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Projects\DEER2017\Documentation\Workbooks\"/>
    </mc:Choice>
  </mc:AlternateContent>
  <bookViews>
    <workbookView xWindow="0" yWindow="0" windowWidth="13800" windowHeight="6975"/>
  </bookViews>
  <sheets>
    <sheet name="Intro" sheetId="20" r:id="rId1"/>
    <sheet name="2017 Res IE Factors" sheetId="18" r:id="rId2"/>
    <sheet name="Compare Std Results" sheetId="17" r:id="rId3"/>
    <sheet name="Compare source data" sheetId="14" r:id="rId4"/>
    <sheet name="All applic" sheetId="1" r:id="rId5"/>
    <sheet name="HVAC wtd" sheetId="6" r:id="rId6"/>
    <sheet name="Vint wtd" sheetId="7" r:id="rId7"/>
    <sheet name="CZ wtd" sheetId="10" r:id="rId8"/>
    <sheet name="Bldg wtd" sheetId="9" r:id="rId9"/>
    <sheet name="All Results" sheetId="13" r:id="rId10"/>
    <sheet name="2014 All applic" sheetId="15" r:id="rId11"/>
    <sheet name="2014 All Results" sheetId="16" r:id="rId12"/>
    <sheet name="key" sheetId="3" r:id="rId13"/>
    <sheet name="HVAC wts" sheetId="4" r:id="rId14"/>
    <sheet name="HVACwts Src" sheetId="12" r:id="rId15"/>
    <sheet name="Vint Wts" sheetId="8" r:id="rId16"/>
    <sheet name="CZ wts" sheetId="5" r:id="rId17"/>
    <sheet name="Bldg wts" sheetId="11" r:id="rId18"/>
  </sheets>
  <definedNames>
    <definedName name="_xlnm._FilterDatabase" localSheetId="11" hidden="1">'2014 All Results'!$B$3:$K$1083</definedName>
    <definedName name="_xlnm._FilterDatabase" localSheetId="1" hidden="1">'2017 Res IE Factors'!$C$3:$K$3</definedName>
    <definedName name="_xlnm._FilterDatabase" localSheetId="4" hidden="1">'All applic'!$A$6:$J$1352</definedName>
    <definedName name="_xlnm._FilterDatabase" localSheetId="9" hidden="1">'All Results'!$B$3:$K$1083</definedName>
    <definedName name="_xlnm._FilterDatabase" localSheetId="7" hidden="1">'CZ wtd'!$A$6:$J$540</definedName>
    <definedName name="_xlnm._FilterDatabase" localSheetId="5" hidden="1">'HVAC wtd'!$A$6:$K$1425</definedName>
    <definedName name="_xlnm._FilterDatabase" localSheetId="13" hidden="1">'HVAC wts'!$B$6:$R$6</definedName>
    <definedName name="_xlnm._FilterDatabase" localSheetId="6" hidden="1">'Vint wtd'!$B$6:$K$102</definedName>
    <definedName name="_xlnm._FilterDatabase" localSheetId="15" hidden="1">'Vint Wts'!$C$3:$G$3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52" i="1" l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I7" i="1"/>
  <c r="H7" i="1"/>
  <c r="B219" i="18" l="1"/>
  <c r="B218" i="18"/>
  <c r="B217" i="18"/>
  <c r="B216" i="18"/>
  <c r="B215" i="18"/>
  <c r="B214" i="18"/>
  <c r="B213" i="18"/>
  <c r="B212" i="18"/>
  <c r="B211" i="18"/>
  <c r="B210" i="18"/>
  <c r="B209" i="18"/>
  <c r="B20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5" i="18"/>
  <c r="B154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B130" i="18"/>
  <c r="B129" i="18"/>
  <c r="B128" i="18"/>
  <c r="B127" i="18"/>
  <c r="B126" i="18"/>
  <c r="B125" i="18"/>
  <c r="B124" i="18"/>
  <c r="B123" i="18"/>
  <c r="B122" i="18"/>
  <c r="B121" i="18"/>
  <c r="B120" i="18"/>
  <c r="B119" i="18"/>
  <c r="B118" i="18"/>
  <c r="B117" i="18"/>
  <c r="B116" i="18"/>
  <c r="B115" i="18"/>
  <c r="B114" i="18"/>
  <c r="B113" i="18"/>
  <c r="B112" i="18"/>
  <c r="B111" i="18"/>
  <c r="B110" i="18"/>
  <c r="B109" i="18"/>
  <c r="B108" i="18"/>
  <c r="B107" i="18"/>
  <c r="B106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4" i="18"/>
  <c r="O1234" i="13" l="1"/>
  <c r="N1234" i="13"/>
  <c r="M1234" i="13"/>
  <c r="O1233" i="13"/>
  <c r="N1233" i="13"/>
  <c r="M1233" i="13"/>
  <c r="O1232" i="13"/>
  <c r="N1232" i="13"/>
  <c r="M1232" i="13"/>
  <c r="O1231" i="13"/>
  <c r="N1231" i="13"/>
  <c r="M1231" i="13"/>
  <c r="O1230" i="13"/>
  <c r="N1230" i="13"/>
  <c r="M1230" i="13"/>
  <c r="O1229" i="13"/>
  <c r="N1229" i="13"/>
  <c r="M1229" i="13"/>
  <c r="O1228" i="13"/>
  <c r="N1228" i="13"/>
  <c r="M1228" i="13"/>
  <c r="O1227" i="13"/>
  <c r="N1227" i="13"/>
  <c r="M1227" i="13"/>
  <c r="O1226" i="13"/>
  <c r="N1226" i="13"/>
  <c r="M1226" i="13"/>
  <c r="O1225" i="13"/>
  <c r="N1225" i="13"/>
  <c r="M1225" i="13"/>
  <c r="O1224" i="13"/>
  <c r="N1224" i="13"/>
  <c r="M1224" i="13"/>
  <c r="O1223" i="13"/>
  <c r="N1223" i="13"/>
  <c r="M1223" i="13"/>
  <c r="O1222" i="13"/>
  <c r="N1222" i="13"/>
  <c r="M1222" i="13"/>
  <c r="O1221" i="13"/>
  <c r="N1221" i="13"/>
  <c r="M1221" i="13"/>
  <c r="O1220" i="13"/>
  <c r="N1220" i="13"/>
  <c r="M1220" i="13"/>
  <c r="O1219" i="13"/>
  <c r="N1219" i="13"/>
  <c r="M1219" i="13"/>
  <c r="O1218" i="13"/>
  <c r="N1218" i="13"/>
  <c r="M1218" i="13"/>
  <c r="O1217" i="13"/>
  <c r="N1217" i="13"/>
  <c r="M1217" i="13"/>
  <c r="O1216" i="13"/>
  <c r="N1216" i="13"/>
  <c r="M1216" i="13"/>
  <c r="O1215" i="13"/>
  <c r="N1215" i="13"/>
  <c r="M1215" i="13"/>
  <c r="O1214" i="13"/>
  <c r="N1214" i="13"/>
  <c r="M1214" i="13"/>
  <c r="O1213" i="13"/>
  <c r="N1213" i="13"/>
  <c r="M1213" i="13"/>
  <c r="O1212" i="13"/>
  <c r="N1212" i="13"/>
  <c r="M1212" i="13"/>
  <c r="O1211" i="13"/>
  <c r="N1211" i="13"/>
  <c r="M1211" i="13"/>
  <c r="O1210" i="13"/>
  <c r="N1210" i="13"/>
  <c r="M1210" i="13"/>
  <c r="O1209" i="13"/>
  <c r="N1209" i="13"/>
  <c r="M1209" i="13"/>
  <c r="O1208" i="13"/>
  <c r="N1208" i="13"/>
  <c r="M1208" i="13"/>
  <c r="O1207" i="13"/>
  <c r="N1207" i="13"/>
  <c r="M1207" i="13"/>
  <c r="O1206" i="13"/>
  <c r="N1206" i="13"/>
  <c r="M1206" i="13"/>
  <c r="O1205" i="13"/>
  <c r="N1205" i="13"/>
  <c r="M1205" i="13"/>
  <c r="O1204" i="13"/>
  <c r="N1204" i="13"/>
  <c r="M1204" i="13"/>
  <c r="O1203" i="13"/>
  <c r="N1203" i="13"/>
  <c r="M1203" i="13"/>
  <c r="O1202" i="13"/>
  <c r="N1202" i="13"/>
  <c r="M1202" i="13"/>
  <c r="O1201" i="13"/>
  <c r="N1201" i="13"/>
  <c r="M1201" i="13"/>
  <c r="O1200" i="13"/>
  <c r="N1200" i="13"/>
  <c r="M1200" i="13"/>
  <c r="O1199" i="13"/>
  <c r="N1199" i="13"/>
  <c r="M1199" i="13"/>
  <c r="O1198" i="13"/>
  <c r="N1198" i="13"/>
  <c r="M1198" i="13"/>
  <c r="O1197" i="13"/>
  <c r="N1197" i="13"/>
  <c r="M1197" i="13"/>
  <c r="O1196" i="13"/>
  <c r="N1196" i="13"/>
  <c r="M1196" i="13"/>
  <c r="O1195" i="13"/>
  <c r="N1195" i="13"/>
  <c r="M1195" i="13"/>
  <c r="O1194" i="13"/>
  <c r="N1194" i="13"/>
  <c r="M1194" i="13"/>
  <c r="O1193" i="13"/>
  <c r="N1193" i="13"/>
  <c r="M1193" i="13"/>
  <c r="O1192" i="13"/>
  <c r="N1192" i="13"/>
  <c r="M1192" i="13"/>
  <c r="O1191" i="13"/>
  <c r="N1191" i="13"/>
  <c r="M1191" i="13"/>
  <c r="O1190" i="13"/>
  <c r="N1190" i="13"/>
  <c r="M1190" i="13"/>
  <c r="O1189" i="13"/>
  <c r="N1189" i="13"/>
  <c r="M1189" i="13"/>
  <c r="O1188" i="13"/>
  <c r="N1188" i="13"/>
  <c r="M1188" i="13"/>
  <c r="O1187" i="13"/>
  <c r="N1187" i="13"/>
  <c r="M1187" i="13"/>
  <c r="O1185" i="13"/>
  <c r="N1185" i="13"/>
  <c r="M1185" i="13"/>
  <c r="O1184" i="13"/>
  <c r="N1184" i="13"/>
  <c r="M1184" i="13"/>
  <c r="O1183" i="13"/>
  <c r="N1183" i="13"/>
  <c r="M1183" i="13"/>
  <c r="O1182" i="13"/>
  <c r="N1182" i="13"/>
  <c r="M1182" i="13"/>
  <c r="O1181" i="13"/>
  <c r="N1181" i="13"/>
  <c r="M1181" i="13"/>
  <c r="O1178" i="13"/>
  <c r="N1178" i="13"/>
  <c r="M1178" i="13"/>
  <c r="O1177" i="13"/>
  <c r="N1177" i="13"/>
  <c r="M1177" i="13"/>
  <c r="O1176" i="13"/>
  <c r="N1176" i="13"/>
  <c r="M1176" i="13"/>
  <c r="O1175" i="13"/>
  <c r="N1175" i="13"/>
  <c r="M1175" i="13"/>
  <c r="O1174" i="13"/>
  <c r="N1174" i="13"/>
  <c r="M1174" i="13"/>
  <c r="O1173" i="13"/>
  <c r="N1173" i="13"/>
  <c r="M1173" i="13"/>
  <c r="O1172" i="13"/>
  <c r="N1172" i="13"/>
  <c r="M1172" i="13"/>
  <c r="O1171" i="13"/>
  <c r="N1171" i="13"/>
  <c r="M1171" i="13"/>
  <c r="O1170" i="13"/>
  <c r="N1170" i="13"/>
  <c r="M1170" i="13"/>
  <c r="O1169" i="13"/>
  <c r="N1169" i="13"/>
  <c r="M1169" i="13"/>
  <c r="O1168" i="13"/>
  <c r="N1168" i="13"/>
  <c r="M1168" i="13"/>
  <c r="O1167" i="13"/>
  <c r="N1167" i="13"/>
  <c r="M1167" i="13"/>
  <c r="O1166" i="13"/>
  <c r="N1166" i="13"/>
  <c r="M1166" i="13"/>
  <c r="O1165" i="13"/>
  <c r="N1165" i="13"/>
  <c r="M1165" i="13"/>
  <c r="O1164" i="13"/>
  <c r="N1164" i="13"/>
  <c r="M1164" i="13"/>
  <c r="O1163" i="13"/>
  <c r="N1163" i="13"/>
  <c r="M1163" i="13"/>
  <c r="O1162" i="13"/>
  <c r="N1162" i="13"/>
  <c r="M1162" i="13"/>
  <c r="O1161" i="13"/>
  <c r="N1161" i="13"/>
  <c r="M1161" i="13"/>
  <c r="O1159" i="13"/>
  <c r="N1159" i="13"/>
  <c r="M1159" i="13"/>
  <c r="O1158" i="13"/>
  <c r="N1158" i="13"/>
  <c r="M1158" i="13"/>
  <c r="O1157" i="13"/>
  <c r="N1157" i="13"/>
  <c r="M1157" i="13"/>
  <c r="O1156" i="13"/>
  <c r="N1156" i="13"/>
  <c r="M1156" i="13"/>
  <c r="O1155" i="13"/>
  <c r="N1155" i="13"/>
  <c r="M1155" i="13"/>
  <c r="O1154" i="13"/>
  <c r="N1154" i="13"/>
  <c r="M1154" i="13"/>
  <c r="O1153" i="13"/>
  <c r="N1153" i="13"/>
  <c r="M1153" i="13"/>
  <c r="O1152" i="13"/>
  <c r="N1152" i="13"/>
  <c r="M1152" i="13"/>
  <c r="O1151" i="13"/>
  <c r="N1151" i="13"/>
  <c r="M1151" i="13"/>
  <c r="O1150" i="13"/>
  <c r="N1150" i="13"/>
  <c r="M1150" i="13"/>
  <c r="O1149" i="13"/>
  <c r="N1149" i="13"/>
  <c r="M1149" i="13"/>
  <c r="O1148" i="13"/>
  <c r="N1148" i="13"/>
  <c r="M1148" i="13"/>
  <c r="O1147" i="13"/>
  <c r="N1147" i="13"/>
  <c r="M1147" i="13"/>
  <c r="O1146" i="13"/>
  <c r="N1146" i="13"/>
  <c r="M1146" i="13"/>
  <c r="O1145" i="13"/>
  <c r="N1145" i="13"/>
  <c r="M1145" i="13"/>
  <c r="O1144" i="13"/>
  <c r="N1144" i="13"/>
  <c r="M1144" i="13"/>
  <c r="O1143" i="13"/>
  <c r="N1143" i="13"/>
  <c r="M1143" i="13"/>
  <c r="O1142" i="13"/>
  <c r="N1142" i="13"/>
  <c r="M1142" i="13"/>
  <c r="O1141" i="13"/>
  <c r="N1141" i="13"/>
  <c r="M1141" i="13"/>
  <c r="O1140" i="13"/>
  <c r="N1140" i="13"/>
  <c r="M1140" i="13"/>
  <c r="O1139" i="13"/>
  <c r="N1139" i="13"/>
  <c r="M1139" i="13"/>
  <c r="O1138" i="13"/>
  <c r="N1138" i="13"/>
  <c r="M1138" i="13"/>
  <c r="O1137" i="13"/>
  <c r="N1137" i="13"/>
  <c r="M1137" i="13"/>
  <c r="O1136" i="13"/>
  <c r="N1136" i="13"/>
  <c r="M1136" i="13"/>
  <c r="O1135" i="13"/>
  <c r="N1135" i="13"/>
  <c r="M1135" i="13"/>
  <c r="O1134" i="13"/>
  <c r="N1134" i="13"/>
  <c r="M1134" i="13"/>
  <c r="O1133" i="13"/>
  <c r="N1133" i="13"/>
  <c r="M1133" i="13"/>
  <c r="O1132" i="13"/>
  <c r="N1132" i="13"/>
  <c r="M1132" i="13"/>
  <c r="O1131" i="13"/>
  <c r="N1131" i="13"/>
  <c r="M1131" i="13"/>
  <c r="O1130" i="13"/>
  <c r="N1130" i="13"/>
  <c r="M1130" i="13"/>
  <c r="O1129" i="13"/>
  <c r="N1129" i="13"/>
  <c r="M1129" i="13"/>
  <c r="O1128" i="13"/>
  <c r="N1128" i="13"/>
  <c r="M1128" i="13"/>
  <c r="O1127" i="13"/>
  <c r="N1127" i="13"/>
  <c r="M1127" i="13"/>
  <c r="O1126" i="13"/>
  <c r="N1126" i="13"/>
  <c r="M1126" i="13"/>
  <c r="O1125" i="13"/>
  <c r="N1125" i="13"/>
  <c r="M1125" i="13"/>
  <c r="O1124" i="13"/>
  <c r="N1124" i="13"/>
  <c r="M1124" i="13"/>
  <c r="O1123" i="13"/>
  <c r="N1123" i="13"/>
  <c r="M1123" i="13"/>
  <c r="O1122" i="13"/>
  <c r="N1122" i="13"/>
  <c r="M1122" i="13"/>
  <c r="O1121" i="13"/>
  <c r="N1121" i="13"/>
  <c r="M1121" i="13"/>
  <c r="O1120" i="13"/>
  <c r="N1120" i="13"/>
  <c r="M1120" i="13"/>
  <c r="O1119" i="13"/>
  <c r="N1119" i="13"/>
  <c r="M1119" i="13"/>
  <c r="O1118" i="13"/>
  <c r="N1118" i="13"/>
  <c r="M1118" i="13"/>
  <c r="O1117" i="13"/>
  <c r="N1117" i="13"/>
  <c r="M1117" i="13"/>
  <c r="O1116" i="13"/>
  <c r="N1116" i="13"/>
  <c r="M1116" i="13"/>
  <c r="O1115" i="13"/>
  <c r="N1115" i="13"/>
  <c r="M1115" i="13"/>
  <c r="O1114" i="13"/>
  <c r="N1114" i="13"/>
  <c r="M1114" i="13"/>
  <c r="O1113" i="13"/>
  <c r="N1113" i="13"/>
  <c r="M1113" i="13"/>
  <c r="O1112" i="13"/>
  <c r="N1112" i="13"/>
  <c r="M1112" i="13"/>
  <c r="O1110" i="13"/>
  <c r="N1110" i="13"/>
  <c r="M1110" i="13"/>
  <c r="O1109" i="13"/>
  <c r="N1109" i="13"/>
  <c r="M1109" i="13"/>
  <c r="O1108" i="13"/>
  <c r="N1108" i="13"/>
  <c r="M1108" i="13"/>
  <c r="O1107" i="13"/>
  <c r="N1107" i="13"/>
  <c r="M1107" i="13"/>
  <c r="O1106" i="13"/>
  <c r="N1106" i="13"/>
  <c r="M1106" i="13"/>
  <c r="O1105" i="13"/>
  <c r="N1105" i="13"/>
  <c r="M1105" i="13"/>
  <c r="O1104" i="13"/>
  <c r="N1104" i="13"/>
  <c r="M1104" i="13"/>
  <c r="O1103" i="13"/>
  <c r="N1103" i="13"/>
  <c r="M1103" i="13"/>
  <c r="O1102" i="13"/>
  <c r="N1102" i="13"/>
  <c r="M1102" i="13"/>
  <c r="O1101" i="13"/>
  <c r="N1101" i="13"/>
  <c r="M1101" i="13"/>
  <c r="O1100" i="13"/>
  <c r="N1100" i="13"/>
  <c r="M1100" i="13"/>
  <c r="O1099" i="13"/>
  <c r="N1099" i="13"/>
  <c r="M1099" i="13"/>
  <c r="O1098" i="13"/>
  <c r="N1098" i="13"/>
  <c r="M1098" i="13"/>
  <c r="O1097" i="13"/>
  <c r="N1097" i="13"/>
  <c r="M1097" i="13"/>
  <c r="O1096" i="13"/>
  <c r="N1096" i="13"/>
  <c r="M1096" i="13"/>
  <c r="O1095" i="13"/>
  <c r="N1095" i="13"/>
  <c r="M1095" i="13"/>
  <c r="O1094" i="13"/>
  <c r="N1094" i="13"/>
  <c r="M1094" i="13"/>
  <c r="O1093" i="13"/>
  <c r="N1093" i="13"/>
  <c r="M1093" i="13"/>
  <c r="O1092" i="13"/>
  <c r="N1092" i="13"/>
  <c r="M1092" i="13"/>
  <c r="O1091" i="13"/>
  <c r="N1091" i="13"/>
  <c r="M1091" i="13"/>
  <c r="O1090" i="13"/>
  <c r="N1090" i="13"/>
  <c r="M1090" i="13"/>
  <c r="O1089" i="13"/>
  <c r="N1089" i="13"/>
  <c r="M1089" i="13"/>
  <c r="O1088" i="13"/>
  <c r="N1088" i="13"/>
  <c r="M1088" i="13"/>
  <c r="O1087" i="13"/>
  <c r="N1087" i="13"/>
  <c r="M1087" i="13"/>
  <c r="O1086" i="13"/>
  <c r="N1086" i="13"/>
  <c r="M1086" i="13"/>
  <c r="O1085" i="13"/>
  <c r="N1085" i="13"/>
  <c r="M1085" i="13"/>
  <c r="O1084" i="13"/>
  <c r="N1084" i="13"/>
  <c r="M1084" i="13"/>
  <c r="O1083" i="13"/>
  <c r="N1083" i="13"/>
  <c r="M1083" i="13"/>
  <c r="O1082" i="13"/>
  <c r="N1082" i="13"/>
  <c r="M1082" i="13"/>
  <c r="O1081" i="13"/>
  <c r="N1081" i="13"/>
  <c r="M1081" i="13"/>
  <c r="O1080" i="13"/>
  <c r="N1080" i="13"/>
  <c r="M1080" i="13"/>
  <c r="O1079" i="13"/>
  <c r="N1079" i="13"/>
  <c r="M1079" i="13"/>
  <c r="O1078" i="13"/>
  <c r="N1078" i="13"/>
  <c r="M1078" i="13"/>
  <c r="O1077" i="13"/>
  <c r="N1077" i="13"/>
  <c r="M1077" i="13"/>
  <c r="O1076" i="13"/>
  <c r="N1076" i="13"/>
  <c r="M1076" i="13"/>
  <c r="O1075" i="13"/>
  <c r="N1075" i="13"/>
  <c r="M1075" i="13"/>
  <c r="O1074" i="13"/>
  <c r="N1074" i="13"/>
  <c r="M1074" i="13"/>
  <c r="O1073" i="13"/>
  <c r="N1073" i="13"/>
  <c r="M1073" i="13"/>
  <c r="O1072" i="13"/>
  <c r="N1072" i="13"/>
  <c r="M1072" i="13"/>
  <c r="O1071" i="13"/>
  <c r="N1071" i="13"/>
  <c r="M1071" i="13"/>
  <c r="O1070" i="13"/>
  <c r="N1070" i="13"/>
  <c r="M1070" i="13"/>
  <c r="O1069" i="13"/>
  <c r="N1069" i="13"/>
  <c r="M1069" i="13"/>
  <c r="O1068" i="13"/>
  <c r="N1068" i="13"/>
  <c r="M1068" i="13"/>
  <c r="O1067" i="13"/>
  <c r="N1067" i="13"/>
  <c r="M1067" i="13"/>
  <c r="O1066" i="13"/>
  <c r="N1066" i="13"/>
  <c r="M1066" i="13"/>
  <c r="O1065" i="13"/>
  <c r="N1065" i="13"/>
  <c r="M1065" i="13"/>
  <c r="O1064" i="13"/>
  <c r="N1064" i="13"/>
  <c r="M1064" i="13"/>
  <c r="O1063" i="13"/>
  <c r="N1063" i="13"/>
  <c r="M1063" i="13"/>
  <c r="O1062" i="13"/>
  <c r="N1062" i="13"/>
  <c r="M1062" i="13"/>
  <c r="O1061" i="13"/>
  <c r="N1061" i="13"/>
  <c r="M1061" i="13"/>
  <c r="O1060" i="13"/>
  <c r="N1060" i="13"/>
  <c r="M1060" i="13"/>
  <c r="O1059" i="13"/>
  <c r="N1059" i="13"/>
  <c r="M1059" i="13"/>
  <c r="O1058" i="13"/>
  <c r="N1058" i="13"/>
  <c r="M1058" i="13"/>
  <c r="O1057" i="13"/>
  <c r="N1057" i="13"/>
  <c r="M1057" i="13"/>
  <c r="O1056" i="13"/>
  <c r="N1056" i="13"/>
  <c r="M1056" i="13"/>
  <c r="O1055" i="13"/>
  <c r="N1055" i="13"/>
  <c r="M1055" i="13"/>
  <c r="O1054" i="13"/>
  <c r="N1054" i="13"/>
  <c r="M1054" i="13"/>
  <c r="O1053" i="13"/>
  <c r="N1053" i="13"/>
  <c r="M1053" i="13"/>
  <c r="O1052" i="13"/>
  <c r="N1052" i="13"/>
  <c r="M1052" i="13"/>
  <c r="O1051" i="13"/>
  <c r="N1051" i="13"/>
  <c r="M1051" i="13"/>
  <c r="O1050" i="13"/>
  <c r="N1050" i="13"/>
  <c r="M1050" i="13"/>
  <c r="O1049" i="13"/>
  <c r="N1049" i="13"/>
  <c r="M1049" i="13"/>
  <c r="O1048" i="13"/>
  <c r="N1048" i="13"/>
  <c r="M1048" i="13"/>
  <c r="O1047" i="13"/>
  <c r="N1047" i="13"/>
  <c r="M1047" i="13"/>
  <c r="O1046" i="13"/>
  <c r="N1046" i="13"/>
  <c r="M1046" i="13"/>
  <c r="O1045" i="13"/>
  <c r="N1045" i="13"/>
  <c r="M1045" i="13"/>
  <c r="O1044" i="13"/>
  <c r="N1044" i="13"/>
  <c r="M1044" i="13"/>
  <c r="O1043" i="13"/>
  <c r="N1043" i="13"/>
  <c r="M1043" i="13"/>
  <c r="O1042" i="13"/>
  <c r="N1042" i="13"/>
  <c r="M1042" i="13"/>
  <c r="O1041" i="13"/>
  <c r="N1041" i="13"/>
  <c r="M1041" i="13"/>
  <c r="O1040" i="13"/>
  <c r="N1040" i="13"/>
  <c r="M1040" i="13"/>
  <c r="O1039" i="13"/>
  <c r="N1039" i="13"/>
  <c r="M1039" i="13"/>
  <c r="O1038" i="13"/>
  <c r="N1038" i="13"/>
  <c r="M1038" i="13"/>
  <c r="O1037" i="13"/>
  <c r="N1037" i="13"/>
  <c r="M1037" i="13"/>
  <c r="O1036" i="13"/>
  <c r="N1036" i="13"/>
  <c r="M1036" i="13"/>
  <c r="O1035" i="13"/>
  <c r="N1035" i="13"/>
  <c r="M1035" i="13"/>
  <c r="O1034" i="13"/>
  <c r="N1034" i="13"/>
  <c r="M1034" i="13"/>
  <c r="O1033" i="13"/>
  <c r="N1033" i="13"/>
  <c r="M1033" i="13"/>
  <c r="O1032" i="13"/>
  <c r="N1032" i="13"/>
  <c r="M1032" i="13"/>
  <c r="O1031" i="13"/>
  <c r="N1031" i="13"/>
  <c r="M1031" i="13"/>
  <c r="O1030" i="13"/>
  <c r="N1030" i="13"/>
  <c r="M1030" i="13"/>
  <c r="O1029" i="13"/>
  <c r="N1029" i="13"/>
  <c r="M1029" i="13"/>
  <c r="O1028" i="13"/>
  <c r="N1028" i="13"/>
  <c r="M1028" i="13"/>
  <c r="O1027" i="13"/>
  <c r="N1027" i="13"/>
  <c r="M1027" i="13"/>
  <c r="O1026" i="13"/>
  <c r="N1026" i="13"/>
  <c r="M1026" i="13"/>
  <c r="O1025" i="13"/>
  <c r="N1025" i="13"/>
  <c r="M1025" i="13"/>
  <c r="O1024" i="13"/>
  <c r="N1024" i="13"/>
  <c r="M1024" i="13"/>
  <c r="O1023" i="13"/>
  <c r="N1023" i="13"/>
  <c r="M1023" i="13"/>
  <c r="O1022" i="13"/>
  <c r="N1022" i="13"/>
  <c r="M1022" i="13"/>
  <c r="O1021" i="13"/>
  <c r="N1021" i="13"/>
  <c r="M1021" i="13"/>
  <c r="O1020" i="13"/>
  <c r="N1020" i="13"/>
  <c r="M1020" i="13"/>
  <c r="O1019" i="13"/>
  <c r="N1019" i="13"/>
  <c r="M1019" i="13"/>
  <c r="O1018" i="13"/>
  <c r="N1018" i="13"/>
  <c r="M1018" i="13"/>
  <c r="O1017" i="13"/>
  <c r="N1017" i="13"/>
  <c r="M1017" i="13"/>
  <c r="O1016" i="13"/>
  <c r="N1016" i="13"/>
  <c r="M1016" i="13"/>
  <c r="O1015" i="13"/>
  <c r="N1015" i="13"/>
  <c r="M1015" i="13"/>
  <c r="O1014" i="13"/>
  <c r="N1014" i="13"/>
  <c r="M1014" i="13"/>
  <c r="O1013" i="13"/>
  <c r="N1013" i="13"/>
  <c r="M1013" i="13"/>
  <c r="O1012" i="13"/>
  <c r="N1012" i="13"/>
  <c r="M1012" i="13"/>
  <c r="O1011" i="13"/>
  <c r="N1011" i="13"/>
  <c r="M1011" i="13"/>
  <c r="O1010" i="13"/>
  <c r="N1010" i="13"/>
  <c r="M1010" i="13"/>
  <c r="O1009" i="13"/>
  <c r="N1009" i="13"/>
  <c r="M1009" i="13"/>
  <c r="O1008" i="13"/>
  <c r="N1008" i="13"/>
  <c r="M1008" i="13"/>
  <c r="O1007" i="13"/>
  <c r="N1007" i="13"/>
  <c r="M1007" i="13"/>
  <c r="O1006" i="13"/>
  <c r="N1006" i="13"/>
  <c r="M1006" i="13"/>
  <c r="O1005" i="13"/>
  <c r="N1005" i="13"/>
  <c r="M1005" i="13"/>
  <c r="O1004" i="13"/>
  <c r="N1004" i="13"/>
  <c r="M1004" i="13"/>
  <c r="O1003" i="13"/>
  <c r="N1003" i="13"/>
  <c r="M1003" i="13"/>
  <c r="O1002" i="13"/>
  <c r="N1002" i="13"/>
  <c r="M1002" i="13"/>
  <c r="O1001" i="13"/>
  <c r="N1001" i="13"/>
  <c r="M1001" i="13"/>
  <c r="O1000" i="13"/>
  <c r="N1000" i="13"/>
  <c r="M1000" i="13"/>
  <c r="O999" i="13"/>
  <c r="N999" i="13"/>
  <c r="M999" i="13"/>
  <c r="O998" i="13"/>
  <c r="N998" i="13"/>
  <c r="M998" i="13"/>
  <c r="O997" i="13"/>
  <c r="N997" i="13"/>
  <c r="M997" i="13"/>
  <c r="O996" i="13"/>
  <c r="N996" i="13"/>
  <c r="M996" i="13"/>
  <c r="O995" i="13"/>
  <c r="N995" i="13"/>
  <c r="M995" i="13"/>
  <c r="O994" i="13"/>
  <c r="N994" i="13"/>
  <c r="M994" i="13"/>
  <c r="O993" i="13"/>
  <c r="N993" i="13"/>
  <c r="M993" i="13"/>
  <c r="O992" i="13"/>
  <c r="N992" i="13"/>
  <c r="M992" i="13"/>
  <c r="O991" i="13"/>
  <c r="N991" i="13"/>
  <c r="M991" i="13"/>
  <c r="O990" i="13"/>
  <c r="N990" i="13"/>
  <c r="M990" i="13"/>
  <c r="O989" i="13"/>
  <c r="N989" i="13"/>
  <c r="M989" i="13"/>
  <c r="O988" i="13"/>
  <c r="N988" i="13"/>
  <c r="M988" i="13"/>
  <c r="O987" i="13"/>
  <c r="N987" i="13"/>
  <c r="M987" i="13"/>
  <c r="O986" i="13"/>
  <c r="N986" i="13"/>
  <c r="M986" i="13"/>
  <c r="O985" i="13"/>
  <c r="N985" i="13"/>
  <c r="M985" i="13"/>
  <c r="O984" i="13"/>
  <c r="N984" i="13"/>
  <c r="M984" i="13"/>
  <c r="O983" i="13"/>
  <c r="N983" i="13"/>
  <c r="M983" i="13"/>
  <c r="O982" i="13"/>
  <c r="N982" i="13"/>
  <c r="M982" i="13"/>
  <c r="O981" i="13"/>
  <c r="N981" i="13"/>
  <c r="M981" i="13"/>
  <c r="O980" i="13"/>
  <c r="N980" i="13"/>
  <c r="M980" i="13"/>
  <c r="O979" i="13"/>
  <c r="N979" i="13"/>
  <c r="M979" i="13"/>
  <c r="O978" i="13"/>
  <c r="N978" i="13"/>
  <c r="M978" i="13"/>
  <c r="O977" i="13"/>
  <c r="N977" i="13"/>
  <c r="M977" i="13"/>
  <c r="O976" i="13"/>
  <c r="N976" i="13"/>
  <c r="M976" i="13"/>
  <c r="O975" i="13"/>
  <c r="N975" i="13"/>
  <c r="M975" i="13"/>
  <c r="O974" i="13"/>
  <c r="N974" i="13"/>
  <c r="M974" i="13"/>
  <c r="O973" i="13"/>
  <c r="N973" i="13"/>
  <c r="M973" i="13"/>
  <c r="O972" i="13"/>
  <c r="N972" i="13"/>
  <c r="M972" i="13"/>
  <c r="O971" i="13"/>
  <c r="N971" i="13"/>
  <c r="M971" i="13"/>
  <c r="O970" i="13"/>
  <c r="N970" i="13"/>
  <c r="M970" i="13"/>
  <c r="O969" i="13"/>
  <c r="N969" i="13"/>
  <c r="M969" i="13"/>
  <c r="O968" i="13"/>
  <c r="N968" i="13"/>
  <c r="M968" i="13"/>
  <c r="O967" i="13"/>
  <c r="N967" i="13"/>
  <c r="M967" i="13"/>
  <c r="O966" i="13"/>
  <c r="N966" i="13"/>
  <c r="M966" i="13"/>
  <c r="O965" i="13"/>
  <c r="N965" i="13"/>
  <c r="M965" i="13"/>
  <c r="O964" i="13"/>
  <c r="N964" i="13"/>
  <c r="M964" i="13"/>
  <c r="O963" i="13"/>
  <c r="N963" i="13"/>
  <c r="M963" i="13"/>
  <c r="O962" i="13"/>
  <c r="N962" i="13"/>
  <c r="M962" i="13"/>
  <c r="O961" i="13"/>
  <c r="N961" i="13"/>
  <c r="M961" i="13"/>
  <c r="O960" i="13"/>
  <c r="N960" i="13"/>
  <c r="M960" i="13"/>
  <c r="O959" i="13"/>
  <c r="N959" i="13"/>
  <c r="M959" i="13"/>
  <c r="O958" i="13"/>
  <c r="N958" i="13"/>
  <c r="M958" i="13"/>
  <c r="O957" i="13"/>
  <c r="N957" i="13"/>
  <c r="M957" i="13"/>
  <c r="O956" i="13"/>
  <c r="N956" i="13"/>
  <c r="M956" i="13"/>
  <c r="O955" i="13"/>
  <c r="N955" i="13"/>
  <c r="M955" i="13"/>
  <c r="O954" i="13"/>
  <c r="N954" i="13"/>
  <c r="M954" i="13"/>
  <c r="O953" i="13"/>
  <c r="N953" i="13"/>
  <c r="M953" i="13"/>
  <c r="O952" i="13"/>
  <c r="N952" i="13"/>
  <c r="M952" i="13"/>
  <c r="O951" i="13"/>
  <c r="N951" i="13"/>
  <c r="M951" i="13"/>
  <c r="O950" i="13"/>
  <c r="N950" i="13"/>
  <c r="M950" i="13"/>
  <c r="O949" i="13"/>
  <c r="N949" i="13"/>
  <c r="M949" i="13"/>
  <c r="O948" i="13"/>
  <c r="N948" i="13"/>
  <c r="M948" i="13"/>
  <c r="O947" i="13"/>
  <c r="N947" i="13"/>
  <c r="M947" i="13"/>
  <c r="O946" i="13"/>
  <c r="N946" i="13"/>
  <c r="M946" i="13"/>
  <c r="O945" i="13"/>
  <c r="N945" i="13"/>
  <c r="M945" i="13"/>
  <c r="O944" i="13"/>
  <c r="N944" i="13"/>
  <c r="M944" i="13"/>
  <c r="O943" i="13"/>
  <c r="N943" i="13"/>
  <c r="M943" i="13"/>
  <c r="O942" i="13"/>
  <c r="N942" i="13"/>
  <c r="M942" i="13"/>
  <c r="O941" i="13"/>
  <c r="N941" i="13"/>
  <c r="M941" i="13"/>
  <c r="O940" i="13"/>
  <c r="N940" i="13"/>
  <c r="M940" i="13"/>
  <c r="O939" i="13"/>
  <c r="N939" i="13"/>
  <c r="M939" i="13"/>
  <c r="O938" i="13"/>
  <c r="N938" i="13"/>
  <c r="M938" i="13"/>
  <c r="O937" i="13"/>
  <c r="N937" i="13"/>
  <c r="M937" i="13"/>
  <c r="O936" i="13"/>
  <c r="N936" i="13"/>
  <c r="M936" i="13"/>
  <c r="O935" i="13"/>
  <c r="N935" i="13"/>
  <c r="M935" i="13"/>
  <c r="O934" i="13"/>
  <c r="N934" i="13"/>
  <c r="M934" i="13"/>
  <c r="O933" i="13"/>
  <c r="N933" i="13"/>
  <c r="M933" i="13"/>
  <c r="O932" i="13"/>
  <c r="N932" i="13"/>
  <c r="M932" i="13"/>
  <c r="O931" i="13"/>
  <c r="N931" i="13"/>
  <c r="M931" i="13"/>
  <c r="O930" i="13"/>
  <c r="N930" i="13"/>
  <c r="M930" i="13"/>
  <c r="O929" i="13"/>
  <c r="N929" i="13"/>
  <c r="M929" i="13"/>
  <c r="O928" i="13"/>
  <c r="N928" i="13"/>
  <c r="M928" i="13"/>
  <c r="O927" i="13"/>
  <c r="N927" i="13"/>
  <c r="M927" i="13"/>
  <c r="O926" i="13"/>
  <c r="N926" i="13"/>
  <c r="M926" i="13"/>
  <c r="O925" i="13"/>
  <c r="N925" i="13"/>
  <c r="M925" i="13"/>
  <c r="O924" i="13"/>
  <c r="N924" i="13"/>
  <c r="M924" i="13"/>
  <c r="O923" i="13"/>
  <c r="N923" i="13"/>
  <c r="M923" i="13"/>
  <c r="O922" i="13"/>
  <c r="N922" i="13"/>
  <c r="M922" i="13"/>
  <c r="O921" i="13"/>
  <c r="N921" i="13"/>
  <c r="M921" i="13"/>
  <c r="O920" i="13"/>
  <c r="N920" i="13"/>
  <c r="M920" i="13"/>
  <c r="O919" i="13"/>
  <c r="N919" i="13"/>
  <c r="M919" i="13"/>
  <c r="O918" i="13"/>
  <c r="N918" i="13"/>
  <c r="M918" i="13"/>
  <c r="O917" i="13"/>
  <c r="N917" i="13"/>
  <c r="M917" i="13"/>
  <c r="O916" i="13"/>
  <c r="N916" i="13"/>
  <c r="M916" i="13"/>
  <c r="O915" i="13"/>
  <c r="N915" i="13"/>
  <c r="M915" i="13"/>
  <c r="O914" i="13"/>
  <c r="N914" i="13"/>
  <c r="M914" i="13"/>
  <c r="O913" i="13"/>
  <c r="N913" i="13"/>
  <c r="M913" i="13"/>
  <c r="O912" i="13"/>
  <c r="N912" i="13"/>
  <c r="M912" i="13"/>
  <c r="O911" i="13"/>
  <c r="N911" i="13"/>
  <c r="M911" i="13"/>
  <c r="O910" i="13"/>
  <c r="N910" i="13"/>
  <c r="M910" i="13"/>
  <c r="O909" i="13"/>
  <c r="N909" i="13"/>
  <c r="M909" i="13"/>
  <c r="O908" i="13"/>
  <c r="N908" i="13"/>
  <c r="M908" i="13"/>
  <c r="O907" i="13"/>
  <c r="N907" i="13"/>
  <c r="M907" i="13"/>
  <c r="O906" i="13"/>
  <c r="N906" i="13"/>
  <c r="M906" i="13"/>
  <c r="O905" i="13"/>
  <c r="N905" i="13"/>
  <c r="M905" i="13"/>
  <c r="O904" i="13"/>
  <c r="N904" i="13"/>
  <c r="M904" i="13"/>
  <c r="O903" i="13"/>
  <c r="N903" i="13"/>
  <c r="M903" i="13"/>
  <c r="O902" i="13"/>
  <c r="N902" i="13"/>
  <c r="M902" i="13"/>
  <c r="O901" i="13"/>
  <c r="N901" i="13"/>
  <c r="M901" i="13"/>
  <c r="O900" i="13"/>
  <c r="N900" i="13"/>
  <c r="M900" i="13"/>
  <c r="O899" i="13"/>
  <c r="N899" i="13"/>
  <c r="M899" i="13"/>
  <c r="O898" i="13"/>
  <c r="N898" i="13"/>
  <c r="M898" i="13"/>
  <c r="O897" i="13"/>
  <c r="N897" i="13"/>
  <c r="M897" i="13"/>
  <c r="O896" i="13"/>
  <c r="N896" i="13"/>
  <c r="M896" i="13"/>
  <c r="O895" i="13"/>
  <c r="N895" i="13"/>
  <c r="M895" i="13"/>
  <c r="O894" i="13"/>
  <c r="N894" i="13"/>
  <c r="M894" i="13"/>
  <c r="O893" i="13"/>
  <c r="N893" i="13"/>
  <c r="M893" i="13"/>
  <c r="O892" i="13"/>
  <c r="N892" i="13"/>
  <c r="M892" i="13"/>
  <c r="O891" i="13"/>
  <c r="N891" i="13"/>
  <c r="M891" i="13"/>
  <c r="O890" i="13"/>
  <c r="N890" i="13"/>
  <c r="M890" i="13"/>
  <c r="O889" i="13"/>
  <c r="N889" i="13"/>
  <c r="M889" i="13"/>
  <c r="O888" i="13"/>
  <c r="N888" i="13"/>
  <c r="M888" i="13"/>
  <c r="O887" i="13"/>
  <c r="N887" i="13"/>
  <c r="M887" i="13"/>
  <c r="O886" i="13"/>
  <c r="N886" i="13"/>
  <c r="M886" i="13"/>
  <c r="O885" i="13"/>
  <c r="N885" i="13"/>
  <c r="M885" i="13"/>
  <c r="O884" i="13"/>
  <c r="N884" i="13"/>
  <c r="M884" i="13"/>
  <c r="O883" i="13"/>
  <c r="N883" i="13"/>
  <c r="M883" i="13"/>
  <c r="O882" i="13"/>
  <c r="N882" i="13"/>
  <c r="M882" i="13"/>
  <c r="O881" i="13"/>
  <c r="N881" i="13"/>
  <c r="M881" i="13"/>
  <c r="O880" i="13"/>
  <c r="N880" i="13"/>
  <c r="M880" i="13"/>
  <c r="O879" i="13"/>
  <c r="N879" i="13"/>
  <c r="M879" i="13"/>
  <c r="O878" i="13"/>
  <c r="N878" i="13"/>
  <c r="M878" i="13"/>
  <c r="O877" i="13"/>
  <c r="N877" i="13"/>
  <c r="M877" i="13"/>
  <c r="O876" i="13"/>
  <c r="N876" i="13"/>
  <c r="M876" i="13"/>
  <c r="O875" i="13"/>
  <c r="N875" i="13"/>
  <c r="M875" i="13"/>
  <c r="O874" i="13"/>
  <c r="N874" i="13"/>
  <c r="M874" i="13"/>
  <c r="O873" i="13"/>
  <c r="N873" i="13"/>
  <c r="M873" i="13"/>
  <c r="O872" i="13"/>
  <c r="N872" i="13"/>
  <c r="M872" i="13"/>
  <c r="O871" i="13"/>
  <c r="N871" i="13"/>
  <c r="M871" i="13"/>
  <c r="O870" i="13"/>
  <c r="N870" i="13"/>
  <c r="M870" i="13"/>
  <c r="O869" i="13"/>
  <c r="N869" i="13"/>
  <c r="M869" i="13"/>
  <c r="O868" i="13"/>
  <c r="N868" i="13"/>
  <c r="M868" i="13"/>
  <c r="O867" i="13"/>
  <c r="N867" i="13"/>
  <c r="M867" i="13"/>
  <c r="O866" i="13"/>
  <c r="N866" i="13"/>
  <c r="M866" i="13"/>
  <c r="O865" i="13"/>
  <c r="N865" i="13"/>
  <c r="M865" i="13"/>
  <c r="O864" i="13"/>
  <c r="N864" i="13"/>
  <c r="M864" i="13"/>
  <c r="O863" i="13"/>
  <c r="N863" i="13"/>
  <c r="M863" i="13"/>
  <c r="O862" i="13"/>
  <c r="N862" i="13"/>
  <c r="M862" i="13"/>
  <c r="O861" i="13"/>
  <c r="N861" i="13"/>
  <c r="M861" i="13"/>
  <c r="O860" i="13"/>
  <c r="N860" i="13"/>
  <c r="M860" i="13"/>
  <c r="O859" i="13"/>
  <c r="N859" i="13"/>
  <c r="M859" i="13"/>
  <c r="O858" i="13"/>
  <c r="N858" i="13"/>
  <c r="M858" i="13"/>
  <c r="O857" i="13"/>
  <c r="N857" i="13"/>
  <c r="M857" i="13"/>
  <c r="O856" i="13"/>
  <c r="N856" i="13"/>
  <c r="M856" i="13"/>
  <c r="O855" i="13"/>
  <c r="N855" i="13"/>
  <c r="M855" i="13"/>
  <c r="O854" i="13"/>
  <c r="N854" i="13"/>
  <c r="M854" i="13"/>
  <c r="O853" i="13"/>
  <c r="N853" i="13"/>
  <c r="M853" i="13"/>
  <c r="O852" i="13"/>
  <c r="N852" i="13"/>
  <c r="M852" i="13"/>
  <c r="O851" i="13"/>
  <c r="N851" i="13"/>
  <c r="M851" i="13"/>
  <c r="O850" i="13"/>
  <c r="N850" i="13"/>
  <c r="M850" i="13"/>
  <c r="O849" i="13"/>
  <c r="N849" i="13"/>
  <c r="M849" i="13"/>
  <c r="O848" i="13"/>
  <c r="N848" i="13"/>
  <c r="M848" i="13"/>
  <c r="O847" i="13"/>
  <c r="N847" i="13"/>
  <c r="M847" i="13"/>
  <c r="O846" i="13"/>
  <c r="N846" i="13"/>
  <c r="M846" i="13"/>
  <c r="O845" i="13"/>
  <c r="N845" i="13"/>
  <c r="M845" i="13"/>
  <c r="O844" i="13"/>
  <c r="N844" i="13"/>
  <c r="M844" i="13"/>
  <c r="O843" i="13"/>
  <c r="N843" i="13"/>
  <c r="M843" i="13"/>
  <c r="O842" i="13"/>
  <c r="N842" i="13"/>
  <c r="M842" i="13"/>
  <c r="O841" i="13"/>
  <c r="N841" i="13"/>
  <c r="M841" i="13"/>
  <c r="O840" i="13"/>
  <c r="N840" i="13"/>
  <c r="M840" i="13"/>
  <c r="O839" i="13"/>
  <c r="N839" i="13"/>
  <c r="M839" i="13"/>
  <c r="O838" i="13"/>
  <c r="N838" i="13"/>
  <c r="M838" i="13"/>
  <c r="O837" i="13"/>
  <c r="N837" i="13"/>
  <c r="M837" i="13"/>
  <c r="O836" i="13"/>
  <c r="N836" i="13"/>
  <c r="M836" i="13"/>
  <c r="O835" i="13"/>
  <c r="N835" i="13"/>
  <c r="M835" i="13"/>
  <c r="O834" i="13"/>
  <c r="N834" i="13"/>
  <c r="M834" i="13"/>
  <c r="O833" i="13"/>
  <c r="N833" i="13"/>
  <c r="M833" i="13"/>
  <c r="O832" i="13"/>
  <c r="N832" i="13"/>
  <c r="M832" i="13"/>
  <c r="O831" i="13"/>
  <c r="N831" i="13"/>
  <c r="M831" i="13"/>
  <c r="O830" i="13"/>
  <c r="N830" i="13"/>
  <c r="M830" i="13"/>
  <c r="O829" i="13"/>
  <c r="N829" i="13"/>
  <c r="M829" i="13"/>
  <c r="O828" i="13"/>
  <c r="N828" i="13"/>
  <c r="M828" i="13"/>
  <c r="O827" i="13"/>
  <c r="N827" i="13"/>
  <c r="M827" i="13"/>
  <c r="O826" i="13"/>
  <c r="N826" i="13"/>
  <c r="M826" i="13"/>
  <c r="O825" i="13"/>
  <c r="N825" i="13"/>
  <c r="M825" i="13"/>
  <c r="O824" i="13"/>
  <c r="N824" i="13"/>
  <c r="M824" i="13"/>
  <c r="O823" i="13"/>
  <c r="N823" i="13"/>
  <c r="M823" i="13"/>
  <c r="O822" i="13"/>
  <c r="N822" i="13"/>
  <c r="M822" i="13"/>
  <c r="O821" i="13"/>
  <c r="N821" i="13"/>
  <c r="M821" i="13"/>
  <c r="O820" i="13"/>
  <c r="N820" i="13"/>
  <c r="M820" i="13"/>
  <c r="O819" i="13"/>
  <c r="N819" i="13"/>
  <c r="M819" i="13"/>
  <c r="O818" i="13"/>
  <c r="N818" i="13"/>
  <c r="M818" i="13"/>
  <c r="O817" i="13"/>
  <c r="N817" i="13"/>
  <c r="M817" i="13"/>
  <c r="O816" i="13"/>
  <c r="N816" i="13"/>
  <c r="M816" i="13"/>
  <c r="O815" i="13"/>
  <c r="N815" i="13"/>
  <c r="M815" i="13"/>
  <c r="O814" i="13"/>
  <c r="N814" i="13"/>
  <c r="M814" i="13"/>
  <c r="O813" i="13"/>
  <c r="N813" i="13"/>
  <c r="M813" i="13"/>
  <c r="O812" i="13"/>
  <c r="N812" i="13"/>
  <c r="M812" i="13"/>
  <c r="O811" i="13"/>
  <c r="N811" i="13"/>
  <c r="M811" i="13"/>
  <c r="O810" i="13"/>
  <c r="N810" i="13"/>
  <c r="M810" i="13"/>
  <c r="O809" i="13"/>
  <c r="N809" i="13"/>
  <c r="M809" i="13"/>
  <c r="O808" i="13"/>
  <c r="N808" i="13"/>
  <c r="M808" i="13"/>
  <c r="O807" i="13"/>
  <c r="N807" i="13"/>
  <c r="M807" i="13"/>
  <c r="O806" i="13"/>
  <c r="N806" i="13"/>
  <c r="M806" i="13"/>
  <c r="O805" i="13"/>
  <c r="N805" i="13"/>
  <c r="M805" i="13"/>
  <c r="O804" i="13"/>
  <c r="N804" i="13"/>
  <c r="M804" i="13"/>
  <c r="O803" i="13"/>
  <c r="N803" i="13"/>
  <c r="M803" i="13"/>
  <c r="O802" i="13"/>
  <c r="N802" i="13"/>
  <c r="M802" i="13"/>
  <c r="O801" i="13"/>
  <c r="N801" i="13"/>
  <c r="M801" i="13"/>
  <c r="O800" i="13"/>
  <c r="N800" i="13"/>
  <c r="M800" i="13"/>
  <c r="O799" i="13"/>
  <c r="N799" i="13"/>
  <c r="M799" i="13"/>
  <c r="O798" i="13"/>
  <c r="N798" i="13"/>
  <c r="M798" i="13"/>
  <c r="O797" i="13"/>
  <c r="N797" i="13"/>
  <c r="M797" i="13"/>
  <c r="O796" i="13"/>
  <c r="N796" i="13"/>
  <c r="M796" i="13"/>
  <c r="O795" i="13"/>
  <c r="N795" i="13"/>
  <c r="M795" i="13"/>
  <c r="O794" i="13"/>
  <c r="N794" i="13"/>
  <c r="M794" i="13"/>
  <c r="O793" i="13"/>
  <c r="N793" i="13"/>
  <c r="M793" i="13"/>
  <c r="O792" i="13"/>
  <c r="N792" i="13"/>
  <c r="M792" i="13"/>
  <c r="O791" i="13"/>
  <c r="N791" i="13"/>
  <c r="M791" i="13"/>
  <c r="O790" i="13"/>
  <c r="N790" i="13"/>
  <c r="M790" i="13"/>
  <c r="O789" i="13"/>
  <c r="N789" i="13"/>
  <c r="M789" i="13"/>
  <c r="O788" i="13"/>
  <c r="N788" i="13"/>
  <c r="M788" i="13"/>
  <c r="O787" i="13"/>
  <c r="N787" i="13"/>
  <c r="M787" i="13"/>
  <c r="O786" i="13"/>
  <c r="N786" i="13"/>
  <c r="M786" i="13"/>
  <c r="O785" i="13"/>
  <c r="N785" i="13"/>
  <c r="M785" i="13"/>
  <c r="O784" i="13"/>
  <c r="N784" i="13"/>
  <c r="M784" i="13"/>
  <c r="O783" i="13"/>
  <c r="N783" i="13"/>
  <c r="M783" i="13"/>
  <c r="O782" i="13"/>
  <c r="N782" i="13"/>
  <c r="M782" i="13"/>
  <c r="O781" i="13"/>
  <c r="N781" i="13"/>
  <c r="M781" i="13"/>
  <c r="O780" i="13"/>
  <c r="N780" i="13"/>
  <c r="M780" i="13"/>
  <c r="O779" i="13"/>
  <c r="N779" i="13"/>
  <c r="M779" i="13"/>
  <c r="O778" i="13"/>
  <c r="N778" i="13"/>
  <c r="M778" i="13"/>
  <c r="O777" i="13"/>
  <c r="N777" i="13"/>
  <c r="M777" i="13"/>
  <c r="O776" i="13"/>
  <c r="N776" i="13"/>
  <c r="M776" i="13"/>
  <c r="O775" i="13"/>
  <c r="N775" i="13"/>
  <c r="M775" i="13"/>
  <c r="O774" i="13"/>
  <c r="N774" i="13"/>
  <c r="M774" i="13"/>
  <c r="O772" i="13"/>
  <c r="N772" i="13"/>
  <c r="M772" i="13"/>
  <c r="O771" i="13"/>
  <c r="N771" i="13"/>
  <c r="M771" i="13"/>
  <c r="O770" i="13"/>
  <c r="N770" i="13"/>
  <c r="M770" i="13"/>
  <c r="O769" i="13"/>
  <c r="N769" i="13"/>
  <c r="M769" i="13"/>
  <c r="O768" i="13"/>
  <c r="N768" i="13"/>
  <c r="M768" i="13"/>
  <c r="O767" i="13"/>
  <c r="N767" i="13"/>
  <c r="M767" i="13"/>
  <c r="O766" i="13"/>
  <c r="N766" i="13"/>
  <c r="M766" i="13"/>
  <c r="O765" i="13"/>
  <c r="N765" i="13"/>
  <c r="M765" i="13"/>
  <c r="O764" i="13"/>
  <c r="N764" i="13"/>
  <c r="M764" i="13"/>
  <c r="O763" i="13"/>
  <c r="N763" i="13"/>
  <c r="M763" i="13"/>
  <c r="O762" i="13"/>
  <c r="N762" i="13"/>
  <c r="M762" i="13"/>
  <c r="O761" i="13"/>
  <c r="N761" i="13"/>
  <c r="M761" i="13"/>
  <c r="O760" i="13"/>
  <c r="N760" i="13"/>
  <c r="M760" i="13"/>
  <c r="O759" i="13"/>
  <c r="N759" i="13"/>
  <c r="M759" i="13"/>
  <c r="O758" i="13"/>
  <c r="N758" i="13"/>
  <c r="M758" i="13"/>
  <c r="O757" i="13"/>
  <c r="N757" i="13"/>
  <c r="M757" i="13"/>
  <c r="O756" i="13"/>
  <c r="N756" i="13"/>
  <c r="M756" i="13"/>
  <c r="O755" i="13"/>
  <c r="N755" i="13"/>
  <c r="M755" i="13"/>
  <c r="O754" i="13"/>
  <c r="N754" i="13"/>
  <c r="M754" i="13"/>
  <c r="O753" i="13"/>
  <c r="N753" i="13"/>
  <c r="M753" i="13"/>
  <c r="O752" i="13"/>
  <c r="N752" i="13"/>
  <c r="M752" i="13"/>
  <c r="O751" i="13"/>
  <c r="N751" i="13"/>
  <c r="M751" i="13"/>
  <c r="O750" i="13"/>
  <c r="N750" i="13"/>
  <c r="M750" i="13"/>
  <c r="O749" i="13"/>
  <c r="N749" i="13"/>
  <c r="M749" i="13"/>
  <c r="O748" i="13"/>
  <c r="N748" i="13"/>
  <c r="M748" i="13"/>
  <c r="O747" i="13"/>
  <c r="N747" i="13"/>
  <c r="M747" i="13"/>
  <c r="O746" i="13"/>
  <c r="N746" i="13"/>
  <c r="M746" i="13"/>
  <c r="O745" i="13"/>
  <c r="N745" i="13"/>
  <c r="M745" i="13"/>
  <c r="O744" i="13"/>
  <c r="N744" i="13"/>
  <c r="M744" i="13"/>
  <c r="O743" i="13"/>
  <c r="N743" i="13"/>
  <c r="M743" i="13"/>
  <c r="O742" i="13"/>
  <c r="N742" i="13"/>
  <c r="M742" i="13"/>
  <c r="O741" i="13"/>
  <c r="N741" i="13"/>
  <c r="M741" i="13"/>
  <c r="O740" i="13"/>
  <c r="N740" i="13"/>
  <c r="M740" i="13"/>
  <c r="O739" i="13"/>
  <c r="N739" i="13"/>
  <c r="M739" i="13"/>
  <c r="O738" i="13"/>
  <c r="N738" i="13"/>
  <c r="M738" i="13"/>
  <c r="O737" i="13"/>
  <c r="N737" i="13"/>
  <c r="M737" i="13"/>
  <c r="O736" i="13"/>
  <c r="N736" i="13"/>
  <c r="M736" i="13"/>
  <c r="O735" i="13"/>
  <c r="N735" i="13"/>
  <c r="M735" i="13"/>
  <c r="O734" i="13"/>
  <c r="N734" i="13"/>
  <c r="M734" i="13"/>
  <c r="O733" i="13"/>
  <c r="N733" i="13"/>
  <c r="M733" i="13"/>
  <c r="O732" i="13"/>
  <c r="N732" i="13"/>
  <c r="M732" i="13"/>
  <c r="O731" i="13"/>
  <c r="N731" i="13"/>
  <c r="M731" i="13"/>
  <c r="O730" i="13"/>
  <c r="N730" i="13"/>
  <c r="M730" i="13"/>
  <c r="O729" i="13"/>
  <c r="N729" i="13"/>
  <c r="M729" i="13"/>
  <c r="O728" i="13"/>
  <c r="N728" i="13"/>
  <c r="M728" i="13"/>
  <c r="O727" i="13"/>
  <c r="N727" i="13"/>
  <c r="M727" i="13"/>
  <c r="O726" i="13"/>
  <c r="N726" i="13"/>
  <c r="M726" i="13"/>
  <c r="O725" i="13"/>
  <c r="N725" i="13"/>
  <c r="M725" i="13"/>
  <c r="O724" i="13"/>
  <c r="N724" i="13"/>
  <c r="M724" i="13"/>
  <c r="O723" i="13"/>
  <c r="N723" i="13"/>
  <c r="M723" i="13"/>
  <c r="O722" i="13"/>
  <c r="N722" i="13"/>
  <c r="M722" i="13"/>
  <c r="O721" i="13"/>
  <c r="N721" i="13"/>
  <c r="M721" i="13"/>
  <c r="O720" i="13"/>
  <c r="N720" i="13"/>
  <c r="M720" i="13"/>
  <c r="O719" i="13"/>
  <c r="N719" i="13"/>
  <c r="M719" i="13"/>
  <c r="O718" i="13"/>
  <c r="N718" i="13"/>
  <c r="M718" i="13"/>
  <c r="O717" i="13"/>
  <c r="N717" i="13"/>
  <c r="M717" i="13"/>
  <c r="O716" i="13"/>
  <c r="N716" i="13"/>
  <c r="M716" i="13"/>
  <c r="O715" i="13"/>
  <c r="N715" i="13"/>
  <c r="M715" i="13"/>
  <c r="O714" i="13"/>
  <c r="N714" i="13"/>
  <c r="M714" i="13"/>
  <c r="O713" i="13"/>
  <c r="N713" i="13"/>
  <c r="M713" i="13"/>
  <c r="O712" i="13"/>
  <c r="N712" i="13"/>
  <c r="M712" i="13"/>
  <c r="O711" i="13"/>
  <c r="N711" i="13"/>
  <c r="M711" i="13"/>
  <c r="O710" i="13"/>
  <c r="N710" i="13"/>
  <c r="M710" i="13"/>
  <c r="O709" i="13"/>
  <c r="N709" i="13"/>
  <c r="M709" i="13"/>
  <c r="O708" i="13"/>
  <c r="N708" i="13"/>
  <c r="M708" i="13"/>
  <c r="O707" i="13"/>
  <c r="N707" i="13"/>
  <c r="M707" i="13"/>
  <c r="O706" i="13"/>
  <c r="N706" i="13"/>
  <c r="M706" i="13"/>
  <c r="O705" i="13"/>
  <c r="N705" i="13"/>
  <c r="M705" i="13"/>
  <c r="O704" i="13"/>
  <c r="N704" i="13"/>
  <c r="M704" i="13"/>
  <c r="O703" i="13"/>
  <c r="N703" i="13"/>
  <c r="M703" i="13"/>
  <c r="O702" i="13"/>
  <c r="N702" i="13"/>
  <c r="M702" i="13"/>
  <c r="O701" i="13"/>
  <c r="N701" i="13"/>
  <c r="M701" i="13"/>
  <c r="O700" i="13"/>
  <c r="N700" i="13"/>
  <c r="M700" i="13"/>
  <c r="O699" i="13"/>
  <c r="N699" i="13"/>
  <c r="M699" i="13"/>
  <c r="O698" i="13"/>
  <c r="N698" i="13"/>
  <c r="M698" i="13"/>
  <c r="O697" i="13"/>
  <c r="N697" i="13"/>
  <c r="M697" i="13"/>
  <c r="O696" i="13"/>
  <c r="N696" i="13"/>
  <c r="M696" i="13"/>
  <c r="O695" i="13"/>
  <c r="N695" i="13"/>
  <c r="M695" i="13"/>
  <c r="O694" i="13"/>
  <c r="N694" i="13"/>
  <c r="M694" i="13"/>
  <c r="O693" i="13"/>
  <c r="N693" i="13"/>
  <c r="M693" i="13"/>
  <c r="O692" i="13"/>
  <c r="N692" i="13"/>
  <c r="M692" i="13"/>
  <c r="O691" i="13"/>
  <c r="N691" i="13"/>
  <c r="M691" i="13"/>
  <c r="O690" i="13"/>
  <c r="N690" i="13"/>
  <c r="M690" i="13"/>
  <c r="O689" i="13"/>
  <c r="N689" i="13"/>
  <c r="M689" i="13"/>
  <c r="O688" i="13"/>
  <c r="N688" i="13"/>
  <c r="M688" i="13"/>
  <c r="O687" i="13"/>
  <c r="N687" i="13"/>
  <c r="M687" i="13"/>
  <c r="O686" i="13"/>
  <c r="N686" i="13"/>
  <c r="M686" i="13"/>
  <c r="O685" i="13"/>
  <c r="N685" i="13"/>
  <c r="M685" i="13"/>
  <c r="O684" i="13"/>
  <c r="N684" i="13"/>
  <c r="M684" i="13"/>
  <c r="O683" i="13"/>
  <c r="N683" i="13"/>
  <c r="M683" i="13"/>
  <c r="O682" i="13"/>
  <c r="N682" i="13"/>
  <c r="M682" i="13"/>
  <c r="O681" i="13"/>
  <c r="N681" i="13"/>
  <c r="M681" i="13"/>
  <c r="O680" i="13"/>
  <c r="N680" i="13"/>
  <c r="M680" i="13"/>
  <c r="O679" i="13"/>
  <c r="N679" i="13"/>
  <c r="M679" i="13"/>
  <c r="O678" i="13"/>
  <c r="N678" i="13"/>
  <c r="M678" i="13"/>
  <c r="O677" i="13"/>
  <c r="N677" i="13"/>
  <c r="M677" i="13"/>
  <c r="O676" i="13"/>
  <c r="N676" i="13"/>
  <c r="M676" i="13"/>
  <c r="O675" i="13"/>
  <c r="N675" i="13"/>
  <c r="M675" i="13"/>
  <c r="O674" i="13"/>
  <c r="N674" i="13"/>
  <c r="M674" i="13"/>
  <c r="O673" i="13"/>
  <c r="N673" i="13"/>
  <c r="M673" i="13"/>
  <c r="O672" i="13"/>
  <c r="N672" i="13"/>
  <c r="M672" i="13"/>
  <c r="O671" i="13"/>
  <c r="N671" i="13"/>
  <c r="M671" i="13"/>
  <c r="O670" i="13"/>
  <c r="N670" i="13"/>
  <c r="M670" i="13"/>
  <c r="O669" i="13"/>
  <c r="N669" i="13"/>
  <c r="M669" i="13"/>
  <c r="O668" i="13"/>
  <c r="N668" i="13"/>
  <c r="M668" i="13"/>
  <c r="O667" i="13"/>
  <c r="N667" i="13"/>
  <c r="M667" i="13"/>
  <c r="O666" i="13"/>
  <c r="N666" i="13"/>
  <c r="M666" i="13"/>
  <c r="O665" i="13"/>
  <c r="N665" i="13"/>
  <c r="M665" i="13"/>
  <c r="O664" i="13"/>
  <c r="N664" i="13"/>
  <c r="M664" i="13"/>
  <c r="O663" i="13"/>
  <c r="N663" i="13"/>
  <c r="M663" i="13"/>
  <c r="O662" i="13"/>
  <c r="N662" i="13"/>
  <c r="M662" i="13"/>
  <c r="O661" i="13"/>
  <c r="N661" i="13"/>
  <c r="M661" i="13"/>
  <c r="O660" i="13"/>
  <c r="N660" i="13"/>
  <c r="M660" i="13"/>
  <c r="O659" i="13"/>
  <c r="N659" i="13"/>
  <c r="M659" i="13"/>
  <c r="O658" i="13"/>
  <c r="N658" i="13"/>
  <c r="M658" i="13"/>
  <c r="O657" i="13"/>
  <c r="N657" i="13"/>
  <c r="M657" i="13"/>
  <c r="O656" i="13"/>
  <c r="N656" i="13"/>
  <c r="M656" i="13"/>
  <c r="O655" i="13"/>
  <c r="N655" i="13"/>
  <c r="M655" i="13"/>
  <c r="O654" i="13"/>
  <c r="N654" i="13"/>
  <c r="M654" i="13"/>
  <c r="O653" i="13"/>
  <c r="N653" i="13"/>
  <c r="M653" i="13"/>
  <c r="O652" i="13"/>
  <c r="N652" i="13"/>
  <c r="M652" i="13"/>
  <c r="O651" i="13"/>
  <c r="N651" i="13"/>
  <c r="M651" i="13"/>
  <c r="O650" i="13"/>
  <c r="N650" i="13"/>
  <c r="M650" i="13"/>
  <c r="O649" i="13"/>
  <c r="N649" i="13"/>
  <c r="M649" i="13"/>
  <c r="O648" i="13"/>
  <c r="N648" i="13"/>
  <c r="M648" i="13"/>
  <c r="O647" i="13"/>
  <c r="N647" i="13"/>
  <c r="M647" i="13"/>
  <c r="O646" i="13"/>
  <c r="N646" i="13"/>
  <c r="M646" i="13"/>
  <c r="O645" i="13"/>
  <c r="N645" i="13"/>
  <c r="M645" i="13"/>
  <c r="O644" i="13"/>
  <c r="N644" i="13"/>
  <c r="M644" i="13"/>
  <c r="O643" i="13"/>
  <c r="N643" i="13"/>
  <c r="M643" i="13"/>
  <c r="O642" i="13"/>
  <c r="N642" i="13"/>
  <c r="M642" i="13"/>
  <c r="O641" i="13"/>
  <c r="N641" i="13"/>
  <c r="M641" i="13"/>
  <c r="O640" i="13"/>
  <c r="N640" i="13"/>
  <c r="M640" i="13"/>
  <c r="O639" i="13"/>
  <c r="N639" i="13"/>
  <c r="M639" i="13"/>
  <c r="O638" i="13"/>
  <c r="N638" i="13"/>
  <c r="M638" i="13"/>
  <c r="O637" i="13"/>
  <c r="N637" i="13"/>
  <c r="M637" i="13"/>
  <c r="O636" i="13"/>
  <c r="N636" i="13"/>
  <c r="M636" i="13"/>
  <c r="O635" i="13"/>
  <c r="N635" i="13"/>
  <c r="M635" i="13"/>
  <c r="O634" i="13"/>
  <c r="N634" i="13"/>
  <c r="M634" i="13"/>
  <c r="O633" i="13"/>
  <c r="N633" i="13"/>
  <c r="M633" i="13"/>
  <c r="O632" i="13"/>
  <c r="N632" i="13"/>
  <c r="M632" i="13"/>
  <c r="O631" i="13"/>
  <c r="N631" i="13"/>
  <c r="M631" i="13"/>
  <c r="O630" i="13"/>
  <c r="N630" i="13"/>
  <c r="M630" i="13"/>
  <c r="O629" i="13"/>
  <c r="N629" i="13"/>
  <c r="M629" i="13"/>
  <c r="O628" i="13"/>
  <c r="N628" i="13"/>
  <c r="M628" i="13"/>
  <c r="O627" i="13"/>
  <c r="N627" i="13"/>
  <c r="M627" i="13"/>
  <c r="O626" i="13"/>
  <c r="N626" i="13"/>
  <c r="M626" i="13"/>
  <c r="O625" i="13"/>
  <c r="N625" i="13"/>
  <c r="M625" i="13"/>
  <c r="O624" i="13"/>
  <c r="N624" i="13"/>
  <c r="M624" i="13"/>
  <c r="O623" i="13"/>
  <c r="N623" i="13"/>
  <c r="M623" i="13"/>
  <c r="O622" i="13"/>
  <c r="N622" i="13"/>
  <c r="M622" i="13"/>
  <c r="O621" i="13"/>
  <c r="N621" i="13"/>
  <c r="M621" i="13"/>
  <c r="O620" i="13"/>
  <c r="N620" i="13"/>
  <c r="M620" i="13"/>
  <c r="O619" i="13"/>
  <c r="N619" i="13"/>
  <c r="M619" i="13"/>
  <c r="O618" i="13"/>
  <c r="N618" i="13"/>
  <c r="M618" i="13"/>
  <c r="O617" i="13"/>
  <c r="N617" i="13"/>
  <c r="M617" i="13"/>
  <c r="O616" i="13"/>
  <c r="N616" i="13"/>
  <c r="M616" i="13"/>
  <c r="O615" i="13"/>
  <c r="N615" i="13"/>
  <c r="M615" i="13"/>
  <c r="O614" i="13"/>
  <c r="N614" i="13"/>
  <c r="M614" i="13"/>
  <c r="O613" i="13"/>
  <c r="N613" i="13"/>
  <c r="M613" i="13"/>
  <c r="O612" i="13"/>
  <c r="N612" i="13"/>
  <c r="M612" i="13"/>
  <c r="O611" i="13"/>
  <c r="N611" i="13"/>
  <c r="M611" i="13"/>
  <c r="O610" i="13"/>
  <c r="N610" i="13"/>
  <c r="M610" i="13"/>
  <c r="O609" i="13"/>
  <c r="N609" i="13"/>
  <c r="M609" i="13"/>
  <c r="O608" i="13"/>
  <c r="N608" i="13"/>
  <c r="M608" i="13"/>
  <c r="O607" i="13"/>
  <c r="N607" i="13"/>
  <c r="M607" i="13"/>
  <c r="O606" i="13"/>
  <c r="N606" i="13"/>
  <c r="M606" i="13"/>
  <c r="O605" i="13"/>
  <c r="N605" i="13"/>
  <c r="M605" i="13"/>
  <c r="O604" i="13"/>
  <c r="N604" i="13"/>
  <c r="M604" i="13"/>
  <c r="O603" i="13"/>
  <c r="N603" i="13"/>
  <c r="M603" i="13"/>
  <c r="O602" i="13"/>
  <c r="N602" i="13"/>
  <c r="M602" i="13"/>
  <c r="O601" i="13"/>
  <c r="N601" i="13"/>
  <c r="M601" i="13"/>
  <c r="O600" i="13"/>
  <c r="N600" i="13"/>
  <c r="M600" i="13"/>
  <c r="O599" i="13"/>
  <c r="N599" i="13"/>
  <c r="M599" i="13"/>
  <c r="O598" i="13"/>
  <c r="N598" i="13"/>
  <c r="M598" i="13"/>
  <c r="O597" i="13"/>
  <c r="N597" i="13"/>
  <c r="M597" i="13"/>
  <c r="O596" i="13"/>
  <c r="N596" i="13"/>
  <c r="M596" i="13"/>
  <c r="O595" i="13"/>
  <c r="N595" i="13"/>
  <c r="M595" i="13"/>
  <c r="O594" i="13"/>
  <c r="N594" i="13"/>
  <c r="M594" i="13"/>
  <c r="O593" i="13"/>
  <c r="N593" i="13"/>
  <c r="M593" i="13"/>
  <c r="O592" i="13"/>
  <c r="N592" i="13"/>
  <c r="M592" i="13"/>
  <c r="O591" i="13"/>
  <c r="N591" i="13"/>
  <c r="M591" i="13"/>
  <c r="O590" i="13"/>
  <c r="N590" i="13"/>
  <c r="M590" i="13"/>
  <c r="O589" i="13"/>
  <c r="N589" i="13"/>
  <c r="M589" i="13"/>
  <c r="O588" i="13"/>
  <c r="N588" i="13"/>
  <c r="M588" i="13"/>
  <c r="O587" i="13"/>
  <c r="N587" i="13"/>
  <c r="M587" i="13"/>
  <c r="O586" i="13"/>
  <c r="N586" i="13"/>
  <c r="M586" i="13"/>
  <c r="O585" i="13"/>
  <c r="N585" i="13"/>
  <c r="M585" i="13"/>
  <c r="O584" i="13"/>
  <c r="N584" i="13"/>
  <c r="M584" i="13"/>
  <c r="O583" i="13"/>
  <c r="N583" i="13"/>
  <c r="M583" i="13"/>
  <c r="O582" i="13"/>
  <c r="N582" i="13"/>
  <c r="M582" i="13"/>
  <c r="O581" i="13"/>
  <c r="N581" i="13"/>
  <c r="M581" i="13"/>
  <c r="O580" i="13"/>
  <c r="N580" i="13"/>
  <c r="M580" i="13"/>
  <c r="O579" i="13"/>
  <c r="N579" i="13"/>
  <c r="M579" i="13"/>
  <c r="O578" i="13"/>
  <c r="N578" i="13"/>
  <c r="M578" i="13"/>
  <c r="O577" i="13"/>
  <c r="N577" i="13"/>
  <c r="M577" i="13"/>
  <c r="O576" i="13"/>
  <c r="N576" i="13"/>
  <c r="M576" i="13"/>
  <c r="O575" i="13"/>
  <c r="N575" i="13"/>
  <c r="M575" i="13"/>
  <c r="O574" i="13"/>
  <c r="N574" i="13"/>
  <c r="M574" i="13"/>
  <c r="O573" i="13"/>
  <c r="N573" i="13"/>
  <c r="M573" i="13"/>
  <c r="O572" i="13"/>
  <c r="N572" i="13"/>
  <c r="M572" i="13"/>
  <c r="O571" i="13"/>
  <c r="N571" i="13"/>
  <c r="M571" i="13"/>
  <c r="O570" i="13"/>
  <c r="N570" i="13"/>
  <c r="M570" i="13"/>
  <c r="O569" i="13"/>
  <c r="N569" i="13"/>
  <c r="M569" i="13"/>
  <c r="O568" i="13"/>
  <c r="N568" i="13"/>
  <c r="M568" i="13"/>
  <c r="O567" i="13"/>
  <c r="N567" i="13"/>
  <c r="M567" i="13"/>
  <c r="O566" i="13"/>
  <c r="N566" i="13"/>
  <c r="M566" i="13"/>
  <c r="O565" i="13"/>
  <c r="N565" i="13"/>
  <c r="M565" i="13"/>
  <c r="O564" i="13"/>
  <c r="N564" i="13"/>
  <c r="M564" i="13"/>
  <c r="O563" i="13"/>
  <c r="N563" i="13"/>
  <c r="M563" i="13"/>
  <c r="O562" i="13"/>
  <c r="N562" i="13"/>
  <c r="M562" i="13"/>
  <c r="O561" i="13"/>
  <c r="N561" i="13"/>
  <c r="M561" i="13"/>
  <c r="O560" i="13"/>
  <c r="N560" i="13"/>
  <c r="M560" i="13"/>
  <c r="O559" i="13"/>
  <c r="N559" i="13"/>
  <c r="M559" i="13"/>
  <c r="O558" i="13"/>
  <c r="N558" i="13"/>
  <c r="M558" i="13"/>
  <c r="O557" i="13"/>
  <c r="N557" i="13"/>
  <c r="M557" i="13"/>
  <c r="O556" i="13"/>
  <c r="N556" i="13"/>
  <c r="M556" i="13"/>
  <c r="O555" i="13"/>
  <c r="N555" i="13"/>
  <c r="M555" i="13"/>
  <c r="O554" i="13"/>
  <c r="N554" i="13"/>
  <c r="M554" i="13"/>
  <c r="O553" i="13"/>
  <c r="N553" i="13"/>
  <c r="M553" i="13"/>
  <c r="O552" i="13"/>
  <c r="N552" i="13"/>
  <c r="M552" i="13"/>
  <c r="O551" i="13"/>
  <c r="N551" i="13"/>
  <c r="M551" i="13"/>
  <c r="O550" i="13"/>
  <c r="N550" i="13"/>
  <c r="M550" i="13"/>
  <c r="O549" i="13"/>
  <c r="N549" i="13"/>
  <c r="M549" i="13"/>
  <c r="O548" i="13"/>
  <c r="N548" i="13"/>
  <c r="M548" i="13"/>
  <c r="O547" i="13"/>
  <c r="N547" i="13"/>
  <c r="M547" i="13"/>
  <c r="O546" i="13"/>
  <c r="N546" i="13"/>
  <c r="M546" i="13"/>
  <c r="O545" i="13"/>
  <c r="N545" i="13"/>
  <c r="M545" i="13"/>
  <c r="O544" i="13"/>
  <c r="N544" i="13"/>
  <c r="M544" i="13"/>
  <c r="O543" i="13"/>
  <c r="N543" i="13"/>
  <c r="M543" i="13"/>
  <c r="O542" i="13"/>
  <c r="N542" i="13"/>
  <c r="M542" i="13"/>
  <c r="O541" i="13"/>
  <c r="N541" i="13"/>
  <c r="M541" i="13"/>
  <c r="O540" i="13"/>
  <c r="N540" i="13"/>
  <c r="M540" i="13"/>
  <c r="O539" i="13"/>
  <c r="N539" i="13"/>
  <c r="M539" i="13"/>
  <c r="O538" i="13"/>
  <c r="N538" i="13"/>
  <c r="M538" i="13"/>
  <c r="O537" i="13"/>
  <c r="N537" i="13"/>
  <c r="M537" i="13"/>
  <c r="O536" i="13"/>
  <c r="N536" i="13"/>
  <c r="M536" i="13"/>
  <c r="O535" i="13"/>
  <c r="N535" i="13"/>
  <c r="M535" i="13"/>
  <c r="O534" i="13"/>
  <c r="N534" i="13"/>
  <c r="M534" i="13"/>
  <c r="O533" i="13"/>
  <c r="N533" i="13"/>
  <c r="M533" i="13"/>
  <c r="O532" i="13"/>
  <c r="N532" i="13"/>
  <c r="M532" i="13"/>
  <c r="O531" i="13"/>
  <c r="N531" i="13"/>
  <c r="M531" i="13"/>
  <c r="O530" i="13"/>
  <c r="N530" i="13"/>
  <c r="M530" i="13"/>
  <c r="O529" i="13"/>
  <c r="N529" i="13"/>
  <c r="M529" i="13"/>
  <c r="O528" i="13"/>
  <c r="N528" i="13"/>
  <c r="M528" i="13"/>
  <c r="O527" i="13"/>
  <c r="N527" i="13"/>
  <c r="M527" i="13"/>
  <c r="O526" i="13"/>
  <c r="N526" i="13"/>
  <c r="M526" i="13"/>
  <c r="O525" i="13"/>
  <c r="N525" i="13"/>
  <c r="M525" i="13"/>
  <c r="O524" i="13"/>
  <c r="N524" i="13"/>
  <c r="M524" i="13"/>
  <c r="O523" i="13"/>
  <c r="N523" i="13"/>
  <c r="M523" i="13"/>
  <c r="O522" i="13"/>
  <c r="N522" i="13"/>
  <c r="M522" i="13"/>
  <c r="O521" i="13"/>
  <c r="N521" i="13"/>
  <c r="M521" i="13"/>
  <c r="O520" i="13"/>
  <c r="N520" i="13"/>
  <c r="M520" i="13"/>
  <c r="O519" i="13"/>
  <c r="N519" i="13"/>
  <c r="M519" i="13"/>
  <c r="O518" i="13"/>
  <c r="N518" i="13"/>
  <c r="M518" i="13"/>
  <c r="O517" i="13"/>
  <c r="N517" i="13"/>
  <c r="M517" i="13"/>
  <c r="O516" i="13"/>
  <c r="N516" i="13"/>
  <c r="M516" i="13"/>
  <c r="O515" i="13"/>
  <c r="N515" i="13"/>
  <c r="M515" i="13"/>
  <c r="O514" i="13"/>
  <c r="N514" i="13"/>
  <c r="M514" i="13"/>
  <c r="O513" i="13"/>
  <c r="N513" i="13"/>
  <c r="M513" i="13"/>
  <c r="O512" i="13"/>
  <c r="N512" i="13"/>
  <c r="M512" i="13"/>
  <c r="O511" i="13"/>
  <c r="N511" i="13"/>
  <c r="M511" i="13"/>
  <c r="O510" i="13"/>
  <c r="N510" i="13"/>
  <c r="M510" i="13"/>
  <c r="O509" i="13"/>
  <c r="N509" i="13"/>
  <c r="M509" i="13"/>
  <c r="O508" i="13"/>
  <c r="N508" i="13"/>
  <c r="M508" i="13"/>
  <c r="O507" i="13"/>
  <c r="N507" i="13"/>
  <c r="M507" i="13"/>
  <c r="O506" i="13"/>
  <c r="N506" i="13"/>
  <c r="M506" i="13"/>
  <c r="O505" i="13"/>
  <c r="N505" i="13"/>
  <c r="M505" i="13"/>
  <c r="O504" i="13"/>
  <c r="N504" i="13"/>
  <c r="M504" i="13"/>
  <c r="O503" i="13"/>
  <c r="N503" i="13"/>
  <c r="M503" i="13"/>
  <c r="O502" i="13"/>
  <c r="N502" i="13"/>
  <c r="M502" i="13"/>
  <c r="O501" i="13"/>
  <c r="N501" i="13"/>
  <c r="M501" i="13"/>
  <c r="O500" i="13"/>
  <c r="N500" i="13"/>
  <c r="M500" i="13"/>
  <c r="O499" i="13"/>
  <c r="N499" i="13"/>
  <c r="M499" i="13"/>
  <c r="O498" i="13"/>
  <c r="N498" i="13"/>
  <c r="M498" i="13"/>
  <c r="O497" i="13"/>
  <c r="N497" i="13"/>
  <c r="M497" i="13"/>
  <c r="O496" i="13"/>
  <c r="N496" i="13"/>
  <c r="M496" i="13"/>
  <c r="O495" i="13"/>
  <c r="N495" i="13"/>
  <c r="M495" i="13"/>
  <c r="O494" i="13"/>
  <c r="N494" i="13"/>
  <c r="M494" i="13"/>
  <c r="O493" i="13"/>
  <c r="N493" i="13"/>
  <c r="M493" i="13"/>
  <c r="O492" i="13"/>
  <c r="N492" i="13"/>
  <c r="M492" i="13"/>
  <c r="O491" i="13"/>
  <c r="N491" i="13"/>
  <c r="M491" i="13"/>
  <c r="O490" i="13"/>
  <c r="N490" i="13"/>
  <c r="M490" i="13"/>
  <c r="O489" i="13"/>
  <c r="N489" i="13"/>
  <c r="M489" i="13"/>
  <c r="O488" i="13"/>
  <c r="N488" i="13"/>
  <c r="M488" i="13"/>
  <c r="O487" i="13"/>
  <c r="N487" i="13"/>
  <c r="M487" i="13"/>
  <c r="O486" i="13"/>
  <c r="N486" i="13"/>
  <c r="M486" i="13"/>
  <c r="O485" i="13"/>
  <c r="N485" i="13"/>
  <c r="M485" i="13"/>
  <c r="O484" i="13"/>
  <c r="N484" i="13"/>
  <c r="M484" i="13"/>
  <c r="O483" i="13"/>
  <c r="N483" i="13"/>
  <c r="M483" i="13"/>
  <c r="O482" i="13"/>
  <c r="N482" i="13"/>
  <c r="M482" i="13"/>
  <c r="O481" i="13"/>
  <c r="N481" i="13"/>
  <c r="M481" i="13"/>
  <c r="O480" i="13"/>
  <c r="N480" i="13"/>
  <c r="M480" i="13"/>
  <c r="O479" i="13"/>
  <c r="N479" i="13"/>
  <c r="M479" i="13"/>
  <c r="O478" i="13"/>
  <c r="N478" i="13"/>
  <c r="M478" i="13"/>
  <c r="O477" i="13"/>
  <c r="N477" i="13"/>
  <c r="M477" i="13"/>
  <c r="O476" i="13"/>
  <c r="N476" i="13"/>
  <c r="M476" i="13"/>
  <c r="O475" i="13"/>
  <c r="N475" i="13"/>
  <c r="M475" i="13"/>
  <c r="O474" i="13"/>
  <c r="N474" i="13"/>
  <c r="M474" i="13"/>
  <c r="O473" i="13"/>
  <c r="N473" i="13"/>
  <c r="M473" i="13"/>
  <c r="O472" i="13"/>
  <c r="N472" i="13"/>
  <c r="M472" i="13"/>
  <c r="O471" i="13"/>
  <c r="N471" i="13"/>
  <c r="M471" i="13"/>
  <c r="O470" i="13"/>
  <c r="N470" i="13"/>
  <c r="M470" i="13"/>
  <c r="O469" i="13"/>
  <c r="N469" i="13"/>
  <c r="M469" i="13"/>
  <c r="O468" i="13"/>
  <c r="N468" i="13"/>
  <c r="M468" i="13"/>
  <c r="O467" i="13"/>
  <c r="N467" i="13"/>
  <c r="M467" i="13"/>
  <c r="O466" i="13"/>
  <c r="N466" i="13"/>
  <c r="M466" i="13"/>
  <c r="O465" i="13"/>
  <c r="N465" i="13"/>
  <c r="M465" i="13"/>
  <c r="O464" i="13"/>
  <c r="N464" i="13"/>
  <c r="M464" i="13"/>
  <c r="O463" i="13"/>
  <c r="N463" i="13"/>
  <c r="M463" i="13"/>
  <c r="O462" i="13"/>
  <c r="N462" i="13"/>
  <c r="M462" i="13"/>
  <c r="O461" i="13"/>
  <c r="N461" i="13"/>
  <c r="M461" i="13"/>
  <c r="O460" i="13"/>
  <c r="N460" i="13"/>
  <c r="M460" i="13"/>
  <c r="O459" i="13"/>
  <c r="N459" i="13"/>
  <c r="M459" i="13"/>
  <c r="O458" i="13"/>
  <c r="N458" i="13"/>
  <c r="M458" i="13"/>
  <c r="O457" i="13"/>
  <c r="N457" i="13"/>
  <c r="M457" i="13"/>
  <c r="O456" i="13"/>
  <c r="N456" i="13"/>
  <c r="M456" i="13"/>
  <c r="O455" i="13"/>
  <c r="N455" i="13"/>
  <c r="M455" i="13"/>
  <c r="O454" i="13"/>
  <c r="N454" i="13"/>
  <c r="M454" i="13"/>
  <c r="O453" i="13"/>
  <c r="N453" i="13"/>
  <c r="M453" i="13"/>
  <c r="O452" i="13"/>
  <c r="N452" i="13"/>
  <c r="M452" i="13"/>
  <c r="O451" i="13"/>
  <c r="N451" i="13"/>
  <c r="M451" i="13"/>
  <c r="O450" i="13"/>
  <c r="N450" i="13"/>
  <c r="M450" i="13"/>
  <c r="O449" i="13"/>
  <c r="N449" i="13"/>
  <c r="M449" i="13"/>
  <c r="O448" i="13"/>
  <c r="N448" i="13"/>
  <c r="M448" i="13"/>
  <c r="O447" i="13"/>
  <c r="N447" i="13"/>
  <c r="M447" i="13"/>
  <c r="O446" i="13"/>
  <c r="N446" i="13"/>
  <c r="M446" i="13"/>
  <c r="O445" i="13"/>
  <c r="N445" i="13"/>
  <c r="M445" i="13"/>
  <c r="O444" i="13"/>
  <c r="N444" i="13"/>
  <c r="M444" i="13"/>
  <c r="O443" i="13"/>
  <c r="N443" i="13"/>
  <c r="M443" i="13"/>
  <c r="O442" i="13"/>
  <c r="N442" i="13"/>
  <c r="M442" i="13"/>
  <c r="O441" i="13"/>
  <c r="N441" i="13"/>
  <c r="M441" i="13"/>
  <c r="O440" i="13"/>
  <c r="N440" i="13"/>
  <c r="M440" i="13"/>
  <c r="O439" i="13"/>
  <c r="N439" i="13"/>
  <c r="M439" i="13"/>
  <c r="O438" i="13"/>
  <c r="N438" i="13"/>
  <c r="M438" i="13"/>
  <c r="O437" i="13"/>
  <c r="N437" i="13"/>
  <c r="M437" i="13"/>
  <c r="O436" i="13"/>
  <c r="N436" i="13"/>
  <c r="M436" i="13"/>
  <c r="O435" i="13"/>
  <c r="N435" i="13"/>
  <c r="M435" i="13"/>
  <c r="O434" i="13"/>
  <c r="N434" i="13"/>
  <c r="M434" i="13"/>
  <c r="O433" i="13"/>
  <c r="N433" i="13"/>
  <c r="M433" i="13"/>
  <c r="O432" i="13"/>
  <c r="N432" i="13"/>
  <c r="M432" i="13"/>
  <c r="O431" i="13"/>
  <c r="N431" i="13"/>
  <c r="M431" i="13"/>
  <c r="O430" i="13"/>
  <c r="N430" i="13"/>
  <c r="M430" i="13"/>
  <c r="O429" i="13"/>
  <c r="N429" i="13"/>
  <c r="M429" i="13"/>
  <c r="O428" i="13"/>
  <c r="N428" i="13"/>
  <c r="M428" i="13"/>
  <c r="O427" i="13"/>
  <c r="N427" i="13"/>
  <c r="M427" i="13"/>
  <c r="O426" i="13"/>
  <c r="N426" i="13"/>
  <c r="M426" i="13"/>
  <c r="O425" i="13"/>
  <c r="N425" i="13"/>
  <c r="M425" i="13"/>
  <c r="O424" i="13"/>
  <c r="N424" i="13"/>
  <c r="M424" i="13"/>
  <c r="O423" i="13"/>
  <c r="N423" i="13"/>
  <c r="M423" i="13"/>
  <c r="O422" i="13"/>
  <c r="N422" i="13"/>
  <c r="M422" i="13"/>
  <c r="O421" i="13"/>
  <c r="N421" i="13"/>
  <c r="M421" i="13"/>
  <c r="O420" i="13"/>
  <c r="N420" i="13"/>
  <c r="M420" i="13"/>
  <c r="O419" i="13"/>
  <c r="N419" i="13"/>
  <c r="M419" i="13"/>
  <c r="O418" i="13"/>
  <c r="N418" i="13"/>
  <c r="M418" i="13"/>
  <c r="O417" i="13"/>
  <c r="N417" i="13"/>
  <c r="M417" i="13"/>
  <c r="O416" i="13"/>
  <c r="N416" i="13"/>
  <c r="M416" i="13"/>
  <c r="O415" i="13"/>
  <c r="N415" i="13"/>
  <c r="M415" i="13"/>
  <c r="O414" i="13"/>
  <c r="N414" i="13"/>
  <c r="M414" i="13"/>
  <c r="O413" i="13"/>
  <c r="N413" i="13"/>
  <c r="M413" i="13"/>
  <c r="O412" i="13"/>
  <c r="N412" i="13"/>
  <c r="M412" i="13"/>
  <c r="O411" i="13"/>
  <c r="N411" i="13"/>
  <c r="M411" i="13"/>
  <c r="O410" i="13"/>
  <c r="N410" i="13"/>
  <c r="M410" i="13"/>
  <c r="O409" i="13"/>
  <c r="N409" i="13"/>
  <c r="M409" i="13"/>
  <c r="O408" i="13"/>
  <c r="N408" i="13"/>
  <c r="M408" i="13"/>
  <c r="O407" i="13"/>
  <c r="N407" i="13"/>
  <c r="M407" i="13"/>
  <c r="O406" i="13"/>
  <c r="N406" i="13"/>
  <c r="M406" i="13"/>
  <c r="O405" i="13"/>
  <c r="N405" i="13"/>
  <c r="M405" i="13"/>
  <c r="O404" i="13"/>
  <c r="N404" i="13"/>
  <c r="M404" i="13"/>
  <c r="O403" i="13"/>
  <c r="N403" i="13"/>
  <c r="M403" i="13"/>
  <c r="O402" i="13"/>
  <c r="N402" i="13"/>
  <c r="M402" i="13"/>
  <c r="O401" i="13"/>
  <c r="N401" i="13"/>
  <c r="M401" i="13"/>
  <c r="O400" i="13"/>
  <c r="N400" i="13"/>
  <c r="M400" i="13"/>
  <c r="O399" i="13"/>
  <c r="N399" i="13"/>
  <c r="M399" i="13"/>
  <c r="O398" i="13"/>
  <c r="N398" i="13"/>
  <c r="M398" i="13"/>
  <c r="O397" i="13"/>
  <c r="N397" i="13"/>
  <c r="M397" i="13"/>
  <c r="O396" i="13"/>
  <c r="N396" i="13"/>
  <c r="M396" i="13"/>
  <c r="O395" i="13"/>
  <c r="N395" i="13"/>
  <c r="M395" i="13"/>
  <c r="O394" i="13"/>
  <c r="N394" i="13"/>
  <c r="M394" i="13"/>
  <c r="O393" i="13"/>
  <c r="N393" i="13"/>
  <c r="M393" i="13"/>
  <c r="O392" i="13"/>
  <c r="N392" i="13"/>
  <c r="M392" i="13"/>
  <c r="O391" i="13"/>
  <c r="N391" i="13"/>
  <c r="M391" i="13"/>
  <c r="O390" i="13"/>
  <c r="N390" i="13"/>
  <c r="M390" i="13"/>
  <c r="O389" i="13"/>
  <c r="N389" i="13"/>
  <c r="M389" i="13"/>
  <c r="O387" i="13"/>
  <c r="N387" i="13"/>
  <c r="M387" i="13"/>
  <c r="O386" i="13"/>
  <c r="N386" i="13"/>
  <c r="M386" i="13"/>
  <c r="O385" i="13"/>
  <c r="N385" i="13"/>
  <c r="M385" i="13"/>
  <c r="O384" i="13"/>
  <c r="N384" i="13"/>
  <c r="M384" i="13"/>
  <c r="O383" i="13"/>
  <c r="N383" i="13"/>
  <c r="M383" i="13"/>
  <c r="O382" i="13"/>
  <c r="N382" i="13"/>
  <c r="M382" i="13"/>
  <c r="O381" i="13"/>
  <c r="N381" i="13"/>
  <c r="M381" i="13"/>
  <c r="O380" i="13"/>
  <c r="N380" i="13"/>
  <c r="M380" i="13"/>
  <c r="O379" i="13"/>
  <c r="N379" i="13"/>
  <c r="M379" i="13"/>
  <c r="O378" i="13"/>
  <c r="N378" i="13"/>
  <c r="M378" i="13"/>
  <c r="O377" i="13"/>
  <c r="N377" i="13"/>
  <c r="M377" i="13"/>
  <c r="O376" i="13"/>
  <c r="N376" i="13"/>
  <c r="M376" i="13"/>
  <c r="O375" i="13"/>
  <c r="N375" i="13"/>
  <c r="M375" i="13"/>
  <c r="O374" i="13"/>
  <c r="N374" i="13"/>
  <c r="M374" i="13"/>
  <c r="O373" i="13"/>
  <c r="N373" i="13"/>
  <c r="M373" i="13"/>
  <c r="O372" i="13"/>
  <c r="N372" i="13"/>
  <c r="M372" i="13"/>
  <c r="O371" i="13"/>
  <c r="N371" i="13"/>
  <c r="M371" i="13"/>
  <c r="O370" i="13"/>
  <c r="N370" i="13"/>
  <c r="M370" i="13"/>
  <c r="O369" i="13"/>
  <c r="N369" i="13"/>
  <c r="M369" i="13"/>
  <c r="O368" i="13"/>
  <c r="N368" i="13"/>
  <c r="M368" i="13"/>
  <c r="O367" i="13"/>
  <c r="N367" i="13"/>
  <c r="M367" i="13"/>
  <c r="O366" i="13"/>
  <c r="N366" i="13"/>
  <c r="M366" i="13"/>
  <c r="O365" i="13"/>
  <c r="N365" i="13"/>
  <c r="M365" i="13"/>
  <c r="O364" i="13"/>
  <c r="N364" i="13"/>
  <c r="M364" i="13"/>
  <c r="O363" i="13"/>
  <c r="N363" i="13"/>
  <c r="M363" i="13"/>
  <c r="O362" i="13"/>
  <c r="N362" i="13"/>
  <c r="M362" i="13"/>
  <c r="O361" i="13"/>
  <c r="N361" i="13"/>
  <c r="M361" i="13"/>
  <c r="O360" i="13"/>
  <c r="N360" i="13"/>
  <c r="M360" i="13"/>
  <c r="O359" i="13"/>
  <c r="N359" i="13"/>
  <c r="M359" i="13"/>
  <c r="O358" i="13"/>
  <c r="N358" i="13"/>
  <c r="M358" i="13"/>
  <c r="O357" i="13"/>
  <c r="N357" i="13"/>
  <c r="M357" i="13"/>
  <c r="O356" i="13"/>
  <c r="N356" i="13"/>
  <c r="M356" i="13"/>
  <c r="O355" i="13"/>
  <c r="N355" i="13"/>
  <c r="M355" i="13"/>
  <c r="O354" i="13"/>
  <c r="N354" i="13"/>
  <c r="M354" i="13"/>
  <c r="O353" i="13"/>
  <c r="N353" i="13"/>
  <c r="M353" i="13"/>
  <c r="O352" i="13"/>
  <c r="N352" i="13"/>
  <c r="M352" i="13"/>
  <c r="O351" i="13"/>
  <c r="N351" i="13"/>
  <c r="M351" i="13"/>
  <c r="O350" i="13"/>
  <c r="N350" i="13"/>
  <c r="M350" i="13"/>
  <c r="O349" i="13"/>
  <c r="N349" i="13"/>
  <c r="M349" i="13"/>
  <c r="O348" i="13"/>
  <c r="N348" i="13"/>
  <c r="M348" i="13"/>
  <c r="O347" i="13"/>
  <c r="N347" i="13"/>
  <c r="M347" i="13"/>
  <c r="O346" i="13"/>
  <c r="N346" i="13"/>
  <c r="M346" i="13"/>
  <c r="O345" i="13"/>
  <c r="N345" i="13"/>
  <c r="M345" i="13"/>
  <c r="O344" i="13"/>
  <c r="N344" i="13"/>
  <c r="M344" i="13"/>
  <c r="O343" i="13"/>
  <c r="N343" i="13"/>
  <c r="M343" i="13"/>
  <c r="O342" i="13"/>
  <c r="N342" i="13"/>
  <c r="M342" i="13"/>
  <c r="O341" i="13"/>
  <c r="N341" i="13"/>
  <c r="M341" i="13"/>
  <c r="O340" i="13"/>
  <c r="N340" i="13"/>
  <c r="M340" i="13"/>
  <c r="O339" i="13"/>
  <c r="N339" i="13"/>
  <c r="M339" i="13"/>
  <c r="O338" i="13"/>
  <c r="N338" i="13"/>
  <c r="M338" i="13"/>
  <c r="O337" i="13"/>
  <c r="N337" i="13"/>
  <c r="M337" i="13"/>
  <c r="O336" i="13"/>
  <c r="N336" i="13"/>
  <c r="M336" i="13"/>
  <c r="O335" i="13"/>
  <c r="N335" i="13"/>
  <c r="M335" i="13"/>
  <c r="O334" i="13"/>
  <c r="N334" i="13"/>
  <c r="M334" i="13"/>
  <c r="O333" i="13"/>
  <c r="N333" i="13"/>
  <c r="M333" i="13"/>
  <c r="O332" i="13"/>
  <c r="N332" i="13"/>
  <c r="M332" i="13"/>
  <c r="O331" i="13"/>
  <c r="N331" i="13"/>
  <c r="M331" i="13"/>
  <c r="O330" i="13"/>
  <c r="N330" i="13"/>
  <c r="M330" i="13"/>
  <c r="O329" i="13"/>
  <c r="N329" i="13"/>
  <c r="M329" i="13"/>
  <c r="O328" i="13"/>
  <c r="N328" i="13"/>
  <c r="M328" i="13"/>
  <c r="O327" i="13"/>
  <c r="N327" i="13"/>
  <c r="M327" i="13"/>
  <c r="O326" i="13"/>
  <c r="N326" i="13"/>
  <c r="M326" i="13"/>
  <c r="O325" i="13"/>
  <c r="N325" i="13"/>
  <c r="M325" i="13"/>
  <c r="O324" i="13"/>
  <c r="N324" i="13"/>
  <c r="M324" i="13"/>
  <c r="O323" i="13"/>
  <c r="N323" i="13"/>
  <c r="M323" i="13"/>
  <c r="O322" i="13"/>
  <c r="N322" i="13"/>
  <c r="M322" i="13"/>
  <c r="O321" i="13"/>
  <c r="N321" i="13"/>
  <c r="M321" i="13"/>
  <c r="O320" i="13"/>
  <c r="N320" i="13"/>
  <c r="M320" i="13"/>
  <c r="O319" i="13"/>
  <c r="N319" i="13"/>
  <c r="M319" i="13"/>
  <c r="O318" i="13"/>
  <c r="N318" i="13"/>
  <c r="M318" i="13"/>
  <c r="O317" i="13"/>
  <c r="N317" i="13"/>
  <c r="M317" i="13"/>
  <c r="O316" i="13"/>
  <c r="N316" i="13"/>
  <c r="M316" i="13"/>
  <c r="O315" i="13"/>
  <c r="N315" i="13"/>
  <c r="M315" i="13"/>
  <c r="O314" i="13"/>
  <c r="N314" i="13"/>
  <c r="M314" i="13"/>
  <c r="O313" i="13"/>
  <c r="N313" i="13"/>
  <c r="M313" i="13"/>
  <c r="O312" i="13"/>
  <c r="N312" i="13"/>
  <c r="M312" i="13"/>
  <c r="O311" i="13"/>
  <c r="N311" i="13"/>
  <c r="M311" i="13"/>
  <c r="O310" i="13"/>
  <c r="N310" i="13"/>
  <c r="M310" i="13"/>
  <c r="O309" i="13"/>
  <c r="N309" i="13"/>
  <c r="M309" i="13"/>
  <c r="O308" i="13"/>
  <c r="N308" i="13"/>
  <c r="M308" i="13"/>
  <c r="O307" i="13"/>
  <c r="N307" i="13"/>
  <c r="M307" i="13"/>
  <c r="O306" i="13"/>
  <c r="N306" i="13"/>
  <c r="M306" i="13"/>
  <c r="O305" i="13"/>
  <c r="N305" i="13"/>
  <c r="M305" i="13"/>
  <c r="O304" i="13"/>
  <c r="N304" i="13"/>
  <c r="M304" i="13"/>
  <c r="O303" i="13"/>
  <c r="N303" i="13"/>
  <c r="M303" i="13"/>
  <c r="O302" i="13"/>
  <c r="N302" i="13"/>
  <c r="M302" i="13"/>
  <c r="O301" i="13"/>
  <c r="N301" i="13"/>
  <c r="M301" i="13"/>
  <c r="O300" i="13"/>
  <c r="N300" i="13"/>
  <c r="M300" i="13"/>
  <c r="O299" i="13"/>
  <c r="N299" i="13"/>
  <c r="M299" i="13"/>
  <c r="O298" i="13"/>
  <c r="N298" i="13"/>
  <c r="M298" i="13"/>
  <c r="O297" i="13"/>
  <c r="N297" i="13"/>
  <c r="M297" i="13"/>
  <c r="O296" i="13"/>
  <c r="N296" i="13"/>
  <c r="M296" i="13"/>
  <c r="O295" i="13"/>
  <c r="N295" i="13"/>
  <c r="M295" i="13"/>
  <c r="O294" i="13"/>
  <c r="N294" i="13"/>
  <c r="M294" i="13"/>
  <c r="O293" i="13"/>
  <c r="N293" i="13"/>
  <c r="M293" i="13"/>
  <c r="O292" i="13"/>
  <c r="N292" i="13"/>
  <c r="M292" i="13"/>
  <c r="O291" i="13"/>
  <c r="N291" i="13"/>
  <c r="M291" i="13"/>
  <c r="O290" i="13"/>
  <c r="N290" i="13"/>
  <c r="M290" i="13"/>
  <c r="O289" i="13"/>
  <c r="N289" i="13"/>
  <c r="M289" i="13"/>
  <c r="O288" i="13"/>
  <c r="N288" i="13"/>
  <c r="M288" i="13"/>
  <c r="O287" i="13"/>
  <c r="N287" i="13"/>
  <c r="M287" i="13"/>
  <c r="O286" i="13"/>
  <c r="N286" i="13"/>
  <c r="M286" i="13"/>
  <c r="O285" i="13"/>
  <c r="N285" i="13"/>
  <c r="M285" i="13"/>
  <c r="O284" i="13"/>
  <c r="N284" i="13"/>
  <c r="M284" i="13"/>
  <c r="O283" i="13"/>
  <c r="N283" i="13"/>
  <c r="M283" i="13"/>
  <c r="O282" i="13"/>
  <c r="N282" i="13"/>
  <c r="M282" i="13"/>
  <c r="O281" i="13"/>
  <c r="N281" i="13"/>
  <c r="M281" i="13"/>
  <c r="O280" i="13"/>
  <c r="N280" i="13"/>
  <c r="M280" i="13"/>
  <c r="O279" i="13"/>
  <c r="N279" i="13"/>
  <c r="M279" i="13"/>
  <c r="O278" i="13"/>
  <c r="N278" i="13"/>
  <c r="M278" i="13"/>
  <c r="O277" i="13"/>
  <c r="N277" i="13"/>
  <c r="M277" i="13"/>
  <c r="O276" i="13"/>
  <c r="N276" i="13"/>
  <c r="M276" i="13"/>
  <c r="O275" i="13"/>
  <c r="N275" i="13"/>
  <c r="M275" i="13"/>
  <c r="O274" i="13"/>
  <c r="N274" i="13"/>
  <c r="M274" i="13"/>
  <c r="O273" i="13"/>
  <c r="N273" i="13"/>
  <c r="M273" i="13"/>
  <c r="O272" i="13"/>
  <c r="N272" i="13"/>
  <c r="M272" i="13"/>
  <c r="O271" i="13"/>
  <c r="N271" i="13"/>
  <c r="M271" i="13"/>
  <c r="O270" i="13"/>
  <c r="N270" i="13"/>
  <c r="M270" i="13"/>
  <c r="O269" i="13"/>
  <c r="N269" i="13"/>
  <c r="M269" i="13"/>
  <c r="O268" i="13"/>
  <c r="N268" i="13"/>
  <c r="M268" i="13"/>
  <c r="O267" i="13"/>
  <c r="N267" i="13"/>
  <c r="M267" i="13"/>
  <c r="O266" i="13"/>
  <c r="N266" i="13"/>
  <c r="M266" i="13"/>
  <c r="O265" i="13"/>
  <c r="N265" i="13"/>
  <c r="M265" i="13"/>
  <c r="O264" i="13"/>
  <c r="N264" i="13"/>
  <c r="M264" i="13"/>
  <c r="O263" i="13"/>
  <c r="N263" i="13"/>
  <c r="M263" i="13"/>
  <c r="O262" i="13"/>
  <c r="N262" i="13"/>
  <c r="M262" i="13"/>
  <c r="O261" i="13"/>
  <c r="N261" i="13"/>
  <c r="M261" i="13"/>
  <c r="O260" i="13"/>
  <c r="N260" i="13"/>
  <c r="M260" i="13"/>
  <c r="O259" i="13"/>
  <c r="N259" i="13"/>
  <c r="M259" i="13"/>
  <c r="O258" i="13"/>
  <c r="N258" i="13"/>
  <c r="M258" i="13"/>
  <c r="O257" i="13"/>
  <c r="N257" i="13"/>
  <c r="M257" i="13"/>
  <c r="O256" i="13"/>
  <c r="N256" i="13"/>
  <c r="M256" i="13"/>
  <c r="O255" i="13"/>
  <c r="N255" i="13"/>
  <c r="M255" i="13"/>
  <c r="O254" i="13"/>
  <c r="N254" i="13"/>
  <c r="M254" i="13"/>
  <c r="O253" i="13"/>
  <c r="N253" i="13"/>
  <c r="M253" i="13"/>
  <c r="O252" i="13"/>
  <c r="N252" i="13"/>
  <c r="M252" i="13"/>
  <c r="O251" i="13"/>
  <c r="N251" i="13"/>
  <c r="M251" i="13"/>
  <c r="O250" i="13"/>
  <c r="N250" i="13"/>
  <c r="M250" i="13"/>
  <c r="O249" i="13"/>
  <c r="N249" i="13"/>
  <c r="M249" i="13"/>
  <c r="O248" i="13"/>
  <c r="N248" i="13"/>
  <c r="M248" i="13"/>
  <c r="O247" i="13"/>
  <c r="N247" i="13"/>
  <c r="M247" i="13"/>
  <c r="O246" i="13"/>
  <c r="N246" i="13"/>
  <c r="M246" i="13"/>
  <c r="O245" i="13"/>
  <c r="N245" i="13"/>
  <c r="M245" i="13"/>
  <c r="O244" i="13"/>
  <c r="N244" i="13"/>
  <c r="M244" i="13"/>
  <c r="O243" i="13"/>
  <c r="N243" i="13"/>
  <c r="M243" i="13"/>
  <c r="O242" i="13"/>
  <c r="N242" i="13"/>
  <c r="M242" i="13"/>
  <c r="O241" i="13"/>
  <c r="N241" i="13"/>
  <c r="M241" i="13"/>
  <c r="O240" i="13"/>
  <c r="N240" i="13"/>
  <c r="M240" i="13"/>
  <c r="O239" i="13"/>
  <c r="N239" i="13"/>
  <c r="M239" i="13"/>
  <c r="O238" i="13"/>
  <c r="N238" i="13"/>
  <c r="M238" i="13"/>
  <c r="O237" i="13"/>
  <c r="N237" i="13"/>
  <c r="M237" i="13"/>
  <c r="O236" i="13"/>
  <c r="N236" i="13"/>
  <c r="M236" i="13"/>
  <c r="O235" i="13"/>
  <c r="N235" i="13"/>
  <c r="M235" i="13"/>
  <c r="O234" i="13"/>
  <c r="N234" i="13"/>
  <c r="M234" i="13"/>
  <c r="O233" i="13"/>
  <c r="N233" i="13"/>
  <c r="M233" i="13"/>
  <c r="O232" i="13"/>
  <c r="N232" i="13"/>
  <c r="M232" i="13"/>
  <c r="O231" i="13"/>
  <c r="N231" i="13"/>
  <c r="M231" i="13"/>
  <c r="O230" i="13"/>
  <c r="N230" i="13"/>
  <c r="M230" i="13"/>
  <c r="O229" i="13"/>
  <c r="N229" i="13"/>
  <c r="M229" i="13"/>
  <c r="O228" i="13"/>
  <c r="N228" i="13"/>
  <c r="M228" i="13"/>
  <c r="O227" i="13"/>
  <c r="N227" i="13"/>
  <c r="M227" i="13"/>
  <c r="O226" i="13"/>
  <c r="N226" i="13"/>
  <c r="M226" i="13"/>
  <c r="O225" i="13"/>
  <c r="N225" i="13"/>
  <c r="M225" i="13"/>
  <c r="O224" i="13"/>
  <c r="N224" i="13"/>
  <c r="M224" i="13"/>
  <c r="O223" i="13"/>
  <c r="N223" i="13"/>
  <c r="M223" i="13"/>
  <c r="O222" i="13"/>
  <c r="N222" i="13"/>
  <c r="M222" i="13"/>
  <c r="O221" i="13"/>
  <c r="N221" i="13"/>
  <c r="M221" i="13"/>
  <c r="O220" i="13"/>
  <c r="N220" i="13"/>
  <c r="M220" i="13"/>
  <c r="O219" i="13"/>
  <c r="N219" i="13"/>
  <c r="M219" i="13"/>
  <c r="O218" i="13"/>
  <c r="N218" i="13"/>
  <c r="M218" i="13"/>
  <c r="O217" i="13"/>
  <c r="N217" i="13"/>
  <c r="M217" i="13"/>
  <c r="O216" i="13"/>
  <c r="N216" i="13"/>
  <c r="M216" i="13"/>
  <c r="O215" i="13"/>
  <c r="N215" i="13"/>
  <c r="M215" i="13"/>
  <c r="O214" i="13"/>
  <c r="N214" i="13"/>
  <c r="M214" i="13"/>
  <c r="O213" i="13"/>
  <c r="N213" i="13"/>
  <c r="M213" i="13"/>
  <c r="O212" i="13"/>
  <c r="N212" i="13"/>
  <c r="M212" i="13"/>
  <c r="O211" i="13"/>
  <c r="N211" i="13"/>
  <c r="M211" i="13"/>
  <c r="O210" i="13"/>
  <c r="N210" i="13"/>
  <c r="M210" i="13"/>
  <c r="O209" i="13"/>
  <c r="N209" i="13"/>
  <c r="M209" i="13"/>
  <c r="O208" i="13"/>
  <c r="N208" i="13"/>
  <c r="M208" i="13"/>
  <c r="O207" i="13"/>
  <c r="N207" i="13"/>
  <c r="M207" i="13"/>
  <c r="O206" i="13"/>
  <c r="N206" i="13"/>
  <c r="M206" i="13"/>
  <c r="O205" i="13"/>
  <c r="N205" i="13"/>
  <c r="M205" i="13"/>
  <c r="O204" i="13"/>
  <c r="N204" i="13"/>
  <c r="M204" i="13"/>
  <c r="O203" i="13"/>
  <c r="N203" i="13"/>
  <c r="M203" i="13"/>
  <c r="O202" i="13"/>
  <c r="N202" i="13"/>
  <c r="M202" i="13"/>
  <c r="O201" i="13"/>
  <c r="N201" i="13"/>
  <c r="M201" i="13"/>
  <c r="O200" i="13"/>
  <c r="N200" i="13"/>
  <c r="M200" i="13"/>
  <c r="O199" i="13"/>
  <c r="N199" i="13"/>
  <c r="M199" i="13"/>
  <c r="O198" i="13"/>
  <c r="N198" i="13"/>
  <c r="M198" i="13"/>
  <c r="O197" i="13"/>
  <c r="N197" i="13"/>
  <c r="M197" i="13"/>
  <c r="O196" i="13"/>
  <c r="N196" i="13"/>
  <c r="M196" i="13"/>
  <c r="O195" i="13"/>
  <c r="N195" i="13"/>
  <c r="M195" i="13"/>
  <c r="O194" i="13"/>
  <c r="N194" i="13"/>
  <c r="M194" i="13"/>
  <c r="O193" i="13"/>
  <c r="N193" i="13"/>
  <c r="M193" i="13"/>
  <c r="O192" i="13"/>
  <c r="N192" i="13"/>
  <c r="M192" i="13"/>
  <c r="O191" i="13"/>
  <c r="N191" i="13"/>
  <c r="M191" i="13"/>
  <c r="O190" i="13"/>
  <c r="N190" i="13"/>
  <c r="M190" i="13"/>
  <c r="O189" i="13"/>
  <c r="N189" i="13"/>
  <c r="M189" i="13"/>
  <c r="O188" i="13"/>
  <c r="N188" i="13"/>
  <c r="M188" i="13"/>
  <c r="O187" i="13"/>
  <c r="N187" i="13"/>
  <c r="M187" i="13"/>
  <c r="O186" i="13"/>
  <c r="N186" i="13"/>
  <c r="M186" i="13"/>
  <c r="O185" i="13"/>
  <c r="N185" i="13"/>
  <c r="M185" i="13"/>
  <c r="O184" i="13"/>
  <c r="N184" i="13"/>
  <c r="M184" i="13"/>
  <c r="O183" i="13"/>
  <c r="N183" i="13"/>
  <c r="M183" i="13"/>
  <c r="O182" i="13"/>
  <c r="N182" i="13"/>
  <c r="M182" i="13"/>
  <c r="O181" i="13"/>
  <c r="N181" i="13"/>
  <c r="M181" i="13"/>
  <c r="O180" i="13"/>
  <c r="N180" i="13"/>
  <c r="M180" i="13"/>
  <c r="O179" i="13"/>
  <c r="N179" i="13"/>
  <c r="M179" i="13"/>
  <c r="O178" i="13"/>
  <c r="N178" i="13"/>
  <c r="M178" i="13"/>
  <c r="O177" i="13"/>
  <c r="N177" i="13"/>
  <c r="M177" i="13"/>
  <c r="O176" i="13"/>
  <c r="N176" i="13"/>
  <c r="M176" i="13"/>
  <c r="O175" i="13"/>
  <c r="N175" i="13"/>
  <c r="M175" i="13"/>
  <c r="O174" i="13"/>
  <c r="N174" i="13"/>
  <c r="M174" i="13"/>
  <c r="O173" i="13"/>
  <c r="N173" i="13"/>
  <c r="M173" i="13"/>
  <c r="O172" i="13"/>
  <c r="N172" i="13"/>
  <c r="M172" i="13"/>
  <c r="O171" i="13"/>
  <c r="N171" i="13"/>
  <c r="M171" i="13"/>
  <c r="O170" i="13"/>
  <c r="N170" i="13"/>
  <c r="M170" i="13"/>
  <c r="O169" i="13"/>
  <c r="N169" i="13"/>
  <c r="M169" i="13"/>
  <c r="O168" i="13"/>
  <c r="N168" i="13"/>
  <c r="M168" i="13"/>
  <c r="O167" i="13"/>
  <c r="N167" i="13"/>
  <c r="M167" i="13"/>
  <c r="O166" i="13"/>
  <c r="N166" i="13"/>
  <c r="M166" i="13"/>
  <c r="O165" i="13"/>
  <c r="N165" i="13"/>
  <c r="M165" i="13"/>
  <c r="O164" i="13"/>
  <c r="N164" i="13"/>
  <c r="M164" i="13"/>
  <c r="O163" i="13"/>
  <c r="N163" i="13"/>
  <c r="M163" i="13"/>
  <c r="O162" i="13"/>
  <c r="N162" i="13"/>
  <c r="M162" i="13"/>
  <c r="O161" i="13"/>
  <c r="N161" i="13"/>
  <c r="M161" i="13"/>
  <c r="O160" i="13"/>
  <c r="N160" i="13"/>
  <c r="M160" i="13"/>
  <c r="O159" i="13"/>
  <c r="N159" i="13"/>
  <c r="M159" i="13"/>
  <c r="O158" i="13"/>
  <c r="N158" i="13"/>
  <c r="M158" i="13"/>
  <c r="O157" i="13"/>
  <c r="N157" i="13"/>
  <c r="M157" i="13"/>
  <c r="O156" i="13"/>
  <c r="N156" i="13"/>
  <c r="M156" i="13"/>
  <c r="O155" i="13"/>
  <c r="N155" i="13"/>
  <c r="M155" i="13"/>
  <c r="O154" i="13"/>
  <c r="N154" i="13"/>
  <c r="M154" i="13"/>
  <c r="O153" i="13"/>
  <c r="N153" i="13"/>
  <c r="M153" i="13"/>
  <c r="O152" i="13"/>
  <c r="N152" i="13"/>
  <c r="M152" i="13"/>
  <c r="O151" i="13"/>
  <c r="N151" i="13"/>
  <c r="M151" i="13"/>
  <c r="O150" i="13"/>
  <c r="N150" i="13"/>
  <c r="M150" i="13"/>
  <c r="O149" i="13"/>
  <c r="N149" i="13"/>
  <c r="M149" i="13"/>
  <c r="O148" i="13"/>
  <c r="N148" i="13"/>
  <c r="M148" i="13"/>
  <c r="O147" i="13"/>
  <c r="N147" i="13"/>
  <c r="M147" i="13"/>
  <c r="O146" i="13"/>
  <c r="N146" i="13"/>
  <c r="M146" i="13"/>
  <c r="O145" i="13"/>
  <c r="N145" i="13"/>
  <c r="M145" i="13"/>
  <c r="O144" i="13"/>
  <c r="N144" i="13"/>
  <c r="M144" i="13"/>
  <c r="O143" i="13"/>
  <c r="N143" i="13"/>
  <c r="M143" i="13"/>
  <c r="O142" i="13"/>
  <c r="N142" i="13"/>
  <c r="M142" i="13"/>
  <c r="O141" i="13"/>
  <c r="N141" i="13"/>
  <c r="M141" i="13"/>
  <c r="O140" i="13"/>
  <c r="N140" i="13"/>
  <c r="M140" i="13"/>
  <c r="O139" i="13"/>
  <c r="N139" i="13"/>
  <c r="M139" i="13"/>
  <c r="O138" i="13"/>
  <c r="N138" i="13"/>
  <c r="M138" i="13"/>
  <c r="O137" i="13"/>
  <c r="N137" i="13"/>
  <c r="M137" i="13"/>
  <c r="O136" i="13"/>
  <c r="N136" i="13"/>
  <c r="M136" i="13"/>
  <c r="O135" i="13"/>
  <c r="N135" i="13"/>
  <c r="M135" i="13"/>
  <c r="O134" i="13"/>
  <c r="N134" i="13"/>
  <c r="M134" i="13"/>
  <c r="O133" i="13"/>
  <c r="N133" i="13"/>
  <c r="M133" i="13"/>
  <c r="O132" i="13"/>
  <c r="N132" i="13"/>
  <c r="M132" i="13"/>
  <c r="O131" i="13"/>
  <c r="N131" i="13"/>
  <c r="M131" i="13"/>
  <c r="O130" i="13"/>
  <c r="N130" i="13"/>
  <c r="M130" i="13"/>
  <c r="O129" i="13"/>
  <c r="N129" i="13"/>
  <c r="M129" i="13"/>
  <c r="O128" i="13"/>
  <c r="N128" i="13"/>
  <c r="M128" i="13"/>
  <c r="O127" i="13"/>
  <c r="N127" i="13"/>
  <c r="M127" i="13"/>
  <c r="O126" i="13"/>
  <c r="N126" i="13"/>
  <c r="M126" i="13"/>
  <c r="O125" i="13"/>
  <c r="N125" i="13"/>
  <c r="M125" i="13"/>
  <c r="O124" i="13"/>
  <c r="N124" i="13"/>
  <c r="M124" i="13"/>
  <c r="O123" i="13"/>
  <c r="N123" i="13"/>
  <c r="M123" i="13"/>
  <c r="O122" i="13"/>
  <c r="N122" i="13"/>
  <c r="M122" i="13"/>
  <c r="O121" i="13"/>
  <c r="N121" i="13"/>
  <c r="M121" i="13"/>
  <c r="O120" i="13"/>
  <c r="N120" i="13"/>
  <c r="M120" i="13"/>
  <c r="O119" i="13"/>
  <c r="N119" i="13"/>
  <c r="M119" i="13"/>
  <c r="O118" i="13"/>
  <c r="N118" i="13"/>
  <c r="M118" i="13"/>
  <c r="O117" i="13"/>
  <c r="N117" i="13"/>
  <c r="M117" i="13"/>
  <c r="O116" i="13"/>
  <c r="N116" i="13"/>
  <c r="M116" i="13"/>
  <c r="O115" i="13"/>
  <c r="N115" i="13"/>
  <c r="M115" i="13"/>
  <c r="O114" i="13"/>
  <c r="N114" i="13"/>
  <c r="M114" i="13"/>
  <c r="O113" i="13"/>
  <c r="N113" i="13"/>
  <c r="M113" i="13"/>
  <c r="O112" i="13"/>
  <c r="N112" i="13"/>
  <c r="M112" i="13"/>
  <c r="O111" i="13"/>
  <c r="N111" i="13"/>
  <c r="M111" i="13"/>
  <c r="O110" i="13"/>
  <c r="N110" i="13"/>
  <c r="M110" i="13"/>
  <c r="O109" i="13"/>
  <c r="N109" i="13"/>
  <c r="M109" i="13"/>
  <c r="O108" i="13"/>
  <c r="N108" i="13"/>
  <c r="M108" i="13"/>
  <c r="O107" i="13"/>
  <c r="N107" i="13"/>
  <c r="M107" i="13"/>
  <c r="O106" i="13"/>
  <c r="N106" i="13"/>
  <c r="M106" i="13"/>
  <c r="O105" i="13"/>
  <c r="N105" i="13"/>
  <c r="M105" i="13"/>
  <c r="O104" i="13"/>
  <c r="N104" i="13"/>
  <c r="M104" i="13"/>
  <c r="O103" i="13"/>
  <c r="N103" i="13"/>
  <c r="M103" i="13"/>
  <c r="O102" i="13"/>
  <c r="N102" i="13"/>
  <c r="M102" i="13"/>
  <c r="O101" i="13"/>
  <c r="N101" i="13"/>
  <c r="M101" i="13"/>
  <c r="O100" i="13"/>
  <c r="N100" i="13"/>
  <c r="M100" i="13"/>
  <c r="O99" i="13"/>
  <c r="N99" i="13"/>
  <c r="M99" i="13"/>
  <c r="O98" i="13"/>
  <c r="N98" i="13"/>
  <c r="M98" i="13"/>
  <c r="O97" i="13"/>
  <c r="N97" i="13"/>
  <c r="M97" i="13"/>
  <c r="O96" i="13"/>
  <c r="N96" i="13"/>
  <c r="M96" i="13"/>
  <c r="O95" i="13"/>
  <c r="N95" i="13"/>
  <c r="M95" i="13"/>
  <c r="O94" i="13"/>
  <c r="N94" i="13"/>
  <c r="M94" i="13"/>
  <c r="O93" i="13"/>
  <c r="N93" i="13"/>
  <c r="M93" i="13"/>
  <c r="O92" i="13"/>
  <c r="N92" i="13"/>
  <c r="M92" i="13"/>
  <c r="O91" i="13"/>
  <c r="N91" i="13"/>
  <c r="M91" i="13"/>
  <c r="O90" i="13"/>
  <c r="N90" i="13"/>
  <c r="M90" i="13"/>
  <c r="O89" i="13"/>
  <c r="N89" i="13"/>
  <c r="M89" i="13"/>
  <c r="O88" i="13"/>
  <c r="N88" i="13"/>
  <c r="M88" i="13"/>
  <c r="O87" i="13"/>
  <c r="N87" i="13"/>
  <c r="M87" i="13"/>
  <c r="O86" i="13"/>
  <c r="N86" i="13"/>
  <c r="M86" i="13"/>
  <c r="O85" i="13"/>
  <c r="N85" i="13"/>
  <c r="M85" i="13"/>
  <c r="O84" i="13"/>
  <c r="N84" i="13"/>
  <c r="M84" i="13"/>
  <c r="O83" i="13"/>
  <c r="N83" i="13"/>
  <c r="M83" i="13"/>
  <c r="O82" i="13"/>
  <c r="N82" i="13"/>
  <c r="M82" i="13"/>
  <c r="O81" i="13"/>
  <c r="N81" i="13"/>
  <c r="M81" i="13"/>
  <c r="O80" i="13"/>
  <c r="N80" i="13"/>
  <c r="M80" i="13"/>
  <c r="O79" i="13"/>
  <c r="N79" i="13"/>
  <c r="M79" i="13"/>
  <c r="O78" i="13"/>
  <c r="N78" i="13"/>
  <c r="M78" i="13"/>
  <c r="O77" i="13"/>
  <c r="N77" i="13"/>
  <c r="M77" i="13"/>
  <c r="O76" i="13"/>
  <c r="N76" i="13"/>
  <c r="M76" i="13"/>
  <c r="O75" i="13"/>
  <c r="N75" i="13"/>
  <c r="M75" i="13"/>
  <c r="O74" i="13"/>
  <c r="N74" i="13"/>
  <c r="M74" i="13"/>
  <c r="O73" i="13"/>
  <c r="N73" i="13"/>
  <c r="M73" i="13"/>
  <c r="O72" i="13"/>
  <c r="N72" i="13"/>
  <c r="M72" i="13"/>
  <c r="O71" i="13"/>
  <c r="N71" i="13"/>
  <c r="M71" i="13"/>
  <c r="O70" i="13"/>
  <c r="N70" i="13"/>
  <c r="M70" i="13"/>
  <c r="O69" i="13"/>
  <c r="N69" i="13"/>
  <c r="M69" i="13"/>
  <c r="O68" i="13"/>
  <c r="N68" i="13"/>
  <c r="M68" i="13"/>
  <c r="O67" i="13"/>
  <c r="N67" i="13"/>
  <c r="M67" i="13"/>
  <c r="O66" i="13"/>
  <c r="N66" i="13"/>
  <c r="M66" i="13"/>
  <c r="O65" i="13"/>
  <c r="N65" i="13"/>
  <c r="M65" i="13"/>
  <c r="O64" i="13"/>
  <c r="N64" i="13"/>
  <c r="M64" i="13"/>
  <c r="O63" i="13"/>
  <c r="N63" i="13"/>
  <c r="M63" i="13"/>
  <c r="O62" i="13"/>
  <c r="N62" i="13"/>
  <c r="M62" i="13"/>
  <c r="O61" i="13"/>
  <c r="N61" i="13"/>
  <c r="M61" i="13"/>
  <c r="O60" i="13"/>
  <c r="N60" i="13"/>
  <c r="M60" i="13"/>
  <c r="O59" i="13"/>
  <c r="N59" i="13"/>
  <c r="M59" i="13"/>
  <c r="O58" i="13"/>
  <c r="N58" i="13"/>
  <c r="M58" i="13"/>
  <c r="O57" i="13"/>
  <c r="N57" i="13"/>
  <c r="M57" i="13"/>
  <c r="O56" i="13"/>
  <c r="N56" i="13"/>
  <c r="M56" i="13"/>
  <c r="O55" i="13"/>
  <c r="N55" i="13"/>
  <c r="M55" i="13"/>
  <c r="O54" i="13"/>
  <c r="N54" i="13"/>
  <c r="M54" i="13"/>
  <c r="O53" i="13"/>
  <c r="N53" i="13"/>
  <c r="M53" i="13"/>
  <c r="O52" i="13"/>
  <c r="N52" i="13"/>
  <c r="M52" i="13"/>
  <c r="O51" i="13"/>
  <c r="N51" i="13"/>
  <c r="M51" i="13"/>
  <c r="O50" i="13"/>
  <c r="N50" i="13"/>
  <c r="M50" i="13"/>
  <c r="O49" i="13"/>
  <c r="N49" i="13"/>
  <c r="M49" i="13"/>
  <c r="O48" i="13"/>
  <c r="N48" i="13"/>
  <c r="M48" i="13"/>
  <c r="O47" i="13"/>
  <c r="N47" i="13"/>
  <c r="M47" i="13"/>
  <c r="O46" i="13"/>
  <c r="N46" i="13"/>
  <c r="M46" i="13"/>
  <c r="O45" i="13"/>
  <c r="N45" i="13"/>
  <c r="M45" i="13"/>
  <c r="O44" i="13"/>
  <c r="N44" i="13"/>
  <c r="M44" i="13"/>
  <c r="O43" i="13"/>
  <c r="N43" i="13"/>
  <c r="M43" i="13"/>
  <c r="O42" i="13"/>
  <c r="N42" i="13"/>
  <c r="M42" i="13"/>
  <c r="O41" i="13"/>
  <c r="N41" i="13"/>
  <c r="M41" i="13"/>
  <c r="O40" i="13"/>
  <c r="N40" i="13"/>
  <c r="M40" i="13"/>
  <c r="O39" i="13"/>
  <c r="N39" i="13"/>
  <c r="M39" i="13"/>
  <c r="O38" i="13"/>
  <c r="N38" i="13"/>
  <c r="M38" i="13"/>
  <c r="O37" i="13"/>
  <c r="N37" i="13"/>
  <c r="M37" i="13"/>
  <c r="O36" i="13"/>
  <c r="N36" i="13"/>
  <c r="M36" i="13"/>
  <c r="O35" i="13"/>
  <c r="N35" i="13"/>
  <c r="M35" i="13"/>
  <c r="O34" i="13"/>
  <c r="N34" i="13"/>
  <c r="M34" i="13"/>
  <c r="O33" i="13"/>
  <c r="N33" i="13"/>
  <c r="M33" i="13"/>
  <c r="O32" i="13"/>
  <c r="N32" i="13"/>
  <c r="M32" i="13"/>
  <c r="O31" i="13"/>
  <c r="N31" i="13"/>
  <c r="M31" i="13"/>
  <c r="O30" i="13"/>
  <c r="N30" i="13"/>
  <c r="M30" i="13"/>
  <c r="O29" i="13"/>
  <c r="N29" i="13"/>
  <c r="M29" i="13"/>
  <c r="O28" i="13"/>
  <c r="N28" i="13"/>
  <c r="M28" i="13"/>
  <c r="O27" i="13"/>
  <c r="N27" i="13"/>
  <c r="M27" i="13"/>
  <c r="O26" i="13"/>
  <c r="N26" i="13"/>
  <c r="M26" i="13"/>
  <c r="O25" i="13"/>
  <c r="N25" i="13"/>
  <c r="M25" i="13"/>
  <c r="O24" i="13"/>
  <c r="N24" i="13"/>
  <c r="M24" i="13"/>
  <c r="O23" i="13"/>
  <c r="N23" i="13"/>
  <c r="M23" i="13"/>
  <c r="O22" i="13"/>
  <c r="N22" i="13"/>
  <c r="M22" i="13"/>
  <c r="O21" i="13"/>
  <c r="N21" i="13"/>
  <c r="M21" i="13"/>
  <c r="O20" i="13"/>
  <c r="N20" i="13"/>
  <c r="M20" i="13"/>
  <c r="O19" i="13"/>
  <c r="N19" i="13"/>
  <c r="M19" i="13"/>
  <c r="O18" i="13"/>
  <c r="N18" i="13"/>
  <c r="M18" i="13"/>
  <c r="O17" i="13"/>
  <c r="N17" i="13"/>
  <c r="M17" i="13"/>
  <c r="O16" i="13"/>
  <c r="N16" i="13"/>
  <c r="M16" i="13"/>
  <c r="O15" i="13"/>
  <c r="N15" i="13"/>
  <c r="M15" i="13"/>
  <c r="O14" i="13"/>
  <c r="N14" i="13"/>
  <c r="M14" i="13"/>
  <c r="O13" i="13"/>
  <c r="N13" i="13"/>
  <c r="M13" i="13"/>
  <c r="O12" i="13"/>
  <c r="N12" i="13"/>
  <c r="M12" i="13"/>
  <c r="O11" i="13"/>
  <c r="N11" i="13"/>
  <c r="M11" i="13"/>
  <c r="O10" i="13"/>
  <c r="N10" i="13"/>
  <c r="M10" i="13"/>
  <c r="O9" i="13"/>
  <c r="N9" i="13"/>
  <c r="M9" i="13"/>
  <c r="O8" i="13"/>
  <c r="N8" i="13"/>
  <c r="M8" i="13"/>
  <c r="O7" i="13"/>
  <c r="N7" i="13"/>
  <c r="M7" i="13"/>
  <c r="O6" i="13"/>
  <c r="N6" i="13"/>
  <c r="M6" i="13"/>
  <c r="O5" i="13"/>
  <c r="N5" i="13"/>
  <c r="M5" i="13"/>
  <c r="N4" i="13"/>
  <c r="M4" i="13"/>
  <c r="Z151" i="7" l="1"/>
  <c r="Y151" i="7"/>
  <c r="X151" i="7"/>
  <c r="W151" i="7"/>
  <c r="Z150" i="7"/>
  <c r="Y150" i="7"/>
  <c r="X150" i="7"/>
  <c r="W150" i="7"/>
  <c r="Z149" i="7"/>
  <c r="Y149" i="7"/>
  <c r="X149" i="7"/>
  <c r="W149" i="7"/>
  <c r="Z148" i="7"/>
  <c r="Y148" i="7"/>
  <c r="X148" i="7"/>
  <c r="W148" i="7"/>
  <c r="Z147" i="7"/>
  <c r="Y147" i="7"/>
  <c r="X147" i="7"/>
  <c r="W147" i="7"/>
  <c r="Z146" i="7"/>
  <c r="Y146" i="7"/>
  <c r="X146" i="7"/>
  <c r="W146" i="7"/>
  <c r="Z145" i="7"/>
  <c r="Y145" i="7"/>
  <c r="X145" i="7"/>
  <c r="W145" i="7"/>
  <c r="Z144" i="7"/>
  <c r="Y144" i="7"/>
  <c r="X144" i="7"/>
  <c r="W144" i="7"/>
  <c r="Z143" i="7"/>
  <c r="Y143" i="7"/>
  <c r="X143" i="7"/>
  <c r="W143" i="7"/>
  <c r="Z142" i="7"/>
  <c r="Y142" i="7"/>
  <c r="X142" i="7"/>
  <c r="W142" i="7"/>
  <c r="Z141" i="7"/>
  <c r="Y141" i="7"/>
  <c r="X141" i="7"/>
  <c r="W141" i="7"/>
  <c r="Z140" i="7"/>
  <c r="Y140" i="7"/>
  <c r="X140" i="7"/>
  <c r="W140" i="7"/>
  <c r="Z139" i="7"/>
  <c r="Y139" i="7"/>
  <c r="X139" i="7"/>
  <c r="W139" i="7"/>
  <c r="Z138" i="7"/>
  <c r="Y138" i="7"/>
  <c r="X138" i="7"/>
  <c r="W138" i="7"/>
  <c r="Z137" i="7"/>
  <c r="Y137" i="7"/>
  <c r="X137" i="7"/>
  <c r="W137" i="7"/>
  <c r="Z136" i="7"/>
  <c r="Y136" i="7"/>
  <c r="X136" i="7"/>
  <c r="W136" i="7"/>
  <c r="Z135" i="7"/>
  <c r="Y135" i="7"/>
  <c r="X135" i="7"/>
  <c r="W135" i="7"/>
  <c r="Z134" i="7"/>
  <c r="Y134" i="7"/>
  <c r="X134" i="7"/>
  <c r="W134" i="7"/>
  <c r="Z133" i="7"/>
  <c r="Y133" i="7"/>
  <c r="X133" i="7"/>
  <c r="W133" i="7"/>
  <c r="Z132" i="7"/>
  <c r="Y132" i="7"/>
  <c r="X132" i="7"/>
  <c r="W132" i="7"/>
  <c r="Z131" i="7"/>
  <c r="Y131" i="7"/>
  <c r="X131" i="7"/>
  <c r="W131" i="7"/>
  <c r="Z130" i="7"/>
  <c r="Y130" i="7"/>
  <c r="X130" i="7"/>
  <c r="W130" i="7"/>
  <c r="Z129" i="7"/>
  <c r="Y129" i="7"/>
  <c r="X129" i="7"/>
  <c r="W129" i="7"/>
  <c r="Z128" i="7"/>
  <c r="Y128" i="7"/>
  <c r="X128" i="7"/>
  <c r="W128" i="7"/>
  <c r="Z127" i="7"/>
  <c r="Y127" i="7"/>
  <c r="X127" i="7"/>
  <c r="W127" i="7"/>
  <c r="Z126" i="7"/>
  <c r="Y126" i="7"/>
  <c r="X126" i="7"/>
  <c r="W126" i="7"/>
  <c r="Z125" i="7"/>
  <c r="Y125" i="7"/>
  <c r="X125" i="7"/>
  <c r="W125" i="7"/>
  <c r="Z124" i="7"/>
  <c r="Y124" i="7"/>
  <c r="X124" i="7"/>
  <c r="W124" i="7"/>
  <c r="Z123" i="7"/>
  <c r="Y123" i="7"/>
  <c r="X123" i="7"/>
  <c r="W123" i="7"/>
  <c r="Z122" i="7"/>
  <c r="Y122" i="7"/>
  <c r="X122" i="7"/>
  <c r="W122" i="7"/>
  <c r="Z121" i="7"/>
  <c r="Y121" i="7"/>
  <c r="X121" i="7"/>
  <c r="W121" i="7"/>
  <c r="Z120" i="7"/>
  <c r="Y120" i="7"/>
  <c r="X120" i="7"/>
  <c r="W120" i="7"/>
  <c r="Z119" i="7"/>
  <c r="Y119" i="7"/>
  <c r="X119" i="7"/>
  <c r="W119" i="7"/>
  <c r="Z118" i="7"/>
  <c r="Y118" i="7"/>
  <c r="X118" i="7"/>
  <c r="W118" i="7"/>
  <c r="Z117" i="7"/>
  <c r="Y117" i="7"/>
  <c r="X117" i="7"/>
  <c r="W117" i="7"/>
  <c r="Z116" i="7"/>
  <c r="Y116" i="7"/>
  <c r="X116" i="7"/>
  <c r="W116" i="7"/>
  <c r="Z115" i="7"/>
  <c r="Y115" i="7"/>
  <c r="X115" i="7"/>
  <c r="W115" i="7"/>
  <c r="Z114" i="7"/>
  <c r="Y114" i="7"/>
  <c r="X114" i="7"/>
  <c r="W114" i="7"/>
  <c r="Z113" i="7"/>
  <c r="Y113" i="7"/>
  <c r="X113" i="7"/>
  <c r="W113" i="7"/>
  <c r="Z112" i="7"/>
  <c r="Y112" i="7"/>
  <c r="X112" i="7"/>
  <c r="W112" i="7"/>
  <c r="Z111" i="7"/>
  <c r="Y111" i="7"/>
  <c r="X111" i="7"/>
  <c r="W111" i="7"/>
  <c r="Z110" i="7"/>
  <c r="Y110" i="7"/>
  <c r="X110" i="7"/>
  <c r="W110" i="7"/>
  <c r="Z109" i="7"/>
  <c r="Y109" i="7"/>
  <c r="X109" i="7"/>
  <c r="W109" i="7"/>
  <c r="Z108" i="7"/>
  <c r="Y108" i="7"/>
  <c r="X108" i="7"/>
  <c r="W108" i="7"/>
  <c r="Z107" i="7"/>
  <c r="Y107" i="7"/>
  <c r="X107" i="7"/>
  <c r="W107" i="7"/>
  <c r="Z106" i="7"/>
  <c r="Y106" i="7"/>
  <c r="X106" i="7"/>
  <c r="W106" i="7"/>
  <c r="Z105" i="7"/>
  <c r="Y105" i="7"/>
  <c r="X105" i="7"/>
  <c r="W105" i="7"/>
  <c r="Z104" i="7"/>
  <c r="Y104" i="7"/>
  <c r="X104" i="7"/>
  <c r="W104" i="7"/>
  <c r="AC102" i="7"/>
  <c r="AB102" i="7"/>
  <c r="AA102" i="7"/>
  <c r="Z102" i="7"/>
  <c r="Y102" i="7"/>
  <c r="X102" i="7"/>
  <c r="W102" i="7"/>
  <c r="AC101" i="7"/>
  <c r="AB101" i="7"/>
  <c r="AA101" i="7"/>
  <c r="Z101" i="7"/>
  <c r="Y101" i="7"/>
  <c r="X101" i="7"/>
  <c r="W101" i="7"/>
  <c r="AC100" i="7"/>
  <c r="AB100" i="7"/>
  <c r="AA100" i="7"/>
  <c r="Z100" i="7"/>
  <c r="Y100" i="7"/>
  <c r="X100" i="7"/>
  <c r="W100" i="7"/>
  <c r="AC99" i="7"/>
  <c r="AB99" i="7"/>
  <c r="AA99" i="7"/>
  <c r="Z99" i="7"/>
  <c r="Y99" i="7"/>
  <c r="X99" i="7"/>
  <c r="W99" i="7"/>
  <c r="AC98" i="7"/>
  <c r="AB98" i="7"/>
  <c r="AA98" i="7"/>
  <c r="Z98" i="7"/>
  <c r="Y98" i="7"/>
  <c r="X98" i="7"/>
  <c r="W98" i="7"/>
  <c r="AC97" i="7"/>
  <c r="AB97" i="7"/>
  <c r="AA97" i="7"/>
  <c r="Z97" i="7"/>
  <c r="Y97" i="7"/>
  <c r="X97" i="7"/>
  <c r="W97" i="7"/>
  <c r="AC96" i="7"/>
  <c r="AB96" i="7"/>
  <c r="AA96" i="7"/>
  <c r="Z96" i="7"/>
  <c r="Y96" i="7"/>
  <c r="X96" i="7"/>
  <c r="W96" i="7"/>
  <c r="AC95" i="7"/>
  <c r="AB95" i="7"/>
  <c r="AA95" i="7"/>
  <c r="Z95" i="7"/>
  <c r="Y95" i="7"/>
  <c r="X95" i="7"/>
  <c r="W95" i="7"/>
  <c r="AC94" i="7"/>
  <c r="AB94" i="7"/>
  <c r="AA94" i="7"/>
  <c r="Z94" i="7"/>
  <c r="Y94" i="7"/>
  <c r="X94" i="7"/>
  <c r="W94" i="7"/>
  <c r="AC93" i="7"/>
  <c r="AB93" i="7"/>
  <c r="AA93" i="7"/>
  <c r="Z93" i="7"/>
  <c r="Y93" i="7"/>
  <c r="X93" i="7"/>
  <c r="W93" i="7"/>
  <c r="AC92" i="7"/>
  <c r="AB92" i="7"/>
  <c r="AA92" i="7"/>
  <c r="Z92" i="7"/>
  <c r="Y92" i="7"/>
  <c r="X92" i="7"/>
  <c r="W92" i="7"/>
  <c r="AC91" i="7"/>
  <c r="AB91" i="7"/>
  <c r="AA91" i="7"/>
  <c r="Z91" i="7"/>
  <c r="Y91" i="7"/>
  <c r="X91" i="7"/>
  <c r="W91" i="7"/>
  <c r="AC90" i="7"/>
  <c r="AB90" i="7"/>
  <c r="AA90" i="7"/>
  <c r="Z90" i="7"/>
  <c r="Y90" i="7"/>
  <c r="X90" i="7"/>
  <c r="W90" i="7"/>
  <c r="AC89" i="7"/>
  <c r="AB89" i="7"/>
  <c r="AA89" i="7"/>
  <c r="Z89" i="7"/>
  <c r="Y89" i="7"/>
  <c r="X89" i="7"/>
  <c r="W89" i="7"/>
  <c r="AC88" i="7"/>
  <c r="AB88" i="7"/>
  <c r="AA88" i="7"/>
  <c r="Z88" i="7"/>
  <c r="Y88" i="7"/>
  <c r="X88" i="7"/>
  <c r="W88" i="7"/>
  <c r="AC87" i="7"/>
  <c r="AB87" i="7"/>
  <c r="AA87" i="7"/>
  <c r="Z87" i="7"/>
  <c r="Y87" i="7"/>
  <c r="X87" i="7"/>
  <c r="W87" i="7"/>
  <c r="AC86" i="7"/>
  <c r="AB86" i="7"/>
  <c r="AA86" i="7"/>
  <c r="Z86" i="7"/>
  <c r="Y86" i="7"/>
  <c r="X86" i="7"/>
  <c r="W86" i="7"/>
  <c r="AC85" i="7"/>
  <c r="AB85" i="7"/>
  <c r="AA85" i="7"/>
  <c r="Z85" i="7"/>
  <c r="Y85" i="7"/>
  <c r="X85" i="7"/>
  <c r="W85" i="7"/>
  <c r="AC84" i="7"/>
  <c r="AB84" i="7"/>
  <c r="AA84" i="7"/>
  <c r="Z84" i="7"/>
  <c r="Y84" i="7"/>
  <c r="X84" i="7"/>
  <c r="W84" i="7"/>
  <c r="AC83" i="7"/>
  <c r="AB83" i="7"/>
  <c r="AA83" i="7"/>
  <c r="Z83" i="7"/>
  <c r="Y83" i="7"/>
  <c r="X83" i="7"/>
  <c r="W83" i="7"/>
  <c r="AC82" i="7"/>
  <c r="AB82" i="7"/>
  <c r="AA82" i="7"/>
  <c r="Z82" i="7"/>
  <c r="Y82" i="7"/>
  <c r="X82" i="7"/>
  <c r="W82" i="7"/>
  <c r="AC81" i="7"/>
  <c r="AB81" i="7"/>
  <c r="AA81" i="7"/>
  <c r="Z81" i="7"/>
  <c r="Y81" i="7"/>
  <c r="X81" i="7"/>
  <c r="W81" i="7"/>
  <c r="AC80" i="7"/>
  <c r="AB80" i="7"/>
  <c r="AA80" i="7"/>
  <c r="Z80" i="7"/>
  <c r="Y80" i="7"/>
  <c r="X80" i="7"/>
  <c r="W80" i="7"/>
  <c r="AC79" i="7"/>
  <c r="AB79" i="7"/>
  <c r="AA79" i="7"/>
  <c r="Z79" i="7"/>
  <c r="Y79" i="7"/>
  <c r="X79" i="7"/>
  <c r="W79" i="7"/>
  <c r="AC78" i="7"/>
  <c r="AB78" i="7"/>
  <c r="AA78" i="7"/>
  <c r="Z78" i="7"/>
  <c r="Y78" i="7"/>
  <c r="X78" i="7"/>
  <c r="W78" i="7"/>
  <c r="AC77" i="7"/>
  <c r="AB77" i="7"/>
  <c r="AA77" i="7"/>
  <c r="Z77" i="7"/>
  <c r="Y77" i="7"/>
  <c r="X77" i="7"/>
  <c r="W77" i="7"/>
  <c r="AC76" i="7"/>
  <c r="AB76" i="7"/>
  <c r="AA76" i="7"/>
  <c r="Z76" i="7"/>
  <c r="Y76" i="7"/>
  <c r="X76" i="7"/>
  <c r="W76" i="7"/>
  <c r="AC75" i="7"/>
  <c r="AB75" i="7"/>
  <c r="AA75" i="7"/>
  <c r="Z75" i="7"/>
  <c r="Y75" i="7"/>
  <c r="X75" i="7"/>
  <c r="W75" i="7"/>
  <c r="AC74" i="7"/>
  <c r="AB74" i="7"/>
  <c r="AA74" i="7"/>
  <c r="Z74" i="7"/>
  <c r="Y74" i="7"/>
  <c r="X74" i="7"/>
  <c r="W74" i="7"/>
  <c r="AC73" i="7"/>
  <c r="AB73" i="7"/>
  <c r="AA73" i="7"/>
  <c r="Z73" i="7"/>
  <c r="Y73" i="7"/>
  <c r="X73" i="7"/>
  <c r="W73" i="7"/>
  <c r="AC72" i="7"/>
  <c r="AB72" i="7"/>
  <c r="AA72" i="7"/>
  <c r="Z72" i="7"/>
  <c r="Y72" i="7"/>
  <c r="X72" i="7"/>
  <c r="W72" i="7"/>
  <c r="AC71" i="7"/>
  <c r="AB71" i="7"/>
  <c r="AA71" i="7"/>
  <c r="Z71" i="7"/>
  <c r="Y71" i="7"/>
  <c r="X71" i="7"/>
  <c r="W71" i="7"/>
  <c r="AC70" i="7"/>
  <c r="AB70" i="7"/>
  <c r="AA70" i="7"/>
  <c r="Z70" i="7"/>
  <c r="Y70" i="7"/>
  <c r="X70" i="7"/>
  <c r="W70" i="7"/>
  <c r="AC69" i="7"/>
  <c r="AB69" i="7"/>
  <c r="AA69" i="7"/>
  <c r="Z69" i="7"/>
  <c r="Y69" i="7"/>
  <c r="X69" i="7"/>
  <c r="W69" i="7"/>
  <c r="AC68" i="7"/>
  <c r="AB68" i="7"/>
  <c r="AA68" i="7"/>
  <c r="Z68" i="7"/>
  <c r="Y68" i="7"/>
  <c r="X68" i="7"/>
  <c r="W68" i="7"/>
  <c r="AC67" i="7"/>
  <c r="AB67" i="7"/>
  <c r="AA67" i="7"/>
  <c r="Z67" i="7"/>
  <c r="Y67" i="7"/>
  <c r="X67" i="7"/>
  <c r="W67" i="7"/>
  <c r="AC66" i="7"/>
  <c r="AB66" i="7"/>
  <c r="AA66" i="7"/>
  <c r="Z66" i="7"/>
  <c r="Y66" i="7"/>
  <c r="X66" i="7"/>
  <c r="W66" i="7"/>
  <c r="AC65" i="7"/>
  <c r="AB65" i="7"/>
  <c r="AA65" i="7"/>
  <c r="Z65" i="7"/>
  <c r="Y65" i="7"/>
  <c r="X65" i="7"/>
  <c r="W65" i="7"/>
  <c r="AC64" i="7"/>
  <c r="AB64" i="7"/>
  <c r="AA64" i="7"/>
  <c r="Z64" i="7"/>
  <c r="Y64" i="7"/>
  <c r="X64" i="7"/>
  <c r="W64" i="7"/>
  <c r="AC63" i="7"/>
  <c r="AB63" i="7"/>
  <c r="AA63" i="7"/>
  <c r="Z63" i="7"/>
  <c r="Y63" i="7"/>
  <c r="X63" i="7"/>
  <c r="W63" i="7"/>
  <c r="AC62" i="7"/>
  <c r="AB62" i="7"/>
  <c r="AA62" i="7"/>
  <c r="Z62" i="7"/>
  <c r="Y62" i="7"/>
  <c r="X62" i="7"/>
  <c r="W62" i="7"/>
  <c r="AC61" i="7"/>
  <c r="AB61" i="7"/>
  <c r="AA61" i="7"/>
  <c r="Z61" i="7"/>
  <c r="Y61" i="7"/>
  <c r="X61" i="7"/>
  <c r="W61" i="7"/>
  <c r="AC60" i="7"/>
  <c r="AB60" i="7"/>
  <c r="AA60" i="7"/>
  <c r="Z60" i="7"/>
  <c r="Y60" i="7"/>
  <c r="X60" i="7"/>
  <c r="W60" i="7"/>
  <c r="AC59" i="7"/>
  <c r="AB59" i="7"/>
  <c r="AA59" i="7"/>
  <c r="Z59" i="7"/>
  <c r="Y59" i="7"/>
  <c r="X59" i="7"/>
  <c r="W59" i="7"/>
  <c r="AC58" i="7"/>
  <c r="AB58" i="7"/>
  <c r="AA58" i="7"/>
  <c r="Z58" i="7"/>
  <c r="Y58" i="7"/>
  <c r="X58" i="7"/>
  <c r="W58" i="7"/>
  <c r="AC57" i="7"/>
  <c r="AB57" i="7"/>
  <c r="AA57" i="7"/>
  <c r="Z57" i="7"/>
  <c r="Y57" i="7"/>
  <c r="X57" i="7"/>
  <c r="W57" i="7"/>
  <c r="AC56" i="7"/>
  <c r="AB56" i="7"/>
  <c r="AA56" i="7"/>
  <c r="Z56" i="7"/>
  <c r="Y56" i="7"/>
  <c r="X56" i="7"/>
  <c r="W56" i="7"/>
  <c r="AC55" i="7"/>
  <c r="AB55" i="7"/>
  <c r="AA55" i="7"/>
  <c r="Z55" i="7"/>
  <c r="Y55" i="7"/>
  <c r="X55" i="7"/>
  <c r="W55" i="7"/>
  <c r="AC54" i="7"/>
  <c r="AB54" i="7"/>
  <c r="AA54" i="7"/>
  <c r="Z54" i="7"/>
  <c r="Y54" i="7"/>
  <c r="X54" i="7"/>
  <c r="W54" i="7"/>
  <c r="AC53" i="7"/>
  <c r="AB53" i="7"/>
  <c r="AA53" i="7"/>
  <c r="Z53" i="7"/>
  <c r="Y53" i="7"/>
  <c r="X53" i="7"/>
  <c r="W53" i="7"/>
  <c r="AC52" i="7"/>
  <c r="AB52" i="7"/>
  <c r="AA52" i="7"/>
  <c r="Z52" i="7"/>
  <c r="Y52" i="7"/>
  <c r="X52" i="7"/>
  <c r="W52" i="7"/>
  <c r="AC51" i="7"/>
  <c r="AB51" i="7"/>
  <c r="AA51" i="7"/>
  <c r="Z51" i="7"/>
  <c r="Y51" i="7"/>
  <c r="X51" i="7"/>
  <c r="W51" i="7"/>
  <c r="AC50" i="7"/>
  <c r="AB50" i="7"/>
  <c r="AA50" i="7"/>
  <c r="Z50" i="7"/>
  <c r="Y50" i="7"/>
  <c r="X50" i="7"/>
  <c r="W50" i="7"/>
  <c r="AC49" i="7"/>
  <c r="AB49" i="7"/>
  <c r="AA49" i="7"/>
  <c r="Z49" i="7"/>
  <c r="Y49" i="7"/>
  <c r="X49" i="7"/>
  <c r="W49" i="7"/>
  <c r="AC48" i="7"/>
  <c r="AB48" i="7"/>
  <c r="AA48" i="7"/>
  <c r="Z48" i="7"/>
  <c r="Y48" i="7"/>
  <c r="X48" i="7"/>
  <c r="W48" i="7"/>
  <c r="AC47" i="7"/>
  <c r="AB47" i="7"/>
  <c r="AA47" i="7"/>
  <c r="Z47" i="7"/>
  <c r="Y47" i="7"/>
  <c r="X47" i="7"/>
  <c r="W47" i="7"/>
  <c r="AC46" i="7"/>
  <c r="AB46" i="7"/>
  <c r="AA46" i="7"/>
  <c r="Z46" i="7"/>
  <c r="Y46" i="7"/>
  <c r="X46" i="7"/>
  <c r="W46" i="7"/>
  <c r="AC45" i="7"/>
  <c r="AB45" i="7"/>
  <c r="AA45" i="7"/>
  <c r="Z45" i="7"/>
  <c r="Y45" i="7"/>
  <c r="X45" i="7"/>
  <c r="W45" i="7"/>
  <c r="AC44" i="7"/>
  <c r="AB44" i="7"/>
  <c r="AA44" i="7"/>
  <c r="Z44" i="7"/>
  <c r="Y44" i="7"/>
  <c r="X44" i="7"/>
  <c r="W44" i="7"/>
  <c r="AC43" i="7"/>
  <c r="AB43" i="7"/>
  <c r="AA43" i="7"/>
  <c r="Z43" i="7"/>
  <c r="Y43" i="7"/>
  <c r="X43" i="7"/>
  <c r="W43" i="7"/>
  <c r="AC42" i="7"/>
  <c r="AB42" i="7"/>
  <c r="AA42" i="7"/>
  <c r="Z42" i="7"/>
  <c r="Y42" i="7"/>
  <c r="X42" i="7"/>
  <c r="W42" i="7"/>
  <c r="AC41" i="7"/>
  <c r="AB41" i="7"/>
  <c r="AA41" i="7"/>
  <c r="Z41" i="7"/>
  <c r="Y41" i="7"/>
  <c r="X41" i="7"/>
  <c r="W41" i="7"/>
  <c r="AC40" i="7"/>
  <c r="AB40" i="7"/>
  <c r="AA40" i="7"/>
  <c r="Z40" i="7"/>
  <c r="Y40" i="7"/>
  <c r="X40" i="7"/>
  <c r="W40" i="7"/>
  <c r="AC39" i="7"/>
  <c r="AB39" i="7"/>
  <c r="AA39" i="7"/>
  <c r="Z39" i="7"/>
  <c r="Y39" i="7"/>
  <c r="X39" i="7"/>
  <c r="W39" i="7"/>
  <c r="AC38" i="7"/>
  <c r="AB38" i="7"/>
  <c r="AA38" i="7"/>
  <c r="Z38" i="7"/>
  <c r="Y38" i="7"/>
  <c r="X38" i="7"/>
  <c r="W38" i="7"/>
  <c r="AC37" i="7"/>
  <c r="AB37" i="7"/>
  <c r="AA37" i="7"/>
  <c r="Z37" i="7"/>
  <c r="Y37" i="7"/>
  <c r="X37" i="7"/>
  <c r="W37" i="7"/>
  <c r="AC36" i="7"/>
  <c r="AB36" i="7"/>
  <c r="AA36" i="7"/>
  <c r="Z36" i="7"/>
  <c r="Y36" i="7"/>
  <c r="X36" i="7"/>
  <c r="W36" i="7"/>
  <c r="AC35" i="7"/>
  <c r="AB35" i="7"/>
  <c r="AA35" i="7"/>
  <c r="Z35" i="7"/>
  <c r="Y35" i="7"/>
  <c r="X35" i="7"/>
  <c r="W35" i="7"/>
  <c r="AC34" i="7"/>
  <c r="AB34" i="7"/>
  <c r="AA34" i="7"/>
  <c r="Z34" i="7"/>
  <c r="Y34" i="7"/>
  <c r="X34" i="7"/>
  <c r="W34" i="7"/>
  <c r="AC33" i="7"/>
  <c r="AB33" i="7"/>
  <c r="AA33" i="7"/>
  <c r="Z33" i="7"/>
  <c r="Y33" i="7"/>
  <c r="X33" i="7"/>
  <c r="W33" i="7"/>
  <c r="AC32" i="7"/>
  <c r="AB32" i="7"/>
  <c r="AA32" i="7"/>
  <c r="Z32" i="7"/>
  <c r="Y32" i="7"/>
  <c r="X32" i="7"/>
  <c r="W32" i="7"/>
  <c r="AC31" i="7"/>
  <c r="AB31" i="7"/>
  <c r="AA31" i="7"/>
  <c r="Z31" i="7"/>
  <c r="Y31" i="7"/>
  <c r="X31" i="7"/>
  <c r="W31" i="7"/>
  <c r="AC30" i="7"/>
  <c r="AB30" i="7"/>
  <c r="AA30" i="7"/>
  <c r="Z30" i="7"/>
  <c r="Y30" i="7"/>
  <c r="X30" i="7"/>
  <c r="W30" i="7"/>
  <c r="AC29" i="7"/>
  <c r="AB29" i="7"/>
  <c r="AA29" i="7"/>
  <c r="Z29" i="7"/>
  <c r="Y29" i="7"/>
  <c r="X29" i="7"/>
  <c r="W29" i="7"/>
  <c r="AC28" i="7"/>
  <c r="AB28" i="7"/>
  <c r="AA28" i="7"/>
  <c r="Z28" i="7"/>
  <c r="Y28" i="7"/>
  <c r="X28" i="7"/>
  <c r="W28" i="7"/>
  <c r="AC27" i="7"/>
  <c r="AB27" i="7"/>
  <c r="AA27" i="7"/>
  <c r="Z27" i="7"/>
  <c r="Y27" i="7"/>
  <c r="X27" i="7"/>
  <c r="W27" i="7"/>
  <c r="AC26" i="7"/>
  <c r="AB26" i="7"/>
  <c r="AA26" i="7"/>
  <c r="Z26" i="7"/>
  <c r="Y26" i="7"/>
  <c r="X26" i="7"/>
  <c r="W26" i="7"/>
  <c r="AC25" i="7"/>
  <c r="AB25" i="7"/>
  <c r="AA25" i="7"/>
  <c r="Z25" i="7"/>
  <c r="Y25" i="7"/>
  <c r="X25" i="7"/>
  <c r="W25" i="7"/>
  <c r="AC24" i="7"/>
  <c r="AB24" i="7"/>
  <c r="AA24" i="7"/>
  <c r="Z24" i="7"/>
  <c r="Y24" i="7"/>
  <c r="X24" i="7"/>
  <c r="W24" i="7"/>
  <c r="AC23" i="7"/>
  <c r="AB23" i="7"/>
  <c r="AA23" i="7"/>
  <c r="Z23" i="7"/>
  <c r="Y23" i="7"/>
  <c r="X23" i="7"/>
  <c r="W23" i="7"/>
  <c r="AC22" i="7"/>
  <c r="AB22" i="7"/>
  <c r="AA22" i="7"/>
  <c r="Z22" i="7"/>
  <c r="Y22" i="7"/>
  <c r="X22" i="7"/>
  <c r="W22" i="7"/>
  <c r="AC21" i="7"/>
  <c r="AB21" i="7"/>
  <c r="AA21" i="7"/>
  <c r="Z21" i="7"/>
  <c r="Y21" i="7"/>
  <c r="X21" i="7"/>
  <c r="W21" i="7"/>
  <c r="AC20" i="7"/>
  <c r="AB20" i="7"/>
  <c r="AA20" i="7"/>
  <c r="Z20" i="7"/>
  <c r="Y20" i="7"/>
  <c r="X20" i="7"/>
  <c r="W20" i="7"/>
  <c r="AC19" i="7"/>
  <c r="AB19" i="7"/>
  <c r="AA19" i="7"/>
  <c r="Z19" i="7"/>
  <c r="Y19" i="7"/>
  <c r="X19" i="7"/>
  <c r="W19" i="7"/>
  <c r="AC18" i="7"/>
  <c r="AB18" i="7"/>
  <c r="AA18" i="7"/>
  <c r="Z18" i="7"/>
  <c r="Y18" i="7"/>
  <c r="X18" i="7"/>
  <c r="W18" i="7"/>
  <c r="AC17" i="7"/>
  <c r="AB17" i="7"/>
  <c r="AA17" i="7"/>
  <c r="Z17" i="7"/>
  <c r="Y17" i="7"/>
  <c r="X17" i="7"/>
  <c r="W17" i="7"/>
  <c r="AC16" i="7"/>
  <c r="AB16" i="7"/>
  <c r="AA16" i="7"/>
  <c r="Z16" i="7"/>
  <c r="Y16" i="7"/>
  <c r="X16" i="7"/>
  <c r="W16" i="7"/>
  <c r="AC15" i="7"/>
  <c r="AB15" i="7"/>
  <c r="AA15" i="7"/>
  <c r="Z15" i="7"/>
  <c r="Y15" i="7"/>
  <c r="X15" i="7"/>
  <c r="W15" i="7"/>
  <c r="AC14" i="7"/>
  <c r="AB14" i="7"/>
  <c r="AA14" i="7"/>
  <c r="Z14" i="7"/>
  <c r="Y14" i="7"/>
  <c r="X14" i="7"/>
  <c r="W14" i="7"/>
  <c r="AC13" i="7"/>
  <c r="AB13" i="7"/>
  <c r="AA13" i="7"/>
  <c r="Z13" i="7"/>
  <c r="Y13" i="7"/>
  <c r="X13" i="7"/>
  <c r="W13" i="7"/>
  <c r="AC12" i="7"/>
  <c r="AB12" i="7"/>
  <c r="AA12" i="7"/>
  <c r="Z12" i="7"/>
  <c r="Y12" i="7"/>
  <c r="X12" i="7"/>
  <c r="W12" i="7"/>
  <c r="AC11" i="7"/>
  <c r="AB11" i="7"/>
  <c r="AA11" i="7"/>
  <c r="Z11" i="7"/>
  <c r="Y11" i="7"/>
  <c r="X11" i="7"/>
  <c r="W11" i="7"/>
  <c r="AC10" i="7"/>
  <c r="AB10" i="7"/>
  <c r="AA10" i="7"/>
  <c r="Z10" i="7"/>
  <c r="Y10" i="7"/>
  <c r="X10" i="7"/>
  <c r="W10" i="7"/>
  <c r="AC9" i="7"/>
  <c r="AB9" i="7"/>
  <c r="AA9" i="7"/>
  <c r="Z9" i="7"/>
  <c r="Y9" i="7"/>
  <c r="X9" i="7"/>
  <c r="W9" i="7"/>
  <c r="AC8" i="7"/>
  <c r="AB8" i="7"/>
  <c r="AA8" i="7"/>
  <c r="Z8" i="7"/>
  <c r="Y8" i="7"/>
  <c r="X8" i="7"/>
  <c r="W8" i="7"/>
  <c r="AB7" i="7"/>
  <c r="AA7" i="7"/>
  <c r="Z7" i="7"/>
  <c r="Y7" i="7"/>
  <c r="X7" i="7"/>
  <c r="W7" i="7"/>
  <c r="AA151" i="7"/>
  <c r="AA150" i="7"/>
  <c r="AA149" i="7"/>
  <c r="AA148" i="7"/>
  <c r="AA147" i="7"/>
  <c r="AA146" i="7"/>
  <c r="AA145" i="7"/>
  <c r="AA144" i="7"/>
  <c r="AA143" i="7"/>
  <c r="AA142" i="7"/>
  <c r="AA141" i="7"/>
  <c r="AA140" i="7"/>
  <c r="AA139" i="7"/>
  <c r="AA138" i="7"/>
  <c r="AA137" i="7"/>
  <c r="AA136" i="7"/>
  <c r="AA135" i="7"/>
  <c r="AA134" i="7"/>
  <c r="AA133" i="7"/>
  <c r="AA132" i="7"/>
  <c r="AA131" i="7"/>
  <c r="AA130" i="7"/>
  <c r="AA129" i="7"/>
  <c r="AA128" i="7"/>
  <c r="AA127" i="7"/>
  <c r="AA126" i="7"/>
  <c r="AA125" i="7"/>
  <c r="AA124" i="7"/>
  <c r="AA123" i="7"/>
  <c r="AA122" i="7"/>
  <c r="AA121" i="7"/>
  <c r="AA120" i="7"/>
  <c r="AA119" i="7"/>
  <c r="AA118" i="7"/>
  <c r="AA117" i="7"/>
  <c r="AA116" i="7"/>
  <c r="AA115" i="7"/>
  <c r="AA114" i="7"/>
  <c r="AA113" i="7"/>
  <c r="AA112" i="7"/>
  <c r="AA111" i="7"/>
  <c r="AA110" i="7"/>
  <c r="AA109" i="7"/>
  <c r="AA108" i="7"/>
  <c r="AA107" i="7"/>
  <c r="AA106" i="7"/>
  <c r="AA105" i="7"/>
  <c r="AA104" i="7"/>
  <c r="O1012" i="8"/>
  <c r="Q1012" i="8" s="1"/>
  <c r="J1012" i="8"/>
  <c r="O1011" i="8"/>
  <c r="J1011" i="8"/>
  <c r="O1010" i="8"/>
  <c r="J1010" i="8"/>
  <c r="O1009" i="8"/>
  <c r="Q1009" i="8" s="1"/>
  <c r="J1009" i="8"/>
  <c r="O1008" i="8"/>
  <c r="Q1008" i="8" s="1"/>
  <c r="J1008" i="8"/>
  <c r="O1007" i="8"/>
  <c r="Q1007" i="8" s="1"/>
  <c r="J1007" i="8"/>
  <c r="O1006" i="8"/>
  <c r="J1006" i="8"/>
  <c r="O1005" i="8"/>
  <c r="Q1005" i="8" s="1"/>
  <c r="J1005" i="8"/>
  <c r="O1004" i="8"/>
  <c r="J1004" i="8"/>
  <c r="O1003" i="8"/>
  <c r="J1003" i="8"/>
  <c r="O1002" i="8"/>
  <c r="J1002" i="8"/>
  <c r="O1001" i="8"/>
  <c r="Q1001" i="8" s="1"/>
  <c r="J1001" i="8"/>
  <c r="O1000" i="8"/>
  <c r="Q1000" i="8" s="1"/>
  <c r="J1000" i="8"/>
  <c r="O999" i="8"/>
  <c r="Q999" i="8" s="1"/>
  <c r="J999" i="8"/>
  <c r="O998" i="8"/>
  <c r="Q998" i="8" s="1"/>
  <c r="J998" i="8"/>
  <c r="O997" i="8"/>
  <c r="Q997" i="8" s="1"/>
  <c r="J997" i="8"/>
  <c r="O996" i="8"/>
  <c r="Q996" i="8" s="1"/>
  <c r="J996" i="8"/>
  <c r="O995" i="8"/>
  <c r="J995" i="8"/>
  <c r="O994" i="8"/>
  <c r="J994" i="8"/>
  <c r="O993" i="8"/>
  <c r="Q993" i="8" s="1"/>
  <c r="J993" i="8"/>
  <c r="O992" i="8"/>
  <c r="Q992" i="8" s="1"/>
  <c r="J992" i="8"/>
  <c r="O991" i="8"/>
  <c r="Q991" i="8" s="1"/>
  <c r="J991" i="8"/>
  <c r="O990" i="8"/>
  <c r="J990" i="8"/>
  <c r="O989" i="8"/>
  <c r="Q989" i="8" s="1"/>
  <c r="J989" i="8"/>
  <c r="O988" i="8"/>
  <c r="J988" i="8"/>
  <c r="O987" i="8"/>
  <c r="J987" i="8"/>
  <c r="O986" i="8"/>
  <c r="J986" i="8"/>
  <c r="O985" i="8"/>
  <c r="Q985" i="8" s="1"/>
  <c r="J985" i="8"/>
  <c r="O984" i="8"/>
  <c r="Q984" i="8" s="1"/>
  <c r="J984" i="8"/>
  <c r="O983" i="8"/>
  <c r="Q983" i="8" s="1"/>
  <c r="J983" i="8"/>
  <c r="O982" i="8"/>
  <c r="Q982" i="8" s="1"/>
  <c r="J982" i="8"/>
  <c r="O981" i="8"/>
  <c r="Q981" i="8" s="1"/>
  <c r="J981" i="8"/>
  <c r="O980" i="8"/>
  <c r="Q980" i="8" s="1"/>
  <c r="J980" i="8"/>
  <c r="O979" i="8"/>
  <c r="J979" i="8"/>
  <c r="O978" i="8"/>
  <c r="J978" i="8"/>
  <c r="O977" i="8"/>
  <c r="Q977" i="8" s="1"/>
  <c r="J977" i="8"/>
  <c r="O976" i="8"/>
  <c r="Q976" i="8" s="1"/>
  <c r="J976" i="8"/>
  <c r="O975" i="8"/>
  <c r="Q975" i="8" s="1"/>
  <c r="J975" i="8"/>
  <c r="O974" i="8"/>
  <c r="J974" i="8"/>
  <c r="O973" i="8"/>
  <c r="Q973" i="8" s="1"/>
  <c r="J973" i="8"/>
  <c r="O972" i="8"/>
  <c r="J972" i="8"/>
  <c r="O971" i="8"/>
  <c r="J971" i="8"/>
  <c r="O970" i="8"/>
  <c r="J970" i="8"/>
  <c r="O969" i="8"/>
  <c r="Q969" i="8" s="1"/>
  <c r="J969" i="8"/>
  <c r="O968" i="8"/>
  <c r="Q968" i="8" s="1"/>
  <c r="J968" i="8"/>
  <c r="O967" i="8"/>
  <c r="Q967" i="8" s="1"/>
  <c r="J967" i="8"/>
  <c r="O966" i="8"/>
  <c r="Q966" i="8" s="1"/>
  <c r="J966" i="8"/>
  <c r="O965" i="8"/>
  <c r="Q965" i="8" s="1"/>
  <c r="J965" i="8"/>
  <c r="O964" i="8"/>
  <c r="Q964" i="8" s="1"/>
  <c r="J964" i="8"/>
  <c r="O963" i="8"/>
  <c r="J963" i="8"/>
  <c r="O962" i="8"/>
  <c r="J962" i="8"/>
  <c r="O961" i="8"/>
  <c r="Q961" i="8" s="1"/>
  <c r="J961" i="8"/>
  <c r="O960" i="8"/>
  <c r="Q960" i="8" s="1"/>
  <c r="J960" i="8"/>
  <c r="O959" i="8"/>
  <c r="Q959" i="8" s="1"/>
  <c r="J959" i="8"/>
  <c r="O958" i="8"/>
  <c r="J958" i="8"/>
  <c r="O957" i="8"/>
  <c r="Q957" i="8" s="1"/>
  <c r="J957" i="8"/>
  <c r="O956" i="8"/>
  <c r="J956" i="8"/>
  <c r="O955" i="8"/>
  <c r="J955" i="8"/>
  <c r="O954" i="8"/>
  <c r="J954" i="8"/>
  <c r="O953" i="8"/>
  <c r="Q953" i="8" s="1"/>
  <c r="J953" i="8"/>
  <c r="O952" i="8"/>
  <c r="Q952" i="8" s="1"/>
  <c r="J952" i="8"/>
  <c r="O951" i="8"/>
  <c r="Q951" i="8" s="1"/>
  <c r="J951" i="8"/>
  <c r="O950" i="8"/>
  <c r="Q950" i="8" s="1"/>
  <c r="J950" i="8"/>
  <c r="O949" i="8"/>
  <c r="Q949" i="8" s="1"/>
  <c r="J949" i="8"/>
  <c r="O948" i="8"/>
  <c r="Q948" i="8" s="1"/>
  <c r="J948" i="8"/>
  <c r="O947" i="8"/>
  <c r="J947" i="8"/>
  <c r="O946" i="8"/>
  <c r="J946" i="8"/>
  <c r="O945" i="8"/>
  <c r="Q945" i="8" s="1"/>
  <c r="J945" i="8"/>
  <c r="O944" i="8"/>
  <c r="Q944" i="8" s="1"/>
  <c r="J944" i="8"/>
  <c r="O943" i="8"/>
  <c r="Q943" i="8" s="1"/>
  <c r="J943" i="8"/>
  <c r="O942" i="8"/>
  <c r="J942" i="8"/>
  <c r="O941" i="8"/>
  <c r="Q941" i="8" s="1"/>
  <c r="J941" i="8"/>
  <c r="O940" i="8"/>
  <c r="J940" i="8"/>
  <c r="O939" i="8"/>
  <c r="J939" i="8"/>
  <c r="O938" i="8"/>
  <c r="J938" i="8"/>
  <c r="O937" i="8"/>
  <c r="Q937" i="8" s="1"/>
  <c r="J937" i="8"/>
  <c r="O936" i="8"/>
  <c r="Q936" i="8" s="1"/>
  <c r="J936" i="8"/>
  <c r="O935" i="8"/>
  <c r="Q935" i="8" s="1"/>
  <c r="J935" i="8"/>
  <c r="O934" i="8"/>
  <c r="Q934" i="8" s="1"/>
  <c r="J934" i="8"/>
  <c r="O933" i="8"/>
  <c r="Q933" i="8" s="1"/>
  <c r="J933" i="8"/>
  <c r="O932" i="8"/>
  <c r="J932" i="8"/>
  <c r="O931" i="8"/>
  <c r="J931" i="8"/>
  <c r="O930" i="8"/>
  <c r="J930" i="8"/>
  <c r="O929" i="8"/>
  <c r="J929" i="8"/>
  <c r="O928" i="8"/>
  <c r="Q928" i="8" s="1"/>
  <c r="J928" i="8"/>
  <c r="O927" i="8"/>
  <c r="Q927" i="8" s="1"/>
  <c r="J927" i="8"/>
  <c r="O926" i="8"/>
  <c r="J926" i="8"/>
  <c r="O925" i="8"/>
  <c r="J925" i="8"/>
  <c r="O924" i="8"/>
  <c r="J924" i="8"/>
  <c r="O923" i="8"/>
  <c r="Q923" i="8" s="1"/>
  <c r="J923" i="8"/>
  <c r="O922" i="8"/>
  <c r="J922" i="8"/>
  <c r="O921" i="8"/>
  <c r="J921" i="8"/>
  <c r="O920" i="8"/>
  <c r="Q920" i="8" s="1"/>
  <c r="J920" i="8"/>
  <c r="O919" i="8"/>
  <c r="Q919" i="8" s="1"/>
  <c r="J919" i="8"/>
  <c r="O918" i="8"/>
  <c r="Q918" i="8" s="1"/>
  <c r="J918" i="8"/>
  <c r="O917" i="8"/>
  <c r="Q917" i="8" s="1"/>
  <c r="J917" i="8"/>
  <c r="O916" i="8"/>
  <c r="J916" i="8"/>
  <c r="O915" i="8"/>
  <c r="J915" i="8"/>
  <c r="O914" i="8"/>
  <c r="J914" i="8"/>
  <c r="O913" i="8"/>
  <c r="J913" i="8"/>
  <c r="O912" i="8"/>
  <c r="Q912" i="8" s="1"/>
  <c r="J912" i="8"/>
  <c r="O911" i="8"/>
  <c r="Q911" i="8" s="1"/>
  <c r="J911" i="8"/>
  <c r="O910" i="8"/>
  <c r="J910" i="8"/>
  <c r="O909" i="8"/>
  <c r="J909" i="8"/>
  <c r="O908" i="8"/>
  <c r="J908" i="8"/>
  <c r="O907" i="8"/>
  <c r="Q907" i="8" s="1"/>
  <c r="J907" i="8"/>
  <c r="O906" i="8"/>
  <c r="J906" i="8"/>
  <c r="O905" i="8"/>
  <c r="J905" i="8"/>
  <c r="O904" i="8"/>
  <c r="Q904" i="8" s="1"/>
  <c r="J904" i="8"/>
  <c r="O903" i="8"/>
  <c r="Q903" i="8" s="1"/>
  <c r="J903" i="8"/>
  <c r="O902" i="8"/>
  <c r="Q902" i="8" s="1"/>
  <c r="J902" i="8"/>
  <c r="O901" i="8"/>
  <c r="Q901" i="8" s="1"/>
  <c r="J901" i="8"/>
  <c r="O900" i="8"/>
  <c r="J900" i="8"/>
  <c r="O899" i="8"/>
  <c r="J899" i="8"/>
  <c r="O898" i="8"/>
  <c r="J898" i="8"/>
  <c r="O897" i="8"/>
  <c r="J897" i="8"/>
  <c r="O896" i="8"/>
  <c r="Q896" i="8" s="1"/>
  <c r="J896" i="8"/>
  <c r="O895" i="8"/>
  <c r="Q895" i="8" s="1"/>
  <c r="J895" i="8"/>
  <c r="O894" i="8"/>
  <c r="J894" i="8"/>
  <c r="O893" i="8"/>
  <c r="J893" i="8"/>
  <c r="O892" i="8"/>
  <c r="J892" i="8"/>
  <c r="O891" i="8"/>
  <c r="Q891" i="8" s="1"/>
  <c r="J891" i="8"/>
  <c r="O890" i="8"/>
  <c r="J890" i="8"/>
  <c r="O889" i="8"/>
  <c r="J889" i="8"/>
  <c r="O888" i="8"/>
  <c r="Q888" i="8" s="1"/>
  <c r="J888" i="8"/>
  <c r="O887" i="8"/>
  <c r="Q887" i="8" s="1"/>
  <c r="J887" i="8"/>
  <c r="O886" i="8"/>
  <c r="Q886" i="8" s="1"/>
  <c r="J886" i="8"/>
  <c r="O885" i="8"/>
  <c r="Q885" i="8" s="1"/>
  <c r="J885" i="8"/>
  <c r="O884" i="8"/>
  <c r="J884" i="8"/>
  <c r="O883" i="8"/>
  <c r="J883" i="8"/>
  <c r="O882" i="8"/>
  <c r="J882" i="8"/>
  <c r="O881" i="8"/>
  <c r="J881" i="8"/>
  <c r="O880" i="8"/>
  <c r="Q880" i="8" s="1"/>
  <c r="J880" i="8"/>
  <c r="O879" i="8"/>
  <c r="Q879" i="8" s="1"/>
  <c r="J879" i="8"/>
  <c r="O878" i="8"/>
  <c r="J878" i="8"/>
  <c r="O877" i="8"/>
  <c r="J877" i="8"/>
  <c r="O876" i="8"/>
  <c r="J876" i="8"/>
  <c r="O875" i="8"/>
  <c r="Q875" i="8" s="1"/>
  <c r="J875" i="8"/>
  <c r="O874" i="8"/>
  <c r="J874" i="8"/>
  <c r="O873" i="8"/>
  <c r="J873" i="8"/>
  <c r="O872" i="8"/>
  <c r="Q872" i="8" s="1"/>
  <c r="J872" i="8"/>
  <c r="O871" i="8"/>
  <c r="Q871" i="8" s="1"/>
  <c r="J871" i="8"/>
  <c r="O870" i="8"/>
  <c r="Q870" i="8" s="1"/>
  <c r="J870" i="8"/>
  <c r="O869" i="8"/>
  <c r="Q869" i="8" s="1"/>
  <c r="J869" i="8"/>
  <c r="O868" i="8"/>
  <c r="J868" i="8"/>
  <c r="O867" i="8"/>
  <c r="J867" i="8"/>
  <c r="O866" i="8"/>
  <c r="J866" i="8"/>
  <c r="O865" i="8"/>
  <c r="J865" i="8"/>
  <c r="O864" i="8"/>
  <c r="Q864" i="8" s="1"/>
  <c r="J864" i="8"/>
  <c r="O863" i="8"/>
  <c r="Q863" i="8" s="1"/>
  <c r="J863" i="8"/>
  <c r="O862" i="8"/>
  <c r="J862" i="8"/>
  <c r="O861" i="8"/>
  <c r="J861" i="8"/>
  <c r="O860" i="8"/>
  <c r="J860" i="8"/>
  <c r="O859" i="8"/>
  <c r="Q859" i="8" s="1"/>
  <c r="J859" i="8"/>
  <c r="O858" i="8"/>
  <c r="J858" i="8"/>
  <c r="O857" i="8"/>
  <c r="J857" i="8"/>
  <c r="O856" i="8"/>
  <c r="Q856" i="8" s="1"/>
  <c r="J856" i="8"/>
  <c r="O855" i="8"/>
  <c r="Q855" i="8" s="1"/>
  <c r="J855" i="8"/>
  <c r="O854" i="8"/>
  <c r="Q854" i="8" s="1"/>
  <c r="J854" i="8"/>
  <c r="O853" i="8"/>
  <c r="Q853" i="8" s="1"/>
  <c r="J853" i="8"/>
  <c r="O852" i="8"/>
  <c r="J852" i="8"/>
  <c r="O851" i="8"/>
  <c r="Q851" i="8" s="1"/>
  <c r="J851" i="8"/>
  <c r="O850" i="8"/>
  <c r="Q850" i="8" s="1"/>
  <c r="J850" i="8"/>
  <c r="O849" i="8"/>
  <c r="J849" i="8"/>
  <c r="O848" i="8"/>
  <c r="J848" i="8"/>
  <c r="O847" i="8"/>
  <c r="J847" i="8"/>
  <c r="O846" i="8"/>
  <c r="Q846" i="8" s="1"/>
  <c r="J846" i="8"/>
  <c r="O845" i="8"/>
  <c r="Q845" i="8" s="1"/>
  <c r="J845" i="8"/>
  <c r="O844" i="8"/>
  <c r="Q844" i="8" s="1"/>
  <c r="J844" i="8"/>
  <c r="O843" i="8"/>
  <c r="Q843" i="8" s="1"/>
  <c r="J843" i="8"/>
  <c r="O842" i="8"/>
  <c r="Q842" i="8" s="1"/>
  <c r="J842" i="8"/>
  <c r="O841" i="8"/>
  <c r="J841" i="8"/>
  <c r="O840" i="8"/>
  <c r="J840" i="8"/>
  <c r="O839" i="8"/>
  <c r="J839" i="8"/>
  <c r="O838" i="8"/>
  <c r="J838" i="8"/>
  <c r="O837" i="8"/>
  <c r="J837" i="8"/>
  <c r="O836" i="8"/>
  <c r="J836" i="8"/>
  <c r="O835" i="8"/>
  <c r="Q835" i="8" s="1"/>
  <c r="J835" i="8"/>
  <c r="O834" i="8"/>
  <c r="Q834" i="8" s="1"/>
  <c r="J834" i="8"/>
  <c r="O833" i="8"/>
  <c r="J833" i="8"/>
  <c r="O832" i="8"/>
  <c r="J832" i="8"/>
  <c r="O831" i="8"/>
  <c r="J831" i="8"/>
  <c r="O830" i="8"/>
  <c r="Q830" i="8" s="1"/>
  <c r="J830" i="8"/>
  <c r="O829" i="8"/>
  <c r="Q829" i="8" s="1"/>
  <c r="J829" i="8"/>
  <c r="O828" i="8"/>
  <c r="Q828" i="8" s="1"/>
  <c r="J828" i="8"/>
  <c r="O827" i="8"/>
  <c r="Q827" i="8" s="1"/>
  <c r="J827" i="8"/>
  <c r="O826" i="8"/>
  <c r="Q826" i="8" s="1"/>
  <c r="J826" i="8"/>
  <c r="O825" i="8"/>
  <c r="J825" i="8"/>
  <c r="O824" i="8"/>
  <c r="J824" i="8"/>
  <c r="O823" i="8"/>
  <c r="J823" i="8"/>
  <c r="O822" i="8"/>
  <c r="J822" i="8"/>
  <c r="O821" i="8"/>
  <c r="J821" i="8"/>
  <c r="O820" i="8"/>
  <c r="J820" i="8"/>
  <c r="O819" i="8"/>
  <c r="Q819" i="8" s="1"/>
  <c r="J819" i="8"/>
  <c r="O818" i="8"/>
  <c r="Q818" i="8" s="1"/>
  <c r="J818" i="8"/>
  <c r="O817" i="8"/>
  <c r="J817" i="8"/>
  <c r="O816" i="8"/>
  <c r="J816" i="8"/>
  <c r="O815" i="8"/>
  <c r="J815" i="8"/>
  <c r="O814" i="8"/>
  <c r="Q814" i="8" s="1"/>
  <c r="J814" i="8"/>
  <c r="O813" i="8"/>
  <c r="Q813" i="8" s="1"/>
  <c r="J813" i="8"/>
  <c r="O812" i="8"/>
  <c r="Q812" i="8" s="1"/>
  <c r="J812" i="8"/>
  <c r="O811" i="8"/>
  <c r="Q811" i="8" s="1"/>
  <c r="J811" i="8"/>
  <c r="O810" i="8"/>
  <c r="Q810" i="8" s="1"/>
  <c r="J810" i="8"/>
  <c r="O809" i="8"/>
  <c r="J809" i="8"/>
  <c r="O808" i="8"/>
  <c r="J808" i="8"/>
  <c r="O807" i="8"/>
  <c r="J807" i="8"/>
  <c r="O806" i="8"/>
  <c r="J806" i="8"/>
  <c r="O805" i="8"/>
  <c r="J805" i="8"/>
  <c r="O804" i="8"/>
  <c r="J804" i="8"/>
  <c r="O803" i="8"/>
  <c r="Q803" i="8" s="1"/>
  <c r="J803" i="8"/>
  <c r="O802" i="8"/>
  <c r="Q802" i="8" s="1"/>
  <c r="J802" i="8"/>
  <c r="O801" i="8"/>
  <c r="J801" i="8"/>
  <c r="O800" i="8"/>
  <c r="J800" i="8"/>
  <c r="O799" i="8"/>
  <c r="J799" i="8"/>
  <c r="O798" i="8"/>
  <c r="Q798" i="8" s="1"/>
  <c r="J798" i="8"/>
  <c r="O797" i="8"/>
  <c r="Q797" i="8" s="1"/>
  <c r="J797" i="8"/>
  <c r="O796" i="8"/>
  <c r="Q796" i="8" s="1"/>
  <c r="J796" i="8"/>
  <c r="O795" i="8"/>
  <c r="Q795" i="8" s="1"/>
  <c r="J795" i="8"/>
  <c r="O794" i="8"/>
  <c r="Q794" i="8" s="1"/>
  <c r="J794" i="8"/>
  <c r="O793" i="8"/>
  <c r="J793" i="8"/>
  <c r="O792" i="8"/>
  <c r="J792" i="8"/>
  <c r="O791" i="8"/>
  <c r="J791" i="8"/>
  <c r="O790" i="8"/>
  <c r="J790" i="8"/>
  <c r="O789" i="8"/>
  <c r="J789" i="8"/>
  <c r="O788" i="8"/>
  <c r="J788" i="8"/>
  <c r="O787" i="8"/>
  <c r="Q787" i="8" s="1"/>
  <c r="J787" i="8"/>
  <c r="O786" i="8"/>
  <c r="Q786" i="8" s="1"/>
  <c r="J786" i="8"/>
  <c r="O785" i="8"/>
  <c r="J785" i="8"/>
  <c r="O784" i="8"/>
  <c r="J784" i="8"/>
  <c r="O783" i="8"/>
  <c r="J783" i="8"/>
  <c r="O782" i="8"/>
  <c r="Q782" i="8" s="1"/>
  <c r="J782" i="8"/>
  <c r="O781" i="8"/>
  <c r="Q781" i="8" s="1"/>
  <c r="J781" i="8"/>
  <c r="O780" i="8"/>
  <c r="Q780" i="8" s="1"/>
  <c r="J780" i="8"/>
  <c r="O779" i="8"/>
  <c r="Q779" i="8" s="1"/>
  <c r="J779" i="8"/>
  <c r="O778" i="8"/>
  <c r="Q778" i="8" s="1"/>
  <c r="J778" i="8"/>
  <c r="O777" i="8"/>
  <c r="J777" i="8"/>
  <c r="O776" i="8"/>
  <c r="J776" i="8"/>
  <c r="O775" i="8"/>
  <c r="J775" i="8"/>
  <c r="O774" i="8"/>
  <c r="J774" i="8"/>
  <c r="O773" i="8"/>
  <c r="J773" i="8"/>
  <c r="O1180" i="13"/>
  <c r="N1180" i="13"/>
  <c r="M1180" i="13"/>
  <c r="B107" i="17" l="1"/>
  <c r="B106" i="17"/>
  <c r="B84" i="17"/>
  <c r="B83" i="17"/>
  <c r="F105" i="17"/>
  <c r="F103" i="17"/>
  <c r="F99" i="17"/>
  <c r="F97" i="17"/>
  <c r="F96" i="17"/>
  <c r="F94" i="17"/>
  <c r="F90" i="17"/>
  <c r="F88" i="17"/>
  <c r="F82" i="17"/>
  <c r="F80" i="17"/>
  <c r="F76" i="17"/>
  <c r="F74" i="17"/>
  <c r="F73" i="17"/>
  <c r="F71" i="17"/>
  <c r="F67" i="17"/>
  <c r="F65" i="17"/>
  <c r="B61" i="17"/>
  <c r="F59" i="17"/>
  <c r="F53" i="17"/>
  <c r="F42" i="17"/>
  <c r="B60" i="17"/>
  <c r="F50" i="17"/>
  <c r="F44" i="17"/>
  <c r="B1234" i="13"/>
  <c r="B1233" i="13"/>
  <c r="B1232" i="13"/>
  <c r="B1231" i="13"/>
  <c r="B1230" i="13"/>
  <c r="B1229" i="13"/>
  <c r="B1228" i="13"/>
  <c r="B1227" i="13"/>
  <c r="B1226" i="13"/>
  <c r="B1225" i="13"/>
  <c r="B1224" i="13"/>
  <c r="B1223" i="13"/>
  <c r="B1222" i="13"/>
  <c r="B1221" i="13"/>
  <c r="B1220" i="13"/>
  <c r="B1219" i="13"/>
  <c r="B1218" i="13"/>
  <c r="B1217" i="13"/>
  <c r="B1216" i="13"/>
  <c r="B1215" i="13"/>
  <c r="B1214" i="13"/>
  <c r="B1213" i="13"/>
  <c r="B1212" i="13"/>
  <c r="B1211" i="13"/>
  <c r="B1210" i="13"/>
  <c r="B1209" i="13"/>
  <c r="B1208" i="13"/>
  <c r="B1207" i="13"/>
  <c r="B1206" i="13"/>
  <c r="B1205" i="13"/>
  <c r="B1204" i="13"/>
  <c r="B1203" i="13"/>
  <c r="B1202" i="13"/>
  <c r="B1201" i="13"/>
  <c r="B1200" i="13"/>
  <c r="B1199" i="13"/>
  <c r="B1198" i="13"/>
  <c r="B1197" i="13"/>
  <c r="B1196" i="13"/>
  <c r="B1195" i="13"/>
  <c r="B1194" i="13"/>
  <c r="B1193" i="13"/>
  <c r="B1192" i="13"/>
  <c r="B1191" i="13"/>
  <c r="B1190" i="13"/>
  <c r="B1189" i="13"/>
  <c r="B1188" i="13"/>
  <c r="B1187" i="13"/>
  <c r="B1185" i="13"/>
  <c r="B1184" i="13"/>
  <c r="B1183" i="13"/>
  <c r="B1182" i="13"/>
  <c r="B1181" i="13"/>
  <c r="B1180" i="13"/>
  <c r="B1178" i="13"/>
  <c r="B1177" i="13"/>
  <c r="B1176" i="13"/>
  <c r="B1175" i="13"/>
  <c r="B1174" i="13"/>
  <c r="B1173" i="13"/>
  <c r="B1172" i="13"/>
  <c r="B1171" i="13"/>
  <c r="B1170" i="13"/>
  <c r="B1169" i="13"/>
  <c r="B1168" i="13"/>
  <c r="B1167" i="13"/>
  <c r="B1166" i="13"/>
  <c r="B1165" i="13"/>
  <c r="B1164" i="13"/>
  <c r="B1163" i="13"/>
  <c r="B1162" i="13"/>
  <c r="B1161" i="13"/>
  <c r="B1159" i="13"/>
  <c r="B1158" i="13"/>
  <c r="B1157" i="13"/>
  <c r="B1156" i="13"/>
  <c r="B1155" i="13"/>
  <c r="B1154" i="13"/>
  <c r="B1153" i="13"/>
  <c r="B1152" i="13"/>
  <c r="B1151" i="13"/>
  <c r="B1150" i="13"/>
  <c r="B1149" i="13"/>
  <c r="B1148" i="13"/>
  <c r="B1147" i="13"/>
  <c r="B1146" i="13"/>
  <c r="B1145" i="13"/>
  <c r="B1144" i="13"/>
  <c r="B1143" i="13"/>
  <c r="B1142" i="13"/>
  <c r="B1141" i="13"/>
  <c r="B1140" i="13"/>
  <c r="B1139" i="13"/>
  <c r="B1138" i="13"/>
  <c r="B1137" i="13"/>
  <c r="B1136" i="13"/>
  <c r="B1135" i="13"/>
  <c r="B1134" i="13"/>
  <c r="B1133" i="13"/>
  <c r="B1132" i="13"/>
  <c r="B1131" i="13"/>
  <c r="B1130" i="13"/>
  <c r="B1129" i="13"/>
  <c r="B1128" i="13"/>
  <c r="B1127" i="13"/>
  <c r="B1126" i="13"/>
  <c r="B1125" i="13"/>
  <c r="B1124" i="13"/>
  <c r="B1123" i="13"/>
  <c r="B1122" i="13"/>
  <c r="B1121" i="13"/>
  <c r="B1120" i="13"/>
  <c r="B1119" i="13"/>
  <c r="B1118" i="13"/>
  <c r="B1117" i="13"/>
  <c r="B1116" i="13"/>
  <c r="B1115" i="13"/>
  <c r="B1114" i="13"/>
  <c r="B1113" i="13"/>
  <c r="B1112" i="13"/>
  <c r="B1110" i="13"/>
  <c r="B1109" i="13"/>
  <c r="B1108" i="13"/>
  <c r="B1107" i="13"/>
  <c r="B1106" i="13"/>
  <c r="B1105" i="13"/>
  <c r="B1104" i="13"/>
  <c r="B1103" i="13"/>
  <c r="B1102" i="13"/>
  <c r="B1101" i="13"/>
  <c r="B1100" i="13"/>
  <c r="B1099" i="13"/>
  <c r="B1098" i="13"/>
  <c r="B1097" i="13"/>
  <c r="B1096" i="13"/>
  <c r="B1095" i="13"/>
  <c r="B1094" i="13"/>
  <c r="B1093" i="13"/>
  <c r="B1092" i="13"/>
  <c r="B1091" i="13"/>
  <c r="B1090" i="13"/>
  <c r="B1089" i="13"/>
  <c r="B1088" i="13"/>
  <c r="B1087" i="13"/>
  <c r="B1086" i="13"/>
  <c r="B1085" i="13"/>
  <c r="B1084" i="13"/>
  <c r="R775" i="6"/>
  <c r="Q775" i="6"/>
  <c r="P775" i="6"/>
  <c r="O775" i="6"/>
  <c r="N775" i="6"/>
  <c r="M775" i="6"/>
  <c r="S775" i="6" s="1"/>
  <c r="I775" i="6"/>
  <c r="R774" i="6"/>
  <c r="Q774" i="6"/>
  <c r="P774" i="6"/>
  <c r="O774" i="6"/>
  <c r="N774" i="6"/>
  <c r="M774" i="6"/>
  <c r="S774" i="6" s="1"/>
  <c r="R773" i="6"/>
  <c r="Q773" i="6"/>
  <c r="P773" i="6"/>
  <c r="O773" i="6"/>
  <c r="N773" i="6"/>
  <c r="M773" i="6"/>
  <c r="S773" i="6" s="1"/>
  <c r="S772" i="6"/>
  <c r="I772" i="6" s="1"/>
  <c r="R772" i="6"/>
  <c r="Q772" i="6"/>
  <c r="P772" i="6"/>
  <c r="O772" i="6"/>
  <c r="N772" i="6"/>
  <c r="M772" i="6"/>
  <c r="J772" i="6"/>
  <c r="R771" i="6"/>
  <c r="Q771" i="6"/>
  <c r="P771" i="6"/>
  <c r="O771" i="6"/>
  <c r="N771" i="6"/>
  <c r="M771" i="6"/>
  <c r="R770" i="6"/>
  <c r="Q770" i="6"/>
  <c r="P770" i="6"/>
  <c r="O770" i="6"/>
  <c r="N770" i="6"/>
  <c r="M770" i="6"/>
  <c r="R769" i="6"/>
  <c r="Q769" i="6"/>
  <c r="P769" i="6"/>
  <c r="O769" i="6"/>
  <c r="N769" i="6"/>
  <c r="M769" i="6"/>
  <c r="S769" i="6" s="1"/>
  <c r="S768" i="6"/>
  <c r="I768" i="6" s="1"/>
  <c r="R768" i="6"/>
  <c r="Q768" i="6"/>
  <c r="P768" i="6"/>
  <c r="O768" i="6"/>
  <c r="N768" i="6"/>
  <c r="M768" i="6"/>
  <c r="K768" i="6"/>
  <c r="J768" i="6"/>
  <c r="R767" i="6"/>
  <c r="Q767" i="6"/>
  <c r="P767" i="6"/>
  <c r="O767" i="6"/>
  <c r="N767" i="6"/>
  <c r="M767" i="6"/>
  <c r="R766" i="6"/>
  <c r="Q766" i="6"/>
  <c r="P766" i="6"/>
  <c r="O766" i="6"/>
  <c r="N766" i="6"/>
  <c r="M766" i="6"/>
  <c r="S766" i="6" s="1"/>
  <c r="R765" i="6"/>
  <c r="Q765" i="6"/>
  <c r="P765" i="6"/>
  <c r="O765" i="6"/>
  <c r="N765" i="6"/>
  <c r="M765" i="6"/>
  <c r="S764" i="6"/>
  <c r="I764" i="6" s="1"/>
  <c r="R764" i="6"/>
  <c r="Q764" i="6"/>
  <c r="P764" i="6"/>
  <c r="O764" i="6"/>
  <c r="N764" i="6"/>
  <c r="M764" i="6"/>
  <c r="J764" i="6"/>
  <c r="R763" i="6"/>
  <c r="Q763" i="6"/>
  <c r="P763" i="6"/>
  <c r="O763" i="6"/>
  <c r="N763" i="6"/>
  <c r="M763" i="6"/>
  <c r="R762" i="6"/>
  <c r="Q762" i="6"/>
  <c r="P762" i="6"/>
  <c r="O762" i="6"/>
  <c r="N762" i="6"/>
  <c r="M762" i="6"/>
  <c r="R761" i="6"/>
  <c r="Q761" i="6"/>
  <c r="P761" i="6"/>
  <c r="O761" i="6"/>
  <c r="N761" i="6"/>
  <c r="M761" i="6"/>
  <c r="S761" i="6" s="1"/>
  <c r="S760" i="6"/>
  <c r="I760" i="6" s="1"/>
  <c r="R760" i="6"/>
  <c r="Q760" i="6"/>
  <c r="P760" i="6"/>
  <c r="O760" i="6"/>
  <c r="N760" i="6"/>
  <c r="M760" i="6"/>
  <c r="K760" i="6"/>
  <c r="J760" i="6"/>
  <c r="R759" i="6"/>
  <c r="Q759" i="6"/>
  <c r="P759" i="6"/>
  <c r="O759" i="6"/>
  <c r="N759" i="6"/>
  <c r="M759" i="6"/>
  <c r="R758" i="6"/>
  <c r="Q758" i="6"/>
  <c r="P758" i="6"/>
  <c r="O758" i="6"/>
  <c r="N758" i="6"/>
  <c r="M758" i="6"/>
  <c r="S758" i="6" s="1"/>
  <c r="R757" i="6"/>
  <c r="Q757" i="6"/>
  <c r="P757" i="6"/>
  <c r="O757" i="6"/>
  <c r="N757" i="6"/>
  <c r="S757" i="6" s="1"/>
  <c r="M757" i="6"/>
  <c r="R756" i="6"/>
  <c r="Q756" i="6"/>
  <c r="S756" i="6" s="1"/>
  <c r="P756" i="6"/>
  <c r="O756" i="6"/>
  <c r="N756" i="6"/>
  <c r="M756" i="6"/>
  <c r="R755" i="6"/>
  <c r="Q755" i="6"/>
  <c r="P755" i="6"/>
  <c r="O755" i="6"/>
  <c r="N755" i="6"/>
  <c r="M755" i="6"/>
  <c r="R754" i="6"/>
  <c r="Q754" i="6"/>
  <c r="P754" i="6"/>
  <c r="O754" i="6"/>
  <c r="N754" i="6"/>
  <c r="M754" i="6"/>
  <c r="S753" i="6"/>
  <c r="R753" i="6"/>
  <c r="Q753" i="6"/>
  <c r="P753" i="6"/>
  <c r="O753" i="6"/>
  <c r="N753" i="6"/>
  <c r="M753" i="6"/>
  <c r="R752" i="6"/>
  <c r="Q752" i="6"/>
  <c r="S752" i="6" s="1"/>
  <c r="P752" i="6"/>
  <c r="O752" i="6"/>
  <c r="N752" i="6"/>
  <c r="M752" i="6"/>
  <c r="R751" i="6"/>
  <c r="Q751" i="6"/>
  <c r="P751" i="6"/>
  <c r="O751" i="6"/>
  <c r="N751" i="6"/>
  <c r="M751" i="6"/>
  <c r="S751" i="6" s="1"/>
  <c r="S750" i="6"/>
  <c r="R750" i="6"/>
  <c r="Q750" i="6"/>
  <c r="P750" i="6"/>
  <c r="O750" i="6"/>
  <c r="N750" i="6"/>
  <c r="M750" i="6"/>
  <c r="S749" i="6"/>
  <c r="R749" i="6"/>
  <c r="Q749" i="6"/>
  <c r="P749" i="6"/>
  <c r="O749" i="6"/>
  <c r="N749" i="6"/>
  <c r="M749" i="6"/>
  <c r="R748" i="6"/>
  <c r="Q748" i="6"/>
  <c r="S748" i="6" s="1"/>
  <c r="P748" i="6"/>
  <c r="O748" i="6"/>
  <c r="N748" i="6"/>
  <c r="M748" i="6"/>
  <c r="R747" i="6"/>
  <c r="Q747" i="6"/>
  <c r="P747" i="6"/>
  <c r="O747" i="6"/>
  <c r="N747" i="6"/>
  <c r="M747" i="6"/>
  <c r="R746" i="6"/>
  <c r="Q746" i="6"/>
  <c r="P746" i="6"/>
  <c r="O746" i="6"/>
  <c r="N746" i="6"/>
  <c r="M746" i="6"/>
  <c r="S746" i="6" s="1"/>
  <c r="R745" i="6"/>
  <c r="Q745" i="6"/>
  <c r="P745" i="6"/>
  <c r="O745" i="6"/>
  <c r="N745" i="6"/>
  <c r="M745" i="6"/>
  <c r="S745" i="6" s="1"/>
  <c r="S744" i="6"/>
  <c r="I744" i="6" s="1"/>
  <c r="R744" i="6"/>
  <c r="Q744" i="6"/>
  <c r="P744" i="6"/>
  <c r="O744" i="6"/>
  <c r="N744" i="6"/>
  <c r="M744" i="6"/>
  <c r="J744" i="6"/>
  <c r="R743" i="6"/>
  <c r="Q743" i="6"/>
  <c r="P743" i="6"/>
  <c r="O743" i="6"/>
  <c r="N743" i="6"/>
  <c r="M743" i="6"/>
  <c r="R742" i="6"/>
  <c r="Q742" i="6"/>
  <c r="P742" i="6"/>
  <c r="S742" i="6" s="1"/>
  <c r="O742" i="6"/>
  <c r="N742" i="6"/>
  <c r="M742" i="6"/>
  <c r="R741" i="6"/>
  <c r="Q741" i="6"/>
  <c r="S741" i="6" s="1"/>
  <c r="P741" i="6"/>
  <c r="O741" i="6"/>
  <c r="N741" i="6"/>
  <c r="M741" i="6"/>
  <c r="R740" i="6"/>
  <c r="Q740" i="6"/>
  <c r="S740" i="6" s="1"/>
  <c r="P740" i="6"/>
  <c r="O740" i="6"/>
  <c r="N740" i="6"/>
  <c r="M740" i="6"/>
  <c r="R739" i="6"/>
  <c r="Q739" i="6"/>
  <c r="P739" i="6"/>
  <c r="O739" i="6"/>
  <c r="N739" i="6"/>
  <c r="M739" i="6"/>
  <c r="R738" i="6"/>
  <c r="Q738" i="6"/>
  <c r="P738" i="6"/>
  <c r="O738" i="6"/>
  <c r="N738" i="6"/>
  <c r="M738" i="6"/>
  <c r="S738" i="6" s="1"/>
  <c r="S737" i="6"/>
  <c r="R737" i="6"/>
  <c r="Q737" i="6"/>
  <c r="P737" i="6"/>
  <c r="O737" i="6"/>
  <c r="N737" i="6"/>
  <c r="M737" i="6"/>
  <c r="R736" i="6"/>
  <c r="Q736" i="6"/>
  <c r="S736" i="6" s="1"/>
  <c r="P736" i="6"/>
  <c r="O736" i="6"/>
  <c r="N736" i="6"/>
  <c r="M736" i="6"/>
  <c r="R735" i="6"/>
  <c r="Q735" i="6"/>
  <c r="P735" i="6"/>
  <c r="O735" i="6"/>
  <c r="N735" i="6"/>
  <c r="M735" i="6"/>
  <c r="R734" i="6"/>
  <c r="Q734" i="6"/>
  <c r="P734" i="6"/>
  <c r="O734" i="6"/>
  <c r="N734" i="6"/>
  <c r="M734" i="6"/>
  <c r="S734" i="6" s="1"/>
  <c r="S733" i="6"/>
  <c r="R733" i="6"/>
  <c r="Q733" i="6"/>
  <c r="P733" i="6"/>
  <c r="O733" i="6"/>
  <c r="N733" i="6"/>
  <c r="M733" i="6"/>
  <c r="R732" i="6"/>
  <c r="Q732" i="6"/>
  <c r="S732" i="6" s="1"/>
  <c r="P732" i="6"/>
  <c r="O732" i="6"/>
  <c r="N732" i="6"/>
  <c r="M732" i="6"/>
  <c r="R731" i="6"/>
  <c r="Q731" i="6"/>
  <c r="P731" i="6"/>
  <c r="O731" i="6"/>
  <c r="N731" i="6"/>
  <c r="M731" i="6"/>
  <c r="S731" i="6" s="1"/>
  <c r="R730" i="6"/>
  <c r="Q730" i="6"/>
  <c r="P730" i="6"/>
  <c r="O730" i="6"/>
  <c r="N730" i="6"/>
  <c r="M730" i="6"/>
  <c r="S730" i="6" s="1"/>
  <c r="S729" i="6"/>
  <c r="R729" i="6"/>
  <c r="Q729" i="6"/>
  <c r="P729" i="6"/>
  <c r="O729" i="6"/>
  <c r="N729" i="6"/>
  <c r="M729" i="6"/>
  <c r="R728" i="6"/>
  <c r="Q728" i="6"/>
  <c r="S728" i="6" s="1"/>
  <c r="P728" i="6"/>
  <c r="O728" i="6"/>
  <c r="N728" i="6"/>
  <c r="M728" i="6"/>
  <c r="R727" i="6"/>
  <c r="Q727" i="6"/>
  <c r="P727" i="6"/>
  <c r="O727" i="6"/>
  <c r="N727" i="6"/>
  <c r="M727" i="6"/>
  <c r="R726" i="6"/>
  <c r="Q726" i="6"/>
  <c r="P726" i="6"/>
  <c r="O726" i="6"/>
  <c r="N726" i="6"/>
  <c r="M726" i="6"/>
  <c r="S726" i="6" s="1"/>
  <c r="S725" i="6"/>
  <c r="R725" i="6"/>
  <c r="Q725" i="6"/>
  <c r="P725" i="6"/>
  <c r="O725" i="6"/>
  <c r="N725" i="6"/>
  <c r="M725" i="6"/>
  <c r="R724" i="6"/>
  <c r="Q724" i="6"/>
  <c r="S724" i="6" s="1"/>
  <c r="P724" i="6"/>
  <c r="O724" i="6"/>
  <c r="N724" i="6"/>
  <c r="M724" i="6"/>
  <c r="R723" i="6"/>
  <c r="Q723" i="6"/>
  <c r="P723" i="6"/>
  <c r="O723" i="6"/>
  <c r="N723" i="6"/>
  <c r="M723" i="6"/>
  <c r="R722" i="6"/>
  <c r="Q722" i="6"/>
  <c r="P722" i="6"/>
  <c r="O722" i="6"/>
  <c r="N722" i="6"/>
  <c r="M722" i="6"/>
  <c r="S722" i="6" s="1"/>
  <c r="S721" i="6"/>
  <c r="R721" i="6"/>
  <c r="Q721" i="6"/>
  <c r="P721" i="6"/>
  <c r="O721" i="6"/>
  <c r="N721" i="6"/>
  <c r="M721" i="6"/>
  <c r="R720" i="6"/>
  <c r="Q720" i="6"/>
  <c r="S720" i="6" s="1"/>
  <c r="P720" i="6"/>
  <c r="O720" i="6"/>
  <c r="N720" i="6"/>
  <c r="M720" i="6"/>
  <c r="R719" i="6"/>
  <c r="Q719" i="6"/>
  <c r="P719" i="6"/>
  <c r="O719" i="6"/>
  <c r="N719" i="6"/>
  <c r="M719" i="6"/>
  <c r="R718" i="6"/>
  <c r="Q718" i="6"/>
  <c r="P718" i="6"/>
  <c r="O718" i="6"/>
  <c r="N718" i="6"/>
  <c r="M718" i="6"/>
  <c r="S718" i="6" s="1"/>
  <c r="S717" i="6"/>
  <c r="R717" i="6"/>
  <c r="Q717" i="6"/>
  <c r="P717" i="6"/>
  <c r="O717" i="6"/>
  <c r="N717" i="6"/>
  <c r="M717" i="6"/>
  <c r="R716" i="6"/>
  <c r="Q716" i="6"/>
  <c r="S716" i="6" s="1"/>
  <c r="P716" i="6"/>
  <c r="O716" i="6"/>
  <c r="N716" i="6"/>
  <c r="M716" i="6"/>
  <c r="R715" i="6"/>
  <c r="Q715" i="6"/>
  <c r="P715" i="6"/>
  <c r="O715" i="6"/>
  <c r="N715" i="6"/>
  <c r="M715" i="6"/>
  <c r="R714" i="6"/>
  <c r="Q714" i="6"/>
  <c r="P714" i="6"/>
  <c r="O714" i="6"/>
  <c r="N714" i="6"/>
  <c r="M714" i="6"/>
  <c r="S713" i="6"/>
  <c r="I713" i="6" s="1"/>
  <c r="R713" i="6"/>
  <c r="Q713" i="6"/>
  <c r="P713" i="6"/>
  <c r="O713" i="6"/>
  <c r="N713" i="6"/>
  <c r="M713" i="6"/>
  <c r="J713" i="6"/>
  <c r="R712" i="6"/>
  <c r="Q712" i="6"/>
  <c r="S712" i="6" s="1"/>
  <c r="P712" i="6"/>
  <c r="O712" i="6"/>
  <c r="N712" i="6"/>
  <c r="M712" i="6"/>
  <c r="R711" i="6"/>
  <c r="Q711" i="6"/>
  <c r="P711" i="6"/>
  <c r="O711" i="6"/>
  <c r="N711" i="6"/>
  <c r="M711" i="6"/>
  <c r="S711" i="6" s="1"/>
  <c r="R710" i="6"/>
  <c r="Q710" i="6"/>
  <c r="P710" i="6"/>
  <c r="O710" i="6"/>
  <c r="N710" i="6"/>
  <c r="M710" i="6"/>
  <c r="R709" i="6"/>
  <c r="Q709" i="6"/>
  <c r="P709" i="6"/>
  <c r="O709" i="6"/>
  <c r="N709" i="6"/>
  <c r="M709" i="6"/>
  <c r="S709" i="6" s="1"/>
  <c r="R708" i="6"/>
  <c r="Q708" i="6"/>
  <c r="P708" i="6"/>
  <c r="O708" i="6"/>
  <c r="N708" i="6"/>
  <c r="M708" i="6"/>
  <c r="S708" i="6" s="1"/>
  <c r="R707" i="6"/>
  <c r="Q707" i="6"/>
  <c r="P707" i="6"/>
  <c r="O707" i="6"/>
  <c r="N707" i="6"/>
  <c r="M707" i="6"/>
  <c r="S707" i="6" s="1"/>
  <c r="R706" i="6"/>
  <c r="Q706" i="6"/>
  <c r="P706" i="6"/>
  <c r="O706" i="6"/>
  <c r="S706" i="6" s="1"/>
  <c r="N706" i="6"/>
  <c r="M706" i="6"/>
  <c r="R705" i="6"/>
  <c r="Q705" i="6"/>
  <c r="P705" i="6"/>
  <c r="O705" i="6"/>
  <c r="N705" i="6"/>
  <c r="M705" i="6"/>
  <c r="S705" i="6" s="1"/>
  <c r="R704" i="6"/>
  <c r="Q704" i="6"/>
  <c r="P704" i="6"/>
  <c r="O704" i="6"/>
  <c r="N704" i="6"/>
  <c r="S704" i="6" s="1"/>
  <c r="M704" i="6"/>
  <c r="R703" i="6"/>
  <c r="Q703" i="6"/>
  <c r="P703" i="6"/>
  <c r="O703" i="6"/>
  <c r="N703" i="6"/>
  <c r="M703" i="6"/>
  <c r="S703" i="6" s="1"/>
  <c r="R702" i="6"/>
  <c r="Q702" i="6"/>
  <c r="P702" i="6"/>
  <c r="O702" i="6"/>
  <c r="N702" i="6"/>
  <c r="M702" i="6"/>
  <c r="S702" i="6" s="1"/>
  <c r="R701" i="6"/>
  <c r="Q701" i="6"/>
  <c r="P701" i="6"/>
  <c r="O701" i="6"/>
  <c r="N701" i="6"/>
  <c r="M701" i="6"/>
  <c r="S701" i="6" s="1"/>
  <c r="R700" i="6"/>
  <c r="Q700" i="6"/>
  <c r="P700" i="6"/>
  <c r="O700" i="6"/>
  <c r="N700" i="6"/>
  <c r="S700" i="6" s="1"/>
  <c r="M700" i="6"/>
  <c r="R699" i="6"/>
  <c r="Q699" i="6"/>
  <c r="P699" i="6"/>
  <c r="O699" i="6"/>
  <c r="N699" i="6"/>
  <c r="M699" i="6"/>
  <c r="S699" i="6" s="1"/>
  <c r="R698" i="6"/>
  <c r="Q698" i="6"/>
  <c r="P698" i="6"/>
  <c r="O698" i="6"/>
  <c r="N698" i="6"/>
  <c r="M698" i="6"/>
  <c r="S698" i="6" s="1"/>
  <c r="R697" i="6"/>
  <c r="Q697" i="6"/>
  <c r="P697" i="6"/>
  <c r="O697" i="6"/>
  <c r="N697" i="6"/>
  <c r="M697" i="6"/>
  <c r="S697" i="6" s="1"/>
  <c r="R696" i="6"/>
  <c r="Q696" i="6"/>
  <c r="P696" i="6"/>
  <c r="O696" i="6"/>
  <c r="N696" i="6"/>
  <c r="S696" i="6" s="1"/>
  <c r="M696" i="6"/>
  <c r="R695" i="6"/>
  <c r="Q695" i="6"/>
  <c r="P695" i="6"/>
  <c r="O695" i="6"/>
  <c r="N695" i="6"/>
  <c r="M695" i="6"/>
  <c r="S695" i="6" s="1"/>
  <c r="R694" i="6"/>
  <c r="Q694" i="6"/>
  <c r="P694" i="6"/>
  <c r="O694" i="6"/>
  <c r="N694" i="6"/>
  <c r="M694" i="6"/>
  <c r="S694" i="6" s="1"/>
  <c r="R693" i="6"/>
  <c r="Q693" i="6"/>
  <c r="P693" i="6"/>
  <c r="O693" i="6"/>
  <c r="N693" i="6"/>
  <c r="M693" i="6"/>
  <c r="S693" i="6" s="1"/>
  <c r="R692" i="6"/>
  <c r="Q692" i="6"/>
  <c r="P692" i="6"/>
  <c r="O692" i="6"/>
  <c r="N692" i="6"/>
  <c r="S692" i="6" s="1"/>
  <c r="M692" i="6"/>
  <c r="R691" i="6"/>
  <c r="Q691" i="6"/>
  <c r="P691" i="6"/>
  <c r="O691" i="6"/>
  <c r="N691" i="6"/>
  <c r="M691" i="6"/>
  <c r="S691" i="6" s="1"/>
  <c r="R690" i="6"/>
  <c r="Q690" i="6"/>
  <c r="P690" i="6"/>
  <c r="O690" i="6"/>
  <c r="N690" i="6"/>
  <c r="M690" i="6"/>
  <c r="S690" i="6" s="1"/>
  <c r="R689" i="6"/>
  <c r="Q689" i="6"/>
  <c r="P689" i="6"/>
  <c r="O689" i="6"/>
  <c r="N689" i="6"/>
  <c r="M689" i="6"/>
  <c r="S689" i="6" s="1"/>
  <c r="R688" i="6"/>
  <c r="Q688" i="6"/>
  <c r="P688" i="6"/>
  <c r="O688" i="6"/>
  <c r="N688" i="6"/>
  <c r="S688" i="6" s="1"/>
  <c r="M688" i="6"/>
  <c r="R687" i="6"/>
  <c r="Q687" i="6"/>
  <c r="P687" i="6"/>
  <c r="O687" i="6"/>
  <c r="N687" i="6"/>
  <c r="M687" i="6"/>
  <c r="S687" i="6" s="1"/>
  <c r="R686" i="6"/>
  <c r="Q686" i="6"/>
  <c r="P686" i="6"/>
  <c r="O686" i="6"/>
  <c r="N686" i="6"/>
  <c r="M686" i="6"/>
  <c r="S686" i="6" s="1"/>
  <c r="R685" i="6"/>
  <c r="Q685" i="6"/>
  <c r="P685" i="6"/>
  <c r="O685" i="6"/>
  <c r="N685" i="6"/>
  <c r="M685" i="6"/>
  <c r="S685" i="6" s="1"/>
  <c r="R684" i="6"/>
  <c r="Q684" i="6"/>
  <c r="P684" i="6"/>
  <c r="O684" i="6"/>
  <c r="N684" i="6"/>
  <c r="S684" i="6" s="1"/>
  <c r="M684" i="6"/>
  <c r="R683" i="6"/>
  <c r="Q683" i="6"/>
  <c r="P683" i="6"/>
  <c r="O683" i="6"/>
  <c r="N683" i="6"/>
  <c r="M683" i="6"/>
  <c r="S683" i="6" s="1"/>
  <c r="R682" i="6"/>
  <c r="Q682" i="6"/>
  <c r="P682" i="6"/>
  <c r="O682" i="6"/>
  <c r="N682" i="6"/>
  <c r="M682" i="6"/>
  <c r="S682" i="6" s="1"/>
  <c r="R681" i="6"/>
  <c r="Q681" i="6"/>
  <c r="P681" i="6"/>
  <c r="O681" i="6"/>
  <c r="N681" i="6"/>
  <c r="M681" i="6"/>
  <c r="S681" i="6" s="1"/>
  <c r="R680" i="6"/>
  <c r="Q680" i="6"/>
  <c r="P680" i="6"/>
  <c r="O680" i="6"/>
  <c r="N680" i="6"/>
  <c r="S680" i="6" s="1"/>
  <c r="M680" i="6"/>
  <c r="R679" i="6"/>
  <c r="Q679" i="6"/>
  <c r="P679" i="6"/>
  <c r="O679" i="6"/>
  <c r="N679" i="6"/>
  <c r="M679" i="6"/>
  <c r="S679" i="6" s="1"/>
  <c r="R678" i="6"/>
  <c r="Q678" i="6"/>
  <c r="P678" i="6"/>
  <c r="O678" i="6"/>
  <c r="N678" i="6"/>
  <c r="M678" i="6"/>
  <c r="S678" i="6" s="1"/>
  <c r="R677" i="6"/>
  <c r="Q677" i="6"/>
  <c r="P677" i="6"/>
  <c r="O677" i="6"/>
  <c r="N677" i="6"/>
  <c r="M677" i="6"/>
  <c r="S677" i="6" s="1"/>
  <c r="R676" i="6"/>
  <c r="Q676" i="6"/>
  <c r="P676" i="6"/>
  <c r="O676" i="6"/>
  <c r="N676" i="6"/>
  <c r="S676" i="6" s="1"/>
  <c r="K676" i="6" s="1"/>
  <c r="M676" i="6"/>
  <c r="R675" i="6"/>
  <c r="Q675" i="6"/>
  <c r="P675" i="6"/>
  <c r="O675" i="6"/>
  <c r="N675" i="6"/>
  <c r="M675" i="6"/>
  <c r="R674" i="6"/>
  <c r="Q674" i="6"/>
  <c r="P674" i="6"/>
  <c r="O674" i="6"/>
  <c r="N674" i="6"/>
  <c r="M674" i="6"/>
  <c r="S674" i="6" s="1"/>
  <c r="R673" i="6"/>
  <c r="Q673" i="6"/>
  <c r="P673" i="6"/>
  <c r="O673" i="6"/>
  <c r="N673" i="6"/>
  <c r="M673" i="6"/>
  <c r="S673" i="6" s="1"/>
  <c r="R672" i="6"/>
  <c r="Q672" i="6"/>
  <c r="P672" i="6"/>
  <c r="O672" i="6"/>
  <c r="N672" i="6"/>
  <c r="M672" i="6"/>
  <c r="S672" i="6" s="1"/>
  <c r="R671" i="6"/>
  <c r="Q671" i="6"/>
  <c r="P671" i="6"/>
  <c r="O671" i="6"/>
  <c r="N671" i="6"/>
  <c r="M671" i="6"/>
  <c r="S671" i="6" s="1"/>
  <c r="R670" i="6"/>
  <c r="Q670" i="6"/>
  <c r="P670" i="6"/>
  <c r="O670" i="6"/>
  <c r="N670" i="6"/>
  <c r="S670" i="6" s="1"/>
  <c r="M670" i="6"/>
  <c r="R669" i="6"/>
  <c r="Q669" i="6"/>
  <c r="P669" i="6"/>
  <c r="O669" i="6"/>
  <c r="N669" i="6"/>
  <c r="M669" i="6"/>
  <c r="S669" i="6" s="1"/>
  <c r="R668" i="6"/>
  <c r="Q668" i="6"/>
  <c r="P668" i="6"/>
  <c r="O668" i="6"/>
  <c r="N668" i="6"/>
  <c r="M668" i="6"/>
  <c r="S668" i="6" s="1"/>
  <c r="R667" i="6"/>
  <c r="Q667" i="6"/>
  <c r="P667" i="6"/>
  <c r="O667" i="6"/>
  <c r="N667" i="6"/>
  <c r="M667" i="6"/>
  <c r="S667" i="6" s="1"/>
  <c r="R666" i="6"/>
  <c r="Q666" i="6"/>
  <c r="P666" i="6"/>
  <c r="O666" i="6"/>
  <c r="N666" i="6"/>
  <c r="S666" i="6" s="1"/>
  <c r="M666" i="6"/>
  <c r="R665" i="6"/>
  <c r="Q665" i="6"/>
  <c r="P665" i="6"/>
  <c r="O665" i="6"/>
  <c r="N665" i="6"/>
  <c r="M665" i="6"/>
  <c r="S665" i="6" s="1"/>
  <c r="R664" i="6"/>
  <c r="Q664" i="6"/>
  <c r="P664" i="6"/>
  <c r="O664" i="6"/>
  <c r="N664" i="6"/>
  <c r="M664" i="6"/>
  <c r="S664" i="6" s="1"/>
  <c r="R663" i="6"/>
  <c r="Q663" i="6"/>
  <c r="P663" i="6"/>
  <c r="O663" i="6"/>
  <c r="N663" i="6"/>
  <c r="M663" i="6"/>
  <c r="S663" i="6" s="1"/>
  <c r="R662" i="6"/>
  <c r="Q662" i="6"/>
  <c r="P662" i="6"/>
  <c r="O662" i="6"/>
  <c r="N662" i="6"/>
  <c r="M662" i="6"/>
  <c r="S662" i="6" s="1"/>
  <c r="S661" i="6"/>
  <c r="R661" i="6"/>
  <c r="Q661" i="6"/>
  <c r="P661" i="6"/>
  <c r="O661" i="6"/>
  <c r="N661" i="6"/>
  <c r="M661" i="6"/>
  <c r="R660" i="6"/>
  <c r="Q660" i="6"/>
  <c r="P660" i="6"/>
  <c r="O660" i="6"/>
  <c r="N660" i="6"/>
  <c r="M660" i="6"/>
  <c r="S660" i="6" s="1"/>
  <c r="R659" i="6"/>
  <c r="Q659" i="6"/>
  <c r="P659" i="6"/>
  <c r="O659" i="6"/>
  <c r="N659" i="6"/>
  <c r="M659" i="6"/>
  <c r="S659" i="6" s="1"/>
  <c r="R658" i="6"/>
  <c r="Q658" i="6"/>
  <c r="P658" i="6"/>
  <c r="O658" i="6"/>
  <c r="N658" i="6"/>
  <c r="M658" i="6"/>
  <c r="S658" i="6" s="1"/>
  <c r="S657" i="6"/>
  <c r="R657" i="6"/>
  <c r="Q657" i="6"/>
  <c r="P657" i="6"/>
  <c r="O657" i="6"/>
  <c r="N657" i="6"/>
  <c r="M657" i="6"/>
  <c r="R656" i="6"/>
  <c r="Q656" i="6"/>
  <c r="P656" i="6"/>
  <c r="O656" i="6"/>
  <c r="N656" i="6"/>
  <c r="M656" i="6"/>
  <c r="S656" i="6" s="1"/>
  <c r="R655" i="6"/>
  <c r="Q655" i="6"/>
  <c r="P655" i="6"/>
  <c r="O655" i="6"/>
  <c r="S655" i="6" s="1"/>
  <c r="N655" i="6"/>
  <c r="M655" i="6"/>
  <c r="R654" i="6"/>
  <c r="Q654" i="6"/>
  <c r="P654" i="6"/>
  <c r="O654" i="6"/>
  <c r="N654" i="6"/>
  <c r="M654" i="6"/>
  <c r="S654" i="6" s="1"/>
  <c r="S653" i="6"/>
  <c r="R653" i="6"/>
  <c r="Q653" i="6"/>
  <c r="P653" i="6"/>
  <c r="O653" i="6"/>
  <c r="N653" i="6"/>
  <c r="M653" i="6"/>
  <c r="R652" i="6"/>
  <c r="Q652" i="6"/>
  <c r="P652" i="6"/>
  <c r="O652" i="6"/>
  <c r="N652" i="6"/>
  <c r="M652" i="6"/>
  <c r="R651" i="6"/>
  <c r="Q651" i="6"/>
  <c r="P651" i="6"/>
  <c r="O651" i="6"/>
  <c r="S651" i="6" s="1"/>
  <c r="N651" i="6"/>
  <c r="M651" i="6"/>
  <c r="R650" i="6"/>
  <c r="Q650" i="6"/>
  <c r="P650" i="6"/>
  <c r="O650" i="6"/>
  <c r="N650" i="6"/>
  <c r="M650" i="6"/>
  <c r="S650" i="6" s="1"/>
  <c r="S649" i="6"/>
  <c r="R649" i="6"/>
  <c r="Q649" i="6"/>
  <c r="P649" i="6"/>
  <c r="O649" i="6"/>
  <c r="N649" i="6"/>
  <c r="M649" i="6"/>
  <c r="R648" i="6"/>
  <c r="Q648" i="6"/>
  <c r="P648" i="6"/>
  <c r="O648" i="6"/>
  <c r="N648" i="6"/>
  <c r="M648" i="6"/>
  <c r="R647" i="6"/>
  <c r="Q647" i="6"/>
  <c r="P647" i="6"/>
  <c r="O647" i="6"/>
  <c r="S647" i="6" s="1"/>
  <c r="N647" i="6"/>
  <c r="M647" i="6"/>
  <c r="R646" i="6"/>
  <c r="Q646" i="6"/>
  <c r="P646" i="6"/>
  <c r="O646" i="6"/>
  <c r="N646" i="6"/>
  <c r="M646" i="6"/>
  <c r="S646" i="6" s="1"/>
  <c r="S645" i="6"/>
  <c r="R645" i="6"/>
  <c r="Q645" i="6"/>
  <c r="P645" i="6"/>
  <c r="O645" i="6"/>
  <c r="N645" i="6"/>
  <c r="M645" i="6"/>
  <c r="R644" i="6"/>
  <c r="Q644" i="6"/>
  <c r="P644" i="6"/>
  <c r="O644" i="6"/>
  <c r="N644" i="6"/>
  <c r="M644" i="6"/>
  <c r="R643" i="6"/>
  <c r="Q643" i="6"/>
  <c r="P643" i="6"/>
  <c r="O643" i="6"/>
  <c r="S643" i="6" s="1"/>
  <c r="N643" i="6"/>
  <c r="M643" i="6"/>
  <c r="R642" i="6"/>
  <c r="Q642" i="6"/>
  <c r="P642" i="6"/>
  <c r="O642" i="6"/>
  <c r="N642" i="6"/>
  <c r="M642" i="6"/>
  <c r="R641" i="6"/>
  <c r="Q641" i="6"/>
  <c r="P641" i="6"/>
  <c r="O641" i="6"/>
  <c r="S641" i="6" s="1"/>
  <c r="N641" i="6"/>
  <c r="M641" i="6"/>
  <c r="R640" i="6"/>
  <c r="Q640" i="6"/>
  <c r="P640" i="6"/>
  <c r="O640" i="6"/>
  <c r="N640" i="6"/>
  <c r="M640" i="6"/>
  <c r="S639" i="6"/>
  <c r="R639" i="6"/>
  <c r="Q639" i="6"/>
  <c r="P639" i="6"/>
  <c r="O639" i="6"/>
  <c r="N639" i="6"/>
  <c r="M639" i="6"/>
  <c r="R638" i="6"/>
  <c r="Q638" i="6"/>
  <c r="P638" i="6"/>
  <c r="O638" i="6"/>
  <c r="N638" i="6"/>
  <c r="M638" i="6"/>
  <c r="S638" i="6" s="1"/>
  <c r="R637" i="6"/>
  <c r="Q637" i="6"/>
  <c r="P637" i="6"/>
  <c r="O637" i="6"/>
  <c r="N637" i="6"/>
  <c r="M637" i="6"/>
  <c r="S637" i="6" s="1"/>
  <c r="R636" i="6"/>
  <c r="Q636" i="6"/>
  <c r="P636" i="6"/>
  <c r="O636" i="6"/>
  <c r="N636" i="6"/>
  <c r="S636" i="6" s="1"/>
  <c r="M636" i="6"/>
  <c r="R635" i="6"/>
  <c r="Q635" i="6"/>
  <c r="P635" i="6"/>
  <c r="O635" i="6"/>
  <c r="N635" i="6"/>
  <c r="M635" i="6"/>
  <c r="S635" i="6" s="1"/>
  <c r="S634" i="6"/>
  <c r="K634" i="6" s="1"/>
  <c r="R634" i="6"/>
  <c r="Q634" i="6"/>
  <c r="P634" i="6"/>
  <c r="O634" i="6"/>
  <c r="N634" i="6"/>
  <c r="M634" i="6"/>
  <c r="J634" i="6"/>
  <c r="R633" i="6"/>
  <c r="Q633" i="6"/>
  <c r="P633" i="6"/>
  <c r="O633" i="6"/>
  <c r="N633" i="6"/>
  <c r="M633" i="6"/>
  <c r="S633" i="6" s="1"/>
  <c r="R632" i="6"/>
  <c r="Q632" i="6"/>
  <c r="P632" i="6"/>
  <c r="O632" i="6"/>
  <c r="N632" i="6"/>
  <c r="S632" i="6" s="1"/>
  <c r="M632" i="6"/>
  <c r="R631" i="6"/>
  <c r="Q631" i="6"/>
  <c r="P631" i="6"/>
  <c r="O631" i="6"/>
  <c r="N631" i="6"/>
  <c r="M631" i="6"/>
  <c r="S631" i="6" s="1"/>
  <c r="S630" i="6"/>
  <c r="R630" i="6"/>
  <c r="Q630" i="6"/>
  <c r="P630" i="6"/>
  <c r="O630" i="6"/>
  <c r="N630" i="6"/>
  <c r="M630" i="6"/>
  <c r="R629" i="6"/>
  <c r="Q629" i="6"/>
  <c r="P629" i="6"/>
  <c r="O629" i="6"/>
  <c r="N629" i="6"/>
  <c r="M629" i="6"/>
  <c r="S629" i="6" s="1"/>
  <c r="R628" i="6"/>
  <c r="Q628" i="6"/>
  <c r="P628" i="6"/>
  <c r="O628" i="6"/>
  <c r="N628" i="6"/>
  <c r="S628" i="6" s="1"/>
  <c r="M628" i="6"/>
  <c r="R627" i="6"/>
  <c r="Q627" i="6"/>
  <c r="P627" i="6"/>
  <c r="O627" i="6"/>
  <c r="N627" i="6"/>
  <c r="M627" i="6"/>
  <c r="S627" i="6" s="1"/>
  <c r="S626" i="6"/>
  <c r="K626" i="6" s="1"/>
  <c r="R626" i="6"/>
  <c r="Q626" i="6"/>
  <c r="P626" i="6"/>
  <c r="O626" i="6"/>
  <c r="N626" i="6"/>
  <c r="M626" i="6"/>
  <c r="J626" i="6"/>
  <c r="R625" i="6"/>
  <c r="Q625" i="6"/>
  <c r="P625" i="6"/>
  <c r="O625" i="6"/>
  <c r="N625" i="6"/>
  <c r="M625" i="6"/>
  <c r="S625" i="6" s="1"/>
  <c r="R624" i="6"/>
  <c r="Q624" i="6"/>
  <c r="P624" i="6"/>
  <c r="O624" i="6"/>
  <c r="N624" i="6"/>
  <c r="S624" i="6" s="1"/>
  <c r="M624" i="6"/>
  <c r="R623" i="6"/>
  <c r="Q623" i="6"/>
  <c r="P623" i="6"/>
  <c r="O623" i="6"/>
  <c r="N623" i="6"/>
  <c r="M623" i="6"/>
  <c r="S623" i="6" s="1"/>
  <c r="S622" i="6"/>
  <c r="K622" i="6" s="1"/>
  <c r="R622" i="6"/>
  <c r="Q622" i="6"/>
  <c r="P622" i="6"/>
  <c r="O622" i="6"/>
  <c r="N622" i="6"/>
  <c r="M622" i="6"/>
  <c r="J622" i="6"/>
  <c r="R621" i="6"/>
  <c r="Q621" i="6"/>
  <c r="P621" i="6"/>
  <c r="O621" i="6"/>
  <c r="N621" i="6"/>
  <c r="M621" i="6"/>
  <c r="S621" i="6" s="1"/>
  <c r="R620" i="6"/>
  <c r="Q620" i="6"/>
  <c r="P620" i="6"/>
  <c r="O620" i="6"/>
  <c r="N620" i="6"/>
  <c r="S620" i="6" s="1"/>
  <c r="M620" i="6"/>
  <c r="R619" i="6"/>
  <c r="Q619" i="6"/>
  <c r="P619" i="6"/>
  <c r="O619" i="6"/>
  <c r="N619" i="6"/>
  <c r="M619" i="6"/>
  <c r="S619" i="6" s="1"/>
  <c r="S618" i="6"/>
  <c r="K618" i="6" s="1"/>
  <c r="R618" i="6"/>
  <c r="Q618" i="6"/>
  <c r="P618" i="6"/>
  <c r="O618" i="6"/>
  <c r="N618" i="6"/>
  <c r="M618" i="6"/>
  <c r="J618" i="6"/>
  <c r="R617" i="6"/>
  <c r="Q617" i="6"/>
  <c r="P617" i="6"/>
  <c r="O617" i="6"/>
  <c r="N617" i="6"/>
  <c r="M617" i="6"/>
  <c r="S617" i="6" s="1"/>
  <c r="R616" i="6"/>
  <c r="Q616" i="6"/>
  <c r="P616" i="6"/>
  <c r="O616" i="6"/>
  <c r="N616" i="6"/>
  <c r="S616" i="6" s="1"/>
  <c r="M616" i="6"/>
  <c r="R615" i="6"/>
  <c r="Q615" i="6"/>
  <c r="P615" i="6"/>
  <c r="O615" i="6"/>
  <c r="N615" i="6"/>
  <c r="M615" i="6"/>
  <c r="S615" i="6" s="1"/>
  <c r="S614" i="6"/>
  <c r="R614" i="6"/>
  <c r="Q614" i="6"/>
  <c r="P614" i="6"/>
  <c r="O614" i="6"/>
  <c r="N614" i="6"/>
  <c r="M614" i="6"/>
  <c r="R613" i="6"/>
  <c r="Q613" i="6"/>
  <c r="P613" i="6"/>
  <c r="O613" i="6"/>
  <c r="N613" i="6"/>
  <c r="M613" i="6"/>
  <c r="S613" i="6" s="1"/>
  <c r="R612" i="6"/>
  <c r="Q612" i="6"/>
  <c r="P612" i="6"/>
  <c r="O612" i="6"/>
  <c r="N612" i="6"/>
  <c r="S612" i="6" s="1"/>
  <c r="M612" i="6"/>
  <c r="R611" i="6"/>
  <c r="Q611" i="6"/>
  <c r="P611" i="6"/>
  <c r="O611" i="6"/>
  <c r="N611" i="6"/>
  <c r="M611" i="6"/>
  <c r="S611" i="6" s="1"/>
  <c r="S610" i="6"/>
  <c r="K610" i="6" s="1"/>
  <c r="R610" i="6"/>
  <c r="Q610" i="6"/>
  <c r="P610" i="6"/>
  <c r="O610" i="6"/>
  <c r="N610" i="6"/>
  <c r="M610" i="6"/>
  <c r="J610" i="6"/>
  <c r="R609" i="6"/>
  <c r="Q609" i="6"/>
  <c r="P609" i="6"/>
  <c r="O609" i="6"/>
  <c r="N609" i="6"/>
  <c r="M609" i="6"/>
  <c r="S609" i="6" s="1"/>
  <c r="R608" i="6"/>
  <c r="Q608" i="6"/>
  <c r="P608" i="6"/>
  <c r="O608" i="6"/>
  <c r="N608" i="6"/>
  <c r="S608" i="6" s="1"/>
  <c r="M608" i="6"/>
  <c r="R607" i="6"/>
  <c r="Q607" i="6"/>
  <c r="P607" i="6"/>
  <c r="O607" i="6"/>
  <c r="N607" i="6"/>
  <c r="M607" i="6"/>
  <c r="S607" i="6" s="1"/>
  <c r="S606" i="6"/>
  <c r="R606" i="6"/>
  <c r="Q606" i="6"/>
  <c r="P606" i="6"/>
  <c r="O606" i="6"/>
  <c r="N606" i="6"/>
  <c r="M606" i="6"/>
  <c r="R605" i="6"/>
  <c r="Q605" i="6"/>
  <c r="P605" i="6"/>
  <c r="O605" i="6"/>
  <c r="N605" i="6"/>
  <c r="M605" i="6"/>
  <c r="R604" i="6"/>
  <c r="Q604" i="6"/>
  <c r="P604" i="6"/>
  <c r="O604" i="6"/>
  <c r="N604" i="6"/>
  <c r="S604" i="6" s="1"/>
  <c r="M604" i="6"/>
  <c r="R603" i="6"/>
  <c r="Q603" i="6"/>
  <c r="P603" i="6"/>
  <c r="O603" i="6"/>
  <c r="N603" i="6"/>
  <c r="M603" i="6"/>
  <c r="S603" i="6" s="1"/>
  <c r="R602" i="6"/>
  <c r="Q602" i="6"/>
  <c r="P602" i="6"/>
  <c r="O602" i="6"/>
  <c r="N602" i="6"/>
  <c r="M602" i="6"/>
  <c r="S602" i="6" s="1"/>
  <c r="R601" i="6"/>
  <c r="Q601" i="6"/>
  <c r="P601" i="6"/>
  <c r="O601" i="6"/>
  <c r="N601" i="6"/>
  <c r="M601" i="6"/>
  <c r="S601" i="6" s="1"/>
  <c r="R600" i="6"/>
  <c r="Q600" i="6"/>
  <c r="P600" i="6"/>
  <c r="O600" i="6"/>
  <c r="N600" i="6"/>
  <c r="S600" i="6" s="1"/>
  <c r="M600" i="6"/>
  <c r="R599" i="6"/>
  <c r="Q599" i="6"/>
  <c r="P599" i="6"/>
  <c r="O599" i="6"/>
  <c r="N599" i="6"/>
  <c r="M599" i="6"/>
  <c r="S599" i="6" s="1"/>
  <c r="R598" i="6"/>
  <c r="Q598" i="6"/>
  <c r="P598" i="6"/>
  <c r="O598" i="6"/>
  <c r="N598" i="6"/>
  <c r="M598" i="6"/>
  <c r="S598" i="6" s="1"/>
  <c r="R597" i="6"/>
  <c r="Q597" i="6"/>
  <c r="P597" i="6"/>
  <c r="O597" i="6"/>
  <c r="N597" i="6"/>
  <c r="S597" i="6" s="1"/>
  <c r="M597" i="6"/>
  <c r="R596" i="6"/>
  <c r="Q596" i="6"/>
  <c r="P596" i="6"/>
  <c r="O596" i="6"/>
  <c r="N596" i="6"/>
  <c r="S596" i="6" s="1"/>
  <c r="M596" i="6"/>
  <c r="R595" i="6"/>
  <c r="Q595" i="6"/>
  <c r="P595" i="6"/>
  <c r="O595" i="6"/>
  <c r="N595" i="6"/>
  <c r="M595" i="6"/>
  <c r="S595" i="6" s="1"/>
  <c r="R594" i="6"/>
  <c r="Q594" i="6"/>
  <c r="P594" i="6"/>
  <c r="O594" i="6"/>
  <c r="N594" i="6"/>
  <c r="M594" i="6"/>
  <c r="S594" i="6" s="1"/>
  <c r="S593" i="6"/>
  <c r="R593" i="6"/>
  <c r="Q593" i="6"/>
  <c r="P593" i="6"/>
  <c r="O593" i="6"/>
  <c r="N593" i="6"/>
  <c r="M593" i="6"/>
  <c r="R592" i="6"/>
  <c r="Q592" i="6"/>
  <c r="P592" i="6"/>
  <c r="O592" i="6"/>
  <c r="N592" i="6"/>
  <c r="S592" i="6" s="1"/>
  <c r="M592" i="6"/>
  <c r="R591" i="6"/>
  <c r="Q591" i="6"/>
  <c r="P591" i="6"/>
  <c r="O591" i="6"/>
  <c r="N591" i="6"/>
  <c r="M591" i="6"/>
  <c r="S591" i="6" s="1"/>
  <c r="R590" i="6"/>
  <c r="Q590" i="6"/>
  <c r="P590" i="6"/>
  <c r="O590" i="6"/>
  <c r="N590" i="6"/>
  <c r="M590" i="6"/>
  <c r="S590" i="6" s="1"/>
  <c r="S589" i="6"/>
  <c r="R589" i="6"/>
  <c r="Q589" i="6"/>
  <c r="P589" i="6"/>
  <c r="O589" i="6"/>
  <c r="N589" i="6"/>
  <c r="M589" i="6"/>
  <c r="R588" i="6"/>
  <c r="Q588" i="6"/>
  <c r="P588" i="6"/>
  <c r="O588" i="6"/>
  <c r="N588" i="6"/>
  <c r="S588" i="6" s="1"/>
  <c r="M588" i="6"/>
  <c r="R587" i="6"/>
  <c r="Q587" i="6"/>
  <c r="P587" i="6"/>
  <c r="O587" i="6"/>
  <c r="N587" i="6"/>
  <c r="M587" i="6"/>
  <c r="S587" i="6" s="1"/>
  <c r="R586" i="6"/>
  <c r="Q586" i="6"/>
  <c r="P586" i="6"/>
  <c r="O586" i="6"/>
  <c r="N586" i="6"/>
  <c r="M586" i="6"/>
  <c r="S586" i="6" s="1"/>
  <c r="S585" i="6"/>
  <c r="K585" i="6" s="1"/>
  <c r="R585" i="6"/>
  <c r="Q585" i="6"/>
  <c r="P585" i="6"/>
  <c r="O585" i="6"/>
  <c r="N585" i="6"/>
  <c r="M585" i="6"/>
  <c r="J585" i="6"/>
  <c r="R584" i="6"/>
  <c r="Q584" i="6"/>
  <c r="P584" i="6"/>
  <c r="O584" i="6"/>
  <c r="N584" i="6"/>
  <c r="S584" i="6" s="1"/>
  <c r="M584" i="6"/>
  <c r="R583" i="6"/>
  <c r="Q583" i="6"/>
  <c r="P583" i="6"/>
  <c r="O583" i="6"/>
  <c r="N583" i="6"/>
  <c r="M583" i="6"/>
  <c r="S583" i="6" s="1"/>
  <c r="R582" i="6"/>
  <c r="Q582" i="6"/>
  <c r="P582" i="6"/>
  <c r="O582" i="6"/>
  <c r="N582" i="6"/>
  <c r="M582" i="6"/>
  <c r="S582" i="6" s="1"/>
  <c r="R581" i="6"/>
  <c r="Q581" i="6"/>
  <c r="P581" i="6"/>
  <c r="O581" i="6"/>
  <c r="N581" i="6"/>
  <c r="S581" i="6" s="1"/>
  <c r="M581" i="6"/>
  <c r="R580" i="6"/>
  <c r="Q580" i="6"/>
  <c r="P580" i="6"/>
  <c r="O580" i="6"/>
  <c r="N580" i="6"/>
  <c r="S580" i="6" s="1"/>
  <c r="M580" i="6"/>
  <c r="R579" i="6"/>
  <c r="Q579" i="6"/>
  <c r="P579" i="6"/>
  <c r="O579" i="6"/>
  <c r="N579" i="6"/>
  <c r="M579" i="6"/>
  <c r="S579" i="6" s="1"/>
  <c r="R578" i="6"/>
  <c r="Q578" i="6"/>
  <c r="P578" i="6"/>
  <c r="O578" i="6"/>
  <c r="N578" i="6"/>
  <c r="M578" i="6"/>
  <c r="S578" i="6" s="1"/>
  <c r="R577" i="6"/>
  <c r="Q577" i="6"/>
  <c r="P577" i="6"/>
  <c r="O577" i="6"/>
  <c r="N577" i="6"/>
  <c r="S577" i="6" s="1"/>
  <c r="M577" i="6"/>
  <c r="R576" i="6"/>
  <c r="Q576" i="6"/>
  <c r="P576" i="6"/>
  <c r="O576" i="6"/>
  <c r="N576" i="6"/>
  <c r="S576" i="6" s="1"/>
  <c r="M576" i="6"/>
  <c r="R575" i="6"/>
  <c r="Q575" i="6"/>
  <c r="P575" i="6"/>
  <c r="O575" i="6"/>
  <c r="N575" i="6"/>
  <c r="M575" i="6"/>
  <c r="S575" i="6" s="1"/>
  <c r="R574" i="6"/>
  <c r="Q574" i="6"/>
  <c r="P574" i="6"/>
  <c r="O574" i="6"/>
  <c r="N574" i="6"/>
  <c r="M574" i="6"/>
  <c r="S574" i="6" s="1"/>
  <c r="S573" i="6"/>
  <c r="R573" i="6"/>
  <c r="Q573" i="6"/>
  <c r="P573" i="6"/>
  <c r="O573" i="6"/>
  <c r="N573" i="6"/>
  <c r="M573" i="6"/>
  <c r="R572" i="6"/>
  <c r="Q572" i="6"/>
  <c r="P572" i="6"/>
  <c r="O572" i="6"/>
  <c r="N572" i="6"/>
  <c r="S572" i="6" s="1"/>
  <c r="M572" i="6"/>
  <c r="R571" i="6"/>
  <c r="Q571" i="6"/>
  <c r="P571" i="6"/>
  <c r="O571" i="6"/>
  <c r="N571" i="6"/>
  <c r="M571" i="6"/>
  <c r="S571" i="6" s="1"/>
  <c r="R570" i="6"/>
  <c r="Q570" i="6"/>
  <c r="P570" i="6"/>
  <c r="O570" i="6"/>
  <c r="N570" i="6"/>
  <c r="M570" i="6"/>
  <c r="S570" i="6" s="1"/>
  <c r="S569" i="6"/>
  <c r="R569" i="6"/>
  <c r="Q569" i="6"/>
  <c r="P569" i="6"/>
  <c r="O569" i="6"/>
  <c r="N569" i="6"/>
  <c r="M569" i="6"/>
  <c r="R568" i="6"/>
  <c r="Q568" i="6"/>
  <c r="P568" i="6"/>
  <c r="O568" i="6"/>
  <c r="N568" i="6"/>
  <c r="M568" i="6"/>
  <c r="R567" i="6"/>
  <c r="Q567" i="6"/>
  <c r="P567" i="6"/>
  <c r="O567" i="6"/>
  <c r="N567" i="6"/>
  <c r="M567" i="6"/>
  <c r="R566" i="6"/>
  <c r="Q566" i="6"/>
  <c r="P566" i="6"/>
  <c r="O566" i="6"/>
  <c r="N566" i="6"/>
  <c r="M566" i="6"/>
  <c r="S565" i="6"/>
  <c r="R565" i="6"/>
  <c r="Q565" i="6"/>
  <c r="P565" i="6"/>
  <c r="O565" i="6"/>
  <c r="N565" i="6"/>
  <c r="M565" i="6"/>
  <c r="R564" i="6"/>
  <c r="Q564" i="6"/>
  <c r="P564" i="6"/>
  <c r="O564" i="6"/>
  <c r="N564" i="6"/>
  <c r="M564" i="6"/>
  <c r="S564" i="6" s="1"/>
  <c r="R563" i="6"/>
  <c r="Q563" i="6"/>
  <c r="P563" i="6"/>
  <c r="O563" i="6"/>
  <c r="N563" i="6"/>
  <c r="M563" i="6"/>
  <c r="S563" i="6" s="1"/>
  <c r="R562" i="6"/>
  <c r="Q562" i="6"/>
  <c r="P562" i="6"/>
  <c r="O562" i="6"/>
  <c r="N562" i="6"/>
  <c r="M562" i="6"/>
  <c r="S562" i="6" s="1"/>
  <c r="S561" i="6"/>
  <c r="R561" i="6"/>
  <c r="Q561" i="6"/>
  <c r="P561" i="6"/>
  <c r="O561" i="6"/>
  <c r="N561" i="6"/>
  <c r="M561" i="6"/>
  <c r="R560" i="6"/>
  <c r="Q560" i="6"/>
  <c r="P560" i="6"/>
  <c r="O560" i="6"/>
  <c r="N560" i="6"/>
  <c r="M560" i="6"/>
  <c r="S560" i="6" s="1"/>
  <c r="R559" i="6"/>
  <c r="Q559" i="6"/>
  <c r="P559" i="6"/>
  <c r="O559" i="6"/>
  <c r="N559" i="6"/>
  <c r="M559" i="6"/>
  <c r="S559" i="6" s="1"/>
  <c r="R558" i="6"/>
  <c r="Q558" i="6"/>
  <c r="P558" i="6"/>
  <c r="O558" i="6"/>
  <c r="N558" i="6"/>
  <c r="M558" i="6"/>
  <c r="S558" i="6" s="1"/>
  <c r="S557" i="6"/>
  <c r="R557" i="6"/>
  <c r="Q557" i="6"/>
  <c r="P557" i="6"/>
  <c r="O557" i="6"/>
  <c r="N557" i="6"/>
  <c r="M557" i="6"/>
  <c r="R556" i="6"/>
  <c r="Q556" i="6"/>
  <c r="P556" i="6"/>
  <c r="O556" i="6"/>
  <c r="N556" i="6"/>
  <c r="M556" i="6"/>
  <c r="S556" i="6" s="1"/>
  <c r="R555" i="6"/>
  <c r="Q555" i="6"/>
  <c r="P555" i="6"/>
  <c r="O555" i="6"/>
  <c r="N555" i="6"/>
  <c r="M555" i="6"/>
  <c r="S555" i="6" s="1"/>
  <c r="R554" i="6"/>
  <c r="Q554" i="6"/>
  <c r="P554" i="6"/>
  <c r="O554" i="6"/>
  <c r="N554" i="6"/>
  <c r="M554" i="6"/>
  <c r="S554" i="6" s="1"/>
  <c r="S553" i="6"/>
  <c r="K553" i="6" s="1"/>
  <c r="R553" i="6"/>
  <c r="Q553" i="6"/>
  <c r="P553" i="6"/>
  <c r="O553" i="6"/>
  <c r="N553" i="6"/>
  <c r="M553" i="6"/>
  <c r="J553" i="6"/>
  <c r="R552" i="6"/>
  <c r="Q552" i="6"/>
  <c r="P552" i="6"/>
  <c r="O552" i="6"/>
  <c r="N552" i="6"/>
  <c r="M552" i="6"/>
  <c r="S552" i="6" s="1"/>
  <c r="R551" i="6"/>
  <c r="Q551" i="6"/>
  <c r="P551" i="6"/>
  <c r="O551" i="6"/>
  <c r="N551" i="6"/>
  <c r="M551" i="6"/>
  <c r="S551" i="6" s="1"/>
  <c r="R550" i="6"/>
  <c r="Q550" i="6"/>
  <c r="P550" i="6"/>
  <c r="O550" i="6"/>
  <c r="N550" i="6"/>
  <c r="M550" i="6"/>
  <c r="S550" i="6" s="1"/>
  <c r="S549" i="6"/>
  <c r="R549" i="6"/>
  <c r="Q549" i="6"/>
  <c r="P549" i="6"/>
  <c r="O549" i="6"/>
  <c r="N549" i="6"/>
  <c r="M549" i="6"/>
  <c r="R548" i="6"/>
  <c r="Q548" i="6"/>
  <c r="P548" i="6"/>
  <c r="O548" i="6"/>
  <c r="N548" i="6"/>
  <c r="M548" i="6"/>
  <c r="S548" i="6" s="1"/>
  <c r="R547" i="6"/>
  <c r="Q547" i="6"/>
  <c r="P547" i="6"/>
  <c r="O547" i="6"/>
  <c r="N547" i="6"/>
  <c r="M547" i="6"/>
  <c r="S547" i="6" s="1"/>
  <c r="R546" i="6"/>
  <c r="Q546" i="6"/>
  <c r="P546" i="6"/>
  <c r="O546" i="6"/>
  <c r="N546" i="6"/>
  <c r="M546" i="6"/>
  <c r="S546" i="6" s="1"/>
  <c r="S545" i="6"/>
  <c r="R545" i="6"/>
  <c r="Q545" i="6"/>
  <c r="P545" i="6"/>
  <c r="O545" i="6"/>
  <c r="N545" i="6"/>
  <c r="M545" i="6"/>
  <c r="R544" i="6"/>
  <c r="Q544" i="6"/>
  <c r="P544" i="6"/>
  <c r="O544" i="6"/>
  <c r="N544" i="6"/>
  <c r="M544" i="6"/>
  <c r="S544" i="6" s="1"/>
  <c r="R543" i="6"/>
  <c r="Q543" i="6"/>
  <c r="P543" i="6"/>
  <c r="O543" i="6"/>
  <c r="N543" i="6"/>
  <c r="M543" i="6"/>
  <c r="S543" i="6" s="1"/>
  <c r="R542" i="6"/>
  <c r="Q542" i="6"/>
  <c r="P542" i="6"/>
  <c r="O542" i="6"/>
  <c r="N542" i="6"/>
  <c r="M542" i="6"/>
  <c r="S542" i="6" s="1"/>
  <c r="S541" i="6"/>
  <c r="R541" i="6"/>
  <c r="Q541" i="6"/>
  <c r="P541" i="6"/>
  <c r="O541" i="6"/>
  <c r="N541" i="6"/>
  <c r="M541" i="6"/>
  <c r="R540" i="6"/>
  <c r="Q540" i="6"/>
  <c r="P540" i="6"/>
  <c r="O540" i="6"/>
  <c r="N540" i="6"/>
  <c r="M540" i="6"/>
  <c r="S540" i="6" s="1"/>
  <c r="R539" i="6"/>
  <c r="Q539" i="6"/>
  <c r="P539" i="6"/>
  <c r="O539" i="6"/>
  <c r="N539" i="6"/>
  <c r="M539" i="6"/>
  <c r="S539" i="6" s="1"/>
  <c r="R538" i="6"/>
  <c r="Q538" i="6"/>
  <c r="P538" i="6"/>
  <c r="O538" i="6"/>
  <c r="N538" i="6"/>
  <c r="M538" i="6"/>
  <c r="S538" i="6" s="1"/>
  <c r="R537" i="6"/>
  <c r="S537" i="6" s="1"/>
  <c r="Q537" i="6"/>
  <c r="P537" i="6"/>
  <c r="O537" i="6"/>
  <c r="N537" i="6"/>
  <c r="M537" i="6"/>
  <c r="R536" i="6"/>
  <c r="Q536" i="6"/>
  <c r="P536" i="6"/>
  <c r="O536" i="6"/>
  <c r="N536" i="6"/>
  <c r="M536" i="6"/>
  <c r="S536" i="6" s="1"/>
  <c r="R535" i="6"/>
  <c r="Q535" i="6"/>
  <c r="P535" i="6"/>
  <c r="O535" i="6"/>
  <c r="N535" i="6"/>
  <c r="M535" i="6"/>
  <c r="S535" i="6" s="1"/>
  <c r="R534" i="6"/>
  <c r="Q534" i="6"/>
  <c r="P534" i="6"/>
  <c r="O534" i="6"/>
  <c r="N534" i="6"/>
  <c r="M534" i="6"/>
  <c r="S534" i="6" s="1"/>
  <c r="R533" i="6"/>
  <c r="S533" i="6" s="1"/>
  <c r="Q533" i="6"/>
  <c r="P533" i="6"/>
  <c r="O533" i="6"/>
  <c r="N533" i="6"/>
  <c r="M533" i="6"/>
  <c r="R532" i="6"/>
  <c r="Q532" i="6"/>
  <c r="P532" i="6"/>
  <c r="O532" i="6"/>
  <c r="N532" i="6"/>
  <c r="M532" i="6"/>
  <c r="R531" i="6"/>
  <c r="Q531" i="6"/>
  <c r="P531" i="6"/>
  <c r="O531" i="6"/>
  <c r="N531" i="6"/>
  <c r="M531" i="6"/>
  <c r="S531" i="6" s="1"/>
  <c r="K531" i="6" s="1"/>
  <c r="R530" i="6"/>
  <c r="Q530" i="6"/>
  <c r="P530" i="6"/>
  <c r="O530" i="6"/>
  <c r="N530" i="6"/>
  <c r="M530" i="6"/>
  <c r="S530" i="6" s="1"/>
  <c r="R529" i="6"/>
  <c r="Q529" i="6"/>
  <c r="P529" i="6"/>
  <c r="O529" i="6"/>
  <c r="N529" i="6"/>
  <c r="M529" i="6"/>
  <c r="S529" i="6" s="1"/>
  <c r="R528" i="6"/>
  <c r="Q528" i="6"/>
  <c r="P528" i="6"/>
  <c r="O528" i="6"/>
  <c r="N528" i="6"/>
  <c r="M528" i="6"/>
  <c r="S528" i="6" s="1"/>
  <c r="R527" i="6"/>
  <c r="Q527" i="6"/>
  <c r="P527" i="6"/>
  <c r="S527" i="6" s="1"/>
  <c r="O527" i="6"/>
  <c r="N527" i="6"/>
  <c r="M527" i="6"/>
  <c r="R526" i="6"/>
  <c r="Q526" i="6"/>
  <c r="P526" i="6"/>
  <c r="O526" i="6"/>
  <c r="N526" i="6"/>
  <c r="M526" i="6"/>
  <c r="S526" i="6" s="1"/>
  <c r="R525" i="6"/>
  <c r="Q525" i="6"/>
  <c r="P525" i="6"/>
  <c r="O525" i="6"/>
  <c r="N525" i="6"/>
  <c r="M525" i="6"/>
  <c r="S525" i="6" s="1"/>
  <c r="R524" i="6"/>
  <c r="Q524" i="6"/>
  <c r="P524" i="6"/>
  <c r="O524" i="6"/>
  <c r="N524" i="6"/>
  <c r="M524" i="6"/>
  <c r="S524" i="6" s="1"/>
  <c r="R523" i="6"/>
  <c r="Q523" i="6"/>
  <c r="P523" i="6"/>
  <c r="S523" i="6" s="1"/>
  <c r="O523" i="6"/>
  <c r="N523" i="6"/>
  <c r="M523" i="6"/>
  <c r="R522" i="6"/>
  <c r="Q522" i="6"/>
  <c r="P522" i="6"/>
  <c r="O522" i="6"/>
  <c r="N522" i="6"/>
  <c r="M522" i="6"/>
  <c r="S522" i="6" s="1"/>
  <c r="R521" i="6"/>
  <c r="Q521" i="6"/>
  <c r="P521" i="6"/>
  <c r="O521" i="6"/>
  <c r="N521" i="6"/>
  <c r="M521" i="6"/>
  <c r="S521" i="6" s="1"/>
  <c r="R520" i="6"/>
  <c r="Q520" i="6"/>
  <c r="P520" i="6"/>
  <c r="O520" i="6"/>
  <c r="N520" i="6"/>
  <c r="M520" i="6"/>
  <c r="S520" i="6" s="1"/>
  <c r="R519" i="6"/>
  <c r="Q519" i="6"/>
  <c r="P519" i="6"/>
  <c r="S519" i="6" s="1"/>
  <c r="O519" i="6"/>
  <c r="N519" i="6"/>
  <c r="M519" i="6"/>
  <c r="R518" i="6"/>
  <c r="Q518" i="6"/>
  <c r="P518" i="6"/>
  <c r="O518" i="6"/>
  <c r="N518" i="6"/>
  <c r="M518" i="6"/>
  <c r="S518" i="6" s="1"/>
  <c r="R517" i="6"/>
  <c r="Q517" i="6"/>
  <c r="P517" i="6"/>
  <c r="O517" i="6"/>
  <c r="N517" i="6"/>
  <c r="M517" i="6"/>
  <c r="S517" i="6" s="1"/>
  <c r="R516" i="6"/>
  <c r="Q516" i="6"/>
  <c r="P516" i="6"/>
  <c r="O516" i="6"/>
  <c r="N516" i="6"/>
  <c r="M516" i="6"/>
  <c r="S516" i="6" s="1"/>
  <c r="R515" i="6"/>
  <c r="Q515" i="6"/>
  <c r="P515" i="6"/>
  <c r="S515" i="6" s="1"/>
  <c r="O515" i="6"/>
  <c r="N515" i="6"/>
  <c r="M515" i="6"/>
  <c r="R514" i="6"/>
  <c r="Q514" i="6"/>
  <c r="P514" i="6"/>
  <c r="O514" i="6"/>
  <c r="N514" i="6"/>
  <c r="M514" i="6"/>
  <c r="S514" i="6" s="1"/>
  <c r="R513" i="6"/>
  <c r="Q513" i="6"/>
  <c r="P513" i="6"/>
  <c r="O513" i="6"/>
  <c r="N513" i="6"/>
  <c r="M513" i="6"/>
  <c r="S513" i="6" s="1"/>
  <c r="R512" i="6"/>
  <c r="Q512" i="6"/>
  <c r="P512" i="6"/>
  <c r="O512" i="6"/>
  <c r="N512" i="6"/>
  <c r="M512" i="6"/>
  <c r="S512" i="6" s="1"/>
  <c r="R511" i="6"/>
  <c r="Q511" i="6"/>
  <c r="P511" i="6"/>
  <c r="S511" i="6" s="1"/>
  <c r="O511" i="6"/>
  <c r="N511" i="6"/>
  <c r="M511" i="6"/>
  <c r="R510" i="6"/>
  <c r="Q510" i="6"/>
  <c r="P510" i="6"/>
  <c r="O510" i="6"/>
  <c r="N510" i="6"/>
  <c r="M510" i="6"/>
  <c r="S510" i="6" s="1"/>
  <c r="R509" i="6"/>
  <c r="Q509" i="6"/>
  <c r="P509" i="6"/>
  <c r="O509" i="6"/>
  <c r="N509" i="6"/>
  <c r="M509" i="6"/>
  <c r="S509" i="6" s="1"/>
  <c r="R508" i="6"/>
  <c r="S508" i="6" s="1"/>
  <c r="Q508" i="6"/>
  <c r="P508" i="6"/>
  <c r="O508" i="6"/>
  <c r="N508" i="6"/>
  <c r="M508" i="6"/>
  <c r="R507" i="6"/>
  <c r="Q507" i="6"/>
  <c r="P507" i="6"/>
  <c r="S507" i="6" s="1"/>
  <c r="O507" i="6"/>
  <c r="N507" i="6"/>
  <c r="M507" i="6"/>
  <c r="R506" i="6"/>
  <c r="Q506" i="6"/>
  <c r="P506" i="6"/>
  <c r="O506" i="6"/>
  <c r="N506" i="6"/>
  <c r="M506" i="6"/>
  <c r="S506" i="6" s="1"/>
  <c r="R505" i="6"/>
  <c r="Q505" i="6"/>
  <c r="P505" i="6"/>
  <c r="O505" i="6"/>
  <c r="N505" i="6"/>
  <c r="M505" i="6"/>
  <c r="S505" i="6" s="1"/>
  <c r="R504" i="6"/>
  <c r="S504" i="6" s="1"/>
  <c r="Q504" i="6"/>
  <c r="P504" i="6"/>
  <c r="O504" i="6"/>
  <c r="N504" i="6"/>
  <c r="M504" i="6"/>
  <c r="R503" i="6"/>
  <c r="Q503" i="6"/>
  <c r="P503" i="6"/>
  <c r="S503" i="6" s="1"/>
  <c r="O503" i="6"/>
  <c r="N503" i="6"/>
  <c r="M503" i="6"/>
  <c r="R502" i="6"/>
  <c r="Q502" i="6"/>
  <c r="P502" i="6"/>
  <c r="O502" i="6"/>
  <c r="N502" i="6"/>
  <c r="M502" i="6"/>
  <c r="S502" i="6" s="1"/>
  <c r="R501" i="6"/>
  <c r="Q501" i="6"/>
  <c r="P501" i="6"/>
  <c r="O501" i="6"/>
  <c r="N501" i="6"/>
  <c r="M501" i="6"/>
  <c r="S501" i="6" s="1"/>
  <c r="R500" i="6"/>
  <c r="S500" i="6" s="1"/>
  <c r="Q500" i="6"/>
  <c r="P500" i="6"/>
  <c r="O500" i="6"/>
  <c r="N500" i="6"/>
  <c r="M500" i="6"/>
  <c r="R499" i="6"/>
  <c r="Q499" i="6"/>
  <c r="P499" i="6"/>
  <c r="S499" i="6" s="1"/>
  <c r="O499" i="6"/>
  <c r="N499" i="6"/>
  <c r="M499" i="6"/>
  <c r="R498" i="6"/>
  <c r="Q498" i="6"/>
  <c r="P498" i="6"/>
  <c r="O498" i="6"/>
  <c r="N498" i="6"/>
  <c r="M498" i="6"/>
  <c r="S498" i="6" s="1"/>
  <c r="R497" i="6"/>
  <c r="Q497" i="6"/>
  <c r="P497" i="6"/>
  <c r="O497" i="6"/>
  <c r="N497" i="6"/>
  <c r="M497" i="6"/>
  <c r="S497" i="6" s="1"/>
  <c r="R496" i="6"/>
  <c r="S496" i="6" s="1"/>
  <c r="Q496" i="6"/>
  <c r="P496" i="6"/>
  <c r="O496" i="6"/>
  <c r="N496" i="6"/>
  <c r="M496" i="6"/>
  <c r="R495" i="6"/>
  <c r="Q495" i="6"/>
  <c r="P495" i="6"/>
  <c r="S495" i="6" s="1"/>
  <c r="O495" i="6"/>
  <c r="N495" i="6"/>
  <c r="M495" i="6"/>
  <c r="R494" i="6"/>
  <c r="Q494" i="6"/>
  <c r="P494" i="6"/>
  <c r="O494" i="6"/>
  <c r="N494" i="6"/>
  <c r="M494" i="6"/>
  <c r="S494" i="6" s="1"/>
  <c r="R493" i="6"/>
  <c r="Q493" i="6"/>
  <c r="P493" i="6"/>
  <c r="O493" i="6"/>
  <c r="N493" i="6"/>
  <c r="M493" i="6"/>
  <c r="S493" i="6" s="1"/>
  <c r="R492" i="6"/>
  <c r="S492" i="6" s="1"/>
  <c r="Q492" i="6"/>
  <c r="P492" i="6"/>
  <c r="O492" i="6"/>
  <c r="N492" i="6"/>
  <c r="M492" i="6"/>
  <c r="R491" i="6"/>
  <c r="Q491" i="6"/>
  <c r="P491" i="6"/>
  <c r="S491" i="6" s="1"/>
  <c r="O491" i="6"/>
  <c r="N491" i="6"/>
  <c r="M491" i="6"/>
  <c r="R490" i="6"/>
  <c r="Q490" i="6"/>
  <c r="P490" i="6"/>
  <c r="O490" i="6"/>
  <c r="N490" i="6"/>
  <c r="M490" i="6"/>
  <c r="S490" i="6" s="1"/>
  <c r="R489" i="6"/>
  <c r="Q489" i="6"/>
  <c r="P489" i="6"/>
  <c r="O489" i="6"/>
  <c r="N489" i="6"/>
  <c r="M489" i="6"/>
  <c r="S489" i="6" s="1"/>
  <c r="R488" i="6"/>
  <c r="S488" i="6" s="1"/>
  <c r="Q488" i="6"/>
  <c r="P488" i="6"/>
  <c r="O488" i="6"/>
  <c r="N488" i="6"/>
  <c r="M488" i="6"/>
  <c r="R487" i="6"/>
  <c r="Q487" i="6"/>
  <c r="P487" i="6"/>
  <c r="S487" i="6" s="1"/>
  <c r="O487" i="6"/>
  <c r="N487" i="6"/>
  <c r="M487" i="6"/>
  <c r="R486" i="6"/>
  <c r="Q486" i="6"/>
  <c r="P486" i="6"/>
  <c r="O486" i="6"/>
  <c r="N486" i="6"/>
  <c r="M486" i="6"/>
  <c r="S486" i="6" s="1"/>
  <c r="R485" i="6"/>
  <c r="Q485" i="6"/>
  <c r="P485" i="6"/>
  <c r="O485" i="6"/>
  <c r="N485" i="6"/>
  <c r="M485" i="6"/>
  <c r="S485" i="6" s="1"/>
  <c r="R484" i="6"/>
  <c r="S484" i="6" s="1"/>
  <c r="Q484" i="6"/>
  <c r="P484" i="6"/>
  <c r="O484" i="6"/>
  <c r="N484" i="6"/>
  <c r="M484" i="6"/>
  <c r="R483" i="6"/>
  <c r="Q483" i="6"/>
  <c r="P483" i="6"/>
  <c r="S483" i="6" s="1"/>
  <c r="O483" i="6"/>
  <c r="N483" i="6"/>
  <c r="M483" i="6"/>
  <c r="R482" i="6"/>
  <c r="Q482" i="6"/>
  <c r="P482" i="6"/>
  <c r="O482" i="6"/>
  <c r="N482" i="6"/>
  <c r="M482" i="6"/>
  <c r="S482" i="6" s="1"/>
  <c r="R481" i="6"/>
  <c r="Q481" i="6"/>
  <c r="P481" i="6"/>
  <c r="O481" i="6"/>
  <c r="N481" i="6"/>
  <c r="M481" i="6"/>
  <c r="S481" i="6" s="1"/>
  <c r="R480" i="6"/>
  <c r="S480" i="6" s="1"/>
  <c r="Q480" i="6"/>
  <c r="P480" i="6"/>
  <c r="O480" i="6"/>
  <c r="N480" i="6"/>
  <c r="M480" i="6"/>
  <c r="R479" i="6"/>
  <c r="Q479" i="6"/>
  <c r="P479" i="6"/>
  <c r="S479" i="6" s="1"/>
  <c r="O479" i="6"/>
  <c r="N479" i="6"/>
  <c r="M479" i="6"/>
  <c r="R478" i="6"/>
  <c r="Q478" i="6"/>
  <c r="P478" i="6"/>
  <c r="O478" i="6"/>
  <c r="N478" i="6"/>
  <c r="M478" i="6"/>
  <c r="S478" i="6" s="1"/>
  <c r="R477" i="6"/>
  <c r="Q477" i="6"/>
  <c r="P477" i="6"/>
  <c r="O477" i="6"/>
  <c r="N477" i="6"/>
  <c r="M477" i="6"/>
  <c r="S477" i="6" s="1"/>
  <c r="R476" i="6"/>
  <c r="S476" i="6" s="1"/>
  <c r="Q476" i="6"/>
  <c r="P476" i="6"/>
  <c r="O476" i="6"/>
  <c r="N476" i="6"/>
  <c r="M476" i="6"/>
  <c r="R475" i="6"/>
  <c r="Q475" i="6"/>
  <c r="P475" i="6"/>
  <c r="S475" i="6" s="1"/>
  <c r="O475" i="6"/>
  <c r="N475" i="6"/>
  <c r="M475" i="6"/>
  <c r="R474" i="6"/>
  <c r="Q474" i="6"/>
  <c r="P474" i="6"/>
  <c r="O474" i="6"/>
  <c r="N474" i="6"/>
  <c r="M474" i="6"/>
  <c r="S474" i="6" s="1"/>
  <c r="R473" i="6"/>
  <c r="Q473" i="6"/>
  <c r="P473" i="6"/>
  <c r="O473" i="6"/>
  <c r="N473" i="6"/>
  <c r="M473" i="6"/>
  <c r="S473" i="6" s="1"/>
  <c r="R472" i="6"/>
  <c r="S472" i="6" s="1"/>
  <c r="Q472" i="6"/>
  <c r="P472" i="6"/>
  <c r="O472" i="6"/>
  <c r="N472" i="6"/>
  <c r="M472" i="6"/>
  <c r="R471" i="6"/>
  <c r="Q471" i="6"/>
  <c r="P471" i="6"/>
  <c r="S471" i="6" s="1"/>
  <c r="O471" i="6"/>
  <c r="N471" i="6"/>
  <c r="M471" i="6"/>
  <c r="R470" i="6"/>
  <c r="Q470" i="6"/>
  <c r="P470" i="6"/>
  <c r="O470" i="6"/>
  <c r="N470" i="6"/>
  <c r="M470" i="6"/>
  <c r="S470" i="6" s="1"/>
  <c r="R469" i="6"/>
  <c r="Q469" i="6"/>
  <c r="P469" i="6"/>
  <c r="O469" i="6"/>
  <c r="N469" i="6"/>
  <c r="M469" i="6"/>
  <c r="S469" i="6" s="1"/>
  <c r="R468" i="6"/>
  <c r="S468" i="6" s="1"/>
  <c r="Q468" i="6"/>
  <c r="P468" i="6"/>
  <c r="O468" i="6"/>
  <c r="N468" i="6"/>
  <c r="M468" i="6"/>
  <c r="R467" i="6"/>
  <c r="Q467" i="6"/>
  <c r="P467" i="6"/>
  <c r="S467" i="6" s="1"/>
  <c r="O467" i="6"/>
  <c r="N467" i="6"/>
  <c r="M467" i="6"/>
  <c r="R466" i="6"/>
  <c r="Q466" i="6"/>
  <c r="P466" i="6"/>
  <c r="O466" i="6"/>
  <c r="N466" i="6"/>
  <c r="M466" i="6"/>
  <c r="S466" i="6" s="1"/>
  <c r="R465" i="6"/>
  <c r="Q465" i="6"/>
  <c r="P465" i="6"/>
  <c r="O465" i="6"/>
  <c r="N465" i="6"/>
  <c r="M465" i="6"/>
  <c r="S465" i="6" s="1"/>
  <c r="K465" i="6"/>
  <c r="R464" i="6"/>
  <c r="S464" i="6" s="1"/>
  <c r="Q464" i="6"/>
  <c r="P464" i="6"/>
  <c r="O464" i="6"/>
  <c r="N464" i="6"/>
  <c r="M464" i="6"/>
  <c r="I464" i="6"/>
  <c r="R463" i="6"/>
  <c r="Q463" i="6"/>
  <c r="P463" i="6"/>
  <c r="S463" i="6" s="1"/>
  <c r="O463" i="6"/>
  <c r="N463" i="6"/>
  <c r="M463" i="6"/>
  <c r="R462" i="6"/>
  <c r="Q462" i="6"/>
  <c r="P462" i="6"/>
  <c r="O462" i="6"/>
  <c r="N462" i="6"/>
  <c r="M462" i="6"/>
  <c r="R461" i="6"/>
  <c r="Q461" i="6"/>
  <c r="P461" i="6"/>
  <c r="O461" i="6"/>
  <c r="N461" i="6"/>
  <c r="M461" i="6"/>
  <c r="R460" i="6"/>
  <c r="Q460" i="6"/>
  <c r="P460" i="6"/>
  <c r="O460" i="6"/>
  <c r="N460" i="6"/>
  <c r="M460" i="6"/>
  <c r="S460" i="6" s="1"/>
  <c r="R459" i="6"/>
  <c r="Q459" i="6"/>
  <c r="P459" i="6"/>
  <c r="S459" i="6" s="1"/>
  <c r="O459" i="6"/>
  <c r="N459" i="6"/>
  <c r="M459" i="6"/>
  <c r="R458" i="6"/>
  <c r="Q458" i="6"/>
  <c r="P458" i="6"/>
  <c r="O458" i="6"/>
  <c r="N458" i="6"/>
  <c r="M458" i="6"/>
  <c r="S458" i="6" s="1"/>
  <c r="R457" i="6"/>
  <c r="Q457" i="6"/>
  <c r="P457" i="6"/>
  <c r="O457" i="6"/>
  <c r="N457" i="6"/>
  <c r="M457" i="6"/>
  <c r="S457" i="6" s="1"/>
  <c r="R456" i="6"/>
  <c r="Q456" i="6"/>
  <c r="P456" i="6"/>
  <c r="O456" i="6"/>
  <c r="N456" i="6"/>
  <c r="M456" i="6"/>
  <c r="S456" i="6" s="1"/>
  <c r="R455" i="6"/>
  <c r="Q455" i="6"/>
  <c r="P455" i="6"/>
  <c r="O455" i="6"/>
  <c r="N455" i="6"/>
  <c r="M455" i="6"/>
  <c r="S455" i="6" s="1"/>
  <c r="R454" i="6"/>
  <c r="Q454" i="6"/>
  <c r="P454" i="6"/>
  <c r="O454" i="6"/>
  <c r="N454" i="6"/>
  <c r="M454" i="6"/>
  <c r="S454" i="6" s="1"/>
  <c r="R453" i="6"/>
  <c r="Q453" i="6"/>
  <c r="P453" i="6"/>
  <c r="O453" i="6"/>
  <c r="N453" i="6"/>
  <c r="M453" i="6"/>
  <c r="S453" i="6" s="1"/>
  <c r="R452" i="6"/>
  <c r="Q452" i="6"/>
  <c r="P452" i="6"/>
  <c r="O452" i="6"/>
  <c r="N452" i="6"/>
  <c r="M452" i="6"/>
  <c r="S452" i="6" s="1"/>
  <c r="R451" i="6"/>
  <c r="Q451" i="6"/>
  <c r="P451" i="6"/>
  <c r="O451" i="6"/>
  <c r="N451" i="6"/>
  <c r="M451" i="6"/>
  <c r="S451" i="6" s="1"/>
  <c r="R450" i="6"/>
  <c r="Q450" i="6"/>
  <c r="P450" i="6"/>
  <c r="O450" i="6"/>
  <c r="N450" i="6"/>
  <c r="M450" i="6"/>
  <c r="S450" i="6" s="1"/>
  <c r="R449" i="6"/>
  <c r="Q449" i="6"/>
  <c r="P449" i="6"/>
  <c r="O449" i="6"/>
  <c r="N449" i="6"/>
  <c r="M449" i="6"/>
  <c r="S449" i="6" s="1"/>
  <c r="R448" i="6"/>
  <c r="Q448" i="6"/>
  <c r="P448" i="6"/>
  <c r="O448" i="6"/>
  <c r="N448" i="6"/>
  <c r="M448" i="6"/>
  <c r="S448" i="6" s="1"/>
  <c r="R447" i="6"/>
  <c r="Q447" i="6"/>
  <c r="P447" i="6"/>
  <c r="O447" i="6"/>
  <c r="N447" i="6"/>
  <c r="M447" i="6"/>
  <c r="S447" i="6" s="1"/>
  <c r="R446" i="6"/>
  <c r="Q446" i="6"/>
  <c r="P446" i="6"/>
  <c r="O446" i="6"/>
  <c r="N446" i="6"/>
  <c r="M446" i="6"/>
  <c r="S446" i="6" s="1"/>
  <c r="R445" i="6"/>
  <c r="Q445" i="6"/>
  <c r="P445" i="6"/>
  <c r="O445" i="6"/>
  <c r="N445" i="6"/>
  <c r="M445" i="6"/>
  <c r="S445" i="6" s="1"/>
  <c r="R444" i="6"/>
  <c r="Q444" i="6"/>
  <c r="P444" i="6"/>
  <c r="O444" i="6"/>
  <c r="N444" i="6"/>
  <c r="M444" i="6"/>
  <c r="S444" i="6" s="1"/>
  <c r="R443" i="6"/>
  <c r="Q443" i="6"/>
  <c r="P443" i="6"/>
  <c r="O443" i="6"/>
  <c r="N443" i="6"/>
  <c r="M443" i="6"/>
  <c r="S443" i="6" s="1"/>
  <c r="R442" i="6"/>
  <c r="Q442" i="6"/>
  <c r="P442" i="6"/>
  <c r="O442" i="6"/>
  <c r="N442" i="6"/>
  <c r="M442" i="6"/>
  <c r="S442" i="6" s="1"/>
  <c r="R441" i="6"/>
  <c r="Q441" i="6"/>
  <c r="P441" i="6"/>
  <c r="O441" i="6"/>
  <c r="N441" i="6"/>
  <c r="M441" i="6"/>
  <c r="S441" i="6" s="1"/>
  <c r="R440" i="6"/>
  <c r="Q440" i="6"/>
  <c r="P440" i="6"/>
  <c r="O440" i="6"/>
  <c r="N440" i="6"/>
  <c r="M440" i="6"/>
  <c r="S440" i="6" s="1"/>
  <c r="R439" i="6"/>
  <c r="Q439" i="6"/>
  <c r="P439" i="6"/>
  <c r="O439" i="6"/>
  <c r="N439" i="6"/>
  <c r="M439" i="6"/>
  <c r="S439" i="6" s="1"/>
  <c r="R438" i="6"/>
  <c r="Q438" i="6"/>
  <c r="P438" i="6"/>
  <c r="O438" i="6"/>
  <c r="N438" i="6"/>
  <c r="M438" i="6"/>
  <c r="S438" i="6" s="1"/>
  <c r="R437" i="6"/>
  <c r="Q437" i="6"/>
  <c r="P437" i="6"/>
  <c r="O437" i="6"/>
  <c r="N437" i="6"/>
  <c r="M437" i="6"/>
  <c r="S437" i="6" s="1"/>
  <c r="R436" i="6"/>
  <c r="Q436" i="6"/>
  <c r="P436" i="6"/>
  <c r="O436" i="6"/>
  <c r="N436" i="6"/>
  <c r="M436" i="6"/>
  <c r="S436" i="6" s="1"/>
  <c r="R435" i="6"/>
  <c r="Q435" i="6"/>
  <c r="P435" i="6"/>
  <c r="O435" i="6"/>
  <c r="N435" i="6"/>
  <c r="M435" i="6"/>
  <c r="S435" i="6" s="1"/>
  <c r="R434" i="6"/>
  <c r="Q434" i="6"/>
  <c r="P434" i="6"/>
  <c r="O434" i="6"/>
  <c r="N434" i="6"/>
  <c r="M434" i="6"/>
  <c r="S434" i="6" s="1"/>
  <c r="R433" i="6"/>
  <c r="Q433" i="6"/>
  <c r="P433" i="6"/>
  <c r="O433" i="6"/>
  <c r="N433" i="6"/>
  <c r="M433" i="6"/>
  <c r="S433" i="6" s="1"/>
  <c r="R432" i="6"/>
  <c r="Q432" i="6"/>
  <c r="P432" i="6"/>
  <c r="O432" i="6"/>
  <c r="S432" i="6" s="1"/>
  <c r="N432" i="6"/>
  <c r="M432" i="6"/>
  <c r="R431" i="6"/>
  <c r="Q431" i="6"/>
  <c r="P431" i="6"/>
  <c r="O431" i="6"/>
  <c r="N431" i="6"/>
  <c r="M431" i="6"/>
  <c r="S431" i="6" s="1"/>
  <c r="R430" i="6"/>
  <c r="Q430" i="6"/>
  <c r="P430" i="6"/>
  <c r="O430" i="6"/>
  <c r="N430" i="6"/>
  <c r="M430" i="6"/>
  <c r="S430" i="6" s="1"/>
  <c r="R429" i="6"/>
  <c r="Q429" i="6"/>
  <c r="P429" i="6"/>
  <c r="O429" i="6"/>
  <c r="N429" i="6"/>
  <c r="M429" i="6"/>
  <c r="S429" i="6" s="1"/>
  <c r="R428" i="6"/>
  <c r="Q428" i="6"/>
  <c r="P428" i="6"/>
  <c r="O428" i="6"/>
  <c r="S428" i="6" s="1"/>
  <c r="N428" i="6"/>
  <c r="M428" i="6"/>
  <c r="R427" i="6"/>
  <c r="Q427" i="6"/>
  <c r="P427" i="6"/>
  <c r="O427" i="6"/>
  <c r="N427" i="6"/>
  <c r="M427" i="6"/>
  <c r="S427" i="6" s="1"/>
  <c r="R426" i="6"/>
  <c r="Q426" i="6"/>
  <c r="P426" i="6"/>
  <c r="O426" i="6"/>
  <c r="N426" i="6"/>
  <c r="M426" i="6"/>
  <c r="S426" i="6" s="1"/>
  <c r="R425" i="6"/>
  <c r="Q425" i="6"/>
  <c r="P425" i="6"/>
  <c r="O425" i="6"/>
  <c r="N425" i="6"/>
  <c r="M425" i="6"/>
  <c r="S425" i="6" s="1"/>
  <c r="R424" i="6"/>
  <c r="Q424" i="6"/>
  <c r="P424" i="6"/>
  <c r="O424" i="6"/>
  <c r="S424" i="6" s="1"/>
  <c r="N424" i="6"/>
  <c r="M424" i="6"/>
  <c r="R423" i="6"/>
  <c r="Q423" i="6"/>
  <c r="P423" i="6"/>
  <c r="O423" i="6"/>
  <c r="N423" i="6"/>
  <c r="M423" i="6"/>
  <c r="R422" i="6"/>
  <c r="Q422" i="6"/>
  <c r="P422" i="6"/>
  <c r="O422" i="6"/>
  <c r="N422" i="6"/>
  <c r="M422" i="6"/>
  <c r="S422" i="6" s="1"/>
  <c r="R421" i="6"/>
  <c r="Q421" i="6"/>
  <c r="P421" i="6"/>
  <c r="O421" i="6"/>
  <c r="N421" i="6"/>
  <c r="M421" i="6"/>
  <c r="S421" i="6" s="1"/>
  <c r="R420" i="6"/>
  <c r="Q420" i="6"/>
  <c r="P420" i="6"/>
  <c r="O420" i="6"/>
  <c r="N420" i="6"/>
  <c r="M420" i="6"/>
  <c r="S420" i="6" s="1"/>
  <c r="R419" i="6"/>
  <c r="Q419" i="6"/>
  <c r="P419" i="6"/>
  <c r="O419" i="6"/>
  <c r="N419" i="6"/>
  <c r="M419" i="6"/>
  <c r="S419" i="6" s="1"/>
  <c r="R418" i="6"/>
  <c r="Q418" i="6"/>
  <c r="P418" i="6"/>
  <c r="O418" i="6"/>
  <c r="N418" i="6"/>
  <c r="M418" i="6"/>
  <c r="S418" i="6" s="1"/>
  <c r="R417" i="6"/>
  <c r="Q417" i="6"/>
  <c r="P417" i="6"/>
  <c r="O417" i="6"/>
  <c r="N417" i="6"/>
  <c r="M417" i="6"/>
  <c r="S417" i="6" s="1"/>
  <c r="R416" i="6"/>
  <c r="Q416" i="6"/>
  <c r="P416" i="6"/>
  <c r="O416" i="6"/>
  <c r="N416" i="6"/>
  <c r="M416" i="6"/>
  <c r="S416" i="6" s="1"/>
  <c r="R415" i="6"/>
  <c r="Q415" i="6"/>
  <c r="P415" i="6"/>
  <c r="O415" i="6"/>
  <c r="N415" i="6"/>
  <c r="M415" i="6"/>
  <c r="S415" i="6" s="1"/>
  <c r="R414" i="6"/>
  <c r="Q414" i="6"/>
  <c r="P414" i="6"/>
  <c r="O414" i="6"/>
  <c r="N414" i="6"/>
  <c r="M414" i="6"/>
  <c r="S414" i="6" s="1"/>
  <c r="R413" i="6"/>
  <c r="Q413" i="6"/>
  <c r="P413" i="6"/>
  <c r="O413" i="6"/>
  <c r="N413" i="6"/>
  <c r="M413" i="6"/>
  <c r="S413" i="6" s="1"/>
  <c r="R412" i="6"/>
  <c r="Q412" i="6"/>
  <c r="P412" i="6"/>
  <c r="O412" i="6"/>
  <c r="N412" i="6"/>
  <c r="M412" i="6"/>
  <c r="S412" i="6" s="1"/>
  <c r="R411" i="6"/>
  <c r="Q411" i="6"/>
  <c r="P411" i="6"/>
  <c r="O411" i="6"/>
  <c r="N411" i="6"/>
  <c r="M411" i="6"/>
  <c r="S411" i="6" s="1"/>
  <c r="R410" i="6"/>
  <c r="Q410" i="6"/>
  <c r="P410" i="6"/>
  <c r="O410" i="6"/>
  <c r="N410" i="6"/>
  <c r="M410" i="6"/>
  <c r="S410" i="6" s="1"/>
  <c r="R409" i="6"/>
  <c r="Q409" i="6"/>
  <c r="P409" i="6"/>
  <c r="O409" i="6"/>
  <c r="N409" i="6"/>
  <c r="M409" i="6"/>
  <c r="S409" i="6" s="1"/>
  <c r="R408" i="6"/>
  <c r="Q408" i="6"/>
  <c r="P408" i="6"/>
  <c r="O408" i="6"/>
  <c r="N408" i="6"/>
  <c r="M408" i="6"/>
  <c r="S408" i="6" s="1"/>
  <c r="R407" i="6"/>
  <c r="Q407" i="6"/>
  <c r="P407" i="6"/>
  <c r="O407" i="6"/>
  <c r="N407" i="6"/>
  <c r="M407" i="6"/>
  <c r="S407" i="6" s="1"/>
  <c r="R406" i="6"/>
  <c r="Q406" i="6"/>
  <c r="P406" i="6"/>
  <c r="O406" i="6"/>
  <c r="N406" i="6"/>
  <c r="M406" i="6"/>
  <c r="S406" i="6" s="1"/>
  <c r="R405" i="6"/>
  <c r="Q405" i="6"/>
  <c r="P405" i="6"/>
  <c r="O405" i="6"/>
  <c r="N405" i="6"/>
  <c r="M405" i="6"/>
  <c r="S405" i="6" s="1"/>
  <c r="R404" i="6"/>
  <c r="Q404" i="6"/>
  <c r="P404" i="6"/>
  <c r="O404" i="6"/>
  <c r="N404" i="6"/>
  <c r="M404" i="6"/>
  <c r="S404" i="6" s="1"/>
  <c r="R403" i="6"/>
  <c r="Q403" i="6"/>
  <c r="P403" i="6"/>
  <c r="O403" i="6"/>
  <c r="N403" i="6"/>
  <c r="M403" i="6"/>
  <c r="S403" i="6" s="1"/>
  <c r="R402" i="6"/>
  <c r="Q402" i="6"/>
  <c r="P402" i="6"/>
  <c r="O402" i="6"/>
  <c r="N402" i="6"/>
  <c r="M402" i="6"/>
  <c r="S402" i="6" s="1"/>
  <c r="R401" i="6"/>
  <c r="Q401" i="6"/>
  <c r="P401" i="6"/>
  <c r="O401" i="6"/>
  <c r="N401" i="6"/>
  <c r="M401" i="6"/>
  <c r="S401" i="6" s="1"/>
  <c r="R400" i="6"/>
  <c r="Q400" i="6"/>
  <c r="P400" i="6"/>
  <c r="O400" i="6"/>
  <c r="N400" i="6"/>
  <c r="M400" i="6"/>
  <c r="S400" i="6" s="1"/>
  <c r="S399" i="6"/>
  <c r="K399" i="6" s="1"/>
  <c r="R399" i="6"/>
  <c r="Q399" i="6"/>
  <c r="P399" i="6"/>
  <c r="O399" i="6"/>
  <c r="N399" i="6"/>
  <c r="M399" i="6"/>
  <c r="J399" i="6"/>
  <c r="R398" i="6"/>
  <c r="Q398" i="6"/>
  <c r="P398" i="6"/>
  <c r="S398" i="6" s="1"/>
  <c r="O398" i="6"/>
  <c r="N398" i="6"/>
  <c r="M398" i="6"/>
  <c r="R397" i="6"/>
  <c r="Q397" i="6"/>
  <c r="P397" i="6"/>
  <c r="O397" i="6"/>
  <c r="N397" i="6"/>
  <c r="M397" i="6"/>
  <c r="S397" i="6" s="1"/>
  <c r="R396" i="6"/>
  <c r="Q396" i="6"/>
  <c r="P396" i="6"/>
  <c r="O396" i="6"/>
  <c r="N396" i="6"/>
  <c r="M396" i="6"/>
  <c r="S396" i="6" s="1"/>
  <c r="S395" i="6"/>
  <c r="R395" i="6"/>
  <c r="Q395" i="6"/>
  <c r="P395" i="6"/>
  <c r="O395" i="6"/>
  <c r="N395" i="6"/>
  <c r="M395" i="6"/>
  <c r="R394" i="6"/>
  <c r="Q394" i="6"/>
  <c r="P394" i="6"/>
  <c r="S394" i="6" s="1"/>
  <c r="O394" i="6"/>
  <c r="N394" i="6"/>
  <c r="M394" i="6"/>
  <c r="R393" i="6"/>
  <c r="Q393" i="6"/>
  <c r="P393" i="6"/>
  <c r="O393" i="6"/>
  <c r="N393" i="6"/>
  <c r="M393" i="6"/>
  <c r="S393" i="6" s="1"/>
  <c r="R392" i="6"/>
  <c r="Q392" i="6"/>
  <c r="P392" i="6"/>
  <c r="O392" i="6"/>
  <c r="N392" i="6"/>
  <c r="M392" i="6"/>
  <c r="S392" i="6" s="1"/>
  <c r="B775" i="6"/>
  <c r="A775" i="6"/>
  <c r="B774" i="6"/>
  <c r="A774" i="6"/>
  <c r="B773" i="6"/>
  <c r="A773" i="6"/>
  <c r="B772" i="6"/>
  <c r="A772" i="6"/>
  <c r="B771" i="6"/>
  <c r="A771" i="6"/>
  <c r="B770" i="6"/>
  <c r="A770" i="6"/>
  <c r="B769" i="6"/>
  <c r="A769" i="6"/>
  <c r="B768" i="6"/>
  <c r="A768" i="6"/>
  <c r="B767" i="6"/>
  <c r="A767" i="6"/>
  <c r="B766" i="6"/>
  <c r="A766" i="6"/>
  <c r="B765" i="6"/>
  <c r="A765" i="6"/>
  <c r="B764" i="6"/>
  <c r="A764" i="6"/>
  <c r="B763" i="6"/>
  <c r="A763" i="6"/>
  <c r="B762" i="6"/>
  <c r="A762" i="6"/>
  <c r="B761" i="6"/>
  <c r="A761" i="6"/>
  <c r="B760" i="6"/>
  <c r="A760" i="6"/>
  <c r="B759" i="6"/>
  <c r="A759" i="6"/>
  <c r="B758" i="6"/>
  <c r="A758" i="6"/>
  <c r="B757" i="6"/>
  <c r="A757" i="6"/>
  <c r="B756" i="6"/>
  <c r="A756" i="6"/>
  <c r="B755" i="6"/>
  <c r="A755" i="6"/>
  <c r="B754" i="6"/>
  <c r="A754" i="6"/>
  <c r="B753" i="6"/>
  <c r="A753" i="6"/>
  <c r="B752" i="6"/>
  <c r="A752" i="6"/>
  <c r="B751" i="6"/>
  <c r="A751" i="6"/>
  <c r="B750" i="6"/>
  <c r="A750" i="6"/>
  <c r="B749" i="6"/>
  <c r="A749" i="6"/>
  <c r="B748" i="6"/>
  <c r="A748" i="6"/>
  <c r="B747" i="6"/>
  <c r="A747" i="6"/>
  <c r="B746" i="6"/>
  <c r="A746" i="6"/>
  <c r="B745" i="6"/>
  <c r="A745" i="6"/>
  <c r="B744" i="6"/>
  <c r="A744" i="6"/>
  <c r="B743" i="6"/>
  <c r="A743" i="6"/>
  <c r="B742" i="6"/>
  <c r="A742" i="6"/>
  <c r="B741" i="6"/>
  <c r="A741" i="6"/>
  <c r="B740" i="6"/>
  <c r="A740" i="6"/>
  <c r="B739" i="6"/>
  <c r="A739" i="6"/>
  <c r="B738" i="6"/>
  <c r="A738" i="6"/>
  <c r="B737" i="6"/>
  <c r="A737" i="6"/>
  <c r="B736" i="6"/>
  <c r="A736" i="6"/>
  <c r="B735" i="6"/>
  <c r="A735" i="6"/>
  <c r="B734" i="6"/>
  <c r="A734" i="6"/>
  <c r="B733" i="6"/>
  <c r="A733" i="6"/>
  <c r="B732" i="6"/>
  <c r="A732" i="6"/>
  <c r="B731" i="6"/>
  <c r="A731" i="6"/>
  <c r="B730" i="6"/>
  <c r="A730" i="6"/>
  <c r="B729" i="6"/>
  <c r="A729" i="6"/>
  <c r="B728" i="6"/>
  <c r="A728" i="6"/>
  <c r="B727" i="6"/>
  <c r="A727" i="6"/>
  <c r="B726" i="6"/>
  <c r="A726" i="6"/>
  <c r="B725" i="6"/>
  <c r="A725" i="6"/>
  <c r="B724" i="6"/>
  <c r="A724" i="6"/>
  <c r="B723" i="6"/>
  <c r="A723" i="6"/>
  <c r="B722" i="6"/>
  <c r="A722" i="6"/>
  <c r="B721" i="6"/>
  <c r="A721" i="6"/>
  <c r="B720" i="6"/>
  <c r="A720" i="6"/>
  <c r="B719" i="6"/>
  <c r="A719" i="6"/>
  <c r="B718" i="6"/>
  <c r="A718" i="6"/>
  <c r="B717" i="6"/>
  <c r="A717" i="6"/>
  <c r="B716" i="6"/>
  <c r="A716" i="6"/>
  <c r="B715" i="6"/>
  <c r="A715" i="6"/>
  <c r="B714" i="6"/>
  <c r="A714" i="6"/>
  <c r="B713" i="6"/>
  <c r="A713" i="6"/>
  <c r="B712" i="6"/>
  <c r="A712" i="6"/>
  <c r="B711" i="6"/>
  <c r="A711" i="6"/>
  <c r="B710" i="6"/>
  <c r="A710" i="6"/>
  <c r="B709" i="6"/>
  <c r="A709" i="6"/>
  <c r="B708" i="6"/>
  <c r="A708" i="6"/>
  <c r="B707" i="6"/>
  <c r="A707" i="6"/>
  <c r="B706" i="6"/>
  <c r="A706" i="6"/>
  <c r="B705" i="6"/>
  <c r="A705" i="6"/>
  <c r="B704" i="6"/>
  <c r="A704" i="6"/>
  <c r="B703" i="6"/>
  <c r="A703" i="6"/>
  <c r="B702" i="6"/>
  <c r="A702" i="6"/>
  <c r="B701" i="6"/>
  <c r="A701" i="6"/>
  <c r="B700" i="6"/>
  <c r="A700" i="6"/>
  <c r="B699" i="6"/>
  <c r="A699" i="6"/>
  <c r="B698" i="6"/>
  <c r="A698" i="6"/>
  <c r="B697" i="6"/>
  <c r="A697" i="6"/>
  <c r="B696" i="6"/>
  <c r="A696" i="6"/>
  <c r="B695" i="6"/>
  <c r="A695" i="6"/>
  <c r="B694" i="6"/>
  <c r="A694" i="6"/>
  <c r="B693" i="6"/>
  <c r="A693" i="6"/>
  <c r="B692" i="6"/>
  <c r="A692" i="6"/>
  <c r="B691" i="6"/>
  <c r="A691" i="6"/>
  <c r="B690" i="6"/>
  <c r="A690" i="6"/>
  <c r="B689" i="6"/>
  <c r="A689" i="6"/>
  <c r="B688" i="6"/>
  <c r="A688" i="6"/>
  <c r="B687" i="6"/>
  <c r="A687" i="6"/>
  <c r="B686" i="6"/>
  <c r="A686" i="6"/>
  <c r="B685" i="6"/>
  <c r="A685" i="6"/>
  <c r="B684" i="6"/>
  <c r="A684" i="6"/>
  <c r="B683" i="6"/>
  <c r="A683" i="6"/>
  <c r="B682" i="6"/>
  <c r="A682" i="6"/>
  <c r="B681" i="6"/>
  <c r="A681" i="6"/>
  <c r="B680" i="6"/>
  <c r="A680" i="6"/>
  <c r="B679" i="6"/>
  <c r="A679" i="6"/>
  <c r="B678" i="6"/>
  <c r="A678" i="6"/>
  <c r="B677" i="6"/>
  <c r="A677" i="6"/>
  <c r="B676" i="6"/>
  <c r="A676" i="6"/>
  <c r="B675" i="6"/>
  <c r="A675" i="6"/>
  <c r="B674" i="6"/>
  <c r="A674" i="6"/>
  <c r="B673" i="6"/>
  <c r="A673" i="6"/>
  <c r="B672" i="6"/>
  <c r="A672" i="6"/>
  <c r="B671" i="6"/>
  <c r="A671" i="6"/>
  <c r="B670" i="6"/>
  <c r="A670" i="6"/>
  <c r="B669" i="6"/>
  <c r="A669" i="6"/>
  <c r="B668" i="6"/>
  <c r="A668" i="6"/>
  <c r="B667" i="6"/>
  <c r="A667" i="6"/>
  <c r="B666" i="6"/>
  <c r="A666" i="6"/>
  <c r="B665" i="6"/>
  <c r="A665" i="6"/>
  <c r="B664" i="6"/>
  <c r="A664" i="6"/>
  <c r="B663" i="6"/>
  <c r="A663" i="6"/>
  <c r="B662" i="6"/>
  <c r="A662" i="6"/>
  <c r="B661" i="6"/>
  <c r="A661" i="6"/>
  <c r="B660" i="6"/>
  <c r="A660" i="6"/>
  <c r="B659" i="6"/>
  <c r="A659" i="6"/>
  <c r="B658" i="6"/>
  <c r="A658" i="6"/>
  <c r="B657" i="6"/>
  <c r="A657" i="6"/>
  <c r="B656" i="6"/>
  <c r="A656" i="6"/>
  <c r="B655" i="6"/>
  <c r="A655" i="6"/>
  <c r="B654" i="6"/>
  <c r="A654" i="6"/>
  <c r="B653" i="6"/>
  <c r="A653" i="6"/>
  <c r="B652" i="6"/>
  <c r="A652" i="6"/>
  <c r="B651" i="6"/>
  <c r="A651" i="6"/>
  <c r="B650" i="6"/>
  <c r="A650" i="6"/>
  <c r="B649" i="6"/>
  <c r="A649" i="6"/>
  <c r="B648" i="6"/>
  <c r="A648" i="6"/>
  <c r="B647" i="6"/>
  <c r="A647" i="6"/>
  <c r="B646" i="6"/>
  <c r="A646" i="6"/>
  <c r="B645" i="6"/>
  <c r="A645" i="6"/>
  <c r="B644" i="6"/>
  <c r="A644" i="6"/>
  <c r="B643" i="6"/>
  <c r="A643" i="6"/>
  <c r="B642" i="6"/>
  <c r="A642" i="6"/>
  <c r="B641" i="6"/>
  <c r="A641" i="6"/>
  <c r="B640" i="6"/>
  <c r="A640" i="6"/>
  <c r="B639" i="6"/>
  <c r="A639" i="6"/>
  <c r="B638" i="6"/>
  <c r="A638" i="6"/>
  <c r="B637" i="6"/>
  <c r="A637" i="6"/>
  <c r="B636" i="6"/>
  <c r="A636" i="6"/>
  <c r="B635" i="6"/>
  <c r="A635" i="6"/>
  <c r="B634" i="6"/>
  <c r="A634" i="6"/>
  <c r="B633" i="6"/>
  <c r="A633" i="6"/>
  <c r="B632" i="6"/>
  <c r="A632" i="6"/>
  <c r="B631" i="6"/>
  <c r="A631" i="6"/>
  <c r="B630" i="6"/>
  <c r="A630" i="6"/>
  <c r="B629" i="6"/>
  <c r="A629" i="6"/>
  <c r="B628" i="6"/>
  <c r="A628" i="6"/>
  <c r="B627" i="6"/>
  <c r="A627" i="6"/>
  <c r="B626" i="6"/>
  <c r="A626" i="6"/>
  <c r="B625" i="6"/>
  <c r="A625" i="6"/>
  <c r="B624" i="6"/>
  <c r="A624" i="6"/>
  <c r="B623" i="6"/>
  <c r="A623" i="6"/>
  <c r="B622" i="6"/>
  <c r="A622" i="6"/>
  <c r="B621" i="6"/>
  <c r="A621" i="6"/>
  <c r="B620" i="6"/>
  <c r="A620" i="6"/>
  <c r="B619" i="6"/>
  <c r="A619" i="6"/>
  <c r="B618" i="6"/>
  <c r="A618" i="6"/>
  <c r="B617" i="6"/>
  <c r="A617" i="6"/>
  <c r="B616" i="6"/>
  <c r="A616" i="6"/>
  <c r="B615" i="6"/>
  <c r="A615" i="6"/>
  <c r="B614" i="6"/>
  <c r="A614" i="6"/>
  <c r="B613" i="6"/>
  <c r="A613" i="6"/>
  <c r="B612" i="6"/>
  <c r="A612" i="6"/>
  <c r="B611" i="6"/>
  <c r="A611" i="6"/>
  <c r="B610" i="6"/>
  <c r="A610" i="6"/>
  <c r="B609" i="6"/>
  <c r="A609" i="6"/>
  <c r="B608" i="6"/>
  <c r="A608" i="6"/>
  <c r="B607" i="6"/>
  <c r="A607" i="6"/>
  <c r="B606" i="6"/>
  <c r="A606" i="6"/>
  <c r="B605" i="6"/>
  <c r="A605" i="6"/>
  <c r="B604" i="6"/>
  <c r="A604" i="6"/>
  <c r="B603" i="6"/>
  <c r="A603" i="6"/>
  <c r="B602" i="6"/>
  <c r="A602" i="6"/>
  <c r="B601" i="6"/>
  <c r="A601" i="6"/>
  <c r="B600" i="6"/>
  <c r="A600" i="6"/>
  <c r="B599" i="6"/>
  <c r="A599" i="6"/>
  <c r="B598" i="6"/>
  <c r="A598" i="6"/>
  <c r="B597" i="6"/>
  <c r="A597" i="6"/>
  <c r="B596" i="6"/>
  <c r="A596" i="6"/>
  <c r="B595" i="6"/>
  <c r="A595" i="6"/>
  <c r="B594" i="6"/>
  <c r="A594" i="6"/>
  <c r="B593" i="6"/>
  <c r="A593" i="6"/>
  <c r="B592" i="6"/>
  <c r="A592" i="6"/>
  <c r="B591" i="6"/>
  <c r="A591" i="6"/>
  <c r="B590" i="6"/>
  <c r="A590" i="6"/>
  <c r="B589" i="6"/>
  <c r="A589" i="6"/>
  <c r="B588" i="6"/>
  <c r="A588" i="6"/>
  <c r="B587" i="6"/>
  <c r="A587" i="6"/>
  <c r="B586" i="6"/>
  <c r="A586" i="6"/>
  <c r="B585" i="6"/>
  <c r="A585" i="6"/>
  <c r="B584" i="6"/>
  <c r="A584" i="6"/>
  <c r="B583" i="6"/>
  <c r="A583" i="6"/>
  <c r="B582" i="6"/>
  <c r="A582" i="6"/>
  <c r="B581" i="6"/>
  <c r="A581" i="6"/>
  <c r="B580" i="6"/>
  <c r="A580" i="6"/>
  <c r="B579" i="6"/>
  <c r="A579" i="6"/>
  <c r="B578" i="6"/>
  <c r="A578" i="6"/>
  <c r="B577" i="6"/>
  <c r="A577" i="6"/>
  <c r="B576" i="6"/>
  <c r="A576" i="6"/>
  <c r="B575" i="6"/>
  <c r="A575" i="6"/>
  <c r="B574" i="6"/>
  <c r="A574" i="6"/>
  <c r="B573" i="6"/>
  <c r="A573" i="6"/>
  <c r="B572" i="6"/>
  <c r="A572" i="6"/>
  <c r="B571" i="6"/>
  <c r="A571" i="6"/>
  <c r="B570" i="6"/>
  <c r="A570" i="6"/>
  <c r="B569" i="6"/>
  <c r="A569" i="6"/>
  <c r="B568" i="6"/>
  <c r="A568" i="6"/>
  <c r="B567" i="6"/>
  <c r="A567" i="6"/>
  <c r="B566" i="6"/>
  <c r="A566" i="6"/>
  <c r="B565" i="6"/>
  <c r="A565" i="6"/>
  <c r="B564" i="6"/>
  <c r="A564" i="6"/>
  <c r="B563" i="6"/>
  <c r="A563" i="6"/>
  <c r="B562" i="6"/>
  <c r="A562" i="6"/>
  <c r="B561" i="6"/>
  <c r="A561" i="6"/>
  <c r="B560" i="6"/>
  <c r="A560" i="6"/>
  <c r="B559" i="6"/>
  <c r="A559" i="6"/>
  <c r="B558" i="6"/>
  <c r="A558" i="6"/>
  <c r="B557" i="6"/>
  <c r="A557" i="6"/>
  <c r="B556" i="6"/>
  <c r="A556" i="6"/>
  <c r="B555" i="6"/>
  <c r="A555" i="6"/>
  <c r="B554" i="6"/>
  <c r="A554" i="6"/>
  <c r="B553" i="6"/>
  <c r="A553" i="6"/>
  <c r="B552" i="6"/>
  <c r="A552" i="6"/>
  <c r="B551" i="6"/>
  <c r="A551" i="6"/>
  <c r="B550" i="6"/>
  <c r="A550" i="6"/>
  <c r="B549" i="6"/>
  <c r="A549" i="6"/>
  <c r="B548" i="6"/>
  <c r="A548" i="6"/>
  <c r="B547" i="6"/>
  <c r="A547" i="6"/>
  <c r="B546" i="6"/>
  <c r="A546" i="6"/>
  <c r="B545" i="6"/>
  <c r="A545" i="6"/>
  <c r="B544" i="6"/>
  <c r="A544" i="6"/>
  <c r="B543" i="6"/>
  <c r="A543" i="6"/>
  <c r="B542" i="6"/>
  <c r="A542" i="6"/>
  <c r="B541" i="6"/>
  <c r="A541" i="6"/>
  <c r="B540" i="6"/>
  <c r="A540" i="6"/>
  <c r="B539" i="6"/>
  <c r="A539" i="6"/>
  <c r="B538" i="6"/>
  <c r="A538" i="6"/>
  <c r="B537" i="6"/>
  <c r="A537" i="6"/>
  <c r="B536" i="6"/>
  <c r="A536" i="6"/>
  <c r="B535" i="6"/>
  <c r="A535" i="6"/>
  <c r="B534" i="6"/>
  <c r="A534" i="6"/>
  <c r="B533" i="6"/>
  <c r="A533" i="6"/>
  <c r="B532" i="6"/>
  <c r="A532" i="6"/>
  <c r="B531" i="6"/>
  <c r="A531" i="6"/>
  <c r="B530" i="6"/>
  <c r="A530" i="6"/>
  <c r="B529" i="6"/>
  <c r="A529" i="6"/>
  <c r="B528" i="6"/>
  <c r="A528" i="6"/>
  <c r="B527" i="6"/>
  <c r="A527" i="6"/>
  <c r="B526" i="6"/>
  <c r="A526" i="6"/>
  <c r="B525" i="6"/>
  <c r="A525" i="6"/>
  <c r="B524" i="6"/>
  <c r="A524" i="6"/>
  <c r="B523" i="6"/>
  <c r="A523" i="6"/>
  <c r="B522" i="6"/>
  <c r="A522" i="6"/>
  <c r="B521" i="6"/>
  <c r="A521" i="6"/>
  <c r="B520" i="6"/>
  <c r="A520" i="6"/>
  <c r="B519" i="6"/>
  <c r="A519" i="6"/>
  <c r="B518" i="6"/>
  <c r="A518" i="6"/>
  <c r="B517" i="6"/>
  <c r="A517" i="6"/>
  <c r="B516" i="6"/>
  <c r="A516" i="6"/>
  <c r="B515" i="6"/>
  <c r="A515" i="6"/>
  <c r="B514" i="6"/>
  <c r="A514" i="6"/>
  <c r="B513" i="6"/>
  <c r="A513" i="6"/>
  <c r="B512" i="6"/>
  <c r="A512" i="6"/>
  <c r="B511" i="6"/>
  <c r="A511" i="6"/>
  <c r="B510" i="6"/>
  <c r="A510" i="6"/>
  <c r="B509" i="6"/>
  <c r="A509" i="6"/>
  <c r="B508" i="6"/>
  <c r="A508" i="6"/>
  <c r="B507" i="6"/>
  <c r="A507" i="6"/>
  <c r="B506" i="6"/>
  <c r="A506" i="6"/>
  <c r="B505" i="6"/>
  <c r="A505" i="6"/>
  <c r="B504" i="6"/>
  <c r="A504" i="6"/>
  <c r="B503" i="6"/>
  <c r="A503" i="6"/>
  <c r="B502" i="6"/>
  <c r="A502" i="6"/>
  <c r="B501" i="6"/>
  <c r="A501" i="6"/>
  <c r="B500" i="6"/>
  <c r="A500" i="6"/>
  <c r="B499" i="6"/>
  <c r="A499" i="6"/>
  <c r="B498" i="6"/>
  <c r="A498" i="6"/>
  <c r="B497" i="6"/>
  <c r="A497" i="6"/>
  <c r="B496" i="6"/>
  <c r="A496" i="6"/>
  <c r="B495" i="6"/>
  <c r="A495" i="6"/>
  <c r="B494" i="6"/>
  <c r="A494" i="6"/>
  <c r="B493" i="6"/>
  <c r="A493" i="6"/>
  <c r="B492" i="6"/>
  <c r="A492" i="6"/>
  <c r="B491" i="6"/>
  <c r="A491" i="6"/>
  <c r="B490" i="6"/>
  <c r="A490" i="6"/>
  <c r="B489" i="6"/>
  <c r="A489" i="6"/>
  <c r="B488" i="6"/>
  <c r="A488" i="6"/>
  <c r="B487" i="6"/>
  <c r="A487" i="6"/>
  <c r="B486" i="6"/>
  <c r="A486" i="6"/>
  <c r="B485" i="6"/>
  <c r="A485" i="6"/>
  <c r="B484" i="6"/>
  <c r="A484" i="6"/>
  <c r="B483" i="6"/>
  <c r="A483" i="6"/>
  <c r="B482" i="6"/>
  <c r="A482" i="6"/>
  <c r="B481" i="6"/>
  <c r="A481" i="6"/>
  <c r="B480" i="6"/>
  <c r="A480" i="6"/>
  <c r="B479" i="6"/>
  <c r="A479" i="6"/>
  <c r="B478" i="6"/>
  <c r="A478" i="6"/>
  <c r="B477" i="6"/>
  <c r="A477" i="6"/>
  <c r="B476" i="6"/>
  <c r="A476" i="6"/>
  <c r="B475" i="6"/>
  <c r="A475" i="6"/>
  <c r="B474" i="6"/>
  <c r="A474" i="6"/>
  <c r="B473" i="6"/>
  <c r="A473" i="6"/>
  <c r="B472" i="6"/>
  <c r="A472" i="6"/>
  <c r="B471" i="6"/>
  <c r="A471" i="6"/>
  <c r="B470" i="6"/>
  <c r="A470" i="6"/>
  <c r="B469" i="6"/>
  <c r="A469" i="6"/>
  <c r="B468" i="6"/>
  <c r="A468" i="6"/>
  <c r="B467" i="6"/>
  <c r="A467" i="6"/>
  <c r="B466" i="6"/>
  <c r="A466" i="6"/>
  <c r="B465" i="6"/>
  <c r="A465" i="6"/>
  <c r="B464" i="6"/>
  <c r="A464" i="6"/>
  <c r="B463" i="6"/>
  <c r="A463" i="6"/>
  <c r="B462" i="6"/>
  <c r="A462" i="6"/>
  <c r="B461" i="6"/>
  <c r="A461" i="6"/>
  <c r="B460" i="6"/>
  <c r="A460" i="6"/>
  <c r="B459" i="6"/>
  <c r="A459" i="6"/>
  <c r="B458" i="6"/>
  <c r="A458" i="6"/>
  <c r="B457" i="6"/>
  <c r="A457" i="6"/>
  <c r="B456" i="6"/>
  <c r="A456" i="6"/>
  <c r="B455" i="6"/>
  <c r="A455" i="6"/>
  <c r="B454" i="6"/>
  <c r="A454" i="6"/>
  <c r="B453" i="6"/>
  <c r="A453" i="6"/>
  <c r="B452" i="6"/>
  <c r="A452" i="6"/>
  <c r="B451" i="6"/>
  <c r="A451" i="6"/>
  <c r="B450" i="6"/>
  <c r="A450" i="6"/>
  <c r="B449" i="6"/>
  <c r="A449" i="6"/>
  <c r="B448" i="6"/>
  <c r="A448" i="6"/>
  <c r="B447" i="6"/>
  <c r="A447" i="6"/>
  <c r="B446" i="6"/>
  <c r="A446" i="6"/>
  <c r="B445" i="6"/>
  <c r="A445" i="6"/>
  <c r="B444" i="6"/>
  <c r="A444" i="6"/>
  <c r="B443" i="6"/>
  <c r="A443" i="6"/>
  <c r="B442" i="6"/>
  <c r="A442" i="6"/>
  <c r="B441" i="6"/>
  <c r="A441" i="6"/>
  <c r="B440" i="6"/>
  <c r="A440" i="6"/>
  <c r="B439" i="6"/>
  <c r="A439" i="6"/>
  <c r="B438" i="6"/>
  <c r="A438" i="6"/>
  <c r="B437" i="6"/>
  <c r="A437" i="6"/>
  <c r="B436" i="6"/>
  <c r="A436" i="6"/>
  <c r="B435" i="6"/>
  <c r="A435" i="6"/>
  <c r="B434" i="6"/>
  <c r="A434" i="6"/>
  <c r="B433" i="6"/>
  <c r="A433" i="6"/>
  <c r="B432" i="6"/>
  <c r="A432" i="6"/>
  <c r="B431" i="6"/>
  <c r="A431" i="6"/>
  <c r="B430" i="6"/>
  <c r="A430" i="6"/>
  <c r="B429" i="6"/>
  <c r="A429" i="6"/>
  <c r="B428" i="6"/>
  <c r="A428" i="6"/>
  <c r="B427" i="6"/>
  <c r="A427" i="6"/>
  <c r="B426" i="6"/>
  <c r="A426" i="6"/>
  <c r="B425" i="6"/>
  <c r="A425" i="6"/>
  <c r="B424" i="6"/>
  <c r="A424" i="6"/>
  <c r="B423" i="6"/>
  <c r="A423" i="6"/>
  <c r="B422" i="6"/>
  <c r="A422" i="6"/>
  <c r="B421" i="6"/>
  <c r="A421" i="6"/>
  <c r="B420" i="6"/>
  <c r="A420" i="6"/>
  <c r="B419" i="6"/>
  <c r="A419" i="6"/>
  <c r="B418" i="6"/>
  <c r="A418" i="6"/>
  <c r="B417" i="6"/>
  <c r="A417" i="6"/>
  <c r="B416" i="6"/>
  <c r="A416" i="6"/>
  <c r="B415" i="6"/>
  <c r="A415" i="6"/>
  <c r="B414" i="6"/>
  <c r="A414" i="6"/>
  <c r="B413" i="6"/>
  <c r="A413" i="6"/>
  <c r="B412" i="6"/>
  <c r="A412" i="6"/>
  <c r="B411" i="6"/>
  <c r="A411" i="6"/>
  <c r="B410" i="6"/>
  <c r="A410" i="6"/>
  <c r="B409" i="6"/>
  <c r="A409" i="6"/>
  <c r="B408" i="6"/>
  <c r="A408" i="6"/>
  <c r="B407" i="6"/>
  <c r="A407" i="6"/>
  <c r="B406" i="6"/>
  <c r="A406" i="6"/>
  <c r="B405" i="6"/>
  <c r="A405" i="6"/>
  <c r="B404" i="6"/>
  <c r="A404" i="6"/>
  <c r="B403" i="6"/>
  <c r="A403" i="6"/>
  <c r="B402" i="6"/>
  <c r="A402" i="6"/>
  <c r="B401" i="6"/>
  <c r="A401" i="6"/>
  <c r="B400" i="6"/>
  <c r="A400" i="6"/>
  <c r="B399" i="6"/>
  <c r="A399" i="6"/>
  <c r="B398" i="6"/>
  <c r="A398" i="6"/>
  <c r="B397" i="6"/>
  <c r="A397" i="6"/>
  <c r="B396" i="6"/>
  <c r="A396" i="6"/>
  <c r="B395" i="6"/>
  <c r="A395" i="6"/>
  <c r="B394" i="6"/>
  <c r="A394" i="6"/>
  <c r="B393" i="6"/>
  <c r="A393" i="6"/>
  <c r="B392" i="6"/>
  <c r="A392" i="6"/>
  <c r="A777" i="6"/>
  <c r="B777" i="6"/>
  <c r="M777" i="6"/>
  <c r="N777" i="6"/>
  <c r="O777" i="6"/>
  <c r="P777" i="6"/>
  <c r="Q777" i="6"/>
  <c r="R777" i="6"/>
  <c r="A778" i="6"/>
  <c r="B778" i="6"/>
  <c r="M778" i="6"/>
  <c r="N778" i="6"/>
  <c r="O778" i="6"/>
  <c r="P778" i="6"/>
  <c r="Q778" i="6"/>
  <c r="R778" i="6"/>
  <c r="A779" i="6"/>
  <c r="B779" i="6"/>
  <c r="M779" i="6"/>
  <c r="N779" i="6"/>
  <c r="O779" i="6"/>
  <c r="P779" i="6"/>
  <c r="Q779" i="6"/>
  <c r="R779" i="6"/>
  <c r="A780" i="6"/>
  <c r="B780" i="6"/>
  <c r="M780" i="6"/>
  <c r="N780" i="6"/>
  <c r="O780" i="6"/>
  <c r="P780" i="6"/>
  <c r="Q780" i="6"/>
  <c r="R780" i="6"/>
  <c r="A781" i="6"/>
  <c r="B781" i="6"/>
  <c r="M781" i="6"/>
  <c r="N781" i="6"/>
  <c r="O781" i="6"/>
  <c r="P781" i="6"/>
  <c r="Q781" i="6"/>
  <c r="R781" i="6"/>
  <c r="A782" i="6"/>
  <c r="B782" i="6"/>
  <c r="M782" i="6"/>
  <c r="N782" i="6"/>
  <c r="O782" i="6"/>
  <c r="P782" i="6"/>
  <c r="Q782" i="6"/>
  <c r="R782" i="6"/>
  <c r="A783" i="6"/>
  <c r="B783" i="6"/>
  <c r="M783" i="6"/>
  <c r="N783" i="6"/>
  <c r="O783" i="6"/>
  <c r="P783" i="6"/>
  <c r="Q783" i="6"/>
  <c r="R783" i="6"/>
  <c r="A784" i="6"/>
  <c r="B784" i="6"/>
  <c r="M784" i="6"/>
  <c r="N784" i="6"/>
  <c r="O784" i="6"/>
  <c r="P784" i="6"/>
  <c r="Q784" i="6"/>
  <c r="R784" i="6"/>
  <c r="A785" i="6"/>
  <c r="B785" i="6"/>
  <c r="M785" i="6"/>
  <c r="N785" i="6"/>
  <c r="O785" i="6"/>
  <c r="P785" i="6"/>
  <c r="Q785" i="6"/>
  <c r="R785" i="6"/>
  <c r="A786" i="6"/>
  <c r="B786" i="6"/>
  <c r="M786" i="6"/>
  <c r="N786" i="6"/>
  <c r="O786" i="6"/>
  <c r="P786" i="6"/>
  <c r="Q786" i="6"/>
  <c r="R786" i="6"/>
  <c r="A787" i="6"/>
  <c r="B787" i="6"/>
  <c r="M787" i="6"/>
  <c r="N787" i="6"/>
  <c r="O787" i="6"/>
  <c r="P787" i="6"/>
  <c r="Q787" i="6"/>
  <c r="R787" i="6"/>
  <c r="A788" i="6"/>
  <c r="B788" i="6"/>
  <c r="M788" i="6"/>
  <c r="N788" i="6"/>
  <c r="O788" i="6"/>
  <c r="P788" i="6"/>
  <c r="Q788" i="6"/>
  <c r="R788" i="6"/>
  <c r="A789" i="6"/>
  <c r="B789" i="6"/>
  <c r="M789" i="6"/>
  <c r="N789" i="6"/>
  <c r="O789" i="6"/>
  <c r="P789" i="6"/>
  <c r="Q789" i="6"/>
  <c r="R789" i="6"/>
  <c r="A790" i="6"/>
  <c r="B790" i="6"/>
  <c r="M790" i="6"/>
  <c r="N790" i="6"/>
  <c r="O790" i="6"/>
  <c r="P790" i="6"/>
  <c r="Q790" i="6"/>
  <c r="R790" i="6"/>
  <c r="A791" i="6"/>
  <c r="B791" i="6"/>
  <c r="M791" i="6"/>
  <c r="N791" i="6"/>
  <c r="O791" i="6"/>
  <c r="P791" i="6"/>
  <c r="Q791" i="6"/>
  <c r="R791" i="6"/>
  <c r="A792" i="6"/>
  <c r="B792" i="6"/>
  <c r="M792" i="6"/>
  <c r="N792" i="6"/>
  <c r="O792" i="6"/>
  <c r="P792" i="6"/>
  <c r="Q792" i="6"/>
  <c r="R792" i="6"/>
  <c r="A793" i="6"/>
  <c r="B793" i="6"/>
  <c r="M793" i="6"/>
  <c r="N793" i="6"/>
  <c r="O793" i="6"/>
  <c r="P793" i="6"/>
  <c r="Q793" i="6"/>
  <c r="R793" i="6"/>
  <c r="A794" i="6"/>
  <c r="B794" i="6"/>
  <c r="M794" i="6"/>
  <c r="N794" i="6"/>
  <c r="O794" i="6"/>
  <c r="P794" i="6"/>
  <c r="Q794" i="6"/>
  <c r="R794" i="6"/>
  <c r="A795" i="6"/>
  <c r="B795" i="6"/>
  <c r="M795" i="6"/>
  <c r="N795" i="6"/>
  <c r="O795" i="6"/>
  <c r="P795" i="6"/>
  <c r="Q795" i="6"/>
  <c r="R795" i="6"/>
  <c r="A796" i="6"/>
  <c r="B796" i="6"/>
  <c r="M796" i="6"/>
  <c r="N796" i="6"/>
  <c r="O796" i="6"/>
  <c r="P796" i="6"/>
  <c r="Q796" i="6"/>
  <c r="R796" i="6"/>
  <c r="A797" i="6"/>
  <c r="B797" i="6"/>
  <c r="M797" i="6"/>
  <c r="N797" i="6"/>
  <c r="O797" i="6"/>
  <c r="P797" i="6"/>
  <c r="Q797" i="6"/>
  <c r="R797" i="6"/>
  <c r="A798" i="6"/>
  <c r="B798" i="6"/>
  <c r="M798" i="6"/>
  <c r="N798" i="6"/>
  <c r="O798" i="6"/>
  <c r="P798" i="6"/>
  <c r="Q798" i="6"/>
  <c r="R798" i="6"/>
  <c r="A799" i="6"/>
  <c r="B799" i="6"/>
  <c r="M799" i="6"/>
  <c r="N799" i="6"/>
  <c r="O799" i="6"/>
  <c r="P799" i="6"/>
  <c r="Q799" i="6"/>
  <c r="R799" i="6"/>
  <c r="A800" i="6"/>
  <c r="B800" i="6"/>
  <c r="M800" i="6"/>
  <c r="N800" i="6"/>
  <c r="O800" i="6"/>
  <c r="P800" i="6"/>
  <c r="Q800" i="6"/>
  <c r="R800" i="6"/>
  <c r="A801" i="6"/>
  <c r="B801" i="6"/>
  <c r="M801" i="6"/>
  <c r="N801" i="6"/>
  <c r="O801" i="6"/>
  <c r="P801" i="6"/>
  <c r="Q801" i="6"/>
  <c r="R801" i="6"/>
  <c r="A802" i="6"/>
  <c r="B802" i="6"/>
  <c r="M802" i="6"/>
  <c r="N802" i="6"/>
  <c r="O802" i="6"/>
  <c r="P802" i="6"/>
  <c r="Q802" i="6"/>
  <c r="R802" i="6"/>
  <c r="A803" i="6"/>
  <c r="B803" i="6"/>
  <c r="M803" i="6"/>
  <c r="N803" i="6"/>
  <c r="O803" i="6"/>
  <c r="P803" i="6"/>
  <c r="Q803" i="6"/>
  <c r="R803" i="6"/>
  <c r="A804" i="6"/>
  <c r="B804" i="6"/>
  <c r="M804" i="6"/>
  <c r="N804" i="6"/>
  <c r="O804" i="6"/>
  <c r="P804" i="6"/>
  <c r="Q804" i="6"/>
  <c r="R804" i="6"/>
  <c r="A805" i="6"/>
  <c r="B805" i="6"/>
  <c r="M805" i="6"/>
  <c r="N805" i="6"/>
  <c r="O805" i="6"/>
  <c r="P805" i="6"/>
  <c r="Q805" i="6"/>
  <c r="R805" i="6"/>
  <c r="A806" i="6"/>
  <c r="B806" i="6"/>
  <c r="M806" i="6"/>
  <c r="N806" i="6"/>
  <c r="O806" i="6"/>
  <c r="P806" i="6"/>
  <c r="Q806" i="6"/>
  <c r="R806" i="6"/>
  <c r="A807" i="6"/>
  <c r="B807" i="6"/>
  <c r="M807" i="6"/>
  <c r="N807" i="6"/>
  <c r="O807" i="6"/>
  <c r="P807" i="6"/>
  <c r="Q807" i="6"/>
  <c r="R807" i="6"/>
  <c r="A808" i="6"/>
  <c r="B808" i="6"/>
  <c r="M808" i="6"/>
  <c r="N808" i="6"/>
  <c r="O808" i="6"/>
  <c r="P808" i="6"/>
  <c r="Q808" i="6"/>
  <c r="R808" i="6"/>
  <c r="A809" i="6"/>
  <c r="B809" i="6"/>
  <c r="M809" i="6"/>
  <c r="N809" i="6"/>
  <c r="O809" i="6"/>
  <c r="P809" i="6"/>
  <c r="Q809" i="6"/>
  <c r="R809" i="6"/>
  <c r="A810" i="6"/>
  <c r="B810" i="6"/>
  <c r="M810" i="6"/>
  <c r="N810" i="6"/>
  <c r="O810" i="6"/>
  <c r="P810" i="6"/>
  <c r="Q810" i="6"/>
  <c r="R810" i="6"/>
  <c r="A811" i="6"/>
  <c r="B811" i="6"/>
  <c r="M811" i="6"/>
  <c r="N811" i="6"/>
  <c r="O811" i="6"/>
  <c r="P811" i="6"/>
  <c r="Q811" i="6"/>
  <c r="R811" i="6"/>
  <c r="A812" i="6"/>
  <c r="B812" i="6"/>
  <c r="M812" i="6"/>
  <c r="N812" i="6"/>
  <c r="O812" i="6"/>
  <c r="P812" i="6"/>
  <c r="Q812" i="6"/>
  <c r="R812" i="6"/>
  <c r="A813" i="6"/>
  <c r="B813" i="6"/>
  <c r="M813" i="6"/>
  <c r="N813" i="6"/>
  <c r="O813" i="6"/>
  <c r="P813" i="6"/>
  <c r="Q813" i="6"/>
  <c r="R813" i="6"/>
  <c r="A814" i="6"/>
  <c r="B814" i="6"/>
  <c r="M814" i="6"/>
  <c r="N814" i="6"/>
  <c r="O814" i="6"/>
  <c r="P814" i="6"/>
  <c r="Q814" i="6"/>
  <c r="R814" i="6"/>
  <c r="A815" i="6"/>
  <c r="B815" i="6"/>
  <c r="M815" i="6"/>
  <c r="N815" i="6"/>
  <c r="O815" i="6"/>
  <c r="P815" i="6"/>
  <c r="Q815" i="6"/>
  <c r="R815" i="6"/>
  <c r="A816" i="6"/>
  <c r="B816" i="6"/>
  <c r="M816" i="6"/>
  <c r="N816" i="6"/>
  <c r="O816" i="6"/>
  <c r="P816" i="6"/>
  <c r="Q816" i="6"/>
  <c r="R816" i="6"/>
  <c r="A817" i="6"/>
  <c r="B817" i="6"/>
  <c r="M817" i="6"/>
  <c r="N817" i="6"/>
  <c r="O817" i="6"/>
  <c r="P817" i="6"/>
  <c r="Q817" i="6"/>
  <c r="R817" i="6"/>
  <c r="A818" i="6"/>
  <c r="B818" i="6"/>
  <c r="M818" i="6"/>
  <c r="N818" i="6"/>
  <c r="O818" i="6"/>
  <c r="P818" i="6"/>
  <c r="Q818" i="6"/>
  <c r="R818" i="6"/>
  <c r="A819" i="6"/>
  <c r="B819" i="6"/>
  <c r="M819" i="6"/>
  <c r="N819" i="6"/>
  <c r="O819" i="6"/>
  <c r="P819" i="6"/>
  <c r="Q819" i="6"/>
  <c r="R819" i="6"/>
  <c r="A820" i="6"/>
  <c r="B820" i="6"/>
  <c r="M820" i="6"/>
  <c r="N820" i="6"/>
  <c r="O820" i="6"/>
  <c r="P820" i="6"/>
  <c r="Q820" i="6"/>
  <c r="R820" i="6"/>
  <c r="A821" i="6"/>
  <c r="B821" i="6"/>
  <c r="M821" i="6"/>
  <c r="N821" i="6"/>
  <c r="O821" i="6"/>
  <c r="P821" i="6"/>
  <c r="Q821" i="6"/>
  <c r="R821" i="6"/>
  <c r="A822" i="6"/>
  <c r="B822" i="6"/>
  <c r="M822" i="6"/>
  <c r="N822" i="6"/>
  <c r="O822" i="6"/>
  <c r="P822" i="6"/>
  <c r="Q822" i="6"/>
  <c r="R822" i="6"/>
  <c r="A823" i="6"/>
  <c r="B823" i="6"/>
  <c r="M823" i="6"/>
  <c r="N823" i="6"/>
  <c r="O823" i="6"/>
  <c r="P823" i="6"/>
  <c r="Q823" i="6"/>
  <c r="R823" i="6"/>
  <c r="A824" i="6"/>
  <c r="B824" i="6"/>
  <c r="M824" i="6"/>
  <c r="N824" i="6"/>
  <c r="O824" i="6"/>
  <c r="P824" i="6"/>
  <c r="Q824" i="6"/>
  <c r="R824" i="6"/>
  <c r="A825" i="6"/>
  <c r="B825" i="6"/>
  <c r="M825" i="6"/>
  <c r="N825" i="6"/>
  <c r="O825" i="6"/>
  <c r="P825" i="6"/>
  <c r="Q825" i="6"/>
  <c r="R825" i="6"/>
  <c r="A826" i="6"/>
  <c r="B826" i="6"/>
  <c r="M826" i="6"/>
  <c r="N826" i="6"/>
  <c r="O826" i="6"/>
  <c r="P826" i="6"/>
  <c r="Q826" i="6"/>
  <c r="R826" i="6"/>
  <c r="A827" i="6"/>
  <c r="B827" i="6"/>
  <c r="M827" i="6"/>
  <c r="N827" i="6"/>
  <c r="O827" i="6"/>
  <c r="P827" i="6"/>
  <c r="Q827" i="6"/>
  <c r="R827" i="6"/>
  <c r="A828" i="6"/>
  <c r="B828" i="6"/>
  <c r="M828" i="6"/>
  <c r="N828" i="6"/>
  <c r="O828" i="6"/>
  <c r="P828" i="6"/>
  <c r="Q828" i="6"/>
  <c r="R828" i="6"/>
  <c r="A829" i="6"/>
  <c r="B829" i="6"/>
  <c r="M829" i="6"/>
  <c r="N829" i="6"/>
  <c r="O829" i="6"/>
  <c r="P829" i="6"/>
  <c r="Q829" i="6"/>
  <c r="R829" i="6"/>
  <c r="A830" i="6"/>
  <c r="B830" i="6"/>
  <c r="M830" i="6"/>
  <c r="N830" i="6"/>
  <c r="O830" i="6"/>
  <c r="P830" i="6"/>
  <c r="Q830" i="6"/>
  <c r="R830" i="6"/>
  <c r="A831" i="6"/>
  <c r="B831" i="6"/>
  <c r="M831" i="6"/>
  <c r="N831" i="6"/>
  <c r="O831" i="6"/>
  <c r="P831" i="6"/>
  <c r="Q831" i="6"/>
  <c r="R831" i="6"/>
  <c r="A832" i="6"/>
  <c r="B832" i="6"/>
  <c r="M832" i="6"/>
  <c r="N832" i="6"/>
  <c r="S832" i="6" s="1"/>
  <c r="O832" i="6"/>
  <c r="P832" i="6"/>
  <c r="Q832" i="6"/>
  <c r="R832" i="6"/>
  <c r="A833" i="6"/>
  <c r="B833" i="6"/>
  <c r="M833" i="6"/>
  <c r="N833" i="6"/>
  <c r="O833" i="6"/>
  <c r="P833" i="6"/>
  <c r="Q833" i="6"/>
  <c r="R833" i="6"/>
  <c r="A834" i="6"/>
  <c r="B834" i="6"/>
  <c r="M834" i="6"/>
  <c r="S834" i="6" s="1"/>
  <c r="N834" i="6"/>
  <c r="O834" i="6"/>
  <c r="P834" i="6"/>
  <c r="Q834" i="6"/>
  <c r="R834" i="6"/>
  <c r="A835" i="6"/>
  <c r="B835" i="6"/>
  <c r="M835" i="6"/>
  <c r="N835" i="6"/>
  <c r="O835" i="6"/>
  <c r="P835" i="6"/>
  <c r="Q835" i="6"/>
  <c r="S835" i="6" s="1"/>
  <c r="R835" i="6"/>
  <c r="A836" i="6"/>
  <c r="B836" i="6"/>
  <c r="M836" i="6"/>
  <c r="N836" i="6"/>
  <c r="O836" i="6"/>
  <c r="P836" i="6"/>
  <c r="Q836" i="6"/>
  <c r="R836" i="6"/>
  <c r="A837" i="6"/>
  <c r="B837" i="6"/>
  <c r="M837" i="6"/>
  <c r="N837" i="6"/>
  <c r="O837" i="6"/>
  <c r="P837" i="6"/>
  <c r="Q837" i="6"/>
  <c r="R837" i="6"/>
  <c r="A838" i="6"/>
  <c r="B838" i="6"/>
  <c r="M838" i="6"/>
  <c r="N838" i="6"/>
  <c r="O838" i="6"/>
  <c r="P838" i="6"/>
  <c r="Q838" i="6"/>
  <c r="R838" i="6"/>
  <c r="A839" i="6"/>
  <c r="B839" i="6"/>
  <c r="M839" i="6"/>
  <c r="S839" i="6" s="1"/>
  <c r="N839" i="6"/>
  <c r="O839" i="6"/>
  <c r="P839" i="6"/>
  <c r="Q839" i="6"/>
  <c r="R839" i="6"/>
  <c r="A840" i="6"/>
  <c r="B840" i="6"/>
  <c r="M840" i="6"/>
  <c r="N840" i="6"/>
  <c r="O840" i="6"/>
  <c r="P840" i="6"/>
  <c r="Q840" i="6"/>
  <c r="R840" i="6"/>
  <c r="A841" i="6"/>
  <c r="B841" i="6"/>
  <c r="M841" i="6"/>
  <c r="N841" i="6"/>
  <c r="O841" i="6"/>
  <c r="P841" i="6"/>
  <c r="Q841" i="6"/>
  <c r="R841" i="6"/>
  <c r="A842" i="6"/>
  <c r="B842" i="6"/>
  <c r="M842" i="6"/>
  <c r="N842" i="6"/>
  <c r="O842" i="6"/>
  <c r="P842" i="6"/>
  <c r="Q842" i="6"/>
  <c r="R842" i="6"/>
  <c r="A843" i="6"/>
  <c r="B843" i="6"/>
  <c r="M843" i="6"/>
  <c r="N843" i="6"/>
  <c r="O843" i="6"/>
  <c r="P843" i="6"/>
  <c r="Q843" i="6"/>
  <c r="R843" i="6"/>
  <c r="A844" i="6"/>
  <c r="B844" i="6"/>
  <c r="M844" i="6"/>
  <c r="N844" i="6"/>
  <c r="O844" i="6"/>
  <c r="P844" i="6"/>
  <c r="Q844" i="6"/>
  <c r="R844" i="6"/>
  <c r="A845" i="6"/>
  <c r="B845" i="6"/>
  <c r="M845" i="6"/>
  <c r="N845" i="6"/>
  <c r="O845" i="6"/>
  <c r="P845" i="6"/>
  <c r="Q845" i="6"/>
  <c r="R845" i="6"/>
  <c r="A846" i="6"/>
  <c r="B846" i="6"/>
  <c r="M846" i="6"/>
  <c r="N846" i="6"/>
  <c r="O846" i="6"/>
  <c r="P846" i="6"/>
  <c r="Q846" i="6"/>
  <c r="R846" i="6"/>
  <c r="A847" i="6"/>
  <c r="B847" i="6"/>
  <c r="M847" i="6"/>
  <c r="N847" i="6"/>
  <c r="O847" i="6"/>
  <c r="P847" i="6"/>
  <c r="Q847" i="6"/>
  <c r="R847" i="6"/>
  <c r="A848" i="6"/>
  <c r="B848" i="6"/>
  <c r="M848" i="6"/>
  <c r="N848" i="6"/>
  <c r="O848" i="6"/>
  <c r="P848" i="6"/>
  <c r="Q848" i="6"/>
  <c r="R848" i="6"/>
  <c r="A849" i="6"/>
  <c r="B849" i="6"/>
  <c r="M849" i="6"/>
  <c r="N849" i="6"/>
  <c r="O849" i="6"/>
  <c r="P849" i="6"/>
  <c r="Q849" i="6"/>
  <c r="R849" i="6"/>
  <c r="A850" i="6"/>
  <c r="B850" i="6"/>
  <c r="M850" i="6"/>
  <c r="N850" i="6"/>
  <c r="O850" i="6"/>
  <c r="P850" i="6"/>
  <c r="Q850" i="6"/>
  <c r="R850" i="6"/>
  <c r="A851" i="6"/>
  <c r="B851" i="6"/>
  <c r="M851" i="6"/>
  <c r="N851" i="6"/>
  <c r="O851" i="6"/>
  <c r="P851" i="6"/>
  <c r="Q851" i="6"/>
  <c r="R851" i="6"/>
  <c r="A852" i="6"/>
  <c r="B852" i="6"/>
  <c r="M852" i="6"/>
  <c r="N852" i="6"/>
  <c r="O852" i="6"/>
  <c r="P852" i="6"/>
  <c r="Q852" i="6"/>
  <c r="R852" i="6"/>
  <c r="A853" i="6"/>
  <c r="B853" i="6"/>
  <c r="M853" i="6"/>
  <c r="N853" i="6"/>
  <c r="O853" i="6"/>
  <c r="P853" i="6"/>
  <c r="Q853" i="6"/>
  <c r="R853" i="6"/>
  <c r="A854" i="6"/>
  <c r="B854" i="6"/>
  <c r="M854" i="6"/>
  <c r="N854" i="6"/>
  <c r="O854" i="6"/>
  <c r="P854" i="6"/>
  <c r="Q854" i="6"/>
  <c r="R854" i="6"/>
  <c r="A855" i="6"/>
  <c r="B855" i="6"/>
  <c r="M855" i="6"/>
  <c r="N855" i="6"/>
  <c r="O855" i="6"/>
  <c r="P855" i="6"/>
  <c r="Q855" i="6"/>
  <c r="R855" i="6"/>
  <c r="A856" i="6"/>
  <c r="B856" i="6"/>
  <c r="M856" i="6"/>
  <c r="N856" i="6"/>
  <c r="O856" i="6"/>
  <c r="P856" i="6"/>
  <c r="Q856" i="6"/>
  <c r="R856" i="6"/>
  <c r="A857" i="6"/>
  <c r="B857" i="6"/>
  <c r="M857" i="6"/>
  <c r="N857" i="6"/>
  <c r="O857" i="6"/>
  <c r="P857" i="6"/>
  <c r="Q857" i="6"/>
  <c r="R857" i="6"/>
  <c r="A858" i="6"/>
  <c r="B858" i="6"/>
  <c r="M858" i="6"/>
  <c r="N858" i="6"/>
  <c r="O858" i="6"/>
  <c r="P858" i="6"/>
  <c r="Q858" i="6"/>
  <c r="R858" i="6"/>
  <c r="A859" i="6"/>
  <c r="B859" i="6"/>
  <c r="M859" i="6"/>
  <c r="N859" i="6"/>
  <c r="O859" i="6"/>
  <c r="P859" i="6"/>
  <c r="Q859" i="6"/>
  <c r="R859" i="6"/>
  <c r="A860" i="6"/>
  <c r="B860" i="6"/>
  <c r="M860" i="6"/>
  <c r="N860" i="6"/>
  <c r="O860" i="6"/>
  <c r="P860" i="6"/>
  <c r="Q860" i="6"/>
  <c r="R860" i="6"/>
  <c r="A861" i="6"/>
  <c r="B861" i="6"/>
  <c r="M861" i="6"/>
  <c r="N861" i="6"/>
  <c r="O861" i="6"/>
  <c r="P861" i="6"/>
  <c r="Q861" i="6"/>
  <c r="R861" i="6"/>
  <c r="A862" i="6"/>
  <c r="B862" i="6"/>
  <c r="M862" i="6"/>
  <c r="N862" i="6"/>
  <c r="O862" i="6"/>
  <c r="P862" i="6"/>
  <c r="Q862" i="6"/>
  <c r="R862" i="6"/>
  <c r="A863" i="6"/>
  <c r="B863" i="6"/>
  <c r="M863" i="6"/>
  <c r="N863" i="6"/>
  <c r="O863" i="6"/>
  <c r="P863" i="6"/>
  <c r="Q863" i="6"/>
  <c r="R863" i="6"/>
  <c r="A864" i="6"/>
  <c r="B864" i="6"/>
  <c r="M864" i="6"/>
  <c r="N864" i="6"/>
  <c r="O864" i="6"/>
  <c r="P864" i="6"/>
  <c r="Q864" i="6"/>
  <c r="R864" i="6"/>
  <c r="A865" i="6"/>
  <c r="B865" i="6"/>
  <c r="M865" i="6"/>
  <c r="N865" i="6"/>
  <c r="O865" i="6"/>
  <c r="P865" i="6"/>
  <c r="Q865" i="6"/>
  <c r="R865" i="6"/>
  <c r="A866" i="6"/>
  <c r="B866" i="6"/>
  <c r="M866" i="6"/>
  <c r="N866" i="6"/>
  <c r="O866" i="6"/>
  <c r="P866" i="6"/>
  <c r="Q866" i="6"/>
  <c r="R866" i="6"/>
  <c r="A867" i="6"/>
  <c r="B867" i="6"/>
  <c r="M867" i="6"/>
  <c r="N867" i="6"/>
  <c r="O867" i="6"/>
  <c r="P867" i="6"/>
  <c r="Q867" i="6"/>
  <c r="R867" i="6"/>
  <c r="A868" i="6"/>
  <c r="B868" i="6"/>
  <c r="M868" i="6"/>
  <c r="N868" i="6"/>
  <c r="O868" i="6"/>
  <c r="P868" i="6"/>
  <c r="Q868" i="6"/>
  <c r="R868" i="6"/>
  <c r="A869" i="6"/>
  <c r="B869" i="6"/>
  <c r="M869" i="6"/>
  <c r="N869" i="6"/>
  <c r="O869" i="6"/>
  <c r="P869" i="6"/>
  <c r="Q869" i="6"/>
  <c r="R869" i="6"/>
  <c r="A870" i="6"/>
  <c r="B870" i="6"/>
  <c r="M870" i="6"/>
  <c r="N870" i="6"/>
  <c r="O870" i="6"/>
  <c r="P870" i="6"/>
  <c r="Q870" i="6"/>
  <c r="R870" i="6"/>
  <c r="A871" i="6"/>
  <c r="B871" i="6"/>
  <c r="M871" i="6"/>
  <c r="N871" i="6"/>
  <c r="O871" i="6"/>
  <c r="P871" i="6"/>
  <c r="Q871" i="6"/>
  <c r="R871" i="6"/>
  <c r="A872" i="6"/>
  <c r="B872" i="6"/>
  <c r="M872" i="6"/>
  <c r="N872" i="6"/>
  <c r="O872" i="6"/>
  <c r="P872" i="6"/>
  <c r="Q872" i="6"/>
  <c r="R872" i="6"/>
  <c r="A873" i="6"/>
  <c r="B873" i="6"/>
  <c r="M873" i="6"/>
  <c r="N873" i="6"/>
  <c r="O873" i="6"/>
  <c r="P873" i="6"/>
  <c r="Q873" i="6"/>
  <c r="R873" i="6"/>
  <c r="A874" i="6"/>
  <c r="B874" i="6"/>
  <c r="M874" i="6"/>
  <c r="N874" i="6"/>
  <c r="O874" i="6"/>
  <c r="P874" i="6"/>
  <c r="Q874" i="6"/>
  <c r="R874" i="6"/>
  <c r="A875" i="6"/>
  <c r="B875" i="6"/>
  <c r="M875" i="6"/>
  <c r="N875" i="6"/>
  <c r="O875" i="6"/>
  <c r="P875" i="6"/>
  <c r="Q875" i="6"/>
  <c r="R875" i="6"/>
  <c r="A876" i="6"/>
  <c r="B876" i="6"/>
  <c r="M876" i="6"/>
  <c r="N876" i="6"/>
  <c r="O876" i="6"/>
  <c r="P876" i="6"/>
  <c r="Q876" i="6"/>
  <c r="R876" i="6"/>
  <c r="A877" i="6"/>
  <c r="B877" i="6"/>
  <c r="M877" i="6"/>
  <c r="N877" i="6"/>
  <c r="O877" i="6"/>
  <c r="P877" i="6"/>
  <c r="Q877" i="6"/>
  <c r="R877" i="6"/>
  <c r="A878" i="6"/>
  <c r="B878" i="6"/>
  <c r="M878" i="6"/>
  <c r="N878" i="6"/>
  <c r="O878" i="6"/>
  <c r="P878" i="6"/>
  <c r="Q878" i="6"/>
  <c r="R878" i="6"/>
  <c r="A879" i="6"/>
  <c r="B879" i="6"/>
  <c r="M879" i="6"/>
  <c r="N879" i="6"/>
  <c r="O879" i="6"/>
  <c r="P879" i="6"/>
  <c r="Q879" i="6"/>
  <c r="R879" i="6"/>
  <c r="A880" i="6"/>
  <c r="B880" i="6"/>
  <c r="M880" i="6"/>
  <c r="N880" i="6"/>
  <c r="O880" i="6"/>
  <c r="P880" i="6"/>
  <c r="Q880" i="6"/>
  <c r="R880" i="6"/>
  <c r="A881" i="6"/>
  <c r="B881" i="6"/>
  <c r="M881" i="6"/>
  <c r="N881" i="6"/>
  <c r="O881" i="6"/>
  <c r="P881" i="6"/>
  <c r="Q881" i="6"/>
  <c r="R881" i="6"/>
  <c r="A882" i="6"/>
  <c r="B882" i="6"/>
  <c r="M882" i="6"/>
  <c r="N882" i="6"/>
  <c r="O882" i="6"/>
  <c r="P882" i="6"/>
  <c r="Q882" i="6"/>
  <c r="R882" i="6"/>
  <c r="A883" i="6"/>
  <c r="B883" i="6"/>
  <c r="M883" i="6"/>
  <c r="N883" i="6"/>
  <c r="O883" i="6"/>
  <c r="P883" i="6"/>
  <c r="Q883" i="6"/>
  <c r="R883" i="6"/>
  <c r="A884" i="6"/>
  <c r="B884" i="6"/>
  <c r="M884" i="6"/>
  <c r="N884" i="6"/>
  <c r="O884" i="6"/>
  <c r="P884" i="6"/>
  <c r="Q884" i="6"/>
  <c r="R884" i="6"/>
  <c r="A885" i="6"/>
  <c r="B885" i="6"/>
  <c r="M885" i="6"/>
  <c r="N885" i="6"/>
  <c r="O885" i="6"/>
  <c r="P885" i="6"/>
  <c r="Q885" i="6"/>
  <c r="R885" i="6"/>
  <c r="A886" i="6"/>
  <c r="B886" i="6"/>
  <c r="M886" i="6"/>
  <c r="N886" i="6"/>
  <c r="O886" i="6"/>
  <c r="P886" i="6"/>
  <c r="Q886" i="6"/>
  <c r="R886" i="6"/>
  <c r="A887" i="6"/>
  <c r="B887" i="6"/>
  <c r="M887" i="6"/>
  <c r="N887" i="6"/>
  <c r="O887" i="6"/>
  <c r="P887" i="6"/>
  <c r="Q887" i="6"/>
  <c r="R887" i="6"/>
  <c r="A888" i="6"/>
  <c r="B888" i="6"/>
  <c r="M888" i="6"/>
  <c r="N888" i="6"/>
  <c r="O888" i="6"/>
  <c r="P888" i="6"/>
  <c r="Q888" i="6"/>
  <c r="R888" i="6"/>
  <c r="A889" i="6"/>
  <c r="B889" i="6"/>
  <c r="M889" i="6"/>
  <c r="N889" i="6"/>
  <c r="O889" i="6"/>
  <c r="P889" i="6"/>
  <c r="Q889" i="6"/>
  <c r="R889" i="6"/>
  <c r="A890" i="6"/>
  <c r="B890" i="6"/>
  <c r="M890" i="6"/>
  <c r="N890" i="6"/>
  <c r="O890" i="6"/>
  <c r="P890" i="6"/>
  <c r="Q890" i="6"/>
  <c r="R890" i="6"/>
  <c r="A891" i="6"/>
  <c r="B891" i="6"/>
  <c r="M891" i="6"/>
  <c r="N891" i="6"/>
  <c r="O891" i="6"/>
  <c r="P891" i="6"/>
  <c r="Q891" i="6"/>
  <c r="R891" i="6"/>
  <c r="A892" i="6"/>
  <c r="B892" i="6"/>
  <c r="M892" i="6"/>
  <c r="N892" i="6"/>
  <c r="O892" i="6"/>
  <c r="P892" i="6"/>
  <c r="Q892" i="6"/>
  <c r="R892" i="6"/>
  <c r="A893" i="6"/>
  <c r="B893" i="6"/>
  <c r="M893" i="6"/>
  <c r="N893" i="6"/>
  <c r="O893" i="6"/>
  <c r="P893" i="6"/>
  <c r="Q893" i="6"/>
  <c r="R893" i="6"/>
  <c r="A894" i="6"/>
  <c r="B894" i="6"/>
  <c r="M894" i="6"/>
  <c r="N894" i="6"/>
  <c r="O894" i="6"/>
  <c r="P894" i="6"/>
  <c r="Q894" i="6"/>
  <c r="R894" i="6"/>
  <c r="A895" i="6"/>
  <c r="B895" i="6"/>
  <c r="M895" i="6"/>
  <c r="N895" i="6"/>
  <c r="O895" i="6"/>
  <c r="P895" i="6"/>
  <c r="Q895" i="6"/>
  <c r="R895" i="6"/>
  <c r="A896" i="6"/>
  <c r="B896" i="6"/>
  <c r="M896" i="6"/>
  <c r="N896" i="6"/>
  <c r="O896" i="6"/>
  <c r="P896" i="6"/>
  <c r="Q896" i="6"/>
  <c r="R896" i="6"/>
  <c r="A897" i="6"/>
  <c r="B897" i="6"/>
  <c r="M897" i="6"/>
  <c r="N897" i="6"/>
  <c r="O897" i="6"/>
  <c r="P897" i="6"/>
  <c r="Q897" i="6"/>
  <c r="R897" i="6"/>
  <c r="A898" i="6"/>
  <c r="B898" i="6"/>
  <c r="M898" i="6"/>
  <c r="N898" i="6"/>
  <c r="O898" i="6"/>
  <c r="P898" i="6"/>
  <c r="Q898" i="6"/>
  <c r="R898" i="6"/>
  <c r="A899" i="6"/>
  <c r="B899" i="6"/>
  <c r="M899" i="6"/>
  <c r="N899" i="6"/>
  <c r="O899" i="6"/>
  <c r="P899" i="6"/>
  <c r="Q899" i="6"/>
  <c r="R899" i="6"/>
  <c r="A900" i="6"/>
  <c r="B900" i="6"/>
  <c r="M900" i="6"/>
  <c r="N900" i="6"/>
  <c r="O900" i="6"/>
  <c r="P900" i="6"/>
  <c r="Q900" i="6"/>
  <c r="R900" i="6"/>
  <c r="A901" i="6"/>
  <c r="B901" i="6"/>
  <c r="M901" i="6"/>
  <c r="N901" i="6"/>
  <c r="O901" i="6"/>
  <c r="P901" i="6"/>
  <c r="Q901" i="6"/>
  <c r="R901" i="6"/>
  <c r="A902" i="6"/>
  <c r="B902" i="6"/>
  <c r="M902" i="6"/>
  <c r="N902" i="6"/>
  <c r="O902" i="6"/>
  <c r="P902" i="6"/>
  <c r="Q902" i="6"/>
  <c r="R902" i="6"/>
  <c r="A903" i="6"/>
  <c r="B903" i="6"/>
  <c r="M903" i="6"/>
  <c r="N903" i="6"/>
  <c r="O903" i="6"/>
  <c r="P903" i="6"/>
  <c r="Q903" i="6"/>
  <c r="R903" i="6"/>
  <c r="A904" i="6"/>
  <c r="B904" i="6"/>
  <c r="M904" i="6"/>
  <c r="N904" i="6"/>
  <c r="O904" i="6"/>
  <c r="P904" i="6"/>
  <c r="Q904" i="6"/>
  <c r="R904" i="6"/>
  <c r="A905" i="6"/>
  <c r="B905" i="6"/>
  <c r="M905" i="6"/>
  <c r="N905" i="6"/>
  <c r="O905" i="6"/>
  <c r="P905" i="6"/>
  <c r="Q905" i="6"/>
  <c r="R905" i="6"/>
  <c r="A906" i="6"/>
  <c r="B906" i="6"/>
  <c r="M906" i="6"/>
  <c r="N906" i="6"/>
  <c r="O906" i="6"/>
  <c r="P906" i="6"/>
  <c r="Q906" i="6"/>
  <c r="R906" i="6"/>
  <c r="A907" i="6"/>
  <c r="B907" i="6"/>
  <c r="M907" i="6"/>
  <c r="N907" i="6"/>
  <c r="O907" i="6"/>
  <c r="P907" i="6"/>
  <c r="Q907" i="6"/>
  <c r="R907" i="6"/>
  <c r="A908" i="6"/>
  <c r="B908" i="6"/>
  <c r="M908" i="6"/>
  <c r="N908" i="6"/>
  <c r="O908" i="6"/>
  <c r="P908" i="6"/>
  <c r="Q908" i="6"/>
  <c r="R908" i="6"/>
  <c r="A909" i="6"/>
  <c r="B909" i="6"/>
  <c r="M909" i="6"/>
  <c r="N909" i="6"/>
  <c r="O909" i="6"/>
  <c r="P909" i="6"/>
  <c r="Q909" i="6"/>
  <c r="R909" i="6"/>
  <c r="A910" i="6"/>
  <c r="B910" i="6"/>
  <c r="M910" i="6"/>
  <c r="N910" i="6"/>
  <c r="O910" i="6"/>
  <c r="P910" i="6"/>
  <c r="Q910" i="6"/>
  <c r="R910" i="6"/>
  <c r="A911" i="6"/>
  <c r="B911" i="6"/>
  <c r="M911" i="6"/>
  <c r="N911" i="6"/>
  <c r="O911" i="6"/>
  <c r="P911" i="6"/>
  <c r="Q911" i="6"/>
  <c r="R911" i="6"/>
  <c r="A912" i="6"/>
  <c r="B912" i="6"/>
  <c r="M912" i="6"/>
  <c r="N912" i="6"/>
  <c r="O912" i="6"/>
  <c r="P912" i="6"/>
  <c r="Q912" i="6"/>
  <c r="R912" i="6"/>
  <c r="A913" i="6"/>
  <c r="B913" i="6"/>
  <c r="M913" i="6"/>
  <c r="N913" i="6"/>
  <c r="O913" i="6"/>
  <c r="P913" i="6"/>
  <c r="Q913" i="6"/>
  <c r="R913" i="6"/>
  <c r="A914" i="6"/>
  <c r="B914" i="6"/>
  <c r="M914" i="6"/>
  <c r="N914" i="6"/>
  <c r="O914" i="6"/>
  <c r="P914" i="6"/>
  <c r="Q914" i="6"/>
  <c r="R914" i="6"/>
  <c r="A915" i="6"/>
  <c r="B915" i="6"/>
  <c r="M915" i="6"/>
  <c r="N915" i="6"/>
  <c r="O915" i="6"/>
  <c r="P915" i="6"/>
  <c r="Q915" i="6"/>
  <c r="R915" i="6"/>
  <c r="A916" i="6"/>
  <c r="B916" i="6"/>
  <c r="M916" i="6"/>
  <c r="N916" i="6"/>
  <c r="O916" i="6"/>
  <c r="P916" i="6"/>
  <c r="Q916" i="6"/>
  <c r="R916" i="6"/>
  <c r="A917" i="6"/>
  <c r="B917" i="6"/>
  <c r="M917" i="6"/>
  <c r="N917" i="6"/>
  <c r="O917" i="6"/>
  <c r="P917" i="6"/>
  <c r="Q917" i="6"/>
  <c r="R917" i="6"/>
  <c r="A918" i="6"/>
  <c r="B918" i="6"/>
  <c r="M918" i="6"/>
  <c r="N918" i="6"/>
  <c r="O918" i="6"/>
  <c r="P918" i="6"/>
  <c r="Q918" i="6"/>
  <c r="R918" i="6"/>
  <c r="A919" i="6"/>
  <c r="B919" i="6"/>
  <c r="M919" i="6"/>
  <c r="N919" i="6"/>
  <c r="O919" i="6"/>
  <c r="P919" i="6"/>
  <c r="Q919" i="6"/>
  <c r="R919" i="6"/>
  <c r="A920" i="6"/>
  <c r="B920" i="6"/>
  <c r="M920" i="6"/>
  <c r="N920" i="6"/>
  <c r="O920" i="6"/>
  <c r="P920" i="6"/>
  <c r="Q920" i="6"/>
  <c r="R920" i="6"/>
  <c r="A921" i="6"/>
  <c r="B921" i="6"/>
  <c r="M921" i="6"/>
  <c r="N921" i="6"/>
  <c r="O921" i="6"/>
  <c r="P921" i="6"/>
  <c r="Q921" i="6"/>
  <c r="R921" i="6"/>
  <c r="A922" i="6"/>
  <c r="B922" i="6"/>
  <c r="M922" i="6"/>
  <c r="N922" i="6"/>
  <c r="O922" i="6"/>
  <c r="P922" i="6"/>
  <c r="Q922" i="6"/>
  <c r="R922" i="6"/>
  <c r="A923" i="6"/>
  <c r="B923" i="6"/>
  <c r="M923" i="6"/>
  <c r="N923" i="6"/>
  <c r="O923" i="6"/>
  <c r="P923" i="6"/>
  <c r="Q923" i="6"/>
  <c r="R923" i="6"/>
  <c r="A924" i="6"/>
  <c r="B924" i="6"/>
  <c r="M924" i="6"/>
  <c r="N924" i="6"/>
  <c r="O924" i="6"/>
  <c r="P924" i="6"/>
  <c r="Q924" i="6"/>
  <c r="R924" i="6"/>
  <c r="A925" i="6"/>
  <c r="B925" i="6"/>
  <c r="M925" i="6"/>
  <c r="N925" i="6"/>
  <c r="O925" i="6"/>
  <c r="P925" i="6"/>
  <c r="Q925" i="6"/>
  <c r="R925" i="6"/>
  <c r="A926" i="6"/>
  <c r="B926" i="6"/>
  <c r="M926" i="6"/>
  <c r="N926" i="6"/>
  <c r="O926" i="6"/>
  <c r="P926" i="6"/>
  <c r="Q926" i="6"/>
  <c r="R926" i="6"/>
  <c r="A927" i="6"/>
  <c r="B927" i="6"/>
  <c r="M927" i="6"/>
  <c r="N927" i="6"/>
  <c r="O927" i="6"/>
  <c r="P927" i="6"/>
  <c r="Q927" i="6"/>
  <c r="R927" i="6"/>
  <c r="A928" i="6"/>
  <c r="B928" i="6"/>
  <c r="M928" i="6"/>
  <c r="N928" i="6"/>
  <c r="O928" i="6"/>
  <c r="P928" i="6"/>
  <c r="Q928" i="6"/>
  <c r="R928" i="6"/>
  <c r="A929" i="6"/>
  <c r="B929" i="6"/>
  <c r="M929" i="6"/>
  <c r="N929" i="6"/>
  <c r="O929" i="6"/>
  <c r="P929" i="6"/>
  <c r="Q929" i="6"/>
  <c r="R929" i="6"/>
  <c r="A930" i="6"/>
  <c r="B930" i="6"/>
  <c r="M930" i="6"/>
  <c r="N930" i="6"/>
  <c r="O930" i="6"/>
  <c r="P930" i="6"/>
  <c r="Q930" i="6"/>
  <c r="R930" i="6"/>
  <c r="A931" i="6"/>
  <c r="B931" i="6"/>
  <c r="M931" i="6"/>
  <c r="N931" i="6"/>
  <c r="O931" i="6"/>
  <c r="P931" i="6"/>
  <c r="Q931" i="6"/>
  <c r="R931" i="6"/>
  <c r="A932" i="6"/>
  <c r="B932" i="6"/>
  <c r="M932" i="6"/>
  <c r="N932" i="6"/>
  <c r="O932" i="6"/>
  <c r="P932" i="6"/>
  <c r="Q932" i="6"/>
  <c r="R932" i="6"/>
  <c r="A933" i="6"/>
  <c r="B933" i="6"/>
  <c r="M933" i="6"/>
  <c r="N933" i="6"/>
  <c r="O933" i="6"/>
  <c r="P933" i="6"/>
  <c r="Q933" i="6"/>
  <c r="R933" i="6"/>
  <c r="A934" i="6"/>
  <c r="B934" i="6"/>
  <c r="M934" i="6"/>
  <c r="N934" i="6"/>
  <c r="O934" i="6"/>
  <c r="P934" i="6"/>
  <c r="Q934" i="6"/>
  <c r="R934" i="6"/>
  <c r="A935" i="6"/>
  <c r="B935" i="6"/>
  <c r="M935" i="6"/>
  <c r="N935" i="6"/>
  <c r="O935" i="6"/>
  <c r="P935" i="6"/>
  <c r="Q935" i="6"/>
  <c r="R935" i="6"/>
  <c r="A936" i="6"/>
  <c r="B936" i="6"/>
  <c r="M936" i="6"/>
  <c r="N936" i="6"/>
  <c r="O936" i="6"/>
  <c r="P936" i="6"/>
  <c r="Q936" i="6"/>
  <c r="R936" i="6"/>
  <c r="A937" i="6"/>
  <c r="B937" i="6"/>
  <c r="M937" i="6"/>
  <c r="N937" i="6"/>
  <c r="O937" i="6"/>
  <c r="P937" i="6"/>
  <c r="Q937" i="6"/>
  <c r="R937" i="6"/>
  <c r="A938" i="6"/>
  <c r="B938" i="6"/>
  <c r="M938" i="6"/>
  <c r="N938" i="6"/>
  <c r="O938" i="6"/>
  <c r="P938" i="6"/>
  <c r="Q938" i="6"/>
  <c r="R938" i="6"/>
  <c r="A939" i="6"/>
  <c r="B939" i="6"/>
  <c r="M939" i="6"/>
  <c r="N939" i="6"/>
  <c r="O939" i="6"/>
  <c r="P939" i="6"/>
  <c r="Q939" i="6"/>
  <c r="R939" i="6"/>
  <c r="A940" i="6"/>
  <c r="B940" i="6"/>
  <c r="M940" i="6"/>
  <c r="N940" i="6"/>
  <c r="O940" i="6"/>
  <c r="P940" i="6"/>
  <c r="Q940" i="6"/>
  <c r="R940" i="6"/>
  <c r="A941" i="6"/>
  <c r="B941" i="6"/>
  <c r="M941" i="6"/>
  <c r="N941" i="6"/>
  <c r="O941" i="6"/>
  <c r="P941" i="6"/>
  <c r="Q941" i="6"/>
  <c r="R941" i="6"/>
  <c r="A942" i="6"/>
  <c r="B942" i="6"/>
  <c r="M942" i="6"/>
  <c r="N942" i="6"/>
  <c r="O942" i="6"/>
  <c r="P942" i="6"/>
  <c r="Q942" i="6"/>
  <c r="R942" i="6"/>
  <c r="A943" i="6"/>
  <c r="B943" i="6"/>
  <c r="M943" i="6"/>
  <c r="N943" i="6"/>
  <c r="O943" i="6"/>
  <c r="P943" i="6"/>
  <c r="Q943" i="6"/>
  <c r="R943" i="6"/>
  <c r="A944" i="6"/>
  <c r="B944" i="6"/>
  <c r="M944" i="6"/>
  <c r="N944" i="6"/>
  <c r="O944" i="6"/>
  <c r="P944" i="6"/>
  <c r="Q944" i="6"/>
  <c r="R944" i="6"/>
  <c r="A945" i="6"/>
  <c r="B945" i="6"/>
  <c r="M945" i="6"/>
  <c r="N945" i="6"/>
  <c r="O945" i="6"/>
  <c r="P945" i="6"/>
  <c r="Q945" i="6"/>
  <c r="R945" i="6"/>
  <c r="A946" i="6"/>
  <c r="B946" i="6"/>
  <c r="M946" i="6"/>
  <c r="N946" i="6"/>
  <c r="O946" i="6"/>
  <c r="P946" i="6"/>
  <c r="Q946" i="6"/>
  <c r="R946" i="6"/>
  <c r="A947" i="6"/>
  <c r="B947" i="6"/>
  <c r="M947" i="6"/>
  <c r="N947" i="6"/>
  <c r="O947" i="6"/>
  <c r="P947" i="6"/>
  <c r="Q947" i="6"/>
  <c r="R947" i="6"/>
  <c r="A948" i="6"/>
  <c r="B948" i="6"/>
  <c r="M948" i="6"/>
  <c r="N948" i="6"/>
  <c r="O948" i="6"/>
  <c r="P948" i="6"/>
  <c r="Q948" i="6"/>
  <c r="R948" i="6"/>
  <c r="A949" i="6"/>
  <c r="B949" i="6"/>
  <c r="M949" i="6"/>
  <c r="N949" i="6"/>
  <c r="O949" i="6"/>
  <c r="P949" i="6"/>
  <c r="Q949" i="6"/>
  <c r="R949" i="6"/>
  <c r="A950" i="6"/>
  <c r="B950" i="6"/>
  <c r="M950" i="6"/>
  <c r="N950" i="6"/>
  <c r="O950" i="6"/>
  <c r="P950" i="6"/>
  <c r="Q950" i="6"/>
  <c r="R950" i="6"/>
  <c r="A951" i="6"/>
  <c r="B951" i="6"/>
  <c r="M951" i="6"/>
  <c r="S951" i="6" s="1"/>
  <c r="N951" i="6"/>
  <c r="O951" i="6"/>
  <c r="P951" i="6"/>
  <c r="Q951" i="6"/>
  <c r="R951" i="6"/>
  <c r="A952" i="6"/>
  <c r="B952" i="6"/>
  <c r="M952" i="6"/>
  <c r="N952" i="6"/>
  <c r="O952" i="6"/>
  <c r="P952" i="6"/>
  <c r="Q952" i="6"/>
  <c r="R952" i="6"/>
  <c r="A953" i="6"/>
  <c r="B953" i="6"/>
  <c r="M953" i="6"/>
  <c r="N953" i="6"/>
  <c r="O953" i="6"/>
  <c r="P953" i="6"/>
  <c r="Q953" i="6"/>
  <c r="R953" i="6"/>
  <c r="A954" i="6"/>
  <c r="B954" i="6"/>
  <c r="M954" i="6"/>
  <c r="N954" i="6"/>
  <c r="O954" i="6"/>
  <c r="P954" i="6"/>
  <c r="Q954" i="6"/>
  <c r="R954" i="6"/>
  <c r="A955" i="6"/>
  <c r="B955" i="6"/>
  <c r="M955" i="6"/>
  <c r="N955" i="6"/>
  <c r="O955" i="6"/>
  <c r="P955" i="6"/>
  <c r="Q955" i="6"/>
  <c r="R955" i="6"/>
  <c r="A956" i="6"/>
  <c r="B956" i="6"/>
  <c r="M956" i="6"/>
  <c r="N956" i="6"/>
  <c r="O956" i="6"/>
  <c r="P956" i="6"/>
  <c r="Q956" i="6"/>
  <c r="R956" i="6"/>
  <c r="A957" i="6"/>
  <c r="B957" i="6"/>
  <c r="M957" i="6"/>
  <c r="N957" i="6"/>
  <c r="O957" i="6"/>
  <c r="P957" i="6"/>
  <c r="Q957" i="6"/>
  <c r="R957" i="6"/>
  <c r="A958" i="6"/>
  <c r="B958" i="6"/>
  <c r="M958" i="6"/>
  <c r="N958" i="6"/>
  <c r="O958" i="6"/>
  <c r="P958" i="6"/>
  <c r="Q958" i="6"/>
  <c r="R958" i="6"/>
  <c r="A959" i="6"/>
  <c r="B959" i="6"/>
  <c r="M959" i="6"/>
  <c r="N959" i="6"/>
  <c r="O959" i="6"/>
  <c r="P959" i="6"/>
  <c r="Q959" i="6"/>
  <c r="R959" i="6"/>
  <c r="A960" i="6"/>
  <c r="B960" i="6"/>
  <c r="M960" i="6"/>
  <c r="N960" i="6"/>
  <c r="O960" i="6"/>
  <c r="P960" i="6"/>
  <c r="Q960" i="6"/>
  <c r="R960" i="6"/>
  <c r="A961" i="6"/>
  <c r="B961" i="6"/>
  <c r="M961" i="6"/>
  <c r="N961" i="6"/>
  <c r="O961" i="6"/>
  <c r="P961" i="6"/>
  <c r="Q961" i="6"/>
  <c r="R961" i="6"/>
  <c r="A962" i="6"/>
  <c r="B962" i="6"/>
  <c r="M962" i="6"/>
  <c r="N962" i="6"/>
  <c r="O962" i="6"/>
  <c r="P962" i="6"/>
  <c r="Q962" i="6"/>
  <c r="R962" i="6"/>
  <c r="A963" i="6"/>
  <c r="B963" i="6"/>
  <c r="M963" i="6"/>
  <c r="N963" i="6"/>
  <c r="O963" i="6"/>
  <c r="P963" i="6"/>
  <c r="Q963" i="6"/>
  <c r="R963" i="6"/>
  <c r="A964" i="6"/>
  <c r="B964" i="6"/>
  <c r="M964" i="6"/>
  <c r="N964" i="6"/>
  <c r="O964" i="6"/>
  <c r="P964" i="6"/>
  <c r="Q964" i="6"/>
  <c r="R964" i="6"/>
  <c r="A965" i="6"/>
  <c r="B965" i="6"/>
  <c r="M965" i="6"/>
  <c r="N965" i="6"/>
  <c r="O965" i="6"/>
  <c r="P965" i="6"/>
  <c r="Q965" i="6"/>
  <c r="R965" i="6"/>
  <c r="A966" i="6"/>
  <c r="B966" i="6"/>
  <c r="M966" i="6"/>
  <c r="N966" i="6"/>
  <c r="O966" i="6"/>
  <c r="P966" i="6"/>
  <c r="Q966" i="6"/>
  <c r="R966" i="6"/>
  <c r="A967" i="6"/>
  <c r="B967" i="6"/>
  <c r="M967" i="6"/>
  <c r="N967" i="6"/>
  <c r="O967" i="6"/>
  <c r="P967" i="6"/>
  <c r="Q967" i="6"/>
  <c r="R967" i="6"/>
  <c r="A968" i="6"/>
  <c r="B968" i="6"/>
  <c r="M968" i="6"/>
  <c r="N968" i="6"/>
  <c r="O968" i="6"/>
  <c r="P968" i="6"/>
  <c r="Q968" i="6"/>
  <c r="R968" i="6"/>
  <c r="A969" i="6"/>
  <c r="B969" i="6"/>
  <c r="M969" i="6"/>
  <c r="N969" i="6"/>
  <c r="O969" i="6"/>
  <c r="P969" i="6"/>
  <c r="Q969" i="6"/>
  <c r="R969" i="6"/>
  <c r="A970" i="6"/>
  <c r="B970" i="6"/>
  <c r="M970" i="6"/>
  <c r="N970" i="6"/>
  <c r="O970" i="6"/>
  <c r="P970" i="6"/>
  <c r="Q970" i="6"/>
  <c r="R970" i="6"/>
  <c r="A971" i="6"/>
  <c r="B971" i="6"/>
  <c r="M971" i="6"/>
  <c r="N971" i="6"/>
  <c r="O971" i="6"/>
  <c r="P971" i="6"/>
  <c r="Q971" i="6"/>
  <c r="R971" i="6"/>
  <c r="A972" i="6"/>
  <c r="B972" i="6"/>
  <c r="M972" i="6"/>
  <c r="N972" i="6"/>
  <c r="O972" i="6"/>
  <c r="P972" i="6"/>
  <c r="Q972" i="6"/>
  <c r="R972" i="6"/>
  <c r="A973" i="6"/>
  <c r="B973" i="6"/>
  <c r="M973" i="6"/>
  <c r="N973" i="6"/>
  <c r="O973" i="6"/>
  <c r="P973" i="6"/>
  <c r="Q973" i="6"/>
  <c r="R973" i="6"/>
  <c r="A974" i="6"/>
  <c r="B974" i="6"/>
  <c r="M974" i="6"/>
  <c r="N974" i="6"/>
  <c r="O974" i="6"/>
  <c r="P974" i="6"/>
  <c r="Q974" i="6"/>
  <c r="R974" i="6"/>
  <c r="A975" i="6"/>
  <c r="B975" i="6"/>
  <c r="M975" i="6"/>
  <c r="N975" i="6"/>
  <c r="O975" i="6"/>
  <c r="P975" i="6"/>
  <c r="Q975" i="6"/>
  <c r="R975" i="6"/>
  <c r="A976" i="6"/>
  <c r="B976" i="6"/>
  <c r="M976" i="6"/>
  <c r="N976" i="6"/>
  <c r="O976" i="6"/>
  <c r="P976" i="6"/>
  <c r="Q976" i="6"/>
  <c r="R976" i="6"/>
  <c r="A977" i="6"/>
  <c r="B977" i="6"/>
  <c r="M977" i="6"/>
  <c r="N977" i="6"/>
  <c r="O977" i="6"/>
  <c r="P977" i="6"/>
  <c r="Q977" i="6"/>
  <c r="R977" i="6"/>
  <c r="A978" i="6"/>
  <c r="B978" i="6"/>
  <c r="M978" i="6"/>
  <c r="N978" i="6"/>
  <c r="O978" i="6"/>
  <c r="P978" i="6"/>
  <c r="Q978" i="6"/>
  <c r="R978" i="6"/>
  <c r="A979" i="6"/>
  <c r="B979" i="6"/>
  <c r="M979" i="6"/>
  <c r="N979" i="6"/>
  <c r="O979" i="6"/>
  <c r="P979" i="6"/>
  <c r="Q979" i="6"/>
  <c r="R979" i="6"/>
  <c r="A980" i="6"/>
  <c r="B980" i="6"/>
  <c r="M980" i="6"/>
  <c r="N980" i="6"/>
  <c r="O980" i="6"/>
  <c r="P980" i="6"/>
  <c r="Q980" i="6"/>
  <c r="R980" i="6"/>
  <c r="A981" i="6"/>
  <c r="B981" i="6"/>
  <c r="M981" i="6"/>
  <c r="N981" i="6"/>
  <c r="O981" i="6"/>
  <c r="P981" i="6"/>
  <c r="Q981" i="6"/>
  <c r="R981" i="6"/>
  <c r="A982" i="6"/>
  <c r="B982" i="6"/>
  <c r="M982" i="6"/>
  <c r="N982" i="6"/>
  <c r="O982" i="6"/>
  <c r="P982" i="6"/>
  <c r="Q982" i="6"/>
  <c r="R982" i="6"/>
  <c r="A983" i="6"/>
  <c r="B983" i="6"/>
  <c r="M983" i="6"/>
  <c r="N983" i="6"/>
  <c r="O983" i="6"/>
  <c r="P983" i="6"/>
  <c r="Q983" i="6"/>
  <c r="R983" i="6"/>
  <c r="A984" i="6"/>
  <c r="B984" i="6"/>
  <c r="M984" i="6"/>
  <c r="N984" i="6"/>
  <c r="O984" i="6"/>
  <c r="P984" i="6"/>
  <c r="Q984" i="6"/>
  <c r="R984" i="6"/>
  <c r="A985" i="6"/>
  <c r="B985" i="6"/>
  <c r="M985" i="6"/>
  <c r="N985" i="6"/>
  <c r="O985" i="6"/>
  <c r="P985" i="6"/>
  <c r="Q985" i="6"/>
  <c r="R985" i="6"/>
  <c r="A986" i="6"/>
  <c r="B986" i="6"/>
  <c r="M986" i="6"/>
  <c r="N986" i="6"/>
  <c r="O986" i="6"/>
  <c r="P986" i="6"/>
  <c r="Q986" i="6"/>
  <c r="R986" i="6"/>
  <c r="A987" i="6"/>
  <c r="B987" i="6"/>
  <c r="M987" i="6"/>
  <c r="N987" i="6"/>
  <c r="O987" i="6"/>
  <c r="P987" i="6"/>
  <c r="Q987" i="6"/>
  <c r="R987" i="6"/>
  <c r="A988" i="6"/>
  <c r="B988" i="6"/>
  <c r="M988" i="6"/>
  <c r="N988" i="6"/>
  <c r="O988" i="6"/>
  <c r="P988" i="6"/>
  <c r="Q988" i="6"/>
  <c r="R988" i="6"/>
  <c r="A989" i="6"/>
  <c r="B989" i="6"/>
  <c r="M989" i="6"/>
  <c r="N989" i="6"/>
  <c r="O989" i="6"/>
  <c r="P989" i="6"/>
  <c r="Q989" i="6"/>
  <c r="R989" i="6"/>
  <c r="A990" i="6"/>
  <c r="B990" i="6"/>
  <c r="M990" i="6"/>
  <c r="N990" i="6"/>
  <c r="O990" i="6"/>
  <c r="P990" i="6"/>
  <c r="Q990" i="6"/>
  <c r="R990" i="6"/>
  <c r="A991" i="6"/>
  <c r="B991" i="6"/>
  <c r="M991" i="6"/>
  <c r="N991" i="6"/>
  <c r="O991" i="6"/>
  <c r="P991" i="6"/>
  <c r="Q991" i="6"/>
  <c r="R991" i="6"/>
  <c r="A992" i="6"/>
  <c r="B992" i="6"/>
  <c r="M992" i="6"/>
  <c r="N992" i="6"/>
  <c r="O992" i="6"/>
  <c r="P992" i="6"/>
  <c r="Q992" i="6"/>
  <c r="R992" i="6"/>
  <c r="A993" i="6"/>
  <c r="B993" i="6"/>
  <c r="M993" i="6"/>
  <c r="N993" i="6"/>
  <c r="O993" i="6"/>
  <c r="P993" i="6"/>
  <c r="Q993" i="6"/>
  <c r="R993" i="6"/>
  <c r="A994" i="6"/>
  <c r="B994" i="6"/>
  <c r="M994" i="6"/>
  <c r="N994" i="6"/>
  <c r="O994" i="6"/>
  <c r="P994" i="6"/>
  <c r="Q994" i="6"/>
  <c r="R994" i="6"/>
  <c r="A995" i="6"/>
  <c r="B995" i="6"/>
  <c r="M995" i="6"/>
  <c r="N995" i="6"/>
  <c r="O995" i="6"/>
  <c r="P995" i="6"/>
  <c r="Q995" i="6"/>
  <c r="R995" i="6"/>
  <c r="A996" i="6"/>
  <c r="B996" i="6"/>
  <c r="M996" i="6"/>
  <c r="N996" i="6"/>
  <c r="O996" i="6"/>
  <c r="P996" i="6"/>
  <c r="Q996" i="6"/>
  <c r="R996" i="6"/>
  <c r="A997" i="6"/>
  <c r="B997" i="6"/>
  <c r="M997" i="6"/>
  <c r="N997" i="6"/>
  <c r="O997" i="6"/>
  <c r="P997" i="6"/>
  <c r="Q997" i="6"/>
  <c r="R997" i="6"/>
  <c r="A998" i="6"/>
  <c r="B998" i="6"/>
  <c r="M998" i="6"/>
  <c r="N998" i="6"/>
  <c r="O998" i="6"/>
  <c r="P998" i="6"/>
  <c r="Q998" i="6"/>
  <c r="R998" i="6"/>
  <c r="A999" i="6"/>
  <c r="B999" i="6"/>
  <c r="M999" i="6"/>
  <c r="N999" i="6"/>
  <c r="O999" i="6"/>
  <c r="P999" i="6"/>
  <c r="Q999" i="6"/>
  <c r="R999" i="6"/>
  <c r="A1000" i="6"/>
  <c r="B1000" i="6"/>
  <c r="M1000" i="6"/>
  <c r="N1000" i="6"/>
  <c r="O1000" i="6"/>
  <c r="P1000" i="6"/>
  <c r="Q1000" i="6"/>
  <c r="R1000" i="6"/>
  <c r="A1001" i="6"/>
  <c r="B1001" i="6"/>
  <c r="M1001" i="6"/>
  <c r="N1001" i="6"/>
  <c r="O1001" i="6"/>
  <c r="P1001" i="6"/>
  <c r="Q1001" i="6"/>
  <c r="R1001" i="6"/>
  <c r="A1002" i="6"/>
  <c r="B1002" i="6"/>
  <c r="M1002" i="6"/>
  <c r="N1002" i="6"/>
  <c r="O1002" i="6"/>
  <c r="P1002" i="6"/>
  <c r="Q1002" i="6"/>
  <c r="R1002" i="6"/>
  <c r="A1003" i="6"/>
  <c r="B1003" i="6"/>
  <c r="M1003" i="6"/>
  <c r="N1003" i="6"/>
  <c r="O1003" i="6"/>
  <c r="P1003" i="6"/>
  <c r="Q1003" i="6"/>
  <c r="R1003" i="6"/>
  <c r="A1004" i="6"/>
  <c r="B1004" i="6"/>
  <c r="M1004" i="6"/>
  <c r="N1004" i="6"/>
  <c r="O1004" i="6"/>
  <c r="P1004" i="6"/>
  <c r="Q1004" i="6"/>
  <c r="R1004" i="6"/>
  <c r="A1005" i="6"/>
  <c r="B1005" i="6"/>
  <c r="M1005" i="6"/>
  <c r="N1005" i="6"/>
  <c r="O1005" i="6"/>
  <c r="P1005" i="6"/>
  <c r="Q1005" i="6"/>
  <c r="R1005" i="6"/>
  <c r="A1006" i="6"/>
  <c r="B1006" i="6"/>
  <c r="M1006" i="6"/>
  <c r="N1006" i="6"/>
  <c r="O1006" i="6"/>
  <c r="P1006" i="6"/>
  <c r="Q1006" i="6"/>
  <c r="R1006" i="6"/>
  <c r="A1007" i="6"/>
  <c r="B1007" i="6"/>
  <c r="M1007" i="6"/>
  <c r="N1007" i="6"/>
  <c r="O1007" i="6"/>
  <c r="P1007" i="6"/>
  <c r="Q1007" i="6"/>
  <c r="R1007" i="6"/>
  <c r="A1008" i="6"/>
  <c r="B1008" i="6"/>
  <c r="M1008" i="6"/>
  <c r="N1008" i="6"/>
  <c r="O1008" i="6"/>
  <c r="P1008" i="6"/>
  <c r="Q1008" i="6"/>
  <c r="R1008" i="6"/>
  <c r="A1009" i="6"/>
  <c r="B1009" i="6"/>
  <c r="M1009" i="6"/>
  <c r="N1009" i="6"/>
  <c r="O1009" i="6"/>
  <c r="P1009" i="6"/>
  <c r="Q1009" i="6"/>
  <c r="R1009" i="6"/>
  <c r="A1010" i="6"/>
  <c r="B1010" i="6"/>
  <c r="M1010" i="6"/>
  <c r="N1010" i="6"/>
  <c r="O1010" i="6"/>
  <c r="P1010" i="6"/>
  <c r="Q1010" i="6"/>
  <c r="R1010" i="6"/>
  <c r="A1011" i="6"/>
  <c r="B1011" i="6"/>
  <c r="M1011" i="6"/>
  <c r="N1011" i="6"/>
  <c r="O1011" i="6"/>
  <c r="P1011" i="6"/>
  <c r="Q1011" i="6"/>
  <c r="R1011" i="6"/>
  <c r="A1012" i="6"/>
  <c r="B1012" i="6"/>
  <c r="M1012" i="6"/>
  <c r="N1012" i="6"/>
  <c r="O1012" i="6"/>
  <c r="P1012" i="6"/>
  <c r="Q1012" i="6"/>
  <c r="R1012" i="6"/>
  <c r="A1013" i="6"/>
  <c r="B1013" i="6"/>
  <c r="M1013" i="6"/>
  <c r="N1013" i="6"/>
  <c r="O1013" i="6"/>
  <c r="P1013" i="6"/>
  <c r="Q1013" i="6"/>
  <c r="R1013" i="6"/>
  <c r="A1014" i="6"/>
  <c r="B1014" i="6"/>
  <c r="M1014" i="6"/>
  <c r="N1014" i="6"/>
  <c r="O1014" i="6"/>
  <c r="P1014" i="6"/>
  <c r="Q1014" i="6"/>
  <c r="R1014" i="6"/>
  <c r="A1015" i="6"/>
  <c r="B1015" i="6"/>
  <c r="M1015" i="6"/>
  <c r="N1015" i="6"/>
  <c r="O1015" i="6"/>
  <c r="P1015" i="6"/>
  <c r="Q1015" i="6"/>
  <c r="R1015" i="6"/>
  <c r="A1016" i="6"/>
  <c r="B1016" i="6"/>
  <c r="M1016" i="6"/>
  <c r="N1016" i="6"/>
  <c r="O1016" i="6"/>
  <c r="P1016" i="6"/>
  <c r="Q1016" i="6"/>
  <c r="R1016" i="6"/>
  <c r="W1031" i="1"/>
  <c r="V1031" i="1"/>
  <c r="J1031" i="1" s="1"/>
  <c r="T1031" i="1"/>
  <c r="U1031" i="1" s="1"/>
  <c r="W1030" i="1"/>
  <c r="V1030" i="1"/>
  <c r="J1030" i="1" s="1"/>
  <c r="T1030" i="1"/>
  <c r="U1030" i="1" s="1"/>
  <c r="W1029" i="1"/>
  <c r="V1029" i="1"/>
  <c r="J1029" i="1" s="1"/>
  <c r="T1029" i="1"/>
  <c r="U1029" i="1" s="1"/>
  <c r="W1028" i="1"/>
  <c r="V1028" i="1"/>
  <c r="J1028" i="1" s="1"/>
  <c r="T1028" i="1"/>
  <c r="U1028" i="1" s="1"/>
  <c r="W1027" i="1"/>
  <c r="V1027" i="1"/>
  <c r="J1027" i="1" s="1"/>
  <c r="T1027" i="1"/>
  <c r="U1027" i="1" s="1"/>
  <c r="W1026" i="1"/>
  <c r="V1026" i="1"/>
  <c r="J1026" i="1" s="1"/>
  <c r="T1026" i="1"/>
  <c r="U1026" i="1" s="1"/>
  <c r="W1025" i="1"/>
  <c r="V1025" i="1"/>
  <c r="J1025" i="1" s="1"/>
  <c r="T1025" i="1"/>
  <c r="U1025" i="1" s="1"/>
  <c r="W1024" i="1"/>
  <c r="V1024" i="1"/>
  <c r="J1024" i="1" s="1"/>
  <c r="T1024" i="1"/>
  <c r="U1024" i="1" s="1"/>
  <c r="W1023" i="1"/>
  <c r="V1023" i="1"/>
  <c r="J1023" i="1" s="1"/>
  <c r="T1023" i="1"/>
  <c r="U1023" i="1" s="1"/>
  <c r="W1022" i="1"/>
  <c r="V1022" i="1"/>
  <c r="J1022" i="1" s="1"/>
  <c r="T1022" i="1"/>
  <c r="U1022" i="1" s="1"/>
  <c r="W1021" i="1"/>
  <c r="V1021" i="1"/>
  <c r="J1021" i="1" s="1"/>
  <c r="U1021" i="1"/>
  <c r="T1021" i="1"/>
  <c r="W1020" i="1"/>
  <c r="V1020" i="1"/>
  <c r="J1020" i="1" s="1"/>
  <c r="T1020" i="1"/>
  <c r="U1020" i="1" s="1"/>
  <c r="W1019" i="1"/>
  <c r="V1019" i="1"/>
  <c r="J1019" i="1" s="1"/>
  <c r="T1019" i="1"/>
  <c r="U1019" i="1" s="1"/>
  <c r="W1018" i="1"/>
  <c r="V1018" i="1"/>
  <c r="J1018" i="1" s="1"/>
  <c r="T1018" i="1"/>
  <c r="U1018" i="1" s="1"/>
  <c r="W1017" i="1"/>
  <c r="V1017" i="1"/>
  <c r="J1017" i="1" s="1"/>
  <c r="T1017" i="1"/>
  <c r="U1017" i="1" s="1"/>
  <c r="W1016" i="1"/>
  <c r="V1016" i="1"/>
  <c r="J1016" i="1" s="1"/>
  <c r="T1016" i="1"/>
  <c r="U1016" i="1" s="1"/>
  <c r="W1015" i="1"/>
  <c r="V1015" i="1"/>
  <c r="J1015" i="1" s="1"/>
  <c r="T1015" i="1"/>
  <c r="U1015" i="1" s="1"/>
  <c r="W1014" i="1"/>
  <c r="V1014" i="1"/>
  <c r="J1014" i="1" s="1"/>
  <c r="T1014" i="1"/>
  <c r="U1014" i="1" s="1"/>
  <c r="W1013" i="1"/>
  <c r="V1013" i="1"/>
  <c r="J1013" i="1" s="1"/>
  <c r="T1013" i="1"/>
  <c r="U1013" i="1" s="1"/>
  <c r="W1012" i="1"/>
  <c r="V1012" i="1"/>
  <c r="J1012" i="1" s="1"/>
  <c r="T1012" i="1"/>
  <c r="U1012" i="1" s="1"/>
  <c r="W1011" i="1"/>
  <c r="V1011" i="1"/>
  <c r="J1011" i="1" s="1"/>
  <c r="T1011" i="1"/>
  <c r="U1011" i="1" s="1"/>
  <c r="W1010" i="1"/>
  <c r="V1010" i="1"/>
  <c r="J1010" i="1" s="1"/>
  <c r="T1010" i="1"/>
  <c r="U1010" i="1" s="1"/>
  <c r="W1009" i="1"/>
  <c r="V1009" i="1"/>
  <c r="J1009" i="1" s="1"/>
  <c r="T1009" i="1"/>
  <c r="U1009" i="1" s="1"/>
  <c r="W1008" i="1"/>
  <c r="V1008" i="1"/>
  <c r="J1008" i="1" s="1"/>
  <c r="T1008" i="1"/>
  <c r="U1008" i="1" s="1"/>
  <c r="W1007" i="1"/>
  <c r="V1007" i="1"/>
  <c r="J1007" i="1" s="1"/>
  <c r="T1007" i="1"/>
  <c r="U1007" i="1" s="1"/>
  <c r="W1006" i="1"/>
  <c r="V1006" i="1"/>
  <c r="J1006" i="1" s="1"/>
  <c r="T1006" i="1"/>
  <c r="U1006" i="1" s="1"/>
  <c r="W1005" i="1"/>
  <c r="V1005" i="1"/>
  <c r="J1005" i="1" s="1"/>
  <c r="T1005" i="1"/>
  <c r="U1005" i="1" s="1"/>
  <c r="W1004" i="1"/>
  <c r="V1004" i="1"/>
  <c r="J1004" i="1" s="1"/>
  <c r="T1004" i="1"/>
  <c r="U1004" i="1" s="1"/>
  <c r="W1003" i="1"/>
  <c r="V1003" i="1"/>
  <c r="J1003" i="1" s="1"/>
  <c r="T1003" i="1"/>
  <c r="U1003" i="1" s="1"/>
  <c r="W1002" i="1"/>
  <c r="V1002" i="1"/>
  <c r="J1002" i="1" s="1"/>
  <c r="T1002" i="1"/>
  <c r="U1002" i="1" s="1"/>
  <c r="W1001" i="1"/>
  <c r="V1001" i="1"/>
  <c r="J1001" i="1" s="1"/>
  <c r="T1001" i="1"/>
  <c r="U1001" i="1" s="1"/>
  <c r="W1000" i="1"/>
  <c r="V1000" i="1"/>
  <c r="J1000" i="1" s="1"/>
  <c r="T1000" i="1"/>
  <c r="U1000" i="1" s="1"/>
  <c r="W999" i="1"/>
  <c r="V999" i="1"/>
  <c r="J999" i="1" s="1"/>
  <c r="T999" i="1"/>
  <c r="U999" i="1" s="1"/>
  <c r="W998" i="1"/>
  <c r="V998" i="1"/>
  <c r="J998" i="1" s="1"/>
  <c r="T998" i="1"/>
  <c r="U998" i="1" s="1"/>
  <c r="W997" i="1"/>
  <c r="V997" i="1"/>
  <c r="J997" i="1" s="1"/>
  <c r="T997" i="1"/>
  <c r="U997" i="1" s="1"/>
  <c r="W996" i="1"/>
  <c r="V996" i="1"/>
  <c r="J996" i="1" s="1"/>
  <c r="T996" i="1"/>
  <c r="U996" i="1" s="1"/>
  <c r="W995" i="1"/>
  <c r="V995" i="1"/>
  <c r="J995" i="1" s="1"/>
  <c r="T995" i="1"/>
  <c r="U995" i="1" s="1"/>
  <c r="W994" i="1"/>
  <c r="V994" i="1"/>
  <c r="J994" i="1" s="1"/>
  <c r="T994" i="1"/>
  <c r="U994" i="1" s="1"/>
  <c r="W993" i="1"/>
  <c r="V993" i="1"/>
  <c r="J993" i="1" s="1"/>
  <c r="T993" i="1"/>
  <c r="U993" i="1" s="1"/>
  <c r="W992" i="1"/>
  <c r="V992" i="1"/>
  <c r="J992" i="1" s="1"/>
  <c r="T992" i="1"/>
  <c r="U992" i="1" s="1"/>
  <c r="W991" i="1"/>
  <c r="V991" i="1"/>
  <c r="J991" i="1" s="1"/>
  <c r="T991" i="1"/>
  <c r="U991" i="1" s="1"/>
  <c r="W990" i="1"/>
  <c r="V990" i="1"/>
  <c r="J990" i="1" s="1"/>
  <c r="T990" i="1"/>
  <c r="U990" i="1" s="1"/>
  <c r="W989" i="1"/>
  <c r="V989" i="1"/>
  <c r="J989" i="1" s="1"/>
  <c r="T989" i="1"/>
  <c r="U989" i="1" s="1"/>
  <c r="W988" i="1"/>
  <c r="V988" i="1"/>
  <c r="J988" i="1" s="1"/>
  <c r="T988" i="1"/>
  <c r="U988" i="1" s="1"/>
  <c r="W987" i="1"/>
  <c r="V987" i="1"/>
  <c r="J987" i="1" s="1"/>
  <c r="T987" i="1"/>
  <c r="U987" i="1" s="1"/>
  <c r="W986" i="1"/>
  <c r="V986" i="1"/>
  <c r="J986" i="1" s="1"/>
  <c r="T986" i="1"/>
  <c r="U986" i="1" s="1"/>
  <c r="W985" i="1"/>
  <c r="V985" i="1"/>
  <c r="J985" i="1" s="1"/>
  <c r="T985" i="1"/>
  <c r="U985" i="1" s="1"/>
  <c r="W984" i="1"/>
  <c r="V984" i="1"/>
  <c r="J984" i="1" s="1"/>
  <c r="T984" i="1"/>
  <c r="U984" i="1" s="1"/>
  <c r="W983" i="1"/>
  <c r="V983" i="1"/>
  <c r="J983" i="1" s="1"/>
  <c r="T983" i="1"/>
  <c r="U983" i="1" s="1"/>
  <c r="W982" i="1"/>
  <c r="V982" i="1"/>
  <c r="J982" i="1" s="1"/>
  <c r="T982" i="1"/>
  <c r="U982" i="1" s="1"/>
  <c r="W981" i="1"/>
  <c r="V981" i="1"/>
  <c r="J981" i="1" s="1"/>
  <c r="T981" i="1"/>
  <c r="U981" i="1" s="1"/>
  <c r="W980" i="1"/>
  <c r="V980" i="1"/>
  <c r="J980" i="1" s="1"/>
  <c r="T980" i="1"/>
  <c r="U980" i="1" s="1"/>
  <c r="W979" i="1"/>
  <c r="V979" i="1"/>
  <c r="J979" i="1" s="1"/>
  <c r="T979" i="1"/>
  <c r="U979" i="1" s="1"/>
  <c r="W978" i="1"/>
  <c r="V978" i="1"/>
  <c r="J978" i="1" s="1"/>
  <c r="T978" i="1"/>
  <c r="U978" i="1" s="1"/>
  <c r="W977" i="1"/>
  <c r="V977" i="1"/>
  <c r="J977" i="1" s="1"/>
  <c r="T977" i="1"/>
  <c r="U977" i="1" s="1"/>
  <c r="W976" i="1"/>
  <c r="V976" i="1"/>
  <c r="J976" i="1" s="1"/>
  <c r="T976" i="1"/>
  <c r="U976" i="1" s="1"/>
  <c r="W975" i="1"/>
  <c r="V975" i="1"/>
  <c r="J975" i="1" s="1"/>
  <c r="T975" i="1"/>
  <c r="U975" i="1" s="1"/>
  <c r="W974" i="1"/>
  <c r="V974" i="1"/>
  <c r="J974" i="1" s="1"/>
  <c r="T974" i="1"/>
  <c r="U974" i="1" s="1"/>
  <c r="W973" i="1"/>
  <c r="V973" i="1"/>
  <c r="J973" i="1" s="1"/>
  <c r="T973" i="1"/>
  <c r="U973" i="1" s="1"/>
  <c r="W972" i="1"/>
  <c r="V972" i="1"/>
  <c r="J972" i="1" s="1"/>
  <c r="T972" i="1"/>
  <c r="U972" i="1" s="1"/>
  <c r="W971" i="1"/>
  <c r="V971" i="1"/>
  <c r="J971" i="1" s="1"/>
  <c r="T971" i="1"/>
  <c r="U971" i="1" s="1"/>
  <c r="W970" i="1"/>
  <c r="V970" i="1"/>
  <c r="J970" i="1" s="1"/>
  <c r="T970" i="1"/>
  <c r="U970" i="1" s="1"/>
  <c r="W969" i="1"/>
  <c r="V969" i="1"/>
  <c r="J969" i="1" s="1"/>
  <c r="T969" i="1"/>
  <c r="U969" i="1" s="1"/>
  <c r="W968" i="1"/>
  <c r="V968" i="1"/>
  <c r="J968" i="1" s="1"/>
  <c r="T968" i="1"/>
  <c r="U968" i="1" s="1"/>
  <c r="W967" i="1"/>
  <c r="V967" i="1"/>
  <c r="J967" i="1" s="1"/>
  <c r="T967" i="1"/>
  <c r="U967" i="1" s="1"/>
  <c r="W966" i="1"/>
  <c r="V966" i="1"/>
  <c r="J966" i="1" s="1"/>
  <c r="T966" i="1"/>
  <c r="U966" i="1" s="1"/>
  <c r="W965" i="1"/>
  <c r="V965" i="1"/>
  <c r="J965" i="1" s="1"/>
  <c r="T965" i="1"/>
  <c r="U965" i="1" s="1"/>
  <c r="W964" i="1"/>
  <c r="V964" i="1"/>
  <c r="J964" i="1" s="1"/>
  <c r="T964" i="1"/>
  <c r="U964" i="1" s="1"/>
  <c r="W963" i="1"/>
  <c r="V963" i="1"/>
  <c r="J963" i="1" s="1"/>
  <c r="T963" i="1"/>
  <c r="U963" i="1" s="1"/>
  <c r="W962" i="1"/>
  <c r="V962" i="1"/>
  <c r="J962" i="1" s="1"/>
  <c r="T962" i="1"/>
  <c r="U962" i="1" s="1"/>
  <c r="W961" i="1"/>
  <c r="V961" i="1"/>
  <c r="J961" i="1" s="1"/>
  <c r="T961" i="1"/>
  <c r="U961" i="1" s="1"/>
  <c r="W960" i="1"/>
  <c r="V960" i="1"/>
  <c r="J960" i="1" s="1"/>
  <c r="T960" i="1"/>
  <c r="U960" i="1" s="1"/>
  <c r="W959" i="1"/>
  <c r="V959" i="1"/>
  <c r="J959" i="1" s="1"/>
  <c r="T959" i="1"/>
  <c r="U959" i="1" s="1"/>
  <c r="W958" i="1"/>
  <c r="V958" i="1"/>
  <c r="J958" i="1" s="1"/>
  <c r="T958" i="1"/>
  <c r="U958" i="1" s="1"/>
  <c r="W957" i="1"/>
  <c r="V957" i="1"/>
  <c r="J957" i="1" s="1"/>
  <c r="T957" i="1"/>
  <c r="U957" i="1" s="1"/>
  <c r="W956" i="1"/>
  <c r="V956" i="1"/>
  <c r="J956" i="1" s="1"/>
  <c r="T956" i="1"/>
  <c r="U956" i="1" s="1"/>
  <c r="W955" i="1"/>
  <c r="V955" i="1"/>
  <c r="J955" i="1" s="1"/>
  <c r="T955" i="1"/>
  <c r="U955" i="1" s="1"/>
  <c r="W954" i="1"/>
  <c r="V954" i="1"/>
  <c r="J954" i="1" s="1"/>
  <c r="T954" i="1"/>
  <c r="U954" i="1" s="1"/>
  <c r="W953" i="1"/>
  <c r="V953" i="1"/>
  <c r="J953" i="1" s="1"/>
  <c r="T953" i="1"/>
  <c r="U953" i="1" s="1"/>
  <c r="W952" i="1"/>
  <c r="V952" i="1"/>
  <c r="J952" i="1" s="1"/>
  <c r="T952" i="1"/>
  <c r="U952" i="1" s="1"/>
  <c r="W951" i="1"/>
  <c r="V951" i="1"/>
  <c r="J951" i="1" s="1"/>
  <c r="T951" i="1"/>
  <c r="U951" i="1" s="1"/>
  <c r="W950" i="1"/>
  <c r="V950" i="1"/>
  <c r="J950" i="1" s="1"/>
  <c r="T950" i="1"/>
  <c r="U950" i="1" s="1"/>
  <c r="W949" i="1"/>
  <c r="V949" i="1"/>
  <c r="J949" i="1" s="1"/>
  <c r="T949" i="1"/>
  <c r="U949" i="1" s="1"/>
  <c r="W948" i="1"/>
  <c r="V948" i="1"/>
  <c r="J948" i="1" s="1"/>
  <c r="T948" i="1"/>
  <c r="U948" i="1" s="1"/>
  <c r="W947" i="1"/>
  <c r="V947" i="1"/>
  <c r="J947" i="1" s="1"/>
  <c r="T947" i="1"/>
  <c r="U947" i="1" s="1"/>
  <c r="W946" i="1"/>
  <c r="V946" i="1"/>
  <c r="J946" i="1" s="1"/>
  <c r="T946" i="1"/>
  <c r="U946" i="1" s="1"/>
  <c r="W945" i="1"/>
  <c r="V945" i="1"/>
  <c r="J945" i="1" s="1"/>
  <c r="T945" i="1"/>
  <c r="U945" i="1" s="1"/>
  <c r="W944" i="1"/>
  <c r="V944" i="1"/>
  <c r="J944" i="1" s="1"/>
  <c r="T944" i="1"/>
  <c r="U944" i="1" s="1"/>
  <c r="W943" i="1"/>
  <c r="V943" i="1"/>
  <c r="J943" i="1" s="1"/>
  <c r="T943" i="1"/>
  <c r="U943" i="1" s="1"/>
  <c r="W942" i="1"/>
  <c r="V942" i="1"/>
  <c r="J942" i="1" s="1"/>
  <c r="T942" i="1"/>
  <c r="U942" i="1" s="1"/>
  <c r="W941" i="1"/>
  <c r="V941" i="1"/>
  <c r="J941" i="1" s="1"/>
  <c r="T941" i="1"/>
  <c r="U941" i="1" s="1"/>
  <c r="W940" i="1"/>
  <c r="V940" i="1"/>
  <c r="J940" i="1" s="1"/>
  <c r="T940" i="1"/>
  <c r="U940" i="1" s="1"/>
  <c r="W939" i="1"/>
  <c r="V939" i="1"/>
  <c r="J939" i="1" s="1"/>
  <c r="T939" i="1"/>
  <c r="U939" i="1" s="1"/>
  <c r="W938" i="1"/>
  <c r="V938" i="1"/>
  <c r="J938" i="1" s="1"/>
  <c r="T938" i="1"/>
  <c r="U938" i="1" s="1"/>
  <c r="W937" i="1"/>
  <c r="V937" i="1"/>
  <c r="J937" i="1" s="1"/>
  <c r="T937" i="1"/>
  <c r="U937" i="1" s="1"/>
  <c r="W936" i="1"/>
  <c r="V936" i="1"/>
  <c r="J936" i="1" s="1"/>
  <c r="T936" i="1"/>
  <c r="U936" i="1" s="1"/>
  <c r="W935" i="1"/>
  <c r="V935" i="1"/>
  <c r="J935" i="1" s="1"/>
  <c r="T935" i="1"/>
  <c r="U935" i="1" s="1"/>
  <c r="W934" i="1"/>
  <c r="V934" i="1"/>
  <c r="J934" i="1" s="1"/>
  <c r="T934" i="1"/>
  <c r="U934" i="1" s="1"/>
  <c r="W933" i="1"/>
  <c r="V933" i="1"/>
  <c r="J933" i="1" s="1"/>
  <c r="T933" i="1"/>
  <c r="U933" i="1" s="1"/>
  <c r="W932" i="1"/>
  <c r="V932" i="1"/>
  <c r="J932" i="1" s="1"/>
  <c r="T932" i="1"/>
  <c r="U932" i="1" s="1"/>
  <c r="W931" i="1"/>
  <c r="V931" i="1"/>
  <c r="J931" i="1" s="1"/>
  <c r="T931" i="1"/>
  <c r="U931" i="1" s="1"/>
  <c r="W930" i="1"/>
  <c r="V930" i="1"/>
  <c r="J930" i="1" s="1"/>
  <c r="T930" i="1"/>
  <c r="U930" i="1" s="1"/>
  <c r="W929" i="1"/>
  <c r="V929" i="1"/>
  <c r="J929" i="1" s="1"/>
  <c r="T929" i="1"/>
  <c r="U929" i="1" s="1"/>
  <c r="W928" i="1"/>
  <c r="V928" i="1"/>
  <c r="J928" i="1" s="1"/>
  <c r="T928" i="1"/>
  <c r="U928" i="1" s="1"/>
  <c r="W927" i="1"/>
  <c r="V927" i="1"/>
  <c r="J927" i="1" s="1"/>
  <c r="T927" i="1"/>
  <c r="U927" i="1" s="1"/>
  <c r="W926" i="1"/>
  <c r="V926" i="1"/>
  <c r="J926" i="1" s="1"/>
  <c r="T926" i="1"/>
  <c r="U926" i="1" s="1"/>
  <c r="W925" i="1"/>
  <c r="V925" i="1"/>
  <c r="J925" i="1" s="1"/>
  <c r="T925" i="1"/>
  <c r="U925" i="1" s="1"/>
  <c r="W924" i="1"/>
  <c r="V924" i="1"/>
  <c r="J924" i="1" s="1"/>
  <c r="T924" i="1"/>
  <c r="U924" i="1" s="1"/>
  <c r="W923" i="1"/>
  <c r="V923" i="1"/>
  <c r="J923" i="1" s="1"/>
  <c r="T923" i="1"/>
  <c r="U923" i="1" s="1"/>
  <c r="W922" i="1"/>
  <c r="V922" i="1"/>
  <c r="J922" i="1" s="1"/>
  <c r="T922" i="1"/>
  <c r="U922" i="1" s="1"/>
  <c r="W921" i="1"/>
  <c r="V921" i="1"/>
  <c r="J921" i="1" s="1"/>
  <c r="T921" i="1"/>
  <c r="U921" i="1" s="1"/>
  <c r="W920" i="1"/>
  <c r="V920" i="1"/>
  <c r="J920" i="1" s="1"/>
  <c r="T920" i="1"/>
  <c r="U920" i="1" s="1"/>
  <c r="W919" i="1"/>
  <c r="V919" i="1"/>
  <c r="J919" i="1" s="1"/>
  <c r="T919" i="1"/>
  <c r="U919" i="1" s="1"/>
  <c r="W918" i="1"/>
  <c r="V918" i="1"/>
  <c r="J918" i="1" s="1"/>
  <c r="T918" i="1"/>
  <c r="U918" i="1" s="1"/>
  <c r="W917" i="1"/>
  <c r="V917" i="1"/>
  <c r="J917" i="1" s="1"/>
  <c r="T917" i="1"/>
  <c r="U917" i="1" s="1"/>
  <c r="W916" i="1"/>
  <c r="V916" i="1"/>
  <c r="J916" i="1" s="1"/>
  <c r="T916" i="1"/>
  <c r="U916" i="1" s="1"/>
  <c r="W915" i="1"/>
  <c r="V915" i="1"/>
  <c r="J915" i="1" s="1"/>
  <c r="T915" i="1"/>
  <c r="U915" i="1" s="1"/>
  <c r="W914" i="1"/>
  <c r="V914" i="1"/>
  <c r="J914" i="1" s="1"/>
  <c r="T914" i="1"/>
  <c r="U914" i="1" s="1"/>
  <c r="W913" i="1"/>
  <c r="V913" i="1"/>
  <c r="J913" i="1" s="1"/>
  <c r="T913" i="1"/>
  <c r="U913" i="1" s="1"/>
  <c r="W912" i="1"/>
  <c r="V912" i="1"/>
  <c r="J912" i="1" s="1"/>
  <c r="T912" i="1"/>
  <c r="U912" i="1" s="1"/>
  <c r="W911" i="1"/>
  <c r="V911" i="1"/>
  <c r="J911" i="1" s="1"/>
  <c r="T911" i="1"/>
  <c r="U911" i="1" s="1"/>
  <c r="W910" i="1"/>
  <c r="V910" i="1"/>
  <c r="J910" i="1" s="1"/>
  <c r="T910" i="1"/>
  <c r="U910" i="1" s="1"/>
  <c r="W909" i="1"/>
  <c r="V909" i="1"/>
  <c r="J909" i="1" s="1"/>
  <c r="T909" i="1"/>
  <c r="U909" i="1" s="1"/>
  <c r="W908" i="1"/>
  <c r="V908" i="1"/>
  <c r="J908" i="1" s="1"/>
  <c r="T908" i="1"/>
  <c r="U908" i="1" s="1"/>
  <c r="W907" i="1"/>
  <c r="V907" i="1"/>
  <c r="J907" i="1" s="1"/>
  <c r="T907" i="1"/>
  <c r="U907" i="1" s="1"/>
  <c r="W906" i="1"/>
  <c r="V906" i="1"/>
  <c r="J906" i="1" s="1"/>
  <c r="T906" i="1"/>
  <c r="U906" i="1" s="1"/>
  <c r="W905" i="1"/>
  <c r="V905" i="1"/>
  <c r="J905" i="1" s="1"/>
  <c r="T905" i="1"/>
  <c r="U905" i="1" s="1"/>
  <c r="W904" i="1"/>
  <c r="V904" i="1"/>
  <c r="J904" i="1" s="1"/>
  <c r="T904" i="1"/>
  <c r="U904" i="1" s="1"/>
  <c r="W903" i="1"/>
  <c r="V903" i="1"/>
  <c r="J903" i="1" s="1"/>
  <c r="T903" i="1"/>
  <c r="U903" i="1" s="1"/>
  <c r="W902" i="1"/>
  <c r="V902" i="1"/>
  <c r="J902" i="1" s="1"/>
  <c r="T902" i="1"/>
  <c r="U902" i="1" s="1"/>
  <c r="W901" i="1"/>
  <c r="V901" i="1"/>
  <c r="J901" i="1" s="1"/>
  <c r="T901" i="1"/>
  <c r="U901" i="1" s="1"/>
  <c r="W900" i="1"/>
  <c r="V900" i="1"/>
  <c r="J900" i="1" s="1"/>
  <c r="T900" i="1"/>
  <c r="U900" i="1" s="1"/>
  <c r="W899" i="1"/>
  <c r="V899" i="1"/>
  <c r="J899" i="1" s="1"/>
  <c r="T899" i="1"/>
  <c r="U899" i="1" s="1"/>
  <c r="W898" i="1"/>
  <c r="V898" i="1"/>
  <c r="J898" i="1" s="1"/>
  <c r="T898" i="1"/>
  <c r="U898" i="1" s="1"/>
  <c r="W897" i="1"/>
  <c r="V897" i="1"/>
  <c r="J897" i="1" s="1"/>
  <c r="T897" i="1"/>
  <c r="U897" i="1" s="1"/>
  <c r="W896" i="1"/>
  <c r="V896" i="1"/>
  <c r="J896" i="1" s="1"/>
  <c r="T896" i="1"/>
  <c r="U896" i="1" s="1"/>
  <c r="W895" i="1"/>
  <c r="V895" i="1"/>
  <c r="J895" i="1" s="1"/>
  <c r="T895" i="1"/>
  <c r="U895" i="1" s="1"/>
  <c r="W894" i="1"/>
  <c r="V894" i="1"/>
  <c r="J894" i="1" s="1"/>
  <c r="T894" i="1"/>
  <c r="U894" i="1" s="1"/>
  <c r="W893" i="1"/>
  <c r="V893" i="1"/>
  <c r="J893" i="1" s="1"/>
  <c r="T893" i="1"/>
  <c r="U893" i="1" s="1"/>
  <c r="W892" i="1"/>
  <c r="V892" i="1"/>
  <c r="J892" i="1" s="1"/>
  <c r="T892" i="1"/>
  <c r="U892" i="1" s="1"/>
  <c r="W891" i="1"/>
  <c r="V891" i="1"/>
  <c r="J891" i="1" s="1"/>
  <c r="T891" i="1"/>
  <c r="U891" i="1" s="1"/>
  <c r="W890" i="1"/>
  <c r="V890" i="1"/>
  <c r="J890" i="1" s="1"/>
  <c r="T890" i="1"/>
  <c r="U890" i="1" s="1"/>
  <c r="W889" i="1"/>
  <c r="V889" i="1"/>
  <c r="J889" i="1" s="1"/>
  <c r="T889" i="1"/>
  <c r="U889" i="1" s="1"/>
  <c r="W888" i="1"/>
  <c r="V888" i="1"/>
  <c r="J888" i="1" s="1"/>
  <c r="T888" i="1"/>
  <c r="U888" i="1" s="1"/>
  <c r="W887" i="1"/>
  <c r="V887" i="1"/>
  <c r="J887" i="1" s="1"/>
  <c r="T887" i="1"/>
  <c r="U887" i="1" s="1"/>
  <c r="W886" i="1"/>
  <c r="V886" i="1"/>
  <c r="J886" i="1" s="1"/>
  <c r="T886" i="1"/>
  <c r="U886" i="1" s="1"/>
  <c r="W885" i="1"/>
  <c r="V885" i="1"/>
  <c r="J885" i="1" s="1"/>
  <c r="T885" i="1"/>
  <c r="U885" i="1" s="1"/>
  <c r="W884" i="1"/>
  <c r="V884" i="1"/>
  <c r="J884" i="1" s="1"/>
  <c r="T884" i="1"/>
  <c r="U884" i="1" s="1"/>
  <c r="W883" i="1"/>
  <c r="V883" i="1"/>
  <c r="J883" i="1" s="1"/>
  <c r="T883" i="1"/>
  <c r="U883" i="1" s="1"/>
  <c r="W882" i="1"/>
  <c r="V882" i="1"/>
  <c r="J882" i="1" s="1"/>
  <c r="T882" i="1"/>
  <c r="U882" i="1" s="1"/>
  <c r="W881" i="1"/>
  <c r="V881" i="1"/>
  <c r="J881" i="1" s="1"/>
  <c r="T881" i="1"/>
  <c r="U881" i="1" s="1"/>
  <c r="W880" i="1"/>
  <c r="V880" i="1"/>
  <c r="J880" i="1" s="1"/>
  <c r="T880" i="1"/>
  <c r="U880" i="1" s="1"/>
  <c r="W879" i="1"/>
  <c r="V879" i="1"/>
  <c r="J879" i="1" s="1"/>
  <c r="T879" i="1"/>
  <c r="U879" i="1" s="1"/>
  <c r="W878" i="1"/>
  <c r="V878" i="1"/>
  <c r="J878" i="1" s="1"/>
  <c r="T878" i="1"/>
  <c r="U878" i="1" s="1"/>
  <c r="W877" i="1"/>
  <c r="V877" i="1"/>
  <c r="J877" i="1" s="1"/>
  <c r="T877" i="1"/>
  <c r="U877" i="1" s="1"/>
  <c r="W876" i="1"/>
  <c r="V876" i="1"/>
  <c r="J876" i="1" s="1"/>
  <c r="T876" i="1"/>
  <c r="U876" i="1" s="1"/>
  <c r="W875" i="1"/>
  <c r="V875" i="1"/>
  <c r="J875" i="1" s="1"/>
  <c r="T875" i="1"/>
  <c r="U875" i="1" s="1"/>
  <c r="W874" i="1"/>
  <c r="V874" i="1"/>
  <c r="J874" i="1" s="1"/>
  <c r="T874" i="1"/>
  <c r="U874" i="1" s="1"/>
  <c r="W873" i="1"/>
  <c r="V873" i="1"/>
  <c r="J873" i="1" s="1"/>
  <c r="T873" i="1"/>
  <c r="U873" i="1" s="1"/>
  <c r="W872" i="1"/>
  <c r="V872" i="1"/>
  <c r="J872" i="1" s="1"/>
  <c r="T872" i="1"/>
  <c r="U872" i="1" s="1"/>
  <c r="W871" i="1"/>
  <c r="V871" i="1"/>
  <c r="J871" i="1" s="1"/>
  <c r="T871" i="1"/>
  <c r="U871" i="1" s="1"/>
  <c r="W870" i="1"/>
  <c r="V870" i="1"/>
  <c r="J870" i="1" s="1"/>
  <c r="T870" i="1"/>
  <c r="U870" i="1" s="1"/>
  <c r="W869" i="1"/>
  <c r="V869" i="1"/>
  <c r="J869" i="1" s="1"/>
  <c r="T869" i="1"/>
  <c r="U869" i="1" s="1"/>
  <c r="W868" i="1"/>
  <c r="V868" i="1"/>
  <c r="J868" i="1" s="1"/>
  <c r="T868" i="1"/>
  <c r="U868" i="1" s="1"/>
  <c r="W867" i="1"/>
  <c r="V867" i="1"/>
  <c r="J867" i="1" s="1"/>
  <c r="T867" i="1"/>
  <c r="U867" i="1" s="1"/>
  <c r="W866" i="1"/>
  <c r="V866" i="1"/>
  <c r="J866" i="1" s="1"/>
  <c r="T866" i="1"/>
  <c r="U866" i="1" s="1"/>
  <c r="W865" i="1"/>
  <c r="V865" i="1"/>
  <c r="J865" i="1" s="1"/>
  <c r="T865" i="1"/>
  <c r="U865" i="1" s="1"/>
  <c r="W864" i="1"/>
  <c r="V864" i="1"/>
  <c r="J864" i="1" s="1"/>
  <c r="T864" i="1"/>
  <c r="U864" i="1" s="1"/>
  <c r="W863" i="1"/>
  <c r="V863" i="1"/>
  <c r="J863" i="1" s="1"/>
  <c r="T863" i="1"/>
  <c r="U863" i="1" s="1"/>
  <c r="W862" i="1"/>
  <c r="V862" i="1"/>
  <c r="J862" i="1" s="1"/>
  <c r="T862" i="1"/>
  <c r="U862" i="1" s="1"/>
  <c r="W861" i="1"/>
  <c r="V861" i="1"/>
  <c r="J861" i="1" s="1"/>
  <c r="T861" i="1"/>
  <c r="U861" i="1" s="1"/>
  <c r="W860" i="1"/>
  <c r="V860" i="1"/>
  <c r="J860" i="1" s="1"/>
  <c r="T860" i="1"/>
  <c r="U860" i="1" s="1"/>
  <c r="W859" i="1"/>
  <c r="V859" i="1"/>
  <c r="J859" i="1" s="1"/>
  <c r="T859" i="1"/>
  <c r="U859" i="1" s="1"/>
  <c r="W858" i="1"/>
  <c r="V858" i="1"/>
  <c r="J858" i="1" s="1"/>
  <c r="T858" i="1"/>
  <c r="U858" i="1" s="1"/>
  <c r="W857" i="1"/>
  <c r="V857" i="1"/>
  <c r="J857" i="1" s="1"/>
  <c r="T857" i="1"/>
  <c r="U857" i="1" s="1"/>
  <c r="W856" i="1"/>
  <c r="V856" i="1"/>
  <c r="J856" i="1" s="1"/>
  <c r="T856" i="1"/>
  <c r="U856" i="1" s="1"/>
  <c r="W855" i="1"/>
  <c r="V855" i="1"/>
  <c r="J855" i="1" s="1"/>
  <c r="T855" i="1"/>
  <c r="U855" i="1" s="1"/>
  <c r="W854" i="1"/>
  <c r="V854" i="1"/>
  <c r="J854" i="1" s="1"/>
  <c r="T854" i="1"/>
  <c r="U854" i="1" s="1"/>
  <c r="W853" i="1"/>
  <c r="V853" i="1"/>
  <c r="J853" i="1" s="1"/>
  <c r="T853" i="1"/>
  <c r="U853" i="1" s="1"/>
  <c r="W852" i="1"/>
  <c r="V852" i="1"/>
  <c r="J852" i="1" s="1"/>
  <c r="T852" i="1"/>
  <c r="U852" i="1" s="1"/>
  <c r="W851" i="1"/>
  <c r="V851" i="1"/>
  <c r="J851" i="1" s="1"/>
  <c r="T851" i="1"/>
  <c r="U851" i="1" s="1"/>
  <c r="W850" i="1"/>
  <c r="V850" i="1"/>
  <c r="J850" i="1" s="1"/>
  <c r="T850" i="1"/>
  <c r="U850" i="1" s="1"/>
  <c r="W849" i="1"/>
  <c r="V849" i="1"/>
  <c r="J849" i="1" s="1"/>
  <c r="T849" i="1"/>
  <c r="U849" i="1" s="1"/>
  <c r="W848" i="1"/>
  <c r="V848" i="1"/>
  <c r="J848" i="1" s="1"/>
  <c r="T848" i="1"/>
  <c r="U848" i="1" s="1"/>
  <c r="W847" i="1"/>
  <c r="V847" i="1"/>
  <c r="J847" i="1" s="1"/>
  <c r="T847" i="1"/>
  <c r="U847" i="1" s="1"/>
  <c r="W846" i="1"/>
  <c r="V846" i="1"/>
  <c r="J846" i="1" s="1"/>
  <c r="T846" i="1"/>
  <c r="U846" i="1" s="1"/>
  <c r="W845" i="1"/>
  <c r="V845" i="1"/>
  <c r="J845" i="1" s="1"/>
  <c r="T845" i="1"/>
  <c r="U845" i="1" s="1"/>
  <c r="W844" i="1"/>
  <c r="V844" i="1"/>
  <c r="J844" i="1" s="1"/>
  <c r="T844" i="1"/>
  <c r="U844" i="1" s="1"/>
  <c r="W843" i="1"/>
  <c r="V843" i="1"/>
  <c r="J843" i="1" s="1"/>
  <c r="T843" i="1"/>
  <c r="U843" i="1" s="1"/>
  <c r="W842" i="1"/>
  <c r="V842" i="1"/>
  <c r="J842" i="1" s="1"/>
  <c r="T842" i="1"/>
  <c r="U842" i="1" s="1"/>
  <c r="W841" i="1"/>
  <c r="V841" i="1"/>
  <c r="J841" i="1" s="1"/>
  <c r="T841" i="1"/>
  <c r="U841" i="1" s="1"/>
  <c r="W840" i="1"/>
  <c r="V840" i="1"/>
  <c r="J840" i="1" s="1"/>
  <c r="T840" i="1"/>
  <c r="U840" i="1" s="1"/>
  <c r="W839" i="1"/>
  <c r="V839" i="1"/>
  <c r="J839" i="1" s="1"/>
  <c r="T839" i="1"/>
  <c r="U839" i="1" s="1"/>
  <c r="W838" i="1"/>
  <c r="V838" i="1"/>
  <c r="J838" i="1" s="1"/>
  <c r="T838" i="1"/>
  <c r="U838" i="1" s="1"/>
  <c r="W837" i="1"/>
  <c r="V837" i="1"/>
  <c r="J837" i="1" s="1"/>
  <c r="T837" i="1"/>
  <c r="U837" i="1" s="1"/>
  <c r="W836" i="1"/>
  <c r="V836" i="1"/>
  <c r="J836" i="1" s="1"/>
  <c r="T836" i="1"/>
  <c r="U836" i="1" s="1"/>
  <c r="W835" i="1"/>
  <c r="V835" i="1"/>
  <c r="J835" i="1" s="1"/>
  <c r="T835" i="1"/>
  <c r="U835" i="1" s="1"/>
  <c r="W834" i="1"/>
  <c r="V834" i="1"/>
  <c r="J834" i="1" s="1"/>
  <c r="T834" i="1"/>
  <c r="U834" i="1" s="1"/>
  <c r="W833" i="1"/>
  <c r="V833" i="1"/>
  <c r="J833" i="1" s="1"/>
  <c r="T833" i="1"/>
  <c r="U833" i="1" s="1"/>
  <c r="W832" i="1"/>
  <c r="V832" i="1"/>
  <c r="J832" i="1" s="1"/>
  <c r="T832" i="1"/>
  <c r="U832" i="1" s="1"/>
  <c r="W831" i="1"/>
  <c r="V831" i="1"/>
  <c r="J831" i="1" s="1"/>
  <c r="T831" i="1"/>
  <c r="U831" i="1" s="1"/>
  <c r="W830" i="1"/>
  <c r="V830" i="1"/>
  <c r="J830" i="1" s="1"/>
  <c r="T830" i="1"/>
  <c r="U830" i="1" s="1"/>
  <c r="W829" i="1"/>
  <c r="V829" i="1"/>
  <c r="J829" i="1" s="1"/>
  <c r="T829" i="1"/>
  <c r="U829" i="1" s="1"/>
  <c r="W828" i="1"/>
  <c r="V828" i="1"/>
  <c r="J828" i="1" s="1"/>
  <c r="T828" i="1"/>
  <c r="U828" i="1" s="1"/>
  <c r="W827" i="1"/>
  <c r="V827" i="1"/>
  <c r="J827" i="1" s="1"/>
  <c r="T827" i="1"/>
  <c r="U827" i="1" s="1"/>
  <c r="W826" i="1"/>
  <c r="V826" i="1"/>
  <c r="J826" i="1" s="1"/>
  <c r="T826" i="1"/>
  <c r="U826" i="1" s="1"/>
  <c r="W825" i="1"/>
  <c r="V825" i="1"/>
  <c r="J825" i="1" s="1"/>
  <c r="T825" i="1"/>
  <c r="U825" i="1" s="1"/>
  <c r="W824" i="1"/>
  <c r="V824" i="1"/>
  <c r="J824" i="1" s="1"/>
  <c r="T824" i="1"/>
  <c r="U824" i="1" s="1"/>
  <c r="W823" i="1"/>
  <c r="V823" i="1"/>
  <c r="J823" i="1" s="1"/>
  <c r="T823" i="1"/>
  <c r="U823" i="1" s="1"/>
  <c r="W822" i="1"/>
  <c r="V822" i="1"/>
  <c r="J822" i="1" s="1"/>
  <c r="T822" i="1"/>
  <c r="U822" i="1" s="1"/>
  <c r="W821" i="1"/>
  <c r="V821" i="1"/>
  <c r="J821" i="1" s="1"/>
  <c r="T821" i="1"/>
  <c r="U821" i="1" s="1"/>
  <c r="W820" i="1"/>
  <c r="V820" i="1"/>
  <c r="J820" i="1" s="1"/>
  <c r="T820" i="1"/>
  <c r="U820" i="1" s="1"/>
  <c r="W819" i="1"/>
  <c r="V819" i="1"/>
  <c r="J819" i="1" s="1"/>
  <c r="T819" i="1"/>
  <c r="U819" i="1" s="1"/>
  <c r="W818" i="1"/>
  <c r="V818" i="1"/>
  <c r="J818" i="1" s="1"/>
  <c r="T818" i="1"/>
  <c r="U818" i="1" s="1"/>
  <c r="W817" i="1"/>
  <c r="V817" i="1"/>
  <c r="J817" i="1" s="1"/>
  <c r="T817" i="1"/>
  <c r="U817" i="1" s="1"/>
  <c r="W816" i="1"/>
  <c r="V816" i="1"/>
  <c r="J816" i="1" s="1"/>
  <c r="T816" i="1"/>
  <c r="U816" i="1" s="1"/>
  <c r="W815" i="1"/>
  <c r="V815" i="1"/>
  <c r="J815" i="1" s="1"/>
  <c r="T815" i="1"/>
  <c r="U815" i="1" s="1"/>
  <c r="W814" i="1"/>
  <c r="V814" i="1"/>
  <c r="J814" i="1" s="1"/>
  <c r="T814" i="1"/>
  <c r="U814" i="1" s="1"/>
  <c r="W813" i="1"/>
  <c r="V813" i="1"/>
  <c r="J813" i="1" s="1"/>
  <c r="T813" i="1"/>
  <c r="U813" i="1" s="1"/>
  <c r="W812" i="1"/>
  <c r="V812" i="1"/>
  <c r="J812" i="1" s="1"/>
  <c r="T812" i="1"/>
  <c r="U812" i="1" s="1"/>
  <c r="W811" i="1"/>
  <c r="V811" i="1"/>
  <c r="J811" i="1" s="1"/>
  <c r="T811" i="1"/>
  <c r="U811" i="1" s="1"/>
  <c r="W810" i="1"/>
  <c r="V810" i="1"/>
  <c r="J810" i="1" s="1"/>
  <c r="T810" i="1"/>
  <c r="U810" i="1" s="1"/>
  <c r="W809" i="1"/>
  <c r="V809" i="1"/>
  <c r="J809" i="1" s="1"/>
  <c r="T809" i="1"/>
  <c r="U809" i="1" s="1"/>
  <c r="W808" i="1"/>
  <c r="V808" i="1"/>
  <c r="J808" i="1" s="1"/>
  <c r="T808" i="1"/>
  <c r="U808" i="1" s="1"/>
  <c r="W807" i="1"/>
  <c r="V807" i="1"/>
  <c r="J807" i="1" s="1"/>
  <c r="T807" i="1"/>
  <c r="U807" i="1" s="1"/>
  <c r="W806" i="1"/>
  <c r="V806" i="1"/>
  <c r="J806" i="1" s="1"/>
  <c r="T806" i="1"/>
  <c r="U806" i="1" s="1"/>
  <c r="W805" i="1"/>
  <c r="V805" i="1"/>
  <c r="J805" i="1" s="1"/>
  <c r="T805" i="1"/>
  <c r="U805" i="1" s="1"/>
  <c r="W804" i="1"/>
  <c r="V804" i="1"/>
  <c r="J804" i="1" s="1"/>
  <c r="T804" i="1"/>
  <c r="U804" i="1" s="1"/>
  <c r="W803" i="1"/>
  <c r="V803" i="1"/>
  <c r="J803" i="1" s="1"/>
  <c r="T803" i="1"/>
  <c r="U803" i="1" s="1"/>
  <c r="W802" i="1"/>
  <c r="V802" i="1"/>
  <c r="J802" i="1" s="1"/>
  <c r="T802" i="1"/>
  <c r="U802" i="1" s="1"/>
  <c r="W801" i="1"/>
  <c r="V801" i="1"/>
  <c r="J801" i="1" s="1"/>
  <c r="T801" i="1"/>
  <c r="U801" i="1" s="1"/>
  <c r="W800" i="1"/>
  <c r="V800" i="1"/>
  <c r="J800" i="1" s="1"/>
  <c r="T800" i="1"/>
  <c r="U800" i="1" s="1"/>
  <c r="W799" i="1"/>
  <c r="V799" i="1"/>
  <c r="J799" i="1" s="1"/>
  <c r="T799" i="1"/>
  <c r="U799" i="1" s="1"/>
  <c r="W798" i="1"/>
  <c r="V798" i="1"/>
  <c r="J798" i="1" s="1"/>
  <c r="T798" i="1"/>
  <c r="U798" i="1" s="1"/>
  <c r="W797" i="1"/>
  <c r="V797" i="1"/>
  <c r="J797" i="1" s="1"/>
  <c r="T797" i="1"/>
  <c r="U797" i="1" s="1"/>
  <c r="W796" i="1"/>
  <c r="V796" i="1"/>
  <c r="J796" i="1" s="1"/>
  <c r="T796" i="1"/>
  <c r="U796" i="1" s="1"/>
  <c r="W795" i="1"/>
  <c r="V795" i="1"/>
  <c r="J795" i="1" s="1"/>
  <c r="T795" i="1"/>
  <c r="U795" i="1" s="1"/>
  <c r="W794" i="1"/>
  <c r="V794" i="1"/>
  <c r="J794" i="1" s="1"/>
  <c r="T794" i="1"/>
  <c r="U794" i="1" s="1"/>
  <c r="W793" i="1"/>
  <c r="V793" i="1"/>
  <c r="J793" i="1" s="1"/>
  <c r="T793" i="1"/>
  <c r="U793" i="1" s="1"/>
  <c r="W792" i="1"/>
  <c r="V792" i="1"/>
  <c r="J792" i="1" s="1"/>
  <c r="T792" i="1"/>
  <c r="U792" i="1" s="1"/>
  <c r="W791" i="1"/>
  <c r="V791" i="1"/>
  <c r="J791" i="1" s="1"/>
  <c r="T791" i="1"/>
  <c r="U791" i="1" s="1"/>
  <c r="W790" i="1"/>
  <c r="V790" i="1"/>
  <c r="J790" i="1" s="1"/>
  <c r="T790" i="1"/>
  <c r="U790" i="1" s="1"/>
  <c r="W789" i="1"/>
  <c r="V789" i="1"/>
  <c r="J789" i="1" s="1"/>
  <c r="T789" i="1"/>
  <c r="U789" i="1" s="1"/>
  <c r="W788" i="1"/>
  <c r="V788" i="1"/>
  <c r="J788" i="1" s="1"/>
  <c r="T788" i="1"/>
  <c r="U788" i="1" s="1"/>
  <c r="W787" i="1"/>
  <c r="V787" i="1"/>
  <c r="J787" i="1" s="1"/>
  <c r="T787" i="1"/>
  <c r="U787" i="1" s="1"/>
  <c r="W786" i="1"/>
  <c r="V786" i="1"/>
  <c r="J786" i="1" s="1"/>
  <c r="T786" i="1"/>
  <c r="U786" i="1" s="1"/>
  <c r="W785" i="1"/>
  <c r="V785" i="1"/>
  <c r="J785" i="1" s="1"/>
  <c r="T785" i="1"/>
  <c r="U785" i="1" s="1"/>
  <c r="W784" i="1"/>
  <c r="V784" i="1"/>
  <c r="J784" i="1" s="1"/>
  <c r="T784" i="1"/>
  <c r="U784" i="1" s="1"/>
  <c r="W783" i="1"/>
  <c r="V783" i="1"/>
  <c r="J783" i="1" s="1"/>
  <c r="T783" i="1"/>
  <c r="U783" i="1" s="1"/>
  <c r="W782" i="1"/>
  <c r="V782" i="1"/>
  <c r="J782" i="1" s="1"/>
  <c r="T782" i="1"/>
  <c r="U782" i="1" s="1"/>
  <c r="W781" i="1"/>
  <c r="V781" i="1"/>
  <c r="J781" i="1" s="1"/>
  <c r="T781" i="1"/>
  <c r="U781" i="1" s="1"/>
  <c r="W780" i="1"/>
  <c r="V780" i="1"/>
  <c r="J780" i="1" s="1"/>
  <c r="T780" i="1"/>
  <c r="U780" i="1" s="1"/>
  <c r="W779" i="1"/>
  <c r="V779" i="1"/>
  <c r="J779" i="1" s="1"/>
  <c r="T779" i="1"/>
  <c r="U779" i="1" s="1"/>
  <c r="W778" i="1"/>
  <c r="V778" i="1"/>
  <c r="J778" i="1" s="1"/>
  <c r="T778" i="1"/>
  <c r="U778" i="1" s="1"/>
  <c r="W777" i="1"/>
  <c r="V777" i="1"/>
  <c r="J777" i="1" s="1"/>
  <c r="T777" i="1"/>
  <c r="U777" i="1" s="1"/>
  <c r="W776" i="1"/>
  <c r="V776" i="1"/>
  <c r="J776" i="1" s="1"/>
  <c r="T776" i="1"/>
  <c r="U776" i="1" s="1"/>
  <c r="W775" i="1"/>
  <c r="V775" i="1"/>
  <c r="J775" i="1" s="1"/>
  <c r="T775" i="1"/>
  <c r="U775" i="1" s="1"/>
  <c r="W774" i="1"/>
  <c r="V774" i="1"/>
  <c r="J774" i="1" s="1"/>
  <c r="T774" i="1"/>
  <c r="U774" i="1" s="1"/>
  <c r="W773" i="1"/>
  <c r="V773" i="1"/>
  <c r="J773" i="1" s="1"/>
  <c r="T773" i="1"/>
  <c r="U773" i="1" s="1"/>
  <c r="W772" i="1"/>
  <c r="V772" i="1"/>
  <c r="J772" i="1" s="1"/>
  <c r="T772" i="1"/>
  <c r="U772" i="1" s="1"/>
  <c r="W771" i="1"/>
  <c r="V771" i="1"/>
  <c r="J771" i="1" s="1"/>
  <c r="T771" i="1"/>
  <c r="U771" i="1" s="1"/>
  <c r="W770" i="1"/>
  <c r="V770" i="1"/>
  <c r="J770" i="1" s="1"/>
  <c r="T770" i="1"/>
  <c r="U770" i="1" s="1"/>
  <c r="W769" i="1"/>
  <c r="V769" i="1"/>
  <c r="J769" i="1" s="1"/>
  <c r="T769" i="1"/>
  <c r="U769" i="1" s="1"/>
  <c r="W768" i="1"/>
  <c r="V768" i="1"/>
  <c r="J768" i="1" s="1"/>
  <c r="T768" i="1"/>
  <c r="U768" i="1" s="1"/>
  <c r="W767" i="1"/>
  <c r="V767" i="1"/>
  <c r="J767" i="1" s="1"/>
  <c r="T767" i="1"/>
  <c r="U767" i="1" s="1"/>
  <c r="W766" i="1"/>
  <c r="V766" i="1"/>
  <c r="J766" i="1" s="1"/>
  <c r="T766" i="1"/>
  <c r="U766" i="1" s="1"/>
  <c r="W765" i="1"/>
  <c r="V765" i="1"/>
  <c r="J765" i="1" s="1"/>
  <c r="T765" i="1"/>
  <c r="U765" i="1" s="1"/>
  <c r="W764" i="1"/>
  <c r="V764" i="1"/>
  <c r="J764" i="1" s="1"/>
  <c r="T764" i="1"/>
  <c r="U764" i="1" s="1"/>
  <c r="W763" i="1"/>
  <c r="V763" i="1"/>
  <c r="J763" i="1" s="1"/>
  <c r="T763" i="1"/>
  <c r="U763" i="1" s="1"/>
  <c r="W762" i="1"/>
  <c r="V762" i="1"/>
  <c r="J762" i="1" s="1"/>
  <c r="T762" i="1"/>
  <c r="U762" i="1" s="1"/>
  <c r="W761" i="1"/>
  <c r="V761" i="1"/>
  <c r="J761" i="1" s="1"/>
  <c r="T761" i="1"/>
  <c r="U761" i="1" s="1"/>
  <c r="W760" i="1"/>
  <c r="V760" i="1"/>
  <c r="J760" i="1" s="1"/>
  <c r="T760" i="1"/>
  <c r="U760" i="1" s="1"/>
  <c r="W759" i="1"/>
  <c r="V759" i="1"/>
  <c r="J759" i="1" s="1"/>
  <c r="T759" i="1"/>
  <c r="U759" i="1" s="1"/>
  <c r="W758" i="1"/>
  <c r="V758" i="1"/>
  <c r="J758" i="1" s="1"/>
  <c r="T758" i="1"/>
  <c r="U758" i="1" s="1"/>
  <c r="W757" i="1"/>
  <c r="V757" i="1"/>
  <c r="J757" i="1" s="1"/>
  <c r="T757" i="1"/>
  <c r="U757" i="1" s="1"/>
  <c r="W756" i="1"/>
  <c r="V756" i="1"/>
  <c r="J756" i="1" s="1"/>
  <c r="T756" i="1"/>
  <c r="U756" i="1" s="1"/>
  <c r="W755" i="1"/>
  <c r="V755" i="1"/>
  <c r="J755" i="1" s="1"/>
  <c r="T755" i="1"/>
  <c r="U755" i="1" s="1"/>
  <c r="W754" i="1"/>
  <c r="V754" i="1"/>
  <c r="J754" i="1" s="1"/>
  <c r="T754" i="1"/>
  <c r="U754" i="1" s="1"/>
  <c r="W753" i="1"/>
  <c r="V753" i="1"/>
  <c r="J753" i="1" s="1"/>
  <c r="T753" i="1"/>
  <c r="U753" i="1" s="1"/>
  <c r="W752" i="1"/>
  <c r="V752" i="1"/>
  <c r="J752" i="1" s="1"/>
  <c r="T752" i="1"/>
  <c r="U752" i="1" s="1"/>
  <c r="W751" i="1"/>
  <c r="V751" i="1"/>
  <c r="J751" i="1" s="1"/>
  <c r="T751" i="1"/>
  <c r="U751" i="1" s="1"/>
  <c r="W750" i="1"/>
  <c r="V750" i="1"/>
  <c r="J750" i="1" s="1"/>
  <c r="T750" i="1"/>
  <c r="U750" i="1" s="1"/>
  <c r="W749" i="1"/>
  <c r="V749" i="1"/>
  <c r="J749" i="1" s="1"/>
  <c r="T749" i="1"/>
  <c r="U749" i="1" s="1"/>
  <c r="W748" i="1"/>
  <c r="V748" i="1"/>
  <c r="J748" i="1" s="1"/>
  <c r="T748" i="1"/>
  <c r="U748" i="1" s="1"/>
  <c r="W747" i="1"/>
  <c r="V747" i="1"/>
  <c r="J747" i="1" s="1"/>
  <c r="T747" i="1"/>
  <c r="U747" i="1" s="1"/>
  <c r="W746" i="1"/>
  <c r="V746" i="1"/>
  <c r="J746" i="1" s="1"/>
  <c r="T746" i="1"/>
  <c r="U746" i="1" s="1"/>
  <c r="W745" i="1"/>
  <c r="V745" i="1"/>
  <c r="J745" i="1" s="1"/>
  <c r="T745" i="1"/>
  <c r="U745" i="1" s="1"/>
  <c r="W744" i="1"/>
  <c r="V744" i="1"/>
  <c r="J744" i="1" s="1"/>
  <c r="T744" i="1"/>
  <c r="U744" i="1" s="1"/>
  <c r="W743" i="1"/>
  <c r="V743" i="1"/>
  <c r="J743" i="1" s="1"/>
  <c r="T743" i="1"/>
  <c r="U743" i="1" s="1"/>
  <c r="W742" i="1"/>
  <c r="V742" i="1"/>
  <c r="J742" i="1" s="1"/>
  <c r="T742" i="1"/>
  <c r="U742" i="1" s="1"/>
  <c r="W741" i="1"/>
  <c r="V741" i="1"/>
  <c r="J741" i="1" s="1"/>
  <c r="T741" i="1"/>
  <c r="U741" i="1" s="1"/>
  <c r="W740" i="1"/>
  <c r="V740" i="1"/>
  <c r="J740" i="1" s="1"/>
  <c r="T740" i="1"/>
  <c r="U740" i="1" s="1"/>
  <c r="W739" i="1"/>
  <c r="V739" i="1"/>
  <c r="J739" i="1" s="1"/>
  <c r="T739" i="1"/>
  <c r="U739" i="1" s="1"/>
  <c r="W738" i="1"/>
  <c r="V738" i="1"/>
  <c r="J738" i="1" s="1"/>
  <c r="T738" i="1"/>
  <c r="U738" i="1" s="1"/>
  <c r="W737" i="1"/>
  <c r="V737" i="1"/>
  <c r="J737" i="1" s="1"/>
  <c r="T737" i="1"/>
  <c r="U737" i="1" s="1"/>
  <c r="W736" i="1"/>
  <c r="V736" i="1"/>
  <c r="J736" i="1" s="1"/>
  <c r="T736" i="1"/>
  <c r="U736" i="1" s="1"/>
  <c r="W735" i="1"/>
  <c r="V735" i="1"/>
  <c r="J735" i="1" s="1"/>
  <c r="T735" i="1"/>
  <c r="U735" i="1" s="1"/>
  <c r="W734" i="1"/>
  <c r="V734" i="1"/>
  <c r="J734" i="1" s="1"/>
  <c r="T734" i="1"/>
  <c r="U734" i="1" s="1"/>
  <c r="W733" i="1"/>
  <c r="V733" i="1"/>
  <c r="J733" i="1" s="1"/>
  <c r="T733" i="1"/>
  <c r="U733" i="1" s="1"/>
  <c r="W732" i="1"/>
  <c r="V732" i="1"/>
  <c r="J732" i="1" s="1"/>
  <c r="T732" i="1"/>
  <c r="U732" i="1" s="1"/>
  <c r="W731" i="1"/>
  <c r="V731" i="1"/>
  <c r="J731" i="1" s="1"/>
  <c r="T731" i="1"/>
  <c r="U731" i="1" s="1"/>
  <c r="W730" i="1"/>
  <c r="V730" i="1"/>
  <c r="J730" i="1" s="1"/>
  <c r="T730" i="1"/>
  <c r="U730" i="1" s="1"/>
  <c r="W729" i="1"/>
  <c r="V729" i="1"/>
  <c r="J729" i="1" s="1"/>
  <c r="T729" i="1"/>
  <c r="U729" i="1" s="1"/>
  <c r="W728" i="1"/>
  <c r="V728" i="1"/>
  <c r="J728" i="1" s="1"/>
  <c r="T728" i="1"/>
  <c r="U728" i="1" s="1"/>
  <c r="W727" i="1"/>
  <c r="V727" i="1"/>
  <c r="J727" i="1" s="1"/>
  <c r="T727" i="1"/>
  <c r="U727" i="1" s="1"/>
  <c r="W726" i="1"/>
  <c r="V726" i="1"/>
  <c r="J726" i="1" s="1"/>
  <c r="T726" i="1"/>
  <c r="U726" i="1" s="1"/>
  <c r="W725" i="1"/>
  <c r="V725" i="1"/>
  <c r="J725" i="1" s="1"/>
  <c r="T725" i="1"/>
  <c r="U725" i="1" s="1"/>
  <c r="W724" i="1"/>
  <c r="V724" i="1"/>
  <c r="J724" i="1" s="1"/>
  <c r="T724" i="1"/>
  <c r="U724" i="1" s="1"/>
  <c r="W723" i="1"/>
  <c r="V723" i="1"/>
  <c r="J723" i="1" s="1"/>
  <c r="T723" i="1"/>
  <c r="U723" i="1" s="1"/>
  <c r="W722" i="1"/>
  <c r="V722" i="1"/>
  <c r="J722" i="1" s="1"/>
  <c r="T722" i="1"/>
  <c r="U722" i="1" s="1"/>
  <c r="W721" i="1"/>
  <c r="V721" i="1"/>
  <c r="J721" i="1" s="1"/>
  <c r="T721" i="1"/>
  <c r="U721" i="1" s="1"/>
  <c r="W720" i="1"/>
  <c r="V720" i="1"/>
  <c r="J720" i="1" s="1"/>
  <c r="T720" i="1"/>
  <c r="U720" i="1" s="1"/>
  <c r="W719" i="1"/>
  <c r="V719" i="1"/>
  <c r="J719" i="1" s="1"/>
  <c r="T719" i="1"/>
  <c r="U719" i="1" s="1"/>
  <c r="W718" i="1"/>
  <c r="V718" i="1"/>
  <c r="J718" i="1" s="1"/>
  <c r="T718" i="1"/>
  <c r="U718" i="1" s="1"/>
  <c r="W717" i="1"/>
  <c r="V717" i="1"/>
  <c r="J717" i="1" s="1"/>
  <c r="T717" i="1"/>
  <c r="U717" i="1" s="1"/>
  <c r="W716" i="1"/>
  <c r="V716" i="1"/>
  <c r="J716" i="1" s="1"/>
  <c r="T716" i="1"/>
  <c r="U716" i="1" s="1"/>
  <c r="W715" i="1"/>
  <c r="V715" i="1"/>
  <c r="J715" i="1" s="1"/>
  <c r="T715" i="1"/>
  <c r="U715" i="1" s="1"/>
  <c r="W714" i="1"/>
  <c r="V714" i="1"/>
  <c r="J714" i="1" s="1"/>
  <c r="T714" i="1"/>
  <c r="U714" i="1" s="1"/>
  <c r="W713" i="1"/>
  <c r="V713" i="1"/>
  <c r="J713" i="1" s="1"/>
  <c r="T713" i="1"/>
  <c r="U713" i="1" s="1"/>
  <c r="W712" i="1"/>
  <c r="V712" i="1"/>
  <c r="J712" i="1" s="1"/>
  <c r="T712" i="1"/>
  <c r="U712" i="1" s="1"/>
  <c r="W711" i="1"/>
  <c r="V711" i="1"/>
  <c r="J711" i="1" s="1"/>
  <c r="T711" i="1"/>
  <c r="U711" i="1" s="1"/>
  <c r="W710" i="1"/>
  <c r="V710" i="1"/>
  <c r="J710" i="1" s="1"/>
  <c r="T710" i="1"/>
  <c r="U710" i="1" s="1"/>
  <c r="W709" i="1"/>
  <c r="V709" i="1"/>
  <c r="J709" i="1" s="1"/>
  <c r="T709" i="1"/>
  <c r="U709" i="1" s="1"/>
  <c r="W708" i="1"/>
  <c r="V708" i="1"/>
  <c r="J708" i="1" s="1"/>
  <c r="T708" i="1"/>
  <c r="U708" i="1" s="1"/>
  <c r="W707" i="1"/>
  <c r="V707" i="1"/>
  <c r="J707" i="1" s="1"/>
  <c r="T707" i="1"/>
  <c r="U707" i="1" s="1"/>
  <c r="W706" i="1"/>
  <c r="V706" i="1"/>
  <c r="J706" i="1" s="1"/>
  <c r="T706" i="1"/>
  <c r="U706" i="1" s="1"/>
  <c r="W705" i="1"/>
  <c r="V705" i="1"/>
  <c r="J705" i="1" s="1"/>
  <c r="T705" i="1"/>
  <c r="U705" i="1" s="1"/>
  <c r="W704" i="1"/>
  <c r="V704" i="1"/>
  <c r="J704" i="1" s="1"/>
  <c r="T704" i="1"/>
  <c r="U704" i="1" s="1"/>
  <c r="W703" i="1"/>
  <c r="V703" i="1"/>
  <c r="J703" i="1" s="1"/>
  <c r="T703" i="1"/>
  <c r="U703" i="1" s="1"/>
  <c r="W702" i="1"/>
  <c r="V702" i="1"/>
  <c r="J702" i="1" s="1"/>
  <c r="T702" i="1"/>
  <c r="U702" i="1" s="1"/>
  <c r="W701" i="1"/>
  <c r="V701" i="1"/>
  <c r="J701" i="1" s="1"/>
  <c r="T701" i="1"/>
  <c r="U701" i="1" s="1"/>
  <c r="W700" i="1"/>
  <c r="V700" i="1"/>
  <c r="J700" i="1" s="1"/>
  <c r="T700" i="1"/>
  <c r="U700" i="1" s="1"/>
  <c r="W699" i="1"/>
  <c r="V699" i="1"/>
  <c r="J699" i="1" s="1"/>
  <c r="T699" i="1"/>
  <c r="U699" i="1" s="1"/>
  <c r="W698" i="1"/>
  <c r="V698" i="1"/>
  <c r="J698" i="1" s="1"/>
  <c r="T698" i="1"/>
  <c r="U698" i="1" s="1"/>
  <c r="W697" i="1"/>
  <c r="V697" i="1"/>
  <c r="J697" i="1" s="1"/>
  <c r="T697" i="1"/>
  <c r="U697" i="1" s="1"/>
  <c r="W696" i="1"/>
  <c r="V696" i="1"/>
  <c r="J696" i="1" s="1"/>
  <c r="T696" i="1"/>
  <c r="U696" i="1" s="1"/>
  <c r="W695" i="1"/>
  <c r="V695" i="1"/>
  <c r="J695" i="1" s="1"/>
  <c r="T695" i="1"/>
  <c r="U695" i="1" s="1"/>
  <c r="W694" i="1"/>
  <c r="V694" i="1"/>
  <c r="J694" i="1" s="1"/>
  <c r="T694" i="1"/>
  <c r="U694" i="1" s="1"/>
  <c r="W693" i="1"/>
  <c r="V693" i="1"/>
  <c r="J693" i="1" s="1"/>
  <c r="T693" i="1"/>
  <c r="U693" i="1" s="1"/>
  <c r="W692" i="1"/>
  <c r="V692" i="1"/>
  <c r="J692" i="1" s="1"/>
  <c r="T692" i="1"/>
  <c r="U692" i="1" s="1"/>
  <c r="W691" i="1"/>
  <c r="V691" i="1"/>
  <c r="J691" i="1" s="1"/>
  <c r="T691" i="1"/>
  <c r="U691" i="1" s="1"/>
  <c r="W690" i="1"/>
  <c r="V690" i="1"/>
  <c r="J690" i="1" s="1"/>
  <c r="T690" i="1"/>
  <c r="U690" i="1" s="1"/>
  <c r="W689" i="1"/>
  <c r="V689" i="1"/>
  <c r="J689" i="1" s="1"/>
  <c r="T689" i="1"/>
  <c r="U689" i="1" s="1"/>
  <c r="W688" i="1"/>
  <c r="V688" i="1"/>
  <c r="J688" i="1" s="1"/>
  <c r="T688" i="1"/>
  <c r="U688" i="1" s="1"/>
  <c r="W687" i="1"/>
  <c r="V687" i="1"/>
  <c r="J687" i="1" s="1"/>
  <c r="T687" i="1"/>
  <c r="U687" i="1" s="1"/>
  <c r="W686" i="1"/>
  <c r="V686" i="1"/>
  <c r="J686" i="1" s="1"/>
  <c r="T686" i="1"/>
  <c r="U686" i="1" s="1"/>
  <c r="W685" i="1"/>
  <c r="V685" i="1"/>
  <c r="J685" i="1" s="1"/>
  <c r="T685" i="1"/>
  <c r="U685" i="1" s="1"/>
  <c r="W684" i="1"/>
  <c r="V684" i="1"/>
  <c r="J684" i="1" s="1"/>
  <c r="T684" i="1"/>
  <c r="U684" i="1" s="1"/>
  <c r="W683" i="1"/>
  <c r="V683" i="1"/>
  <c r="J683" i="1" s="1"/>
  <c r="T683" i="1"/>
  <c r="U683" i="1" s="1"/>
  <c r="W682" i="1"/>
  <c r="V682" i="1"/>
  <c r="J682" i="1" s="1"/>
  <c r="T682" i="1"/>
  <c r="U682" i="1" s="1"/>
  <c r="W681" i="1"/>
  <c r="V681" i="1"/>
  <c r="J681" i="1" s="1"/>
  <c r="T681" i="1"/>
  <c r="U681" i="1" s="1"/>
  <c r="W680" i="1"/>
  <c r="V680" i="1"/>
  <c r="J680" i="1" s="1"/>
  <c r="T680" i="1"/>
  <c r="U680" i="1" s="1"/>
  <c r="W679" i="1"/>
  <c r="V679" i="1"/>
  <c r="J679" i="1" s="1"/>
  <c r="T679" i="1"/>
  <c r="U679" i="1" s="1"/>
  <c r="W678" i="1"/>
  <c r="V678" i="1"/>
  <c r="J678" i="1" s="1"/>
  <c r="T678" i="1"/>
  <c r="U678" i="1" s="1"/>
  <c r="W677" i="1"/>
  <c r="V677" i="1"/>
  <c r="J677" i="1" s="1"/>
  <c r="T677" i="1"/>
  <c r="U677" i="1" s="1"/>
  <c r="W676" i="1"/>
  <c r="V676" i="1"/>
  <c r="J676" i="1" s="1"/>
  <c r="T676" i="1"/>
  <c r="U676" i="1" s="1"/>
  <c r="W675" i="1"/>
  <c r="V675" i="1"/>
  <c r="J675" i="1" s="1"/>
  <c r="T675" i="1"/>
  <c r="U675" i="1" s="1"/>
  <c r="W674" i="1"/>
  <c r="V674" i="1"/>
  <c r="J674" i="1" s="1"/>
  <c r="T674" i="1"/>
  <c r="U674" i="1" s="1"/>
  <c r="W673" i="1"/>
  <c r="V673" i="1"/>
  <c r="J673" i="1" s="1"/>
  <c r="T673" i="1"/>
  <c r="U673" i="1" s="1"/>
  <c r="W672" i="1"/>
  <c r="V672" i="1"/>
  <c r="J672" i="1" s="1"/>
  <c r="T672" i="1"/>
  <c r="U672" i="1" s="1"/>
  <c r="W671" i="1"/>
  <c r="V671" i="1"/>
  <c r="J671" i="1" s="1"/>
  <c r="T671" i="1"/>
  <c r="U671" i="1" s="1"/>
  <c r="W670" i="1"/>
  <c r="V670" i="1"/>
  <c r="J670" i="1" s="1"/>
  <c r="T670" i="1"/>
  <c r="U670" i="1" s="1"/>
  <c r="W669" i="1"/>
  <c r="V669" i="1"/>
  <c r="J669" i="1" s="1"/>
  <c r="T669" i="1"/>
  <c r="U669" i="1" s="1"/>
  <c r="W668" i="1"/>
  <c r="V668" i="1"/>
  <c r="J668" i="1" s="1"/>
  <c r="T668" i="1"/>
  <c r="U668" i="1" s="1"/>
  <c r="W667" i="1"/>
  <c r="V667" i="1"/>
  <c r="J667" i="1" s="1"/>
  <c r="T667" i="1"/>
  <c r="U667" i="1" s="1"/>
  <c r="W666" i="1"/>
  <c r="V666" i="1"/>
  <c r="J666" i="1" s="1"/>
  <c r="T666" i="1"/>
  <c r="U666" i="1" s="1"/>
  <c r="W665" i="1"/>
  <c r="V665" i="1"/>
  <c r="J665" i="1" s="1"/>
  <c r="T665" i="1"/>
  <c r="U665" i="1" s="1"/>
  <c r="W664" i="1"/>
  <c r="V664" i="1"/>
  <c r="J664" i="1" s="1"/>
  <c r="T664" i="1"/>
  <c r="U664" i="1" s="1"/>
  <c r="W663" i="1"/>
  <c r="V663" i="1"/>
  <c r="J663" i="1" s="1"/>
  <c r="T663" i="1"/>
  <c r="U663" i="1" s="1"/>
  <c r="W662" i="1"/>
  <c r="V662" i="1"/>
  <c r="J662" i="1" s="1"/>
  <c r="T662" i="1"/>
  <c r="U662" i="1" s="1"/>
  <c r="W661" i="1"/>
  <c r="V661" i="1"/>
  <c r="J661" i="1" s="1"/>
  <c r="T661" i="1"/>
  <c r="U661" i="1" s="1"/>
  <c r="W660" i="1"/>
  <c r="V660" i="1"/>
  <c r="J660" i="1" s="1"/>
  <c r="T660" i="1"/>
  <c r="U660" i="1" s="1"/>
  <c r="W659" i="1"/>
  <c r="V659" i="1"/>
  <c r="J659" i="1" s="1"/>
  <c r="T659" i="1"/>
  <c r="U659" i="1" s="1"/>
  <c r="W658" i="1"/>
  <c r="V658" i="1"/>
  <c r="J658" i="1" s="1"/>
  <c r="T658" i="1"/>
  <c r="U658" i="1" s="1"/>
  <c r="W657" i="1"/>
  <c r="V657" i="1"/>
  <c r="J657" i="1" s="1"/>
  <c r="T657" i="1"/>
  <c r="U657" i="1" s="1"/>
  <c r="W656" i="1"/>
  <c r="V656" i="1"/>
  <c r="J656" i="1" s="1"/>
  <c r="T656" i="1"/>
  <c r="U656" i="1" s="1"/>
  <c r="W655" i="1"/>
  <c r="V655" i="1"/>
  <c r="J655" i="1" s="1"/>
  <c r="T655" i="1"/>
  <c r="U655" i="1" s="1"/>
  <c r="W654" i="1"/>
  <c r="V654" i="1"/>
  <c r="J654" i="1" s="1"/>
  <c r="T654" i="1"/>
  <c r="U654" i="1" s="1"/>
  <c r="W653" i="1"/>
  <c r="V653" i="1"/>
  <c r="J653" i="1" s="1"/>
  <c r="T653" i="1"/>
  <c r="U653" i="1" s="1"/>
  <c r="W652" i="1"/>
  <c r="V652" i="1"/>
  <c r="J652" i="1" s="1"/>
  <c r="T652" i="1"/>
  <c r="U652" i="1" s="1"/>
  <c r="W651" i="1"/>
  <c r="V651" i="1"/>
  <c r="J651" i="1" s="1"/>
  <c r="T651" i="1"/>
  <c r="U651" i="1" s="1"/>
  <c r="W650" i="1"/>
  <c r="V650" i="1"/>
  <c r="J650" i="1" s="1"/>
  <c r="T650" i="1"/>
  <c r="U650" i="1" s="1"/>
  <c r="W649" i="1"/>
  <c r="V649" i="1"/>
  <c r="J649" i="1" s="1"/>
  <c r="T649" i="1"/>
  <c r="U649" i="1" s="1"/>
  <c r="W648" i="1"/>
  <c r="V648" i="1"/>
  <c r="J648" i="1" s="1"/>
  <c r="T648" i="1"/>
  <c r="U648" i="1" s="1"/>
  <c r="W647" i="1"/>
  <c r="V647" i="1"/>
  <c r="J647" i="1" s="1"/>
  <c r="T647" i="1"/>
  <c r="U647" i="1" s="1"/>
  <c r="W646" i="1"/>
  <c r="V646" i="1"/>
  <c r="J646" i="1" s="1"/>
  <c r="T646" i="1"/>
  <c r="U646" i="1" s="1"/>
  <c r="W645" i="1"/>
  <c r="V645" i="1"/>
  <c r="J645" i="1" s="1"/>
  <c r="T645" i="1"/>
  <c r="U645" i="1" s="1"/>
  <c r="W644" i="1"/>
  <c r="V644" i="1"/>
  <c r="J644" i="1" s="1"/>
  <c r="T644" i="1"/>
  <c r="U644" i="1" s="1"/>
  <c r="W643" i="1"/>
  <c r="V643" i="1"/>
  <c r="J643" i="1" s="1"/>
  <c r="T643" i="1"/>
  <c r="U643" i="1" s="1"/>
  <c r="W642" i="1"/>
  <c r="V642" i="1"/>
  <c r="J642" i="1" s="1"/>
  <c r="T642" i="1"/>
  <c r="U642" i="1" s="1"/>
  <c r="W641" i="1"/>
  <c r="V641" i="1"/>
  <c r="J641" i="1" s="1"/>
  <c r="T641" i="1"/>
  <c r="U641" i="1" s="1"/>
  <c r="W640" i="1"/>
  <c r="V640" i="1"/>
  <c r="J640" i="1" s="1"/>
  <c r="T640" i="1"/>
  <c r="U640" i="1" s="1"/>
  <c r="W639" i="1"/>
  <c r="V639" i="1"/>
  <c r="J639" i="1" s="1"/>
  <c r="T639" i="1"/>
  <c r="U639" i="1" s="1"/>
  <c r="W638" i="1"/>
  <c r="V638" i="1"/>
  <c r="J638" i="1" s="1"/>
  <c r="T638" i="1"/>
  <c r="U638" i="1" s="1"/>
  <c r="W637" i="1"/>
  <c r="V637" i="1"/>
  <c r="J637" i="1" s="1"/>
  <c r="T637" i="1"/>
  <c r="U637" i="1" s="1"/>
  <c r="W636" i="1"/>
  <c r="V636" i="1"/>
  <c r="J636" i="1" s="1"/>
  <c r="T636" i="1"/>
  <c r="U636" i="1" s="1"/>
  <c r="W635" i="1"/>
  <c r="V635" i="1"/>
  <c r="J635" i="1" s="1"/>
  <c r="T635" i="1"/>
  <c r="U635" i="1" s="1"/>
  <c r="W634" i="1"/>
  <c r="V634" i="1"/>
  <c r="J634" i="1" s="1"/>
  <c r="T634" i="1"/>
  <c r="U634" i="1" s="1"/>
  <c r="W633" i="1"/>
  <c r="V633" i="1"/>
  <c r="J633" i="1" s="1"/>
  <c r="T633" i="1"/>
  <c r="U633" i="1" s="1"/>
  <c r="W632" i="1"/>
  <c r="V632" i="1"/>
  <c r="J632" i="1" s="1"/>
  <c r="T632" i="1"/>
  <c r="U632" i="1" s="1"/>
  <c r="W631" i="1"/>
  <c r="V631" i="1"/>
  <c r="J631" i="1" s="1"/>
  <c r="T631" i="1"/>
  <c r="U631" i="1" s="1"/>
  <c r="W630" i="1"/>
  <c r="V630" i="1"/>
  <c r="J630" i="1" s="1"/>
  <c r="T630" i="1"/>
  <c r="U630" i="1" s="1"/>
  <c r="W629" i="1"/>
  <c r="V629" i="1"/>
  <c r="J629" i="1" s="1"/>
  <c r="T629" i="1"/>
  <c r="U629" i="1" s="1"/>
  <c r="W628" i="1"/>
  <c r="V628" i="1"/>
  <c r="J628" i="1" s="1"/>
  <c r="T628" i="1"/>
  <c r="U628" i="1" s="1"/>
  <c r="W627" i="1"/>
  <c r="V627" i="1"/>
  <c r="J627" i="1" s="1"/>
  <c r="T627" i="1"/>
  <c r="U627" i="1" s="1"/>
  <c r="W626" i="1"/>
  <c r="V626" i="1"/>
  <c r="J626" i="1" s="1"/>
  <c r="T626" i="1"/>
  <c r="U626" i="1" s="1"/>
  <c r="W625" i="1"/>
  <c r="V625" i="1"/>
  <c r="J625" i="1" s="1"/>
  <c r="T625" i="1"/>
  <c r="U625" i="1" s="1"/>
  <c r="W624" i="1"/>
  <c r="V624" i="1"/>
  <c r="J624" i="1" s="1"/>
  <c r="T624" i="1"/>
  <c r="U624" i="1" s="1"/>
  <c r="W623" i="1"/>
  <c r="V623" i="1"/>
  <c r="J623" i="1" s="1"/>
  <c r="T623" i="1"/>
  <c r="U623" i="1" s="1"/>
  <c r="W622" i="1"/>
  <c r="V622" i="1"/>
  <c r="J622" i="1" s="1"/>
  <c r="T622" i="1"/>
  <c r="U622" i="1" s="1"/>
  <c r="W621" i="1"/>
  <c r="V621" i="1"/>
  <c r="J621" i="1" s="1"/>
  <c r="T621" i="1"/>
  <c r="U621" i="1" s="1"/>
  <c r="W620" i="1"/>
  <c r="V620" i="1"/>
  <c r="J620" i="1" s="1"/>
  <c r="T620" i="1"/>
  <c r="U620" i="1" s="1"/>
  <c r="W619" i="1"/>
  <c r="V619" i="1"/>
  <c r="J619" i="1" s="1"/>
  <c r="T619" i="1"/>
  <c r="U619" i="1" s="1"/>
  <c r="W618" i="1"/>
  <c r="V618" i="1"/>
  <c r="J618" i="1" s="1"/>
  <c r="T618" i="1"/>
  <c r="U618" i="1" s="1"/>
  <c r="W617" i="1"/>
  <c r="V617" i="1"/>
  <c r="J617" i="1" s="1"/>
  <c r="T617" i="1"/>
  <c r="U617" i="1" s="1"/>
  <c r="W616" i="1"/>
  <c r="V616" i="1"/>
  <c r="J616" i="1" s="1"/>
  <c r="T616" i="1"/>
  <c r="U616" i="1" s="1"/>
  <c r="W615" i="1"/>
  <c r="V615" i="1"/>
  <c r="J615" i="1" s="1"/>
  <c r="T615" i="1"/>
  <c r="U615" i="1" s="1"/>
  <c r="W614" i="1"/>
  <c r="V614" i="1"/>
  <c r="J614" i="1" s="1"/>
  <c r="T614" i="1"/>
  <c r="U614" i="1" s="1"/>
  <c r="W613" i="1"/>
  <c r="V613" i="1"/>
  <c r="J613" i="1" s="1"/>
  <c r="T613" i="1"/>
  <c r="U613" i="1" s="1"/>
  <c r="W612" i="1"/>
  <c r="V612" i="1"/>
  <c r="J612" i="1" s="1"/>
  <c r="T612" i="1"/>
  <c r="U612" i="1" s="1"/>
  <c r="W611" i="1"/>
  <c r="V611" i="1"/>
  <c r="J611" i="1" s="1"/>
  <c r="T611" i="1"/>
  <c r="U611" i="1" s="1"/>
  <c r="W610" i="1"/>
  <c r="V610" i="1"/>
  <c r="J610" i="1" s="1"/>
  <c r="T610" i="1"/>
  <c r="U610" i="1" s="1"/>
  <c r="W609" i="1"/>
  <c r="V609" i="1"/>
  <c r="J609" i="1" s="1"/>
  <c r="T609" i="1"/>
  <c r="U609" i="1" s="1"/>
  <c r="W608" i="1"/>
  <c r="V608" i="1"/>
  <c r="J608" i="1" s="1"/>
  <c r="T608" i="1"/>
  <c r="U608" i="1" s="1"/>
  <c r="W607" i="1"/>
  <c r="V607" i="1"/>
  <c r="J607" i="1" s="1"/>
  <c r="T607" i="1"/>
  <c r="U607" i="1" s="1"/>
  <c r="W606" i="1"/>
  <c r="V606" i="1"/>
  <c r="J606" i="1" s="1"/>
  <c r="T606" i="1"/>
  <c r="U606" i="1" s="1"/>
  <c r="W605" i="1"/>
  <c r="V605" i="1"/>
  <c r="J605" i="1" s="1"/>
  <c r="T605" i="1"/>
  <c r="U605" i="1" s="1"/>
  <c r="W604" i="1"/>
  <c r="V604" i="1"/>
  <c r="J604" i="1" s="1"/>
  <c r="T604" i="1"/>
  <c r="U604" i="1" s="1"/>
  <c r="W603" i="1"/>
  <c r="V603" i="1"/>
  <c r="J603" i="1" s="1"/>
  <c r="T603" i="1"/>
  <c r="U603" i="1" s="1"/>
  <c r="W602" i="1"/>
  <c r="V602" i="1"/>
  <c r="J602" i="1" s="1"/>
  <c r="T602" i="1"/>
  <c r="U602" i="1" s="1"/>
  <c r="W601" i="1"/>
  <c r="V601" i="1"/>
  <c r="J601" i="1" s="1"/>
  <c r="T601" i="1"/>
  <c r="U601" i="1" s="1"/>
  <c r="W600" i="1"/>
  <c r="V600" i="1"/>
  <c r="J600" i="1" s="1"/>
  <c r="T600" i="1"/>
  <c r="U600" i="1" s="1"/>
  <c r="W599" i="1"/>
  <c r="V599" i="1"/>
  <c r="J599" i="1" s="1"/>
  <c r="T599" i="1"/>
  <c r="U599" i="1" s="1"/>
  <c r="W598" i="1"/>
  <c r="V598" i="1"/>
  <c r="J598" i="1" s="1"/>
  <c r="T598" i="1"/>
  <c r="U598" i="1" s="1"/>
  <c r="W597" i="1"/>
  <c r="V597" i="1"/>
  <c r="J597" i="1" s="1"/>
  <c r="T597" i="1"/>
  <c r="U597" i="1" s="1"/>
  <c r="W596" i="1"/>
  <c r="V596" i="1"/>
  <c r="J596" i="1" s="1"/>
  <c r="T596" i="1"/>
  <c r="U596" i="1" s="1"/>
  <c r="W595" i="1"/>
  <c r="V595" i="1"/>
  <c r="J595" i="1" s="1"/>
  <c r="T595" i="1"/>
  <c r="U595" i="1" s="1"/>
  <c r="W594" i="1"/>
  <c r="V594" i="1"/>
  <c r="J594" i="1" s="1"/>
  <c r="T594" i="1"/>
  <c r="U594" i="1" s="1"/>
  <c r="W593" i="1"/>
  <c r="V593" i="1"/>
  <c r="J593" i="1" s="1"/>
  <c r="T593" i="1"/>
  <c r="U593" i="1" s="1"/>
  <c r="W592" i="1"/>
  <c r="V592" i="1"/>
  <c r="J592" i="1" s="1"/>
  <c r="T592" i="1"/>
  <c r="U592" i="1" s="1"/>
  <c r="W591" i="1"/>
  <c r="V591" i="1"/>
  <c r="J591" i="1" s="1"/>
  <c r="T591" i="1"/>
  <c r="U591" i="1" s="1"/>
  <c r="W590" i="1"/>
  <c r="V590" i="1"/>
  <c r="J590" i="1" s="1"/>
  <c r="T590" i="1"/>
  <c r="U590" i="1" s="1"/>
  <c r="W589" i="1"/>
  <c r="V589" i="1"/>
  <c r="J589" i="1" s="1"/>
  <c r="T589" i="1"/>
  <c r="U589" i="1" s="1"/>
  <c r="W588" i="1"/>
  <c r="V588" i="1"/>
  <c r="J588" i="1" s="1"/>
  <c r="T588" i="1"/>
  <c r="U588" i="1" s="1"/>
  <c r="W587" i="1"/>
  <c r="V587" i="1"/>
  <c r="J587" i="1" s="1"/>
  <c r="T587" i="1"/>
  <c r="U587" i="1" s="1"/>
  <c r="W586" i="1"/>
  <c r="V586" i="1"/>
  <c r="J586" i="1" s="1"/>
  <c r="T586" i="1"/>
  <c r="U586" i="1" s="1"/>
  <c r="W585" i="1"/>
  <c r="V585" i="1"/>
  <c r="J585" i="1" s="1"/>
  <c r="T585" i="1"/>
  <c r="U585" i="1" s="1"/>
  <c r="W584" i="1"/>
  <c r="V584" i="1"/>
  <c r="J584" i="1" s="1"/>
  <c r="T584" i="1"/>
  <c r="U584" i="1" s="1"/>
  <c r="W583" i="1"/>
  <c r="V583" i="1"/>
  <c r="J583" i="1" s="1"/>
  <c r="T583" i="1"/>
  <c r="U583" i="1" s="1"/>
  <c r="W582" i="1"/>
  <c r="V582" i="1"/>
  <c r="J582" i="1" s="1"/>
  <c r="T582" i="1"/>
  <c r="U582" i="1" s="1"/>
  <c r="W581" i="1"/>
  <c r="V581" i="1"/>
  <c r="J581" i="1" s="1"/>
  <c r="T581" i="1"/>
  <c r="U581" i="1" s="1"/>
  <c r="W580" i="1"/>
  <c r="V580" i="1"/>
  <c r="J580" i="1" s="1"/>
  <c r="T580" i="1"/>
  <c r="U580" i="1" s="1"/>
  <c r="W579" i="1"/>
  <c r="V579" i="1"/>
  <c r="J579" i="1" s="1"/>
  <c r="T579" i="1"/>
  <c r="U579" i="1" s="1"/>
  <c r="W578" i="1"/>
  <c r="V578" i="1"/>
  <c r="J578" i="1" s="1"/>
  <c r="T578" i="1"/>
  <c r="U578" i="1" s="1"/>
  <c r="W577" i="1"/>
  <c r="V577" i="1"/>
  <c r="J577" i="1" s="1"/>
  <c r="T577" i="1"/>
  <c r="U577" i="1" s="1"/>
  <c r="W576" i="1"/>
  <c r="V576" i="1"/>
  <c r="J576" i="1" s="1"/>
  <c r="T576" i="1"/>
  <c r="U576" i="1" s="1"/>
  <c r="W575" i="1"/>
  <c r="V575" i="1"/>
  <c r="J575" i="1" s="1"/>
  <c r="T575" i="1"/>
  <c r="U575" i="1" s="1"/>
  <c r="W574" i="1"/>
  <c r="V574" i="1"/>
  <c r="J574" i="1" s="1"/>
  <c r="T574" i="1"/>
  <c r="U574" i="1" s="1"/>
  <c r="W573" i="1"/>
  <c r="V573" i="1"/>
  <c r="J573" i="1" s="1"/>
  <c r="T573" i="1"/>
  <c r="U573" i="1" s="1"/>
  <c r="W572" i="1"/>
  <c r="V572" i="1"/>
  <c r="J572" i="1" s="1"/>
  <c r="T572" i="1"/>
  <c r="U572" i="1" s="1"/>
  <c r="W571" i="1"/>
  <c r="V571" i="1"/>
  <c r="J571" i="1" s="1"/>
  <c r="T571" i="1"/>
  <c r="U571" i="1" s="1"/>
  <c r="W570" i="1"/>
  <c r="V570" i="1"/>
  <c r="J570" i="1" s="1"/>
  <c r="T570" i="1"/>
  <c r="U570" i="1" s="1"/>
  <c r="W569" i="1"/>
  <c r="V569" i="1"/>
  <c r="J569" i="1" s="1"/>
  <c r="T569" i="1"/>
  <c r="U569" i="1" s="1"/>
  <c r="W568" i="1"/>
  <c r="V568" i="1"/>
  <c r="J568" i="1" s="1"/>
  <c r="T568" i="1"/>
  <c r="U568" i="1" s="1"/>
  <c r="W567" i="1"/>
  <c r="V567" i="1"/>
  <c r="J567" i="1" s="1"/>
  <c r="T567" i="1"/>
  <c r="U567" i="1" s="1"/>
  <c r="W566" i="1"/>
  <c r="V566" i="1"/>
  <c r="J566" i="1" s="1"/>
  <c r="T566" i="1"/>
  <c r="U566" i="1" s="1"/>
  <c r="W565" i="1"/>
  <c r="V565" i="1"/>
  <c r="J565" i="1" s="1"/>
  <c r="T565" i="1"/>
  <c r="U565" i="1" s="1"/>
  <c r="W564" i="1"/>
  <c r="V564" i="1"/>
  <c r="J564" i="1" s="1"/>
  <c r="T564" i="1"/>
  <c r="U564" i="1" s="1"/>
  <c r="W563" i="1"/>
  <c r="V563" i="1"/>
  <c r="J563" i="1" s="1"/>
  <c r="T563" i="1"/>
  <c r="U563" i="1" s="1"/>
  <c r="W562" i="1"/>
  <c r="V562" i="1"/>
  <c r="J562" i="1" s="1"/>
  <c r="T562" i="1"/>
  <c r="U562" i="1" s="1"/>
  <c r="W561" i="1"/>
  <c r="V561" i="1"/>
  <c r="J561" i="1" s="1"/>
  <c r="T561" i="1"/>
  <c r="U561" i="1" s="1"/>
  <c r="W560" i="1"/>
  <c r="V560" i="1"/>
  <c r="J560" i="1" s="1"/>
  <c r="T560" i="1"/>
  <c r="U560" i="1" s="1"/>
  <c r="W559" i="1"/>
  <c r="V559" i="1"/>
  <c r="J559" i="1" s="1"/>
  <c r="T559" i="1"/>
  <c r="U559" i="1" s="1"/>
  <c r="W558" i="1"/>
  <c r="V558" i="1"/>
  <c r="J558" i="1" s="1"/>
  <c r="T558" i="1"/>
  <c r="U558" i="1" s="1"/>
  <c r="W557" i="1"/>
  <c r="V557" i="1"/>
  <c r="J557" i="1" s="1"/>
  <c r="T557" i="1"/>
  <c r="U557" i="1" s="1"/>
  <c r="W556" i="1"/>
  <c r="V556" i="1"/>
  <c r="J556" i="1" s="1"/>
  <c r="T556" i="1"/>
  <c r="U556" i="1" s="1"/>
  <c r="W555" i="1"/>
  <c r="V555" i="1"/>
  <c r="J555" i="1" s="1"/>
  <c r="T555" i="1"/>
  <c r="U555" i="1" s="1"/>
  <c r="W554" i="1"/>
  <c r="V554" i="1"/>
  <c r="J554" i="1" s="1"/>
  <c r="T554" i="1"/>
  <c r="U554" i="1" s="1"/>
  <c r="W553" i="1"/>
  <c r="V553" i="1"/>
  <c r="J553" i="1" s="1"/>
  <c r="T553" i="1"/>
  <c r="U553" i="1" s="1"/>
  <c r="W552" i="1"/>
  <c r="V552" i="1"/>
  <c r="J552" i="1" s="1"/>
  <c r="T552" i="1"/>
  <c r="U552" i="1" s="1"/>
  <c r="W551" i="1"/>
  <c r="V551" i="1"/>
  <c r="J551" i="1" s="1"/>
  <c r="T551" i="1"/>
  <c r="U551" i="1" s="1"/>
  <c r="W550" i="1"/>
  <c r="V550" i="1"/>
  <c r="J550" i="1" s="1"/>
  <c r="T550" i="1"/>
  <c r="U550" i="1" s="1"/>
  <c r="W549" i="1"/>
  <c r="V549" i="1"/>
  <c r="J549" i="1" s="1"/>
  <c r="T549" i="1"/>
  <c r="U549" i="1" s="1"/>
  <c r="W548" i="1"/>
  <c r="V548" i="1"/>
  <c r="J548" i="1" s="1"/>
  <c r="T548" i="1"/>
  <c r="U548" i="1" s="1"/>
  <c r="W547" i="1"/>
  <c r="V547" i="1"/>
  <c r="J547" i="1" s="1"/>
  <c r="T547" i="1"/>
  <c r="U547" i="1" s="1"/>
  <c r="W546" i="1"/>
  <c r="V546" i="1"/>
  <c r="J546" i="1" s="1"/>
  <c r="T546" i="1"/>
  <c r="U546" i="1" s="1"/>
  <c r="W545" i="1"/>
  <c r="V545" i="1"/>
  <c r="J545" i="1" s="1"/>
  <c r="T545" i="1"/>
  <c r="U545" i="1" s="1"/>
  <c r="W544" i="1"/>
  <c r="V544" i="1"/>
  <c r="J544" i="1" s="1"/>
  <c r="T544" i="1"/>
  <c r="U544" i="1" s="1"/>
  <c r="W543" i="1"/>
  <c r="V543" i="1"/>
  <c r="J543" i="1" s="1"/>
  <c r="T543" i="1"/>
  <c r="U543" i="1" s="1"/>
  <c r="W542" i="1"/>
  <c r="V542" i="1"/>
  <c r="J542" i="1" s="1"/>
  <c r="T542" i="1"/>
  <c r="U542" i="1" s="1"/>
  <c r="W541" i="1"/>
  <c r="V541" i="1"/>
  <c r="J541" i="1" s="1"/>
  <c r="T541" i="1"/>
  <c r="U541" i="1" s="1"/>
  <c r="W540" i="1"/>
  <c r="V540" i="1"/>
  <c r="J540" i="1" s="1"/>
  <c r="T540" i="1"/>
  <c r="U540" i="1" s="1"/>
  <c r="W539" i="1"/>
  <c r="V539" i="1"/>
  <c r="J539" i="1" s="1"/>
  <c r="T539" i="1"/>
  <c r="U539" i="1" s="1"/>
  <c r="W538" i="1"/>
  <c r="V538" i="1"/>
  <c r="J538" i="1" s="1"/>
  <c r="T538" i="1"/>
  <c r="U538" i="1" s="1"/>
  <c r="W537" i="1"/>
  <c r="V537" i="1"/>
  <c r="J537" i="1" s="1"/>
  <c r="T537" i="1"/>
  <c r="U537" i="1" s="1"/>
  <c r="W536" i="1"/>
  <c r="V536" i="1"/>
  <c r="J536" i="1" s="1"/>
  <c r="T536" i="1"/>
  <c r="U536" i="1" s="1"/>
  <c r="W535" i="1"/>
  <c r="V535" i="1"/>
  <c r="J535" i="1" s="1"/>
  <c r="T535" i="1"/>
  <c r="U535" i="1" s="1"/>
  <c r="W534" i="1"/>
  <c r="V534" i="1"/>
  <c r="J534" i="1" s="1"/>
  <c r="T534" i="1"/>
  <c r="U534" i="1" s="1"/>
  <c r="W533" i="1"/>
  <c r="V533" i="1"/>
  <c r="J533" i="1" s="1"/>
  <c r="T533" i="1"/>
  <c r="U533" i="1" s="1"/>
  <c r="W532" i="1"/>
  <c r="V532" i="1"/>
  <c r="J532" i="1" s="1"/>
  <c r="T532" i="1"/>
  <c r="U532" i="1" s="1"/>
  <c r="W531" i="1"/>
  <c r="V531" i="1"/>
  <c r="J531" i="1" s="1"/>
  <c r="T531" i="1"/>
  <c r="U531" i="1" s="1"/>
  <c r="W530" i="1"/>
  <c r="V530" i="1"/>
  <c r="J530" i="1" s="1"/>
  <c r="T530" i="1"/>
  <c r="U530" i="1" s="1"/>
  <c r="W529" i="1"/>
  <c r="V529" i="1"/>
  <c r="J529" i="1" s="1"/>
  <c r="T529" i="1"/>
  <c r="U529" i="1" s="1"/>
  <c r="W528" i="1"/>
  <c r="V528" i="1"/>
  <c r="J528" i="1" s="1"/>
  <c r="T528" i="1"/>
  <c r="U528" i="1" s="1"/>
  <c r="W527" i="1"/>
  <c r="V527" i="1"/>
  <c r="J527" i="1" s="1"/>
  <c r="T527" i="1"/>
  <c r="U527" i="1" s="1"/>
  <c r="W526" i="1"/>
  <c r="V526" i="1"/>
  <c r="J526" i="1" s="1"/>
  <c r="T526" i="1"/>
  <c r="U526" i="1" s="1"/>
  <c r="W525" i="1"/>
  <c r="V525" i="1"/>
  <c r="J525" i="1" s="1"/>
  <c r="T525" i="1"/>
  <c r="U525" i="1" s="1"/>
  <c r="W524" i="1"/>
  <c r="V524" i="1"/>
  <c r="J524" i="1" s="1"/>
  <c r="T524" i="1"/>
  <c r="U524" i="1" s="1"/>
  <c r="W523" i="1"/>
  <c r="V523" i="1"/>
  <c r="J523" i="1" s="1"/>
  <c r="T523" i="1"/>
  <c r="U523" i="1" s="1"/>
  <c r="W522" i="1"/>
  <c r="V522" i="1"/>
  <c r="J522" i="1" s="1"/>
  <c r="T522" i="1"/>
  <c r="U522" i="1" s="1"/>
  <c r="W521" i="1"/>
  <c r="V521" i="1"/>
  <c r="J521" i="1" s="1"/>
  <c r="T521" i="1"/>
  <c r="U521" i="1" s="1"/>
  <c r="W520" i="1"/>
  <c r="V520" i="1"/>
  <c r="J520" i="1" s="1"/>
  <c r="T520" i="1"/>
  <c r="U520" i="1" s="1"/>
  <c r="I422" i="6" l="1"/>
  <c r="K422" i="6"/>
  <c r="J422" i="6"/>
  <c r="K397" i="6"/>
  <c r="J397" i="6"/>
  <c r="I397" i="6"/>
  <c r="K413" i="6"/>
  <c r="J413" i="6"/>
  <c r="I413" i="6"/>
  <c r="K400" i="6"/>
  <c r="J400" i="6"/>
  <c r="I400" i="6"/>
  <c r="K401" i="6"/>
  <c r="J401" i="6"/>
  <c r="I401" i="6"/>
  <c r="I406" i="6"/>
  <c r="K406" i="6"/>
  <c r="J406" i="6"/>
  <c r="I414" i="6"/>
  <c r="K414" i="6"/>
  <c r="J414" i="6"/>
  <c r="K415" i="6"/>
  <c r="J415" i="6"/>
  <c r="I415" i="6"/>
  <c r="K416" i="6"/>
  <c r="J416" i="6"/>
  <c r="I416" i="6"/>
  <c r="K417" i="6"/>
  <c r="J417" i="6"/>
  <c r="I417" i="6"/>
  <c r="K405" i="6"/>
  <c r="J405" i="6"/>
  <c r="I405" i="6"/>
  <c r="I398" i="6"/>
  <c r="K398" i="6"/>
  <c r="J398" i="6"/>
  <c r="K421" i="6"/>
  <c r="J421" i="6"/>
  <c r="I421" i="6"/>
  <c r="K432" i="6"/>
  <c r="J432" i="6"/>
  <c r="I432" i="6"/>
  <c r="K448" i="6"/>
  <c r="J448" i="6"/>
  <c r="I448" i="6"/>
  <c r="K431" i="6"/>
  <c r="J431" i="6"/>
  <c r="I431" i="6"/>
  <c r="I454" i="6"/>
  <c r="K454" i="6"/>
  <c r="J454" i="6"/>
  <c r="K429" i="6"/>
  <c r="J429" i="6"/>
  <c r="I429" i="6"/>
  <c r="K453" i="6"/>
  <c r="J453" i="6"/>
  <c r="I453" i="6"/>
  <c r="I430" i="6"/>
  <c r="K430" i="6"/>
  <c r="J430" i="6"/>
  <c r="K437" i="6"/>
  <c r="J437" i="6"/>
  <c r="I437" i="6"/>
  <c r="I438" i="6"/>
  <c r="K438" i="6"/>
  <c r="J438" i="6"/>
  <c r="K447" i="6"/>
  <c r="J447" i="6"/>
  <c r="I447" i="6"/>
  <c r="I399" i="6"/>
  <c r="S423" i="6"/>
  <c r="K445" i="6"/>
  <c r="J445" i="6"/>
  <c r="I445" i="6"/>
  <c r="I446" i="6"/>
  <c r="K446" i="6"/>
  <c r="J446" i="6"/>
  <c r="K449" i="6"/>
  <c r="J449" i="6"/>
  <c r="I449" i="6"/>
  <c r="K433" i="6"/>
  <c r="J433" i="6"/>
  <c r="I433" i="6"/>
  <c r="K464" i="6"/>
  <c r="J464" i="6"/>
  <c r="I523" i="6"/>
  <c r="K523" i="6"/>
  <c r="J523" i="6"/>
  <c r="J465" i="6"/>
  <c r="I465" i="6"/>
  <c r="K480" i="6"/>
  <c r="J480" i="6"/>
  <c r="I480" i="6"/>
  <c r="K481" i="6"/>
  <c r="J481" i="6"/>
  <c r="I481" i="6"/>
  <c r="K496" i="6"/>
  <c r="J496" i="6"/>
  <c r="I496" i="6"/>
  <c r="K497" i="6"/>
  <c r="J497" i="6"/>
  <c r="I497" i="6"/>
  <c r="K513" i="6"/>
  <c r="J513" i="6"/>
  <c r="I513" i="6"/>
  <c r="S461" i="6"/>
  <c r="I463" i="6"/>
  <c r="K463" i="6"/>
  <c r="J463" i="6"/>
  <c r="K521" i="6"/>
  <c r="J521" i="6"/>
  <c r="I521" i="6"/>
  <c r="S462" i="6"/>
  <c r="I479" i="6"/>
  <c r="K479" i="6"/>
  <c r="J479" i="6"/>
  <c r="I495" i="6"/>
  <c r="K495" i="6"/>
  <c r="J495" i="6"/>
  <c r="I511" i="6"/>
  <c r="K511" i="6"/>
  <c r="J511" i="6"/>
  <c r="K512" i="6"/>
  <c r="J512" i="6"/>
  <c r="I512" i="6"/>
  <c r="K522" i="6"/>
  <c r="J522" i="6"/>
  <c r="I522" i="6"/>
  <c r="K526" i="6"/>
  <c r="J526" i="6"/>
  <c r="I526" i="6"/>
  <c r="K530" i="6"/>
  <c r="J530" i="6"/>
  <c r="I530" i="6"/>
  <c r="K469" i="6"/>
  <c r="J469" i="6"/>
  <c r="I469" i="6"/>
  <c r="K477" i="6"/>
  <c r="J477" i="6"/>
  <c r="I477" i="6"/>
  <c r="K485" i="6"/>
  <c r="J485" i="6"/>
  <c r="I485" i="6"/>
  <c r="K493" i="6"/>
  <c r="J493" i="6"/>
  <c r="I493" i="6"/>
  <c r="K501" i="6"/>
  <c r="J501" i="6"/>
  <c r="I501" i="6"/>
  <c r="K509" i="6"/>
  <c r="J509" i="6"/>
  <c r="I509" i="6"/>
  <c r="K517" i="6"/>
  <c r="J517" i="6"/>
  <c r="I517" i="6"/>
  <c r="K518" i="6"/>
  <c r="J518" i="6"/>
  <c r="I518" i="6"/>
  <c r="K470" i="6"/>
  <c r="J470" i="6"/>
  <c r="I470" i="6"/>
  <c r="K478" i="6"/>
  <c r="J478" i="6"/>
  <c r="I478" i="6"/>
  <c r="K486" i="6"/>
  <c r="J486" i="6"/>
  <c r="I486" i="6"/>
  <c r="K494" i="6"/>
  <c r="J494" i="6"/>
  <c r="I494" i="6"/>
  <c r="K502" i="6"/>
  <c r="J502" i="6"/>
  <c r="I502" i="6"/>
  <c r="K510" i="6"/>
  <c r="J510" i="6"/>
  <c r="I510" i="6"/>
  <c r="K520" i="6"/>
  <c r="J520" i="6"/>
  <c r="I520" i="6"/>
  <c r="K547" i="6"/>
  <c r="J547" i="6"/>
  <c r="I547" i="6"/>
  <c r="K563" i="6"/>
  <c r="J563" i="6"/>
  <c r="I563" i="6"/>
  <c r="I538" i="6"/>
  <c r="K538" i="6"/>
  <c r="J538" i="6"/>
  <c r="K552" i="6"/>
  <c r="J552" i="6"/>
  <c r="I552" i="6"/>
  <c r="I554" i="6"/>
  <c r="K554" i="6"/>
  <c r="J554" i="6"/>
  <c r="S532" i="6"/>
  <c r="K536" i="6"/>
  <c r="J536" i="6"/>
  <c r="I536" i="6"/>
  <c r="K539" i="6"/>
  <c r="J539" i="6"/>
  <c r="I539" i="6"/>
  <c r="I542" i="6"/>
  <c r="K542" i="6"/>
  <c r="J542" i="6"/>
  <c r="K555" i="6"/>
  <c r="J555" i="6"/>
  <c r="I555" i="6"/>
  <c r="I558" i="6"/>
  <c r="K558" i="6"/>
  <c r="J558" i="6"/>
  <c r="I546" i="6"/>
  <c r="K546" i="6"/>
  <c r="J546" i="6"/>
  <c r="I562" i="6"/>
  <c r="K562" i="6"/>
  <c r="J562" i="6"/>
  <c r="J531" i="6"/>
  <c r="I531" i="6"/>
  <c r="K537" i="6"/>
  <c r="J537" i="6"/>
  <c r="I537" i="6"/>
  <c r="S566" i="6"/>
  <c r="K578" i="6"/>
  <c r="J578" i="6"/>
  <c r="I578" i="6"/>
  <c r="I553" i="6"/>
  <c r="S567" i="6"/>
  <c r="I584" i="6"/>
  <c r="K584" i="6"/>
  <c r="J584" i="6"/>
  <c r="K571" i="6"/>
  <c r="J571" i="6"/>
  <c r="I571" i="6"/>
  <c r="K570" i="6"/>
  <c r="J570" i="6"/>
  <c r="I570" i="6"/>
  <c r="K587" i="6"/>
  <c r="J587" i="6"/>
  <c r="I587" i="6"/>
  <c r="K574" i="6"/>
  <c r="J574" i="6"/>
  <c r="I574" i="6"/>
  <c r="K586" i="6"/>
  <c r="J586" i="6"/>
  <c r="I586" i="6"/>
  <c r="K569" i="6"/>
  <c r="I569" i="6"/>
  <c r="K590" i="6"/>
  <c r="J590" i="6"/>
  <c r="I590" i="6"/>
  <c r="K595" i="6"/>
  <c r="J595" i="6"/>
  <c r="I595" i="6"/>
  <c r="I602" i="6"/>
  <c r="K602" i="6"/>
  <c r="J602" i="6"/>
  <c r="S568" i="6"/>
  <c r="J569" i="6"/>
  <c r="K579" i="6"/>
  <c r="J579" i="6"/>
  <c r="I579" i="6"/>
  <c r="K594" i="6"/>
  <c r="J594" i="6"/>
  <c r="I594" i="6"/>
  <c r="I600" i="6"/>
  <c r="K600" i="6"/>
  <c r="J600" i="6"/>
  <c r="K601" i="6"/>
  <c r="J601" i="6"/>
  <c r="I601" i="6"/>
  <c r="K627" i="6"/>
  <c r="J627" i="6"/>
  <c r="I627" i="6"/>
  <c r="J632" i="6"/>
  <c r="I632" i="6"/>
  <c r="K632" i="6"/>
  <c r="K633" i="6"/>
  <c r="J633" i="6"/>
  <c r="I633" i="6"/>
  <c r="S605" i="6"/>
  <c r="K606" i="6"/>
  <c r="I606" i="6"/>
  <c r="K611" i="6"/>
  <c r="J611" i="6"/>
  <c r="I611" i="6"/>
  <c r="I585" i="6"/>
  <c r="K603" i="6"/>
  <c r="J603" i="6"/>
  <c r="I603" i="6"/>
  <c r="J606" i="6"/>
  <c r="J616" i="6"/>
  <c r="I616" i="6"/>
  <c r="K616" i="6"/>
  <c r="K635" i="6"/>
  <c r="J635" i="6"/>
  <c r="I635" i="6"/>
  <c r="K638" i="6"/>
  <c r="J638" i="6"/>
  <c r="I638" i="6"/>
  <c r="K617" i="6"/>
  <c r="J617" i="6"/>
  <c r="I617" i="6"/>
  <c r="K619" i="6"/>
  <c r="J619" i="6"/>
  <c r="I619" i="6"/>
  <c r="K643" i="6"/>
  <c r="I643" i="6"/>
  <c r="J643" i="6"/>
  <c r="K663" i="6"/>
  <c r="J663" i="6"/>
  <c r="I663" i="6"/>
  <c r="I664" i="6"/>
  <c r="K664" i="6"/>
  <c r="J664" i="6"/>
  <c r="K658" i="6"/>
  <c r="J658" i="6"/>
  <c r="I658" i="6"/>
  <c r="K665" i="6"/>
  <c r="J665" i="6"/>
  <c r="I665" i="6"/>
  <c r="I674" i="6"/>
  <c r="K674" i="6"/>
  <c r="J674" i="6"/>
  <c r="I610" i="6"/>
  <c r="I618" i="6"/>
  <c r="I622" i="6"/>
  <c r="I626" i="6"/>
  <c r="I634" i="6"/>
  <c r="K666" i="6"/>
  <c r="J666" i="6"/>
  <c r="I666" i="6"/>
  <c r="K650" i="6"/>
  <c r="J650" i="6"/>
  <c r="I650" i="6"/>
  <c r="K659" i="6"/>
  <c r="J659" i="6"/>
  <c r="I659" i="6"/>
  <c r="I660" i="6"/>
  <c r="K660" i="6"/>
  <c r="J660" i="6"/>
  <c r="K667" i="6"/>
  <c r="J667" i="6"/>
  <c r="I667" i="6"/>
  <c r="I668" i="6"/>
  <c r="K668" i="6"/>
  <c r="J668" i="6"/>
  <c r="S644" i="6"/>
  <c r="S648" i="6"/>
  <c r="K649" i="6"/>
  <c r="I649" i="6"/>
  <c r="S642" i="6"/>
  <c r="J649" i="6"/>
  <c r="S640" i="6"/>
  <c r="S652" i="6"/>
  <c r="I656" i="6"/>
  <c r="K656" i="6"/>
  <c r="J656" i="6"/>
  <c r="K651" i="6"/>
  <c r="J651" i="6"/>
  <c r="I651" i="6"/>
  <c r="I672" i="6"/>
  <c r="K672" i="6"/>
  <c r="J672" i="6"/>
  <c r="K680" i="6"/>
  <c r="J680" i="6"/>
  <c r="I680" i="6"/>
  <c r="K681" i="6"/>
  <c r="J681" i="6"/>
  <c r="I681" i="6"/>
  <c r="K684" i="6"/>
  <c r="J684" i="6"/>
  <c r="I684" i="6"/>
  <c r="K690" i="6"/>
  <c r="J690" i="6"/>
  <c r="I690" i="6"/>
  <c r="K698" i="6"/>
  <c r="J698" i="6"/>
  <c r="I698" i="6"/>
  <c r="I707" i="6"/>
  <c r="K707" i="6"/>
  <c r="J707" i="6"/>
  <c r="K704" i="6"/>
  <c r="J704" i="6"/>
  <c r="I704" i="6"/>
  <c r="K682" i="6"/>
  <c r="J682" i="6"/>
  <c r="I682" i="6"/>
  <c r="K708" i="6"/>
  <c r="J708" i="6"/>
  <c r="I708" i="6"/>
  <c r="S675" i="6"/>
  <c r="I691" i="6"/>
  <c r="K691" i="6"/>
  <c r="J691" i="6"/>
  <c r="I695" i="6"/>
  <c r="K695" i="6"/>
  <c r="J695" i="6"/>
  <c r="I699" i="6"/>
  <c r="K699" i="6"/>
  <c r="J699" i="6"/>
  <c r="K706" i="6"/>
  <c r="J706" i="6"/>
  <c r="I706" i="6"/>
  <c r="I679" i="6"/>
  <c r="K679" i="6"/>
  <c r="J679" i="6"/>
  <c r="I683" i="6"/>
  <c r="K683" i="6"/>
  <c r="J683" i="6"/>
  <c r="K692" i="6"/>
  <c r="J692" i="6"/>
  <c r="I692" i="6"/>
  <c r="K696" i="6"/>
  <c r="J696" i="6"/>
  <c r="I696" i="6"/>
  <c r="J676" i="6"/>
  <c r="I676" i="6"/>
  <c r="K688" i="6"/>
  <c r="J688" i="6"/>
  <c r="I688" i="6"/>
  <c r="K697" i="6"/>
  <c r="J697" i="6"/>
  <c r="I697" i="6"/>
  <c r="K700" i="6"/>
  <c r="J700" i="6"/>
  <c r="I700" i="6"/>
  <c r="K711" i="6"/>
  <c r="J711" i="6"/>
  <c r="K712" i="6"/>
  <c r="J712" i="6"/>
  <c r="S715" i="6"/>
  <c r="K716" i="6"/>
  <c r="J716" i="6"/>
  <c r="S735" i="6"/>
  <c r="K713" i="6"/>
  <c r="K730" i="6"/>
  <c r="J730" i="6"/>
  <c r="I730" i="6"/>
  <c r="K732" i="6"/>
  <c r="J732" i="6"/>
  <c r="I732" i="6"/>
  <c r="K746" i="6"/>
  <c r="I746" i="6"/>
  <c r="J746" i="6"/>
  <c r="I756" i="6"/>
  <c r="K756" i="6"/>
  <c r="J756" i="6"/>
  <c r="I729" i="6"/>
  <c r="K729" i="6"/>
  <c r="K731" i="6"/>
  <c r="J731" i="6"/>
  <c r="I731" i="6"/>
  <c r="I748" i="6"/>
  <c r="K748" i="6"/>
  <c r="J748" i="6"/>
  <c r="I712" i="6"/>
  <c r="I716" i="6"/>
  <c r="K728" i="6"/>
  <c r="J728" i="6"/>
  <c r="I728" i="6"/>
  <c r="J729" i="6"/>
  <c r="I740" i="6"/>
  <c r="K740" i="6"/>
  <c r="J740" i="6"/>
  <c r="S710" i="6"/>
  <c r="K722" i="6"/>
  <c r="J722" i="6"/>
  <c r="I722" i="6"/>
  <c r="S727" i="6"/>
  <c r="K738" i="6"/>
  <c r="J738" i="6"/>
  <c r="I738" i="6"/>
  <c r="K724" i="6"/>
  <c r="J724" i="6"/>
  <c r="I724" i="6"/>
  <c r="I752" i="6"/>
  <c r="K752" i="6"/>
  <c r="J752" i="6"/>
  <c r="K720" i="6"/>
  <c r="J720" i="6"/>
  <c r="I720" i="6"/>
  <c r="S723" i="6"/>
  <c r="I761" i="6"/>
  <c r="K761" i="6"/>
  <c r="J761" i="6"/>
  <c r="I711" i="6"/>
  <c r="S714" i="6"/>
  <c r="S719" i="6"/>
  <c r="K736" i="6"/>
  <c r="J736" i="6"/>
  <c r="I736" i="6"/>
  <c r="I745" i="6"/>
  <c r="K745" i="6"/>
  <c r="J745" i="6"/>
  <c r="K772" i="6"/>
  <c r="K775" i="6"/>
  <c r="J775" i="6"/>
  <c r="K744" i="6"/>
  <c r="S755" i="6"/>
  <c r="K764" i="6"/>
  <c r="S762" i="6"/>
  <c r="S767" i="6"/>
  <c r="S743" i="6"/>
  <c r="S759" i="6"/>
  <c r="S739" i="6"/>
  <c r="S770" i="6"/>
  <c r="S747" i="6"/>
  <c r="S763" i="6"/>
  <c r="S754" i="6"/>
  <c r="S765" i="6"/>
  <c r="S771" i="6"/>
  <c r="S816" i="6"/>
  <c r="S785" i="6"/>
  <c r="S788" i="6"/>
  <c r="S1015" i="6"/>
  <c r="S818" i="6"/>
  <c r="S780" i="6"/>
  <c r="S814" i="6"/>
  <c r="S990" i="6"/>
  <c r="S840" i="6"/>
  <c r="S979" i="6"/>
  <c r="I979" i="6" s="1"/>
  <c r="S962" i="6"/>
  <c r="S998" i="6"/>
  <c r="S988" i="6"/>
  <c r="S977" i="6"/>
  <c r="S948" i="6"/>
  <c r="J948" i="6" s="1"/>
  <c r="S993" i="6"/>
  <c r="S982" i="6"/>
  <c r="S970" i="6"/>
  <c r="S995" i="6"/>
  <c r="S991" i="6"/>
  <c r="S983" i="6"/>
  <c r="S956" i="6"/>
  <c r="S984" i="6"/>
  <c r="S968" i="6"/>
  <c r="S960" i="6"/>
  <c r="S952" i="6"/>
  <c r="J952" i="6" s="1"/>
  <c r="S978" i="6"/>
  <c r="S966" i="6"/>
  <c r="S964" i="6"/>
  <c r="S947" i="6"/>
  <c r="S994" i="6"/>
  <c r="S992" i="6"/>
  <c r="S986" i="6"/>
  <c r="S981" i="6"/>
  <c r="S980" i="6"/>
  <c r="S989" i="6"/>
  <c r="S987" i="6"/>
  <c r="S985" i="6"/>
  <c r="S976" i="6"/>
  <c r="S958" i="6"/>
  <c r="S918" i="6"/>
  <c r="S893" i="6"/>
  <c r="S862" i="6"/>
  <c r="S821" i="6"/>
  <c r="S794" i="6"/>
  <c r="S842" i="6"/>
  <c r="S916" i="6"/>
  <c r="K916" i="6" s="1"/>
  <c r="S912" i="6"/>
  <c r="S805" i="6"/>
  <c r="S827" i="6"/>
  <c r="S799" i="6"/>
  <c r="S792" i="6"/>
  <c r="S901" i="6"/>
  <c r="S891" i="6"/>
  <c r="S838" i="6"/>
  <c r="S831" i="6"/>
  <c r="J831" i="6" s="1"/>
  <c r="S825" i="6"/>
  <c r="S822" i="6"/>
  <c r="S820" i="6"/>
  <c r="S815" i="6"/>
  <c r="S786" i="6"/>
  <c r="S833" i="6"/>
  <c r="S829" i="6"/>
  <c r="S819" i="6"/>
  <c r="S803" i="6"/>
  <c r="S841" i="6"/>
  <c r="S1014" i="6"/>
  <c r="S1010" i="6"/>
  <c r="K984" i="6"/>
  <c r="I984" i="6"/>
  <c r="J984" i="6"/>
  <c r="S1012" i="6"/>
  <c r="S1008" i="6"/>
  <c r="S1006" i="6"/>
  <c r="S1004" i="6"/>
  <c r="S1002" i="6"/>
  <c r="S1000" i="6"/>
  <c r="S996" i="6"/>
  <c r="I986" i="6"/>
  <c r="J986" i="6"/>
  <c r="K986" i="6"/>
  <c r="I981" i="6"/>
  <c r="J981" i="6"/>
  <c r="K981" i="6"/>
  <c r="I980" i="6"/>
  <c r="J980" i="6"/>
  <c r="K980" i="6"/>
  <c r="K989" i="6"/>
  <c r="I989" i="6"/>
  <c r="J989" i="6"/>
  <c r="I987" i="6"/>
  <c r="J987" i="6"/>
  <c r="K987" i="6"/>
  <c r="I985" i="6"/>
  <c r="J985" i="6"/>
  <c r="K985" i="6"/>
  <c r="S1013" i="6"/>
  <c r="I988" i="6"/>
  <c r="J988" i="6"/>
  <c r="K988" i="6"/>
  <c r="I977" i="6"/>
  <c r="K977" i="6"/>
  <c r="J977" i="6"/>
  <c r="S1016" i="6"/>
  <c r="S997" i="6"/>
  <c r="S1011" i="6"/>
  <c r="S1009" i="6"/>
  <c r="S1007" i="6"/>
  <c r="S1005" i="6"/>
  <c r="S1003" i="6"/>
  <c r="S1001" i="6"/>
  <c r="S999" i="6"/>
  <c r="I993" i="6"/>
  <c r="J993" i="6"/>
  <c r="K993" i="6"/>
  <c r="I995" i="6"/>
  <c r="J995" i="6"/>
  <c r="K995" i="6"/>
  <c r="S972" i="6"/>
  <c r="J970" i="6"/>
  <c r="I970" i="6"/>
  <c r="K979" i="6"/>
  <c r="S974" i="6"/>
  <c r="K970" i="6"/>
  <c r="J979" i="6"/>
  <c r="I968" i="6"/>
  <c r="I964" i="6"/>
  <c r="I958" i="6"/>
  <c r="I956" i="6"/>
  <c r="K952" i="6"/>
  <c r="K948" i="6"/>
  <c r="S953" i="6"/>
  <c r="I952" i="6"/>
  <c r="S949" i="6"/>
  <c r="I948" i="6"/>
  <c r="S945" i="6"/>
  <c r="S975" i="6"/>
  <c r="S973" i="6"/>
  <c r="S971" i="6"/>
  <c r="S969" i="6"/>
  <c r="S967" i="6"/>
  <c r="S965" i="6"/>
  <c r="S963" i="6"/>
  <c r="S961" i="6"/>
  <c r="S959" i="6"/>
  <c r="S957" i="6"/>
  <c r="S955" i="6"/>
  <c r="S954" i="6"/>
  <c r="S950" i="6"/>
  <c r="S946" i="6"/>
  <c r="K947" i="6"/>
  <c r="S914" i="6"/>
  <c r="S944" i="6"/>
  <c r="S942" i="6"/>
  <c r="S940" i="6"/>
  <c r="S938" i="6"/>
  <c r="S936" i="6"/>
  <c r="S934" i="6"/>
  <c r="S932" i="6"/>
  <c r="S930" i="6"/>
  <c r="S928" i="6"/>
  <c r="S926" i="6"/>
  <c r="S924" i="6"/>
  <c r="S922" i="6"/>
  <c r="S920" i="6"/>
  <c r="S917" i="6"/>
  <c r="S915" i="6"/>
  <c r="I916" i="6"/>
  <c r="J916" i="6"/>
  <c r="S943" i="6"/>
  <c r="S941" i="6"/>
  <c r="S939" i="6"/>
  <c r="S937" i="6"/>
  <c r="S935" i="6"/>
  <c r="S933" i="6"/>
  <c r="S931" i="6"/>
  <c r="S929" i="6"/>
  <c r="S927" i="6"/>
  <c r="S925" i="6"/>
  <c r="S923" i="6"/>
  <c r="S921" i="6"/>
  <c r="S919" i="6"/>
  <c r="S910" i="6"/>
  <c r="S908" i="6"/>
  <c r="S907" i="6"/>
  <c r="S903" i="6"/>
  <c r="S913" i="6"/>
  <c r="S911" i="6"/>
  <c r="S909" i="6"/>
  <c r="S899" i="6"/>
  <c r="S897" i="6"/>
  <c r="S905" i="6"/>
  <c r="S895" i="6"/>
  <c r="S889" i="6"/>
  <c r="S887" i="6"/>
  <c r="S885" i="6"/>
  <c r="S883" i="6"/>
  <c r="S881" i="6"/>
  <c r="S879" i="6"/>
  <c r="S877" i="6"/>
  <c r="S875" i="6"/>
  <c r="S873" i="6"/>
  <c r="S871" i="6"/>
  <c r="S869" i="6"/>
  <c r="S867" i="6"/>
  <c r="S865" i="6"/>
  <c r="S863" i="6"/>
  <c r="S854" i="6"/>
  <c r="S843" i="6"/>
  <c r="S861" i="6"/>
  <c r="S855" i="6"/>
  <c r="S851" i="6"/>
  <c r="S849" i="6"/>
  <c r="S847" i="6"/>
  <c r="S845" i="6"/>
  <c r="S860" i="6"/>
  <c r="K838" i="6"/>
  <c r="J838" i="6"/>
  <c r="I838" i="6"/>
  <c r="S906" i="6"/>
  <c r="S904" i="6"/>
  <c r="S902" i="6"/>
  <c r="S900" i="6"/>
  <c r="S898" i="6"/>
  <c r="S896" i="6"/>
  <c r="S894" i="6"/>
  <c r="S892" i="6"/>
  <c r="S890" i="6"/>
  <c r="S888" i="6"/>
  <c r="S886" i="6"/>
  <c r="S884" i="6"/>
  <c r="S882" i="6"/>
  <c r="S880" i="6"/>
  <c r="S878" i="6"/>
  <c r="S876" i="6"/>
  <c r="S874" i="6"/>
  <c r="S872" i="6"/>
  <c r="S870" i="6"/>
  <c r="S868" i="6"/>
  <c r="S866" i="6"/>
  <c r="S864" i="6"/>
  <c r="S859" i="6"/>
  <c r="S856" i="6"/>
  <c r="S852" i="6"/>
  <c r="S858" i="6"/>
  <c r="K832" i="6"/>
  <c r="J832" i="6"/>
  <c r="I832" i="6"/>
  <c r="S857" i="6"/>
  <c r="S853" i="6"/>
  <c r="S844" i="6"/>
  <c r="K839" i="6"/>
  <c r="I839" i="6"/>
  <c r="J839" i="6"/>
  <c r="K834" i="6"/>
  <c r="J834" i="6"/>
  <c r="I834" i="6"/>
  <c r="K833" i="6"/>
  <c r="I833" i="6"/>
  <c r="J833" i="6"/>
  <c r="K831" i="6"/>
  <c r="I831" i="6"/>
  <c r="S826" i="6"/>
  <c r="S817" i="6"/>
  <c r="S837" i="6"/>
  <c r="S836" i="6"/>
  <c r="S850" i="6"/>
  <c r="S848" i="6"/>
  <c r="S846" i="6"/>
  <c r="K818" i="6"/>
  <c r="I818" i="6"/>
  <c r="J818" i="6"/>
  <c r="S830" i="6"/>
  <c r="K822" i="6"/>
  <c r="J822" i="6"/>
  <c r="I822" i="6"/>
  <c r="J814" i="6"/>
  <c r="K814" i="6"/>
  <c r="I814" i="6"/>
  <c r="S828" i="6"/>
  <c r="K816" i="6"/>
  <c r="I816" i="6"/>
  <c r="K815" i="6"/>
  <c r="I815" i="6"/>
  <c r="J815" i="6"/>
  <c r="S824" i="6"/>
  <c r="J816" i="6"/>
  <c r="S811" i="6"/>
  <c r="S823" i="6"/>
  <c r="J799" i="6"/>
  <c r="I799" i="6"/>
  <c r="K799" i="6"/>
  <c r="S813" i="6"/>
  <c r="S807" i="6"/>
  <c r="S802" i="6"/>
  <c r="S798" i="6"/>
  <c r="S809" i="6"/>
  <c r="J786" i="6"/>
  <c r="K786" i="6"/>
  <c r="I786" i="6"/>
  <c r="S812" i="6"/>
  <c r="S810" i="6"/>
  <c r="S808" i="6"/>
  <c r="S806" i="6"/>
  <c r="S804" i="6"/>
  <c r="S800" i="6"/>
  <c r="S796" i="6"/>
  <c r="J785" i="6"/>
  <c r="K785" i="6"/>
  <c r="I785" i="6"/>
  <c r="S795" i="6"/>
  <c r="S801" i="6"/>
  <c r="S790" i="6"/>
  <c r="S782" i="6"/>
  <c r="S793" i="6"/>
  <c r="S787" i="6"/>
  <c r="S779" i="6"/>
  <c r="S784" i="6"/>
  <c r="S791" i="6"/>
  <c r="S789" i="6"/>
  <c r="S781" i="6"/>
  <c r="S778" i="6"/>
  <c r="S797" i="6"/>
  <c r="S783" i="6"/>
  <c r="S777" i="6"/>
  <c r="Q46" i="14"/>
  <c r="Q45" i="14"/>
  <c r="Q44" i="14"/>
  <c r="Q43" i="14"/>
  <c r="Q42" i="14"/>
  <c r="Q41" i="14"/>
  <c r="Q40" i="14"/>
  <c r="Q39" i="14"/>
  <c r="Q38" i="14"/>
  <c r="O9" i="14"/>
  <c r="Z6" i="6"/>
  <c r="Y6" i="6"/>
  <c r="K747" i="6" l="1"/>
  <c r="J747" i="6"/>
  <c r="I747" i="6"/>
  <c r="K714" i="6"/>
  <c r="J714" i="6"/>
  <c r="I714" i="6"/>
  <c r="K727" i="6"/>
  <c r="J727" i="6"/>
  <c r="I727" i="6"/>
  <c r="J675" i="6"/>
  <c r="K675" i="6"/>
  <c r="I675" i="6"/>
  <c r="I568" i="6"/>
  <c r="J568" i="6"/>
  <c r="K568" i="6"/>
  <c r="K771" i="6"/>
  <c r="J771" i="6"/>
  <c r="I771" i="6"/>
  <c r="K763" i="6"/>
  <c r="J763" i="6"/>
  <c r="I763" i="6"/>
  <c r="K743" i="6"/>
  <c r="J743" i="6"/>
  <c r="I743" i="6"/>
  <c r="K762" i="6"/>
  <c r="J762" i="6"/>
  <c r="I762" i="6"/>
  <c r="I652" i="6"/>
  <c r="K652" i="6"/>
  <c r="J652" i="6"/>
  <c r="K755" i="6"/>
  <c r="J755" i="6"/>
  <c r="I755" i="6"/>
  <c r="K759" i="6"/>
  <c r="J759" i="6"/>
  <c r="I759" i="6"/>
  <c r="K754" i="6"/>
  <c r="J754" i="6"/>
  <c r="I754" i="6"/>
  <c r="K723" i="6"/>
  <c r="J723" i="6"/>
  <c r="I723" i="6"/>
  <c r="K715" i="6"/>
  <c r="J715" i="6"/>
  <c r="I715" i="6"/>
  <c r="K642" i="6"/>
  <c r="J642" i="6"/>
  <c r="I642" i="6"/>
  <c r="J461" i="6"/>
  <c r="I461" i="6"/>
  <c r="K461" i="6"/>
  <c r="K770" i="6"/>
  <c r="J770" i="6"/>
  <c r="I770" i="6"/>
  <c r="J739" i="6"/>
  <c r="K739" i="6"/>
  <c r="I739" i="6"/>
  <c r="I648" i="6"/>
  <c r="K648" i="6"/>
  <c r="J648" i="6"/>
  <c r="K462" i="6"/>
  <c r="J462" i="6"/>
  <c r="I462" i="6"/>
  <c r="J958" i="6"/>
  <c r="K958" i="6"/>
  <c r="J968" i="6"/>
  <c r="K968" i="6"/>
  <c r="J956" i="6"/>
  <c r="K956" i="6"/>
  <c r="J947" i="6"/>
  <c r="I947" i="6"/>
  <c r="J891" i="6"/>
  <c r="I891" i="6"/>
  <c r="K891" i="6"/>
  <c r="J964" i="6"/>
  <c r="K964" i="6"/>
  <c r="K830" i="6"/>
  <c r="J830" i="6"/>
  <c r="I830" i="6"/>
  <c r="J873" i="6"/>
  <c r="I873" i="6"/>
  <c r="K873" i="6"/>
  <c r="J905" i="6"/>
  <c r="I905" i="6"/>
  <c r="K905" i="6"/>
  <c r="J923" i="6"/>
  <c r="I923" i="6"/>
  <c r="K923" i="6"/>
  <c r="J939" i="6"/>
  <c r="I939" i="6"/>
  <c r="K939" i="6"/>
  <c r="J971" i="6"/>
  <c r="I971" i="6"/>
  <c r="K971" i="6"/>
  <c r="J798" i="6"/>
  <c r="I798" i="6"/>
  <c r="K798" i="6"/>
  <c r="J807" i="6"/>
  <c r="I807" i="6"/>
  <c r="K807" i="6"/>
  <c r="J859" i="6"/>
  <c r="I859" i="6"/>
  <c r="K859" i="6"/>
  <c r="J883" i="6"/>
  <c r="I883" i="6"/>
  <c r="K883" i="6"/>
  <c r="J907" i="6"/>
  <c r="I907" i="6"/>
  <c r="K907" i="6"/>
  <c r="J941" i="6"/>
  <c r="I941" i="6"/>
  <c r="K941" i="6"/>
  <c r="J942" i="6"/>
  <c r="I942" i="6"/>
  <c r="K942" i="6"/>
  <c r="J965" i="6"/>
  <c r="I965" i="6"/>
  <c r="K965" i="6"/>
  <c r="J973" i="6"/>
  <c r="I973" i="6"/>
  <c r="K973" i="6"/>
  <c r="I1009" i="6"/>
  <c r="J1009" i="6"/>
  <c r="K1009" i="6"/>
  <c r="J1013" i="6"/>
  <c r="K1013" i="6"/>
  <c r="I1013" i="6"/>
  <c r="J800" i="6"/>
  <c r="K800" i="6"/>
  <c r="I800" i="6"/>
  <c r="J806" i="6"/>
  <c r="I806" i="6"/>
  <c r="K806" i="6"/>
  <c r="J782" i="6"/>
  <c r="K782" i="6"/>
  <c r="I782" i="6"/>
  <c r="J802" i="6"/>
  <c r="K802" i="6"/>
  <c r="I802" i="6"/>
  <c r="J874" i="6"/>
  <c r="I874" i="6"/>
  <c r="K874" i="6"/>
  <c r="J855" i="6"/>
  <c r="I855" i="6"/>
  <c r="K855" i="6"/>
  <c r="J867" i="6"/>
  <c r="I867" i="6"/>
  <c r="K867" i="6"/>
  <c r="J875" i="6"/>
  <c r="I875" i="6"/>
  <c r="K875" i="6"/>
  <c r="J927" i="6"/>
  <c r="I927" i="6"/>
  <c r="K927" i="6"/>
  <c r="I915" i="6"/>
  <c r="J915" i="6"/>
  <c r="K915" i="6"/>
  <c r="J955" i="6"/>
  <c r="I955" i="6"/>
  <c r="K955" i="6"/>
  <c r="J953" i="6"/>
  <c r="I953" i="6"/>
  <c r="K953" i="6"/>
  <c r="J972" i="6"/>
  <c r="I972" i="6"/>
  <c r="K972" i="6"/>
  <c r="J1011" i="6"/>
  <c r="K1011" i="6"/>
  <c r="I1011" i="6"/>
  <c r="J846" i="6"/>
  <c r="I846" i="6"/>
  <c r="K846" i="6"/>
  <c r="J884" i="6"/>
  <c r="I884" i="6"/>
  <c r="K884" i="6"/>
  <c r="J900" i="6"/>
  <c r="I900" i="6"/>
  <c r="K900" i="6"/>
  <c r="J847" i="6"/>
  <c r="I847" i="6"/>
  <c r="K847" i="6"/>
  <c r="J961" i="6"/>
  <c r="I961" i="6"/>
  <c r="K961" i="6"/>
  <c r="J974" i="6"/>
  <c r="I974" i="6"/>
  <c r="K974" i="6"/>
  <c r="I997" i="6"/>
  <c r="J997" i="6"/>
  <c r="K997" i="6"/>
  <c r="J1016" i="6"/>
  <c r="K1016" i="6"/>
  <c r="I1016" i="6"/>
  <c r="I1000" i="6"/>
  <c r="J1000" i="6"/>
  <c r="K1000" i="6"/>
  <c r="J783" i="6"/>
  <c r="K783" i="6"/>
  <c r="I783" i="6"/>
  <c r="J784" i="6"/>
  <c r="K784" i="6"/>
  <c r="I784" i="6"/>
  <c r="J848" i="6"/>
  <c r="I848" i="6"/>
  <c r="K848" i="6"/>
  <c r="J868" i="6"/>
  <c r="I868" i="6"/>
  <c r="K868" i="6"/>
  <c r="J876" i="6"/>
  <c r="I876" i="6"/>
  <c r="K876" i="6"/>
  <c r="J849" i="6"/>
  <c r="I849" i="6"/>
  <c r="K849" i="6"/>
  <c r="J931" i="6"/>
  <c r="I931" i="6"/>
  <c r="K931" i="6"/>
  <c r="J949" i="6"/>
  <c r="I949" i="6"/>
  <c r="K949" i="6"/>
  <c r="I1002" i="6"/>
  <c r="J1002" i="6"/>
  <c r="K1002" i="6"/>
  <c r="J791" i="6"/>
  <c r="K791" i="6"/>
  <c r="I791" i="6"/>
  <c r="J801" i="6"/>
  <c r="I801" i="6"/>
  <c r="K801" i="6"/>
  <c r="J850" i="6"/>
  <c r="I850" i="6"/>
  <c r="K850" i="6"/>
  <c r="J860" i="6"/>
  <c r="I860" i="6"/>
  <c r="K860" i="6"/>
  <c r="J899" i="6"/>
  <c r="I899" i="6"/>
  <c r="K899" i="6"/>
  <c r="J911" i="6"/>
  <c r="I911" i="6"/>
  <c r="K911" i="6"/>
  <c r="J922" i="6"/>
  <c r="I922" i="6"/>
  <c r="K922" i="6"/>
  <c r="J938" i="6"/>
  <c r="I938" i="6"/>
  <c r="K938" i="6"/>
  <c r="J957" i="6"/>
  <c r="I957" i="6"/>
  <c r="K957" i="6"/>
  <c r="I1001" i="6"/>
  <c r="J1001" i="6"/>
  <c r="K1001" i="6"/>
  <c r="I1004" i="6"/>
  <c r="J1004" i="6"/>
  <c r="K1004" i="6"/>
  <c r="J1012" i="6"/>
  <c r="K1012" i="6"/>
  <c r="I1012" i="6"/>
  <c r="J790" i="6"/>
  <c r="K790" i="6"/>
  <c r="I790" i="6"/>
  <c r="K823" i="6"/>
  <c r="I823" i="6"/>
  <c r="J823" i="6"/>
  <c r="K817" i="6"/>
  <c r="I817" i="6"/>
  <c r="J817" i="6"/>
  <c r="J858" i="6"/>
  <c r="I858" i="6"/>
  <c r="K858" i="6"/>
  <c r="J890" i="6"/>
  <c r="I890" i="6"/>
  <c r="K890" i="6"/>
  <c r="J906" i="6"/>
  <c r="I906" i="6"/>
  <c r="K906" i="6"/>
  <c r="J854" i="6"/>
  <c r="I854" i="6"/>
  <c r="K854" i="6"/>
  <c r="J863" i="6"/>
  <c r="I863" i="6"/>
  <c r="K863" i="6"/>
  <c r="J879" i="6"/>
  <c r="I879" i="6"/>
  <c r="K879" i="6"/>
  <c r="J908" i="6"/>
  <c r="I908" i="6"/>
  <c r="K908" i="6"/>
  <c r="J963" i="6"/>
  <c r="I963" i="6"/>
  <c r="K963" i="6"/>
  <c r="J969" i="6"/>
  <c r="I969" i="6"/>
  <c r="K969" i="6"/>
  <c r="J945" i="6"/>
  <c r="I945" i="6"/>
  <c r="K945" i="6"/>
  <c r="I1003" i="6"/>
  <c r="J1003" i="6"/>
  <c r="K1003" i="6"/>
  <c r="I996" i="6"/>
  <c r="J996" i="6"/>
  <c r="K996" i="6"/>
  <c r="J857" i="6"/>
  <c r="K857" i="6"/>
  <c r="I857" i="6"/>
  <c r="J892" i="6"/>
  <c r="I892" i="6"/>
  <c r="K892" i="6"/>
  <c r="J889" i="6"/>
  <c r="I889" i="6"/>
  <c r="K889" i="6"/>
  <c r="J895" i="6"/>
  <c r="I895" i="6"/>
  <c r="K895" i="6"/>
  <c r="J921" i="6"/>
  <c r="I921" i="6"/>
  <c r="K921" i="6"/>
  <c r="J937" i="6"/>
  <c r="I937" i="6"/>
  <c r="K937" i="6"/>
  <c r="J924" i="6"/>
  <c r="I924" i="6"/>
  <c r="K924" i="6"/>
  <c r="J932" i="6"/>
  <c r="I932" i="6"/>
  <c r="K932" i="6"/>
  <c r="J940" i="6"/>
  <c r="I940" i="6"/>
  <c r="K940" i="6"/>
  <c r="J954" i="6"/>
  <c r="I954" i="6"/>
  <c r="K954" i="6"/>
  <c r="I1005" i="6"/>
  <c r="J1005" i="6"/>
  <c r="K1005" i="6"/>
  <c r="B17" i="17"/>
  <c r="B18" i="17"/>
  <c r="B27" i="17"/>
  <c r="B28" i="17"/>
  <c r="B37" i="17"/>
  <c r="B38" i="17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W1352" i="1"/>
  <c r="V1352" i="1"/>
  <c r="J1352" i="1" s="1"/>
  <c r="T1352" i="1"/>
  <c r="U1352" i="1" s="1"/>
  <c r="W1351" i="1"/>
  <c r="V1351" i="1"/>
  <c r="J1351" i="1" s="1"/>
  <c r="T1351" i="1"/>
  <c r="U1351" i="1" s="1"/>
  <c r="W1350" i="1"/>
  <c r="V1350" i="1"/>
  <c r="J1350" i="1" s="1"/>
  <c r="T1350" i="1"/>
  <c r="U1350" i="1" s="1"/>
  <c r="W1349" i="1"/>
  <c r="V1349" i="1"/>
  <c r="J1349" i="1" s="1"/>
  <c r="T1349" i="1"/>
  <c r="U1349" i="1" s="1"/>
  <c r="W1348" i="1"/>
  <c r="V1348" i="1"/>
  <c r="J1348" i="1" s="1"/>
  <c r="T1348" i="1"/>
  <c r="U1348" i="1" s="1"/>
  <c r="W1347" i="1"/>
  <c r="V1347" i="1"/>
  <c r="J1347" i="1" s="1"/>
  <c r="T1347" i="1"/>
  <c r="U1347" i="1" s="1"/>
  <c r="W1346" i="1"/>
  <c r="V1346" i="1"/>
  <c r="J1346" i="1" s="1"/>
  <c r="T1346" i="1"/>
  <c r="U1346" i="1" s="1"/>
  <c r="W1345" i="1"/>
  <c r="V1345" i="1"/>
  <c r="J1345" i="1" s="1"/>
  <c r="T1345" i="1"/>
  <c r="U1345" i="1" s="1"/>
  <c r="W1344" i="1"/>
  <c r="V1344" i="1"/>
  <c r="J1344" i="1" s="1"/>
  <c r="T1344" i="1"/>
  <c r="U1344" i="1" s="1"/>
  <c r="W1343" i="1"/>
  <c r="V1343" i="1"/>
  <c r="J1343" i="1" s="1"/>
  <c r="T1343" i="1"/>
  <c r="U1343" i="1" s="1"/>
  <c r="W1342" i="1"/>
  <c r="V1342" i="1"/>
  <c r="J1342" i="1" s="1"/>
  <c r="T1342" i="1"/>
  <c r="U1342" i="1" s="1"/>
  <c r="W1341" i="1"/>
  <c r="V1341" i="1"/>
  <c r="J1341" i="1" s="1"/>
  <c r="T1341" i="1"/>
  <c r="U1341" i="1" s="1"/>
  <c r="W1340" i="1"/>
  <c r="V1340" i="1"/>
  <c r="J1340" i="1" s="1"/>
  <c r="T1340" i="1"/>
  <c r="U1340" i="1" s="1"/>
  <c r="W1339" i="1"/>
  <c r="V1339" i="1"/>
  <c r="J1339" i="1" s="1"/>
  <c r="T1339" i="1"/>
  <c r="U1339" i="1" s="1"/>
  <c r="W1338" i="1"/>
  <c r="V1338" i="1"/>
  <c r="J1338" i="1" s="1"/>
  <c r="T1338" i="1"/>
  <c r="U1338" i="1" s="1"/>
  <c r="W1337" i="1"/>
  <c r="V1337" i="1"/>
  <c r="J1337" i="1" s="1"/>
  <c r="T1337" i="1"/>
  <c r="U1337" i="1" s="1"/>
  <c r="W1336" i="1"/>
  <c r="V1336" i="1"/>
  <c r="J1336" i="1" s="1"/>
  <c r="T1336" i="1"/>
  <c r="U1336" i="1" s="1"/>
  <c r="W1335" i="1"/>
  <c r="V1335" i="1"/>
  <c r="J1335" i="1" s="1"/>
  <c r="T1335" i="1"/>
  <c r="U1335" i="1" s="1"/>
  <c r="W1334" i="1"/>
  <c r="V1334" i="1"/>
  <c r="J1334" i="1" s="1"/>
  <c r="T1334" i="1"/>
  <c r="U1334" i="1" s="1"/>
  <c r="W1333" i="1"/>
  <c r="V1333" i="1"/>
  <c r="J1333" i="1" s="1"/>
  <c r="T1333" i="1"/>
  <c r="U1333" i="1" s="1"/>
  <c r="W1332" i="1"/>
  <c r="V1332" i="1"/>
  <c r="J1332" i="1" s="1"/>
  <c r="T1332" i="1"/>
  <c r="U1332" i="1" s="1"/>
  <c r="W1331" i="1"/>
  <c r="V1331" i="1"/>
  <c r="J1331" i="1" s="1"/>
  <c r="T1331" i="1"/>
  <c r="U1331" i="1" s="1"/>
  <c r="W1330" i="1"/>
  <c r="V1330" i="1"/>
  <c r="J1330" i="1" s="1"/>
  <c r="T1330" i="1"/>
  <c r="U1330" i="1" s="1"/>
  <c r="W1329" i="1"/>
  <c r="V1329" i="1"/>
  <c r="J1329" i="1" s="1"/>
  <c r="T1329" i="1"/>
  <c r="U1329" i="1" s="1"/>
  <c r="W1328" i="1"/>
  <c r="V1328" i="1"/>
  <c r="J1328" i="1" s="1"/>
  <c r="T1328" i="1"/>
  <c r="U1328" i="1" s="1"/>
  <c r="W1327" i="1"/>
  <c r="V1327" i="1"/>
  <c r="J1327" i="1" s="1"/>
  <c r="T1327" i="1"/>
  <c r="U1327" i="1" s="1"/>
  <c r="W1326" i="1"/>
  <c r="V1326" i="1"/>
  <c r="J1326" i="1" s="1"/>
  <c r="T1326" i="1"/>
  <c r="U1326" i="1" s="1"/>
  <c r="W1325" i="1"/>
  <c r="V1325" i="1"/>
  <c r="J1325" i="1" s="1"/>
  <c r="T1325" i="1"/>
  <c r="U1325" i="1" s="1"/>
  <c r="W1324" i="1"/>
  <c r="V1324" i="1"/>
  <c r="J1324" i="1" s="1"/>
  <c r="T1324" i="1"/>
  <c r="U1324" i="1" s="1"/>
  <c r="W1323" i="1"/>
  <c r="V1323" i="1"/>
  <c r="J1323" i="1" s="1"/>
  <c r="T1323" i="1"/>
  <c r="U1323" i="1" s="1"/>
  <c r="W1322" i="1"/>
  <c r="V1322" i="1"/>
  <c r="J1322" i="1" s="1"/>
  <c r="T1322" i="1"/>
  <c r="U1322" i="1" s="1"/>
  <c r="W1321" i="1"/>
  <c r="V1321" i="1"/>
  <c r="J1321" i="1" s="1"/>
  <c r="T1321" i="1"/>
  <c r="U1321" i="1" s="1"/>
  <c r="W1320" i="1"/>
  <c r="V1320" i="1"/>
  <c r="J1320" i="1" s="1"/>
  <c r="T1320" i="1"/>
  <c r="U1320" i="1" s="1"/>
  <c r="W1319" i="1"/>
  <c r="V1319" i="1"/>
  <c r="J1319" i="1" s="1"/>
  <c r="T1319" i="1"/>
  <c r="U1319" i="1" s="1"/>
  <c r="W1318" i="1"/>
  <c r="V1318" i="1"/>
  <c r="J1318" i="1" s="1"/>
  <c r="T1318" i="1"/>
  <c r="U1318" i="1" s="1"/>
  <c r="W1317" i="1"/>
  <c r="V1317" i="1"/>
  <c r="J1317" i="1" s="1"/>
  <c r="T1317" i="1"/>
  <c r="U1317" i="1" s="1"/>
  <c r="W1316" i="1"/>
  <c r="V1316" i="1"/>
  <c r="J1316" i="1" s="1"/>
  <c r="T1316" i="1"/>
  <c r="U1316" i="1" s="1"/>
  <c r="W1315" i="1"/>
  <c r="V1315" i="1"/>
  <c r="J1315" i="1" s="1"/>
  <c r="T1315" i="1"/>
  <c r="U1315" i="1" s="1"/>
  <c r="W1314" i="1"/>
  <c r="V1314" i="1"/>
  <c r="J1314" i="1" s="1"/>
  <c r="T1314" i="1"/>
  <c r="U1314" i="1" s="1"/>
  <c r="W1313" i="1"/>
  <c r="V1313" i="1"/>
  <c r="J1313" i="1" s="1"/>
  <c r="T1313" i="1"/>
  <c r="U1313" i="1" s="1"/>
  <c r="W1312" i="1"/>
  <c r="V1312" i="1"/>
  <c r="J1312" i="1" s="1"/>
  <c r="T1312" i="1"/>
  <c r="U1312" i="1" s="1"/>
  <c r="W1311" i="1"/>
  <c r="V1311" i="1"/>
  <c r="J1311" i="1" s="1"/>
  <c r="T1311" i="1"/>
  <c r="U1311" i="1" s="1"/>
  <c r="W1310" i="1"/>
  <c r="V1310" i="1"/>
  <c r="J1310" i="1" s="1"/>
  <c r="T1310" i="1"/>
  <c r="U1310" i="1" s="1"/>
  <c r="W1309" i="1"/>
  <c r="V1309" i="1"/>
  <c r="J1309" i="1" s="1"/>
  <c r="T1309" i="1"/>
  <c r="U1309" i="1" s="1"/>
  <c r="W1308" i="1"/>
  <c r="V1308" i="1"/>
  <c r="J1308" i="1" s="1"/>
  <c r="T1308" i="1"/>
  <c r="U1308" i="1" s="1"/>
  <c r="W1307" i="1"/>
  <c r="V1307" i="1"/>
  <c r="J1307" i="1" s="1"/>
  <c r="T1307" i="1"/>
  <c r="U1307" i="1" s="1"/>
  <c r="W1306" i="1"/>
  <c r="V1306" i="1"/>
  <c r="J1306" i="1" s="1"/>
  <c r="T1306" i="1"/>
  <c r="U1306" i="1" s="1"/>
  <c r="W1305" i="1"/>
  <c r="V1305" i="1"/>
  <c r="J1305" i="1" s="1"/>
  <c r="T1305" i="1"/>
  <c r="U1305" i="1" s="1"/>
  <c r="W1304" i="1"/>
  <c r="V1304" i="1"/>
  <c r="J1304" i="1" s="1"/>
  <c r="T1304" i="1"/>
  <c r="U1304" i="1" s="1"/>
  <c r="W1303" i="1"/>
  <c r="V1303" i="1"/>
  <c r="J1303" i="1" s="1"/>
  <c r="T1303" i="1"/>
  <c r="U1303" i="1" s="1"/>
  <c r="W1302" i="1"/>
  <c r="V1302" i="1"/>
  <c r="J1302" i="1" s="1"/>
  <c r="T1302" i="1"/>
  <c r="U1302" i="1" s="1"/>
  <c r="W1301" i="1"/>
  <c r="V1301" i="1"/>
  <c r="J1301" i="1" s="1"/>
  <c r="T1301" i="1"/>
  <c r="U1301" i="1" s="1"/>
  <c r="W1300" i="1"/>
  <c r="V1300" i="1"/>
  <c r="J1300" i="1" s="1"/>
  <c r="T1300" i="1"/>
  <c r="U1300" i="1" s="1"/>
  <c r="W1299" i="1"/>
  <c r="V1299" i="1"/>
  <c r="J1299" i="1" s="1"/>
  <c r="T1299" i="1"/>
  <c r="U1299" i="1" s="1"/>
  <c r="W1298" i="1"/>
  <c r="V1298" i="1"/>
  <c r="J1298" i="1" s="1"/>
  <c r="T1298" i="1"/>
  <c r="U1298" i="1" s="1"/>
  <c r="W1297" i="1"/>
  <c r="V1297" i="1"/>
  <c r="J1297" i="1" s="1"/>
  <c r="T1297" i="1"/>
  <c r="U1297" i="1" s="1"/>
  <c r="W1296" i="1"/>
  <c r="V1296" i="1"/>
  <c r="J1296" i="1" s="1"/>
  <c r="T1296" i="1"/>
  <c r="U1296" i="1" s="1"/>
  <c r="W1295" i="1"/>
  <c r="V1295" i="1"/>
  <c r="J1295" i="1" s="1"/>
  <c r="T1295" i="1"/>
  <c r="U1295" i="1" s="1"/>
  <c r="W1294" i="1"/>
  <c r="V1294" i="1"/>
  <c r="J1294" i="1" s="1"/>
  <c r="T1294" i="1"/>
  <c r="U1294" i="1" s="1"/>
  <c r="W1293" i="1"/>
  <c r="V1293" i="1"/>
  <c r="J1293" i="1" s="1"/>
  <c r="T1293" i="1"/>
  <c r="U1293" i="1" s="1"/>
  <c r="W1292" i="1"/>
  <c r="V1292" i="1"/>
  <c r="J1292" i="1" s="1"/>
  <c r="T1292" i="1"/>
  <c r="U1292" i="1" s="1"/>
  <c r="W1291" i="1"/>
  <c r="V1291" i="1"/>
  <c r="J1291" i="1" s="1"/>
  <c r="T1291" i="1"/>
  <c r="U1291" i="1" s="1"/>
  <c r="W1290" i="1"/>
  <c r="V1290" i="1"/>
  <c r="J1290" i="1" s="1"/>
  <c r="T1290" i="1"/>
  <c r="U1290" i="1" s="1"/>
  <c r="W1289" i="1"/>
  <c r="V1289" i="1"/>
  <c r="J1289" i="1" s="1"/>
  <c r="T1289" i="1"/>
  <c r="U1289" i="1" s="1"/>
  <c r="W1288" i="1"/>
  <c r="V1288" i="1"/>
  <c r="J1288" i="1" s="1"/>
  <c r="T1288" i="1"/>
  <c r="U1288" i="1" s="1"/>
  <c r="W1287" i="1"/>
  <c r="V1287" i="1"/>
  <c r="J1287" i="1" s="1"/>
  <c r="T1287" i="1"/>
  <c r="U1287" i="1" s="1"/>
  <c r="W1286" i="1"/>
  <c r="V1286" i="1"/>
  <c r="J1286" i="1" s="1"/>
  <c r="T1286" i="1"/>
  <c r="U1286" i="1" s="1"/>
  <c r="W1285" i="1"/>
  <c r="V1285" i="1"/>
  <c r="J1285" i="1" s="1"/>
  <c r="T1285" i="1"/>
  <c r="U1285" i="1" s="1"/>
  <c r="W1284" i="1"/>
  <c r="V1284" i="1"/>
  <c r="J1284" i="1" s="1"/>
  <c r="T1284" i="1"/>
  <c r="U1284" i="1" s="1"/>
  <c r="W1283" i="1"/>
  <c r="V1283" i="1"/>
  <c r="J1283" i="1" s="1"/>
  <c r="T1283" i="1"/>
  <c r="U1283" i="1" s="1"/>
  <c r="W1282" i="1"/>
  <c r="V1282" i="1"/>
  <c r="J1282" i="1" s="1"/>
  <c r="T1282" i="1"/>
  <c r="U1282" i="1" s="1"/>
  <c r="W1281" i="1"/>
  <c r="V1281" i="1"/>
  <c r="J1281" i="1" s="1"/>
  <c r="T1281" i="1"/>
  <c r="U1281" i="1" s="1"/>
  <c r="W1280" i="1"/>
  <c r="V1280" i="1"/>
  <c r="J1280" i="1" s="1"/>
  <c r="T1280" i="1"/>
  <c r="U1280" i="1" s="1"/>
  <c r="W1279" i="1"/>
  <c r="V1279" i="1"/>
  <c r="J1279" i="1" s="1"/>
  <c r="T1279" i="1"/>
  <c r="U1279" i="1" s="1"/>
  <c r="W1278" i="1"/>
  <c r="V1278" i="1"/>
  <c r="J1278" i="1" s="1"/>
  <c r="T1278" i="1"/>
  <c r="U1278" i="1" s="1"/>
  <c r="W1277" i="1"/>
  <c r="V1277" i="1"/>
  <c r="J1277" i="1" s="1"/>
  <c r="T1277" i="1"/>
  <c r="U1277" i="1" s="1"/>
  <c r="W1276" i="1"/>
  <c r="V1276" i="1"/>
  <c r="J1276" i="1" s="1"/>
  <c r="T1276" i="1"/>
  <c r="U1276" i="1" s="1"/>
  <c r="W1275" i="1"/>
  <c r="V1275" i="1"/>
  <c r="J1275" i="1" s="1"/>
  <c r="T1275" i="1"/>
  <c r="U1275" i="1" s="1"/>
  <c r="W1274" i="1"/>
  <c r="V1274" i="1"/>
  <c r="J1274" i="1" s="1"/>
  <c r="T1274" i="1"/>
  <c r="U1274" i="1" s="1"/>
  <c r="W1273" i="1"/>
  <c r="V1273" i="1"/>
  <c r="J1273" i="1" s="1"/>
  <c r="T1273" i="1"/>
  <c r="U1273" i="1" s="1"/>
  <c r="W1272" i="1"/>
  <c r="V1272" i="1"/>
  <c r="J1272" i="1" s="1"/>
  <c r="T1272" i="1"/>
  <c r="U1272" i="1" s="1"/>
  <c r="W1271" i="1"/>
  <c r="V1271" i="1"/>
  <c r="J1271" i="1" s="1"/>
  <c r="T1271" i="1"/>
  <c r="U1271" i="1" s="1"/>
  <c r="W1270" i="1"/>
  <c r="V1270" i="1"/>
  <c r="J1270" i="1" s="1"/>
  <c r="T1270" i="1"/>
  <c r="U1270" i="1" s="1"/>
  <c r="W1269" i="1"/>
  <c r="V1269" i="1"/>
  <c r="J1269" i="1" s="1"/>
  <c r="T1269" i="1"/>
  <c r="U1269" i="1" s="1"/>
  <c r="W1268" i="1"/>
  <c r="V1268" i="1"/>
  <c r="J1268" i="1" s="1"/>
  <c r="T1268" i="1"/>
  <c r="U1268" i="1" s="1"/>
  <c r="W1267" i="1"/>
  <c r="V1267" i="1"/>
  <c r="J1267" i="1" s="1"/>
  <c r="T1267" i="1"/>
  <c r="U1267" i="1" s="1"/>
  <c r="W1266" i="1"/>
  <c r="V1266" i="1"/>
  <c r="J1266" i="1" s="1"/>
  <c r="T1266" i="1"/>
  <c r="U1266" i="1" s="1"/>
  <c r="W1265" i="1"/>
  <c r="V1265" i="1"/>
  <c r="J1265" i="1" s="1"/>
  <c r="T1265" i="1"/>
  <c r="U1265" i="1" s="1"/>
  <c r="W1264" i="1"/>
  <c r="V1264" i="1"/>
  <c r="J1264" i="1" s="1"/>
  <c r="T1264" i="1"/>
  <c r="U1264" i="1" s="1"/>
  <c r="W1263" i="1"/>
  <c r="V1263" i="1"/>
  <c r="J1263" i="1" s="1"/>
  <c r="T1263" i="1"/>
  <c r="U1263" i="1" s="1"/>
  <c r="W1262" i="1"/>
  <c r="V1262" i="1"/>
  <c r="J1262" i="1" s="1"/>
  <c r="T1262" i="1"/>
  <c r="U1262" i="1" s="1"/>
  <c r="W1261" i="1"/>
  <c r="V1261" i="1"/>
  <c r="J1261" i="1" s="1"/>
  <c r="T1261" i="1"/>
  <c r="U1261" i="1" s="1"/>
  <c r="W1260" i="1"/>
  <c r="V1260" i="1"/>
  <c r="J1260" i="1" s="1"/>
  <c r="T1260" i="1"/>
  <c r="U1260" i="1" s="1"/>
  <c r="W1259" i="1"/>
  <c r="V1259" i="1"/>
  <c r="J1259" i="1" s="1"/>
  <c r="T1259" i="1"/>
  <c r="U1259" i="1" s="1"/>
  <c r="W1258" i="1"/>
  <c r="V1258" i="1"/>
  <c r="J1258" i="1" s="1"/>
  <c r="T1258" i="1"/>
  <c r="U1258" i="1" s="1"/>
  <c r="W1257" i="1"/>
  <c r="V1257" i="1"/>
  <c r="J1257" i="1" s="1"/>
  <c r="T1257" i="1"/>
  <c r="U1257" i="1" s="1"/>
  <c r="W1256" i="1"/>
  <c r="V1256" i="1"/>
  <c r="J1256" i="1" s="1"/>
  <c r="T1256" i="1"/>
  <c r="U1256" i="1" s="1"/>
  <c r="W1255" i="1"/>
  <c r="V1255" i="1"/>
  <c r="J1255" i="1" s="1"/>
  <c r="T1255" i="1"/>
  <c r="U1255" i="1" s="1"/>
  <c r="W1254" i="1"/>
  <c r="V1254" i="1"/>
  <c r="J1254" i="1" s="1"/>
  <c r="T1254" i="1"/>
  <c r="U1254" i="1" s="1"/>
  <c r="W1253" i="1"/>
  <c r="V1253" i="1"/>
  <c r="J1253" i="1" s="1"/>
  <c r="T1253" i="1"/>
  <c r="U1253" i="1" s="1"/>
  <c r="W1252" i="1"/>
  <c r="V1252" i="1"/>
  <c r="J1252" i="1" s="1"/>
  <c r="T1252" i="1"/>
  <c r="U1252" i="1" s="1"/>
  <c r="W1251" i="1"/>
  <c r="V1251" i="1"/>
  <c r="J1251" i="1" s="1"/>
  <c r="T1251" i="1"/>
  <c r="U1251" i="1" s="1"/>
  <c r="W1250" i="1"/>
  <c r="V1250" i="1"/>
  <c r="J1250" i="1" s="1"/>
  <c r="T1250" i="1"/>
  <c r="U1250" i="1" s="1"/>
  <c r="W1249" i="1"/>
  <c r="V1249" i="1"/>
  <c r="J1249" i="1" s="1"/>
  <c r="T1249" i="1"/>
  <c r="U1249" i="1" s="1"/>
  <c r="W1248" i="1"/>
  <c r="V1248" i="1"/>
  <c r="J1248" i="1" s="1"/>
  <c r="T1248" i="1"/>
  <c r="U1248" i="1" s="1"/>
  <c r="W1247" i="1"/>
  <c r="V1247" i="1"/>
  <c r="J1247" i="1" s="1"/>
  <c r="T1247" i="1"/>
  <c r="U1247" i="1" s="1"/>
  <c r="W1246" i="1"/>
  <c r="V1246" i="1"/>
  <c r="J1246" i="1" s="1"/>
  <c r="T1246" i="1"/>
  <c r="U1246" i="1" s="1"/>
  <c r="W1245" i="1"/>
  <c r="V1245" i="1"/>
  <c r="J1245" i="1" s="1"/>
  <c r="T1245" i="1"/>
  <c r="U1245" i="1" s="1"/>
  <c r="W1244" i="1"/>
  <c r="V1244" i="1"/>
  <c r="J1244" i="1" s="1"/>
  <c r="T1244" i="1"/>
  <c r="U1244" i="1" s="1"/>
  <c r="W1243" i="1"/>
  <c r="V1243" i="1"/>
  <c r="J1243" i="1" s="1"/>
  <c r="T1243" i="1"/>
  <c r="U1243" i="1" s="1"/>
  <c r="W1242" i="1"/>
  <c r="V1242" i="1"/>
  <c r="J1242" i="1" s="1"/>
  <c r="T1242" i="1"/>
  <c r="U1242" i="1" s="1"/>
  <c r="W1241" i="1"/>
  <c r="V1241" i="1"/>
  <c r="J1241" i="1" s="1"/>
  <c r="T1241" i="1"/>
  <c r="U1241" i="1" s="1"/>
  <c r="W1240" i="1"/>
  <c r="V1240" i="1"/>
  <c r="J1240" i="1" s="1"/>
  <c r="T1240" i="1"/>
  <c r="U1240" i="1" s="1"/>
  <c r="W1239" i="1"/>
  <c r="V1239" i="1"/>
  <c r="J1239" i="1" s="1"/>
  <c r="T1239" i="1"/>
  <c r="U1239" i="1" s="1"/>
  <c r="W1238" i="1"/>
  <c r="V1238" i="1"/>
  <c r="J1238" i="1" s="1"/>
  <c r="T1238" i="1"/>
  <c r="U1238" i="1" s="1"/>
  <c r="W1237" i="1"/>
  <c r="V1237" i="1"/>
  <c r="J1237" i="1" s="1"/>
  <c r="T1237" i="1"/>
  <c r="U1237" i="1" s="1"/>
  <c r="W1236" i="1"/>
  <c r="V1236" i="1"/>
  <c r="J1236" i="1" s="1"/>
  <c r="T1236" i="1"/>
  <c r="U1236" i="1" s="1"/>
  <c r="W1235" i="1"/>
  <c r="V1235" i="1"/>
  <c r="J1235" i="1" s="1"/>
  <c r="T1235" i="1"/>
  <c r="U1235" i="1" s="1"/>
  <c r="W1234" i="1"/>
  <c r="V1234" i="1"/>
  <c r="J1234" i="1" s="1"/>
  <c r="T1234" i="1"/>
  <c r="U1234" i="1" s="1"/>
  <c r="W1233" i="1"/>
  <c r="V1233" i="1"/>
  <c r="J1233" i="1" s="1"/>
  <c r="T1233" i="1"/>
  <c r="U1233" i="1" s="1"/>
  <c r="W1232" i="1"/>
  <c r="V1232" i="1"/>
  <c r="J1232" i="1" s="1"/>
  <c r="T1232" i="1"/>
  <c r="U1232" i="1" s="1"/>
  <c r="W1231" i="1"/>
  <c r="V1231" i="1"/>
  <c r="J1231" i="1" s="1"/>
  <c r="T1231" i="1"/>
  <c r="U1231" i="1" s="1"/>
  <c r="W1230" i="1"/>
  <c r="V1230" i="1"/>
  <c r="J1230" i="1" s="1"/>
  <c r="T1230" i="1"/>
  <c r="U1230" i="1" s="1"/>
  <c r="W1229" i="1"/>
  <c r="V1229" i="1"/>
  <c r="J1229" i="1" s="1"/>
  <c r="T1229" i="1"/>
  <c r="U1229" i="1" s="1"/>
  <c r="W1228" i="1"/>
  <c r="V1228" i="1"/>
  <c r="J1228" i="1" s="1"/>
  <c r="T1228" i="1"/>
  <c r="U1228" i="1" s="1"/>
  <c r="W1227" i="1"/>
  <c r="V1227" i="1"/>
  <c r="J1227" i="1" s="1"/>
  <c r="T1227" i="1"/>
  <c r="U1227" i="1" s="1"/>
  <c r="W1226" i="1"/>
  <c r="V1226" i="1"/>
  <c r="J1226" i="1" s="1"/>
  <c r="T1226" i="1"/>
  <c r="U1226" i="1" s="1"/>
  <c r="W1225" i="1"/>
  <c r="V1225" i="1"/>
  <c r="J1225" i="1" s="1"/>
  <c r="T1225" i="1"/>
  <c r="U1225" i="1" s="1"/>
  <c r="W1224" i="1"/>
  <c r="V1224" i="1"/>
  <c r="J1224" i="1" s="1"/>
  <c r="T1224" i="1"/>
  <c r="U1224" i="1" s="1"/>
  <c r="W1223" i="1"/>
  <c r="V1223" i="1"/>
  <c r="J1223" i="1" s="1"/>
  <c r="T1223" i="1"/>
  <c r="U1223" i="1" s="1"/>
  <c r="W1222" i="1"/>
  <c r="V1222" i="1"/>
  <c r="J1222" i="1" s="1"/>
  <c r="T1222" i="1"/>
  <c r="U1222" i="1" s="1"/>
  <c r="W1221" i="1"/>
  <c r="V1221" i="1"/>
  <c r="J1221" i="1" s="1"/>
  <c r="T1221" i="1"/>
  <c r="U1221" i="1" s="1"/>
  <c r="W1220" i="1"/>
  <c r="V1220" i="1"/>
  <c r="J1220" i="1" s="1"/>
  <c r="T1220" i="1"/>
  <c r="U1220" i="1" s="1"/>
  <c r="W1219" i="1"/>
  <c r="V1219" i="1"/>
  <c r="J1219" i="1" s="1"/>
  <c r="T1219" i="1"/>
  <c r="U1219" i="1" s="1"/>
  <c r="W1218" i="1"/>
  <c r="V1218" i="1"/>
  <c r="J1218" i="1" s="1"/>
  <c r="T1218" i="1"/>
  <c r="U1218" i="1" s="1"/>
  <c r="W1217" i="1"/>
  <c r="V1217" i="1"/>
  <c r="J1217" i="1" s="1"/>
  <c r="T1217" i="1"/>
  <c r="U1217" i="1" s="1"/>
  <c r="W1216" i="1"/>
  <c r="V1216" i="1"/>
  <c r="J1216" i="1" s="1"/>
  <c r="T1216" i="1"/>
  <c r="U1216" i="1" s="1"/>
  <c r="W1215" i="1"/>
  <c r="V1215" i="1"/>
  <c r="J1215" i="1" s="1"/>
  <c r="T1215" i="1"/>
  <c r="U1215" i="1" s="1"/>
  <c r="W1214" i="1"/>
  <c r="V1214" i="1"/>
  <c r="J1214" i="1" s="1"/>
  <c r="T1214" i="1"/>
  <c r="U1214" i="1" s="1"/>
  <c r="W1213" i="1"/>
  <c r="V1213" i="1"/>
  <c r="J1213" i="1" s="1"/>
  <c r="T1213" i="1"/>
  <c r="U1213" i="1" s="1"/>
  <c r="W1212" i="1"/>
  <c r="V1212" i="1"/>
  <c r="J1212" i="1" s="1"/>
  <c r="T1212" i="1"/>
  <c r="U1212" i="1" s="1"/>
  <c r="W1211" i="1"/>
  <c r="V1211" i="1"/>
  <c r="J1211" i="1" s="1"/>
  <c r="T1211" i="1"/>
  <c r="U1211" i="1" s="1"/>
  <c r="W1210" i="1"/>
  <c r="V1210" i="1"/>
  <c r="J1210" i="1" s="1"/>
  <c r="T1210" i="1"/>
  <c r="U1210" i="1" s="1"/>
  <c r="W1209" i="1"/>
  <c r="V1209" i="1"/>
  <c r="J1209" i="1" s="1"/>
  <c r="T1209" i="1"/>
  <c r="U1209" i="1" s="1"/>
  <c r="W1208" i="1"/>
  <c r="V1208" i="1"/>
  <c r="J1208" i="1" s="1"/>
  <c r="T1208" i="1"/>
  <c r="U1208" i="1" s="1"/>
  <c r="W1207" i="1"/>
  <c r="V1207" i="1"/>
  <c r="J1207" i="1" s="1"/>
  <c r="T1207" i="1"/>
  <c r="U1207" i="1" s="1"/>
  <c r="W1206" i="1"/>
  <c r="V1206" i="1"/>
  <c r="J1206" i="1" s="1"/>
  <c r="T1206" i="1"/>
  <c r="U1206" i="1" s="1"/>
  <c r="W1205" i="1"/>
  <c r="V1205" i="1"/>
  <c r="J1205" i="1" s="1"/>
  <c r="T1205" i="1"/>
  <c r="U1205" i="1" s="1"/>
  <c r="W1204" i="1"/>
  <c r="V1204" i="1"/>
  <c r="J1204" i="1" s="1"/>
  <c r="T1204" i="1"/>
  <c r="U1204" i="1" s="1"/>
  <c r="W1203" i="1"/>
  <c r="V1203" i="1"/>
  <c r="J1203" i="1" s="1"/>
  <c r="T1203" i="1"/>
  <c r="U1203" i="1" s="1"/>
  <c r="W1202" i="1"/>
  <c r="V1202" i="1"/>
  <c r="J1202" i="1" s="1"/>
  <c r="T1202" i="1"/>
  <c r="U1202" i="1" s="1"/>
  <c r="W1201" i="1"/>
  <c r="V1201" i="1"/>
  <c r="J1201" i="1" s="1"/>
  <c r="T1201" i="1"/>
  <c r="U1201" i="1" s="1"/>
  <c r="W1200" i="1"/>
  <c r="V1200" i="1"/>
  <c r="J1200" i="1" s="1"/>
  <c r="T1200" i="1"/>
  <c r="U1200" i="1" s="1"/>
  <c r="W1199" i="1"/>
  <c r="V1199" i="1"/>
  <c r="J1199" i="1" s="1"/>
  <c r="T1199" i="1"/>
  <c r="U1199" i="1" s="1"/>
  <c r="W1198" i="1"/>
  <c r="V1198" i="1"/>
  <c r="J1198" i="1" s="1"/>
  <c r="T1198" i="1"/>
  <c r="U1198" i="1" s="1"/>
  <c r="W1197" i="1"/>
  <c r="V1197" i="1"/>
  <c r="J1197" i="1" s="1"/>
  <c r="T1197" i="1"/>
  <c r="U1197" i="1" s="1"/>
  <c r="W1196" i="1"/>
  <c r="V1196" i="1"/>
  <c r="J1196" i="1" s="1"/>
  <c r="T1196" i="1"/>
  <c r="U1196" i="1" s="1"/>
  <c r="W1195" i="1"/>
  <c r="V1195" i="1"/>
  <c r="J1195" i="1" s="1"/>
  <c r="T1195" i="1"/>
  <c r="U1195" i="1" s="1"/>
  <c r="W1194" i="1"/>
  <c r="V1194" i="1"/>
  <c r="J1194" i="1" s="1"/>
  <c r="T1194" i="1"/>
  <c r="U1194" i="1" s="1"/>
  <c r="W1193" i="1"/>
  <c r="V1193" i="1"/>
  <c r="J1193" i="1" s="1"/>
  <c r="T1193" i="1"/>
  <c r="U1193" i="1" s="1"/>
  <c r="W1192" i="1"/>
  <c r="V1192" i="1"/>
  <c r="J1192" i="1" s="1"/>
  <c r="T1192" i="1"/>
  <c r="U1192" i="1" s="1"/>
  <c r="W1191" i="1"/>
  <c r="V1191" i="1"/>
  <c r="J1191" i="1" s="1"/>
  <c r="T1191" i="1"/>
  <c r="U1191" i="1" s="1"/>
  <c r="W1190" i="1"/>
  <c r="V1190" i="1"/>
  <c r="J1190" i="1" s="1"/>
  <c r="T1190" i="1"/>
  <c r="U1190" i="1" s="1"/>
  <c r="W1189" i="1"/>
  <c r="V1189" i="1"/>
  <c r="J1189" i="1" s="1"/>
  <c r="T1189" i="1"/>
  <c r="U1189" i="1" s="1"/>
  <c r="W1188" i="1"/>
  <c r="V1188" i="1"/>
  <c r="J1188" i="1" s="1"/>
  <c r="T1188" i="1"/>
  <c r="U1188" i="1" s="1"/>
  <c r="W1187" i="1"/>
  <c r="V1187" i="1"/>
  <c r="J1187" i="1" s="1"/>
  <c r="T1187" i="1"/>
  <c r="U1187" i="1" s="1"/>
  <c r="W1186" i="1"/>
  <c r="V1186" i="1"/>
  <c r="J1186" i="1" s="1"/>
  <c r="T1186" i="1"/>
  <c r="U1186" i="1" s="1"/>
  <c r="W1185" i="1"/>
  <c r="V1185" i="1"/>
  <c r="J1185" i="1" s="1"/>
  <c r="T1185" i="1"/>
  <c r="U1185" i="1" s="1"/>
  <c r="W1184" i="1"/>
  <c r="V1184" i="1"/>
  <c r="J1184" i="1" s="1"/>
  <c r="T1184" i="1"/>
  <c r="U1184" i="1" s="1"/>
  <c r="W1183" i="1"/>
  <c r="V1183" i="1"/>
  <c r="J1183" i="1" s="1"/>
  <c r="T1183" i="1"/>
  <c r="U1183" i="1" s="1"/>
  <c r="W1182" i="1"/>
  <c r="V1182" i="1"/>
  <c r="J1182" i="1" s="1"/>
  <c r="T1182" i="1"/>
  <c r="U1182" i="1" s="1"/>
  <c r="W1181" i="1"/>
  <c r="V1181" i="1"/>
  <c r="J1181" i="1" s="1"/>
  <c r="T1181" i="1"/>
  <c r="U1181" i="1" s="1"/>
  <c r="W1180" i="1"/>
  <c r="V1180" i="1"/>
  <c r="J1180" i="1" s="1"/>
  <c r="T1180" i="1"/>
  <c r="U1180" i="1" s="1"/>
  <c r="W1179" i="1"/>
  <c r="V1179" i="1"/>
  <c r="J1179" i="1" s="1"/>
  <c r="T1179" i="1"/>
  <c r="U1179" i="1" s="1"/>
  <c r="W1178" i="1"/>
  <c r="V1178" i="1"/>
  <c r="J1178" i="1" s="1"/>
  <c r="T1178" i="1"/>
  <c r="U1178" i="1" s="1"/>
  <c r="W1177" i="1"/>
  <c r="V1177" i="1"/>
  <c r="J1177" i="1" s="1"/>
  <c r="T1177" i="1"/>
  <c r="U1177" i="1" s="1"/>
  <c r="W1176" i="1"/>
  <c r="V1176" i="1"/>
  <c r="J1176" i="1" s="1"/>
  <c r="T1176" i="1"/>
  <c r="U1176" i="1" s="1"/>
  <c r="W1175" i="1"/>
  <c r="V1175" i="1"/>
  <c r="J1175" i="1" s="1"/>
  <c r="T1175" i="1"/>
  <c r="U1175" i="1" s="1"/>
  <c r="W1174" i="1"/>
  <c r="V1174" i="1"/>
  <c r="J1174" i="1" s="1"/>
  <c r="T1174" i="1"/>
  <c r="U1174" i="1" s="1"/>
  <c r="W1173" i="1"/>
  <c r="V1173" i="1"/>
  <c r="J1173" i="1" s="1"/>
  <c r="T1173" i="1"/>
  <c r="U1173" i="1" s="1"/>
  <c r="W1172" i="1"/>
  <c r="V1172" i="1"/>
  <c r="J1172" i="1" s="1"/>
  <c r="T1172" i="1"/>
  <c r="U1172" i="1" s="1"/>
  <c r="W1171" i="1"/>
  <c r="V1171" i="1"/>
  <c r="J1171" i="1" s="1"/>
  <c r="T1171" i="1"/>
  <c r="U1171" i="1" s="1"/>
  <c r="W1170" i="1"/>
  <c r="V1170" i="1"/>
  <c r="J1170" i="1" s="1"/>
  <c r="T1170" i="1"/>
  <c r="U1170" i="1" s="1"/>
  <c r="W1169" i="1"/>
  <c r="V1169" i="1"/>
  <c r="J1169" i="1" s="1"/>
  <c r="T1169" i="1"/>
  <c r="U1169" i="1" s="1"/>
  <c r="W1168" i="1"/>
  <c r="V1168" i="1"/>
  <c r="J1168" i="1" s="1"/>
  <c r="T1168" i="1"/>
  <c r="U1168" i="1" s="1"/>
  <c r="W1167" i="1"/>
  <c r="V1167" i="1"/>
  <c r="J1167" i="1" s="1"/>
  <c r="T1167" i="1"/>
  <c r="U1167" i="1" s="1"/>
  <c r="W1166" i="1"/>
  <c r="V1166" i="1"/>
  <c r="J1166" i="1" s="1"/>
  <c r="T1166" i="1"/>
  <c r="U1166" i="1" s="1"/>
  <c r="W1165" i="1"/>
  <c r="V1165" i="1"/>
  <c r="J1165" i="1" s="1"/>
  <c r="T1165" i="1"/>
  <c r="U1165" i="1" s="1"/>
  <c r="W1164" i="1"/>
  <c r="V1164" i="1"/>
  <c r="J1164" i="1" s="1"/>
  <c r="T1164" i="1"/>
  <c r="U1164" i="1" s="1"/>
  <c r="W1163" i="1"/>
  <c r="V1163" i="1"/>
  <c r="J1163" i="1" s="1"/>
  <c r="T1163" i="1"/>
  <c r="U1163" i="1" s="1"/>
  <c r="W1162" i="1"/>
  <c r="V1162" i="1"/>
  <c r="J1162" i="1" s="1"/>
  <c r="T1162" i="1"/>
  <c r="U1162" i="1" s="1"/>
  <c r="W1161" i="1"/>
  <c r="V1161" i="1"/>
  <c r="J1161" i="1" s="1"/>
  <c r="T1161" i="1"/>
  <c r="U1161" i="1" s="1"/>
  <c r="W1160" i="1"/>
  <c r="V1160" i="1"/>
  <c r="J1160" i="1" s="1"/>
  <c r="T1160" i="1"/>
  <c r="U1160" i="1" s="1"/>
  <c r="W1159" i="1"/>
  <c r="V1159" i="1"/>
  <c r="J1159" i="1" s="1"/>
  <c r="T1159" i="1"/>
  <c r="U1159" i="1" s="1"/>
  <c r="W1158" i="1"/>
  <c r="V1158" i="1"/>
  <c r="J1158" i="1" s="1"/>
  <c r="T1158" i="1"/>
  <c r="U1158" i="1" s="1"/>
  <c r="W1157" i="1"/>
  <c r="V1157" i="1"/>
  <c r="J1157" i="1" s="1"/>
  <c r="T1157" i="1"/>
  <c r="U1157" i="1" s="1"/>
  <c r="W1156" i="1"/>
  <c r="V1156" i="1"/>
  <c r="J1156" i="1" s="1"/>
  <c r="T1156" i="1"/>
  <c r="U1156" i="1" s="1"/>
  <c r="W1155" i="1"/>
  <c r="V1155" i="1"/>
  <c r="J1155" i="1" s="1"/>
  <c r="T1155" i="1"/>
  <c r="U1155" i="1" s="1"/>
  <c r="W1154" i="1"/>
  <c r="V1154" i="1"/>
  <c r="J1154" i="1" s="1"/>
  <c r="T1154" i="1"/>
  <c r="U1154" i="1" s="1"/>
  <c r="W1153" i="1"/>
  <c r="V1153" i="1"/>
  <c r="J1153" i="1" s="1"/>
  <c r="T1153" i="1"/>
  <c r="U1153" i="1" s="1"/>
  <c r="W1152" i="1"/>
  <c r="V1152" i="1"/>
  <c r="J1152" i="1" s="1"/>
  <c r="T1152" i="1"/>
  <c r="U1152" i="1" s="1"/>
  <c r="W1151" i="1"/>
  <c r="V1151" i="1"/>
  <c r="J1151" i="1" s="1"/>
  <c r="T1151" i="1"/>
  <c r="U1151" i="1" s="1"/>
  <c r="W1150" i="1"/>
  <c r="V1150" i="1"/>
  <c r="J1150" i="1" s="1"/>
  <c r="T1150" i="1"/>
  <c r="U1150" i="1" s="1"/>
  <c r="W1149" i="1"/>
  <c r="V1149" i="1"/>
  <c r="J1149" i="1" s="1"/>
  <c r="T1149" i="1"/>
  <c r="U1149" i="1" s="1"/>
  <c r="W1148" i="1"/>
  <c r="V1148" i="1"/>
  <c r="J1148" i="1" s="1"/>
  <c r="T1148" i="1"/>
  <c r="U1148" i="1" s="1"/>
  <c r="W1147" i="1"/>
  <c r="V1147" i="1"/>
  <c r="J1147" i="1" s="1"/>
  <c r="T1147" i="1"/>
  <c r="U1147" i="1" s="1"/>
  <c r="W1146" i="1"/>
  <c r="V1146" i="1"/>
  <c r="J1146" i="1" s="1"/>
  <c r="T1146" i="1"/>
  <c r="U1146" i="1" s="1"/>
  <c r="W1145" i="1"/>
  <c r="V1145" i="1"/>
  <c r="J1145" i="1" s="1"/>
  <c r="T1145" i="1"/>
  <c r="U1145" i="1" s="1"/>
  <c r="W1144" i="1"/>
  <c r="V1144" i="1"/>
  <c r="J1144" i="1" s="1"/>
  <c r="T1144" i="1"/>
  <c r="U1144" i="1" s="1"/>
  <c r="W1143" i="1"/>
  <c r="V1143" i="1"/>
  <c r="J1143" i="1" s="1"/>
  <c r="T1143" i="1"/>
  <c r="U1143" i="1" s="1"/>
  <c r="W1142" i="1"/>
  <c r="V1142" i="1"/>
  <c r="J1142" i="1" s="1"/>
  <c r="T1142" i="1"/>
  <c r="U1142" i="1" s="1"/>
  <c r="W1141" i="1"/>
  <c r="V1141" i="1"/>
  <c r="J1141" i="1" s="1"/>
  <c r="T1141" i="1"/>
  <c r="U1141" i="1" s="1"/>
  <c r="W1140" i="1"/>
  <c r="V1140" i="1"/>
  <c r="J1140" i="1" s="1"/>
  <c r="T1140" i="1"/>
  <c r="U1140" i="1" s="1"/>
  <c r="W1139" i="1"/>
  <c r="V1139" i="1"/>
  <c r="J1139" i="1" s="1"/>
  <c r="T1139" i="1"/>
  <c r="U1139" i="1" s="1"/>
  <c r="W1138" i="1"/>
  <c r="V1138" i="1"/>
  <c r="J1138" i="1" s="1"/>
  <c r="T1138" i="1"/>
  <c r="U1138" i="1" s="1"/>
  <c r="W1137" i="1"/>
  <c r="V1137" i="1"/>
  <c r="J1137" i="1" s="1"/>
  <c r="T1137" i="1"/>
  <c r="U1137" i="1" s="1"/>
  <c r="W1136" i="1"/>
  <c r="V1136" i="1"/>
  <c r="J1136" i="1" s="1"/>
  <c r="T1136" i="1"/>
  <c r="U1136" i="1" s="1"/>
  <c r="W1135" i="1"/>
  <c r="V1135" i="1"/>
  <c r="J1135" i="1" s="1"/>
  <c r="T1135" i="1"/>
  <c r="U1135" i="1" s="1"/>
  <c r="W1134" i="1"/>
  <c r="V1134" i="1"/>
  <c r="J1134" i="1" s="1"/>
  <c r="T1134" i="1"/>
  <c r="U1134" i="1" s="1"/>
  <c r="W1133" i="1"/>
  <c r="V1133" i="1"/>
  <c r="J1133" i="1" s="1"/>
  <c r="T1133" i="1"/>
  <c r="U1133" i="1" s="1"/>
  <c r="W1132" i="1"/>
  <c r="V1132" i="1"/>
  <c r="J1132" i="1" s="1"/>
  <c r="T1132" i="1"/>
  <c r="U1132" i="1" s="1"/>
  <c r="W1131" i="1"/>
  <c r="V1131" i="1"/>
  <c r="J1131" i="1" s="1"/>
  <c r="T1131" i="1"/>
  <c r="U1131" i="1" s="1"/>
  <c r="W1130" i="1"/>
  <c r="V1130" i="1"/>
  <c r="J1130" i="1" s="1"/>
  <c r="T1130" i="1"/>
  <c r="U1130" i="1" s="1"/>
  <c r="W1129" i="1"/>
  <c r="V1129" i="1"/>
  <c r="J1129" i="1" s="1"/>
  <c r="T1129" i="1"/>
  <c r="U1129" i="1" s="1"/>
  <c r="W1128" i="1"/>
  <c r="V1128" i="1"/>
  <c r="J1128" i="1" s="1"/>
  <c r="T1128" i="1"/>
  <c r="U1128" i="1" s="1"/>
  <c r="W1127" i="1"/>
  <c r="V1127" i="1"/>
  <c r="J1127" i="1" s="1"/>
  <c r="T1127" i="1"/>
  <c r="U1127" i="1" s="1"/>
  <c r="W1126" i="1"/>
  <c r="V1126" i="1"/>
  <c r="J1126" i="1" s="1"/>
  <c r="T1126" i="1"/>
  <c r="U1126" i="1" s="1"/>
  <c r="W1125" i="1"/>
  <c r="V1125" i="1"/>
  <c r="J1125" i="1" s="1"/>
  <c r="T1125" i="1"/>
  <c r="U1125" i="1" s="1"/>
  <c r="W1124" i="1"/>
  <c r="V1124" i="1"/>
  <c r="J1124" i="1" s="1"/>
  <c r="T1124" i="1"/>
  <c r="U1124" i="1" s="1"/>
  <c r="W1123" i="1"/>
  <c r="V1123" i="1"/>
  <c r="J1123" i="1" s="1"/>
  <c r="T1123" i="1"/>
  <c r="U1123" i="1" s="1"/>
  <c r="W1122" i="1"/>
  <c r="V1122" i="1"/>
  <c r="J1122" i="1" s="1"/>
  <c r="T1122" i="1"/>
  <c r="U1122" i="1" s="1"/>
  <c r="W1121" i="1"/>
  <c r="V1121" i="1"/>
  <c r="J1121" i="1" s="1"/>
  <c r="T1121" i="1"/>
  <c r="U1121" i="1" s="1"/>
  <c r="W1120" i="1"/>
  <c r="V1120" i="1"/>
  <c r="J1120" i="1" s="1"/>
  <c r="T1120" i="1"/>
  <c r="U1120" i="1" s="1"/>
  <c r="W1119" i="1"/>
  <c r="V1119" i="1"/>
  <c r="J1119" i="1" s="1"/>
  <c r="T1119" i="1"/>
  <c r="U1119" i="1" s="1"/>
  <c r="W1118" i="1"/>
  <c r="V1118" i="1"/>
  <c r="J1118" i="1" s="1"/>
  <c r="T1118" i="1"/>
  <c r="U1118" i="1" s="1"/>
  <c r="W1117" i="1"/>
  <c r="V1117" i="1"/>
  <c r="J1117" i="1" s="1"/>
  <c r="T1117" i="1"/>
  <c r="U1117" i="1" s="1"/>
  <c r="W1116" i="1"/>
  <c r="V1116" i="1"/>
  <c r="J1116" i="1" s="1"/>
  <c r="T1116" i="1"/>
  <c r="U1116" i="1" s="1"/>
  <c r="W1115" i="1"/>
  <c r="V1115" i="1"/>
  <c r="J1115" i="1" s="1"/>
  <c r="T1115" i="1"/>
  <c r="U1115" i="1" s="1"/>
  <c r="W1114" i="1"/>
  <c r="V1114" i="1"/>
  <c r="J1114" i="1" s="1"/>
  <c r="T1114" i="1"/>
  <c r="U1114" i="1" s="1"/>
  <c r="W1113" i="1"/>
  <c r="V1113" i="1"/>
  <c r="J1113" i="1" s="1"/>
  <c r="T1113" i="1"/>
  <c r="U1113" i="1" s="1"/>
  <c r="W1112" i="1"/>
  <c r="V1112" i="1"/>
  <c r="J1112" i="1" s="1"/>
  <c r="T1112" i="1"/>
  <c r="U1112" i="1" s="1"/>
  <c r="W1111" i="1"/>
  <c r="V1111" i="1"/>
  <c r="J1111" i="1" s="1"/>
  <c r="T1111" i="1"/>
  <c r="U1111" i="1" s="1"/>
  <c r="W1110" i="1"/>
  <c r="V1110" i="1"/>
  <c r="J1110" i="1" s="1"/>
  <c r="T1110" i="1"/>
  <c r="U1110" i="1" s="1"/>
  <c r="W1109" i="1"/>
  <c r="V1109" i="1"/>
  <c r="J1109" i="1" s="1"/>
  <c r="T1109" i="1"/>
  <c r="U1109" i="1" s="1"/>
  <c r="W1108" i="1"/>
  <c r="V1108" i="1"/>
  <c r="J1108" i="1" s="1"/>
  <c r="T1108" i="1"/>
  <c r="U1108" i="1" s="1"/>
  <c r="W1107" i="1"/>
  <c r="V1107" i="1"/>
  <c r="J1107" i="1" s="1"/>
  <c r="T1107" i="1"/>
  <c r="U1107" i="1" s="1"/>
  <c r="W1106" i="1"/>
  <c r="V1106" i="1"/>
  <c r="J1106" i="1" s="1"/>
  <c r="T1106" i="1"/>
  <c r="U1106" i="1" s="1"/>
  <c r="W1105" i="1"/>
  <c r="V1105" i="1"/>
  <c r="J1105" i="1" s="1"/>
  <c r="T1105" i="1"/>
  <c r="U1105" i="1" s="1"/>
  <c r="W1104" i="1"/>
  <c r="V1104" i="1"/>
  <c r="J1104" i="1" s="1"/>
  <c r="T1104" i="1"/>
  <c r="U1104" i="1" s="1"/>
  <c r="W1103" i="1"/>
  <c r="V1103" i="1"/>
  <c r="J1103" i="1" s="1"/>
  <c r="T1103" i="1"/>
  <c r="U1103" i="1" s="1"/>
  <c r="W1102" i="1"/>
  <c r="V1102" i="1"/>
  <c r="J1102" i="1" s="1"/>
  <c r="T1102" i="1"/>
  <c r="U1102" i="1" s="1"/>
  <c r="W1101" i="1"/>
  <c r="V1101" i="1"/>
  <c r="J1101" i="1" s="1"/>
  <c r="T1101" i="1"/>
  <c r="U1101" i="1" s="1"/>
  <c r="W1100" i="1"/>
  <c r="V1100" i="1"/>
  <c r="J1100" i="1" s="1"/>
  <c r="T1100" i="1"/>
  <c r="U1100" i="1" s="1"/>
  <c r="W1099" i="1"/>
  <c r="V1099" i="1"/>
  <c r="J1099" i="1" s="1"/>
  <c r="T1099" i="1"/>
  <c r="U1099" i="1" s="1"/>
  <c r="W1098" i="1"/>
  <c r="V1098" i="1"/>
  <c r="J1098" i="1" s="1"/>
  <c r="T1098" i="1"/>
  <c r="U1098" i="1" s="1"/>
  <c r="W1097" i="1"/>
  <c r="V1097" i="1"/>
  <c r="J1097" i="1" s="1"/>
  <c r="T1097" i="1"/>
  <c r="U1097" i="1" s="1"/>
  <c r="W1096" i="1"/>
  <c r="V1096" i="1"/>
  <c r="J1096" i="1" s="1"/>
  <c r="T1096" i="1"/>
  <c r="U1096" i="1" s="1"/>
  <c r="W1095" i="1"/>
  <c r="V1095" i="1"/>
  <c r="J1095" i="1" s="1"/>
  <c r="T1095" i="1"/>
  <c r="U1095" i="1" s="1"/>
  <c r="W1094" i="1"/>
  <c r="V1094" i="1"/>
  <c r="J1094" i="1" s="1"/>
  <c r="T1094" i="1"/>
  <c r="U1094" i="1" s="1"/>
  <c r="W1093" i="1"/>
  <c r="V1093" i="1"/>
  <c r="J1093" i="1" s="1"/>
  <c r="T1093" i="1"/>
  <c r="U1093" i="1" s="1"/>
  <c r="W1092" i="1"/>
  <c r="V1092" i="1"/>
  <c r="J1092" i="1" s="1"/>
  <c r="T1092" i="1"/>
  <c r="U1092" i="1" s="1"/>
  <c r="W1091" i="1"/>
  <c r="V1091" i="1"/>
  <c r="J1091" i="1" s="1"/>
  <c r="T1091" i="1"/>
  <c r="U1091" i="1" s="1"/>
  <c r="W1090" i="1"/>
  <c r="V1090" i="1"/>
  <c r="J1090" i="1" s="1"/>
  <c r="T1090" i="1"/>
  <c r="U1090" i="1" s="1"/>
  <c r="W1089" i="1"/>
  <c r="V1089" i="1"/>
  <c r="J1089" i="1" s="1"/>
  <c r="T1089" i="1"/>
  <c r="U1089" i="1" s="1"/>
  <c r="W1088" i="1"/>
  <c r="V1088" i="1"/>
  <c r="J1088" i="1" s="1"/>
  <c r="T1088" i="1"/>
  <c r="U1088" i="1" s="1"/>
  <c r="W1087" i="1"/>
  <c r="V1087" i="1"/>
  <c r="J1087" i="1" s="1"/>
  <c r="T1087" i="1"/>
  <c r="U1087" i="1" s="1"/>
  <c r="W1086" i="1"/>
  <c r="V1086" i="1"/>
  <c r="J1086" i="1" s="1"/>
  <c r="T1086" i="1"/>
  <c r="U1086" i="1" s="1"/>
  <c r="W1085" i="1"/>
  <c r="V1085" i="1"/>
  <c r="J1085" i="1" s="1"/>
  <c r="T1085" i="1"/>
  <c r="U1085" i="1" s="1"/>
  <c r="W1084" i="1"/>
  <c r="V1084" i="1"/>
  <c r="J1084" i="1" s="1"/>
  <c r="T1084" i="1"/>
  <c r="U1084" i="1" s="1"/>
  <c r="W1083" i="1"/>
  <c r="V1083" i="1"/>
  <c r="J1083" i="1" s="1"/>
  <c r="T1083" i="1"/>
  <c r="U1083" i="1" s="1"/>
  <c r="W1082" i="1"/>
  <c r="V1082" i="1"/>
  <c r="J1082" i="1" s="1"/>
  <c r="T1082" i="1"/>
  <c r="U1082" i="1" s="1"/>
  <c r="W1081" i="1"/>
  <c r="V1081" i="1"/>
  <c r="J1081" i="1" s="1"/>
  <c r="T1081" i="1"/>
  <c r="U1081" i="1" s="1"/>
  <c r="W1080" i="1"/>
  <c r="V1080" i="1"/>
  <c r="J1080" i="1" s="1"/>
  <c r="T1080" i="1"/>
  <c r="U1080" i="1" s="1"/>
  <c r="W1079" i="1"/>
  <c r="V1079" i="1"/>
  <c r="J1079" i="1" s="1"/>
  <c r="T1079" i="1"/>
  <c r="U1079" i="1" s="1"/>
  <c r="W1078" i="1"/>
  <c r="V1078" i="1"/>
  <c r="J1078" i="1" s="1"/>
  <c r="T1078" i="1"/>
  <c r="U1078" i="1" s="1"/>
  <c r="W1077" i="1"/>
  <c r="V1077" i="1"/>
  <c r="J1077" i="1" s="1"/>
  <c r="T1077" i="1"/>
  <c r="U1077" i="1" s="1"/>
  <c r="W1076" i="1"/>
  <c r="V1076" i="1"/>
  <c r="J1076" i="1" s="1"/>
  <c r="T1076" i="1"/>
  <c r="U1076" i="1" s="1"/>
  <c r="W1075" i="1"/>
  <c r="V1075" i="1"/>
  <c r="J1075" i="1" s="1"/>
  <c r="T1075" i="1"/>
  <c r="U1075" i="1" s="1"/>
  <c r="W1074" i="1"/>
  <c r="V1074" i="1"/>
  <c r="J1074" i="1" s="1"/>
  <c r="T1074" i="1"/>
  <c r="U1074" i="1" s="1"/>
  <c r="W1073" i="1"/>
  <c r="V1073" i="1"/>
  <c r="J1073" i="1" s="1"/>
  <c r="T1073" i="1"/>
  <c r="U1073" i="1" s="1"/>
  <c r="W1072" i="1"/>
  <c r="V1072" i="1"/>
  <c r="J1072" i="1" s="1"/>
  <c r="T1072" i="1"/>
  <c r="U1072" i="1" s="1"/>
  <c r="W1071" i="1"/>
  <c r="V1071" i="1"/>
  <c r="J1071" i="1" s="1"/>
  <c r="T1071" i="1"/>
  <c r="U1071" i="1" s="1"/>
  <c r="W1070" i="1"/>
  <c r="V1070" i="1"/>
  <c r="J1070" i="1" s="1"/>
  <c r="T1070" i="1"/>
  <c r="U1070" i="1" s="1"/>
  <c r="W1069" i="1"/>
  <c r="V1069" i="1"/>
  <c r="J1069" i="1" s="1"/>
  <c r="T1069" i="1"/>
  <c r="U1069" i="1" s="1"/>
  <c r="W1068" i="1"/>
  <c r="V1068" i="1"/>
  <c r="J1068" i="1" s="1"/>
  <c r="T1068" i="1"/>
  <c r="U1068" i="1" s="1"/>
  <c r="W1067" i="1"/>
  <c r="V1067" i="1"/>
  <c r="J1067" i="1" s="1"/>
  <c r="T1067" i="1"/>
  <c r="U1067" i="1" s="1"/>
  <c r="W1066" i="1"/>
  <c r="V1066" i="1"/>
  <c r="J1066" i="1" s="1"/>
  <c r="T1066" i="1"/>
  <c r="U1066" i="1" s="1"/>
  <c r="W1065" i="1"/>
  <c r="V1065" i="1"/>
  <c r="J1065" i="1" s="1"/>
  <c r="T1065" i="1"/>
  <c r="U1065" i="1" s="1"/>
  <c r="W1064" i="1"/>
  <c r="V1064" i="1"/>
  <c r="J1064" i="1" s="1"/>
  <c r="T1064" i="1"/>
  <c r="U1064" i="1" s="1"/>
  <c r="W1063" i="1"/>
  <c r="V1063" i="1"/>
  <c r="J1063" i="1" s="1"/>
  <c r="T1063" i="1"/>
  <c r="U1063" i="1" s="1"/>
  <c r="W1062" i="1"/>
  <c r="V1062" i="1"/>
  <c r="J1062" i="1" s="1"/>
  <c r="T1062" i="1"/>
  <c r="U1062" i="1" s="1"/>
  <c r="W1061" i="1"/>
  <c r="V1061" i="1"/>
  <c r="J1061" i="1" s="1"/>
  <c r="T1061" i="1"/>
  <c r="U1061" i="1" s="1"/>
  <c r="W1060" i="1"/>
  <c r="V1060" i="1"/>
  <c r="J1060" i="1" s="1"/>
  <c r="T1060" i="1"/>
  <c r="U1060" i="1" s="1"/>
  <c r="W1059" i="1"/>
  <c r="V1059" i="1"/>
  <c r="J1059" i="1" s="1"/>
  <c r="T1059" i="1"/>
  <c r="U1059" i="1" s="1"/>
  <c r="W1058" i="1"/>
  <c r="V1058" i="1"/>
  <c r="J1058" i="1" s="1"/>
  <c r="T1058" i="1"/>
  <c r="U1058" i="1" s="1"/>
  <c r="W1057" i="1"/>
  <c r="V1057" i="1"/>
  <c r="J1057" i="1" s="1"/>
  <c r="T1057" i="1"/>
  <c r="U1057" i="1" s="1"/>
  <c r="W1056" i="1"/>
  <c r="V1056" i="1"/>
  <c r="J1056" i="1" s="1"/>
  <c r="T1056" i="1"/>
  <c r="U1056" i="1" s="1"/>
  <c r="W1055" i="1"/>
  <c r="V1055" i="1"/>
  <c r="J1055" i="1" s="1"/>
  <c r="T1055" i="1"/>
  <c r="U1055" i="1" s="1"/>
  <c r="W1054" i="1"/>
  <c r="V1054" i="1"/>
  <c r="J1054" i="1" s="1"/>
  <c r="T1054" i="1"/>
  <c r="U1054" i="1" s="1"/>
  <c r="W1053" i="1"/>
  <c r="V1053" i="1"/>
  <c r="J1053" i="1" s="1"/>
  <c r="T1053" i="1"/>
  <c r="U1053" i="1" s="1"/>
  <c r="W1052" i="1"/>
  <c r="V1052" i="1"/>
  <c r="J1052" i="1" s="1"/>
  <c r="T1052" i="1"/>
  <c r="U1052" i="1" s="1"/>
  <c r="W1051" i="1"/>
  <c r="V1051" i="1"/>
  <c r="J1051" i="1" s="1"/>
  <c r="T1051" i="1"/>
  <c r="U1051" i="1" s="1"/>
  <c r="W1050" i="1"/>
  <c r="V1050" i="1"/>
  <c r="J1050" i="1" s="1"/>
  <c r="T1050" i="1"/>
  <c r="U1050" i="1" s="1"/>
  <c r="W1049" i="1"/>
  <c r="V1049" i="1"/>
  <c r="J1049" i="1" s="1"/>
  <c r="T1049" i="1"/>
  <c r="U1049" i="1" s="1"/>
  <c r="W1048" i="1"/>
  <c r="V1048" i="1"/>
  <c r="J1048" i="1" s="1"/>
  <c r="T1048" i="1"/>
  <c r="U1048" i="1" s="1"/>
  <c r="W1047" i="1"/>
  <c r="V1047" i="1"/>
  <c r="J1047" i="1" s="1"/>
  <c r="T1047" i="1"/>
  <c r="U1047" i="1" s="1"/>
  <c r="W1046" i="1"/>
  <c r="V1046" i="1"/>
  <c r="J1046" i="1" s="1"/>
  <c r="T1046" i="1"/>
  <c r="U1046" i="1" s="1"/>
  <c r="W1045" i="1"/>
  <c r="V1045" i="1"/>
  <c r="J1045" i="1" s="1"/>
  <c r="T1045" i="1"/>
  <c r="U1045" i="1" s="1"/>
  <c r="W1044" i="1"/>
  <c r="V1044" i="1"/>
  <c r="J1044" i="1" s="1"/>
  <c r="T1044" i="1"/>
  <c r="U1044" i="1" s="1"/>
  <c r="W1043" i="1"/>
  <c r="V1043" i="1"/>
  <c r="J1043" i="1" s="1"/>
  <c r="T1043" i="1"/>
  <c r="U1043" i="1" s="1"/>
  <c r="W1042" i="1"/>
  <c r="V1042" i="1"/>
  <c r="J1042" i="1" s="1"/>
  <c r="T1042" i="1"/>
  <c r="U1042" i="1" s="1"/>
  <c r="W1041" i="1"/>
  <c r="V1041" i="1"/>
  <c r="J1041" i="1" s="1"/>
  <c r="T1041" i="1"/>
  <c r="U1041" i="1" s="1"/>
  <c r="W1040" i="1"/>
  <c r="V1040" i="1"/>
  <c r="J1040" i="1" s="1"/>
  <c r="T1040" i="1"/>
  <c r="U1040" i="1" s="1"/>
  <c r="W1039" i="1"/>
  <c r="V1039" i="1"/>
  <c r="J1039" i="1" s="1"/>
  <c r="T1039" i="1"/>
  <c r="U1039" i="1" s="1"/>
  <c r="W1038" i="1"/>
  <c r="V1038" i="1"/>
  <c r="J1038" i="1" s="1"/>
  <c r="T1038" i="1"/>
  <c r="U1038" i="1" s="1"/>
  <c r="W1037" i="1"/>
  <c r="V1037" i="1"/>
  <c r="J1037" i="1" s="1"/>
  <c r="T1037" i="1"/>
  <c r="U1037" i="1" s="1"/>
  <c r="W1036" i="1"/>
  <c r="V1036" i="1"/>
  <c r="J1036" i="1" s="1"/>
  <c r="T1036" i="1"/>
  <c r="U1036" i="1" s="1"/>
  <c r="W1035" i="1"/>
  <c r="V1035" i="1"/>
  <c r="J1035" i="1" s="1"/>
  <c r="T1035" i="1"/>
  <c r="U1035" i="1" s="1"/>
  <c r="W1034" i="1"/>
  <c r="V1034" i="1"/>
  <c r="J1034" i="1" s="1"/>
  <c r="T1034" i="1"/>
  <c r="U1034" i="1" s="1"/>
  <c r="W1033" i="1"/>
  <c r="V1033" i="1"/>
  <c r="J1033" i="1" s="1"/>
  <c r="T1033" i="1"/>
  <c r="U1033" i="1" s="1"/>
  <c r="F81" i="17" l="1"/>
  <c r="F104" i="17"/>
  <c r="F72" i="17"/>
  <c r="F66" i="17"/>
  <c r="F52" i="17"/>
  <c r="F58" i="17"/>
  <c r="F95" i="17"/>
  <c r="F75" i="17"/>
  <c r="F89" i="17"/>
  <c r="F98" i="17"/>
  <c r="F43" i="17"/>
  <c r="F49" i="17"/>
  <c r="F51" i="17"/>
  <c r="F48" i="17"/>
  <c r="F57" i="17"/>
  <c r="E25" i="17" l="1"/>
  <c r="E15" i="17"/>
  <c r="E22" i="17"/>
  <c r="E32" i="17"/>
  <c r="E12" i="17"/>
  <c r="E35" i="17"/>
  <c r="C35" i="17"/>
  <c r="C24" i="17"/>
  <c r="G24" i="17" s="1"/>
  <c r="C13" i="17"/>
  <c r="G13" i="17" s="1"/>
  <c r="C12" i="17"/>
  <c r="C16" i="17"/>
  <c r="G16" i="17" s="1"/>
  <c r="C31" i="17"/>
  <c r="G31" i="17" s="1"/>
  <c r="C23" i="17"/>
  <c r="G23" i="17" s="1"/>
  <c r="C34" i="17"/>
  <c r="G34" i="17" s="1"/>
  <c r="C26" i="17"/>
  <c r="G26" i="17" s="1"/>
  <c r="C15" i="17"/>
  <c r="C21" i="17"/>
  <c r="G21" i="17" s="1"/>
  <c r="C22" i="17"/>
  <c r="C14" i="17"/>
  <c r="G14" i="17" s="1"/>
  <c r="C33" i="17"/>
  <c r="G33" i="17" s="1"/>
  <c r="C25" i="17"/>
  <c r="C11" i="17"/>
  <c r="G11" i="17" s="1"/>
  <c r="C32" i="17"/>
  <c r="C36" i="17"/>
  <c r="G36" i="17" s="1"/>
  <c r="G15" i="17" l="1"/>
  <c r="G22" i="17"/>
  <c r="G25" i="17"/>
  <c r="G12" i="17"/>
  <c r="F92" i="17"/>
  <c r="F55" i="17"/>
  <c r="F46" i="17"/>
  <c r="F79" i="17"/>
  <c r="F102" i="17"/>
  <c r="G32" i="17"/>
  <c r="G35" i="17"/>
  <c r="F100" i="17"/>
  <c r="F56" i="17"/>
  <c r="F77" i="17"/>
  <c r="F47" i="17"/>
  <c r="F70" i="17"/>
  <c r="F54" i="17"/>
  <c r="F101" i="17"/>
  <c r="F68" i="17"/>
  <c r="F78" i="17"/>
  <c r="F45" i="17"/>
  <c r="F69" i="17"/>
  <c r="F93" i="17"/>
  <c r="F91" i="17"/>
  <c r="F25" i="17"/>
  <c r="F23" i="17"/>
  <c r="F31" i="17"/>
  <c r="F14" i="17"/>
  <c r="F16" i="17"/>
  <c r="F22" i="17"/>
  <c r="F12" i="17"/>
  <c r="F21" i="17"/>
  <c r="F13" i="17"/>
  <c r="F36" i="17"/>
  <c r="F15" i="17"/>
  <c r="F24" i="17"/>
  <c r="F32" i="17"/>
  <c r="F26" i="17"/>
  <c r="F35" i="17"/>
  <c r="F33" i="17"/>
  <c r="F11" i="17"/>
  <c r="F34" i="17"/>
  <c r="S102" i="7" l="1"/>
  <c r="R102" i="7"/>
  <c r="Q102" i="7"/>
  <c r="P102" i="7"/>
  <c r="O102" i="7"/>
  <c r="N102" i="7"/>
  <c r="M102" i="7"/>
  <c r="S101" i="7"/>
  <c r="R101" i="7"/>
  <c r="Q101" i="7"/>
  <c r="P101" i="7"/>
  <c r="O101" i="7"/>
  <c r="N101" i="7"/>
  <c r="M101" i="7"/>
  <c r="S100" i="7"/>
  <c r="R100" i="7"/>
  <c r="Q100" i="7"/>
  <c r="P100" i="7"/>
  <c r="O100" i="7"/>
  <c r="N100" i="7"/>
  <c r="M100" i="7"/>
  <c r="S99" i="7"/>
  <c r="R99" i="7"/>
  <c r="Q99" i="7"/>
  <c r="P99" i="7"/>
  <c r="O99" i="7"/>
  <c r="N99" i="7"/>
  <c r="M99" i="7"/>
  <c r="S98" i="7"/>
  <c r="R98" i="7"/>
  <c r="Q98" i="7"/>
  <c r="P98" i="7"/>
  <c r="O98" i="7"/>
  <c r="N98" i="7"/>
  <c r="M98" i="7"/>
  <c r="S97" i="7"/>
  <c r="R97" i="7"/>
  <c r="Q97" i="7"/>
  <c r="P97" i="7"/>
  <c r="O97" i="7"/>
  <c r="N97" i="7"/>
  <c r="M97" i="7"/>
  <c r="S90" i="7"/>
  <c r="R90" i="7"/>
  <c r="Q90" i="7"/>
  <c r="P90" i="7"/>
  <c r="O90" i="7"/>
  <c r="N90" i="7"/>
  <c r="M90" i="7"/>
  <c r="S89" i="7"/>
  <c r="R89" i="7"/>
  <c r="Q89" i="7"/>
  <c r="P89" i="7"/>
  <c r="O89" i="7"/>
  <c r="N89" i="7"/>
  <c r="M89" i="7"/>
  <c r="S88" i="7"/>
  <c r="R88" i="7"/>
  <c r="Q88" i="7"/>
  <c r="P88" i="7"/>
  <c r="O88" i="7"/>
  <c r="N88" i="7"/>
  <c r="M88" i="7"/>
  <c r="S87" i="7"/>
  <c r="R87" i="7"/>
  <c r="Q87" i="7"/>
  <c r="P87" i="7"/>
  <c r="O87" i="7"/>
  <c r="N87" i="7"/>
  <c r="M87" i="7"/>
  <c r="S86" i="7"/>
  <c r="R86" i="7"/>
  <c r="Q86" i="7"/>
  <c r="P86" i="7"/>
  <c r="O86" i="7"/>
  <c r="N86" i="7"/>
  <c r="M86" i="7"/>
  <c r="S85" i="7"/>
  <c r="R85" i="7"/>
  <c r="Q85" i="7"/>
  <c r="P85" i="7"/>
  <c r="O85" i="7"/>
  <c r="N85" i="7"/>
  <c r="M85" i="7"/>
  <c r="S78" i="7"/>
  <c r="R78" i="7"/>
  <c r="Q78" i="7"/>
  <c r="P78" i="7"/>
  <c r="O78" i="7"/>
  <c r="N78" i="7"/>
  <c r="M78" i="7"/>
  <c r="S77" i="7"/>
  <c r="R77" i="7"/>
  <c r="Q77" i="7"/>
  <c r="P77" i="7"/>
  <c r="O77" i="7"/>
  <c r="N77" i="7"/>
  <c r="M77" i="7"/>
  <c r="S76" i="7"/>
  <c r="R76" i="7"/>
  <c r="Q76" i="7"/>
  <c r="P76" i="7"/>
  <c r="O76" i="7"/>
  <c r="N76" i="7"/>
  <c r="M76" i="7"/>
  <c r="S75" i="7"/>
  <c r="R75" i="7"/>
  <c r="Q75" i="7"/>
  <c r="P75" i="7"/>
  <c r="O75" i="7"/>
  <c r="N75" i="7"/>
  <c r="M75" i="7"/>
  <c r="S74" i="7"/>
  <c r="R74" i="7"/>
  <c r="Q74" i="7"/>
  <c r="P74" i="7"/>
  <c r="O74" i="7"/>
  <c r="N74" i="7"/>
  <c r="M74" i="7"/>
  <c r="S73" i="7"/>
  <c r="R73" i="7"/>
  <c r="Q73" i="7"/>
  <c r="P73" i="7"/>
  <c r="O73" i="7"/>
  <c r="N73" i="7"/>
  <c r="M73" i="7"/>
  <c r="S72" i="7"/>
  <c r="R72" i="7"/>
  <c r="Q72" i="7"/>
  <c r="P72" i="7"/>
  <c r="O72" i="7"/>
  <c r="N72" i="7"/>
  <c r="M72" i="7"/>
  <c r="S71" i="7"/>
  <c r="R71" i="7"/>
  <c r="Q71" i="7"/>
  <c r="P71" i="7"/>
  <c r="O71" i="7"/>
  <c r="N71" i="7"/>
  <c r="M71" i="7"/>
  <c r="S70" i="7"/>
  <c r="R70" i="7"/>
  <c r="Q70" i="7"/>
  <c r="P70" i="7"/>
  <c r="O70" i="7"/>
  <c r="N70" i="7"/>
  <c r="M70" i="7"/>
  <c r="S60" i="7"/>
  <c r="R60" i="7"/>
  <c r="Q60" i="7"/>
  <c r="P60" i="7"/>
  <c r="O60" i="7"/>
  <c r="N60" i="7"/>
  <c r="M60" i="7"/>
  <c r="S59" i="7"/>
  <c r="R59" i="7"/>
  <c r="Q59" i="7"/>
  <c r="P59" i="7"/>
  <c r="O59" i="7"/>
  <c r="N59" i="7"/>
  <c r="M59" i="7"/>
  <c r="S58" i="7"/>
  <c r="R58" i="7"/>
  <c r="Q58" i="7"/>
  <c r="P58" i="7"/>
  <c r="O58" i="7"/>
  <c r="N58" i="7"/>
  <c r="M58" i="7"/>
  <c r="S57" i="7"/>
  <c r="R57" i="7"/>
  <c r="Q57" i="7"/>
  <c r="P57" i="7"/>
  <c r="O57" i="7"/>
  <c r="N57" i="7"/>
  <c r="M57" i="7"/>
  <c r="S56" i="7"/>
  <c r="R56" i="7"/>
  <c r="Q56" i="7"/>
  <c r="P56" i="7"/>
  <c r="O56" i="7"/>
  <c r="N56" i="7"/>
  <c r="M56" i="7"/>
  <c r="S55" i="7"/>
  <c r="R55" i="7"/>
  <c r="Q55" i="7"/>
  <c r="P55" i="7"/>
  <c r="O55" i="7"/>
  <c r="N55" i="7"/>
  <c r="M55" i="7"/>
  <c r="S54" i="7"/>
  <c r="R54" i="7"/>
  <c r="Q54" i="7"/>
  <c r="P54" i="7"/>
  <c r="O54" i="7"/>
  <c r="N54" i="7"/>
  <c r="M54" i="7"/>
  <c r="S53" i="7"/>
  <c r="R53" i="7"/>
  <c r="Q53" i="7"/>
  <c r="P53" i="7"/>
  <c r="O53" i="7"/>
  <c r="N53" i="7"/>
  <c r="M53" i="7"/>
  <c r="S52" i="7"/>
  <c r="R52" i="7"/>
  <c r="Q52" i="7"/>
  <c r="P52" i="7"/>
  <c r="O52" i="7"/>
  <c r="N52" i="7"/>
  <c r="M52" i="7"/>
  <c r="S42" i="7"/>
  <c r="R42" i="7"/>
  <c r="Q42" i="7"/>
  <c r="P42" i="7"/>
  <c r="O42" i="7"/>
  <c r="N42" i="7"/>
  <c r="M42" i="7"/>
  <c r="S41" i="7"/>
  <c r="R41" i="7"/>
  <c r="Q41" i="7"/>
  <c r="P41" i="7"/>
  <c r="O41" i="7"/>
  <c r="N41" i="7"/>
  <c r="M41" i="7"/>
  <c r="S40" i="7"/>
  <c r="R40" i="7"/>
  <c r="Q40" i="7"/>
  <c r="P40" i="7"/>
  <c r="O40" i="7"/>
  <c r="N40" i="7"/>
  <c r="M40" i="7"/>
  <c r="S39" i="7"/>
  <c r="R39" i="7"/>
  <c r="Q39" i="7"/>
  <c r="P39" i="7"/>
  <c r="O39" i="7"/>
  <c r="N39" i="7"/>
  <c r="M39" i="7"/>
  <c r="S38" i="7"/>
  <c r="R38" i="7"/>
  <c r="Q38" i="7"/>
  <c r="P38" i="7"/>
  <c r="O38" i="7"/>
  <c r="N38" i="7"/>
  <c r="M38" i="7"/>
  <c r="S37" i="7"/>
  <c r="R37" i="7"/>
  <c r="Q37" i="7"/>
  <c r="P37" i="7"/>
  <c r="O37" i="7"/>
  <c r="N37" i="7"/>
  <c r="M37" i="7"/>
  <c r="S36" i="7"/>
  <c r="R36" i="7"/>
  <c r="Q36" i="7"/>
  <c r="P36" i="7"/>
  <c r="O36" i="7"/>
  <c r="N36" i="7"/>
  <c r="M36" i="7"/>
  <c r="S35" i="7"/>
  <c r="R35" i="7"/>
  <c r="Q35" i="7"/>
  <c r="P35" i="7"/>
  <c r="O35" i="7"/>
  <c r="N35" i="7"/>
  <c r="M35" i="7"/>
  <c r="S34" i="7"/>
  <c r="R34" i="7"/>
  <c r="Q34" i="7"/>
  <c r="P34" i="7"/>
  <c r="O34" i="7"/>
  <c r="N34" i="7"/>
  <c r="M34" i="7"/>
  <c r="S24" i="7"/>
  <c r="R24" i="7"/>
  <c r="Q24" i="7"/>
  <c r="P24" i="7"/>
  <c r="O24" i="7"/>
  <c r="N24" i="7"/>
  <c r="M24" i="7"/>
  <c r="S23" i="7"/>
  <c r="R23" i="7"/>
  <c r="Q23" i="7"/>
  <c r="P23" i="7"/>
  <c r="O23" i="7"/>
  <c r="N23" i="7"/>
  <c r="M23" i="7"/>
  <c r="S22" i="7"/>
  <c r="R22" i="7"/>
  <c r="Q22" i="7"/>
  <c r="P22" i="7"/>
  <c r="O22" i="7"/>
  <c r="N22" i="7"/>
  <c r="M22" i="7"/>
  <c r="S21" i="7"/>
  <c r="R21" i="7"/>
  <c r="Q21" i="7"/>
  <c r="P21" i="7"/>
  <c r="O21" i="7"/>
  <c r="N21" i="7"/>
  <c r="M21" i="7"/>
  <c r="S20" i="7"/>
  <c r="R20" i="7"/>
  <c r="Q20" i="7"/>
  <c r="P20" i="7"/>
  <c r="O20" i="7"/>
  <c r="N20" i="7"/>
  <c r="M20" i="7"/>
  <c r="S19" i="7"/>
  <c r="R19" i="7"/>
  <c r="Q19" i="7"/>
  <c r="P19" i="7"/>
  <c r="O19" i="7"/>
  <c r="N19" i="7"/>
  <c r="M19" i="7"/>
  <c r="S18" i="7"/>
  <c r="R18" i="7"/>
  <c r="Q18" i="7"/>
  <c r="P18" i="7"/>
  <c r="O18" i="7"/>
  <c r="N18" i="7"/>
  <c r="M18" i="7"/>
  <c r="S17" i="7"/>
  <c r="R17" i="7"/>
  <c r="Q17" i="7"/>
  <c r="P17" i="7"/>
  <c r="O17" i="7"/>
  <c r="N17" i="7"/>
  <c r="M17" i="7"/>
  <c r="S16" i="7"/>
  <c r="R16" i="7"/>
  <c r="Q16" i="7"/>
  <c r="P16" i="7"/>
  <c r="O16" i="7"/>
  <c r="N16" i="7"/>
  <c r="M16" i="7"/>
  <c r="O771" i="8"/>
  <c r="Q771" i="8" s="1"/>
  <c r="J771" i="8"/>
  <c r="O770" i="8"/>
  <c r="J770" i="8"/>
  <c r="O769" i="8"/>
  <c r="J769" i="8"/>
  <c r="O768" i="8"/>
  <c r="Q768" i="8" s="1"/>
  <c r="J768" i="8"/>
  <c r="O767" i="8"/>
  <c r="Q767" i="8" s="1"/>
  <c r="J767" i="8"/>
  <c r="O766" i="8"/>
  <c r="Q766" i="8" s="1"/>
  <c r="J766" i="8"/>
  <c r="O765" i="8"/>
  <c r="J765" i="8"/>
  <c r="O764" i="8"/>
  <c r="Q764" i="8" s="1"/>
  <c r="J764" i="8"/>
  <c r="O763" i="8"/>
  <c r="J763" i="8"/>
  <c r="O762" i="8"/>
  <c r="J762" i="8"/>
  <c r="O761" i="8"/>
  <c r="J761" i="8"/>
  <c r="O760" i="8"/>
  <c r="Q760" i="8" s="1"/>
  <c r="J760" i="8"/>
  <c r="O759" i="8"/>
  <c r="Q759" i="8" s="1"/>
  <c r="J759" i="8"/>
  <c r="O758" i="8"/>
  <c r="Q758" i="8" s="1"/>
  <c r="J758" i="8"/>
  <c r="O757" i="8"/>
  <c r="Q757" i="8" s="1"/>
  <c r="J757" i="8"/>
  <c r="O756" i="8"/>
  <c r="Q756" i="8" s="1"/>
  <c r="J756" i="8"/>
  <c r="O755" i="8"/>
  <c r="Q755" i="8" s="1"/>
  <c r="J755" i="8"/>
  <c r="O754" i="8"/>
  <c r="J754" i="8"/>
  <c r="O753" i="8"/>
  <c r="J753" i="8"/>
  <c r="O752" i="8"/>
  <c r="Q752" i="8" s="1"/>
  <c r="J752" i="8"/>
  <c r="O751" i="8"/>
  <c r="Q751" i="8" s="1"/>
  <c r="J751" i="8"/>
  <c r="O750" i="8"/>
  <c r="Q750" i="8" s="1"/>
  <c r="J750" i="8"/>
  <c r="O749" i="8"/>
  <c r="J749" i="8"/>
  <c r="O748" i="8"/>
  <c r="Q748" i="8" s="1"/>
  <c r="J748" i="8"/>
  <c r="O747" i="8"/>
  <c r="J747" i="8"/>
  <c r="O746" i="8"/>
  <c r="J746" i="8"/>
  <c r="O745" i="8"/>
  <c r="J745" i="8"/>
  <c r="O744" i="8"/>
  <c r="Q744" i="8" s="1"/>
  <c r="J744" i="8"/>
  <c r="O743" i="8"/>
  <c r="Q743" i="8" s="1"/>
  <c r="J743" i="8"/>
  <c r="O742" i="8"/>
  <c r="Q742" i="8" s="1"/>
  <c r="J742" i="8"/>
  <c r="O741" i="8"/>
  <c r="Q741" i="8" s="1"/>
  <c r="J741" i="8"/>
  <c r="O740" i="8"/>
  <c r="Q740" i="8" s="1"/>
  <c r="J740" i="8"/>
  <c r="O739" i="8"/>
  <c r="Q739" i="8" s="1"/>
  <c r="J739" i="8"/>
  <c r="O738" i="8"/>
  <c r="J738" i="8"/>
  <c r="O737" i="8"/>
  <c r="J737" i="8"/>
  <c r="O736" i="8"/>
  <c r="Q736" i="8" s="1"/>
  <c r="J736" i="8"/>
  <c r="O735" i="8"/>
  <c r="Q735" i="8" s="1"/>
  <c r="J735" i="8"/>
  <c r="O734" i="8"/>
  <c r="Q734" i="8" s="1"/>
  <c r="J734" i="8"/>
  <c r="O733" i="8"/>
  <c r="J733" i="8"/>
  <c r="O732" i="8"/>
  <c r="Q732" i="8" s="1"/>
  <c r="J732" i="8"/>
  <c r="O731" i="8"/>
  <c r="J731" i="8"/>
  <c r="O730" i="8"/>
  <c r="J730" i="8"/>
  <c r="O729" i="8"/>
  <c r="J729" i="8"/>
  <c r="O728" i="8"/>
  <c r="Q728" i="8" s="1"/>
  <c r="J728" i="8"/>
  <c r="O727" i="8"/>
  <c r="Q727" i="8" s="1"/>
  <c r="J727" i="8"/>
  <c r="O726" i="8"/>
  <c r="Q726" i="8" s="1"/>
  <c r="J726" i="8"/>
  <c r="O725" i="8"/>
  <c r="Q725" i="8" s="1"/>
  <c r="J725" i="8"/>
  <c r="O724" i="8"/>
  <c r="Q724" i="8" s="1"/>
  <c r="J724" i="8"/>
  <c r="O723" i="8"/>
  <c r="Q723" i="8" s="1"/>
  <c r="J723" i="8"/>
  <c r="O722" i="8"/>
  <c r="J722" i="8"/>
  <c r="O721" i="8"/>
  <c r="J721" i="8"/>
  <c r="O720" i="8"/>
  <c r="Q720" i="8" s="1"/>
  <c r="J720" i="8"/>
  <c r="O719" i="8"/>
  <c r="Q719" i="8" s="1"/>
  <c r="J719" i="8"/>
  <c r="O718" i="8"/>
  <c r="Q718" i="8" s="1"/>
  <c r="J718" i="8"/>
  <c r="O717" i="8"/>
  <c r="J717" i="8"/>
  <c r="O716" i="8"/>
  <c r="Q716" i="8" s="1"/>
  <c r="J716" i="8"/>
  <c r="O715" i="8"/>
  <c r="J715" i="8"/>
  <c r="O714" i="8"/>
  <c r="J714" i="8"/>
  <c r="O713" i="8"/>
  <c r="J713" i="8"/>
  <c r="O712" i="8"/>
  <c r="Q712" i="8" s="1"/>
  <c r="J712" i="8"/>
  <c r="O711" i="8"/>
  <c r="Q711" i="8" s="1"/>
  <c r="J711" i="8"/>
  <c r="O710" i="8"/>
  <c r="Q710" i="8" s="1"/>
  <c r="J710" i="8"/>
  <c r="O709" i="8"/>
  <c r="Q709" i="8" s="1"/>
  <c r="J709" i="8"/>
  <c r="O708" i="8"/>
  <c r="Q708" i="8" s="1"/>
  <c r="J708" i="8"/>
  <c r="O707" i="8"/>
  <c r="Q707" i="8" s="1"/>
  <c r="J707" i="8"/>
  <c r="O706" i="8"/>
  <c r="J706" i="8"/>
  <c r="O705" i="8"/>
  <c r="J705" i="8"/>
  <c r="O704" i="8"/>
  <c r="Q704" i="8" s="1"/>
  <c r="J704" i="8"/>
  <c r="O703" i="8"/>
  <c r="Q703" i="8" s="1"/>
  <c r="J703" i="8"/>
  <c r="O702" i="8"/>
  <c r="Q702" i="8" s="1"/>
  <c r="J702" i="8"/>
  <c r="O701" i="8"/>
  <c r="J701" i="8"/>
  <c r="O700" i="8"/>
  <c r="Q700" i="8" s="1"/>
  <c r="J700" i="8"/>
  <c r="O699" i="8"/>
  <c r="J699" i="8"/>
  <c r="O698" i="8"/>
  <c r="J698" i="8"/>
  <c r="O697" i="8"/>
  <c r="J697" i="8"/>
  <c r="O696" i="8"/>
  <c r="Q696" i="8" s="1"/>
  <c r="J696" i="8"/>
  <c r="O695" i="8"/>
  <c r="Q695" i="8" s="1"/>
  <c r="J695" i="8"/>
  <c r="O694" i="8"/>
  <c r="Q694" i="8" s="1"/>
  <c r="J694" i="8"/>
  <c r="O693" i="8"/>
  <c r="Q693" i="8" s="1"/>
  <c r="J693" i="8"/>
  <c r="O692" i="8"/>
  <c r="Q692" i="8" s="1"/>
  <c r="J692" i="8"/>
  <c r="O691" i="8"/>
  <c r="Q691" i="8" s="1"/>
  <c r="J691" i="8"/>
  <c r="O690" i="8"/>
  <c r="J690" i="8"/>
  <c r="O689" i="8"/>
  <c r="J689" i="8"/>
  <c r="O688" i="8"/>
  <c r="Q688" i="8" s="1"/>
  <c r="J688" i="8"/>
  <c r="O687" i="8"/>
  <c r="Q687" i="8" s="1"/>
  <c r="J687" i="8"/>
  <c r="O686" i="8"/>
  <c r="Q686" i="8" s="1"/>
  <c r="J686" i="8"/>
  <c r="O685" i="8"/>
  <c r="J685" i="8"/>
  <c r="O684" i="8"/>
  <c r="Q684" i="8" s="1"/>
  <c r="J684" i="8"/>
  <c r="O683" i="8"/>
  <c r="J683" i="8"/>
  <c r="O682" i="8"/>
  <c r="J682" i="8"/>
  <c r="O681" i="8"/>
  <c r="J681" i="8"/>
  <c r="O680" i="8"/>
  <c r="Q680" i="8" s="1"/>
  <c r="J680" i="8"/>
  <c r="O679" i="8"/>
  <c r="Q679" i="8" s="1"/>
  <c r="J679" i="8"/>
  <c r="O678" i="8"/>
  <c r="Q678" i="8" s="1"/>
  <c r="J678" i="8"/>
  <c r="O677" i="8"/>
  <c r="Q677" i="8" s="1"/>
  <c r="J677" i="8"/>
  <c r="O676" i="8"/>
  <c r="Q676" i="8" s="1"/>
  <c r="J676" i="8"/>
  <c r="O675" i="8"/>
  <c r="Q675" i="8" s="1"/>
  <c r="J675" i="8"/>
  <c r="O674" i="8"/>
  <c r="J674" i="8"/>
  <c r="O673" i="8"/>
  <c r="J673" i="8"/>
  <c r="O672" i="8"/>
  <c r="Q672" i="8" s="1"/>
  <c r="J672" i="8"/>
  <c r="O671" i="8"/>
  <c r="Q671" i="8" s="1"/>
  <c r="J671" i="8"/>
  <c r="O670" i="8"/>
  <c r="Q670" i="8" s="1"/>
  <c r="J670" i="8"/>
  <c r="O669" i="8"/>
  <c r="J669" i="8"/>
  <c r="O668" i="8"/>
  <c r="Q668" i="8" s="1"/>
  <c r="J668" i="8"/>
  <c r="O667" i="8"/>
  <c r="J667" i="8"/>
  <c r="O666" i="8"/>
  <c r="J666" i="8"/>
  <c r="O665" i="8"/>
  <c r="J665" i="8"/>
  <c r="O664" i="8"/>
  <c r="Q664" i="8" s="1"/>
  <c r="J664" i="8"/>
  <c r="O663" i="8"/>
  <c r="Q663" i="8" s="1"/>
  <c r="J663" i="8"/>
  <c r="O662" i="8"/>
  <c r="Q662" i="8" s="1"/>
  <c r="J662" i="8"/>
  <c r="O661" i="8"/>
  <c r="Q661" i="8" s="1"/>
  <c r="J661" i="8"/>
  <c r="O660" i="8"/>
  <c r="Q660" i="8" s="1"/>
  <c r="J660" i="8"/>
  <c r="O659" i="8"/>
  <c r="Q659" i="8" s="1"/>
  <c r="J659" i="8"/>
  <c r="O658" i="8"/>
  <c r="J658" i="8"/>
  <c r="O657" i="8"/>
  <c r="J657" i="8"/>
  <c r="O656" i="8"/>
  <c r="Q656" i="8" s="1"/>
  <c r="J656" i="8"/>
  <c r="O655" i="8"/>
  <c r="Q655" i="8" s="1"/>
  <c r="J655" i="8"/>
  <c r="O654" i="8"/>
  <c r="Q654" i="8" s="1"/>
  <c r="J654" i="8"/>
  <c r="O653" i="8"/>
  <c r="J653" i="8"/>
  <c r="O652" i="8"/>
  <c r="Q652" i="8" s="1"/>
  <c r="J652" i="8"/>
  <c r="O651" i="8"/>
  <c r="J651" i="8"/>
  <c r="O650" i="8"/>
  <c r="J650" i="8"/>
  <c r="O649" i="8"/>
  <c r="J649" i="8"/>
  <c r="O648" i="8"/>
  <c r="Q648" i="8" s="1"/>
  <c r="J648" i="8"/>
  <c r="O647" i="8"/>
  <c r="Q647" i="8" s="1"/>
  <c r="J647" i="8"/>
  <c r="O646" i="8"/>
  <c r="Q646" i="8" s="1"/>
  <c r="J646" i="8"/>
  <c r="O645" i="8"/>
  <c r="Q645" i="8" s="1"/>
  <c r="J645" i="8"/>
  <c r="O644" i="8"/>
  <c r="Q644" i="8" s="1"/>
  <c r="J644" i="8"/>
  <c r="O643" i="8"/>
  <c r="J643" i="8"/>
  <c r="O642" i="8"/>
  <c r="J642" i="8"/>
  <c r="O641" i="8"/>
  <c r="J641" i="8"/>
  <c r="O640" i="8"/>
  <c r="J640" i="8"/>
  <c r="O639" i="8"/>
  <c r="Q639" i="8" s="1"/>
  <c r="J639" i="8"/>
  <c r="O638" i="8"/>
  <c r="Q638" i="8" s="1"/>
  <c r="J638" i="8"/>
  <c r="O637" i="8"/>
  <c r="J637" i="8"/>
  <c r="O636" i="8"/>
  <c r="J636" i="8"/>
  <c r="O635" i="8"/>
  <c r="J635" i="8"/>
  <c r="O634" i="8"/>
  <c r="Q634" i="8" s="1"/>
  <c r="J634" i="8"/>
  <c r="O633" i="8"/>
  <c r="J633" i="8"/>
  <c r="O632" i="8"/>
  <c r="J632" i="8"/>
  <c r="O631" i="8"/>
  <c r="Q631" i="8" s="1"/>
  <c r="J631" i="8"/>
  <c r="O630" i="8"/>
  <c r="Q630" i="8" s="1"/>
  <c r="J630" i="8"/>
  <c r="O629" i="8"/>
  <c r="Q629" i="8" s="1"/>
  <c r="J629" i="8"/>
  <c r="O628" i="8"/>
  <c r="Q628" i="8" s="1"/>
  <c r="J628" i="8"/>
  <c r="O627" i="8"/>
  <c r="J627" i="8"/>
  <c r="O626" i="8"/>
  <c r="J626" i="8"/>
  <c r="O625" i="8"/>
  <c r="J625" i="8"/>
  <c r="O624" i="8"/>
  <c r="J624" i="8"/>
  <c r="O623" i="8"/>
  <c r="Q623" i="8" s="1"/>
  <c r="J623" i="8"/>
  <c r="O622" i="8"/>
  <c r="Q622" i="8" s="1"/>
  <c r="J622" i="8"/>
  <c r="O621" i="8"/>
  <c r="J621" i="8"/>
  <c r="O620" i="8"/>
  <c r="J620" i="8"/>
  <c r="O619" i="8"/>
  <c r="J619" i="8"/>
  <c r="O618" i="8"/>
  <c r="Q618" i="8" s="1"/>
  <c r="J618" i="8"/>
  <c r="O617" i="8"/>
  <c r="J617" i="8"/>
  <c r="O616" i="8"/>
  <c r="J616" i="8"/>
  <c r="O615" i="8"/>
  <c r="Q615" i="8" s="1"/>
  <c r="J615" i="8"/>
  <c r="O614" i="8"/>
  <c r="Q614" i="8" s="1"/>
  <c r="J614" i="8"/>
  <c r="O613" i="8"/>
  <c r="Q613" i="8" s="1"/>
  <c r="J613" i="8"/>
  <c r="O612" i="8"/>
  <c r="Q612" i="8" s="1"/>
  <c r="J612" i="8"/>
  <c r="O611" i="8"/>
  <c r="J611" i="8"/>
  <c r="O610" i="8"/>
  <c r="J610" i="8"/>
  <c r="O609" i="8"/>
  <c r="J609" i="8"/>
  <c r="O608" i="8"/>
  <c r="J608" i="8"/>
  <c r="O607" i="8"/>
  <c r="Q607" i="8" s="1"/>
  <c r="J607" i="8"/>
  <c r="O606" i="8"/>
  <c r="Q606" i="8" s="1"/>
  <c r="J606" i="8"/>
  <c r="O605" i="8"/>
  <c r="J605" i="8"/>
  <c r="O604" i="8"/>
  <c r="J604" i="8"/>
  <c r="O603" i="8"/>
  <c r="J603" i="8"/>
  <c r="O602" i="8"/>
  <c r="Q602" i="8" s="1"/>
  <c r="J602" i="8"/>
  <c r="O601" i="8"/>
  <c r="J601" i="8"/>
  <c r="O600" i="8"/>
  <c r="J600" i="8"/>
  <c r="O599" i="8"/>
  <c r="Q599" i="8" s="1"/>
  <c r="J599" i="8"/>
  <c r="O598" i="8"/>
  <c r="Q598" i="8" s="1"/>
  <c r="J598" i="8"/>
  <c r="O597" i="8"/>
  <c r="Q597" i="8" s="1"/>
  <c r="J597" i="8"/>
  <c r="O596" i="8"/>
  <c r="Q596" i="8" s="1"/>
  <c r="J596" i="8"/>
  <c r="O595" i="8"/>
  <c r="J595" i="8"/>
  <c r="O594" i="8"/>
  <c r="J594" i="8"/>
  <c r="O593" i="8"/>
  <c r="J593" i="8"/>
  <c r="O592" i="8"/>
  <c r="J592" i="8"/>
  <c r="O591" i="8"/>
  <c r="Q591" i="8" s="1"/>
  <c r="J591" i="8"/>
  <c r="O590" i="8"/>
  <c r="Q590" i="8" s="1"/>
  <c r="J590" i="8"/>
  <c r="O589" i="8"/>
  <c r="J589" i="8"/>
  <c r="O588" i="8"/>
  <c r="J588" i="8"/>
  <c r="O587" i="8"/>
  <c r="J587" i="8"/>
  <c r="O586" i="8"/>
  <c r="Q586" i="8" s="1"/>
  <c r="J586" i="8"/>
  <c r="O585" i="8"/>
  <c r="J585" i="8"/>
  <c r="O584" i="8"/>
  <c r="J584" i="8"/>
  <c r="O583" i="8"/>
  <c r="Q583" i="8" s="1"/>
  <c r="J583" i="8"/>
  <c r="O582" i="8"/>
  <c r="Q582" i="8" s="1"/>
  <c r="J582" i="8"/>
  <c r="O581" i="8"/>
  <c r="Q581" i="8" s="1"/>
  <c r="J581" i="8"/>
  <c r="O580" i="8"/>
  <c r="Q580" i="8" s="1"/>
  <c r="J580" i="8"/>
  <c r="O579" i="8"/>
  <c r="J579" i="8"/>
  <c r="O578" i="8"/>
  <c r="J578" i="8"/>
  <c r="O577" i="8"/>
  <c r="J577" i="8"/>
  <c r="O576" i="8"/>
  <c r="J576" i="8"/>
  <c r="O575" i="8"/>
  <c r="Q575" i="8" s="1"/>
  <c r="J575" i="8"/>
  <c r="O574" i="8"/>
  <c r="Q574" i="8" s="1"/>
  <c r="J574" i="8"/>
  <c r="O573" i="8"/>
  <c r="J573" i="8"/>
  <c r="O572" i="8"/>
  <c r="J572" i="8"/>
  <c r="O571" i="8"/>
  <c r="J571" i="8"/>
  <c r="O570" i="8"/>
  <c r="Q570" i="8" s="1"/>
  <c r="J570" i="8"/>
  <c r="O569" i="8"/>
  <c r="J569" i="8"/>
  <c r="O568" i="8"/>
  <c r="J568" i="8"/>
  <c r="O567" i="8"/>
  <c r="Q567" i="8" s="1"/>
  <c r="J567" i="8"/>
  <c r="O566" i="8"/>
  <c r="Q566" i="8" s="1"/>
  <c r="J566" i="8"/>
  <c r="O565" i="8"/>
  <c r="Q565" i="8" s="1"/>
  <c r="J565" i="8"/>
  <c r="O564" i="8"/>
  <c r="Q564" i="8" s="1"/>
  <c r="J564" i="8"/>
  <c r="O563" i="8"/>
  <c r="J563" i="8"/>
  <c r="O562" i="8"/>
  <c r="J562" i="8"/>
  <c r="O561" i="8"/>
  <c r="J561" i="8"/>
  <c r="O560" i="8"/>
  <c r="J560" i="8"/>
  <c r="O559" i="8"/>
  <c r="Q559" i="8" s="1"/>
  <c r="J559" i="8"/>
  <c r="O558" i="8"/>
  <c r="Q558" i="8" s="1"/>
  <c r="J558" i="8"/>
  <c r="O557" i="8"/>
  <c r="J557" i="8"/>
  <c r="O556" i="8"/>
  <c r="J556" i="8"/>
  <c r="O555" i="8"/>
  <c r="J555" i="8"/>
  <c r="O554" i="8"/>
  <c r="Q554" i="8" s="1"/>
  <c r="J554" i="8"/>
  <c r="O553" i="8"/>
  <c r="J553" i="8"/>
  <c r="O552" i="8"/>
  <c r="J552" i="8"/>
  <c r="O551" i="8"/>
  <c r="Q551" i="8" s="1"/>
  <c r="J551" i="8"/>
  <c r="O550" i="8"/>
  <c r="Q550" i="8" s="1"/>
  <c r="J550" i="8"/>
  <c r="O549" i="8"/>
  <c r="Q549" i="8" s="1"/>
  <c r="J549" i="8"/>
  <c r="O548" i="8"/>
  <c r="Q548" i="8" s="1"/>
  <c r="J548" i="8"/>
  <c r="O547" i="8"/>
  <c r="J547" i="8"/>
  <c r="O546" i="8"/>
  <c r="J546" i="8"/>
  <c r="O545" i="8"/>
  <c r="J545" i="8"/>
  <c r="O544" i="8"/>
  <c r="J544" i="8"/>
  <c r="O543" i="8"/>
  <c r="Q543" i="8" s="1"/>
  <c r="J543" i="8"/>
  <c r="O542" i="8"/>
  <c r="Q542" i="8" s="1"/>
  <c r="J542" i="8"/>
  <c r="O541" i="8"/>
  <c r="J541" i="8"/>
  <c r="O540" i="8"/>
  <c r="J540" i="8"/>
  <c r="O539" i="8"/>
  <c r="J539" i="8"/>
  <c r="O538" i="8"/>
  <c r="Q538" i="8" s="1"/>
  <c r="J538" i="8"/>
  <c r="O537" i="8"/>
  <c r="J537" i="8"/>
  <c r="O536" i="8"/>
  <c r="J536" i="8"/>
  <c r="O535" i="8"/>
  <c r="Q535" i="8" s="1"/>
  <c r="J535" i="8"/>
  <c r="O534" i="8"/>
  <c r="Q534" i="8" s="1"/>
  <c r="J534" i="8"/>
  <c r="O533" i="8"/>
  <c r="Q533" i="8" s="1"/>
  <c r="J533" i="8"/>
  <c r="O532" i="8"/>
  <c r="Q532" i="8" s="1"/>
  <c r="J532" i="8"/>
  <c r="O531" i="8"/>
  <c r="J531" i="8"/>
  <c r="O530" i="8"/>
  <c r="J530" i="8"/>
  <c r="O529" i="8"/>
  <c r="J529" i="8"/>
  <c r="O528" i="8"/>
  <c r="J528" i="8"/>
  <c r="O527" i="8"/>
  <c r="Q527" i="8" s="1"/>
  <c r="J527" i="8"/>
  <c r="O526" i="8"/>
  <c r="Q526" i="8" s="1"/>
  <c r="J526" i="8"/>
  <c r="O525" i="8"/>
  <c r="J525" i="8"/>
  <c r="O524" i="8"/>
  <c r="J524" i="8"/>
  <c r="O523" i="8"/>
  <c r="J523" i="8"/>
  <c r="O522" i="8"/>
  <c r="Q522" i="8" s="1"/>
  <c r="J522" i="8"/>
  <c r="O521" i="8"/>
  <c r="J521" i="8"/>
  <c r="O520" i="8"/>
  <c r="J520" i="8"/>
  <c r="O519" i="8"/>
  <c r="Q519" i="8" s="1"/>
  <c r="J519" i="8"/>
  <c r="O518" i="8"/>
  <c r="Q518" i="8" s="1"/>
  <c r="J518" i="8"/>
  <c r="O517" i="8"/>
  <c r="Q517" i="8" s="1"/>
  <c r="J517" i="8"/>
  <c r="O516" i="8"/>
  <c r="Q516" i="8" s="1"/>
  <c r="J516" i="8"/>
  <c r="O515" i="8"/>
  <c r="J515" i="8"/>
  <c r="O514" i="8"/>
  <c r="Q514" i="8" s="1"/>
  <c r="J514" i="8"/>
  <c r="O513" i="8"/>
  <c r="Q513" i="8" s="1"/>
  <c r="J513" i="8"/>
  <c r="O512" i="8"/>
  <c r="J512" i="8"/>
  <c r="O511" i="8"/>
  <c r="J511" i="8"/>
  <c r="O510" i="8"/>
  <c r="J510" i="8"/>
  <c r="O509" i="8"/>
  <c r="Q509" i="8" s="1"/>
  <c r="J509" i="8"/>
  <c r="O508" i="8"/>
  <c r="Q508" i="8" s="1"/>
  <c r="J508" i="8"/>
  <c r="O507" i="8"/>
  <c r="Q507" i="8" s="1"/>
  <c r="J507" i="8"/>
  <c r="O506" i="8"/>
  <c r="Q506" i="8" s="1"/>
  <c r="J506" i="8"/>
  <c r="O505" i="8"/>
  <c r="Q505" i="8" s="1"/>
  <c r="J505" i="8"/>
  <c r="O504" i="8"/>
  <c r="J504" i="8"/>
  <c r="O503" i="8"/>
  <c r="J503" i="8"/>
  <c r="O502" i="8"/>
  <c r="J502" i="8"/>
  <c r="O501" i="8"/>
  <c r="J501" i="8"/>
  <c r="O500" i="8"/>
  <c r="J500" i="8"/>
  <c r="O499" i="8"/>
  <c r="J499" i="8"/>
  <c r="O498" i="8"/>
  <c r="Q498" i="8" s="1"/>
  <c r="J498" i="8"/>
  <c r="O497" i="8"/>
  <c r="Q497" i="8" s="1"/>
  <c r="J497" i="8"/>
  <c r="O496" i="8"/>
  <c r="J496" i="8"/>
  <c r="O495" i="8"/>
  <c r="J495" i="8"/>
  <c r="O494" i="8"/>
  <c r="J494" i="8"/>
  <c r="O493" i="8"/>
  <c r="Q493" i="8" s="1"/>
  <c r="J493" i="8"/>
  <c r="O492" i="8"/>
  <c r="Q492" i="8" s="1"/>
  <c r="J492" i="8"/>
  <c r="O491" i="8"/>
  <c r="Q491" i="8" s="1"/>
  <c r="J491" i="8"/>
  <c r="O490" i="8"/>
  <c r="Q490" i="8" s="1"/>
  <c r="J490" i="8"/>
  <c r="O489" i="8"/>
  <c r="Q489" i="8" s="1"/>
  <c r="J489" i="8"/>
  <c r="O488" i="8"/>
  <c r="J488" i="8"/>
  <c r="O487" i="8"/>
  <c r="J487" i="8"/>
  <c r="O486" i="8"/>
  <c r="J486" i="8"/>
  <c r="O485" i="8"/>
  <c r="J485" i="8"/>
  <c r="O484" i="8"/>
  <c r="J484" i="8"/>
  <c r="O483" i="8"/>
  <c r="J483" i="8"/>
  <c r="O482" i="8"/>
  <c r="Q482" i="8" s="1"/>
  <c r="J482" i="8"/>
  <c r="O481" i="8"/>
  <c r="Q481" i="8" s="1"/>
  <c r="J481" i="8"/>
  <c r="O480" i="8"/>
  <c r="J480" i="8"/>
  <c r="O479" i="8"/>
  <c r="J479" i="8"/>
  <c r="O478" i="8"/>
  <c r="J478" i="8"/>
  <c r="O477" i="8"/>
  <c r="Q477" i="8" s="1"/>
  <c r="J477" i="8"/>
  <c r="O476" i="8"/>
  <c r="Q476" i="8" s="1"/>
  <c r="J476" i="8"/>
  <c r="O475" i="8"/>
  <c r="Q475" i="8" s="1"/>
  <c r="J475" i="8"/>
  <c r="O474" i="8"/>
  <c r="Q474" i="8" s="1"/>
  <c r="J474" i="8"/>
  <c r="O473" i="8"/>
  <c r="Q473" i="8" s="1"/>
  <c r="J473" i="8"/>
  <c r="O472" i="8"/>
  <c r="J472" i="8"/>
  <c r="O471" i="8"/>
  <c r="J471" i="8"/>
  <c r="O470" i="8"/>
  <c r="J470" i="8"/>
  <c r="O469" i="8"/>
  <c r="J469" i="8"/>
  <c r="O468" i="8"/>
  <c r="J468" i="8"/>
  <c r="O467" i="8"/>
  <c r="J467" i="8"/>
  <c r="O466" i="8"/>
  <c r="Q466" i="8" s="1"/>
  <c r="J466" i="8"/>
  <c r="O465" i="8"/>
  <c r="Q465" i="8" s="1"/>
  <c r="J465" i="8"/>
  <c r="O464" i="8"/>
  <c r="J464" i="8"/>
  <c r="O463" i="8"/>
  <c r="J463" i="8"/>
  <c r="O462" i="8"/>
  <c r="J462" i="8"/>
  <c r="O461" i="8"/>
  <c r="Q461" i="8" s="1"/>
  <c r="J461" i="8"/>
  <c r="O460" i="8"/>
  <c r="Q460" i="8" s="1"/>
  <c r="J460" i="8"/>
  <c r="O459" i="8"/>
  <c r="Q459" i="8" s="1"/>
  <c r="J459" i="8"/>
  <c r="O458" i="8"/>
  <c r="Q458" i="8" s="1"/>
  <c r="J458" i="8"/>
  <c r="O457" i="8"/>
  <c r="Q457" i="8" s="1"/>
  <c r="J457" i="8"/>
  <c r="O456" i="8"/>
  <c r="J456" i="8"/>
  <c r="O455" i="8"/>
  <c r="J455" i="8"/>
  <c r="O454" i="8"/>
  <c r="J454" i="8"/>
  <c r="O453" i="8"/>
  <c r="J453" i="8"/>
  <c r="O452" i="8"/>
  <c r="J452" i="8"/>
  <c r="O451" i="8"/>
  <c r="J451" i="8"/>
  <c r="O450" i="8"/>
  <c r="Q450" i="8" s="1"/>
  <c r="J450" i="8"/>
  <c r="O449" i="8"/>
  <c r="Q449" i="8" s="1"/>
  <c r="J449" i="8"/>
  <c r="O448" i="8"/>
  <c r="J448" i="8"/>
  <c r="O447" i="8"/>
  <c r="J447" i="8"/>
  <c r="O446" i="8"/>
  <c r="J446" i="8"/>
  <c r="O445" i="8"/>
  <c r="Q445" i="8" s="1"/>
  <c r="J445" i="8"/>
  <c r="O444" i="8"/>
  <c r="Q444" i="8" s="1"/>
  <c r="J444" i="8"/>
  <c r="O443" i="8"/>
  <c r="Q443" i="8" s="1"/>
  <c r="J443" i="8"/>
  <c r="O442" i="8"/>
  <c r="Q442" i="8" s="1"/>
  <c r="J442" i="8"/>
  <c r="O441" i="8"/>
  <c r="Q441" i="8" s="1"/>
  <c r="J441" i="8"/>
  <c r="O440" i="8"/>
  <c r="J440" i="8"/>
  <c r="O439" i="8"/>
  <c r="J439" i="8"/>
  <c r="O438" i="8"/>
  <c r="J438" i="8"/>
  <c r="O437" i="8"/>
  <c r="J437" i="8"/>
  <c r="O436" i="8"/>
  <c r="J436" i="8"/>
  <c r="O435" i="8"/>
  <c r="J435" i="8"/>
  <c r="O434" i="8"/>
  <c r="Q434" i="8" s="1"/>
  <c r="J434" i="8"/>
  <c r="O433" i="8"/>
  <c r="Q433" i="8" s="1"/>
  <c r="J433" i="8"/>
  <c r="O432" i="8"/>
  <c r="J432" i="8"/>
  <c r="O431" i="8"/>
  <c r="J431" i="8"/>
  <c r="O430" i="8"/>
  <c r="J430" i="8"/>
  <c r="O429" i="8"/>
  <c r="Q429" i="8" s="1"/>
  <c r="J429" i="8"/>
  <c r="O428" i="8"/>
  <c r="Q428" i="8" s="1"/>
  <c r="J428" i="8"/>
  <c r="O427" i="8"/>
  <c r="Q427" i="8" s="1"/>
  <c r="J427" i="8"/>
  <c r="O426" i="8"/>
  <c r="Q426" i="8" s="1"/>
  <c r="J426" i="8"/>
  <c r="O425" i="8"/>
  <c r="Q425" i="8" s="1"/>
  <c r="J425" i="8"/>
  <c r="O424" i="8"/>
  <c r="J424" i="8"/>
  <c r="O423" i="8"/>
  <c r="J423" i="8"/>
  <c r="O422" i="8"/>
  <c r="J422" i="8"/>
  <c r="O421" i="8"/>
  <c r="J421" i="8"/>
  <c r="O420" i="8"/>
  <c r="J420" i="8"/>
  <c r="O419" i="8"/>
  <c r="J419" i="8"/>
  <c r="O418" i="8"/>
  <c r="Q418" i="8" s="1"/>
  <c r="J418" i="8"/>
  <c r="O417" i="8"/>
  <c r="Q417" i="8" s="1"/>
  <c r="J417" i="8"/>
  <c r="O416" i="8"/>
  <c r="J416" i="8"/>
  <c r="O415" i="8"/>
  <c r="J415" i="8"/>
  <c r="O414" i="8"/>
  <c r="J414" i="8"/>
  <c r="O413" i="8"/>
  <c r="Q413" i="8" s="1"/>
  <c r="J413" i="8"/>
  <c r="O412" i="8"/>
  <c r="Q412" i="8" s="1"/>
  <c r="J412" i="8"/>
  <c r="O411" i="8"/>
  <c r="Q411" i="8" s="1"/>
  <c r="J411" i="8"/>
  <c r="O410" i="8"/>
  <c r="Q410" i="8" s="1"/>
  <c r="J410" i="8"/>
  <c r="O409" i="8"/>
  <c r="Q409" i="8" s="1"/>
  <c r="J409" i="8"/>
  <c r="O408" i="8"/>
  <c r="J408" i="8"/>
  <c r="O407" i="8"/>
  <c r="J407" i="8"/>
  <c r="O406" i="8"/>
  <c r="J406" i="8"/>
  <c r="O405" i="8"/>
  <c r="J405" i="8"/>
  <c r="O404" i="8"/>
  <c r="J404" i="8"/>
  <c r="O403" i="8"/>
  <c r="J403" i="8"/>
  <c r="O402" i="8"/>
  <c r="Q402" i="8" s="1"/>
  <c r="J402" i="8"/>
  <c r="O401" i="8"/>
  <c r="Q401" i="8" s="1"/>
  <c r="J401" i="8"/>
  <c r="O400" i="8"/>
  <c r="J400" i="8"/>
  <c r="O399" i="8"/>
  <c r="J399" i="8"/>
  <c r="O398" i="8"/>
  <c r="J398" i="8"/>
  <c r="O397" i="8"/>
  <c r="Q397" i="8" s="1"/>
  <c r="J397" i="8"/>
  <c r="O396" i="8"/>
  <c r="Q396" i="8" s="1"/>
  <c r="J396" i="8"/>
  <c r="O395" i="8"/>
  <c r="Q395" i="8" s="1"/>
  <c r="J395" i="8"/>
  <c r="O394" i="8"/>
  <c r="Q394" i="8" s="1"/>
  <c r="J394" i="8"/>
  <c r="O393" i="8"/>
  <c r="Q393" i="8" s="1"/>
  <c r="J393" i="8"/>
  <c r="O392" i="8"/>
  <c r="J392" i="8"/>
  <c r="O391" i="8"/>
  <c r="J391" i="8"/>
  <c r="O390" i="8"/>
  <c r="J390" i="8"/>
  <c r="O389" i="8"/>
  <c r="J389" i="8"/>
  <c r="O388" i="8"/>
  <c r="J388" i="8"/>
  <c r="J387" i="8"/>
  <c r="J386" i="8"/>
  <c r="J385" i="8"/>
  <c r="J384" i="8"/>
  <c r="J383" i="8"/>
  <c r="J382" i="8"/>
  <c r="J381" i="8"/>
  <c r="J380" i="8"/>
  <c r="J379" i="8"/>
  <c r="J378" i="8"/>
  <c r="J377" i="8"/>
  <c r="J376" i="8"/>
  <c r="J375" i="8"/>
  <c r="J374" i="8"/>
  <c r="J373" i="8"/>
  <c r="J372" i="8"/>
  <c r="J371" i="8"/>
  <c r="J370" i="8"/>
  <c r="J369" i="8"/>
  <c r="J368" i="8"/>
  <c r="J367" i="8"/>
  <c r="J366" i="8"/>
  <c r="J365" i="8"/>
  <c r="J364" i="8"/>
  <c r="J363" i="8"/>
  <c r="J362" i="8"/>
  <c r="J361" i="8"/>
  <c r="J360" i="8"/>
  <c r="J359" i="8"/>
  <c r="J358" i="8"/>
  <c r="J357" i="8"/>
  <c r="J356" i="8"/>
  <c r="J355" i="8"/>
  <c r="J354" i="8"/>
  <c r="J353" i="8"/>
  <c r="J352" i="8"/>
  <c r="J351" i="8"/>
  <c r="J350" i="8"/>
  <c r="J349" i="8"/>
  <c r="J348" i="8"/>
  <c r="J347" i="8"/>
  <c r="J346" i="8"/>
  <c r="J345" i="8"/>
  <c r="J344" i="8"/>
  <c r="J343" i="8"/>
  <c r="J342" i="8"/>
  <c r="J341" i="8"/>
  <c r="J340" i="8"/>
  <c r="J339" i="8"/>
  <c r="J338" i="8"/>
  <c r="J337" i="8"/>
  <c r="J336" i="8"/>
  <c r="J335" i="8"/>
  <c r="J334" i="8"/>
  <c r="J333" i="8"/>
  <c r="J332" i="8"/>
  <c r="J331" i="8"/>
  <c r="J330" i="8"/>
  <c r="J329" i="8"/>
  <c r="J328" i="8"/>
  <c r="J327" i="8"/>
  <c r="J326" i="8"/>
  <c r="J325" i="8"/>
  <c r="J324" i="8"/>
  <c r="J323" i="8"/>
  <c r="J322" i="8"/>
  <c r="J321" i="8"/>
  <c r="J320" i="8"/>
  <c r="J319" i="8"/>
  <c r="J318" i="8"/>
  <c r="J317" i="8"/>
  <c r="J316" i="8"/>
  <c r="J315" i="8"/>
  <c r="J314" i="8"/>
  <c r="J313" i="8"/>
  <c r="J312" i="8"/>
  <c r="J311" i="8"/>
  <c r="J310" i="8"/>
  <c r="J309" i="8"/>
  <c r="J308" i="8"/>
  <c r="J307" i="8"/>
  <c r="J306" i="8"/>
  <c r="J305" i="8"/>
  <c r="J304" i="8"/>
  <c r="J303" i="8"/>
  <c r="J302" i="8"/>
  <c r="J301" i="8"/>
  <c r="J300" i="8"/>
  <c r="J299" i="8"/>
  <c r="J298" i="8"/>
  <c r="J297" i="8"/>
  <c r="J296" i="8"/>
  <c r="J295" i="8"/>
  <c r="J294" i="8"/>
  <c r="J293" i="8"/>
  <c r="J292" i="8"/>
  <c r="J291" i="8"/>
  <c r="J290" i="8"/>
  <c r="J289" i="8"/>
  <c r="J288" i="8"/>
  <c r="J287" i="8"/>
  <c r="J286" i="8"/>
  <c r="J285" i="8"/>
  <c r="J284" i="8"/>
  <c r="J283" i="8"/>
  <c r="J282" i="8"/>
  <c r="J281" i="8"/>
  <c r="J280" i="8"/>
  <c r="J279" i="8"/>
  <c r="J278" i="8"/>
  <c r="J277" i="8"/>
  <c r="J276" i="8"/>
  <c r="J275" i="8"/>
  <c r="J274" i="8"/>
  <c r="J273" i="8"/>
  <c r="J272" i="8"/>
  <c r="J271" i="8"/>
  <c r="J270" i="8"/>
  <c r="J269" i="8"/>
  <c r="J268" i="8"/>
  <c r="J267" i="8"/>
  <c r="J266" i="8"/>
  <c r="J265" i="8"/>
  <c r="J264" i="8"/>
  <c r="J263" i="8"/>
  <c r="J262" i="8"/>
  <c r="J261" i="8"/>
  <c r="J260" i="8"/>
  <c r="J259" i="8"/>
  <c r="J258" i="8"/>
  <c r="J257" i="8"/>
  <c r="J256" i="8"/>
  <c r="J255" i="8"/>
  <c r="J254" i="8"/>
  <c r="J253" i="8"/>
  <c r="J252" i="8"/>
  <c r="J251" i="8"/>
  <c r="J250" i="8"/>
  <c r="J249" i="8"/>
  <c r="J248" i="8"/>
  <c r="J247" i="8"/>
  <c r="J246" i="8"/>
  <c r="J245" i="8"/>
  <c r="J244" i="8"/>
  <c r="J243" i="8"/>
  <c r="J242" i="8"/>
  <c r="J241" i="8"/>
  <c r="J240" i="8"/>
  <c r="J239" i="8"/>
  <c r="J238" i="8"/>
  <c r="J237" i="8"/>
  <c r="J236" i="8"/>
  <c r="J235" i="8"/>
  <c r="J234" i="8"/>
  <c r="J233" i="8"/>
  <c r="J232" i="8"/>
  <c r="J231" i="8"/>
  <c r="J230" i="8"/>
  <c r="J229" i="8"/>
  <c r="J228" i="8"/>
  <c r="J227" i="8"/>
  <c r="J226" i="8"/>
  <c r="J225" i="8"/>
  <c r="J224" i="8"/>
  <c r="J223" i="8"/>
  <c r="J222" i="8"/>
  <c r="J221" i="8"/>
  <c r="J220" i="8"/>
  <c r="J219" i="8"/>
  <c r="J218" i="8"/>
  <c r="J217" i="8"/>
  <c r="J216" i="8"/>
  <c r="J215" i="8"/>
  <c r="J214" i="8"/>
  <c r="J213" i="8"/>
  <c r="J212" i="8"/>
  <c r="J211" i="8"/>
  <c r="J210" i="8"/>
  <c r="J209" i="8"/>
  <c r="J208" i="8"/>
  <c r="J207" i="8"/>
  <c r="J206" i="8"/>
  <c r="J205" i="8"/>
  <c r="J204" i="8"/>
  <c r="J203" i="8"/>
  <c r="J202" i="8"/>
  <c r="J201" i="8"/>
  <c r="J200" i="8"/>
  <c r="J199" i="8"/>
  <c r="J198" i="8"/>
  <c r="J197" i="8"/>
  <c r="J196" i="8"/>
  <c r="J195" i="8"/>
  <c r="J194" i="8"/>
  <c r="J193" i="8"/>
  <c r="J192" i="8"/>
  <c r="J191" i="8"/>
  <c r="J190" i="8"/>
  <c r="J189" i="8"/>
  <c r="J188" i="8"/>
  <c r="J187" i="8"/>
  <c r="J186" i="8"/>
  <c r="J185" i="8"/>
  <c r="J184" i="8"/>
  <c r="J183" i="8"/>
  <c r="J182" i="8"/>
  <c r="J181" i="8"/>
  <c r="J180" i="8"/>
  <c r="J179" i="8"/>
  <c r="J178" i="8"/>
  <c r="J177" i="8"/>
  <c r="J176" i="8"/>
  <c r="J175" i="8"/>
  <c r="J174" i="8"/>
  <c r="J173" i="8"/>
  <c r="J172" i="8"/>
  <c r="J171" i="8"/>
  <c r="J170" i="8"/>
  <c r="J169" i="8"/>
  <c r="J168" i="8"/>
  <c r="J167" i="8"/>
  <c r="J166" i="8"/>
  <c r="J165" i="8"/>
  <c r="J164" i="8"/>
  <c r="J163" i="8"/>
  <c r="J162" i="8"/>
  <c r="J161" i="8"/>
  <c r="J160" i="8"/>
  <c r="J159" i="8"/>
  <c r="J158" i="8"/>
  <c r="J157" i="8"/>
  <c r="J156" i="8"/>
  <c r="J155" i="8"/>
  <c r="J154" i="8"/>
  <c r="J153" i="8"/>
  <c r="J152" i="8"/>
  <c r="J151" i="8"/>
  <c r="J150" i="8"/>
  <c r="J149" i="8"/>
  <c r="J148" i="8"/>
  <c r="J147" i="8"/>
  <c r="J146" i="8"/>
  <c r="J145" i="8"/>
  <c r="J144" i="8"/>
  <c r="J143" i="8"/>
  <c r="J142" i="8"/>
  <c r="J141" i="8"/>
  <c r="J140" i="8"/>
  <c r="J139" i="8"/>
  <c r="J138" i="8"/>
  <c r="J137" i="8"/>
  <c r="J136" i="8"/>
  <c r="J135" i="8"/>
  <c r="J134" i="8"/>
  <c r="J133" i="8"/>
  <c r="J132" i="8"/>
  <c r="J131" i="8"/>
  <c r="J130" i="8"/>
  <c r="J129" i="8"/>
  <c r="J128" i="8"/>
  <c r="J127" i="8"/>
  <c r="J126" i="8"/>
  <c r="J125" i="8"/>
  <c r="J124" i="8"/>
  <c r="J123" i="8"/>
  <c r="J122" i="8"/>
  <c r="J121" i="8"/>
  <c r="J120" i="8"/>
  <c r="J119" i="8"/>
  <c r="J118" i="8"/>
  <c r="J117" i="8"/>
  <c r="J116" i="8"/>
  <c r="J115" i="8"/>
  <c r="J114" i="8"/>
  <c r="J113" i="8"/>
  <c r="J112" i="8"/>
  <c r="J111" i="8"/>
  <c r="J110" i="8"/>
  <c r="J109" i="8"/>
  <c r="J108" i="8"/>
  <c r="J107" i="8"/>
  <c r="J106" i="8"/>
  <c r="J105" i="8"/>
  <c r="J104" i="8"/>
  <c r="J103" i="8"/>
  <c r="J102" i="8"/>
  <c r="J101" i="8"/>
  <c r="J100" i="8"/>
  <c r="J99" i="8"/>
  <c r="J98" i="8"/>
  <c r="J97" i="8"/>
  <c r="J96" i="8"/>
  <c r="J95" i="8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J73" i="8"/>
  <c r="J72" i="8"/>
  <c r="J71" i="8"/>
  <c r="J70" i="8"/>
  <c r="J69" i="8"/>
  <c r="J68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P278" i="8"/>
  <c r="S24" i="8"/>
  <c r="S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S8" i="8"/>
  <c r="S7" i="8"/>
  <c r="S6" i="8"/>
  <c r="S5" i="8"/>
  <c r="S4" i="8"/>
  <c r="P261" i="8" s="1"/>
  <c r="W11" i="8"/>
  <c r="W10" i="8"/>
  <c r="W9" i="8"/>
  <c r="W8" i="8"/>
  <c r="W24" i="8"/>
  <c r="W19" i="8"/>
  <c r="W18" i="8"/>
  <c r="W17" i="8"/>
  <c r="W16" i="8"/>
  <c r="O387" i="8"/>
  <c r="Q387" i="8" s="1"/>
  <c r="O386" i="8"/>
  <c r="O385" i="8"/>
  <c r="O384" i="8"/>
  <c r="Q384" i="8" s="1"/>
  <c r="O383" i="8"/>
  <c r="Q383" i="8" s="1"/>
  <c r="O382" i="8"/>
  <c r="Q382" i="8" s="1"/>
  <c r="O381" i="8"/>
  <c r="O380" i="8"/>
  <c r="Q380" i="8" s="1"/>
  <c r="O379" i="8"/>
  <c r="O378" i="8"/>
  <c r="O377" i="8"/>
  <c r="O376" i="8"/>
  <c r="Q376" i="8" s="1"/>
  <c r="O375" i="8"/>
  <c r="Q375" i="8" s="1"/>
  <c r="O374" i="8"/>
  <c r="Q374" i="8" s="1"/>
  <c r="O373" i="8"/>
  <c r="Q373" i="8" s="1"/>
  <c r="O372" i="8"/>
  <c r="Q372" i="8" s="1"/>
  <c r="O371" i="8"/>
  <c r="Q371" i="8" s="1"/>
  <c r="O370" i="8"/>
  <c r="O369" i="8"/>
  <c r="O368" i="8"/>
  <c r="Q368" i="8" s="1"/>
  <c r="O367" i="8"/>
  <c r="Q367" i="8" s="1"/>
  <c r="O366" i="8"/>
  <c r="Q366" i="8" s="1"/>
  <c r="O365" i="8"/>
  <c r="O364" i="8"/>
  <c r="Q364" i="8" s="1"/>
  <c r="O363" i="8"/>
  <c r="O362" i="8"/>
  <c r="O361" i="8"/>
  <c r="O360" i="8"/>
  <c r="Q360" i="8" s="1"/>
  <c r="O359" i="8"/>
  <c r="Q359" i="8" s="1"/>
  <c r="O358" i="8"/>
  <c r="Q358" i="8" s="1"/>
  <c r="O357" i="8"/>
  <c r="Q357" i="8" s="1"/>
  <c r="O356" i="8"/>
  <c r="Q356" i="8" s="1"/>
  <c r="O355" i="8"/>
  <c r="Q355" i="8" s="1"/>
  <c r="O354" i="8"/>
  <c r="O353" i="8"/>
  <c r="O352" i="8"/>
  <c r="Q352" i="8" s="1"/>
  <c r="O351" i="8"/>
  <c r="Q351" i="8" s="1"/>
  <c r="O350" i="8"/>
  <c r="Q350" i="8" s="1"/>
  <c r="O349" i="8"/>
  <c r="O348" i="8"/>
  <c r="Q348" i="8" s="1"/>
  <c r="O347" i="8"/>
  <c r="O346" i="8"/>
  <c r="O345" i="8"/>
  <c r="O344" i="8"/>
  <c r="Q344" i="8" s="1"/>
  <c r="O343" i="8"/>
  <c r="Q343" i="8" s="1"/>
  <c r="O342" i="8"/>
  <c r="Q342" i="8" s="1"/>
  <c r="O341" i="8"/>
  <c r="Q341" i="8" s="1"/>
  <c r="O340" i="8"/>
  <c r="Q340" i="8" s="1"/>
  <c r="O339" i="8"/>
  <c r="Q339" i="8" s="1"/>
  <c r="O338" i="8"/>
  <c r="O337" i="8"/>
  <c r="O336" i="8"/>
  <c r="Q336" i="8" s="1"/>
  <c r="O335" i="8"/>
  <c r="Q335" i="8" s="1"/>
  <c r="O334" i="8"/>
  <c r="Q334" i="8" s="1"/>
  <c r="O333" i="8"/>
  <c r="O332" i="8"/>
  <c r="Q332" i="8" s="1"/>
  <c r="O331" i="8"/>
  <c r="O330" i="8"/>
  <c r="O329" i="8"/>
  <c r="O328" i="8"/>
  <c r="Q328" i="8" s="1"/>
  <c r="O327" i="8"/>
  <c r="Q327" i="8" s="1"/>
  <c r="O326" i="8"/>
  <c r="Q326" i="8" s="1"/>
  <c r="O325" i="8"/>
  <c r="Q325" i="8" s="1"/>
  <c r="O324" i="8"/>
  <c r="Q324" i="8" s="1"/>
  <c r="O323" i="8"/>
  <c r="Q323" i="8" s="1"/>
  <c r="O322" i="8"/>
  <c r="O321" i="8"/>
  <c r="O320" i="8"/>
  <c r="Q320" i="8" s="1"/>
  <c r="O319" i="8"/>
  <c r="Q319" i="8" s="1"/>
  <c r="O318" i="8"/>
  <c r="Q318" i="8" s="1"/>
  <c r="O317" i="8"/>
  <c r="O316" i="8"/>
  <c r="Q316" i="8" s="1"/>
  <c r="O315" i="8"/>
  <c r="O314" i="8"/>
  <c r="O313" i="8"/>
  <c r="O312" i="8"/>
  <c r="Q312" i="8" s="1"/>
  <c r="O311" i="8"/>
  <c r="Q311" i="8" s="1"/>
  <c r="O310" i="8"/>
  <c r="Q310" i="8" s="1"/>
  <c r="O309" i="8"/>
  <c r="Q309" i="8" s="1"/>
  <c r="O308" i="8"/>
  <c r="Q308" i="8" s="1"/>
  <c r="O307" i="8"/>
  <c r="Q307" i="8" s="1"/>
  <c r="O306" i="8"/>
  <c r="O305" i="8"/>
  <c r="O304" i="8"/>
  <c r="Q304" i="8" s="1"/>
  <c r="O303" i="8"/>
  <c r="Q303" i="8" s="1"/>
  <c r="O302" i="8"/>
  <c r="Q302" i="8" s="1"/>
  <c r="O301" i="8"/>
  <c r="O300" i="8"/>
  <c r="Q300" i="8" s="1"/>
  <c r="O299" i="8"/>
  <c r="O298" i="8"/>
  <c r="O297" i="8"/>
  <c r="O296" i="8"/>
  <c r="Q296" i="8" s="1"/>
  <c r="O295" i="8"/>
  <c r="Q295" i="8" s="1"/>
  <c r="O294" i="8"/>
  <c r="Q294" i="8" s="1"/>
  <c r="O293" i="8"/>
  <c r="Q293" i="8" s="1"/>
  <c r="O292" i="8"/>
  <c r="Q292" i="8" s="1"/>
  <c r="O291" i="8"/>
  <c r="Q291" i="8" s="1"/>
  <c r="O290" i="8"/>
  <c r="O289" i="8"/>
  <c r="O288" i="8"/>
  <c r="Q288" i="8" s="1"/>
  <c r="O287" i="8"/>
  <c r="Q287" i="8" s="1"/>
  <c r="O286" i="8"/>
  <c r="Q286" i="8" s="1"/>
  <c r="O285" i="8"/>
  <c r="O284" i="8"/>
  <c r="Q284" i="8" s="1"/>
  <c r="O283" i="8"/>
  <c r="O282" i="8"/>
  <c r="O281" i="8"/>
  <c r="O280" i="8"/>
  <c r="Q280" i="8" s="1"/>
  <c r="O279" i="8"/>
  <c r="Q279" i="8" s="1"/>
  <c r="O278" i="8"/>
  <c r="Q278" i="8" s="1"/>
  <c r="O277" i="8"/>
  <c r="Q277" i="8" s="1"/>
  <c r="O276" i="8"/>
  <c r="Q276" i="8" s="1"/>
  <c r="O275" i="8"/>
  <c r="Q275" i="8" s="1"/>
  <c r="O274" i="8"/>
  <c r="O273" i="8"/>
  <c r="O272" i="8"/>
  <c r="Q272" i="8" s="1"/>
  <c r="O271" i="8"/>
  <c r="Q271" i="8" s="1"/>
  <c r="O270" i="8"/>
  <c r="Q270" i="8" s="1"/>
  <c r="O269" i="8"/>
  <c r="O268" i="8"/>
  <c r="Q268" i="8" s="1"/>
  <c r="O267" i="8"/>
  <c r="O266" i="8"/>
  <c r="O265" i="8"/>
  <c r="O264" i="8"/>
  <c r="Q264" i="8" s="1"/>
  <c r="O263" i="8"/>
  <c r="Q263" i="8" s="1"/>
  <c r="O262" i="8"/>
  <c r="Q262" i="8" s="1"/>
  <c r="O261" i="8"/>
  <c r="Q261" i="8" s="1"/>
  <c r="O260" i="8"/>
  <c r="Q260" i="8" s="1"/>
  <c r="O259" i="8"/>
  <c r="O258" i="8"/>
  <c r="O257" i="8"/>
  <c r="O256" i="8"/>
  <c r="O255" i="8"/>
  <c r="Q255" i="8" s="1"/>
  <c r="O254" i="8"/>
  <c r="Q254" i="8" s="1"/>
  <c r="O253" i="8"/>
  <c r="O252" i="8"/>
  <c r="O251" i="8"/>
  <c r="O250" i="8"/>
  <c r="Q250" i="8" s="1"/>
  <c r="O249" i="8"/>
  <c r="O248" i="8"/>
  <c r="O247" i="8"/>
  <c r="Q247" i="8" s="1"/>
  <c r="O246" i="8"/>
  <c r="Q246" i="8" s="1"/>
  <c r="O245" i="8"/>
  <c r="Q245" i="8" s="1"/>
  <c r="O244" i="8"/>
  <c r="Q244" i="8" s="1"/>
  <c r="O243" i="8"/>
  <c r="O242" i="8"/>
  <c r="O241" i="8"/>
  <c r="O240" i="8"/>
  <c r="O239" i="8"/>
  <c r="Q239" i="8" s="1"/>
  <c r="O238" i="8"/>
  <c r="Q238" i="8" s="1"/>
  <c r="O237" i="8"/>
  <c r="O236" i="8"/>
  <c r="O235" i="8"/>
  <c r="O234" i="8"/>
  <c r="Q234" i="8" s="1"/>
  <c r="O233" i="8"/>
  <c r="O232" i="8"/>
  <c r="O231" i="8"/>
  <c r="Q231" i="8" s="1"/>
  <c r="O230" i="8"/>
  <c r="Q230" i="8" s="1"/>
  <c r="O229" i="8"/>
  <c r="Q229" i="8" s="1"/>
  <c r="O228" i="8"/>
  <c r="Q228" i="8" s="1"/>
  <c r="O227" i="8"/>
  <c r="O226" i="8"/>
  <c r="O225" i="8"/>
  <c r="O224" i="8"/>
  <c r="O223" i="8"/>
  <c r="Q223" i="8" s="1"/>
  <c r="O222" i="8"/>
  <c r="Q222" i="8" s="1"/>
  <c r="O221" i="8"/>
  <c r="O220" i="8"/>
  <c r="O219" i="8"/>
  <c r="O218" i="8"/>
  <c r="Q218" i="8" s="1"/>
  <c r="O217" i="8"/>
  <c r="O216" i="8"/>
  <c r="O215" i="8"/>
  <c r="Q215" i="8" s="1"/>
  <c r="O214" i="8"/>
  <c r="Q214" i="8" s="1"/>
  <c r="O213" i="8"/>
  <c r="Q213" i="8" s="1"/>
  <c r="O212" i="8"/>
  <c r="Q212" i="8" s="1"/>
  <c r="O211" i="8"/>
  <c r="O210" i="8"/>
  <c r="O209" i="8"/>
  <c r="O208" i="8"/>
  <c r="O207" i="8"/>
  <c r="Q207" i="8" s="1"/>
  <c r="O206" i="8"/>
  <c r="Q206" i="8" s="1"/>
  <c r="O205" i="8"/>
  <c r="O204" i="8"/>
  <c r="O203" i="8"/>
  <c r="O202" i="8"/>
  <c r="Q202" i="8" s="1"/>
  <c r="O201" i="8"/>
  <c r="O200" i="8"/>
  <c r="O199" i="8"/>
  <c r="Q199" i="8" s="1"/>
  <c r="O198" i="8"/>
  <c r="Q198" i="8" s="1"/>
  <c r="O197" i="8"/>
  <c r="Q197" i="8" s="1"/>
  <c r="O196" i="8"/>
  <c r="Q196" i="8" s="1"/>
  <c r="O195" i="8"/>
  <c r="O194" i="8"/>
  <c r="O193" i="8"/>
  <c r="O192" i="8"/>
  <c r="O191" i="8"/>
  <c r="Q191" i="8" s="1"/>
  <c r="O190" i="8"/>
  <c r="Q190" i="8" s="1"/>
  <c r="O189" i="8"/>
  <c r="O188" i="8"/>
  <c r="O187" i="8"/>
  <c r="O186" i="8"/>
  <c r="Q186" i="8" s="1"/>
  <c r="O185" i="8"/>
  <c r="O184" i="8"/>
  <c r="O183" i="8"/>
  <c r="Q183" i="8" s="1"/>
  <c r="O182" i="8"/>
  <c r="Q182" i="8" s="1"/>
  <c r="O181" i="8"/>
  <c r="Q181" i="8" s="1"/>
  <c r="O180" i="8"/>
  <c r="Q180" i="8" s="1"/>
  <c r="O179" i="8"/>
  <c r="O178" i="8"/>
  <c r="O177" i="8"/>
  <c r="O176" i="8"/>
  <c r="O175" i="8"/>
  <c r="Q175" i="8" s="1"/>
  <c r="O174" i="8"/>
  <c r="Q174" i="8" s="1"/>
  <c r="O173" i="8"/>
  <c r="O172" i="8"/>
  <c r="O171" i="8"/>
  <c r="O170" i="8"/>
  <c r="Q170" i="8" s="1"/>
  <c r="O169" i="8"/>
  <c r="O168" i="8"/>
  <c r="O167" i="8"/>
  <c r="Q167" i="8" s="1"/>
  <c r="O166" i="8"/>
  <c r="Q166" i="8" s="1"/>
  <c r="O165" i="8"/>
  <c r="Q165" i="8" s="1"/>
  <c r="O164" i="8"/>
  <c r="Q164" i="8" s="1"/>
  <c r="O163" i="8"/>
  <c r="O162" i="8"/>
  <c r="O161" i="8"/>
  <c r="O160" i="8"/>
  <c r="O159" i="8"/>
  <c r="Q159" i="8" s="1"/>
  <c r="O158" i="8"/>
  <c r="Q158" i="8" s="1"/>
  <c r="O157" i="8"/>
  <c r="O156" i="8"/>
  <c r="O155" i="8"/>
  <c r="O154" i="8"/>
  <c r="Q154" i="8" s="1"/>
  <c r="O153" i="8"/>
  <c r="O152" i="8"/>
  <c r="O151" i="8"/>
  <c r="Q151" i="8" s="1"/>
  <c r="O150" i="8"/>
  <c r="Q150" i="8" s="1"/>
  <c r="O149" i="8"/>
  <c r="Q149" i="8" s="1"/>
  <c r="O148" i="8"/>
  <c r="Q148" i="8" s="1"/>
  <c r="O147" i="8"/>
  <c r="O146" i="8"/>
  <c r="O145" i="8"/>
  <c r="O144" i="8"/>
  <c r="O143" i="8"/>
  <c r="Q143" i="8" s="1"/>
  <c r="O142" i="8"/>
  <c r="Q142" i="8" s="1"/>
  <c r="O141" i="8"/>
  <c r="O140" i="8"/>
  <c r="O139" i="8"/>
  <c r="O138" i="8"/>
  <c r="Q138" i="8" s="1"/>
  <c r="O137" i="8"/>
  <c r="O136" i="8"/>
  <c r="O135" i="8"/>
  <c r="Q135" i="8" s="1"/>
  <c r="O134" i="8"/>
  <c r="Q134" i="8" s="1"/>
  <c r="O133" i="8"/>
  <c r="Q133" i="8" s="1"/>
  <c r="O132" i="8"/>
  <c r="Q132" i="8" s="1"/>
  <c r="O131" i="8"/>
  <c r="O130" i="8"/>
  <c r="Q130" i="8" s="1"/>
  <c r="O129" i="8"/>
  <c r="Q129" i="8" s="1"/>
  <c r="O128" i="8"/>
  <c r="O127" i="8"/>
  <c r="O126" i="8"/>
  <c r="O125" i="8"/>
  <c r="Q125" i="8" s="1"/>
  <c r="O124" i="8"/>
  <c r="Q124" i="8" s="1"/>
  <c r="O123" i="8"/>
  <c r="Q123" i="8" s="1"/>
  <c r="O122" i="8"/>
  <c r="Q122" i="8" s="1"/>
  <c r="O121" i="8"/>
  <c r="Q121" i="8" s="1"/>
  <c r="O120" i="8"/>
  <c r="O119" i="8"/>
  <c r="O118" i="8"/>
  <c r="O117" i="8"/>
  <c r="O116" i="8"/>
  <c r="O115" i="8"/>
  <c r="O114" i="8"/>
  <c r="Q114" i="8" s="1"/>
  <c r="O113" i="8"/>
  <c r="Q113" i="8" s="1"/>
  <c r="O112" i="8"/>
  <c r="O111" i="8"/>
  <c r="O110" i="8"/>
  <c r="O109" i="8"/>
  <c r="Q109" i="8" s="1"/>
  <c r="O108" i="8"/>
  <c r="Q108" i="8" s="1"/>
  <c r="O107" i="8"/>
  <c r="Q107" i="8" s="1"/>
  <c r="O106" i="8"/>
  <c r="Q106" i="8" s="1"/>
  <c r="O105" i="8"/>
  <c r="Q105" i="8" s="1"/>
  <c r="O104" i="8"/>
  <c r="O103" i="8"/>
  <c r="O102" i="8"/>
  <c r="O101" i="8"/>
  <c r="O100" i="8"/>
  <c r="O99" i="8"/>
  <c r="O98" i="8"/>
  <c r="Q98" i="8" s="1"/>
  <c r="O97" i="8"/>
  <c r="Q97" i="8" s="1"/>
  <c r="O96" i="8"/>
  <c r="O95" i="8"/>
  <c r="O94" i="8"/>
  <c r="O93" i="8"/>
  <c r="Q93" i="8" s="1"/>
  <c r="O92" i="8"/>
  <c r="Q92" i="8" s="1"/>
  <c r="O91" i="8"/>
  <c r="Q91" i="8" s="1"/>
  <c r="O90" i="8"/>
  <c r="Q90" i="8" s="1"/>
  <c r="O89" i="8"/>
  <c r="Q89" i="8" s="1"/>
  <c r="O88" i="8"/>
  <c r="O87" i="8"/>
  <c r="O86" i="8"/>
  <c r="O85" i="8"/>
  <c r="O84" i="8"/>
  <c r="O83" i="8"/>
  <c r="O82" i="8"/>
  <c r="Q82" i="8" s="1"/>
  <c r="O81" i="8"/>
  <c r="Q81" i="8" s="1"/>
  <c r="O80" i="8"/>
  <c r="O79" i="8"/>
  <c r="O78" i="8"/>
  <c r="O77" i="8"/>
  <c r="Q77" i="8" s="1"/>
  <c r="O76" i="8"/>
  <c r="Q76" i="8" s="1"/>
  <c r="O75" i="8"/>
  <c r="Q75" i="8" s="1"/>
  <c r="O74" i="8"/>
  <c r="Q74" i="8" s="1"/>
  <c r="O73" i="8"/>
  <c r="Q73" i="8" s="1"/>
  <c r="O72" i="8"/>
  <c r="O71" i="8"/>
  <c r="O70" i="8"/>
  <c r="O69" i="8"/>
  <c r="O68" i="8"/>
  <c r="O67" i="8"/>
  <c r="O66" i="8"/>
  <c r="Q66" i="8" s="1"/>
  <c r="O65" i="8"/>
  <c r="Q65" i="8" s="1"/>
  <c r="O64" i="8"/>
  <c r="O63" i="8"/>
  <c r="O62" i="8"/>
  <c r="O61" i="8"/>
  <c r="Q61" i="8" s="1"/>
  <c r="O60" i="8"/>
  <c r="Q60" i="8" s="1"/>
  <c r="O59" i="8"/>
  <c r="Q59" i="8" s="1"/>
  <c r="O58" i="8"/>
  <c r="Q58" i="8" s="1"/>
  <c r="O57" i="8"/>
  <c r="Q57" i="8" s="1"/>
  <c r="O56" i="8"/>
  <c r="O55" i="8"/>
  <c r="O54" i="8"/>
  <c r="O53" i="8"/>
  <c r="O52" i="8"/>
  <c r="O51" i="8"/>
  <c r="O50" i="8"/>
  <c r="Q50" i="8" s="1"/>
  <c r="O49" i="8"/>
  <c r="Q49" i="8" s="1"/>
  <c r="O48" i="8"/>
  <c r="O47" i="8"/>
  <c r="O46" i="8"/>
  <c r="O45" i="8"/>
  <c r="Q45" i="8" s="1"/>
  <c r="O44" i="8"/>
  <c r="Q44" i="8" s="1"/>
  <c r="O43" i="8"/>
  <c r="Q43" i="8" s="1"/>
  <c r="O42" i="8"/>
  <c r="Q42" i="8" s="1"/>
  <c r="O41" i="8"/>
  <c r="Q41" i="8" s="1"/>
  <c r="O40" i="8"/>
  <c r="O39" i="8"/>
  <c r="O38" i="8"/>
  <c r="O37" i="8"/>
  <c r="O36" i="8"/>
  <c r="O35" i="8"/>
  <c r="O34" i="8"/>
  <c r="Q34" i="8" s="1"/>
  <c r="O33" i="8"/>
  <c r="Q33" i="8" s="1"/>
  <c r="O32" i="8"/>
  <c r="O31" i="8"/>
  <c r="O30" i="8"/>
  <c r="O29" i="8"/>
  <c r="Q29" i="8" s="1"/>
  <c r="O28" i="8"/>
  <c r="Q28" i="8" s="1"/>
  <c r="O27" i="8"/>
  <c r="Q27" i="8" s="1"/>
  <c r="O26" i="8"/>
  <c r="Q26" i="8" s="1"/>
  <c r="O25" i="8"/>
  <c r="Q25" i="8" s="1"/>
  <c r="O24" i="8"/>
  <c r="O23" i="8"/>
  <c r="O22" i="8"/>
  <c r="O21" i="8"/>
  <c r="O20" i="8"/>
  <c r="O19" i="8"/>
  <c r="O18" i="8"/>
  <c r="Q18" i="8" s="1"/>
  <c r="O17" i="8"/>
  <c r="Q17" i="8" s="1"/>
  <c r="O16" i="8"/>
  <c r="O15" i="8"/>
  <c r="O14" i="8"/>
  <c r="O13" i="8"/>
  <c r="Q13" i="8" s="1"/>
  <c r="O12" i="8"/>
  <c r="Q12" i="8" s="1"/>
  <c r="O11" i="8"/>
  <c r="Q11" i="8" s="1"/>
  <c r="O10" i="8"/>
  <c r="Q10" i="8" s="1"/>
  <c r="O9" i="8"/>
  <c r="Q9" i="8" s="1"/>
  <c r="O8" i="8"/>
  <c r="O7" i="8"/>
  <c r="O6" i="8"/>
  <c r="O5" i="8"/>
  <c r="O4" i="8"/>
  <c r="B390" i="6"/>
  <c r="A390" i="6"/>
  <c r="B389" i="6"/>
  <c r="A389" i="6"/>
  <c r="B388" i="6"/>
  <c r="A388" i="6"/>
  <c r="B387" i="6"/>
  <c r="A387" i="6"/>
  <c r="B386" i="6"/>
  <c r="A386" i="6"/>
  <c r="B385" i="6"/>
  <c r="A385" i="6"/>
  <c r="B384" i="6"/>
  <c r="A384" i="6"/>
  <c r="B383" i="6"/>
  <c r="A383" i="6"/>
  <c r="B382" i="6"/>
  <c r="A382" i="6"/>
  <c r="B381" i="6"/>
  <c r="A381" i="6"/>
  <c r="B380" i="6"/>
  <c r="A380" i="6"/>
  <c r="B379" i="6"/>
  <c r="A379" i="6"/>
  <c r="B378" i="6"/>
  <c r="A378" i="6"/>
  <c r="B377" i="6"/>
  <c r="A377" i="6"/>
  <c r="B376" i="6"/>
  <c r="A376" i="6"/>
  <c r="B375" i="6"/>
  <c r="A375" i="6"/>
  <c r="B374" i="6"/>
  <c r="A374" i="6"/>
  <c r="B373" i="6"/>
  <c r="A373" i="6"/>
  <c r="B372" i="6"/>
  <c r="A372" i="6"/>
  <c r="B371" i="6"/>
  <c r="A371" i="6"/>
  <c r="B370" i="6"/>
  <c r="A370" i="6"/>
  <c r="B369" i="6"/>
  <c r="A369" i="6"/>
  <c r="B368" i="6"/>
  <c r="A368" i="6"/>
  <c r="B367" i="6"/>
  <c r="A367" i="6"/>
  <c r="B366" i="6"/>
  <c r="A366" i="6"/>
  <c r="B365" i="6"/>
  <c r="A365" i="6"/>
  <c r="B364" i="6"/>
  <c r="A364" i="6"/>
  <c r="B363" i="6"/>
  <c r="A363" i="6"/>
  <c r="B362" i="6"/>
  <c r="A362" i="6"/>
  <c r="B361" i="6"/>
  <c r="A361" i="6"/>
  <c r="B360" i="6"/>
  <c r="A360" i="6"/>
  <c r="B359" i="6"/>
  <c r="A359" i="6"/>
  <c r="B358" i="6"/>
  <c r="A358" i="6"/>
  <c r="B357" i="6"/>
  <c r="A357" i="6"/>
  <c r="B356" i="6"/>
  <c r="A356" i="6"/>
  <c r="B355" i="6"/>
  <c r="A355" i="6"/>
  <c r="B354" i="6"/>
  <c r="A354" i="6"/>
  <c r="B353" i="6"/>
  <c r="A353" i="6"/>
  <c r="B352" i="6"/>
  <c r="A352" i="6"/>
  <c r="B351" i="6"/>
  <c r="A351" i="6"/>
  <c r="B350" i="6"/>
  <c r="A350" i="6"/>
  <c r="B349" i="6"/>
  <c r="A349" i="6"/>
  <c r="B348" i="6"/>
  <c r="A348" i="6"/>
  <c r="B347" i="6"/>
  <c r="A347" i="6"/>
  <c r="B346" i="6"/>
  <c r="A346" i="6"/>
  <c r="B345" i="6"/>
  <c r="A345" i="6"/>
  <c r="B344" i="6"/>
  <c r="A344" i="6"/>
  <c r="B343" i="6"/>
  <c r="A343" i="6"/>
  <c r="B342" i="6"/>
  <c r="A342" i="6"/>
  <c r="B341" i="6"/>
  <c r="A341" i="6"/>
  <c r="B340" i="6"/>
  <c r="A340" i="6"/>
  <c r="B339" i="6"/>
  <c r="A339" i="6"/>
  <c r="B338" i="6"/>
  <c r="A338" i="6"/>
  <c r="B337" i="6"/>
  <c r="A337" i="6"/>
  <c r="B336" i="6"/>
  <c r="A336" i="6"/>
  <c r="B335" i="6"/>
  <c r="A335" i="6"/>
  <c r="B334" i="6"/>
  <c r="A334" i="6"/>
  <c r="B333" i="6"/>
  <c r="A333" i="6"/>
  <c r="B332" i="6"/>
  <c r="A332" i="6"/>
  <c r="B331" i="6"/>
  <c r="A331" i="6"/>
  <c r="B330" i="6"/>
  <c r="A330" i="6"/>
  <c r="B329" i="6"/>
  <c r="A329" i="6"/>
  <c r="B328" i="6"/>
  <c r="A328" i="6"/>
  <c r="B327" i="6"/>
  <c r="A327" i="6"/>
  <c r="B326" i="6"/>
  <c r="A326" i="6"/>
  <c r="B325" i="6"/>
  <c r="A325" i="6"/>
  <c r="B324" i="6"/>
  <c r="A324" i="6"/>
  <c r="B323" i="6"/>
  <c r="A323" i="6"/>
  <c r="B322" i="6"/>
  <c r="A322" i="6"/>
  <c r="B321" i="6"/>
  <c r="A321" i="6"/>
  <c r="B320" i="6"/>
  <c r="A320" i="6"/>
  <c r="B319" i="6"/>
  <c r="A319" i="6"/>
  <c r="B318" i="6"/>
  <c r="A318" i="6"/>
  <c r="B317" i="6"/>
  <c r="A317" i="6"/>
  <c r="B316" i="6"/>
  <c r="A316" i="6"/>
  <c r="B315" i="6"/>
  <c r="A315" i="6"/>
  <c r="B314" i="6"/>
  <c r="A314" i="6"/>
  <c r="B313" i="6"/>
  <c r="A313" i="6"/>
  <c r="B312" i="6"/>
  <c r="A312" i="6"/>
  <c r="B311" i="6"/>
  <c r="A311" i="6"/>
  <c r="B310" i="6"/>
  <c r="A310" i="6"/>
  <c r="B309" i="6"/>
  <c r="A309" i="6"/>
  <c r="B308" i="6"/>
  <c r="A308" i="6"/>
  <c r="B307" i="6"/>
  <c r="A307" i="6"/>
  <c r="B306" i="6"/>
  <c r="A306" i="6"/>
  <c r="B305" i="6"/>
  <c r="A305" i="6"/>
  <c r="B304" i="6"/>
  <c r="A304" i="6"/>
  <c r="B303" i="6"/>
  <c r="A303" i="6"/>
  <c r="B302" i="6"/>
  <c r="A302" i="6"/>
  <c r="B301" i="6"/>
  <c r="A301" i="6"/>
  <c r="B300" i="6"/>
  <c r="A300" i="6"/>
  <c r="B299" i="6"/>
  <c r="A299" i="6"/>
  <c r="B298" i="6"/>
  <c r="A298" i="6"/>
  <c r="B297" i="6"/>
  <c r="A297" i="6"/>
  <c r="B296" i="6"/>
  <c r="A296" i="6"/>
  <c r="B295" i="6"/>
  <c r="A295" i="6"/>
  <c r="B294" i="6"/>
  <c r="A294" i="6"/>
  <c r="B293" i="6"/>
  <c r="A293" i="6"/>
  <c r="B292" i="6"/>
  <c r="A292" i="6"/>
  <c r="B291" i="6"/>
  <c r="A291" i="6"/>
  <c r="B290" i="6"/>
  <c r="A290" i="6"/>
  <c r="B289" i="6"/>
  <c r="A289" i="6"/>
  <c r="B288" i="6"/>
  <c r="A288" i="6"/>
  <c r="B287" i="6"/>
  <c r="A287" i="6"/>
  <c r="B286" i="6"/>
  <c r="A286" i="6"/>
  <c r="B285" i="6"/>
  <c r="A285" i="6"/>
  <c r="B284" i="6"/>
  <c r="A284" i="6"/>
  <c r="B283" i="6"/>
  <c r="A283" i="6"/>
  <c r="B282" i="6"/>
  <c r="A282" i="6"/>
  <c r="B281" i="6"/>
  <c r="A281" i="6"/>
  <c r="B280" i="6"/>
  <c r="A280" i="6"/>
  <c r="B279" i="6"/>
  <c r="A279" i="6"/>
  <c r="B278" i="6"/>
  <c r="A278" i="6"/>
  <c r="B277" i="6"/>
  <c r="A277" i="6"/>
  <c r="B276" i="6"/>
  <c r="A276" i="6"/>
  <c r="B275" i="6"/>
  <c r="A275" i="6"/>
  <c r="B274" i="6"/>
  <c r="A274" i="6"/>
  <c r="B273" i="6"/>
  <c r="A273" i="6"/>
  <c r="B272" i="6"/>
  <c r="A272" i="6"/>
  <c r="B271" i="6"/>
  <c r="A271" i="6"/>
  <c r="B270" i="6"/>
  <c r="A270" i="6"/>
  <c r="B269" i="6"/>
  <c r="A269" i="6"/>
  <c r="B268" i="6"/>
  <c r="A268" i="6"/>
  <c r="B267" i="6"/>
  <c r="A267" i="6"/>
  <c r="B266" i="6"/>
  <c r="A266" i="6"/>
  <c r="B265" i="6"/>
  <c r="A265" i="6"/>
  <c r="B264" i="6"/>
  <c r="A264" i="6"/>
  <c r="B263" i="6"/>
  <c r="A263" i="6"/>
  <c r="B134" i="6"/>
  <c r="A134" i="6"/>
  <c r="B133" i="6"/>
  <c r="A133" i="6"/>
  <c r="B132" i="6"/>
  <c r="A132" i="6"/>
  <c r="B131" i="6"/>
  <c r="A131" i="6"/>
  <c r="B130" i="6"/>
  <c r="A130" i="6"/>
  <c r="B129" i="6"/>
  <c r="A129" i="6"/>
  <c r="B128" i="6"/>
  <c r="A128" i="6"/>
  <c r="B127" i="6"/>
  <c r="A127" i="6"/>
  <c r="B126" i="6"/>
  <c r="A126" i="6"/>
  <c r="B125" i="6"/>
  <c r="A125" i="6"/>
  <c r="B124" i="6"/>
  <c r="A124" i="6"/>
  <c r="B123" i="6"/>
  <c r="A123" i="6"/>
  <c r="B122" i="6"/>
  <c r="A122" i="6"/>
  <c r="B121" i="6"/>
  <c r="A121" i="6"/>
  <c r="B120" i="6"/>
  <c r="A120" i="6"/>
  <c r="B119" i="6"/>
  <c r="A119" i="6"/>
  <c r="W455" i="1"/>
  <c r="T455" i="1"/>
  <c r="U455" i="1" s="1"/>
  <c r="V455" i="1"/>
  <c r="J455" i="1" s="1"/>
  <c r="A455" i="1"/>
  <c r="A841" i="1"/>
  <c r="P157" i="8" l="1"/>
  <c r="P4" i="8"/>
  <c r="P285" i="8"/>
  <c r="P13" i="8"/>
  <c r="P14" i="8"/>
  <c r="P26" i="8"/>
  <c r="P29" i="8"/>
  <c r="P150" i="8"/>
  <c r="P5" i="8"/>
  <c r="P16" i="8"/>
  <c r="P30" i="8"/>
  <c r="P158" i="8"/>
  <c r="P286" i="8"/>
  <c r="P6" i="8"/>
  <c r="P17" i="8"/>
  <c r="P133" i="8"/>
  <c r="P369" i="8"/>
  <c r="P1005" i="8"/>
  <c r="P1000" i="8"/>
  <c r="P985" i="8"/>
  <c r="P978" i="8"/>
  <c r="P973" i="8"/>
  <c r="P968" i="8"/>
  <c r="P953" i="8"/>
  <c r="P946" i="8"/>
  <c r="P941" i="8"/>
  <c r="P936" i="8"/>
  <c r="P928" i="8"/>
  <c r="P923" i="8"/>
  <c r="P915" i="8"/>
  <c r="P907" i="8"/>
  <c r="P887" i="8"/>
  <c r="P882" i="8"/>
  <c r="P875" i="8"/>
  <c r="P870" i="8"/>
  <c r="P865" i="8"/>
  <c r="P858" i="8"/>
  <c r="P848" i="8"/>
  <c r="P841" i="8"/>
  <c r="P831" i="8"/>
  <c r="P819" i="8"/>
  <c r="P804" i="8"/>
  <c r="P797" i="8"/>
  <c r="P792" i="8"/>
  <c r="P780" i="8"/>
  <c r="P775" i="8"/>
  <c r="P843" i="8"/>
  <c r="P833" i="8"/>
  <c r="P826" i="8"/>
  <c r="P799" i="8"/>
  <c r="P834" i="8"/>
  <c r="P993" i="8"/>
  <c r="P983" i="8"/>
  <c r="P961" i="8"/>
  <c r="P892" i="8"/>
  <c r="P802" i="8"/>
  <c r="P1012" i="8"/>
  <c r="P1007" i="8"/>
  <c r="P1002" i="8"/>
  <c r="P995" i="8"/>
  <c r="P990" i="8"/>
  <c r="P970" i="8"/>
  <c r="P963" i="8"/>
  <c r="P958" i="8"/>
  <c r="P938" i="8"/>
  <c r="P933" i="8"/>
  <c r="P920" i="8"/>
  <c r="P912" i="8"/>
  <c r="P904" i="8"/>
  <c r="P899" i="8"/>
  <c r="P894" i="8"/>
  <c r="P889" i="8"/>
  <c r="P877" i="8"/>
  <c r="P872" i="8"/>
  <c r="P860" i="8"/>
  <c r="P853" i="8"/>
  <c r="P838" i="8"/>
  <c r="P821" i="8"/>
  <c r="P816" i="8"/>
  <c r="P809" i="8"/>
  <c r="P787" i="8"/>
  <c r="P782" i="8"/>
  <c r="P839" i="8"/>
  <c r="P976" i="8"/>
  <c r="P931" i="8"/>
  <c r="P1009" i="8"/>
  <c r="P997" i="8"/>
  <c r="P987" i="8"/>
  <c r="P980" i="8"/>
  <c r="P975" i="8"/>
  <c r="P965" i="8"/>
  <c r="P955" i="8"/>
  <c r="P948" i="8"/>
  <c r="P943" i="8"/>
  <c r="P930" i="8"/>
  <c r="P925" i="8"/>
  <c r="P917" i="8"/>
  <c r="P909" i="8"/>
  <c r="P896" i="8"/>
  <c r="P884" i="8"/>
  <c r="P879" i="8"/>
  <c r="P867" i="8"/>
  <c r="P862" i="8"/>
  <c r="P855" i="8"/>
  <c r="P850" i="8"/>
  <c r="P845" i="8"/>
  <c r="P828" i="8"/>
  <c r="P811" i="8"/>
  <c r="P806" i="8"/>
  <c r="P801" i="8"/>
  <c r="P794" i="8"/>
  <c r="P789" i="8"/>
  <c r="P784" i="8"/>
  <c r="P777" i="8"/>
  <c r="P796" i="8"/>
  <c r="P774" i="8"/>
  <c r="P837" i="8"/>
  <c r="P817" i="8"/>
  <c r="P988" i="8"/>
  <c r="P951" i="8"/>
  <c r="P807" i="8"/>
  <c r="P785" i="8"/>
  <c r="P1004" i="8"/>
  <c r="P999" i="8"/>
  <c r="P992" i="8"/>
  <c r="P982" i="8"/>
  <c r="P977" i="8"/>
  <c r="P972" i="8"/>
  <c r="P967" i="8"/>
  <c r="P960" i="8"/>
  <c r="P950" i="8"/>
  <c r="P945" i="8"/>
  <c r="P940" i="8"/>
  <c r="P935" i="8"/>
  <c r="P927" i="8"/>
  <c r="P922" i="8"/>
  <c r="P914" i="8"/>
  <c r="P906" i="8"/>
  <c r="P901" i="8"/>
  <c r="P891" i="8"/>
  <c r="P886" i="8"/>
  <c r="P881" i="8"/>
  <c r="P874" i="8"/>
  <c r="P864" i="8"/>
  <c r="P857" i="8"/>
  <c r="P852" i="8"/>
  <c r="P847" i="8"/>
  <c r="P840" i="8"/>
  <c r="P835" i="8"/>
  <c r="P830" i="8"/>
  <c r="P823" i="8"/>
  <c r="P818" i="8"/>
  <c r="P813" i="8"/>
  <c r="P832" i="8"/>
  <c r="P825" i="8"/>
  <c r="P798" i="8"/>
  <c r="P791" i="8"/>
  <c r="P786" i="8"/>
  <c r="P779" i="8"/>
  <c r="P966" i="8"/>
  <c r="P944" i="8"/>
  <c r="P926" i="8"/>
  <c r="P885" i="8"/>
  <c r="P836" i="8"/>
  <c r="P790" i="8"/>
  <c r="P1011" i="8"/>
  <c r="P1001" i="8"/>
  <c r="P994" i="8"/>
  <c r="P989" i="8"/>
  <c r="P984" i="8"/>
  <c r="P969" i="8"/>
  <c r="P962" i="8"/>
  <c r="P957" i="8"/>
  <c r="P952" i="8"/>
  <c r="P937" i="8"/>
  <c r="P932" i="8"/>
  <c r="P919" i="8"/>
  <c r="P911" i="8"/>
  <c r="P903" i="8"/>
  <c r="P898" i="8"/>
  <c r="P893" i="8"/>
  <c r="P888" i="8"/>
  <c r="P876" i="8"/>
  <c r="P869" i="8"/>
  <c r="P842" i="8"/>
  <c r="P820" i="8"/>
  <c r="P815" i="8"/>
  <c r="P808" i="8"/>
  <c r="P803" i="8"/>
  <c r="P812" i="8"/>
  <c r="P783" i="8"/>
  <c r="P773" i="8"/>
  <c r="P998" i="8"/>
  <c r="P851" i="8"/>
  <c r="P814" i="8"/>
  <c r="P778" i="8"/>
  <c r="P1006" i="8"/>
  <c r="P986" i="8"/>
  <c r="P979" i="8"/>
  <c r="P974" i="8"/>
  <c r="P954" i="8"/>
  <c r="P947" i="8"/>
  <c r="P942" i="8"/>
  <c r="P929" i="8"/>
  <c r="P924" i="8"/>
  <c r="P916" i="8"/>
  <c r="P908" i="8"/>
  <c r="P883" i="8"/>
  <c r="P878" i="8"/>
  <c r="P871" i="8"/>
  <c r="P866" i="8"/>
  <c r="P859" i="8"/>
  <c r="P854" i="8"/>
  <c r="P849" i="8"/>
  <c r="P844" i="8"/>
  <c r="P810" i="8"/>
  <c r="P805" i="8"/>
  <c r="P800" i="8"/>
  <c r="P793" i="8"/>
  <c r="P788" i="8"/>
  <c r="P781" i="8"/>
  <c r="P776" i="8"/>
  <c r="P846" i="8"/>
  <c r="P822" i="8"/>
  <c r="P1010" i="8"/>
  <c r="P956" i="8"/>
  <c r="P918" i="8"/>
  <c r="P902" i="8"/>
  <c r="P863" i="8"/>
  <c r="P824" i="8"/>
  <c r="P1008" i="8"/>
  <c r="P1003" i="8"/>
  <c r="P996" i="8"/>
  <c r="P991" i="8"/>
  <c r="P981" i="8"/>
  <c r="P971" i="8"/>
  <c r="P964" i="8"/>
  <c r="P959" i="8"/>
  <c r="P949" i="8"/>
  <c r="P939" i="8"/>
  <c r="P934" i="8"/>
  <c r="P921" i="8"/>
  <c r="P913" i="8"/>
  <c r="P905" i="8"/>
  <c r="P900" i="8"/>
  <c r="P895" i="8"/>
  <c r="P890" i="8"/>
  <c r="P880" i="8"/>
  <c r="P873" i="8"/>
  <c r="P861" i="8"/>
  <c r="P856" i="8"/>
  <c r="P827" i="8"/>
  <c r="P910" i="8"/>
  <c r="P897" i="8"/>
  <c r="P868" i="8"/>
  <c r="P829" i="8"/>
  <c r="P795" i="8"/>
  <c r="P8" i="8"/>
  <c r="P18" i="8"/>
  <c r="P134" i="8"/>
  <c r="P262" i="8"/>
  <c r="P9" i="8"/>
  <c r="P21" i="8"/>
  <c r="P141" i="8"/>
  <c r="P269" i="8"/>
  <c r="P361" i="8"/>
  <c r="P10" i="8"/>
  <c r="P22" i="8"/>
  <c r="P142" i="8"/>
  <c r="P270" i="8"/>
  <c r="P12" i="8"/>
  <c r="P25" i="8"/>
  <c r="P149" i="8"/>
  <c r="P277" i="8"/>
  <c r="P11" i="8"/>
  <c r="P19" i="8"/>
  <c r="P27" i="8"/>
  <c r="P41" i="8"/>
  <c r="P57" i="8"/>
  <c r="P73" i="8"/>
  <c r="P89" i="8"/>
  <c r="P105" i="8"/>
  <c r="P121" i="8"/>
  <c r="P137" i="8"/>
  <c r="P153" i="8"/>
  <c r="P169" i="8"/>
  <c r="P185" i="8"/>
  <c r="P201" i="8"/>
  <c r="P217" i="8"/>
  <c r="P233" i="8"/>
  <c r="P249" i="8"/>
  <c r="P265" i="8"/>
  <c r="P281" i="8"/>
  <c r="P297" i="8"/>
  <c r="P313" i="8"/>
  <c r="P329" i="8"/>
  <c r="P345" i="8"/>
  <c r="P365" i="8"/>
  <c r="P20" i="8"/>
  <c r="P28" i="8"/>
  <c r="P42" i="8"/>
  <c r="P58" i="8"/>
  <c r="P74" i="8"/>
  <c r="P90" i="8"/>
  <c r="P106" i="8"/>
  <c r="P122" i="8"/>
  <c r="P138" i="8"/>
  <c r="P154" i="8"/>
  <c r="P170" i="8"/>
  <c r="P186" i="8"/>
  <c r="P202" i="8"/>
  <c r="P218" i="8"/>
  <c r="P234" i="8"/>
  <c r="P250" i="8"/>
  <c r="P266" i="8"/>
  <c r="P282" i="8"/>
  <c r="P298" i="8"/>
  <c r="P314" i="8"/>
  <c r="P330" i="8"/>
  <c r="P346" i="8"/>
  <c r="P45" i="8"/>
  <c r="P61" i="8"/>
  <c r="P77" i="8"/>
  <c r="P93" i="8"/>
  <c r="P109" i="8"/>
  <c r="P125" i="8"/>
  <c r="P173" i="8"/>
  <c r="P189" i="8"/>
  <c r="P205" i="8"/>
  <c r="P221" i="8"/>
  <c r="P237" i="8"/>
  <c r="P253" i="8"/>
  <c r="P301" i="8"/>
  <c r="P317" i="8"/>
  <c r="P333" i="8"/>
  <c r="P349" i="8"/>
  <c r="P373" i="8"/>
  <c r="P46" i="8"/>
  <c r="P62" i="8"/>
  <c r="P78" i="8"/>
  <c r="P94" i="8"/>
  <c r="P110" i="8"/>
  <c r="P126" i="8"/>
  <c r="P174" i="8"/>
  <c r="P190" i="8"/>
  <c r="P206" i="8"/>
  <c r="P222" i="8"/>
  <c r="P238" i="8"/>
  <c r="P254" i="8"/>
  <c r="P302" i="8"/>
  <c r="P318" i="8"/>
  <c r="P334" i="8"/>
  <c r="P350" i="8"/>
  <c r="P377" i="8"/>
  <c r="P768" i="8"/>
  <c r="P760" i="8"/>
  <c r="P770" i="8"/>
  <c r="P765" i="8"/>
  <c r="P755" i="8"/>
  <c r="P747" i="8"/>
  <c r="P732" i="8"/>
  <c r="P722" i="8"/>
  <c r="P717" i="8"/>
  <c r="P707" i="8"/>
  <c r="P762" i="8"/>
  <c r="P757" i="8"/>
  <c r="P752" i="8"/>
  <c r="P744" i="8"/>
  <c r="P737" i="8"/>
  <c r="P729" i="8"/>
  <c r="P724" i="8"/>
  <c r="P714" i="8"/>
  <c r="P709" i="8"/>
  <c r="P767" i="8"/>
  <c r="P764" i="8"/>
  <c r="P769" i="8"/>
  <c r="P761" i="8"/>
  <c r="P756" i="8"/>
  <c r="P751" i="8"/>
  <c r="P743" i="8"/>
  <c r="P736" i="8"/>
  <c r="P728" i="8"/>
  <c r="P721" i="8"/>
  <c r="P713" i="8"/>
  <c r="P708" i="8"/>
  <c r="P703" i="8"/>
  <c r="P771" i="8"/>
  <c r="P766" i="8"/>
  <c r="P758" i="8"/>
  <c r="P748" i="8"/>
  <c r="P738" i="8"/>
  <c r="P733" i="8"/>
  <c r="P723" i="8"/>
  <c r="P718" i="8"/>
  <c r="P710" i="8"/>
  <c r="P763" i="8"/>
  <c r="P753" i="8"/>
  <c r="P731" i="8"/>
  <c r="P725" i="8"/>
  <c r="P712" i="8"/>
  <c r="P700" i="8"/>
  <c r="P690" i="8"/>
  <c r="P685" i="8"/>
  <c r="P675" i="8"/>
  <c r="P667" i="8"/>
  <c r="P652" i="8"/>
  <c r="P634" i="8"/>
  <c r="P629" i="8"/>
  <c r="P616" i="8"/>
  <c r="P611" i="8"/>
  <c r="P593" i="8"/>
  <c r="P588" i="8"/>
  <c r="P578" i="8"/>
  <c r="P563" i="8"/>
  <c r="P555" i="8"/>
  <c r="P550" i="8"/>
  <c r="P540" i="8"/>
  <c r="P532" i="8"/>
  <c r="P507" i="8"/>
  <c r="P502" i="8"/>
  <c r="P497" i="8"/>
  <c r="P475" i="8"/>
  <c r="P470" i="8"/>
  <c r="P465" i="8"/>
  <c r="P448" i="8"/>
  <c r="P439" i="8"/>
  <c r="P434" i="8"/>
  <c r="P425" i="8"/>
  <c r="P420" i="8"/>
  <c r="P759" i="8"/>
  <c r="P746" i="8"/>
  <c r="P734" i="8"/>
  <c r="P715" i="8"/>
  <c r="P697" i="8"/>
  <c r="P692" i="8"/>
  <c r="P682" i="8"/>
  <c r="P677" i="8"/>
  <c r="P672" i="8"/>
  <c r="P664" i="8"/>
  <c r="P657" i="8"/>
  <c r="P649" i="8"/>
  <c r="P644" i="8"/>
  <c r="P639" i="8"/>
  <c r="P631" i="8"/>
  <c r="P626" i="8"/>
  <c r="P621" i="8"/>
  <c r="P608" i="8"/>
  <c r="P603" i="8"/>
  <c r="P598" i="8"/>
  <c r="P590" i="8"/>
  <c r="P583" i="8"/>
  <c r="P575" i="8"/>
  <c r="P568" i="8"/>
  <c r="P560" i="8"/>
  <c r="P547" i="8"/>
  <c r="P542" i="8"/>
  <c r="P537" i="8"/>
  <c r="P529" i="8"/>
  <c r="P524" i="8"/>
  <c r="P519" i="8"/>
  <c r="P514" i="8"/>
  <c r="P509" i="8"/>
  <c r="P499" i="8"/>
  <c r="P492" i="8"/>
  <c r="P487" i="8"/>
  <c r="P482" i="8"/>
  <c r="P477" i="8"/>
  <c r="P467" i="8"/>
  <c r="P460" i="8"/>
  <c r="P749" i="8"/>
  <c r="P740" i="8"/>
  <c r="P727" i="8"/>
  <c r="P705" i="8"/>
  <c r="P702" i="8"/>
  <c r="P694" i="8"/>
  <c r="P687" i="8"/>
  <c r="P679" i="8"/>
  <c r="P669" i="8"/>
  <c r="P659" i="8"/>
  <c r="P654" i="8"/>
  <c r="P646" i="8"/>
  <c r="P636" i="8"/>
  <c r="P623" i="8"/>
  <c r="P618" i="8"/>
  <c r="P613" i="8"/>
  <c r="P595" i="8"/>
  <c r="P585" i="8"/>
  <c r="P580" i="8"/>
  <c r="P570" i="8"/>
  <c r="P565" i="8"/>
  <c r="P557" i="8"/>
  <c r="P552" i="8"/>
  <c r="P544" i="8"/>
  <c r="P534" i="8"/>
  <c r="P521" i="8"/>
  <c r="P516" i="8"/>
  <c r="P511" i="8"/>
  <c r="P504" i="8"/>
  <c r="P494" i="8"/>
  <c r="P489" i="8"/>
  <c r="P484" i="8"/>
  <c r="P479" i="8"/>
  <c r="P472" i="8"/>
  <c r="P462" i="8"/>
  <c r="P457" i="8"/>
  <c r="P452" i="8"/>
  <c r="P443" i="8"/>
  <c r="P429" i="8"/>
  <c r="P422" i="8"/>
  <c r="P415" i="8"/>
  <c r="P408" i="8"/>
  <c r="P401" i="8"/>
  <c r="P394" i="8"/>
  <c r="P742" i="8"/>
  <c r="P730" i="8"/>
  <c r="P711" i="8"/>
  <c r="P699" i="8"/>
  <c r="P684" i="8"/>
  <c r="P674" i="8"/>
  <c r="P666" i="8"/>
  <c r="P661" i="8"/>
  <c r="P651" i="8"/>
  <c r="P641" i="8"/>
  <c r="P633" i="8"/>
  <c r="P628" i="8"/>
  <c r="P615" i="8"/>
  <c r="P610" i="8"/>
  <c r="P605" i="8"/>
  <c r="P600" i="8"/>
  <c r="P592" i="8"/>
  <c r="P587" i="8"/>
  <c r="P577" i="8"/>
  <c r="P572" i="8"/>
  <c r="P562" i="8"/>
  <c r="P554" i="8"/>
  <c r="P549" i="8"/>
  <c r="P539" i="8"/>
  <c r="P531" i="8"/>
  <c r="P526" i="8"/>
  <c r="P506" i="8"/>
  <c r="P501" i="8"/>
  <c r="P496" i="8"/>
  <c r="P474" i="8"/>
  <c r="P469" i="8"/>
  <c r="P464" i="8"/>
  <c r="P445" i="8"/>
  <c r="P438" i="8"/>
  <c r="P431" i="8"/>
  <c r="P424" i="8"/>
  <c r="P417" i="8"/>
  <c r="P410" i="8"/>
  <c r="P403" i="8"/>
  <c r="P396" i="8"/>
  <c r="P389" i="8"/>
  <c r="P745" i="8"/>
  <c r="P720" i="8"/>
  <c r="P696" i="8"/>
  <c r="P689" i="8"/>
  <c r="P681" i="8"/>
  <c r="P676" i="8"/>
  <c r="P671" i="8"/>
  <c r="P663" i="8"/>
  <c r="P656" i="8"/>
  <c r="P648" i="8"/>
  <c r="P643" i="8"/>
  <c r="P638" i="8"/>
  <c r="P630" i="8"/>
  <c r="P625" i="8"/>
  <c r="P620" i="8"/>
  <c r="P607" i="8"/>
  <c r="P602" i="8"/>
  <c r="P597" i="8"/>
  <c r="P589" i="8"/>
  <c r="P582" i="8"/>
  <c r="P574" i="8"/>
  <c r="P567" i="8"/>
  <c r="P559" i="8"/>
  <c r="P546" i="8"/>
  <c r="P541" i="8"/>
  <c r="P536" i="8"/>
  <c r="P528" i="8"/>
  <c r="P523" i="8"/>
  <c r="P518" i="8"/>
  <c r="P513" i="8"/>
  <c r="P491" i="8"/>
  <c r="P486" i="8"/>
  <c r="P481" i="8"/>
  <c r="P459" i="8"/>
  <c r="P454" i="8"/>
  <c r="P447" i="8"/>
  <c r="P440" i="8"/>
  <c r="P433" i="8"/>
  <c r="P426" i="8"/>
  <c r="P419" i="8"/>
  <c r="P754" i="8"/>
  <c r="P739" i="8"/>
  <c r="P726" i="8"/>
  <c r="P704" i="8"/>
  <c r="P701" i="8"/>
  <c r="P691" i="8"/>
  <c r="P686" i="8"/>
  <c r="P678" i="8"/>
  <c r="P668" i="8"/>
  <c r="P658" i="8"/>
  <c r="P653" i="8"/>
  <c r="P635" i="8"/>
  <c r="P622" i="8"/>
  <c r="P617" i="8"/>
  <c r="P612" i="8"/>
  <c r="P594" i="8"/>
  <c r="P579" i="8"/>
  <c r="P569" i="8"/>
  <c r="P564" i="8"/>
  <c r="P556" i="8"/>
  <c r="P551" i="8"/>
  <c r="P543" i="8"/>
  <c r="P533" i="8"/>
  <c r="P515" i="8"/>
  <c r="P508" i="8"/>
  <c r="P503" i="8"/>
  <c r="P498" i="8"/>
  <c r="P493" i="8"/>
  <c r="P735" i="8"/>
  <c r="P716" i="8"/>
  <c r="P698" i="8"/>
  <c r="P693" i="8"/>
  <c r="P683" i="8"/>
  <c r="P673" i="8"/>
  <c r="P665" i="8"/>
  <c r="P660" i="8"/>
  <c r="P650" i="8"/>
  <c r="P645" i="8"/>
  <c r="P640" i="8"/>
  <c r="P632" i="8"/>
  <c r="P627" i="8"/>
  <c r="P614" i="8"/>
  <c r="P609" i="8"/>
  <c r="P604" i="8"/>
  <c r="P599" i="8"/>
  <c r="P591" i="8"/>
  <c r="P584" i="8"/>
  <c r="P576" i="8"/>
  <c r="P571" i="8"/>
  <c r="P561" i="8"/>
  <c r="P553" i="8"/>
  <c r="P548" i="8"/>
  <c r="P538" i="8"/>
  <c r="P530" i="8"/>
  <c r="P525" i="8"/>
  <c r="P520" i="8"/>
  <c r="P510" i="8"/>
  <c r="P505" i="8"/>
  <c r="P500" i="8"/>
  <c r="P495" i="8"/>
  <c r="P488" i="8"/>
  <c r="P478" i="8"/>
  <c r="P473" i="8"/>
  <c r="P468" i="8"/>
  <c r="P463" i="8"/>
  <c r="P456" i="8"/>
  <c r="P451" i="8"/>
  <c r="P444" i="8"/>
  <c r="P437" i="8"/>
  <c r="P430" i="8"/>
  <c r="P416" i="8"/>
  <c r="P407" i="8"/>
  <c r="P402" i="8"/>
  <c r="P393" i="8"/>
  <c r="P388" i="8"/>
  <c r="P750" i="8"/>
  <c r="P741" i="8"/>
  <c r="P719" i="8"/>
  <c r="P706" i="8"/>
  <c r="P695" i="8"/>
  <c r="P688" i="8"/>
  <c r="P680" i="8"/>
  <c r="P670" i="8"/>
  <c r="P662" i="8"/>
  <c r="P655" i="8"/>
  <c r="P647" i="8"/>
  <c r="P642" i="8"/>
  <c r="P637" i="8"/>
  <c r="P624" i="8"/>
  <c r="P619" i="8"/>
  <c r="P606" i="8"/>
  <c r="P601" i="8"/>
  <c r="P596" i="8"/>
  <c r="P586" i="8"/>
  <c r="P581" i="8"/>
  <c r="P573" i="8"/>
  <c r="P566" i="8"/>
  <c r="P558" i="8"/>
  <c r="P545" i="8"/>
  <c r="P535" i="8"/>
  <c r="P527" i="8"/>
  <c r="P522" i="8"/>
  <c r="P517" i="8"/>
  <c r="P512" i="8"/>
  <c r="P490" i="8"/>
  <c r="P485" i="8"/>
  <c r="P480" i="8"/>
  <c r="P458" i="8"/>
  <c r="P453" i="8"/>
  <c r="P446" i="8"/>
  <c r="P432" i="8"/>
  <c r="P423" i="8"/>
  <c r="P418" i="8"/>
  <c r="P409" i="8"/>
  <c r="P404" i="8"/>
  <c r="P395" i="8"/>
  <c r="P466" i="8"/>
  <c r="P427" i="8"/>
  <c r="P392" i="8"/>
  <c r="P382" i="8"/>
  <c r="P374" i="8"/>
  <c r="P366" i="8"/>
  <c r="P358" i="8"/>
  <c r="P476" i="8"/>
  <c r="P436" i="8"/>
  <c r="P413" i="8"/>
  <c r="P398" i="8"/>
  <c r="P455" i="8"/>
  <c r="P449" i="8"/>
  <c r="P442" i="8"/>
  <c r="P400" i="8"/>
  <c r="P380" i="8"/>
  <c r="P372" i="8"/>
  <c r="P364" i="8"/>
  <c r="P356" i="8"/>
  <c r="P348" i="8"/>
  <c r="P340" i="8"/>
  <c r="P332" i="8"/>
  <c r="P324" i="8"/>
  <c r="P316" i="8"/>
  <c r="P308" i="8"/>
  <c r="P300" i="8"/>
  <c r="P292" i="8"/>
  <c r="P284" i="8"/>
  <c r="P276" i="8"/>
  <c r="P268" i="8"/>
  <c r="P260" i="8"/>
  <c r="P252" i="8"/>
  <c r="P244" i="8"/>
  <c r="P236" i="8"/>
  <c r="P228" i="8"/>
  <c r="P220" i="8"/>
  <c r="P212" i="8"/>
  <c r="P204" i="8"/>
  <c r="P196" i="8"/>
  <c r="P188" i="8"/>
  <c r="P180" i="8"/>
  <c r="P172" i="8"/>
  <c r="P164" i="8"/>
  <c r="P156" i="8"/>
  <c r="P148" i="8"/>
  <c r="P140" i="8"/>
  <c r="P132" i="8"/>
  <c r="P124" i="8"/>
  <c r="P116" i="8"/>
  <c r="P108" i="8"/>
  <c r="P100" i="8"/>
  <c r="P92" i="8"/>
  <c r="P84" i="8"/>
  <c r="P76" i="8"/>
  <c r="P68" i="8"/>
  <c r="P60" i="8"/>
  <c r="P52" i="8"/>
  <c r="P44" i="8"/>
  <c r="P36" i="8"/>
  <c r="P461" i="8"/>
  <c r="P406" i="8"/>
  <c r="P387" i="8"/>
  <c r="P379" i="8"/>
  <c r="P371" i="8"/>
  <c r="P363" i="8"/>
  <c r="P355" i="8"/>
  <c r="P347" i="8"/>
  <c r="P339" i="8"/>
  <c r="P331" i="8"/>
  <c r="P323" i="8"/>
  <c r="P315" i="8"/>
  <c r="P307" i="8"/>
  <c r="P299" i="8"/>
  <c r="P291" i="8"/>
  <c r="P283" i="8"/>
  <c r="P275" i="8"/>
  <c r="P267" i="8"/>
  <c r="P259" i="8"/>
  <c r="P251" i="8"/>
  <c r="P243" i="8"/>
  <c r="P235" i="8"/>
  <c r="P227" i="8"/>
  <c r="P219" i="8"/>
  <c r="P211" i="8"/>
  <c r="P203" i="8"/>
  <c r="P195" i="8"/>
  <c r="P187" i="8"/>
  <c r="P179" i="8"/>
  <c r="P171" i="8"/>
  <c r="P163" i="8"/>
  <c r="P155" i="8"/>
  <c r="P147" i="8"/>
  <c r="P139" i="8"/>
  <c r="P131" i="8"/>
  <c r="P123" i="8"/>
  <c r="P115" i="8"/>
  <c r="P107" i="8"/>
  <c r="P99" i="8"/>
  <c r="P91" i="8"/>
  <c r="P83" i="8"/>
  <c r="P75" i="8"/>
  <c r="P67" i="8"/>
  <c r="P59" i="8"/>
  <c r="P51" i="8"/>
  <c r="P43" i="8"/>
  <c r="P35" i="8"/>
  <c r="P471" i="8"/>
  <c r="P435" i="8"/>
  <c r="P428" i="8"/>
  <c r="P412" i="8"/>
  <c r="P397" i="8"/>
  <c r="P391" i="8"/>
  <c r="P386" i="8"/>
  <c r="P378" i="8"/>
  <c r="P370" i="8"/>
  <c r="P362" i="8"/>
  <c r="P421" i="8"/>
  <c r="P414" i="8"/>
  <c r="P450" i="8"/>
  <c r="P441" i="8"/>
  <c r="P405" i="8"/>
  <c r="P399" i="8"/>
  <c r="P384" i="8"/>
  <c r="P376" i="8"/>
  <c r="P368" i="8"/>
  <c r="P360" i="8"/>
  <c r="P352" i="8"/>
  <c r="P344" i="8"/>
  <c r="P336" i="8"/>
  <c r="P328" i="8"/>
  <c r="P320" i="8"/>
  <c r="P312" i="8"/>
  <c r="P304" i="8"/>
  <c r="P296" i="8"/>
  <c r="P288" i="8"/>
  <c r="P280" i="8"/>
  <c r="P272" i="8"/>
  <c r="P264" i="8"/>
  <c r="P256" i="8"/>
  <c r="P248" i="8"/>
  <c r="P240" i="8"/>
  <c r="P232" i="8"/>
  <c r="P224" i="8"/>
  <c r="P216" i="8"/>
  <c r="P208" i="8"/>
  <c r="P200" i="8"/>
  <c r="P192" i="8"/>
  <c r="P184" i="8"/>
  <c r="P176" i="8"/>
  <c r="P168" i="8"/>
  <c r="P160" i="8"/>
  <c r="P152" i="8"/>
  <c r="P144" i="8"/>
  <c r="P136" i="8"/>
  <c r="P128" i="8"/>
  <c r="P120" i="8"/>
  <c r="P112" i="8"/>
  <c r="P104" i="8"/>
  <c r="P96" i="8"/>
  <c r="P88" i="8"/>
  <c r="P80" i="8"/>
  <c r="P72" i="8"/>
  <c r="P64" i="8"/>
  <c r="P56" i="8"/>
  <c r="P48" i="8"/>
  <c r="P40" i="8"/>
  <c r="P32" i="8"/>
  <c r="P483" i="8"/>
  <c r="P411" i="8"/>
  <c r="P390" i="8"/>
  <c r="P383" i="8"/>
  <c r="P375" i="8"/>
  <c r="P367" i="8"/>
  <c r="P359" i="8"/>
  <c r="P351" i="8"/>
  <c r="P343" i="8"/>
  <c r="P335" i="8"/>
  <c r="P327" i="8"/>
  <c r="P319" i="8"/>
  <c r="P311" i="8"/>
  <c r="P303" i="8"/>
  <c r="P295" i="8"/>
  <c r="P287" i="8"/>
  <c r="P279" i="8"/>
  <c r="P271" i="8"/>
  <c r="P263" i="8"/>
  <c r="P255" i="8"/>
  <c r="P247" i="8"/>
  <c r="P239" i="8"/>
  <c r="P231" i="8"/>
  <c r="P223" i="8"/>
  <c r="P215" i="8"/>
  <c r="P207" i="8"/>
  <c r="P199" i="8"/>
  <c r="P191" i="8"/>
  <c r="P183" i="8"/>
  <c r="P175" i="8"/>
  <c r="P167" i="8"/>
  <c r="P159" i="8"/>
  <c r="P151" i="8"/>
  <c r="P143" i="8"/>
  <c r="P135" i="8"/>
  <c r="P127" i="8"/>
  <c r="P119" i="8"/>
  <c r="P111" i="8"/>
  <c r="P103" i="8"/>
  <c r="P95" i="8"/>
  <c r="P87" i="8"/>
  <c r="P79" i="8"/>
  <c r="P71" i="8"/>
  <c r="P63" i="8"/>
  <c r="P55" i="8"/>
  <c r="P47" i="8"/>
  <c r="P39" i="8"/>
  <c r="P31" i="8"/>
  <c r="P7" i="8"/>
  <c r="P15" i="8"/>
  <c r="P23" i="8"/>
  <c r="P33" i="8"/>
  <c r="P49" i="8"/>
  <c r="P65" i="8"/>
  <c r="P81" i="8"/>
  <c r="P97" i="8"/>
  <c r="P113" i="8"/>
  <c r="P129" i="8"/>
  <c r="P145" i="8"/>
  <c r="P161" i="8"/>
  <c r="P177" i="8"/>
  <c r="P193" i="8"/>
  <c r="P209" i="8"/>
  <c r="P225" i="8"/>
  <c r="P241" i="8"/>
  <c r="P257" i="8"/>
  <c r="P273" i="8"/>
  <c r="P289" i="8"/>
  <c r="P305" i="8"/>
  <c r="P321" i="8"/>
  <c r="P337" i="8"/>
  <c r="P353" i="8"/>
  <c r="P381" i="8"/>
  <c r="P24" i="8"/>
  <c r="P34" i="8"/>
  <c r="P50" i="8"/>
  <c r="P66" i="8"/>
  <c r="P82" i="8"/>
  <c r="P98" i="8"/>
  <c r="P114" i="8"/>
  <c r="P130" i="8"/>
  <c r="P146" i="8"/>
  <c r="P162" i="8"/>
  <c r="P178" i="8"/>
  <c r="P194" i="8"/>
  <c r="P210" i="8"/>
  <c r="P226" i="8"/>
  <c r="P242" i="8"/>
  <c r="P258" i="8"/>
  <c r="P274" i="8"/>
  <c r="P290" i="8"/>
  <c r="P306" i="8"/>
  <c r="P322" i="8"/>
  <c r="P338" i="8"/>
  <c r="P354" i="8"/>
  <c r="P385" i="8"/>
  <c r="P37" i="8"/>
  <c r="P53" i="8"/>
  <c r="P69" i="8"/>
  <c r="P85" i="8"/>
  <c r="P101" i="8"/>
  <c r="P117" i="8"/>
  <c r="P165" i="8"/>
  <c r="P181" i="8"/>
  <c r="P197" i="8"/>
  <c r="P213" i="8"/>
  <c r="P229" i="8"/>
  <c r="P245" i="8"/>
  <c r="P293" i="8"/>
  <c r="P309" i="8"/>
  <c r="P325" i="8"/>
  <c r="P341" i="8"/>
  <c r="P357" i="8"/>
  <c r="P38" i="8"/>
  <c r="P54" i="8"/>
  <c r="P70" i="8"/>
  <c r="P86" i="8"/>
  <c r="P102" i="8"/>
  <c r="P118" i="8"/>
  <c r="P166" i="8"/>
  <c r="P182" i="8"/>
  <c r="P198" i="8"/>
  <c r="P214" i="8"/>
  <c r="P230" i="8"/>
  <c r="P246" i="8"/>
  <c r="P294" i="8"/>
  <c r="P310" i="8"/>
  <c r="P326" i="8"/>
  <c r="P342" i="8"/>
  <c r="O38" i="14"/>
  <c r="O46" i="14" s="1"/>
  <c r="P38" i="14"/>
  <c r="P9" i="14"/>
  <c r="P46" i="14" l="1"/>
  <c r="R38" i="14"/>
  <c r="R9" i="14"/>
  <c r="O22" i="14"/>
  <c r="P39" i="14"/>
  <c r="P24" i="14"/>
  <c r="P41" i="14"/>
  <c r="P40" i="14"/>
  <c r="P42" i="14"/>
  <c r="P43" i="14"/>
  <c r="P44" i="14"/>
  <c r="P45" i="14"/>
  <c r="O39" i="14"/>
  <c r="O40" i="14"/>
  <c r="O41" i="14"/>
  <c r="O45" i="14"/>
  <c r="O42" i="14"/>
  <c r="O43" i="14"/>
  <c r="O44" i="14"/>
  <c r="P10" i="14"/>
  <c r="O24" i="14"/>
  <c r="P12" i="14"/>
  <c r="P13" i="14"/>
  <c r="P17" i="14"/>
  <c r="P20" i="14"/>
  <c r="P21" i="14"/>
  <c r="P18" i="14"/>
  <c r="O15" i="14"/>
  <c r="O11" i="14"/>
  <c r="O16" i="14"/>
  <c r="O17" i="14"/>
  <c r="O19" i="14"/>
  <c r="O23" i="14"/>
  <c r="P11" i="14"/>
  <c r="P19" i="14"/>
  <c r="P14" i="14"/>
  <c r="P22" i="14"/>
  <c r="P15" i="14"/>
  <c r="P23" i="14"/>
  <c r="P16" i="14"/>
  <c r="O10" i="14"/>
  <c r="O18" i="14"/>
  <c r="O12" i="14"/>
  <c r="O20" i="14"/>
  <c r="O13" i="14"/>
  <c r="O21" i="14"/>
  <c r="O14" i="14"/>
  <c r="T3" i="4"/>
  <c r="R43" i="14" l="1"/>
  <c r="R42" i="14"/>
  <c r="R41" i="14"/>
  <c r="R40" i="14"/>
  <c r="R39" i="14"/>
  <c r="R45" i="14"/>
  <c r="R44" i="14"/>
  <c r="R46" i="14"/>
  <c r="R14" i="14"/>
  <c r="R21" i="14"/>
  <c r="R16" i="14"/>
  <c r="R13" i="14"/>
  <c r="R11" i="14"/>
  <c r="R24" i="14"/>
  <c r="R20" i="14"/>
  <c r="R15" i="14"/>
  <c r="R17" i="14"/>
  <c r="R12" i="14"/>
  <c r="R18" i="14"/>
  <c r="R22" i="14"/>
  <c r="R10" i="14"/>
  <c r="R23" i="14"/>
  <c r="R19" i="14"/>
  <c r="O4" i="13"/>
  <c r="B1083" i="13"/>
  <c r="B1082" i="13"/>
  <c r="B1081" i="13"/>
  <c r="B1080" i="13"/>
  <c r="B1079" i="13"/>
  <c r="B1078" i="13"/>
  <c r="B1077" i="13"/>
  <c r="B1076" i="13"/>
  <c r="B1075" i="13"/>
  <c r="B1074" i="13"/>
  <c r="B1073" i="13"/>
  <c r="B1072" i="13"/>
  <c r="B1071" i="13"/>
  <c r="B1070" i="13"/>
  <c r="B1069" i="13"/>
  <c r="B1068" i="13"/>
  <c r="B1067" i="13"/>
  <c r="B1066" i="13"/>
  <c r="B1065" i="13"/>
  <c r="B1064" i="13"/>
  <c r="B1063" i="13"/>
  <c r="B1062" i="13"/>
  <c r="B1061" i="13"/>
  <c r="B1060" i="13"/>
  <c r="B1059" i="13"/>
  <c r="B1058" i="13"/>
  <c r="B1057" i="13"/>
  <c r="B1056" i="13"/>
  <c r="B1055" i="13"/>
  <c r="B1054" i="13"/>
  <c r="B1053" i="13"/>
  <c r="B1052" i="13"/>
  <c r="B1051" i="13"/>
  <c r="B1050" i="13"/>
  <c r="B1049" i="13"/>
  <c r="B1048" i="13"/>
  <c r="B1047" i="13"/>
  <c r="B1046" i="13"/>
  <c r="B1045" i="13"/>
  <c r="B1044" i="13"/>
  <c r="B1043" i="13"/>
  <c r="B1042" i="13"/>
  <c r="B1041" i="13"/>
  <c r="B1040" i="13"/>
  <c r="B1039" i="13"/>
  <c r="B1038" i="13"/>
  <c r="B1037" i="13"/>
  <c r="B1036" i="13"/>
  <c r="B1035" i="13"/>
  <c r="B1034" i="13"/>
  <c r="B1033" i="13"/>
  <c r="B1032" i="13"/>
  <c r="B1031" i="13"/>
  <c r="B1030" i="13"/>
  <c r="B1029" i="13"/>
  <c r="B1028" i="13"/>
  <c r="B1027" i="13"/>
  <c r="B1026" i="13"/>
  <c r="B1025" i="13"/>
  <c r="B1024" i="13"/>
  <c r="B1023" i="13"/>
  <c r="B1022" i="13"/>
  <c r="B1021" i="13"/>
  <c r="B1020" i="13"/>
  <c r="B1019" i="13"/>
  <c r="B1018" i="13"/>
  <c r="B1017" i="13"/>
  <c r="B1016" i="13"/>
  <c r="B1015" i="13"/>
  <c r="B1014" i="13"/>
  <c r="B1013" i="13"/>
  <c r="B1012" i="13"/>
  <c r="B1011" i="13"/>
  <c r="B1010" i="13"/>
  <c r="B1009" i="13"/>
  <c r="B1008" i="13"/>
  <c r="B1007" i="13"/>
  <c r="B1006" i="13"/>
  <c r="B1005" i="13"/>
  <c r="B1004" i="13"/>
  <c r="B1003" i="13"/>
  <c r="B1002" i="13"/>
  <c r="B1001" i="13"/>
  <c r="B1000" i="13"/>
  <c r="B999" i="13"/>
  <c r="B998" i="13"/>
  <c r="B997" i="13"/>
  <c r="B996" i="13"/>
  <c r="B995" i="13"/>
  <c r="B994" i="13"/>
  <c r="B993" i="13"/>
  <c r="B992" i="13"/>
  <c r="B991" i="13"/>
  <c r="B990" i="13"/>
  <c r="B989" i="13"/>
  <c r="B988" i="13"/>
  <c r="B987" i="13"/>
  <c r="B986" i="13"/>
  <c r="B985" i="13"/>
  <c r="B984" i="13"/>
  <c r="B983" i="13"/>
  <c r="B982" i="13"/>
  <c r="B981" i="13"/>
  <c r="B980" i="13"/>
  <c r="B979" i="13"/>
  <c r="B978" i="13"/>
  <c r="B977" i="13"/>
  <c r="B976" i="13"/>
  <c r="B975" i="13"/>
  <c r="B974" i="13"/>
  <c r="B973" i="13"/>
  <c r="B972" i="13"/>
  <c r="B971" i="13"/>
  <c r="B970" i="13"/>
  <c r="B969" i="13"/>
  <c r="B968" i="13"/>
  <c r="B967" i="13"/>
  <c r="B966" i="13"/>
  <c r="B965" i="13"/>
  <c r="B964" i="13"/>
  <c r="B963" i="13"/>
  <c r="B962" i="13"/>
  <c r="B961" i="13"/>
  <c r="B960" i="13"/>
  <c r="B959" i="13"/>
  <c r="B958" i="13"/>
  <c r="B957" i="13"/>
  <c r="B956" i="13"/>
  <c r="B955" i="13"/>
  <c r="B954" i="13"/>
  <c r="B953" i="13"/>
  <c r="B952" i="13"/>
  <c r="B951" i="13"/>
  <c r="B950" i="13"/>
  <c r="B949" i="13"/>
  <c r="B948" i="13"/>
  <c r="B947" i="13"/>
  <c r="B946" i="13"/>
  <c r="B945" i="13"/>
  <c r="B944" i="13"/>
  <c r="B943" i="13"/>
  <c r="B942" i="13"/>
  <c r="B941" i="13"/>
  <c r="B940" i="13"/>
  <c r="B939" i="13"/>
  <c r="B938" i="13"/>
  <c r="B937" i="13"/>
  <c r="B936" i="13"/>
  <c r="B935" i="13"/>
  <c r="B934" i="13"/>
  <c r="B933" i="13"/>
  <c r="B932" i="13"/>
  <c r="B931" i="13"/>
  <c r="B930" i="13"/>
  <c r="B929" i="13"/>
  <c r="B928" i="13"/>
  <c r="B927" i="13"/>
  <c r="B926" i="13"/>
  <c r="B925" i="13"/>
  <c r="B924" i="13"/>
  <c r="B923" i="13"/>
  <c r="B922" i="13"/>
  <c r="B921" i="13"/>
  <c r="B920" i="13"/>
  <c r="B919" i="13"/>
  <c r="B918" i="13"/>
  <c r="B917" i="13"/>
  <c r="B916" i="13"/>
  <c r="B915" i="13"/>
  <c r="B914" i="13"/>
  <c r="B913" i="13"/>
  <c r="B912" i="13"/>
  <c r="B911" i="13"/>
  <c r="B910" i="13"/>
  <c r="B909" i="13"/>
  <c r="B908" i="13"/>
  <c r="B907" i="13"/>
  <c r="B906" i="13"/>
  <c r="B905" i="13"/>
  <c r="B904" i="13"/>
  <c r="B903" i="13"/>
  <c r="B902" i="13"/>
  <c r="B901" i="13"/>
  <c r="B900" i="13"/>
  <c r="B899" i="13"/>
  <c r="B898" i="13"/>
  <c r="B897" i="13"/>
  <c r="B896" i="13"/>
  <c r="B895" i="13"/>
  <c r="B894" i="13"/>
  <c r="B893" i="13"/>
  <c r="B892" i="13"/>
  <c r="B891" i="13"/>
  <c r="B890" i="13"/>
  <c r="B889" i="13"/>
  <c r="B888" i="13"/>
  <c r="B887" i="13"/>
  <c r="B886" i="13"/>
  <c r="B885" i="13"/>
  <c r="B884" i="13"/>
  <c r="B883" i="13"/>
  <c r="B882" i="13"/>
  <c r="B881" i="13"/>
  <c r="B880" i="13"/>
  <c r="B879" i="13"/>
  <c r="B878" i="13"/>
  <c r="B877" i="13"/>
  <c r="B876" i="13"/>
  <c r="B875" i="13"/>
  <c r="B874" i="13"/>
  <c r="B873" i="13"/>
  <c r="B872" i="13"/>
  <c r="B871" i="13"/>
  <c r="B870" i="13"/>
  <c r="B869" i="13"/>
  <c r="B868" i="13"/>
  <c r="B867" i="13"/>
  <c r="B866" i="13"/>
  <c r="B865" i="13"/>
  <c r="B864" i="13"/>
  <c r="B863" i="13"/>
  <c r="B862" i="13"/>
  <c r="B861" i="13"/>
  <c r="B860" i="13"/>
  <c r="B859" i="13"/>
  <c r="B858" i="13"/>
  <c r="B857" i="13"/>
  <c r="B856" i="13"/>
  <c r="B855" i="13"/>
  <c r="B854" i="13"/>
  <c r="B853" i="13"/>
  <c r="B852" i="13"/>
  <c r="B851" i="13"/>
  <c r="B850" i="13"/>
  <c r="B849" i="13"/>
  <c r="B848" i="13"/>
  <c r="B847" i="13"/>
  <c r="B846" i="13"/>
  <c r="B845" i="13"/>
  <c r="B844" i="13"/>
  <c r="B843" i="13"/>
  <c r="B842" i="13"/>
  <c r="B841" i="13"/>
  <c r="B840" i="13"/>
  <c r="B839" i="13"/>
  <c r="B838" i="13"/>
  <c r="B837" i="13"/>
  <c r="B836" i="13"/>
  <c r="B835" i="13"/>
  <c r="B834" i="13"/>
  <c r="B833" i="13"/>
  <c r="B832" i="13"/>
  <c r="B831" i="13"/>
  <c r="B830" i="13"/>
  <c r="B829" i="13"/>
  <c r="B828" i="13"/>
  <c r="B827" i="13"/>
  <c r="B826" i="13"/>
  <c r="B825" i="13"/>
  <c r="B824" i="13"/>
  <c r="B823" i="13"/>
  <c r="B822" i="13"/>
  <c r="B821" i="13"/>
  <c r="B820" i="13"/>
  <c r="B819" i="13"/>
  <c r="B818" i="13"/>
  <c r="B817" i="13"/>
  <c r="B816" i="13"/>
  <c r="B815" i="13"/>
  <c r="B814" i="13"/>
  <c r="B813" i="13"/>
  <c r="B812" i="13"/>
  <c r="B811" i="13"/>
  <c r="B810" i="13"/>
  <c r="B809" i="13"/>
  <c r="B808" i="13"/>
  <c r="B807" i="13"/>
  <c r="B806" i="13"/>
  <c r="B805" i="13"/>
  <c r="B804" i="13"/>
  <c r="B803" i="13"/>
  <c r="B802" i="13"/>
  <c r="B801" i="13"/>
  <c r="B800" i="13"/>
  <c r="B799" i="13"/>
  <c r="B798" i="13"/>
  <c r="B797" i="13"/>
  <c r="B796" i="13"/>
  <c r="B795" i="13"/>
  <c r="B794" i="13"/>
  <c r="B793" i="13"/>
  <c r="B792" i="13"/>
  <c r="B791" i="13"/>
  <c r="B790" i="13"/>
  <c r="B789" i="13"/>
  <c r="B788" i="13"/>
  <c r="B787" i="13"/>
  <c r="B786" i="13"/>
  <c r="B785" i="13"/>
  <c r="B784" i="13"/>
  <c r="B783" i="13"/>
  <c r="B782" i="13"/>
  <c r="B781" i="13"/>
  <c r="B780" i="13"/>
  <c r="B779" i="13"/>
  <c r="B778" i="13"/>
  <c r="B777" i="13"/>
  <c r="B776" i="13"/>
  <c r="B775" i="13"/>
  <c r="B774" i="13"/>
  <c r="B772" i="13"/>
  <c r="B771" i="13"/>
  <c r="B770" i="13"/>
  <c r="B769" i="13"/>
  <c r="B768" i="13"/>
  <c r="B767" i="13"/>
  <c r="B766" i="13"/>
  <c r="B765" i="13"/>
  <c r="B764" i="13"/>
  <c r="B763" i="13"/>
  <c r="B762" i="13"/>
  <c r="B761" i="13"/>
  <c r="B760" i="13"/>
  <c r="B759" i="13"/>
  <c r="B758" i="13"/>
  <c r="B757" i="13"/>
  <c r="B756" i="13"/>
  <c r="B755" i="13"/>
  <c r="B754" i="13"/>
  <c r="B753" i="13"/>
  <c r="B752" i="13"/>
  <c r="B751" i="13"/>
  <c r="B750" i="13"/>
  <c r="B749" i="13"/>
  <c r="B748" i="13"/>
  <c r="B747" i="13"/>
  <c r="B746" i="13"/>
  <c r="B745" i="13"/>
  <c r="B744" i="13"/>
  <c r="B743" i="13"/>
  <c r="B742" i="13"/>
  <c r="B741" i="13"/>
  <c r="B740" i="13"/>
  <c r="B739" i="13"/>
  <c r="B738" i="13"/>
  <c r="B737" i="13"/>
  <c r="B736" i="13"/>
  <c r="B735" i="13"/>
  <c r="B734" i="13"/>
  <c r="B733" i="13"/>
  <c r="B732" i="13"/>
  <c r="B731" i="13"/>
  <c r="B730" i="13"/>
  <c r="B729" i="13"/>
  <c r="B728" i="13"/>
  <c r="B727" i="13"/>
  <c r="B726" i="13"/>
  <c r="B725" i="13"/>
  <c r="B724" i="13"/>
  <c r="B723" i="13"/>
  <c r="B722" i="13"/>
  <c r="B721" i="13"/>
  <c r="B720" i="13"/>
  <c r="B719" i="13"/>
  <c r="B718" i="13"/>
  <c r="B717" i="13"/>
  <c r="B716" i="13"/>
  <c r="B715" i="13"/>
  <c r="B714" i="13"/>
  <c r="B713" i="13"/>
  <c r="B712" i="13"/>
  <c r="B711" i="13"/>
  <c r="B710" i="13"/>
  <c r="B709" i="13"/>
  <c r="B708" i="13"/>
  <c r="B707" i="13"/>
  <c r="B706" i="13"/>
  <c r="B705" i="13"/>
  <c r="B704" i="13"/>
  <c r="B703" i="13"/>
  <c r="B702" i="13"/>
  <c r="B701" i="13"/>
  <c r="B700" i="13"/>
  <c r="B699" i="13"/>
  <c r="B698" i="13"/>
  <c r="B697" i="13"/>
  <c r="B696" i="13"/>
  <c r="B695" i="13"/>
  <c r="B694" i="13"/>
  <c r="B693" i="13"/>
  <c r="B692" i="13"/>
  <c r="B691" i="13"/>
  <c r="B690" i="13"/>
  <c r="B689" i="13"/>
  <c r="B688" i="13"/>
  <c r="B687" i="13"/>
  <c r="B686" i="13"/>
  <c r="B685" i="13"/>
  <c r="B684" i="13"/>
  <c r="B683" i="13"/>
  <c r="B682" i="13"/>
  <c r="B681" i="13"/>
  <c r="B680" i="13"/>
  <c r="B679" i="13"/>
  <c r="B678" i="13"/>
  <c r="B677" i="13"/>
  <c r="B676" i="13"/>
  <c r="B675" i="13"/>
  <c r="B674" i="13"/>
  <c r="B673" i="13"/>
  <c r="B672" i="13"/>
  <c r="B671" i="13"/>
  <c r="B670" i="13"/>
  <c r="B669" i="13"/>
  <c r="B668" i="13"/>
  <c r="B667" i="13"/>
  <c r="B666" i="13"/>
  <c r="B665" i="13"/>
  <c r="B664" i="13"/>
  <c r="B663" i="13"/>
  <c r="B662" i="13"/>
  <c r="B661" i="13"/>
  <c r="B660" i="13"/>
  <c r="B659" i="13"/>
  <c r="B658" i="13"/>
  <c r="B657" i="13"/>
  <c r="B656" i="13"/>
  <c r="B655" i="13"/>
  <c r="B654" i="13"/>
  <c r="B653" i="13"/>
  <c r="B652" i="13"/>
  <c r="B651" i="13"/>
  <c r="B650" i="13"/>
  <c r="B649" i="13"/>
  <c r="B648" i="13"/>
  <c r="B647" i="13"/>
  <c r="B646" i="13"/>
  <c r="B645" i="13"/>
  <c r="B644" i="13"/>
  <c r="B643" i="13"/>
  <c r="B642" i="13"/>
  <c r="B641" i="13"/>
  <c r="B640" i="13"/>
  <c r="B639" i="13"/>
  <c r="B638" i="13"/>
  <c r="B637" i="13"/>
  <c r="B636" i="13"/>
  <c r="B635" i="13"/>
  <c r="B634" i="13"/>
  <c r="B633" i="13"/>
  <c r="B632" i="13"/>
  <c r="B631" i="13"/>
  <c r="B630" i="13"/>
  <c r="B629" i="13"/>
  <c r="B628" i="13"/>
  <c r="B627" i="13"/>
  <c r="B626" i="13"/>
  <c r="B625" i="13"/>
  <c r="B624" i="13"/>
  <c r="B623" i="13"/>
  <c r="B622" i="13"/>
  <c r="B621" i="13"/>
  <c r="B620" i="13"/>
  <c r="B619" i="13"/>
  <c r="B618" i="13"/>
  <c r="B617" i="13"/>
  <c r="B616" i="13"/>
  <c r="B615" i="13"/>
  <c r="B614" i="13"/>
  <c r="B613" i="13"/>
  <c r="B612" i="13"/>
  <c r="B611" i="13"/>
  <c r="B610" i="13"/>
  <c r="B609" i="13"/>
  <c r="B608" i="13"/>
  <c r="B607" i="13"/>
  <c r="B606" i="13"/>
  <c r="B605" i="13"/>
  <c r="B604" i="13"/>
  <c r="B603" i="13"/>
  <c r="B602" i="13"/>
  <c r="B601" i="13"/>
  <c r="B600" i="13"/>
  <c r="B599" i="13"/>
  <c r="B598" i="13"/>
  <c r="B597" i="13"/>
  <c r="B596" i="13"/>
  <c r="B595" i="13"/>
  <c r="B594" i="13"/>
  <c r="B593" i="13"/>
  <c r="B592" i="13"/>
  <c r="B591" i="13"/>
  <c r="B590" i="13"/>
  <c r="B589" i="13"/>
  <c r="B588" i="13"/>
  <c r="B587" i="13"/>
  <c r="B586" i="13"/>
  <c r="B585" i="13"/>
  <c r="B584" i="13"/>
  <c r="B583" i="13"/>
  <c r="B582" i="13"/>
  <c r="B581" i="13"/>
  <c r="B580" i="13"/>
  <c r="B579" i="13"/>
  <c r="B578" i="13"/>
  <c r="B577" i="13"/>
  <c r="B576" i="13"/>
  <c r="B575" i="13"/>
  <c r="B574" i="13"/>
  <c r="B573" i="13"/>
  <c r="B572" i="13"/>
  <c r="B571" i="13"/>
  <c r="B570" i="13"/>
  <c r="B569" i="13"/>
  <c r="B568" i="13"/>
  <c r="B567" i="13"/>
  <c r="B566" i="13"/>
  <c r="B565" i="13"/>
  <c r="B564" i="13"/>
  <c r="B563" i="13"/>
  <c r="B562" i="13"/>
  <c r="B561" i="13"/>
  <c r="B560" i="13"/>
  <c r="B559" i="13"/>
  <c r="B558" i="13"/>
  <c r="B557" i="13"/>
  <c r="B556" i="13"/>
  <c r="B555" i="13"/>
  <c r="B554" i="13"/>
  <c r="B553" i="13"/>
  <c r="B552" i="13"/>
  <c r="B551" i="13"/>
  <c r="B550" i="13"/>
  <c r="B549" i="13"/>
  <c r="B548" i="13"/>
  <c r="B547" i="13"/>
  <c r="B546" i="13"/>
  <c r="B545" i="13"/>
  <c r="B544" i="13"/>
  <c r="B543" i="13"/>
  <c r="B542" i="13"/>
  <c r="B541" i="13"/>
  <c r="B540" i="13"/>
  <c r="B539" i="13"/>
  <c r="B538" i="13"/>
  <c r="B537" i="13"/>
  <c r="B536" i="13"/>
  <c r="B535" i="13"/>
  <c r="B534" i="13"/>
  <c r="B533" i="13"/>
  <c r="B532" i="13"/>
  <c r="B531" i="13"/>
  <c r="B530" i="13"/>
  <c r="B529" i="13"/>
  <c r="B528" i="13"/>
  <c r="B527" i="13"/>
  <c r="B526" i="13"/>
  <c r="B525" i="13"/>
  <c r="B524" i="13"/>
  <c r="B523" i="13"/>
  <c r="B522" i="13"/>
  <c r="B521" i="13"/>
  <c r="B520" i="13"/>
  <c r="B519" i="13"/>
  <c r="B518" i="13"/>
  <c r="B517" i="13"/>
  <c r="B516" i="13"/>
  <c r="B515" i="13"/>
  <c r="B514" i="13"/>
  <c r="B513" i="13"/>
  <c r="B512" i="13"/>
  <c r="B511" i="13"/>
  <c r="B510" i="13"/>
  <c r="B509" i="13"/>
  <c r="B508" i="13"/>
  <c r="B507" i="13"/>
  <c r="B506" i="13"/>
  <c r="B505" i="13"/>
  <c r="B504" i="13"/>
  <c r="B503" i="13"/>
  <c r="B502" i="13"/>
  <c r="B501" i="13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J164" i="18" l="1"/>
  <c r="K161" i="18"/>
  <c r="I159" i="18"/>
  <c r="J155" i="18"/>
  <c r="K152" i="18"/>
  <c r="I150" i="18"/>
  <c r="J146" i="18"/>
  <c r="K143" i="18"/>
  <c r="I140" i="18"/>
  <c r="J137" i="18"/>
  <c r="K134" i="18"/>
  <c r="I131" i="18"/>
  <c r="J128" i="18"/>
  <c r="K124" i="18"/>
  <c r="I122" i="18"/>
  <c r="J119" i="18"/>
  <c r="K115" i="18"/>
  <c r="I113" i="18"/>
  <c r="J110" i="18"/>
  <c r="K106" i="18"/>
  <c r="I104" i="18"/>
  <c r="J100" i="18"/>
  <c r="K97" i="18"/>
  <c r="I95" i="18"/>
  <c r="J91" i="18"/>
  <c r="K88" i="18"/>
  <c r="I86" i="18"/>
  <c r="J82" i="18"/>
  <c r="K79" i="18"/>
  <c r="I76" i="18"/>
  <c r="J73" i="18"/>
  <c r="K70" i="18"/>
  <c r="I67" i="18"/>
  <c r="J64" i="18"/>
  <c r="K60" i="18"/>
  <c r="I58" i="18"/>
  <c r="J55" i="18"/>
  <c r="K51" i="18"/>
  <c r="I49" i="18"/>
  <c r="I40" i="18"/>
  <c r="I31" i="18"/>
  <c r="K15" i="18"/>
  <c r="I164" i="18"/>
  <c r="J161" i="18"/>
  <c r="K158" i="18"/>
  <c r="I155" i="18"/>
  <c r="J152" i="18"/>
  <c r="K148" i="18"/>
  <c r="I146" i="18"/>
  <c r="J143" i="18"/>
  <c r="K139" i="18"/>
  <c r="I137" i="18"/>
  <c r="J134" i="18"/>
  <c r="K130" i="18"/>
  <c r="I128" i="18"/>
  <c r="J124" i="18"/>
  <c r="K121" i="18"/>
  <c r="I119" i="18"/>
  <c r="J115" i="18"/>
  <c r="K112" i="18"/>
  <c r="I110" i="18"/>
  <c r="J106" i="18"/>
  <c r="K103" i="18"/>
  <c r="I100" i="18"/>
  <c r="J97" i="18"/>
  <c r="K94" i="18"/>
  <c r="I91" i="18"/>
  <c r="J88" i="18"/>
  <c r="K84" i="18"/>
  <c r="I82" i="18"/>
  <c r="J79" i="18"/>
  <c r="K75" i="18"/>
  <c r="I73" i="18"/>
  <c r="J70" i="18"/>
  <c r="K66" i="18"/>
  <c r="I64" i="18"/>
  <c r="J60" i="18"/>
  <c r="K57" i="18"/>
  <c r="I55" i="18"/>
  <c r="J51" i="18"/>
  <c r="K48" i="18"/>
  <c r="I46" i="18"/>
  <c r="J42" i="18"/>
  <c r="K39" i="18"/>
  <c r="I36" i="18"/>
  <c r="J33" i="18"/>
  <c r="K30" i="18"/>
  <c r="I27" i="18"/>
  <c r="J24" i="18"/>
  <c r="K20" i="18"/>
  <c r="I18" i="18"/>
  <c r="J15" i="18"/>
  <c r="K11" i="18"/>
  <c r="I9" i="18"/>
  <c r="J6" i="18"/>
  <c r="I143" i="18"/>
  <c r="K127" i="18"/>
  <c r="J121" i="18"/>
  <c r="I115" i="18"/>
  <c r="K108" i="18"/>
  <c r="J103" i="18"/>
  <c r="I97" i="18"/>
  <c r="K90" i="18"/>
  <c r="J84" i="18"/>
  <c r="I79" i="18"/>
  <c r="K72" i="18"/>
  <c r="I70" i="18"/>
  <c r="K63" i="18"/>
  <c r="I60" i="18"/>
  <c r="J57" i="18"/>
  <c r="K54" i="18"/>
  <c r="I51" i="18"/>
  <c r="J48" i="18"/>
  <c r="K44" i="18"/>
  <c r="I42" i="18"/>
  <c r="J39" i="18"/>
  <c r="K35" i="18"/>
  <c r="I33" i="18"/>
  <c r="J30" i="18"/>
  <c r="K26" i="18"/>
  <c r="I24" i="18"/>
  <c r="J20" i="18"/>
  <c r="K17" i="18"/>
  <c r="I15" i="18"/>
  <c r="J11" i="18"/>
  <c r="K8" i="18"/>
  <c r="I6" i="18"/>
  <c r="K163" i="18"/>
  <c r="I161" i="18"/>
  <c r="J158" i="18"/>
  <c r="K154" i="18"/>
  <c r="I152" i="18"/>
  <c r="J148" i="18"/>
  <c r="K145" i="18"/>
  <c r="J139" i="18"/>
  <c r="K136" i="18"/>
  <c r="I134" i="18"/>
  <c r="J130" i="18"/>
  <c r="I124" i="18"/>
  <c r="K118" i="18"/>
  <c r="J112" i="18"/>
  <c r="I106" i="18"/>
  <c r="K99" i="18"/>
  <c r="J94" i="18"/>
  <c r="I88" i="18"/>
  <c r="K81" i="18"/>
  <c r="J75" i="18"/>
  <c r="J66" i="18"/>
  <c r="J163" i="18"/>
  <c r="K160" i="18"/>
  <c r="I158" i="18"/>
  <c r="J154" i="18"/>
  <c r="K151" i="18"/>
  <c r="I148" i="18"/>
  <c r="J145" i="18"/>
  <c r="K142" i="18"/>
  <c r="I139" i="18"/>
  <c r="J136" i="18"/>
  <c r="K132" i="18"/>
  <c r="I130" i="18"/>
  <c r="J127" i="18"/>
  <c r="K123" i="18"/>
  <c r="I121" i="18"/>
  <c r="J118" i="18"/>
  <c r="K114" i="18"/>
  <c r="I112" i="18"/>
  <c r="J108" i="18"/>
  <c r="K105" i="18"/>
  <c r="I103" i="18"/>
  <c r="J99" i="18"/>
  <c r="K96" i="18"/>
  <c r="I94" i="18"/>
  <c r="J90" i="18"/>
  <c r="K87" i="18"/>
  <c r="I84" i="18"/>
  <c r="J81" i="18"/>
  <c r="K78" i="18"/>
  <c r="I75" i="18"/>
  <c r="J72" i="18"/>
  <c r="K68" i="18"/>
  <c r="I66" i="18"/>
  <c r="J63" i="18"/>
  <c r="K59" i="18"/>
  <c r="I57" i="18"/>
  <c r="J54" i="18"/>
  <c r="K50" i="18"/>
  <c r="I48" i="18"/>
  <c r="J44" i="18"/>
  <c r="K41" i="18"/>
  <c r="I39" i="18"/>
  <c r="J35" i="18"/>
  <c r="K32" i="18"/>
  <c r="I30" i="18"/>
  <c r="J26" i="18"/>
  <c r="K23" i="18"/>
  <c r="I20" i="18"/>
  <c r="J17" i="18"/>
  <c r="K14" i="18"/>
  <c r="I11" i="18"/>
  <c r="J8" i="18"/>
  <c r="K4" i="18"/>
  <c r="K58" i="18"/>
  <c r="K49" i="18"/>
  <c r="J34" i="18"/>
  <c r="K22" i="18"/>
  <c r="K12" i="18"/>
  <c r="I162" i="18"/>
  <c r="K146" i="18"/>
  <c r="I135" i="18"/>
  <c r="I126" i="18"/>
  <c r="I116" i="18"/>
  <c r="K100" i="18"/>
  <c r="I89" i="18"/>
  <c r="J76" i="18"/>
  <c r="J67" i="18"/>
  <c r="K55" i="18"/>
  <c r="I43" i="18"/>
  <c r="J31" i="18"/>
  <c r="J22" i="18"/>
  <c r="J12" i="18"/>
  <c r="K42" i="18"/>
  <c r="J18" i="18"/>
  <c r="I163" i="18"/>
  <c r="J160" i="18"/>
  <c r="K156" i="18"/>
  <c r="I154" i="18"/>
  <c r="J151" i="18"/>
  <c r="K147" i="18"/>
  <c r="I145" i="18"/>
  <c r="J142" i="18"/>
  <c r="K138" i="18"/>
  <c r="I136" i="18"/>
  <c r="J132" i="18"/>
  <c r="K129" i="18"/>
  <c r="I127" i="18"/>
  <c r="J123" i="18"/>
  <c r="K120" i="18"/>
  <c r="I118" i="18"/>
  <c r="J114" i="18"/>
  <c r="K111" i="18"/>
  <c r="I108" i="18"/>
  <c r="J105" i="18"/>
  <c r="K102" i="18"/>
  <c r="I99" i="18"/>
  <c r="J96" i="18"/>
  <c r="K92" i="18"/>
  <c r="I90" i="18"/>
  <c r="J87" i="18"/>
  <c r="K83" i="18"/>
  <c r="I81" i="18"/>
  <c r="J78" i="18"/>
  <c r="K74" i="18"/>
  <c r="I72" i="18"/>
  <c r="J68" i="18"/>
  <c r="K65" i="18"/>
  <c r="I63" i="18"/>
  <c r="J59" i="18"/>
  <c r="K56" i="18"/>
  <c r="I54" i="18"/>
  <c r="J50" i="18"/>
  <c r="K47" i="18"/>
  <c r="I44" i="18"/>
  <c r="J41" i="18"/>
  <c r="K38" i="18"/>
  <c r="I35" i="18"/>
  <c r="J32" i="18"/>
  <c r="K28" i="18"/>
  <c r="I26" i="18"/>
  <c r="J23" i="18"/>
  <c r="K19" i="18"/>
  <c r="I17" i="18"/>
  <c r="J14" i="18"/>
  <c r="K10" i="18"/>
  <c r="I8" i="18"/>
  <c r="J4" i="18"/>
  <c r="I56" i="18"/>
  <c r="K40" i="18"/>
  <c r="J25" i="18"/>
  <c r="I10" i="18"/>
  <c r="K155" i="18"/>
  <c r="I144" i="18"/>
  <c r="K128" i="18"/>
  <c r="K110" i="18"/>
  <c r="I98" i="18"/>
  <c r="J86" i="18"/>
  <c r="K73" i="18"/>
  <c r="I62" i="18"/>
  <c r="K46" i="18"/>
  <c r="I34" i="18"/>
  <c r="I16" i="18"/>
  <c r="J46" i="18"/>
  <c r="I22" i="18"/>
  <c r="K162" i="18"/>
  <c r="I160" i="18"/>
  <c r="J156" i="18"/>
  <c r="K153" i="18"/>
  <c r="I151" i="18"/>
  <c r="J147" i="18"/>
  <c r="K144" i="18"/>
  <c r="I142" i="18"/>
  <c r="J138" i="18"/>
  <c r="K135" i="18"/>
  <c r="I132" i="18"/>
  <c r="J129" i="18"/>
  <c r="K126" i="18"/>
  <c r="I123" i="18"/>
  <c r="J120" i="18"/>
  <c r="K116" i="18"/>
  <c r="I114" i="18"/>
  <c r="J111" i="18"/>
  <c r="K107" i="18"/>
  <c r="I105" i="18"/>
  <c r="J102" i="18"/>
  <c r="K98" i="18"/>
  <c r="I96" i="18"/>
  <c r="J92" i="18"/>
  <c r="K89" i="18"/>
  <c r="I87" i="18"/>
  <c r="J83" i="18"/>
  <c r="K80" i="18"/>
  <c r="I78" i="18"/>
  <c r="J74" i="18"/>
  <c r="K71" i="18"/>
  <c r="I68" i="18"/>
  <c r="J65" i="18"/>
  <c r="K62" i="18"/>
  <c r="I59" i="18"/>
  <c r="J56" i="18"/>
  <c r="K52" i="18"/>
  <c r="I50" i="18"/>
  <c r="J47" i="18"/>
  <c r="K43" i="18"/>
  <c r="I41" i="18"/>
  <c r="J38" i="18"/>
  <c r="K34" i="18"/>
  <c r="I32" i="18"/>
  <c r="J28" i="18"/>
  <c r="K25" i="18"/>
  <c r="I23" i="18"/>
  <c r="J19" i="18"/>
  <c r="K16" i="18"/>
  <c r="I14" i="18"/>
  <c r="J10" i="18"/>
  <c r="K7" i="18"/>
  <c r="I4" i="18"/>
  <c r="J62" i="18"/>
  <c r="I47" i="18"/>
  <c r="I38" i="18"/>
  <c r="I28" i="18"/>
  <c r="J16" i="18"/>
  <c r="J159" i="18"/>
  <c r="J150" i="18"/>
  <c r="K137" i="18"/>
  <c r="J122" i="18"/>
  <c r="J113" i="18"/>
  <c r="J104" i="18"/>
  <c r="K91" i="18"/>
  <c r="I80" i="18"/>
  <c r="K64" i="18"/>
  <c r="I52" i="18"/>
  <c r="J40" i="18"/>
  <c r="K27" i="18"/>
  <c r="K18" i="18"/>
  <c r="I7" i="18"/>
  <c r="J36" i="18"/>
  <c r="J27" i="18"/>
  <c r="I12" i="18"/>
  <c r="J162" i="18"/>
  <c r="K159" i="18"/>
  <c r="I156" i="18"/>
  <c r="J153" i="18"/>
  <c r="K150" i="18"/>
  <c r="I147" i="18"/>
  <c r="J144" i="18"/>
  <c r="K140" i="18"/>
  <c r="I138" i="18"/>
  <c r="J135" i="18"/>
  <c r="K131" i="18"/>
  <c r="I129" i="18"/>
  <c r="J126" i="18"/>
  <c r="K122" i="18"/>
  <c r="I120" i="18"/>
  <c r="J116" i="18"/>
  <c r="K113" i="18"/>
  <c r="I111" i="18"/>
  <c r="J107" i="18"/>
  <c r="K104" i="18"/>
  <c r="I102" i="18"/>
  <c r="J98" i="18"/>
  <c r="K95" i="18"/>
  <c r="I92" i="18"/>
  <c r="J89" i="18"/>
  <c r="K86" i="18"/>
  <c r="I83" i="18"/>
  <c r="J80" i="18"/>
  <c r="K76" i="18"/>
  <c r="I74" i="18"/>
  <c r="J71" i="18"/>
  <c r="K67" i="18"/>
  <c r="I65" i="18"/>
  <c r="J52" i="18"/>
  <c r="J43" i="18"/>
  <c r="K31" i="18"/>
  <c r="I19" i="18"/>
  <c r="J7" i="18"/>
  <c r="K164" i="18"/>
  <c r="I153" i="18"/>
  <c r="J140" i="18"/>
  <c r="J131" i="18"/>
  <c r="K119" i="18"/>
  <c r="I107" i="18"/>
  <c r="J95" i="18"/>
  <c r="K82" i="18"/>
  <c r="I71" i="18"/>
  <c r="J58" i="18"/>
  <c r="J49" i="18"/>
  <c r="K36" i="18"/>
  <c r="I25" i="18"/>
  <c r="K9" i="18"/>
  <c r="K33" i="18"/>
  <c r="K24" i="18"/>
  <c r="K6" i="18"/>
  <c r="J9" i="18"/>
  <c r="K21" i="18"/>
  <c r="K85" i="18"/>
  <c r="K149" i="18"/>
  <c r="I45" i="18"/>
  <c r="I109" i="18"/>
  <c r="J5" i="18"/>
  <c r="J69" i="18"/>
  <c r="J133" i="18"/>
  <c r="J141" i="18"/>
  <c r="K101" i="18"/>
  <c r="I61" i="18"/>
  <c r="J21" i="18"/>
  <c r="J149" i="18"/>
  <c r="K109" i="18"/>
  <c r="I69" i="18"/>
  <c r="J29" i="18"/>
  <c r="J157" i="18"/>
  <c r="I157" i="18"/>
  <c r="K13" i="18"/>
  <c r="I37" i="18"/>
  <c r="J61" i="18"/>
  <c r="K29" i="18"/>
  <c r="K93" i="18"/>
  <c r="K157" i="18"/>
  <c r="I53" i="18"/>
  <c r="I117" i="18"/>
  <c r="J13" i="18"/>
  <c r="J77" i="18"/>
  <c r="K37" i="18"/>
  <c r="K165" i="18"/>
  <c r="I125" i="18"/>
  <c r="J85" i="18"/>
  <c r="K45" i="18"/>
  <c r="I5" i="18"/>
  <c r="I133" i="18"/>
  <c r="J93" i="18"/>
  <c r="I29" i="18"/>
  <c r="J53" i="18"/>
  <c r="K141" i="18"/>
  <c r="I165" i="18"/>
  <c r="K53" i="18"/>
  <c r="K117" i="18"/>
  <c r="I13" i="18"/>
  <c r="I77" i="18"/>
  <c r="I141" i="18"/>
  <c r="J37" i="18"/>
  <c r="J101" i="18"/>
  <c r="J165" i="18"/>
  <c r="K61" i="18"/>
  <c r="K125" i="18"/>
  <c r="I21" i="18"/>
  <c r="I85" i="18"/>
  <c r="I149" i="18"/>
  <c r="J45" i="18"/>
  <c r="J109" i="18"/>
  <c r="K5" i="18"/>
  <c r="K69" i="18"/>
  <c r="K133" i="18"/>
  <c r="I93" i="18"/>
  <c r="J117" i="18"/>
  <c r="K77" i="18"/>
  <c r="I101" i="18"/>
  <c r="J125" i="18"/>
  <c r="J219" i="18"/>
  <c r="I195" i="18"/>
  <c r="K170" i="18"/>
  <c r="I201" i="18"/>
  <c r="K176" i="18"/>
  <c r="J212" i="18"/>
  <c r="I188" i="18"/>
  <c r="I212" i="18"/>
  <c r="K187" i="18"/>
  <c r="I211" i="18"/>
  <c r="K211" i="18"/>
  <c r="J187" i="18"/>
  <c r="J217" i="18"/>
  <c r="J211" i="18"/>
  <c r="I187" i="18"/>
  <c r="K214" i="18"/>
  <c r="J214" i="18"/>
  <c r="I190" i="18"/>
  <c r="K173" i="18"/>
  <c r="K205" i="18"/>
  <c r="J181" i="18"/>
  <c r="K216" i="18"/>
  <c r="J192" i="18"/>
  <c r="I168" i="18"/>
  <c r="J198" i="18"/>
  <c r="I174" i="18"/>
  <c r="K209" i="18"/>
  <c r="J185" i="18"/>
  <c r="J209" i="18"/>
  <c r="I185" i="18"/>
  <c r="I202" i="18"/>
  <c r="I209" i="18"/>
  <c r="K184" i="18"/>
  <c r="J208" i="18"/>
  <c r="K208" i="18"/>
  <c r="J184" i="18"/>
  <c r="K204" i="18"/>
  <c r="K210" i="18"/>
  <c r="J186" i="18"/>
  <c r="I213" i="18"/>
  <c r="I181" i="18"/>
  <c r="J189" i="18"/>
  <c r="J183" i="18"/>
  <c r="I176" i="18"/>
  <c r="K175" i="18"/>
  <c r="J175" i="18"/>
  <c r="J177" i="18"/>
  <c r="I197" i="18"/>
  <c r="I214" i="18"/>
  <c r="K188" i="18"/>
  <c r="I219" i="18"/>
  <c r="K194" i="18"/>
  <c r="J170" i="18"/>
  <c r="I207" i="18"/>
  <c r="K182" i="18"/>
  <c r="K206" i="18"/>
  <c r="J182" i="18"/>
  <c r="K195" i="18"/>
  <c r="J206" i="18"/>
  <c r="I182" i="18"/>
  <c r="J199" i="18"/>
  <c r="I206" i="18"/>
  <c r="K180" i="18"/>
  <c r="I193" i="18"/>
  <c r="I208" i="18"/>
  <c r="K183" i="18"/>
  <c r="K197" i="18"/>
  <c r="K181" i="18"/>
  <c r="K212" i="18"/>
  <c r="K177" i="18"/>
  <c r="J180" i="18"/>
  <c r="I175" i="18"/>
  <c r="J205" i="18"/>
  <c r="J210" i="18"/>
  <c r="I186" i="18"/>
  <c r="J216" i="18"/>
  <c r="I192" i="18"/>
  <c r="K167" i="18"/>
  <c r="J203" i="18"/>
  <c r="I179" i="18"/>
  <c r="I203" i="18"/>
  <c r="K178" i="18"/>
  <c r="K186" i="18"/>
  <c r="K202" i="18"/>
  <c r="J178" i="18"/>
  <c r="J190" i="18"/>
  <c r="J202" i="18"/>
  <c r="I178" i="18"/>
  <c r="I184" i="18"/>
  <c r="J204" i="18"/>
  <c r="I180" i="18"/>
  <c r="K213" i="18"/>
  <c r="I189" i="18"/>
  <c r="J188" i="18"/>
  <c r="K207" i="18"/>
  <c r="K172" i="18"/>
  <c r="K200" i="18"/>
  <c r="J176" i="18"/>
  <c r="J200" i="18"/>
  <c r="I200" i="18"/>
  <c r="K199" i="18"/>
  <c r="K201" i="18"/>
  <c r="I204" i="18"/>
  <c r="K179" i="18"/>
  <c r="I210" i="18"/>
  <c r="K185" i="18"/>
  <c r="J167" i="18"/>
  <c r="I198" i="18"/>
  <c r="I170" i="18"/>
  <c r="K196" i="18"/>
  <c r="J172" i="18"/>
  <c r="K168" i="18"/>
  <c r="J196" i="18"/>
  <c r="I172" i="18"/>
  <c r="J171" i="18"/>
  <c r="I196" i="18"/>
  <c r="K171" i="18"/>
  <c r="I166" i="18"/>
  <c r="I199" i="18"/>
  <c r="K174" i="18"/>
  <c r="K189" i="18"/>
  <c r="J173" i="18"/>
  <c r="J174" i="18"/>
  <c r="J179" i="18"/>
  <c r="K191" i="18"/>
  <c r="J191" i="18"/>
  <c r="J215" i="18"/>
  <c r="I191" i="18"/>
  <c r="I215" i="18"/>
  <c r="J166" i="18"/>
  <c r="J168" i="18"/>
  <c r="I205" i="18"/>
  <c r="J201" i="18"/>
  <c r="I177" i="18"/>
  <c r="J207" i="18"/>
  <c r="I183" i="18"/>
  <c r="K218" i="18"/>
  <c r="J194" i="18"/>
  <c r="J218" i="18"/>
  <c r="I194" i="18"/>
  <c r="K169" i="18"/>
  <c r="I218" i="18"/>
  <c r="K193" i="18"/>
  <c r="J169" i="18"/>
  <c r="K217" i="18"/>
  <c r="J193" i="18"/>
  <c r="I169" i="18"/>
  <c r="K219" i="18"/>
  <c r="J195" i="18"/>
  <c r="I171" i="18"/>
  <c r="I173" i="18"/>
  <c r="J197" i="18"/>
  <c r="K198" i="18"/>
  <c r="K203" i="18"/>
  <c r="I216" i="18"/>
  <c r="K215" i="18"/>
  <c r="I167" i="18"/>
  <c r="K166" i="18"/>
  <c r="K190" i="18"/>
  <c r="I217" i="18"/>
  <c r="K192" i="18"/>
  <c r="J213" i="18"/>
  <c r="G54" i="17"/>
  <c r="H54" i="17" s="1"/>
  <c r="G100" i="17"/>
  <c r="H100" i="17" s="1"/>
  <c r="G99" i="17"/>
  <c r="H99" i="17" s="1"/>
  <c r="G90" i="17"/>
  <c r="H90" i="17" s="1"/>
  <c r="G76" i="17"/>
  <c r="H76" i="17" s="1"/>
  <c r="G67" i="17"/>
  <c r="H67" i="17" s="1"/>
  <c r="G82" i="17"/>
  <c r="H82" i="17" s="1"/>
  <c r="G97" i="17"/>
  <c r="H97" i="17" s="1"/>
  <c r="G88" i="17"/>
  <c r="H88" i="17" s="1"/>
  <c r="G74" i="17"/>
  <c r="H74" i="17" s="1"/>
  <c r="G65" i="17"/>
  <c r="H65" i="17" s="1"/>
  <c r="G50" i="17"/>
  <c r="H50" i="17" s="1"/>
  <c r="G73" i="17"/>
  <c r="H73" i="17" s="1"/>
  <c r="G44" i="17"/>
  <c r="H44" i="17" s="1"/>
  <c r="G53" i="17"/>
  <c r="H53" i="17" s="1"/>
  <c r="G96" i="17"/>
  <c r="H96" i="17" s="1"/>
  <c r="G103" i="17"/>
  <c r="H103" i="17" s="1"/>
  <c r="G94" i="17"/>
  <c r="H94" i="17" s="1"/>
  <c r="G80" i="17"/>
  <c r="H80" i="17" s="1"/>
  <c r="G71" i="17"/>
  <c r="H71" i="17" s="1"/>
  <c r="G59" i="17"/>
  <c r="H59" i="17" s="1"/>
  <c r="G105" i="17"/>
  <c r="H105" i="17" s="1"/>
  <c r="G43" i="17"/>
  <c r="H43" i="17" s="1"/>
  <c r="G81" i="17"/>
  <c r="H81" i="17" s="1"/>
  <c r="G89" i="17"/>
  <c r="H89" i="17" s="1"/>
  <c r="G95" i="17"/>
  <c r="H95" i="17" s="1"/>
  <c r="G48" i="17"/>
  <c r="H48" i="17" s="1"/>
  <c r="G98" i="17"/>
  <c r="H98" i="17" s="1"/>
  <c r="G49" i="17"/>
  <c r="H49" i="17" s="1"/>
  <c r="G104" i="17"/>
  <c r="H104" i="17" s="1"/>
  <c r="G58" i="17"/>
  <c r="H58" i="17" s="1"/>
  <c r="G57" i="17"/>
  <c r="H57" i="17" s="1"/>
  <c r="G42" i="17"/>
  <c r="H42" i="17" s="1"/>
  <c r="G66" i="17"/>
  <c r="H66" i="17" s="1"/>
  <c r="G72" i="17"/>
  <c r="H72" i="17" s="1"/>
  <c r="G52" i="17"/>
  <c r="H52" i="17" s="1"/>
  <c r="G51" i="17"/>
  <c r="H51" i="17" s="1"/>
  <c r="G75" i="17"/>
  <c r="H75" i="17" s="1"/>
  <c r="G46" i="17"/>
  <c r="H46" i="17" s="1"/>
  <c r="G56" i="17"/>
  <c r="H56" i="17" s="1"/>
  <c r="G69" i="17"/>
  <c r="H69" i="17" s="1"/>
  <c r="G70" i="17"/>
  <c r="H70" i="17" s="1"/>
  <c r="G79" i="17"/>
  <c r="H79" i="17" s="1"/>
  <c r="G77" i="17"/>
  <c r="H77" i="17" s="1"/>
  <c r="G101" i="17"/>
  <c r="H101" i="17" s="1"/>
  <c r="G78" i="17"/>
  <c r="H78" i="17" s="1"/>
  <c r="G92" i="17"/>
  <c r="H92" i="17" s="1"/>
  <c r="G102" i="17"/>
  <c r="H102" i="17" s="1"/>
  <c r="G68" i="17"/>
  <c r="H68" i="17" s="1"/>
  <c r="G93" i="17"/>
  <c r="H93" i="17" s="1"/>
  <c r="G47" i="17"/>
  <c r="H47" i="17" s="1"/>
  <c r="G55" i="17"/>
  <c r="H55" i="17" s="1"/>
  <c r="G91" i="17"/>
  <c r="H91" i="17" s="1"/>
  <c r="G45" i="17"/>
  <c r="H45" i="17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1" i="4" s="1"/>
  <c r="A872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 s="1"/>
  <c r="A931" i="4" s="1"/>
  <c r="A932" i="4" s="1"/>
  <c r="A933" i="4" s="1"/>
  <c r="A934" i="4" s="1"/>
  <c r="A935" i="4" s="1"/>
  <c r="A936" i="4" s="1"/>
  <c r="A937" i="4" s="1"/>
  <c r="A938" i="4" s="1"/>
  <c r="A939" i="4" s="1"/>
  <c r="A940" i="4" s="1"/>
  <c r="A941" i="4" s="1"/>
  <c r="A942" i="4" s="1"/>
  <c r="A943" i="4" s="1"/>
  <c r="A944" i="4" s="1"/>
  <c r="A945" i="4" s="1"/>
  <c r="A946" i="4" s="1"/>
  <c r="A947" i="4" s="1"/>
  <c r="A948" i="4" s="1"/>
  <c r="A949" i="4" s="1"/>
  <c r="A950" i="4" s="1"/>
  <c r="A951" i="4" s="1"/>
  <c r="A952" i="4" s="1"/>
  <c r="A953" i="4" s="1"/>
  <c r="A954" i="4" s="1"/>
  <c r="A955" i="4" s="1"/>
  <c r="A956" i="4" s="1"/>
  <c r="A957" i="4" s="1"/>
  <c r="A958" i="4" s="1"/>
  <c r="A959" i="4" s="1"/>
  <c r="A960" i="4" s="1"/>
  <c r="A961" i="4" s="1"/>
  <c r="A962" i="4" s="1"/>
  <c r="A963" i="4" s="1"/>
  <c r="A964" i="4" s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s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  <c r="A999" i="4" s="1"/>
  <c r="A1000" i="4" s="1"/>
  <c r="A1001" i="4" s="1"/>
  <c r="A1002" i="4" s="1"/>
  <c r="A1003" i="4" s="1"/>
  <c r="A1004" i="4" s="1"/>
  <c r="A1005" i="4" s="1"/>
  <c r="A1006" i="4" s="1"/>
  <c r="A1007" i="4" s="1"/>
  <c r="A1008" i="4" s="1"/>
  <c r="A1009" i="4" s="1"/>
  <c r="A1010" i="4" s="1"/>
  <c r="A1011" i="4" s="1"/>
  <c r="A1012" i="4" s="1"/>
  <c r="A1013" i="4" s="1"/>
  <c r="A1014" i="4" s="1"/>
  <c r="A1015" i="4" s="1"/>
  <c r="A1016" i="4" s="1"/>
  <c r="A1017" i="4" s="1"/>
  <c r="A1018" i="4" s="1"/>
  <c r="A1019" i="4" s="1"/>
  <c r="A1020" i="4" s="1"/>
  <c r="A1021" i="4" s="1"/>
  <c r="A1022" i="4" s="1"/>
  <c r="A1023" i="4" s="1"/>
  <c r="A1024" i="4" s="1"/>
  <c r="A1025" i="4" s="1"/>
  <c r="A1026" i="4" s="1"/>
  <c r="A1027" i="4" s="1"/>
  <c r="A1028" i="4" s="1"/>
  <c r="A1029" i="4" s="1"/>
  <c r="A1030" i="4" s="1"/>
  <c r="A1031" i="4" s="1"/>
  <c r="A1032" i="4" s="1"/>
  <c r="A1033" i="4" s="1"/>
  <c r="A1034" i="4" s="1"/>
  <c r="A1035" i="4" s="1"/>
  <c r="A1036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0" i="4" s="1"/>
  <c r="A1051" i="4" s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6" i="4" s="1"/>
  <c r="A1067" i="4" s="1"/>
  <c r="A1068" i="4" s="1"/>
  <c r="A1069" i="4" s="1"/>
  <c r="A1070" i="4" s="1"/>
  <c r="A1071" i="4" s="1"/>
  <c r="A1072" i="4" s="1"/>
  <c r="A1073" i="4" s="1"/>
  <c r="A1074" i="4" s="1"/>
  <c r="A1075" i="4" s="1"/>
  <c r="A1076" i="4" s="1"/>
  <c r="A1077" i="4" s="1"/>
  <c r="A1078" i="4" s="1"/>
  <c r="A1079" i="4" s="1"/>
  <c r="A1080" i="4" s="1"/>
  <c r="A1081" i="4" s="1"/>
  <c r="A1082" i="4" s="1"/>
  <c r="A1083" i="4" s="1"/>
  <c r="A1084" i="4" s="1"/>
  <c r="A1085" i="4" s="1"/>
  <c r="A1086" i="4" s="1"/>
  <c r="A1087" i="4" s="1"/>
  <c r="A1088" i="4" s="1"/>
  <c r="A1089" i="4" s="1"/>
  <c r="A1090" i="4" s="1"/>
  <c r="A1091" i="4" s="1"/>
  <c r="A1092" i="4" s="1"/>
  <c r="A1093" i="4" s="1"/>
  <c r="A1094" i="4" s="1"/>
  <c r="A1095" i="4" s="1"/>
  <c r="A1096" i="4" s="1"/>
  <c r="A1097" i="4" s="1"/>
  <c r="A1098" i="4" s="1"/>
  <c r="A1099" i="4" s="1"/>
  <c r="A1100" i="4" s="1"/>
  <c r="A1101" i="4" s="1"/>
  <c r="A1102" i="4" s="1"/>
  <c r="A1103" i="4" s="1"/>
  <c r="A1104" i="4" s="1"/>
  <c r="A1105" i="4" s="1"/>
  <c r="A1106" i="4" s="1"/>
  <c r="A1107" i="4" s="1"/>
  <c r="A1108" i="4" s="1"/>
  <c r="A1109" i="4" s="1"/>
  <c r="A1110" i="4" s="1"/>
  <c r="A1111" i="4" s="1"/>
  <c r="A1112" i="4" s="1"/>
  <c r="A1113" i="4" s="1"/>
  <c r="A1114" i="4" s="1"/>
  <c r="A1115" i="4" s="1"/>
  <c r="A1116" i="4" s="1"/>
  <c r="A1117" i="4" s="1"/>
  <c r="A1118" i="4" s="1"/>
  <c r="A1119" i="4" s="1"/>
  <c r="A1120" i="4" s="1"/>
  <c r="A1121" i="4" s="1"/>
  <c r="A1122" i="4" s="1"/>
  <c r="A1123" i="4" s="1"/>
  <c r="A1124" i="4" s="1"/>
  <c r="A1125" i="4" s="1"/>
  <c r="A1126" i="4" s="1"/>
  <c r="A1127" i="4" s="1"/>
  <c r="A1128" i="4" s="1"/>
  <c r="A1129" i="4" s="1"/>
  <c r="A1130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A1146" i="4" s="1"/>
  <c r="A1147" i="4" s="1"/>
  <c r="A1148" i="4" s="1"/>
  <c r="A1149" i="4" s="1"/>
  <c r="A1150" i="4" s="1"/>
  <c r="A1151" i="4" s="1"/>
  <c r="A1152" i="4" s="1"/>
  <c r="A1153" i="4" s="1"/>
  <c r="A1154" i="4" s="1"/>
  <c r="A1155" i="4" s="1"/>
  <c r="A1156" i="4" s="1"/>
  <c r="A1157" i="4" s="1"/>
  <c r="A1158" i="4" s="1"/>
  <c r="A1159" i="4" s="1"/>
  <c r="A1160" i="4" s="1"/>
  <c r="A1161" i="4" s="1"/>
  <c r="A1162" i="4" s="1"/>
  <c r="A1163" i="4" s="1"/>
  <c r="A1164" i="4" s="1"/>
  <c r="A1165" i="4" s="1"/>
  <c r="A1166" i="4" s="1"/>
  <c r="A1167" i="4" s="1"/>
  <c r="A1168" i="4" s="1"/>
  <c r="A1169" i="4" s="1"/>
  <c r="A1170" i="4" s="1"/>
  <c r="A1171" i="4" s="1"/>
  <c r="A1172" i="4" s="1"/>
  <c r="A1173" i="4" s="1"/>
  <c r="A1174" i="4" s="1"/>
  <c r="A1175" i="4" s="1"/>
  <c r="A1176" i="4" s="1"/>
  <c r="A1177" i="4" s="1"/>
  <c r="A1178" i="4" s="1"/>
  <c r="A1179" i="4" s="1"/>
  <c r="A1180" i="4" s="1"/>
  <c r="A1181" i="4" s="1"/>
  <c r="A1182" i="4" s="1"/>
  <c r="A1183" i="4" s="1"/>
  <c r="A1184" i="4" s="1"/>
  <c r="A1185" i="4" s="1"/>
  <c r="A1186" i="4" s="1"/>
  <c r="A1187" i="4" s="1"/>
  <c r="A1188" i="4" s="1"/>
  <c r="A1189" i="4" s="1"/>
  <c r="A1190" i="4" s="1"/>
  <c r="A1191" i="4" s="1"/>
  <c r="A1192" i="4" s="1"/>
  <c r="A1193" i="4" s="1"/>
  <c r="A1194" i="4" s="1"/>
  <c r="A1195" i="4" s="1"/>
  <c r="A1196" i="4" s="1"/>
  <c r="A1197" i="4" s="1"/>
  <c r="A1198" i="4" s="1"/>
  <c r="A1199" i="4" s="1"/>
  <c r="A1200" i="4" s="1"/>
  <c r="A1201" i="4" s="1"/>
  <c r="A1202" i="4" s="1"/>
  <c r="A1203" i="4" s="1"/>
  <c r="A1204" i="4" s="1"/>
  <c r="A1205" i="4" s="1"/>
  <c r="A1206" i="4" s="1"/>
  <c r="A1207" i="4" s="1"/>
  <c r="A1208" i="4" s="1"/>
  <c r="A1209" i="4" s="1"/>
  <c r="A1210" i="4" s="1"/>
  <c r="A1211" i="4" s="1"/>
  <c r="A1212" i="4" s="1"/>
  <c r="A1213" i="4" s="1"/>
  <c r="A1214" i="4" s="1"/>
  <c r="A1215" i="4" s="1"/>
  <c r="A1216" i="4" s="1"/>
  <c r="A1217" i="4" s="1"/>
  <c r="A1218" i="4" s="1"/>
  <c r="A1219" i="4" s="1"/>
  <c r="A1220" i="4" s="1"/>
  <c r="A1221" i="4" s="1"/>
  <c r="A1222" i="4" s="1"/>
  <c r="A1223" i="4" s="1"/>
  <c r="A1224" i="4" s="1"/>
  <c r="A1225" i="4" s="1"/>
  <c r="A1226" i="4" s="1"/>
  <c r="A1227" i="4" s="1"/>
  <c r="A1228" i="4" s="1"/>
  <c r="A1229" i="4" s="1"/>
  <c r="A1230" i="4" s="1"/>
  <c r="A1231" i="4" s="1"/>
  <c r="A1232" i="4" s="1"/>
  <c r="A1233" i="4" s="1"/>
  <c r="A1234" i="4" s="1"/>
  <c r="A1235" i="4" s="1"/>
  <c r="A1236" i="4" s="1"/>
  <c r="A1237" i="4" s="1"/>
  <c r="A1238" i="4" s="1"/>
  <c r="A1239" i="4" s="1"/>
  <c r="A1240" i="4" s="1"/>
  <c r="A1241" i="4" s="1"/>
  <c r="A1242" i="4" s="1"/>
  <c r="A1243" i="4" s="1"/>
  <c r="A1244" i="4" s="1"/>
  <c r="A1245" i="4" s="1"/>
  <c r="A1246" i="4" s="1"/>
  <c r="A1247" i="4" s="1"/>
  <c r="A1248" i="4" s="1"/>
  <c r="A1249" i="4" s="1"/>
  <c r="A1250" i="4" s="1"/>
  <c r="A1251" i="4" s="1"/>
  <c r="A1252" i="4" s="1"/>
  <c r="A1253" i="4" s="1"/>
  <c r="A1254" i="4" s="1"/>
  <c r="A1255" i="4" s="1"/>
  <c r="A1256" i="4" s="1"/>
  <c r="A1257" i="4" s="1"/>
  <c r="A1258" i="4" s="1"/>
  <c r="A1259" i="4" s="1"/>
  <c r="A1260" i="4" s="1"/>
  <c r="A1261" i="4" s="1"/>
  <c r="A1262" i="4" s="1"/>
  <c r="A1263" i="4" s="1"/>
  <c r="A1264" i="4" s="1"/>
  <c r="A1265" i="4" s="1"/>
  <c r="A1266" i="4" s="1"/>
  <c r="A1267" i="4" s="1"/>
  <c r="A1268" i="4" s="1"/>
  <c r="A1269" i="4" s="1"/>
  <c r="A1270" i="4" s="1"/>
  <c r="A1271" i="4" s="1"/>
  <c r="A1272" i="4" s="1"/>
  <c r="A1273" i="4" s="1"/>
  <c r="A1274" i="4" s="1"/>
  <c r="A1275" i="4" s="1"/>
  <c r="A1276" i="4" s="1"/>
  <c r="A1277" i="4" s="1"/>
  <c r="A1278" i="4" s="1"/>
  <c r="A1279" i="4" s="1"/>
  <c r="A1280" i="4" s="1"/>
  <c r="A1281" i="4" s="1"/>
  <c r="A1282" i="4" s="1"/>
  <c r="A1283" i="4" s="1"/>
  <c r="A1284" i="4" s="1"/>
  <c r="A1285" i="4" s="1"/>
  <c r="A1286" i="4" s="1"/>
  <c r="A1287" i="4" s="1"/>
  <c r="A1288" i="4" s="1"/>
  <c r="A1289" i="4" s="1"/>
  <c r="A1290" i="4" s="1"/>
  <c r="A1291" i="4" s="1"/>
  <c r="A1292" i="4" s="1"/>
  <c r="A1293" i="4" s="1"/>
  <c r="A1294" i="4" s="1"/>
  <c r="A1295" i="4" s="1"/>
  <c r="A1296" i="4" s="1"/>
  <c r="A1297" i="4" s="1"/>
  <c r="A1298" i="4" s="1"/>
  <c r="A1299" i="4" s="1"/>
  <c r="A1300" i="4" s="1"/>
  <c r="A1301" i="4" s="1"/>
  <c r="A1302" i="4" s="1"/>
  <c r="A1303" i="4" s="1"/>
  <c r="A1304" i="4" s="1"/>
  <c r="A1305" i="4" s="1"/>
  <c r="A1306" i="4" s="1"/>
  <c r="A1307" i="4" s="1"/>
  <c r="A1308" i="4" s="1"/>
  <c r="A1309" i="4" s="1"/>
  <c r="A1310" i="4" s="1"/>
  <c r="A1311" i="4" s="1"/>
  <c r="A1312" i="4" s="1"/>
  <c r="A1313" i="4" s="1"/>
  <c r="A1314" i="4" s="1"/>
  <c r="A1315" i="4" s="1"/>
  <c r="A1316" i="4" s="1"/>
  <c r="A1317" i="4" s="1"/>
  <c r="A1318" i="4" s="1"/>
  <c r="A1319" i="4" s="1"/>
  <c r="A1320" i="4" s="1"/>
  <c r="A1321" i="4" s="1"/>
  <c r="A1322" i="4" s="1"/>
  <c r="A1323" i="4" s="1"/>
  <c r="A1324" i="4" s="1"/>
  <c r="A1325" i="4" s="1"/>
  <c r="A1326" i="4" s="1"/>
  <c r="A1327" i="4" s="1"/>
  <c r="A1328" i="4" s="1"/>
  <c r="A1329" i="4" s="1"/>
  <c r="A1330" i="4" s="1"/>
  <c r="A1331" i="4" s="1"/>
  <c r="A1332" i="4" s="1"/>
  <c r="A1333" i="4" s="1"/>
  <c r="A1334" i="4" s="1"/>
  <c r="A1335" i="4" s="1"/>
  <c r="A1336" i="4" s="1"/>
  <c r="A1337" i="4" s="1"/>
  <c r="A1338" i="4" s="1"/>
  <c r="A1339" i="4" s="1"/>
  <c r="A1340" i="4" s="1"/>
  <c r="A1341" i="4" s="1"/>
  <c r="A1342" i="4" s="1"/>
  <c r="A1343" i="4" s="1"/>
  <c r="A1344" i="4" s="1"/>
  <c r="A1345" i="4" s="1"/>
  <c r="A1346" i="4" s="1"/>
  <c r="A1347" i="4" s="1"/>
  <c r="A1348" i="4" s="1"/>
  <c r="A1349" i="4" s="1"/>
  <c r="A1350" i="4" s="1"/>
  <c r="A1351" i="4" s="1"/>
  <c r="A1352" i="4" s="1"/>
  <c r="A1353" i="4" s="1"/>
  <c r="A1354" i="4" s="1"/>
  <c r="A1355" i="4" s="1"/>
  <c r="A1356" i="4" s="1"/>
  <c r="A1357" i="4" s="1"/>
  <c r="A1358" i="4" s="1"/>
  <c r="A1359" i="4" s="1"/>
  <c r="A1360" i="4" s="1"/>
  <c r="A1361" i="4" s="1"/>
  <c r="A1362" i="4" s="1"/>
  <c r="A1363" i="4" s="1"/>
  <c r="A1364" i="4" s="1"/>
  <c r="A1365" i="4" s="1"/>
  <c r="A1366" i="4" s="1"/>
  <c r="A1367" i="4" s="1"/>
  <c r="A1368" i="4" s="1"/>
  <c r="A1369" i="4" s="1"/>
  <c r="A1370" i="4" s="1"/>
  <c r="A1371" i="4" s="1"/>
  <c r="A1372" i="4" s="1"/>
  <c r="A1373" i="4" s="1"/>
  <c r="A1374" i="4" s="1"/>
  <c r="A1375" i="4" s="1"/>
  <c r="A1376" i="4" s="1"/>
  <c r="A1377" i="4" s="1"/>
  <c r="A1378" i="4" s="1"/>
  <c r="A1379" i="4" s="1"/>
  <c r="A1380" i="4" s="1"/>
  <c r="A1381" i="4" s="1"/>
  <c r="A1382" i="4" s="1"/>
  <c r="A1383" i="4" s="1"/>
  <c r="A1384" i="4" s="1"/>
  <c r="A1385" i="4" s="1"/>
  <c r="A1386" i="4" s="1"/>
  <c r="A1387" i="4" s="1"/>
  <c r="A1388" i="4" s="1"/>
  <c r="A1389" i="4" s="1"/>
  <c r="A1390" i="4" s="1"/>
  <c r="A1391" i="4" s="1"/>
  <c r="A1392" i="4" s="1"/>
  <c r="A1393" i="4" s="1"/>
  <c r="A1394" i="4" s="1"/>
  <c r="A1395" i="4" s="1"/>
  <c r="A1396" i="4" s="1"/>
  <c r="A1397" i="4" s="1"/>
  <c r="A1398" i="4" s="1"/>
  <c r="A1399" i="4" s="1"/>
  <c r="A1400" i="4" s="1"/>
  <c r="A1401" i="4" s="1"/>
  <c r="A1402" i="4" s="1"/>
  <c r="A1403" i="4" s="1"/>
  <c r="A1404" i="4" s="1"/>
  <c r="A1405" i="4" s="1"/>
  <c r="A1406" i="4" s="1"/>
  <c r="A1407" i="4" s="1"/>
  <c r="A1408" i="4" s="1"/>
  <c r="A1409" i="4" s="1"/>
  <c r="A1410" i="4" s="1"/>
  <c r="A1411" i="4" s="1"/>
  <c r="A1412" i="4" s="1"/>
  <c r="A1413" i="4" s="1"/>
  <c r="A1414" i="4" s="1"/>
  <c r="A1415" i="4" s="1"/>
  <c r="A1416" i="4" s="1"/>
  <c r="A1417" i="4" s="1"/>
  <c r="A1418" i="4" s="1"/>
  <c r="A1419" i="4" s="1"/>
  <c r="A1420" i="4" s="1"/>
  <c r="A1421" i="4" s="1"/>
  <c r="A1422" i="4" s="1"/>
  <c r="A1423" i="4" s="1"/>
  <c r="A1424" i="4" s="1"/>
  <c r="A1425" i="4" s="1"/>
  <c r="A1426" i="4" s="1"/>
  <c r="A1427" i="4" s="1"/>
  <c r="A1428" i="4" s="1"/>
  <c r="A1429" i="4" s="1"/>
  <c r="A1430" i="4" s="1"/>
  <c r="A1431" i="4" s="1"/>
  <c r="A1432" i="4" s="1"/>
  <c r="A1433" i="4" s="1"/>
  <c r="A1434" i="4" s="1"/>
  <c r="A1435" i="4" s="1"/>
  <c r="A1436" i="4" s="1"/>
  <c r="A1437" i="4" s="1"/>
  <c r="A1438" i="4" s="1"/>
  <c r="A1439" i="4" s="1"/>
  <c r="A1440" i="4" s="1"/>
  <c r="A1441" i="4" s="1"/>
  <c r="A1442" i="4" s="1"/>
  <c r="A1443" i="4" s="1"/>
  <c r="A1444" i="4" s="1"/>
  <c r="A1445" i="4" s="1"/>
  <c r="A1446" i="4" s="1"/>
  <c r="A1447" i="4" s="1"/>
  <c r="A1448" i="4" s="1"/>
  <c r="A1449" i="4" s="1"/>
  <c r="A1450" i="4" s="1"/>
  <c r="A1451" i="4" s="1"/>
  <c r="A1452" i="4" s="1"/>
  <c r="A1453" i="4" s="1"/>
  <c r="A1454" i="4" s="1"/>
  <c r="A1455" i="4" s="1"/>
  <c r="A1456" i="4" s="1"/>
  <c r="A1457" i="4" s="1"/>
  <c r="A1458" i="4" s="1"/>
  <c r="A1459" i="4" s="1"/>
  <c r="A1460" i="4" s="1"/>
  <c r="A1461" i="4" s="1"/>
  <c r="A1462" i="4" s="1"/>
  <c r="A1463" i="4" s="1"/>
  <c r="A1464" i="4" s="1"/>
  <c r="A1465" i="4" s="1"/>
  <c r="A1466" i="4" s="1"/>
  <c r="A1467" i="4" s="1"/>
  <c r="A1468" i="4" s="1"/>
  <c r="A1469" i="4" s="1"/>
  <c r="A1470" i="4" s="1"/>
  <c r="A1471" i="4" s="1"/>
  <c r="A1472" i="4" s="1"/>
  <c r="A1473" i="4" s="1"/>
  <c r="A1474" i="4" s="1"/>
  <c r="A1475" i="4" s="1"/>
  <c r="A1476" i="4" s="1"/>
  <c r="A1477" i="4" s="1"/>
  <c r="A1478" i="4" s="1"/>
  <c r="A1479" i="4" s="1"/>
  <c r="A1480" i="4" s="1"/>
  <c r="A1481" i="4" s="1"/>
  <c r="A1482" i="4" s="1"/>
  <c r="A1483" i="4" s="1"/>
  <c r="A1484" i="4" s="1"/>
  <c r="A1485" i="4" s="1"/>
  <c r="A1486" i="4" s="1"/>
  <c r="A1487" i="4" s="1"/>
  <c r="A1488" i="4" s="1"/>
  <c r="A1489" i="4" s="1"/>
  <c r="A1490" i="4" s="1"/>
  <c r="A1491" i="4" s="1"/>
  <c r="A1492" i="4" s="1"/>
  <c r="A1493" i="4" s="1"/>
  <c r="A1494" i="4" s="1"/>
  <c r="A1495" i="4" s="1"/>
  <c r="A1496" i="4" s="1"/>
  <c r="A1497" i="4" s="1"/>
  <c r="A1498" i="4" s="1"/>
  <c r="A1499" i="4" s="1"/>
  <c r="A1500" i="4" s="1"/>
  <c r="A1501" i="4" s="1"/>
  <c r="A1502" i="4" s="1"/>
  <c r="A1503" i="4" s="1"/>
  <c r="A1504" i="4" s="1"/>
  <c r="A1505" i="4" s="1"/>
  <c r="A1506" i="4" s="1"/>
  <c r="A1507" i="4" s="1"/>
  <c r="A1508" i="4" s="1"/>
  <c r="A1509" i="4" s="1"/>
  <c r="A1510" i="4" s="1"/>
  <c r="A1511" i="4" s="1"/>
  <c r="A1512" i="4" s="1"/>
  <c r="A1513" i="4" s="1"/>
  <c r="A1514" i="4" s="1"/>
  <c r="A1515" i="4" s="1"/>
  <c r="A1516" i="4" s="1"/>
  <c r="A1517" i="4" s="1"/>
  <c r="A1518" i="4" s="1"/>
  <c r="A1519" i="4" s="1"/>
  <c r="A1520" i="4" s="1"/>
  <c r="A1521" i="4" s="1"/>
  <c r="A1522" i="4" s="1"/>
  <c r="A1523" i="4" s="1"/>
  <c r="A1524" i="4" s="1"/>
  <c r="A1525" i="4" s="1"/>
  <c r="A1526" i="4" s="1"/>
  <c r="A1527" i="4" s="1"/>
  <c r="A1528" i="4" s="1"/>
  <c r="A1529" i="4" s="1"/>
  <c r="A1530" i="4" s="1"/>
  <c r="A1531" i="4" s="1"/>
  <c r="A1532" i="4" s="1"/>
  <c r="A1533" i="4" s="1"/>
  <c r="A1534" i="4" s="1"/>
  <c r="A1535" i="4" s="1"/>
  <c r="A1536" i="4" s="1"/>
  <c r="A1537" i="4" s="1"/>
  <c r="A1538" i="4" s="1"/>
  <c r="A1539" i="4" s="1"/>
  <c r="A1540" i="4" s="1"/>
  <c r="A1541" i="4" s="1"/>
  <c r="A1542" i="4" s="1"/>
  <c r="A1543" i="4" s="1"/>
  <c r="A1544" i="4" s="1"/>
  <c r="A1545" i="4" s="1"/>
  <c r="A1546" i="4" s="1"/>
  <c r="A1547" i="4" s="1"/>
  <c r="A1548" i="4" s="1"/>
  <c r="A1549" i="4" s="1"/>
  <c r="A1550" i="4" s="1"/>
  <c r="A1551" i="4" s="1"/>
  <c r="A1552" i="4" s="1"/>
  <c r="A1553" i="4" s="1"/>
  <c r="A1554" i="4" s="1"/>
  <c r="A1555" i="4" s="1"/>
  <c r="A1556" i="4" s="1"/>
  <c r="A1557" i="4" s="1"/>
  <c r="A1558" i="4" s="1"/>
  <c r="A1559" i="4" s="1"/>
  <c r="A1560" i="4" s="1"/>
  <c r="A1561" i="4" s="1"/>
  <c r="A1562" i="4" s="1"/>
  <c r="A1563" i="4" s="1"/>
  <c r="A1564" i="4" s="1"/>
  <c r="A1565" i="4" s="1"/>
  <c r="A1566" i="4" s="1"/>
  <c r="A1567" i="4" s="1"/>
  <c r="A1568" i="4" s="1"/>
  <c r="A1569" i="4" s="1"/>
  <c r="A1570" i="4" s="1"/>
  <c r="A1571" i="4" s="1"/>
  <c r="A1572" i="4" s="1"/>
  <c r="A1573" i="4" s="1"/>
  <c r="A1574" i="4" s="1"/>
  <c r="A1575" i="4" s="1"/>
  <c r="A1576" i="4" s="1"/>
  <c r="A1577" i="4" s="1"/>
  <c r="A1578" i="4" s="1"/>
  <c r="A1579" i="4" s="1"/>
  <c r="A1580" i="4" s="1"/>
  <c r="A1581" i="4" s="1"/>
  <c r="A1582" i="4" s="1"/>
  <c r="A1583" i="4" s="1"/>
  <c r="A1584" i="4" s="1"/>
  <c r="A1585" i="4" s="1"/>
  <c r="A1586" i="4" s="1"/>
  <c r="A1587" i="4" s="1"/>
  <c r="A1588" i="4" s="1"/>
  <c r="A1589" i="4" s="1"/>
  <c r="A1590" i="4" s="1"/>
  <c r="A1591" i="4" s="1"/>
  <c r="A1592" i="4" s="1"/>
  <c r="A1593" i="4" s="1"/>
  <c r="A1594" i="4" s="1"/>
  <c r="A1595" i="4" s="1"/>
  <c r="A1596" i="4" s="1"/>
  <c r="A1597" i="4" s="1"/>
  <c r="A1598" i="4" s="1"/>
  <c r="A1599" i="4" s="1"/>
  <c r="A1600" i="4" s="1"/>
  <c r="A1601" i="4" s="1"/>
  <c r="A1602" i="4" s="1"/>
  <c r="A1603" i="4" s="1"/>
  <c r="A1604" i="4" s="1"/>
  <c r="A1605" i="4" s="1"/>
  <c r="A1606" i="4" s="1"/>
  <c r="A1607" i="4" s="1"/>
  <c r="A1608" i="4" s="1"/>
  <c r="A1609" i="4" s="1"/>
  <c r="A1610" i="4" s="1"/>
  <c r="A1611" i="4" s="1"/>
  <c r="A1612" i="4" s="1"/>
  <c r="A1613" i="4" s="1"/>
  <c r="A1614" i="4" s="1"/>
  <c r="A1615" i="4" s="1"/>
  <c r="A1616" i="4" s="1"/>
  <c r="A1617" i="4" s="1"/>
  <c r="A1618" i="4" s="1"/>
  <c r="A1619" i="4" s="1"/>
  <c r="A1620" i="4" s="1"/>
  <c r="A1621" i="4" s="1"/>
  <c r="A1622" i="4" s="1"/>
  <c r="A1623" i="4" s="1"/>
  <c r="A1624" i="4" s="1"/>
  <c r="A1625" i="4" s="1"/>
  <c r="A1626" i="4" s="1"/>
  <c r="A1627" i="4" s="1"/>
  <c r="A1628" i="4" s="1"/>
  <c r="A1629" i="4" s="1"/>
  <c r="A1630" i="4" s="1"/>
  <c r="A1631" i="4" s="1"/>
  <c r="A1632" i="4" s="1"/>
  <c r="A1633" i="4" s="1"/>
  <c r="A1634" i="4" s="1"/>
  <c r="A1635" i="4" s="1"/>
  <c r="A1636" i="4" s="1"/>
  <c r="A1637" i="4" s="1"/>
  <c r="A1638" i="4" s="1"/>
  <c r="A1639" i="4" s="1"/>
  <c r="A1640" i="4" s="1"/>
  <c r="A1641" i="4" s="1"/>
  <c r="A1642" i="4" s="1"/>
  <c r="A1643" i="4" s="1"/>
  <c r="A1644" i="4" s="1"/>
  <c r="A1645" i="4" s="1"/>
  <c r="A1646" i="4" s="1"/>
  <c r="A1647" i="4" s="1"/>
  <c r="A1648" i="4" s="1"/>
  <c r="A1649" i="4" s="1"/>
  <c r="A1650" i="4" s="1"/>
  <c r="A1651" i="4" s="1"/>
  <c r="A1652" i="4" s="1"/>
  <c r="A1653" i="4" s="1"/>
  <c r="A1654" i="4" s="1"/>
  <c r="A1655" i="4" s="1"/>
  <c r="A1656" i="4" s="1"/>
  <c r="A1657" i="4" s="1"/>
  <c r="A1658" i="4" s="1"/>
  <c r="A1659" i="4" s="1"/>
  <c r="A1660" i="4" s="1"/>
  <c r="A1661" i="4" s="1"/>
  <c r="A1662" i="4" s="1"/>
  <c r="A1663" i="4" s="1"/>
  <c r="A1664" i="4" s="1"/>
  <c r="A1665" i="4" s="1"/>
  <c r="A1666" i="4" s="1"/>
  <c r="A1667" i="4" s="1"/>
  <c r="A1668" i="4" s="1"/>
  <c r="A1669" i="4" s="1"/>
  <c r="A1670" i="4" s="1"/>
  <c r="A1671" i="4" s="1"/>
  <c r="A1672" i="4" s="1"/>
  <c r="A1673" i="4" s="1"/>
  <c r="A1674" i="4" s="1"/>
  <c r="A1675" i="4" s="1"/>
  <c r="A1676" i="4" s="1"/>
  <c r="A1677" i="4" s="1"/>
  <c r="A1678" i="4" s="1"/>
  <c r="A1679" i="4" s="1"/>
  <c r="A1680" i="4" s="1"/>
  <c r="A1681" i="4" s="1"/>
  <c r="A1682" i="4" s="1"/>
  <c r="A1683" i="4" s="1"/>
  <c r="A1684" i="4" s="1"/>
  <c r="A1685" i="4" s="1"/>
  <c r="A1686" i="4" s="1"/>
  <c r="A1687" i="4" s="1"/>
  <c r="A1688" i="4" s="1"/>
  <c r="A1689" i="4" s="1"/>
  <c r="A1690" i="4" s="1"/>
  <c r="A1691" i="4" s="1"/>
  <c r="A1692" i="4" s="1"/>
  <c r="A1693" i="4" s="1"/>
  <c r="A1694" i="4" s="1"/>
  <c r="A1695" i="4" s="1"/>
  <c r="A1696" i="4" s="1"/>
  <c r="A1697" i="4" s="1"/>
  <c r="A1698" i="4" s="1"/>
  <c r="A1699" i="4" s="1"/>
  <c r="A1700" i="4" s="1"/>
  <c r="A1701" i="4" s="1"/>
  <c r="A1702" i="4" s="1"/>
  <c r="A1703" i="4" s="1"/>
  <c r="A1704" i="4" s="1"/>
  <c r="A1705" i="4" s="1"/>
  <c r="A1706" i="4" s="1"/>
  <c r="A1707" i="4" s="1"/>
  <c r="A1708" i="4" s="1"/>
  <c r="A1709" i="4" s="1"/>
  <c r="A1710" i="4" s="1"/>
  <c r="A1711" i="4" s="1"/>
  <c r="A1712" i="4" s="1"/>
  <c r="A1713" i="4" s="1"/>
  <c r="A1714" i="4" s="1"/>
  <c r="A1715" i="4" s="1"/>
  <c r="A1716" i="4" s="1"/>
  <c r="A1717" i="4" s="1"/>
  <c r="A1718" i="4" s="1"/>
  <c r="A1719" i="4" s="1"/>
  <c r="A1720" i="4" s="1"/>
  <c r="A1721" i="4" s="1"/>
  <c r="A1722" i="4" s="1"/>
  <c r="A1723" i="4" s="1"/>
  <c r="A1724" i="4" s="1"/>
  <c r="A1725" i="4" s="1"/>
  <c r="A1726" i="4" s="1"/>
  <c r="A1727" i="4" s="1"/>
  <c r="A1728" i="4" s="1"/>
  <c r="A1729" i="4" s="1"/>
  <c r="A1730" i="4" s="1"/>
  <c r="A1731" i="4" s="1"/>
  <c r="A1732" i="4" s="1"/>
  <c r="A1733" i="4" s="1"/>
  <c r="A1734" i="4" s="1"/>
  <c r="A1735" i="4" s="1"/>
  <c r="A1736" i="4" s="1"/>
  <c r="A1737" i="4" s="1"/>
  <c r="A1738" i="4" s="1"/>
  <c r="A1739" i="4" s="1"/>
  <c r="A1740" i="4" s="1"/>
  <c r="A1741" i="4" s="1"/>
  <c r="A1742" i="4" s="1"/>
  <c r="A1743" i="4" s="1"/>
  <c r="A1744" i="4" s="1"/>
  <c r="A1745" i="4" s="1"/>
  <c r="A1746" i="4" s="1"/>
  <c r="A1747" i="4" s="1"/>
  <c r="A1748" i="4" s="1"/>
  <c r="A1749" i="4" s="1"/>
  <c r="A1750" i="4" s="1"/>
  <c r="A1751" i="4" s="1"/>
  <c r="A1752" i="4" s="1"/>
  <c r="A1753" i="4" s="1"/>
  <c r="A1754" i="4" s="1"/>
  <c r="A1755" i="4" s="1"/>
  <c r="A1756" i="4" s="1"/>
  <c r="A1757" i="4" s="1"/>
  <c r="A1758" i="4" s="1"/>
  <c r="A1759" i="4" s="1"/>
  <c r="A1760" i="4" s="1"/>
  <c r="A1761" i="4" s="1"/>
  <c r="A1762" i="4" s="1"/>
  <c r="A1763" i="4" s="1"/>
  <c r="A1764" i="4" s="1"/>
  <c r="A1765" i="4" s="1"/>
  <c r="A1766" i="4" s="1"/>
  <c r="A1767" i="4" s="1"/>
  <c r="A1768" i="4" s="1"/>
  <c r="A1769" i="4" s="1"/>
  <c r="A1770" i="4" s="1"/>
  <c r="A1771" i="4" s="1"/>
  <c r="A1772" i="4" s="1"/>
  <c r="A1773" i="4" s="1"/>
  <c r="A1774" i="4" s="1"/>
  <c r="A1775" i="4" s="1"/>
  <c r="A1776" i="4" s="1"/>
  <c r="A1777" i="4" s="1"/>
  <c r="A1778" i="4" s="1"/>
  <c r="A1779" i="4" s="1"/>
  <c r="A1780" i="4" s="1"/>
  <c r="A1781" i="4" s="1"/>
  <c r="A1782" i="4" s="1"/>
  <c r="A1783" i="4" s="1"/>
  <c r="A1784" i="4" s="1"/>
  <c r="A1785" i="4" s="1"/>
  <c r="A1786" i="4" s="1"/>
  <c r="A1787" i="4" s="1"/>
  <c r="A1788" i="4" s="1"/>
  <c r="A1789" i="4" s="1"/>
  <c r="A1790" i="4" s="1"/>
  <c r="A1791" i="4" s="1"/>
  <c r="A1792" i="4" s="1"/>
  <c r="A1793" i="4" s="1"/>
  <c r="A1794" i="4" s="1"/>
  <c r="A1795" i="4" s="1"/>
  <c r="A1796" i="4" s="1"/>
  <c r="A1797" i="4" s="1"/>
  <c r="A1798" i="4" s="1"/>
  <c r="A1799" i="4" s="1"/>
  <c r="A1800" i="4" s="1"/>
  <c r="A1801" i="4" s="1"/>
  <c r="A1802" i="4" s="1"/>
  <c r="A1803" i="4" s="1"/>
  <c r="A1804" i="4" s="1"/>
  <c r="A1805" i="4" s="1"/>
  <c r="A1806" i="4" s="1"/>
  <c r="A1807" i="4" s="1"/>
  <c r="A1808" i="4" s="1"/>
  <c r="A1809" i="4" s="1"/>
  <c r="A1810" i="4" s="1"/>
  <c r="A1811" i="4" s="1"/>
  <c r="A1812" i="4" s="1"/>
  <c r="A1813" i="4" s="1"/>
  <c r="A1814" i="4" s="1"/>
  <c r="A1815" i="4" s="1"/>
  <c r="A1816" i="4" s="1"/>
  <c r="A1817" i="4" s="1"/>
  <c r="A1818" i="4" s="1"/>
  <c r="A1819" i="4" s="1"/>
  <c r="A1820" i="4" s="1"/>
  <c r="A1821" i="4" s="1"/>
  <c r="A1822" i="4" s="1"/>
  <c r="A1823" i="4" s="1"/>
  <c r="A1824" i="4" s="1"/>
  <c r="A1825" i="4" s="1"/>
  <c r="A1826" i="4" s="1"/>
  <c r="A1827" i="4" s="1"/>
  <c r="A1828" i="4" s="1"/>
  <c r="A1829" i="4" s="1"/>
  <c r="A1830" i="4" s="1"/>
  <c r="A1831" i="4" s="1"/>
  <c r="A1832" i="4" s="1"/>
  <c r="A1833" i="4" s="1"/>
  <c r="A1834" i="4" s="1"/>
  <c r="A1835" i="4" s="1"/>
  <c r="A1836" i="4" s="1"/>
  <c r="A1837" i="4" s="1"/>
  <c r="A1838" i="4" s="1"/>
  <c r="A1839" i="4" s="1"/>
  <c r="A1840" i="4" s="1"/>
  <c r="A1841" i="4" s="1"/>
  <c r="A1842" i="4" s="1"/>
  <c r="A1843" i="4" s="1"/>
  <c r="A1844" i="4" s="1"/>
  <c r="A1845" i="4" s="1"/>
  <c r="A1846" i="4" s="1"/>
  <c r="A1847" i="4" s="1"/>
  <c r="A1848" i="4" s="1"/>
  <c r="A1849" i="4" s="1"/>
  <c r="A1850" i="4" s="1"/>
  <c r="A1851" i="4" s="1"/>
  <c r="A1852" i="4" s="1"/>
  <c r="A1853" i="4" s="1"/>
  <c r="A1854" i="4" s="1"/>
  <c r="A1855" i="4" s="1"/>
  <c r="A1856" i="4" s="1"/>
  <c r="A1857" i="4" s="1"/>
  <c r="A1858" i="4" s="1"/>
  <c r="A1859" i="4" s="1"/>
  <c r="A1860" i="4" s="1"/>
  <c r="A1861" i="4" s="1"/>
  <c r="A1862" i="4" s="1"/>
  <c r="A1863" i="4" s="1"/>
  <c r="A1864" i="4" s="1"/>
  <c r="A1865" i="4" s="1"/>
  <c r="A1866" i="4" s="1"/>
  <c r="A1867" i="4" s="1"/>
  <c r="A1868" i="4" s="1"/>
  <c r="A1869" i="4" s="1"/>
  <c r="A1870" i="4" s="1"/>
  <c r="A1871" i="4" s="1"/>
  <c r="A1872" i="4" s="1"/>
  <c r="A1873" i="4" s="1"/>
  <c r="A1874" i="4" s="1"/>
  <c r="A1875" i="4" s="1"/>
  <c r="A1876" i="4" s="1"/>
  <c r="A1877" i="4" s="1"/>
  <c r="A1878" i="4" s="1"/>
  <c r="A1879" i="4" s="1"/>
  <c r="A1880" i="4" s="1"/>
  <c r="A1881" i="4" s="1"/>
  <c r="A1882" i="4" s="1"/>
  <c r="A1883" i="4" s="1"/>
  <c r="A1884" i="4" s="1"/>
  <c r="A1885" i="4" s="1"/>
  <c r="A1886" i="4" s="1"/>
  <c r="A1887" i="4" s="1"/>
  <c r="A1888" i="4" s="1"/>
  <c r="A1889" i="4" s="1"/>
  <c r="A1890" i="4" s="1"/>
  <c r="A1891" i="4" s="1"/>
  <c r="A1892" i="4" s="1"/>
  <c r="A1893" i="4" s="1"/>
  <c r="A1894" i="4" s="1"/>
  <c r="A1895" i="4" s="1"/>
  <c r="A1896" i="4" s="1"/>
  <c r="A1897" i="4" s="1"/>
  <c r="A1898" i="4" s="1"/>
  <c r="A1899" i="4" s="1"/>
  <c r="A1900" i="4" s="1"/>
  <c r="A1901" i="4" s="1"/>
  <c r="A1902" i="4" s="1"/>
  <c r="A1903" i="4" s="1"/>
  <c r="A1904" i="4" s="1"/>
  <c r="A1905" i="4" s="1"/>
  <c r="A1906" i="4" s="1"/>
  <c r="A1907" i="4" s="1"/>
  <c r="A1908" i="4" s="1"/>
  <c r="A1909" i="4" s="1"/>
  <c r="A1910" i="4" s="1"/>
  <c r="A1911" i="4" s="1"/>
  <c r="A1912" i="4" s="1"/>
  <c r="A1913" i="4" s="1"/>
  <c r="A1914" i="4" s="1"/>
  <c r="A1915" i="4" s="1"/>
  <c r="A1916" i="4" s="1"/>
  <c r="A1917" i="4" s="1"/>
  <c r="A1918" i="4" s="1"/>
  <c r="A1919" i="4" s="1"/>
  <c r="A1920" i="4" s="1"/>
  <c r="A1921" i="4" s="1"/>
  <c r="A1922" i="4" s="1"/>
  <c r="A1923" i="4" s="1"/>
  <c r="A1924" i="4" s="1"/>
  <c r="A1925" i="4" s="1"/>
  <c r="A1926" i="4" s="1"/>
  <c r="A1927" i="4" s="1"/>
  <c r="A1928" i="4" s="1"/>
  <c r="A1929" i="4" s="1"/>
  <c r="A1930" i="4" s="1"/>
  <c r="A1931" i="4" s="1"/>
  <c r="A1932" i="4" s="1"/>
  <c r="A1933" i="4" s="1"/>
  <c r="A1934" i="4" s="1"/>
  <c r="A1935" i="4" s="1"/>
  <c r="A1936" i="4" s="1"/>
  <c r="A1937" i="4" s="1"/>
  <c r="A1938" i="4" s="1"/>
  <c r="A1939" i="4" s="1"/>
  <c r="A1940" i="4" s="1"/>
  <c r="A1941" i="4" s="1"/>
  <c r="A1942" i="4" s="1"/>
  <c r="A1943" i="4" s="1"/>
  <c r="A1944" i="4" s="1"/>
  <c r="A1945" i="4" s="1"/>
  <c r="A1946" i="4" s="1"/>
  <c r="A1947" i="4" s="1"/>
  <c r="A1948" i="4" s="1"/>
  <c r="A1949" i="4" s="1"/>
  <c r="A1950" i="4" s="1"/>
  <c r="A1951" i="4" s="1"/>
  <c r="A1952" i="4" s="1"/>
  <c r="A1953" i="4" s="1"/>
  <c r="A1954" i="4" s="1"/>
  <c r="A1955" i="4" s="1"/>
  <c r="A1956" i="4" s="1"/>
  <c r="A1957" i="4" s="1"/>
  <c r="A1958" i="4" s="1"/>
  <c r="A1959" i="4" s="1"/>
  <c r="A1960" i="4" s="1"/>
  <c r="A1961" i="4" s="1"/>
  <c r="A1962" i="4" s="1"/>
  <c r="A1963" i="4" s="1"/>
  <c r="A1964" i="4" s="1"/>
  <c r="A1965" i="4" s="1"/>
  <c r="A1966" i="4" s="1"/>
  <c r="A1967" i="4" s="1"/>
  <c r="A1968" i="4" s="1"/>
  <c r="A1969" i="4" s="1"/>
  <c r="A1970" i="4" s="1"/>
  <c r="A1971" i="4" s="1"/>
  <c r="A1972" i="4" s="1"/>
  <c r="A1973" i="4" s="1"/>
  <c r="A1974" i="4" s="1"/>
  <c r="A1975" i="4" s="1"/>
  <c r="A1976" i="4" s="1"/>
  <c r="A1977" i="4" s="1"/>
  <c r="A1978" i="4" s="1"/>
  <c r="A1979" i="4" s="1"/>
  <c r="A1980" i="4" s="1"/>
  <c r="A1981" i="4" s="1"/>
  <c r="A1982" i="4" s="1"/>
  <c r="A1983" i="4" s="1"/>
  <c r="A1984" i="4" s="1"/>
  <c r="A1985" i="4" s="1"/>
  <c r="A1986" i="4" s="1"/>
  <c r="A1987" i="4" s="1"/>
  <c r="A1988" i="4" s="1"/>
  <c r="A1989" i="4" s="1"/>
  <c r="A1990" i="4" s="1"/>
  <c r="A1991" i="4" s="1"/>
  <c r="A1992" i="4" s="1"/>
  <c r="A1993" i="4" s="1"/>
  <c r="A1994" i="4" s="1"/>
  <c r="A1995" i="4" s="1"/>
  <c r="A1996" i="4" s="1"/>
  <c r="A1997" i="4" s="1"/>
  <c r="A1998" i="4" s="1"/>
  <c r="A1999" i="4" s="1"/>
  <c r="A2000" i="4" s="1"/>
  <c r="A2001" i="4" s="1"/>
  <c r="A2002" i="4" s="1"/>
  <c r="A2003" i="4" s="1"/>
  <c r="A2004" i="4" s="1"/>
  <c r="A2005" i="4" s="1"/>
  <c r="A2006" i="4" s="1"/>
  <c r="A2007" i="4" s="1"/>
  <c r="A2008" i="4" s="1"/>
  <c r="A2009" i="4" s="1"/>
  <c r="A2010" i="4" s="1"/>
  <c r="A2011" i="4" s="1"/>
  <c r="A2012" i="4" s="1"/>
  <c r="A2013" i="4" s="1"/>
  <c r="A2014" i="4" s="1"/>
  <c r="A2015" i="4" s="1"/>
  <c r="A2016" i="4" s="1"/>
  <c r="A2017" i="4" s="1"/>
  <c r="A2018" i="4" s="1"/>
  <c r="A2019" i="4" s="1"/>
  <c r="A2020" i="4" s="1"/>
  <c r="A2021" i="4" s="1"/>
  <c r="A2022" i="4" s="1"/>
  <c r="A2023" i="4" s="1"/>
  <c r="A2024" i="4" s="1"/>
  <c r="A2025" i="4" s="1"/>
  <c r="A2026" i="4" s="1"/>
  <c r="A2027" i="4" s="1"/>
  <c r="A2028" i="4" s="1"/>
  <c r="A2029" i="4" s="1"/>
  <c r="A2030" i="4" s="1"/>
  <c r="A2031" i="4" s="1"/>
  <c r="A2032" i="4" s="1"/>
  <c r="A2033" i="4" s="1"/>
  <c r="A2034" i="4" s="1"/>
  <c r="A2035" i="4" s="1"/>
  <c r="A2036" i="4" s="1"/>
  <c r="A2037" i="4" s="1"/>
  <c r="A2038" i="4" s="1"/>
  <c r="A2039" i="4" s="1"/>
  <c r="A2040" i="4" s="1"/>
  <c r="A2041" i="4" s="1"/>
  <c r="A2042" i="4" s="1"/>
  <c r="A2043" i="4" s="1"/>
  <c r="A2044" i="4" s="1"/>
  <c r="A2045" i="4" s="1"/>
  <c r="A2046" i="4" s="1"/>
  <c r="A2047" i="4" s="1"/>
  <c r="A2048" i="4" s="1"/>
  <c r="A2049" i="4" s="1"/>
  <c r="A2050" i="4" s="1"/>
  <c r="A2051" i="4" s="1"/>
  <c r="A2052" i="4" s="1"/>
  <c r="A2053" i="4" s="1"/>
  <c r="A2054" i="4" s="1"/>
  <c r="A2055" i="4" s="1"/>
  <c r="A2056" i="4" s="1"/>
  <c r="A2057" i="4" s="1"/>
  <c r="A2058" i="4" s="1"/>
  <c r="A2059" i="4" s="1"/>
  <c r="A2060" i="4" s="1"/>
  <c r="A2061" i="4" s="1"/>
  <c r="A2062" i="4" s="1"/>
  <c r="A2063" i="4" s="1"/>
  <c r="A2064" i="4" s="1"/>
  <c r="A2065" i="4" s="1"/>
  <c r="A2066" i="4" s="1"/>
  <c r="A2067" i="4" s="1"/>
  <c r="A2068" i="4" s="1"/>
  <c r="A2069" i="4" s="1"/>
  <c r="A2070" i="4" s="1"/>
  <c r="A2071" i="4" s="1"/>
  <c r="A2072" i="4" s="1"/>
  <c r="A2073" i="4" s="1"/>
  <c r="A2074" i="4" s="1"/>
  <c r="A2075" i="4" s="1"/>
  <c r="A2076" i="4" s="1"/>
  <c r="A2077" i="4" s="1"/>
  <c r="A2078" i="4" s="1"/>
  <c r="A2079" i="4" s="1"/>
  <c r="A2080" i="4" s="1"/>
  <c r="A2081" i="4" s="1"/>
  <c r="A2082" i="4" s="1"/>
  <c r="A2083" i="4" s="1"/>
  <c r="A2084" i="4" s="1"/>
  <c r="A2085" i="4" s="1"/>
  <c r="A2086" i="4" s="1"/>
  <c r="A2087" i="4" s="1"/>
  <c r="A2088" i="4" s="1"/>
  <c r="A2089" i="4" s="1"/>
  <c r="A2090" i="4" s="1"/>
  <c r="A2091" i="4" s="1"/>
  <c r="A2092" i="4" s="1"/>
  <c r="A2093" i="4" s="1"/>
  <c r="A2094" i="4" s="1"/>
  <c r="A2095" i="4" s="1"/>
  <c r="A2096" i="4" s="1"/>
  <c r="A2097" i="4" s="1"/>
  <c r="A2098" i="4" s="1"/>
  <c r="A2099" i="4" s="1"/>
  <c r="A2100" i="4" s="1"/>
  <c r="A2101" i="4" s="1"/>
  <c r="A2102" i="4" s="1"/>
  <c r="A2103" i="4" s="1"/>
  <c r="A2104" i="4" s="1"/>
  <c r="A2105" i="4" s="1"/>
  <c r="A2106" i="4" s="1"/>
  <c r="A2107" i="4" s="1"/>
  <c r="A2108" i="4" s="1"/>
  <c r="A2109" i="4" s="1"/>
  <c r="A2110" i="4" s="1"/>
  <c r="A2111" i="4" s="1"/>
  <c r="A2112" i="4" s="1"/>
  <c r="A2113" i="4" s="1"/>
  <c r="A2114" i="4" s="1"/>
  <c r="A2115" i="4" s="1"/>
  <c r="A2116" i="4" s="1"/>
  <c r="A2117" i="4" s="1"/>
  <c r="A2118" i="4" s="1"/>
  <c r="A2119" i="4" s="1"/>
  <c r="A2120" i="4" s="1"/>
  <c r="A2121" i="4" s="1"/>
  <c r="A2122" i="4" s="1"/>
  <c r="A2123" i="4" s="1"/>
  <c r="A2124" i="4" s="1"/>
  <c r="A2125" i="4" s="1"/>
  <c r="A2126" i="4" s="1"/>
  <c r="A2127" i="4" s="1"/>
  <c r="A2128" i="4" s="1"/>
  <c r="A2129" i="4" s="1"/>
  <c r="A2130" i="4" s="1"/>
  <c r="A2131" i="4" s="1"/>
  <c r="A2132" i="4" s="1"/>
  <c r="A2133" i="4" s="1"/>
  <c r="A2134" i="4" s="1"/>
  <c r="A2135" i="4" s="1"/>
  <c r="A2136" i="4" s="1"/>
  <c r="A2137" i="4" s="1"/>
  <c r="A2138" i="4" s="1"/>
  <c r="A2139" i="4" s="1"/>
  <c r="A2140" i="4" s="1"/>
  <c r="A2141" i="4" s="1"/>
  <c r="A2142" i="4" s="1"/>
  <c r="A2143" i="4" s="1"/>
  <c r="A2144" i="4" s="1"/>
  <c r="A2145" i="4" s="1"/>
  <c r="A2146" i="4" s="1"/>
  <c r="A2147" i="4" s="1"/>
  <c r="A2148" i="4" s="1"/>
  <c r="A2149" i="4" s="1"/>
  <c r="A2150" i="4" s="1"/>
  <c r="A2151" i="4" s="1"/>
  <c r="A2152" i="4" s="1"/>
  <c r="A2153" i="4" s="1"/>
  <c r="A2154" i="4" s="1"/>
  <c r="A2155" i="4" s="1"/>
  <c r="A2156" i="4" s="1"/>
  <c r="A2157" i="4" s="1"/>
  <c r="A2158" i="4" s="1"/>
  <c r="A2159" i="4" s="1"/>
  <c r="A2160" i="4" s="1"/>
  <c r="A2161" i="4" s="1"/>
  <c r="A2162" i="4" s="1"/>
  <c r="A2163" i="4" s="1"/>
  <c r="A2164" i="4" s="1"/>
  <c r="A2165" i="4" s="1"/>
  <c r="A2166" i="4" s="1"/>
  <c r="A2167" i="4" s="1"/>
  <c r="A2168" i="4" s="1"/>
  <c r="A2169" i="4" s="1"/>
  <c r="A2170" i="4" s="1"/>
  <c r="A2171" i="4" s="1"/>
  <c r="A2172" i="4" s="1"/>
  <c r="A2173" i="4" s="1"/>
  <c r="A2174" i="4" s="1"/>
  <c r="A2175" i="4" s="1"/>
  <c r="A2176" i="4" s="1"/>
  <c r="A2177" i="4" s="1"/>
  <c r="A2178" i="4" s="1"/>
  <c r="A2179" i="4" s="1"/>
  <c r="A2180" i="4" s="1"/>
  <c r="A2181" i="4" s="1"/>
  <c r="A2182" i="4" s="1"/>
  <c r="A2183" i="4" s="1"/>
  <c r="A2184" i="4" s="1"/>
  <c r="A2185" i="4" s="1"/>
  <c r="A2186" i="4" s="1"/>
  <c r="A2187" i="4" s="1"/>
  <c r="A2188" i="4" s="1"/>
  <c r="A2189" i="4" s="1"/>
  <c r="A2190" i="4" s="1"/>
  <c r="A2191" i="4" s="1"/>
  <c r="A2192" i="4" s="1"/>
  <c r="A2193" i="4" s="1"/>
  <c r="A2194" i="4" s="1"/>
  <c r="A2195" i="4" s="1"/>
  <c r="A2196" i="4" s="1"/>
  <c r="A2197" i="4" s="1"/>
  <c r="A2198" i="4" s="1"/>
  <c r="A2199" i="4" s="1"/>
  <c r="A2200" i="4" s="1"/>
  <c r="A2201" i="4" s="1"/>
  <c r="A2202" i="4" s="1"/>
  <c r="A2203" i="4" s="1"/>
  <c r="A2204" i="4" s="1"/>
  <c r="A2205" i="4" s="1"/>
  <c r="A2206" i="4" s="1"/>
  <c r="A2207" i="4" s="1"/>
  <c r="A2208" i="4" s="1"/>
  <c r="A2209" i="4" s="1"/>
  <c r="A2210" i="4" s="1"/>
  <c r="A2211" i="4" s="1"/>
  <c r="A2212" i="4" s="1"/>
  <c r="A2213" i="4" s="1"/>
  <c r="A2214" i="4" s="1"/>
  <c r="A2215" i="4" s="1"/>
  <c r="A2216" i="4" s="1"/>
  <c r="A2217" i="4" s="1"/>
  <c r="A2218" i="4" s="1"/>
  <c r="A2219" i="4" s="1"/>
  <c r="A2220" i="4" s="1"/>
  <c r="A2221" i="4" s="1"/>
  <c r="A2222" i="4" s="1"/>
  <c r="A2223" i="4" s="1"/>
  <c r="A2224" i="4" s="1"/>
  <c r="A2225" i="4" s="1"/>
  <c r="A2226" i="4" s="1"/>
  <c r="A2227" i="4" s="1"/>
  <c r="A2228" i="4" s="1"/>
  <c r="A2229" i="4" s="1"/>
  <c r="A2230" i="4" s="1"/>
  <c r="A2231" i="4" s="1"/>
  <c r="A2232" i="4" s="1"/>
  <c r="A2233" i="4" s="1"/>
  <c r="A2234" i="4" s="1"/>
  <c r="A2235" i="4" s="1"/>
  <c r="A2236" i="4" s="1"/>
  <c r="A2237" i="4" s="1"/>
  <c r="A2238" i="4" s="1"/>
  <c r="A2239" i="4" s="1"/>
  <c r="A2240" i="4" s="1"/>
  <c r="A2241" i="4" s="1"/>
  <c r="A2242" i="4" s="1"/>
  <c r="A2243" i="4" s="1"/>
  <c r="A2244" i="4" s="1"/>
  <c r="A2245" i="4" s="1"/>
  <c r="A2246" i="4" s="1"/>
  <c r="A2247" i="4" s="1"/>
  <c r="A2248" i="4" s="1"/>
  <c r="A2249" i="4" s="1"/>
  <c r="A2250" i="4" s="1"/>
  <c r="A2251" i="4" s="1"/>
  <c r="A2252" i="4" s="1"/>
  <c r="A2253" i="4" s="1"/>
  <c r="A2254" i="4" s="1"/>
  <c r="A2255" i="4" s="1"/>
  <c r="A2256" i="4" s="1"/>
  <c r="A2257" i="4" s="1"/>
  <c r="A2258" i="4" s="1"/>
  <c r="A2259" i="4" s="1"/>
  <c r="A2260" i="4" s="1"/>
  <c r="A2261" i="4" s="1"/>
  <c r="A2262" i="4" s="1"/>
  <c r="A2263" i="4" s="1"/>
  <c r="A2264" i="4" s="1"/>
  <c r="A2265" i="4" s="1"/>
  <c r="A2266" i="4" s="1"/>
  <c r="A2267" i="4" s="1"/>
  <c r="A2268" i="4" s="1"/>
  <c r="A2269" i="4" s="1"/>
  <c r="A2270" i="4" s="1"/>
  <c r="A2271" i="4" s="1"/>
  <c r="A2272" i="4" s="1"/>
  <c r="A2273" i="4" s="1"/>
  <c r="A2274" i="4" s="1"/>
  <c r="A2275" i="4" s="1"/>
  <c r="A2276" i="4" s="1"/>
  <c r="A2277" i="4" s="1"/>
  <c r="A2278" i="4" s="1"/>
  <c r="A2279" i="4" s="1"/>
  <c r="A2280" i="4" s="1"/>
  <c r="A2281" i="4" s="1"/>
  <c r="A2282" i="4" s="1"/>
  <c r="A2283" i="4" s="1"/>
  <c r="A2284" i="4" s="1"/>
  <c r="A2285" i="4" s="1"/>
  <c r="A2286" i="4" s="1"/>
  <c r="A2287" i="4" s="1"/>
  <c r="A2288" i="4" s="1"/>
  <c r="A2289" i="4" s="1"/>
  <c r="A2290" i="4" s="1"/>
  <c r="A2291" i="4" s="1"/>
  <c r="A2292" i="4" s="1"/>
  <c r="A2293" i="4" s="1"/>
  <c r="A2294" i="4" s="1"/>
  <c r="A2295" i="4" s="1"/>
  <c r="A2296" i="4" s="1"/>
  <c r="A2297" i="4" s="1"/>
  <c r="A2298" i="4" s="1"/>
  <c r="A2299" i="4" s="1"/>
  <c r="A2300" i="4" s="1"/>
  <c r="A2301" i="4" s="1"/>
  <c r="A2302" i="4" s="1"/>
  <c r="A2303" i="4" s="1"/>
  <c r="A2304" i="4" s="1"/>
  <c r="A2305" i="4" s="1"/>
  <c r="A2306" i="4" s="1"/>
  <c r="A2307" i="4" s="1"/>
  <c r="A2308" i="4" s="1"/>
  <c r="A2309" i="4" s="1"/>
  <c r="A2310" i="4" s="1"/>
  <c r="G387" i="8"/>
  <c r="G386" i="8"/>
  <c r="G385" i="8"/>
  <c r="G384" i="8"/>
  <c r="G383" i="8"/>
  <c r="G382" i="8"/>
  <c r="G381" i="8"/>
  <c r="G380" i="8"/>
  <c r="G379" i="8"/>
  <c r="G378" i="8"/>
  <c r="G377" i="8"/>
  <c r="G376" i="8"/>
  <c r="G375" i="8"/>
  <c r="G374" i="8"/>
  <c r="G373" i="8"/>
  <c r="G372" i="8"/>
  <c r="G371" i="8"/>
  <c r="G370" i="8"/>
  <c r="G369" i="8"/>
  <c r="G368" i="8"/>
  <c r="G367" i="8"/>
  <c r="G366" i="8"/>
  <c r="G365" i="8"/>
  <c r="G364" i="8"/>
  <c r="G363" i="8"/>
  <c r="G362" i="8"/>
  <c r="G361" i="8"/>
  <c r="G360" i="8"/>
  <c r="G359" i="8"/>
  <c r="G358" i="8"/>
  <c r="G357" i="8"/>
  <c r="G356" i="8"/>
  <c r="G355" i="8"/>
  <c r="G354" i="8"/>
  <c r="G353" i="8"/>
  <c r="G352" i="8"/>
  <c r="G351" i="8"/>
  <c r="G350" i="8"/>
  <c r="G349" i="8"/>
  <c r="G348" i="8"/>
  <c r="G347" i="8"/>
  <c r="G346" i="8"/>
  <c r="G345" i="8"/>
  <c r="G344" i="8"/>
  <c r="G343" i="8"/>
  <c r="G342" i="8"/>
  <c r="G341" i="8"/>
  <c r="G340" i="8"/>
  <c r="G339" i="8"/>
  <c r="G338" i="8"/>
  <c r="G337" i="8"/>
  <c r="G336" i="8"/>
  <c r="G335" i="8"/>
  <c r="G334" i="8"/>
  <c r="G333" i="8"/>
  <c r="G332" i="8"/>
  <c r="G331" i="8"/>
  <c r="G330" i="8"/>
  <c r="G329" i="8"/>
  <c r="G328" i="8"/>
  <c r="G327" i="8"/>
  <c r="G326" i="8"/>
  <c r="G325" i="8"/>
  <c r="G324" i="8"/>
  <c r="G323" i="8"/>
  <c r="G322" i="8"/>
  <c r="G321" i="8"/>
  <c r="G320" i="8"/>
  <c r="G319" i="8"/>
  <c r="G318" i="8"/>
  <c r="G317" i="8"/>
  <c r="G316" i="8"/>
  <c r="G315" i="8"/>
  <c r="G314" i="8"/>
  <c r="G313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H83" i="17" l="1"/>
  <c r="H60" i="17"/>
  <c r="H106" i="17"/>
  <c r="Q2310" i="4"/>
  <c r="U2310" i="4" s="1"/>
  <c r="P2310" i="4"/>
  <c r="O2310" i="4"/>
  <c r="N2310" i="4"/>
  <c r="M2310" i="4"/>
  <c r="G2310" i="4"/>
  <c r="R2310" i="4" s="1"/>
  <c r="V2310" i="4" s="1"/>
  <c r="Q2309" i="4"/>
  <c r="U2309" i="4" s="1"/>
  <c r="P2309" i="4"/>
  <c r="O2309" i="4"/>
  <c r="N2309" i="4"/>
  <c r="M2309" i="4"/>
  <c r="G2309" i="4"/>
  <c r="R2309" i="4" s="1"/>
  <c r="V2309" i="4" s="1"/>
  <c r="Q2308" i="4"/>
  <c r="U2308" i="4" s="1"/>
  <c r="P2308" i="4"/>
  <c r="O2308" i="4"/>
  <c r="N2308" i="4"/>
  <c r="M2308" i="4"/>
  <c r="G2308" i="4"/>
  <c r="R2308" i="4" s="1"/>
  <c r="V2308" i="4" s="1"/>
  <c r="Q2307" i="4"/>
  <c r="U2307" i="4" s="1"/>
  <c r="P2307" i="4"/>
  <c r="O2307" i="4"/>
  <c r="N2307" i="4"/>
  <c r="M2307" i="4"/>
  <c r="G2307" i="4"/>
  <c r="R2307" i="4" s="1"/>
  <c r="V2307" i="4" s="1"/>
  <c r="Q2306" i="4"/>
  <c r="U2306" i="4" s="1"/>
  <c r="P2306" i="4"/>
  <c r="O2306" i="4"/>
  <c r="N2306" i="4"/>
  <c r="M2306" i="4"/>
  <c r="G2306" i="4"/>
  <c r="R2306" i="4" s="1"/>
  <c r="V2306" i="4" s="1"/>
  <c r="Q2305" i="4"/>
  <c r="U2305" i="4" s="1"/>
  <c r="P2305" i="4"/>
  <c r="O2305" i="4"/>
  <c r="N2305" i="4"/>
  <c r="M2305" i="4"/>
  <c r="G2305" i="4"/>
  <c r="R2305" i="4" s="1"/>
  <c r="V2305" i="4" s="1"/>
  <c r="Q2304" i="4"/>
  <c r="U2304" i="4" s="1"/>
  <c r="P2304" i="4"/>
  <c r="O2304" i="4"/>
  <c r="N2304" i="4"/>
  <c r="M2304" i="4"/>
  <c r="G2304" i="4"/>
  <c r="R2304" i="4" s="1"/>
  <c r="V2304" i="4" s="1"/>
  <c r="Q2303" i="4"/>
  <c r="U2303" i="4" s="1"/>
  <c r="P2303" i="4"/>
  <c r="O2303" i="4"/>
  <c r="N2303" i="4"/>
  <c r="M2303" i="4"/>
  <c r="G2303" i="4"/>
  <c r="R2303" i="4" s="1"/>
  <c r="V2303" i="4" s="1"/>
  <c r="Q2302" i="4"/>
  <c r="U2302" i="4" s="1"/>
  <c r="P2302" i="4"/>
  <c r="O2302" i="4"/>
  <c r="N2302" i="4"/>
  <c r="M2302" i="4"/>
  <c r="G2302" i="4"/>
  <c r="R2302" i="4" s="1"/>
  <c r="V2302" i="4" s="1"/>
  <c r="Q2301" i="4"/>
  <c r="U2301" i="4" s="1"/>
  <c r="P2301" i="4"/>
  <c r="O2301" i="4"/>
  <c r="N2301" i="4"/>
  <c r="M2301" i="4"/>
  <c r="G2301" i="4"/>
  <c r="R2301" i="4" s="1"/>
  <c r="V2301" i="4" s="1"/>
  <c r="Q2300" i="4"/>
  <c r="U2300" i="4" s="1"/>
  <c r="P2300" i="4"/>
  <c r="O2300" i="4"/>
  <c r="N2300" i="4"/>
  <c r="M2300" i="4"/>
  <c r="G2300" i="4"/>
  <c r="R2300" i="4" s="1"/>
  <c r="V2300" i="4" s="1"/>
  <c r="Q2299" i="4"/>
  <c r="U2299" i="4" s="1"/>
  <c r="P2299" i="4"/>
  <c r="O2299" i="4"/>
  <c r="N2299" i="4"/>
  <c r="M2299" i="4"/>
  <c r="G2299" i="4"/>
  <c r="R2299" i="4" s="1"/>
  <c r="V2299" i="4" s="1"/>
  <c r="Q2298" i="4"/>
  <c r="U2298" i="4" s="1"/>
  <c r="P2298" i="4"/>
  <c r="O2298" i="4"/>
  <c r="N2298" i="4"/>
  <c r="M2298" i="4"/>
  <c r="G2298" i="4"/>
  <c r="R2298" i="4" s="1"/>
  <c r="V2298" i="4" s="1"/>
  <c r="Q2297" i="4"/>
  <c r="U2297" i="4" s="1"/>
  <c r="P2297" i="4"/>
  <c r="O2297" i="4"/>
  <c r="N2297" i="4"/>
  <c r="M2297" i="4"/>
  <c r="G2297" i="4"/>
  <c r="R2297" i="4" s="1"/>
  <c r="V2297" i="4" s="1"/>
  <c r="Q2296" i="4"/>
  <c r="U2296" i="4" s="1"/>
  <c r="P2296" i="4"/>
  <c r="O2296" i="4"/>
  <c r="N2296" i="4"/>
  <c r="M2296" i="4"/>
  <c r="G2296" i="4"/>
  <c r="R2296" i="4" s="1"/>
  <c r="V2296" i="4" s="1"/>
  <c r="Q2295" i="4"/>
  <c r="U2295" i="4" s="1"/>
  <c r="P2295" i="4"/>
  <c r="O2295" i="4"/>
  <c r="N2295" i="4"/>
  <c r="M2295" i="4"/>
  <c r="G2295" i="4"/>
  <c r="R2295" i="4" s="1"/>
  <c r="V2295" i="4" s="1"/>
  <c r="Q2294" i="4"/>
  <c r="U2294" i="4" s="1"/>
  <c r="P2294" i="4"/>
  <c r="O2294" i="4"/>
  <c r="N2294" i="4"/>
  <c r="M2294" i="4"/>
  <c r="G2294" i="4"/>
  <c r="R2294" i="4" s="1"/>
  <c r="V2294" i="4" s="1"/>
  <c r="Q2293" i="4"/>
  <c r="U2293" i="4" s="1"/>
  <c r="P2293" i="4"/>
  <c r="O2293" i="4"/>
  <c r="N2293" i="4"/>
  <c r="M2293" i="4"/>
  <c r="G2293" i="4"/>
  <c r="R2293" i="4" s="1"/>
  <c r="V2293" i="4" s="1"/>
  <c r="Q2292" i="4"/>
  <c r="U2292" i="4" s="1"/>
  <c r="P2292" i="4"/>
  <c r="O2292" i="4"/>
  <c r="N2292" i="4"/>
  <c r="M2292" i="4"/>
  <c r="G2292" i="4"/>
  <c r="R2292" i="4" s="1"/>
  <c r="V2292" i="4" s="1"/>
  <c r="Q2291" i="4"/>
  <c r="U2291" i="4" s="1"/>
  <c r="P2291" i="4"/>
  <c r="O2291" i="4"/>
  <c r="N2291" i="4"/>
  <c r="M2291" i="4"/>
  <c r="G2291" i="4"/>
  <c r="R2291" i="4" s="1"/>
  <c r="V2291" i="4" s="1"/>
  <c r="Q2290" i="4"/>
  <c r="U2290" i="4" s="1"/>
  <c r="P2290" i="4"/>
  <c r="O2290" i="4"/>
  <c r="N2290" i="4"/>
  <c r="M2290" i="4"/>
  <c r="G2290" i="4"/>
  <c r="R2290" i="4" s="1"/>
  <c r="V2290" i="4" s="1"/>
  <c r="Q2289" i="4"/>
  <c r="U2289" i="4" s="1"/>
  <c r="P2289" i="4"/>
  <c r="O2289" i="4"/>
  <c r="N2289" i="4"/>
  <c r="M2289" i="4"/>
  <c r="G2289" i="4"/>
  <c r="R2289" i="4" s="1"/>
  <c r="V2289" i="4" s="1"/>
  <c r="Q2288" i="4"/>
  <c r="U2288" i="4" s="1"/>
  <c r="P2288" i="4"/>
  <c r="O2288" i="4"/>
  <c r="N2288" i="4"/>
  <c r="M2288" i="4"/>
  <c r="G2288" i="4"/>
  <c r="R2288" i="4" s="1"/>
  <c r="V2288" i="4" s="1"/>
  <c r="Q2287" i="4"/>
  <c r="U2287" i="4" s="1"/>
  <c r="P2287" i="4"/>
  <c r="O2287" i="4"/>
  <c r="N2287" i="4"/>
  <c r="M2287" i="4"/>
  <c r="G2287" i="4"/>
  <c r="R2287" i="4" s="1"/>
  <c r="V2287" i="4" s="1"/>
  <c r="Q2286" i="4"/>
  <c r="U2286" i="4" s="1"/>
  <c r="P2286" i="4"/>
  <c r="O2286" i="4"/>
  <c r="N2286" i="4"/>
  <c r="M2286" i="4"/>
  <c r="G2286" i="4"/>
  <c r="R2286" i="4" s="1"/>
  <c r="V2286" i="4" s="1"/>
  <c r="Q2285" i="4"/>
  <c r="U2285" i="4" s="1"/>
  <c r="P2285" i="4"/>
  <c r="O2285" i="4"/>
  <c r="N2285" i="4"/>
  <c r="M2285" i="4"/>
  <c r="G2285" i="4"/>
  <c r="R2285" i="4" s="1"/>
  <c r="V2285" i="4" s="1"/>
  <c r="Q2284" i="4"/>
  <c r="U2284" i="4" s="1"/>
  <c r="P2284" i="4"/>
  <c r="O2284" i="4"/>
  <c r="N2284" i="4"/>
  <c r="M2284" i="4"/>
  <c r="G2284" i="4"/>
  <c r="R2284" i="4" s="1"/>
  <c r="V2284" i="4" s="1"/>
  <c r="Q2283" i="4"/>
  <c r="U2283" i="4" s="1"/>
  <c r="P2283" i="4"/>
  <c r="O2283" i="4"/>
  <c r="N2283" i="4"/>
  <c r="M2283" i="4"/>
  <c r="G2283" i="4"/>
  <c r="R2283" i="4" s="1"/>
  <c r="V2283" i="4" s="1"/>
  <c r="Q2282" i="4"/>
  <c r="U2282" i="4" s="1"/>
  <c r="P2282" i="4"/>
  <c r="O2282" i="4"/>
  <c r="N2282" i="4"/>
  <c r="M2282" i="4"/>
  <c r="G2282" i="4"/>
  <c r="R2282" i="4" s="1"/>
  <c r="V2282" i="4" s="1"/>
  <c r="Q2281" i="4"/>
  <c r="U2281" i="4" s="1"/>
  <c r="P2281" i="4"/>
  <c r="O2281" i="4"/>
  <c r="N2281" i="4"/>
  <c r="M2281" i="4"/>
  <c r="G2281" i="4"/>
  <c r="R2281" i="4" s="1"/>
  <c r="V2281" i="4" s="1"/>
  <c r="Q2280" i="4"/>
  <c r="U2280" i="4" s="1"/>
  <c r="P2280" i="4"/>
  <c r="O2280" i="4"/>
  <c r="N2280" i="4"/>
  <c r="M2280" i="4"/>
  <c r="G2280" i="4"/>
  <c r="R2280" i="4" s="1"/>
  <c r="V2280" i="4" s="1"/>
  <c r="Q2279" i="4"/>
  <c r="U2279" i="4" s="1"/>
  <c r="P2279" i="4"/>
  <c r="O2279" i="4"/>
  <c r="N2279" i="4"/>
  <c r="M2279" i="4"/>
  <c r="G2279" i="4"/>
  <c r="R2279" i="4" s="1"/>
  <c r="V2279" i="4" s="1"/>
  <c r="Q2278" i="4"/>
  <c r="U2278" i="4" s="1"/>
  <c r="P2278" i="4"/>
  <c r="O2278" i="4"/>
  <c r="N2278" i="4"/>
  <c r="M2278" i="4"/>
  <c r="G2278" i="4"/>
  <c r="R2278" i="4" s="1"/>
  <c r="V2278" i="4" s="1"/>
  <c r="Q2277" i="4"/>
  <c r="U2277" i="4" s="1"/>
  <c r="P2277" i="4"/>
  <c r="O2277" i="4"/>
  <c r="N2277" i="4"/>
  <c r="M2277" i="4"/>
  <c r="G2277" i="4"/>
  <c r="R2277" i="4" s="1"/>
  <c r="V2277" i="4" s="1"/>
  <c r="Q2276" i="4"/>
  <c r="U2276" i="4" s="1"/>
  <c r="P2276" i="4"/>
  <c r="O2276" i="4"/>
  <c r="N2276" i="4"/>
  <c r="M2276" i="4"/>
  <c r="G2276" i="4"/>
  <c r="R2276" i="4" s="1"/>
  <c r="V2276" i="4" s="1"/>
  <c r="Q2275" i="4"/>
  <c r="U2275" i="4" s="1"/>
  <c r="P2275" i="4"/>
  <c r="O2275" i="4"/>
  <c r="N2275" i="4"/>
  <c r="M2275" i="4"/>
  <c r="G2275" i="4"/>
  <c r="R2275" i="4" s="1"/>
  <c r="V2275" i="4" s="1"/>
  <c r="Q2274" i="4"/>
  <c r="U2274" i="4" s="1"/>
  <c r="P2274" i="4"/>
  <c r="O2274" i="4"/>
  <c r="N2274" i="4"/>
  <c r="M2274" i="4"/>
  <c r="G2274" i="4"/>
  <c r="R2274" i="4" s="1"/>
  <c r="V2274" i="4" s="1"/>
  <c r="Q2273" i="4"/>
  <c r="U2273" i="4" s="1"/>
  <c r="P2273" i="4"/>
  <c r="O2273" i="4"/>
  <c r="N2273" i="4"/>
  <c r="M2273" i="4"/>
  <c r="G2273" i="4"/>
  <c r="R2273" i="4" s="1"/>
  <c r="V2273" i="4" s="1"/>
  <c r="Q2272" i="4"/>
  <c r="U2272" i="4" s="1"/>
  <c r="P2272" i="4"/>
  <c r="O2272" i="4"/>
  <c r="N2272" i="4"/>
  <c r="M2272" i="4"/>
  <c r="G2272" i="4"/>
  <c r="R2272" i="4" s="1"/>
  <c r="V2272" i="4" s="1"/>
  <c r="Q2271" i="4"/>
  <c r="U2271" i="4" s="1"/>
  <c r="P2271" i="4"/>
  <c r="O2271" i="4"/>
  <c r="N2271" i="4"/>
  <c r="M2271" i="4"/>
  <c r="G2271" i="4"/>
  <c r="R2271" i="4" s="1"/>
  <c r="V2271" i="4" s="1"/>
  <c r="Q2270" i="4"/>
  <c r="U2270" i="4" s="1"/>
  <c r="P2270" i="4"/>
  <c r="O2270" i="4"/>
  <c r="N2270" i="4"/>
  <c r="M2270" i="4"/>
  <c r="G2270" i="4"/>
  <c r="R2270" i="4" s="1"/>
  <c r="V2270" i="4" s="1"/>
  <c r="Q2269" i="4"/>
  <c r="U2269" i="4" s="1"/>
  <c r="P2269" i="4"/>
  <c r="O2269" i="4"/>
  <c r="N2269" i="4"/>
  <c r="M2269" i="4"/>
  <c r="G2269" i="4"/>
  <c r="R2269" i="4" s="1"/>
  <c r="V2269" i="4" s="1"/>
  <c r="Q2268" i="4"/>
  <c r="U2268" i="4" s="1"/>
  <c r="P2268" i="4"/>
  <c r="O2268" i="4"/>
  <c r="N2268" i="4"/>
  <c r="M2268" i="4"/>
  <c r="G2268" i="4"/>
  <c r="R2268" i="4" s="1"/>
  <c r="V2268" i="4" s="1"/>
  <c r="Q2267" i="4"/>
  <c r="U2267" i="4" s="1"/>
  <c r="P2267" i="4"/>
  <c r="O2267" i="4"/>
  <c r="N2267" i="4"/>
  <c r="M2267" i="4"/>
  <c r="G2267" i="4"/>
  <c r="R2267" i="4" s="1"/>
  <c r="V2267" i="4" s="1"/>
  <c r="Q2266" i="4"/>
  <c r="U2266" i="4" s="1"/>
  <c r="P2266" i="4"/>
  <c r="O2266" i="4"/>
  <c r="N2266" i="4"/>
  <c r="M2266" i="4"/>
  <c r="G2266" i="4"/>
  <c r="R2266" i="4" s="1"/>
  <c r="V2266" i="4" s="1"/>
  <c r="Q2265" i="4"/>
  <c r="U2265" i="4" s="1"/>
  <c r="P2265" i="4"/>
  <c r="O2265" i="4"/>
  <c r="N2265" i="4"/>
  <c r="M2265" i="4"/>
  <c r="G2265" i="4"/>
  <c r="R2265" i="4" s="1"/>
  <c r="V2265" i="4" s="1"/>
  <c r="Q2264" i="4"/>
  <c r="U2264" i="4" s="1"/>
  <c r="P2264" i="4"/>
  <c r="O2264" i="4"/>
  <c r="N2264" i="4"/>
  <c r="M2264" i="4"/>
  <c r="G2264" i="4"/>
  <c r="R2264" i="4" s="1"/>
  <c r="V2264" i="4" s="1"/>
  <c r="Q2263" i="4"/>
  <c r="U2263" i="4" s="1"/>
  <c r="P2263" i="4"/>
  <c r="O2263" i="4"/>
  <c r="N2263" i="4"/>
  <c r="M2263" i="4"/>
  <c r="G2263" i="4"/>
  <c r="R2263" i="4" s="1"/>
  <c r="V2263" i="4" s="1"/>
  <c r="Q2262" i="4"/>
  <c r="U2262" i="4" s="1"/>
  <c r="P2262" i="4"/>
  <c r="O2262" i="4"/>
  <c r="N2262" i="4"/>
  <c r="M2262" i="4"/>
  <c r="G2262" i="4"/>
  <c r="R2262" i="4" s="1"/>
  <c r="V2262" i="4" s="1"/>
  <c r="Q2261" i="4"/>
  <c r="P2261" i="4"/>
  <c r="O2261" i="4"/>
  <c r="N2261" i="4"/>
  <c r="M2261" i="4"/>
  <c r="G2261" i="4"/>
  <c r="R2261" i="4" s="1"/>
  <c r="V2261" i="4" s="1"/>
  <c r="Q2260" i="4"/>
  <c r="U2260" i="4" s="1"/>
  <c r="P2260" i="4"/>
  <c r="O2260" i="4"/>
  <c r="N2260" i="4"/>
  <c r="J2260" i="4" s="1"/>
  <c r="M2260" i="4"/>
  <c r="G2260" i="4"/>
  <c r="R2260" i="4" s="1"/>
  <c r="V2260" i="4" s="1"/>
  <c r="Q2259" i="4"/>
  <c r="U2259" i="4" s="1"/>
  <c r="P2259" i="4"/>
  <c r="O2259" i="4"/>
  <c r="N2259" i="4"/>
  <c r="M2259" i="4"/>
  <c r="G2259" i="4"/>
  <c r="R2259" i="4" s="1"/>
  <c r="V2259" i="4" s="1"/>
  <c r="Q2258" i="4"/>
  <c r="U2258" i="4" s="1"/>
  <c r="P2258" i="4"/>
  <c r="O2258" i="4"/>
  <c r="N2258" i="4"/>
  <c r="M2258" i="4"/>
  <c r="G2258" i="4"/>
  <c r="R2258" i="4" s="1"/>
  <c r="V2258" i="4" s="1"/>
  <c r="Q2257" i="4"/>
  <c r="U2257" i="4" s="1"/>
  <c r="P2257" i="4"/>
  <c r="O2257" i="4"/>
  <c r="N2257" i="4"/>
  <c r="M2257" i="4"/>
  <c r="G2257" i="4"/>
  <c r="R2257" i="4" s="1"/>
  <c r="V2257" i="4" s="1"/>
  <c r="Q2256" i="4"/>
  <c r="U2256" i="4" s="1"/>
  <c r="P2256" i="4"/>
  <c r="O2256" i="4"/>
  <c r="N2256" i="4"/>
  <c r="M2256" i="4"/>
  <c r="G2256" i="4"/>
  <c r="R2256" i="4" s="1"/>
  <c r="V2256" i="4" s="1"/>
  <c r="Q2255" i="4"/>
  <c r="U2255" i="4" s="1"/>
  <c r="P2255" i="4"/>
  <c r="O2255" i="4"/>
  <c r="N2255" i="4"/>
  <c r="M2255" i="4"/>
  <c r="G2255" i="4"/>
  <c r="R2255" i="4" s="1"/>
  <c r="V2255" i="4" s="1"/>
  <c r="Q2254" i="4"/>
  <c r="U2254" i="4" s="1"/>
  <c r="P2254" i="4"/>
  <c r="O2254" i="4"/>
  <c r="N2254" i="4"/>
  <c r="M2254" i="4"/>
  <c r="G2254" i="4"/>
  <c r="R2254" i="4" s="1"/>
  <c r="V2254" i="4" s="1"/>
  <c r="Q2253" i="4"/>
  <c r="U2253" i="4" s="1"/>
  <c r="P2253" i="4"/>
  <c r="O2253" i="4"/>
  <c r="N2253" i="4"/>
  <c r="M2253" i="4"/>
  <c r="G2253" i="4"/>
  <c r="R2253" i="4" s="1"/>
  <c r="V2253" i="4" s="1"/>
  <c r="Q2252" i="4"/>
  <c r="U2252" i="4" s="1"/>
  <c r="P2252" i="4"/>
  <c r="O2252" i="4"/>
  <c r="N2252" i="4"/>
  <c r="J2252" i="4" s="1"/>
  <c r="T2252" i="4" s="1"/>
  <c r="M2252" i="4"/>
  <c r="G2252" i="4"/>
  <c r="R2252" i="4" s="1"/>
  <c r="V2252" i="4" s="1"/>
  <c r="Q2251" i="4"/>
  <c r="U2251" i="4" s="1"/>
  <c r="P2251" i="4"/>
  <c r="O2251" i="4"/>
  <c r="N2251" i="4"/>
  <c r="M2251" i="4"/>
  <c r="G2251" i="4"/>
  <c r="R2251" i="4" s="1"/>
  <c r="V2251" i="4" s="1"/>
  <c r="Q2250" i="4"/>
  <c r="U2250" i="4" s="1"/>
  <c r="P2250" i="4"/>
  <c r="O2250" i="4"/>
  <c r="N2250" i="4"/>
  <c r="M2250" i="4"/>
  <c r="G2250" i="4"/>
  <c r="R2250" i="4" s="1"/>
  <c r="V2250" i="4" s="1"/>
  <c r="Q2249" i="4"/>
  <c r="U2249" i="4" s="1"/>
  <c r="P2249" i="4"/>
  <c r="O2249" i="4"/>
  <c r="N2249" i="4"/>
  <c r="M2249" i="4"/>
  <c r="G2249" i="4"/>
  <c r="R2249" i="4" s="1"/>
  <c r="V2249" i="4" s="1"/>
  <c r="Q2248" i="4"/>
  <c r="U2248" i="4" s="1"/>
  <c r="P2248" i="4"/>
  <c r="O2248" i="4"/>
  <c r="N2248" i="4"/>
  <c r="M2248" i="4"/>
  <c r="J2248" i="4" s="1"/>
  <c r="T2248" i="4" s="1"/>
  <c r="G2248" i="4"/>
  <c r="R2248" i="4" s="1"/>
  <c r="V2248" i="4" s="1"/>
  <c r="Q2247" i="4"/>
  <c r="U2247" i="4" s="1"/>
  <c r="P2247" i="4"/>
  <c r="O2247" i="4"/>
  <c r="N2247" i="4"/>
  <c r="M2247" i="4"/>
  <c r="G2247" i="4"/>
  <c r="R2247" i="4" s="1"/>
  <c r="V2247" i="4" s="1"/>
  <c r="Q2246" i="4"/>
  <c r="U2246" i="4" s="1"/>
  <c r="P2246" i="4"/>
  <c r="O2246" i="4"/>
  <c r="N2246" i="4"/>
  <c r="M2246" i="4"/>
  <c r="G2246" i="4"/>
  <c r="R2246" i="4" s="1"/>
  <c r="V2246" i="4" s="1"/>
  <c r="Q2245" i="4"/>
  <c r="U2245" i="4" s="1"/>
  <c r="P2245" i="4"/>
  <c r="O2245" i="4"/>
  <c r="N2245" i="4"/>
  <c r="M2245" i="4"/>
  <c r="G2245" i="4"/>
  <c r="R2245" i="4" s="1"/>
  <c r="V2245" i="4" s="1"/>
  <c r="Q2244" i="4"/>
  <c r="U2244" i="4" s="1"/>
  <c r="P2244" i="4"/>
  <c r="O2244" i="4"/>
  <c r="N2244" i="4"/>
  <c r="M2244" i="4"/>
  <c r="G2244" i="4"/>
  <c r="R2244" i="4" s="1"/>
  <c r="V2244" i="4" s="1"/>
  <c r="Q2243" i="4"/>
  <c r="U2243" i="4" s="1"/>
  <c r="P2243" i="4"/>
  <c r="O2243" i="4"/>
  <c r="N2243" i="4"/>
  <c r="M2243" i="4"/>
  <c r="J2243" i="4" s="1"/>
  <c r="G2243" i="4"/>
  <c r="R2243" i="4" s="1"/>
  <c r="V2243" i="4" s="1"/>
  <c r="Q2242" i="4"/>
  <c r="U2242" i="4" s="1"/>
  <c r="P2242" i="4"/>
  <c r="O2242" i="4"/>
  <c r="N2242" i="4"/>
  <c r="M2242" i="4"/>
  <c r="G2242" i="4"/>
  <c r="R2242" i="4" s="1"/>
  <c r="V2242" i="4" s="1"/>
  <c r="Q2241" i="4"/>
  <c r="U2241" i="4" s="1"/>
  <c r="P2241" i="4"/>
  <c r="O2241" i="4"/>
  <c r="N2241" i="4"/>
  <c r="M2241" i="4"/>
  <c r="G2241" i="4"/>
  <c r="R2241" i="4" s="1"/>
  <c r="V2241" i="4" s="1"/>
  <c r="Q2240" i="4"/>
  <c r="U2240" i="4" s="1"/>
  <c r="P2240" i="4"/>
  <c r="O2240" i="4"/>
  <c r="N2240" i="4"/>
  <c r="M2240" i="4"/>
  <c r="G2240" i="4"/>
  <c r="R2240" i="4" s="1"/>
  <c r="V2240" i="4" s="1"/>
  <c r="Q2239" i="4"/>
  <c r="U2239" i="4" s="1"/>
  <c r="P2239" i="4"/>
  <c r="O2239" i="4"/>
  <c r="N2239" i="4"/>
  <c r="M2239" i="4"/>
  <c r="G2239" i="4"/>
  <c r="R2239" i="4" s="1"/>
  <c r="V2239" i="4" s="1"/>
  <c r="Q2238" i="4"/>
  <c r="U2238" i="4" s="1"/>
  <c r="P2238" i="4"/>
  <c r="O2238" i="4"/>
  <c r="N2238" i="4"/>
  <c r="M2238" i="4"/>
  <c r="G2238" i="4"/>
  <c r="R2238" i="4" s="1"/>
  <c r="V2238" i="4" s="1"/>
  <c r="Q2237" i="4"/>
  <c r="U2237" i="4" s="1"/>
  <c r="P2237" i="4"/>
  <c r="O2237" i="4"/>
  <c r="N2237" i="4"/>
  <c r="M2237" i="4"/>
  <c r="G2237" i="4"/>
  <c r="R2237" i="4" s="1"/>
  <c r="V2237" i="4" s="1"/>
  <c r="Q2236" i="4"/>
  <c r="U2236" i="4" s="1"/>
  <c r="P2236" i="4"/>
  <c r="O2236" i="4"/>
  <c r="N2236" i="4"/>
  <c r="M2236" i="4"/>
  <c r="J2236" i="4" s="1"/>
  <c r="T2236" i="4" s="1"/>
  <c r="G2236" i="4"/>
  <c r="R2236" i="4" s="1"/>
  <c r="V2236" i="4" s="1"/>
  <c r="Q2235" i="4"/>
  <c r="U2235" i="4" s="1"/>
  <c r="P2235" i="4"/>
  <c r="O2235" i="4"/>
  <c r="N2235" i="4"/>
  <c r="M2235" i="4"/>
  <c r="G2235" i="4"/>
  <c r="R2235" i="4" s="1"/>
  <c r="V2235" i="4" s="1"/>
  <c r="Q2234" i="4"/>
  <c r="U2234" i="4" s="1"/>
  <c r="P2234" i="4"/>
  <c r="O2234" i="4"/>
  <c r="N2234" i="4"/>
  <c r="M2234" i="4"/>
  <c r="G2234" i="4"/>
  <c r="R2234" i="4" s="1"/>
  <c r="V2234" i="4" s="1"/>
  <c r="Q2233" i="4"/>
  <c r="U2233" i="4" s="1"/>
  <c r="P2233" i="4"/>
  <c r="O2233" i="4"/>
  <c r="N2233" i="4"/>
  <c r="M2233" i="4"/>
  <c r="G2233" i="4"/>
  <c r="R2233" i="4" s="1"/>
  <c r="V2233" i="4" s="1"/>
  <c r="Q2232" i="4"/>
  <c r="U2232" i="4" s="1"/>
  <c r="P2232" i="4"/>
  <c r="O2232" i="4"/>
  <c r="N2232" i="4"/>
  <c r="M2232" i="4"/>
  <c r="G2232" i="4"/>
  <c r="R2232" i="4" s="1"/>
  <c r="V2232" i="4" s="1"/>
  <c r="Q2231" i="4"/>
  <c r="U2231" i="4" s="1"/>
  <c r="P2231" i="4"/>
  <c r="O2231" i="4"/>
  <c r="N2231" i="4"/>
  <c r="M2231" i="4"/>
  <c r="G2231" i="4"/>
  <c r="R2231" i="4" s="1"/>
  <c r="V2231" i="4" s="1"/>
  <c r="Q2230" i="4"/>
  <c r="U2230" i="4" s="1"/>
  <c r="P2230" i="4"/>
  <c r="O2230" i="4"/>
  <c r="N2230" i="4"/>
  <c r="M2230" i="4"/>
  <c r="G2230" i="4"/>
  <c r="R2230" i="4" s="1"/>
  <c r="V2230" i="4" s="1"/>
  <c r="Q2229" i="4"/>
  <c r="U2229" i="4" s="1"/>
  <c r="P2229" i="4"/>
  <c r="O2229" i="4"/>
  <c r="N2229" i="4"/>
  <c r="M2229" i="4"/>
  <c r="G2229" i="4"/>
  <c r="R2229" i="4" s="1"/>
  <c r="V2229" i="4" s="1"/>
  <c r="Q2228" i="4"/>
  <c r="U2228" i="4" s="1"/>
  <c r="P2228" i="4"/>
  <c r="O2228" i="4"/>
  <c r="N2228" i="4"/>
  <c r="M2228" i="4"/>
  <c r="G2228" i="4"/>
  <c r="R2228" i="4" s="1"/>
  <c r="V2228" i="4" s="1"/>
  <c r="Q2227" i="4"/>
  <c r="U2227" i="4" s="1"/>
  <c r="P2227" i="4"/>
  <c r="O2227" i="4"/>
  <c r="N2227" i="4"/>
  <c r="M2227" i="4"/>
  <c r="G2227" i="4"/>
  <c r="R2227" i="4" s="1"/>
  <c r="V2227" i="4" s="1"/>
  <c r="Q2226" i="4"/>
  <c r="U2226" i="4" s="1"/>
  <c r="P2226" i="4"/>
  <c r="O2226" i="4"/>
  <c r="N2226" i="4"/>
  <c r="M2226" i="4"/>
  <c r="G2226" i="4"/>
  <c r="R2226" i="4" s="1"/>
  <c r="V2226" i="4" s="1"/>
  <c r="Q2225" i="4"/>
  <c r="U2225" i="4" s="1"/>
  <c r="P2225" i="4"/>
  <c r="O2225" i="4"/>
  <c r="N2225" i="4"/>
  <c r="M2225" i="4"/>
  <c r="G2225" i="4"/>
  <c r="R2225" i="4" s="1"/>
  <c r="V2225" i="4" s="1"/>
  <c r="Q2224" i="4"/>
  <c r="U2224" i="4" s="1"/>
  <c r="P2224" i="4"/>
  <c r="O2224" i="4"/>
  <c r="N2224" i="4"/>
  <c r="M2224" i="4"/>
  <c r="G2224" i="4"/>
  <c r="R2224" i="4" s="1"/>
  <c r="V2224" i="4" s="1"/>
  <c r="Q2223" i="4"/>
  <c r="U2223" i="4" s="1"/>
  <c r="P2223" i="4"/>
  <c r="O2223" i="4"/>
  <c r="N2223" i="4"/>
  <c r="M2223" i="4"/>
  <c r="G2223" i="4"/>
  <c r="R2223" i="4" s="1"/>
  <c r="V2223" i="4" s="1"/>
  <c r="Q2222" i="4"/>
  <c r="U2222" i="4" s="1"/>
  <c r="P2222" i="4"/>
  <c r="O2222" i="4"/>
  <c r="N2222" i="4"/>
  <c r="M2222" i="4"/>
  <c r="G2222" i="4"/>
  <c r="R2222" i="4" s="1"/>
  <c r="V2222" i="4" s="1"/>
  <c r="Q2221" i="4"/>
  <c r="U2221" i="4" s="1"/>
  <c r="P2221" i="4"/>
  <c r="O2221" i="4"/>
  <c r="N2221" i="4"/>
  <c r="M2221" i="4"/>
  <c r="G2221" i="4"/>
  <c r="R2221" i="4" s="1"/>
  <c r="V2221" i="4" s="1"/>
  <c r="Q2220" i="4"/>
  <c r="U2220" i="4" s="1"/>
  <c r="P2220" i="4"/>
  <c r="O2220" i="4"/>
  <c r="N2220" i="4"/>
  <c r="M2220" i="4"/>
  <c r="J2220" i="4" s="1"/>
  <c r="T2220" i="4" s="1"/>
  <c r="G2220" i="4"/>
  <c r="R2220" i="4" s="1"/>
  <c r="V2220" i="4" s="1"/>
  <c r="Q2219" i="4"/>
  <c r="U2219" i="4" s="1"/>
  <c r="P2219" i="4"/>
  <c r="O2219" i="4"/>
  <c r="N2219" i="4"/>
  <c r="M2219" i="4"/>
  <c r="G2219" i="4"/>
  <c r="R2219" i="4" s="1"/>
  <c r="V2219" i="4" s="1"/>
  <c r="Q2218" i="4"/>
  <c r="U2218" i="4" s="1"/>
  <c r="P2218" i="4"/>
  <c r="O2218" i="4"/>
  <c r="N2218" i="4"/>
  <c r="M2218" i="4"/>
  <c r="G2218" i="4"/>
  <c r="R2218" i="4" s="1"/>
  <c r="V2218" i="4" s="1"/>
  <c r="Q2217" i="4"/>
  <c r="U2217" i="4" s="1"/>
  <c r="P2217" i="4"/>
  <c r="O2217" i="4"/>
  <c r="N2217" i="4"/>
  <c r="M2217" i="4"/>
  <c r="G2217" i="4"/>
  <c r="R2217" i="4" s="1"/>
  <c r="V2217" i="4" s="1"/>
  <c r="Q2216" i="4"/>
  <c r="U2216" i="4" s="1"/>
  <c r="P2216" i="4"/>
  <c r="O2216" i="4"/>
  <c r="N2216" i="4"/>
  <c r="M2216" i="4"/>
  <c r="G2216" i="4"/>
  <c r="R2216" i="4" s="1"/>
  <c r="V2216" i="4" s="1"/>
  <c r="Q2215" i="4"/>
  <c r="U2215" i="4" s="1"/>
  <c r="P2215" i="4"/>
  <c r="O2215" i="4"/>
  <c r="N2215" i="4"/>
  <c r="M2215" i="4"/>
  <c r="G2215" i="4"/>
  <c r="R2215" i="4" s="1"/>
  <c r="V2215" i="4" s="1"/>
  <c r="Q2214" i="4"/>
  <c r="U2214" i="4" s="1"/>
  <c r="P2214" i="4"/>
  <c r="O2214" i="4"/>
  <c r="N2214" i="4"/>
  <c r="M2214" i="4"/>
  <c r="G2214" i="4"/>
  <c r="R2214" i="4" s="1"/>
  <c r="V2214" i="4" s="1"/>
  <c r="Q2213" i="4"/>
  <c r="U2213" i="4" s="1"/>
  <c r="P2213" i="4"/>
  <c r="O2213" i="4"/>
  <c r="N2213" i="4"/>
  <c r="M2213" i="4"/>
  <c r="G2213" i="4"/>
  <c r="R2213" i="4" s="1"/>
  <c r="V2213" i="4" s="1"/>
  <c r="Q2212" i="4"/>
  <c r="U2212" i="4" s="1"/>
  <c r="P2212" i="4"/>
  <c r="O2212" i="4"/>
  <c r="N2212" i="4"/>
  <c r="M2212" i="4"/>
  <c r="G2212" i="4"/>
  <c r="R2212" i="4" s="1"/>
  <c r="V2212" i="4" s="1"/>
  <c r="Q2211" i="4"/>
  <c r="U2211" i="4" s="1"/>
  <c r="P2211" i="4"/>
  <c r="O2211" i="4"/>
  <c r="N2211" i="4"/>
  <c r="M2211" i="4"/>
  <c r="G2211" i="4"/>
  <c r="R2211" i="4" s="1"/>
  <c r="V2211" i="4" s="1"/>
  <c r="Q2210" i="4"/>
  <c r="U2210" i="4" s="1"/>
  <c r="P2210" i="4"/>
  <c r="O2210" i="4"/>
  <c r="N2210" i="4"/>
  <c r="M2210" i="4"/>
  <c r="G2210" i="4"/>
  <c r="R2210" i="4" s="1"/>
  <c r="V2210" i="4" s="1"/>
  <c r="Q2209" i="4"/>
  <c r="U2209" i="4" s="1"/>
  <c r="P2209" i="4"/>
  <c r="O2209" i="4"/>
  <c r="N2209" i="4"/>
  <c r="M2209" i="4"/>
  <c r="G2209" i="4"/>
  <c r="R2209" i="4" s="1"/>
  <c r="V2209" i="4" s="1"/>
  <c r="Q2208" i="4"/>
  <c r="U2208" i="4" s="1"/>
  <c r="P2208" i="4"/>
  <c r="O2208" i="4"/>
  <c r="N2208" i="4"/>
  <c r="M2208" i="4"/>
  <c r="G2208" i="4"/>
  <c r="R2208" i="4" s="1"/>
  <c r="V2208" i="4" s="1"/>
  <c r="Q2207" i="4"/>
  <c r="U2207" i="4" s="1"/>
  <c r="P2207" i="4"/>
  <c r="O2207" i="4"/>
  <c r="N2207" i="4"/>
  <c r="M2207" i="4"/>
  <c r="G2207" i="4"/>
  <c r="R2207" i="4" s="1"/>
  <c r="V2207" i="4" s="1"/>
  <c r="Q2206" i="4"/>
  <c r="U2206" i="4" s="1"/>
  <c r="P2206" i="4"/>
  <c r="O2206" i="4"/>
  <c r="N2206" i="4"/>
  <c r="M2206" i="4"/>
  <c r="G2206" i="4"/>
  <c r="R2206" i="4" s="1"/>
  <c r="V2206" i="4" s="1"/>
  <c r="Q2205" i="4"/>
  <c r="U2205" i="4" s="1"/>
  <c r="P2205" i="4"/>
  <c r="O2205" i="4"/>
  <c r="N2205" i="4"/>
  <c r="M2205" i="4"/>
  <c r="G2205" i="4"/>
  <c r="R2205" i="4" s="1"/>
  <c r="V2205" i="4" s="1"/>
  <c r="Q2204" i="4"/>
  <c r="U2204" i="4" s="1"/>
  <c r="P2204" i="4"/>
  <c r="O2204" i="4"/>
  <c r="N2204" i="4"/>
  <c r="M2204" i="4"/>
  <c r="G2204" i="4"/>
  <c r="R2204" i="4" s="1"/>
  <c r="V2204" i="4" s="1"/>
  <c r="Q2203" i="4"/>
  <c r="U2203" i="4" s="1"/>
  <c r="P2203" i="4"/>
  <c r="O2203" i="4"/>
  <c r="N2203" i="4"/>
  <c r="M2203" i="4"/>
  <c r="G2203" i="4"/>
  <c r="R2203" i="4" s="1"/>
  <c r="V2203" i="4" s="1"/>
  <c r="Q2202" i="4"/>
  <c r="U2202" i="4" s="1"/>
  <c r="P2202" i="4"/>
  <c r="O2202" i="4"/>
  <c r="N2202" i="4"/>
  <c r="M2202" i="4"/>
  <c r="G2202" i="4"/>
  <c r="R2202" i="4" s="1"/>
  <c r="V2202" i="4" s="1"/>
  <c r="Q2201" i="4"/>
  <c r="U2201" i="4" s="1"/>
  <c r="P2201" i="4"/>
  <c r="O2201" i="4"/>
  <c r="N2201" i="4"/>
  <c r="M2201" i="4"/>
  <c r="G2201" i="4"/>
  <c r="R2201" i="4" s="1"/>
  <c r="V2201" i="4" s="1"/>
  <c r="Q2200" i="4"/>
  <c r="U2200" i="4" s="1"/>
  <c r="P2200" i="4"/>
  <c r="O2200" i="4"/>
  <c r="N2200" i="4"/>
  <c r="M2200" i="4"/>
  <c r="G2200" i="4"/>
  <c r="R2200" i="4" s="1"/>
  <c r="V2200" i="4" s="1"/>
  <c r="Q2199" i="4"/>
  <c r="U2199" i="4" s="1"/>
  <c r="P2199" i="4"/>
  <c r="O2199" i="4"/>
  <c r="N2199" i="4"/>
  <c r="M2199" i="4"/>
  <c r="G2199" i="4"/>
  <c r="R2199" i="4" s="1"/>
  <c r="V2199" i="4" s="1"/>
  <c r="Q2198" i="4"/>
  <c r="U2198" i="4" s="1"/>
  <c r="P2198" i="4"/>
  <c r="O2198" i="4"/>
  <c r="N2198" i="4"/>
  <c r="M2198" i="4"/>
  <c r="G2198" i="4"/>
  <c r="R2198" i="4" s="1"/>
  <c r="V2198" i="4" s="1"/>
  <c r="Q2197" i="4"/>
  <c r="U2197" i="4" s="1"/>
  <c r="P2197" i="4"/>
  <c r="O2197" i="4"/>
  <c r="N2197" i="4"/>
  <c r="M2197" i="4"/>
  <c r="G2197" i="4"/>
  <c r="R2197" i="4" s="1"/>
  <c r="V2197" i="4" s="1"/>
  <c r="Q2196" i="4"/>
  <c r="U2196" i="4" s="1"/>
  <c r="P2196" i="4"/>
  <c r="O2196" i="4"/>
  <c r="N2196" i="4"/>
  <c r="J2196" i="4" s="1"/>
  <c r="T2196" i="4" s="1"/>
  <c r="M2196" i="4"/>
  <c r="G2196" i="4"/>
  <c r="R2196" i="4" s="1"/>
  <c r="V2196" i="4" s="1"/>
  <c r="Q2195" i="4"/>
  <c r="U2195" i="4" s="1"/>
  <c r="P2195" i="4"/>
  <c r="O2195" i="4"/>
  <c r="N2195" i="4"/>
  <c r="M2195" i="4"/>
  <c r="G2195" i="4"/>
  <c r="R2195" i="4" s="1"/>
  <c r="V2195" i="4" s="1"/>
  <c r="Q2194" i="4"/>
  <c r="U2194" i="4" s="1"/>
  <c r="P2194" i="4"/>
  <c r="O2194" i="4"/>
  <c r="N2194" i="4"/>
  <c r="M2194" i="4"/>
  <c r="G2194" i="4"/>
  <c r="R2194" i="4" s="1"/>
  <c r="V2194" i="4" s="1"/>
  <c r="Q2193" i="4"/>
  <c r="U2193" i="4" s="1"/>
  <c r="P2193" i="4"/>
  <c r="O2193" i="4"/>
  <c r="N2193" i="4"/>
  <c r="M2193" i="4"/>
  <c r="G2193" i="4"/>
  <c r="R2193" i="4" s="1"/>
  <c r="V2193" i="4" s="1"/>
  <c r="Q2192" i="4"/>
  <c r="U2192" i="4" s="1"/>
  <c r="P2192" i="4"/>
  <c r="O2192" i="4"/>
  <c r="N2192" i="4"/>
  <c r="J2192" i="4" s="1"/>
  <c r="M2192" i="4"/>
  <c r="G2192" i="4"/>
  <c r="R2192" i="4" s="1"/>
  <c r="V2192" i="4" s="1"/>
  <c r="Q2191" i="4"/>
  <c r="U2191" i="4" s="1"/>
  <c r="P2191" i="4"/>
  <c r="O2191" i="4"/>
  <c r="N2191" i="4"/>
  <c r="M2191" i="4"/>
  <c r="G2191" i="4"/>
  <c r="R2191" i="4" s="1"/>
  <c r="V2191" i="4" s="1"/>
  <c r="Q2190" i="4"/>
  <c r="U2190" i="4" s="1"/>
  <c r="P2190" i="4"/>
  <c r="O2190" i="4"/>
  <c r="N2190" i="4"/>
  <c r="M2190" i="4"/>
  <c r="G2190" i="4"/>
  <c r="R2190" i="4" s="1"/>
  <c r="V2190" i="4" s="1"/>
  <c r="Q2189" i="4"/>
  <c r="U2189" i="4" s="1"/>
  <c r="P2189" i="4"/>
  <c r="O2189" i="4"/>
  <c r="N2189" i="4"/>
  <c r="M2189" i="4"/>
  <c r="G2189" i="4"/>
  <c r="R2189" i="4" s="1"/>
  <c r="V2189" i="4" s="1"/>
  <c r="Q2188" i="4"/>
  <c r="U2188" i="4" s="1"/>
  <c r="P2188" i="4"/>
  <c r="O2188" i="4"/>
  <c r="N2188" i="4"/>
  <c r="J2188" i="4" s="1"/>
  <c r="T2188" i="4" s="1"/>
  <c r="M2188" i="4"/>
  <c r="G2188" i="4"/>
  <c r="R2188" i="4" s="1"/>
  <c r="V2188" i="4" s="1"/>
  <c r="Q2187" i="4"/>
  <c r="U2187" i="4" s="1"/>
  <c r="P2187" i="4"/>
  <c r="O2187" i="4"/>
  <c r="N2187" i="4"/>
  <c r="M2187" i="4"/>
  <c r="G2187" i="4"/>
  <c r="R2187" i="4" s="1"/>
  <c r="V2187" i="4" s="1"/>
  <c r="Q2186" i="4"/>
  <c r="U2186" i="4" s="1"/>
  <c r="P2186" i="4"/>
  <c r="O2186" i="4"/>
  <c r="N2186" i="4"/>
  <c r="M2186" i="4"/>
  <c r="G2186" i="4"/>
  <c r="R2186" i="4" s="1"/>
  <c r="V2186" i="4" s="1"/>
  <c r="Q2185" i="4"/>
  <c r="U2185" i="4" s="1"/>
  <c r="P2185" i="4"/>
  <c r="O2185" i="4"/>
  <c r="N2185" i="4"/>
  <c r="M2185" i="4"/>
  <c r="G2185" i="4"/>
  <c r="R2185" i="4" s="1"/>
  <c r="V2185" i="4" s="1"/>
  <c r="Q2184" i="4"/>
  <c r="U2184" i="4" s="1"/>
  <c r="P2184" i="4"/>
  <c r="O2184" i="4"/>
  <c r="N2184" i="4"/>
  <c r="M2184" i="4"/>
  <c r="G2184" i="4"/>
  <c r="R2184" i="4" s="1"/>
  <c r="V2184" i="4" s="1"/>
  <c r="Q2183" i="4"/>
  <c r="U2183" i="4" s="1"/>
  <c r="P2183" i="4"/>
  <c r="O2183" i="4"/>
  <c r="N2183" i="4"/>
  <c r="M2183" i="4"/>
  <c r="G2183" i="4"/>
  <c r="R2183" i="4" s="1"/>
  <c r="V2183" i="4" s="1"/>
  <c r="Q2182" i="4"/>
  <c r="U2182" i="4" s="1"/>
  <c r="P2182" i="4"/>
  <c r="O2182" i="4"/>
  <c r="N2182" i="4"/>
  <c r="M2182" i="4"/>
  <c r="G2182" i="4"/>
  <c r="R2182" i="4" s="1"/>
  <c r="V2182" i="4" s="1"/>
  <c r="Q2181" i="4"/>
  <c r="U2181" i="4" s="1"/>
  <c r="P2181" i="4"/>
  <c r="O2181" i="4"/>
  <c r="N2181" i="4"/>
  <c r="M2181" i="4"/>
  <c r="G2181" i="4"/>
  <c r="R2181" i="4" s="1"/>
  <c r="V2181" i="4" s="1"/>
  <c r="Q2180" i="4"/>
  <c r="U2180" i="4" s="1"/>
  <c r="P2180" i="4"/>
  <c r="O2180" i="4"/>
  <c r="N2180" i="4"/>
  <c r="M2180" i="4"/>
  <c r="G2180" i="4"/>
  <c r="R2180" i="4" s="1"/>
  <c r="V2180" i="4" s="1"/>
  <c r="Q2179" i="4"/>
  <c r="U2179" i="4" s="1"/>
  <c r="P2179" i="4"/>
  <c r="O2179" i="4"/>
  <c r="N2179" i="4"/>
  <c r="M2179" i="4"/>
  <c r="G2179" i="4"/>
  <c r="R2179" i="4" s="1"/>
  <c r="V2179" i="4" s="1"/>
  <c r="Q2178" i="4"/>
  <c r="U2178" i="4" s="1"/>
  <c r="P2178" i="4"/>
  <c r="O2178" i="4"/>
  <c r="N2178" i="4"/>
  <c r="M2178" i="4"/>
  <c r="G2178" i="4"/>
  <c r="R2178" i="4" s="1"/>
  <c r="V2178" i="4" s="1"/>
  <c r="Q2177" i="4"/>
  <c r="U2177" i="4" s="1"/>
  <c r="P2177" i="4"/>
  <c r="O2177" i="4"/>
  <c r="N2177" i="4"/>
  <c r="M2177" i="4"/>
  <c r="G2177" i="4"/>
  <c r="R2177" i="4" s="1"/>
  <c r="V2177" i="4" s="1"/>
  <c r="Q2176" i="4"/>
  <c r="U2176" i="4" s="1"/>
  <c r="P2176" i="4"/>
  <c r="O2176" i="4"/>
  <c r="N2176" i="4"/>
  <c r="M2176" i="4"/>
  <c r="G2176" i="4"/>
  <c r="R2176" i="4" s="1"/>
  <c r="V2176" i="4" s="1"/>
  <c r="Q2175" i="4"/>
  <c r="U2175" i="4" s="1"/>
  <c r="P2175" i="4"/>
  <c r="O2175" i="4"/>
  <c r="N2175" i="4"/>
  <c r="M2175" i="4"/>
  <c r="G2175" i="4"/>
  <c r="R2175" i="4" s="1"/>
  <c r="V2175" i="4" s="1"/>
  <c r="Q2174" i="4"/>
  <c r="U2174" i="4" s="1"/>
  <c r="P2174" i="4"/>
  <c r="O2174" i="4"/>
  <c r="N2174" i="4"/>
  <c r="M2174" i="4"/>
  <c r="G2174" i="4"/>
  <c r="R2174" i="4" s="1"/>
  <c r="V2174" i="4" s="1"/>
  <c r="Q2173" i="4"/>
  <c r="U2173" i="4" s="1"/>
  <c r="P2173" i="4"/>
  <c r="O2173" i="4"/>
  <c r="N2173" i="4"/>
  <c r="M2173" i="4"/>
  <c r="G2173" i="4"/>
  <c r="R2173" i="4" s="1"/>
  <c r="V2173" i="4" s="1"/>
  <c r="Q2172" i="4"/>
  <c r="U2172" i="4" s="1"/>
  <c r="P2172" i="4"/>
  <c r="O2172" i="4"/>
  <c r="N2172" i="4"/>
  <c r="M2172" i="4"/>
  <c r="G2172" i="4"/>
  <c r="R2172" i="4" s="1"/>
  <c r="V2172" i="4" s="1"/>
  <c r="Q2171" i="4"/>
  <c r="U2171" i="4" s="1"/>
  <c r="P2171" i="4"/>
  <c r="O2171" i="4"/>
  <c r="N2171" i="4"/>
  <c r="M2171" i="4"/>
  <c r="G2171" i="4"/>
  <c r="R2171" i="4" s="1"/>
  <c r="V2171" i="4" s="1"/>
  <c r="Q2170" i="4"/>
  <c r="U2170" i="4" s="1"/>
  <c r="P2170" i="4"/>
  <c r="O2170" i="4"/>
  <c r="N2170" i="4"/>
  <c r="M2170" i="4"/>
  <c r="G2170" i="4"/>
  <c r="R2170" i="4" s="1"/>
  <c r="V2170" i="4" s="1"/>
  <c r="Q2169" i="4"/>
  <c r="U2169" i="4" s="1"/>
  <c r="P2169" i="4"/>
  <c r="O2169" i="4"/>
  <c r="N2169" i="4"/>
  <c r="M2169" i="4"/>
  <c r="G2169" i="4"/>
  <c r="R2169" i="4" s="1"/>
  <c r="V2169" i="4" s="1"/>
  <c r="Q2168" i="4"/>
  <c r="U2168" i="4" s="1"/>
  <c r="P2168" i="4"/>
  <c r="O2168" i="4"/>
  <c r="N2168" i="4"/>
  <c r="M2168" i="4"/>
  <c r="G2168" i="4"/>
  <c r="R2168" i="4" s="1"/>
  <c r="V2168" i="4" s="1"/>
  <c r="Q2167" i="4"/>
  <c r="U2167" i="4" s="1"/>
  <c r="P2167" i="4"/>
  <c r="O2167" i="4"/>
  <c r="N2167" i="4"/>
  <c r="M2167" i="4"/>
  <c r="G2167" i="4"/>
  <c r="R2167" i="4" s="1"/>
  <c r="V2167" i="4" s="1"/>
  <c r="Q2166" i="4"/>
  <c r="U2166" i="4" s="1"/>
  <c r="P2166" i="4"/>
  <c r="O2166" i="4"/>
  <c r="N2166" i="4"/>
  <c r="M2166" i="4"/>
  <c r="G2166" i="4"/>
  <c r="R2166" i="4" s="1"/>
  <c r="V2166" i="4" s="1"/>
  <c r="Q2165" i="4"/>
  <c r="U2165" i="4" s="1"/>
  <c r="P2165" i="4"/>
  <c r="O2165" i="4"/>
  <c r="N2165" i="4"/>
  <c r="M2165" i="4"/>
  <c r="G2165" i="4"/>
  <c r="R2165" i="4" s="1"/>
  <c r="V2165" i="4" s="1"/>
  <c r="Q2164" i="4"/>
  <c r="U2164" i="4" s="1"/>
  <c r="P2164" i="4"/>
  <c r="O2164" i="4"/>
  <c r="N2164" i="4"/>
  <c r="M2164" i="4"/>
  <c r="G2164" i="4"/>
  <c r="R2164" i="4" s="1"/>
  <c r="V2164" i="4" s="1"/>
  <c r="Q2163" i="4"/>
  <c r="U2163" i="4" s="1"/>
  <c r="P2163" i="4"/>
  <c r="O2163" i="4"/>
  <c r="N2163" i="4"/>
  <c r="M2163" i="4"/>
  <c r="G2163" i="4"/>
  <c r="R2163" i="4" s="1"/>
  <c r="V2163" i="4" s="1"/>
  <c r="Q2162" i="4"/>
  <c r="U2162" i="4" s="1"/>
  <c r="P2162" i="4"/>
  <c r="O2162" i="4"/>
  <c r="N2162" i="4"/>
  <c r="M2162" i="4"/>
  <c r="G2162" i="4"/>
  <c r="R2162" i="4" s="1"/>
  <c r="V2162" i="4" s="1"/>
  <c r="Q2161" i="4"/>
  <c r="U2161" i="4" s="1"/>
  <c r="P2161" i="4"/>
  <c r="O2161" i="4"/>
  <c r="N2161" i="4"/>
  <c r="M2161" i="4"/>
  <c r="G2161" i="4"/>
  <c r="R2161" i="4" s="1"/>
  <c r="V2161" i="4" s="1"/>
  <c r="Q2160" i="4"/>
  <c r="U2160" i="4" s="1"/>
  <c r="P2160" i="4"/>
  <c r="O2160" i="4"/>
  <c r="N2160" i="4"/>
  <c r="M2160" i="4"/>
  <c r="G2160" i="4"/>
  <c r="R2160" i="4" s="1"/>
  <c r="V2160" i="4" s="1"/>
  <c r="Q2159" i="4"/>
  <c r="U2159" i="4" s="1"/>
  <c r="P2159" i="4"/>
  <c r="O2159" i="4"/>
  <c r="N2159" i="4"/>
  <c r="M2159" i="4"/>
  <c r="G2159" i="4"/>
  <c r="R2159" i="4" s="1"/>
  <c r="V2159" i="4" s="1"/>
  <c r="Q2158" i="4"/>
  <c r="U2158" i="4" s="1"/>
  <c r="P2158" i="4"/>
  <c r="O2158" i="4"/>
  <c r="N2158" i="4"/>
  <c r="M2158" i="4"/>
  <c r="G2158" i="4"/>
  <c r="R2158" i="4" s="1"/>
  <c r="V2158" i="4" s="1"/>
  <c r="Q2157" i="4"/>
  <c r="U2157" i="4" s="1"/>
  <c r="P2157" i="4"/>
  <c r="O2157" i="4"/>
  <c r="N2157" i="4"/>
  <c r="M2157" i="4"/>
  <c r="G2157" i="4"/>
  <c r="R2157" i="4" s="1"/>
  <c r="V2157" i="4" s="1"/>
  <c r="Q2156" i="4"/>
  <c r="U2156" i="4" s="1"/>
  <c r="P2156" i="4"/>
  <c r="O2156" i="4"/>
  <c r="N2156" i="4"/>
  <c r="M2156" i="4"/>
  <c r="G2156" i="4"/>
  <c r="R2156" i="4" s="1"/>
  <c r="V2156" i="4" s="1"/>
  <c r="Q2155" i="4"/>
  <c r="U2155" i="4" s="1"/>
  <c r="P2155" i="4"/>
  <c r="O2155" i="4"/>
  <c r="N2155" i="4"/>
  <c r="M2155" i="4"/>
  <c r="G2155" i="4"/>
  <c r="R2155" i="4" s="1"/>
  <c r="V2155" i="4" s="1"/>
  <c r="Q2154" i="4"/>
  <c r="U2154" i="4" s="1"/>
  <c r="P2154" i="4"/>
  <c r="O2154" i="4"/>
  <c r="N2154" i="4"/>
  <c r="M2154" i="4"/>
  <c r="G2154" i="4"/>
  <c r="R2154" i="4" s="1"/>
  <c r="V2154" i="4" s="1"/>
  <c r="Q2153" i="4"/>
  <c r="U2153" i="4" s="1"/>
  <c r="P2153" i="4"/>
  <c r="O2153" i="4"/>
  <c r="N2153" i="4"/>
  <c r="M2153" i="4"/>
  <c r="G2153" i="4"/>
  <c r="R2153" i="4" s="1"/>
  <c r="V2153" i="4" s="1"/>
  <c r="Q2152" i="4"/>
  <c r="U2152" i="4" s="1"/>
  <c r="P2152" i="4"/>
  <c r="O2152" i="4"/>
  <c r="N2152" i="4"/>
  <c r="M2152" i="4"/>
  <c r="G2152" i="4"/>
  <c r="R2152" i="4" s="1"/>
  <c r="V2152" i="4" s="1"/>
  <c r="Q2151" i="4"/>
  <c r="U2151" i="4" s="1"/>
  <c r="P2151" i="4"/>
  <c r="O2151" i="4"/>
  <c r="N2151" i="4"/>
  <c r="M2151" i="4"/>
  <c r="G2151" i="4"/>
  <c r="R2151" i="4" s="1"/>
  <c r="V2151" i="4" s="1"/>
  <c r="Q2150" i="4"/>
  <c r="U2150" i="4" s="1"/>
  <c r="P2150" i="4"/>
  <c r="O2150" i="4"/>
  <c r="N2150" i="4"/>
  <c r="M2150" i="4"/>
  <c r="G2150" i="4"/>
  <c r="R2150" i="4" s="1"/>
  <c r="V2150" i="4" s="1"/>
  <c r="Q2149" i="4"/>
  <c r="U2149" i="4" s="1"/>
  <c r="P2149" i="4"/>
  <c r="O2149" i="4"/>
  <c r="N2149" i="4"/>
  <c r="M2149" i="4"/>
  <c r="G2149" i="4"/>
  <c r="R2149" i="4" s="1"/>
  <c r="V2149" i="4" s="1"/>
  <c r="Q2148" i="4"/>
  <c r="U2148" i="4" s="1"/>
  <c r="P2148" i="4"/>
  <c r="O2148" i="4"/>
  <c r="N2148" i="4"/>
  <c r="M2148" i="4"/>
  <c r="G2148" i="4"/>
  <c r="R2148" i="4" s="1"/>
  <c r="V2148" i="4" s="1"/>
  <c r="Q2147" i="4"/>
  <c r="U2147" i="4" s="1"/>
  <c r="P2147" i="4"/>
  <c r="O2147" i="4"/>
  <c r="N2147" i="4"/>
  <c r="M2147" i="4"/>
  <c r="G2147" i="4"/>
  <c r="R2147" i="4" s="1"/>
  <c r="V2147" i="4" s="1"/>
  <c r="Q2146" i="4"/>
  <c r="U2146" i="4" s="1"/>
  <c r="P2146" i="4"/>
  <c r="O2146" i="4"/>
  <c r="N2146" i="4"/>
  <c r="M2146" i="4"/>
  <c r="G2146" i="4"/>
  <c r="R2146" i="4" s="1"/>
  <c r="V2146" i="4" s="1"/>
  <c r="Q2145" i="4"/>
  <c r="U2145" i="4" s="1"/>
  <c r="P2145" i="4"/>
  <c r="O2145" i="4"/>
  <c r="N2145" i="4"/>
  <c r="M2145" i="4"/>
  <c r="G2145" i="4"/>
  <c r="R2145" i="4" s="1"/>
  <c r="V2145" i="4" s="1"/>
  <c r="Q2144" i="4"/>
  <c r="U2144" i="4" s="1"/>
  <c r="P2144" i="4"/>
  <c r="O2144" i="4"/>
  <c r="N2144" i="4"/>
  <c r="M2144" i="4"/>
  <c r="G2144" i="4"/>
  <c r="R2144" i="4" s="1"/>
  <c r="V2144" i="4" s="1"/>
  <c r="Q2143" i="4"/>
  <c r="U2143" i="4" s="1"/>
  <c r="P2143" i="4"/>
  <c r="O2143" i="4"/>
  <c r="N2143" i="4"/>
  <c r="M2143" i="4"/>
  <c r="G2143" i="4"/>
  <c r="R2143" i="4" s="1"/>
  <c r="V2143" i="4" s="1"/>
  <c r="Q2142" i="4"/>
  <c r="U2142" i="4" s="1"/>
  <c r="P2142" i="4"/>
  <c r="O2142" i="4"/>
  <c r="N2142" i="4"/>
  <c r="M2142" i="4"/>
  <c r="G2142" i="4"/>
  <c r="R2142" i="4" s="1"/>
  <c r="V2142" i="4" s="1"/>
  <c r="Q2141" i="4"/>
  <c r="U2141" i="4" s="1"/>
  <c r="P2141" i="4"/>
  <c r="O2141" i="4"/>
  <c r="N2141" i="4"/>
  <c r="M2141" i="4"/>
  <c r="G2141" i="4"/>
  <c r="R2141" i="4" s="1"/>
  <c r="V2141" i="4" s="1"/>
  <c r="Q2140" i="4"/>
  <c r="U2140" i="4" s="1"/>
  <c r="P2140" i="4"/>
  <c r="O2140" i="4"/>
  <c r="N2140" i="4"/>
  <c r="M2140" i="4"/>
  <c r="G2140" i="4"/>
  <c r="R2140" i="4" s="1"/>
  <c r="V2140" i="4" s="1"/>
  <c r="Q2139" i="4"/>
  <c r="U2139" i="4" s="1"/>
  <c r="P2139" i="4"/>
  <c r="O2139" i="4"/>
  <c r="N2139" i="4"/>
  <c r="M2139" i="4"/>
  <c r="G2139" i="4"/>
  <c r="R2139" i="4" s="1"/>
  <c r="V2139" i="4" s="1"/>
  <c r="Q2138" i="4"/>
  <c r="U2138" i="4" s="1"/>
  <c r="P2138" i="4"/>
  <c r="O2138" i="4"/>
  <c r="N2138" i="4"/>
  <c r="M2138" i="4"/>
  <c r="G2138" i="4"/>
  <c r="R2138" i="4" s="1"/>
  <c r="V2138" i="4" s="1"/>
  <c r="Q2137" i="4"/>
  <c r="U2137" i="4" s="1"/>
  <c r="P2137" i="4"/>
  <c r="O2137" i="4"/>
  <c r="N2137" i="4"/>
  <c r="M2137" i="4"/>
  <c r="G2137" i="4"/>
  <c r="R2137" i="4" s="1"/>
  <c r="V2137" i="4" s="1"/>
  <c r="Q2136" i="4"/>
  <c r="U2136" i="4" s="1"/>
  <c r="P2136" i="4"/>
  <c r="O2136" i="4"/>
  <c r="N2136" i="4"/>
  <c r="M2136" i="4"/>
  <c r="G2136" i="4"/>
  <c r="R2136" i="4" s="1"/>
  <c r="V2136" i="4" s="1"/>
  <c r="Q2135" i="4"/>
  <c r="U2135" i="4" s="1"/>
  <c r="P2135" i="4"/>
  <c r="O2135" i="4"/>
  <c r="N2135" i="4"/>
  <c r="M2135" i="4"/>
  <c r="G2135" i="4"/>
  <c r="R2135" i="4" s="1"/>
  <c r="V2135" i="4" s="1"/>
  <c r="Q2134" i="4"/>
  <c r="U2134" i="4" s="1"/>
  <c r="P2134" i="4"/>
  <c r="O2134" i="4"/>
  <c r="N2134" i="4"/>
  <c r="M2134" i="4"/>
  <c r="G2134" i="4"/>
  <c r="R2134" i="4" s="1"/>
  <c r="V2134" i="4" s="1"/>
  <c r="Q2133" i="4"/>
  <c r="U2133" i="4" s="1"/>
  <c r="P2133" i="4"/>
  <c r="O2133" i="4"/>
  <c r="N2133" i="4"/>
  <c r="M2133" i="4"/>
  <c r="G2133" i="4"/>
  <c r="R2133" i="4" s="1"/>
  <c r="V2133" i="4" s="1"/>
  <c r="Q2132" i="4"/>
  <c r="U2132" i="4" s="1"/>
  <c r="P2132" i="4"/>
  <c r="O2132" i="4"/>
  <c r="N2132" i="4"/>
  <c r="M2132" i="4"/>
  <c r="G2132" i="4"/>
  <c r="R2132" i="4" s="1"/>
  <c r="V2132" i="4" s="1"/>
  <c r="Q2131" i="4"/>
  <c r="U2131" i="4" s="1"/>
  <c r="P2131" i="4"/>
  <c r="O2131" i="4"/>
  <c r="N2131" i="4"/>
  <c r="M2131" i="4"/>
  <c r="G2131" i="4"/>
  <c r="R2131" i="4" s="1"/>
  <c r="V2131" i="4" s="1"/>
  <c r="Q2130" i="4"/>
  <c r="U2130" i="4" s="1"/>
  <c r="P2130" i="4"/>
  <c r="O2130" i="4"/>
  <c r="N2130" i="4"/>
  <c r="M2130" i="4"/>
  <c r="G2130" i="4"/>
  <c r="R2130" i="4" s="1"/>
  <c r="V2130" i="4" s="1"/>
  <c r="Q2129" i="4"/>
  <c r="U2129" i="4" s="1"/>
  <c r="P2129" i="4"/>
  <c r="O2129" i="4"/>
  <c r="N2129" i="4"/>
  <c r="M2129" i="4"/>
  <c r="G2129" i="4"/>
  <c r="R2129" i="4" s="1"/>
  <c r="V2129" i="4" s="1"/>
  <c r="Q2128" i="4"/>
  <c r="U2128" i="4" s="1"/>
  <c r="P2128" i="4"/>
  <c r="O2128" i="4"/>
  <c r="N2128" i="4"/>
  <c r="M2128" i="4"/>
  <c r="G2128" i="4"/>
  <c r="R2128" i="4" s="1"/>
  <c r="V2128" i="4" s="1"/>
  <c r="Q2127" i="4"/>
  <c r="U2127" i="4" s="1"/>
  <c r="P2127" i="4"/>
  <c r="O2127" i="4"/>
  <c r="N2127" i="4"/>
  <c r="M2127" i="4"/>
  <c r="G2127" i="4"/>
  <c r="R2127" i="4" s="1"/>
  <c r="V2127" i="4" s="1"/>
  <c r="Q2126" i="4"/>
  <c r="U2126" i="4" s="1"/>
  <c r="P2126" i="4"/>
  <c r="O2126" i="4"/>
  <c r="N2126" i="4"/>
  <c r="M2126" i="4"/>
  <c r="G2126" i="4"/>
  <c r="R2126" i="4" s="1"/>
  <c r="V2126" i="4" s="1"/>
  <c r="Q2125" i="4"/>
  <c r="U2125" i="4" s="1"/>
  <c r="P2125" i="4"/>
  <c r="O2125" i="4"/>
  <c r="N2125" i="4"/>
  <c r="M2125" i="4"/>
  <c r="G2125" i="4"/>
  <c r="R2125" i="4" s="1"/>
  <c r="V2125" i="4" s="1"/>
  <c r="Q2124" i="4"/>
  <c r="U2124" i="4" s="1"/>
  <c r="P2124" i="4"/>
  <c r="O2124" i="4"/>
  <c r="N2124" i="4"/>
  <c r="M2124" i="4"/>
  <c r="G2124" i="4"/>
  <c r="R2124" i="4" s="1"/>
  <c r="V2124" i="4" s="1"/>
  <c r="Q2123" i="4"/>
  <c r="U2123" i="4" s="1"/>
  <c r="P2123" i="4"/>
  <c r="O2123" i="4"/>
  <c r="N2123" i="4"/>
  <c r="M2123" i="4"/>
  <c r="G2123" i="4"/>
  <c r="R2123" i="4" s="1"/>
  <c r="V2123" i="4" s="1"/>
  <c r="Q2122" i="4"/>
  <c r="U2122" i="4" s="1"/>
  <c r="P2122" i="4"/>
  <c r="O2122" i="4"/>
  <c r="N2122" i="4"/>
  <c r="M2122" i="4"/>
  <c r="G2122" i="4"/>
  <c r="R2122" i="4" s="1"/>
  <c r="V2122" i="4" s="1"/>
  <c r="Q2121" i="4"/>
  <c r="U2121" i="4" s="1"/>
  <c r="P2121" i="4"/>
  <c r="O2121" i="4"/>
  <c r="N2121" i="4"/>
  <c r="M2121" i="4"/>
  <c r="G2121" i="4"/>
  <c r="R2121" i="4" s="1"/>
  <c r="V2121" i="4" s="1"/>
  <c r="Q2120" i="4"/>
  <c r="U2120" i="4" s="1"/>
  <c r="P2120" i="4"/>
  <c r="O2120" i="4"/>
  <c r="N2120" i="4"/>
  <c r="J2120" i="4" s="1"/>
  <c r="M2120" i="4"/>
  <c r="G2120" i="4"/>
  <c r="R2120" i="4" s="1"/>
  <c r="V2120" i="4" s="1"/>
  <c r="Q2119" i="4"/>
  <c r="U2119" i="4" s="1"/>
  <c r="P2119" i="4"/>
  <c r="O2119" i="4"/>
  <c r="N2119" i="4"/>
  <c r="M2119" i="4"/>
  <c r="G2119" i="4"/>
  <c r="R2119" i="4" s="1"/>
  <c r="V2119" i="4" s="1"/>
  <c r="Q2118" i="4"/>
  <c r="U2118" i="4" s="1"/>
  <c r="P2118" i="4"/>
  <c r="O2118" i="4"/>
  <c r="N2118" i="4"/>
  <c r="M2118" i="4"/>
  <c r="G2118" i="4"/>
  <c r="R2118" i="4" s="1"/>
  <c r="V2118" i="4" s="1"/>
  <c r="Q2117" i="4"/>
  <c r="U2117" i="4" s="1"/>
  <c r="P2117" i="4"/>
  <c r="O2117" i="4"/>
  <c r="N2117" i="4"/>
  <c r="M2117" i="4"/>
  <c r="G2117" i="4"/>
  <c r="R2117" i="4" s="1"/>
  <c r="V2117" i="4" s="1"/>
  <c r="Q2116" i="4"/>
  <c r="U2116" i="4" s="1"/>
  <c r="P2116" i="4"/>
  <c r="O2116" i="4"/>
  <c r="N2116" i="4"/>
  <c r="J2116" i="4" s="1"/>
  <c r="T2116" i="4" s="1"/>
  <c r="M2116" i="4"/>
  <c r="G2116" i="4"/>
  <c r="R2116" i="4" s="1"/>
  <c r="V2116" i="4" s="1"/>
  <c r="Q2115" i="4"/>
  <c r="U2115" i="4" s="1"/>
  <c r="P2115" i="4"/>
  <c r="O2115" i="4"/>
  <c r="N2115" i="4"/>
  <c r="M2115" i="4"/>
  <c r="G2115" i="4"/>
  <c r="R2115" i="4" s="1"/>
  <c r="V2115" i="4" s="1"/>
  <c r="Q2114" i="4"/>
  <c r="U2114" i="4" s="1"/>
  <c r="P2114" i="4"/>
  <c r="O2114" i="4"/>
  <c r="N2114" i="4"/>
  <c r="M2114" i="4"/>
  <c r="G2114" i="4"/>
  <c r="R2114" i="4" s="1"/>
  <c r="V2114" i="4" s="1"/>
  <c r="Q2113" i="4"/>
  <c r="U2113" i="4" s="1"/>
  <c r="P2113" i="4"/>
  <c r="O2113" i="4"/>
  <c r="N2113" i="4"/>
  <c r="M2113" i="4"/>
  <c r="G2113" i="4"/>
  <c r="R2113" i="4" s="1"/>
  <c r="V2113" i="4" s="1"/>
  <c r="Q2112" i="4"/>
  <c r="U2112" i="4" s="1"/>
  <c r="P2112" i="4"/>
  <c r="O2112" i="4"/>
  <c r="N2112" i="4"/>
  <c r="J2112" i="4" s="1"/>
  <c r="T2112" i="4" s="1"/>
  <c r="M2112" i="4"/>
  <c r="G2112" i="4"/>
  <c r="R2112" i="4" s="1"/>
  <c r="V2112" i="4" s="1"/>
  <c r="Q2111" i="4"/>
  <c r="U2111" i="4" s="1"/>
  <c r="P2111" i="4"/>
  <c r="O2111" i="4"/>
  <c r="N2111" i="4"/>
  <c r="M2111" i="4"/>
  <c r="G2111" i="4"/>
  <c r="R2111" i="4" s="1"/>
  <c r="V2111" i="4" s="1"/>
  <c r="Q2110" i="4"/>
  <c r="U2110" i="4" s="1"/>
  <c r="P2110" i="4"/>
  <c r="O2110" i="4"/>
  <c r="N2110" i="4"/>
  <c r="M2110" i="4"/>
  <c r="G2110" i="4"/>
  <c r="R2110" i="4" s="1"/>
  <c r="V2110" i="4" s="1"/>
  <c r="Q2109" i="4"/>
  <c r="U2109" i="4" s="1"/>
  <c r="P2109" i="4"/>
  <c r="O2109" i="4"/>
  <c r="N2109" i="4"/>
  <c r="M2109" i="4"/>
  <c r="G2109" i="4"/>
  <c r="R2109" i="4" s="1"/>
  <c r="V2109" i="4" s="1"/>
  <c r="Q2108" i="4"/>
  <c r="U2108" i="4" s="1"/>
  <c r="P2108" i="4"/>
  <c r="O2108" i="4"/>
  <c r="N2108" i="4"/>
  <c r="M2108" i="4"/>
  <c r="G2108" i="4"/>
  <c r="R2108" i="4" s="1"/>
  <c r="V2108" i="4" s="1"/>
  <c r="Q2107" i="4"/>
  <c r="U2107" i="4" s="1"/>
  <c r="P2107" i="4"/>
  <c r="O2107" i="4"/>
  <c r="N2107" i="4"/>
  <c r="M2107" i="4"/>
  <c r="G2107" i="4"/>
  <c r="R2107" i="4" s="1"/>
  <c r="V2107" i="4" s="1"/>
  <c r="Q2106" i="4"/>
  <c r="U2106" i="4" s="1"/>
  <c r="P2106" i="4"/>
  <c r="O2106" i="4"/>
  <c r="N2106" i="4"/>
  <c r="M2106" i="4"/>
  <c r="G2106" i="4"/>
  <c r="R2106" i="4" s="1"/>
  <c r="V2106" i="4" s="1"/>
  <c r="Q2105" i="4"/>
  <c r="U2105" i="4" s="1"/>
  <c r="P2105" i="4"/>
  <c r="O2105" i="4"/>
  <c r="N2105" i="4"/>
  <c r="M2105" i="4"/>
  <c r="G2105" i="4"/>
  <c r="R2105" i="4" s="1"/>
  <c r="V2105" i="4" s="1"/>
  <c r="Q2104" i="4"/>
  <c r="U2104" i="4" s="1"/>
  <c r="P2104" i="4"/>
  <c r="O2104" i="4"/>
  <c r="N2104" i="4"/>
  <c r="M2104" i="4"/>
  <c r="G2104" i="4"/>
  <c r="R2104" i="4" s="1"/>
  <c r="V2104" i="4" s="1"/>
  <c r="Q2103" i="4"/>
  <c r="U2103" i="4" s="1"/>
  <c r="P2103" i="4"/>
  <c r="O2103" i="4"/>
  <c r="N2103" i="4"/>
  <c r="M2103" i="4"/>
  <c r="J2103" i="4" s="1"/>
  <c r="G2103" i="4"/>
  <c r="R2103" i="4" s="1"/>
  <c r="V2103" i="4" s="1"/>
  <c r="Q2102" i="4"/>
  <c r="U2102" i="4" s="1"/>
  <c r="P2102" i="4"/>
  <c r="O2102" i="4"/>
  <c r="N2102" i="4"/>
  <c r="M2102" i="4"/>
  <c r="G2102" i="4"/>
  <c r="R2102" i="4" s="1"/>
  <c r="V2102" i="4" s="1"/>
  <c r="Q2101" i="4"/>
  <c r="U2101" i="4" s="1"/>
  <c r="P2101" i="4"/>
  <c r="O2101" i="4"/>
  <c r="N2101" i="4"/>
  <c r="M2101" i="4"/>
  <c r="J2101" i="4" s="1"/>
  <c r="G2101" i="4"/>
  <c r="R2101" i="4" s="1"/>
  <c r="V2101" i="4" s="1"/>
  <c r="Q2100" i="4"/>
  <c r="U2100" i="4" s="1"/>
  <c r="P2100" i="4"/>
  <c r="O2100" i="4"/>
  <c r="N2100" i="4"/>
  <c r="M2100" i="4"/>
  <c r="G2100" i="4"/>
  <c r="R2100" i="4" s="1"/>
  <c r="V2100" i="4" s="1"/>
  <c r="Q2099" i="4"/>
  <c r="U2099" i="4" s="1"/>
  <c r="P2099" i="4"/>
  <c r="O2099" i="4"/>
  <c r="N2099" i="4"/>
  <c r="M2099" i="4"/>
  <c r="G2099" i="4"/>
  <c r="R2099" i="4" s="1"/>
  <c r="V2099" i="4" s="1"/>
  <c r="Q2098" i="4"/>
  <c r="U2098" i="4" s="1"/>
  <c r="P2098" i="4"/>
  <c r="O2098" i="4"/>
  <c r="N2098" i="4"/>
  <c r="M2098" i="4"/>
  <c r="G2098" i="4"/>
  <c r="R2098" i="4" s="1"/>
  <c r="V2098" i="4" s="1"/>
  <c r="Q2097" i="4"/>
  <c r="U2097" i="4" s="1"/>
  <c r="P2097" i="4"/>
  <c r="O2097" i="4"/>
  <c r="N2097" i="4"/>
  <c r="M2097" i="4"/>
  <c r="G2097" i="4"/>
  <c r="R2097" i="4" s="1"/>
  <c r="V2097" i="4" s="1"/>
  <c r="Q2096" i="4"/>
  <c r="U2096" i="4" s="1"/>
  <c r="P2096" i="4"/>
  <c r="O2096" i="4"/>
  <c r="N2096" i="4"/>
  <c r="M2096" i="4"/>
  <c r="G2096" i="4"/>
  <c r="R2096" i="4" s="1"/>
  <c r="V2096" i="4" s="1"/>
  <c r="Q2095" i="4"/>
  <c r="U2095" i="4" s="1"/>
  <c r="P2095" i="4"/>
  <c r="O2095" i="4"/>
  <c r="N2095" i="4"/>
  <c r="M2095" i="4"/>
  <c r="G2095" i="4"/>
  <c r="R2095" i="4" s="1"/>
  <c r="V2095" i="4" s="1"/>
  <c r="Q2094" i="4"/>
  <c r="U2094" i="4" s="1"/>
  <c r="P2094" i="4"/>
  <c r="O2094" i="4"/>
  <c r="N2094" i="4"/>
  <c r="M2094" i="4"/>
  <c r="G2094" i="4"/>
  <c r="R2094" i="4" s="1"/>
  <c r="V2094" i="4" s="1"/>
  <c r="Q2093" i="4"/>
  <c r="U2093" i="4" s="1"/>
  <c r="P2093" i="4"/>
  <c r="O2093" i="4"/>
  <c r="N2093" i="4"/>
  <c r="M2093" i="4"/>
  <c r="G2093" i="4"/>
  <c r="R2093" i="4" s="1"/>
  <c r="V2093" i="4" s="1"/>
  <c r="Q2092" i="4"/>
  <c r="U2092" i="4" s="1"/>
  <c r="P2092" i="4"/>
  <c r="O2092" i="4"/>
  <c r="N2092" i="4"/>
  <c r="M2092" i="4"/>
  <c r="G2092" i="4"/>
  <c r="R2092" i="4" s="1"/>
  <c r="V2092" i="4" s="1"/>
  <c r="Q2091" i="4"/>
  <c r="U2091" i="4" s="1"/>
  <c r="P2091" i="4"/>
  <c r="O2091" i="4"/>
  <c r="N2091" i="4"/>
  <c r="M2091" i="4"/>
  <c r="J2091" i="4" s="1"/>
  <c r="G2091" i="4"/>
  <c r="R2091" i="4" s="1"/>
  <c r="V2091" i="4" s="1"/>
  <c r="Q2090" i="4"/>
  <c r="U2090" i="4" s="1"/>
  <c r="P2090" i="4"/>
  <c r="O2090" i="4"/>
  <c r="N2090" i="4"/>
  <c r="M2090" i="4"/>
  <c r="G2090" i="4"/>
  <c r="R2090" i="4" s="1"/>
  <c r="V2090" i="4" s="1"/>
  <c r="Q2089" i="4"/>
  <c r="U2089" i="4" s="1"/>
  <c r="P2089" i="4"/>
  <c r="O2089" i="4"/>
  <c r="N2089" i="4"/>
  <c r="M2089" i="4"/>
  <c r="J2089" i="4" s="1"/>
  <c r="G2089" i="4"/>
  <c r="R2089" i="4" s="1"/>
  <c r="V2089" i="4" s="1"/>
  <c r="Q2088" i="4"/>
  <c r="U2088" i="4" s="1"/>
  <c r="P2088" i="4"/>
  <c r="O2088" i="4"/>
  <c r="N2088" i="4"/>
  <c r="M2088" i="4"/>
  <c r="G2088" i="4"/>
  <c r="R2088" i="4" s="1"/>
  <c r="V2088" i="4" s="1"/>
  <c r="Q2087" i="4"/>
  <c r="U2087" i="4" s="1"/>
  <c r="P2087" i="4"/>
  <c r="O2087" i="4"/>
  <c r="N2087" i="4"/>
  <c r="M2087" i="4"/>
  <c r="G2087" i="4"/>
  <c r="R2087" i="4" s="1"/>
  <c r="V2087" i="4" s="1"/>
  <c r="Q2086" i="4"/>
  <c r="U2086" i="4" s="1"/>
  <c r="P2086" i="4"/>
  <c r="O2086" i="4"/>
  <c r="N2086" i="4"/>
  <c r="M2086" i="4"/>
  <c r="G2086" i="4"/>
  <c r="R2086" i="4" s="1"/>
  <c r="V2086" i="4" s="1"/>
  <c r="Q2085" i="4"/>
  <c r="U2085" i="4" s="1"/>
  <c r="P2085" i="4"/>
  <c r="O2085" i="4"/>
  <c r="N2085" i="4"/>
  <c r="M2085" i="4"/>
  <c r="G2085" i="4"/>
  <c r="R2085" i="4" s="1"/>
  <c r="V2085" i="4" s="1"/>
  <c r="Q2084" i="4"/>
  <c r="U2084" i="4" s="1"/>
  <c r="P2084" i="4"/>
  <c r="O2084" i="4"/>
  <c r="N2084" i="4"/>
  <c r="M2084" i="4"/>
  <c r="G2084" i="4"/>
  <c r="R2084" i="4" s="1"/>
  <c r="V2084" i="4" s="1"/>
  <c r="Q2083" i="4"/>
  <c r="U2083" i="4" s="1"/>
  <c r="P2083" i="4"/>
  <c r="O2083" i="4"/>
  <c r="N2083" i="4"/>
  <c r="M2083" i="4"/>
  <c r="G2083" i="4"/>
  <c r="R2083" i="4" s="1"/>
  <c r="V2083" i="4" s="1"/>
  <c r="Q2082" i="4"/>
  <c r="U2082" i="4" s="1"/>
  <c r="P2082" i="4"/>
  <c r="O2082" i="4"/>
  <c r="N2082" i="4"/>
  <c r="M2082" i="4"/>
  <c r="G2082" i="4"/>
  <c r="R2082" i="4" s="1"/>
  <c r="V2082" i="4" s="1"/>
  <c r="Q2081" i="4"/>
  <c r="U2081" i="4" s="1"/>
  <c r="P2081" i="4"/>
  <c r="O2081" i="4"/>
  <c r="N2081" i="4"/>
  <c r="M2081" i="4"/>
  <c r="G2081" i="4"/>
  <c r="R2081" i="4" s="1"/>
  <c r="V2081" i="4" s="1"/>
  <c r="Q2080" i="4"/>
  <c r="U2080" i="4" s="1"/>
  <c r="P2080" i="4"/>
  <c r="O2080" i="4"/>
  <c r="N2080" i="4"/>
  <c r="M2080" i="4"/>
  <c r="G2080" i="4"/>
  <c r="R2080" i="4" s="1"/>
  <c r="V2080" i="4" s="1"/>
  <c r="Q2079" i="4"/>
  <c r="U2079" i="4" s="1"/>
  <c r="P2079" i="4"/>
  <c r="O2079" i="4"/>
  <c r="N2079" i="4"/>
  <c r="M2079" i="4"/>
  <c r="G2079" i="4"/>
  <c r="R2079" i="4" s="1"/>
  <c r="V2079" i="4" s="1"/>
  <c r="Q2078" i="4"/>
  <c r="U2078" i="4" s="1"/>
  <c r="P2078" i="4"/>
  <c r="O2078" i="4"/>
  <c r="N2078" i="4"/>
  <c r="M2078" i="4"/>
  <c r="G2078" i="4"/>
  <c r="R2078" i="4" s="1"/>
  <c r="V2078" i="4" s="1"/>
  <c r="Q2077" i="4"/>
  <c r="U2077" i="4" s="1"/>
  <c r="P2077" i="4"/>
  <c r="O2077" i="4"/>
  <c r="N2077" i="4"/>
  <c r="M2077" i="4"/>
  <c r="G2077" i="4"/>
  <c r="R2077" i="4" s="1"/>
  <c r="V2077" i="4" s="1"/>
  <c r="Q2076" i="4"/>
  <c r="U2076" i="4" s="1"/>
  <c r="P2076" i="4"/>
  <c r="O2076" i="4"/>
  <c r="N2076" i="4"/>
  <c r="M2076" i="4"/>
  <c r="G2076" i="4"/>
  <c r="R2076" i="4" s="1"/>
  <c r="V2076" i="4" s="1"/>
  <c r="Q2075" i="4"/>
  <c r="U2075" i="4" s="1"/>
  <c r="P2075" i="4"/>
  <c r="O2075" i="4"/>
  <c r="N2075" i="4"/>
  <c r="M2075" i="4"/>
  <c r="G2075" i="4"/>
  <c r="R2075" i="4" s="1"/>
  <c r="V2075" i="4" s="1"/>
  <c r="Q2074" i="4"/>
  <c r="U2074" i="4" s="1"/>
  <c r="P2074" i="4"/>
  <c r="O2074" i="4"/>
  <c r="N2074" i="4"/>
  <c r="M2074" i="4"/>
  <c r="G2074" i="4"/>
  <c r="R2074" i="4" s="1"/>
  <c r="V2074" i="4" s="1"/>
  <c r="Q2073" i="4"/>
  <c r="U2073" i="4" s="1"/>
  <c r="P2073" i="4"/>
  <c r="O2073" i="4"/>
  <c r="N2073" i="4"/>
  <c r="M2073" i="4"/>
  <c r="G2073" i="4"/>
  <c r="R2073" i="4" s="1"/>
  <c r="V2073" i="4" s="1"/>
  <c r="Q2072" i="4"/>
  <c r="U2072" i="4" s="1"/>
  <c r="P2072" i="4"/>
  <c r="O2072" i="4"/>
  <c r="N2072" i="4"/>
  <c r="M2072" i="4"/>
  <c r="G2072" i="4"/>
  <c r="R2072" i="4" s="1"/>
  <c r="V2072" i="4" s="1"/>
  <c r="Q2071" i="4"/>
  <c r="U2071" i="4" s="1"/>
  <c r="P2071" i="4"/>
  <c r="O2071" i="4"/>
  <c r="N2071" i="4"/>
  <c r="M2071" i="4"/>
  <c r="G2071" i="4"/>
  <c r="R2071" i="4" s="1"/>
  <c r="V2071" i="4" s="1"/>
  <c r="Q2070" i="4"/>
  <c r="U2070" i="4" s="1"/>
  <c r="P2070" i="4"/>
  <c r="O2070" i="4"/>
  <c r="N2070" i="4"/>
  <c r="M2070" i="4"/>
  <c r="G2070" i="4"/>
  <c r="R2070" i="4" s="1"/>
  <c r="V2070" i="4" s="1"/>
  <c r="Q2069" i="4"/>
  <c r="U2069" i="4" s="1"/>
  <c r="P2069" i="4"/>
  <c r="O2069" i="4"/>
  <c r="N2069" i="4"/>
  <c r="M2069" i="4"/>
  <c r="G2069" i="4"/>
  <c r="R2069" i="4" s="1"/>
  <c r="V2069" i="4" s="1"/>
  <c r="Q2068" i="4"/>
  <c r="U2068" i="4" s="1"/>
  <c r="P2068" i="4"/>
  <c r="O2068" i="4"/>
  <c r="N2068" i="4"/>
  <c r="M2068" i="4"/>
  <c r="J2068" i="4" s="1"/>
  <c r="T2068" i="4" s="1"/>
  <c r="G2068" i="4"/>
  <c r="R2068" i="4" s="1"/>
  <c r="V2068" i="4" s="1"/>
  <c r="Q2067" i="4"/>
  <c r="U2067" i="4" s="1"/>
  <c r="P2067" i="4"/>
  <c r="O2067" i="4"/>
  <c r="N2067" i="4"/>
  <c r="M2067" i="4"/>
  <c r="G2067" i="4"/>
  <c r="R2067" i="4" s="1"/>
  <c r="V2067" i="4" s="1"/>
  <c r="Q2066" i="4"/>
  <c r="U2066" i="4" s="1"/>
  <c r="P2066" i="4"/>
  <c r="O2066" i="4"/>
  <c r="N2066" i="4"/>
  <c r="M2066" i="4"/>
  <c r="G2066" i="4"/>
  <c r="R2066" i="4" s="1"/>
  <c r="V2066" i="4" s="1"/>
  <c r="Q2065" i="4"/>
  <c r="U2065" i="4" s="1"/>
  <c r="P2065" i="4"/>
  <c r="O2065" i="4"/>
  <c r="N2065" i="4"/>
  <c r="M2065" i="4"/>
  <c r="G2065" i="4"/>
  <c r="R2065" i="4" s="1"/>
  <c r="V2065" i="4" s="1"/>
  <c r="Q2064" i="4"/>
  <c r="U2064" i="4" s="1"/>
  <c r="P2064" i="4"/>
  <c r="O2064" i="4"/>
  <c r="N2064" i="4"/>
  <c r="M2064" i="4"/>
  <c r="G2064" i="4"/>
  <c r="R2064" i="4" s="1"/>
  <c r="V2064" i="4" s="1"/>
  <c r="Q2063" i="4"/>
  <c r="U2063" i="4" s="1"/>
  <c r="P2063" i="4"/>
  <c r="O2063" i="4"/>
  <c r="N2063" i="4"/>
  <c r="M2063" i="4"/>
  <c r="G2063" i="4"/>
  <c r="R2063" i="4" s="1"/>
  <c r="V2063" i="4" s="1"/>
  <c r="Q2062" i="4"/>
  <c r="U2062" i="4" s="1"/>
  <c r="P2062" i="4"/>
  <c r="O2062" i="4"/>
  <c r="N2062" i="4"/>
  <c r="M2062" i="4"/>
  <c r="G2062" i="4"/>
  <c r="R2062" i="4" s="1"/>
  <c r="V2062" i="4" s="1"/>
  <c r="Q2061" i="4"/>
  <c r="U2061" i="4" s="1"/>
  <c r="P2061" i="4"/>
  <c r="O2061" i="4"/>
  <c r="N2061" i="4"/>
  <c r="M2061" i="4"/>
  <c r="G2061" i="4"/>
  <c r="R2061" i="4" s="1"/>
  <c r="V2061" i="4" s="1"/>
  <c r="Q2060" i="4"/>
  <c r="U2060" i="4" s="1"/>
  <c r="P2060" i="4"/>
  <c r="O2060" i="4"/>
  <c r="N2060" i="4"/>
  <c r="M2060" i="4"/>
  <c r="G2060" i="4"/>
  <c r="R2060" i="4" s="1"/>
  <c r="V2060" i="4" s="1"/>
  <c r="Q2059" i="4"/>
  <c r="U2059" i="4" s="1"/>
  <c r="P2059" i="4"/>
  <c r="O2059" i="4"/>
  <c r="N2059" i="4"/>
  <c r="M2059" i="4"/>
  <c r="G2059" i="4"/>
  <c r="R2059" i="4" s="1"/>
  <c r="V2059" i="4" s="1"/>
  <c r="Q2058" i="4"/>
  <c r="U2058" i="4" s="1"/>
  <c r="P2058" i="4"/>
  <c r="O2058" i="4"/>
  <c r="N2058" i="4"/>
  <c r="M2058" i="4"/>
  <c r="G2058" i="4"/>
  <c r="R2058" i="4" s="1"/>
  <c r="V2058" i="4" s="1"/>
  <c r="Q2057" i="4"/>
  <c r="U2057" i="4" s="1"/>
  <c r="P2057" i="4"/>
  <c r="O2057" i="4"/>
  <c r="N2057" i="4"/>
  <c r="M2057" i="4"/>
  <c r="G2057" i="4"/>
  <c r="R2057" i="4" s="1"/>
  <c r="V2057" i="4" s="1"/>
  <c r="Q2056" i="4"/>
  <c r="U2056" i="4" s="1"/>
  <c r="P2056" i="4"/>
  <c r="O2056" i="4"/>
  <c r="N2056" i="4"/>
  <c r="M2056" i="4"/>
  <c r="G2056" i="4"/>
  <c r="R2056" i="4" s="1"/>
  <c r="V2056" i="4" s="1"/>
  <c r="Q2055" i="4"/>
  <c r="U2055" i="4" s="1"/>
  <c r="P2055" i="4"/>
  <c r="O2055" i="4"/>
  <c r="N2055" i="4"/>
  <c r="M2055" i="4"/>
  <c r="G2055" i="4"/>
  <c r="R2055" i="4" s="1"/>
  <c r="V2055" i="4" s="1"/>
  <c r="Q2054" i="4"/>
  <c r="U2054" i="4" s="1"/>
  <c r="P2054" i="4"/>
  <c r="O2054" i="4"/>
  <c r="N2054" i="4"/>
  <c r="M2054" i="4"/>
  <c r="G2054" i="4"/>
  <c r="R2054" i="4" s="1"/>
  <c r="V2054" i="4" s="1"/>
  <c r="Q2053" i="4"/>
  <c r="U2053" i="4" s="1"/>
  <c r="P2053" i="4"/>
  <c r="O2053" i="4"/>
  <c r="N2053" i="4"/>
  <c r="M2053" i="4"/>
  <c r="G2053" i="4"/>
  <c r="R2053" i="4" s="1"/>
  <c r="V2053" i="4" s="1"/>
  <c r="Q2052" i="4"/>
  <c r="U2052" i="4" s="1"/>
  <c r="P2052" i="4"/>
  <c r="O2052" i="4"/>
  <c r="N2052" i="4"/>
  <c r="M2052" i="4"/>
  <c r="G2052" i="4"/>
  <c r="R2052" i="4" s="1"/>
  <c r="V2052" i="4" s="1"/>
  <c r="Q2051" i="4"/>
  <c r="U2051" i="4" s="1"/>
  <c r="P2051" i="4"/>
  <c r="O2051" i="4"/>
  <c r="N2051" i="4"/>
  <c r="M2051" i="4"/>
  <c r="G2051" i="4"/>
  <c r="R2051" i="4" s="1"/>
  <c r="V2051" i="4" s="1"/>
  <c r="Q2050" i="4"/>
  <c r="U2050" i="4" s="1"/>
  <c r="P2050" i="4"/>
  <c r="O2050" i="4"/>
  <c r="N2050" i="4"/>
  <c r="M2050" i="4"/>
  <c r="G2050" i="4"/>
  <c r="R2050" i="4" s="1"/>
  <c r="V2050" i="4" s="1"/>
  <c r="Q2049" i="4"/>
  <c r="U2049" i="4" s="1"/>
  <c r="P2049" i="4"/>
  <c r="O2049" i="4"/>
  <c r="N2049" i="4"/>
  <c r="M2049" i="4"/>
  <c r="G2049" i="4"/>
  <c r="R2049" i="4" s="1"/>
  <c r="V2049" i="4" s="1"/>
  <c r="Q2048" i="4"/>
  <c r="U2048" i="4" s="1"/>
  <c r="P2048" i="4"/>
  <c r="O2048" i="4"/>
  <c r="N2048" i="4"/>
  <c r="M2048" i="4"/>
  <c r="G2048" i="4"/>
  <c r="R2048" i="4" s="1"/>
  <c r="V2048" i="4" s="1"/>
  <c r="Q2047" i="4"/>
  <c r="U2047" i="4" s="1"/>
  <c r="P2047" i="4"/>
  <c r="O2047" i="4"/>
  <c r="N2047" i="4"/>
  <c r="M2047" i="4"/>
  <c r="G2047" i="4"/>
  <c r="R2047" i="4" s="1"/>
  <c r="V2047" i="4" s="1"/>
  <c r="Q2046" i="4"/>
  <c r="U2046" i="4" s="1"/>
  <c r="P2046" i="4"/>
  <c r="O2046" i="4"/>
  <c r="N2046" i="4"/>
  <c r="M2046" i="4"/>
  <c r="G2046" i="4"/>
  <c r="R2046" i="4" s="1"/>
  <c r="V2046" i="4" s="1"/>
  <c r="Q2045" i="4"/>
  <c r="U2045" i="4" s="1"/>
  <c r="P2045" i="4"/>
  <c r="O2045" i="4"/>
  <c r="N2045" i="4"/>
  <c r="M2045" i="4"/>
  <c r="G2045" i="4"/>
  <c r="R2045" i="4" s="1"/>
  <c r="V2045" i="4" s="1"/>
  <c r="Q2044" i="4"/>
  <c r="U2044" i="4" s="1"/>
  <c r="P2044" i="4"/>
  <c r="O2044" i="4"/>
  <c r="N2044" i="4"/>
  <c r="M2044" i="4"/>
  <c r="G2044" i="4"/>
  <c r="R2044" i="4" s="1"/>
  <c r="V2044" i="4" s="1"/>
  <c r="Q2043" i="4"/>
  <c r="U2043" i="4" s="1"/>
  <c r="P2043" i="4"/>
  <c r="O2043" i="4"/>
  <c r="N2043" i="4"/>
  <c r="M2043" i="4"/>
  <c r="G2043" i="4"/>
  <c r="R2043" i="4" s="1"/>
  <c r="V2043" i="4" s="1"/>
  <c r="Q2042" i="4"/>
  <c r="U2042" i="4" s="1"/>
  <c r="P2042" i="4"/>
  <c r="O2042" i="4"/>
  <c r="N2042" i="4"/>
  <c r="M2042" i="4"/>
  <c r="G2042" i="4"/>
  <c r="R2042" i="4" s="1"/>
  <c r="V2042" i="4" s="1"/>
  <c r="Q2041" i="4"/>
  <c r="U2041" i="4" s="1"/>
  <c r="P2041" i="4"/>
  <c r="O2041" i="4"/>
  <c r="N2041" i="4"/>
  <c r="M2041" i="4"/>
  <c r="G2041" i="4"/>
  <c r="R2041" i="4" s="1"/>
  <c r="V2041" i="4" s="1"/>
  <c r="Q2040" i="4"/>
  <c r="U2040" i="4" s="1"/>
  <c r="P2040" i="4"/>
  <c r="O2040" i="4"/>
  <c r="N2040" i="4"/>
  <c r="M2040" i="4"/>
  <c r="G2040" i="4"/>
  <c r="R2040" i="4" s="1"/>
  <c r="V2040" i="4" s="1"/>
  <c r="Q2039" i="4"/>
  <c r="U2039" i="4" s="1"/>
  <c r="P2039" i="4"/>
  <c r="O2039" i="4"/>
  <c r="N2039" i="4"/>
  <c r="M2039" i="4"/>
  <c r="G2039" i="4"/>
  <c r="R2039" i="4" s="1"/>
  <c r="V2039" i="4" s="1"/>
  <c r="Q2038" i="4"/>
  <c r="U2038" i="4" s="1"/>
  <c r="P2038" i="4"/>
  <c r="O2038" i="4"/>
  <c r="N2038" i="4"/>
  <c r="M2038" i="4"/>
  <c r="G2038" i="4"/>
  <c r="R2038" i="4" s="1"/>
  <c r="V2038" i="4" s="1"/>
  <c r="Q2037" i="4"/>
  <c r="U2037" i="4" s="1"/>
  <c r="P2037" i="4"/>
  <c r="O2037" i="4"/>
  <c r="N2037" i="4"/>
  <c r="M2037" i="4"/>
  <c r="G2037" i="4"/>
  <c r="R2037" i="4" s="1"/>
  <c r="V2037" i="4" s="1"/>
  <c r="Q2036" i="4"/>
  <c r="U2036" i="4" s="1"/>
  <c r="P2036" i="4"/>
  <c r="O2036" i="4"/>
  <c r="N2036" i="4"/>
  <c r="M2036" i="4"/>
  <c r="G2036" i="4"/>
  <c r="R2036" i="4" s="1"/>
  <c r="V2036" i="4" s="1"/>
  <c r="Q2035" i="4"/>
  <c r="U2035" i="4" s="1"/>
  <c r="P2035" i="4"/>
  <c r="O2035" i="4"/>
  <c r="N2035" i="4"/>
  <c r="M2035" i="4"/>
  <c r="G2035" i="4"/>
  <c r="R2035" i="4" s="1"/>
  <c r="V2035" i="4" s="1"/>
  <c r="Q2034" i="4"/>
  <c r="U2034" i="4" s="1"/>
  <c r="P2034" i="4"/>
  <c r="O2034" i="4"/>
  <c r="N2034" i="4"/>
  <c r="M2034" i="4"/>
  <c r="G2034" i="4"/>
  <c r="R2034" i="4" s="1"/>
  <c r="V2034" i="4" s="1"/>
  <c r="Q2033" i="4"/>
  <c r="U2033" i="4" s="1"/>
  <c r="P2033" i="4"/>
  <c r="O2033" i="4"/>
  <c r="N2033" i="4"/>
  <c r="M2033" i="4"/>
  <c r="G2033" i="4"/>
  <c r="R2033" i="4" s="1"/>
  <c r="V2033" i="4" s="1"/>
  <c r="Q2032" i="4"/>
  <c r="U2032" i="4" s="1"/>
  <c r="P2032" i="4"/>
  <c r="O2032" i="4"/>
  <c r="N2032" i="4"/>
  <c r="M2032" i="4"/>
  <c r="G2032" i="4"/>
  <c r="R2032" i="4" s="1"/>
  <c r="V2032" i="4" s="1"/>
  <c r="Q2031" i="4"/>
  <c r="U2031" i="4" s="1"/>
  <c r="P2031" i="4"/>
  <c r="O2031" i="4"/>
  <c r="N2031" i="4"/>
  <c r="M2031" i="4"/>
  <c r="G2031" i="4"/>
  <c r="R2031" i="4" s="1"/>
  <c r="V2031" i="4" s="1"/>
  <c r="Q2030" i="4"/>
  <c r="U2030" i="4" s="1"/>
  <c r="P2030" i="4"/>
  <c r="O2030" i="4"/>
  <c r="N2030" i="4"/>
  <c r="M2030" i="4"/>
  <c r="G2030" i="4"/>
  <c r="R2030" i="4" s="1"/>
  <c r="V2030" i="4" s="1"/>
  <c r="Q2029" i="4"/>
  <c r="U2029" i="4" s="1"/>
  <c r="P2029" i="4"/>
  <c r="O2029" i="4"/>
  <c r="N2029" i="4"/>
  <c r="M2029" i="4"/>
  <c r="G2029" i="4"/>
  <c r="R2029" i="4" s="1"/>
  <c r="V2029" i="4" s="1"/>
  <c r="Q2028" i="4"/>
  <c r="U2028" i="4" s="1"/>
  <c r="P2028" i="4"/>
  <c r="O2028" i="4"/>
  <c r="N2028" i="4"/>
  <c r="M2028" i="4"/>
  <c r="G2028" i="4"/>
  <c r="R2028" i="4" s="1"/>
  <c r="V2028" i="4" s="1"/>
  <c r="Q2027" i="4"/>
  <c r="U2027" i="4" s="1"/>
  <c r="P2027" i="4"/>
  <c r="O2027" i="4"/>
  <c r="N2027" i="4"/>
  <c r="M2027" i="4"/>
  <c r="G2027" i="4"/>
  <c r="R2027" i="4" s="1"/>
  <c r="V2027" i="4" s="1"/>
  <c r="Q2026" i="4"/>
  <c r="U2026" i="4" s="1"/>
  <c r="P2026" i="4"/>
  <c r="O2026" i="4"/>
  <c r="N2026" i="4"/>
  <c r="M2026" i="4"/>
  <c r="G2026" i="4"/>
  <c r="R2026" i="4" s="1"/>
  <c r="V2026" i="4" s="1"/>
  <c r="Q2025" i="4"/>
  <c r="U2025" i="4" s="1"/>
  <c r="P2025" i="4"/>
  <c r="O2025" i="4"/>
  <c r="N2025" i="4"/>
  <c r="M2025" i="4"/>
  <c r="G2025" i="4"/>
  <c r="R2025" i="4" s="1"/>
  <c r="V2025" i="4" s="1"/>
  <c r="Q2024" i="4"/>
  <c r="U2024" i="4" s="1"/>
  <c r="P2024" i="4"/>
  <c r="O2024" i="4"/>
  <c r="N2024" i="4"/>
  <c r="M2024" i="4"/>
  <c r="G2024" i="4"/>
  <c r="R2024" i="4" s="1"/>
  <c r="V2024" i="4" s="1"/>
  <c r="Q2023" i="4"/>
  <c r="U2023" i="4" s="1"/>
  <c r="P2023" i="4"/>
  <c r="O2023" i="4"/>
  <c r="N2023" i="4"/>
  <c r="M2023" i="4"/>
  <c r="G2023" i="4"/>
  <c r="R2023" i="4" s="1"/>
  <c r="V2023" i="4" s="1"/>
  <c r="Q2022" i="4"/>
  <c r="U2022" i="4" s="1"/>
  <c r="P2022" i="4"/>
  <c r="O2022" i="4"/>
  <c r="N2022" i="4"/>
  <c r="M2022" i="4"/>
  <c r="G2022" i="4"/>
  <c r="R2022" i="4" s="1"/>
  <c r="V2022" i="4" s="1"/>
  <c r="Q2021" i="4"/>
  <c r="U2021" i="4" s="1"/>
  <c r="P2021" i="4"/>
  <c r="O2021" i="4"/>
  <c r="N2021" i="4"/>
  <c r="M2021" i="4"/>
  <c r="G2021" i="4"/>
  <c r="R2021" i="4" s="1"/>
  <c r="V2021" i="4" s="1"/>
  <c r="Q2020" i="4"/>
  <c r="U2020" i="4" s="1"/>
  <c r="P2020" i="4"/>
  <c r="O2020" i="4"/>
  <c r="N2020" i="4"/>
  <c r="M2020" i="4"/>
  <c r="G2020" i="4"/>
  <c r="R2020" i="4" s="1"/>
  <c r="V2020" i="4" s="1"/>
  <c r="Q2019" i="4"/>
  <c r="U2019" i="4" s="1"/>
  <c r="P2019" i="4"/>
  <c r="O2019" i="4"/>
  <c r="N2019" i="4"/>
  <c r="M2019" i="4"/>
  <c r="G2019" i="4"/>
  <c r="R2019" i="4" s="1"/>
  <c r="V2019" i="4" s="1"/>
  <c r="Q2018" i="4"/>
  <c r="U2018" i="4" s="1"/>
  <c r="P2018" i="4"/>
  <c r="O2018" i="4"/>
  <c r="N2018" i="4"/>
  <c r="M2018" i="4"/>
  <c r="G2018" i="4"/>
  <c r="R2018" i="4" s="1"/>
  <c r="V2018" i="4" s="1"/>
  <c r="Q2017" i="4"/>
  <c r="U2017" i="4" s="1"/>
  <c r="P2017" i="4"/>
  <c r="O2017" i="4"/>
  <c r="N2017" i="4"/>
  <c r="M2017" i="4"/>
  <c r="G2017" i="4"/>
  <c r="R2017" i="4" s="1"/>
  <c r="V2017" i="4" s="1"/>
  <c r="Q2016" i="4"/>
  <c r="U2016" i="4" s="1"/>
  <c r="P2016" i="4"/>
  <c r="O2016" i="4"/>
  <c r="N2016" i="4"/>
  <c r="M2016" i="4"/>
  <c r="G2016" i="4"/>
  <c r="R2016" i="4" s="1"/>
  <c r="V2016" i="4" s="1"/>
  <c r="Q2015" i="4"/>
  <c r="U2015" i="4" s="1"/>
  <c r="P2015" i="4"/>
  <c r="O2015" i="4"/>
  <c r="N2015" i="4"/>
  <c r="M2015" i="4"/>
  <c r="G2015" i="4"/>
  <c r="R2015" i="4" s="1"/>
  <c r="V2015" i="4" s="1"/>
  <c r="Q2014" i="4"/>
  <c r="U2014" i="4" s="1"/>
  <c r="P2014" i="4"/>
  <c r="O2014" i="4"/>
  <c r="N2014" i="4"/>
  <c r="M2014" i="4"/>
  <c r="G2014" i="4"/>
  <c r="R2014" i="4" s="1"/>
  <c r="V2014" i="4" s="1"/>
  <c r="Q2013" i="4"/>
  <c r="U2013" i="4" s="1"/>
  <c r="P2013" i="4"/>
  <c r="O2013" i="4"/>
  <c r="N2013" i="4"/>
  <c r="M2013" i="4"/>
  <c r="G2013" i="4"/>
  <c r="R2013" i="4" s="1"/>
  <c r="V2013" i="4" s="1"/>
  <c r="Q2012" i="4"/>
  <c r="U2012" i="4" s="1"/>
  <c r="P2012" i="4"/>
  <c r="O2012" i="4"/>
  <c r="N2012" i="4"/>
  <c r="M2012" i="4"/>
  <c r="G2012" i="4"/>
  <c r="R2012" i="4" s="1"/>
  <c r="V2012" i="4" s="1"/>
  <c r="Q2011" i="4"/>
  <c r="U2011" i="4" s="1"/>
  <c r="P2011" i="4"/>
  <c r="O2011" i="4"/>
  <c r="N2011" i="4"/>
  <c r="M2011" i="4"/>
  <c r="G2011" i="4"/>
  <c r="R2011" i="4" s="1"/>
  <c r="V2011" i="4" s="1"/>
  <c r="Q2010" i="4"/>
  <c r="U2010" i="4" s="1"/>
  <c r="P2010" i="4"/>
  <c r="O2010" i="4"/>
  <c r="N2010" i="4"/>
  <c r="M2010" i="4"/>
  <c r="G2010" i="4"/>
  <c r="R2010" i="4" s="1"/>
  <c r="V2010" i="4" s="1"/>
  <c r="Q2009" i="4"/>
  <c r="U2009" i="4" s="1"/>
  <c r="P2009" i="4"/>
  <c r="O2009" i="4"/>
  <c r="N2009" i="4"/>
  <c r="M2009" i="4"/>
  <c r="G2009" i="4"/>
  <c r="R2009" i="4" s="1"/>
  <c r="V2009" i="4" s="1"/>
  <c r="Q2008" i="4"/>
  <c r="U2008" i="4" s="1"/>
  <c r="P2008" i="4"/>
  <c r="O2008" i="4"/>
  <c r="N2008" i="4"/>
  <c r="M2008" i="4"/>
  <c r="G2008" i="4"/>
  <c r="R2008" i="4" s="1"/>
  <c r="V2008" i="4" s="1"/>
  <c r="Q2007" i="4"/>
  <c r="U2007" i="4" s="1"/>
  <c r="P2007" i="4"/>
  <c r="O2007" i="4"/>
  <c r="N2007" i="4"/>
  <c r="M2007" i="4"/>
  <c r="G2007" i="4"/>
  <c r="R2007" i="4" s="1"/>
  <c r="V2007" i="4" s="1"/>
  <c r="Q2006" i="4"/>
  <c r="U2006" i="4" s="1"/>
  <c r="P2006" i="4"/>
  <c r="O2006" i="4"/>
  <c r="N2006" i="4"/>
  <c r="M2006" i="4"/>
  <c r="G2006" i="4"/>
  <c r="R2006" i="4" s="1"/>
  <c r="V2006" i="4" s="1"/>
  <c r="Q2005" i="4"/>
  <c r="U2005" i="4" s="1"/>
  <c r="P2005" i="4"/>
  <c r="O2005" i="4"/>
  <c r="N2005" i="4"/>
  <c r="M2005" i="4"/>
  <c r="G2005" i="4"/>
  <c r="R2005" i="4" s="1"/>
  <c r="V2005" i="4" s="1"/>
  <c r="Q2004" i="4"/>
  <c r="U2004" i="4" s="1"/>
  <c r="P2004" i="4"/>
  <c r="J2004" i="4" s="1"/>
  <c r="T2004" i="4" s="1"/>
  <c r="O2004" i="4"/>
  <c r="N2004" i="4"/>
  <c r="M2004" i="4"/>
  <c r="G2004" i="4"/>
  <c r="R2004" i="4" s="1"/>
  <c r="V2004" i="4" s="1"/>
  <c r="Q2003" i="4"/>
  <c r="U2003" i="4" s="1"/>
  <c r="P2003" i="4"/>
  <c r="O2003" i="4"/>
  <c r="N2003" i="4"/>
  <c r="M2003" i="4"/>
  <c r="G2003" i="4"/>
  <c r="R2003" i="4" s="1"/>
  <c r="V2003" i="4" s="1"/>
  <c r="Q2002" i="4"/>
  <c r="U2002" i="4" s="1"/>
  <c r="P2002" i="4"/>
  <c r="O2002" i="4"/>
  <c r="N2002" i="4"/>
  <c r="M2002" i="4"/>
  <c r="G2002" i="4"/>
  <c r="R2002" i="4" s="1"/>
  <c r="V2002" i="4" s="1"/>
  <c r="Q2001" i="4"/>
  <c r="U2001" i="4" s="1"/>
  <c r="P2001" i="4"/>
  <c r="O2001" i="4"/>
  <c r="N2001" i="4"/>
  <c r="M2001" i="4"/>
  <c r="G2001" i="4"/>
  <c r="R2001" i="4" s="1"/>
  <c r="V2001" i="4" s="1"/>
  <c r="Q2000" i="4"/>
  <c r="U2000" i="4" s="1"/>
  <c r="P2000" i="4"/>
  <c r="O2000" i="4"/>
  <c r="N2000" i="4"/>
  <c r="M2000" i="4"/>
  <c r="G2000" i="4"/>
  <c r="R2000" i="4" s="1"/>
  <c r="V2000" i="4" s="1"/>
  <c r="Q1999" i="4"/>
  <c r="U1999" i="4" s="1"/>
  <c r="P1999" i="4"/>
  <c r="O1999" i="4"/>
  <c r="N1999" i="4"/>
  <c r="M1999" i="4"/>
  <c r="G1999" i="4"/>
  <c r="R1999" i="4" s="1"/>
  <c r="V1999" i="4" s="1"/>
  <c r="Q1998" i="4"/>
  <c r="U1998" i="4" s="1"/>
  <c r="P1998" i="4"/>
  <c r="O1998" i="4"/>
  <c r="N1998" i="4"/>
  <c r="M1998" i="4"/>
  <c r="G1998" i="4"/>
  <c r="R1998" i="4" s="1"/>
  <c r="V1998" i="4" s="1"/>
  <c r="Q1997" i="4"/>
  <c r="U1997" i="4" s="1"/>
  <c r="P1997" i="4"/>
  <c r="O1997" i="4"/>
  <c r="N1997" i="4"/>
  <c r="M1997" i="4"/>
  <c r="G1997" i="4"/>
  <c r="R1997" i="4" s="1"/>
  <c r="V1997" i="4" s="1"/>
  <c r="Q1996" i="4"/>
  <c r="U1996" i="4" s="1"/>
  <c r="P1996" i="4"/>
  <c r="O1996" i="4"/>
  <c r="N1996" i="4"/>
  <c r="M1996" i="4"/>
  <c r="G1996" i="4"/>
  <c r="R1996" i="4" s="1"/>
  <c r="V1996" i="4" s="1"/>
  <c r="Q1995" i="4"/>
  <c r="U1995" i="4" s="1"/>
  <c r="P1995" i="4"/>
  <c r="O1995" i="4"/>
  <c r="N1995" i="4"/>
  <c r="M1995" i="4"/>
  <c r="G1995" i="4"/>
  <c r="R1995" i="4" s="1"/>
  <c r="V1995" i="4" s="1"/>
  <c r="Q1994" i="4"/>
  <c r="U1994" i="4" s="1"/>
  <c r="P1994" i="4"/>
  <c r="O1994" i="4"/>
  <c r="N1994" i="4"/>
  <c r="M1994" i="4"/>
  <c r="G1994" i="4"/>
  <c r="R1994" i="4" s="1"/>
  <c r="V1994" i="4" s="1"/>
  <c r="Q1993" i="4"/>
  <c r="U1993" i="4" s="1"/>
  <c r="P1993" i="4"/>
  <c r="O1993" i="4"/>
  <c r="N1993" i="4"/>
  <c r="M1993" i="4"/>
  <c r="G1993" i="4"/>
  <c r="R1993" i="4" s="1"/>
  <c r="V1993" i="4" s="1"/>
  <c r="Q1992" i="4"/>
  <c r="U1992" i="4" s="1"/>
  <c r="P1992" i="4"/>
  <c r="O1992" i="4"/>
  <c r="N1992" i="4"/>
  <c r="M1992" i="4"/>
  <c r="G1992" i="4"/>
  <c r="R1992" i="4" s="1"/>
  <c r="V1992" i="4" s="1"/>
  <c r="Q1991" i="4"/>
  <c r="U1991" i="4" s="1"/>
  <c r="P1991" i="4"/>
  <c r="O1991" i="4"/>
  <c r="N1991" i="4"/>
  <c r="M1991" i="4"/>
  <c r="G1991" i="4"/>
  <c r="R1991" i="4" s="1"/>
  <c r="V1991" i="4" s="1"/>
  <c r="Q1990" i="4"/>
  <c r="U1990" i="4" s="1"/>
  <c r="P1990" i="4"/>
  <c r="O1990" i="4"/>
  <c r="N1990" i="4"/>
  <c r="M1990" i="4"/>
  <c r="G1990" i="4"/>
  <c r="R1990" i="4" s="1"/>
  <c r="V1990" i="4" s="1"/>
  <c r="Q1989" i="4"/>
  <c r="U1989" i="4" s="1"/>
  <c r="P1989" i="4"/>
  <c r="O1989" i="4"/>
  <c r="N1989" i="4"/>
  <c r="M1989" i="4"/>
  <c r="G1989" i="4"/>
  <c r="R1989" i="4" s="1"/>
  <c r="V1989" i="4" s="1"/>
  <c r="Q1988" i="4"/>
  <c r="U1988" i="4" s="1"/>
  <c r="P1988" i="4"/>
  <c r="O1988" i="4"/>
  <c r="N1988" i="4"/>
  <c r="M1988" i="4"/>
  <c r="J1988" i="4" s="1"/>
  <c r="T1988" i="4" s="1"/>
  <c r="G1988" i="4"/>
  <c r="R1988" i="4" s="1"/>
  <c r="V1988" i="4" s="1"/>
  <c r="Q1987" i="4"/>
  <c r="U1987" i="4" s="1"/>
  <c r="P1987" i="4"/>
  <c r="O1987" i="4"/>
  <c r="N1987" i="4"/>
  <c r="M1987" i="4"/>
  <c r="G1987" i="4"/>
  <c r="R1987" i="4" s="1"/>
  <c r="V1987" i="4" s="1"/>
  <c r="Q1986" i="4"/>
  <c r="U1986" i="4" s="1"/>
  <c r="P1986" i="4"/>
  <c r="O1986" i="4"/>
  <c r="N1986" i="4"/>
  <c r="M1986" i="4"/>
  <c r="G1986" i="4"/>
  <c r="R1986" i="4" s="1"/>
  <c r="V1986" i="4" s="1"/>
  <c r="Q1985" i="4"/>
  <c r="U1985" i="4" s="1"/>
  <c r="P1985" i="4"/>
  <c r="O1985" i="4"/>
  <c r="N1985" i="4"/>
  <c r="M1985" i="4"/>
  <c r="G1985" i="4"/>
  <c r="R1985" i="4" s="1"/>
  <c r="V1985" i="4" s="1"/>
  <c r="Q1984" i="4"/>
  <c r="U1984" i="4" s="1"/>
  <c r="P1984" i="4"/>
  <c r="O1984" i="4"/>
  <c r="N1984" i="4"/>
  <c r="M1984" i="4"/>
  <c r="G1984" i="4"/>
  <c r="R1984" i="4" s="1"/>
  <c r="V1984" i="4" s="1"/>
  <c r="Q1983" i="4"/>
  <c r="U1983" i="4" s="1"/>
  <c r="P1983" i="4"/>
  <c r="O1983" i="4"/>
  <c r="N1983" i="4"/>
  <c r="M1983" i="4"/>
  <c r="G1983" i="4"/>
  <c r="R1983" i="4" s="1"/>
  <c r="V1983" i="4" s="1"/>
  <c r="Q1982" i="4"/>
  <c r="U1982" i="4" s="1"/>
  <c r="P1982" i="4"/>
  <c r="O1982" i="4"/>
  <c r="N1982" i="4"/>
  <c r="M1982" i="4"/>
  <c r="G1982" i="4"/>
  <c r="R1982" i="4" s="1"/>
  <c r="V1982" i="4" s="1"/>
  <c r="Q1981" i="4"/>
  <c r="U1981" i="4" s="1"/>
  <c r="P1981" i="4"/>
  <c r="O1981" i="4"/>
  <c r="N1981" i="4"/>
  <c r="M1981" i="4"/>
  <c r="G1981" i="4"/>
  <c r="R1981" i="4" s="1"/>
  <c r="V1981" i="4" s="1"/>
  <c r="Q1980" i="4"/>
  <c r="U1980" i="4" s="1"/>
  <c r="P1980" i="4"/>
  <c r="O1980" i="4"/>
  <c r="N1980" i="4"/>
  <c r="M1980" i="4"/>
  <c r="G1980" i="4"/>
  <c r="R1980" i="4" s="1"/>
  <c r="V1980" i="4" s="1"/>
  <c r="Q1979" i="4"/>
  <c r="U1979" i="4" s="1"/>
  <c r="P1979" i="4"/>
  <c r="O1979" i="4"/>
  <c r="N1979" i="4"/>
  <c r="M1979" i="4"/>
  <c r="G1979" i="4"/>
  <c r="R1979" i="4" s="1"/>
  <c r="V1979" i="4" s="1"/>
  <c r="Q1978" i="4"/>
  <c r="U1978" i="4" s="1"/>
  <c r="P1978" i="4"/>
  <c r="O1978" i="4"/>
  <c r="N1978" i="4"/>
  <c r="M1978" i="4"/>
  <c r="G1978" i="4"/>
  <c r="R1978" i="4" s="1"/>
  <c r="V1978" i="4" s="1"/>
  <c r="Q1977" i="4"/>
  <c r="U1977" i="4" s="1"/>
  <c r="P1977" i="4"/>
  <c r="O1977" i="4"/>
  <c r="N1977" i="4"/>
  <c r="M1977" i="4"/>
  <c r="G1977" i="4"/>
  <c r="R1977" i="4" s="1"/>
  <c r="V1977" i="4" s="1"/>
  <c r="Q1976" i="4"/>
  <c r="U1976" i="4" s="1"/>
  <c r="P1976" i="4"/>
  <c r="O1976" i="4"/>
  <c r="N1976" i="4"/>
  <c r="M1976" i="4"/>
  <c r="G1976" i="4"/>
  <c r="R1976" i="4" s="1"/>
  <c r="V1976" i="4" s="1"/>
  <c r="Q1975" i="4"/>
  <c r="U1975" i="4" s="1"/>
  <c r="P1975" i="4"/>
  <c r="O1975" i="4"/>
  <c r="N1975" i="4"/>
  <c r="M1975" i="4"/>
  <c r="G1975" i="4"/>
  <c r="R1975" i="4" s="1"/>
  <c r="V1975" i="4" s="1"/>
  <c r="Q1974" i="4"/>
  <c r="U1974" i="4" s="1"/>
  <c r="P1974" i="4"/>
  <c r="O1974" i="4"/>
  <c r="N1974" i="4"/>
  <c r="M1974" i="4"/>
  <c r="G1974" i="4"/>
  <c r="R1974" i="4" s="1"/>
  <c r="V1974" i="4" s="1"/>
  <c r="Q1973" i="4"/>
  <c r="U1973" i="4" s="1"/>
  <c r="P1973" i="4"/>
  <c r="O1973" i="4"/>
  <c r="N1973" i="4"/>
  <c r="M1973" i="4"/>
  <c r="G1973" i="4"/>
  <c r="R1973" i="4" s="1"/>
  <c r="V1973" i="4" s="1"/>
  <c r="Q1972" i="4"/>
  <c r="U1972" i="4" s="1"/>
  <c r="P1972" i="4"/>
  <c r="O1972" i="4"/>
  <c r="N1972" i="4"/>
  <c r="M1972" i="4"/>
  <c r="J1972" i="4" s="1"/>
  <c r="T1972" i="4" s="1"/>
  <c r="G1972" i="4"/>
  <c r="R1972" i="4" s="1"/>
  <c r="V1972" i="4" s="1"/>
  <c r="Q1971" i="4"/>
  <c r="U1971" i="4" s="1"/>
  <c r="P1971" i="4"/>
  <c r="O1971" i="4"/>
  <c r="N1971" i="4"/>
  <c r="M1971" i="4"/>
  <c r="G1971" i="4"/>
  <c r="R1971" i="4" s="1"/>
  <c r="V1971" i="4" s="1"/>
  <c r="Q1970" i="4"/>
  <c r="U1970" i="4" s="1"/>
  <c r="P1970" i="4"/>
  <c r="O1970" i="4"/>
  <c r="N1970" i="4"/>
  <c r="M1970" i="4"/>
  <c r="G1970" i="4"/>
  <c r="R1970" i="4" s="1"/>
  <c r="V1970" i="4" s="1"/>
  <c r="Q1969" i="4"/>
  <c r="U1969" i="4" s="1"/>
  <c r="P1969" i="4"/>
  <c r="O1969" i="4"/>
  <c r="N1969" i="4"/>
  <c r="M1969" i="4"/>
  <c r="G1969" i="4"/>
  <c r="R1969" i="4" s="1"/>
  <c r="V1969" i="4" s="1"/>
  <c r="Q1968" i="4"/>
  <c r="U1968" i="4" s="1"/>
  <c r="P1968" i="4"/>
  <c r="O1968" i="4"/>
  <c r="N1968" i="4"/>
  <c r="M1968" i="4"/>
  <c r="G1968" i="4"/>
  <c r="R1968" i="4" s="1"/>
  <c r="V1968" i="4" s="1"/>
  <c r="Q1967" i="4"/>
  <c r="U1967" i="4" s="1"/>
  <c r="P1967" i="4"/>
  <c r="O1967" i="4"/>
  <c r="N1967" i="4"/>
  <c r="M1967" i="4"/>
  <c r="G1967" i="4"/>
  <c r="R1967" i="4" s="1"/>
  <c r="V1967" i="4" s="1"/>
  <c r="Q1966" i="4"/>
  <c r="U1966" i="4" s="1"/>
  <c r="P1966" i="4"/>
  <c r="O1966" i="4"/>
  <c r="N1966" i="4"/>
  <c r="M1966" i="4"/>
  <c r="G1966" i="4"/>
  <c r="R1966" i="4" s="1"/>
  <c r="V1966" i="4" s="1"/>
  <c r="Q1965" i="4"/>
  <c r="U1965" i="4" s="1"/>
  <c r="P1965" i="4"/>
  <c r="O1965" i="4"/>
  <c r="N1965" i="4"/>
  <c r="M1965" i="4"/>
  <c r="G1965" i="4"/>
  <c r="R1965" i="4" s="1"/>
  <c r="V1965" i="4" s="1"/>
  <c r="Q1964" i="4"/>
  <c r="U1964" i="4" s="1"/>
  <c r="P1964" i="4"/>
  <c r="O1964" i="4"/>
  <c r="N1964" i="4"/>
  <c r="M1964" i="4"/>
  <c r="G1964" i="4"/>
  <c r="R1964" i="4" s="1"/>
  <c r="V1964" i="4" s="1"/>
  <c r="Q1963" i="4"/>
  <c r="U1963" i="4" s="1"/>
  <c r="P1963" i="4"/>
  <c r="O1963" i="4"/>
  <c r="N1963" i="4"/>
  <c r="M1963" i="4"/>
  <c r="G1963" i="4"/>
  <c r="R1963" i="4" s="1"/>
  <c r="V1963" i="4" s="1"/>
  <c r="Q1962" i="4"/>
  <c r="U1962" i="4" s="1"/>
  <c r="P1962" i="4"/>
  <c r="O1962" i="4"/>
  <c r="N1962" i="4"/>
  <c r="M1962" i="4"/>
  <c r="G1962" i="4"/>
  <c r="R1962" i="4" s="1"/>
  <c r="V1962" i="4" s="1"/>
  <c r="Q1961" i="4"/>
  <c r="U1961" i="4" s="1"/>
  <c r="P1961" i="4"/>
  <c r="O1961" i="4"/>
  <c r="N1961" i="4"/>
  <c r="M1961" i="4"/>
  <c r="J1961" i="4" s="1"/>
  <c r="G1961" i="4"/>
  <c r="R1961" i="4" s="1"/>
  <c r="V1961" i="4" s="1"/>
  <c r="Q1960" i="4"/>
  <c r="U1960" i="4" s="1"/>
  <c r="P1960" i="4"/>
  <c r="O1960" i="4"/>
  <c r="N1960" i="4"/>
  <c r="M1960" i="4"/>
  <c r="J1960" i="4" s="1"/>
  <c r="T1960" i="4" s="1"/>
  <c r="G1960" i="4"/>
  <c r="R1960" i="4" s="1"/>
  <c r="V1960" i="4" s="1"/>
  <c r="Q1959" i="4"/>
  <c r="U1959" i="4" s="1"/>
  <c r="P1959" i="4"/>
  <c r="O1959" i="4"/>
  <c r="N1959" i="4"/>
  <c r="M1959" i="4"/>
  <c r="G1959" i="4"/>
  <c r="R1959" i="4" s="1"/>
  <c r="V1959" i="4" s="1"/>
  <c r="Q1958" i="4"/>
  <c r="U1958" i="4" s="1"/>
  <c r="P1958" i="4"/>
  <c r="O1958" i="4"/>
  <c r="N1958" i="4"/>
  <c r="M1958" i="4"/>
  <c r="G1958" i="4"/>
  <c r="R1958" i="4" s="1"/>
  <c r="V1958" i="4" s="1"/>
  <c r="Q1957" i="4"/>
  <c r="U1957" i="4" s="1"/>
  <c r="P1957" i="4"/>
  <c r="O1957" i="4"/>
  <c r="N1957" i="4"/>
  <c r="M1957" i="4"/>
  <c r="G1957" i="4"/>
  <c r="R1957" i="4" s="1"/>
  <c r="V1957" i="4" s="1"/>
  <c r="Q1956" i="4"/>
  <c r="U1956" i="4" s="1"/>
  <c r="P1956" i="4"/>
  <c r="O1956" i="4"/>
  <c r="N1956" i="4"/>
  <c r="M1956" i="4"/>
  <c r="J1956" i="4" s="1"/>
  <c r="T1956" i="4" s="1"/>
  <c r="G1956" i="4"/>
  <c r="R1956" i="4" s="1"/>
  <c r="V1956" i="4" s="1"/>
  <c r="Q1955" i="4"/>
  <c r="U1955" i="4" s="1"/>
  <c r="P1955" i="4"/>
  <c r="O1955" i="4"/>
  <c r="N1955" i="4"/>
  <c r="M1955" i="4"/>
  <c r="G1955" i="4"/>
  <c r="R1955" i="4" s="1"/>
  <c r="V1955" i="4" s="1"/>
  <c r="Q1954" i="4"/>
  <c r="U1954" i="4" s="1"/>
  <c r="P1954" i="4"/>
  <c r="O1954" i="4"/>
  <c r="N1954" i="4"/>
  <c r="M1954" i="4"/>
  <c r="G1954" i="4"/>
  <c r="R1954" i="4" s="1"/>
  <c r="V1954" i="4" s="1"/>
  <c r="Q1953" i="4"/>
  <c r="U1953" i="4" s="1"/>
  <c r="P1953" i="4"/>
  <c r="O1953" i="4"/>
  <c r="N1953" i="4"/>
  <c r="M1953" i="4"/>
  <c r="G1953" i="4"/>
  <c r="R1953" i="4" s="1"/>
  <c r="V1953" i="4" s="1"/>
  <c r="Q1952" i="4"/>
  <c r="U1952" i="4" s="1"/>
  <c r="P1952" i="4"/>
  <c r="O1952" i="4"/>
  <c r="N1952" i="4"/>
  <c r="M1952" i="4"/>
  <c r="G1952" i="4"/>
  <c r="R1952" i="4" s="1"/>
  <c r="V1952" i="4" s="1"/>
  <c r="Q1951" i="4"/>
  <c r="U1951" i="4" s="1"/>
  <c r="P1951" i="4"/>
  <c r="O1951" i="4"/>
  <c r="N1951" i="4"/>
  <c r="M1951" i="4"/>
  <c r="G1951" i="4"/>
  <c r="R1951" i="4" s="1"/>
  <c r="V1951" i="4" s="1"/>
  <c r="Q1950" i="4"/>
  <c r="U1950" i="4" s="1"/>
  <c r="P1950" i="4"/>
  <c r="O1950" i="4"/>
  <c r="N1950" i="4"/>
  <c r="M1950" i="4"/>
  <c r="G1950" i="4"/>
  <c r="R1950" i="4" s="1"/>
  <c r="V1950" i="4" s="1"/>
  <c r="Q1949" i="4"/>
  <c r="U1949" i="4" s="1"/>
  <c r="P1949" i="4"/>
  <c r="O1949" i="4"/>
  <c r="N1949" i="4"/>
  <c r="M1949" i="4"/>
  <c r="G1949" i="4"/>
  <c r="R1949" i="4" s="1"/>
  <c r="V1949" i="4" s="1"/>
  <c r="Q1948" i="4"/>
  <c r="U1948" i="4" s="1"/>
  <c r="P1948" i="4"/>
  <c r="O1948" i="4"/>
  <c r="N1948" i="4"/>
  <c r="M1948" i="4"/>
  <c r="G1948" i="4"/>
  <c r="R1948" i="4" s="1"/>
  <c r="V1948" i="4" s="1"/>
  <c r="Q1947" i="4"/>
  <c r="U1947" i="4" s="1"/>
  <c r="P1947" i="4"/>
  <c r="O1947" i="4"/>
  <c r="N1947" i="4"/>
  <c r="M1947" i="4"/>
  <c r="G1947" i="4"/>
  <c r="R1947" i="4" s="1"/>
  <c r="V1947" i="4" s="1"/>
  <c r="Q1946" i="4"/>
  <c r="U1946" i="4" s="1"/>
  <c r="P1946" i="4"/>
  <c r="O1946" i="4"/>
  <c r="N1946" i="4"/>
  <c r="M1946" i="4"/>
  <c r="G1946" i="4"/>
  <c r="R1946" i="4" s="1"/>
  <c r="V1946" i="4" s="1"/>
  <c r="Q1945" i="4"/>
  <c r="U1945" i="4" s="1"/>
  <c r="P1945" i="4"/>
  <c r="O1945" i="4"/>
  <c r="N1945" i="4"/>
  <c r="M1945" i="4"/>
  <c r="G1945" i="4"/>
  <c r="R1945" i="4" s="1"/>
  <c r="V1945" i="4" s="1"/>
  <c r="Q1944" i="4"/>
  <c r="U1944" i="4" s="1"/>
  <c r="P1944" i="4"/>
  <c r="O1944" i="4"/>
  <c r="N1944" i="4"/>
  <c r="M1944" i="4"/>
  <c r="G1944" i="4"/>
  <c r="R1944" i="4" s="1"/>
  <c r="V1944" i="4" s="1"/>
  <c r="Q1943" i="4"/>
  <c r="U1943" i="4" s="1"/>
  <c r="P1943" i="4"/>
  <c r="O1943" i="4"/>
  <c r="N1943" i="4"/>
  <c r="M1943" i="4"/>
  <c r="G1943" i="4"/>
  <c r="R1943" i="4" s="1"/>
  <c r="V1943" i="4" s="1"/>
  <c r="Q1942" i="4"/>
  <c r="U1942" i="4" s="1"/>
  <c r="P1942" i="4"/>
  <c r="O1942" i="4"/>
  <c r="N1942" i="4"/>
  <c r="M1942" i="4"/>
  <c r="G1942" i="4"/>
  <c r="R1942" i="4" s="1"/>
  <c r="V1942" i="4" s="1"/>
  <c r="Q1941" i="4"/>
  <c r="U1941" i="4" s="1"/>
  <c r="P1941" i="4"/>
  <c r="O1941" i="4"/>
  <c r="N1941" i="4"/>
  <c r="M1941" i="4"/>
  <c r="G1941" i="4"/>
  <c r="R1941" i="4" s="1"/>
  <c r="V1941" i="4" s="1"/>
  <c r="Q1940" i="4"/>
  <c r="U1940" i="4" s="1"/>
  <c r="P1940" i="4"/>
  <c r="O1940" i="4"/>
  <c r="N1940" i="4"/>
  <c r="M1940" i="4"/>
  <c r="J1940" i="4" s="1"/>
  <c r="T1940" i="4" s="1"/>
  <c r="G1940" i="4"/>
  <c r="R1940" i="4" s="1"/>
  <c r="V1940" i="4" s="1"/>
  <c r="Q1939" i="4"/>
  <c r="U1939" i="4" s="1"/>
  <c r="P1939" i="4"/>
  <c r="O1939" i="4"/>
  <c r="N1939" i="4"/>
  <c r="M1939" i="4"/>
  <c r="G1939" i="4"/>
  <c r="R1939" i="4" s="1"/>
  <c r="V1939" i="4" s="1"/>
  <c r="Q1938" i="4"/>
  <c r="U1938" i="4" s="1"/>
  <c r="P1938" i="4"/>
  <c r="O1938" i="4"/>
  <c r="N1938" i="4"/>
  <c r="M1938" i="4"/>
  <c r="G1938" i="4"/>
  <c r="R1938" i="4" s="1"/>
  <c r="V1938" i="4" s="1"/>
  <c r="Q1937" i="4"/>
  <c r="U1937" i="4" s="1"/>
  <c r="P1937" i="4"/>
  <c r="O1937" i="4"/>
  <c r="N1937" i="4"/>
  <c r="M1937" i="4"/>
  <c r="G1937" i="4"/>
  <c r="R1937" i="4" s="1"/>
  <c r="V1937" i="4" s="1"/>
  <c r="Q1936" i="4"/>
  <c r="U1936" i="4" s="1"/>
  <c r="P1936" i="4"/>
  <c r="O1936" i="4"/>
  <c r="N1936" i="4"/>
  <c r="M1936" i="4"/>
  <c r="G1936" i="4"/>
  <c r="R1936" i="4" s="1"/>
  <c r="V1936" i="4" s="1"/>
  <c r="Q1935" i="4"/>
  <c r="U1935" i="4" s="1"/>
  <c r="P1935" i="4"/>
  <c r="O1935" i="4"/>
  <c r="N1935" i="4"/>
  <c r="M1935" i="4"/>
  <c r="G1935" i="4"/>
  <c r="R1935" i="4" s="1"/>
  <c r="V1935" i="4" s="1"/>
  <c r="Q1934" i="4"/>
  <c r="U1934" i="4" s="1"/>
  <c r="P1934" i="4"/>
  <c r="O1934" i="4"/>
  <c r="N1934" i="4"/>
  <c r="M1934" i="4"/>
  <c r="G1934" i="4"/>
  <c r="R1934" i="4" s="1"/>
  <c r="V1934" i="4" s="1"/>
  <c r="Q1933" i="4"/>
  <c r="U1933" i="4" s="1"/>
  <c r="P1933" i="4"/>
  <c r="O1933" i="4"/>
  <c r="N1933" i="4"/>
  <c r="M1933" i="4"/>
  <c r="G1933" i="4"/>
  <c r="R1933" i="4" s="1"/>
  <c r="V1933" i="4" s="1"/>
  <c r="Q1932" i="4"/>
  <c r="U1932" i="4" s="1"/>
  <c r="P1932" i="4"/>
  <c r="O1932" i="4"/>
  <c r="N1932" i="4"/>
  <c r="M1932" i="4"/>
  <c r="G1932" i="4"/>
  <c r="R1932" i="4" s="1"/>
  <c r="V1932" i="4" s="1"/>
  <c r="Q1931" i="4"/>
  <c r="U1931" i="4" s="1"/>
  <c r="P1931" i="4"/>
  <c r="O1931" i="4"/>
  <c r="N1931" i="4"/>
  <c r="M1931" i="4"/>
  <c r="G1931" i="4"/>
  <c r="R1931" i="4" s="1"/>
  <c r="V1931" i="4" s="1"/>
  <c r="Q1930" i="4"/>
  <c r="U1930" i="4" s="1"/>
  <c r="P1930" i="4"/>
  <c r="O1930" i="4"/>
  <c r="N1930" i="4"/>
  <c r="M1930" i="4"/>
  <c r="G1930" i="4"/>
  <c r="R1930" i="4" s="1"/>
  <c r="V1930" i="4" s="1"/>
  <c r="Q1929" i="4"/>
  <c r="U1929" i="4" s="1"/>
  <c r="P1929" i="4"/>
  <c r="O1929" i="4"/>
  <c r="N1929" i="4"/>
  <c r="M1929" i="4"/>
  <c r="G1929" i="4"/>
  <c r="R1929" i="4" s="1"/>
  <c r="V1929" i="4" s="1"/>
  <c r="Q1928" i="4"/>
  <c r="U1928" i="4" s="1"/>
  <c r="P1928" i="4"/>
  <c r="O1928" i="4"/>
  <c r="N1928" i="4"/>
  <c r="M1928" i="4"/>
  <c r="G1928" i="4"/>
  <c r="R1928" i="4" s="1"/>
  <c r="V1928" i="4" s="1"/>
  <c r="Q1927" i="4"/>
  <c r="U1927" i="4" s="1"/>
  <c r="P1927" i="4"/>
  <c r="O1927" i="4"/>
  <c r="N1927" i="4"/>
  <c r="M1927" i="4"/>
  <c r="G1927" i="4"/>
  <c r="R1927" i="4" s="1"/>
  <c r="V1927" i="4" s="1"/>
  <c r="Q1926" i="4"/>
  <c r="U1926" i="4" s="1"/>
  <c r="P1926" i="4"/>
  <c r="O1926" i="4"/>
  <c r="N1926" i="4"/>
  <c r="M1926" i="4"/>
  <c r="G1926" i="4"/>
  <c r="R1926" i="4" s="1"/>
  <c r="V1926" i="4" s="1"/>
  <c r="Q1925" i="4"/>
  <c r="U1925" i="4" s="1"/>
  <c r="P1925" i="4"/>
  <c r="O1925" i="4"/>
  <c r="N1925" i="4"/>
  <c r="M1925" i="4"/>
  <c r="G1925" i="4"/>
  <c r="R1925" i="4" s="1"/>
  <c r="V1925" i="4" s="1"/>
  <c r="Q1924" i="4"/>
  <c r="U1924" i="4" s="1"/>
  <c r="P1924" i="4"/>
  <c r="O1924" i="4"/>
  <c r="N1924" i="4"/>
  <c r="M1924" i="4"/>
  <c r="G1924" i="4"/>
  <c r="R1924" i="4" s="1"/>
  <c r="V1924" i="4" s="1"/>
  <c r="Q1923" i="4"/>
  <c r="U1923" i="4" s="1"/>
  <c r="P1923" i="4"/>
  <c r="O1923" i="4"/>
  <c r="N1923" i="4"/>
  <c r="M1923" i="4"/>
  <c r="G1923" i="4"/>
  <c r="R1923" i="4" s="1"/>
  <c r="V1923" i="4" s="1"/>
  <c r="Q1922" i="4"/>
  <c r="U1922" i="4" s="1"/>
  <c r="P1922" i="4"/>
  <c r="O1922" i="4"/>
  <c r="N1922" i="4"/>
  <c r="M1922" i="4"/>
  <c r="G1922" i="4"/>
  <c r="R1922" i="4" s="1"/>
  <c r="V1922" i="4" s="1"/>
  <c r="Q1921" i="4"/>
  <c r="U1921" i="4" s="1"/>
  <c r="P1921" i="4"/>
  <c r="O1921" i="4"/>
  <c r="N1921" i="4"/>
  <c r="M1921" i="4"/>
  <c r="G1921" i="4"/>
  <c r="R1921" i="4" s="1"/>
  <c r="V1921" i="4" s="1"/>
  <c r="Q1920" i="4"/>
  <c r="U1920" i="4" s="1"/>
  <c r="P1920" i="4"/>
  <c r="O1920" i="4"/>
  <c r="N1920" i="4"/>
  <c r="M1920" i="4"/>
  <c r="G1920" i="4"/>
  <c r="R1920" i="4" s="1"/>
  <c r="V1920" i="4" s="1"/>
  <c r="Q1919" i="4"/>
  <c r="U1919" i="4" s="1"/>
  <c r="P1919" i="4"/>
  <c r="O1919" i="4"/>
  <c r="N1919" i="4"/>
  <c r="M1919" i="4"/>
  <c r="G1919" i="4"/>
  <c r="R1919" i="4" s="1"/>
  <c r="V1919" i="4" s="1"/>
  <c r="Q1918" i="4"/>
  <c r="U1918" i="4" s="1"/>
  <c r="P1918" i="4"/>
  <c r="O1918" i="4"/>
  <c r="N1918" i="4"/>
  <c r="M1918" i="4"/>
  <c r="G1918" i="4"/>
  <c r="R1918" i="4" s="1"/>
  <c r="V1918" i="4" s="1"/>
  <c r="Q1917" i="4"/>
  <c r="U1917" i="4" s="1"/>
  <c r="P1917" i="4"/>
  <c r="O1917" i="4"/>
  <c r="N1917" i="4"/>
  <c r="M1917" i="4"/>
  <c r="G1917" i="4"/>
  <c r="R1917" i="4" s="1"/>
  <c r="V1917" i="4" s="1"/>
  <c r="Q1916" i="4"/>
  <c r="U1916" i="4" s="1"/>
  <c r="P1916" i="4"/>
  <c r="O1916" i="4"/>
  <c r="N1916" i="4"/>
  <c r="M1916" i="4"/>
  <c r="G1916" i="4"/>
  <c r="R1916" i="4" s="1"/>
  <c r="V1916" i="4" s="1"/>
  <c r="Q1915" i="4"/>
  <c r="U1915" i="4" s="1"/>
  <c r="P1915" i="4"/>
  <c r="O1915" i="4"/>
  <c r="N1915" i="4"/>
  <c r="M1915" i="4"/>
  <c r="G1915" i="4"/>
  <c r="R1915" i="4" s="1"/>
  <c r="V1915" i="4" s="1"/>
  <c r="Q1914" i="4"/>
  <c r="U1914" i="4" s="1"/>
  <c r="P1914" i="4"/>
  <c r="O1914" i="4"/>
  <c r="N1914" i="4"/>
  <c r="M1914" i="4"/>
  <c r="G1914" i="4"/>
  <c r="R1914" i="4" s="1"/>
  <c r="V1914" i="4" s="1"/>
  <c r="Q1913" i="4"/>
  <c r="U1913" i="4" s="1"/>
  <c r="P1913" i="4"/>
  <c r="O1913" i="4"/>
  <c r="N1913" i="4"/>
  <c r="M1913" i="4"/>
  <c r="G1913" i="4"/>
  <c r="R1913" i="4" s="1"/>
  <c r="V1913" i="4" s="1"/>
  <c r="Q1912" i="4"/>
  <c r="U1912" i="4" s="1"/>
  <c r="P1912" i="4"/>
  <c r="O1912" i="4"/>
  <c r="N1912" i="4"/>
  <c r="M1912" i="4"/>
  <c r="G1912" i="4"/>
  <c r="R1912" i="4" s="1"/>
  <c r="V1912" i="4" s="1"/>
  <c r="Q1911" i="4"/>
  <c r="U1911" i="4" s="1"/>
  <c r="P1911" i="4"/>
  <c r="O1911" i="4"/>
  <c r="N1911" i="4"/>
  <c r="M1911" i="4"/>
  <c r="G1911" i="4"/>
  <c r="R1911" i="4" s="1"/>
  <c r="V1911" i="4" s="1"/>
  <c r="Q1910" i="4"/>
  <c r="U1910" i="4" s="1"/>
  <c r="P1910" i="4"/>
  <c r="O1910" i="4"/>
  <c r="N1910" i="4"/>
  <c r="M1910" i="4"/>
  <c r="G1910" i="4"/>
  <c r="R1910" i="4" s="1"/>
  <c r="V1910" i="4" s="1"/>
  <c r="Q1909" i="4"/>
  <c r="U1909" i="4" s="1"/>
  <c r="P1909" i="4"/>
  <c r="O1909" i="4"/>
  <c r="N1909" i="4"/>
  <c r="M1909" i="4"/>
  <c r="G1909" i="4"/>
  <c r="R1909" i="4" s="1"/>
  <c r="V1909" i="4" s="1"/>
  <c r="Q1908" i="4"/>
  <c r="U1908" i="4" s="1"/>
  <c r="P1908" i="4"/>
  <c r="O1908" i="4"/>
  <c r="N1908" i="4"/>
  <c r="J1908" i="4" s="1"/>
  <c r="T1908" i="4" s="1"/>
  <c r="M1908" i="4"/>
  <c r="G1908" i="4"/>
  <c r="R1908" i="4" s="1"/>
  <c r="V1908" i="4" s="1"/>
  <c r="Q1907" i="4"/>
  <c r="U1907" i="4" s="1"/>
  <c r="P1907" i="4"/>
  <c r="O1907" i="4"/>
  <c r="N1907" i="4"/>
  <c r="M1907" i="4"/>
  <c r="G1907" i="4"/>
  <c r="R1907" i="4" s="1"/>
  <c r="V1907" i="4" s="1"/>
  <c r="Q1906" i="4"/>
  <c r="U1906" i="4" s="1"/>
  <c r="P1906" i="4"/>
  <c r="O1906" i="4"/>
  <c r="N1906" i="4"/>
  <c r="M1906" i="4"/>
  <c r="G1906" i="4"/>
  <c r="R1906" i="4" s="1"/>
  <c r="V1906" i="4" s="1"/>
  <c r="Q1905" i="4"/>
  <c r="U1905" i="4" s="1"/>
  <c r="P1905" i="4"/>
  <c r="O1905" i="4"/>
  <c r="N1905" i="4"/>
  <c r="M1905" i="4"/>
  <c r="G1905" i="4"/>
  <c r="R1905" i="4" s="1"/>
  <c r="V1905" i="4" s="1"/>
  <c r="Q1904" i="4"/>
  <c r="U1904" i="4" s="1"/>
  <c r="P1904" i="4"/>
  <c r="O1904" i="4"/>
  <c r="N1904" i="4"/>
  <c r="M1904" i="4"/>
  <c r="G1904" i="4"/>
  <c r="R1904" i="4" s="1"/>
  <c r="V1904" i="4" s="1"/>
  <c r="Q1903" i="4"/>
  <c r="U1903" i="4" s="1"/>
  <c r="P1903" i="4"/>
  <c r="O1903" i="4"/>
  <c r="N1903" i="4"/>
  <c r="M1903" i="4"/>
  <c r="G1903" i="4"/>
  <c r="R1903" i="4" s="1"/>
  <c r="V1903" i="4" s="1"/>
  <c r="Q1902" i="4"/>
  <c r="U1902" i="4" s="1"/>
  <c r="P1902" i="4"/>
  <c r="O1902" i="4"/>
  <c r="N1902" i="4"/>
  <c r="M1902" i="4"/>
  <c r="G1902" i="4"/>
  <c r="R1902" i="4" s="1"/>
  <c r="V1902" i="4" s="1"/>
  <c r="Q1901" i="4"/>
  <c r="U1901" i="4" s="1"/>
  <c r="P1901" i="4"/>
  <c r="O1901" i="4"/>
  <c r="N1901" i="4"/>
  <c r="M1901" i="4"/>
  <c r="G1901" i="4"/>
  <c r="R1901" i="4" s="1"/>
  <c r="V1901" i="4" s="1"/>
  <c r="Q1900" i="4"/>
  <c r="U1900" i="4" s="1"/>
  <c r="P1900" i="4"/>
  <c r="O1900" i="4"/>
  <c r="N1900" i="4"/>
  <c r="J1900" i="4" s="1"/>
  <c r="T1900" i="4" s="1"/>
  <c r="M1900" i="4"/>
  <c r="G1900" i="4"/>
  <c r="R1900" i="4" s="1"/>
  <c r="V1900" i="4" s="1"/>
  <c r="Q1899" i="4"/>
  <c r="U1899" i="4" s="1"/>
  <c r="P1899" i="4"/>
  <c r="O1899" i="4"/>
  <c r="N1899" i="4"/>
  <c r="M1899" i="4"/>
  <c r="G1899" i="4"/>
  <c r="R1899" i="4" s="1"/>
  <c r="V1899" i="4" s="1"/>
  <c r="Q1898" i="4"/>
  <c r="U1898" i="4" s="1"/>
  <c r="P1898" i="4"/>
  <c r="O1898" i="4"/>
  <c r="N1898" i="4"/>
  <c r="M1898" i="4"/>
  <c r="G1898" i="4"/>
  <c r="R1898" i="4" s="1"/>
  <c r="V1898" i="4" s="1"/>
  <c r="Q1897" i="4"/>
  <c r="U1897" i="4" s="1"/>
  <c r="P1897" i="4"/>
  <c r="O1897" i="4"/>
  <c r="N1897" i="4"/>
  <c r="M1897" i="4"/>
  <c r="G1897" i="4"/>
  <c r="R1897" i="4" s="1"/>
  <c r="V1897" i="4" s="1"/>
  <c r="Q1896" i="4"/>
  <c r="U1896" i="4" s="1"/>
  <c r="P1896" i="4"/>
  <c r="O1896" i="4"/>
  <c r="N1896" i="4"/>
  <c r="M1896" i="4"/>
  <c r="G1896" i="4"/>
  <c r="R1896" i="4" s="1"/>
  <c r="V1896" i="4" s="1"/>
  <c r="Q1895" i="4"/>
  <c r="U1895" i="4" s="1"/>
  <c r="P1895" i="4"/>
  <c r="O1895" i="4"/>
  <c r="N1895" i="4"/>
  <c r="M1895" i="4"/>
  <c r="G1895" i="4"/>
  <c r="R1895" i="4" s="1"/>
  <c r="V1895" i="4" s="1"/>
  <c r="Q1894" i="4"/>
  <c r="U1894" i="4" s="1"/>
  <c r="P1894" i="4"/>
  <c r="O1894" i="4"/>
  <c r="N1894" i="4"/>
  <c r="M1894" i="4"/>
  <c r="G1894" i="4"/>
  <c r="R1894" i="4" s="1"/>
  <c r="V1894" i="4" s="1"/>
  <c r="Q1893" i="4"/>
  <c r="U1893" i="4" s="1"/>
  <c r="P1893" i="4"/>
  <c r="O1893" i="4"/>
  <c r="N1893" i="4"/>
  <c r="M1893" i="4"/>
  <c r="G1893" i="4"/>
  <c r="R1893" i="4" s="1"/>
  <c r="V1893" i="4" s="1"/>
  <c r="Q1892" i="4"/>
  <c r="U1892" i="4" s="1"/>
  <c r="P1892" i="4"/>
  <c r="O1892" i="4"/>
  <c r="N1892" i="4"/>
  <c r="M1892" i="4"/>
  <c r="G1892" i="4"/>
  <c r="R1892" i="4" s="1"/>
  <c r="V1892" i="4" s="1"/>
  <c r="Q1891" i="4"/>
  <c r="U1891" i="4" s="1"/>
  <c r="P1891" i="4"/>
  <c r="O1891" i="4"/>
  <c r="N1891" i="4"/>
  <c r="M1891" i="4"/>
  <c r="J1891" i="4" s="1"/>
  <c r="G1891" i="4"/>
  <c r="R1891" i="4" s="1"/>
  <c r="V1891" i="4" s="1"/>
  <c r="Q1890" i="4"/>
  <c r="U1890" i="4" s="1"/>
  <c r="P1890" i="4"/>
  <c r="O1890" i="4"/>
  <c r="N1890" i="4"/>
  <c r="M1890" i="4"/>
  <c r="G1890" i="4"/>
  <c r="R1890" i="4" s="1"/>
  <c r="V1890" i="4" s="1"/>
  <c r="Q1889" i="4"/>
  <c r="U1889" i="4" s="1"/>
  <c r="P1889" i="4"/>
  <c r="O1889" i="4"/>
  <c r="N1889" i="4"/>
  <c r="M1889" i="4"/>
  <c r="G1889" i="4"/>
  <c r="R1889" i="4" s="1"/>
  <c r="V1889" i="4" s="1"/>
  <c r="Q1888" i="4"/>
  <c r="U1888" i="4" s="1"/>
  <c r="P1888" i="4"/>
  <c r="O1888" i="4"/>
  <c r="N1888" i="4"/>
  <c r="M1888" i="4"/>
  <c r="G1888" i="4"/>
  <c r="R1888" i="4" s="1"/>
  <c r="V1888" i="4" s="1"/>
  <c r="Q1887" i="4"/>
  <c r="U1887" i="4" s="1"/>
  <c r="P1887" i="4"/>
  <c r="O1887" i="4"/>
  <c r="N1887" i="4"/>
  <c r="M1887" i="4"/>
  <c r="G1887" i="4"/>
  <c r="R1887" i="4" s="1"/>
  <c r="V1887" i="4" s="1"/>
  <c r="Q1886" i="4"/>
  <c r="U1886" i="4" s="1"/>
  <c r="P1886" i="4"/>
  <c r="O1886" i="4"/>
  <c r="N1886" i="4"/>
  <c r="M1886" i="4"/>
  <c r="G1886" i="4"/>
  <c r="R1886" i="4" s="1"/>
  <c r="V1886" i="4" s="1"/>
  <c r="Q1885" i="4"/>
  <c r="U1885" i="4" s="1"/>
  <c r="P1885" i="4"/>
  <c r="O1885" i="4"/>
  <c r="N1885" i="4"/>
  <c r="M1885" i="4"/>
  <c r="G1885" i="4"/>
  <c r="R1885" i="4" s="1"/>
  <c r="V1885" i="4" s="1"/>
  <c r="Q1884" i="4"/>
  <c r="U1884" i="4" s="1"/>
  <c r="P1884" i="4"/>
  <c r="O1884" i="4"/>
  <c r="N1884" i="4"/>
  <c r="M1884" i="4"/>
  <c r="G1884" i="4"/>
  <c r="R1884" i="4" s="1"/>
  <c r="V1884" i="4" s="1"/>
  <c r="Q1883" i="4"/>
  <c r="U1883" i="4" s="1"/>
  <c r="P1883" i="4"/>
  <c r="O1883" i="4"/>
  <c r="N1883" i="4"/>
  <c r="M1883" i="4"/>
  <c r="G1883" i="4"/>
  <c r="R1883" i="4" s="1"/>
  <c r="V1883" i="4" s="1"/>
  <c r="Q1882" i="4"/>
  <c r="U1882" i="4" s="1"/>
  <c r="P1882" i="4"/>
  <c r="O1882" i="4"/>
  <c r="N1882" i="4"/>
  <c r="M1882" i="4"/>
  <c r="G1882" i="4"/>
  <c r="R1882" i="4" s="1"/>
  <c r="V1882" i="4" s="1"/>
  <c r="Q1881" i="4"/>
  <c r="U1881" i="4" s="1"/>
  <c r="P1881" i="4"/>
  <c r="O1881" i="4"/>
  <c r="N1881" i="4"/>
  <c r="M1881" i="4"/>
  <c r="G1881" i="4"/>
  <c r="R1881" i="4" s="1"/>
  <c r="V1881" i="4" s="1"/>
  <c r="Q1880" i="4"/>
  <c r="U1880" i="4" s="1"/>
  <c r="P1880" i="4"/>
  <c r="O1880" i="4"/>
  <c r="N1880" i="4"/>
  <c r="M1880" i="4"/>
  <c r="G1880" i="4"/>
  <c r="R1880" i="4" s="1"/>
  <c r="V1880" i="4" s="1"/>
  <c r="Q1879" i="4"/>
  <c r="U1879" i="4" s="1"/>
  <c r="P1879" i="4"/>
  <c r="O1879" i="4"/>
  <c r="N1879" i="4"/>
  <c r="M1879" i="4"/>
  <c r="G1879" i="4"/>
  <c r="R1879" i="4" s="1"/>
  <c r="V1879" i="4" s="1"/>
  <c r="Q1878" i="4"/>
  <c r="U1878" i="4" s="1"/>
  <c r="P1878" i="4"/>
  <c r="O1878" i="4"/>
  <c r="N1878" i="4"/>
  <c r="M1878" i="4"/>
  <c r="G1878" i="4"/>
  <c r="R1878" i="4" s="1"/>
  <c r="V1878" i="4" s="1"/>
  <c r="Q1877" i="4"/>
  <c r="U1877" i="4" s="1"/>
  <c r="P1877" i="4"/>
  <c r="O1877" i="4"/>
  <c r="N1877" i="4"/>
  <c r="M1877" i="4"/>
  <c r="G1877" i="4"/>
  <c r="R1877" i="4" s="1"/>
  <c r="V1877" i="4" s="1"/>
  <c r="Q1876" i="4"/>
  <c r="U1876" i="4" s="1"/>
  <c r="P1876" i="4"/>
  <c r="O1876" i="4"/>
  <c r="N1876" i="4"/>
  <c r="M1876" i="4"/>
  <c r="G1876" i="4"/>
  <c r="R1876" i="4" s="1"/>
  <c r="V1876" i="4" s="1"/>
  <c r="Q1875" i="4"/>
  <c r="U1875" i="4" s="1"/>
  <c r="P1875" i="4"/>
  <c r="O1875" i="4"/>
  <c r="N1875" i="4"/>
  <c r="M1875" i="4"/>
  <c r="G1875" i="4"/>
  <c r="R1875" i="4" s="1"/>
  <c r="V1875" i="4" s="1"/>
  <c r="Q1874" i="4"/>
  <c r="U1874" i="4" s="1"/>
  <c r="P1874" i="4"/>
  <c r="O1874" i="4"/>
  <c r="N1874" i="4"/>
  <c r="M1874" i="4"/>
  <c r="G1874" i="4"/>
  <c r="R1874" i="4" s="1"/>
  <c r="V1874" i="4" s="1"/>
  <c r="Q1873" i="4"/>
  <c r="U1873" i="4" s="1"/>
  <c r="P1873" i="4"/>
  <c r="O1873" i="4"/>
  <c r="N1873" i="4"/>
  <c r="M1873" i="4"/>
  <c r="G1873" i="4"/>
  <c r="R1873" i="4" s="1"/>
  <c r="V1873" i="4" s="1"/>
  <c r="Q1872" i="4"/>
  <c r="U1872" i="4" s="1"/>
  <c r="P1872" i="4"/>
  <c r="O1872" i="4"/>
  <c r="N1872" i="4"/>
  <c r="M1872" i="4"/>
  <c r="G1872" i="4"/>
  <c r="R1872" i="4" s="1"/>
  <c r="V1872" i="4" s="1"/>
  <c r="Q1871" i="4"/>
  <c r="U1871" i="4" s="1"/>
  <c r="P1871" i="4"/>
  <c r="O1871" i="4"/>
  <c r="N1871" i="4"/>
  <c r="M1871" i="4"/>
  <c r="G1871" i="4"/>
  <c r="R1871" i="4" s="1"/>
  <c r="V1871" i="4" s="1"/>
  <c r="Q1870" i="4"/>
  <c r="U1870" i="4" s="1"/>
  <c r="P1870" i="4"/>
  <c r="O1870" i="4"/>
  <c r="N1870" i="4"/>
  <c r="M1870" i="4"/>
  <c r="G1870" i="4"/>
  <c r="R1870" i="4" s="1"/>
  <c r="V1870" i="4" s="1"/>
  <c r="Q1869" i="4"/>
  <c r="U1869" i="4" s="1"/>
  <c r="P1869" i="4"/>
  <c r="O1869" i="4"/>
  <c r="N1869" i="4"/>
  <c r="M1869" i="4"/>
  <c r="G1869" i="4"/>
  <c r="R1869" i="4" s="1"/>
  <c r="V1869" i="4" s="1"/>
  <c r="Q1868" i="4"/>
  <c r="U1868" i="4" s="1"/>
  <c r="P1868" i="4"/>
  <c r="O1868" i="4"/>
  <c r="N1868" i="4"/>
  <c r="M1868" i="4"/>
  <c r="G1868" i="4"/>
  <c r="R1868" i="4" s="1"/>
  <c r="V1868" i="4" s="1"/>
  <c r="Q1867" i="4"/>
  <c r="U1867" i="4" s="1"/>
  <c r="P1867" i="4"/>
  <c r="O1867" i="4"/>
  <c r="N1867" i="4"/>
  <c r="M1867" i="4"/>
  <c r="G1867" i="4"/>
  <c r="R1867" i="4" s="1"/>
  <c r="V1867" i="4" s="1"/>
  <c r="Q1866" i="4"/>
  <c r="U1866" i="4" s="1"/>
  <c r="P1866" i="4"/>
  <c r="O1866" i="4"/>
  <c r="N1866" i="4"/>
  <c r="M1866" i="4"/>
  <c r="G1866" i="4"/>
  <c r="R1866" i="4" s="1"/>
  <c r="V1866" i="4" s="1"/>
  <c r="Q1865" i="4"/>
  <c r="U1865" i="4" s="1"/>
  <c r="P1865" i="4"/>
  <c r="O1865" i="4"/>
  <c r="N1865" i="4"/>
  <c r="M1865" i="4"/>
  <c r="G1865" i="4"/>
  <c r="R1865" i="4" s="1"/>
  <c r="V1865" i="4" s="1"/>
  <c r="Q1864" i="4"/>
  <c r="U1864" i="4" s="1"/>
  <c r="P1864" i="4"/>
  <c r="O1864" i="4"/>
  <c r="N1864" i="4"/>
  <c r="M1864" i="4"/>
  <c r="G1864" i="4"/>
  <c r="R1864" i="4" s="1"/>
  <c r="V1864" i="4" s="1"/>
  <c r="Q1863" i="4"/>
  <c r="U1863" i="4" s="1"/>
  <c r="P1863" i="4"/>
  <c r="O1863" i="4"/>
  <c r="N1863" i="4"/>
  <c r="M1863" i="4"/>
  <c r="G1863" i="4"/>
  <c r="R1863" i="4" s="1"/>
  <c r="V1863" i="4" s="1"/>
  <c r="Q1862" i="4"/>
  <c r="U1862" i="4" s="1"/>
  <c r="P1862" i="4"/>
  <c r="O1862" i="4"/>
  <c r="N1862" i="4"/>
  <c r="M1862" i="4"/>
  <c r="G1862" i="4"/>
  <c r="R1862" i="4" s="1"/>
  <c r="V1862" i="4" s="1"/>
  <c r="Q1861" i="4"/>
  <c r="U1861" i="4" s="1"/>
  <c r="P1861" i="4"/>
  <c r="O1861" i="4"/>
  <c r="N1861" i="4"/>
  <c r="M1861" i="4"/>
  <c r="G1861" i="4"/>
  <c r="R1861" i="4" s="1"/>
  <c r="V1861" i="4" s="1"/>
  <c r="Q1860" i="4"/>
  <c r="U1860" i="4" s="1"/>
  <c r="P1860" i="4"/>
  <c r="O1860" i="4"/>
  <c r="N1860" i="4"/>
  <c r="M1860" i="4"/>
  <c r="G1860" i="4"/>
  <c r="R1860" i="4" s="1"/>
  <c r="V1860" i="4" s="1"/>
  <c r="Q1859" i="4"/>
  <c r="U1859" i="4" s="1"/>
  <c r="P1859" i="4"/>
  <c r="O1859" i="4"/>
  <c r="N1859" i="4"/>
  <c r="M1859" i="4"/>
  <c r="G1859" i="4"/>
  <c r="R1859" i="4" s="1"/>
  <c r="V1859" i="4" s="1"/>
  <c r="Q1858" i="4"/>
  <c r="U1858" i="4" s="1"/>
  <c r="P1858" i="4"/>
  <c r="O1858" i="4"/>
  <c r="N1858" i="4"/>
  <c r="M1858" i="4"/>
  <c r="G1858" i="4"/>
  <c r="R1858" i="4" s="1"/>
  <c r="V1858" i="4" s="1"/>
  <c r="Q1857" i="4"/>
  <c r="U1857" i="4" s="1"/>
  <c r="P1857" i="4"/>
  <c r="O1857" i="4"/>
  <c r="N1857" i="4"/>
  <c r="M1857" i="4"/>
  <c r="G1857" i="4"/>
  <c r="R1857" i="4" s="1"/>
  <c r="V1857" i="4" s="1"/>
  <c r="Q1856" i="4"/>
  <c r="U1856" i="4" s="1"/>
  <c r="P1856" i="4"/>
  <c r="O1856" i="4"/>
  <c r="N1856" i="4"/>
  <c r="M1856" i="4"/>
  <c r="G1856" i="4"/>
  <c r="R1856" i="4" s="1"/>
  <c r="V1856" i="4" s="1"/>
  <c r="Q1855" i="4"/>
  <c r="U1855" i="4" s="1"/>
  <c r="P1855" i="4"/>
  <c r="O1855" i="4"/>
  <c r="N1855" i="4"/>
  <c r="M1855" i="4"/>
  <c r="G1855" i="4"/>
  <c r="R1855" i="4" s="1"/>
  <c r="V1855" i="4" s="1"/>
  <c r="Q1854" i="4"/>
  <c r="U1854" i="4" s="1"/>
  <c r="P1854" i="4"/>
  <c r="O1854" i="4"/>
  <c r="N1854" i="4"/>
  <c r="M1854" i="4"/>
  <c r="G1854" i="4"/>
  <c r="R1854" i="4" s="1"/>
  <c r="V1854" i="4" s="1"/>
  <c r="Q1853" i="4"/>
  <c r="U1853" i="4" s="1"/>
  <c r="P1853" i="4"/>
  <c r="O1853" i="4"/>
  <c r="N1853" i="4"/>
  <c r="M1853" i="4"/>
  <c r="G1853" i="4"/>
  <c r="R1853" i="4" s="1"/>
  <c r="V1853" i="4" s="1"/>
  <c r="Q1852" i="4"/>
  <c r="U1852" i="4" s="1"/>
  <c r="P1852" i="4"/>
  <c r="O1852" i="4"/>
  <c r="N1852" i="4"/>
  <c r="M1852" i="4"/>
  <c r="G1852" i="4"/>
  <c r="R1852" i="4" s="1"/>
  <c r="V1852" i="4" s="1"/>
  <c r="Q1851" i="4"/>
  <c r="U1851" i="4" s="1"/>
  <c r="P1851" i="4"/>
  <c r="O1851" i="4"/>
  <c r="N1851" i="4"/>
  <c r="M1851" i="4"/>
  <c r="G1851" i="4"/>
  <c r="R1851" i="4" s="1"/>
  <c r="V1851" i="4" s="1"/>
  <c r="Q1850" i="4"/>
  <c r="U1850" i="4" s="1"/>
  <c r="P1850" i="4"/>
  <c r="O1850" i="4"/>
  <c r="N1850" i="4"/>
  <c r="M1850" i="4"/>
  <c r="G1850" i="4"/>
  <c r="R1850" i="4" s="1"/>
  <c r="V1850" i="4" s="1"/>
  <c r="Q1849" i="4"/>
  <c r="U1849" i="4" s="1"/>
  <c r="P1849" i="4"/>
  <c r="O1849" i="4"/>
  <c r="N1849" i="4"/>
  <c r="M1849" i="4"/>
  <c r="G1849" i="4"/>
  <c r="R1849" i="4" s="1"/>
  <c r="V1849" i="4" s="1"/>
  <c r="Q1848" i="4"/>
  <c r="U1848" i="4" s="1"/>
  <c r="P1848" i="4"/>
  <c r="O1848" i="4"/>
  <c r="N1848" i="4"/>
  <c r="M1848" i="4"/>
  <c r="G1848" i="4"/>
  <c r="R1848" i="4" s="1"/>
  <c r="V1848" i="4" s="1"/>
  <c r="Q1847" i="4"/>
  <c r="U1847" i="4" s="1"/>
  <c r="P1847" i="4"/>
  <c r="O1847" i="4"/>
  <c r="N1847" i="4"/>
  <c r="M1847" i="4"/>
  <c r="G1847" i="4"/>
  <c r="R1847" i="4" s="1"/>
  <c r="V1847" i="4" s="1"/>
  <c r="Q1846" i="4"/>
  <c r="U1846" i="4" s="1"/>
  <c r="P1846" i="4"/>
  <c r="O1846" i="4"/>
  <c r="N1846" i="4"/>
  <c r="M1846" i="4"/>
  <c r="G1846" i="4"/>
  <c r="R1846" i="4" s="1"/>
  <c r="V1846" i="4" s="1"/>
  <c r="Q1845" i="4"/>
  <c r="U1845" i="4" s="1"/>
  <c r="P1845" i="4"/>
  <c r="O1845" i="4"/>
  <c r="N1845" i="4"/>
  <c r="M1845" i="4"/>
  <c r="G1845" i="4"/>
  <c r="R1845" i="4" s="1"/>
  <c r="V1845" i="4" s="1"/>
  <c r="Q1844" i="4"/>
  <c r="U1844" i="4" s="1"/>
  <c r="P1844" i="4"/>
  <c r="O1844" i="4"/>
  <c r="N1844" i="4"/>
  <c r="J1844" i="4" s="1"/>
  <c r="T1844" i="4" s="1"/>
  <c r="M1844" i="4"/>
  <c r="G1844" i="4"/>
  <c r="R1844" i="4" s="1"/>
  <c r="V1844" i="4" s="1"/>
  <c r="Q1843" i="4"/>
  <c r="U1843" i="4" s="1"/>
  <c r="P1843" i="4"/>
  <c r="O1843" i="4"/>
  <c r="N1843" i="4"/>
  <c r="M1843" i="4"/>
  <c r="G1843" i="4"/>
  <c r="R1843" i="4" s="1"/>
  <c r="V1843" i="4" s="1"/>
  <c r="Q1842" i="4"/>
  <c r="U1842" i="4" s="1"/>
  <c r="P1842" i="4"/>
  <c r="O1842" i="4"/>
  <c r="N1842" i="4"/>
  <c r="M1842" i="4"/>
  <c r="G1842" i="4"/>
  <c r="R1842" i="4" s="1"/>
  <c r="V1842" i="4" s="1"/>
  <c r="Q1841" i="4"/>
  <c r="U1841" i="4" s="1"/>
  <c r="P1841" i="4"/>
  <c r="O1841" i="4"/>
  <c r="N1841" i="4"/>
  <c r="M1841" i="4"/>
  <c r="G1841" i="4"/>
  <c r="R1841" i="4" s="1"/>
  <c r="V1841" i="4" s="1"/>
  <c r="Q1840" i="4"/>
  <c r="U1840" i="4" s="1"/>
  <c r="P1840" i="4"/>
  <c r="O1840" i="4"/>
  <c r="N1840" i="4"/>
  <c r="M1840" i="4"/>
  <c r="G1840" i="4"/>
  <c r="R1840" i="4" s="1"/>
  <c r="V1840" i="4" s="1"/>
  <c r="Q1839" i="4"/>
  <c r="U1839" i="4" s="1"/>
  <c r="P1839" i="4"/>
  <c r="O1839" i="4"/>
  <c r="N1839" i="4"/>
  <c r="M1839" i="4"/>
  <c r="G1839" i="4"/>
  <c r="R1839" i="4" s="1"/>
  <c r="V1839" i="4" s="1"/>
  <c r="Q1838" i="4"/>
  <c r="U1838" i="4" s="1"/>
  <c r="P1838" i="4"/>
  <c r="O1838" i="4"/>
  <c r="N1838" i="4"/>
  <c r="M1838" i="4"/>
  <c r="G1838" i="4"/>
  <c r="R1838" i="4" s="1"/>
  <c r="V1838" i="4" s="1"/>
  <c r="Q1837" i="4"/>
  <c r="U1837" i="4" s="1"/>
  <c r="P1837" i="4"/>
  <c r="O1837" i="4"/>
  <c r="N1837" i="4"/>
  <c r="M1837" i="4"/>
  <c r="G1837" i="4"/>
  <c r="R1837" i="4" s="1"/>
  <c r="V1837" i="4" s="1"/>
  <c r="Q1836" i="4"/>
  <c r="U1836" i="4" s="1"/>
  <c r="P1836" i="4"/>
  <c r="O1836" i="4"/>
  <c r="N1836" i="4"/>
  <c r="J1836" i="4" s="1"/>
  <c r="T1836" i="4" s="1"/>
  <c r="M1836" i="4"/>
  <c r="G1836" i="4"/>
  <c r="R1836" i="4" s="1"/>
  <c r="V1836" i="4" s="1"/>
  <c r="Q1835" i="4"/>
  <c r="U1835" i="4" s="1"/>
  <c r="P1835" i="4"/>
  <c r="O1835" i="4"/>
  <c r="N1835" i="4"/>
  <c r="M1835" i="4"/>
  <c r="G1835" i="4"/>
  <c r="R1835" i="4" s="1"/>
  <c r="V1835" i="4" s="1"/>
  <c r="Q1834" i="4"/>
  <c r="U1834" i="4" s="1"/>
  <c r="P1834" i="4"/>
  <c r="O1834" i="4"/>
  <c r="N1834" i="4"/>
  <c r="M1834" i="4"/>
  <c r="G1834" i="4"/>
  <c r="R1834" i="4" s="1"/>
  <c r="V1834" i="4" s="1"/>
  <c r="Q1833" i="4"/>
  <c r="U1833" i="4" s="1"/>
  <c r="P1833" i="4"/>
  <c r="O1833" i="4"/>
  <c r="N1833" i="4"/>
  <c r="M1833" i="4"/>
  <c r="G1833" i="4"/>
  <c r="R1833" i="4" s="1"/>
  <c r="V1833" i="4" s="1"/>
  <c r="Q1832" i="4"/>
  <c r="U1832" i="4" s="1"/>
  <c r="P1832" i="4"/>
  <c r="O1832" i="4"/>
  <c r="N1832" i="4"/>
  <c r="M1832" i="4"/>
  <c r="G1832" i="4"/>
  <c r="R1832" i="4" s="1"/>
  <c r="V1832" i="4" s="1"/>
  <c r="Q1831" i="4"/>
  <c r="U1831" i="4" s="1"/>
  <c r="P1831" i="4"/>
  <c r="O1831" i="4"/>
  <c r="N1831" i="4"/>
  <c r="M1831" i="4"/>
  <c r="G1831" i="4"/>
  <c r="R1831" i="4" s="1"/>
  <c r="V1831" i="4" s="1"/>
  <c r="Q1830" i="4"/>
  <c r="U1830" i="4" s="1"/>
  <c r="P1830" i="4"/>
  <c r="O1830" i="4"/>
  <c r="N1830" i="4"/>
  <c r="M1830" i="4"/>
  <c r="G1830" i="4"/>
  <c r="R1830" i="4" s="1"/>
  <c r="V1830" i="4" s="1"/>
  <c r="Q1829" i="4"/>
  <c r="U1829" i="4" s="1"/>
  <c r="P1829" i="4"/>
  <c r="O1829" i="4"/>
  <c r="N1829" i="4"/>
  <c r="M1829" i="4"/>
  <c r="G1829" i="4"/>
  <c r="R1829" i="4" s="1"/>
  <c r="V1829" i="4" s="1"/>
  <c r="Q1828" i="4"/>
  <c r="U1828" i="4" s="1"/>
  <c r="P1828" i="4"/>
  <c r="O1828" i="4"/>
  <c r="N1828" i="4"/>
  <c r="M1828" i="4"/>
  <c r="G1828" i="4"/>
  <c r="R1828" i="4" s="1"/>
  <c r="V1828" i="4" s="1"/>
  <c r="Q1827" i="4"/>
  <c r="U1827" i="4" s="1"/>
  <c r="P1827" i="4"/>
  <c r="O1827" i="4"/>
  <c r="N1827" i="4"/>
  <c r="M1827" i="4"/>
  <c r="J1827" i="4" s="1"/>
  <c r="G1827" i="4"/>
  <c r="R1827" i="4" s="1"/>
  <c r="V1827" i="4" s="1"/>
  <c r="Q1826" i="4"/>
  <c r="U1826" i="4" s="1"/>
  <c r="P1826" i="4"/>
  <c r="O1826" i="4"/>
  <c r="N1826" i="4"/>
  <c r="M1826" i="4"/>
  <c r="G1826" i="4"/>
  <c r="R1826" i="4" s="1"/>
  <c r="V1826" i="4" s="1"/>
  <c r="Q1825" i="4"/>
  <c r="U1825" i="4" s="1"/>
  <c r="P1825" i="4"/>
  <c r="O1825" i="4"/>
  <c r="N1825" i="4"/>
  <c r="M1825" i="4"/>
  <c r="J1825" i="4" s="1"/>
  <c r="G1825" i="4"/>
  <c r="R1825" i="4" s="1"/>
  <c r="V1825" i="4" s="1"/>
  <c r="Q1824" i="4"/>
  <c r="U1824" i="4" s="1"/>
  <c r="P1824" i="4"/>
  <c r="O1824" i="4"/>
  <c r="N1824" i="4"/>
  <c r="M1824" i="4"/>
  <c r="G1824" i="4"/>
  <c r="R1824" i="4" s="1"/>
  <c r="V1824" i="4" s="1"/>
  <c r="Q1823" i="4"/>
  <c r="U1823" i="4" s="1"/>
  <c r="P1823" i="4"/>
  <c r="O1823" i="4"/>
  <c r="N1823" i="4"/>
  <c r="M1823" i="4"/>
  <c r="G1823" i="4"/>
  <c r="R1823" i="4" s="1"/>
  <c r="V1823" i="4" s="1"/>
  <c r="Q1822" i="4"/>
  <c r="U1822" i="4" s="1"/>
  <c r="P1822" i="4"/>
  <c r="O1822" i="4"/>
  <c r="N1822" i="4"/>
  <c r="M1822" i="4"/>
  <c r="G1822" i="4"/>
  <c r="R1822" i="4" s="1"/>
  <c r="V1822" i="4" s="1"/>
  <c r="Q1821" i="4"/>
  <c r="U1821" i="4" s="1"/>
  <c r="P1821" i="4"/>
  <c r="O1821" i="4"/>
  <c r="N1821" i="4"/>
  <c r="M1821" i="4"/>
  <c r="G1821" i="4"/>
  <c r="R1821" i="4" s="1"/>
  <c r="V1821" i="4" s="1"/>
  <c r="Q1820" i="4"/>
  <c r="U1820" i="4" s="1"/>
  <c r="P1820" i="4"/>
  <c r="O1820" i="4"/>
  <c r="N1820" i="4"/>
  <c r="M1820" i="4"/>
  <c r="G1820" i="4"/>
  <c r="R1820" i="4" s="1"/>
  <c r="V1820" i="4" s="1"/>
  <c r="Q1819" i="4"/>
  <c r="U1819" i="4" s="1"/>
  <c r="P1819" i="4"/>
  <c r="O1819" i="4"/>
  <c r="N1819" i="4"/>
  <c r="M1819" i="4"/>
  <c r="G1819" i="4"/>
  <c r="R1819" i="4" s="1"/>
  <c r="V1819" i="4" s="1"/>
  <c r="Q1818" i="4"/>
  <c r="U1818" i="4" s="1"/>
  <c r="P1818" i="4"/>
  <c r="O1818" i="4"/>
  <c r="N1818" i="4"/>
  <c r="M1818" i="4"/>
  <c r="G1818" i="4"/>
  <c r="R1818" i="4" s="1"/>
  <c r="V1818" i="4" s="1"/>
  <c r="Q1817" i="4"/>
  <c r="U1817" i="4" s="1"/>
  <c r="P1817" i="4"/>
  <c r="O1817" i="4"/>
  <c r="N1817" i="4"/>
  <c r="M1817" i="4"/>
  <c r="G1817" i="4"/>
  <c r="R1817" i="4" s="1"/>
  <c r="V1817" i="4" s="1"/>
  <c r="Q1816" i="4"/>
  <c r="U1816" i="4" s="1"/>
  <c r="P1816" i="4"/>
  <c r="O1816" i="4"/>
  <c r="N1816" i="4"/>
  <c r="M1816" i="4"/>
  <c r="G1816" i="4"/>
  <c r="R1816" i="4" s="1"/>
  <c r="V1816" i="4" s="1"/>
  <c r="Q1815" i="4"/>
  <c r="U1815" i="4" s="1"/>
  <c r="P1815" i="4"/>
  <c r="O1815" i="4"/>
  <c r="N1815" i="4"/>
  <c r="M1815" i="4"/>
  <c r="G1815" i="4"/>
  <c r="R1815" i="4" s="1"/>
  <c r="V1815" i="4" s="1"/>
  <c r="Q1814" i="4"/>
  <c r="U1814" i="4" s="1"/>
  <c r="P1814" i="4"/>
  <c r="O1814" i="4"/>
  <c r="N1814" i="4"/>
  <c r="M1814" i="4"/>
  <c r="G1814" i="4"/>
  <c r="R1814" i="4" s="1"/>
  <c r="V1814" i="4" s="1"/>
  <c r="Q1813" i="4"/>
  <c r="U1813" i="4" s="1"/>
  <c r="P1813" i="4"/>
  <c r="O1813" i="4"/>
  <c r="N1813" i="4"/>
  <c r="M1813" i="4"/>
  <c r="G1813" i="4"/>
  <c r="R1813" i="4" s="1"/>
  <c r="V1813" i="4" s="1"/>
  <c r="Q1812" i="4"/>
  <c r="U1812" i="4" s="1"/>
  <c r="P1812" i="4"/>
  <c r="O1812" i="4"/>
  <c r="N1812" i="4"/>
  <c r="M1812" i="4"/>
  <c r="G1812" i="4"/>
  <c r="R1812" i="4" s="1"/>
  <c r="V1812" i="4" s="1"/>
  <c r="Q1811" i="4"/>
  <c r="U1811" i="4" s="1"/>
  <c r="P1811" i="4"/>
  <c r="O1811" i="4"/>
  <c r="N1811" i="4"/>
  <c r="M1811" i="4"/>
  <c r="G1811" i="4"/>
  <c r="R1811" i="4" s="1"/>
  <c r="V1811" i="4" s="1"/>
  <c r="Q1810" i="4"/>
  <c r="U1810" i="4" s="1"/>
  <c r="P1810" i="4"/>
  <c r="O1810" i="4"/>
  <c r="N1810" i="4"/>
  <c r="M1810" i="4"/>
  <c r="G1810" i="4"/>
  <c r="R1810" i="4" s="1"/>
  <c r="V1810" i="4" s="1"/>
  <c r="Q1809" i="4"/>
  <c r="U1809" i="4" s="1"/>
  <c r="P1809" i="4"/>
  <c r="O1809" i="4"/>
  <c r="N1809" i="4"/>
  <c r="M1809" i="4"/>
  <c r="G1809" i="4"/>
  <c r="R1809" i="4" s="1"/>
  <c r="V1809" i="4" s="1"/>
  <c r="Q1808" i="4"/>
  <c r="U1808" i="4" s="1"/>
  <c r="P1808" i="4"/>
  <c r="O1808" i="4"/>
  <c r="N1808" i="4"/>
  <c r="M1808" i="4"/>
  <c r="G1808" i="4"/>
  <c r="R1808" i="4" s="1"/>
  <c r="V1808" i="4" s="1"/>
  <c r="Q1807" i="4"/>
  <c r="U1807" i="4" s="1"/>
  <c r="P1807" i="4"/>
  <c r="O1807" i="4"/>
  <c r="N1807" i="4"/>
  <c r="M1807" i="4"/>
  <c r="G1807" i="4"/>
  <c r="R1807" i="4" s="1"/>
  <c r="V1807" i="4" s="1"/>
  <c r="Q1806" i="4"/>
  <c r="U1806" i="4" s="1"/>
  <c r="P1806" i="4"/>
  <c r="O1806" i="4"/>
  <c r="N1806" i="4"/>
  <c r="M1806" i="4"/>
  <c r="G1806" i="4"/>
  <c r="R1806" i="4" s="1"/>
  <c r="V1806" i="4" s="1"/>
  <c r="Q1805" i="4"/>
  <c r="U1805" i="4" s="1"/>
  <c r="P1805" i="4"/>
  <c r="O1805" i="4"/>
  <c r="N1805" i="4"/>
  <c r="M1805" i="4"/>
  <c r="G1805" i="4"/>
  <c r="R1805" i="4" s="1"/>
  <c r="V1805" i="4" s="1"/>
  <c r="Q1804" i="4"/>
  <c r="U1804" i="4" s="1"/>
  <c r="P1804" i="4"/>
  <c r="O1804" i="4"/>
  <c r="J1804" i="4" s="1"/>
  <c r="T1804" i="4" s="1"/>
  <c r="N1804" i="4"/>
  <c r="M1804" i="4"/>
  <c r="G1804" i="4"/>
  <c r="R1804" i="4" s="1"/>
  <c r="V1804" i="4" s="1"/>
  <c r="Q1803" i="4"/>
  <c r="U1803" i="4" s="1"/>
  <c r="P1803" i="4"/>
  <c r="O1803" i="4"/>
  <c r="N1803" i="4"/>
  <c r="M1803" i="4"/>
  <c r="G1803" i="4"/>
  <c r="R1803" i="4" s="1"/>
  <c r="V1803" i="4" s="1"/>
  <c r="Q1802" i="4"/>
  <c r="U1802" i="4" s="1"/>
  <c r="P1802" i="4"/>
  <c r="O1802" i="4"/>
  <c r="N1802" i="4"/>
  <c r="M1802" i="4"/>
  <c r="J1802" i="4" s="1"/>
  <c r="G1802" i="4"/>
  <c r="R1802" i="4" s="1"/>
  <c r="V1802" i="4" s="1"/>
  <c r="Q1801" i="4"/>
  <c r="U1801" i="4" s="1"/>
  <c r="P1801" i="4"/>
  <c r="O1801" i="4"/>
  <c r="N1801" i="4"/>
  <c r="M1801" i="4"/>
  <c r="G1801" i="4"/>
  <c r="R1801" i="4" s="1"/>
  <c r="V1801" i="4" s="1"/>
  <c r="Q1800" i="4"/>
  <c r="U1800" i="4" s="1"/>
  <c r="P1800" i="4"/>
  <c r="O1800" i="4"/>
  <c r="N1800" i="4"/>
  <c r="M1800" i="4"/>
  <c r="J1800" i="4" s="1"/>
  <c r="G1800" i="4"/>
  <c r="R1800" i="4" s="1"/>
  <c r="V1800" i="4" s="1"/>
  <c r="Q1799" i="4"/>
  <c r="U1799" i="4" s="1"/>
  <c r="P1799" i="4"/>
  <c r="O1799" i="4"/>
  <c r="N1799" i="4"/>
  <c r="M1799" i="4"/>
  <c r="G1799" i="4"/>
  <c r="R1799" i="4" s="1"/>
  <c r="V1799" i="4" s="1"/>
  <c r="Q1798" i="4"/>
  <c r="U1798" i="4" s="1"/>
  <c r="P1798" i="4"/>
  <c r="O1798" i="4"/>
  <c r="N1798" i="4"/>
  <c r="M1798" i="4"/>
  <c r="G1798" i="4"/>
  <c r="R1798" i="4" s="1"/>
  <c r="V1798" i="4" s="1"/>
  <c r="Q1797" i="4"/>
  <c r="U1797" i="4" s="1"/>
  <c r="P1797" i="4"/>
  <c r="O1797" i="4"/>
  <c r="N1797" i="4"/>
  <c r="M1797" i="4"/>
  <c r="G1797" i="4"/>
  <c r="R1797" i="4" s="1"/>
  <c r="V1797" i="4" s="1"/>
  <c r="Q1796" i="4"/>
  <c r="U1796" i="4" s="1"/>
  <c r="P1796" i="4"/>
  <c r="O1796" i="4"/>
  <c r="N1796" i="4"/>
  <c r="M1796" i="4"/>
  <c r="G1796" i="4"/>
  <c r="R1796" i="4" s="1"/>
  <c r="V1796" i="4" s="1"/>
  <c r="Q1795" i="4"/>
  <c r="U1795" i="4" s="1"/>
  <c r="P1795" i="4"/>
  <c r="O1795" i="4"/>
  <c r="N1795" i="4"/>
  <c r="M1795" i="4"/>
  <c r="G1795" i="4"/>
  <c r="R1795" i="4" s="1"/>
  <c r="V1795" i="4" s="1"/>
  <c r="Q1794" i="4"/>
  <c r="U1794" i="4" s="1"/>
  <c r="P1794" i="4"/>
  <c r="O1794" i="4"/>
  <c r="N1794" i="4"/>
  <c r="M1794" i="4"/>
  <c r="G1794" i="4"/>
  <c r="R1794" i="4" s="1"/>
  <c r="V1794" i="4" s="1"/>
  <c r="Q1793" i="4"/>
  <c r="U1793" i="4" s="1"/>
  <c r="P1793" i="4"/>
  <c r="O1793" i="4"/>
  <c r="N1793" i="4"/>
  <c r="M1793" i="4"/>
  <c r="G1793" i="4"/>
  <c r="R1793" i="4" s="1"/>
  <c r="V1793" i="4" s="1"/>
  <c r="Q1792" i="4"/>
  <c r="U1792" i="4" s="1"/>
  <c r="P1792" i="4"/>
  <c r="O1792" i="4"/>
  <c r="N1792" i="4"/>
  <c r="M1792" i="4"/>
  <c r="J1792" i="4" s="1"/>
  <c r="G1792" i="4"/>
  <c r="R1792" i="4" s="1"/>
  <c r="V1792" i="4" s="1"/>
  <c r="Q1791" i="4"/>
  <c r="U1791" i="4" s="1"/>
  <c r="P1791" i="4"/>
  <c r="O1791" i="4"/>
  <c r="N1791" i="4"/>
  <c r="M1791" i="4"/>
  <c r="G1791" i="4"/>
  <c r="R1791" i="4" s="1"/>
  <c r="V1791" i="4" s="1"/>
  <c r="Q1790" i="4"/>
  <c r="U1790" i="4" s="1"/>
  <c r="P1790" i="4"/>
  <c r="O1790" i="4"/>
  <c r="N1790" i="4"/>
  <c r="M1790" i="4"/>
  <c r="G1790" i="4"/>
  <c r="R1790" i="4" s="1"/>
  <c r="V1790" i="4" s="1"/>
  <c r="Q1789" i="4"/>
  <c r="U1789" i="4" s="1"/>
  <c r="P1789" i="4"/>
  <c r="O1789" i="4"/>
  <c r="N1789" i="4"/>
  <c r="M1789" i="4"/>
  <c r="G1789" i="4"/>
  <c r="R1789" i="4" s="1"/>
  <c r="V1789" i="4" s="1"/>
  <c r="Q1788" i="4"/>
  <c r="U1788" i="4" s="1"/>
  <c r="P1788" i="4"/>
  <c r="O1788" i="4"/>
  <c r="N1788" i="4"/>
  <c r="M1788" i="4"/>
  <c r="J1788" i="4" s="1"/>
  <c r="T1788" i="4" s="1"/>
  <c r="G1788" i="4"/>
  <c r="R1788" i="4" s="1"/>
  <c r="V1788" i="4" s="1"/>
  <c r="Q1787" i="4"/>
  <c r="U1787" i="4" s="1"/>
  <c r="P1787" i="4"/>
  <c r="O1787" i="4"/>
  <c r="N1787" i="4"/>
  <c r="M1787" i="4"/>
  <c r="G1787" i="4"/>
  <c r="R1787" i="4" s="1"/>
  <c r="V1787" i="4" s="1"/>
  <c r="Q1786" i="4"/>
  <c r="U1786" i="4" s="1"/>
  <c r="P1786" i="4"/>
  <c r="O1786" i="4"/>
  <c r="N1786" i="4"/>
  <c r="M1786" i="4"/>
  <c r="G1786" i="4"/>
  <c r="R1786" i="4" s="1"/>
  <c r="V1786" i="4" s="1"/>
  <c r="Q1785" i="4"/>
  <c r="U1785" i="4" s="1"/>
  <c r="P1785" i="4"/>
  <c r="O1785" i="4"/>
  <c r="N1785" i="4"/>
  <c r="M1785" i="4"/>
  <c r="G1785" i="4"/>
  <c r="R1785" i="4" s="1"/>
  <c r="V1785" i="4" s="1"/>
  <c r="Q1784" i="4"/>
  <c r="U1784" i="4" s="1"/>
  <c r="P1784" i="4"/>
  <c r="O1784" i="4"/>
  <c r="N1784" i="4"/>
  <c r="M1784" i="4"/>
  <c r="G1784" i="4"/>
  <c r="R1784" i="4" s="1"/>
  <c r="V1784" i="4" s="1"/>
  <c r="Q1783" i="4"/>
  <c r="U1783" i="4" s="1"/>
  <c r="P1783" i="4"/>
  <c r="O1783" i="4"/>
  <c r="N1783" i="4"/>
  <c r="M1783" i="4"/>
  <c r="G1783" i="4"/>
  <c r="R1783" i="4" s="1"/>
  <c r="V1783" i="4" s="1"/>
  <c r="Q1782" i="4"/>
  <c r="U1782" i="4" s="1"/>
  <c r="P1782" i="4"/>
  <c r="O1782" i="4"/>
  <c r="N1782" i="4"/>
  <c r="M1782" i="4"/>
  <c r="G1782" i="4"/>
  <c r="R1782" i="4" s="1"/>
  <c r="V1782" i="4" s="1"/>
  <c r="Q1781" i="4"/>
  <c r="U1781" i="4" s="1"/>
  <c r="P1781" i="4"/>
  <c r="O1781" i="4"/>
  <c r="N1781" i="4"/>
  <c r="M1781" i="4"/>
  <c r="G1781" i="4"/>
  <c r="R1781" i="4" s="1"/>
  <c r="V1781" i="4" s="1"/>
  <c r="Q1780" i="4"/>
  <c r="U1780" i="4" s="1"/>
  <c r="P1780" i="4"/>
  <c r="O1780" i="4"/>
  <c r="N1780" i="4"/>
  <c r="M1780" i="4"/>
  <c r="G1780" i="4"/>
  <c r="R1780" i="4" s="1"/>
  <c r="V1780" i="4" s="1"/>
  <c r="Q1779" i="4"/>
  <c r="U1779" i="4" s="1"/>
  <c r="P1779" i="4"/>
  <c r="O1779" i="4"/>
  <c r="N1779" i="4"/>
  <c r="M1779" i="4"/>
  <c r="G1779" i="4"/>
  <c r="R1779" i="4" s="1"/>
  <c r="V1779" i="4" s="1"/>
  <c r="Q1778" i="4"/>
  <c r="U1778" i="4" s="1"/>
  <c r="P1778" i="4"/>
  <c r="O1778" i="4"/>
  <c r="N1778" i="4"/>
  <c r="M1778" i="4"/>
  <c r="G1778" i="4"/>
  <c r="R1778" i="4" s="1"/>
  <c r="V1778" i="4" s="1"/>
  <c r="Q1777" i="4"/>
  <c r="U1777" i="4" s="1"/>
  <c r="P1777" i="4"/>
  <c r="O1777" i="4"/>
  <c r="N1777" i="4"/>
  <c r="M1777" i="4"/>
  <c r="G1777" i="4"/>
  <c r="R1777" i="4" s="1"/>
  <c r="V1777" i="4" s="1"/>
  <c r="Q1776" i="4"/>
  <c r="U1776" i="4" s="1"/>
  <c r="P1776" i="4"/>
  <c r="O1776" i="4"/>
  <c r="N1776" i="4"/>
  <c r="M1776" i="4"/>
  <c r="G1776" i="4"/>
  <c r="R1776" i="4" s="1"/>
  <c r="V1776" i="4" s="1"/>
  <c r="Q1775" i="4"/>
  <c r="U1775" i="4" s="1"/>
  <c r="P1775" i="4"/>
  <c r="O1775" i="4"/>
  <c r="N1775" i="4"/>
  <c r="M1775" i="4"/>
  <c r="G1775" i="4"/>
  <c r="R1775" i="4" s="1"/>
  <c r="V1775" i="4" s="1"/>
  <c r="Q1774" i="4"/>
  <c r="U1774" i="4" s="1"/>
  <c r="P1774" i="4"/>
  <c r="O1774" i="4"/>
  <c r="N1774" i="4"/>
  <c r="M1774" i="4"/>
  <c r="G1774" i="4"/>
  <c r="R1774" i="4" s="1"/>
  <c r="V1774" i="4" s="1"/>
  <c r="Q1773" i="4"/>
  <c r="U1773" i="4" s="1"/>
  <c r="P1773" i="4"/>
  <c r="O1773" i="4"/>
  <c r="N1773" i="4"/>
  <c r="M1773" i="4"/>
  <c r="G1773" i="4"/>
  <c r="R1773" i="4" s="1"/>
  <c r="V1773" i="4" s="1"/>
  <c r="Q1772" i="4"/>
  <c r="U1772" i="4" s="1"/>
  <c r="P1772" i="4"/>
  <c r="O1772" i="4"/>
  <c r="N1772" i="4"/>
  <c r="M1772" i="4"/>
  <c r="G1772" i="4"/>
  <c r="R1772" i="4" s="1"/>
  <c r="V1772" i="4" s="1"/>
  <c r="Q1771" i="4"/>
  <c r="U1771" i="4" s="1"/>
  <c r="P1771" i="4"/>
  <c r="O1771" i="4"/>
  <c r="N1771" i="4"/>
  <c r="M1771" i="4"/>
  <c r="G1771" i="4"/>
  <c r="R1771" i="4" s="1"/>
  <c r="V1771" i="4" s="1"/>
  <c r="Q1770" i="4"/>
  <c r="U1770" i="4" s="1"/>
  <c r="P1770" i="4"/>
  <c r="O1770" i="4"/>
  <c r="N1770" i="4"/>
  <c r="M1770" i="4"/>
  <c r="J1770" i="4" s="1"/>
  <c r="G1770" i="4"/>
  <c r="R1770" i="4" s="1"/>
  <c r="V1770" i="4" s="1"/>
  <c r="Q1769" i="4"/>
  <c r="U1769" i="4" s="1"/>
  <c r="P1769" i="4"/>
  <c r="O1769" i="4"/>
  <c r="N1769" i="4"/>
  <c r="M1769" i="4"/>
  <c r="G1769" i="4"/>
  <c r="R1769" i="4" s="1"/>
  <c r="V1769" i="4" s="1"/>
  <c r="Q1768" i="4"/>
  <c r="U1768" i="4" s="1"/>
  <c r="P1768" i="4"/>
  <c r="O1768" i="4"/>
  <c r="N1768" i="4"/>
  <c r="M1768" i="4"/>
  <c r="G1768" i="4"/>
  <c r="R1768" i="4" s="1"/>
  <c r="V1768" i="4" s="1"/>
  <c r="Q1767" i="4"/>
  <c r="U1767" i="4" s="1"/>
  <c r="P1767" i="4"/>
  <c r="O1767" i="4"/>
  <c r="N1767" i="4"/>
  <c r="M1767" i="4"/>
  <c r="G1767" i="4"/>
  <c r="R1767" i="4" s="1"/>
  <c r="V1767" i="4" s="1"/>
  <c r="Q1766" i="4"/>
  <c r="U1766" i="4" s="1"/>
  <c r="P1766" i="4"/>
  <c r="O1766" i="4"/>
  <c r="N1766" i="4"/>
  <c r="M1766" i="4"/>
  <c r="G1766" i="4"/>
  <c r="R1766" i="4" s="1"/>
  <c r="V1766" i="4" s="1"/>
  <c r="Q1765" i="4"/>
  <c r="U1765" i="4" s="1"/>
  <c r="P1765" i="4"/>
  <c r="O1765" i="4"/>
  <c r="N1765" i="4"/>
  <c r="M1765" i="4"/>
  <c r="G1765" i="4"/>
  <c r="R1765" i="4" s="1"/>
  <c r="V1765" i="4" s="1"/>
  <c r="Q1764" i="4"/>
  <c r="U1764" i="4" s="1"/>
  <c r="P1764" i="4"/>
  <c r="O1764" i="4"/>
  <c r="N1764" i="4"/>
  <c r="M1764" i="4"/>
  <c r="G1764" i="4"/>
  <c r="R1764" i="4" s="1"/>
  <c r="V1764" i="4" s="1"/>
  <c r="Q1763" i="4"/>
  <c r="U1763" i="4" s="1"/>
  <c r="P1763" i="4"/>
  <c r="O1763" i="4"/>
  <c r="N1763" i="4"/>
  <c r="M1763" i="4"/>
  <c r="G1763" i="4"/>
  <c r="R1763" i="4" s="1"/>
  <c r="V1763" i="4" s="1"/>
  <c r="Q1762" i="4"/>
  <c r="U1762" i="4" s="1"/>
  <c r="P1762" i="4"/>
  <c r="O1762" i="4"/>
  <c r="N1762" i="4"/>
  <c r="M1762" i="4"/>
  <c r="G1762" i="4"/>
  <c r="R1762" i="4" s="1"/>
  <c r="V1762" i="4" s="1"/>
  <c r="Q1761" i="4"/>
  <c r="U1761" i="4" s="1"/>
  <c r="P1761" i="4"/>
  <c r="O1761" i="4"/>
  <c r="N1761" i="4"/>
  <c r="M1761" i="4"/>
  <c r="G1761" i="4"/>
  <c r="R1761" i="4" s="1"/>
  <c r="V1761" i="4" s="1"/>
  <c r="Q1760" i="4"/>
  <c r="U1760" i="4" s="1"/>
  <c r="P1760" i="4"/>
  <c r="O1760" i="4"/>
  <c r="N1760" i="4"/>
  <c r="M1760" i="4"/>
  <c r="G1760" i="4"/>
  <c r="R1760" i="4" s="1"/>
  <c r="V1760" i="4" s="1"/>
  <c r="Q1759" i="4"/>
  <c r="U1759" i="4" s="1"/>
  <c r="P1759" i="4"/>
  <c r="O1759" i="4"/>
  <c r="N1759" i="4"/>
  <c r="M1759" i="4"/>
  <c r="G1759" i="4"/>
  <c r="R1759" i="4" s="1"/>
  <c r="V1759" i="4" s="1"/>
  <c r="Q1758" i="4"/>
  <c r="U1758" i="4" s="1"/>
  <c r="P1758" i="4"/>
  <c r="O1758" i="4"/>
  <c r="N1758" i="4"/>
  <c r="M1758" i="4"/>
  <c r="G1758" i="4"/>
  <c r="R1758" i="4" s="1"/>
  <c r="V1758" i="4" s="1"/>
  <c r="Q1757" i="4"/>
  <c r="U1757" i="4" s="1"/>
  <c r="P1757" i="4"/>
  <c r="O1757" i="4"/>
  <c r="N1757" i="4"/>
  <c r="M1757" i="4"/>
  <c r="G1757" i="4"/>
  <c r="R1757" i="4" s="1"/>
  <c r="V1757" i="4" s="1"/>
  <c r="Q1756" i="4"/>
  <c r="U1756" i="4" s="1"/>
  <c r="P1756" i="4"/>
  <c r="O1756" i="4"/>
  <c r="N1756" i="4"/>
  <c r="M1756" i="4"/>
  <c r="G1756" i="4"/>
  <c r="R1756" i="4" s="1"/>
  <c r="V1756" i="4" s="1"/>
  <c r="Q1755" i="4"/>
  <c r="U1755" i="4" s="1"/>
  <c r="P1755" i="4"/>
  <c r="O1755" i="4"/>
  <c r="N1755" i="4"/>
  <c r="M1755" i="4"/>
  <c r="G1755" i="4"/>
  <c r="R1755" i="4" s="1"/>
  <c r="V1755" i="4" s="1"/>
  <c r="Q1754" i="4"/>
  <c r="U1754" i="4" s="1"/>
  <c r="P1754" i="4"/>
  <c r="O1754" i="4"/>
  <c r="N1754" i="4"/>
  <c r="M1754" i="4"/>
  <c r="G1754" i="4"/>
  <c r="R1754" i="4" s="1"/>
  <c r="V1754" i="4" s="1"/>
  <c r="Q1753" i="4"/>
  <c r="U1753" i="4" s="1"/>
  <c r="P1753" i="4"/>
  <c r="O1753" i="4"/>
  <c r="N1753" i="4"/>
  <c r="M1753" i="4"/>
  <c r="G1753" i="4"/>
  <c r="R1753" i="4" s="1"/>
  <c r="V1753" i="4" s="1"/>
  <c r="Q1752" i="4"/>
  <c r="U1752" i="4" s="1"/>
  <c r="P1752" i="4"/>
  <c r="O1752" i="4"/>
  <c r="N1752" i="4"/>
  <c r="M1752" i="4"/>
  <c r="G1752" i="4"/>
  <c r="R1752" i="4" s="1"/>
  <c r="V1752" i="4" s="1"/>
  <c r="Q1751" i="4"/>
  <c r="U1751" i="4" s="1"/>
  <c r="P1751" i="4"/>
  <c r="O1751" i="4"/>
  <c r="N1751" i="4"/>
  <c r="M1751" i="4"/>
  <c r="G1751" i="4"/>
  <c r="R1751" i="4" s="1"/>
  <c r="V1751" i="4" s="1"/>
  <c r="Q1750" i="4"/>
  <c r="U1750" i="4" s="1"/>
  <c r="P1750" i="4"/>
  <c r="O1750" i="4"/>
  <c r="N1750" i="4"/>
  <c r="M1750" i="4"/>
  <c r="G1750" i="4"/>
  <c r="R1750" i="4" s="1"/>
  <c r="V1750" i="4" s="1"/>
  <c r="Q1749" i="4"/>
  <c r="U1749" i="4" s="1"/>
  <c r="P1749" i="4"/>
  <c r="O1749" i="4"/>
  <c r="N1749" i="4"/>
  <c r="M1749" i="4"/>
  <c r="G1749" i="4"/>
  <c r="R1749" i="4" s="1"/>
  <c r="V1749" i="4" s="1"/>
  <c r="Q1748" i="4"/>
  <c r="U1748" i="4" s="1"/>
  <c r="P1748" i="4"/>
  <c r="O1748" i="4"/>
  <c r="N1748" i="4"/>
  <c r="M1748" i="4"/>
  <c r="G1748" i="4"/>
  <c r="R1748" i="4" s="1"/>
  <c r="V1748" i="4" s="1"/>
  <c r="Q1747" i="4"/>
  <c r="U1747" i="4" s="1"/>
  <c r="P1747" i="4"/>
  <c r="O1747" i="4"/>
  <c r="N1747" i="4"/>
  <c r="M1747" i="4"/>
  <c r="G1747" i="4"/>
  <c r="R1747" i="4" s="1"/>
  <c r="V1747" i="4" s="1"/>
  <c r="Q1746" i="4"/>
  <c r="U1746" i="4" s="1"/>
  <c r="P1746" i="4"/>
  <c r="O1746" i="4"/>
  <c r="N1746" i="4"/>
  <c r="M1746" i="4"/>
  <c r="G1746" i="4"/>
  <c r="R1746" i="4" s="1"/>
  <c r="V1746" i="4" s="1"/>
  <c r="Q1745" i="4"/>
  <c r="U1745" i="4" s="1"/>
  <c r="P1745" i="4"/>
  <c r="O1745" i="4"/>
  <c r="N1745" i="4"/>
  <c r="M1745" i="4"/>
  <c r="G1745" i="4"/>
  <c r="R1745" i="4" s="1"/>
  <c r="V1745" i="4" s="1"/>
  <c r="Q1744" i="4"/>
  <c r="U1744" i="4" s="1"/>
  <c r="P1744" i="4"/>
  <c r="O1744" i="4"/>
  <c r="N1744" i="4"/>
  <c r="M1744" i="4"/>
  <c r="G1744" i="4"/>
  <c r="R1744" i="4" s="1"/>
  <c r="V1744" i="4" s="1"/>
  <c r="Q1743" i="4"/>
  <c r="U1743" i="4" s="1"/>
  <c r="P1743" i="4"/>
  <c r="O1743" i="4"/>
  <c r="N1743" i="4"/>
  <c r="M1743" i="4"/>
  <c r="G1743" i="4"/>
  <c r="R1743" i="4" s="1"/>
  <c r="V1743" i="4" s="1"/>
  <c r="Q1742" i="4"/>
  <c r="U1742" i="4" s="1"/>
  <c r="P1742" i="4"/>
  <c r="O1742" i="4"/>
  <c r="N1742" i="4"/>
  <c r="M1742" i="4"/>
  <c r="G1742" i="4"/>
  <c r="R1742" i="4" s="1"/>
  <c r="V1742" i="4" s="1"/>
  <c r="Q1741" i="4"/>
  <c r="U1741" i="4" s="1"/>
  <c r="P1741" i="4"/>
  <c r="O1741" i="4"/>
  <c r="N1741" i="4"/>
  <c r="M1741" i="4"/>
  <c r="G1741" i="4"/>
  <c r="R1741" i="4" s="1"/>
  <c r="V1741" i="4" s="1"/>
  <c r="Q1740" i="4"/>
  <c r="U1740" i="4" s="1"/>
  <c r="P1740" i="4"/>
  <c r="O1740" i="4"/>
  <c r="N1740" i="4"/>
  <c r="M1740" i="4"/>
  <c r="G1740" i="4"/>
  <c r="R1740" i="4" s="1"/>
  <c r="V1740" i="4" s="1"/>
  <c r="Q1739" i="4"/>
  <c r="U1739" i="4" s="1"/>
  <c r="P1739" i="4"/>
  <c r="O1739" i="4"/>
  <c r="N1739" i="4"/>
  <c r="M1739" i="4"/>
  <c r="G1739" i="4"/>
  <c r="R1739" i="4" s="1"/>
  <c r="V1739" i="4" s="1"/>
  <c r="Q1738" i="4"/>
  <c r="U1738" i="4" s="1"/>
  <c r="P1738" i="4"/>
  <c r="O1738" i="4"/>
  <c r="N1738" i="4"/>
  <c r="M1738" i="4"/>
  <c r="J1738" i="4" s="1"/>
  <c r="G1738" i="4"/>
  <c r="R1738" i="4" s="1"/>
  <c r="V1738" i="4" s="1"/>
  <c r="Q1737" i="4"/>
  <c r="U1737" i="4" s="1"/>
  <c r="P1737" i="4"/>
  <c r="O1737" i="4"/>
  <c r="N1737" i="4"/>
  <c r="M1737" i="4"/>
  <c r="G1737" i="4"/>
  <c r="R1737" i="4" s="1"/>
  <c r="V1737" i="4" s="1"/>
  <c r="Q1736" i="4"/>
  <c r="U1736" i="4" s="1"/>
  <c r="P1736" i="4"/>
  <c r="O1736" i="4"/>
  <c r="N1736" i="4"/>
  <c r="M1736" i="4"/>
  <c r="J1736" i="4" s="1"/>
  <c r="G1736" i="4"/>
  <c r="R1736" i="4" s="1"/>
  <c r="V1736" i="4" s="1"/>
  <c r="Q1735" i="4"/>
  <c r="U1735" i="4" s="1"/>
  <c r="P1735" i="4"/>
  <c r="O1735" i="4"/>
  <c r="N1735" i="4"/>
  <c r="M1735" i="4"/>
  <c r="G1735" i="4"/>
  <c r="R1735" i="4" s="1"/>
  <c r="V1735" i="4" s="1"/>
  <c r="Q1734" i="4"/>
  <c r="U1734" i="4" s="1"/>
  <c r="P1734" i="4"/>
  <c r="O1734" i="4"/>
  <c r="N1734" i="4"/>
  <c r="M1734" i="4"/>
  <c r="G1734" i="4"/>
  <c r="R1734" i="4" s="1"/>
  <c r="V1734" i="4" s="1"/>
  <c r="Q1733" i="4"/>
  <c r="U1733" i="4" s="1"/>
  <c r="P1733" i="4"/>
  <c r="O1733" i="4"/>
  <c r="N1733" i="4"/>
  <c r="M1733" i="4"/>
  <c r="G1733" i="4"/>
  <c r="R1733" i="4" s="1"/>
  <c r="V1733" i="4" s="1"/>
  <c r="Q1732" i="4"/>
  <c r="U1732" i="4" s="1"/>
  <c r="P1732" i="4"/>
  <c r="O1732" i="4"/>
  <c r="N1732" i="4"/>
  <c r="M1732" i="4"/>
  <c r="G1732" i="4"/>
  <c r="R1732" i="4" s="1"/>
  <c r="V1732" i="4" s="1"/>
  <c r="Q1731" i="4"/>
  <c r="U1731" i="4" s="1"/>
  <c r="P1731" i="4"/>
  <c r="O1731" i="4"/>
  <c r="N1731" i="4"/>
  <c r="M1731" i="4"/>
  <c r="G1731" i="4"/>
  <c r="R1731" i="4" s="1"/>
  <c r="V1731" i="4" s="1"/>
  <c r="Q1730" i="4"/>
  <c r="U1730" i="4" s="1"/>
  <c r="P1730" i="4"/>
  <c r="O1730" i="4"/>
  <c r="N1730" i="4"/>
  <c r="M1730" i="4"/>
  <c r="G1730" i="4"/>
  <c r="R1730" i="4" s="1"/>
  <c r="V1730" i="4" s="1"/>
  <c r="Q1729" i="4"/>
  <c r="U1729" i="4" s="1"/>
  <c r="P1729" i="4"/>
  <c r="O1729" i="4"/>
  <c r="N1729" i="4"/>
  <c r="M1729" i="4"/>
  <c r="G1729" i="4"/>
  <c r="R1729" i="4" s="1"/>
  <c r="V1729" i="4" s="1"/>
  <c r="Q1728" i="4"/>
  <c r="U1728" i="4" s="1"/>
  <c r="P1728" i="4"/>
  <c r="O1728" i="4"/>
  <c r="N1728" i="4"/>
  <c r="M1728" i="4"/>
  <c r="J1728" i="4" s="1"/>
  <c r="G1728" i="4"/>
  <c r="R1728" i="4" s="1"/>
  <c r="V1728" i="4" s="1"/>
  <c r="Q1727" i="4"/>
  <c r="U1727" i="4" s="1"/>
  <c r="P1727" i="4"/>
  <c r="O1727" i="4"/>
  <c r="N1727" i="4"/>
  <c r="M1727" i="4"/>
  <c r="G1727" i="4"/>
  <c r="R1727" i="4" s="1"/>
  <c r="V1727" i="4" s="1"/>
  <c r="Q1726" i="4"/>
  <c r="U1726" i="4" s="1"/>
  <c r="P1726" i="4"/>
  <c r="O1726" i="4"/>
  <c r="N1726" i="4"/>
  <c r="M1726" i="4"/>
  <c r="G1726" i="4"/>
  <c r="R1726" i="4" s="1"/>
  <c r="V1726" i="4" s="1"/>
  <c r="Q1725" i="4"/>
  <c r="U1725" i="4" s="1"/>
  <c r="P1725" i="4"/>
  <c r="O1725" i="4"/>
  <c r="N1725" i="4"/>
  <c r="M1725" i="4"/>
  <c r="G1725" i="4"/>
  <c r="R1725" i="4" s="1"/>
  <c r="V1725" i="4" s="1"/>
  <c r="Q1724" i="4"/>
  <c r="U1724" i="4" s="1"/>
  <c r="P1724" i="4"/>
  <c r="O1724" i="4"/>
  <c r="N1724" i="4"/>
  <c r="M1724" i="4"/>
  <c r="J1724" i="4" s="1"/>
  <c r="T1724" i="4" s="1"/>
  <c r="G1724" i="4"/>
  <c r="R1724" i="4" s="1"/>
  <c r="V1724" i="4" s="1"/>
  <c r="Q1723" i="4"/>
  <c r="U1723" i="4" s="1"/>
  <c r="P1723" i="4"/>
  <c r="O1723" i="4"/>
  <c r="N1723" i="4"/>
  <c r="M1723" i="4"/>
  <c r="G1723" i="4"/>
  <c r="R1723" i="4" s="1"/>
  <c r="V1723" i="4" s="1"/>
  <c r="Q1722" i="4"/>
  <c r="U1722" i="4" s="1"/>
  <c r="P1722" i="4"/>
  <c r="O1722" i="4"/>
  <c r="N1722" i="4"/>
  <c r="M1722" i="4"/>
  <c r="G1722" i="4"/>
  <c r="R1722" i="4" s="1"/>
  <c r="V1722" i="4" s="1"/>
  <c r="Q1721" i="4"/>
  <c r="U1721" i="4" s="1"/>
  <c r="P1721" i="4"/>
  <c r="O1721" i="4"/>
  <c r="N1721" i="4"/>
  <c r="M1721" i="4"/>
  <c r="G1721" i="4"/>
  <c r="R1721" i="4" s="1"/>
  <c r="V1721" i="4" s="1"/>
  <c r="Q1720" i="4"/>
  <c r="U1720" i="4" s="1"/>
  <c r="P1720" i="4"/>
  <c r="O1720" i="4"/>
  <c r="N1720" i="4"/>
  <c r="M1720" i="4"/>
  <c r="G1720" i="4"/>
  <c r="R1720" i="4" s="1"/>
  <c r="V1720" i="4" s="1"/>
  <c r="Q1719" i="4"/>
  <c r="U1719" i="4" s="1"/>
  <c r="P1719" i="4"/>
  <c r="O1719" i="4"/>
  <c r="N1719" i="4"/>
  <c r="M1719" i="4"/>
  <c r="G1719" i="4"/>
  <c r="R1719" i="4" s="1"/>
  <c r="V1719" i="4" s="1"/>
  <c r="Q1718" i="4"/>
  <c r="U1718" i="4" s="1"/>
  <c r="P1718" i="4"/>
  <c r="O1718" i="4"/>
  <c r="N1718" i="4"/>
  <c r="M1718" i="4"/>
  <c r="G1718" i="4"/>
  <c r="R1718" i="4" s="1"/>
  <c r="V1718" i="4" s="1"/>
  <c r="Q1717" i="4"/>
  <c r="U1717" i="4" s="1"/>
  <c r="P1717" i="4"/>
  <c r="O1717" i="4"/>
  <c r="N1717" i="4"/>
  <c r="M1717" i="4"/>
  <c r="G1717" i="4"/>
  <c r="R1717" i="4" s="1"/>
  <c r="V1717" i="4" s="1"/>
  <c r="Q1716" i="4"/>
  <c r="U1716" i="4" s="1"/>
  <c r="P1716" i="4"/>
  <c r="O1716" i="4"/>
  <c r="N1716" i="4"/>
  <c r="M1716" i="4"/>
  <c r="G1716" i="4"/>
  <c r="R1716" i="4" s="1"/>
  <c r="V1716" i="4" s="1"/>
  <c r="Q1715" i="4"/>
  <c r="U1715" i="4" s="1"/>
  <c r="P1715" i="4"/>
  <c r="O1715" i="4"/>
  <c r="N1715" i="4"/>
  <c r="M1715" i="4"/>
  <c r="G1715" i="4"/>
  <c r="R1715" i="4" s="1"/>
  <c r="V1715" i="4" s="1"/>
  <c r="Q1714" i="4"/>
  <c r="U1714" i="4" s="1"/>
  <c r="P1714" i="4"/>
  <c r="O1714" i="4"/>
  <c r="N1714" i="4"/>
  <c r="M1714" i="4"/>
  <c r="G1714" i="4"/>
  <c r="R1714" i="4" s="1"/>
  <c r="V1714" i="4" s="1"/>
  <c r="Q1713" i="4"/>
  <c r="U1713" i="4" s="1"/>
  <c r="P1713" i="4"/>
  <c r="O1713" i="4"/>
  <c r="N1713" i="4"/>
  <c r="M1713" i="4"/>
  <c r="G1713" i="4"/>
  <c r="R1713" i="4" s="1"/>
  <c r="V1713" i="4" s="1"/>
  <c r="Q1712" i="4"/>
  <c r="U1712" i="4" s="1"/>
  <c r="P1712" i="4"/>
  <c r="O1712" i="4"/>
  <c r="N1712" i="4"/>
  <c r="M1712" i="4"/>
  <c r="G1712" i="4"/>
  <c r="R1712" i="4" s="1"/>
  <c r="V1712" i="4" s="1"/>
  <c r="Q1711" i="4"/>
  <c r="U1711" i="4" s="1"/>
  <c r="P1711" i="4"/>
  <c r="O1711" i="4"/>
  <c r="N1711" i="4"/>
  <c r="M1711" i="4"/>
  <c r="G1711" i="4"/>
  <c r="R1711" i="4" s="1"/>
  <c r="V1711" i="4" s="1"/>
  <c r="Q1710" i="4"/>
  <c r="U1710" i="4" s="1"/>
  <c r="P1710" i="4"/>
  <c r="O1710" i="4"/>
  <c r="N1710" i="4"/>
  <c r="M1710" i="4"/>
  <c r="G1710" i="4"/>
  <c r="R1710" i="4" s="1"/>
  <c r="V1710" i="4" s="1"/>
  <c r="Q1709" i="4"/>
  <c r="U1709" i="4" s="1"/>
  <c r="P1709" i="4"/>
  <c r="O1709" i="4"/>
  <c r="N1709" i="4"/>
  <c r="M1709" i="4"/>
  <c r="G1709" i="4"/>
  <c r="R1709" i="4" s="1"/>
  <c r="V1709" i="4" s="1"/>
  <c r="Q1708" i="4"/>
  <c r="U1708" i="4" s="1"/>
  <c r="P1708" i="4"/>
  <c r="O1708" i="4"/>
  <c r="N1708" i="4"/>
  <c r="M1708" i="4"/>
  <c r="J1708" i="4" s="1"/>
  <c r="T1708" i="4" s="1"/>
  <c r="G1708" i="4"/>
  <c r="R1708" i="4" s="1"/>
  <c r="V1708" i="4" s="1"/>
  <c r="Q1707" i="4"/>
  <c r="U1707" i="4" s="1"/>
  <c r="P1707" i="4"/>
  <c r="O1707" i="4"/>
  <c r="N1707" i="4"/>
  <c r="M1707" i="4"/>
  <c r="G1707" i="4"/>
  <c r="R1707" i="4" s="1"/>
  <c r="V1707" i="4" s="1"/>
  <c r="Q1706" i="4"/>
  <c r="U1706" i="4" s="1"/>
  <c r="P1706" i="4"/>
  <c r="O1706" i="4"/>
  <c r="N1706" i="4"/>
  <c r="M1706" i="4"/>
  <c r="G1706" i="4"/>
  <c r="R1706" i="4" s="1"/>
  <c r="V1706" i="4" s="1"/>
  <c r="Q1705" i="4"/>
  <c r="U1705" i="4" s="1"/>
  <c r="P1705" i="4"/>
  <c r="O1705" i="4"/>
  <c r="N1705" i="4"/>
  <c r="M1705" i="4"/>
  <c r="G1705" i="4"/>
  <c r="R1705" i="4" s="1"/>
  <c r="V1705" i="4" s="1"/>
  <c r="Q1704" i="4"/>
  <c r="U1704" i="4" s="1"/>
  <c r="P1704" i="4"/>
  <c r="O1704" i="4"/>
  <c r="N1704" i="4"/>
  <c r="M1704" i="4"/>
  <c r="G1704" i="4"/>
  <c r="R1704" i="4" s="1"/>
  <c r="V1704" i="4" s="1"/>
  <c r="Q1703" i="4"/>
  <c r="U1703" i="4" s="1"/>
  <c r="P1703" i="4"/>
  <c r="O1703" i="4"/>
  <c r="N1703" i="4"/>
  <c r="M1703" i="4"/>
  <c r="G1703" i="4"/>
  <c r="R1703" i="4" s="1"/>
  <c r="V1703" i="4" s="1"/>
  <c r="Q1702" i="4"/>
  <c r="U1702" i="4" s="1"/>
  <c r="P1702" i="4"/>
  <c r="O1702" i="4"/>
  <c r="N1702" i="4"/>
  <c r="M1702" i="4"/>
  <c r="G1702" i="4"/>
  <c r="R1702" i="4" s="1"/>
  <c r="V1702" i="4" s="1"/>
  <c r="Q1701" i="4"/>
  <c r="U1701" i="4" s="1"/>
  <c r="P1701" i="4"/>
  <c r="O1701" i="4"/>
  <c r="N1701" i="4"/>
  <c r="M1701" i="4"/>
  <c r="G1701" i="4"/>
  <c r="R1701" i="4" s="1"/>
  <c r="V1701" i="4" s="1"/>
  <c r="Q1700" i="4"/>
  <c r="U1700" i="4" s="1"/>
  <c r="P1700" i="4"/>
  <c r="O1700" i="4"/>
  <c r="N1700" i="4"/>
  <c r="M1700" i="4"/>
  <c r="G1700" i="4"/>
  <c r="R1700" i="4" s="1"/>
  <c r="V1700" i="4" s="1"/>
  <c r="Q1699" i="4"/>
  <c r="U1699" i="4" s="1"/>
  <c r="P1699" i="4"/>
  <c r="O1699" i="4"/>
  <c r="N1699" i="4"/>
  <c r="M1699" i="4"/>
  <c r="G1699" i="4"/>
  <c r="R1699" i="4" s="1"/>
  <c r="V1699" i="4" s="1"/>
  <c r="Q1698" i="4"/>
  <c r="U1698" i="4" s="1"/>
  <c r="P1698" i="4"/>
  <c r="O1698" i="4"/>
  <c r="N1698" i="4"/>
  <c r="M1698" i="4"/>
  <c r="G1698" i="4"/>
  <c r="R1698" i="4" s="1"/>
  <c r="V1698" i="4" s="1"/>
  <c r="Q1697" i="4"/>
  <c r="U1697" i="4" s="1"/>
  <c r="P1697" i="4"/>
  <c r="O1697" i="4"/>
  <c r="N1697" i="4"/>
  <c r="M1697" i="4"/>
  <c r="G1697" i="4"/>
  <c r="R1697" i="4" s="1"/>
  <c r="V1697" i="4" s="1"/>
  <c r="Q1696" i="4"/>
  <c r="U1696" i="4" s="1"/>
  <c r="P1696" i="4"/>
  <c r="O1696" i="4"/>
  <c r="N1696" i="4"/>
  <c r="M1696" i="4"/>
  <c r="G1696" i="4"/>
  <c r="R1696" i="4" s="1"/>
  <c r="V1696" i="4" s="1"/>
  <c r="Q1695" i="4"/>
  <c r="U1695" i="4" s="1"/>
  <c r="P1695" i="4"/>
  <c r="O1695" i="4"/>
  <c r="N1695" i="4"/>
  <c r="M1695" i="4"/>
  <c r="G1695" i="4"/>
  <c r="R1695" i="4" s="1"/>
  <c r="V1695" i="4" s="1"/>
  <c r="Q1694" i="4"/>
  <c r="U1694" i="4" s="1"/>
  <c r="P1694" i="4"/>
  <c r="O1694" i="4"/>
  <c r="N1694" i="4"/>
  <c r="M1694" i="4"/>
  <c r="G1694" i="4"/>
  <c r="R1694" i="4" s="1"/>
  <c r="V1694" i="4" s="1"/>
  <c r="Q1693" i="4"/>
  <c r="U1693" i="4" s="1"/>
  <c r="P1693" i="4"/>
  <c r="O1693" i="4"/>
  <c r="N1693" i="4"/>
  <c r="M1693" i="4"/>
  <c r="G1693" i="4"/>
  <c r="R1693" i="4" s="1"/>
  <c r="V1693" i="4" s="1"/>
  <c r="Q1692" i="4"/>
  <c r="U1692" i="4" s="1"/>
  <c r="P1692" i="4"/>
  <c r="O1692" i="4"/>
  <c r="N1692" i="4"/>
  <c r="M1692" i="4"/>
  <c r="G1692" i="4"/>
  <c r="R1692" i="4" s="1"/>
  <c r="V1692" i="4" s="1"/>
  <c r="Q1691" i="4"/>
  <c r="U1691" i="4" s="1"/>
  <c r="P1691" i="4"/>
  <c r="O1691" i="4"/>
  <c r="N1691" i="4"/>
  <c r="M1691" i="4"/>
  <c r="G1691" i="4"/>
  <c r="R1691" i="4" s="1"/>
  <c r="V1691" i="4" s="1"/>
  <c r="Q1690" i="4"/>
  <c r="U1690" i="4" s="1"/>
  <c r="P1690" i="4"/>
  <c r="O1690" i="4"/>
  <c r="N1690" i="4"/>
  <c r="M1690" i="4"/>
  <c r="G1690" i="4"/>
  <c r="R1690" i="4" s="1"/>
  <c r="V1690" i="4" s="1"/>
  <c r="Q1689" i="4"/>
  <c r="U1689" i="4" s="1"/>
  <c r="P1689" i="4"/>
  <c r="O1689" i="4"/>
  <c r="N1689" i="4"/>
  <c r="M1689" i="4"/>
  <c r="G1689" i="4"/>
  <c r="R1689" i="4" s="1"/>
  <c r="V1689" i="4" s="1"/>
  <c r="Q1688" i="4"/>
  <c r="U1688" i="4" s="1"/>
  <c r="P1688" i="4"/>
  <c r="O1688" i="4"/>
  <c r="N1688" i="4"/>
  <c r="M1688" i="4"/>
  <c r="G1688" i="4"/>
  <c r="R1688" i="4" s="1"/>
  <c r="V1688" i="4" s="1"/>
  <c r="Q1687" i="4"/>
  <c r="U1687" i="4" s="1"/>
  <c r="P1687" i="4"/>
  <c r="O1687" i="4"/>
  <c r="N1687" i="4"/>
  <c r="M1687" i="4"/>
  <c r="G1687" i="4"/>
  <c r="R1687" i="4" s="1"/>
  <c r="V1687" i="4" s="1"/>
  <c r="Q1686" i="4"/>
  <c r="U1686" i="4" s="1"/>
  <c r="P1686" i="4"/>
  <c r="O1686" i="4"/>
  <c r="N1686" i="4"/>
  <c r="M1686" i="4"/>
  <c r="G1686" i="4"/>
  <c r="R1686" i="4" s="1"/>
  <c r="V1686" i="4" s="1"/>
  <c r="Q1685" i="4"/>
  <c r="U1685" i="4" s="1"/>
  <c r="P1685" i="4"/>
  <c r="O1685" i="4"/>
  <c r="N1685" i="4"/>
  <c r="M1685" i="4"/>
  <c r="G1685" i="4"/>
  <c r="R1685" i="4" s="1"/>
  <c r="V1685" i="4" s="1"/>
  <c r="Q1684" i="4"/>
  <c r="U1684" i="4" s="1"/>
  <c r="P1684" i="4"/>
  <c r="O1684" i="4"/>
  <c r="N1684" i="4"/>
  <c r="M1684" i="4"/>
  <c r="G1684" i="4"/>
  <c r="R1684" i="4" s="1"/>
  <c r="V1684" i="4" s="1"/>
  <c r="Q1683" i="4"/>
  <c r="U1683" i="4" s="1"/>
  <c r="P1683" i="4"/>
  <c r="O1683" i="4"/>
  <c r="N1683" i="4"/>
  <c r="M1683" i="4"/>
  <c r="G1683" i="4"/>
  <c r="R1683" i="4" s="1"/>
  <c r="V1683" i="4" s="1"/>
  <c r="Q1682" i="4"/>
  <c r="U1682" i="4" s="1"/>
  <c r="P1682" i="4"/>
  <c r="O1682" i="4"/>
  <c r="N1682" i="4"/>
  <c r="M1682" i="4"/>
  <c r="G1682" i="4"/>
  <c r="R1682" i="4" s="1"/>
  <c r="V1682" i="4" s="1"/>
  <c r="Q1681" i="4"/>
  <c r="U1681" i="4" s="1"/>
  <c r="P1681" i="4"/>
  <c r="O1681" i="4"/>
  <c r="N1681" i="4"/>
  <c r="M1681" i="4"/>
  <c r="G1681" i="4"/>
  <c r="R1681" i="4" s="1"/>
  <c r="V1681" i="4" s="1"/>
  <c r="Q1680" i="4"/>
  <c r="U1680" i="4" s="1"/>
  <c r="P1680" i="4"/>
  <c r="O1680" i="4"/>
  <c r="N1680" i="4"/>
  <c r="M1680" i="4"/>
  <c r="G1680" i="4"/>
  <c r="R1680" i="4" s="1"/>
  <c r="V1680" i="4" s="1"/>
  <c r="Q1679" i="4"/>
  <c r="U1679" i="4" s="1"/>
  <c r="P1679" i="4"/>
  <c r="O1679" i="4"/>
  <c r="N1679" i="4"/>
  <c r="M1679" i="4"/>
  <c r="G1679" i="4"/>
  <c r="R1679" i="4" s="1"/>
  <c r="V1679" i="4" s="1"/>
  <c r="Q1678" i="4"/>
  <c r="U1678" i="4" s="1"/>
  <c r="P1678" i="4"/>
  <c r="O1678" i="4"/>
  <c r="N1678" i="4"/>
  <c r="M1678" i="4"/>
  <c r="G1678" i="4"/>
  <c r="R1678" i="4" s="1"/>
  <c r="V1678" i="4" s="1"/>
  <c r="Q1677" i="4"/>
  <c r="U1677" i="4" s="1"/>
  <c r="P1677" i="4"/>
  <c r="O1677" i="4"/>
  <c r="N1677" i="4"/>
  <c r="M1677" i="4"/>
  <c r="G1677" i="4"/>
  <c r="R1677" i="4" s="1"/>
  <c r="V1677" i="4" s="1"/>
  <c r="Q1676" i="4"/>
  <c r="U1676" i="4" s="1"/>
  <c r="P1676" i="4"/>
  <c r="O1676" i="4"/>
  <c r="N1676" i="4"/>
  <c r="M1676" i="4"/>
  <c r="J1676" i="4" s="1"/>
  <c r="T1676" i="4" s="1"/>
  <c r="G1676" i="4"/>
  <c r="R1676" i="4" s="1"/>
  <c r="V1676" i="4" s="1"/>
  <c r="Q1675" i="4"/>
  <c r="U1675" i="4" s="1"/>
  <c r="P1675" i="4"/>
  <c r="O1675" i="4"/>
  <c r="N1675" i="4"/>
  <c r="M1675" i="4"/>
  <c r="G1675" i="4"/>
  <c r="R1675" i="4" s="1"/>
  <c r="V1675" i="4" s="1"/>
  <c r="Q1674" i="4"/>
  <c r="U1674" i="4" s="1"/>
  <c r="P1674" i="4"/>
  <c r="O1674" i="4"/>
  <c r="N1674" i="4"/>
  <c r="M1674" i="4"/>
  <c r="G1674" i="4"/>
  <c r="R1674" i="4" s="1"/>
  <c r="V1674" i="4" s="1"/>
  <c r="Q1673" i="4"/>
  <c r="U1673" i="4" s="1"/>
  <c r="P1673" i="4"/>
  <c r="O1673" i="4"/>
  <c r="N1673" i="4"/>
  <c r="M1673" i="4"/>
  <c r="G1673" i="4"/>
  <c r="R1673" i="4" s="1"/>
  <c r="V1673" i="4" s="1"/>
  <c r="Q1672" i="4"/>
  <c r="U1672" i="4" s="1"/>
  <c r="P1672" i="4"/>
  <c r="O1672" i="4"/>
  <c r="N1672" i="4"/>
  <c r="M1672" i="4"/>
  <c r="G1672" i="4"/>
  <c r="R1672" i="4" s="1"/>
  <c r="V1672" i="4" s="1"/>
  <c r="Q1671" i="4"/>
  <c r="U1671" i="4" s="1"/>
  <c r="P1671" i="4"/>
  <c r="O1671" i="4"/>
  <c r="N1671" i="4"/>
  <c r="M1671" i="4"/>
  <c r="G1671" i="4"/>
  <c r="R1671" i="4" s="1"/>
  <c r="V1671" i="4" s="1"/>
  <c r="Q1670" i="4"/>
  <c r="U1670" i="4" s="1"/>
  <c r="P1670" i="4"/>
  <c r="O1670" i="4"/>
  <c r="N1670" i="4"/>
  <c r="M1670" i="4"/>
  <c r="G1670" i="4"/>
  <c r="R1670" i="4" s="1"/>
  <c r="V1670" i="4" s="1"/>
  <c r="Q1669" i="4"/>
  <c r="U1669" i="4" s="1"/>
  <c r="P1669" i="4"/>
  <c r="O1669" i="4"/>
  <c r="N1669" i="4"/>
  <c r="M1669" i="4"/>
  <c r="G1669" i="4"/>
  <c r="R1669" i="4" s="1"/>
  <c r="V1669" i="4" s="1"/>
  <c r="Q1668" i="4"/>
  <c r="U1668" i="4" s="1"/>
  <c r="P1668" i="4"/>
  <c r="O1668" i="4"/>
  <c r="N1668" i="4"/>
  <c r="M1668" i="4"/>
  <c r="G1668" i="4"/>
  <c r="R1668" i="4" s="1"/>
  <c r="V1668" i="4" s="1"/>
  <c r="Q1667" i="4"/>
  <c r="U1667" i="4" s="1"/>
  <c r="P1667" i="4"/>
  <c r="O1667" i="4"/>
  <c r="N1667" i="4"/>
  <c r="M1667" i="4"/>
  <c r="G1667" i="4"/>
  <c r="R1667" i="4" s="1"/>
  <c r="V1667" i="4" s="1"/>
  <c r="Q1666" i="4"/>
  <c r="U1666" i="4" s="1"/>
  <c r="P1666" i="4"/>
  <c r="O1666" i="4"/>
  <c r="N1666" i="4"/>
  <c r="M1666" i="4"/>
  <c r="G1666" i="4"/>
  <c r="R1666" i="4" s="1"/>
  <c r="V1666" i="4" s="1"/>
  <c r="Q1665" i="4"/>
  <c r="U1665" i="4" s="1"/>
  <c r="P1665" i="4"/>
  <c r="O1665" i="4"/>
  <c r="N1665" i="4"/>
  <c r="M1665" i="4"/>
  <c r="G1665" i="4"/>
  <c r="R1665" i="4" s="1"/>
  <c r="V1665" i="4" s="1"/>
  <c r="Q1664" i="4"/>
  <c r="U1664" i="4" s="1"/>
  <c r="P1664" i="4"/>
  <c r="O1664" i="4"/>
  <c r="N1664" i="4"/>
  <c r="M1664" i="4"/>
  <c r="G1664" i="4"/>
  <c r="R1664" i="4" s="1"/>
  <c r="V1664" i="4" s="1"/>
  <c r="Q1663" i="4"/>
  <c r="U1663" i="4" s="1"/>
  <c r="P1663" i="4"/>
  <c r="O1663" i="4"/>
  <c r="N1663" i="4"/>
  <c r="M1663" i="4"/>
  <c r="G1663" i="4"/>
  <c r="R1663" i="4" s="1"/>
  <c r="V1663" i="4" s="1"/>
  <c r="Q1662" i="4"/>
  <c r="U1662" i="4" s="1"/>
  <c r="P1662" i="4"/>
  <c r="O1662" i="4"/>
  <c r="N1662" i="4"/>
  <c r="M1662" i="4"/>
  <c r="G1662" i="4"/>
  <c r="R1662" i="4" s="1"/>
  <c r="V1662" i="4" s="1"/>
  <c r="Q1661" i="4"/>
  <c r="U1661" i="4" s="1"/>
  <c r="P1661" i="4"/>
  <c r="O1661" i="4"/>
  <c r="N1661" i="4"/>
  <c r="M1661" i="4"/>
  <c r="G1661" i="4"/>
  <c r="R1661" i="4" s="1"/>
  <c r="V1661" i="4" s="1"/>
  <c r="Q1660" i="4"/>
  <c r="U1660" i="4" s="1"/>
  <c r="P1660" i="4"/>
  <c r="O1660" i="4"/>
  <c r="N1660" i="4"/>
  <c r="M1660" i="4"/>
  <c r="G1660" i="4"/>
  <c r="R1660" i="4" s="1"/>
  <c r="V1660" i="4" s="1"/>
  <c r="Q1659" i="4"/>
  <c r="U1659" i="4" s="1"/>
  <c r="P1659" i="4"/>
  <c r="O1659" i="4"/>
  <c r="N1659" i="4"/>
  <c r="M1659" i="4"/>
  <c r="G1659" i="4"/>
  <c r="R1659" i="4" s="1"/>
  <c r="V1659" i="4" s="1"/>
  <c r="Q1658" i="4"/>
  <c r="U1658" i="4" s="1"/>
  <c r="P1658" i="4"/>
  <c r="O1658" i="4"/>
  <c r="N1658" i="4"/>
  <c r="M1658" i="4"/>
  <c r="G1658" i="4"/>
  <c r="R1658" i="4" s="1"/>
  <c r="V1658" i="4" s="1"/>
  <c r="Q1657" i="4"/>
  <c r="U1657" i="4" s="1"/>
  <c r="P1657" i="4"/>
  <c r="O1657" i="4"/>
  <c r="N1657" i="4"/>
  <c r="M1657" i="4"/>
  <c r="G1657" i="4"/>
  <c r="R1657" i="4" s="1"/>
  <c r="V1657" i="4" s="1"/>
  <c r="Q1656" i="4"/>
  <c r="U1656" i="4" s="1"/>
  <c r="P1656" i="4"/>
  <c r="O1656" i="4"/>
  <c r="N1656" i="4"/>
  <c r="M1656" i="4"/>
  <c r="G1656" i="4"/>
  <c r="R1656" i="4" s="1"/>
  <c r="V1656" i="4" s="1"/>
  <c r="Q1655" i="4"/>
  <c r="U1655" i="4" s="1"/>
  <c r="P1655" i="4"/>
  <c r="O1655" i="4"/>
  <c r="N1655" i="4"/>
  <c r="M1655" i="4"/>
  <c r="G1655" i="4"/>
  <c r="R1655" i="4" s="1"/>
  <c r="V1655" i="4" s="1"/>
  <c r="Q1654" i="4"/>
  <c r="U1654" i="4" s="1"/>
  <c r="P1654" i="4"/>
  <c r="O1654" i="4"/>
  <c r="N1654" i="4"/>
  <c r="M1654" i="4"/>
  <c r="G1654" i="4"/>
  <c r="R1654" i="4" s="1"/>
  <c r="V1654" i="4" s="1"/>
  <c r="Q1653" i="4"/>
  <c r="U1653" i="4" s="1"/>
  <c r="P1653" i="4"/>
  <c r="O1653" i="4"/>
  <c r="N1653" i="4"/>
  <c r="M1653" i="4"/>
  <c r="G1653" i="4"/>
  <c r="R1653" i="4" s="1"/>
  <c r="V1653" i="4" s="1"/>
  <c r="Q1652" i="4"/>
  <c r="U1652" i="4" s="1"/>
  <c r="P1652" i="4"/>
  <c r="O1652" i="4"/>
  <c r="N1652" i="4"/>
  <c r="J1652" i="4" s="1"/>
  <c r="T1652" i="4" s="1"/>
  <c r="M1652" i="4"/>
  <c r="G1652" i="4"/>
  <c r="R1652" i="4" s="1"/>
  <c r="V1652" i="4" s="1"/>
  <c r="Q1651" i="4"/>
  <c r="U1651" i="4" s="1"/>
  <c r="P1651" i="4"/>
  <c r="O1651" i="4"/>
  <c r="N1651" i="4"/>
  <c r="M1651" i="4"/>
  <c r="G1651" i="4"/>
  <c r="R1651" i="4" s="1"/>
  <c r="V1651" i="4" s="1"/>
  <c r="Q1650" i="4"/>
  <c r="U1650" i="4" s="1"/>
  <c r="P1650" i="4"/>
  <c r="O1650" i="4"/>
  <c r="N1650" i="4"/>
  <c r="M1650" i="4"/>
  <c r="G1650" i="4"/>
  <c r="R1650" i="4" s="1"/>
  <c r="V1650" i="4" s="1"/>
  <c r="Q1649" i="4"/>
  <c r="U1649" i="4" s="1"/>
  <c r="P1649" i="4"/>
  <c r="O1649" i="4"/>
  <c r="N1649" i="4"/>
  <c r="M1649" i="4"/>
  <c r="G1649" i="4"/>
  <c r="R1649" i="4" s="1"/>
  <c r="V1649" i="4" s="1"/>
  <c r="Q1648" i="4"/>
  <c r="U1648" i="4" s="1"/>
  <c r="P1648" i="4"/>
  <c r="O1648" i="4"/>
  <c r="N1648" i="4"/>
  <c r="M1648" i="4"/>
  <c r="G1648" i="4"/>
  <c r="R1648" i="4" s="1"/>
  <c r="V1648" i="4" s="1"/>
  <c r="Q1647" i="4"/>
  <c r="U1647" i="4" s="1"/>
  <c r="P1647" i="4"/>
  <c r="O1647" i="4"/>
  <c r="N1647" i="4"/>
  <c r="M1647" i="4"/>
  <c r="G1647" i="4"/>
  <c r="R1647" i="4" s="1"/>
  <c r="V1647" i="4" s="1"/>
  <c r="Q1646" i="4"/>
  <c r="U1646" i="4" s="1"/>
  <c r="P1646" i="4"/>
  <c r="O1646" i="4"/>
  <c r="N1646" i="4"/>
  <c r="M1646" i="4"/>
  <c r="G1646" i="4"/>
  <c r="R1646" i="4" s="1"/>
  <c r="V1646" i="4" s="1"/>
  <c r="Q1645" i="4"/>
  <c r="U1645" i="4" s="1"/>
  <c r="P1645" i="4"/>
  <c r="O1645" i="4"/>
  <c r="N1645" i="4"/>
  <c r="M1645" i="4"/>
  <c r="G1645" i="4"/>
  <c r="R1645" i="4" s="1"/>
  <c r="V1645" i="4" s="1"/>
  <c r="Q1644" i="4"/>
  <c r="U1644" i="4" s="1"/>
  <c r="P1644" i="4"/>
  <c r="O1644" i="4"/>
  <c r="N1644" i="4"/>
  <c r="M1644" i="4"/>
  <c r="G1644" i="4"/>
  <c r="R1644" i="4" s="1"/>
  <c r="V1644" i="4" s="1"/>
  <c r="Q1643" i="4"/>
  <c r="U1643" i="4" s="1"/>
  <c r="P1643" i="4"/>
  <c r="O1643" i="4"/>
  <c r="N1643" i="4"/>
  <c r="M1643" i="4"/>
  <c r="G1643" i="4"/>
  <c r="R1643" i="4" s="1"/>
  <c r="V1643" i="4" s="1"/>
  <c r="Q1642" i="4"/>
  <c r="U1642" i="4" s="1"/>
  <c r="P1642" i="4"/>
  <c r="O1642" i="4"/>
  <c r="N1642" i="4"/>
  <c r="M1642" i="4"/>
  <c r="G1642" i="4"/>
  <c r="R1642" i="4" s="1"/>
  <c r="V1642" i="4" s="1"/>
  <c r="Q1641" i="4"/>
  <c r="U1641" i="4" s="1"/>
  <c r="P1641" i="4"/>
  <c r="O1641" i="4"/>
  <c r="N1641" i="4"/>
  <c r="M1641" i="4"/>
  <c r="G1641" i="4"/>
  <c r="R1641" i="4" s="1"/>
  <c r="V1641" i="4" s="1"/>
  <c r="Q1640" i="4"/>
  <c r="U1640" i="4" s="1"/>
  <c r="P1640" i="4"/>
  <c r="O1640" i="4"/>
  <c r="N1640" i="4"/>
  <c r="M1640" i="4"/>
  <c r="G1640" i="4"/>
  <c r="R1640" i="4" s="1"/>
  <c r="V1640" i="4" s="1"/>
  <c r="Q1639" i="4"/>
  <c r="U1639" i="4" s="1"/>
  <c r="P1639" i="4"/>
  <c r="O1639" i="4"/>
  <c r="N1639" i="4"/>
  <c r="M1639" i="4"/>
  <c r="G1639" i="4"/>
  <c r="R1639" i="4" s="1"/>
  <c r="V1639" i="4" s="1"/>
  <c r="Q1638" i="4"/>
  <c r="U1638" i="4" s="1"/>
  <c r="P1638" i="4"/>
  <c r="O1638" i="4"/>
  <c r="N1638" i="4"/>
  <c r="M1638" i="4"/>
  <c r="G1638" i="4"/>
  <c r="R1638" i="4" s="1"/>
  <c r="V1638" i="4" s="1"/>
  <c r="Q1637" i="4"/>
  <c r="U1637" i="4" s="1"/>
  <c r="P1637" i="4"/>
  <c r="O1637" i="4"/>
  <c r="N1637" i="4"/>
  <c r="M1637" i="4"/>
  <c r="G1637" i="4"/>
  <c r="R1637" i="4" s="1"/>
  <c r="V1637" i="4" s="1"/>
  <c r="Q1636" i="4"/>
  <c r="U1636" i="4" s="1"/>
  <c r="P1636" i="4"/>
  <c r="O1636" i="4"/>
  <c r="N1636" i="4"/>
  <c r="M1636" i="4"/>
  <c r="G1636" i="4"/>
  <c r="R1636" i="4" s="1"/>
  <c r="V1636" i="4" s="1"/>
  <c r="Q1635" i="4"/>
  <c r="U1635" i="4" s="1"/>
  <c r="P1635" i="4"/>
  <c r="O1635" i="4"/>
  <c r="N1635" i="4"/>
  <c r="M1635" i="4"/>
  <c r="J1635" i="4" s="1"/>
  <c r="G1635" i="4"/>
  <c r="R1635" i="4" s="1"/>
  <c r="V1635" i="4" s="1"/>
  <c r="Q1634" i="4"/>
  <c r="U1634" i="4" s="1"/>
  <c r="P1634" i="4"/>
  <c r="O1634" i="4"/>
  <c r="N1634" i="4"/>
  <c r="M1634" i="4"/>
  <c r="G1634" i="4"/>
  <c r="R1634" i="4" s="1"/>
  <c r="V1634" i="4" s="1"/>
  <c r="Q1633" i="4"/>
  <c r="U1633" i="4" s="1"/>
  <c r="P1633" i="4"/>
  <c r="O1633" i="4"/>
  <c r="N1633" i="4"/>
  <c r="M1633" i="4"/>
  <c r="J1633" i="4" s="1"/>
  <c r="G1633" i="4"/>
  <c r="R1633" i="4" s="1"/>
  <c r="V1633" i="4" s="1"/>
  <c r="Q1632" i="4"/>
  <c r="U1632" i="4" s="1"/>
  <c r="P1632" i="4"/>
  <c r="O1632" i="4"/>
  <c r="N1632" i="4"/>
  <c r="M1632" i="4"/>
  <c r="G1632" i="4"/>
  <c r="R1632" i="4" s="1"/>
  <c r="V1632" i="4" s="1"/>
  <c r="Q1631" i="4"/>
  <c r="U1631" i="4" s="1"/>
  <c r="P1631" i="4"/>
  <c r="O1631" i="4"/>
  <c r="N1631" i="4"/>
  <c r="M1631" i="4"/>
  <c r="G1631" i="4"/>
  <c r="R1631" i="4" s="1"/>
  <c r="V1631" i="4" s="1"/>
  <c r="Q1630" i="4"/>
  <c r="U1630" i="4" s="1"/>
  <c r="P1630" i="4"/>
  <c r="O1630" i="4"/>
  <c r="N1630" i="4"/>
  <c r="M1630" i="4"/>
  <c r="G1630" i="4"/>
  <c r="R1630" i="4" s="1"/>
  <c r="V1630" i="4" s="1"/>
  <c r="Q1629" i="4"/>
  <c r="U1629" i="4" s="1"/>
  <c r="P1629" i="4"/>
  <c r="O1629" i="4"/>
  <c r="N1629" i="4"/>
  <c r="M1629" i="4"/>
  <c r="G1629" i="4"/>
  <c r="R1629" i="4" s="1"/>
  <c r="V1629" i="4" s="1"/>
  <c r="Q1628" i="4"/>
  <c r="U1628" i="4" s="1"/>
  <c r="P1628" i="4"/>
  <c r="O1628" i="4"/>
  <c r="J1628" i="4" s="1"/>
  <c r="T1628" i="4" s="1"/>
  <c r="N1628" i="4"/>
  <c r="M1628" i="4"/>
  <c r="G1628" i="4"/>
  <c r="R1628" i="4" s="1"/>
  <c r="V1628" i="4" s="1"/>
  <c r="Q1627" i="4"/>
  <c r="U1627" i="4" s="1"/>
  <c r="P1627" i="4"/>
  <c r="O1627" i="4"/>
  <c r="N1627" i="4"/>
  <c r="M1627" i="4"/>
  <c r="G1627" i="4"/>
  <c r="R1627" i="4" s="1"/>
  <c r="V1627" i="4" s="1"/>
  <c r="Q1626" i="4"/>
  <c r="U1626" i="4" s="1"/>
  <c r="P1626" i="4"/>
  <c r="O1626" i="4"/>
  <c r="N1626" i="4"/>
  <c r="M1626" i="4"/>
  <c r="G1626" i="4"/>
  <c r="R1626" i="4" s="1"/>
  <c r="V1626" i="4" s="1"/>
  <c r="Q1625" i="4"/>
  <c r="U1625" i="4" s="1"/>
  <c r="P1625" i="4"/>
  <c r="O1625" i="4"/>
  <c r="N1625" i="4"/>
  <c r="M1625" i="4"/>
  <c r="G1625" i="4"/>
  <c r="R1625" i="4" s="1"/>
  <c r="V1625" i="4" s="1"/>
  <c r="Q1624" i="4"/>
  <c r="U1624" i="4" s="1"/>
  <c r="P1624" i="4"/>
  <c r="O1624" i="4"/>
  <c r="N1624" i="4"/>
  <c r="M1624" i="4"/>
  <c r="G1624" i="4"/>
  <c r="R1624" i="4" s="1"/>
  <c r="V1624" i="4" s="1"/>
  <c r="Q1623" i="4"/>
  <c r="U1623" i="4" s="1"/>
  <c r="P1623" i="4"/>
  <c r="O1623" i="4"/>
  <c r="N1623" i="4"/>
  <c r="M1623" i="4"/>
  <c r="G1623" i="4"/>
  <c r="R1623" i="4" s="1"/>
  <c r="V1623" i="4" s="1"/>
  <c r="Q1622" i="4"/>
  <c r="U1622" i="4" s="1"/>
  <c r="P1622" i="4"/>
  <c r="O1622" i="4"/>
  <c r="N1622" i="4"/>
  <c r="M1622" i="4"/>
  <c r="G1622" i="4"/>
  <c r="R1622" i="4" s="1"/>
  <c r="V1622" i="4" s="1"/>
  <c r="Q1621" i="4"/>
  <c r="U1621" i="4" s="1"/>
  <c r="P1621" i="4"/>
  <c r="O1621" i="4"/>
  <c r="N1621" i="4"/>
  <c r="M1621" i="4"/>
  <c r="G1621" i="4"/>
  <c r="R1621" i="4" s="1"/>
  <c r="V1621" i="4" s="1"/>
  <c r="Q1620" i="4"/>
  <c r="U1620" i="4" s="1"/>
  <c r="P1620" i="4"/>
  <c r="O1620" i="4"/>
  <c r="N1620" i="4"/>
  <c r="M1620" i="4"/>
  <c r="G1620" i="4"/>
  <c r="R1620" i="4" s="1"/>
  <c r="V1620" i="4" s="1"/>
  <c r="Q1619" i="4"/>
  <c r="U1619" i="4" s="1"/>
  <c r="P1619" i="4"/>
  <c r="O1619" i="4"/>
  <c r="N1619" i="4"/>
  <c r="M1619" i="4"/>
  <c r="G1619" i="4"/>
  <c r="R1619" i="4" s="1"/>
  <c r="V1619" i="4" s="1"/>
  <c r="Q1618" i="4"/>
  <c r="U1618" i="4" s="1"/>
  <c r="P1618" i="4"/>
  <c r="O1618" i="4"/>
  <c r="N1618" i="4"/>
  <c r="M1618" i="4"/>
  <c r="G1618" i="4"/>
  <c r="R1618" i="4" s="1"/>
  <c r="V1618" i="4" s="1"/>
  <c r="Q1617" i="4"/>
  <c r="U1617" i="4" s="1"/>
  <c r="P1617" i="4"/>
  <c r="O1617" i="4"/>
  <c r="N1617" i="4"/>
  <c r="M1617" i="4"/>
  <c r="G1617" i="4"/>
  <c r="R1617" i="4" s="1"/>
  <c r="V1617" i="4" s="1"/>
  <c r="Q1616" i="4"/>
  <c r="U1616" i="4" s="1"/>
  <c r="P1616" i="4"/>
  <c r="O1616" i="4"/>
  <c r="N1616" i="4"/>
  <c r="M1616" i="4"/>
  <c r="G1616" i="4"/>
  <c r="R1616" i="4" s="1"/>
  <c r="V1616" i="4" s="1"/>
  <c r="Q1615" i="4"/>
  <c r="U1615" i="4" s="1"/>
  <c r="P1615" i="4"/>
  <c r="O1615" i="4"/>
  <c r="N1615" i="4"/>
  <c r="M1615" i="4"/>
  <c r="G1615" i="4"/>
  <c r="R1615" i="4" s="1"/>
  <c r="V1615" i="4" s="1"/>
  <c r="Q1614" i="4"/>
  <c r="U1614" i="4" s="1"/>
  <c r="P1614" i="4"/>
  <c r="O1614" i="4"/>
  <c r="N1614" i="4"/>
  <c r="M1614" i="4"/>
  <c r="G1614" i="4"/>
  <c r="R1614" i="4" s="1"/>
  <c r="V1614" i="4" s="1"/>
  <c r="Q1613" i="4"/>
  <c r="U1613" i="4" s="1"/>
  <c r="P1613" i="4"/>
  <c r="O1613" i="4"/>
  <c r="N1613" i="4"/>
  <c r="M1613" i="4"/>
  <c r="G1613" i="4"/>
  <c r="R1613" i="4" s="1"/>
  <c r="V1613" i="4" s="1"/>
  <c r="Q1612" i="4"/>
  <c r="U1612" i="4" s="1"/>
  <c r="P1612" i="4"/>
  <c r="O1612" i="4"/>
  <c r="N1612" i="4"/>
  <c r="M1612" i="4"/>
  <c r="G1612" i="4"/>
  <c r="R1612" i="4" s="1"/>
  <c r="V1612" i="4" s="1"/>
  <c r="Q1611" i="4"/>
  <c r="U1611" i="4" s="1"/>
  <c r="P1611" i="4"/>
  <c r="O1611" i="4"/>
  <c r="N1611" i="4"/>
  <c r="M1611" i="4"/>
  <c r="G1611" i="4"/>
  <c r="R1611" i="4" s="1"/>
  <c r="V1611" i="4" s="1"/>
  <c r="Q1610" i="4"/>
  <c r="U1610" i="4" s="1"/>
  <c r="P1610" i="4"/>
  <c r="O1610" i="4"/>
  <c r="N1610" i="4"/>
  <c r="M1610" i="4"/>
  <c r="G1610" i="4"/>
  <c r="R1610" i="4" s="1"/>
  <c r="V1610" i="4" s="1"/>
  <c r="Q1609" i="4"/>
  <c r="U1609" i="4" s="1"/>
  <c r="P1609" i="4"/>
  <c r="O1609" i="4"/>
  <c r="N1609" i="4"/>
  <c r="M1609" i="4"/>
  <c r="G1609" i="4"/>
  <c r="R1609" i="4" s="1"/>
  <c r="V1609" i="4" s="1"/>
  <c r="Q1608" i="4"/>
  <c r="U1608" i="4" s="1"/>
  <c r="P1608" i="4"/>
  <c r="O1608" i="4"/>
  <c r="N1608" i="4"/>
  <c r="M1608" i="4"/>
  <c r="G1608" i="4"/>
  <c r="R1608" i="4" s="1"/>
  <c r="V1608" i="4" s="1"/>
  <c r="Q1607" i="4"/>
  <c r="U1607" i="4" s="1"/>
  <c r="P1607" i="4"/>
  <c r="O1607" i="4"/>
  <c r="N1607" i="4"/>
  <c r="M1607" i="4"/>
  <c r="G1607" i="4"/>
  <c r="R1607" i="4" s="1"/>
  <c r="V1607" i="4" s="1"/>
  <c r="Q1606" i="4"/>
  <c r="U1606" i="4" s="1"/>
  <c r="P1606" i="4"/>
  <c r="O1606" i="4"/>
  <c r="N1606" i="4"/>
  <c r="M1606" i="4"/>
  <c r="G1606" i="4"/>
  <c r="R1606" i="4" s="1"/>
  <c r="V1606" i="4" s="1"/>
  <c r="Q1605" i="4"/>
  <c r="U1605" i="4" s="1"/>
  <c r="P1605" i="4"/>
  <c r="O1605" i="4"/>
  <c r="N1605" i="4"/>
  <c r="M1605" i="4"/>
  <c r="G1605" i="4"/>
  <c r="R1605" i="4" s="1"/>
  <c r="V1605" i="4" s="1"/>
  <c r="Q1604" i="4"/>
  <c r="U1604" i="4" s="1"/>
  <c r="P1604" i="4"/>
  <c r="O1604" i="4"/>
  <c r="N1604" i="4"/>
  <c r="M1604" i="4"/>
  <c r="G1604" i="4"/>
  <c r="R1604" i="4" s="1"/>
  <c r="V1604" i="4" s="1"/>
  <c r="Q1603" i="4"/>
  <c r="U1603" i="4" s="1"/>
  <c r="P1603" i="4"/>
  <c r="O1603" i="4"/>
  <c r="N1603" i="4"/>
  <c r="M1603" i="4"/>
  <c r="G1603" i="4"/>
  <c r="R1603" i="4" s="1"/>
  <c r="V1603" i="4" s="1"/>
  <c r="Q1602" i="4"/>
  <c r="U1602" i="4" s="1"/>
  <c r="P1602" i="4"/>
  <c r="O1602" i="4"/>
  <c r="N1602" i="4"/>
  <c r="M1602" i="4"/>
  <c r="G1602" i="4"/>
  <c r="R1602" i="4" s="1"/>
  <c r="V1602" i="4" s="1"/>
  <c r="Q1601" i="4"/>
  <c r="U1601" i="4" s="1"/>
  <c r="P1601" i="4"/>
  <c r="O1601" i="4"/>
  <c r="N1601" i="4"/>
  <c r="M1601" i="4"/>
  <c r="J1601" i="4" s="1"/>
  <c r="G1601" i="4"/>
  <c r="R1601" i="4" s="1"/>
  <c r="V1601" i="4" s="1"/>
  <c r="Q1600" i="4"/>
  <c r="U1600" i="4" s="1"/>
  <c r="P1600" i="4"/>
  <c r="O1600" i="4"/>
  <c r="N1600" i="4"/>
  <c r="M1600" i="4"/>
  <c r="G1600" i="4"/>
  <c r="R1600" i="4" s="1"/>
  <c r="V1600" i="4" s="1"/>
  <c r="Q1599" i="4"/>
  <c r="U1599" i="4" s="1"/>
  <c r="P1599" i="4"/>
  <c r="O1599" i="4"/>
  <c r="N1599" i="4"/>
  <c r="M1599" i="4"/>
  <c r="G1599" i="4"/>
  <c r="R1599" i="4" s="1"/>
  <c r="V1599" i="4" s="1"/>
  <c r="Q1598" i="4"/>
  <c r="U1598" i="4" s="1"/>
  <c r="P1598" i="4"/>
  <c r="O1598" i="4"/>
  <c r="N1598" i="4"/>
  <c r="M1598" i="4"/>
  <c r="G1598" i="4"/>
  <c r="R1598" i="4" s="1"/>
  <c r="V1598" i="4" s="1"/>
  <c r="Q1597" i="4"/>
  <c r="U1597" i="4" s="1"/>
  <c r="P1597" i="4"/>
  <c r="O1597" i="4"/>
  <c r="N1597" i="4"/>
  <c r="M1597" i="4"/>
  <c r="G1597" i="4"/>
  <c r="R1597" i="4" s="1"/>
  <c r="V1597" i="4" s="1"/>
  <c r="Q1596" i="4"/>
  <c r="U1596" i="4" s="1"/>
  <c r="P1596" i="4"/>
  <c r="O1596" i="4"/>
  <c r="N1596" i="4"/>
  <c r="M1596" i="4"/>
  <c r="J1596" i="4" s="1"/>
  <c r="T1596" i="4" s="1"/>
  <c r="G1596" i="4"/>
  <c r="R1596" i="4" s="1"/>
  <c r="V1596" i="4" s="1"/>
  <c r="Q1595" i="4"/>
  <c r="U1595" i="4" s="1"/>
  <c r="P1595" i="4"/>
  <c r="O1595" i="4"/>
  <c r="N1595" i="4"/>
  <c r="M1595" i="4"/>
  <c r="G1595" i="4"/>
  <c r="R1595" i="4" s="1"/>
  <c r="V1595" i="4" s="1"/>
  <c r="Q1594" i="4"/>
  <c r="U1594" i="4" s="1"/>
  <c r="P1594" i="4"/>
  <c r="O1594" i="4"/>
  <c r="N1594" i="4"/>
  <c r="M1594" i="4"/>
  <c r="G1594" i="4"/>
  <c r="R1594" i="4" s="1"/>
  <c r="V1594" i="4" s="1"/>
  <c r="Q1593" i="4"/>
  <c r="U1593" i="4" s="1"/>
  <c r="P1593" i="4"/>
  <c r="O1593" i="4"/>
  <c r="N1593" i="4"/>
  <c r="M1593" i="4"/>
  <c r="G1593" i="4"/>
  <c r="R1593" i="4" s="1"/>
  <c r="V1593" i="4" s="1"/>
  <c r="Q1592" i="4"/>
  <c r="U1592" i="4" s="1"/>
  <c r="P1592" i="4"/>
  <c r="O1592" i="4"/>
  <c r="N1592" i="4"/>
  <c r="M1592" i="4"/>
  <c r="G1592" i="4"/>
  <c r="R1592" i="4" s="1"/>
  <c r="V1592" i="4" s="1"/>
  <c r="Q1591" i="4"/>
  <c r="U1591" i="4" s="1"/>
  <c r="P1591" i="4"/>
  <c r="O1591" i="4"/>
  <c r="N1591" i="4"/>
  <c r="M1591" i="4"/>
  <c r="G1591" i="4"/>
  <c r="R1591" i="4" s="1"/>
  <c r="V1591" i="4" s="1"/>
  <c r="Q1590" i="4"/>
  <c r="U1590" i="4" s="1"/>
  <c r="P1590" i="4"/>
  <c r="O1590" i="4"/>
  <c r="N1590" i="4"/>
  <c r="M1590" i="4"/>
  <c r="G1590" i="4"/>
  <c r="R1590" i="4" s="1"/>
  <c r="V1590" i="4" s="1"/>
  <c r="Q1589" i="4"/>
  <c r="U1589" i="4" s="1"/>
  <c r="P1589" i="4"/>
  <c r="O1589" i="4"/>
  <c r="N1589" i="4"/>
  <c r="M1589" i="4"/>
  <c r="G1589" i="4"/>
  <c r="R1589" i="4" s="1"/>
  <c r="V1589" i="4" s="1"/>
  <c r="Q1588" i="4"/>
  <c r="U1588" i="4" s="1"/>
  <c r="P1588" i="4"/>
  <c r="O1588" i="4"/>
  <c r="N1588" i="4"/>
  <c r="M1588" i="4"/>
  <c r="G1588" i="4"/>
  <c r="R1588" i="4" s="1"/>
  <c r="V1588" i="4" s="1"/>
  <c r="Q1587" i="4"/>
  <c r="U1587" i="4" s="1"/>
  <c r="P1587" i="4"/>
  <c r="O1587" i="4"/>
  <c r="N1587" i="4"/>
  <c r="M1587" i="4"/>
  <c r="G1587" i="4"/>
  <c r="R1587" i="4" s="1"/>
  <c r="V1587" i="4" s="1"/>
  <c r="Q1586" i="4"/>
  <c r="U1586" i="4" s="1"/>
  <c r="P1586" i="4"/>
  <c r="O1586" i="4"/>
  <c r="N1586" i="4"/>
  <c r="M1586" i="4"/>
  <c r="G1586" i="4"/>
  <c r="R1586" i="4" s="1"/>
  <c r="V1586" i="4" s="1"/>
  <c r="Q1585" i="4"/>
  <c r="U1585" i="4" s="1"/>
  <c r="P1585" i="4"/>
  <c r="O1585" i="4"/>
  <c r="N1585" i="4"/>
  <c r="M1585" i="4"/>
  <c r="G1585" i="4"/>
  <c r="R1585" i="4" s="1"/>
  <c r="V1585" i="4" s="1"/>
  <c r="Q1584" i="4"/>
  <c r="U1584" i="4" s="1"/>
  <c r="P1584" i="4"/>
  <c r="O1584" i="4"/>
  <c r="N1584" i="4"/>
  <c r="M1584" i="4"/>
  <c r="G1584" i="4"/>
  <c r="R1584" i="4" s="1"/>
  <c r="V1584" i="4" s="1"/>
  <c r="Q1583" i="4"/>
  <c r="U1583" i="4" s="1"/>
  <c r="P1583" i="4"/>
  <c r="O1583" i="4"/>
  <c r="N1583" i="4"/>
  <c r="M1583" i="4"/>
  <c r="G1583" i="4"/>
  <c r="R1583" i="4" s="1"/>
  <c r="V1583" i="4" s="1"/>
  <c r="Q1582" i="4"/>
  <c r="U1582" i="4" s="1"/>
  <c r="P1582" i="4"/>
  <c r="O1582" i="4"/>
  <c r="N1582" i="4"/>
  <c r="M1582" i="4"/>
  <c r="G1582" i="4"/>
  <c r="R1582" i="4" s="1"/>
  <c r="V1582" i="4" s="1"/>
  <c r="Q1581" i="4"/>
  <c r="U1581" i="4" s="1"/>
  <c r="P1581" i="4"/>
  <c r="O1581" i="4"/>
  <c r="N1581" i="4"/>
  <c r="M1581" i="4"/>
  <c r="G1581" i="4"/>
  <c r="R1581" i="4" s="1"/>
  <c r="V1581" i="4" s="1"/>
  <c r="Q1580" i="4"/>
  <c r="U1580" i="4" s="1"/>
  <c r="P1580" i="4"/>
  <c r="O1580" i="4"/>
  <c r="N1580" i="4"/>
  <c r="M1580" i="4"/>
  <c r="J1580" i="4" s="1"/>
  <c r="T1580" i="4" s="1"/>
  <c r="G1580" i="4"/>
  <c r="R1580" i="4" s="1"/>
  <c r="V1580" i="4" s="1"/>
  <c r="Q1579" i="4"/>
  <c r="U1579" i="4" s="1"/>
  <c r="P1579" i="4"/>
  <c r="O1579" i="4"/>
  <c r="N1579" i="4"/>
  <c r="M1579" i="4"/>
  <c r="G1579" i="4"/>
  <c r="R1579" i="4" s="1"/>
  <c r="V1579" i="4" s="1"/>
  <c r="Q1578" i="4"/>
  <c r="U1578" i="4" s="1"/>
  <c r="P1578" i="4"/>
  <c r="O1578" i="4"/>
  <c r="N1578" i="4"/>
  <c r="M1578" i="4"/>
  <c r="G1578" i="4"/>
  <c r="R1578" i="4" s="1"/>
  <c r="V1578" i="4" s="1"/>
  <c r="Q1577" i="4"/>
  <c r="U1577" i="4" s="1"/>
  <c r="P1577" i="4"/>
  <c r="O1577" i="4"/>
  <c r="N1577" i="4"/>
  <c r="M1577" i="4"/>
  <c r="G1577" i="4"/>
  <c r="R1577" i="4" s="1"/>
  <c r="V1577" i="4" s="1"/>
  <c r="Q1576" i="4"/>
  <c r="U1576" i="4" s="1"/>
  <c r="P1576" i="4"/>
  <c r="O1576" i="4"/>
  <c r="N1576" i="4"/>
  <c r="M1576" i="4"/>
  <c r="G1576" i="4"/>
  <c r="R1576" i="4" s="1"/>
  <c r="V1576" i="4" s="1"/>
  <c r="Q1575" i="4"/>
  <c r="U1575" i="4" s="1"/>
  <c r="P1575" i="4"/>
  <c r="O1575" i="4"/>
  <c r="N1575" i="4"/>
  <c r="M1575" i="4"/>
  <c r="G1575" i="4"/>
  <c r="R1575" i="4" s="1"/>
  <c r="V1575" i="4" s="1"/>
  <c r="Q1574" i="4"/>
  <c r="U1574" i="4" s="1"/>
  <c r="P1574" i="4"/>
  <c r="O1574" i="4"/>
  <c r="N1574" i="4"/>
  <c r="M1574" i="4"/>
  <c r="G1574" i="4"/>
  <c r="R1574" i="4" s="1"/>
  <c r="V1574" i="4" s="1"/>
  <c r="Q1573" i="4"/>
  <c r="U1573" i="4" s="1"/>
  <c r="P1573" i="4"/>
  <c r="O1573" i="4"/>
  <c r="N1573" i="4"/>
  <c r="M1573" i="4"/>
  <c r="G1573" i="4"/>
  <c r="R1573" i="4" s="1"/>
  <c r="V1573" i="4" s="1"/>
  <c r="Q1572" i="4"/>
  <c r="U1572" i="4" s="1"/>
  <c r="P1572" i="4"/>
  <c r="O1572" i="4"/>
  <c r="N1572" i="4"/>
  <c r="M1572" i="4"/>
  <c r="G1572" i="4"/>
  <c r="R1572" i="4" s="1"/>
  <c r="V1572" i="4" s="1"/>
  <c r="Q1571" i="4"/>
  <c r="U1571" i="4" s="1"/>
  <c r="P1571" i="4"/>
  <c r="O1571" i="4"/>
  <c r="N1571" i="4"/>
  <c r="M1571" i="4"/>
  <c r="G1571" i="4"/>
  <c r="R1571" i="4" s="1"/>
  <c r="V1571" i="4" s="1"/>
  <c r="Q1570" i="4"/>
  <c r="U1570" i="4" s="1"/>
  <c r="P1570" i="4"/>
  <c r="O1570" i="4"/>
  <c r="N1570" i="4"/>
  <c r="M1570" i="4"/>
  <c r="G1570" i="4"/>
  <c r="R1570" i="4" s="1"/>
  <c r="V1570" i="4" s="1"/>
  <c r="Q1569" i="4"/>
  <c r="U1569" i="4" s="1"/>
  <c r="P1569" i="4"/>
  <c r="O1569" i="4"/>
  <c r="N1569" i="4"/>
  <c r="M1569" i="4"/>
  <c r="J1569" i="4" s="1"/>
  <c r="G1569" i="4"/>
  <c r="R1569" i="4" s="1"/>
  <c r="V1569" i="4" s="1"/>
  <c r="Q1568" i="4"/>
  <c r="U1568" i="4" s="1"/>
  <c r="P1568" i="4"/>
  <c r="O1568" i="4"/>
  <c r="N1568" i="4"/>
  <c r="M1568" i="4"/>
  <c r="G1568" i="4"/>
  <c r="R1568" i="4" s="1"/>
  <c r="V1568" i="4" s="1"/>
  <c r="Q1567" i="4"/>
  <c r="U1567" i="4" s="1"/>
  <c r="P1567" i="4"/>
  <c r="O1567" i="4"/>
  <c r="N1567" i="4"/>
  <c r="M1567" i="4"/>
  <c r="G1567" i="4"/>
  <c r="R1567" i="4" s="1"/>
  <c r="V1567" i="4" s="1"/>
  <c r="Q1566" i="4"/>
  <c r="U1566" i="4" s="1"/>
  <c r="P1566" i="4"/>
  <c r="O1566" i="4"/>
  <c r="N1566" i="4"/>
  <c r="M1566" i="4"/>
  <c r="G1566" i="4"/>
  <c r="R1566" i="4" s="1"/>
  <c r="V1566" i="4" s="1"/>
  <c r="Q1565" i="4"/>
  <c r="U1565" i="4" s="1"/>
  <c r="P1565" i="4"/>
  <c r="O1565" i="4"/>
  <c r="N1565" i="4"/>
  <c r="M1565" i="4"/>
  <c r="G1565" i="4"/>
  <c r="R1565" i="4" s="1"/>
  <c r="V1565" i="4" s="1"/>
  <c r="Q1564" i="4"/>
  <c r="U1564" i="4" s="1"/>
  <c r="P1564" i="4"/>
  <c r="O1564" i="4"/>
  <c r="N1564" i="4"/>
  <c r="M1564" i="4"/>
  <c r="G1564" i="4"/>
  <c r="R1564" i="4" s="1"/>
  <c r="V1564" i="4" s="1"/>
  <c r="Q1563" i="4"/>
  <c r="U1563" i="4" s="1"/>
  <c r="P1563" i="4"/>
  <c r="O1563" i="4"/>
  <c r="N1563" i="4"/>
  <c r="M1563" i="4"/>
  <c r="G1563" i="4"/>
  <c r="R1563" i="4" s="1"/>
  <c r="V1563" i="4" s="1"/>
  <c r="Q1562" i="4"/>
  <c r="U1562" i="4" s="1"/>
  <c r="P1562" i="4"/>
  <c r="O1562" i="4"/>
  <c r="N1562" i="4"/>
  <c r="M1562" i="4"/>
  <c r="G1562" i="4"/>
  <c r="R1562" i="4" s="1"/>
  <c r="V1562" i="4" s="1"/>
  <c r="Q1561" i="4"/>
  <c r="U1561" i="4" s="1"/>
  <c r="P1561" i="4"/>
  <c r="O1561" i="4"/>
  <c r="N1561" i="4"/>
  <c r="M1561" i="4"/>
  <c r="G1561" i="4"/>
  <c r="R1561" i="4" s="1"/>
  <c r="V1561" i="4" s="1"/>
  <c r="Q1560" i="4"/>
  <c r="U1560" i="4" s="1"/>
  <c r="P1560" i="4"/>
  <c r="O1560" i="4"/>
  <c r="N1560" i="4"/>
  <c r="M1560" i="4"/>
  <c r="G1560" i="4"/>
  <c r="R1560" i="4" s="1"/>
  <c r="V1560" i="4" s="1"/>
  <c r="Q1559" i="4"/>
  <c r="U1559" i="4" s="1"/>
  <c r="P1559" i="4"/>
  <c r="O1559" i="4"/>
  <c r="N1559" i="4"/>
  <c r="M1559" i="4"/>
  <c r="G1559" i="4"/>
  <c r="R1559" i="4" s="1"/>
  <c r="V1559" i="4" s="1"/>
  <c r="Q1558" i="4"/>
  <c r="U1558" i="4" s="1"/>
  <c r="P1558" i="4"/>
  <c r="O1558" i="4"/>
  <c r="N1558" i="4"/>
  <c r="M1558" i="4"/>
  <c r="G1558" i="4"/>
  <c r="R1558" i="4" s="1"/>
  <c r="V1558" i="4" s="1"/>
  <c r="Q1557" i="4"/>
  <c r="U1557" i="4" s="1"/>
  <c r="P1557" i="4"/>
  <c r="O1557" i="4"/>
  <c r="N1557" i="4"/>
  <c r="M1557" i="4"/>
  <c r="G1557" i="4"/>
  <c r="R1557" i="4" s="1"/>
  <c r="V1557" i="4" s="1"/>
  <c r="Q1556" i="4"/>
  <c r="U1556" i="4" s="1"/>
  <c r="P1556" i="4"/>
  <c r="O1556" i="4"/>
  <c r="N1556" i="4"/>
  <c r="J1556" i="4" s="1"/>
  <c r="T1556" i="4" s="1"/>
  <c r="M1556" i="4"/>
  <c r="G1556" i="4"/>
  <c r="R1556" i="4" s="1"/>
  <c r="V1556" i="4" s="1"/>
  <c r="Q1555" i="4"/>
  <c r="U1555" i="4" s="1"/>
  <c r="P1555" i="4"/>
  <c r="O1555" i="4"/>
  <c r="N1555" i="4"/>
  <c r="M1555" i="4"/>
  <c r="G1555" i="4"/>
  <c r="R1555" i="4" s="1"/>
  <c r="V1555" i="4" s="1"/>
  <c r="Q1554" i="4"/>
  <c r="U1554" i="4" s="1"/>
  <c r="P1554" i="4"/>
  <c r="O1554" i="4"/>
  <c r="N1554" i="4"/>
  <c r="M1554" i="4"/>
  <c r="G1554" i="4"/>
  <c r="R1554" i="4" s="1"/>
  <c r="V1554" i="4" s="1"/>
  <c r="Q1553" i="4"/>
  <c r="U1553" i="4" s="1"/>
  <c r="P1553" i="4"/>
  <c r="O1553" i="4"/>
  <c r="N1553" i="4"/>
  <c r="M1553" i="4"/>
  <c r="G1553" i="4"/>
  <c r="R1553" i="4" s="1"/>
  <c r="V1553" i="4" s="1"/>
  <c r="Q1552" i="4"/>
  <c r="U1552" i="4" s="1"/>
  <c r="P1552" i="4"/>
  <c r="O1552" i="4"/>
  <c r="N1552" i="4"/>
  <c r="M1552" i="4"/>
  <c r="G1552" i="4"/>
  <c r="R1552" i="4" s="1"/>
  <c r="V1552" i="4" s="1"/>
  <c r="Q1551" i="4"/>
  <c r="U1551" i="4" s="1"/>
  <c r="P1551" i="4"/>
  <c r="O1551" i="4"/>
  <c r="N1551" i="4"/>
  <c r="M1551" i="4"/>
  <c r="G1551" i="4"/>
  <c r="R1551" i="4" s="1"/>
  <c r="V1551" i="4" s="1"/>
  <c r="Q1550" i="4"/>
  <c r="U1550" i="4" s="1"/>
  <c r="P1550" i="4"/>
  <c r="O1550" i="4"/>
  <c r="N1550" i="4"/>
  <c r="M1550" i="4"/>
  <c r="G1550" i="4"/>
  <c r="R1550" i="4" s="1"/>
  <c r="V1550" i="4" s="1"/>
  <c r="Q1549" i="4"/>
  <c r="U1549" i="4" s="1"/>
  <c r="P1549" i="4"/>
  <c r="O1549" i="4"/>
  <c r="N1549" i="4"/>
  <c r="M1549" i="4"/>
  <c r="G1549" i="4"/>
  <c r="R1549" i="4" s="1"/>
  <c r="V1549" i="4" s="1"/>
  <c r="Q1548" i="4"/>
  <c r="U1548" i="4" s="1"/>
  <c r="P1548" i="4"/>
  <c r="O1548" i="4"/>
  <c r="N1548" i="4"/>
  <c r="M1548" i="4"/>
  <c r="J1548" i="4" s="1"/>
  <c r="T1548" i="4" s="1"/>
  <c r="G1548" i="4"/>
  <c r="R1548" i="4" s="1"/>
  <c r="V1548" i="4" s="1"/>
  <c r="Q1547" i="4"/>
  <c r="U1547" i="4" s="1"/>
  <c r="P1547" i="4"/>
  <c r="O1547" i="4"/>
  <c r="N1547" i="4"/>
  <c r="M1547" i="4"/>
  <c r="G1547" i="4"/>
  <c r="R1547" i="4" s="1"/>
  <c r="V1547" i="4" s="1"/>
  <c r="Q1546" i="4"/>
  <c r="U1546" i="4" s="1"/>
  <c r="P1546" i="4"/>
  <c r="O1546" i="4"/>
  <c r="N1546" i="4"/>
  <c r="M1546" i="4"/>
  <c r="G1546" i="4"/>
  <c r="R1546" i="4" s="1"/>
  <c r="V1546" i="4" s="1"/>
  <c r="Q1545" i="4"/>
  <c r="U1545" i="4" s="1"/>
  <c r="P1545" i="4"/>
  <c r="O1545" i="4"/>
  <c r="N1545" i="4"/>
  <c r="M1545" i="4"/>
  <c r="G1545" i="4"/>
  <c r="R1545" i="4" s="1"/>
  <c r="V1545" i="4" s="1"/>
  <c r="Q1544" i="4"/>
  <c r="U1544" i="4" s="1"/>
  <c r="P1544" i="4"/>
  <c r="O1544" i="4"/>
  <c r="N1544" i="4"/>
  <c r="M1544" i="4"/>
  <c r="G1544" i="4"/>
  <c r="R1544" i="4" s="1"/>
  <c r="V1544" i="4" s="1"/>
  <c r="Q1543" i="4"/>
  <c r="U1543" i="4" s="1"/>
  <c r="P1543" i="4"/>
  <c r="O1543" i="4"/>
  <c r="N1543" i="4"/>
  <c r="M1543" i="4"/>
  <c r="G1543" i="4"/>
  <c r="R1543" i="4" s="1"/>
  <c r="V1543" i="4" s="1"/>
  <c r="Q1542" i="4"/>
  <c r="U1542" i="4" s="1"/>
  <c r="P1542" i="4"/>
  <c r="O1542" i="4"/>
  <c r="N1542" i="4"/>
  <c r="M1542" i="4"/>
  <c r="G1542" i="4"/>
  <c r="R1542" i="4" s="1"/>
  <c r="V1542" i="4" s="1"/>
  <c r="Q1541" i="4"/>
  <c r="U1541" i="4" s="1"/>
  <c r="P1541" i="4"/>
  <c r="O1541" i="4"/>
  <c r="N1541" i="4"/>
  <c r="M1541" i="4"/>
  <c r="G1541" i="4"/>
  <c r="R1541" i="4" s="1"/>
  <c r="V1541" i="4" s="1"/>
  <c r="Q1540" i="4"/>
  <c r="U1540" i="4" s="1"/>
  <c r="P1540" i="4"/>
  <c r="O1540" i="4"/>
  <c r="N1540" i="4"/>
  <c r="M1540" i="4"/>
  <c r="G1540" i="4"/>
  <c r="R1540" i="4" s="1"/>
  <c r="V1540" i="4" s="1"/>
  <c r="Q1539" i="4"/>
  <c r="U1539" i="4" s="1"/>
  <c r="P1539" i="4"/>
  <c r="O1539" i="4"/>
  <c r="N1539" i="4"/>
  <c r="M1539" i="4"/>
  <c r="J1539" i="4" s="1"/>
  <c r="G1539" i="4"/>
  <c r="R1539" i="4" s="1"/>
  <c r="V1539" i="4" s="1"/>
  <c r="Q1538" i="4"/>
  <c r="U1538" i="4" s="1"/>
  <c r="P1538" i="4"/>
  <c r="O1538" i="4"/>
  <c r="N1538" i="4"/>
  <c r="M1538" i="4"/>
  <c r="G1538" i="4"/>
  <c r="R1538" i="4" s="1"/>
  <c r="V1538" i="4" s="1"/>
  <c r="Q1537" i="4"/>
  <c r="U1537" i="4" s="1"/>
  <c r="P1537" i="4"/>
  <c r="O1537" i="4"/>
  <c r="N1537" i="4"/>
  <c r="M1537" i="4"/>
  <c r="G1537" i="4"/>
  <c r="R1537" i="4" s="1"/>
  <c r="V1537" i="4" s="1"/>
  <c r="Q1536" i="4"/>
  <c r="U1536" i="4" s="1"/>
  <c r="P1536" i="4"/>
  <c r="O1536" i="4"/>
  <c r="N1536" i="4"/>
  <c r="M1536" i="4"/>
  <c r="G1536" i="4"/>
  <c r="R1536" i="4" s="1"/>
  <c r="V1536" i="4" s="1"/>
  <c r="Q1535" i="4"/>
  <c r="U1535" i="4" s="1"/>
  <c r="P1535" i="4"/>
  <c r="O1535" i="4"/>
  <c r="N1535" i="4"/>
  <c r="M1535" i="4"/>
  <c r="G1535" i="4"/>
  <c r="R1535" i="4" s="1"/>
  <c r="V1535" i="4" s="1"/>
  <c r="Q1534" i="4"/>
  <c r="U1534" i="4" s="1"/>
  <c r="P1534" i="4"/>
  <c r="O1534" i="4"/>
  <c r="N1534" i="4"/>
  <c r="M1534" i="4"/>
  <c r="G1534" i="4"/>
  <c r="R1534" i="4" s="1"/>
  <c r="V1534" i="4" s="1"/>
  <c r="Q1533" i="4"/>
  <c r="U1533" i="4" s="1"/>
  <c r="P1533" i="4"/>
  <c r="O1533" i="4"/>
  <c r="N1533" i="4"/>
  <c r="M1533" i="4"/>
  <c r="G1533" i="4"/>
  <c r="R1533" i="4" s="1"/>
  <c r="V1533" i="4" s="1"/>
  <c r="Q1532" i="4"/>
  <c r="U1532" i="4" s="1"/>
  <c r="P1532" i="4"/>
  <c r="O1532" i="4"/>
  <c r="N1532" i="4"/>
  <c r="M1532" i="4"/>
  <c r="G1532" i="4"/>
  <c r="R1532" i="4" s="1"/>
  <c r="V1532" i="4" s="1"/>
  <c r="Q1531" i="4"/>
  <c r="U1531" i="4" s="1"/>
  <c r="P1531" i="4"/>
  <c r="O1531" i="4"/>
  <c r="N1531" i="4"/>
  <c r="M1531" i="4"/>
  <c r="G1531" i="4"/>
  <c r="R1531" i="4" s="1"/>
  <c r="V1531" i="4" s="1"/>
  <c r="Q1530" i="4"/>
  <c r="U1530" i="4" s="1"/>
  <c r="P1530" i="4"/>
  <c r="O1530" i="4"/>
  <c r="N1530" i="4"/>
  <c r="M1530" i="4"/>
  <c r="G1530" i="4"/>
  <c r="R1530" i="4" s="1"/>
  <c r="V1530" i="4" s="1"/>
  <c r="Q1529" i="4"/>
  <c r="U1529" i="4" s="1"/>
  <c r="P1529" i="4"/>
  <c r="O1529" i="4"/>
  <c r="N1529" i="4"/>
  <c r="M1529" i="4"/>
  <c r="G1529" i="4"/>
  <c r="R1529" i="4" s="1"/>
  <c r="V1529" i="4" s="1"/>
  <c r="Q1528" i="4"/>
  <c r="U1528" i="4" s="1"/>
  <c r="P1528" i="4"/>
  <c r="O1528" i="4"/>
  <c r="N1528" i="4"/>
  <c r="M1528" i="4"/>
  <c r="G1528" i="4"/>
  <c r="R1528" i="4" s="1"/>
  <c r="V1528" i="4" s="1"/>
  <c r="Q1527" i="4"/>
  <c r="U1527" i="4" s="1"/>
  <c r="P1527" i="4"/>
  <c r="O1527" i="4"/>
  <c r="N1527" i="4"/>
  <c r="M1527" i="4"/>
  <c r="G1527" i="4"/>
  <c r="R1527" i="4" s="1"/>
  <c r="V1527" i="4" s="1"/>
  <c r="Q1526" i="4"/>
  <c r="U1526" i="4" s="1"/>
  <c r="P1526" i="4"/>
  <c r="O1526" i="4"/>
  <c r="N1526" i="4"/>
  <c r="M1526" i="4"/>
  <c r="G1526" i="4"/>
  <c r="R1526" i="4" s="1"/>
  <c r="V1526" i="4" s="1"/>
  <c r="Q1525" i="4"/>
  <c r="U1525" i="4" s="1"/>
  <c r="P1525" i="4"/>
  <c r="O1525" i="4"/>
  <c r="N1525" i="4"/>
  <c r="M1525" i="4"/>
  <c r="G1525" i="4"/>
  <c r="R1525" i="4" s="1"/>
  <c r="V1525" i="4" s="1"/>
  <c r="Q1524" i="4"/>
  <c r="U1524" i="4" s="1"/>
  <c r="P1524" i="4"/>
  <c r="O1524" i="4"/>
  <c r="N1524" i="4"/>
  <c r="M1524" i="4"/>
  <c r="G1524" i="4"/>
  <c r="R1524" i="4" s="1"/>
  <c r="V1524" i="4" s="1"/>
  <c r="Q1523" i="4"/>
  <c r="U1523" i="4" s="1"/>
  <c r="P1523" i="4"/>
  <c r="O1523" i="4"/>
  <c r="N1523" i="4"/>
  <c r="M1523" i="4"/>
  <c r="G1523" i="4"/>
  <c r="R1523" i="4" s="1"/>
  <c r="V1523" i="4" s="1"/>
  <c r="Q1522" i="4"/>
  <c r="U1522" i="4" s="1"/>
  <c r="P1522" i="4"/>
  <c r="O1522" i="4"/>
  <c r="N1522" i="4"/>
  <c r="M1522" i="4"/>
  <c r="G1522" i="4"/>
  <c r="R1522" i="4" s="1"/>
  <c r="V1522" i="4" s="1"/>
  <c r="Q1521" i="4"/>
  <c r="U1521" i="4" s="1"/>
  <c r="P1521" i="4"/>
  <c r="O1521" i="4"/>
  <c r="N1521" i="4"/>
  <c r="M1521" i="4"/>
  <c r="G1521" i="4"/>
  <c r="R1521" i="4" s="1"/>
  <c r="V1521" i="4" s="1"/>
  <c r="Q1520" i="4"/>
  <c r="U1520" i="4" s="1"/>
  <c r="P1520" i="4"/>
  <c r="O1520" i="4"/>
  <c r="N1520" i="4"/>
  <c r="M1520" i="4"/>
  <c r="G1520" i="4"/>
  <c r="R1520" i="4" s="1"/>
  <c r="V1520" i="4" s="1"/>
  <c r="Q1519" i="4"/>
  <c r="U1519" i="4" s="1"/>
  <c r="P1519" i="4"/>
  <c r="O1519" i="4"/>
  <c r="N1519" i="4"/>
  <c r="M1519" i="4"/>
  <c r="G1519" i="4"/>
  <c r="R1519" i="4" s="1"/>
  <c r="V1519" i="4" s="1"/>
  <c r="Q1518" i="4"/>
  <c r="U1518" i="4" s="1"/>
  <c r="P1518" i="4"/>
  <c r="O1518" i="4"/>
  <c r="N1518" i="4"/>
  <c r="M1518" i="4"/>
  <c r="G1518" i="4"/>
  <c r="R1518" i="4" s="1"/>
  <c r="V1518" i="4" s="1"/>
  <c r="Q1517" i="4"/>
  <c r="U1517" i="4" s="1"/>
  <c r="P1517" i="4"/>
  <c r="O1517" i="4"/>
  <c r="N1517" i="4"/>
  <c r="M1517" i="4"/>
  <c r="G1517" i="4"/>
  <c r="R1517" i="4" s="1"/>
  <c r="V1517" i="4" s="1"/>
  <c r="Q1516" i="4"/>
  <c r="U1516" i="4" s="1"/>
  <c r="P1516" i="4"/>
  <c r="O1516" i="4"/>
  <c r="N1516" i="4"/>
  <c r="M1516" i="4"/>
  <c r="G1516" i="4"/>
  <c r="R1516" i="4" s="1"/>
  <c r="V1516" i="4" s="1"/>
  <c r="Q1515" i="4"/>
  <c r="U1515" i="4" s="1"/>
  <c r="P1515" i="4"/>
  <c r="O1515" i="4"/>
  <c r="N1515" i="4"/>
  <c r="M1515" i="4"/>
  <c r="G1515" i="4"/>
  <c r="R1515" i="4" s="1"/>
  <c r="V1515" i="4" s="1"/>
  <c r="Q1514" i="4"/>
  <c r="U1514" i="4" s="1"/>
  <c r="P1514" i="4"/>
  <c r="O1514" i="4"/>
  <c r="N1514" i="4"/>
  <c r="M1514" i="4"/>
  <c r="G1514" i="4"/>
  <c r="R1514" i="4" s="1"/>
  <c r="V1514" i="4" s="1"/>
  <c r="Q1513" i="4"/>
  <c r="U1513" i="4" s="1"/>
  <c r="P1513" i="4"/>
  <c r="O1513" i="4"/>
  <c r="N1513" i="4"/>
  <c r="M1513" i="4"/>
  <c r="G1513" i="4"/>
  <c r="R1513" i="4" s="1"/>
  <c r="V1513" i="4" s="1"/>
  <c r="Q1512" i="4"/>
  <c r="U1512" i="4" s="1"/>
  <c r="P1512" i="4"/>
  <c r="O1512" i="4"/>
  <c r="N1512" i="4"/>
  <c r="M1512" i="4"/>
  <c r="G1512" i="4"/>
  <c r="R1512" i="4" s="1"/>
  <c r="V1512" i="4" s="1"/>
  <c r="Q1511" i="4"/>
  <c r="U1511" i="4" s="1"/>
  <c r="P1511" i="4"/>
  <c r="O1511" i="4"/>
  <c r="N1511" i="4"/>
  <c r="M1511" i="4"/>
  <c r="G1511" i="4"/>
  <c r="R1511" i="4" s="1"/>
  <c r="V1511" i="4" s="1"/>
  <c r="Q1510" i="4"/>
  <c r="U1510" i="4" s="1"/>
  <c r="P1510" i="4"/>
  <c r="O1510" i="4"/>
  <c r="N1510" i="4"/>
  <c r="M1510" i="4"/>
  <c r="G1510" i="4"/>
  <c r="R1510" i="4" s="1"/>
  <c r="V1510" i="4" s="1"/>
  <c r="Q1509" i="4"/>
  <c r="U1509" i="4" s="1"/>
  <c r="P1509" i="4"/>
  <c r="O1509" i="4"/>
  <c r="N1509" i="4"/>
  <c r="M1509" i="4"/>
  <c r="G1509" i="4"/>
  <c r="R1509" i="4" s="1"/>
  <c r="V1509" i="4" s="1"/>
  <c r="Q1508" i="4"/>
  <c r="U1508" i="4" s="1"/>
  <c r="P1508" i="4"/>
  <c r="O1508" i="4"/>
  <c r="N1508" i="4"/>
  <c r="M1508" i="4"/>
  <c r="G1508" i="4"/>
  <c r="R1508" i="4" s="1"/>
  <c r="V1508" i="4" s="1"/>
  <c r="Q1507" i="4"/>
  <c r="U1507" i="4" s="1"/>
  <c r="P1507" i="4"/>
  <c r="O1507" i="4"/>
  <c r="N1507" i="4"/>
  <c r="M1507" i="4"/>
  <c r="J1507" i="4" s="1"/>
  <c r="G1507" i="4"/>
  <c r="R1507" i="4" s="1"/>
  <c r="V1507" i="4" s="1"/>
  <c r="Q1506" i="4"/>
  <c r="U1506" i="4" s="1"/>
  <c r="P1506" i="4"/>
  <c r="O1506" i="4"/>
  <c r="N1506" i="4"/>
  <c r="M1506" i="4"/>
  <c r="G1506" i="4"/>
  <c r="R1506" i="4" s="1"/>
  <c r="V1506" i="4" s="1"/>
  <c r="Q1505" i="4"/>
  <c r="U1505" i="4" s="1"/>
  <c r="P1505" i="4"/>
  <c r="O1505" i="4"/>
  <c r="N1505" i="4"/>
  <c r="M1505" i="4"/>
  <c r="J1505" i="4" s="1"/>
  <c r="G1505" i="4"/>
  <c r="R1505" i="4" s="1"/>
  <c r="V1505" i="4" s="1"/>
  <c r="Q1504" i="4"/>
  <c r="U1504" i="4" s="1"/>
  <c r="P1504" i="4"/>
  <c r="O1504" i="4"/>
  <c r="N1504" i="4"/>
  <c r="M1504" i="4"/>
  <c r="G1504" i="4"/>
  <c r="R1504" i="4" s="1"/>
  <c r="V1504" i="4" s="1"/>
  <c r="Q1503" i="4"/>
  <c r="U1503" i="4" s="1"/>
  <c r="P1503" i="4"/>
  <c r="O1503" i="4"/>
  <c r="N1503" i="4"/>
  <c r="M1503" i="4"/>
  <c r="G1503" i="4"/>
  <c r="R1503" i="4" s="1"/>
  <c r="V1503" i="4" s="1"/>
  <c r="Q1502" i="4"/>
  <c r="U1502" i="4" s="1"/>
  <c r="P1502" i="4"/>
  <c r="O1502" i="4"/>
  <c r="N1502" i="4"/>
  <c r="M1502" i="4"/>
  <c r="G1502" i="4"/>
  <c r="R1502" i="4" s="1"/>
  <c r="V1502" i="4" s="1"/>
  <c r="Q1501" i="4"/>
  <c r="U1501" i="4" s="1"/>
  <c r="P1501" i="4"/>
  <c r="O1501" i="4"/>
  <c r="N1501" i="4"/>
  <c r="M1501" i="4"/>
  <c r="G1501" i="4"/>
  <c r="R1501" i="4" s="1"/>
  <c r="V1501" i="4" s="1"/>
  <c r="Q1500" i="4"/>
  <c r="U1500" i="4" s="1"/>
  <c r="P1500" i="4"/>
  <c r="O1500" i="4"/>
  <c r="J1500" i="4" s="1"/>
  <c r="T1500" i="4" s="1"/>
  <c r="N1500" i="4"/>
  <c r="M1500" i="4"/>
  <c r="G1500" i="4"/>
  <c r="R1500" i="4" s="1"/>
  <c r="V1500" i="4" s="1"/>
  <c r="Q1499" i="4"/>
  <c r="U1499" i="4" s="1"/>
  <c r="P1499" i="4"/>
  <c r="O1499" i="4"/>
  <c r="N1499" i="4"/>
  <c r="M1499" i="4"/>
  <c r="G1499" i="4"/>
  <c r="R1499" i="4" s="1"/>
  <c r="V1499" i="4" s="1"/>
  <c r="Q1498" i="4"/>
  <c r="U1498" i="4" s="1"/>
  <c r="P1498" i="4"/>
  <c r="O1498" i="4"/>
  <c r="N1498" i="4"/>
  <c r="M1498" i="4"/>
  <c r="G1498" i="4"/>
  <c r="R1498" i="4" s="1"/>
  <c r="V1498" i="4" s="1"/>
  <c r="Q1497" i="4"/>
  <c r="U1497" i="4" s="1"/>
  <c r="P1497" i="4"/>
  <c r="O1497" i="4"/>
  <c r="N1497" i="4"/>
  <c r="M1497" i="4"/>
  <c r="G1497" i="4"/>
  <c r="R1497" i="4" s="1"/>
  <c r="V1497" i="4" s="1"/>
  <c r="Q1496" i="4"/>
  <c r="U1496" i="4" s="1"/>
  <c r="P1496" i="4"/>
  <c r="O1496" i="4"/>
  <c r="N1496" i="4"/>
  <c r="M1496" i="4"/>
  <c r="G1496" i="4"/>
  <c r="R1496" i="4" s="1"/>
  <c r="V1496" i="4" s="1"/>
  <c r="Q1495" i="4"/>
  <c r="U1495" i="4" s="1"/>
  <c r="P1495" i="4"/>
  <c r="O1495" i="4"/>
  <c r="N1495" i="4"/>
  <c r="M1495" i="4"/>
  <c r="G1495" i="4"/>
  <c r="R1495" i="4" s="1"/>
  <c r="V1495" i="4" s="1"/>
  <c r="Q1494" i="4"/>
  <c r="U1494" i="4" s="1"/>
  <c r="P1494" i="4"/>
  <c r="O1494" i="4"/>
  <c r="N1494" i="4"/>
  <c r="M1494" i="4"/>
  <c r="G1494" i="4"/>
  <c r="R1494" i="4" s="1"/>
  <c r="V1494" i="4" s="1"/>
  <c r="Q1493" i="4"/>
  <c r="U1493" i="4" s="1"/>
  <c r="P1493" i="4"/>
  <c r="O1493" i="4"/>
  <c r="N1493" i="4"/>
  <c r="M1493" i="4"/>
  <c r="G1493" i="4"/>
  <c r="R1493" i="4" s="1"/>
  <c r="V1493" i="4" s="1"/>
  <c r="Q1492" i="4"/>
  <c r="U1492" i="4" s="1"/>
  <c r="P1492" i="4"/>
  <c r="O1492" i="4"/>
  <c r="N1492" i="4"/>
  <c r="M1492" i="4"/>
  <c r="G1492" i="4"/>
  <c r="R1492" i="4" s="1"/>
  <c r="V1492" i="4" s="1"/>
  <c r="Q1491" i="4"/>
  <c r="U1491" i="4" s="1"/>
  <c r="P1491" i="4"/>
  <c r="O1491" i="4"/>
  <c r="N1491" i="4"/>
  <c r="M1491" i="4"/>
  <c r="G1491" i="4"/>
  <c r="R1491" i="4" s="1"/>
  <c r="V1491" i="4" s="1"/>
  <c r="Q1490" i="4"/>
  <c r="U1490" i="4" s="1"/>
  <c r="P1490" i="4"/>
  <c r="O1490" i="4"/>
  <c r="N1490" i="4"/>
  <c r="M1490" i="4"/>
  <c r="G1490" i="4"/>
  <c r="R1490" i="4" s="1"/>
  <c r="V1490" i="4" s="1"/>
  <c r="Q1489" i="4"/>
  <c r="U1489" i="4" s="1"/>
  <c r="P1489" i="4"/>
  <c r="O1489" i="4"/>
  <c r="N1489" i="4"/>
  <c r="M1489" i="4"/>
  <c r="G1489" i="4"/>
  <c r="R1489" i="4" s="1"/>
  <c r="V1489" i="4" s="1"/>
  <c r="Q1488" i="4"/>
  <c r="U1488" i="4" s="1"/>
  <c r="P1488" i="4"/>
  <c r="O1488" i="4"/>
  <c r="N1488" i="4"/>
  <c r="M1488" i="4"/>
  <c r="G1488" i="4"/>
  <c r="R1488" i="4" s="1"/>
  <c r="V1488" i="4" s="1"/>
  <c r="Q1487" i="4"/>
  <c r="U1487" i="4" s="1"/>
  <c r="P1487" i="4"/>
  <c r="O1487" i="4"/>
  <c r="N1487" i="4"/>
  <c r="M1487" i="4"/>
  <c r="G1487" i="4"/>
  <c r="R1487" i="4" s="1"/>
  <c r="V1487" i="4" s="1"/>
  <c r="Q1486" i="4"/>
  <c r="U1486" i="4" s="1"/>
  <c r="P1486" i="4"/>
  <c r="O1486" i="4"/>
  <c r="N1486" i="4"/>
  <c r="M1486" i="4"/>
  <c r="G1486" i="4"/>
  <c r="R1486" i="4" s="1"/>
  <c r="V1486" i="4" s="1"/>
  <c r="Q1485" i="4"/>
  <c r="U1485" i="4" s="1"/>
  <c r="P1485" i="4"/>
  <c r="O1485" i="4"/>
  <c r="N1485" i="4"/>
  <c r="M1485" i="4"/>
  <c r="G1485" i="4"/>
  <c r="R1485" i="4" s="1"/>
  <c r="V1485" i="4" s="1"/>
  <c r="Q1484" i="4"/>
  <c r="U1484" i="4" s="1"/>
  <c r="P1484" i="4"/>
  <c r="O1484" i="4"/>
  <c r="N1484" i="4"/>
  <c r="M1484" i="4"/>
  <c r="G1484" i="4"/>
  <c r="R1484" i="4" s="1"/>
  <c r="V1484" i="4" s="1"/>
  <c r="Q1483" i="4"/>
  <c r="U1483" i="4" s="1"/>
  <c r="P1483" i="4"/>
  <c r="O1483" i="4"/>
  <c r="N1483" i="4"/>
  <c r="M1483" i="4"/>
  <c r="G1483" i="4"/>
  <c r="R1483" i="4" s="1"/>
  <c r="V1483" i="4" s="1"/>
  <c r="Q1482" i="4"/>
  <c r="U1482" i="4" s="1"/>
  <c r="P1482" i="4"/>
  <c r="O1482" i="4"/>
  <c r="N1482" i="4"/>
  <c r="M1482" i="4"/>
  <c r="G1482" i="4"/>
  <c r="R1482" i="4" s="1"/>
  <c r="V1482" i="4" s="1"/>
  <c r="Q1481" i="4"/>
  <c r="U1481" i="4" s="1"/>
  <c r="P1481" i="4"/>
  <c r="O1481" i="4"/>
  <c r="N1481" i="4"/>
  <c r="M1481" i="4"/>
  <c r="G1481" i="4"/>
  <c r="R1481" i="4" s="1"/>
  <c r="V1481" i="4" s="1"/>
  <c r="Q1480" i="4"/>
  <c r="U1480" i="4" s="1"/>
  <c r="P1480" i="4"/>
  <c r="O1480" i="4"/>
  <c r="N1480" i="4"/>
  <c r="M1480" i="4"/>
  <c r="G1480" i="4"/>
  <c r="R1480" i="4" s="1"/>
  <c r="V1480" i="4" s="1"/>
  <c r="Q1479" i="4"/>
  <c r="U1479" i="4" s="1"/>
  <c r="P1479" i="4"/>
  <c r="O1479" i="4"/>
  <c r="N1479" i="4"/>
  <c r="M1479" i="4"/>
  <c r="G1479" i="4"/>
  <c r="R1479" i="4" s="1"/>
  <c r="V1479" i="4" s="1"/>
  <c r="Q1478" i="4"/>
  <c r="U1478" i="4" s="1"/>
  <c r="P1478" i="4"/>
  <c r="O1478" i="4"/>
  <c r="N1478" i="4"/>
  <c r="M1478" i="4"/>
  <c r="G1478" i="4"/>
  <c r="R1478" i="4" s="1"/>
  <c r="V1478" i="4" s="1"/>
  <c r="Q1477" i="4"/>
  <c r="U1477" i="4" s="1"/>
  <c r="P1477" i="4"/>
  <c r="O1477" i="4"/>
  <c r="N1477" i="4"/>
  <c r="M1477" i="4"/>
  <c r="G1477" i="4"/>
  <c r="R1477" i="4" s="1"/>
  <c r="V1477" i="4" s="1"/>
  <c r="Q1476" i="4"/>
  <c r="U1476" i="4" s="1"/>
  <c r="P1476" i="4"/>
  <c r="O1476" i="4"/>
  <c r="N1476" i="4"/>
  <c r="J1476" i="4" s="1"/>
  <c r="T1476" i="4" s="1"/>
  <c r="M1476" i="4"/>
  <c r="G1476" i="4"/>
  <c r="R1476" i="4" s="1"/>
  <c r="V1476" i="4" s="1"/>
  <c r="Q1475" i="4"/>
  <c r="U1475" i="4" s="1"/>
  <c r="P1475" i="4"/>
  <c r="O1475" i="4"/>
  <c r="N1475" i="4"/>
  <c r="M1475" i="4"/>
  <c r="G1475" i="4"/>
  <c r="R1475" i="4" s="1"/>
  <c r="V1475" i="4" s="1"/>
  <c r="Q1474" i="4"/>
  <c r="U1474" i="4" s="1"/>
  <c r="P1474" i="4"/>
  <c r="O1474" i="4"/>
  <c r="N1474" i="4"/>
  <c r="M1474" i="4"/>
  <c r="G1474" i="4"/>
  <c r="R1474" i="4" s="1"/>
  <c r="V1474" i="4" s="1"/>
  <c r="Q1473" i="4"/>
  <c r="U1473" i="4" s="1"/>
  <c r="P1473" i="4"/>
  <c r="O1473" i="4"/>
  <c r="N1473" i="4"/>
  <c r="M1473" i="4"/>
  <c r="G1473" i="4"/>
  <c r="R1473" i="4" s="1"/>
  <c r="V1473" i="4" s="1"/>
  <c r="Q1472" i="4"/>
  <c r="U1472" i="4" s="1"/>
  <c r="P1472" i="4"/>
  <c r="O1472" i="4"/>
  <c r="N1472" i="4"/>
  <c r="M1472" i="4"/>
  <c r="G1472" i="4"/>
  <c r="R1472" i="4" s="1"/>
  <c r="V1472" i="4" s="1"/>
  <c r="Q1471" i="4"/>
  <c r="U1471" i="4" s="1"/>
  <c r="P1471" i="4"/>
  <c r="O1471" i="4"/>
  <c r="N1471" i="4"/>
  <c r="M1471" i="4"/>
  <c r="G1471" i="4"/>
  <c r="R1471" i="4" s="1"/>
  <c r="V1471" i="4" s="1"/>
  <c r="Q1470" i="4"/>
  <c r="U1470" i="4" s="1"/>
  <c r="P1470" i="4"/>
  <c r="O1470" i="4"/>
  <c r="N1470" i="4"/>
  <c r="M1470" i="4"/>
  <c r="G1470" i="4"/>
  <c r="R1470" i="4" s="1"/>
  <c r="V1470" i="4" s="1"/>
  <c r="Q1469" i="4"/>
  <c r="U1469" i="4" s="1"/>
  <c r="P1469" i="4"/>
  <c r="O1469" i="4"/>
  <c r="N1469" i="4"/>
  <c r="M1469" i="4"/>
  <c r="G1469" i="4"/>
  <c r="R1469" i="4" s="1"/>
  <c r="V1469" i="4" s="1"/>
  <c r="Q1468" i="4"/>
  <c r="U1468" i="4" s="1"/>
  <c r="P1468" i="4"/>
  <c r="O1468" i="4"/>
  <c r="N1468" i="4"/>
  <c r="M1468" i="4"/>
  <c r="G1468" i="4"/>
  <c r="R1468" i="4" s="1"/>
  <c r="V1468" i="4" s="1"/>
  <c r="Q1467" i="4"/>
  <c r="U1467" i="4" s="1"/>
  <c r="P1467" i="4"/>
  <c r="O1467" i="4"/>
  <c r="N1467" i="4"/>
  <c r="M1467" i="4"/>
  <c r="G1467" i="4"/>
  <c r="R1467" i="4" s="1"/>
  <c r="V1467" i="4" s="1"/>
  <c r="Q1466" i="4"/>
  <c r="U1466" i="4" s="1"/>
  <c r="P1466" i="4"/>
  <c r="O1466" i="4"/>
  <c r="N1466" i="4"/>
  <c r="M1466" i="4"/>
  <c r="G1466" i="4"/>
  <c r="R1466" i="4" s="1"/>
  <c r="V1466" i="4" s="1"/>
  <c r="Q1465" i="4"/>
  <c r="U1465" i="4" s="1"/>
  <c r="P1465" i="4"/>
  <c r="O1465" i="4"/>
  <c r="N1465" i="4"/>
  <c r="M1465" i="4"/>
  <c r="G1465" i="4"/>
  <c r="R1465" i="4" s="1"/>
  <c r="V1465" i="4" s="1"/>
  <c r="Q1464" i="4"/>
  <c r="U1464" i="4" s="1"/>
  <c r="P1464" i="4"/>
  <c r="O1464" i="4"/>
  <c r="N1464" i="4"/>
  <c r="M1464" i="4"/>
  <c r="G1464" i="4"/>
  <c r="R1464" i="4" s="1"/>
  <c r="V1464" i="4" s="1"/>
  <c r="Q1463" i="4"/>
  <c r="U1463" i="4" s="1"/>
  <c r="P1463" i="4"/>
  <c r="O1463" i="4"/>
  <c r="N1463" i="4"/>
  <c r="M1463" i="4"/>
  <c r="G1463" i="4"/>
  <c r="R1463" i="4" s="1"/>
  <c r="V1463" i="4" s="1"/>
  <c r="Q1462" i="4"/>
  <c r="U1462" i="4" s="1"/>
  <c r="P1462" i="4"/>
  <c r="O1462" i="4"/>
  <c r="N1462" i="4"/>
  <c r="M1462" i="4"/>
  <c r="G1462" i="4"/>
  <c r="R1462" i="4" s="1"/>
  <c r="V1462" i="4" s="1"/>
  <c r="Q1461" i="4"/>
  <c r="U1461" i="4" s="1"/>
  <c r="P1461" i="4"/>
  <c r="O1461" i="4"/>
  <c r="N1461" i="4"/>
  <c r="M1461" i="4"/>
  <c r="G1461" i="4"/>
  <c r="R1461" i="4" s="1"/>
  <c r="V1461" i="4" s="1"/>
  <c r="Q1460" i="4"/>
  <c r="U1460" i="4" s="1"/>
  <c r="P1460" i="4"/>
  <c r="O1460" i="4"/>
  <c r="N1460" i="4"/>
  <c r="M1460" i="4"/>
  <c r="G1460" i="4"/>
  <c r="R1460" i="4" s="1"/>
  <c r="V1460" i="4" s="1"/>
  <c r="Q1459" i="4"/>
  <c r="U1459" i="4" s="1"/>
  <c r="P1459" i="4"/>
  <c r="O1459" i="4"/>
  <c r="N1459" i="4"/>
  <c r="M1459" i="4"/>
  <c r="G1459" i="4"/>
  <c r="R1459" i="4" s="1"/>
  <c r="V1459" i="4" s="1"/>
  <c r="Q1458" i="4"/>
  <c r="U1458" i="4" s="1"/>
  <c r="P1458" i="4"/>
  <c r="O1458" i="4"/>
  <c r="N1458" i="4"/>
  <c r="M1458" i="4"/>
  <c r="G1458" i="4"/>
  <c r="R1458" i="4" s="1"/>
  <c r="V1458" i="4" s="1"/>
  <c r="Q1457" i="4"/>
  <c r="U1457" i="4" s="1"/>
  <c r="P1457" i="4"/>
  <c r="O1457" i="4"/>
  <c r="N1457" i="4"/>
  <c r="M1457" i="4"/>
  <c r="G1457" i="4"/>
  <c r="R1457" i="4" s="1"/>
  <c r="V1457" i="4" s="1"/>
  <c r="Q1456" i="4"/>
  <c r="U1456" i="4" s="1"/>
  <c r="P1456" i="4"/>
  <c r="O1456" i="4"/>
  <c r="N1456" i="4"/>
  <c r="M1456" i="4"/>
  <c r="G1456" i="4"/>
  <c r="R1456" i="4" s="1"/>
  <c r="V1456" i="4" s="1"/>
  <c r="Q1455" i="4"/>
  <c r="U1455" i="4" s="1"/>
  <c r="P1455" i="4"/>
  <c r="O1455" i="4"/>
  <c r="N1455" i="4"/>
  <c r="M1455" i="4"/>
  <c r="G1455" i="4"/>
  <c r="R1455" i="4" s="1"/>
  <c r="V1455" i="4" s="1"/>
  <c r="Q1454" i="4"/>
  <c r="U1454" i="4" s="1"/>
  <c r="P1454" i="4"/>
  <c r="O1454" i="4"/>
  <c r="N1454" i="4"/>
  <c r="M1454" i="4"/>
  <c r="G1454" i="4"/>
  <c r="R1454" i="4" s="1"/>
  <c r="V1454" i="4" s="1"/>
  <c r="Q1453" i="4"/>
  <c r="U1453" i="4" s="1"/>
  <c r="P1453" i="4"/>
  <c r="O1453" i="4"/>
  <c r="N1453" i="4"/>
  <c r="M1453" i="4"/>
  <c r="G1453" i="4"/>
  <c r="R1453" i="4" s="1"/>
  <c r="V1453" i="4" s="1"/>
  <c r="Q1452" i="4"/>
  <c r="U1452" i="4" s="1"/>
  <c r="P1452" i="4"/>
  <c r="O1452" i="4"/>
  <c r="N1452" i="4"/>
  <c r="M1452" i="4"/>
  <c r="J1452" i="4" s="1"/>
  <c r="T1452" i="4" s="1"/>
  <c r="G1452" i="4"/>
  <c r="R1452" i="4" s="1"/>
  <c r="V1452" i="4" s="1"/>
  <c r="Q1451" i="4"/>
  <c r="U1451" i="4" s="1"/>
  <c r="P1451" i="4"/>
  <c r="O1451" i="4"/>
  <c r="N1451" i="4"/>
  <c r="M1451" i="4"/>
  <c r="G1451" i="4"/>
  <c r="R1451" i="4" s="1"/>
  <c r="V1451" i="4" s="1"/>
  <c r="Q1450" i="4"/>
  <c r="U1450" i="4" s="1"/>
  <c r="P1450" i="4"/>
  <c r="O1450" i="4"/>
  <c r="N1450" i="4"/>
  <c r="M1450" i="4"/>
  <c r="G1450" i="4"/>
  <c r="R1450" i="4" s="1"/>
  <c r="V1450" i="4" s="1"/>
  <c r="Q1449" i="4"/>
  <c r="U1449" i="4" s="1"/>
  <c r="P1449" i="4"/>
  <c r="O1449" i="4"/>
  <c r="N1449" i="4"/>
  <c r="M1449" i="4"/>
  <c r="G1449" i="4"/>
  <c r="R1449" i="4" s="1"/>
  <c r="V1449" i="4" s="1"/>
  <c r="Q1448" i="4"/>
  <c r="U1448" i="4" s="1"/>
  <c r="P1448" i="4"/>
  <c r="O1448" i="4"/>
  <c r="N1448" i="4"/>
  <c r="M1448" i="4"/>
  <c r="G1448" i="4"/>
  <c r="R1448" i="4" s="1"/>
  <c r="V1448" i="4" s="1"/>
  <c r="Q1447" i="4"/>
  <c r="U1447" i="4" s="1"/>
  <c r="P1447" i="4"/>
  <c r="O1447" i="4"/>
  <c r="N1447" i="4"/>
  <c r="M1447" i="4"/>
  <c r="G1447" i="4"/>
  <c r="R1447" i="4" s="1"/>
  <c r="V1447" i="4" s="1"/>
  <c r="Q1446" i="4"/>
  <c r="U1446" i="4" s="1"/>
  <c r="P1446" i="4"/>
  <c r="O1446" i="4"/>
  <c r="N1446" i="4"/>
  <c r="M1446" i="4"/>
  <c r="G1446" i="4"/>
  <c r="R1446" i="4" s="1"/>
  <c r="V1446" i="4" s="1"/>
  <c r="Q1445" i="4"/>
  <c r="U1445" i="4" s="1"/>
  <c r="P1445" i="4"/>
  <c r="O1445" i="4"/>
  <c r="N1445" i="4"/>
  <c r="M1445" i="4"/>
  <c r="G1445" i="4"/>
  <c r="R1445" i="4" s="1"/>
  <c r="V1445" i="4" s="1"/>
  <c r="Q1444" i="4"/>
  <c r="U1444" i="4" s="1"/>
  <c r="P1444" i="4"/>
  <c r="O1444" i="4"/>
  <c r="N1444" i="4"/>
  <c r="M1444" i="4"/>
  <c r="G1444" i="4"/>
  <c r="R1444" i="4" s="1"/>
  <c r="V1444" i="4" s="1"/>
  <c r="Q1443" i="4"/>
  <c r="U1443" i="4" s="1"/>
  <c r="P1443" i="4"/>
  <c r="O1443" i="4"/>
  <c r="N1443" i="4"/>
  <c r="M1443" i="4"/>
  <c r="G1443" i="4"/>
  <c r="R1443" i="4" s="1"/>
  <c r="V1443" i="4" s="1"/>
  <c r="Q1442" i="4"/>
  <c r="U1442" i="4" s="1"/>
  <c r="P1442" i="4"/>
  <c r="O1442" i="4"/>
  <c r="N1442" i="4"/>
  <c r="M1442" i="4"/>
  <c r="G1442" i="4"/>
  <c r="R1442" i="4" s="1"/>
  <c r="V1442" i="4" s="1"/>
  <c r="Q1441" i="4"/>
  <c r="U1441" i="4" s="1"/>
  <c r="P1441" i="4"/>
  <c r="O1441" i="4"/>
  <c r="N1441" i="4"/>
  <c r="M1441" i="4"/>
  <c r="J1441" i="4" s="1"/>
  <c r="G1441" i="4"/>
  <c r="R1441" i="4" s="1"/>
  <c r="V1441" i="4" s="1"/>
  <c r="Q1440" i="4"/>
  <c r="U1440" i="4" s="1"/>
  <c r="P1440" i="4"/>
  <c r="O1440" i="4"/>
  <c r="N1440" i="4"/>
  <c r="M1440" i="4"/>
  <c r="G1440" i="4"/>
  <c r="R1440" i="4" s="1"/>
  <c r="V1440" i="4" s="1"/>
  <c r="Q1439" i="4"/>
  <c r="U1439" i="4" s="1"/>
  <c r="P1439" i="4"/>
  <c r="O1439" i="4"/>
  <c r="N1439" i="4"/>
  <c r="M1439" i="4"/>
  <c r="G1439" i="4"/>
  <c r="R1439" i="4" s="1"/>
  <c r="V1439" i="4" s="1"/>
  <c r="Q1438" i="4"/>
  <c r="U1438" i="4" s="1"/>
  <c r="P1438" i="4"/>
  <c r="O1438" i="4"/>
  <c r="N1438" i="4"/>
  <c r="M1438" i="4"/>
  <c r="G1438" i="4"/>
  <c r="R1438" i="4" s="1"/>
  <c r="V1438" i="4" s="1"/>
  <c r="Q1437" i="4"/>
  <c r="U1437" i="4" s="1"/>
  <c r="P1437" i="4"/>
  <c r="O1437" i="4"/>
  <c r="N1437" i="4"/>
  <c r="M1437" i="4"/>
  <c r="G1437" i="4"/>
  <c r="R1437" i="4" s="1"/>
  <c r="V1437" i="4" s="1"/>
  <c r="Q1436" i="4"/>
  <c r="U1436" i="4" s="1"/>
  <c r="P1436" i="4"/>
  <c r="O1436" i="4"/>
  <c r="N1436" i="4"/>
  <c r="M1436" i="4"/>
  <c r="J1436" i="4" s="1"/>
  <c r="T1436" i="4" s="1"/>
  <c r="G1436" i="4"/>
  <c r="R1436" i="4" s="1"/>
  <c r="V1436" i="4" s="1"/>
  <c r="Q1435" i="4"/>
  <c r="U1435" i="4" s="1"/>
  <c r="P1435" i="4"/>
  <c r="O1435" i="4"/>
  <c r="N1435" i="4"/>
  <c r="M1435" i="4"/>
  <c r="G1435" i="4"/>
  <c r="R1435" i="4" s="1"/>
  <c r="V1435" i="4" s="1"/>
  <c r="Q1434" i="4"/>
  <c r="U1434" i="4" s="1"/>
  <c r="P1434" i="4"/>
  <c r="O1434" i="4"/>
  <c r="N1434" i="4"/>
  <c r="M1434" i="4"/>
  <c r="G1434" i="4"/>
  <c r="R1434" i="4" s="1"/>
  <c r="V1434" i="4" s="1"/>
  <c r="Q1433" i="4"/>
  <c r="U1433" i="4" s="1"/>
  <c r="P1433" i="4"/>
  <c r="O1433" i="4"/>
  <c r="N1433" i="4"/>
  <c r="M1433" i="4"/>
  <c r="G1433" i="4"/>
  <c r="R1433" i="4" s="1"/>
  <c r="V1433" i="4" s="1"/>
  <c r="Q1432" i="4"/>
  <c r="U1432" i="4" s="1"/>
  <c r="P1432" i="4"/>
  <c r="O1432" i="4"/>
  <c r="N1432" i="4"/>
  <c r="M1432" i="4"/>
  <c r="G1432" i="4"/>
  <c r="R1432" i="4" s="1"/>
  <c r="V1432" i="4" s="1"/>
  <c r="Q1431" i="4"/>
  <c r="U1431" i="4" s="1"/>
  <c r="P1431" i="4"/>
  <c r="O1431" i="4"/>
  <c r="N1431" i="4"/>
  <c r="M1431" i="4"/>
  <c r="G1431" i="4"/>
  <c r="R1431" i="4" s="1"/>
  <c r="V1431" i="4" s="1"/>
  <c r="Q1430" i="4"/>
  <c r="U1430" i="4" s="1"/>
  <c r="P1430" i="4"/>
  <c r="O1430" i="4"/>
  <c r="N1430" i="4"/>
  <c r="M1430" i="4"/>
  <c r="G1430" i="4"/>
  <c r="R1430" i="4" s="1"/>
  <c r="V1430" i="4" s="1"/>
  <c r="Q1429" i="4"/>
  <c r="U1429" i="4" s="1"/>
  <c r="P1429" i="4"/>
  <c r="O1429" i="4"/>
  <c r="N1429" i="4"/>
  <c r="M1429" i="4"/>
  <c r="G1429" i="4"/>
  <c r="R1429" i="4" s="1"/>
  <c r="V1429" i="4" s="1"/>
  <c r="Q1428" i="4"/>
  <c r="U1428" i="4" s="1"/>
  <c r="P1428" i="4"/>
  <c r="O1428" i="4"/>
  <c r="N1428" i="4"/>
  <c r="M1428" i="4"/>
  <c r="G1428" i="4"/>
  <c r="R1428" i="4" s="1"/>
  <c r="V1428" i="4" s="1"/>
  <c r="Q1427" i="4"/>
  <c r="U1427" i="4" s="1"/>
  <c r="P1427" i="4"/>
  <c r="O1427" i="4"/>
  <c r="N1427" i="4"/>
  <c r="M1427" i="4"/>
  <c r="G1427" i="4"/>
  <c r="R1427" i="4" s="1"/>
  <c r="V1427" i="4" s="1"/>
  <c r="Q1426" i="4"/>
  <c r="U1426" i="4" s="1"/>
  <c r="P1426" i="4"/>
  <c r="O1426" i="4"/>
  <c r="N1426" i="4"/>
  <c r="M1426" i="4"/>
  <c r="G1426" i="4"/>
  <c r="R1426" i="4" s="1"/>
  <c r="V1426" i="4" s="1"/>
  <c r="Q1425" i="4"/>
  <c r="U1425" i="4" s="1"/>
  <c r="P1425" i="4"/>
  <c r="O1425" i="4"/>
  <c r="N1425" i="4"/>
  <c r="M1425" i="4"/>
  <c r="G1425" i="4"/>
  <c r="R1425" i="4" s="1"/>
  <c r="V1425" i="4" s="1"/>
  <c r="Q1424" i="4"/>
  <c r="U1424" i="4" s="1"/>
  <c r="P1424" i="4"/>
  <c r="O1424" i="4"/>
  <c r="N1424" i="4"/>
  <c r="M1424" i="4"/>
  <c r="G1424" i="4"/>
  <c r="R1424" i="4" s="1"/>
  <c r="V1424" i="4" s="1"/>
  <c r="Q1423" i="4"/>
  <c r="U1423" i="4" s="1"/>
  <c r="P1423" i="4"/>
  <c r="O1423" i="4"/>
  <c r="N1423" i="4"/>
  <c r="M1423" i="4"/>
  <c r="G1423" i="4"/>
  <c r="R1423" i="4" s="1"/>
  <c r="V1423" i="4" s="1"/>
  <c r="Q1422" i="4"/>
  <c r="U1422" i="4" s="1"/>
  <c r="P1422" i="4"/>
  <c r="O1422" i="4"/>
  <c r="N1422" i="4"/>
  <c r="M1422" i="4"/>
  <c r="G1422" i="4"/>
  <c r="R1422" i="4" s="1"/>
  <c r="V1422" i="4" s="1"/>
  <c r="Q1421" i="4"/>
  <c r="U1421" i="4" s="1"/>
  <c r="P1421" i="4"/>
  <c r="O1421" i="4"/>
  <c r="N1421" i="4"/>
  <c r="M1421" i="4"/>
  <c r="G1421" i="4"/>
  <c r="R1421" i="4" s="1"/>
  <c r="V1421" i="4" s="1"/>
  <c r="Q1420" i="4"/>
  <c r="U1420" i="4" s="1"/>
  <c r="P1420" i="4"/>
  <c r="O1420" i="4"/>
  <c r="N1420" i="4"/>
  <c r="M1420" i="4"/>
  <c r="J1420" i="4" s="1"/>
  <c r="T1420" i="4" s="1"/>
  <c r="G1420" i="4"/>
  <c r="R1420" i="4" s="1"/>
  <c r="V1420" i="4" s="1"/>
  <c r="Q1419" i="4"/>
  <c r="U1419" i="4" s="1"/>
  <c r="P1419" i="4"/>
  <c r="O1419" i="4"/>
  <c r="N1419" i="4"/>
  <c r="M1419" i="4"/>
  <c r="G1419" i="4"/>
  <c r="R1419" i="4" s="1"/>
  <c r="V1419" i="4" s="1"/>
  <c r="Q1418" i="4"/>
  <c r="U1418" i="4" s="1"/>
  <c r="P1418" i="4"/>
  <c r="O1418" i="4"/>
  <c r="N1418" i="4"/>
  <c r="M1418" i="4"/>
  <c r="G1418" i="4"/>
  <c r="R1418" i="4" s="1"/>
  <c r="V1418" i="4" s="1"/>
  <c r="Q1417" i="4"/>
  <c r="U1417" i="4" s="1"/>
  <c r="P1417" i="4"/>
  <c r="O1417" i="4"/>
  <c r="N1417" i="4"/>
  <c r="M1417" i="4"/>
  <c r="G1417" i="4"/>
  <c r="R1417" i="4" s="1"/>
  <c r="V1417" i="4" s="1"/>
  <c r="Q1416" i="4"/>
  <c r="U1416" i="4" s="1"/>
  <c r="P1416" i="4"/>
  <c r="O1416" i="4"/>
  <c r="N1416" i="4"/>
  <c r="M1416" i="4"/>
  <c r="G1416" i="4"/>
  <c r="R1416" i="4" s="1"/>
  <c r="V1416" i="4" s="1"/>
  <c r="Q1415" i="4"/>
  <c r="U1415" i="4" s="1"/>
  <c r="P1415" i="4"/>
  <c r="O1415" i="4"/>
  <c r="N1415" i="4"/>
  <c r="M1415" i="4"/>
  <c r="G1415" i="4"/>
  <c r="R1415" i="4" s="1"/>
  <c r="V1415" i="4" s="1"/>
  <c r="Q1414" i="4"/>
  <c r="U1414" i="4" s="1"/>
  <c r="P1414" i="4"/>
  <c r="O1414" i="4"/>
  <c r="N1414" i="4"/>
  <c r="M1414" i="4"/>
  <c r="G1414" i="4"/>
  <c r="R1414" i="4" s="1"/>
  <c r="V1414" i="4" s="1"/>
  <c r="Q1413" i="4"/>
  <c r="U1413" i="4" s="1"/>
  <c r="P1413" i="4"/>
  <c r="O1413" i="4"/>
  <c r="N1413" i="4"/>
  <c r="M1413" i="4"/>
  <c r="G1413" i="4"/>
  <c r="R1413" i="4" s="1"/>
  <c r="V1413" i="4" s="1"/>
  <c r="Q1412" i="4"/>
  <c r="U1412" i="4" s="1"/>
  <c r="P1412" i="4"/>
  <c r="O1412" i="4"/>
  <c r="N1412" i="4"/>
  <c r="M1412" i="4"/>
  <c r="G1412" i="4"/>
  <c r="R1412" i="4" s="1"/>
  <c r="V1412" i="4" s="1"/>
  <c r="Q1411" i="4"/>
  <c r="U1411" i="4" s="1"/>
  <c r="P1411" i="4"/>
  <c r="O1411" i="4"/>
  <c r="N1411" i="4"/>
  <c r="M1411" i="4"/>
  <c r="J1411" i="4" s="1"/>
  <c r="G1411" i="4"/>
  <c r="R1411" i="4" s="1"/>
  <c r="V1411" i="4" s="1"/>
  <c r="Q1410" i="4"/>
  <c r="U1410" i="4" s="1"/>
  <c r="P1410" i="4"/>
  <c r="O1410" i="4"/>
  <c r="N1410" i="4"/>
  <c r="M1410" i="4"/>
  <c r="G1410" i="4"/>
  <c r="R1410" i="4" s="1"/>
  <c r="V1410" i="4" s="1"/>
  <c r="Q1409" i="4"/>
  <c r="U1409" i="4" s="1"/>
  <c r="P1409" i="4"/>
  <c r="O1409" i="4"/>
  <c r="N1409" i="4"/>
  <c r="M1409" i="4"/>
  <c r="G1409" i="4"/>
  <c r="R1409" i="4" s="1"/>
  <c r="V1409" i="4" s="1"/>
  <c r="Q1408" i="4"/>
  <c r="U1408" i="4" s="1"/>
  <c r="P1408" i="4"/>
  <c r="O1408" i="4"/>
  <c r="N1408" i="4"/>
  <c r="M1408" i="4"/>
  <c r="G1408" i="4"/>
  <c r="R1408" i="4" s="1"/>
  <c r="V1408" i="4" s="1"/>
  <c r="Q1407" i="4"/>
  <c r="U1407" i="4" s="1"/>
  <c r="P1407" i="4"/>
  <c r="O1407" i="4"/>
  <c r="N1407" i="4"/>
  <c r="M1407" i="4"/>
  <c r="G1407" i="4"/>
  <c r="R1407" i="4" s="1"/>
  <c r="V1407" i="4" s="1"/>
  <c r="Q1406" i="4"/>
  <c r="U1406" i="4" s="1"/>
  <c r="P1406" i="4"/>
  <c r="O1406" i="4"/>
  <c r="N1406" i="4"/>
  <c r="M1406" i="4"/>
  <c r="G1406" i="4"/>
  <c r="R1406" i="4" s="1"/>
  <c r="V1406" i="4" s="1"/>
  <c r="Q1405" i="4"/>
  <c r="U1405" i="4" s="1"/>
  <c r="P1405" i="4"/>
  <c r="O1405" i="4"/>
  <c r="N1405" i="4"/>
  <c r="M1405" i="4"/>
  <c r="G1405" i="4"/>
  <c r="R1405" i="4" s="1"/>
  <c r="V1405" i="4" s="1"/>
  <c r="Q1404" i="4"/>
  <c r="U1404" i="4" s="1"/>
  <c r="P1404" i="4"/>
  <c r="O1404" i="4"/>
  <c r="N1404" i="4"/>
  <c r="M1404" i="4"/>
  <c r="G1404" i="4"/>
  <c r="R1404" i="4" s="1"/>
  <c r="V1404" i="4" s="1"/>
  <c r="Q1403" i="4"/>
  <c r="U1403" i="4" s="1"/>
  <c r="P1403" i="4"/>
  <c r="O1403" i="4"/>
  <c r="N1403" i="4"/>
  <c r="M1403" i="4"/>
  <c r="G1403" i="4"/>
  <c r="R1403" i="4" s="1"/>
  <c r="V1403" i="4" s="1"/>
  <c r="Q1402" i="4"/>
  <c r="U1402" i="4" s="1"/>
  <c r="P1402" i="4"/>
  <c r="O1402" i="4"/>
  <c r="N1402" i="4"/>
  <c r="M1402" i="4"/>
  <c r="G1402" i="4"/>
  <c r="R1402" i="4" s="1"/>
  <c r="V1402" i="4" s="1"/>
  <c r="Q1401" i="4"/>
  <c r="U1401" i="4" s="1"/>
  <c r="P1401" i="4"/>
  <c r="O1401" i="4"/>
  <c r="N1401" i="4"/>
  <c r="M1401" i="4"/>
  <c r="G1401" i="4"/>
  <c r="R1401" i="4" s="1"/>
  <c r="V1401" i="4" s="1"/>
  <c r="Q1400" i="4"/>
  <c r="U1400" i="4" s="1"/>
  <c r="P1400" i="4"/>
  <c r="O1400" i="4"/>
  <c r="N1400" i="4"/>
  <c r="M1400" i="4"/>
  <c r="G1400" i="4"/>
  <c r="R1400" i="4" s="1"/>
  <c r="V1400" i="4" s="1"/>
  <c r="Q1399" i="4"/>
  <c r="U1399" i="4" s="1"/>
  <c r="P1399" i="4"/>
  <c r="O1399" i="4"/>
  <c r="N1399" i="4"/>
  <c r="M1399" i="4"/>
  <c r="G1399" i="4"/>
  <c r="R1399" i="4" s="1"/>
  <c r="V1399" i="4" s="1"/>
  <c r="Q1398" i="4"/>
  <c r="U1398" i="4" s="1"/>
  <c r="P1398" i="4"/>
  <c r="O1398" i="4"/>
  <c r="N1398" i="4"/>
  <c r="M1398" i="4"/>
  <c r="G1398" i="4"/>
  <c r="R1398" i="4" s="1"/>
  <c r="V1398" i="4" s="1"/>
  <c r="Q1397" i="4"/>
  <c r="U1397" i="4" s="1"/>
  <c r="P1397" i="4"/>
  <c r="O1397" i="4"/>
  <c r="N1397" i="4"/>
  <c r="M1397" i="4"/>
  <c r="G1397" i="4"/>
  <c r="R1397" i="4" s="1"/>
  <c r="V1397" i="4" s="1"/>
  <c r="Q1396" i="4"/>
  <c r="U1396" i="4" s="1"/>
  <c r="P1396" i="4"/>
  <c r="O1396" i="4"/>
  <c r="N1396" i="4"/>
  <c r="M1396" i="4"/>
  <c r="G1396" i="4"/>
  <c r="R1396" i="4" s="1"/>
  <c r="V1396" i="4" s="1"/>
  <c r="Q1395" i="4"/>
  <c r="U1395" i="4" s="1"/>
  <c r="P1395" i="4"/>
  <c r="O1395" i="4"/>
  <c r="N1395" i="4"/>
  <c r="M1395" i="4"/>
  <c r="G1395" i="4"/>
  <c r="R1395" i="4" s="1"/>
  <c r="V1395" i="4" s="1"/>
  <c r="Q1394" i="4"/>
  <c r="U1394" i="4" s="1"/>
  <c r="P1394" i="4"/>
  <c r="O1394" i="4"/>
  <c r="N1394" i="4"/>
  <c r="M1394" i="4"/>
  <c r="G1394" i="4"/>
  <c r="R1394" i="4" s="1"/>
  <c r="V1394" i="4" s="1"/>
  <c r="Q1393" i="4"/>
  <c r="U1393" i="4" s="1"/>
  <c r="P1393" i="4"/>
  <c r="O1393" i="4"/>
  <c r="N1393" i="4"/>
  <c r="M1393" i="4"/>
  <c r="G1393" i="4"/>
  <c r="R1393" i="4" s="1"/>
  <c r="V1393" i="4" s="1"/>
  <c r="Q1392" i="4"/>
  <c r="U1392" i="4" s="1"/>
  <c r="P1392" i="4"/>
  <c r="O1392" i="4"/>
  <c r="N1392" i="4"/>
  <c r="M1392" i="4"/>
  <c r="G1392" i="4"/>
  <c r="R1392" i="4" s="1"/>
  <c r="V1392" i="4" s="1"/>
  <c r="Q1391" i="4"/>
  <c r="U1391" i="4" s="1"/>
  <c r="P1391" i="4"/>
  <c r="O1391" i="4"/>
  <c r="N1391" i="4"/>
  <c r="M1391" i="4"/>
  <c r="G1391" i="4"/>
  <c r="R1391" i="4" s="1"/>
  <c r="V1391" i="4" s="1"/>
  <c r="Q1390" i="4"/>
  <c r="U1390" i="4" s="1"/>
  <c r="P1390" i="4"/>
  <c r="O1390" i="4"/>
  <c r="N1390" i="4"/>
  <c r="M1390" i="4"/>
  <c r="G1390" i="4"/>
  <c r="R1390" i="4" s="1"/>
  <c r="V1390" i="4" s="1"/>
  <c r="Q1389" i="4"/>
  <c r="U1389" i="4" s="1"/>
  <c r="P1389" i="4"/>
  <c r="O1389" i="4"/>
  <c r="N1389" i="4"/>
  <c r="M1389" i="4"/>
  <c r="G1389" i="4"/>
  <c r="R1389" i="4" s="1"/>
  <c r="V1389" i="4" s="1"/>
  <c r="Q1388" i="4"/>
  <c r="U1388" i="4" s="1"/>
  <c r="P1388" i="4"/>
  <c r="O1388" i="4"/>
  <c r="N1388" i="4"/>
  <c r="M1388" i="4"/>
  <c r="G1388" i="4"/>
  <c r="R1388" i="4" s="1"/>
  <c r="V1388" i="4" s="1"/>
  <c r="Q1387" i="4"/>
  <c r="U1387" i="4" s="1"/>
  <c r="P1387" i="4"/>
  <c r="O1387" i="4"/>
  <c r="N1387" i="4"/>
  <c r="M1387" i="4"/>
  <c r="G1387" i="4"/>
  <c r="R1387" i="4" s="1"/>
  <c r="V1387" i="4" s="1"/>
  <c r="Q1386" i="4"/>
  <c r="U1386" i="4" s="1"/>
  <c r="P1386" i="4"/>
  <c r="O1386" i="4"/>
  <c r="N1386" i="4"/>
  <c r="M1386" i="4"/>
  <c r="G1386" i="4"/>
  <c r="R1386" i="4" s="1"/>
  <c r="V1386" i="4" s="1"/>
  <c r="Q1385" i="4"/>
  <c r="U1385" i="4" s="1"/>
  <c r="P1385" i="4"/>
  <c r="O1385" i="4"/>
  <c r="N1385" i="4"/>
  <c r="M1385" i="4"/>
  <c r="G1385" i="4"/>
  <c r="R1385" i="4" s="1"/>
  <c r="V1385" i="4" s="1"/>
  <c r="Q1384" i="4"/>
  <c r="U1384" i="4" s="1"/>
  <c r="P1384" i="4"/>
  <c r="O1384" i="4"/>
  <c r="N1384" i="4"/>
  <c r="M1384" i="4"/>
  <c r="G1384" i="4"/>
  <c r="R1384" i="4" s="1"/>
  <c r="V1384" i="4" s="1"/>
  <c r="Q1383" i="4"/>
  <c r="U1383" i="4" s="1"/>
  <c r="P1383" i="4"/>
  <c r="O1383" i="4"/>
  <c r="N1383" i="4"/>
  <c r="M1383" i="4"/>
  <c r="G1383" i="4"/>
  <c r="R1383" i="4" s="1"/>
  <c r="V1383" i="4" s="1"/>
  <c r="Q1382" i="4"/>
  <c r="U1382" i="4" s="1"/>
  <c r="P1382" i="4"/>
  <c r="O1382" i="4"/>
  <c r="N1382" i="4"/>
  <c r="M1382" i="4"/>
  <c r="G1382" i="4"/>
  <c r="R1382" i="4" s="1"/>
  <c r="V1382" i="4" s="1"/>
  <c r="Q1381" i="4"/>
  <c r="U1381" i="4" s="1"/>
  <c r="P1381" i="4"/>
  <c r="O1381" i="4"/>
  <c r="N1381" i="4"/>
  <c r="M1381" i="4"/>
  <c r="G1381" i="4"/>
  <c r="R1381" i="4" s="1"/>
  <c r="V1381" i="4" s="1"/>
  <c r="Q1380" i="4"/>
  <c r="U1380" i="4" s="1"/>
  <c r="P1380" i="4"/>
  <c r="O1380" i="4"/>
  <c r="N1380" i="4"/>
  <c r="M1380" i="4"/>
  <c r="G1380" i="4"/>
  <c r="R1380" i="4" s="1"/>
  <c r="V1380" i="4" s="1"/>
  <c r="Q1379" i="4"/>
  <c r="U1379" i="4" s="1"/>
  <c r="P1379" i="4"/>
  <c r="O1379" i="4"/>
  <c r="N1379" i="4"/>
  <c r="M1379" i="4"/>
  <c r="G1379" i="4"/>
  <c r="R1379" i="4" s="1"/>
  <c r="V1379" i="4" s="1"/>
  <c r="Q1378" i="4"/>
  <c r="U1378" i="4" s="1"/>
  <c r="P1378" i="4"/>
  <c r="O1378" i="4"/>
  <c r="N1378" i="4"/>
  <c r="M1378" i="4"/>
  <c r="G1378" i="4"/>
  <c r="R1378" i="4" s="1"/>
  <c r="V1378" i="4" s="1"/>
  <c r="Q1377" i="4"/>
  <c r="U1377" i="4" s="1"/>
  <c r="P1377" i="4"/>
  <c r="O1377" i="4"/>
  <c r="N1377" i="4"/>
  <c r="M1377" i="4"/>
  <c r="G1377" i="4"/>
  <c r="R1377" i="4" s="1"/>
  <c r="V1377" i="4" s="1"/>
  <c r="Q1376" i="4"/>
  <c r="U1376" i="4" s="1"/>
  <c r="P1376" i="4"/>
  <c r="O1376" i="4"/>
  <c r="N1376" i="4"/>
  <c r="M1376" i="4"/>
  <c r="G1376" i="4"/>
  <c r="R1376" i="4" s="1"/>
  <c r="V1376" i="4" s="1"/>
  <c r="Q1375" i="4"/>
  <c r="U1375" i="4" s="1"/>
  <c r="P1375" i="4"/>
  <c r="O1375" i="4"/>
  <c r="N1375" i="4"/>
  <c r="M1375" i="4"/>
  <c r="G1375" i="4"/>
  <c r="R1375" i="4" s="1"/>
  <c r="V1375" i="4" s="1"/>
  <c r="Q1374" i="4"/>
  <c r="U1374" i="4" s="1"/>
  <c r="P1374" i="4"/>
  <c r="O1374" i="4"/>
  <c r="N1374" i="4"/>
  <c r="M1374" i="4"/>
  <c r="G1374" i="4"/>
  <c r="R1374" i="4" s="1"/>
  <c r="V1374" i="4" s="1"/>
  <c r="Q1373" i="4"/>
  <c r="U1373" i="4" s="1"/>
  <c r="P1373" i="4"/>
  <c r="O1373" i="4"/>
  <c r="N1373" i="4"/>
  <c r="M1373" i="4"/>
  <c r="G1373" i="4"/>
  <c r="R1373" i="4" s="1"/>
  <c r="V1373" i="4" s="1"/>
  <c r="Q1372" i="4"/>
  <c r="U1372" i="4" s="1"/>
  <c r="P1372" i="4"/>
  <c r="O1372" i="4"/>
  <c r="J1372" i="4" s="1"/>
  <c r="T1372" i="4" s="1"/>
  <c r="N1372" i="4"/>
  <c r="M1372" i="4"/>
  <c r="G1372" i="4"/>
  <c r="R1372" i="4" s="1"/>
  <c r="V1372" i="4" s="1"/>
  <c r="Q1371" i="4"/>
  <c r="U1371" i="4" s="1"/>
  <c r="P1371" i="4"/>
  <c r="O1371" i="4"/>
  <c r="N1371" i="4"/>
  <c r="M1371" i="4"/>
  <c r="G1371" i="4"/>
  <c r="R1371" i="4" s="1"/>
  <c r="V1371" i="4" s="1"/>
  <c r="Q1370" i="4"/>
  <c r="U1370" i="4" s="1"/>
  <c r="P1370" i="4"/>
  <c r="O1370" i="4"/>
  <c r="N1370" i="4"/>
  <c r="M1370" i="4"/>
  <c r="G1370" i="4"/>
  <c r="R1370" i="4" s="1"/>
  <c r="V1370" i="4" s="1"/>
  <c r="Q1369" i="4"/>
  <c r="U1369" i="4" s="1"/>
  <c r="P1369" i="4"/>
  <c r="O1369" i="4"/>
  <c r="N1369" i="4"/>
  <c r="M1369" i="4"/>
  <c r="G1369" i="4"/>
  <c r="R1369" i="4" s="1"/>
  <c r="V1369" i="4" s="1"/>
  <c r="Q1368" i="4"/>
  <c r="U1368" i="4" s="1"/>
  <c r="P1368" i="4"/>
  <c r="O1368" i="4"/>
  <c r="N1368" i="4"/>
  <c r="M1368" i="4"/>
  <c r="G1368" i="4"/>
  <c r="R1368" i="4" s="1"/>
  <c r="V1368" i="4" s="1"/>
  <c r="Q1367" i="4"/>
  <c r="U1367" i="4" s="1"/>
  <c r="P1367" i="4"/>
  <c r="O1367" i="4"/>
  <c r="N1367" i="4"/>
  <c r="M1367" i="4"/>
  <c r="G1367" i="4"/>
  <c r="R1367" i="4" s="1"/>
  <c r="V1367" i="4" s="1"/>
  <c r="Q1366" i="4"/>
  <c r="U1366" i="4" s="1"/>
  <c r="P1366" i="4"/>
  <c r="O1366" i="4"/>
  <c r="N1366" i="4"/>
  <c r="M1366" i="4"/>
  <c r="G1366" i="4"/>
  <c r="R1366" i="4" s="1"/>
  <c r="V1366" i="4" s="1"/>
  <c r="Q1365" i="4"/>
  <c r="U1365" i="4" s="1"/>
  <c r="P1365" i="4"/>
  <c r="O1365" i="4"/>
  <c r="N1365" i="4"/>
  <c r="M1365" i="4"/>
  <c r="G1365" i="4"/>
  <c r="R1365" i="4" s="1"/>
  <c r="V1365" i="4" s="1"/>
  <c r="Q1364" i="4"/>
  <c r="U1364" i="4" s="1"/>
  <c r="P1364" i="4"/>
  <c r="O1364" i="4"/>
  <c r="N1364" i="4"/>
  <c r="M1364" i="4"/>
  <c r="G1364" i="4"/>
  <c r="R1364" i="4" s="1"/>
  <c r="V1364" i="4" s="1"/>
  <c r="Q1363" i="4"/>
  <c r="U1363" i="4" s="1"/>
  <c r="P1363" i="4"/>
  <c r="O1363" i="4"/>
  <c r="N1363" i="4"/>
  <c r="M1363" i="4"/>
  <c r="G1363" i="4"/>
  <c r="R1363" i="4" s="1"/>
  <c r="V1363" i="4" s="1"/>
  <c r="Q1362" i="4"/>
  <c r="U1362" i="4" s="1"/>
  <c r="P1362" i="4"/>
  <c r="O1362" i="4"/>
  <c r="N1362" i="4"/>
  <c r="M1362" i="4"/>
  <c r="G1362" i="4"/>
  <c r="R1362" i="4" s="1"/>
  <c r="V1362" i="4" s="1"/>
  <c r="Q1361" i="4"/>
  <c r="U1361" i="4" s="1"/>
  <c r="P1361" i="4"/>
  <c r="O1361" i="4"/>
  <c r="N1361" i="4"/>
  <c r="M1361" i="4"/>
  <c r="G1361" i="4"/>
  <c r="R1361" i="4" s="1"/>
  <c r="V1361" i="4" s="1"/>
  <c r="Q1360" i="4"/>
  <c r="U1360" i="4" s="1"/>
  <c r="P1360" i="4"/>
  <c r="O1360" i="4"/>
  <c r="N1360" i="4"/>
  <c r="M1360" i="4"/>
  <c r="G1360" i="4"/>
  <c r="R1360" i="4" s="1"/>
  <c r="V1360" i="4" s="1"/>
  <c r="Q1359" i="4"/>
  <c r="U1359" i="4" s="1"/>
  <c r="P1359" i="4"/>
  <c r="O1359" i="4"/>
  <c r="N1359" i="4"/>
  <c r="M1359" i="4"/>
  <c r="G1359" i="4"/>
  <c r="R1359" i="4" s="1"/>
  <c r="V1359" i="4" s="1"/>
  <c r="Q1358" i="4"/>
  <c r="U1358" i="4" s="1"/>
  <c r="P1358" i="4"/>
  <c r="O1358" i="4"/>
  <c r="N1358" i="4"/>
  <c r="M1358" i="4"/>
  <c r="G1358" i="4"/>
  <c r="R1358" i="4" s="1"/>
  <c r="V1358" i="4" s="1"/>
  <c r="Q1357" i="4"/>
  <c r="U1357" i="4" s="1"/>
  <c r="P1357" i="4"/>
  <c r="O1357" i="4"/>
  <c r="N1357" i="4"/>
  <c r="M1357" i="4"/>
  <c r="G1357" i="4"/>
  <c r="R1357" i="4" s="1"/>
  <c r="V1357" i="4" s="1"/>
  <c r="Q1356" i="4"/>
  <c r="U1356" i="4" s="1"/>
  <c r="P1356" i="4"/>
  <c r="O1356" i="4"/>
  <c r="N1356" i="4"/>
  <c r="M1356" i="4"/>
  <c r="G1356" i="4"/>
  <c r="R1356" i="4" s="1"/>
  <c r="V1356" i="4" s="1"/>
  <c r="Q1355" i="4"/>
  <c r="U1355" i="4" s="1"/>
  <c r="P1355" i="4"/>
  <c r="O1355" i="4"/>
  <c r="N1355" i="4"/>
  <c r="M1355" i="4"/>
  <c r="G1355" i="4"/>
  <c r="R1355" i="4" s="1"/>
  <c r="V1355" i="4" s="1"/>
  <c r="Q1354" i="4"/>
  <c r="U1354" i="4" s="1"/>
  <c r="P1354" i="4"/>
  <c r="O1354" i="4"/>
  <c r="N1354" i="4"/>
  <c r="M1354" i="4"/>
  <c r="J1354" i="4" s="1"/>
  <c r="G1354" i="4"/>
  <c r="R1354" i="4" s="1"/>
  <c r="V1354" i="4" s="1"/>
  <c r="Q1353" i="4"/>
  <c r="U1353" i="4" s="1"/>
  <c r="P1353" i="4"/>
  <c r="O1353" i="4"/>
  <c r="N1353" i="4"/>
  <c r="M1353" i="4"/>
  <c r="G1353" i="4"/>
  <c r="R1353" i="4" s="1"/>
  <c r="V1353" i="4" s="1"/>
  <c r="Q1352" i="4"/>
  <c r="U1352" i="4" s="1"/>
  <c r="P1352" i="4"/>
  <c r="O1352" i="4"/>
  <c r="N1352" i="4"/>
  <c r="M1352" i="4"/>
  <c r="G1352" i="4"/>
  <c r="R1352" i="4" s="1"/>
  <c r="V1352" i="4" s="1"/>
  <c r="Q1351" i="4"/>
  <c r="U1351" i="4" s="1"/>
  <c r="P1351" i="4"/>
  <c r="O1351" i="4"/>
  <c r="N1351" i="4"/>
  <c r="M1351" i="4"/>
  <c r="G1351" i="4"/>
  <c r="R1351" i="4" s="1"/>
  <c r="V1351" i="4" s="1"/>
  <c r="Q1350" i="4"/>
  <c r="U1350" i="4" s="1"/>
  <c r="P1350" i="4"/>
  <c r="O1350" i="4"/>
  <c r="N1350" i="4"/>
  <c r="M1350" i="4"/>
  <c r="G1350" i="4"/>
  <c r="R1350" i="4" s="1"/>
  <c r="V1350" i="4" s="1"/>
  <c r="Q1349" i="4"/>
  <c r="U1349" i="4" s="1"/>
  <c r="P1349" i="4"/>
  <c r="O1349" i="4"/>
  <c r="N1349" i="4"/>
  <c r="M1349" i="4"/>
  <c r="G1349" i="4"/>
  <c r="R1349" i="4" s="1"/>
  <c r="V1349" i="4" s="1"/>
  <c r="Q1348" i="4"/>
  <c r="U1348" i="4" s="1"/>
  <c r="P1348" i="4"/>
  <c r="O1348" i="4"/>
  <c r="N1348" i="4"/>
  <c r="M1348" i="4"/>
  <c r="G1348" i="4"/>
  <c r="R1348" i="4" s="1"/>
  <c r="V1348" i="4" s="1"/>
  <c r="Q1347" i="4"/>
  <c r="U1347" i="4" s="1"/>
  <c r="P1347" i="4"/>
  <c r="O1347" i="4"/>
  <c r="N1347" i="4"/>
  <c r="M1347" i="4"/>
  <c r="G1347" i="4"/>
  <c r="R1347" i="4" s="1"/>
  <c r="V1347" i="4" s="1"/>
  <c r="Q1346" i="4"/>
  <c r="U1346" i="4" s="1"/>
  <c r="P1346" i="4"/>
  <c r="O1346" i="4"/>
  <c r="N1346" i="4"/>
  <c r="M1346" i="4"/>
  <c r="G1346" i="4"/>
  <c r="R1346" i="4" s="1"/>
  <c r="V1346" i="4" s="1"/>
  <c r="Q1345" i="4"/>
  <c r="U1345" i="4" s="1"/>
  <c r="P1345" i="4"/>
  <c r="O1345" i="4"/>
  <c r="N1345" i="4"/>
  <c r="M1345" i="4"/>
  <c r="G1345" i="4"/>
  <c r="R1345" i="4" s="1"/>
  <c r="V1345" i="4" s="1"/>
  <c r="Q1344" i="4"/>
  <c r="U1344" i="4" s="1"/>
  <c r="P1344" i="4"/>
  <c r="O1344" i="4"/>
  <c r="N1344" i="4"/>
  <c r="M1344" i="4"/>
  <c r="G1344" i="4"/>
  <c r="R1344" i="4" s="1"/>
  <c r="V1344" i="4" s="1"/>
  <c r="Q1343" i="4"/>
  <c r="U1343" i="4" s="1"/>
  <c r="P1343" i="4"/>
  <c r="O1343" i="4"/>
  <c r="N1343" i="4"/>
  <c r="M1343" i="4"/>
  <c r="G1343" i="4"/>
  <c r="R1343" i="4" s="1"/>
  <c r="V1343" i="4" s="1"/>
  <c r="Q1342" i="4"/>
  <c r="U1342" i="4" s="1"/>
  <c r="P1342" i="4"/>
  <c r="O1342" i="4"/>
  <c r="N1342" i="4"/>
  <c r="M1342" i="4"/>
  <c r="G1342" i="4"/>
  <c r="R1342" i="4" s="1"/>
  <c r="V1342" i="4" s="1"/>
  <c r="Q1341" i="4"/>
  <c r="U1341" i="4" s="1"/>
  <c r="P1341" i="4"/>
  <c r="O1341" i="4"/>
  <c r="N1341" i="4"/>
  <c r="M1341" i="4"/>
  <c r="G1341" i="4"/>
  <c r="R1341" i="4" s="1"/>
  <c r="V1341" i="4" s="1"/>
  <c r="Q1340" i="4"/>
  <c r="U1340" i="4" s="1"/>
  <c r="P1340" i="4"/>
  <c r="O1340" i="4"/>
  <c r="N1340" i="4"/>
  <c r="M1340" i="4"/>
  <c r="J1340" i="4" s="1"/>
  <c r="T1340" i="4" s="1"/>
  <c r="G1340" i="4"/>
  <c r="R1340" i="4" s="1"/>
  <c r="V1340" i="4" s="1"/>
  <c r="Q1339" i="4"/>
  <c r="U1339" i="4" s="1"/>
  <c r="P1339" i="4"/>
  <c r="O1339" i="4"/>
  <c r="N1339" i="4"/>
  <c r="M1339" i="4"/>
  <c r="G1339" i="4"/>
  <c r="R1339" i="4" s="1"/>
  <c r="V1339" i="4" s="1"/>
  <c r="Q1338" i="4"/>
  <c r="U1338" i="4" s="1"/>
  <c r="P1338" i="4"/>
  <c r="O1338" i="4"/>
  <c r="N1338" i="4"/>
  <c r="M1338" i="4"/>
  <c r="G1338" i="4"/>
  <c r="R1338" i="4" s="1"/>
  <c r="V1338" i="4" s="1"/>
  <c r="Q1337" i="4"/>
  <c r="U1337" i="4" s="1"/>
  <c r="P1337" i="4"/>
  <c r="O1337" i="4"/>
  <c r="N1337" i="4"/>
  <c r="M1337" i="4"/>
  <c r="G1337" i="4"/>
  <c r="R1337" i="4" s="1"/>
  <c r="V1337" i="4" s="1"/>
  <c r="Q1336" i="4"/>
  <c r="U1336" i="4" s="1"/>
  <c r="P1336" i="4"/>
  <c r="O1336" i="4"/>
  <c r="N1336" i="4"/>
  <c r="M1336" i="4"/>
  <c r="G1336" i="4"/>
  <c r="R1336" i="4" s="1"/>
  <c r="V1336" i="4" s="1"/>
  <c r="Q1335" i="4"/>
  <c r="U1335" i="4" s="1"/>
  <c r="P1335" i="4"/>
  <c r="O1335" i="4"/>
  <c r="N1335" i="4"/>
  <c r="M1335" i="4"/>
  <c r="G1335" i="4"/>
  <c r="R1335" i="4" s="1"/>
  <c r="V1335" i="4" s="1"/>
  <c r="Q1334" i="4"/>
  <c r="U1334" i="4" s="1"/>
  <c r="P1334" i="4"/>
  <c r="O1334" i="4"/>
  <c r="N1334" i="4"/>
  <c r="M1334" i="4"/>
  <c r="G1334" i="4"/>
  <c r="R1334" i="4" s="1"/>
  <c r="V1334" i="4" s="1"/>
  <c r="Q1333" i="4"/>
  <c r="U1333" i="4" s="1"/>
  <c r="P1333" i="4"/>
  <c r="O1333" i="4"/>
  <c r="N1333" i="4"/>
  <c r="M1333" i="4"/>
  <c r="G1333" i="4"/>
  <c r="R1333" i="4" s="1"/>
  <c r="V1333" i="4" s="1"/>
  <c r="Q1332" i="4"/>
  <c r="U1332" i="4" s="1"/>
  <c r="P1332" i="4"/>
  <c r="O1332" i="4"/>
  <c r="N1332" i="4"/>
  <c r="M1332" i="4"/>
  <c r="G1332" i="4"/>
  <c r="R1332" i="4" s="1"/>
  <c r="V1332" i="4" s="1"/>
  <c r="Q1331" i="4"/>
  <c r="U1331" i="4" s="1"/>
  <c r="P1331" i="4"/>
  <c r="O1331" i="4"/>
  <c r="N1331" i="4"/>
  <c r="M1331" i="4"/>
  <c r="G1331" i="4"/>
  <c r="R1331" i="4" s="1"/>
  <c r="V1331" i="4" s="1"/>
  <c r="Q1330" i="4"/>
  <c r="U1330" i="4" s="1"/>
  <c r="P1330" i="4"/>
  <c r="O1330" i="4"/>
  <c r="N1330" i="4"/>
  <c r="M1330" i="4"/>
  <c r="G1330" i="4"/>
  <c r="R1330" i="4" s="1"/>
  <c r="V1330" i="4" s="1"/>
  <c r="Q1329" i="4"/>
  <c r="U1329" i="4" s="1"/>
  <c r="P1329" i="4"/>
  <c r="O1329" i="4"/>
  <c r="N1329" i="4"/>
  <c r="M1329" i="4"/>
  <c r="G1329" i="4"/>
  <c r="R1329" i="4" s="1"/>
  <c r="V1329" i="4" s="1"/>
  <c r="Q1328" i="4"/>
  <c r="U1328" i="4" s="1"/>
  <c r="P1328" i="4"/>
  <c r="O1328" i="4"/>
  <c r="N1328" i="4"/>
  <c r="M1328" i="4"/>
  <c r="G1328" i="4"/>
  <c r="R1328" i="4" s="1"/>
  <c r="V1328" i="4" s="1"/>
  <c r="Q1327" i="4"/>
  <c r="U1327" i="4" s="1"/>
  <c r="P1327" i="4"/>
  <c r="O1327" i="4"/>
  <c r="N1327" i="4"/>
  <c r="M1327" i="4"/>
  <c r="G1327" i="4"/>
  <c r="R1327" i="4" s="1"/>
  <c r="V1327" i="4" s="1"/>
  <c r="Q1326" i="4"/>
  <c r="U1326" i="4" s="1"/>
  <c r="P1326" i="4"/>
  <c r="O1326" i="4"/>
  <c r="N1326" i="4"/>
  <c r="M1326" i="4"/>
  <c r="G1326" i="4"/>
  <c r="R1326" i="4" s="1"/>
  <c r="V1326" i="4" s="1"/>
  <c r="Q1325" i="4"/>
  <c r="U1325" i="4" s="1"/>
  <c r="P1325" i="4"/>
  <c r="O1325" i="4"/>
  <c r="N1325" i="4"/>
  <c r="M1325" i="4"/>
  <c r="G1325" i="4"/>
  <c r="R1325" i="4" s="1"/>
  <c r="V1325" i="4" s="1"/>
  <c r="Q1324" i="4"/>
  <c r="U1324" i="4" s="1"/>
  <c r="P1324" i="4"/>
  <c r="O1324" i="4"/>
  <c r="N1324" i="4"/>
  <c r="M1324" i="4"/>
  <c r="J1324" i="4" s="1"/>
  <c r="T1324" i="4" s="1"/>
  <c r="G1324" i="4"/>
  <c r="R1324" i="4" s="1"/>
  <c r="V1324" i="4" s="1"/>
  <c r="Q1323" i="4"/>
  <c r="U1323" i="4" s="1"/>
  <c r="P1323" i="4"/>
  <c r="O1323" i="4"/>
  <c r="N1323" i="4"/>
  <c r="M1323" i="4"/>
  <c r="G1323" i="4"/>
  <c r="R1323" i="4" s="1"/>
  <c r="V1323" i="4" s="1"/>
  <c r="Q1322" i="4"/>
  <c r="U1322" i="4" s="1"/>
  <c r="P1322" i="4"/>
  <c r="O1322" i="4"/>
  <c r="N1322" i="4"/>
  <c r="M1322" i="4"/>
  <c r="G1322" i="4"/>
  <c r="R1322" i="4" s="1"/>
  <c r="V1322" i="4" s="1"/>
  <c r="Q1321" i="4"/>
  <c r="U1321" i="4" s="1"/>
  <c r="P1321" i="4"/>
  <c r="O1321" i="4"/>
  <c r="N1321" i="4"/>
  <c r="M1321" i="4"/>
  <c r="G1321" i="4"/>
  <c r="R1321" i="4" s="1"/>
  <c r="V1321" i="4" s="1"/>
  <c r="Q1320" i="4"/>
  <c r="U1320" i="4" s="1"/>
  <c r="P1320" i="4"/>
  <c r="O1320" i="4"/>
  <c r="N1320" i="4"/>
  <c r="M1320" i="4"/>
  <c r="G1320" i="4"/>
  <c r="R1320" i="4" s="1"/>
  <c r="V1320" i="4" s="1"/>
  <c r="Q1319" i="4"/>
  <c r="U1319" i="4" s="1"/>
  <c r="P1319" i="4"/>
  <c r="O1319" i="4"/>
  <c r="N1319" i="4"/>
  <c r="M1319" i="4"/>
  <c r="G1319" i="4"/>
  <c r="R1319" i="4" s="1"/>
  <c r="V1319" i="4" s="1"/>
  <c r="Q1318" i="4"/>
  <c r="U1318" i="4" s="1"/>
  <c r="P1318" i="4"/>
  <c r="O1318" i="4"/>
  <c r="N1318" i="4"/>
  <c r="M1318" i="4"/>
  <c r="G1318" i="4"/>
  <c r="R1318" i="4" s="1"/>
  <c r="V1318" i="4" s="1"/>
  <c r="Q1317" i="4"/>
  <c r="U1317" i="4" s="1"/>
  <c r="P1317" i="4"/>
  <c r="O1317" i="4"/>
  <c r="N1317" i="4"/>
  <c r="M1317" i="4"/>
  <c r="G1317" i="4"/>
  <c r="R1317" i="4" s="1"/>
  <c r="V1317" i="4" s="1"/>
  <c r="Q1316" i="4"/>
  <c r="U1316" i="4" s="1"/>
  <c r="P1316" i="4"/>
  <c r="O1316" i="4"/>
  <c r="N1316" i="4"/>
  <c r="M1316" i="4"/>
  <c r="G1316" i="4"/>
  <c r="R1316" i="4" s="1"/>
  <c r="V1316" i="4" s="1"/>
  <c r="Q1315" i="4"/>
  <c r="U1315" i="4" s="1"/>
  <c r="P1315" i="4"/>
  <c r="O1315" i="4"/>
  <c r="N1315" i="4"/>
  <c r="M1315" i="4"/>
  <c r="G1315" i="4"/>
  <c r="R1315" i="4" s="1"/>
  <c r="V1315" i="4" s="1"/>
  <c r="Q1314" i="4"/>
  <c r="U1314" i="4" s="1"/>
  <c r="P1314" i="4"/>
  <c r="O1314" i="4"/>
  <c r="N1314" i="4"/>
  <c r="M1314" i="4"/>
  <c r="G1314" i="4"/>
  <c r="R1314" i="4" s="1"/>
  <c r="V1314" i="4" s="1"/>
  <c r="Q1313" i="4"/>
  <c r="U1313" i="4" s="1"/>
  <c r="P1313" i="4"/>
  <c r="O1313" i="4"/>
  <c r="N1313" i="4"/>
  <c r="M1313" i="4"/>
  <c r="J1313" i="4" s="1"/>
  <c r="G1313" i="4"/>
  <c r="R1313" i="4" s="1"/>
  <c r="V1313" i="4" s="1"/>
  <c r="Q1312" i="4"/>
  <c r="U1312" i="4" s="1"/>
  <c r="P1312" i="4"/>
  <c r="O1312" i="4"/>
  <c r="N1312" i="4"/>
  <c r="M1312" i="4"/>
  <c r="G1312" i="4"/>
  <c r="R1312" i="4" s="1"/>
  <c r="V1312" i="4" s="1"/>
  <c r="Q1311" i="4"/>
  <c r="U1311" i="4" s="1"/>
  <c r="P1311" i="4"/>
  <c r="O1311" i="4"/>
  <c r="N1311" i="4"/>
  <c r="M1311" i="4"/>
  <c r="G1311" i="4"/>
  <c r="R1311" i="4" s="1"/>
  <c r="V1311" i="4" s="1"/>
  <c r="Q1310" i="4"/>
  <c r="U1310" i="4" s="1"/>
  <c r="P1310" i="4"/>
  <c r="O1310" i="4"/>
  <c r="N1310" i="4"/>
  <c r="M1310" i="4"/>
  <c r="G1310" i="4"/>
  <c r="R1310" i="4" s="1"/>
  <c r="V1310" i="4" s="1"/>
  <c r="Q1309" i="4"/>
  <c r="U1309" i="4" s="1"/>
  <c r="P1309" i="4"/>
  <c r="O1309" i="4"/>
  <c r="N1309" i="4"/>
  <c r="M1309" i="4"/>
  <c r="G1309" i="4"/>
  <c r="R1309" i="4" s="1"/>
  <c r="V1309" i="4" s="1"/>
  <c r="Q1308" i="4"/>
  <c r="U1308" i="4" s="1"/>
  <c r="P1308" i="4"/>
  <c r="O1308" i="4"/>
  <c r="N1308" i="4"/>
  <c r="M1308" i="4"/>
  <c r="G1308" i="4"/>
  <c r="R1308" i="4" s="1"/>
  <c r="V1308" i="4" s="1"/>
  <c r="Q1307" i="4"/>
  <c r="U1307" i="4" s="1"/>
  <c r="P1307" i="4"/>
  <c r="O1307" i="4"/>
  <c r="N1307" i="4"/>
  <c r="M1307" i="4"/>
  <c r="G1307" i="4"/>
  <c r="R1307" i="4" s="1"/>
  <c r="V1307" i="4" s="1"/>
  <c r="Q1306" i="4"/>
  <c r="U1306" i="4" s="1"/>
  <c r="P1306" i="4"/>
  <c r="O1306" i="4"/>
  <c r="N1306" i="4"/>
  <c r="M1306" i="4"/>
  <c r="G1306" i="4"/>
  <c r="R1306" i="4" s="1"/>
  <c r="V1306" i="4" s="1"/>
  <c r="Q1305" i="4"/>
  <c r="U1305" i="4" s="1"/>
  <c r="P1305" i="4"/>
  <c r="O1305" i="4"/>
  <c r="N1305" i="4"/>
  <c r="M1305" i="4"/>
  <c r="G1305" i="4"/>
  <c r="R1305" i="4" s="1"/>
  <c r="V1305" i="4" s="1"/>
  <c r="Q1304" i="4"/>
  <c r="U1304" i="4" s="1"/>
  <c r="P1304" i="4"/>
  <c r="O1304" i="4"/>
  <c r="N1304" i="4"/>
  <c r="M1304" i="4"/>
  <c r="G1304" i="4"/>
  <c r="R1304" i="4" s="1"/>
  <c r="V1304" i="4" s="1"/>
  <c r="Q1303" i="4"/>
  <c r="U1303" i="4" s="1"/>
  <c r="P1303" i="4"/>
  <c r="O1303" i="4"/>
  <c r="N1303" i="4"/>
  <c r="M1303" i="4"/>
  <c r="G1303" i="4"/>
  <c r="R1303" i="4" s="1"/>
  <c r="V1303" i="4" s="1"/>
  <c r="Q1302" i="4"/>
  <c r="U1302" i="4" s="1"/>
  <c r="P1302" i="4"/>
  <c r="O1302" i="4"/>
  <c r="N1302" i="4"/>
  <c r="M1302" i="4"/>
  <c r="G1302" i="4"/>
  <c r="R1302" i="4" s="1"/>
  <c r="V1302" i="4" s="1"/>
  <c r="Q1301" i="4"/>
  <c r="U1301" i="4" s="1"/>
  <c r="P1301" i="4"/>
  <c r="O1301" i="4"/>
  <c r="N1301" i="4"/>
  <c r="M1301" i="4"/>
  <c r="G1301" i="4"/>
  <c r="R1301" i="4" s="1"/>
  <c r="V1301" i="4" s="1"/>
  <c r="Q1300" i="4"/>
  <c r="U1300" i="4" s="1"/>
  <c r="P1300" i="4"/>
  <c r="O1300" i="4"/>
  <c r="N1300" i="4"/>
  <c r="M1300" i="4"/>
  <c r="G1300" i="4"/>
  <c r="R1300" i="4" s="1"/>
  <c r="V1300" i="4" s="1"/>
  <c r="Q1299" i="4"/>
  <c r="U1299" i="4" s="1"/>
  <c r="P1299" i="4"/>
  <c r="O1299" i="4"/>
  <c r="N1299" i="4"/>
  <c r="M1299" i="4"/>
  <c r="G1299" i="4"/>
  <c r="R1299" i="4" s="1"/>
  <c r="V1299" i="4" s="1"/>
  <c r="Q1298" i="4"/>
  <c r="U1298" i="4" s="1"/>
  <c r="P1298" i="4"/>
  <c r="O1298" i="4"/>
  <c r="N1298" i="4"/>
  <c r="M1298" i="4"/>
  <c r="G1298" i="4"/>
  <c r="R1298" i="4" s="1"/>
  <c r="V1298" i="4" s="1"/>
  <c r="Q1297" i="4"/>
  <c r="U1297" i="4" s="1"/>
  <c r="P1297" i="4"/>
  <c r="O1297" i="4"/>
  <c r="N1297" i="4"/>
  <c r="M1297" i="4"/>
  <c r="G1297" i="4"/>
  <c r="R1297" i="4" s="1"/>
  <c r="V1297" i="4" s="1"/>
  <c r="Q1296" i="4"/>
  <c r="U1296" i="4" s="1"/>
  <c r="P1296" i="4"/>
  <c r="O1296" i="4"/>
  <c r="N1296" i="4"/>
  <c r="M1296" i="4"/>
  <c r="G1296" i="4"/>
  <c r="R1296" i="4" s="1"/>
  <c r="V1296" i="4" s="1"/>
  <c r="Q1295" i="4"/>
  <c r="U1295" i="4" s="1"/>
  <c r="P1295" i="4"/>
  <c r="O1295" i="4"/>
  <c r="N1295" i="4"/>
  <c r="M1295" i="4"/>
  <c r="G1295" i="4"/>
  <c r="R1295" i="4" s="1"/>
  <c r="V1295" i="4" s="1"/>
  <c r="Q1294" i="4"/>
  <c r="U1294" i="4" s="1"/>
  <c r="P1294" i="4"/>
  <c r="O1294" i="4"/>
  <c r="N1294" i="4"/>
  <c r="M1294" i="4"/>
  <c r="G1294" i="4"/>
  <c r="R1294" i="4" s="1"/>
  <c r="V1294" i="4" s="1"/>
  <c r="Q1293" i="4"/>
  <c r="U1293" i="4" s="1"/>
  <c r="P1293" i="4"/>
  <c r="O1293" i="4"/>
  <c r="N1293" i="4"/>
  <c r="M1293" i="4"/>
  <c r="G1293" i="4"/>
  <c r="R1293" i="4" s="1"/>
  <c r="V1293" i="4" s="1"/>
  <c r="Q1292" i="4"/>
  <c r="U1292" i="4" s="1"/>
  <c r="P1292" i="4"/>
  <c r="O1292" i="4"/>
  <c r="N1292" i="4"/>
  <c r="M1292" i="4"/>
  <c r="J1292" i="4" s="1"/>
  <c r="T1292" i="4" s="1"/>
  <c r="G1292" i="4"/>
  <c r="R1292" i="4" s="1"/>
  <c r="V1292" i="4" s="1"/>
  <c r="Q1291" i="4"/>
  <c r="U1291" i="4" s="1"/>
  <c r="P1291" i="4"/>
  <c r="O1291" i="4"/>
  <c r="N1291" i="4"/>
  <c r="M1291" i="4"/>
  <c r="G1291" i="4"/>
  <c r="R1291" i="4" s="1"/>
  <c r="V1291" i="4" s="1"/>
  <c r="Q1290" i="4"/>
  <c r="U1290" i="4" s="1"/>
  <c r="P1290" i="4"/>
  <c r="O1290" i="4"/>
  <c r="N1290" i="4"/>
  <c r="M1290" i="4"/>
  <c r="G1290" i="4"/>
  <c r="R1290" i="4" s="1"/>
  <c r="V1290" i="4" s="1"/>
  <c r="Q1289" i="4"/>
  <c r="U1289" i="4" s="1"/>
  <c r="P1289" i="4"/>
  <c r="O1289" i="4"/>
  <c r="N1289" i="4"/>
  <c r="M1289" i="4"/>
  <c r="G1289" i="4"/>
  <c r="R1289" i="4" s="1"/>
  <c r="V1289" i="4" s="1"/>
  <c r="Q1288" i="4"/>
  <c r="U1288" i="4" s="1"/>
  <c r="P1288" i="4"/>
  <c r="O1288" i="4"/>
  <c r="N1288" i="4"/>
  <c r="M1288" i="4"/>
  <c r="G1288" i="4"/>
  <c r="R1288" i="4" s="1"/>
  <c r="V1288" i="4" s="1"/>
  <c r="Q1287" i="4"/>
  <c r="U1287" i="4" s="1"/>
  <c r="P1287" i="4"/>
  <c r="O1287" i="4"/>
  <c r="N1287" i="4"/>
  <c r="M1287" i="4"/>
  <c r="G1287" i="4"/>
  <c r="R1287" i="4" s="1"/>
  <c r="V1287" i="4" s="1"/>
  <c r="Q1286" i="4"/>
  <c r="U1286" i="4" s="1"/>
  <c r="P1286" i="4"/>
  <c r="O1286" i="4"/>
  <c r="N1286" i="4"/>
  <c r="M1286" i="4"/>
  <c r="G1286" i="4"/>
  <c r="R1286" i="4" s="1"/>
  <c r="V1286" i="4" s="1"/>
  <c r="Q1285" i="4"/>
  <c r="U1285" i="4" s="1"/>
  <c r="P1285" i="4"/>
  <c r="O1285" i="4"/>
  <c r="N1285" i="4"/>
  <c r="M1285" i="4"/>
  <c r="G1285" i="4"/>
  <c r="R1285" i="4" s="1"/>
  <c r="V1285" i="4" s="1"/>
  <c r="Q1284" i="4"/>
  <c r="U1284" i="4" s="1"/>
  <c r="P1284" i="4"/>
  <c r="O1284" i="4"/>
  <c r="N1284" i="4"/>
  <c r="M1284" i="4"/>
  <c r="G1284" i="4"/>
  <c r="R1284" i="4" s="1"/>
  <c r="V1284" i="4" s="1"/>
  <c r="Q1283" i="4"/>
  <c r="U1283" i="4" s="1"/>
  <c r="P1283" i="4"/>
  <c r="O1283" i="4"/>
  <c r="N1283" i="4"/>
  <c r="M1283" i="4"/>
  <c r="G1283" i="4"/>
  <c r="R1283" i="4" s="1"/>
  <c r="V1283" i="4" s="1"/>
  <c r="Q1282" i="4"/>
  <c r="U1282" i="4" s="1"/>
  <c r="P1282" i="4"/>
  <c r="O1282" i="4"/>
  <c r="N1282" i="4"/>
  <c r="M1282" i="4"/>
  <c r="G1282" i="4"/>
  <c r="R1282" i="4" s="1"/>
  <c r="V1282" i="4" s="1"/>
  <c r="Q1281" i="4"/>
  <c r="U1281" i="4" s="1"/>
  <c r="P1281" i="4"/>
  <c r="O1281" i="4"/>
  <c r="N1281" i="4"/>
  <c r="M1281" i="4"/>
  <c r="G1281" i="4"/>
  <c r="R1281" i="4" s="1"/>
  <c r="V1281" i="4" s="1"/>
  <c r="Q1280" i="4"/>
  <c r="U1280" i="4" s="1"/>
  <c r="P1280" i="4"/>
  <c r="O1280" i="4"/>
  <c r="N1280" i="4"/>
  <c r="M1280" i="4"/>
  <c r="G1280" i="4"/>
  <c r="R1280" i="4" s="1"/>
  <c r="V1280" i="4" s="1"/>
  <c r="Q1279" i="4"/>
  <c r="U1279" i="4" s="1"/>
  <c r="P1279" i="4"/>
  <c r="O1279" i="4"/>
  <c r="N1279" i="4"/>
  <c r="M1279" i="4"/>
  <c r="G1279" i="4"/>
  <c r="R1279" i="4" s="1"/>
  <c r="V1279" i="4" s="1"/>
  <c r="Q1278" i="4"/>
  <c r="U1278" i="4" s="1"/>
  <c r="P1278" i="4"/>
  <c r="O1278" i="4"/>
  <c r="N1278" i="4"/>
  <c r="M1278" i="4"/>
  <c r="G1278" i="4"/>
  <c r="R1278" i="4" s="1"/>
  <c r="V1278" i="4" s="1"/>
  <c r="Q1277" i="4"/>
  <c r="U1277" i="4" s="1"/>
  <c r="P1277" i="4"/>
  <c r="O1277" i="4"/>
  <c r="N1277" i="4"/>
  <c r="M1277" i="4"/>
  <c r="G1277" i="4"/>
  <c r="R1277" i="4" s="1"/>
  <c r="V1277" i="4" s="1"/>
  <c r="Q1276" i="4"/>
  <c r="U1276" i="4" s="1"/>
  <c r="P1276" i="4"/>
  <c r="O1276" i="4"/>
  <c r="N1276" i="4"/>
  <c r="M1276" i="4"/>
  <c r="J1276" i="4" s="1"/>
  <c r="T1276" i="4" s="1"/>
  <c r="G1276" i="4"/>
  <c r="R1276" i="4" s="1"/>
  <c r="V1276" i="4" s="1"/>
  <c r="Q1275" i="4"/>
  <c r="U1275" i="4" s="1"/>
  <c r="P1275" i="4"/>
  <c r="O1275" i="4"/>
  <c r="N1275" i="4"/>
  <c r="M1275" i="4"/>
  <c r="G1275" i="4"/>
  <c r="R1275" i="4" s="1"/>
  <c r="V1275" i="4" s="1"/>
  <c r="Q1274" i="4"/>
  <c r="U1274" i="4" s="1"/>
  <c r="P1274" i="4"/>
  <c r="O1274" i="4"/>
  <c r="N1274" i="4"/>
  <c r="M1274" i="4"/>
  <c r="G1274" i="4"/>
  <c r="R1274" i="4" s="1"/>
  <c r="V1274" i="4" s="1"/>
  <c r="Q1273" i="4"/>
  <c r="U1273" i="4" s="1"/>
  <c r="P1273" i="4"/>
  <c r="O1273" i="4"/>
  <c r="N1273" i="4"/>
  <c r="M1273" i="4"/>
  <c r="G1273" i="4"/>
  <c r="R1273" i="4" s="1"/>
  <c r="V1273" i="4" s="1"/>
  <c r="Q1272" i="4"/>
  <c r="U1272" i="4" s="1"/>
  <c r="P1272" i="4"/>
  <c r="O1272" i="4"/>
  <c r="N1272" i="4"/>
  <c r="M1272" i="4"/>
  <c r="G1272" i="4"/>
  <c r="R1272" i="4" s="1"/>
  <c r="V1272" i="4" s="1"/>
  <c r="Q1271" i="4"/>
  <c r="U1271" i="4" s="1"/>
  <c r="P1271" i="4"/>
  <c r="O1271" i="4"/>
  <c r="N1271" i="4"/>
  <c r="M1271" i="4"/>
  <c r="G1271" i="4"/>
  <c r="R1271" i="4" s="1"/>
  <c r="V1271" i="4" s="1"/>
  <c r="Q1270" i="4"/>
  <c r="U1270" i="4" s="1"/>
  <c r="P1270" i="4"/>
  <c r="O1270" i="4"/>
  <c r="N1270" i="4"/>
  <c r="M1270" i="4"/>
  <c r="G1270" i="4"/>
  <c r="R1270" i="4" s="1"/>
  <c r="V1270" i="4" s="1"/>
  <c r="Q1269" i="4"/>
  <c r="U1269" i="4" s="1"/>
  <c r="P1269" i="4"/>
  <c r="O1269" i="4"/>
  <c r="N1269" i="4"/>
  <c r="M1269" i="4"/>
  <c r="G1269" i="4"/>
  <c r="R1269" i="4" s="1"/>
  <c r="V1269" i="4" s="1"/>
  <c r="Q1268" i="4"/>
  <c r="U1268" i="4" s="1"/>
  <c r="P1268" i="4"/>
  <c r="O1268" i="4"/>
  <c r="N1268" i="4"/>
  <c r="M1268" i="4"/>
  <c r="G1268" i="4"/>
  <c r="R1268" i="4" s="1"/>
  <c r="V1268" i="4" s="1"/>
  <c r="Q1267" i="4"/>
  <c r="U1267" i="4" s="1"/>
  <c r="P1267" i="4"/>
  <c r="O1267" i="4"/>
  <c r="N1267" i="4"/>
  <c r="M1267" i="4"/>
  <c r="G1267" i="4"/>
  <c r="R1267" i="4" s="1"/>
  <c r="V1267" i="4" s="1"/>
  <c r="Q1266" i="4"/>
  <c r="U1266" i="4" s="1"/>
  <c r="P1266" i="4"/>
  <c r="O1266" i="4"/>
  <c r="N1266" i="4"/>
  <c r="M1266" i="4"/>
  <c r="G1266" i="4"/>
  <c r="R1266" i="4" s="1"/>
  <c r="V1266" i="4" s="1"/>
  <c r="Q1265" i="4"/>
  <c r="U1265" i="4" s="1"/>
  <c r="P1265" i="4"/>
  <c r="O1265" i="4"/>
  <c r="N1265" i="4"/>
  <c r="M1265" i="4"/>
  <c r="G1265" i="4"/>
  <c r="R1265" i="4" s="1"/>
  <c r="V1265" i="4" s="1"/>
  <c r="Q1264" i="4"/>
  <c r="U1264" i="4" s="1"/>
  <c r="P1264" i="4"/>
  <c r="O1264" i="4"/>
  <c r="N1264" i="4"/>
  <c r="M1264" i="4"/>
  <c r="G1264" i="4"/>
  <c r="R1264" i="4" s="1"/>
  <c r="V1264" i="4" s="1"/>
  <c r="Q1263" i="4"/>
  <c r="U1263" i="4" s="1"/>
  <c r="P1263" i="4"/>
  <c r="O1263" i="4"/>
  <c r="N1263" i="4"/>
  <c r="M1263" i="4"/>
  <c r="G1263" i="4"/>
  <c r="R1263" i="4" s="1"/>
  <c r="V1263" i="4" s="1"/>
  <c r="Q1262" i="4"/>
  <c r="U1262" i="4" s="1"/>
  <c r="P1262" i="4"/>
  <c r="O1262" i="4"/>
  <c r="N1262" i="4"/>
  <c r="M1262" i="4"/>
  <c r="G1262" i="4"/>
  <c r="R1262" i="4" s="1"/>
  <c r="V1262" i="4" s="1"/>
  <c r="Q1261" i="4"/>
  <c r="U1261" i="4" s="1"/>
  <c r="P1261" i="4"/>
  <c r="O1261" i="4"/>
  <c r="N1261" i="4"/>
  <c r="M1261" i="4"/>
  <c r="G1261" i="4"/>
  <c r="R1261" i="4" s="1"/>
  <c r="V1261" i="4" s="1"/>
  <c r="Q1260" i="4"/>
  <c r="U1260" i="4" s="1"/>
  <c r="P1260" i="4"/>
  <c r="O1260" i="4"/>
  <c r="N1260" i="4"/>
  <c r="M1260" i="4"/>
  <c r="G1260" i="4"/>
  <c r="R1260" i="4" s="1"/>
  <c r="V1260" i="4" s="1"/>
  <c r="Q1259" i="4"/>
  <c r="U1259" i="4" s="1"/>
  <c r="P1259" i="4"/>
  <c r="O1259" i="4"/>
  <c r="N1259" i="4"/>
  <c r="M1259" i="4"/>
  <c r="G1259" i="4"/>
  <c r="R1259" i="4" s="1"/>
  <c r="V1259" i="4" s="1"/>
  <c r="Q1258" i="4"/>
  <c r="U1258" i="4" s="1"/>
  <c r="P1258" i="4"/>
  <c r="O1258" i="4"/>
  <c r="N1258" i="4"/>
  <c r="M1258" i="4"/>
  <c r="G1258" i="4"/>
  <c r="R1258" i="4" s="1"/>
  <c r="V1258" i="4" s="1"/>
  <c r="Q1257" i="4"/>
  <c r="U1257" i="4" s="1"/>
  <c r="P1257" i="4"/>
  <c r="O1257" i="4"/>
  <c r="N1257" i="4"/>
  <c r="M1257" i="4"/>
  <c r="G1257" i="4"/>
  <c r="R1257" i="4" s="1"/>
  <c r="V1257" i="4" s="1"/>
  <c r="Q1256" i="4"/>
  <c r="U1256" i="4" s="1"/>
  <c r="P1256" i="4"/>
  <c r="O1256" i="4"/>
  <c r="N1256" i="4"/>
  <c r="M1256" i="4"/>
  <c r="G1256" i="4"/>
  <c r="R1256" i="4" s="1"/>
  <c r="V1256" i="4" s="1"/>
  <c r="Q1255" i="4"/>
  <c r="U1255" i="4" s="1"/>
  <c r="P1255" i="4"/>
  <c r="O1255" i="4"/>
  <c r="N1255" i="4"/>
  <c r="M1255" i="4"/>
  <c r="G1255" i="4"/>
  <c r="R1255" i="4" s="1"/>
  <c r="V1255" i="4" s="1"/>
  <c r="Q1254" i="4"/>
  <c r="U1254" i="4" s="1"/>
  <c r="P1254" i="4"/>
  <c r="O1254" i="4"/>
  <c r="N1254" i="4"/>
  <c r="M1254" i="4"/>
  <c r="G1254" i="4"/>
  <c r="R1254" i="4" s="1"/>
  <c r="V1254" i="4" s="1"/>
  <c r="Q1253" i="4"/>
  <c r="U1253" i="4" s="1"/>
  <c r="P1253" i="4"/>
  <c r="O1253" i="4"/>
  <c r="N1253" i="4"/>
  <c r="M1253" i="4"/>
  <c r="G1253" i="4"/>
  <c r="R1253" i="4" s="1"/>
  <c r="V1253" i="4" s="1"/>
  <c r="Q1252" i="4"/>
  <c r="U1252" i="4" s="1"/>
  <c r="P1252" i="4"/>
  <c r="O1252" i="4"/>
  <c r="N1252" i="4"/>
  <c r="M1252" i="4"/>
  <c r="G1252" i="4"/>
  <c r="R1252" i="4" s="1"/>
  <c r="V1252" i="4" s="1"/>
  <c r="Q1251" i="4"/>
  <c r="U1251" i="4" s="1"/>
  <c r="P1251" i="4"/>
  <c r="O1251" i="4"/>
  <c r="N1251" i="4"/>
  <c r="M1251" i="4"/>
  <c r="G1251" i="4"/>
  <c r="R1251" i="4" s="1"/>
  <c r="V1251" i="4" s="1"/>
  <c r="Q1250" i="4"/>
  <c r="U1250" i="4" s="1"/>
  <c r="P1250" i="4"/>
  <c r="O1250" i="4"/>
  <c r="N1250" i="4"/>
  <c r="M1250" i="4"/>
  <c r="G1250" i="4"/>
  <c r="R1250" i="4" s="1"/>
  <c r="V1250" i="4" s="1"/>
  <c r="Q1249" i="4"/>
  <c r="U1249" i="4" s="1"/>
  <c r="P1249" i="4"/>
  <c r="O1249" i="4"/>
  <c r="N1249" i="4"/>
  <c r="M1249" i="4"/>
  <c r="G1249" i="4"/>
  <c r="R1249" i="4" s="1"/>
  <c r="V1249" i="4" s="1"/>
  <c r="Q1248" i="4"/>
  <c r="U1248" i="4" s="1"/>
  <c r="P1248" i="4"/>
  <c r="O1248" i="4"/>
  <c r="N1248" i="4"/>
  <c r="M1248" i="4"/>
  <c r="G1248" i="4"/>
  <c r="R1248" i="4" s="1"/>
  <c r="V1248" i="4" s="1"/>
  <c r="Q1247" i="4"/>
  <c r="U1247" i="4" s="1"/>
  <c r="P1247" i="4"/>
  <c r="O1247" i="4"/>
  <c r="N1247" i="4"/>
  <c r="M1247" i="4"/>
  <c r="G1247" i="4"/>
  <c r="R1247" i="4" s="1"/>
  <c r="V1247" i="4" s="1"/>
  <c r="Q1246" i="4"/>
  <c r="U1246" i="4" s="1"/>
  <c r="P1246" i="4"/>
  <c r="O1246" i="4"/>
  <c r="N1246" i="4"/>
  <c r="M1246" i="4"/>
  <c r="G1246" i="4"/>
  <c r="R1246" i="4" s="1"/>
  <c r="V1246" i="4" s="1"/>
  <c r="Q1245" i="4"/>
  <c r="U1245" i="4" s="1"/>
  <c r="P1245" i="4"/>
  <c r="O1245" i="4"/>
  <c r="N1245" i="4"/>
  <c r="M1245" i="4"/>
  <c r="G1245" i="4"/>
  <c r="R1245" i="4" s="1"/>
  <c r="V1245" i="4" s="1"/>
  <c r="Q1244" i="4"/>
  <c r="U1244" i="4" s="1"/>
  <c r="P1244" i="4"/>
  <c r="O1244" i="4"/>
  <c r="J1244" i="4" s="1"/>
  <c r="T1244" i="4" s="1"/>
  <c r="N1244" i="4"/>
  <c r="M1244" i="4"/>
  <c r="G1244" i="4"/>
  <c r="R1244" i="4" s="1"/>
  <c r="V1244" i="4" s="1"/>
  <c r="Q1243" i="4"/>
  <c r="U1243" i="4" s="1"/>
  <c r="P1243" i="4"/>
  <c r="O1243" i="4"/>
  <c r="N1243" i="4"/>
  <c r="M1243" i="4"/>
  <c r="G1243" i="4"/>
  <c r="R1243" i="4" s="1"/>
  <c r="V1243" i="4" s="1"/>
  <c r="Q1242" i="4"/>
  <c r="U1242" i="4" s="1"/>
  <c r="P1242" i="4"/>
  <c r="O1242" i="4"/>
  <c r="N1242" i="4"/>
  <c r="M1242" i="4"/>
  <c r="G1242" i="4"/>
  <c r="R1242" i="4" s="1"/>
  <c r="V1242" i="4" s="1"/>
  <c r="Q1241" i="4"/>
  <c r="U1241" i="4" s="1"/>
  <c r="P1241" i="4"/>
  <c r="O1241" i="4"/>
  <c r="N1241" i="4"/>
  <c r="M1241" i="4"/>
  <c r="G1241" i="4"/>
  <c r="R1241" i="4" s="1"/>
  <c r="V1241" i="4" s="1"/>
  <c r="Q1240" i="4"/>
  <c r="U1240" i="4" s="1"/>
  <c r="P1240" i="4"/>
  <c r="O1240" i="4"/>
  <c r="N1240" i="4"/>
  <c r="M1240" i="4"/>
  <c r="G1240" i="4"/>
  <c r="R1240" i="4" s="1"/>
  <c r="V1240" i="4" s="1"/>
  <c r="Q1239" i="4"/>
  <c r="U1239" i="4" s="1"/>
  <c r="P1239" i="4"/>
  <c r="O1239" i="4"/>
  <c r="N1239" i="4"/>
  <c r="M1239" i="4"/>
  <c r="G1239" i="4"/>
  <c r="R1239" i="4" s="1"/>
  <c r="V1239" i="4" s="1"/>
  <c r="Q1238" i="4"/>
  <c r="U1238" i="4" s="1"/>
  <c r="P1238" i="4"/>
  <c r="O1238" i="4"/>
  <c r="N1238" i="4"/>
  <c r="M1238" i="4"/>
  <c r="G1238" i="4"/>
  <c r="R1238" i="4" s="1"/>
  <c r="V1238" i="4" s="1"/>
  <c r="Q1237" i="4"/>
  <c r="U1237" i="4" s="1"/>
  <c r="P1237" i="4"/>
  <c r="O1237" i="4"/>
  <c r="N1237" i="4"/>
  <c r="M1237" i="4"/>
  <c r="G1237" i="4"/>
  <c r="R1237" i="4" s="1"/>
  <c r="V1237" i="4" s="1"/>
  <c r="Q1236" i="4"/>
  <c r="U1236" i="4" s="1"/>
  <c r="P1236" i="4"/>
  <c r="O1236" i="4"/>
  <c r="N1236" i="4"/>
  <c r="M1236" i="4"/>
  <c r="G1236" i="4"/>
  <c r="R1236" i="4" s="1"/>
  <c r="V1236" i="4" s="1"/>
  <c r="Q1235" i="4"/>
  <c r="U1235" i="4" s="1"/>
  <c r="P1235" i="4"/>
  <c r="O1235" i="4"/>
  <c r="N1235" i="4"/>
  <c r="M1235" i="4"/>
  <c r="G1235" i="4"/>
  <c r="R1235" i="4" s="1"/>
  <c r="V1235" i="4" s="1"/>
  <c r="Q1234" i="4"/>
  <c r="U1234" i="4" s="1"/>
  <c r="P1234" i="4"/>
  <c r="O1234" i="4"/>
  <c r="N1234" i="4"/>
  <c r="M1234" i="4"/>
  <c r="G1234" i="4"/>
  <c r="R1234" i="4" s="1"/>
  <c r="V1234" i="4" s="1"/>
  <c r="Q1233" i="4"/>
  <c r="U1233" i="4" s="1"/>
  <c r="P1233" i="4"/>
  <c r="O1233" i="4"/>
  <c r="N1233" i="4"/>
  <c r="M1233" i="4"/>
  <c r="J1233" i="4" s="1"/>
  <c r="G1233" i="4"/>
  <c r="R1233" i="4" s="1"/>
  <c r="V1233" i="4" s="1"/>
  <c r="Q1232" i="4"/>
  <c r="U1232" i="4" s="1"/>
  <c r="P1232" i="4"/>
  <c r="O1232" i="4"/>
  <c r="N1232" i="4"/>
  <c r="M1232" i="4"/>
  <c r="G1232" i="4"/>
  <c r="R1232" i="4" s="1"/>
  <c r="V1232" i="4" s="1"/>
  <c r="Q1231" i="4"/>
  <c r="U1231" i="4" s="1"/>
  <c r="P1231" i="4"/>
  <c r="O1231" i="4"/>
  <c r="N1231" i="4"/>
  <c r="M1231" i="4"/>
  <c r="G1231" i="4"/>
  <c r="R1231" i="4" s="1"/>
  <c r="V1231" i="4" s="1"/>
  <c r="Q1230" i="4"/>
  <c r="U1230" i="4" s="1"/>
  <c r="P1230" i="4"/>
  <c r="O1230" i="4"/>
  <c r="N1230" i="4"/>
  <c r="M1230" i="4"/>
  <c r="G1230" i="4"/>
  <c r="R1230" i="4" s="1"/>
  <c r="V1230" i="4" s="1"/>
  <c r="Q1229" i="4"/>
  <c r="U1229" i="4" s="1"/>
  <c r="P1229" i="4"/>
  <c r="O1229" i="4"/>
  <c r="N1229" i="4"/>
  <c r="M1229" i="4"/>
  <c r="G1229" i="4"/>
  <c r="R1229" i="4" s="1"/>
  <c r="V1229" i="4" s="1"/>
  <c r="Q1228" i="4"/>
  <c r="U1228" i="4" s="1"/>
  <c r="P1228" i="4"/>
  <c r="O1228" i="4"/>
  <c r="N1228" i="4"/>
  <c r="M1228" i="4"/>
  <c r="G1228" i="4"/>
  <c r="R1228" i="4" s="1"/>
  <c r="V1228" i="4" s="1"/>
  <c r="Q1227" i="4"/>
  <c r="U1227" i="4" s="1"/>
  <c r="P1227" i="4"/>
  <c r="O1227" i="4"/>
  <c r="N1227" i="4"/>
  <c r="M1227" i="4"/>
  <c r="G1227" i="4"/>
  <c r="R1227" i="4" s="1"/>
  <c r="V1227" i="4" s="1"/>
  <c r="Q1226" i="4"/>
  <c r="U1226" i="4" s="1"/>
  <c r="P1226" i="4"/>
  <c r="O1226" i="4"/>
  <c r="N1226" i="4"/>
  <c r="M1226" i="4"/>
  <c r="G1226" i="4"/>
  <c r="R1226" i="4" s="1"/>
  <c r="V1226" i="4" s="1"/>
  <c r="Q1225" i="4"/>
  <c r="U1225" i="4" s="1"/>
  <c r="P1225" i="4"/>
  <c r="O1225" i="4"/>
  <c r="N1225" i="4"/>
  <c r="M1225" i="4"/>
  <c r="G1225" i="4"/>
  <c r="R1225" i="4" s="1"/>
  <c r="V1225" i="4" s="1"/>
  <c r="Q1224" i="4"/>
  <c r="U1224" i="4" s="1"/>
  <c r="P1224" i="4"/>
  <c r="O1224" i="4"/>
  <c r="N1224" i="4"/>
  <c r="M1224" i="4"/>
  <c r="G1224" i="4"/>
  <c r="R1224" i="4" s="1"/>
  <c r="V1224" i="4" s="1"/>
  <c r="Q1223" i="4"/>
  <c r="U1223" i="4" s="1"/>
  <c r="P1223" i="4"/>
  <c r="O1223" i="4"/>
  <c r="N1223" i="4"/>
  <c r="M1223" i="4"/>
  <c r="G1223" i="4"/>
  <c r="R1223" i="4" s="1"/>
  <c r="V1223" i="4" s="1"/>
  <c r="Q1222" i="4"/>
  <c r="U1222" i="4" s="1"/>
  <c r="P1222" i="4"/>
  <c r="O1222" i="4"/>
  <c r="N1222" i="4"/>
  <c r="M1222" i="4"/>
  <c r="G1222" i="4"/>
  <c r="R1222" i="4" s="1"/>
  <c r="V1222" i="4" s="1"/>
  <c r="Q1221" i="4"/>
  <c r="U1221" i="4" s="1"/>
  <c r="P1221" i="4"/>
  <c r="O1221" i="4"/>
  <c r="N1221" i="4"/>
  <c r="M1221" i="4"/>
  <c r="G1221" i="4"/>
  <c r="R1221" i="4" s="1"/>
  <c r="V1221" i="4" s="1"/>
  <c r="Q1220" i="4"/>
  <c r="U1220" i="4" s="1"/>
  <c r="P1220" i="4"/>
  <c r="O1220" i="4"/>
  <c r="N1220" i="4"/>
  <c r="M1220" i="4"/>
  <c r="G1220" i="4"/>
  <c r="R1220" i="4" s="1"/>
  <c r="V1220" i="4" s="1"/>
  <c r="Q1219" i="4"/>
  <c r="U1219" i="4" s="1"/>
  <c r="P1219" i="4"/>
  <c r="O1219" i="4"/>
  <c r="N1219" i="4"/>
  <c r="M1219" i="4"/>
  <c r="G1219" i="4"/>
  <c r="R1219" i="4" s="1"/>
  <c r="V1219" i="4" s="1"/>
  <c r="Q1218" i="4"/>
  <c r="U1218" i="4" s="1"/>
  <c r="P1218" i="4"/>
  <c r="O1218" i="4"/>
  <c r="N1218" i="4"/>
  <c r="M1218" i="4"/>
  <c r="G1218" i="4"/>
  <c r="R1218" i="4" s="1"/>
  <c r="V1218" i="4" s="1"/>
  <c r="Q1217" i="4"/>
  <c r="U1217" i="4" s="1"/>
  <c r="P1217" i="4"/>
  <c r="O1217" i="4"/>
  <c r="N1217" i="4"/>
  <c r="M1217" i="4"/>
  <c r="J1217" i="4" s="1"/>
  <c r="G1217" i="4"/>
  <c r="R1217" i="4" s="1"/>
  <c r="V1217" i="4" s="1"/>
  <c r="Q1216" i="4"/>
  <c r="U1216" i="4" s="1"/>
  <c r="P1216" i="4"/>
  <c r="O1216" i="4"/>
  <c r="N1216" i="4"/>
  <c r="M1216" i="4"/>
  <c r="G1216" i="4"/>
  <c r="R1216" i="4" s="1"/>
  <c r="V1216" i="4" s="1"/>
  <c r="Q1215" i="4"/>
  <c r="U1215" i="4" s="1"/>
  <c r="P1215" i="4"/>
  <c r="O1215" i="4"/>
  <c r="N1215" i="4"/>
  <c r="M1215" i="4"/>
  <c r="G1215" i="4"/>
  <c r="R1215" i="4" s="1"/>
  <c r="V1215" i="4" s="1"/>
  <c r="Q1214" i="4"/>
  <c r="U1214" i="4" s="1"/>
  <c r="P1214" i="4"/>
  <c r="O1214" i="4"/>
  <c r="N1214" i="4"/>
  <c r="M1214" i="4"/>
  <c r="G1214" i="4"/>
  <c r="R1214" i="4" s="1"/>
  <c r="V1214" i="4" s="1"/>
  <c r="Q1213" i="4"/>
  <c r="U1213" i="4" s="1"/>
  <c r="P1213" i="4"/>
  <c r="O1213" i="4"/>
  <c r="N1213" i="4"/>
  <c r="M1213" i="4"/>
  <c r="G1213" i="4"/>
  <c r="R1213" i="4" s="1"/>
  <c r="V1213" i="4" s="1"/>
  <c r="Q1212" i="4"/>
  <c r="U1212" i="4" s="1"/>
  <c r="P1212" i="4"/>
  <c r="O1212" i="4"/>
  <c r="N1212" i="4"/>
  <c r="M1212" i="4"/>
  <c r="G1212" i="4"/>
  <c r="R1212" i="4" s="1"/>
  <c r="V1212" i="4" s="1"/>
  <c r="Q1211" i="4"/>
  <c r="U1211" i="4" s="1"/>
  <c r="P1211" i="4"/>
  <c r="O1211" i="4"/>
  <c r="N1211" i="4"/>
  <c r="M1211" i="4"/>
  <c r="G1211" i="4"/>
  <c r="R1211" i="4" s="1"/>
  <c r="V1211" i="4" s="1"/>
  <c r="Q1210" i="4"/>
  <c r="U1210" i="4" s="1"/>
  <c r="P1210" i="4"/>
  <c r="O1210" i="4"/>
  <c r="N1210" i="4"/>
  <c r="M1210" i="4"/>
  <c r="G1210" i="4"/>
  <c r="R1210" i="4" s="1"/>
  <c r="V1210" i="4" s="1"/>
  <c r="Q1209" i="4"/>
  <c r="U1209" i="4" s="1"/>
  <c r="P1209" i="4"/>
  <c r="O1209" i="4"/>
  <c r="N1209" i="4"/>
  <c r="M1209" i="4"/>
  <c r="G1209" i="4"/>
  <c r="R1209" i="4" s="1"/>
  <c r="V1209" i="4" s="1"/>
  <c r="Q1208" i="4"/>
  <c r="U1208" i="4" s="1"/>
  <c r="P1208" i="4"/>
  <c r="O1208" i="4"/>
  <c r="N1208" i="4"/>
  <c r="M1208" i="4"/>
  <c r="G1208" i="4"/>
  <c r="R1208" i="4" s="1"/>
  <c r="V1208" i="4" s="1"/>
  <c r="Q1207" i="4"/>
  <c r="U1207" i="4" s="1"/>
  <c r="P1207" i="4"/>
  <c r="O1207" i="4"/>
  <c r="N1207" i="4"/>
  <c r="M1207" i="4"/>
  <c r="G1207" i="4"/>
  <c r="R1207" i="4" s="1"/>
  <c r="V1207" i="4" s="1"/>
  <c r="Q1206" i="4"/>
  <c r="U1206" i="4" s="1"/>
  <c r="P1206" i="4"/>
  <c r="O1206" i="4"/>
  <c r="N1206" i="4"/>
  <c r="M1206" i="4"/>
  <c r="G1206" i="4"/>
  <c r="R1206" i="4" s="1"/>
  <c r="V1206" i="4" s="1"/>
  <c r="Q1205" i="4"/>
  <c r="U1205" i="4" s="1"/>
  <c r="P1205" i="4"/>
  <c r="O1205" i="4"/>
  <c r="N1205" i="4"/>
  <c r="M1205" i="4"/>
  <c r="G1205" i="4"/>
  <c r="R1205" i="4" s="1"/>
  <c r="V1205" i="4" s="1"/>
  <c r="Q1204" i="4"/>
  <c r="U1204" i="4" s="1"/>
  <c r="P1204" i="4"/>
  <c r="O1204" i="4"/>
  <c r="N1204" i="4"/>
  <c r="M1204" i="4"/>
  <c r="G1204" i="4"/>
  <c r="R1204" i="4" s="1"/>
  <c r="V1204" i="4" s="1"/>
  <c r="Q1203" i="4"/>
  <c r="U1203" i="4" s="1"/>
  <c r="P1203" i="4"/>
  <c r="O1203" i="4"/>
  <c r="N1203" i="4"/>
  <c r="M1203" i="4"/>
  <c r="G1203" i="4"/>
  <c r="R1203" i="4" s="1"/>
  <c r="V1203" i="4" s="1"/>
  <c r="Q1202" i="4"/>
  <c r="U1202" i="4" s="1"/>
  <c r="P1202" i="4"/>
  <c r="O1202" i="4"/>
  <c r="N1202" i="4"/>
  <c r="M1202" i="4"/>
  <c r="G1202" i="4"/>
  <c r="R1202" i="4" s="1"/>
  <c r="V1202" i="4" s="1"/>
  <c r="Q1201" i="4"/>
  <c r="U1201" i="4" s="1"/>
  <c r="P1201" i="4"/>
  <c r="O1201" i="4"/>
  <c r="N1201" i="4"/>
  <c r="M1201" i="4"/>
  <c r="G1201" i="4"/>
  <c r="R1201" i="4" s="1"/>
  <c r="V1201" i="4" s="1"/>
  <c r="Q1200" i="4"/>
  <c r="U1200" i="4" s="1"/>
  <c r="P1200" i="4"/>
  <c r="O1200" i="4"/>
  <c r="N1200" i="4"/>
  <c r="M1200" i="4"/>
  <c r="G1200" i="4"/>
  <c r="R1200" i="4" s="1"/>
  <c r="V1200" i="4" s="1"/>
  <c r="Q1199" i="4"/>
  <c r="U1199" i="4" s="1"/>
  <c r="P1199" i="4"/>
  <c r="O1199" i="4"/>
  <c r="N1199" i="4"/>
  <c r="M1199" i="4"/>
  <c r="G1199" i="4"/>
  <c r="R1199" i="4" s="1"/>
  <c r="V1199" i="4" s="1"/>
  <c r="Q1198" i="4"/>
  <c r="U1198" i="4" s="1"/>
  <c r="P1198" i="4"/>
  <c r="O1198" i="4"/>
  <c r="N1198" i="4"/>
  <c r="M1198" i="4"/>
  <c r="G1198" i="4"/>
  <c r="R1198" i="4" s="1"/>
  <c r="V1198" i="4" s="1"/>
  <c r="Q1197" i="4"/>
  <c r="U1197" i="4" s="1"/>
  <c r="P1197" i="4"/>
  <c r="O1197" i="4"/>
  <c r="N1197" i="4"/>
  <c r="M1197" i="4"/>
  <c r="G1197" i="4"/>
  <c r="R1197" i="4" s="1"/>
  <c r="V1197" i="4" s="1"/>
  <c r="Q1196" i="4"/>
  <c r="U1196" i="4" s="1"/>
  <c r="P1196" i="4"/>
  <c r="O1196" i="4"/>
  <c r="N1196" i="4"/>
  <c r="M1196" i="4"/>
  <c r="J1196" i="4" s="1"/>
  <c r="T1196" i="4" s="1"/>
  <c r="G1196" i="4"/>
  <c r="R1196" i="4" s="1"/>
  <c r="V1196" i="4" s="1"/>
  <c r="Q1195" i="4"/>
  <c r="U1195" i="4" s="1"/>
  <c r="P1195" i="4"/>
  <c r="O1195" i="4"/>
  <c r="N1195" i="4"/>
  <c r="M1195" i="4"/>
  <c r="G1195" i="4"/>
  <c r="R1195" i="4" s="1"/>
  <c r="V1195" i="4" s="1"/>
  <c r="Q1194" i="4"/>
  <c r="U1194" i="4" s="1"/>
  <c r="P1194" i="4"/>
  <c r="O1194" i="4"/>
  <c r="N1194" i="4"/>
  <c r="M1194" i="4"/>
  <c r="G1194" i="4"/>
  <c r="R1194" i="4" s="1"/>
  <c r="V1194" i="4" s="1"/>
  <c r="Q1193" i="4"/>
  <c r="U1193" i="4" s="1"/>
  <c r="P1193" i="4"/>
  <c r="O1193" i="4"/>
  <c r="N1193" i="4"/>
  <c r="M1193" i="4"/>
  <c r="G1193" i="4"/>
  <c r="R1193" i="4" s="1"/>
  <c r="V1193" i="4" s="1"/>
  <c r="Q1192" i="4"/>
  <c r="U1192" i="4" s="1"/>
  <c r="P1192" i="4"/>
  <c r="O1192" i="4"/>
  <c r="N1192" i="4"/>
  <c r="M1192" i="4"/>
  <c r="G1192" i="4"/>
  <c r="R1192" i="4" s="1"/>
  <c r="V1192" i="4" s="1"/>
  <c r="Q1191" i="4"/>
  <c r="U1191" i="4" s="1"/>
  <c r="P1191" i="4"/>
  <c r="O1191" i="4"/>
  <c r="N1191" i="4"/>
  <c r="M1191" i="4"/>
  <c r="G1191" i="4"/>
  <c r="R1191" i="4" s="1"/>
  <c r="V1191" i="4" s="1"/>
  <c r="Q1190" i="4"/>
  <c r="U1190" i="4" s="1"/>
  <c r="P1190" i="4"/>
  <c r="O1190" i="4"/>
  <c r="N1190" i="4"/>
  <c r="M1190" i="4"/>
  <c r="G1190" i="4"/>
  <c r="R1190" i="4" s="1"/>
  <c r="V1190" i="4" s="1"/>
  <c r="Q1189" i="4"/>
  <c r="U1189" i="4" s="1"/>
  <c r="P1189" i="4"/>
  <c r="O1189" i="4"/>
  <c r="N1189" i="4"/>
  <c r="M1189" i="4"/>
  <c r="G1189" i="4"/>
  <c r="R1189" i="4" s="1"/>
  <c r="V1189" i="4" s="1"/>
  <c r="Q1188" i="4"/>
  <c r="U1188" i="4" s="1"/>
  <c r="P1188" i="4"/>
  <c r="O1188" i="4"/>
  <c r="N1188" i="4"/>
  <c r="M1188" i="4"/>
  <c r="G1188" i="4"/>
  <c r="R1188" i="4" s="1"/>
  <c r="V1188" i="4" s="1"/>
  <c r="Q1187" i="4"/>
  <c r="U1187" i="4" s="1"/>
  <c r="P1187" i="4"/>
  <c r="O1187" i="4"/>
  <c r="N1187" i="4"/>
  <c r="M1187" i="4"/>
  <c r="G1187" i="4"/>
  <c r="R1187" i="4" s="1"/>
  <c r="V1187" i="4" s="1"/>
  <c r="Q1186" i="4"/>
  <c r="U1186" i="4" s="1"/>
  <c r="P1186" i="4"/>
  <c r="O1186" i="4"/>
  <c r="N1186" i="4"/>
  <c r="M1186" i="4"/>
  <c r="G1186" i="4"/>
  <c r="R1186" i="4" s="1"/>
  <c r="V1186" i="4" s="1"/>
  <c r="Q1185" i="4"/>
  <c r="U1185" i="4" s="1"/>
  <c r="P1185" i="4"/>
  <c r="O1185" i="4"/>
  <c r="N1185" i="4"/>
  <c r="M1185" i="4"/>
  <c r="G1185" i="4"/>
  <c r="R1185" i="4" s="1"/>
  <c r="V1185" i="4" s="1"/>
  <c r="Q1184" i="4"/>
  <c r="U1184" i="4" s="1"/>
  <c r="P1184" i="4"/>
  <c r="O1184" i="4"/>
  <c r="N1184" i="4"/>
  <c r="M1184" i="4"/>
  <c r="G1184" i="4"/>
  <c r="R1184" i="4" s="1"/>
  <c r="V1184" i="4" s="1"/>
  <c r="Q1183" i="4"/>
  <c r="U1183" i="4" s="1"/>
  <c r="P1183" i="4"/>
  <c r="O1183" i="4"/>
  <c r="N1183" i="4"/>
  <c r="M1183" i="4"/>
  <c r="G1183" i="4"/>
  <c r="R1183" i="4" s="1"/>
  <c r="V1183" i="4" s="1"/>
  <c r="Q1182" i="4"/>
  <c r="U1182" i="4" s="1"/>
  <c r="P1182" i="4"/>
  <c r="O1182" i="4"/>
  <c r="N1182" i="4"/>
  <c r="M1182" i="4"/>
  <c r="G1182" i="4"/>
  <c r="R1182" i="4" s="1"/>
  <c r="V1182" i="4" s="1"/>
  <c r="Q1181" i="4"/>
  <c r="U1181" i="4" s="1"/>
  <c r="P1181" i="4"/>
  <c r="O1181" i="4"/>
  <c r="N1181" i="4"/>
  <c r="M1181" i="4"/>
  <c r="G1181" i="4"/>
  <c r="R1181" i="4" s="1"/>
  <c r="V1181" i="4" s="1"/>
  <c r="Q1180" i="4"/>
  <c r="U1180" i="4" s="1"/>
  <c r="P1180" i="4"/>
  <c r="O1180" i="4"/>
  <c r="N1180" i="4"/>
  <c r="M1180" i="4"/>
  <c r="G1180" i="4"/>
  <c r="R1180" i="4" s="1"/>
  <c r="V1180" i="4" s="1"/>
  <c r="Q1179" i="4"/>
  <c r="U1179" i="4" s="1"/>
  <c r="P1179" i="4"/>
  <c r="O1179" i="4"/>
  <c r="N1179" i="4"/>
  <c r="M1179" i="4"/>
  <c r="G1179" i="4"/>
  <c r="R1179" i="4" s="1"/>
  <c r="V1179" i="4" s="1"/>
  <c r="Q1178" i="4"/>
  <c r="U1178" i="4" s="1"/>
  <c r="P1178" i="4"/>
  <c r="O1178" i="4"/>
  <c r="N1178" i="4"/>
  <c r="M1178" i="4"/>
  <c r="G1178" i="4"/>
  <c r="R1178" i="4" s="1"/>
  <c r="V1178" i="4" s="1"/>
  <c r="Q1177" i="4"/>
  <c r="U1177" i="4" s="1"/>
  <c r="P1177" i="4"/>
  <c r="O1177" i="4"/>
  <c r="N1177" i="4"/>
  <c r="M1177" i="4"/>
  <c r="G1177" i="4"/>
  <c r="R1177" i="4" s="1"/>
  <c r="V1177" i="4" s="1"/>
  <c r="Q1176" i="4"/>
  <c r="U1176" i="4" s="1"/>
  <c r="P1176" i="4"/>
  <c r="O1176" i="4"/>
  <c r="N1176" i="4"/>
  <c r="M1176" i="4"/>
  <c r="G1176" i="4"/>
  <c r="R1176" i="4" s="1"/>
  <c r="V1176" i="4" s="1"/>
  <c r="Q1175" i="4"/>
  <c r="U1175" i="4" s="1"/>
  <c r="P1175" i="4"/>
  <c r="O1175" i="4"/>
  <c r="N1175" i="4"/>
  <c r="M1175" i="4"/>
  <c r="G1175" i="4"/>
  <c r="R1175" i="4" s="1"/>
  <c r="V1175" i="4" s="1"/>
  <c r="Q1174" i="4"/>
  <c r="U1174" i="4" s="1"/>
  <c r="P1174" i="4"/>
  <c r="O1174" i="4"/>
  <c r="N1174" i="4"/>
  <c r="M1174" i="4"/>
  <c r="G1174" i="4"/>
  <c r="R1174" i="4" s="1"/>
  <c r="V1174" i="4" s="1"/>
  <c r="Q1173" i="4"/>
  <c r="U1173" i="4" s="1"/>
  <c r="P1173" i="4"/>
  <c r="O1173" i="4"/>
  <c r="N1173" i="4"/>
  <c r="M1173" i="4"/>
  <c r="G1173" i="4"/>
  <c r="R1173" i="4" s="1"/>
  <c r="V1173" i="4" s="1"/>
  <c r="Q1172" i="4"/>
  <c r="U1172" i="4" s="1"/>
  <c r="P1172" i="4"/>
  <c r="O1172" i="4"/>
  <c r="N1172" i="4"/>
  <c r="M1172" i="4"/>
  <c r="G1172" i="4"/>
  <c r="R1172" i="4" s="1"/>
  <c r="V1172" i="4" s="1"/>
  <c r="Q1171" i="4"/>
  <c r="U1171" i="4" s="1"/>
  <c r="P1171" i="4"/>
  <c r="O1171" i="4"/>
  <c r="N1171" i="4"/>
  <c r="M1171" i="4"/>
  <c r="G1171" i="4"/>
  <c r="R1171" i="4" s="1"/>
  <c r="V1171" i="4" s="1"/>
  <c r="Q1170" i="4"/>
  <c r="U1170" i="4" s="1"/>
  <c r="P1170" i="4"/>
  <c r="O1170" i="4"/>
  <c r="N1170" i="4"/>
  <c r="M1170" i="4"/>
  <c r="G1170" i="4"/>
  <c r="R1170" i="4" s="1"/>
  <c r="V1170" i="4" s="1"/>
  <c r="Q1169" i="4"/>
  <c r="U1169" i="4" s="1"/>
  <c r="P1169" i="4"/>
  <c r="O1169" i="4"/>
  <c r="N1169" i="4"/>
  <c r="M1169" i="4"/>
  <c r="G1169" i="4"/>
  <c r="R1169" i="4" s="1"/>
  <c r="V1169" i="4" s="1"/>
  <c r="Q1168" i="4"/>
  <c r="U1168" i="4" s="1"/>
  <c r="P1168" i="4"/>
  <c r="O1168" i="4"/>
  <c r="N1168" i="4"/>
  <c r="M1168" i="4"/>
  <c r="G1168" i="4"/>
  <c r="R1168" i="4" s="1"/>
  <c r="V1168" i="4" s="1"/>
  <c r="Q1167" i="4"/>
  <c r="U1167" i="4" s="1"/>
  <c r="P1167" i="4"/>
  <c r="O1167" i="4"/>
  <c r="N1167" i="4"/>
  <c r="M1167" i="4"/>
  <c r="G1167" i="4"/>
  <c r="R1167" i="4" s="1"/>
  <c r="V1167" i="4" s="1"/>
  <c r="Q1166" i="4"/>
  <c r="U1166" i="4" s="1"/>
  <c r="P1166" i="4"/>
  <c r="O1166" i="4"/>
  <c r="N1166" i="4"/>
  <c r="M1166" i="4"/>
  <c r="G1166" i="4"/>
  <c r="R1166" i="4" s="1"/>
  <c r="V1166" i="4" s="1"/>
  <c r="Q1165" i="4"/>
  <c r="U1165" i="4" s="1"/>
  <c r="P1165" i="4"/>
  <c r="O1165" i="4"/>
  <c r="N1165" i="4"/>
  <c r="M1165" i="4"/>
  <c r="G1165" i="4"/>
  <c r="R1165" i="4" s="1"/>
  <c r="V1165" i="4" s="1"/>
  <c r="Q1164" i="4"/>
  <c r="U1164" i="4" s="1"/>
  <c r="P1164" i="4"/>
  <c r="O1164" i="4"/>
  <c r="N1164" i="4"/>
  <c r="M1164" i="4"/>
  <c r="J1164" i="4" s="1"/>
  <c r="T1164" i="4" s="1"/>
  <c r="G1164" i="4"/>
  <c r="R1164" i="4" s="1"/>
  <c r="V1164" i="4" s="1"/>
  <c r="Q1163" i="4"/>
  <c r="U1163" i="4" s="1"/>
  <c r="P1163" i="4"/>
  <c r="O1163" i="4"/>
  <c r="N1163" i="4"/>
  <c r="M1163" i="4"/>
  <c r="G1163" i="4"/>
  <c r="R1163" i="4" s="1"/>
  <c r="V1163" i="4" s="1"/>
  <c r="Q1162" i="4"/>
  <c r="U1162" i="4" s="1"/>
  <c r="P1162" i="4"/>
  <c r="O1162" i="4"/>
  <c r="N1162" i="4"/>
  <c r="M1162" i="4"/>
  <c r="G1162" i="4"/>
  <c r="R1162" i="4" s="1"/>
  <c r="V1162" i="4" s="1"/>
  <c r="Q1161" i="4"/>
  <c r="U1161" i="4" s="1"/>
  <c r="P1161" i="4"/>
  <c r="O1161" i="4"/>
  <c r="N1161" i="4"/>
  <c r="M1161" i="4"/>
  <c r="G1161" i="4"/>
  <c r="R1161" i="4" s="1"/>
  <c r="V1161" i="4" s="1"/>
  <c r="Q1160" i="4"/>
  <c r="U1160" i="4" s="1"/>
  <c r="P1160" i="4"/>
  <c r="O1160" i="4"/>
  <c r="N1160" i="4"/>
  <c r="M1160" i="4"/>
  <c r="G1160" i="4"/>
  <c r="R1160" i="4" s="1"/>
  <c r="V1160" i="4" s="1"/>
  <c r="Q1159" i="4"/>
  <c r="U1159" i="4" s="1"/>
  <c r="P1159" i="4"/>
  <c r="O1159" i="4"/>
  <c r="N1159" i="4"/>
  <c r="M1159" i="4"/>
  <c r="G1159" i="4"/>
  <c r="R1159" i="4" s="1"/>
  <c r="V1159" i="4" s="1"/>
  <c r="Q1158" i="4"/>
  <c r="U1158" i="4" s="1"/>
  <c r="P1158" i="4"/>
  <c r="O1158" i="4"/>
  <c r="N1158" i="4"/>
  <c r="M1158" i="4"/>
  <c r="G1158" i="4"/>
  <c r="R1158" i="4" s="1"/>
  <c r="V1158" i="4" s="1"/>
  <c r="Q1157" i="4"/>
  <c r="U1157" i="4" s="1"/>
  <c r="P1157" i="4"/>
  <c r="O1157" i="4"/>
  <c r="N1157" i="4"/>
  <c r="M1157" i="4"/>
  <c r="G1157" i="4"/>
  <c r="R1157" i="4" s="1"/>
  <c r="V1157" i="4" s="1"/>
  <c r="Q1156" i="4"/>
  <c r="U1156" i="4" s="1"/>
  <c r="P1156" i="4"/>
  <c r="O1156" i="4"/>
  <c r="N1156" i="4"/>
  <c r="M1156" i="4"/>
  <c r="G1156" i="4"/>
  <c r="R1156" i="4" s="1"/>
  <c r="V1156" i="4" s="1"/>
  <c r="Q1155" i="4"/>
  <c r="U1155" i="4" s="1"/>
  <c r="P1155" i="4"/>
  <c r="O1155" i="4"/>
  <c r="N1155" i="4"/>
  <c r="M1155" i="4"/>
  <c r="G1155" i="4"/>
  <c r="R1155" i="4" s="1"/>
  <c r="V1155" i="4" s="1"/>
  <c r="Q1154" i="4"/>
  <c r="U1154" i="4" s="1"/>
  <c r="P1154" i="4"/>
  <c r="O1154" i="4"/>
  <c r="N1154" i="4"/>
  <c r="M1154" i="4"/>
  <c r="G1154" i="4"/>
  <c r="R1154" i="4" s="1"/>
  <c r="V1154" i="4" s="1"/>
  <c r="Q1153" i="4"/>
  <c r="U1153" i="4" s="1"/>
  <c r="P1153" i="4"/>
  <c r="O1153" i="4"/>
  <c r="N1153" i="4"/>
  <c r="M1153" i="4"/>
  <c r="G1153" i="4"/>
  <c r="R1153" i="4" s="1"/>
  <c r="V1153" i="4" s="1"/>
  <c r="Q1152" i="4"/>
  <c r="U1152" i="4" s="1"/>
  <c r="P1152" i="4"/>
  <c r="O1152" i="4"/>
  <c r="N1152" i="4"/>
  <c r="M1152" i="4"/>
  <c r="G1152" i="4"/>
  <c r="R1152" i="4" s="1"/>
  <c r="V1152" i="4" s="1"/>
  <c r="Q1151" i="4"/>
  <c r="U1151" i="4" s="1"/>
  <c r="P1151" i="4"/>
  <c r="O1151" i="4"/>
  <c r="N1151" i="4"/>
  <c r="M1151" i="4"/>
  <c r="G1151" i="4"/>
  <c r="R1151" i="4" s="1"/>
  <c r="V1151" i="4" s="1"/>
  <c r="Q1150" i="4"/>
  <c r="U1150" i="4" s="1"/>
  <c r="P1150" i="4"/>
  <c r="O1150" i="4"/>
  <c r="N1150" i="4"/>
  <c r="M1150" i="4"/>
  <c r="G1150" i="4"/>
  <c r="R1150" i="4" s="1"/>
  <c r="V1150" i="4" s="1"/>
  <c r="Q1149" i="4"/>
  <c r="U1149" i="4" s="1"/>
  <c r="P1149" i="4"/>
  <c r="O1149" i="4"/>
  <c r="N1149" i="4"/>
  <c r="M1149" i="4"/>
  <c r="G1149" i="4"/>
  <c r="R1149" i="4" s="1"/>
  <c r="V1149" i="4" s="1"/>
  <c r="Q1148" i="4"/>
  <c r="U1148" i="4" s="1"/>
  <c r="P1148" i="4"/>
  <c r="O1148" i="4"/>
  <c r="N1148" i="4"/>
  <c r="M1148" i="4"/>
  <c r="G1148" i="4"/>
  <c r="R1148" i="4" s="1"/>
  <c r="V1148" i="4" s="1"/>
  <c r="Q1147" i="4"/>
  <c r="U1147" i="4" s="1"/>
  <c r="P1147" i="4"/>
  <c r="O1147" i="4"/>
  <c r="N1147" i="4"/>
  <c r="M1147" i="4"/>
  <c r="G1147" i="4"/>
  <c r="R1147" i="4" s="1"/>
  <c r="V1147" i="4" s="1"/>
  <c r="Q1146" i="4"/>
  <c r="U1146" i="4" s="1"/>
  <c r="P1146" i="4"/>
  <c r="O1146" i="4"/>
  <c r="N1146" i="4"/>
  <c r="M1146" i="4"/>
  <c r="G1146" i="4"/>
  <c r="R1146" i="4" s="1"/>
  <c r="V1146" i="4" s="1"/>
  <c r="Q1145" i="4"/>
  <c r="U1145" i="4" s="1"/>
  <c r="P1145" i="4"/>
  <c r="O1145" i="4"/>
  <c r="N1145" i="4"/>
  <c r="M1145" i="4"/>
  <c r="G1145" i="4"/>
  <c r="R1145" i="4" s="1"/>
  <c r="V1145" i="4" s="1"/>
  <c r="Q1144" i="4"/>
  <c r="U1144" i="4" s="1"/>
  <c r="P1144" i="4"/>
  <c r="O1144" i="4"/>
  <c r="N1144" i="4"/>
  <c r="M1144" i="4"/>
  <c r="G1144" i="4"/>
  <c r="R1144" i="4" s="1"/>
  <c r="V1144" i="4" s="1"/>
  <c r="Q1143" i="4"/>
  <c r="U1143" i="4" s="1"/>
  <c r="P1143" i="4"/>
  <c r="O1143" i="4"/>
  <c r="N1143" i="4"/>
  <c r="M1143" i="4"/>
  <c r="G1143" i="4"/>
  <c r="R1143" i="4" s="1"/>
  <c r="V1143" i="4" s="1"/>
  <c r="Q1142" i="4"/>
  <c r="U1142" i="4" s="1"/>
  <c r="P1142" i="4"/>
  <c r="O1142" i="4"/>
  <c r="N1142" i="4"/>
  <c r="M1142" i="4"/>
  <c r="G1142" i="4"/>
  <c r="R1142" i="4" s="1"/>
  <c r="V1142" i="4" s="1"/>
  <c r="Q1141" i="4"/>
  <c r="U1141" i="4" s="1"/>
  <c r="P1141" i="4"/>
  <c r="O1141" i="4"/>
  <c r="N1141" i="4"/>
  <c r="M1141" i="4"/>
  <c r="G1141" i="4"/>
  <c r="R1141" i="4" s="1"/>
  <c r="V1141" i="4" s="1"/>
  <c r="Q1140" i="4"/>
  <c r="U1140" i="4" s="1"/>
  <c r="P1140" i="4"/>
  <c r="O1140" i="4"/>
  <c r="N1140" i="4"/>
  <c r="J1140" i="4" s="1"/>
  <c r="T1140" i="4" s="1"/>
  <c r="M1140" i="4"/>
  <c r="G1140" i="4"/>
  <c r="R1140" i="4" s="1"/>
  <c r="V1140" i="4" s="1"/>
  <c r="Q1139" i="4"/>
  <c r="U1139" i="4" s="1"/>
  <c r="P1139" i="4"/>
  <c r="O1139" i="4"/>
  <c r="N1139" i="4"/>
  <c r="M1139" i="4"/>
  <c r="G1139" i="4"/>
  <c r="R1139" i="4" s="1"/>
  <c r="V1139" i="4" s="1"/>
  <c r="Q1138" i="4"/>
  <c r="U1138" i="4" s="1"/>
  <c r="P1138" i="4"/>
  <c r="O1138" i="4"/>
  <c r="N1138" i="4"/>
  <c r="M1138" i="4"/>
  <c r="G1138" i="4"/>
  <c r="R1138" i="4" s="1"/>
  <c r="V1138" i="4" s="1"/>
  <c r="Q1137" i="4"/>
  <c r="U1137" i="4" s="1"/>
  <c r="P1137" i="4"/>
  <c r="O1137" i="4"/>
  <c r="N1137" i="4"/>
  <c r="M1137" i="4"/>
  <c r="G1137" i="4"/>
  <c r="R1137" i="4" s="1"/>
  <c r="V1137" i="4" s="1"/>
  <c r="Q1136" i="4"/>
  <c r="U1136" i="4" s="1"/>
  <c r="P1136" i="4"/>
  <c r="O1136" i="4"/>
  <c r="N1136" i="4"/>
  <c r="M1136" i="4"/>
  <c r="G1136" i="4"/>
  <c r="R1136" i="4" s="1"/>
  <c r="V1136" i="4" s="1"/>
  <c r="Q1135" i="4"/>
  <c r="U1135" i="4" s="1"/>
  <c r="P1135" i="4"/>
  <c r="O1135" i="4"/>
  <c r="N1135" i="4"/>
  <c r="M1135" i="4"/>
  <c r="G1135" i="4"/>
  <c r="R1135" i="4" s="1"/>
  <c r="V1135" i="4" s="1"/>
  <c r="Q1134" i="4"/>
  <c r="U1134" i="4" s="1"/>
  <c r="P1134" i="4"/>
  <c r="O1134" i="4"/>
  <c r="N1134" i="4"/>
  <c r="M1134" i="4"/>
  <c r="G1134" i="4"/>
  <c r="R1134" i="4" s="1"/>
  <c r="V1134" i="4" s="1"/>
  <c r="Q1133" i="4"/>
  <c r="U1133" i="4" s="1"/>
  <c r="P1133" i="4"/>
  <c r="O1133" i="4"/>
  <c r="N1133" i="4"/>
  <c r="M1133" i="4"/>
  <c r="G1133" i="4"/>
  <c r="R1133" i="4" s="1"/>
  <c r="V1133" i="4" s="1"/>
  <c r="Q1132" i="4"/>
  <c r="U1132" i="4" s="1"/>
  <c r="P1132" i="4"/>
  <c r="O1132" i="4"/>
  <c r="N1132" i="4"/>
  <c r="M1132" i="4"/>
  <c r="G1132" i="4"/>
  <c r="R1132" i="4" s="1"/>
  <c r="V1132" i="4" s="1"/>
  <c r="Q1131" i="4"/>
  <c r="U1131" i="4" s="1"/>
  <c r="P1131" i="4"/>
  <c r="O1131" i="4"/>
  <c r="N1131" i="4"/>
  <c r="M1131" i="4"/>
  <c r="G1131" i="4"/>
  <c r="R1131" i="4" s="1"/>
  <c r="V1131" i="4" s="1"/>
  <c r="Q1130" i="4"/>
  <c r="U1130" i="4" s="1"/>
  <c r="P1130" i="4"/>
  <c r="O1130" i="4"/>
  <c r="N1130" i="4"/>
  <c r="M1130" i="4"/>
  <c r="J1130" i="4" s="1"/>
  <c r="G1130" i="4"/>
  <c r="R1130" i="4" s="1"/>
  <c r="V1130" i="4" s="1"/>
  <c r="Q1129" i="4"/>
  <c r="U1129" i="4" s="1"/>
  <c r="P1129" i="4"/>
  <c r="O1129" i="4"/>
  <c r="N1129" i="4"/>
  <c r="M1129" i="4"/>
  <c r="G1129" i="4"/>
  <c r="R1129" i="4" s="1"/>
  <c r="V1129" i="4" s="1"/>
  <c r="Q1128" i="4"/>
  <c r="U1128" i="4" s="1"/>
  <c r="P1128" i="4"/>
  <c r="O1128" i="4"/>
  <c r="N1128" i="4"/>
  <c r="M1128" i="4"/>
  <c r="G1128" i="4"/>
  <c r="R1128" i="4" s="1"/>
  <c r="V1128" i="4" s="1"/>
  <c r="Q1127" i="4"/>
  <c r="U1127" i="4" s="1"/>
  <c r="P1127" i="4"/>
  <c r="O1127" i="4"/>
  <c r="N1127" i="4"/>
  <c r="M1127" i="4"/>
  <c r="G1127" i="4"/>
  <c r="R1127" i="4" s="1"/>
  <c r="V1127" i="4" s="1"/>
  <c r="Q1126" i="4"/>
  <c r="U1126" i="4" s="1"/>
  <c r="P1126" i="4"/>
  <c r="O1126" i="4"/>
  <c r="N1126" i="4"/>
  <c r="M1126" i="4"/>
  <c r="G1126" i="4"/>
  <c r="R1126" i="4" s="1"/>
  <c r="V1126" i="4" s="1"/>
  <c r="Q1125" i="4"/>
  <c r="U1125" i="4" s="1"/>
  <c r="P1125" i="4"/>
  <c r="O1125" i="4"/>
  <c r="N1125" i="4"/>
  <c r="M1125" i="4"/>
  <c r="G1125" i="4"/>
  <c r="R1125" i="4" s="1"/>
  <c r="V1125" i="4" s="1"/>
  <c r="Q1124" i="4"/>
  <c r="U1124" i="4" s="1"/>
  <c r="P1124" i="4"/>
  <c r="O1124" i="4"/>
  <c r="N1124" i="4"/>
  <c r="M1124" i="4"/>
  <c r="G1124" i="4"/>
  <c r="R1124" i="4" s="1"/>
  <c r="V1124" i="4" s="1"/>
  <c r="Q1123" i="4"/>
  <c r="U1123" i="4" s="1"/>
  <c r="P1123" i="4"/>
  <c r="O1123" i="4"/>
  <c r="N1123" i="4"/>
  <c r="M1123" i="4"/>
  <c r="G1123" i="4"/>
  <c r="R1123" i="4" s="1"/>
  <c r="V1123" i="4" s="1"/>
  <c r="Q1122" i="4"/>
  <c r="U1122" i="4" s="1"/>
  <c r="P1122" i="4"/>
  <c r="O1122" i="4"/>
  <c r="N1122" i="4"/>
  <c r="M1122" i="4"/>
  <c r="G1122" i="4"/>
  <c r="R1122" i="4" s="1"/>
  <c r="V1122" i="4" s="1"/>
  <c r="Q1121" i="4"/>
  <c r="U1121" i="4" s="1"/>
  <c r="P1121" i="4"/>
  <c r="O1121" i="4"/>
  <c r="N1121" i="4"/>
  <c r="M1121" i="4"/>
  <c r="G1121" i="4"/>
  <c r="R1121" i="4" s="1"/>
  <c r="V1121" i="4" s="1"/>
  <c r="Q1120" i="4"/>
  <c r="U1120" i="4" s="1"/>
  <c r="P1120" i="4"/>
  <c r="O1120" i="4"/>
  <c r="N1120" i="4"/>
  <c r="M1120" i="4"/>
  <c r="G1120" i="4"/>
  <c r="R1120" i="4" s="1"/>
  <c r="V1120" i="4" s="1"/>
  <c r="Q1119" i="4"/>
  <c r="U1119" i="4" s="1"/>
  <c r="P1119" i="4"/>
  <c r="O1119" i="4"/>
  <c r="N1119" i="4"/>
  <c r="M1119" i="4"/>
  <c r="G1119" i="4"/>
  <c r="R1119" i="4" s="1"/>
  <c r="V1119" i="4" s="1"/>
  <c r="Q1118" i="4"/>
  <c r="U1118" i="4" s="1"/>
  <c r="P1118" i="4"/>
  <c r="O1118" i="4"/>
  <c r="N1118" i="4"/>
  <c r="M1118" i="4"/>
  <c r="G1118" i="4"/>
  <c r="R1118" i="4" s="1"/>
  <c r="V1118" i="4" s="1"/>
  <c r="Q1117" i="4"/>
  <c r="U1117" i="4" s="1"/>
  <c r="P1117" i="4"/>
  <c r="O1117" i="4"/>
  <c r="N1117" i="4"/>
  <c r="M1117" i="4"/>
  <c r="G1117" i="4"/>
  <c r="R1117" i="4" s="1"/>
  <c r="V1117" i="4" s="1"/>
  <c r="Q1116" i="4"/>
  <c r="U1116" i="4" s="1"/>
  <c r="P1116" i="4"/>
  <c r="O1116" i="4"/>
  <c r="N1116" i="4"/>
  <c r="M1116" i="4"/>
  <c r="G1116" i="4"/>
  <c r="R1116" i="4" s="1"/>
  <c r="V1116" i="4" s="1"/>
  <c r="Q1115" i="4"/>
  <c r="U1115" i="4" s="1"/>
  <c r="P1115" i="4"/>
  <c r="O1115" i="4"/>
  <c r="N1115" i="4"/>
  <c r="M1115" i="4"/>
  <c r="G1115" i="4"/>
  <c r="R1115" i="4" s="1"/>
  <c r="V1115" i="4" s="1"/>
  <c r="Q1114" i="4"/>
  <c r="U1114" i="4" s="1"/>
  <c r="P1114" i="4"/>
  <c r="O1114" i="4"/>
  <c r="N1114" i="4"/>
  <c r="M1114" i="4"/>
  <c r="G1114" i="4"/>
  <c r="R1114" i="4" s="1"/>
  <c r="V1114" i="4" s="1"/>
  <c r="Q1113" i="4"/>
  <c r="U1113" i="4" s="1"/>
  <c r="P1113" i="4"/>
  <c r="O1113" i="4"/>
  <c r="N1113" i="4"/>
  <c r="M1113" i="4"/>
  <c r="G1113" i="4"/>
  <c r="R1113" i="4" s="1"/>
  <c r="V1113" i="4" s="1"/>
  <c r="Q1112" i="4"/>
  <c r="U1112" i="4" s="1"/>
  <c r="P1112" i="4"/>
  <c r="O1112" i="4"/>
  <c r="N1112" i="4"/>
  <c r="M1112" i="4"/>
  <c r="G1112" i="4"/>
  <c r="R1112" i="4" s="1"/>
  <c r="V1112" i="4" s="1"/>
  <c r="Q1111" i="4"/>
  <c r="U1111" i="4" s="1"/>
  <c r="P1111" i="4"/>
  <c r="O1111" i="4"/>
  <c r="N1111" i="4"/>
  <c r="M1111" i="4"/>
  <c r="G1111" i="4"/>
  <c r="R1111" i="4" s="1"/>
  <c r="V1111" i="4" s="1"/>
  <c r="Q1110" i="4"/>
  <c r="U1110" i="4" s="1"/>
  <c r="P1110" i="4"/>
  <c r="O1110" i="4"/>
  <c r="N1110" i="4"/>
  <c r="M1110" i="4"/>
  <c r="G1110" i="4"/>
  <c r="R1110" i="4" s="1"/>
  <c r="V1110" i="4" s="1"/>
  <c r="Q1109" i="4"/>
  <c r="U1109" i="4" s="1"/>
  <c r="P1109" i="4"/>
  <c r="O1109" i="4"/>
  <c r="N1109" i="4"/>
  <c r="M1109" i="4"/>
  <c r="G1109" i="4"/>
  <c r="R1109" i="4" s="1"/>
  <c r="V1109" i="4" s="1"/>
  <c r="Q1108" i="4"/>
  <c r="U1108" i="4" s="1"/>
  <c r="P1108" i="4"/>
  <c r="O1108" i="4"/>
  <c r="N1108" i="4"/>
  <c r="M1108" i="4"/>
  <c r="G1108" i="4"/>
  <c r="R1108" i="4" s="1"/>
  <c r="V1108" i="4" s="1"/>
  <c r="Q1107" i="4"/>
  <c r="U1107" i="4" s="1"/>
  <c r="P1107" i="4"/>
  <c r="O1107" i="4"/>
  <c r="N1107" i="4"/>
  <c r="M1107" i="4"/>
  <c r="G1107" i="4"/>
  <c r="R1107" i="4" s="1"/>
  <c r="V1107" i="4" s="1"/>
  <c r="Q1106" i="4"/>
  <c r="U1106" i="4" s="1"/>
  <c r="P1106" i="4"/>
  <c r="O1106" i="4"/>
  <c r="N1106" i="4"/>
  <c r="M1106" i="4"/>
  <c r="G1106" i="4"/>
  <c r="R1106" i="4" s="1"/>
  <c r="V1106" i="4" s="1"/>
  <c r="Q1105" i="4"/>
  <c r="U1105" i="4" s="1"/>
  <c r="P1105" i="4"/>
  <c r="O1105" i="4"/>
  <c r="N1105" i="4"/>
  <c r="M1105" i="4"/>
  <c r="G1105" i="4"/>
  <c r="R1105" i="4" s="1"/>
  <c r="V1105" i="4" s="1"/>
  <c r="Q1104" i="4"/>
  <c r="U1104" i="4" s="1"/>
  <c r="P1104" i="4"/>
  <c r="O1104" i="4"/>
  <c r="N1104" i="4"/>
  <c r="M1104" i="4"/>
  <c r="G1104" i="4"/>
  <c r="R1104" i="4" s="1"/>
  <c r="V1104" i="4" s="1"/>
  <c r="Q1103" i="4"/>
  <c r="U1103" i="4" s="1"/>
  <c r="P1103" i="4"/>
  <c r="O1103" i="4"/>
  <c r="N1103" i="4"/>
  <c r="M1103" i="4"/>
  <c r="G1103" i="4"/>
  <c r="R1103" i="4" s="1"/>
  <c r="V1103" i="4" s="1"/>
  <c r="Q1102" i="4"/>
  <c r="U1102" i="4" s="1"/>
  <c r="P1102" i="4"/>
  <c r="O1102" i="4"/>
  <c r="N1102" i="4"/>
  <c r="M1102" i="4"/>
  <c r="G1102" i="4"/>
  <c r="R1102" i="4" s="1"/>
  <c r="V1102" i="4" s="1"/>
  <c r="Q1101" i="4"/>
  <c r="U1101" i="4" s="1"/>
  <c r="P1101" i="4"/>
  <c r="O1101" i="4"/>
  <c r="N1101" i="4"/>
  <c r="M1101" i="4"/>
  <c r="G1101" i="4"/>
  <c r="R1101" i="4" s="1"/>
  <c r="V1101" i="4" s="1"/>
  <c r="Q1100" i="4"/>
  <c r="U1100" i="4" s="1"/>
  <c r="P1100" i="4"/>
  <c r="O1100" i="4"/>
  <c r="N1100" i="4"/>
  <c r="M1100" i="4"/>
  <c r="G1100" i="4"/>
  <c r="R1100" i="4" s="1"/>
  <c r="V1100" i="4" s="1"/>
  <c r="Q1099" i="4"/>
  <c r="U1099" i="4" s="1"/>
  <c r="P1099" i="4"/>
  <c r="O1099" i="4"/>
  <c r="N1099" i="4"/>
  <c r="M1099" i="4"/>
  <c r="G1099" i="4"/>
  <c r="R1099" i="4" s="1"/>
  <c r="V1099" i="4" s="1"/>
  <c r="Q1098" i="4"/>
  <c r="U1098" i="4" s="1"/>
  <c r="P1098" i="4"/>
  <c r="O1098" i="4"/>
  <c r="N1098" i="4"/>
  <c r="M1098" i="4"/>
  <c r="J1098" i="4" s="1"/>
  <c r="G1098" i="4"/>
  <c r="R1098" i="4" s="1"/>
  <c r="V1098" i="4" s="1"/>
  <c r="Q1097" i="4"/>
  <c r="U1097" i="4" s="1"/>
  <c r="P1097" i="4"/>
  <c r="O1097" i="4"/>
  <c r="N1097" i="4"/>
  <c r="M1097" i="4"/>
  <c r="G1097" i="4"/>
  <c r="R1097" i="4" s="1"/>
  <c r="V1097" i="4" s="1"/>
  <c r="Q1096" i="4"/>
  <c r="U1096" i="4" s="1"/>
  <c r="P1096" i="4"/>
  <c r="O1096" i="4"/>
  <c r="N1096" i="4"/>
  <c r="M1096" i="4"/>
  <c r="G1096" i="4"/>
  <c r="R1096" i="4" s="1"/>
  <c r="V1096" i="4" s="1"/>
  <c r="Q1095" i="4"/>
  <c r="U1095" i="4" s="1"/>
  <c r="P1095" i="4"/>
  <c r="O1095" i="4"/>
  <c r="N1095" i="4"/>
  <c r="M1095" i="4"/>
  <c r="G1095" i="4"/>
  <c r="R1095" i="4" s="1"/>
  <c r="V1095" i="4" s="1"/>
  <c r="Q1094" i="4"/>
  <c r="U1094" i="4" s="1"/>
  <c r="P1094" i="4"/>
  <c r="O1094" i="4"/>
  <c r="N1094" i="4"/>
  <c r="M1094" i="4"/>
  <c r="G1094" i="4"/>
  <c r="R1094" i="4" s="1"/>
  <c r="V1094" i="4" s="1"/>
  <c r="Q1093" i="4"/>
  <c r="U1093" i="4" s="1"/>
  <c r="P1093" i="4"/>
  <c r="O1093" i="4"/>
  <c r="N1093" i="4"/>
  <c r="M1093" i="4"/>
  <c r="G1093" i="4"/>
  <c r="R1093" i="4" s="1"/>
  <c r="V1093" i="4" s="1"/>
  <c r="Q1092" i="4"/>
  <c r="U1092" i="4" s="1"/>
  <c r="P1092" i="4"/>
  <c r="O1092" i="4"/>
  <c r="N1092" i="4"/>
  <c r="M1092" i="4"/>
  <c r="G1092" i="4"/>
  <c r="R1092" i="4" s="1"/>
  <c r="V1092" i="4" s="1"/>
  <c r="Q1091" i="4"/>
  <c r="U1091" i="4" s="1"/>
  <c r="P1091" i="4"/>
  <c r="O1091" i="4"/>
  <c r="N1091" i="4"/>
  <c r="M1091" i="4"/>
  <c r="G1091" i="4"/>
  <c r="R1091" i="4" s="1"/>
  <c r="V1091" i="4" s="1"/>
  <c r="Q1090" i="4"/>
  <c r="U1090" i="4" s="1"/>
  <c r="P1090" i="4"/>
  <c r="O1090" i="4"/>
  <c r="N1090" i="4"/>
  <c r="M1090" i="4"/>
  <c r="G1090" i="4"/>
  <c r="R1090" i="4" s="1"/>
  <c r="V1090" i="4" s="1"/>
  <c r="Q1089" i="4"/>
  <c r="U1089" i="4" s="1"/>
  <c r="P1089" i="4"/>
  <c r="O1089" i="4"/>
  <c r="N1089" i="4"/>
  <c r="M1089" i="4"/>
  <c r="G1089" i="4"/>
  <c r="R1089" i="4" s="1"/>
  <c r="V1089" i="4" s="1"/>
  <c r="Q1088" i="4"/>
  <c r="U1088" i="4" s="1"/>
  <c r="P1088" i="4"/>
  <c r="O1088" i="4"/>
  <c r="N1088" i="4"/>
  <c r="M1088" i="4"/>
  <c r="G1088" i="4"/>
  <c r="R1088" i="4" s="1"/>
  <c r="V1088" i="4" s="1"/>
  <c r="Q1087" i="4"/>
  <c r="U1087" i="4" s="1"/>
  <c r="P1087" i="4"/>
  <c r="O1087" i="4"/>
  <c r="N1087" i="4"/>
  <c r="M1087" i="4"/>
  <c r="G1087" i="4"/>
  <c r="R1087" i="4" s="1"/>
  <c r="V1087" i="4" s="1"/>
  <c r="Q1086" i="4"/>
  <c r="U1086" i="4" s="1"/>
  <c r="P1086" i="4"/>
  <c r="O1086" i="4"/>
  <c r="N1086" i="4"/>
  <c r="M1086" i="4"/>
  <c r="G1086" i="4"/>
  <c r="R1086" i="4" s="1"/>
  <c r="V1086" i="4" s="1"/>
  <c r="Q1085" i="4"/>
  <c r="U1085" i="4" s="1"/>
  <c r="P1085" i="4"/>
  <c r="O1085" i="4"/>
  <c r="N1085" i="4"/>
  <c r="M1085" i="4"/>
  <c r="G1085" i="4"/>
  <c r="R1085" i="4" s="1"/>
  <c r="V1085" i="4" s="1"/>
  <c r="Q1084" i="4"/>
  <c r="U1084" i="4" s="1"/>
  <c r="P1084" i="4"/>
  <c r="O1084" i="4"/>
  <c r="N1084" i="4"/>
  <c r="M1084" i="4"/>
  <c r="G1084" i="4"/>
  <c r="R1084" i="4" s="1"/>
  <c r="V1084" i="4" s="1"/>
  <c r="Q1083" i="4"/>
  <c r="U1083" i="4" s="1"/>
  <c r="P1083" i="4"/>
  <c r="O1083" i="4"/>
  <c r="N1083" i="4"/>
  <c r="M1083" i="4"/>
  <c r="G1083" i="4"/>
  <c r="R1083" i="4" s="1"/>
  <c r="V1083" i="4" s="1"/>
  <c r="Q1082" i="4"/>
  <c r="U1082" i="4" s="1"/>
  <c r="P1082" i="4"/>
  <c r="O1082" i="4"/>
  <c r="N1082" i="4"/>
  <c r="M1082" i="4"/>
  <c r="G1082" i="4"/>
  <c r="R1082" i="4" s="1"/>
  <c r="V1082" i="4" s="1"/>
  <c r="Q1081" i="4"/>
  <c r="U1081" i="4" s="1"/>
  <c r="P1081" i="4"/>
  <c r="O1081" i="4"/>
  <c r="N1081" i="4"/>
  <c r="M1081" i="4"/>
  <c r="G1081" i="4"/>
  <c r="R1081" i="4" s="1"/>
  <c r="V1081" i="4" s="1"/>
  <c r="Q1080" i="4"/>
  <c r="U1080" i="4" s="1"/>
  <c r="P1080" i="4"/>
  <c r="O1080" i="4"/>
  <c r="N1080" i="4"/>
  <c r="M1080" i="4"/>
  <c r="G1080" i="4"/>
  <c r="R1080" i="4" s="1"/>
  <c r="V1080" i="4" s="1"/>
  <c r="Q1079" i="4"/>
  <c r="U1079" i="4" s="1"/>
  <c r="P1079" i="4"/>
  <c r="O1079" i="4"/>
  <c r="N1079" i="4"/>
  <c r="M1079" i="4"/>
  <c r="G1079" i="4"/>
  <c r="R1079" i="4" s="1"/>
  <c r="V1079" i="4" s="1"/>
  <c r="Q1078" i="4"/>
  <c r="U1078" i="4" s="1"/>
  <c r="P1078" i="4"/>
  <c r="O1078" i="4"/>
  <c r="N1078" i="4"/>
  <c r="M1078" i="4"/>
  <c r="G1078" i="4"/>
  <c r="R1078" i="4" s="1"/>
  <c r="V1078" i="4" s="1"/>
  <c r="Q1077" i="4"/>
  <c r="U1077" i="4" s="1"/>
  <c r="P1077" i="4"/>
  <c r="O1077" i="4"/>
  <c r="N1077" i="4"/>
  <c r="M1077" i="4"/>
  <c r="G1077" i="4"/>
  <c r="R1077" i="4" s="1"/>
  <c r="V1077" i="4" s="1"/>
  <c r="Q1076" i="4"/>
  <c r="U1076" i="4" s="1"/>
  <c r="P1076" i="4"/>
  <c r="O1076" i="4"/>
  <c r="N1076" i="4"/>
  <c r="M1076" i="4"/>
  <c r="G1076" i="4"/>
  <c r="R1076" i="4" s="1"/>
  <c r="V1076" i="4" s="1"/>
  <c r="Q1075" i="4"/>
  <c r="U1075" i="4" s="1"/>
  <c r="P1075" i="4"/>
  <c r="O1075" i="4"/>
  <c r="N1075" i="4"/>
  <c r="M1075" i="4"/>
  <c r="G1075" i="4"/>
  <c r="R1075" i="4" s="1"/>
  <c r="V1075" i="4" s="1"/>
  <c r="Q1074" i="4"/>
  <c r="U1074" i="4" s="1"/>
  <c r="P1074" i="4"/>
  <c r="O1074" i="4"/>
  <c r="N1074" i="4"/>
  <c r="M1074" i="4"/>
  <c r="G1074" i="4"/>
  <c r="R1074" i="4" s="1"/>
  <c r="V1074" i="4" s="1"/>
  <c r="Q1073" i="4"/>
  <c r="U1073" i="4" s="1"/>
  <c r="P1073" i="4"/>
  <c r="O1073" i="4"/>
  <c r="N1073" i="4"/>
  <c r="M1073" i="4"/>
  <c r="G1073" i="4"/>
  <c r="R1073" i="4" s="1"/>
  <c r="V1073" i="4" s="1"/>
  <c r="Q1072" i="4"/>
  <c r="U1072" i="4" s="1"/>
  <c r="P1072" i="4"/>
  <c r="O1072" i="4"/>
  <c r="N1072" i="4"/>
  <c r="M1072" i="4"/>
  <c r="G1072" i="4"/>
  <c r="R1072" i="4" s="1"/>
  <c r="V1072" i="4" s="1"/>
  <c r="Q1071" i="4"/>
  <c r="U1071" i="4" s="1"/>
  <c r="P1071" i="4"/>
  <c r="O1071" i="4"/>
  <c r="N1071" i="4"/>
  <c r="M1071" i="4"/>
  <c r="G1071" i="4"/>
  <c r="R1071" i="4" s="1"/>
  <c r="V1071" i="4" s="1"/>
  <c r="Q1070" i="4"/>
  <c r="U1070" i="4" s="1"/>
  <c r="P1070" i="4"/>
  <c r="O1070" i="4"/>
  <c r="N1070" i="4"/>
  <c r="M1070" i="4"/>
  <c r="G1070" i="4"/>
  <c r="R1070" i="4" s="1"/>
  <c r="V1070" i="4" s="1"/>
  <c r="Q1069" i="4"/>
  <c r="U1069" i="4" s="1"/>
  <c r="P1069" i="4"/>
  <c r="O1069" i="4"/>
  <c r="N1069" i="4"/>
  <c r="M1069" i="4"/>
  <c r="G1069" i="4"/>
  <c r="R1069" i="4" s="1"/>
  <c r="V1069" i="4" s="1"/>
  <c r="Q1068" i="4"/>
  <c r="U1068" i="4" s="1"/>
  <c r="P1068" i="4"/>
  <c r="O1068" i="4"/>
  <c r="N1068" i="4"/>
  <c r="J1068" i="4" s="1"/>
  <c r="T1068" i="4" s="1"/>
  <c r="M1068" i="4"/>
  <c r="G1068" i="4"/>
  <c r="R1068" i="4" s="1"/>
  <c r="V1068" i="4" s="1"/>
  <c r="Q1067" i="4"/>
  <c r="U1067" i="4" s="1"/>
  <c r="P1067" i="4"/>
  <c r="O1067" i="4"/>
  <c r="N1067" i="4"/>
  <c r="M1067" i="4"/>
  <c r="G1067" i="4"/>
  <c r="R1067" i="4" s="1"/>
  <c r="V1067" i="4" s="1"/>
  <c r="Q1066" i="4"/>
  <c r="U1066" i="4" s="1"/>
  <c r="P1066" i="4"/>
  <c r="O1066" i="4"/>
  <c r="N1066" i="4"/>
  <c r="M1066" i="4"/>
  <c r="G1066" i="4"/>
  <c r="R1066" i="4" s="1"/>
  <c r="V1066" i="4" s="1"/>
  <c r="Q1065" i="4"/>
  <c r="U1065" i="4" s="1"/>
  <c r="P1065" i="4"/>
  <c r="O1065" i="4"/>
  <c r="N1065" i="4"/>
  <c r="M1065" i="4"/>
  <c r="G1065" i="4"/>
  <c r="R1065" i="4" s="1"/>
  <c r="V1065" i="4" s="1"/>
  <c r="Q1064" i="4"/>
  <c r="U1064" i="4" s="1"/>
  <c r="P1064" i="4"/>
  <c r="O1064" i="4"/>
  <c r="N1064" i="4"/>
  <c r="M1064" i="4"/>
  <c r="G1064" i="4"/>
  <c r="R1064" i="4" s="1"/>
  <c r="V1064" i="4" s="1"/>
  <c r="Q1063" i="4"/>
  <c r="U1063" i="4" s="1"/>
  <c r="P1063" i="4"/>
  <c r="O1063" i="4"/>
  <c r="N1063" i="4"/>
  <c r="M1063" i="4"/>
  <c r="G1063" i="4"/>
  <c r="R1063" i="4" s="1"/>
  <c r="V1063" i="4" s="1"/>
  <c r="Q1062" i="4"/>
  <c r="U1062" i="4" s="1"/>
  <c r="P1062" i="4"/>
  <c r="O1062" i="4"/>
  <c r="N1062" i="4"/>
  <c r="M1062" i="4"/>
  <c r="G1062" i="4"/>
  <c r="R1062" i="4" s="1"/>
  <c r="V1062" i="4" s="1"/>
  <c r="Q1061" i="4"/>
  <c r="U1061" i="4" s="1"/>
  <c r="P1061" i="4"/>
  <c r="O1061" i="4"/>
  <c r="N1061" i="4"/>
  <c r="M1061" i="4"/>
  <c r="G1061" i="4"/>
  <c r="R1061" i="4" s="1"/>
  <c r="V1061" i="4" s="1"/>
  <c r="Q1060" i="4"/>
  <c r="U1060" i="4" s="1"/>
  <c r="P1060" i="4"/>
  <c r="O1060" i="4"/>
  <c r="N1060" i="4"/>
  <c r="M1060" i="4"/>
  <c r="G1060" i="4"/>
  <c r="R1060" i="4" s="1"/>
  <c r="V1060" i="4" s="1"/>
  <c r="Q1059" i="4"/>
  <c r="U1059" i="4" s="1"/>
  <c r="P1059" i="4"/>
  <c r="O1059" i="4"/>
  <c r="N1059" i="4"/>
  <c r="M1059" i="4"/>
  <c r="G1059" i="4"/>
  <c r="R1059" i="4" s="1"/>
  <c r="V1059" i="4" s="1"/>
  <c r="Q1058" i="4"/>
  <c r="U1058" i="4" s="1"/>
  <c r="P1058" i="4"/>
  <c r="O1058" i="4"/>
  <c r="N1058" i="4"/>
  <c r="M1058" i="4"/>
  <c r="G1058" i="4"/>
  <c r="R1058" i="4" s="1"/>
  <c r="V1058" i="4" s="1"/>
  <c r="Q1057" i="4"/>
  <c r="U1057" i="4" s="1"/>
  <c r="P1057" i="4"/>
  <c r="O1057" i="4"/>
  <c r="N1057" i="4"/>
  <c r="M1057" i="4"/>
  <c r="G1057" i="4"/>
  <c r="R1057" i="4" s="1"/>
  <c r="V1057" i="4" s="1"/>
  <c r="Q1056" i="4"/>
  <c r="U1056" i="4" s="1"/>
  <c r="P1056" i="4"/>
  <c r="O1056" i="4"/>
  <c r="N1056" i="4"/>
  <c r="M1056" i="4"/>
  <c r="G1056" i="4"/>
  <c r="R1056" i="4" s="1"/>
  <c r="V1056" i="4" s="1"/>
  <c r="Q1055" i="4"/>
  <c r="U1055" i="4" s="1"/>
  <c r="P1055" i="4"/>
  <c r="O1055" i="4"/>
  <c r="N1055" i="4"/>
  <c r="M1055" i="4"/>
  <c r="G1055" i="4"/>
  <c r="R1055" i="4" s="1"/>
  <c r="V1055" i="4" s="1"/>
  <c r="Q1054" i="4"/>
  <c r="U1054" i="4" s="1"/>
  <c r="P1054" i="4"/>
  <c r="O1054" i="4"/>
  <c r="N1054" i="4"/>
  <c r="M1054" i="4"/>
  <c r="G1054" i="4"/>
  <c r="R1054" i="4" s="1"/>
  <c r="V1054" i="4" s="1"/>
  <c r="Q1053" i="4"/>
  <c r="U1053" i="4" s="1"/>
  <c r="P1053" i="4"/>
  <c r="O1053" i="4"/>
  <c r="N1053" i="4"/>
  <c r="M1053" i="4"/>
  <c r="G1053" i="4"/>
  <c r="R1053" i="4" s="1"/>
  <c r="V1053" i="4" s="1"/>
  <c r="Q1052" i="4"/>
  <c r="U1052" i="4" s="1"/>
  <c r="P1052" i="4"/>
  <c r="O1052" i="4"/>
  <c r="N1052" i="4"/>
  <c r="M1052" i="4"/>
  <c r="J1052" i="4" s="1"/>
  <c r="T1052" i="4" s="1"/>
  <c r="G1052" i="4"/>
  <c r="R1052" i="4" s="1"/>
  <c r="V1052" i="4" s="1"/>
  <c r="Q1051" i="4"/>
  <c r="U1051" i="4" s="1"/>
  <c r="P1051" i="4"/>
  <c r="O1051" i="4"/>
  <c r="N1051" i="4"/>
  <c r="M1051" i="4"/>
  <c r="G1051" i="4"/>
  <c r="R1051" i="4" s="1"/>
  <c r="V1051" i="4" s="1"/>
  <c r="Q1050" i="4"/>
  <c r="U1050" i="4" s="1"/>
  <c r="P1050" i="4"/>
  <c r="O1050" i="4"/>
  <c r="N1050" i="4"/>
  <c r="M1050" i="4"/>
  <c r="G1050" i="4"/>
  <c r="R1050" i="4" s="1"/>
  <c r="V1050" i="4" s="1"/>
  <c r="Q1049" i="4"/>
  <c r="U1049" i="4" s="1"/>
  <c r="P1049" i="4"/>
  <c r="O1049" i="4"/>
  <c r="N1049" i="4"/>
  <c r="M1049" i="4"/>
  <c r="G1049" i="4"/>
  <c r="R1049" i="4" s="1"/>
  <c r="V1049" i="4" s="1"/>
  <c r="Q1048" i="4"/>
  <c r="U1048" i="4" s="1"/>
  <c r="P1048" i="4"/>
  <c r="O1048" i="4"/>
  <c r="N1048" i="4"/>
  <c r="M1048" i="4"/>
  <c r="G1048" i="4"/>
  <c r="R1048" i="4" s="1"/>
  <c r="V1048" i="4" s="1"/>
  <c r="Q1047" i="4"/>
  <c r="U1047" i="4" s="1"/>
  <c r="P1047" i="4"/>
  <c r="O1047" i="4"/>
  <c r="N1047" i="4"/>
  <c r="M1047" i="4"/>
  <c r="G1047" i="4"/>
  <c r="R1047" i="4" s="1"/>
  <c r="V1047" i="4" s="1"/>
  <c r="Q1046" i="4"/>
  <c r="U1046" i="4" s="1"/>
  <c r="P1046" i="4"/>
  <c r="O1046" i="4"/>
  <c r="N1046" i="4"/>
  <c r="M1046" i="4"/>
  <c r="G1046" i="4"/>
  <c r="R1046" i="4" s="1"/>
  <c r="V1046" i="4" s="1"/>
  <c r="Q1045" i="4"/>
  <c r="U1045" i="4" s="1"/>
  <c r="P1045" i="4"/>
  <c r="O1045" i="4"/>
  <c r="N1045" i="4"/>
  <c r="M1045" i="4"/>
  <c r="G1045" i="4"/>
  <c r="R1045" i="4" s="1"/>
  <c r="V1045" i="4" s="1"/>
  <c r="Q1044" i="4"/>
  <c r="U1044" i="4" s="1"/>
  <c r="P1044" i="4"/>
  <c r="O1044" i="4"/>
  <c r="N1044" i="4"/>
  <c r="M1044" i="4"/>
  <c r="G1044" i="4"/>
  <c r="R1044" i="4" s="1"/>
  <c r="V1044" i="4" s="1"/>
  <c r="Q1043" i="4"/>
  <c r="U1043" i="4" s="1"/>
  <c r="P1043" i="4"/>
  <c r="O1043" i="4"/>
  <c r="N1043" i="4"/>
  <c r="M1043" i="4"/>
  <c r="G1043" i="4"/>
  <c r="R1043" i="4" s="1"/>
  <c r="V1043" i="4" s="1"/>
  <c r="Q1042" i="4"/>
  <c r="U1042" i="4" s="1"/>
  <c r="P1042" i="4"/>
  <c r="O1042" i="4"/>
  <c r="N1042" i="4"/>
  <c r="M1042" i="4"/>
  <c r="G1042" i="4"/>
  <c r="R1042" i="4" s="1"/>
  <c r="V1042" i="4" s="1"/>
  <c r="Q1041" i="4"/>
  <c r="U1041" i="4" s="1"/>
  <c r="P1041" i="4"/>
  <c r="O1041" i="4"/>
  <c r="N1041" i="4"/>
  <c r="M1041" i="4"/>
  <c r="G1041" i="4"/>
  <c r="R1041" i="4" s="1"/>
  <c r="V1041" i="4" s="1"/>
  <c r="Q1040" i="4"/>
  <c r="U1040" i="4" s="1"/>
  <c r="P1040" i="4"/>
  <c r="O1040" i="4"/>
  <c r="N1040" i="4"/>
  <c r="M1040" i="4"/>
  <c r="G1040" i="4"/>
  <c r="R1040" i="4" s="1"/>
  <c r="V1040" i="4" s="1"/>
  <c r="Q1039" i="4"/>
  <c r="U1039" i="4" s="1"/>
  <c r="P1039" i="4"/>
  <c r="O1039" i="4"/>
  <c r="N1039" i="4"/>
  <c r="M1039" i="4"/>
  <c r="G1039" i="4"/>
  <c r="R1039" i="4" s="1"/>
  <c r="V1039" i="4" s="1"/>
  <c r="Q1038" i="4"/>
  <c r="U1038" i="4" s="1"/>
  <c r="P1038" i="4"/>
  <c r="O1038" i="4"/>
  <c r="N1038" i="4"/>
  <c r="M1038" i="4"/>
  <c r="G1038" i="4"/>
  <c r="R1038" i="4" s="1"/>
  <c r="V1038" i="4" s="1"/>
  <c r="Q1037" i="4"/>
  <c r="U1037" i="4" s="1"/>
  <c r="P1037" i="4"/>
  <c r="O1037" i="4"/>
  <c r="N1037" i="4"/>
  <c r="M1037" i="4"/>
  <c r="G1037" i="4"/>
  <c r="R1037" i="4" s="1"/>
  <c r="V1037" i="4" s="1"/>
  <c r="Q1036" i="4"/>
  <c r="U1036" i="4" s="1"/>
  <c r="P1036" i="4"/>
  <c r="O1036" i="4"/>
  <c r="N1036" i="4"/>
  <c r="M1036" i="4"/>
  <c r="J1036" i="4" s="1"/>
  <c r="T1036" i="4" s="1"/>
  <c r="G1036" i="4"/>
  <c r="R1036" i="4" s="1"/>
  <c r="V1036" i="4" s="1"/>
  <c r="Q1035" i="4"/>
  <c r="U1035" i="4" s="1"/>
  <c r="P1035" i="4"/>
  <c r="O1035" i="4"/>
  <c r="N1035" i="4"/>
  <c r="M1035" i="4"/>
  <c r="G1035" i="4"/>
  <c r="R1035" i="4" s="1"/>
  <c r="V1035" i="4" s="1"/>
  <c r="Q1034" i="4"/>
  <c r="U1034" i="4" s="1"/>
  <c r="P1034" i="4"/>
  <c r="O1034" i="4"/>
  <c r="N1034" i="4"/>
  <c r="M1034" i="4"/>
  <c r="G1034" i="4"/>
  <c r="R1034" i="4" s="1"/>
  <c r="V1034" i="4" s="1"/>
  <c r="Q1033" i="4"/>
  <c r="U1033" i="4" s="1"/>
  <c r="P1033" i="4"/>
  <c r="O1033" i="4"/>
  <c r="N1033" i="4"/>
  <c r="M1033" i="4"/>
  <c r="G1033" i="4"/>
  <c r="R1033" i="4" s="1"/>
  <c r="V1033" i="4" s="1"/>
  <c r="Q1032" i="4"/>
  <c r="U1032" i="4" s="1"/>
  <c r="P1032" i="4"/>
  <c r="O1032" i="4"/>
  <c r="N1032" i="4"/>
  <c r="M1032" i="4"/>
  <c r="G1032" i="4"/>
  <c r="R1032" i="4" s="1"/>
  <c r="V1032" i="4" s="1"/>
  <c r="Q1031" i="4"/>
  <c r="U1031" i="4" s="1"/>
  <c r="P1031" i="4"/>
  <c r="O1031" i="4"/>
  <c r="N1031" i="4"/>
  <c r="M1031" i="4"/>
  <c r="G1031" i="4"/>
  <c r="R1031" i="4" s="1"/>
  <c r="V1031" i="4" s="1"/>
  <c r="Q1030" i="4"/>
  <c r="U1030" i="4" s="1"/>
  <c r="P1030" i="4"/>
  <c r="O1030" i="4"/>
  <c r="N1030" i="4"/>
  <c r="M1030" i="4"/>
  <c r="G1030" i="4"/>
  <c r="R1030" i="4" s="1"/>
  <c r="V1030" i="4" s="1"/>
  <c r="Q1029" i="4"/>
  <c r="U1029" i="4" s="1"/>
  <c r="P1029" i="4"/>
  <c r="O1029" i="4"/>
  <c r="N1029" i="4"/>
  <c r="M1029" i="4"/>
  <c r="G1029" i="4"/>
  <c r="R1029" i="4" s="1"/>
  <c r="V1029" i="4" s="1"/>
  <c r="Q1028" i="4"/>
  <c r="U1028" i="4" s="1"/>
  <c r="P1028" i="4"/>
  <c r="O1028" i="4"/>
  <c r="N1028" i="4"/>
  <c r="M1028" i="4"/>
  <c r="G1028" i="4"/>
  <c r="R1028" i="4" s="1"/>
  <c r="V1028" i="4" s="1"/>
  <c r="Q1027" i="4"/>
  <c r="U1027" i="4" s="1"/>
  <c r="P1027" i="4"/>
  <c r="O1027" i="4"/>
  <c r="N1027" i="4"/>
  <c r="M1027" i="4"/>
  <c r="J1027" i="4" s="1"/>
  <c r="G1027" i="4"/>
  <c r="R1027" i="4" s="1"/>
  <c r="V1027" i="4" s="1"/>
  <c r="Q1026" i="4"/>
  <c r="U1026" i="4" s="1"/>
  <c r="P1026" i="4"/>
  <c r="O1026" i="4"/>
  <c r="N1026" i="4"/>
  <c r="M1026" i="4"/>
  <c r="G1026" i="4"/>
  <c r="R1026" i="4" s="1"/>
  <c r="V1026" i="4" s="1"/>
  <c r="Q1025" i="4"/>
  <c r="U1025" i="4" s="1"/>
  <c r="P1025" i="4"/>
  <c r="O1025" i="4"/>
  <c r="N1025" i="4"/>
  <c r="M1025" i="4"/>
  <c r="G1025" i="4"/>
  <c r="R1025" i="4" s="1"/>
  <c r="V1025" i="4" s="1"/>
  <c r="Q1024" i="4"/>
  <c r="U1024" i="4" s="1"/>
  <c r="P1024" i="4"/>
  <c r="O1024" i="4"/>
  <c r="N1024" i="4"/>
  <c r="M1024" i="4"/>
  <c r="G1024" i="4"/>
  <c r="R1024" i="4" s="1"/>
  <c r="V1024" i="4" s="1"/>
  <c r="Q1023" i="4"/>
  <c r="U1023" i="4" s="1"/>
  <c r="P1023" i="4"/>
  <c r="O1023" i="4"/>
  <c r="N1023" i="4"/>
  <c r="M1023" i="4"/>
  <c r="G1023" i="4"/>
  <c r="R1023" i="4" s="1"/>
  <c r="V1023" i="4" s="1"/>
  <c r="Q1022" i="4"/>
  <c r="U1022" i="4" s="1"/>
  <c r="P1022" i="4"/>
  <c r="O1022" i="4"/>
  <c r="N1022" i="4"/>
  <c r="M1022" i="4"/>
  <c r="G1022" i="4"/>
  <c r="R1022" i="4" s="1"/>
  <c r="V1022" i="4" s="1"/>
  <c r="Q1021" i="4"/>
  <c r="U1021" i="4" s="1"/>
  <c r="P1021" i="4"/>
  <c r="O1021" i="4"/>
  <c r="N1021" i="4"/>
  <c r="M1021" i="4"/>
  <c r="G1021" i="4"/>
  <c r="R1021" i="4" s="1"/>
  <c r="V1021" i="4" s="1"/>
  <c r="Q1020" i="4"/>
  <c r="U1020" i="4" s="1"/>
  <c r="P1020" i="4"/>
  <c r="O1020" i="4"/>
  <c r="N1020" i="4"/>
  <c r="M1020" i="4"/>
  <c r="G1020" i="4"/>
  <c r="R1020" i="4" s="1"/>
  <c r="V1020" i="4" s="1"/>
  <c r="Q1019" i="4"/>
  <c r="U1019" i="4" s="1"/>
  <c r="P1019" i="4"/>
  <c r="O1019" i="4"/>
  <c r="N1019" i="4"/>
  <c r="M1019" i="4"/>
  <c r="G1019" i="4"/>
  <c r="R1019" i="4" s="1"/>
  <c r="V1019" i="4" s="1"/>
  <c r="Q1018" i="4"/>
  <c r="U1018" i="4" s="1"/>
  <c r="P1018" i="4"/>
  <c r="O1018" i="4"/>
  <c r="N1018" i="4"/>
  <c r="M1018" i="4"/>
  <c r="G1018" i="4"/>
  <c r="R1018" i="4" s="1"/>
  <c r="V1018" i="4" s="1"/>
  <c r="Q1017" i="4"/>
  <c r="U1017" i="4" s="1"/>
  <c r="P1017" i="4"/>
  <c r="O1017" i="4"/>
  <c r="N1017" i="4"/>
  <c r="M1017" i="4"/>
  <c r="G1017" i="4"/>
  <c r="R1017" i="4" s="1"/>
  <c r="V1017" i="4" s="1"/>
  <c r="Q1016" i="4"/>
  <c r="U1016" i="4" s="1"/>
  <c r="P1016" i="4"/>
  <c r="O1016" i="4"/>
  <c r="N1016" i="4"/>
  <c r="M1016" i="4"/>
  <c r="G1016" i="4"/>
  <c r="R1016" i="4" s="1"/>
  <c r="V1016" i="4" s="1"/>
  <c r="Q1015" i="4"/>
  <c r="U1015" i="4" s="1"/>
  <c r="P1015" i="4"/>
  <c r="O1015" i="4"/>
  <c r="N1015" i="4"/>
  <c r="M1015" i="4"/>
  <c r="G1015" i="4"/>
  <c r="R1015" i="4" s="1"/>
  <c r="V1015" i="4" s="1"/>
  <c r="Q1014" i="4"/>
  <c r="U1014" i="4" s="1"/>
  <c r="P1014" i="4"/>
  <c r="O1014" i="4"/>
  <c r="N1014" i="4"/>
  <c r="M1014" i="4"/>
  <c r="G1014" i="4"/>
  <c r="R1014" i="4" s="1"/>
  <c r="V1014" i="4" s="1"/>
  <c r="Q1013" i="4"/>
  <c r="U1013" i="4" s="1"/>
  <c r="P1013" i="4"/>
  <c r="O1013" i="4"/>
  <c r="N1013" i="4"/>
  <c r="M1013" i="4"/>
  <c r="G1013" i="4"/>
  <c r="R1013" i="4" s="1"/>
  <c r="V1013" i="4" s="1"/>
  <c r="Q1012" i="4"/>
  <c r="U1012" i="4" s="1"/>
  <c r="P1012" i="4"/>
  <c r="O1012" i="4"/>
  <c r="N1012" i="4"/>
  <c r="M1012" i="4"/>
  <c r="G1012" i="4"/>
  <c r="R1012" i="4" s="1"/>
  <c r="V1012" i="4" s="1"/>
  <c r="Q1011" i="4"/>
  <c r="U1011" i="4" s="1"/>
  <c r="P1011" i="4"/>
  <c r="O1011" i="4"/>
  <c r="N1011" i="4"/>
  <c r="M1011" i="4"/>
  <c r="G1011" i="4"/>
  <c r="R1011" i="4" s="1"/>
  <c r="V1011" i="4" s="1"/>
  <c r="Q1010" i="4"/>
  <c r="U1010" i="4" s="1"/>
  <c r="P1010" i="4"/>
  <c r="O1010" i="4"/>
  <c r="N1010" i="4"/>
  <c r="M1010" i="4"/>
  <c r="G1010" i="4"/>
  <c r="R1010" i="4" s="1"/>
  <c r="V1010" i="4" s="1"/>
  <c r="Q1009" i="4"/>
  <c r="U1009" i="4" s="1"/>
  <c r="P1009" i="4"/>
  <c r="O1009" i="4"/>
  <c r="N1009" i="4"/>
  <c r="M1009" i="4"/>
  <c r="G1009" i="4"/>
  <c r="R1009" i="4" s="1"/>
  <c r="V1009" i="4" s="1"/>
  <c r="Q1008" i="4"/>
  <c r="U1008" i="4" s="1"/>
  <c r="P1008" i="4"/>
  <c r="O1008" i="4"/>
  <c r="N1008" i="4"/>
  <c r="M1008" i="4"/>
  <c r="G1008" i="4"/>
  <c r="R1008" i="4" s="1"/>
  <c r="V1008" i="4" s="1"/>
  <c r="Q1007" i="4"/>
  <c r="U1007" i="4" s="1"/>
  <c r="P1007" i="4"/>
  <c r="O1007" i="4"/>
  <c r="N1007" i="4"/>
  <c r="M1007" i="4"/>
  <c r="G1007" i="4"/>
  <c r="R1007" i="4" s="1"/>
  <c r="V1007" i="4" s="1"/>
  <c r="Q1006" i="4"/>
  <c r="U1006" i="4" s="1"/>
  <c r="P1006" i="4"/>
  <c r="O1006" i="4"/>
  <c r="N1006" i="4"/>
  <c r="M1006" i="4"/>
  <c r="G1006" i="4"/>
  <c r="R1006" i="4" s="1"/>
  <c r="V1006" i="4" s="1"/>
  <c r="Q1005" i="4"/>
  <c r="U1005" i="4" s="1"/>
  <c r="P1005" i="4"/>
  <c r="O1005" i="4"/>
  <c r="N1005" i="4"/>
  <c r="M1005" i="4"/>
  <c r="G1005" i="4"/>
  <c r="R1005" i="4" s="1"/>
  <c r="V1005" i="4" s="1"/>
  <c r="Q1004" i="4"/>
  <c r="U1004" i="4" s="1"/>
  <c r="P1004" i="4"/>
  <c r="O1004" i="4"/>
  <c r="N1004" i="4"/>
  <c r="M1004" i="4"/>
  <c r="G1004" i="4"/>
  <c r="R1004" i="4" s="1"/>
  <c r="V1004" i="4" s="1"/>
  <c r="Q1003" i="4"/>
  <c r="U1003" i="4" s="1"/>
  <c r="P1003" i="4"/>
  <c r="O1003" i="4"/>
  <c r="N1003" i="4"/>
  <c r="M1003" i="4"/>
  <c r="G1003" i="4"/>
  <c r="R1003" i="4" s="1"/>
  <c r="V1003" i="4" s="1"/>
  <c r="Q1002" i="4"/>
  <c r="U1002" i="4" s="1"/>
  <c r="P1002" i="4"/>
  <c r="O1002" i="4"/>
  <c r="N1002" i="4"/>
  <c r="M1002" i="4"/>
  <c r="G1002" i="4"/>
  <c r="R1002" i="4" s="1"/>
  <c r="V1002" i="4" s="1"/>
  <c r="Q1001" i="4"/>
  <c r="U1001" i="4" s="1"/>
  <c r="P1001" i="4"/>
  <c r="O1001" i="4"/>
  <c r="N1001" i="4"/>
  <c r="M1001" i="4"/>
  <c r="G1001" i="4"/>
  <c r="R1001" i="4" s="1"/>
  <c r="V1001" i="4" s="1"/>
  <c r="Q1000" i="4"/>
  <c r="U1000" i="4" s="1"/>
  <c r="P1000" i="4"/>
  <c r="O1000" i="4"/>
  <c r="N1000" i="4"/>
  <c r="M1000" i="4"/>
  <c r="G1000" i="4"/>
  <c r="R1000" i="4" s="1"/>
  <c r="V1000" i="4" s="1"/>
  <c r="Q999" i="4"/>
  <c r="U999" i="4" s="1"/>
  <c r="P999" i="4"/>
  <c r="O999" i="4"/>
  <c r="N999" i="4"/>
  <c r="M999" i="4"/>
  <c r="G999" i="4"/>
  <c r="R999" i="4" s="1"/>
  <c r="V999" i="4" s="1"/>
  <c r="Q998" i="4"/>
  <c r="U998" i="4" s="1"/>
  <c r="P998" i="4"/>
  <c r="O998" i="4"/>
  <c r="N998" i="4"/>
  <c r="M998" i="4"/>
  <c r="G998" i="4"/>
  <c r="R998" i="4" s="1"/>
  <c r="V998" i="4" s="1"/>
  <c r="Q997" i="4"/>
  <c r="U997" i="4" s="1"/>
  <c r="P997" i="4"/>
  <c r="O997" i="4"/>
  <c r="N997" i="4"/>
  <c r="M997" i="4"/>
  <c r="G997" i="4"/>
  <c r="R997" i="4" s="1"/>
  <c r="V997" i="4" s="1"/>
  <c r="Q996" i="4"/>
  <c r="U996" i="4" s="1"/>
  <c r="P996" i="4"/>
  <c r="O996" i="4"/>
  <c r="N996" i="4"/>
  <c r="M996" i="4"/>
  <c r="G996" i="4"/>
  <c r="R996" i="4" s="1"/>
  <c r="V996" i="4" s="1"/>
  <c r="Q995" i="4"/>
  <c r="U995" i="4" s="1"/>
  <c r="P995" i="4"/>
  <c r="O995" i="4"/>
  <c r="N995" i="4"/>
  <c r="M995" i="4"/>
  <c r="J995" i="4" s="1"/>
  <c r="G995" i="4"/>
  <c r="R995" i="4" s="1"/>
  <c r="V995" i="4" s="1"/>
  <c r="Q994" i="4"/>
  <c r="U994" i="4" s="1"/>
  <c r="P994" i="4"/>
  <c r="O994" i="4"/>
  <c r="N994" i="4"/>
  <c r="M994" i="4"/>
  <c r="G994" i="4"/>
  <c r="R994" i="4" s="1"/>
  <c r="V994" i="4" s="1"/>
  <c r="Q993" i="4"/>
  <c r="U993" i="4" s="1"/>
  <c r="P993" i="4"/>
  <c r="O993" i="4"/>
  <c r="N993" i="4"/>
  <c r="M993" i="4"/>
  <c r="J993" i="4" s="1"/>
  <c r="G993" i="4"/>
  <c r="R993" i="4" s="1"/>
  <c r="V993" i="4" s="1"/>
  <c r="Q992" i="4"/>
  <c r="U992" i="4" s="1"/>
  <c r="P992" i="4"/>
  <c r="O992" i="4"/>
  <c r="N992" i="4"/>
  <c r="M992" i="4"/>
  <c r="G992" i="4"/>
  <c r="R992" i="4" s="1"/>
  <c r="V992" i="4" s="1"/>
  <c r="Q991" i="4"/>
  <c r="U991" i="4" s="1"/>
  <c r="P991" i="4"/>
  <c r="O991" i="4"/>
  <c r="N991" i="4"/>
  <c r="M991" i="4"/>
  <c r="G991" i="4"/>
  <c r="R991" i="4" s="1"/>
  <c r="V991" i="4" s="1"/>
  <c r="Q990" i="4"/>
  <c r="U990" i="4" s="1"/>
  <c r="P990" i="4"/>
  <c r="O990" i="4"/>
  <c r="N990" i="4"/>
  <c r="M990" i="4"/>
  <c r="G990" i="4"/>
  <c r="R990" i="4" s="1"/>
  <c r="V990" i="4" s="1"/>
  <c r="Q989" i="4"/>
  <c r="U989" i="4" s="1"/>
  <c r="P989" i="4"/>
  <c r="O989" i="4"/>
  <c r="N989" i="4"/>
  <c r="M989" i="4"/>
  <c r="G989" i="4"/>
  <c r="R989" i="4" s="1"/>
  <c r="V989" i="4" s="1"/>
  <c r="Q988" i="4"/>
  <c r="U988" i="4" s="1"/>
  <c r="P988" i="4"/>
  <c r="O988" i="4"/>
  <c r="J988" i="4" s="1"/>
  <c r="T988" i="4" s="1"/>
  <c r="N988" i="4"/>
  <c r="M988" i="4"/>
  <c r="G988" i="4"/>
  <c r="R988" i="4" s="1"/>
  <c r="V988" i="4" s="1"/>
  <c r="Q987" i="4"/>
  <c r="U987" i="4" s="1"/>
  <c r="P987" i="4"/>
  <c r="O987" i="4"/>
  <c r="N987" i="4"/>
  <c r="M987" i="4"/>
  <c r="G987" i="4"/>
  <c r="R987" i="4" s="1"/>
  <c r="V987" i="4" s="1"/>
  <c r="Q986" i="4"/>
  <c r="U986" i="4" s="1"/>
  <c r="P986" i="4"/>
  <c r="O986" i="4"/>
  <c r="N986" i="4"/>
  <c r="M986" i="4"/>
  <c r="G986" i="4"/>
  <c r="R986" i="4" s="1"/>
  <c r="V986" i="4" s="1"/>
  <c r="Q985" i="4"/>
  <c r="U985" i="4" s="1"/>
  <c r="P985" i="4"/>
  <c r="O985" i="4"/>
  <c r="N985" i="4"/>
  <c r="M985" i="4"/>
  <c r="G985" i="4"/>
  <c r="R985" i="4" s="1"/>
  <c r="V985" i="4" s="1"/>
  <c r="Q984" i="4"/>
  <c r="U984" i="4" s="1"/>
  <c r="P984" i="4"/>
  <c r="O984" i="4"/>
  <c r="N984" i="4"/>
  <c r="M984" i="4"/>
  <c r="G984" i="4"/>
  <c r="R984" i="4" s="1"/>
  <c r="V984" i="4" s="1"/>
  <c r="Q983" i="4"/>
  <c r="U983" i="4" s="1"/>
  <c r="P983" i="4"/>
  <c r="O983" i="4"/>
  <c r="N983" i="4"/>
  <c r="M983" i="4"/>
  <c r="G983" i="4"/>
  <c r="R983" i="4" s="1"/>
  <c r="V983" i="4" s="1"/>
  <c r="Q982" i="4"/>
  <c r="U982" i="4" s="1"/>
  <c r="P982" i="4"/>
  <c r="O982" i="4"/>
  <c r="N982" i="4"/>
  <c r="M982" i="4"/>
  <c r="G982" i="4"/>
  <c r="R982" i="4" s="1"/>
  <c r="V982" i="4" s="1"/>
  <c r="Q981" i="4"/>
  <c r="U981" i="4" s="1"/>
  <c r="P981" i="4"/>
  <c r="O981" i="4"/>
  <c r="N981" i="4"/>
  <c r="M981" i="4"/>
  <c r="G981" i="4"/>
  <c r="R981" i="4" s="1"/>
  <c r="V981" i="4" s="1"/>
  <c r="Q980" i="4"/>
  <c r="U980" i="4" s="1"/>
  <c r="P980" i="4"/>
  <c r="O980" i="4"/>
  <c r="N980" i="4"/>
  <c r="M980" i="4"/>
  <c r="G980" i="4"/>
  <c r="R980" i="4" s="1"/>
  <c r="V980" i="4" s="1"/>
  <c r="Q979" i="4"/>
  <c r="U979" i="4" s="1"/>
  <c r="P979" i="4"/>
  <c r="O979" i="4"/>
  <c r="N979" i="4"/>
  <c r="M979" i="4"/>
  <c r="G979" i="4"/>
  <c r="R979" i="4" s="1"/>
  <c r="V979" i="4" s="1"/>
  <c r="Q978" i="4"/>
  <c r="U978" i="4" s="1"/>
  <c r="P978" i="4"/>
  <c r="O978" i="4"/>
  <c r="N978" i="4"/>
  <c r="M978" i="4"/>
  <c r="G978" i="4"/>
  <c r="R978" i="4" s="1"/>
  <c r="V978" i="4" s="1"/>
  <c r="Q977" i="4"/>
  <c r="U977" i="4" s="1"/>
  <c r="P977" i="4"/>
  <c r="O977" i="4"/>
  <c r="N977" i="4"/>
  <c r="M977" i="4"/>
  <c r="G977" i="4"/>
  <c r="R977" i="4" s="1"/>
  <c r="V977" i="4" s="1"/>
  <c r="Q976" i="4"/>
  <c r="U976" i="4" s="1"/>
  <c r="P976" i="4"/>
  <c r="O976" i="4"/>
  <c r="N976" i="4"/>
  <c r="M976" i="4"/>
  <c r="G976" i="4"/>
  <c r="R976" i="4" s="1"/>
  <c r="V976" i="4" s="1"/>
  <c r="Q975" i="4"/>
  <c r="U975" i="4" s="1"/>
  <c r="P975" i="4"/>
  <c r="O975" i="4"/>
  <c r="N975" i="4"/>
  <c r="M975" i="4"/>
  <c r="G975" i="4"/>
  <c r="R975" i="4" s="1"/>
  <c r="V975" i="4" s="1"/>
  <c r="Q974" i="4"/>
  <c r="U974" i="4" s="1"/>
  <c r="P974" i="4"/>
  <c r="O974" i="4"/>
  <c r="N974" i="4"/>
  <c r="M974" i="4"/>
  <c r="G974" i="4"/>
  <c r="R974" i="4" s="1"/>
  <c r="V974" i="4" s="1"/>
  <c r="Q973" i="4"/>
  <c r="U973" i="4" s="1"/>
  <c r="P973" i="4"/>
  <c r="O973" i="4"/>
  <c r="N973" i="4"/>
  <c r="M973" i="4"/>
  <c r="G973" i="4"/>
  <c r="R973" i="4" s="1"/>
  <c r="V973" i="4" s="1"/>
  <c r="Q972" i="4"/>
  <c r="U972" i="4" s="1"/>
  <c r="P972" i="4"/>
  <c r="O972" i="4"/>
  <c r="N972" i="4"/>
  <c r="M972" i="4"/>
  <c r="G972" i="4"/>
  <c r="R972" i="4" s="1"/>
  <c r="V972" i="4" s="1"/>
  <c r="Q971" i="4"/>
  <c r="U971" i="4" s="1"/>
  <c r="P971" i="4"/>
  <c r="O971" i="4"/>
  <c r="N971" i="4"/>
  <c r="M971" i="4"/>
  <c r="G971" i="4"/>
  <c r="R971" i="4" s="1"/>
  <c r="V971" i="4" s="1"/>
  <c r="Q970" i="4"/>
  <c r="U970" i="4" s="1"/>
  <c r="P970" i="4"/>
  <c r="O970" i="4"/>
  <c r="N970" i="4"/>
  <c r="M970" i="4"/>
  <c r="G970" i="4"/>
  <c r="R970" i="4" s="1"/>
  <c r="V970" i="4" s="1"/>
  <c r="Q969" i="4"/>
  <c r="U969" i="4" s="1"/>
  <c r="P969" i="4"/>
  <c r="O969" i="4"/>
  <c r="N969" i="4"/>
  <c r="M969" i="4"/>
  <c r="G969" i="4"/>
  <c r="R969" i="4" s="1"/>
  <c r="V969" i="4" s="1"/>
  <c r="Q968" i="4"/>
  <c r="U968" i="4" s="1"/>
  <c r="P968" i="4"/>
  <c r="O968" i="4"/>
  <c r="N968" i="4"/>
  <c r="M968" i="4"/>
  <c r="G968" i="4"/>
  <c r="R968" i="4" s="1"/>
  <c r="V968" i="4" s="1"/>
  <c r="Q967" i="4"/>
  <c r="U967" i="4" s="1"/>
  <c r="P967" i="4"/>
  <c r="O967" i="4"/>
  <c r="N967" i="4"/>
  <c r="M967" i="4"/>
  <c r="G967" i="4"/>
  <c r="R967" i="4" s="1"/>
  <c r="V967" i="4" s="1"/>
  <c r="Q966" i="4"/>
  <c r="U966" i="4" s="1"/>
  <c r="P966" i="4"/>
  <c r="O966" i="4"/>
  <c r="N966" i="4"/>
  <c r="M966" i="4"/>
  <c r="G966" i="4"/>
  <c r="R966" i="4" s="1"/>
  <c r="V966" i="4" s="1"/>
  <c r="Q965" i="4"/>
  <c r="U965" i="4" s="1"/>
  <c r="P965" i="4"/>
  <c r="O965" i="4"/>
  <c r="N965" i="4"/>
  <c r="M965" i="4"/>
  <c r="G965" i="4"/>
  <c r="R965" i="4" s="1"/>
  <c r="V965" i="4" s="1"/>
  <c r="Q964" i="4"/>
  <c r="U964" i="4" s="1"/>
  <c r="P964" i="4"/>
  <c r="O964" i="4"/>
  <c r="N964" i="4"/>
  <c r="M964" i="4"/>
  <c r="G964" i="4"/>
  <c r="R964" i="4" s="1"/>
  <c r="V964" i="4" s="1"/>
  <c r="Q963" i="4"/>
  <c r="U963" i="4" s="1"/>
  <c r="P963" i="4"/>
  <c r="O963" i="4"/>
  <c r="N963" i="4"/>
  <c r="M963" i="4"/>
  <c r="G963" i="4"/>
  <c r="R963" i="4" s="1"/>
  <c r="V963" i="4" s="1"/>
  <c r="Q962" i="4"/>
  <c r="U962" i="4" s="1"/>
  <c r="P962" i="4"/>
  <c r="O962" i="4"/>
  <c r="N962" i="4"/>
  <c r="M962" i="4"/>
  <c r="G962" i="4"/>
  <c r="R962" i="4" s="1"/>
  <c r="V962" i="4" s="1"/>
  <c r="Q961" i="4"/>
  <c r="U961" i="4" s="1"/>
  <c r="P961" i="4"/>
  <c r="O961" i="4"/>
  <c r="N961" i="4"/>
  <c r="M961" i="4"/>
  <c r="J961" i="4" s="1"/>
  <c r="G961" i="4"/>
  <c r="R961" i="4" s="1"/>
  <c r="V961" i="4" s="1"/>
  <c r="Q960" i="4"/>
  <c r="U960" i="4" s="1"/>
  <c r="P960" i="4"/>
  <c r="O960" i="4"/>
  <c r="N960" i="4"/>
  <c r="M960" i="4"/>
  <c r="G960" i="4"/>
  <c r="R960" i="4" s="1"/>
  <c r="V960" i="4" s="1"/>
  <c r="Q959" i="4"/>
  <c r="U959" i="4" s="1"/>
  <c r="P959" i="4"/>
  <c r="O959" i="4"/>
  <c r="N959" i="4"/>
  <c r="M959" i="4"/>
  <c r="G959" i="4"/>
  <c r="R959" i="4" s="1"/>
  <c r="V959" i="4" s="1"/>
  <c r="Q958" i="4"/>
  <c r="U958" i="4" s="1"/>
  <c r="P958" i="4"/>
  <c r="O958" i="4"/>
  <c r="N958" i="4"/>
  <c r="M958" i="4"/>
  <c r="G958" i="4"/>
  <c r="R958" i="4" s="1"/>
  <c r="V958" i="4" s="1"/>
  <c r="Q957" i="4"/>
  <c r="U957" i="4" s="1"/>
  <c r="P957" i="4"/>
  <c r="O957" i="4"/>
  <c r="N957" i="4"/>
  <c r="M957" i="4"/>
  <c r="G957" i="4"/>
  <c r="R957" i="4" s="1"/>
  <c r="V957" i="4" s="1"/>
  <c r="Q956" i="4"/>
  <c r="U956" i="4" s="1"/>
  <c r="P956" i="4"/>
  <c r="O956" i="4"/>
  <c r="N956" i="4"/>
  <c r="M956" i="4"/>
  <c r="G956" i="4"/>
  <c r="R956" i="4" s="1"/>
  <c r="V956" i="4" s="1"/>
  <c r="Q955" i="4"/>
  <c r="U955" i="4" s="1"/>
  <c r="P955" i="4"/>
  <c r="O955" i="4"/>
  <c r="N955" i="4"/>
  <c r="M955" i="4"/>
  <c r="G955" i="4"/>
  <c r="R955" i="4" s="1"/>
  <c r="V955" i="4" s="1"/>
  <c r="Q954" i="4"/>
  <c r="U954" i="4" s="1"/>
  <c r="P954" i="4"/>
  <c r="O954" i="4"/>
  <c r="N954" i="4"/>
  <c r="M954" i="4"/>
  <c r="G954" i="4"/>
  <c r="R954" i="4" s="1"/>
  <c r="V954" i="4" s="1"/>
  <c r="Q953" i="4"/>
  <c r="U953" i="4" s="1"/>
  <c r="P953" i="4"/>
  <c r="O953" i="4"/>
  <c r="N953" i="4"/>
  <c r="M953" i="4"/>
  <c r="G953" i="4"/>
  <c r="R953" i="4" s="1"/>
  <c r="V953" i="4" s="1"/>
  <c r="Q952" i="4"/>
  <c r="U952" i="4" s="1"/>
  <c r="P952" i="4"/>
  <c r="O952" i="4"/>
  <c r="N952" i="4"/>
  <c r="M952" i="4"/>
  <c r="G952" i="4"/>
  <c r="R952" i="4" s="1"/>
  <c r="V952" i="4" s="1"/>
  <c r="Q951" i="4"/>
  <c r="U951" i="4" s="1"/>
  <c r="P951" i="4"/>
  <c r="O951" i="4"/>
  <c r="N951" i="4"/>
  <c r="M951" i="4"/>
  <c r="G951" i="4"/>
  <c r="R951" i="4" s="1"/>
  <c r="V951" i="4" s="1"/>
  <c r="Q950" i="4"/>
  <c r="U950" i="4" s="1"/>
  <c r="P950" i="4"/>
  <c r="O950" i="4"/>
  <c r="N950" i="4"/>
  <c r="M950" i="4"/>
  <c r="G950" i="4"/>
  <c r="R950" i="4" s="1"/>
  <c r="V950" i="4" s="1"/>
  <c r="Q949" i="4"/>
  <c r="U949" i="4" s="1"/>
  <c r="P949" i="4"/>
  <c r="O949" i="4"/>
  <c r="N949" i="4"/>
  <c r="M949" i="4"/>
  <c r="G949" i="4"/>
  <c r="R949" i="4" s="1"/>
  <c r="V949" i="4" s="1"/>
  <c r="Q948" i="4"/>
  <c r="U948" i="4" s="1"/>
  <c r="P948" i="4"/>
  <c r="O948" i="4"/>
  <c r="N948" i="4"/>
  <c r="M948" i="4"/>
  <c r="G948" i="4"/>
  <c r="R948" i="4" s="1"/>
  <c r="V948" i="4" s="1"/>
  <c r="Q947" i="4"/>
  <c r="U947" i="4" s="1"/>
  <c r="P947" i="4"/>
  <c r="O947" i="4"/>
  <c r="N947" i="4"/>
  <c r="M947" i="4"/>
  <c r="G947" i="4"/>
  <c r="R947" i="4" s="1"/>
  <c r="V947" i="4" s="1"/>
  <c r="Q946" i="4"/>
  <c r="U946" i="4" s="1"/>
  <c r="P946" i="4"/>
  <c r="O946" i="4"/>
  <c r="N946" i="4"/>
  <c r="M946" i="4"/>
  <c r="G946" i="4"/>
  <c r="R946" i="4" s="1"/>
  <c r="V946" i="4" s="1"/>
  <c r="Q945" i="4"/>
  <c r="U945" i="4" s="1"/>
  <c r="P945" i="4"/>
  <c r="O945" i="4"/>
  <c r="N945" i="4"/>
  <c r="M945" i="4"/>
  <c r="G945" i="4"/>
  <c r="R945" i="4" s="1"/>
  <c r="V945" i="4" s="1"/>
  <c r="Q944" i="4"/>
  <c r="U944" i="4" s="1"/>
  <c r="P944" i="4"/>
  <c r="O944" i="4"/>
  <c r="N944" i="4"/>
  <c r="M944" i="4"/>
  <c r="G944" i="4"/>
  <c r="R944" i="4" s="1"/>
  <c r="V944" i="4" s="1"/>
  <c r="Q943" i="4"/>
  <c r="U943" i="4" s="1"/>
  <c r="P943" i="4"/>
  <c r="O943" i="4"/>
  <c r="N943" i="4"/>
  <c r="M943" i="4"/>
  <c r="G943" i="4"/>
  <c r="R943" i="4" s="1"/>
  <c r="V943" i="4" s="1"/>
  <c r="Q942" i="4"/>
  <c r="U942" i="4" s="1"/>
  <c r="P942" i="4"/>
  <c r="O942" i="4"/>
  <c r="N942" i="4"/>
  <c r="M942" i="4"/>
  <c r="G942" i="4"/>
  <c r="R942" i="4" s="1"/>
  <c r="V942" i="4" s="1"/>
  <c r="Q941" i="4"/>
  <c r="U941" i="4" s="1"/>
  <c r="P941" i="4"/>
  <c r="O941" i="4"/>
  <c r="N941" i="4"/>
  <c r="M941" i="4"/>
  <c r="G941" i="4"/>
  <c r="R941" i="4" s="1"/>
  <c r="V941" i="4" s="1"/>
  <c r="Q940" i="4"/>
  <c r="U940" i="4" s="1"/>
  <c r="P940" i="4"/>
  <c r="O940" i="4"/>
  <c r="N940" i="4"/>
  <c r="J940" i="4" s="1"/>
  <c r="T940" i="4" s="1"/>
  <c r="M940" i="4"/>
  <c r="G940" i="4"/>
  <c r="R940" i="4" s="1"/>
  <c r="V940" i="4" s="1"/>
  <c r="Q939" i="4"/>
  <c r="U939" i="4" s="1"/>
  <c r="P939" i="4"/>
  <c r="O939" i="4"/>
  <c r="N939" i="4"/>
  <c r="M939" i="4"/>
  <c r="G939" i="4"/>
  <c r="R939" i="4" s="1"/>
  <c r="V939" i="4" s="1"/>
  <c r="Q938" i="4"/>
  <c r="U938" i="4" s="1"/>
  <c r="P938" i="4"/>
  <c r="O938" i="4"/>
  <c r="N938" i="4"/>
  <c r="M938" i="4"/>
  <c r="G938" i="4"/>
  <c r="R938" i="4" s="1"/>
  <c r="V938" i="4" s="1"/>
  <c r="Q937" i="4"/>
  <c r="U937" i="4" s="1"/>
  <c r="P937" i="4"/>
  <c r="O937" i="4"/>
  <c r="N937" i="4"/>
  <c r="M937" i="4"/>
  <c r="G937" i="4"/>
  <c r="R937" i="4" s="1"/>
  <c r="V937" i="4" s="1"/>
  <c r="Q936" i="4"/>
  <c r="U936" i="4" s="1"/>
  <c r="P936" i="4"/>
  <c r="O936" i="4"/>
  <c r="N936" i="4"/>
  <c r="M936" i="4"/>
  <c r="G936" i="4"/>
  <c r="R936" i="4" s="1"/>
  <c r="V936" i="4" s="1"/>
  <c r="Q935" i="4"/>
  <c r="U935" i="4" s="1"/>
  <c r="P935" i="4"/>
  <c r="O935" i="4"/>
  <c r="N935" i="4"/>
  <c r="M935" i="4"/>
  <c r="G935" i="4"/>
  <c r="R935" i="4" s="1"/>
  <c r="V935" i="4" s="1"/>
  <c r="Q934" i="4"/>
  <c r="U934" i="4" s="1"/>
  <c r="P934" i="4"/>
  <c r="O934" i="4"/>
  <c r="N934" i="4"/>
  <c r="M934" i="4"/>
  <c r="G934" i="4"/>
  <c r="R934" i="4" s="1"/>
  <c r="V934" i="4" s="1"/>
  <c r="Q933" i="4"/>
  <c r="U933" i="4" s="1"/>
  <c r="P933" i="4"/>
  <c r="O933" i="4"/>
  <c r="N933" i="4"/>
  <c r="M933" i="4"/>
  <c r="G933" i="4"/>
  <c r="R933" i="4" s="1"/>
  <c r="V933" i="4" s="1"/>
  <c r="Q932" i="4"/>
  <c r="U932" i="4" s="1"/>
  <c r="P932" i="4"/>
  <c r="O932" i="4"/>
  <c r="N932" i="4"/>
  <c r="M932" i="4"/>
  <c r="G932" i="4"/>
  <c r="R932" i="4" s="1"/>
  <c r="V932" i="4" s="1"/>
  <c r="Q931" i="4"/>
  <c r="U931" i="4" s="1"/>
  <c r="P931" i="4"/>
  <c r="O931" i="4"/>
  <c r="N931" i="4"/>
  <c r="M931" i="4"/>
  <c r="G931" i="4"/>
  <c r="R931" i="4" s="1"/>
  <c r="V931" i="4" s="1"/>
  <c r="Q930" i="4"/>
  <c r="U930" i="4" s="1"/>
  <c r="P930" i="4"/>
  <c r="O930" i="4"/>
  <c r="N930" i="4"/>
  <c r="M930" i="4"/>
  <c r="G930" i="4"/>
  <c r="R930" i="4" s="1"/>
  <c r="V930" i="4" s="1"/>
  <c r="Q929" i="4"/>
  <c r="U929" i="4" s="1"/>
  <c r="P929" i="4"/>
  <c r="O929" i="4"/>
  <c r="N929" i="4"/>
  <c r="M929" i="4"/>
  <c r="J929" i="4" s="1"/>
  <c r="G929" i="4"/>
  <c r="R929" i="4" s="1"/>
  <c r="V929" i="4" s="1"/>
  <c r="Q928" i="4"/>
  <c r="U928" i="4" s="1"/>
  <c r="P928" i="4"/>
  <c r="O928" i="4"/>
  <c r="N928" i="4"/>
  <c r="M928" i="4"/>
  <c r="G928" i="4"/>
  <c r="R928" i="4" s="1"/>
  <c r="V928" i="4" s="1"/>
  <c r="Q927" i="4"/>
  <c r="U927" i="4" s="1"/>
  <c r="P927" i="4"/>
  <c r="O927" i="4"/>
  <c r="N927" i="4"/>
  <c r="M927" i="4"/>
  <c r="G927" i="4"/>
  <c r="R927" i="4" s="1"/>
  <c r="V927" i="4" s="1"/>
  <c r="Q926" i="4"/>
  <c r="U926" i="4" s="1"/>
  <c r="P926" i="4"/>
  <c r="O926" i="4"/>
  <c r="N926" i="4"/>
  <c r="M926" i="4"/>
  <c r="G926" i="4"/>
  <c r="R926" i="4" s="1"/>
  <c r="V926" i="4" s="1"/>
  <c r="Q925" i="4"/>
  <c r="U925" i="4" s="1"/>
  <c r="P925" i="4"/>
  <c r="O925" i="4"/>
  <c r="N925" i="4"/>
  <c r="M925" i="4"/>
  <c r="G925" i="4"/>
  <c r="R925" i="4" s="1"/>
  <c r="V925" i="4" s="1"/>
  <c r="Q924" i="4"/>
  <c r="U924" i="4" s="1"/>
  <c r="P924" i="4"/>
  <c r="O924" i="4"/>
  <c r="N924" i="4"/>
  <c r="M924" i="4"/>
  <c r="G924" i="4"/>
  <c r="R924" i="4" s="1"/>
  <c r="V924" i="4" s="1"/>
  <c r="Q923" i="4"/>
  <c r="U923" i="4" s="1"/>
  <c r="P923" i="4"/>
  <c r="O923" i="4"/>
  <c r="N923" i="4"/>
  <c r="M923" i="4"/>
  <c r="G923" i="4"/>
  <c r="R923" i="4" s="1"/>
  <c r="V923" i="4" s="1"/>
  <c r="Q922" i="4"/>
  <c r="U922" i="4" s="1"/>
  <c r="P922" i="4"/>
  <c r="O922" i="4"/>
  <c r="N922" i="4"/>
  <c r="M922" i="4"/>
  <c r="G922" i="4"/>
  <c r="R922" i="4" s="1"/>
  <c r="V922" i="4" s="1"/>
  <c r="Q921" i="4"/>
  <c r="U921" i="4" s="1"/>
  <c r="P921" i="4"/>
  <c r="O921" i="4"/>
  <c r="N921" i="4"/>
  <c r="M921" i="4"/>
  <c r="G921" i="4"/>
  <c r="R921" i="4" s="1"/>
  <c r="V921" i="4" s="1"/>
  <c r="Q920" i="4"/>
  <c r="U920" i="4" s="1"/>
  <c r="P920" i="4"/>
  <c r="O920" i="4"/>
  <c r="N920" i="4"/>
  <c r="M920" i="4"/>
  <c r="G920" i="4"/>
  <c r="R920" i="4" s="1"/>
  <c r="V920" i="4" s="1"/>
  <c r="Q919" i="4"/>
  <c r="U919" i="4" s="1"/>
  <c r="P919" i="4"/>
  <c r="O919" i="4"/>
  <c r="N919" i="4"/>
  <c r="M919" i="4"/>
  <c r="G919" i="4"/>
  <c r="R919" i="4" s="1"/>
  <c r="V919" i="4" s="1"/>
  <c r="Q918" i="4"/>
  <c r="U918" i="4" s="1"/>
  <c r="P918" i="4"/>
  <c r="O918" i="4"/>
  <c r="N918" i="4"/>
  <c r="M918" i="4"/>
  <c r="G918" i="4"/>
  <c r="R918" i="4" s="1"/>
  <c r="V918" i="4" s="1"/>
  <c r="Q917" i="4"/>
  <c r="U917" i="4" s="1"/>
  <c r="P917" i="4"/>
  <c r="O917" i="4"/>
  <c r="N917" i="4"/>
  <c r="M917" i="4"/>
  <c r="G917" i="4"/>
  <c r="R917" i="4" s="1"/>
  <c r="V917" i="4" s="1"/>
  <c r="Q916" i="4"/>
  <c r="U916" i="4" s="1"/>
  <c r="P916" i="4"/>
  <c r="O916" i="4"/>
  <c r="N916" i="4"/>
  <c r="M916" i="4"/>
  <c r="G916" i="4"/>
  <c r="R916" i="4" s="1"/>
  <c r="V916" i="4" s="1"/>
  <c r="Q915" i="4"/>
  <c r="U915" i="4" s="1"/>
  <c r="P915" i="4"/>
  <c r="O915" i="4"/>
  <c r="N915" i="4"/>
  <c r="M915" i="4"/>
  <c r="G915" i="4"/>
  <c r="R915" i="4" s="1"/>
  <c r="V915" i="4" s="1"/>
  <c r="Q914" i="4"/>
  <c r="U914" i="4" s="1"/>
  <c r="P914" i="4"/>
  <c r="O914" i="4"/>
  <c r="N914" i="4"/>
  <c r="M914" i="4"/>
  <c r="G914" i="4"/>
  <c r="R914" i="4" s="1"/>
  <c r="V914" i="4" s="1"/>
  <c r="Q913" i="4"/>
  <c r="U913" i="4" s="1"/>
  <c r="P913" i="4"/>
  <c r="O913" i="4"/>
  <c r="N913" i="4"/>
  <c r="M913" i="4"/>
  <c r="G913" i="4"/>
  <c r="R913" i="4" s="1"/>
  <c r="V913" i="4" s="1"/>
  <c r="Q912" i="4"/>
  <c r="U912" i="4" s="1"/>
  <c r="P912" i="4"/>
  <c r="O912" i="4"/>
  <c r="N912" i="4"/>
  <c r="M912" i="4"/>
  <c r="G912" i="4"/>
  <c r="R912" i="4" s="1"/>
  <c r="V912" i="4" s="1"/>
  <c r="Q911" i="4"/>
  <c r="U911" i="4" s="1"/>
  <c r="P911" i="4"/>
  <c r="O911" i="4"/>
  <c r="N911" i="4"/>
  <c r="M911" i="4"/>
  <c r="G911" i="4"/>
  <c r="R911" i="4" s="1"/>
  <c r="V911" i="4" s="1"/>
  <c r="Q910" i="4"/>
  <c r="U910" i="4" s="1"/>
  <c r="P910" i="4"/>
  <c r="O910" i="4"/>
  <c r="N910" i="4"/>
  <c r="M910" i="4"/>
  <c r="G910" i="4"/>
  <c r="R910" i="4" s="1"/>
  <c r="V910" i="4" s="1"/>
  <c r="Q909" i="4"/>
  <c r="U909" i="4" s="1"/>
  <c r="P909" i="4"/>
  <c r="O909" i="4"/>
  <c r="N909" i="4"/>
  <c r="M909" i="4"/>
  <c r="G909" i="4"/>
  <c r="R909" i="4" s="1"/>
  <c r="V909" i="4" s="1"/>
  <c r="Q908" i="4"/>
  <c r="U908" i="4" s="1"/>
  <c r="P908" i="4"/>
  <c r="O908" i="4"/>
  <c r="N908" i="4"/>
  <c r="M908" i="4"/>
  <c r="J908" i="4" s="1"/>
  <c r="T908" i="4" s="1"/>
  <c r="G908" i="4"/>
  <c r="R908" i="4" s="1"/>
  <c r="V908" i="4" s="1"/>
  <c r="Q907" i="4"/>
  <c r="U907" i="4" s="1"/>
  <c r="P907" i="4"/>
  <c r="O907" i="4"/>
  <c r="N907" i="4"/>
  <c r="M907" i="4"/>
  <c r="G907" i="4"/>
  <c r="R907" i="4" s="1"/>
  <c r="V907" i="4" s="1"/>
  <c r="Q906" i="4"/>
  <c r="U906" i="4" s="1"/>
  <c r="P906" i="4"/>
  <c r="O906" i="4"/>
  <c r="N906" i="4"/>
  <c r="M906" i="4"/>
  <c r="G906" i="4"/>
  <c r="R906" i="4" s="1"/>
  <c r="V906" i="4" s="1"/>
  <c r="Q905" i="4"/>
  <c r="U905" i="4" s="1"/>
  <c r="P905" i="4"/>
  <c r="O905" i="4"/>
  <c r="N905" i="4"/>
  <c r="M905" i="4"/>
  <c r="G905" i="4"/>
  <c r="R905" i="4" s="1"/>
  <c r="V905" i="4" s="1"/>
  <c r="Q904" i="4"/>
  <c r="U904" i="4" s="1"/>
  <c r="P904" i="4"/>
  <c r="O904" i="4"/>
  <c r="N904" i="4"/>
  <c r="M904" i="4"/>
  <c r="G904" i="4"/>
  <c r="R904" i="4" s="1"/>
  <c r="V904" i="4" s="1"/>
  <c r="Q903" i="4"/>
  <c r="U903" i="4" s="1"/>
  <c r="P903" i="4"/>
  <c r="O903" i="4"/>
  <c r="N903" i="4"/>
  <c r="M903" i="4"/>
  <c r="G903" i="4"/>
  <c r="R903" i="4" s="1"/>
  <c r="V903" i="4" s="1"/>
  <c r="Q902" i="4"/>
  <c r="U902" i="4" s="1"/>
  <c r="P902" i="4"/>
  <c r="O902" i="4"/>
  <c r="N902" i="4"/>
  <c r="M902" i="4"/>
  <c r="G902" i="4"/>
  <c r="R902" i="4" s="1"/>
  <c r="V902" i="4" s="1"/>
  <c r="Q901" i="4"/>
  <c r="U901" i="4" s="1"/>
  <c r="P901" i="4"/>
  <c r="O901" i="4"/>
  <c r="N901" i="4"/>
  <c r="M901" i="4"/>
  <c r="G901" i="4"/>
  <c r="R901" i="4" s="1"/>
  <c r="V901" i="4" s="1"/>
  <c r="Q900" i="4"/>
  <c r="U900" i="4" s="1"/>
  <c r="P900" i="4"/>
  <c r="O900" i="4"/>
  <c r="N900" i="4"/>
  <c r="M900" i="4"/>
  <c r="G900" i="4"/>
  <c r="R900" i="4" s="1"/>
  <c r="V900" i="4" s="1"/>
  <c r="Q899" i="4"/>
  <c r="U899" i="4" s="1"/>
  <c r="P899" i="4"/>
  <c r="O899" i="4"/>
  <c r="N899" i="4"/>
  <c r="M899" i="4"/>
  <c r="G899" i="4"/>
  <c r="R899" i="4" s="1"/>
  <c r="V899" i="4" s="1"/>
  <c r="Q898" i="4"/>
  <c r="U898" i="4" s="1"/>
  <c r="P898" i="4"/>
  <c r="O898" i="4"/>
  <c r="N898" i="4"/>
  <c r="M898" i="4"/>
  <c r="G898" i="4"/>
  <c r="R898" i="4" s="1"/>
  <c r="V898" i="4" s="1"/>
  <c r="Q897" i="4"/>
  <c r="U897" i="4" s="1"/>
  <c r="P897" i="4"/>
  <c r="O897" i="4"/>
  <c r="N897" i="4"/>
  <c r="M897" i="4"/>
  <c r="G897" i="4"/>
  <c r="R897" i="4" s="1"/>
  <c r="V897" i="4" s="1"/>
  <c r="Q896" i="4"/>
  <c r="U896" i="4" s="1"/>
  <c r="P896" i="4"/>
  <c r="O896" i="4"/>
  <c r="N896" i="4"/>
  <c r="M896" i="4"/>
  <c r="G896" i="4"/>
  <c r="R896" i="4" s="1"/>
  <c r="V896" i="4" s="1"/>
  <c r="Q895" i="4"/>
  <c r="U895" i="4" s="1"/>
  <c r="P895" i="4"/>
  <c r="O895" i="4"/>
  <c r="N895" i="4"/>
  <c r="M895" i="4"/>
  <c r="G895" i="4"/>
  <c r="R895" i="4" s="1"/>
  <c r="V895" i="4" s="1"/>
  <c r="Q894" i="4"/>
  <c r="U894" i="4" s="1"/>
  <c r="P894" i="4"/>
  <c r="O894" i="4"/>
  <c r="N894" i="4"/>
  <c r="M894" i="4"/>
  <c r="G894" i="4"/>
  <c r="R894" i="4" s="1"/>
  <c r="V894" i="4" s="1"/>
  <c r="Q893" i="4"/>
  <c r="U893" i="4" s="1"/>
  <c r="P893" i="4"/>
  <c r="O893" i="4"/>
  <c r="N893" i="4"/>
  <c r="M893" i="4"/>
  <c r="G893" i="4"/>
  <c r="R893" i="4" s="1"/>
  <c r="V893" i="4" s="1"/>
  <c r="Q892" i="4"/>
  <c r="U892" i="4" s="1"/>
  <c r="P892" i="4"/>
  <c r="O892" i="4"/>
  <c r="N892" i="4"/>
  <c r="M892" i="4"/>
  <c r="G892" i="4"/>
  <c r="R892" i="4" s="1"/>
  <c r="V892" i="4" s="1"/>
  <c r="Q891" i="4"/>
  <c r="U891" i="4" s="1"/>
  <c r="P891" i="4"/>
  <c r="O891" i="4"/>
  <c r="N891" i="4"/>
  <c r="M891" i="4"/>
  <c r="G891" i="4"/>
  <c r="R891" i="4" s="1"/>
  <c r="V891" i="4" s="1"/>
  <c r="Q890" i="4"/>
  <c r="U890" i="4" s="1"/>
  <c r="P890" i="4"/>
  <c r="O890" i="4"/>
  <c r="N890" i="4"/>
  <c r="M890" i="4"/>
  <c r="G890" i="4"/>
  <c r="R890" i="4" s="1"/>
  <c r="V890" i="4" s="1"/>
  <c r="Q889" i="4"/>
  <c r="U889" i="4" s="1"/>
  <c r="P889" i="4"/>
  <c r="O889" i="4"/>
  <c r="N889" i="4"/>
  <c r="M889" i="4"/>
  <c r="G889" i="4"/>
  <c r="R889" i="4" s="1"/>
  <c r="V889" i="4" s="1"/>
  <c r="Q888" i="4"/>
  <c r="U888" i="4" s="1"/>
  <c r="P888" i="4"/>
  <c r="O888" i="4"/>
  <c r="N888" i="4"/>
  <c r="M888" i="4"/>
  <c r="G888" i="4"/>
  <c r="R888" i="4" s="1"/>
  <c r="V888" i="4" s="1"/>
  <c r="Q887" i="4"/>
  <c r="U887" i="4" s="1"/>
  <c r="P887" i="4"/>
  <c r="O887" i="4"/>
  <c r="N887" i="4"/>
  <c r="M887" i="4"/>
  <c r="G887" i="4"/>
  <c r="R887" i="4" s="1"/>
  <c r="V887" i="4" s="1"/>
  <c r="Q886" i="4"/>
  <c r="U886" i="4" s="1"/>
  <c r="P886" i="4"/>
  <c r="O886" i="4"/>
  <c r="N886" i="4"/>
  <c r="M886" i="4"/>
  <c r="G886" i="4"/>
  <c r="R886" i="4" s="1"/>
  <c r="V886" i="4" s="1"/>
  <c r="Q885" i="4"/>
  <c r="U885" i="4" s="1"/>
  <c r="P885" i="4"/>
  <c r="O885" i="4"/>
  <c r="N885" i="4"/>
  <c r="M885" i="4"/>
  <c r="G885" i="4"/>
  <c r="R885" i="4" s="1"/>
  <c r="V885" i="4" s="1"/>
  <c r="Q884" i="4"/>
  <c r="U884" i="4" s="1"/>
  <c r="P884" i="4"/>
  <c r="O884" i="4"/>
  <c r="N884" i="4"/>
  <c r="J884" i="4" s="1"/>
  <c r="T884" i="4" s="1"/>
  <c r="M884" i="4"/>
  <c r="G884" i="4"/>
  <c r="R884" i="4" s="1"/>
  <c r="V884" i="4" s="1"/>
  <c r="Q883" i="4"/>
  <c r="U883" i="4" s="1"/>
  <c r="P883" i="4"/>
  <c r="O883" i="4"/>
  <c r="N883" i="4"/>
  <c r="M883" i="4"/>
  <c r="G883" i="4"/>
  <c r="R883" i="4" s="1"/>
  <c r="V883" i="4" s="1"/>
  <c r="Q882" i="4"/>
  <c r="U882" i="4" s="1"/>
  <c r="P882" i="4"/>
  <c r="O882" i="4"/>
  <c r="N882" i="4"/>
  <c r="M882" i="4"/>
  <c r="G882" i="4"/>
  <c r="R882" i="4" s="1"/>
  <c r="V882" i="4" s="1"/>
  <c r="Q881" i="4"/>
  <c r="U881" i="4" s="1"/>
  <c r="P881" i="4"/>
  <c r="O881" i="4"/>
  <c r="N881" i="4"/>
  <c r="M881" i="4"/>
  <c r="G881" i="4"/>
  <c r="R881" i="4" s="1"/>
  <c r="V881" i="4" s="1"/>
  <c r="Q880" i="4"/>
  <c r="U880" i="4" s="1"/>
  <c r="P880" i="4"/>
  <c r="O880" i="4"/>
  <c r="N880" i="4"/>
  <c r="M880" i="4"/>
  <c r="G880" i="4"/>
  <c r="R880" i="4" s="1"/>
  <c r="V880" i="4" s="1"/>
  <c r="Q879" i="4"/>
  <c r="U879" i="4" s="1"/>
  <c r="P879" i="4"/>
  <c r="O879" i="4"/>
  <c r="N879" i="4"/>
  <c r="M879" i="4"/>
  <c r="G879" i="4"/>
  <c r="R879" i="4" s="1"/>
  <c r="V879" i="4" s="1"/>
  <c r="Q878" i="4"/>
  <c r="U878" i="4" s="1"/>
  <c r="P878" i="4"/>
  <c r="O878" i="4"/>
  <c r="N878" i="4"/>
  <c r="M878" i="4"/>
  <c r="G878" i="4"/>
  <c r="R878" i="4" s="1"/>
  <c r="V878" i="4" s="1"/>
  <c r="Q877" i="4"/>
  <c r="U877" i="4" s="1"/>
  <c r="P877" i="4"/>
  <c r="O877" i="4"/>
  <c r="N877" i="4"/>
  <c r="M877" i="4"/>
  <c r="G877" i="4"/>
  <c r="R877" i="4" s="1"/>
  <c r="V877" i="4" s="1"/>
  <c r="Q876" i="4"/>
  <c r="U876" i="4" s="1"/>
  <c r="P876" i="4"/>
  <c r="O876" i="4"/>
  <c r="N876" i="4"/>
  <c r="M876" i="4"/>
  <c r="G876" i="4"/>
  <c r="R876" i="4" s="1"/>
  <c r="V876" i="4" s="1"/>
  <c r="Q875" i="4"/>
  <c r="U875" i="4" s="1"/>
  <c r="P875" i="4"/>
  <c r="O875" i="4"/>
  <c r="N875" i="4"/>
  <c r="M875" i="4"/>
  <c r="G875" i="4"/>
  <c r="R875" i="4" s="1"/>
  <c r="V875" i="4" s="1"/>
  <c r="Q874" i="4"/>
  <c r="U874" i="4" s="1"/>
  <c r="P874" i="4"/>
  <c r="O874" i="4"/>
  <c r="N874" i="4"/>
  <c r="M874" i="4"/>
  <c r="J874" i="4" s="1"/>
  <c r="G874" i="4"/>
  <c r="R874" i="4" s="1"/>
  <c r="V874" i="4" s="1"/>
  <c r="Q873" i="4"/>
  <c r="U873" i="4" s="1"/>
  <c r="P873" i="4"/>
  <c r="O873" i="4"/>
  <c r="N873" i="4"/>
  <c r="M873" i="4"/>
  <c r="G873" i="4"/>
  <c r="R873" i="4" s="1"/>
  <c r="V873" i="4" s="1"/>
  <c r="Q872" i="4"/>
  <c r="U872" i="4" s="1"/>
  <c r="P872" i="4"/>
  <c r="O872" i="4"/>
  <c r="N872" i="4"/>
  <c r="M872" i="4"/>
  <c r="G872" i="4"/>
  <c r="R872" i="4" s="1"/>
  <c r="V872" i="4" s="1"/>
  <c r="Q871" i="4"/>
  <c r="U871" i="4" s="1"/>
  <c r="P871" i="4"/>
  <c r="O871" i="4"/>
  <c r="N871" i="4"/>
  <c r="M871" i="4"/>
  <c r="G871" i="4"/>
  <c r="R871" i="4" s="1"/>
  <c r="V871" i="4" s="1"/>
  <c r="Q870" i="4"/>
  <c r="U870" i="4" s="1"/>
  <c r="P870" i="4"/>
  <c r="O870" i="4"/>
  <c r="N870" i="4"/>
  <c r="M870" i="4"/>
  <c r="G870" i="4"/>
  <c r="R870" i="4" s="1"/>
  <c r="V870" i="4" s="1"/>
  <c r="Q869" i="4"/>
  <c r="U869" i="4" s="1"/>
  <c r="P869" i="4"/>
  <c r="O869" i="4"/>
  <c r="N869" i="4"/>
  <c r="M869" i="4"/>
  <c r="G869" i="4"/>
  <c r="R869" i="4" s="1"/>
  <c r="V869" i="4" s="1"/>
  <c r="Q868" i="4"/>
  <c r="U868" i="4" s="1"/>
  <c r="P868" i="4"/>
  <c r="O868" i="4"/>
  <c r="N868" i="4"/>
  <c r="M868" i="4"/>
  <c r="G868" i="4"/>
  <c r="R868" i="4" s="1"/>
  <c r="V868" i="4" s="1"/>
  <c r="Q867" i="4"/>
  <c r="U867" i="4" s="1"/>
  <c r="P867" i="4"/>
  <c r="O867" i="4"/>
  <c r="N867" i="4"/>
  <c r="M867" i="4"/>
  <c r="G867" i="4"/>
  <c r="R867" i="4" s="1"/>
  <c r="V867" i="4" s="1"/>
  <c r="Q866" i="4"/>
  <c r="U866" i="4" s="1"/>
  <c r="P866" i="4"/>
  <c r="O866" i="4"/>
  <c r="N866" i="4"/>
  <c r="M866" i="4"/>
  <c r="G866" i="4"/>
  <c r="R866" i="4" s="1"/>
  <c r="V866" i="4" s="1"/>
  <c r="Q865" i="4"/>
  <c r="U865" i="4" s="1"/>
  <c r="P865" i="4"/>
  <c r="O865" i="4"/>
  <c r="N865" i="4"/>
  <c r="M865" i="4"/>
  <c r="G865" i="4"/>
  <c r="R865" i="4" s="1"/>
  <c r="V865" i="4" s="1"/>
  <c r="Q864" i="4"/>
  <c r="U864" i="4" s="1"/>
  <c r="P864" i="4"/>
  <c r="O864" i="4"/>
  <c r="N864" i="4"/>
  <c r="M864" i="4"/>
  <c r="G864" i="4"/>
  <c r="R864" i="4" s="1"/>
  <c r="V864" i="4" s="1"/>
  <c r="Q863" i="4"/>
  <c r="U863" i="4" s="1"/>
  <c r="P863" i="4"/>
  <c r="O863" i="4"/>
  <c r="N863" i="4"/>
  <c r="M863" i="4"/>
  <c r="G863" i="4"/>
  <c r="R863" i="4" s="1"/>
  <c r="V863" i="4" s="1"/>
  <c r="Q862" i="4"/>
  <c r="U862" i="4" s="1"/>
  <c r="P862" i="4"/>
  <c r="O862" i="4"/>
  <c r="N862" i="4"/>
  <c r="M862" i="4"/>
  <c r="G862" i="4"/>
  <c r="R862" i="4" s="1"/>
  <c r="V862" i="4" s="1"/>
  <c r="Q861" i="4"/>
  <c r="U861" i="4" s="1"/>
  <c r="P861" i="4"/>
  <c r="O861" i="4"/>
  <c r="N861" i="4"/>
  <c r="M861" i="4"/>
  <c r="G861" i="4"/>
  <c r="R861" i="4" s="1"/>
  <c r="V861" i="4" s="1"/>
  <c r="Q860" i="4"/>
  <c r="U860" i="4" s="1"/>
  <c r="P860" i="4"/>
  <c r="O860" i="4"/>
  <c r="N860" i="4"/>
  <c r="M860" i="4"/>
  <c r="G860" i="4"/>
  <c r="R860" i="4" s="1"/>
  <c r="V860" i="4" s="1"/>
  <c r="Q859" i="4"/>
  <c r="U859" i="4" s="1"/>
  <c r="P859" i="4"/>
  <c r="O859" i="4"/>
  <c r="N859" i="4"/>
  <c r="M859" i="4"/>
  <c r="G859" i="4"/>
  <c r="R859" i="4" s="1"/>
  <c r="V859" i="4" s="1"/>
  <c r="Q858" i="4"/>
  <c r="U858" i="4" s="1"/>
  <c r="P858" i="4"/>
  <c r="O858" i="4"/>
  <c r="N858" i="4"/>
  <c r="M858" i="4"/>
  <c r="J858" i="4" s="1"/>
  <c r="G858" i="4"/>
  <c r="R858" i="4" s="1"/>
  <c r="V858" i="4" s="1"/>
  <c r="Q857" i="4"/>
  <c r="U857" i="4" s="1"/>
  <c r="P857" i="4"/>
  <c r="O857" i="4"/>
  <c r="N857" i="4"/>
  <c r="M857" i="4"/>
  <c r="G857" i="4"/>
  <c r="R857" i="4" s="1"/>
  <c r="V857" i="4" s="1"/>
  <c r="Q856" i="4"/>
  <c r="U856" i="4" s="1"/>
  <c r="P856" i="4"/>
  <c r="O856" i="4"/>
  <c r="N856" i="4"/>
  <c r="M856" i="4"/>
  <c r="G856" i="4"/>
  <c r="R856" i="4" s="1"/>
  <c r="V856" i="4" s="1"/>
  <c r="Q855" i="4"/>
  <c r="U855" i="4" s="1"/>
  <c r="P855" i="4"/>
  <c r="O855" i="4"/>
  <c r="N855" i="4"/>
  <c r="M855" i="4"/>
  <c r="G855" i="4"/>
  <c r="R855" i="4" s="1"/>
  <c r="V855" i="4" s="1"/>
  <c r="Q854" i="4"/>
  <c r="U854" i="4" s="1"/>
  <c r="P854" i="4"/>
  <c r="O854" i="4"/>
  <c r="N854" i="4"/>
  <c r="M854" i="4"/>
  <c r="G854" i="4"/>
  <c r="R854" i="4" s="1"/>
  <c r="V854" i="4" s="1"/>
  <c r="Q853" i="4"/>
  <c r="U853" i="4" s="1"/>
  <c r="P853" i="4"/>
  <c r="O853" i="4"/>
  <c r="N853" i="4"/>
  <c r="M853" i="4"/>
  <c r="G853" i="4"/>
  <c r="R853" i="4" s="1"/>
  <c r="V853" i="4" s="1"/>
  <c r="Q852" i="4"/>
  <c r="U852" i="4" s="1"/>
  <c r="P852" i="4"/>
  <c r="O852" i="4"/>
  <c r="N852" i="4"/>
  <c r="M852" i="4"/>
  <c r="G852" i="4"/>
  <c r="R852" i="4" s="1"/>
  <c r="V852" i="4" s="1"/>
  <c r="Q851" i="4"/>
  <c r="U851" i="4" s="1"/>
  <c r="P851" i="4"/>
  <c r="O851" i="4"/>
  <c r="N851" i="4"/>
  <c r="M851" i="4"/>
  <c r="G851" i="4"/>
  <c r="R851" i="4" s="1"/>
  <c r="V851" i="4" s="1"/>
  <c r="Q850" i="4"/>
  <c r="U850" i="4" s="1"/>
  <c r="P850" i="4"/>
  <c r="O850" i="4"/>
  <c r="N850" i="4"/>
  <c r="M850" i="4"/>
  <c r="G850" i="4"/>
  <c r="R850" i="4" s="1"/>
  <c r="V850" i="4" s="1"/>
  <c r="Q849" i="4"/>
  <c r="U849" i="4" s="1"/>
  <c r="P849" i="4"/>
  <c r="O849" i="4"/>
  <c r="N849" i="4"/>
  <c r="M849" i="4"/>
  <c r="G849" i="4"/>
  <c r="R849" i="4" s="1"/>
  <c r="V849" i="4" s="1"/>
  <c r="Q848" i="4"/>
  <c r="U848" i="4" s="1"/>
  <c r="P848" i="4"/>
  <c r="O848" i="4"/>
  <c r="N848" i="4"/>
  <c r="M848" i="4"/>
  <c r="G848" i="4"/>
  <c r="R848" i="4" s="1"/>
  <c r="V848" i="4" s="1"/>
  <c r="Q847" i="4"/>
  <c r="U847" i="4" s="1"/>
  <c r="P847" i="4"/>
  <c r="O847" i="4"/>
  <c r="N847" i="4"/>
  <c r="M847" i="4"/>
  <c r="G847" i="4"/>
  <c r="R847" i="4" s="1"/>
  <c r="V847" i="4" s="1"/>
  <c r="Q846" i="4"/>
  <c r="U846" i="4" s="1"/>
  <c r="P846" i="4"/>
  <c r="O846" i="4"/>
  <c r="N846" i="4"/>
  <c r="M846" i="4"/>
  <c r="G846" i="4"/>
  <c r="R846" i="4" s="1"/>
  <c r="V846" i="4" s="1"/>
  <c r="Q845" i="4"/>
  <c r="U845" i="4" s="1"/>
  <c r="P845" i="4"/>
  <c r="O845" i="4"/>
  <c r="N845" i="4"/>
  <c r="M845" i="4"/>
  <c r="G845" i="4"/>
  <c r="R845" i="4" s="1"/>
  <c r="V845" i="4" s="1"/>
  <c r="Q844" i="4"/>
  <c r="U844" i="4" s="1"/>
  <c r="P844" i="4"/>
  <c r="O844" i="4"/>
  <c r="N844" i="4"/>
  <c r="M844" i="4"/>
  <c r="G844" i="4"/>
  <c r="R844" i="4" s="1"/>
  <c r="V844" i="4" s="1"/>
  <c r="Q843" i="4"/>
  <c r="U843" i="4" s="1"/>
  <c r="P843" i="4"/>
  <c r="O843" i="4"/>
  <c r="N843" i="4"/>
  <c r="M843" i="4"/>
  <c r="G843" i="4"/>
  <c r="R843" i="4" s="1"/>
  <c r="V843" i="4" s="1"/>
  <c r="Q842" i="4"/>
  <c r="U842" i="4" s="1"/>
  <c r="P842" i="4"/>
  <c r="O842" i="4"/>
  <c r="N842" i="4"/>
  <c r="M842" i="4"/>
  <c r="G842" i="4"/>
  <c r="R842" i="4" s="1"/>
  <c r="V842" i="4" s="1"/>
  <c r="Q841" i="4"/>
  <c r="U841" i="4" s="1"/>
  <c r="P841" i="4"/>
  <c r="O841" i="4"/>
  <c r="N841" i="4"/>
  <c r="M841" i="4"/>
  <c r="G841" i="4"/>
  <c r="R841" i="4" s="1"/>
  <c r="V841" i="4" s="1"/>
  <c r="Q840" i="4"/>
  <c r="U840" i="4" s="1"/>
  <c r="P840" i="4"/>
  <c r="O840" i="4"/>
  <c r="N840" i="4"/>
  <c r="M840" i="4"/>
  <c r="G840" i="4"/>
  <c r="R840" i="4" s="1"/>
  <c r="V840" i="4" s="1"/>
  <c r="Q839" i="4"/>
  <c r="U839" i="4" s="1"/>
  <c r="P839" i="4"/>
  <c r="O839" i="4"/>
  <c r="N839" i="4"/>
  <c r="M839" i="4"/>
  <c r="G839" i="4"/>
  <c r="R839" i="4" s="1"/>
  <c r="V839" i="4" s="1"/>
  <c r="Q838" i="4"/>
  <c r="U838" i="4" s="1"/>
  <c r="P838" i="4"/>
  <c r="O838" i="4"/>
  <c r="N838" i="4"/>
  <c r="M838" i="4"/>
  <c r="G838" i="4"/>
  <c r="R838" i="4" s="1"/>
  <c r="V838" i="4" s="1"/>
  <c r="Q837" i="4"/>
  <c r="U837" i="4" s="1"/>
  <c r="P837" i="4"/>
  <c r="O837" i="4"/>
  <c r="N837" i="4"/>
  <c r="M837" i="4"/>
  <c r="G837" i="4"/>
  <c r="R837" i="4" s="1"/>
  <c r="V837" i="4" s="1"/>
  <c r="Q836" i="4"/>
  <c r="U836" i="4" s="1"/>
  <c r="P836" i="4"/>
  <c r="O836" i="4"/>
  <c r="N836" i="4"/>
  <c r="M836" i="4"/>
  <c r="G836" i="4"/>
  <c r="R836" i="4" s="1"/>
  <c r="V836" i="4" s="1"/>
  <c r="Q835" i="4"/>
  <c r="U835" i="4" s="1"/>
  <c r="P835" i="4"/>
  <c r="O835" i="4"/>
  <c r="N835" i="4"/>
  <c r="M835" i="4"/>
  <c r="G835" i="4"/>
  <c r="R835" i="4" s="1"/>
  <c r="V835" i="4" s="1"/>
  <c r="Q834" i="4"/>
  <c r="U834" i="4" s="1"/>
  <c r="P834" i="4"/>
  <c r="O834" i="4"/>
  <c r="N834" i="4"/>
  <c r="M834" i="4"/>
  <c r="G834" i="4"/>
  <c r="R834" i="4" s="1"/>
  <c r="V834" i="4" s="1"/>
  <c r="Q833" i="4"/>
  <c r="U833" i="4" s="1"/>
  <c r="P833" i="4"/>
  <c r="O833" i="4"/>
  <c r="N833" i="4"/>
  <c r="M833" i="4"/>
  <c r="G833" i="4"/>
  <c r="R833" i="4" s="1"/>
  <c r="V833" i="4" s="1"/>
  <c r="Q832" i="4"/>
  <c r="U832" i="4" s="1"/>
  <c r="P832" i="4"/>
  <c r="O832" i="4"/>
  <c r="N832" i="4"/>
  <c r="M832" i="4"/>
  <c r="G832" i="4"/>
  <c r="R832" i="4" s="1"/>
  <c r="V832" i="4" s="1"/>
  <c r="Q831" i="4"/>
  <c r="U831" i="4" s="1"/>
  <c r="P831" i="4"/>
  <c r="O831" i="4"/>
  <c r="N831" i="4"/>
  <c r="M831" i="4"/>
  <c r="G831" i="4"/>
  <c r="R831" i="4" s="1"/>
  <c r="V831" i="4" s="1"/>
  <c r="Q830" i="4"/>
  <c r="U830" i="4" s="1"/>
  <c r="P830" i="4"/>
  <c r="O830" i="4"/>
  <c r="N830" i="4"/>
  <c r="M830" i="4"/>
  <c r="G830" i="4"/>
  <c r="R830" i="4" s="1"/>
  <c r="V830" i="4" s="1"/>
  <c r="Q829" i="4"/>
  <c r="U829" i="4" s="1"/>
  <c r="P829" i="4"/>
  <c r="O829" i="4"/>
  <c r="N829" i="4"/>
  <c r="M829" i="4"/>
  <c r="G829" i="4"/>
  <c r="R829" i="4" s="1"/>
  <c r="V829" i="4" s="1"/>
  <c r="Q828" i="4"/>
  <c r="U828" i="4" s="1"/>
  <c r="P828" i="4"/>
  <c r="O828" i="4"/>
  <c r="N828" i="4"/>
  <c r="M828" i="4"/>
  <c r="J828" i="4" s="1"/>
  <c r="T828" i="4" s="1"/>
  <c r="G828" i="4"/>
  <c r="R828" i="4" s="1"/>
  <c r="V828" i="4" s="1"/>
  <c r="Q827" i="4"/>
  <c r="U827" i="4" s="1"/>
  <c r="P827" i="4"/>
  <c r="O827" i="4"/>
  <c r="N827" i="4"/>
  <c r="M827" i="4"/>
  <c r="G827" i="4"/>
  <c r="R827" i="4" s="1"/>
  <c r="V827" i="4" s="1"/>
  <c r="Q826" i="4"/>
  <c r="U826" i="4" s="1"/>
  <c r="P826" i="4"/>
  <c r="O826" i="4"/>
  <c r="N826" i="4"/>
  <c r="M826" i="4"/>
  <c r="J826" i="4" s="1"/>
  <c r="G826" i="4"/>
  <c r="R826" i="4" s="1"/>
  <c r="V826" i="4" s="1"/>
  <c r="Q825" i="4"/>
  <c r="U825" i="4" s="1"/>
  <c r="P825" i="4"/>
  <c r="O825" i="4"/>
  <c r="N825" i="4"/>
  <c r="M825" i="4"/>
  <c r="G825" i="4"/>
  <c r="R825" i="4" s="1"/>
  <c r="V825" i="4" s="1"/>
  <c r="Q824" i="4"/>
  <c r="U824" i="4" s="1"/>
  <c r="P824" i="4"/>
  <c r="O824" i="4"/>
  <c r="N824" i="4"/>
  <c r="M824" i="4"/>
  <c r="G824" i="4"/>
  <c r="R824" i="4" s="1"/>
  <c r="V824" i="4" s="1"/>
  <c r="Q823" i="4"/>
  <c r="U823" i="4" s="1"/>
  <c r="P823" i="4"/>
  <c r="O823" i="4"/>
  <c r="N823" i="4"/>
  <c r="M823" i="4"/>
  <c r="G823" i="4"/>
  <c r="R823" i="4" s="1"/>
  <c r="V823" i="4" s="1"/>
  <c r="Q822" i="4"/>
  <c r="U822" i="4" s="1"/>
  <c r="P822" i="4"/>
  <c r="O822" i="4"/>
  <c r="N822" i="4"/>
  <c r="M822" i="4"/>
  <c r="G822" i="4"/>
  <c r="R822" i="4" s="1"/>
  <c r="V822" i="4" s="1"/>
  <c r="Q821" i="4"/>
  <c r="U821" i="4" s="1"/>
  <c r="P821" i="4"/>
  <c r="O821" i="4"/>
  <c r="N821" i="4"/>
  <c r="M821" i="4"/>
  <c r="G821" i="4"/>
  <c r="R821" i="4" s="1"/>
  <c r="V821" i="4" s="1"/>
  <c r="Q820" i="4"/>
  <c r="U820" i="4" s="1"/>
  <c r="P820" i="4"/>
  <c r="O820" i="4"/>
  <c r="N820" i="4"/>
  <c r="M820" i="4"/>
  <c r="G820" i="4"/>
  <c r="R820" i="4" s="1"/>
  <c r="V820" i="4" s="1"/>
  <c r="Q819" i="4"/>
  <c r="U819" i="4" s="1"/>
  <c r="P819" i="4"/>
  <c r="O819" i="4"/>
  <c r="N819" i="4"/>
  <c r="M819" i="4"/>
  <c r="G819" i="4"/>
  <c r="R819" i="4" s="1"/>
  <c r="V819" i="4" s="1"/>
  <c r="Q818" i="4"/>
  <c r="U818" i="4" s="1"/>
  <c r="P818" i="4"/>
  <c r="O818" i="4"/>
  <c r="N818" i="4"/>
  <c r="M818" i="4"/>
  <c r="G818" i="4"/>
  <c r="R818" i="4" s="1"/>
  <c r="V818" i="4" s="1"/>
  <c r="Q817" i="4"/>
  <c r="U817" i="4" s="1"/>
  <c r="P817" i="4"/>
  <c r="O817" i="4"/>
  <c r="N817" i="4"/>
  <c r="M817" i="4"/>
  <c r="G817" i="4"/>
  <c r="R817" i="4" s="1"/>
  <c r="V817" i="4" s="1"/>
  <c r="Q816" i="4"/>
  <c r="U816" i="4" s="1"/>
  <c r="P816" i="4"/>
  <c r="O816" i="4"/>
  <c r="N816" i="4"/>
  <c r="M816" i="4"/>
  <c r="G816" i="4"/>
  <c r="R816" i="4" s="1"/>
  <c r="V816" i="4" s="1"/>
  <c r="Q815" i="4"/>
  <c r="U815" i="4" s="1"/>
  <c r="P815" i="4"/>
  <c r="O815" i="4"/>
  <c r="N815" i="4"/>
  <c r="M815" i="4"/>
  <c r="G815" i="4"/>
  <c r="R815" i="4" s="1"/>
  <c r="V815" i="4" s="1"/>
  <c r="Q814" i="4"/>
  <c r="U814" i="4" s="1"/>
  <c r="P814" i="4"/>
  <c r="O814" i="4"/>
  <c r="N814" i="4"/>
  <c r="M814" i="4"/>
  <c r="G814" i="4"/>
  <c r="R814" i="4" s="1"/>
  <c r="V814" i="4" s="1"/>
  <c r="Q813" i="4"/>
  <c r="U813" i="4" s="1"/>
  <c r="P813" i="4"/>
  <c r="O813" i="4"/>
  <c r="N813" i="4"/>
  <c r="M813" i="4"/>
  <c r="G813" i="4"/>
  <c r="R813" i="4" s="1"/>
  <c r="V813" i="4" s="1"/>
  <c r="Q812" i="4"/>
  <c r="U812" i="4" s="1"/>
  <c r="P812" i="4"/>
  <c r="O812" i="4"/>
  <c r="N812" i="4"/>
  <c r="M812" i="4"/>
  <c r="G812" i="4"/>
  <c r="R812" i="4" s="1"/>
  <c r="V812" i="4" s="1"/>
  <c r="Q811" i="4"/>
  <c r="U811" i="4" s="1"/>
  <c r="P811" i="4"/>
  <c r="O811" i="4"/>
  <c r="N811" i="4"/>
  <c r="M811" i="4"/>
  <c r="G811" i="4"/>
  <c r="R811" i="4" s="1"/>
  <c r="V811" i="4" s="1"/>
  <c r="Q810" i="4"/>
  <c r="U810" i="4" s="1"/>
  <c r="P810" i="4"/>
  <c r="O810" i="4"/>
  <c r="N810" i="4"/>
  <c r="M810" i="4"/>
  <c r="G810" i="4"/>
  <c r="R810" i="4" s="1"/>
  <c r="V810" i="4" s="1"/>
  <c r="Q809" i="4"/>
  <c r="U809" i="4" s="1"/>
  <c r="P809" i="4"/>
  <c r="O809" i="4"/>
  <c r="N809" i="4"/>
  <c r="M809" i="4"/>
  <c r="G809" i="4"/>
  <c r="R809" i="4" s="1"/>
  <c r="V809" i="4" s="1"/>
  <c r="Q808" i="4"/>
  <c r="U808" i="4" s="1"/>
  <c r="P808" i="4"/>
  <c r="O808" i="4"/>
  <c r="N808" i="4"/>
  <c r="M808" i="4"/>
  <c r="G808" i="4"/>
  <c r="R808" i="4" s="1"/>
  <c r="V808" i="4" s="1"/>
  <c r="Q807" i="4"/>
  <c r="U807" i="4" s="1"/>
  <c r="P807" i="4"/>
  <c r="O807" i="4"/>
  <c r="N807" i="4"/>
  <c r="M807" i="4"/>
  <c r="G807" i="4"/>
  <c r="R807" i="4" s="1"/>
  <c r="V807" i="4" s="1"/>
  <c r="Q806" i="4"/>
  <c r="U806" i="4" s="1"/>
  <c r="P806" i="4"/>
  <c r="O806" i="4"/>
  <c r="N806" i="4"/>
  <c r="M806" i="4"/>
  <c r="G806" i="4"/>
  <c r="R806" i="4" s="1"/>
  <c r="V806" i="4" s="1"/>
  <c r="Q805" i="4"/>
  <c r="U805" i="4" s="1"/>
  <c r="P805" i="4"/>
  <c r="O805" i="4"/>
  <c r="N805" i="4"/>
  <c r="M805" i="4"/>
  <c r="G805" i="4"/>
  <c r="R805" i="4" s="1"/>
  <c r="V805" i="4" s="1"/>
  <c r="Q804" i="4"/>
  <c r="U804" i="4" s="1"/>
  <c r="P804" i="4"/>
  <c r="O804" i="4"/>
  <c r="N804" i="4"/>
  <c r="M804" i="4"/>
  <c r="G804" i="4"/>
  <c r="R804" i="4" s="1"/>
  <c r="V804" i="4" s="1"/>
  <c r="Q803" i="4"/>
  <c r="U803" i="4" s="1"/>
  <c r="P803" i="4"/>
  <c r="O803" i="4"/>
  <c r="N803" i="4"/>
  <c r="M803" i="4"/>
  <c r="G803" i="4"/>
  <c r="R803" i="4" s="1"/>
  <c r="V803" i="4" s="1"/>
  <c r="Q802" i="4"/>
  <c r="U802" i="4" s="1"/>
  <c r="P802" i="4"/>
  <c r="O802" i="4"/>
  <c r="N802" i="4"/>
  <c r="M802" i="4"/>
  <c r="G802" i="4"/>
  <c r="R802" i="4" s="1"/>
  <c r="V802" i="4" s="1"/>
  <c r="Q801" i="4"/>
  <c r="U801" i="4" s="1"/>
  <c r="P801" i="4"/>
  <c r="O801" i="4"/>
  <c r="N801" i="4"/>
  <c r="M801" i="4"/>
  <c r="G801" i="4"/>
  <c r="R801" i="4" s="1"/>
  <c r="V801" i="4" s="1"/>
  <c r="Q800" i="4"/>
  <c r="U800" i="4" s="1"/>
  <c r="P800" i="4"/>
  <c r="O800" i="4"/>
  <c r="N800" i="4"/>
  <c r="M800" i="4"/>
  <c r="G800" i="4"/>
  <c r="R800" i="4" s="1"/>
  <c r="V800" i="4" s="1"/>
  <c r="Q799" i="4"/>
  <c r="U799" i="4" s="1"/>
  <c r="P799" i="4"/>
  <c r="O799" i="4"/>
  <c r="N799" i="4"/>
  <c r="M799" i="4"/>
  <c r="G799" i="4"/>
  <c r="R799" i="4" s="1"/>
  <c r="V799" i="4" s="1"/>
  <c r="Q798" i="4"/>
  <c r="U798" i="4" s="1"/>
  <c r="P798" i="4"/>
  <c r="O798" i="4"/>
  <c r="N798" i="4"/>
  <c r="M798" i="4"/>
  <c r="G798" i="4"/>
  <c r="R798" i="4" s="1"/>
  <c r="V798" i="4" s="1"/>
  <c r="Q797" i="4"/>
  <c r="U797" i="4" s="1"/>
  <c r="P797" i="4"/>
  <c r="O797" i="4"/>
  <c r="N797" i="4"/>
  <c r="M797" i="4"/>
  <c r="G797" i="4"/>
  <c r="R797" i="4" s="1"/>
  <c r="V797" i="4" s="1"/>
  <c r="Q796" i="4"/>
  <c r="U796" i="4" s="1"/>
  <c r="P796" i="4"/>
  <c r="O796" i="4"/>
  <c r="N796" i="4"/>
  <c r="M796" i="4"/>
  <c r="J796" i="4" s="1"/>
  <c r="T796" i="4" s="1"/>
  <c r="G796" i="4"/>
  <c r="R796" i="4" s="1"/>
  <c r="V796" i="4" s="1"/>
  <c r="Q795" i="4"/>
  <c r="U795" i="4" s="1"/>
  <c r="P795" i="4"/>
  <c r="O795" i="4"/>
  <c r="N795" i="4"/>
  <c r="M795" i="4"/>
  <c r="G795" i="4"/>
  <c r="R795" i="4" s="1"/>
  <c r="V795" i="4" s="1"/>
  <c r="Q794" i="4"/>
  <c r="U794" i="4" s="1"/>
  <c r="P794" i="4"/>
  <c r="O794" i="4"/>
  <c r="N794" i="4"/>
  <c r="M794" i="4"/>
  <c r="G794" i="4"/>
  <c r="R794" i="4" s="1"/>
  <c r="V794" i="4" s="1"/>
  <c r="Q793" i="4"/>
  <c r="U793" i="4" s="1"/>
  <c r="P793" i="4"/>
  <c r="O793" i="4"/>
  <c r="N793" i="4"/>
  <c r="M793" i="4"/>
  <c r="G793" i="4"/>
  <c r="R793" i="4" s="1"/>
  <c r="V793" i="4" s="1"/>
  <c r="Q792" i="4"/>
  <c r="U792" i="4" s="1"/>
  <c r="P792" i="4"/>
  <c r="O792" i="4"/>
  <c r="N792" i="4"/>
  <c r="M792" i="4"/>
  <c r="J792" i="4" s="1"/>
  <c r="G792" i="4"/>
  <c r="R792" i="4" s="1"/>
  <c r="V792" i="4" s="1"/>
  <c r="Q791" i="4"/>
  <c r="U791" i="4" s="1"/>
  <c r="P791" i="4"/>
  <c r="O791" i="4"/>
  <c r="N791" i="4"/>
  <c r="M791" i="4"/>
  <c r="G791" i="4"/>
  <c r="R791" i="4" s="1"/>
  <c r="V791" i="4" s="1"/>
  <c r="Q790" i="4"/>
  <c r="U790" i="4" s="1"/>
  <c r="P790" i="4"/>
  <c r="O790" i="4"/>
  <c r="N790" i="4"/>
  <c r="M790" i="4"/>
  <c r="G790" i="4"/>
  <c r="R790" i="4" s="1"/>
  <c r="V790" i="4" s="1"/>
  <c r="Q789" i="4"/>
  <c r="U789" i="4" s="1"/>
  <c r="P789" i="4"/>
  <c r="O789" i="4"/>
  <c r="N789" i="4"/>
  <c r="M789" i="4"/>
  <c r="G789" i="4"/>
  <c r="R789" i="4" s="1"/>
  <c r="V789" i="4" s="1"/>
  <c r="Q788" i="4"/>
  <c r="U788" i="4" s="1"/>
  <c r="P788" i="4"/>
  <c r="O788" i="4"/>
  <c r="N788" i="4"/>
  <c r="M788" i="4"/>
  <c r="G788" i="4"/>
  <c r="R788" i="4" s="1"/>
  <c r="V788" i="4" s="1"/>
  <c r="Q787" i="4"/>
  <c r="U787" i="4" s="1"/>
  <c r="P787" i="4"/>
  <c r="O787" i="4"/>
  <c r="N787" i="4"/>
  <c r="M787" i="4"/>
  <c r="G787" i="4"/>
  <c r="R787" i="4" s="1"/>
  <c r="V787" i="4" s="1"/>
  <c r="Q786" i="4"/>
  <c r="U786" i="4" s="1"/>
  <c r="P786" i="4"/>
  <c r="O786" i="4"/>
  <c r="N786" i="4"/>
  <c r="M786" i="4"/>
  <c r="G786" i="4"/>
  <c r="R786" i="4" s="1"/>
  <c r="V786" i="4" s="1"/>
  <c r="Q785" i="4"/>
  <c r="U785" i="4" s="1"/>
  <c r="P785" i="4"/>
  <c r="O785" i="4"/>
  <c r="N785" i="4"/>
  <c r="M785" i="4"/>
  <c r="G785" i="4"/>
  <c r="R785" i="4" s="1"/>
  <c r="V785" i="4" s="1"/>
  <c r="Q784" i="4"/>
  <c r="U784" i="4" s="1"/>
  <c r="P784" i="4"/>
  <c r="O784" i="4"/>
  <c r="N784" i="4"/>
  <c r="M784" i="4"/>
  <c r="J784" i="4" s="1"/>
  <c r="T784" i="4" s="1"/>
  <c r="G784" i="4"/>
  <c r="R784" i="4" s="1"/>
  <c r="V784" i="4" s="1"/>
  <c r="Q783" i="4"/>
  <c r="U783" i="4" s="1"/>
  <c r="P783" i="4"/>
  <c r="O783" i="4"/>
  <c r="N783" i="4"/>
  <c r="M783" i="4"/>
  <c r="G783" i="4"/>
  <c r="R783" i="4" s="1"/>
  <c r="V783" i="4" s="1"/>
  <c r="Q782" i="4"/>
  <c r="U782" i="4" s="1"/>
  <c r="P782" i="4"/>
  <c r="O782" i="4"/>
  <c r="N782" i="4"/>
  <c r="M782" i="4"/>
  <c r="G782" i="4"/>
  <c r="R782" i="4" s="1"/>
  <c r="V782" i="4" s="1"/>
  <c r="Q781" i="4"/>
  <c r="U781" i="4" s="1"/>
  <c r="P781" i="4"/>
  <c r="O781" i="4"/>
  <c r="N781" i="4"/>
  <c r="M781" i="4"/>
  <c r="G781" i="4"/>
  <c r="R781" i="4" s="1"/>
  <c r="V781" i="4" s="1"/>
  <c r="Q780" i="4"/>
  <c r="U780" i="4" s="1"/>
  <c r="P780" i="4"/>
  <c r="O780" i="4"/>
  <c r="N780" i="4"/>
  <c r="M780" i="4"/>
  <c r="G780" i="4"/>
  <c r="R780" i="4" s="1"/>
  <c r="V780" i="4" s="1"/>
  <c r="Q779" i="4"/>
  <c r="U779" i="4" s="1"/>
  <c r="P779" i="4"/>
  <c r="O779" i="4"/>
  <c r="N779" i="4"/>
  <c r="M779" i="4"/>
  <c r="G779" i="4"/>
  <c r="R779" i="4" s="1"/>
  <c r="V779" i="4" s="1"/>
  <c r="Q778" i="4"/>
  <c r="U778" i="4" s="1"/>
  <c r="P778" i="4"/>
  <c r="O778" i="4"/>
  <c r="N778" i="4"/>
  <c r="M778" i="4"/>
  <c r="G778" i="4"/>
  <c r="R778" i="4" s="1"/>
  <c r="V778" i="4" s="1"/>
  <c r="Q777" i="4"/>
  <c r="U777" i="4" s="1"/>
  <c r="P777" i="4"/>
  <c r="O777" i="4"/>
  <c r="N777" i="4"/>
  <c r="M777" i="4"/>
  <c r="G777" i="4"/>
  <c r="R777" i="4" s="1"/>
  <c r="V777" i="4" s="1"/>
  <c r="Q776" i="4"/>
  <c r="U776" i="4" s="1"/>
  <c r="P776" i="4"/>
  <c r="O776" i="4"/>
  <c r="N776" i="4"/>
  <c r="M776" i="4"/>
  <c r="J776" i="4" s="1"/>
  <c r="G776" i="4"/>
  <c r="R776" i="4" s="1"/>
  <c r="V776" i="4" s="1"/>
  <c r="Q775" i="4"/>
  <c r="U775" i="4" s="1"/>
  <c r="P775" i="4"/>
  <c r="O775" i="4"/>
  <c r="N775" i="4"/>
  <c r="M775" i="4"/>
  <c r="G775" i="4"/>
  <c r="R775" i="4" s="1"/>
  <c r="V775" i="4" s="1"/>
  <c r="Q774" i="4"/>
  <c r="U774" i="4" s="1"/>
  <c r="P774" i="4"/>
  <c r="O774" i="4"/>
  <c r="N774" i="4"/>
  <c r="M774" i="4"/>
  <c r="G774" i="4"/>
  <c r="R774" i="4" s="1"/>
  <c r="V774" i="4" s="1"/>
  <c r="Q773" i="4"/>
  <c r="U773" i="4" s="1"/>
  <c r="P773" i="4"/>
  <c r="O773" i="4"/>
  <c r="N773" i="4"/>
  <c r="M773" i="4"/>
  <c r="G773" i="4"/>
  <c r="R773" i="4" s="1"/>
  <c r="V773" i="4" s="1"/>
  <c r="Q772" i="4"/>
  <c r="U772" i="4" s="1"/>
  <c r="P772" i="4"/>
  <c r="O772" i="4"/>
  <c r="N772" i="4"/>
  <c r="M772" i="4"/>
  <c r="G772" i="4"/>
  <c r="R772" i="4" s="1"/>
  <c r="V772" i="4" s="1"/>
  <c r="Q771" i="4"/>
  <c r="U771" i="4" s="1"/>
  <c r="P771" i="4"/>
  <c r="O771" i="4"/>
  <c r="N771" i="4"/>
  <c r="M771" i="4"/>
  <c r="G771" i="4"/>
  <c r="R771" i="4" s="1"/>
  <c r="V771" i="4" s="1"/>
  <c r="Q770" i="4"/>
  <c r="U770" i="4" s="1"/>
  <c r="P770" i="4"/>
  <c r="O770" i="4"/>
  <c r="N770" i="4"/>
  <c r="M770" i="4"/>
  <c r="G770" i="4"/>
  <c r="R770" i="4" s="1"/>
  <c r="V770" i="4" s="1"/>
  <c r="Q769" i="4"/>
  <c r="U769" i="4" s="1"/>
  <c r="P769" i="4"/>
  <c r="O769" i="4"/>
  <c r="N769" i="4"/>
  <c r="M769" i="4"/>
  <c r="G769" i="4"/>
  <c r="R769" i="4" s="1"/>
  <c r="V769" i="4" s="1"/>
  <c r="Q768" i="4"/>
  <c r="U768" i="4" s="1"/>
  <c r="P768" i="4"/>
  <c r="O768" i="4"/>
  <c r="N768" i="4"/>
  <c r="M768" i="4"/>
  <c r="J768" i="4" s="1"/>
  <c r="T768" i="4" s="1"/>
  <c r="G768" i="4"/>
  <c r="R768" i="4" s="1"/>
  <c r="V768" i="4" s="1"/>
  <c r="Q767" i="4"/>
  <c r="U767" i="4" s="1"/>
  <c r="P767" i="4"/>
  <c r="O767" i="4"/>
  <c r="N767" i="4"/>
  <c r="M767" i="4"/>
  <c r="G767" i="4"/>
  <c r="R767" i="4" s="1"/>
  <c r="V767" i="4" s="1"/>
  <c r="Q766" i="4"/>
  <c r="U766" i="4" s="1"/>
  <c r="P766" i="4"/>
  <c r="O766" i="4"/>
  <c r="N766" i="4"/>
  <c r="M766" i="4"/>
  <c r="G766" i="4"/>
  <c r="R766" i="4" s="1"/>
  <c r="V766" i="4" s="1"/>
  <c r="Q765" i="4"/>
  <c r="U765" i="4" s="1"/>
  <c r="P765" i="4"/>
  <c r="O765" i="4"/>
  <c r="N765" i="4"/>
  <c r="M765" i="4"/>
  <c r="G765" i="4"/>
  <c r="R765" i="4" s="1"/>
  <c r="V765" i="4" s="1"/>
  <c r="Q764" i="4"/>
  <c r="U764" i="4" s="1"/>
  <c r="P764" i="4"/>
  <c r="O764" i="4"/>
  <c r="N764" i="4"/>
  <c r="M764" i="4"/>
  <c r="J764" i="4" s="1"/>
  <c r="T764" i="4" s="1"/>
  <c r="G764" i="4"/>
  <c r="R764" i="4" s="1"/>
  <c r="V764" i="4" s="1"/>
  <c r="Q763" i="4"/>
  <c r="U763" i="4" s="1"/>
  <c r="P763" i="4"/>
  <c r="O763" i="4"/>
  <c r="N763" i="4"/>
  <c r="M763" i="4"/>
  <c r="G763" i="4"/>
  <c r="R763" i="4" s="1"/>
  <c r="V763" i="4" s="1"/>
  <c r="Q762" i="4"/>
  <c r="U762" i="4" s="1"/>
  <c r="P762" i="4"/>
  <c r="O762" i="4"/>
  <c r="N762" i="4"/>
  <c r="M762" i="4"/>
  <c r="G762" i="4"/>
  <c r="R762" i="4" s="1"/>
  <c r="V762" i="4" s="1"/>
  <c r="Q761" i="4"/>
  <c r="U761" i="4" s="1"/>
  <c r="P761" i="4"/>
  <c r="O761" i="4"/>
  <c r="N761" i="4"/>
  <c r="M761" i="4"/>
  <c r="G761" i="4"/>
  <c r="R761" i="4" s="1"/>
  <c r="V761" i="4" s="1"/>
  <c r="Q760" i="4"/>
  <c r="U760" i="4" s="1"/>
  <c r="P760" i="4"/>
  <c r="O760" i="4"/>
  <c r="N760" i="4"/>
  <c r="M760" i="4"/>
  <c r="G760" i="4"/>
  <c r="R760" i="4" s="1"/>
  <c r="V760" i="4" s="1"/>
  <c r="Q759" i="4"/>
  <c r="U759" i="4" s="1"/>
  <c r="P759" i="4"/>
  <c r="O759" i="4"/>
  <c r="N759" i="4"/>
  <c r="M759" i="4"/>
  <c r="G759" i="4"/>
  <c r="R759" i="4" s="1"/>
  <c r="V759" i="4" s="1"/>
  <c r="Q758" i="4"/>
  <c r="U758" i="4" s="1"/>
  <c r="P758" i="4"/>
  <c r="O758" i="4"/>
  <c r="N758" i="4"/>
  <c r="M758" i="4"/>
  <c r="G758" i="4"/>
  <c r="R758" i="4" s="1"/>
  <c r="V758" i="4" s="1"/>
  <c r="Q757" i="4"/>
  <c r="U757" i="4" s="1"/>
  <c r="P757" i="4"/>
  <c r="O757" i="4"/>
  <c r="N757" i="4"/>
  <c r="M757" i="4"/>
  <c r="G757" i="4"/>
  <c r="R757" i="4" s="1"/>
  <c r="V757" i="4" s="1"/>
  <c r="Q756" i="4"/>
  <c r="U756" i="4" s="1"/>
  <c r="P756" i="4"/>
  <c r="O756" i="4"/>
  <c r="N756" i="4"/>
  <c r="M756" i="4"/>
  <c r="G756" i="4"/>
  <c r="R756" i="4" s="1"/>
  <c r="V756" i="4" s="1"/>
  <c r="Q755" i="4"/>
  <c r="U755" i="4" s="1"/>
  <c r="P755" i="4"/>
  <c r="O755" i="4"/>
  <c r="N755" i="4"/>
  <c r="M755" i="4"/>
  <c r="G755" i="4"/>
  <c r="R755" i="4" s="1"/>
  <c r="V755" i="4" s="1"/>
  <c r="Q754" i="4"/>
  <c r="U754" i="4" s="1"/>
  <c r="P754" i="4"/>
  <c r="O754" i="4"/>
  <c r="N754" i="4"/>
  <c r="M754" i="4"/>
  <c r="G754" i="4"/>
  <c r="R754" i="4" s="1"/>
  <c r="V754" i="4" s="1"/>
  <c r="Q753" i="4"/>
  <c r="U753" i="4" s="1"/>
  <c r="P753" i="4"/>
  <c r="O753" i="4"/>
  <c r="N753" i="4"/>
  <c r="M753" i="4"/>
  <c r="G753" i="4"/>
  <c r="R753" i="4" s="1"/>
  <c r="V753" i="4" s="1"/>
  <c r="Q752" i="4"/>
  <c r="U752" i="4" s="1"/>
  <c r="P752" i="4"/>
  <c r="O752" i="4"/>
  <c r="N752" i="4"/>
  <c r="M752" i="4"/>
  <c r="G752" i="4"/>
  <c r="R752" i="4" s="1"/>
  <c r="V752" i="4" s="1"/>
  <c r="Q751" i="4"/>
  <c r="U751" i="4" s="1"/>
  <c r="P751" i="4"/>
  <c r="O751" i="4"/>
  <c r="N751" i="4"/>
  <c r="M751" i="4"/>
  <c r="G751" i="4"/>
  <c r="R751" i="4" s="1"/>
  <c r="V751" i="4" s="1"/>
  <c r="Q750" i="4"/>
  <c r="U750" i="4" s="1"/>
  <c r="P750" i="4"/>
  <c r="O750" i="4"/>
  <c r="N750" i="4"/>
  <c r="M750" i="4"/>
  <c r="G750" i="4"/>
  <c r="R750" i="4" s="1"/>
  <c r="V750" i="4" s="1"/>
  <c r="Q749" i="4"/>
  <c r="U749" i="4" s="1"/>
  <c r="P749" i="4"/>
  <c r="O749" i="4"/>
  <c r="N749" i="4"/>
  <c r="M749" i="4"/>
  <c r="G749" i="4"/>
  <c r="R749" i="4" s="1"/>
  <c r="V749" i="4" s="1"/>
  <c r="Q748" i="4"/>
  <c r="U748" i="4" s="1"/>
  <c r="P748" i="4"/>
  <c r="O748" i="4"/>
  <c r="N748" i="4"/>
  <c r="M748" i="4"/>
  <c r="G748" i="4"/>
  <c r="R748" i="4" s="1"/>
  <c r="V748" i="4" s="1"/>
  <c r="Q747" i="4"/>
  <c r="U747" i="4" s="1"/>
  <c r="P747" i="4"/>
  <c r="O747" i="4"/>
  <c r="N747" i="4"/>
  <c r="M747" i="4"/>
  <c r="G747" i="4"/>
  <c r="R747" i="4" s="1"/>
  <c r="V747" i="4" s="1"/>
  <c r="Q746" i="4"/>
  <c r="U746" i="4" s="1"/>
  <c r="P746" i="4"/>
  <c r="O746" i="4"/>
  <c r="N746" i="4"/>
  <c r="M746" i="4"/>
  <c r="G746" i="4"/>
  <c r="R746" i="4" s="1"/>
  <c r="V746" i="4" s="1"/>
  <c r="Q745" i="4"/>
  <c r="U745" i="4" s="1"/>
  <c r="P745" i="4"/>
  <c r="O745" i="4"/>
  <c r="N745" i="4"/>
  <c r="M745" i="4"/>
  <c r="G745" i="4"/>
  <c r="R745" i="4" s="1"/>
  <c r="V745" i="4" s="1"/>
  <c r="Q744" i="4"/>
  <c r="U744" i="4" s="1"/>
  <c r="P744" i="4"/>
  <c r="O744" i="4"/>
  <c r="N744" i="4"/>
  <c r="M744" i="4"/>
  <c r="G744" i="4"/>
  <c r="R744" i="4" s="1"/>
  <c r="V744" i="4" s="1"/>
  <c r="Q743" i="4"/>
  <c r="U743" i="4" s="1"/>
  <c r="P743" i="4"/>
  <c r="O743" i="4"/>
  <c r="N743" i="4"/>
  <c r="M743" i="4"/>
  <c r="G743" i="4"/>
  <c r="R743" i="4" s="1"/>
  <c r="V743" i="4" s="1"/>
  <c r="Q742" i="4"/>
  <c r="U742" i="4" s="1"/>
  <c r="P742" i="4"/>
  <c r="O742" i="4"/>
  <c r="N742" i="4"/>
  <c r="M742" i="4"/>
  <c r="G742" i="4"/>
  <c r="R742" i="4" s="1"/>
  <c r="V742" i="4" s="1"/>
  <c r="Q741" i="4"/>
  <c r="U741" i="4" s="1"/>
  <c r="P741" i="4"/>
  <c r="O741" i="4"/>
  <c r="N741" i="4"/>
  <c r="M741" i="4"/>
  <c r="G741" i="4"/>
  <c r="R741" i="4" s="1"/>
  <c r="V741" i="4" s="1"/>
  <c r="Q740" i="4"/>
  <c r="U740" i="4" s="1"/>
  <c r="P740" i="4"/>
  <c r="O740" i="4"/>
  <c r="N740" i="4"/>
  <c r="M740" i="4"/>
  <c r="G740" i="4"/>
  <c r="R740" i="4" s="1"/>
  <c r="V740" i="4" s="1"/>
  <c r="Q739" i="4"/>
  <c r="U739" i="4" s="1"/>
  <c r="P739" i="4"/>
  <c r="O739" i="4"/>
  <c r="N739" i="4"/>
  <c r="M739" i="4"/>
  <c r="G739" i="4"/>
  <c r="R739" i="4" s="1"/>
  <c r="V739" i="4" s="1"/>
  <c r="Q738" i="4"/>
  <c r="U738" i="4" s="1"/>
  <c r="P738" i="4"/>
  <c r="O738" i="4"/>
  <c r="N738" i="4"/>
  <c r="M738" i="4"/>
  <c r="G738" i="4"/>
  <c r="R738" i="4" s="1"/>
  <c r="V738" i="4" s="1"/>
  <c r="Q737" i="4"/>
  <c r="U737" i="4" s="1"/>
  <c r="P737" i="4"/>
  <c r="O737" i="4"/>
  <c r="N737" i="4"/>
  <c r="M737" i="4"/>
  <c r="G737" i="4"/>
  <c r="R737" i="4" s="1"/>
  <c r="V737" i="4" s="1"/>
  <c r="Q736" i="4"/>
  <c r="U736" i="4" s="1"/>
  <c r="P736" i="4"/>
  <c r="O736" i="4"/>
  <c r="N736" i="4"/>
  <c r="M736" i="4"/>
  <c r="J736" i="4" s="1"/>
  <c r="T736" i="4" s="1"/>
  <c r="G736" i="4"/>
  <c r="R736" i="4" s="1"/>
  <c r="V736" i="4" s="1"/>
  <c r="Q735" i="4"/>
  <c r="U735" i="4" s="1"/>
  <c r="P735" i="4"/>
  <c r="O735" i="4"/>
  <c r="N735" i="4"/>
  <c r="M735" i="4"/>
  <c r="G735" i="4"/>
  <c r="R735" i="4" s="1"/>
  <c r="V735" i="4" s="1"/>
  <c r="Q734" i="4"/>
  <c r="U734" i="4" s="1"/>
  <c r="P734" i="4"/>
  <c r="O734" i="4"/>
  <c r="N734" i="4"/>
  <c r="M734" i="4"/>
  <c r="G734" i="4"/>
  <c r="R734" i="4" s="1"/>
  <c r="V734" i="4" s="1"/>
  <c r="Q733" i="4"/>
  <c r="U733" i="4" s="1"/>
  <c r="P733" i="4"/>
  <c r="O733" i="4"/>
  <c r="N733" i="4"/>
  <c r="M733" i="4"/>
  <c r="G733" i="4"/>
  <c r="R733" i="4" s="1"/>
  <c r="V733" i="4" s="1"/>
  <c r="Q732" i="4"/>
  <c r="U732" i="4" s="1"/>
  <c r="P732" i="4"/>
  <c r="O732" i="4"/>
  <c r="N732" i="4"/>
  <c r="M732" i="4"/>
  <c r="J732" i="4" s="1"/>
  <c r="T732" i="4" s="1"/>
  <c r="G732" i="4"/>
  <c r="R732" i="4" s="1"/>
  <c r="V732" i="4" s="1"/>
  <c r="Q731" i="4"/>
  <c r="U731" i="4" s="1"/>
  <c r="P731" i="4"/>
  <c r="O731" i="4"/>
  <c r="N731" i="4"/>
  <c r="M731" i="4"/>
  <c r="G731" i="4"/>
  <c r="R731" i="4" s="1"/>
  <c r="V731" i="4" s="1"/>
  <c r="Q730" i="4"/>
  <c r="U730" i="4" s="1"/>
  <c r="P730" i="4"/>
  <c r="O730" i="4"/>
  <c r="N730" i="4"/>
  <c r="M730" i="4"/>
  <c r="J730" i="4" s="1"/>
  <c r="G730" i="4"/>
  <c r="R730" i="4" s="1"/>
  <c r="V730" i="4" s="1"/>
  <c r="Q729" i="4"/>
  <c r="U729" i="4" s="1"/>
  <c r="P729" i="4"/>
  <c r="O729" i="4"/>
  <c r="N729" i="4"/>
  <c r="M729" i="4"/>
  <c r="G729" i="4"/>
  <c r="R729" i="4" s="1"/>
  <c r="V729" i="4" s="1"/>
  <c r="Q728" i="4"/>
  <c r="U728" i="4" s="1"/>
  <c r="P728" i="4"/>
  <c r="O728" i="4"/>
  <c r="N728" i="4"/>
  <c r="M728" i="4"/>
  <c r="G728" i="4"/>
  <c r="R728" i="4" s="1"/>
  <c r="V728" i="4" s="1"/>
  <c r="Q727" i="4"/>
  <c r="U727" i="4" s="1"/>
  <c r="P727" i="4"/>
  <c r="O727" i="4"/>
  <c r="N727" i="4"/>
  <c r="M727" i="4"/>
  <c r="G727" i="4"/>
  <c r="R727" i="4" s="1"/>
  <c r="V727" i="4" s="1"/>
  <c r="Q726" i="4"/>
  <c r="U726" i="4" s="1"/>
  <c r="P726" i="4"/>
  <c r="O726" i="4"/>
  <c r="N726" i="4"/>
  <c r="M726" i="4"/>
  <c r="G726" i="4"/>
  <c r="R726" i="4" s="1"/>
  <c r="V726" i="4" s="1"/>
  <c r="Q725" i="4"/>
  <c r="U725" i="4" s="1"/>
  <c r="P725" i="4"/>
  <c r="O725" i="4"/>
  <c r="N725" i="4"/>
  <c r="M725" i="4"/>
  <c r="G725" i="4"/>
  <c r="R725" i="4" s="1"/>
  <c r="V725" i="4" s="1"/>
  <c r="Q724" i="4"/>
  <c r="U724" i="4" s="1"/>
  <c r="P724" i="4"/>
  <c r="O724" i="4"/>
  <c r="N724" i="4"/>
  <c r="M724" i="4"/>
  <c r="G724" i="4"/>
  <c r="R724" i="4" s="1"/>
  <c r="V724" i="4" s="1"/>
  <c r="Q723" i="4"/>
  <c r="U723" i="4" s="1"/>
  <c r="P723" i="4"/>
  <c r="O723" i="4"/>
  <c r="N723" i="4"/>
  <c r="M723" i="4"/>
  <c r="G723" i="4"/>
  <c r="R723" i="4" s="1"/>
  <c r="V723" i="4" s="1"/>
  <c r="Q722" i="4"/>
  <c r="U722" i="4" s="1"/>
  <c r="P722" i="4"/>
  <c r="O722" i="4"/>
  <c r="N722" i="4"/>
  <c r="M722" i="4"/>
  <c r="G722" i="4"/>
  <c r="R722" i="4" s="1"/>
  <c r="V722" i="4" s="1"/>
  <c r="Q721" i="4"/>
  <c r="U721" i="4" s="1"/>
  <c r="P721" i="4"/>
  <c r="O721" i="4"/>
  <c r="N721" i="4"/>
  <c r="M721" i="4"/>
  <c r="G721" i="4"/>
  <c r="R721" i="4" s="1"/>
  <c r="V721" i="4" s="1"/>
  <c r="Q720" i="4"/>
  <c r="U720" i="4" s="1"/>
  <c r="P720" i="4"/>
  <c r="O720" i="4"/>
  <c r="N720" i="4"/>
  <c r="M720" i="4"/>
  <c r="G720" i="4"/>
  <c r="R720" i="4" s="1"/>
  <c r="V720" i="4" s="1"/>
  <c r="Q719" i="4"/>
  <c r="U719" i="4" s="1"/>
  <c r="P719" i="4"/>
  <c r="O719" i="4"/>
  <c r="N719" i="4"/>
  <c r="M719" i="4"/>
  <c r="G719" i="4"/>
  <c r="R719" i="4" s="1"/>
  <c r="V719" i="4" s="1"/>
  <c r="Q718" i="4"/>
  <c r="U718" i="4" s="1"/>
  <c r="P718" i="4"/>
  <c r="O718" i="4"/>
  <c r="N718" i="4"/>
  <c r="M718" i="4"/>
  <c r="G718" i="4"/>
  <c r="R718" i="4" s="1"/>
  <c r="V718" i="4" s="1"/>
  <c r="Q717" i="4"/>
  <c r="U717" i="4" s="1"/>
  <c r="P717" i="4"/>
  <c r="O717" i="4"/>
  <c r="N717" i="4"/>
  <c r="M717" i="4"/>
  <c r="G717" i="4"/>
  <c r="R717" i="4" s="1"/>
  <c r="V717" i="4" s="1"/>
  <c r="Q716" i="4"/>
  <c r="U716" i="4" s="1"/>
  <c r="P716" i="4"/>
  <c r="O716" i="4"/>
  <c r="N716" i="4"/>
  <c r="M716" i="4"/>
  <c r="G716" i="4"/>
  <c r="R716" i="4" s="1"/>
  <c r="V716" i="4" s="1"/>
  <c r="Q715" i="4"/>
  <c r="U715" i="4" s="1"/>
  <c r="P715" i="4"/>
  <c r="O715" i="4"/>
  <c r="N715" i="4"/>
  <c r="M715" i="4"/>
  <c r="G715" i="4"/>
  <c r="R715" i="4" s="1"/>
  <c r="V715" i="4" s="1"/>
  <c r="Q714" i="4"/>
  <c r="U714" i="4" s="1"/>
  <c r="P714" i="4"/>
  <c r="O714" i="4"/>
  <c r="N714" i="4"/>
  <c r="M714" i="4"/>
  <c r="J714" i="4" s="1"/>
  <c r="G714" i="4"/>
  <c r="R714" i="4" s="1"/>
  <c r="V714" i="4" s="1"/>
  <c r="Q713" i="4"/>
  <c r="U713" i="4" s="1"/>
  <c r="P713" i="4"/>
  <c r="O713" i="4"/>
  <c r="N713" i="4"/>
  <c r="M713" i="4"/>
  <c r="G713" i="4"/>
  <c r="R713" i="4" s="1"/>
  <c r="V713" i="4" s="1"/>
  <c r="Q712" i="4"/>
  <c r="U712" i="4" s="1"/>
  <c r="P712" i="4"/>
  <c r="O712" i="4"/>
  <c r="N712" i="4"/>
  <c r="M712" i="4"/>
  <c r="G712" i="4"/>
  <c r="R712" i="4" s="1"/>
  <c r="V712" i="4" s="1"/>
  <c r="Q711" i="4"/>
  <c r="U711" i="4" s="1"/>
  <c r="P711" i="4"/>
  <c r="O711" i="4"/>
  <c r="N711" i="4"/>
  <c r="M711" i="4"/>
  <c r="G711" i="4"/>
  <c r="R711" i="4" s="1"/>
  <c r="V711" i="4" s="1"/>
  <c r="Q710" i="4"/>
  <c r="U710" i="4" s="1"/>
  <c r="P710" i="4"/>
  <c r="O710" i="4"/>
  <c r="N710" i="4"/>
  <c r="M710" i="4"/>
  <c r="G710" i="4"/>
  <c r="R710" i="4" s="1"/>
  <c r="V710" i="4" s="1"/>
  <c r="Q709" i="4"/>
  <c r="U709" i="4" s="1"/>
  <c r="P709" i="4"/>
  <c r="O709" i="4"/>
  <c r="N709" i="4"/>
  <c r="M709" i="4"/>
  <c r="G709" i="4"/>
  <c r="R709" i="4" s="1"/>
  <c r="V709" i="4" s="1"/>
  <c r="Q708" i="4"/>
  <c r="U708" i="4" s="1"/>
  <c r="P708" i="4"/>
  <c r="O708" i="4"/>
  <c r="N708" i="4"/>
  <c r="M708" i="4"/>
  <c r="G708" i="4"/>
  <c r="R708" i="4" s="1"/>
  <c r="V708" i="4" s="1"/>
  <c r="Q707" i="4"/>
  <c r="U707" i="4" s="1"/>
  <c r="P707" i="4"/>
  <c r="O707" i="4"/>
  <c r="N707" i="4"/>
  <c r="M707" i="4"/>
  <c r="G707" i="4"/>
  <c r="R707" i="4" s="1"/>
  <c r="V707" i="4" s="1"/>
  <c r="Q706" i="4"/>
  <c r="U706" i="4" s="1"/>
  <c r="P706" i="4"/>
  <c r="O706" i="4"/>
  <c r="N706" i="4"/>
  <c r="M706" i="4"/>
  <c r="G706" i="4"/>
  <c r="R706" i="4" s="1"/>
  <c r="V706" i="4" s="1"/>
  <c r="Q705" i="4"/>
  <c r="U705" i="4" s="1"/>
  <c r="P705" i="4"/>
  <c r="O705" i="4"/>
  <c r="N705" i="4"/>
  <c r="M705" i="4"/>
  <c r="G705" i="4"/>
  <c r="R705" i="4" s="1"/>
  <c r="V705" i="4" s="1"/>
  <c r="Q704" i="4"/>
  <c r="U704" i="4" s="1"/>
  <c r="P704" i="4"/>
  <c r="O704" i="4"/>
  <c r="N704" i="4"/>
  <c r="M704" i="4"/>
  <c r="G704" i="4"/>
  <c r="R704" i="4" s="1"/>
  <c r="V704" i="4" s="1"/>
  <c r="Q703" i="4"/>
  <c r="U703" i="4" s="1"/>
  <c r="P703" i="4"/>
  <c r="O703" i="4"/>
  <c r="N703" i="4"/>
  <c r="M703" i="4"/>
  <c r="G703" i="4"/>
  <c r="R703" i="4" s="1"/>
  <c r="V703" i="4" s="1"/>
  <c r="Q702" i="4"/>
  <c r="U702" i="4" s="1"/>
  <c r="P702" i="4"/>
  <c r="O702" i="4"/>
  <c r="N702" i="4"/>
  <c r="M702" i="4"/>
  <c r="G702" i="4"/>
  <c r="R702" i="4" s="1"/>
  <c r="V702" i="4" s="1"/>
  <c r="Q701" i="4"/>
  <c r="U701" i="4" s="1"/>
  <c r="P701" i="4"/>
  <c r="O701" i="4"/>
  <c r="N701" i="4"/>
  <c r="M701" i="4"/>
  <c r="G701" i="4"/>
  <c r="R701" i="4" s="1"/>
  <c r="V701" i="4" s="1"/>
  <c r="Q700" i="4"/>
  <c r="U700" i="4" s="1"/>
  <c r="P700" i="4"/>
  <c r="O700" i="4"/>
  <c r="N700" i="4"/>
  <c r="M700" i="4"/>
  <c r="G700" i="4"/>
  <c r="R700" i="4" s="1"/>
  <c r="V700" i="4" s="1"/>
  <c r="Q699" i="4"/>
  <c r="U699" i="4" s="1"/>
  <c r="P699" i="4"/>
  <c r="O699" i="4"/>
  <c r="N699" i="4"/>
  <c r="M699" i="4"/>
  <c r="G699" i="4"/>
  <c r="R699" i="4" s="1"/>
  <c r="V699" i="4" s="1"/>
  <c r="Q698" i="4"/>
  <c r="U698" i="4" s="1"/>
  <c r="P698" i="4"/>
  <c r="O698" i="4"/>
  <c r="N698" i="4"/>
  <c r="M698" i="4"/>
  <c r="J698" i="4" s="1"/>
  <c r="G698" i="4"/>
  <c r="R698" i="4" s="1"/>
  <c r="V698" i="4" s="1"/>
  <c r="Q697" i="4"/>
  <c r="U697" i="4" s="1"/>
  <c r="P697" i="4"/>
  <c r="O697" i="4"/>
  <c r="N697" i="4"/>
  <c r="M697" i="4"/>
  <c r="G697" i="4"/>
  <c r="R697" i="4" s="1"/>
  <c r="V697" i="4" s="1"/>
  <c r="Q696" i="4"/>
  <c r="U696" i="4" s="1"/>
  <c r="P696" i="4"/>
  <c r="O696" i="4"/>
  <c r="N696" i="4"/>
  <c r="M696" i="4"/>
  <c r="G696" i="4"/>
  <c r="R696" i="4" s="1"/>
  <c r="V696" i="4" s="1"/>
  <c r="Q695" i="4"/>
  <c r="U695" i="4" s="1"/>
  <c r="P695" i="4"/>
  <c r="O695" i="4"/>
  <c r="N695" i="4"/>
  <c r="M695" i="4"/>
  <c r="G695" i="4"/>
  <c r="R695" i="4" s="1"/>
  <c r="V695" i="4" s="1"/>
  <c r="Q694" i="4"/>
  <c r="U694" i="4" s="1"/>
  <c r="P694" i="4"/>
  <c r="O694" i="4"/>
  <c r="N694" i="4"/>
  <c r="M694" i="4"/>
  <c r="G694" i="4"/>
  <c r="R694" i="4" s="1"/>
  <c r="V694" i="4" s="1"/>
  <c r="Q693" i="4"/>
  <c r="U693" i="4" s="1"/>
  <c r="P693" i="4"/>
  <c r="O693" i="4"/>
  <c r="N693" i="4"/>
  <c r="M693" i="4"/>
  <c r="G693" i="4"/>
  <c r="R693" i="4" s="1"/>
  <c r="V693" i="4" s="1"/>
  <c r="Q692" i="4"/>
  <c r="U692" i="4" s="1"/>
  <c r="P692" i="4"/>
  <c r="O692" i="4"/>
  <c r="N692" i="4"/>
  <c r="M692" i="4"/>
  <c r="G692" i="4"/>
  <c r="R692" i="4" s="1"/>
  <c r="V692" i="4" s="1"/>
  <c r="Q691" i="4"/>
  <c r="U691" i="4" s="1"/>
  <c r="P691" i="4"/>
  <c r="O691" i="4"/>
  <c r="N691" i="4"/>
  <c r="M691" i="4"/>
  <c r="G691" i="4"/>
  <c r="R691" i="4" s="1"/>
  <c r="V691" i="4" s="1"/>
  <c r="Q690" i="4"/>
  <c r="U690" i="4" s="1"/>
  <c r="P690" i="4"/>
  <c r="O690" i="4"/>
  <c r="N690" i="4"/>
  <c r="M690" i="4"/>
  <c r="G690" i="4"/>
  <c r="R690" i="4" s="1"/>
  <c r="V690" i="4" s="1"/>
  <c r="Q689" i="4"/>
  <c r="U689" i="4" s="1"/>
  <c r="P689" i="4"/>
  <c r="O689" i="4"/>
  <c r="N689" i="4"/>
  <c r="M689" i="4"/>
  <c r="G689" i="4"/>
  <c r="R689" i="4" s="1"/>
  <c r="V689" i="4" s="1"/>
  <c r="Q688" i="4"/>
  <c r="U688" i="4" s="1"/>
  <c r="P688" i="4"/>
  <c r="O688" i="4"/>
  <c r="N688" i="4"/>
  <c r="M688" i="4"/>
  <c r="G688" i="4"/>
  <c r="R688" i="4" s="1"/>
  <c r="V688" i="4" s="1"/>
  <c r="Q687" i="4"/>
  <c r="U687" i="4" s="1"/>
  <c r="P687" i="4"/>
  <c r="O687" i="4"/>
  <c r="N687" i="4"/>
  <c r="M687" i="4"/>
  <c r="G687" i="4"/>
  <c r="R687" i="4" s="1"/>
  <c r="V687" i="4" s="1"/>
  <c r="Q686" i="4"/>
  <c r="U686" i="4" s="1"/>
  <c r="P686" i="4"/>
  <c r="O686" i="4"/>
  <c r="N686" i="4"/>
  <c r="M686" i="4"/>
  <c r="G686" i="4"/>
  <c r="R686" i="4" s="1"/>
  <c r="V686" i="4" s="1"/>
  <c r="Q685" i="4"/>
  <c r="U685" i="4" s="1"/>
  <c r="P685" i="4"/>
  <c r="O685" i="4"/>
  <c r="N685" i="4"/>
  <c r="M685" i="4"/>
  <c r="G685" i="4"/>
  <c r="R685" i="4" s="1"/>
  <c r="V685" i="4" s="1"/>
  <c r="Q684" i="4"/>
  <c r="U684" i="4" s="1"/>
  <c r="P684" i="4"/>
  <c r="O684" i="4"/>
  <c r="N684" i="4"/>
  <c r="M684" i="4"/>
  <c r="G684" i="4"/>
  <c r="R684" i="4" s="1"/>
  <c r="V684" i="4" s="1"/>
  <c r="Q683" i="4"/>
  <c r="U683" i="4" s="1"/>
  <c r="P683" i="4"/>
  <c r="O683" i="4"/>
  <c r="N683" i="4"/>
  <c r="M683" i="4"/>
  <c r="G683" i="4"/>
  <c r="R683" i="4" s="1"/>
  <c r="V683" i="4" s="1"/>
  <c r="Q682" i="4"/>
  <c r="U682" i="4" s="1"/>
  <c r="P682" i="4"/>
  <c r="O682" i="4"/>
  <c r="N682" i="4"/>
  <c r="M682" i="4"/>
  <c r="J682" i="4" s="1"/>
  <c r="G682" i="4"/>
  <c r="R682" i="4" s="1"/>
  <c r="V682" i="4" s="1"/>
  <c r="Q681" i="4"/>
  <c r="U681" i="4" s="1"/>
  <c r="P681" i="4"/>
  <c r="O681" i="4"/>
  <c r="N681" i="4"/>
  <c r="M681" i="4"/>
  <c r="G681" i="4"/>
  <c r="R681" i="4" s="1"/>
  <c r="V681" i="4" s="1"/>
  <c r="Q680" i="4"/>
  <c r="U680" i="4" s="1"/>
  <c r="P680" i="4"/>
  <c r="O680" i="4"/>
  <c r="N680" i="4"/>
  <c r="M680" i="4"/>
  <c r="G680" i="4"/>
  <c r="R680" i="4" s="1"/>
  <c r="V680" i="4" s="1"/>
  <c r="Q679" i="4"/>
  <c r="U679" i="4" s="1"/>
  <c r="P679" i="4"/>
  <c r="O679" i="4"/>
  <c r="N679" i="4"/>
  <c r="M679" i="4"/>
  <c r="G679" i="4"/>
  <c r="R679" i="4" s="1"/>
  <c r="V679" i="4" s="1"/>
  <c r="Q678" i="4"/>
  <c r="U678" i="4" s="1"/>
  <c r="P678" i="4"/>
  <c r="O678" i="4"/>
  <c r="N678" i="4"/>
  <c r="M678" i="4"/>
  <c r="G678" i="4"/>
  <c r="R678" i="4" s="1"/>
  <c r="V678" i="4" s="1"/>
  <c r="Q677" i="4"/>
  <c r="U677" i="4" s="1"/>
  <c r="P677" i="4"/>
  <c r="O677" i="4"/>
  <c r="N677" i="4"/>
  <c r="M677" i="4"/>
  <c r="G677" i="4"/>
  <c r="R677" i="4" s="1"/>
  <c r="V677" i="4" s="1"/>
  <c r="Q676" i="4"/>
  <c r="U676" i="4" s="1"/>
  <c r="P676" i="4"/>
  <c r="O676" i="4"/>
  <c r="N676" i="4"/>
  <c r="M676" i="4"/>
  <c r="G676" i="4"/>
  <c r="R676" i="4" s="1"/>
  <c r="V676" i="4" s="1"/>
  <c r="Q675" i="4"/>
  <c r="U675" i="4" s="1"/>
  <c r="P675" i="4"/>
  <c r="O675" i="4"/>
  <c r="N675" i="4"/>
  <c r="M675" i="4"/>
  <c r="G675" i="4"/>
  <c r="R675" i="4" s="1"/>
  <c r="V675" i="4" s="1"/>
  <c r="Q674" i="4"/>
  <c r="U674" i="4" s="1"/>
  <c r="P674" i="4"/>
  <c r="O674" i="4"/>
  <c r="N674" i="4"/>
  <c r="M674" i="4"/>
  <c r="G674" i="4"/>
  <c r="R674" i="4" s="1"/>
  <c r="V674" i="4" s="1"/>
  <c r="Q673" i="4"/>
  <c r="U673" i="4" s="1"/>
  <c r="P673" i="4"/>
  <c r="O673" i="4"/>
  <c r="N673" i="4"/>
  <c r="M673" i="4"/>
  <c r="G673" i="4"/>
  <c r="R673" i="4" s="1"/>
  <c r="V673" i="4" s="1"/>
  <c r="Q672" i="4"/>
  <c r="U672" i="4" s="1"/>
  <c r="P672" i="4"/>
  <c r="O672" i="4"/>
  <c r="N672" i="4"/>
  <c r="M672" i="4"/>
  <c r="G672" i="4"/>
  <c r="R672" i="4" s="1"/>
  <c r="V672" i="4" s="1"/>
  <c r="Q671" i="4"/>
  <c r="U671" i="4" s="1"/>
  <c r="P671" i="4"/>
  <c r="O671" i="4"/>
  <c r="N671" i="4"/>
  <c r="M671" i="4"/>
  <c r="G671" i="4"/>
  <c r="R671" i="4" s="1"/>
  <c r="V671" i="4" s="1"/>
  <c r="Q670" i="4"/>
  <c r="U670" i="4" s="1"/>
  <c r="P670" i="4"/>
  <c r="O670" i="4"/>
  <c r="N670" i="4"/>
  <c r="M670" i="4"/>
  <c r="G670" i="4"/>
  <c r="R670" i="4" s="1"/>
  <c r="V670" i="4" s="1"/>
  <c r="Q669" i="4"/>
  <c r="U669" i="4" s="1"/>
  <c r="P669" i="4"/>
  <c r="O669" i="4"/>
  <c r="N669" i="4"/>
  <c r="M669" i="4"/>
  <c r="G669" i="4"/>
  <c r="R669" i="4" s="1"/>
  <c r="V669" i="4" s="1"/>
  <c r="Q668" i="4"/>
  <c r="U668" i="4" s="1"/>
  <c r="P668" i="4"/>
  <c r="O668" i="4"/>
  <c r="N668" i="4"/>
  <c r="M668" i="4"/>
  <c r="J668" i="4" s="1"/>
  <c r="T668" i="4" s="1"/>
  <c r="G668" i="4"/>
  <c r="R668" i="4" s="1"/>
  <c r="V668" i="4" s="1"/>
  <c r="Q667" i="4"/>
  <c r="U667" i="4" s="1"/>
  <c r="P667" i="4"/>
  <c r="O667" i="4"/>
  <c r="N667" i="4"/>
  <c r="M667" i="4"/>
  <c r="G667" i="4"/>
  <c r="R667" i="4" s="1"/>
  <c r="V667" i="4" s="1"/>
  <c r="Q666" i="4"/>
  <c r="U666" i="4" s="1"/>
  <c r="P666" i="4"/>
  <c r="O666" i="4"/>
  <c r="N666" i="4"/>
  <c r="M666" i="4"/>
  <c r="G666" i="4"/>
  <c r="R666" i="4" s="1"/>
  <c r="V666" i="4" s="1"/>
  <c r="Q665" i="4"/>
  <c r="U665" i="4" s="1"/>
  <c r="P665" i="4"/>
  <c r="O665" i="4"/>
  <c r="N665" i="4"/>
  <c r="M665" i="4"/>
  <c r="G665" i="4"/>
  <c r="R665" i="4" s="1"/>
  <c r="V665" i="4" s="1"/>
  <c r="Q664" i="4"/>
  <c r="U664" i="4" s="1"/>
  <c r="P664" i="4"/>
  <c r="O664" i="4"/>
  <c r="N664" i="4"/>
  <c r="M664" i="4"/>
  <c r="G664" i="4"/>
  <c r="R664" i="4" s="1"/>
  <c r="V664" i="4" s="1"/>
  <c r="Q663" i="4"/>
  <c r="U663" i="4" s="1"/>
  <c r="P663" i="4"/>
  <c r="O663" i="4"/>
  <c r="N663" i="4"/>
  <c r="M663" i="4"/>
  <c r="G663" i="4"/>
  <c r="R663" i="4" s="1"/>
  <c r="V663" i="4" s="1"/>
  <c r="Q662" i="4"/>
  <c r="U662" i="4" s="1"/>
  <c r="P662" i="4"/>
  <c r="O662" i="4"/>
  <c r="N662" i="4"/>
  <c r="M662" i="4"/>
  <c r="G662" i="4"/>
  <c r="R662" i="4" s="1"/>
  <c r="V662" i="4" s="1"/>
  <c r="Q661" i="4"/>
  <c r="U661" i="4" s="1"/>
  <c r="P661" i="4"/>
  <c r="O661" i="4"/>
  <c r="N661" i="4"/>
  <c r="M661" i="4"/>
  <c r="G661" i="4"/>
  <c r="R661" i="4" s="1"/>
  <c r="V661" i="4" s="1"/>
  <c r="Q660" i="4"/>
  <c r="U660" i="4" s="1"/>
  <c r="P660" i="4"/>
  <c r="O660" i="4"/>
  <c r="N660" i="4"/>
  <c r="M660" i="4"/>
  <c r="G660" i="4"/>
  <c r="R660" i="4" s="1"/>
  <c r="V660" i="4" s="1"/>
  <c r="Q659" i="4"/>
  <c r="U659" i="4" s="1"/>
  <c r="P659" i="4"/>
  <c r="O659" i="4"/>
  <c r="N659" i="4"/>
  <c r="M659" i="4"/>
  <c r="G659" i="4"/>
  <c r="R659" i="4" s="1"/>
  <c r="V659" i="4" s="1"/>
  <c r="Q658" i="4"/>
  <c r="U658" i="4" s="1"/>
  <c r="P658" i="4"/>
  <c r="O658" i="4"/>
  <c r="N658" i="4"/>
  <c r="M658" i="4"/>
  <c r="G658" i="4"/>
  <c r="R658" i="4" s="1"/>
  <c r="V658" i="4" s="1"/>
  <c r="Q657" i="4"/>
  <c r="U657" i="4" s="1"/>
  <c r="P657" i="4"/>
  <c r="O657" i="4"/>
  <c r="N657" i="4"/>
  <c r="M657" i="4"/>
  <c r="G657" i="4"/>
  <c r="R657" i="4" s="1"/>
  <c r="V657" i="4" s="1"/>
  <c r="Q656" i="4"/>
  <c r="U656" i="4" s="1"/>
  <c r="P656" i="4"/>
  <c r="O656" i="4"/>
  <c r="N656" i="4"/>
  <c r="M656" i="4"/>
  <c r="G656" i="4"/>
  <c r="R656" i="4" s="1"/>
  <c r="V656" i="4" s="1"/>
  <c r="Q655" i="4"/>
  <c r="U655" i="4" s="1"/>
  <c r="P655" i="4"/>
  <c r="O655" i="4"/>
  <c r="N655" i="4"/>
  <c r="M655" i="4"/>
  <c r="G655" i="4"/>
  <c r="R655" i="4" s="1"/>
  <c r="V655" i="4" s="1"/>
  <c r="Q654" i="4"/>
  <c r="U654" i="4" s="1"/>
  <c r="P654" i="4"/>
  <c r="O654" i="4"/>
  <c r="N654" i="4"/>
  <c r="M654" i="4"/>
  <c r="G654" i="4"/>
  <c r="R654" i="4" s="1"/>
  <c r="V654" i="4" s="1"/>
  <c r="Q653" i="4"/>
  <c r="U653" i="4" s="1"/>
  <c r="P653" i="4"/>
  <c r="O653" i="4"/>
  <c r="N653" i="4"/>
  <c r="M653" i="4"/>
  <c r="G653" i="4"/>
  <c r="R653" i="4" s="1"/>
  <c r="V653" i="4" s="1"/>
  <c r="Q652" i="4"/>
  <c r="U652" i="4" s="1"/>
  <c r="P652" i="4"/>
  <c r="O652" i="4"/>
  <c r="N652" i="4"/>
  <c r="M652" i="4"/>
  <c r="G652" i="4"/>
  <c r="R652" i="4" s="1"/>
  <c r="V652" i="4" s="1"/>
  <c r="Q651" i="4"/>
  <c r="U651" i="4" s="1"/>
  <c r="P651" i="4"/>
  <c r="O651" i="4"/>
  <c r="N651" i="4"/>
  <c r="M651" i="4"/>
  <c r="G651" i="4"/>
  <c r="R651" i="4" s="1"/>
  <c r="V651" i="4" s="1"/>
  <c r="Q650" i="4"/>
  <c r="U650" i="4" s="1"/>
  <c r="P650" i="4"/>
  <c r="O650" i="4"/>
  <c r="N650" i="4"/>
  <c r="M650" i="4"/>
  <c r="G650" i="4"/>
  <c r="R650" i="4" s="1"/>
  <c r="V650" i="4" s="1"/>
  <c r="Q649" i="4"/>
  <c r="U649" i="4" s="1"/>
  <c r="P649" i="4"/>
  <c r="O649" i="4"/>
  <c r="N649" i="4"/>
  <c r="M649" i="4"/>
  <c r="G649" i="4"/>
  <c r="R649" i="4" s="1"/>
  <c r="V649" i="4" s="1"/>
  <c r="Q648" i="4"/>
  <c r="U648" i="4" s="1"/>
  <c r="P648" i="4"/>
  <c r="O648" i="4"/>
  <c r="N648" i="4"/>
  <c r="M648" i="4"/>
  <c r="G648" i="4"/>
  <c r="R648" i="4" s="1"/>
  <c r="V648" i="4" s="1"/>
  <c r="Q647" i="4"/>
  <c r="U647" i="4" s="1"/>
  <c r="P647" i="4"/>
  <c r="O647" i="4"/>
  <c r="N647" i="4"/>
  <c r="M647" i="4"/>
  <c r="G647" i="4"/>
  <c r="R647" i="4" s="1"/>
  <c r="V647" i="4" s="1"/>
  <c r="Q646" i="4"/>
  <c r="U646" i="4" s="1"/>
  <c r="P646" i="4"/>
  <c r="O646" i="4"/>
  <c r="N646" i="4"/>
  <c r="M646" i="4"/>
  <c r="G646" i="4"/>
  <c r="R646" i="4" s="1"/>
  <c r="V646" i="4" s="1"/>
  <c r="Q645" i="4"/>
  <c r="U645" i="4" s="1"/>
  <c r="P645" i="4"/>
  <c r="O645" i="4"/>
  <c r="N645" i="4"/>
  <c r="M645" i="4"/>
  <c r="G645" i="4"/>
  <c r="R645" i="4" s="1"/>
  <c r="V645" i="4" s="1"/>
  <c r="Q644" i="4"/>
  <c r="U644" i="4" s="1"/>
  <c r="P644" i="4"/>
  <c r="O644" i="4"/>
  <c r="N644" i="4"/>
  <c r="M644" i="4"/>
  <c r="G644" i="4"/>
  <c r="R644" i="4" s="1"/>
  <c r="V644" i="4" s="1"/>
  <c r="Q643" i="4"/>
  <c r="U643" i="4" s="1"/>
  <c r="P643" i="4"/>
  <c r="O643" i="4"/>
  <c r="N643" i="4"/>
  <c r="M643" i="4"/>
  <c r="J643" i="4" s="1"/>
  <c r="G643" i="4"/>
  <c r="R643" i="4" s="1"/>
  <c r="V643" i="4" s="1"/>
  <c r="Q642" i="4"/>
  <c r="U642" i="4" s="1"/>
  <c r="P642" i="4"/>
  <c r="O642" i="4"/>
  <c r="N642" i="4"/>
  <c r="M642" i="4"/>
  <c r="G642" i="4"/>
  <c r="R642" i="4" s="1"/>
  <c r="V642" i="4" s="1"/>
  <c r="Q641" i="4"/>
  <c r="U641" i="4" s="1"/>
  <c r="P641" i="4"/>
  <c r="O641" i="4"/>
  <c r="N641" i="4"/>
  <c r="M641" i="4"/>
  <c r="G641" i="4"/>
  <c r="R641" i="4" s="1"/>
  <c r="V641" i="4" s="1"/>
  <c r="Q640" i="4"/>
  <c r="U640" i="4" s="1"/>
  <c r="P640" i="4"/>
  <c r="O640" i="4"/>
  <c r="N640" i="4"/>
  <c r="M640" i="4"/>
  <c r="G640" i="4"/>
  <c r="R640" i="4" s="1"/>
  <c r="V640" i="4" s="1"/>
  <c r="Q639" i="4"/>
  <c r="U639" i="4" s="1"/>
  <c r="P639" i="4"/>
  <c r="O639" i="4"/>
  <c r="N639" i="4"/>
  <c r="M639" i="4"/>
  <c r="G639" i="4"/>
  <c r="R639" i="4" s="1"/>
  <c r="V639" i="4" s="1"/>
  <c r="Q638" i="4"/>
  <c r="U638" i="4" s="1"/>
  <c r="P638" i="4"/>
  <c r="O638" i="4"/>
  <c r="N638" i="4"/>
  <c r="M638" i="4"/>
  <c r="G638" i="4"/>
  <c r="R638" i="4" s="1"/>
  <c r="V638" i="4" s="1"/>
  <c r="Q637" i="4"/>
  <c r="U637" i="4" s="1"/>
  <c r="P637" i="4"/>
  <c r="O637" i="4"/>
  <c r="N637" i="4"/>
  <c r="M637" i="4"/>
  <c r="G637" i="4"/>
  <c r="R637" i="4" s="1"/>
  <c r="V637" i="4" s="1"/>
  <c r="Q636" i="4"/>
  <c r="U636" i="4" s="1"/>
  <c r="P636" i="4"/>
  <c r="O636" i="4"/>
  <c r="J636" i="4" s="1"/>
  <c r="T636" i="4" s="1"/>
  <c r="N636" i="4"/>
  <c r="M636" i="4"/>
  <c r="G636" i="4"/>
  <c r="R636" i="4" s="1"/>
  <c r="V636" i="4" s="1"/>
  <c r="Q635" i="4"/>
  <c r="U635" i="4" s="1"/>
  <c r="P635" i="4"/>
  <c r="O635" i="4"/>
  <c r="N635" i="4"/>
  <c r="M635" i="4"/>
  <c r="G635" i="4"/>
  <c r="R635" i="4" s="1"/>
  <c r="V635" i="4" s="1"/>
  <c r="Q634" i="4"/>
  <c r="U634" i="4" s="1"/>
  <c r="P634" i="4"/>
  <c r="O634" i="4"/>
  <c r="N634" i="4"/>
  <c r="M634" i="4"/>
  <c r="J634" i="4" s="1"/>
  <c r="G634" i="4"/>
  <c r="R634" i="4" s="1"/>
  <c r="V634" i="4" s="1"/>
  <c r="Q633" i="4"/>
  <c r="U633" i="4" s="1"/>
  <c r="P633" i="4"/>
  <c r="O633" i="4"/>
  <c r="N633" i="4"/>
  <c r="M633" i="4"/>
  <c r="G633" i="4"/>
  <c r="R633" i="4" s="1"/>
  <c r="V633" i="4" s="1"/>
  <c r="Q632" i="4"/>
  <c r="U632" i="4" s="1"/>
  <c r="P632" i="4"/>
  <c r="O632" i="4"/>
  <c r="N632" i="4"/>
  <c r="M632" i="4"/>
  <c r="G632" i="4"/>
  <c r="R632" i="4" s="1"/>
  <c r="V632" i="4" s="1"/>
  <c r="Q631" i="4"/>
  <c r="U631" i="4" s="1"/>
  <c r="P631" i="4"/>
  <c r="O631" i="4"/>
  <c r="N631" i="4"/>
  <c r="M631" i="4"/>
  <c r="G631" i="4"/>
  <c r="R631" i="4" s="1"/>
  <c r="V631" i="4" s="1"/>
  <c r="Q630" i="4"/>
  <c r="U630" i="4" s="1"/>
  <c r="P630" i="4"/>
  <c r="O630" i="4"/>
  <c r="N630" i="4"/>
  <c r="M630" i="4"/>
  <c r="G630" i="4"/>
  <c r="R630" i="4" s="1"/>
  <c r="V630" i="4" s="1"/>
  <c r="Q629" i="4"/>
  <c r="U629" i="4" s="1"/>
  <c r="P629" i="4"/>
  <c r="O629" i="4"/>
  <c r="N629" i="4"/>
  <c r="M629" i="4"/>
  <c r="G629" i="4"/>
  <c r="R629" i="4" s="1"/>
  <c r="V629" i="4" s="1"/>
  <c r="Q628" i="4"/>
  <c r="U628" i="4" s="1"/>
  <c r="P628" i="4"/>
  <c r="O628" i="4"/>
  <c r="N628" i="4"/>
  <c r="M628" i="4"/>
  <c r="G628" i="4"/>
  <c r="R628" i="4" s="1"/>
  <c r="V628" i="4" s="1"/>
  <c r="Q627" i="4"/>
  <c r="U627" i="4" s="1"/>
  <c r="P627" i="4"/>
  <c r="O627" i="4"/>
  <c r="N627" i="4"/>
  <c r="M627" i="4"/>
  <c r="G627" i="4"/>
  <c r="R627" i="4" s="1"/>
  <c r="V627" i="4" s="1"/>
  <c r="Q626" i="4"/>
  <c r="U626" i="4" s="1"/>
  <c r="P626" i="4"/>
  <c r="O626" i="4"/>
  <c r="N626" i="4"/>
  <c r="M626" i="4"/>
  <c r="G626" i="4"/>
  <c r="R626" i="4" s="1"/>
  <c r="V626" i="4" s="1"/>
  <c r="Q625" i="4"/>
  <c r="U625" i="4" s="1"/>
  <c r="P625" i="4"/>
  <c r="O625" i="4"/>
  <c r="N625" i="4"/>
  <c r="M625" i="4"/>
  <c r="G625" i="4"/>
  <c r="R625" i="4" s="1"/>
  <c r="V625" i="4" s="1"/>
  <c r="Q624" i="4"/>
  <c r="U624" i="4" s="1"/>
  <c r="P624" i="4"/>
  <c r="O624" i="4"/>
  <c r="N624" i="4"/>
  <c r="M624" i="4"/>
  <c r="G624" i="4"/>
  <c r="R624" i="4" s="1"/>
  <c r="V624" i="4" s="1"/>
  <c r="Q623" i="4"/>
  <c r="U623" i="4" s="1"/>
  <c r="P623" i="4"/>
  <c r="O623" i="4"/>
  <c r="N623" i="4"/>
  <c r="M623" i="4"/>
  <c r="G623" i="4"/>
  <c r="R623" i="4" s="1"/>
  <c r="V623" i="4" s="1"/>
  <c r="Q622" i="4"/>
  <c r="U622" i="4" s="1"/>
  <c r="P622" i="4"/>
  <c r="O622" i="4"/>
  <c r="N622" i="4"/>
  <c r="M622" i="4"/>
  <c r="G622" i="4"/>
  <c r="R622" i="4" s="1"/>
  <c r="V622" i="4" s="1"/>
  <c r="Q621" i="4"/>
  <c r="U621" i="4" s="1"/>
  <c r="P621" i="4"/>
  <c r="O621" i="4"/>
  <c r="N621" i="4"/>
  <c r="M621" i="4"/>
  <c r="G621" i="4"/>
  <c r="R621" i="4" s="1"/>
  <c r="V621" i="4" s="1"/>
  <c r="Q620" i="4"/>
  <c r="U620" i="4" s="1"/>
  <c r="P620" i="4"/>
  <c r="O620" i="4"/>
  <c r="N620" i="4"/>
  <c r="M620" i="4"/>
  <c r="G620" i="4"/>
  <c r="R620" i="4" s="1"/>
  <c r="V620" i="4" s="1"/>
  <c r="Q619" i="4"/>
  <c r="U619" i="4" s="1"/>
  <c r="P619" i="4"/>
  <c r="O619" i="4"/>
  <c r="N619" i="4"/>
  <c r="M619" i="4"/>
  <c r="G619" i="4"/>
  <c r="R619" i="4" s="1"/>
  <c r="V619" i="4" s="1"/>
  <c r="Q618" i="4"/>
  <c r="U618" i="4" s="1"/>
  <c r="P618" i="4"/>
  <c r="O618" i="4"/>
  <c r="N618" i="4"/>
  <c r="M618" i="4"/>
  <c r="J618" i="4" s="1"/>
  <c r="G618" i="4"/>
  <c r="R618" i="4" s="1"/>
  <c r="V618" i="4" s="1"/>
  <c r="Q617" i="4"/>
  <c r="U617" i="4" s="1"/>
  <c r="P617" i="4"/>
  <c r="O617" i="4"/>
  <c r="N617" i="4"/>
  <c r="M617" i="4"/>
  <c r="G617" i="4"/>
  <c r="R617" i="4" s="1"/>
  <c r="V617" i="4" s="1"/>
  <c r="Q616" i="4"/>
  <c r="U616" i="4" s="1"/>
  <c r="P616" i="4"/>
  <c r="O616" i="4"/>
  <c r="N616" i="4"/>
  <c r="M616" i="4"/>
  <c r="G616" i="4"/>
  <c r="R616" i="4" s="1"/>
  <c r="V616" i="4" s="1"/>
  <c r="Q615" i="4"/>
  <c r="U615" i="4" s="1"/>
  <c r="P615" i="4"/>
  <c r="O615" i="4"/>
  <c r="N615" i="4"/>
  <c r="M615" i="4"/>
  <c r="G615" i="4"/>
  <c r="R615" i="4" s="1"/>
  <c r="V615" i="4" s="1"/>
  <c r="Q614" i="4"/>
  <c r="U614" i="4" s="1"/>
  <c r="P614" i="4"/>
  <c r="O614" i="4"/>
  <c r="N614" i="4"/>
  <c r="M614" i="4"/>
  <c r="G614" i="4"/>
  <c r="R614" i="4" s="1"/>
  <c r="V614" i="4" s="1"/>
  <c r="Q613" i="4"/>
  <c r="U613" i="4" s="1"/>
  <c r="P613" i="4"/>
  <c r="O613" i="4"/>
  <c r="N613" i="4"/>
  <c r="M613" i="4"/>
  <c r="G613" i="4"/>
  <c r="R613" i="4" s="1"/>
  <c r="V613" i="4" s="1"/>
  <c r="Q612" i="4"/>
  <c r="U612" i="4" s="1"/>
  <c r="P612" i="4"/>
  <c r="O612" i="4"/>
  <c r="N612" i="4"/>
  <c r="M612" i="4"/>
  <c r="G612" i="4"/>
  <c r="R612" i="4" s="1"/>
  <c r="V612" i="4" s="1"/>
  <c r="Q611" i="4"/>
  <c r="U611" i="4" s="1"/>
  <c r="P611" i="4"/>
  <c r="O611" i="4"/>
  <c r="N611" i="4"/>
  <c r="M611" i="4"/>
  <c r="G611" i="4"/>
  <c r="R611" i="4" s="1"/>
  <c r="V611" i="4" s="1"/>
  <c r="Q610" i="4"/>
  <c r="U610" i="4" s="1"/>
  <c r="P610" i="4"/>
  <c r="O610" i="4"/>
  <c r="N610" i="4"/>
  <c r="M610" i="4"/>
  <c r="G610" i="4"/>
  <c r="R610" i="4" s="1"/>
  <c r="V610" i="4" s="1"/>
  <c r="Q609" i="4"/>
  <c r="U609" i="4" s="1"/>
  <c r="P609" i="4"/>
  <c r="O609" i="4"/>
  <c r="N609" i="4"/>
  <c r="M609" i="4"/>
  <c r="J609" i="4" s="1"/>
  <c r="G609" i="4"/>
  <c r="R609" i="4" s="1"/>
  <c r="V609" i="4" s="1"/>
  <c r="Q608" i="4"/>
  <c r="U608" i="4" s="1"/>
  <c r="P608" i="4"/>
  <c r="O608" i="4"/>
  <c r="N608" i="4"/>
  <c r="M608" i="4"/>
  <c r="G608" i="4"/>
  <c r="R608" i="4" s="1"/>
  <c r="V608" i="4" s="1"/>
  <c r="Q607" i="4"/>
  <c r="U607" i="4" s="1"/>
  <c r="P607" i="4"/>
  <c r="O607" i="4"/>
  <c r="N607" i="4"/>
  <c r="M607" i="4"/>
  <c r="G607" i="4"/>
  <c r="R607" i="4" s="1"/>
  <c r="V607" i="4" s="1"/>
  <c r="Q606" i="4"/>
  <c r="U606" i="4" s="1"/>
  <c r="P606" i="4"/>
  <c r="O606" i="4"/>
  <c r="N606" i="4"/>
  <c r="M606" i="4"/>
  <c r="G606" i="4"/>
  <c r="R606" i="4" s="1"/>
  <c r="V606" i="4" s="1"/>
  <c r="Q605" i="4"/>
  <c r="U605" i="4" s="1"/>
  <c r="P605" i="4"/>
  <c r="O605" i="4"/>
  <c r="N605" i="4"/>
  <c r="M605" i="4"/>
  <c r="G605" i="4"/>
  <c r="R605" i="4" s="1"/>
  <c r="V605" i="4" s="1"/>
  <c r="Q604" i="4"/>
  <c r="U604" i="4" s="1"/>
  <c r="P604" i="4"/>
  <c r="O604" i="4"/>
  <c r="N604" i="4"/>
  <c r="M604" i="4"/>
  <c r="G604" i="4"/>
  <c r="R604" i="4" s="1"/>
  <c r="V604" i="4" s="1"/>
  <c r="Q603" i="4"/>
  <c r="U603" i="4" s="1"/>
  <c r="P603" i="4"/>
  <c r="O603" i="4"/>
  <c r="N603" i="4"/>
  <c r="M603" i="4"/>
  <c r="G603" i="4"/>
  <c r="R603" i="4" s="1"/>
  <c r="V603" i="4" s="1"/>
  <c r="Q602" i="4"/>
  <c r="U602" i="4" s="1"/>
  <c r="P602" i="4"/>
  <c r="O602" i="4"/>
  <c r="N602" i="4"/>
  <c r="M602" i="4"/>
  <c r="G602" i="4"/>
  <c r="R602" i="4" s="1"/>
  <c r="V602" i="4" s="1"/>
  <c r="Q601" i="4"/>
  <c r="U601" i="4" s="1"/>
  <c r="P601" i="4"/>
  <c r="O601" i="4"/>
  <c r="N601" i="4"/>
  <c r="M601" i="4"/>
  <c r="G601" i="4"/>
  <c r="R601" i="4" s="1"/>
  <c r="V601" i="4" s="1"/>
  <c r="Q600" i="4"/>
  <c r="U600" i="4" s="1"/>
  <c r="P600" i="4"/>
  <c r="O600" i="4"/>
  <c r="N600" i="4"/>
  <c r="M600" i="4"/>
  <c r="G600" i="4"/>
  <c r="R600" i="4" s="1"/>
  <c r="V600" i="4" s="1"/>
  <c r="Q599" i="4"/>
  <c r="U599" i="4" s="1"/>
  <c r="P599" i="4"/>
  <c r="O599" i="4"/>
  <c r="N599" i="4"/>
  <c r="M599" i="4"/>
  <c r="G599" i="4"/>
  <c r="R599" i="4" s="1"/>
  <c r="V599" i="4" s="1"/>
  <c r="Q598" i="4"/>
  <c r="U598" i="4" s="1"/>
  <c r="P598" i="4"/>
  <c r="O598" i="4"/>
  <c r="N598" i="4"/>
  <c r="M598" i="4"/>
  <c r="G598" i="4"/>
  <c r="R598" i="4" s="1"/>
  <c r="V598" i="4" s="1"/>
  <c r="Q597" i="4"/>
  <c r="U597" i="4" s="1"/>
  <c r="P597" i="4"/>
  <c r="O597" i="4"/>
  <c r="N597" i="4"/>
  <c r="M597" i="4"/>
  <c r="G597" i="4"/>
  <c r="R597" i="4" s="1"/>
  <c r="V597" i="4" s="1"/>
  <c r="Q596" i="4"/>
  <c r="U596" i="4" s="1"/>
  <c r="P596" i="4"/>
  <c r="O596" i="4"/>
  <c r="N596" i="4"/>
  <c r="M596" i="4"/>
  <c r="G596" i="4"/>
  <c r="R596" i="4" s="1"/>
  <c r="V596" i="4" s="1"/>
  <c r="Q595" i="4"/>
  <c r="U595" i="4" s="1"/>
  <c r="P595" i="4"/>
  <c r="O595" i="4"/>
  <c r="N595" i="4"/>
  <c r="M595" i="4"/>
  <c r="G595" i="4"/>
  <c r="R595" i="4" s="1"/>
  <c r="V595" i="4" s="1"/>
  <c r="Q594" i="4"/>
  <c r="U594" i="4" s="1"/>
  <c r="P594" i="4"/>
  <c r="O594" i="4"/>
  <c r="N594" i="4"/>
  <c r="M594" i="4"/>
  <c r="G594" i="4"/>
  <c r="R594" i="4" s="1"/>
  <c r="V594" i="4" s="1"/>
  <c r="Q593" i="4"/>
  <c r="U593" i="4" s="1"/>
  <c r="P593" i="4"/>
  <c r="O593" i="4"/>
  <c r="N593" i="4"/>
  <c r="M593" i="4"/>
  <c r="J593" i="4" s="1"/>
  <c r="G593" i="4"/>
  <c r="R593" i="4" s="1"/>
  <c r="V593" i="4" s="1"/>
  <c r="Q592" i="4"/>
  <c r="U592" i="4" s="1"/>
  <c r="P592" i="4"/>
  <c r="O592" i="4"/>
  <c r="N592" i="4"/>
  <c r="M592" i="4"/>
  <c r="G592" i="4"/>
  <c r="R592" i="4" s="1"/>
  <c r="V592" i="4" s="1"/>
  <c r="Q591" i="4"/>
  <c r="U591" i="4" s="1"/>
  <c r="P591" i="4"/>
  <c r="O591" i="4"/>
  <c r="N591" i="4"/>
  <c r="M591" i="4"/>
  <c r="G591" i="4"/>
  <c r="R591" i="4" s="1"/>
  <c r="V591" i="4" s="1"/>
  <c r="Q590" i="4"/>
  <c r="U590" i="4" s="1"/>
  <c r="P590" i="4"/>
  <c r="O590" i="4"/>
  <c r="N590" i="4"/>
  <c r="M590" i="4"/>
  <c r="G590" i="4"/>
  <c r="R590" i="4" s="1"/>
  <c r="V590" i="4" s="1"/>
  <c r="Q589" i="4"/>
  <c r="U589" i="4" s="1"/>
  <c r="P589" i="4"/>
  <c r="O589" i="4"/>
  <c r="N589" i="4"/>
  <c r="M589" i="4"/>
  <c r="G589" i="4"/>
  <c r="R589" i="4" s="1"/>
  <c r="V589" i="4" s="1"/>
  <c r="Q588" i="4"/>
  <c r="U588" i="4" s="1"/>
  <c r="P588" i="4"/>
  <c r="O588" i="4"/>
  <c r="N588" i="4"/>
  <c r="M588" i="4"/>
  <c r="J588" i="4" s="1"/>
  <c r="T588" i="4" s="1"/>
  <c r="G588" i="4"/>
  <c r="R588" i="4" s="1"/>
  <c r="V588" i="4" s="1"/>
  <c r="Q587" i="4"/>
  <c r="U587" i="4" s="1"/>
  <c r="P587" i="4"/>
  <c r="O587" i="4"/>
  <c r="N587" i="4"/>
  <c r="M587" i="4"/>
  <c r="G587" i="4"/>
  <c r="R587" i="4" s="1"/>
  <c r="V587" i="4" s="1"/>
  <c r="Q586" i="4"/>
  <c r="U586" i="4" s="1"/>
  <c r="P586" i="4"/>
  <c r="O586" i="4"/>
  <c r="N586" i="4"/>
  <c r="M586" i="4"/>
  <c r="G586" i="4"/>
  <c r="R586" i="4" s="1"/>
  <c r="V586" i="4" s="1"/>
  <c r="Q585" i="4"/>
  <c r="U585" i="4" s="1"/>
  <c r="P585" i="4"/>
  <c r="O585" i="4"/>
  <c r="N585" i="4"/>
  <c r="M585" i="4"/>
  <c r="G585" i="4"/>
  <c r="R585" i="4" s="1"/>
  <c r="V585" i="4" s="1"/>
  <c r="Q584" i="4"/>
  <c r="U584" i="4" s="1"/>
  <c r="P584" i="4"/>
  <c r="O584" i="4"/>
  <c r="N584" i="4"/>
  <c r="M584" i="4"/>
  <c r="G584" i="4"/>
  <c r="R584" i="4" s="1"/>
  <c r="V584" i="4" s="1"/>
  <c r="Q583" i="4"/>
  <c r="U583" i="4" s="1"/>
  <c r="P583" i="4"/>
  <c r="O583" i="4"/>
  <c r="N583" i="4"/>
  <c r="M583" i="4"/>
  <c r="G583" i="4"/>
  <c r="R583" i="4" s="1"/>
  <c r="V583" i="4" s="1"/>
  <c r="Q582" i="4"/>
  <c r="U582" i="4" s="1"/>
  <c r="P582" i="4"/>
  <c r="O582" i="4"/>
  <c r="N582" i="4"/>
  <c r="M582" i="4"/>
  <c r="G582" i="4"/>
  <c r="R582" i="4" s="1"/>
  <c r="V582" i="4" s="1"/>
  <c r="Q581" i="4"/>
  <c r="U581" i="4" s="1"/>
  <c r="P581" i="4"/>
  <c r="O581" i="4"/>
  <c r="N581" i="4"/>
  <c r="M581" i="4"/>
  <c r="G581" i="4"/>
  <c r="R581" i="4" s="1"/>
  <c r="V581" i="4" s="1"/>
  <c r="Q580" i="4"/>
  <c r="U580" i="4" s="1"/>
  <c r="P580" i="4"/>
  <c r="O580" i="4"/>
  <c r="N580" i="4"/>
  <c r="M580" i="4"/>
  <c r="G580" i="4"/>
  <c r="R580" i="4" s="1"/>
  <c r="V580" i="4" s="1"/>
  <c r="Q579" i="4"/>
  <c r="U579" i="4" s="1"/>
  <c r="P579" i="4"/>
  <c r="O579" i="4"/>
  <c r="N579" i="4"/>
  <c r="M579" i="4"/>
  <c r="G579" i="4"/>
  <c r="R579" i="4" s="1"/>
  <c r="V579" i="4" s="1"/>
  <c r="Q578" i="4"/>
  <c r="U578" i="4" s="1"/>
  <c r="P578" i="4"/>
  <c r="O578" i="4"/>
  <c r="N578" i="4"/>
  <c r="M578" i="4"/>
  <c r="G578" i="4"/>
  <c r="R578" i="4" s="1"/>
  <c r="V578" i="4" s="1"/>
  <c r="Q577" i="4"/>
  <c r="U577" i="4" s="1"/>
  <c r="P577" i="4"/>
  <c r="O577" i="4"/>
  <c r="N577" i="4"/>
  <c r="M577" i="4"/>
  <c r="G577" i="4"/>
  <c r="R577" i="4" s="1"/>
  <c r="V577" i="4" s="1"/>
  <c r="Q576" i="4"/>
  <c r="U576" i="4" s="1"/>
  <c r="P576" i="4"/>
  <c r="O576" i="4"/>
  <c r="N576" i="4"/>
  <c r="M576" i="4"/>
  <c r="G576" i="4"/>
  <c r="R576" i="4" s="1"/>
  <c r="V576" i="4" s="1"/>
  <c r="Q575" i="4"/>
  <c r="U575" i="4" s="1"/>
  <c r="P575" i="4"/>
  <c r="O575" i="4"/>
  <c r="N575" i="4"/>
  <c r="M575" i="4"/>
  <c r="G575" i="4"/>
  <c r="R575" i="4" s="1"/>
  <c r="V575" i="4" s="1"/>
  <c r="Q574" i="4"/>
  <c r="U574" i="4" s="1"/>
  <c r="P574" i="4"/>
  <c r="O574" i="4"/>
  <c r="N574" i="4"/>
  <c r="M574" i="4"/>
  <c r="G574" i="4"/>
  <c r="R574" i="4" s="1"/>
  <c r="V574" i="4" s="1"/>
  <c r="Q573" i="4"/>
  <c r="U573" i="4" s="1"/>
  <c r="P573" i="4"/>
  <c r="O573" i="4"/>
  <c r="N573" i="4"/>
  <c r="M573" i="4"/>
  <c r="G573" i="4"/>
  <c r="R573" i="4" s="1"/>
  <c r="V573" i="4" s="1"/>
  <c r="Q572" i="4"/>
  <c r="U572" i="4" s="1"/>
  <c r="P572" i="4"/>
  <c r="O572" i="4"/>
  <c r="N572" i="4"/>
  <c r="M572" i="4"/>
  <c r="G572" i="4"/>
  <c r="R572" i="4" s="1"/>
  <c r="V572" i="4" s="1"/>
  <c r="Q571" i="4"/>
  <c r="U571" i="4" s="1"/>
  <c r="P571" i="4"/>
  <c r="O571" i="4"/>
  <c r="N571" i="4"/>
  <c r="M571" i="4"/>
  <c r="G571" i="4"/>
  <c r="R571" i="4" s="1"/>
  <c r="V571" i="4" s="1"/>
  <c r="Q570" i="4"/>
  <c r="U570" i="4" s="1"/>
  <c r="P570" i="4"/>
  <c r="O570" i="4"/>
  <c r="N570" i="4"/>
  <c r="M570" i="4"/>
  <c r="G570" i="4"/>
  <c r="R570" i="4" s="1"/>
  <c r="V570" i="4" s="1"/>
  <c r="Q569" i="4"/>
  <c r="U569" i="4" s="1"/>
  <c r="P569" i="4"/>
  <c r="O569" i="4"/>
  <c r="N569" i="4"/>
  <c r="M569" i="4"/>
  <c r="G569" i="4"/>
  <c r="R569" i="4" s="1"/>
  <c r="V569" i="4" s="1"/>
  <c r="Q568" i="4"/>
  <c r="U568" i="4" s="1"/>
  <c r="P568" i="4"/>
  <c r="O568" i="4"/>
  <c r="N568" i="4"/>
  <c r="M568" i="4"/>
  <c r="G568" i="4"/>
  <c r="R568" i="4" s="1"/>
  <c r="V568" i="4" s="1"/>
  <c r="Q567" i="4"/>
  <c r="U567" i="4" s="1"/>
  <c r="P567" i="4"/>
  <c r="O567" i="4"/>
  <c r="N567" i="4"/>
  <c r="M567" i="4"/>
  <c r="G567" i="4"/>
  <c r="R567" i="4" s="1"/>
  <c r="V567" i="4" s="1"/>
  <c r="Q566" i="4"/>
  <c r="U566" i="4" s="1"/>
  <c r="P566" i="4"/>
  <c r="O566" i="4"/>
  <c r="N566" i="4"/>
  <c r="M566" i="4"/>
  <c r="G566" i="4"/>
  <c r="R566" i="4" s="1"/>
  <c r="V566" i="4" s="1"/>
  <c r="Q565" i="4"/>
  <c r="U565" i="4" s="1"/>
  <c r="P565" i="4"/>
  <c r="O565" i="4"/>
  <c r="N565" i="4"/>
  <c r="M565" i="4"/>
  <c r="G565" i="4"/>
  <c r="R565" i="4" s="1"/>
  <c r="V565" i="4" s="1"/>
  <c r="Q564" i="4"/>
  <c r="U564" i="4" s="1"/>
  <c r="P564" i="4"/>
  <c r="O564" i="4"/>
  <c r="N564" i="4"/>
  <c r="M564" i="4"/>
  <c r="G564" i="4"/>
  <c r="R564" i="4" s="1"/>
  <c r="V564" i="4" s="1"/>
  <c r="Q563" i="4"/>
  <c r="U563" i="4" s="1"/>
  <c r="P563" i="4"/>
  <c r="O563" i="4"/>
  <c r="N563" i="4"/>
  <c r="M563" i="4"/>
  <c r="G563" i="4"/>
  <c r="R563" i="4" s="1"/>
  <c r="V563" i="4" s="1"/>
  <c r="Q562" i="4"/>
  <c r="U562" i="4" s="1"/>
  <c r="P562" i="4"/>
  <c r="O562" i="4"/>
  <c r="N562" i="4"/>
  <c r="M562" i="4"/>
  <c r="G562" i="4"/>
  <c r="R562" i="4" s="1"/>
  <c r="V562" i="4" s="1"/>
  <c r="Q561" i="4"/>
  <c r="U561" i="4" s="1"/>
  <c r="P561" i="4"/>
  <c r="O561" i="4"/>
  <c r="N561" i="4"/>
  <c r="M561" i="4"/>
  <c r="G561" i="4"/>
  <c r="R561" i="4" s="1"/>
  <c r="V561" i="4" s="1"/>
  <c r="Q560" i="4"/>
  <c r="U560" i="4" s="1"/>
  <c r="P560" i="4"/>
  <c r="O560" i="4"/>
  <c r="N560" i="4"/>
  <c r="M560" i="4"/>
  <c r="G560" i="4"/>
  <c r="R560" i="4" s="1"/>
  <c r="V560" i="4" s="1"/>
  <c r="Q559" i="4"/>
  <c r="U559" i="4" s="1"/>
  <c r="P559" i="4"/>
  <c r="O559" i="4"/>
  <c r="N559" i="4"/>
  <c r="M559" i="4"/>
  <c r="G559" i="4"/>
  <c r="R559" i="4" s="1"/>
  <c r="V559" i="4" s="1"/>
  <c r="Q558" i="4"/>
  <c r="U558" i="4" s="1"/>
  <c r="P558" i="4"/>
  <c r="O558" i="4"/>
  <c r="N558" i="4"/>
  <c r="M558" i="4"/>
  <c r="G558" i="4"/>
  <c r="R558" i="4" s="1"/>
  <c r="V558" i="4" s="1"/>
  <c r="Q557" i="4"/>
  <c r="U557" i="4" s="1"/>
  <c r="P557" i="4"/>
  <c r="O557" i="4"/>
  <c r="N557" i="4"/>
  <c r="M557" i="4"/>
  <c r="G557" i="4"/>
  <c r="R557" i="4" s="1"/>
  <c r="V557" i="4" s="1"/>
  <c r="Q556" i="4"/>
  <c r="U556" i="4" s="1"/>
  <c r="P556" i="4"/>
  <c r="O556" i="4"/>
  <c r="N556" i="4"/>
  <c r="M556" i="4"/>
  <c r="J556" i="4" s="1"/>
  <c r="T556" i="4" s="1"/>
  <c r="G556" i="4"/>
  <c r="R556" i="4" s="1"/>
  <c r="V556" i="4" s="1"/>
  <c r="Q555" i="4"/>
  <c r="U555" i="4" s="1"/>
  <c r="P555" i="4"/>
  <c r="O555" i="4"/>
  <c r="N555" i="4"/>
  <c r="M555" i="4"/>
  <c r="G555" i="4"/>
  <c r="R555" i="4" s="1"/>
  <c r="V555" i="4" s="1"/>
  <c r="Q554" i="4"/>
  <c r="U554" i="4" s="1"/>
  <c r="P554" i="4"/>
  <c r="O554" i="4"/>
  <c r="N554" i="4"/>
  <c r="M554" i="4"/>
  <c r="G554" i="4"/>
  <c r="R554" i="4" s="1"/>
  <c r="V554" i="4" s="1"/>
  <c r="Q553" i="4"/>
  <c r="U553" i="4" s="1"/>
  <c r="P553" i="4"/>
  <c r="O553" i="4"/>
  <c r="N553" i="4"/>
  <c r="M553" i="4"/>
  <c r="G553" i="4"/>
  <c r="R553" i="4" s="1"/>
  <c r="V553" i="4" s="1"/>
  <c r="Q552" i="4"/>
  <c r="U552" i="4" s="1"/>
  <c r="P552" i="4"/>
  <c r="O552" i="4"/>
  <c r="N552" i="4"/>
  <c r="M552" i="4"/>
  <c r="G552" i="4"/>
  <c r="R552" i="4" s="1"/>
  <c r="V552" i="4" s="1"/>
  <c r="Q551" i="4"/>
  <c r="U551" i="4" s="1"/>
  <c r="P551" i="4"/>
  <c r="O551" i="4"/>
  <c r="N551" i="4"/>
  <c r="M551" i="4"/>
  <c r="G551" i="4"/>
  <c r="R551" i="4" s="1"/>
  <c r="V551" i="4" s="1"/>
  <c r="Q550" i="4"/>
  <c r="U550" i="4" s="1"/>
  <c r="P550" i="4"/>
  <c r="O550" i="4"/>
  <c r="N550" i="4"/>
  <c r="M550" i="4"/>
  <c r="G550" i="4"/>
  <c r="R550" i="4" s="1"/>
  <c r="V550" i="4" s="1"/>
  <c r="Q549" i="4"/>
  <c r="U549" i="4" s="1"/>
  <c r="P549" i="4"/>
  <c r="O549" i="4"/>
  <c r="N549" i="4"/>
  <c r="M549" i="4"/>
  <c r="G549" i="4"/>
  <c r="R549" i="4" s="1"/>
  <c r="V549" i="4" s="1"/>
  <c r="Q548" i="4"/>
  <c r="U548" i="4" s="1"/>
  <c r="P548" i="4"/>
  <c r="O548" i="4"/>
  <c r="N548" i="4"/>
  <c r="M548" i="4"/>
  <c r="G548" i="4"/>
  <c r="R548" i="4" s="1"/>
  <c r="V548" i="4" s="1"/>
  <c r="Q547" i="4"/>
  <c r="U547" i="4" s="1"/>
  <c r="P547" i="4"/>
  <c r="O547" i="4"/>
  <c r="N547" i="4"/>
  <c r="M547" i="4"/>
  <c r="G547" i="4"/>
  <c r="R547" i="4" s="1"/>
  <c r="V547" i="4" s="1"/>
  <c r="Q546" i="4"/>
  <c r="U546" i="4" s="1"/>
  <c r="P546" i="4"/>
  <c r="O546" i="4"/>
  <c r="N546" i="4"/>
  <c r="M546" i="4"/>
  <c r="G546" i="4"/>
  <c r="R546" i="4" s="1"/>
  <c r="V546" i="4" s="1"/>
  <c r="Q545" i="4"/>
  <c r="U545" i="4" s="1"/>
  <c r="P545" i="4"/>
  <c r="O545" i="4"/>
  <c r="N545" i="4"/>
  <c r="M545" i="4"/>
  <c r="G545" i="4"/>
  <c r="R545" i="4" s="1"/>
  <c r="V545" i="4" s="1"/>
  <c r="Q544" i="4"/>
  <c r="U544" i="4" s="1"/>
  <c r="P544" i="4"/>
  <c r="O544" i="4"/>
  <c r="N544" i="4"/>
  <c r="M544" i="4"/>
  <c r="G544" i="4"/>
  <c r="R544" i="4" s="1"/>
  <c r="V544" i="4" s="1"/>
  <c r="Q543" i="4"/>
  <c r="U543" i="4" s="1"/>
  <c r="P543" i="4"/>
  <c r="O543" i="4"/>
  <c r="N543" i="4"/>
  <c r="M543" i="4"/>
  <c r="G543" i="4"/>
  <c r="R543" i="4" s="1"/>
  <c r="V543" i="4" s="1"/>
  <c r="Q542" i="4"/>
  <c r="U542" i="4" s="1"/>
  <c r="P542" i="4"/>
  <c r="O542" i="4"/>
  <c r="N542" i="4"/>
  <c r="M542" i="4"/>
  <c r="G542" i="4"/>
  <c r="R542" i="4" s="1"/>
  <c r="V542" i="4" s="1"/>
  <c r="Q541" i="4"/>
  <c r="U541" i="4" s="1"/>
  <c r="P541" i="4"/>
  <c r="O541" i="4"/>
  <c r="N541" i="4"/>
  <c r="M541" i="4"/>
  <c r="G541" i="4"/>
  <c r="R541" i="4" s="1"/>
  <c r="V541" i="4" s="1"/>
  <c r="Q540" i="4"/>
  <c r="U540" i="4" s="1"/>
  <c r="P540" i="4"/>
  <c r="O540" i="4"/>
  <c r="N540" i="4"/>
  <c r="M540" i="4"/>
  <c r="G540" i="4"/>
  <c r="R540" i="4" s="1"/>
  <c r="V540" i="4" s="1"/>
  <c r="Q539" i="4"/>
  <c r="U539" i="4" s="1"/>
  <c r="P539" i="4"/>
  <c r="O539" i="4"/>
  <c r="N539" i="4"/>
  <c r="M539" i="4"/>
  <c r="G539" i="4"/>
  <c r="R539" i="4" s="1"/>
  <c r="V539" i="4" s="1"/>
  <c r="Q538" i="4"/>
  <c r="U538" i="4" s="1"/>
  <c r="P538" i="4"/>
  <c r="O538" i="4"/>
  <c r="N538" i="4"/>
  <c r="M538" i="4"/>
  <c r="G538" i="4"/>
  <c r="R538" i="4" s="1"/>
  <c r="V538" i="4" s="1"/>
  <c r="Q537" i="4"/>
  <c r="U537" i="4" s="1"/>
  <c r="P537" i="4"/>
  <c r="O537" i="4"/>
  <c r="N537" i="4"/>
  <c r="M537" i="4"/>
  <c r="G537" i="4"/>
  <c r="R537" i="4" s="1"/>
  <c r="V537" i="4" s="1"/>
  <c r="Q536" i="4"/>
  <c r="U536" i="4" s="1"/>
  <c r="P536" i="4"/>
  <c r="O536" i="4"/>
  <c r="N536" i="4"/>
  <c r="M536" i="4"/>
  <c r="G536" i="4"/>
  <c r="R536" i="4" s="1"/>
  <c r="V536" i="4" s="1"/>
  <c r="Q535" i="4"/>
  <c r="U535" i="4" s="1"/>
  <c r="P535" i="4"/>
  <c r="O535" i="4"/>
  <c r="N535" i="4"/>
  <c r="M535" i="4"/>
  <c r="G535" i="4"/>
  <c r="R535" i="4" s="1"/>
  <c r="V535" i="4" s="1"/>
  <c r="Q534" i="4"/>
  <c r="U534" i="4" s="1"/>
  <c r="P534" i="4"/>
  <c r="O534" i="4"/>
  <c r="N534" i="4"/>
  <c r="M534" i="4"/>
  <c r="G534" i="4"/>
  <c r="R534" i="4" s="1"/>
  <c r="V534" i="4" s="1"/>
  <c r="Q533" i="4"/>
  <c r="U533" i="4" s="1"/>
  <c r="P533" i="4"/>
  <c r="O533" i="4"/>
  <c r="N533" i="4"/>
  <c r="M533" i="4"/>
  <c r="G533" i="4"/>
  <c r="R533" i="4" s="1"/>
  <c r="V533" i="4" s="1"/>
  <c r="Q532" i="4"/>
  <c r="U532" i="4" s="1"/>
  <c r="P532" i="4"/>
  <c r="O532" i="4"/>
  <c r="N532" i="4"/>
  <c r="M532" i="4"/>
  <c r="G532" i="4"/>
  <c r="R532" i="4" s="1"/>
  <c r="V532" i="4" s="1"/>
  <c r="Q531" i="4"/>
  <c r="U531" i="4" s="1"/>
  <c r="P531" i="4"/>
  <c r="O531" i="4"/>
  <c r="N531" i="4"/>
  <c r="M531" i="4"/>
  <c r="G531" i="4"/>
  <c r="R531" i="4" s="1"/>
  <c r="V531" i="4" s="1"/>
  <c r="Q530" i="4"/>
  <c r="U530" i="4" s="1"/>
  <c r="P530" i="4"/>
  <c r="O530" i="4"/>
  <c r="N530" i="4"/>
  <c r="M530" i="4"/>
  <c r="G530" i="4"/>
  <c r="R530" i="4" s="1"/>
  <c r="V530" i="4" s="1"/>
  <c r="Q529" i="4"/>
  <c r="U529" i="4" s="1"/>
  <c r="P529" i="4"/>
  <c r="O529" i="4"/>
  <c r="N529" i="4"/>
  <c r="M529" i="4"/>
  <c r="J529" i="4" s="1"/>
  <c r="G529" i="4"/>
  <c r="R529" i="4" s="1"/>
  <c r="V529" i="4" s="1"/>
  <c r="Q528" i="4"/>
  <c r="U528" i="4" s="1"/>
  <c r="P528" i="4"/>
  <c r="O528" i="4"/>
  <c r="N528" i="4"/>
  <c r="M528" i="4"/>
  <c r="G528" i="4"/>
  <c r="R528" i="4" s="1"/>
  <c r="V528" i="4" s="1"/>
  <c r="Q527" i="4"/>
  <c r="U527" i="4" s="1"/>
  <c r="P527" i="4"/>
  <c r="O527" i="4"/>
  <c r="N527" i="4"/>
  <c r="M527" i="4"/>
  <c r="G527" i="4"/>
  <c r="R527" i="4" s="1"/>
  <c r="V527" i="4" s="1"/>
  <c r="Q526" i="4"/>
  <c r="U526" i="4" s="1"/>
  <c r="P526" i="4"/>
  <c r="O526" i="4"/>
  <c r="N526" i="4"/>
  <c r="M526" i="4"/>
  <c r="G526" i="4"/>
  <c r="R526" i="4" s="1"/>
  <c r="V526" i="4" s="1"/>
  <c r="Q525" i="4"/>
  <c r="U525" i="4" s="1"/>
  <c r="P525" i="4"/>
  <c r="O525" i="4"/>
  <c r="N525" i="4"/>
  <c r="M525" i="4"/>
  <c r="G525" i="4"/>
  <c r="R525" i="4" s="1"/>
  <c r="V525" i="4" s="1"/>
  <c r="Q524" i="4"/>
  <c r="U524" i="4" s="1"/>
  <c r="P524" i="4"/>
  <c r="O524" i="4"/>
  <c r="N524" i="4"/>
  <c r="M524" i="4"/>
  <c r="G524" i="4"/>
  <c r="R524" i="4" s="1"/>
  <c r="V524" i="4" s="1"/>
  <c r="Q523" i="4"/>
  <c r="U523" i="4" s="1"/>
  <c r="P523" i="4"/>
  <c r="O523" i="4"/>
  <c r="N523" i="4"/>
  <c r="M523" i="4"/>
  <c r="G523" i="4"/>
  <c r="R523" i="4" s="1"/>
  <c r="V523" i="4" s="1"/>
  <c r="Q522" i="4"/>
  <c r="U522" i="4" s="1"/>
  <c r="P522" i="4"/>
  <c r="O522" i="4"/>
  <c r="N522" i="4"/>
  <c r="M522" i="4"/>
  <c r="G522" i="4"/>
  <c r="R522" i="4" s="1"/>
  <c r="V522" i="4" s="1"/>
  <c r="Q521" i="4"/>
  <c r="U521" i="4" s="1"/>
  <c r="P521" i="4"/>
  <c r="O521" i="4"/>
  <c r="N521" i="4"/>
  <c r="M521" i="4"/>
  <c r="G521" i="4"/>
  <c r="R521" i="4" s="1"/>
  <c r="V521" i="4" s="1"/>
  <c r="Q520" i="4"/>
  <c r="U520" i="4" s="1"/>
  <c r="P520" i="4"/>
  <c r="O520" i="4"/>
  <c r="N520" i="4"/>
  <c r="M520" i="4"/>
  <c r="G520" i="4"/>
  <c r="R520" i="4" s="1"/>
  <c r="V520" i="4" s="1"/>
  <c r="Q519" i="4"/>
  <c r="U519" i="4" s="1"/>
  <c r="P519" i="4"/>
  <c r="O519" i="4"/>
  <c r="N519" i="4"/>
  <c r="M519" i="4"/>
  <c r="G519" i="4"/>
  <c r="R519" i="4" s="1"/>
  <c r="V519" i="4" s="1"/>
  <c r="Q518" i="4"/>
  <c r="U518" i="4" s="1"/>
  <c r="P518" i="4"/>
  <c r="O518" i="4"/>
  <c r="N518" i="4"/>
  <c r="M518" i="4"/>
  <c r="G518" i="4"/>
  <c r="R518" i="4" s="1"/>
  <c r="V518" i="4" s="1"/>
  <c r="Q517" i="4"/>
  <c r="U517" i="4" s="1"/>
  <c r="P517" i="4"/>
  <c r="O517" i="4"/>
  <c r="N517" i="4"/>
  <c r="M517" i="4"/>
  <c r="G517" i="4"/>
  <c r="R517" i="4" s="1"/>
  <c r="V517" i="4" s="1"/>
  <c r="Q516" i="4"/>
  <c r="U516" i="4" s="1"/>
  <c r="P516" i="4"/>
  <c r="O516" i="4"/>
  <c r="N516" i="4"/>
  <c r="M516" i="4"/>
  <c r="G516" i="4"/>
  <c r="R516" i="4" s="1"/>
  <c r="V516" i="4" s="1"/>
  <c r="Q515" i="4"/>
  <c r="U515" i="4" s="1"/>
  <c r="P515" i="4"/>
  <c r="O515" i="4"/>
  <c r="N515" i="4"/>
  <c r="M515" i="4"/>
  <c r="G515" i="4"/>
  <c r="R515" i="4" s="1"/>
  <c r="V515" i="4" s="1"/>
  <c r="Q514" i="4"/>
  <c r="U514" i="4" s="1"/>
  <c r="P514" i="4"/>
  <c r="O514" i="4"/>
  <c r="N514" i="4"/>
  <c r="M514" i="4"/>
  <c r="G514" i="4"/>
  <c r="R514" i="4" s="1"/>
  <c r="V514" i="4" s="1"/>
  <c r="Q513" i="4"/>
  <c r="U513" i="4" s="1"/>
  <c r="P513" i="4"/>
  <c r="O513" i="4"/>
  <c r="N513" i="4"/>
  <c r="M513" i="4"/>
  <c r="J513" i="4" s="1"/>
  <c r="G513" i="4"/>
  <c r="R513" i="4" s="1"/>
  <c r="V513" i="4" s="1"/>
  <c r="Q512" i="4"/>
  <c r="U512" i="4" s="1"/>
  <c r="P512" i="4"/>
  <c r="O512" i="4"/>
  <c r="N512" i="4"/>
  <c r="M512" i="4"/>
  <c r="G512" i="4"/>
  <c r="R512" i="4" s="1"/>
  <c r="V512" i="4" s="1"/>
  <c r="Q511" i="4"/>
  <c r="U511" i="4" s="1"/>
  <c r="P511" i="4"/>
  <c r="O511" i="4"/>
  <c r="N511" i="4"/>
  <c r="M511" i="4"/>
  <c r="G511" i="4"/>
  <c r="R511" i="4" s="1"/>
  <c r="V511" i="4" s="1"/>
  <c r="Q510" i="4"/>
  <c r="U510" i="4" s="1"/>
  <c r="P510" i="4"/>
  <c r="O510" i="4"/>
  <c r="N510" i="4"/>
  <c r="M510" i="4"/>
  <c r="G510" i="4"/>
  <c r="R510" i="4" s="1"/>
  <c r="V510" i="4" s="1"/>
  <c r="Q509" i="4"/>
  <c r="U509" i="4" s="1"/>
  <c r="P509" i="4"/>
  <c r="O509" i="4"/>
  <c r="N509" i="4"/>
  <c r="M509" i="4"/>
  <c r="G509" i="4"/>
  <c r="R509" i="4" s="1"/>
  <c r="V509" i="4" s="1"/>
  <c r="Q508" i="4"/>
  <c r="U508" i="4" s="1"/>
  <c r="P508" i="4"/>
  <c r="O508" i="4"/>
  <c r="N508" i="4"/>
  <c r="J508" i="4" s="1"/>
  <c r="T508" i="4" s="1"/>
  <c r="M508" i="4"/>
  <c r="G508" i="4"/>
  <c r="R508" i="4" s="1"/>
  <c r="V508" i="4" s="1"/>
  <c r="Q507" i="4"/>
  <c r="U507" i="4" s="1"/>
  <c r="P507" i="4"/>
  <c r="O507" i="4"/>
  <c r="N507" i="4"/>
  <c r="M507" i="4"/>
  <c r="G507" i="4"/>
  <c r="R507" i="4" s="1"/>
  <c r="V507" i="4" s="1"/>
  <c r="Q506" i="4"/>
  <c r="U506" i="4" s="1"/>
  <c r="P506" i="4"/>
  <c r="O506" i="4"/>
  <c r="N506" i="4"/>
  <c r="M506" i="4"/>
  <c r="G506" i="4"/>
  <c r="R506" i="4" s="1"/>
  <c r="V506" i="4" s="1"/>
  <c r="Q505" i="4"/>
  <c r="U505" i="4" s="1"/>
  <c r="P505" i="4"/>
  <c r="O505" i="4"/>
  <c r="N505" i="4"/>
  <c r="M505" i="4"/>
  <c r="G505" i="4"/>
  <c r="R505" i="4" s="1"/>
  <c r="V505" i="4" s="1"/>
  <c r="Q504" i="4"/>
  <c r="U504" i="4" s="1"/>
  <c r="P504" i="4"/>
  <c r="O504" i="4"/>
  <c r="N504" i="4"/>
  <c r="M504" i="4"/>
  <c r="G504" i="4"/>
  <c r="R504" i="4" s="1"/>
  <c r="V504" i="4" s="1"/>
  <c r="Q503" i="4"/>
  <c r="U503" i="4" s="1"/>
  <c r="P503" i="4"/>
  <c r="O503" i="4"/>
  <c r="N503" i="4"/>
  <c r="M503" i="4"/>
  <c r="G503" i="4"/>
  <c r="R503" i="4" s="1"/>
  <c r="V503" i="4" s="1"/>
  <c r="Q502" i="4"/>
  <c r="U502" i="4" s="1"/>
  <c r="P502" i="4"/>
  <c r="O502" i="4"/>
  <c r="N502" i="4"/>
  <c r="M502" i="4"/>
  <c r="G502" i="4"/>
  <c r="R502" i="4" s="1"/>
  <c r="V502" i="4" s="1"/>
  <c r="Q501" i="4"/>
  <c r="U501" i="4" s="1"/>
  <c r="P501" i="4"/>
  <c r="O501" i="4"/>
  <c r="N501" i="4"/>
  <c r="M501" i="4"/>
  <c r="G501" i="4"/>
  <c r="R501" i="4" s="1"/>
  <c r="V501" i="4" s="1"/>
  <c r="Q500" i="4"/>
  <c r="U500" i="4" s="1"/>
  <c r="P500" i="4"/>
  <c r="O500" i="4"/>
  <c r="N500" i="4"/>
  <c r="M500" i="4"/>
  <c r="G500" i="4"/>
  <c r="R500" i="4" s="1"/>
  <c r="V500" i="4" s="1"/>
  <c r="Q499" i="4"/>
  <c r="U499" i="4" s="1"/>
  <c r="P499" i="4"/>
  <c r="O499" i="4"/>
  <c r="N499" i="4"/>
  <c r="M499" i="4"/>
  <c r="J499" i="4" s="1"/>
  <c r="G499" i="4"/>
  <c r="R499" i="4" s="1"/>
  <c r="V499" i="4" s="1"/>
  <c r="Q498" i="4"/>
  <c r="U498" i="4" s="1"/>
  <c r="P498" i="4"/>
  <c r="O498" i="4"/>
  <c r="N498" i="4"/>
  <c r="M498" i="4"/>
  <c r="G498" i="4"/>
  <c r="R498" i="4" s="1"/>
  <c r="V498" i="4" s="1"/>
  <c r="Q497" i="4"/>
  <c r="U497" i="4" s="1"/>
  <c r="P497" i="4"/>
  <c r="O497" i="4"/>
  <c r="N497" i="4"/>
  <c r="M497" i="4"/>
  <c r="G497" i="4"/>
  <c r="R497" i="4" s="1"/>
  <c r="V497" i="4" s="1"/>
  <c r="Q496" i="4"/>
  <c r="U496" i="4" s="1"/>
  <c r="P496" i="4"/>
  <c r="O496" i="4"/>
  <c r="N496" i="4"/>
  <c r="M496" i="4"/>
  <c r="G496" i="4"/>
  <c r="R496" i="4" s="1"/>
  <c r="V496" i="4" s="1"/>
  <c r="Q495" i="4"/>
  <c r="U495" i="4" s="1"/>
  <c r="P495" i="4"/>
  <c r="O495" i="4"/>
  <c r="N495" i="4"/>
  <c r="M495" i="4"/>
  <c r="G495" i="4"/>
  <c r="R495" i="4" s="1"/>
  <c r="V495" i="4" s="1"/>
  <c r="Q494" i="4"/>
  <c r="U494" i="4" s="1"/>
  <c r="P494" i="4"/>
  <c r="O494" i="4"/>
  <c r="N494" i="4"/>
  <c r="M494" i="4"/>
  <c r="G494" i="4"/>
  <c r="R494" i="4" s="1"/>
  <c r="V494" i="4" s="1"/>
  <c r="Q493" i="4"/>
  <c r="U493" i="4" s="1"/>
  <c r="P493" i="4"/>
  <c r="O493" i="4"/>
  <c r="N493" i="4"/>
  <c r="M493" i="4"/>
  <c r="G493" i="4"/>
  <c r="R493" i="4" s="1"/>
  <c r="V493" i="4" s="1"/>
  <c r="Q492" i="4"/>
  <c r="U492" i="4" s="1"/>
  <c r="P492" i="4"/>
  <c r="O492" i="4"/>
  <c r="N492" i="4"/>
  <c r="M492" i="4"/>
  <c r="J492" i="4" s="1"/>
  <c r="T492" i="4" s="1"/>
  <c r="G492" i="4"/>
  <c r="R492" i="4" s="1"/>
  <c r="V492" i="4" s="1"/>
  <c r="Q491" i="4"/>
  <c r="U491" i="4" s="1"/>
  <c r="P491" i="4"/>
  <c r="O491" i="4"/>
  <c r="N491" i="4"/>
  <c r="M491" i="4"/>
  <c r="G491" i="4"/>
  <c r="R491" i="4" s="1"/>
  <c r="V491" i="4" s="1"/>
  <c r="Q490" i="4"/>
  <c r="U490" i="4" s="1"/>
  <c r="P490" i="4"/>
  <c r="O490" i="4"/>
  <c r="N490" i="4"/>
  <c r="M490" i="4"/>
  <c r="G490" i="4"/>
  <c r="R490" i="4" s="1"/>
  <c r="V490" i="4" s="1"/>
  <c r="Q489" i="4"/>
  <c r="U489" i="4" s="1"/>
  <c r="P489" i="4"/>
  <c r="O489" i="4"/>
  <c r="N489" i="4"/>
  <c r="M489" i="4"/>
  <c r="G489" i="4"/>
  <c r="R489" i="4" s="1"/>
  <c r="V489" i="4" s="1"/>
  <c r="Q488" i="4"/>
  <c r="U488" i="4" s="1"/>
  <c r="P488" i="4"/>
  <c r="O488" i="4"/>
  <c r="N488" i="4"/>
  <c r="M488" i="4"/>
  <c r="G488" i="4"/>
  <c r="R488" i="4" s="1"/>
  <c r="V488" i="4" s="1"/>
  <c r="Q487" i="4"/>
  <c r="U487" i="4" s="1"/>
  <c r="P487" i="4"/>
  <c r="O487" i="4"/>
  <c r="N487" i="4"/>
  <c r="M487" i="4"/>
  <c r="G487" i="4"/>
  <c r="R487" i="4" s="1"/>
  <c r="V487" i="4" s="1"/>
  <c r="Q486" i="4"/>
  <c r="U486" i="4" s="1"/>
  <c r="P486" i="4"/>
  <c r="O486" i="4"/>
  <c r="N486" i="4"/>
  <c r="M486" i="4"/>
  <c r="G486" i="4"/>
  <c r="R486" i="4" s="1"/>
  <c r="V486" i="4" s="1"/>
  <c r="Q485" i="4"/>
  <c r="U485" i="4" s="1"/>
  <c r="P485" i="4"/>
  <c r="O485" i="4"/>
  <c r="N485" i="4"/>
  <c r="M485" i="4"/>
  <c r="G485" i="4"/>
  <c r="R485" i="4" s="1"/>
  <c r="V485" i="4" s="1"/>
  <c r="Q484" i="4"/>
  <c r="U484" i="4" s="1"/>
  <c r="P484" i="4"/>
  <c r="O484" i="4"/>
  <c r="N484" i="4"/>
  <c r="M484" i="4"/>
  <c r="G484" i="4"/>
  <c r="R484" i="4" s="1"/>
  <c r="V484" i="4" s="1"/>
  <c r="Q483" i="4"/>
  <c r="U483" i="4" s="1"/>
  <c r="P483" i="4"/>
  <c r="O483" i="4"/>
  <c r="N483" i="4"/>
  <c r="M483" i="4"/>
  <c r="G483" i="4"/>
  <c r="R483" i="4" s="1"/>
  <c r="V483" i="4" s="1"/>
  <c r="Q482" i="4"/>
  <c r="U482" i="4" s="1"/>
  <c r="P482" i="4"/>
  <c r="O482" i="4"/>
  <c r="N482" i="4"/>
  <c r="M482" i="4"/>
  <c r="G482" i="4"/>
  <c r="R482" i="4" s="1"/>
  <c r="V482" i="4" s="1"/>
  <c r="Q481" i="4"/>
  <c r="U481" i="4" s="1"/>
  <c r="P481" i="4"/>
  <c r="O481" i="4"/>
  <c r="N481" i="4"/>
  <c r="M481" i="4"/>
  <c r="G481" i="4"/>
  <c r="R481" i="4" s="1"/>
  <c r="V481" i="4" s="1"/>
  <c r="Q480" i="4"/>
  <c r="U480" i="4" s="1"/>
  <c r="P480" i="4"/>
  <c r="O480" i="4"/>
  <c r="N480" i="4"/>
  <c r="M480" i="4"/>
  <c r="G480" i="4"/>
  <c r="R480" i="4" s="1"/>
  <c r="V480" i="4" s="1"/>
  <c r="Q479" i="4"/>
  <c r="U479" i="4" s="1"/>
  <c r="P479" i="4"/>
  <c r="O479" i="4"/>
  <c r="N479" i="4"/>
  <c r="M479" i="4"/>
  <c r="G479" i="4"/>
  <c r="R479" i="4" s="1"/>
  <c r="V479" i="4" s="1"/>
  <c r="Q478" i="4"/>
  <c r="U478" i="4" s="1"/>
  <c r="P478" i="4"/>
  <c r="O478" i="4"/>
  <c r="N478" i="4"/>
  <c r="M478" i="4"/>
  <c r="G478" i="4"/>
  <c r="R478" i="4" s="1"/>
  <c r="V478" i="4" s="1"/>
  <c r="Q477" i="4"/>
  <c r="U477" i="4" s="1"/>
  <c r="P477" i="4"/>
  <c r="O477" i="4"/>
  <c r="N477" i="4"/>
  <c r="M477" i="4"/>
  <c r="G477" i="4"/>
  <c r="R477" i="4" s="1"/>
  <c r="V477" i="4" s="1"/>
  <c r="Q476" i="4"/>
  <c r="U476" i="4" s="1"/>
  <c r="P476" i="4"/>
  <c r="O476" i="4"/>
  <c r="N476" i="4"/>
  <c r="M476" i="4"/>
  <c r="G476" i="4"/>
  <c r="R476" i="4" s="1"/>
  <c r="V476" i="4" s="1"/>
  <c r="Q475" i="4"/>
  <c r="U475" i="4" s="1"/>
  <c r="P475" i="4"/>
  <c r="O475" i="4"/>
  <c r="N475" i="4"/>
  <c r="M475" i="4"/>
  <c r="G475" i="4"/>
  <c r="R475" i="4" s="1"/>
  <c r="V475" i="4" s="1"/>
  <c r="Q474" i="4"/>
  <c r="U474" i="4" s="1"/>
  <c r="P474" i="4"/>
  <c r="O474" i="4"/>
  <c r="N474" i="4"/>
  <c r="M474" i="4"/>
  <c r="G474" i="4"/>
  <c r="R474" i="4" s="1"/>
  <c r="V474" i="4" s="1"/>
  <c r="Q473" i="4"/>
  <c r="U473" i="4" s="1"/>
  <c r="P473" i="4"/>
  <c r="O473" i="4"/>
  <c r="N473" i="4"/>
  <c r="M473" i="4"/>
  <c r="G473" i="4"/>
  <c r="R473" i="4" s="1"/>
  <c r="V473" i="4" s="1"/>
  <c r="Q472" i="4"/>
  <c r="U472" i="4" s="1"/>
  <c r="P472" i="4"/>
  <c r="O472" i="4"/>
  <c r="N472" i="4"/>
  <c r="M472" i="4"/>
  <c r="G472" i="4"/>
  <c r="R472" i="4" s="1"/>
  <c r="V472" i="4" s="1"/>
  <c r="Q471" i="4"/>
  <c r="U471" i="4" s="1"/>
  <c r="P471" i="4"/>
  <c r="O471" i="4"/>
  <c r="N471" i="4"/>
  <c r="M471" i="4"/>
  <c r="G471" i="4"/>
  <c r="R471" i="4" s="1"/>
  <c r="V471" i="4" s="1"/>
  <c r="Q470" i="4"/>
  <c r="U470" i="4" s="1"/>
  <c r="P470" i="4"/>
  <c r="O470" i="4"/>
  <c r="N470" i="4"/>
  <c r="M470" i="4"/>
  <c r="G470" i="4"/>
  <c r="R470" i="4" s="1"/>
  <c r="V470" i="4" s="1"/>
  <c r="Q469" i="4"/>
  <c r="U469" i="4" s="1"/>
  <c r="P469" i="4"/>
  <c r="O469" i="4"/>
  <c r="N469" i="4"/>
  <c r="M469" i="4"/>
  <c r="G469" i="4"/>
  <c r="R469" i="4" s="1"/>
  <c r="V469" i="4" s="1"/>
  <c r="Q468" i="4"/>
  <c r="U468" i="4" s="1"/>
  <c r="P468" i="4"/>
  <c r="O468" i="4"/>
  <c r="N468" i="4"/>
  <c r="M468" i="4"/>
  <c r="G468" i="4"/>
  <c r="R468" i="4" s="1"/>
  <c r="V468" i="4" s="1"/>
  <c r="Q467" i="4"/>
  <c r="U467" i="4" s="1"/>
  <c r="P467" i="4"/>
  <c r="O467" i="4"/>
  <c r="N467" i="4"/>
  <c r="M467" i="4"/>
  <c r="G467" i="4"/>
  <c r="R467" i="4" s="1"/>
  <c r="V467" i="4" s="1"/>
  <c r="Q466" i="4"/>
  <c r="U466" i="4" s="1"/>
  <c r="P466" i="4"/>
  <c r="O466" i="4"/>
  <c r="N466" i="4"/>
  <c r="M466" i="4"/>
  <c r="G466" i="4"/>
  <c r="R466" i="4" s="1"/>
  <c r="V466" i="4" s="1"/>
  <c r="Q465" i="4"/>
  <c r="U465" i="4" s="1"/>
  <c r="P465" i="4"/>
  <c r="O465" i="4"/>
  <c r="N465" i="4"/>
  <c r="M465" i="4"/>
  <c r="G465" i="4"/>
  <c r="R465" i="4" s="1"/>
  <c r="V465" i="4" s="1"/>
  <c r="Q464" i="4"/>
  <c r="U464" i="4" s="1"/>
  <c r="P464" i="4"/>
  <c r="O464" i="4"/>
  <c r="N464" i="4"/>
  <c r="M464" i="4"/>
  <c r="G464" i="4"/>
  <c r="R464" i="4" s="1"/>
  <c r="V464" i="4" s="1"/>
  <c r="Q463" i="4"/>
  <c r="U463" i="4" s="1"/>
  <c r="P463" i="4"/>
  <c r="O463" i="4"/>
  <c r="N463" i="4"/>
  <c r="M463" i="4"/>
  <c r="G463" i="4"/>
  <c r="R463" i="4" s="1"/>
  <c r="V463" i="4" s="1"/>
  <c r="Q462" i="4"/>
  <c r="U462" i="4" s="1"/>
  <c r="P462" i="4"/>
  <c r="O462" i="4"/>
  <c r="N462" i="4"/>
  <c r="M462" i="4"/>
  <c r="G462" i="4"/>
  <c r="R462" i="4" s="1"/>
  <c r="V462" i="4" s="1"/>
  <c r="Q461" i="4"/>
  <c r="U461" i="4" s="1"/>
  <c r="P461" i="4"/>
  <c r="O461" i="4"/>
  <c r="N461" i="4"/>
  <c r="M461" i="4"/>
  <c r="G461" i="4"/>
  <c r="R461" i="4" s="1"/>
  <c r="V461" i="4" s="1"/>
  <c r="Q460" i="4"/>
  <c r="U460" i="4" s="1"/>
  <c r="P460" i="4"/>
  <c r="O460" i="4"/>
  <c r="N460" i="4"/>
  <c r="M460" i="4"/>
  <c r="G460" i="4"/>
  <c r="R460" i="4" s="1"/>
  <c r="V460" i="4" s="1"/>
  <c r="Q459" i="4"/>
  <c r="U459" i="4" s="1"/>
  <c r="P459" i="4"/>
  <c r="O459" i="4"/>
  <c r="N459" i="4"/>
  <c r="M459" i="4"/>
  <c r="G459" i="4"/>
  <c r="R459" i="4" s="1"/>
  <c r="V459" i="4" s="1"/>
  <c r="Q458" i="4"/>
  <c r="U458" i="4" s="1"/>
  <c r="P458" i="4"/>
  <c r="O458" i="4"/>
  <c r="N458" i="4"/>
  <c r="M458" i="4"/>
  <c r="G458" i="4"/>
  <c r="R458" i="4" s="1"/>
  <c r="V458" i="4" s="1"/>
  <c r="Q457" i="4"/>
  <c r="U457" i="4" s="1"/>
  <c r="P457" i="4"/>
  <c r="O457" i="4"/>
  <c r="N457" i="4"/>
  <c r="M457" i="4"/>
  <c r="G457" i="4"/>
  <c r="R457" i="4" s="1"/>
  <c r="V457" i="4" s="1"/>
  <c r="Q456" i="4"/>
  <c r="U456" i="4" s="1"/>
  <c r="P456" i="4"/>
  <c r="O456" i="4"/>
  <c r="N456" i="4"/>
  <c r="M456" i="4"/>
  <c r="G456" i="4"/>
  <c r="R456" i="4" s="1"/>
  <c r="V456" i="4" s="1"/>
  <c r="Q455" i="4"/>
  <c r="U455" i="4" s="1"/>
  <c r="P455" i="4"/>
  <c r="O455" i="4"/>
  <c r="N455" i="4"/>
  <c r="M455" i="4"/>
  <c r="G455" i="4"/>
  <c r="R455" i="4" s="1"/>
  <c r="V455" i="4" s="1"/>
  <c r="Q454" i="4"/>
  <c r="U454" i="4" s="1"/>
  <c r="P454" i="4"/>
  <c r="O454" i="4"/>
  <c r="N454" i="4"/>
  <c r="M454" i="4"/>
  <c r="G454" i="4"/>
  <c r="R454" i="4" s="1"/>
  <c r="V454" i="4" s="1"/>
  <c r="Q453" i="4"/>
  <c r="U453" i="4" s="1"/>
  <c r="P453" i="4"/>
  <c r="O453" i="4"/>
  <c r="N453" i="4"/>
  <c r="M453" i="4"/>
  <c r="G453" i="4"/>
  <c r="R453" i="4" s="1"/>
  <c r="V453" i="4" s="1"/>
  <c r="Q452" i="4"/>
  <c r="U452" i="4" s="1"/>
  <c r="P452" i="4"/>
  <c r="O452" i="4"/>
  <c r="N452" i="4"/>
  <c r="M452" i="4"/>
  <c r="G452" i="4"/>
  <c r="R452" i="4" s="1"/>
  <c r="V452" i="4" s="1"/>
  <c r="Q451" i="4"/>
  <c r="U451" i="4" s="1"/>
  <c r="P451" i="4"/>
  <c r="O451" i="4"/>
  <c r="N451" i="4"/>
  <c r="M451" i="4"/>
  <c r="J451" i="4" s="1"/>
  <c r="G451" i="4"/>
  <c r="R451" i="4" s="1"/>
  <c r="V451" i="4" s="1"/>
  <c r="Q450" i="4"/>
  <c r="U450" i="4" s="1"/>
  <c r="P450" i="4"/>
  <c r="O450" i="4"/>
  <c r="N450" i="4"/>
  <c r="M450" i="4"/>
  <c r="G450" i="4"/>
  <c r="R450" i="4" s="1"/>
  <c r="V450" i="4" s="1"/>
  <c r="Q449" i="4"/>
  <c r="U449" i="4" s="1"/>
  <c r="P449" i="4"/>
  <c r="O449" i="4"/>
  <c r="N449" i="4"/>
  <c r="M449" i="4"/>
  <c r="G449" i="4"/>
  <c r="R449" i="4" s="1"/>
  <c r="V449" i="4" s="1"/>
  <c r="Q448" i="4"/>
  <c r="U448" i="4" s="1"/>
  <c r="P448" i="4"/>
  <c r="O448" i="4"/>
  <c r="N448" i="4"/>
  <c r="M448" i="4"/>
  <c r="G448" i="4"/>
  <c r="R448" i="4" s="1"/>
  <c r="V448" i="4" s="1"/>
  <c r="Q447" i="4"/>
  <c r="U447" i="4" s="1"/>
  <c r="P447" i="4"/>
  <c r="O447" i="4"/>
  <c r="N447" i="4"/>
  <c r="M447" i="4"/>
  <c r="G447" i="4"/>
  <c r="R447" i="4" s="1"/>
  <c r="V447" i="4" s="1"/>
  <c r="Q446" i="4"/>
  <c r="U446" i="4" s="1"/>
  <c r="P446" i="4"/>
  <c r="O446" i="4"/>
  <c r="N446" i="4"/>
  <c r="M446" i="4"/>
  <c r="G446" i="4"/>
  <c r="R446" i="4" s="1"/>
  <c r="V446" i="4" s="1"/>
  <c r="Q445" i="4"/>
  <c r="U445" i="4" s="1"/>
  <c r="P445" i="4"/>
  <c r="O445" i="4"/>
  <c r="N445" i="4"/>
  <c r="M445" i="4"/>
  <c r="G445" i="4"/>
  <c r="R445" i="4" s="1"/>
  <c r="V445" i="4" s="1"/>
  <c r="Q444" i="4"/>
  <c r="U444" i="4" s="1"/>
  <c r="P444" i="4"/>
  <c r="O444" i="4"/>
  <c r="N444" i="4"/>
  <c r="M444" i="4"/>
  <c r="G444" i="4"/>
  <c r="R444" i="4" s="1"/>
  <c r="V444" i="4" s="1"/>
  <c r="Q443" i="4"/>
  <c r="U443" i="4" s="1"/>
  <c r="P443" i="4"/>
  <c r="O443" i="4"/>
  <c r="N443" i="4"/>
  <c r="M443" i="4"/>
  <c r="G443" i="4"/>
  <c r="R443" i="4" s="1"/>
  <c r="V443" i="4" s="1"/>
  <c r="Q442" i="4"/>
  <c r="U442" i="4" s="1"/>
  <c r="P442" i="4"/>
  <c r="O442" i="4"/>
  <c r="N442" i="4"/>
  <c r="M442" i="4"/>
  <c r="G442" i="4"/>
  <c r="R442" i="4" s="1"/>
  <c r="V442" i="4" s="1"/>
  <c r="Q441" i="4"/>
  <c r="U441" i="4" s="1"/>
  <c r="P441" i="4"/>
  <c r="O441" i="4"/>
  <c r="N441" i="4"/>
  <c r="M441" i="4"/>
  <c r="G441" i="4"/>
  <c r="R441" i="4" s="1"/>
  <c r="V441" i="4" s="1"/>
  <c r="Q440" i="4"/>
  <c r="U440" i="4" s="1"/>
  <c r="P440" i="4"/>
  <c r="O440" i="4"/>
  <c r="N440" i="4"/>
  <c r="M440" i="4"/>
  <c r="G440" i="4"/>
  <c r="R440" i="4" s="1"/>
  <c r="V440" i="4" s="1"/>
  <c r="Q439" i="4"/>
  <c r="U439" i="4" s="1"/>
  <c r="P439" i="4"/>
  <c r="O439" i="4"/>
  <c r="N439" i="4"/>
  <c r="M439" i="4"/>
  <c r="G439" i="4"/>
  <c r="R439" i="4" s="1"/>
  <c r="V439" i="4" s="1"/>
  <c r="Q438" i="4"/>
  <c r="U438" i="4" s="1"/>
  <c r="P438" i="4"/>
  <c r="O438" i="4"/>
  <c r="N438" i="4"/>
  <c r="M438" i="4"/>
  <c r="G438" i="4"/>
  <c r="R438" i="4" s="1"/>
  <c r="V438" i="4" s="1"/>
  <c r="Q437" i="4"/>
  <c r="U437" i="4" s="1"/>
  <c r="P437" i="4"/>
  <c r="O437" i="4"/>
  <c r="N437" i="4"/>
  <c r="M437" i="4"/>
  <c r="G437" i="4"/>
  <c r="R437" i="4" s="1"/>
  <c r="V437" i="4" s="1"/>
  <c r="Q436" i="4"/>
  <c r="U436" i="4" s="1"/>
  <c r="P436" i="4"/>
  <c r="O436" i="4"/>
  <c r="N436" i="4"/>
  <c r="M436" i="4"/>
  <c r="G436" i="4"/>
  <c r="R436" i="4" s="1"/>
  <c r="V436" i="4" s="1"/>
  <c r="Q435" i="4"/>
  <c r="U435" i="4" s="1"/>
  <c r="P435" i="4"/>
  <c r="O435" i="4"/>
  <c r="N435" i="4"/>
  <c r="M435" i="4"/>
  <c r="G435" i="4"/>
  <c r="R435" i="4" s="1"/>
  <c r="V435" i="4" s="1"/>
  <c r="Q434" i="4"/>
  <c r="U434" i="4" s="1"/>
  <c r="P434" i="4"/>
  <c r="O434" i="4"/>
  <c r="N434" i="4"/>
  <c r="M434" i="4"/>
  <c r="G434" i="4"/>
  <c r="R434" i="4" s="1"/>
  <c r="V434" i="4" s="1"/>
  <c r="Q433" i="4"/>
  <c r="U433" i="4" s="1"/>
  <c r="P433" i="4"/>
  <c r="O433" i="4"/>
  <c r="N433" i="4"/>
  <c r="M433" i="4"/>
  <c r="G433" i="4"/>
  <c r="R433" i="4" s="1"/>
  <c r="V433" i="4" s="1"/>
  <c r="Q432" i="4"/>
  <c r="U432" i="4" s="1"/>
  <c r="P432" i="4"/>
  <c r="O432" i="4"/>
  <c r="N432" i="4"/>
  <c r="M432" i="4"/>
  <c r="G432" i="4"/>
  <c r="R432" i="4" s="1"/>
  <c r="V432" i="4" s="1"/>
  <c r="Q431" i="4"/>
  <c r="U431" i="4" s="1"/>
  <c r="P431" i="4"/>
  <c r="O431" i="4"/>
  <c r="N431" i="4"/>
  <c r="M431" i="4"/>
  <c r="G431" i="4"/>
  <c r="R431" i="4" s="1"/>
  <c r="V431" i="4" s="1"/>
  <c r="Q430" i="4"/>
  <c r="U430" i="4" s="1"/>
  <c r="P430" i="4"/>
  <c r="O430" i="4"/>
  <c r="N430" i="4"/>
  <c r="M430" i="4"/>
  <c r="G430" i="4"/>
  <c r="R430" i="4" s="1"/>
  <c r="V430" i="4" s="1"/>
  <c r="Q429" i="4"/>
  <c r="U429" i="4" s="1"/>
  <c r="P429" i="4"/>
  <c r="O429" i="4"/>
  <c r="N429" i="4"/>
  <c r="M429" i="4"/>
  <c r="G429" i="4"/>
  <c r="R429" i="4" s="1"/>
  <c r="V429" i="4" s="1"/>
  <c r="Q428" i="4"/>
  <c r="U428" i="4" s="1"/>
  <c r="P428" i="4"/>
  <c r="O428" i="4"/>
  <c r="N428" i="4"/>
  <c r="M428" i="4"/>
  <c r="G428" i="4"/>
  <c r="R428" i="4" s="1"/>
  <c r="V428" i="4" s="1"/>
  <c r="Q427" i="4"/>
  <c r="U427" i="4" s="1"/>
  <c r="P427" i="4"/>
  <c r="O427" i="4"/>
  <c r="N427" i="4"/>
  <c r="M427" i="4"/>
  <c r="G427" i="4"/>
  <c r="R427" i="4" s="1"/>
  <c r="V427" i="4" s="1"/>
  <c r="Q426" i="4"/>
  <c r="U426" i="4" s="1"/>
  <c r="P426" i="4"/>
  <c r="O426" i="4"/>
  <c r="N426" i="4"/>
  <c r="M426" i="4"/>
  <c r="G426" i="4"/>
  <c r="R426" i="4" s="1"/>
  <c r="V426" i="4" s="1"/>
  <c r="Q425" i="4"/>
  <c r="U425" i="4" s="1"/>
  <c r="P425" i="4"/>
  <c r="O425" i="4"/>
  <c r="N425" i="4"/>
  <c r="M425" i="4"/>
  <c r="G425" i="4"/>
  <c r="R425" i="4" s="1"/>
  <c r="V425" i="4" s="1"/>
  <c r="Q424" i="4"/>
  <c r="U424" i="4" s="1"/>
  <c r="P424" i="4"/>
  <c r="O424" i="4"/>
  <c r="N424" i="4"/>
  <c r="M424" i="4"/>
  <c r="G424" i="4"/>
  <c r="R424" i="4" s="1"/>
  <c r="V424" i="4" s="1"/>
  <c r="Q423" i="4"/>
  <c r="U423" i="4" s="1"/>
  <c r="P423" i="4"/>
  <c r="O423" i="4"/>
  <c r="N423" i="4"/>
  <c r="M423" i="4"/>
  <c r="G423" i="4"/>
  <c r="R423" i="4" s="1"/>
  <c r="V423" i="4" s="1"/>
  <c r="Q422" i="4"/>
  <c r="U422" i="4" s="1"/>
  <c r="P422" i="4"/>
  <c r="O422" i="4"/>
  <c r="N422" i="4"/>
  <c r="M422" i="4"/>
  <c r="G422" i="4"/>
  <c r="R422" i="4" s="1"/>
  <c r="V422" i="4" s="1"/>
  <c r="Q421" i="4"/>
  <c r="U421" i="4" s="1"/>
  <c r="P421" i="4"/>
  <c r="O421" i="4"/>
  <c r="N421" i="4"/>
  <c r="M421" i="4"/>
  <c r="G421" i="4"/>
  <c r="R421" i="4" s="1"/>
  <c r="V421" i="4" s="1"/>
  <c r="Q420" i="4"/>
  <c r="U420" i="4" s="1"/>
  <c r="P420" i="4"/>
  <c r="O420" i="4"/>
  <c r="N420" i="4"/>
  <c r="M420" i="4"/>
  <c r="G420" i="4"/>
  <c r="R420" i="4" s="1"/>
  <c r="V420" i="4" s="1"/>
  <c r="Q419" i="4"/>
  <c r="U419" i="4" s="1"/>
  <c r="P419" i="4"/>
  <c r="O419" i="4"/>
  <c r="N419" i="4"/>
  <c r="M419" i="4"/>
  <c r="G419" i="4"/>
  <c r="R419" i="4" s="1"/>
  <c r="V419" i="4" s="1"/>
  <c r="Q418" i="4"/>
  <c r="U418" i="4" s="1"/>
  <c r="P418" i="4"/>
  <c r="O418" i="4"/>
  <c r="N418" i="4"/>
  <c r="M418" i="4"/>
  <c r="G418" i="4"/>
  <c r="R418" i="4" s="1"/>
  <c r="V418" i="4" s="1"/>
  <c r="Q417" i="4"/>
  <c r="U417" i="4" s="1"/>
  <c r="P417" i="4"/>
  <c r="O417" i="4"/>
  <c r="N417" i="4"/>
  <c r="M417" i="4"/>
  <c r="G417" i="4"/>
  <c r="R417" i="4" s="1"/>
  <c r="V417" i="4" s="1"/>
  <c r="Q416" i="4"/>
  <c r="U416" i="4" s="1"/>
  <c r="P416" i="4"/>
  <c r="O416" i="4"/>
  <c r="N416" i="4"/>
  <c r="M416" i="4"/>
  <c r="G416" i="4"/>
  <c r="R416" i="4" s="1"/>
  <c r="V416" i="4" s="1"/>
  <c r="Q415" i="4"/>
  <c r="U415" i="4" s="1"/>
  <c r="P415" i="4"/>
  <c r="O415" i="4"/>
  <c r="N415" i="4"/>
  <c r="M415" i="4"/>
  <c r="G415" i="4"/>
  <c r="R415" i="4" s="1"/>
  <c r="V415" i="4" s="1"/>
  <c r="Q414" i="4"/>
  <c r="U414" i="4" s="1"/>
  <c r="P414" i="4"/>
  <c r="O414" i="4"/>
  <c r="N414" i="4"/>
  <c r="M414" i="4"/>
  <c r="G414" i="4"/>
  <c r="R414" i="4" s="1"/>
  <c r="V414" i="4" s="1"/>
  <c r="Q413" i="4"/>
  <c r="U413" i="4" s="1"/>
  <c r="P413" i="4"/>
  <c r="O413" i="4"/>
  <c r="N413" i="4"/>
  <c r="M413" i="4"/>
  <c r="G413" i="4"/>
  <c r="R413" i="4" s="1"/>
  <c r="V413" i="4" s="1"/>
  <c r="Q412" i="4"/>
  <c r="U412" i="4" s="1"/>
  <c r="P412" i="4"/>
  <c r="O412" i="4"/>
  <c r="J412" i="4" s="1"/>
  <c r="T412" i="4" s="1"/>
  <c r="N412" i="4"/>
  <c r="M412" i="4"/>
  <c r="G412" i="4"/>
  <c r="R412" i="4" s="1"/>
  <c r="V412" i="4" s="1"/>
  <c r="Q411" i="4"/>
  <c r="U411" i="4" s="1"/>
  <c r="P411" i="4"/>
  <c r="O411" i="4"/>
  <c r="N411" i="4"/>
  <c r="M411" i="4"/>
  <c r="G411" i="4"/>
  <c r="R411" i="4" s="1"/>
  <c r="V411" i="4" s="1"/>
  <c r="Q410" i="4"/>
  <c r="U410" i="4" s="1"/>
  <c r="P410" i="4"/>
  <c r="O410" i="4"/>
  <c r="N410" i="4"/>
  <c r="M410" i="4"/>
  <c r="J410" i="4" s="1"/>
  <c r="G410" i="4"/>
  <c r="R410" i="4" s="1"/>
  <c r="V410" i="4" s="1"/>
  <c r="Q409" i="4"/>
  <c r="U409" i="4" s="1"/>
  <c r="P409" i="4"/>
  <c r="O409" i="4"/>
  <c r="N409" i="4"/>
  <c r="M409" i="4"/>
  <c r="G409" i="4"/>
  <c r="R409" i="4" s="1"/>
  <c r="V409" i="4" s="1"/>
  <c r="Q408" i="4"/>
  <c r="U408" i="4" s="1"/>
  <c r="P408" i="4"/>
  <c r="O408" i="4"/>
  <c r="N408" i="4"/>
  <c r="M408" i="4"/>
  <c r="G408" i="4"/>
  <c r="R408" i="4" s="1"/>
  <c r="V408" i="4" s="1"/>
  <c r="Q407" i="4"/>
  <c r="U407" i="4" s="1"/>
  <c r="P407" i="4"/>
  <c r="O407" i="4"/>
  <c r="N407" i="4"/>
  <c r="M407" i="4"/>
  <c r="G407" i="4"/>
  <c r="R407" i="4" s="1"/>
  <c r="V407" i="4" s="1"/>
  <c r="Q406" i="4"/>
  <c r="U406" i="4" s="1"/>
  <c r="P406" i="4"/>
  <c r="O406" i="4"/>
  <c r="N406" i="4"/>
  <c r="M406" i="4"/>
  <c r="G406" i="4"/>
  <c r="R406" i="4" s="1"/>
  <c r="V406" i="4" s="1"/>
  <c r="Q405" i="4"/>
  <c r="U405" i="4" s="1"/>
  <c r="P405" i="4"/>
  <c r="O405" i="4"/>
  <c r="N405" i="4"/>
  <c r="M405" i="4"/>
  <c r="G405" i="4"/>
  <c r="R405" i="4" s="1"/>
  <c r="V405" i="4" s="1"/>
  <c r="Q404" i="4"/>
  <c r="U404" i="4" s="1"/>
  <c r="P404" i="4"/>
  <c r="O404" i="4"/>
  <c r="N404" i="4"/>
  <c r="M404" i="4"/>
  <c r="G404" i="4"/>
  <c r="R404" i="4" s="1"/>
  <c r="V404" i="4" s="1"/>
  <c r="Q403" i="4"/>
  <c r="U403" i="4" s="1"/>
  <c r="P403" i="4"/>
  <c r="O403" i="4"/>
  <c r="N403" i="4"/>
  <c r="M403" i="4"/>
  <c r="G403" i="4"/>
  <c r="R403" i="4" s="1"/>
  <c r="V403" i="4" s="1"/>
  <c r="Q402" i="4"/>
  <c r="U402" i="4" s="1"/>
  <c r="P402" i="4"/>
  <c r="O402" i="4"/>
  <c r="N402" i="4"/>
  <c r="M402" i="4"/>
  <c r="G402" i="4"/>
  <c r="R402" i="4" s="1"/>
  <c r="V402" i="4" s="1"/>
  <c r="Q401" i="4"/>
  <c r="U401" i="4" s="1"/>
  <c r="P401" i="4"/>
  <c r="O401" i="4"/>
  <c r="N401" i="4"/>
  <c r="M401" i="4"/>
  <c r="J401" i="4" s="1"/>
  <c r="G401" i="4"/>
  <c r="R401" i="4" s="1"/>
  <c r="V401" i="4" s="1"/>
  <c r="Q400" i="4"/>
  <c r="U400" i="4" s="1"/>
  <c r="P400" i="4"/>
  <c r="O400" i="4"/>
  <c r="N400" i="4"/>
  <c r="M400" i="4"/>
  <c r="G400" i="4"/>
  <c r="R400" i="4" s="1"/>
  <c r="V400" i="4" s="1"/>
  <c r="Q399" i="4"/>
  <c r="U399" i="4" s="1"/>
  <c r="P399" i="4"/>
  <c r="O399" i="4"/>
  <c r="N399" i="4"/>
  <c r="M399" i="4"/>
  <c r="G399" i="4"/>
  <c r="R399" i="4" s="1"/>
  <c r="V399" i="4" s="1"/>
  <c r="Q398" i="4"/>
  <c r="U398" i="4" s="1"/>
  <c r="P398" i="4"/>
  <c r="O398" i="4"/>
  <c r="N398" i="4"/>
  <c r="M398" i="4"/>
  <c r="G398" i="4"/>
  <c r="R398" i="4" s="1"/>
  <c r="V398" i="4" s="1"/>
  <c r="Q397" i="4"/>
  <c r="U397" i="4" s="1"/>
  <c r="P397" i="4"/>
  <c r="O397" i="4"/>
  <c r="N397" i="4"/>
  <c r="M397" i="4"/>
  <c r="G397" i="4"/>
  <c r="R397" i="4" s="1"/>
  <c r="V397" i="4" s="1"/>
  <c r="Q396" i="4"/>
  <c r="U396" i="4" s="1"/>
  <c r="P396" i="4"/>
  <c r="O396" i="4"/>
  <c r="N396" i="4"/>
  <c r="M396" i="4"/>
  <c r="G396" i="4"/>
  <c r="R396" i="4" s="1"/>
  <c r="V396" i="4" s="1"/>
  <c r="Q395" i="4"/>
  <c r="U395" i="4" s="1"/>
  <c r="P395" i="4"/>
  <c r="O395" i="4"/>
  <c r="N395" i="4"/>
  <c r="M395" i="4"/>
  <c r="G395" i="4"/>
  <c r="R395" i="4" s="1"/>
  <c r="V395" i="4" s="1"/>
  <c r="Q394" i="4"/>
  <c r="U394" i="4" s="1"/>
  <c r="P394" i="4"/>
  <c r="O394" i="4"/>
  <c r="N394" i="4"/>
  <c r="M394" i="4"/>
  <c r="G394" i="4"/>
  <c r="R394" i="4" s="1"/>
  <c r="V394" i="4" s="1"/>
  <c r="Q393" i="4"/>
  <c r="U393" i="4" s="1"/>
  <c r="P393" i="4"/>
  <c r="O393" i="4"/>
  <c r="N393" i="4"/>
  <c r="M393" i="4"/>
  <c r="G393" i="4"/>
  <c r="R393" i="4" s="1"/>
  <c r="V393" i="4" s="1"/>
  <c r="Q392" i="4"/>
  <c r="U392" i="4" s="1"/>
  <c r="P392" i="4"/>
  <c r="O392" i="4"/>
  <c r="N392" i="4"/>
  <c r="M392" i="4"/>
  <c r="G392" i="4"/>
  <c r="R392" i="4" s="1"/>
  <c r="V392" i="4" s="1"/>
  <c r="Q391" i="4"/>
  <c r="U391" i="4" s="1"/>
  <c r="P391" i="4"/>
  <c r="O391" i="4"/>
  <c r="N391" i="4"/>
  <c r="M391" i="4"/>
  <c r="G391" i="4"/>
  <c r="R391" i="4" s="1"/>
  <c r="V391" i="4" s="1"/>
  <c r="Q390" i="4"/>
  <c r="U390" i="4" s="1"/>
  <c r="P390" i="4"/>
  <c r="O390" i="4"/>
  <c r="N390" i="4"/>
  <c r="M390" i="4"/>
  <c r="G390" i="4"/>
  <c r="R390" i="4" s="1"/>
  <c r="V390" i="4" s="1"/>
  <c r="Q389" i="4"/>
  <c r="U389" i="4" s="1"/>
  <c r="P389" i="4"/>
  <c r="O389" i="4"/>
  <c r="N389" i="4"/>
  <c r="M389" i="4"/>
  <c r="G389" i="4"/>
  <c r="R389" i="4" s="1"/>
  <c r="V389" i="4" s="1"/>
  <c r="Q388" i="4"/>
  <c r="U388" i="4" s="1"/>
  <c r="P388" i="4"/>
  <c r="O388" i="4"/>
  <c r="N388" i="4"/>
  <c r="M388" i="4"/>
  <c r="G388" i="4"/>
  <c r="R388" i="4" s="1"/>
  <c r="V388" i="4" s="1"/>
  <c r="Q387" i="4"/>
  <c r="U387" i="4" s="1"/>
  <c r="P387" i="4"/>
  <c r="O387" i="4"/>
  <c r="N387" i="4"/>
  <c r="M387" i="4"/>
  <c r="G387" i="4"/>
  <c r="R387" i="4" s="1"/>
  <c r="V387" i="4" s="1"/>
  <c r="Q386" i="4"/>
  <c r="U386" i="4" s="1"/>
  <c r="P386" i="4"/>
  <c r="O386" i="4"/>
  <c r="N386" i="4"/>
  <c r="M386" i="4"/>
  <c r="G386" i="4"/>
  <c r="R386" i="4" s="1"/>
  <c r="V386" i="4" s="1"/>
  <c r="Q385" i="4"/>
  <c r="U385" i="4" s="1"/>
  <c r="P385" i="4"/>
  <c r="O385" i="4"/>
  <c r="N385" i="4"/>
  <c r="M385" i="4"/>
  <c r="J385" i="4" s="1"/>
  <c r="G385" i="4"/>
  <c r="R385" i="4" s="1"/>
  <c r="V385" i="4" s="1"/>
  <c r="Q384" i="4"/>
  <c r="U384" i="4" s="1"/>
  <c r="P384" i="4"/>
  <c r="O384" i="4"/>
  <c r="N384" i="4"/>
  <c r="M384" i="4"/>
  <c r="G384" i="4"/>
  <c r="R384" i="4" s="1"/>
  <c r="V384" i="4" s="1"/>
  <c r="Q383" i="4"/>
  <c r="U383" i="4" s="1"/>
  <c r="P383" i="4"/>
  <c r="O383" i="4"/>
  <c r="N383" i="4"/>
  <c r="M383" i="4"/>
  <c r="G383" i="4"/>
  <c r="R383" i="4" s="1"/>
  <c r="V383" i="4" s="1"/>
  <c r="Q382" i="4"/>
  <c r="U382" i="4" s="1"/>
  <c r="P382" i="4"/>
  <c r="O382" i="4"/>
  <c r="N382" i="4"/>
  <c r="M382" i="4"/>
  <c r="G382" i="4"/>
  <c r="R382" i="4" s="1"/>
  <c r="V382" i="4" s="1"/>
  <c r="Q381" i="4"/>
  <c r="U381" i="4" s="1"/>
  <c r="P381" i="4"/>
  <c r="O381" i="4"/>
  <c r="N381" i="4"/>
  <c r="M381" i="4"/>
  <c r="G381" i="4"/>
  <c r="R381" i="4" s="1"/>
  <c r="V381" i="4" s="1"/>
  <c r="Q380" i="4"/>
  <c r="U380" i="4" s="1"/>
  <c r="P380" i="4"/>
  <c r="O380" i="4"/>
  <c r="N380" i="4"/>
  <c r="M380" i="4"/>
  <c r="G380" i="4"/>
  <c r="R380" i="4" s="1"/>
  <c r="V380" i="4" s="1"/>
  <c r="Q379" i="4"/>
  <c r="U379" i="4" s="1"/>
  <c r="P379" i="4"/>
  <c r="O379" i="4"/>
  <c r="N379" i="4"/>
  <c r="M379" i="4"/>
  <c r="G379" i="4"/>
  <c r="R379" i="4" s="1"/>
  <c r="V379" i="4" s="1"/>
  <c r="Q378" i="4"/>
  <c r="U378" i="4" s="1"/>
  <c r="P378" i="4"/>
  <c r="O378" i="4"/>
  <c r="N378" i="4"/>
  <c r="M378" i="4"/>
  <c r="G378" i="4"/>
  <c r="R378" i="4" s="1"/>
  <c r="V378" i="4" s="1"/>
  <c r="Q377" i="4"/>
  <c r="U377" i="4" s="1"/>
  <c r="P377" i="4"/>
  <c r="O377" i="4"/>
  <c r="N377" i="4"/>
  <c r="M377" i="4"/>
  <c r="G377" i="4"/>
  <c r="R377" i="4" s="1"/>
  <c r="V377" i="4" s="1"/>
  <c r="Q376" i="4"/>
  <c r="U376" i="4" s="1"/>
  <c r="P376" i="4"/>
  <c r="O376" i="4"/>
  <c r="N376" i="4"/>
  <c r="M376" i="4"/>
  <c r="G376" i="4"/>
  <c r="R376" i="4" s="1"/>
  <c r="V376" i="4" s="1"/>
  <c r="Q375" i="4"/>
  <c r="U375" i="4" s="1"/>
  <c r="P375" i="4"/>
  <c r="O375" i="4"/>
  <c r="N375" i="4"/>
  <c r="M375" i="4"/>
  <c r="G375" i="4"/>
  <c r="R375" i="4" s="1"/>
  <c r="V375" i="4" s="1"/>
  <c r="Q374" i="4"/>
  <c r="U374" i="4" s="1"/>
  <c r="P374" i="4"/>
  <c r="O374" i="4"/>
  <c r="N374" i="4"/>
  <c r="M374" i="4"/>
  <c r="G374" i="4"/>
  <c r="R374" i="4" s="1"/>
  <c r="V374" i="4" s="1"/>
  <c r="Q373" i="4"/>
  <c r="U373" i="4" s="1"/>
  <c r="P373" i="4"/>
  <c r="O373" i="4"/>
  <c r="N373" i="4"/>
  <c r="M373" i="4"/>
  <c r="G373" i="4"/>
  <c r="R373" i="4" s="1"/>
  <c r="V373" i="4" s="1"/>
  <c r="Q372" i="4"/>
  <c r="U372" i="4" s="1"/>
  <c r="P372" i="4"/>
  <c r="O372" i="4"/>
  <c r="N372" i="4"/>
  <c r="M372" i="4"/>
  <c r="G372" i="4"/>
  <c r="R372" i="4" s="1"/>
  <c r="V372" i="4" s="1"/>
  <c r="Q371" i="4"/>
  <c r="U371" i="4" s="1"/>
  <c r="P371" i="4"/>
  <c r="O371" i="4"/>
  <c r="N371" i="4"/>
  <c r="M371" i="4"/>
  <c r="G371" i="4"/>
  <c r="R371" i="4" s="1"/>
  <c r="V371" i="4" s="1"/>
  <c r="Q370" i="4"/>
  <c r="U370" i="4" s="1"/>
  <c r="P370" i="4"/>
  <c r="O370" i="4"/>
  <c r="N370" i="4"/>
  <c r="M370" i="4"/>
  <c r="G370" i="4"/>
  <c r="R370" i="4" s="1"/>
  <c r="V370" i="4" s="1"/>
  <c r="Q369" i="4"/>
  <c r="U369" i="4" s="1"/>
  <c r="P369" i="4"/>
  <c r="O369" i="4"/>
  <c r="N369" i="4"/>
  <c r="M369" i="4"/>
  <c r="J369" i="4" s="1"/>
  <c r="G369" i="4"/>
  <c r="R369" i="4" s="1"/>
  <c r="V369" i="4" s="1"/>
  <c r="Q368" i="4"/>
  <c r="U368" i="4" s="1"/>
  <c r="P368" i="4"/>
  <c r="O368" i="4"/>
  <c r="N368" i="4"/>
  <c r="M368" i="4"/>
  <c r="G368" i="4"/>
  <c r="R368" i="4" s="1"/>
  <c r="V368" i="4" s="1"/>
  <c r="Q367" i="4"/>
  <c r="U367" i="4" s="1"/>
  <c r="P367" i="4"/>
  <c r="O367" i="4"/>
  <c r="N367" i="4"/>
  <c r="M367" i="4"/>
  <c r="G367" i="4"/>
  <c r="R367" i="4" s="1"/>
  <c r="V367" i="4" s="1"/>
  <c r="Q366" i="4"/>
  <c r="U366" i="4" s="1"/>
  <c r="P366" i="4"/>
  <c r="O366" i="4"/>
  <c r="N366" i="4"/>
  <c r="M366" i="4"/>
  <c r="G366" i="4"/>
  <c r="R366" i="4" s="1"/>
  <c r="V366" i="4" s="1"/>
  <c r="Q365" i="4"/>
  <c r="U365" i="4" s="1"/>
  <c r="P365" i="4"/>
  <c r="O365" i="4"/>
  <c r="N365" i="4"/>
  <c r="M365" i="4"/>
  <c r="G365" i="4"/>
  <c r="R365" i="4" s="1"/>
  <c r="V365" i="4" s="1"/>
  <c r="Q364" i="4"/>
  <c r="U364" i="4" s="1"/>
  <c r="P364" i="4"/>
  <c r="O364" i="4"/>
  <c r="N364" i="4"/>
  <c r="M364" i="4"/>
  <c r="G364" i="4"/>
  <c r="R364" i="4" s="1"/>
  <c r="V364" i="4" s="1"/>
  <c r="Q363" i="4"/>
  <c r="U363" i="4" s="1"/>
  <c r="P363" i="4"/>
  <c r="O363" i="4"/>
  <c r="N363" i="4"/>
  <c r="M363" i="4"/>
  <c r="G363" i="4"/>
  <c r="R363" i="4" s="1"/>
  <c r="V363" i="4" s="1"/>
  <c r="Q362" i="4"/>
  <c r="U362" i="4" s="1"/>
  <c r="P362" i="4"/>
  <c r="O362" i="4"/>
  <c r="N362" i="4"/>
  <c r="M362" i="4"/>
  <c r="G362" i="4"/>
  <c r="R362" i="4" s="1"/>
  <c r="V362" i="4" s="1"/>
  <c r="Q361" i="4"/>
  <c r="U361" i="4" s="1"/>
  <c r="P361" i="4"/>
  <c r="O361" i="4"/>
  <c r="N361" i="4"/>
  <c r="M361" i="4"/>
  <c r="G361" i="4"/>
  <c r="R361" i="4" s="1"/>
  <c r="V361" i="4" s="1"/>
  <c r="Q360" i="4"/>
  <c r="U360" i="4" s="1"/>
  <c r="P360" i="4"/>
  <c r="O360" i="4"/>
  <c r="N360" i="4"/>
  <c r="M360" i="4"/>
  <c r="G360" i="4"/>
  <c r="R360" i="4" s="1"/>
  <c r="V360" i="4" s="1"/>
  <c r="Q359" i="4"/>
  <c r="U359" i="4" s="1"/>
  <c r="P359" i="4"/>
  <c r="O359" i="4"/>
  <c r="N359" i="4"/>
  <c r="M359" i="4"/>
  <c r="G359" i="4"/>
  <c r="R359" i="4" s="1"/>
  <c r="V359" i="4" s="1"/>
  <c r="Q358" i="4"/>
  <c r="U358" i="4" s="1"/>
  <c r="P358" i="4"/>
  <c r="O358" i="4"/>
  <c r="N358" i="4"/>
  <c r="M358" i="4"/>
  <c r="G358" i="4"/>
  <c r="R358" i="4" s="1"/>
  <c r="V358" i="4" s="1"/>
  <c r="Q357" i="4"/>
  <c r="U357" i="4" s="1"/>
  <c r="P357" i="4"/>
  <c r="O357" i="4"/>
  <c r="N357" i="4"/>
  <c r="M357" i="4"/>
  <c r="G357" i="4"/>
  <c r="R357" i="4" s="1"/>
  <c r="V357" i="4" s="1"/>
  <c r="Q356" i="4"/>
  <c r="U356" i="4" s="1"/>
  <c r="P356" i="4"/>
  <c r="O356" i="4"/>
  <c r="N356" i="4"/>
  <c r="J356" i="4" s="1"/>
  <c r="T356" i="4" s="1"/>
  <c r="M356" i="4"/>
  <c r="G356" i="4"/>
  <c r="R356" i="4" s="1"/>
  <c r="V356" i="4" s="1"/>
  <c r="Q355" i="4"/>
  <c r="U355" i="4" s="1"/>
  <c r="P355" i="4"/>
  <c r="O355" i="4"/>
  <c r="N355" i="4"/>
  <c r="M355" i="4"/>
  <c r="G355" i="4"/>
  <c r="R355" i="4" s="1"/>
  <c r="V355" i="4" s="1"/>
  <c r="Q354" i="4"/>
  <c r="U354" i="4" s="1"/>
  <c r="P354" i="4"/>
  <c r="O354" i="4"/>
  <c r="N354" i="4"/>
  <c r="M354" i="4"/>
  <c r="G354" i="4"/>
  <c r="R354" i="4" s="1"/>
  <c r="V354" i="4" s="1"/>
  <c r="Q353" i="4"/>
  <c r="U353" i="4" s="1"/>
  <c r="P353" i="4"/>
  <c r="O353" i="4"/>
  <c r="N353" i="4"/>
  <c r="M353" i="4"/>
  <c r="G353" i="4"/>
  <c r="R353" i="4" s="1"/>
  <c r="V353" i="4" s="1"/>
  <c r="Q352" i="4"/>
  <c r="U352" i="4" s="1"/>
  <c r="P352" i="4"/>
  <c r="O352" i="4"/>
  <c r="N352" i="4"/>
  <c r="M352" i="4"/>
  <c r="G352" i="4"/>
  <c r="R352" i="4" s="1"/>
  <c r="V352" i="4" s="1"/>
  <c r="Q351" i="4"/>
  <c r="U351" i="4" s="1"/>
  <c r="P351" i="4"/>
  <c r="O351" i="4"/>
  <c r="N351" i="4"/>
  <c r="M351" i="4"/>
  <c r="G351" i="4"/>
  <c r="R351" i="4" s="1"/>
  <c r="V351" i="4" s="1"/>
  <c r="Q350" i="4"/>
  <c r="U350" i="4" s="1"/>
  <c r="P350" i="4"/>
  <c r="O350" i="4"/>
  <c r="N350" i="4"/>
  <c r="M350" i="4"/>
  <c r="G350" i="4"/>
  <c r="R350" i="4" s="1"/>
  <c r="V350" i="4" s="1"/>
  <c r="Q349" i="4"/>
  <c r="U349" i="4" s="1"/>
  <c r="P349" i="4"/>
  <c r="O349" i="4"/>
  <c r="N349" i="4"/>
  <c r="M349" i="4"/>
  <c r="G349" i="4"/>
  <c r="R349" i="4" s="1"/>
  <c r="V349" i="4" s="1"/>
  <c r="Q348" i="4"/>
  <c r="U348" i="4" s="1"/>
  <c r="P348" i="4"/>
  <c r="O348" i="4"/>
  <c r="N348" i="4"/>
  <c r="M348" i="4"/>
  <c r="G348" i="4"/>
  <c r="R348" i="4" s="1"/>
  <c r="V348" i="4" s="1"/>
  <c r="Q347" i="4"/>
  <c r="U347" i="4" s="1"/>
  <c r="P347" i="4"/>
  <c r="O347" i="4"/>
  <c r="N347" i="4"/>
  <c r="M347" i="4"/>
  <c r="G347" i="4"/>
  <c r="R347" i="4" s="1"/>
  <c r="V347" i="4" s="1"/>
  <c r="Q346" i="4"/>
  <c r="U346" i="4" s="1"/>
  <c r="P346" i="4"/>
  <c r="O346" i="4"/>
  <c r="N346" i="4"/>
  <c r="M346" i="4"/>
  <c r="G346" i="4"/>
  <c r="R346" i="4" s="1"/>
  <c r="V346" i="4" s="1"/>
  <c r="Q345" i="4"/>
  <c r="U345" i="4" s="1"/>
  <c r="P345" i="4"/>
  <c r="O345" i="4"/>
  <c r="N345" i="4"/>
  <c r="M345" i="4"/>
  <c r="G345" i="4"/>
  <c r="R345" i="4" s="1"/>
  <c r="V345" i="4" s="1"/>
  <c r="Q344" i="4"/>
  <c r="U344" i="4" s="1"/>
  <c r="P344" i="4"/>
  <c r="O344" i="4"/>
  <c r="N344" i="4"/>
  <c r="M344" i="4"/>
  <c r="G344" i="4"/>
  <c r="R344" i="4" s="1"/>
  <c r="V344" i="4" s="1"/>
  <c r="Q343" i="4"/>
  <c r="U343" i="4" s="1"/>
  <c r="P343" i="4"/>
  <c r="O343" i="4"/>
  <c r="N343" i="4"/>
  <c r="M343" i="4"/>
  <c r="G343" i="4"/>
  <c r="R343" i="4" s="1"/>
  <c r="V343" i="4" s="1"/>
  <c r="Q342" i="4"/>
  <c r="U342" i="4" s="1"/>
  <c r="P342" i="4"/>
  <c r="O342" i="4"/>
  <c r="N342" i="4"/>
  <c r="M342" i="4"/>
  <c r="G342" i="4"/>
  <c r="R342" i="4" s="1"/>
  <c r="V342" i="4" s="1"/>
  <c r="Q341" i="4"/>
  <c r="U341" i="4" s="1"/>
  <c r="P341" i="4"/>
  <c r="O341" i="4"/>
  <c r="N341" i="4"/>
  <c r="M341" i="4"/>
  <c r="G341" i="4"/>
  <c r="R341" i="4" s="1"/>
  <c r="V341" i="4" s="1"/>
  <c r="Q340" i="4"/>
  <c r="U340" i="4" s="1"/>
  <c r="P340" i="4"/>
  <c r="O340" i="4"/>
  <c r="N340" i="4"/>
  <c r="J340" i="4" s="1"/>
  <c r="T340" i="4" s="1"/>
  <c r="M340" i="4"/>
  <c r="G340" i="4"/>
  <c r="R340" i="4" s="1"/>
  <c r="V340" i="4" s="1"/>
  <c r="Q339" i="4"/>
  <c r="U339" i="4" s="1"/>
  <c r="P339" i="4"/>
  <c r="O339" i="4"/>
  <c r="N339" i="4"/>
  <c r="M339" i="4"/>
  <c r="G339" i="4"/>
  <c r="R339" i="4" s="1"/>
  <c r="V339" i="4" s="1"/>
  <c r="Q338" i="4"/>
  <c r="U338" i="4" s="1"/>
  <c r="P338" i="4"/>
  <c r="O338" i="4"/>
  <c r="N338" i="4"/>
  <c r="M338" i="4"/>
  <c r="G338" i="4"/>
  <c r="R338" i="4" s="1"/>
  <c r="V338" i="4" s="1"/>
  <c r="Q337" i="4"/>
  <c r="U337" i="4" s="1"/>
  <c r="P337" i="4"/>
  <c r="O337" i="4"/>
  <c r="N337" i="4"/>
  <c r="M337" i="4"/>
  <c r="G337" i="4"/>
  <c r="R337" i="4" s="1"/>
  <c r="V337" i="4" s="1"/>
  <c r="Q336" i="4"/>
  <c r="U336" i="4" s="1"/>
  <c r="P336" i="4"/>
  <c r="O336" i="4"/>
  <c r="N336" i="4"/>
  <c r="M336" i="4"/>
  <c r="G336" i="4"/>
  <c r="R336" i="4" s="1"/>
  <c r="V336" i="4" s="1"/>
  <c r="Q335" i="4"/>
  <c r="U335" i="4" s="1"/>
  <c r="P335" i="4"/>
  <c r="O335" i="4"/>
  <c r="N335" i="4"/>
  <c r="M335" i="4"/>
  <c r="G335" i="4"/>
  <c r="R335" i="4" s="1"/>
  <c r="V335" i="4" s="1"/>
  <c r="Q334" i="4"/>
  <c r="U334" i="4" s="1"/>
  <c r="P334" i="4"/>
  <c r="O334" i="4"/>
  <c r="N334" i="4"/>
  <c r="M334" i="4"/>
  <c r="G334" i="4"/>
  <c r="R334" i="4" s="1"/>
  <c r="V334" i="4" s="1"/>
  <c r="Q333" i="4"/>
  <c r="U333" i="4" s="1"/>
  <c r="P333" i="4"/>
  <c r="O333" i="4"/>
  <c r="N333" i="4"/>
  <c r="M333" i="4"/>
  <c r="G333" i="4"/>
  <c r="R333" i="4" s="1"/>
  <c r="V333" i="4" s="1"/>
  <c r="Q332" i="4"/>
  <c r="U332" i="4" s="1"/>
  <c r="P332" i="4"/>
  <c r="O332" i="4"/>
  <c r="N332" i="4"/>
  <c r="M332" i="4"/>
  <c r="G332" i="4"/>
  <c r="R332" i="4" s="1"/>
  <c r="V332" i="4" s="1"/>
  <c r="Q331" i="4"/>
  <c r="U331" i="4" s="1"/>
  <c r="P331" i="4"/>
  <c r="O331" i="4"/>
  <c r="N331" i="4"/>
  <c r="M331" i="4"/>
  <c r="G331" i="4"/>
  <c r="R331" i="4" s="1"/>
  <c r="V331" i="4" s="1"/>
  <c r="Q330" i="4"/>
  <c r="U330" i="4" s="1"/>
  <c r="P330" i="4"/>
  <c r="O330" i="4"/>
  <c r="N330" i="4"/>
  <c r="M330" i="4"/>
  <c r="J330" i="4" s="1"/>
  <c r="G330" i="4"/>
  <c r="R330" i="4" s="1"/>
  <c r="V330" i="4" s="1"/>
  <c r="Q329" i="4"/>
  <c r="U329" i="4" s="1"/>
  <c r="P329" i="4"/>
  <c r="O329" i="4"/>
  <c r="N329" i="4"/>
  <c r="M329" i="4"/>
  <c r="G329" i="4"/>
  <c r="R329" i="4" s="1"/>
  <c r="V329" i="4" s="1"/>
  <c r="Q328" i="4"/>
  <c r="U328" i="4" s="1"/>
  <c r="P328" i="4"/>
  <c r="O328" i="4"/>
  <c r="N328" i="4"/>
  <c r="M328" i="4"/>
  <c r="G328" i="4"/>
  <c r="R328" i="4" s="1"/>
  <c r="V328" i="4" s="1"/>
  <c r="Q327" i="4"/>
  <c r="U327" i="4" s="1"/>
  <c r="P327" i="4"/>
  <c r="O327" i="4"/>
  <c r="N327" i="4"/>
  <c r="M327" i="4"/>
  <c r="G327" i="4"/>
  <c r="R327" i="4" s="1"/>
  <c r="V327" i="4" s="1"/>
  <c r="Q326" i="4"/>
  <c r="U326" i="4" s="1"/>
  <c r="P326" i="4"/>
  <c r="O326" i="4"/>
  <c r="N326" i="4"/>
  <c r="M326" i="4"/>
  <c r="G326" i="4"/>
  <c r="R326" i="4" s="1"/>
  <c r="V326" i="4" s="1"/>
  <c r="Q325" i="4"/>
  <c r="U325" i="4" s="1"/>
  <c r="P325" i="4"/>
  <c r="O325" i="4"/>
  <c r="N325" i="4"/>
  <c r="M325" i="4"/>
  <c r="G325" i="4"/>
  <c r="R325" i="4" s="1"/>
  <c r="V325" i="4" s="1"/>
  <c r="Q324" i="4"/>
  <c r="U324" i="4" s="1"/>
  <c r="P324" i="4"/>
  <c r="O324" i="4"/>
  <c r="N324" i="4"/>
  <c r="M324" i="4"/>
  <c r="G324" i="4"/>
  <c r="R324" i="4" s="1"/>
  <c r="V324" i="4" s="1"/>
  <c r="Q323" i="4"/>
  <c r="U323" i="4" s="1"/>
  <c r="P323" i="4"/>
  <c r="O323" i="4"/>
  <c r="N323" i="4"/>
  <c r="M323" i="4"/>
  <c r="G323" i="4"/>
  <c r="R323" i="4" s="1"/>
  <c r="V323" i="4" s="1"/>
  <c r="Q322" i="4"/>
  <c r="U322" i="4" s="1"/>
  <c r="P322" i="4"/>
  <c r="O322" i="4"/>
  <c r="N322" i="4"/>
  <c r="M322" i="4"/>
  <c r="G322" i="4"/>
  <c r="R322" i="4" s="1"/>
  <c r="V322" i="4" s="1"/>
  <c r="Q321" i="4"/>
  <c r="U321" i="4" s="1"/>
  <c r="P321" i="4"/>
  <c r="O321" i="4"/>
  <c r="N321" i="4"/>
  <c r="M321" i="4"/>
  <c r="G321" i="4"/>
  <c r="R321" i="4" s="1"/>
  <c r="V321" i="4" s="1"/>
  <c r="Q320" i="4"/>
  <c r="U320" i="4" s="1"/>
  <c r="P320" i="4"/>
  <c r="O320" i="4"/>
  <c r="N320" i="4"/>
  <c r="M320" i="4"/>
  <c r="G320" i="4"/>
  <c r="R320" i="4" s="1"/>
  <c r="V320" i="4" s="1"/>
  <c r="Q319" i="4"/>
  <c r="U319" i="4" s="1"/>
  <c r="P319" i="4"/>
  <c r="O319" i="4"/>
  <c r="N319" i="4"/>
  <c r="M319" i="4"/>
  <c r="G319" i="4"/>
  <c r="R319" i="4" s="1"/>
  <c r="V319" i="4" s="1"/>
  <c r="Q318" i="4"/>
  <c r="U318" i="4" s="1"/>
  <c r="P318" i="4"/>
  <c r="O318" i="4"/>
  <c r="N318" i="4"/>
  <c r="M318" i="4"/>
  <c r="G318" i="4"/>
  <c r="R318" i="4" s="1"/>
  <c r="V318" i="4" s="1"/>
  <c r="Q317" i="4"/>
  <c r="U317" i="4" s="1"/>
  <c r="P317" i="4"/>
  <c r="O317" i="4"/>
  <c r="N317" i="4"/>
  <c r="M317" i="4"/>
  <c r="G317" i="4"/>
  <c r="R317" i="4" s="1"/>
  <c r="V317" i="4" s="1"/>
  <c r="Q316" i="4"/>
  <c r="U316" i="4" s="1"/>
  <c r="P316" i="4"/>
  <c r="O316" i="4"/>
  <c r="N316" i="4"/>
  <c r="M316" i="4"/>
  <c r="J316" i="4" s="1"/>
  <c r="T316" i="4" s="1"/>
  <c r="G316" i="4"/>
  <c r="R316" i="4" s="1"/>
  <c r="V316" i="4" s="1"/>
  <c r="Q315" i="4"/>
  <c r="U315" i="4" s="1"/>
  <c r="P315" i="4"/>
  <c r="O315" i="4"/>
  <c r="N315" i="4"/>
  <c r="M315" i="4"/>
  <c r="G315" i="4"/>
  <c r="R315" i="4" s="1"/>
  <c r="V315" i="4" s="1"/>
  <c r="Q314" i="4"/>
  <c r="U314" i="4" s="1"/>
  <c r="P314" i="4"/>
  <c r="O314" i="4"/>
  <c r="N314" i="4"/>
  <c r="M314" i="4"/>
  <c r="G314" i="4"/>
  <c r="R314" i="4" s="1"/>
  <c r="V314" i="4" s="1"/>
  <c r="Q313" i="4"/>
  <c r="U313" i="4" s="1"/>
  <c r="P313" i="4"/>
  <c r="O313" i="4"/>
  <c r="N313" i="4"/>
  <c r="M313" i="4"/>
  <c r="G313" i="4"/>
  <c r="R313" i="4" s="1"/>
  <c r="V313" i="4" s="1"/>
  <c r="Q312" i="4"/>
  <c r="U312" i="4" s="1"/>
  <c r="P312" i="4"/>
  <c r="O312" i="4"/>
  <c r="N312" i="4"/>
  <c r="M312" i="4"/>
  <c r="G312" i="4"/>
  <c r="R312" i="4" s="1"/>
  <c r="V312" i="4" s="1"/>
  <c r="Q311" i="4"/>
  <c r="U311" i="4" s="1"/>
  <c r="P311" i="4"/>
  <c r="O311" i="4"/>
  <c r="N311" i="4"/>
  <c r="M311" i="4"/>
  <c r="G311" i="4"/>
  <c r="R311" i="4" s="1"/>
  <c r="V311" i="4" s="1"/>
  <c r="Q310" i="4"/>
  <c r="U310" i="4" s="1"/>
  <c r="P310" i="4"/>
  <c r="O310" i="4"/>
  <c r="N310" i="4"/>
  <c r="M310" i="4"/>
  <c r="G310" i="4"/>
  <c r="R310" i="4" s="1"/>
  <c r="V310" i="4" s="1"/>
  <c r="Q309" i="4"/>
  <c r="U309" i="4" s="1"/>
  <c r="P309" i="4"/>
  <c r="O309" i="4"/>
  <c r="N309" i="4"/>
  <c r="M309" i="4"/>
  <c r="G309" i="4"/>
  <c r="R309" i="4" s="1"/>
  <c r="V309" i="4" s="1"/>
  <c r="Q308" i="4"/>
  <c r="U308" i="4" s="1"/>
  <c r="P308" i="4"/>
  <c r="O308" i="4"/>
  <c r="N308" i="4"/>
  <c r="M308" i="4"/>
  <c r="G308" i="4"/>
  <c r="R308" i="4" s="1"/>
  <c r="V308" i="4" s="1"/>
  <c r="Q307" i="4"/>
  <c r="U307" i="4" s="1"/>
  <c r="P307" i="4"/>
  <c r="O307" i="4"/>
  <c r="N307" i="4"/>
  <c r="M307" i="4"/>
  <c r="G307" i="4"/>
  <c r="R307" i="4" s="1"/>
  <c r="V307" i="4" s="1"/>
  <c r="Q306" i="4"/>
  <c r="U306" i="4" s="1"/>
  <c r="P306" i="4"/>
  <c r="O306" i="4"/>
  <c r="N306" i="4"/>
  <c r="M306" i="4"/>
  <c r="G306" i="4"/>
  <c r="R306" i="4" s="1"/>
  <c r="V306" i="4" s="1"/>
  <c r="Q305" i="4"/>
  <c r="U305" i="4" s="1"/>
  <c r="P305" i="4"/>
  <c r="O305" i="4"/>
  <c r="N305" i="4"/>
  <c r="M305" i="4"/>
  <c r="G305" i="4"/>
  <c r="R305" i="4" s="1"/>
  <c r="V305" i="4" s="1"/>
  <c r="Q304" i="4"/>
  <c r="U304" i="4" s="1"/>
  <c r="P304" i="4"/>
  <c r="O304" i="4"/>
  <c r="N304" i="4"/>
  <c r="M304" i="4"/>
  <c r="G304" i="4"/>
  <c r="R304" i="4" s="1"/>
  <c r="V304" i="4" s="1"/>
  <c r="Q303" i="4"/>
  <c r="U303" i="4" s="1"/>
  <c r="P303" i="4"/>
  <c r="O303" i="4"/>
  <c r="N303" i="4"/>
  <c r="M303" i="4"/>
  <c r="G303" i="4"/>
  <c r="R303" i="4" s="1"/>
  <c r="V303" i="4" s="1"/>
  <c r="Q302" i="4"/>
  <c r="U302" i="4" s="1"/>
  <c r="P302" i="4"/>
  <c r="O302" i="4"/>
  <c r="N302" i="4"/>
  <c r="M302" i="4"/>
  <c r="G302" i="4"/>
  <c r="R302" i="4" s="1"/>
  <c r="V302" i="4" s="1"/>
  <c r="Q301" i="4"/>
  <c r="U301" i="4" s="1"/>
  <c r="P301" i="4"/>
  <c r="O301" i="4"/>
  <c r="N301" i="4"/>
  <c r="M301" i="4"/>
  <c r="G301" i="4"/>
  <c r="R301" i="4" s="1"/>
  <c r="V301" i="4" s="1"/>
  <c r="Q300" i="4"/>
  <c r="U300" i="4" s="1"/>
  <c r="P300" i="4"/>
  <c r="O300" i="4"/>
  <c r="N300" i="4"/>
  <c r="M300" i="4"/>
  <c r="G300" i="4"/>
  <c r="R300" i="4" s="1"/>
  <c r="V300" i="4" s="1"/>
  <c r="Q299" i="4"/>
  <c r="U299" i="4" s="1"/>
  <c r="P299" i="4"/>
  <c r="O299" i="4"/>
  <c r="N299" i="4"/>
  <c r="M299" i="4"/>
  <c r="G299" i="4"/>
  <c r="R299" i="4" s="1"/>
  <c r="V299" i="4" s="1"/>
  <c r="Q298" i="4"/>
  <c r="U298" i="4" s="1"/>
  <c r="P298" i="4"/>
  <c r="O298" i="4"/>
  <c r="N298" i="4"/>
  <c r="M298" i="4"/>
  <c r="G298" i="4"/>
  <c r="R298" i="4" s="1"/>
  <c r="V298" i="4" s="1"/>
  <c r="Q297" i="4"/>
  <c r="U297" i="4" s="1"/>
  <c r="P297" i="4"/>
  <c r="O297" i="4"/>
  <c r="N297" i="4"/>
  <c r="M297" i="4"/>
  <c r="G297" i="4"/>
  <c r="R297" i="4" s="1"/>
  <c r="V297" i="4" s="1"/>
  <c r="Q296" i="4"/>
  <c r="U296" i="4" s="1"/>
  <c r="P296" i="4"/>
  <c r="O296" i="4"/>
  <c r="N296" i="4"/>
  <c r="M296" i="4"/>
  <c r="G296" i="4"/>
  <c r="R296" i="4" s="1"/>
  <c r="V296" i="4" s="1"/>
  <c r="Q295" i="4"/>
  <c r="U295" i="4" s="1"/>
  <c r="P295" i="4"/>
  <c r="O295" i="4"/>
  <c r="N295" i="4"/>
  <c r="M295" i="4"/>
  <c r="G295" i="4"/>
  <c r="R295" i="4" s="1"/>
  <c r="V295" i="4" s="1"/>
  <c r="Q294" i="4"/>
  <c r="U294" i="4" s="1"/>
  <c r="P294" i="4"/>
  <c r="O294" i="4"/>
  <c r="N294" i="4"/>
  <c r="M294" i="4"/>
  <c r="G294" i="4"/>
  <c r="R294" i="4" s="1"/>
  <c r="V294" i="4" s="1"/>
  <c r="Q293" i="4"/>
  <c r="U293" i="4" s="1"/>
  <c r="P293" i="4"/>
  <c r="O293" i="4"/>
  <c r="N293" i="4"/>
  <c r="M293" i="4"/>
  <c r="G293" i="4"/>
  <c r="R293" i="4" s="1"/>
  <c r="V293" i="4" s="1"/>
  <c r="Q292" i="4"/>
  <c r="U292" i="4" s="1"/>
  <c r="P292" i="4"/>
  <c r="O292" i="4"/>
  <c r="N292" i="4"/>
  <c r="M292" i="4"/>
  <c r="G292" i="4"/>
  <c r="R292" i="4" s="1"/>
  <c r="V292" i="4" s="1"/>
  <c r="Q291" i="4"/>
  <c r="U291" i="4" s="1"/>
  <c r="P291" i="4"/>
  <c r="O291" i="4"/>
  <c r="N291" i="4"/>
  <c r="M291" i="4"/>
  <c r="G291" i="4"/>
  <c r="R291" i="4" s="1"/>
  <c r="V291" i="4" s="1"/>
  <c r="Q290" i="4"/>
  <c r="U290" i="4" s="1"/>
  <c r="P290" i="4"/>
  <c r="O290" i="4"/>
  <c r="N290" i="4"/>
  <c r="M290" i="4"/>
  <c r="G290" i="4"/>
  <c r="R290" i="4" s="1"/>
  <c r="V290" i="4" s="1"/>
  <c r="Q289" i="4"/>
  <c r="U289" i="4" s="1"/>
  <c r="P289" i="4"/>
  <c r="O289" i="4"/>
  <c r="N289" i="4"/>
  <c r="M289" i="4"/>
  <c r="G289" i="4"/>
  <c r="R289" i="4" s="1"/>
  <c r="V289" i="4" s="1"/>
  <c r="Q288" i="4"/>
  <c r="U288" i="4" s="1"/>
  <c r="P288" i="4"/>
  <c r="O288" i="4"/>
  <c r="N288" i="4"/>
  <c r="M288" i="4"/>
  <c r="G288" i="4"/>
  <c r="R288" i="4" s="1"/>
  <c r="V288" i="4" s="1"/>
  <c r="Q287" i="4"/>
  <c r="U287" i="4" s="1"/>
  <c r="P287" i="4"/>
  <c r="O287" i="4"/>
  <c r="N287" i="4"/>
  <c r="M287" i="4"/>
  <c r="G287" i="4"/>
  <c r="R287" i="4" s="1"/>
  <c r="V287" i="4" s="1"/>
  <c r="Q286" i="4"/>
  <c r="U286" i="4" s="1"/>
  <c r="P286" i="4"/>
  <c r="O286" i="4"/>
  <c r="N286" i="4"/>
  <c r="M286" i="4"/>
  <c r="G286" i="4"/>
  <c r="R286" i="4" s="1"/>
  <c r="V286" i="4" s="1"/>
  <c r="Q285" i="4"/>
  <c r="U285" i="4" s="1"/>
  <c r="P285" i="4"/>
  <c r="O285" i="4"/>
  <c r="N285" i="4"/>
  <c r="M285" i="4"/>
  <c r="G285" i="4"/>
  <c r="R285" i="4" s="1"/>
  <c r="V285" i="4" s="1"/>
  <c r="Q284" i="4"/>
  <c r="U284" i="4" s="1"/>
  <c r="P284" i="4"/>
  <c r="O284" i="4"/>
  <c r="N284" i="4"/>
  <c r="M284" i="4"/>
  <c r="G284" i="4"/>
  <c r="R284" i="4" s="1"/>
  <c r="V284" i="4" s="1"/>
  <c r="Q283" i="4"/>
  <c r="U283" i="4" s="1"/>
  <c r="P283" i="4"/>
  <c r="O283" i="4"/>
  <c r="N283" i="4"/>
  <c r="M283" i="4"/>
  <c r="G283" i="4"/>
  <c r="R283" i="4" s="1"/>
  <c r="V283" i="4" s="1"/>
  <c r="Q282" i="4"/>
  <c r="U282" i="4" s="1"/>
  <c r="P282" i="4"/>
  <c r="O282" i="4"/>
  <c r="N282" i="4"/>
  <c r="M282" i="4"/>
  <c r="G282" i="4"/>
  <c r="R282" i="4" s="1"/>
  <c r="V282" i="4" s="1"/>
  <c r="Q281" i="4"/>
  <c r="U281" i="4" s="1"/>
  <c r="P281" i="4"/>
  <c r="O281" i="4"/>
  <c r="N281" i="4"/>
  <c r="M281" i="4"/>
  <c r="G281" i="4"/>
  <c r="R281" i="4" s="1"/>
  <c r="V281" i="4" s="1"/>
  <c r="Q280" i="4"/>
  <c r="U280" i="4" s="1"/>
  <c r="P280" i="4"/>
  <c r="O280" i="4"/>
  <c r="N280" i="4"/>
  <c r="M280" i="4"/>
  <c r="G280" i="4"/>
  <c r="R280" i="4" s="1"/>
  <c r="V280" i="4" s="1"/>
  <c r="Q279" i="4"/>
  <c r="U279" i="4" s="1"/>
  <c r="P279" i="4"/>
  <c r="O279" i="4"/>
  <c r="N279" i="4"/>
  <c r="M279" i="4"/>
  <c r="G279" i="4"/>
  <c r="R279" i="4" s="1"/>
  <c r="V279" i="4" s="1"/>
  <c r="Q278" i="4"/>
  <c r="U278" i="4" s="1"/>
  <c r="P278" i="4"/>
  <c r="O278" i="4"/>
  <c r="N278" i="4"/>
  <c r="M278" i="4"/>
  <c r="G278" i="4"/>
  <c r="R278" i="4" s="1"/>
  <c r="V278" i="4" s="1"/>
  <c r="Q277" i="4"/>
  <c r="U277" i="4" s="1"/>
  <c r="P277" i="4"/>
  <c r="O277" i="4"/>
  <c r="N277" i="4"/>
  <c r="M277" i="4"/>
  <c r="G277" i="4"/>
  <c r="R277" i="4" s="1"/>
  <c r="V277" i="4" s="1"/>
  <c r="Q276" i="4"/>
  <c r="U276" i="4" s="1"/>
  <c r="P276" i="4"/>
  <c r="O276" i="4"/>
  <c r="N276" i="4"/>
  <c r="M276" i="4"/>
  <c r="G276" i="4"/>
  <c r="R276" i="4" s="1"/>
  <c r="V276" i="4" s="1"/>
  <c r="Q275" i="4"/>
  <c r="U275" i="4" s="1"/>
  <c r="P275" i="4"/>
  <c r="O275" i="4"/>
  <c r="N275" i="4"/>
  <c r="M275" i="4"/>
  <c r="G275" i="4"/>
  <c r="R275" i="4" s="1"/>
  <c r="V275" i="4" s="1"/>
  <c r="Q274" i="4"/>
  <c r="U274" i="4" s="1"/>
  <c r="P274" i="4"/>
  <c r="O274" i="4"/>
  <c r="N274" i="4"/>
  <c r="M274" i="4"/>
  <c r="G274" i="4"/>
  <c r="R274" i="4" s="1"/>
  <c r="V274" i="4" s="1"/>
  <c r="Q273" i="4"/>
  <c r="U273" i="4" s="1"/>
  <c r="P273" i="4"/>
  <c r="O273" i="4"/>
  <c r="N273" i="4"/>
  <c r="M273" i="4"/>
  <c r="G273" i="4"/>
  <c r="R273" i="4" s="1"/>
  <c r="V273" i="4" s="1"/>
  <c r="Q272" i="4"/>
  <c r="U272" i="4" s="1"/>
  <c r="P272" i="4"/>
  <c r="O272" i="4"/>
  <c r="N272" i="4"/>
  <c r="M272" i="4"/>
  <c r="G272" i="4"/>
  <c r="R272" i="4" s="1"/>
  <c r="V272" i="4" s="1"/>
  <c r="Q271" i="4"/>
  <c r="U271" i="4" s="1"/>
  <c r="P271" i="4"/>
  <c r="O271" i="4"/>
  <c r="N271" i="4"/>
  <c r="M271" i="4"/>
  <c r="G271" i="4"/>
  <c r="R271" i="4" s="1"/>
  <c r="V271" i="4" s="1"/>
  <c r="Q270" i="4"/>
  <c r="U270" i="4" s="1"/>
  <c r="P270" i="4"/>
  <c r="O270" i="4"/>
  <c r="N270" i="4"/>
  <c r="M270" i="4"/>
  <c r="G270" i="4"/>
  <c r="R270" i="4" s="1"/>
  <c r="V270" i="4" s="1"/>
  <c r="Q269" i="4"/>
  <c r="U269" i="4" s="1"/>
  <c r="P269" i="4"/>
  <c r="O269" i="4"/>
  <c r="N269" i="4"/>
  <c r="M269" i="4"/>
  <c r="G269" i="4"/>
  <c r="R269" i="4" s="1"/>
  <c r="V269" i="4" s="1"/>
  <c r="Q268" i="4"/>
  <c r="U268" i="4" s="1"/>
  <c r="P268" i="4"/>
  <c r="O268" i="4"/>
  <c r="N268" i="4"/>
  <c r="M268" i="4"/>
  <c r="G268" i="4"/>
  <c r="R268" i="4" s="1"/>
  <c r="V268" i="4" s="1"/>
  <c r="Q267" i="4"/>
  <c r="U267" i="4" s="1"/>
  <c r="P267" i="4"/>
  <c r="O267" i="4"/>
  <c r="N267" i="4"/>
  <c r="M267" i="4"/>
  <c r="G267" i="4"/>
  <c r="R267" i="4" s="1"/>
  <c r="V267" i="4" s="1"/>
  <c r="Q266" i="4"/>
  <c r="U266" i="4" s="1"/>
  <c r="P266" i="4"/>
  <c r="O266" i="4"/>
  <c r="N266" i="4"/>
  <c r="M266" i="4"/>
  <c r="G266" i="4"/>
  <c r="R266" i="4" s="1"/>
  <c r="V266" i="4" s="1"/>
  <c r="Q265" i="4"/>
  <c r="U265" i="4" s="1"/>
  <c r="P265" i="4"/>
  <c r="O265" i="4"/>
  <c r="N265" i="4"/>
  <c r="M265" i="4"/>
  <c r="G265" i="4"/>
  <c r="R265" i="4" s="1"/>
  <c r="V265" i="4" s="1"/>
  <c r="Q264" i="4"/>
  <c r="U264" i="4" s="1"/>
  <c r="P264" i="4"/>
  <c r="O264" i="4"/>
  <c r="N264" i="4"/>
  <c r="M264" i="4"/>
  <c r="G264" i="4"/>
  <c r="R264" i="4" s="1"/>
  <c r="V264" i="4" s="1"/>
  <c r="Q263" i="4"/>
  <c r="U263" i="4" s="1"/>
  <c r="P263" i="4"/>
  <c r="O263" i="4"/>
  <c r="N263" i="4"/>
  <c r="M263" i="4"/>
  <c r="G263" i="4"/>
  <c r="R263" i="4" s="1"/>
  <c r="V263" i="4" s="1"/>
  <c r="Q262" i="4"/>
  <c r="U262" i="4" s="1"/>
  <c r="P262" i="4"/>
  <c r="O262" i="4"/>
  <c r="N262" i="4"/>
  <c r="M262" i="4"/>
  <c r="G262" i="4"/>
  <c r="R262" i="4" s="1"/>
  <c r="V262" i="4" s="1"/>
  <c r="Q261" i="4"/>
  <c r="U261" i="4" s="1"/>
  <c r="P261" i="4"/>
  <c r="O261" i="4"/>
  <c r="N261" i="4"/>
  <c r="M261" i="4"/>
  <c r="G261" i="4"/>
  <c r="R261" i="4" s="1"/>
  <c r="V261" i="4" s="1"/>
  <c r="Q260" i="4"/>
  <c r="U260" i="4" s="1"/>
  <c r="P260" i="4"/>
  <c r="O260" i="4"/>
  <c r="N260" i="4"/>
  <c r="J260" i="4" s="1"/>
  <c r="T260" i="4" s="1"/>
  <c r="M260" i="4"/>
  <c r="G260" i="4"/>
  <c r="R260" i="4" s="1"/>
  <c r="V260" i="4" s="1"/>
  <c r="Q259" i="4"/>
  <c r="U259" i="4" s="1"/>
  <c r="P259" i="4"/>
  <c r="O259" i="4"/>
  <c r="N259" i="4"/>
  <c r="M259" i="4"/>
  <c r="G259" i="4"/>
  <c r="R259" i="4" s="1"/>
  <c r="V259" i="4" s="1"/>
  <c r="Q258" i="4"/>
  <c r="U258" i="4" s="1"/>
  <c r="P258" i="4"/>
  <c r="O258" i="4"/>
  <c r="N258" i="4"/>
  <c r="M258" i="4"/>
  <c r="G258" i="4"/>
  <c r="R258" i="4" s="1"/>
  <c r="V258" i="4" s="1"/>
  <c r="Q257" i="4"/>
  <c r="U257" i="4" s="1"/>
  <c r="P257" i="4"/>
  <c r="O257" i="4"/>
  <c r="N257" i="4"/>
  <c r="M257" i="4"/>
  <c r="G257" i="4"/>
  <c r="R257" i="4" s="1"/>
  <c r="V257" i="4" s="1"/>
  <c r="Q256" i="4"/>
  <c r="U256" i="4" s="1"/>
  <c r="P256" i="4"/>
  <c r="O256" i="4"/>
  <c r="N256" i="4"/>
  <c r="M256" i="4"/>
  <c r="G256" i="4"/>
  <c r="R256" i="4" s="1"/>
  <c r="V256" i="4" s="1"/>
  <c r="Q255" i="4"/>
  <c r="U255" i="4" s="1"/>
  <c r="P255" i="4"/>
  <c r="O255" i="4"/>
  <c r="N255" i="4"/>
  <c r="M255" i="4"/>
  <c r="G255" i="4"/>
  <c r="R255" i="4" s="1"/>
  <c r="V255" i="4" s="1"/>
  <c r="Q254" i="4"/>
  <c r="U254" i="4" s="1"/>
  <c r="P254" i="4"/>
  <c r="O254" i="4"/>
  <c r="N254" i="4"/>
  <c r="M254" i="4"/>
  <c r="G254" i="4"/>
  <c r="R254" i="4" s="1"/>
  <c r="V254" i="4" s="1"/>
  <c r="Q253" i="4"/>
  <c r="U253" i="4" s="1"/>
  <c r="P253" i="4"/>
  <c r="O253" i="4"/>
  <c r="N253" i="4"/>
  <c r="M253" i="4"/>
  <c r="G253" i="4"/>
  <c r="R253" i="4" s="1"/>
  <c r="V253" i="4" s="1"/>
  <c r="Q252" i="4"/>
  <c r="U252" i="4" s="1"/>
  <c r="P252" i="4"/>
  <c r="O252" i="4"/>
  <c r="N252" i="4"/>
  <c r="M252" i="4"/>
  <c r="G252" i="4"/>
  <c r="R252" i="4" s="1"/>
  <c r="V252" i="4" s="1"/>
  <c r="Q251" i="4"/>
  <c r="U251" i="4" s="1"/>
  <c r="P251" i="4"/>
  <c r="O251" i="4"/>
  <c r="N251" i="4"/>
  <c r="M251" i="4"/>
  <c r="G251" i="4"/>
  <c r="R251" i="4" s="1"/>
  <c r="V251" i="4" s="1"/>
  <c r="Q250" i="4"/>
  <c r="U250" i="4" s="1"/>
  <c r="P250" i="4"/>
  <c r="O250" i="4"/>
  <c r="N250" i="4"/>
  <c r="M250" i="4"/>
  <c r="G250" i="4"/>
  <c r="R250" i="4" s="1"/>
  <c r="V250" i="4" s="1"/>
  <c r="Q249" i="4"/>
  <c r="U249" i="4" s="1"/>
  <c r="P249" i="4"/>
  <c r="O249" i="4"/>
  <c r="N249" i="4"/>
  <c r="M249" i="4"/>
  <c r="G249" i="4"/>
  <c r="R249" i="4" s="1"/>
  <c r="V249" i="4" s="1"/>
  <c r="Q248" i="4"/>
  <c r="U248" i="4" s="1"/>
  <c r="P248" i="4"/>
  <c r="O248" i="4"/>
  <c r="N248" i="4"/>
  <c r="M248" i="4"/>
  <c r="G248" i="4"/>
  <c r="R248" i="4" s="1"/>
  <c r="V248" i="4" s="1"/>
  <c r="Q247" i="4"/>
  <c r="U247" i="4" s="1"/>
  <c r="P247" i="4"/>
  <c r="O247" i="4"/>
  <c r="N247" i="4"/>
  <c r="M247" i="4"/>
  <c r="G247" i="4"/>
  <c r="R247" i="4" s="1"/>
  <c r="V247" i="4" s="1"/>
  <c r="Q246" i="4"/>
  <c r="U246" i="4" s="1"/>
  <c r="P246" i="4"/>
  <c r="O246" i="4"/>
  <c r="N246" i="4"/>
  <c r="M246" i="4"/>
  <c r="G246" i="4"/>
  <c r="R246" i="4" s="1"/>
  <c r="V246" i="4" s="1"/>
  <c r="Q245" i="4"/>
  <c r="U245" i="4" s="1"/>
  <c r="P245" i="4"/>
  <c r="O245" i="4"/>
  <c r="N245" i="4"/>
  <c r="M245" i="4"/>
  <c r="G245" i="4"/>
  <c r="R245" i="4" s="1"/>
  <c r="V245" i="4" s="1"/>
  <c r="Q244" i="4"/>
  <c r="U244" i="4" s="1"/>
  <c r="P244" i="4"/>
  <c r="O244" i="4"/>
  <c r="N244" i="4"/>
  <c r="M244" i="4"/>
  <c r="G244" i="4"/>
  <c r="R244" i="4" s="1"/>
  <c r="V244" i="4" s="1"/>
  <c r="Q243" i="4"/>
  <c r="U243" i="4" s="1"/>
  <c r="P243" i="4"/>
  <c r="O243" i="4"/>
  <c r="N243" i="4"/>
  <c r="M243" i="4"/>
  <c r="G243" i="4"/>
  <c r="R243" i="4" s="1"/>
  <c r="V243" i="4" s="1"/>
  <c r="Q242" i="4"/>
  <c r="U242" i="4" s="1"/>
  <c r="P242" i="4"/>
  <c r="O242" i="4"/>
  <c r="N242" i="4"/>
  <c r="M242" i="4"/>
  <c r="G242" i="4"/>
  <c r="R242" i="4" s="1"/>
  <c r="V242" i="4" s="1"/>
  <c r="Q241" i="4"/>
  <c r="U241" i="4" s="1"/>
  <c r="P241" i="4"/>
  <c r="O241" i="4"/>
  <c r="N241" i="4"/>
  <c r="M241" i="4"/>
  <c r="J241" i="4" s="1"/>
  <c r="G241" i="4"/>
  <c r="R241" i="4" s="1"/>
  <c r="V241" i="4" s="1"/>
  <c r="Q240" i="4"/>
  <c r="U240" i="4" s="1"/>
  <c r="P240" i="4"/>
  <c r="O240" i="4"/>
  <c r="N240" i="4"/>
  <c r="M240" i="4"/>
  <c r="G240" i="4"/>
  <c r="R240" i="4" s="1"/>
  <c r="V240" i="4" s="1"/>
  <c r="Q239" i="4"/>
  <c r="U239" i="4" s="1"/>
  <c r="P239" i="4"/>
  <c r="O239" i="4"/>
  <c r="N239" i="4"/>
  <c r="M239" i="4"/>
  <c r="G239" i="4"/>
  <c r="R239" i="4" s="1"/>
  <c r="V239" i="4" s="1"/>
  <c r="Q238" i="4"/>
  <c r="U238" i="4" s="1"/>
  <c r="P238" i="4"/>
  <c r="O238" i="4"/>
  <c r="N238" i="4"/>
  <c r="M238" i="4"/>
  <c r="G238" i="4"/>
  <c r="R238" i="4" s="1"/>
  <c r="V238" i="4" s="1"/>
  <c r="Q237" i="4"/>
  <c r="U237" i="4" s="1"/>
  <c r="P237" i="4"/>
  <c r="O237" i="4"/>
  <c r="N237" i="4"/>
  <c r="M237" i="4"/>
  <c r="G237" i="4"/>
  <c r="R237" i="4" s="1"/>
  <c r="V237" i="4" s="1"/>
  <c r="Q236" i="4"/>
  <c r="U236" i="4" s="1"/>
  <c r="P236" i="4"/>
  <c r="O236" i="4"/>
  <c r="N236" i="4"/>
  <c r="M236" i="4"/>
  <c r="G236" i="4"/>
  <c r="R236" i="4" s="1"/>
  <c r="V236" i="4" s="1"/>
  <c r="Q235" i="4"/>
  <c r="U235" i="4" s="1"/>
  <c r="P235" i="4"/>
  <c r="O235" i="4"/>
  <c r="N235" i="4"/>
  <c r="M235" i="4"/>
  <c r="G235" i="4"/>
  <c r="R235" i="4" s="1"/>
  <c r="V235" i="4" s="1"/>
  <c r="Q234" i="4"/>
  <c r="U234" i="4" s="1"/>
  <c r="P234" i="4"/>
  <c r="O234" i="4"/>
  <c r="N234" i="4"/>
  <c r="M234" i="4"/>
  <c r="G234" i="4"/>
  <c r="R234" i="4" s="1"/>
  <c r="V234" i="4" s="1"/>
  <c r="Q233" i="4"/>
  <c r="U233" i="4" s="1"/>
  <c r="P233" i="4"/>
  <c r="O233" i="4"/>
  <c r="N233" i="4"/>
  <c r="M233" i="4"/>
  <c r="G233" i="4"/>
  <c r="R233" i="4" s="1"/>
  <c r="V233" i="4" s="1"/>
  <c r="Q232" i="4"/>
  <c r="U232" i="4" s="1"/>
  <c r="P232" i="4"/>
  <c r="O232" i="4"/>
  <c r="N232" i="4"/>
  <c r="M232" i="4"/>
  <c r="G232" i="4"/>
  <c r="R232" i="4" s="1"/>
  <c r="V232" i="4" s="1"/>
  <c r="Q231" i="4"/>
  <c r="U231" i="4" s="1"/>
  <c r="P231" i="4"/>
  <c r="O231" i="4"/>
  <c r="N231" i="4"/>
  <c r="M231" i="4"/>
  <c r="G231" i="4"/>
  <c r="R231" i="4" s="1"/>
  <c r="V231" i="4" s="1"/>
  <c r="Q230" i="4"/>
  <c r="U230" i="4" s="1"/>
  <c r="P230" i="4"/>
  <c r="O230" i="4"/>
  <c r="N230" i="4"/>
  <c r="M230" i="4"/>
  <c r="G230" i="4"/>
  <c r="R230" i="4" s="1"/>
  <c r="V230" i="4" s="1"/>
  <c r="Q229" i="4"/>
  <c r="U229" i="4" s="1"/>
  <c r="P229" i="4"/>
  <c r="O229" i="4"/>
  <c r="N229" i="4"/>
  <c r="M229" i="4"/>
  <c r="G229" i="4"/>
  <c r="R229" i="4" s="1"/>
  <c r="V229" i="4" s="1"/>
  <c r="Q228" i="4"/>
  <c r="U228" i="4" s="1"/>
  <c r="P228" i="4"/>
  <c r="O228" i="4"/>
  <c r="N228" i="4"/>
  <c r="M228" i="4"/>
  <c r="G228" i="4"/>
  <c r="R228" i="4" s="1"/>
  <c r="V228" i="4" s="1"/>
  <c r="Q227" i="4"/>
  <c r="U227" i="4" s="1"/>
  <c r="P227" i="4"/>
  <c r="O227" i="4"/>
  <c r="N227" i="4"/>
  <c r="M227" i="4"/>
  <c r="G227" i="4"/>
  <c r="R227" i="4" s="1"/>
  <c r="V227" i="4" s="1"/>
  <c r="Q226" i="4"/>
  <c r="U226" i="4" s="1"/>
  <c r="P226" i="4"/>
  <c r="O226" i="4"/>
  <c r="N226" i="4"/>
  <c r="M226" i="4"/>
  <c r="G226" i="4"/>
  <c r="R226" i="4" s="1"/>
  <c r="V226" i="4" s="1"/>
  <c r="Q225" i="4"/>
  <c r="U225" i="4" s="1"/>
  <c r="P225" i="4"/>
  <c r="O225" i="4"/>
  <c r="N225" i="4"/>
  <c r="M225" i="4"/>
  <c r="J225" i="4" s="1"/>
  <c r="G225" i="4"/>
  <c r="R225" i="4" s="1"/>
  <c r="V225" i="4" s="1"/>
  <c r="Q224" i="4"/>
  <c r="U224" i="4" s="1"/>
  <c r="P224" i="4"/>
  <c r="O224" i="4"/>
  <c r="N224" i="4"/>
  <c r="M224" i="4"/>
  <c r="G224" i="4"/>
  <c r="R224" i="4" s="1"/>
  <c r="V224" i="4" s="1"/>
  <c r="Q223" i="4"/>
  <c r="U223" i="4" s="1"/>
  <c r="P223" i="4"/>
  <c r="O223" i="4"/>
  <c r="N223" i="4"/>
  <c r="M223" i="4"/>
  <c r="G223" i="4"/>
  <c r="R223" i="4" s="1"/>
  <c r="V223" i="4" s="1"/>
  <c r="Q222" i="4"/>
  <c r="U222" i="4" s="1"/>
  <c r="P222" i="4"/>
  <c r="O222" i="4"/>
  <c r="N222" i="4"/>
  <c r="M222" i="4"/>
  <c r="G222" i="4"/>
  <c r="R222" i="4" s="1"/>
  <c r="V222" i="4" s="1"/>
  <c r="Q221" i="4"/>
  <c r="U221" i="4" s="1"/>
  <c r="P221" i="4"/>
  <c r="O221" i="4"/>
  <c r="N221" i="4"/>
  <c r="M221" i="4"/>
  <c r="G221" i="4"/>
  <c r="R221" i="4" s="1"/>
  <c r="V221" i="4" s="1"/>
  <c r="Q220" i="4"/>
  <c r="U220" i="4" s="1"/>
  <c r="P220" i="4"/>
  <c r="O220" i="4"/>
  <c r="N220" i="4"/>
  <c r="M220" i="4"/>
  <c r="G220" i="4"/>
  <c r="R220" i="4" s="1"/>
  <c r="V220" i="4" s="1"/>
  <c r="Q219" i="4"/>
  <c r="U219" i="4" s="1"/>
  <c r="P219" i="4"/>
  <c r="O219" i="4"/>
  <c r="N219" i="4"/>
  <c r="M219" i="4"/>
  <c r="G219" i="4"/>
  <c r="R219" i="4" s="1"/>
  <c r="V219" i="4" s="1"/>
  <c r="Q218" i="4"/>
  <c r="U218" i="4" s="1"/>
  <c r="P218" i="4"/>
  <c r="O218" i="4"/>
  <c r="N218" i="4"/>
  <c r="M218" i="4"/>
  <c r="G218" i="4"/>
  <c r="R218" i="4" s="1"/>
  <c r="V218" i="4" s="1"/>
  <c r="Q217" i="4"/>
  <c r="U217" i="4" s="1"/>
  <c r="P217" i="4"/>
  <c r="O217" i="4"/>
  <c r="N217" i="4"/>
  <c r="M217" i="4"/>
  <c r="G217" i="4"/>
  <c r="R217" i="4" s="1"/>
  <c r="V217" i="4" s="1"/>
  <c r="Q216" i="4"/>
  <c r="U216" i="4" s="1"/>
  <c r="P216" i="4"/>
  <c r="O216" i="4"/>
  <c r="N216" i="4"/>
  <c r="M216" i="4"/>
  <c r="G216" i="4"/>
  <c r="R216" i="4" s="1"/>
  <c r="V216" i="4" s="1"/>
  <c r="Q215" i="4"/>
  <c r="U215" i="4" s="1"/>
  <c r="P215" i="4"/>
  <c r="O215" i="4"/>
  <c r="N215" i="4"/>
  <c r="M215" i="4"/>
  <c r="G215" i="4"/>
  <c r="R215" i="4" s="1"/>
  <c r="V215" i="4" s="1"/>
  <c r="Q214" i="4"/>
  <c r="U214" i="4" s="1"/>
  <c r="P214" i="4"/>
  <c r="O214" i="4"/>
  <c r="N214" i="4"/>
  <c r="M214" i="4"/>
  <c r="G214" i="4"/>
  <c r="R214" i="4" s="1"/>
  <c r="V214" i="4" s="1"/>
  <c r="Q213" i="4"/>
  <c r="U213" i="4" s="1"/>
  <c r="P213" i="4"/>
  <c r="O213" i="4"/>
  <c r="N213" i="4"/>
  <c r="M213" i="4"/>
  <c r="G213" i="4"/>
  <c r="R213" i="4" s="1"/>
  <c r="V213" i="4" s="1"/>
  <c r="Q212" i="4"/>
  <c r="U212" i="4" s="1"/>
  <c r="P212" i="4"/>
  <c r="O212" i="4"/>
  <c r="N212" i="4"/>
  <c r="M212" i="4"/>
  <c r="G212" i="4"/>
  <c r="R212" i="4" s="1"/>
  <c r="V212" i="4" s="1"/>
  <c r="Q211" i="4"/>
  <c r="U211" i="4" s="1"/>
  <c r="P211" i="4"/>
  <c r="O211" i="4"/>
  <c r="N211" i="4"/>
  <c r="M211" i="4"/>
  <c r="G211" i="4"/>
  <c r="R211" i="4" s="1"/>
  <c r="V211" i="4" s="1"/>
  <c r="Q210" i="4"/>
  <c r="U210" i="4" s="1"/>
  <c r="P210" i="4"/>
  <c r="O210" i="4"/>
  <c r="N210" i="4"/>
  <c r="M210" i="4"/>
  <c r="G210" i="4"/>
  <c r="R210" i="4" s="1"/>
  <c r="V210" i="4" s="1"/>
  <c r="Q209" i="4"/>
  <c r="U209" i="4" s="1"/>
  <c r="P209" i="4"/>
  <c r="O209" i="4"/>
  <c r="N209" i="4"/>
  <c r="M209" i="4"/>
  <c r="G209" i="4"/>
  <c r="R209" i="4" s="1"/>
  <c r="V209" i="4" s="1"/>
  <c r="Q208" i="4"/>
  <c r="U208" i="4" s="1"/>
  <c r="P208" i="4"/>
  <c r="O208" i="4"/>
  <c r="N208" i="4"/>
  <c r="M208" i="4"/>
  <c r="G208" i="4"/>
  <c r="R208" i="4" s="1"/>
  <c r="V208" i="4" s="1"/>
  <c r="Q207" i="4"/>
  <c r="U207" i="4" s="1"/>
  <c r="P207" i="4"/>
  <c r="O207" i="4"/>
  <c r="N207" i="4"/>
  <c r="M207" i="4"/>
  <c r="G207" i="4"/>
  <c r="R207" i="4" s="1"/>
  <c r="V207" i="4" s="1"/>
  <c r="Q206" i="4"/>
  <c r="U206" i="4" s="1"/>
  <c r="P206" i="4"/>
  <c r="O206" i="4"/>
  <c r="N206" i="4"/>
  <c r="M206" i="4"/>
  <c r="G206" i="4"/>
  <c r="R206" i="4" s="1"/>
  <c r="V206" i="4" s="1"/>
  <c r="Q205" i="4"/>
  <c r="U205" i="4" s="1"/>
  <c r="P205" i="4"/>
  <c r="O205" i="4"/>
  <c r="N205" i="4"/>
  <c r="M205" i="4"/>
  <c r="G205" i="4"/>
  <c r="R205" i="4" s="1"/>
  <c r="V205" i="4" s="1"/>
  <c r="Q204" i="4"/>
  <c r="U204" i="4" s="1"/>
  <c r="P204" i="4"/>
  <c r="O204" i="4"/>
  <c r="N204" i="4"/>
  <c r="M204" i="4"/>
  <c r="G204" i="4"/>
  <c r="R204" i="4" s="1"/>
  <c r="V204" i="4" s="1"/>
  <c r="Q203" i="4"/>
  <c r="U203" i="4" s="1"/>
  <c r="P203" i="4"/>
  <c r="O203" i="4"/>
  <c r="N203" i="4"/>
  <c r="M203" i="4"/>
  <c r="G203" i="4"/>
  <c r="R203" i="4" s="1"/>
  <c r="V203" i="4" s="1"/>
  <c r="Q202" i="4"/>
  <c r="U202" i="4" s="1"/>
  <c r="P202" i="4"/>
  <c r="O202" i="4"/>
  <c r="N202" i="4"/>
  <c r="M202" i="4"/>
  <c r="G202" i="4"/>
  <c r="R202" i="4" s="1"/>
  <c r="V202" i="4" s="1"/>
  <c r="Q201" i="4"/>
  <c r="U201" i="4" s="1"/>
  <c r="P201" i="4"/>
  <c r="O201" i="4"/>
  <c r="N201" i="4"/>
  <c r="M201" i="4"/>
  <c r="G201" i="4"/>
  <c r="R201" i="4" s="1"/>
  <c r="V201" i="4" s="1"/>
  <c r="Q200" i="4"/>
  <c r="U200" i="4" s="1"/>
  <c r="P200" i="4"/>
  <c r="O200" i="4"/>
  <c r="N200" i="4"/>
  <c r="M200" i="4"/>
  <c r="G200" i="4"/>
  <c r="R200" i="4" s="1"/>
  <c r="V200" i="4" s="1"/>
  <c r="Q199" i="4"/>
  <c r="U199" i="4" s="1"/>
  <c r="P199" i="4"/>
  <c r="O199" i="4"/>
  <c r="N199" i="4"/>
  <c r="M199" i="4"/>
  <c r="G199" i="4"/>
  <c r="R199" i="4" s="1"/>
  <c r="V199" i="4" s="1"/>
  <c r="Q198" i="4"/>
  <c r="U198" i="4" s="1"/>
  <c r="P198" i="4"/>
  <c r="O198" i="4"/>
  <c r="N198" i="4"/>
  <c r="M198" i="4"/>
  <c r="G198" i="4"/>
  <c r="R198" i="4" s="1"/>
  <c r="V198" i="4" s="1"/>
  <c r="Q197" i="4"/>
  <c r="U197" i="4" s="1"/>
  <c r="P197" i="4"/>
  <c r="O197" i="4"/>
  <c r="N197" i="4"/>
  <c r="M197" i="4"/>
  <c r="G197" i="4"/>
  <c r="R197" i="4" s="1"/>
  <c r="V197" i="4" s="1"/>
  <c r="Q196" i="4"/>
  <c r="U196" i="4" s="1"/>
  <c r="P196" i="4"/>
  <c r="O196" i="4"/>
  <c r="N196" i="4"/>
  <c r="M196" i="4"/>
  <c r="G196" i="4"/>
  <c r="R196" i="4" s="1"/>
  <c r="V196" i="4" s="1"/>
  <c r="Q195" i="4"/>
  <c r="U195" i="4" s="1"/>
  <c r="P195" i="4"/>
  <c r="O195" i="4"/>
  <c r="N195" i="4"/>
  <c r="M195" i="4"/>
  <c r="G195" i="4"/>
  <c r="R195" i="4" s="1"/>
  <c r="V195" i="4" s="1"/>
  <c r="Q194" i="4"/>
  <c r="U194" i="4" s="1"/>
  <c r="P194" i="4"/>
  <c r="O194" i="4"/>
  <c r="N194" i="4"/>
  <c r="M194" i="4"/>
  <c r="G194" i="4"/>
  <c r="R194" i="4" s="1"/>
  <c r="V194" i="4" s="1"/>
  <c r="Q193" i="4"/>
  <c r="U193" i="4" s="1"/>
  <c r="P193" i="4"/>
  <c r="O193" i="4"/>
  <c r="N193" i="4"/>
  <c r="M193" i="4"/>
  <c r="G193" i="4"/>
  <c r="R193" i="4" s="1"/>
  <c r="V193" i="4" s="1"/>
  <c r="Q192" i="4"/>
  <c r="U192" i="4" s="1"/>
  <c r="P192" i="4"/>
  <c r="O192" i="4"/>
  <c r="N192" i="4"/>
  <c r="M192" i="4"/>
  <c r="G192" i="4"/>
  <c r="R192" i="4" s="1"/>
  <c r="V192" i="4" s="1"/>
  <c r="Q191" i="4"/>
  <c r="U191" i="4" s="1"/>
  <c r="P191" i="4"/>
  <c r="O191" i="4"/>
  <c r="N191" i="4"/>
  <c r="M191" i="4"/>
  <c r="G191" i="4"/>
  <c r="R191" i="4" s="1"/>
  <c r="V191" i="4" s="1"/>
  <c r="Q190" i="4"/>
  <c r="U190" i="4" s="1"/>
  <c r="P190" i="4"/>
  <c r="O190" i="4"/>
  <c r="N190" i="4"/>
  <c r="M190" i="4"/>
  <c r="G190" i="4"/>
  <c r="R190" i="4" s="1"/>
  <c r="V190" i="4" s="1"/>
  <c r="Q189" i="4"/>
  <c r="U189" i="4" s="1"/>
  <c r="P189" i="4"/>
  <c r="O189" i="4"/>
  <c r="N189" i="4"/>
  <c r="M189" i="4"/>
  <c r="G189" i="4"/>
  <c r="R189" i="4" s="1"/>
  <c r="V189" i="4" s="1"/>
  <c r="Q188" i="4"/>
  <c r="U188" i="4" s="1"/>
  <c r="P188" i="4"/>
  <c r="O188" i="4"/>
  <c r="N188" i="4"/>
  <c r="M188" i="4"/>
  <c r="J188" i="4" s="1"/>
  <c r="T188" i="4" s="1"/>
  <c r="G188" i="4"/>
  <c r="R188" i="4" s="1"/>
  <c r="V188" i="4" s="1"/>
  <c r="Q187" i="4"/>
  <c r="U187" i="4" s="1"/>
  <c r="P187" i="4"/>
  <c r="O187" i="4"/>
  <c r="N187" i="4"/>
  <c r="M187" i="4"/>
  <c r="G187" i="4"/>
  <c r="R187" i="4" s="1"/>
  <c r="V187" i="4" s="1"/>
  <c r="Q186" i="4"/>
  <c r="U186" i="4" s="1"/>
  <c r="P186" i="4"/>
  <c r="O186" i="4"/>
  <c r="N186" i="4"/>
  <c r="M186" i="4"/>
  <c r="G186" i="4"/>
  <c r="R186" i="4" s="1"/>
  <c r="V186" i="4" s="1"/>
  <c r="Q185" i="4"/>
  <c r="U185" i="4" s="1"/>
  <c r="P185" i="4"/>
  <c r="O185" i="4"/>
  <c r="N185" i="4"/>
  <c r="M185" i="4"/>
  <c r="G185" i="4"/>
  <c r="R185" i="4" s="1"/>
  <c r="V185" i="4" s="1"/>
  <c r="Q184" i="4"/>
  <c r="U184" i="4" s="1"/>
  <c r="P184" i="4"/>
  <c r="O184" i="4"/>
  <c r="N184" i="4"/>
  <c r="M184" i="4"/>
  <c r="J184" i="4" s="1"/>
  <c r="T184" i="4" s="1"/>
  <c r="G184" i="4"/>
  <c r="R184" i="4" s="1"/>
  <c r="V184" i="4" s="1"/>
  <c r="Q183" i="4"/>
  <c r="U183" i="4" s="1"/>
  <c r="P183" i="4"/>
  <c r="O183" i="4"/>
  <c r="N183" i="4"/>
  <c r="M183" i="4"/>
  <c r="G183" i="4"/>
  <c r="R183" i="4" s="1"/>
  <c r="V183" i="4" s="1"/>
  <c r="Q182" i="4"/>
  <c r="U182" i="4" s="1"/>
  <c r="P182" i="4"/>
  <c r="O182" i="4"/>
  <c r="N182" i="4"/>
  <c r="M182" i="4"/>
  <c r="G182" i="4"/>
  <c r="R182" i="4" s="1"/>
  <c r="V182" i="4" s="1"/>
  <c r="Q181" i="4"/>
  <c r="U181" i="4" s="1"/>
  <c r="P181" i="4"/>
  <c r="O181" i="4"/>
  <c r="N181" i="4"/>
  <c r="M181" i="4"/>
  <c r="G181" i="4"/>
  <c r="R181" i="4" s="1"/>
  <c r="V181" i="4" s="1"/>
  <c r="Q180" i="4"/>
  <c r="U180" i="4" s="1"/>
  <c r="P180" i="4"/>
  <c r="O180" i="4"/>
  <c r="N180" i="4"/>
  <c r="M180" i="4"/>
  <c r="G180" i="4"/>
  <c r="R180" i="4" s="1"/>
  <c r="V180" i="4" s="1"/>
  <c r="Q179" i="4"/>
  <c r="U179" i="4" s="1"/>
  <c r="P179" i="4"/>
  <c r="O179" i="4"/>
  <c r="N179" i="4"/>
  <c r="M179" i="4"/>
  <c r="G179" i="4"/>
  <c r="R179" i="4" s="1"/>
  <c r="V179" i="4" s="1"/>
  <c r="Q178" i="4"/>
  <c r="U178" i="4" s="1"/>
  <c r="P178" i="4"/>
  <c r="O178" i="4"/>
  <c r="N178" i="4"/>
  <c r="M178" i="4"/>
  <c r="G178" i="4"/>
  <c r="R178" i="4" s="1"/>
  <c r="V178" i="4" s="1"/>
  <c r="Q177" i="4"/>
  <c r="U177" i="4" s="1"/>
  <c r="P177" i="4"/>
  <c r="O177" i="4"/>
  <c r="N177" i="4"/>
  <c r="M177" i="4"/>
  <c r="G177" i="4"/>
  <c r="R177" i="4" s="1"/>
  <c r="V177" i="4" s="1"/>
  <c r="Q176" i="4"/>
  <c r="U176" i="4" s="1"/>
  <c r="P176" i="4"/>
  <c r="O176" i="4"/>
  <c r="N176" i="4"/>
  <c r="M176" i="4"/>
  <c r="J176" i="4" s="1"/>
  <c r="G176" i="4"/>
  <c r="R176" i="4" s="1"/>
  <c r="V176" i="4" s="1"/>
  <c r="Q175" i="4"/>
  <c r="U175" i="4" s="1"/>
  <c r="P175" i="4"/>
  <c r="O175" i="4"/>
  <c r="N175" i="4"/>
  <c r="M175" i="4"/>
  <c r="G175" i="4"/>
  <c r="R175" i="4" s="1"/>
  <c r="V175" i="4" s="1"/>
  <c r="Q174" i="4"/>
  <c r="U174" i="4" s="1"/>
  <c r="P174" i="4"/>
  <c r="O174" i="4"/>
  <c r="N174" i="4"/>
  <c r="M174" i="4"/>
  <c r="G174" i="4"/>
  <c r="R174" i="4" s="1"/>
  <c r="V174" i="4" s="1"/>
  <c r="Q173" i="4"/>
  <c r="U173" i="4" s="1"/>
  <c r="P173" i="4"/>
  <c r="O173" i="4"/>
  <c r="N173" i="4"/>
  <c r="M173" i="4"/>
  <c r="G173" i="4"/>
  <c r="R173" i="4" s="1"/>
  <c r="V173" i="4" s="1"/>
  <c r="Q172" i="4"/>
  <c r="U172" i="4" s="1"/>
  <c r="P172" i="4"/>
  <c r="O172" i="4"/>
  <c r="N172" i="4"/>
  <c r="M172" i="4"/>
  <c r="J172" i="4" s="1"/>
  <c r="T172" i="4" s="1"/>
  <c r="G172" i="4"/>
  <c r="R172" i="4" s="1"/>
  <c r="V172" i="4" s="1"/>
  <c r="Q171" i="4"/>
  <c r="U171" i="4" s="1"/>
  <c r="P171" i="4"/>
  <c r="O171" i="4"/>
  <c r="N171" i="4"/>
  <c r="M171" i="4"/>
  <c r="G171" i="4"/>
  <c r="R171" i="4" s="1"/>
  <c r="V171" i="4" s="1"/>
  <c r="Q170" i="4"/>
  <c r="U170" i="4" s="1"/>
  <c r="P170" i="4"/>
  <c r="O170" i="4"/>
  <c r="N170" i="4"/>
  <c r="M170" i="4"/>
  <c r="J170" i="4" s="1"/>
  <c r="G170" i="4"/>
  <c r="R170" i="4" s="1"/>
  <c r="V170" i="4" s="1"/>
  <c r="Q169" i="4"/>
  <c r="U169" i="4" s="1"/>
  <c r="P169" i="4"/>
  <c r="O169" i="4"/>
  <c r="N169" i="4"/>
  <c r="M169" i="4"/>
  <c r="G169" i="4"/>
  <c r="R169" i="4" s="1"/>
  <c r="V169" i="4" s="1"/>
  <c r="Q168" i="4"/>
  <c r="U168" i="4" s="1"/>
  <c r="P168" i="4"/>
  <c r="O168" i="4"/>
  <c r="N168" i="4"/>
  <c r="M168" i="4"/>
  <c r="G168" i="4"/>
  <c r="R168" i="4" s="1"/>
  <c r="V168" i="4" s="1"/>
  <c r="Q167" i="4"/>
  <c r="U167" i="4" s="1"/>
  <c r="P167" i="4"/>
  <c r="O167" i="4"/>
  <c r="N167" i="4"/>
  <c r="M167" i="4"/>
  <c r="G167" i="4"/>
  <c r="R167" i="4" s="1"/>
  <c r="V167" i="4" s="1"/>
  <c r="Q166" i="4"/>
  <c r="U166" i="4" s="1"/>
  <c r="P166" i="4"/>
  <c r="O166" i="4"/>
  <c r="N166" i="4"/>
  <c r="M166" i="4"/>
  <c r="G166" i="4"/>
  <c r="R166" i="4" s="1"/>
  <c r="V166" i="4" s="1"/>
  <c r="Q165" i="4"/>
  <c r="U165" i="4" s="1"/>
  <c r="P165" i="4"/>
  <c r="O165" i="4"/>
  <c r="N165" i="4"/>
  <c r="M165" i="4"/>
  <c r="G165" i="4"/>
  <c r="R165" i="4" s="1"/>
  <c r="V165" i="4" s="1"/>
  <c r="Q164" i="4"/>
  <c r="U164" i="4" s="1"/>
  <c r="P164" i="4"/>
  <c r="O164" i="4"/>
  <c r="N164" i="4"/>
  <c r="M164" i="4"/>
  <c r="G164" i="4"/>
  <c r="R164" i="4" s="1"/>
  <c r="V164" i="4" s="1"/>
  <c r="Q163" i="4"/>
  <c r="U163" i="4" s="1"/>
  <c r="P163" i="4"/>
  <c r="O163" i="4"/>
  <c r="N163" i="4"/>
  <c r="M163" i="4"/>
  <c r="G163" i="4"/>
  <c r="R163" i="4" s="1"/>
  <c r="V163" i="4" s="1"/>
  <c r="Q162" i="4"/>
  <c r="U162" i="4" s="1"/>
  <c r="P162" i="4"/>
  <c r="O162" i="4"/>
  <c r="N162" i="4"/>
  <c r="M162" i="4"/>
  <c r="G162" i="4"/>
  <c r="R162" i="4" s="1"/>
  <c r="V162" i="4" s="1"/>
  <c r="Q161" i="4"/>
  <c r="U161" i="4" s="1"/>
  <c r="P161" i="4"/>
  <c r="O161" i="4"/>
  <c r="N161" i="4"/>
  <c r="M161" i="4"/>
  <c r="G161" i="4"/>
  <c r="R161" i="4" s="1"/>
  <c r="V161" i="4" s="1"/>
  <c r="Q160" i="4"/>
  <c r="U160" i="4" s="1"/>
  <c r="P160" i="4"/>
  <c r="O160" i="4"/>
  <c r="N160" i="4"/>
  <c r="M160" i="4"/>
  <c r="G160" i="4"/>
  <c r="R160" i="4" s="1"/>
  <c r="V160" i="4" s="1"/>
  <c r="Q159" i="4"/>
  <c r="U159" i="4" s="1"/>
  <c r="P159" i="4"/>
  <c r="O159" i="4"/>
  <c r="N159" i="4"/>
  <c r="M159" i="4"/>
  <c r="G159" i="4"/>
  <c r="R159" i="4" s="1"/>
  <c r="V159" i="4" s="1"/>
  <c r="Q158" i="4"/>
  <c r="U158" i="4" s="1"/>
  <c r="P158" i="4"/>
  <c r="O158" i="4"/>
  <c r="N158" i="4"/>
  <c r="M158" i="4"/>
  <c r="G158" i="4"/>
  <c r="R158" i="4" s="1"/>
  <c r="V158" i="4" s="1"/>
  <c r="Q157" i="4"/>
  <c r="U157" i="4" s="1"/>
  <c r="P157" i="4"/>
  <c r="O157" i="4"/>
  <c r="N157" i="4"/>
  <c r="M157" i="4"/>
  <c r="G157" i="4"/>
  <c r="R157" i="4" s="1"/>
  <c r="V157" i="4" s="1"/>
  <c r="Q156" i="4"/>
  <c r="U156" i="4" s="1"/>
  <c r="P156" i="4"/>
  <c r="O156" i="4"/>
  <c r="N156" i="4"/>
  <c r="M156" i="4"/>
  <c r="G156" i="4"/>
  <c r="R156" i="4" s="1"/>
  <c r="V156" i="4" s="1"/>
  <c r="Q155" i="4"/>
  <c r="U155" i="4" s="1"/>
  <c r="P155" i="4"/>
  <c r="O155" i="4"/>
  <c r="N155" i="4"/>
  <c r="M155" i="4"/>
  <c r="G155" i="4"/>
  <c r="R155" i="4" s="1"/>
  <c r="V155" i="4" s="1"/>
  <c r="Q154" i="4"/>
  <c r="U154" i="4" s="1"/>
  <c r="P154" i="4"/>
  <c r="O154" i="4"/>
  <c r="N154" i="4"/>
  <c r="M154" i="4"/>
  <c r="J154" i="4" s="1"/>
  <c r="G154" i="4"/>
  <c r="R154" i="4" s="1"/>
  <c r="V154" i="4" s="1"/>
  <c r="Q153" i="4"/>
  <c r="U153" i="4" s="1"/>
  <c r="P153" i="4"/>
  <c r="O153" i="4"/>
  <c r="N153" i="4"/>
  <c r="M153" i="4"/>
  <c r="G153" i="4"/>
  <c r="R153" i="4" s="1"/>
  <c r="V153" i="4" s="1"/>
  <c r="Q152" i="4"/>
  <c r="U152" i="4" s="1"/>
  <c r="P152" i="4"/>
  <c r="O152" i="4"/>
  <c r="N152" i="4"/>
  <c r="M152" i="4"/>
  <c r="G152" i="4"/>
  <c r="R152" i="4" s="1"/>
  <c r="V152" i="4" s="1"/>
  <c r="Q151" i="4"/>
  <c r="U151" i="4" s="1"/>
  <c r="P151" i="4"/>
  <c r="O151" i="4"/>
  <c r="N151" i="4"/>
  <c r="M151" i="4"/>
  <c r="G151" i="4"/>
  <c r="R151" i="4" s="1"/>
  <c r="V151" i="4" s="1"/>
  <c r="Q150" i="4"/>
  <c r="U150" i="4" s="1"/>
  <c r="P150" i="4"/>
  <c r="O150" i="4"/>
  <c r="N150" i="4"/>
  <c r="M150" i="4"/>
  <c r="G150" i="4"/>
  <c r="R150" i="4" s="1"/>
  <c r="V150" i="4" s="1"/>
  <c r="Q149" i="4"/>
  <c r="U149" i="4" s="1"/>
  <c r="P149" i="4"/>
  <c r="O149" i="4"/>
  <c r="N149" i="4"/>
  <c r="M149" i="4"/>
  <c r="G149" i="4"/>
  <c r="R149" i="4" s="1"/>
  <c r="V149" i="4" s="1"/>
  <c r="Q148" i="4"/>
  <c r="U148" i="4" s="1"/>
  <c r="P148" i="4"/>
  <c r="O148" i="4"/>
  <c r="N148" i="4"/>
  <c r="M148" i="4"/>
  <c r="G148" i="4"/>
  <c r="R148" i="4" s="1"/>
  <c r="V148" i="4" s="1"/>
  <c r="Q147" i="4"/>
  <c r="U147" i="4" s="1"/>
  <c r="P147" i="4"/>
  <c r="O147" i="4"/>
  <c r="N147" i="4"/>
  <c r="M147" i="4"/>
  <c r="G147" i="4"/>
  <c r="R147" i="4" s="1"/>
  <c r="V147" i="4" s="1"/>
  <c r="Q146" i="4"/>
  <c r="U146" i="4" s="1"/>
  <c r="P146" i="4"/>
  <c r="O146" i="4"/>
  <c r="N146" i="4"/>
  <c r="M146" i="4"/>
  <c r="G146" i="4"/>
  <c r="R146" i="4" s="1"/>
  <c r="V146" i="4" s="1"/>
  <c r="Q145" i="4"/>
  <c r="U145" i="4" s="1"/>
  <c r="P145" i="4"/>
  <c r="O145" i="4"/>
  <c r="N145" i="4"/>
  <c r="M145" i="4"/>
  <c r="G145" i="4"/>
  <c r="R145" i="4" s="1"/>
  <c r="V145" i="4" s="1"/>
  <c r="Q144" i="4"/>
  <c r="U144" i="4" s="1"/>
  <c r="P144" i="4"/>
  <c r="O144" i="4"/>
  <c r="N144" i="4"/>
  <c r="M144" i="4"/>
  <c r="G144" i="4"/>
  <c r="R144" i="4" s="1"/>
  <c r="V144" i="4" s="1"/>
  <c r="Q143" i="4"/>
  <c r="U143" i="4" s="1"/>
  <c r="P143" i="4"/>
  <c r="O143" i="4"/>
  <c r="N143" i="4"/>
  <c r="M143" i="4"/>
  <c r="G143" i="4"/>
  <c r="R143" i="4" s="1"/>
  <c r="V143" i="4" s="1"/>
  <c r="Q142" i="4"/>
  <c r="U142" i="4" s="1"/>
  <c r="P142" i="4"/>
  <c r="O142" i="4"/>
  <c r="N142" i="4"/>
  <c r="M142" i="4"/>
  <c r="G142" i="4"/>
  <c r="R142" i="4" s="1"/>
  <c r="V142" i="4" s="1"/>
  <c r="Q141" i="4"/>
  <c r="U141" i="4" s="1"/>
  <c r="P141" i="4"/>
  <c r="O141" i="4"/>
  <c r="N141" i="4"/>
  <c r="M141" i="4"/>
  <c r="G141" i="4"/>
  <c r="R141" i="4" s="1"/>
  <c r="V141" i="4" s="1"/>
  <c r="Q140" i="4"/>
  <c r="U140" i="4" s="1"/>
  <c r="P140" i="4"/>
  <c r="O140" i="4"/>
  <c r="N140" i="4"/>
  <c r="M140" i="4"/>
  <c r="G140" i="4"/>
  <c r="R140" i="4" s="1"/>
  <c r="V140" i="4" s="1"/>
  <c r="Q139" i="4"/>
  <c r="U139" i="4" s="1"/>
  <c r="P139" i="4"/>
  <c r="O139" i="4"/>
  <c r="N139" i="4"/>
  <c r="M139" i="4"/>
  <c r="G139" i="4"/>
  <c r="R139" i="4" s="1"/>
  <c r="V139" i="4" s="1"/>
  <c r="Q138" i="4"/>
  <c r="U138" i="4" s="1"/>
  <c r="P138" i="4"/>
  <c r="O138" i="4"/>
  <c r="N138" i="4"/>
  <c r="M138" i="4"/>
  <c r="G138" i="4"/>
  <c r="R138" i="4" s="1"/>
  <c r="V138" i="4" s="1"/>
  <c r="Q137" i="4"/>
  <c r="U137" i="4" s="1"/>
  <c r="P137" i="4"/>
  <c r="O137" i="4"/>
  <c r="N137" i="4"/>
  <c r="M137" i="4"/>
  <c r="G137" i="4"/>
  <c r="R137" i="4" s="1"/>
  <c r="V137" i="4" s="1"/>
  <c r="Q136" i="4"/>
  <c r="U136" i="4" s="1"/>
  <c r="P136" i="4"/>
  <c r="O136" i="4"/>
  <c r="N136" i="4"/>
  <c r="M136" i="4"/>
  <c r="G136" i="4"/>
  <c r="R136" i="4" s="1"/>
  <c r="V136" i="4" s="1"/>
  <c r="Q135" i="4"/>
  <c r="U135" i="4" s="1"/>
  <c r="P135" i="4"/>
  <c r="O135" i="4"/>
  <c r="N135" i="4"/>
  <c r="M135" i="4"/>
  <c r="G135" i="4"/>
  <c r="R135" i="4" s="1"/>
  <c r="V135" i="4" s="1"/>
  <c r="Q134" i="4"/>
  <c r="U134" i="4" s="1"/>
  <c r="P134" i="4"/>
  <c r="O134" i="4"/>
  <c r="N134" i="4"/>
  <c r="M134" i="4"/>
  <c r="G134" i="4"/>
  <c r="R134" i="4" s="1"/>
  <c r="V134" i="4" s="1"/>
  <c r="Q133" i="4"/>
  <c r="U133" i="4" s="1"/>
  <c r="P133" i="4"/>
  <c r="O133" i="4"/>
  <c r="N133" i="4"/>
  <c r="M133" i="4"/>
  <c r="G133" i="4"/>
  <c r="R133" i="4" s="1"/>
  <c r="V133" i="4" s="1"/>
  <c r="Q132" i="4"/>
  <c r="U132" i="4" s="1"/>
  <c r="P132" i="4"/>
  <c r="O132" i="4"/>
  <c r="N132" i="4"/>
  <c r="M132" i="4"/>
  <c r="G132" i="4"/>
  <c r="R132" i="4" s="1"/>
  <c r="V132" i="4" s="1"/>
  <c r="Q131" i="4"/>
  <c r="U131" i="4" s="1"/>
  <c r="P131" i="4"/>
  <c r="O131" i="4"/>
  <c r="N131" i="4"/>
  <c r="M131" i="4"/>
  <c r="G131" i="4"/>
  <c r="R131" i="4" s="1"/>
  <c r="V131" i="4" s="1"/>
  <c r="Q130" i="4"/>
  <c r="U130" i="4" s="1"/>
  <c r="P130" i="4"/>
  <c r="O130" i="4"/>
  <c r="N130" i="4"/>
  <c r="M130" i="4"/>
  <c r="G130" i="4"/>
  <c r="R130" i="4" s="1"/>
  <c r="V130" i="4" s="1"/>
  <c r="Q129" i="4"/>
  <c r="U129" i="4" s="1"/>
  <c r="P129" i="4"/>
  <c r="O129" i="4"/>
  <c r="N129" i="4"/>
  <c r="M129" i="4"/>
  <c r="G129" i="4"/>
  <c r="R129" i="4" s="1"/>
  <c r="V129" i="4" s="1"/>
  <c r="Q128" i="4"/>
  <c r="U128" i="4" s="1"/>
  <c r="P128" i="4"/>
  <c r="O128" i="4"/>
  <c r="N128" i="4"/>
  <c r="M128" i="4"/>
  <c r="G128" i="4"/>
  <c r="R128" i="4" s="1"/>
  <c r="V128" i="4" s="1"/>
  <c r="Q127" i="4"/>
  <c r="U127" i="4" s="1"/>
  <c r="P127" i="4"/>
  <c r="O127" i="4"/>
  <c r="N127" i="4"/>
  <c r="M127" i="4"/>
  <c r="G127" i="4"/>
  <c r="R127" i="4" s="1"/>
  <c r="V127" i="4" s="1"/>
  <c r="Q126" i="4"/>
  <c r="U126" i="4" s="1"/>
  <c r="P126" i="4"/>
  <c r="O126" i="4"/>
  <c r="N126" i="4"/>
  <c r="M126" i="4"/>
  <c r="G126" i="4"/>
  <c r="R126" i="4" s="1"/>
  <c r="V126" i="4" s="1"/>
  <c r="Q125" i="4"/>
  <c r="U125" i="4" s="1"/>
  <c r="P125" i="4"/>
  <c r="O125" i="4"/>
  <c r="N125" i="4"/>
  <c r="M125" i="4"/>
  <c r="G125" i="4"/>
  <c r="R125" i="4" s="1"/>
  <c r="V125" i="4" s="1"/>
  <c r="Q124" i="4"/>
  <c r="U124" i="4" s="1"/>
  <c r="P124" i="4"/>
  <c r="O124" i="4"/>
  <c r="J124" i="4" s="1"/>
  <c r="T124" i="4" s="1"/>
  <c r="N124" i="4"/>
  <c r="M124" i="4"/>
  <c r="G124" i="4"/>
  <c r="R124" i="4" s="1"/>
  <c r="V124" i="4" s="1"/>
  <c r="Q123" i="4"/>
  <c r="U123" i="4" s="1"/>
  <c r="P123" i="4"/>
  <c r="O123" i="4"/>
  <c r="N123" i="4"/>
  <c r="M123" i="4"/>
  <c r="G123" i="4"/>
  <c r="R123" i="4" s="1"/>
  <c r="V123" i="4" s="1"/>
  <c r="Q122" i="4"/>
  <c r="U122" i="4" s="1"/>
  <c r="P122" i="4"/>
  <c r="O122" i="4"/>
  <c r="N122" i="4"/>
  <c r="M122" i="4"/>
  <c r="G122" i="4"/>
  <c r="R122" i="4" s="1"/>
  <c r="V122" i="4" s="1"/>
  <c r="Q121" i="4"/>
  <c r="U121" i="4" s="1"/>
  <c r="P121" i="4"/>
  <c r="O121" i="4"/>
  <c r="N121" i="4"/>
  <c r="M121" i="4"/>
  <c r="G121" i="4"/>
  <c r="R121" i="4" s="1"/>
  <c r="V121" i="4" s="1"/>
  <c r="Q120" i="4"/>
  <c r="U120" i="4" s="1"/>
  <c r="P120" i="4"/>
  <c r="O120" i="4"/>
  <c r="N120" i="4"/>
  <c r="M120" i="4"/>
  <c r="G120" i="4"/>
  <c r="R120" i="4" s="1"/>
  <c r="V120" i="4" s="1"/>
  <c r="Q119" i="4"/>
  <c r="U119" i="4" s="1"/>
  <c r="P119" i="4"/>
  <c r="O119" i="4"/>
  <c r="N119" i="4"/>
  <c r="M119" i="4"/>
  <c r="G119" i="4"/>
  <c r="R119" i="4" s="1"/>
  <c r="V119" i="4" s="1"/>
  <c r="Q118" i="4"/>
  <c r="U118" i="4" s="1"/>
  <c r="P118" i="4"/>
  <c r="O118" i="4"/>
  <c r="N118" i="4"/>
  <c r="M118" i="4"/>
  <c r="G118" i="4"/>
  <c r="R118" i="4" s="1"/>
  <c r="V118" i="4" s="1"/>
  <c r="Q117" i="4"/>
  <c r="U117" i="4" s="1"/>
  <c r="P117" i="4"/>
  <c r="O117" i="4"/>
  <c r="N117" i="4"/>
  <c r="M117" i="4"/>
  <c r="G117" i="4"/>
  <c r="R117" i="4" s="1"/>
  <c r="V117" i="4" s="1"/>
  <c r="Q116" i="4"/>
  <c r="U116" i="4" s="1"/>
  <c r="P116" i="4"/>
  <c r="O116" i="4"/>
  <c r="N116" i="4"/>
  <c r="M116" i="4"/>
  <c r="G116" i="4"/>
  <c r="R116" i="4" s="1"/>
  <c r="V116" i="4" s="1"/>
  <c r="Q115" i="4"/>
  <c r="U115" i="4" s="1"/>
  <c r="P115" i="4"/>
  <c r="O115" i="4"/>
  <c r="N115" i="4"/>
  <c r="M115" i="4"/>
  <c r="G115" i="4"/>
  <c r="R115" i="4" s="1"/>
  <c r="V115" i="4" s="1"/>
  <c r="Q114" i="4"/>
  <c r="U114" i="4" s="1"/>
  <c r="P114" i="4"/>
  <c r="O114" i="4"/>
  <c r="N114" i="4"/>
  <c r="M114" i="4"/>
  <c r="G114" i="4"/>
  <c r="R114" i="4" s="1"/>
  <c r="V114" i="4" s="1"/>
  <c r="Q113" i="4"/>
  <c r="U113" i="4" s="1"/>
  <c r="P113" i="4"/>
  <c r="O113" i="4"/>
  <c r="N113" i="4"/>
  <c r="M113" i="4"/>
  <c r="G113" i="4"/>
  <c r="R113" i="4" s="1"/>
  <c r="V113" i="4" s="1"/>
  <c r="Q112" i="4"/>
  <c r="U112" i="4" s="1"/>
  <c r="P112" i="4"/>
  <c r="O112" i="4"/>
  <c r="N112" i="4"/>
  <c r="M112" i="4"/>
  <c r="G112" i="4"/>
  <c r="R112" i="4" s="1"/>
  <c r="V112" i="4" s="1"/>
  <c r="Q111" i="4"/>
  <c r="U111" i="4" s="1"/>
  <c r="P111" i="4"/>
  <c r="O111" i="4"/>
  <c r="N111" i="4"/>
  <c r="M111" i="4"/>
  <c r="G111" i="4"/>
  <c r="R111" i="4" s="1"/>
  <c r="V111" i="4" s="1"/>
  <c r="Q110" i="4"/>
  <c r="U110" i="4" s="1"/>
  <c r="P110" i="4"/>
  <c r="O110" i="4"/>
  <c r="N110" i="4"/>
  <c r="M110" i="4"/>
  <c r="G110" i="4"/>
  <c r="R110" i="4" s="1"/>
  <c r="V110" i="4" s="1"/>
  <c r="Q109" i="4"/>
  <c r="U109" i="4" s="1"/>
  <c r="P109" i="4"/>
  <c r="O109" i="4"/>
  <c r="N109" i="4"/>
  <c r="M109" i="4"/>
  <c r="G109" i="4"/>
  <c r="R109" i="4" s="1"/>
  <c r="V109" i="4" s="1"/>
  <c r="Q108" i="4"/>
  <c r="U108" i="4" s="1"/>
  <c r="P108" i="4"/>
  <c r="O108" i="4"/>
  <c r="N108" i="4"/>
  <c r="M108" i="4"/>
  <c r="G108" i="4"/>
  <c r="R108" i="4" s="1"/>
  <c r="V108" i="4" s="1"/>
  <c r="Q107" i="4"/>
  <c r="U107" i="4" s="1"/>
  <c r="P107" i="4"/>
  <c r="O107" i="4"/>
  <c r="N107" i="4"/>
  <c r="M107" i="4"/>
  <c r="G107" i="4"/>
  <c r="R107" i="4" s="1"/>
  <c r="V107" i="4" s="1"/>
  <c r="Q106" i="4"/>
  <c r="U106" i="4" s="1"/>
  <c r="P106" i="4"/>
  <c r="O106" i="4"/>
  <c r="N106" i="4"/>
  <c r="M106" i="4"/>
  <c r="J106" i="4" s="1"/>
  <c r="G106" i="4"/>
  <c r="R106" i="4" s="1"/>
  <c r="V106" i="4" s="1"/>
  <c r="Q105" i="4"/>
  <c r="U105" i="4" s="1"/>
  <c r="P105" i="4"/>
  <c r="O105" i="4"/>
  <c r="N105" i="4"/>
  <c r="M105" i="4"/>
  <c r="G105" i="4"/>
  <c r="R105" i="4" s="1"/>
  <c r="V105" i="4" s="1"/>
  <c r="Q104" i="4"/>
  <c r="U104" i="4" s="1"/>
  <c r="P104" i="4"/>
  <c r="O104" i="4"/>
  <c r="N104" i="4"/>
  <c r="M104" i="4"/>
  <c r="G104" i="4"/>
  <c r="R104" i="4" s="1"/>
  <c r="V104" i="4" s="1"/>
  <c r="Q103" i="4"/>
  <c r="U103" i="4" s="1"/>
  <c r="P103" i="4"/>
  <c r="O103" i="4"/>
  <c r="N103" i="4"/>
  <c r="M103" i="4"/>
  <c r="G103" i="4"/>
  <c r="R103" i="4" s="1"/>
  <c r="V103" i="4" s="1"/>
  <c r="Q102" i="4"/>
  <c r="U102" i="4" s="1"/>
  <c r="P102" i="4"/>
  <c r="O102" i="4"/>
  <c r="N102" i="4"/>
  <c r="M102" i="4"/>
  <c r="G102" i="4"/>
  <c r="R102" i="4" s="1"/>
  <c r="V102" i="4" s="1"/>
  <c r="Q101" i="4"/>
  <c r="U101" i="4" s="1"/>
  <c r="P101" i="4"/>
  <c r="O101" i="4"/>
  <c r="N101" i="4"/>
  <c r="M101" i="4"/>
  <c r="G101" i="4"/>
  <c r="R101" i="4" s="1"/>
  <c r="V101" i="4" s="1"/>
  <c r="Q100" i="4"/>
  <c r="U100" i="4" s="1"/>
  <c r="P100" i="4"/>
  <c r="O100" i="4"/>
  <c r="N100" i="4"/>
  <c r="J100" i="4" s="1"/>
  <c r="T100" i="4" s="1"/>
  <c r="M100" i="4"/>
  <c r="G100" i="4"/>
  <c r="R100" i="4" s="1"/>
  <c r="V100" i="4" s="1"/>
  <c r="Q99" i="4"/>
  <c r="U99" i="4" s="1"/>
  <c r="P99" i="4"/>
  <c r="O99" i="4"/>
  <c r="N99" i="4"/>
  <c r="M99" i="4"/>
  <c r="G99" i="4"/>
  <c r="R99" i="4" s="1"/>
  <c r="V99" i="4" s="1"/>
  <c r="Q98" i="4"/>
  <c r="U98" i="4" s="1"/>
  <c r="P98" i="4"/>
  <c r="O98" i="4"/>
  <c r="N98" i="4"/>
  <c r="M98" i="4"/>
  <c r="G98" i="4"/>
  <c r="R98" i="4" s="1"/>
  <c r="V98" i="4" s="1"/>
  <c r="Q97" i="4"/>
  <c r="U97" i="4" s="1"/>
  <c r="P97" i="4"/>
  <c r="O97" i="4"/>
  <c r="N97" i="4"/>
  <c r="M97" i="4"/>
  <c r="G97" i="4"/>
  <c r="R97" i="4" s="1"/>
  <c r="V97" i="4" s="1"/>
  <c r="Q96" i="4"/>
  <c r="U96" i="4" s="1"/>
  <c r="P96" i="4"/>
  <c r="O96" i="4"/>
  <c r="N96" i="4"/>
  <c r="M96" i="4"/>
  <c r="G96" i="4"/>
  <c r="R96" i="4" s="1"/>
  <c r="V96" i="4" s="1"/>
  <c r="Q95" i="4"/>
  <c r="U95" i="4" s="1"/>
  <c r="P95" i="4"/>
  <c r="O95" i="4"/>
  <c r="N95" i="4"/>
  <c r="M95" i="4"/>
  <c r="G95" i="4"/>
  <c r="R95" i="4" s="1"/>
  <c r="V95" i="4" s="1"/>
  <c r="Q94" i="4"/>
  <c r="U94" i="4" s="1"/>
  <c r="P94" i="4"/>
  <c r="O94" i="4"/>
  <c r="N94" i="4"/>
  <c r="M94" i="4"/>
  <c r="G94" i="4"/>
  <c r="R94" i="4" s="1"/>
  <c r="V94" i="4" s="1"/>
  <c r="Q93" i="4"/>
  <c r="U93" i="4" s="1"/>
  <c r="P93" i="4"/>
  <c r="O93" i="4"/>
  <c r="N93" i="4"/>
  <c r="M93" i="4"/>
  <c r="G93" i="4"/>
  <c r="R93" i="4" s="1"/>
  <c r="V93" i="4" s="1"/>
  <c r="Q92" i="4"/>
  <c r="U92" i="4" s="1"/>
  <c r="P92" i="4"/>
  <c r="O92" i="4"/>
  <c r="N92" i="4"/>
  <c r="M92" i="4"/>
  <c r="G92" i="4"/>
  <c r="R92" i="4" s="1"/>
  <c r="V92" i="4" s="1"/>
  <c r="Q91" i="4"/>
  <c r="U91" i="4" s="1"/>
  <c r="P91" i="4"/>
  <c r="O91" i="4"/>
  <c r="N91" i="4"/>
  <c r="M91" i="4"/>
  <c r="G91" i="4"/>
  <c r="R91" i="4" s="1"/>
  <c r="V91" i="4" s="1"/>
  <c r="Q90" i="4"/>
  <c r="U90" i="4" s="1"/>
  <c r="P90" i="4"/>
  <c r="O90" i="4"/>
  <c r="N90" i="4"/>
  <c r="M90" i="4"/>
  <c r="J90" i="4" s="1"/>
  <c r="G90" i="4"/>
  <c r="R90" i="4" s="1"/>
  <c r="V90" i="4" s="1"/>
  <c r="Q89" i="4"/>
  <c r="U89" i="4" s="1"/>
  <c r="P89" i="4"/>
  <c r="O89" i="4"/>
  <c r="N89" i="4"/>
  <c r="M89" i="4"/>
  <c r="G89" i="4"/>
  <c r="R89" i="4" s="1"/>
  <c r="V89" i="4" s="1"/>
  <c r="Q88" i="4"/>
  <c r="U88" i="4" s="1"/>
  <c r="P88" i="4"/>
  <c r="O88" i="4"/>
  <c r="N88" i="4"/>
  <c r="M88" i="4"/>
  <c r="G88" i="4"/>
  <c r="R88" i="4" s="1"/>
  <c r="V88" i="4" s="1"/>
  <c r="Q87" i="4"/>
  <c r="U87" i="4" s="1"/>
  <c r="P87" i="4"/>
  <c r="O87" i="4"/>
  <c r="N87" i="4"/>
  <c r="M87" i="4"/>
  <c r="G87" i="4"/>
  <c r="R87" i="4" s="1"/>
  <c r="V87" i="4" s="1"/>
  <c r="Q86" i="4"/>
  <c r="U86" i="4" s="1"/>
  <c r="P86" i="4"/>
  <c r="O86" i="4"/>
  <c r="N86" i="4"/>
  <c r="M86" i="4"/>
  <c r="G86" i="4"/>
  <c r="R86" i="4" s="1"/>
  <c r="V86" i="4" s="1"/>
  <c r="Q85" i="4"/>
  <c r="U85" i="4" s="1"/>
  <c r="P85" i="4"/>
  <c r="O85" i="4"/>
  <c r="N85" i="4"/>
  <c r="M85" i="4"/>
  <c r="G85" i="4"/>
  <c r="R85" i="4" s="1"/>
  <c r="V85" i="4" s="1"/>
  <c r="Q84" i="4"/>
  <c r="U84" i="4" s="1"/>
  <c r="P84" i="4"/>
  <c r="O84" i="4"/>
  <c r="N84" i="4"/>
  <c r="J84" i="4" s="1"/>
  <c r="T84" i="4" s="1"/>
  <c r="M84" i="4"/>
  <c r="G84" i="4"/>
  <c r="R84" i="4" s="1"/>
  <c r="V84" i="4" s="1"/>
  <c r="Q83" i="4"/>
  <c r="U83" i="4" s="1"/>
  <c r="P83" i="4"/>
  <c r="O83" i="4"/>
  <c r="N83" i="4"/>
  <c r="M83" i="4"/>
  <c r="G83" i="4"/>
  <c r="R83" i="4" s="1"/>
  <c r="V83" i="4" s="1"/>
  <c r="Q82" i="4"/>
  <c r="U82" i="4" s="1"/>
  <c r="P82" i="4"/>
  <c r="O82" i="4"/>
  <c r="N82" i="4"/>
  <c r="M82" i="4"/>
  <c r="G82" i="4"/>
  <c r="R82" i="4" s="1"/>
  <c r="V82" i="4" s="1"/>
  <c r="Q81" i="4"/>
  <c r="U81" i="4" s="1"/>
  <c r="P81" i="4"/>
  <c r="O81" i="4"/>
  <c r="N81" i="4"/>
  <c r="M81" i="4"/>
  <c r="G81" i="4"/>
  <c r="R81" i="4" s="1"/>
  <c r="V81" i="4" s="1"/>
  <c r="Q80" i="4"/>
  <c r="U80" i="4" s="1"/>
  <c r="P80" i="4"/>
  <c r="O80" i="4"/>
  <c r="N80" i="4"/>
  <c r="M80" i="4"/>
  <c r="G80" i="4"/>
  <c r="R80" i="4" s="1"/>
  <c r="V80" i="4" s="1"/>
  <c r="Q79" i="4"/>
  <c r="U79" i="4" s="1"/>
  <c r="P79" i="4"/>
  <c r="O79" i="4"/>
  <c r="N79" i="4"/>
  <c r="M79" i="4"/>
  <c r="G79" i="4"/>
  <c r="R79" i="4" s="1"/>
  <c r="V79" i="4" s="1"/>
  <c r="Q78" i="4"/>
  <c r="U78" i="4" s="1"/>
  <c r="P78" i="4"/>
  <c r="O78" i="4"/>
  <c r="N78" i="4"/>
  <c r="M78" i="4"/>
  <c r="G78" i="4"/>
  <c r="R78" i="4" s="1"/>
  <c r="V78" i="4" s="1"/>
  <c r="Q77" i="4"/>
  <c r="U77" i="4" s="1"/>
  <c r="P77" i="4"/>
  <c r="O77" i="4"/>
  <c r="N77" i="4"/>
  <c r="M77" i="4"/>
  <c r="G77" i="4"/>
  <c r="R77" i="4" s="1"/>
  <c r="V77" i="4" s="1"/>
  <c r="Q76" i="4"/>
  <c r="U76" i="4" s="1"/>
  <c r="P76" i="4"/>
  <c r="O76" i="4"/>
  <c r="N76" i="4"/>
  <c r="J76" i="4" s="1"/>
  <c r="T76" i="4" s="1"/>
  <c r="M76" i="4"/>
  <c r="G76" i="4"/>
  <c r="R76" i="4" s="1"/>
  <c r="V76" i="4" s="1"/>
  <c r="Q75" i="4"/>
  <c r="U75" i="4" s="1"/>
  <c r="P75" i="4"/>
  <c r="O75" i="4"/>
  <c r="N75" i="4"/>
  <c r="M75" i="4"/>
  <c r="G75" i="4"/>
  <c r="R75" i="4" s="1"/>
  <c r="V75" i="4" s="1"/>
  <c r="Q74" i="4"/>
  <c r="U74" i="4" s="1"/>
  <c r="P74" i="4"/>
  <c r="O74" i="4"/>
  <c r="N74" i="4"/>
  <c r="M74" i="4"/>
  <c r="G74" i="4"/>
  <c r="R74" i="4" s="1"/>
  <c r="V74" i="4" s="1"/>
  <c r="Q73" i="4"/>
  <c r="U73" i="4" s="1"/>
  <c r="P73" i="4"/>
  <c r="O73" i="4"/>
  <c r="N73" i="4"/>
  <c r="M73" i="4"/>
  <c r="G73" i="4"/>
  <c r="R73" i="4" s="1"/>
  <c r="V73" i="4" s="1"/>
  <c r="Q72" i="4"/>
  <c r="U72" i="4" s="1"/>
  <c r="P72" i="4"/>
  <c r="O72" i="4"/>
  <c r="N72" i="4"/>
  <c r="M72" i="4"/>
  <c r="G72" i="4"/>
  <c r="R72" i="4" s="1"/>
  <c r="V72" i="4" s="1"/>
  <c r="Q71" i="4"/>
  <c r="U71" i="4" s="1"/>
  <c r="P71" i="4"/>
  <c r="O71" i="4"/>
  <c r="N71" i="4"/>
  <c r="M71" i="4"/>
  <c r="G71" i="4"/>
  <c r="R71" i="4" s="1"/>
  <c r="V71" i="4" s="1"/>
  <c r="Q70" i="4"/>
  <c r="U70" i="4" s="1"/>
  <c r="P70" i="4"/>
  <c r="O70" i="4"/>
  <c r="N70" i="4"/>
  <c r="M70" i="4"/>
  <c r="G70" i="4"/>
  <c r="R70" i="4" s="1"/>
  <c r="V70" i="4" s="1"/>
  <c r="Q69" i="4"/>
  <c r="U69" i="4" s="1"/>
  <c r="P69" i="4"/>
  <c r="O69" i="4"/>
  <c r="N69" i="4"/>
  <c r="M69" i="4"/>
  <c r="G69" i="4"/>
  <c r="R69" i="4" s="1"/>
  <c r="V69" i="4" s="1"/>
  <c r="Q68" i="4"/>
  <c r="U68" i="4" s="1"/>
  <c r="P68" i="4"/>
  <c r="O68" i="4"/>
  <c r="N68" i="4"/>
  <c r="M68" i="4"/>
  <c r="G68" i="4"/>
  <c r="R68" i="4" s="1"/>
  <c r="V68" i="4" s="1"/>
  <c r="Q67" i="4"/>
  <c r="U67" i="4" s="1"/>
  <c r="P67" i="4"/>
  <c r="O67" i="4"/>
  <c r="N67" i="4"/>
  <c r="M67" i="4"/>
  <c r="G67" i="4"/>
  <c r="R67" i="4" s="1"/>
  <c r="V67" i="4" s="1"/>
  <c r="Q66" i="4"/>
  <c r="U66" i="4" s="1"/>
  <c r="P66" i="4"/>
  <c r="O66" i="4"/>
  <c r="N66" i="4"/>
  <c r="M66" i="4"/>
  <c r="G66" i="4"/>
  <c r="R66" i="4" s="1"/>
  <c r="V66" i="4" s="1"/>
  <c r="Q65" i="4"/>
  <c r="U65" i="4" s="1"/>
  <c r="P65" i="4"/>
  <c r="O65" i="4"/>
  <c r="N65" i="4"/>
  <c r="M65" i="4"/>
  <c r="G65" i="4"/>
  <c r="R65" i="4" s="1"/>
  <c r="V65" i="4" s="1"/>
  <c r="Q64" i="4"/>
  <c r="U64" i="4" s="1"/>
  <c r="P64" i="4"/>
  <c r="O64" i="4"/>
  <c r="N64" i="4"/>
  <c r="M64" i="4"/>
  <c r="G64" i="4"/>
  <c r="R64" i="4" s="1"/>
  <c r="V64" i="4" s="1"/>
  <c r="Q63" i="4"/>
  <c r="U63" i="4" s="1"/>
  <c r="P63" i="4"/>
  <c r="O63" i="4"/>
  <c r="N63" i="4"/>
  <c r="M63" i="4"/>
  <c r="G63" i="4"/>
  <c r="R63" i="4" s="1"/>
  <c r="V63" i="4" s="1"/>
  <c r="Q62" i="4"/>
  <c r="U62" i="4" s="1"/>
  <c r="P62" i="4"/>
  <c r="O62" i="4"/>
  <c r="N62" i="4"/>
  <c r="M62" i="4"/>
  <c r="G62" i="4"/>
  <c r="R62" i="4" s="1"/>
  <c r="V62" i="4" s="1"/>
  <c r="Q61" i="4"/>
  <c r="U61" i="4" s="1"/>
  <c r="P61" i="4"/>
  <c r="O61" i="4"/>
  <c r="N61" i="4"/>
  <c r="M61" i="4"/>
  <c r="G61" i="4"/>
  <c r="R61" i="4" s="1"/>
  <c r="V61" i="4" s="1"/>
  <c r="Q60" i="4"/>
  <c r="U60" i="4" s="1"/>
  <c r="P60" i="4"/>
  <c r="O60" i="4"/>
  <c r="N60" i="4"/>
  <c r="M60" i="4"/>
  <c r="G60" i="4"/>
  <c r="R60" i="4" s="1"/>
  <c r="V60" i="4" s="1"/>
  <c r="Q59" i="4"/>
  <c r="U59" i="4" s="1"/>
  <c r="P59" i="4"/>
  <c r="O59" i="4"/>
  <c r="N59" i="4"/>
  <c r="M59" i="4"/>
  <c r="G59" i="4"/>
  <c r="R59" i="4" s="1"/>
  <c r="V59" i="4" s="1"/>
  <c r="Q58" i="4"/>
  <c r="U58" i="4" s="1"/>
  <c r="P58" i="4"/>
  <c r="O58" i="4"/>
  <c r="N58" i="4"/>
  <c r="M58" i="4"/>
  <c r="G58" i="4"/>
  <c r="R58" i="4" s="1"/>
  <c r="V58" i="4" s="1"/>
  <c r="Q57" i="4"/>
  <c r="U57" i="4" s="1"/>
  <c r="P57" i="4"/>
  <c r="O57" i="4"/>
  <c r="N57" i="4"/>
  <c r="M57" i="4"/>
  <c r="G57" i="4"/>
  <c r="R57" i="4" s="1"/>
  <c r="V57" i="4" s="1"/>
  <c r="Q56" i="4"/>
  <c r="U56" i="4" s="1"/>
  <c r="P56" i="4"/>
  <c r="O56" i="4"/>
  <c r="N56" i="4"/>
  <c r="M56" i="4"/>
  <c r="G56" i="4"/>
  <c r="R56" i="4" s="1"/>
  <c r="V56" i="4" s="1"/>
  <c r="Q55" i="4"/>
  <c r="U55" i="4" s="1"/>
  <c r="P55" i="4"/>
  <c r="O55" i="4"/>
  <c r="N55" i="4"/>
  <c r="M55" i="4"/>
  <c r="G55" i="4"/>
  <c r="R55" i="4" s="1"/>
  <c r="V55" i="4" s="1"/>
  <c r="Q54" i="4"/>
  <c r="U54" i="4" s="1"/>
  <c r="P54" i="4"/>
  <c r="O54" i="4"/>
  <c r="N54" i="4"/>
  <c r="M54" i="4"/>
  <c r="G54" i="4"/>
  <c r="R54" i="4" s="1"/>
  <c r="V54" i="4" s="1"/>
  <c r="Q53" i="4"/>
  <c r="U53" i="4" s="1"/>
  <c r="P53" i="4"/>
  <c r="O53" i="4"/>
  <c r="N53" i="4"/>
  <c r="M53" i="4"/>
  <c r="G53" i="4"/>
  <c r="R53" i="4" s="1"/>
  <c r="V53" i="4" s="1"/>
  <c r="Q52" i="4"/>
  <c r="U52" i="4" s="1"/>
  <c r="P52" i="4"/>
  <c r="O52" i="4"/>
  <c r="N52" i="4"/>
  <c r="M52" i="4"/>
  <c r="G52" i="4"/>
  <c r="R52" i="4" s="1"/>
  <c r="V52" i="4" s="1"/>
  <c r="Q51" i="4"/>
  <c r="U51" i="4" s="1"/>
  <c r="P51" i="4"/>
  <c r="O51" i="4"/>
  <c r="N51" i="4"/>
  <c r="M51" i="4"/>
  <c r="G51" i="4"/>
  <c r="R51" i="4" s="1"/>
  <c r="V51" i="4" s="1"/>
  <c r="Q50" i="4"/>
  <c r="U50" i="4" s="1"/>
  <c r="P50" i="4"/>
  <c r="O50" i="4"/>
  <c r="N50" i="4"/>
  <c r="M50" i="4"/>
  <c r="G50" i="4"/>
  <c r="R50" i="4" s="1"/>
  <c r="V50" i="4" s="1"/>
  <c r="Q49" i="4"/>
  <c r="U49" i="4" s="1"/>
  <c r="P49" i="4"/>
  <c r="O49" i="4"/>
  <c r="N49" i="4"/>
  <c r="M49" i="4"/>
  <c r="G49" i="4"/>
  <c r="R49" i="4" s="1"/>
  <c r="V49" i="4" s="1"/>
  <c r="Q48" i="4"/>
  <c r="U48" i="4" s="1"/>
  <c r="P48" i="4"/>
  <c r="O48" i="4"/>
  <c r="N48" i="4"/>
  <c r="M48" i="4"/>
  <c r="G48" i="4"/>
  <c r="R48" i="4" s="1"/>
  <c r="V48" i="4" s="1"/>
  <c r="Q47" i="4"/>
  <c r="U47" i="4" s="1"/>
  <c r="P47" i="4"/>
  <c r="O47" i="4"/>
  <c r="N47" i="4"/>
  <c r="M47" i="4"/>
  <c r="G47" i="4"/>
  <c r="R47" i="4" s="1"/>
  <c r="V47" i="4" s="1"/>
  <c r="Q46" i="4"/>
  <c r="U46" i="4" s="1"/>
  <c r="P46" i="4"/>
  <c r="O46" i="4"/>
  <c r="N46" i="4"/>
  <c r="M46" i="4"/>
  <c r="G46" i="4"/>
  <c r="R46" i="4" s="1"/>
  <c r="V46" i="4" s="1"/>
  <c r="Q45" i="4"/>
  <c r="U45" i="4" s="1"/>
  <c r="P45" i="4"/>
  <c r="O45" i="4"/>
  <c r="N45" i="4"/>
  <c r="M45" i="4"/>
  <c r="G45" i="4"/>
  <c r="R45" i="4" s="1"/>
  <c r="V45" i="4" s="1"/>
  <c r="Q44" i="4"/>
  <c r="U44" i="4" s="1"/>
  <c r="P44" i="4"/>
  <c r="O44" i="4"/>
  <c r="N44" i="4"/>
  <c r="M44" i="4"/>
  <c r="G44" i="4"/>
  <c r="R44" i="4" s="1"/>
  <c r="V44" i="4" s="1"/>
  <c r="Q43" i="4"/>
  <c r="U43" i="4" s="1"/>
  <c r="P43" i="4"/>
  <c r="O43" i="4"/>
  <c r="N43" i="4"/>
  <c r="M43" i="4"/>
  <c r="G43" i="4"/>
  <c r="R43" i="4" s="1"/>
  <c r="V43" i="4" s="1"/>
  <c r="Q42" i="4"/>
  <c r="U42" i="4" s="1"/>
  <c r="P42" i="4"/>
  <c r="O42" i="4"/>
  <c r="N42" i="4"/>
  <c r="M42" i="4"/>
  <c r="G42" i="4"/>
  <c r="R42" i="4" s="1"/>
  <c r="V42" i="4" s="1"/>
  <c r="Q41" i="4"/>
  <c r="U41" i="4" s="1"/>
  <c r="P41" i="4"/>
  <c r="O41" i="4"/>
  <c r="N41" i="4"/>
  <c r="M41" i="4"/>
  <c r="G41" i="4"/>
  <c r="R41" i="4" s="1"/>
  <c r="V41" i="4" s="1"/>
  <c r="Q40" i="4"/>
  <c r="U40" i="4" s="1"/>
  <c r="P40" i="4"/>
  <c r="O40" i="4"/>
  <c r="N40" i="4"/>
  <c r="M40" i="4"/>
  <c r="G40" i="4"/>
  <c r="R40" i="4" s="1"/>
  <c r="V40" i="4" s="1"/>
  <c r="Q39" i="4"/>
  <c r="U39" i="4" s="1"/>
  <c r="P39" i="4"/>
  <c r="O39" i="4"/>
  <c r="N39" i="4"/>
  <c r="M39" i="4"/>
  <c r="G39" i="4"/>
  <c r="R39" i="4" s="1"/>
  <c r="V39" i="4" s="1"/>
  <c r="Q38" i="4"/>
  <c r="U38" i="4" s="1"/>
  <c r="P38" i="4"/>
  <c r="O38" i="4"/>
  <c r="N38" i="4"/>
  <c r="M38" i="4"/>
  <c r="G38" i="4"/>
  <c r="R38" i="4" s="1"/>
  <c r="V38" i="4" s="1"/>
  <c r="Q37" i="4"/>
  <c r="U37" i="4" s="1"/>
  <c r="P37" i="4"/>
  <c r="O37" i="4"/>
  <c r="N37" i="4"/>
  <c r="M37" i="4"/>
  <c r="G37" i="4"/>
  <c r="R37" i="4" s="1"/>
  <c r="V37" i="4" s="1"/>
  <c r="Q36" i="4"/>
  <c r="U36" i="4" s="1"/>
  <c r="P36" i="4"/>
  <c r="O36" i="4"/>
  <c r="N36" i="4"/>
  <c r="M36" i="4"/>
  <c r="G36" i="4"/>
  <c r="R36" i="4" s="1"/>
  <c r="V36" i="4" s="1"/>
  <c r="Q35" i="4"/>
  <c r="U35" i="4" s="1"/>
  <c r="P35" i="4"/>
  <c r="O35" i="4"/>
  <c r="N35" i="4"/>
  <c r="M35" i="4"/>
  <c r="G35" i="4"/>
  <c r="R35" i="4" s="1"/>
  <c r="V35" i="4" s="1"/>
  <c r="Q34" i="4"/>
  <c r="U34" i="4" s="1"/>
  <c r="P34" i="4"/>
  <c r="O34" i="4"/>
  <c r="N34" i="4"/>
  <c r="M34" i="4"/>
  <c r="G34" i="4"/>
  <c r="R34" i="4" s="1"/>
  <c r="V34" i="4" s="1"/>
  <c r="Q33" i="4"/>
  <c r="U33" i="4" s="1"/>
  <c r="P33" i="4"/>
  <c r="O33" i="4"/>
  <c r="N33" i="4"/>
  <c r="M33" i="4"/>
  <c r="G33" i="4"/>
  <c r="R33" i="4" s="1"/>
  <c r="V33" i="4" s="1"/>
  <c r="Q32" i="4"/>
  <c r="U32" i="4" s="1"/>
  <c r="P32" i="4"/>
  <c r="O32" i="4"/>
  <c r="N32" i="4"/>
  <c r="M32" i="4"/>
  <c r="G32" i="4"/>
  <c r="R32" i="4" s="1"/>
  <c r="V32" i="4" s="1"/>
  <c r="Q31" i="4"/>
  <c r="U31" i="4" s="1"/>
  <c r="P31" i="4"/>
  <c r="O31" i="4"/>
  <c r="N31" i="4"/>
  <c r="M31" i="4"/>
  <c r="G31" i="4"/>
  <c r="R31" i="4" s="1"/>
  <c r="V31" i="4" s="1"/>
  <c r="Q30" i="4"/>
  <c r="U30" i="4" s="1"/>
  <c r="P30" i="4"/>
  <c r="O30" i="4"/>
  <c r="N30" i="4"/>
  <c r="M30" i="4"/>
  <c r="G30" i="4"/>
  <c r="R30" i="4" s="1"/>
  <c r="V30" i="4" s="1"/>
  <c r="Q29" i="4"/>
  <c r="U29" i="4" s="1"/>
  <c r="P29" i="4"/>
  <c r="O29" i="4"/>
  <c r="N29" i="4"/>
  <c r="M29" i="4"/>
  <c r="G29" i="4"/>
  <c r="R29" i="4" s="1"/>
  <c r="V29" i="4" s="1"/>
  <c r="Q28" i="4"/>
  <c r="U28" i="4" s="1"/>
  <c r="P28" i="4"/>
  <c r="O28" i="4"/>
  <c r="N28" i="4"/>
  <c r="M28" i="4"/>
  <c r="G28" i="4"/>
  <c r="R28" i="4" s="1"/>
  <c r="V28" i="4" s="1"/>
  <c r="Q27" i="4"/>
  <c r="U27" i="4" s="1"/>
  <c r="P27" i="4"/>
  <c r="O27" i="4"/>
  <c r="N27" i="4"/>
  <c r="M27" i="4"/>
  <c r="G27" i="4"/>
  <c r="R27" i="4" s="1"/>
  <c r="V27" i="4" s="1"/>
  <c r="Q26" i="4"/>
  <c r="U26" i="4" s="1"/>
  <c r="P26" i="4"/>
  <c r="O26" i="4"/>
  <c r="N26" i="4"/>
  <c r="M26" i="4"/>
  <c r="G26" i="4"/>
  <c r="R26" i="4" s="1"/>
  <c r="V26" i="4" s="1"/>
  <c r="Q25" i="4"/>
  <c r="U25" i="4" s="1"/>
  <c r="P25" i="4"/>
  <c r="O25" i="4"/>
  <c r="N25" i="4"/>
  <c r="M25" i="4"/>
  <c r="G25" i="4"/>
  <c r="R25" i="4" s="1"/>
  <c r="V25" i="4" s="1"/>
  <c r="Q24" i="4"/>
  <c r="U24" i="4" s="1"/>
  <c r="P24" i="4"/>
  <c r="O24" i="4"/>
  <c r="N24" i="4"/>
  <c r="M24" i="4"/>
  <c r="G24" i="4"/>
  <c r="R24" i="4" s="1"/>
  <c r="V24" i="4" s="1"/>
  <c r="Q23" i="4"/>
  <c r="U23" i="4" s="1"/>
  <c r="P23" i="4"/>
  <c r="O23" i="4"/>
  <c r="N23" i="4"/>
  <c r="M23" i="4"/>
  <c r="G23" i="4"/>
  <c r="R23" i="4" s="1"/>
  <c r="V23" i="4" s="1"/>
  <c r="Q22" i="4"/>
  <c r="U22" i="4" s="1"/>
  <c r="P22" i="4"/>
  <c r="O22" i="4"/>
  <c r="N22" i="4"/>
  <c r="M22" i="4"/>
  <c r="G22" i="4"/>
  <c r="R22" i="4" s="1"/>
  <c r="V22" i="4" s="1"/>
  <c r="Q21" i="4"/>
  <c r="U21" i="4" s="1"/>
  <c r="P21" i="4"/>
  <c r="O21" i="4"/>
  <c r="N21" i="4"/>
  <c r="M21" i="4"/>
  <c r="G21" i="4"/>
  <c r="R21" i="4" s="1"/>
  <c r="V21" i="4" s="1"/>
  <c r="Q20" i="4"/>
  <c r="U20" i="4" s="1"/>
  <c r="P20" i="4"/>
  <c r="O20" i="4"/>
  <c r="N20" i="4"/>
  <c r="M20" i="4"/>
  <c r="G20" i="4"/>
  <c r="R20" i="4" s="1"/>
  <c r="V20" i="4" s="1"/>
  <c r="Q19" i="4"/>
  <c r="U19" i="4" s="1"/>
  <c r="P19" i="4"/>
  <c r="O19" i="4"/>
  <c r="N19" i="4"/>
  <c r="M19" i="4"/>
  <c r="G19" i="4"/>
  <c r="R19" i="4" s="1"/>
  <c r="V19" i="4" s="1"/>
  <c r="Q18" i="4"/>
  <c r="U18" i="4" s="1"/>
  <c r="P18" i="4"/>
  <c r="O18" i="4"/>
  <c r="N18" i="4"/>
  <c r="M18" i="4"/>
  <c r="G18" i="4"/>
  <c r="R18" i="4" s="1"/>
  <c r="V18" i="4" s="1"/>
  <c r="Q17" i="4"/>
  <c r="U17" i="4" s="1"/>
  <c r="P17" i="4"/>
  <c r="O17" i="4"/>
  <c r="N17" i="4"/>
  <c r="M17" i="4"/>
  <c r="G17" i="4"/>
  <c r="R17" i="4" s="1"/>
  <c r="V17" i="4" s="1"/>
  <c r="Q16" i="4"/>
  <c r="U16" i="4" s="1"/>
  <c r="P16" i="4"/>
  <c r="O16" i="4"/>
  <c r="N16" i="4"/>
  <c r="M16" i="4"/>
  <c r="G16" i="4"/>
  <c r="R16" i="4" s="1"/>
  <c r="V16" i="4" s="1"/>
  <c r="Q15" i="4"/>
  <c r="U15" i="4" s="1"/>
  <c r="P15" i="4"/>
  <c r="O15" i="4"/>
  <c r="N15" i="4"/>
  <c r="M15" i="4"/>
  <c r="G15" i="4"/>
  <c r="R15" i="4" s="1"/>
  <c r="V15" i="4" s="1"/>
  <c r="Q14" i="4"/>
  <c r="U14" i="4" s="1"/>
  <c r="P14" i="4"/>
  <c r="O14" i="4"/>
  <c r="N14" i="4"/>
  <c r="M14" i="4"/>
  <c r="G14" i="4"/>
  <c r="R14" i="4" s="1"/>
  <c r="V14" i="4" s="1"/>
  <c r="Q13" i="4"/>
  <c r="U13" i="4" s="1"/>
  <c r="P13" i="4"/>
  <c r="O13" i="4"/>
  <c r="N13" i="4"/>
  <c r="M13" i="4"/>
  <c r="G13" i="4"/>
  <c r="R13" i="4" s="1"/>
  <c r="V13" i="4" s="1"/>
  <c r="Q12" i="4"/>
  <c r="U12" i="4" s="1"/>
  <c r="P12" i="4"/>
  <c r="O12" i="4"/>
  <c r="N12" i="4"/>
  <c r="J12" i="4" s="1"/>
  <c r="T12" i="4" s="1"/>
  <c r="M12" i="4"/>
  <c r="G12" i="4"/>
  <c r="R12" i="4" s="1"/>
  <c r="V12" i="4" s="1"/>
  <c r="Q11" i="4"/>
  <c r="U11" i="4" s="1"/>
  <c r="P11" i="4"/>
  <c r="O11" i="4"/>
  <c r="N11" i="4"/>
  <c r="M11" i="4"/>
  <c r="G11" i="4"/>
  <c r="R11" i="4" s="1"/>
  <c r="V11" i="4" s="1"/>
  <c r="Q10" i="4"/>
  <c r="U10" i="4" s="1"/>
  <c r="P10" i="4"/>
  <c r="O10" i="4"/>
  <c r="N10" i="4"/>
  <c r="M10" i="4"/>
  <c r="G10" i="4"/>
  <c r="R10" i="4" s="1"/>
  <c r="V10" i="4" s="1"/>
  <c r="Q9" i="4"/>
  <c r="U9" i="4" s="1"/>
  <c r="P9" i="4"/>
  <c r="O9" i="4"/>
  <c r="N9" i="4"/>
  <c r="M9" i="4"/>
  <c r="G9" i="4"/>
  <c r="R9" i="4" s="1"/>
  <c r="V9" i="4" s="1"/>
  <c r="Q8" i="4"/>
  <c r="U8" i="4" s="1"/>
  <c r="P8" i="4"/>
  <c r="O8" i="4"/>
  <c r="N8" i="4"/>
  <c r="M8" i="4"/>
  <c r="G8" i="4"/>
  <c r="Q7" i="4"/>
  <c r="U7" i="4" s="1"/>
  <c r="P7" i="4"/>
  <c r="O7" i="4"/>
  <c r="N7" i="4"/>
  <c r="M7" i="4"/>
  <c r="G7" i="4"/>
  <c r="R7" i="4" s="1"/>
  <c r="V7" i="4" s="1"/>
  <c r="G154" i="11"/>
  <c r="G160" i="11"/>
  <c r="G166" i="11"/>
  <c r="E165" i="11"/>
  <c r="E166" i="11" s="1"/>
  <c r="E163" i="11"/>
  <c r="E161" i="11"/>
  <c r="E159" i="11"/>
  <c r="E160" i="11" s="1"/>
  <c r="E154" i="11"/>
  <c r="E148" i="11"/>
  <c r="E143" i="11"/>
  <c r="E128" i="11"/>
  <c r="E127" i="11" s="1"/>
  <c r="E122" i="11"/>
  <c r="E121" i="11" s="1"/>
  <c r="E120" i="11" s="1"/>
  <c r="E119" i="11" s="1"/>
  <c r="E113" i="11"/>
  <c r="E95" i="11"/>
  <c r="G76" i="11"/>
  <c r="G67" i="11"/>
  <c r="G87" i="8"/>
  <c r="G86" i="8"/>
  <c r="G85" i="8"/>
  <c r="C87" i="8"/>
  <c r="C86" i="8"/>
  <c r="C85" i="8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4" i="7"/>
  <c r="B105" i="7"/>
  <c r="B106" i="7"/>
  <c r="B107" i="7"/>
  <c r="B108" i="7"/>
  <c r="B109" i="7"/>
  <c r="B110" i="7"/>
  <c r="B111" i="7"/>
  <c r="B112" i="7"/>
  <c r="B113" i="7"/>
  <c r="M113" i="7"/>
  <c r="N113" i="7"/>
  <c r="O113" i="7"/>
  <c r="P113" i="7"/>
  <c r="B114" i="7"/>
  <c r="M114" i="7"/>
  <c r="N114" i="7"/>
  <c r="O114" i="7"/>
  <c r="P114" i="7"/>
  <c r="B115" i="7"/>
  <c r="M115" i="7"/>
  <c r="N115" i="7"/>
  <c r="O115" i="7"/>
  <c r="P115" i="7"/>
  <c r="B116" i="7"/>
  <c r="M116" i="7"/>
  <c r="N116" i="7"/>
  <c r="O116" i="7"/>
  <c r="P116" i="7"/>
  <c r="B117" i="7"/>
  <c r="M117" i="7"/>
  <c r="N117" i="7"/>
  <c r="O117" i="7"/>
  <c r="P117" i="7"/>
  <c r="B118" i="7"/>
  <c r="M118" i="7"/>
  <c r="N118" i="7"/>
  <c r="O118" i="7"/>
  <c r="P118" i="7"/>
  <c r="B119" i="7"/>
  <c r="M119" i="7"/>
  <c r="N119" i="7"/>
  <c r="O119" i="7"/>
  <c r="P119" i="7"/>
  <c r="B120" i="7"/>
  <c r="M120" i="7"/>
  <c r="N120" i="7"/>
  <c r="O120" i="7"/>
  <c r="P120" i="7"/>
  <c r="B121" i="7"/>
  <c r="M121" i="7"/>
  <c r="N121" i="7"/>
  <c r="O121" i="7"/>
  <c r="P121" i="7"/>
  <c r="B122" i="7"/>
  <c r="B123" i="7"/>
  <c r="B124" i="7"/>
  <c r="B125" i="7"/>
  <c r="B126" i="7"/>
  <c r="B127" i="7"/>
  <c r="B128" i="7"/>
  <c r="B129" i="7"/>
  <c r="B130" i="7"/>
  <c r="B131" i="7"/>
  <c r="M131" i="7"/>
  <c r="N131" i="7"/>
  <c r="O131" i="7"/>
  <c r="P131" i="7"/>
  <c r="B132" i="7"/>
  <c r="M132" i="7"/>
  <c r="N132" i="7"/>
  <c r="O132" i="7"/>
  <c r="P132" i="7"/>
  <c r="B133" i="7"/>
  <c r="M133" i="7"/>
  <c r="N133" i="7"/>
  <c r="O133" i="7"/>
  <c r="P133" i="7"/>
  <c r="B134" i="7"/>
  <c r="M134" i="7"/>
  <c r="N134" i="7"/>
  <c r="O134" i="7"/>
  <c r="P134" i="7"/>
  <c r="B135" i="7"/>
  <c r="M135" i="7"/>
  <c r="N135" i="7"/>
  <c r="O135" i="7"/>
  <c r="P135" i="7"/>
  <c r="B136" i="7"/>
  <c r="M136" i="7"/>
  <c r="N136" i="7"/>
  <c r="O136" i="7"/>
  <c r="P136" i="7"/>
  <c r="B137" i="7"/>
  <c r="M137" i="7"/>
  <c r="N137" i="7"/>
  <c r="O137" i="7"/>
  <c r="P137" i="7"/>
  <c r="B138" i="7"/>
  <c r="M138" i="7"/>
  <c r="N138" i="7"/>
  <c r="O138" i="7"/>
  <c r="P138" i="7"/>
  <c r="B139" i="7"/>
  <c r="M139" i="7"/>
  <c r="N139" i="7"/>
  <c r="O139" i="7"/>
  <c r="P139" i="7"/>
  <c r="B140" i="7"/>
  <c r="B141" i="7"/>
  <c r="B142" i="7"/>
  <c r="B143" i="7"/>
  <c r="B144" i="7"/>
  <c r="B145" i="7"/>
  <c r="B146" i="7"/>
  <c r="M146" i="7"/>
  <c r="N146" i="7"/>
  <c r="O146" i="7"/>
  <c r="P146" i="7"/>
  <c r="B147" i="7"/>
  <c r="M147" i="7"/>
  <c r="N147" i="7"/>
  <c r="O147" i="7"/>
  <c r="P147" i="7"/>
  <c r="B148" i="7"/>
  <c r="M148" i="7"/>
  <c r="N148" i="7"/>
  <c r="O148" i="7"/>
  <c r="P148" i="7"/>
  <c r="B149" i="7"/>
  <c r="M149" i="7"/>
  <c r="N149" i="7"/>
  <c r="O149" i="7"/>
  <c r="P149" i="7"/>
  <c r="B150" i="7"/>
  <c r="M150" i="7"/>
  <c r="N150" i="7"/>
  <c r="O150" i="7"/>
  <c r="P150" i="7"/>
  <c r="B151" i="7"/>
  <c r="M151" i="7"/>
  <c r="N151" i="7"/>
  <c r="O151" i="7"/>
  <c r="P151" i="7"/>
  <c r="B30" i="7"/>
  <c r="B31" i="7"/>
  <c r="B32" i="7"/>
  <c r="B33" i="7"/>
  <c r="B34" i="7"/>
  <c r="B35" i="7"/>
  <c r="B36" i="7"/>
  <c r="B37" i="7"/>
  <c r="D220" i="11"/>
  <c r="D219" i="11"/>
  <c r="D218" i="11"/>
  <c r="D217" i="11"/>
  <c r="D216" i="11"/>
  <c r="D215" i="11"/>
  <c r="D214" i="11"/>
  <c r="D213" i="11"/>
  <c r="D212" i="11"/>
  <c r="D211" i="11"/>
  <c r="D210" i="11"/>
  <c r="D209" i="11"/>
  <c r="D208" i="11"/>
  <c r="D207" i="11"/>
  <c r="D206" i="11"/>
  <c r="D205" i="11"/>
  <c r="D204" i="11"/>
  <c r="D203" i="11"/>
  <c r="D202" i="11"/>
  <c r="D201" i="11"/>
  <c r="D200" i="11"/>
  <c r="D199" i="11"/>
  <c r="D198" i="11"/>
  <c r="D197" i="11"/>
  <c r="D196" i="11"/>
  <c r="D195" i="11"/>
  <c r="D194" i="11"/>
  <c r="D193" i="11"/>
  <c r="D192" i="11"/>
  <c r="D191" i="11"/>
  <c r="D190" i="11"/>
  <c r="D189" i="11"/>
  <c r="D188" i="11"/>
  <c r="D187" i="11"/>
  <c r="D186" i="11"/>
  <c r="D185" i="11"/>
  <c r="D184" i="11"/>
  <c r="D183" i="11"/>
  <c r="D182" i="11"/>
  <c r="D181" i="11"/>
  <c r="D180" i="11"/>
  <c r="D179" i="11"/>
  <c r="D178" i="11"/>
  <c r="D177" i="11"/>
  <c r="D176" i="11"/>
  <c r="D175" i="11"/>
  <c r="D174" i="11"/>
  <c r="D173" i="11"/>
  <c r="D172" i="11"/>
  <c r="D171" i="11"/>
  <c r="D170" i="11"/>
  <c r="D169" i="11"/>
  <c r="D168" i="11"/>
  <c r="D167" i="11"/>
  <c r="D164" i="11"/>
  <c r="D163" i="11" s="1"/>
  <c r="D162" i="11"/>
  <c r="D161" i="11" s="1"/>
  <c r="D158" i="11"/>
  <c r="D159" i="11" s="1"/>
  <c r="D157" i="11"/>
  <c r="D156" i="11"/>
  <c r="D155" i="11"/>
  <c r="D153" i="11"/>
  <c r="D154" i="11" s="1"/>
  <c r="D152" i="11"/>
  <c r="D151" i="11"/>
  <c r="D150" i="11"/>
  <c r="D149" i="11"/>
  <c r="D147" i="11"/>
  <c r="D148" i="11" s="1"/>
  <c r="D146" i="11"/>
  <c r="D145" i="11"/>
  <c r="D144" i="11"/>
  <c r="D143" i="11" s="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 s="1"/>
  <c r="D127" i="11" s="1"/>
  <c r="D126" i="11"/>
  <c r="D125" i="11"/>
  <c r="D124" i="11"/>
  <c r="D123" i="11"/>
  <c r="D122" i="11" s="1"/>
  <c r="D118" i="11"/>
  <c r="D119" i="11" s="1"/>
  <c r="D120" i="11" s="1"/>
  <c r="D121" i="11" s="1"/>
  <c r="D117" i="11"/>
  <c r="D116" i="11"/>
  <c r="D115" i="11"/>
  <c r="D114" i="11"/>
  <c r="D113" i="11" s="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 s="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5" i="11"/>
  <c r="D76" i="11" s="1"/>
  <c r="D74" i="11"/>
  <c r="D73" i="11"/>
  <c r="D72" i="11"/>
  <c r="D71" i="11"/>
  <c r="D70" i="11"/>
  <c r="D69" i="11"/>
  <c r="D68" i="11" s="1"/>
  <c r="D66" i="11"/>
  <c r="D67" i="11" s="1"/>
  <c r="D65" i="11"/>
  <c r="D64" i="11"/>
  <c r="D63" i="11" s="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G220" i="11"/>
  <c r="F220" i="11"/>
  <c r="C220" i="11"/>
  <c r="G219" i="11"/>
  <c r="F219" i="11"/>
  <c r="B219" i="11" s="1"/>
  <c r="C219" i="11"/>
  <c r="G218" i="11"/>
  <c r="F218" i="11"/>
  <c r="C218" i="11"/>
  <c r="G217" i="11"/>
  <c r="F217" i="11"/>
  <c r="C217" i="11"/>
  <c r="B217" i="11" s="1"/>
  <c r="G216" i="11"/>
  <c r="F216" i="11"/>
  <c r="C216" i="11"/>
  <c r="B216" i="11" s="1"/>
  <c r="G215" i="11"/>
  <c r="F215" i="11"/>
  <c r="C215" i="11"/>
  <c r="B215" i="11" s="1"/>
  <c r="G214" i="11"/>
  <c r="F214" i="11"/>
  <c r="C214" i="11"/>
  <c r="G213" i="11"/>
  <c r="F213" i="11"/>
  <c r="C213" i="11"/>
  <c r="G212" i="11"/>
  <c r="F212" i="11"/>
  <c r="C212" i="11"/>
  <c r="G211" i="11"/>
  <c r="F211" i="11"/>
  <c r="C211" i="11"/>
  <c r="G210" i="11"/>
  <c r="F210" i="11"/>
  <c r="C210" i="11"/>
  <c r="G209" i="11"/>
  <c r="F209" i="11"/>
  <c r="C209" i="11"/>
  <c r="B209" i="11" s="1"/>
  <c r="G208" i="11"/>
  <c r="F208" i="11"/>
  <c r="C208" i="11"/>
  <c r="B208" i="11" s="1"/>
  <c r="G207" i="11"/>
  <c r="F207" i="11"/>
  <c r="C207" i="11"/>
  <c r="B207" i="11" s="1"/>
  <c r="G206" i="11"/>
  <c r="F206" i="11"/>
  <c r="C206" i="11"/>
  <c r="G205" i="11"/>
  <c r="F205" i="11"/>
  <c r="C205" i="11"/>
  <c r="G204" i="11"/>
  <c r="F204" i="11"/>
  <c r="C204" i="11"/>
  <c r="G203" i="11"/>
  <c r="F203" i="11"/>
  <c r="B203" i="11" s="1"/>
  <c r="C203" i="11"/>
  <c r="G202" i="11"/>
  <c r="F202" i="11"/>
  <c r="C202" i="11"/>
  <c r="G201" i="11"/>
  <c r="F201" i="11"/>
  <c r="C201" i="11"/>
  <c r="B201" i="11" s="1"/>
  <c r="G200" i="11"/>
  <c r="F200" i="11"/>
  <c r="C200" i="11"/>
  <c r="B200" i="11" s="1"/>
  <c r="G199" i="11"/>
  <c r="F199" i="11"/>
  <c r="C199" i="11"/>
  <c r="B199" i="11" s="1"/>
  <c r="G198" i="11"/>
  <c r="F198" i="11"/>
  <c r="C198" i="11"/>
  <c r="G197" i="11"/>
  <c r="F197" i="11"/>
  <c r="C197" i="11"/>
  <c r="G196" i="11"/>
  <c r="F196" i="11"/>
  <c r="C196" i="11"/>
  <c r="G195" i="11"/>
  <c r="F195" i="11"/>
  <c r="C195" i="11"/>
  <c r="G194" i="11"/>
  <c r="F194" i="11"/>
  <c r="C194" i="11"/>
  <c r="G193" i="11"/>
  <c r="F193" i="11"/>
  <c r="C193" i="11"/>
  <c r="B193" i="11" s="1"/>
  <c r="G192" i="11"/>
  <c r="F192" i="11"/>
  <c r="C192" i="11"/>
  <c r="B192" i="11" s="1"/>
  <c r="G191" i="11"/>
  <c r="F191" i="11"/>
  <c r="C191" i="11"/>
  <c r="B191" i="11" s="1"/>
  <c r="G190" i="11"/>
  <c r="F190" i="11"/>
  <c r="C190" i="11"/>
  <c r="G189" i="11"/>
  <c r="F189" i="11"/>
  <c r="C189" i="11"/>
  <c r="G188" i="11"/>
  <c r="F188" i="11"/>
  <c r="C188" i="11"/>
  <c r="G187" i="11"/>
  <c r="F187" i="11"/>
  <c r="C187" i="11"/>
  <c r="G186" i="11"/>
  <c r="F186" i="11"/>
  <c r="C186" i="11"/>
  <c r="G185" i="11"/>
  <c r="F185" i="11"/>
  <c r="C185" i="11"/>
  <c r="B185" i="11" s="1"/>
  <c r="G184" i="11"/>
  <c r="F184" i="11"/>
  <c r="C184" i="11"/>
  <c r="B184" i="11" s="1"/>
  <c r="G183" i="11"/>
  <c r="F183" i="11"/>
  <c r="C183" i="11"/>
  <c r="B183" i="11" s="1"/>
  <c r="G182" i="11"/>
  <c r="F182" i="11"/>
  <c r="C182" i="11"/>
  <c r="G181" i="11"/>
  <c r="F181" i="11"/>
  <c r="C181" i="11"/>
  <c r="G180" i="11"/>
  <c r="F180" i="11"/>
  <c r="C180" i="11"/>
  <c r="G179" i="11"/>
  <c r="F179" i="11"/>
  <c r="C179" i="11"/>
  <c r="G178" i="11"/>
  <c r="F178" i="11"/>
  <c r="C178" i="11"/>
  <c r="G177" i="11"/>
  <c r="F177" i="11"/>
  <c r="C177" i="11"/>
  <c r="B177" i="11" s="1"/>
  <c r="G176" i="11"/>
  <c r="F176" i="11"/>
  <c r="C176" i="11"/>
  <c r="B176" i="11" s="1"/>
  <c r="G175" i="11"/>
  <c r="F175" i="11"/>
  <c r="C175" i="11"/>
  <c r="B175" i="11" s="1"/>
  <c r="G174" i="11"/>
  <c r="F174" i="11"/>
  <c r="C174" i="11"/>
  <c r="G173" i="11"/>
  <c r="F173" i="11"/>
  <c r="C173" i="11"/>
  <c r="G172" i="11"/>
  <c r="F172" i="11"/>
  <c r="C172" i="11"/>
  <c r="G171" i="11"/>
  <c r="F171" i="11"/>
  <c r="C171" i="11"/>
  <c r="G170" i="11"/>
  <c r="F170" i="11"/>
  <c r="C170" i="11"/>
  <c r="G169" i="11"/>
  <c r="F169" i="11"/>
  <c r="C169" i="11"/>
  <c r="G168" i="11"/>
  <c r="F168" i="11"/>
  <c r="C168" i="11"/>
  <c r="G167" i="11"/>
  <c r="F167" i="11"/>
  <c r="C167" i="11"/>
  <c r="G164" i="11"/>
  <c r="F164" i="11"/>
  <c r="C164" i="11"/>
  <c r="G162" i="11"/>
  <c r="F162" i="11"/>
  <c r="C162" i="11"/>
  <c r="G158" i="11"/>
  <c r="F158" i="11"/>
  <c r="C158" i="11"/>
  <c r="C159" i="11" s="1"/>
  <c r="C160" i="11" s="1"/>
  <c r="C161" i="11" s="1"/>
  <c r="G157" i="11"/>
  <c r="F157" i="11"/>
  <c r="F163" i="11" s="1"/>
  <c r="C157" i="11"/>
  <c r="G156" i="11"/>
  <c r="F156" i="11"/>
  <c r="C156" i="11"/>
  <c r="G155" i="11"/>
  <c r="F155" i="11"/>
  <c r="F161" i="11" s="1"/>
  <c r="C155" i="11"/>
  <c r="G153" i="11"/>
  <c r="F153" i="11"/>
  <c r="F159" i="11" s="1"/>
  <c r="F165" i="11" s="1"/>
  <c r="C153" i="11"/>
  <c r="C154" i="11" s="1"/>
  <c r="G152" i="11"/>
  <c r="F152" i="11"/>
  <c r="C152" i="11"/>
  <c r="G151" i="11"/>
  <c r="F151" i="11"/>
  <c r="C151" i="11"/>
  <c r="G150" i="11"/>
  <c r="F150" i="11"/>
  <c r="C150" i="11"/>
  <c r="G149" i="11"/>
  <c r="F149" i="11"/>
  <c r="C149" i="11"/>
  <c r="G147" i="11"/>
  <c r="F147" i="11"/>
  <c r="C147" i="11"/>
  <c r="G146" i="11"/>
  <c r="F146" i="11"/>
  <c r="C146" i="11"/>
  <c r="G145" i="11"/>
  <c r="F145" i="11"/>
  <c r="C145" i="11"/>
  <c r="G144" i="11"/>
  <c r="F144" i="11"/>
  <c r="C144" i="11"/>
  <c r="G142" i="11"/>
  <c r="F142" i="11"/>
  <c r="F148" i="11" s="1"/>
  <c r="F154" i="11" s="1"/>
  <c r="F160" i="11" s="1"/>
  <c r="F166" i="11" s="1"/>
  <c r="C142" i="11"/>
  <c r="C143" i="11" s="1"/>
  <c r="G141" i="11"/>
  <c r="F141" i="11"/>
  <c r="C141" i="11"/>
  <c r="G140" i="11"/>
  <c r="F140" i="11"/>
  <c r="C140" i="11"/>
  <c r="G139" i="11"/>
  <c r="F139" i="11"/>
  <c r="C139" i="11"/>
  <c r="G138" i="11"/>
  <c r="F138" i="11"/>
  <c r="C138" i="11"/>
  <c r="G137" i="11"/>
  <c r="F137" i="11"/>
  <c r="F143" i="11" s="1"/>
  <c r="C137" i="11"/>
  <c r="G136" i="11"/>
  <c r="F136" i="11"/>
  <c r="C136" i="11"/>
  <c r="G135" i="11"/>
  <c r="F135" i="11"/>
  <c r="C135" i="11"/>
  <c r="G134" i="11"/>
  <c r="F134" i="11"/>
  <c r="C134" i="11"/>
  <c r="G133" i="11"/>
  <c r="F133" i="11"/>
  <c r="C133" i="11"/>
  <c r="G132" i="11"/>
  <c r="F132" i="11"/>
  <c r="C132" i="11"/>
  <c r="G131" i="11"/>
  <c r="F131" i="11"/>
  <c r="C131" i="11"/>
  <c r="G130" i="11"/>
  <c r="F130" i="11"/>
  <c r="C130" i="11"/>
  <c r="G129" i="11"/>
  <c r="F129" i="11"/>
  <c r="C129" i="11"/>
  <c r="C128" i="11" s="1"/>
  <c r="C127" i="11" s="1"/>
  <c r="G126" i="11"/>
  <c r="F126" i="11"/>
  <c r="C126" i="11"/>
  <c r="G125" i="11"/>
  <c r="F125" i="11"/>
  <c r="C125" i="11"/>
  <c r="G124" i="11"/>
  <c r="F124" i="11"/>
  <c r="C124" i="11"/>
  <c r="G123" i="11"/>
  <c r="F123" i="11"/>
  <c r="C123" i="11"/>
  <c r="C122" i="11" s="1"/>
  <c r="C121" i="11" s="1"/>
  <c r="G118" i="11"/>
  <c r="F118" i="11"/>
  <c r="F127" i="11" s="1"/>
  <c r="C118" i="11"/>
  <c r="G117" i="11"/>
  <c r="F117" i="11"/>
  <c r="C117" i="11"/>
  <c r="G116" i="11"/>
  <c r="F116" i="11"/>
  <c r="C116" i="11"/>
  <c r="G115" i="11"/>
  <c r="F115" i="11"/>
  <c r="C115" i="11"/>
  <c r="G114" i="11"/>
  <c r="F114" i="11"/>
  <c r="C114" i="11"/>
  <c r="G112" i="11"/>
  <c r="F112" i="11"/>
  <c r="F121" i="11" s="1"/>
  <c r="C112" i="11"/>
  <c r="G111" i="11"/>
  <c r="F111" i="11"/>
  <c r="F120" i="11" s="1"/>
  <c r="C111" i="11"/>
  <c r="G110" i="11"/>
  <c r="F110" i="11"/>
  <c r="F128" i="11" s="1"/>
  <c r="C110" i="11"/>
  <c r="G109" i="11"/>
  <c r="F109" i="11"/>
  <c r="C109" i="11"/>
  <c r="G108" i="11"/>
  <c r="F108" i="11"/>
  <c r="C108" i="11"/>
  <c r="G107" i="11"/>
  <c r="F107" i="11"/>
  <c r="C107" i="11"/>
  <c r="G106" i="11"/>
  <c r="F106" i="11"/>
  <c r="C106" i="11"/>
  <c r="G105" i="11"/>
  <c r="F105" i="11"/>
  <c r="C105" i="11"/>
  <c r="G104" i="11"/>
  <c r="F104" i="11"/>
  <c r="F113" i="11" s="1"/>
  <c r="F122" i="11" s="1"/>
  <c r="C104" i="11"/>
  <c r="G103" i="11"/>
  <c r="F103" i="11"/>
  <c r="C103" i="11"/>
  <c r="G102" i="11"/>
  <c r="F102" i="11"/>
  <c r="C102" i="11"/>
  <c r="G101" i="11"/>
  <c r="F101" i="11"/>
  <c r="C101" i="11"/>
  <c r="G100" i="11"/>
  <c r="F100" i="11"/>
  <c r="C100" i="11"/>
  <c r="G99" i="11"/>
  <c r="F99" i="11"/>
  <c r="C99" i="11"/>
  <c r="G98" i="11"/>
  <c r="F98" i="11"/>
  <c r="C98" i="11"/>
  <c r="G97" i="11"/>
  <c r="F97" i="11"/>
  <c r="C97" i="11"/>
  <c r="G96" i="11"/>
  <c r="F96" i="11"/>
  <c r="C96" i="11"/>
  <c r="C95" i="11" s="1"/>
  <c r="G94" i="11"/>
  <c r="F94" i="11"/>
  <c r="C94" i="11"/>
  <c r="G93" i="11"/>
  <c r="F93" i="11"/>
  <c r="C93" i="11"/>
  <c r="G92" i="11"/>
  <c r="F92" i="11"/>
  <c r="C92" i="11"/>
  <c r="G91" i="11"/>
  <c r="F91" i="11"/>
  <c r="C91" i="11"/>
  <c r="G90" i="11"/>
  <c r="F90" i="11"/>
  <c r="C90" i="11"/>
  <c r="G89" i="11"/>
  <c r="F89" i="11"/>
  <c r="C89" i="11"/>
  <c r="G88" i="11"/>
  <c r="F88" i="11"/>
  <c r="C88" i="11"/>
  <c r="G87" i="11"/>
  <c r="F87" i="11"/>
  <c r="C87" i="11"/>
  <c r="G86" i="11"/>
  <c r="F86" i="11"/>
  <c r="F95" i="11" s="1"/>
  <c r="C86" i="11"/>
  <c r="G85" i="11"/>
  <c r="F85" i="11"/>
  <c r="C85" i="11"/>
  <c r="G84" i="11"/>
  <c r="F84" i="11"/>
  <c r="C84" i="11"/>
  <c r="G83" i="11"/>
  <c r="F83" i="11"/>
  <c r="C83" i="11"/>
  <c r="G82" i="11"/>
  <c r="F82" i="11"/>
  <c r="C82" i="11"/>
  <c r="G81" i="11"/>
  <c r="F81" i="11"/>
  <c r="C81" i="11"/>
  <c r="G80" i="11"/>
  <c r="F80" i="11"/>
  <c r="C80" i="11"/>
  <c r="G79" i="11"/>
  <c r="F79" i="11"/>
  <c r="C79" i="11"/>
  <c r="G78" i="11"/>
  <c r="F78" i="11"/>
  <c r="C78" i="11"/>
  <c r="G77" i="11"/>
  <c r="F77" i="11"/>
  <c r="C77" i="11"/>
  <c r="G75" i="11"/>
  <c r="F75" i="11"/>
  <c r="C75" i="11"/>
  <c r="C76" i="11" s="1"/>
  <c r="G74" i="11"/>
  <c r="F74" i="11"/>
  <c r="C74" i="11"/>
  <c r="G73" i="11"/>
  <c r="F73" i="11"/>
  <c r="C73" i="11"/>
  <c r="G72" i="11"/>
  <c r="F72" i="11"/>
  <c r="C72" i="11"/>
  <c r="G71" i="11"/>
  <c r="F71" i="11"/>
  <c r="C71" i="11"/>
  <c r="G70" i="11"/>
  <c r="F70" i="11"/>
  <c r="C70" i="11"/>
  <c r="G69" i="11"/>
  <c r="F69" i="11"/>
  <c r="C69" i="11"/>
  <c r="C68" i="11" s="1"/>
  <c r="G66" i="11"/>
  <c r="F66" i="11"/>
  <c r="C66" i="11"/>
  <c r="G65" i="11"/>
  <c r="F65" i="11"/>
  <c r="C65" i="11"/>
  <c r="G64" i="11"/>
  <c r="F64" i="11"/>
  <c r="C64" i="11"/>
  <c r="C63" i="11" s="1"/>
  <c r="G62" i="11"/>
  <c r="F62" i="11"/>
  <c r="C62" i="11"/>
  <c r="G61" i="11"/>
  <c r="F61" i="11"/>
  <c r="C61" i="11"/>
  <c r="G60" i="11"/>
  <c r="F60" i="11"/>
  <c r="C60" i="11"/>
  <c r="G59" i="11"/>
  <c r="F59" i="11"/>
  <c r="C59" i="11"/>
  <c r="G58" i="11"/>
  <c r="F58" i="11"/>
  <c r="F67" i="11" s="1"/>
  <c r="F76" i="11" s="1"/>
  <c r="C58" i="11"/>
  <c r="G57" i="11"/>
  <c r="F57" i="11"/>
  <c r="C57" i="11"/>
  <c r="G56" i="11"/>
  <c r="F56" i="11"/>
  <c r="C56" i="11"/>
  <c r="G55" i="11"/>
  <c r="F55" i="11"/>
  <c r="C55" i="11"/>
  <c r="G54" i="11"/>
  <c r="F54" i="11"/>
  <c r="C54" i="11"/>
  <c r="G53" i="11"/>
  <c r="F53" i="11"/>
  <c r="C53" i="11"/>
  <c r="G52" i="11"/>
  <c r="F52" i="11"/>
  <c r="C52" i="11"/>
  <c r="G51" i="11"/>
  <c r="F51" i="11"/>
  <c r="C51" i="11"/>
  <c r="G50" i="11"/>
  <c r="F50" i="11"/>
  <c r="C50" i="11"/>
  <c r="G49" i="11"/>
  <c r="F49" i="11"/>
  <c r="C49" i="11"/>
  <c r="G48" i="11"/>
  <c r="F48" i="11"/>
  <c r="C48" i="11"/>
  <c r="G47" i="11"/>
  <c r="F47" i="11"/>
  <c r="C47" i="11"/>
  <c r="G46" i="11"/>
  <c r="F46" i="11"/>
  <c r="C46" i="11"/>
  <c r="G45" i="11"/>
  <c r="F45" i="11"/>
  <c r="C45" i="11"/>
  <c r="G44" i="11"/>
  <c r="F44" i="11"/>
  <c r="C44" i="11"/>
  <c r="G43" i="11"/>
  <c r="F43" i="11"/>
  <c r="C43" i="11"/>
  <c r="G42" i="11"/>
  <c r="F42" i="11"/>
  <c r="C42" i="11"/>
  <c r="G41" i="11"/>
  <c r="F41" i="11"/>
  <c r="C41" i="11"/>
  <c r="G40" i="11"/>
  <c r="F40" i="11"/>
  <c r="C40" i="11"/>
  <c r="G39" i="11"/>
  <c r="F39" i="11"/>
  <c r="C39" i="11"/>
  <c r="G38" i="11"/>
  <c r="F38" i="11"/>
  <c r="C38" i="11"/>
  <c r="G37" i="11"/>
  <c r="F37" i="11"/>
  <c r="C37" i="11"/>
  <c r="G36" i="11"/>
  <c r="F36" i="11"/>
  <c r="C36" i="11"/>
  <c r="G35" i="11"/>
  <c r="F35" i="11"/>
  <c r="C35" i="11"/>
  <c r="G34" i="11"/>
  <c r="F34" i="11"/>
  <c r="C34" i="11"/>
  <c r="G33" i="11"/>
  <c r="F33" i="11"/>
  <c r="C33" i="11"/>
  <c r="G32" i="11"/>
  <c r="F32" i="11"/>
  <c r="C32" i="11"/>
  <c r="G31" i="11"/>
  <c r="F31" i="11"/>
  <c r="C31" i="11"/>
  <c r="G30" i="11"/>
  <c r="F30" i="11"/>
  <c r="C30" i="11"/>
  <c r="G29" i="11"/>
  <c r="F29" i="11"/>
  <c r="C29" i="11"/>
  <c r="G28" i="11"/>
  <c r="F28" i="11"/>
  <c r="C28" i="11"/>
  <c r="G27" i="11"/>
  <c r="F27" i="11"/>
  <c r="C27" i="11"/>
  <c r="G26" i="11"/>
  <c r="F26" i="11"/>
  <c r="C26" i="11"/>
  <c r="G25" i="11"/>
  <c r="F25" i="11"/>
  <c r="C25" i="11"/>
  <c r="G24" i="11"/>
  <c r="F24" i="11"/>
  <c r="C24" i="11"/>
  <c r="G23" i="11"/>
  <c r="F23" i="11"/>
  <c r="C23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C21" i="11"/>
  <c r="C20" i="11"/>
  <c r="C19" i="11"/>
  <c r="B19" i="11" s="1"/>
  <c r="C18" i="11"/>
  <c r="C17" i="11"/>
  <c r="C16" i="11"/>
  <c r="C15" i="11"/>
  <c r="B15" i="11" s="1"/>
  <c r="C14" i="11"/>
  <c r="B14" i="11" s="1"/>
  <c r="C13" i="11"/>
  <c r="C12" i="11"/>
  <c r="C11" i="11"/>
  <c r="B11" i="11" s="1"/>
  <c r="C10" i="11"/>
  <c r="C9" i="11"/>
  <c r="C8" i="11"/>
  <c r="C7" i="11"/>
  <c r="B7" i="11" s="1"/>
  <c r="C6" i="11"/>
  <c r="B6" i="11" s="1"/>
  <c r="C5" i="11"/>
  <c r="C4" i="11"/>
  <c r="B4" i="11" s="1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J292" i="5"/>
  <c r="J291" i="5"/>
  <c r="J290" i="5"/>
  <c r="J289" i="5"/>
  <c r="J288" i="5"/>
  <c r="J287" i="5"/>
  <c r="J286" i="5"/>
  <c r="J285" i="5"/>
  <c r="J284" i="5"/>
  <c r="J283" i="5"/>
  <c r="J282" i="5"/>
  <c r="J281" i="5"/>
  <c r="J280" i="5"/>
  <c r="J279" i="5"/>
  <c r="J278" i="5"/>
  <c r="J277" i="5"/>
  <c r="J276" i="5"/>
  <c r="J275" i="5"/>
  <c r="J274" i="5"/>
  <c r="J273" i="5"/>
  <c r="J272" i="5"/>
  <c r="J271" i="5"/>
  <c r="J270" i="5"/>
  <c r="J269" i="5"/>
  <c r="J268" i="5"/>
  <c r="J267" i="5"/>
  <c r="J266" i="5"/>
  <c r="J265" i="5"/>
  <c r="J264" i="5"/>
  <c r="J263" i="5"/>
  <c r="J262" i="5"/>
  <c r="J261" i="5"/>
  <c r="J260" i="5"/>
  <c r="J259" i="5"/>
  <c r="J258" i="5"/>
  <c r="J257" i="5"/>
  <c r="J256" i="5"/>
  <c r="J255" i="5"/>
  <c r="J254" i="5"/>
  <c r="J253" i="5"/>
  <c r="J252" i="5"/>
  <c r="J251" i="5"/>
  <c r="J250" i="5"/>
  <c r="J249" i="5"/>
  <c r="J248" i="5"/>
  <c r="J247" i="5"/>
  <c r="J246" i="5"/>
  <c r="J245" i="5"/>
  <c r="J244" i="5"/>
  <c r="J243" i="5"/>
  <c r="J242" i="5"/>
  <c r="J241" i="5"/>
  <c r="J240" i="5"/>
  <c r="J239" i="5"/>
  <c r="J238" i="5"/>
  <c r="J237" i="5"/>
  <c r="J236" i="5"/>
  <c r="J235" i="5"/>
  <c r="J234" i="5"/>
  <c r="J233" i="5"/>
  <c r="J232" i="5"/>
  <c r="J231" i="5"/>
  <c r="J230" i="5"/>
  <c r="J229" i="5"/>
  <c r="J228" i="5"/>
  <c r="J227" i="5"/>
  <c r="J226" i="5"/>
  <c r="J225" i="5"/>
  <c r="J224" i="5"/>
  <c r="J223" i="5"/>
  <c r="J222" i="5"/>
  <c r="J221" i="5"/>
  <c r="J220" i="5"/>
  <c r="J219" i="5"/>
  <c r="J218" i="5"/>
  <c r="J217" i="5"/>
  <c r="J216" i="5"/>
  <c r="J215" i="5"/>
  <c r="J214" i="5"/>
  <c r="J213" i="5"/>
  <c r="J212" i="5"/>
  <c r="J211" i="5"/>
  <c r="J210" i="5"/>
  <c r="J209" i="5"/>
  <c r="J208" i="5"/>
  <c r="J207" i="5"/>
  <c r="J206" i="5"/>
  <c r="J205" i="5"/>
  <c r="J204" i="5"/>
  <c r="J203" i="5"/>
  <c r="J202" i="5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C375" i="8"/>
  <c r="C374" i="8"/>
  <c r="C373" i="8"/>
  <c r="C367" i="8"/>
  <c r="C366" i="8"/>
  <c r="C365" i="8"/>
  <c r="C364" i="8"/>
  <c r="C387" i="8"/>
  <c r="C386" i="8"/>
  <c r="C385" i="8"/>
  <c r="C384" i="8"/>
  <c r="C383" i="8"/>
  <c r="C382" i="8"/>
  <c r="C283" i="8"/>
  <c r="C279" i="8"/>
  <c r="C278" i="8"/>
  <c r="C259" i="8"/>
  <c r="C258" i="8"/>
  <c r="C257" i="8"/>
  <c r="C256" i="8"/>
  <c r="C115" i="8"/>
  <c r="C114" i="8"/>
  <c r="C147" i="8"/>
  <c r="B262" i="6"/>
  <c r="A262" i="6"/>
  <c r="B261" i="6"/>
  <c r="A261" i="6"/>
  <c r="B260" i="6"/>
  <c r="A260" i="6"/>
  <c r="B259" i="6"/>
  <c r="A259" i="6"/>
  <c r="B258" i="6"/>
  <c r="A258" i="6"/>
  <c r="B257" i="6"/>
  <c r="A257" i="6"/>
  <c r="B256" i="6"/>
  <c r="A256" i="6"/>
  <c r="B255" i="6"/>
  <c r="A255" i="6"/>
  <c r="B254" i="6"/>
  <c r="A254" i="6"/>
  <c r="B253" i="6"/>
  <c r="A253" i="6"/>
  <c r="B252" i="6"/>
  <c r="A252" i="6"/>
  <c r="B251" i="6"/>
  <c r="A251" i="6"/>
  <c r="B250" i="6"/>
  <c r="A250" i="6"/>
  <c r="B249" i="6"/>
  <c r="A249" i="6"/>
  <c r="B248" i="6"/>
  <c r="A248" i="6"/>
  <c r="B247" i="6"/>
  <c r="A247" i="6"/>
  <c r="B246" i="6"/>
  <c r="A246" i="6"/>
  <c r="B245" i="6"/>
  <c r="A245" i="6"/>
  <c r="B244" i="6"/>
  <c r="A244" i="6"/>
  <c r="B243" i="6"/>
  <c r="A243" i="6"/>
  <c r="B242" i="6"/>
  <c r="A242" i="6"/>
  <c r="B241" i="6"/>
  <c r="A241" i="6"/>
  <c r="B240" i="6"/>
  <c r="A240" i="6"/>
  <c r="B239" i="6"/>
  <c r="A239" i="6"/>
  <c r="B238" i="6"/>
  <c r="A238" i="6"/>
  <c r="B237" i="6"/>
  <c r="A237" i="6"/>
  <c r="B236" i="6"/>
  <c r="A236" i="6"/>
  <c r="B235" i="6"/>
  <c r="A235" i="6"/>
  <c r="B234" i="6"/>
  <c r="A234" i="6"/>
  <c r="B233" i="6"/>
  <c r="A233" i="6"/>
  <c r="B232" i="6"/>
  <c r="A232" i="6"/>
  <c r="B231" i="6"/>
  <c r="A231" i="6"/>
  <c r="B230" i="6"/>
  <c r="A230" i="6"/>
  <c r="B229" i="6"/>
  <c r="A229" i="6"/>
  <c r="B228" i="6"/>
  <c r="A228" i="6"/>
  <c r="B227" i="6"/>
  <c r="A227" i="6"/>
  <c r="B226" i="6"/>
  <c r="A226" i="6"/>
  <c r="B225" i="6"/>
  <c r="A225" i="6"/>
  <c r="B224" i="6"/>
  <c r="A224" i="6"/>
  <c r="B223" i="6"/>
  <c r="A223" i="6"/>
  <c r="B222" i="6"/>
  <c r="A222" i="6"/>
  <c r="B221" i="6"/>
  <c r="A221" i="6"/>
  <c r="B220" i="6"/>
  <c r="A220" i="6"/>
  <c r="B219" i="6"/>
  <c r="A219" i="6"/>
  <c r="B218" i="6"/>
  <c r="A218" i="6"/>
  <c r="B217" i="6"/>
  <c r="A217" i="6"/>
  <c r="B216" i="6"/>
  <c r="A216" i="6"/>
  <c r="B215" i="6"/>
  <c r="A215" i="6"/>
  <c r="B214" i="6"/>
  <c r="A214" i="6"/>
  <c r="B213" i="6"/>
  <c r="A213" i="6"/>
  <c r="B212" i="6"/>
  <c r="A212" i="6"/>
  <c r="B211" i="6"/>
  <c r="A211" i="6"/>
  <c r="B210" i="6"/>
  <c r="A210" i="6"/>
  <c r="B209" i="6"/>
  <c r="A209" i="6"/>
  <c r="B208" i="6"/>
  <c r="A208" i="6"/>
  <c r="B207" i="6"/>
  <c r="A207" i="6"/>
  <c r="B206" i="6"/>
  <c r="A206" i="6"/>
  <c r="B205" i="6"/>
  <c r="A205" i="6"/>
  <c r="B204" i="6"/>
  <c r="A204" i="6"/>
  <c r="B203" i="6"/>
  <c r="A203" i="6"/>
  <c r="B202" i="6"/>
  <c r="A202" i="6"/>
  <c r="B201" i="6"/>
  <c r="A201" i="6"/>
  <c r="B200" i="6"/>
  <c r="A200" i="6"/>
  <c r="B199" i="6"/>
  <c r="A199" i="6"/>
  <c r="C363" i="8"/>
  <c r="C362" i="8"/>
  <c r="C361" i="8"/>
  <c r="C360" i="8"/>
  <c r="C359" i="8"/>
  <c r="C357" i="8"/>
  <c r="C356" i="8"/>
  <c r="C355" i="8"/>
  <c r="C354" i="8"/>
  <c r="C353" i="8"/>
  <c r="C327" i="8"/>
  <c r="C326" i="8"/>
  <c r="C325" i="8"/>
  <c r="C324" i="8"/>
  <c r="C255" i="8"/>
  <c r="C254" i="8"/>
  <c r="C253" i="8"/>
  <c r="C249" i="8"/>
  <c r="C248" i="8"/>
  <c r="C247" i="8"/>
  <c r="C243" i="8"/>
  <c r="C242" i="8"/>
  <c r="C241" i="8"/>
  <c r="C207" i="8"/>
  <c r="C206" i="8"/>
  <c r="C205" i="8"/>
  <c r="C204" i="8"/>
  <c r="C203" i="8"/>
  <c r="C111" i="8"/>
  <c r="C110" i="8"/>
  <c r="C109" i="8"/>
  <c r="C108" i="8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J419" i="4" l="1"/>
  <c r="J435" i="4"/>
  <c r="J516" i="4"/>
  <c r="T516" i="4" s="1"/>
  <c r="J532" i="4"/>
  <c r="T532" i="4" s="1"/>
  <c r="J1212" i="4"/>
  <c r="T1212" i="4" s="1"/>
  <c r="J1220" i="4"/>
  <c r="T1220" i="4" s="1"/>
  <c r="J1268" i="4"/>
  <c r="J1308" i="4"/>
  <c r="T1308" i="4" s="1"/>
  <c r="J1312" i="4"/>
  <c r="T1312" i="4" s="1"/>
  <c r="J1320" i="4"/>
  <c r="T1320" i="4" s="1"/>
  <c r="J1612" i="4"/>
  <c r="T1612" i="4" s="1"/>
  <c r="J1699" i="4"/>
  <c r="J1716" i="4"/>
  <c r="T1716" i="4" s="1"/>
  <c r="J1780" i="4"/>
  <c r="T1780" i="4" s="1"/>
  <c r="J1820" i="4"/>
  <c r="T1820" i="4" s="1"/>
  <c r="J1824" i="4"/>
  <c r="J1832" i="4"/>
  <c r="T1832" i="4" s="1"/>
  <c r="J1837" i="4"/>
  <c r="T1837" i="4" s="1"/>
  <c r="J2144" i="4"/>
  <c r="T2144" i="4" s="1"/>
  <c r="J380" i="4"/>
  <c r="T380" i="4" s="1"/>
  <c r="J396" i="4"/>
  <c r="T396" i="4" s="1"/>
  <c r="J564" i="4"/>
  <c r="T564" i="4" s="1"/>
  <c r="J580" i="4"/>
  <c r="T580" i="4" s="1"/>
  <c r="J676" i="4"/>
  <c r="T676" i="4" s="1"/>
  <c r="J692" i="4"/>
  <c r="T692" i="4" s="1"/>
  <c r="J708" i="4"/>
  <c r="T708" i="4" s="1"/>
  <c r="J724" i="4"/>
  <c r="T724" i="4" s="1"/>
  <c r="J756" i="4"/>
  <c r="T756" i="4" s="1"/>
  <c r="J812" i="4"/>
  <c r="T812" i="4" s="1"/>
  <c r="J876" i="4"/>
  <c r="T876" i="4" s="1"/>
  <c r="J892" i="4"/>
  <c r="T892" i="4" s="1"/>
  <c r="J896" i="4"/>
  <c r="J904" i="4"/>
  <c r="T904" i="4" s="1"/>
  <c r="J1251" i="4"/>
  <c r="J1283" i="4"/>
  <c r="J1300" i="4"/>
  <c r="T1300" i="4" s="1"/>
  <c r="J1356" i="4"/>
  <c r="T1356" i="4" s="1"/>
  <c r="J1404" i="4"/>
  <c r="T1404" i="4" s="1"/>
  <c r="J1408" i="4"/>
  <c r="T1408" i="4" s="1"/>
  <c r="J1416" i="4"/>
  <c r="J1473" i="4"/>
  <c r="J1610" i="4"/>
  <c r="J1642" i="4"/>
  <c r="J1674" i="4"/>
  <c r="J1756" i="4"/>
  <c r="T1756" i="4" s="1"/>
  <c r="J1763" i="4"/>
  <c r="J1795" i="4"/>
  <c r="J1812" i="4"/>
  <c r="T1812" i="4" s="1"/>
  <c r="J1852" i="4"/>
  <c r="T1852" i="4" s="1"/>
  <c r="J1856" i="4"/>
  <c r="J1864" i="4"/>
  <c r="T1864" i="4" s="1"/>
  <c r="J1924" i="4"/>
  <c r="J1928" i="4"/>
  <c r="T1928" i="4" s="1"/>
  <c r="J1936" i="4"/>
  <c r="J1993" i="4"/>
  <c r="J2025" i="4"/>
  <c r="J2142" i="4"/>
  <c r="J2186" i="4"/>
  <c r="J2292" i="4"/>
  <c r="T2292" i="4" s="1"/>
  <c r="J2296" i="4"/>
  <c r="T2296" i="4" s="1"/>
  <c r="J2299" i="4"/>
  <c r="K237" i="5"/>
  <c r="J17" i="4"/>
  <c r="J113" i="4"/>
  <c r="J346" i="4"/>
  <c r="J362" i="4"/>
  <c r="J378" i="4"/>
  <c r="J394" i="4"/>
  <c r="J474" i="4"/>
  <c r="J659" i="4"/>
  <c r="J675" i="4"/>
  <c r="J691" i="4"/>
  <c r="J707" i="4"/>
  <c r="J723" i="4"/>
  <c r="J820" i="4"/>
  <c r="T820" i="4" s="1"/>
  <c r="J924" i="4"/>
  <c r="T924" i="4" s="1"/>
  <c r="J928" i="4"/>
  <c r="T928" i="4" s="1"/>
  <c r="J936" i="4"/>
  <c r="T936" i="4" s="1"/>
  <c r="J1348" i="4"/>
  <c r="T1348" i="4" s="1"/>
  <c r="J1396" i="4"/>
  <c r="T1396" i="4" s="1"/>
  <c r="J1440" i="4"/>
  <c r="T1440" i="4" s="1"/>
  <c r="J1448" i="4"/>
  <c r="T1448" i="4" s="1"/>
  <c r="J1740" i="4"/>
  <c r="T1740" i="4" s="1"/>
  <c r="J1916" i="4"/>
  <c r="T1916" i="4" s="1"/>
  <c r="J1968" i="4"/>
  <c r="T1968" i="4" s="1"/>
  <c r="J257" i="4"/>
  <c r="J604" i="4"/>
  <c r="T604" i="4" s="1"/>
  <c r="J620" i="4"/>
  <c r="T620" i="4" s="1"/>
  <c r="J844" i="4"/>
  <c r="T844" i="4" s="1"/>
  <c r="J851" i="4"/>
  <c r="J867" i="4"/>
  <c r="J899" i="4"/>
  <c r="J916" i="4"/>
  <c r="T916" i="4" s="1"/>
  <c r="J956" i="4"/>
  <c r="T956" i="4" s="1"/>
  <c r="J972" i="4"/>
  <c r="T972" i="4" s="1"/>
  <c r="J1004" i="4"/>
  <c r="T1004" i="4" s="1"/>
  <c r="J1020" i="4"/>
  <c r="T1020" i="4" s="1"/>
  <c r="J1024" i="4"/>
  <c r="T1024" i="4" s="1"/>
  <c r="J1032" i="4"/>
  <c r="J1089" i="4"/>
  <c r="J1226" i="4"/>
  <c r="J1258" i="4"/>
  <c r="J1379" i="4"/>
  <c r="J1428" i="4"/>
  <c r="T1428" i="4" s="1"/>
  <c r="J1468" i="4"/>
  <c r="T1468" i="4" s="1"/>
  <c r="J1484" i="4"/>
  <c r="T1484" i="4" s="1"/>
  <c r="J1532" i="4"/>
  <c r="T1532" i="4" s="1"/>
  <c r="J1536" i="4"/>
  <c r="J1544" i="4"/>
  <c r="J1884" i="4"/>
  <c r="T1884" i="4" s="1"/>
  <c r="J1931" i="4"/>
  <c r="J1948" i="4"/>
  <c r="T1948" i="4" s="1"/>
  <c r="J1992" i="4"/>
  <c r="J2000" i="4"/>
  <c r="J2052" i="4"/>
  <c r="T2052" i="4" s="1"/>
  <c r="J2056" i="4"/>
  <c r="T2056" i="4" s="1"/>
  <c r="J2060" i="4"/>
  <c r="T2060" i="4" s="1"/>
  <c r="J2064" i="4"/>
  <c r="T2064" i="4" s="1"/>
  <c r="J2133" i="4"/>
  <c r="J2165" i="4"/>
  <c r="J2177" i="4"/>
  <c r="B174" i="11"/>
  <c r="B182" i="11"/>
  <c r="B190" i="11"/>
  <c r="B198" i="11"/>
  <c r="B206" i="11"/>
  <c r="B214" i="11"/>
  <c r="J28" i="4"/>
  <c r="T28" i="4" s="1"/>
  <c r="J108" i="4"/>
  <c r="T108" i="4" s="1"/>
  <c r="J570" i="4"/>
  <c r="J586" i="4"/>
  <c r="J602" i="4"/>
  <c r="J964" i="4"/>
  <c r="J1012" i="4"/>
  <c r="T1012" i="4" s="1"/>
  <c r="J1056" i="4"/>
  <c r="T1056" i="4" s="1"/>
  <c r="J1064" i="4"/>
  <c r="J1185" i="4"/>
  <c r="J1516" i="4"/>
  <c r="T1516" i="4" s="1"/>
  <c r="J1524" i="4"/>
  <c r="T1524" i="4" s="1"/>
  <c r="J1564" i="4"/>
  <c r="T1564" i="4" s="1"/>
  <c r="J1568" i="4"/>
  <c r="T1568" i="4" s="1"/>
  <c r="J1576" i="4"/>
  <c r="T1576" i="4" s="1"/>
  <c r="J1581" i="4"/>
  <c r="T1581" i="4" s="1"/>
  <c r="J1697" i="4"/>
  <c r="J1868" i="4"/>
  <c r="T1868" i="4" s="1"/>
  <c r="J1963" i="4"/>
  <c r="J1980" i="4"/>
  <c r="T1980" i="4" s="1"/>
  <c r="J2084" i="4"/>
  <c r="T2084" i="4" s="1"/>
  <c r="J2088" i="4"/>
  <c r="T2088" i="4" s="1"/>
  <c r="J2092" i="4"/>
  <c r="T2092" i="4" s="1"/>
  <c r="J2096" i="4"/>
  <c r="J2108" i="4"/>
  <c r="T2108" i="4" s="1"/>
  <c r="J2241" i="4"/>
  <c r="D165" i="11"/>
  <c r="D166" i="11" s="1"/>
  <c r="J148" i="4"/>
  <c r="T148" i="4" s="1"/>
  <c r="J164" i="4"/>
  <c r="T164" i="4" s="1"/>
  <c r="J220" i="4"/>
  <c r="T220" i="4" s="1"/>
  <c r="J268" i="4"/>
  <c r="T268" i="4" s="1"/>
  <c r="J272" i="4"/>
  <c r="J280" i="4"/>
  <c r="J288" i="4"/>
  <c r="T288" i="4" s="1"/>
  <c r="J296" i="4"/>
  <c r="J304" i="4"/>
  <c r="J312" i="4"/>
  <c r="J545" i="4"/>
  <c r="J1044" i="4"/>
  <c r="T1044" i="4" s="1"/>
  <c r="J1084" i="4"/>
  <c r="T1084" i="4" s="1"/>
  <c r="J1088" i="4"/>
  <c r="J1096" i="4"/>
  <c r="T1096" i="4" s="1"/>
  <c r="J1132" i="4"/>
  <c r="T1132" i="4" s="1"/>
  <c r="J1148" i="4"/>
  <c r="T1148" i="4" s="1"/>
  <c r="J1152" i="4"/>
  <c r="J1160" i="4"/>
  <c r="T1160" i="4" s="1"/>
  <c r="J1386" i="4"/>
  <c r="J1600" i="4"/>
  <c r="T1600" i="4" s="1"/>
  <c r="J1608" i="4"/>
  <c r="J1644" i="4"/>
  <c r="T1644" i="4" s="1"/>
  <c r="J1660" i="4"/>
  <c r="T1660" i="4" s="1"/>
  <c r="J1664" i="4"/>
  <c r="J1672" i="4"/>
  <c r="T1672" i="4" s="1"/>
  <c r="J1729" i="4"/>
  <c r="J1761" i="4"/>
  <c r="J1866" i="4"/>
  <c r="J1898" i="4"/>
  <c r="J1938" i="4"/>
  <c r="J2027" i="4"/>
  <c r="J2059" i="4"/>
  <c r="J2128" i="4"/>
  <c r="T2128" i="4" s="1"/>
  <c r="J2132" i="4"/>
  <c r="J2140" i="4"/>
  <c r="T2140" i="4" s="1"/>
  <c r="J2204" i="4"/>
  <c r="T2204" i="4" s="1"/>
  <c r="J2216" i="4"/>
  <c r="T2216" i="4" s="1"/>
  <c r="J2273" i="4"/>
  <c r="J131" i="4"/>
  <c r="J228" i="4"/>
  <c r="T228" i="4" s="1"/>
  <c r="J244" i="4"/>
  <c r="T244" i="4" s="1"/>
  <c r="J460" i="4"/>
  <c r="T460" i="4" s="1"/>
  <c r="J476" i="4"/>
  <c r="T476" i="4" s="1"/>
  <c r="J480" i="4"/>
  <c r="J488" i="4"/>
  <c r="J625" i="4"/>
  <c r="J1059" i="4"/>
  <c r="J1076" i="4"/>
  <c r="T1076" i="4" s="1"/>
  <c r="J1180" i="4"/>
  <c r="T1180" i="4" s="1"/>
  <c r="J1184" i="4"/>
  <c r="J1192" i="4"/>
  <c r="T1192" i="4" s="1"/>
  <c r="J1571" i="4"/>
  <c r="J1588" i="4"/>
  <c r="T1588" i="4" s="1"/>
  <c r="J1692" i="4"/>
  <c r="T1692" i="4" s="1"/>
  <c r="J1696" i="4"/>
  <c r="T1696" i="4" s="1"/>
  <c r="J1704" i="4"/>
  <c r="T1704" i="4" s="1"/>
  <c r="J195" i="4"/>
  <c r="J211" i="4"/>
  <c r="J324" i="4"/>
  <c r="T324" i="4" s="1"/>
  <c r="J468" i="4"/>
  <c r="T468" i="4" s="1"/>
  <c r="J496" i="4"/>
  <c r="T496" i="4" s="1"/>
  <c r="J504" i="4"/>
  <c r="J540" i="4"/>
  <c r="T540" i="4" s="1"/>
  <c r="J544" i="4"/>
  <c r="T544" i="4" s="1"/>
  <c r="J552" i="4"/>
  <c r="J817" i="4"/>
  <c r="J970" i="4"/>
  <c r="J1002" i="4"/>
  <c r="J1034" i="4"/>
  <c r="J1116" i="4"/>
  <c r="T1116" i="4" s="1"/>
  <c r="J1123" i="4"/>
  <c r="J1155" i="4"/>
  <c r="J1172" i="4"/>
  <c r="T1172" i="4" s="1"/>
  <c r="J1280" i="4"/>
  <c r="T1280" i="4" s="1"/>
  <c r="J1288" i="4"/>
  <c r="T1288" i="4" s="1"/>
  <c r="J1345" i="4"/>
  <c r="J1482" i="4"/>
  <c r="J1514" i="4"/>
  <c r="J1546" i="4"/>
  <c r="J1667" i="4"/>
  <c r="J1684" i="4"/>
  <c r="T1684" i="4" s="1"/>
  <c r="J1857" i="4"/>
  <c r="J1889" i="4"/>
  <c r="J2002" i="4"/>
  <c r="J2034" i="4"/>
  <c r="J2066" i="4"/>
  <c r="J2160" i="4"/>
  <c r="T2160" i="4" s="1"/>
  <c r="J2167" i="4"/>
  <c r="J2176" i="4"/>
  <c r="T2176" i="4" s="1"/>
  <c r="J2179" i="4"/>
  <c r="J2211" i="4"/>
  <c r="J2268" i="4"/>
  <c r="T2268" i="4" s="1"/>
  <c r="AL10" i="10"/>
  <c r="AD10" i="10"/>
  <c r="AU10" i="10" s="1"/>
  <c r="AS10" i="10"/>
  <c r="AK10" i="10"/>
  <c r="AR10" i="10"/>
  <c r="AJ10" i="10"/>
  <c r="BA10" i="10" s="1"/>
  <c r="AQ10" i="10"/>
  <c r="AI10" i="10"/>
  <c r="AP10" i="10"/>
  <c r="AH10" i="10"/>
  <c r="AO10" i="10"/>
  <c r="BF10" i="10" s="1"/>
  <c r="AG10" i="10"/>
  <c r="AX10" i="10" s="1"/>
  <c r="AN10" i="10"/>
  <c r="BE10" i="10" s="1"/>
  <c r="AF10" i="10"/>
  <c r="AW10" i="10" s="1"/>
  <c r="AM10" i="10"/>
  <c r="AE10" i="10"/>
  <c r="AV10" i="10" s="1"/>
  <c r="AL18" i="10"/>
  <c r="BC18" i="10" s="1"/>
  <c r="AD18" i="10"/>
  <c r="AS18" i="10"/>
  <c r="AK18" i="10"/>
  <c r="BB18" i="10" s="1"/>
  <c r="AR18" i="10"/>
  <c r="BI18" i="10" s="1"/>
  <c r="AJ18" i="10"/>
  <c r="BA18" i="10" s="1"/>
  <c r="AQ18" i="10"/>
  <c r="BH18" i="10" s="1"/>
  <c r="AI18" i="10"/>
  <c r="AZ18" i="10" s="1"/>
  <c r="AP18" i="10"/>
  <c r="AH18" i="10"/>
  <c r="AO18" i="10"/>
  <c r="AG18" i="10"/>
  <c r="AN18" i="10"/>
  <c r="AF18" i="10"/>
  <c r="AM18" i="10"/>
  <c r="BD18" i="10" s="1"/>
  <c r="AE18" i="10"/>
  <c r="AL11" i="10"/>
  <c r="AD11" i="10"/>
  <c r="AU11" i="10" s="1"/>
  <c r="AS11" i="10"/>
  <c r="AK11" i="10"/>
  <c r="AR11" i="10"/>
  <c r="AJ11" i="10"/>
  <c r="BA11" i="10" s="1"/>
  <c r="AQ11" i="10"/>
  <c r="AI11" i="10"/>
  <c r="AP11" i="10"/>
  <c r="AH11" i="10"/>
  <c r="AO11" i="10"/>
  <c r="BF11" i="10" s="1"/>
  <c r="AG11" i="10"/>
  <c r="AX11" i="10" s="1"/>
  <c r="AN11" i="10"/>
  <c r="BE11" i="10" s="1"/>
  <c r="AF11" i="10"/>
  <c r="AW11" i="10" s="1"/>
  <c r="AM11" i="10"/>
  <c r="AE11" i="10"/>
  <c r="AV11" i="10" s="1"/>
  <c r="AL19" i="10"/>
  <c r="AD19" i="10"/>
  <c r="AU19" i="10" s="1"/>
  <c r="AS19" i="10"/>
  <c r="AK19" i="10"/>
  <c r="AR19" i="10"/>
  <c r="AJ19" i="10"/>
  <c r="BA19" i="10" s="1"/>
  <c r="AQ19" i="10"/>
  <c r="AI19" i="10"/>
  <c r="AP19" i="10"/>
  <c r="AH19" i="10"/>
  <c r="AO19" i="10"/>
  <c r="BF19" i="10" s="1"/>
  <c r="AG19" i="10"/>
  <c r="AX19" i="10" s="1"/>
  <c r="AN19" i="10"/>
  <c r="BE19" i="10" s="1"/>
  <c r="AF19" i="10"/>
  <c r="AW19" i="10" s="1"/>
  <c r="AM19" i="10"/>
  <c r="AE19" i="10"/>
  <c r="AV19" i="10" s="1"/>
  <c r="AL12" i="10"/>
  <c r="AD12" i="10"/>
  <c r="AU12" i="10" s="1"/>
  <c r="AS12" i="10"/>
  <c r="AK12" i="10"/>
  <c r="AR12" i="10"/>
  <c r="AJ12" i="10"/>
  <c r="BA12" i="10" s="1"/>
  <c r="AQ12" i="10"/>
  <c r="AI12" i="10"/>
  <c r="AP12" i="10"/>
  <c r="AH12" i="10"/>
  <c r="AO12" i="10"/>
  <c r="BF12" i="10" s="1"/>
  <c r="AG12" i="10"/>
  <c r="AX12" i="10" s="1"/>
  <c r="AN12" i="10"/>
  <c r="BE12" i="10" s="1"/>
  <c r="AF12" i="10"/>
  <c r="AW12" i="10" s="1"/>
  <c r="AM12" i="10"/>
  <c r="AE12" i="10"/>
  <c r="AV12" i="10" s="1"/>
  <c r="AL20" i="10"/>
  <c r="AD20" i="10"/>
  <c r="AU20" i="10" s="1"/>
  <c r="AS20" i="10"/>
  <c r="AK20" i="10"/>
  <c r="AR20" i="10"/>
  <c r="AJ20" i="10"/>
  <c r="BA20" i="10" s="1"/>
  <c r="AQ20" i="10"/>
  <c r="AI20" i="10"/>
  <c r="AP20" i="10"/>
  <c r="AH20" i="10"/>
  <c r="AO20" i="10"/>
  <c r="BF20" i="10" s="1"/>
  <c r="AG20" i="10"/>
  <c r="AX20" i="10" s="1"/>
  <c r="AN20" i="10"/>
  <c r="BE20" i="10" s="1"/>
  <c r="AF20" i="10"/>
  <c r="AW20" i="10" s="1"/>
  <c r="AM20" i="10"/>
  <c r="AE20" i="10"/>
  <c r="AV20" i="10" s="1"/>
  <c r="AL13" i="10"/>
  <c r="BC13" i="10" s="1"/>
  <c r="AD13" i="10"/>
  <c r="AU13" i="10" s="1"/>
  <c r="AS13" i="10"/>
  <c r="BJ13" i="10" s="1"/>
  <c r="AK13" i="10"/>
  <c r="AR13" i="10"/>
  <c r="AJ13" i="10"/>
  <c r="AQ13" i="10"/>
  <c r="AI13" i="10"/>
  <c r="AP13" i="10"/>
  <c r="BG13" i="10" s="1"/>
  <c r="AH13" i="10"/>
  <c r="AY13" i="10" s="1"/>
  <c r="AO13" i="10"/>
  <c r="BF13" i="10" s="1"/>
  <c r="AG13" i="10"/>
  <c r="AX13" i="10" s="1"/>
  <c r="AN13" i="10"/>
  <c r="BE13" i="10" s="1"/>
  <c r="AF13" i="10"/>
  <c r="AW13" i="10" s="1"/>
  <c r="AM13" i="10"/>
  <c r="AE13" i="10"/>
  <c r="AV13" i="10" s="1"/>
  <c r="AL21" i="10"/>
  <c r="AD21" i="10"/>
  <c r="AU21" i="10" s="1"/>
  <c r="AS21" i="10"/>
  <c r="AK21" i="10"/>
  <c r="AR21" i="10"/>
  <c r="AJ21" i="10"/>
  <c r="BA21" i="10" s="1"/>
  <c r="AQ21" i="10"/>
  <c r="AI21" i="10"/>
  <c r="AP21" i="10"/>
  <c r="AH21" i="10"/>
  <c r="AO21" i="10"/>
  <c r="BF21" i="10" s="1"/>
  <c r="AG21" i="10"/>
  <c r="AX21" i="10" s="1"/>
  <c r="AN21" i="10"/>
  <c r="BE21" i="10" s="1"/>
  <c r="AF21" i="10"/>
  <c r="AW21" i="10" s="1"/>
  <c r="AM21" i="10"/>
  <c r="AE21" i="10"/>
  <c r="AV21" i="10" s="1"/>
  <c r="AL14" i="10"/>
  <c r="BC14" i="10" s="1"/>
  <c r="AD14" i="10"/>
  <c r="AU14" i="10" s="1"/>
  <c r="AS14" i="10"/>
  <c r="BJ14" i="10" s="1"/>
  <c r="AK14" i="10"/>
  <c r="AR14" i="10"/>
  <c r="AJ14" i="10"/>
  <c r="AQ14" i="10"/>
  <c r="AI14" i="10"/>
  <c r="AP14" i="10"/>
  <c r="BG14" i="10" s="1"/>
  <c r="AH14" i="10"/>
  <c r="AY14" i="10" s="1"/>
  <c r="AO14" i="10"/>
  <c r="BF14" i="10" s="1"/>
  <c r="AG14" i="10"/>
  <c r="AX14" i="10" s="1"/>
  <c r="AN14" i="10"/>
  <c r="BE14" i="10" s="1"/>
  <c r="AF14" i="10"/>
  <c r="AW14" i="10" s="1"/>
  <c r="AM14" i="10"/>
  <c r="AE14" i="10"/>
  <c r="AV14" i="10" s="1"/>
  <c r="AL22" i="10"/>
  <c r="BC22" i="10" s="1"/>
  <c r="AD22" i="10"/>
  <c r="AU22" i="10" s="1"/>
  <c r="AS22" i="10"/>
  <c r="BJ22" i="10" s="1"/>
  <c r="AK22" i="10"/>
  <c r="AR22" i="10"/>
  <c r="AJ22" i="10"/>
  <c r="AQ22" i="10"/>
  <c r="AI22" i="10"/>
  <c r="AP22" i="10"/>
  <c r="BG22" i="10" s="1"/>
  <c r="AH22" i="10"/>
  <c r="AY22" i="10" s="1"/>
  <c r="AO22" i="10"/>
  <c r="BF22" i="10" s="1"/>
  <c r="AG22" i="10"/>
  <c r="AX22" i="10" s="1"/>
  <c r="AN22" i="10"/>
  <c r="BE22" i="10" s="1"/>
  <c r="AF22" i="10"/>
  <c r="AW22" i="10" s="1"/>
  <c r="AM22" i="10"/>
  <c r="AE22" i="10"/>
  <c r="AV22" i="10" s="1"/>
  <c r="AL7" i="10"/>
  <c r="BC7" i="10" s="1"/>
  <c r="AD7" i="10"/>
  <c r="AS7" i="10"/>
  <c r="AK7" i="10"/>
  <c r="BB7" i="10" s="1"/>
  <c r="AR7" i="10"/>
  <c r="BI7" i="10" s="1"/>
  <c r="AJ7" i="10"/>
  <c r="BA7" i="10" s="1"/>
  <c r="AQ7" i="10"/>
  <c r="BH7" i="10" s="1"/>
  <c r="AI7" i="10"/>
  <c r="AZ7" i="10" s="1"/>
  <c r="AP7" i="10"/>
  <c r="AH7" i="10"/>
  <c r="AO7" i="10"/>
  <c r="AG7" i="10"/>
  <c r="AN7" i="10"/>
  <c r="AF7" i="10"/>
  <c r="AM7" i="10"/>
  <c r="BD7" i="10" s="1"/>
  <c r="AE7" i="10"/>
  <c r="AL15" i="10"/>
  <c r="BC15" i="10" s="1"/>
  <c r="AD15" i="10"/>
  <c r="AU15" i="10" s="1"/>
  <c r="AS15" i="10"/>
  <c r="BJ15" i="10" s="1"/>
  <c r="AK15" i="10"/>
  <c r="AR15" i="10"/>
  <c r="AJ15" i="10"/>
  <c r="AQ15" i="10"/>
  <c r="AI15" i="10"/>
  <c r="AP15" i="10"/>
  <c r="BG15" i="10" s="1"/>
  <c r="AH15" i="10"/>
  <c r="AY15" i="10" s="1"/>
  <c r="AO15" i="10"/>
  <c r="BF15" i="10" s="1"/>
  <c r="AG15" i="10"/>
  <c r="AX15" i="10" s="1"/>
  <c r="AN15" i="10"/>
  <c r="BE15" i="10" s="1"/>
  <c r="AF15" i="10"/>
  <c r="AW15" i="10" s="1"/>
  <c r="AM15" i="10"/>
  <c r="AE15" i="10"/>
  <c r="AV15" i="10" s="1"/>
  <c r="AL23" i="10"/>
  <c r="BC23" i="10" s="1"/>
  <c r="AD23" i="10"/>
  <c r="AU23" i="10" s="1"/>
  <c r="AS23" i="10"/>
  <c r="BJ23" i="10" s="1"/>
  <c r="AK23" i="10"/>
  <c r="AR23" i="10"/>
  <c r="AJ23" i="10"/>
  <c r="AQ23" i="10"/>
  <c r="AI23" i="10"/>
  <c r="AP23" i="10"/>
  <c r="BG23" i="10" s="1"/>
  <c r="AH23" i="10"/>
  <c r="AY23" i="10" s="1"/>
  <c r="AO23" i="10"/>
  <c r="BF23" i="10" s="1"/>
  <c r="AG23" i="10"/>
  <c r="AX23" i="10" s="1"/>
  <c r="AN23" i="10"/>
  <c r="BE23" i="10" s="1"/>
  <c r="AF23" i="10"/>
  <c r="AW23" i="10" s="1"/>
  <c r="AM23" i="10"/>
  <c r="AE23" i="10"/>
  <c r="AV23" i="10" s="1"/>
  <c r="AL8" i="10"/>
  <c r="BC8" i="10" s="1"/>
  <c r="AD8" i="10"/>
  <c r="AS8" i="10"/>
  <c r="AK8" i="10"/>
  <c r="BB8" i="10" s="1"/>
  <c r="AR8" i="10"/>
  <c r="BI8" i="10" s="1"/>
  <c r="AJ8" i="10"/>
  <c r="BA8" i="10" s="1"/>
  <c r="AQ8" i="10"/>
  <c r="BH8" i="10" s="1"/>
  <c r="AI8" i="10"/>
  <c r="AZ8" i="10" s="1"/>
  <c r="AP8" i="10"/>
  <c r="AH8" i="10"/>
  <c r="AO8" i="10"/>
  <c r="AG8" i="10"/>
  <c r="AN8" i="10"/>
  <c r="AF8" i="10"/>
  <c r="AM8" i="10"/>
  <c r="BD8" i="10" s="1"/>
  <c r="AE8" i="10"/>
  <c r="AL16" i="10"/>
  <c r="BC16" i="10" s="1"/>
  <c r="AD16" i="10"/>
  <c r="AS16" i="10"/>
  <c r="AK16" i="10"/>
  <c r="BB16" i="10" s="1"/>
  <c r="AR16" i="10"/>
  <c r="BI16" i="10" s="1"/>
  <c r="AJ16" i="10"/>
  <c r="BA16" i="10" s="1"/>
  <c r="AQ16" i="10"/>
  <c r="BH16" i="10" s="1"/>
  <c r="AI16" i="10"/>
  <c r="AZ16" i="10" s="1"/>
  <c r="AP16" i="10"/>
  <c r="AH16" i="10"/>
  <c r="AO16" i="10"/>
  <c r="AG16" i="10"/>
  <c r="AN16" i="10"/>
  <c r="AF16" i="10"/>
  <c r="AM16" i="10"/>
  <c r="BD16" i="10" s="1"/>
  <c r="AE16" i="10"/>
  <c r="AL24" i="10"/>
  <c r="BC24" i="10" s="1"/>
  <c r="AD24" i="10"/>
  <c r="AU24" i="10" s="1"/>
  <c r="AS24" i="10"/>
  <c r="BJ24" i="10" s="1"/>
  <c r="AK24" i="10"/>
  <c r="AR24" i="10"/>
  <c r="AJ24" i="10"/>
  <c r="AQ24" i="10"/>
  <c r="AI24" i="10"/>
  <c r="AP24" i="10"/>
  <c r="BG24" i="10" s="1"/>
  <c r="AH24" i="10"/>
  <c r="AY24" i="10" s="1"/>
  <c r="AO24" i="10"/>
  <c r="BF24" i="10" s="1"/>
  <c r="AG24" i="10"/>
  <c r="AX24" i="10" s="1"/>
  <c r="AN24" i="10"/>
  <c r="BE24" i="10" s="1"/>
  <c r="AF24" i="10"/>
  <c r="AW24" i="10" s="1"/>
  <c r="AM24" i="10"/>
  <c r="AE24" i="10"/>
  <c r="AV24" i="10" s="1"/>
  <c r="AL9" i="10"/>
  <c r="BC9" i="10" s="1"/>
  <c r="AD9" i="10"/>
  <c r="AS9" i="10"/>
  <c r="AK9" i="10"/>
  <c r="BB9" i="10" s="1"/>
  <c r="AR9" i="10"/>
  <c r="BI9" i="10" s="1"/>
  <c r="AJ9" i="10"/>
  <c r="BA9" i="10" s="1"/>
  <c r="AQ9" i="10"/>
  <c r="BH9" i="10" s="1"/>
  <c r="AI9" i="10"/>
  <c r="AZ9" i="10" s="1"/>
  <c r="AP9" i="10"/>
  <c r="AH9" i="10"/>
  <c r="AO9" i="10"/>
  <c r="AG9" i="10"/>
  <c r="AN9" i="10"/>
  <c r="AF9" i="10"/>
  <c r="AM9" i="10"/>
  <c r="BD9" i="10" s="1"/>
  <c r="AE9" i="10"/>
  <c r="AL17" i="10"/>
  <c r="BC17" i="10" s="1"/>
  <c r="AD17" i="10"/>
  <c r="AS17" i="10"/>
  <c r="AK17" i="10"/>
  <c r="BB17" i="10" s="1"/>
  <c r="AR17" i="10"/>
  <c r="BI17" i="10" s="1"/>
  <c r="AJ17" i="10"/>
  <c r="BA17" i="10" s="1"/>
  <c r="AQ17" i="10"/>
  <c r="BH17" i="10" s="1"/>
  <c r="AI17" i="10"/>
  <c r="AZ17" i="10" s="1"/>
  <c r="AP17" i="10"/>
  <c r="AH17" i="10"/>
  <c r="AO17" i="10"/>
  <c r="AG17" i="10"/>
  <c r="AN17" i="10"/>
  <c r="AF17" i="10"/>
  <c r="AM17" i="10"/>
  <c r="BD17" i="10" s="1"/>
  <c r="AE17" i="10"/>
  <c r="K42" i="5"/>
  <c r="K145" i="5"/>
  <c r="K286" i="5"/>
  <c r="L286" i="5" s="1"/>
  <c r="G286" i="5" s="1"/>
  <c r="K279" i="5"/>
  <c r="K275" i="5"/>
  <c r="K271" i="5"/>
  <c r="L271" i="5" s="1"/>
  <c r="G271" i="5" s="1"/>
  <c r="K256" i="5"/>
  <c r="K252" i="5"/>
  <c r="K248" i="5"/>
  <c r="K202" i="5"/>
  <c r="L202" i="5" s="1"/>
  <c r="G202" i="5" s="1"/>
  <c r="K195" i="5"/>
  <c r="K185" i="5"/>
  <c r="K178" i="5"/>
  <c r="L178" i="5" s="1"/>
  <c r="G178" i="5" s="1"/>
  <c r="K171" i="5"/>
  <c r="K164" i="5"/>
  <c r="K150" i="5"/>
  <c r="L150" i="5" s="1"/>
  <c r="G150" i="5" s="1"/>
  <c r="K289" i="5"/>
  <c r="K282" i="5"/>
  <c r="L282" i="5" s="1"/>
  <c r="G282" i="5" s="1"/>
  <c r="K267" i="5"/>
  <c r="K263" i="5"/>
  <c r="K259" i="5"/>
  <c r="L259" i="5" s="1"/>
  <c r="G259" i="5" s="1"/>
  <c r="K244" i="5"/>
  <c r="K240" i="5"/>
  <c r="K236" i="5"/>
  <c r="K232" i="5"/>
  <c r="K228" i="5"/>
  <c r="K221" i="5"/>
  <c r="K217" i="5"/>
  <c r="K213" i="5"/>
  <c r="K209" i="5"/>
  <c r="K198" i="5"/>
  <c r="L198" i="5" s="1"/>
  <c r="G198" i="5" s="1"/>
  <c r="K191" i="5"/>
  <c r="L191" i="5" s="1"/>
  <c r="G191" i="5" s="1"/>
  <c r="K188" i="5"/>
  <c r="K174" i="5"/>
  <c r="L174" i="5" s="1"/>
  <c r="G174" i="5" s="1"/>
  <c r="K167" i="5"/>
  <c r="K160" i="5"/>
  <c r="K157" i="5"/>
  <c r="K146" i="5"/>
  <c r="K142" i="5"/>
  <c r="K292" i="5"/>
  <c r="K278" i="5"/>
  <c r="K274" i="5"/>
  <c r="K255" i="5"/>
  <c r="K251" i="5"/>
  <c r="K247" i="5"/>
  <c r="L247" i="5" s="1"/>
  <c r="G247" i="5" s="1"/>
  <c r="K224" i="5"/>
  <c r="K205" i="5"/>
  <c r="K194" i="5"/>
  <c r="L194" i="5" s="1"/>
  <c r="G194" i="5" s="1"/>
  <c r="K184" i="5"/>
  <c r="L184" i="5" s="1"/>
  <c r="G184" i="5" s="1"/>
  <c r="K181" i="5"/>
  <c r="K288" i="5"/>
  <c r="K285" i="5"/>
  <c r="K270" i="5"/>
  <c r="K266" i="5"/>
  <c r="K262" i="5"/>
  <c r="K243" i="5"/>
  <c r="L243" i="5" s="1"/>
  <c r="G243" i="5" s="1"/>
  <c r="K239" i="5"/>
  <c r="K235" i="5"/>
  <c r="K231" i="5"/>
  <c r="K227" i="5"/>
  <c r="K220" i="5"/>
  <c r="K216" i="5"/>
  <c r="K212" i="5"/>
  <c r="K208" i="5"/>
  <c r="K201" i="5"/>
  <c r="K187" i="5"/>
  <c r="K177" i="5"/>
  <c r="K166" i="5"/>
  <c r="L166" i="5" s="1"/>
  <c r="G166" i="5" s="1"/>
  <c r="K159" i="5"/>
  <c r="L159" i="5" s="1"/>
  <c r="G159" i="5" s="1"/>
  <c r="K156" i="5"/>
  <c r="K149" i="5"/>
  <c r="K291" i="5"/>
  <c r="L291" i="5" s="1"/>
  <c r="G291" i="5" s="1"/>
  <c r="K281" i="5"/>
  <c r="K277" i="5"/>
  <c r="K273" i="5"/>
  <c r="K290" i="5"/>
  <c r="L290" i="5" s="1"/>
  <c r="G290" i="5" s="1"/>
  <c r="K280" i="5"/>
  <c r="K276" i="5"/>
  <c r="K272" i="5"/>
  <c r="K257" i="5"/>
  <c r="L257" i="5" s="1"/>
  <c r="G257" i="5" s="1"/>
  <c r="K253" i="5"/>
  <c r="K249" i="5"/>
  <c r="K203" i="5"/>
  <c r="K196" i="5"/>
  <c r="K179" i="5"/>
  <c r="K172" i="5"/>
  <c r="K165" i="5"/>
  <c r="K158" i="5"/>
  <c r="L158" i="5" s="1"/>
  <c r="G158" i="5" s="1"/>
  <c r="K50" i="5"/>
  <c r="K79" i="5"/>
  <c r="K154" i="5"/>
  <c r="L154" i="5" s="1"/>
  <c r="G154" i="5" s="1"/>
  <c r="K226" i="5"/>
  <c r="K11" i="5"/>
  <c r="K19" i="5"/>
  <c r="K27" i="5"/>
  <c r="K35" i="5"/>
  <c r="K43" i="5"/>
  <c r="K51" i="5"/>
  <c r="K83" i="5"/>
  <c r="L83" i="5" s="1"/>
  <c r="G83" i="5" s="1"/>
  <c r="K87" i="5"/>
  <c r="K91" i="5"/>
  <c r="K95" i="5"/>
  <c r="K99" i="5"/>
  <c r="K103" i="5"/>
  <c r="L103" i="5" s="1"/>
  <c r="G103" i="5" s="1"/>
  <c r="K107" i="5"/>
  <c r="K111" i="5"/>
  <c r="K115" i="5"/>
  <c r="K119" i="5"/>
  <c r="K123" i="5"/>
  <c r="K141" i="5"/>
  <c r="K175" i="5"/>
  <c r="K190" i="5"/>
  <c r="L190" i="5" s="1"/>
  <c r="G190" i="5" s="1"/>
  <c r="K200" i="5"/>
  <c r="K206" i="5"/>
  <c r="L206" i="5" s="1"/>
  <c r="G206" i="5" s="1"/>
  <c r="K211" i="5"/>
  <c r="K222" i="5"/>
  <c r="K254" i="5"/>
  <c r="K260" i="5"/>
  <c r="K265" i="5"/>
  <c r="K10" i="5"/>
  <c r="K67" i="5"/>
  <c r="K130" i="5"/>
  <c r="L130" i="5" s="1"/>
  <c r="G130" i="5" s="1"/>
  <c r="K12" i="5"/>
  <c r="K28" i="5"/>
  <c r="K44" i="5"/>
  <c r="K56" i="5"/>
  <c r="K64" i="5"/>
  <c r="K68" i="5"/>
  <c r="L68" i="5" s="1"/>
  <c r="G68" i="5" s="1"/>
  <c r="K76" i="5"/>
  <c r="L76" i="5" s="1"/>
  <c r="G76" i="5" s="1"/>
  <c r="K138" i="5"/>
  <c r="L138" i="5" s="1"/>
  <c r="G138" i="5" s="1"/>
  <c r="K155" i="5"/>
  <c r="K238" i="5"/>
  <c r="K26" i="5"/>
  <c r="K63" i="5"/>
  <c r="K137" i="5"/>
  <c r="K284" i="5"/>
  <c r="L284" i="5" s="1"/>
  <c r="G284" i="5" s="1"/>
  <c r="K20" i="5"/>
  <c r="K36" i="5"/>
  <c r="K52" i="5"/>
  <c r="K60" i="5"/>
  <c r="K72" i="5"/>
  <c r="L72" i="5" s="1"/>
  <c r="G72" i="5" s="1"/>
  <c r="K80" i="5"/>
  <c r="K127" i="5"/>
  <c r="K134" i="5"/>
  <c r="K151" i="5"/>
  <c r="K161" i="5"/>
  <c r="K170" i="5"/>
  <c r="L170" i="5" s="1"/>
  <c r="G170" i="5" s="1"/>
  <c r="K233" i="5"/>
  <c r="K5" i="5"/>
  <c r="K13" i="5"/>
  <c r="K21" i="5"/>
  <c r="K29" i="5"/>
  <c r="K37" i="5"/>
  <c r="K45" i="5"/>
  <c r="K84" i="5"/>
  <c r="K88" i="5"/>
  <c r="K92" i="5"/>
  <c r="L92" i="5" s="1"/>
  <c r="G92" i="5" s="1"/>
  <c r="K96" i="5"/>
  <c r="K100" i="5"/>
  <c r="K104" i="5"/>
  <c r="K108" i="5"/>
  <c r="K112" i="5"/>
  <c r="K116" i="5"/>
  <c r="K120" i="5"/>
  <c r="K124" i="5"/>
  <c r="L124" i="5" s="1"/>
  <c r="G124" i="5" s="1"/>
  <c r="K131" i="5"/>
  <c r="L131" i="5" s="1"/>
  <c r="G131" i="5" s="1"/>
  <c r="K147" i="5"/>
  <c r="K176" i="5"/>
  <c r="K182" i="5"/>
  <c r="L182" i="5" s="1"/>
  <c r="G182" i="5" s="1"/>
  <c r="K186" i="5"/>
  <c r="L186" i="5" s="1"/>
  <c r="G186" i="5" s="1"/>
  <c r="K207" i="5"/>
  <c r="K218" i="5"/>
  <c r="K223" i="5"/>
  <c r="L223" i="5" s="1"/>
  <c r="G223" i="5" s="1"/>
  <c r="K261" i="5"/>
  <c r="B187" i="11"/>
  <c r="B195" i="11"/>
  <c r="K59" i="5"/>
  <c r="K180" i="5"/>
  <c r="K22" i="5"/>
  <c r="K30" i="5"/>
  <c r="K38" i="5"/>
  <c r="K46" i="5"/>
  <c r="K53" i="5"/>
  <c r="K57" i="5"/>
  <c r="K61" i="5"/>
  <c r="K65" i="5"/>
  <c r="K69" i="5"/>
  <c r="K73" i="5"/>
  <c r="K77" i="5"/>
  <c r="L77" i="5" s="1"/>
  <c r="G77" i="5" s="1"/>
  <c r="K81" i="5"/>
  <c r="K128" i="5"/>
  <c r="K135" i="5"/>
  <c r="K143" i="5"/>
  <c r="K152" i="5"/>
  <c r="K162" i="5"/>
  <c r="L162" i="5" s="1"/>
  <c r="G162" i="5" s="1"/>
  <c r="K192" i="5"/>
  <c r="K197" i="5"/>
  <c r="L197" i="5" s="1"/>
  <c r="G197" i="5" s="1"/>
  <c r="K229" i="5"/>
  <c r="K234" i="5"/>
  <c r="K245" i="5"/>
  <c r="K250" i="5"/>
  <c r="L60" i="5"/>
  <c r="G60" i="5" s="1"/>
  <c r="L84" i="5"/>
  <c r="G84" i="5" s="1"/>
  <c r="L100" i="5"/>
  <c r="G100" i="5" s="1"/>
  <c r="L108" i="5"/>
  <c r="G108" i="5" s="1"/>
  <c r="L116" i="5"/>
  <c r="G116" i="5" s="1"/>
  <c r="L156" i="5"/>
  <c r="G156" i="5" s="1"/>
  <c r="L164" i="5"/>
  <c r="G164" i="5" s="1"/>
  <c r="L172" i="5"/>
  <c r="G172" i="5" s="1"/>
  <c r="L180" i="5"/>
  <c r="G180" i="5" s="1"/>
  <c r="L188" i="5"/>
  <c r="G188" i="5" s="1"/>
  <c r="L196" i="5"/>
  <c r="G196" i="5" s="1"/>
  <c r="L292" i="5"/>
  <c r="G292" i="5" s="1"/>
  <c r="B164" i="11"/>
  <c r="C165" i="11"/>
  <c r="C166" i="11" s="1"/>
  <c r="K55" i="5"/>
  <c r="K126" i="5"/>
  <c r="L126" i="5" s="1"/>
  <c r="G126" i="5" s="1"/>
  <c r="K6" i="5"/>
  <c r="K7" i="5"/>
  <c r="K15" i="5"/>
  <c r="K23" i="5"/>
  <c r="K31" i="5"/>
  <c r="K39" i="5"/>
  <c r="K47" i="5"/>
  <c r="K85" i="5"/>
  <c r="K89" i="5"/>
  <c r="K93" i="5"/>
  <c r="K97" i="5"/>
  <c r="L97" i="5" s="1"/>
  <c r="G97" i="5" s="1"/>
  <c r="K101" i="5"/>
  <c r="K105" i="5"/>
  <c r="K109" i="5"/>
  <c r="K113" i="5"/>
  <c r="K117" i="5"/>
  <c r="K121" i="5"/>
  <c r="K139" i="5"/>
  <c r="L139" i="5" s="1"/>
  <c r="G139" i="5" s="1"/>
  <c r="K148" i="5"/>
  <c r="L148" i="5" s="1"/>
  <c r="G148" i="5" s="1"/>
  <c r="K168" i="5"/>
  <c r="K183" i="5"/>
  <c r="K214" i="5"/>
  <c r="K219" i="5"/>
  <c r="K268" i="5"/>
  <c r="K287" i="5"/>
  <c r="L287" i="5" s="1"/>
  <c r="G287" i="5" s="1"/>
  <c r="K18" i="5"/>
  <c r="K71" i="5"/>
  <c r="L71" i="5" s="1"/>
  <c r="G71" i="5" s="1"/>
  <c r="K133" i="5"/>
  <c r="K8" i="5"/>
  <c r="K16" i="5"/>
  <c r="K24" i="5"/>
  <c r="K32" i="5"/>
  <c r="K40" i="5"/>
  <c r="K48" i="5"/>
  <c r="K54" i="5"/>
  <c r="L54" i="5" s="1"/>
  <c r="G54" i="5" s="1"/>
  <c r="K58" i="5"/>
  <c r="L58" i="5" s="1"/>
  <c r="G58" i="5" s="1"/>
  <c r="K62" i="5"/>
  <c r="L62" i="5" s="1"/>
  <c r="G62" i="5" s="1"/>
  <c r="K66" i="5"/>
  <c r="L66" i="5" s="1"/>
  <c r="G66" i="5" s="1"/>
  <c r="K70" i="5"/>
  <c r="K74" i="5"/>
  <c r="L74" i="5" s="1"/>
  <c r="G74" i="5" s="1"/>
  <c r="K78" i="5"/>
  <c r="L78" i="5" s="1"/>
  <c r="G78" i="5" s="1"/>
  <c r="K82" i="5"/>
  <c r="L82" i="5" s="1"/>
  <c r="G82" i="5" s="1"/>
  <c r="K125" i="5"/>
  <c r="L125" i="5" s="1"/>
  <c r="G125" i="5" s="1"/>
  <c r="K129" i="5"/>
  <c r="L129" i="5" s="1"/>
  <c r="G129" i="5" s="1"/>
  <c r="K132" i="5"/>
  <c r="L132" i="5" s="1"/>
  <c r="G132" i="5" s="1"/>
  <c r="K136" i="5"/>
  <c r="L136" i="5" s="1"/>
  <c r="G136" i="5" s="1"/>
  <c r="K144" i="5"/>
  <c r="K153" i="5"/>
  <c r="K163" i="5"/>
  <c r="K173" i="5"/>
  <c r="K193" i="5"/>
  <c r="L193" i="5" s="1"/>
  <c r="G193" i="5" s="1"/>
  <c r="K204" i="5"/>
  <c r="L204" i="5" s="1"/>
  <c r="G204" i="5" s="1"/>
  <c r="K225" i="5"/>
  <c r="L225" i="5" s="1"/>
  <c r="G225" i="5" s="1"/>
  <c r="K230" i="5"/>
  <c r="K241" i="5"/>
  <c r="K246" i="5"/>
  <c r="K258" i="5"/>
  <c r="K283" i="5"/>
  <c r="B161" i="11"/>
  <c r="K34" i="5"/>
  <c r="K75" i="5"/>
  <c r="L75" i="5" s="1"/>
  <c r="G75" i="5" s="1"/>
  <c r="K242" i="5"/>
  <c r="K14" i="5"/>
  <c r="K9" i="5"/>
  <c r="K17" i="5"/>
  <c r="K25" i="5"/>
  <c r="K33" i="5"/>
  <c r="K41" i="5"/>
  <c r="K49" i="5"/>
  <c r="K86" i="5"/>
  <c r="K90" i="5"/>
  <c r="L90" i="5" s="1"/>
  <c r="G90" i="5" s="1"/>
  <c r="K94" i="5"/>
  <c r="L94" i="5" s="1"/>
  <c r="G94" i="5" s="1"/>
  <c r="K98" i="5"/>
  <c r="L98" i="5" s="1"/>
  <c r="G98" i="5" s="1"/>
  <c r="K102" i="5"/>
  <c r="K106" i="5"/>
  <c r="L106" i="5" s="1"/>
  <c r="G106" i="5" s="1"/>
  <c r="K110" i="5"/>
  <c r="L110" i="5" s="1"/>
  <c r="G110" i="5" s="1"/>
  <c r="K114" i="5"/>
  <c r="L114" i="5" s="1"/>
  <c r="G114" i="5" s="1"/>
  <c r="K118" i="5"/>
  <c r="K122" i="5"/>
  <c r="L122" i="5" s="1"/>
  <c r="G122" i="5" s="1"/>
  <c r="K140" i="5"/>
  <c r="L140" i="5" s="1"/>
  <c r="G140" i="5" s="1"/>
  <c r="K169" i="5"/>
  <c r="K189" i="5"/>
  <c r="K199" i="5"/>
  <c r="L199" i="5" s="1"/>
  <c r="G199" i="5" s="1"/>
  <c r="K210" i="5"/>
  <c r="K215" i="5"/>
  <c r="L215" i="5" s="1"/>
  <c r="G215" i="5" s="1"/>
  <c r="K264" i="5"/>
  <c r="K269" i="5"/>
  <c r="L269" i="5" s="1"/>
  <c r="G269" i="5" s="1"/>
  <c r="L59" i="5"/>
  <c r="G59" i="5" s="1"/>
  <c r="L67" i="5"/>
  <c r="G67" i="5" s="1"/>
  <c r="L91" i="5"/>
  <c r="G91" i="5" s="1"/>
  <c r="L99" i="5"/>
  <c r="G99" i="5" s="1"/>
  <c r="L107" i="5"/>
  <c r="G107" i="5" s="1"/>
  <c r="L115" i="5"/>
  <c r="G115" i="5" s="1"/>
  <c r="L123" i="5"/>
  <c r="G123" i="5" s="1"/>
  <c r="L147" i="5"/>
  <c r="G147" i="5" s="1"/>
  <c r="L155" i="5"/>
  <c r="G155" i="5" s="1"/>
  <c r="L163" i="5"/>
  <c r="G163" i="5" s="1"/>
  <c r="L171" i="5"/>
  <c r="G171" i="5" s="1"/>
  <c r="L179" i="5"/>
  <c r="G179" i="5" s="1"/>
  <c r="L187" i="5"/>
  <c r="G187" i="5" s="1"/>
  <c r="L195" i="5"/>
  <c r="G195" i="5" s="1"/>
  <c r="L203" i="5"/>
  <c r="G203" i="5" s="1"/>
  <c r="L211" i="5"/>
  <c r="G211" i="5" s="1"/>
  <c r="L219" i="5"/>
  <c r="G219" i="5" s="1"/>
  <c r="L227" i="5"/>
  <c r="G227" i="5" s="1"/>
  <c r="L235" i="5"/>
  <c r="G235" i="5" s="1"/>
  <c r="L251" i="5"/>
  <c r="G251" i="5" s="1"/>
  <c r="L267" i="5"/>
  <c r="G267" i="5" s="1"/>
  <c r="L275" i="5"/>
  <c r="G275" i="5" s="1"/>
  <c r="L283" i="5"/>
  <c r="G283" i="5" s="1"/>
  <c r="B165" i="11"/>
  <c r="B179" i="11"/>
  <c r="B211" i="11"/>
  <c r="L53" i="5"/>
  <c r="G53" i="5" s="1"/>
  <c r="L61" i="5"/>
  <c r="G61" i="5" s="1"/>
  <c r="L69" i="5"/>
  <c r="G69" i="5" s="1"/>
  <c r="L85" i="5"/>
  <c r="G85" i="5" s="1"/>
  <c r="L93" i="5"/>
  <c r="G93" i="5" s="1"/>
  <c r="L101" i="5"/>
  <c r="G101" i="5" s="1"/>
  <c r="L109" i="5"/>
  <c r="G109" i="5" s="1"/>
  <c r="L117" i="5"/>
  <c r="G117" i="5" s="1"/>
  <c r="L133" i="5"/>
  <c r="G133" i="5" s="1"/>
  <c r="L141" i="5"/>
  <c r="G141" i="5" s="1"/>
  <c r="L149" i="5"/>
  <c r="G149" i="5" s="1"/>
  <c r="L157" i="5"/>
  <c r="G157" i="5" s="1"/>
  <c r="L165" i="5"/>
  <c r="G165" i="5" s="1"/>
  <c r="L173" i="5"/>
  <c r="G173" i="5" s="1"/>
  <c r="L181" i="5"/>
  <c r="G181" i="5" s="1"/>
  <c r="L189" i="5"/>
  <c r="G189" i="5" s="1"/>
  <c r="L205" i="5"/>
  <c r="G205" i="5" s="1"/>
  <c r="L213" i="5"/>
  <c r="G213" i="5" s="1"/>
  <c r="L221" i="5"/>
  <c r="G221" i="5" s="1"/>
  <c r="L229" i="5"/>
  <c r="G229" i="5" s="1"/>
  <c r="L237" i="5"/>
  <c r="G237" i="5" s="1"/>
  <c r="L245" i="5"/>
  <c r="G245" i="5" s="1"/>
  <c r="L253" i="5"/>
  <c r="G253" i="5" s="1"/>
  <c r="L261" i="5"/>
  <c r="G261" i="5" s="1"/>
  <c r="L277" i="5"/>
  <c r="G277" i="5" s="1"/>
  <c r="L285" i="5"/>
  <c r="G285" i="5" s="1"/>
  <c r="L70" i="5"/>
  <c r="G70" i="5" s="1"/>
  <c r="L86" i="5"/>
  <c r="G86" i="5" s="1"/>
  <c r="L102" i="5"/>
  <c r="G102" i="5" s="1"/>
  <c r="L118" i="5"/>
  <c r="G118" i="5" s="1"/>
  <c r="L134" i="5"/>
  <c r="G134" i="5" s="1"/>
  <c r="B23" i="11"/>
  <c r="B180" i="11"/>
  <c r="B188" i="11"/>
  <c r="B196" i="11"/>
  <c r="B204" i="11"/>
  <c r="B212" i="11"/>
  <c r="B220" i="11"/>
  <c r="L55" i="5"/>
  <c r="G55" i="5" s="1"/>
  <c r="L63" i="5"/>
  <c r="G63" i="5" s="1"/>
  <c r="L79" i="5"/>
  <c r="G79" i="5" s="1"/>
  <c r="L87" i="5"/>
  <c r="G87" i="5" s="1"/>
  <c r="L95" i="5"/>
  <c r="G95" i="5" s="1"/>
  <c r="L111" i="5"/>
  <c r="G111" i="5" s="1"/>
  <c r="L119" i="5"/>
  <c r="G119" i="5" s="1"/>
  <c r="L127" i="5"/>
  <c r="G127" i="5" s="1"/>
  <c r="L135" i="5"/>
  <c r="G135" i="5" s="1"/>
  <c r="L143" i="5"/>
  <c r="G143" i="5" s="1"/>
  <c r="L151" i="5"/>
  <c r="G151" i="5" s="1"/>
  <c r="L167" i="5"/>
  <c r="G167" i="5" s="1"/>
  <c r="L175" i="5"/>
  <c r="G175" i="5" s="1"/>
  <c r="L183" i="5"/>
  <c r="G183" i="5" s="1"/>
  <c r="L207" i="5"/>
  <c r="G207" i="5" s="1"/>
  <c r="L231" i="5"/>
  <c r="G231" i="5" s="1"/>
  <c r="L239" i="5"/>
  <c r="G239" i="5" s="1"/>
  <c r="L255" i="5"/>
  <c r="G255" i="5" s="1"/>
  <c r="L263" i="5"/>
  <c r="G263" i="5" s="1"/>
  <c r="L279" i="5"/>
  <c r="G279" i="5" s="1"/>
  <c r="L56" i="5"/>
  <c r="G56" i="5" s="1"/>
  <c r="L64" i="5"/>
  <c r="G64" i="5" s="1"/>
  <c r="L80" i="5"/>
  <c r="G80" i="5" s="1"/>
  <c r="L88" i="5"/>
  <c r="G88" i="5" s="1"/>
  <c r="L96" i="5"/>
  <c r="G96" i="5" s="1"/>
  <c r="L104" i="5"/>
  <c r="G104" i="5" s="1"/>
  <c r="L112" i="5"/>
  <c r="G112" i="5" s="1"/>
  <c r="L120" i="5"/>
  <c r="G120" i="5" s="1"/>
  <c r="L128" i="5"/>
  <c r="G128" i="5" s="1"/>
  <c r="L152" i="5"/>
  <c r="G152" i="5" s="1"/>
  <c r="L160" i="5"/>
  <c r="G160" i="5" s="1"/>
  <c r="L168" i="5"/>
  <c r="G168" i="5" s="1"/>
  <c r="L176" i="5"/>
  <c r="G176" i="5" s="1"/>
  <c r="L192" i="5"/>
  <c r="G192" i="5" s="1"/>
  <c r="L200" i="5"/>
  <c r="G200" i="5" s="1"/>
  <c r="L280" i="5"/>
  <c r="G280" i="5" s="1"/>
  <c r="L288" i="5"/>
  <c r="G288" i="5" s="1"/>
  <c r="B10" i="11"/>
  <c r="B178" i="11"/>
  <c r="B186" i="11"/>
  <c r="B194" i="11"/>
  <c r="B202" i="11"/>
  <c r="B210" i="11"/>
  <c r="B218" i="11"/>
  <c r="L57" i="5"/>
  <c r="G57" i="5" s="1"/>
  <c r="L65" i="5"/>
  <c r="G65" i="5" s="1"/>
  <c r="L73" i="5"/>
  <c r="G73" i="5" s="1"/>
  <c r="L81" i="5"/>
  <c r="G81" i="5" s="1"/>
  <c r="L89" i="5"/>
  <c r="G89" i="5" s="1"/>
  <c r="L105" i="5"/>
  <c r="G105" i="5" s="1"/>
  <c r="L113" i="5"/>
  <c r="G113" i="5" s="1"/>
  <c r="L121" i="5"/>
  <c r="G121" i="5" s="1"/>
  <c r="L137" i="5"/>
  <c r="G137" i="5" s="1"/>
  <c r="L145" i="5"/>
  <c r="G145" i="5" s="1"/>
  <c r="L153" i="5"/>
  <c r="G153" i="5" s="1"/>
  <c r="L161" i="5"/>
  <c r="G161" i="5" s="1"/>
  <c r="L169" i="5"/>
  <c r="G169" i="5" s="1"/>
  <c r="L177" i="5"/>
  <c r="G177" i="5" s="1"/>
  <c r="L185" i="5"/>
  <c r="G185" i="5" s="1"/>
  <c r="L201" i="5"/>
  <c r="G201" i="5" s="1"/>
  <c r="L209" i="5"/>
  <c r="G209" i="5" s="1"/>
  <c r="L217" i="5"/>
  <c r="G217" i="5" s="1"/>
  <c r="L233" i="5"/>
  <c r="G233" i="5" s="1"/>
  <c r="L241" i="5"/>
  <c r="G241" i="5" s="1"/>
  <c r="L249" i="5"/>
  <c r="G249" i="5" s="1"/>
  <c r="L265" i="5"/>
  <c r="G265" i="5" s="1"/>
  <c r="L273" i="5"/>
  <c r="G273" i="5" s="1"/>
  <c r="L281" i="5"/>
  <c r="G281" i="5" s="1"/>
  <c r="L289" i="5"/>
  <c r="G289" i="5" s="1"/>
  <c r="B162" i="11"/>
  <c r="C163" i="11"/>
  <c r="B163" i="11" s="1"/>
  <c r="B173" i="11"/>
  <c r="B181" i="11"/>
  <c r="B189" i="11"/>
  <c r="B197" i="11"/>
  <c r="B205" i="11"/>
  <c r="B213" i="11"/>
  <c r="J140" i="4"/>
  <c r="T140" i="4" s="1"/>
  <c r="J364" i="4"/>
  <c r="T364" i="4" s="1"/>
  <c r="J8" i="4"/>
  <c r="J33" i="4"/>
  <c r="J49" i="4"/>
  <c r="J65" i="4"/>
  <c r="T65" i="4" s="1"/>
  <c r="J122" i="4"/>
  <c r="J147" i="4"/>
  <c r="J163" i="4"/>
  <c r="J180" i="4"/>
  <c r="T180" i="4" s="1"/>
  <c r="J192" i="4"/>
  <c r="T192" i="4" s="1"/>
  <c r="J200" i="4"/>
  <c r="J208" i="4"/>
  <c r="T208" i="4" s="1"/>
  <c r="J216" i="4"/>
  <c r="T216" i="4" s="1"/>
  <c r="J273" i="4"/>
  <c r="J289" i="4"/>
  <c r="J305" i="4"/>
  <c r="J428" i="4"/>
  <c r="T428" i="4" s="1"/>
  <c r="J444" i="4"/>
  <c r="T444" i="4" s="1"/>
  <c r="J467" i="4"/>
  <c r="J484" i="4"/>
  <c r="T484" i="4" s="1"/>
  <c r="J652" i="4"/>
  <c r="T652" i="4" s="1"/>
  <c r="J740" i="4"/>
  <c r="T740" i="4" s="1"/>
  <c r="J1388" i="4"/>
  <c r="T1388" i="4" s="1"/>
  <c r="J16" i="4"/>
  <c r="J24" i="4"/>
  <c r="J81" i="4"/>
  <c r="J97" i="4"/>
  <c r="J138" i="4"/>
  <c r="J156" i="4"/>
  <c r="T156" i="4" s="1"/>
  <c r="J179" i="4"/>
  <c r="J196" i="4"/>
  <c r="T196" i="4" s="1"/>
  <c r="J212" i="4"/>
  <c r="T212" i="4" s="1"/>
  <c r="J224" i="4"/>
  <c r="J232" i="4"/>
  <c r="T232" i="4" s="1"/>
  <c r="J240" i="4"/>
  <c r="T240" i="4" s="1"/>
  <c r="J248" i="4"/>
  <c r="T248" i="4" s="1"/>
  <c r="J256" i="4"/>
  <c r="T256" i="4" s="1"/>
  <c r="J264" i="4"/>
  <c r="J321" i="4"/>
  <c r="J337" i="4"/>
  <c r="J353" i="4"/>
  <c r="J426" i="4"/>
  <c r="J442" i="4"/>
  <c r="J458" i="4"/>
  <c r="J483" i="4"/>
  <c r="H483" i="4" s="1"/>
  <c r="J500" i="4"/>
  <c r="T500" i="4" s="1"/>
  <c r="J512" i="4"/>
  <c r="J520" i="4"/>
  <c r="T520" i="4" s="1"/>
  <c r="J528" i="4"/>
  <c r="T528" i="4" s="1"/>
  <c r="J536" i="4"/>
  <c r="T536" i="4" s="1"/>
  <c r="J561" i="4"/>
  <c r="J577" i="4"/>
  <c r="J650" i="4"/>
  <c r="H650" i="4" s="1"/>
  <c r="J666" i="4"/>
  <c r="J684" i="4"/>
  <c r="T684" i="4" s="1"/>
  <c r="J700" i="4"/>
  <c r="T700" i="4" s="1"/>
  <c r="J716" i="4"/>
  <c r="T716" i="4" s="1"/>
  <c r="J739" i="4"/>
  <c r="J20" i="4"/>
  <c r="T20" i="4" s="1"/>
  <c r="J32" i="4"/>
  <c r="J40" i="4"/>
  <c r="T40" i="4" s="1"/>
  <c r="J48" i="4"/>
  <c r="T48" i="4" s="1"/>
  <c r="J56" i="4"/>
  <c r="T56" i="4" s="1"/>
  <c r="J64" i="4"/>
  <c r="T64" i="4" s="1"/>
  <c r="J72" i="4"/>
  <c r="J2020" i="4"/>
  <c r="J2036" i="4"/>
  <c r="T2036" i="4" s="1"/>
  <c r="J19" i="4"/>
  <c r="J36" i="4"/>
  <c r="T36" i="4" s="1"/>
  <c r="J52" i="4"/>
  <c r="T52" i="4" s="1"/>
  <c r="J68" i="4"/>
  <c r="T68" i="4" s="1"/>
  <c r="J80" i="4"/>
  <c r="J88" i="4"/>
  <c r="T88" i="4" s="1"/>
  <c r="J96" i="4"/>
  <c r="T96" i="4" s="1"/>
  <c r="J104" i="4"/>
  <c r="J129" i="4"/>
  <c r="J186" i="4"/>
  <c r="H186" i="4" s="1"/>
  <c r="J204" i="4"/>
  <c r="T204" i="4" s="1"/>
  <c r="J227" i="4"/>
  <c r="J243" i="4"/>
  <c r="J259" i="4"/>
  <c r="J276" i="4"/>
  <c r="T276" i="4" s="1"/>
  <c r="J292" i="4"/>
  <c r="T292" i="4" s="1"/>
  <c r="J308" i="4"/>
  <c r="T308" i="4" s="1"/>
  <c r="J320" i="4"/>
  <c r="H320" i="4" s="1"/>
  <c r="J328" i="4"/>
  <c r="T328" i="4" s="1"/>
  <c r="J336" i="4"/>
  <c r="T336" i="4" s="1"/>
  <c r="J344" i="4"/>
  <c r="T344" i="4" s="1"/>
  <c r="J352" i="4"/>
  <c r="T352" i="4" s="1"/>
  <c r="J360" i="4"/>
  <c r="J417" i="4"/>
  <c r="J433" i="4"/>
  <c r="J449" i="4"/>
  <c r="H449" i="4" s="1"/>
  <c r="J490" i="4"/>
  <c r="J515" i="4"/>
  <c r="J531" i="4"/>
  <c r="J548" i="4"/>
  <c r="T548" i="4" s="1"/>
  <c r="J560" i="4"/>
  <c r="J568" i="4"/>
  <c r="J576" i="4"/>
  <c r="T576" i="4" s="1"/>
  <c r="J584" i="4"/>
  <c r="H584" i="4" s="1"/>
  <c r="J641" i="4"/>
  <c r="J657" i="4"/>
  <c r="J746" i="4"/>
  <c r="J10" i="4"/>
  <c r="J35" i="4"/>
  <c r="J51" i="4"/>
  <c r="J67" i="4"/>
  <c r="J112" i="4"/>
  <c r="T112" i="4" s="1"/>
  <c r="J120" i="4"/>
  <c r="J145" i="4"/>
  <c r="J161" i="4"/>
  <c r="J202" i="4"/>
  <c r="J218" i="4"/>
  <c r="J236" i="4"/>
  <c r="T236" i="4" s="1"/>
  <c r="J252" i="4"/>
  <c r="T252" i="4" s="1"/>
  <c r="J275" i="4"/>
  <c r="H275" i="4" s="1"/>
  <c r="J291" i="4"/>
  <c r="J307" i="4"/>
  <c r="J368" i="4"/>
  <c r="J376" i="4"/>
  <c r="T376" i="4" s="1"/>
  <c r="J384" i="4"/>
  <c r="T384" i="4" s="1"/>
  <c r="J392" i="4"/>
  <c r="T392" i="4" s="1"/>
  <c r="J400" i="4"/>
  <c r="J408" i="4"/>
  <c r="H408" i="4" s="1"/>
  <c r="J465" i="4"/>
  <c r="J506" i="4"/>
  <c r="J524" i="4"/>
  <c r="T524" i="4" s="1"/>
  <c r="J547" i="4"/>
  <c r="J592" i="4"/>
  <c r="T592" i="4" s="1"/>
  <c r="J600" i="4"/>
  <c r="J608" i="4"/>
  <c r="J616" i="4"/>
  <c r="T616" i="4" s="1"/>
  <c r="J624" i="4"/>
  <c r="T624" i="4" s="1"/>
  <c r="J632" i="4"/>
  <c r="T632" i="4" s="1"/>
  <c r="J673" i="4"/>
  <c r="J689" i="4"/>
  <c r="J705" i="4"/>
  <c r="J721" i="4"/>
  <c r="J1100" i="4"/>
  <c r="T1100" i="4" s="1"/>
  <c r="J26" i="4"/>
  <c r="T26" i="4" s="1"/>
  <c r="J44" i="4"/>
  <c r="T44" i="4" s="1"/>
  <c r="J60" i="4"/>
  <c r="T60" i="4" s="1"/>
  <c r="J83" i="4"/>
  <c r="J99" i="4"/>
  <c r="J116" i="4"/>
  <c r="T116" i="4" s="1"/>
  <c r="J128" i="4"/>
  <c r="J136" i="4"/>
  <c r="T136" i="4" s="1"/>
  <c r="J177" i="4"/>
  <c r="H177" i="4" s="1"/>
  <c r="J234" i="4"/>
  <c r="J250" i="4"/>
  <c r="J266" i="4"/>
  <c r="J284" i="4"/>
  <c r="T284" i="4" s="1"/>
  <c r="J300" i="4"/>
  <c r="T300" i="4" s="1"/>
  <c r="J323" i="4"/>
  <c r="J339" i="4"/>
  <c r="J355" i="4"/>
  <c r="H355" i="4" s="1"/>
  <c r="J372" i="4"/>
  <c r="T372" i="4" s="1"/>
  <c r="J388" i="4"/>
  <c r="T388" i="4" s="1"/>
  <c r="J404" i="4"/>
  <c r="T404" i="4" s="1"/>
  <c r="J416" i="4"/>
  <c r="J424" i="4"/>
  <c r="T424" i="4" s="1"/>
  <c r="J432" i="4"/>
  <c r="T432" i="4" s="1"/>
  <c r="J440" i="4"/>
  <c r="T440" i="4" s="1"/>
  <c r="J448" i="4"/>
  <c r="T448" i="4" s="1"/>
  <c r="J456" i="4"/>
  <c r="J481" i="4"/>
  <c r="J522" i="4"/>
  <c r="J538" i="4"/>
  <c r="J563" i="4"/>
  <c r="J579" i="4"/>
  <c r="J596" i="4"/>
  <c r="T596" i="4" s="1"/>
  <c r="J612" i="4"/>
  <c r="T612" i="4" s="1"/>
  <c r="J628" i="4"/>
  <c r="T628" i="4" s="1"/>
  <c r="J640" i="4"/>
  <c r="T640" i="4" s="1"/>
  <c r="J648" i="4"/>
  <c r="J656" i="4"/>
  <c r="J664" i="4"/>
  <c r="J737" i="4"/>
  <c r="J769" i="4"/>
  <c r="J785" i="4"/>
  <c r="H785" i="4" s="1"/>
  <c r="J42" i="4"/>
  <c r="J58" i="4"/>
  <c r="J74" i="4"/>
  <c r="J92" i="4"/>
  <c r="T92" i="4" s="1"/>
  <c r="J115" i="4"/>
  <c r="J132" i="4"/>
  <c r="T132" i="4" s="1"/>
  <c r="J144" i="4"/>
  <c r="T144" i="4" s="1"/>
  <c r="J152" i="4"/>
  <c r="T152" i="4" s="1"/>
  <c r="J160" i="4"/>
  <c r="T160" i="4" s="1"/>
  <c r="J168" i="4"/>
  <c r="J193" i="4"/>
  <c r="J209" i="4"/>
  <c r="J282" i="4"/>
  <c r="J298" i="4"/>
  <c r="J314" i="4"/>
  <c r="J332" i="4"/>
  <c r="T332" i="4" s="1"/>
  <c r="J348" i="4"/>
  <c r="T348" i="4" s="1"/>
  <c r="J371" i="4"/>
  <c r="J387" i="4"/>
  <c r="J403" i="4"/>
  <c r="J420" i="4"/>
  <c r="T420" i="4" s="1"/>
  <c r="J436" i="4"/>
  <c r="T436" i="4" s="1"/>
  <c r="J452" i="4"/>
  <c r="T452" i="4" s="1"/>
  <c r="J464" i="4"/>
  <c r="H464" i="4" s="1"/>
  <c r="J472" i="4"/>
  <c r="T472" i="4" s="1"/>
  <c r="J497" i="4"/>
  <c r="J554" i="4"/>
  <c r="J572" i="4"/>
  <c r="T572" i="4" s="1"/>
  <c r="J595" i="4"/>
  <c r="J611" i="4"/>
  <c r="J627" i="4"/>
  <c r="J644" i="4"/>
  <c r="T644" i="4" s="1"/>
  <c r="J660" i="4"/>
  <c r="T660" i="4" s="1"/>
  <c r="J672" i="4"/>
  <c r="J680" i="4"/>
  <c r="J688" i="4"/>
  <c r="J696" i="4"/>
  <c r="J704" i="4"/>
  <c r="J712" i="4"/>
  <c r="J720" i="4"/>
  <c r="T720" i="4" s="1"/>
  <c r="J728" i="4"/>
  <c r="T728" i="4" s="1"/>
  <c r="J1228" i="4"/>
  <c r="T1228" i="4" s="1"/>
  <c r="J1260" i="4"/>
  <c r="T1260" i="4" s="1"/>
  <c r="J1772" i="4"/>
  <c r="T1772" i="4" s="1"/>
  <c r="J2276" i="4"/>
  <c r="J2308" i="4"/>
  <c r="J744" i="4"/>
  <c r="J752" i="4"/>
  <c r="H752" i="4" s="1"/>
  <c r="J760" i="4"/>
  <c r="J801" i="4"/>
  <c r="J842" i="4"/>
  <c r="J860" i="4"/>
  <c r="T860" i="4" s="1"/>
  <c r="J883" i="4"/>
  <c r="J900" i="4"/>
  <c r="T900" i="4" s="1"/>
  <c r="J912" i="4"/>
  <c r="T912" i="4" s="1"/>
  <c r="J920" i="4"/>
  <c r="T920" i="4" s="1"/>
  <c r="J945" i="4"/>
  <c r="J986" i="4"/>
  <c r="J1011" i="4"/>
  <c r="J1028" i="4"/>
  <c r="T1028" i="4" s="1"/>
  <c r="J1040" i="4"/>
  <c r="J1048" i="4"/>
  <c r="J1073" i="4"/>
  <c r="J1114" i="4"/>
  <c r="H1114" i="4" s="1"/>
  <c r="J1139" i="4"/>
  <c r="J1156" i="4"/>
  <c r="T1156" i="4" s="1"/>
  <c r="J1168" i="4"/>
  <c r="T1168" i="4" s="1"/>
  <c r="J1176" i="4"/>
  <c r="J1201" i="4"/>
  <c r="J1242" i="4"/>
  <c r="J1267" i="4"/>
  <c r="J1284" i="4"/>
  <c r="T1284" i="4" s="1"/>
  <c r="J1296" i="4"/>
  <c r="T1296" i="4" s="1"/>
  <c r="J1304" i="4"/>
  <c r="T1304" i="4" s="1"/>
  <c r="J1329" i="4"/>
  <c r="J1370" i="4"/>
  <c r="J1395" i="4"/>
  <c r="J1412" i="4"/>
  <c r="T1412" i="4" s="1"/>
  <c r="J1424" i="4"/>
  <c r="J1432" i="4"/>
  <c r="T1432" i="4" s="1"/>
  <c r="J1457" i="4"/>
  <c r="J1498" i="4"/>
  <c r="J1523" i="4"/>
  <c r="J1540" i="4"/>
  <c r="T1540" i="4" s="1"/>
  <c r="J1552" i="4"/>
  <c r="J1560" i="4"/>
  <c r="J1585" i="4"/>
  <c r="J1626" i="4"/>
  <c r="H1626" i="4" s="1"/>
  <c r="J1651" i="4"/>
  <c r="J1668" i="4"/>
  <c r="T1668" i="4" s="1"/>
  <c r="J1680" i="4"/>
  <c r="T1680" i="4" s="1"/>
  <c r="J1688" i="4"/>
  <c r="T1688" i="4" s="1"/>
  <c r="J1713" i="4"/>
  <c r="J1754" i="4"/>
  <c r="J1779" i="4"/>
  <c r="J1796" i="4"/>
  <c r="T1796" i="4" s="1"/>
  <c r="J1808" i="4"/>
  <c r="J1816" i="4"/>
  <c r="J1841" i="4"/>
  <c r="J1882" i="4"/>
  <c r="J1907" i="4"/>
  <c r="J1915" i="4"/>
  <c r="J1932" i="4"/>
  <c r="T1932" i="4" s="1"/>
  <c r="J1944" i="4"/>
  <c r="T1944" i="4" s="1"/>
  <c r="J1952" i="4"/>
  <c r="J1977" i="4"/>
  <c r="J2018" i="4"/>
  <c r="J2043" i="4"/>
  <c r="J2072" i="4"/>
  <c r="T2072" i="4" s="1"/>
  <c r="J2076" i="4"/>
  <c r="T2076" i="4" s="1"/>
  <c r="J2080" i="4"/>
  <c r="T2080" i="4" s="1"/>
  <c r="J2117" i="4"/>
  <c r="H2117" i="4" s="1"/>
  <c r="J2158" i="4"/>
  <c r="J2195" i="4"/>
  <c r="J2212" i="4"/>
  <c r="T2212" i="4" s="1"/>
  <c r="J2224" i="4"/>
  <c r="J2228" i="4"/>
  <c r="T2228" i="4" s="1"/>
  <c r="J2232" i="4"/>
  <c r="J2257" i="4"/>
  <c r="J2208" i="4"/>
  <c r="H2208" i="4" s="1"/>
  <c r="J755" i="4"/>
  <c r="J772" i="4"/>
  <c r="T772" i="4" s="1"/>
  <c r="J788" i="4"/>
  <c r="T788" i="4" s="1"/>
  <c r="J800" i="4"/>
  <c r="J808" i="4"/>
  <c r="J833" i="4"/>
  <c r="J890" i="4"/>
  <c r="J915" i="4"/>
  <c r="H915" i="4" s="1"/>
  <c r="J932" i="4"/>
  <c r="T932" i="4" s="1"/>
  <c r="J944" i="4"/>
  <c r="J952" i="4"/>
  <c r="T952" i="4" s="1"/>
  <c r="J977" i="4"/>
  <c r="J1018" i="4"/>
  <c r="J1043" i="4"/>
  <c r="J1060" i="4"/>
  <c r="J1072" i="4"/>
  <c r="H1072" i="4" s="1"/>
  <c r="J1080" i="4"/>
  <c r="J1105" i="4"/>
  <c r="J1146" i="4"/>
  <c r="J1171" i="4"/>
  <c r="J1188" i="4"/>
  <c r="T1188" i="4" s="1"/>
  <c r="J1200" i="4"/>
  <c r="T1200" i="4" s="1"/>
  <c r="J1208" i="4"/>
  <c r="T1208" i="4" s="1"/>
  <c r="J1274" i="4"/>
  <c r="H1274" i="4" s="1"/>
  <c r="J1299" i="4"/>
  <c r="J1316" i="4"/>
  <c r="T1316" i="4" s="1"/>
  <c r="J1328" i="4"/>
  <c r="J1336" i="4"/>
  <c r="T1336" i="4" s="1"/>
  <c r="J1361" i="4"/>
  <c r="J1402" i="4"/>
  <c r="J1427" i="4"/>
  <c r="J1444" i="4"/>
  <c r="T1444" i="4" s="1"/>
  <c r="J1456" i="4"/>
  <c r="J1464" i="4"/>
  <c r="J1489" i="4"/>
  <c r="J1530" i="4"/>
  <c r="J1555" i="4"/>
  <c r="J1572" i="4"/>
  <c r="T1572" i="4" s="1"/>
  <c r="J1584" i="4"/>
  <c r="T1584" i="4" s="1"/>
  <c r="J1592" i="4"/>
  <c r="T1592" i="4" s="1"/>
  <c r="J1617" i="4"/>
  <c r="J1658" i="4"/>
  <c r="J1683" i="4"/>
  <c r="J1700" i="4"/>
  <c r="T1700" i="4" s="1"/>
  <c r="J1712" i="4"/>
  <c r="J1720" i="4"/>
  <c r="T1720" i="4" s="1"/>
  <c r="J1745" i="4"/>
  <c r="J1786" i="4"/>
  <c r="H1786" i="4" s="1"/>
  <c r="J1811" i="4"/>
  <c r="J1828" i="4"/>
  <c r="T1828" i="4" s="1"/>
  <c r="J1840" i="4"/>
  <c r="H1840" i="4" s="1"/>
  <c r="J1848" i="4"/>
  <c r="J1873" i="4"/>
  <c r="J1914" i="4"/>
  <c r="J1922" i="4"/>
  <c r="J1947" i="4"/>
  <c r="H1947" i="4" s="1"/>
  <c r="J1964" i="4"/>
  <c r="T1964" i="4" s="1"/>
  <c r="J1976" i="4"/>
  <c r="T1976" i="4" s="1"/>
  <c r="J1984" i="4"/>
  <c r="T1984" i="4" s="1"/>
  <c r="J2009" i="4"/>
  <c r="J2050" i="4"/>
  <c r="J2075" i="4"/>
  <c r="J2104" i="4"/>
  <c r="J2124" i="4"/>
  <c r="T2124" i="4" s="1"/>
  <c r="J2149" i="4"/>
  <c r="J2202" i="4"/>
  <c r="J2227" i="4"/>
  <c r="J2244" i="4"/>
  <c r="T2244" i="4" s="1"/>
  <c r="J2264" i="4"/>
  <c r="T2264" i="4" s="1"/>
  <c r="J748" i="4"/>
  <c r="T748" i="4" s="1"/>
  <c r="J771" i="4"/>
  <c r="J787" i="4"/>
  <c r="H787" i="4" s="1"/>
  <c r="J804" i="4"/>
  <c r="T804" i="4" s="1"/>
  <c r="J816" i="4"/>
  <c r="T816" i="4" s="1"/>
  <c r="J824" i="4"/>
  <c r="T824" i="4" s="1"/>
  <c r="J849" i="4"/>
  <c r="J865" i="4"/>
  <c r="J906" i="4"/>
  <c r="J931" i="4"/>
  <c r="J948" i="4"/>
  <c r="T948" i="4" s="1"/>
  <c r="J960" i="4"/>
  <c r="T960" i="4" s="1"/>
  <c r="J968" i="4"/>
  <c r="J1162" i="4"/>
  <c r="J1187" i="4"/>
  <c r="J1204" i="4"/>
  <c r="T1204" i="4" s="1"/>
  <c r="J1216" i="4"/>
  <c r="T1216" i="4" s="1"/>
  <c r="J1224" i="4"/>
  <c r="J1249" i="4"/>
  <c r="H1249" i="4" s="1"/>
  <c r="J1290" i="4"/>
  <c r="J1315" i="4"/>
  <c r="J1332" i="4"/>
  <c r="T1332" i="4" s="1"/>
  <c r="J1344" i="4"/>
  <c r="T1344" i="4" s="1"/>
  <c r="J1352" i="4"/>
  <c r="J1377" i="4"/>
  <c r="J1418" i="4"/>
  <c r="J1443" i="4"/>
  <c r="H1443" i="4" s="1"/>
  <c r="J1460" i="4"/>
  <c r="T1460" i="4" s="1"/>
  <c r="J1472" i="4"/>
  <c r="J1480" i="4"/>
  <c r="T1480" i="4" s="1"/>
  <c r="J2100" i="4"/>
  <c r="T2100" i="4" s="1"/>
  <c r="J2218" i="4"/>
  <c r="J2240" i="4"/>
  <c r="J2272" i="4"/>
  <c r="T2272" i="4" s="1"/>
  <c r="J762" i="4"/>
  <c r="H762" i="4" s="1"/>
  <c r="J780" i="4"/>
  <c r="T780" i="4" s="1"/>
  <c r="J803" i="4"/>
  <c r="J832" i="4"/>
  <c r="T832" i="4" s="1"/>
  <c r="J840" i="4"/>
  <c r="J881" i="4"/>
  <c r="J922" i="4"/>
  <c r="J947" i="4"/>
  <c r="J976" i="4"/>
  <c r="T976" i="4" s="1"/>
  <c r="J984" i="4"/>
  <c r="T984" i="4" s="1"/>
  <c r="J1009" i="4"/>
  <c r="J1050" i="4"/>
  <c r="J1075" i="4"/>
  <c r="J1092" i="4"/>
  <c r="T1092" i="4" s="1"/>
  <c r="J1104" i="4"/>
  <c r="T1104" i="4" s="1"/>
  <c r="J1112" i="4"/>
  <c r="T1112" i="4" s="1"/>
  <c r="J1137" i="4"/>
  <c r="T1137" i="4" s="1"/>
  <c r="J1178" i="4"/>
  <c r="J1203" i="4"/>
  <c r="J1232" i="4"/>
  <c r="J1240" i="4"/>
  <c r="T1240" i="4" s="1"/>
  <c r="J1265" i="4"/>
  <c r="J1306" i="4"/>
  <c r="J1331" i="4"/>
  <c r="J1360" i="4"/>
  <c r="H1360" i="4" s="1"/>
  <c r="J1368" i="4"/>
  <c r="J1393" i="4"/>
  <c r="J1434" i="4"/>
  <c r="J1459" i="4"/>
  <c r="J1488" i="4"/>
  <c r="T1488" i="4" s="1"/>
  <c r="J1496" i="4"/>
  <c r="T1496" i="4" s="1"/>
  <c r="J1521" i="4"/>
  <c r="J1562" i="4"/>
  <c r="H1562" i="4" s="1"/>
  <c r="J1587" i="4"/>
  <c r="J1604" i="4"/>
  <c r="T1604" i="4" s="1"/>
  <c r="J1616" i="4"/>
  <c r="J1624" i="4"/>
  <c r="T1624" i="4" s="1"/>
  <c r="J1649" i="4"/>
  <c r="J1690" i="4"/>
  <c r="J1715" i="4"/>
  <c r="J1732" i="4"/>
  <c r="T1732" i="4" s="1"/>
  <c r="J1744" i="4"/>
  <c r="J1752" i="4"/>
  <c r="T1752" i="4" s="1"/>
  <c r="J1777" i="4"/>
  <c r="J1818" i="4"/>
  <c r="J1843" i="4"/>
  <c r="J1860" i="4"/>
  <c r="T1860" i="4" s="1"/>
  <c r="J1872" i="4"/>
  <c r="T1872" i="4" s="1"/>
  <c r="J1880" i="4"/>
  <c r="T1880" i="4" s="1"/>
  <c r="J1905" i="4"/>
  <c r="J1954" i="4"/>
  <c r="J1979" i="4"/>
  <c r="J1996" i="4"/>
  <c r="T1996" i="4" s="1"/>
  <c r="J2008" i="4"/>
  <c r="T2008" i="4" s="1"/>
  <c r="J2016" i="4"/>
  <c r="T2016" i="4" s="1"/>
  <c r="J2041" i="4"/>
  <c r="J2082" i="4"/>
  <c r="T2082" i="4" s="1"/>
  <c r="J2119" i="4"/>
  <c r="J2136" i="4"/>
  <c r="T2136" i="4" s="1"/>
  <c r="J2152" i="4"/>
  <c r="T2152" i="4" s="1"/>
  <c r="J2156" i="4"/>
  <c r="T2156" i="4" s="1"/>
  <c r="J2193" i="4"/>
  <c r="J2256" i="4"/>
  <c r="T2256" i="4" s="1"/>
  <c r="J2259" i="4"/>
  <c r="J2280" i="4"/>
  <c r="H2280" i="4" s="1"/>
  <c r="J2288" i="4"/>
  <c r="J778" i="4"/>
  <c r="J794" i="4"/>
  <c r="J819" i="4"/>
  <c r="J836" i="4"/>
  <c r="T836" i="4" s="1"/>
  <c r="J848" i="4"/>
  <c r="J856" i="4"/>
  <c r="J864" i="4"/>
  <c r="H864" i="4" s="1"/>
  <c r="J872" i="4"/>
  <c r="J897" i="4"/>
  <c r="J938" i="4"/>
  <c r="J963" i="4"/>
  <c r="J980" i="4"/>
  <c r="J992" i="4"/>
  <c r="J1000" i="4"/>
  <c r="T1000" i="4" s="1"/>
  <c r="J1025" i="4"/>
  <c r="H1025" i="4" s="1"/>
  <c r="J1066" i="4"/>
  <c r="J1091" i="4"/>
  <c r="J1108" i="4"/>
  <c r="T1108" i="4" s="1"/>
  <c r="J1120" i="4"/>
  <c r="T1120" i="4" s="1"/>
  <c r="J1128" i="4"/>
  <c r="J1153" i="4"/>
  <c r="J1194" i="4"/>
  <c r="J1219" i="4"/>
  <c r="T1219" i="4" s="1"/>
  <c r="J1236" i="4"/>
  <c r="T1236" i="4" s="1"/>
  <c r="J1248" i="4"/>
  <c r="T1248" i="4" s="1"/>
  <c r="J1256" i="4"/>
  <c r="T1256" i="4" s="1"/>
  <c r="J1281" i="4"/>
  <c r="J1322" i="4"/>
  <c r="J1347" i="4"/>
  <c r="J1364" i="4"/>
  <c r="T1364" i="4" s="1"/>
  <c r="J1376" i="4"/>
  <c r="H1376" i="4" s="1"/>
  <c r="J1384" i="4"/>
  <c r="T1384" i="4" s="1"/>
  <c r="J1450" i="4"/>
  <c r="J1475" i="4"/>
  <c r="J1492" i="4"/>
  <c r="T1492" i="4" s="1"/>
  <c r="J1504" i="4"/>
  <c r="T1504" i="4" s="1"/>
  <c r="J1512" i="4"/>
  <c r="T1512" i="4" s="1"/>
  <c r="J1537" i="4"/>
  <c r="J1578" i="4"/>
  <c r="H1578" i="4" s="1"/>
  <c r="J1603" i="4"/>
  <c r="J1620" i="4"/>
  <c r="T1620" i="4" s="1"/>
  <c r="J1632" i="4"/>
  <c r="T1632" i="4" s="1"/>
  <c r="J1640" i="4"/>
  <c r="J1665" i="4"/>
  <c r="J1706" i="4"/>
  <c r="J1731" i="4"/>
  <c r="J1748" i="4"/>
  <c r="T1748" i="4" s="1"/>
  <c r="J1760" i="4"/>
  <c r="J1768" i="4"/>
  <c r="T1768" i="4" s="1"/>
  <c r="J1834" i="4"/>
  <c r="J1859" i="4"/>
  <c r="J1876" i="4"/>
  <c r="T1876" i="4" s="1"/>
  <c r="J1888" i="4"/>
  <c r="T1888" i="4" s="1"/>
  <c r="J1896" i="4"/>
  <c r="J1929" i="4"/>
  <c r="H1929" i="4" s="1"/>
  <c r="J1970" i="4"/>
  <c r="J1995" i="4"/>
  <c r="J2012" i="4"/>
  <c r="T2012" i="4" s="1"/>
  <c r="J2024" i="4"/>
  <c r="T2024" i="4" s="1"/>
  <c r="J2032" i="4"/>
  <c r="T2032" i="4" s="1"/>
  <c r="J2057" i="4"/>
  <c r="J2110" i="4"/>
  <c r="J2135" i="4"/>
  <c r="H2135" i="4" s="1"/>
  <c r="J2148" i="4"/>
  <c r="T2148" i="4" s="1"/>
  <c r="J2168" i="4"/>
  <c r="T2168" i="4" s="1"/>
  <c r="J2172" i="4"/>
  <c r="T2172" i="4" s="1"/>
  <c r="J2184" i="4"/>
  <c r="J2209" i="4"/>
  <c r="J2250" i="4"/>
  <c r="J2275" i="4"/>
  <c r="J2284" i="4"/>
  <c r="T2284" i="4" s="1"/>
  <c r="J2304" i="4"/>
  <c r="H2304" i="4" s="1"/>
  <c r="J753" i="4"/>
  <c r="J810" i="4"/>
  <c r="J835" i="4"/>
  <c r="J852" i="4"/>
  <c r="T852" i="4" s="1"/>
  <c r="J868" i="4"/>
  <c r="T868" i="4" s="1"/>
  <c r="J880" i="4"/>
  <c r="J888" i="4"/>
  <c r="T888" i="4" s="1"/>
  <c r="J913" i="4"/>
  <c r="J954" i="4"/>
  <c r="J979" i="4"/>
  <c r="J996" i="4"/>
  <c r="T996" i="4" s="1"/>
  <c r="J1008" i="4"/>
  <c r="T1008" i="4" s="1"/>
  <c r="J1016" i="4"/>
  <c r="T1016" i="4" s="1"/>
  <c r="J1082" i="4"/>
  <c r="J1107" i="4"/>
  <c r="T1107" i="4" s="1"/>
  <c r="J1124" i="4"/>
  <c r="T1124" i="4" s="1"/>
  <c r="J1136" i="4"/>
  <c r="J1144" i="4"/>
  <c r="T1144" i="4" s="1"/>
  <c r="J1169" i="4"/>
  <c r="J1210" i="4"/>
  <c r="J1235" i="4"/>
  <c r="J1252" i="4"/>
  <c r="J1264" i="4"/>
  <c r="T1264" i="4" s="1"/>
  <c r="J1272" i="4"/>
  <c r="T1272" i="4" s="1"/>
  <c r="J1297" i="4"/>
  <c r="J1338" i="4"/>
  <c r="J1363" i="4"/>
  <c r="J1380" i="4"/>
  <c r="T1380" i="4" s="1"/>
  <c r="J1392" i="4"/>
  <c r="T1392" i="4" s="1"/>
  <c r="J1400" i="4"/>
  <c r="T1400" i="4" s="1"/>
  <c r="J1425" i="4"/>
  <c r="H1425" i="4" s="1"/>
  <c r="J1466" i="4"/>
  <c r="J1491" i="4"/>
  <c r="J1508" i="4"/>
  <c r="T1508" i="4" s="1"/>
  <c r="J1520" i="4"/>
  <c r="J1528" i="4"/>
  <c r="T1528" i="4" s="1"/>
  <c r="J1553" i="4"/>
  <c r="J1594" i="4"/>
  <c r="J1619" i="4"/>
  <c r="H1619" i="4" s="1"/>
  <c r="J1636" i="4"/>
  <c r="T1636" i="4" s="1"/>
  <c r="J1648" i="4"/>
  <c r="T1648" i="4" s="1"/>
  <c r="J1656" i="4"/>
  <c r="H1656" i="4" s="1"/>
  <c r="J1681" i="4"/>
  <c r="J1722" i="4"/>
  <c r="J1747" i="4"/>
  <c r="J1764" i="4"/>
  <c r="T1764" i="4" s="1"/>
  <c r="J1776" i="4"/>
  <c r="H1776" i="4" s="1"/>
  <c r="J1784" i="4"/>
  <c r="T1784" i="4" s="1"/>
  <c r="J1809" i="4"/>
  <c r="J1850" i="4"/>
  <c r="J1875" i="4"/>
  <c r="J1892" i="4"/>
  <c r="T1892" i="4" s="1"/>
  <c r="J1904" i="4"/>
  <c r="J1912" i="4"/>
  <c r="T1912" i="4" s="1"/>
  <c r="J1920" i="4"/>
  <c r="T1920" i="4" s="1"/>
  <c r="J1945" i="4"/>
  <c r="J1986" i="4"/>
  <c r="J2011" i="4"/>
  <c r="J2028" i="4"/>
  <c r="T2028" i="4" s="1"/>
  <c r="J2040" i="4"/>
  <c r="J2044" i="4"/>
  <c r="T2044" i="4" s="1"/>
  <c r="J2048" i="4"/>
  <c r="H2048" i="4" s="1"/>
  <c r="J2073" i="4"/>
  <c r="H2073" i="4" s="1"/>
  <c r="J2126" i="4"/>
  <c r="J2151" i="4"/>
  <c r="J2164" i="4"/>
  <c r="T2164" i="4" s="1"/>
  <c r="J2180" i="4"/>
  <c r="T2180" i="4" s="1"/>
  <c r="J2200" i="4"/>
  <c r="T2200" i="4" s="1"/>
  <c r="J2225" i="4"/>
  <c r="J2266" i="4"/>
  <c r="J2283" i="4"/>
  <c r="H2283" i="4" s="1"/>
  <c r="J2300" i="4"/>
  <c r="T2300" i="4" s="1"/>
  <c r="H8" i="4"/>
  <c r="T8" i="4"/>
  <c r="H120" i="4"/>
  <c r="T120" i="4"/>
  <c r="H200" i="4"/>
  <c r="T200" i="4"/>
  <c r="H216" i="4"/>
  <c r="H368" i="4"/>
  <c r="T368" i="4"/>
  <c r="H400" i="4"/>
  <c r="T400" i="4"/>
  <c r="H504" i="4"/>
  <c r="T504" i="4"/>
  <c r="H600" i="4"/>
  <c r="T600" i="4"/>
  <c r="H608" i="4"/>
  <c r="T608" i="4"/>
  <c r="H776" i="4"/>
  <c r="T776" i="4"/>
  <c r="H792" i="4"/>
  <c r="T792" i="4"/>
  <c r="H848" i="4"/>
  <c r="T848" i="4"/>
  <c r="H856" i="4"/>
  <c r="T856" i="4"/>
  <c r="H872" i="4"/>
  <c r="T872" i="4"/>
  <c r="H980" i="4"/>
  <c r="T980" i="4"/>
  <c r="H992" i="4"/>
  <c r="T992" i="4"/>
  <c r="H1064" i="4"/>
  <c r="T1064" i="4"/>
  <c r="H1128" i="4"/>
  <c r="T1128" i="4"/>
  <c r="H1184" i="4"/>
  <c r="T1184" i="4"/>
  <c r="H1640" i="4"/>
  <c r="T1640" i="4"/>
  <c r="H1760" i="4"/>
  <c r="T1760" i="4"/>
  <c r="H1824" i="4"/>
  <c r="T1824" i="4"/>
  <c r="H1896" i="4"/>
  <c r="T1896" i="4"/>
  <c r="H2096" i="4"/>
  <c r="T2096" i="4"/>
  <c r="H2184" i="4"/>
  <c r="T2184" i="4"/>
  <c r="H16" i="4"/>
  <c r="T16" i="4"/>
  <c r="H24" i="4"/>
  <c r="T24" i="4"/>
  <c r="H128" i="4"/>
  <c r="T128" i="4"/>
  <c r="H224" i="4"/>
  <c r="T224" i="4"/>
  <c r="H264" i="4"/>
  <c r="T264" i="4"/>
  <c r="H416" i="4"/>
  <c r="T416" i="4"/>
  <c r="H456" i="4"/>
  <c r="T456" i="4"/>
  <c r="H512" i="4"/>
  <c r="T512" i="4"/>
  <c r="H648" i="4"/>
  <c r="T648" i="4"/>
  <c r="H656" i="4"/>
  <c r="T656" i="4"/>
  <c r="H664" i="4"/>
  <c r="T664" i="4"/>
  <c r="H800" i="4"/>
  <c r="T800" i="4"/>
  <c r="H808" i="4"/>
  <c r="T808" i="4"/>
  <c r="H880" i="4"/>
  <c r="T880" i="4"/>
  <c r="H944" i="4"/>
  <c r="T944" i="4"/>
  <c r="H1060" i="4"/>
  <c r="T1060" i="4"/>
  <c r="H1080" i="4"/>
  <c r="T1080" i="4"/>
  <c r="H1136" i="4"/>
  <c r="T1136" i="4"/>
  <c r="H1252" i="4"/>
  <c r="T1252" i="4"/>
  <c r="H1328" i="4"/>
  <c r="T1328" i="4"/>
  <c r="H1444" i="4"/>
  <c r="H1456" i="4"/>
  <c r="T1456" i="4"/>
  <c r="H1464" i="4"/>
  <c r="T1464" i="4"/>
  <c r="H1520" i="4"/>
  <c r="T1520" i="4"/>
  <c r="T1656" i="4"/>
  <c r="H1712" i="4"/>
  <c r="T1712" i="4"/>
  <c r="T1840" i="4"/>
  <c r="H1848" i="4"/>
  <c r="T1848" i="4"/>
  <c r="H1904" i="4"/>
  <c r="T1904" i="4"/>
  <c r="H2040" i="4"/>
  <c r="T2040" i="4"/>
  <c r="T2048" i="4"/>
  <c r="H2104" i="4"/>
  <c r="T2104" i="4"/>
  <c r="H32" i="4"/>
  <c r="T32" i="4"/>
  <c r="H72" i="4"/>
  <c r="T72" i="4"/>
  <c r="H168" i="4"/>
  <c r="T168" i="4"/>
  <c r="H272" i="4"/>
  <c r="T272" i="4"/>
  <c r="H280" i="4"/>
  <c r="T280" i="4"/>
  <c r="H296" i="4"/>
  <c r="T296" i="4"/>
  <c r="H304" i="4"/>
  <c r="T304" i="4"/>
  <c r="H312" i="4"/>
  <c r="T312" i="4"/>
  <c r="H552" i="4"/>
  <c r="T552" i="4"/>
  <c r="H672" i="4"/>
  <c r="T672" i="4"/>
  <c r="H680" i="4"/>
  <c r="T680" i="4"/>
  <c r="H688" i="4"/>
  <c r="T688" i="4"/>
  <c r="H696" i="4"/>
  <c r="T696" i="4"/>
  <c r="H704" i="4"/>
  <c r="T704" i="4"/>
  <c r="H712" i="4"/>
  <c r="T712" i="4"/>
  <c r="H896" i="4"/>
  <c r="T896" i="4"/>
  <c r="H968" i="4"/>
  <c r="T968" i="4"/>
  <c r="H1032" i="4"/>
  <c r="T1032" i="4"/>
  <c r="H1088" i="4"/>
  <c r="T1088" i="4"/>
  <c r="H1152" i="4"/>
  <c r="T1152" i="4"/>
  <c r="H1224" i="4"/>
  <c r="T1224" i="4"/>
  <c r="H1268" i="4"/>
  <c r="T1268" i="4"/>
  <c r="H1352" i="4"/>
  <c r="T1352" i="4"/>
  <c r="H1416" i="4"/>
  <c r="T1416" i="4"/>
  <c r="H1472" i="4"/>
  <c r="T1472" i="4"/>
  <c r="H1536" i="4"/>
  <c r="T1536" i="4"/>
  <c r="H1544" i="4"/>
  <c r="T1544" i="4"/>
  <c r="H1608" i="4"/>
  <c r="T1608" i="4"/>
  <c r="H1664" i="4"/>
  <c r="T1664" i="4"/>
  <c r="H1728" i="4"/>
  <c r="T1728" i="4"/>
  <c r="H1736" i="4"/>
  <c r="T1736" i="4"/>
  <c r="H1792" i="4"/>
  <c r="T1792" i="4"/>
  <c r="H1800" i="4"/>
  <c r="T1800" i="4"/>
  <c r="H1856" i="4"/>
  <c r="T1856" i="4"/>
  <c r="H1936" i="4"/>
  <c r="T1936" i="4"/>
  <c r="H1992" i="4"/>
  <c r="T1992" i="4"/>
  <c r="H2000" i="4"/>
  <c r="T2000" i="4"/>
  <c r="H2120" i="4"/>
  <c r="T2120" i="4"/>
  <c r="H2132" i="4"/>
  <c r="T2132" i="4"/>
  <c r="H2192" i="4"/>
  <c r="T2192" i="4"/>
  <c r="H2240" i="4"/>
  <c r="T2240" i="4"/>
  <c r="H2260" i="4"/>
  <c r="T2260" i="4"/>
  <c r="H80" i="4"/>
  <c r="T80" i="4"/>
  <c r="H104" i="4"/>
  <c r="T104" i="4"/>
  <c r="H176" i="4"/>
  <c r="T176" i="4"/>
  <c r="H360" i="4"/>
  <c r="T360" i="4"/>
  <c r="H480" i="4"/>
  <c r="T480" i="4"/>
  <c r="H488" i="4"/>
  <c r="T488" i="4"/>
  <c r="H560" i="4"/>
  <c r="T560" i="4"/>
  <c r="H568" i="4"/>
  <c r="T568" i="4"/>
  <c r="H744" i="4"/>
  <c r="T744" i="4"/>
  <c r="H760" i="4"/>
  <c r="T760" i="4"/>
  <c r="H840" i="4"/>
  <c r="T840" i="4"/>
  <c r="H964" i="4"/>
  <c r="T964" i="4"/>
  <c r="H1040" i="4"/>
  <c r="T1040" i="4"/>
  <c r="H1048" i="4"/>
  <c r="T1048" i="4"/>
  <c r="H1176" i="4"/>
  <c r="T1176" i="4"/>
  <c r="H1232" i="4"/>
  <c r="T1232" i="4"/>
  <c r="H1368" i="4"/>
  <c r="T1368" i="4"/>
  <c r="H1424" i="4"/>
  <c r="T1424" i="4"/>
  <c r="H1552" i="4"/>
  <c r="T1552" i="4"/>
  <c r="H1560" i="4"/>
  <c r="T1560" i="4"/>
  <c r="H1616" i="4"/>
  <c r="T1616" i="4"/>
  <c r="H1744" i="4"/>
  <c r="T1744" i="4"/>
  <c r="H1808" i="4"/>
  <c r="T1808" i="4"/>
  <c r="H1816" i="4"/>
  <c r="T1816" i="4"/>
  <c r="H1952" i="4"/>
  <c r="T1952" i="4"/>
  <c r="H2224" i="4"/>
  <c r="T2224" i="4"/>
  <c r="H2232" i="4"/>
  <c r="T2232" i="4"/>
  <c r="H2288" i="4"/>
  <c r="T2288" i="4"/>
  <c r="H35" i="4"/>
  <c r="T35" i="4"/>
  <c r="H51" i="4"/>
  <c r="T51" i="4"/>
  <c r="H58" i="4"/>
  <c r="T58" i="4"/>
  <c r="H65" i="4"/>
  <c r="H97" i="4"/>
  <c r="T97" i="4"/>
  <c r="H106" i="4"/>
  <c r="T106" i="4"/>
  <c r="H129" i="4"/>
  <c r="T129" i="4"/>
  <c r="H147" i="4"/>
  <c r="T147" i="4"/>
  <c r="H241" i="4"/>
  <c r="T241" i="4"/>
  <c r="H321" i="4"/>
  <c r="T321" i="4"/>
  <c r="H337" i="4"/>
  <c r="T337" i="4"/>
  <c r="H362" i="4"/>
  <c r="T362" i="4"/>
  <c r="H369" i="4"/>
  <c r="T369" i="4"/>
  <c r="H394" i="4"/>
  <c r="T394" i="4"/>
  <c r="H426" i="4"/>
  <c r="T426" i="4"/>
  <c r="H433" i="4"/>
  <c r="T433" i="4"/>
  <c r="J11" i="4"/>
  <c r="J18" i="4"/>
  <c r="J25" i="4"/>
  <c r="J27" i="4"/>
  <c r="J43" i="4"/>
  <c r="J57" i="4"/>
  <c r="J73" i="4"/>
  <c r="J82" i="4"/>
  <c r="J91" i="4"/>
  <c r="J98" i="4"/>
  <c r="J107" i="4"/>
  <c r="J139" i="4"/>
  <c r="J146" i="4"/>
  <c r="J153" i="4"/>
  <c r="J169" i="4"/>
  <c r="J187" i="4"/>
  <c r="J203" i="4"/>
  <c r="J217" i="4"/>
  <c r="J226" i="4"/>
  <c r="J235" i="4"/>
  <c r="J242" i="4"/>
  <c r="J249" i="4"/>
  <c r="J258" i="4"/>
  <c r="J265" i="4"/>
  <c r="J281" i="4"/>
  <c r="J290" i="4"/>
  <c r="J299" i="4"/>
  <c r="J306" i="4"/>
  <c r="J315" i="4"/>
  <c r="J322" i="4"/>
  <c r="J329" i="4"/>
  <c r="J331" i="4"/>
  <c r="J338" i="4"/>
  <c r="J345" i="4"/>
  <c r="J347" i="4"/>
  <c r="J354" i="4"/>
  <c r="J361" i="4"/>
  <c r="J363" i="4"/>
  <c r="J370" i="4"/>
  <c r="J377" i="4"/>
  <c r="J379" i="4"/>
  <c r="J386" i="4"/>
  <c r="J393" i="4"/>
  <c r="J395" i="4"/>
  <c r="J402" i="4"/>
  <c r="J409" i="4"/>
  <c r="J411" i="4"/>
  <c r="J418" i="4"/>
  <c r="J425" i="4"/>
  <c r="J427" i="4"/>
  <c r="J434" i="4"/>
  <c r="J441" i="4"/>
  <c r="J443" i="4"/>
  <c r="J450" i="4"/>
  <c r="J457" i="4"/>
  <c r="J459" i="4"/>
  <c r="J466" i="4"/>
  <c r="J473" i="4"/>
  <c r="J475" i="4"/>
  <c r="J482" i="4"/>
  <c r="J489" i="4"/>
  <c r="J491" i="4"/>
  <c r="J498" i="4"/>
  <c r="J505" i="4"/>
  <c r="J507" i="4"/>
  <c r="J514" i="4"/>
  <c r="J521" i="4"/>
  <c r="J523" i="4"/>
  <c r="J530" i="4"/>
  <c r="J537" i="4"/>
  <c r="J539" i="4"/>
  <c r="J546" i="4"/>
  <c r="J553" i="4"/>
  <c r="J555" i="4"/>
  <c r="J562" i="4"/>
  <c r="J569" i="4"/>
  <c r="J571" i="4"/>
  <c r="J578" i="4"/>
  <c r="J585" i="4"/>
  <c r="J587" i="4"/>
  <c r="J594" i="4"/>
  <c r="J601" i="4"/>
  <c r="J603" i="4"/>
  <c r="J610" i="4"/>
  <c r="J617" i="4"/>
  <c r="J619" i="4"/>
  <c r="J626" i="4"/>
  <c r="J633" i="4"/>
  <c r="J635" i="4"/>
  <c r="J642" i="4"/>
  <c r="J649" i="4"/>
  <c r="J651" i="4"/>
  <c r="J658" i="4"/>
  <c r="J665" i="4"/>
  <c r="J667" i="4"/>
  <c r="J674" i="4"/>
  <c r="J681" i="4"/>
  <c r="J683" i="4"/>
  <c r="J690" i="4"/>
  <c r="J697" i="4"/>
  <c r="J699" i="4"/>
  <c r="J706" i="4"/>
  <c r="J713" i="4"/>
  <c r="J715" i="4"/>
  <c r="J722" i="4"/>
  <c r="J729" i="4"/>
  <c r="J731" i="4"/>
  <c r="J738" i="4"/>
  <c r="J745" i="4"/>
  <c r="J747" i="4"/>
  <c r="J754" i="4"/>
  <c r="J761" i="4"/>
  <c r="J763" i="4"/>
  <c r="J770" i="4"/>
  <c r="J777" i="4"/>
  <c r="J779" i="4"/>
  <c r="J786" i="4"/>
  <c r="J793" i="4"/>
  <c r="J795" i="4"/>
  <c r="J802" i="4"/>
  <c r="J809" i="4"/>
  <c r="J811" i="4"/>
  <c r="J818" i="4"/>
  <c r="J825" i="4"/>
  <c r="J827" i="4"/>
  <c r="J834" i="4"/>
  <c r="J841" i="4"/>
  <c r="J843" i="4"/>
  <c r="J850" i="4"/>
  <c r="J857" i="4"/>
  <c r="J859" i="4"/>
  <c r="J866" i="4"/>
  <c r="J873" i="4"/>
  <c r="J875" i="4"/>
  <c r="J882" i="4"/>
  <c r="J889" i="4"/>
  <c r="J891" i="4"/>
  <c r="J898" i="4"/>
  <c r="J905" i="4"/>
  <c r="J907" i="4"/>
  <c r="J914" i="4"/>
  <c r="J921" i="4"/>
  <c r="J923" i="4"/>
  <c r="J930" i="4"/>
  <c r="J937" i="4"/>
  <c r="J939" i="4"/>
  <c r="J946" i="4"/>
  <c r="J953" i="4"/>
  <c r="J955" i="4"/>
  <c r="J962" i="4"/>
  <c r="J969" i="4"/>
  <c r="J971" i="4"/>
  <c r="J978" i="4"/>
  <c r="J985" i="4"/>
  <c r="J987" i="4"/>
  <c r="J994" i="4"/>
  <c r="J1001" i="4"/>
  <c r="J1003" i="4"/>
  <c r="J1010" i="4"/>
  <c r="J1017" i="4"/>
  <c r="J1019" i="4"/>
  <c r="J1026" i="4"/>
  <c r="J1033" i="4"/>
  <c r="J1035" i="4"/>
  <c r="J1042" i="4"/>
  <c r="J1045" i="4"/>
  <c r="T1045" i="4" s="1"/>
  <c r="J1049" i="4"/>
  <c r="J1051" i="4"/>
  <c r="J1058" i="4"/>
  <c r="J1061" i="4"/>
  <c r="J1065" i="4"/>
  <c r="J1067" i="4"/>
  <c r="J1074" i="4"/>
  <c r="J1081" i="4"/>
  <c r="J1083" i="4"/>
  <c r="J1090" i="4"/>
  <c r="J1097" i="4"/>
  <c r="J1099" i="4"/>
  <c r="J1106" i="4"/>
  <c r="J1113" i="4"/>
  <c r="J1115" i="4"/>
  <c r="J1122" i="4"/>
  <c r="J1125" i="4"/>
  <c r="T1125" i="4" s="1"/>
  <c r="J1129" i="4"/>
  <c r="J1131" i="4"/>
  <c r="J1138" i="4"/>
  <c r="J1145" i="4"/>
  <c r="J1147" i="4"/>
  <c r="J1154" i="4"/>
  <c r="J1161" i="4"/>
  <c r="J1163" i="4"/>
  <c r="J1170" i="4"/>
  <c r="J1177" i="4"/>
  <c r="J1179" i="4"/>
  <c r="J1186" i="4"/>
  <c r="J1193" i="4"/>
  <c r="J1195" i="4"/>
  <c r="J1202" i="4"/>
  <c r="J1209" i="4"/>
  <c r="J1211" i="4"/>
  <c r="J1218" i="4"/>
  <c r="J1225" i="4"/>
  <c r="J1227" i="4"/>
  <c r="J1234" i="4"/>
  <c r="J1241" i="4"/>
  <c r="J1243" i="4"/>
  <c r="J1250" i="4"/>
  <c r="J1257" i="4"/>
  <c r="J1259" i="4"/>
  <c r="J1266" i="4"/>
  <c r="J1273" i="4"/>
  <c r="J1275" i="4"/>
  <c r="J1282" i="4"/>
  <c r="J1289" i="4"/>
  <c r="J1291" i="4"/>
  <c r="J1298" i="4"/>
  <c r="J1305" i="4"/>
  <c r="J1307" i="4"/>
  <c r="J1314" i="4"/>
  <c r="J1321" i="4"/>
  <c r="J1323" i="4"/>
  <c r="J1330" i="4"/>
  <c r="J1337" i="4"/>
  <c r="J1339" i="4"/>
  <c r="J1346" i="4"/>
  <c r="J1353" i="4"/>
  <c r="J1355" i="4"/>
  <c r="J1362" i="4"/>
  <c r="J1369" i="4"/>
  <c r="J1371" i="4"/>
  <c r="J1378" i="4"/>
  <c r="J1385" i="4"/>
  <c r="J1387" i="4"/>
  <c r="J1394" i="4"/>
  <c r="J1401" i="4"/>
  <c r="J1403" i="4"/>
  <c r="J1409" i="4"/>
  <c r="T1409" i="4" s="1"/>
  <c r="J1410" i="4"/>
  <c r="J1417" i="4"/>
  <c r="J1419" i="4"/>
  <c r="J1426" i="4"/>
  <c r="J1433" i="4"/>
  <c r="J1435" i="4"/>
  <c r="J1442" i="4"/>
  <c r="J1449" i="4"/>
  <c r="J1451" i="4"/>
  <c r="J1458" i="4"/>
  <c r="J1465" i="4"/>
  <c r="J1467" i="4"/>
  <c r="J1474" i="4"/>
  <c r="J1481" i="4"/>
  <c r="J1483" i="4"/>
  <c r="J1490" i="4"/>
  <c r="J1497" i="4"/>
  <c r="J1499" i="4"/>
  <c r="J1506" i="4"/>
  <c r="J1513" i="4"/>
  <c r="J1515" i="4"/>
  <c r="J1522" i="4"/>
  <c r="J1529" i="4"/>
  <c r="J1531" i="4"/>
  <c r="J1538" i="4"/>
  <c r="J1545" i="4"/>
  <c r="J1547" i="4"/>
  <c r="J1554" i="4"/>
  <c r="J1561" i="4"/>
  <c r="J1563" i="4"/>
  <c r="J1570" i="4"/>
  <c r="J1573" i="4"/>
  <c r="T1573" i="4" s="1"/>
  <c r="J1577" i="4"/>
  <c r="J1579" i="4"/>
  <c r="J1586" i="4"/>
  <c r="J1589" i="4"/>
  <c r="T1589" i="4" s="1"/>
  <c r="J1593" i="4"/>
  <c r="J1595" i="4"/>
  <c r="J1602" i="4"/>
  <c r="J1611" i="4"/>
  <c r="J1618" i="4"/>
  <c r="J1625" i="4"/>
  <c r="J1627" i="4"/>
  <c r="J1634" i="4"/>
  <c r="J1641" i="4"/>
  <c r="J1643" i="4"/>
  <c r="J1650" i="4"/>
  <c r="J1657" i="4"/>
  <c r="J1659" i="4"/>
  <c r="J1666" i="4"/>
  <c r="J1673" i="4"/>
  <c r="J1675" i="4"/>
  <c r="J1682" i="4"/>
  <c r="J1689" i="4"/>
  <c r="J1691" i="4"/>
  <c r="J1698" i="4"/>
  <c r="J1705" i="4"/>
  <c r="J1707" i="4"/>
  <c r="J1714" i="4"/>
  <c r="J1721" i="4"/>
  <c r="J1723" i="4"/>
  <c r="J1730" i="4"/>
  <c r="J1739" i="4"/>
  <c r="J1746" i="4"/>
  <c r="J1753" i="4"/>
  <c r="J1755" i="4"/>
  <c r="J1762" i="4"/>
  <c r="J1769" i="4"/>
  <c r="J1771" i="4"/>
  <c r="J1778" i="4"/>
  <c r="J1785" i="4"/>
  <c r="J1787" i="4"/>
  <c r="J1794" i="4"/>
  <c r="J1801" i="4"/>
  <c r="J1803" i="4"/>
  <c r="J1810" i="4"/>
  <c r="J1817" i="4"/>
  <c r="J1819" i="4"/>
  <c r="J1826" i="4"/>
  <c r="J1833" i="4"/>
  <c r="J1835" i="4"/>
  <c r="J1842" i="4"/>
  <c r="J1849" i="4"/>
  <c r="J1851" i="4"/>
  <c r="J1858" i="4"/>
  <c r="J1865" i="4"/>
  <c r="J1867" i="4"/>
  <c r="J1874" i="4"/>
  <c r="J1881" i="4"/>
  <c r="J1883" i="4"/>
  <c r="J1890" i="4"/>
  <c r="J1897" i="4"/>
  <c r="J1899" i="4"/>
  <c r="J1906" i="4"/>
  <c r="J1913" i="4"/>
  <c r="H1915" i="4"/>
  <c r="T1915" i="4"/>
  <c r="H1922" i="4"/>
  <c r="T1922" i="4"/>
  <c r="H1924" i="4"/>
  <c r="T1924" i="4"/>
  <c r="H1931" i="4"/>
  <c r="T1931" i="4"/>
  <c r="H1938" i="4"/>
  <c r="T1938" i="4"/>
  <c r="H1945" i="4"/>
  <c r="T1945" i="4"/>
  <c r="H1954" i="4"/>
  <c r="T1954" i="4"/>
  <c r="H1961" i="4"/>
  <c r="T1961" i="4"/>
  <c r="H1963" i="4"/>
  <c r="T1963" i="4"/>
  <c r="H1970" i="4"/>
  <c r="T1970" i="4"/>
  <c r="H1977" i="4"/>
  <c r="T1977" i="4"/>
  <c r="H1979" i="4"/>
  <c r="T1979" i="4"/>
  <c r="H1986" i="4"/>
  <c r="T1986" i="4"/>
  <c r="H1993" i="4"/>
  <c r="T1993" i="4"/>
  <c r="H1995" i="4"/>
  <c r="T1995" i="4"/>
  <c r="H2002" i="4"/>
  <c r="T2002" i="4"/>
  <c r="H2009" i="4"/>
  <c r="T2009" i="4"/>
  <c r="H2011" i="4"/>
  <c r="T2011" i="4"/>
  <c r="H2018" i="4"/>
  <c r="T2018" i="4"/>
  <c r="H2020" i="4"/>
  <c r="T2020" i="4"/>
  <c r="H2025" i="4"/>
  <c r="T2025" i="4"/>
  <c r="H2027" i="4"/>
  <c r="T2027" i="4"/>
  <c r="H2034" i="4"/>
  <c r="T2034" i="4"/>
  <c r="H2041" i="4"/>
  <c r="T2041" i="4"/>
  <c r="H2043" i="4"/>
  <c r="T2043" i="4"/>
  <c r="H2050" i="4"/>
  <c r="T2050" i="4"/>
  <c r="H2057" i="4"/>
  <c r="T2057" i="4"/>
  <c r="H2059" i="4"/>
  <c r="T2059" i="4"/>
  <c r="H2066" i="4"/>
  <c r="T2066" i="4"/>
  <c r="H2075" i="4"/>
  <c r="T2075" i="4"/>
  <c r="H2082" i="4"/>
  <c r="H2089" i="4"/>
  <c r="T2089" i="4"/>
  <c r="H2091" i="4"/>
  <c r="T2091" i="4"/>
  <c r="J2098" i="4"/>
  <c r="J2105" i="4"/>
  <c r="J2107" i="4"/>
  <c r="J2114" i="4"/>
  <c r="J2121" i="4"/>
  <c r="J2123" i="4"/>
  <c r="J2130" i="4"/>
  <c r="J2137" i="4"/>
  <c r="J2139" i="4"/>
  <c r="J2146" i="4"/>
  <c r="J2153" i="4"/>
  <c r="J2155" i="4"/>
  <c r="J2162" i="4"/>
  <c r="J2169" i="4"/>
  <c r="J2171" i="4"/>
  <c r="J2178" i="4"/>
  <c r="J2185" i="4"/>
  <c r="J2187" i="4"/>
  <c r="J2194" i="4"/>
  <c r="J2201" i="4"/>
  <c r="J2203" i="4"/>
  <c r="J2210" i="4"/>
  <c r="J2217" i="4"/>
  <c r="J2219" i="4"/>
  <c r="J2226" i="4"/>
  <c r="J2233" i="4"/>
  <c r="J2235" i="4"/>
  <c r="J2238" i="4"/>
  <c r="T2238" i="4" s="1"/>
  <c r="J2251" i="4"/>
  <c r="J2267" i="4"/>
  <c r="H2276" i="4"/>
  <c r="T2276" i="4"/>
  <c r="H2299" i="4"/>
  <c r="T2299" i="4"/>
  <c r="H2308" i="4"/>
  <c r="T2308" i="4"/>
  <c r="H17" i="4"/>
  <c r="T17" i="4"/>
  <c r="H33" i="4"/>
  <c r="T33" i="4"/>
  <c r="H42" i="4"/>
  <c r="T42" i="4"/>
  <c r="H74" i="4"/>
  <c r="T74" i="4"/>
  <c r="H83" i="4"/>
  <c r="T83" i="4"/>
  <c r="H90" i="4"/>
  <c r="T90" i="4"/>
  <c r="H99" i="4"/>
  <c r="T99" i="4"/>
  <c r="H113" i="4"/>
  <c r="T113" i="4"/>
  <c r="H122" i="4"/>
  <c r="T122" i="4"/>
  <c r="H170" i="4"/>
  <c r="T170" i="4"/>
  <c r="H193" i="4"/>
  <c r="T193" i="4"/>
  <c r="H227" i="4"/>
  <c r="T227" i="4"/>
  <c r="H243" i="4"/>
  <c r="T243" i="4"/>
  <c r="H257" i="4"/>
  <c r="T257" i="4"/>
  <c r="H266" i="4"/>
  <c r="T266" i="4"/>
  <c r="H282" i="4"/>
  <c r="T282" i="4"/>
  <c r="H298" i="4"/>
  <c r="T298" i="4"/>
  <c r="H307" i="4"/>
  <c r="T307" i="4"/>
  <c r="H353" i="4"/>
  <c r="T353" i="4"/>
  <c r="H378" i="4"/>
  <c r="T378" i="4"/>
  <c r="H419" i="4"/>
  <c r="T419" i="4"/>
  <c r="H467" i="4"/>
  <c r="T467" i="4"/>
  <c r="R8" i="4"/>
  <c r="V8" i="4" s="1"/>
  <c r="J9" i="4"/>
  <c r="J34" i="4"/>
  <c r="J41" i="4"/>
  <c r="J50" i="4"/>
  <c r="J59" i="4"/>
  <c r="J66" i="4"/>
  <c r="J75" i="4"/>
  <c r="J89" i="4"/>
  <c r="J105" i="4"/>
  <c r="J114" i="4"/>
  <c r="J121" i="4"/>
  <c r="J123" i="4"/>
  <c r="J130" i="4"/>
  <c r="J137" i="4"/>
  <c r="J155" i="4"/>
  <c r="J162" i="4"/>
  <c r="J171" i="4"/>
  <c r="J178" i="4"/>
  <c r="J185" i="4"/>
  <c r="J194" i="4"/>
  <c r="J201" i="4"/>
  <c r="J210" i="4"/>
  <c r="J219" i="4"/>
  <c r="J233" i="4"/>
  <c r="J251" i="4"/>
  <c r="J267" i="4"/>
  <c r="J274" i="4"/>
  <c r="J283" i="4"/>
  <c r="J297" i="4"/>
  <c r="J313" i="4"/>
  <c r="J13" i="4"/>
  <c r="J15" i="4"/>
  <c r="J22" i="4"/>
  <c r="J29" i="4"/>
  <c r="J31" i="4"/>
  <c r="J38" i="4"/>
  <c r="J45" i="4"/>
  <c r="J47" i="4"/>
  <c r="J54" i="4"/>
  <c r="J61" i="4"/>
  <c r="J63" i="4"/>
  <c r="J70" i="4"/>
  <c r="J77" i="4"/>
  <c r="J79" i="4"/>
  <c r="J86" i="4"/>
  <c r="J93" i="4"/>
  <c r="J95" i="4"/>
  <c r="J102" i="4"/>
  <c r="J109" i="4"/>
  <c r="J111" i="4"/>
  <c r="J118" i="4"/>
  <c r="J125" i="4"/>
  <c r="J127" i="4"/>
  <c r="J134" i="4"/>
  <c r="J141" i="4"/>
  <c r="J143" i="4"/>
  <c r="J150" i="4"/>
  <c r="J157" i="4"/>
  <c r="J159" i="4"/>
  <c r="J166" i="4"/>
  <c r="J173" i="4"/>
  <c r="J175" i="4"/>
  <c r="J182" i="4"/>
  <c r="J189" i="4"/>
  <c r="J191" i="4"/>
  <c r="J198" i="4"/>
  <c r="J205" i="4"/>
  <c r="J207" i="4"/>
  <c r="J214" i="4"/>
  <c r="J221" i="4"/>
  <c r="J223" i="4"/>
  <c r="J230" i="4"/>
  <c r="J237" i="4"/>
  <c r="J239" i="4"/>
  <c r="J246" i="4"/>
  <c r="J253" i="4"/>
  <c r="J255" i="4"/>
  <c r="J262" i="4"/>
  <c r="J269" i="4"/>
  <c r="J271" i="4"/>
  <c r="J278" i="4"/>
  <c r="J285" i="4"/>
  <c r="J287" i="4"/>
  <c r="J294" i="4"/>
  <c r="J301" i="4"/>
  <c r="J303" i="4"/>
  <c r="J310" i="4"/>
  <c r="J317" i="4"/>
  <c r="J319" i="4"/>
  <c r="J326" i="4"/>
  <c r="J333" i="4"/>
  <c r="J335" i="4"/>
  <c r="J342" i="4"/>
  <c r="J349" i="4"/>
  <c r="J351" i="4"/>
  <c r="J358" i="4"/>
  <c r="J365" i="4"/>
  <c r="J367" i="4"/>
  <c r="J374" i="4"/>
  <c r="J381" i="4"/>
  <c r="J383" i="4"/>
  <c r="J390" i="4"/>
  <c r="J397" i="4"/>
  <c r="J399" i="4"/>
  <c r="J406" i="4"/>
  <c r="J413" i="4"/>
  <c r="J415" i="4"/>
  <c r="J422" i="4"/>
  <c r="J429" i="4"/>
  <c r="J431" i="4"/>
  <c r="J438" i="4"/>
  <c r="J445" i="4"/>
  <c r="J447" i="4"/>
  <c r="J454" i="4"/>
  <c r="J461" i="4"/>
  <c r="J463" i="4"/>
  <c r="J470" i="4"/>
  <c r="J477" i="4"/>
  <c r="J479" i="4"/>
  <c r="J486" i="4"/>
  <c r="J493" i="4"/>
  <c r="J495" i="4"/>
  <c r="J502" i="4"/>
  <c r="J509" i="4"/>
  <c r="J511" i="4"/>
  <c r="J518" i="4"/>
  <c r="J525" i="4"/>
  <c r="J527" i="4"/>
  <c r="J534" i="4"/>
  <c r="J541" i="4"/>
  <c r="J543" i="4"/>
  <c r="J550" i="4"/>
  <c r="J557" i="4"/>
  <c r="J559" i="4"/>
  <c r="J566" i="4"/>
  <c r="J573" i="4"/>
  <c r="J575" i="4"/>
  <c r="J582" i="4"/>
  <c r="J589" i="4"/>
  <c r="J591" i="4"/>
  <c r="J598" i="4"/>
  <c r="J605" i="4"/>
  <c r="J607" i="4"/>
  <c r="J614" i="4"/>
  <c r="J621" i="4"/>
  <c r="J623" i="4"/>
  <c r="J630" i="4"/>
  <c r="J637" i="4"/>
  <c r="J639" i="4"/>
  <c r="J646" i="4"/>
  <c r="J653" i="4"/>
  <c r="J655" i="4"/>
  <c r="J662" i="4"/>
  <c r="J669" i="4"/>
  <c r="J671" i="4"/>
  <c r="J678" i="4"/>
  <c r="J685" i="4"/>
  <c r="J687" i="4"/>
  <c r="J694" i="4"/>
  <c r="J701" i="4"/>
  <c r="J703" i="4"/>
  <c r="J710" i="4"/>
  <c r="J717" i="4"/>
  <c r="J719" i="4"/>
  <c r="J726" i="4"/>
  <c r="J733" i="4"/>
  <c r="J735" i="4"/>
  <c r="J742" i="4"/>
  <c r="J749" i="4"/>
  <c r="J751" i="4"/>
  <c r="J758" i="4"/>
  <c r="J765" i="4"/>
  <c r="J767" i="4"/>
  <c r="J774" i="4"/>
  <c r="J781" i="4"/>
  <c r="J783" i="4"/>
  <c r="J790" i="4"/>
  <c r="J797" i="4"/>
  <c r="J799" i="4"/>
  <c r="J806" i="4"/>
  <c r="J813" i="4"/>
  <c r="J815" i="4"/>
  <c r="J822" i="4"/>
  <c r="J829" i="4"/>
  <c r="J831" i="4"/>
  <c r="J838" i="4"/>
  <c r="J845" i="4"/>
  <c r="J847" i="4"/>
  <c r="J854" i="4"/>
  <c r="J861" i="4"/>
  <c r="J863" i="4"/>
  <c r="J870" i="4"/>
  <c r="J877" i="4"/>
  <c r="J879" i="4"/>
  <c r="J886" i="4"/>
  <c r="J893" i="4"/>
  <c r="J895" i="4"/>
  <c r="J902" i="4"/>
  <c r="J909" i="4"/>
  <c r="J911" i="4"/>
  <c r="J918" i="4"/>
  <c r="J925" i="4"/>
  <c r="J927" i="4"/>
  <c r="J934" i="4"/>
  <c r="J941" i="4"/>
  <c r="J943" i="4"/>
  <c r="J950" i="4"/>
  <c r="J957" i="4"/>
  <c r="J959" i="4"/>
  <c r="J966" i="4"/>
  <c r="J973" i="4"/>
  <c r="J975" i="4"/>
  <c r="J982" i="4"/>
  <c r="J989" i="4"/>
  <c r="J991" i="4"/>
  <c r="J998" i="4"/>
  <c r="J1005" i="4"/>
  <c r="J1007" i="4"/>
  <c r="J1014" i="4"/>
  <c r="J1021" i="4"/>
  <c r="J1023" i="4"/>
  <c r="J1030" i="4"/>
  <c r="J1037" i="4"/>
  <c r="J1039" i="4"/>
  <c r="J1046" i="4"/>
  <c r="J1053" i="4"/>
  <c r="J1055" i="4"/>
  <c r="J1062" i="4"/>
  <c r="J1069" i="4"/>
  <c r="J1071" i="4"/>
  <c r="J1078" i="4"/>
  <c r="J1085" i="4"/>
  <c r="J1087" i="4"/>
  <c r="J1094" i="4"/>
  <c r="J1101" i="4"/>
  <c r="J1103" i="4"/>
  <c r="J1110" i="4"/>
  <c r="J1117" i="4"/>
  <c r="J1119" i="4"/>
  <c r="J1126" i="4"/>
  <c r="J1133" i="4"/>
  <c r="J1135" i="4"/>
  <c r="J1142" i="4"/>
  <c r="J1149" i="4"/>
  <c r="J1151" i="4"/>
  <c r="J1158" i="4"/>
  <c r="J1165" i="4"/>
  <c r="J1167" i="4"/>
  <c r="J1174" i="4"/>
  <c r="J1181" i="4"/>
  <c r="J1183" i="4"/>
  <c r="J1190" i="4"/>
  <c r="J1197" i="4"/>
  <c r="J1199" i="4"/>
  <c r="J1206" i="4"/>
  <c r="J1213" i="4"/>
  <c r="J1215" i="4"/>
  <c r="J1222" i="4"/>
  <c r="J1229" i="4"/>
  <c r="J1231" i="4"/>
  <c r="J1238" i="4"/>
  <c r="J1245" i="4"/>
  <c r="J1247" i="4"/>
  <c r="J1254" i="4"/>
  <c r="J1261" i="4"/>
  <c r="J1263" i="4"/>
  <c r="J1270" i="4"/>
  <c r="J1277" i="4"/>
  <c r="J1279" i="4"/>
  <c r="J1286" i="4"/>
  <c r="J1293" i="4"/>
  <c r="J1295" i="4"/>
  <c r="J1302" i="4"/>
  <c r="J1309" i="4"/>
  <c r="J1311" i="4"/>
  <c r="J1318" i="4"/>
  <c r="J1325" i="4"/>
  <c r="J1327" i="4"/>
  <c r="J1334" i="4"/>
  <c r="J1341" i="4"/>
  <c r="J1343" i="4"/>
  <c r="J1350" i="4"/>
  <c r="J1357" i="4"/>
  <c r="J1359" i="4"/>
  <c r="J1366" i="4"/>
  <c r="J1373" i="4"/>
  <c r="J1375" i="4"/>
  <c r="J1382" i="4"/>
  <c r="J1389" i="4"/>
  <c r="J1391" i="4"/>
  <c r="J1398" i="4"/>
  <c r="J1405" i="4"/>
  <c r="J1407" i="4"/>
  <c r="J1414" i="4"/>
  <c r="J1421" i="4"/>
  <c r="J1423" i="4"/>
  <c r="J1430" i="4"/>
  <c r="J1437" i="4"/>
  <c r="J1439" i="4"/>
  <c r="J1446" i="4"/>
  <c r="J1453" i="4"/>
  <c r="J1455" i="4"/>
  <c r="J1462" i="4"/>
  <c r="J1469" i="4"/>
  <c r="J1471" i="4"/>
  <c r="J1478" i="4"/>
  <c r="J1485" i="4"/>
  <c r="J1487" i="4"/>
  <c r="J1494" i="4"/>
  <c r="J1501" i="4"/>
  <c r="J1503" i="4"/>
  <c r="J1510" i="4"/>
  <c r="J1517" i="4"/>
  <c r="J1519" i="4"/>
  <c r="J1526" i="4"/>
  <c r="J1533" i="4"/>
  <c r="J1535" i="4"/>
  <c r="J1542" i="4"/>
  <c r="J1549" i="4"/>
  <c r="J1551" i="4"/>
  <c r="J1558" i="4"/>
  <c r="J1565" i="4"/>
  <c r="J1567" i="4"/>
  <c r="J1574" i="4"/>
  <c r="J1583" i="4"/>
  <c r="J1590" i="4"/>
  <c r="J1597" i="4"/>
  <c r="J1599" i="4"/>
  <c r="J1606" i="4"/>
  <c r="J1609" i="4"/>
  <c r="J1613" i="4"/>
  <c r="J1615" i="4"/>
  <c r="J1622" i="4"/>
  <c r="J1629" i="4"/>
  <c r="J1631" i="4"/>
  <c r="J1638" i="4"/>
  <c r="J1645" i="4"/>
  <c r="J1647" i="4"/>
  <c r="J1654" i="4"/>
  <c r="J1661" i="4"/>
  <c r="J1663" i="4"/>
  <c r="J1670" i="4"/>
  <c r="J1677" i="4"/>
  <c r="J1679" i="4"/>
  <c r="J1686" i="4"/>
  <c r="J1693" i="4"/>
  <c r="J1695" i="4"/>
  <c r="J1702" i="4"/>
  <c r="J1709" i="4"/>
  <c r="J1711" i="4"/>
  <c r="J1718" i="4"/>
  <c r="J1725" i="4"/>
  <c r="J1727" i="4"/>
  <c r="J1734" i="4"/>
  <c r="J1737" i="4"/>
  <c r="J1741" i="4"/>
  <c r="J1743" i="4"/>
  <c r="J1750" i="4"/>
  <c r="J1757" i="4"/>
  <c r="J1759" i="4"/>
  <c r="J1766" i="4"/>
  <c r="J1773" i="4"/>
  <c r="J1775" i="4"/>
  <c r="J1782" i="4"/>
  <c r="J1789" i="4"/>
  <c r="J1791" i="4"/>
  <c r="J1798" i="4"/>
  <c r="J1805" i="4"/>
  <c r="J1807" i="4"/>
  <c r="J1814" i="4"/>
  <c r="J1821" i="4"/>
  <c r="J1823" i="4"/>
  <c r="J1830" i="4"/>
  <c r="J1839" i="4"/>
  <c r="J1846" i="4"/>
  <c r="J1853" i="4"/>
  <c r="J1855" i="4"/>
  <c r="J1862" i="4"/>
  <c r="J1869" i="4"/>
  <c r="J1871" i="4"/>
  <c r="J1878" i="4"/>
  <c r="J1885" i="4"/>
  <c r="J1887" i="4"/>
  <c r="J1894" i="4"/>
  <c r="J1901" i="4"/>
  <c r="J1903" i="4"/>
  <c r="J1910" i="4"/>
  <c r="J1917" i="4"/>
  <c r="J1919" i="4"/>
  <c r="J1926" i="4"/>
  <c r="J1933" i="4"/>
  <c r="J1935" i="4"/>
  <c r="J1942" i="4"/>
  <c r="J1949" i="4"/>
  <c r="J1951" i="4"/>
  <c r="J1958" i="4"/>
  <c r="J1965" i="4"/>
  <c r="J1967" i="4"/>
  <c r="J1974" i="4"/>
  <c r="J1981" i="4"/>
  <c r="J1983" i="4"/>
  <c r="J1990" i="4"/>
  <c r="J1997" i="4"/>
  <c r="J1999" i="4"/>
  <c r="J2006" i="4"/>
  <c r="J2013" i="4"/>
  <c r="J2015" i="4"/>
  <c r="J2022" i="4"/>
  <c r="J2029" i="4"/>
  <c r="J2031" i="4"/>
  <c r="J2038" i="4"/>
  <c r="J2045" i="4"/>
  <c r="J2047" i="4"/>
  <c r="J2054" i="4"/>
  <c r="J2061" i="4"/>
  <c r="J2063" i="4"/>
  <c r="J2070" i="4"/>
  <c r="J2077" i="4"/>
  <c r="J2079" i="4"/>
  <c r="J2086" i="4"/>
  <c r="J2093" i="4"/>
  <c r="J2095" i="4"/>
  <c r="J2102" i="4"/>
  <c r="J2109" i="4"/>
  <c r="J2111" i="4"/>
  <c r="J2118" i="4"/>
  <c r="J2125" i="4"/>
  <c r="J2127" i="4"/>
  <c r="J2134" i="4"/>
  <c r="J2141" i="4"/>
  <c r="J2143" i="4"/>
  <c r="J2150" i="4"/>
  <c r="J2157" i="4"/>
  <c r="J2159" i="4"/>
  <c r="J2166" i="4"/>
  <c r="J2173" i="4"/>
  <c r="J2175" i="4"/>
  <c r="J2182" i="4"/>
  <c r="J2189" i="4"/>
  <c r="J2191" i="4"/>
  <c r="J2198" i="4"/>
  <c r="J2205" i="4"/>
  <c r="J2207" i="4"/>
  <c r="J2214" i="4"/>
  <c r="J2221" i="4"/>
  <c r="J2223" i="4"/>
  <c r="J2230" i="4"/>
  <c r="J2237" i="4"/>
  <c r="J2239" i="4"/>
  <c r="J2255" i="4"/>
  <c r="J2271" i="4"/>
  <c r="J2287" i="4"/>
  <c r="J2303" i="4"/>
  <c r="H19" i="4"/>
  <c r="T19" i="4"/>
  <c r="H67" i="4"/>
  <c r="T67" i="4"/>
  <c r="H131" i="4"/>
  <c r="T131" i="4"/>
  <c r="H138" i="4"/>
  <c r="T138" i="4"/>
  <c r="H145" i="4"/>
  <c r="T145" i="4"/>
  <c r="H154" i="4"/>
  <c r="T154" i="4"/>
  <c r="H161" i="4"/>
  <c r="T161" i="4"/>
  <c r="H202" i="4"/>
  <c r="T202" i="4"/>
  <c r="H209" i="4"/>
  <c r="T209" i="4"/>
  <c r="H218" i="4"/>
  <c r="T218" i="4"/>
  <c r="H250" i="4"/>
  <c r="T250" i="4"/>
  <c r="H291" i="4"/>
  <c r="T291" i="4"/>
  <c r="H314" i="4"/>
  <c r="T314" i="4"/>
  <c r="H371" i="4"/>
  <c r="T371" i="4"/>
  <c r="H385" i="4"/>
  <c r="T385" i="4"/>
  <c r="H401" i="4"/>
  <c r="T401" i="4"/>
  <c r="H417" i="4"/>
  <c r="T417" i="4"/>
  <c r="H451" i="4"/>
  <c r="T451" i="4"/>
  <c r="H465" i="4"/>
  <c r="T465" i="4"/>
  <c r="H499" i="4"/>
  <c r="T499" i="4"/>
  <c r="H522" i="4"/>
  <c r="T522" i="4"/>
  <c r="H545" i="4"/>
  <c r="T545" i="4"/>
  <c r="H547" i="4"/>
  <c r="T547" i="4"/>
  <c r="H554" i="4"/>
  <c r="T554" i="4"/>
  <c r="H561" i="4"/>
  <c r="T561" i="4"/>
  <c r="H563" i="4"/>
  <c r="T563" i="4"/>
  <c r="H570" i="4"/>
  <c r="T570" i="4"/>
  <c r="H577" i="4"/>
  <c r="T577" i="4"/>
  <c r="H579" i="4"/>
  <c r="T579" i="4"/>
  <c r="H586" i="4"/>
  <c r="T586" i="4"/>
  <c r="H593" i="4"/>
  <c r="T593" i="4"/>
  <c r="H595" i="4"/>
  <c r="T595" i="4"/>
  <c r="H602" i="4"/>
  <c r="T602" i="4"/>
  <c r="H609" i="4"/>
  <c r="T609" i="4"/>
  <c r="H611" i="4"/>
  <c r="T611" i="4"/>
  <c r="H634" i="4"/>
  <c r="T634" i="4"/>
  <c r="H641" i="4"/>
  <c r="T641" i="4"/>
  <c r="H643" i="4"/>
  <c r="T643" i="4"/>
  <c r="H657" i="4"/>
  <c r="T657" i="4"/>
  <c r="H659" i="4"/>
  <c r="T659" i="4"/>
  <c r="H682" i="4"/>
  <c r="T682" i="4"/>
  <c r="H689" i="4"/>
  <c r="T689" i="4"/>
  <c r="H698" i="4"/>
  <c r="T698" i="4"/>
  <c r="H707" i="4"/>
  <c r="T707" i="4"/>
  <c r="H721" i="4"/>
  <c r="T721" i="4"/>
  <c r="H723" i="4"/>
  <c r="T723" i="4"/>
  <c r="H737" i="4"/>
  <c r="T737" i="4"/>
  <c r="H739" i="4"/>
  <c r="T739" i="4"/>
  <c r="H746" i="4"/>
  <c r="T746" i="4"/>
  <c r="H753" i="4"/>
  <c r="T753" i="4"/>
  <c r="H755" i="4"/>
  <c r="T755" i="4"/>
  <c r="H769" i="4"/>
  <c r="T769" i="4"/>
  <c r="H771" i="4"/>
  <c r="T771" i="4"/>
  <c r="H778" i="4"/>
  <c r="T778" i="4"/>
  <c r="H794" i="4"/>
  <c r="T794" i="4"/>
  <c r="H801" i="4"/>
  <c r="T801" i="4"/>
  <c r="H803" i="4"/>
  <c r="T803" i="4"/>
  <c r="H810" i="4"/>
  <c r="T810" i="4"/>
  <c r="H817" i="4"/>
  <c r="T817" i="4"/>
  <c r="H819" i="4"/>
  <c r="T819" i="4"/>
  <c r="H826" i="4"/>
  <c r="T826" i="4"/>
  <c r="H833" i="4"/>
  <c r="T833" i="4"/>
  <c r="H835" i="4"/>
  <c r="T835" i="4"/>
  <c r="H842" i="4"/>
  <c r="T842" i="4"/>
  <c r="H849" i="4"/>
  <c r="T849" i="4"/>
  <c r="H851" i="4"/>
  <c r="T851" i="4"/>
  <c r="H858" i="4"/>
  <c r="T858" i="4"/>
  <c r="H865" i="4"/>
  <c r="T865" i="4"/>
  <c r="H867" i="4"/>
  <c r="T867" i="4"/>
  <c r="H874" i="4"/>
  <c r="T874" i="4"/>
  <c r="H881" i="4"/>
  <c r="T881" i="4"/>
  <c r="H883" i="4"/>
  <c r="T883" i="4"/>
  <c r="H890" i="4"/>
  <c r="T890" i="4"/>
  <c r="H897" i="4"/>
  <c r="T897" i="4"/>
  <c r="H899" i="4"/>
  <c r="T899" i="4"/>
  <c r="H906" i="4"/>
  <c r="T906" i="4"/>
  <c r="H913" i="4"/>
  <c r="T913" i="4"/>
  <c r="H922" i="4"/>
  <c r="T922" i="4"/>
  <c r="H929" i="4"/>
  <c r="T929" i="4"/>
  <c r="H931" i="4"/>
  <c r="T931" i="4"/>
  <c r="H938" i="4"/>
  <c r="T938" i="4"/>
  <c r="H945" i="4"/>
  <c r="T945" i="4"/>
  <c r="H947" i="4"/>
  <c r="T947" i="4"/>
  <c r="H954" i="4"/>
  <c r="T954" i="4"/>
  <c r="H961" i="4"/>
  <c r="T961" i="4"/>
  <c r="H963" i="4"/>
  <c r="T963" i="4"/>
  <c r="H970" i="4"/>
  <c r="T970" i="4"/>
  <c r="H977" i="4"/>
  <c r="T977" i="4"/>
  <c r="H979" i="4"/>
  <c r="T979" i="4"/>
  <c r="H986" i="4"/>
  <c r="T986" i="4"/>
  <c r="H993" i="4"/>
  <c r="T993" i="4"/>
  <c r="H995" i="4"/>
  <c r="T995" i="4"/>
  <c r="H1002" i="4"/>
  <c r="T1002" i="4"/>
  <c r="H1009" i="4"/>
  <c r="T1009" i="4"/>
  <c r="H1011" i="4"/>
  <c r="T1011" i="4"/>
  <c r="H1018" i="4"/>
  <c r="T1018" i="4"/>
  <c r="H1027" i="4"/>
  <c r="T1027" i="4"/>
  <c r="H1034" i="4"/>
  <c r="T1034" i="4"/>
  <c r="H1043" i="4"/>
  <c r="T1043" i="4"/>
  <c r="H1050" i="4"/>
  <c r="T1050" i="4"/>
  <c r="H1059" i="4"/>
  <c r="T1059" i="4"/>
  <c r="H1066" i="4"/>
  <c r="T1066" i="4"/>
  <c r="H1073" i="4"/>
  <c r="T1073" i="4"/>
  <c r="H1075" i="4"/>
  <c r="T1075" i="4"/>
  <c r="H1082" i="4"/>
  <c r="T1082" i="4"/>
  <c r="H1089" i="4"/>
  <c r="T1089" i="4"/>
  <c r="H1091" i="4"/>
  <c r="T1091" i="4"/>
  <c r="H1098" i="4"/>
  <c r="T1098" i="4"/>
  <c r="H1105" i="4"/>
  <c r="T1105" i="4"/>
  <c r="H1107" i="4"/>
  <c r="H1123" i="4"/>
  <c r="T1123" i="4"/>
  <c r="H1130" i="4"/>
  <c r="T1130" i="4"/>
  <c r="H1137" i="4"/>
  <c r="H1139" i="4"/>
  <c r="T1139" i="4"/>
  <c r="H1146" i="4"/>
  <c r="T1146" i="4"/>
  <c r="H1153" i="4"/>
  <c r="T1153" i="4"/>
  <c r="H1155" i="4"/>
  <c r="T1155" i="4"/>
  <c r="H1162" i="4"/>
  <c r="T1162" i="4"/>
  <c r="H1169" i="4"/>
  <c r="T1169" i="4"/>
  <c r="H1171" i="4"/>
  <c r="T1171" i="4"/>
  <c r="H1178" i="4"/>
  <c r="T1178" i="4"/>
  <c r="H1185" i="4"/>
  <c r="T1185" i="4"/>
  <c r="H1187" i="4"/>
  <c r="T1187" i="4"/>
  <c r="H1194" i="4"/>
  <c r="T1194" i="4"/>
  <c r="H1201" i="4"/>
  <c r="T1201" i="4"/>
  <c r="H1203" i="4"/>
  <c r="T1203" i="4"/>
  <c r="H1210" i="4"/>
  <c r="T1210" i="4"/>
  <c r="H1217" i="4"/>
  <c r="T1217" i="4"/>
  <c r="H1219" i="4"/>
  <c r="H1226" i="4"/>
  <c r="T1226" i="4"/>
  <c r="H1233" i="4"/>
  <c r="T1233" i="4"/>
  <c r="H1235" i="4"/>
  <c r="T1235" i="4"/>
  <c r="H1242" i="4"/>
  <c r="T1242" i="4"/>
  <c r="H1251" i="4"/>
  <c r="T1251" i="4"/>
  <c r="H1258" i="4"/>
  <c r="T1258" i="4"/>
  <c r="H1265" i="4"/>
  <c r="T1265" i="4"/>
  <c r="H1267" i="4"/>
  <c r="T1267" i="4"/>
  <c r="H1281" i="4"/>
  <c r="T1281" i="4"/>
  <c r="H1283" i="4"/>
  <c r="T1283" i="4"/>
  <c r="H1290" i="4"/>
  <c r="T1290" i="4"/>
  <c r="H1297" i="4"/>
  <c r="T1297" i="4"/>
  <c r="H1299" i="4"/>
  <c r="T1299" i="4"/>
  <c r="H1306" i="4"/>
  <c r="T1306" i="4"/>
  <c r="H1313" i="4"/>
  <c r="T1313" i="4"/>
  <c r="H1315" i="4"/>
  <c r="T1315" i="4"/>
  <c r="H1322" i="4"/>
  <c r="T1322" i="4"/>
  <c r="H1329" i="4"/>
  <c r="T1329" i="4"/>
  <c r="H1331" i="4"/>
  <c r="T1331" i="4"/>
  <c r="H1338" i="4"/>
  <c r="T1338" i="4"/>
  <c r="H1345" i="4"/>
  <c r="T1345" i="4"/>
  <c r="H1347" i="4"/>
  <c r="T1347" i="4"/>
  <c r="H1354" i="4"/>
  <c r="T1354" i="4"/>
  <c r="H1361" i="4"/>
  <c r="T1361" i="4"/>
  <c r="H1363" i="4"/>
  <c r="T1363" i="4"/>
  <c r="H1370" i="4"/>
  <c r="T1370" i="4"/>
  <c r="H1377" i="4"/>
  <c r="T1377" i="4"/>
  <c r="H1379" i="4"/>
  <c r="T1379" i="4"/>
  <c r="H1386" i="4"/>
  <c r="T1386" i="4"/>
  <c r="H1393" i="4"/>
  <c r="T1393" i="4"/>
  <c r="H1395" i="4"/>
  <c r="T1395" i="4"/>
  <c r="H1402" i="4"/>
  <c r="T1402" i="4"/>
  <c r="H1411" i="4"/>
  <c r="T1411" i="4"/>
  <c r="H1418" i="4"/>
  <c r="T1418" i="4"/>
  <c r="H1427" i="4"/>
  <c r="T1427" i="4"/>
  <c r="H1434" i="4"/>
  <c r="T1434" i="4"/>
  <c r="H1441" i="4"/>
  <c r="T1441" i="4"/>
  <c r="H1450" i="4"/>
  <c r="T1450" i="4"/>
  <c r="H1457" i="4"/>
  <c r="T1457" i="4"/>
  <c r="H1459" i="4"/>
  <c r="T1459" i="4"/>
  <c r="H1466" i="4"/>
  <c r="T1466" i="4"/>
  <c r="H1473" i="4"/>
  <c r="T1473" i="4"/>
  <c r="H1475" i="4"/>
  <c r="T1475" i="4"/>
  <c r="H1482" i="4"/>
  <c r="T1482" i="4"/>
  <c r="H1489" i="4"/>
  <c r="T1489" i="4"/>
  <c r="H1491" i="4"/>
  <c r="T1491" i="4"/>
  <c r="H1498" i="4"/>
  <c r="T1498" i="4"/>
  <c r="H1505" i="4"/>
  <c r="T1505" i="4"/>
  <c r="H1507" i="4"/>
  <c r="T1507" i="4"/>
  <c r="H1514" i="4"/>
  <c r="T1514" i="4"/>
  <c r="H1521" i="4"/>
  <c r="T1521" i="4"/>
  <c r="H1523" i="4"/>
  <c r="T1523" i="4"/>
  <c r="H1530" i="4"/>
  <c r="T1530" i="4"/>
  <c r="H1537" i="4"/>
  <c r="T1537" i="4"/>
  <c r="H1539" i="4"/>
  <c r="T1539" i="4"/>
  <c r="H1546" i="4"/>
  <c r="T1546" i="4"/>
  <c r="H1553" i="4"/>
  <c r="T1553" i="4"/>
  <c r="H1555" i="4"/>
  <c r="T1555" i="4"/>
  <c r="H1569" i="4"/>
  <c r="T1569" i="4"/>
  <c r="H1571" i="4"/>
  <c r="T1571" i="4"/>
  <c r="H1585" i="4"/>
  <c r="T1585" i="4"/>
  <c r="H1587" i="4"/>
  <c r="T1587" i="4"/>
  <c r="H1594" i="4"/>
  <c r="T1594" i="4"/>
  <c r="H1601" i="4"/>
  <c r="T1601" i="4"/>
  <c r="H1603" i="4"/>
  <c r="T1603" i="4"/>
  <c r="H1610" i="4"/>
  <c r="T1610" i="4"/>
  <c r="H1617" i="4"/>
  <c r="T1617" i="4"/>
  <c r="H1633" i="4"/>
  <c r="T1633" i="4"/>
  <c r="H1635" i="4"/>
  <c r="T1635" i="4"/>
  <c r="H1642" i="4"/>
  <c r="T1642" i="4"/>
  <c r="H1649" i="4"/>
  <c r="T1649" i="4"/>
  <c r="H1651" i="4"/>
  <c r="T1651" i="4"/>
  <c r="H1658" i="4"/>
  <c r="T1658" i="4"/>
  <c r="H1665" i="4"/>
  <c r="T1665" i="4"/>
  <c r="H1667" i="4"/>
  <c r="T1667" i="4"/>
  <c r="H1674" i="4"/>
  <c r="T1674" i="4"/>
  <c r="H1681" i="4"/>
  <c r="T1681" i="4"/>
  <c r="H1683" i="4"/>
  <c r="T1683" i="4"/>
  <c r="H1690" i="4"/>
  <c r="T1690" i="4"/>
  <c r="H1697" i="4"/>
  <c r="T1697" i="4"/>
  <c r="H1699" i="4"/>
  <c r="T1699" i="4"/>
  <c r="H1706" i="4"/>
  <c r="T1706" i="4"/>
  <c r="H1713" i="4"/>
  <c r="T1713" i="4"/>
  <c r="H1715" i="4"/>
  <c r="T1715" i="4"/>
  <c r="H1722" i="4"/>
  <c r="T1722" i="4"/>
  <c r="H1729" i="4"/>
  <c r="T1729" i="4"/>
  <c r="H1731" i="4"/>
  <c r="T1731" i="4"/>
  <c r="H1738" i="4"/>
  <c r="T1738" i="4"/>
  <c r="H1745" i="4"/>
  <c r="T1745" i="4"/>
  <c r="H1747" i="4"/>
  <c r="T1747" i="4"/>
  <c r="H1754" i="4"/>
  <c r="T1754" i="4"/>
  <c r="H1761" i="4"/>
  <c r="T1761" i="4"/>
  <c r="H1763" i="4"/>
  <c r="T1763" i="4"/>
  <c r="H1770" i="4"/>
  <c r="T1770" i="4"/>
  <c r="H1777" i="4"/>
  <c r="T1777" i="4"/>
  <c r="H1779" i="4"/>
  <c r="T1779" i="4"/>
  <c r="H1795" i="4"/>
  <c r="T1795" i="4"/>
  <c r="H1802" i="4"/>
  <c r="T1802" i="4"/>
  <c r="H1809" i="4"/>
  <c r="T1809" i="4"/>
  <c r="H1811" i="4"/>
  <c r="T1811" i="4"/>
  <c r="H1818" i="4"/>
  <c r="T1818" i="4"/>
  <c r="H1825" i="4"/>
  <c r="T1825" i="4"/>
  <c r="H1827" i="4"/>
  <c r="T1827" i="4"/>
  <c r="H1834" i="4"/>
  <c r="T1834" i="4"/>
  <c r="H1841" i="4"/>
  <c r="T1841" i="4"/>
  <c r="H1843" i="4"/>
  <c r="T1843" i="4"/>
  <c r="H1850" i="4"/>
  <c r="T1850" i="4"/>
  <c r="H1857" i="4"/>
  <c r="T1857" i="4"/>
  <c r="H1859" i="4"/>
  <c r="T1859" i="4"/>
  <c r="H1866" i="4"/>
  <c r="T1866" i="4"/>
  <c r="H1873" i="4"/>
  <c r="T1873" i="4"/>
  <c r="H1875" i="4"/>
  <c r="T1875" i="4"/>
  <c r="H1882" i="4"/>
  <c r="T1882" i="4"/>
  <c r="H1889" i="4"/>
  <c r="T1889" i="4"/>
  <c r="H1891" i="4"/>
  <c r="T1891" i="4"/>
  <c r="H1898" i="4"/>
  <c r="T1898" i="4"/>
  <c r="H1905" i="4"/>
  <c r="T1905" i="4"/>
  <c r="H1907" i="4"/>
  <c r="T1907" i="4"/>
  <c r="H1914" i="4"/>
  <c r="T1914" i="4"/>
  <c r="J1921" i="4"/>
  <c r="J1923" i="4"/>
  <c r="J1930" i="4"/>
  <c r="J1937" i="4"/>
  <c r="J1939" i="4"/>
  <c r="J1946" i="4"/>
  <c r="J1953" i="4"/>
  <c r="J1955" i="4"/>
  <c r="J1962" i="4"/>
  <c r="J1969" i="4"/>
  <c r="J1971" i="4"/>
  <c r="J1978" i="4"/>
  <c r="J1985" i="4"/>
  <c r="J1987" i="4"/>
  <c r="J1994" i="4"/>
  <c r="J2001" i="4"/>
  <c r="J2003" i="4"/>
  <c r="J2010" i="4"/>
  <c r="J2017" i="4"/>
  <c r="J2019" i="4"/>
  <c r="J2026" i="4"/>
  <c r="J2033" i="4"/>
  <c r="J2035" i="4"/>
  <c r="J2042" i="4"/>
  <c r="J2049" i="4"/>
  <c r="J2051" i="4"/>
  <c r="J2058" i="4"/>
  <c r="J2065" i="4"/>
  <c r="J2067" i="4"/>
  <c r="J2074" i="4"/>
  <c r="J2081" i="4"/>
  <c r="J2083" i="4"/>
  <c r="J2090" i="4"/>
  <c r="J2097" i="4"/>
  <c r="J2099" i="4"/>
  <c r="J2106" i="4"/>
  <c r="J2113" i="4"/>
  <c r="J2115" i="4"/>
  <c r="J2122" i="4"/>
  <c r="J2129" i="4"/>
  <c r="J2131" i="4"/>
  <c r="J2138" i="4"/>
  <c r="J2145" i="4"/>
  <c r="J2147" i="4"/>
  <c r="J2154" i="4"/>
  <c r="J2161" i="4"/>
  <c r="J2163" i="4"/>
  <c r="J2170" i="4"/>
  <c r="H2177" i="4"/>
  <c r="T2177" i="4"/>
  <c r="H2179" i="4"/>
  <c r="T2179" i="4"/>
  <c r="H2186" i="4"/>
  <c r="T2186" i="4"/>
  <c r="H2193" i="4"/>
  <c r="T2193" i="4"/>
  <c r="H2195" i="4"/>
  <c r="T2195" i="4"/>
  <c r="H2202" i="4"/>
  <c r="T2202" i="4"/>
  <c r="H2209" i="4"/>
  <c r="T2209" i="4"/>
  <c r="H2211" i="4"/>
  <c r="T2211" i="4"/>
  <c r="H2218" i="4"/>
  <c r="T2218" i="4"/>
  <c r="H2225" i="4"/>
  <c r="T2225" i="4"/>
  <c r="H2227" i="4"/>
  <c r="T2227" i="4"/>
  <c r="H2241" i="4"/>
  <c r="T2241" i="4"/>
  <c r="H2243" i="4"/>
  <c r="T2243" i="4"/>
  <c r="H2250" i="4"/>
  <c r="T2250" i="4"/>
  <c r="H2257" i="4"/>
  <c r="T2257" i="4"/>
  <c r="H2259" i="4"/>
  <c r="T2259" i="4"/>
  <c r="H2266" i="4"/>
  <c r="T2266" i="4"/>
  <c r="H2273" i="4"/>
  <c r="T2273" i="4"/>
  <c r="H2275" i="4"/>
  <c r="T2275" i="4"/>
  <c r="J2282" i="4"/>
  <c r="J2289" i="4"/>
  <c r="J2291" i="4"/>
  <c r="J2298" i="4"/>
  <c r="J2305" i="4"/>
  <c r="J2307" i="4"/>
  <c r="H10" i="4"/>
  <c r="T10" i="4"/>
  <c r="H26" i="4"/>
  <c r="H49" i="4"/>
  <c r="T49" i="4"/>
  <c r="H81" i="4"/>
  <c r="T81" i="4"/>
  <c r="H115" i="4"/>
  <c r="T115" i="4"/>
  <c r="H163" i="4"/>
  <c r="T163" i="4"/>
  <c r="H179" i="4"/>
  <c r="T179" i="4"/>
  <c r="H195" i="4"/>
  <c r="T195" i="4"/>
  <c r="H211" i="4"/>
  <c r="T211" i="4"/>
  <c r="H225" i="4"/>
  <c r="T225" i="4"/>
  <c r="H234" i="4"/>
  <c r="T234" i="4"/>
  <c r="H259" i="4"/>
  <c r="T259" i="4"/>
  <c r="H273" i="4"/>
  <c r="T273" i="4"/>
  <c r="H289" i="4"/>
  <c r="T289" i="4"/>
  <c r="H305" i="4"/>
  <c r="T305" i="4"/>
  <c r="H323" i="4"/>
  <c r="T323" i="4"/>
  <c r="H330" i="4"/>
  <c r="T330" i="4"/>
  <c r="H339" i="4"/>
  <c r="T339" i="4"/>
  <c r="H346" i="4"/>
  <c r="T346" i="4"/>
  <c r="H387" i="4"/>
  <c r="T387" i="4"/>
  <c r="H403" i="4"/>
  <c r="T403" i="4"/>
  <c r="H410" i="4"/>
  <c r="T410" i="4"/>
  <c r="H435" i="4"/>
  <c r="T435" i="4"/>
  <c r="H442" i="4"/>
  <c r="T442" i="4"/>
  <c r="H458" i="4"/>
  <c r="T458" i="4"/>
  <c r="H474" i="4"/>
  <c r="T474" i="4"/>
  <c r="H481" i="4"/>
  <c r="T481" i="4"/>
  <c r="H490" i="4"/>
  <c r="T490" i="4"/>
  <c r="H497" i="4"/>
  <c r="T497" i="4"/>
  <c r="H506" i="4"/>
  <c r="T506" i="4"/>
  <c r="H513" i="4"/>
  <c r="T513" i="4"/>
  <c r="H515" i="4"/>
  <c r="T515" i="4"/>
  <c r="H529" i="4"/>
  <c r="T529" i="4"/>
  <c r="H531" i="4"/>
  <c r="T531" i="4"/>
  <c r="H538" i="4"/>
  <c r="T538" i="4"/>
  <c r="H618" i="4"/>
  <c r="T618" i="4"/>
  <c r="H625" i="4"/>
  <c r="T625" i="4"/>
  <c r="H627" i="4"/>
  <c r="T627" i="4"/>
  <c r="H666" i="4"/>
  <c r="T666" i="4"/>
  <c r="H673" i="4"/>
  <c r="T673" i="4"/>
  <c r="H675" i="4"/>
  <c r="T675" i="4"/>
  <c r="H691" i="4"/>
  <c r="T691" i="4"/>
  <c r="H705" i="4"/>
  <c r="T705" i="4"/>
  <c r="H714" i="4"/>
  <c r="T714" i="4"/>
  <c r="H730" i="4"/>
  <c r="T730" i="4"/>
  <c r="J7" i="4"/>
  <c r="J14" i="4"/>
  <c r="J21" i="4"/>
  <c r="J23" i="4"/>
  <c r="J30" i="4"/>
  <c r="J37" i="4"/>
  <c r="J39" i="4"/>
  <c r="J46" i="4"/>
  <c r="J53" i="4"/>
  <c r="J55" i="4"/>
  <c r="J62" i="4"/>
  <c r="J69" i="4"/>
  <c r="J71" i="4"/>
  <c r="J78" i="4"/>
  <c r="J85" i="4"/>
  <c r="J87" i="4"/>
  <c r="J94" i="4"/>
  <c r="J101" i="4"/>
  <c r="J103" i="4"/>
  <c r="J110" i="4"/>
  <c r="J117" i="4"/>
  <c r="J119" i="4"/>
  <c r="J126" i="4"/>
  <c r="J133" i="4"/>
  <c r="J135" i="4"/>
  <c r="J142" i="4"/>
  <c r="J149" i="4"/>
  <c r="J151" i="4"/>
  <c r="J158" i="4"/>
  <c r="J165" i="4"/>
  <c r="J167" i="4"/>
  <c r="J174" i="4"/>
  <c r="J181" i="4"/>
  <c r="J183" i="4"/>
  <c r="J190" i="4"/>
  <c r="J197" i="4"/>
  <c r="J199" i="4"/>
  <c r="J206" i="4"/>
  <c r="J213" i="4"/>
  <c r="J215" i="4"/>
  <c r="J222" i="4"/>
  <c r="J229" i="4"/>
  <c r="J231" i="4"/>
  <c r="J238" i="4"/>
  <c r="J245" i="4"/>
  <c r="J247" i="4"/>
  <c r="J254" i="4"/>
  <c r="J261" i="4"/>
  <c r="J263" i="4"/>
  <c r="J270" i="4"/>
  <c r="J277" i="4"/>
  <c r="J279" i="4"/>
  <c r="J286" i="4"/>
  <c r="J293" i="4"/>
  <c r="J295" i="4"/>
  <c r="J302" i="4"/>
  <c r="J309" i="4"/>
  <c r="J311" i="4"/>
  <c r="J318" i="4"/>
  <c r="J325" i="4"/>
  <c r="J327" i="4"/>
  <c r="J334" i="4"/>
  <c r="J341" i="4"/>
  <c r="J343" i="4"/>
  <c r="J350" i="4"/>
  <c r="J357" i="4"/>
  <c r="J359" i="4"/>
  <c r="J366" i="4"/>
  <c r="J373" i="4"/>
  <c r="J375" i="4"/>
  <c r="J382" i="4"/>
  <c r="J389" i="4"/>
  <c r="J391" i="4"/>
  <c r="J398" i="4"/>
  <c r="J405" i="4"/>
  <c r="J407" i="4"/>
  <c r="J414" i="4"/>
  <c r="J421" i="4"/>
  <c r="J423" i="4"/>
  <c r="J430" i="4"/>
  <c r="J437" i="4"/>
  <c r="J439" i="4"/>
  <c r="J446" i="4"/>
  <c r="J453" i="4"/>
  <c r="J455" i="4"/>
  <c r="J462" i="4"/>
  <c r="J469" i="4"/>
  <c r="J471" i="4"/>
  <c r="J478" i="4"/>
  <c r="J485" i="4"/>
  <c r="J487" i="4"/>
  <c r="J494" i="4"/>
  <c r="J501" i="4"/>
  <c r="J503" i="4"/>
  <c r="J510" i="4"/>
  <c r="J517" i="4"/>
  <c r="J519" i="4"/>
  <c r="J526" i="4"/>
  <c r="J533" i="4"/>
  <c r="J535" i="4"/>
  <c r="J542" i="4"/>
  <c r="J549" i="4"/>
  <c r="J551" i="4"/>
  <c r="J558" i="4"/>
  <c r="J565" i="4"/>
  <c r="J567" i="4"/>
  <c r="J574" i="4"/>
  <c r="J581" i="4"/>
  <c r="J583" i="4"/>
  <c r="J590" i="4"/>
  <c r="J597" i="4"/>
  <c r="J599" i="4"/>
  <c r="J606" i="4"/>
  <c r="J613" i="4"/>
  <c r="J615" i="4"/>
  <c r="J622" i="4"/>
  <c r="J629" i="4"/>
  <c r="J631" i="4"/>
  <c r="J638" i="4"/>
  <c r="J645" i="4"/>
  <c r="J647" i="4"/>
  <c r="J654" i="4"/>
  <c r="J661" i="4"/>
  <c r="J663" i="4"/>
  <c r="J670" i="4"/>
  <c r="J677" i="4"/>
  <c r="J679" i="4"/>
  <c r="J686" i="4"/>
  <c r="J693" i="4"/>
  <c r="J695" i="4"/>
  <c r="J702" i="4"/>
  <c r="J709" i="4"/>
  <c r="J711" i="4"/>
  <c r="J718" i="4"/>
  <c r="J725" i="4"/>
  <c r="J727" i="4"/>
  <c r="J734" i="4"/>
  <c r="J741" i="4"/>
  <c r="J743" i="4"/>
  <c r="J750" i="4"/>
  <c r="J757" i="4"/>
  <c r="J759" i="4"/>
  <c r="J766" i="4"/>
  <c r="J773" i="4"/>
  <c r="J775" i="4"/>
  <c r="J782" i="4"/>
  <c r="J789" i="4"/>
  <c r="J791" i="4"/>
  <c r="J798" i="4"/>
  <c r="J805" i="4"/>
  <c r="J807" i="4"/>
  <c r="J814" i="4"/>
  <c r="J821" i="4"/>
  <c r="J823" i="4"/>
  <c r="J830" i="4"/>
  <c r="J837" i="4"/>
  <c r="J839" i="4"/>
  <c r="J846" i="4"/>
  <c r="J853" i="4"/>
  <c r="J855" i="4"/>
  <c r="J862" i="4"/>
  <c r="J869" i="4"/>
  <c r="J871" i="4"/>
  <c r="J878" i="4"/>
  <c r="J885" i="4"/>
  <c r="J887" i="4"/>
  <c r="J894" i="4"/>
  <c r="J901" i="4"/>
  <c r="J903" i="4"/>
  <c r="J910" i="4"/>
  <c r="J917" i="4"/>
  <c r="J919" i="4"/>
  <c r="J926" i="4"/>
  <c r="J933" i="4"/>
  <c r="J935" i="4"/>
  <c r="J942" i="4"/>
  <c r="J949" i="4"/>
  <c r="J951" i="4"/>
  <c r="J958" i="4"/>
  <c r="J965" i="4"/>
  <c r="J967" i="4"/>
  <c r="J974" i="4"/>
  <c r="J981" i="4"/>
  <c r="J983" i="4"/>
  <c r="J990" i="4"/>
  <c r="J997" i="4"/>
  <c r="J999" i="4"/>
  <c r="J1006" i="4"/>
  <c r="J1013" i="4"/>
  <c r="J1015" i="4"/>
  <c r="J1022" i="4"/>
  <c r="J1029" i="4"/>
  <c r="J1031" i="4"/>
  <c r="J1038" i="4"/>
  <c r="J1041" i="4"/>
  <c r="J1047" i="4"/>
  <c r="J1054" i="4"/>
  <c r="J1057" i="4"/>
  <c r="J1063" i="4"/>
  <c r="J1070" i="4"/>
  <c r="J1077" i="4"/>
  <c r="J1079" i="4"/>
  <c r="J1086" i="4"/>
  <c r="J1093" i="4"/>
  <c r="J1095" i="4"/>
  <c r="J1102" i="4"/>
  <c r="J1109" i="4"/>
  <c r="J1111" i="4"/>
  <c r="J1118" i="4"/>
  <c r="J1121" i="4"/>
  <c r="T1121" i="4" s="1"/>
  <c r="J1127" i="4"/>
  <c r="J1134" i="4"/>
  <c r="J1141" i="4"/>
  <c r="J1143" i="4"/>
  <c r="J1150" i="4"/>
  <c r="J1157" i="4"/>
  <c r="J1159" i="4"/>
  <c r="J1166" i="4"/>
  <c r="J1173" i="4"/>
  <c r="J1175" i="4"/>
  <c r="J1182" i="4"/>
  <c r="J1189" i="4"/>
  <c r="J1191" i="4"/>
  <c r="J1198" i="4"/>
  <c r="J1205" i="4"/>
  <c r="J1207" i="4"/>
  <c r="J1214" i="4"/>
  <c r="J1221" i="4"/>
  <c r="J1223" i="4"/>
  <c r="J1230" i="4"/>
  <c r="J1237" i="4"/>
  <c r="J1239" i="4"/>
  <c r="J1246" i="4"/>
  <c r="J1253" i="4"/>
  <c r="J1255" i="4"/>
  <c r="J1262" i="4"/>
  <c r="J1269" i="4"/>
  <c r="J1271" i="4"/>
  <c r="J1278" i="4"/>
  <c r="J1285" i="4"/>
  <c r="J1287" i="4"/>
  <c r="J1294" i="4"/>
  <c r="J1301" i="4"/>
  <c r="J1303" i="4"/>
  <c r="J1310" i="4"/>
  <c r="J1317" i="4"/>
  <c r="J1319" i="4"/>
  <c r="J1326" i="4"/>
  <c r="J1333" i="4"/>
  <c r="J1335" i="4"/>
  <c r="J1342" i="4"/>
  <c r="J1349" i="4"/>
  <c r="J1351" i="4"/>
  <c r="J1358" i="4"/>
  <c r="J1365" i="4"/>
  <c r="J1367" i="4"/>
  <c r="J1374" i="4"/>
  <c r="J1381" i="4"/>
  <c r="J1383" i="4"/>
  <c r="J1390" i="4"/>
  <c r="J1397" i="4"/>
  <c r="J1399" i="4"/>
  <c r="J1406" i="4"/>
  <c r="J1413" i="4"/>
  <c r="J1415" i="4"/>
  <c r="J1422" i="4"/>
  <c r="J1429" i="4"/>
  <c r="J1431" i="4"/>
  <c r="J1438" i="4"/>
  <c r="J1445" i="4"/>
  <c r="J1447" i="4"/>
  <c r="J1454" i="4"/>
  <c r="J1461" i="4"/>
  <c r="J1463" i="4"/>
  <c r="J1470" i="4"/>
  <c r="J1477" i="4"/>
  <c r="J1479" i="4"/>
  <c r="J1486" i="4"/>
  <c r="J1493" i="4"/>
  <c r="J1495" i="4"/>
  <c r="J1502" i="4"/>
  <c r="J1509" i="4"/>
  <c r="J1511" i="4"/>
  <c r="J1518" i="4"/>
  <c r="J1525" i="4"/>
  <c r="J1527" i="4"/>
  <c r="J1534" i="4"/>
  <c r="J1541" i="4"/>
  <c r="J1543" i="4"/>
  <c r="J1550" i="4"/>
  <c r="J1557" i="4"/>
  <c r="J1559" i="4"/>
  <c r="J1566" i="4"/>
  <c r="J1575" i="4"/>
  <c r="J1582" i="4"/>
  <c r="J1591" i="4"/>
  <c r="J1598" i="4"/>
  <c r="J1605" i="4"/>
  <c r="J1607" i="4"/>
  <c r="J1614" i="4"/>
  <c r="J1621" i="4"/>
  <c r="J1623" i="4"/>
  <c r="J1630" i="4"/>
  <c r="J1637" i="4"/>
  <c r="J1639" i="4"/>
  <c r="J1646" i="4"/>
  <c r="J1653" i="4"/>
  <c r="J1655" i="4"/>
  <c r="J1662" i="4"/>
  <c r="J1669" i="4"/>
  <c r="J1671" i="4"/>
  <c r="J1678" i="4"/>
  <c r="J1685" i="4"/>
  <c r="J1687" i="4"/>
  <c r="J1694" i="4"/>
  <c r="J1701" i="4"/>
  <c r="J1703" i="4"/>
  <c r="J1710" i="4"/>
  <c r="J1717" i="4"/>
  <c r="J1719" i="4"/>
  <c r="J1726" i="4"/>
  <c r="J1733" i="4"/>
  <c r="J1735" i="4"/>
  <c r="J1742" i="4"/>
  <c r="J1749" i="4"/>
  <c r="J1751" i="4"/>
  <c r="J1758" i="4"/>
  <c r="J1765" i="4"/>
  <c r="J1767" i="4"/>
  <c r="J1774" i="4"/>
  <c r="J1781" i="4"/>
  <c r="J1783" i="4"/>
  <c r="J1790" i="4"/>
  <c r="J1793" i="4"/>
  <c r="J1797" i="4"/>
  <c r="J1799" i="4"/>
  <c r="J1806" i="4"/>
  <c r="J1813" i="4"/>
  <c r="J1815" i="4"/>
  <c r="J1822" i="4"/>
  <c r="J1829" i="4"/>
  <c r="J1831" i="4"/>
  <c r="J1838" i="4"/>
  <c r="J1845" i="4"/>
  <c r="J1847" i="4"/>
  <c r="J1854" i="4"/>
  <c r="J1861" i="4"/>
  <c r="J1863" i="4"/>
  <c r="J1870" i="4"/>
  <c r="J1877" i="4"/>
  <c r="J1879" i="4"/>
  <c r="J1886" i="4"/>
  <c r="J1893" i="4"/>
  <c r="J1895" i="4"/>
  <c r="J1902" i="4"/>
  <c r="J1909" i="4"/>
  <c r="J1911" i="4"/>
  <c r="J1918" i="4"/>
  <c r="J1925" i="4"/>
  <c r="J1927" i="4"/>
  <c r="J1934" i="4"/>
  <c r="J1941" i="4"/>
  <c r="J1943" i="4"/>
  <c r="J1950" i="4"/>
  <c r="J1957" i="4"/>
  <c r="J1959" i="4"/>
  <c r="J1966" i="4"/>
  <c r="J1973" i="4"/>
  <c r="J1975" i="4"/>
  <c r="J1982" i="4"/>
  <c r="J1989" i="4"/>
  <c r="J1991" i="4"/>
  <c r="J1998" i="4"/>
  <c r="J2005" i="4"/>
  <c r="J2007" i="4"/>
  <c r="J2014" i="4"/>
  <c r="J2021" i="4"/>
  <c r="J2023" i="4"/>
  <c r="J2030" i="4"/>
  <c r="J2037" i="4"/>
  <c r="J2039" i="4"/>
  <c r="J2046" i="4"/>
  <c r="J2053" i="4"/>
  <c r="J2055" i="4"/>
  <c r="J2062" i="4"/>
  <c r="J2069" i="4"/>
  <c r="J2071" i="4"/>
  <c r="J2078" i="4"/>
  <c r="J2085" i="4"/>
  <c r="J2087" i="4"/>
  <c r="J2094" i="4"/>
  <c r="H2101" i="4"/>
  <c r="T2101" i="4"/>
  <c r="H2103" i="4"/>
  <c r="T2103" i="4"/>
  <c r="H2110" i="4"/>
  <c r="T2110" i="4"/>
  <c r="H2119" i="4"/>
  <c r="T2119" i="4"/>
  <c r="H2126" i="4"/>
  <c r="T2126" i="4"/>
  <c r="H2133" i="4"/>
  <c r="T2133" i="4"/>
  <c r="H2142" i="4"/>
  <c r="T2142" i="4"/>
  <c r="H2149" i="4"/>
  <c r="T2149" i="4"/>
  <c r="H2151" i="4"/>
  <c r="T2151" i="4"/>
  <c r="H2158" i="4"/>
  <c r="T2158" i="4"/>
  <c r="H2165" i="4"/>
  <c r="T2165" i="4"/>
  <c r="H2167" i="4"/>
  <c r="T2167" i="4"/>
  <c r="J2174" i="4"/>
  <c r="J2181" i="4"/>
  <c r="J2183" i="4"/>
  <c r="J2190" i="4"/>
  <c r="J2197" i="4"/>
  <c r="J2199" i="4"/>
  <c r="J2206" i="4"/>
  <c r="J2213" i="4"/>
  <c r="J2215" i="4"/>
  <c r="J2222" i="4"/>
  <c r="J2229" i="4"/>
  <c r="J2231" i="4"/>
  <c r="J2234" i="4"/>
  <c r="J2245" i="4"/>
  <c r="J2247" i="4"/>
  <c r="J2261" i="4"/>
  <c r="T2261" i="4" s="1"/>
  <c r="H2261" i="4"/>
  <c r="U2261" i="4"/>
  <c r="J2263" i="4"/>
  <c r="J2277" i="4"/>
  <c r="J2279" i="4"/>
  <c r="J2293" i="4"/>
  <c r="J2295" i="4"/>
  <c r="J2309" i="4"/>
  <c r="Q61" i="9"/>
  <c r="R15" i="9"/>
  <c r="R17" i="9"/>
  <c r="R19" i="9"/>
  <c r="R21" i="9"/>
  <c r="R23" i="9"/>
  <c r="R25" i="9"/>
  <c r="R27" i="9"/>
  <c r="R29" i="9"/>
  <c r="R31" i="9"/>
  <c r="R33" i="9"/>
  <c r="R35" i="9"/>
  <c r="R37" i="9"/>
  <c r="R39" i="9"/>
  <c r="R41" i="9"/>
  <c r="R43" i="9"/>
  <c r="R45" i="9"/>
  <c r="R47" i="9"/>
  <c r="R49" i="9"/>
  <c r="R51" i="9"/>
  <c r="R53" i="9"/>
  <c r="R55" i="9"/>
  <c r="R57" i="9"/>
  <c r="R59" i="9"/>
  <c r="R61" i="9"/>
  <c r="Q16" i="9"/>
  <c r="Q20" i="9"/>
  <c r="Q24" i="9"/>
  <c r="Q28" i="9"/>
  <c r="Q32" i="9"/>
  <c r="Q36" i="9"/>
  <c r="Q40" i="9"/>
  <c r="Q44" i="9"/>
  <c r="Q52" i="9"/>
  <c r="Q14" i="9"/>
  <c r="Q18" i="9"/>
  <c r="Q22" i="9"/>
  <c r="Q26" i="9"/>
  <c r="Q30" i="9"/>
  <c r="Q34" i="9"/>
  <c r="Q38" i="9"/>
  <c r="Q42" i="9"/>
  <c r="Q46" i="9"/>
  <c r="Q48" i="9"/>
  <c r="Q50" i="9"/>
  <c r="Q54" i="9"/>
  <c r="Q56" i="9"/>
  <c r="Q58" i="9"/>
  <c r="Q60" i="9"/>
  <c r="S15" i="9"/>
  <c r="R14" i="9"/>
  <c r="R16" i="9"/>
  <c r="R18" i="9"/>
  <c r="R20" i="9"/>
  <c r="R22" i="9"/>
  <c r="R24" i="9"/>
  <c r="R26" i="9"/>
  <c r="R28" i="9"/>
  <c r="R30" i="9"/>
  <c r="R32" i="9"/>
  <c r="R34" i="9"/>
  <c r="R36" i="9"/>
  <c r="R38" i="9"/>
  <c r="R40" i="9"/>
  <c r="R42" i="9"/>
  <c r="R44" i="9"/>
  <c r="R46" i="9"/>
  <c r="R48" i="9"/>
  <c r="R50" i="9"/>
  <c r="R52" i="9"/>
  <c r="R54" i="9"/>
  <c r="R56" i="9"/>
  <c r="R58" i="9"/>
  <c r="R60" i="9"/>
  <c r="Q15" i="9"/>
  <c r="Q17" i="9"/>
  <c r="Q19" i="9"/>
  <c r="Q21" i="9"/>
  <c r="Q23" i="9"/>
  <c r="Q25" i="9"/>
  <c r="Q27" i="9"/>
  <c r="Q29" i="9"/>
  <c r="Q31" i="9"/>
  <c r="Q33" i="9"/>
  <c r="Q35" i="9"/>
  <c r="Q37" i="9"/>
  <c r="Q39" i="9"/>
  <c r="Q41" i="9"/>
  <c r="Q43" i="9"/>
  <c r="Q45" i="9"/>
  <c r="Q47" i="9"/>
  <c r="Q49" i="9"/>
  <c r="Q51" i="9"/>
  <c r="Q53" i="9"/>
  <c r="Q55" i="9"/>
  <c r="Q57" i="9"/>
  <c r="Q59" i="9"/>
  <c r="H960" i="4"/>
  <c r="H1056" i="4"/>
  <c r="H1168" i="4"/>
  <c r="H1248" i="4"/>
  <c r="H1280" i="4"/>
  <c r="H1312" i="4"/>
  <c r="H1344" i="4"/>
  <c r="H1440" i="4"/>
  <c r="H1568" i="4"/>
  <c r="H1600" i="4"/>
  <c r="H1632" i="4"/>
  <c r="H1696" i="4"/>
  <c r="H2016" i="4"/>
  <c r="H2032" i="4"/>
  <c r="H2112" i="4"/>
  <c r="H2128" i="4"/>
  <c r="H2144" i="4"/>
  <c r="H1124" i="4"/>
  <c r="H1348" i="4"/>
  <c r="H1508" i="4"/>
  <c r="H1636" i="4"/>
  <c r="H1700" i="4"/>
  <c r="H2084" i="4"/>
  <c r="H2228" i="4"/>
  <c r="H440" i="4"/>
  <c r="H824" i="4"/>
  <c r="H108" i="4"/>
  <c r="H124" i="4"/>
  <c r="H172" i="4"/>
  <c r="H204" i="4"/>
  <c r="H396" i="4"/>
  <c r="H588" i="4"/>
  <c r="H1837" i="4"/>
  <c r="H48" i="4"/>
  <c r="H64" i="4"/>
  <c r="H96" i="4"/>
  <c r="H112" i="4"/>
  <c r="H144" i="4"/>
  <c r="H160" i="4"/>
  <c r="H192" i="4"/>
  <c r="H208" i="4"/>
  <c r="H240" i="4"/>
  <c r="H256" i="4"/>
  <c r="H288" i="4"/>
  <c r="H336" i="4"/>
  <c r="H352" i="4"/>
  <c r="H384" i="4"/>
  <c r="H432" i="4"/>
  <c r="H448" i="4"/>
  <c r="H496" i="4"/>
  <c r="H528" i="4"/>
  <c r="H544" i="4"/>
  <c r="H576" i="4"/>
  <c r="H592" i="4"/>
  <c r="H624" i="4"/>
  <c r="H640" i="4"/>
  <c r="H736" i="4"/>
  <c r="H768" i="4"/>
  <c r="H784" i="4"/>
  <c r="H816" i="4"/>
  <c r="H832" i="4"/>
  <c r="H912" i="4"/>
  <c r="H928" i="4"/>
  <c r="H20" i="4"/>
  <c r="H36" i="4"/>
  <c r="H52" i="4"/>
  <c r="H68" i="4"/>
  <c r="H84" i="4"/>
  <c r="H100" i="4"/>
  <c r="H116" i="4"/>
  <c r="H132" i="4"/>
  <c r="H148" i="4"/>
  <c r="H164" i="4"/>
  <c r="H180" i="4"/>
  <c r="H196" i="4"/>
  <c r="H212" i="4"/>
  <c r="H228" i="4"/>
  <c r="H244" i="4"/>
  <c r="H260" i="4"/>
  <c r="H276" i="4"/>
  <c r="H292" i="4"/>
  <c r="H308" i="4"/>
  <c r="H324" i="4"/>
  <c r="H340" i="4"/>
  <c r="H356" i="4"/>
  <c r="H372" i="4"/>
  <c r="H388" i="4"/>
  <c r="H404" i="4"/>
  <c r="H420" i="4"/>
  <c r="H436" i="4"/>
  <c r="H452" i="4"/>
  <c r="H468" i="4"/>
  <c r="H484" i="4"/>
  <c r="H500" i="4"/>
  <c r="H516" i="4"/>
  <c r="H532" i="4"/>
  <c r="H548" i="4"/>
  <c r="H564" i="4"/>
  <c r="H580" i="4"/>
  <c r="H596" i="4"/>
  <c r="H612" i="4"/>
  <c r="H628" i="4"/>
  <c r="H660" i="4"/>
  <c r="H676" i="4"/>
  <c r="H692" i="4"/>
  <c r="H708" i="4"/>
  <c r="H724" i="4"/>
  <c r="H740" i="4"/>
  <c r="H756" i="4"/>
  <c r="H772" i="4"/>
  <c r="H788" i="4"/>
  <c r="H804" i="4"/>
  <c r="H820" i="4"/>
  <c r="H836" i="4"/>
  <c r="H852" i="4"/>
  <c r="H868" i="4"/>
  <c r="H884" i="4"/>
  <c r="H900" i="4"/>
  <c r="H916" i="4"/>
  <c r="H932" i="4"/>
  <c r="H40" i="4"/>
  <c r="H56" i="4"/>
  <c r="H88" i="4"/>
  <c r="H136" i="4"/>
  <c r="H152" i="4"/>
  <c r="H184" i="4"/>
  <c r="H232" i="4"/>
  <c r="H248" i="4"/>
  <c r="H328" i="4"/>
  <c r="H344" i="4"/>
  <c r="H376" i="4"/>
  <c r="H392" i="4"/>
  <c r="H424" i="4"/>
  <c r="H472" i="4"/>
  <c r="H520" i="4"/>
  <c r="H536" i="4"/>
  <c r="H616" i="4"/>
  <c r="H632" i="4"/>
  <c r="H728" i="4"/>
  <c r="H904" i="4"/>
  <c r="H920" i="4"/>
  <c r="H936" i="4"/>
  <c r="H952" i="4"/>
  <c r="H12" i="4"/>
  <c r="H28" i="4"/>
  <c r="H44" i="4"/>
  <c r="H60" i="4"/>
  <c r="H76" i="4"/>
  <c r="H92" i="4"/>
  <c r="H140" i="4"/>
  <c r="H156" i="4"/>
  <c r="H188" i="4"/>
  <c r="H220" i="4"/>
  <c r="H236" i="4"/>
  <c r="H252" i="4"/>
  <c r="H268" i="4"/>
  <c r="H284" i="4"/>
  <c r="H300" i="4"/>
  <c r="H316" i="4"/>
  <c r="H332" i="4"/>
  <c r="H348" i="4"/>
  <c r="H364" i="4"/>
  <c r="H380" i="4"/>
  <c r="H412" i="4"/>
  <c r="H428" i="4"/>
  <c r="H444" i="4"/>
  <c r="H460" i="4"/>
  <c r="H476" i="4"/>
  <c r="H492" i="4"/>
  <c r="H508" i="4"/>
  <c r="H524" i="4"/>
  <c r="H540" i="4"/>
  <c r="H556" i="4"/>
  <c r="H572" i="4"/>
  <c r="H604" i="4"/>
  <c r="H620" i="4"/>
  <c r="H636" i="4"/>
  <c r="H652" i="4"/>
  <c r="H668" i="4"/>
  <c r="H684" i="4"/>
  <c r="H700" i="4"/>
  <c r="H716" i="4"/>
  <c r="H732" i="4"/>
  <c r="H748" i="4"/>
  <c r="H764" i="4"/>
  <c r="H780" i="4"/>
  <c r="H796" i="4"/>
  <c r="H812" i="4"/>
  <c r="H828" i="4"/>
  <c r="H844" i="4"/>
  <c r="H860" i="4"/>
  <c r="H876" i="4"/>
  <c r="H892" i="4"/>
  <c r="H908" i="4"/>
  <c r="H924" i="4"/>
  <c r="H940" i="4"/>
  <c r="H984" i="4"/>
  <c r="H1000" i="4"/>
  <c r="H1016" i="4"/>
  <c r="H1096" i="4"/>
  <c r="H1112" i="4"/>
  <c r="H1144" i="4"/>
  <c r="H1160" i="4"/>
  <c r="H1192" i="4"/>
  <c r="H1208" i="4"/>
  <c r="H1240" i="4"/>
  <c r="H1256" i="4"/>
  <c r="H1272" i="4"/>
  <c r="H1288" i="4"/>
  <c r="H1304" i="4"/>
  <c r="H1320" i="4"/>
  <c r="H1336" i="4"/>
  <c r="H1384" i="4"/>
  <c r="H1400" i="4"/>
  <c r="H1432" i="4"/>
  <c r="H1448" i="4"/>
  <c r="H1480" i="4"/>
  <c r="H1496" i="4"/>
  <c r="H1512" i="4"/>
  <c r="H1528" i="4"/>
  <c r="H1576" i="4"/>
  <c r="H1592" i="4"/>
  <c r="H1624" i="4"/>
  <c r="H1672" i="4"/>
  <c r="H1688" i="4"/>
  <c r="H1704" i="4"/>
  <c r="H1720" i="4"/>
  <c r="H1752" i="4"/>
  <c r="H1768" i="4"/>
  <c r="H1784" i="4"/>
  <c r="H1832" i="4"/>
  <c r="H1864" i="4"/>
  <c r="H1912" i="4"/>
  <c r="H1928" i="4"/>
  <c r="H1960" i="4"/>
  <c r="H1976" i="4"/>
  <c r="H2008" i="4"/>
  <c r="H2024" i="4"/>
  <c r="H2056" i="4"/>
  <c r="H2072" i="4"/>
  <c r="H2088" i="4"/>
  <c r="H2136" i="4"/>
  <c r="H2152" i="4"/>
  <c r="H2168" i="4"/>
  <c r="H2200" i="4"/>
  <c r="H2216" i="4"/>
  <c r="H2248" i="4"/>
  <c r="H2296" i="4"/>
  <c r="H956" i="4"/>
  <c r="H972" i="4"/>
  <c r="H988" i="4"/>
  <c r="H1004" i="4"/>
  <c r="H1020" i="4"/>
  <c r="H1036" i="4"/>
  <c r="H1052" i="4"/>
  <c r="H1068" i="4"/>
  <c r="H1084" i="4"/>
  <c r="H1100" i="4"/>
  <c r="H1116" i="4"/>
  <c r="H1132" i="4"/>
  <c r="H1148" i="4"/>
  <c r="H1164" i="4"/>
  <c r="H1180" i="4"/>
  <c r="H1196" i="4"/>
  <c r="H1212" i="4"/>
  <c r="H1228" i="4"/>
  <c r="H1244" i="4"/>
  <c r="H1260" i="4"/>
  <c r="H1276" i="4"/>
  <c r="H1292" i="4"/>
  <c r="H1308" i="4"/>
  <c r="H1324" i="4"/>
  <c r="H1340" i="4"/>
  <c r="H1356" i="4"/>
  <c r="H1372" i="4"/>
  <c r="H1388" i="4"/>
  <c r="H1404" i="4"/>
  <c r="H1420" i="4"/>
  <c r="H1436" i="4"/>
  <c r="H1452" i="4"/>
  <c r="H1468" i="4"/>
  <c r="H1484" i="4"/>
  <c r="H1500" i="4"/>
  <c r="H1516" i="4"/>
  <c r="H1532" i="4"/>
  <c r="H1548" i="4"/>
  <c r="H1564" i="4"/>
  <c r="H1580" i="4"/>
  <c r="H1581" i="4"/>
  <c r="H1596" i="4"/>
  <c r="H1612" i="4"/>
  <c r="H1628" i="4"/>
  <c r="H1644" i="4"/>
  <c r="H1660" i="4"/>
  <c r="H1676" i="4"/>
  <c r="H1692" i="4"/>
  <c r="H1708" i="4"/>
  <c r="H1724" i="4"/>
  <c r="H1740" i="4"/>
  <c r="H1756" i="4"/>
  <c r="H1772" i="4"/>
  <c r="H1788" i="4"/>
  <c r="H1804" i="4"/>
  <c r="H1820" i="4"/>
  <c r="H1836" i="4"/>
  <c r="H1852" i="4"/>
  <c r="H1868" i="4"/>
  <c r="H1884" i="4"/>
  <c r="H1900" i="4"/>
  <c r="H1916" i="4"/>
  <c r="H1932" i="4"/>
  <c r="H1948" i="4"/>
  <c r="H1964" i="4"/>
  <c r="H1980" i="4"/>
  <c r="H1996" i="4"/>
  <c r="H2012" i="4"/>
  <c r="H2028" i="4"/>
  <c r="H2044" i="4"/>
  <c r="H2060" i="4"/>
  <c r="H2076" i="4"/>
  <c r="H2092" i="4"/>
  <c r="H2108" i="4"/>
  <c r="H2124" i="4"/>
  <c r="H2140" i="4"/>
  <c r="H2156" i="4"/>
  <c r="H2172" i="4"/>
  <c r="H2188" i="4"/>
  <c r="H2204" i="4"/>
  <c r="H2220" i="4"/>
  <c r="H2236" i="4"/>
  <c r="H2252" i="4"/>
  <c r="H2272" i="4"/>
  <c r="H2300" i="4"/>
  <c r="H1008" i="4"/>
  <c r="H1024" i="4"/>
  <c r="H1104" i="4"/>
  <c r="H1120" i="4"/>
  <c r="H1121" i="4"/>
  <c r="H1200" i="4"/>
  <c r="H1216" i="4"/>
  <c r="H1296" i="4"/>
  <c r="H1392" i="4"/>
  <c r="H1408" i="4"/>
  <c r="H1488" i="4"/>
  <c r="H1504" i="4"/>
  <c r="H1584" i="4"/>
  <c r="H1648" i="4"/>
  <c r="H1680" i="4"/>
  <c r="H1872" i="4"/>
  <c r="H1888" i="4"/>
  <c r="H1968" i="4"/>
  <c r="H1984" i="4"/>
  <c r="H2064" i="4"/>
  <c r="H2080" i="4"/>
  <c r="H2160" i="4"/>
  <c r="H2176" i="4"/>
  <c r="H2264" i="4"/>
  <c r="H996" i="4"/>
  <c r="H1012" i="4"/>
  <c r="H1028" i="4"/>
  <c r="H1044" i="4"/>
  <c r="H1045" i="4"/>
  <c r="H1076" i="4"/>
  <c r="H1092" i="4"/>
  <c r="H1108" i="4"/>
  <c r="H1140" i="4"/>
  <c r="H1156" i="4"/>
  <c r="H1172" i="4"/>
  <c r="H1188" i="4"/>
  <c r="H1204" i="4"/>
  <c r="H1220" i="4"/>
  <c r="H1236" i="4"/>
  <c r="H1284" i="4"/>
  <c r="H1300" i="4"/>
  <c r="H1316" i="4"/>
  <c r="H1332" i="4"/>
  <c r="H1364" i="4"/>
  <c r="H1380" i="4"/>
  <c r="H1396" i="4"/>
  <c r="H1409" i="4"/>
  <c r="H1412" i="4"/>
  <c r="H1428" i="4"/>
  <c r="H1460" i="4"/>
  <c r="H1476" i="4"/>
  <c r="H1492" i="4"/>
  <c r="H1524" i="4"/>
  <c r="H1540" i="4"/>
  <c r="H1556" i="4"/>
  <c r="H1572" i="4"/>
  <c r="H1573" i="4"/>
  <c r="H1588" i="4"/>
  <c r="H1589" i="4"/>
  <c r="H1604" i="4"/>
  <c r="H1620" i="4"/>
  <c r="H1652" i="4"/>
  <c r="H1668" i="4"/>
  <c r="H1684" i="4"/>
  <c r="H1716" i="4"/>
  <c r="H1764" i="4"/>
  <c r="H1780" i="4"/>
  <c r="H1796" i="4"/>
  <c r="H1812" i="4"/>
  <c r="H1828" i="4"/>
  <c r="H1844" i="4"/>
  <c r="H1860" i="4"/>
  <c r="H1876" i="4"/>
  <c r="H1892" i="4"/>
  <c r="H1908" i="4"/>
  <c r="H1940" i="4"/>
  <c r="H1956" i="4"/>
  <c r="H1972" i="4"/>
  <c r="H1988" i="4"/>
  <c r="H2004" i="4"/>
  <c r="H2036" i="4"/>
  <c r="H2052" i="4"/>
  <c r="H2068" i="4"/>
  <c r="H2100" i="4"/>
  <c r="H2116" i="4"/>
  <c r="H2148" i="4"/>
  <c r="H2164" i="4"/>
  <c r="H2180" i="4"/>
  <c r="H2196" i="4"/>
  <c r="H2212" i="4"/>
  <c r="H2244" i="4"/>
  <c r="H2256" i="4"/>
  <c r="H2268" i="4"/>
  <c r="H2292" i="4"/>
  <c r="J2242" i="4"/>
  <c r="J2249" i="4"/>
  <c r="J2258" i="4"/>
  <c r="J2265" i="4"/>
  <c r="J2274" i="4"/>
  <c r="J2281" i="4"/>
  <c r="J2290" i="4"/>
  <c r="J2297" i="4"/>
  <c r="J2306" i="4"/>
  <c r="J2254" i="4"/>
  <c r="J2270" i="4"/>
  <c r="J2286" i="4"/>
  <c r="J2302" i="4"/>
  <c r="J2246" i="4"/>
  <c r="J2253" i="4"/>
  <c r="J2262" i="4"/>
  <c r="J2269" i="4"/>
  <c r="J2278" i="4"/>
  <c r="J2285" i="4"/>
  <c r="J2294" i="4"/>
  <c r="J2301" i="4"/>
  <c r="J2310" i="4"/>
  <c r="S59" i="9"/>
  <c r="S60" i="9"/>
  <c r="S19" i="9"/>
  <c r="S23" i="9"/>
  <c r="S27" i="9"/>
  <c r="S31" i="9"/>
  <c r="S35" i="9"/>
  <c r="S39" i="9"/>
  <c r="S43" i="9"/>
  <c r="S47" i="9"/>
  <c r="S51" i="9"/>
  <c r="S55" i="9"/>
  <c r="S14" i="9"/>
  <c r="S18" i="9"/>
  <c r="S22" i="9"/>
  <c r="S26" i="9"/>
  <c r="S30" i="9"/>
  <c r="S34" i="9"/>
  <c r="S38" i="9"/>
  <c r="S42" i="9"/>
  <c r="S46" i="9"/>
  <c r="S50" i="9"/>
  <c r="S54" i="9"/>
  <c r="S58" i="9"/>
  <c r="S17" i="9"/>
  <c r="S21" i="9"/>
  <c r="S25" i="9"/>
  <c r="S29" i="9"/>
  <c r="S33" i="9"/>
  <c r="S37" i="9"/>
  <c r="S41" i="9"/>
  <c r="S45" i="9"/>
  <c r="S49" i="9"/>
  <c r="S53" i="9"/>
  <c r="S57" i="9"/>
  <c r="S61" i="9"/>
  <c r="S16" i="9"/>
  <c r="S20" i="9"/>
  <c r="S24" i="9"/>
  <c r="S28" i="9"/>
  <c r="S32" i="9"/>
  <c r="S36" i="9"/>
  <c r="S40" i="9"/>
  <c r="S44" i="9"/>
  <c r="S48" i="9"/>
  <c r="S52" i="9"/>
  <c r="S56" i="9"/>
  <c r="B166" i="11"/>
  <c r="B8" i="11"/>
  <c r="B12" i="11"/>
  <c r="B16" i="11"/>
  <c r="B20" i="11"/>
  <c r="B5" i="11"/>
  <c r="B9" i="11"/>
  <c r="B13" i="11"/>
  <c r="B17" i="11"/>
  <c r="B21" i="11"/>
  <c r="B147" i="11"/>
  <c r="B159" i="11"/>
  <c r="D160" i="11"/>
  <c r="B160" i="11" s="1"/>
  <c r="B154" i="11"/>
  <c r="B144" i="11"/>
  <c r="B149" i="11"/>
  <c r="B145" i="11"/>
  <c r="C148" i="11"/>
  <c r="B148" i="11" s="1"/>
  <c r="B146" i="11"/>
  <c r="B143" i="11"/>
  <c r="F119" i="11"/>
  <c r="B115" i="11"/>
  <c r="B121" i="11"/>
  <c r="C120" i="11"/>
  <c r="B127" i="11"/>
  <c r="B92" i="11"/>
  <c r="B97" i="11"/>
  <c r="B101" i="11"/>
  <c r="B105" i="11"/>
  <c r="B114" i="11"/>
  <c r="B118" i="11"/>
  <c r="B116" i="11"/>
  <c r="B128" i="11"/>
  <c r="B117" i="11"/>
  <c r="C113" i="11"/>
  <c r="B113" i="11" s="1"/>
  <c r="B109" i="11"/>
  <c r="B126" i="11"/>
  <c r="B132" i="11"/>
  <c r="B136" i="11"/>
  <c r="B140" i="11"/>
  <c r="B150" i="11"/>
  <c r="B155" i="11"/>
  <c r="B169" i="11"/>
  <c r="B94" i="11"/>
  <c r="B99" i="11"/>
  <c r="B103" i="11"/>
  <c r="B107" i="11"/>
  <c r="B111" i="11"/>
  <c r="B124" i="11"/>
  <c r="B130" i="11"/>
  <c r="B134" i="11"/>
  <c r="B138" i="11"/>
  <c r="B142" i="11"/>
  <c r="B152" i="11"/>
  <c r="B157" i="11"/>
  <c r="B167" i="11"/>
  <c r="B171" i="11"/>
  <c r="B122" i="11"/>
  <c r="B76" i="11"/>
  <c r="B95" i="11"/>
  <c r="B93" i="11"/>
  <c r="B98" i="11"/>
  <c r="B102" i="11"/>
  <c r="B106" i="11"/>
  <c r="B110" i="11"/>
  <c r="B123" i="11"/>
  <c r="B129" i="11"/>
  <c r="B133" i="11"/>
  <c r="B137" i="11"/>
  <c r="B141" i="11"/>
  <c r="B151" i="11"/>
  <c r="B156" i="11"/>
  <c r="B170" i="11"/>
  <c r="B63" i="11"/>
  <c r="B96" i="11"/>
  <c r="B100" i="11"/>
  <c r="B104" i="11"/>
  <c r="B108" i="11"/>
  <c r="B112" i="11"/>
  <c r="B125" i="11"/>
  <c r="B131" i="11"/>
  <c r="B135" i="11"/>
  <c r="B139" i="11"/>
  <c r="B153" i="11"/>
  <c r="B158" i="11"/>
  <c r="B168" i="11"/>
  <c r="B172" i="11"/>
  <c r="B27" i="11"/>
  <c r="B31" i="11"/>
  <c r="B35" i="11"/>
  <c r="B39" i="11"/>
  <c r="B43" i="11"/>
  <c r="B47" i="11"/>
  <c r="B51" i="11"/>
  <c r="B55" i="11"/>
  <c r="B59" i="11"/>
  <c r="B70" i="11"/>
  <c r="B74" i="11"/>
  <c r="B79" i="11"/>
  <c r="B83" i="11"/>
  <c r="B87" i="11"/>
  <c r="B91" i="11"/>
  <c r="B25" i="11"/>
  <c r="B29" i="11"/>
  <c r="B33" i="11"/>
  <c r="B37" i="11"/>
  <c r="B41" i="11"/>
  <c r="B45" i="11"/>
  <c r="B49" i="11"/>
  <c r="B53" i="11"/>
  <c r="B57" i="11"/>
  <c r="B61" i="11"/>
  <c r="B66" i="11"/>
  <c r="B72" i="11"/>
  <c r="B77" i="11"/>
  <c r="B81" i="11"/>
  <c r="B85" i="11"/>
  <c r="B89" i="11"/>
  <c r="C67" i="11"/>
  <c r="B67" i="11" s="1"/>
  <c r="G18" i="11"/>
  <c r="B26" i="11"/>
  <c r="B30" i="11"/>
  <c r="B34" i="11"/>
  <c r="B38" i="11"/>
  <c r="B42" i="11"/>
  <c r="B46" i="11"/>
  <c r="B50" i="11"/>
  <c r="B54" i="11"/>
  <c r="B58" i="11"/>
  <c r="B62" i="11"/>
  <c r="B73" i="11"/>
  <c r="B78" i="11"/>
  <c r="B82" i="11"/>
  <c r="B86" i="11"/>
  <c r="B90" i="11"/>
  <c r="B24" i="11"/>
  <c r="B28" i="11"/>
  <c r="B32" i="11"/>
  <c r="B36" i="11"/>
  <c r="B40" i="11"/>
  <c r="B44" i="11"/>
  <c r="B48" i="11"/>
  <c r="B52" i="11"/>
  <c r="B56" i="11"/>
  <c r="B60" i="11"/>
  <c r="B65" i="11"/>
  <c r="B71" i="11"/>
  <c r="B75" i="11"/>
  <c r="B80" i="11"/>
  <c r="B84" i="11"/>
  <c r="B88" i="11"/>
  <c r="G4" i="11"/>
  <c r="L7" i="9" s="1"/>
  <c r="B68" i="11"/>
  <c r="B69" i="11"/>
  <c r="G16" i="11"/>
  <c r="B18" i="11"/>
  <c r="B64" i="11"/>
  <c r="G7" i="11"/>
  <c r="L8" i="9" s="1"/>
  <c r="G11" i="11"/>
  <c r="M9" i="9" s="1"/>
  <c r="G5" i="11"/>
  <c r="M7" i="9" s="1"/>
  <c r="G13" i="11"/>
  <c r="G17" i="11"/>
  <c r="G6" i="11"/>
  <c r="N7" i="9" s="1"/>
  <c r="G10" i="11"/>
  <c r="L144" i="5"/>
  <c r="G144" i="5" s="1"/>
  <c r="L142" i="5"/>
  <c r="G142" i="5" s="1"/>
  <c r="L146" i="5"/>
  <c r="G146" i="5" s="1"/>
  <c r="L208" i="5"/>
  <c r="G208" i="5" s="1"/>
  <c r="L212" i="5"/>
  <c r="G212" i="5" s="1"/>
  <c r="L216" i="5"/>
  <c r="G216" i="5" s="1"/>
  <c r="L220" i="5"/>
  <c r="G220" i="5" s="1"/>
  <c r="L224" i="5"/>
  <c r="G224" i="5" s="1"/>
  <c r="L228" i="5"/>
  <c r="G228" i="5" s="1"/>
  <c r="L232" i="5"/>
  <c r="G232" i="5" s="1"/>
  <c r="L236" i="5"/>
  <c r="G236" i="5" s="1"/>
  <c r="L240" i="5"/>
  <c r="G240" i="5" s="1"/>
  <c r="L244" i="5"/>
  <c r="G244" i="5" s="1"/>
  <c r="L248" i="5"/>
  <c r="G248" i="5" s="1"/>
  <c r="L252" i="5"/>
  <c r="G252" i="5" s="1"/>
  <c r="L256" i="5"/>
  <c r="G256" i="5" s="1"/>
  <c r="L260" i="5"/>
  <c r="G260" i="5" s="1"/>
  <c r="L264" i="5"/>
  <c r="G264" i="5" s="1"/>
  <c r="L268" i="5"/>
  <c r="G268" i="5" s="1"/>
  <c r="L272" i="5"/>
  <c r="G272" i="5" s="1"/>
  <c r="L276" i="5"/>
  <c r="G276" i="5" s="1"/>
  <c r="L210" i="5"/>
  <c r="G210" i="5" s="1"/>
  <c r="L214" i="5"/>
  <c r="G214" i="5" s="1"/>
  <c r="L218" i="5"/>
  <c r="G218" i="5" s="1"/>
  <c r="L222" i="5"/>
  <c r="G222" i="5" s="1"/>
  <c r="L226" i="5"/>
  <c r="G226" i="5" s="1"/>
  <c r="L230" i="5"/>
  <c r="G230" i="5" s="1"/>
  <c r="L234" i="5"/>
  <c r="G234" i="5" s="1"/>
  <c r="L238" i="5"/>
  <c r="G238" i="5" s="1"/>
  <c r="L242" i="5"/>
  <c r="G242" i="5" s="1"/>
  <c r="L246" i="5"/>
  <c r="G246" i="5" s="1"/>
  <c r="L250" i="5"/>
  <c r="G250" i="5" s="1"/>
  <c r="L254" i="5"/>
  <c r="G254" i="5" s="1"/>
  <c r="L258" i="5"/>
  <c r="G258" i="5" s="1"/>
  <c r="L262" i="5"/>
  <c r="G262" i="5" s="1"/>
  <c r="L266" i="5"/>
  <c r="G266" i="5" s="1"/>
  <c r="L270" i="5"/>
  <c r="G270" i="5" s="1"/>
  <c r="L274" i="5"/>
  <c r="G274" i="5" s="1"/>
  <c r="L278" i="5"/>
  <c r="G278" i="5" s="1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H720" i="4" l="1"/>
  <c r="T355" i="4"/>
  <c r="T1626" i="4"/>
  <c r="T1562" i="4"/>
  <c r="T650" i="4"/>
  <c r="T177" i="4"/>
  <c r="T2283" i="4"/>
  <c r="T2280" i="4"/>
  <c r="T1360" i="4"/>
  <c r="T752" i="4"/>
  <c r="T320" i="4"/>
  <c r="T1072" i="4"/>
  <c r="T864" i="4"/>
  <c r="T408" i="4"/>
  <c r="H1748" i="4"/>
  <c r="H1944" i="4"/>
  <c r="H644" i="4"/>
  <c r="T2135" i="4"/>
  <c r="T2117" i="4"/>
  <c r="V39" i="1"/>
  <c r="J39" i="1" s="1"/>
  <c r="L9" i="9"/>
  <c r="H1732" i="4"/>
  <c r="H888" i="4"/>
  <c r="H976" i="4"/>
  <c r="T186" i="4"/>
  <c r="T1619" i="4"/>
  <c r="T1578" i="4"/>
  <c r="T1274" i="4"/>
  <c r="T1025" i="4"/>
  <c r="T915" i="4"/>
  <c r="T787" i="4"/>
  <c r="T2073" i="4"/>
  <c r="T1947" i="4"/>
  <c r="T1929" i="4"/>
  <c r="T1776" i="4"/>
  <c r="T2304" i="4"/>
  <c r="T1376" i="4"/>
  <c r="H2284" i="4"/>
  <c r="M11" i="9"/>
  <c r="H1125" i="4"/>
  <c r="H1880" i="4"/>
  <c r="T483" i="4"/>
  <c r="T449" i="4"/>
  <c r="T1786" i="4"/>
  <c r="T1443" i="4"/>
  <c r="T1425" i="4"/>
  <c r="T1249" i="4"/>
  <c r="T1114" i="4"/>
  <c r="T785" i="4"/>
  <c r="T762" i="4"/>
  <c r="T275" i="4"/>
  <c r="T584" i="4"/>
  <c r="T464" i="4"/>
  <c r="T2208" i="4"/>
  <c r="H1920" i="4"/>
  <c r="V43" i="1"/>
  <c r="J43" i="1" s="1"/>
  <c r="H948" i="4"/>
  <c r="H1264" i="4"/>
  <c r="H1662" i="4"/>
  <c r="T1662" i="4"/>
  <c r="H2245" i="4"/>
  <c r="T2245" i="4"/>
  <c r="H2222" i="4"/>
  <c r="T2222" i="4"/>
  <c r="H2199" i="4"/>
  <c r="T2199" i="4"/>
  <c r="H2181" i="4"/>
  <c r="T2181" i="4"/>
  <c r="H2085" i="4"/>
  <c r="T2085" i="4"/>
  <c r="H2062" i="4"/>
  <c r="T2062" i="4"/>
  <c r="H2039" i="4"/>
  <c r="T2039" i="4"/>
  <c r="H2021" i="4"/>
  <c r="T2021" i="4"/>
  <c r="H1998" i="4"/>
  <c r="T1998" i="4"/>
  <c r="H1975" i="4"/>
  <c r="T1975" i="4"/>
  <c r="H1957" i="4"/>
  <c r="T1957" i="4"/>
  <c r="H1934" i="4"/>
  <c r="T1934" i="4"/>
  <c r="H1911" i="4"/>
  <c r="T1911" i="4"/>
  <c r="H1893" i="4"/>
  <c r="T1893" i="4"/>
  <c r="H1870" i="4"/>
  <c r="T1870" i="4"/>
  <c r="H1847" i="4"/>
  <c r="T1847" i="4"/>
  <c r="H1829" i="4"/>
  <c r="T1829" i="4"/>
  <c r="H1806" i="4"/>
  <c r="T1806" i="4"/>
  <c r="H1790" i="4"/>
  <c r="T1790" i="4"/>
  <c r="H1767" i="4"/>
  <c r="T1767" i="4"/>
  <c r="H1749" i="4"/>
  <c r="T1749" i="4"/>
  <c r="H1726" i="4"/>
  <c r="T1726" i="4"/>
  <c r="H1703" i="4"/>
  <c r="T1703" i="4"/>
  <c r="H1685" i="4"/>
  <c r="T1685" i="4"/>
  <c r="H1621" i="4"/>
  <c r="T1621" i="4"/>
  <c r="H1566" i="4"/>
  <c r="T1566" i="4"/>
  <c r="H1502" i="4"/>
  <c r="T1502" i="4"/>
  <c r="H1438" i="4"/>
  <c r="T1438" i="4"/>
  <c r="H1374" i="4"/>
  <c r="T1374" i="4"/>
  <c r="H1333" i="4"/>
  <c r="T1333" i="4"/>
  <c r="H1269" i="4"/>
  <c r="T1269" i="4"/>
  <c r="H1205" i="4"/>
  <c r="T1205" i="4"/>
  <c r="H1141" i="4"/>
  <c r="T1141" i="4"/>
  <c r="H1054" i="4"/>
  <c r="T1054" i="4"/>
  <c r="H990" i="4"/>
  <c r="T990" i="4"/>
  <c r="H926" i="4"/>
  <c r="T926" i="4"/>
  <c r="H862" i="4"/>
  <c r="T862" i="4"/>
  <c r="H821" i="4"/>
  <c r="T821" i="4"/>
  <c r="H757" i="4"/>
  <c r="T757" i="4"/>
  <c r="H693" i="4"/>
  <c r="T693" i="4"/>
  <c r="H629" i="4"/>
  <c r="T629" i="4"/>
  <c r="H583" i="4"/>
  <c r="T583" i="4"/>
  <c r="H519" i="4"/>
  <c r="T519" i="4"/>
  <c r="H455" i="4"/>
  <c r="T455" i="4"/>
  <c r="H391" i="4"/>
  <c r="T391" i="4"/>
  <c r="H327" i="4"/>
  <c r="T327" i="4"/>
  <c r="H263" i="4"/>
  <c r="T263" i="4"/>
  <c r="H199" i="4"/>
  <c r="T199" i="4"/>
  <c r="H135" i="4"/>
  <c r="T135" i="4"/>
  <c r="H71" i="4"/>
  <c r="T71" i="4"/>
  <c r="H7" i="4"/>
  <c r="T7" i="4"/>
  <c r="H2282" i="4"/>
  <c r="T2282" i="4"/>
  <c r="H2145" i="4"/>
  <c r="T2145" i="4"/>
  <c r="H2081" i="4"/>
  <c r="T2081" i="4"/>
  <c r="H2017" i="4"/>
  <c r="T2017" i="4"/>
  <c r="H1953" i="4"/>
  <c r="T1953" i="4"/>
  <c r="H2223" i="4"/>
  <c r="T2223" i="4"/>
  <c r="H2159" i="4"/>
  <c r="T2159" i="4"/>
  <c r="H2118" i="4"/>
  <c r="T2118" i="4"/>
  <c r="H2054" i="4"/>
  <c r="T2054" i="4"/>
  <c r="H1990" i="4"/>
  <c r="T1990" i="4"/>
  <c r="H1903" i="4"/>
  <c r="T1903" i="4"/>
  <c r="H1862" i="4"/>
  <c r="T1862" i="4"/>
  <c r="H1791" i="4"/>
  <c r="T1791" i="4"/>
  <c r="H1734" i="4"/>
  <c r="T1734" i="4"/>
  <c r="H1670" i="4"/>
  <c r="T1670" i="4"/>
  <c r="H1609" i="4"/>
  <c r="T1609" i="4"/>
  <c r="H1542" i="4"/>
  <c r="T1542" i="4"/>
  <c r="H1478" i="4"/>
  <c r="T1478" i="4"/>
  <c r="H1414" i="4"/>
  <c r="T1414" i="4"/>
  <c r="H1350" i="4"/>
  <c r="T1350" i="4"/>
  <c r="H1286" i="4"/>
  <c r="T1286" i="4"/>
  <c r="H1222" i="4"/>
  <c r="T1222" i="4"/>
  <c r="H1158" i="4"/>
  <c r="T1158" i="4"/>
  <c r="H1094" i="4"/>
  <c r="T1094" i="4"/>
  <c r="H1030" i="4"/>
  <c r="T1030" i="4"/>
  <c r="H966" i="4"/>
  <c r="T966" i="4"/>
  <c r="H902" i="4"/>
  <c r="T902" i="4"/>
  <c r="H838" i="4"/>
  <c r="T838" i="4"/>
  <c r="H774" i="4"/>
  <c r="T774" i="4"/>
  <c r="H710" i="4"/>
  <c r="T710" i="4"/>
  <c r="H646" i="4"/>
  <c r="T646" i="4"/>
  <c r="H582" i="4"/>
  <c r="T582" i="4"/>
  <c r="H518" i="4"/>
  <c r="T518" i="4"/>
  <c r="H454" i="4"/>
  <c r="T454" i="4"/>
  <c r="H367" i="4"/>
  <c r="T367" i="4"/>
  <c r="H303" i="4"/>
  <c r="T303" i="4"/>
  <c r="H239" i="4"/>
  <c r="T239" i="4"/>
  <c r="H198" i="4"/>
  <c r="T198" i="4"/>
  <c r="H134" i="4"/>
  <c r="T134" i="4"/>
  <c r="H70" i="4"/>
  <c r="T70" i="4"/>
  <c r="H313" i="4"/>
  <c r="T313" i="4"/>
  <c r="H178" i="4"/>
  <c r="T178" i="4"/>
  <c r="H66" i="4"/>
  <c r="T66" i="4"/>
  <c r="H2178" i="4"/>
  <c r="T2178" i="4"/>
  <c r="H2114" i="4"/>
  <c r="T2114" i="4"/>
  <c r="H1890" i="4"/>
  <c r="T1890" i="4"/>
  <c r="H1826" i="4"/>
  <c r="T1826" i="4"/>
  <c r="H1762" i="4"/>
  <c r="T1762" i="4"/>
  <c r="H1691" i="4"/>
  <c r="T1691" i="4"/>
  <c r="H1627" i="4"/>
  <c r="T1627" i="4"/>
  <c r="H1570" i="4"/>
  <c r="T1570" i="4"/>
  <c r="H1506" i="4"/>
  <c r="T1506" i="4"/>
  <c r="H1442" i="4"/>
  <c r="T1442" i="4"/>
  <c r="H1385" i="4"/>
  <c r="T1385" i="4"/>
  <c r="H1321" i="4"/>
  <c r="T1321" i="4"/>
  <c r="H1257" i="4"/>
  <c r="T1257" i="4"/>
  <c r="H1170" i="4"/>
  <c r="T1170" i="4"/>
  <c r="H1113" i="4"/>
  <c r="T1113" i="4"/>
  <c r="H1051" i="4"/>
  <c r="T1051" i="4"/>
  <c r="H1017" i="4"/>
  <c r="T1017" i="4"/>
  <c r="H953" i="4"/>
  <c r="T953" i="4"/>
  <c r="H889" i="4"/>
  <c r="T889" i="4"/>
  <c r="H825" i="4"/>
  <c r="T825" i="4"/>
  <c r="H761" i="4"/>
  <c r="T761" i="4"/>
  <c r="H697" i="4"/>
  <c r="T697" i="4"/>
  <c r="H633" i="4"/>
  <c r="T633" i="4"/>
  <c r="H569" i="4"/>
  <c r="T569" i="4"/>
  <c r="H505" i="4"/>
  <c r="T505" i="4"/>
  <c r="H441" i="4"/>
  <c r="T441" i="4"/>
  <c r="H377" i="4"/>
  <c r="T377" i="4"/>
  <c r="H235" i="4"/>
  <c r="T235" i="4"/>
  <c r="H2285" i="4"/>
  <c r="T2285" i="4"/>
  <c r="H2253" i="4"/>
  <c r="T2253" i="4"/>
  <c r="H2302" i="4"/>
  <c r="T2302" i="4"/>
  <c r="H2290" i="4"/>
  <c r="T2290" i="4"/>
  <c r="H2258" i="4"/>
  <c r="T2258" i="4"/>
  <c r="H2279" i="4"/>
  <c r="T2279" i="4"/>
  <c r="H2234" i="4"/>
  <c r="T2234" i="4"/>
  <c r="H2215" i="4"/>
  <c r="T2215" i="4"/>
  <c r="H2197" i="4"/>
  <c r="T2197" i="4"/>
  <c r="H2174" i="4"/>
  <c r="T2174" i="4"/>
  <c r="H2078" i="4"/>
  <c r="T2078" i="4"/>
  <c r="H2055" i="4"/>
  <c r="T2055" i="4"/>
  <c r="H2037" i="4"/>
  <c r="T2037" i="4"/>
  <c r="H2014" i="4"/>
  <c r="T2014" i="4"/>
  <c r="H1991" i="4"/>
  <c r="T1991" i="4"/>
  <c r="H1973" i="4"/>
  <c r="T1973" i="4"/>
  <c r="H1950" i="4"/>
  <c r="T1950" i="4"/>
  <c r="H1927" i="4"/>
  <c r="T1927" i="4"/>
  <c r="H1909" i="4"/>
  <c r="T1909" i="4"/>
  <c r="H1886" i="4"/>
  <c r="T1886" i="4"/>
  <c r="H1863" i="4"/>
  <c r="T1863" i="4"/>
  <c r="H1845" i="4"/>
  <c r="T1845" i="4"/>
  <c r="H1822" i="4"/>
  <c r="T1822" i="4"/>
  <c r="H1799" i="4"/>
  <c r="T1799" i="4"/>
  <c r="H1783" i="4"/>
  <c r="T1783" i="4"/>
  <c r="H1765" i="4"/>
  <c r="T1765" i="4"/>
  <c r="H1742" i="4"/>
  <c r="T1742" i="4"/>
  <c r="H1719" i="4"/>
  <c r="T1719" i="4"/>
  <c r="H1701" i="4"/>
  <c r="T1701" i="4"/>
  <c r="H1678" i="4"/>
  <c r="T1678" i="4"/>
  <c r="H1655" i="4"/>
  <c r="T1655" i="4"/>
  <c r="H1637" i="4"/>
  <c r="T1637" i="4"/>
  <c r="H1614" i="4"/>
  <c r="T1614" i="4"/>
  <c r="H1591" i="4"/>
  <c r="T1591" i="4"/>
  <c r="H1559" i="4"/>
  <c r="T1559" i="4"/>
  <c r="H1541" i="4"/>
  <c r="T1541" i="4"/>
  <c r="H1518" i="4"/>
  <c r="T1518" i="4"/>
  <c r="H1495" i="4"/>
  <c r="T1495" i="4"/>
  <c r="H1477" i="4"/>
  <c r="T1477" i="4"/>
  <c r="H1454" i="4"/>
  <c r="T1454" i="4"/>
  <c r="H1431" i="4"/>
  <c r="T1431" i="4"/>
  <c r="H1413" i="4"/>
  <c r="T1413" i="4"/>
  <c r="H1390" i="4"/>
  <c r="T1390" i="4"/>
  <c r="H1367" i="4"/>
  <c r="T1367" i="4"/>
  <c r="H1349" i="4"/>
  <c r="T1349" i="4"/>
  <c r="H1326" i="4"/>
  <c r="T1326" i="4"/>
  <c r="H1303" i="4"/>
  <c r="T1303" i="4"/>
  <c r="H1285" i="4"/>
  <c r="T1285" i="4"/>
  <c r="H1262" i="4"/>
  <c r="T1262" i="4"/>
  <c r="H1239" i="4"/>
  <c r="T1239" i="4"/>
  <c r="H1221" i="4"/>
  <c r="T1221" i="4"/>
  <c r="H1198" i="4"/>
  <c r="T1198" i="4"/>
  <c r="H1175" i="4"/>
  <c r="T1175" i="4"/>
  <c r="H1157" i="4"/>
  <c r="T1157" i="4"/>
  <c r="H1134" i="4"/>
  <c r="T1134" i="4"/>
  <c r="H1111" i="4"/>
  <c r="T1111" i="4"/>
  <c r="H1093" i="4"/>
  <c r="T1093" i="4"/>
  <c r="H1070" i="4"/>
  <c r="T1070" i="4"/>
  <c r="H1047" i="4"/>
  <c r="T1047" i="4"/>
  <c r="H1029" i="4"/>
  <c r="T1029" i="4"/>
  <c r="H1006" i="4"/>
  <c r="T1006" i="4"/>
  <c r="H983" i="4"/>
  <c r="T983" i="4"/>
  <c r="H965" i="4"/>
  <c r="T965" i="4"/>
  <c r="H942" i="4"/>
  <c r="T942" i="4"/>
  <c r="H919" i="4"/>
  <c r="T919" i="4"/>
  <c r="H901" i="4"/>
  <c r="T901" i="4"/>
  <c r="H878" i="4"/>
  <c r="T878" i="4"/>
  <c r="H855" i="4"/>
  <c r="T855" i="4"/>
  <c r="H837" i="4"/>
  <c r="T837" i="4"/>
  <c r="H814" i="4"/>
  <c r="T814" i="4"/>
  <c r="H791" i="4"/>
  <c r="T791" i="4"/>
  <c r="H773" i="4"/>
  <c r="T773" i="4"/>
  <c r="H750" i="4"/>
  <c r="T750" i="4"/>
  <c r="H727" i="4"/>
  <c r="T727" i="4"/>
  <c r="H709" i="4"/>
  <c r="T709" i="4"/>
  <c r="H686" i="4"/>
  <c r="T686" i="4"/>
  <c r="H663" i="4"/>
  <c r="T663" i="4"/>
  <c r="H645" i="4"/>
  <c r="T645" i="4"/>
  <c r="H622" i="4"/>
  <c r="T622" i="4"/>
  <c r="H599" i="4"/>
  <c r="T599" i="4"/>
  <c r="H581" i="4"/>
  <c r="T581" i="4"/>
  <c r="H558" i="4"/>
  <c r="T558" i="4"/>
  <c r="H535" i="4"/>
  <c r="T535" i="4"/>
  <c r="H517" i="4"/>
  <c r="T517" i="4"/>
  <c r="H494" i="4"/>
  <c r="T494" i="4"/>
  <c r="H471" i="4"/>
  <c r="T471" i="4"/>
  <c r="H453" i="4"/>
  <c r="T453" i="4"/>
  <c r="H430" i="4"/>
  <c r="T430" i="4"/>
  <c r="H407" i="4"/>
  <c r="T407" i="4"/>
  <c r="H389" i="4"/>
  <c r="T389" i="4"/>
  <c r="H366" i="4"/>
  <c r="T366" i="4"/>
  <c r="H343" i="4"/>
  <c r="T343" i="4"/>
  <c r="H325" i="4"/>
  <c r="T325" i="4"/>
  <c r="H302" i="4"/>
  <c r="T302" i="4"/>
  <c r="H279" i="4"/>
  <c r="T279" i="4"/>
  <c r="H261" i="4"/>
  <c r="T261" i="4"/>
  <c r="H238" i="4"/>
  <c r="T238" i="4"/>
  <c r="H215" i="4"/>
  <c r="T215" i="4"/>
  <c r="H197" i="4"/>
  <c r="T197" i="4"/>
  <c r="H174" i="4"/>
  <c r="T174" i="4"/>
  <c r="H151" i="4"/>
  <c r="T151" i="4"/>
  <c r="H133" i="4"/>
  <c r="T133" i="4"/>
  <c r="H110" i="4"/>
  <c r="T110" i="4"/>
  <c r="H87" i="4"/>
  <c r="T87" i="4"/>
  <c r="H69" i="4"/>
  <c r="T69" i="4"/>
  <c r="H46" i="4"/>
  <c r="T46" i="4"/>
  <c r="H23" i="4"/>
  <c r="T23" i="4"/>
  <c r="H2298" i="4"/>
  <c r="T2298" i="4"/>
  <c r="H2161" i="4"/>
  <c r="T2161" i="4"/>
  <c r="H2138" i="4"/>
  <c r="T2138" i="4"/>
  <c r="H2115" i="4"/>
  <c r="T2115" i="4"/>
  <c r="H2097" i="4"/>
  <c r="T2097" i="4"/>
  <c r="H2074" i="4"/>
  <c r="T2074" i="4"/>
  <c r="H2051" i="4"/>
  <c r="T2051" i="4"/>
  <c r="H2033" i="4"/>
  <c r="T2033" i="4"/>
  <c r="H2010" i="4"/>
  <c r="T2010" i="4"/>
  <c r="H1987" i="4"/>
  <c r="T1987" i="4"/>
  <c r="H1969" i="4"/>
  <c r="T1969" i="4"/>
  <c r="H1946" i="4"/>
  <c r="T1946" i="4"/>
  <c r="H1923" i="4"/>
  <c r="T1923" i="4"/>
  <c r="H2303" i="4"/>
  <c r="T2303" i="4"/>
  <c r="H2239" i="4"/>
  <c r="T2239" i="4"/>
  <c r="H2221" i="4"/>
  <c r="T2221" i="4"/>
  <c r="H2198" i="4"/>
  <c r="T2198" i="4"/>
  <c r="H2175" i="4"/>
  <c r="T2175" i="4"/>
  <c r="H2157" i="4"/>
  <c r="T2157" i="4"/>
  <c r="H2134" i="4"/>
  <c r="T2134" i="4"/>
  <c r="H2111" i="4"/>
  <c r="T2111" i="4"/>
  <c r="H2093" i="4"/>
  <c r="T2093" i="4"/>
  <c r="H2070" i="4"/>
  <c r="T2070" i="4"/>
  <c r="H2047" i="4"/>
  <c r="T2047" i="4"/>
  <c r="H2029" i="4"/>
  <c r="T2029" i="4"/>
  <c r="H2006" i="4"/>
  <c r="T2006" i="4"/>
  <c r="H1983" i="4"/>
  <c r="T1983" i="4"/>
  <c r="H1965" i="4"/>
  <c r="T1965" i="4"/>
  <c r="H1942" i="4"/>
  <c r="T1942" i="4"/>
  <c r="H1919" i="4"/>
  <c r="T1919" i="4"/>
  <c r="H1901" i="4"/>
  <c r="T1901" i="4"/>
  <c r="H1878" i="4"/>
  <c r="T1878" i="4"/>
  <c r="H1855" i="4"/>
  <c r="T1855" i="4"/>
  <c r="H1830" i="4"/>
  <c r="T1830" i="4"/>
  <c r="H1807" i="4"/>
  <c r="T1807" i="4"/>
  <c r="H1789" i="4"/>
  <c r="T1789" i="4"/>
  <c r="H1766" i="4"/>
  <c r="T1766" i="4"/>
  <c r="H1743" i="4"/>
  <c r="T1743" i="4"/>
  <c r="H1727" i="4"/>
  <c r="T1727" i="4"/>
  <c r="H1709" i="4"/>
  <c r="T1709" i="4"/>
  <c r="H1686" i="4"/>
  <c r="T1686" i="4"/>
  <c r="H1663" i="4"/>
  <c r="T1663" i="4"/>
  <c r="H1645" i="4"/>
  <c r="T1645" i="4"/>
  <c r="H1622" i="4"/>
  <c r="T1622" i="4"/>
  <c r="H1606" i="4"/>
  <c r="T1606" i="4"/>
  <c r="H1583" i="4"/>
  <c r="T1583" i="4"/>
  <c r="H1558" i="4"/>
  <c r="T1558" i="4"/>
  <c r="H1535" i="4"/>
  <c r="T1535" i="4"/>
  <c r="H1517" i="4"/>
  <c r="T1517" i="4"/>
  <c r="H1494" i="4"/>
  <c r="T1494" i="4"/>
  <c r="H1471" i="4"/>
  <c r="T1471" i="4"/>
  <c r="H1453" i="4"/>
  <c r="T1453" i="4"/>
  <c r="H1430" i="4"/>
  <c r="T1430" i="4"/>
  <c r="H1407" i="4"/>
  <c r="T1407" i="4"/>
  <c r="H1389" i="4"/>
  <c r="T1389" i="4"/>
  <c r="H1366" i="4"/>
  <c r="T1366" i="4"/>
  <c r="H1343" i="4"/>
  <c r="T1343" i="4"/>
  <c r="H1325" i="4"/>
  <c r="T1325" i="4"/>
  <c r="H1302" i="4"/>
  <c r="T1302" i="4"/>
  <c r="H1279" i="4"/>
  <c r="T1279" i="4"/>
  <c r="H1261" i="4"/>
  <c r="T1261" i="4"/>
  <c r="H1238" i="4"/>
  <c r="T1238" i="4"/>
  <c r="H1215" i="4"/>
  <c r="T1215" i="4"/>
  <c r="H1197" i="4"/>
  <c r="T1197" i="4"/>
  <c r="H1174" i="4"/>
  <c r="T1174" i="4"/>
  <c r="H1151" i="4"/>
  <c r="T1151" i="4"/>
  <c r="H1133" i="4"/>
  <c r="T1133" i="4"/>
  <c r="H1110" i="4"/>
  <c r="T1110" i="4"/>
  <c r="H1087" i="4"/>
  <c r="T1087" i="4"/>
  <c r="H1069" i="4"/>
  <c r="T1069" i="4"/>
  <c r="H1046" i="4"/>
  <c r="T1046" i="4"/>
  <c r="H1023" i="4"/>
  <c r="T1023" i="4"/>
  <c r="H1005" i="4"/>
  <c r="T1005" i="4"/>
  <c r="H982" i="4"/>
  <c r="T982" i="4"/>
  <c r="H959" i="4"/>
  <c r="T959" i="4"/>
  <c r="H941" i="4"/>
  <c r="T941" i="4"/>
  <c r="H918" i="4"/>
  <c r="T918" i="4"/>
  <c r="H895" i="4"/>
  <c r="T895" i="4"/>
  <c r="H877" i="4"/>
  <c r="T877" i="4"/>
  <c r="H854" i="4"/>
  <c r="T854" i="4"/>
  <c r="H831" i="4"/>
  <c r="T831" i="4"/>
  <c r="H813" i="4"/>
  <c r="T813" i="4"/>
  <c r="H790" i="4"/>
  <c r="T790" i="4"/>
  <c r="H767" i="4"/>
  <c r="T767" i="4"/>
  <c r="H749" i="4"/>
  <c r="T749" i="4"/>
  <c r="H726" i="4"/>
  <c r="T726" i="4"/>
  <c r="H703" i="4"/>
  <c r="T703" i="4"/>
  <c r="H685" i="4"/>
  <c r="T685" i="4"/>
  <c r="H662" i="4"/>
  <c r="T662" i="4"/>
  <c r="H639" i="4"/>
  <c r="T639" i="4"/>
  <c r="H621" i="4"/>
  <c r="T621" i="4"/>
  <c r="H598" i="4"/>
  <c r="T598" i="4"/>
  <c r="H575" i="4"/>
  <c r="T575" i="4"/>
  <c r="H557" i="4"/>
  <c r="T557" i="4"/>
  <c r="H534" i="4"/>
  <c r="T534" i="4"/>
  <c r="H511" i="4"/>
  <c r="T511" i="4"/>
  <c r="H493" i="4"/>
  <c r="T493" i="4"/>
  <c r="H470" i="4"/>
  <c r="T470" i="4"/>
  <c r="H447" i="4"/>
  <c r="T447" i="4"/>
  <c r="H429" i="4"/>
  <c r="T429" i="4"/>
  <c r="H406" i="4"/>
  <c r="T406" i="4"/>
  <c r="H383" i="4"/>
  <c r="T383" i="4"/>
  <c r="H365" i="4"/>
  <c r="T365" i="4"/>
  <c r="H342" i="4"/>
  <c r="T342" i="4"/>
  <c r="H319" i="4"/>
  <c r="T319" i="4"/>
  <c r="H301" i="4"/>
  <c r="T301" i="4"/>
  <c r="H278" i="4"/>
  <c r="T278" i="4"/>
  <c r="H255" i="4"/>
  <c r="T255" i="4"/>
  <c r="H237" i="4"/>
  <c r="T237" i="4"/>
  <c r="H214" i="4"/>
  <c r="T214" i="4"/>
  <c r="H191" i="4"/>
  <c r="T191" i="4"/>
  <c r="H173" i="4"/>
  <c r="T173" i="4"/>
  <c r="H150" i="4"/>
  <c r="T150" i="4"/>
  <c r="H127" i="4"/>
  <c r="T127" i="4"/>
  <c r="H109" i="4"/>
  <c r="T109" i="4"/>
  <c r="H86" i="4"/>
  <c r="T86" i="4"/>
  <c r="H63" i="4"/>
  <c r="T63" i="4"/>
  <c r="H45" i="4"/>
  <c r="T45" i="4"/>
  <c r="H22" i="4"/>
  <c r="T22" i="4"/>
  <c r="H297" i="4"/>
  <c r="T297" i="4"/>
  <c r="H251" i="4"/>
  <c r="T251" i="4"/>
  <c r="H201" i="4"/>
  <c r="T201" i="4"/>
  <c r="H171" i="4"/>
  <c r="T171" i="4"/>
  <c r="H130" i="4"/>
  <c r="T130" i="4"/>
  <c r="H105" i="4"/>
  <c r="T105" i="4"/>
  <c r="H59" i="4"/>
  <c r="T59" i="4"/>
  <c r="H9" i="4"/>
  <c r="T9" i="4"/>
  <c r="H2235" i="4"/>
  <c r="T2235" i="4"/>
  <c r="H2217" i="4"/>
  <c r="T2217" i="4"/>
  <c r="H2194" i="4"/>
  <c r="T2194" i="4"/>
  <c r="H2171" i="4"/>
  <c r="T2171" i="4"/>
  <c r="H2153" i="4"/>
  <c r="T2153" i="4"/>
  <c r="H2130" i="4"/>
  <c r="T2130" i="4"/>
  <c r="H2107" i="4"/>
  <c r="T2107" i="4"/>
  <c r="H1906" i="4"/>
  <c r="T1906" i="4"/>
  <c r="H1883" i="4"/>
  <c r="T1883" i="4"/>
  <c r="H1865" i="4"/>
  <c r="T1865" i="4"/>
  <c r="H1842" i="4"/>
  <c r="T1842" i="4"/>
  <c r="H1819" i="4"/>
  <c r="T1819" i="4"/>
  <c r="H1801" i="4"/>
  <c r="T1801" i="4"/>
  <c r="H1778" i="4"/>
  <c r="T1778" i="4"/>
  <c r="H1755" i="4"/>
  <c r="T1755" i="4"/>
  <c r="H1730" i="4"/>
  <c r="T1730" i="4"/>
  <c r="H1707" i="4"/>
  <c r="T1707" i="4"/>
  <c r="H1689" i="4"/>
  <c r="T1689" i="4"/>
  <c r="H1666" i="4"/>
  <c r="T1666" i="4"/>
  <c r="H1643" i="4"/>
  <c r="T1643" i="4"/>
  <c r="H1625" i="4"/>
  <c r="T1625" i="4"/>
  <c r="H1595" i="4"/>
  <c r="T1595" i="4"/>
  <c r="H1579" i="4"/>
  <c r="T1579" i="4"/>
  <c r="H1563" i="4"/>
  <c r="T1563" i="4"/>
  <c r="H1545" i="4"/>
  <c r="T1545" i="4"/>
  <c r="H1522" i="4"/>
  <c r="T1522" i="4"/>
  <c r="H1499" i="4"/>
  <c r="T1499" i="4"/>
  <c r="H1481" i="4"/>
  <c r="T1481" i="4"/>
  <c r="H1458" i="4"/>
  <c r="T1458" i="4"/>
  <c r="H1435" i="4"/>
  <c r="T1435" i="4"/>
  <c r="H1417" i="4"/>
  <c r="T1417" i="4"/>
  <c r="H1401" i="4"/>
  <c r="T1401" i="4"/>
  <c r="H1378" i="4"/>
  <c r="T1378" i="4"/>
  <c r="H1355" i="4"/>
  <c r="T1355" i="4"/>
  <c r="H1337" i="4"/>
  <c r="T1337" i="4"/>
  <c r="H1314" i="4"/>
  <c r="T1314" i="4"/>
  <c r="H1291" i="4"/>
  <c r="T1291" i="4"/>
  <c r="H1273" i="4"/>
  <c r="T1273" i="4"/>
  <c r="H1250" i="4"/>
  <c r="T1250" i="4"/>
  <c r="H1227" i="4"/>
  <c r="T1227" i="4"/>
  <c r="H1209" i="4"/>
  <c r="T1209" i="4"/>
  <c r="H1186" i="4"/>
  <c r="T1186" i="4"/>
  <c r="H1163" i="4"/>
  <c r="T1163" i="4"/>
  <c r="H1145" i="4"/>
  <c r="T1145" i="4"/>
  <c r="H1106" i="4"/>
  <c r="T1106" i="4"/>
  <c r="H1083" i="4"/>
  <c r="T1083" i="4"/>
  <c r="H1065" i="4"/>
  <c r="T1065" i="4"/>
  <c r="H1049" i="4"/>
  <c r="T1049" i="4"/>
  <c r="H1033" i="4"/>
  <c r="T1033" i="4"/>
  <c r="H1010" i="4"/>
  <c r="T1010" i="4"/>
  <c r="H987" i="4"/>
  <c r="T987" i="4"/>
  <c r="H969" i="4"/>
  <c r="T969" i="4"/>
  <c r="H946" i="4"/>
  <c r="T946" i="4"/>
  <c r="H923" i="4"/>
  <c r="T923" i="4"/>
  <c r="H905" i="4"/>
  <c r="T905" i="4"/>
  <c r="H882" i="4"/>
  <c r="T882" i="4"/>
  <c r="H859" i="4"/>
  <c r="T859" i="4"/>
  <c r="H841" i="4"/>
  <c r="T841" i="4"/>
  <c r="H818" i="4"/>
  <c r="T818" i="4"/>
  <c r="H795" i="4"/>
  <c r="T795" i="4"/>
  <c r="H777" i="4"/>
  <c r="T777" i="4"/>
  <c r="H754" i="4"/>
  <c r="T754" i="4"/>
  <c r="H731" i="4"/>
  <c r="T731" i="4"/>
  <c r="H713" i="4"/>
  <c r="T713" i="4"/>
  <c r="H690" i="4"/>
  <c r="T690" i="4"/>
  <c r="H667" i="4"/>
  <c r="T667" i="4"/>
  <c r="H649" i="4"/>
  <c r="T649" i="4"/>
  <c r="H626" i="4"/>
  <c r="T626" i="4"/>
  <c r="H603" i="4"/>
  <c r="T603" i="4"/>
  <c r="H585" i="4"/>
  <c r="T585" i="4"/>
  <c r="H562" i="4"/>
  <c r="T562" i="4"/>
  <c r="H539" i="4"/>
  <c r="T539" i="4"/>
  <c r="H521" i="4"/>
  <c r="T521" i="4"/>
  <c r="H498" i="4"/>
  <c r="T498" i="4"/>
  <c r="H475" i="4"/>
  <c r="T475" i="4"/>
  <c r="H457" i="4"/>
  <c r="T457" i="4"/>
  <c r="H434" i="4"/>
  <c r="T434" i="4"/>
  <c r="H411" i="4"/>
  <c r="T411" i="4"/>
  <c r="H393" i="4"/>
  <c r="T393" i="4"/>
  <c r="H370" i="4"/>
  <c r="T370" i="4"/>
  <c r="H347" i="4"/>
  <c r="T347" i="4"/>
  <c r="H329" i="4"/>
  <c r="T329" i="4"/>
  <c r="H299" i="4"/>
  <c r="T299" i="4"/>
  <c r="H258" i="4"/>
  <c r="T258" i="4"/>
  <c r="H226" i="4"/>
  <c r="T226" i="4"/>
  <c r="H169" i="4"/>
  <c r="T169" i="4"/>
  <c r="H107" i="4"/>
  <c r="T107" i="4"/>
  <c r="H73" i="4"/>
  <c r="T73" i="4"/>
  <c r="H25" i="4"/>
  <c r="T25" i="4"/>
  <c r="H2294" i="4"/>
  <c r="T2294" i="4"/>
  <c r="H2254" i="4"/>
  <c r="T2254" i="4"/>
  <c r="H2265" i="4"/>
  <c r="T2265" i="4"/>
  <c r="H1639" i="4"/>
  <c r="T1639" i="4"/>
  <c r="H1598" i="4"/>
  <c r="T1598" i="4"/>
  <c r="H1525" i="4"/>
  <c r="T1525" i="4"/>
  <c r="H1461" i="4"/>
  <c r="T1461" i="4"/>
  <c r="H1397" i="4"/>
  <c r="T1397" i="4"/>
  <c r="H1310" i="4"/>
  <c r="T1310" i="4"/>
  <c r="H1246" i="4"/>
  <c r="T1246" i="4"/>
  <c r="H1182" i="4"/>
  <c r="T1182" i="4"/>
  <c r="H1118" i="4"/>
  <c r="T1118" i="4"/>
  <c r="H1077" i="4"/>
  <c r="T1077" i="4"/>
  <c r="H1013" i="4"/>
  <c r="T1013" i="4"/>
  <c r="H949" i="4"/>
  <c r="T949" i="4"/>
  <c r="H885" i="4"/>
  <c r="T885" i="4"/>
  <c r="H798" i="4"/>
  <c r="T798" i="4"/>
  <c r="H734" i="4"/>
  <c r="T734" i="4"/>
  <c r="H670" i="4"/>
  <c r="T670" i="4"/>
  <c r="H606" i="4"/>
  <c r="T606" i="4"/>
  <c r="H542" i="4"/>
  <c r="T542" i="4"/>
  <c r="H478" i="4"/>
  <c r="T478" i="4"/>
  <c r="H414" i="4"/>
  <c r="T414" i="4"/>
  <c r="H350" i="4"/>
  <c r="T350" i="4"/>
  <c r="H286" i="4"/>
  <c r="T286" i="4"/>
  <c r="H222" i="4"/>
  <c r="T222" i="4"/>
  <c r="H158" i="4"/>
  <c r="T158" i="4"/>
  <c r="H94" i="4"/>
  <c r="T94" i="4"/>
  <c r="H53" i="4"/>
  <c r="T53" i="4"/>
  <c r="H2122" i="4"/>
  <c r="T2122" i="4"/>
  <c r="H2058" i="4"/>
  <c r="T2058" i="4"/>
  <c r="H1994" i="4"/>
  <c r="T1994" i="4"/>
  <c r="H1930" i="4"/>
  <c r="T1930" i="4"/>
  <c r="H2255" i="4"/>
  <c r="T2255" i="4"/>
  <c r="H2182" i="4"/>
  <c r="T2182" i="4"/>
  <c r="H2095" i="4"/>
  <c r="T2095" i="4"/>
  <c r="H2031" i="4"/>
  <c r="T2031" i="4"/>
  <c r="H1967" i="4"/>
  <c r="T1967" i="4"/>
  <c r="H1926" i="4"/>
  <c r="T1926" i="4"/>
  <c r="H1839" i="4"/>
  <c r="T1839" i="4"/>
  <c r="H1773" i="4"/>
  <c r="T1773" i="4"/>
  <c r="H1711" i="4"/>
  <c r="T1711" i="4"/>
  <c r="H1647" i="4"/>
  <c r="T1647" i="4"/>
  <c r="H1590" i="4"/>
  <c r="T1590" i="4"/>
  <c r="H1519" i="4"/>
  <c r="T1519" i="4"/>
  <c r="H1455" i="4"/>
  <c r="T1455" i="4"/>
  <c r="H1391" i="4"/>
  <c r="T1391" i="4"/>
  <c r="H1327" i="4"/>
  <c r="T1327" i="4"/>
  <c r="H1263" i="4"/>
  <c r="T1263" i="4"/>
  <c r="H1199" i="4"/>
  <c r="T1199" i="4"/>
  <c r="H1135" i="4"/>
  <c r="T1135" i="4"/>
  <c r="H1071" i="4"/>
  <c r="T1071" i="4"/>
  <c r="H1007" i="4"/>
  <c r="T1007" i="4"/>
  <c r="H925" i="4"/>
  <c r="T925" i="4"/>
  <c r="H861" i="4"/>
  <c r="T861" i="4"/>
  <c r="H797" i="4"/>
  <c r="T797" i="4"/>
  <c r="H733" i="4"/>
  <c r="T733" i="4"/>
  <c r="H669" i="4"/>
  <c r="T669" i="4"/>
  <c r="H605" i="4"/>
  <c r="T605" i="4"/>
  <c r="H541" i="4"/>
  <c r="T541" i="4"/>
  <c r="H477" i="4"/>
  <c r="T477" i="4"/>
  <c r="H413" i="4"/>
  <c r="T413" i="4"/>
  <c r="H349" i="4"/>
  <c r="T349" i="4"/>
  <c r="H285" i="4"/>
  <c r="T285" i="4"/>
  <c r="H221" i="4"/>
  <c r="T221" i="4"/>
  <c r="H157" i="4"/>
  <c r="T157" i="4"/>
  <c r="H93" i="4"/>
  <c r="T93" i="4"/>
  <c r="H29" i="4"/>
  <c r="T29" i="4"/>
  <c r="H210" i="4"/>
  <c r="T210" i="4"/>
  <c r="H34" i="4"/>
  <c r="T34" i="4"/>
  <c r="H2201" i="4"/>
  <c r="T2201" i="4"/>
  <c r="H2137" i="4"/>
  <c r="T2137" i="4"/>
  <c r="H1913" i="4"/>
  <c r="T1913" i="4"/>
  <c r="H1849" i="4"/>
  <c r="T1849" i="4"/>
  <c r="H1785" i="4"/>
  <c r="T1785" i="4"/>
  <c r="H1714" i="4"/>
  <c r="T1714" i="4"/>
  <c r="H1650" i="4"/>
  <c r="T1650" i="4"/>
  <c r="H1586" i="4"/>
  <c r="T1586" i="4"/>
  <c r="H1529" i="4"/>
  <c r="T1529" i="4"/>
  <c r="H1465" i="4"/>
  <c r="T1465" i="4"/>
  <c r="H1403" i="4"/>
  <c r="T1403" i="4"/>
  <c r="H1339" i="4"/>
  <c r="T1339" i="4"/>
  <c r="H1275" i="4"/>
  <c r="T1275" i="4"/>
  <c r="H1211" i="4"/>
  <c r="T1211" i="4"/>
  <c r="H1147" i="4"/>
  <c r="T1147" i="4"/>
  <c r="H1090" i="4"/>
  <c r="T1090" i="4"/>
  <c r="H1035" i="4"/>
  <c r="T1035" i="4"/>
  <c r="H971" i="4"/>
  <c r="T971" i="4"/>
  <c r="H907" i="4"/>
  <c r="T907" i="4"/>
  <c r="H843" i="4"/>
  <c r="T843" i="4"/>
  <c r="H779" i="4"/>
  <c r="T779" i="4"/>
  <c r="H715" i="4"/>
  <c r="T715" i="4"/>
  <c r="H674" i="4"/>
  <c r="T674" i="4"/>
  <c r="H610" i="4"/>
  <c r="T610" i="4"/>
  <c r="H523" i="4"/>
  <c r="T523" i="4"/>
  <c r="H459" i="4"/>
  <c r="T459" i="4"/>
  <c r="H395" i="4"/>
  <c r="T395" i="4"/>
  <c r="H331" i="4"/>
  <c r="T331" i="4"/>
  <c r="H265" i="4"/>
  <c r="T265" i="4"/>
  <c r="H139" i="4"/>
  <c r="T139" i="4"/>
  <c r="H27" i="4"/>
  <c r="T27" i="4"/>
  <c r="H2310" i="4"/>
  <c r="T2310" i="4"/>
  <c r="H2278" i="4"/>
  <c r="T2278" i="4"/>
  <c r="H2246" i="4"/>
  <c r="T2246" i="4"/>
  <c r="H2286" i="4"/>
  <c r="T2286" i="4"/>
  <c r="H2281" i="4"/>
  <c r="T2281" i="4"/>
  <c r="H2249" i="4"/>
  <c r="T2249" i="4"/>
  <c r="H2309" i="4"/>
  <c r="T2309" i="4"/>
  <c r="H2277" i="4"/>
  <c r="T2277" i="4"/>
  <c r="H2231" i="4"/>
  <c r="T2231" i="4"/>
  <c r="H2213" i="4"/>
  <c r="T2213" i="4"/>
  <c r="H2190" i="4"/>
  <c r="T2190" i="4"/>
  <c r="H2094" i="4"/>
  <c r="T2094" i="4"/>
  <c r="H2071" i="4"/>
  <c r="T2071" i="4"/>
  <c r="H2053" i="4"/>
  <c r="T2053" i="4"/>
  <c r="H2030" i="4"/>
  <c r="T2030" i="4"/>
  <c r="H2007" i="4"/>
  <c r="T2007" i="4"/>
  <c r="H1989" i="4"/>
  <c r="T1989" i="4"/>
  <c r="H1966" i="4"/>
  <c r="T1966" i="4"/>
  <c r="H1943" i="4"/>
  <c r="T1943" i="4"/>
  <c r="H1925" i="4"/>
  <c r="T1925" i="4"/>
  <c r="H1902" i="4"/>
  <c r="T1902" i="4"/>
  <c r="H1879" i="4"/>
  <c r="T1879" i="4"/>
  <c r="H1861" i="4"/>
  <c r="T1861" i="4"/>
  <c r="H1838" i="4"/>
  <c r="T1838" i="4"/>
  <c r="H1815" i="4"/>
  <c r="T1815" i="4"/>
  <c r="H1797" i="4"/>
  <c r="T1797" i="4"/>
  <c r="H1781" i="4"/>
  <c r="T1781" i="4"/>
  <c r="H1758" i="4"/>
  <c r="T1758" i="4"/>
  <c r="H1735" i="4"/>
  <c r="T1735" i="4"/>
  <c r="H1717" i="4"/>
  <c r="T1717" i="4"/>
  <c r="H1694" i="4"/>
  <c r="T1694" i="4"/>
  <c r="H1671" i="4"/>
  <c r="T1671" i="4"/>
  <c r="H1653" i="4"/>
  <c r="T1653" i="4"/>
  <c r="H1630" i="4"/>
  <c r="T1630" i="4"/>
  <c r="H1607" i="4"/>
  <c r="T1607" i="4"/>
  <c r="H1582" i="4"/>
  <c r="T1582" i="4"/>
  <c r="H1557" i="4"/>
  <c r="T1557" i="4"/>
  <c r="H1534" i="4"/>
  <c r="T1534" i="4"/>
  <c r="H1511" i="4"/>
  <c r="T1511" i="4"/>
  <c r="H1493" i="4"/>
  <c r="T1493" i="4"/>
  <c r="H1470" i="4"/>
  <c r="T1470" i="4"/>
  <c r="H1447" i="4"/>
  <c r="T1447" i="4"/>
  <c r="H1429" i="4"/>
  <c r="T1429" i="4"/>
  <c r="H1406" i="4"/>
  <c r="T1406" i="4"/>
  <c r="H1383" i="4"/>
  <c r="T1383" i="4"/>
  <c r="H1365" i="4"/>
  <c r="T1365" i="4"/>
  <c r="H1342" i="4"/>
  <c r="T1342" i="4"/>
  <c r="H1319" i="4"/>
  <c r="T1319" i="4"/>
  <c r="H1301" i="4"/>
  <c r="T1301" i="4"/>
  <c r="H1278" i="4"/>
  <c r="T1278" i="4"/>
  <c r="H1255" i="4"/>
  <c r="T1255" i="4"/>
  <c r="H1237" i="4"/>
  <c r="T1237" i="4"/>
  <c r="H1214" i="4"/>
  <c r="T1214" i="4"/>
  <c r="H1191" i="4"/>
  <c r="T1191" i="4"/>
  <c r="H1173" i="4"/>
  <c r="T1173" i="4"/>
  <c r="H1150" i="4"/>
  <c r="T1150" i="4"/>
  <c r="H1127" i="4"/>
  <c r="T1127" i="4"/>
  <c r="H1109" i="4"/>
  <c r="T1109" i="4"/>
  <c r="H1086" i="4"/>
  <c r="T1086" i="4"/>
  <c r="H1063" i="4"/>
  <c r="T1063" i="4"/>
  <c r="H1041" i="4"/>
  <c r="T1041" i="4"/>
  <c r="H1022" i="4"/>
  <c r="T1022" i="4"/>
  <c r="H999" i="4"/>
  <c r="T999" i="4"/>
  <c r="H981" i="4"/>
  <c r="T981" i="4"/>
  <c r="H958" i="4"/>
  <c r="T958" i="4"/>
  <c r="H935" i="4"/>
  <c r="T935" i="4"/>
  <c r="H917" i="4"/>
  <c r="T917" i="4"/>
  <c r="H894" i="4"/>
  <c r="T894" i="4"/>
  <c r="H871" i="4"/>
  <c r="T871" i="4"/>
  <c r="H853" i="4"/>
  <c r="T853" i="4"/>
  <c r="H830" i="4"/>
  <c r="T830" i="4"/>
  <c r="H807" i="4"/>
  <c r="T807" i="4"/>
  <c r="H789" i="4"/>
  <c r="T789" i="4"/>
  <c r="H766" i="4"/>
  <c r="T766" i="4"/>
  <c r="H743" i="4"/>
  <c r="T743" i="4"/>
  <c r="H725" i="4"/>
  <c r="T725" i="4"/>
  <c r="H702" i="4"/>
  <c r="T702" i="4"/>
  <c r="H679" i="4"/>
  <c r="T679" i="4"/>
  <c r="H661" i="4"/>
  <c r="T661" i="4"/>
  <c r="H638" i="4"/>
  <c r="T638" i="4"/>
  <c r="H615" i="4"/>
  <c r="T615" i="4"/>
  <c r="H597" i="4"/>
  <c r="T597" i="4"/>
  <c r="H574" i="4"/>
  <c r="T574" i="4"/>
  <c r="H551" i="4"/>
  <c r="T551" i="4"/>
  <c r="H533" i="4"/>
  <c r="T533" i="4"/>
  <c r="H510" i="4"/>
  <c r="T510" i="4"/>
  <c r="H487" i="4"/>
  <c r="T487" i="4"/>
  <c r="H469" i="4"/>
  <c r="T469" i="4"/>
  <c r="H446" i="4"/>
  <c r="T446" i="4"/>
  <c r="H423" i="4"/>
  <c r="T423" i="4"/>
  <c r="H405" i="4"/>
  <c r="T405" i="4"/>
  <c r="H382" i="4"/>
  <c r="T382" i="4"/>
  <c r="H359" i="4"/>
  <c r="T359" i="4"/>
  <c r="H341" i="4"/>
  <c r="T341" i="4"/>
  <c r="H318" i="4"/>
  <c r="T318" i="4"/>
  <c r="H295" i="4"/>
  <c r="T295" i="4"/>
  <c r="H277" i="4"/>
  <c r="T277" i="4"/>
  <c r="H254" i="4"/>
  <c r="T254" i="4"/>
  <c r="H231" i="4"/>
  <c r="T231" i="4"/>
  <c r="H213" i="4"/>
  <c r="T213" i="4"/>
  <c r="H190" i="4"/>
  <c r="T190" i="4"/>
  <c r="H167" i="4"/>
  <c r="T167" i="4"/>
  <c r="H149" i="4"/>
  <c r="T149" i="4"/>
  <c r="H126" i="4"/>
  <c r="T126" i="4"/>
  <c r="H103" i="4"/>
  <c r="T103" i="4"/>
  <c r="H85" i="4"/>
  <c r="T85" i="4"/>
  <c r="H62" i="4"/>
  <c r="T62" i="4"/>
  <c r="H39" i="4"/>
  <c r="T39" i="4"/>
  <c r="H21" i="4"/>
  <c r="T21" i="4"/>
  <c r="H2291" i="4"/>
  <c r="T2291" i="4"/>
  <c r="H2154" i="4"/>
  <c r="T2154" i="4"/>
  <c r="H2131" i="4"/>
  <c r="T2131" i="4"/>
  <c r="H2113" i="4"/>
  <c r="T2113" i="4"/>
  <c r="H2090" i="4"/>
  <c r="T2090" i="4"/>
  <c r="H2067" i="4"/>
  <c r="T2067" i="4"/>
  <c r="H2049" i="4"/>
  <c r="T2049" i="4"/>
  <c r="H2026" i="4"/>
  <c r="T2026" i="4"/>
  <c r="H2003" i="4"/>
  <c r="T2003" i="4"/>
  <c r="H1985" i="4"/>
  <c r="T1985" i="4"/>
  <c r="H1962" i="4"/>
  <c r="T1962" i="4"/>
  <c r="H1939" i="4"/>
  <c r="T1939" i="4"/>
  <c r="H1921" i="4"/>
  <c r="T1921" i="4"/>
  <c r="H2287" i="4"/>
  <c r="T2287" i="4"/>
  <c r="H2237" i="4"/>
  <c r="T2237" i="4"/>
  <c r="H2214" i="4"/>
  <c r="T2214" i="4"/>
  <c r="H2191" i="4"/>
  <c r="T2191" i="4"/>
  <c r="H2173" i="4"/>
  <c r="T2173" i="4"/>
  <c r="H2150" i="4"/>
  <c r="T2150" i="4"/>
  <c r="H2127" i="4"/>
  <c r="T2127" i="4"/>
  <c r="H2109" i="4"/>
  <c r="T2109" i="4"/>
  <c r="H2086" i="4"/>
  <c r="T2086" i="4"/>
  <c r="H2063" i="4"/>
  <c r="T2063" i="4"/>
  <c r="H2045" i="4"/>
  <c r="T2045" i="4"/>
  <c r="H2022" i="4"/>
  <c r="T2022" i="4"/>
  <c r="H1999" i="4"/>
  <c r="T1999" i="4"/>
  <c r="H1981" i="4"/>
  <c r="T1981" i="4"/>
  <c r="H1958" i="4"/>
  <c r="T1958" i="4"/>
  <c r="H1935" i="4"/>
  <c r="T1935" i="4"/>
  <c r="H1917" i="4"/>
  <c r="T1917" i="4"/>
  <c r="H1894" i="4"/>
  <c r="T1894" i="4"/>
  <c r="H1871" i="4"/>
  <c r="T1871" i="4"/>
  <c r="H1853" i="4"/>
  <c r="T1853" i="4"/>
  <c r="H1823" i="4"/>
  <c r="T1823" i="4"/>
  <c r="H1805" i="4"/>
  <c r="T1805" i="4"/>
  <c r="H1782" i="4"/>
  <c r="T1782" i="4"/>
  <c r="H1759" i="4"/>
  <c r="T1759" i="4"/>
  <c r="H1741" i="4"/>
  <c r="T1741" i="4"/>
  <c r="H1725" i="4"/>
  <c r="T1725" i="4"/>
  <c r="H1702" i="4"/>
  <c r="T1702" i="4"/>
  <c r="H1679" i="4"/>
  <c r="T1679" i="4"/>
  <c r="H1661" i="4"/>
  <c r="T1661" i="4"/>
  <c r="H1638" i="4"/>
  <c r="T1638" i="4"/>
  <c r="H1615" i="4"/>
  <c r="T1615" i="4"/>
  <c r="H1599" i="4"/>
  <c r="T1599" i="4"/>
  <c r="H1574" i="4"/>
  <c r="T1574" i="4"/>
  <c r="H1551" i="4"/>
  <c r="T1551" i="4"/>
  <c r="H1533" i="4"/>
  <c r="T1533" i="4"/>
  <c r="H1510" i="4"/>
  <c r="T1510" i="4"/>
  <c r="H1487" i="4"/>
  <c r="T1487" i="4"/>
  <c r="H1469" i="4"/>
  <c r="T1469" i="4"/>
  <c r="H1446" i="4"/>
  <c r="T1446" i="4"/>
  <c r="H1423" i="4"/>
  <c r="T1423" i="4"/>
  <c r="H1405" i="4"/>
  <c r="T1405" i="4"/>
  <c r="H1382" i="4"/>
  <c r="T1382" i="4"/>
  <c r="H1359" i="4"/>
  <c r="T1359" i="4"/>
  <c r="H1341" i="4"/>
  <c r="T1341" i="4"/>
  <c r="H1318" i="4"/>
  <c r="T1318" i="4"/>
  <c r="H1295" i="4"/>
  <c r="T1295" i="4"/>
  <c r="H1277" i="4"/>
  <c r="T1277" i="4"/>
  <c r="H1254" i="4"/>
  <c r="T1254" i="4"/>
  <c r="H1231" i="4"/>
  <c r="T1231" i="4"/>
  <c r="H1213" i="4"/>
  <c r="T1213" i="4"/>
  <c r="H1190" i="4"/>
  <c r="T1190" i="4"/>
  <c r="H1167" i="4"/>
  <c r="T1167" i="4"/>
  <c r="H1149" i="4"/>
  <c r="T1149" i="4"/>
  <c r="H1126" i="4"/>
  <c r="T1126" i="4"/>
  <c r="H1103" i="4"/>
  <c r="T1103" i="4"/>
  <c r="H1085" i="4"/>
  <c r="T1085" i="4"/>
  <c r="H1062" i="4"/>
  <c r="T1062" i="4"/>
  <c r="H1039" i="4"/>
  <c r="T1039" i="4"/>
  <c r="H1021" i="4"/>
  <c r="T1021" i="4"/>
  <c r="H998" i="4"/>
  <c r="T998" i="4"/>
  <c r="H975" i="4"/>
  <c r="T975" i="4"/>
  <c r="H957" i="4"/>
  <c r="T957" i="4"/>
  <c r="H934" i="4"/>
  <c r="T934" i="4"/>
  <c r="H911" i="4"/>
  <c r="T911" i="4"/>
  <c r="H893" i="4"/>
  <c r="T893" i="4"/>
  <c r="H870" i="4"/>
  <c r="T870" i="4"/>
  <c r="H847" i="4"/>
  <c r="T847" i="4"/>
  <c r="H829" i="4"/>
  <c r="T829" i="4"/>
  <c r="H806" i="4"/>
  <c r="T806" i="4"/>
  <c r="H783" i="4"/>
  <c r="T783" i="4"/>
  <c r="H765" i="4"/>
  <c r="T765" i="4"/>
  <c r="H742" i="4"/>
  <c r="T742" i="4"/>
  <c r="H719" i="4"/>
  <c r="T719" i="4"/>
  <c r="H701" i="4"/>
  <c r="T701" i="4"/>
  <c r="H678" i="4"/>
  <c r="T678" i="4"/>
  <c r="H655" i="4"/>
  <c r="T655" i="4"/>
  <c r="H637" i="4"/>
  <c r="T637" i="4"/>
  <c r="H614" i="4"/>
  <c r="T614" i="4"/>
  <c r="H591" i="4"/>
  <c r="T591" i="4"/>
  <c r="H573" i="4"/>
  <c r="T573" i="4"/>
  <c r="H550" i="4"/>
  <c r="T550" i="4"/>
  <c r="H527" i="4"/>
  <c r="T527" i="4"/>
  <c r="H509" i="4"/>
  <c r="T509" i="4"/>
  <c r="H486" i="4"/>
  <c r="T486" i="4"/>
  <c r="H463" i="4"/>
  <c r="T463" i="4"/>
  <c r="H445" i="4"/>
  <c r="T445" i="4"/>
  <c r="H422" i="4"/>
  <c r="T422" i="4"/>
  <c r="H399" i="4"/>
  <c r="T399" i="4"/>
  <c r="H381" i="4"/>
  <c r="T381" i="4"/>
  <c r="H358" i="4"/>
  <c r="T358" i="4"/>
  <c r="H335" i="4"/>
  <c r="T335" i="4"/>
  <c r="H317" i="4"/>
  <c r="T317" i="4"/>
  <c r="H294" i="4"/>
  <c r="T294" i="4"/>
  <c r="H271" i="4"/>
  <c r="T271" i="4"/>
  <c r="H253" i="4"/>
  <c r="T253" i="4"/>
  <c r="H230" i="4"/>
  <c r="T230" i="4"/>
  <c r="H207" i="4"/>
  <c r="T207" i="4"/>
  <c r="H189" i="4"/>
  <c r="T189" i="4"/>
  <c r="H166" i="4"/>
  <c r="T166" i="4"/>
  <c r="H143" i="4"/>
  <c r="T143" i="4"/>
  <c r="H125" i="4"/>
  <c r="T125" i="4"/>
  <c r="H102" i="4"/>
  <c r="T102" i="4"/>
  <c r="H79" i="4"/>
  <c r="T79" i="4"/>
  <c r="H61" i="4"/>
  <c r="T61" i="4"/>
  <c r="H38" i="4"/>
  <c r="T38" i="4"/>
  <c r="H15" i="4"/>
  <c r="M53" i="6" s="1"/>
  <c r="T15" i="4"/>
  <c r="H283" i="4"/>
  <c r="T283" i="4"/>
  <c r="H233" i="4"/>
  <c r="T233" i="4"/>
  <c r="H194" i="4"/>
  <c r="T194" i="4"/>
  <c r="H162" i="4"/>
  <c r="T162" i="4"/>
  <c r="H123" i="4"/>
  <c r="T123" i="4"/>
  <c r="H89" i="4"/>
  <c r="T89" i="4"/>
  <c r="H50" i="4"/>
  <c r="T50" i="4"/>
  <c r="H2267" i="4"/>
  <c r="T2267" i="4"/>
  <c r="H2233" i="4"/>
  <c r="T2233" i="4"/>
  <c r="H2210" i="4"/>
  <c r="T2210" i="4"/>
  <c r="H2187" i="4"/>
  <c r="T2187" i="4"/>
  <c r="H2169" i="4"/>
  <c r="T2169" i="4"/>
  <c r="H2146" i="4"/>
  <c r="T2146" i="4"/>
  <c r="H2123" i="4"/>
  <c r="T2123" i="4"/>
  <c r="H2105" i="4"/>
  <c r="T2105" i="4"/>
  <c r="H1899" i="4"/>
  <c r="T1899" i="4"/>
  <c r="H1881" i="4"/>
  <c r="T1881" i="4"/>
  <c r="H1858" i="4"/>
  <c r="T1858" i="4"/>
  <c r="H1835" i="4"/>
  <c r="T1835" i="4"/>
  <c r="H1817" i="4"/>
  <c r="T1817" i="4"/>
  <c r="H1794" i="4"/>
  <c r="T1794" i="4"/>
  <c r="H1771" i="4"/>
  <c r="T1771" i="4"/>
  <c r="H1753" i="4"/>
  <c r="T1753" i="4"/>
  <c r="H1723" i="4"/>
  <c r="T1723" i="4"/>
  <c r="H1705" i="4"/>
  <c r="T1705" i="4"/>
  <c r="H1682" i="4"/>
  <c r="T1682" i="4"/>
  <c r="H1659" i="4"/>
  <c r="T1659" i="4"/>
  <c r="H1641" i="4"/>
  <c r="T1641" i="4"/>
  <c r="H1618" i="4"/>
  <c r="T1618" i="4"/>
  <c r="H1593" i="4"/>
  <c r="T1593" i="4"/>
  <c r="H1577" i="4"/>
  <c r="T1577" i="4"/>
  <c r="H1561" i="4"/>
  <c r="T1561" i="4"/>
  <c r="H1538" i="4"/>
  <c r="T1538" i="4"/>
  <c r="H1515" i="4"/>
  <c r="T1515" i="4"/>
  <c r="H1497" i="4"/>
  <c r="T1497" i="4"/>
  <c r="H1474" i="4"/>
  <c r="T1474" i="4"/>
  <c r="H1451" i="4"/>
  <c r="T1451" i="4"/>
  <c r="H1433" i="4"/>
  <c r="T1433" i="4"/>
  <c r="H1410" i="4"/>
  <c r="T1410" i="4"/>
  <c r="H1394" i="4"/>
  <c r="T1394" i="4"/>
  <c r="H1371" i="4"/>
  <c r="T1371" i="4"/>
  <c r="H1353" i="4"/>
  <c r="T1353" i="4"/>
  <c r="H1330" i="4"/>
  <c r="T1330" i="4"/>
  <c r="H1307" i="4"/>
  <c r="T1307" i="4"/>
  <c r="H1289" i="4"/>
  <c r="T1289" i="4"/>
  <c r="H1266" i="4"/>
  <c r="T1266" i="4"/>
  <c r="H1243" i="4"/>
  <c r="T1243" i="4"/>
  <c r="H1225" i="4"/>
  <c r="T1225" i="4"/>
  <c r="H1202" i="4"/>
  <c r="T1202" i="4"/>
  <c r="H1179" i="4"/>
  <c r="T1179" i="4"/>
  <c r="H1161" i="4"/>
  <c r="T1161" i="4"/>
  <c r="H1138" i="4"/>
  <c r="T1138" i="4"/>
  <c r="H1122" i="4"/>
  <c r="T1122" i="4"/>
  <c r="H1099" i="4"/>
  <c r="T1099" i="4"/>
  <c r="H1081" i="4"/>
  <c r="T1081" i="4"/>
  <c r="H1061" i="4"/>
  <c r="T1061" i="4"/>
  <c r="H1026" i="4"/>
  <c r="T1026" i="4"/>
  <c r="H1003" i="4"/>
  <c r="T1003" i="4"/>
  <c r="H985" i="4"/>
  <c r="T985" i="4"/>
  <c r="H962" i="4"/>
  <c r="T962" i="4"/>
  <c r="H939" i="4"/>
  <c r="T939" i="4"/>
  <c r="H921" i="4"/>
  <c r="T921" i="4"/>
  <c r="H898" i="4"/>
  <c r="T898" i="4"/>
  <c r="H875" i="4"/>
  <c r="T875" i="4"/>
  <c r="H857" i="4"/>
  <c r="T857" i="4"/>
  <c r="H834" i="4"/>
  <c r="T834" i="4"/>
  <c r="H811" i="4"/>
  <c r="T811" i="4"/>
  <c r="H793" i="4"/>
  <c r="T793" i="4"/>
  <c r="H770" i="4"/>
  <c r="T770" i="4"/>
  <c r="H747" i="4"/>
  <c r="T747" i="4"/>
  <c r="H729" i="4"/>
  <c r="T729" i="4"/>
  <c r="H706" i="4"/>
  <c r="T706" i="4"/>
  <c r="H683" i="4"/>
  <c r="T683" i="4"/>
  <c r="H665" i="4"/>
  <c r="T665" i="4"/>
  <c r="H642" i="4"/>
  <c r="T642" i="4"/>
  <c r="H619" i="4"/>
  <c r="T619" i="4"/>
  <c r="H601" i="4"/>
  <c r="T601" i="4"/>
  <c r="H578" i="4"/>
  <c r="T578" i="4"/>
  <c r="H555" i="4"/>
  <c r="T555" i="4"/>
  <c r="H537" i="4"/>
  <c r="T537" i="4"/>
  <c r="H514" i="4"/>
  <c r="T514" i="4"/>
  <c r="H491" i="4"/>
  <c r="T491" i="4"/>
  <c r="H473" i="4"/>
  <c r="T473" i="4"/>
  <c r="H450" i="4"/>
  <c r="T450" i="4"/>
  <c r="H427" i="4"/>
  <c r="T427" i="4"/>
  <c r="H409" i="4"/>
  <c r="T409" i="4"/>
  <c r="H386" i="4"/>
  <c r="T386" i="4"/>
  <c r="H363" i="4"/>
  <c r="T363" i="4"/>
  <c r="H345" i="4"/>
  <c r="T345" i="4"/>
  <c r="H322" i="4"/>
  <c r="T322" i="4"/>
  <c r="H290" i="4"/>
  <c r="T290" i="4"/>
  <c r="H249" i="4"/>
  <c r="T249" i="4"/>
  <c r="H217" i="4"/>
  <c r="T217" i="4"/>
  <c r="H153" i="4"/>
  <c r="T153" i="4"/>
  <c r="H98" i="4"/>
  <c r="T98" i="4"/>
  <c r="H57" i="4"/>
  <c r="T57" i="4"/>
  <c r="H18" i="4"/>
  <c r="T18" i="4"/>
  <c r="H2262" i="4"/>
  <c r="T2262" i="4"/>
  <c r="H2297" i="4"/>
  <c r="T2297" i="4"/>
  <c r="H2293" i="4"/>
  <c r="T2293" i="4"/>
  <c r="H1543" i="4"/>
  <c r="T1543" i="4"/>
  <c r="H1479" i="4"/>
  <c r="T1479" i="4"/>
  <c r="H1415" i="4"/>
  <c r="T1415" i="4"/>
  <c r="H1351" i="4"/>
  <c r="T1351" i="4"/>
  <c r="H1287" i="4"/>
  <c r="T1287" i="4"/>
  <c r="H1223" i="4"/>
  <c r="T1223" i="4"/>
  <c r="H1159" i="4"/>
  <c r="T1159" i="4"/>
  <c r="H1095" i="4"/>
  <c r="T1095" i="4"/>
  <c r="H1031" i="4"/>
  <c r="T1031" i="4"/>
  <c r="H967" i="4"/>
  <c r="T967" i="4"/>
  <c r="H903" i="4"/>
  <c r="T903" i="4"/>
  <c r="H839" i="4"/>
  <c r="T839" i="4"/>
  <c r="H775" i="4"/>
  <c r="T775" i="4"/>
  <c r="H711" i="4"/>
  <c r="T711" i="4"/>
  <c r="H647" i="4"/>
  <c r="T647" i="4"/>
  <c r="H565" i="4"/>
  <c r="T565" i="4"/>
  <c r="H501" i="4"/>
  <c r="T501" i="4"/>
  <c r="H437" i="4"/>
  <c r="T437" i="4"/>
  <c r="H373" i="4"/>
  <c r="T373" i="4"/>
  <c r="H309" i="4"/>
  <c r="T309" i="4"/>
  <c r="H245" i="4"/>
  <c r="T245" i="4"/>
  <c r="H181" i="4"/>
  <c r="T181" i="4"/>
  <c r="H117" i="4"/>
  <c r="T117" i="4"/>
  <c r="H30" i="4"/>
  <c r="M165" i="6" s="1"/>
  <c r="T30" i="4"/>
  <c r="H2305" i="4"/>
  <c r="T2305" i="4"/>
  <c r="H2163" i="4"/>
  <c r="T2163" i="4"/>
  <c r="H2099" i="4"/>
  <c r="T2099" i="4"/>
  <c r="H2035" i="4"/>
  <c r="T2035" i="4"/>
  <c r="H1971" i="4"/>
  <c r="T1971" i="4"/>
  <c r="H2205" i="4"/>
  <c r="T2205" i="4"/>
  <c r="H2141" i="4"/>
  <c r="T2141" i="4"/>
  <c r="H2077" i="4"/>
  <c r="T2077" i="4"/>
  <c r="H2013" i="4"/>
  <c r="T2013" i="4"/>
  <c r="H1949" i="4"/>
  <c r="T1949" i="4"/>
  <c r="H1885" i="4"/>
  <c r="T1885" i="4"/>
  <c r="H1814" i="4"/>
  <c r="T1814" i="4"/>
  <c r="H1750" i="4"/>
  <c r="T1750" i="4"/>
  <c r="H1693" i="4"/>
  <c r="T1693" i="4"/>
  <c r="H1629" i="4"/>
  <c r="T1629" i="4"/>
  <c r="H1565" i="4"/>
  <c r="T1565" i="4"/>
  <c r="H1501" i="4"/>
  <c r="T1501" i="4"/>
  <c r="H1437" i="4"/>
  <c r="T1437" i="4"/>
  <c r="H1373" i="4"/>
  <c r="T1373" i="4"/>
  <c r="H1309" i="4"/>
  <c r="T1309" i="4"/>
  <c r="H1245" i="4"/>
  <c r="T1245" i="4"/>
  <c r="H1181" i="4"/>
  <c r="T1181" i="4"/>
  <c r="H1117" i="4"/>
  <c r="T1117" i="4"/>
  <c r="H1053" i="4"/>
  <c r="T1053" i="4"/>
  <c r="H989" i="4"/>
  <c r="T989" i="4"/>
  <c r="H943" i="4"/>
  <c r="T943" i="4"/>
  <c r="H879" i="4"/>
  <c r="T879" i="4"/>
  <c r="H815" i="4"/>
  <c r="T815" i="4"/>
  <c r="H751" i="4"/>
  <c r="T751" i="4"/>
  <c r="H687" i="4"/>
  <c r="T687" i="4"/>
  <c r="H623" i="4"/>
  <c r="T623" i="4"/>
  <c r="H559" i="4"/>
  <c r="T559" i="4"/>
  <c r="H495" i="4"/>
  <c r="T495" i="4"/>
  <c r="H431" i="4"/>
  <c r="T431" i="4"/>
  <c r="H390" i="4"/>
  <c r="T390" i="4"/>
  <c r="H326" i="4"/>
  <c r="T326" i="4"/>
  <c r="H262" i="4"/>
  <c r="T262" i="4"/>
  <c r="H175" i="4"/>
  <c r="T175" i="4"/>
  <c r="H111" i="4"/>
  <c r="T111" i="4"/>
  <c r="H47" i="4"/>
  <c r="O94" i="6" s="1"/>
  <c r="T47" i="4"/>
  <c r="H267" i="4"/>
  <c r="T267" i="4"/>
  <c r="H137" i="4"/>
  <c r="T137" i="4"/>
  <c r="H114" i="4"/>
  <c r="T114" i="4"/>
  <c r="H2219" i="4"/>
  <c r="T2219" i="4"/>
  <c r="H2155" i="4"/>
  <c r="T2155" i="4"/>
  <c r="H1867" i="4"/>
  <c r="T1867" i="4"/>
  <c r="H1803" i="4"/>
  <c r="T1803" i="4"/>
  <c r="H1739" i="4"/>
  <c r="T1739" i="4"/>
  <c r="H1673" i="4"/>
  <c r="T1673" i="4"/>
  <c r="H1602" i="4"/>
  <c r="T1602" i="4"/>
  <c r="H1547" i="4"/>
  <c r="T1547" i="4"/>
  <c r="H1483" i="4"/>
  <c r="T1483" i="4"/>
  <c r="H1419" i="4"/>
  <c r="T1419" i="4"/>
  <c r="H1362" i="4"/>
  <c r="T1362" i="4"/>
  <c r="H1298" i="4"/>
  <c r="T1298" i="4"/>
  <c r="H1234" i="4"/>
  <c r="T1234" i="4"/>
  <c r="H1193" i="4"/>
  <c r="T1193" i="4"/>
  <c r="H1129" i="4"/>
  <c r="T1129" i="4"/>
  <c r="H1067" i="4"/>
  <c r="T1067" i="4"/>
  <c r="H994" i="4"/>
  <c r="T994" i="4"/>
  <c r="H930" i="4"/>
  <c r="T930" i="4"/>
  <c r="H866" i="4"/>
  <c r="T866" i="4"/>
  <c r="H802" i="4"/>
  <c r="T802" i="4"/>
  <c r="H738" i="4"/>
  <c r="T738" i="4"/>
  <c r="H651" i="4"/>
  <c r="T651" i="4"/>
  <c r="H587" i="4"/>
  <c r="T587" i="4"/>
  <c r="H546" i="4"/>
  <c r="T546" i="4"/>
  <c r="H482" i="4"/>
  <c r="T482" i="4"/>
  <c r="H418" i="4"/>
  <c r="T418" i="4"/>
  <c r="H354" i="4"/>
  <c r="T354" i="4"/>
  <c r="H306" i="4"/>
  <c r="T306" i="4"/>
  <c r="H187" i="4"/>
  <c r="T187" i="4"/>
  <c r="H82" i="4"/>
  <c r="T82" i="4"/>
  <c r="H2301" i="4"/>
  <c r="T2301" i="4"/>
  <c r="H2269" i="4"/>
  <c r="T2269" i="4"/>
  <c r="H2270" i="4"/>
  <c r="T2270" i="4"/>
  <c r="H2306" i="4"/>
  <c r="T2306" i="4"/>
  <c r="H2274" i="4"/>
  <c r="T2274" i="4"/>
  <c r="H2242" i="4"/>
  <c r="T2242" i="4"/>
  <c r="H2238" i="4"/>
  <c r="H2295" i="4"/>
  <c r="T2295" i="4"/>
  <c r="H2263" i="4"/>
  <c r="T2263" i="4"/>
  <c r="H2247" i="4"/>
  <c r="T2247" i="4"/>
  <c r="H2229" i="4"/>
  <c r="T2229" i="4"/>
  <c r="H2206" i="4"/>
  <c r="T2206" i="4"/>
  <c r="H2183" i="4"/>
  <c r="T2183" i="4"/>
  <c r="H2087" i="4"/>
  <c r="T2087" i="4"/>
  <c r="H2069" i="4"/>
  <c r="T2069" i="4"/>
  <c r="H2046" i="4"/>
  <c r="T2046" i="4"/>
  <c r="H2023" i="4"/>
  <c r="T2023" i="4"/>
  <c r="H2005" i="4"/>
  <c r="T2005" i="4"/>
  <c r="H1982" i="4"/>
  <c r="T1982" i="4"/>
  <c r="H1959" i="4"/>
  <c r="T1959" i="4"/>
  <c r="H1941" i="4"/>
  <c r="T1941" i="4"/>
  <c r="H1918" i="4"/>
  <c r="T1918" i="4"/>
  <c r="H1895" i="4"/>
  <c r="T1895" i="4"/>
  <c r="H1877" i="4"/>
  <c r="T1877" i="4"/>
  <c r="H1854" i="4"/>
  <c r="T1854" i="4"/>
  <c r="H1831" i="4"/>
  <c r="T1831" i="4"/>
  <c r="H1813" i="4"/>
  <c r="T1813" i="4"/>
  <c r="H1793" i="4"/>
  <c r="T1793" i="4"/>
  <c r="H1774" i="4"/>
  <c r="T1774" i="4"/>
  <c r="H1751" i="4"/>
  <c r="T1751" i="4"/>
  <c r="H1733" i="4"/>
  <c r="T1733" i="4"/>
  <c r="H1710" i="4"/>
  <c r="T1710" i="4"/>
  <c r="H1687" i="4"/>
  <c r="T1687" i="4"/>
  <c r="H1669" i="4"/>
  <c r="T1669" i="4"/>
  <c r="H1646" i="4"/>
  <c r="T1646" i="4"/>
  <c r="H1623" i="4"/>
  <c r="T1623" i="4"/>
  <c r="H1605" i="4"/>
  <c r="T1605" i="4"/>
  <c r="H1575" i="4"/>
  <c r="T1575" i="4"/>
  <c r="H1550" i="4"/>
  <c r="T1550" i="4"/>
  <c r="H1527" i="4"/>
  <c r="T1527" i="4"/>
  <c r="H1509" i="4"/>
  <c r="T1509" i="4"/>
  <c r="H1486" i="4"/>
  <c r="T1486" i="4"/>
  <c r="H1463" i="4"/>
  <c r="T1463" i="4"/>
  <c r="H1445" i="4"/>
  <c r="T1445" i="4"/>
  <c r="H1422" i="4"/>
  <c r="T1422" i="4"/>
  <c r="H1399" i="4"/>
  <c r="T1399" i="4"/>
  <c r="H1381" i="4"/>
  <c r="T1381" i="4"/>
  <c r="H1358" i="4"/>
  <c r="T1358" i="4"/>
  <c r="H1335" i="4"/>
  <c r="T1335" i="4"/>
  <c r="H1317" i="4"/>
  <c r="T1317" i="4"/>
  <c r="H1294" i="4"/>
  <c r="T1294" i="4"/>
  <c r="H1271" i="4"/>
  <c r="T1271" i="4"/>
  <c r="H1253" i="4"/>
  <c r="T1253" i="4"/>
  <c r="H1230" i="4"/>
  <c r="T1230" i="4"/>
  <c r="H1207" i="4"/>
  <c r="T1207" i="4"/>
  <c r="H1189" i="4"/>
  <c r="T1189" i="4"/>
  <c r="H1166" i="4"/>
  <c r="T1166" i="4"/>
  <c r="H1143" i="4"/>
  <c r="T1143" i="4"/>
  <c r="H1102" i="4"/>
  <c r="T1102" i="4"/>
  <c r="H1079" i="4"/>
  <c r="T1079" i="4"/>
  <c r="H1057" i="4"/>
  <c r="T1057" i="4"/>
  <c r="H1038" i="4"/>
  <c r="T1038" i="4"/>
  <c r="H1015" i="4"/>
  <c r="T1015" i="4"/>
  <c r="H997" i="4"/>
  <c r="T997" i="4"/>
  <c r="H974" i="4"/>
  <c r="T974" i="4"/>
  <c r="H951" i="4"/>
  <c r="T951" i="4"/>
  <c r="H933" i="4"/>
  <c r="T933" i="4"/>
  <c r="H910" i="4"/>
  <c r="T910" i="4"/>
  <c r="H887" i="4"/>
  <c r="T887" i="4"/>
  <c r="H869" i="4"/>
  <c r="T869" i="4"/>
  <c r="H846" i="4"/>
  <c r="T846" i="4"/>
  <c r="H823" i="4"/>
  <c r="T823" i="4"/>
  <c r="H805" i="4"/>
  <c r="T805" i="4"/>
  <c r="H782" i="4"/>
  <c r="T782" i="4"/>
  <c r="H759" i="4"/>
  <c r="T759" i="4"/>
  <c r="H741" i="4"/>
  <c r="T741" i="4"/>
  <c r="H718" i="4"/>
  <c r="T718" i="4"/>
  <c r="H695" i="4"/>
  <c r="T695" i="4"/>
  <c r="H677" i="4"/>
  <c r="T677" i="4"/>
  <c r="H654" i="4"/>
  <c r="T654" i="4"/>
  <c r="H631" i="4"/>
  <c r="T631" i="4"/>
  <c r="H613" i="4"/>
  <c r="T613" i="4"/>
  <c r="H590" i="4"/>
  <c r="T590" i="4"/>
  <c r="H567" i="4"/>
  <c r="T567" i="4"/>
  <c r="H549" i="4"/>
  <c r="T549" i="4"/>
  <c r="H526" i="4"/>
  <c r="T526" i="4"/>
  <c r="H503" i="4"/>
  <c r="T503" i="4"/>
  <c r="H485" i="4"/>
  <c r="T485" i="4"/>
  <c r="H462" i="4"/>
  <c r="T462" i="4"/>
  <c r="H439" i="4"/>
  <c r="T439" i="4"/>
  <c r="H421" i="4"/>
  <c r="T421" i="4"/>
  <c r="H398" i="4"/>
  <c r="T398" i="4"/>
  <c r="H375" i="4"/>
  <c r="T375" i="4"/>
  <c r="H357" i="4"/>
  <c r="T357" i="4"/>
  <c r="H334" i="4"/>
  <c r="T334" i="4"/>
  <c r="H311" i="4"/>
  <c r="T311" i="4"/>
  <c r="H293" i="4"/>
  <c r="T293" i="4"/>
  <c r="H270" i="4"/>
  <c r="T270" i="4"/>
  <c r="H247" i="4"/>
  <c r="T247" i="4"/>
  <c r="H229" i="4"/>
  <c r="T229" i="4"/>
  <c r="H206" i="4"/>
  <c r="T206" i="4"/>
  <c r="H183" i="4"/>
  <c r="T183" i="4"/>
  <c r="H165" i="4"/>
  <c r="T165" i="4"/>
  <c r="H142" i="4"/>
  <c r="T142" i="4"/>
  <c r="H119" i="4"/>
  <c r="T119" i="4"/>
  <c r="H101" i="4"/>
  <c r="T101" i="4"/>
  <c r="H78" i="4"/>
  <c r="T78" i="4"/>
  <c r="H55" i="4"/>
  <c r="T55" i="4"/>
  <c r="H37" i="4"/>
  <c r="T37" i="4"/>
  <c r="H14" i="4"/>
  <c r="T14" i="4"/>
  <c r="H2307" i="4"/>
  <c r="T2307" i="4"/>
  <c r="H2289" i="4"/>
  <c r="T2289" i="4"/>
  <c r="H2170" i="4"/>
  <c r="T2170" i="4"/>
  <c r="H2147" i="4"/>
  <c r="T2147" i="4"/>
  <c r="H2129" i="4"/>
  <c r="T2129" i="4"/>
  <c r="H2106" i="4"/>
  <c r="T2106" i="4"/>
  <c r="H2083" i="4"/>
  <c r="T2083" i="4"/>
  <c r="H2065" i="4"/>
  <c r="T2065" i="4"/>
  <c r="H2042" i="4"/>
  <c r="T2042" i="4"/>
  <c r="H2019" i="4"/>
  <c r="T2019" i="4"/>
  <c r="H2001" i="4"/>
  <c r="T2001" i="4"/>
  <c r="H1978" i="4"/>
  <c r="T1978" i="4"/>
  <c r="H1955" i="4"/>
  <c r="T1955" i="4"/>
  <c r="H1937" i="4"/>
  <c r="T1937" i="4"/>
  <c r="H2271" i="4"/>
  <c r="T2271" i="4"/>
  <c r="H2230" i="4"/>
  <c r="T2230" i="4"/>
  <c r="H2207" i="4"/>
  <c r="T2207" i="4"/>
  <c r="H2189" i="4"/>
  <c r="T2189" i="4"/>
  <c r="H2166" i="4"/>
  <c r="T2166" i="4"/>
  <c r="H2143" i="4"/>
  <c r="T2143" i="4"/>
  <c r="H2125" i="4"/>
  <c r="T2125" i="4"/>
  <c r="H2102" i="4"/>
  <c r="T2102" i="4"/>
  <c r="H2079" i="4"/>
  <c r="T2079" i="4"/>
  <c r="H2061" i="4"/>
  <c r="T2061" i="4"/>
  <c r="H2038" i="4"/>
  <c r="T2038" i="4"/>
  <c r="H2015" i="4"/>
  <c r="T2015" i="4"/>
  <c r="H1997" i="4"/>
  <c r="T1997" i="4"/>
  <c r="H1974" i="4"/>
  <c r="T1974" i="4"/>
  <c r="H1951" i="4"/>
  <c r="T1951" i="4"/>
  <c r="H1933" i="4"/>
  <c r="T1933" i="4"/>
  <c r="H1910" i="4"/>
  <c r="T1910" i="4"/>
  <c r="H1887" i="4"/>
  <c r="T1887" i="4"/>
  <c r="H1869" i="4"/>
  <c r="T1869" i="4"/>
  <c r="H1846" i="4"/>
  <c r="T1846" i="4"/>
  <c r="H1821" i="4"/>
  <c r="T1821" i="4"/>
  <c r="H1798" i="4"/>
  <c r="T1798" i="4"/>
  <c r="H1775" i="4"/>
  <c r="T1775" i="4"/>
  <c r="H1757" i="4"/>
  <c r="T1757" i="4"/>
  <c r="H1737" i="4"/>
  <c r="T1737" i="4"/>
  <c r="H1718" i="4"/>
  <c r="T1718" i="4"/>
  <c r="H1695" i="4"/>
  <c r="T1695" i="4"/>
  <c r="H1677" i="4"/>
  <c r="T1677" i="4"/>
  <c r="H1654" i="4"/>
  <c r="T1654" i="4"/>
  <c r="H1631" i="4"/>
  <c r="T1631" i="4"/>
  <c r="H1613" i="4"/>
  <c r="T1613" i="4"/>
  <c r="H1597" i="4"/>
  <c r="T1597" i="4"/>
  <c r="H1567" i="4"/>
  <c r="T1567" i="4"/>
  <c r="H1549" i="4"/>
  <c r="T1549" i="4"/>
  <c r="H1526" i="4"/>
  <c r="T1526" i="4"/>
  <c r="H1503" i="4"/>
  <c r="T1503" i="4"/>
  <c r="H1485" i="4"/>
  <c r="T1485" i="4"/>
  <c r="H1462" i="4"/>
  <c r="T1462" i="4"/>
  <c r="H1439" i="4"/>
  <c r="T1439" i="4"/>
  <c r="H1421" i="4"/>
  <c r="T1421" i="4"/>
  <c r="H1398" i="4"/>
  <c r="T1398" i="4"/>
  <c r="H1375" i="4"/>
  <c r="T1375" i="4"/>
  <c r="H1357" i="4"/>
  <c r="T1357" i="4"/>
  <c r="H1334" i="4"/>
  <c r="T1334" i="4"/>
  <c r="H1311" i="4"/>
  <c r="T1311" i="4"/>
  <c r="H1293" i="4"/>
  <c r="T1293" i="4"/>
  <c r="H1270" i="4"/>
  <c r="T1270" i="4"/>
  <c r="H1247" i="4"/>
  <c r="T1247" i="4"/>
  <c r="H1229" i="4"/>
  <c r="T1229" i="4"/>
  <c r="H1206" i="4"/>
  <c r="T1206" i="4"/>
  <c r="H1183" i="4"/>
  <c r="T1183" i="4"/>
  <c r="H1165" i="4"/>
  <c r="T1165" i="4"/>
  <c r="H1142" i="4"/>
  <c r="T1142" i="4"/>
  <c r="H1119" i="4"/>
  <c r="T1119" i="4"/>
  <c r="H1101" i="4"/>
  <c r="T1101" i="4"/>
  <c r="H1078" i="4"/>
  <c r="T1078" i="4"/>
  <c r="H1055" i="4"/>
  <c r="T1055" i="4"/>
  <c r="H1037" i="4"/>
  <c r="T1037" i="4"/>
  <c r="H1014" i="4"/>
  <c r="T1014" i="4"/>
  <c r="H991" i="4"/>
  <c r="T991" i="4"/>
  <c r="H973" i="4"/>
  <c r="T973" i="4"/>
  <c r="H950" i="4"/>
  <c r="T950" i="4"/>
  <c r="H927" i="4"/>
  <c r="T927" i="4"/>
  <c r="H909" i="4"/>
  <c r="T909" i="4"/>
  <c r="H886" i="4"/>
  <c r="T886" i="4"/>
  <c r="H863" i="4"/>
  <c r="T863" i="4"/>
  <c r="H845" i="4"/>
  <c r="T845" i="4"/>
  <c r="H822" i="4"/>
  <c r="T822" i="4"/>
  <c r="H799" i="4"/>
  <c r="T799" i="4"/>
  <c r="H781" i="4"/>
  <c r="T781" i="4"/>
  <c r="H758" i="4"/>
  <c r="T758" i="4"/>
  <c r="H735" i="4"/>
  <c r="T735" i="4"/>
  <c r="H717" i="4"/>
  <c r="T717" i="4"/>
  <c r="H694" i="4"/>
  <c r="T694" i="4"/>
  <c r="H671" i="4"/>
  <c r="T671" i="4"/>
  <c r="H653" i="4"/>
  <c r="T653" i="4"/>
  <c r="H630" i="4"/>
  <c r="T630" i="4"/>
  <c r="H607" i="4"/>
  <c r="T607" i="4"/>
  <c r="H589" i="4"/>
  <c r="T589" i="4"/>
  <c r="H566" i="4"/>
  <c r="T566" i="4"/>
  <c r="H543" i="4"/>
  <c r="T543" i="4"/>
  <c r="H525" i="4"/>
  <c r="T525" i="4"/>
  <c r="H502" i="4"/>
  <c r="T502" i="4"/>
  <c r="H479" i="4"/>
  <c r="T479" i="4"/>
  <c r="H461" i="4"/>
  <c r="T461" i="4"/>
  <c r="H438" i="4"/>
  <c r="T438" i="4"/>
  <c r="H415" i="4"/>
  <c r="T415" i="4"/>
  <c r="H397" i="4"/>
  <c r="T397" i="4"/>
  <c r="H374" i="4"/>
  <c r="T374" i="4"/>
  <c r="H351" i="4"/>
  <c r="T351" i="4"/>
  <c r="H333" i="4"/>
  <c r="T333" i="4"/>
  <c r="H310" i="4"/>
  <c r="T310" i="4"/>
  <c r="H287" i="4"/>
  <c r="T287" i="4"/>
  <c r="H269" i="4"/>
  <c r="T269" i="4"/>
  <c r="H246" i="4"/>
  <c r="T246" i="4"/>
  <c r="H223" i="4"/>
  <c r="T223" i="4"/>
  <c r="H205" i="4"/>
  <c r="T205" i="4"/>
  <c r="H182" i="4"/>
  <c r="T182" i="4"/>
  <c r="H159" i="4"/>
  <c r="T159" i="4"/>
  <c r="H141" i="4"/>
  <c r="T141" i="4"/>
  <c r="H118" i="4"/>
  <c r="T118" i="4"/>
  <c r="H95" i="4"/>
  <c r="T95" i="4"/>
  <c r="H77" i="4"/>
  <c r="T77" i="4"/>
  <c r="H54" i="4"/>
  <c r="T54" i="4"/>
  <c r="H31" i="4"/>
  <c r="T31" i="4"/>
  <c r="H13" i="4"/>
  <c r="T13" i="4"/>
  <c r="H274" i="4"/>
  <c r="T274" i="4"/>
  <c r="H219" i="4"/>
  <c r="T219" i="4"/>
  <c r="H185" i="4"/>
  <c r="T185" i="4"/>
  <c r="H155" i="4"/>
  <c r="T155" i="4"/>
  <c r="H121" i="4"/>
  <c r="T121" i="4"/>
  <c r="H75" i="4"/>
  <c r="T75" i="4"/>
  <c r="H41" i="4"/>
  <c r="T41" i="4"/>
  <c r="H2251" i="4"/>
  <c r="T2251" i="4"/>
  <c r="H2226" i="4"/>
  <c r="T2226" i="4"/>
  <c r="H2203" i="4"/>
  <c r="T2203" i="4"/>
  <c r="H2185" i="4"/>
  <c r="T2185" i="4"/>
  <c r="H2162" i="4"/>
  <c r="T2162" i="4"/>
  <c r="H2139" i="4"/>
  <c r="T2139" i="4"/>
  <c r="H2121" i="4"/>
  <c r="T2121" i="4"/>
  <c r="H2098" i="4"/>
  <c r="T2098" i="4"/>
  <c r="H1897" i="4"/>
  <c r="T1897" i="4"/>
  <c r="H1874" i="4"/>
  <c r="T1874" i="4"/>
  <c r="H1851" i="4"/>
  <c r="T1851" i="4"/>
  <c r="H1833" i="4"/>
  <c r="T1833" i="4"/>
  <c r="H1810" i="4"/>
  <c r="T1810" i="4"/>
  <c r="H1787" i="4"/>
  <c r="T1787" i="4"/>
  <c r="H1769" i="4"/>
  <c r="T1769" i="4"/>
  <c r="H1746" i="4"/>
  <c r="T1746" i="4"/>
  <c r="H1721" i="4"/>
  <c r="T1721" i="4"/>
  <c r="H1698" i="4"/>
  <c r="T1698" i="4"/>
  <c r="H1675" i="4"/>
  <c r="T1675" i="4"/>
  <c r="H1657" i="4"/>
  <c r="T1657" i="4"/>
  <c r="H1634" i="4"/>
  <c r="T1634" i="4"/>
  <c r="H1611" i="4"/>
  <c r="T1611" i="4"/>
  <c r="H1554" i="4"/>
  <c r="T1554" i="4"/>
  <c r="H1531" i="4"/>
  <c r="T1531" i="4"/>
  <c r="H1513" i="4"/>
  <c r="T1513" i="4"/>
  <c r="H1490" i="4"/>
  <c r="T1490" i="4"/>
  <c r="H1467" i="4"/>
  <c r="T1467" i="4"/>
  <c r="H1449" i="4"/>
  <c r="T1449" i="4"/>
  <c r="H1426" i="4"/>
  <c r="T1426" i="4"/>
  <c r="H1387" i="4"/>
  <c r="T1387" i="4"/>
  <c r="H1369" i="4"/>
  <c r="T1369" i="4"/>
  <c r="H1346" i="4"/>
  <c r="T1346" i="4"/>
  <c r="H1323" i="4"/>
  <c r="T1323" i="4"/>
  <c r="H1305" i="4"/>
  <c r="T1305" i="4"/>
  <c r="H1282" i="4"/>
  <c r="T1282" i="4"/>
  <c r="H1259" i="4"/>
  <c r="T1259" i="4"/>
  <c r="H1241" i="4"/>
  <c r="T1241" i="4"/>
  <c r="H1218" i="4"/>
  <c r="T1218" i="4"/>
  <c r="H1195" i="4"/>
  <c r="T1195" i="4"/>
  <c r="H1177" i="4"/>
  <c r="T1177" i="4"/>
  <c r="H1154" i="4"/>
  <c r="T1154" i="4"/>
  <c r="H1131" i="4"/>
  <c r="T1131" i="4"/>
  <c r="H1115" i="4"/>
  <c r="T1115" i="4"/>
  <c r="H1097" i="4"/>
  <c r="T1097" i="4"/>
  <c r="H1074" i="4"/>
  <c r="T1074" i="4"/>
  <c r="H1058" i="4"/>
  <c r="T1058" i="4"/>
  <c r="H1042" i="4"/>
  <c r="T1042" i="4"/>
  <c r="H1019" i="4"/>
  <c r="T1019" i="4"/>
  <c r="H1001" i="4"/>
  <c r="T1001" i="4"/>
  <c r="H978" i="4"/>
  <c r="T978" i="4"/>
  <c r="H955" i="4"/>
  <c r="T955" i="4"/>
  <c r="H937" i="4"/>
  <c r="T937" i="4"/>
  <c r="H914" i="4"/>
  <c r="T914" i="4"/>
  <c r="H891" i="4"/>
  <c r="T891" i="4"/>
  <c r="H873" i="4"/>
  <c r="T873" i="4"/>
  <c r="H850" i="4"/>
  <c r="T850" i="4"/>
  <c r="H827" i="4"/>
  <c r="T827" i="4"/>
  <c r="H809" i="4"/>
  <c r="T809" i="4"/>
  <c r="H786" i="4"/>
  <c r="T786" i="4"/>
  <c r="H763" i="4"/>
  <c r="T763" i="4"/>
  <c r="H745" i="4"/>
  <c r="T745" i="4"/>
  <c r="H722" i="4"/>
  <c r="T722" i="4"/>
  <c r="H699" i="4"/>
  <c r="T699" i="4"/>
  <c r="H681" i="4"/>
  <c r="T681" i="4"/>
  <c r="H658" i="4"/>
  <c r="T658" i="4"/>
  <c r="H635" i="4"/>
  <c r="T635" i="4"/>
  <c r="H617" i="4"/>
  <c r="T617" i="4"/>
  <c r="H594" i="4"/>
  <c r="T594" i="4"/>
  <c r="H571" i="4"/>
  <c r="T571" i="4"/>
  <c r="H553" i="4"/>
  <c r="T553" i="4"/>
  <c r="H530" i="4"/>
  <c r="T530" i="4"/>
  <c r="H507" i="4"/>
  <c r="T507" i="4"/>
  <c r="H489" i="4"/>
  <c r="T489" i="4"/>
  <c r="H466" i="4"/>
  <c r="T466" i="4"/>
  <c r="H443" i="4"/>
  <c r="T443" i="4"/>
  <c r="H425" i="4"/>
  <c r="T425" i="4"/>
  <c r="H402" i="4"/>
  <c r="T402" i="4"/>
  <c r="H379" i="4"/>
  <c r="T379" i="4"/>
  <c r="H361" i="4"/>
  <c r="T361" i="4"/>
  <c r="H338" i="4"/>
  <c r="T338" i="4"/>
  <c r="H315" i="4"/>
  <c r="T315" i="4"/>
  <c r="H281" i="4"/>
  <c r="T281" i="4"/>
  <c r="H242" i="4"/>
  <c r="T242" i="4"/>
  <c r="H203" i="4"/>
  <c r="T203" i="4"/>
  <c r="H146" i="4"/>
  <c r="T146" i="4"/>
  <c r="H91" i="4"/>
  <c r="T91" i="4"/>
  <c r="H43" i="4"/>
  <c r="T43" i="4"/>
  <c r="H11" i="4"/>
  <c r="R36" i="6" s="1"/>
  <c r="T11" i="4"/>
  <c r="V284" i="1"/>
  <c r="J284" i="1" s="1"/>
  <c r="V312" i="1"/>
  <c r="J312" i="1" s="1"/>
  <c r="O93" i="6"/>
  <c r="R51" i="6"/>
  <c r="P239" i="6"/>
  <c r="Q168" i="6"/>
  <c r="N183" i="6"/>
  <c r="P152" i="6"/>
  <c r="O218" i="6"/>
  <c r="M197" i="6"/>
  <c r="Q175" i="6"/>
  <c r="T12" i="1"/>
  <c r="U12" i="1" s="1"/>
  <c r="W12" i="1"/>
  <c r="T16" i="1"/>
  <c r="U16" i="1" s="1"/>
  <c r="W16" i="1"/>
  <c r="T20" i="1"/>
  <c r="U20" i="1" s="1"/>
  <c r="W20" i="1"/>
  <c r="T24" i="1"/>
  <c r="U24" i="1" s="1"/>
  <c r="W24" i="1"/>
  <c r="T28" i="1"/>
  <c r="U28" i="1" s="1"/>
  <c r="W28" i="1"/>
  <c r="T32" i="1"/>
  <c r="U32" i="1" s="1"/>
  <c r="W32" i="1"/>
  <c r="T36" i="1"/>
  <c r="U36" i="1" s="1"/>
  <c r="W36" i="1"/>
  <c r="T40" i="1"/>
  <c r="U40" i="1" s="1"/>
  <c r="W40" i="1"/>
  <c r="T44" i="1"/>
  <c r="U44" i="1" s="1"/>
  <c r="W44" i="1"/>
  <c r="T48" i="1"/>
  <c r="U48" i="1" s="1"/>
  <c r="W48" i="1"/>
  <c r="T52" i="1"/>
  <c r="U52" i="1" s="1"/>
  <c r="W52" i="1"/>
  <c r="T56" i="1"/>
  <c r="U56" i="1" s="1"/>
  <c r="W56" i="1"/>
  <c r="T60" i="1"/>
  <c r="U60" i="1" s="1"/>
  <c r="W60" i="1"/>
  <c r="T64" i="1"/>
  <c r="U64" i="1" s="1"/>
  <c r="W64" i="1"/>
  <c r="T68" i="1"/>
  <c r="U68" i="1" s="1"/>
  <c r="W68" i="1"/>
  <c r="T72" i="1"/>
  <c r="U72" i="1" s="1"/>
  <c r="W72" i="1"/>
  <c r="T76" i="1"/>
  <c r="U76" i="1" s="1"/>
  <c r="W76" i="1"/>
  <c r="T80" i="1"/>
  <c r="U80" i="1" s="1"/>
  <c r="W80" i="1"/>
  <c r="T84" i="1"/>
  <c r="U84" i="1" s="1"/>
  <c r="W84" i="1"/>
  <c r="T88" i="1"/>
  <c r="U88" i="1" s="1"/>
  <c r="W88" i="1"/>
  <c r="T92" i="1"/>
  <c r="U92" i="1" s="1"/>
  <c r="W92" i="1"/>
  <c r="T96" i="1"/>
  <c r="U96" i="1" s="1"/>
  <c r="W96" i="1"/>
  <c r="T100" i="1"/>
  <c r="U100" i="1" s="1"/>
  <c r="W100" i="1"/>
  <c r="T104" i="1"/>
  <c r="U104" i="1" s="1"/>
  <c r="W104" i="1"/>
  <c r="T108" i="1"/>
  <c r="U108" i="1" s="1"/>
  <c r="W108" i="1"/>
  <c r="T112" i="1"/>
  <c r="U112" i="1" s="1"/>
  <c r="W112" i="1"/>
  <c r="T116" i="1"/>
  <c r="U116" i="1" s="1"/>
  <c r="W116" i="1"/>
  <c r="T120" i="1"/>
  <c r="U120" i="1" s="1"/>
  <c r="W120" i="1"/>
  <c r="T124" i="1"/>
  <c r="U124" i="1" s="1"/>
  <c r="W124" i="1"/>
  <c r="T128" i="1"/>
  <c r="U128" i="1" s="1"/>
  <c r="W128" i="1"/>
  <c r="T132" i="1"/>
  <c r="U132" i="1" s="1"/>
  <c r="W132" i="1"/>
  <c r="T136" i="1"/>
  <c r="U136" i="1" s="1"/>
  <c r="W136" i="1"/>
  <c r="T140" i="1"/>
  <c r="U140" i="1" s="1"/>
  <c r="W140" i="1"/>
  <c r="T144" i="1"/>
  <c r="U144" i="1" s="1"/>
  <c r="W144" i="1"/>
  <c r="T148" i="1"/>
  <c r="U148" i="1" s="1"/>
  <c r="W148" i="1"/>
  <c r="T152" i="1"/>
  <c r="U152" i="1" s="1"/>
  <c r="W152" i="1"/>
  <c r="T156" i="1"/>
  <c r="U156" i="1" s="1"/>
  <c r="W156" i="1"/>
  <c r="T160" i="1"/>
  <c r="U160" i="1" s="1"/>
  <c r="W160" i="1"/>
  <c r="T164" i="1"/>
  <c r="U164" i="1" s="1"/>
  <c r="W164" i="1"/>
  <c r="T168" i="1"/>
  <c r="U168" i="1" s="1"/>
  <c r="W168" i="1"/>
  <c r="T172" i="1"/>
  <c r="U172" i="1" s="1"/>
  <c r="W172" i="1"/>
  <c r="T176" i="1"/>
  <c r="U176" i="1" s="1"/>
  <c r="W176" i="1"/>
  <c r="T180" i="1"/>
  <c r="U180" i="1" s="1"/>
  <c r="W180" i="1"/>
  <c r="T184" i="1"/>
  <c r="U184" i="1" s="1"/>
  <c r="W184" i="1"/>
  <c r="T188" i="1"/>
  <c r="U188" i="1" s="1"/>
  <c r="W188" i="1"/>
  <c r="T192" i="1"/>
  <c r="U192" i="1" s="1"/>
  <c r="W192" i="1"/>
  <c r="T196" i="1"/>
  <c r="U196" i="1" s="1"/>
  <c r="W196" i="1"/>
  <c r="T200" i="1"/>
  <c r="U200" i="1" s="1"/>
  <c r="W200" i="1"/>
  <c r="T204" i="1"/>
  <c r="U204" i="1" s="1"/>
  <c r="W204" i="1"/>
  <c r="T208" i="1"/>
  <c r="U208" i="1" s="1"/>
  <c r="W208" i="1"/>
  <c r="T212" i="1"/>
  <c r="U212" i="1" s="1"/>
  <c r="W212" i="1"/>
  <c r="T216" i="1"/>
  <c r="U216" i="1" s="1"/>
  <c r="W216" i="1"/>
  <c r="T220" i="1"/>
  <c r="U220" i="1" s="1"/>
  <c r="W220" i="1"/>
  <c r="T224" i="1"/>
  <c r="U224" i="1" s="1"/>
  <c r="W224" i="1"/>
  <c r="T228" i="1"/>
  <c r="U228" i="1" s="1"/>
  <c r="W228" i="1"/>
  <c r="T232" i="1"/>
  <c r="U232" i="1" s="1"/>
  <c r="W232" i="1"/>
  <c r="T236" i="1"/>
  <c r="U236" i="1" s="1"/>
  <c r="W236" i="1"/>
  <c r="T240" i="1"/>
  <c r="U240" i="1" s="1"/>
  <c r="W240" i="1"/>
  <c r="T244" i="1"/>
  <c r="U244" i="1" s="1"/>
  <c r="W244" i="1"/>
  <c r="T248" i="1"/>
  <c r="U248" i="1" s="1"/>
  <c r="W248" i="1"/>
  <c r="T252" i="1"/>
  <c r="U252" i="1" s="1"/>
  <c r="W252" i="1"/>
  <c r="T256" i="1"/>
  <c r="U256" i="1" s="1"/>
  <c r="W256" i="1"/>
  <c r="T260" i="1"/>
  <c r="U260" i="1" s="1"/>
  <c r="W260" i="1"/>
  <c r="T264" i="1"/>
  <c r="U264" i="1" s="1"/>
  <c r="W264" i="1"/>
  <c r="T268" i="1"/>
  <c r="U268" i="1" s="1"/>
  <c r="W268" i="1"/>
  <c r="T272" i="1"/>
  <c r="U272" i="1" s="1"/>
  <c r="W272" i="1"/>
  <c r="T276" i="1"/>
  <c r="U276" i="1" s="1"/>
  <c r="W276" i="1"/>
  <c r="T280" i="1"/>
  <c r="U280" i="1" s="1"/>
  <c r="W280" i="1"/>
  <c r="T284" i="1"/>
  <c r="U284" i="1" s="1"/>
  <c r="W284" i="1"/>
  <c r="T288" i="1"/>
  <c r="U288" i="1" s="1"/>
  <c r="W288" i="1"/>
  <c r="T292" i="1"/>
  <c r="U292" i="1" s="1"/>
  <c r="W292" i="1"/>
  <c r="T296" i="1"/>
  <c r="U296" i="1" s="1"/>
  <c r="W296" i="1"/>
  <c r="T300" i="1"/>
  <c r="U300" i="1" s="1"/>
  <c r="W300" i="1"/>
  <c r="T304" i="1"/>
  <c r="U304" i="1" s="1"/>
  <c r="W304" i="1"/>
  <c r="T308" i="1"/>
  <c r="U308" i="1" s="1"/>
  <c r="W308" i="1"/>
  <c r="T312" i="1"/>
  <c r="U312" i="1" s="1"/>
  <c r="W312" i="1"/>
  <c r="T316" i="1"/>
  <c r="U316" i="1" s="1"/>
  <c r="W316" i="1"/>
  <c r="T320" i="1"/>
  <c r="U320" i="1" s="1"/>
  <c r="W320" i="1"/>
  <c r="T324" i="1"/>
  <c r="U324" i="1" s="1"/>
  <c r="W324" i="1"/>
  <c r="T328" i="1"/>
  <c r="U328" i="1" s="1"/>
  <c r="W328" i="1"/>
  <c r="T332" i="1"/>
  <c r="U332" i="1" s="1"/>
  <c r="W332" i="1"/>
  <c r="T336" i="1"/>
  <c r="U336" i="1" s="1"/>
  <c r="W336" i="1"/>
  <c r="T340" i="1"/>
  <c r="U340" i="1" s="1"/>
  <c r="W340" i="1"/>
  <c r="T344" i="1"/>
  <c r="U344" i="1" s="1"/>
  <c r="W344" i="1"/>
  <c r="T348" i="1"/>
  <c r="U348" i="1" s="1"/>
  <c r="W348" i="1"/>
  <c r="T352" i="1"/>
  <c r="U352" i="1" s="1"/>
  <c r="W352" i="1"/>
  <c r="T356" i="1"/>
  <c r="U356" i="1" s="1"/>
  <c r="W356" i="1"/>
  <c r="T360" i="1"/>
  <c r="U360" i="1" s="1"/>
  <c r="W360" i="1"/>
  <c r="T364" i="1"/>
  <c r="U364" i="1" s="1"/>
  <c r="W364" i="1"/>
  <c r="T368" i="1"/>
  <c r="U368" i="1" s="1"/>
  <c r="W368" i="1"/>
  <c r="T372" i="1"/>
  <c r="U372" i="1" s="1"/>
  <c r="W372" i="1"/>
  <c r="T376" i="1"/>
  <c r="U376" i="1" s="1"/>
  <c r="W376" i="1"/>
  <c r="T380" i="1"/>
  <c r="U380" i="1" s="1"/>
  <c r="W380" i="1"/>
  <c r="T384" i="1"/>
  <c r="U384" i="1" s="1"/>
  <c r="W384" i="1"/>
  <c r="T388" i="1"/>
  <c r="U388" i="1" s="1"/>
  <c r="W388" i="1"/>
  <c r="T392" i="1"/>
  <c r="U392" i="1" s="1"/>
  <c r="W392" i="1"/>
  <c r="T396" i="1"/>
  <c r="U396" i="1" s="1"/>
  <c r="W396" i="1"/>
  <c r="T400" i="1"/>
  <c r="U400" i="1" s="1"/>
  <c r="W400" i="1"/>
  <c r="T404" i="1"/>
  <c r="U404" i="1" s="1"/>
  <c r="W404" i="1"/>
  <c r="T408" i="1"/>
  <c r="U408" i="1" s="1"/>
  <c r="W408" i="1"/>
  <c r="T412" i="1"/>
  <c r="U412" i="1" s="1"/>
  <c r="W412" i="1"/>
  <c r="T416" i="1"/>
  <c r="U416" i="1" s="1"/>
  <c r="W416" i="1"/>
  <c r="T420" i="1"/>
  <c r="U420" i="1" s="1"/>
  <c r="W420" i="1"/>
  <c r="T424" i="1"/>
  <c r="U424" i="1" s="1"/>
  <c r="W424" i="1"/>
  <c r="T428" i="1"/>
  <c r="U428" i="1" s="1"/>
  <c r="W428" i="1"/>
  <c r="T432" i="1"/>
  <c r="U432" i="1" s="1"/>
  <c r="W432" i="1"/>
  <c r="T436" i="1"/>
  <c r="U436" i="1" s="1"/>
  <c r="W436" i="1"/>
  <c r="T440" i="1"/>
  <c r="U440" i="1" s="1"/>
  <c r="W440" i="1"/>
  <c r="T444" i="1"/>
  <c r="U444" i="1" s="1"/>
  <c r="W444" i="1"/>
  <c r="T448" i="1"/>
  <c r="U448" i="1" s="1"/>
  <c r="W448" i="1"/>
  <c r="T452" i="1"/>
  <c r="U452" i="1" s="1"/>
  <c r="W452" i="1"/>
  <c r="T457" i="1"/>
  <c r="U457" i="1" s="1"/>
  <c r="W457" i="1"/>
  <c r="T461" i="1"/>
  <c r="U461" i="1" s="1"/>
  <c r="W461" i="1"/>
  <c r="T465" i="1"/>
  <c r="U465" i="1" s="1"/>
  <c r="W465" i="1"/>
  <c r="T469" i="1"/>
  <c r="U469" i="1" s="1"/>
  <c r="W469" i="1"/>
  <c r="T473" i="1"/>
  <c r="U473" i="1" s="1"/>
  <c r="W473" i="1"/>
  <c r="T477" i="1"/>
  <c r="U477" i="1" s="1"/>
  <c r="W477" i="1"/>
  <c r="T481" i="1"/>
  <c r="U481" i="1" s="1"/>
  <c r="W481" i="1"/>
  <c r="T485" i="1"/>
  <c r="U485" i="1" s="1"/>
  <c r="W485" i="1"/>
  <c r="T489" i="1"/>
  <c r="U489" i="1" s="1"/>
  <c r="W489" i="1"/>
  <c r="T493" i="1"/>
  <c r="U493" i="1" s="1"/>
  <c r="W493" i="1"/>
  <c r="T497" i="1"/>
  <c r="U497" i="1" s="1"/>
  <c r="W497" i="1"/>
  <c r="T501" i="1"/>
  <c r="U501" i="1" s="1"/>
  <c r="W501" i="1"/>
  <c r="T505" i="1"/>
  <c r="U505" i="1" s="1"/>
  <c r="W505" i="1"/>
  <c r="T509" i="1"/>
  <c r="U509" i="1" s="1"/>
  <c r="W509" i="1"/>
  <c r="T513" i="1"/>
  <c r="U513" i="1" s="1"/>
  <c r="W513" i="1"/>
  <c r="T517" i="1"/>
  <c r="U517" i="1" s="1"/>
  <c r="W517" i="1"/>
  <c r="T13" i="1"/>
  <c r="U13" i="1" s="1"/>
  <c r="W13" i="1"/>
  <c r="T17" i="1"/>
  <c r="U17" i="1" s="1"/>
  <c r="W17" i="1"/>
  <c r="T21" i="1"/>
  <c r="U21" i="1" s="1"/>
  <c r="W21" i="1"/>
  <c r="T25" i="1"/>
  <c r="U25" i="1" s="1"/>
  <c r="W25" i="1"/>
  <c r="T29" i="1"/>
  <c r="U29" i="1" s="1"/>
  <c r="W29" i="1"/>
  <c r="T33" i="1"/>
  <c r="U33" i="1" s="1"/>
  <c r="W33" i="1"/>
  <c r="T37" i="1"/>
  <c r="U37" i="1" s="1"/>
  <c r="W37" i="1"/>
  <c r="T41" i="1"/>
  <c r="U41" i="1" s="1"/>
  <c r="W41" i="1"/>
  <c r="T45" i="1"/>
  <c r="U45" i="1" s="1"/>
  <c r="W45" i="1"/>
  <c r="T49" i="1"/>
  <c r="U49" i="1" s="1"/>
  <c r="W49" i="1"/>
  <c r="T53" i="1"/>
  <c r="U53" i="1" s="1"/>
  <c r="W53" i="1"/>
  <c r="T57" i="1"/>
  <c r="U57" i="1" s="1"/>
  <c r="W57" i="1"/>
  <c r="T61" i="1"/>
  <c r="U61" i="1" s="1"/>
  <c r="W61" i="1"/>
  <c r="T65" i="1"/>
  <c r="U65" i="1" s="1"/>
  <c r="W65" i="1"/>
  <c r="T69" i="1"/>
  <c r="U69" i="1" s="1"/>
  <c r="W69" i="1"/>
  <c r="T73" i="1"/>
  <c r="U73" i="1" s="1"/>
  <c r="W73" i="1"/>
  <c r="T77" i="1"/>
  <c r="U77" i="1" s="1"/>
  <c r="W77" i="1"/>
  <c r="T81" i="1"/>
  <c r="U81" i="1" s="1"/>
  <c r="W81" i="1"/>
  <c r="T85" i="1"/>
  <c r="U85" i="1" s="1"/>
  <c r="W85" i="1"/>
  <c r="T89" i="1"/>
  <c r="U89" i="1" s="1"/>
  <c r="W89" i="1"/>
  <c r="T93" i="1"/>
  <c r="U93" i="1" s="1"/>
  <c r="W93" i="1"/>
  <c r="T97" i="1"/>
  <c r="U97" i="1" s="1"/>
  <c r="W97" i="1"/>
  <c r="T101" i="1"/>
  <c r="U101" i="1" s="1"/>
  <c r="W101" i="1"/>
  <c r="T105" i="1"/>
  <c r="U105" i="1" s="1"/>
  <c r="W105" i="1"/>
  <c r="T109" i="1"/>
  <c r="U109" i="1" s="1"/>
  <c r="W109" i="1"/>
  <c r="T113" i="1"/>
  <c r="U113" i="1" s="1"/>
  <c r="W113" i="1"/>
  <c r="T117" i="1"/>
  <c r="U117" i="1" s="1"/>
  <c r="W117" i="1"/>
  <c r="T121" i="1"/>
  <c r="U121" i="1" s="1"/>
  <c r="W121" i="1"/>
  <c r="T125" i="1"/>
  <c r="U125" i="1" s="1"/>
  <c r="W125" i="1"/>
  <c r="T129" i="1"/>
  <c r="U129" i="1" s="1"/>
  <c r="W129" i="1"/>
  <c r="T133" i="1"/>
  <c r="U133" i="1" s="1"/>
  <c r="W133" i="1"/>
  <c r="T137" i="1"/>
  <c r="U137" i="1" s="1"/>
  <c r="W137" i="1"/>
  <c r="T141" i="1"/>
  <c r="U141" i="1" s="1"/>
  <c r="W141" i="1"/>
  <c r="T145" i="1"/>
  <c r="U145" i="1" s="1"/>
  <c r="W145" i="1"/>
  <c r="T149" i="1"/>
  <c r="U149" i="1" s="1"/>
  <c r="W149" i="1"/>
  <c r="T153" i="1"/>
  <c r="U153" i="1" s="1"/>
  <c r="W153" i="1"/>
  <c r="T157" i="1"/>
  <c r="U157" i="1" s="1"/>
  <c r="W157" i="1"/>
  <c r="T161" i="1"/>
  <c r="U161" i="1" s="1"/>
  <c r="W161" i="1"/>
  <c r="T165" i="1"/>
  <c r="U165" i="1" s="1"/>
  <c r="W165" i="1"/>
  <c r="T169" i="1"/>
  <c r="U169" i="1" s="1"/>
  <c r="W169" i="1"/>
  <c r="T173" i="1"/>
  <c r="U173" i="1" s="1"/>
  <c r="W173" i="1"/>
  <c r="T177" i="1"/>
  <c r="U177" i="1" s="1"/>
  <c r="W177" i="1"/>
  <c r="T181" i="1"/>
  <c r="U181" i="1" s="1"/>
  <c r="W181" i="1"/>
  <c r="T185" i="1"/>
  <c r="U185" i="1" s="1"/>
  <c r="W185" i="1"/>
  <c r="T189" i="1"/>
  <c r="U189" i="1" s="1"/>
  <c r="W189" i="1"/>
  <c r="T193" i="1"/>
  <c r="U193" i="1" s="1"/>
  <c r="W193" i="1"/>
  <c r="T197" i="1"/>
  <c r="U197" i="1" s="1"/>
  <c r="W197" i="1"/>
  <c r="T201" i="1"/>
  <c r="U201" i="1" s="1"/>
  <c r="W201" i="1"/>
  <c r="T205" i="1"/>
  <c r="U205" i="1" s="1"/>
  <c r="W205" i="1"/>
  <c r="T209" i="1"/>
  <c r="U209" i="1" s="1"/>
  <c r="W209" i="1"/>
  <c r="T213" i="1"/>
  <c r="U213" i="1" s="1"/>
  <c r="W213" i="1"/>
  <c r="T217" i="1"/>
  <c r="U217" i="1" s="1"/>
  <c r="W217" i="1"/>
  <c r="T221" i="1"/>
  <c r="U221" i="1" s="1"/>
  <c r="W221" i="1"/>
  <c r="T225" i="1"/>
  <c r="U225" i="1" s="1"/>
  <c r="W225" i="1"/>
  <c r="T229" i="1"/>
  <c r="U229" i="1" s="1"/>
  <c r="W229" i="1"/>
  <c r="T233" i="1"/>
  <c r="U233" i="1" s="1"/>
  <c r="W233" i="1"/>
  <c r="T237" i="1"/>
  <c r="U237" i="1" s="1"/>
  <c r="W237" i="1"/>
  <c r="T241" i="1"/>
  <c r="U241" i="1" s="1"/>
  <c r="W241" i="1"/>
  <c r="T245" i="1"/>
  <c r="U245" i="1" s="1"/>
  <c r="W245" i="1"/>
  <c r="T249" i="1"/>
  <c r="U249" i="1" s="1"/>
  <c r="W249" i="1"/>
  <c r="T253" i="1"/>
  <c r="U253" i="1" s="1"/>
  <c r="W253" i="1"/>
  <c r="T257" i="1"/>
  <c r="U257" i="1" s="1"/>
  <c r="W257" i="1"/>
  <c r="T261" i="1"/>
  <c r="U261" i="1" s="1"/>
  <c r="W261" i="1"/>
  <c r="T265" i="1"/>
  <c r="U265" i="1" s="1"/>
  <c r="W265" i="1"/>
  <c r="T269" i="1"/>
  <c r="U269" i="1" s="1"/>
  <c r="W269" i="1"/>
  <c r="T273" i="1"/>
  <c r="U273" i="1" s="1"/>
  <c r="W273" i="1"/>
  <c r="T277" i="1"/>
  <c r="U277" i="1" s="1"/>
  <c r="W277" i="1"/>
  <c r="T281" i="1"/>
  <c r="U281" i="1" s="1"/>
  <c r="W281" i="1"/>
  <c r="T285" i="1"/>
  <c r="U285" i="1" s="1"/>
  <c r="W285" i="1"/>
  <c r="T289" i="1"/>
  <c r="U289" i="1" s="1"/>
  <c r="W289" i="1"/>
  <c r="T293" i="1"/>
  <c r="U293" i="1" s="1"/>
  <c r="W293" i="1"/>
  <c r="T297" i="1"/>
  <c r="U297" i="1" s="1"/>
  <c r="W297" i="1"/>
  <c r="T301" i="1"/>
  <c r="U301" i="1" s="1"/>
  <c r="W301" i="1"/>
  <c r="T305" i="1"/>
  <c r="U305" i="1" s="1"/>
  <c r="W305" i="1"/>
  <c r="T309" i="1"/>
  <c r="U309" i="1" s="1"/>
  <c r="W309" i="1"/>
  <c r="T313" i="1"/>
  <c r="U313" i="1" s="1"/>
  <c r="W313" i="1"/>
  <c r="T317" i="1"/>
  <c r="U317" i="1" s="1"/>
  <c r="W317" i="1"/>
  <c r="T321" i="1"/>
  <c r="U321" i="1" s="1"/>
  <c r="W321" i="1"/>
  <c r="T325" i="1"/>
  <c r="U325" i="1" s="1"/>
  <c r="W325" i="1"/>
  <c r="T329" i="1"/>
  <c r="U329" i="1" s="1"/>
  <c r="W329" i="1"/>
  <c r="T333" i="1"/>
  <c r="U333" i="1" s="1"/>
  <c r="W333" i="1"/>
  <c r="T337" i="1"/>
  <c r="U337" i="1" s="1"/>
  <c r="W337" i="1"/>
  <c r="T341" i="1"/>
  <c r="U341" i="1" s="1"/>
  <c r="W341" i="1"/>
  <c r="T345" i="1"/>
  <c r="U345" i="1" s="1"/>
  <c r="W345" i="1"/>
  <c r="T349" i="1"/>
  <c r="U349" i="1" s="1"/>
  <c r="W349" i="1"/>
  <c r="T353" i="1"/>
  <c r="U353" i="1" s="1"/>
  <c r="W353" i="1"/>
  <c r="T357" i="1"/>
  <c r="U357" i="1" s="1"/>
  <c r="W357" i="1"/>
  <c r="T361" i="1"/>
  <c r="U361" i="1" s="1"/>
  <c r="W361" i="1"/>
  <c r="T365" i="1"/>
  <c r="U365" i="1" s="1"/>
  <c r="W365" i="1"/>
  <c r="T369" i="1"/>
  <c r="U369" i="1" s="1"/>
  <c r="W369" i="1"/>
  <c r="T373" i="1"/>
  <c r="U373" i="1" s="1"/>
  <c r="W373" i="1"/>
  <c r="T377" i="1"/>
  <c r="U377" i="1" s="1"/>
  <c r="W377" i="1"/>
  <c r="T381" i="1"/>
  <c r="U381" i="1" s="1"/>
  <c r="W381" i="1"/>
  <c r="T385" i="1"/>
  <c r="U385" i="1" s="1"/>
  <c r="W385" i="1"/>
  <c r="T389" i="1"/>
  <c r="U389" i="1" s="1"/>
  <c r="W389" i="1"/>
  <c r="T393" i="1"/>
  <c r="U393" i="1" s="1"/>
  <c r="W393" i="1"/>
  <c r="T397" i="1"/>
  <c r="U397" i="1" s="1"/>
  <c r="W397" i="1"/>
  <c r="T401" i="1"/>
  <c r="U401" i="1" s="1"/>
  <c r="W401" i="1"/>
  <c r="T405" i="1"/>
  <c r="U405" i="1" s="1"/>
  <c r="W405" i="1"/>
  <c r="T409" i="1"/>
  <c r="U409" i="1" s="1"/>
  <c r="W409" i="1"/>
  <c r="T413" i="1"/>
  <c r="U413" i="1" s="1"/>
  <c r="W413" i="1"/>
  <c r="T417" i="1"/>
  <c r="U417" i="1" s="1"/>
  <c r="W417" i="1"/>
  <c r="T421" i="1"/>
  <c r="U421" i="1" s="1"/>
  <c r="W421" i="1"/>
  <c r="T425" i="1"/>
  <c r="U425" i="1" s="1"/>
  <c r="W425" i="1"/>
  <c r="T429" i="1"/>
  <c r="U429" i="1" s="1"/>
  <c r="W429" i="1"/>
  <c r="T433" i="1"/>
  <c r="U433" i="1" s="1"/>
  <c r="W433" i="1"/>
  <c r="T437" i="1"/>
  <c r="U437" i="1" s="1"/>
  <c r="W437" i="1"/>
  <c r="T441" i="1"/>
  <c r="U441" i="1" s="1"/>
  <c r="W441" i="1"/>
  <c r="T445" i="1"/>
  <c r="U445" i="1" s="1"/>
  <c r="W445" i="1"/>
  <c r="T449" i="1"/>
  <c r="U449" i="1" s="1"/>
  <c r="W449" i="1"/>
  <c r="T453" i="1"/>
  <c r="U453" i="1" s="1"/>
  <c r="W453" i="1"/>
  <c r="T458" i="1"/>
  <c r="U458" i="1" s="1"/>
  <c r="W458" i="1"/>
  <c r="T462" i="1"/>
  <c r="U462" i="1" s="1"/>
  <c r="W462" i="1"/>
  <c r="T466" i="1"/>
  <c r="U466" i="1" s="1"/>
  <c r="W466" i="1"/>
  <c r="T470" i="1"/>
  <c r="U470" i="1" s="1"/>
  <c r="W470" i="1"/>
  <c r="T474" i="1"/>
  <c r="U474" i="1" s="1"/>
  <c r="W474" i="1"/>
  <c r="T478" i="1"/>
  <c r="U478" i="1" s="1"/>
  <c r="W478" i="1"/>
  <c r="T482" i="1"/>
  <c r="U482" i="1" s="1"/>
  <c r="W482" i="1"/>
  <c r="T486" i="1"/>
  <c r="U486" i="1" s="1"/>
  <c r="W486" i="1"/>
  <c r="T490" i="1"/>
  <c r="U490" i="1" s="1"/>
  <c r="W490" i="1"/>
  <c r="T494" i="1"/>
  <c r="U494" i="1" s="1"/>
  <c r="W494" i="1"/>
  <c r="T498" i="1"/>
  <c r="U498" i="1" s="1"/>
  <c r="W498" i="1"/>
  <c r="T502" i="1"/>
  <c r="U502" i="1" s="1"/>
  <c r="W502" i="1"/>
  <c r="T506" i="1"/>
  <c r="U506" i="1" s="1"/>
  <c r="W506" i="1"/>
  <c r="T510" i="1"/>
  <c r="U510" i="1" s="1"/>
  <c r="W510" i="1"/>
  <c r="T514" i="1"/>
  <c r="U514" i="1" s="1"/>
  <c r="W514" i="1"/>
  <c r="T518" i="1"/>
  <c r="U518" i="1" s="1"/>
  <c r="W518" i="1"/>
  <c r="T10" i="1"/>
  <c r="U10" i="1" s="1"/>
  <c r="W10" i="1"/>
  <c r="T14" i="1"/>
  <c r="U14" i="1" s="1"/>
  <c r="W14" i="1"/>
  <c r="T18" i="1"/>
  <c r="U18" i="1" s="1"/>
  <c r="W18" i="1"/>
  <c r="T22" i="1"/>
  <c r="U22" i="1" s="1"/>
  <c r="W22" i="1"/>
  <c r="T26" i="1"/>
  <c r="U26" i="1" s="1"/>
  <c r="W26" i="1"/>
  <c r="T30" i="1"/>
  <c r="U30" i="1" s="1"/>
  <c r="W30" i="1"/>
  <c r="T34" i="1"/>
  <c r="U34" i="1" s="1"/>
  <c r="W34" i="1"/>
  <c r="T38" i="1"/>
  <c r="U38" i="1" s="1"/>
  <c r="W38" i="1"/>
  <c r="T42" i="1"/>
  <c r="U42" i="1" s="1"/>
  <c r="W42" i="1"/>
  <c r="T46" i="1"/>
  <c r="U46" i="1" s="1"/>
  <c r="W46" i="1"/>
  <c r="T50" i="1"/>
  <c r="U50" i="1" s="1"/>
  <c r="W50" i="1"/>
  <c r="T54" i="1"/>
  <c r="U54" i="1" s="1"/>
  <c r="W54" i="1"/>
  <c r="T58" i="1"/>
  <c r="U58" i="1" s="1"/>
  <c r="W58" i="1"/>
  <c r="T62" i="1"/>
  <c r="U62" i="1" s="1"/>
  <c r="W62" i="1"/>
  <c r="T66" i="1"/>
  <c r="U66" i="1" s="1"/>
  <c r="W66" i="1"/>
  <c r="T70" i="1"/>
  <c r="U70" i="1" s="1"/>
  <c r="W70" i="1"/>
  <c r="T74" i="1"/>
  <c r="U74" i="1" s="1"/>
  <c r="W74" i="1"/>
  <c r="T78" i="1"/>
  <c r="U78" i="1" s="1"/>
  <c r="W78" i="1"/>
  <c r="T82" i="1"/>
  <c r="U82" i="1" s="1"/>
  <c r="W82" i="1"/>
  <c r="T86" i="1"/>
  <c r="U86" i="1" s="1"/>
  <c r="W86" i="1"/>
  <c r="T90" i="1"/>
  <c r="U90" i="1" s="1"/>
  <c r="W90" i="1"/>
  <c r="T94" i="1"/>
  <c r="U94" i="1" s="1"/>
  <c r="W94" i="1"/>
  <c r="T98" i="1"/>
  <c r="U98" i="1" s="1"/>
  <c r="W98" i="1"/>
  <c r="T102" i="1"/>
  <c r="U102" i="1" s="1"/>
  <c r="W102" i="1"/>
  <c r="T106" i="1"/>
  <c r="U106" i="1" s="1"/>
  <c r="W106" i="1"/>
  <c r="T110" i="1"/>
  <c r="U110" i="1" s="1"/>
  <c r="W110" i="1"/>
  <c r="T114" i="1"/>
  <c r="U114" i="1" s="1"/>
  <c r="W114" i="1"/>
  <c r="T118" i="1"/>
  <c r="U118" i="1" s="1"/>
  <c r="W118" i="1"/>
  <c r="T122" i="1"/>
  <c r="U122" i="1" s="1"/>
  <c r="W122" i="1"/>
  <c r="T126" i="1"/>
  <c r="U126" i="1" s="1"/>
  <c r="W126" i="1"/>
  <c r="T130" i="1"/>
  <c r="U130" i="1" s="1"/>
  <c r="W130" i="1"/>
  <c r="T134" i="1"/>
  <c r="U134" i="1" s="1"/>
  <c r="W134" i="1"/>
  <c r="T138" i="1"/>
  <c r="U138" i="1" s="1"/>
  <c r="W138" i="1"/>
  <c r="T142" i="1"/>
  <c r="U142" i="1" s="1"/>
  <c r="W142" i="1"/>
  <c r="T146" i="1"/>
  <c r="U146" i="1" s="1"/>
  <c r="W146" i="1"/>
  <c r="T150" i="1"/>
  <c r="U150" i="1" s="1"/>
  <c r="W150" i="1"/>
  <c r="T154" i="1"/>
  <c r="U154" i="1" s="1"/>
  <c r="W154" i="1"/>
  <c r="T158" i="1"/>
  <c r="U158" i="1" s="1"/>
  <c r="W158" i="1"/>
  <c r="T162" i="1"/>
  <c r="U162" i="1" s="1"/>
  <c r="W162" i="1"/>
  <c r="T166" i="1"/>
  <c r="U166" i="1" s="1"/>
  <c r="W166" i="1"/>
  <c r="T170" i="1"/>
  <c r="U170" i="1" s="1"/>
  <c r="W170" i="1"/>
  <c r="T174" i="1"/>
  <c r="U174" i="1" s="1"/>
  <c r="W174" i="1"/>
  <c r="T178" i="1"/>
  <c r="U178" i="1" s="1"/>
  <c r="W178" i="1"/>
  <c r="T182" i="1"/>
  <c r="U182" i="1" s="1"/>
  <c r="W182" i="1"/>
  <c r="T186" i="1"/>
  <c r="U186" i="1" s="1"/>
  <c r="W186" i="1"/>
  <c r="T190" i="1"/>
  <c r="U190" i="1" s="1"/>
  <c r="W190" i="1"/>
  <c r="T194" i="1"/>
  <c r="U194" i="1" s="1"/>
  <c r="W194" i="1"/>
  <c r="T198" i="1"/>
  <c r="U198" i="1" s="1"/>
  <c r="W198" i="1"/>
  <c r="T202" i="1"/>
  <c r="U202" i="1" s="1"/>
  <c r="W202" i="1"/>
  <c r="T206" i="1"/>
  <c r="U206" i="1" s="1"/>
  <c r="W206" i="1"/>
  <c r="T210" i="1"/>
  <c r="U210" i="1" s="1"/>
  <c r="W210" i="1"/>
  <c r="T214" i="1"/>
  <c r="U214" i="1" s="1"/>
  <c r="W214" i="1"/>
  <c r="T218" i="1"/>
  <c r="U218" i="1" s="1"/>
  <c r="W218" i="1"/>
  <c r="T222" i="1"/>
  <c r="U222" i="1" s="1"/>
  <c r="W222" i="1"/>
  <c r="T226" i="1"/>
  <c r="U226" i="1" s="1"/>
  <c r="W226" i="1"/>
  <c r="T230" i="1"/>
  <c r="U230" i="1" s="1"/>
  <c r="W230" i="1"/>
  <c r="T234" i="1"/>
  <c r="U234" i="1" s="1"/>
  <c r="W234" i="1"/>
  <c r="T238" i="1"/>
  <c r="U238" i="1" s="1"/>
  <c r="W238" i="1"/>
  <c r="T242" i="1"/>
  <c r="U242" i="1" s="1"/>
  <c r="W242" i="1"/>
  <c r="T246" i="1"/>
  <c r="U246" i="1" s="1"/>
  <c r="W246" i="1"/>
  <c r="T250" i="1"/>
  <c r="U250" i="1" s="1"/>
  <c r="W250" i="1"/>
  <c r="T254" i="1"/>
  <c r="U254" i="1" s="1"/>
  <c r="W254" i="1"/>
  <c r="T258" i="1"/>
  <c r="U258" i="1" s="1"/>
  <c r="W258" i="1"/>
  <c r="T262" i="1"/>
  <c r="U262" i="1" s="1"/>
  <c r="W262" i="1"/>
  <c r="T266" i="1"/>
  <c r="U266" i="1" s="1"/>
  <c r="W266" i="1"/>
  <c r="T270" i="1"/>
  <c r="U270" i="1" s="1"/>
  <c r="W270" i="1"/>
  <c r="T274" i="1"/>
  <c r="U274" i="1" s="1"/>
  <c r="W274" i="1"/>
  <c r="T278" i="1"/>
  <c r="U278" i="1" s="1"/>
  <c r="W278" i="1"/>
  <c r="T282" i="1"/>
  <c r="U282" i="1" s="1"/>
  <c r="W282" i="1"/>
  <c r="T286" i="1"/>
  <c r="U286" i="1" s="1"/>
  <c r="W286" i="1"/>
  <c r="T290" i="1"/>
  <c r="U290" i="1" s="1"/>
  <c r="W290" i="1"/>
  <c r="T294" i="1"/>
  <c r="U294" i="1" s="1"/>
  <c r="W294" i="1"/>
  <c r="T298" i="1"/>
  <c r="U298" i="1" s="1"/>
  <c r="W298" i="1"/>
  <c r="T302" i="1"/>
  <c r="U302" i="1" s="1"/>
  <c r="W302" i="1"/>
  <c r="T306" i="1"/>
  <c r="U306" i="1" s="1"/>
  <c r="W306" i="1"/>
  <c r="T310" i="1"/>
  <c r="U310" i="1" s="1"/>
  <c r="W310" i="1"/>
  <c r="T314" i="1"/>
  <c r="U314" i="1" s="1"/>
  <c r="W314" i="1"/>
  <c r="T318" i="1"/>
  <c r="U318" i="1" s="1"/>
  <c r="W318" i="1"/>
  <c r="T322" i="1"/>
  <c r="U322" i="1" s="1"/>
  <c r="W322" i="1"/>
  <c r="T326" i="1"/>
  <c r="U326" i="1" s="1"/>
  <c r="W326" i="1"/>
  <c r="T330" i="1"/>
  <c r="U330" i="1" s="1"/>
  <c r="W330" i="1"/>
  <c r="T334" i="1"/>
  <c r="U334" i="1" s="1"/>
  <c r="W334" i="1"/>
  <c r="T338" i="1"/>
  <c r="U338" i="1" s="1"/>
  <c r="W338" i="1"/>
  <c r="T342" i="1"/>
  <c r="U342" i="1" s="1"/>
  <c r="W342" i="1"/>
  <c r="T346" i="1"/>
  <c r="U346" i="1" s="1"/>
  <c r="W346" i="1"/>
  <c r="T350" i="1"/>
  <c r="U350" i="1" s="1"/>
  <c r="W350" i="1"/>
  <c r="T354" i="1"/>
  <c r="U354" i="1" s="1"/>
  <c r="W354" i="1"/>
  <c r="T358" i="1"/>
  <c r="U358" i="1" s="1"/>
  <c r="W358" i="1"/>
  <c r="T362" i="1"/>
  <c r="U362" i="1" s="1"/>
  <c r="W362" i="1"/>
  <c r="T366" i="1"/>
  <c r="U366" i="1" s="1"/>
  <c r="W366" i="1"/>
  <c r="T370" i="1"/>
  <c r="U370" i="1" s="1"/>
  <c r="W370" i="1"/>
  <c r="T374" i="1"/>
  <c r="U374" i="1" s="1"/>
  <c r="W374" i="1"/>
  <c r="T378" i="1"/>
  <c r="U378" i="1" s="1"/>
  <c r="W378" i="1"/>
  <c r="T382" i="1"/>
  <c r="U382" i="1" s="1"/>
  <c r="W382" i="1"/>
  <c r="T386" i="1"/>
  <c r="U386" i="1" s="1"/>
  <c r="W386" i="1"/>
  <c r="T390" i="1"/>
  <c r="U390" i="1" s="1"/>
  <c r="W390" i="1"/>
  <c r="T394" i="1"/>
  <c r="U394" i="1" s="1"/>
  <c r="W394" i="1"/>
  <c r="T398" i="1"/>
  <c r="U398" i="1" s="1"/>
  <c r="W398" i="1"/>
  <c r="T402" i="1"/>
  <c r="U402" i="1" s="1"/>
  <c r="W402" i="1"/>
  <c r="T406" i="1"/>
  <c r="U406" i="1" s="1"/>
  <c r="W406" i="1"/>
  <c r="T410" i="1"/>
  <c r="U410" i="1" s="1"/>
  <c r="W410" i="1"/>
  <c r="T414" i="1"/>
  <c r="U414" i="1" s="1"/>
  <c r="W414" i="1"/>
  <c r="T418" i="1"/>
  <c r="U418" i="1" s="1"/>
  <c r="W418" i="1"/>
  <c r="T422" i="1"/>
  <c r="U422" i="1" s="1"/>
  <c r="W422" i="1"/>
  <c r="T426" i="1"/>
  <c r="U426" i="1" s="1"/>
  <c r="W426" i="1"/>
  <c r="T430" i="1"/>
  <c r="U430" i="1" s="1"/>
  <c r="W430" i="1"/>
  <c r="T434" i="1"/>
  <c r="U434" i="1" s="1"/>
  <c r="W434" i="1"/>
  <c r="T438" i="1"/>
  <c r="U438" i="1" s="1"/>
  <c r="W438" i="1"/>
  <c r="T442" i="1"/>
  <c r="U442" i="1" s="1"/>
  <c r="W442" i="1"/>
  <c r="T446" i="1"/>
  <c r="U446" i="1" s="1"/>
  <c r="W446" i="1"/>
  <c r="T450" i="1"/>
  <c r="U450" i="1" s="1"/>
  <c r="W450" i="1"/>
  <c r="T454" i="1"/>
  <c r="U454" i="1" s="1"/>
  <c r="W454" i="1"/>
  <c r="T459" i="1"/>
  <c r="U459" i="1" s="1"/>
  <c r="W459" i="1"/>
  <c r="T463" i="1"/>
  <c r="U463" i="1" s="1"/>
  <c r="W463" i="1"/>
  <c r="T467" i="1"/>
  <c r="U467" i="1" s="1"/>
  <c r="W467" i="1"/>
  <c r="T471" i="1"/>
  <c r="U471" i="1" s="1"/>
  <c r="W471" i="1"/>
  <c r="T475" i="1"/>
  <c r="U475" i="1" s="1"/>
  <c r="W475" i="1"/>
  <c r="T479" i="1"/>
  <c r="U479" i="1" s="1"/>
  <c r="W479" i="1"/>
  <c r="T483" i="1"/>
  <c r="U483" i="1" s="1"/>
  <c r="W483" i="1"/>
  <c r="T487" i="1"/>
  <c r="U487" i="1" s="1"/>
  <c r="W487" i="1"/>
  <c r="T491" i="1"/>
  <c r="U491" i="1" s="1"/>
  <c r="W491" i="1"/>
  <c r="T495" i="1"/>
  <c r="U495" i="1" s="1"/>
  <c r="W495" i="1"/>
  <c r="T499" i="1"/>
  <c r="U499" i="1" s="1"/>
  <c r="W499" i="1"/>
  <c r="T503" i="1"/>
  <c r="U503" i="1" s="1"/>
  <c r="W503" i="1"/>
  <c r="T507" i="1"/>
  <c r="U507" i="1" s="1"/>
  <c r="W507" i="1"/>
  <c r="T511" i="1"/>
  <c r="U511" i="1" s="1"/>
  <c r="W511" i="1"/>
  <c r="T515" i="1"/>
  <c r="U515" i="1" s="1"/>
  <c r="W515" i="1"/>
  <c r="T11" i="1"/>
  <c r="U11" i="1" s="1"/>
  <c r="W11" i="1"/>
  <c r="T15" i="1"/>
  <c r="U15" i="1" s="1"/>
  <c r="W15" i="1"/>
  <c r="T19" i="1"/>
  <c r="U19" i="1" s="1"/>
  <c r="W19" i="1"/>
  <c r="T23" i="1"/>
  <c r="U23" i="1" s="1"/>
  <c r="W23" i="1"/>
  <c r="T27" i="1"/>
  <c r="U27" i="1" s="1"/>
  <c r="W27" i="1"/>
  <c r="T31" i="1"/>
  <c r="U31" i="1" s="1"/>
  <c r="W31" i="1"/>
  <c r="T35" i="1"/>
  <c r="U35" i="1" s="1"/>
  <c r="W35" i="1"/>
  <c r="T39" i="1"/>
  <c r="U39" i="1" s="1"/>
  <c r="W39" i="1"/>
  <c r="T43" i="1"/>
  <c r="U43" i="1" s="1"/>
  <c r="W43" i="1"/>
  <c r="T47" i="1"/>
  <c r="U47" i="1" s="1"/>
  <c r="W47" i="1"/>
  <c r="T51" i="1"/>
  <c r="U51" i="1" s="1"/>
  <c r="W51" i="1"/>
  <c r="T55" i="1"/>
  <c r="U55" i="1" s="1"/>
  <c r="W55" i="1"/>
  <c r="T59" i="1"/>
  <c r="U59" i="1" s="1"/>
  <c r="W59" i="1"/>
  <c r="T63" i="1"/>
  <c r="U63" i="1" s="1"/>
  <c r="W63" i="1"/>
  <c r="T67" i="1"/>
  <c r="U67" i="1" s="1"/>
  <c r="W67" i="1"/>
  <c r="T71" i="1"/>
  <c r="U71" i="1" s="1"/>
  <c r="W71" i="1"/>
  <c r="T75" i="1"/>
  <c r="U75" i="1" s="1"/>
  <c r="W75" i="1"/>
  <c r="T79" i="1"/>
  <c r="U79" i="1" s="1"/>
  <c r="W79" i="1"/>
  <c r="T83" i="1"/>
  <c r="U83" i="1" s="1"/>
  <c r="W83" i="1"/>
  <c r="T87" i="1"/>
  <c r="U87" i="1" s="1"/>
  <c r="W87" i="1"/>
  <c r="T91" i="1"/>
  <c r="U91" i="1" s="1"/>
  <c r="W91" i="1"/>
  <c r="T95" i="1"/>
  <c r="U95" i="1" s="1"/>
  <c r="W95" i="1"/>
  <c r="T99" i="1"/>
  <c r="U99" i="1" s="1"/>
  <c r="W99" i="1"/>
  <c r="T103" i="1"/>
  <c r="U103" i="1" s="1"/>
  <c r="W103" i="1"/>
  <c r="T107" i="1"/>
  <c r="U107" i="1" s="1"/>
  <c r="W107" i="1"/>
  <c r="T111" i="1"/>
  <c r="U111" i="1" s="1"/>
  <c r="W111" i="1"/>
  <c r="T115" i="1"/>
  <c r="U115" i="1" s="1"/>
  <c r="W115" i="1"/>
  <c r="T119" i="1"/>
  <c r="U119" i="1" s="1"/>
  <c r="W119" i="1"/>
  <c r="T123" i="1"/>
  <c r="U123" i="1" s="1"/>
  <c r="W123" i="1"/>
  <c r="T127" i="1"/>
  <c r="U127" i="1" s="1"/>
  <c r="W127" i="1"/>
  <c r="T131" i="1"/>
  <c r="U131" i="1" s="1"/>
  <c r="W131" i="1"/>
  <c r="T135" i="1"/>
  <c r="U135" i="1" s="1"/>
  <c r="W135" i="1"/>
  <c r="T139" i="1"/>
  <c r="U139" i="1" s="1"/>
  <c r="W139" i="1"/>
  <c r="T143" i="1"/>
  <c r="U143" i="1" s="1"/>
  <c r="W143" i="1"/>
  <c r="T147" i="1"/>
  <c r="U147" i="1" s="1"/>
  <c r="W147" i="1"/>
  <c r="T151" i="1"/>
  <c r="U151" i="1" s="1"/>
  <c r="W151" i="1"/>
  <c r="T155" i="1"/>
  <c r="U155" i="1" s="1"/>
  <c r="W155" i="1"/>
  <c r="T159" i="1"/>
  <c r="U159" i="1" s="1"/>
  <c r="W159" i="1"/>
  <c r="T163" i="1"/>
  <c r="U163" i="1" s="1"/>
  <c r="W163" i="1"/>
  <c r="T167" i="1"/>
  <c r="U167" i="1" s="1"/>
  <c r="W167" i="1"/>
  <c r="T171" i="1"/>
  <c r="U171" i="1" s="1"/>
  <c r="W171" i="1"/>
  <c r="T175" i="1"/>
  <c r="U175" i="1" s="1"/>
  <c r="W175" i="1"/>
  <c r="T179" i="1"/>
  <c r="U179" i="1" s="1"/>
  <c r="W179" i="1"/>
  <c r="T183" i="1"/>
  <c r="U183" i="1" s="1"/>
  <c r="W183" i="1"/>
  <c r="T187" i="1"/>
  <c r="U187" i="1" s="1"/>
  <c r="W187" i="1"/>
  <c r="T191" i="1"/>
  <c r="U191" i="1" s="1"/>
  <c r="W191" i="1"/>
  <c r="T195" i="1"/>
  <c r="U195" i="1" s="1"/>
  <c r="W195" i="1"/>
  <c r="T199" i="1"/>
  <c r="U199" i="1" s="1"/>
  <c r="W199" i="1"/>
  <c r="T203" i="1"/>
  <c r="U203" i="1" s="1"/>
  <c r="W203" i="1"/>
  <c r="T207" i="1"/>
  <c r="U207" i="1" s="1"/>
  <c r="W207" i="1"/>
  <c r="T211" i="1"/>
  <c r="U211" i="1" s="1"/>
  <c r="W211" i="1"/>
  <c r="T215" i="1"/>
  <c r="U215" i="1" s="1"/>
  <c r="W215" i="1"/>
  <c r="T219" i="1"/>
  <c r="U219" i="1" s="1"/>
  <c r="W219" i="1"/>
  <c r="T223" i="1"/>
  <c r="U223" i="1" s="1"/>
  <c r="W223" i="1"/>
  <c r="T227" i="1"/>
  <c r="U227" i="1" s="1"/>
  <c r="W227" i="1"/>
  <c r="T231" i="1"/>
  <c r="U231" i="1" s="1"/>
  <c r="W231" i="1"/>
  <c r="T235" i="1"/>
  <c r="U235" i="1" s="1"/>
  <c r="W235" i="1"/>
  <c r="T239" i="1"/>
  <c r="U239" i="1" s="1"/>
  <c r="W239" i="1"/>
  <c r="T243" i="1"/>
  <c r="U243" i="1" s="1"/>
  <c r="W243" i="1"/>
  <c r="T247" i="1"/>
  <c r="U247" i="1" s="1"/>
  <c r="W247" i="1"/>
  <c r="T251" i="1"/>
  <c r="U251" i="1" s="1"/>
  <c r="W251" i="1"/>
  <c r="T255" i="1"/>
  <c r="U255" i="1" s="1"/>
  <c r="W255" i="1"/>
  <c r="T259" i="1"/>
  <c r="U259" i="1" s="1"/>
  <c r="W259" i="1"/>
  <c r="T263" i="1"/>
  <c r="U263" i="1" s="1"/>
  <c r="W263" i="1"/>
  <c r="T267" i="1"/>
  <c r="U267" i="1" s="1"/>
  <c r="W267" i="1"/>
  <c r="T271" i="1"/>
  <c r="U271" i="1" s="1"/>
  <c r="W271" i="1"/>
  <c r="T275" i="1"/>
  <c r="U275" i="1" s="1"/>
  <c r="W275" i="1"/>
  <c r="T279" i="1"/>
  <c r="U279" i="1" s="1"/>
  <c r="W279" i="1"/>
  <c r="T283" i="1"/>
  <c r="U283" i="1" s="1"/>
  <c r="W283" i="1"/>
  <c r="T287" i="1"/>
  <c r="U287" i="1" s="1"/>
  <c r="W287" i="1"/>
  <c r="T291" i="1"/>
  <c r="U291" i="1" s="1"/>
  <c r="W291" i="1"/>
  <c r="T295" i="1"/>
  <c r="U295" i="1" s="1"/>
  <c r="W295" i="1"/>
  <c r="T299" i="1"/>
  <c r="U299" i="1" s="1"/>
  <c r="W299" i="1"/>
  <c r="T303" i="1"/>
  <c r="U303" i="1" s="1"/>
  <c r="W303" i="1"/>
  <c r="T307" i="1"/>
  <c r="U307" i="1" s="1"/>
  <c r="W307" i="1"/>
  <c r="T311" i="1"/>
  <c r="U311" i="1" s="1"/>
  <c r="W311" i="1"/>
  <c r="T315" i="1"/>
  <c r="U315" i="1" s="1"/>
  <c r="W315" i="1"/>
  <c r="T319" i="1"/>
  <c r="U319" i="1" s="1"/>
  <c r="W319" i="1"/>
  <c r="T323" i="1"/>
  <c r="U323" i="1" s="1"/>
  <c r="W323" i="1"/>
  <c r="T327" i="1"/>
  <c r="U327" i="1" s="1"/>
  <c r="W327" i="1"/>
  <c r="T331" i="1"/>
  <c r="U331" i="1" s="1"/>
  <c r="W331" i="1"/>
  <c r="T335" i="1"/>
  <c r="U335" i="1" s="1"/>
  <c r="W335" i="1"/>
  <c r="T339" i="1"/>
  <c r="U339" i="1" s="1"/>
  <c r="W339" i="1"/>
  <c r="T343" i="1"/>
  <c r="U343" i="1" s="1"/>
  <c r="W343" i="1"/>
  <c r="T347" i="1"/>
  <c r="U347" i="1" s="1"/>
  <c r="W347" i="1"/>
  <c r="T351" i="1"/>
  <c r="U351" i="1" s="1"/>
  <c r="W351" i="1"/>
  <c r="T355" i="1"/>
  <c r="U355" i="1" s="1"/>
  <c r="W355" i="1"/>
  <c r="T359" i="1"/>
  <c r="U359" i="1" s="1"/>
  <c r="W359" i="1"/>
  <c r="T363" i="1"/>
  <c r="U363" i="1" s="1"/>
  <c r="W363" i="1"/>
  <c r="T367" i="1"/>
  <c r="U367" i="1" s="1"/>
  <c r="W367" i="1"/>
  <c r="T371" i="1"/>
  <c r="U371" i="1" s="1"/>
  <c r="W371" i="1"/>
  <c r="T375" i="1"/>
  <c r="U375" i="1" s="1"/>
  <c r="W375" i="1"/>
  <c r="T379" i="1"/>
  <c r="U379" i="1" s="1"/>
  <c r="W379" i="1"/>
  <c r="T383" i="1"/>
  <c r="U383" i="1" s="1"/>
  <c r="W383" i="1"/>
  <c r="T387" i="1"/>
  <c r="U387" i="1" s="1"/>
  <c r="W387" i="1"/>
  <c r="T391" i="1"/>
  <c r="U391" i="1" s="1"/>
  <c r="W391" i="1"/>
  <c r="T395" i="1"/>
  <c r="U395" i="1" s="1"/>
  <c r="W395" i="1"/>
  <c r="T399" i="1"/>
  <c r="U399" i="1" s="1"/>
  <c r="W399" i="1"/>
  <c r="T403" i="1"/>
  <c r="U403" i="1" s="1"/>
  <c r="W403" i="1"/>
  <c r="T407" i="1"/>
  <c r="U407" i="1" s="1"/>
  <c r="W407" i="1"/>
  <c r="T411" i="1"/>
  <c r="U411" i="1" s="1"/>
  <c r="W411" i="1"/>
  <c r="T415" i="1"/>
  <c r="U415" i="1" s="1"/>
  <c r="W415" i="1"/>
  <c r="T419" i="1"/>
  <c r="U419" i="1" s="1"/>
  <c r="W419" i="1"/>
  <c r="T423" i="1"/>
  <c r="U423" i="1" s="1"/>
  <c r="W423" i="1"/>
  <c r="T427" i="1"/>
  <c r="U427" i="1" s="1"/>
  <c r="W427" i="1"/>
  <c r="T431" i="1"/>
  <c r="U431" i="1" s="1"/>
  <c r="W431" i="1"/>
  <c r="T435" i="1"/>
  <c r="U435" i="1" s="1"/>
  <c r="W435" i="1"/>
  <c r="T439" i="1"/>
  <c r="U439" i="1" s="1"/>
  <c r="W439" i="1"/>
  <c r="T443" i="1"/>
  <c r="U443" i="1" s="1"/>
  <c r="W443" i="1"/>
  <c r="T447" i="1"/>
  <c r="U447" i="1" s="1"/>
  <c r="W447" i="1"/>
  <c r="T451" i="1"/>
  <c r="U451" i="1" s="1"/>
  <c r="W451" i="1"/>
  <c r="T456" i="1"/>
  <c r="U456" i="1" s="1"/>
  <c r="W456" i="1"/>
  <c r="T460" i="1"/>
  <c r="U460" i="1" s="1"/>
  <c r="W460" i="1"/>
  <c r="T464" i="1"/>
  <c r="U464" i="1" s="1"/>
  <c r="W464" i="1"/>
  <c r="T468" i="1"/>
  <c r="U468" i="1" s="1"/>
  <c r="W468" i="1"/>
  <c r="T472" i="1"/>
  <c r="U472" i="1" s="1"/>
  <c r="W472" i="1"/>
  <c r="T476" i="1"/>
  <c r="U476" i="1" s="1"/>
  <c r="W476" i="1"/>
  <c r="T480" i="1"/>
  <c r="U480" i="1" s="1"/>
  <c r="W480" i="1"/>
  <c r="T484" i="1"/>
  <c r="U484" i="1" s="1"/>
  <c r="W484" i="1"/>
  <c r="T488" i="1"/>
  <c r="U488" i="1" s="1"/>
  <c r="W488" i="1"/>
  <c r="T492" i="1"/>
  <c r="U492" i="1" s="1"/>
  <c r="W492" i="1"/>
  <c r="T496" i="1"/>
  <c r="U496" i="1" s="1"/>
  <c r="W496" i="1"/>
  <c r="T500" i="1"/>
  <c r="U500" i="1" s="1"/>
  <c r="W500" i="1"/>
  <c r="T504" i="1"/>
  <c r="U504" i="1" s="1"/>
  <c r="W504" i="1"/>
  <c r="T508" i="1"/>
  <c r="U508" i="1" s="1"/>
  <c r="W508" i="1"/>
  <c r="T512" i="1"/>
  <c r="U512" i="1" s="1"/>
  <c r="W512" i="1"/>
  <c r="T516" i="1"/>
  <c r="U516" i="1" s="1"/>
  <c r="W516" i="1"/>
  <c r="L11" i="9"/>
  <c r="L10" i="9"/>
  <c r="G12" i="11"/>
  <c r="N9" i="9" s="1"/>
  <c r="G19" i="11"/>
  <c r="L12" i="9" s="1"/>
  <c r="B120" i="11"/>
  <c r="C119" i="11"/>
  <c r="G20" i="11" s="1"/>
  <c r="M12" i="9" s="1"/>
  <c r="M42" i="9"/>
  <c r="N30" i="9"/>
  <c r="M39" i="9"/>
  <c r="L36" i="9"/>
  <c r="M28" i="9"/>
  <c r="N31" i="9"/>
  <c r="M41" i="9"/>
  <c r="N33" i="9"/>
  <c r="M31" i="9"/>
  <c r="L37" i="9"/>
  <c r="L33" i="9"/>
  <c r="M38" i="9"/>
  <c r="L49" i="9"/>
  <c r="L32" i="9"/>
  <c r="M37" i="9"/>
  <c r="L48" i="9"/>
  <c r="M36" i="9"/>
  <c r="L43" i="9"/>
  <c r="N32" i="9"/>
  <c r="L42" i="9"/>
  <c r="M29" i="9"/>
  <c r="G14" i="11"/>
  <c r="M10" i="9" s="1"/>
  <c r="N23" i="9"/>
  <c r="M34" i="9"/>
  <c r="N39" i="9"/>
  <c r="L45" i="9"/>
  <c r="M33" i="9"/>
  <c r="N38" i="9"/>
  <c r="L44" i="9"/>
  <c r="N29" i="9"/>
  <c r="N37" i="9"/>
  <c r="M44" i="9"/>
  <c r="L34" i="9"/>
  <c r="N27" i="9"/>
  <c r="N35" i="9"/>
  <c r="L41" i="9"/>
  <c r="M46" i="9"/>
  <c r="N26" i="9"/>
  <c r="N34" i="9"/>
  <c r="L40" i="9"/>
  <c r="M45" i="9"/>
  <c r="M32" i="9"/>
  <c r="L39" i="9"/>
  <c r="L47" i="9"/>
  <c r="N24" i="9"/>
  <c r="L38" i="9"/>
  <c r="G8" i="11"/>
  <c r="M8" i="9" s="1"/>
  <c r="M30" i="9"/>
  <c r="N25" i="9"/>
  <c r="L35" i="9"/>
  <c r="M40" i="9"/>
  <c r="M27" i="9"/>
  <c r="N36" i="9"/>
  <c r="M43" i="9"/>
  <c r="L29" i="9"/>
  <c r="N14" i="9"/>
  <c r="L20" i="9"/>
  <c r="M26" i="9"/>
  <c r="N17" i="9"/>
  <c r="L23" i="9"/>
  <c r="L14" i="9"/>
  <c r="M19" i="9"/>
  <c r="M25" i="9"/>
  <c r="L17" i="9"/>
  <c r="M22" i="9"/>
  <c r="L16" i="9"/>
  <c r="M21" i="9"/>
  <c r="L30" i="9"/>
  <c r="L19" i="9"/>
  <c r="L25" i="9"/>
  <c r="M15" i="9"/>
  <c r="N20" i="9"/>
  <c r="L28" i="9"/>
  <c r="M18" i="9"/>
  <c r="L24" i="9"/>
  <c r="N28" i="9"/>
  <c r="M35" i="9"/>
  <c r="N40" i="9"/>
  <c r="L46" i="9"/>
  <c r="M17" i="9"/>
  <c r="N22" i="9"/>
  <c r="L15" i="9"/>
  <c r="M20" i="9"/>
  <c r="L27" i="9"/>
  <c r="N16" i="9"/>
  <c r="L22" i="9"/>
  <c r="M14" i="9"/>
  <c r="N19" i="9"/>
  <c r="L26" i="9"/>
  <c r="N11" i="9"/>
  <c r="N18" i="9"/>
  <c r="M24" i="9"/>
  <c r="M16" i="9"/>
  <c r="N21" i="9"/>
  <c r="L31" i="9"/>
  <c r="L18" i="9"/>
  <c r="M23" i="9"/>
  <c r="N15" i="9"/>
  <c r="L21" i="9"/>
  <c r="A794" i="1"/>
  <c r="V382" i="1"/>
  <c r="J382" i="1" s="1"/>
  <c r="V398" i="1"/>
  <c r="J398" i="1" s="1"/>
  <c r="V402" i="1"/>
  <c r="J402" i="1" s="1"/>
  <c r="V406" i="1"/>
  <c r="J406" i="1" s="1"/>
  <c r="V410" i="1"/>
  <c r="J410" i="1" s="1"/>
  <c r="V414" i="1"/>
  <c r="J414" i="1" s="1"/>
  <c r="V422" i="1"/>
  <c r="J422" i="1" s="1"/>
  <c r="V426" i="1"/>
  <c r="J426" i="1" s="1"/>
  <c r="V430" i="1"/>
  <c r="J430" i="1" s="1"/>
  <c r="V434" i="1"/>
  <c r="J434" i="1" s="1"/>
  <c r="V438" i="1"/>
  <c r="J438" i="1" s="1"/>
  <c r="V442" i="1"/>
  <c r="J442" i="1" s="1"/>
  <c r="V450" i="1"/>
  <c r="J450" i="1" s="1"/>
  <c r="V454" i="1"/>
  <c r="J454" i="1" s="1"/>
  <c r="V459" i="1"/>
  <c r="J459" i="1" s="1"/>
  <c r="V463" i="1"/>
  <c r="J463" i="1" s="1"/>
  <c r="V467" i="1"/>
  <c r="J467" i="1" s="1"/>
  <c r="V471" i="1"/>
  <c r="J471" i="1" s="1"/>
  <c r="V479" i="1"/>
  <c r="J479" i="1" s="1"/>
  <c r="V483" i="1"/>
  <c r="J483" i="1" s="1"/>
  <c r="V487" i="1"/>
  <c r="J487" i="1" s="1"/>
  <c r="V491" i="1"/>
  <c r="J491" i="1" s="1"/>
  <c r="V495" i="1"/>
  <c r="J495" i="1" s="1"/>
  <c r="V499" i="1"/>
  <c r="J499" i="1" s="1"/>
  <c r="V503" i="1"/>
  <c r="J503" i="1" s="1"/>
  <c r="V507" i="1"/>
  <c r="J507" i="1" s="1"/>
  <c r="V511" i="1"/>
  <c r="J511" i="1" s="1"/>
  <c r="V515" i="1"/>
  <c r="J515" i="1" s="1"/>
  <c r="V13" i="1"/>
  <c r="J13" i="1" s="1"/>
  <c r="V160" i="1"/>
  <c r="J160" i="1" s="1"/>
  <c r="V164" i="1"/>
  <c r="J164" i="1" s="1"/>
  <c r="V168" i="1"/>
  <c r="J168" i="1" s="1"/>
  <c r="V172" i="1"/>
  <c r="J172" i="1" s="1"/>
  <c r="V91" i="1"/>
  <c r="J91" i="1" s="1"/>
  <c r="V361" i="1"/>
  <c r="J361" i="1" s="1"/>
  <c r="V365" i="1"/>
  <c r="J365" i="1" s="1"/>
  <c r="V297" i="1"/>
  <c r="J297" i="1" s="1"/>
  <c r="V316" i="1"/>
  <c r="J316" i="1" s="1"/>
  <c r="V19" i="1"/>
  <c r="J19" i="1" s="1"/>
  <c r="V22" i="1"/>
  <c r="J22" i="1" s="1"/>
  <c r="V29" i="1"/>
  <c r="J29" i="1" s="1"/>
  <c r="V37" i="1"/>
  <c r="J37" i="1" s="1"/>
  <c r="V62" i="1"/>
  <c r="J62" i="1" s="1"/>
  <c r="V66" i="1"/>
  <c r="J66" i="1" s="1"/>
  <c r="V109" i="1"/>
  <c r="J109" i="1" s="1"/>
  <c r="V116" i="1"/>
  <c r="J116" i="1" s="1"/>
  <c r="V124" i="1"/>
  <c r="J124" i="1" s="1"/>
  <c r="V133" i="1"/>
  <c r="J133" i="1" s="1"/>
  <c r="V137" i="1"/>
  <c r="J137" i="1" s="1"/>
  <c r="V141" i="1"/>
  <c r="J141" i="1" s="1"/>
  <c r="V145" i="1"/>
  <c r="J145" i="1" s="1"/>
  <c r="V149" i="1"/>
  <c r="J149" i="1" s="1"/>
  <c r="V153" i="1"/>
  <c r="J153" i="1" s="1"/>
  <c r="V212" i="1"/>
  <c r="J212" i="1" s="1"/>
  <c r="V216" i="1"/>
  <c r="J216" i="1" s="1"/>
  <c r="V322" i="1"/>
  <c r="J322" i="1" s="1"/>
  <c r="V341" i="1"/>
  <c r="J341" i="1" s="1"/>
  <c r="V64" i="1"/>
  <c r="J64" i="1" s="1"/>
  <c r="V68" i="1"/>
  <c r="J68" i="1" s="1"/>
  <c r="V83" i="1"/>
  <c r="J83" i="1" s="1"/>
  <c r="V86" i="1"/>
  <c r="J86" i="1" s="1"/>
  <c r="V94" i="1"/>
  <c r="J94" i="1" s="1"/>
  <c r="V98" i="1"/>
  <c r="J98" i="1" s="1"/>
  <c r="V102" i="1"/>
  <c r="J102" i="1" s="1"/>
  <c r="V191" i="1"/>
  <c r="J191" i="1" s="1"/>
  <c r="V195" i="1"/>
  <c r="J195" i="1" s="1"/>
  <c r="V199" i="1"/>
  <c r="J199" i="1" s="1"/>
  <c r="V203" i="1"/>
  <c r="J203" i="1" s="1"/>
  <c r="V228" i="1"/>
  <c r="J228" i="1" s="1"/>
  <c r="V269" i="1"/>
  <c r="J269" i="1" s="1"/>
  <c r="V302" i="1"/>
  <c r="J302" i="1" s="1"/>
  <c r="V331" i="1"/>
  <c r="J331" i="1" s="1"/>
  <c r="V338" i="1"/>
  <c r="J338" i="1" s="1"/>
  <c r="V346" i="1"/>
  <c r="J346" i="1" s="1"/>
  <c r="V356" i="1"/>
  <c r="J356" i="1" s="1"/>
  <c r="V368" i="1"/>
  <c r="J368" i="1" s="1"/>
  <c r="V379" i="1"/>
  <c r="J379" i="1" s="1"/>
  <c r="A957" i="1"/>
  <c r="V385" i="1"/>
  <c r="J385" i="1" s="1"/>
  <c r="V393" i="1"/>
  <c r="J393" i="1" s="1"/>
  <c r="A994" i="1"/>
  <c r="A998" i="1"/>
  <c r="V41" i="1"/>
  <c r="J41" i="1" s="1"/>
  <c r="V51" i="1"/>
  <c r="J51" i="1" s="1"/>
  <c r="V54" i="1"/>
  <c r="J54" i="1" s="1"/>
  <c r="V77" i="1"/>
  <c r="J77" i="1" s="1"/>
  <c r="V96" i="1"/>
  <c r="J96" i="1" s="1"/>
  <c r="V245" i="1"/>
  <c r="J245" i="1" s="1"/>
  <c r="V264" i="1"/>
  <c r="J264" i="1" s="1"/>
  <c r="V314" i="1"/>
  <c r="J314" i="1" s="1"/>
  <c r="V355" i="1"/>
  <c r="J355" i="1" s="1"/>
  <c r="V363" i="1"/>
  <c r="J363" i="1" s="1"/>
  <c r="V371" i="1"/>
  <c r="J371" i="1" s="1"/>
  <c r="V374" i="1"/>
  <c r="J374" i="1" s="1"/>
  <c r="V388" i="1"/>
  <c r="J388" i="1" s="1"/>
  <c r="A397" i="1"/>
  <c r="V400" i="1"/>
  <c r="J400" i="1" s="1"/>
  <c r="V404" i="1"/>
  <c r="J404" i="1" s="1"/>
  <c r="V408" i="1"/>
  <c r="J408" i="1" s="1"/>
  <c r="V412" i="1"/>
  <c r="J412" i="1" s="1"/>
  <c r="V416" i="1"/>
  <c r="J416" i="1" s="1"/>
  <c r="V420" i="1"/>
  <c r="J420" i="1" s="1"/>
  <c r="V424" i="1"/>
  <c r="J424" i="1" s="1"/>
  <c r="V428" i="1"/>
  <c r="J428" i="1" s="1"/>
  <c r="V432" i="1"/>
  <c r="J432" i="1" s="1"/>
  <c r="V436" i="1"/>
  <c r="J436" i="1" s="1"/>
  <c r="V440" i="1"/>
  <c r="J440" i="1" s="1"/>
  <c r="V448" i="1"/>
  <c r="J448" i="1" s="1"/>
  <c r="V452" i="1"/>
  <c r="J452" i="1" s="1"/>
  <c r="V457" i="1"/>
  <c r="J457" i="1" s="1"/>
  <c r="V461" i="1"/>
  <c r="J461" i="1" s="1"/>
  <c r="V465" i="1"/>
  <c r="J465" i="1" s="1"/>
  <c r="V469" i="1"/>
  <c r="J469" i="1" s="1"/>
  <c r="V477" i="1"/>
  <c r="J477" i="1" s="1"/>
  <c r="V481" i="1"/>
  <c r="J481" i="1" s="1"/>
  <c r="V485" i="1"/>
  <c r="J485" i="1" s="1"/>
  <c r="V489" i="1"/>
  <c r="J489" i="1" s="1"/>
  <c r="V493" i="1"/>
  <c r="J493" i="1" s="1"/>
  <c r="V497" i="1"/>
  <c r="J497" i="1" s="1"/>
  <c r="V505" i="1"/>
  <c r="J505" i="1" s="1"/>
  <c r="V509" i="1"/>
  <c r="J509" i="1" s="1"/>
  <c r="V513" i="1"/>
  <c r="J513" i="1" s="1"/>
  <c r="V517" i="1"/>
  <c r="J517" i="1" s="1"/>
  <c r="A721" i="1"/>
  <c r="V329" i="1"/>
  <c r="J329" i="1" s="1"/>
  <c r="V339" i="1"/>
  <c r="J339" i="1" s="1"/>
  <c r="V350" i="1"/>
  <c r="J350" i="1" s="1"/>
  <c r="V358" i="1"/>
  <c r="J358" i="1" s="1"/>
  <c r="V366" i="1"/>
  <c r="J366" i="1" s="1"/>
  <c r="V370" i="1"/>
  <c r="J370" i="1" s="1"/>
  <c r="V380" i="1"/>
  <c r="J380" i="1" s="1"/>
  <c r="V391" i="1"/>
  <c r="J391" i="1" s="1"/>
  <c r="V395" i="1"/>
  <c r="J395" i="1" s="1"/>
  <c r="A645" i="1"/>
  <c r="A959" i="1"/>
  <c r="A961" i="1"/>
  <c r="A962" i="1"/>
  <c r="A993" i="1"/>
  <c r="A864" i="1"/>
  <c r="A949" i="1"/>
  <c r="A952" i="1"/>
  <c r="A953" i="1"/>
  <c r="A996" i="1"/>
  <c r="A1000" i="1"/>
  <c r="V501" i="1"/>
  <c r="J501" i="1" s="1"/>
  <c r="V444" i="1"/>
  <c r="J444" i="1" s="1"/>
  <c r="V473" i="1"/>
  <c r="J473" i="1" s="1"/>
  <c r="V446" i="1"/>
  <c r="J446" i="1" s="1"/>
  <c r="V475" i="1"/>
  <c r="J475" i="1" s="1"/>
  <c r="V418" i="1"/>
  <c r="J418" i="1" s="1"/>
  <c r="V360" i="1"/>
  <c r="J360" i="1" s="1"/>
  <c r="V306" i="1"/>
  <c r="J306" i="1" s="1"/>
  <c r="V11" i="1"/>
  <c r="J11" i="1" s="1"/>
  <c r="V20" i="1"/>
  <c r="J20" i="1" s="1"/>
  <c r="V27" i="1"/>
  <c r="J27" i="1" s="1"/>
  <c r="V35" i="1"/>
  <c r="J35" i="1" s="1"/>
  <c r="V38" i="1"/>
  <c r="J38" i="1" s="1"/>
  <c r="V46" i="1"/>
  <c r="J46" i="1" s="1"/>
  <c r="V48" i="1"/>
  <c r="J48" i="1" s="1"/>
  <c r="V50" i="1"/>
  <c r="J50" i="1" s="1"/>
  <c r="V52" i="1"/>
  <c r="J52" i="1" s="1"/>
  <c r="V60" i="1"/>
  <c r="J60" i="1" s="1"/>
  <c r="V71" i="1"/>
  <c r="J71" i="1" s="1"/>
  <c r="V73" i="1"/>
  <c r="J73" i="1" s="1"/>
  <c r="V75" i="1"/>
  <c r="J75" i="1" s="1"/>
  <c r="V84" i="1"/>
  <c r="J84" i="1" s="1"/>
  <c r="V89" i="1"/>
  <c r="J89" i="1" s="1"/>
  <c r="V92" i="1"/>
  <c r="J92" i="1" s="1"/>
  <c r="V99" i="1"/>
  <c r="J99" i="1" s="1"/>
  <c r="V110" i="1"/>
  <c r="J110" i="1" s="1"/>
  <c r="V117" i="1"/>
  <c r="J117" i="1" s="1"/>
  <c r="V134" i="1"/>
  <c r="J134" i="1" s="1"/>
  <c r="V138" i="1"/>
  <c r="J138" i="1" s="1"/>
  <c r="V142" i="1"/>
  <c r="J142" i="1" s="1"/>
  <c r="V146" i="1"/>
  <c r="J146" i="1" s="1"/>
  <c r="V150" i="1"/>
  <c r="J150" i="1" s="1"/>
  <c r="V154" i="1"/>
  <c r="J154" i="1" s="1"/>
  <c r="V157" i="1"/>
  <c r="J157" i="1" s="1"/>
  <c r="V161" i="1"/>
  <c r="J161" i="1" s="1"/>
  <c r="V165" i="1"/>
  <c r="J165" i="1" s="1"/>
  <c r="V169" i="1"/>
  <c r="J169" i="1" s="1"/>
  <c r="V173" i="1"/>
  <c r="J173" i="1" s="1"/>
  <c r="V192" i="1"/>
  <c r="J192" i="1" s="1"/>
  <c r="V196" i="1"/>
  <c r="J196" i="1" s="1"/>
  <c r="V200" i="1"/>
  <c r="J200" i="1" s="1"/>
  <c r="V204" i="1"/>
  <c r="J204" i="1" s="1"/>
  <c r="V213" i="1"/>
  <c r="J213" i="1" s="1"/>
  <c r="V217" i="1"/>
  <c r="J217" i="1" s="1"/>
  <c r="V229" i="1"/>
  <c r="J229" i="1" s="1"/>
  <c r="V246" i="1"/>
  <c r="J246" i="1" s="1"/>
  <c r="V250" i="1"/>
  <c r="J250" i="1" s="1"/>
  <c r="V265" i="1"/>
  <c r="J265" i="1" s="1"/>
  <c r="V270" i="1"/>
  <c r="J270" i="1" s="1"/>
  <c r="V274" i="1"/>
  <c r="J274" i="1" s="1"/>
  <c r="V279" i="1"/>
  <c r="J279" i="1" s="1"/>
  <c r="V285" i="1"/>
  <c r="J285" i="1" s="1"/>
  <c r="V290" i="1"/>
  <c r="J290" i="1" s="1"/>
  <c r="V313" i="1"/>
  <c r="J313" i="1" s="1"/>
  <c r="V319" i="1"/>
  <c r="J319" i="1" s="1"/>
  <c r="V321" i="1"/>
  <c r="J321" i="1" s="1"/>
  <c r="V323" i="1"/>
  <c r="J323" i="1" s="1"/>
  <c r="V327" i="1"/>
  <c r="J327" i="1" s="1"/>
  <c r="V334" i="1"/>
  <c r="J334" i="1" s="1"/>
  <c r="V336" i="1"/>
  <c r="J336" i="1" s="1"/>
  <c r="V14" i="1"/>
  <c r="J14" i="1" s="1"/>
  <c r="V16" i="1"/>
  <c r="J16" i="1" s="1"/>
  <c r="V18" i="1"/>
  <c r="J18" i="1" s="1"/>
  <c r="V23" i="1"/>
  <c r="J23" i="1" s="1"/>
  <c r="V25" i="1"/>
  <c r="J25" i="1" s="1"/>
  <c r="V30" i="1"/>
  <c r="J30" i="1" s="1"/>
  <c r="V32" i="1"/>
  <c r="J32" i="1" s="1"/>
  <c r="V34" i="1"/>
  <c r="J34" i="1" s="1"/>
  <c r="V36" i="1"/>
  <c r="J36" i="1" s="1"/>
  <c r="V44" i="1"/>
  <c r="J44" i="1" s="1"/>
  <c r="V61" i="1"/>
  <c r="J61" i="1" s="1"/>
  <c r="V69" i="1"/>
  <c r="J69" i="1" s="1"/>
  <c r="V78" i="1"/>
  <c r="J78" i="1" s="1"/>
  <c r="V80" i="1"/>
  <c r="J80" i="1" s="1"/>
  <c r="V82" i="1"/>
  <c r="J82" i="1" s="1"/>
  <c r="V87" i="1"/>
  <c r="J87" i="1" s="1"/>
  <c r="V93" i="1"/>
  <c r="J93" i="1" s="1"/>
  <c r="V100" i="1"/>
  <c r="J100" i="1" s="1"/>
  <c r="V107" i="1"/>
  <c r="J107" i="1" s="1"/>
  <c r="V118" i="1"/>
  <c r="J118" i="1" s="1"/>
  <c r="V122" i="1"/>
  <c r="J122" i="1" s="1"/>
  <c r="V135" i="1"/>
  <c r="J135" i="1" s="1"/>
  <c r="V139" i="1"/>
  <c r="J139" i="1" s="1"/>
  <c r="V143" i="1"/>
  <c r="J143" i="1" s="1"/>
  <c r="V147" i="1"/>
  <c r="J147" i="1" s="1"/>
  <c r="V151" i="1"/>
  <c r="J151" i="1" s="1"/>
  <c r="V155" i="1"/>
  <c r="J155" i="1" s="1"/>
  <c r="V158" i="1"/>
  <c r="J158" i="1" s="1"/>
  <c r="V162" i="1"/>
  <c r="J162" i="1" s="1"/>
  <c r="V166" i="1"/>
  <c r="J166" i="1" s="1"/>
  <c r="V170" i="1"/>
  <c r="J170" i="1" s="1"/>
  <c r="V193" i="1"/>
  <c r="J193" i="1" s="1"/>
  <c r="V197" i="1"/>
  <c r="J197" i="1" s="1"/>
  <c r="V201" i="1"/>
  <c r="J201" i="1" s="1"/>
  <c r="V205" i="1"/>
  <c r="J205" i="1" s="1"/>
  <c r="V214" i="1"/>
  <c r="J214" i="1" s="1"/>
  <c r="V226" i="1"/>
  <c r="J226" i="1" s="1"/>
  <c r="V233" i="1"/>
  <c r="J233" i="1" s="1"/>
  <c r="V237" i="1"/>
  <c r="J237" i="1" s="1"/>
  <c r="V256" i="1"/>
  <c r="J256" i="1" s="1"/>
  <c r="V275" i="1"/>
  <c r="J275" i="1" s="1"/>
  <c r="V280" i="1"/>
  <c r="J280" i="1" s="1"/>
  <c r="V286" i="1"/>
  <c r="J286" i="1" s="1"/>
  <c r="V291" i="1"/>
  <c r="J291" i="1" s="1"/>
  <c r="V295" i="1"/>
  <c r="J295" i="1" s="1"/>
  <c r="V300" i="1"/>
  <c r="J300" i="1" s="1"/>
  <c r="V307" i="1"/>
  <c r="J307" i="1" s="1"/>
  <c r="V309" i="1"/>
  <c r="J309" i="1" s="1"/>
  <c r="V311" i="1"/>
  <c r="J311" i="1" s="1"/>
  <c r="V317" i="1"/>
  <c r="J317" i="1" s="1"/>
  <c r="V328" i="1"/>
  <c r="J328" i="1" s="1"/>
  <c r="V332" i="1"/>
  <c r="J332" i="1" s="1"/>
  <c r="V345" i="1"/>
  <c r="J345" i="1" s="1"/>
  <c r="V12" i="1"/>
  <c r="J12" i="1" s="1"/>
  <c r="V21" i="1"/>
  <c r="J21" i="1" s="1"/>
  <c r="V28" i="1"/>
  <c r="J28" i="1" s="1"/>
  <c r="A42" i="1"/>
  <c r="V45" i="1"/>
  <c r="J45" i="1" s="1"/>
  <c r="V53" i="1"/>
  <c r="J53" i="1" s="1"/>
  <c r="V55" i="1"/>
  <c r="J55" i="1" s="1"/>
  <c r="V57" i="1"/>
  <c r="J57" i="1" s="1"/>
  <c r="V59" i="1"/>
  <c r="J59" i="1" s="1"/>
  <c r="A65" i="1"/>
  <c r="V67" i="1"/>
  <c r="J67" i="1" s="1"/>
  <c r="V70" i="1"/>
  <c r="J70" i="1" s="1"/>
  <c r="V76" i="1"/>
  <c r="J76" i="1" s="1"/>
  <c r="V85" i="1"/>
  <c r="J85" i="1" s="1"/>
  <c r="V101" i="1"/>
  <c r="J101" i="1" s="1"/>
  <c r="V108" i="1"/>
  <c r="J108" i="1" s="1"/>
  <c r="V115" i="1"/>
  <c r="J115" i="1" s="1"/>
  <c r="V123" i="1"/>
  <c r="J123" i="1" s="1"/>
  <c r="V136" i="1"/>
  <c r="J136" i="1" s="1"/>
  <c r="V140" i="1"/>
  <c r="J140" i="1" s="1"/>
  <c r="V144" i="1"/>
  <c r="J144" i="1" s="1"/>
  <c r="V148" i="1"/>
  <c r="J148" i="1" s="1"/>
  <c r="V152" i="1"/>
  <c r="J152" i="1" s="1"/>
  <c r="V159" i="1"/>
  <c r="J159" i="1" s="1"/>
  <c r="V163" i="1"/>
  <c r="J163" i="1" s="1"/>
  <c r="V167" i="1"/>
  <c r="J167" i="1" s="1"/>
  <c r="V171" i="1"/>
  <c r="J171" i="1" s="1"/>
  <c r="V190" i="1"/>
  <c r="J190" i="1" s="1"/>
  <c r="V194" i="1"/>
  <c r="J194" i="1" s="1"/>
  <c r="V198" i="1"/>
  <c r="J198" i="1" s="1"/>
  <c r="V202" i="1"/>
  <c r="J202" i="1" s="1"/>
  <c r="V208" i="1"/>
  <c r="J208" i="1" s="1"/>
  <c r="V211" i="1"/>
  <c r="J211" i="1" s="1"/>
  <c r="V215" i="1"/>
  <c r="J215" i="1" s="1"/>
  <c r="V227" i="1"/>
  <c r="J227" i="1" s="1"/>
  <c r="V234" i="1"/>
  <c r="J234" i="1" s="1"/>
  <c r="V241" i="1"/>
  <c r="J241" i="1" s="1"/>
  <c r="V257" i="1"/>
  <c r="J257" i="1" s="1"/>
  <c r="V263" i="1"/>
  <c r="J263" i="1" s="1"/>
  <c r="V268" i="1"/>
  <c r="J268" i="1" s="1"/>
  <c r="V281" i="1"/>
  <c r="J281" i="1" s="1"/>
  <c r="V296" i="1"/>
  <c r="J296" i="1" s="1"/>
  <c r="V301" i="1"/>
  <c r="J301" i="1" s="1"/>
  <c r="A305" i="1"/>
  <c r="V318" i="1"/>
  <c r="J318" i="1" s="1"/>
  <c r="V324" i="1"/>
  <c r="J324" i="1" s="1"/>
  <c r="V326" i="1"/>
  <c r="J326" i="1" s="1"/>
  <c r="V333" i="1"/>
  <c r="J333" i="1" s="1"/>
  <c r="V343" i="1"/>
  <c r="J343" i="1" s="1"/>
  <c r="A395" i="1"/>
  <c r="A396" i="1"/>
  <c r="A427" i="1"/>
  <c r="A431" i="1"/>
  <c r="A435" i="1"/>
  <c r="A439" i="1"/>
  <c r="A856" i="1"/>
  <c r="A1004" i="1"/>
  <c r="A1008" i="1"/>
  <c r="A1012" i="1"/>
  <c r="A1016" i="1"/>
  <c r="A1020" i="1"/>
  <c r="A1024" i="1"/>
  <c r="V348" i="1"/>
  <c r="J348" i="1" s="1"/>
  <c r="V354" i="1"/>
  <c r="J354" i="1" s="1"/>
  <c r="A364" i="1"/>
  <c r="V373" i="1"/>
  <c r="J373" i="1" s="1"/>
  <c r="V375" i="1"/>
  <c r="J375" i="1" s="1"/>
  <c r="V377" i="1"/>
  <c r="J377" i="1" s="1"/>
  <c r="V383" i="1"/>
  <c r="J383" i="1" s="1"/>
  <c r="A393" i="1"/>
  <c r="V396" i="1"/>
  <c r="J396" i="1" s="1"/>
  <c r="V399" i="1"/>
  <c r="J399" i="1" s="1"/>
  <c r="V403" i="1"/>
  <c r="J403" i="1" s="1"/>
  <c r="V407" i="1"/>
  <c r="J407" i="1" s="1"/>
  <c r="V411" i="1"/>
  <c r="J411" i="1" s="1"/>
  <c r="V415" i="1"/>
  <c r="J415" i="1" s="1"/>
  <c r="V419" i="1"/>
  <c r="J419" i="1" s="1"/>
  <c r="V423" i="1"/>
  <c r="J423" i="1" s="1"/>
  <c r="V427" i="1"/>
  <c r="J427" i="1" s="1"/>
  <c r="V431" i="1"/>
  <c r="J431" i="1" s="1"/>
  <c r="V435" i="1"/>
  <c r="J435" i="1" s="1"/>
  <c r="V439" i="1"/>
  <c r="J439" i="1" s="1"/>
  <c r="V443" i="1"/>
  <c r="J443" i="1" s="1"/>
  <c r="V447" i="1"/>
  <c r="J447" i="1" s="1"/>
  <c r="V451" i="1"/>
  <c r="J451" i="1" s="1"/>
  <c r="V456" i="1"/>
  <c r="J456" i="1" s="1"/>
  <c r="V460" i="1"/>
  <c r="J460" i="1" s="1"/>
  <c r="V464" i="1"/>
  <c r="J464" i="1" s="1"/>
  <c r="V468" i="1"/>
  <c r="J468" i="1" s="1"/>
  <c r="V472" i="1"/>
  <c r="J472" i="1" s="1"/>
  <c r="V476" i="1"/>
  <c r="J476" i="1" s="1"/>
  <c r="V480" i="1"/>
  <c r="J480" i="1" s="1"/>
  <c r="V484" i="1"/>
  <c r="J484" i="1" s="1"/>
  <c r="V488" i="1"/>
  <c r="J488" i="1" s="1"/>
  <c r="V492" i="1"/>
  <c r="J492" i="1" s="1"/>
  <c r="V496" i="1"/>
  <c r="J496" i="1" s="1"/>
  <c r="V500" i="1"/>
  <c r="J500" i="1" s="1"/>
  <c r="V504" i="1"/>
  <c r="J504" i="1" s="1"/>
  <c r="V508" i="1"/>
  <c r="J508" i="1" s="1"/>
  <c r="V512" i="1"/>
  <c r="J512" i="1" s="1"/>
  <c r="V516" i="1"/>
  <c r="J516" i="1" s="1"/>
  <c r="A826" i="1"/>
  <c r="A934" i="1"/>
  <c r="V344" i="1"/>
  <c r="J344" i="1" s="1"/>
  <c r="V349" i="1"/>
  <c r="J349" i="1" s="1"/>
  <c r="V351" i="1"/>
  <c r="J351" i="1" s="1"/>
  <c r="V353" i="1"/>
  <c r="J353" i="1" s="1"/>
  <c r="V359" i="1"/>
  <c r="J359" i="1" s="1"/>
  <c r="V372" i="1"/>
  <c r="J372" i="1" s="1"/>
  <c r="V378" i="1"/>
  <c r="J378" i="1" s="1"/>
  <c r="V387" i="1"/>
  <c r="J387" i="1" s="1"/>
  <c r="V390" i="1"/>
  <c r="J390" i="1" s="1"/>
  <c r="V394" i="1"/>
  <c r="J394" i="1" s="1"/>
  <c r="A613" i="1"/>
  <c r="A689" i="1"/>
  <c r="A743" i="1"/>
  <c r="A911" i="1"/>
  <c r="A960" i="1"/>
  <c r="A999" i="1"/>
  <c r="A128" i="1"/>
  <c r="A132" i="1"/>
  <c r="A17" i="1"/>
  <c r="A58" i="1"/>
  <c r="A81" i="1"/>
  <c r="A97" i="1"/>
  <c r="A114" i="1"/>
  <c r="A157" i="1"/>
  <c r="A49" i="1"/>
  <c r="A26" i="1"/>
  <c r="A10" i="1"/>
  <c r="A33" i="1"/>
  <c r="A74" i="1"/>
  <c r="A106" i="1"/>
  <c r="A337" i="1"/>
  <c r="A629" i="1"/>
  <c r="A673" i="1"/>
  <c r="A737" i="1"/>
  <c r="A963" i="1"/>
  <c r="A1003" i="1"/>
  <c r="A1007" i="1"/>
  <c r="A1011" i="1"/>
  <c r="A1015" i="1"/>
  <c r="A1019" i="1"/>
  <c r="A1023" i="1"/>
  <c r="A391" i="1"/>
  <c r="A958" i="1"/>
  <c r="A997" i="1"/>
  <c r="A597" i="1"/>
  <c r="A661" i="1"/>
  <c r="A705" i="1"/>
  <c r="A854" i="1"/>
  <c r="A956" i="1"/>
  <c r="A964" i="1"/>
  <c r="A968" i="1"/>
  <c r="A995" i="1"/>
  <c r="A1013" i="1"/>
  <c r="A1017" i="1"/>
  <c r="A1021" i="1"/>
  <c r="A1025" i="1"/>
  <c r="A21" i="1"/>
  <c r="A25" i="1"/>
  <c r="V10" i="1"/>
  <c r="J10" i="1" s="1"/>
  <c r="A13" i="1"/>
  <c r="V15" i="1"/>
  <c r="J15" i="1" s="1"/>
  <c r="V17" i="1"/>
  <c r="J17" i="1" s="1"/>
  <c r="A22" i="1"/>
  <c r="V24" i="1"/>
  <c r="J24" i="1" s="1"/>
  <c r="V26" i="1"/>
  <c r="J26" i="1" s="1"/>
  <c r="A29" i="1"/>
  <c r="V31" i="1"/>
  <c r="J31" i="1" s="1"/>
  <c r="V33" i="1"/>
  <c r="J33" i="1" s="1"/>
  <c r="A38" i="1"/>
  <c r="V40" i="1"/>
  <c r="J40" i="1" s="1"/>
  <c r="V42" i="1"/>
  <c r="J42" i="1" s="1"/>
  <c r="A45" i="1"/>
  <c r="V47" i="1"/>
  <c r="J47" i="1" s="1"/>
  <c r="V49" i="1"/>
  <c r="J49" i="1" s="1"/>
  <c r="A54" i="1"/>
  <c r="V56" i="1"/>
  <c r="J56" i="1" s="1"/>
  <c r="V58" i="1"/>
  <c r="J58" i="1" s="1"/>
  <c r="A61" i="1"/>
  <c r="V63" i="1"/>
  <c r="J63" i="1" s="1"/>
  <c r="V65" i="1"/>
  <c r="J65" i="1" s="1"/>
  <c r="A70" i="1"/>
  <c r="V72" i="1"/>
  <c r="J72" i="1" s="1"/>
  <c r="V74" i="1"/>
  <c r="J74" i="1" s="1"/>
  <c r="A77" i="1"/>
  <c r="V79" i="1"/>
  <c r="J79" i="1" s="1"/>
  <c r="V81" i="1"/>
  <c r="J81" i="1" s="1"/>
  <c r="A86" i="1"/>
  <c r="A90" i="1"/>
  <c r="A113" i="1"/>
  <c r="A14" i="1"/>
  <c r="A30" i="1"/>
  <c r="A37" i="1"/>
  <c r="A46" i="1"/>
  <c r="A53" i="1"/>
  <c r="A62" i="1"/>
  <c r="A69" i="1"/>
  <c r="A78" i="1"/>
  <c r="A85" i="1"/>
  <c r="A89" i="1"/>
  <c r="A18" i="1"/>
  <c r="A34" i="1"/>
  <c r="A41" i="1"/>
  <c r="A50" i="1"/>
  <c r="A57" i="1"/>
  <c r="A66" i="1"/>
  <c r="A73" i="1"/>
  <c r="A82" i="1"/>
  <c r="A94" i="1"/>
  <c r="A98" i="1"/>
  <c r="A105" i="1"/>
  <c r="A129" i="1"/>
  <c r="A133" i="1"/>
  <c r="A187" i="1"/>
  <c r="A189" i="1"/>
  <c r="A273" i="1"/>
  <c r="A101" i="1"/>
  <c r="V103" i="1"/>
  <c r="J103" i="1" s="1"/>
  <c r="V105" i="1"/>
  <c r="J105" i="1" s="1"/>
  <c r="A110" i="1"/>
  <c r="V112" i="1"/>
  <c r="J112" i="1" s="1"/>
  <c r="V114" i="1"/>
  <c r="J114" i="1" s="1"/>
  <c r="A117" i="1"/>
  <c r="V119" i="1"/>
  <c r="J119" i="1" s="1"/>
  <c r="V121" i="1"/>
  <c r="J121" i="1" s="1"/>
  <c r="V126" i="1"/>
  <c r="J126" i="1" s="1"/>
  <c r="V128" i="1"/>
  <c r="J128" i="1" s="1"/>
  <c r="V130" i="1"/>
  <c r="J130" i="1" s="1"/>
  <c r="V132" i="1"/>
  <c r="J132" i="1" s="1"/>
  <c r="V174" i="1"/>
  <c r="J174" i="1" s="1"/>
  <c r="V176" i="1"/>
  <c r="J176" i="1" s="1"/>
  <c r="V178" i="1"/>
  <c r="J178" i="1" s="1"/>
  <c r="V180" i="1"/>
  <c r="J180" i="1" s="1"/>
  <c r="V182" i="1"/>
  <c r="J182" i="1" s="1"/>
  <c r="V184" i="1"/>
  <c r="J184" i="1" s="1"/>
  <c r="V186" i="1"/>
  <c r="J186" i="1" s="1"/>
  <c r="V188" i="1"/>
  <c r="J188" i="1" s="1"/>
  <c r="A203" i="1"/>
  <c r="A205" i="1"/>
  <c r="V207" i="1"/>
  <c r="J207" i="1" s="1"/>
  <c r="V210" i="1"/>
  <c r="J210" i="1" s="1"/>
  <c r="V218" i="1"/>
  <c r="J218" i="1" s="1"/>
  <c r="V220" i="1"/>
  <c r="J220" i="1" s="1"/>
  <c r="V222" i="1"/>
  <c r="J222" i="1" s="1"/>
  <c r="V224" i="1"/>
  <c r="J224" i="1" s="1"/>
  <c r="A227" i="1"/>
  <c r="V231" i="1"/>
  <c r="J231" i="1" s="1"/>
  <c r="V235" i="1"/>
  <c r="J235" i="1" s="1"/>
  <c r="A237" i="1"/>
  <c r="V239" i="1"/>
  <c r="J239" i="1" s="1"/>
  <c r="V243" i="1"/>
  <c r="J243" i="1" s="1"/>
  <c r="V247" i="1"/>
  <c r="J247" i="1" s="1"/>
  <c r="V249" i="1"/>
  <c r="J249" i="1" s="1"/>
  <c r="V252" i="1"/>
  <c r="J252" i="1" s="1"/>
  <c r="V255" i="1"/>
  <c r="J255" i="1" s="1"/>
  <c r="V258" i="1"/>
  <c r="J258" i="1" s="1"/>
  <c r="V260" i="1"/>
  <c r="J260" i="1" s="1"/>
  <c r="V262" i="1"/>
  <c r="J262" i="1" s="1"/>
  <c r="A265" i="1"/>
  <c r="V267" i="1"/>
  <c r="J267" i="1" s="1"/>
  <c r="V272" i="1"/>
  <c r="J272" i="1" s="1"/>
  <c r="V277" i="1"/>
  <c r="J277" i="1" s="1"/>
  <c r="V282" i="1"/>
  <c r="J282" i="1" s="1"/>
  <c r="V287" i="1"/>
  <c r="J287" i="1" s="1"/>
  <c r="V289" i="1"/>
  <c r="J289" i="1" s="1"/>
  <c r="V292" i="1"/>
  <c r="J292" i="1" s="1"/>
  <c r="V294" i="1"/>
  <c r="J294" i="1" s="1"/>
  <c r="A297" i="1"/>
  <c r="V299" i="1"/>
  <c r="J299" i="1" s="1"/>
  <c r="V304" i="1"/>
  <c r="J304" i="1" s="1"/>
  <c r="A329" i="1"/>
  <c r="A361" i="1"/>
  <c r="A380" i="1"/>
  <c r="A394" i="1"/>
  <c r="A400" i="1"/>
  <c r="A404" i="1"/>
  <c r="A408" i="1"/>
  <c r="A412" i="1"/>
  <c r="A416" i="1"/>
  <c r="A420" i="1"/>
  <c r="A424" i="1"/>
  <c r="A289" i="1"/>
  <c r="A321" i="1"/>
  <c r="A353" i="1"/>
  <c r="V88" i="1"/>
  <c r="J88" i="1" s="1"/>
  <c r="V90" i="1"/>
  <c r="J90" i="1" s="1"/>
  <c r="A93" i="1"/>
  <c r="V95" i="1"/>
  <c r="J95" i="1" s="1"/>
  <c r="V97" i="1"/>
  <c r="J97" i="1" s="1"/>
  <c r="A102" i="1"/>
  <c r="V104" i="1"/>
  <c r="J104" i="1" s="1"/>
  <c r="V106" i="1"/>
  <c r="J106" i="1" s="1"/>
  <c r="A109" i="1"/>
  <c r="V111" i="1"/>
  <c r="J111" i="1" s="1"/>
  <c r="V113" i="1"/>
  <c r="J113" i="1" s="1"/>
  <c r="A118" i="1"/>
  <c r="V120" i="1"/>
  <c r="J120" i="1" s="1"/>
  <c r="V125" i="1"/>
  <c r="J125" i="1" s="1"/>
  <c r="V127" i="1"/>
  <c r="J127" i="1" s="1"/>
  <c r="V129" i="1"/>
  <c r="J129" i="1" s="1"/>
  <c r="V131" i="1"/>
  <c r="J131" i="1" s="1"/>
  <c r="V156" i="1"/>
  <c r="J156" i="1" s="1"/>
  <c r="A171" i="1"/>
  <c r="A173" i="1"/>
  <c r="V175" i="1"/>
  <c r="J175" i="1" s="1"/>
  <c r="V177" i="1"/>
  <c r="J177" i="1" s="1"/>
  <c r="V179" i="1"/>
  <c r="J179" i="1" s="1"/>
  <c r="V181" i="1"/>
  <c r="J181" i="1" s="1"/>
  <c r="V183" i="1"/>
  <c r="J183" i="1" s="1"/>
  <c r="V185" i="1"/>
  <c r="J185" i="1" s="1"/>
  <c r="V187" i="1"/>
  <c r="J187" i="1" s="1"/>
  <c r="V189" i="1"/>
  <c r="J189" i="1" s="1"/>
  <c r="V206" i="1"/>
  <c r="J206" i="1" s="1"/>
  <c r="A209" i="1"/>
  <c r="V209" i="1"/>
  <c r="J209" i="1" s="1"/>
  <c r="A215" i="1"/>
  <c r="A217" i="1"/>
  <c r="V219" i="1"/>
  <c r="J219" i="1" s="1"/>
  <c r="V221" i="1"/>
  <c r="J221" i="1" s="1"/>
  <c r="V223" i="1"/>
  <c r="J223" i="1" s="1"/>
  <c r="V225" i="1"/>
  <c r="J225" i="1" s="1"/>
  <c r="A228" i="1"/>
  <c r="V230" i="1"/>
  <c r="J230" i="1" s="1"/>
  <c r="V238" i="1"/>
  <c r="J238" i="1" s="1"/>
  <c r="V242" i="1"/>
  <c r="J242" i="1" s="1"/>
  <c r="V248" i="1"/>
  <c r="J248" i="1" s="1"/>
  <c r="V251" i="1"/>
  <c r="J251" i="1" s="1"/>
  <c r="V253" i="1"/>
  <c r="J253" i="1" s="1"/>
  <c r="V254" i="1"/>
  <c r="J254" i="1" s="1"/>
  <c r="V259" i="1"/>
  <c r="J259" i="1" s="1"/>
  <c r="V261" i="1"/>
  <c r="J261" i="1" s="1"/>
  <c r="V266" i="1"/>
  <c r="J266" i="1" s="1"/>
  <c r="V271" i="1"/>
  <c r="J271" i="1" s="1"/>
  <c r="V273" i="1"/>
  <c r="J273" i="1" s="1"/>
  <c r="V276" i="1"/>
  <c r="J276" i="1" s="1"/>
  <c r="V278" i="1"/>
  <c r="J278" i="1" s="1"/>
  <c r="A281" i="1"/>
  <c r="V283" i="1"/>
  <c r="J283" i="1" s="1"/>
  <c r="V288" i="1"/>
  <c r="J288" i="1" s="1"/>
  <c r="V293" i="1"/>
  <c r="J293" i="1" s="1"/>
  <c r="V298" i="1"/>
  <c r="J298" i="1" s="1"/>
  <c r="V303" i="1"/>
  <c r="J303" i="1" s="1"/>
  <c r="V305" i="1"/>
  <c r="J305" i="1" s="1"/>
  <c r="V308" i="1"/>
  <c r="J308" i="1" s="1"/>
  <c r="V310" i="1"/>
  <c r="J310" i="1" s="1"/>
  <c r="A313" i="1"/>
  <c r="V315" i="1"/>
  <c r="J315" i="1" s="1"/>
  <c r="V320" i="1"/>
  <c r="J320" i="1" s="1"/>
  <c r="V325" i="1"/>
  <c r="J325" i="1" s="1"/>
  <c r="V330" i="1"/>
  <c r="J330" i="1" s="1"/>
  <c r="V335" i="1"/>
  <c r="J335" i="1" s="1"/>
  <c r="V337" i="1"/>
  <c r="J337" i="1" s="1"/>
  <c r="V340" i="1"/>
  <c r="J340" i="1" s="1"/>
  <c r="V342" i="1"/>
  <c r="J342" i="1" s="1"/>
  <c r="A345" i="1"/>
  <c r="V347" i="1"/>
  <c r="J347" i="1" s="1"/>
  <c r="V352" i="1"/>
  <c r="J352" i="1" s="1"/>
  <c r="V357" i="1"/>
  <c r="J357" i="1" s="1"/>
  <c r="V362" i="1"/>
  <c r="J362" i="1" s="1"/>
  <c r="V364" i="1"/>
  <c r="J364" i="1" s="1"/>
  <c r="V367" i="1"/>
  <c r="J367" i="1" s="1"/>
  <c r="V369" i="1"/>
  <c r="J369" i="1" s="1"/>
  <c r="A374" i="1"/>
  <c r="V376" i="1"/>
  <c r="J376" i="1" s="1"/>
  <c r="V381" i="1"/>
  <c r="J381" i="1" s="1"/>
  <c r="V386" i="1"/>
  <c r="J386" i="1" s="1"/>
  <c r="A388" i="1"/>
  <c r="V384" i="1"/>
  <c r="J384" i="1" s="1"/>
  <c r="V389" i="1"/>
  <c r="J389" i="1" s="1"/>
  <c r="V392" i="1"/>
  <c r="J392" i="1" s="1"/>
  <c r="V397" i="1"/>
  <c r="J397" i="1" s="1"/>
  <c r="V401" i="1"/>
  <c r="J401" i="1" s="1"/>
  <c r="V405" i="1"/>
  <c r="J405" i="1" s="1"/>
  <c r="V409" i="1"/>
  <c r="J409" i="1" s="1"/>
  <c r="V413" i="1"/>
  <c r="J413" i="1" s="1"/>
  <c r="V417" i="1"/>
  <c r="J417" i="1" s="1"/>
  <c r="V421" i="1"/>
  <c r="J421" i="1" s="1"/>
  <c r="V425" i="1"/>
  <c r="J425" i="1" s="1"/>
  <c r="V429" i="1"/>
  <c r="J429" i="1" s="1"/>
  <c r="V433" i="1"/>
  <c r="J433" i="1" s="1"/>
  <c r="V437" i="1"/>
  <c r="J437" i="1" s="1"/>
  <c r="V441" i="1"/>
  <c r="J441" i="1" s="1"/>
  <c r="V445" i="1"/>
  <c r="J445" i="1" s="1"/>
  <c r="V449" i="1"/>
  <c r="J449" i="1" s="1"/>
  <c r="V453" i="1"/>
  <c r="J453" i="1" s="1"/>
  <c r="V458" i="1"/>
  <c r="J458" i="1" s="1"/>
  <c r="V462" i="1"/>
  <c r="J462" i="1" s="1"/>
  <c r="V466" i="1"/>
  <c r="J466" i="1" s="1"/>
  <c r="V470" i="1"/>
  <c r="J470" i="1" s="1"/>
  <c r="V474" i="1"/>
  <c r="J474" i="1" s="1"/>
  <c r="V478" i="1"/>
  <c r="J478" i="1" s="1"/>
  <c r="V482" i="1"/>
  <c r="J482" i="1" s="1"/>
  <c r="V486" i="1"/>
  <c r="J486" i="1" s="1"/>
  <c r="V490" i="1"/>
  <c r="J490" i="1" s="1"/>
  <c r="V494" i="1"/>
  <c r="J494" i="1" s="1"/>
  <c r="V498" i="1"/>
  <c r="J498" i="1" s="1"/>
  <c r="V502" i="1"/>
  <c r="J502" i="1" s="1"/>
  <c r="V506" i="1"/>
  <c r="J506" i="1" s="1"/>
  <c r="V510" i="1"/>
  <c r="J510" i="1" s="1"/>
  <c r="V514" i="1"/>
  <c r="J514" i="1" s="1"/>
  <c r="V518" i="1"/>
  <c r="J518" i="1" s="1"/>
  <c r="A545" i="1"/>
  <c r="A569" i="1"/>
  <c r="A581" i="1"/>
  <c r="A428" i="1"/>
  <c r="A529" i="1"/>
  <c r="A521" i="1"/>
  <c r="A537" i="1"/>
  <c r="A585" i="1"/>
  <c r="A601" i="1"/>
  <c r="A617" i="1"/>
  <c r="A633" i="1"/>
  <c r="A649" i="1"/>
  <c r="A665" i="1"/>
  <c r="A677" i="1"/>
  <c r="A693" i="1"/>
  <c r="A758" i="1"/>
  <c r="A561" i="1"/>
  <c r="A589" i="1"/>
  <c r="A605" i="1"/>
  <c r="A621" i="1"/>
  <c r="A637" i="1"/>
  <c r="A653" i="1"/>
  <c r="A681" i="1"/>
  <c r="A697" i="1"/>
  <c r="A713" i="1"/>
  <c r="A729" i="1"/>
  <c r="A753" i="1"/>
  <c r="A766" i="1"/>
  <c r="A553" i="1"/>
  <c r="A577" i="1"/>
  <c r="A593" i="1"/>
  <c r="A609" i="1"/>
  <c r="A625" i="1"/>
  <c r="A641" i="1"/>
  <c r="A657" i="1"/>
  <c r="A685" i="1"/>
  <c r="A701" i="1"/>
  <c r="A717" i="1"/>
  <c r="A762" i="1"/>
  <c r="A769" i="1"/>
  <c r="A778" i="1"/>
  <c r="A802" i="1"/>
  <c r="A834" i="1"/>
  <c r="A770" i="1"/>
  <c r="A777" i="1"/>
  <c r="A786" i="1"/>
  <c r="A818" i="1"/>
  <c r="A908" i="1"/>
  <c r="A774" i="1"/>
  <c r="A810" i="1"/>
  <c r="A896" i="1"/>
  <c r="A927" i="1"/>
  <c r="A922" i="1"/>
  <c r="A970" i="1"/>
  <c r="A973" i="1"/>
  <c r="A976" i="1"/>
  <c r="A980" i="1"/>
  <c r="A984" i="1"/>
  <c r="A988" i="1"/>
  <c r="A992" i="1"/>
  <c r="A1001" i="1"/>
  <c r="A1005" i="1"/>
  <c r="A1009" i="1"/>
  <c r="A871" i="1"/>
  <c r="A888" i="1"/>
  <c r="A942" i="1"/>
  <c r="A971" i="1"/>
  <c r="A1002" i="1"/>
  <c r="A1006" i="1"/>
  <c r="A1010" i="1"/>
  <c r="A1014" i="1"/>
  <c r="A1018" i="1"/>
  <c r="A1022" i="1"/>
  <c r="A1026" i="1"/>
  <c r="A1029" i="1"/>
  <c r="A123" i="1"/>
  <c r="A125" i="1"/>
  <c r="A136" i="1"/>
  <c r="A140" i="1"/>
  <c r="A144" i="1"/>
  <c r="A148" i="1"/>
  <c r="A152" i="1"/>
  <c r="A156" i="1"/>
  <c r="A161" i="1"/>
  <c r="A163" i="1"/>
  <c r="A167" i="1"/>
  <c r="A176" i="1"/>
  <c r="A180" i="1"/>
  <c r="A191" i="1"/>
  <c r="A193" i="1"/>
  <c r="A195" i="1"/>
  <c r="A199" i="1"/>
  <c r="A208" i="1"/>
  <c r="A211" i="1"/>
  <c r="A219" i="1"/>
  <c r="A221" i="1"/>
  <c r="A223" i="1"/>
  <c r="A269" i="1"/>
  <c r="A285" i="1"/>
  <c r="A301" i="1"/>
  <c r="A317" i="1"/>
  <c r="A333" i="1"/>
  <c r="A349" i="1"/>
  <c r="A368" i="1"/>
  <c r="A371" i="1"/>
  <c r="A376" i="1"/>
  <c r="A386" i="1"/>
  <c r="A443" i="1"/>
  <c r="A447" i="1"/>
  <c r="A451" i="1"/>
  <c r="A456" i="1"/>
  <c r="A460" i="1"/>
  <c r="A464" i="1"/>
  <c r="A468" i="1"/>
  <c r="A472" i="1"/>
  <c r="A476" i="1"/>
  <c r="A480" i="1"/>
  <c r="A484" i="1"/>
  <c r="A488" i="1"/>
  <c r="A492" i="1"/>
  <c r="A496" i="1"/>
  <c r="A500" i="1"/>
  <c r="A504" i="1"/>
  <c r="A508" i="1"/>
  <c r="A512" i="1"/>
  <c r="A516" i="1"/>
  <c r="A527" i="1"/>
  <c r="A535" i="1"/>
  <c r="A543" i="1"/>
  <c r="A551" i="1"/>
  <c r="A559" i="1"/>
  <c r="A567" i="1"/>
  <c r="A124" i="1"/>
  <c r="A137" i="1"/>
  <c r="A141" i="1"/>
  <c r="A145" i="1"/>
  <c r="A149" i="1"/>
  <c r="A153" i="1"/>
  <c r="A160" i="1"/>
  <c r="A164" i="1"/>
  <c r="A175" i="1"/>
  <c r="A177" i="1"/>
  <c r="A179" i="1"/>
  <c r="A183" i="1"/>
  <c r="A192" i="1"/>
  <c r="A196" i="1"/>
  <c r="A207" i="1"/>
  <c r="A220" i="1"/>
  <c r="A224" i="1"/>
  <c r="A245" i="1"/>
  <c r="A264" i="1"/>
  <c r="A277" i="1"/>
  <c r="A293" i="1"/>
  <c r="A309" i="1"/>
  <c r="A325" i="1"/>
  <c r="A341" i="1"/>
  <c r="A357" i="1"/>
  <c r="A372" i="1"/>
  <c r="A384" i="1"/>
  <c r="A523" i="1"/>
  <c r="A531" i="1"/>
  <c r="A539" i="1"/>
  <c r="A547" i="1"/>
  <c r="A555" i="1"/>
  <c r="A563" i="1"/>
  <c r="A571" i="1"/>
  <c r="A434" i="1"/>
  <c r="A438" i="1"/>
  <c r="A442" i="1"/>
  <c r="A446" i="1"/>
  <c r="A450" i="1"/>
  <c r="A454" i="1"/>
  <c r="A459" i="1"/>
  <c r="A463" i="1"/>
  <c r="A467" i="1"/>
  <c r="A471" i="1"/>
  <c r="A475" i="1"/>
  <c r="A479" i="1"/>
  <c r="A483" i="1"/>
  <c r="A487" i="1"/>
  <c r="A491" i="1"/>
  <c r="A495" i="1"/>
  <c r="A499" i="1"/>
  <c r="A503" i="1"/>
  <c r="A507" i="1"/>
  <c r="A511" i="1"/>
  <c r="A515" i="1"/>
  <c r="A525" i="1"/>
  <c r="A533" i="1"/>
  <c r="A541" i="1"/>
  <c r="A549" i="1"/>
  <c r="A557" i="1"/>
  <c r="A565" i="1"/>
  <c r="A573" i="1"/>
  <c r="A575" i="1"/>
  <c r="A583" i="1"/>
  <c r="A591" i="1"/>
  <c r="A599" i="1"/>
  <c r="A607" i="1"/>
  <c r="A615" i="1"/>
  <c r="A623" i="1"/>
  <c r="A631" i="1"/>
  <c r="A639" i="1"/>
  <c r="A647" i="1"/>
  <c r="A655" i="1"/>
  <c r="A663" i="1"/>
  <c r="A671" i="1"/>
  <c r="A679" i="1"/>
  <c r="A687" i="1"/>
  <c r="A695" i="1"/>
  <c r="A703" i="1"/>
  <c r="A711" i="1"/>
  <c r="A719" i="1"/>
  <c r="A727" i="1"/>
  <c r="A735" i="1"/>
  <c r="A747" i="1"/>
  <c r="A792" i="1"/>
  <c r="A800" i="1"/>
  <c r="A808" i="1"/>
  <c r="A816" i="1"/>
  <c r="A824" i="1"/>
  <c r="A832" i="1"/>
  <c r="A842" i="1"/>
  <c r="A844" i="1"/>
  <c r="A863" i="1"/>
  <c r="A874" i="1"/>
  <c r="A900" i="1"/>
  <c r="A903" i="1"/>
  <c r="A914" i="1"/>
  <c r="A919" i="1"/>
  <c r="A930" i="1"/>
  <c r="A950" i="1"/>
  <c r="A954" i="1"/>
  <c r="A966" i="1"/>
  <c r="A975" i="1"/>
  <c r="A979" i="1"/>
  <c r="A983" i="1"/>
  <c r="A987" i="1"/>
  <c r="A991" i="1"/>
  <c r="A579" i="1"/>
  <c r="A587" i="1"/>
  <c r="A595" i="1"/>
  <c r="A603" i="1"/>
  <c r="A611" i="1"/>
  <c r="A619" i="1"/>
  <c r="A627" i="1"/>
  <c r="A635" i="1"/>
  <c r="A643" i="1"/>
  <c r="A651" i="1"/>
  <c r="A659" i="1"/>
  <c r="A675" i="1"/>
  <c r="A683" i="1"/>
  <c r="A691" i="1"/>
  <c r="A699" i="1"/>
  <c r="A707" i="1"/>
  <c r="A715" i="1"/>
  <c r="A723" i="1"/>
  <c r="A731" i="1"/>
  <c r="A739" i="1"/>
  <c r="A754" i="1"/>
  <c r="A761" i="1"/>
  <c r="A764" i="1"/>
  <c r="A772" i="1"/>
  <c r="A780" i="1"/>
  <c r="A788" i="1"/>
  <c r="A796" i="1"/>
  <c r="A804" i="1"/>
  <c r="A812" i="1"/>
  <c r="A820" i="1"/>
  <c r="A828" i="1"/>
  <c r="A836" i="1"/>
  <c r="A846" i="1"/>
  <c r="A848" i="1"/>
  <c r="A858" i="1"/>
  <c r="A867" i="1"/>
  <c r="A890" i="1"/>
  <c r="A904" i="1"/>
  <c r="A915" i="1"/>
  <c r="A918" i="1"/>
  <c r="A946" i="1"/>
  <c r="A709" i="1"/>
  <c r="A725" i="1"/>
  <c r="A733" i="1"/>
  <c r="A782" i="1"/>
  <c r="A785" i="1"/>
  <c r="A790" i="1"/>
  <c r="A798" i="1"/>
  <c r="A806" i="1"/>
  <c r="A814" i="1"/>
  <c r="A822" i="1"/>
  <c r="A830" i="1"/>
  <c r="A838" i="1"/>
  <c r="A840" i="1"/>
  <c r="A850" i="1"/>
  <c r="A852" i="1"/>
  <c r="A878" i="1"/>
  <c r="A884" i="1"/>
  <c r="A887" i="1"/>
  <c r="A892" i="1"/>
  <c r="A895" i="1"/>
  <c r="A912" i="1"/>
  <c r="A923" i="1"/>
  <c r="A926" i="1"/>
  <c r="A938" i="1"/>
  <c r="A969" i="1"/>
  <c r="A16" i="1"/>
  <c r="A28" i="1"/>
  <c r="A44" i="1"/>
  <c r="A48" i="1"/>
  <c r="A52" i="1"/>
  <c r="A64" i="1"/>
  <c r="A72" i="1"/>
  <c r="A80" i="1"/>
  <c r="A84" i="1"/>
  <c r="A96" i="1"/>
  <c r="A104" i="1"/>
  <c r="A108" i="1"/>
  <c r="A126" i="1"/>
  <c r="A146" i="1"/>
  <c r="A165" i="1"/>
  <c r="A181" i="1"/>
  <c r="A184" i="1"/>
  <c r="A197" i="1"/>
  <c r="A200" i="1"/>
  <c r="A212" i="1"/>
  <c r="A11" i="1"/>
  <c r="A15" i="1"/>
  <c r="A19" i="1"/>
  <c r="A23" i="1"/>
  <c r="A27" i="1"/>
  <c r="A31" i="1"/>
  <c r="A35" i="1"/>
  <c r="A39" i="1"/>
  <c r="A43" i="1"/>
  <c r="A47" i="1"/>
  <c r="A51" i="1"/>
  <c r="A55" i="1"/>
  <c r="A59" i="1"/>
  <c r="A63" i="1"/>
  <c r="A67" i="1"/>
  <c r="A71" i="1"/>
  <c r="A75" i="1"/>
  <c r="A79" i="1"/>
  <c r="A83" i="1"/>
  <c r="A87" i="1"/>
  <c r="A91" i="1"/>
  <c r="A95" i="1"/>
  <c r="A99" i="1"/>
  <c r="A103" i="1"/>
  <c r="A107" i="1"/>
  <c r="A111" i="1"/>
  <c r="A115" i="1"/>
  <c r="A119" i="1"/>
  <c r="A121" i="1"/>
  <c r="A127" i="1"/>
  <c r="A131" i="1"/>
  <c r="A135" i="1"/>
  <c r="A139" i="1"/>
  <c r="A143" i="1"/>
  <c r="A147" i="1"/>
  <c r="A151" i="1"/>
  <c r="A155" i="1"/>
  <c r="A159" i="1"/>
  <c r="A169" i="1"/>
  <c r="A172" i="1"/>
  <c r="A185" i="1"/>
  <c r="A188" i="1"/>
  <c r="A201" i="1"/>
  <c r="A204" i="1"/>
  <c r="A213" i="1"/>
  <c r="A216" i="1"/>
  <c r="A12" i="1"/>
  <c r="A20" i="1"/>
  <c r="A32" i="1"/>
  <c r="A36" i="1"/>
  <c r="A40" i="1"/>
  <c r="A56" i="1"/>
  <c r="A60" i="1"/>
  <c r="A68" i="1"/>
  <c r="A76" i="1"/>
  <c r="A88" i="1"/>
  <c r="A92" i="1"/>
  <c r="A100" i="1"/>
  <c r="A112" i="1"/>
  <c r="A116" i="1"/>
  <c r="A120" i="1"/>
  <c r="A134" i="1"/>
  <c r="A138" i="1"/>
  <c r="A142" i="1"/>
  <c r="A168" i="1"/>
  <c r="A24" i="1"/>
  <c r="A122" i="1"/>
  <c r="A130" i="1"/>
  <c r="A150" i="1"/>
  <c r="A154" i="1"/>
  <c r="A158" i="1"/>
  <c r="A225" i="1"/>
  <c r="A229" i="1"/>
  <c r="A233" i="1"/>
  <c r="A241" i="1"/>
  <c r="A252" i="1"/>
  <c r="A253" i="1"/>
  <c r="A256" i="1"/>
  <c r="A257" i="1"/>
  <c r="A267" i="1"/>
  <c r="A271" i="1"/>
  <c r="A275" i="1"/>
  <c r="A279" i="1"/>
  <c r="A283" i="1"/>
  <c r="A287" i="1"/>
  <c r="A291" i="1"/>
  <c r="A295" i="1"/>
  <c r="A299" i="1"/>
  <c r="A303" i="1"/>
  <c r="A307" i="1"/>
  <c r="A311" i="1"/>
  <c r="A315" i="1"/>
  <c r="A319" i="1"/>
  <c r="A323" i="1"/>
  <c r="A327" i="1"/>
  <c r="A331" i="1"/>
  <c r="A335" i="1"/>
  <c r="A339" i="1"/>
  <c r="A343" i="1"/>
  <c r="A347" i="1"/>
  <c r="A351" i="1"/>
  <c r="A355" i="1"/>
  <c r="A359" i="1"/>
  <c r="A363" i="1"/>
  <c r="A366" i="1"/>
  <c r="A379" i="1"/>
  <c r="A382" i="1"/>
  <c r="A432" i="1"/>
  <c r="A436" i="1"/>
  <c r="A440" i="1"/>
  <c r="A444" i="1"/>
  <c r="A448" i="1"/>
  <c r="A452" i="1"/>
  <c r="A457" i="1"/>
  <c r="A461" i="1"/>
  <c r="A465" i="1"/>
  <c r="A162" i="1"/>
  <c r="A166" i="1"/>
  <c r="A170" i="1"/>
  <c r="A174" i="1"/>
  <c r="A178" i="1"/>
  <c r="A182" i="1"/>
  <c r="A186" i="1"/>
  <c r="A190" i="1"/>
  <c r="A194" i="1"/>
  <c r="A198" i="1"/>
  <c r="A202" i="1"/>
  <c r="A206" i="1"/>
  <c r="A210" i="1"/>
  <c r="A214" i="1"/>
  <c r="A218" i="1"/>
  <c r="A222" i="1"/>
  <c r="A226" i="1"/>
  <c r="A230" i="1"/>
  <c r="A248" i="1"/>
  <c r="A249" i="1"/>
  <c r="A266" i="1"/>
  <c r="A270" i="1"/>
  <c r="A274" i="1"/>
  <c r="A278" i="1"/>
  <c r="A282" i="1"/>
  <c r="A286" i="1"/>
  <c r="A290" i="1"/>
  <c r="A294" i="1"/>
  <c r="A298" i="1"/>
  <c r="A302" i="1"/>
  <c r="A306" i="1"/>
  <c r="A310" i="1"/>
  <c r="A314" i="1"/>
  <c r="A318" i="1"/>
  <c r="A322" i="1"/>
  <c r="A326" i="1"/>
  <c r="A330" i="1"/>
  <c r="A334" i="1"/>
  <c r="A338" i="1"/>
  <c r="A342" i="1"/>
  <c r="A346" i="1"/>
  <c r="A350" i="1"/>
  <c r="A354" i="1"/>
  <c r="A358" i="1"/>
  <c r="A362" i="1"/>
  <c r="A375" i="1"/>
  <c r="A378" i="1"/>
  <c r="A392" i="1"/>
  <c r="A401" i="1"/>
  <c r="A405" i="1"/>
  <c r="A409" i="1"/>
  <c r="A413" i="1"/>
  <c r="A417" i="1"/>
  <c r="A421" i="1"/>
  <c r="A429" i="1"/>
  <c r="A260" i="1"/>
  <c r="A261" i="1"/>
  <c r="A268" i="1"/>
  <c r="A272" i="1"/>
  <c r="A276" i="1"/>
  <c r="A280" i="1"/>
  <c r="A284" i="1"/>
  <c r="A288" i="1"/>
  <c r="A292" i="1"/>
  <c r="A296" i="1"/>
  <c r="A300" i="1"/>
  <c r="A304" i="1"/>
  <c r="A308" i="1"/>
  <c r="A312" i="1"/>
  <c r="A316" i="1"/>
  <c r="A320" i="1"/>
  <c r="A324" i="1"/>
  <c r="A328" i="1"/>
  <c r="A332" i="1"/>
  <c r="A336" i="1"/>
  <c r="A340" i="1"/>
  <c r="A344" i="1"/>
  <c r="A348" i="1"/>
  <c r="A352" i="1"/>
  <c r="A356" i="1"/>
  <c r="A360" i="1"/>
  <c r="A367" i="1"/>
  <c r="A370" i="1"/>
  <c r="A383" i="1"/>
  <c r="A365" i="1"/>
  <c r="A369" i="1"/>
  <c r="A373" i="1"/>
  <c r="A377" i="1"/>
  <c r="A381" i="1"/>
  <c r="A385" i="1"/>
  <c r="A389" i="1"/>
  <c r="A390" i="1"/>
  <c r="A430" i="1"/>
  <c r="A433" i="1"/>
  <c r="A437" i="1"/>
  <c r="A441" i="1"/>
  <c r="A445" i="1"/>
  <c r="A449" i="1"/>
  <c r="A453" i="1"/>
  <c r="A458" i="1"/>
  <c r="A462" i="1"/>
  <c r="A466" i="1"/>
  <c r="A470" i="1"/>
  <c r="A474" i="1"/>
  <c r="A478" i="1"/>
  <c r="A482" i="1"/>
  <c r="A486" i="1"/>
  <c r="A490" i="1"/>
  <c r="A494" i="1"/>
  <c r="A498" i="1"/>
  <c r="A502" i="1"/>
  <c r="A506" i="1"/>
  <c r="A510" i="1"/>
  <c r="A514" i="1"/>
  <c r="A518" i="1"/>
  <c r="A520" i="1"/>
  <c r="A524" i="1"/>
  <c r="A528" i="1"/>
  <c r="A532" i="1"/>
  <c r="A536" i="1"/>
  <c r="A540" i="1"/>
  <c r="A544" i="1"/>
  <c r="A548" i="1"/>
  <c r="A552" i="1"/>
  <c r="A556" i="1"/>
  <c r="A560" i="1"/>
  <c r="A564" i="1"/>
  <c r="A568" i="1"/>
  <c r="A572" i="1"/>
  <c r="A576" i="1"/>
  <c r="A580" i="1"/>
  <c r="A584" i="1"/>
  <c r="A588" i="1"/>
  <c r="A592" i="1"/>
  <c r="A596" i="1"/>
  <c r="A600" i="1"/>
  <c r="A604" i="1"/>
  <c r="A608" i="1"/>
  <c r="A612" i="1"/>
  <c r="A616" i="1"/>
  <c r="A620" i="1"/>
  <c r="A624" i="1"/>
  <c r="A628" i="1"/>
  <c r="A632" i="1"/>
  <c r="A636" i="1"/>
  <c r="A640" i="1"/>
  <c r="A387" i="1"/>
  <c r="A522" i="1"/>
  <c r="A526" i="1"/>
  <c r="A530" i="1"/>
  <c r="A534" i="1"/>
  <c r="A538" i="1"/>
  <c r="A542" i="1"/>
  <c r="A546" i="1"/>
  <c r="A550" i="1"/>
  <c r="A554" i="1"/>
  <c r="A558" i="1"/>
  <c r="A562" i="1"/>
  <c r="A566" i="1"/>
  <c r="A570" i="1"/>
  <c r="A574" i="1"/>
  <c r="A578" i="1"/>
  <c r="A582" i="1"/>
  <c r="A586" i="1"/>
  <c r="A590" i="1"/>
  <c r="A594" i="1"/>
  <c r="A598" i="1"/>
  <c r="A602" i="1"/>
  <c r="A606" i="1"/>
  <c r="A610" i="1"/>
  <c r="A614" i="1"/>
  <c r="A618" i="1"/>
  <c r="A622" i="1"/>
  <c r="A626" i="1"/>
  <c r="A630" i="1"/>
  <c r="A634" i="1"/>
  <c r="A638" i="1"/>
  <c r="A469" i="1"/>
  <c r="A473" i="1"/>
  <c r="A477" i="1"/>
  <c r="A481" i="1"/>
  <c r="A485" i="1"/>
  <c r="A489" i="1"/>
  <c r="A493" i="1"/>
  <c r="A497" i="1"/>
  <c r="A501" i="1"/>
  <c r="A505" i="1"/>
  <c r="A509" i="1"/>
  <c r="A513" i="1"/>
  <c r="A517" i="1"/>
  <c r="A642" i="1"/>
  <c r="A646" i="1"/>
  <c r="A650" i="1"/>
  <c r="A654" i="1"/>
  <c r="A658" i="1"/>
  <c r="A662" i="1"/>
  <c r="A666" i="1"/>
  <c r="A669" i="1"/>
  <c r="A670" i="1"/>
  <c r="A674" i="1"/>
  <c r="A678" i="1"/>
  <c r="A682" i="1"/>
  <c r="A686" i="1"/>
  <c r="A690" i="1"/>
  <c r="A694" i="1"/>
  <c r="A698" i="1"/>
  <c r="A702" i="1"/>
  <c r="A706" i="1"/>
  <c r="A710" i="1"/>
  <c r="A714" i="1"/>
  <c r="A718" i="1"/>
  <c r="A722" i="1"/>
  <c r="A726" i="1"/>
  <c r="A730" i="1"/>
  <c r="A734" i="1"/>
  <c r="A738" i="1"/>
  <c r="A773" i="1"/>
  <c r="A776" i="1"/>
  <c r="A644" i="1"/>
  <c r="A648" i="1"/>
  <c r="A652" i="1"/>
  <c r="A656" i="1"/>
  <c r="A660" i="1"/>
  <c r="A664" i="1"/>
  <c r="A672" i="1"/>
  <c r="A676" i="1"/>
  <c r="A680" i="1"/>
  <c r="A684" i="1"/>
  <c r="A688" i="1"/>
  <c r="A692" i="1"/>
  <c r="A696" i="1"/>
  <c r="A700" i="1"/>
  <c r="A704" i="1"/>
  <c r="A708" i="1"/>
  <c r="A712" i="1"/>
  <c r="A716" i="1"/>
  <c r="A720" i="1"/>
  <c r="A724" i="1"/>
  <c r="A728" i="1"/>
  <c r="A732" i="1"/>
  <c r="A736" i="1"/>
  <c r="A757" i="1"/>
  <c r="A765" i="1"/>
  <c r="A768" i="1"/>
  <c r="A781" i="1"/>
  <c r="A784" i="1"/>
  <c r="A789" i="1"/>
  <c r="A793" i="1"/>
  <c r="A797" i="1"/>
  <c r="A801" i="1"/>
  <c r="A805" i="1"/>
  <c r="A809" i="1"/>
  <c r="A813" i="1"/>
  <c r="A817" i="1"/>
  <c r="A821" i="1"/>
  <c r="A825" i="1"/>
  <c r="A829" i="1"/>
  <c r="A833" i="1"/>
  <c r="A837" i="1"/>
  <c r="A839" i="1"/>
  <c r="A843" i="1"/>
  <c r="A847" i="1"/>
  <c r="A851" i="1"/>
  <c r="A855" i="1"/>
  <c r="A859" i="1"/>
  <c r="A861" i="1"/>
  <c r="A880" i="1"/>
  <c r="A886" i="1"/>
  <c r="A899" i="1"/>
  <c r="A750" i="1"/>
  <c r="A763" i="1"/>
  <c r="A767" i="1"/>
  <c r="A771" i="1"/>
  <c r="A775" i="1"/>
  <c r="A779" i="1"/>
  <c r="A783" i="1"/>
  <c r="A787" i="1"/>
  <c r="A791" i="1"/>
  <c r="A795" i="1"/>
  <c r="A799" i="1"/>
  <c r="A803" i="1"/>
  <c r="A807" i="1"/>
  <c r="A811" i="1"/>
  <c r="A815" i="1"/>
  <c r="A819" i="1"/>
  <c r="A823" i="1"/>
  <c r="A827" i="1"/>
  <c r="A831" i="1"/>
  <c r="A835" i="1"/>
  <c r="A845" i="1"/>
  <c r="A849" i="1"/>
  <c r="A853" i="1"/>
  <c r="A857" i="1"/>
  <c r="A860" i="1"/>
  <c r="A862" i="1"/>
  <c r="A876" i="1"/>
  <c r="A891" i="1"/>
  <c r="A907" i="1"/>
  <c r="A882" i="1"/>
  <c r="A889" i="1"/>
  <c r="A893" i="1"/>
  <c r="A897" i="1"/>
  <c r="A901" i="1"/>
  <c r="A905" i="1"/>
  <c r="A909" i="1"/>
  <c r="A913" i="1"/>
  <c r="A917" i="1"/>
  <c r="A921" i="1"/>
  <c r="A925" i="1"/>
  <c r="A929" i="1"/>
  <c r="A933" i="1"/>
  <c r="A937" i="1"/>
  <c r="A941" i="1"/>
  <c r="A945" i="1"/>
  <c r="A972" i="1"/>
  <c r="A974" i="1"/>
  <c r="A978" i="1"/>
  <c r="A982" i="1"/>
  <c r="A986" i="1"/>
  <c r="A990" i="1"/>
  <c r="A931" i="1"/>
  <c r="A935" i="1"/>
  <c r="A939" i="1"/>
  <c r="A943" i="1"/>
  <c r="A947" i="1"/>
  <c r="A1027" i="1"/>
  <c r="A894" i="1"/>
  <c r="A898" i="1"/>
  <c r="A902" i="1"/>
  <c r="A906" i="1"/>
  <c r="A910" i="1"/>
  <c r="A916" i="1"/>
  <c r="A920" i="1"/>
  <c r="A924" i="1"/>
  <c r="A928" i="1"/>
  <c r="A932" i="1"/>
  <c r="A936" i="1"/>
  <c r="A940" i="1"/>
  <c r="A944" i="1"/>
  <c r="A948" i="1"/>
  <c r="A951" i="1"/>
  <c r="A955" i="1"/>
  <c r="A965" i="1"/>
  <c r="A967" i="1"/>
  <c r="A977" i="1"/>
  <c r="A981" i="1"/>
  <c r="A985" i="1"/>
  <c r="A989" i="1"/>
  <c r="A231" i="1"/>
  <c r="A235" i="1"/>
  <c r="A239" i="1"/>
  <c r="A243" i="1"/>
  <c r="A246" i="1"/>
  <c r="A250" i="1"/>
  <c r="A254" i="1"/>
  <c r="A258" i="1"/>
  <c r="A262" i="1"/>
  <c r="V232" i="1"/>
  <c r="J232" i="1" s="1"/>
  <c r="A234" i="1"/>
  <c r="V236" i="1"/>
  <c r="J236" i="1" s="1"/>
  <c r="A238" i="1"/>
  <c r="V240" i="1"/>
  <c r="J240" i="1" s="1"/>
  <c r="A242" i="1"/>
  <c r="V244" i="1"/>
  <c r="J244" i="1" s="1"/>
  <c r="A247" i="1"/>
  <c r="A251" i="1"/>
  <c r="A255" i="1"/>
  <c r="A259" i="1"/>
  <c r="A263" i="1"/>
  <c r="A232" i="1"/>
  <c r="A236" i="1"/>
  <c r="A240" i="1"/>
  <c r="A244" i="1"/>
  <c r="A398" i="1"/>
  <c r="A402" i="1"/>
  <c r="A406" i="1"/>
  <c r="A410" i="1"/>
  <c r="A414" i="1"/>
  <c r="A418" i="1"/>
  <c r="A422" i="1"/>
  <c r="A426" i="1"/>
  <c r="A399" i="1"/>
  <c r="A403" i="1"/>
  <c r="A407" i="1"/>
  <c r="A411" i="1"/>
  <c r="A415" i="1"/>
  <c r="A419" i="1"/>
  <c r="A423" i="1"/>
  <c r="A425" i="1"/>
  <c r="A667" i="1"/>
  <c r="A668" i="1"/>
  <c r="A741" i="1"/>
  <c r="A745" i="1"/>
  <c r="A749" i="1"/>
  <c r="A751" i="1"/>
  <c r="A755" i="1"/>
  <c r="A759" i="1"/>
  <c r="A740" i="1"/>
  <c r="A744" i="1"/>
  <c r="A748" i="1"/>
  <c r="A752" i="1"/>
  <c r="A756" i="1"/>
  <c r="A760" i="1"/>
  <c r="A742" i="1"/>
  <c r="A746" i="1"/>
  <c r="A865" i="1"/>
  <c r="A869" i="1"/>
  <c r="A873" i="1"/>
  <c r="A868" i="1"/>
  <c r="A872" i="1"/>
  <c r="A877" i="1"/>
  <c r="A881" i="1"/>
  <c r="A885" i="1"/>
  <c r="A866" i="1"/>
  <c r="A870" i="1"/>
  <c r="A875" i="1"/>
  <c r="A879" i="1"/>
  <c r="A883" i="1"/>
  <c r="A1030" i="1"/>
  <c r="A1031" i="1"/>
  <c r="A1028" i="1"/>
  <c r="H5" i="5"/>
  <c r="L5" i="5" s="1"/>
  <c r="G5" i="5" s="1"/>
  <c r="J52" i="5"/>
  <c r="J51" i="5"/>
  <c r="J50" i="5"/>
  <c r="J49" i="5"/>
  <c r="J48" i="5"/>
  <c r="J47" i="5"/>
  <c r="L47" i="5"/>
  <c r="G47" i="5" s="1"/>
  <c r="J46" i="5"/>
  <c r="L46" i="5"/>
  <c r="G46" i="5" s="1"/>
  <c r="J45" i="5"/>
  <c r="J44" i="5"/>
  <c r="L44" i="5"/>
  <c r="G44" i="5" s="1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L31" i="5" s="1"/>
  <c r="G31" i="5" s="1"/>
  <c r="J30" i="5"/>
  <c r="L30" i="5"/>
  <c r="G30" i="5" s="1"/>
  <c r="J29" i="5"/>
  <c r="J28" i="5"/>
  <c r="L28" i="5"/>
  <c r="G28" i="5" s="1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L15" i="5"/>
  <c r="G15" i="5" s="1"/>
  <c r="J14" i="5"/>
  <c r="L14" i="5"/>
  <c r="G14" i="5" s="1"/>
  <c r="J13" i="5"/>
  <c r="J12" i="5"/>
  <c r="L12" i="5"/>
  <c r="G12" i="5" s="1"/>
  <c r="J11" i="5"/>
  <c r="J10" i="5"/>
  <c r="J9" i="5"/>
  <c r="J8" i="5"/>
  <c r="J7" i="5"/>
  <c r="J6" i="5"/>
  <c r="J5" i="5"/>
  <c r="O186" i="6" l="1"/>
  <c r="P166" i="6"/>
  <c r="R7" i="6"/>
  <c r="N113" i="6"/>
  <c r="Q207" i="6"/>
  <c r="R223" i="6"/>
  <c r="M22" i="6"/>
  <c r="R106" i="6"/>
  <c r="Q66" i="6"/>
  <c r="Q143" i="6"/>
  <c r="M229" i="6"/>
  <c r="O211" i="6"/>
  <c r="O154" i="6"/>
  <c r="Q239" i="6"/>
  <c r="N154" i="6"/>
  <c r="M86" i="6"/>
  <c r="R141" i="6"/>
  <c r="R196" i="6"/>
  <c r="P387" i="6"/>
  <c r="O385" i="6"/>
  <c r="Q384" i="6"/>
  <c r="O383" i="6"/>
  <c r="M382" i="6"/>
  <c r="N381" i="6"/>
  <c r="P380" i="6"/>
  <c r="M379" i="6"/>
  <c r="Q378" i="6"/>
  <c r="R377" i="6"/>
  <c r="R390" i="6"/>
  <c r="R389" i="6"/>
  <c r="R388" i="6"/>
  <c r="O387" i="6"/>
  <c r="Q390" i="6"/>
  <c r="Q389" i="6"/>
  <c r="Q388" i="6"/>
  <c r="N387" i="6"/>
  <c r="R386" i="6"/>
  <c r="M385" i="6"/>
  <c r="O384" i="6"/>
  <c r="M383" i="6"/>
  <c r="N380" i="6"/>
  <c r="O378" i="6"/>
  <c r="P377" i="6"/>
  <c r="R376" i="6"/>
  <c r="Q375" i="6"/>
  <c r="N374" i="6"/>
  <c r="P373" i="6"/>
  <c r="R372" i="6"/>
  <c r="P371" i="6"/>
  <c r="N370" i="6"/>
  <c r="O369" i="6"/>
  <c r="Q368" i="6"/>
  <c r="O367" i="6"/>
  <c r="M365" i="6"/>
  <c r="O364" i="6"/>
  <c r="N362" i="6"/>
  <c r="Q361" i="6"/>
  <c r="R359" i="6"/>
  <c r="N358" i="6"/>
  <c r="P357" i="6"/>
  <c r="Q356" i="6"/>
  <c r="M355" i="6"/>
  <c r="M353" i="6"/>
  <c r="P390" i="6"/>
  <c r="P389" i="6"/>
  <c r="P388" i="6"/>
  <c r="M387" i="6"/>
  <c r="Q386" i="6"/>
  <c r="N384" i="6"/>
  <c r="R382" i="6"/>
  <c r="M380" i="6"/>
  <c r="R379" i="6"/>
  <c r="N378" i="6"/>
  <c r="O377" i="6"/>
  <c r="Q376" i="6"/>
  <c r="P375" i="6"/>
  <c r="M374" i="6"/>
  <c r="O373" i="6"/>
  <c r="Q372" i="6"/>
  <c r="O371" i="6"/>
  <c r="M370" i="6"/>
  <c r="N369" i="6"/>
  <c r="P368" i="6"/>
  <c r="N367" i="6"/>
  <c r="N364" i="6"/>
  <c r="R363" i="6"/>
  <c r="M362" i="6"/>
  <c r="P361" i="6"/>
  <c r="Q359" i="6"/>
  <c r="M358" i="6"/>
  <c r="O357" i="6"/>
  <c r="P356" i="6"/>
  <c r="R354" i="6"/>
  <c r="O352" i="6"/>
  <c r="O390" i="6"/>
  <c r="O389" i="6"/>
  <c r="O388" i="6"/>
  <c r="P386" i="6"/>
  <c r="M384" i="6"/>
  <c r="Q382" i="6"/>
  <c r="R381" i="6"/>
  <c r="Q379" i="6"/>
  <c r="M378" i="6"/>
  <c r="N377" i="6"/>
  <c r="N390" i="6"/>
  <c r="N389" i="6"/>
  <c r="N388" i="6"/>
  <c r="M390" i="6"/>
  <c r="M389" i="6"/>
  <c r="S389" i="6" s="1"/>
  <c r="M388" i="6"/>
  <c r="S388" i="6" s="1"/>
  <c r="R387" i="6"/>
  <c r="N386" i="6"/>
  <c r="Q385" i="6"/>
  <c r="Q383" i="6"/>
  <c r="O382" i="6"/>
  <c r="P381" i="6"/>
  <c r="R380" i="6"/>
  <c r="O379" i="6"/>
  <c r="N376" i="6"/>
  <c r="M375" i="6"/>
  <c r="R374" i="6"/>
  <c r="N372" i="6"/>
  <c r="R370" i="6"/>
  <c r="M368" i="6"/>
  <c r="P366" i="6"/>
  <c r="Q365" i="6"/>
  <c r="O363" i="6"/>
  <c r="R362" i="6"/>
  <c r="M361" i="6"/>
  <c r="P360" i="6"/>
  <c r="N359" i="6"/>
  <c r="R358" i="6"/>
  <c r="M356" i="6"/>
  <c r="Q355" i="6"/>
  <c r="O354" i="6"/>
  <c r="Q353" i="6"/>
  <c r="Q387" i="6"/>
  <c r="M386" i="6"/>
  <c r="P385" i="6"/>
  <c r="R384" i="6"/>
  <c r="P383" i="6"/>
  <c r="N382" i="6"/>
  <c r="O381" i="6"/>
  <c r="Q380" i="6"/>
  <c r="N379" i="6"/>
  <c r="R378" i="6"/>
  <c r="M376" i="6"/>
  <c r="Q374" i="6"/>
  <c r="M372" i="6"/>
  <c r="Q370" i="6"/>
  <c r="R369" i="6"/>
  <c r="R367" i="6"/>
  <c r="O366" i="6"/>
  <c r="P365" i="6"/>
  <c r="R364" i="6"/>
  <c r="N363" i="6"/>
  <c r="Q362" i="6"/>
  <c r="O360" i="6"/>
  <c r="M359" i="6"/>
  <c r="Q358" i="6"/>
  <c r="P355" i="6"/>
  <c r="N354" i="6"/>
  <c r="P353" i="6"/>
  <c r="O351" i="6"/>
  <c r="R385" i="6"/>
  <c r="P382" i="6"/>
  <c r="M377" i="6"/>
  <c r="O375" i="6"/>
  <c r="N371" i="6"/>
  <c r="M367" i="6"/>
  <c r="R366" i="6"/>
  <c r="O361" i="6"/>
  <c r="R360" i="6"/>
  <c r="N357" i="6"/>
  <c r="O356" i="6"/>
  <c r="Q352" i="6"/>
  <c r="P351" i="6"/>
  <c r="O350" i="6"/>
  <c r="N348" i="6"/>
  <c r="R347" i="6"/>
  <c r="P345" i="6"/>
  <c r="O343" i="6"/>
  <c r="Q342" i="6"/>
  <c r="M341" i="6"/>
  <c r="O340" i="6"/>
  <c r="M338" i="6"/>
  <c r="Q337" i="6"/>
  <c r="O335" i="6"/>
  <c r="N385" i="6"/>
  <c r="O380" i="6"/>
  <c r="N375" i="6"/>
  <c r="M371" i="6"/>
  <c r="Q366" i="6"/>
  <c r="R365" i="6"/>
  <c r="N361" i="6"/>
  <c r="Q360" i="6"/>
  <c r="M357" i="6"/>
  <c r="N356" i="6"/>
  <c r="R355" i="6"/>
  <c r="P352" i="6"/>
  <c r="N351" i="6"/>
  <c r="N350" i="6"/>
  <c r="R349" i="6"/>
  <c r="M348" i="6"/>
  <c r="Q347" i="6"/>
  <c r="O345" i="6"/>
  <c r="R344" i="6"/>
  <c r="N343" i="6"/>
  <c r="P342" i="6"/>
  <c r="N340" i="6"/>
  <c r="R339" i="6"/>
  <c r="R383" i="6"/>
  <c r="P374" i="6"/>
  <c r="R373" i="6"/>
  <c r="P370" i="6"/>
  <c r="Q369" i="6"/>
  <c r="N366" i="6"/>
  <c r="O365" i="6"/>
  <c r="Q364" i="6"/>
  <c r="N360" i="6"/>
  <c r="O355" i="6"/>
  <c r="N352" i="6"/>
  <c r="M351" i="6"/>
  <c r="M350" i="6"/>
  <c r="Q349" i="6"/>
  <c r="P347" i="6"/>
  <c r="R346" i="6"/>
  <c r="N345" i="6"/>
  <c r="Q344" i="6"/>
  <c r="M343" i="6"/>
  <c r="O342" i="6"/>
  <c r="M340" i="6"/>
  <c r="Q339" i="6"/>
  <c r="O337" i="6"/>
  <c r="Q336" i="6"/>
  <c r="M335" i="6"/>
  <c r="N334" i="6"/>
  <c r="R333" i="6"/>
  <c r="M332" i="6"/>
  <c r="P331" i="6"/>
  <c r="Q330" i="6"/>
  <c r="M329" i="6"/>
  <c r="P328" i="6"/>
  <c r="O325" i="6"/>
  <c r="P324" i="6"/>
  <c r="N383" i="6"/>
  <c r="P378" i="6"/>
  <c r="O374" i="6"/>
  <c r="Q373" i="6"/>
  <c r="O370" i="6"/>
  <c r="P369" i="6"/>
  <c r="R368" i="6"/>
  <c r="M366" i="6"/>
  <c r="S366" i="6" s="1"/>
  <c r="N365" i="6"/>
  <c r="P364" i="6"/>
  <c r="M360" i="6"/>
  <c r="S360" i="6" s="1"/>
  <c r="N355" i="6"/>
  <c r="S355" i="6" s="1"/>
  <c r="M352" i="6"/>
  <c r="P349" i="6"/>
  <c r="O347" i="6"/>
  <c r="Q346" i="6"/>
  <c r="M345" i="6"/>
  <c r="P344" i="6"/>
  <c r="N342" i="6"/>
  <c r="R341" i="6"/>
  <c r="P339" i="6"/>
  <c r="R338" i="6"/>
  <c r="N337" i="6"/>
  <c r="P336" i="6"/>
  <c r="M334" i="6"/>
  <c r="Q333" i="6"/>
  <c r="O331" i="6"/>
  <c r="P330" i="6"/>
  <c r="O328" i="6"/>
  <c r="R327" i="6"/>
  <c r="N325" i="6"/>
  <c r="O324" i="6"/>
  <c r="M321" i="6"/>
  <c r="O386" i="6"/>
  <c r="Q381" i="6"/>
  <c r="N373" i="6"/>
  <c r="P372" i="6"/>
  <c r="M369" i="6"/>
  <c r="S369" i="6" s="1"/>
  <c r="O368" i="6"/>
  <c r="M364" i="6"/>
  <c r="S364" i="6" s="1"/>
  <c r="Q363" i="6"/>
  <c r="P359" i="6"/>
  <c r="Q354" i="6"/>
  <c r="O349" i="6"/>
  <c r="R348" i="6"/>
  <c r="N347" i="6"/>
  <c r="P346" i="6"/>
  <c r="O344" i="6"/>
  <c r="M342" i="6"/>
  <c r="Q341" i="6"/>
  <c r="O339" i="6"/>
  <c r="Q338" i="6"/>
  <c r="M337" i="6"/>
  <c r="O336" i="6"/>
  <c r="P333" i="6"/>
  <c r="P384" i="6"/>
  <c r="M381" i="6"/>
  <c r="S381" i="6" s="1"/>
  <c r="P376" i="6"/>
  <c r="M373" i="6"/>
  <c r="S373" i="6" s="1"/>
  <c r="O372" i="6"/>
  <c r="N368" i="6"/>
  <c r="P363" i="6"/>
  <c r="O359" i="6"/>
  <c r="P354" i="6"/>
  <c r="R353" i="6"/>
  <c r="R350" i="6"/>
  <c r="N349" i="6"/>
  <c r="Q348" i="6"/>
  <c r="M347" i="6"/>
  <c r="S347" i="6" s="1"/>
  <c r="O346" i="6"/>
  <c r="N344" i="6"/>
  <c r="R343" i="6"/>
  <c r="P341" i="6"/>
  <c r="R340" i="6"/>
  <c r="N339" i="6"/>
  <c r="P338" i="6"/>
  <c r="N336" i="6"/>
  <c r="P379" i="6"/>
  <c r="O376" i="6"/>
  <c r="R371" i="6"/>
  <c r="Q367" i="6"/>
  <c r="M363" i="6"/>
  <c r="P362" i="6"/>
  <c r="P358" i="6"/>
  <c r="R357" i="6"/>
  <c r="M354" i="6"/>
  <c r="S354" i="6" s="1"/>
  <c r="O353" i="6"/>
  <c r="R351" i="6"/>
  <c r="Q350" i="6"/>
  <c r="M349" i="6"/>
  <c r="S349" i="6" s="1"/>
  <c r="P348" i="6"/>
  <c r="N346" i="6"/>
  <c r="R345" i="6"/>
  <c r="M344" i="6"/>
  <c r="Q343" i="6"/>
  <c r="O341" i="6"/>
  <c r="Q340" i="6"/>
  <c r="M339" i="6"/>
  <c r="S339" i="6" s="1"/>
  <c r="O338" i="6"/>
  <c r="M336" i="6"/>
  <c r="Q335" i="6"/>
  <c r="R334" i="6"/>
  <c r="N333" i="6"/>
  <c r="Q332" i="6"/>
  <c r="M330" i="6"/>
  <c r="Q329" i="6"/>
  <c r="O327" i="6"/>
  <c r="P326" i="6"/>
  <c r="P323" i="6"/>
  <c r="Q377" i="6"/>
  <c r="R375" i="6"/>
  <c r="Q371" i="6"/>
  <c r="P367" i="6"/>
  <c r="O362" i="6"/>
  <c r="R361" i="6"/>
  <c r="O358" i="6"/>
  <c r="Q357" i="6"/>
  <c r="R356" i="6"/>
  <c r="N353" i="6"/>
  <c r="R352" i="6"/>
  <c r="Q351" i="6"/>
  <c r="P350" i="6"/>
  <c r="O348" i="6"/>
  <c r="M346" i="6"/>
  <c r="Q345" i="6"/>
  <c r="P343" i="6"/>
  <c r="R342" i="6"/>
  <c r="N341" i="6"/>
  <c r="P340" i="6"/>
  <c r="N338" i="6"/>
  <c r="S338" i="6" s="1"/>
  <c r="R337" i="6"/>
  <c r="P335" i="6"/>
  <c r="Q334" i="6"/>
  <c r="M333" i="6"/>
  <c r="P332" i="6"/>
  <c r="P329" i="6"/>
  <c r="N327" i="6"/>
  <c r="O326" i="6"/>
  <c r="R325" i="6"/>
  <c r="O323" i="6"/>
  <c r="O322" i="6"/>
  <c r="Q321" i="6"/>
  <c r="O332" i="6"/>
  <c r="N331" i="6"/>
  <c r="O330" i="6"/>
  <c r="M325" i="6"/>
  <c r="N324" i="6"/>
  <c r="N322" i="6"/>
  <c r="N320" i="6"/>
  <c r="O319" i="6"/>
  <c r="P318" i="6"/>
  <c r="O315" i="6"/>
  <c r="R314" i="6"/>
  <c r="R313" i="6"/>
  <c r="M312" i="6"/>
  <c r="P311" i="6"/>
  <c r="N308" i="6"/>
  <c r="Q307" i="6"/>
  <c r="O304" i="6"/>
  <c r="R303" i="6"/>
  <c r="M302" i="6"/>
  <c r="M301" i="6"/>
  <c r="P300" i="6"/>
  <c r="N298" i="6"/>
  <c r="N297" i="6"/>
  <c r="Q296" i="6"/>
  <c r="M295" i="6"/>
  <c r="N294" i="6"/>
  <c r="O293" i="6"/>
  <c r="R292" i="6"/>
  <c r="N291" i="6"/>
  <c r="Q290" i="6"/>
  <c r="M289" i="6"/>
  <c r="P334" i="6"/>
  <c r="O333" i="6"/>
  <c r="N332" i="6"/>
  <c r="M331" i="6"/>
  <c r="N330" i="6"/>
  <c r="R329" i="6"/>
  <c r="M324" i="6"/>
  <c r="M322" i="6"/>
  <c r="M320" i="6"/>
  <c r="N319" i="6"/>
  <c r="O318" i="6"/>
  <c r="R317" i="6"/>
  <c r="N315" i="6"/>
  <c r="Q314" i="6"/>
  <c r="Q313" i="6"/>
  <c r="O311" i="6"/>
  <c r="R310" i="6"/>
  <c r="R309" i="6"/>
  <c r="M308" i="6"/>
  <c r="P307" i="6"/>
  <c r="N304" i="6"/>
  <c r="Q303" i="6"/>
  <c r="O300" i="6"/>
  <c r="R299" i="6"/>
  <c r="M298" i="6"/>
  <c r="M297" i="6"/>
  <c r="P296" i="6"/>
  <c r="M294" i="6"/>
  <c r="N293" i="6"/>
  <c r="Q292" i="6"/>
  <c r="O334" i="6"/>
  <c r="O329" i="6"/>
  <c r="R328" i="6"/>
  <c r="R323" i="6"/>
  <c r="M319" i="6"/>
  <c r="N318" i="6"/>
  <c r="Q317" i="6"/>
  <c r="R316" i="6"/>
  <c r="M315" i="6"/>
  <c r="P314" i="6"/>
  <c r="P313" i="6"/>
  <c r="N311" i="6"/>
  <c r="Q310" i="6"/>
  <c r="Q309" i="6"/>
  <c r="O307" i="6"/>
  <c r="R306" i="6"/>
  <c r="R305" i="6"/>
  <c r="M304" i="6"/>
  <c r="P303" i="6"/>
  <c r="N300" i="6"/>
  <c r="Q299" i="6"/>
  <c r="O296" i="6"/>
  <c r="M293" i="6"/>
  <c r="P292" i="6"/>
  <c r="O290" i="6"/>
  <c r="N287" i="6"/>
  <c r="N286" i="6"/>
  <c r="Q285" i="6"/>
  <c r="R284" i="6"/>
  <c r="O283" i="6"/>
  <c r="O281" i="6"/>
  <c r="P280" i="6"/>
  <c r="M279" i="6"/>
  <c r="R278" i="6"/>
  <c r="M277" i="6"/>
  <c r="N276" i="6"/>
  <c r="P274" i="6"/>
  <c r="Q271" i="6"/>
  <c r="N270" i="6"/>
  <c r="R335" i="6"/>
  <c r="N329" i="6"/>
  <c r="Q328" i="6"/>
  <c r="Q323" i="6"/>
  <c r="R321" i="6"/>
  <c r="M318" i="6"/>
  <c r="P317" i="6"/>
  <c r="Q316" i="6"/>
  <c r="O314" i="6"/>
  <c r="O313" i="6"/>
  <c r="R312" i="6"/>
  <c r="M311" i="6"/>
  <c r="P310" i="6"/>
  <c r="P309" i="6"/>
  <c r="N307" i="6"/>
  <c r="Q306" i="6"/>
  <c r="Q305" i="6"/>
  <c r="O303" i="6"/>
  <c r="R302" i="6"/>
  <c r="R301" i="6"/>
  <c r="M300" i="6"/>
  <c r="P299" i="6"/>
  <c r="N296" i="6"/>
  <c r="R295" i="6"/>
  <c r="O292" i="6"/>
  <c r="N290" i="6"/>
  <c r="R289" i="6"/>
  <c r="R288" i="6"/>
  <c r="M287" i="6"/>
  <c r="M286" i="6"/>
  <c r="P285" i="6"/>
  <c r="Q284" i="6"/>
  <c r="N283" i="6"/>
  <c r="N281" i="6"/>
  <c r="O280" i="6"/>
  <c r="Q278" i="6"/>
  <c r="M276" i="6"/>
  <c r="R275" i="6"/>
  <c r="O274" i="6"/>
  <c r="R273" i="6"/>
  <c r="P271" i="6"/>
  <c r="N335" i="6"/>
  <c r="N328" i="6"/>
  <c r="Q327" i="6"/>
  <c r="R326" i="6"/>
  <c r="N323" i="6"/>
  <c r="P321" i="6"/>
  <c r="R320" i="6"/>
  <c r="O317" i="6"/>
  <c r="P316" i="6"/>
  <c r="N314" i="6"/>
  <c r="N313" i="6"/>
  <c r="Q312" i="6"/>
  <c r="O310" i="6"/>
  <c r="O309" i="6"/>
  <c r="R308" i="6"/>
  <c r="M307" i="6"/>
  <c r="P306" i="6"/>
  <c r="P305" i="6"/>
  <c r="N303" i="6"/>
  <c r="Q302" i="6"/>
  <c r="Q301" i="6"/>
  <c r="O299" i="6"/>
  <c r="R298" i="6"/>
  <c r="R297" i="6"/>
  <c r="M296" i="6"/>
  <c r="Q295" i="6"/>
  <c r="R294" i="6"/>
  <c r="N292" i="6"/>
  <c r="R291" i="6"/>
  <c r="M290" i="6"/>
  <c r="Q289" i="6"/>
  <c r="P337" i="6"/>
  <c r="M328" i="6"/>
  <c r="S328" i="6" s="1"/>
  <c r="P327" i="6"/>
  <c r="Q326" i="6"/>
  <c r="M323" i="6"/>
  <c r="R322" i="6"/>
  <c r="O321" i="6"/>
  <c r="Q320" i="6"/>
  <c r="R319" i="6"/>
  <c r="N317" i="6"/>
  <c r="O316" i="6"/>
  <c r="R315" i="6"/>
  <c r="M314" i="6"/>
  <c r="M313" i="6"/>
  <c r="P312" i="6"/>
  <c r="N310" i="6"/>
  <c r="N309" i="6"/>
  <c r="Q308" i="6"/>
  <c r="O306" i="6"/>
  <c r="O305" i="6"/>
  <c r="R304" i="6"/>
  <c r="M303" i="6"/>
  <c r="P302" i="6"/>
  <c r="P301" i="6"/>
  <c r="N299" i="6"/>
  <c r="Q298" i="6"/>
  <c r="Q297" i="6"/>
  <c r="P295" i="6"/>
  <c r="Q294" i="6"/>
  <c r="R293" i="6"/>
  <c r="M292" i="6"/>
  <c r="R331" i="6"/>
  <c r="M327" i="6"/>
  <c r="N326" i="6"/>
  <c r="Q325" i="6"/>
  <c r="R324" i="6"/>
  <c r="Q322" i="6"/>
  <c r="N321" i="6"/>
  <c r="P320" i="6"/>
  <c r="Q319" i="6"/>
  <c r="R318" i="6"/>
  <c r="M317" i="6"/>
  <c r="S317" i="6" s="1"/>
  <c r="N316" i="6"/>
  <c r="Q315" i="6"/>
  <c r="O312" i="6"/>
  <c r="R311" i="6"/>
  <c r="M310" i="6"/>
  <c r="M309" i="6"/>
  <c r="S309" i="6" s="1"/>
  <c r="P308" i="6"/>
  <c r="N306" i="6"/>
  <c r="N305" i="6"/>
  <c r="Q304" i="6"/>
  <c r="O302" i="6"/>
  <c r="O301" i="6"/>
  <c r="R300" i="6"/>
  <c r="M299" i="6"/>
  <c r="S299" i="6" s="1"/>
  <c r="P298" i="6"/>
  <c r="P297" i="6"/>
  <c r="O295" i="6"/>
  <c r="P294" i="6"/>
  <c r="Q293" i="6"/>
  <c r="P291" i="6"/>
  <c r="O289" i="6"/>
  <c r="O288" i="6"/>
  <c r="R287" i="6"/>
  <c r="R286" i="6"/>
  <c r="M285" i="6"/>
  <c r="N284" i="6"/>
  <c r="P282" i="6"/>
  <c r="Q279" i="6"/>
  <c r="N278" i="6"/>
  <c r="Q277" i="6"/>
  <c r="R276" i="6"/>
  <c r="O275" i="6"/>
  <c r="O273" i="6"/>
  <c r="P272" i="6"/>
  <c r="M271" i="6"/>
  <c r="R336" i="6"/>
  <c r="R332" i="6"/>
  <c r="Q331" i="6"/>
  <c r="R330" i="6"/>
  <c r="M326" i="6"/>
  <c r="P325" i="6"/>
  <c r="Q324" i="6"/>
  <c r="P322" i="6"/>
  <c r="O320" i="6"/>
  <c r="P319" i="6"/>
  <c r="Q318" i="6"/>
  <c r="M316" i="6"/>
  <c r="P315" i="6"/>
  <c r="N312" i="6"/>
  <c r="Q311" i="6"/>
  <c r="O308" i="6"/>
  <c r="S308" i="6" s="1"/>
  <c r="R307" i="6"/>
  <c r="M306" i="6"/>
  <c r="M305" i="6"/>
  <c r="S305" i="6" s="1"/>
  <c r="P304" i="6"/>
  <c r="N302" i="6"/>
  <c r="N301" i="6"/>
  <c r="Q300" i="6"/>
  <c r="O298" i="6"/>
  <c r="O297" i="6"/>
  <c r="R296" i="6"/>
  <c r="N295" i="6"/>
  <c r="O294" i="6"/>
  <c r="P293" i="6"/>
  <c r="O291" i="6"/>
  <c r="R290" i="6"/>
  <c r="N289" i="6"/>
  <c r="N288" i="6"/>
  <c r="Q287" i="6"/>
  <c r="Q286" i="6"/>
  <c r="M284" i="6"/>
  <c r="R283" i="6"/>
  <c r="O282" i="6"/>
  <c r="R281" i="6"/>
  <c r="P279" i="6"/>
  <c r="M278" i="6"/>
  <c r="P277" i="6"/>
  <c r="Q276" i="6"/>
  <c r="N275" i="6"/>
  <c r="N273" i="6"/>
  <c r="O272" i="6"/>
  <c r="P290" i="6"/>
  <c r="N285" i="6"/>
  <c r="O284" i="6"/>
  <c r="M280" i="6"/>
  <c r="R279" i="6"/>
  <c r="P275" i="6"/>
  <c r="R271" i="6"/>
  <c r="R270" i="6"/>
  <c r="M268" i="6"/>
  <c r="R267" i="6"/>
  <c r="O266" i="6"/>
  <c r="R265" i="6"/>
  <c r="P263" i="6"/>
  <c r="M262" i="6"/>
  <c r="O261" i="6"/>
  <c r="P260" i="6"/>
  <c r="O258" i="6"/>
  <c r="Q257" i="6"/>
  <c r="R256" i="6"/>
  <c r="N255" i="6"/>
  <c r="Q254" i="6"/>
  <c r="P251" i="6"/>
  <c r="M249" i="6"/>
  <c r="N248" i="6"/>
  <c r="M119" i="6"/>
  <c r="R134" i="6"/>
  <c r="Q133" i="6"/>
  <c r="R132" i="6"/>
  <c r="O131" i="6"/>
  <c r="N128" i="6"/>
  <c r="N126" i="6"/>
  <c r="P125" i="6"/>
  <c r="R124" i="6"/>
  <c r="O123" i="6"/>
  <c r="R122" i="6"/>
  <c r="M120" i="6"/>
  <c r="Q119" i="6"/>
  <c r="Q283" i="6"/>
  <c r="O279" i="6"/>
  <c r="M275" i="6"/>
  <c r="R274" i="6"/>
  <c r="O271" i="6"/>
  <c r="Q270" i="6"/>
  <c r="Q267" i="6"/>
  <c r="N266" i="6"/>
  <c r="Q265" i="6"/>
  <c r="R264" i="6"/>
  <c r="O263" i="6"/>
  <c r="N261" i="6"/>
  <c r="O260" i="6"/>
  <c r="N258" i="6"/>
  <c r="P257" i="6"/>
  <c r="Q256" i="6"/>
  <c r="M255" i="6"/>
  <c r="P254" i="6"/>
  <c r="R253" i="6"/>
  <c r="O251" i="6"/>
  <c r="R250" i="6"/>
  <c r="M248" i="6"/>
  <c r="R247" i="6"/>
  <c r="Q134" i="6"/>
  <c r="P133" i="6"/>
  <c r="Q132" i="6"/>
  <c r="N131" i="6"/>
  <c r="R130" i="6"/>
  <c r="P283" i="6"/>
  <c r="N279" i="6"/>
  <c r="Q274" i="6"/>
  <c r="N271" i="6"/>
  <c r="P270" i="6"/>
  <c r="R269" i="6"/>
  <c r="P267" i="6"/>
  <c r="M266" i="6"/>
  <c r="P265" i="6"/>
  <c r="Q264" i="6"/>
  <c r="N263" i="6"/>
  <c r="M261" i="6"/>
  <c r="N260" i="6"/>
  <c r="R259" i="6"/>
  <c r="M258" i="6"/>
  <c r="O257" i="6"/>
  <c r="P256" i="6"/>
  <c r="O254" i="6"/>
  <c r="Q253" i="6"/>
  <c r="R252" i="6"/>
  <c r="N251" i="6"/>
  <c r="Q250" i="6"/>
  <c r="Q247" i="6"/>
  <c r="P134" i="6"/>
  <c r="O133" i="6"/>
  <c r="P132" i="6"/>
  <c r="M131" i="6"/>
  <c r="Q130" i="6"/>
  <c r="R129" i="6"/>
  <c r="Q127" i="6"/>
  <c r="N125" i="6"/>
  <c r="P124" i="6"/>
  <c r="M123" i="6"/>
  <c r="P122" i="6"/>
  <c r="R121" i="6"/>
  <c r="O119" i="6"/>
  <c r="Q291" i="6"/>
  <c r="Q288" i="6"/>
  <c r="M283" i="6"/>
  <c r="R282" i="6"/>
  <c r="P278" i="6"/>
  <c r="N274" i="6"/>
  <c r="Q273" i="6"/>
  <c r="R272" i="6"/>
  <c r="O270" i="6"/>
  <c r="Q269" i="6"/>
  <c r="R268" i="6"/>
  <c r="O267" i="6"/>
  <c r="O265" i="6"/>
  <c r="P264" i="6"/>
  <c r="M263" i="6"/>
  <c r="R262" i="6"/>
  <c r="M260" i="6"/>
  <c r="Q259" i="6"/>
  <c r="N257" i="6"/>
  <c r="O256" i="6"/>
  <c r="N254" i="6"/>
  <c r="P253" i="6"/>
  <c r="Q252" i="6"/>
  <c r="M251" i="6"/>
  <c r="P250" i="6"/>
  <c r="R249" i="6"/>
  <c r="P247" i="6"/>
  <c r="O134" i="6"/>
  <c r="N133" i="6"/>
  <c r="O132" i="6"/>
  <c r="P130" i="6"/>
  <c r="Q129" i="6"/>
  <c r="P127" i="6"/>
  <c r="M125" i="6"/>
  <c r="O124" i="6"/>
  <c r="O122" i="6"/>
  <c r="Q121" i="6"/>
  <c r="R120" i="6"/>
  <c r="N119" i="6"/>
  <c r="M291" i="6"/>
  <c r="P288" i="6"/>
  <c r="Q282" i="6"/>
  <c r="O278" i="6"/>
  <c r="R277" i="6"/>
  <c r="M274" i="6"/>
  <c r="S274" i="6" s="1"/>
  <c r="P273" i="6"/>
  <c r="Q272" i="6"/>
  <c r="M270" i="6"/>
  <c r="S270" i="6" s="1"/>
  <c r="P269" i="6"/>
  <c r="Q268" i="6"/>
  <c r="N267" i="6"/>
  <c r="N265" i="6"/>
  <c r="O264" i="6"/>
  <c r="Q262" i="6"/>
  <c r="P259" i="6"/>
  <c r="M257" i="6"/>
  <c r="N256" i="6"/>
  <c r="R255" i="6"/>
  <c r="M254" i="6"/>
  <c r="O253" i="6"/>
  <c r="P252" i="6"/>
  <c r="O250" i="6"/>
  <c r="Q249" i="6"/>
  <c r="R248" i="6"/>
  <c r="O247" i="6"/>
  <c r="N134" i="6"/>
  <c r="M133" i="6"/>
  <c r="N132" i="6"/>
  <c r="O130" i="6"/>
  <c r="P129" i="6"/>
  <c r="R128" i="6"/>
  <c r="O127" i="6"/>
  <c r="R126" i="6"/>
  <c r="N124" i="6"/>
  <c r="N122" i="6"/>
  <c r="P121" i="6"/>
  <c r="Q120" i="6"/>
  <c r="P289" i="6"/>
  <c r="M288" i="6"/>
  <c r="P287" i="6"/>
  <c r="P286" i="6"/>
  <c r="N282" i="6"/>
  <c r="Q281" i="6"/>
  <c r="R280" i="6"/>
  <c r="O277" i="6"/>
  <c r="P276" i="6"/>
  <c r="M273" i="6"/>
  <c r="N272" i="6"/>
  <c r="O269" i="6"/>
  <c r="P268" i="6"/>
  <c r="M267" i="6"/>
  <c r="R266" i="6"/>
  <c r="M265" i="6"/>
  <c r="N264" i="6"/>
  <c r="P262" i="6"/>
  <c r="R261" i="6"/>
  <c r="O259" i="6"/>
  <c r="R258" i="6"/>
  <c r="M256" i="6"/>
  <c r="Q255" i="6"/>
  <c r="N253" i="6"/>
  <c r="O252" i="6"/>
  <c r="N250" i="6"/>
  <c r="P249" i="6"/>
  <c r="Q248" i="6"/>
  <c r="N247" i="6"/>
  <c r="M134" i="6"/>
  <c r="O287" i="6"/>
  <c r="O286" i="6"/>
  <c r="R285" i="6"/>
  <c r="M282" i="6"/>
  <c r="P281" i="6"/>
  <c r="Q280" i="6"/>
  <c r="N277" i="6"/>
  <c r="O276" i="6"/>
  <c r="M272" i="6"/>
  <c r="S272" i="6" s="1"/>
  <c r="N269" i="6"/>
  <c r="O268" i="6"/>
  <c r="Q266" i="6"/>
  <c r="M264" i="6"/>
  <c r="R263" i="6"/>
  <c r="O262" i="6"/>
  <c r="Q261" i="6"/>
  <c r="R260" i="6"/>
  <c r="N259" i="6"/>
  <c r="Q258" i="6"/>
  <c r="P255" i="6"/>
  <c r="M253" i="6"/>
  <c r="N252" i="6"/>
  <c r="R251" i="6"/>
  <c r="M250" i="6"/>
  <c r="O249" i="6"/>
  <c r="P248" i="6"/>
  <c r="M247" i="6"/>
  <c r="Q131" i="6"/>
  <c r="M130" i="6"/>
  <c r="N129" i="6"/>
  <c r="P128" i="6"/>
  <c r="M127" i="6"/>
  <c r="P126" i="6"/>
  <c r="R125" i="6"/>
  <c r="Q123" i="6"/>
  <c r="N121" i="6"/>
  <c r="O120" i="6"/>
  <c r="O285" i="6"/>
  <c r="P284" i="6"/>
  <c r="M281" i="6"/>
  <c r="N280" i="6"/>
  <c r="Q275" i="6"/>
  <c r="M269" i="6"/>
  <c r="N268" i="6"/>
  <c r="P266" i="6"/>
  <c r="Q263" i="6"/>
  <c r="N262" i="6"/>
  <c r="P261" i="6"/>
  <c r="Q260" i="6"/>
  <c r="M259" i="6"/>
  <c r="P258" i="6"/>
  <c r="R257" i="6"/>
  <c r="O255" i="6"/>
  <c r="R254" i="6"/>
  <c r="M252" i="6"/>
  <c r="Q251" i="6"/>
  <c r="N249" i="6"/>
  <c r="S249" i="6" s="1"/>
  <c r="O248" i="6"/>
  <c r="M118" i="6"/>
  <c r="R133" i="6"/>
  <c r="P131" i="6"/>
  <c r="M129" i="6"/>
  <c r="O128" i="6"/>
  <c r="O126" i="6"/>
  <c r="Q125" i="6"/>
  <c r="P123" i="6"/>
  <c r="M121" i="6"/>
  <c r="N120" i="6"/>
  <c r="R119" i="6"/>
  <c r="M128" i="6"/>
  <c r="N123" i="6"/>
  <c r="Q126" i="6"/>
  <c r="O121" i="6"/>
  <c r="M132" i="6"/>
  <c r="S132" i="6" s="1"/>
  <c r="M126" i="6"/>
  <c r="Q124" i="6"/>
  <c r="P119" i="6"/>
  <c r="O129" i="6"/>
  <c r="M124" i="6"/>
  <c r="R131" i="6"/>
  <c r="R127" i="6"/>
  <c r="Q122" i="6"/>
  <c r="N127" i="6"/>
  <c r="M122" i="6"/>
  <c r="P120" i="6"/>
  <c r="O125" i="6"/>
  <c r="N130" i="6"/>
  <c r="Q128" i="6"/>
  <c r="R123" i="6"/>
  <c r="Q135" i="6"/>
  <c r="O146" i="6"/>
  <c r="M157" i="6"/>
  <c r="Q167" i="6"/>
  <c r="O178" i="6"/>
  <c r="M189" i="6"/>
  <c r="Q199" i="6"/>
  <c r="O210" i="6"/>
  <c r="M221" i="6"/>
  <c r="Q231" i="6"/>
  <c r="O242" i="6"/>
  <c r="P144" i="6"/>
  <c r="R155" i="6"/>
  <c r="R169" i="6"/>
  <c r="R191" i="6"/>
  <c r="P234" i="6"/>
  <c r="Q136" i="6"/>
  <c r="O179" i="6"/>
  <c r="M222" i="6"/>
  <c r="R164" i="6"/>
  <c r="P207" i="6"/>
  <c r="P18" i="6"/>
  <c r="N63" i="6"/>
  <c r="O33" i="6"/>
  <c r="O77" i="6"/>
  <c r="N48" i="6"/>
  <c r="O18" i="6"/>
  <c r="M65" i="6"/>
  <c r="M105" i="6"/>
  <c r="M104" i="6"/>
  <c r="P117" i="6"/>
  <c r="O138" i="6"/>
  <c r="M149" i="6"/>
  <c r="Q159" i="6"/>
  <c r="O170" i="6"/>
  <c r="M181" i="6"/>
  <c r="Q191" i="6"/>
  <c r="O202" i="6"/>
  <c r="M213" i="6"/>
  <c r="Q223" i="6"/>
  <c r="O234" i="6"/>
  <c r="M245" i="6"/>
  <c r="P136" i="6"/>
  <c r="N147" i="6"/>
  <c r="N159" i="6"/>
  <c r="N173" i="6"/>
  <c r="P202" i="6"/>
  <c r="N245" i="6"/>
  <c r="O147" i="6"/>
  <c r="M190" i="6"/>
  <c r="Q232" i="6"/>
  <c r="P175" i="6"/>
  <c r="N218" i="6"/>
  <c r="R29" i="6"/>
  <c r="R73" i="6"/>
  <c r="Q44" i="6"/>
  <c r="R14" i="6"/>
  <c r="P59" i="6"/>
  <c r="O30" i="6"/>
  <c r="Q75" i="6"/>
  <c r="Q115" i="6"/>
  <c r="R91" i="6"/>
  <c r="Q114" i="6"/>
  <c r="P85" i="6"/>
  <c r="R116" i="6"/>
  <c r="N114" i="6"/>
  <c r="P111" i="6"/>
  <c r="R108" i="6"/>
  <c r="N106" i="6"/>
  <c r="P103" i="6"/>
  <c r="R100" i="6"/>
  <c r="N98" i="6"/>
  <c r="P95" i="6"/>
  <c r="R92" i="6"/>
  <c r="N90" i="6"/>
  <c r="P87" i="6"/>
  <c r="R84" i="6"/>
  <c r="N82" i="6"/>
  <c r="P79" i="6"/>
  <c r="Q116" i="6"/>
  <c r="M114" i="6"/>
  <c r="O111" i="6"/>
  <c r="Q108" i="6"/>
  <c r="M106" i="6"/>
  <c r="O103" i="6"/>
  <c r="Q100" i="6"/>
  <c r="M98" i="6"/>
  <c r="O95" i="6"/>
  <c r="Q92" i="6"/>
  <c r="M90" i="6"/>
  <c r="O87" i="6"/>
  <c r="R117" i="6"/>
  <c r="N115" i="6"/>
  <c r="P112" i="6"/>
  <c r="R109" i="6"/>
  <c r="N107" i="6"/>
  <c r="P104" i="6"/>
  <c r="R101" i="6"/>
  <c r="N99" i="6"/>
  <c r="P96" i="6"/>
  <c r="R93" i="6"/>
  <c r="N91" i="6"/>
  <c r="P88" i="6"/>
  <c r="R85" i="6"/>
  <c r="N83" i="6"/>
  <c r="Q117" i="6"/>
  <c r="M115" i="6"/>
  <c r="O112" i="6"/>
  <c r="Q109" i="6"/>
  <c r="M107" i="6"/>
  <c r="O104" i="6"/>
  <c r="Q101" i="6"/>
  <c r="M99" i="6"/>
  <c r="O96" i="6"/>
  <c r="Q93" i="6"/>
  <c r="M91" i="6"/>
  <c r="O88" i="6"/>
  <c r="Q85" i="6"/>
  <c r="M83" i="6"/>
  <c r="O80" i="6"/>
  <c r="M84" i="6"/>
  <c r="R77" i="6"/>
  <c r="M75" i="6"/>
  <c r="O72" i="6"/>
  <c r="Q69" i="6"/>
  <c r="M67" i="6"/>
  <c r="O64" i="6"/>
  <c r="Q61" i="6"/>
  <c r="M59" i="6"/>
  <c r="O56" i="6"/>
  <c r="O52" i="6"/>
  <c r="Q49" i="6"/>
  <c r="M47" i="6"/>
  <c r="O44" i="6"/>
  <c r="Q41" i="6"/>
  <c r="Q37" i="6"/>
  <c r="M35" i="6"/>
  <c r="O32" i="6"/>
  <c r="Q29" i="6"/>
  <c r="M27" i="6"/>
  <c r="O24" i="6"/>
  <c r="O20" i="6"/>
  <c r="Q17" i="6"/>
  <c r="M15" i="6"/>
  <c r="O12" i="6"/>
  <c r="Q9" i="6"/>
  <c r="O83" i="6"/>
  <c r="Q77" i="6"/>
  <c r="R74" i="6"/>
  <c r="N72" i="6"/>
  <c r="P69" i="6"/>
  <c r="R66" i="6"/>
  <c r="N64" i="6"/>
  <c r="P61" i="6"/>
  <c r="R58" i="6"/>
  <c r="N56" i="6"/>
  <c r="R52" i="6"/>
  <c r="N50" i="6"/>
  <c r="P47" i="6"/>
  <c r="R44" i="6"/>
  <c r="N42" i="6"/>
  <c r="R38" i="6"/>
  <c r="N36" i="6"/>
  <c r="P33" i="6"/>
  <c r="R30" i="6"/>
  <c r="N28" i="6"/>
  <c r="P25" i="6"/>
  <c r="N22" i="6"/>
  <c r="P19" i="6"/>
  <c r="R16" i="6"/>
  <c r="N14" i="6"/>
  <c r="P11" i="6"/>
  <c r="R8" i="6"/>
  <c r="N81" i="6"/>
  <c r="Q76" i="6"/>
  <c r="M74" i="6"/>
  <c r="O71" i="6"/>
  <c r="Q68" i="6"/>
  <c r="M66" i="6"/>
  <c r="O63" i="6"/>
  <c r="Q60" i="6"/>
  <c r="M58" i="6"/>
  <c r="Q54" i="6"/>
  <c r="M52" i="6"/>
  <c r="O49" i="6"/>
  <c r="Q46" i="6"/>
  <c r="M44" i="6"/>
  <c r="O41" i="6"/>
  <c r="M38" i="6"/>
  <c r="O35" i="6"/>
  <c r="Q32" i="6"/>
  <c r="M30" i="6"/>
  <c r="O27" i="6"/>
  <c r="Q24" i="6"/>
  <c r="O21" i="6"/>
  <c r="Q18" i="6"/>
  <c r="M16" i="6"/>
  <c r="O13" i="6"/>
  <c r="Q10" i="6"/>
  <c r="M8" i="6"/>
  <c r="O79" i="6"/>
  <c r="R75" i="6"/>
  <c r="N73" i="6"/>
  <c r="P70" i="6"/>
  <c r="R67" i="6"/>
  <c r="N65" i="6"/>
  <c r="P62" i="6"/>
  <c r="R59" i="6"/>
  <c r="N57" i="6"/>
  <c r="R53" i="6"/>
  <c r="N51" i="6"/>
  <c r="P48" i="6"/>
  <c r="R45" i="6"/>
  <c r="N43" i="6"/>
  <c r="P40" i="6"/>
  <c r="N37" i="6"/>
  <c r="P34" i="6"/>
  <c r="R31" i="6"/>
  <c r="N29" i="6"/>
  <c r="P26" i="6"/>
  <c r="R23" i="6"/>
  <c r="P20" i="6"/>
  <c r="R17" i="6"/>
  <c r="N15" i="6"/>
  <c r="P12" i="6"/>
  <c r="R9" i="6"/>
  <c r="R246" i="6"/>
  <c r="N244" i="6"/>
  <c r="P241" i="6"/>
  <c r="R238" i="6"/>
  <c r="N236" i="6"/>
  <c r="P233" i="6"/>
  <c r="R230" i="6"/>
  <c r="N228" i="6"/>
  <c r="P225" i="6"/>
  <c r="R222" i="6"/>
  <c r="N220" i="6"/>
  <c r="P217" i="6"/>
  <c r="R214" i="6"/>
  <c r="N212" i="6"/>
  <c r="P209" i="6"/>
  <c r="R206" i="6"/>
  <c r="N204" i="6"/>
  <c r="P201" i="6"/>
  <c r="R198" i="6"/>
  <c r="N196" i="6"/>
  <c r="P193" i="6"/>
  <c r="R190" i="6"/>
  <c r="N188" i="6"/>
  <c r="P185" i="6"/>
  <c r="R182" i="6"/>
  <c r="N180" i="6"/>
  <c r="P177" i="6"/>
  <c r="R174" i="6"/>
  <c r="N172" i="6"/>
  <c r="P169" i="6"/>
  <c r="R166" i="6"/>
  <c r="N164" i="6"/>
  <c r="P161" i="6"/>
  <c r="R158" i="6"/>
  <c r="N156" i="6"/>
  <c r="P153" i="6"/>
  <c r="R150" i="6"/>
  <c r="N148" i="6"/>
  <c r="P145" i="6"/>
  <c r="R142" i="6"/>
  <c r="N140" i="6"/>
  <c r="P137" i="6"/>
  <c r="O245" i="6"/>
  <c r="Q242" i="6"/>
  <c r="M240" i="6"/>
  <c r="O237" i="6"/>
  <c r="Q234" i="6"/>
  <c r="M232" i="6"/>
  <c r="O229" i="6"/>
  <c r="Q226" i="6"/>
  <c r="M224" i="6"/>
  <c r="O221" i="6"/>
  <c r="Q218" i="6"/>
  <c r="M216" i="6"/>
  <c r="O213" i="6"/>
  <c r="Q210" i="6"/>
  <c r="M208" i="6"/>
  <c r="O205" i="6"/>
  <c r="Q202" i="6"/>
  <c r="M200" i="6"/>
  <c r="O197" i="6"/>
  <c r="Q194" i="6"/>
  <c r="M192" i="6"/>
  <c r="O189" i="6"/>
  <c r="Q186" i="6"/>
  <c r="M184" i="6"/>
  <c r="O181" i="6"/>
  <c r="Q178" i="6"/>
  <c r="M176" i="6"/>
  <c r="O173" i="6"/>
  <c r="Q170" i="6"/>
  <c r="M168" i="6"/>
  <c r="O165" i="6"/>
  <c r="Q162" i="6"/>
  <c r="M160" i="6"/>
  <c r="O157" i="6"/>
  <c r="Q154" i="6"/>
  <c r="M152" i="6"/>
  <c r="O149" i="6"/>
  <c r="Q146" i="6"/>
  <c r="M144" i="6"/>
  <c r="O141" i="6"/>
  <c r="Q138" i="6"/>
  <c r="M136" i="6"/>
  <c r="P244" i="6"/>
  <c r="R241" i="6"/>
  <c r="N239" i="6"/>
  <c r="P236" i="6"/>
  <c r="R233" i="6"/>
  <c r="N231" i="6"/>
  <c r="P228" i="6"/>
  <c r="R225" i="6"/>
  <c r="N223" i="6"/>
  <c r="P220" i="6"/>
  <c r="R217" i="6"/>
  <c r="N215" i="6"/>
  <c r="P212" i="6"/>
  <c r="R209" i="6"/>
  <c r="N207" i="6"/>
  <c r="P204" i="6"/>
  <c r="R201" i="6"/>
  <c r="N199" i="6"/>
  <c r="P196" i="6"/>
  <c r="R193" i="6"/>
  <c r="N191" i="6"/>
  <c r="P188" i="6"/>
  <c r="R185" i="6"/>
  <c r="R118" i="6"/>
  <c r="N116" i="6"/>
  <c r="P113" i="6"/>
  <c r="R110" i="6"/>
  <c r="N108" i="6"/>
  <c r="P105" i="6"/>
  <c r="R102" i="6"/>
  <c r="N100" i="6"/>
  <c r="P97" i="6"/>
  <c r="R94" i="6"/>
  <c r="N92" i="6"/>
  <c r="P89" i="6"/>
  <c r="R86" i="6"/>
  <c r="N84" i="6"/>
  <c r="P81" i="6"/>
  <c r="R78" i="6"/>
  <c r="Q118" i="6"/>
  <c r="M116" i="6"/>
  <c r="O113" i="6"/>
  <c r="Q110" i="6"/>
  <c r="M108" i="6"/>
  <c r="O105" i="6"/>
  <c r="Q102" i="6"/>
  <c r="M100" i="6"/>
  <c r="O97" i="6"/>
  <c r="Q94" i="6"/>
  <c r="M92" i="6"/>
  <c r="O89" i="6"/>
  <c r="Q86" i="6"/>
  <c r="N117" i="6"/>
  <c r="P114" i="6"/>
  <c r="R111" i="6"/>
  <c r="N109" i="6"/>
  <c r="P106" i="6"/>
  <c r="R103" i="6"/>
  <c r="N101" i="6"/>
  <c r="P98" i="6"/>
  <c r="R95" i="6"/>
  <c r="N93" i="6"/>
  <c r="P90" i="6"/>
  <c r="R87" i="6"/>
  <c r="N85" i="6"/>
  <c r="P82" i="6"/>
  <c r="M117" i="6"/>
  <c r="O114" i="6"/>
  <c r="Q111" i="6"/>
  <c r="M109" i="6"/>
  <c r="O106" i="6"/>
  <c r="Q103" i="6"/>
  <c r="M101" i="6"/>
  <c r="O98" i="6"/>
  <c r="Q95" i="6"/>
  <c r="M93" i="6"/>
  <c r="O90" i="6"/>
  <c r="Q87" i="6"/>
  <c r="M85" i="6"/>
  <c r="O82" i="6"/>
  <c r="Q79" i="6"/>
  <c r="R81" i="6"/>
  <c r="M77" i="6"/>
  <c r="O74" i="6"/>
  <c r="Q71" i="6"/>
  <c r="M69" i="6"/>
  <c r="O66" i="6"/>
  <c r="Q63" i="6"/>
  <c r="M61" i="6"/>
  <c r="O58" i="6"/>
  <c r="O54" i="6"/>
  <c r="Q51" i="6"/>
  <c r="M49" i="6"/>
  <c r="O46" i="6"/>
  <c r="Q43" i="6"/>
  <c r="M41" i="6"/>
  <c r="M37" i="6"/>
  <c r="O34" i="6"/>
  <c r="Q31" i="6"/>
  <c r="M29" i="6"/>
  <c r="O26" i="6"/>
  <c r="O22" i="6"/>
  <c r="Q19" i="6"/>
  <c r="M17" i="6"/>
  <c r="O14" i="6"/>
  <c r="Q11" i="6"/>
  <c r="M9" i="6"/>
  <c r="O81" i="6"/>
  <c r="R76" i="6"/>
  <c r="N74" i="6"/>
  <c r="P71" i="6"/>
  <c r="R68" i="6"/>
  <c r="N66" i="6"/>
  <c r="P63" i="6"/>
  <c r="R60" i="6"/>
  <c r="N58" i="6"/>
  <c r="R54" i="6"/>
  <c r="N52" i="6"/>
  <c r="P49" i="6"/>
  <c r="R46" i="6"/>
  <c r="N44" i="6"/>
  <c r="P41" i="6"/>
  <c r="N38" i="6"/>
  <c r="P35" i="6"/>
  <c r="R32" i="6"/>
  <c r="N30" i="6"/>
  <c r="P27" i="6"/>
  <c r="R24" i="6"/>
  <c r="P21" i="6"/>
  <c r="R18" i="6"/>
  <c r="N16" i="6"/>
  <c r="P13" i="6"/>
  <c r="R10" i="6"/>
  <c r="N8" i="6"/>
  <c r="R79" i="6"/>
  <c r="M76" i="6"/>
  <c r="O73" i="6"/>
  <c r="Q70" i="6"/>
  <c r="M68" i="6"/>
  <c r="O65" i="6"/>
  <c r="Q62" i="6"/>
  <c r="M60" i="6"/>
  <c r="O57" i="6"/>
  <c r="M54" i="6"/>
  <c r="O51" i="6"/>
  <c r="Q48" i="6"/>
  <c r="M46" i="6"/>
  <c r="O43" i="6"/>
  <c r="Q40" i="6"/>
  <c r="O37" i="6"/>
  <c r="Q34" i="6"/>
  <c r="M32" i="6"/>
  <c r="O29" i="6"/>
  <c r="Q26" i="6"/>
  <c r="M24" i="6"/>
  <c r="Q20" i="6"/>
  <c r="M18" i="6"/>
  <c r="O15" i="6"/>
  <c r="Q12" i="6"/>
  <c r="M10" i="6"/>
  <c r="Q84" i="6"/>
  <c r="M78" i="6"/>
  <c r="N75" i="6"/>
  <c r="P72" i="6"/>
  <c r="R69" i="6"/>
  <c r="N67" i="6"/>
  <c r="P64" i="6"/>
  <c r="R61" i="6"/>
  <c r="N59" i="6"/>
  <c r="P56" i="6"/>
  <c r="N53" i="6"/>
  <c r="P50" i="6"/>
  <c r="R47" i="6"/>
  <c r="N45" i="6"/>
  <c r="P42" i="6"/>
  <c r="R39" i="6"/>
  <c r="P36" i="6"/>
  <c r="R33" i="6"/>
  <c r="N31" i="6"/>
  <c r="P28" i="6"/>
  <c r="R25" i="6"/>
  <c r="P22" i="6"/>
  <c r="R19" i="6"/>
  <c r="N17" i="6"/>
  <c r="P14" i="6"/>
  <c r="R11" i="6"/>
  <c r="N9" i="6"/>
  <c r="N246" i="6"/>
  <c r="P243" i="6"/>
  <c r="R240" i="6"/>
  <c r="N238" i="6"/>
  <c r="P235" i="6"/>
  <c r="R232" i="6"/>
  <c r="N230" i="6"/>
  <c r="P227" i="6"/>
  <c r="R224" i="6"/>
  <c r="N222" i="6"/>
  <c r="P219" i="6"/>
  <c r="R216" i="6"/>
  <c r="N214" i="6"/>
  <c r="P211" i="6"/>
  <c r="R208" i="6"/>
  <c r="N206" i="6"/>
  <c r="P203" i="6"/>
  <c r="R200" i="6"/>
  <c r="N198" i="6"/>
  <c r="P195" i="6"/>
  <c r="R192" i="6"/>
  <c r="N190" i="6"/>
  <c r="P187" i="6"/>
  <c r="R184" i="6"/>
  <c r="N182" i="6"/>
  <c r="P179" i="6"/>
  <c r="R176" i="6"/>
  <c r="N174" i="6"/>
  <c r="P171" i="6"/>
  <c r="R168" i="6"/>
  <c r="N166" i="6"/>
  <c r="P163" i="6"/>
  <c r="R160" i="6"/>
  <c r="N158" i="6"/>
  <c r="P155" i="6"/>
  <c r="R152" i="6"/>
  <c r="N150" i="6"/>
  <c r="P147" i="6"/>
  <c r="R144" i="6"/>
  <c r="N142" i="6"/>
  <c r="P139" i="6"/>
  <c r="R136" i="6"/>
  <c r="Q244" i="6"/>
  <c r="M242" i="6"/>
  <c r="O239" i="6"/>
  <c r="Q236" i="6"/>
  <c r="M234" i="6"/>
  <c r="O231" i="6"/>
  <c r="Q228" i="6"/>
  <c r="M226" i="6"/>
  <c r="O223" i="6"/>
  <c r="Q220" i="6"/>
  <c r="M218" i="6"/>
  <c r="O215" i="6"/>
  <c r="Q212" i="6"/>
  <c r="M210" i="6"/>
  <c r="O207" i="6"/>
  <c r="Q204" i="6"/>
  <c r="M202" i="6"/>
  <c r="O199" i="6"/>
  <c r="Q196" i="6"/>
  <c r="M194" i="6"/>
  <c r="O191" i="6"/>
  <c r="Q188" i="6"/>
  <c r="M186" i="6"/>
  <c r="O183" i="6"/>
  <c r="Q180" i="6"/>
  <c r="M178" i="6"/>
  <c r="O175" i="6"/>
  <c r="Q172" i="6"/>
  <c r="M170" i="6"/>
  <c r="O167" i="6"/>
  <c r="Q164" i="6"/>
  <c r="M162" i="6"/>
  <c r="O159" i="6"/>
  <c r="Q156" i="6"/>
  <c r="M154" i="6"/>
  <c r="O151" i="6"/>
  <c r="Q148" i="6"/>
  <c r="M146" i="6"/>
  <c r="O143" i="6"/>
  <c r="Q140" i="6"/>
  <c r="M138" i="6"/>
  <c r="O135" i="6"/>
  <c r="P246" i="6"/>
  <c r="R243" i="6"/>
  <c r="N241" i="6"/>
  <c r="P238" i="6"/>
  <c r="R235" i="6"/>
  <c r="N233" i="6"/>
  <c r="P230" i="6"/>
  <c r="R227" i="6"/>
  <c r="N225" i="6"/>
  <c r="P222" i="6"/>
  <c r="R219" i="6"/>
  <c r="N217" i="6"/>
  <c r="P214" i="6"/>
  <c r="R211" i="6"/>
  <c r="N209" i="6"/>
  <c r="P206" i="6"/>
  <c r="R203" i="6"/>
  <c r="N201" i="6"/>
  <c r="P198" i="6"/>
  <c r="R195" i="6"/>
  <c r="N193" i="6"/>
  <c r="P190" i="6"/>
  <c r="R187" i="6"/>
  <c r="N185" i="6"/>
  <c r="P182" i="6"/>
  <c r="R179" i="6"/>
  <c r="N177" i="6"/>
  <c r="N118" i="6"/>
  <c r="P115" i="6"/>
  <c r="R112" i="6"/>
  <c r="N110" i="6"/>
  <c r="P107" i="6"/>
  <c r="R104" i="6"/>
  <c r="N102" i="6"/>
  <c r="P99" i="6"/>
  <c r="R96" i="6"/>
  <c r="N94" i="6"/>
  <c r="P91" i="6"/>
  <c r="R88" i="6"/>
  <c r="N86" i="6"/>
  <c r="P83" i="6"/>
  <c r="R80" i="6"/>
  <c r="N78" i="6"/>
  <c r="O115" i="6"/>
  <c r="Q112" i="6"/>
  <c r="M110" i="6"/>
  <c r="O107" i="6"/>
  <c r="Q104" i="6"/>
  <c r="M102" i="6"/>
  <c r="O99" i="6"/>
  <c r="Q96" i="6"/>
  <c r="M94" i="6"/>
  <c r="O91" i="6"/>
  <c r="Q88" i="6"/>
  <c r="P116" i="6"/>
  <c r="R113" i="6"/>
  <c r="N111" i="6"/>
  <c r="P108" i="6"/>
  <c r="R105" i="6"/>
  <c r="N103" i="6"/>
  <c r="P100" i="6"/>
  <c r="R97" i="6"/>
  <c r="N95" i="6"/>
  <c r="P92" i="6"/>
  <c r="R89" i="6"/>
  <c r="N87" i="6"/>
  <c r="P84" i="6"/>
  <c r="O116" i="6"/>
  <c r="Q113" i="6"/>
  <c r="M111" i="6"/>
  <c r="O108" i="6"/>
  <c r="Q105" i="6"/>
  <c r="M103" i="6"/>
  <c r="O100" i="6"/>
  <c r="Q97" i="6"/>
  <c r="M95" i="6"/>
  <c r="O92" i="6"/>
  <c r="Q89" i="6"/>
  <c r="M87" i="6"/>
  <c r="O84" i="6"/>
  <c r="Q81" i="6"/>
  <c r="M79" i="6"/>
  <c r="P80" i="6"/>
  <c r="O76" i="6"/>
  <c r="Q73" i="6"/>
  <c r="M71" i="6"/>
  <c r="O68" i="6"/>
  <c r="Q65" i="6"/>
  <c r="M63" i="6"/>
  <c r="O60" i="6"/>
  <c r="Q57" i="6"/>
  <c r="Q53" i="6"/>
  <c r="M51" i="6"/>
  <c r="O48" i="6"/>
  <c r="Q45" i="6"/>
  <c r="M43" i="6"/>
  <c r="O40" i="6"/>
  <c r="O36" i="6"/>
  <c r="Q33" i="6"/>
  <c r="M31" i="6"/>
  <c r="O28" i="6"/>
  <c r="Q25" i="6"/>
  <c r="Q21" i="6"/>
  <c r="M19" i="6"/>
  <c r="O16" i="6"/>
  <c r="Q13" i="6"/>
  <c r="M11" i="6"/>
  <c r="O8" i="6"/>
  <c r="M80" i="6"/>
  <c r="N76" i="6"/>
  <c r="P73" i="6"/>
  <c r="R70" i="6"/>
  <c r="N68" i="6"/>
  <c r="P65" i="6"/>
  <c r="R62" i="6"/>
  <c r="N60" i="6"/>
  <c r="P57" i="6"/>
  <c r="N54" i="6"/>
  <c r="P51" i="6"/>
  <c r="R48" i="6"/>
  <c r="N46" i="6"/>
  <c r="P43" i="6"/>
  <c r="R40" i="6"/>
  <c r="P37" i="6"/>
  <c r="R34" i="6"/>
  <c r="N32" i="6"/>
  <c r="P29" i="6"/>
  <c r="R26" i="6"/>
  <c r="N24" i="6"/>
  <c r="R20" i="6"/>
  <c r="N18" i="6"/>
  <c r="P15" i="6"/>
  <c r="R12" i="6"/>
  <c r="N10" i="6"/>
  <c r="O85" i="6"/>
  <c r="P78" i="6"/>
  <c r="O75" i="6"/>
  <c r="Q72" i="6"/>
  <c r="M70" i="6"/>
  <c r="O67" i="6"/>
  <c r="Q64" i="6"/>
  <c r="M62" i="6"/>
  <c r="O59" i="6"/>
  <c r="Q56" i="6"/>
  <c r="O53" i="6"/>
  <c r="Q50" i="6"/>
  <c r="M48" i="6"/>
  <c r="O45" i="6"/>
  <c r="Q42" i="6"/>
  <c r="M40" i="6"/>
  <c r="Q36" i="6"/>
  <c r="M34" i="6"/>
  <c r="O31" i="6"/>
  <c r="Q28" i="6"/>
  <c r="M26" i="6"/>
  <c r="Q22" i="6"/>
  <c r="M20" i="6"/>
  <c r="O17" i="6"/>
  <c r="Q14" i="6"/>
  <c r="M12" i="6"/>
  <c r="O9" i="6"/>
  <c r="M82" i="6"/>
  <c r="N77" i="6"/>
  <c r="P74" i="6"/>
  <c r="R71" i="6"/>
  <c r="N69" i="6"/>
  <c r="P66" i="6"/>
  <c r="R63" i="6"/>
  <c r="N61" i="6"/>
  <c r="P58" i="6"/>
  <c r="R55" i="6"/>
  <c r="P52" i="6"/>
  <c r="R49" i="6"/>
  <c r="N47" i="6"/>
  <c r="P44" i="6"/>
  <c r="R41" i="6"/>
  <c r="P38" i="6"/>
  <c r="R35" i="6"/>
  <c r="N33" i="6"/>
  <c r="P30" i="6"/>
  <c r="R27" i="6"/>
  <c r="N25" i="6"/>
  <c r="R21" i="6"/>
  <c r="N19" i="6"/>
  <c r="P16" i="6"/>
  <c r="R13" i="6"/>
  <c r="N11" i="6"/>
  <c r="P8" i="6"/>
  <c r="P245" i="6"/>
  <c r="R242" i="6"/>
  <c r="N240" i="6"/>
  <c r="P237" i="6"/>
  <c r="R234" i="6"/>
  <c r="N232" i="6"/>
  <c r="P229" i="6"/>
  <c r="R226" i="6"/>
  <c r="N224" i="6"/>
  <c r="P221" i="6"/>
  <c r="R218" i="6"/>
  <c r="N216" i="6"/>
  <c r="P213" i="6"/>
  <c r="R210" i="6"/>
  <c r="N208" i="6"/>
  <c r="P205" i="6"/>
  <c r="R202" i="6"/>
  <c r="N200" i="6"/>
  <c r="P197" i="6"/>
  <c r="R194" i="6"/>
  <c r="N192" i="6"/>
  <c r="P189" i="6"/>
  <c r="R186" i="6"/>
  <c r="N184" i="6"/>
  <c r="P181" i="6"/>
  <c r="R178" i="6"/>
  <c r="N176" i="6"/>
  <c r="P173" i="6"/>
  <c r="R170" i="6"/>
  <c r="N168" i="6"/>
  <c r="P165" i="6"/>
  <c r="R162" i="6"/>
  <c r="N160" i="6"/>
  <c r="P157" i="6"/>
  <c r="R154" i="6"/>
  <c r="N152" i="6"/>
  <c r="P149" i="6"/>
  <c r="R146" i="6"/>
  <c r="N144" i="6"/>
  <c r="P141" i="6"/>
  <c r="R138" i="6"/>
  <c r="N136" i="6"/>
  <c r="Q246" i="6"/>
  <c r="M244" i="6"/>
  <c r="O241" i="6"/>
  <c r="Q238" i="6"/>
  <c r="M236" i="6"/>
  <c r="O233" i="6"/>
  <c r="Q230" i="6"/>
  <c r="M228" i="6"/>
  <c r="O225" i="6"/>
  <c r="Q222" i="6"/>
  <c r="M220" i="6"/>
  <c r="O217" i="6"/>
  <c r="Q214" i="6"/>
  <c r="M212" i="6"/>
  <c r="O209" i="6"/>
  <c r="Q206" i="6"/>
  <c r="M204" i="6"/>
  <c r="O201" i="6"/>
  <c r="Q198" i="6"/>
  <c r="M196" i="6"/>
  <c r="O193" i="6"/>
  <c r="Q190" i="6"/>
  <c r="M188" i="6"/>
  <c r="O185" i="6"/>
  <c r="Q182" i="6"/>
  <c r="M180" i="6"/>
  <c r="O177" i="6"/>
  <c r="Q174" i="6"/>
  <c r="M172" i="6"/>
  <c r="O169" i="6"/>
  <c r="Q166" i="6"/>
  <c r="M164" i="6"/>
  <c r="O161" i="6"/>
  <c r="Q158" i="6"/>
  <c r="M156" i="6"/>
  <c r="O153" i="6"/>
  <c r="Q150" i="6"/>
  <c r="M148" i="6"/>
  <c r="O145" i="6"/>
  <c r="Q142" i="6"/>
  <c r="M140" i="6"/>
  <c r="O137" i="6"/>
  <c r="R245" i="6"/>
  <c r="N243" i="6"/>
  <c r="P240" i="6"/>
  <c r="R237" i="6"/>
  <c r="N235" i="6"/>
  <c r="P232" i="6"/>
  <c r="R229" i="6"/>
  <c r="N227" i="6"/>
  <c r="P224" i="6"/>
  <c r="R221" i="6"/>
  <c r="N219" i="6"/>
  <c r="P216" i="6"/>
  <c r="R213" i="6"/>
  <c r="N211" i="6"/>
  <c r="P208" i="6"/>
  <c r="R205" i="6"/>
  <c r="N203" i="6"/>
  <c r="P200" i="6"/>
  <c r="R197" i="6"/>
  <c r="N195" i="6"/>
  <c r="P192" i="6"/>
  <c r="R189" i="6"/>
  <c r="N187" i="6"/>
  <c r="P184" i="6"/>
  <c r="R181" i="6"/>
  <c r="N179" i="6"/>
  <c r="P176" i="6"/>
  <c r="R173" i="6"/>
  <c r="N171" i="6"/>
  <c r="P168" i="6"/>
  <c r="R165" i="6"/>
  <c r="N163" i="6"/>
  <c r="P160" i="6"/>
  <c r="R157" i="6"/>
  <c r="N155" i="6"/>
  <c r="R114" i="6"/>
  <c r="N104" i="6"/>
  <c r="P93" i="6"/>
  <c r="R82" i="6"/>
  <c r="M112" i="6"/>
  <c r="O101" i="6"/>
  <c r="Q90" i="6"/>
  <c r="P110" i="6"/>
  <c r="R99" i="6"/>
  <c r="N89" i="6"/>
  <c r="M113" i="6"/>
  <c r="O102" i="6"/>
  <c r="Q91" i="6"/>
  <c r="M81" i="6"/>
  <c r="M73" i="6"/>
  <c r="O62" i="6"/>
  <c r="O50" i="6"/>
  <c r="O38" i="6"/>
  <c r="Q27" i="6"/>
  <c r="Q15" i="6"/>
  <c r="Q78" i="6"/>
  <c r="P67" i="6"/>
  <c r="R56" i="6"/>
  <c r="P45" i="6"/>
  <c r="N34" i="6"/>
  <c r="R22" i="6"/>
  <c r="N12" i="6"/>
  <c r="Q74" i="6"/>
  <c r="M64" i="6"/>
  <c r="Q52" i="6"/>
  <c r="M42" i="6"/>
  <c r="Q30" i="6"/>
  <c r="O19" i="6"/>
  <c r="Q8" i="6"/>
  <c r="N71" i="6"/>
  <c r="P60" i="6"/>
  <c r="N49" i="6"/>
  <c r="R37" i="6"/>
  <c r="N27" i="6"/>
  <c r="R15" i="6"/>
  <c r="R236" i="6"/>
  <c r="N226" i="6"/>
  <c r="P215" i="6"/>
  <c r="R204" i="6"/>
  <c r="N194" i="6"/>
  <c r="P183" i="6"/>
  <c r="R172" i="6"/>
  <c r="N162" i="6"/>
  <c r="P151" i="6"/>
  <c r="R140" i="6"/>
  <c r="Q240" i="6"/>
  <c r="M230" i="6"/>
  <c r="O219" i="6"/>
  <c r="Q208" i="6"/>
  <c r="M198" i="6"/>
  <c r="O187" i="6"/>
  <c r="Q176" i="6"/>
  <c r="M166" i="6"/>
  <c r="O155" i="6"/>
  <c r="Q144" i="6"/>
  <c r="P242" i="6"/>
  <c r="R231" i="6"/>
  <c r="N221" i="6"/>
  <c r="P210" i="6"/>
  <c r="R199" i="6"/>
  <c r="N189" i="6"/>
  <c r="N181" i="6"/>
  <c r="R175" i="6"/>
  <c r="P172" i="6"/>
  <c r="N169" i="6"/>
  <c r="N165" i="6"/>
  <c r="R161" i="6"/>
  <c r="P158" i="6"/>
  <c r="P154" i="6"/>
  <c r="R151" i="6"/>
  <c r="N149" i="6"/>
  <c r="P146" i="6"/>
  <c r="R143" i="6"/>
  <c r="N141" i="6"/>
  <c r="P138" i="6"/>
  <c r="R135" i="6"/>
  <c r="O244" i="6"/>
  <c r="Q241" i="6"/>
  <c r="M239" i="6"/>
  <c r="O236" i="6"/>
  <c r="Q233" i="6"/>
  <c r="M231" i="6"/>
  <c r="O228" i="6"/>
  <c r="Q225" i="6"/>
  <c r="M223" i="6"/>
  <c r="O220" i="6"/>
  <c r="Q217" i="6"/>
  <c r="M215" i="6"/>
  <c r="O212" i="6"/>
  <c r="Q209" i="6"/>
  <c r="M207" i="6"/>
  <c r="O204" i="6"/>
  <c r="Q201" i="6"/>
  <c r="M199" i="6"/>
  <c r="O196" i="6"/>
  <c r="Q193" i="6"/>
  <c r="M191" i="6"/>
  <c r="O188" i="6"/>
  <c r="Q185" i="6"/>
  <c r="M183" i="6"/>
  <c r="O180" i="6"/>
  <c r="Q177" i="6"/>
  <c r="M175" i="6"/>
  <c r="O172" i="6"/>
  <c r="Q169" i="6"/>
  <c r="M167" i="6"/>
  <c r="O164" i="6"/>
  <c r="Q161" i="6"/>
  <c r="M159" i="6"/>
  <c r="O156" i="6"/>
  <c r="Q153" i="6"/>
  <c r="M151" i="6"/>
  <c r="O148" i="6"/>
  <c r="Q145" i="6"/>
  <c r="M143" i="6"/>
  <c r="O140" i="6"/>
  <c r="Q137" i="6"/>
  <c r="M135" i="6"/>
  <c r="N112" i="6"/>
  <c r="P101" i="6"/>
  <c r="R90" i="6"/>
  <c r="N80" i="6"/>
  <c r="O109" i="6"/>
  <c r="Q98" i="6"/>
  <c r="M88" i="6"/>
  <c r="P118" i="6"/>
  <c r="R107" i="6"/>
  <c r="N97" i="6"/>
  <c r="P86" i="6"/>
  <c r="O110" i="6"/>
  <c r="Q99" i="6"/>
  <c r="M89" i="6"/>
  <c r="O78" i="6"/>
  <c r="O70" i="6"/>
  <c r="Q59" i="6"/>
  <c r="Q47" i="6"/>
  <c r="Q35" i="6"/>
  <c r="M25" i="6"/>
  <c r="M13" i="6"/>
  <c r="P75" i="6"/>
  <c r="R64" i="6"/>
  <c r="P53" i="6"/>
  <c r="R42" i="6"/>
  <c r="P31" i="6"/>
  <c r="N20" i="6"/>
  <c r="P9" i="6"/>
  <c r="M72" i="6"/>
  <c r="O61" i="6"/>
  <c r="M50" i="6"/>
  <c r="Q38" i="6"/>
  <c r="M28" i="6"/>
  <c r="Q16" i="6"/>
  <c r="Q80" i="6"/>
  <c r="P68" i="6"/>
  <c r="R57" i="6"/>
  <c r="P46" i="6"/>
  <c r="N35" i="6"/>
  <c r="P24" i="6"/>
  <c r="N13" i="6"/>
  <c r="R244" i="6"/>
  <c r="N234" i="6"/>
  <c r="P223" i="6"/>
  <c r="R212" i="6"/>
  <c r="N202" i="6"/>
  <c r="P191" i="6"/>
  <c r="R180" i="6"/>
  <c r="N170" i="6"/>
  <c r="P159" i="6"/>
  <c r="R148" i="6"/>
  <c r="N138" i="6"/>
  <c r="M238" i="6"/>
  <c r="O227" i="6"/>
  <c r="Q216" i="6"/>
  <c r="M206" i="6"/>
  <c r="O195" i="6"/>
  <c r="Q184" i="6"/>
  <c r="M174" i="6"/>
  <c r="O163" i="6"/>
  <c r="Q152" i="6"/>
  <c r="M142" i="6"/>
  <c r="R239" i="6"/>
  <c r="N229" i="6"/>
  <c r="P218" i="6"/>
  <c r="R207" i="6"/>
  <c r="N197" i="6"/>
  <c r="P186" i="6"/>
  <c r="P180" i="6"/>
  <c r="N175" i="6"/>
  <c r="R171" i="6"/>
  <c r="R167" i="6"/>
  <c r="P164" i="6"/>
  <c r="N161" i="6"/>
  <c r="N157" i="6"/>
  <c r="R153" i="6"/>
  <c r="N151" i="6"/>
  <c r="P148" i="6"/>
  <c r="R145" i="6"/>
  <c r="N143" i="6"/>
  <c r="P140" i="6"/>
  <c r="R137" i="6"/>
  <c r="N135" i="6"/>
  <c r="O246" i="6"/>
  <c r="Q243" i="6"/>
  <c r="M241" i="6"/>
  <c r="O238" i="6"/>
  <c r="Q235" i="6"/>
  <c r="M233" i="6"/>
  <c r="O230" i="6"/>
  <c r="Q227" i="6"/>
  <c r="M225" i="6"/>
  <c r="O222" i="6"/>
  <c r="Q219" i="6"/>
  <c r="M217" i="6"/>
  <c r="O214" i="6"/>
  <c r="Q211" i="6"/>
  <c r="M209" i="6"/>
  <c r="O206" i="6"/>
  <c r="Q203" i="6"/>
  <c r="M201" i="6"/>
  <c r="O198" i="6"/>
  <c r="Q195" i="6"/>
  <c r="M193" i="6"/>
  <c r="O190" i="6"/>
  <c r="Q187" i="6"/>
  <c r="M185" i="6"/>
  <c r="O182" i="6"/>
  <c r="Q179" i="6"/>
  <c r="M177" i="6"/>
  <c r="O174" i="6"/>
  <c r="Q171" i="6"/>
  <c r="M169" i="6"/>
  <c r="O166" i="6"/>
  <c r="Q163" i="6"/>
  <c r="M161" i="6"/>
  <c r="O158" i="6"/>
  <c r="Q155" i="6"/>
  <c r="M153" i="6"/>
  <c r="O150" i="6"/>
  <c r="Q147" i="6"/>
  <c r="M145" i="6"/>
  <c r="O142" i="6"/>
  <c r="Q139" i="6"/>
  <c r="M137" i="6"/>
  <c r="P109" i="6"/>
  <c r="R98" i="6"/>
  <c r="N88" i="6"/>
  <c r="P77" i="6"/>
  <c r="O117" i="6"/>
  <c r="Q106" i="6"/>
  <c r="M96" i="6"/>
  <c r="R115" i="6"/>
  <c r="N105" i="6"/>
  <c r="P94" i="6"/>
  <c r="R83" i="6"/>
  <c r="O118" i="6"/>
  <c r="Q107" i="6"/>
  <c r="M97" i="6"/>
  <c r="O86" i="6"/>
  <c r="N79" i="6"/>
  <c r="Q67" i="6"/>
  <c r="M57" i="6"/>
  <c r="M45" i="6"/>
  <c r="M33" i="6"/>
  <c r="M21" i="6"/>
  <c r="O10" i="6"/>
  <c r="R72" i="6"/>
  <c r="N62" i="6"/>
  <c r="R50" i="6"/>
  <c r="N40" i="6"/>
  <c r="R28" i="6"/>
  <c r="P17" i="6"/>
  <c r="Q82" i="6"/>
  <c r="O69" i="6"/>
  <c r="Q58" i="6"/>
  <c r="O47" i="6"/>
  <c r="M36" i="6"/>
  <c r="O25" i="6"/>
  <c r="M14" i="6"/>
  <c r="P76" i="6"/>
  <c r="R65" i="6"/>
  <c r="P54" i="6"/>
  <c r="R43" i="6"/>
  <c r="P32" i="6"/>
  <c r="N21" i="6"/>
  <c r="P10" i="6"/>
  <c r="N242" i="6"/>
  <c r="P231" i="6"/>
  <c r="R220" i="6"/>
  <c r="N210" i="6"/>
  <c r="P199" i="6"/>
  <c r="R188" i="6"/>
  <c r="N178" i="6"/>
  <c r="P167" i="6"/>
  <c r="R156" i="6"/>
  <c r="N146" i="6"/>
  <c r="P135" i="6"/>
  <c r="M246" i="6"/>
  <c r="O235" i="6"/>
  <c r="Q224" i="6"/>
  <c r="M214" i="6"/>
  <c r="O203" i="6"/>
  <c r="Q192" i="6"/>
  <c r="M182" i="6"/>
  <c r="O171" i="6"/>
  <c r="Q160" i="6"/>
  <c r="M150" i="6"/>
  <c r="O139" i="6"/>
  <c r="N237" i="6"/>
  <c r="P226" i="6"/>
  <c r="R215" i="6"/>
  <c r="N205" i="6"/>
  <c r="P194" i="6"/>
  <c r="R183" i="6"/>
  <c r="P178" i="6"/>
  <c r="P174" i="6"/>
  <c r="P170" i="6"/>
  <c r="N167" i="6"/>
  <c r="R163" i="6"/>
  <c r="R159" i="6"/>
  <c r="P156" i="6"/>
  <c r="N153" i="6"/>
  <c r="P150" i="6"/>
  <c r="R147" i="6"/>
  <c r="N145" i="6"/>
  <c r="P142" i="6"/>
  <c r="R139" i="6"/>
  <c r="N137" i="6"/>
  <c r="Q245" i="6"/>
  <c r="M243" i="6"/>
  <c r="O240" i="6"/>
  <c r="Q237" i="6"/>
  <c r="M235" i="6"/>
  <c r="O232" i="6"/>
  <c r="Q229" i="6"/>
  <c r="M227" i="6"/>
  <c r="O224" i="6"/>
  <c r="Q221" i="6"/>
  <c r="M219" i="6"/>
  <c r="O216" i="6"/>
  <c r="Q213" i="6"/>
  <c r="M211" i="6"/>
  <c r="O208" i="6"/>
  <c r="Q205" i="6"/>
  <c r="M203" i="6"/>
  <c r="O200" i="6"/>
  <c r="Q197" i="6"/>
  <c r="M195" i="6"/>
  <c r="O192" i="6"/>
  <c r="Q189" i="6"/>
  <c r="M187" i="6"/>
  <c r="O184" i="6"/>
  <c r="Q181" i="6"/>
  <c r="M179" i="6"/>
  <c r="O176" i="6"/>
  <c r="Q173" i="6"/>
  <c r="M171" i="6"/>
  <c r="O168" i="6"/>
  <c r="Q165" i="6"/>
  <c r="M163" i="6"/>
  <c r="O160" i="6"/>
  <c r="Q157" i="6"/>
  <c r="M155" i="6"/>
  <c r="O152" i="6"/>
  <c r="Q149" i="6"/>
  <c r="M147" i="6"/>
  <c r="O144" i="6"/>
  <c r="Q141" i="6"/>
  <c r="M139" i="6"/>
  <c r="O136" i="6"/>
  <c r="M141" i="6"/>
  <c r="Q151" i="6"/>
  <c r="O162" i="6"/>
  <c r="M173" i="6"/>
  <c r="Q183" i="6"/>
  <c r="O194" i="6"/>
  <c r="M205" i="6"/>
  <c r="Q215" i="6"/>
  <c r="O226" i="6"/>
  <c r="M237" i="6"/>
  <c r="N139" i="6"/>
  <c r="R149" i="6"/>
  <c r="P162" i="6"/>
  <c r="R177" i="6"/>
  <c r="N213" i="6"/>
  <c r="M158" i="6"/>
  <c r="Q200" i="6"/>
  <c r="O243" i="6"/>
  <c r="P143" i="6"/>
  <c r="N186" i="6"/>
  <c r="R228" i="6"/>
  <c r="N41" i="6"/>
  <c r="O11" i="6"/>
  <c r="M56" i="6"/>
  <c r="N26" i="6"/>
  <c r="N70" i="6"/>
  <c r="O42" i="6"/>
  <c r="Q83" i="6"/>
  <c r="P102" i="6"/>
  <c r="N96" i="6"/>
  <c r="N55" i="6"/>
  <c r="M23" i="6"/>
  <c r="P39" i="6"/>
  <c r="Q23" i="6"/>
  <c r="N7" i="6"/>
  <c r="O55" i="6"/>
  <c r="N23" i="6"/>
  <c r="P7" i="6"/>
  <c r="Q55" i="6"/>
  <c r="P23" i="6"/>
  <c r="O7" i="6"/>
  <c r="M39" i="6"/>
  <c r="O23" i="6"/>
  <c r="O39" i="6"/>
  <c r="P55" i="6"/>
  <c r="Q7" i="6"/>
  <c r="Q39" i="6"/>
  <c r="N39" i="6"/>
  <c r="M7" i="6"/>
  <c r="M55" i="6"/>
  <c r="O30" i="9"/>
  <c r="O31" i="9"/>
  <c r="O29" i="9"/>
  <c r="B119" i="11"/>
  <c r="G15" i="11"/>
  <c r="N10" i="9" s="1"/>
  <c r="G9" i="11"/>
  <c r="N8" i="9" s="1"/>
  <c r="O39" i="9"/>
  <c r="O32" i="9"/>
  <c r="O33" i="9"/>
  <c r="O38" i="9"/>
  <c r="O36" i="9"/>
  <c r="O34" i="9"/>
  <c r="O37" i="9"/>
  <c r="O27" i="9"/>
  <c r="O40" i="9"/>
  <c r="O35" i="9"/>
  <c r="O25" i="9"/>
  <c r="O21" i="9"/>
  <c r="O26" i="9"/>
  <c r="O18" i="9"/>
  <c r="O22" i="9"/>
  <c r="O23" i="9"/>
  <c r="O24" i="9"/>
  <c r="O14" i="9"/>
  <c r="O20" i="9"/>
  <c r="O15" i="9"/>
  <c r="O17" i="9"/>
  <c r="O16" i="9"/>
  <c r="O28" i="9"/>
  <c r="O19" i="9"/>
  <c r="L11" i="5"/>
  <c r="G11" i="5" s="1"/>
  <c r="L13" i="5"/>
  <c r="G13" i="5" s="1"/>
  <c r="L27" i="5"/>
  <c r="G27" i="5" s="1"/>
  <c r="L29" i="5"/>
  <c r="G29" i="5" s="1"/>
  <c r="L43" i="5"/>
  <c r="G43" i="5" s="1"/>
  <c r="L45" i="5"/>
  <c r="G45" i="5" s="1"/>
  <c r="L7" i="5"/>
  <c r="G7" i="5" s="1"/>
  <c r="L9" i="5"/>
  <c r="G9" i="5" s="1"/>
  <c r="L16" i="5"/>
  <c r="G16" i="5" s="1"/>
  <c r="L18" i="5"/>
  <c r="G18" i="5" s="1"/>
  <c r="L20" i="5"/>
  <c r="G20" i="5" s="1"/>
  <c r="L22" i="5"/>
  <c r="G22" i="5" s="1"/>
  <c r="L24" i="5"/>
  <c r="G24" i="5" s="1"/>
  <c r="L26" i="5"/>
  <c r="G26" i="5" s="1"/>
  <c r="L33" i="5"/>
  <c r="G33" i="5" s="1"/>
  <c r="L35" i="5"/>
  <c r="G35" i="5" s="1"/>
  <c r="L37" i="5"/>
  <c r="G37" i="5" s="1"/>
  <c r="L39" i="5"/>
  <c r="G39" i="5" s="1"/>
  <c r="L41" i="5"/>
  <c r="G41" i="5" s="1"/>
  <c r="L48" i="5"/>
  <c r="G48" i="5" s="1"/>
  <c r="L52" i="5"/>
  <c r="G52" i="5" s="1"/>
  <c r="L6" i="5"/>
  <c r="G6" i="5" s="1"/>
  <c r="L8" i="5"/>
  <c r="G8" i="5" s="1"/>
  <c r="L10" i="5"/>
  <c r="G10" i="5" s="1"/>
  <c r="L17" i="5"/>
  <c r="G17" i="5" s="1"/>
  <c r="L19" i="5"/>
  <c r="G19" i="5" s="1"/>
  <c r="L21" i="5"/>
  <c r="G21" i="5" s="1"/>
  <c r="L23" i="5"/>
  <c r="G23" i="5" s="1"/>
  <c r="L25" i="5"/>
  <c r="G25" i="5" s="1"/>
  <c r="L32" i="5"/>
  <c r="G32" i="5" s="1"/>
  <c r="L34" i="5"/>
  <c r="G34" i="5" s="1"/>
  <c r="L36" i="5"/>
  <c r="G36" i="5" s="1"/>
  <c r="L38" i="5"/>
  <c r="G38" i="5" s="1"/>
  <c r="L40" i="5"/>
  <c r="G40" i="5" s="1"/>
  <c r="L42" i="5"/>
  <c r="G42" i="5" s="1"/>
  <c r="L49" i="5"/>
  <c r="G49" i="5" s="1"/>
  <c r="L51" i="5"/>
  <c r="G51" i="5" s="1"/>
  <c r="L50" i="5"/>
  <c r="G50" i="5" s="1"/>
  <c r="S12" i="9"/>
  <c r="R12" i="9"/>
  <c r="Q12" i="9"/>
  <c r="S11" i="9"/>
  <c r="R11" i="9"/>
  <c r="Q11" i="9"/>
  <c r="S10" i="9"/>
  <c r="R10" i="9"/>
  <c r="Q10" i="9"/>
  <c r="S9" i="9"/>
  <c r="R9" i="9"/>
  <c r="Q9" i="9"/>
  <c r="S8" i="9"/>
  <c r="R8" i="9"/>
  <c r="Q8" i="9"/>
  <c r="S7" i="9"/>
  <c r="R7" i="9"/>
  <c r="Q7" i="9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B7" i="6"/>
  <c r="C10360" i="8"/>
  <c r="C10359" i="8"/>
  <c r="C10358" i="8"/>
  <c r="C10357" i="8"/>
  <c r="C10356" i="8"/>
  <c r="C10355" i="8"/>
  <c r="C10354" i="8"/>
  <c r="C10353" i="8"/>
  <c r="C10352" i="8"/>
  <c r="C10351" i="8"/>
  <c r="C10350" i="8"/>
  <c r="C10349" i="8"/>
  <c r="C10348" i="8"/>
  <c r="C10347" i="8"/>
  <c r="C10346" i="8"/>
  <c r="C10345" i="8"/>
  <c r="C10344" i="8"/>
  <c r="C10343" i="8"/>
  <c r="C10342" i="8"/>
  <c r="C10341" i="8"/>
  <c r="C10340" i="8"/>
  <c r="C10339" i="8"/>
  <c r="C10338" i="8"/>
  <c r="C10337" i="8"/>
  <c r="C10336" i="8"/>
  <c r="C10335" i="8"/>
  <c r="C10334" i="8"/>
  <c r="C10333" i="8"/>
  <c r="C10332" i="8"/>
  <c r="C10331" i="8"/>
  <c r="C10330" i="8"/>
  <c r="C10329" i="8"/>
  <c r="C10328" i="8"/>
  <c r="C10327" i="8"/>
  <c r="C10326" i="8"/>
  <c r="C10325" i="8"/>
  <c r="C10324" i="8"/>
  <c r="C10323" i="8"/>
  <c r="C10322" i="8"/>
  <c r="C10321" i="8"/>
  <c r="C10320" i="8"/>
  <c r="C10319" i="8"/>
  <c r="C10318" i="8"/>
  <c r="C10317" i="8"/>
  <c r="C10316" i="8"/>
  <c r="C10315" i="8"/>
  <c r="C10314" i="8"/>
  <c r="C10313" i="8"/>
  <c r="C10312" i="8"/>
  <c r="C10311" i="8"/>
  <c r="C10310" i="8"/>
  <c r="C10309" i="8"/>
  <c r="C10308" i="8"/>
  <c r="C10307" i="8"/>
  <c r="C10306" i="8"/>
  <c r="C10305" i="8"/>
  <c r="C10304" i="8"/>
  <c r="C10303" i="8"/>
  <c r="C10302" i="8"/>
  <c r="C10301" i="8"/>
  <c r="C10300" i="8"/>
  <c r="C10299" i="8"/>
  <c r="C10298" i="8"/>
  <c r="C10297" i="8"/>
  <c r="C10296" i="8"/>
  <c r="C10295" i="8"/>
  <c r="C10294" i="8"/>
  <c r="C10293" i="8"/>
  <c r="C10292" i="8"/>
  <c r="C10291" i="8"/>
  <c r="C10290" i="8"/>
  <c r="C10289" i="8"/>
  <c r="C10288" i="8"/>
  <c r="C10287" i="8"/>
  <c r="C10286" i="8"/>
  <c r="C10285" i="8"/>
  <c r="C10284" i="8"/>
  <c r="C10283" i="8"/>
  <c r="C10282" i="8"/>
  <c r="C10281" i="8"/>
  <c r="C10280" i="8"/>
  <c r="C10279" i="8"/>
  <c r="C10278" i="8"/>
  <c r="C10277" i="8"/>
  <c r="C10276" i="8"/>
  <c r="C10275" i="8"/>
  <c r="C10274" i="8"/>
  <c r="C10273" i="8"/>
  <c r="C10272" i="8"/>
  <c r="C10271" i="8"/>
  <c r="C10270" i="8"/>
  <c r="C10269" i="8"/>
  <c r="C10268" i="8"/>
  <c r="C10267" i="8"/>
  <c r="C10266" i="8"/>
  <c r="C10265" i="8"/>
  <c r="C10264" i="8"/>
  <c r="C10263" i="8"/>
  <c r="C10262" i="8"/>
  <c r="C10261" i="8"/>
  <c r="C10260" i="8"/>
  <c r="C10259" i="8"/>
  <c r="C10258" i="8"/>
  <c r="C10257" i="8"/>
  <c r="C10256" i="8"/>
  <c r="C10255" i="8"/>
  <c r="C10254" i="8"/>
  <c r="C10253" i="8"/>
  <c r="C10252" i="8"/>
  <c r="C10251" i="8"/>
  <c r="C10250" i="8"/>
  <c r="C10249" i="8"/>
  <c r="C10248" i="8"/>
  <c r="C10247" i="8"/>
  <c r="C10246" i="8"/>
  <c r="C10245" i="8"/>
  <c r="C10244" i="8"/>
  <c r="C10243" i="8"/>
  <c r="C10242" i="8"/>
  <c r="C10241" i="8"/>
  <c r="C10240" i="8"/>
  <c r="C10239" i="8"/>
  <c r="C10238" i="8"/>
  <c r="C10237" i="8"/>
  <c r="C10236" i="8"/>
  <c r="C10235" i="8"/>
  <c r="C10234" i="8"/>
  <c r="C10233" i="8"/>
  <c r="C10232" i="8"/>
  <c r="C10231" i="8"/>
  <c r="C10230" i="8"/>
  <c r="C10229" i="8"/>
  <c r="C10228" i="8"/>
  <c r="C10227" i="8"/>
  <c r="C10226" i="8"/>
  <c r="C10225" i="8"/>
  <c r="C10224" i="8"/>
  <c r="C10223" i="8"/>
  <c r="C10222" i="8"/>
  <c r="C10221" i="8"/>
  <c r="C10220" i="8"/>
  <c r="C10219" i="8"/>
  <c r="C10218" i="8"/>
  <c r="C10217" i="8"/>
  <c r="C10216" i="8"/>
  <c r="C10215" i="8"/>
  <c r="C10214" i="8"/>
  <c r="C10213" i="8"/>
  <c r="C10212" i="8"/>
  <c r="C10211" i="8"/>
  <c r="C10210" i="8"/>
  <c r="C10209" i="8"/>
  <c r="C10208" i="8"/>
  <c r="C10207" i="8"/>
  <c r="C10206" i="8"/>
  <c r="C10205" i="8"/>
  <c r="C10204" i="8"/>
  <c r="C10203" i="8"/>
  <c r="C10202" i="8"/>
  <c r="C10201" i="8"/>
  <c r="C10200" i="8"/>
  <c r="C10199" i="8"/>
  <c r="C10198" i="8"/>
  <c r="C10197" i="8"/>
  <c r="C10196" i="8"/>
  <c r="C10195" i="8"/>
  <c r="C10194" i="8"/>
  <c r="C10193" i="8"/>
  <c r="C10192" i="8"/>
  <c r="C10191" i="8"/>
  <c r="C10190" i="8"/>
  <c r="C10189" i="8"/>
  <c r="C10188" i="8"/>
  <c r="C10187" i="8"/>
  <c r="C10186" i="8"/>
  <c r="C10185" i="8"/>
  <c r="C10184" i="8"/>
  <c r="C10183" i="8"/>
  <c r="C10182" i="8"/>
  <c r="C10181" i="8"/>
  <c r="C10180" i="8"/>
  <c r="C10179" i="8"/>
  <c r="C10178" i="8"/>
  <c r="C10177" i="8"/>
  <c r="C10176" i="8"/>
  <c r="C10175" i="8"/>
  <c r="C10174" i="8"/>
  <c r="C10173" i="8"/>
  <c r="C10172" i="8"/>
  <c r="C10171" i="8"/>
  <c r="C10170" i="8"/>
  <c r="C10169" i="8"/>
  <c r="C10168" i="8"/>
  <c r="C10167" i="8"/>
  <c r="C10166" i="8"/>
  <c r="C10165" i="8"/>
  <c r="C10164" i="8"/>
  <c r="C10163" i="8"/>
  <c r="C10162" i="8"/>
  <c r="C10161" i="8"/>
  <c r="C10160" i="8"/>
  <c r="C10159" i="8"/>
  <c r="C10158" i="8"/>
  <c r="C10157" i="8"/>
  <c r="C10156" i="8"/>
  <c r="C10155" i="8"/>
  <c r="C10154" i="8"/>
  <c r="C10153" i="8"/>
  <c r="C10152" i="8"/>
  <c r="C10151" i="8"/>
  <c r="C10150" i="8"/>
  <c r="C10149" i="8"/>
  <c r="C10148" i="8"/>
  <c r="C10147" i="8"/>
  <c r="C10146" i="8"/>
  <c r="C10145" i="8"/>
  <c r="C10144" i="8"/>
  <c r="C10143" i="8"/>
  <c r="C10142" i="8"/>
  <c r="C10141" i="8"/>
  <c r="C10140" i="8"/>
  <c r="C10139" i="8"/>
  <c r="C10138" i="8"/>
  <c r="C10137" i="8"/>
  <c r="C10136" i="8"/>
  <c r="C10135" i="8"/>
  <c r="C10134" i="8"/>
  <c r="C10133" i="8"/>
  <c r="C10132" i="8"/>
  <c r="C10131" i="8"/>
  <c r="C10130" i="8"/>
  <c r="C10129" i="8"/>
  <c r="C10128" i="8"/>
  <c r="C10127" i="8"/>
  <c r="C10126" i="8"/>
  <c r="C10125" i="8"/>
  <c r="C10124" i="8"/>
  <c r="C10123" i="8"/>
  <c r="C10122" i="8"/>
  <c r="C10121" i="8"/>
  <c r="C10120" i="8"/>
  <c r="C10119" i="8"/>
  <c r="C10118" i="8"/>
  <c r="C10117" i="8"/>
  <c r="C10116" i="8"/>
  <c r="C10115" i="8"/>
  <c r="C10114" i="8"/>
  <c r="C10113" i="8"/>
  <c r="C10112" i="8"/>
  <c r="C10111" i="8"/>
  <c r="C10110" i="8"/>
  <c r="C10109" i="8"/>
  <c r="C10108" i="8"/>
  <c r="C10107" i="8"/>
  <c r="C10106" i="8"/>
  <c r="C10105" i="8"/>
  <c r="C10104" i="8"/>
  <c r="C10103" i="8"/>
  <c r="C10102" i="8"/>
  <c r="C10101" i="8"/>
  <c r="C10100" i="8"/>
  <c r="C10099" i="8"/>
  <c r="C10098" i="8"/>
  <c r="C10097" i="8"/>
  <c r="C10096" i="8"/>
  <c r="C10095" i="8"/>
  <c r="C10094" i="8"/>
  <c r="C10093" i="8"/>
  <c r="C10092" i="8"/>
  <c r="C10091" i="8"/>
  <c r="C10090" i="8"/>
  <c r="C10089" i="8"/>
  <c r="C10088" i="8"/>
  <c r="C10087" i="8"/>
  <c r="C10086" i="8"/>
  <c r="C10085" i="8"/>
  <c r="C10084" i="8"/>
  <c r="C10083" i="8"/>
  <c r="C10082" i="8"/>
  <c r="C10081" i="8"/>
  <c r="C10080" i="8"/>
  <c r="C10079" i="8"/>
  <c r="C10078" i="8"/>
  <c r="C10077" i="8"/>
  <c r="C10076" i="8"/>
  <c r="C10075" i="8"/>
  <c r="C10074" i="8"/>
  <c r="C10073" i="8"/>
  <c r="C10072" i="8"/>
  <c r="C10071" i="8"/>
  <c r="C10070" i="8"/>
  <c r="C10069" i="8"/>
  <c r="C10068" i="8"/>
  <c r="C10067" i="8"/>
  <c r="C10066" i="8"/>
  <c r="C10065" i="8"/>
  <c r="C10064" i="8"/>
  <c r="C10063" i="8"/>
  <c r="C10062" i="8"/>
  <c r="C10061" i="8"/>
  <c r="C10060" i="8"/>
  <c r="C10059" i="8"/>
  <c r="C10058" i="8"/>
  <c r="C10057" i="8"/>
  <c r="C10056" i="8"/>
  <c r="C10055" i="8"/>
  <c r="C10054" i="8"/>
  <c r="C10053" i="8"/>
  <c r="C10052" i="8"/>
  <c r="C10051" i="8"/>
  <c r="C10050" i="8"/>
  <c r="C10049" i="8"/>
  <c r="C10048" i="8"/>
  <c r="C10047" i="8"/>
  <c r="C10046" i="8"/>
  <c r="C10045" i="8"/>
  <c r="C10044" i="8"/>
  <c r="C10043" i="8"/>
  <c r="C10042" i="8"/>
  <c r="C10041" i="8"/>
  <c r="C10040" i="8"/>
  <c r="C10039" i="8"/>
  <c r="C10038" i="8"/>
  <c r="C10037" i="8"/>
  <c r="C10036" i="8"/>
  <c r="C10035" i="8"/>
  <c r="C10034" i="8"/>
  <c r="C10033" i="8"/>
  <c r="C10032" i="8"/>
  <c r="C10031" i="8"/>
  <c r="C10030" i="8"/>
  <c r="C10029" i="8"/>
  <c r="C10028" i="8"/>
  <c r="C10027" i="8"/>
  <c r="C10026" i="8"/>
  <c r="C10025" i="8"/>
  <c r="C10024" i="8"/>
  <c r="C10023" i="8"/>
  <c r="C10022" i="8"/>
  <c r="C10021" i="8"/>
  <c r="C10020" i="8"/>
  <c r="C10019" i="8"/>
  <c r="C10018" i="8"/>
  <c r="C10017" i="8"/>
  <c r="C10016" i="8"/>
  <c r="C10015" i="8"/>
  <c r="C10014" i="8"/>
  <c r="C10013" i="8"/>
  <c r="C10012" i="8"/>
  <c r="C10011" i="8"/>
  <c r="C10010" i="8"/>
  <c r="C10009" i="8"/>
  <c r="C10008" i="8"/>
  <c r="C10007" i="8"/>
  <c r="C10006" i="8"/>
  <c r="C10005" i="8"/>
  <c r="C10004" i="8"/>
  <c r="C10003" i="8"/>
  <c r="C10002" i="8"/>
  <c r="C10001" i="8"/>
  <c r="C10000" i="8"/>
  <c r="C9999" i="8"/>
  <c r="C9998" i="8"/>
  <c r="C9997" i="8"/>
  <c r="C9996" i="8"/>
  <c r="C9995" i="8"/>
  <c r="C9994" i="8"/>
  <c r="C9993" i="8"/>
  <c r="C9992" i="8"/>
  <c r="C9991" i="8"/>
  <c r="C9990" i="8"/>
  <c r="C9989" i="8"/>
  <c r="C9988" i="8"/>
  <c r="C9987" i="8"/>
  <c r="C9986" i="8"/>
  <c r="C9985" i="8"/>
  <c r="C9984" i="8"/>
  <c r="C9983" i="8"/>
  <c r="C9982" i="8"/>
  <c r="C9981" i="8"/>
  <c r="C9980" i="8"/>
  <c r="C9979" i="8"/>
  <c r="C9978" i="8"/>
  <c r="C9977" i="8"/>
  <c r="C9976" i="8"/>
  <c r="C9975" i="8"/>
  <c r="C9974" i="8"/>
  <c r="C9973" i="8"/>
  <c r="C9972" i="8"/>
  <c r="C9971" i="8"/>
  <c r="C9970" i="8"/>
  <c r="C9969" i="8"/>
  <c r="C9968" i="8"/>
  <c r="C9967" i="8"/>
  <c r="C9966" i="8"/>
  <c r="C9965" i="8"/>
  <c r="C9964" i="8"/>
  <c r="C9963" i="8"/>
  <c r="C9962" i="8"/>
  <c r="C9961" i="8"/>
  <c r="C9960" i="8"/>
  <c r="C9959" i="8"/>
  <c r="C9958" i="8"/>
  <c r="C9957" i="8"/>
  <c r="C9956" i="8"/>
  <c r="C9955" i="8"/>
  <c r="C9954" i="8"/>
  <c r="C9953" i="8"/>
  <c r="C9952" i="8"/>
  <c r="C9951" i="8"/>
  <c r="C9950" i="8"/>
  <c r="C9949" i="8"/>
  <c r="C9948" i="8"/>
  <c r="C9947" i="8"/>
  <c r="C9946" i="8"/>
  <c r="C9945" i="8"/>
  <c r="C9944" i="8"/>
  <c r="C9943" i="8"/>
  <c r="C9942" i="8"/>
  <c r="C9941" i="8"/>
  <c r="C9940" i="8"/>
  <c r="C9939" i="8"/>
  <c r="C9938" i="8"/>
  <c r="C9937" i="8"/>
  <c r="C9936" i="8"/>
  <c r="C9935" i="8"/>
  <c r="C9934" i="8"/>
  <c r="C9933" i="8"/>
  <c r="C9932" i="8"/>
  <c r="C9931" i="8"/>
  <c r="C9930" i="8"/>
  <c r="C9929" i="8"/>
  <c r="C9928" i="8"/>
  <c r="C9927" i="8"/>
  <c r="C9926" i="8"/>
  <c r="C9925" i="8"/>
  <c r="C9924" i="8"/>
  <c r="C9923" i="8"/>
  <c r="C9922" i="8"/>
  <c r="C9921" i="8"/>
  <c r="C9920" i="8"/>
  <c r="C9919" i="8"/>
  <c r="C9918" i="8"/>
  <c r="C9917" i="8"/>
  <c r="C9916" i="8"/>
  <c r="C9915" i="8"/>
  <c r="C9914" i="8"/>
  <c r="C9913" i="8"/>
  <c r="C9912" i="8"/>
  <c r="C9911" i="8"/>
  <c r="C9910" i="8"/>
  <c r="C9909" i="8"/>
  <c r="C9908" i="8"/>
  <c r="C9907" i="8"/>
  <c r="C9906" i="8"/>
  <c r="C9905" i="8"/>
  <c r="C9904" i="8"/>
  <c r="C9903" i="8"/>
  <c r="C9902" i="8"/>
  <c r="C9901" i="8"/>
  <c r="C9900" i="8"/>
  <c r="C9899" i="8"/>
  <c r="C9898" i="8"/>
  <c r="C9897" i="8"/>
  <c r="C9896" i="8"/>
  <c r="C9895" i="8"/>
  <c r="C9894" i="8"/>
  <c r="C9893" i="8"/>
  <c r="C9892" i="8"/>
  <c r="C9891" i="8"/>
  <c r="C9890" i="8"/>
  <c r="C9889" i="8"/>
  <c r="C9888" i="8"/>
  <c r="C9887" i="8"/>
  <c r="C9886" i="8"/>
  <c r="C9885" i="8"/>
  <c r="C9884" i="8"/>
  <c r="C9883" i="8"/>
  <c r="C9882" i="8"/>
  <c r="C9881" i="8"/>
  <c r="C9880" i="8"/>
  <c r="C9879" i="8"/>
  <c r="C9878" i="8"/>
  <c r="C9877" i="8"/>
  <c r="C9876" i="8"/>
  <c r="C9875" i="8"/>
  <c r="C9874" i="8"/>
  <c r="C9873" i="8"/>
  <c r="C9872" i="8"/>
  <c r="C9871" i="8"/>
  <c r="C9870" i="8"/>
  <c r="C9869" i="8"/>
  <c r="C9868" i="8"/>
  <c r="C9867" i="8"/>
  <c r="C9866" i="8"/>
  <c r="C9865" i="8"/>
  <c r="C9864" i="8"/>
  <c r="C9863" i="8"/>
  <c r="C9862" i="8"/>
  <c r="C9861" i="8"/>
  <c r="C9860" i="8"/>
  <c r="C9859" i="8"/>
  <c r="C9858" i="8"/>
  <c r="C9857" i="8"/>
  <c r="C9856" i="8"/>
  <c r="C9855" i="8"/>
  <c r="C9854" i="8"/>
  <c r="C9853" i="8"/>
  <c r="C9852" i="8"/>
  <c r="C9851" i="8"/>
  <c r="C9850" i="8"/>
  <c r="C9849" i="8"/>
  <c r="C9848" i="8"/>
  <c r="C9847" i="8"/>
  <c r="C9846" i="8"/>
  <c r="C9845" i="8"/>
  <c r="C9844" i="8"/>
  <c r="C9843" i="8"/>
  <c r="C9842" i="8"/>
  <c r="C9841" i="8"/>
  <c r="C9840" i="8"/>
  <c r="C9839" i="8"/>
  <c r="C9838" i="8"/>
  <c r="C9837" i="8"/>
  <c r="C9836" i="8"/>
  <c r="C9835" i="8"/>
  <c r="C9834" i="8"/>
  <c r="C9833" i="8"/>
  <c r="C9832" i="8"/>
  <c r="C9831" i="8"/>
  <c r="C9830" i="8"/>
  <c r="C9829" i="8"/>
  <c r="C9828" i="8"/>
  <c r="C9827" i="8"/>
  <c r="C9826" i="8"/>
  <c r="C9825" i="8"/>
  <c r="C9824" i="8"/>
  <c r="C9823" i="8"/>
  <c r="C9822" i="8"/>
  <c r="C9821" i="8"/>
  <c r="C9820" i="8"/>
  <c r="C9819" i="8"/>
  <c r="C9818" i="8"/>
  <c r="C9817" i="8"/>
  <c r="C9816" i="8"/>
  <c r="C9815" i="8"/>
  <c r="C9814" i="8"/>
  <c r="C9813" i="8"/>
  <c r="C9812" i="8"/>
  <c r="C9811" i="8"/>
  <c r="C9810" i="8"/>
  <c r="C9809" i="8"/>
  <c r="C9808" i="8"/>
  <c r="C9807" i="8"/>
  <c r="C9806" i="8"/>
  <c r="C9805" i="8"/>
  <c r="C9804" i="8"/>
  <c r="C9803" i="8"/>
  <c r="C9802" i="8"/>
  <c r="C9801" i="8"/>
  <c r="C9800" i="8"/>
  <c r="C9799" i="8"/>
  <c r="C9798" i="8"/>
  <c r="C9797" i="8"/>
  <c r="C9796" i="8"/>
  <c r="C9795" i="8"/>
  <c r="C9794" i="8"/>
  <c r="C9793" i="8"/>
  <c r="C9792" i="8"/>
  <c r="C9791" i="8"/>
  <c r="C9790" i="8"/>
  <c r="C9789" i="8"/>
  <c r="C9788" i="8"/>
  <c r="C9787" i="8"/>
  <c r="C9786" i="8"/>
  <c r="C9785" i="8"/>
  <c r="C9784" i="8"/>
  <c r="C9783" i="8"/>
  <c r="C9782" i="8"/>
  <c r="C9781" i="8"/>
  <c r="C9780" i="8"/>
  <c r="C9779" i="8"/>
  <c r="C9778" i="8"/>
  <c r="C9777" i="8"/>
  <c r="C9776" i="8"/>
  <c r="C9775" i="8"/>
  <c r="C9774" i="8"/>
  <c r="C9773" i="8"/>
  <c r="C9772" i="8"/>
  <c r="C9771" i="8"/>
  <c r="C9770" i="8"/>
  <c r="C9769" i="8"/>
  <c r="C9768" i="8"/>
  <c r="C9767" i="8"/>
  <c r="C9766" i="8"/>
  <c r="C9765" i="8"/>
  <c r="C9764" i="8"/>
  <c r="C9763" i="8"/>
  <c r="C9762" i="8"/>
  <c r="C9761" i="8"/>
  <c r="C9760" i="8"/>
  <c r="C9759" i="8"/>
  <c r="C9758" i="8"/>
  <c r="C9757" i="8"/>
  <c r="C9756" i="8"/>
  <c r="C9755" i="8"/>
  <c r="C9754" i="8"/>
  <c r="C9753" i="8"/>
  <c r="C9752" i="8"/>
  <c r="C9751" i="8"/>
  <c r="C9750" i="8"/>
  <c r="C9749" i="8"/>
  <c r="C9748" i="8"/>
  <c r="C9747" i="8"/>
  <c r="C9746" i="8"/>
  <c r="C9745" i="8"/>
  <c r="C9744" i="8"/>
  <c r="C9743" i="8"/>
  <c r="C9742" i="8"/>
  <c r="C9741" i="8"/>
  <c r="C9740" i="8"/>
  <c r="C9739" i="8"/>
  <c r="C9738" i="8"/>
  <c r="C9737" i="8"/>
  <c r="C9736" i="8"/>
  <c r="C9735" i="8"/>
  <c r="C9734" i="8"/>
  <c r="C9733" i="8"/>
  <c r="C9732" i="8"/>
  <c r="C9731" i="8"/>
  <c r="C9730" i="8"/>
  <c r="C9729" i="8"/>
  <c r="C9728" i="8"/>
  <c r="C9727" i="8"/>
  <c r="C9726" i="8"/>
  <c r="C9725" i="8"/>
  <c r="C9724" i="8"/>
  <c r="C9723" i="8"/>
  <c r="C9722" i="8"/>
  <c r="C9721" i="8"/>
  <c r="C9720" i="8"/>
  <c r="C9719" i="8"/>
  <c r="C9718" i="8"/>
  <c r="C9717" i="8"/>
  <c r="C9716" i="8"/>
  <c r="C9715" i="8"/>
  <c r="C9714" i="8"/>
  <c r="C9713" i="8"/>
  <c r="C9712" i="8"/>
  <c r="C9711" i="8"/>
  <c r="C9710" i="8"/>
  <c r="C9709" i="8"/>
  <c r="C9708" i="8"/>
  <c r="C9707" i="8"/>
  <c r="C9706" i="8"/>
  <c r="C9705" i="8"/>
  <c r="C9704" i="8"/>
  <c r="C9703" i="8"/>
  <c r="C9702" i="8"/>
  <c r="C9701" i="8"/>
  <c r="C9700" i="8"/>
  <c r="C9699" i="8"/>
  <c r="C9698" i="8"/>
  <c r="C9697" i="8"/>
  <c r="C9696" i="8"/>
  <c r="C9695" i="8"/>
  <c r="C9694" i="8"/>
  <c r="C9693" i="8"/>
  <c r="C9692" i="8"/>
  <c r="C9691" i="8"/>
  <c r="C9690" i="8"/>
  <c r="C9689" i="8"/>
  <c r="C9688" i="8"/>
  <c r="C9687" i="8"/>
  <c r="C9686" i="8"/>
  <c r="C9685" i="8"/>
  <c r="C9684" i="8"/>
  <c r="C9683" i="8"/>
  <c r="C9682" i="8"/>
  <c r="C9681" i="8"/>
  <c r="C9680" i="8"/>
  <c r="C9679" i="8"/>
  <c r="C9678" i="8"/>
  <c r="C9677" i="8"/>
  <c r="C9676" i="8"/>
  <c r="C9675" i="8"/>
  <c r="C9674" i="8"/>
  <c r="C9673" i="8"/>
  <c r="C9672" i="8"/>
  <c r="C9671" i="8"/>
  <c r="C9670" i="8"/>
  <c r="C9669" i="8"/>
  <c r="C9668" i="8"/>
  <c r="C9667" i="8"/>
  <c r="C9666" i="8"/>
  <c r="C9665" i="8"/>
  <c r="C9664" i="8"/>
  <c r="C9663" i="8"/>
  <c r="C9662" i="8"/>
  <c r="C9661" i="8"/>
  <c r="C9660" i="8"/>
  <c r="C9659" i="8"/>
  <c r="C9658" i="8"/>
  <c r="C9657" i="8"/>
  <c r="C9656" i="8"/>
  <c r="C9655" i="8"/>
  <c r="C9654" i="8"/>
  <c r="C9653" i="8"/>
  <c r="C9652" i="8"/>
  <c r="C9651" i="8"/>
  <c r="C9650" i="8"/>
  <c r="C9649" i="8"/>
  <c r="C9648" i="8"/>
  <c r="C9647" i="8"/>
  <c r="C9646" i="8"/>
  <c r="C9645" i="8"/>
  <c r="C9644" i="8"/>
  <c r="C9643" i="8"/>
  <c r="C9642" i="8"/>
  <c r="C9641" i="8"/>
  <c r="C9640" i="8"/>
  <c r="C9639" i="8"/>
  <c r="C9638" i="8"/>
  <c r="C9637" i="8"/>
  <c r="C9636" i="8"/>
  <c r="C9635" i="8"/>
  <c r="C9634" i="8"/>
  <c r="C9633" i="8"/>
  <c r="C9632" i="8"/>
  <c r="C9631" i="8"/>
  <c r="C9630" i="8"/>
  <c r="C9629" i="8"/>
  <c r="C9628" i="8"/>
  <c r="C9627" i="8"/>
  <c r="C9626" i="8"/>
  <c r="C9625" i="8"/>
  <c r="C9624" i="8"/>
  <c r="C9623" i="8"/>
  <c r="C9622" i="8"/>
  <c r="C9621" i="8"/>
  <c r="C9620" i="8"/>
  <c r="C9619" i="8"/>
  <c r="C9618" i="8"/>
  <c r="C9617" i="8"/>
  <c r="C9616" i="8"/>
  <c r="C9615" i="8"/>
  <c r="C9614" i="8"/>
  <c r="C9613" i="8"/>
  <c r="C9612" i="8"/>
  <c r="C9611" i="8"/>
  <c r="C9610" i="8"/>
  <c r="C9609" i="8"/>
  <c r="C9608" i="8"/>
  <c r="C9607" i="8"/>
  <c r="C9606" i="8"/>
  <c r="C9605" i="8"/>
  <c r="C9604" i="8"/>
  <c r="C9603" i="8"/>
  <c r="C9602" i="8"/>
  <c r="C9601" i="8"/>
  <c r="C9600" i="8"/>
  <c r="C9599" i="8"/>
  <c r="C9598" i="8"/>
  <c r="C9597" i="8"/>
  <c r="C9596" i="8"/>
  <c r="C9595" i="8"/>
  <c r="C9594" i="8"/>
  <c r="C9593" i="8"/>
  <c r="C9592" i="8"/>
  <c r="C9591" i="8"/>
  <c r="C9590" i="8"/>
  <c r="C9589" i="8"/>
  <c r="C9588" i="8"/>
  <c r="C9587" i="8"/>
  <c r="C9586" i="8"/>
  <c r="C9585" i="8"/>
  <c r="C9584" i="8"/>
  <c r="C9583" i="8"/>
  <c r="C9582" i="8"/>
  <c r="C9581" i="8"/>
  <c r="C9580" i="8"/>
  <c r="C9579" i="8"/>
  <c r="C9578" i="8"/>
  <c r="C9577" i="8"/>
  <c r="C9576" i="8"/>
  <c r="C9575" i="8"/>
  <c r="C9574" i="8"/>
  <c r="C9573" i="8"/>
  <c r="C9572" i="8"/>
  <c r="C9571" i="8"/>
  <c r="C9570" i="8"/>
  <c r="C9569" i="8"/>
  <c r="C9568" i="8"/>
  <c r="C9567" i="8"/>
  <c r="C9566" i="8"/>
  <c r="C9565" i="8"/>
  <c r="C9564" i="8"/>
  <c r="C9563" i="8"/>
  <c r="C9562" i="8"/>
  <c r="C9561" i="8"/>
  <c r="C9560" i="8"/>
  <c r="C9559" i="8"/>
  <c r="C9558" i="8"/>
  <c r="C9557" i="8"/>
  <c r="C9556" i="8"/>
  <c r="C9555" i="8"/>
  <c r="C9554" i="8"/>
  <c r="C9553" i="8"/>
  <c r="C9552" i="8"/>
  <c r="C9551" i="8"/>
  <c r="C9550" i="8"/>
  <c r="C9549" i="8"/>
  <c r="C9548" i="8"/>
  <c r="C9547" i="8"/>
  <c r="C9546" i="8"/>
  <c r="C9545" i="8"/>
  <c r="C9544" i="8"/>
  <c r="C9543" i="8"/>
  <c r="C9542" i="8"/>
  <c r="C9541" i="8"/>
  <c r="C9540" i="8"/>
  <c r="C9539" i="8"/>
  <c r="C9538" i="8"/>
  <c r="C9537" i="8"/>
  <c r="C9536" i="8"/>
  <c r="C9535" i="8"/>
  <c r="C9534" i="8"/>
  <c r="C9533" i="8"/>
  <c r="C9532" i="8"/>
  <c r="C9531" i="8"/>
  <c r="C9530" i="8"/>
  <c r="C9529" i="8"/>
  <c r="C9528" i="8"/>
  <c r="C9527" i="8"/>
  <c r="C9526" i="8"/>
  <c r="C9525" i="8"/>
  <c r="C9524" i="8"/>
  <c r="C9523" i="8"/>
  <c r="C9522" i="8"/>
  <c r="C9521" i="8"/>
  <c r="C9520" i="8"/>
  <c r="C9519" i="8"/>
  <c r="C9518" i="8"/>
  <c r="C9517" i="8"/>
  <c r="C9516" i="8"/>
  <c r="C9515" i="8"/>
  <c r="C9514" i="8"/>
  <c r="C9513" i="8"/>
  <c r="C9512" i="8"/>
  <c r="C9511" i="8"/>
  <c r="C9510" i="8"/>
  <c r="C9509" i="8"/>
  <c r="C9508" i="8"/>
  <c r="C9507" i="8"/>
  <c r="C9506" i="8"/>
  <c r="C9505" i="8"/>
  <c r="C9504" i="8"/>
  <c r="C9503" i="8"/>
  <c r="C9502" i="8"/>
  <c r="C9501" i="8"/>
  <c r="C9500" i="8"/>
  <c r="C9499" i="8"/>
  <c r="C9498" i="8"/>
  <c r="C9497" i="8"/>
  <c r="C9496" i="8"/>
  <c r="C9495" i="8"/>
  <c r="C9494" i="8"/>
  <c r="C9493" i="8"/>
  <c r="C9492" i="8"/>
  <c r="C9491" i="8"/>
  <c r="C9490" i="8"/>
  <c r="C9489" i="8"/>
  <c r="C9488" i="8"/>
  <c r="C9487" i="8"/>
  <c r="C9486" i="8"/>
  <c r="C9485" i="8"/>
  <c r="C9484" i="8"/>
  <c r="C9483" i="8"/>
  <c r="C9482" i="8"/>
  <c r="C9481" i="8"/>
  <c r="C9480" i="8"/>
  <c r="C9479" i="8"/>
  <c r="C9478" i="8"/>
  <c r="C9477" i="8"/>
  <c r="C9476" i="8"/>
  <c r="C9475" i="8"/>
  <c r="C9474" i="8"/>
  <c r="C9473" i="8"/>
  <c r="C9472" i="8"/>
  <c r="C9471" i="8"/>
  <c r="C9470" i="8"/>
  <c r="C9469" i="8"/>
  <c r="C9468" i="8"/>
  <c r="C9467" i="8"/>
  <c r="C9466" i="8"/>
  <c r="C9465" i="8"/>
  <c r="C9464" i="8"/>
  <c r="C9463" i="8"/>
  <c r="C9462" i="8"/>
  <c r="C9461" i="8"/>
  <c r="C9460" i="8"/>
  <c r="C9459" i="8"/>
  <c r="C9458" i="8"/>
  <c r="C9457" i="8"/>
  <c r="C9456" i="8"/>
  <c r="C9455" i="8"/>
  <c r="C9454" i="8"/>
  <c r="C9453" i="8"/>
  <c r="C9452" i="8"/>
  <c r="C9451" i="8"/>
  <c r="C9450" i="8"/>
  <c r="C9449" i="8"/>
  <c r="C9448" i="8"/>
  <c r="C9447" i="8"/>
  <c r="C9446" i="8"/>
  <c r="C9445" i="8"/>
  <c r="C9444" i="8"/>
  <c r="C9443" i="8"/>
  <c r="C9442" i="8"/>
  <c r="C9441" i="8"/>
  <c r="C9440" i="8"/>
  <c r="C9439" i="8"/>
  <c r="C9438" i="8"/>
  <c r="C9437" i="8"/>
  <c r="C9436" i="8"/>
  <c r="C9435" i="8"/>
  <c r="C9434" i="8"/>
  <c r="C9433" i="8"/>
  <c r="C9432" i="8"/>
  <c r="C9431" i="8"/>
  <c r="C9430" i="8"/>
  <c r="C9429" i="8"/>
  <c r="C9428" i="8"/>
  <c r="C9427" i="8"/>
  <c r="C9426" i="8"/>
  <c r="C9425" i="8"/>
  <c r="C9424" i="8"/>
  <c r="C9423" i="8"/>
  <c r="C9422" i="8"/>
  <c r="C9421" i="8"/>
  <c r="C9420" i="8"/>
  <c r="C9419" i="8"/>
  <c r="C9418" i="8"/>
  <c r="C9417" i="8"/>
  <c r="C9416" i="8"/>
  <c r="C9415" i="8"/>
  <c r="C9414" i="8"/>
  <c r="C9413" i="8"/>
  <c r="C9412" i="8"/>
  <c r="C9411" i="8"/>
  <c r="C9410" i="8"/>
  <c r="C9409" i="8"/>
  <c r="C9408" i="8"/>
  <c r="C9407" i="8"/>
  <c r="C9406" i="8"/>
  <c r="C9405" i="8"/>
  <c r="C9404" i="8"/>
  <c r="C9403" i="8"/>
  <c r="C9402" i="8"/>
  <c r="C9401" i="8"/>
  <c r="C9400" i="8"/>
  <c r="C9399" i="8"/>
  <c r="C9398" i="8"/>
  <c r="C9397" i="8"/>
  <c r="C9396" i="8"/>
  <c r="C9395" i="8"/>
  <c r="C9394" i="8"/>
  <c r="C9393" i="8"/>
  <c r="C9392" i="8"/>
  <c r="C9391" i="8"/>
  <c r="C9390" i="8"/>
  <c r="C9389" i="8"/>
  <c r="C9388" i="8"/>
  <c r="C9387" i="8"/>
  <c r="C9386" i="8"/>
  <c r="C9385" i="8"/>
  <c r="C9384" i="8"/>
  <c r="C9383" i="8"/>
  <c r="C9382" i="8"/>
  <c r="C9381" i="8"/>
  <c r="C9380" i="8"/>
  <c r="C9379" i="8"/>
  <c r="C9378" i="8"/>
  <c r="C9377" i="8"/>
  <c r="C9376" i="8"/>
  <c r="C9375" i="8"/>
  <c r="C9374" i="8"/>
  <c r="C9373" i="8"/>
  <c r="C9372" i="8"/>
  <c r="C9371" i="8"/>
  <c r="C9370" i="8"/>
  <c r="C9369" i="8"/>
  <c r="C9368" i="8"/>
  <c r="C9367" i="8"/>
  <c r="C9366" i="8"/>
  <c r="C9365" i="8"/>
  <c r="C9364" i="8"/>
  <c r="C9363" i="8"/>
  <c r="C9362" i="8"/>
  <c r="C9361" i="8"/>
  <c r="C9360" i="8"/>
  <c r="C9359" i="8"/>
  <c r="C9358" i="8"/>
  <c r="C9357" i="8"/>
  <c r="C9356" i="8"/>
  <c r="C9355" i="8"/>
  <c r="C9354" i="8"/>
  <c r="C9353" i="8"/>
  <c r="C9352" i="8"/>
  <c r="C9351" i="8"/>
  <c r="C9350" i="8"/>
  <c r="C9349" i="8"/>
  <c r="C9348" i="8"/>
  <c r="C9347" i="8"/>
  <c r="C9346" i="8"/>
  <c r="C9345" i="8"/>
  <c r="C9344" i="8"/>
  <c r="C9343" i="8"/>
  <c r="C9342" i="8"/>
  <c r="C9341" i="8"/>
  <c r="C9340" i="8"/>
  <c r="C9339" i="8"/>
  <c r="C9338" i="8"/>
  <c r="C9337" i="8"/>
  <c r="C9336" i="8"/>
  <c r="C9335" i="8"/>
  <c r="C9334" i="8"/>
  <c r="C9333" i="8"/>
  <c r="C9332" i="8"/>
  <c r="C9331" i="8"/>
  <c r="C9330" i="8"/>
  <c r="C9329" i="8"/>
  <c r="C9328" i="8"/>
  <c r="C9327" i="8"/>
  <c r="C9326" i="8"/>
  <c r="C9325" i="8"/>
  <c r="C9324" i="8"/>
  <c r="C9323" i="8"/>
  <c r="C9322" i="8"/>
  <c r="C9321" i="8"/>
  <c r="C9320" i="8"/>
  <c r="C9319" i="8"/>
  <c r="C9318" i="8"/>
  <c r="C9317" i="8"/>
  <c r="C9316" i="8"/>
  <c r="C9315" i="8"/>
  <c r="C9314" i="8"/>
  <c r="C9313" i="8"/>
  <c r="C9312" i="8"/>
  <c r="C9311" i="8"/>
  <c r="C9310" i="8"/>
  <c r="C9309" i="8"/>
  <c r="C9308" i="8"/>
  <c r="C9307" i="8"/>
  <c r="C9306" i="8"/>
  <c r="C9305" i="8"/>
  <c r="C9304" i="8"/>
  <c r="C9303" i="8"/>
  <c r="C9302" i="8"/>
  <c r="C9301" i="8"/>
  <c r="C9300" i="8"/>
  <c r="C9299" i="8"/>
  <c r="C9298" i="8"/>
  <c r="C9297" i="8"/>
  <c r="C9296" i="8"/>
  <c r="C9295" i="8"/>
  <c r="C9294" i="8"/>
  <c r="C9293" i="8"/>
  <c r="C9292" i="8"/>
  <c r="C9291" i="8"/>
  <c r="C9290" i="8"/>
  <c r="C9289" i="8"/>
  <c r="C9288" i="8"/>
  <c r="C9287" i="8"/>
  <c r="C9286" i="8"/>
  <c r="C9285" i="8"/>
  <c r="C9284" i="8"/>
  <c r="C9283" i="8"/>
  <c r="C9282" i="8"/>
  <c r="C9281" i="8"/>
  <c r="C9280" i="8"/>
  <c r="C9279" i="8"/>
  <c r="C9278" i="8"/>
  <c r="C9277" i="8"/>
  <c r="C9276" i="8"/>
  <c r="C9275" i="8"/>
  <c r="C9274" i="8"/>
  <c r="C9273" i="8"/>
  <c r="C9272" i="8"/>
  <c r="C9271" i="8"/>
  <c r="C9270" i="8"/>
  <c r="C9269" i="8"/>
  <c r="C9268" i="8"/>
  <c r="C9267" i="8"/>
  <c r="C9266" i="8"/>
  <c r="C9265" i="8"/>
  <c r="C9264" i="8"/>
  <c r="C9263" i="8"/>
  <c r="C9262" i="8"/>
  <c r="C9261" i="8"/>
  <c r="C9260" i="8"/>
  <c r="C9259" i="8"/>
  <c r="C9258" i="8"/>
  <c r="C9257" i="8"/>
  <c r="C9256" i="8"/>
  <c r="C9255" i="8"/>
  <c r="C9254" i="8"/>
  <c r="C9253" i="8"/>
  <c r="C9252" i="8"/>
  <c r="C9251" i="8"/>
  <c r="C9250" i="8"/>
  <c r="C9249" i="8"/>
  <c r="C9248" i="8"/>
  <c r="C9247" i="8"/>
  <c r="C9246" i="8"/>
  <c r="C9245" i="8"/>
  <c r="C9244" i="8"/>
  <c r="C9243" i="8"/>
  <c r="C9242" i="8"/>
  <c r="C9241" i="8"/>
  <c r="C9240" i="8"/>
  <c r="C9239" i="8"/>
  <c r="C9238" i="8"/>
  <c r="C9237" i="8"/>
  <c r="C9236" i="8"/>
  <c r="C9235" i="8"/>
  <c r="C9234" i="8"/>
  <c r="C9233" i="8"/>
  <c r="C9232" i="8"/>
  <c r="C9231" i="8"/>
  <c r="C9230" i="8"/>
  <c r="C9229" i="8"/>
  <c r="C9228" i="8"/>
  <c r="C9227" i="8"/>
  <c r="C9226" i="8"/>
  <c r="C9225" i="8"/>
  <c r="C9224" i="8"/>
  <c r="C9223" i="8"/>
  <c r="C9222" i="8"/>
  <c r="C9221" i="8"/>
  <c r="C9220" i="8"/>
  <c r="C9219" i="8"/>
  <c r="C9218" i="8"/>
  <c r="C9217" i="8"/>
  <c r="C9216" i="8"/>
  <c r="C9215" i="8"/>
  <c r="C9214" i="8"/>
  <c r="C9213" i="8"/>
  <c r="C9212" i="8"/>
  <c r="C9211" i="8"/>
  <c r="C9210" i="8"/>
  <c r="C9209" i="8"/>
  <c r="C9208" i="8"/>
  <c r="C9207" i="8"/>
  <c r="C9206" i="8"/>
  <c r="C9205" i="8"/>
  <c r="C9204" i="8"/>
  <c r="C9203" i="8"/>
  <c r="C9202" i="8"/>
  <c r="C9201" i="8"/>
  <c r="C9200" i="8"/>
  <c r="C9199" i="8"/>
  <c r="C9198" i="8"/>
  <c r="C9197" i="8"/>
  <c r="C9196" i="8"/>
  <c r="C9195" i="8"/>
  <c r="C9194" i="8"/>
  <c r="C9193" i="8"/>
  <c r="C9192" i="8"/>
  <c r="C9191" i="8"/>
  <c r="C9190" i="8"/>
  <c r="C9189" i="8"/>
  <c r="C9188" i="8"/>
  <c r="C9187" i="8"/>
  <c r="C9186" i="8"/>
  <c r="C9185" i="8"/>
  <c r="C9184" i="8"/>
  <c r="C9183" i="8"/>
  <c r="C9182" i="8"/>
  <c r="C9181" i="8"/>
  <c r="C9180" i="8"/>
  <c r="C9179" i="8"/>
  <c r="C9178" i="8"/>
  <c r="C9177" i="8"/>
  <c r="C9176" i="8"/>
  <c r="C9175" i="8"/>
  <c r="C9174" i="8"/>
  <c r="C9173" i="8"/>
  <c r="C9172" i="8"/>
  <c r="C9171" i="8"/>
  <c r="C9170" i="8"/>
  <c r="C9169" i="8"/>
  <c r="C9168" i="8"/>
  <c r="C9167" i="8"/>
  <c r="C9166" i="8"/>
  <c r="C9165" i="8"/>
  <c r="C9164" i="8"/>
  <c r="C9163" i="8"/>
  <c r="C9162" i="8"/>
  <c r="C9161" i="8"/>
  <c r="C9160" i="8"/>
  <c r="C9159" i="8"/>
  <c r="C9158" i="8"/>
  <c r="C9157" i="8"/>
  <c r="C9156" i="8"/>
  <c r="C9155" i="8"/>
  <c r="C9154" i="8"/>
  <c r="C9153" i="8"/>
  <c r="C9152" i="8"/>
  <c r="C9151" i="8"/>
  <c r="C9150" i="8"/>
  <c r="C9149" i="8"/>
  <c r="C9148" i="8"/>
  <c r="C9147" i="8"/>
  <c r="C9146" i="8"/>
  <c r="C9145" i="8"/>
  <c r="C9144" i="8"/>
  <c r="C9143" i="8"/>
  <c r="C9142" i="8"/>
  <c r="C9141" i="8"/>
  <c r="C9140" i="8"/>
  <c r="C9139" i="8"/>
  <c r="C9138" i="8"/>
  <c r="C9137" i="8"/>
  <c r="C9136" i="8"/>
  <c r="C9135" i="8"/>
  <c r="C9134" i="8"/>
  <c r="C9133" i="8"/>
  <c r="C9132" i="8"/>
  <c r="C9131" i="8"/>
  <c r="C9130" i="8"/>
  <c r="C9129" i="8"/>
  <c r="C9128" i="8"/>
  <c r="C9127" i="8"/>
  <c r="C9126" i="8"/>
  <c r="C9125" i="8"/>
  <c r="C9124" i="8"/>
  <c r="C9123" i="8"/>
  <c r="C9122" i="8"/>
  <c r="C9121" i="8"/>
  <c r="C9120" i="8"/>
  <c r="C9119" i="8"/>
  <c r="C9118" i="8"/>
  <c r="C9117" i="8"/>
  <c r="C9116" i="8"/>
  <c r="C9115" i="8"/>
  <c r="C9114" i="8"/>
  <c r="C9113" i="8"/>
  <c r="C9112" i="8"/>
  <c r="C9111" i="8"/>
  <c r="C9110" i="8"/>
  <c r="C9109" i="8"/>
  <c r="C9108" i="8"/>
  <c r="C9107" i="8"/>
  <c r="C9106" i="8"/>
  <c r="C9105" i="8"/>
  <c r="C9104" i="8"/>
  <c r="C9103" i="8"/>
  <c r="C9102" i="8"/>
  <c r="C9101" i="8"/>
  <c r="C9100" i="8"/>
  <c r="C9099" i="8"/>
  <c r="C9098" i="8"/>
  <c r="C9097" i="8"/>
  <c r="C9096" i="8"/>
  <c r="C9095" i="8"/>
  <c r="C9094" i="8"/>
  <c r="C9093" i="8"/>
  <c r="C9092" i="8"/>
  <c r="C9091" i="8"/>
  <c r="C9090" i="8"/>
  <c r="C9089" i="8"/>
  <c r="C9088" i="8"/>
  <c r="C9087" i="8"/>
  <c r="C9086" i="8"/>
  <c r="C9085" i="8"/>
  <c r="C9084" i="8"/>
  <c r="C9083" i="8"/>
  <c r="C9082" i="8"/>
  <c r="C9081" i="8"/>
  <c r="C9080" i="8"/>
  <c r="C9079" i="8"/>
  <c r="C9078" i="8"/>
  <c r="C9077" i="8"/>
  <c r="C9076" i="8"/>
  <c r="C9075" i="8"/>
  <c r="C9074" i="8"/>
  <c r="C9073" i="8"/>
  <c r="C9072" i="8"/>
  <c r="C9071" i="8"/>
  <c r="C9070" i="8"/>
  <c r="C9069" i="8"/>
  <c r="C9068" i="8"/>
  <c r="C9067" i="8"/>
  <c r="C9066" i="8"/>
  <c r="C9065" i="8"/>
  <c r="C9064" i="8"/>
  <c r="C9063" i="8"/>
  <c r="C9062" i="8"/>
  <c r="C9061" i="8"/>
  <c r="C9060" i="8"/>
  <c r="C9059" i="8"/>
  <c r="C9058" i="8"/>
  <c r="C9057" i="8"/>
  <c r="C9056" i="8"/>
  <c r="C9055" i="8"/>
  <c r="C9054" i="8"/>
  <c r="C9053" i="8"/>
  <c r="C9052" i="8"/>
  <c r="C9051" i="8"/>
  <c r="C9050" i="8"/>
  <c r="C9049" i="8"/>
  <c r="C9048" i="8"/>
  <c r="C9047" i="8"/>
  <c r="C9046" i="8"/>
  <c r="C9045" i="8"/>
  <c r="C9044" i="8"/>
  <c r="C9043" i="8"/>
  <c r="C9042" i="8"/>
  <c r="C9041" i="8"/>
  <c r="C9040" i="8"/>
  <c r="C9039" i="8"/>
  <c r="C9038" i="8"/>
  <c r="C9037" i="8"/>
  <c r="C9036" i="8"/>
  <c r="C9035" i="8"/>
  <c r="C9034" i="8"/>
  <c r="C9033" i="8"/>
  <c r="C9032" i="8"/>
  <c r="C9031" i="8"/>
  <c r="C9030" i="8"/>
  <c r="C9029" i="8"/>
  <c r="C9028" i="8"/>
  <c r="C9027" i="8"/>
  <c r="C9026" i="8"/>
  <c r="C9025" i="8"/>
  <c r="C9024" i="8"/>
  <c r="C9023" i="8"/>
  <c r="C9022" i="8"/>
  <c r="C9021" i="8"/>
  <c r="C9020" i="8"/>
  <c r="C9019" i="8"/>
  <c r="C9018" i="8"/>
  <c r="C9017" i="8"/>
  <c r="C9016" i="8"/>
  <c r="C9015" i="8"/>
  <c r="C9014" i="8"/>
  <c r="C9013" i="8"/>
  <c r="C9012" i="8"/>
  <c r="C9011" i="8"/>
  <c r="C9010" i="8"/>
  <c r="C9009" i="8"/>
  <c r="C9008" i="8"/>
  <c r="C9007" i="8"/>
  <c r="C9006" i="8"/>
  <c r="C9005" i="8"/>
  <c r="C9004" i="8"/>
  <c r="C9003" i="8"/>
  <c r="C9002" i="8"/>
  <c r="C9001" i="8"/>
  <c r="C9000" i="8"/>
  <c r="C8999" i="8"/>
  <c r="C8998" i="8"/>
  <c r="C8997" i="8"/>
  <c r="C8996" i="8"/>
  <c r="C8995" i="8"/>
  <c r="C8994" i="8"/>
  <c r="C8993" i="8"/>
  <c r="C8992" i="8"/>
  <c r="C8991" i="8"/>
  <c r="C8990" i="8"/>
  <c r="C8989" i="8"/>
  <c r="C8988" i="8"/>
  <c r="C8987" i="8"/>
  <c r="C8986" i="8"/>
  <c r="C8985" i="8"/>
  <c r="C8984" i="8"/>
  <c r="C8983" i="8"/>
  <c r="C8982" i="8"/>
  <c r="C8981" i="8"/>
  <c r="C8980" i="8"/>
  <c r="C8979" i="8"/>
  <c r="C8978" i="8"/>
  <c r="C8977" i="8"/>
  <c r="C8976" i="8"/>
  <c r="C8975" i="8"/>
  <c r="C8974" i="8"/>
  <c r="C8973" i="8"/>
  <c r="C8972" i="8"/>
  <c r="C8971" i="8"/>
  <c r="C8970" i="8"/>
  <c r="C8969" i="8"/>
  <c r="C8968" i="8"/>
  <c r="C8967" i="8"/>
  <c r="C8966" i="8"/>
  <c r="C8965" i="8"/>
  <c r="C8964" i="8"/>
  <c r="C8963" i="8"/>
  <c r="C8962" i="8"/>
  <c r="C8961" i="8"/>
  <c r="C8960" i="8"/>
  <c r="C8959" i="8"/>
  <c r="C8958" i="8"/>
  <c r="C8957" i="8"/>
  <c r="C8956" i="8"/>
  <c r="C8955" i="8"/>
  <c r="C8954" i="8"/>
  <c r="C8953" i="8"/>
  <c r="C8952" i="8"/>
  <c r="C8951" i="8"/>
  <c r="C8950" i="8"/>
  <c r="C8949" i="8"/>
  <c r="C8948" i="8"/>
  <c r="C8947" i="8"/>
  <c r="C8946" i="8"/>
  <c r="C8945" i="8"/>
  <c r="C8944" i="8"/>
  <c r="C8943" i="8"/>
  <c r="C8942" i="8"/>
  <c r="C8941" i="8"/>
  <c r="C8940" i="8"/>
  <c r="C8939" i="8"/>
  <c r="C8938" i="8"/>
  <c r="C8937" i="8"/>
  <c r="C8936" i="8"/>
  <c r="C8935" i="8"/>
  <c r="C8934" i="8"/>
  <c r="C8933" i="8"/>
  <c r="C8932" i="8"/>
  <c r="C8931" i="8"/>
  <c r="C8930" i="8"/>
  <c r="C8929" i="8"/>
  <c r="C8928" i="8"/>
  <c r="C8927" i="8"/>
  <c r="C8926" i="8"/>
  <c r="C8925" i="8"/>
  <c r="C8924" i="8"/>
  <c r="C8923" i="8"/>
  <c r="C8922" i="8"/>
  <c r="C8921" i="8"/>
  <c r="C8920" i="8"/>
  <c r="C8919" i="8"/>
  <c r="C8918" i="8"/>
  <c r="C8917" i="8"/>
  <c r="C8916" i="8"/>
  <c r="C8915" i="8"/>
  <c r="C8914" i="8"/>
  <c r="C8913" i="8"/>
  <c r="C8912" i="8"/>
  <c r="C8911" i="8"/>
  <c r="C8910" i="8"/>
  <c r="C8909" i="8"/>
  <c r="C8908" i="8"/>
  <c r="C8907" i="8"/>
  <c r="C8906" i="8"/>
  <c r="C8905" i="8"/>
  <c r="C8904" i="8"/>
  <c r="C8903" i="8"/>
  <c r="C8902" i="8"/>
  <c r="C8901" i="8"/>
  <c r="C8900" i="8"/>
  <c r="C8899" i="8"/>
  <c r="C8898" i="8"/>
  <c r="C8897" i="8"/>
  <c r="C8896" i="8"/>
  <c r="C8895" i="8"/>
  <c r="C8894" i="8"/>
  <c r="C8893" i="8"/>
  <c r="C8892" i="8"/>
  <c r="C8891" i="8"/>
  <c r="C8890" i="8"/>
  <c r="C8889" i="8"/>
  <c r="C381" i="8"/>
  <c r="C380" i="8"/>
  <c r="C379" i="8"/>
  <c r="C378" i="8"/>
  <c r="C377" i="8"/>
  <c r="C376" i="8"/>
  <c r="C372" i="8"/>
  <c r="C371" i="8"/>
  <c r="C370" i="8"/>
  <c r="C369" i="8"/>
  <c r="C368" i="8"/>
  <c r="C358" i="8"/>
  <c r="C352" i="8"/>
  <c r="C351" i="8"/>
  <c r="C350" i="8"/>
  <c r="C349" i="8"/>
  <c r="C348" i="8"/>
  <c r="C347" i="8"/>
  <c r="C346" i="8"/>
  <c r="C345" i="8"/>
  <c r="C344" i="8"/>
  <c r="C343" i="8"/>
  <c r="C342" i="8"/>
  <c r="C341" i="8"/>
  <c r="C340" i="8"/>
  <c r="C339" i="8"/>
  <c r="C338" i="8"/>
  <c r="C337" i="8"/>
  <c r="C336" i="8"/>
  <c r="C335" i="8"/>
  <c r="C334" i="8"/>
  <c r="C333" i="8"/>
  <c r="C332" i="8"/>
  <c r="C331" i="8"/>
  <c r="C330" i="8"/>
  <c r="C329" i="8"/>
  <c r="C328" i="8"/>
  <c r="C323" i="8"/>
  <c r="C322" i="8"/>
  <c r="C321" i="8"/>
  <c r="C320" i="8"/>
  <c r="C319" i="8"/>
  <c r="C318" i="8"/>
  <c r="C317" i="8"/>
  <c r="C316" i="8"/>
  <c r="C315" i="8"/>
  <c r="C314" i="8"/>
  <c r="C313" i="8"/>
  <c r="C312" i="8"/>
  <c r="C311" i="8"/>
  <c r="C310" i="8"/>
  <c r="C309" i="8"/>
  <c r="C308" i="8"/>
  <c r="C307" i="8"/>
  <c r="C306" i="8"/>
  <c r="C305" i="8"/>
  <c r="C304" i="8"/>
  <c r="C303" i="8"/>
  <c r="C302" i="8"/>
  <c r="C301" i="8"/>
  <c r="C300" i="8"/>
  <c r="C299" i="8"/>
  <c r="C298" i="8"/>
  <c r="C297" i="8"/>
  <c r="C296" i="8"/>
  <c r="C295" i="8"/>
  <c r="C294" i="8"/>
  <c r="C293" i="8"/>
  <c r="C292" i="8"/>
  <c r="C291" i="8"/>
  <c r="C290" i="8"/>
  <c r="C289" i="8"/>
  <c r="C288" i="8"/>
  <c r="C287" i="8"/>
  <c r="C286" i="8"/>
  <c r="C285" i="8"/>
  <c r="C284" i="8"/>
  <c r="C282" i="8"/>
  <c r="C281" i="8"/>
  <c r="C280" i="8"/>
  <c r="C277" i="8"/>
  <c r="C276" i="8"/>
  <c r="C275" i="8"/>
  <c r="C274" i="8"/>
  <c r="C273" i="8"/>
  <c r="C272" i="8"/>
  <c r="C271" i="8"/>
  <c r="C270" i="8"/>
  <c r="C269" i="8"/>
  <c r="C268" i="8"/>
  <c r="C267" i="8"/>
  <c r="C266" i="8"/>
  <c r="C265" i="8"/>
  <c r="C264" i="8"/>
  <c r="C263" i="8"/>
  <c r="C262" i="8"/>
  <c r="C261" i="8"/>
  <c r="C260" i="8"/>
  <c r="C252" i="8"/>
  <c r="C251" i="8"/>
  <c r="C250" i="8"/>
  <c r="C246" i="8"/>
  <c r="C245" i="8"/>
  <c r="C244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2" i="8"/>
  <c r="C201" i="8"/>
  <c r="C200" i="8"/>
  <c r="C199" i="8"/>
  <c r="C198" i="8"/>
  <c r="C197" i="8"/>
  <c r="C196" i="8"/>
  <c r="C195" i="8"/>
  <c r="C194" i="8"/>
  <c r="C193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6" i="8"/>
  <c r="C145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3" i="8"/>
  <c r="C112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B5" i="5"/>
  <c r="S11" i="10" s="1"/>
  <c r="Q447" i="8" l="1"/>
  <c r="Q539" i="8"/>
  <c r="Q603" i="8"/>
  <c r="Q36" i="8"/>
  <c r="Q403" i="8"/>
  <c r="Q117" i="8"/>
  <c r="Q381" i="8"/>
  <c r="Q424" i="8"/>
  <c r="Q468" i="8"/>
  <c r="Q512" i="8"/>
  <c r="Q556" i="8"/>
  <c r="Q600" i="8"/>
  <c r="Q640" i="8"/>
  <c r="Q173" i="8"/>
  <c r="Q86" i="8"/>
  <c r="Q421" i="8"/>
  <c r="Q529" i="8"/>
  <c r="Q241" i="8"/>
  <c r="Q290" i="8"/>
  <c r="Q487" i="8"/>
  <c r="Q683" i="8"/>
  <c r="Q172" i="8"/>
  <c r="Q51" i="8"/>
  <c r="Q157" i="8"/>
  <c r="Q14" i="8"/>
  <c r="Q219" i="8"/>
  <c r="Q194" i="8"/>
  <c r="Q88" i="8"/>
  <c r="Q610" i="8"/>
  <c r="Q573" i="8"/>
  <c r="Q152" i="8"/>
  <c r="Q690" i="8"/>
  <c r="Q430" i="8"/>
  <c r="Q617" i="8"/>
  <c r="Q216" i="8"/>
  <c r="Q754" i="8"/>
  <c r="Q657" i="8"/>
  <c r="Q177" i="8"/>
  <c r="Q494" i="8"/>
  <c r="Q701" i="8"/>
  <c r="Q297" i="8"/>
  <c r="Q24" i="8"/>
  <c r="Q745" i="8"/>
  <c r="Q369" i="8"/>
  <c r="Q47" i="8"/>
  <c r="Q226" i="8"/>
  <c r="Q84" i="8"/>
  <c r="Q55" i="8"/>
  <c r="Q651" i="8"/>
  <c r="Q706" i="8"/>
  <c r="Q737" i="8"/>
  <c r="Q104" i="8"/>
  <c r="Q510" i="8"/>
  <c r="Q632" i="8"/>
  <c r="Q128" i="8"/>
  <c r="Q761" i="8"/>
  <c r="Q390" i="8"/>
  <c r="Q163" i="8"/>
  <c r="Q605" i="8"/>
  <c r="Q189" i="8"/>
  <c r="Q204" i="8"/>
  <c r="Q267" i="8"/>
  <c r="Q120" i="8"/>
  <c r="Q611" i="8"/>
  <c r="Q100" i="8"/>
  <c r="Q79" i="8"/>
  <c r="Q299" i="8"/>
  <c r="Q650" i="8"/>
  <c r="Q499" i="8"/>
  <c r="Q126" i="8"/>
  <c r="Q64" i="8"/>
  <c r="Q7" i="8"/>
  <c r="Q252" i="8"/>
  <c r="Q562" i="8"/>
  <c r="Q563" i="8"/>
  <c r="Q209" i="8"/>
  <c r="Q48" i="8"/>
  <c r="Q285" i="8"/>
  <c r="Q546" i="8"/>
  <c r="Q385" i="8"/>
  <c r="Q160" i="8"/>
  <c r="Q404" i="8"/>
  <c r="Q665" i="8"/>
  <c r="Q699" i="8"/>
  <c r="Q667" i="8"/>
  <c r="Q153" i="8"/>
  <c r="Q168" i="8"/>
  <c r="Q627" i="8"/>
  <c r="Q184" i="8"/>
  <c r="Q697" i="8"/>
  <c r="Q525" i="8"/>
  <c r="Q205" i="8"/>
  <c r="Q195" i="8"/>
  <c r="Q541" i="8"/>
  <c r="Q419" i="8"/>
  <c r="Q347" i="8"/>
  <c r="Q54" i="8"/>
  <c r="Q72" i="8"/>
  <c r="Q227" i="8"/>
  <c r="Q666" i="8"/>
  <c r="Q346" i="8"/>
  <c r="Q456" i="8"/>
  <c r="Q463" i="8"/>
  <c r="Q362" i="8"/>
  <c r="Q221" i="8"/>
  <c r="Q432" i="8"/>
  <c r="Q80" i="8"/>
  <c r="Q363" i="8"/>
  <c r="Q440" i="8"/>
  <c r="Q547" i="8"/>
  <c r="Q333" i="8"/>
  <c r="Q370" i="8"/>
  <c r="Q87" i="8"/>
  <c r="Q601" i="8"/>
  <c r="Q415" i="8"/>
  <c r="Q731" i="8"/>
  <c r="Q40" i="8"/>
  <c r="Q203" i="8"/>
  <c r="Q322" i="8"/>
  <c r="Q452" i="8"/>
  <c r="Q242" i="8"/>
  <c r="Q224" i="8"/>
  <c r="Q480" i="8"/>
  <c r="Q653" i="8"/>
  <c r="Q422" i="8"/>
  <c r="Q753" i="8"/>
  <c r="Q118" i="8"/>
  <c r="Q467" i="8"/>
  <c r="Q19" i="8"/>
  <c r="Q962" i="8"/>
  <c r="Q865" i="8"/>
  <c r="Q940" i="8"/>
  <c r="Q913" i="8"/>
  <c r="Q839" i="8"/>
  <c r="Q820" i="8"/>
  <c r="Q799" i="8"/>
  <c r="Q914" i="8"/>
  <c r="Q1003" i="8"/>
  <c r="Q972" i="8"/>
  <c r="Q831" i="8"/>
  <c r="Q874" i="8"/>
  <c r="Q841" i="8"/>
  <c r="Q881" i="8"/>
  <c r="Q848" i="8"/>
  <c r="Q423" i="8"/>
  <c r="Q273" i="8"/>
  <c r="Q713" i="8"/>
  <c r="Q576" i="8"/>
  <c r="Q405" i="8"/>
  <c r="Q408" i="8"/>
  <c r="Q464" i="8"/>
  <c r="Q669" i="8"/>
  <c r="Q561" i="8"/>
  <c r="Q233" i="8"/>
  <c r="Q451" i="8"/>
  <c r="Q94" i="8"/>
  <c r="Q971" i="8"/>
  <c r="Q942" i="8"/>
  <c r="Q861" i="8"/>
  <c r="Q877" i="8"/>
  <c r="Q974" i="8"/>
  <c r="Q930" i="8"/>
  <c r="Q193" i="8"/>
  <c r="Q448" i="8"/>
  <c r="Q321" i="8"/>
  <c r="Q511" i="8"/>
  <c r="Q485" i="8"/>
  <c r="Q438" i="8"/>
  <c r="Q435" i="8"/>
  <c r="Q722" i="8"/>
  <c r="Q620" i="8"/>
  <c r="Q345" i="8"/>
  <c r="Q569" i="8"/>
  <c r="Q730" i="8"/>
  <c r="Q531" i="8"/>
  <c r="Q642" i="8"/>
  <c r="Q69" i="8"/>
  <c r="Q136" i="8"/>
  <c r="Q236" i="8"/>
  <c r="Q462" i="8"/>
  <c r="Q329" i="8"/>
  <c r="Q503" i="8"/>
  <c r="Q579" i="8"/>
  <c r="Q211" i="8"/>
  <c r="Q16" i="8"/>
  <c r="Q416" i="8"/>
  <c r="Q144" i="8"/>
  <c r="Q52" i="8"/>
  <c r="Q681" i="8"/>
  <c r="Q608" i="8"/>
  <c r="Q330" i="8"/>
  <c r="Q283" i="8"/>
  <c r="Q483" i="8"/>
  <c r="Q495" i="8"/>
  <c r="Q479" i="8"/>
  <c r="Q765" i="8"/>
  <c r="Q67" i="8"/>
  <c r="Q406" i="8"/>
  <c r="Q119" i="8"/>
  <c r="Q439" i="8"/>
  <c r="Q353" i="8"/>
  <c r="Q187" i="8"/>
  <c r="Q545" i="8"/>
  <c r="Q454" i="8"/>
  <c r="Q484" i="8"/>
  <c r="Q762" i="8"/>
  <c r="Q337" i="8"/>
  <c r="Q588" i="8"/>
  <c r="Q22" i="8"/>
  <c r="Q836" i="8"/>
  <c r="Q910" i="8"/>
  <c r="Q837" i="8"/>
  <c r="Q793" i="8"/>
  <c r="Q860" i="8"/>
  <c r="Q926" i="8"/>
  <c r="Q804" i="8"/>
  <c r="Q807" i="8"/>
  <c r="Q822" i="8"/>
  <c r="Q789" i="8"/>
  <c r="Q868" i="8"/>
  <c r="Q988" i="8"/>
  <c r="Q897" i="8"/>
  <c r="Q817" i="8"/>
  <c r="Q915" i="8"/>
  <c r="Q824" i="8"/>
  <c r="Q102" i="8"/>
  <c r="Q715" i="8"/>
  <c r="Q20" i="8"/>
  <c r="Q698" i="8"/>
  <c r="Q399" i="8"/>
  <c r="Q141" i="8"/>
  <c r="Q524" i="8"/>
  <c r="Q178" i="8"/>
  <c r="Q436" i="8"/>
  <c r="Q185" i="8"/>
  <c r="Q115" i="8"/>
  <c r="Q317" i="8"/>
  <c r="Q147" i="8"/>
  <c r="Q315" i="8"/>
  <c r="Q568" i="8"/>
  <c r="Q131" i="8"/>
  <c r="Q774" i="8"/>
  <c r="Q931" i="8"/>
  <c r="Q852" i="8"/>
  <c r="Q987" i="8"/>
  <c r="Q776" i="8"/>
  <c r="Q520" i="8"/>
  <c r="Q56" i="8"/>
  <c r="Q145" i="8"/>
  <c r="Q530" i="8"/>
  <c r="Q682" i="8"/>
  <c r="Q557" i="8"/>
  <c r="Q156" i="8"/>
  <c r="Q365" i="8"/>
  <c r="Q537" i="8"/>
  <c r="Q217" i="8"/>
  <c r="Q552" i="8"/>
  <c r="Q717" i="8"/>
  <c r="Q636" i="8"/>
  <c r="Q584" i="8"/>
  <c r="Q162" i="8"/>
  <c r="Q200" i="8"/>
  <c r="Q446" i="8"/>
  <c r="Q733" i="8"/>
  <c r="Q201" i="8"/>
  <c r="Q577" i="8"/>
  <c r="Q641" i="8"/>
  <c r="Q637" i="8"/>
  <c r="Q70" i="8"/>
  <c r="Q38" i="8"/>
  <c r="Q208" i="8"/>
  <c r="Q116" i="8"/>
  <c r="Q674" i="8"/>
  <c r="Q746" i="8"/>
  <c r="Q313" i="8"/>
  <c r="Q392" i="8"/>
  <c r="Q391" i="8"/>
  <c r="Q604" i="8"/>
  <c r="Q595" i="8"/>
  <c r="Q110" i="8"/>
  <c r="Q619" i="8"/>
  <c r="Q624" i="8"/>
  <c r="Q248" i="8"/>
  <c r="Q377" i="8"/>
  <c r="Q225" i="8"/>
  <c r="Q251" i="8"/>
  <c r="Q388" i="8"/>
  <c r="Q528" i="8"/>
  <c r="Q544" i="8"/>
  <c r="Q770" i="8"/>
  <c r="Q232" i="8"/>
  <c r="Q763" i="8"/>
  <c r="Q905" i="8"/>
  <c r="Q840" i="8"/>
  <c r="Q900" i="8"/>
  <c r="Q806" i="8"/>
  <c r="Q866" i="8"/>
  <c r="Q1002" i="8"/>
  <c r="Q832" i="8"/>
  <c r="Q873" i="8"/>
  <c r="Q784" i="8"/>
  <c r="Q883" i="8"/>
  <c r="Q925" i="8"/>
  <c r="Q890" i="8"/>
  <c r="Q862" i="8"/>
  <c r="Q801" i="8"/>
  <c r="Q685" i="8"/>
  <c r="Q8" i="8"/>
  <c r="Q269" i="8"/>
  <c r="Q714" i="8"/>
  <c r="Q729" i="8"/>
  <c r="Q478" i="8"/>
  <c r="Q502" i="8"/>
  <c r="Q274" i="8"/>
  <c r="Q470" i="8"/>
  <c r="Q635" i="8"/>
  <c r="Q571" i="8"/>
  <c r="Q31" i="8"/>
  <c r="Q589" i="8"/>
  <c r="Q78" i="8"/>
  <c r="Q924" i="8"/>
  <c r="Q1010" i="8"/>
  <c r="Q908" i="8"/>
  <c r="Q867" i="8"/>
  <c r="Q62" i="8"/>
  <c r="Q289" i="8"/>
  <c r="Q5" i="8"/>
  <c r="Q46" i="8"/>
  <c r="Q378" i="8"/>
  <c r="Q112" i="8"/>
  <c r="Q30" i="8"/>
  <c r="Q515" i="8"/>
  <c r="Q256" i="8"/>
  <c r="Q540" i="8"/>
  <c r="Q354" i="8"/>
  <c r="Q176" i="8"/>
  <c r="Q83" i="8"/>
  <c r="Q361" i="8"/>
  <c r="Q705" i="8"/>
  <c r="Q23" i="8"/>
  <c r="Q35" i="8"/>
  <c r="Q625" i="8"/>
  <c r="Q747" i="8"/>
  <c r="Q414" i="8"/>
  <c r="Q111" i="8"/>
  <c r="Q249" i="8"/>
  <c r="Q592" i="8"/>
  <c r="Q192" i="8"/>
  <c r="Q257" i="8"/>
  <c r="Q171" i="8"/>
  <c r="Q437" i="8"/>
  <c r="Q521" i="8"/>
  <c r="Q738" i="8"/>
  <c r="Q4" i="8"/>
  <c r="Q37" i="8"/>
  <c r="Q243" i="8"/>
  <c r="Q689" i="8"/>
  <c r="Q560" i="8"/>
  <c r="Q169" i="8"/>
  <c r="Q431" i="8"/>
  <c r="Q593" i="8"/>
  <c r="Q407" i="8"/>
  <c r="Q127" i="8"/>
  <c r="Q32" i="8"/>
  <c r="Q68" i="8"/>
  <c r="Q553" i="8"/>
  <c r="Q501" i="8"/>
  <c r="Q420" i="8"/>
  <c r="Q298" i="8"/>
  <c r="Q673" i="8"/>
  <c r="Q282" i="8"/>
  <c r="Q929" i="8"/>
  <c r="Q955" i="8"/>
  <c r="Q893" i="8"/>
  <c r="Q990" i="8"/>
  <c r="Q825" i="8"/>
  <c r="Q956" i="8"/>
  <c r="Q785" i="8"/>
  <c r="Q878" i="8"/>
  <c r="Q882" i="8"/>
  <c r="Q932" i="8"/>
  <c r="Q889" i="8"/>
  <c r="Q783" i="8"/>
  <c r="Q894" i="8"/>
  <c r="Q916" i="8"/>
  <c r="Q899" i="8"/>
  <c r="Q139" i="8"/>
  <c r="Q101" i="8"/>
  <c r="Q389" i="8"/>
  <c r="Q398" i="8"/>
  <c r="Q616" i="8"/>
  <c r="Q39" i="8"/>
  <c r="Q331" i="8"/>
  <c r="Q220" i="8"/>
  <c r="Q85" i="8"/>
  <c r="Q649" i="8"/>
  <c r="Q71" i="8"/>
  <c r="Q99" i="8"/>
  <c r="Q469" i="8"/>
  <c r="Q349" i="8"/>
  <c r="Q259" i="8"/>
  <c r="Q240" i="8"/>
  <c r="Q305" i="8"/>
  <c r="Q504" i="8"/>
  <c r="Q471" i="8"/>
  <c r="Q15" i="8"/>
  <c r="Q235" i="8"/>
  <c r="Q488" i="8"/>
  <c r="Q585" i="8"/>
  <c r="Q721" i="8"/>
  <c r="Q161" i="8"/>
  <c r="Q258" i="8"/>
  <c r="Q188" i="8"/>
  <c r="Q496" i="8"/>
  <c r="Q103" i="8"/>
  <c r="Q472" i="8"/>
  <c r="Q314" i="8"/>
  <c r="Q306" i="8"/>
  <c r="Q643" i="8"/>
  <c r="Q633" i="8"/>
  <c r="Q995" i="8"/>
  <c r="Q815" i="8"/>
  <c r="Q909" i="8"/>
  <c r="Q994" i="8"/>
  <c r="Q816" i="8"/>
  <c r="Q775" i="8"/>
  <c r="Q237" i="8"/>
  <c r="Q658" i="8"/>
  <c r="Q95" i="8"/>
  <c r="Q265" i="8"/>
  <c r="Q1004" i="8"/>
  <c r="Q809" i="8"/>
  <c r="Q266" i="8"/>
  <c r="Q808" i="8"/>
  <c r="Q947" i="8"/>
  <c r="Q1011" i="8"/>
  <c r="Q500" i="8"/>
  <c r="Q858" i="8"/>
  <c r="Q876" i="8"/>
  <c r="Q453" i="8"/>
  <c r="Q536" i="8"/>
  <c r="Q777" i="8"/>
  <c r="Q210" i="8"/>
  <c r="Q555" i="8"/>
  <c r="Q6" i="8"/>
  <c r="Q155" i="8"/>
  <c r="Q572" i="8"/>
  <c r="Q253" i="8"/>
  <c r="Q792" i="8"/>
  <c r="Q847" i="8"/>
  <c r="Q805" i="8"/>
  <c r="Q922" i="8"/>
  <c r="Q963" i="8"/>
  <c r="Q21" i="8"/>
  <c r="Q626" i="8"/>
  <c r="Q1006" i="8"/>
  <c r="Q954" i="8"/>
  <c r="Q892" i="8"/>
  <c r="Q281" i="8"/>
  <c r="Q946" i="8"/>
  <c r="Q386" i="8"/>
  <c r="Q140" i="8"/>
  <c r="Q906" i="8"/>
  <c r="Q769" i="8"/>
  <c r="Q884" i="8"/>
  <c r="Q773" i="8"/>
  <c r="Q486" i="8"/>
  <c r="Q53" i="8"/>
  <c r="Q338" i="8"/>
  <c r="Q96" i="8"/>
  <c r="Q578" i="8"/>
  <c r="Q137" i="8"/>
  <c r="Q790" i="8"/>
  <c r="Q921" i="8"/>
  <c r="Q857" i="8"/>
  <c r="Q958" i="8"/>
  <c r="Q849" i="8"/>
  <c r="Q833" i="8"/>
  <c r="Q986" i="8"/>
  <c r="Q146" i="8"/>
  <c r="Q523" i="8"/>
  <c r="Q400" i="8"/>
  <c r="Q838" i="8"/>
  <c r="Q979" i="8"/>
  <c r="Q749" i="8"/>
  <c r="Q898" i="8"/>
  <c r="Q939" i="8"/>
  <c r="Q821" i="8"/>
  <c r="Q594" i="8"/>
  <c r="Q978" i="8"/>
  <c r="Q970" i="8"/>
  <c r="Q63" i="8"/>
  <c r="Q179" i="8"/>
  <c r="Q587" i="8"/>
  <c r="Q379" i="8"/>
  <c r="Q301" i="8"/>
  <c r="Q788" i="8"/>
  <c r="Q791" i="8"/>
  <c r="Q800" i="8"/>
  <c r="Q938" i="8"/>
  <c r="Q455" i="8"/>
  <c r="Q621" i="8"/>
  <c r="Q609" i="8"/>
  <c r="Q823" i="8"/>
  <c r="S269" i="6"/>
  <c r="S253" i="6"/>
  <c r="S126" i="6"/>
  <c r="S121" i="6"/>
  <c r="S303" i="6"/>
  <c r="S313" i="6"/>
  <c r="S250" i="6"/>
  <c r="S134" i="6"/>
  <c r="S256" i="6"/>
  <c r="S267" i="6"/>
  <c r="S124" i="6"/>
  <c r="S252" i="6"/>
  <c r="S251" i="6"/>
  <c r="S326" i="6"/>
  <c r="S282" i="6"/>
  <c r="S288" i="6"/>
  <c r="S319" i="6"/>
  <c r="S292" i="6"/>
  <c r="P11" i="10"/>
  <c r="S128" i="6"/>
  <c r="S129" i="6"/>
  <c r="S260" i="6"/>
  <c r="S262" i="6"/>
  <c r="S284" i="6"/>
  <c r="S298" i="6"/>
  <c r="S307" i="6"/>
  <c r="S342" i="6"/>
  <c r="I360" i="6"/>
  <c r="K360" i="6"/>
  <c r="J360" i="6"/>
  <c r="S340" i="6"/>
  <c r="S371" i="6"/>
  <c r="S341" i="6"/>
  <c r="S375" i="6"/>
  <c r="S379" i="6"/>
  <c r="S390" i="6"/>
  <c r="S383" i="6"/>
  <c r="Q11" i="10"/>
  <c r="O11" i="10"/>
  <c r="N11" i="10"/>
  <c r="S130" i="6"/>
  <c r="S264" i="6"/>
  <c r="S287" i="6"/>
  <c r="I305" i="6"/>
  <c r="K305" i="6"/>
  <c r="J305" i="6"/>
  <c r="I299" i="6"/>
  <c r="J299" i="6"/>
  <c r="K299" i="6"/>
  <c r="S293" i="6"/>
  <c r="S330" i="6"/>
  <c r="S301" i="6"/>
  <c r="S325" i="6"/>
  <c r="I338" i="6"/>
  <c r="K338" i="6"/>
  <c r="J338" i="6"/>
  <c r="K339" i="6"/>
  <c r="J339" i="6"/>
  <c r="I339" i="6"/>
  <c r="S332" i="6"/>
  <c r="S351" i="6"/>
  <c r="S377" i="6"/>
  <c r="S359" i="6"/>
  <c r="S387" i="6"/>
  <c r="S378" i="6"/>
  <c r="S362" i="6"/>
  <c r="S380" i="6"/>
  <c r="S353" i="6"/>
  <c r="AD7" i="7"/>
  <c r="AD100" i="7"/>
  <c r="AD92" i="7"/>
  <c r="AD84" i="7"/>
  <c r="AD76" i="7"/>
  <c r="AD68" i="7"/>
  <c r="AD60" i="7"/>
  <c r="AD52" i="7"/>
  <c r="AD99" i="7"/>
  <c r="AD91" i="7"/>
  <c r="AD83" i="7"/>
  <c r="AD75" i="7"/>
  <c r="AD67" i="7"/>
  <c r="AD59" i="7"/>
  <c r="AD51" i="7"/>
  <c r="AD96" i="7"/>
  <c r="AD88" i="7"/>
  <c r="AD80" i="7"/>
  <c r="AD72" i="7"/>
  <c r="AD64" i="7"/>
  <c r="AD56" i="7"/>
  <c r="AD48" i="7"/>
  <c r="AD95" i="7"/>
  <c r="AD87" i="7"/>
  <c r="AD79" i="7"/>
  <c r="AD71" i="7"/>
  <c r="AD63" i="7"/>
  <c r="AD55" i="7"/>
  <c r="AD90" i="7"/>
  <c r="AD74" i="7"/>
  <c r="AD58" i="7"/>
  <c r="AD45" i="7"/>
  <c r="AD37" i="7"/>
  <c r="AD29" i="7"/>
  <c r="AD21" i="7"/>
  <c r="AD13" i="7"/>
  <c r="AD89" i="7"/>
  <c r="AD73" i="7"/>
  <c r="AD57" i="7"/>
  <c r="AD44" i="7"/>
  <c r="AD36" i="7"/>
  <c r="AD28" i="7"/>
  <c r="AD20" i="7"/>
  <c r="AD12" i="7"/>
  <c r="AD102" i="7"/>
  <c r="AD86" i="7"/>
  <c r="AD70" i="7"/>
  <c r="AD54" i="7"/>
  <c r="AD43" i="7"/>
  <c r="AD35" i="7"/>
  <c r="AD27" i="7"/>
  <c r="AD19" i="7"/>
  <c r="AD11" i="7"/>
  <c r="AD101" i="7"/>
  <c r="AD85" i="7"/>
  <c r="AD69" i="7"/>
  <c r="AD53" i="7"/>
  <c r="AD42" i="7"/>
  <c r="AD34" i="7"/>
  <c r="AD26" i="7"/>
  <c r="AD18" i="7"/>
  <c r="AD10" i="7"/>
  <c r="AD98" i="7"/>
  <c r="AD82" i="7"/>
  <c r="AD66" i="7"/>
  <c r="AD50" i="7"/>
  <c r="AD41" i="7"/>
  <c r="AD33" i="7"/>
  <c r="AD25" i="7"/>
  <c r="AD17" i="7"/>
  <c r="AD9" i="7"/>
  <c r="AD97" i="7"/>
  <c r="AD81" i="7"/>
  <c r="AD65" i="7"/>
  <c r="AD49" i="7"/>
  <c r="AD40" i="7"/>
  <c r="AD32" i="7"/>
  <c r="AD24" i="7"/>
  <c r="AD16" i="7"/>
  <c r="AD8" i="7"/>
  <c r="AD94" i="7"/>
  <c r="AD78" i="7"/>
  <c r="AD62" i="7"/>
  <c r="AD47" i="7"/>
  <c r="AD39" i="7"/>
  <c r="AD31" i="7"/>
  <c r="AD23" i="7"/>
  <c r="AD15" i="7"/>
  <c r="AD93" i="7"/>
  <c r="AD77" i="7"/>
  <c r="AD61" i="7"/>
  <c r="AD46" i="7"/>
  <c r="AD38" i="7"/>
  <c r="AD30" i="7"/>
  <c r="AD22" i="7"/>
  <c r="AD14" i="7"/>
  <c r="AC7" i="7"/>
  <c r="S122" i="6"/>
  <c r="J282" i="6"/>
  <c r="I282" i="6"/>
  <c r="K282" i="6"/>
  <c r="S263" i="6"/>
  <c r="S131" i="6"/>
  <c r="S247" i="6"/>
  <c r="S120" i="6"/>
  <c r="S280" i="6"/>
  <c r="I319" i="6"/>
  <c r="K319" i="6"/>
  <c r="J319" i="6"/>
  <c r="S302" i="6"/>
  <c r="S296" i="6"/>
  <c r="S327" i="6"/>
  <c r="S321" i="6"/>
  <c r="S334" i="6"/>
  <c r="S345" i="6"/>
  <c r="S343" i="6"/>
  <c r="S363" i="6"/>
  <c r="S365" i="6"/>
  <c r="S385" i="6"/>
  <c r="S8" i="10"/>
  <c r="K126" i="6"/>
  <c r="I126" i="6"/>
  <c r="J126" i="6"/>
  <c r="S248" i="6"/>
  <c r="S278" i="6"/>
  <c r="S291" i="6"/>
  <c r="J303" i="6"/>
  <c r="K303" i="6"/>
  <c r="I303" i="6"/>
  <c r="I313" i="6"/>
  <c r="K313" i="6"/>
  <c r="J313" i="6"/>
  <c r="S310" i="6"/>
  <c r="S318" i="6"/>
  <c r="S331" i="6"/>
  <c r="S357" i="6"/>
  <c r="S372" i="6"/>
  <c r="S356" i="6"/>
  <c r="S374" i="6"/>
  <c r="M15" i="7"/>
  <c r="N9" i="7"/>
  <c r="N13" i="7"/>
  <c r="R13" i="7"/>
  <c r="Q64" i="7"/>
  <c r="M7" i="7"/>
  <c r="N12" i="7"/>
  <c r="R12" i="7"/>
  <c r="O10" i="7"/>
  <c r="S10" i="7"/>
  <c r="N14" i="7"/>
  <c r="R14" i="7"/>
  <c r="N48" i="7"/>
  <c r="R48" i="7"/>
  <c r="R61" i="7"/>
  <c r="N7" i="7"/>
  <c r="M8" i="7"/>
  <c r="M47" i="7"/>
  <c r="M82" i="7"/>
  <c r="O13" i="7"/>
  <c r="S13" i="7"/>
  <c r="O11" i="7"/>
  <c r="S11" i="7"/>
  <c r="O43" i="7"/>
  <c r="S43" i="7"/>
  <c r="O31" i="7"/>
  <c r="N8" i="7"/>
  <c r="N47" i="7"/>
  <c r="N82" i="7"/>
  <c r="O12" i="7"/>
  <c r="S12" i="7"/>
  <c r="O14" i="7"/>
  <c r="S14" i="7"/>
  <c r="O48" i="7"/>
  <c r="S48" i="7"/>
  <c r="P32" i="7"/>
  <c r="O82" i="7"/>
  <c r="P13" i="7"/>
  <c r="Q27" i="7"/>
  <c r="P47" i="7"/>
  <c r="P82" i="7"/>
  <c r="P12" i="7"/>
  <c r="M10" i="7"/>
  <c r="Q10" i="7"/>
  <c r="P14" i="7"/>
  <c r="P48" i="7"/>
  <c r="R65" i="7"/>
  <c r="S79" i="7"/>
  <c r="O80" i="7"/>
  <c r="Q47" i="7"/>
  <c r="Q82" i="7"/>
  <c r="M9" i="7"/>
  <c r="M13" i="7"/>
  <c r="Q13" i="7"/>
  <c r="M11" i="7"/>
  <c r="Q11" i="7"/>
  <c r="M43" i="7"/>
  <c r="Q43" i="7"/>
  <c r="P31" i="7"/>
  <c r="M33" i="7"/>
  <c r="S83" i="7"/>
  <c r="R82" i="7"/>
  <c r="M12" i="7"/>
  <c r="Q12" i="7"/>
  <c r="N10" i="7"/>
  <c r="M14" i="7"/>
  <c r="Q14" i="7"/>
  <c r="M48" i="7"/>
  <c r="Q48" i="7"/>
  <c r="P64" i="7"/>
  <c r="P28" i="7"/>
  <c r="O25" i="7"/>
  <c r="P92" i="7"/>
  <c r="O91" i="7"/>
  <c r="Q25" i="7"/>
  <c r="M67" i="7"/>
  <c r="O94" i="7"/>
  <c r="N63" i="7"/>
  <c r="N30" i="7"/>
  <c r="Q63" i="7"/>
  <c r="M65" i="7"/>
  <c r="O27" i="7"/>
  <c r="S68" i="7"/>
  <c r="M93" i="7"/>
  <c r="S33" i="7"/>
  <c r="N64" i="7"/>
  <c r="M32" i="7"/>
  <c r="O29" i="7"/>
  <c r="N25" i="7"/>
  <c r="R25" i="7"/>
  <c r="M94" i="7"/>
  <c r="R68" i="7"/>
  <c r="Q62" i="7"/>
  <c r="R27" i="7"/>
  <c r="R62" i="7"/>
  <c r="P91" i="7"/>
  <c r="S91" i="7"/>
  <c r="M66" i="7"/>
  <c r="S94" i="7"/>
  <c r="S26" i="7"/>
  <c r="S31" i="7"/>
  <c r="S61" i="7"/>
  <c r="Q66" i="7"/>
  <c r="Q91" i="7"/>
  <c r="S64" i="7"/>
  <c r="N33" i="7"/>
  <c r="N95" i="7"/>
  <c r="N92" i="7"/>
  <c r="P25" i="7"/>
  <c r="O32" i="7"/>
  <c r="M30" i="7"/>
  <c r="M92" i="7"/>
  <c r="P96" i="7"/>
  <c r="P66" i="7"/>
  <c r="Q26" i="7"/>
  <c r="O28" i="7"/>
  <c r="P62" i="7"/>
  <c r="R92" i="7"/>
  <c r="O66" i="7"/>
  <c r="P65" i="7"/>
  <c r="Q28" i="7"/>
  <c r="O30" i="7"/>
  <c r="N91" i="7"/>
  <c r="M27" i="7"/>
  <c r="N96" i="7"/>
  <c r="R26" i="7"/>
  <c r="R66" i="7"/>
  <c r="P29" i="7"/>
  <c r="S62" i="7"/>
  <c r="N29" i="7"/>
  <c r="M91" i="7"/>
  <c r="S28" i="7"/>
  <c r="P30" i="7"/>
  <c r="N27" i="7"/>
  <c r="Q92" i="7"/>
  <c r="S66" i="7"/>
  <c r="R32" i="7"/>
  <c r="P27" i="7"/>
  <c r="Q33" i="7"/>
  <c r="N65" i="7"/>
  <c r="R33" i="7"/>
  <c r="S27" i="7"/>
  <c r="M96" i="7"/>
  <c r="S25" i="7"/>
  <c r="R95" i="7"/>
  <c r="R96" i="7"/>
  <c r="P69" i="7"/>
  <c r="R28" i="7"/>
  <c r="R91" i="7"/>
  <c r="R64" i="7"/>
  <c r="O95" i="7"/>
  <c r="M62" i="7"/>
  <c r="N62" i="7"/>
  <c r="Q32" i="7"/>
  <c r="R67" i="7"/>
  <c r="N32" i="7"/>
  <c r="Q65" i="7"/>
  <c r="N66" i="7"/>
  <c r="O63" i="7"/>
  <c r="S92" i="7"/>
  <c r="O92" i="7"/>
  <c r="N69" i="7"/>
  <c r="N67" i="7"/>
  <c r="S32" i="7"/>
  <c r="M25" i="7"/>
  <c r="R31" i="7"/>
  <c r="M69" i="7"/>
  <c r="P95" i="7"/>
  <c r="Q67" i="7"/>
  <c r="Q94" i="7"/>
  <c r="O65" i="7"/>
  <c r="O69" i="7"/>
  <c r="O67" i="7"/>
  <c r="M63" i="7"/>
  <c r="Q31" i="7"/>
  <c r="O62" i="7"/>
  <c r="P67" i="7"/>
  <c r="M29" i="7"/>
  <c r="O96" i="7"/>
  <c r="Q96" i="7"/>
  <c r="N93" i="7"/>
  <c r="Q69" i="7"/>
  <c r="P63" i="7"/>
  <c r="O93" i="7"/>
  <c r="S96" i="7"/>
  <c r="R9" i="7"/>
  <c r="P11" i="7"/>
  <c r="N46" i="7"/>
  <c r="O84" i="7"/>
  <c r="N50" i="7"/>
  <c r="M50" i="7"/>
  <c r="P7" i="7"/>
  <c r="M68" i="7"/>
  <c r="P93" i="7"/>
  <c r="S8" i="7"/>
  <c r="O50" i="7"/>
  <c r="S46" i="7"/>
  <c r="S51" i="7"/>
  <c r="P26" i="7"/>
  <c r="N44" i="7"/>
  <c r="P84" i="7"/>
  <c r="P43" i="7"/>
  <c r="N83" i="7"/>
  <c r="S7" i="7"/>
  <c r="M49" i="7"/>
  <c r="R80" i="7"/>
  <c r="O47" i="7"/>
  <c r="R10" i="7"/>
  <c r="P46" i="7"/>
  <c r="R49" i="7"/>
  <c r="Q84" i="7"/>
  <c r="R7" i="7"/>
  <c r="Q30" i="7"/>
  <c r="S29" i="7"/>
  <c r="N31" i="7"/>
  <c r="P68" i="7"/>
  <c r="S69" i="7"/>
  <c r="N68" i="7"/>
  <c r="S80" i="7"/>
  <c r="R44" i="7"/>
  <c r="Q44" i="7"/>
  <c r="N43" i="7"/>
  <c r="R50" i="7"/>
  <c r="M80" i="7"/>
  <c r="R29" i="7"/>
  <c r="M64" i="7"/>
  <c r="O49" i="7"/>
  <c r="N45" i="7"/>
  <c r="R15" i="7"/>
  <c r="S45" i="7"/>
  <c r="P81" i="7"/>
  <c r="P49" i="7"/>
  <c r="R93" i="7"/>
  <c r="O33" i="7"/>
  <c r="P50" i="7"/>
  <c r="R47" i="7"/>
  <c r="N49" i="7"/>
  <c r="R79" i="7"/>
  <c r="Q79" i="7"/>
  <c r="Q80" i="7"/>
  <c r="R11" i="7"/>
  <c r="P45" i="7"/>
  <c r="R84" i="7"/>
  <c r="M46" i="7"/>
  <c r="Q50" i="7"/>
  <c r="S47" i="7"/>
  <c r="R63" i="7"/>
  <c r="P94" i="7"/>
  <c r="N94" i="7"/>
  <c r="S95" i="7"/>
  <c r="S30" i="7"/>
  <c r="M26" i="7"/>
  <c r="S82" i="7"/>
  <c r="P79" i="7"/>
  <c r="P83" i="7"/>
  <c r="M95" i="7"/>
  <c r="S63" i="7"/>
  <c r="S44" i="7"/>
  <c r="P44" i="7"/>
  <c r="O79" i="7"/>
  <c r="N80" i="7"/>
  <c r="R94" i="7"/>
  <c r="Q29" i="7"/>
  <c r="O83" i="7"/>
  <c r="S84" i="7"/>
  <c r="N15" i="7"/>
  <c r="O45" i="7"/>
  <c r="P80" i="7"/>
  <c r="Q46" i="7"/>
  <c r="S65" i="7"/>
  <c r="Q15" i="7"/>
  <c r="P9" i="7"/>
  <c r="O9" i="7"/>
  <c r="R43" i="7"/>
  <c r="Q83" i="7"/>
  <c r="Q95" i="7"/>
  <c r="R69" i="7"/>
  <c r="P10" i="7"/>
  <c r="M51" i="7"/>
  <c r="Q9" i="7"/>
  <c r="R45" i="7"/>
  <c r="Q8" i="7"/>
  <c r="N51" i="7"/>
  <c r="P8" i="7"/>
  <c r="O81" i="7"/>
  <c r="O8" i="7"/>
  <c r="O15" i="7"/>
  <c r="O44" i="7"/>
  <c r="Q49" i="7"/>
  <c r="M79" i="7"/>
  <c r="M45" i="7"/>
  <c r="M31" i="7"/>
  <c r="M28" i="7"/>
  <c r="P33" i="7"/>
  <c r="N61" i="7"/>
  <c r="Q61" i="7"/>
  <c r="R81" i="7"/>
  <c r="S50" i="7"/>
  <c r="S9" i="7"/>
  <c r="M61" i="7"/>
  <c r="M83" i="7"/>
  <c r="R83" i="7"/>
  <c r="Q81" i="7"/>
  <c r="O68" i="7"/>
  <c r="Q68" i="7"/>
  <c r="Q51" i="7"/>
  <c r="R8" i="7"/>
  <c r="N81" i="7"/>
  <c r="N84" i="7"/>
  <c r="R51" i="7"/>
  <c r="M84" i="7"/>
  <c r="S81" i="7"/>
  <c r="S15" i="7"/>
  <c r="Q7" i="7"/>
  <c r="P15" i="7"/>
  <c r="M44" i="7"/>
  <c r="Q45" i="7"/>
  <c r="R30" i="7"/>
  <c r="S93" i="7"/>
  <c r="O64" i="7"/>
  <c r="O61" i="7"/>
  <c r="N28" i="7"/>
  <c r="Q93" i="7"/>
  <c r="O46" i="7"/>
  <c r="O51" i="7"/>
  <c r="N79" i="7"/>
  <c r="M81" i="7"/>
  <c r="N26" i="7"/>
  <c r="O26" i="7"/>
  <c r="R46" i="7"/>
  <c r="O7" i="7"/>
  <c r="N11" i="7"/>
  <c r="S49" i="7"/>
  <c r="P51" i="7"/>
  <c r="S67" i="7"/>
  <c r="P61" i="7"/>
  <c r="J132" i="6"/>
  <c r="I132" i="6"/>
  <c r="K132" i="6"/>
  <c r="J253" i="6"/>
  <c r="I253" i="6"/>
  <c r="K253" i="6"/>
  <c r="I274" i="6"/>
  <c r="K274" i="6"/>
  <c r="J274" i="6"/>
  <c r="S123" i="6"/>
  <c r="S271" i="6"/>
  <c r="S312" i="6"/>
  <c r="S276" i="6"/>
  <c r="S297" i="6"/>
  <c r="S295" i="6"/>
  <c r="S304" i="6"/>
  <c r="S335" i="6"/>
  <c r="S348" i="6"/>
  <c r="S368" i="6"/>
  <c r="S9" i="10"/>
  <c r="Y11" i="10"/>
  <c r="V8" i="10"/>
  <c r="J249" i="6"/>
  <c r="K249" i="6"/>
  <c r="I249" i="6"/>
  <c r="S265" i="6"/>
  <c r="S266" i="6"/>
  <c r="S261" i="6"/>
  <c r="S119" i="6"/>
  <c r="S268" i="6"/>
  <c r="S294" i="6"/>
  <c r="S311" i="6"/>
  <c r="S286" i="6"/>
  <c r="S320" i="6"/>
  <c r="S333" i="6"/>
  <c r="S344" i="6"/>
  <c r="K354" i="6"/>
  <c r="J354" i="6"/>
  <c r="I354" i="6"/>
  <c r="J369" i="6"/>
  <c r="I369" i="6"/>
  <c r="K369" i="6"/>
  <c r="S376" i="6"/>
  <c r="S382" i="6"/>
  <c r="S384" i="6"/>
  <c r="V9" i="10"/>
  <c r="S127" i="6"/>
  <c r="K250" i="6"/>
  <c r="J250" i="6"/>
  <c r="I250" i="6"/>
  <c r="I267" i="6"/>
  <c r="K267" i="6"/>
  <c r="J267" i="6"/>
  <c r="S133" i="6"/>
  <c r="S254" i="6"/>
  <c r="S257" i="6"/>
  <c r="S283" i="6"/>
  <c r="S258" i="6"/>
  <c r="S275" i="6"/>
  <c r="S285" i="6"/>
  <c r="S316" i="6"/>
  <c r="S314" i="6"/>
  <c r="S322" i="6"/>
  <c r="S289" i="6"/>
  <c r="S323" i="6"/>
  <c r="K347" i="6"/>
  <c r="J347" i="6"/>
  <c r="I347" i="6"/>
  <c r="S337" i="6"/>
  <c r="S352" i="6"/>
  <c r="S329" i="6"/>
  <c r="S350" i="6"/>
  <c r="S367" i="6"/>
  <c r="S386" i="6"/>
  <c r="S358" i="6"/>
  <c r="X11" i="10"/>
  <c r="W11" i="10"/>
  <c r="J124" i="6"/>
  <c r="I124" i="6"/>
  <c r="K124" i="6"/>
  <c r="S277" i="6"/>
  <c r="S255" i="6"/>
  <c r="S125" i="6"/>
  <c r="S259" i="6"/>
  <c r="S273" i="6"/>
  <c r="J326" i="6"/>
  <c r="I326" i="6"/>
  <c r="K326" i="6"/>
  <c r="J328" i="6"/>
  <c r="K328" i="6"/>
  <c r="I328" i="6"/>
  <c r="S306" i="6"/>
  <c r="S281" i="6"/>
  <c r="S279" i="6"/>
  <c r="S290" i="6"/>
  <c r="S315" i="6"/>
  <c r="S300" i="6"/>
  <c r="S324" i="6"/>
  <c r="S336" i="6"/>
  <c r="S346" i="6"/>
  <c r="K355" i="6"/>
  <c r="J355" i="6"/>
  <c r="I355" i="6"/>
  <c r="S361" i="6"/>
  <c r="S370" i="6"/>
  <c r="M11" i="10"/>
  <c r="L11" i="10"/>
  <c r="U8" i="10"/>
  <c r="W12" i="10"/>
  <c r="W16" i="10"/>
  <c r="N16" i="10"/>
  <c r="T12" i="10"/>
  <c r="T14" i="10"/>
  <c r="T16" i="10"/>
  <c r="T18" i="10"/>
  <c r="T20" i="10"/>
  <c r="T22" i="10"/>
  <c r="T24" i="10"/>
  <c r="M15" i="10"/>
  <c r="Q17" i="10"/>
  <c r="N10" i="10"/>
  <c r="N13" i="10"/>
  <c r="R15" i="10"/>
  <c r="V17" i="10"/>
  <c r="V19" i="10"/>
  <c r="V21" i="10"/>
  <c r="V23" i="10"/>
  <c r="S10" i="10"/>
  <c r="AA16" i="10"/>
  <c r="R13" i="10"/>
  <c r="X12" i="10"/>
  <c r="X14" i="10"/>
  <c r="X16" i="10"/>
  <c r="X18" i="10"/>
  <c r="X20" i="10"/>
  <c r="X22" i="10"/>
  <c r="X24" i="10"/>
  <c r="Q15" i="10"/>
  <c r="M18" i="10"/>
  <c r="R10" i="10"/>
  <c r="V13" i="10"/>
  <c r="V15" i="10"/>
  <c r="Z17" i="10"/>
  <c r="Z19" i="10"/>
  <c r="Z21" i="10"/>
  <c r="Z23" i="10"/>
  <c r="AA10" i="10"/>
  <c r="O18" i="10"/>
  <c r="L10" i="10"/>
  <c r="L13" i="10"/>
  <c r="L15" i="10"/>
  <c r="L17" i="10"/>
  <c r="L19" i="10"/>
  <c r="L21" i="10"/>
  <c r="L23" i="10"/>
  <c r="M10" i="10"/>
  <c r="U15" i="10"/>
  <c r="Q18" i="10"/>
  <c r="V10" i="10"/>
  <c r="Z13" i="10"/>
  <c r="Z15" i="10"/>
  <c r="N18" i="10"/>
  <c r="N20" i="10"/>
  <c r="N22" i="10"/>
  <c r="N24" i="10"/>
  <c r="S15" i="10"/>
  <c r="W18" i="10"/>
  <c r="P10" i="10"/>
  <c r="P13" i="10"/>
  <c r="P15" i="10"/>
  <c r="P17" i="10"/>
  <c r="P19" i="10"/>
  <c r="P21" i="10"/>
  <c r="P23" i="10"/>
  <c r="Q10" i="10"/>
  <c r="M16" i="10"/>
  <c r="U18" i="10"/>
  <c r="Z10" i="10"/>
  <c r="N14" i="10"/>
  <c r="R16" i="10"/>
  <c r="R18" i="10"/>
  <c r="R20" i="10"/>
  <c r="R22" i="10"/>
  <c r="R24" i="10"/>
  <c r="S17" i="10"/>
  <c r="AA18" i="10"/>
  <c r="T10" i="10"/>
  <c r="T13" i="10"/>
  <c r="T15" i="10"/>
  <c r="T17" i="10"/>
  <c r="T19" i="10"/>
  <c r="T21" i="10"/>
  <c r="T23" i="10"/>
  <c r="M12" i="10"/>
  <c r="Q16" i="10"/>
  <c r="Y18" i="10"/>
  <c r="N12" i="10"/>
  <c r="R14" i="10"/>
  <c r="V16" i="10"/>
  <c r="V18" i="10"/>
  <c r="V20" i="10"/>
  <c r="V22" i="10"/>
  <c r="V24" i="10"/>
  <c r="AA12" i="10"/>
  <c r="O17" i="10"/>
  <c r="O19" i="10"/>
  <c r="X10" i="10"/>
  <c r="X13" i="10"/>
  <c r="X15" i="10"/>
  <c r="X17" i="10"/>
  <c r="X19" i="10"/>
  <c r="X21" i="10"/>
  <c r="X23" i="10"/>
  <c r="Q12" i="10"/>
  <c r="U16" i="10"/>
  <c r="M19" i="10"/>
  <c r="R12" i="10"/>
  <c r="V14" i="10"/>
  <c r="Z16" i="10"/>
  <c r="Z18" i="10"/>
  <c r="Z20" i="10"/>
  <c r="Z22" i="10"/>
  <c r="S18" i="10"/>
  <c r="AA17" i="10"/>
  <c r="S19" i="10"/>
  <c r="L12" i="10"/>
  <c r="L14" i="10"/>
  <c r="L16" i="10"/>
  <c r="L18" i="10"/>
  <c r="L20" i="10"/>
  <c r="L22" i="10"/>
  <c r="L24" i="10"/>
  <c r="U12" i="10"/>
  <c r="Y16" i="10"/>
  <c r="Q19" i="10"/>
  <c r="V12" i="10"/>
  <c r="Z14" i="10"/>
  <c r="N17" i="10"/>
  <c r="N19" i="10"/>
  <c r="N21" i="10"/>
  <c r="N23" i="10"/>
  <c r="S16" i="10"/>
  <c r="O16" i="10"/>
  <c r="Z24" i="10"/>
  <c r="P12" i="10"/>
  <c r="P14" i="10"/>
  <c r="P16" i="10"/>
  <c r="P18" i="10"/>
  <c r="P20" i="10"/>
  <c r="P22" i="10"/>
  <c r="P24" i="10"/>
  <c r="Y12" i="10"/>
  <c r="M17" i="10"/>
  <c r="U19" i="10"/>
  <c r="Z12" i="10"/>
  <c r="N15" i="10"/>
  <c r="R17" i="10"/>
  <c r="R19" i="10"/>
  <c r="R21" i="10"/>
  <c r="R23" i="10"/>
  <c r="S12" i="10"/>
  <c r="O22" i="10"/>
  <c r="U20" i="10"/>
  <c r="M24" i="10"/>
  <c r="Y13" i="10"/>
  <c r="Q14" i="10"/>
  <c r="W13" i="10"/>
  <c r="Y10" i="10"/>
  <c r="U14" i="10"/>
  <c r="O10" i="10"/>
  <c r="U17" i="10"/>
  <c r="U21" i="10"/>
  <c r="M20" i="10"/>
  <c r="Y19" i="10"/>
  <c r="O24" i="10"/>
  <c r="AA13" i="10"/>
  <c r="W24" i="10"/>
  <c r="U13" i="10"/>
  <c r="M13" i="10"/>
  <c r="AA20" i="10"/>
  <c r="M21" i="10"/>
  <c r="O20" i="10"/>
  <c r="Q22" i="10"/>
  <c r="O14" i="10"/>
  <c r="M22" i="10"/>
  <c r="W14" i="10"/>
  <c r="U10" i="10"/>
  <c r="S22" i="10"/>
  <c r="AA21" i="10"/>
  <c r="Q20" i="10"/>
  <c r="S20" i="10"/>
  <c r="O21" i="10"/>
  <c r="Q13" i="10"/>
  <c r="Q23" i="10"/>
  <c r="M23" i="10"/>
  <c r="W10" i="10"/>
  <c r="S24" i="10"/>
  <c r="Y17" i="10"/>
  <c r="W17" i="10"/>
  <c r="Q21" i="10"/>
  <c r="S21" i="10"/>
  <c r="U22" i="10"/>
  <c r="W22" i="10"/>
  <c r="W23" i="10"/>
  <c r="S23" i="10"/>
  <c r="W15" i="10"/>
  <c r="S14" i="10"/>
  <c r="O12" i="10"/>
  <c r="W20" i="10"/>
  <c r="AA22" i="10"/>
  <c r="W19" i="10"/>
  <c r="U23" i="10"/>
  <c r="M14" i="10"/>
  <c r="Y24" i="10"/>
  <c r="Y23" i="10"/>
  <c r="O13" i="10"/>
  <c r="Y20" i="10"/>
  <c r="W21" i="10"/>
  <c r="O15" i="10"/>
  <c r="AA19" i="10"/>
  <c r="AA23" i="10"/>
  <c r="AA24" i="10"/>
  <c r="Y15" i="10"/>
  <c r="O23" i="10"/>
  <c r="S13" i="10"/>
  <c r="Y21" i="10"/>
  <c r="Y22" i="10"/>
  <c r="Q24" i="10"/>
  <c r="AA14" i="10"/>
  <c r="Y14" i="10"/>
  <c r="U24" i="10"/>
  <c r="AA15" i="10"/>
  <c r="T11" i="10"/>
  <c r="N105" i="7"/>
  <c r="O106" i="7"/>
  <c r="P107" i="7"/>
  <c r="M112" i="7"/>
  <c r="P122" i="7"/>
  <c r="M127" i="7"/>
  <c r="N128" i="7"/>
  <c r="O129" i="7"/>
  <c r="P130" i="7"/>
  <c r="M142" i="7"/>
  <c r="N143" i="7"/>
  <c r="O144" i="7"/>
  <c r="P145" i="7"/>
  <c r="O105" i="7"/>
  <c r="P106" i="7"/>
  <c r="M111" i="7"/>
  <c r="N112" i="7"/>
  <c r="M126" i="7"/>
  <c r="N127" i="7"/>
  <c r="O128" i="7"/>
  <c r="P129" i="7"/>
  <c r="M141" i="7"/>
  <c r="N142" i="7"/>
  <c r="O143" i="7"/>
  <c r="P144" i="7"/>
  <c r="N104" i="7"/>
  <c r="O104" i="7"/>
  <c r="M108" i="7"/>
  <c r="N109" i="7"/>
  <c r="O110" i="7"/>
  <c r="P111" i="7"/>
  <c r="P104" i="7"/>
  <c r="O107" i="7"/>
  <c r="M110" i="7"/>
  <c r="M125" i="7"/>
  <c r="O126" i="7"/>
  <c r="N129" i="7"/>
  <c r="P140" i="7"/>
  <c r="P143" i="7"/>
  <c r="M106" i="7"/>
  <c r="N110" i="7"/>
  <c r="M124" i="7"/>
  <c r="N125" i="7"/>
  <c r="P126" i="7"/>
  <c r="M145" i="7"/>
  <c r="N106" i="7"/>
  <c r="M109" i="7"/>
  <c r="P110" i="7"/>
  <c r="M123" i="7"/>
  <c r="N124" i="7"/>
  <c r="O125" i="7"/>
  <c r="M128" i="7"/>
  <c r="O142" i="7"/>
  <c r="N145" i="7"/>
  <c r="O109" i="7"/>
  <c r="O112" i="7"/>
  <c r="N123" i="7"/>
  <c r="O124" i="7"/>
  <c r="P125" i="7"/>
  <c r="P128" i="7"/>
  <c r="P142" i="7"/>
  <c r="O145" i="7"/>
  <c r="M105" i="7"/>
  <c r="N108" i="7"/>
  <c r="P109" i="7"/>
  <c r="P112" i="7"/>
  <c r="M122" i="7"/>
  <c r="O123" i="7"/>
  <c r="P124" i="7"/>
  <c r="M130" i="7"/>
  <c r="N141" i="7"/>
  <c r="M144" i="7"/>
  <c r="M107" i="7"/>
  <c r="P108" i="7"/>
  <c r="N111" i="7"/>
  <c r="O122" i="7"/>
  <c r="P127" i="7"/>
  <c r="O130" i="7"/>
  <c r="N140" i="7"/>
  <c r="P141" i="7"/>
  <c r="O111" i="7"/>
  <c r="O127" i="7"/>
  <c r="M104" i="7"/>
  <c r="M143" i="7"/>
  <c r="N107" i="7"/>
  <c r="P123" i="7"/>
  <c r="O141" i="7"/>
  <c r="P105" i="7"/>
  <c r="N130" i="7"/>
  <c r="N126" i="7"/>
  <c r="M129" i="7"/>
  <c r="M140" i="7"/>
  <c r="N144" i="7"/>
  <c r="O108" i="7"/>
  <c r="N122" i="7"/>
  <c r="O140" i="7"/>
  <c r="Z11" i="10"/>
  <c r="AA11" i="10"/>
  <c r="R11" i="10"/>
  <c r="U9" i="10"/>
  <c r="V11" i="10"/>
  <c r="U11" i="10"/>
  <c r="T7" i="1"/>
  <c r="U7" i="1" s="1"/>
  <c r="W7" i="1"/>
  <c r="T8" i="1"/>
  <c r="U8" i="1" s="1"/>
  <c r="W8" i="1"/>
  <c r="T9" i="1"/>
  <c r="U9" i="1" s="1"/>
  <c r="W9" i="1"/>
  <c r="L60" i="9"/>
  <c r="M54" i="9"/>
  <c r="N42" i="9"/>
  <c r="O42" i="9" s="1"/>
  <c r="L61" i="9"/>
  <c r="M49" i="9"/>
  <c r="N44" i="9"/>
  <c r="O44" i="9" s="1"/>
  <c r="N50" i="9"/>
  <c r="M47" i="9"/>
  <c r="M57" i="9"/>
  <c r="N45" i="9"/>
  <c r="O45" i="9" s="1"/>
  <c r="N56" i="9"/>
  <c r="N60" i="9"/>
  <c r="M56" i="9"/>
  <c r="M58" i="9"/>
  <c r="N59" i="9"/>
  <c r="L56" i="9"/>
  <c r="M52" i="9"/>
  <c r="L54" i="9"/>
  <c r="N58" i="9"/>
  <c r="N53" i="9"/>
  <c r="L51" i="9"/>
  <c r="L55" i="9"/>
  <c r="N41" i="9"/>
  <c r="O41" i="9" s="1"/>
  <c r="N48" i="9"/>
  <c r="N47" i="9"/>
  <c r="M59" i="9"/>
  <c r="L53" i="9"/>
  <c r="N46" i="9"/>
  <c r="O46" i="9" s="1"/>
  <c r="N43" i="9"/>
  <c r="O43" i="9" s="1"/>
  <c r="N54" i="9"/>
  <c r="N49" i="9"/>
  <c r="N52" i="9"/>
  <c r="M50" i="9"/>
  <c r="N51" i="9"/>
  <c r="N57" i="9"/>
  <c r="L50" i="9"/>
  <c r="M60" i="9"/>
  <c r="M53" i="9"/>
  <c r="M48" i="9"/>
  <c r="M55" i="9"/>
  <c r="M61" i="9"/>
  <c r="L59" i="9"/>
  <c r="L57" i="9"/>
  <c r="L52" i="9"/>
  <c r="L58" i="9"/>
  <c r="N55" i="9"/>
  <c r="M51" i="9"/>
  <c r="W9" i="10"/>
  <c r="W8" i="10"/>
  <c r="Q9" i="10"/>
  <c r="Q8" i="10"/>
  <c r="P9" i="10"/>
  <c r="P8" i="10"/>
  <c r="O9" i="10"/>
  <c r="O8" i="10"/>
  <c r="AA9" i="10"/>
  <c r="AA8" i="10"/>
  <c r="N9" i="10"/>
  <c r="N8" i="10"/>
  <c r="Z9" i="10"/>
  <c r="Z8" i="10"/>
  <c r="M9" i="10"/>
  <c r="M8" i="10"/>
  <c r="T9" i="10"/>
  <c r="T8" i="10"/>
  <c r="Y9" i="10"/>
  <c r="Y8" i="10"/>
  <c r="L9" i="10"/>
  <c r="L8" i="10"/>
  <c r="X9" i="10"/>
  <c r="X8" i="10"/>
  <c r="R9" i="10"/>
  <c r="R8" i="10"/>
  <c r="L7" i="10"/>
  <c r="P7" i="10"/>
  <c r="T7" i="10"/>
  <c r="X7" i="10"/>
  <c r="M7" i="10"/>
  <c r="Q7" i="10"/>
  <c r="U7" i="10"/>
  <c r="Y7" i="10"/>
  <c r="N7" i="10"/>
  <c r="R7" i="10"/>
  <c r="V7" i="10"/>
  <c r="Z7" i="10"/>
  <c r="O7" i="10"/>
  <c r="S7" i="10"/>
  <c r="W7" i="10"/>
  <c r="AA7" i="10"/>
  <c r="F9403" i="8"/>
  <c r="F8892" i="8"/>
  <c r="F8896" i="8"/>
  <c r="F8900" i="8"/>
  <c r="F8904" i="8"/>
  <c r="F8908" i="8"/>
  <c r="F8912" i="8"/>
  <c r="F8916" i="8"/>
  <c r="F8920" i="8"/>
  <c r="F8924" i="8"/>
  <c r="F8928" i="8"/>
  <c r="F8932" i="8"/>
  <c r="F8936" i="8"/>
  <c r="F8940" i="8"/>
  <c r="F8944" i="8"/>
  <c r="F8948" i="8"/>
  <c r="F8952" i="8"/>
  <c r="F8956" i="8"/>
  <c r="F8960" i="8"/>
  <c r="F8964" i="8"/>
  <c r="F8968" i="8"/>
  <c r="F8972" i="8"/>
  <c r="F8976" i="8"/>
  <c r="F8980" i="8"/>
  <c r="F8984" i="8"/>
  <c r="F8988" i="8"/>
  <c r="F8992" i="8"/>
  <c r="F8996" i="8"/>
  <c r="F9002" i="8"/>
  <c r="F9007" i="8"/>
  <c r="F9012" i="8"/>
  <c r="F9018" i="8"/>
  <c r="F9023" i="8"/>
  <c r="F9028" i="8"/>
  <c r="F9034" i="8"/>
  <c r="F9039" i="8"/>
  <c r="F9044" i="8"/>
  <c r="F9050" i="8"/>
  <c r="F9055" i="8"/>
  <c r="F9060" i="8"/>
  <c r="F9066" i="8"/>
  <c r="F9071" i="8"/>
  <c r="F9076" i="8"/>
  <c r="F9082" i="8"/>
  <c r="F9087" i="8"/>
  <c r="F9092" i="8"/>
  <c r="F9098" i="8"/>
  <c r="F9103" i="8"/>
  <c r="F9108" i="8"/>
  <c r="F9114" i="8"/>
  <c r="F9119" i="8"/>
  <c r="F9124" i="8"/>
  <c r="F9130" i="8"/>
  <c r="F9135" i="8"/>
  <c r="F9140" i="8"/>
  <c r="F9146" i="8"/>
  <c r="F9151" i="8"/>
  <c r="F9156" i="8"/>
  <c r="F9162" i="8"/>
  <c r="F9167" i="8"/>
  <c r="F9172" i="8"/>
  <c r="F9178" i="8"/>
  <c r="F9183" i="8"/>
  <c r="F9188" i="8"/>
  <c r="F9194" i="8"/>
  <c r="F9199" i="8"/>
  <c r="F9204" i="8"/>
  <c r="F9210" i="8"/>
  <c r="F9215" i="8"/>
  <c r="F9220" i="8"/>
  <c r="F9226" i="8"/>
  <c r="F9231" i="8"/>
  <c r="F9236" i="8"/>
  <c r="F9242" i="8"/>
  <c r="F9247" i="8"/>
  <c r="F9252" i="8"/>
  <c r="F9258" i="8"/>
  <c r="F9263" i="8"/>
  <c r="F9268" i="8"/>
  <c r="F9274" i="8"/>
  <c r="F9279" i="8"/>
  <c r="F9284" i="8"/>
  <c r="F9290" i="8"/>
  <c r="F9295" i="8"/>
  <c r="F9300" i="8"/>
  <c r="F9307" i="8"/>
  <c r="F9315" i="8"/>
  <c r="F9323" i="8"/>
  <c r="F9331" i="8"/>
  <c r="F9339" i="8"/>
  <c r="F9355" i="8"/>
  <c r="F9371" i="8"/>
  <c r="F9387" i="8"/>
  <c r="F10358" i="8"/>
  <c r="F10354" i="8"/>
  <c r="F10350" i="8"/>
  <c r="F10346" i="8"/>
  <c r="F10342" i="8"/>
  <c r="F10338" i="8"/>
  <c r="F10334" i="8"/>
  <c r="F10330" i="8"/>
  <c r="F10326" i="8"/>
  <c r="F10322" i="8"/>
  <c r="F10318" i="8"/>
  <c r="F10314" i="8"/>
  <c r="F10310" i="8"/>
  <c r="F10306" i="8"/>
  <c r="F10302" i="8"/>
  <c r="F10298" i="8"/>
  <c r="F10294" i="8"/>
  <c r="F10290" i="8"/>
  <c r="F10286" i="8"/>
  <c r="F10282" i="8"/>
  <c r="F10278" i="8"/>
  <c r="F10274" i="8"/>
  <c r="F10270" i="8"/>
  <c r="F10266" i="8"/>
  <c r="F10262" i="8"/>
  <c r="F10258" i="8"/>
  <c r="F10254" i="8"/>
  <c r="F10250" i="8"/>
  <c r="F10246" i="8"/>
  <c r="F10242" i="8"/>
  <c r="F10238" i="8"/>
  <c r="F10234" i="8"/>
  <c r="F10230" i="8"/>
  <c r="F10226" i="8"/>
  <c r="F10222" i="8"/>
  <c r="F10218" i="8"/>
  <c r="F10214" i="8"/>
  <c r="F10210" i="8"/>
  <c r="F10206" i="8"/>
  <c r="F10202" i="8"/>
  <c r="F10198" i="8"/>
  <c r="F10194" i="8"/>
  <c r="F10190" i="8"/>
  <c r="F10186" i="8"/>
  <c r="F10182" i="8"/>
  <c r="F10178" i="8"/>
  <c r="F10174" i="8"/>
  <c r="F10170" i="8"/>
  <c r="F10166" i="8"/>
  <c r="F10162" i="8"/>
  <c r="F10158" i="8"/>
  <c r="F10154" i="8"/>
  <c r="F10150" i="8"/>
  <c r="F10146" i="8"/>
  <c r="F10142" i="8"/>
  <c r="F10138" i="8"/>
  <c r="F10134" i="8"/>
  <c r="F10130" i="8"/>
  <c r="F10126" i="8"/>
  <c r="F10122" i="8"/>
  <c r="F10118" i="8"/>
  <c r="F10114" i="8"/>
  <c r="F10110" i="8"/>
  <c r="F10106" i="8"/>
  <c r="F10102" i="8"/>
  <c r="F10098" i="8"/>
  <c r="F10094" i="8"/>
  <c r="F10090" i="8"/>
  <c r="F10086" i="8"/>
  <c r="F10082" i="8"/>
  <c r="F10078" i="8"/>
  <c r="F10074" i="8"/>
  <c r="F10070" i="8"/>
  <c r="F10066" i="8"/>
  <c r="F10062" i="8"/>
  <c r="F10058" i="8"/>
  <c r="F10054" i="8"/>
  <c r="F10050" i="8"/>
  <c r="F10046" i="8"/>
  <c r="F10042" i="8"/>
  <c r="F10038" i="8"/>
  <c r="F10034" i="8"/>
  <c r="F10030" i="8"/>
  <c r="F10026" i="8"/>
  <c r="F10022" i="8"/>
  <c r="F10018" i="8"/>
  <c r="F10014" i="8"/>
  <c r="F10010" i="8"/>
  <c r="F10357" i="8"/>
  <c r="F10353" i="8"/>
  <c r="F10349" i="8"/>
  <c r="F10345" i="8"/>
  <c r="F10341" i="8"/>
  <c r="F10337" i="8"/>
  <c r="F10333" i="8"/>
  <c r="F10329" i="8"/>
  <c r="F10325" i="8"/>
  <c r="F10321" i="8"/>
  <c r="F10317" i="8"/>
  <c r="F10313" i="8"/>
  <c r="F10309" i="8"/>
  <c r="F10305" i="8"/>
  <c r="F10301" i="8"/>
  <c r="F10297" i="8"/>
  <c r="F10293" i="8"/>
  <c r="F10289" i="8"/>
  <c r="F10285" i="8"/>
  <c r="F10281" i="8"/>
  <c r="F10277" i="8"/>
  <c r="F10273" i="8"/>
  <c r="F10269" i="8"/>
  <c r="F10265" i="8"/>
  <c r="F10261" i="8"/>
  <c r="F10257" i="8"/>
  <c r="F10253" i="8"/>
  <c r="F10249" i="8"/>
  <c r="F10245" i="8"/>
  <c r="F10241" i="8"/>
  <c r="F10237" i="8"/>
  <c r="F10233" i="8"/>
  <c r="F10229" i="8"/>
  <c r="F10225" i="8"/>
  <c r="F10221" i="8"/>
  <c r="F10217" i="8"/>
  <c r="F10213" i="8"/>
  <c r="F10209" i="8"/>
  <c r="F10205" i="8"/>
  <c r="F10201" i="8"/>
  <c r="F10197" i="8"/>
  <c r="F10193" i="8"/>
  <c r="F10189" i="8"/>
  <c r="F10185" i="8"/>
  <c r="F10181" i="8"/>
  <c r="F10177" i="8"/>
  <c r="F10173" i="8"/>
  <c r="F10169" i="8"/>
  <c r="F10165" i="8"/>
  <c r="F10161" i="8"/>
  <c r="F10157" i="8"/>
  <c r="F10153" i="8"/>
  <c r="F10149" i="8"/>
  <c r="F10145" i="8"/>
  <c r="F10141" i="8"/>
  <c r="F10137" i="8"/>
  <c r="F10133" i="8"/>
  <c r="F10129" i="8"/>
  <c r="F10125" i="8"/>
  <c r="F10121" i="8"/>
  <c r="F10117" i="8"/>
  <c r="F10113" i="8"/>
  <c r="F10109" i="8"/>
  <c r="F10105" i="8"/>
  <c r="F10101" i="8"/>
  <c r="F10097" i="8"/>
  <c r="F10093" i="8"/>
  <c r="F10089" i="8"/>
  <c r="F10085" i="8"/>
  <c r="F10081" i="8"/>
  <c r="F10077" i="8"/>
  <c r="F10073" i="8"/>
  <c r="F10069" i="8"/>
  <c r="F10065" i="8"/>
  <c r="F10061" i="8"/>
  <c r="F10360" i="8"/>
  <c r="F10356" i="8"/>
  <c r="F10352" i="8"/>
  <c r="F10348" i="8"/>
  <c r="F10344" i="8"/>
  <c r="F10340" i="8"/>
  <c r="F10336" i="8"/>
  <c r="F10332" i="8"/>
  <c r="F10328" i="8"/>
  <c r="F10324" i="8"/>
  <c r="F10320" i="8"/>
  <c r="F10316" i="8"/>
  <c r="F10312" i="8"/>
  <c r="F10308" i="8"/>
  <c r="F10304" i="8"/>
  <c r="F10300" i="8"/>
  <c r="F10296" i="8"/>
  <c r="F10292" i="8"/>
  <c r="F10288" i="8"/>
  <c r="F10284" i="8"/>
  <c r="F10280" i="8"/>
  <c r="F10276" i="8"/>
  <c r="F10272" i="8"/>
  <c r="F10268" i="8"/>
  <c r="F10264" i="8"/>
  <c r="F10260" i="8"/>
  <c r="F10256" i="8"/>
  <c r="F10252" i="8"/>
  <c r="F10248" i="8"/>
  <c r="F10244" i="8"/>
  <c r="F10240" i="8"/>
  <c r="F10236" i="8"/>
  <c r="F10232" i="8"/>
  <c r="F10228" i="8"/>
  <c r="F10224" i="8"/>
  <c r="F10220" i="8"/>
  <c r="F10216" i="8"/>
  <c r="F10212" i="8"/>
  <c r="F10208" i="8"/>
  <c r="F10204" i="8"/>
  <c r="F10200" i="8"/>
  <c r="F10196" i="8"/>
  <c r="F10192" i="8"/>
  <c r="F10188" i="8"/>
  <c r="F10184" i="8"/>
  <c r="F10180" i="8"/>
  <c r="F10176" i="8"/>
  <c r="F10172" i="8"/>
  <c r="F10168" i="8"/>
  <c r="F10164" i="8"/>
  <c r="F10160" i="8"/>
  <c r="F10156" i="8"/>
  <c r="F10152" i="8"/>
  <c r="F10148" i="8"/>
  <c r="F10144" i="8"/>
  <c r="F10140" i="8"/>
  <c r="F10136" i="8"/>
  <c r="F10132" i="8"/>
  <c r="F10128" i="8"/>
  <c r="F10124" i="8"/>
  <c r="F10120" i="8"/>
  <c r="F10116" i="8"/>
  <c r="F10112" i="8"/>
  <c r="F10108" i="8"/>
  <c r="F10104" i="8"/>
  <c r="F10100" i="8"/>
  <c r="F10096" i="8"/>
  <c r="F10092" i="8"/>
  <c r="F10088" i="8"/>
  <c r="F10084" i="8"/>
  <c r="F10080" i="8"/>
  <c r="F10076" i="8"/>
  <c r="F10072" i="8"/>
  <c r="F10068" i="8"/>
  <c r="F10064" i="8"/>
  <c r="F10060" i="8"/>
  <c r="F10056" i="8"/>
  <c r="F10052" i="8"/>
  <c r="F10048" i="8"/>
  <c r="F10044" i="8"/>
  <c r="F10040" i="8"/>
  <c r="F10036" i="8"/>
  <c r="F10032" i="8"/>
  <c r="F10028" i="8"/>
  <c r="F10024" i="8"/>
  <c r="F10359" i="8"/>
  <c r="F10355" i="8"/>
  <c r="F10351" i="8"/>
  <c r="F10347" i="8"/>
  <c r="F10343" i="8"/>
  <c r="F10339" i="8"/>
  <c r="F10335" i="8"/>
  <c r="F10331" i="8"/>
  <c r="F10327" i="8"/>
  <c r="F10323" i="8"/>
  <c r="F10319" i="8"/>
  <c r="F10315" i="8"/>
  <c r="F10311" i="8"/>
  <c r="F10307" i="8"/>
  <c r="F10303" i="8"/>
  <c r="F10299" i="8"/>
  <c r="F10295" i="8"/>
  <c r="F10291" i="8"/>
  <c r="F10287" i="8"/>
  <c r="F10283" i="8"/>
  <c r="F10279" i="8"/>
  <c r="F10275" i="8"/>
  <c r="F10271" i="8"/>
  <c r="F10267" i="8"/>
  <c r="F10263" i="8"/>
  <c r="F10259" i="8"/>
  <c r="F10255" i="8"/>
  <c r="F10251" i="8"/>
  <c r="F10247" i="8"/>
  <c r="F10243" i="8"/>
  <c r="F10239" i="8"/>
  <c r="F10235" i="8"/>
  <c r="F10231" i="8"/>
  <c r="F10227" i="8"/>
  <c r="F10223" i="8"/>
  <c r="F10219" i="8"/>
  <c r="F10215" i="8"/>
  <c r="F10211" i="8"/>
  <c r="F10207" i="8"/>
  <c r="F10203" i="8"/>
  <c r="F10199" i="8"/>
  <c r="F10195" i="8"/>
  <c r="F10191" i="8"/>
  <c r="F10187" i="8"/>
  <c r="F10183" i="8"/>
  <c r="F10179" i="8"/>
  <c r="F10175" i="8"/>
  <c r="F10171" i="8"/>
  <c r="F10167" i="8"/>
  <c r="F10163" i="8"/>
  <c r="F10159" i="8"/>
  <c r="F10155" i="8"/>
  <c r="F10151" i="8"/>
  <c r="F10147" i="8"/>
  <c r="F10143" i="8"/>
  <c r="F10139" i="8"/>
  <c r="F10135" i="8"/>
  <c r="F10131" i="8"/>
  <c r="F10127" i="8"/>
  <c r="F10123" i="8"/>
  <c r="F10119" i="8"/>
  <c r="F10115" i="8"/>
  <c r="F10111" i="8"/>
  <c r="F10107" i="8"/>
  <c r="F10103" i="8"/>
  <c r="F10099" i="8"/>
  <c r="F10095" i="8"/>
  <c r="F10091" i="8"/>
  <c r="F10087" i="8"/>
  <c r="F10083" i="8"/>
  <c r="F10079" i="8"/>
  <c r="F10075" i="8"/>
  <c r="F10071" i="8"/>
  <c r="F10067" i="8"/>
  <c r="F10063" i="8"/>
  <c r="F10059" i="8"/>
  <c r="F10055" i="8"/>
  <c r="F10051" i="8"/>
  <c r="F10047" i="8"/>
  <c r="F10043" i="8"/>
  <c r="F10039" i="8"/>
  <c r="F10035" i="8"/>
  <c r="F10031" i="8"/>
  <c r="F10027" i="8"/>
  <c r="F10023" i="8"/>
  <c r="F10019" i="8"/>
  <c r="F10015" i="8"/>
  <c r="F10011" i="8"/>
  <c r="F10007" i="8"/>
  <c r="F10003" i="8"/>
  <c r="F9999" i="8"/>
  <c r="F9995" i="8"/>
  <c r="F9991" i="8"/>
  <c r="F9987" i="8"/>
  <c r="F9983" i="8"/>
  <c r="F9979" i="8"/>
  <c r="F9975" i="8"/>
  <c r="F9971" i="8"/>
  <c r="F9967" i="8"/>
  <c r="F9963" i="8"/>
  <c r="F9959" i="8"/>
  <c r="F9955" i="8"/>
  <c r="F9951" i="8"/>
  <c r="F9947" i="8"/>
  <c r="F9943" i="8"/>
  <c r="F9939" i="8"/>
  <c r="F9935" i="8"/>
  <c r="F9931" i="8"/>
  <c r="F9927" i="8"/>
  <c r="F9923" i="8"/>
  <c r="F9919" i="8"/>
  <c r="F9915" i="8"/>
  <c r="F9911" i="8"/>
  <c r="F9907" i="8"/>
  <c r="F9903" i="8"/>
  <c r="F9899" i="8"/>
  <c r="F9895" i="8"/>
  <c r="F9891" i="8"/>
  <c r="F9887" i="8"/>
  <c r="F9883" i="8"/>
  <c r="F9879" i="8"/>
  <c r="F9875" i="8"/>
  <c r="F9871" i="8"/>
  <c r="F9867" i="8"/>
  <c r="F9863" i="8"/>
  <c r="F9859" i="8"/>
  <c r="F9855" i="8"/>
  <c r="F9851" i="8"/>
  <c r="F9847" i="8"/>
  <c r="F9843" i="8"/>
  <c r="F9839" i="8"/>
  <c r="F10053" i="8"/>
  <c r="F10037" i="8"/>
  <c r="F10021" i="8"/>
  <c r="F10013" i="8"/>
  <c r="F10006" i="8"/>
  <c r="F10001" i="8"/>
  <c r="F9996" i="8"/>
  <c r="F9990" i="8"/>
  <c r="F9985" i="8"/>
  <c r="F9980" i="8"/>
  <c r="F9974" i="8"/>
  <c r="F9969" i="8"/>
  <c r="F9964" i="8"/>
  <c r="F9958" i="8"/>
  <c r="F9953" i="8"/>
  <c r="F9948" i="8"/>
  <c r="F9942" i="8"/>
  <c r="F9937" i="8"/>
  <c r="F9932" i="8"/>
  <c r="F9926" i="8"/>
  <c r="F9921" i="8"/>
  <c r="F9916" i="8"/>
  <c r="F9910" i="8"/>
  <c r="F9905" i="8"/>
  <c r="F9900" i="8"/>
  <c r="F9894" i="8"/>
  <c r="F9889" i="8"/>
  <c r="F9884" i="8"/>
  <c r="F9878" i="8"/>
  <c r="F9873" i="8"/>
  <c r="F9868" i="8"/>
  <c r="F9862" i="8"/>
  <c r="F9857" i="8"/>
  <c r="F9852" i="8"/>
  <c r="F9846" i="8"/>
  <c r="F9841" i="8"/>
  <c r="F9836" i="8"/>
  <c r="F9832" i="8"/>
  <c r="F9828" i="8"/>
  <c r="F9824" i="8"/>
  <c r="F9820" i="8"/>
  <c r="F9816" i="8"/>
  <c r="F9812" i="8"/>
  <c r="F9808" i="8"/>
  <c r="F9804" i="8"/>
  <c r="F9800" i="8"/>
  <c r="F9796" i="8"/>
  <c r="F9792" i="8"/>
  <c r="F9788" i="8"/>
  <c r="F9784" i="8"/>
  <c r="F9780" i="8"/>
  <c r="F9776" i="8"/>
  <c r="F9772" i="8"/>
  <c r="F9768" i="8"/>
  <c r="F9764" i="8"/>
  <c r="F9760" i="8"/>
  <c r="F9756" i="8"/>
  <c r="F9752" i="8"/>
  <c r="F9748" i="8"/>
  <c r="F9744" i="8"/>
  <c r="F9740" i="8"/>
  <c r="F9736" i="8"/>
  <c r="F9732" i="8"/>
  <c r="F9728" i="8"/>
  <c r="F9724" i="8"/>
  <c r="F9720" i="8"/>
  <c r="F9716" i="8"/>
  <c r="F9712" i="8"/>
  <c r="F9708" i="8"/>
  <c r="F9704" i="8"/>
  <c r="F9700" i="8"/>
  <c r="F9696" i="8"/>
  <c r="F9692" i="8"/>
  <c r="F9688" i="8"/>
  <c r="F9684" i="8"/>
  <c r="F9680" i="8"/>
  <c r="F9676" i="8"/>
  <c r="F9672" i="8"/>
  <c r="F9668" i="8"/>
  <c r="F9664" i="8"/>
  <c r="F9660" i="8"/>
  <c r="F9656" i="8"/>
  <c r="F9652" i="8"/>
  <c r="F9648" i="8"/>
  <c r="F9644" i="8"/>
  <c r="F9640" i="8"/>
  <c r="F9636" i="8"/>
  <c r="F9632" i="8"/>
  <c r="F9628" i="8"/>
  <c r="F9624" i="8"/>
  <c r="F9620" i="8"/>
  <c r="F9616" i="8"/>
  <c r="F9612" i="8"/>
  <c r="F9608" i="8"/>
  <c r="F9604" i="8"/>
  <c r="F9600" i="8"/>
  <c r="F9596" i="8"/>
  <c r="F9592" i="8"/>
  <c r="F9588" i="8"/>
  <c r="F9584" i="8"/>
  <c r="F9580" i="8"/>
  <c r="F9576" i="8"/>
  <c r="F9572" i="8"/>
  <c r="F9568" i="8"/>
  <c r="F9564" i="8"/>
  <c r="F9560" i="8"/>
  <c r="F9556" i="8"/>
  <c r="F9552" i="8"/>
  <c r="F9548" i="8"/>
  <c r="F9544" i="8"/>
  <c r="F9540" i="8"/>
  <c r="F9536" i="8"/>
  <c r="F9532" i="8"/>
  <c r="F9528" i="8"/>
  <c r="F9524" i="8"/>
  <c r="F9520" i="8"/>
  <c r="F9516" i="8"/>
  <c r="F9512" i="8"/>
  <c r="F9508" i="8"/>
  <c r="F9504" i="8"/>
  <c r="F9500" i="8"/>
  <c r="F9496" i="8"/>
  <c r="F9492" i="8"/>
  <c r="F9488" i="8"/>
  <c r="F9484" i="8"/>
  <c r="F9480" i="8"/>
  <c r="F9476" i="8"/>
  <c r="F9472" i="8"/>
  <c r="F9468" i="8"/>
  <c r="F9464" i="8"/>
  <c r="F9460" i="8"/>
  <c r="F9456" i="8"/>
  <c r="F9452" i="8"/>
  <c r="F9448" i="8"/>
  <c r="F9444" i="8"/>
  <c r="F9440" i="8"/>
  <c r="F9436" i="8"/>
  <c r="F9432" i="8"/>
  <c r="F9428" i="8"/>
  <c r="F9424" i="8"/>
  <c r="F9420" i="8"/>
  <c r="F9416" i="8"/>
  <c r="F9412" i="8"/>
  <c r="F9408" i="8"/>
  <c r="F9404" i="8"/>
  <c r="F9400" i="8"/>
  <c r="F9396" i="8"/>
  <c r="F9392" i="8"/>
  <c r="F9388" i="8"/>
  <c r="F9384" i="8"/>
  <c r="F9380" i="8"/>
  <c r="F9376" i="8"/>
  <c r="F9372" i="8"/>
  <c r="F9368" i="8"/>
  <c r="F9364" i="8"/>
  <c r="F9360" i="8"/>
  <c r="F9356" i="8"/>
  <c r="F9352" i="8"/>
  <c r="F9348" i="8"/>
  <c r="F9344" i="8"/>
  <c r="F9340" i="8"/>
  <c r="F9336" i="8"/>
  <c r="F9332" i="8"/>
  <c r="F9328" i="8"/>
  <c r="F9324" i="8"/>
  <c r="F9320" i="8"/>
  <c r="F9316" i="8"/>
  <c r="F9312" i="8"/>
  <c r="F9308" i="8"/>
  <c r="F9304" i="8"/>
  <c r="F10049" i="8"/>
  <c r="F10033" i="8"/>
  <c r="F10020" i="8"/>
  <c r="F10012" i="8"/>
  <c r="F10005" i="8"/>
  <c r="F10000" i="8"/>
  <c r="F9994" i="8"/>
  <c r="F9989" i="8"/>
  <c r="F9984" i="8"/>
  <c r="F9978" i="8"/>
  <c r="F9973" i="8"/>
  <c r="F9968" i="8"/>
  <c r="F9962" i="8"/>
  <c r="F9957" i="8"/>
  <c r="F9952" i="8"/>
  <c r="F9946" i="8"/>
  <c r="F9941" i="8"/>
  <c r="F9936" i="8"/>
  <c r="F9930" i="8"/>
  <c r="F9925" i="8"/>
  <c r="F9920" i="8"/>
  <c r="F9914" i="8"/>
  <c r="F9909" i="8"/>
  <c r="F9904" i="8"/>
  <c r="F9898" i="8"/>
  <c r="F9893" i="8"/>
  <c r="F9888" i="8"/>
  <c r="F9882" i="8"/>
  <c r="F9877" i="8"/>
  <c r="F9872" i="8"/>
  <c r="F9866" i="8"/>
  <c r="F9861" i="8"/>
  <c r="F9856" i="8"/>
  <c r="F9850" i="8"/>
  <c r="F9845" i="8"/>
  <c r="F9840" i="8"/>
  <c r="F9835" i="8"/>
  <c r="F9831" i="8"/>
  <c r="F9827" i="8"/>
  <c r="F9823" i="8"/>
  <c r="F9819" i="8"/>
  <c r="F9815" i="8"/>
  <c r="F9811" i="8"/>
  <c r="F9807" i="8"/>
  <c r="F9803" i="8"/>
  <c r="F9799" i="8"/>
  <c r="F9795" i="8"/>
  <c r="F9791" i="8"/>
  <c r="F9787" i="8"/>
  <c r="F9783" i="8"/>
  <c r="F9779" i="8"/>
  <c r="F9775" i="8"/>
  <c r="F9771" i="8"/>
  <c r="F9767" i="8"/>
  <c r="F9763" i="8"/>
  <c r="F9759" i="8"/>
  <c r="F9755" i="8"/>
  <c r="F9751" i="8"/>
  <c r="F9747" i="8"/>
  <c r="F9743" i="8"/>
  <c r="F9739" i="8"/>
  <c r="F9735" i="8"/>
  <c r="F9731" i="8"/>
  <c r="F9727" i="8"/>
  <c r="F9723" i="8"/>
  <c r="F9719" i="8"/>
  <c r="F9715" i="8"/>
  <c r="F9711" i="8"/>
  <c r="F9707" i="8"/>
  <c r="F9703" i="8"/>
  <c r="F9699" i="8"/>
  <c r="F9695" i="8"/>
  <c r="F9691" i="8"/>
  <c r="F9687" i="8"/>
  <c r="F9683" i="8"/>
  <c r="F9679" i="8"/>
  <c r="F9675" i="8"/>
  <c r="F9671" i="8"/>
  <c r="F9667" i="8"/>
  <c r="F9663" i="8"/>
  <c r="F9659" i="8"/>
  <c r="F9655" i="8"/>
  <c r="F9651" i="8"/>
  <c r="F9647" i="8"/>
  <c r="F9643" i="8"/>
  <c r="F9639" i="8"/>
  <c r="F9635" i="8"/>
  <c r="F9631" i="8"/>
  <c r="F9627" i="8"/>
  <c r="F9623" i="8"/>
  <c r="F9619" i="8"/>
  <c r="F9615" i="8"/>
  <c r="F9611" i="8"/>
  <c r="F9607" i="8"/>
  <c r="F9603" i="8"/>
  <c r="F9599" i="8"/>
  <c r="F9595" i="8"/>
  <c r="F9591" i="8"/>
  <c r="F9587" i="8"/>
  <c r="F9583" i="8"/>
  <c r="F9579" i="8"/>
  <c r="F9575" i="8"/>
  <c r="F9571" i="8"/>
  <c r="F9567" i="8"/>
  <c r="F9563" i="8"/>
  <c r="F9559" i="8"/>
  <c r="F9555" i="8"/>
  <c r="F9551" i="8"/>
  <c r="F9547" i="8"/>
  <c r="F9543" i="8"/>
  <c r="F9539" i="8"/>
  <c r="F9535" i="8"/>
  <c r="F9531" i="8"/>
  <c r="F9527" i="8"/>
  <c r="F9523" i="8"/>
  <c r="F9519" i="8"/>
  <c r="F9515" i="8"/>
  <c r="F9511" i="8"/>
  <c r="F9507" i="8"/>
  <c r="F9503" i="8"/>
  <c r="F9499" i="8"/>
  <c r="F9495" i="8"/>
  <c r="F9491" i="8"/>
  <c r="F9487" i="8"/>
  <c r="F9483" i="8"/>
  <c r="F9479" i="8"/>
  <c r="F9475" i="8"/>
  <c r="F9471" i="8"/>
  <c r="F9467" i="8"/>
  <c r="F9463" i="8"/>
  <c r="F9459" i="8"/>
  <c r="F9455" i="8"/>
  <c r="F9451" i="8"/>
  <c r="F9447" i="8"/>
  <c r="F9443" i="8"/>
  <c r="F9439" i="8"/>
  <c r="F9435" i="8"/>
  <c r="F9431" i="8"/>
  <c r="F9427" i="8"/>
  <c r="F9423" i="8"/>
  <c r="F9419" i="8"/>
  <c r="F9415" i="8"/>
  <c r="F9411" i="8"/>
  <c r="F9407" i="8"/>
  <c r="F10045" i="8"/>
  <c r="F10029" i="8"/>
  <c r="F10017" i="8"/>
  <c r="F10009" i="8"/>
  <c r="F10004" i="8"/>
  <c r="F9998" i="8"/>
  <c r="F9993" i="8"/>
  <c r="F9988" i="8"/>
  <c r="F9982" i="8"/>
  <c r="F9977" i="8"/>
  <c r="F9972" i="8"/>
  <c r="F9966" i="8"/>
  <c r="F9961" i="8"/>
  <c r="F9956" i="8"/>
  <c r="F9950" i="8"/>
  <c r="F9945" i="8"/>
  <c r="F9940" i="8"/>
  <c r="F9934" i="8"/>
  <c r="F9929" i="8"/>
  <c r="F9924" i="8"/>
  <c r="F9918" i="8"/>
  <c r="F9913" i="8"/>
  <c r="F9908" i="8"/>
  <c r="F9902" i="8"/>
  <c r="F9897" i="8"/>
  <c r="F9892" i="8"/>
  <c r="F9886" i="8"/>
  <c r="F9881" i="8"/>
  <c r="F9876" i="8"/>
  <c r="F9870" i="8"/>
  <c r="F9865" i="8"/>
  <c r="F9860" i="8"/>
  <c r="F9854" i="8"/>
  <c r="F9849" i="8"/>
  <c r="F9844" i="8"/>
  <c r="F9838" i="8"/>
  <c r="F9834" i="8"/>
  <c r="F9830" i="8"/>
  <c r="F9826" i="8"/>
  <c r="F9822" i="8"/>
  <c r="F9818" i="8"/>
  <c r="F9814" i="8"/>
  <c r="F9810" i="8"/>
  <c r="F9806" i="8"/>
  <c r="F9802" i="8"/>
  <c r="F9798" i="8"/>
  <c r="F9794" i="8"/>
  <c r="F9790" i="8"/>
  <c r="F9786" i="8"/>
  <c r="F9782" i="8"/>
  <c r="F9778" i="8"/>
  <c r="F9774" i="8"/>
  <c r="F9770" i="8"/>
  <c r="F9766" i="8"/>
  <c r="F9762" i="8"/>
  <c r="F9758" i="8"/>
  <c r="F9754" i="8"/>
  <c r="F9750" i="8"/>
  <c r="F9746" i="8"/>
  <c r="F9742" i="8"/>
  <c r="F9738" i="8"/>
  <c r="F9734" i="8"/>
  <c r="F9730" i="8"/>
  <c r="F9726" i="8"/>
  <c r="F9722" i="8"/>
  <c r="F9718" i="8"/>
  <c r="F9714" i="8"/>
  <c r="F9710" i="8"/>
  <c r="F9706" i="8"/>
  <c r="F9702" i="8"/>
  <c r="F9698" i="8"/>
  <c r="F9694" i="8"/>
  <c r="F9690" i="8"/>
  <c r="F9686" i="8"/>
  <c r="F9682" i="8"/>
  <c r="F9678" i="8"/>
  <c r="F9674" i="8"/>
  <c r="F9670" i="8"/>
  <c r="F9666" i="8"/>
  <c r="F9662" i="8"/>
  <c r="F9658" i="8"/>
  <c r="F9654" i="8"/>
  <c r="F9650" i="8"/>
  <c r="F9646" i="8"/>
  <c r="F9642" i="8"/>
  <c r="F9638" i="8"/>
  <c r="F9634" i="8"/>
  <c r="F9630" i="8"/>
  <c r="F9626" i="8"/>
  <c r="F9622" i="8"/>
  <c r="F9618" i="8"/>
  <c r="F9614" i="8"/>
  <c r="F9610" i="8"/>
  <c r="F9606" i="8"/>
  <c r="F9602" i="8"/>
  <c r="F9598" i="8"/>
  <c r="F9594" i="8"/>
  <c r="F9590" i="8"/>
  <c r="F9586" i="8"/>
  <c r="F9582" i="8"/>
  <c r="F9578" i="8"/>
  <c r="F9574" i="8"/>
  <c r="F9570" i="8"/>
  <c r="F9566" i="8"/>
  <c r="F9562" i="8"/>
  <c r="F9558" i="8"/>
  <c r="F9554" i="8"/>
  <c r="F9550" i="8"/>
  <c r="F9546" i="8"/>
  <c r="F9542" i="8"/>
  <c r="F9538" i="8"/>
  <c r="F9534" i="8"/>
  <c r="F9530" i="8"/>
  <c r="F9526" i="8"/>
  <c r="F9522" i="8"/>
  <c r="F9518" i="8"/>
  <c r="F9514" i="8"/>
  <c r="F9510" i="8"/>
  <c r="F9506" i="8"/>
  <c r="F9502" i="8"/>
  <c r="F9498" i="8"/>
  <c r="F9494" i="8"/>
  <c r="F9490" i="8"/>
  <c r="F9486" i="8"/>
  <c r="F9482" i="8"/>
  <c r="F9478" i="8"/>
  <c r="F9474" i="8"/>
  <c r="F9470" i="8"/>
  <c r="F9466" i="8"/>
  <c r="F9462" i="8"/>
  <c r="F9458" i="8"/>
  <c r="F9454" i="8"/>
  <c r="F9450" i="8"/>
  <c r="F9446" i="8"/>
  <c r="F9442" i="8"/>
  <c r="F9438" i="8"/>
  <c r="F9434" i="8"/>
  <c r="F9430" i="8"/>
  <c r="F9426" i="8"/>
  <c r="F9422" i="8"/>
  <c r="F9418" i="8"/>
  <c r="F9414" i="8"/>
  <c r="F9410" i="8"/>
  <c r="F9406" i="8"/>
  <c r="F9402" i="8"/>
  <c r="F9398" i="8"/>
  <c r="F9394" i="8"/>
  <c r="F9390" i="8"/>
  <c r="F9386" i="8"/>
  <c r="F9382" i="8"/>
  <c r="F9378" i="8"/>
  <c r="F9374" i="8"/>
  <c r="F9370" i="8"/>
  <c r="F9366" i="8"/>
  <c r="F9362" i="8"/>
  <c r="F9358" i="8"/>
  <c r="F9354" i="8"/>
  <c r="F9350" i="8"/>
  <c r="F9346" i="8"/>
  <c r="F9342" i="8"/>
  <c r="F10057" i="8"/>
  <c r="F10041" i="8"/>
  <c r="F10025" i="8"/>
  <c r="F10016" i="8"/>
  <c r="F10008" i="8"/>
  <c r="F10002" i="8"/>
  <c r="F9997" i="8"/>
  <c r="F9992" i="8"/>
  <c r="F9986" i="8"/>
  <c r="F9981" i="8"/>
  <c r="F9976" i="8"/>
  <c r="F9970" i="8"/>
  <c r="F9965" i="8"/>
  <c r="F9960" i="8"/>
  <c r="F9954" i="8"/>
  <c r="F9949" i="8"/>
  <c r="F9944" i="8"/>
  <c r="F9938" i="8"/>
  <c r="F9933" i="8"/>
  <c r="F9928" i="8"/>
  <c r="F9922" i="8"/>
  <c r="F9917" i="8"/>
  <c r="F9912" i="8"/>
  <c r="F9906" i="8"/>
  <c r="F9901" i="8"/>
  <c r="F9896" i="8"/>
  <c r="F9890" i="8"/>
  <c r="F9885" i="8"/>
  <c r="F9880" i="8"/>
  <c r="F9874" i="8"/>
  <c r="F9869" i="8"/>
  <c r="F9864" i="8"/>
  <c r="F9858" i="8"/>
  <c r="F9853" i="8"/>
  <c r="F9848" i="8"/>
  <c r="F9842" i="8"/>
  <c r="F9837" i="8"/>
  <c r="F9833" i="8"/>
  <c r="F9829" i="8"/>
  <c r="F9825" i="8"/>
  <c r="F9821" i="8"/>
  <c r="F9817" i="8"/>
  <c r="F9813" i="8"/>
  <c r="F9809" i="8"/>
  <c r="F9805" i="8"/>
  <c r="F9801" i="8"/>
  <c r="F9797" i="8"/>
  <c r="F9793" i="8"/>
  <c r="F9789" i="8"/>
  <c r="F9785" i="8"/>
  <c r="F9781" i="8"/>
  <c r="F9777" i="8"/>
  <c r="F9773" i="8"/>
  <c r="F9769" i="8"/>
  <c r="F9765" i="8"/>
  <c r="F9761" i="8"/>
  <c r="F9757" i="8"/>
  <c r="F9753" i="8"/>
  <c r="F9749" i="8"/>
  <c r="F9745" i="8"/>
  <c r="F9741" i="8"/>
  <c r="F9737" i="8"/>
  <c r="F9733" i="8"/>
  <c r="F9729" i="8"/>
  <c r="F9725" i="8"/>
  <c r="F9721" i="8"/>
  <c r="F9717" i="8"/>
  <c r="F9713" i="8"/>
  <c r="F9709" i="8"/>
  <c r="F9705" i="8"/>
  <c r="F9701" i="8"/>
  <c r="F9697" i="8"/>
  <c r="F9693" i="8"/>
  <c r="F9689" i="8"/>
  <c r="F9685" i="8"/>
  <c r="F9681" i="8"/>
  <c r="F9677" i="8"/>
  <c r="F9673" i="8"/>
  <c r="F9669" i="8"/>
  <c r="F9665" i="8"/>
  <c r="F9661" i="8"/>
  <c r="F9657" i="8"/>
  <c r="F9653" i="8"/>
  <c r="F9649" i="8"/>
  <c r="F9645" i="8"/>
  <c r="F9641" i="8"/>
  <c r="F9637" i="8"/>
  <c r="F9633" i="8"/>
  <c r="F9629" i="8"/>
  <c r="F9625" i="8"/>
  <c r="F9621" i="8"/>
  <c r="F9617" i="8"/>
  <c r="F9613" i="8"/>
  <c r="F9609" i="8"/>
  <c r="F9605" i="8"/>
  <c r="F9601" i="8"/>
  <c r="F9597" i="8"/>
  <c r="F9593" i="8"/>
  <c r="F9589" i="8"/>
  <c r="F9585" i="8"/>
  <c r="F9581" i="8"/>
  <c r="F9577" i="8"/>
  <c r="F9573" i="8"/>
  <c r="F9569" i="8"/>
  <c r="F9565" i="8"/>
  <c r="F9561" i="8"/>
  <c r="F9557" i="8"/>
  <c r="F9553" i="8"/>
  <c r="F9549" i="8"/>
  <c r="F9545" i="8"/>
  <c r="F9541" i="8"/>
  <c r="F9537" i="8"/>
  <c r="F9533" i="8"/>
  <c r="F9529" i="8"/>
  <c r="F9525" i="8"/>
  <c r="F9521" i="8"/>
  <c r="F9517" i="8"/>
  <c r="F9513" i="8"/>
  <c r="F9509" i="8"/>
  <c r="F9505" i="8"/>
  <c r="F9501" i="8"/>
  <c r="F9497" i="8"/>
  <c r="F9493" i="8"/>
  <c r="F9489" i="8"/>
  <c r="F9485" i="8"/>
  <c r="F9481" i="8"/>
  <c r="F9477" i="8"/>
  <c r="F9473" i="8"/>
  <c r="F9469" i="8"/>
  <c r="F9465" i="8"/>
  <c r="F9461" i="8"/>
  <c r="F9457" i="8"/>
  <c r="F9453" i="8"/>
  <c r="F9449" i="8"/>
  <c r="F9445" i="8"/>
  <c r="F9441" i="8"/>
  <c r="F9437" i="8"/>
  <c r="F9433" i="8"/>
  <c r="F9429" i="8"/>
  <c r="F9425" i="8"/>
  <c r="F9421" i="8"/>
  <c r="F9417" i="8"/>
  <c r="F9413" i="8"/>
  <c r="F9409" i="8"/>
  <c r="F9405" i="8"/>
  <c r="F9401" i="8"/>
  <c r="F9397" i="8"/>
  <c r="F9393" i="8"/>
  <c r="F9389" i="8"/>
  <c r="F9385" i="8"/>
  <c r="F9381" i="8"/>
  <c r="F9377" i="8"/>
  <c r="F9373" i="8"/>
  <c r="F9369" i="8"/>
  <c r="F9365" i="8"/>
  <c r="F9361" i="8"/>
  <c r="F9357" i="8"/>
  <c r="F9353" i="8"/>
  <c r="F9349" i="8"/>
  <c r="F9345" i="8"/>
  <c r="F9341" i="8"/>
  <c r="F9337" i="8"/>
  <c r="F9333" i="8"/>
  <c r="F9329" i="8"/>
  <c r="F9325" i="8"/>
  <c r="F9321" i="8"/>
  <c r="F9317" i="8"/>
  <c r="F9313" i="8"/>
  <c r="F9309" i="8"/>
  <c r="F9305" i="8"/>
  <c r="F9301" i="8"/>
  <c r="F9297" i="8"/>
  <c r="F9293" i="8"/>
  <c r="F9289" i="8"/>
  <c r="F9285" i="8"/>
  <c r="F9281" i="8"/>
  <c r="F9277" i="8"/>
  <c r="F9273" i="8"/>
  <c r="F9269" i="8"/>
  <c r="F9265" i="8"/>
  <c r="F9261" i="8"/>
  <c r="F9257" i="8"/>
  <c r="F9253" i="8"/>
  <c r="F9249" i="8"/>
  <c r="F9245" i="8"/>
  <c r="F9241" i="8"/>
  <c r="F9237" i="8"/>
  <c r="F9233" i="8"/>
  <c r="F9229" i="8"/>
  <c r="F9225" i="8"/>
  <c r="F9221" i="8"/>
  <c r="F9217" i="8"/>
  <c r="F9213" i="8"/>
  <c r="F9209" i="8"/>
  <c r="F9205" i="8"/>
  <c r="F9201" i="8"/>
  <c r="F9197" i="8"/>
  <c r="F9193" i="8"/>
  <c r="F9189" i="8"/>
  <c r="F9185" i="8"/>
  <c r="F9181" i="8"/>
  <c r="F9177" i="8"/>
  <c r="F9173" i="8"/>
  <c r="F9169" i="8"/>
  <c r="F9165" i="8"/>
  <c r="F9161" i="8"/>
  <c r="F9157" i="8"/>
  <c r="F9153" i="8"/>
  <c r="F9149" i="8"/>
  <c r="F9145" i="8"/>
  <c r="F9141" i="8"/>
  <c r="F9137" i="8"/>
  <c r="F9133" i="8"/>
  <c r="F9129" i="8"/>
  <c r="F9125" i="8"/>
  <c r="F9121" i="8"/>
  <c r="F9117" i="8"/>
  <c r="F9113" i="8"/>
  <c r="F9109" i="8"/>
  <c r="F9105" i="8"/>
  <c r="F9101" i="8"/>
  <c r="F9097" i="8"/>
  <c r="F9093" i="8"/>
  <c r="F9089" i="8"/>
  <c r="F9085" i="8"/>
  <c r="F9081" i="8"/>
  <c r="F9077" i="8"/>
  <c r="F9073" i="8"/>
  <c r="F9069" i="8"/>
  <c r="F9065" i="8"/>
  <c r="F9061" i="8"/>
  <c r="F9057" i="8"/>
  <c r="F9053" i="8"/>
  <c r="F9049" i="8"/>
  <c r="F9045" i="8"/>
  <c r="F9041" i="8"/>
  <c r="F9037" i="8"/>
  <c r="F9033" i="8"/>
  <c r="F9029" i="8"/>
  <c r="F9025" i="8"/>
  <c r="F9021" i="8"/>
  <c r="F9017" i="8"/>
  <c r="F9013" i="8"/>
  <c r="F9009" i="8"/>
  <c r="F9005" i="8"/>
  <c r="F9001" i="8"/>
  <c r="F8997" i="8"/>
  <c r="F8889" i="8"/>
  <c r="F8893" i="8"/>
  <c r="F8897" i="8"/>
  <c r="F8901" i="8"/>
  <c r="F8905" i="8"/>
  <c r="F8909" i="8"/>
  <c r="F8913" i="8"/>
  <c r="F8917" i="8"/>
  <c r="F8921" i="8"/>
  <c r="F8925" i="8"/>
  <c r="F8929" i="8"/>
  <c r="F8933" i="8"/>
  <c r="F8937" i="8"/>
  <c r="F8941" i="8"/>
  <c r="F8945" i="8"/>
  <c r="F8949" i="8"/>
  <c r="F8953" i="8"/>
  <c r="F8957" i="8"/>
  <c r="F8961" i="8"/>
  <c r="F8965" i="8"/>
  <c r="F8969" i="8"/>
  <c r="F8973" i="8"/>
  <c r="F8977" i="8"/>
  <c r="F8981" i="8"/>
  <c r="F8985" i="8"/>
  <c r="F8989" i="8"/>
  <c r="F8993" i="8"/>
  <c r="F8998" i="8"/>
  <c r="F9003" i="8"/>
  <c r="F9008" i="8"/>
  <c r="F9014" i="8"/>
  <c r="F9019" i="8"/>
  <c r="F9024" i="8"/>
  <c r="F9030" i="8"/>
  <c r="F9035" i="8"/>
  <c r="F9040" i="8"/>
  <c r="F9046" i="8"/>
  <c r="F9051" i="8"/>
  <c r="F9056" i="8"/>
  <c r="F9062" i="8"/>
  <c r="F9067" i="8"/>
  <c r="F9072" i="8"/>
  <c r="F9078" i="8"/>
  <c r="F9083" i="8"/>
  <c r="F9088" i="8"/>
  <c r="F9094" i="8"/>
  <c r="F9099" i="8"/>
  <c r="F9104" i="8"/>
  <c r="F9110" i="8"/>
  <c r="F9115" i="8"/>
  <c r="F9120" i="8"/>
  <c r="F9126" i="8"/>
  <c r="F9131" i="8"/>
  <c r="F9136" i="8"/>
  <c r="F9142" i="8"/>
  <c r="F9147" i="8"/>
  <c r="F9152" i="8"/>
  <c r="F9158" i="8"/>
  <c r="F9163" i="8"/>
  <c r="F9168" i="8"/>
  <c r="F9174" i="8"/>
  <c r="F9179" i="8"/>
  <c r="F9184" i="8"/>
  <c r="F9190" i="8"/>
  <c r="F9195" i="8"/>
  <c r="F9200" i="8"/>
  <c r="F9206" i="8"/>
  <c r="F9211" i="8"/>
  <c r="F9216" i="8"/>
  <c r="F9222" i="8"/>
  <c r="F9227" i="8"/>
  <c r="F9232" i="8"/>
  <c r="F9238" i="8"/>
  <c r="F9243" i="8"/>
  <c r="F9248" i="8"/>
  <c r="F9254" i="8"/>
  <c r="F9259" i="8"/>
  <c r="F9264" i="8"/>
  <c r="F9270" i="8"/>
  <c r="F9275" i="8"/>
  <c r="F9280" i="8"/>
  <c r="F9286" i="8"/>
  <c r="F9291" i="8"/>
  <c r="F9296" i="8"/>
  <c r="F9302" i="8"/>
  <c r="F9310" i="8"/>
  <c r="F9318" i="8"/>
  <c r="F9326" i="8"/>
  <c r="F9334" i="8"/>
  <c r="F9343" i="8"/>
  <c r="F9359" i="8"/>
  <c r="F9375" i="8"/>
  <c r="F9391" i="8"/>
  <c r="F8890" i="8"/>
  <c r="F8894" i="8"/>
  <c r="F8898" i="8"/>
  <c r="F8902" i="8"/>
  <c r="F8906" i="8"/>
  <c r="F8910" i="8"/>
  <c r="F8914" i="8"/>
  <c r="F8918" i="8"/>
  <c r="F8922" i="8"/>
  <c r="F8926" i="8"/>
  <c r="F8930" i="8"/>
  <c r="F8934" i="8"/>
  <c r="F8938" i="8"/>
  <c r="F8942" i="8"/>
  <c r="F8946" i="8"/>
  <c r="F8950" i="8"/>
  <c r="F8954" i="8"/>
  <c r="F8958" i="8"/>
  <c r="F8962" i="8"/>
  <c r="F8966" i="8"/>
  <c r="F8970" i="8"/>
  <c r="F8974" i="8"/>
  <c r="F8978" i="8"/>
  <c r="F8982" i="8"/>
  <c r="F8986" i="8"/>
  <c r="F8990" i="8"/>
  <c r="F8994" i="8"/>
  <c r="F8999" i="8"/>
  <c r="F9004" i="8"/>
  <c r="F9010" i="8"/>
  <c r="F9015" i="8"/>
  <c r="F9020" i="8"/>
  <c r="F9026" i="8"/>
  <c r="F9031" i="8"/>
  <c r="F9036" i="8"/>
  <c r="F9042" i="8"/>
  <c r="F9047" i="8"/>
  <c r="F9052" i="8"/>
  <c r="F9058" i="8"/>
  <c r="F9063" i="8"/>
  <c r="F9068" i="8"/>
  <c r="F9074" i="8"/>
  <c r="F9079" i="8"/>
  <c r="F9084" i="8"/>
  <c r="F9090" i="8"/>
  <c r="F9095" i="8"/>
  <c r="F9100" i="8"/>
  <c r="F9106" i="8"/>
  <c r="F9111" i="8"/>
  <c r="F9116" i="8"/>
  <c r="F9122" i="8"/>
  <c r="F9127" i="8"/>
  <c r="F9132" i="8"/>
  <c r="F9138" i="8"/>
  <c r="F9143" i="8"/>
  <c r="F9148" i="8"/>
  <c r="F9154" i="8"/>
  <c r="F9159" i="8"/>
  <c r="F9164" i="8"/>
  <c r="F9170" i="8"/>
  <c r="F9175" i="8"/>
  <c r="F9180" i="8"/>
  <c r="F9186" i="8"/>
  <c r="F9191" i="8"/>
  <c r="F9196" i="8"/>
  <c r="F9202" i="8"/>
  <c r="F9207" i="8"/>
  <c r="F9212" i="8"/>
  <c r="F9218" i="8"/>
  <c r="F9223" i="8"/>
  <c r="F9228" i="8"/>
  <c r="F9234" i="8"/>
  <c r="F9239" i="8"/>
  <c r="F9244" i="8"/>
  <c r="F9250" i="8"/>
  <c r="F9255" i="8"/>
  <c r="F9260" i="8"/>
  <c r="F9266" i="8"/>
  <c r="F9271" i="8"/>
  <c r="F9276" i="8"/>
  <c r="F9282" i="8"/>
  <c r="F9287" i="8"/>
  <c r="F9292" i="8"/>
  <c r="F9298" i="8"/>
  <c r="F9303" i="8"/>
  <c r="F9311" i="8"/>
  <c r="F9319" i="8"/>
  <c r="F9327" i="8"/>
  <c r="F9335" i="8"/>
  <c r="F9347" i="8"/>
  <c r="F9363" i="8"/>
  <c r="F9379" i="8"/>
  <c r="F9395" i="8"/>
  <c r="F8891" i="8"/>
  <c r="F8895" i="8"/>
  <c r="F8899" i="8"/>
  <c r="F8903" i="8"/>
  <c r="F8907" i="8"/>
  <c r="F8911" i="8"/>
  <c r="F8915" i="8"/>
  <c r="F8919" i="8"/>
  <c r="F8923" i="8"/>
  <c r="F8927" i="8"/>
  <c r="F8931" i="8"/>
  <c r="F8935" i="8"/>
  <c r="F8939" i="8"/>
  <c r="F8943" i="8"/>
  <c r="F8947" i="8"/>
  <c r="F8951" i="8"/>
  <c r="F8955" i="8"/>
  <c r="F8959" i="8"/>
  <c r="F8963" i="8"/>
  <c r="F8967" i="8"/>
  <c r="F8971" i="8"/>
  <c r="F8975" i="8"/>
  <c r="F8979" i="8"/>
  <c r="F8983" i="8"/>
  <c r="F8987" i="8"/>
  <c r="F8991" i="8"/>
  <c r="F8995" i="8"/>
  <c r="F9000" i="8"/>
  <c r="F9006" i="8"/>
  <c r="F9011" i="8"/>
  <c r="F9016" i="8"/>
  <c r="F9022" i="8"/>
  <c r="F9027" i="8"/>
  <c r="F9032" i="8"/>
  <c r="F9038" i="8"/>
  <c r="F9043" i="8"/>
  <c r="F9048" i="8"/>
  <c r="F9054" i="8"/>
  <c r="F9059" i="8"/>
  <c r="F9064" i="8"/>
  <c r="F9070" i="8"/>
  <c r="F9075" i="8"/>
  <c r="F9080" i="8"/>
  <c r="F9086" i="8"/>
  <c r="F9091" i="8"/>
  <c r="F9096" i="8"/>
  <c r="F9102" i="8"/>
  <c r="F9107" i="8"/>
  <c r="F9112" i="8"/>
  <c r="F9118" i="8"/>
  <c r="F9123" i="8"/>
  <c r="F9128" i="8"/>
  <c r="F9134" i="8"/>
  <c r="F9139" i="8"/>
  <c r="F9144" i="8"/>
  <c r="F9150" i="8"/>
  <c r="F9155" i="8"/>
  <c r="F9160" i="8"/>
  <c r="F9166" i="8"/>
  <c r="F9171" i="8"/>
  <c r="F9176" i="8"/>
  <c r="F9182" i="8"/>
  <c r="F9187" i="8"/>
  <c r="F9192" i="8"/>
  <c r="F9198" i="8"/>
  <c r="F9203" i="8"/>
  <c r="F9208" i="8"/>
  <c r="F9214" i="8"/>
  <c r="F9219" i="8"/>
  <c r="F9224" i="8"/>
  <c r="F9230" i="8"/>
  <c r="F9235" i="8"/>
  <c r="F9240" i="8"/>
  <c r="F9246" i="8"/>
  <c r="F9251" i="8"/>
  <c r="F9256" i="8"/>
  <c r="F9262" i="8"/>
  <c r="F9267" i="8"/>
  <c r="F9272" i="8"/>
  <c r="F9278" i="8"/>
  <c r="F9283" i="8"/>
  <c r="F9288" i="8"/>
  <c r="F9294" i="8"/>
  <c r="F9299" i="8"/>
  <c r="F9306" i="8"/>
  <c r="F9314" i="8"/>
  <c r="F9322" i="8"/>
  <c r="F9330" i="8"/>
  <c r="F9338" i="8"/>
  <c r="F9351" i="8"/>
  <c r="F9367" i="8"/>
  <c r="F9383" i="8"/>
  <c r="F9399" i="8"/>
  <c r="V8" i="1"/>
  <c r="J8" i="1" s="1"/>
  <c r="A7" i="1"/>
  <c r="V9" i="1"/>
  <c r="J9" i="1" s="1"/>
  <c r="A9" i="1"/>
  <c r="V7" i="1"/>
  <c r="J7" i="1" s="1"/>
  <c r="A8" i="1"/>
  <c r="Q149" i="7" l="1"/>
  <c r="U149" i="7" s="1"/>
  <c r="Q143" i="7"/>
  <c r="U143" i="7" s="1"/>
  <c r="Q119" i="7"/>
  <c r="U119" i="7" s="1"/>
  <c r="Q110" i="7"/>
  <c r="Q148" i="7"/>
  <c r="U148" i="7" s="1"/>
  <c r="Q142" i="7"/>
  <c r="U142" i="7" s="1"/>
  <c r="Q125" i="7"/>
  <c r="Q134" i="7"/>
  <c r="U134" i="7" s="1"/>
  <c r="Q135" i="7"/>
  <c r="U135" i="7" s="1"/>
  <c r="Q126" i="7"/>
  <c r="Q116" i="7"/>
  <c r="U116" i="7" s="1"/>
  <c r="Q107" i="7"/>
  <c r="Q108" i="7"/>
  <c r="U108" i="7" s="1"/>
  <c r="Q117" i="7"/>
  <c r="U117" i="7" s="1"/>
  <c r="Q115" i="7"/>
  <c r="U115" i="7" s="1"/>
  <c r="Q106" i="7"/>
  <c r="Q111" i="7"/>
  <c r="Q120" i="7"/>
  <c r="U120" i="7" s="1"/>
  <c r="Q130" i="7"/>
  <c r="Q139" i="7"/>
  <c r="U139" i="7" s="1"/>
  <c r="Q132" i="7"/>
  <c r="U132" i="7" s="1"/>
  <c r="Q123" i="7"/>
  <c r="Q151" i="7"/>
  <c r="U151" i="7" s="1"/>
  <c r="Q145" i="7"/>
  <c r="U145" i="7" s="1"/>
  <c r="Q127" i="7"/>
  <c r="Q136" i="7"/>
  <c r="U136" i="7" s="1"/>
  <c r="Q112" i="7"/>
  <c r="Q121" i="7"/>
  <c r="U121" i="7" s="1"/>
  <c r="Q104" i="7"/>
  <c r="U104" i="7" s="1"/>
  <c r="Q113" i="7"/>
  <c r="U113" i="7" s="1"/>
  <c r="Q105" i="7"/>
  <c r="Q114" i="7"/>
  <c r="U114" i="7" s="1"/>
  <c r="Q129" i="7"/>
  <c r="U129" i="7" s="1"/>
  <c r="Q138" i="7"/>
  <c r="U138" i="7" s="1"/>
  <c r="Q122" i="7"/>
  <c r="Q131" i="7"/>
  <c r="U131" i="7" s="1"/>
  <c r="Q118" i="7"/>
  <c r="U118" i="7" s="1"/>
  <c r="Q109" i="7"/>
  <c r="Q150" i="7"/>
  <c r="U150" i="7" s="1"/>
  <c r="Q144" i="7"/>
  <c r="Q146" i="7"/>
  <c r="U146" i="7" s="1"/>
  <c r="Q140" i="7"/>
  <c r="U140" i="7" s="1"/>
  <c r="Q128" i="7"/>
  <c r="Q137" i="7"/>
  <c r="U137" i="7" s="1"/>
  <c r="Q147" i="7"/>
  <c r="U147" i="7" s="1"/>
  <c r="Q141" i="7"/>
  <c r="Q133" i="7"/>
  <c r="U133" i="7" s="1"/>
  <c r="Q124" i="7"/>
  <c r="U124" i="7" s="1"/>
  <c r="U110" i="7"/>
  <c r="U112" i="7"/>
  <c r="U125" i="7"/>
  <c r="U126" i="7"/>
  <c r="U128" i="7"/>
  <c r="U107" i="7"/>
  <c r="U123" i="7"/>
  <c r="U144" i="7"/>
  <c r="U106" i="7"/>
  <c r="U111" i="7"/>
  <c r="U105" i="7"/>
  <c r="U109" i="7"/>
  <c r="U122" i="7"/>
  <c r="U130" i="7"/>
  <c r="U141" i="7"/>
  <c r="U127" i="7"/>
  <c r="Y775" i="6"/>
  <c r="Z774" i="6"/>
  <c r="W772" i="6"/>
  <c r="Z771" i="6"/>
  <c r="U769" i="6"/>
  <c r="X768" i="6"/>
  <c r="U767" i="6"/>
  <c r="V766" i="6"/>
  <c r="X765" i="6"/>
  <c r="W763" i="6"/>
  <c r="Y762" i="6"/>
  <c r="W760" i="6"/>
  <c r="V758" i="6"/>
  <c r="Z757" i="6"/>
  <c r="U756" i="6"/>
  <c r="X755" i="6"/>
  <c r="Y754" i="6"/>
  <c r="U753" i="6"/>
  <c r="Y752" i="6"/>
  <c r="U750" i="6"/>
  <c r="Y749" i="6"/>
  <c r="X747" i="6"/>
  <c r="Y746" i="6"/>
  <c r="V744" i="6"/>
  <c r="X741" i="6"/>
  <c r="U739" i="6"/>
  <c r="V738" i="6"/>
  <c r="Z737" i="6"/>
  <c r="W736" i="6"/>
  <c r="Z735" i="6"/>
  <c r="W733" i="6"/>
  <c r="W731" i="6"/>
  <c r="X730" i="6"/>
  <c r="Y728" i="6"/>
  <c r="U726" i="6"/>
  <c r="Y725" i="6"/>
  <c r="V724" i="6"/>
  <c r="Y723" i="6"/>
  <c r="X775" i="6"/>
  <c r="Y774" i="6"/>
  <c r="V772" i="6"/>
  <c r="Y771" i="6"/>
  <c r="Z770" i="6"/>
  <c r="W768" i="6"/>
  <c r="U766" i="6"/>
  <c r="W765" i="6"/>
  <c r="Z764" i="6"/>
  <c r="V763" i="6"/>
  <c r="X762" i="6"/>
  <c r="V760" i="6"/>
  <c r="U758" i="6"/>
  <c r="Y757" i="6"/>
  <c r="W755" i="6"/>
  <c r="X754" i="6"/>
  <c r="X752" i="6"/>
  <c r="Z751" i="6"/>
  <c r="X749" i="6"/>
  <c r="W747" i="6"/>
  <c r="X746" i="6"/>
  <c r="Z745" i="6"/>
  <c r="U744" i="6"/>
  <c r="Z743" i="6"/>
  <c r="W741" i="6"/>
  <c r="Z740" i="6"/>
  <c r="U738" i="6"/>
  <c r="W775" i="6"/>
  <c r="X774" i="6"/>
  <c r="Z773" i="6"/>
  <c r="U772" i="6"/>
  <c r="X771" i="6"/>
  <c r="Y770" i="6"/>
  <c r="V768" i="6"/>
  <c r="V765" i="6"/>
  <c r="Y764" i="6"/>
  <c r="U763" i="6"/>
  <c r="W762" i="6"/>
  <c r="Z761" i="6"/>
  <c r="U760" i="6"/>
  <c r="Z759" i="6"/>
  <c r="X757" i="6"/>
  <c r="V755" i="6"/>
  <c r="W754" i="6"/>
  <c r="W752" i="6"/>
  <c r="Y751" i="6"/>
  <c r="W749" i="6"/>
  <c r="Z748" i="6"/>
  <c r="V747" i="6"/>
  <c r="W746" i="6"/>
  <c r="Y745" i="6"/>
  <c r="Y743" i="6"/>
  <c r="Z742" i="6"/>
  <c r="V741" i="6"/>
  <c r="Y740" i="6"/>
  <c r="X737" i="6"/>
  <c r="U736" i="6"/>
  <c r="X735" i="6"/>
  <c r="Y734" i="6"/>
  <c r="U733" i="6"/>
  <c r="Z732" i="6"/>
  <c r="U731" i="6"/>
  <c r="V730" i="6"/>
  <c r="Z729" i="6"/>
  <c r="W728" i="6"/>
  <c r="Z727" i="6"/>
  <c r="W725" i="6"/>
  <c r="W723" i="6"/>
  <c r="Y722" i="6"/>
  <c r="V775" i="6"/>
  <c r="W774" i="6"/>
  <c r="Y773" i="6"/>
  <c r="W771" i="6"/>
  <c r="X770" i="6"/>
  <c r="Z769" i="6"/>
  <c r="U768" i="6"/>
  <c r="Z767" i="6"/>
  <c r="U765" i="6"/>
  <c r="X764" i="6"/>
  <c r="V762" i="6"/>
  <c r="Y761" i="6"/>
  <c r="Y759" i="6"/>
  <c r="W757" i="6"/>
  <c r="Z756" i="6"/>
  <c r="U755" i="6"/>
  <c r="V754" i="6"/>
  <c r="Z753" i="6"/>
  <c r="V752" i="6"/>
  <c r="X751" i="6"/>
  <c r="Z750" i="6"/>
  <c r="V749" i="6"/>
  <c r="Y748" i="6"/>
  <c r="U747" i="6"/>
  <c r="V746" i="6"/>
  <c r="X745" i="6"/>
  <c r="X743" i="6"/>
  <c r="Y742" i="6"/>
  <c r="U741" i="6"/>
  <c r="X740" i="6"/>
  <c r="Z739" i="6"/>
  <c r="W737" i="6"/>
  <c r="W735" i="6"/>
  <c r="X734" i="6"/>
  <c r="Y732" i="6"/>
  <c r="U775" i="6"/>
  <c r="V774" i="6"/>
  <c r="X773" i="6"/>
  <c r="V771" i="6"/>
  <c r="W770" i="6"/>
  <c r="Y769" i="6"/>
  <c r="Y767" i="6"/>
  <c r="Z766" i="6"/>
  <c r="W764" i="6"/>
  <c r="U762" i="6"/>
  <c r="X761" i="6"/>
  <c r="X759" i="6"/>
  <c r="Z758" i="6"/>
  <c r="V757" i="6"/>
  <c r="Y756" i="6"/>
  <c r="U754" i="6"/>
  <c r="Y753" i="6"/>
  <c r="U752" i="6"/>
  <c r="W751" i="6"/>
  <c r="Y750" i="6"/>
  <c r="U749" i="6"/>
  <c r="X748" i="6"/>
  <c r="U746" i="6"/>
  <c r="W745" i="6"/>
  <c r="Z744" i="6"/>
  <c r="W743" i="6"/>
  <c r="X742" i="6"/>
  <c r="W740" i="6"/>
  <c r="Y739" i="6"/>
  <c r="Z738" i="6"/>
  <c r="V737" i="6"/>
  <c r="V735" i="6"/>
  <c r="W734" i="6"/>
  <c r="X732" i="6"/>
  <c r="X729" i="6"/>
  <c r="U728" i="6"/>
  <c r="X727" i="6"/>
  <c r="Y726" i="6"/>
  <c r="U725" i="6"/>
  <c r="Z724" i="6"/>
  <c r="U723" i="6"/>
  <c r="U774" i="6"/>
  <c r="W773" i="6"/>
  <c r="Z772" i="6"/>
  <c r="U771" i="6"/>
  <c r="V770" i="6"/>
  <c r="X769" i="6"/>
  <c r="X767" i="6"/>
  <c r="Y766" i="6"/>
  <c r="V764" i="6"/>
  <c r="Z763" i="6"/>
  <c r="W761" i="6"/>
  <c r="Z760" i="6"/>
  <c r="W759" i="6"/>
  <c r="Y758" i="6"/>
  <c r="U757" i="6"/>
  <c r="X756" i="6"/>
  <c r="X753" i="6"/>
  <c r="V751" i="6"/>
  <c r="X750" i="6"/>
  <c r="W748" i="6"/>
  <c r="V745" i="6"/>
  <c r="Y744" i="6"/>
  <c r="V743" i="6"/>
  <c r="W742" i="6"/>
  <c r="V740" i="6"/>
  <c r="X739" i="6"/>
  <c r="Y738" i="6"/>
  <c r="U737" i="6"/>
  <c r="Z736" i="6"/>
  <c r="U735" i="6"/>
  <c r="V734" i="6"/>
  <c r="Z733" i="6"/>
  <c r="W732" i="6"/>
  <c r="Z731" i="6"/>
  <c r="W729" i="6"/>
  <c r="W727" i="6"/>
  <c r="X726" i="6"/>
  <c r="Y724" i="6"/>
  <c r="V722" i="6"/>
  <c r="Z775" i="6"/>
  <c r="U773" i="6"/>
  <c r="X772" i="6"/>
  <c r="V769" i="6"/>
  <c r="Y768" i="6"/>
  <c r="V767" i="6"/>
  <c r="W766" i="6"/>
  <c r="Y765" i="6"/>
  <c r="X763" i="6"/>
  <c r="Z762" i="6"/>
  <c r="U761" i="6"/>
  <c r="X760" i="6"/>
  <c r="U759" i="6"/>
  <c r="W758" i="6"/>
  <c r="V756" i="6"/>
  <c r="Y755" i="6"/>
  <c r="Z754" i="6"/>
  <c r="V753" i="6"/>
  <c r="Z752" i="6"/>
  <c r="V750" i="6"/>
  <c r="Z749" i="6"/>
  <c r="U748" i="6"/>
  <c r="Y747" i="6"/>
  <c r="Z746" i="6"/>
  <c r="W744" i="6"/>
  <c r="U742" i="6"/>
  <c r="Y741" i="6"/>
  <c r="V739" i="6"/>
  <c r="W738" i="6"/>
  <c r="X736" i="6"/>
  <c r="X733" i="6"/>
  <c r="U732" i="6"/>
  <c r="V736" i="6"/>
  <c r="Y735" i="6"/>
  <c r="Z734" i="6"/>
  <c r="V731" i="6"/>
  <c r="V729" i="6"/>
  <c r="V726" i="6"/>
  <c r="W721" i="6"/>
  <c r="W719" i="6"/>
  <c r="X718" i="6"/>
  <c r="Y716" i="6"/>
  <c r="U714" i="6"/>
  <c r="Y713" i="6"/>
  <c r="W712" i="6"/>
  <c r="Z711" i="6"/>
  <c r="U709" i="6"/>
  <c r="X708" i="6"/>
  <c r="Z707" i="6"/>
  <c r="W706" i="6"/>
  <c r="X705" i="6"/>
  <c r="Z704" i="6"/>
  <c r="Y702" i="6"/>
  <c r="Z701" i="6"/>
  <c r="V699" i="6"/>
  <c r="Z698" i="6"/>
  <c r="U696" i="6"/>
  <c r="V695" i="6"/>
  <c r="Z694" i="6"/>
  <c r="U692" i="6"/>
  <c r="V691" i="6"/>
  <c r="Z690" i="6"/>
  <c r="U687" i="6"/>
  <c r="Y686" i="6"/>
  <c r="Z685" i="6"/>
  <c r="X682" i="6"/>
  <c r="Z681" i="6"/>
  <c r="U734" i="6"/>
  <c r="Z730" i="6"/>
  <c r="V773" i="6"/>
  <c r="Y772" i="6"/>
  <c r="Z768" i="6"/>
  <c r="Y733" i="6"/>
  <c r="Y730" i="6"/>
  <c r="Y727" i="6"/>
  <c r="W724" i="6"/>
  <c r="U721" i="6"/>
  <c r="Z720" i="6"/>
  <c r="U719" i="6"/>
  <c r="V718" i="6"/>
  <c r="Z717" i="6"/>
  <c r="W716" i="6"/>
  <c r="Z715" i="6"/>
  <c r="W713" i="6"/>
  <c r="U712" i="6"/>
  <c r="X711" i="6"/>
  <c r="Z710" i="6"/>
  <c r="V708" i="6"/>
  <c r="X707" i="6"/>
  <c r="U706" i="6"/>
  <c r="V705" i="6"/>
  <c r="X704" i="6"/>
  <c r="Z703" i="6"/>
  <c r="W702" i="6"/>
  <c r="X701" i="6"/>
  <c r="Z700" i="6"/>
  <c r="X698" i="6"/>
  <c r="Y697" i="6"/>
  <c r="X694" i="6"/>
  <c r="Y693" i="6"/>
  <c r="X690" i="6"/>
  <c r="Y689" i="6"/>
  <c r="Z688" i="6"/>
  <c r="W686" i="6"/>
  <c r="X685" i="6"/>
  <c r="Y684" i="6"/>
  <c r="Z683" i="6"/>
  <c r="V682" i="6"/>
  <c r="X681" i="6"/>
  <c r="U770" i="6"/>
  <c r="W769" i="6"/>
  <c r="Z765" i="6"/>
  <c r="U764" i="6"/>
  <c r="V761" i="6"/>
  <c r="Y760" i="6"/>
  <c r="W753" i="6"/>
  <c r="U751" i="6"/>
  <c r="W750" i="6"/>
  <c r="U745" i="6"/>
  <c r="X744" i="6"/>
  <c r="V733" i="6"/>
  <c r="W730" i="6"/>
  <c r="V727" i="6"/>
  <c r="Z725" i="6"/>
  <c r="U724" i="6"/>
  <c r="Z722" i="6"/>
  <c r="Y720" i="6"/>
  <c r="U718" i="6"/>
  <c r="X766" i="6"/>
  <c r="Y763" i="6"/>
  <c r="Z755" i="6"/>
  <c r="V748" i="6"/>
  <c r="Z747" i="6"/>
  <c r="X738" i="6"/>
  <c r="Y737" i="6"/>
  <c r="U730" i="6"/>
  <c r="U727" i="6"/>
  <c r="X725" i="6"/>
  <c r="X722" i="6"/>
  <c r="X720" i="6"/>
  <c r="X717" i="6"/>
  <c r="U716" i="6"/>
  <c r="X715" i="6"/>
  <c r="Y714" i="6"/>
  <c r="U713" i="6"/>
  <c r="V711" i="6"/>
  <c r="X710" i="6"/>
  <c r="Y709" i="6"/>
  <c r="V707" i="6"/>
  <c r="V704" i="6"/>
  <c r="X703" i="6"/>
  <c r="U702" i="6"/>
  <c r="V701" i="6"/>
  <c r="X700" i="6"/>
  <c r="Z699" i="6"/>
  <c r="V698" i="6"/>
  <c r="W697" i="6"/>
  <c r="Y696" i="6"/>
  <c r="Z695" i="6"/>
  <c r="V694" i="6"/>
  <c r="W693" i="6"/>
  <c r="Y692" i="6"/>
  <c r="Z691" i="6"/>
  <c r="V690" i="6"/>
  <c r="W689" i="6"/>
  <c r="X688" i="6"/>
  <c r="Y687" i="6"/>
  <c r="U686" i="6"/>
  <c r="V685" i="6"/>
  <c r="W684" i="6"/>
  <c r="X683" i="6"/>
  <c r="V759" i="6"/>
  <c r="X758" i="6"/>
  <c r="Y736" i="6"/>
  <c r="Y731" i="6"/>
  <c r="X728" i="6"/>
  <c r="Z726" i="6"/>
  <c r="X723" i="6"/>
  <c r="U722" i="6"/>
  <c r="Y721" i="6"/>
  <c r="V720" i="6"/>
  <c r="Y719" i="6"/>
  <c r="Z718" i="6"/>
  <c r="V717" i="6"/>
  <c r="V715" i="6"/>
  <c r="W714" i="6"/>
  <c r="Y712" i="6"/>
  <c r="V710" i="6"/>
  <c r="W709" i="6"/>
  <c r="Z708" i="6"/>
  <c r="Y706" i="6"/>
  <c r="U743" i="6"/>
  <c r="W722" i="6"/>
  <c r="U720" i="6"/>
  <c r="W717" i="6"/>
  <c r="U711" i="6"/>
  <c r="U707" i="6"/>
  <c r="Y705" i="6"/>
  <c r="W701" i="6"/>
  <c r="U697" i="6"/>
  <c r="Y695" i="6"/>
  <c r="W694" i="6"/>
  <c r="V732" i="6"/>
  <c r="X731" i="6"/>
  <c r="U729" i="6"/>
  <c r="Z721" i="6"/>
  <c r="X719" i="6"/>
  <c r="Y715" i="6"/>
  <c r="Z713" i="6"/>
  <c r="X712" i="6"/>
  <c r="Y710" i="6"/>
  <c r="Y708" i="6"/>
  <c r="U705" i="6"/>
  <c r="Y703" i="6"/>
  <c r="Z702" i="6"/>
  <c r="Y699" i="6"/>
  <c r="W698" i="6"/>
  <c r="W695" i="6"/>
  <c r="X692" i="6"/>
  <c r="X689" i="6"/>
  <c r="U688" i="6"/>
  <c r="U685" i="6"/>
  <c r="Y683" i="6"/>
  <c r="Z682" i="6"/>
  <c r="W681" i="6"/>
  <c r="X680" i="6"/>
  <c r="Y679" i="6"/>
  <c r="U678" i="6"/>
  <c r="W677" i="6"/>
  <c r="Y676" i="6"/>
  <c r="V674" i="6"/>
  <c r="W673" i="6"/>
  <c r="X672" i="6"/>
  <c r="X671" i="6"/>
  <c r="Z670" i="6"/>
  <c r="V666" i="6"/>
  <c r="V665" i="6"/>
  <c r="W664" i="6"/>
  <c r="W663" i="6"/>
  <c r="Y662" i="6"/>
  <c r="V658" i="6"/>
  <c r="X657" i="6"/>
  <c r="Y656" i="6"/>
  <c r="Z655" i="6"/>
  <c r="W653" i="6"/>
  <c r="Y652" i="6"/>
  <c r="Z651" i="6"/>
  <c r="W756" i="6"/>
  <c r="W739" i="6"/>
  <c r="V728" i="6"/>
  <c r="W726" i="6"/>
  <c r="V721" i="6"/>
  <c r="Y718" i="6"/>
  <c r="U715" i="6"/>
  <c r="V713" i="6"/>
  <c r="U710" i="6"/>
  <c r="U708" i="6"/>
  <c r="X706" i="6"/>
  <c r="V703" i="6"/>
  <c r="V702" i="6"/>
  <c r="Y700" i="6"/>
  <c r="W699" i="6"/>
  <c r="U740" i="6"/>
  <c r="V725" i="6"/>
  <c r="W718" i="6"/>
  <c r="Z716" i="6"/>
  <c r="Z714" i="6"/>
  <c r="Z709" i="6"/>
  <c r="V706" i="6"/>
  <c r="Y704" i="6"/>
  <c r="U703" i="6"/>
  <c r="W700" i="6"/>
  <c r="U699" i="6"/>
  <c r="Z697" i="6"/>
  <c r="W696" i="6"/>
  <c r="V693" i="6"/>
  <c r="Y690" i="6"/>
  <c r="X687" i="6"/>
  <c r="V686" i="6"/>
  <c r="X684" i="6"/>
  <c r="U683" i="6"/>
  <c r="U682" i="6"/>
  <c r="U680" i="6"/>
  <c r="V679" i="6"/>
  <c r="Z678" i="6"/>
  <c r="V676" i="6"/>
  <c r="X675" i="6"/>
  <c r="U672" i="6"/>
  <c r="U671" i="6"/>
  <c r="W670" i="6"/>
  <c r="X669" i="6"/>
  <c r="Y668" i="6"/>
  <c r="Y667" i="6"/>
  <c r="V662" i="6"/>
  <c r="X661" i="6"/>
  <c r="Y660" i="6"/>
  <c r="Y659" i="6"/>
  <c r="U657" i="6"/>
  <c r="V656" i="6"/>
  <c r="W655" i="6"/>
  <c r="Z741" i="6"/>
  <c r="Z723" i="6"/>
  <c r="X716" i="6"/>
  <c r="X714" i="6"/>
  <c r="Y711" i="6"/>
  <c r="X709" i="6"/>
  <c r="Y707" i="6"/>
  <c r="W704" i="6"/>
  <c r="V700" i="6"/>
  <c r="X697" i="6"/>
  <c r="V696" i="6"/>
  <c r="U693" i="6"/>
  <c r="Y691" i="6"/>
  <c r="W690" i="6"/>
  <c r="W687" i="6"/>
  <c r="V684" i="6"/>
  <c r="U679" i="6"/>
  <c r="Y678" i="6"/>
  <c r="U676" i="6"/>
  <c r="W675" i="6"/>
  <c r="Z674" i="6"/>
  <c r="V670" i="6"/>
  <c r="W669" i="6"/>
  <c r="X668" i="6"/>
  <c r="X667" i="6"/>
  <c r="Z666" i="6"/>
  <c r="Z665" i="6"/>
  <c r="U662" i="6"/>
  <c r="W661" i="6"/>
  <c r="X660" i="6"/>
  <c r="X659" i="6"/>
  <c r="Z658" i="6"/>
  <c r="U656" i="6"/>
  <c r="V655" i="6"/>
  <c r="X654" i="6"/>
  <c r="U652" i="6"/>
  <c r="V651" i="6"/>
  <c r="Z712" i="6"/>
  <c r="U701" i="6"/>
  <c r="U695" i="6"/>
  <c r="W691" i="6"/>
  <c r="Y688" i="6"/>
  <c r="Y685" i="6"/>
  <c r="Z680" i="6"/>
  <c r="Y677" i="6"/>
  <c r="W676" i="6"/>
  <c r="V673" i="6"/>
  <c r="Y671" i="6"/>
  <c r="W668" i="6"/>
  <c r="W665" i="6"/>
  <c r="Y663" i="6"/>
  <c r="V742" i="6"/>
  <c r="X724" i="6"/>
  <c r="V719" i="6"/>
  <c r="W708" i="6"/>
  <c r="W707" i="6"/>
  <c r="Z705" i="6"/>
  <c r="Y698" i="6"/>
  <c r="X693" i="6"/>
  <c r="Z687" i="6"/>
  <c r="U684" i="6"/>
  <c r="V680" i="6"/>
  <c r="X678" i="6"/>
  <c r="U677" i="6"/>
  <c r="Y675" i="6"/>
  <c r="W674" i="6"/>
  <c r="Z672" i="6"/>
  <c r="V669" i="6"/>
  <c r="X666" i="6"/>
  <c r="Y664" i="6"/>
  <c r="U663" i="6"/>
  <c r="Y661" i="6"/>
  <c r="U660" i="6"/>
  <c r="Y658" i="6"/>
  <c r="V657" i="6"/>
  <c r="U655" i="6"/>
  <c r="Y650" i="6"/>
  <c r="U649" i="6"/>
  <c r="W648" i="6"/>
  <c r="X647" i="6"/>
  <c r="Z646" i="6"/>
  <c r="U645" i="6"/>
  <c r="V644" i="6"/>
  <c r="W643" i="6"/>
  <c r="Y642" i="6"/>
  <c r="V638" i="6"/>
  <c r="V637" i="6"/>
  <c r="U636" i="6"/>
  <c r="V635" i="6"/>
  <c r="W634" i="6"/>
  <c r="V630" i="6"/>
  <c r="Y629" i="6"/>
  <c r="U626" i="6"/>
  <c r="Z625" i="6"/>
  <c r="V622" i="6"/>
  <c r="U620" i="6"/>
  <c r="V716" i="6"/>
  <c r="Z706" i="6"/>
  <c r="W705" i="6"/>
  <c r="U698" i="6"/>
  <c r="Z692" i="6"/>
  <c r="U690" i="6"/>
  <c r="V687" i="6"/>
  <c r="Y681" i="6"/>
  <c r="W678" i="6"/>
  <c r="V675" i="6"/>
  <c r="U674" i="6"/>
  <c r="Y672" i="6"/>
  <c r="U669" i="6"/>
  <c r="Z667" i="6"/>
  <c r="W666" i="6"/>
  <c r="W715" i="6"/>
  <c r="V714" i="6"/>
  <c r="U704" i="6"/>
  <c r="V697" i="6"/>
  <c r="W692" i="6"/>
  <c r="Z689" i="6"/>
  <c r="W683" i="6"/>
  <c r="V681" i="6"/>
  <c r="Z679" i="6"/>
  <c r="V678" i="6"/>
  <c r="U675" i="6"/>
  <c r="Z673" i="6"/>
  <c r="W672" i="6"/>
  <c r="Y670" i="6"/>
  <c r="W667" i="6"/>
  <c r="U666" i="6"/>
  <c r="V664" i="6"/>
  <c r="U661" i="6"/>
  <c r="Z659" i="6"/>
  <c r="W658" i="6"/>
  <c r="Z656" i="6"/>
  <c r="X651" i="6"/>
  <c r="W650" i="6"/>
  <c r="U648" i="6"/>
  <c r="V647" i="6"/>
  <c r="X646" i="6"/>
  <c r="U643" i="6"/>
  <c r="W642" i="6"/>
  <c r="Y641" i="6"/>
  <c r="Y640" i="6"/>
  <c r="Z639" i="6"/>
  <c r="U634" i="6"/>
  <c r="Y633" i="6"/>
  <c r="Z632" i="6"/>
  <c r="Z631" i="6"/>
  <c r="W629" i="6"/>
  <c r="Y628" i="6"/>
  <c r="Y627" i="6"/>
  <c r="X625" i="6"/>
  <c r="Z624" i="6"/>
  <c r="Z623" i="6"/>
  <c r="Y621" i="6"/>
  <c r="X702" i="6"/>
  <c r="Y701" i="6"/>
  <c r="X696" i="6"/>
  <c r="X695" i="6"/>
  <c r="X691" i="6"/>
  <c r="U689" i="6"/>
  <c r="X686" i="6"/>
  <c r="W679" i="6"/>
  <c r="Z677" i="6"/>
  <c r="X676" i="6"/>
  <c r="X673" i="6"/>
  <c r="Z671" i="6"/>
  <c r="U670" i="6"/>
  <c r="Z668" i="6"/>
  <c r="U667" i="6"/>
  <c r="X665" i="6"/>
  <c r="Z663" i="6"/>
  <c r="X662" i="6"/>
  <c r="V659" i="6"/>
  <c r="W656" i="6"/>
  <c r="Y654" i="6"/>
  <c r="Y653" i="6"/>
  <c r="X652" i="6"/>
  <c r="U651" i="6"/>
  <c r="U650" i="6"/>
  <c r="Y649" i="6"/>
  <c r="V646" i="6"/>
  <c r="Y645" i="6"/>
  <c r="Z644" i="6"/>
  <c r="U642" i="6"/>
  <c r="W641" i="6"/>
  <c r="W640" i="6"/>
  <c r="X639" i="6"/>
  <c r="Z638" i="6"/>
  <c r="Z637" i="6"/>
  <c r="Y636" i="6"/>
  <c r="Z635" i="6"/>
  <c r="W633" i="6"/>
  <c r="X632" i="6"/>
  <c r="X631" i="6"/>
  <c r="Z630" i="6"/>
  <c r="U629" i="6"/>
  <c r="W628" i="6"/>
  <c r="W627" i="6"/>
  <c r="Y626" i="6"/>
  <c r="V625" i="6"/>
  <c r="X624" i="6"/>
  <c r="X623" i="6"/>
  <c r="Z622" i="6"/>
  <c r="W621" i="6"/>
  <c r="U717" i="6"/>
  <c r="X677" i="6"/>
  <c r="V667" i="6"/>
  <c r="Z661" i="6"/>
  <c r="X658" i="6"/>
  <c r="W654" i="6"/>
  <c r="Z650" i="6"/>
  <c r="W649" i="6"/>
  <c r="Z647" i="6"/>
  <c r="U646" i="6"/>
  <c r="Y644" i="6"/>
  <c r="X641" i="6"/>
  <c r="Y638" i="6"/>
  <c r="X636" i="6"/>
  <c r="Z634" i="6"/>
  <c r="Z633" i="6"/>
  <c r="V632" i="6"/>
  <c r="Z629" i="6"/>
  <c r="W767" i="6"/>
  <c r="X721" i="6"/>
  <c r="W720" i="6"/>
  <c r="Z719" i="6"/>
  <c r="Y729" i="6"/>
  <c r="Z728" i="6"/>
  <c r="V723" i="6"/>
  <c r="X674" i="6"/>
  <c r="U673" i="6"/>
  <c r="U665" i="6"/>
  <c r="Z664" i="6"/>
  <c r="Z660" i="6"/>
  <c r="Y657" i="6"/>
  <c r="U654" i="6"/>
  <c r="W652" i="6"/>
  <c r="V650" i="6"/>
  <c r="W647" i="6"/>
  <c r="W644" i="6"/>
  <c r="Z642" i="6"/>
  <c r="U641" i="6"/>
  <c r="Y639" i="6"/>
  <c r="W638" i="6"/>
  <c r="V636" i="6"/>
  <c r="X634" i="6"/>
  <c r="V633" i="6"/>
  <c r="X630" i="6"/>
  <c r="V629" i="6"/>
  <c r="Z627" i="6"/>
  <c r="W626" i="6"/>
  <c r="W625" i="6"/>
  <c r="X622" i="6"/>
  <c r="X621" i="6"/>
  <c r="X620" i="6"/>
  <c r="W619" i="6"/>
  <c r="Z618" i="6"/>
  <c r="W617" i="6"/>
  <c r="Y616" i="6"/>
  <c r="Y615" i="6"/>
  <c r="X613" i="6"/>
  <c r="Z612" i="6"/>
  <c r="Z611" i="6"/>
  <c r="U610" i="6"/>
  <c r="Z609" i="6"/>
  <c r="W606" i="6"/>
  <c r="U604" i="6"/>
  <c r="U603" i="6"/>
  <c r="X602" i="6"/>
  <c r="W601" i="6"/>
  <c r="X600" i="6"/>
  <c r="W599" i="6"/>
  <c r="V598" i="6"/>
  <c r="X597" i="6"/>
  <c r="Y596" i="6"/>
  <c r="X595" i="6"/>
  <c r="X713" i="6"/>
  <c r="W711" i="6"/>
  <c r="W710" i="6"/>
  <c r="V709" i="6"/>
  <c r="V712" i="6"/>
  <c r="W703" i="6"/>
  <c r="Y694" i="6"/>
  <c r="V689" i="6"/>
  <c r="W688" i="6"/>
  <c r="Z686" i="6"/>
  <c r="W685" i="6"/>
  <c r="Z684" i="6"/>
  <c r="V683" i="6"/>
  <c r="Y682" i="6"/>
  <c r="V671" i="6"/>
  <c r="U664" i="6"/>
  <c r="X663" i="6"/>
  <c r="V660" i="6"/>
  <c r="X656" i="6"/>
  <c r="Z653" i="6"/>
  <c r="Y648" i="6"/>
  <c r="X645" i="6"/>
  <c r="Z643" i="6"/>
  <c r="V642" i="6"/>
  <c r="Z640" i="6"/>
  <c r="U694" i="6"/>
  <c r="Z693" i="6"/>
  <c r="V692" i="6"/>
  <c r="U691" i="6"/>
  <c r="V688" i="6"/>
  <c r="W682" i="6"/>
  <c r="X670" i="6"/>
  <c r="Z669" i="6"/>
  <c r="V663" i="6"/>
  <c r="W659" i="6"/>
  <c r="Y655" i="6"/>
  <c r="X653" i="6"/>
  <c r="Y651" i="6"/>
  <c r="X648" i="6"/>
  <c r="W645" i="6"/>
  <c r="Y643" i="6"/>
  <c r="X640" i="6"/>
  <c r="U639" i="6"/>
  <c r="X637" i="6"/>
  <c r="X635" i="6"/>
  <c r="V631" i="6"/>
  <c r="Z628" i="6"/>
  <c r="U627" i="6"/>
  <c r="V623" i="6"/>
  <c r="W618" i="6"/>
  <c r="V616" i="6"/>
  <c r="V615" i="6"/>
  <c r="Y614" i="6"/>
  <c r="U613" i="6"/>
  <c r="W612" i="6"/>
  <c r="W611" i="6"/>
  <c r="Z610" i="6"/>
  <c r="W609" i="6"/>
  <c r="Y608" i="6"/>
  <c r="Y607" i="6"/>
  <c r="X605" i="6"/>
  <c r="Z604" i="6"/>
  <c r="Z603" i="6"/>
  <c r="U602" i="6"/>
  <c r="U600" i="6"/>
  <c r="U597" i="6"/>
  <c r="V596" i="6"/>
  <c r="U595" i="6"/>
  <c r="V593" i="6"/>
  <c r="X592" i="6"/>
  <c r="V591" i="6"/>
  <c r="U590" i="6"/>
  <c r="Z696" i="6"/>
  <c r="U681" i="6"/>
  <c r="Y680" i="6"/>
  <c r="Y669" i="6"/>
  <c r="V668" i="6"/>
  <c r="Z662" i="6"/>
  <c r="U659" i="6"/>
  <c r="X655" i="6"/>
  <c r="V653" i="6"/>
  <c r="W651" i="6"/>
  <c r="Z649" i="6"/>
  <c r="V648" i="6"/>
  <c r="Y646" i="6"/>
  <c r="V645" i="6"/>
  <c r="X643" i="6"/>
  <c r="V640" i="6"/>
  <c r="W637" i="6"/>
  <c r="W635" i="6"/>
  <c r="Y632" i="6"/>
  <c r="U631" i="6"/>
  <c r="X628" i="6"/>
  <c r="Y624" i="6"/>
  <c r="U623" i="6"/>
  <c r="V618" i="6"/>
  <c r="U616" i="6"/>
  <c r="U615" i="6"/>
  <c r="X614" i="6"/>
  <c r="V612" i="6"/>
  <c r="V611" i="6"/>
  <c r="Y610" i="6"/>
  <c r="V609" i="6"/>
  <c r="X608" i="6"/>
  <c r="X607" i="6"/>
  <c r="W605" i="6"/>
  <c r="Y604" i="6"/>
  <c r="Y603" i="6"/>
  <c r="Z598" i="6"/>
  <c r="U596" i="6"/>
  <c r="U593" i="6"/>
  <c r="W592" i="6"/>
  <c r="U591" i="6"/>
  <c r="V589" i="6"/>
  <c r="Y674" i="6"/>
  <c r="Y665" i="6"/>
  <c r="X664" i="6"/>
  <c r="V652" i="6"/>
  <c r="X649" i="6"/>
  <c r="V641" i="6"/>
  <c r="U635" i="6"/>
  <c r="Y634" i="6"/>
  <c r="W631" i="6"/>
  <c r="Y630" i="6"/>
  <c r="Y622" i="6"/>
  <c r="V619" i="6"/>
  <c r="U617" i="6"/>
  <c r="W615" i="6"/>
  <c r="Y612" i="6"/>
  <c r="W608" i="6"/>
  <c r="V601" i="6"/>
  <c r="X599" i="6"/>
  <c r="Z597" i="6"/>
  <c r="Y595" i="6"/>
  <c r="W591" i="6"/>
  <c r="Z590" i="6"/>
  <c r="Z589" i="6"/>
  <c r="Y587" i="6"/>
  <c r="X586" i="6"/>
  <c r="Z585" i="6"/>
  <c r="U584" i="6"/>
  <c r="Z582" i="6"/>
  <c r="V580" i="6"/>
  <c r="V579" i="6"/>
  <c r="U578" i="6"/>
  <c r="W577" i="6"/>
  <c r="Y576" i="6"/>
  <c r="Y575" i="6"/>
  <c r="X574" i="6"/>
  <c r="Z573" i="6"/>
  <c r="Z570" i="6"/>
  <c r="V568" i="6"/>
  <c r="U567" i="6"/>
  <c r="U566" i="6"/>
  <c r="U565" i="6"/>
  <c r="U563" i="6"/>
  <c r="W562" i="6"/>
  <c r="W561" i="6"/>
  <c r="V560" i="6"/>
  <c r="Z675" i="6"/>
  <c r="Y666" i="6"/>
  <c r="V649" i="6"/>
  <c r="U640" i="6"/>
  <c r="V634" i="6"/>
  <c r="W630" i="6"/>
  <c r="X627" i="6"/>
  <c r="Y625" i="6"/>
  <c r="W622" i="6"/>
  <c r="Z620" i="6"/>
  <c r="U619" i="6"/>
  <c r="X612" i="6"/>
  <c r="V608" i="6"/>
  <c r="X604" i="6"/>
  <c r="U601" i="6"/>
  <c r="V599" i="6"/>
  <c r="Y597" i="6"/>
  <c r="W595" i="6"/>
  <c r="Z592" i="6"/>
  <c r="Y590" i="6"/>
  <c r="Y589" i="6"/>
  <c r="Z588" i="6"/>
  <c r="Z676" i="6"/>
  <c r="U668" i="6"/>
  <c r="Z648" i="6"/>
  <c r="Y647" i="6"/>
  <c r="W639" i="6"/>
  <c r="U630" i="6"/>
  <c r="V627" i="6"/>
  <c r="U625" i="6"/>
  <c r="U622" i="6"/>
  <c r="Y620" i="6"/>
  <c r="Z613" i="6"/>
  <c r="U612" i="6"/>
  <c r="X610" i="6"/>
  <c r="Y609" i="6"/>
  <c r="U608" i="6"/>
  <c r="Z606" i="6"/>
  <c r="Z605" i="6"/>
  <c r="W604" i="6"/>
  <c r="Z602" i="6"/>
  <c r="U599" i="6"/>
  <c r="W597" i="6"/>
  <c r="V595" i="6"/>
  <c r="Z594" i="6"/>
  <c r="Z593" i="6"/>
  <c r="Y592" i="6"/>
  <c r="V677" i="6"/>
  <c r="U647" i="6"/>
  <c r="W646" i="6"/>
  <c r="V639" i="6"/>
  <c r="Z626" i="6"/>
  <c r="W624" i="6"/>
  <c r="W620" i="6"/>
  <c r="Z616" i="6"/>
  <c r="Z614" i="6"/>
  <c r="Y613" i="6"/>
  <c r="W610" i="6"/>
  <c r="X609" i="6"/>
  <c r="Y606" i="6"/>
  <c r="Y605" i="6"/>
  <c r="V604" i="6"/>
  <c r="Y602" i="6"/>
  <c r="Z600" i="6"/>
  <c r="Y598" i="6"/>
  <c r="V597" i="6"/>
  <c r="Y594" i="6"/>
  <c r="Y593" i="6"/>
  <c r="V592" i="6"/>
  <c r="W590" i="6"/>
  <c r="W589" i="6"/>
  <c r="X588" i="6"/>
  <c r="V587" i="6"/>
  <c r="U586" i="6"/>
  <c r="W585" i="6"/>
  <c r="Z584" i="6"/>
  <c r="X583" i="6"/>
  <c r="W582" i="6"/>
  <c r="Y581" i="6"/>
  <c r="Z578" i="6"/>
  <c r="V576" i="6"/>
  <c r="V575" i="6"/>
  <c r="U574" i="6"/>
  <c r="W573" i="6"/>
  <c r="Y572" i="6"/>
  <c r="X571" i="6"/>
  <c r="W570" i="6"/>
  <c r="Y569" i="6"/>
  <c r="Z567" i="6"/>
  <c r="Z566" i="6"/>
  <c r="Z565" i="6"/>
  <c r="Y564" i="6"/>
  <c r="Z563" i="6"/>
  <c r="V558" i="6"/>
  <c r="V557" i="6"/>
  <c r="U556" i="6"/>
  <c r="V555" i="6"/>
  <c r="X554" i="6"/>
  <c r="X553" i="6"/>
  <c r="X552" i="6"/>
  <c r="Y551" i="6"/>
  <c r="Z550" i="6"/>
  <c r="Z549" i="6"/>
  <c r="Y548" i="6"/>
  <c r="Z547" i="6"/>
  <c r="V542" i="6"/>
  <c r="V541" i="6"/>
  <c r="U540" i="6"/>
  <c r="V539" i="6"/>
  <c r="X538" i="6"/>
  <c r="X537" i="6"/>
  <c r="V536" i="6"/>
  <c r="W535" i="6"/>
  <c r="X534" i="6"/>
  <c r="X533" i="6"/>
  <c r="V532" i="6"/>
  <c r="V531" i="6"/>
  <c r="V530" i="6"/>
  <c r="X529" i="6"/>
  <c r="U527" i="6"/>
  <c r="V526" i="6"/>
  <c r="X525" i="6"/>
  <c r="U523" i="6"/>
  <c r="V522" i="6"/>
  <c r="X521" i="6"/>
  <c r="U519" i="6"/>
  <c r="Y717" i="6"/>
  <c r="X679" i="6"/>
  <c r="Z654" i="6"/>
  <c r="Z645" i="6"/>
  <c r="X638" i="6"/>
  <c r="X633" i="6"/>
  <c r="X629" i="6"/>
  <c r="X626" i="6"/>
  <c r="V624" i="6"/>
  <c r="V620" i="6"/>
  <c r="Z617" i="6"/>
  <c r="X616" i="6"/>
  <c r="W614" i="6"/>
  <c r="W613" i="6"/>
  <c r="Y611" i="6"/>
  <c r="V610" i="6"/>
  <c r="U609" i="6"/>
  <c r="Z607" i="6"/>
  <c r="X606" i="6"/>
  <c r="V605" i="6"/>
  <c r="W602" i="6"/>
  <c r="Y600" i="6"/>
  <c r="X598" i="6"/>
  <c r="X594" i="6"/>
  <c r="X593" i="6"/>
  <c r="U592" i="6"/>
  <c r="V590" i="6"/>
  <c r="U589" i="6"/>
  <c r="W588" i="6"/>
  <c r="U587" i="6"/>
  <c r="V585" i="6"/>
  <c r="Y584" i="6"/>
  <c r="W583" i="6"/>
  <c r="V582" i="6"/>
  <c r="X581" i="6"/>
  <c r="Z580" i="6"/>
  <c r="Z579" i="6"/>
  <c r="Y578" i="6"/>
  <c r="U576" i="6"/>
  <c r="U575" i="6"/>
  <c r="V573" i="6"/>
  <c r="X572" i="6"/>
  <c r="W571" i="6"/>
  <c r="V570" i="6"/>
  <c r="X569" i="6"/>
  <c r="Z568" i="6"/>
  <c r="Y567" i="6"/>
  <c r="Y566" i="6"/>
  <c r="X699" i="6"/>
  <c r="W680" i="6"/>
  <c r="Z657" i="6"/>
  <c r="V654" i="6"/>
  <c r="X644" i="6"/>
  <c r="U638" i="6"/>
  <c r="Y637" i="6"/>
  <c r="Z636" i="6"/>
  <c r="U633" i="6"/>
  <c r="V626" i="6"/>
  <c r="U624" i="6"/>
  <c r="Z621" i="6"/>
  <c r="Z619" i="6"/>
  <c r="Y618" i="6"/>
  <c r="Y617" i="6"/>
  <c r="W616" i="6"/>
  <c r="V614" i="6"/>
  <c r="V613" i="6"/>
  <c r="X611" i="6"/>
  <c r="W607" i="6"/>
  <c r="V606" i="6"/>
  <c r="U605" i="6"/>
  <c r="X603" i="6"/>
  <c r="V602" i="6"/>
  <c r="Z601" i="6"/>
  <c r="W600" i="6"/>
  <c r="W598" i="6"/>
  <c r="Z596" i="6"/>
  <c r="W594" i="6"/>
  <c r="W593" i="6"/>
  <c r="Z591" i="6"/>
  <c r="V588" i="6"/>
  <c r="U585" i="6"/>
  <c r="X584" i="6"/>
  <c r="V583" i="6"/>
  <c r="U582" i="6"/>
  <c r="W581" i="6"/>
  <c r="Y580" i="6"/>
  <c r="Y579" i="6"/>
  <c r="X578" i="6"/>
  <c r="Z577" i="6"/>
  <c r="U573" i="6"/>
  <c r="W572" i="6"/>
  <c r="V571" i="6"/>
  <c r="U570" i="6"/>
  <c r="W569" i="6"/>
  <c r="Y568" i="6"/>
  <c r="X567" i="6"/>
  <c r="X566" i="6"/>
  <c r="X565" i="6"/>
  <c r="W564" i="6"/>
  <c r="X563" i="6"/>
  <c r="Z562" i="6"/>
  <c r="Z561" i="6"/>
  <c r="Y560" i="6"/>
  <c r="Z559" i="6"/>
  <c r="V554" i="6"/>
  <c r="V553" i="6"/>
  <c r="V552" i="6"/>
  <c r="W551" i="6"/>
  <c r="X550" i="6"/>
  <c r="X549" i="6"/>
  <c r="W548" i="6"/>
  <c r="X547" i="6"/>
  <c r="Z546" i="6"/>
  <c r="Z545" i="6"/>
  <c r="Y544" i="6"/>
  <c r="Z543" i="6"/>
  <c r="V538" i="6"/>
  <c r="V537" i="6"/>
  <c r="U535" i="6"/>
  <c r="V534" i="6"/>
  <c r="V533" i="6"/>
  <c r="V529" i="6"/>
  <c r="Y528" i="6"/>
  <c r="Y673" i="6"/>
  <c r="V672" i="6"/>
  <c r="W660" i="6"/>
  <c r="Z652" i="6"/>
  <c r="X650" i="6"/>
  <c r="X642" i="6"/>
  <c r="Z641" i="6"/>
  <c r="Y635" i="6"/>
  <c r="U632" i="6"/>
  <c r="Y631" i="6"/>
  <c r="U628" i="6"/>
  <c r="W623" i="6"/>
  <c r="U621" i="6"/>
  <c r="X619" i="6"/>
  <c r="U618" i="6"/>
  <c r="V617" i="6"/>
  <c r="X615" i="6"/>
  <c r="Z608" i="6"/>
  <c r="U607" i="6"/>
  <c r="V603" i="6"/>
  <c r="X601" i="6"/>
  <c r="Y599" i="6"/>
  <c r="W596" i="6"/>
  <c r="Z595" i="6"/>
  <c r="U594" i="6"/>
  <c r="X591" i="6"/>
  <c r="Z587" i="6"/>
  <c r="Y586" i="6"/>
  <c r="V584" i="6"/>
  <c r="U581" i="6"/>
  <c r="W580" i="6"/>
  <c r="W579" i="6"/>
  <c r="V578" i="6"/>
  <c r="X577" i="6"/>
  <c r="Z576" i="6"/>
  <c r="Z575" i="6"/>
  <c r="Y574" i="6"/>
  <c r="U572" i="6"/>
  <c r="U569" i="6"/>
  <c r="W568" i="6"/>
  <c r="V567" i="6"/>
  <c r="V566" i="6"/>
  <c r="V565" i="6"/>
  <c r="U564" i="6"/>
  <c r="V563" i="6"/>
  <c r="X562" i="6"/>
  <c r="X561" i="6"/>
  <c r="W560" i="6"/>
  <c r="X559" i="6"/>
  <c r="Z558" i="6"/>
  <c r="Z557" i="6"/>
  <c r="Y556" i="6"/>
  <c r="Z555" i="6"/>
  <c r="U551" i="6"/>
  <c r="V550" i="6"/>
  <c r="V549" i="6"/>
  <c r="U548" i="6"/>
  <c r="V547" i="6"/>
  <c r="X546" i="6"/>
  <c r="X545" i="6"/>
  <c r="W544" i="6"/>
  <c r="X543" i="6"/>
  <c r="Z542" i="6"/>
  <c r="Z541" i="6"/>
  <c r="Y540" i="6"/>
  <c r="Z539" i="6"/>
  <c r="Z536" i="6"/>
  <c r="Z532" i="6"/>
  <c r="Z531" i="6"/>
  <c r="Z530" i="6"/>
  <c r="W528" i="6"/>
  <c r="Y527" i="6"/>
  <c r="Z526" i="6"/>
  <c r="W524" i="6"/>
  <c r="Y523" i="6"/>
  <c r="Z522" i="6"/>
  <c r="W520" i="6"/>
  <c r="Y519" i="6"/>
  <c r="W657" i="6"/>
  <c r="U644" i="6"/>
  <c r="Y623" i="6"/>
  <c r="V621" i="6"/>
  <c r="U611" i="6"/>
  <c r="Z599" i="6"/>
  <c r="X590" i="6"/>
  <c r="X589" i="6"/>
  <c r="X580" i="6"/>
  <c r="Z572" i="6"/>
  <c r="X568" i="6"/>
  <c r="V564" i="6"/>
  <c r="Y559" i="6"/>
  <c r="W558" i="6"/>
  <c r="W556" i="6"/>
  <c r="Z554" i="6"/>
  <c r="V551" i="6"/>
  <c r="W549" i="6"/>
  <c r="Y547" i="6"/>
  <c r="U546" i="6"/>
  <c r="V544" i="6"/>
  <c r="W541" i="6"/>
  <c r="X539" i="6"/>
  <c r="Z537" i="6"/>
  <c r="Y535" i="6"/>
  <c r="Z533" i="6"/>
  <c r="X531" i="6"/>
  <c r="Z529" i="6"/>
  <c r="V528" i="6"/>
  <c r="Y525" i="6"/>
  <c r="Y524" i="6"/>
  <c r="X523" i="6"/>
  <c r="U522" i="6"/>
  <c r="Z518" i="6"/>
  <c r="Z517" i="6"/>
  <c r="U516" i="6"/>
  <c r="W515" i="6"/>
  <c r="W514" i="6"/>
  <c r="W513" i="6"/>
  <c r="W511" i="6"/>
  <c r="Y510" i="6"/>
  <c r="X508" i="6"/>
  <c r="U506" i="6"/>
  <c r="W505" i="6"/>
  <c r="W503" i="6"/>
  <c r="Y502" i="6"/>
  <c r="X500" i="6"/>
  <c r="U498" i="6"/>
  <c r="W497" i="6"/>
  <c r="W495" i="6"/>
  <c r="Y494" i="6"/>
  <c r="U658" i="6"/>
  <c r="V600" i="6"/>
  <c r="Y591" i="6"/>
  <c r="Y588" i="6"/>
  <c r="Z583" i="6"/>
  <c r="U580" i="6"/>
  <c r="X576" i="6"/>
  <c r="V572" i="6"/>
  <c r="Z571" i="6"/>
  <c r="U568" i="6"/>
  <c r="Y561" i="6"/>
  <c r="W559" i="6"/>
  <c r="U558" i="6"/>
  <c r="V556" i="6"/>
  <c r="Y554" i="6"/>
  <c r="Z552" i="6"/>
  <c r="U549" i="6"/>
  <c r="W547" i="6"/>
  <c r="U544" i="6"/>
  <c r="U541" i="6"/>
  <c r="W539" i="6"/>
  <c r="Y537" i="6"/>
  <c r="X535" i="6"/>
  <c r="Y533" i="6"/>
  <c r="W531" i="6"/>
  <c r="Y529" i="6"/>
  <c r="U528" i="6"/>
  <c r="W632" i="6"/>
  <c r="U614" i="6"/>
  <c r="Y601" i="6"/>
  <c r="U588" i="6"/>
  <c r="X587" i="6"/>
  <c r="Z586" i="6"/>
  <c r="W584" i="6"/>
  <c r="Y583" i="6"/>
  <c r="X579" i="6"/>
  <c r="W576" i="6"/>
  <c r="X575" i="6"/>
  <c r="Z574" i="6"/>
  <c r="Y571" i="6"/>
  <c r="W567" i="6"/>
  <c r="Y563" i="6"/>
  <c r="V561" i="6"/>
  <c r="V559" i="6"/>
  <c r="Y557" i="6"/>
  <c r="W554" i="6"/>
  <c r="Y552" i="6"/>
  <c r="U547" i="6"/>
  <c r="Y545" i="6"/>
  <c r="Y542" i="6"/>
  <c r="Z540" i="6"/>
  <c r="U539" i="6"/>
  <c r="W537" i="6"/>
  <c r="V535" i="6"/>
  <c r="W533" i="6"/>
  <c r="U531" i="6"/>
  <c r="W529" i="6"/>
  <c r="X526" i="6"/>
  <c r="V525" i="6"/>
  <c r="V524" i="6"/>
  <c r="V523" i="6"/>
  <c r="X518" i="6"/>
  <c r="X517" i="6"/>
  <c r="U515" i="6"/>
  <c r="U514" i="6"/>
  <c r="U513" i="6"/>
  <c r="Z512" i="6"/>
  <c r="U511" i="6"/>
  <c r="W510" i="6"/>
  <c r="Y509" i="6"/>
  <c r="V508" i="6"/>
  <c r="Y507" i="6"/>
  <c r="U505" i="6"/>
  <c r="Z504" i="6"/>
  <c r="U503" i="6"/>
  <c r="W502" i="6"/>
  <c r="Y501" i="6"/>
  <c r="V500" i="6"/>
  <c r="Y499" i="6"/>
  <c r="U497" i="6"/>
  <c r="Z496" i="6"/>
  <c r="U495" i="6"/>
  <c r="W494" i="6"/>
  <c r="Y493" i="6"/>
  <c r="V492" i="6"/>
  <c r="Y491" i="6"/>
  <c r="U489" i="6"/>
  <c r="Z488" i="6"/>
  <c r="U487" i="6"/>
  <c r="W486" i="6"/>
  <c r="Y485" i="6"/>
  <c r="V484" i="6"/>
  <c r="Y483" i="6"/>
  <c r="U481" i="6"/>
  <c r="Z480" i="6"/>
  <c r="U479" i="6"/>
  <c r="W478" i="6"/>
  <c r="Y477" i="6"/>
  <c r="V476" i="6"/>
  <c r="Y475" i="6"/>
  <c r="U473" i="6"/>
  <c r="Z472" i="6"/>
  <c r="U471" i="6"/>
  <c r="W470" i="6"/>
  <c r="Y469" i="6"/>
  <c r="V468" i="6"/>
  <c r="V661" i="6"/>
  <c r="U653" i="6"/>
  <c r="Z615" i="6"/>
  <c r="V594" i="6"/>
  <c r="W587" i="6"/>
  <c r="W586" i="6"/>
  <c r="U583" i="6"/>
  <c r="Y582" i="6"/>
  <c r="U579" i="6"/>
  <c r="W575" i="6"/>
  <c r="W574" i="6"/>
  <c r="U571" i="6"/>
  <c r="Y570" i="6"/>
  <c r="W566" i="6"/>
  <c r="W563" i="6"/>
  <c r="U561" i="6"/>
  <c r="U559" i="6"/>
  <c r="X557" i="6"/>
  <c r="Y555" i="6"/>
  <c r="U554" i="6"/>
  <c r="W552" i="6"/>
  <c r="Y550" i="6"/>
  <c r="Z548" i="6"/>
  <c r="W545" i="6"/>
  <c r="X542" i="6"/>
  <c r="X540" i="6"/>
  <c r="U537" i="6"/>
  <c r="Y536" i="6"/>
  <c r="U533" i="6"/>
  <c r="Y532" i="6"/>
  <c r="Y530" i="6"/>
  <c r="U529" i="6"/>
  <c r="W526" i="6"/>
  <c r="W662" i="6"/>
  <c r="W603" i="6"/>
  <c r="V586" i="6"/>
  <c r="X582" i="6"/>
  <c r="W578" i="6"/>
  <c r="V574" i="6"/>
  <c r="X570" i="6"/>
  <c r="Y565" i="6"/>
  <c r="Z560" i="6"/>
  <c r="W557" i="6"/>
  <c r="X555" i="6"/>
  <c r="Z553" i="6"/>
  <c r="U552" i="6"/>
  <c r="W550" i="6"/>
  <c r="X548" i="6"/>
  <c r="V545" i="6"/>
  <c r="Y543" i="6"/>
  <c r="W542" i="6"/>
  <c r="W540" i="6"/>
  <c r="Z538" i="6"/>
  <c r="X536" i="6"/>
  <c r="Z534" i="6"/>
  <c r="X532" i="6"/>
  <c r="X530" i="6"/>
  <c r="Z527" i="6"/>
  <c r="U526" i="6"/>
  <c r="Y521" i="6"/>
  <c r="Y520" i="6"/>
  <c r="X519" i="6"/>
  <c r="V518" i="6"/>
  <c r="V517" i="6"/>
  <c r="Y516" i="6"/>
  <c r="X512" i="6"/>
  <c r="U510" i="6"/>
  <c r="W509" i="6"/>
  <c r="W507" i="6"/>
  <c r="Y506" i="6"/>
  <c r="X504" i="6"/>
  <c r="U502" i="6"/>
  <c r="W501" i="6"/>
  <c r="W499" i="6"/>
  <c r="Y498" i="6"/>
  <c r="X496" i="6"/>
  <c r="U700" i="6"/>
  <c r="W671" i="6"/>
  <c r="V628" i="6"/>
  <c r="X618" i="6"/>
  <c r="X596" i="6"/>
  <c r="Y585" i="6"/>
  <c r="Z581" i="6"/>
  <c r="Y577" i="6"/>
  <c r="Y573" i="6"/>
  <c r="Z569" i="6"/>
  <c r="W565" i="6"/>
  <c r="Y562" i="6"/>
  <c r="X560" i="6"/>
  <c r="U557" i="6"/>
  <c r="W555" i="6"/>
  <c r="Y553" i="6"/>
  <c r="U550" i="6"/>
  <c r="V548" i="6"/>
  <c r="Y546" i="6"/>
  <c r="U545" i="6"/>
  <c r="W543" i="6"/>
  <c r="U542" i="6"/>
  <c r="V540" i="6"/>
  <c r="Y538" i="6"/>
  <c r="W536" i="6"/>
  <c r="Y534" i="6"/>
  <c r="W532" i="6"/>
  <c r="W530" i="6"/>
  <c r="X527" i="6"/>
  <c r="Y522" i="6"/>
  <c r="W521" i="6"/>
  <c r="X520" i="6"/>
  <c r="W519" i="6"/>
  <c r="U518" i="6"/>
  <c r="U517" i="6"/>
  <c r="X516" i="6"/>
  <c r="Z515" i="6"/>
  <c r="Z514" i="6"/>
  <c r="Z513" i="6"/>
  <c r="W512" i="6"/>
  <c r="Z511" i="6"/>
  <c r="V509" i="6"/>
  <c r="V507" i="6"/>
  <c r="X506" i="6"/>
  <c r="Z505" i="6"/>
  <c r="W504" i="6"/>
  <c r="Z503" i="6"/>
  <c r="V501" i="6"/>
  <c r="V499" i="6"/>
  <c r="X498" i="6"/>
  <c r="Z497" i="6"/>
  <c r="W496" i="6"/>
  <c r="Z495" i="6"/>
  <c r="V493" i="6"/>
  <c r="V491" i="6"/>
  <c r="X490" i="6"/>
  <c r="Z489" i="6"/>
  <c r="W488" i="6"/>
  <c r="Z487" i="6"/>
  <c r="V485" i="6"/>
  <c r="V483" i="6"/>
  <c r="X482" i="6"/>
  <c r="Z481" i="6"/>
  <c r="W480" i="6"/>
  <c r="Z479" i="6"/>
  <c r="V477" i="6"/>
  <c r="V475" i="6"/>
  <c r="X474" i="6"/>
  <c r="Z473" i="6"/>
  <c r="W472" i="6"/>
  <c r="Z471" i="6"/>
  <c r="V469" i="6"/>
  <c r="W636" i="6"/>
  <c r="Y619" i="6"/>
  <c r="X617" i="6"/>
  <c r="V607" i="6"/>
  <c r="U606" i="6"/>
  <c r="X585" i="6"/>
  <c r="V581" i="6"/>
  <c r="V577" i="6"/>
  <c r="X573" i="6"/>
  <c r="V569" i="6"/>
  <c r="Z564" i="6"/>
  <c r="V562" i="6"/>
  <c r="U560" i="6"/>
  <c r="Y558" i="6"/>
  <c r="Z556" i="6"/>
  <c r="U555" i="6"/>
  <c r="W553" i="6"/>
  <c r="Z551" i="6"/>
  <c r="W546" i="6"/>
  <c r="Z544" i="6"/>
  <c r="V543" i="6"/>
  <c r="Y541" i="6"/>
  <c r="W538" i="6"/>
  <c r="U536" i="6"/>
  <c r="W534" i="6"/>
  <c r="U532" i="6"/>
  <c r="U530" i="6"/>
  <c r="Z528" i="6"/>
  <c r="W527" i="6"/>
  <c r="X522" i="6"/>
  <c r="V521" i="6"/>
  <c r="V520" i="6"/>
  <c r="V519" i="6"/>
  <c r="W516" i="6"/>
  <c r="Y515" i="6"/>
  <c r="Y514" i="6"/>
  <c r="Y513" i="6"/>
  <c r="V512" i="6"/>
  <c r="Y511" i="6"/>
  <c r="U509" i="6"/>
  <c r="Z508" i="6"/>
  <c r="U507" i="6"/>
  <c r="W506" i="6"/>
  <c r="Y505" i="6"/>
  <c r="V504" i="6"/>
  <c r="Y503" i="6"/>
  <c r="U501" i="6"/>
  <c r="Z500" i="6"/>
  <c r="U499" i="6"/>
  <c r="W498" i="6"/>
  <c r="Y497" i="6"/>
  <c r="V496" i="6"/>
  <c r="Y495" i="6"/>
  <c r="U493" i="6"/>
  <c r="Z492" i="6"/>
  <c r="U491" i="6"/>
  <c r="W490" i="6"/>
  <c r="Y489" i="6"/>
  <c r="V488" i="6"/>
  <c r="Y487" i="6"/>
  <c r="U485" i="6"/>
  <c r="Z484" i="6"/>
  <c r="U483" i="6"/>
  <c r="W482" i="6"/>
  <c r="Y481" i="6"/>
  <c r="V480" i="6"/>
  <c r="Y479" i="6"/>
  <c r="U477" i="6"/>
  <c r="Z476" i="6"/>
  <c r="U475" i="6"/>
  <c r="W474" i="6"/>
  <c r="Y473" i="6"/>
  <c r="V472" i="6"/>
  <c r="Y471" i="6"/>
  <c r="U469" i="6"/>
  <c r="Z468" i="6"/>
  <c r="X558" i="6"/>
  <c r="X541" i="6"/>
  <c r="U534" i="6"/>
  <c r="X528" i="6"/>
  <c r="W525" i="6"/>
  <c r="Z520" i="6"/>
  <c r="X515" i="6"/>
  <c r="Y512" i="6"/>
  <c r="Z509" i="6"/>
  <c r="Z506" i="6"/>
  <c r="U504" i="6"/>
  <c r="X501" i="6"/>
  <c r="V498" i="6"/>
  <c r="X492" i="6"/>
  <c r="X489" i="6"/>
  <c r="X488" i="6"/>
  <c r="Z485" i="6"/>
  <c r="W484" i="6"/>
  <c r="Z482" i="6"/>
  <c r="W481" i="6"/>
  <c r="U480" i="6"/>
  <c r="Z478" i="6"/>
  <c r="X477" i="6"/>
  <c r="U476" i="6"/>
  <c r="Y474" i="6"/>
  <c r="V473" i="6"/>
  <c r="Y470" i="6"/>
  <c r="W469" i="6"/>
  <c r="V467" i="6"/>
  <c r="X466" i="6"/>
  <c r="Z465" i="6"/>
  <c r="X464" i="6"/>
  <c r="V462" i="6"/>
  <c r="X461" i="6"/>
  <c r="U459" i="6"/>
  <c r="Y456" i="6"/>
  <c r="U455" i="6"/>
  <c r="Z454" i="6"/>
  <c r="Y453" i="6"/>
  <c r="V452" i="6"/>
  <c r="Z451" i="6"/>
  <c r="W450" i="6"/>
  <c r="U449" i="6"/>
  <c r="W447" i="6"/>
  <c r="U446" i="6"/>
  <c r="U445" i="6"/>
  <c r="X443" i="6"/>
  <c r="V442" i="6"/>
  <c r="V441" i="6"/>
  <c r="U440" i="6"/>
  <c r="Y439" i="6"/>
  <c r="W438" i="6"/>
  <c r="W437" i="6"/>
  <c r="X436" i="6"/>
  <c r="U435" i="6"/>
  <c r="U432" i="6"/>
  <c r="Z431" i="6"/>
  <c r="X430" i="6"/>
  <c r="Y429" i="6"/>
  <c r="Z428" i="6"/>
  <c r="W427" i="6"/>
  <c r="U426" i="6"/>
  <c r="V425" i="6"/>
  <c r="W424" i="6"/>
  <c r="U423" i="6"/>
  <c r="V643" i="6"/>
  <c r="U577" i="6"/>
  <c r="X551" i="6"/>
  <c r="Z535" i="6"/>
  <c r="U525" i="6"/>
  <c r="Z524" i="6"/>
  <c r="U520" i="6"/>
  <c r="V515" i="6"/>
  <c r="U512" i="6"/>
  <c r="X509" i="6"/>
  <c r="V506" i="6"/>
  <c r="X495" i="6"/>
  <c r="Z493" i="6"/>
  <c r="W492" i="6"/>
  <c r="Z490" i="6"/>
  <c r="W489" i="6"/>
  <c r="U488" i="6"/>
  <c r="Z486" i="6"/>
  <c r="X485" i="6"/>
  <c r="U484" i="6"/>
  <c r="Y482" i="6"/>
  <c r="V481" i="6"/>
  <c r="Y478" i="6"/>
  <c r="W477" i="6"/>
  <c r="V474" i="6"/>
  <c r="X470" i="6"/>
  <c r="U467" i="6"/>
  <c r="W466" i="6"/>
  <c r="Y465" i="6"/>
  <c r="W464" i="6"/>
  <c r="U462" i="6"/>
  <c r="W461" i="6"/>
  <c r="Z460" i="6"/>
  <c r="Z457" i="6"/>
  <c r="X456" i="6"/>
  <c r="Y454" i="6"/>
  <c r="X453" i="6"/>
  <c r="U452" i="6"/>
  <c r="Y451" i="6"/>
  <c r="V450" i="6"/>
  <c r="Z448" i="6"/>
  <c r="V447" i="6"/>
  <c r="W443" i="6"/>
  <c r="U442" i="6"/>
  <c r="U441" i="6"/>
  <c r="U553" i="6"/>
  <c r="U543" i="6"/>
  <c r="X524" i="6"/>
  <c r="Z519" i="6"/>
  <c r="Y518" i="6"/>
  <c r="X514" i="6"/>
  <c r="X503" i="6"/>
  <c r="Y500" i="6"/>
  <c r="X497" i="6"/>
  <c r="V495" i="6"/>
  <c r="X493" i="6"/>
  <c r="U492" i="6"/>
  <c r="Y490" i="6"/>
  <c r="V489" i="6"/>
  <c r="Y486" i="6"/>
  <c r="W485" i="6"/>
  <c r="V482" i="6"/>
  <c r="X478" i="6"/>
  <c r="U474" i="6"/>
  <c r="V470" i="6"/>
  <c r="V466" i="6"/>
  <c r="X465" i="6"/>
  <c r="V464" i="6"/>
  <c r="Z463" i="6"/>
  <c r="V461" i="6"/>
  <c r="Y460" i="6"/>
  <c r="Z458" i="6"/>
  <c r="Y457" i="6"/>
  <c r="W456" i="6"/>
  <c r="X454" i="6"/>
  <c r="W453" i="6"/>
  <c r="X451" i="6"/>
  <c r="U450" i="6"/>
  <c r="Y448" i="6"/>
  <c r="U447" i="6"/>
  <c r="Z444" i="6"/>
  <c r="V443" i="6"/>
  <c r="W439" i="6"/>
  <c r="U438" i="6"/>
  <c r="U437" i="6"/>
  <c r="V436" i="6"/>
  <c r="Y434" i="6"/>
  <c r="Z433" i="6"/>
  <c r="X431" i="6"/>
  <c r="V430" i="6"/>
  <c r="W429" i="6"/>
  <c r="X428" i="6"/>
  <c r="U427" i="6"/>
  <c r="U424" i="6"/>
  <c r="Y422" i="6"/>
  <c r="Z421" i="6"/>
  <c r="Z420" i="6"/>
  <c r="Z419" i="6"/>
  <c r="Y418" i="6"/>
  <c r="V413" i="6"/>
  <c r="V412" i="6"/>
  <c r="X411" i="6"/>
  <c r="X410" i="6"/>
  <c r="U407" i="6"/>
  <c r="W405" i="6"/>
  <c r="W404" i="6"/>
  <c r="X403" i="6"/>
  <c r="Z402" i="6"/>
  <c r="U400" i="6"/>
  <c r="Z399" i="6"/>
  <c r="U398" i="6"/>
  <c r="V397" i="6"/>
  <c r="W396" i="6"/>
  <c r="U394" i="6"/>
  <c r="W393" i="6"/>
  <c r="Y392" i="6"/>
  <c r="X778" i="6"/>
  <c r="X783" i="6"/>
  <c r="Y789" i="6"/>
  <c r="V795" i="6"/>
  <c r="V801" i="6"/>
  <c r="X805" i="6"/>
  <c r="U807" i="6"/>
  <c r="U598" i="6"/>
  <c r="X544" i="6"/>
  <c r="U524" i="6"/>
  <c r="Z523" i="6"/>
  <c r="W518" i="6"/>
  <c r="Y517" i="6"/>
  <c r="V514" i="6"/>
  <c r="X511" i="6"/>
  <c r="Y508" i="6"/>
  <c r="X505" i="6"/>
  <c r="V503" i="6"/>
  <c r="W500" i="6"/>
  <c r="V497" i="6"/>
  <c r="Z494" i="6"/>
  <c r="W493" i="6"/>
  <c r="V490" i="6"/>
  <c r="X486" i="6"/>
  <c r="U482" i="6"/>
  <c r="V478" i="6"/>
  <c r="Z475" i="6"/>
  <c r="X471" i="6"/>
  <c r="U470" i="6"/>
  <c r="U466" i="6"/>
  <c r="W465" i="6"/>
  <c r="U464" i="6"/>
  <c r="Y463" i="6"/>
  <c r="U461" i="6"/>
  <c r="X460" i="6"/>
  <c r="Z459" i="6"/>
  <c r="Y458" i="6"/>
  <c r="X457" i="6"/>
  <c r="V456" i="6"/>
  <c r="Z455" i="6"/>
  <c r="W454" i="6"/>
  <c r="V453" i="6"/>
  <c r="W451" i="6"/>
  <c r="Z449" i="6"/>
  <c r="X448" i="6"/>
  <c r="Z446" i="6"/>
  <c r="Z445" i="6"/>
  <c r="Y444" i="6"/>
  <c r="U443" i="6"/>
  <c r="Z440" i="6"/>
  <c r="V439" i="6"/>
  <c r="U436" i="6"/>
  <c r="Z435" i="6"/>
  <c r="X434" i="6"/>
  <c r="Y433" i="6"/>
  <c r="Z432" i="6"/>
  <c r="W431" i="6"/>
  <c r="U430" i="6"/>
  <c r="V429" i="6"/>
  <c r="W428" i="6"/>
  <c r="Z426" i="6"/>
  <c r="Z423" i="6"/>
  <c r="X422" i="6"/>
  <c r="Y421" i="6"/>
  <c r="Y420" i="6"/>
  <c r="Y419" i="6"/>
  <c r="X418" i="6"/>
  <c r="Z417" i="6"/>
  <c r="Z416" i="6"/>
  <c r="U413" i="6"/>
  <c r="U412" i="6"/>
  <c r="W411" i="6"/>
  <c r="W410" i="6"/>
  <c r="Z409" i="6"/>
  <c r="Z408" i="6"/>
  <c r="V405" i="6"/>
  <c r="V404" i="6"/>
  <c r="U562" i="6"/>
  <c r="V546" i="6"/>
  <c r="Y531" i="6"/>
  <c r="W523" i="6"/>
  <c r="W517" i="6"/>
  <c r="X513" i="6"/>
  <c r="V511" i="6"/>
  <c r="W508" i="6"/>
  <c r="V505" i="6"/>
  <c r="Z502" i="6"/>
  <c r="U500" i="6"/>
  <c r="X494" i="6"/>
  <c r="U490" i="6"/>
  <c r="V486" i="6"/>
  <c r="Z483" i="6"/>
  <c r="X479" i="6"/>
  <c r="U478" i="6"/>
  <c r="X475" i="6"/>
  <c r="W471" i="6"/>
  <c r="Y468" i="6"/>
  <c r="Z467" i="6"/>
  <c r="V465" i="6"/>
  <c r="X463" i="6"/>
  <c r="Z462" i="6"/>
  <c r="W460" i="6"/>
  <c r="Y459" i="6"/>
  <c r="X458" i="6"/>
  <c r="W457" i="6"/>
  <c r="U456" i="6"/>
  <c r="Y455" i="6"/>
  <c r="V454" i="6"/>
  <c r="U453" i="6"/>
  <c r="Z452" i="6"/>
  <c r="V451" i="6"/>
  <c r="Y449" i="6"/>
  <c r="W448" i="6"/>
  <c r="Y446" i="6"/>
  <c r="Y445" i="6"/>
  <c r="X444" i="6"/>
  <c r="Z442" i="6"/>
  <c r="Z441" i="6"/>
  <c r="Y440" i="6"/>
  <c r="U439" i="6"/>
  <c r="Y435" i="6"/>
  <c r="W434" i="6"/>
  <c r="X433" i="6"/>
  <c r="Y432" i="6"/>
  <c r="V431" i="6"/>
  <c r="U429" i="6"/>
  <c r="V428" i="6"/>
  <c r="Y426" i="6"/>
  <c r="Z425" i="6"/>
  <c r="Y423" i="6"/>
  <c r="W422" i="6"/>
  <c r="X421" i="6"/>
  <c r="X420" i="6"/>
  <c r="X419" i="6"/>
  <c r="W418" i="6"/>
  <c r="Y417" i="6"/>
  <c r="Y416" i="6"/>
  <c r="Z415" i="6"/>
  <c r="Z414" i="6"/>
  <c r="V411" i="6"/>
  <c r="V410" i="6"/>
  <c r="Y409" i="6"/>
  <c r="Y408" i="6"/>
  <c r="Z406" i="6"/>
  <c r="U405" i="6"/>
  <c r="U404" i="6"/>
  <c r="V403" i="6"/>
  <c r="X402" i="6"/>
  <c r="Z401" i="6"/>
  <c r="X399" i="6"/>
  <c r="U396" i="6"/>
  <c r="Y395" i="6"/>
  <c r="U393" i="6"/>
  <c r="W392" i="6"/>
  <c r="X780" i="6"/>
  <c r="U538" i="6"/>
  <c r="W522" i="6"/>
  <c r="Z516" i="6"/>
  <c r="V513" i="6"/>
  <c r="Z510" i="6"/>
  <c r="U508" i="6"/>
  <c r="X502" i="6"/>
  <c r="Z499" i="6"/>
  <c r="V494" i="6"/>
  <c r="Z491" i="6"/>
  <c r="X487" i="6"/>
  <c r="U486" i="6"/>
  <c r="X483" i="6"/>
  <c r="W479" i="6"/>
  <c r="Y476" i="6"/>
  <c r="W475" i="6"/>
  <c r="Y472" i="6"/>
  <c r="V471" i="6"/>
  <c r="X468" i="6"/>
  <c r="Y467" i="6"/>
  <c r="U465" i="6"/>
  <c r="W463" i="6"/>
  <c r="Y462" i="6"/>
  <c r="V460" i="6"/>
  <c r="X459" i="6"/>
  <c r="W458" i="6"/>
  <c r="V457" i="6"/>
  <c r="X455" i="6"/>
  <c r="U454" i="6"/>
  <c r="Y452" i="6"/>
  <c r="U451" i="6"/>
  <c r="Z450" i="6"/>
  <c r="X449" i="6"/>
  <c r="V448" i="6"/>
  <c r="Z447" i="6"/>
  <c r="X446" i="6"/>
  <c r="X445" i="6"/>
  <c r="W444" i="6"/>
  <c r="Y442" i="6"/>
  <c r="Y441" i="6"/>
  <c r="X440" i="6"/>
  <c r="Z438" i="6"/>
  <c r="Z437" i="6"/>
  <c r="X435" i="6"/>
  <c r="V434" i="6"/>
  <c r="W433" i="6"/>
  <c r="X432" i="6"/>
  <c r="U431" i="6"/>
  <c r="U637" i="6"/>
  <c r="Y549" i="6"/>
  <c r="V527" i="6"/>
  <c r="Y526" i="6"/>
  <c r="Z525" i="6"/>
  <c r="U521" i="6"/>
  <c r="V510" i="6"/>
  <c r="X507" i="6"/>
  <c r="Y504" i="6"/>
  <c r="Z501" i="6"/>
  <c r="Z498" i="6"/>
  <c r="U496" i="6"/>
  <c r="Y492" i="6"/>
  <c r="W491" i="6"/>
  <c r="Y488" i="6"/>
  <c r="V487" i="6"/>
  <c r="X484" i="6"/>
  <c r="X481" i="6"/>
  <c r="X480" i="6"/>
  <c r="Z477" i="6"/>
  <c r="W476" i="6"/>
  <c r="Z474" i="6"/>
  <c r="W473" i="6"/>
  <c r="U472" i="6"/>
  <c r="Z470" i="6"/>
  <c r="X469" i="6"/>
  <c r="U468" i="6"/>
  <c r="W467" i="6"/>
  <c r="Y466" i="6"/>
  <c r="Y464" i="6"/>
  <c r="U463" i="6"/>
  <c r="W462" i="6"/>
  <c r="Y461" i="6"/>
  <c r="V459" i="6"/>
  <c r="U458" i="6"/>
  <c r="Z456" i="6"/>
  <c r="V455" i="6"/>
  <c r="Z453" i="6"/>
  <c r="W452" i="6"/>
  <c r="X450" i="6"/>
  <c r="V449" i="6"/>
  <c r="X447" i="6"/>
  <c r="V446" i="6"/>
  <c r="V445" i="6"/>
  <c r="U444" i="6"/>
  <c r="Y443" i="6"/>
  <c r="W442" i="6"/>
  <c r="W441" i="6"/>
  <c r="V440" i="6"/>
  <c r="Z439" i="6"/>
  <c r="X438" i="6"/>
  <c r="X437" i="6"/>
  <c r="Y436" i="6"/>
  <c r="V435" i="6"/>
  <c r="U433" i="6"/>
  <c r="V432" i="6"/>
  <c r="Y430" i="6"/>
  <c r="Z429" i="6"/>
  <c r="X427" i="6"/>
  <c r="V426" i="6"/>
  <c r="W425" i="6"/>
  <c r="X424" i="6"/>
  <c r="V423" i="6"/>
  <c r="U421" i="6"/>
  <c r="U420" i="6"/>
  <c r="U419" i="6"/>
  <c r="V417" i="6"/>
  <c r="V416" i="6"/>
  <c r="W415" i="6"/>
  <c r="W414" i="6"/>
  <c r="Y413" i="6"/>
  <c r="Y412" i="6"/>
  <c r="V409" i="6"/>
  <c r="V408" i="6"/>
  <c r="X407" i="6"/>
  <c r="W406" i="6"/>
  <c r="Z405" i="6"/>
  <c r="Z404" i="6"/>
  <c r="U402" i="6"/>
  <c r="W401" i="6"/>
  <c r="X400" i="6"/>
  <c r="U399" i="6"/>
  <c r="X398" i="6"/>
  <c r="Y397" i="6"/>
  <c r="Z396" i="6"/>
  <c r="V395" i="6"/>
  <c r="X394" i="6"/>
  <c r="Z393" i="6"/>
  <c r="Y777" i="6"/>
  <c r="X781" i="6"/>
  <c r="X788" i="6"/>
  <c r="X792" i="6"/>
  <c r="U805" i="6"/>
  <c r="Z521" i="6"/>
  <c r="V516" i="6"/>
  <c r="X499" i="6"/>
  <c r="Y484" i="6"/>
  <c r="X476" i="6"/>
  <c r="Z469" i="6"/>
  <c r="W446" i="6"/>
  <c r="Y438" i="6"/>
  <c r="W426" i="6"/>
  <c r="Y425" i="6"/>
  <c r="W421" i="6"/>
  <c r="X415" i="6"/>
  <c r="Z413" i="6"/>
  <c r="Z410" i="6"/>
  <c r="X408" i="6"/>
  <c r="V406" i="6"/>
  <c r="W402" i="6"/>
  <c r="Y398" i="6"/>
  <c r="X395" i="6"/>
  <c r="V394" i="6"/>
  <c r="Z392" i="6"/>
  <c r="Z780" i="6"/>
  <c r="X789" i="6"/>
  <c r="V796" i="6"/>
  <c r="X804" i="6"/>
  <c r="Z806" i="6"/>
  <c r="Z812" i="6"/>
  <c r="Y817" i="6"/>
  <c r="X824" i="6"/>
  <c r="V831" i="6"/>
  <c r="V839" i="6"/>
  <c r="W843" i="6"/>
  <c r="U849" i="6"/>
  <c r="Z852" i="6"/>
  <c r="U859" i="6"/>
  <c r="V862" i="6"/>
  <c r="X866" i="6"/>
  <c r="V871" i="6"/>
  <c r="Y874" i="6"/>
  <c r="Z875" i="6"/>
  <c r="U881" i="6"/>
  <c r="W891" i="6"/>
  <c r="Y893" i="6"/>
  <c r="Y913" i="6"/>
  <c r="U917" i="6"/>
  <c r="U920" i="6"/>
  <c r="U923" i="6"/>
  <c r="Z928" i="6"/>
  <c r="Y936" i="6"/>
  <c r="V939" i="6"/>
  <c r="Y940" i="6"/>
  <c r="Y947" i="6"/>
  <c r="U952" i="6"/>
  <c r="W958" i="6"/>
  <c r="Z965" i="6"/>
  <c r="U976" i="6"/>
  <c r="Z979" i="6"/>
  <c r="V985" i="6"/>
  <c r="W993" i="6"/>
  <c r="Y998" i="6"/>
  <c r="Y1003" i="6"/>
  <c r="Z1008" i="6"/>
  <c r="Y1015" i="6"/>
  <c r="Y539" i="6"/>
  <c r="Y447" i="6"/>
  <c r="X439" i="6"/>
  <c r="V438" i="6"/>
  <c r="Y437" i="6"/>
  <c r="Z434" i="6"/>
  <c r="X425" i="6"/>
  <c r="V421" i="6"/>
  <c r="X417" i="6"/>
  <c r="V415" i="6"/>
  <c r="X413" i="6"/>
  <c r="Y410" i="6"/>
  <c r="W408" i="6"/>
  <c r="U406" i="6"/>
  <c r="Z403" i="6"/>
  <c r="V402" i="6"/>
  <c r="Z400" i="6"/>
  <c r="Y399" i="6"/>
  <c r="W398" i="6"/>
  <c r="Y396" i="6"/>
  <c r="W395" i="6"/>
  <c r="X392" i="6"/>
  <c r="X782" i="6"/>
  <c r="V790" i="6"/>
  <c r="V797" i="6"/>
  <c r="V805" i="6"/>
  <c r="X808" i="6"/>
  <c r="U813" i="6"/>
  <c r="W818" i="6"/>
  <c r="W825" i="6"/>
  <c r="W832" i="6"/>
  <c r="X839" i="6"/>
  <c r="V844" i="6"/>
  <c r="X850" i="6"/>
  <c r="W854" i="6"/>
  <c r="X859" i="6"/>
  <c r="W862" i="6"/>
  <c r="Y866" i="6"/>
  <c r="Y871" i="6"/>
  <c r="U877" i="6"/>
  <c r="Y881" i="6"/>
  <c r="U886" i="6"/>
  <c r="Y891" i="6"/>
  <c r="Z893" i="6"/>
  <c r="U899" i="6"/>
  <c r="U903" i="6"/>
  <c r="U908" i="6"/>
  <c r="U914" i="6"/>
  <c r="U918" i="6"/>
  <c r="U924" i="6"/>
  <c r="U929" i="6"/>
  <c r="U933" i="6"/>
  <c r="U937" i="6"/>
  <c r="W939" i="6"/>
  <c r="U944" i="6"/>
  <c r="U948" i="6"/>
  <c r="Z955" i="6"/>
  <c r="X958" i="6"/>
  <c r="U966" i="6"/>
  <c r="U970" i="6"/>
  <c r="U977" i="6"/>
  <c r="U980" i="6"/>
  <c r="Y985" i="6"/>
  <c r="Y993" i="6"/>
  <c r="Z998" i="6"/>
  <c r="Z1003" i="6"/>
  <c r="Y1009" i="6"/>
  <c r="W1016" i="6"/>
  <c r="X564" i="6"/>
  <c r="U494" i="6"/>
  <c r="U448" i="6"/>
  <c r="W440" i="6"/>
  <c r="V437" i="6"/>
  <c r="Z436" i="6"/>
  <c r="W435" i="6"/>
  <c r="U434" i="6"/>
  <c r="Z430" i="6"/>
  <c r="U425" i="6"/>
  <c r="Z424" i="6"/>
  <c r="W420" i="6"/>
  <c r="W417" i="6"/>
  <c r="U415" i="6"/>
  <c r="W413" i="6"/>
  <c r="Z412" i="6"/>
  <c r="U410" i="6"/>
  <c r="U408" i="6"/>
  <c r="Y403" i="6"/>
  <c r="Y400" i="6"/>
  <c r="W399" i="6"/>
  <c r="V398" i="6"/>
  <c r="X396" i="6"/>
  <c r="U395" i="6"/>
  <c r="V392" i="6"/>
  <c r="V777" i="6"/>
  <c r="Y782" i="6"/>
  <c r="V791" i="6"/>
  <c r="Z797" i="6"/>
  <c r="W805" i="6"/>
  <c r="U809" i="6"/>
  <c r="Y814" i="6"/>
  <c r="Z818" i="6"/>
  <c r="W826" i="6"/>
  <c r="Y835" i="6"/>
  <c r="V840" i="6"/>
  <c r="U845" i="6"/>
  <c r="U851" i="6"/>
  <c r="V855" i="6"/>
  <c r="U863" i="6"/>
  <c r="U867" i="6"/>
  <c r="U870" i="6"/>
  <c r="V877" i="6"/>
  <c r="Y886" i="6"/>
  <c r="U888" i="6"/>
  <c r="Z891" i="6"/>
  <c r="V894" i="6"/>
  <c r="X903" i="6"/>
  <c r="Y906" i="6"/>
  <c r="W908" i="6"/>
  <c r="X914" i="6"/>
  <c r="U921" i="6"/>
  <c r="U925" i="6"/>
  <c r="U930" i="6"/>
  <c r="X937" i="6"/>
  <c r="X939" i="6"/>
  <c r="X944" i="6"/>
  <c r="V948" i="6"/>
  <c r="U956" i="6"/>
  <c r="Z958" i="6"/>
  <c r="Z961" i="6"/>
  <c r="W966" i="6"/>
  <c r="X970" i="6"/>
  <c r="V977" i="6"/>
  <c r="V981" i="6"/>
  <c r="Z989" i="6"/>
  <c r="W994" i="6"/>
  <c r="Y1004" i="6"/>
  <c r="W1012" i="6"/>
  <c r="Z1016" i="6"/>
  <c r="X806" i="6"/>
  <c r="X817" i="6"/>
  <c r="W830" i="6"/>
  <c r="X852" i="6"/>
  <c r="W858" i="6"/>
  <c r="W869" i="6"/>
  <c r="Y875" i="6"/>
  <c r="U940" i="6"/>
  <c r="Y988" i="6"/>
  <c r="Y997" i="6"/>
  <c r="X1015" i="6"/>
  <c r="Z507" i="6"/>
  <c r="W487" i="6"/>
  <c r="V479" i="6"/>
  <c r="X472" i="6"/>
  <c r="W455" i="6"/>
  <c r="W449" i="6"/>
  <c r="X441" i="6"/>
  <c r="W436" i="6"/>
  <c r="V433" i="6"/>
  <c r="Y431" i="6"/>
  <c r="W430" i="6"/>
  <c r="Y424" i="6"/>
  <c r="V420" i="6"/>
  <c r="U417" i="6"/>
  <c r="Y414" i="6"/>
  <c r="X412" i="6"/>
  <c r="Z407" i="6"/>
  <c r="W403" i="6"/>
  <c r="W400" i="6"/>
  <c r="V399" i="6"/>
  <c r="V396" i="6"/>
  <c r="Y393" i="6"/>
  <c r="U392" i="6"/>
  <c r="X777" i="6"/>
  <c r="X784" i="6"/>
  <c r="X791" i="6"/>
  <c r="U798" i="6"/>
  <c r="Y805" i="6"/>
  <c r="V809" i="6"/>
  <c r="X815" i="6"/>
  <c r="W819" i="6"/>
  <c r="Y826" i="6"/>
  <c r="Y836" i="6"/>
  <c r="W841" i="6"/>
  <c r="W845" i="6"/>
  <c r="W855" i="6"/>
  <c r="U864" i="6"/>
  <c r="U868" i="6"/>
  <c r="X870" i="6"/>
  <c r="U872" i="6"/>
  <c r="U878" i="6"/>
  <c r="U882" i="6"/>
  <c r="U887" i="6"/>
  <c r="V888" i="6"/>
  <c r="U895" i="6"/>
  <c r="U901" i="6"/>
  <c r="Z906" i="6"/>
  <c r="Y909" i="6"/>
  <c r="U915" i="6"/>
  <c r="U919" i="6"/>
  <c r="V921" i="6"/>
  <c r="Y925" i="6"/>
  <c r="Y930" i="6"/>
  <c r="U934" i="6"/>
  <c r="Y939" i="6"/>
  <c r="U941" i="6"/>
  <c r="Y944" i="6"/>
  <c r="Z948" i="6"/>
  <c r="Z956" i="6"/>
  <c r="U962" i="6"/>
  <c r="X966" i="6"/>
  <c r="Z971" i="6"/>
  <c r="Y977" i="6"/>
  <c r="U982" i="6"/>
  <c r="U986" i="6"/>
  <c r="Y990" i="6"/>
  <c r="W995" i="6"/>
  <c r="Y999" i="6"/>
  <c r="Z1004" i="6"/>
  <c r="X1012" i="6"/>
  <c r="X510" i="6"/>
  <c r="W483" i="6"/>
  <c r="X462" i="6"/>
  <c r="Y415" i="6"/>
  <c r="U409" i="6"/>
  <c r="Z838" i="6"/>
  <c r="U871" i="6"/>
  <c r="U891" i="6"/>
  <c r="Z907" i="6"/>
  <c r="U922" i="6"/>
  <c r="U936" i="6"/>
  <c r="V947" i="6"/>
  <c r="W960" i="6"/>
  <c r="Y1002" i="6"/>
  <c r="V502" i="6"/>
  <c r="Y496" i="6"/>
  <c r="Y480" i="6"/>
  <c r="X473" i="6"/>
  <c r="Y450" i="6"/>
  <c r="X442" i="6"/>
  <c r="W432" i="6"/>
  <c r="X429" i="6"/>
  <c r="V424" i="6"/>
  <c r="X423" i="6"/>
  <c r="Z422" i="6"/>
  <c r="W419" i="6"/>
  <c r="X416" i="6"/>
  <c r="X414" i="6"/>
  <c r="W412" i="6"/>
  <c r="Y407" i="6"/>
  <c r="Y405" i="6"/>
  <c r="U403" i="6"/>
  <c r="Y401" i="6"/>
  <c r="V400" i="6"/>
  <c r="Z397" i="6"/>
  <c r="X393" i="6"/>
  <c r="Z777" i="6"/>
  <c r="X785" i="6"/>
  <c r="V792" i="6"/>
  <c r="X799" i="6"/>
  <c r="Z805" i="6"/>
  <c r="X810" i="6"/>
  <c r="Y816" i="6"/>
  <c r="W820" i="6"/>
  <c r="Y827" i="6"/>
  <c r="W837" i="6"/>
  <c r="X841" i="6"/>
  <c r="X855" i="6"/>
  <c r="V860" i="6"/>
  <c r="X864" i="6"/>
  <c r="X868" i="6"/>
  <c r="Z870" i="6"/>
  <c r="U873" i="6"/>
  <c r="U875" i="6"/>
  <c r="U876" i="6"/>
  <c r="V887" i="6"/>
  <c r="U889" i="6"/>
  <c r="U896" i="6"/>
  <c r="X901" i="6"/>
  <c r="U904" i="6"/>
  <c r="U907" i="6"/>
  <c r="U910" i="6"/>
  <c r="W915" i="6"/>
  <c r="W919" i="6"/>
  <c r="W921" i="6"/>
  <c r="U926" i="6"/>
  <c r="U935" i="6"/>
  <c r="U938" i="6"/>
  <c r="Z939" i="6"/>
  <c r="U942" i="6"/>
  <c r="Z944" i="6"/>
  <c r="Z959" i="6"/>
  <c r="W962" i="6"/>
  <c r="Z967" i="6"/>
  <c r="V972" i="6"/>
  <c r="U978" i="6"/>
  <c r="U987" i="6"/>
  <c r="X991" i="6"/>
  <c r="Y995" i="6"/>
  <c r="Z999" i="6"/>
  <c r="Y1005" i="6"/>
  <c r="Z1012" i="6"/>
  <c r="W468" i="6"/>
  <c r="X452" i="6"/>
  <c r="V427" i="6"/>
  <c r="U418" i="6"/>
  <c r="X406" i="6"/>
  <c r="U401" i="6"/>
  <c r="Z395" i="6"/>
  <c r="Y795" i="6"/>
  <c r="Y823" i="6"/>
  <c r="X874" i="6"/>
  <c r="Z898" i="6"/>
  <c r="U912" i="6"/>
  <c r="Y951" i="6"/>
  <c r="Z969" i="6"/>
  <c r="Y1008" i="6"/>
  <c r="X556" i="6"/>
  <c r="V458" i="6"/>
  <c r="U457" i="6"/>
  <c r="Z443" i="6"/>
  <c r="Y428" i="6"/>
  <c r="Z427" i="6"/>
  <c r="W423" i="6"/>
  <c r="V422" i="6"/>
  <c r="V419" i="6"/>
  <c r="Z418" i="6"/>
  <c r="W416" i="6"/>
  <c r="V414" i="6"/>
  <c r="Z411" i="6"/>
  <c r="X409" i="6"/>
  <c r="W407" i="6"/>
  <c r="X405" i="6"/>
  <c r="X401" i="6"/>
  <c r="X397" i="6"/>
  <c r="Z394" i="6"/>
  <c r="V393" i="6"/>
  <c r="X786" i="6"/>
  <c r="V793" i="6"/>
  <c r="U802" i="6"/>
  <c r="U811" i="6"/>
  <c r="Z816" i="6"/>
  <c r="Y822" i="6"/>
  <c r="Y828" i="6"/>
  <c r="Y837" i="6"/>
  <c r="Y841" i="6"/>
  <c r="X846" i="6"/>
  <c r="W856" i="6"/>
  <c r="Y860" i="6"/>
  <c r="Z864" i="6"/>
  <c r="Z868" i="6"/>
  <c r="W873" i="6"/>
  <c r="V875" i="6"/>
  <c r="V876" i="6"/>
  <c r="U879" i="6"/>
  <c r="U883" i="6"/>
  <c r="W887" i="6"/>
  <c r="V892" i="6"/>
  <c r="U897" i="6"/>
  <c r="Z901" i="6"/>
  <c r="U905" i="6"/>
  <c r="V907" i="6"/>
  <c r="Y911" i="6"/>
  <c r="X915" i="6"/>
  <c r="Y919" i="6"/>
  <c r="X926" i="6"/>
  <c r="U931" i="6"/>
  <c r="W935" i="6"/>
  <c r="Y938" i="6"/>
  <c r="U943" i="6"/>
  <c r="Z957" i="6"/>
  <c r="U960" i="6"/>
  <c r="Z963" i="6"/>
  <c r="U968" i="6"/>
  <c r="Z973" i="6"/>
  <c r="Y978" i="6"/>
  <c r="U983" i="6"/>
  <c r="U988" i="6"/>
  <c r="W996" i="6"/>
  <c r="Y1000" i="6"/>
  <c r="Y1006" i="6"/>
  <c r="Z1013" i="6"/>
  <c r="V463" i="6"/>
  <c r="W445" i="6"/>
  <c r="X404" i="6"/>
  <c r="Z398" i="6"/>
  <c r="W394" i="6"/>
  <c r="Y780" i="6"/>
  <c r="W811" i="6"/>
  <c r="V861" i="6"/>
  <c r="U880" i="6"/>
  <c r="Z887" i="6"/>
  <c r="U902" i="6"/>
  <c r="Z916" i="6"/>
  <c r="U928" i="6"/>
  <c r="V958" i="6"/>
  <c r="V979" i="6"/>
  <c r="Z466" i="6"/>
  <c r="Z464" i="6"/>
  <c r="Z461" i="6"/>
  <c r="U460" i="6"/>
  <c r="W459" i="6"/>
  <c r="V444" i="6"/>
  <c r="U428" i="6"/>
  <c r="Y427" i="6"/>
  <c r="U422" i="6"/>
  <c r="V418" i="6"/>
  <c r="U416" i="6"/>
  <c r="U414" i="6"/>
  <c r="Y411" i="6"/>
  <c r="W409" i="6"/>
  <c r="V407" i="6"/>
  <c r="Y406" i="6"/>
  <c r="Y404" i="6"/>
  <c r="V401" i="6"/>
  <c r="W397" i="6"/>
  <c r="Y394" i="6"/>
  <c r="X779" i="6"/>
  <c r="X787" i="6"/>
  <c r="V794" i="6"/>
  <c r="Z802" i="6"/>
  <c r="V811" i="6"/>
  <c r="W817" i="6"/>
  <c r="X823" i="6"/>
  <c r="W829" i="6"/>
  <c r="W838" i="6"/>
  <c r="V842" i="6"/>
  <c r="U847" i="6"/>
  <c r="W852" i="6"/>
  <c r="Z856" i="6"/>
  <c r="U865" i="6"/>
  <c r="U869" i="6"/>
  <c r="U874" i="6"/>
  <c r="W875" i="6"/>
  <c r="Y876" i="6"/>
  <c r="Y879" i="6"/>
  <c r="U884" i="6"/>
  <c r="Y887" i="6"/>
  <c r="U890" i="6"/>
  <c r="U893" i="6"/>
  <c r="X898" i="6"/>
  <c r="W905" i="6"/>
  <c r="X907" i="6"/>
  <c r="Z911" i="6"/>
  <c r="V916" i="6"/>
  <c r="Z919" i="6"/>
  <c r="U927" i="6"/>
  <c r="U932" i="6"/>
  <c r="X935" i="6"/>
  <c r="Z938" i="6"/>
  <c r="X943" i="6"/>
  <c r="U947" i="6"/>
  <c r="U951" i="6"/>
  <c r="U958" i="6"/>
  <c r="V960" i="6"/>
  <c r="U964" i="6"/>
  <c r="W968" i="6"/>
  <c r="V974" i="6"/>
  <c r="V983" i="6"/>
  <c r="V988" i="6"/>
  <c r="V992" i="6"/>
  <c r="W997" i="6"/>
  <c r="Z1000" i="6"/>
  <c r="Y1007" i="6"/>
  <c r="W1015" i="6"/>
  <c r="X491" i="6"/>
  <c r="X467" i="6"/>
  <c r="X426" i="6"/>
  <c r="U411" i="6"/>
  <c r="Y402" i="6"/>
  <c r="U397" i="6"/>
  <c r="Y788" i="6"/>
  <c r="X803" i="6"/>
  <c r="X848" i="6"/>
  <c r="U866" i="6"/>
  <c r="Z876" i="6"/>
  <c r="U885" i="6"/>
  <c r="V893" i="6"/>
  <c r="Y905" i="6"/>
  <c r="Y932" i="6"/>
  <c r="U939" i="6"/>
  <c r="Z943" i="6"/>
  <c r="V964" i="6"/>
  <c r="Z975" i="6"/>
  <c r="Z992" i="6"/>
  <c r="U858" i="6"/>
  <c r="Y964" i="6"/>
  <c r="W898" i="6"/>
  <c r="Y847" i="6"/>
  <c r="Z1001" i="6"/>
  <c r="Y960" i="6"/>
  <c r="X883" i="6"/>
  <c r="Y922" i="6"/>
  <c r="Y972" i="6"/>
  <c r="W907" i="6"/>
  <c r="X837" i="6"/>
  <c r="Y861" i="6"/>
  <c r="Z941" i="6"/>
  <c r="W864" i="6"/>
  <c r="V936" i="6"/>
  <c r="X994" i="6"/>
  <c r="W906" i="6"/>
  <c r="Y845" i="6"/>
  <c r="X1016" i="6"/>
  <c r="U953" i="6"/>
  <c r="W914" i="6"/>
  <c r="X825" i="6"/>
  <c r="V998" i="6"/>
  <c r="Z913" i="6"/>
  <c r="W824" i="6"/>
  <c r="U812" i="6"/>
  <c r="X830" i="6"/>
  <c r="Y958" i="6"/>
  <c r="X893" i="6"/>
  <c r="W842" i="6"/>
  <c r="X871" i="6"/>
  <c r="U957" i="6"/>
  <c r="X879" i="6"/>
  <c r="X891" i="6"/>
  <c r="U967" i="6"/>
  <c r="Y904" i="6"/>
  <c r="X820" i="6"/>
  <c r="V803" i="6"/>
  <c r="V934" i="6"/>
  <c r="Z841" i="6"/>
  <c r="V928" i="6"/>
  <c r="W989" i="6"/>
  <c r="W894" i="6"/>
  <c r="W840" i="6"/>
  <c r="Z1009" i="6"/>
  <c r="Y948" i="6"/>
  <c r="W903" i="6"/>
  <c r="Y818" i="6"/>
  <c r="V993" i="6"/>
  <c r="X881" i="6"/>
  <c r="Z804" i="6"/>
  <c r="Z1015" i="6"/>
  <c r="V951" i="6"/>
  <c r="W890" i="6"/>
  <c r="X838" i="6"/>
  <c r="Z1006" i="6"/>
  <c r="W943" i="6"/>
  <c r="Y856" i="6"/>
  <c r="W866" i="6"/>
  <c r="U959" i="6"/>
  <c r="W896" i="6"/>
  <c r="W816" i="6"/>
  <c r="W999" i="6"/>
  <c r="Y915" i="6"/>
  <c r="Z836" i="6"/>
  <c r="Y912" i="6"/>
  <c r="U981" i="6"/>
  <c r="W888" i="6"/>
  <c r="W834" i="6"/>
  <c r="V980" i="6"/>
  <c r="V944" i="6"/>
  <c r="X899" i="6"/>
  <c r="V813" i="6"/>
  <c r="W976" i="6"/>
  <c r="U862" i="6"/>
  <c r="X796" i="6"/>
  <c r="W801" i="6"/>
  <c r="W1014" i="6"/>
  <c r="U949" i="6"/>
  <c r="W884" i="6"/>
  <c r="Y829" i="6"/>
  <c r="X996" i="6"/>
  <c r="V931" i="6"/>
  <c r="Z828" i="6"/>
  <c r="Y857" i="6"/>
  <c r="V942" i="6"/>
  <c r="X889" i="6"/>
  <c r="Z810" i="6"/>
  <c r="V995" i="6"/>
  <c r="V901" i="6"/>
  <c r="X819" i="6"/>
  <c r="W902" i="6"/>
  <c r="U961" i="6"/>
  <c r="W870" i="6"/>
  <c r="Z826" i="6"/>
  <c r="W977" i="6"/>
  <c r="Z937" i="6"/>
  <c r="W886" i="6"/>
  <c r="Z808" i="6"/>
  <c r="U965" i="6"/>
  <c r="Y859" i="6"/>
  <c r="Z789" i="6"/>
  <c r="X795" i="6"/>
  <c r="Z1007" i="6"/>
  <c r="U945" i="6"/>
  <c r="W874" i="6"/>
  <c r="Z817" i="6"/>
  <c r="W988" i="6"/>
  <c r="U911" i="6"/>
  <c r="Z822" i="6"/>
  <c r="Z1005" i="6"/>
  <c r="V938" i="6"/>
  <c r="W876" i="6"/>
  <c r="V799" i="6"/>
  <c r="W990" i="6"/>
  <c r="X887" i="6"/>
  <c r="W815" i="6"/>
  <c r="X885" i="6"/>
  <c r="Y956" i="6"/>
  <c r="X867" i="6"/>
  <c r="W814" i="6"/>
  <c r="Y970" i="6"/>
  <c r="Z933" i="6"/>
  <c r="X877" i="6"/>
  <c r="X797" i="6"/>
  <c r="Z952" i="6"/>
  <c r="Y849" i="6"/>
  <c r="Y783" i="6"/>
  <c r="Y974" i="6"/>
  <c r="X916" i="6"/>
  <c r="Y852" i="6"/>
  <c r="Y779" i="6"/>
  <c r="U963" i="6"/>
  <c r="W892" i="6"/>
  <c r="V940" i="6"/>
  <c r="W978" i="6"/>
  <c r="W910" i="6"/>
  <c r="U860" i="6"/>
  <c r="W880" i="6"/>
  <c r="Y962" i="6"/>
  <c r="W868" i="6"/>
  <c r="U969" i="6"/>
  <c r="Y1010" i="6"/>
  <c r="Y921" i="6"/>
  <c r="Y851" i="6"/>
  <c r="U777" i="6"/>
  <c r="X954" i="6"/>
  <c r="Z918" i="6"/>
  <c r="W844" i="6"/>
  <c r="Z1002" i="6"/>
  <c r="V917" i="6"/>
  <c r="X831" i="6"/>
  <c r="Y781" i="6"/>
  <c r="X997" i="6"/>
  <c r="Y983" i="6"/>
  <c r="Y935" i="6"/>
  <c r="W882" i="6"/>
  <c r="X863" i="6"/>
  <c r="Y854" i="6"/>
  <c r="X811" i="6"/>
  <c r="X992" i="6"/>
  <c r="Y968" i="6"/>
  <c r="V926" i="6"/>
  <c r="W872" i="6"/>
  <c r="U855" i="6"/>
  <c r="U853" i="6"/>
  <c r="Z788" i="6"/>
  <c r="Y1001" i="6"/>
  <c r="Z930" i="6"/>
  <c r="V864" i="6"/>
  <c r="Z931" i="6"/>
  <c r="V968" i="6"/>
  <c r="V932" i="6"/>
  <c r="X905" i="6"/>
  <c r="X875" i="6"/>
  <c r="Y784" i="6"/>
  <c r="Y809" i="6"/>
  <c r="Y790" i="6"/>
  <c r="V807" i="6"/>
  <c r="V966" i="6"/>
  <c r="Y889" i="6"/>
  <c r="Z859" i="6"/>
  <c r="V943" i="6"/>
  <c r="X920" i="6"/>
  <c r="V881" i="6"/>
  <c r="W831" i="6"/>
  <c r="Y902" i="6"/>
  <c r="W927" i="6"/>
  <c r="X897" i="6"/>
  <c r="X873" i="6"/>
  <c r="U979" i="6"/>
  <c r="Y791" i="6"/>
  <c r="Z782" i="6"/>
  <c r="X869" i="6"/>
  <c r="W802" i="6"/>
  <c r="Y792" i="6"/>
  <c r="Y1012" i="6"/>
  <c r="Y966" i="6"/>
  <c r="W923" i="6"/>
  <c r="X865" i="6"/>
  <c r="Y793" i="6"/>
  <c r="Y785" i="6"/>
  <c r="Y1011" i="6"/>
  <c r="U955" i="6"/>
  <c r="Y920" i="6"/>
  <c r="X938" i="6"/>
  <c r="Y870" i="6"/>
  <c r="W1011" i="6"/>
  <c r="Y931" i="6"/>
  <c r="Z902" i="6"/>
  <c r="Z867" i="6"/>
  <c r="X931" i="6"/>
  <c r="Y794" i="6"/>
  <c r="Z929" i="6"/>
  <c r="V956" i="6"/>
  <c r="Z991" i="6"/>
  <c r="Z863" i="6"/>
  <c r="Z790" i="6"/>
  <c r="Z921" i="6"/>
  <c r="Z896" i="6"/>
  <c r="X860" i="6"/>
  <c r="Z830" i="6"/>
  <c r="Z990" i="6"/>
  <c r="Z962" i="6"/>
  <c r="Z880" i="6"/>
  <c r="Y941" i="6"/>
  <c r="V927" i="6"/>
  <c r="Y917" i="6"/>
  <c r="W970" i="6"/>
  <c r="W937" i="6"/>
  <c r="W929" i="6"/>
  <c r="Y916" i="6"/>
  <c r="X895" i="6"/>
  <c r="Y878" i="6"/>
  <c r="Z995" i="6"/>
  <c r="V970" i="6"/>
  <c r="Z923" i="6"/>
  <c r="Y908" i="6"/>
  <c r="V922" i="6"/>
  <c r="Z1011" i="6"/>
  <c r="X987" i="6"/>
  <c r="W918" i="6"/>
  <c r="X904" i="6"/>
  <c r="Y880" i="6"/>
  <c r="Z871" i="6"/>
  <c r="X884" i="6"/>
  <c r="Z889" i="6"/>
  <c r="Z807" i="6"/>
  <c r="X882" i="6"/>
  <c r="W851" i="6"/>
  <c r="X802" i="6"/>
  <c r="Y897" i="6"/>
  <c r="V883" i="6"/>
  <c r="Z872" i="6"/>
  <c r="Y885" i="6"/>
  <c r="Y787" i="6"/>
  <c r="V924" i="6"/>
  <c r="Y943" i="6"/>
  <c r="Y898" i="6"/>
  <c r="V903" i="6"/>
  <c r="Z860" i="6"/>
  <c r="Z935" i="6"/>
  <c r="X818" i="6"/>
  <c r="Z988" i="6"/>
  <c r="X929" i="6"/>
  <c r="Y877" i="6"/>
  <c r="V847" i="6"/>
  <c r="Z940" i="6"/>
  <c r="Z925" i="6"/>
  <c r="X956" i="6"/>
  <c r="X936" i="6"/>
  <c r="Y928" i="6"/>
  <c r="Y895" i="6"/>
  <c r="Z878" i="6"/>
  <c r="X968" i="6"/>
  <c r="V933" i="6"/>
  <c r="Z922" i="6"/>
  <c r="V908" i="6"/>
  <c r="X922" i="6"/>
  <c r="Z976" i="6"/>
  <c r="Y942" i="6"/>
  <c r="V905" i="6"/>
  <c r="X880" i="6"/>
  <c r="Z824" i="6"/>
  <c r="Z886" i="6"/>
  <c r="Z874" i="6"/>
  <c r="V863" i="6"/>
  <c r="W879" i="6"/>
  <c r="X849" i="6"/>
  <c r="Y831" i="6"/>
  <c r="V882" i="6"/>
  <c r="Y869" i="6"/>
  <c r="W1009" i="6"/>
  <c r="U1007" i="6"/>
  <c r="X1001" i="6"/>
  <c r="V1014" i="6"/>
  <c r="W1010" i="6"/>
  <c r="U1006" i="6"/>
  <c r="U1004" i="6"/>
  <c r="U999" i="6"/>
  <c r="U995" i="6"/>
  <c r="X990" i="6"/>
  <c r="W985" i="6"/>
  <c r="U971" i="6"/>
  <c r="U990" i="6"/>
  <c r="U973" i="6"/>
  <c r="Z984" i="6"/>
  <c r="U991" i="6"/>
  <c r="W991" i="6"/>
  <c r="X843" i="6"/>
  <c r="Y883" i="6"/>
  <c r="Z785" i="6"/>
  <c r="W897" i="6"/>
  <c r="V859" i="6"/>
  <c r="Z784" i="6"/>
  <c r="Y934" i="6"/>
  <c r="Z915" i="6"/>
  <c r="Y882" i="6"/>
  <c r="Y811" i="6"/>
  <c r="V952" i="6"/>
  <c r="Y926" i="6"/>
  <c r="V902" i="6"/>
  <c r="X872" i="6"/>
  <c r="Z814" i="6"/>
  <c r="X1011" i="6"/>
  <c r="V987" i="6"/>
  <c r="X962" i="6"/>
  <c r="Y937" i="6"/>
  <c r="Z983" i="6"/>
  <c r="Z895" i="6"/>
  <c r="Z993" i="6"/>
  <c r="X908" i="6"/>
  <c r="X910" i="6"/>
  <c r="V920" i="6"/>
  <c r="X918" i="6"/>
  <c r="V899" i="6"/>
  <c r="W877" i="6"/>
  <c r="Y867" i="6"/>
  <c r="X856" i="6"/>
  <c r="W867" i="6"/>
  <c r="Z791" i="6"/>
  <c r="Y907" i="6"/>
  <c r="X858" i="6"/>
  <c r="V891" i="6"/>
  <c r="Y868" i="6"/>
  <c r="Y825" i="6"/>
  <c r="X793" i="6"/>
  <c r="Y873" i="6"/>
  <c r="W987" i="6"/>
  <c r="Y839" i="6"/>
  <c r="V935" i="6"/>
  <c r="Z881" i="6"/>
  <c r="Z934" i="6"/>
  <c r="W931" i="6"/>
  <c r="W912" i="6"/>
  <c r="X851" i="6"/>
  <c r="X809" i="6"/>
  <c r="X941" i="6"/>
  <c r="Z924" i="6"/>
  <c r="W809" i="6"/>
  <c r="Z936" i="6"/>
  <c r="X925" i="6"/>
  <c r="W992" i="6"/>
  <c r="V941" i="6"/>
  <c r="X917" i="6"/>
  <c r="Z920" i="6"/>
  <c r="V990" i="6"/>
  <c r="Z942" i="6"/>
  <c r="Y976" i="6"/>
  <c r="Y914" i="6"/>
  <c r="V897" i="6"/>
  <c r="V885" i="6"/>
  <c r="X876" i="6"/>
  <c r="Z866" i="6"/>
  <c r="W863" i="6"/>
  <c r="Y903" i="6"/>
  <c r="V884" i="6"/>
  <c r="W871" i="6"/>
  <c r="Y813" i="6"/>
  <c r="Z905" i="6"/>
  <c r="W889" i="6"/>
  <c r="Y830" i="6"/>
  <c r="X813" i="6"/>
  <c r="V889" i="6"/>
  <c r="V879" i="6"/>
  <c r="W865" i="6"/>
  <c r="V851" i="6"/>
  <c r="Y872" i="6"/>
  <c r="V849" i="6"/>
  <c r="Y1014" i="6"/>
  <c r="U1016" i="6"/>
  <c r="V1009" i="6"/>
  <c r="X1003" i="6"/>
  <c r="U1001" i="6"/>
  <c r="X1008" i="6"/>
  <c r="W1006" i="6"/>
  <c r="X1000" i="6"/>
  <c r="W1013" i="6"/>
  <c r="W998" i="6"/>
  <c r="U994" i="6"/>
  <c r="V999" i="6"/>
  <c r="Y982" i="6"/>
  <c r="W971" i="6"/>
  <c r="X988" i="6"/>
  <c r="X984" i="6"/>
  <c r="W973" i="6"/>
  <c r="U985" i="6"/>
  <c r="W982" i="6"/>
  <c r="X946" i="6"/>
  <c r="V982" i="6"/>
  <c r="V868" i="6"/>
  <c r="Y923" i="6"/>
  <c r="X974" i="6"/>
  <c r="Z926" i="6"/>
  <c r="Z843" i="6"/>
  <c r="Z792" i="6"/>
  <c r="W974" i="6"/>
  <c r="X921" i="6"/>
  <c r="Y994" i="6"/>
  <c r="Z978" i="6"/>
  <c r="Z932" i="6"/>
  <c r="V978" i="6"/>
  <c r="X940" i="6"/>
  <c r="X932" i="6"/>
  <c r="W878" i="6"/>
  <c r="X928" i="6"/>
  <c r="Y910" i="6"/>
  <c r="Z996" i="6"/>
  <c r="U909" i="6"/>
  <c r="X862" i="6"/>
  <c r="V845" i="6"/>
  <c r="Z882" i="6"/>
  <c r="Y807" i="6"/>
  <c r="X886" i="6"/>
  <c r="Y843" i="6"/>
  <c r="Z809" i="6"/>
  <c r="V886" i="6"/>
  <c r="X847" i="6"/>
  <c r="W813" i="6"/>
  <c r="Z781" i="6"/>
  <c r="Z1010" i="6"/>
  <c r="V1005" i="6"/>
  <c r="V1003" i="6"/>
  <c r="U1013" i="6"/>
  <c r="V1011" i="6"/>
  <c r="U1008" i="6"/>
  <c r="V1002" i="6"/>
  <c r="V1000" i="6"/>
  <c r="V1015" i="6"/>
  <c r="U997" i="6"/>
  <c r="U993" i="6"/>
  <c r="Z982" i="6"/>
  <c r="Y971" i="6"/>
  <c r="Y981" i="6"/>
  <c r="Y973" i="6"/>
  <c r="V991" i="6"/>
  <c r="X998" i="6"/>
  <c r="V975" i="6"/>
  <c r="V930" i="6"/>
  <c r="V986" i="6"/>
  <c r="Z869" i="6"/>
  <c r="V925" i="6"/>
  <c r="V976" i="6"/>
  <c r="Z960" i="6"/>
  <c r="W956" i="6"/>
  <c r="Z917" i="6"/>
  <c r="Z987" i="6"/>
  <c r="U916" i="6"/>
  <c r="W881" i="6"/>
  <c r="Y842" i="6"/>
  <c r="V896" i="6"/>
  <c r="V865" i="6"/>
  <c r="V1007" i="6"/>
  <c r="W1003" i="6"/>
  <c r="X1014" i="6"/>
  <c r="V1010" i="6"/>
  <c r="X1006" i="6"/>
  <c r="U1002" i="6"/>
  <c r="U1015" i="6"/>
  <c r="V971" i="6"/>
  <c r="Y984" i="6"/>
  <c r="X975" i="6"/>
  <c r="U984" i="6"/>
  <c r="Y969" i="6"/>
  <c r="Y963" i="6"/>
  <c r="X969" i="6"/>
  <c r="X961" i="6"/>
  <c r="Y953" i="6"/>
  <c r="W955" i="6"/>
  <c r="Z946" i="6"/>
  <c r="V969" i="6"/>
  <c r="V959" i="6"/>
  <c r="Y950" i="6"/>
  <c r="V946" i="6"/>
  <c r="W949" i="6"/>
  <c r="W944" i="6"/>
  <c r="W936" i="6"/>
  <c r="W928" i="6"/>
  <c r="W920" i="6"/>
  <c r="U894" i="6"/>
  <c r="X911" i="6"/>
  <c r="X906" i="6"/>
  <c r="Z890" i="6"/>
  <c r="Z908" i="6"/>
  <c r="V898" i="6"/>
  <c r="Z904" i="6"/>
  <c r="V846" i="6"/>
  <c r="U854" i="6"/>
  <c r="W859" i="6"/>
  <c r="W853" i="6"/>
  <c r="U835" i="6"/>
  <c r="W925" i="6"/>
  <c r="V866" i="6"/>
  <c r="X902" i="6"/>
  <c r="X801" i="6"/>
  <c r="Z884" i="6"/>
  <c r="V918" i="6"/>
  <c r="W941" i="6"/>
  <c r="W916" i="6"/>
  <c r="W839" i="6"/>
  <c r="Y824" i="6"/>
  <c r="Y838" i="6"/>
  <c r="Z885" i="6"/>
  <c r="W849" i="6"/>
  <c r="W807" i="6"/>
  <c r="X854" i="6"/>
  <c r="V1016" i="6"/>
  <c r="W1007" i="6"/>
  <c r="U1003" i="6"/>
  <c r="X1010" i="6"/>
  <c r="U1012" i="6"/>
  <c r="V1006" i="6"/>
  <c r="W1002" i="6"/>
  <c r="X1013" i="6"/>
  <c r="U998" i="6"/>
  <c r="U992" i="6"/>
  <c r="Y986" i="6"/>
  <c r="X971" i="6"/>
  <c r="V973" i="6"/>
  <c r="Y975" i="6"/>
  <c r="Z945" i="6"/>
  <c r="W965" i="6"/>
  <c r="V945" i="6"/>
  <c r="Z968" i="6"/>
  <c r="V957" i="6"/>
  <c r="X949" i="6"/>
  <c r="U913" i="6"/>
  <c r="X888" i="6"/>
  <c r="U848" i="6"/>
  <c r="W846" i="6"/>
  <c r="V854" i="6"/>
  <c r="X853" i="6"/>
  <c r="U829" i="6"/>
  <c r="V858" i="6"/>
  <c r="W885" i="6"/>
  <c r="W899" i="6"/>
  <c r="X790" i="6"/>
  <c r="Y996" i="6"/>
  <c r="Y980" i="6"/>
  <c r="Z997" i="6"/>
  <c r="Z927" i="6"/>
  <c r="Z994" i="6"/>
  <c r="V919" i="6"/>
  <c r="V873" i="6"/>
  <c r="Z883" i="6"/>
  <c r="Z813" i="6"/>
  <c r="X845" i="6"/>
  <c r="X1007" i="6"/>
  <c r="U1010" i="6"/>
  <c r="V1012" i="6"/>
  <c r="Z1014" i="6"/>
  <c r="Y991" i="6"/>
  <c r="X973" i="6"/>
  <c r="W983" i="6"/>
  <c r="X982" i="6"/>
  <c r="Y961" i="6"/>
  <c r="Y955" i="6"/>
  <c r="X967" i="6"/>
  <c r="X959" i="6"/>
  <c r="W947" i="6"/>
  <c r="W959" i="6"/>
  <c r="Y954" i="6"/>
  <c r="X978" i="6"/>
  <c r="V967" i="6"/>
  <c r="V955" i="6"/>
  <c r="W948" i="6"/>
  <c r="U946" i="6"/>
  <c r="W942" i="6"/>
  <c r="W934" i="6"/>
  <c r="W926" i="6"/>
  <c r="V913" i="6"/>
  <c r="W900" i="6"/>
  <c r="X909" i="6"/>
  <c r="Z888" i="6"/>
  <c r="V906" i="6"/>
  <c r="X894" i="6"/>
  <c r="V870" i="6"/>
  <c r="X912" i="6"/>
  <c r="X964" i="6"/>
  <c r="Z877" i="6"/>
  <c r="Z787" i="6"/>
  <c r="X934" i="6"/>
  <c r="X942" i="6"/>
  <c r="V895" i="6"/>
  <c r="V937" i="6"/>
  <c r="X919" i="6"/>
  <c r="Y896" i="6"/>
  <c r="V872" i="6"/>
  <c r="V880" i="6"/>
  <c r="W883" i="6"/>
  <c r="X807" i="6"/>
  <c r="X844" i="6"/>
  <c r="U1011" i="6"/>
  <c r="V1004" i="6"/>
  <c r="W1000" i="6"/>
  <c r="X985" i="6"/>
  <c r="X999" i="6"/>
  <c r="X983" i="6"/>
  <c r="W981" i="6"/>
  <c r="Y967" i="6"/>
  <c r="Z953" i="6"/>
  <c r="X947" i="6"/>
  <c r="V953" i="6"/>
  <c r="X977" i="6"/>
  <c r="Z966" i="6"/>
  <c r="W954" i="6"/>
  <c r="X948" i="6"/>
  <c r="W945" i="6"/>
  <c r="W913" i="6"/>
  <c r="U900" i="6"/>
  <c r="U892" i="6"/>
  <c r="V904" i="6"/>
  <c r="W911" i="6"/>
  <c r="Z914" i="6"/>
  <c r="Y894" i="6"/>
  <c r="Z861" i="6"/>
  <c r="U850" i="6"/>
  <c r="W848" i="6"/>
  <c r="Z853" i="6"/>
  <c r="Z857" i="6"/>
  <c r="V829" i="6"/>
  <c r="V852" i="6"/>
  <c r="Y848" i="6"/>
  <c r="Z833" i="6"/>
  <c r="X933" i="6"/>
  <c r="X826" i="6"/>
  <c r="Z977" i="6"/>
  <c r="W917" i="6"/>
  <c r="Z795" i="6"/>
  <c r="Y929" i="6"/>
  <c r="V929" i="6"/>
  <c r="V914" i="6"/>
  <c r="X896" i="6"/>
  <c r="X861" i="6"/>
  <c r="Z779" i="6"/>
  <c r="Z873" i="6"/>
  <c r="Y815" i="6"/>
  <c r="X1009" i="6"/>
  <c r="W1005" i="6"/>
  <c r="W1001" i="6"/>
  <c r="V1013" i="6"/>
  <c r="V1008" i="6"/>
  <c r="X1004" i="6"/>
  <c r="V997" i="6"/>
  <c r="X979" i="6"/>
  <c r="V984" i="6"/>
  <c r="X950" i="6"/>
  <c r="U974" i="6"/>
  <c r="Y965" i="6"/>
  <c r="X951" i="6"/>
  <c r="W957" i="6"/>
  <c r="Z950" i="6"/>
  <c r="Z974" i="6"/>
  <c r="Z964" i="6"/>
  <c r="W952" i="6"/>
  <c r="Y946" i="6"/>
  <c r="Z951" i="6"/>
  <c r="W953" i="6"/>
  <c r="X900" i="6"/>
  <c r="W909" i="6"/>
  <c r="V911" i="6"/>
  <c r="Y890" i="6"/>
  <c r="U906" i="6"/>
  <c r="W850" i="6"/>
  <c r="U861" i="6"/>
  <c r="X857" i="6"/>
  <c r="V856" i="6"/>
  <c r="Z848" i="6"/>
  <c r="Z854" i="6"/>
  <c r="Z811" i="6"/>
  <c r="Y840" i="6"/>
  <c r="V890" i="6"/>
  <c r="W933" i="6"/>
  <c r="V867" i="6"/>
  <c r="W901" i="6"/>
  <c r="Y899" i="6"/>
  <c r="Z815" i="6"/>
  <c r="X1005" i="6"/>
  <c r="W1004" i="6"/>
  <c r="Z980" i="6"/>
  <c r="W980" i="6"/>
  <c r="X963" i="6"/>
  <c r="Y949" i="6"/>
  <c r="Z972" i="6"/>
  <c r="V950" i="6"/>
  <c r="W932" i="6"/>
  <c r="W922" i="6"/>
  <c r="X913" i="6"/>
  <c r="Z900" i="6"/>
  <c r="Z894" i="6"/>
  <c r="Y892" i="6"/>
  <c r="X892" i="6"/>
  <c r="Y855" i="6"/>
  <c r="U833" i="6"/>
  <c r="X832" i="6"/>
  <c r="Z778" i="6"/>
  <c r="X821" i="6"/>
  <c r="V816" i="6"/>
  <c r="V822" i="6"/>
  <c r="U830" i="6"/>
  <c r="Z820" i="6"/>
  <c r="U817" i="6"/>
  <c r="Y810" i="6"/>
  <c r="Z794" i="6"/>
  <c r="Y786" i="6"/>
  <c r="V800" i="6"/>
  <c r="V815" i="6"/>
  <c r="Z783" i="6"/>
  <c r="W803" i="6"/>
  <c r="W797" i="6"/>
  <c r="Z803" i="6"/>
  <c r="U795" i="6"/>
  <c r="U790" i="6"/>
  <c r="W793" i="6"/>
  <c r="V789" i="6"/>
  <c r="W781" i="6"/>
  <c r="W795" i="6"/>
  <c r="U779" i="6"/>
  <c r="W800" i="6"/>
  <c r="Z799" i="6"/>
  <c r="V779" i="6"/>
  <c r="V878" i="6"/>
  <c r="U996" i="6"/>
  <c r="W979" i="6"/>
  <c r="Z954" i="6"/>
  <c r="V961" i="6"/>
  <c r="W938" i="6"/>
  <c r="V848" i="6"/>
  <c r="Y846" i="6"/>
  <c r="Z832" i="6"/>
  <c r="X834" i="6"/>
  <c r="Z837" i="6"/>
  <c r="W798" i="6"/>
  <c r="U838" i="6"/>
  <c r="V826" i="6"/>
  <c r="W806" i="6"/>
  <c r="Z796" i="6"/>
  <c r="U782" i="6"/>
  <c r="Y832" i="6"/>
  <c r="W778" i="6"/>
  <c r="U831" i="6"/>
  <c r="V786" i="6"/>
  <c r="W785" i="6"/>
  <c r="V784" i="6"/>
  <c r="V912" i="6"/>
  <c r="Y844" i="6"/>
  <c r="V989" i="6"/>
  <c r="V954" i="6"/>
  <c r="U846" i="6"/>
  <c r="Z842" i="6"/>
  <c r="U822" i="6"/>
  <c r="W810" i="6"/>
  <c r="U815" i="6"/>
  <c r="W780" i="6"/>
  <c r="X930" i="6"/>
  <c r="Y801" i="6"/>
  <c r="Y862" i="6"/>
  <c r="X960" i="6"/>
  <c r="Y927" i="6"/>
  <c r="Y863" i="6"/>
  <c r="Z858" i="6"/>
  <c r="U1005" i="6"/>
  <c r="X995" i="6"/>
  <c r="X980" i="6"/>
  <c r="Z970" i="6"/>
  <c r="Z947" i="6"/>
  <c r="Z892" i="6"/>
  <c r="Z912" i="6"/>
  <c r="Y888" i="6"/>
  <c r="X890" i="6"/>
  <c r="V850" i="6"/>
  <c r="Z829" i="6"/>
  <c r="Z855" i="6"/>
  <c r="Y850" i="6"/>
  <c r="X833" i="6"/>
  <c r="U844" i="6"/>
  <c r="U827" i="6"/>
  <c r="Y821" i="6"/>
  <c r="W822" i="6"/>
  <c r="V830" i="6"/>
  <c r="Z821" i="6"/>
  <c r="Y819" i="6"/>
  <c r="U808" i="6"/>
  <c r="U804" i="6"/>
  <c r="V817" i="6"/>
  <c r="Z786" i="6"/>
  <c r="U800" i="6"/>
  <c r="U814" i="6"/>
  <c r="Y802" i="6"/>
  <c r="Y797" i="6"/>
  <c r="U799" i="6"/>
  <c r="U788" i="6"/>
  <c r="W790" i="6"/>
  <c r="W789" i="6"/>
  <c r="U806" i="6"/>
  <c r="V802" i="6"/>
  <c r="W972" i="6"/>
  <c r="V910" i="6"/>
  <c r="W861" i="6"/>
  <c r="W946" i="6"/>
  <c r="U950" i="6"/>
  <c r="Z850" i="6"/>
  <c r="V835" i="6"/>
  <c r="U840" i="6"/>
  <c r="U836" i="6"/>
  <c r="W821" i="6"/>
  <c r="U787" i="6"/>
  <c r="Y858" i="6"/>
  <c r="X842" i="6"/>
  <c r="Z798" i="6"/>
  <c r="V820" i="6"/>
  <c r="U825" i="6"/>
  <c r="U792" i="6"/>
  <c r="W787" i="6"/>
  <c r="Z986" i="6"/>
  <c r="U972" i="6"/>
  <c r="W963" i="6"/>
  <c r="U856" i="6"/>
  <c r="Y778" i="6"/>
  <c r="U816" i="6"/>
  <c r="W786" i="6"/>
  <c r="U789" i="6"/>
  <c r="V869" i="6"/>
  <c r="Y979" i="6"/>
  <c r="Y992" i="6"/>
  <c r="Y924" i="6"/>
  <c r="Y918" i="6"/>
  <c r="X927" i="6"/>
  <c r="Z899" i="6"/>
  <c r="Z825" i="6"/>
  <c r="V874" i="6"/>
  <c r="W777" i="6"/>
  <c r="X1002" i="6"/>
  <c r="V994" i="6"/>
  <c r="X993" i="6"/>
  <c r="U989" i="6"/>
  <c r="Z949" i="6"/>
  <c r="X957" i="6"/>
  <c r="W969" i="6"/>
  <c r="W961" i="6"/>
  <c r="V949" i="6"/>
  <c r="V965" i="6"/>
  <c r="U954" i="6"/>
  <c r="W940" i="6"/>
  <c r="W930" i="6"/>
  <c r="Z910" i="6"/>
  <c r="Y853" i="6"/>
  <c r="X829" i="6"/>
  <c r="Y833" i="6"/>
  <c r="U832" i="6"/>
  <c r="U828" i="6"/>
  <c r="U834" i="6"/>
  <c r="U841" i="6"/>
  <c r="V833" i="6"/>
  <c r="Z851" i="6"/>
  <c r="Z844" i="6"/>
  <c r="Z827" i="6"/>
  <c r="Y798" i="6"/>
  <c r="U819" i="6"/>
  <c r="X822" i="6"/>
  <c r="U839" i="6"/>
  <c r="W827" i="6"/>
  <c r="V827" i="6"/>
  <c r="V808" i="6"/>
  <c r="V804" i="6"/>
  <c r="X812" i="6"/>
  <c r="V812" i="6"/>
  <c r="V814" i="6"/>
  <c r="Y796" i="6"/>
  <c r="V788" i="6"/>
  <c r="Z862" i="6"/>
  <c r="Z847" i="6"/>
  <c r="Y804" i="6"/>
  <c r="U785" i="6"/>
  <c r="Z840" i="6"/>
  <c r="W836" i="6"/>
  <c r="W794" i="6"/>
  <c r="W796" i="6"/>
  <c r="Z879" i="6"/>
  <c r="W951" i="6"/>
  <c r="V825" i="6"/>
  <c r="U797" i="6"/>
  <c r="W784" i="6"/>
  <c r="X972" i="6"/>
  <c r="Y952" i="6"/>
  <c r="W895" i="6"/>
  <c r="Z909" i="6"/>
  <c r="Z865" i="6"/>
  <c r="Z897" i="6"/>
  <c r="Y864" i="6"/>
  <c r="V1001" i="6"/>
  <c r="Y1013" i="6"/>
  <c r="U1000" i="6"/>
  <c r="Y1016" i="6"/>
  <c r="X989" i="6"/>
  <c r="W986" i="6"/>
  <c r="W950" i="6"/>
  <c r="X955" i="6"/>
  <c r="Y945" i="6"/>
  <c r="V963" i="6"/>
  <c r="X953" i="6"/>
  <c r="V909" i="6"/>
  <c r="U852" i="6"/>
  <c r="Z835" i="6"/>
  <c r="V832" i="6"/>
  <c r="V828" i="6"/>
  <c r="V834" i="6"/>
  <c r="V841" i="6"/>
  <c r="U823" i="6"/>
  <c r="Z849" i="6"/>
  <c r="U837" i="6"/>
  <c r="U843" i="6"/>
  <c r="V798" i="6"/>
  <c r="V819" i="6"/>
  <c r="Z839" i="6"/>
  <c r="W808" i="6"/>
  <c r="W804" i="6"/>
  <c r="U826" i="6"/>
  <c r="W812" i="6"/>
  <c r="X800" i="6"/>
  <c r="V806" i="6"/>
  <c r="Y803" i="6"/>
  <c r="W799" i="6"/>
  <c r="W788" i="6"/>
  <c r="W779" i="6"/>
  <c r="U791" i="6"/>
  <c r="V915" i="6"/>
  <c r="W964" i="6"/>
  <c r="W904" i="6"/>
  <c r="X986" i="6"/>
  <c r="W967" i="6"/>
  <c r="W860" i="6"/>
  <c r="W828" i="6"/>
  <c r="V823" i="6"/>
  <c r="V843" i="6"/>
  <c r="U778" i="6"/>
  <c r="Z819" i="6"/>
  <c r="Y808" i="6"/>
  <c r="Z800" i="6"/>
  <c r="U801" i="6"/>
  <c r="W791" i="6"/>
  <c r="X835" i="6"/>
  <c r="Z823" i="6"/>
  <c r="V824" i="6"/>
  <c r="V818" i="6"/>
  <c r="V783" i="6"/>
  <c r="V780" i="6"/>
  <c r="U781" i="6"/>
  <c r="V962" i="6"/>
  <c r="Y884" i="6"/>
  <c r="Y957" i="6"/>
  <c r="X976" i="6"/>
  <c r="Y900" i="6"/>
  <c r="V853" i="6"/>
  <c r="V821" i="6"/>
  <c r="Y820" i="6"/>
  <c r="X794" i="6"/>
  <c r="U803" i="6"/>
  <c r="U793" i="6"/>
  <c r="Z903" i="6"/>
  <c r="X923" i="6"/>
  <c r="Y933" i="6"/>
  <c r="X878" i="6"/>
  <c r="X924" i="6"/>
  <c r="W893" i="6"/>
  <c r="Y865" i="6"/>
  <c r="U1014" i="6"/>
  <c r="W1008" i="6"/>
  <c r="V996" i="6"/>
  <c r="Z985" i="6"/>
  <c r="W984" i="6"/>
  <c r="Y989" i="6"/>
  <c r="U975" i="6"/>
  <c r="X981" i="6"/>
  <c r="Y959" i="6"/>
  <c r="X945" i="6"/>
  <c r="U898" i="6"/>
  <c r="W857" i="6"/>
  <c r="Z846" i="6"/>
  <c r="V857" i="6"/>
  <c r="W835" i="6"/>
  <c r="X828" i="6"/>
  <c r="Y834" i="6"/>
  <c r="X840" i="6"/>
  <c r="W823" i="6"/>
  <c r="Z845" i="6"/>
  <c r="V837" i="6"/>
  <c r="U842" i="6"/>
  <c r="V836" i="6"/>
  <c r="V778" i="6"/>
  <c r="X816" i="6"/>
  <c r="X798" i="6"/>
  <c r="X827" i="6"/>
  <c r="V838" i="6"/>
  <c r="U824" i="6"/>
  <c r="U820" i="6"/>
  <c r="U818" i="6"/>
  <c r="U810" i="6"/>
  <c r="U794" i="6"/>
  <c r="U786" i="6"/>
  <c r="Y806" i="6"/>
  <c r="U783" i="6"/>
  <c r="Z801" i="6"/>
  <c r="U796" i="6"/>
  <c r="Z793" i="6"/>
  <c r="U780" i="6"/>
  <c r="V785" i="6"/>
  <c r="V782" i="6"/>
  <c r="V787" i="6"/>
  <c r="U784" i="6"/>
  <c r="V923" i="6"/>
  <c r="Y987" i="6"/>
  <c r="Y901" i="6"/>
  <c r="U1009" i="6"/>
  <c r="Z981" i="6"/>
  <c r="W975" i="6"/>
  <c r="X952" i="6"/>
  <c r="W924" i="6"/>
  <c r="V900" i="6"/>
  <c r="U857" i="6"/>
  <c r="Z834" i="6"/>
  <c r="U821" i="6"/>
  <c r="Y812" i="6"/>
  <c r="V810" i="6"/>
  <c r="Y799" i="6"/>
  <c r="W782" i="6"/>
  <c r="W847" i="6"/>
  <c r="X965" i="6"/>
  <c r="W833" i="6"/>
  <c r="X836" i="6"/>
  <c r="Z831" i="6"/>
  <c r="X814" i="6"/>
  <c r="Y800" i="6"/>
  <c r="W783" i="6"/>
  <c r="W792" i="6"/>
  <c r="V781" i="6"/>
  <c r="S9" i="14"/>
  <c r="S38" i="14"/>
  <c r="S17" i="14"/>
  <c r="S10" i="14"/>
  <c r="S43" i="14"/>
  <c r="S39" i="14"/>
  <c r="S14" i="14"/>
  <c r="S11" i="14"/>
  <c r="S45" i="14"/>
  <c r="S21" i="14"/>
  <c r="S42" i="14"/>
  <c r="S24" i="14"/>
  <c r="S12" i="14"/>
  <c r="S23" i="14"/>
  <c r="S18" i="14"/>
  <c r="S46" i="14"/>
  <c r="S41" i="14"/>
  <c r="S44" i="14"/>
  <c r="S16" i="14"/>
  <c r="S20" i="14"/>
  <c r="S19" i="14"/>
  <c r="S40" i="14"/>
  <c r="S15" i="14"/>
  <c r="S22" i="14"/>
  <c r="S13" i="14"/>
  <c r="K281" i="6"/>
  <c r="I281" i="6"/>
  <c r="J281" i="6"/>
  <c r="I386" i="6"/>
  <c r="J386" i="6"/>
  <c r="K386" i="6"/>
  <c r="I258" i="6"/>
  <c r="J258" i="6"/>
  <c r="K258" i="6"/>
  <c r="I295" i="6"/>
  <c r="K295" i="6"/>
  <c r="J295" i="6"/>
  <c r="T101" i="7"/>
  <c r="U101" i="7" s="1"/>
  <c r="T95" i="7"/>
  <c r="U95" i="7" s="1"/>
  <c r="T46" i="7"/>
  <c r="U46" i="7" s="1"/>
  <c r="T55" i="7"/>
  <c r="U55" i="7" s="1"/>
  <c r="T99" i="7"/>
  <c r="U99" i="7" s="1"/>
  <c r="T93" i="7"/>
  <c r="U93" i="7" s="1"/>
  <c r="T71" i="7"/>
  <c r="U71" i="7" s="1"/>
  <c r="T62" i="7"/>
  <c r="T91" i="7"/>
  <c r="T97" i="7"/>
  <c r="U97" i="7" s="1"/>
  <c r="T57" i="7"/>
  <c r="U57" i="7" s="1"/>
  <c r="T48" i="7"/>
  <c r="U48" i="7" s="1"/>
  <c r="K331" i="6"/>
  <c r="I331" i="6"/>
  <c r="J331" i="6"/>
  <c r="K362" i="6"/>
  <c r="I362" i="6"/>
  <c r="J362" i="6"/>
  <c r="K307" i="6"/>
  <c r="J307" i="6"/>
  <c r="I307" i="6"/>
  <c r="I346" i="6"/>
  <c r="J346" i="6"/>
  <c r="K346" i="6"/>
  <c r="K306" i="6"/>
  <c r="J306" i="6"/>
  <c r="I306" i="6"/>
  <c r="K367" i="6"/>
  <c r="I367" i="6"/>
  <c r="J367" i="6"/>
  <c r="I323" i="6"/>
  <c r="J323" i="6"/>
  <c r="K323" i="6"/>
  <c r="I283" i="6"/>
  <c r="J283" i="6"/>
  <c r="K283" i="6"/>
  <c r="J297" i="6"/>
  <c r="K297" i="6"/>
  <c r="I297" i="6"/>
  <c r="T44" i="7"/>
  <c r="U44" i="7" s="1"/>
  <c r="T53" i="7"/>
  <c r="U53" i="7" s="1"/>
  <c r="T52" i="7"/>
  <c r="U52" i="7" s="1"/>
  <c r="T43" i="7"/>
  <c r="U43" i="7" s="1"/>
  <c r="T49" i="7"/>
  <c r="U49" i="7" s="1"/>
  <c r="T58" i="7"/>
  <c r="U58" i="7" s="1"/>
  <c r="T25" i="7"/>
  <c r="T34" i="7"/>
  <c r="U34" i="7" s="1"/>
  <c r="J291" i="6"/>
  <c r="K291" i="6"/>
  <c r="I291" i="6"/>
  <c r="K321" i="6"/>
  <c r="I321" i="6"/>
  <c r="J321" i="6"/>
  <c r="I263" i="6"/>
  <c r="K263" i="6"/>
  <c r="J263" i="6"/>
  <c r="J378" i="6"/>
  <c r="K378" i="6"/>
  <c r="I378" i="6"/>
  <c r="J298" i="6"/>
  <c r="K298" i="6"/>
  <c r="I298" i="6"/>
  <c r="J289" i="6"/>
  <c r="K289" i="6"/>
  <c r="I289" i="6"/>
  <c r="J257" i="6"/>
  <c r="K257" i="6"/>
  <c r="I257" i="6"/>
  <c r="K344" i="6"/>
  <c r="J344" i="6"/>
  <c r="I344" i="6"/>
  <c r="T54" i="7"/>
  <c r="U54" i="7" s="1"/>
  <c r="T45" i="7"/>
  <c r="U45" i="7" s="1"/>
  <c r="T30" i="7"/>
  <c r="U30" i="7" s="1"/>
  <c r="T39" i="7"/>
  <c r="U39" i="7" s="1"/>
  <c r="T36" i="7"/>
  <c r="U36" i="7" s="1"/>
  <c r="T27" i="7"/>
  <c r="U27" i="7" s="1"/>
  <c r="T102" i="7"/>
  <c r="U102" i="7" s="1"/>
  <c r="T96" i="7"/>
  <c r="T41" i="7"/>
  <c r="U41" i="7" s="1"/>
  <c r="T32" i="7"/>
  <c r="T14" i="7"/>
  <c r="U14" i="7" s="1"/>
  <c r="T23" i="7"/>
  <c r="U23" i="7" s="1"/>
  <c r="J310" i="6"/>
  <c r="I310" i="6"/>
  <c r="K310" i="6"/>
  <c r="K278" i="6"/>
  <c r="J278" i="6"/>
  <c r="I278" i="6"/>
  <c r="J387" i="6"/>
  <c r="I387" i="6"/>
  <c r="K387" i="6"/>
  <c r="K330" i="6"/>
  <c r="J330" i="6"/>
  <c r="I330" i="6"/>
  <c r="K383" i="6"/>
  <c r="J383" i="6"/>
  <c r="I383" i="6"/>
  <c r="K273" i="6"/>
  <c r="J273" i="6"/>
  <c r="I273" i="6"/>
  <c r="K329" i="6"/>
  <c r="J329" i="6"/>
  <c r="I329" i="6"/>
  <c r="K322" i="6"/>
  <c r="J322" i="6"/>
  <c r="I322" i="6"/>
  <c r="K376" i="6"/>
  <c r="J376" i="6"/>
  <c r="I376" i="6"/>
  <c r="J266" i="6"/>
  <c r="I266" i="6"/>
  <c r="K266" i="6"/>
  <c r="I312" i="6"/>
  <c r="K312" i="6"/>
  <c r="J312" i="6"/>
  <c r="T16" i="7"/>
  <c r="U16" i="7" s="1"/>
  <c r="T7" i="7"/>
  <c r="U7" i="7" s="1"/>
  <c r="T84" i="7"/>
  <c r="U84" i="7" s="1"/>
  <c r="T90" i="7"/>
  <c r="U90" i="7" s="1"/>
  <c r="T60" i="7"/>
  <c r="U60" i="7" s="1"/>
  <c r="T51" i="7"/>
  <c r="U51" i="7" s="1"/>
  <c r="T24" i="7"/>
  <c r="U24" i="7" s="1"/>
  <c r="T15" i="7"/>
  <c r="U15" i="7" s="1"/>
  <c r="U62" i="7"/>
  <c r="T68" i="7"/>
  <c r="U68" i="7" s="1"/>
  <c r="T77" i="7"/>
  <c r="U77" i="7" s="1"/>
  <c r="T13" i="7"/>
  <c r="U13" i="7" s="1"/>
  <c r="T22" i="7"/>
  <c r="U22" i="7" s="1"/>
  <c r="K248" i="6"/>
  <c r="J248" i="6"/>
  <c r="I248" i="6"/>
  <c r="K385" i="6"/>
  <c r="J385" i="6"/>
  <c r="I385" i="6"/>
  <c r="K359" i="6"/>
  <c r="J359" i="6"/>
  <c r="I359" i="6"/>
  <c r="J390" i="6"/>
  <c r="I390" i="6"/>
  <c r="K390" i="6"/>
  <c r="I370" i="6"/>
  <c r="K370" i="6"/>
  <c r="J370" i="6"/>
  <c r="I314" i="6"/>
  <c r="K314" i="6"/>
  <c r="J314" i="6"/>
  <c r="J133" i="6"/>
  <c r="I133" i="6"/>
  <c r="K133" i="6"/>
  <c r="I265" i="6"/>
  <c r="K265" i="6"/>
  <c r="J265" i="6"/>
  <c r="I271" i="6"/>
  <c r="K271" i="6"/>
  <c r="J271" i="6"/>
  <c r="T69" i="7"/>
  <c r="U69" i="7" s="1"/>
  <c r="T78" i="7"/>
  <c r="U78" i="7" s="1"/>
  <c r="T83" i="7"/>
  <c r="U83" i="7" s="1"/>
  <c r="T89" i="7"/>
  <c r="U89" i="7" s="1"/>
  <c r="T74" i="7"/>
  <c r="U74" i="7" s="1"/>
  <c r="T65" i="7"/>
  <c r="U65" i="7" s="1"/>
  <c r="T9" i="7"/>
  <c r="U9" i="7" s="1"/>
  <c r="T18" i="7"/>
  <c r="U18" i="7" s="1"/>
  <c r="T8" i="7"/>
  <c r="U8" i="7" s="1"/>
  <c r="T17" i="7"/>
  <c r="U17" i="7" s="1"/>
  <c r="T82" i="7"/>
  <c r="U82" i="7" s="1"/>
  <c r="T88" i="7"/>
  <c r="U88" i="7" s="1"/>
  <c r="T92" i="7"/>
  <c r="U92" i="7" s="1"/>
  <c r="T98" i="7"/>
  <c r="U98" i="7" s="1"/>
  <c r="T73" i="7"/>
  <c r="U73" i="7" s="1"/>
  <c r="T64" i="7"/>
  <c r="U64" i="7" s="1"/>
  <c r="U96" i="7"/>
  <c r="U91" i="7"/>
  <c r="T40" i="7"/>
  <c r="U40" i="7" s="1"/>
  <c r="T31" i="7"/>
  <c r="U31" i="7" s="1"/>
  <c r="T100" i="7"/>
  <c r="U100" i="7" s="1"/>
  <c r="T94" i="7"/>
  <c r="U94" i="7" s="1"/>
  <c r="T56" i="7"/>
  <c r="U56" i="7" s="1"/>
  <c r="T47" i="7"/>
  <c r="U47" i="7" s="1"/>
  <c r="K374" i="6"/>
  <c r="J374" i="6"/>
  <c r="I374" i="6"/>
  <c r="J377" i="6"/>
  <c r="K377" i="6"/>
  <c r="I377" i="6"/>
  <c r="J287" i="6"/>
  <c r="K287" i="6"/>
  <c r="I287" i="6"/>
  <c r="J379" i="6"/>
  <c r="K379" i="6"/>
  <c r="I379" i="6"/>
  <c r="I342" i="6"/>
  <c r="K342" i="6"/>
  <c r="J342" i="6"/>
  <c r="K361" i="6"/>
  <c r="J361" i="6"/>
  <c r="I361" i="6"/>
  <c r="K315" i="6"/>
  <c r="J315" i="6"/>
  <c r="I315" i="6"/>
  <c r="J125" i="6"/>
  <c r="I125" i="6"/>
  <c r="K125" i="6"/>
  <c r="I337" i="6"/>
  <c r="K337" i="6"/>
  <c r="J337" i="6"/>
  <c r="T20" i="7"/>
  <c r="U20" i="7" s="1"/>
  <c r="T11" i="7"/>
  <c r="U11" i="7" s="1"/>
  <c r="T81" i="7"/>
  <c r="U81" i="7" s="1"/>
  <c r="T87" i="7"/>
  <c r="U87" i="7" s="1"/>
  <c r="T80" i="7"/>
  <c r="U80" i="7" s="1"/>
  <c r="T86" i="7"/>
  <c r="U86" i="7" s="1"/>
  <c r="T33" i="7"/>
  <c r="U33" i="7" s="1"/>
  <c r="T42" i="7"/>
  <c r="U42" i="7" s="1"/>
  <c r="T35" i="7"/>
  <c r="U35" i="7" s="1"/>
  <c r="T26" i="7"/>
  <c r="U26" i="7" s="1"/>
  <c r="U32" i="7"/>
  <c r="K363" i="6"/>
  <c r="J363" i="6"/>
  <c r="I363" i="6"/>
  <c r="I327" i="6"/>
  <c r="K327" i="6"/>
  <c r="J327" i="6"/>
  <c r="K280" i="6"/>
  <c r="J280" i="6"/>
  <c r="I280" i="6"/>
  <c r="K351" i="6"/>
  <c r="J351" i="6"/>
  <c r="I351" i="6"/>
  <c r="K264" i="6"/>
  <c r="J264" i="6"/>
  <c r="I264" i="6"/>
  <c r="K375" i="6"/>
  <c r="I375" i="6"/>
  <c r="J375" i="6"/>
  <c r="U121" i="6"/>
  <c r="Z119" i="6"/>
  <c r="Y129" i="6"/>
  <c r="V119" i="6"/>
  <c r="Y125" i="6"/>
  <c r="U125" i="6"/>
  <c r="Z120" i="6"/>
  <c r="Z121" i="6"/>
  <c r="Z129" i="6"/>
  <c r="U133" i="6"/>
  <c r="U269" i="6"/>
  <c r="Z273" i="6"/>
  <c r="U277" i="6"/>
  <c r="W285" i="6"/>
  <c r="X289" i="6"/>
  <c r="Z293" i="6"/>
  <c r="Y122" i="6"/>
  <c r="Y126" i="6"/>
  <c r="X134" i="6"/>
  <c r="U266" i="6"/>
  <c r="Z274" i="6"/>
  <c r="Y278" i="6"/>
  <c r="X282" i="6"/>
  <c r="Y290" i="6"/>
  <c r="V294" i="6"/>
  <c r="Z298" i="6"/>
  <c r="V306" i="6"/>
  <c r="Y310" i="6"/>
  <c r="V314" i="6"/>
  <c r="U322" i="6"/>
  <c r="Z326" i="6"/>
  <c r="X330" i="6"/>
  <c r="W338" i="6"/>
  <c r="X342" i="6"/>
  <c r="X346" i="6"/>
  <c r="X354" i="6"/>
  <c r="Z358" i="6"/>
  <c r="V362" i="6"/>
  <c r="X370" i="6"/>
  <c r="V374" i="6"/>
  <c r="Z378" i="6"/>
  <c r="V386" i="6"/>
  <c r="Y390" i="6"/>
  <c r="W119" i="6"/>
  <c r="Z127" i="6"/>
  <c r="U131" i="6"/>
  <c r="Z267" i="6"/>
  <c r="V271" i="6"/>
  <c r="V275" i="6"/>
  <c r="X283" i="6"/>
  <c r="Z287" i="6"/>
  <c r="Z291" i="6"/>
  <c r="U129" i="6"/>
  <c r="V124" i="6"/>
  <c r="Y132" i="6"/>
  <c r="X264" i="6"/>
  <c r="X268" i="6"/>
  <c r="W276" i="6"/>
  <c r="U280" i="6"/>
  <c r="U284" i="6"/>
  <c r="Y292" i="6"/>
  <c r="W296" i="6"/>
  <c r="U300" i="6"/>
  <c r="W308" i="6"/>
  <c r="Z312" i="6"/>
  <c r="W316" i="6"/>
  <c r="Y324" i="6"/>
  <c r="U328" i="6"/>
  <c r="X332" i="6"/>
  <c r="X340" i="6"/>
  <c r="X344" i="6"/>
  <c r="Y348" i="6"/>
  <c r="W356" i="6"/>
  <c r="Y360" i="6"/>
  <c r="Z364" i="6"/>
  <c r="W372" i="6"/>
  <c r="Z376" i="6"/>
  <c r="Y380" i="6"/>
  <c r="Z388" i="6"/>
  <c r="U301" i="6"/>
  <c r="X305" i="6"/>
  <c r="Z313" i="6"/>
  <c r="Y317" i="6"/>
  <c r="Z321" i="6"/>
  <c r="W329" i="6"/>
  <c r="W333" i="6"/>
  <c r="U337" i="6"/>
  <c r="Z345" i="6"/>
  <c r="Y349" i="6"/>
  <c r="X353" i="6"/>
  <c r="Z361" i="6"/>
  <c r="Z365" i="6"/>
  <c r="V369" i="6"/>
  <c r="Z377" i="6"/>
  <c r="U381" i="6"/>
  <c r="Z385" i="6"/>
  <c r="U299" i="6"/>
  <c r="X303" i="6"/>
  <c r="V307" i="6"/>
  <c r="Y315" i="6"/>
  <c r="W319" i="6"/>
  <c r="V323" i="6"/>
  <c r="Z331" i="6"/>
  <c r="U335" i="6"/>
  <c r="V339" i="6"/>
  <c r="Z347" i="6"/>
  <c r="Y351" i="6"/>
  <c r="Y355" i="6"/>
  <c r="U363" i="6"/>
  <c r="Z367" i="6"/>
  <c r="W371" i="6"/>
  <c r="W379" i="6"/>
  <c r="U383" i="6"/>
  <c r="V387" i="6"/>
  <c r="W124" i="6"/>
  <c r="X121" i="6"/>
  <c r="X129" i="6"/>
  <c r="Z265" i="6"/>
  <c r="Z269" i="6"/>
  <c r="W273" i="6"/>
  <c r="Y281" i="6"/>
  <c r="V285" i="6"/>
  <c r="Z289" i="6"/>
  <c r="X297" i="6"/>
  <c r="X122" i="6"/>
  <c r="U130" i="6"/>
  <c r="W134" i="6"/>
  <c r="Z266" i="6"/>
  <c r="Y274" i="6"/>
  <c r="V278" i="6"/>
  <c r="W282" i="6"/>
  <c r="X290" i="6"/>
  <c r="U294" i="6"/>
  <c r="Y298" i="6"/>
  <c r="U306" i="6"/>
  <c r="X310" i="6"/>
  <c r="U314" i="6"/>
  <c r="Y322" i="6"/>
  <c r="Y326" i="6"/>
  <c r="U330" i="6"/>
  <c r="U338" i="6"/>
  <c r="W342" i="6"/>
  <c r="W346" i="6"/>
  <c r="W354" i="6"/>
  <c r="Y358" i="6"/>
  <c r="U362" i="6"/>
  <c r="W370" i="6"/>
  <c r="U374" i="6"/>
  <c r="V378" i="6"/>
  <c r="Z386" i="6"/>
  <c r="X390" i="6"/>
  <c r="U119" i="6"/>
  <c r="Y127" i="6"/>
  <c r="Z131" i="6"/>
  <c r="Y267" i="6"/>
  <c r="X271" i="6"/>
  <c r="U275" i="6"/>
  <c r="W283" i="6"/>
  <c r="Y287" i="6"/>
  <c r="Y291" i="6"/>
  <c r="W120" i="6"/>
  <c r="U124" i="6"/>
  <c r="X132" i="6"/>
  <c r="W264" i="6"/>
  <c r="V272" i="6"/>
  <c r="Z276" i="6"/>
  <c r="X280" i="6"/>
  <c r="U288" i="6"/>
  <c r="X292" i="6"/>
  <c r="V296" i="6"/>
  <c r="Y304" i="6"/>
  <c r="V308" i="6"/>
  <c r="Y312" i="6"/>
  <c r="X320" i="6"/>
  <c r="V324" i="6"/>
  <c r="X328" i="6"/>
  <c r="U336" i="6"/>
  <c r="W340" i="6"/>
  <c r="W344" i="6"/>
  <c r="Y352" i="6"/>
  <c r="V356" i="6"/>
  <c r="X360" i="6"/>
  <c r="Z368" i="6"/>
  <c r="Z372" i="6"/>
  <c r="Y376" i="6"/>
  <c r="Y384" i="6"/>
  <c r="Y388" i="6"/>
  <c r="Z301" i="6"/>
  <c r="W305" i="6"/>
  <c r="Y313" i="6"/>
  <c r="X317" i="6"/>
  <c r="Y321" i="6"/>
  <c r="V329" i="6"/>
  <c r="U333" i="6"/>
  <c r="Z337" i="6"/>
  <c r="Y345" i="6"/>
  <c r="X349" i="6"/>
  <c r="U353" i="6"/>
  <c r="W361" i="6"/>
  <c r="U365" i="6"/>
  <c r="Z369" i="6"/>
  <c r="Y377" i="6"/>
  <c r="Z381" i="6"/>
  <c r="X385" i="6"/>
  <c r="Z299" i="6"/>
  <c r="W303" i="6"/>
  <c r="U307" i="6"/>
  <c r="X315" i="6"/>
  <c r="V319" i="6"/>
  <c r="X323" i="6"/>
  <c r="Y331" i="6"/>
  <c r="Z335" i="6"/>
  <c r="U339" i="6"/>
  <c r="Y347" i="6"/>
  <c r="W351" i="6"/>
  <c r="X355" i="6"/>
  <c r="Y363" i="6"/>
  <c r="Y367" i="6"/>
  <c r="V371" i="6"/>
  <c r="U379" i="6"/>
  <c r="Z383" i="6"/>
  <c r="U387" i="6"/>
  <c r="W128" i="6"/>
  <c r="W121" i="6"/>
  <c r="W129" i="6"/>
  <c r="Y265" i="6"/>
  <c r="Y269" i="6"/>
  <c r="V273" i="6"/>
  <c r="X281" i="6"/>
  <c r="Y285" i="6"/>
  <c r="V289" i="6"/>
  <c r="W297" i="6"/>
  <c r="V122" i="6"/>
  <c r="Z130" i="6"/>
  <c r="V134" i="6"/>
  <c r="X270" i="6"/>
  <c r="V274" i="6"/>
  <c r="U278" i="6"/>
  <c r="X286" i="6"/>
  <c r="W290" i="6"/>
  <c r="Z294" i="6"/>
  <c r="W302" i="6"/>
  <c r="Z306" i="6"/>
  <c r="W310" i="6"/>
  <c r="Z318" i="6"/>
  <c r="Z322" i="6"/>
  <c r="X326" i="6"/>
  <c r="X334" i="6"/>
  <c r="Z338" i="6"/>
  <c r="V342" i="6"/>
  <c r="W350" i="6"/>
  <c r="Z354" i="6"/>
  <c r="V358" i="6"/>
  <c r="V366" i="6"/>
  <c r="V370" i="6"/>
  <c r="Z374" i="6"/>
  <c r="W382" i="6"/>
  <c r="Y386" i="6"/>
  <c r="W390" i="6"/>
  <c r="Y123" i="6"/>
  <c r="W127" i="6"/>
  <c r="Y263" i="6"/>
  <c r="X267" i="6"/>
  <c r="W271" i="6"/>
  <c r="V279" i="6"/>
  <c r="U283" i="6"/>
  <c r="V287" i="6"/>
  <c r="W295" i="6"/>
  <c r="U120" i="6"/>
  <c r="X128" i="6"/>
  <c r="W132" i="6"/>
  <c r="V264" i="6"/>
  <c r="U272" i="6"/>
  <c r="Y276" i="6"/>
  <c r="W280" i="6"/>
  <c r="Y288" i="6"/>
  <c r="W292" i="6"/>
  <c r="U296" i="6"/>
  <c r="X304" i="6"/>
  <c r="U308" i="6"/>
  <c r="X312" i="6"/>
  <c r="W320" i="6"/>
  <c r="U324" i="6"/>
  <c r="W328" i="6"/>
  <c r="Z336" i="6"/>
  <c r="V340" i="6"/>
  <c r="V344" i="6"/>
  <c r="V352" i="6"/>
  <c r="Y356" i="6"/>
  <c r="W360" i="6"/>
  <c r="W368" i="6"/>
  <c r="Y372" i="6"/>
  <c r="U376" i="6"/>
  <c r="X384" i="6"/>
  <c r="X388" i="6"/>
  <c r="Y301" i="6"/>
  <c r="U309" i="6"/>
  <c r="X313" i="6"/>
  <c r="W317" i="6"/>
  <c r="Y325" i="6"/>
  <c r="Z329" i="6"/>
  <c r="Y333" i="6"/>
  <c r="W341" i="6"/>
  <c r="X345" i="6"/>
  <c r="W349" i="6"/>
  <c r="Z357" i="6"/>
  <c r="V361" i="6"/>
  <c r="Y365" i="6"/>
  <c r="Z373" i="6"/>
  <c r="X377" i="6"/>
  <c r="Y381" i="6"/>
  <c r="U389" i="6"/>
  <c r="Y299" i="6"/>
  <c r="V303" i="6"/>
  <c r="Z311" i="6"/>
  <c r="W315" i="6"/>
  <c r="U319" i="6"/>
  <c r="U327" i="6"/>
  <c r="X331" i="6"/>
  <c r="Y335" i="6"/>
  <c r="X343" i="6"/>
  <c r="X347" i="6"/>
  <c r="V351" i="6"/>
  <c r="Z359" i="6"/>
  <c r="X363" i="6"/>
  <c r="V367" i="6"/>
  <c r="Z375" i="6"/>
  <c r="Y379" i="6"/>
  <c r="Y383" i="6"/>
  <c r="Y121" i="6"/>
  <c r="Z125" i="6"/>
  <c r="Z133" i="6"/>
  <c r="X265" i="6"/>
  <c r="X269" i="6"/>
  <c r="W277" i="6"/>
  <c r="U281" i="6"/>
  <c r="X285" i="6"/>
  <c r="Y293" i="6"/>
  <c r="V297" i="6"/>
  <c r="U122" i="6"/>
  <c r="Y130" i="6"/>
  <c r="U134" i="6"/>
  <c r="Z270" i="6"/>
  <c r="U274" i="6"/>
  <c r="Z278" i="6"/>
  <c r="W286" i="6"/>
  <c r="U290" i="6"/>
  <c r="Y294" i="6"/>
  <c r="V302" i="6"/>
  <c r="Y306" i="6"/>
  <c r="V310" i="6"/>
  <c r="Y318" i="6"/>
  <c r="X322" i="6"/>
  <c r="W326" i="6"/>
  <c r="W334" i="6"/>
  <c r="Y338" i="6"/>
  <c r="U342" i="6"/>
  <c r="Z350" i="6"/>
  <c r="Y354" i="6"/>
  <c r="U358" i="6"/>
  <c r="U366" i="6"/>
  <c r="U370" i="6"/>
  <c r="Y374" i="6"/>
  <c r="U382" i="6"/>
  <c r="X386" i="6"/>
  <c r="V390" i="6"/>
  <c r="W123" i="6"/>
  <c r="V127" i="6"/>
  <c r="X263" i="6"/>
  <c r="W267" i="6"/>
  <c r="U271" i="6"/>
  <c r="U279" i="6"/>
  <c r="Z283" i="6"/>
  <c r="U287" i="6"/>
  <c r="V295" i="6"/>
  <c r="Y120" i="6"/>
  <c r="V128" i="6"/>
  <c r="V132" i="6"/>
  <c r="W268" i="6"/>
  <c r="Z272" i="6"/>
  <c r="V276" i="6"/>
  <c r="X284" i="6"/>
  <c r="X288" i="6"/>
  <c r="V292" i="6"/>
  <c r="Z300" i="6"/>
  <c r="W304" i="6"/>
  <c r="Z308" i="6"/>
  <c r="V316" i="6"/>
  <c r="V320" i="6"/>
  <c r="X324" i="6"/>
  <c r="W332" i="6"/>
  <c r="Y336" i="6"/>
  <c r="U340" i="6"/>
  <c r="X348" i="6"/>
  <c r="U352" i="6"/>
  <c r="X356" i="6"/>
  <c r="Y364" i="6"/>
  <c r="V368" i="6"/>
  <c r="V372" i="6"/>
  <c r="Z380" i="6"/>
  <c r="W384" i="6"/>
  <c r="W388" i="6"/>
  <c r="X301" i="6"/>
  <c r="Z309" i="6"/>
  <c r="W313" i="6"/>
  <c r="V317" i="6"/>
  <c r="X325" i="6"/>
  <c r="U329" i="6"/>
  <c r="V333" i="6"/>
  <c r="V341" i="6"/>
  <c r="W345" i="6"/>
  <c r="V349" i="6"/>
  <c r="Y357" i="6"/>
  <c r="Y361" i="6"/>
  <c r="X365" i="6"/>
  <c r="Y373" i="6"/>
  <c r="V377" i="6"/>
  <c r="W381" i="6"/>
  <c r="Z389" i="6"/>
  <c r="X299" i="6"/>
  <c r="U303" i="6"/>
  <c r="Y311" i="6"/>
  <c r="V315" i="6"/>
  <c r="Z319" i="6"/>
  <c r="Y327" i="6"/>
  <c r="V331" i="6"/>
  <c r="W335" i="6"/>
  <c r="W343" i="6"/>
  <c r="W347" i="6"/>
  <c r="U351" i="6"/>
  <c r="W359" i="6"/>
  <c r="Z363" i="6"/>
  <c r="U367" i="6"/>
  <c r="Y375" i="6"/>
  <c r="X379" i="6"/>
  <c r="W383" i="6"/>
  <c r="X130" i="6"/>
  <c r="X125" i="6"/>
  <c r="Y133" i="6"/>
  <c r="W265" i="6"/>
  <c r="W269" i="6"/>
  <c r="V277" i="6"/>
  <c r="Z281" i="6"/>
  <c r="U285" i="6"/>
  <c r="X293" i="6"/>
  <c r="U297" i="6"/>
  <c r="X126" i="6"/>
  <c r="W130" i="6"/>
  <c r="Y266" i="6"/>
  <c r="Y270" i="6"/>
  <c r="W274" i="6"/>
  <c r="V282" i="6"/>
  <c r="Z286" i="6"/>
  <c r="Z290" i="6"/>
  <c r="X298" i="6"/>
  <c r="U302" i="6"/>
  <c r="X306" i="6"/>
  <c r="Z314" i="6"/>
  <c r="X318" i="6"/>
  <c r="W322" i="6"/>
  <c r="Z330" i="6"/>
  <c r="V334" i="6"/>
  <c r="X338" i="6"/>
  <c r="V346" i="6"/>
  <c r="Y350" i="6"/>
  <c r="V354" i="6"/>
  <c r="X362" i="6"/>
  <c r="Z366" i="6"/>
  <c r="Z370" i="6"/>
  <c r="Y378" i="6"/>
  <c r="Y382" i="6"/>
  <c r="W386" i="6"/>
  <c r="V120" i="6"/>
  <c r="V123" i="6"/>
  <c r="Y131" i="6"/>
  <c r="W263" i="6"/>
  <c r="V267" i="6"/>
  <c r="X275" i="6"/>
  <c r="Z279" i="6"/>
  <c r="Y283" i="6"/>
  <c r="X291" i="6"/>
  <c r="U295" i="6"/>
  <c r="X120" i="6"/>
  <c r="U128" i="6"/>
  <c r="U132" i="6"/>
  <c r="V268" i="6"/>
  <c r="Y272" i="6"/>
  <c r="U276" i="6"/>
  <c r="W284" i="6"/>
  <c r="Z288" i="6"/>
  <c r="U292" i="6"/>
  <c r="Y300" i="6"/>
  <c r="V304" i="6"/>
  <c r="Y308" i="6"/>
  <c r="U316" i="6"/>
  <c r="U320" i="6"/>
  <c r="W324" i="6"/>
  <c r="V332" i="6"/>
  <c r="X336" i="6"/>
  <c r="Z340" i="6"/>
  <c r="W348" i="6"/>
  <c r="Z352" i="6"/>
  <c r="U356" i="6"/>
  <c r="X364" i="6"/>
  <c r="Y368" i="6"/>
  <c r="U372" i="6"/>
  <c r="X380" i="6"/>
  <c r="U384" i="6"/>
  <c r="V388" i="6"/>
  <c r="V305" i="6"/>
  <c r="Y309" i="6"/>
  <c r="V313" i="6"/>
  <c r="W321" i="6"/>
  <c r="U325" i="6"/>
  <c r="Y329" i="6"/>
  <c r="Y337" i="6"/>
  <c r="U341" i="6"/>
  <c r="V345" i="6"/>
  <c r="W353" i="6"/>
  <c r="V357" i="6"/>
  <c r="X361" i="6"/>
  <c r="Y369" i="6"/>
  <c r="V373" i="6"/>
  <c r="U377" i="6"/>
  <c r="Y385" i="6"/>
  <c r="Y389" i="6"/>
  <c r="W299" i="6"/>
  <c r="Z307" i="6"/>
  <c r="X311" i="6"/>
  <c r="U315" i="6"/>
  <c r="U323" i="6"/>
  <c r="X327" i="6"/>
  <c r="U331" i="6"/>
  <c r="Z339" i="6"/>
  <c r="V343" i="6"/>
  <c r="V347" i="6"/>
  <c r="W355" i="6"/>
  <c r="V359" i="6"/>
  <c r="W363" i="6"/>
  <c r="Y371" i="6"/>
  <c r="V375" i="6"/>
  <c r="Z379" i="6"/>
  <c r="Z387" i="6"/>
  <c r="X123" i="6"/>
  <c r="W125" i="6"/>
  <c r="X133" i="6"/>
  <c r="V265" i="6"/>
  <c r="U273" i="6"/>
  <c r="Z277" i="6"/>
  <c r="W281" i="6"/>
  <c r="W289" i="6"/>
  <c r="W293" i="6"/>
  <c r="Z297" i="6"/>
  <c r="V126" i="6"/>
  <c r="V130" i="6"/>
  <c r="X266" i="6"/>
  <c r="W270" i="6"/>
  <c r="X274" i="6"/>
  <c r="U282" i="6"/>
  <c r="Y286" i="6"/>
  <c r="V290" i="6"/>
  <c r="W298" i="6"/>
  <c r="Z302" i="6"/>
  <c r="W306" i="6"/>
  <c r="Y314" i="6"/>
  <c r="W318" i="6"/>
  <c r="V322" i="6"/>
  <c r="W330" i="6"/>
  <c r="U334" i="6"/>
  <c r="V338" i="6"/>
  <c r="U346" i="6"/>
  <c r="X350" i="6"/>
  <c r="U354" i="6"/>
  <c r="W362" i="6"/>
  <c r="Y366" i="6"/>
  <c r="Y370" i="6"/>
  <c r="X378" i="6"/>
  <c r="X382" i="6"/>
  <c r="U386" i="6"/>
  <c r="W122" i="6"/>
  <c r="U123" i="6"/>
  <c r="X131" i="6"/>
  <c r="V263" i="6"/>
  <c r="U267" i="6"/>
  <c r="W275" i="6"/>
  <c r="Y279" i="6"/>
  <c r="V283" i="6"/>
  <c r="W291" i="6"/>
  <c r="Z295" i="6"/>
  <c r="Z124" i="6"/>
  <c r="Z128" i="6"/>
  <c r="U264" i="6"/>
  <c r="U268" i="6"/>
  <c r="X272" i="6"/>
  <c r="Z280" i="6"/>
  <c r="Z284" i="6"/>
  <c r="W288" i="6"/>
  <c r="Z296" i="6"/>
  <c r="X300" i="6"/>
  <c r="U304" i="6"/>
  <c r="W312" i="6"/>
  <c r="Z316" i="6"/>
  <c r="Z320" i="6"/>
  <c r="Z328" i="6"/>
  <c r="U332" i="6"/>
  <c r="W336" i="6"/>
  <c r="U344" i="6"/>
  <c r="V348" i="6"/>
  <c r="X352" i="6"/>
  <c r="V360" i="6"/>
  <c r="U364" i="6"/>
  <c r="X368" i="6"/>
  <c r="V376" i="6"/>
  <c r="W380" i="6"/>
  <c r="Z384" i="6"/>
  <c r="W126" i="6"/>
  <c r="U305" i="6"/>
  <c r="X309" i="6"/>
  <c r="U313" i="6"/>
  <c r="X321" i="6"/>
  <c r="Z325" i="6"/>
  <c r="X329" i="6"/>
  <c r="X337" i="6"/>
  <c r="Z341" i="6"/>
  <c r="U345" i="6"/>
  <c r="V353" i="6"/>
  <c r="U357" i="6"/>
  <c r="U361" i="6"/>
  <c r="X369" i="6"/>
  <c r="U373" i="6"/>
  <c r="W377" i="6"/>
  <c r="W385" i="6"/>
  <c r="X389" i="6"/>
  <c r="V299" i="6"/>
  <c r="Y307" i="6"/>
  <c r="W311" i="6"/>
  <c r="Z315" i="6"/>
  <c r="Z323" i="6"/>
  <c r="Z327" i="6"/>
  <c r="W331" i="6"/>
  <c r="Y339" i="6"/>
  <c r="U343" i="6"/>
  <c r="U347" i="6"/>
  <c r="V355" i="6"/>
  <c r="Y359" i="6"/>
  <c r="V363" i="6"/>
  <c r="X371" i="6"/>
  <c r="U375" i="6"/>
  <c r="V379" i="6"/>
  <c r="Y387" i="6"/>
  <c r="X127" i="6"/>
  <c r="V125" i="6"/>
  <c r="W133" i="6"/>
  <c r="U265" i="6"/>
  <c r="Y273" i="6"/>
  <c r="Y277" i="6"/>
  <c r="V281" i="6"/>
  <c r="U289" i="6"/>
  <c r="V293" i="6"/>
  <c r="Y297" i="6"/>
  <c r="U126" i="6"/>
  <c r="Z134" i="6"/>
  <c r="W266" i="6"/>
  <c r="V270" i="6"/>
  <c r="X278" i="6"/>
  <c r="Z282" i="6"/>
  <c r="V286" i="6"/>
  <c r="X294" i="6"/>
  <c r="V298" i="6"/>
  <c r="Y302" i="6"/>
  <c r="U310" i="6"/>
  <c r="X314" i="6"/>
  <c r="V318" i="6"/>
  <c r="V326" i="6"/>
  <c r="V330" i="6"/>
  <c r="Z334" i="6"/>
  <c r="Z342" i="6"/>
  <c r="Z346" i="6"/>
  <c r="V350" i="6"/>
  <c r="X358" i="6"/>
  <c r="Z362" i="6"/>
  <c r="X366" i="6"/>
  <c r="X374" i="6"/>
  <c r="W378" i="6"/>
  <c r="Z382" i="6"/>
  <c r="U390" i="6"/>
  <c r="Y119" i="6"/>
  <c r="Z123" i="6"/>
  <c r="W131" i="6"/>
  <c r="U263" i="6"/>
  <c r="Z271" i="6"/>
  <c r="Z275" i="6"/>
  <c r="X279" i="6"/>
  <c r="X287" i="6"/>
  <c r="V291" i="6"/>
  <c r="Y295" i="6"/>
  <c r="Y124" i="6"/>
  <c r="Y128" i="6"/>
  <c r="Z264" i="6"/>
  <c r="Z268" i="6"/>
  <c r="W272" i="6"/>
  <c r="Y280" i="6"/>
  <c r="Y284" i="6"/>
  <c r="V288" i="6"/>
  <c r="Y296" i="6"/>
  <c r="W300" i="6"/>
  <c r="Z304" i="6"/>
  <c r="V312" i="6"/>
  <c r="Y316" i="6"/>
  <c r="Y320" i="6"/>
  <c r="Y328" i="6"/>
  <c r="Z332" i="6"/>
  <c r="V336" i="6"/>
  <c r="Z344" i="6"/>
  <c r="U348" i="6"/>
  <c r="W352" i="6"/>
  <c r="U360" i="6"/>
  <c r="W364" i="6"/>
  <c r="U368" i="6"/>
  <c r="X376" i="6"/>
  <c r="V380" i="6"/>
  <c r="V384" i="6"/>
  <c r="W301" i="6"/>
  <c r="Z305" i="6"/>
  <c r="W309" i="6"/>
  <c r="U317" i="6"/>
  <c r="V321" i="6"/>
  <c r="W325" i="6"/>
  <c r="Z333" i="6"/>
  <c r="W337" i="6"/>
  <c r="Y341" i="6"/>
  <c r="U349" i="6"/>
  <c r="Z353" i="6"/>
  <c r="X357" i="6"/>
  <c r="W365" i="6"/>
  <c r="U369" i="6"/>
  <c r="X373" i="6"/>
  <c r="X381" i="6"/>
  <c r="V385" i="6"/>
  <c r="W389" i="6"/>
  <c r="Z303" i="6"/>
  <c r="X307" i="6"/>
  <c r="V311" i="6"/>
  <c r="Y319" i="6"/>
  <c r="Y323" i="6"/>
  <c r="W327" i="6"/>
  <c r="X335" i="6"/>
  <c r="X339" i="6"/>
  <c r="Z343" i="6"/>
  <c r="X351" i="6"/>
  <c r="Z355" i="6"/>
  <c r="X359" i="6"/>
  <c r="X367" i="6"/>
  <c r="U371" i="6"/>
  <c r="X375" i="6"/>
  <c r="X383" i="6"/>
  <c r="X387" i="6"/>
  <c r="V121" i="6"/>
  <c r="V129" i="6"/>
  <c r="V133" i="6"/>
  <c r="V269" i="6"/>
  <c r="X273" i="6"/>
  <c r="X277" i="6"/>
  <c r="Z285" i="6"/>
  <c r="Y289" i="6"/>
  <c r="U293" i="6"/>
  <c r="Z122" i="6"/>
  <c r="Z126" i="6"/>
  <c r="Y134" i="6"/>
  <c r="V266" i="6"/>
  <c r="U270" i="6"/>
  <c r="W278" i="6"/>
  <c r="Y282" i="6"/>
  <c r="U286" i="6"/>
  <c r="W294" i="6"/>
  <c r="U298" i="6"/>
  <c r="X302" i="6"/>
  <c r="Z310" i="6"/>
  <c r="W314" i="6"/>
  <c r="U318" i="6"/>
  <c r="U326" i="6"/>
  <c r="Y330" i="6"/>
  <c r="Y334" i="6"/>
  <c r="Y342" i="6"/>
  <c r="Y346" i="6"/>
  <c r="U350" i="6"/>
  <c r="W358" i="6"/>
  <c r="Y362" i="6"/>
  <c r="W366" i="6"/>
  <c r="W374" i="6"/>
  <c r="U378" i="6"/>
  <c r="V382" i="6"/>
  <c r="Z390" i="6"/>
  <c r="X119" i="6"/>
  <c r="U127" i="6"/>
  <c r="V131" i="6"/>
  <c r="Z263" i="6"/>
  <c r="Y271" i="6"/>
  <c r="Y275" i="6"/>
  <c r="W279" i="6"/>
  <c r="W287" i="6"/>
  <c r="U291" i="6"/>
  <c r="X295" i="6"/>
  <c r="X124" i="6"/>
  <c r="Z132" i="6"/>
  <c r="Y264" i="6"/>
  <c r="Y268" i="6"/>
  <c r="X276" i="6"/>
  <c r="V280" i="6"/>
  <c r="V284" i="6"/>
  <c r="Z292" i="6"/>
  <c r="X296" i="6"/>
  <c r="V300" i="6"/>
  <c r="X308" i="6"/>
  <c r="U312" i="6"/>
  <c r="X316" i="6"/>
  <c r="Z324" i="6"/>
  <c r="V328" i="6"/>
  <c r="Y332" i="6"/>
  <c r="Y340" i="6"/>
  <c r="Y344" i="6"/>
  <c r="Z348" i="6"/>
  <c r="Z356" i="6"/>
  <c r="Z360" i="6"/>
  <c r="V364" i="6"/>
  <c r="X372" i="6"/>
  <c r="W376" i="6"/>
  <c r="U380" i="6"/>
  <c r="U388" i="6"/>
  <c r="V301" i="6"/>
  <c r="Y305" i="6"/>
  <c r="V309" i="6"/>
  <c r="Z317" i="6"/>
  <c r="U321" i="6"/>
  <c r="V325" i="6"/>
  <c r="X333" i="6"/>
  <c r="V337" i="6"/>
  <c r="X341" i="6"/>
  <c r="Z349" i="6"/>
  <c r="Y353" i="6"/>
  <c r="W357" i="6"/>
  <c r="V365" i="6"/>
  <c r="W369" i="6"/>
  <c r="W373" i="6"/>
  <c r="V381" i="6"/>
  <c r="U385" i="6"/>
  <c r="V389" i="6"/>
  <c r="Y303" i="6"/>
  <c r="W307" i="6"/>
  <c r="U311" i="6"/>
  <c r="X319" i="6"/>
  <c r="W323" i="6"/>
  <c r="V327" i="6"/>
  <c r="V335" i="6"/>
  <c r="W339" i="6"/>
  <c r="Y343" i="6"/>
  <c r="Z351" i="6"/>
  <c r="U355" i="6"/>
  <c r="U359" i="6"/>
  <c r="W367" i="6"/>
  <c r="Z371" i="6"/>
  <c r="W375" i="6"/>
  <c r="V383" i="6"/>
  <c r="W387" i="6"/>
  <c r="V250" i="6"/>
  <c r="X258" i="6"/>
  <c r="Z262" i="6"/>
  <c r="X247" i="6"/>
  <c r="U251" i="6"/>
  <c r="U259" i="6"/>
  <c r="U252" i="6"/>
  <c r="W256" i="6"/>
  <c r="U260" i="6"/>
  <c r="X249" i="6"/>
  <c r="Y257" i="6"/>
  <c r="V261" i="6"/>
  <c r="Z254" i="6"/>
  <c r="W258" i="6"/>
  <c r="Y262" i="6"/>
  <c r="W247" i="6"/>
  <c r="X255" i="6"/>
  <c r="Z259" i="6"/>
  <c r="X248" i="6"/>
  <c r="Z252" i="6"/>
  <c r="V256" i="6"/>
  <c r="U253" i="6"/>
  <c r="X257" i="6"/>
  <c r="U261" i="6"/>
  <c r="Y254" i="6"/>
  <c r="V258" i="6"/>
  <c r="X262" i="6"/>
  <c r="V247" i="6"/>
  <c r="W255" i="6"/>
  <c r="Y259" i="6"/>
  <c r="W248" i="6"/>
  <c r="Y252" i="6"/>
  <c r="U256" i="6"/>
  <c r="Z253" i="6"/>
  <c r="W257" i="6"/>
  <c r="Z261" i="6"/>
  <c r="U250" i="6"/>
  <c r="X254" i="6"/>
  <c r="U258" i="6"/>
  <c r="Z251" i="6"/>
  <c r="V255" i="6"/>
  <c r="X259" i="6"/>
  <c r="V248" i="6"/>
  <c r="X252" i="6"/>
  <c r="Z260" i="6"/>
  <c r="W249" i="6"/>
  <c r="Y253" i="6"/>
  <c r="V257" i="6"/>
  <c r="Z250" i="6"/>
  <c r="W254" i="6"/>
  <c r="Z258" i="6"/>
  <c r="Y251" i="6"/>
  <c r="U255" i="6"/>
  <c r="W259" i="6"/>
  <c r="U248" i="6"/>
  <c r="W252" i="6"/>
  <c r="Y260" i="6"/>
  <c r="V249" i="6"/>
  <c r="X253" i="6"/>
  <c r="U257" i="6"/>
  <c r="Y250" i="6"/>
  <c r="V254" i="6"/>
  <c r="W262" i="6"/>
  <c r="U247" i="6"/>
  <c r="X251" i="6"/>
  <c r="Z255" i="6"/>
  <c r="Z248" i="6"/>
  <c r="Z256" i="6"/>
  <c r="X260" i="6"/>
  <c r="U249" i="6"/>
  <c r="W253" i="6"/>
  <c r="Y261" i="6"/>
  <c r="X250" i="6"/>
  <c r="U254" i="6"/>
  <c r="V262" i="6"/>
  <c r="Z247" i="6"/>
  <c r="W251" i="6"/>
  <c r="Y255" i="6"/>
  <c r="Y248" i="6"/>
  <c r="Y256" i="6"/>
  <c r="W260" i="6"/>
  <c r="Z249" i="6"/>
  <c r="V253" i="6"/>
  <c r="X261" i="6"/>
  <c r="W250" i="6"/>
  <c r="Y258" i="6"/>
  <c r="U262" i="6"/>
  <c r="Y247" i="6"/>
  <c r="V251" i="6"/>
  <c r="V259" i="6"/>
  <c r="V252" i="6"/>
  <c r="X256" i="6"/>
  <c r="V260" i="6"/>
  <c r="Y249" i="6"/>
  <c r="Z257" i="6"/>
  <c r="W261" i="6"/>
  <c r="I290" i="6"/>
  <c r="K290" i="6"/>
  <c r="J290" i="6"/>
  <c r="K311" i="6"/>
  <c r="J311" i="6"/>
  <c r="I311" i="6"/>
  <c r="K335" i="6"/>
  <c r="I335" i="6"/>
  <c r="J335" i="6"/>
  <c r="T50" i="7"/>
  <c r="U50" i="7" s="1"/>
  <c r="T59" i="7"/>
  <c r="U59" i="7" s="1"/>
  <c r="T10" i="7"/>
  <c r="U10" i="7" s="1"/>
  <c r="T19" i="7"/>
  <c r="U19" i="7" s="1"/>
  <c r="T29" i="7"/>
  <c r="U29" i="7" s="1"/>
  <c r="T38" i="7"/>
  <c r="U38" i="7" s="1"/>
  <c r="T85" i="7"/>
  <c r="U85" i="7" s="1"/>
  <c r="T79" i="7"/>
  <c r="U79" i="7" s="1"/>
  <c r="T61" i="7"/>
  <c r="U61" i="7" s="1"/>
  <c r="T70" i="7"/>
  <c r="U70" i="7" s="1"/>
  <c r="U25" i="7"/>
  <c r="T12" i="7"/>
  <c r="U12" i="7" s="1"/>
  <c r="T21" i="7"/>
  <c r="U21" i="7" s="1"/>
  <c r="T76" i="7"/>
  <c r="U76" i="7" s="1"/>
  <c r="T67" i="7"/>
  <c r="U67" i="7" s="1"/>
  <c r="K343" i="6"/>
  <c r="J343" i="6"/>
  <c r="I343" i="6"/>
  <c r="K296" i="6"/>
  <c r="I296" i="6"/>
  <c r="J296" i="6"/>
  <c r="K353" i="6"/>
  <c r="I353" i="6"/>
  <c r="J353" i="6"/>
  <c r="J128" i="6"/>
  <c r="I128" i="6"/>
  <c r="K128" i="6"/>
  <c r="I279" i="6"/>
  <c r="K279" i="6"/>
  <c r="J279" i="6"/>
  <c r="K358" i="6"/>
  <c r="J358" i="6"/>
  <c r="I358" i="6"/>
  <c r="I275" i="6"/>
  <c r="J275" i="6"/>
  <c r="K275" i="6"/>
  <c r="I127" i="6"/>
  <c r="J127" i="6"/>
  <c r="K127" i="6"/>
  <c r="J294" i="6"/>
  <c r="K294" i="6"/>
  <c r="I294" i="6"/>
  <c r="T72" i="7"/>
  <c r="U72" i="7" s="1"/>
  <c r="T63" i="7"/>
  <c r="U63" i="7" s="1"/>
  <c r="T28" i="7"/>
  <c r="U28" i="7" s="1"/>
  <c r="T37" i="7"/>
  <c r="U37" i="7" s="1"/>
  <c r="T66" i="7"/>
  <c r="U66" i="7" s="1"/>
  <c r="T75" i="7"/>
  <c r="U75" i="7" s="1"/>
  <c r="K345" i="6"/>
  <c r="J345" i="6"/>
  <c r="I345" i="6"/>
  <c r="I247" i="6"/>
  <c r="K247" i="6"/>
  <c r="J247" i="6"/>
  <c r="K371" i="6"/>
  <c r="J371" i="6"/>
  <c r="I371" i="6"/>
  <c r="AB9" i="10"/>
  <c r="AB11" i="10"/>
  <c r="I4" i="1"/>
  <c r="I2" i="1"/>
  <c r="I3" i="1"/>
  <c r="H2" i="1"/>
  <c r="H4" i="1"/>
  <c r="H3" i="1"/>
  <c r="J4" i="1"/>
  <c r="J3" i="1"/>
  <c r="K3" i="1" s="1"/>
  <c r="J2" i="1"/>
  <c r="AB22" i="10"/>
  <c r="AB19" i="10"/>
  <c r="AB24" i="10"/>
  <c r="AB17" i="10"/>
  <c r="AB15" i="10"/>
  <c r="O48" i="9"/>
  <c r="AB20" i="10"/>
  <c r="AB13" i="10"/>
  <c r="AB18" i="10"/>
  <c r="AB10" i="10"/>
  <c r="AB16" i="10"/>
  <c r="AB14" i="10"/>
  <c r="AB23" i="10"/>
  <c r="AB12" i="10"/>
  <c r="AB21" i="10"/>
  <c r="O50" i="9"/>
  <c r="O59" i="9"/>
  <c r="O58" i="9"/>
  <c r="O52" i="9"/>
  <c r="O49" i="9"/>
  <c r="O47" i="9"/>
  <c r="O51" i="9"/>
  <c r="O60" i="9"/>
  <c r="O57" i="9"/>
  <c r="O53" i="9"/>
  <c r="O56" i="9"/>
  <c r="O55" i="9"/>
  <c r="O54" i="9"/>
  <c r="AB8" i="10"/>
  <c r="O9" i="9"/>
  <c r="O10" i="9"/>
  <c r="O11" i="9"/>
  <c r="O8" i="9"/>
  <c r="O7" i="9"/>
  <c r="Y246" i="6"/>
  <c r="U246" i="6"/>
  <c r="Y245" i="6"/>
  <c r="U245" i="6"/>
  <c r="Y244" i="6"/>
  <c r="U244" i="6"/>
  <c r="Z243" i="6"/>
  <c r="V243" i="6"/>
  <c r="Z242" i="6"/>
  <c r="V242" i="6"/>
  <c r="Z241" i="6"/>
  <c r="V241" i="6"/>
  <c r="W240" i="6"/>
  <c r="X239" i="6"/>
  <c r="X238" i="6"/>
  <c r="Y237" i="6"/>
  <c r="U237" i="6"/>
  <c r="Z236" i="6"/>
  <c r="V236" i="6"/>
  <c r="W235" i="6"/>
  <c r="W234" i="6"/>
  <c r="W233" i="6"/>
  <c r="W232" i="6"/>
  <c r="W231" i="6"/>
  <c r="W230" i="6"/>
  <c r="W229" i="6"/>
  <c r="W228" i="6"/>
  <c r="W227" i="6"/>
  <c r="W226" i="6"/>
  <c r="W225" i="6"/>
  <c r="W224" i="6"/>
  <c r="W223" i="6"/>
  <c r="W222" i="6"/>
  <c r="W221" i="6"/>
  <c r="W220" i="6"/>
  <c r="W219" i="6"/>
  <c r="W218" i="6"/>
  <c r="W217" i="6"/>
  <c r="W216" i="6"/>
  <c r="W215" i="6"/>
  <c r="W214" i="6"/>
  <c r="W213" i="6"/>
  <c r="W212" i="6"/>
  <c r="W211" i="6"/>
  <c r="W210" i="6"/>
  <c r="W209" i="6"/>
  <c r="W208" i="6"/>
  <c r="W207" i="6"/>
  <c r="W206" i="6"/>
  <c r="W205" i="6"/>
  <c r="W204" i="6"/>
  <c r="W203" i="6"/>
  <c r="X202" i="6"/>
  <c r="X201" i="6"/>
  <c r="X200" i="6"/>
  <c r="Y199" i="6"/>
  <c r="U199" i="6"/>
  <c r="X198" i="6"/>
  <c r="Y197" i="6"/>
  <c r="U197" i="6"/>
  <c r="Y196" i="6"/>
  <c r="U196" i="6"/>
  <c r="Z195" i="6"/>
  <c r="V195" i="6"/>
  <c r="Z194" i="6"/>
  <c r="V194" i="6"/>
  <c r="W193" i="6"/>
  <c r="W192" i="6"/>
  <c r="W191" i="6"/>
  <c r="W190" i="6"/>
  <c r="Y189" i="6"/>
  <c r="U189" i="6"/>
  <c r="W188" i="6"/>
  <c r="Y187" i="6"/>
  <c r="U187" i="6"/>
  <c r="X186" i="6"/>
  <c r="X185" i="6"/>
  <c r="X184" i="6"/>
  <c r="X183" i="6"/>
  <c r="Y182" i="6"/>
  <c r="U182" i="6"/>
  <c r="Y181" i="6"/>
  <c r="U181" i="6"/>
  <c r="Y180" i="6"/>
  <c r="U180" i="6"/>
  <c r="Y179" i="6"/>
  <c r="U179" i="6"/>
  <c r="Y178" i="6"/>
  <c r="U178" i="6"/>
  <c r="Y177" i="6"/>
  <c r="U177" i="6"/>
  <c r="Y176" i="6"/>
  <c r="U176" i="6"/>
  <c r="Y175" i="6"/>
  <c r="U175" i="6"/>
  <c r="Z174" i="6"/>
  <c r="V174" i="6"/>
  <c r="Z173" i="6"/>
  <c r="X246" i="6"/>
  <c r="X245" i="6"/>
  <c r="X244" i="6"/>
  <c r="Y243" i="6"/>
  <c r="U243" i="6"/>
  <c r="Y242" i="6"/>
  <c r="U242" i="6"/>
  <c r="Y241" i="6"/>
  <c r="U241" i="6"/>
  <c r="Z240" i="6"/>
  <c r="V240" i="6"/>
  <c r="W239" i="6"/>
  <c r="W238" i="6"/>
  <c r="X237" i="6"/>
  <c r="Y236" i="6"/>
  <c r="U236" i="6"/>
  <c r="Z235" i="6"/>
  <c r="V235" i="6"/>
  <c r="Z234" i="6"/>
  <c r="V234" i="6"/>
  <c r="Z233" i="6"/>
  <c r="V233" i="6"/>
  <c r="Z232" i="6"/>
  <c r="V232" i="6"/>
  <c r="Z231" i="6"/>
  <c r="V231" i="6"/>
  <c r="Z230" i="6"/>
  <c r="V230" i="6"/>
  <c r="Z229" i="6"/>
  <c r="V229" i="6"/>
  <c r="Z228" i="6"/>
  <c r="V228" i="6"/>
  <c r="Z227" i="6"/>
  <c r="V227" i="6"/>
  <c r="Z226" i="6"/>
  <c r="V226" i="6"/>
  <c r="Z225" i="6"/>
  <c r="V225" i="6"/>
  <c r="Z224" i="6"/>
  <c r="V224" i="6"/>
  <c r="Z223" i="6"/>
  <c r="V223" i="6"/>
  <c r="Z222" i="6"/>
  <c r="V222" i="6"/>
  <c r="Z221" i="6"/>
  <c r="V221" i="6"/>
  <c r="Z220" i="6"/>
  <c r="V220" i="6"/>
  <c r="Z219" i="6"/>
  <c r="V219" i="6"/>
  <c r="Z218" i="6"/>
  <c r="V218" i="6"/>
  <c r="Z217" i="6"/>
  <c r="V217" i="6"/>
  <c r="Z216" i="6"/>
  <c r="V216" i="6"/>
  <c r="Z215" i="6"/>
  <c r="V215" i="6"/>
  <c r="Z214" i="6"/>
  <c r="V214" i="6"/>
  <c r="Z213" i="6"/>
  <c r="V213" i="6"/>
  <c r="Z212" i="6"/>
  <c r="V212" i="6"/>
  <c r="Z211" i="6"/>
  <c r="V211" i="6"/>
  <c r="Z210" i="6"/>
  <c r="V210" i="6"/>
  <c r="Z209" i="6"/>
  <c r="V209" i="6"/>
  <c r="Z208" i="6"/>
  <c r="V208" i="6"/>
  <c r="Z207" i="6"/>
  <c r="V207" i="6"/>
  <c r="Z206" i="6"/>
  <c r="V206" i="6"/>
  <c r="Z205" i="6"/>
  <c r="V205" i="6"/>
  <c r="Z204" i="6"/>
  <c r="V204" i="6"/>
  <c r="Z203" i="6"/>
  <c r="V203" i="6"/>
  <c r="W202" i="6"/>
  <c r="W201" i="6"/>
  <c r="W200" i="6"/>
  <c r="X199" i="6"/>
  <c r="W198" i="6"/>
  <c r="X197" i="6"/>
  <c r="X196" i="6"/>
  <c r="Y195" i="6"/>
  <c r="U195" i="6"/>
  <c r="Y194" i="6"/>
  <c r="U194" i="6"/>
  <c r="Z193" i="6"/>
  <c r="V193" i="6"/>
  <c r="Z192" i="6"/>
  <c r="V192" i="6"/>
  <c r="Z191" i="6"/>
  <c r="V191" i="6"/>
  <c r="Z190" i="6"/>
  <c r="V190" i="6"/>
  <c r="X189" i="6"/>
  <c r="Z188" i="6"/>
  <c r="V188" i="6"/>
  <c r="X187" i="6"/>
  <c r="W186" i="6"/>
  <c r="W185" i="6"/>
  <c r="W184" i="6"/>
  <c r="W183" i="6"/>
  <c r="X182" i="6"/>
  <c r="X181" i="6"/>
  <c r="X180" i="6"/>
  <c r="X179" i="6"/>
  <c r="X178" i="6"/>
  <c r="X177" i="6"/>
  <c r="X176" i="6"/>
  <c r="X175" i="6"/>
  <c r="Y174" i="6"/>
  <c r="U174" i="6"/>
  <c r="Y173" i="6"/>
  <c r="Z246" i="6"/>
  <c r="V246" i="6"/>
  <c r="Z245" i="6"/>
  <c r="V245" i="6"/>
  <c r="Z244" i="6"/>
  <c r="V244" i="6"/>
  <c r="W243" i="6"/>
  <c r="W242" i="6"/>
  <c r="W241" i="6"/>
  <c r="X240" i="6"/>
  <c r="Y239" i="6"/>
  <c r="U239" i="6"/>
  <c r="Y238" i="6"/>
  <c r="U238" i="6"/>
  <c r="Z237" i="6"/>
  <c r="V237" i="6"/>
  <c r="W236" i="6"/>
  <c r="X235" i="6"/>
  <c r="X234" i="6"/>
  <c r="X233" i="6"/>
  <c r="X232" i="6"/>
  <c r="X231" i="6"/>
  <c r="X230" i="6"/>
  <c r="X229" i="6"/>
  <c r="X228" i="6"/>
  <c r="X227" i="6"/>
  <c r="X226" i="6"/>
  <c r="X225" i="6"/>
  <c r="X224" i="6"/>
  <c r="X223" i="6"/>
  <c r="X222" i="6"/>
  <c r="X221" i="6"/>
  <c r="X220" i="6"/>
  <c r="X219" i="6"/>
  <c r="X218" i="6"/>
  <c r="X217" i="6"/>
  <c r="X216" i="6"/>
  <c r="X215" i="6"/>
  <c r="X214" i="6"/>
  <c r="X213" i="6"/>
  <c r="X212" i="6"/>
  <c r="X211" i="6"/>
  <c r="X210" i="6"/>
  <c r="X209" i="6"/>
  <c r="X208" i="6"/>
  <c r="X207" i="6"/>
  <c r="X206" i="6"/>
  <c r="X205" i="6"/>
  <c r="X204" i="6"/>
  <c r="X203" i="6"/>
  <c r="Y202" i="6"/>
  <c r="U202" i="6"/>
  <c r="Y201" i="6"/>
  <c r="U201" i="6"/>
  <c r="Y200" i="6"/>
  <c r="U200" i="6"/>
  <c r="Z199" i="6"/>
  <c r="V199" i="6"/>
  <c r="Y198" i="6"/>
  <c r="U198" i="6"/>
  <c r="Z197" i="6"/>
  <c r="V197" i="6"/>
  <c r="Z196" i="6"/>
  <c r="V196" i="6"/>
  <c r="W195" i="6"/>
  <c r="W194" i="6"/>
  <c r="X193" i="6"/>
  <c r="X192" i="6"/>
  <c r="X191" i="6"/>
  <c r="X190" i="6"/>
  <c r="Z189" i="6"/>
  <c r="V189" i="6"/>
  <c r="X188" i="6"/>
  <c r="Z187" i="6"/>
  <c r="V187" i="6"/>
  <c r="Y186" i="6"/>
  <c r="U186" i="6"/>
  <c r="Y185" i="6"/>
  <c r="U185" i="6"/>
  <c r="Y184" i="6"/>
  <c r="U184" i="6"/>
  <c r="Y183" i="6"/>
  <c r="U183" i="6"/>
  <c r="Z182" i="6"/>
  <c r="V182" i="6"/>
  <c r="Z181" i="6"/>
  <c r="V181" i="6"/>
  <c r="Z180" i="6"/>
  <c r="V180" i="6"/>
  <c r="Z179" i="6"/>
  <c r="V179" i="6"/>
  <c r="Z178" i="6"/>
  <c r="V178" i="6"/>
  <c r="Z177" i="6"/>
  <c r="V177" i="6"/>
  <c r="Z176" i="6"/>
  <c r="V176" i="6"/>
  <c r="Z175" i="6"/>
  <c r="V175" i="6"/>
  <c r="W174" i="6"/>
  <c r="W245" i="6"/>
  <c r="X241" i="6"/>
  <c r="U240" i="6"/>
  <c r="V239" i="6"/>
  <c r="V238" i="6"/>
  <c r="W237" i="6"/>
  <c r="X195" i="6"/>
  <c r="W179" i="6"/>
  <c r="W175" i="6"/>
  <c r="V173" i="6"/>
  <c r="Z172" i="6"/>
  <c r="V172" i="6"/>
  <c r="W171" i="6"/>
  <c r="X170" i="6"/>
  <c r="X169" i="6"/>
  <c r="X168" i="6"/>
  <c r="X167" i="6"/>
  <c r="X166" i="6"/>
  <c r="X165" i="6"/>
  <c r="Z164" i="6"/>
  <c r="V164" i="6"/>
  <c r="Z163" i="6"/>
  <c r="V163" i="6"/>
  <c r="X162" i="6"/>
  <c r="X161" i="6"/>
  <c r="Z160" i="6"/>
  <c r="V160" i="6"/>
  <c r="Z159" i="6"/>
  <c r="V159" i="6"/>
  <c r="W158" i="6"/>
  <c r="W157" i="6"/>
  <c r="W156" i="6"/>
  <c r="W155" i="6"/>
  <c r="W154" i="6"/>
  <c r="X153" i="6"/>
  <c r="Z152" i="6"/>
  <c r="V152" i="6"/>
  <c r="Z151" i="6"/>
  <c r="V151" i="6"/>
  <c r="W150" i="6"/>
  <c r="W149" i="6"/>
  <c r="Y148" i="6"/>
  <c r="U148" i="6"/>
  <c r="Z147" i="6"/>
  <c r="V147" i="6"/>
  <c r="X146" i="6"/>
  <c r="Y145" i="6"/>
  <c r="U145" i="6"/>
  <c r="W144" i="6"/>
  <c r="W143" i="6"/>
  <c r="W142" i="6"/>
  <c r="Y141" i="6"/>
  <c r="U141" i="6"/>
  <c r="Y140" i="6"/>
  <c r="U140" i="6"/>
  <c r="Y139" i="6"/>
  <c r="U139" i="6"/>
  <c r="Y138" i="6"/>
  <c r="U138" i="6"/>
  <c r="Y137" i="6"/>
  <c r="U137" i="6"/>
  <c r="Y136" i="6"/>
  <c r="U136" i="6"/>
  <c r="Y135" i="6"/>
  <c r="U135" i="6"/>
  <c r="W246" i="6"/>
  <c r="X242" i="6"/>
  <c r="Z198" i="6"/>
  <c r="W196" i="6"/>
  <c r="W180" i="6"/>
  <c r="W176" i="6"/>
  <c r="U173" i="6"/>
  <c r="Y172" i="6"/>
  <c r="U172" i="6"/>
  <c r="Z171" i="6"/>
  <c r="V171" i="6"/>
  <c r="W170" i="6"/>
  <c r="W169" i="6"/>
  <c r="W168" i="6"/>
  <c r="W167" i="6"/>
  <c r="W166" i="6"/>
  <c r="W165" i="6"/>
  <c r="Y164" i="6"/>
  <c r="U164" i="6"/>
  <c r="Y163" i="6"/>
  <c r="U163" i="6"/>
  <c r="W162" i="6"/>
  <c r="W161" i="6"/>
  <c r="Y160" i="6"/>
  <c r="U160" i="6"/>
  <c r="Y159" i="6"/>
  <c r="U159" i="6"/>
  <c r="Z158" i="6"/>
  <c r="V158" i="6"/>
  <c r="Z157" i="6"/>
  <c r="V157" i="6"/>
  <c r="Z156" i="6"/>
  <c r="V156" i="6"/>
  <c r="Z155" i="6"/>
  <c r="V155" i="6"/>
  <c r="Z154" i="6"/>
  <c r="V154" i="6"/>
  <c r="W153" i="6"/>
  <c r="Y152" i="6"/>
  <c r="U152" i="6"/>
  <c r="Y151" i="6"/>
  <c r="U151" i="6"/>
  <c r="Z150" i="6"/>
  <c r="V150" i="6"/>
  <c r="Z149" i="6"/>
  <c r="V149" i="6"/>
  <c r="X148" i="6"/>
  <c r="Y147" i="6"/>
  <c r="U147" i="6"/>
  <c r="W146" i="6"/>
  <c r="X145" i="6"/>
  <c r="Z144" i="6"/>
  <c r="V144" i="6"/>
  <c r="Z143" i="6"/>
  <c r="V143" i="6"/>
  <c r="Z142" i="6"/>
  <c r="V142" i="6"/>
  <c r="X141" i="6"/>
  <c r="X140" i="6"/>
  <c r="X139" i="6"/>
  <c r="X138" i="6"/>
  <c r="X137" i="6"/>
  <c r="X136" i="6"/>
  <c r="X135" i="6"/>
  <c r="W244" i="6"/>
  <c r="Y240" i="6"/>
  <c r="Z239" i="6"/>
  <c r="Z238" i="6"/>
  <c r="X236" i="6"/>
  <c r="U235" i="6"/>
  <c r="U234" i="6"/>
  <c r="U233" i="6"/>
  <c r="U232" i="6"/>
  <c r="U231" i="6"/>
  <c r="U230" i="6"/>
  <c r="U229" i="6"/>
  <c r="U228" i="6"/>
  <c r="U227" i="6"/>
  <c r="U226" i="6"/>
  <c r="U225" i="6"/>
  <c r="U224" i="6"/>
  <c r="U223" i="6"/>
  <c r="U222" i="6"/>
  <c r="U221" i="6"/>
  <c r="U220" i="6"/>
  <c r="U219" i="6"/>
  <c r="U218" i="6"/>
  <c r="U217" i="6"/>
  <c r="U216" i="6"/>
  <c r="U215" i="6"/>
  <c r="U214" i="6"/>
  <c r="U213" i="6"/>
  <c r="U212" i="6"/>
  <c r="U211" i="6"/>
  <c r="U210" i="6"/>
  <c r="U209" i="6"/>
  <c r="U208" i="6"/>
  <c r="U207" i="6"/>
  <c r="U206" i="6"/>
  <c r="U205" i="6"/>
  <c r="U204" i="6"/>
  <c r="U203" i="6"/>
  <c r="V202" i="6"/>
  <c r="V201" i="6"/>
  <c r="V200" i="6"/>
  <c r="W199" i="6"/>
  <c r="X194" i="6"/>
  <c r="U193" i="6"/>
  <c r="U192" i="6"/>
  <c r="U191" i="6"/>
  <c r="U190" i="6"/>
  <c r="W189" i="6"/>
  <c r="U188" i="6"/>
  <c r="W187" i="6"/>
  <c r="V186" i="6"/>
  <c r="V185" i="6"/>
  <c r="V184" i="6"/>
  <c r="V183" i="6"/>
  <c r="W182" i="6"/>
  <c r="W178" i="6"/>
  <c r="X174" i="6"/>
  <c r="W173" i="6"/>
  <c r="W172" i="6"/>
  <c r="X171" i="6"/>
  <c r="Y170" i="6"/>
  <c r="U170" i="6"/>
  <c r="Y169" i="6"/>
  <c r="U169" i="6"/>
  <c r="Y168" i="6"/>
  <c r="U168" i="6"/>
  <c r="Y167" i="6"/>
  <c r="U167" i="6"/>
  <c r="Y166" i="6"/>
  <c r="U166" i="6"/>
  <c r="Y165" i="6"/>
  <c r="U165" i="6"/>
  <c r="W164" i="6"/>
  <c r="W163" i="6"/>
  <c r="Y162" i="6"/>
  <c r="U162" i="6"/>
  <c r="Y161" i="6"/>
  <c r="U161" i="6"/>
  <c r="W160" i="6"/>
  <c r="W159" i="6"/>
  <c r="X158" i="6"/>
  <c r="X157" i="6"/>
  <c r="X156" i="6"/>
  <c r="X155" i="6"/>
  <c r="X154" i="6"/>
  <c r="Y153" i="6"/>
  <c r="U153" i="6"/>
  <c r="W152" i="6"/>
  <c r="W151" i="6"/>
  <c r="X150" i="6"/>
  <c r="X149" i="6"/>
  <c r="Z148" i="6"/>
  <c r="V148" i="6"/>
  <c r="W147" i="6"/>
  <c r="Y146" i="6"/>
  <c r="U146" i="6"/>
  <c r="Z145" i="6"/>
  <c r="V145" i="6"/>
  <c r="X144" i="6"/>
  <c r="X143" i="6"/>
  <c r="X142" i="6"/>
  <c r="Z141" i="6"/>
  <c r="V141" i="6"/>
  <c r="Z140" i="6"/>
  <c r="V140" i="6"/>
  <c r="Z139" i="6"/>
  <c r="V139" i="6"/>
  <c r="Z138" i="6"/>
  <c r="V138" i="6"/>
  <c r="Z137" i="6"/>
  <c r="V137" i="6"/>
  <c r="Z136" i="6"/>
  <c r="V136" i="6"/>
  <c r="Z135" i="6"/>
  <c r="V135" i="6"/>
  <c r="Y232" i="6"/>
  <c r="Y228" i="6"/>
  <c r="Y224" i="6"/>
  <c r="Y220" i="6"/>
  <c r="Y216" i="6"/>
  <c r="Y212" i="6"/>
  <c r="Y208" i="6"/>
  <c r="Y204" i="6"/>
  <c r="Z200" i="6"/>
  <c r="V198" i="6"/>
  <c r="Y193" i="6"/>
  <c r="Z185" i="6"/>
  <c r="W181" i="6"/>
  <c r="Y171" i="6"/>
  <c r="Z170" i="6"/>
  <c r="Z169" i="6"/>
  <c r="Z168" i="6"/>
  <c r="Z167" i="6"/>
  <c r="Z166" i="6"/>
  <c r="Z165" i="6"/>
  <c r="X163" i="6"/>
  <c r="V162" i="6"/>
  <c r="V161" i="6"/>
  <c r="X160" i="6"/>
  <c r="Z146" i="6"/>
  <c r="Y144" i="6"/>
  <c r="Y143" i="6"/>
  <c r="Y142" i="6"/>
  <c r="W140" i="6"/>
  <c r="W136" i="6"/>
  <c r="W118" i="6"/>
  <c r="W117" i="6"/>
  <c r="W116" i="6"/>
  <c r="W115" i="6"/>
  <c r="W114" i="6"/>
  <c r="W113" i="6"/>
  <c r="W112" i="6"/>
  <c r="W111" i="6"/>
  <c r="W110" i="6"/>
  <c r="W109" i="6"/>
  <c r="W108" i="6"/>
  <c r="W107" i="6"/>
  <c r="W106" i="6"/>
  <c r="W105" i="6"/>
  <c r="W104" i="6"/>
  <c r="W103" i="6"/>
  <c r="W102" i="6"/>
  <c r="W101" i="6"/>
  <c r="W100" i="6"/>
  <c r="W99" i="6"/>
  <c r="W98" i="6"/>
  <c r="W97" i="6"/>
  <c r="W96" i="6"/>
  <c r="W95" i="6"/>
  <c r="W94" i="6"/>
  <c r="W93" i="6"/>
  <c r="W92" i="6"/>
  <c r="W91" i="6"/>
  <c r="W90" i="6"/>
  <c r="Y233" i="6"/>
  <c r="Y229" i="6"/>
  <c r="Y225" i="6"/>
  <c r="Y221" i="6"/>
  <c r="Y217" i="6"/>
  <c r="Y213" i="6"/>
  <c r="Y209" i="6"/>
  <c r="Y205" i="6"/>
  <c r="Z201" i="6"/>
  <c r="Y190" i="6"/>
  <c r="Z186" i="6"/>
  <c r="W177" i="6"/>
  <c r="X172" i="6"/>
  <c r="U171" i="6"/>
  <c r="V170" i="6"/>
  <c r="V169" i="6"/>
  <c r="V168" i="6"/>
  <c r="V167" i="6"/>
  <c r="V166" i="6"/>
  <c r="V165" i="6"/>
  <c r="X164" i="6"/>
  <c r="Y150" i="6"/>
  <c r="Y149" i="6"/>
  <c r="X147" i="6"/>
  <c r="V146" i="6"/>
  <c r="W145" i="6"/>
  <c r="U144" i="6"/>
  <c r="U143" i="6"/>
  <c r="U142" i="6"/>
  <c r="W141" i="6"/>
  <c r="W137" i="6"/>
  <c r="X243" i="6"/>
  <c r="Y234" i="6"/>
  <c r="Y230" i="6"/>
  <c r="Y226" i="6"/>
  <c r="Y222" i="6"/>
  <c r="Y218" i="6"/>
  <c r="Y214" i="6"/>
  <c r="Y210" i="6"/>
  <c r="Y206" i="6"/>
  <c r="Z202" i="6"/>
  <c r="Y191" i="6"/>
  <c r="Z183" i="6"/>
  <c r="X173" i="6"/>
  <c r="Y158" i="6"/>
  <c r="Y157" i="6"/>
  <c r="Y156" i="6"/>
  <c r="Y155" i="6"/>
  <c r="Y154" i="6"/>
  <c r="Z153" i="6"/>
  <c r="X151" i="6"/>
  <c r="U150" i="6"/>
  <c r="U149" i="6"/>
  <c r="W148" i="6"/>
  <c r="W138" i="6"/>
  <c r="Y118" i="6"/>
  <c r="Y235" i="6"/>
  <c r="Y231" i="6"/>
  <c r="Y227" i="6"/>
  <c r="Y223" i="6"/>
  <c r="Y219" i="6"/>
  <c r="Y215" i="6"/>
  <c r="Y211" i="6"/>
  <c r="Y207" i="6"/>
  <c r="Y203" i="6"/>
  <c r="W197" i="6"/>
  <c r="Y192" i="6"/>
  <c r="Y188" i="6"/>
  <c r="Z184" i="6"/>
  <c r="Z162" i="6"/>
  <c r="Z161" i="6"/>
  <c r="X159" i="6"/>
  <c r="U158" i="6"/>
  <c r="U157" i="6"/>
  <c r="U156" i="6"/>
  <c r="U155" i="6"/>
  <c r="U154" i="6"/>
  <c r="V153" i="6"/>
  <c r="X152" i="6"/>
  <c r="W139" i="6"/>
  <c r="W135" i="6"/>
  <c r="X118" i="6"/>
  <c r="X117" i="6"/>
  <c r="X116" i="6"/>
  <c r="X115" i="6"/>
  <c r="X114" i="6"/>
  <c r="X113" i="6"/>
  <c r="X112" i="6"/>
  <c r="X111" i="6"/>
  <c r="X110" i="6"/>
  <c r="X109" i="6"/>
  <c r="X108" i="6"/>
  <c r="X107" i="6"/>
  <c r="X106" i="6"/>
  <c r="X105" i="6"/>
  <c r="X104" i="6"/>
  <c r="X103" i="6"/>
  <c r="X102" i="6"/>
  <c r="X101" i="6"/>
  <c r="X100" i="6"/>
  <c r="X99" i="6"/>
  <c r="X98" i="6"/>
  <c r="X97" i="6"/>
  <c r="X96" i="6"/>
  <c r="X95" i="6"/>
  <c r="X94" i="6"/>
  <c r="X93" i="6"/>
  <c r="X92" i="6"/>
  <c r="X91" i="6"/>
  <c r="X90" i="6"/>
  <c r="V118" i="6"/>
  <c r="Z117" i="6"/>
  <c r="V116" i="6"/>
  <c r="Z115" i="6"/>
  <c r="V114" i="6"/>
  <c r="Z113" i="6"/>
  <c r="V112" i="6"/>
  <c r="Z111" i="6"/>
  <c r="V110" i="6"/>
  <c r="Z109" i="6"/>
  <c r="V108" i="6"/>
  <c r="Z107" i="6"/>
  <c r="V106" i="6"/>
  <c r="Z105" i="6"/>
  <c r="V104" i="6"/>
  <c r="Z103" i="6"/>
  <c r="V102" i="6"/>
  <c r="Z101" i="6"/>
  <c r="V100" i="6"/>
  <c r="Z99" i="6"/>
  <c r="V98" i="6"/>
  <c r="Z97" i="6"/>
  <c r="V96" i="6"/>
  <c r="Z95" i="6"/>
  <c r="V94" i="6"/>
  <c r="Z93" i="6"/>
  <c r="V92" i="6"/>
  <c r="Z91" i="6"/>
  <c r="V90" i="6"/>
  <c r="Z89" i="6"/>
  <c r="V89" i="6"/>
  <c r="Z88" i="6"/>
  <c r="V88" i="6"/>
  <c r="Z87" i="6"/>
  <c r="V87" i="6"/>
  <c r="Z86" i="6"/>
  <c r="V86" i="6"/>
  <c r="Z85" i="6"/>
  <c r="V85" i="6"/>
  <c r="Z84" i="6"/>
  <c r="V84" i="6"/>
  <c r="Z83" i="6"/>
  <c r="V83" i="6"/>
  <c r="Z82" i="6"/>
  <c r="V82" i="6"/>
  <c r="Z81" i="6"/>
  <c r="V81" i="6"/>
  <c r="Z80" i="6"/>
  <c r="V80" i="6"/>
  <c r="Z79" i="6"/>
  <c r="V79" i="6"/>
  <c r="Z78" i="6"/>
  <c r="V78" i="6"/>
  <c r="Z77" i="6"/>
  <c r="V77" i="6"/>
  <c r="Z76" i="6"/>
  <c r="V76" i="6"/>
  <c r="W75" i="6"/>
  <c r="W74" i="6"/>
  <c r="W73" i="6"/>
  <c r="W72" i="6"/>
  <c r="W71" i="6"/>
  <c r="W70" i="6"/>
  <c r="W69" i="6"/>
  <c r="W68" i="6"/>
  <c r="W67" i="6"/>
  <c r="W66" i="6"/>
  <c r="W65" i="6"/>
  <c r="W64" i="6"/>
  <c r="W63" i="6"/>
  <c r="W62" i="6"/>
  <c r="W61" i="6"/>
  <c r="W60" i="6"/>
  <c r="W59" i="6"/>
  <c r="W58" i="6"/>
  <c r="W57" i="6"/>
  <c r="W56" i="6"/>
  <c r="W55" i="6"/>
  <c r="W54" i="6"/>
  <c r="W53" i="6"/>
  <c r="W52" i="6"/>
  <c r="W51" i="6"/>
  <c r="W50" i="6"/>
  <c r="W49" i="6"/>
  <c r="W48" i="6"/>
  <c r="W47" i="6"/>
  <c r="W46" i="6"/>
  <c r="W45" i="6"/>
  <c r="W44" i="6"/>
  <c r="W43" i="6"/>
  <c r="W42" i="6"/>
  <c r="W41" i="6"/>
  <c r="W40" i="6"/>
  <c r="W39" i="6"/>
  <c r="W38" i="6"/>
  <c r="W37" i="6"/>
  <c r="W36" i="6"/>
  <c r="W35" i="6"/>
  <c r="W34" i="6"/>
  <c r="W33" i="6"/>
  <c r="W32" i="6"/>
  <c r="W31" i="6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X13" i="6"/>
  <c r="X12" i="6"/>
  <c r="X11" i="6"/>
  <c r="X10" i="6"/>
  <c r="X9" i="6"/>
  <c r="X8" i="6"/>
  <c r="Z22" i="6"/>
  <c r="Z21" i="6"/>
  <c r="Z20" i="6"/>
  <c r="V19" i="6"/>
  <c r="Z17" i="6"/>
  <c r="V16" i="6"/>
  <c r="V15" i="6"/>
  <c r="W12" i="6"/>
  <c r="W10" i="6"/>
  <c r="W8" i="6"/>
  <c r="U118" i="6"/>
  <c r="Y117" i="6"/>
  <c r="U116" i="6"/>
  <c r="Y115" i="6"/>
  <c r="U114" i="6"/>
  <c r="Y113" i="6"/>
  <c r="U112" i="6"/>
  <c r="Y111" i="6"/>
  <c r="U110" i="6"/>
  <c r="Y109" i="6"/>
  <c r="U108" i="6"/>
  <c r="Y107" i="6"/>
  <c r="U106" i="6"/>
  <c r="Y105" i="6"/>
  <c r="U104" i="6"/>
  <c r="Y103" i="6"/>
  <c r="U102" i="6"/>
  <c r="Y101" i="6"/>
  <c r="U100" i="6"/>
  <c r="Y99" i="6"/>
  <c r="U98" i="6"/>
  <c r="Y97" i="6"/>
  <c r="U96" i="6"/>
  <c r="Y95" i="6"/>
  <c r="U94" i="6"/>
  <c r="Y93" i="6"/>
  <c r="U92" i="6"/>
  <c r="Y91" i="6"/>
  <c r="U90" i="6"/>
  <c r="Y89" i="6"/>
  <c r="U89" i="6"/>
  <c r="Y88" i="6"/>
  <c r="U88" i="6"/>
  <c r="Y87" i="6"/>
  <c r="U87" i="6"/>
  <c r="Y86" i="6"/>
  <c r="U86" i="6"/>
  <c r="Y85" i="6"/>
  <c r="U85" i="6"/>
  <c r="Y84" i="6"/>
  <c r="U84" i="6"/>
  <c r="Y83" i="6"/>
  <c r="U83" i="6"/>
  <c r="Y82" i="6"/>
  <c r="U82" i="6"/>
  <c r="Y81" i="6"/>
  <c r="U81" i="6"/>
  <c r="Y80" i="6"/>
  <c r="U80" i="6"/>
  <c r="Y79" i="6"/>
  <c r="U79" i="6"/>
  <c r="Y78" i="6"/>
  <c r="U78" i="6"/>
  <c r="Y77" i="6"/>
  <c r="U77" i="6"/>
  <c r="Y76" i="6"/>
  <c r="U76" i="6"/>
  <c r="Z75" i="6"/>
  <c r="V75" i="6"/>
  <c r="Z74" i="6"/>
  <c r="V74" i="6"/>
  <c r="Z73" i="6"/>
  <c r="V73" i="6"/>
  <c r="Z72" i="6"/>
  <c r="V72" i="6"/>
  <c r="Z71" i="6"/>
  <c r="V71" i="6"/>
  <c r="Z70" i="6"/>
  <c r="V70" i="6"/>
  <c r="Z69" i="6"/>
  <c r="V69" i="6"/>
  <c r="Z68" i="6"/>
  <c r="V68" i="6"/>
  <c r="Z67" i="6"/>
  <c r="V67" i="6"/>
  <c r="Z66" i="6"/>
  <c r="V66" i="6"/>
  <c r="Z65" i="6"/>
  <c r="V65" i="6"/>
  <c r="Z64" i="6"/>
  <c r="V64" i="6"/>
  <c r="Z63" i="6"/>
  <c r="V63" i="6"/>
  <c r="Z62" i="6"/>
  <c r="V62" i="6"/>
  <c r="Z61" i="6"/>
  <c r="V61" i="6"/>
  <c r="Z60" i="6"/>
  <c r="V60" i="6"/>
  <c r="Z59" i="6"/>
  <c r="V59" i="6"/>
  <c r="Z58" i="6"/>
  <c r="V58" i="6"/>
  <c r="Z57" i="6"/>
  <c r="V57" i="6"/>
  <c r="Z56" i="6"/>
  <c r="V56" i="6"/>
  <c r="Z55" i="6"/>
  <c r="V55" i="6"/>
  <c r="Z54" i="6"/>
  <c r="V54" i="6"/>
  <c r="Z53" i="6"/>
  <c r="V53" i="6"/>
  <c r="Z52" i="6"/>
  <c r="V52" i="6"/>
  <c r="Z51" i="6"/>
  <c r="V51" i="6"/>
  <c r="Z50" i="6"/>
  <c r="V50" i="6"/>
  <c r="Z49" i="6"/>
  <c r="V49" i="6"/>
  <c r="Z48" i="6"/>
  <c r="V48" i="6"/>
  <c r="Z47" i="6"/>
  <c r="V47" i="6"/>
  <c r="Z46" i="6"/>
  <c r="V46" i="6"/>
  <c r="Z45" i="6"/>
  <c r="V45" i="6"/>
  <c r="Z44" i="6"/>
  <c r="V44" i="6"/>
  <c r="Z43" i="6"/>
  <c r="V43" i="6"/>
  <c r="Z42" i="6"/>
  <c r="V42" i="6"/>
  <c r="Z41" i="6"/>
  <c r="V41" i="6"/>
  <c r="Z40" i="6"/>
  <c r="V40" i="6"/>
  <c r="Z39" i="6"/>
  <c r="V39" i="6"/>
  <c r="Z38" i="6"/>
  <c r="V38" i="6"/>
  <c r="Z37" i="6"/>
  <c r="V37" i="6"/>
  <c r="Z36" i="6"/>
  <c r="V36" i="6"/>
  <c r="Z35" i="6"/>
  <c r="V35" i="6"/>
  <c r="Z34" i="6"/>
  <c r="V34" i="6"/>
  <c r="Z33" i="6"/>
  <c r="V33" i="6"/>
  <c r="Z32" i="6"/>
  <c r="V32" i="6"/>
  <c r="Z31" i="6"/>
  <c r="V31" i="6"/>
  <c r="Z30" i="6"/>
  <c r="V30" i="6"/>
  <c r="Z29" i="6"/>
  <c r="V29" i="6"/>
  <c r="Z28" i="6"/>
  <c r="V28" i="6"/>
  <c r="Z27" i="6"/>
  <c r="V27" i="6"/>
  <c r="Z26" i="6"/>
  <c r="V26" i="6"/>
  <c r="Z25" i="6"/>
  <c r="V25" i="6"/>
  <c r="V24" i="6"/>
  <c r="Z23" i="6"/>
  <c r="V23" i="6"/>
  <c r="V22" i="6"/>
  <c r="V20" i="6"/>
  <c r="V18" i="6"/>
  <c r="Z16" i="6"/>
  <c r="V14" i="6"/>
  <c r="W11" i="6"/>
  <c r="V117" i="6"/>
  <c r="Z116" i="6"/>
  <c r="V115" i="6"/>
  <c r="Z114" i="6"/>
  <c r="V113" i="6"/>
  <c r="Z112" i="6"/>
  <c r="V111" i="6"/>
  <c r="Z110" i="6"/>
  <c r="V109" i="6"/>
  <c r="Z108" i="6"/>
  <c r="V107" i="6"/>
  <c r="Z106" i="6"/>
  <c r="V105" i="6"/>
  <c r="Z104" i="6"/>
  <c r="V103" i="6"/>
  <c r="Z102" i="6"/>
  <c r="V101" i="6"/>
  <c r="Z100" i="6"/>
  <c r="V99" i="6"/>
  <c r="Z98" i="6"/>
  <c r="V97" i="6"/>
  <c r="Z96" i="6"/>
  <c r="V95" i="6"/>
  <c r="Z94" i="6"/>
  <c r="V93" i="6"/>
  <c r="Z92" i="6"/>
  <c r="V91" i="6"/>
  <c r="Z90" i="6"/>
  <c r="X89" i="6"/>
  <c r="X88" i="6"/>
  <c r="X87" i="6"/>
  <c r="X86" i="6"/>
  <c r="X85" i="6"/>
  <c r="X84" i="6"/>
  <c r="X83" i="6"/>
  <c r="X82" i="6"/>
  <c r="X81" i="6"/>
  <c r="X80" i="6"/>
  <c r="X79" i="6"/>
  <c r="X78" i="6"/>
  <c r="X77" i="6"/>
  <c r="X76" i="6"/>
  <c r="Y75" i="6"/>
  <c r="U75" i="6"/>
  <c r="Y74" i="6"/>
  <c r="U74" i="6"/>
  <c r="Y73" i="6"/>
  <c r="U73" i="6"/>
  <c r="Y72" i="6"/>
  <c r="U72" i="6"/>
  <c r="Y71" i="6"/>
  <c r="U71" i="6"/>
  <c r="Y70" i="6"/>
  <c r="U70" i="6"/>
  <c r="Y69" i="6"/>
  <c r="U69" i="6"/>
  <c r="Y68" i="6"/>
  <c r="U68" i="6"/>
  <c r="Y67" i="6"/>
  <c r="U67" i="6"/>
  <c r="Y66" i="6"/>
  <c r="U66" i="6"/>
  <c r="Y65" i="6"/>
  <c r="U65" i="6"/>
  <c r="Y64" i="6"/>
  <c r="U64" i="6"/>
  <c r="Y63" i="6"/>
  <c r="U63" i="6"/>
  <c r="Y62" i="6"/>
  <c r="U62" i="6"/>
  <c r="Y61" i="6"/>
  <c r="U61" i="6"/>
  <c r="Y60" i="6"/>
  <c r="U60" i="6"/>
  <c r="Y59" i="6"/>
  <c r="U59" i="6"/>
  <c r="Y58" i="6"/>
  <c r="U58" i="6"/>
  <c r="Y57" i="6"/>
  <c r="U57" i="6"/>
  <c r="Y56" i="6"/>
  <c r="U56" i="6"/>
  <c r="Y55" i="6"/>
  <c r="U55" i="6"/>
  <c r="Y54" i="6"/>
  <c r="U54" i="6"/>
  <c r="Y53" i="6"/>
  <c r="U53" i="6"/>
  <c r="Y52" i="6"/>
  <c r="U52" i="6"/>
  <c r="Y51" i="6"/>
  <c r="U51" i="6"/>
  <c r="Y50" i="6"/>
  <c r="U50" i="6"/>
  <c r="Y49" i="6"/>
  <c r="U49" i="6"/>
  <c r="Y48" i="6"/>
  <c r="U48" i="6"/>
  <c r="Y47" i="6"/>
  <c r="U47" i="6"/>
  <c r="Y46" i="6"/>
  <c r="U46" i="6"/>
  <c r="Y45" i="6"/>
  <c r="U45" i="6"/>
  <c r="Y44" i="6"/>
  <c r="U44" i="6"/>
  <c r="Y43" i="6"/>
  <c r="U43" i="6"/>
  <c r="Y42" i="6"/>
  <c r="U42" i="6"/>
  <c r="Y41" i="6"/>
  <c r="U41" i="6"/>
  <c r="Y40" i="6"/>
  <c r="U40" i="6"/>
  <c r="Y39" i="6"/>
  <c r="U39" i="6"/>
  <c r="Y38" i="6"/>
  <c r="U38" i="6"/>
  <c r="Y37" i="6"/>
  <c r="U37" i="6"/>
  <c r="Y36" i="6"/>
  <c r="U36" i="6"/>
  <c r="Y35" i="6"/>
  <c r="U35" i="6"/>
  <c r="Y34" i="6"/>
  <c r="U34" i="6"/>
  <c r="Y33" i="6"/>
  <c r="U33" i="6"/>
  <c r="Y32" i="6"/>
  <c r="U32" i="6"/>
  <c r="Y31" i="6"/>
  <c r="U31" i="6"/>
  <c r="Y30" i="6"/>
  <c r="U30" i="6"/>
  <c r="Y29" i="6"/>
  <c r="U29" i="6"/>
  <c r="Y28" i="6"/>
  <c r="U28" i="6"/>
  <c r="Y27" i="6"/>
  <c r="U27" i="6"/>
  <c r="Y26" i="6"/>
  <c r="U26" i="6"/>
  <c r="Y25" i="6"/>
  <c r="U25" i="6"/>
  <c r="Y24" i="6"/>
  <c r="U24" i="6"/>
  <c r="Y23" i="6"/>
  <c r="U23" i="6"/>
  <c r="Y22" i="6"/>
  <c r="U22" i="6"/>
  <c r="Y21" i="6"/>
  <c r="U21" i="6"/>
  <c r="Y20" i="6"/>
  <c r="U20" i="6"/>
  <c r="Y19" i="6"/>
  <c r="U19" i="6"/>
  <c r="Y18" i="6"/>
  <c r="U18" i="6"/>
  <c r="Y17" i="6"/>
  <c r="U17" i="6"/>
  <c r="Y16" i="6"/>
  <c r="U16" i="6"/>
  <c r="Y15" i="6"/>
  <c r="U15" i="6"/>
  <c r="Y14" i="6"/>
  <c r="U14" i="6"/>
  <c r="Z13" i="6"/>
  <c r="V13" i="6"/>
  <c r="Z12" i="6"/>
  <c r="V12" i="6"/>
  <c r="Z11" i="6"/>
  <c r="V11" i="6"/>
  <c r="Z10" i="6"/>
  <c r="V10" i="6"/>
  <c r="Z9" i="6"/>
  <c r="V9" i="6"/>
  <c r="Z8" i="6"/>
  <c r="V8" i="6"/>
  <c r="Z118" i="6"/>
  <c r="U117" i="6"/>
  <c r="Y116" i="6"/>
  <c r="U115" i="6"/>
  <c r="Y114" i="6"/>
  <c r="U113" i="6"/>
  <c r="Y112" i="6"/>
  <c r="U111" i="6"/>
  <c r="Y110" i="6"/>
  <c r="U109" i="6"/>
  <c r="Y108" i="6"/>
  <c r="U107" i="6"/>
  <c r="Y106" i="6"/>
  <c r="U105" i="6"/>
  <c r="Y104" i="6"/>
  <c r="U103" i="6"/>
  <c r="Y102" i="6"/>
  <c r="U101" i="6"/>
  <c r="Y100" i="6"/>
  <c r="U99" i="6"/>
  <c r="Y98" i="6"/>
  <c r="U97" i="6"/>
  <c r="Y96" i="6"/>
  <c r="U95" i="6"/>
  <c r="Y94" i="6"/>
  <c r="U93" i="6"/>
  <c r="Y92" i="6"/>
  <c r="U91" i="6"/>
  <c r="Y90" i="6"/>
  <c r="W89" i="6"/>
  <c r="W88" i="6"/>
  <c r="W87" i="6"/>
  <c r="W86" i="6"/>
  <c r="W85" i="6"/>
  <c r="W84" i="6"/>
  <c r="W83" i="6"/>
  <c r="W82" i="6"/>
  <c r="W81" i="6"/>
  <c r="W80" i="6"/>
  <c r="W79" i="6"/>
  <c r="W78" i="6"/>
  <c r="W77" i="6"/>
  <c r="W76" i="6"/>
  <c r="X75" i="6"/>
  <c r="X74" i="6"/>
  <c r="X73" i="6"/>
  <c r="X72" i="6"/>
  <c r="X71" i="6"/>
  <c r="X70" i="6"/>
  <c r="X69" i="6"/>
  <c r="X68" i="6"/>
  <c r="X67" i="6"/>
  <c r="X66" i="6"/>
  <c r="X65" i="6"/>
  <c r="X64" i="6"/>
  <c r="X63" i="6"/>
  <c r="X62" i="6"/>
  <c r="X61" i="6"/>
  <c r="X60" i="6"/>
  <c r="X59" i="6"/>
  <c r="X58" i="6"/>
  <c r="X57" i="6"/>
  <c r="X56" i="6"/>
  <c r="X55" i="6"/>
  <c r="X54" i="6"/>
  <c r="X53" i="6"/>
  <c r="X52" i="6"/>
  <c r="X51" i="6"/>
  <c r="X50" i="6"/>
  <c r="X49" i="6"/>
  <c r="X48" i="6"/>
  <c r="X47" i="6"/>
  <c r="X46" i="6"/>
  <c r="X45" i="6"/>
  <c r="X44" i="6"/>
  <c r="X43" i="6"/>
  <c r="X42" i="6"/>
  <c r="X41" i="6"/>
  <c r="X40" i="6"/>
  <c r="X39" i="6"/>
  <c r="X38" i="6"/>
  <c r="X37" i="6"/>
  <c r="X36" i="6"/>
  <c r="X35" i="6"/>
  <c r="X34" i="6"/>
  <c r="X33" i="6"/>
  <c r="X32" i="6"/>
  <c r="X31" i="6"/>
  <c r="X30" i="6"/>
  <c r="X29" i="6"/>
  <c r="X28" i="6"/>
  <c r="X27" i="6"/>
  <c r="X26" i="6"/>
  <c r="X25" i="6"/>
  <c r="X24" i="6"/>
  <c r="X23" i="6"/>
  <c r="X22" i="6"/>
  <c r="X21" i="6"/>
  <c r="X20" i="6"/>
  <c r="X19" i="6"/>
  <c r="X18" i="6"/>
  <c r="X17" i="6"/>
  <c r="X16" i="6"/>
  <c r="X15" i="6"/>
  <c r="X14" i="6"/>
  <c r="Y13" i="6"/>
  <c r="U13" i="6"/>
  <c r="Y12" i="6"/>
  <c r="U12" i="6"/>
  <c r="Y11" i="6"/>
  <c r="U11" i="6"/>
  <c r="Y10" i="6"/>
  <c r="U10" i="6"/>
  <c r="Y9" i="6"/>
  <c r="U9" i="6"/>
  <c r="Y8" i="6"/>
  <c r="U8" i="6"/>
  <c r="Z24" i="6"/>
  <c r="V21" i="6"/>
  <c r="Z19" i="6"/>
  <c r="Z18" i="6"/>
  <c r="V17" i="6"/>
  <c r="Z15" i="6"/>
  <c r="Z14" i="6"/>
  <c r="W13" i="6"/>
  <c r="W9" i="6"/>
  <c r="AB7" i="10"/>
  <c r="Y7" i="6"/>
  <c r="V7" i="6"/>
  <c r="X7" i="6"/>
  <c r="W7" i="6"/>
  <c r="Z7" i="6"/>
  <c r="U7" i="6"/>
  <c r="AJ781" i="6" l="1"/>
  <c r="AC781" i="6"/>
  <c r="AK783" i="6"/>
  <c r="AD783" i="6"/>
  <c r="AR783" i="6"/>
  <c r="AD782" i="6"/>
  <c r="AR782" i="6"/>
  <c r="AK782" i="6"/>
  <c r="AD924" i="6"/>
  <c r="AR924" i="6"/>
  <c r="AK924" i="6"/>
  <c r="AP784" i="6"/>
  <c r="AB784" i="6"/>
  <c r="AI784" i="6"/>
  <c r="AP783" i="6"/>
  <c r="AI783" i="6"/>
  <c r="AB783" i="6"/>
  <c r="AC838" i="6"/>
  <c r="AJ838" i="6"/>
  <c r="AG845" i="6"/>
  <c r="AN845" i="6"/>
  <c r="AK857" i="6"/>
  <c r="AD857" i="6"/>
  <c r="AR857" i="6"/>
  <c r="AG985" i="6"/>
  <c r="AN985" i="6"/>
  <c r="AF933" i="6"/>
  <c r="AM933" i="6"/>
  <c r="AJ853" i="6"/>
  <c r="AC853" i="6"/>
  <c r="AC783" i="6"/>
  <c r="AJ783" i="6"/>
  <c r="AF808" i="6"/>
  <c r="AM808" i="6"/>
  <c r="AL986" i="6"/>
  <c r="AE986" i="6"/>
  <c r="AF803" i="6"/>
  <c r="AM803" i="6"/>
  <c r="AJ819" i="6"/>
  <c r="AC819" i="6"/>
  <c r="AL814" i="6"/>
  <c r="AE814" i="6"/>
  <c r="AC810" i="6"/>
  <c r="AJ810" i="6"/>
  <c r="AD975" i="6"/>
  <c r="AR975" i="6"/>
  <c r="AK975" i="6"/>
  <c r="AC782" i="6"/>
  <c r="AJ782" i="6"/>
  <c r="AI786" i="6"/>
  <c r="AP786" i="6"/>
  <c r="AB786" i="6"/>
  <c r="AE798" i="6"/>
  <c r="AL798" i="6"/>
  <c r="AL840" i="6"/>
  <c r="AE840" i="6"/>
  <c r="AL945" i="6"/>
  <c r="AE945" i="6"/>
  <c r="AK1008" i="6"/>
  <c r="AR1008" i="6"/>
  <c r="AD1008" i="6"/>
  <c r="AG903" i="6"/>
  <c r="AN903" i="6"/>
  <c r="AE976" i="6"/>
  <c r="AL976" i="6"/>
  <c r="AJ824" i="6"/>
  <c r="AC824" i="6"/>
  <c r="AI778" i="6"/>
  <c r="AP778" i="6"/>
  <c r="AB778" i="6"/>
  <c r="AN831" i="6"/>
  <c r="AG831" i="6"/>
  <c r="AF812" i="6"/>
  <c r="AM812" i="6"/>
  <c r="AG981" i="6"/>
  <c r="AN981" i="6"/>
  <c r="AC785" i="6"/>
  <c r="AJ785" i="6"/>
  <c r="AB794" i="6"/>
  <c r="AP794" i="6"/>
  <c r="AI794" i="6"/>
  <c r="AL816" i="6"/>
  <c r="AE816" i="6"/>
  <c r="AF834" i="6"/>
  <c r="AM834" i="6"/>
  <c r="AM959" i="6"/>
  <c r="AF959" i="6"/>
  <c r="AE836" i="6"/>
  <c r="AL836" i="6"/>
  <c r="AP821" i="6"/>
  <c r="AB821" i="6"/>
  <c r="AI821" i="6"/>
  <c r="AI1009" i="6"/>
  <c r="AB1009" i="6"/>
  <c r="AP1009" i="6"/>
  <c r="AB780" i="6"/>
  <c r="AP780" i="6"/>
  <c r="AI780" i="6"/>
  <c r="AB810" i="6"/>
  <c r="AI810" i="6"/>
  <c r="AP810" i="6"/>
  <c r="AC778" i="6"/>
  <c r="AJ778" i="6"/>
  <c r="AE828" i="6"/>
  <c r="AL828" i="6"/>
  <c r="AE981" i="6"/>
  <c r="AL981" i="6"/>
  <c r="AM865" i="6"/>
  <c r="AF865" i="6"/>
  <c r="AB803" i="6"/>
  <c r="AI803" i="6"/>
  <c r="AP803" i="6"/>
  <c r="AM884" i="6"/>
  <c r="AF884" i="6"/>
  <c r="AE835" i="6"/>
  <c r="AL835" i="6"/>
  <c r="AC823" i="6"/>
  <c r="AJ823" i="6"/>
  <c r="AI791" i="6"/>
  <c r="AP791" i="6"/>
  <c r="AB791" i="6"/>
  <c r="AI826" i="6"/>
  <c r="AP826" i="6"/>
  <c r="AB826" i="6"/>
  <c r="AG849" i="6"/>
  <c r="AN849" i="6"/>
  <c r="AC909" i="6"/>
  <c r="AJ909" i="6"/>
  <c r="AM1016" i="6"/>
  <c r="AF1016" i="6"/>
  <c r="AR895" i="6"/>
  <c r="AD895" i="6"/>
  <c r="AK895" i="6"/>
  <c r="AD796" i="6"/>
  <c r="AK796" i="6"/>
  <c r="AR796" i="6"/>
  <c r="AC788" i="6"/>
  <c r="AJ788" i="6"/>
  <c r="AD827" i="6"/>
  <c r="AK827" i="6"/>
  <c r="AR827" i="6"/>
  <c r="AJ833" i="6"/>
  <c r="AC833" i="6"/>
  <c r="AG910" i="6"/>
  <c r="AN910" i="6"/>
  <c r="AE957" i="6"/>
  <c r="AL957" i="6"/>
  <c r="AG825" i="6"/>
  <c r="AN825" i="6"/>
  <c r="AI789" i="6"/>
  <c r="AP789" i="6"/>
  <c r="AB789" i="6"/>
  <c r="AD787" i="6"/>
  <c r="AR787" i="6"/>
  <c r="AK787" i="6"/>
  <c r="AD821" i="6"/>
  <c r="AK821" i="6"/>
  <c r="AR821" i="6"/>
  <c r="AC910" i="6"/>
  <c r="AJ910" i="6"/>
  <c r="AF797" i="6"/>
  <c r="AM797" i="6"/>
  <c r="AF819" i="6"/>
  <c r="AM819" i="6"/>
  <c r="AF850" i="6"/>
  <c r="AM850" i="6"/>
  <c r="AN947" i="6"/>
  <c r="AG947" i="6"/>
  <c r="AL960" i="6"/>
  <c r="AE960" i="6"/>
  <c r="AG842" i="6"/>
  <c r="AN842" i="6"/>
  <c r="AJ786" i="6"/>
  <c r="AC786" i="6"/>
  <c r="AP838" i="6"/>
  <c r="AB838" i="6"/>
  <c r="AI838" i="6"/>
  <c r="AC961" i="6"/>
  <c r="AJ961" i="6"/>
  <c r="AB779" i="6"/>
  <c r="AI779" i="6"/>
  <c r="AP779" i="6"/>
  <c r="AD797" i="6"/>
  <c r="AK797" i="6"/>
  <c r="AR797" i="6"/>
  <c r="AB817" i="6"/>
  <c r="AI817" i="6"/>
  <c r="AP817" i="6"/>
  <c r="AB833" i="6"/>
  <c r="AP833" i="6"/>
  <c r="AI833" i="6"/>
  <c r="AR932" i="6"/>
  <c r="AK932" i="6"/>
  <c r="AD932" i="6"/>
  <c r="AE1005" i="6"/>
  <c r="AL1005" i="6"/>
  <c r="AG811" i="6"/>
  <c r="AN811" i="6"/>
  <c r="AM890" i="6"/>
  <c r="AF890" i="6"/>
  <c r="AN964" i="6"/>
  <c r="AG964" i="6"/>
  <c r="AJ984" i="6"/>
  <c r="AC984" i="6"/>
  <c r="AL1009" i="6"/>
  <c r="AE1009" i="6"/>
  <c r="AM929" i="6"/>
  <c r="AF929" i="6"/>
  <c r="AJ852" i="6"/>
  <c r="AC852" i="6"/>
  <c r="AG914" i="6"/>
  <c r="AN914" i="6"/>
  <c r="AK954" i="6"/>
  <c r="AD954" i="6"/>
  <c r="AR954" i="6"/>
  <c r="AE983" i="6"/>
  <c r="AL983" i="6"/>
  <c r="AK833" i="6"/>
  <c r="AD833" i="6"/>
  <c r="AR833" i="6"/>
  <c r="AG834" i="6"/>
  <c r="AN834" i="6"/>
  <c r="AM901" i="6"/>
  <c r="AF901" i="6"/>
  <c r="AN793" i="6"/>
  <c r="AG793" i="6"/>
  <c r="AB818" i="6"/>
  <c r="AP818" i="6"/>
  <c r="AI818" i="6"/>
  <c r="AE965" i="6"/>
  <c r="AL965" i="6"/>
  <c r="AP857" i="6"/>
  <c r="AI857" i="6"/>
  <c r="AB857" i="6"/>
  <c r="AF987" i="6"/>
  <c r="AM987" i="6"/>
  <c r="AI796" i="6"/>
  <c r="AB796" i="6"/>
  <c r="AP796" i="6"/>
  <c r="AI820" i="6"/>
  <c r="AP820" i="6"/>
  <c r="AB820" i="6"/>
  <c r="AI842" i="6"/>
  <c r="AB842" i="6"/>
  <c r="AP842" i="6"/>
  <c r="AC857" i="6"/>
  <c r="AJ857" i="6"/>
  <c r="AF989" i="6"/>
  <c r="AM989" i="6"/>
  <c r="AL924" i="6"/>
  <c r="AE924" i="6"/>
  <c r="AM820" i="6"/>
  <c r="AF820" i="6"/>
  <c r="AI781" i="6"/>
  <c r="AP781" i="6"/>
  <c r="AB781" i="6"/>
  <c r="AP801" i="6"/>
  <c r="AB801" i="6"/>
  <c r="AI801" i="6"/>
  <c r="AR860" i="6"/>
  <c r="AK860" i="6"/>
  <c r="AD860" i="6"/>
  <c r="AD788" i="6"/>
  <c r="AK788" i="6"/>
  <c r="AR788" i="6"/>
  <c r="AR808" i="6"/>
  <c r="AD808" i="6"/>
  <c r="AK808" i="6"/>
  <c r="AC841" i="6"/>
  <c r="AJ841" i="6"/>
  <c r="AJ963" i="6"/>
  <c r="AC963" i="6"/>
  <c r="AM1013" i="6"/>
  <c r="AF1013" i="6"/>
  <c r="AL972" i="6"/>
  <c r="AE972" i="6"/>
  <c r="AR836" i="6"/>
  <c r="AD836" i="6"/>
  <c r="AK836" i="6"/>
  <c r="AJ814" i="6"/>
  <c r="AC814" i="6"/>
  <c r="AE822" i="6"/>
  <c r="AL822" i="6"/>
  <c r="AP834" i="6"/>
  <c r="AB834" i="6"/>
  <c r="AI834" i="6"/>
  <c r="AD940" i="6"/>
  <c r="AK940" i="6"/>
  <c r="AR940" i="6"/>
  <c r="AI989" i="6"/>
  <c r="AB989" i="6"/>
  <c r="AP989" i="6"/>
  <c r="AL927" i="6"/>
  <c r="AE927" i="6"/>
  <c r="AB816" i="6"/>
  <c r="AI816" i="6"/>
  <c r="AP816" i="6"/>
  <c r="AI825" i="6"/>
  <c r="AP825" i="6"/>
  <c r="AB825" i="6"/>
  <c r="AI840" i="6"/>
  <c r="AB840" i="6"/>
  <c r="AP840" i="6"/>
  <c r="AJ802" i="6"/>
  <c r="AC802" i="6"/>
  <c r="AB814" i="6"/>
  <c r="AI814" i="6"/>
  <c r="AP814" i="6"/>
  <c r="AC830" i="6"/>
  <c r="AJ830" i="6"/>
  <c r="AG829" i="6"/>
  <c r="AN829" i="6"/>
  <c r="AE980" i="6"/>
  <c r="AL980" i="6"/>
  <c r="AF801" i="6"/>
  <c r="AM801" i="6"/>
  <c r="AC954" i="6"/>
  <c r="AJ954" i="6"/>
  <c r="AD778" i="6"/>
  <c r="AR778" i="6"/>
  <c r="AK778" i="6"/>
  <c r="AN837" i="6"/>
  <c r="AG837" i="6"/>
  <c r="AD979" i="6"/>
  <c r="AK979" i="6"/>
  <c r="AR979" i="6"/>
  <c r="AR781" i="6"/>
  <c r="AK781" i="6"/>
  <c r="AD781" i="6"/>
  <c r="AG783" i="6"/>
  <c r="AN783" i="6"/>
  <c r="AP830" i="6"/>
  <c r="AI830" i="6"/>
  <c r="AB830" i="6"/>
  <c r="AL892" i="6"/>
  <c r="AE892" i="6"/>
  <c r="AN972" i="6"/>
  <c r="AG972" i="6"/>
  <c r="AM899" i="6"/>
  <c r="AF899" i="6"/>
  <c r="AG848" i="6"/>
  <c r="AN848" i="6"/>
  <c r="AR909" i="6"/>
  <c r="AD909" i="6"/>
  <c r="AK909" i="6"/>
  <c r="AG950" i="6"/>
  <c r="AN950" i="6"/>
  <c r="AC997" i="6"/>
  <c r="AJ997" i="6"/>
  <c r="AG873" i="6"/>
  <c r="AN873" i="6"/>
  <c r="AR917" i="6"/>
  <c r="AD917" i="6"/>
  <c r="AK917" i="6"/>
  <c r="AG857" i="6"/>
  <c r="AN857" i="6"/>
  <c r="AC904" i="6"/>
  <c r="AJ904" i="6"/>
  <c r="AE977" i="6"/>
  <c r="AL977" i="6"/>
  <c r="AE985" i="6"/>
  <c r="AL985" i="6"/>
  <c r="AC872" i="6"/>
  <c r="AJ872" i="6"/>
  <c r="AG877" i="6"/>
  <c r="AN877" i="6"/>
  <c r="AD900" i="6"/>
  <c r="AK900" i="6"/>
  <c r="AR900" i="6"/>
  <c r="AC967" i="6"/>
  <c r="AJ967" i="6"/>
  <c r="AM961" i="6"/>
  <c r="AF961" i="6"/>
  <c r="AE1007" i="6"/>
  <c r="AL1007" i="6"/>
  <c r="AG997" i="6"/>
  <c r="AN997" i="6"/>
  <c r="AL853" i="6"/>
  <c r="AE853" i="6"/>
  <c r="AG968" i="6"/>
  <c r="AN968" i="6"/>
  <c r="AI992" i="6"/>
  <c r="AP992" i="6"/>
  <c r="AB992" i="6"/>
  <c r="AK1007" i="6"/>
  <c r="AD1007" i="6"/>
  <c r="AR1007" i="6"/>
  <c r="AK839" i="6"/>
  <c r="AR839" i="6"/>
  <c r="AD839" i="6"/>
  <c r="AK925" i="6"/>
  <c r="AD925" i="6"/>
  <c r="AR925" i="6"/>
  <c r="AG908" i="6"/>
  <c r="AN908" i="6"/>
  <c r="AR944" i="6"/>
  <c r="AK944" i="6"/>
  <c r="AD944" i="6"/>
  <c r="AF953" i="6"/>
  <c r="AM953" i="6"/>
  <c r="AC971" i="6"/>
  <c r="AJ971" i="6"/>
  <c r="AJ865" i="6"/>
  <c r="AC865" i="6"/>
  <c r="AN960" i="6"/>
  <c r="AG960" i="6"/>
  <c r="AC991" i="6"/>
  <c r="AJ991" i="6"/>
  <c r="AC1000" i="6"/>
  <c r="AJ1000" i="6"/>
  <c r="AG781" i="6"/>
  <c r="AN781" i="6"/>
  <c r="AG882" i="6"/>
  <c r="AN882" i="6"/>
  <c r="AL932" i="6"/>
  <c r="AE932" i="6"/>
  <c r="AN792" i="6"/>
  <c r="AG792" i="6"/>
  <c r="AR982" i="6"/>
  <c r="AD982" i="6"/>
  <c r="AK982" i="6"/>
  <c r="AP994" i="6"/>
  <c r="AB994" i="6"/>
  <c r="AI994" i="6"/>
  <c r="AC1009" i="6"/>
  <c r="AJ1009" i="6"/>
  <c r="AC889" i="6"/>
  <c r="AJ889" i="6"/>
  <c r="AM903" i="6"/>
  <c r="AF903" i="6"/>
  <c r="AG942" i="6"/>
  <c r="AN942" i="6"/>
  <c r="AK809" i="6"/>
  <c r="AD809" i="6"/>
  <c r="AR809" i="6"/>
  <c r="AG881" i="6"/>
  <c r="AN881" i="6"/>
  <c r="AC891" i="6"/>
  <c r="AJ891" i="6"/>
  <c r="AJ899" i="6"/>
  <c r="AC899" i="6"/>
  <c r="AM937" i="6"/>
  <c r="AF937" i="6"/>
  <c r="AC952" i="6"/>
  <c r="AJ952" i="6"/>
  <c r="AG785" i="6"/>
  <c r="AN785" i="6"/>
  <c r="AB971" i="6"/>
  <c r="AP971" i="6"/>
  <c r="AI971" i="6"/>
  <c r="AJ1014" i="6"/>
  <c r="AC1014" i="6"/>
  <c r="AD879" i="6"/>
  <c r="AR879" i="6"/>
  <c r="AK879" i="6"/>
  <c r="AN976" i="6"/>
  <c r="AG976" i="6"/>
  <c r="AM928" i="6"/>
  <c r="AF928" i="6"/>
  <c r="AN988" i="6"/>
  <c r="AG988" i="6"/>
  <c r="AM787" i="6"/>
  <c r="AF787" i="6"/>
  <c r="AN807" i="6"/>
  <c r="AG807" i="6"/>
  <c r="AN1011" i="6"/>
  <c r="AG1011" i="6"/>
  <c r="AF916" i="6"/>
  <c r="AM916" i="6"/>
  <c r="AN962" i="6"/>
  <c r="AG962" i="6"/>
  <c r="AN991" i="6"/>
  <c r="AG991" i="6"/>
  <c r="AD1011" i="6"/>
  <c r="AK1011" i="6"/>
  <c r="AR1011" i="6"/>
  <c r="AE865" i="6"/>
  <c r="AL865" i="6"/>
  <c r="AM791" i="6"/>
  <c r="AF791" i="6"/>
  <c r="AL920" i="6"/>
  <c r="AE920" i="6"/>
  <c r="AM784" i="6"/>
  <c r="AF784" i="6"/>
  <c r="AF1001" i="6"/>
  <c r="AM1001" i="6"/>
  <c r="AL811" i="6"/>
  <c r="AE811" i="6"/>
  <c r="AL831" i="6"/>
  <c r="AE831" i="6"/>
  <c r="AM921" i="6"/>
  <c r="AF921" i="6"/>
  <c r="AD978" i="6"/>
  <c r="AK978" i="6"/>
  <c r="AR978" i="6"/>
  <c r="AM783" i="6"/>
  <c r="AF783" i="6"/>
  <c r="AL867" i="6"/>
  <c r="AE867" i="6"/>
  <c r="AJ938" i="6"/>
  <c r="AC938" i="6"/>
  <c r="AG1007" i="6"/>
  <c r="AN1007" i="6"/>
  <c r="AD977" i="6"/>
  <c r="AR977" i="6"/>
  <c r="AK977" i="6"/>
  <c r="AG810" i="6"/>
  <c r="AN810" i="6"/>
  <c r="AD884" i="6"/>
  <c r="AR884" i="6"/>
  <c r="AK884" i="6"/>
  <c r="AL899" i="6"/>
  <c r="AE899" i="6"/>
  <c r="AF915" i="6"/>
  <c r="AM915" i="6"/>
  <c r="AG1006" i="6"/>
  <c r="AN1006" i="6"/>
  <c r="AM818" i="6"/>
  <c r="AF818" i="6"/>
  <c r="AN841" i="6"/>
  <c r="AG841" i="6"/>
  <c r="AP957" i="6"/>
  <c r="AI957" i="6"/>
  <c r="AB957" i="6"/>
  <c r="AG913" i="6"/>
  <c r="AN913" i="6"/>
  <c r="AL994" i="6"/>
  <c r="AE994" i="6"/>
  <c r="AM922" i="6"/>
  <c r="AF922" i="6"/>
  <c r="AG992" i="6"/>
  <c r="AN992" i="6"/>
  <c r="AP885" i="6"/>
  <c r="AI885" i="6"/>
  <c r="AB885" i="6"/>
  <c r="AI411" i="6"/>
  <c r="AB411" i="6"/>
  <c r="AP411" i="6"/>
  <c r="AJ992" i="6"/>
  <c r="AC992" i="6"/>
  <c r="AP951" i="6"/>
  <c r="AI951" i="6"/>
  <c r="AB951" i="6"/>
  <c r="AJ916" i="6"/>
  <c r="AC916" i="6"/>
  <c r="AB884" i="6"/>
  <c r="AP884" i="6"/>
  <c r="AI884" i="6"/>
  <c r="AR852" i="6"/>
  <c r="AD852" i="6"/>
  <c r="AK852" i="6"/>
  <c r="AG802" i="6"/>
  <c r="AN802" i="6"/>
  <c r="AF406" i="6"/>
  <c r="AM406" i="6"/>
  <c r="AM427" i="6"/>
  <c r="AF427" i="6"/>
  <c r="AC979" i="6"/>
  <c r="AJ979" i="6"/>
  <c r="AK811" i="6"/>
  <c r="AR811" i="6"/>
  <c r="AD811" i="6"/>
  <c r="AF1006" i="6"/>
  <c r="AM1006" i="6"/>
  <c r="AN963" i="6"/>
  <c r="AG963" i="6"/>
  <c r="AF919" i="6"/>
  <c r="AM919" i="6"/>
  <c r="AD887" i="6"/>
  <c r="AK887" i="6"/>
  <c r="AR887" i="6"/>
  <c r="AF860" i="6"/>
  <c r="AM860" i="6"/>
  <c r="AB811" i="6"/>
  <c r="AP811" i="6"/>
  <c r="AI811" i="6"/>
  <c r="AE405" i="6"/>
  <c r="AL405" i="6"/>
  <c r="AJ422" i="6"/>
  <c r="AC422" i="6"/>
  <c r="AM1008" i="6"/>
  <c r="AF1008" i="6"/>
  <c r="AG395" i="6"/>
  <c r="AN395" i="6"/>
  <c r="AM1005" i="6"/>
  <c r="AF1005" i="6"/>
  <c r="AK962" i="6"/>
  <c r="AR962" i="6"/>
  <c r="AD962" i="6"/>
  <c r="AR921" i="6"/>
  <c r="AK921" i="6"/>
  <c r="AD921" i="6"/>
  <c r="AP889" i="6"/>
  <c r="AI889" i="6"/>
  <c r="AB889" i="6"/>
  <c r="AC860" i="6"/>
  <c r="AJ860" i="6"/>
  <c r="AG805" i="6"/>
  <c r="AN805" i="6"/>
  <c r="AM401" i="6"/>
  <c r="AF401" i="6"/>
  <c r="AG422" i="6"/>
  <c r="AN422" i="6"/>
  <c r="AM480" i="6"/>
  <c r="AF480" i="6"/>
  <c r="AN907" i="6"/>
  <c r="AG907" i="6"/>
  <c r="AE510" i="6"/>
  <c r="AL510" i="6"/>
  <c r="AF977" i="6"/>
  <c r="AM977" i="6"/>
  <c r="AM939" i="6"/>
  <c r="AF939" i="6"/>
  <c r="AG906" i="6"/>
  <c r="AN906" i="6"/>
  <c r="AL870" i="6"/>
  <c r="AE870" i="6"/>
  <c r="AD819" i="6"/>
  <c r="AR819" i="6"/>
  <c r="AK819" i="6"/>
  <c r="AP392" i="6"/>
  <c r="AB392" i="6"/>
  <c r="AI392" i="6"/>
  <c r="AF414" i="6"/>
  <c r="AM414" i="6"/>
  <c r="AL441" i="6"/>
  <c r="AE441" i="6"/>
  <c r="AF997" i="6"/>
  <c r="AM997" i="6"/>
  <c r="AE817" i="6"/>
  <c r="AL817" i="6"/>
  <c r="AJ977" i="6"/>
  <c r="AC977" i="6"/>
  <c r="AL939" i="6"/>
  <c r="AE939" i="6"/>
  <c r="AL903" i="6"/>
  <c r="AE903" i="6"/>
  <c r="AI863" i="6"/>
  <c r="AP863" i="6"/>
  <c r="AB863" i="6"/>
  <c r="AF814" i="6"/>
  <c r="AM814" i="6"/>
  <c r="AI395" i="6"/>
  <c r="AB395" i="6"/>
  <c r="AP395" i="6"/>
  <c r="AN412" i="6"/>
  <c r="AG412" i="6"/>
  <c r="AB434" i="6"/>
  <c r="AI434" i="6"/>
  <c r="AP434" i="6"/>
  <c r="AD1016" i="6"/>
  <c r="AR1016" i="6"/>
  <c r="AK1016" i="6"/>
  <c r="AI970" i="6"/>
  <c r="AB970" i="6"/>
  <c r="AP970" i="6"/>
  <c r="AB933" i="6"/>
  <c r="AP933" i="6"/>
  <c r="AI933" i="6"/>
  <c r="AN893" i="6"/>
  <c r="AG893" i="6"/>
  <c r="AL859" i="6"/>
  <c r="AE859" i="6"/>
  <c r="AB813" i="6"/>
  <c r="AP813" i="6"/>
  <c r="AI813" i="6"/>
  <c r="AF396" i="6"/>
  <c r="AM396" i="6"/>
  <c r="AF410" i="6"/>
  <c r="AM410" i="6"/>
  <c r="AJ438" i="6"/>
  <c r="AC438" i="6"/>
  <c r="AR993" i="6"/>
  <c r="AK993" i="6"/>
  <c r="AD993" i="6"/>
  <c r="AM940" i="6"/>
  <c r="AF940" i="6"/>
  <c r="AM893" i="6"/>
  <c r="AF893" i="6"/>
  <c r="AI859" i="6"/>
  <c r="AB859" i="6"/>
  <c r="AP859" i="6"/>
  <c r="AG812" i="6"/>
  <c r="AN812" i="6"/>
  <c r="AL395" i="6"/>
  <c r="AE395" i="6"/>
  <c r="AR421" i="6"/>
  <c r="AD421" i="6"/>
  <c r="AK421" i="6"/>
  <c r="AE499" i="6"/>
  <c r="AL499" i="6"/>
  <c r="AN393" i="6"/>
  <c r="AG393" i="6"/>
  <c r="AD401" i="6"/>
  <c r="AR401" i="6"/>
  <c r="AK401" i="6"/>
  <c r="AF412" i="6"/>
  <c r="AM412" i="6"/>
  <c r="AI421" i="6"/>
  <c r="AB421" i="6"/>
  <c r="AP421" i="6"/>
  <c r="AJ432" i="6"/>
  <c r="AC432" i="6"/>
  <c r="AR441" i="6"/>
  <c r="AK441" i="6"/>
  <c r="AD441" i="6"/>
  <c r="AE450" i="6"/>
  <c r="AL450" i="6"/>
  <c r="AD462" i="6"/>
  <c r="AK462" i="6"/>
  <c r="AR462" i="6"/>
  <c r="AI472" i="6"/>
  <c r="AB472" i="6"/>
  <c r="AP472" i="6"/>
  <c r="AJ487" i="6"/>
  <c r="AC487" i="6"/>
  <c r="AE507" i="6"/>
  <c r="AL507" i="6"/>
  <c r="AI431" i="6"/>
  <c r="AB431" i="6"/>
  <c r="AP431" i="6"/>
  <c r="AM441" i="6"/>
  <c r="AF441" i="6"/>
  <c r="AG450" i="6"/>
  <c r="AN450" i="6"/>
  <c r="AJ460" i="6"/>
  <c r="AC460" i="6"/>
  <c r="AR475" i="6"/>
  <c r="AD475" i="6"/>
  <c r="AK475" i="6"/>
  <c r="AG499" i="6"/>
  <c r="AN499" i="6"/>
  <c r="AL780" i="6"/>
  <c r="AE780" i="6"/>
  <c r="AC403" i="6"/>
  <c r="AJ403" i="6"/>
  <c r="AG414" i="6"/>
  <c r="AN414" i="6"/>
  <c r="AK422" i="6"/>
  <c r="AR422" i="6"/>
  <c r="AD422" i="6"/>
  <c r="AL433" i="6"/>
  <c r="AE433" i="6"/>
  <c r="AF445" i="6"/>
  <c r="AM445" i="6"/>
  <c r="AM455" i="6"/>
  <c r="AF455" i="6"/>
  <c r="AC465" i="6"/>
  <c r="AJ465" i="6"/>
  <c r="AC486" i="6"/>
  <c r="AJ486" i="6"/>
  <c r="AE513" i="6"/>
  <c r="AL513" i="6"/>
  <c r="AN408" i="6"/>
  <c r="AG408" i="6"/>
  <c r="AL418" i="6"/>
  <c r="AE418" i="6"/>
  <c r="AC429" i="6"/>
  <c r="AJ429" i="6"/>
  <c r="AC439" i="6"/>
  <c r="AJ439" i="6"/>
  <c r="AD451" i="6"/>
  <c r="AK451" i="6"/>
  <c r="AR451" i="6"/>
  <c r="AL460" i="6"/>
  <c r="AE460" i="6"/>
  <c r="AG475" i="6"/>
  <c r="AN475" i="6"/>
  <c r="AR500" i="6"/>
  <c r="AK500" i="6"/>
  <c r="AD500" i="6"/>
  <c r="AG523" i="6"/>
  <c r="AN523" i="6"/>
  <c r="AM789" i="6"/>
  <c r="AF789" i="6"/>
  <c r="AB398" i="6"/>
  <c r="AP398" i="6"/>
  <c r="AI398" i="6"/>
  <c r="AL410" i="6"/>
  <c r="AE410" i="6"/>
  <c r="AF422" i="6"/>
  <c r="AM422" i="6"/>
  <c r="AF434" i="6"/>
  <c r="AM434" i="6"/>
  <c r="AF448" i="6"/>
  <c r="AM448" i="6"/>
  <c r="AM460" i="6"/>
  <c r="AF460" i="6"/>
  <c r="AE478" i="6"/>
  <c r="AL478" i="6"/>
  <c r="AJ495" i="6"/>
  <c r="AC495" i="6"/>
  <c r="AB543" i="6"/>
  <c r="AP543" i="6"/>
  <c r="AI543" i="6"/>
  <c r="AM451" i="6"/>
  <c r="AF451" i="6"/>
  <c r="AI462" i="6"/>
  <c r="AB462" i="6"/>
  <c r="AP462" i="6"/>
  <c r="AM478" i="6"/>
  <c r="AF478" i="6"/>
  <c r="AN490" i="6"/>
  <c r="AG490" i="6"/>
  <c r="AB520" i="6"/>
  <c r="AP520" i="6"/>
  <c r="AI520" i="6"/>
  <c r="AR424" i="6"/>
  <c r="AK424" i="6"/>
  <c r="AD424" i="6"/>
  <c r="AP432" i="6"/>
  <c r="AI432" i="6"/>
  <c r="AB432" i="6"/>
  <c r="AJ442" i="6"/>
  <c r="AC442" i="6"/>
  <c r="AC452" i="6"/>
  <c r="AJ452" i="6"/>
  <c r="AE464" i="6"/>
  <c r="AL464" i="6"/>
  <c r="AI476" i="6"/>
  <c r="AB476" i="6"/>
  <c r="AP476" i="6"/>
  <c r="AE488" i="6"/>
  <c r="AL488" i="6"/>
  <c r="AM512" i="6"/>
  <c r="AF512" i="6"/>
  <c r="AG468" i="6"/>
  <c r="AN468" i="6"/>
  <c r="AP477" i="6"/>
  <c r="AB477" i="6"/>
  <c r="AI477" i="6"/>
  <c r="AF487" i="6"/>
  <c r="AM487" i="6"/>
  <c r="AJ496" i="6"/>
  <c r="AC496" i="6"/>
  <c r="AM505" i="6"/>
  <c r="AF505" i="6"/>
  <c r="AF514" i="6"/>
  <c r="AM514" i="6"/>
  <c r="AG528" i="6"/>
  <c r="AN528" i="6"/>
  <c r="AN544" i="6"/>
  <c r="AG544" i="6"/>
  <c r="AJ562" i="6"/>
  <c r="AC562" i="6"/>
  <c r="AJ607" i="6"/>
  <c r="AC607" i="6"/>
  <c r="AE474" i="6"/>
  <c r="AL474" i="6"/>
  <c r="AC485" i="6"/>
  <c r="AJ485" i="6"/>
  <c r="AR496" i="6"/>
  <c r="AK496" i="6"/>
  <c r="AD496" i="6"/>
  <c r="AE506" i="6"/>
  <c r="AL506" i="6"/>
  <c r="AL516" i="6"/>
  <c r="AE516" i="6"/>
  <c r="AR530" i="6"/>
  <c r="AK530" i="6"/>
  <c r="AD530" i="6"/>
  <c r="AI545" i="6"/>
  <c r="AB545" i="6"/>
  <c r="AP545" i="6"/>
  <c r="AF562" i="6"/>
  <c r="AM562" i="6"/>
  <c r="AE618" i="6"/>
  <c r="AL618" i="6"/>
  <c r="AB502" i="6"/>
  <c r="AP502" i="6"/>
  <c r="AI502" i="6"/>
  <c r="AC517" i="6"/>
  <c r="AJ517" i="6"/>
  <c r="AE532" i="6"/>
  <c r="AL532" i="6"/>
  <c r="AE548" i="6"/>
  <c r="AL548" i="6"/>
  <c r="AL570" i="6"/>
  <c r="AE570" i="6"/>
  <c r="AB529" i="6"/>
  <c r="AP529" i="6"/>
  <c r="AI529" i="6"/>
  <c r="AR545" i="6"/>
  <c r="AK545" i="6"/>
  <c r="AD545" i="6"/>
  <c r="AI561" i="6"/>
  <c r="AB561" i="6"/>
  <c r="AP561" i="6"/>
  <c r="AF582" i="6"/>
  <c r="AM582" i="6"/>
  <c r="AJ468" i="6"/>
  <c r="AC468" i="6"/>
  <c r="AF477" i="6"/>
  <c r="AM477" i="6"/>
  <c r="AR486" i="6"/>
  <c r="AK486" i="6"/>
  <c r="AD486" i="6"/>
  <c r="AP495" i="6"/>
  <c r="AB495" i="6"/>
  <c r="AI495" i="6"/>
  <c r="AG504" i="6"/>
  <c r="AN504" i="6"/>
  <c r="AP513" i="6"/>
  <c r="AI513" i="6"/>
  <c r="AB513" i="6"/>
  <c r="AE526" i="6"/>
  <c r="AL526" i="6"/>
  <c r="AF542" i="6"/>
  <c r="AM542" i="6"/>
  <c r="AM563" i="6"/>
  <c r="AF563" i="6"/>
  <c r="AR584" i="6"/>
  <c r="AK584" i="6"/>
  <c r="AD584" i="6"/>
  <c r="AM529" i="6"/>
  <c r="AF529" i="6"/>
  <c r="AD547" i="6"/>
  <c r="AK547" i="6"/>
  <c r="AR547" i="6"/>
  <c r="AB568" i="6"/>
  <c r="AP568" i="6"/>
  <c r="AI568" i="6"/>
  <c r="AJ600" i="6"/>
  <c r="AC600" i="6"/>
  <c r="AR503" i="6"/>
  <c r="AD503" i="6"/>
  <c r="AK503" i="6"/>
  <c r="AR515" i="6"/>
  <c r="AK515" i="6"/>
  <c r="AD515" i="6"/>
  <c r="AJ528" i="6"/>
  <c r="AC528" i="6"/>
  <c r="AC544" i="6"/>
  <c r="AJ544" i="6"/>
  <c r="AM559" i="6"/>
  <c r="AF559" i="6"/>
  <c r="AB611" i="6"/>
  <c r="AP611" i="6"/>
  <c r="AI611" i="6"/>
  <c r="AF523" i="6"/>
  <c r="AM523" i="6"/>
  <c r="AN536" i="6"/>
  <c r="AG536" i="6"/>
  <c r="AE546" i="6"/>
  <c r="AL546" i="6"/>
  <c r="AG557" i="6"/>
  <c r="AN557" i="6"/>
  <c r="AJ565" i="6"/>
  <c r="AC565" i="6"/>
  <c r="AG576" i="6"/>
  <c r="AN576" i="6"/>
  <c r="AN587" i="6"/>
  <c r="AG587" i="6"/>
  <c r="AB607" i="6"/>
  <c r="AI607" i="6"/>
  <c r="AP607" i="6"/>
  <c r="AI628" i="6"/>
  <c r="AB628" i="6"/>
  <c r="AP628" i="6"/>
  <c r="AD660" i="6"/>
  <c r="AR660" i="6"/>
  <c r="AK660" i="6"/>
  <c r="AJ537" i="6"/>
  <c r="AC537" i="6"/>
  <c r="AE549" i="6"/>
  <c r="AL549" i="6"/>
  <c r="AG561" i="6"/>
  <c r="AN561" i="6"/>
  <c r="AD569" i="6"/>
  <c r="AK569" i="6"/>
  <c r="AR569" i="6"/>
  <c r="AF580" i="6"/>
  <c r="AM580" i="6"/>
  <c r="AD593" i="6"/>
  <c r="AR593" i="6"/>
  <c r="AK593" i="6"/>
  <c r="AP605" i="6"/>
  <c r="AB605" i="6"/>
  <c r="AI605" i="6"/>
  <c r="AM618" i="6"/>
  <c r="AF618" i="6"/>
  <c r="AP638" i="6"/>
  <c r="AB638" i="6"/>
  <c r="AI638" i="6"/>
  <c r="AN568" i="6"/>
  <c r="AG568" i="6"/>
  <c r="AF578" i="6"/>
  <c r="AM578" i="6"/>
  <c r="AI587" i="6"/>
  <c r="AB587" i="6"/>
  <c r="AP587" i="6"/>
  <c r="AF600" i="6"/>
  <c r="AM600" i="6"/>
  <c r="AR613" i="6"/>
  <c r="AD613" i="6"/>
  <c r="AK613" i="6"/>
  <c r="AL633" i="6"/>
  <c r="AE633" i="6"/>
  <c r="AC522" i="6"/>
  <c r="AJ522" i="6"/>
  <c r="AC532" i="6"/>
  <c r="AJ532" i="6"/>
  <c r="AP540" i="6"/>
  <c r="AI540" i="6"/>
  <c r="AB540" i="6"/>
  <c r="AE552" i="6"/>
  <c r="AL552" i="6"/>
  <c r="AF564" i="6"/>
  <c r="AM564" i="6"/>
  <c r="AD573" i="6"/>
  <c r="AR573" i="6"/>
  <c r="AK573" i="6"/>
  <c r="AG584" i="6"/>
  <c r="AN584" i="6"/>
  <c r="AF593" i="6"/>
  <c r="AM593" i="6"/>
  <c r="AM606" i="6"/>
  <c r="AF606" i="6"/>
  <c r="AG626" i="6"/>
  <c r="AN626" i="6"/>
  <c r="AC595" i="6"/>
  <c r="AJ595" i="6"/>
  <c r="AM609" i="6"/>
  <c r="AF609" i="6"/>
  <c r="AP630" i="6"/>
  <c r="AB630" i="6"/>
  <c r="AI630" i="6"/>
  <c r="AF590" i="6"/>
  <c r="AM590" i="6"/>
  <c r="AL612" i="6"/>
  <c r="AE612" i="6"/>
  <c r="AI640" i="6"/>
  <c r="AB640" i="6"/>
  <c r="AP640" i="6"/>
  <c r="AI565" i="6"/>
  <c r="AB565" i="6"/>
  <c r="AP565" i="6"/>
  <c r="AF576" i="6"/>
  <c r="AM576" i="6"/>
  <c r="AL586" i="6"/>
  <c r="AE586" i="6"/>
  <c r="AC601" i="6"/>
  <c r="AJ601" i="6"/>
  <c r="AR631" i="6"/>
  <c r="AD631" i="6"/>
  <c r="AK631" i="6"/>
  <c r="AM674" i="6"/>
  <c r="AF674" i="6"/>
  <c r="AF604" i="6"/>
  <c r="AM604" i="6"/>
  <c r="AE614" i="6"/>
  <c r="AL614" i="6"/>
  <c r="AF632" i="6"/>
  <c r="AM632" i="6"/>
  <c r="AN649" i="6"/>
  <c r="AG649" i="6"/>
  <c r="AF680" i="6"/>
  <c r="AM680" i="6"/>
  <c r="AJ596" i="6"/>
  <c r="AC596" i="6"/>
  <c r="AF608" i="6"/>
  <c r="AM608" i="6"/>
  <c r="AJ616" i="6"/>
  <c r="AC616" i="6"/>
  <c r="AP639" i="6"/>
  <c r="AI639" i="6"/>
  <c r="AB639" i="6"/>
  <c r="AD659" i="6"/>
  <c r="AR659" i="6"/>
  <c r="AK659" i="6"/>
  <c r="AG693" i="6"/>
  <c r="AN693" i="6"/>
  <c r="AE656" i="6"/>
  <c r="AL656" i="6"/>
  <c r="AD685" i="6"/>
  <c r="AR685" i="6"/>
  <c r="AK685" i="6"/>
  <c r="AD710" i="6"/>
  <c r="AR710" i="6"/>
  <c r="AK710" i="6"/>
  <c r="AE600" i="6"/>
  <c r="AL600" i="6"/>
  <c r="AG611" i="6"/>
  <c r="AN611" i="6"/>
  <c r="AL620" i="6"/>
  <c r="AE620" i="6"/>
  <c r="AC633" i="6"/>
  <c r="AJ633" i="6"/>
  <c r="AD647" i="6"/>
  <c r="AR647" i="6"/>
  <c r="AK647" i="6"/>
  <c r="AP673" i="6"/>
  <c r="AB673" i="6"/>
  <c r="AI673" i="6"/>
  <c r="AD767" i="6"/>
  <c r="AR767" i="6"/>
  <c r="AK767" i="6"/>
  <c r="AF644" i="6"/>
  <c r="AM644" i="6"/>
  <c r="AC667" i="6"/>
  <c r="AJ667" i="6"/>
  <c r="AM626" i="6"/>
  <c r="AF626" i="6"/>
  <c r="AG635" i="6"/>
  <c r="AN635" i="6"/>
  <c r="AG644" i="6"/>
  <c r="AN644" i="6"/>
  <c r="AF654" i="6"/>
  <c r="AM654" i="6"/>
  <c r="AB670" i="6"/>
  <c r="AP670" i="6"/>
  <c r="AI670" i="6"/>
  <c r="AL691" i="6"/>
  <c r="AE691" i="6"/>
  <c r="AL625" i="6"/>
  <c r="AE625" i="6"/>
  <c r="AG639" i="6"/>
  <c r="AN639" i="6"/>
  <c r="AD650" i="6"/>
  <c r="AR650" i="6"/>
  <c r="AK650" i="6"/>
  <c r="AR667" i="6"/>
  <c r="AD667" i="6"/>
  <c r="AK667" i="6"/>
  <c r="AR683" i="6"/>
  <c r="AD683" i="6"/>
  <c r="AK683" i="6"/>
  <c r="AG667" i="6"/>
  <c r="AN667" i="6"/>
  <c r="AP690" i="6"/>
  <c r="AB690" i="6"/>
  <c r="AI690" i="6"/>
  <c r="AN625" i="6"/>
  <c r="AG625" i="6"/>
  <c r="AJ638" i="6"/>
  <c r="AC638" i="6"/>
  <c r="AB649" i="6"/>
  <c r="AP649" i="6"/>
  <c r="AI649" i="6"/>
  <c r="AF664" i="6"/>
  <c r="AM664" i="6"/>
  <c r="AJ680" i="6"/>
  <c r="AC680" i="6"/>
  <c r="AJ719" i="6"/>
  <c r="AC719" i="6"/>
  <c r="AK676" i="6"/>
  <c r="AD676" i="6"/>
  <c r="AR676" i="6"/>
  <c r="AN712" i="6"/>
  <c r="AG712" i="6"/>
  <c r="AE660" i="6"/>
  <c r="AL660" i="6"/>
  <c r="AC670" i="6"/>
  <c r="AJ670" i="6"/>
  <c r="AR690" i="6"/>
  <c r="AK690" i="6"/>
  <c r="AD690" i="6"/>
  <c r="AL709" i="6"/>
  <c r="AE709" i="6"/>
  <c r="AB657" i="6"/>
  <c r="AP657" i="6"/>
  <c r="AI657" i="6"/>
  <c r="AD670" i="6"/>
  <c r="AK670" i="6"/>
  <c r="AR670" i="6"/>
  <c r="AP682" i="6"/>
  <c r="AI682" i="6"/>
  <c r="AB682" i="6"/>
  <c r="AG697" i="6"/>
  <c r="AN697" i="6"/>
  <c r="AG716" i="6"/>
  <c r="AN716" i="6"/>
  <c r="AE706" i="6"/>
  <c r="AL706" i="6"/>
  <c r="AJ728" i="6"/>
  <c r="AC728" i="6"/>
  <c r="AE657" i="6"/>
  <c r="AL657" i="6"/>
  <c r="AL671" i="6"/>
  <c r="AE671" i="6"/>
  <c r="AE680" i="6"/>
  <c r="AL680" i="6"/>
  <c r="AR695" i="6"/>
  <c r="AK695" i="6"/>
  <c r="AD695" i="6"/>
  <c r="AL712" i="6"/>
  <c r="AE712" i="6"/>
  <c r="AR694" i="6"/>
  <c r="AK694" i="6"/>
  <c r="AD694" i="6"/>
  <c r="AI720" i="6"/>
  <c r="AB720" i="6"/>
  <c r="AP720" i="6"/>
  <c r="AR714" i="6"/>
  <c r="AD714" i="6"/>
  <c r="AK714" i="6"/>
  <c r="AE723" i="6"/>
  <c r="AL723" i="6"/>
  <c r="AD684" i="6"/>
  <c r="AR684" i="6"/>
  <c r="AK684" i="6"/>
  <c r="AF692" i="6"/>
  <c r="AM692" i="6"/>
  <c r="AE700" i="6"/>
  <c r="AL700" i="6"/>
  <c r="AC711" i="6"/>
  <c r="AJ711" i="6"/>
  <c r="AE725" i="6"/>
  <c r="AL725" i="6"/>
  <c r="AM763" i="6"/>
  <c r="AF763" i="6"/>
  <c r="AD730" i="6"/>
  <c r="AK730" i="6"/>
  <c r="AR730" i="6"/>
  <c r="AJ761" i="6"/>
  <c r="AC761" i="6"/>
  <c r="AM684" i="6"/>
  <c r="AF684" i="6"/>
  <c r="AF697" i="6"/>
  <c r="AM697" i="6"/>
  <c r="AP706" i="6"/>
  <c r="AI706" i="6"/>
  <c r="AB706" i="6"/>
  <c r="AR716" i="6"/>
  <c r="AD716" i="6"/>
  <c r="AK716" i="6"/>
  <c r="AM730" i="6"/>
  <c r="AF730" i="6"/>
  <c r="AE682" i="6"/>
  <c r="AL682" i="6"/>
  <c r="AJ695" i="6"/>
  <c r="AC695" i="6"/>
  <c r="AD706" i="6"/>
  <c r="AR706" i="6"/>
  <c r="AK706" i="6"/>
  <c r="AF716" i="6"/>
  <c r="AM716" i="6"/>
  <c r="AF735" i="6"/>
  <c r="AM735" i="6"/>
  <c r="AB742" i="6"/>
  <c r="AP742" i="6"/>
  <c r="AI742" i="6"/>
  <c r="AJ753" i="6"/>
  <c r="AC753" i="6"/>
  <c r="AN762" i="6"/>
  <c r="AG762" i="6"/>
  <c r="AB773" i="6"/>
  <c r="AP773" i="6"/>
  <c r="AI773" i="6"/>
  <c r="AR732" i="6"/>
  <c r="AK732" i="6"/>
  <c r="AD732" i="6"/>
  <c r="AC740" i="6"/>
  <c r="AJ740" i="6"/>
  <c r="AE753" i="6"/>
  <c r="AL753" i="6"/>
  <c r="AC764" i="6"/>
  <c r="AJ764" i="6"/>
  <c r="AB774" i="6"/>
  <c r="AI774" i="6"/>
  <c r="AP774" i="6"/>
  <c r="AL732" i="6"/>
  <c r="AE732" i="6"/>
  <c r="AD743" i="6"/>
  <c r="AR743" i="6"/>
  <c r="AK743" i="6"/>
  <c r="AB752" i="6"/>
  <c r="AI752" i="6"/>
  <c r="AP752" i="6"/>
  <c r="AB762" i="6"/>
  <c r="AI762" i="6"/>
  <c r="AP762" i="6"/>
  <c r="AC774" i="6"/>
  <c r="AJ774" i="6"/>
  <c r="AI741" i="6"/>
  <c r="AB741" i="6"/>
  <c r="AP741" i="6"/>
  <c r="AG750" i="6"/>
  <c r="AN750" i="6"/>
  <c r="AM759" i="6"/>
  <c r="AF759" i="6"/>
  <c r="AE770" i="6"/>
  <c r="AL770" i="6"/>
  <c r="AN727" i="6"/>
  <c r="AG727" i="6"/>
  <c r="AL735" i="6"/>
  <c r="AE735" i="6"/>
  <c r="AK746" i="6"/>
  <c r="AR746" i="6"/>
  <c r="AD746" i="6"/>
  <c r="AL757" i="6"/>
  <c r="AE757" i="6"/>
  <c r="AJ768" i="6"/>
  <c r="AC768" i="6"/>
  <c r="AN740" i="6"/>
  <c r="AG740" i="6"/>
  <c r="AN751" i="6"/>
  <c r="AG751" i="6"/>
  <c r="AC763" i="6"/>
  <c r="AJ763" i="6"/>
  <c r="AM774" i="6"/>
  <c r="AF774" i="6"/>
  <c r="AD731" i="6"/>
  <c r="AK731" i="6"/>
  <c r="AR731" i="6"/>
  <c r="AJ744" i="6"/>
  <c r="AC744" i="6"/>
  <c r="AE755" i="6"/>
  <c r="AL755" i="6"/>
  <c r="AC766" i="6"/>
  <c r="AJ766" i="6"/>
  <c r="AD792" i="6"/>
  <c r="AK792" i="6"/>
  <c r="AR792" i="6"/>
  <c r="AD847" i="6"/>
  <c r="AK847" i="6"/>
  <c r="AR847" i="6"/>
  <c r="AC900" i="6"/>
  <c r="AJ900" i="6"/>
  <c r="AC923" i="6"/>
  <c r="AJ923" i="6"/>
  <c r="AG801" i="6"/>
  <c r="AN801" i="6"/>
  <c r="AI824" i="6"/>
  <c r="AP824" i="6"/>
  <c r="AB824" i="6"/>
  <c r="AC837" i="6"/>
  <c r="AJ837" i="6"/>
  <c r="AG846" i="6"/>
  <c r="AN846" i="6"/>
  <c r="AD984" i="6"/>
  <c r="AR984" i="6"/>
  <c r="AK984" i="6"/>
  <c r="AL878" i="6"/>
  <c r="AE878" i="6"/>
  <c r="AJ821" i="6"/>
  <c r="AC821" i="6"/>
  <c r="AC780" i="6"/>
  <c r="AJ780" i="6"/>
  <c r="AN800" i="6"/>
  <c r="AG800" i="6"/>
  <c r="AD967" i="6"/>
  <c r="AR967" i="6"/>
  <c r="AK967" i="6"/>
  <c r="AK799" i="6"/>
  <c r="AR799" i="6"/>
  <c r="AD799" i="6"/>
  <c r="AG839" i="6"/>
  <c r="AN839" i="6"/>
  <c r="AC834" i="6"/>
  <c r="AJ834" i="6"/>
  <c r="AF945" i="6"/>
  <c r="AM945" i="6"/>
  <c r="AC1001" i="6"/>
  <c r="AJ1001" i="6"/>
  <c r="AR784" i="6"/>
  <c r="AD784" i="6"/>
  <c r="AK784" i="6"/>
  <c r="AN840" i="6"/>
  <c r="AG840" i="6"/>
  <c r="AC812" i="6"/>
  <c r="AJ812" i="6"/>
  <c r="AB819" i="6"/>
  <c r="AP819" i="6"/>
  <c r="K819" i="6" s="1"/>
  <c r="AI819" i="6"/>
  <c r="AP828" i="6"/>
  <c r="AI828" i="6"/>
  <c r="AB828" i="6"/>
  <c r="AP954" i="6"/>
  <c r="AB954" i="6"/>
  <c r="AI954" i="6"/>
  <c r="AE993" i="6"/>
  <c r="AL993" i="6"/>
  <c r="AF918" i="6"/>
  <c r="AM918" i="6"/>
  <c r="AM778" i="6"/>
  <c r="AF778" i="6"/>
  <c r="AC820" i="6"/>
  <c r="AJ820" i="6"/>
  <c r="AC835" i="6"/>
  <c r="AJ835" i="6"/>
  <c r="AP806" i="6"/>
  <c r="AB806" i="6"/>
  <c r="AI806" i="6"/>
  <c r="AI800" i="6"/>
  <c r="AB800" i="6"/>
  <c r="AP800" i="6"/>
  <c r="AD822" i="6"/>
  <c r="AK822" i="6"/>
  <c r="AR822" i="6"/>
  <c r="AC850" i="6"/>
  <c r="AJ850" i="6"/>
  <c r="AL995" i="6"/>
  <c r="AE995" i="6"/>
  <c r="AL930" i="6"/>
  <c r="AE930" i="6"/>
  <c r="AJ989" i="6"/>
  <c r="AC989" i="6"/>
  <c r="AM832" i="6"/>
  <c r="AF832" i="6"/>
  <c r="AL834" i="6"/>
  <c r="AE834" i="6"/>
  <c r="AI996" i="6"/>
  <c r="AB996" i="6"/>
  <c r="AP996" i="6"/>
  <c r="AC789" i="6"/>
  <c r="AJ789" i="6"/>
  <c r="AJ815" i="6"/>
  <c r="AC815" i="6"/>
  <c r="AJ822" i="6"/>
  <c r="AC822" i="6"/>
  <c r="AF892" i="6"/>
  <c r="AM892" i="6"/>
  <c r="AF949" i="6"/>
  <c r="AM949" i="6"/>
  <c r="AK901" i="6"/>
  <c r="AD901" i="6"/>
  <c r="AR901" i="6"/>
  <c r="AC856" i="6"/>
  <c r="AJ856" i="6"/>
  <c r="AL900" i="6"/>
  <c r="AE900" i="6"/>
  <c r="AR957" i="6"/>
  <c r="AK957" i="6"/>
  <c r="AD957" i="6"/>
  <c r="AE1004" i="6"/>
  <c r="AL1004" i="6"/>
  <c r="AG779" i="6"/>
  <c r="AN779" i="6"/>
  <c r="AG977" i="6"/>
  <c r="AN977" i="6"/>
  <c r="AN853" i="6"/>
  <c r="AG853" i="6"/>
  <c r="AB892" i="6"/>
  <c r="AI892" i="6"/>
  <c r="AP892" i="6"/>
  <c r="AJ953" i="6"/>
  <c r="AC953" i="6"/>
  <c r="AK1000" i="6"/>
  <c r="AD1000" i="6"/>
  <c r="AR1000" i="6"/>
  <c r="AF896" i="6"/>
  <c r="AM896" i="6"/>
  <c r="AL964" i="6"/>
  <c r="AE964" i="6"/>
  <c r="AJ913" i="6"/>
  <c r="AC913" i="6"/>
  <c r="AE978" i="6"/>
  <c r="AL978" i="6"/>
  <c r="AL982" i="6"/>
  <c r="AE982" i="6"/>
  <c r="AL845" i="6"/>
  <c r="AE845" i="6"/>
  <c r="AF980" i="6"/>
  <c r="AM980" i="6"/>
  <c r="AC854" i="6"/>
  <c r="AJ854" i="6"/>
  <c r="AJ945" i="6"/>
  <c r="AC945" i="6"/>
  <c r="AB998" i="6"/>
  <c r="AI998" i="6"/>
  <c r="AP998" i="6"/>
  <c r="AC1016" i="6"/>
  <c r="AJ1016" i="6"/>
  <c r="AK916" i="6"/>
  <c r="AD916" i="6"/>
  <c r="AR916" i="6"/>
  <c r="AB835" i="6"/>
  <c r="AI835" i="6"/>
  <c r="AP835" i="6"/>
  <c r="AN890" i="6"/>
  <c r="AG890" i="6"/>
  <c r="AR949" i="6"/>
  <c r="AD949" i="6"/>
  <c r="AK949" i="6"/>
  <c r="AE961" i="6"/>
  <c r="AL961" i="6"/>
  <c r="AB1015" i="6"/>
  <c r="AI1015" i="6"/>
  <c r="AP1015" i="6"/>
  <c r="AC896" i="6"/>
  <c r="AJ896" i="6"/>
  <c r="AJ976" i="6"/>
  <c r="AC976" i="6"/>
  <c r="AF973" i="6"/>
  <c r="AM973" i="6"/>
  <c r="AJ1002" i="6"/>
  <c r="AC1002" i="6"/>
  <c r="AK813" i="6"/>
  <c r="AR813" i="6"/>
  <c r="AD813" i="6"/>
  <c r="AC845" i="6"/>
  <c r="AJ845" i="6"/>
  <c r="AL940" i="6"/>
  <c r="AE940" i="6"/>
  <c r="AG843" i="6"/>
  <c r="AN843" i="6"/>
  <c r="AP985" i="6"/>
  <c r="AI985" i="6"/>
  <c r="AB985" i="6"/>
  <c r="AR998" i="6"/>
  <c r="AK998" i="6"/>
  <c r="AD998" i="6"/>
  <c r="AI1016" i="6"/>
  <c r="AP1016" i="6"/>
  <c r="AB1016" i="6"/>
  <c r="AL813" i="6"/>
  <c r="AE813" i="6"/>
  <c r="AD863" i="6"/>
  <c r="AK863" i="6"/>
  <c r="AR863" i="6"/>
  <c r="AJ990" i="6"/>
  <c r="AC990" i="6"/>
  <c r="AG924" i="6"/>
  <c r="AN924" i="6"/>
  <c r="AC935" i="6"/>
  <c r="AJ935" i="6"/>
  <c r="AE858" i="6"/>
  <c r="AL858" i="6"/>
  <c r="AL918" i="6"/>
  <c r="AE918" i="6"/>
  <c r="AL962" i="6"/>
  <c r="AE962" i="6"/>
  <c r="AM811" i="6"/>
  <c r="AF811" i="6"/>
  <c r="AM883" i="6"/>
  <c r="AF883" i="6"/>
  <c r="AR985" i="6"/>
  <c r="AD985" i="6"/>
  <c r="AK985" i="6"/>
  <c r="AL1001" i="6"/>
  <c r="AE1001" i="6"/>
  <c r="AC863" i="6"/>
  <c r="AJ863" i="6"/>
  <c r="AL922" i="6"/>
  <c r="AE922" i="6"/>
  <c r="AE936" i="6"/>
  <c r="AL936" i="6"/>
  <c r="AE818" i="6"/>
  <c r="AL818" i="6"/>
  <c r="AM885" i="6"/>
  <c r="AF885" i="6"/>
  <c r="AG889" i="6"/>
  <c r="AN889" i="6"/>
  <c r="AJ922" i="6"/>
  <c r="AC922" i="6"/>
  <c r="AD929" i="6"/>
  <c r="AR929" i="6"/>
  <c r="AK929" i="6"/>
  <c r="AG990" i="6"/>
  <c r="AN990" i="6"/>
  <c r="AC956" i="6"/>
  <c r="AJ956" i="6"/>
  <c r="AF870" i="6"/>
  <c r="AM870" i="6"/>
  <c r="AK923" i="6"/>
  <c r="AR923" i="6"/>
  <c r="AD923" i="6"/>
  <c r="AI979" i="6"/>
  <c r="AB979" i="6"/>
  <c r="AP979" i="6"/>
  <c r="AC943" i="6"/>
  <c r="AJ943" i="6"/>
  <c r="AL875" i="6"/>
  <c r="AE875" i="6"/>
  <c r="AG788" i="6"/>
  <c r="AN788" i="6"/>
  <c r="AF854" i="6"/>
  <c r="AM854" i="6"/>
  <c r="AC917" i="6"/>
  <c r="AJ917" i="6"/>
  <c r="AM1010" i="6"/>
  <c r="AF1010" i="6"/>
  <c r="AC940" i="6"/>
  <c r="AJ940" i="6"/>
  <c r="AM849" i="6"/>
  <c r="AF849" i="6"/>
  <c r="AF956" i="6"/>
  <c r="AM956" i="6"/>
  <c r="AG1005" i="6"/>
  <c r="AN1005" i="6"/>
  <c r="AL795" i="6"/>
  <c r="AE795" i="6"/>
  <c r="AN826" i="6"/>
  <c r="AG826" i="6"/>
  <c r="AL889" i="6"/>
  <c r="AE889" i="6"/>
  <c r="AP949" i="6"/>
  <c r="AI949" i="6"/>
  <c r="AB949" i="6"/>
  <c r="AC944" i="6"/>
  <c r="AJ944" i="6"/>
  <c r="AK999" i="6"/>
  <c r="AR999" i="6"/>
  <c r="AD999" i="6"/>
  <c r="AE838" i="6"/>
  <c r="AL838" i="6"/>
  <c r="AD903" i="6"/>
  <c r="AK903" i="6"/>
  <c r="AR903" i="6"/>
  <c r="AC934" i="6"/>
  <c r="AJ934" i="6"/>
  <c r="AE871" i="6"/>
  <c r="AL871" i="6"/>
  <c r="AC998" i="6"/>
  <c r="AJ998" i="6"/>
  <c r="AC936" i="6"/>
  <c r="AJ936" i="6"/>
  <c r="AL883" i="6"/>
  <c r="AE883" i="6"/>
  <c r="AG975" i="6"/>
  <c r="AN975" i="6"/>
  <c r="AN876" i="6"/>
  <c r="AG876" i="6"/>
  <c r="AE426" i="6"/>
  <c r="AL426" i="6"/>
  <c r="AC988" i="6"/>
  <c r="AJ988" i="6"/>
  <c r="AP947" i="6"/>
  <c r="AI947" i="6"/>
  <c r="AB947" i="6"/>
  <c r="AG911" i="6"/>
  <c r="AN911" i="6"/>
  <c r="AM879" i="6"/>
  <c r="AF879" i="6"/>
  <c r="AB847" i="6"/>
  <c r="AI847" i="6"/>
  <c r="AP847" i="6"/>
  <c r="AJ794" i="6"/>
  <c r="AC794" i="6"/>
  <c r="AJ407" i="6"/>
  <c r="AC407" i="6"/>
  <c r="AP428" i="6"/>
  <c r="AB428" i="6"/>
  <c r="AI428" i="6"/>
  <c r="AC958" i="6"/>
  <c r="AJ958" i="6"/>
  <c r="AF780" i="6"/>
  <c r="AM780" i="6"/>
  <c r="AM1000" i="6"/>
  <c r="AF1000" i="6"/>
  <c r="AB960" i="6"/>
  <c r="AP960" i="6"/>
  <c r="AI960" i="6"/>
  <c r="AL915" i="6"/>
  <c r="AE915" i="6"/>
  <c r="AI883" i="6"/>
  <c r="AB883" i="6"/>
  <c r="AP883" i="6"/>
  <c r="AR856" i="6"/>
  <c r="AK856" i="6"/>
  <c r="AD856" i="6"/>
  <c r="AI802" i="6"/>
  <c r="AP802" i="6"/>
  <c r="AB802" i="6"/>
  <c r="AD407" i="6"/>
  <c r="AK407" i="6"/>
  <c r="AR407" i="6"/>
  <c r="AD423" i="6"/>
  <c r="AK423" i="6"/>
  <c r="AR423" i="6"/>
  <c r="AG969" i="6"/>
  <c r="AN969" i="6"/>
  <c r="AI401" i="6"/>
  <c r="AP401" i="6"/>
  <c r="AB401" i="6"/>
  <c r="AG999" i="6"/>
  <c r="AN999" i="6"/>
  <c r="AN959" i="6"/>
  <c r="AG959" i="6"/>
  <c r="AK919" i="6"/>
  <c r="AR919" i="6"/>
  <c r="AD919" i="6"/>
  <c r="AC887" i="6"/>
  <c r="AJ887" i="6"/>
  <c r="AL855" i="6"/>
  <c r="AE855" i="6"/>
  <c r="AE799" i="6"/>
  <c r="AL799" i="6"/>
  <c r="AI403" i="6"/>
  <c r="AB403" i="6"/>
  <c r="AP403" i="6"/>
  <c r="AL423" i="6"/>
  <c r="AE423" i="6"/>
  <c r="AM496" i="6"/>
  <c r="AF496" i="6"/>
  <c r="AB891" i="6"/>
  <c r="AI891" i="6"/>
  <c r="AP891" i="6"/>
  <c r="AE1012" i="6"/>
  <c r="AL1012" i="6"/>
  <c r="AG971" i="6"/>
  <c r="AN971" i="6"/>
  <c r="AB934" i="6"/>
  <c r="AP934" i="6"/>
  <c r="AI934" i="6"/>
  <c r="AP901" i="6"/>
  <c r="AI901" i="6"/>
  <c r="AB901" i="6"/>
  <c r="AB868" i="6"/>
  <c r="AP868" i="6"/>
  <c r="AI868" i="6"/>
  <c r="AE815" i="6"/>
  <c r="AL815" i="6"/>
  <c r="AM393" i="6"/>
  <c r="AF393" i="6"/>
  <c r="AI417" i="6"/>
  <c r="AP417" i="6"/>
  <c r="AB417" i="6"/>
  <c r="AR449" i="6"/>
  <c r="AK449" i="6"/>
  <c r="AD449" i="6"/>
  <c r="AF988" i="6"/>
  <c r="AM988" i="6"/>
  <c r="AL806" i="6"/>
  <c r="AE806" i="6"/>
  <c r="AL970" i="6"/>
  <c r="AE970" i="6"/>
  <c r="AL937" i="6"/>
  <c r="AE937" i="6"/>
  <c r="AC894" i="6"/>
  <c r="AJ894" i="6"/>
  <c r="AC855" i="6"/>
  <c r="AJ855" i="6"/>
  <c r="AB809" i="6"/>
  <c r="AI809" i="6"/>
  <c r="AP809" i="6"/>
  <c r="K809" i="6" s="1"/>
  <c r="AL396" i="6"/>
  <c r="AE396" i="6"/>
  <c r="AR413" i="6"/>
  <c r="AK413" i="6"/>
  <c r="AD413" i="6"/>
  <c r="AD435" i="6"/>
  <c r="AR435" i="6"/>
  <c r="AK435" i="6"/>
  <c r="AF1009" i="6"/>
  <c r="AM1009" i="6"/>
  <c r="AB966" i="6"/>
  <c r="AI966" i="6"/>
  <c r="AP966" i="6"/>
  <c r="AB929" i="6"/>
  <c r="AI929" i="6"/>
  <c r="AP929" i="6"/>
  <c r="K929" i="6" s="1"/>
  <c r="AM891" i="6"/>
  <c r="AF891" i="6"/>
  <c r="AR854" i="6"/>
  <c r="AK854" i="6"/>
  <c r="AD854" i="6"/>
  <c r="AE808" i="6"/>
  <c r="AL808" i="6"/>
  <c r="AR398" i="6"/>
  <c r="AK398" i="6"/>
  <c r="AD398" i="6"/>
  <c r="AE413" i="6"/>
  <c r="AL413" i="6"/>
  <c r="AL439" i="6"/>
  <c r="AE439" i="6"/>
  <c r="AC985" i="6"/>
  <c r="AJ985" i="6"/>
  <c r="AC939" i="6"/>
  <c r="AJ939" i="6"/>
  <c r="AD891" i="6"/>
  <c r="AK891" i="6"/>
  <c r="AR891" i="6"/>
  <c r="AG852" i="6"/>
  <c r="AN852" i="6"/>
  <c r="AG806" i="6"/>
  <c r="AN806" i="6"/>
  <c r="AF398" i="6"/>
  <c r="AM398" i="6"/>
  <c r="AM425" i="6"/>
  <c r="AF425" i="6"/>
  <c r="AC516" i="6"/>
  <c r="AJ516" i="6"/>
  <c r="AE394" i="6"/>
  <c r="AL394" i="6"/>
  <c r="AB402" i="6"/>
  <c r="AI402" i="6"/>
  <c r="AP402" i="6"/>
  <c r="AM413" i="6"/>
  <c r="AF413" i="6"/>
  <c r="AC423" i="6"/>
  <c r="AJ423" i="6"/>
  <c r="AI433" i="6"/>
  <c r="AP433" i="6"/>
  <c r="AB433" i="6"/>
  <c r="AK442" i="6"/>
  <c r="AR442" i="6"/>
  <c r="AD442" i="6"/>
  <c r="AD452" i="6"/>
  <c r="AK452" i="6"/>
  <c r="AR452" i="6"/>
  <c r="AP463" i="6"/>
  <c r="AB463" i="6"/>
  <c r="AI463" i="6"/>
  <c r="AK473" i="6"/>
  <c r="AD473" i="6"/>
  <c r="AR473" i="6"/>
  <c r="AM488" i="6"/>
  <c r="AF488" i="6"/>
  <c r="AC510" i="6"/>
  <c r="AJ510" i="6"/>
  <c r="AE432" i="6"/>
  <c r="AL432" i="6"/>
  <c r="AF442" i="6"/>
  <c r="AM442" i="6"/>
  <c r="AB451" i="6"/>
  <c r="AI451" i="6"/>
  <c r="AP451" i="6"/>
  <c r="K451" i="6" s="1"/>
  <c r="AM462" i="6"/>
  <c r="AF462" i="6"/>
  <c r="AM476" i="6"/>
  <c r="AF476" i="6"/>
  <c r="AE502" i="6"/>
  <c r="AL502" i="6"/>
  <c r="AK392" i="6"/>
  <c r="AD392" i="6"/>
  <c r="AR392" i="6"/>
  <c r="AP404" i="6"/>
  <c r="AI404" i="6"/>
  <c r="AB404" i="6"/>
  <c r="AN415" i="6"/>
  <c r="AG415" i="6"/>
  <c r="AM423" i="6"/>
  <c r="AF423" i="6"/>
  <c r="AK434" i="6"/>
  <c r="AR434" i="6"/>
  <c r="AD434" i="6"/>
  <c r="AF446" i="6"/>
  <c r="AM446" i="6"/>
  <c r="AP456" i="6"/>
  <c r="AB456" i="6"/>
  <c r="AI456" i="6"/>
  <c r="AG467" i="6"/>
  <c r="AN467" i="6"/>
  <c r="AB490" i="6"/>
  <c r="AP490" i="6"/>
  <c r="AI490" i="6"/>
  <c r="AD517" i="6"/>
  <c r="AK517" i="6"/>
  <c r="AR517" i="6"/>
  <c r="AG409" i="6"/>
  <c r="AN409" i="6"/>
  <c r="AF419" i="6"/>
  <c r="AM419" i="6"/>
  <c r="AB430" i="6"/>
  <c r="AP430" i="6"/>
  <c r="AI430" i="6"/>
  <c r="AN440" i="6"/>
  <c r="AG440" i="6"/>
  <c r="AC453" i="6"/>
  <c r="AJ453" i="6"/>
  <c r="AI461" i="6"/>
  <c r="AB461" i="6"/>
  <c r="AP461" i="6"/>
  <c r="AC478" i="6"/>
  <c r="AJ478" i="6"/>
  <c r="AJ503" i="6"/>
  <c r="AC503" i="6"/>
  <c r="AB524" i="6"/>
  <c r="AP524" i="6"/>
  <c r="AI524" i="6"/>
  <c r="AE783" i="6"/>
  <c r="AL783" i="6"/>
  <c r="AN399" i="6"/>
  <c r="AG399" i="6"/>
  <c r="AL411" i="6"/>
  <c r="AE411" i="6"/>
  <c r="AP424" i="6"/>
  <c r="AB424" i="6"/>
  <c r="AI424" i="6"/>
  <c r="AJ436" i="6"/>
  <c r="AC436" i="6"/>
  <c r="AB450" i="6"/>
  <c r="AI450" i="6"/>
  <c r="AP450" i="6"/>
  <c r="AC461" i="6"/>
  <c r="AJ461" i="6"/>
  <c r="AC482" i="6"/>
  <c r="AJ482" i="6"/>
  <c r="AL497" i="6"/>
  <c r="AE497" i="6"/>
  <c r="AI553" i="6"/>
  <c r="AB553" i="6"/>
  <c r="AP553" i="6"/>
  <c r="AP452" i="6"/>
  <c r="AB452" i="6"/>
  <c r="AI452" i="6"/>
  <c r="AR464" i="6"/>
  <c r="AK464" i="6"/>
  <c r="AD464" i="6"/>
  <c r="AC481" i="6"/>
  <c r="AJ481" i="6"/>
  <c r="AR492" i="6"/>
  <c r="AK492" i="6"/>
  <c r="AD492" i="6"/>
  <c r="AG524" i="6"/>
  <c r="AN524" i="6"/>
  <c r="AC425" i="6"/>
  <c r="AJ425" i="6"/>
  <c r="AI435" i="6"/>
  <c r="AB435" i="6"/>
  <c r="AP435" i="6"/>
  <c r="K435" i="6" s="1"/>
  <c r="AL443" i="6"/>
  <c r="AE443" i="6"/>
  <c r="AM453" i="6"/>
  <c r="AF453" i="6"/>
  <c r="AN465" i="6"/>
  <c r="AG465" i="6"/>
  <c r="AL477" i="6"/>
  <c r="AE477" i="6"/>
  <c r="AL489" i="6"/>
  <c r="AE489" i="6"/>
  <c r="AE515" i="6"/>
  <c r="AL515" i="6"/>
  <c r="AP469" i="6"/>
  <c r="AB469" i="6"/>
  <c r="AI469" i="6"/>
  <c r="AF479" i="6"/>
  <c r="AM479" i="6"/>
  <c r="AJ488" i="6"/>
  <c r="AC488" i="6"/>
  <c r="AM497" i="6"/>
  <c r="AF497" i="6"/>
  <c r="AR506" i="6"/>
  <c r="AK506" i="6"/>
  <c r="AD506" i="6"/>
  <c r="AF515" i="6"/>
  <c r="AM515" i="6"/>
  <c r="AP530" i="6"/>
  <c r="AI530" i="6"/>
  <c r="AB530" i="6"/>
  <c r="AR546" i="6"/>
  <c r="AK546" i="6"/>
  <c r="AD546" i="6"/>
  <c r="AN564" i="6"/>
  <c r="AG564" i="6"/>
  <c r="AE617" i="6"/>
  <c r="AL617" i="6"/>
  <c r="AJ475" i="6"/>
  <c r="AC475" i="6"/>
  <c r="AG487" i="6"/>
  <c r="AN487" i="6"/>
  <c r="AG497" i="6"/>
  <c r="AN497" i="6"/>
  <c r="AJ507" i="6"/>
  <c r="AC507" i="6"/>
  <c r="AP517" i="6"/>
  <c r="AB517" i="6"/>
  <c r="AI517" i="6"/>
  <c r="AD532" i="6"/>
  <c r="AR532" i="6"/>
  <c r="AK532" i="6"/>
  <c r="AF546" i="6"/>
  <c r="AM546" i="6"/>
  <c r="AR565" i="6"/>
  <c r="AK565" i="6"/>
  <c r="AD565" i="6"/>
  <c r="AJ628" i="6"/>
  <c r="AC628" i="6"/>
  <c r="AE504" i="6"/>
  <c r="AL504" i="6"/>
  <c r="AC518" i="6"/>
  <c r="AJ518" i="6"/>
  <c r="AG534" i="6"/>
  <c r="AN534" i="6"/>
  <c r="AK550" i="6"/>
  <c r="AD550" i="6"/>
  <c r="AR550" i="6"/>
  <c r="AC574" i="6"/>
  <c r="AJ574" i="6"/>
  <c r="AF530" i="6"/>
  <c r="AM530" i="6"/>
  <c r="AN548" i="6"/>
  <c r="AG548" i="6"/>
  <c r="AD563" i="6"/>
  <c r="AR563" i="6"/>
  <c r="AK563" i="6"/>
  <c r="AI583" i="6"/>
  <c r="AB583" i="6"/>
  <c r="AP583" i="6"/>
  <c r="AF469" i="6"/>
  <c r="AM469" i="6"/>
  <c r="AR478" i="6"/>
  <c r="AD478" i="6"/>
  <c r="AK478" i="6"/>
  <c r="AP487" i="6"/>
  <c r="AI487" i="6"/>
  <c r="AB487" i="6"/>
  <c r="AG496" i="6"/>
  <c r="AN496" i="6"/>
  <c r="AP505" i="6"/>
  <c r="AB505" i="6"/>
  <c r="AI505" i="6"/>
  <c r="AB514" i="6"/>
  <c r="AP514" i="6"/>
  <c r="AI514" i="6"/>
  <c r="AD529" i="6"/>
  <c r="AR529" i="6"/>
  <c r="K529" i="6" s="1"/>
  <c r="AK529" i="6"/>
  <c r="AF545" i="6"/>
  <c r="AM545" i="6"/>
  <c r="AD567" i="6"/>
  <c r="AK567" i="6"/>
  <c r="AR567" i="6"/>
  <c r="AN586" i="6"/>
  <c r="AG586" i="6"/>
  <c r="AK531" i="6"/>
  <c r="AR531" i="6"/>
  <c r="AD531" i="6"/>
  <c r="AI549" i="6"/>
  <c r="AB549" i="6"/>
  <c r="AP549" i="6"/>
  <c r="AN571" i="6"/>
  <c r="AG571" i="6"/>
  <c r="AB658" i="6"/>
  <c r="AP658" i="6"/>
  <c r="AI658" i="6"/>
  <c r="AK505" i="6"/>
  <c r="AD505" i="6"/>
  <c r="AR505" i="6"/>
  <c r="AB516" i="6"/>
  <c r="AP516" i="6"/>
  <c r="AI516" i="6"/>
  <c r="AN529" i="6"/>
  <c r="AG529" i="6"/>
  <c r="AB546" i="6"/>
  <c r="AI546" i="6"/>
  <c r="AP546" i="6"/>
  <c r="AC564" i="6"/>
  <c r="AJ564" i="6"/>
  <c r="AC621" i="6"/>
  <c r="AJ621" i="6"/>
  <c r="AK524" i="6"/>
  <c r="AD524" i="6"/>
  <c r="AR524" i="6"/>
  <c r="AN539" i="6"/>
  <c r="AG539" i="6"/>
  <c r="AC547" i="6"/>
  <c r="AJ547" i="6"/>
  <c r="AG558" i="6"/>
  <c r="AN558" i="6"/>
  <c r="AC566" i="6"/>
  <c r="AJ566" i="6"/>
  <c r="AE577" i="6"/>
  <c r="AL577" i="6"/>
  <c r="AE591" i="6"/>
  <c r="AL591" i="6"/>
  <c r="AN608" i="6"/>
  <c r="AG608" i="6"/>
  <c r="AF631" i="6"/>
  <c r="AM631" i="6"/>
  <c r="AJ672" i="6"/>
  <c r="AC672" i="6"/>
  <c r="AJ538" i="6"/>
  <c r="AC538" i="6"/>
  <c r="AL550" i="6"/>
  <c r="AE550" i="6"/>
  <c r="AG562" i="6"/>
  <c r="AN562" i="6"/>
  <c r="AP570" i="6"/>
  <c r="AB570" i="6"/>
  <c r="AI570" i="6"/>
  <c r="AD581" i="6"/>
  <c r="AR581" i="6"/>
  <c r="AK581" i="6"/>
  <c r="AD594" i="6"/>
  <c r="AR594" i="6"/>
  <c r="AK594" i="6"/>
  <c r="AJ606" i="6"/>
  <c r="AC606" i="6"/>
  <c r="AG619" i="6"/>
  <c r="AN619" i="6"/>
  <c r="AL644" i="6"/>
  <c r="AE644" i="6"/>
  <c r="AE569" i="6"/>
  <c r="AL569" i="6"/>
  <c r="AN579" i="6"/>
  <c r="AG579" i="6"/>
  <c r="AR588" i="6"/>
  <c r="AK588" i="6"/>
  <c r="AD588" i="6"/>
  <c r="AD602" i="6"/>
  <c r="AR602" i="6"/>
  <c r="AK602" i="6"/>
  <c r="AR614" i="6"/>
  <c r="AD614" i="6"/>
  <c r="AK614" i="6"/>
  <c r="AL638" i="6"/>
  <c r="AE638" i="6"/>
  <c r="AI523" i="6"/>
  <c r="AB523" i="6"/>
  <c r="AP523" i="6"/>
  <c r="AE533" i="6"/>
  <c r="AL533" i="6"/>
  <c r="AJ541" i="6"/>
  <c r="AC541" i="6"/>
  <c r="AE553" i="6"/>
  <c r="AL553" i="6"/>
  <c r="AG565" i="6"/>
  <c r="AN565" i="6"/>
  <c r="AP574" i="6"/>
  <c r="AB574" i="6"/>
  <c r="AI574" i="6"/>
  <c r="AD585" i="6"/>
  <c r="AK585" i="6"/>
  <c r="AR585" i="6"/>
  <c r="AF594" i="6"/>
  <c r="AM594" i="6"/>
  <c r="AE609" i="6"/>
  <c r="AL609" i="6"/>
  <c r="AJ639" i="6"/>
  <c r="AC639" i="6"/>
  <c r="AD597" i="6"/>
  <c r="AR597" i="6"/>
  <c r="AK597" i="6"/>
  <c r="AE610" i="6"/>
  <c r="AL610" i="6"/>
  <c r="AD639" i="6"/>
  <c r="AR639" i="6"/>
  <c r="AK639" i="6"/>
  <c r="AG592" i="6"/>
  <c r="AN592" i="6"/>
  <c r="AB619" i="6"/>
  <c r="AI619" i="6"/>
  <c r="AP619" i="6"/>
  <c r="AC649" i="6"/>
  <c r="AJ649" i="6"/>
  <c r="AP566" i="6"/>
  <c r="AI566" i="6"/>
  <c r="AB566" i="6"/>
  <c r="AD577" i="6"/>
  <c r="AK577" i="6"/>
  <c r="AR577" i="6"/>
  <c r="AF587" i="6"/>
  <c r="AM587" i="6"/>
  <c r="AR608" i="6"/>
  <c r="AK608" i="6"/>
  <c r="AD608" i="6"/>
  <c r="AF634" i="6"/>
  <c r="AM634" i="6"/>
  <c r="AJ589" i="6"/>
  <c r="AC589" i="6"/>
  <c r="AR605" i="6"/>
  <c r="AD605" i="6"/>
  <c r="AK605" i="6"/>
  <c r="AB615" i="6"/>
  <c r="AP615" i="6"/>
  <c r="AI615" i="6"/>
  <c r="AR635" i="6"/>
  <c r="AK635" i="6"/>
  <c r="AD635" i="6"/>
  <c r="AD651" i="6"/>
  <c r="AR651" i="6"/>
  <c r="AK651" i="6"/>
  <c r="AP681" i="6"/>
  <c r="AI681" i="6"/>
  <c r="AB681" i="6"/>
  <c r="AB597" i="6"/>
  <c r="AP597" i="6"/>
  <c r="AI597" i="6"/>
  <c r="AR609" i="6"/>
  <c r="AK609" i="6"/>
  <c r="AD609" i="6"/>
  <c r="AR618" i="6"/>
  <c r="AD618" i="6"/>
  <c r="AK618" i="6"/>
  <c r="AL640" i="6"/>
  <c r="AE640" i="6"/>
  <c r="AC663" i="6"/>
  <c r="AJ663" i="6"/>
  <c r="AP694" i="6"/>
  <c r="K694" i="6" s="1"/>
  <c r="AB694" i="6"/>
  <c r="AI694" i="6"/>
  <c r="AC660" i="6"/>
  <c r="AJ660" i="6"/>
  <c r="AN686" i="6"/>
  <c r="AG686" i="6"/>
  <c r="AD711" i="6"/>
  <c r="AK711" i="6"/>
  <c r="AR711" i="6"/>
  <c r="AR601" i="6"/>
  <c r="AD601" i="6"/>
  <c r="AK601" i="6"/>
  <c r="AN612" i="6"/>
  <c r="AG612" i="6"/>
  <c r="AL621" i="6"/>
  <c r="AE621" i="6"/>
  <c r="AE634" i="6"/>
  <c r="AL634" i="6"/>
  <c r="AC650" i="6"/>
  <c r="AJ650" i="6"/>
  <c r="AL674" i="6"/>
  <c r="AE674" i="6"/>
  <c r="AN629" i="6"/>
  <c r="AG629" i="6"/>
  <c r="AB646" i="6"/>
  <c r="AP646" i="6"/>
  <c r="AI646" i="6"/>
  <c r="AE677" i="6"/>
  <c r="AL677" i="6"/>
  <c r="AR627" i="6"/>
  <c r="AD627" i="6"/>
  <c r="AK627" i="6"/>
  <c r="AF636" i="6"/>
  <c r="AM636" i="6"/>
  <c r="AF645" i="6"/>
  <c r="AM645" i="6"/>
  <c r="AD656" i="6"/>
  <c r="AR656" i="6"/>
  <c r="AK656" i="6"/>
  <c r="AG671" i="6"/>
  <c r="AN671" i="6"/>
  <c r="AL695" i="6"/>
  <c r="AE695" i="6"/>
  <c r="AF627" i="6"/>
  <c r="AM627" i="6"/>
  <c r="AF640" i="6"/>
  <c r="AM640" i="6"/>
  <c r="AE651" i="6"/>
  <c r="AL651" i="6"/>
  <c r="AM670" i="6"/>
  <c r="AF670" i="6"/>
  <c r="AG689" i="6"/>
  <c r="AN689" i="6"/>
  <c r="AB669" i="6"/>
  <c r="AP669" i="6"/>
  <c r="AI669" i="6"/>
  <c r="AN692" i="6"/>
  <c r="AG692" i="6"/>
  <c r="AP626" i="6"/>
  <c r="AI626" i="6"/>
  <c r="AB626" i="6"/>
  <c r="AM642" i="6"/>
  <c r="AF642" i="6"/>
  <c r="AF650" i="6"/>
  <c r="AM650" i="6"/>
  <c r="AE666" i="6"/>
  <c r="AL666" i="6"/>
  <c r="AB684" i="6"/>
  <c r="AI684" i="6"/>
  <c r="AP684" i="6"/>
  <c r="AE724" i="6"/>
  <c r="AL724" i="6"/>
  <c r="AF677" i="6"/>
  <c r="AM677" i="6"/>
  <c r="AJ651" i="6"/>
  <c r="AC651" i="6"/>
  <c r="AR661" i="6"/>
  <c r="AK661" i="6"/>
  <c r="AD661" i="6"/>
  <c r="AG674" i="6"/>
  <c r="AN674" i="6"/>
  <c r="AM691" i="6"/>
  <c r="AF691" i="6"/>
  <c r="AF711" i="6"/>
  <c r="AM711" i="6"/>
  <c r="AF659" i="6"/>
  <c r="AM659" i="6"/>
  <c r="AP671" i="6"/>
  <c r="AI671" i="6"/>
  <c r="AB671" i="6"/>
  <c r="AB683" i="6"/>
  <c r="AI683" i="6"/>
  <c r="AP683" i="6"/>
  <c r="AB699" i="6"/>
  <c r="AI699" i="6"/>
  <c r="AP699" i="6"/>
  <c r="AD718" i="6"/>
  <c r="AK718" i="6"/>
  <c r="AR718" i="6"/>
  <c r="AP708" i="6"/>
  <c r="AI708" i="6"/>
  <c r="AB708" i="6"/>
  <c r="AD739" i="6"/>
  <c r="AR739" i="6"/>
  <c r="AK739" i="6"/>
  <c r="AC658" i="6"/>
  <c r="AJ658" i="6"/>
  <c r="AE672" i="6"/>
  <c r="AL672" i="6"/>
  <c r="AD681" i="6"/>
  <c r="AR681" i="6"/>
  <c r="AK681" i="6"/>
  <c r="AR698" i="6"/>
  <c r="AK698" i="6"/>
  <c r="AD698" i="6"/>
  <c r="AG713" i="6"/>
  <c r="AN713" i="6"/>
  <c r="AM695" i="6"/>
  <c r="AF695" i="6"/>
  <c r="AD722" i="6"/>
  <c r="AR722" i="6"/>
  <c r="AK722" i="6"/>
  <c r="AC715" i="6"/>
  <c r="AJ715" i="6"/>
  <c r="AG726" i="6"/>
  <c r="AN726" i="6"/>
  <c r="AC685" i="6"/>
  <c r="AJ685" i="6"/>
  <c r="AD693" i="6"/>
  <c r="AK693" i="6"/>
  <c r="AR693" i="6"/>
  <c r="AC701" i="6"/>
  <c r="AJ701" i="6"/>
  <c r="AB713" i="6"/>
  <c r="AI713" i="6"/>
  <c r="AP713" i="6"/>
  <c r="AP727" i="6"/>
  <c r="AB727" i="6"/>
  <c r="AI727" i="6"/>
  <c r="AE766" i="6"/>
  <c r="AL766" i="6"/>
  <c r="AJ733" i="6"/>
  <c r="AC733" i="6"/>
  <c r="AP764" i="6"/>
  <c r="AI764" i="6"/>
  <c r="AB764" i="6"/>
  <c r="AL685" i="6"/>
  <c r="AE685" i="6"/>
  <c r="AE698" i="6"/>
  <c r="AL698" i="6"/>
  <c r="AE707" i="6"/>
  <c r="AL707" i="6"/>
  <c r="AN717" i="6"/>
  <c r="AG717" i="6"/>
  <c r="AM733" i="6"/>
  <c r="AF733" i="6"/>
  <c r="AG685" i="6"/>
  <c r="AN685" i="6"/>
  <c r="AB696" i="6"/>
  <c r="AP696" i="6"/>
  <c r="AI696" i="6"/>
  <c r="AN707" i="6"/>
  <c r="AG707" i="6"/>
  <c r="AL718" i="6"/>
  <c r="AE718" i="6"/>
  <c r="AJ736" i="6"/>
  <c r="AC736" i="6"/>
  <c r="AD744" i="6"/>
  <c r="AR744" i="6"/>
  <c r="AK744" i="6"/>
  <c r="AN754" i="6"/>
  <c r="AG754" i="6"/>
  <c r="AE763" i="6"/>
  <c r="AL763" i="6"/>
  <c r="AN775" i="6"/>
  <c r="AG775" i="6"/>
  <c r="AG733" i="6"/>
  <c r="AN733" i="6"/>
  <c r="AK742" i="6"/>
  <c r="AD742" i="6"/>
  <c r="AR742" i="6"/>
  <c r="AE756" i="6"/>
  <c r="AL756" i="6"/>
  <c r="AM766" i="6"/>
  <c r="AF766" i="6"/>
  <c r="AP723" i="6"/>
  <c r="AI723" i="6"/>
  <c r="AB723" i="6"/>
  <c r="AD734" i="6"/>
  <c r="AK734" i="6"/>
  <c r="AR734" i="6"/>
  <c r="AN744" i="6"/>
  <c r="AG744" i="6"/>
  <c r="AM753" i="6"/>
  <c r="AF753" i="6"/>
  <c r="AR764" i="6"/>
  <c r="AK764" i="6"/>
  <c r="AD764" i="6"/>
  <c r="AP775" i="6"/>
  <c r="AB775" i="6"/>
  <c r="AI775" i="6"/>
  <c r="AF742" i="6"/>
  <c r="AM742" i="6"/>
  <c r="AE751" i="6"/>
  <c r="AL751" i="6"/>
  <c r="AM761" i="6"/>
  <c r="AF761" i="6"/>
  <c r="AD771" i="6"/>
  <c r="AR771" i="6"/>
  <c r="AK771" i="6"/>
  <c r="AR728" i="6"/>
  <c r="AD728" i="6"/>
  <c r="AK728" i="6"/>
  <c r="AI736" i="6"/>
  <c r="AB736" i="6"/>
  <c r="AP736" i="6"/>
  <c r="AC747" i="6"/>
  <c r="AJ747" i="6"/>
  <c r="AN759" i="6"/>
  <c r="AG759" i="6"/>
  <c r="AM770" i="6"/>
  <c r="AF770" i="6"/>
  <c r="AR741" i="6"/>
  <c r="AD741" i="6"/>
  <c r="AK741" i="6"/>
  <c r="AE752" i="6"/>
  <c r="AL752" i="6"/>
  <c r="AG764" i="6"/>
  <c r="AN764" i="6"/>
  <c r="AE775" i="6"/>
  <c r="AL775" i="6"/>
  <c r="AK733" i="6"/>
  <c r="AD733" i="6"/>
  <c r="AR733" i="6"/>
  <c r="AM746" i="6"/>
  <c r="AF746" i="6"/>
  <c r="AB756" i="6"/>
  <c r="AI756" i="6"/>
  <c r="AP756" i="6"/>
  <c r="AI767" i="6"/>
  <c r="AB767" i="6"/>
  <c r="AP767" i="6"/>
  <c r="AC828" i="6"/>
  <c r="AJ828" i="6"/>
  <c r="AE955" i="6"/>
  <c r="AL955" i="6"/>
  <c r="AF864" i="6"/>
  <c r="AM864" i="6"/>
  <c r="AI797" i="6"/>
  <c r="AB797" i="6"/>
  <c r="AP797" i="6"/>
  <c r="AB785" i="6"/>
  <c r="AI785" i="6"/>
  <c r="AP785" i="6"/>
  <c r="AL812" i="6"/>
  <c r="AE812" i="6"/>
  <c r="AF798" i="6"/>
  <c r="AM798" i="6"/>
  <c r="AB832" i="6"/>
  <c r="AP832" i="6"/>
  <c r="AI832" i="6"/>
  <c r="AJ965" i="6"/>
  <c r="AC965" i="6"/>
  <c r="AJ994" i="6"/>
  <c r="AC994" i="6"/>
  <c r="AM924" i="6"/>
  <c r="AF924" i="6"/>
  <c r="AP856" i="6"/>
  <c r="K856" i="6" s="1"/>
  <c r="AI856" i="6"/>
  <c r="AB856" i="6"/>
  <c r="AG798" i="6"/>
  <c r="AN798" i="6"/>
  <c r="AG850" i="6"/>
  <c r="AN850" i="6"/>
  <c r="AD789" i="6"/>
  <c r="AR789" i="6"/>
  <c r="AK789" i="6"/>
  <c r="AG786" i="6"/>
  <c r="AN786" i="6"/>
  <c r="AM821" i="6"/>
  <c r="AF821" i="6"/>
  <c r="AE890" i="6"/>
  <c r="AL890" i="6"/>
  <c r="AP1005" i="6"/>
  <c r="AB1005" i="6"/>
  <c r="AI1005" i="6"/>
  <c r="AK780" i="6"/>
  <c r="AR780" i="6"/>
  <c r="AD780" i="6"/>
  <c r="AF844" i="6"/>
  <c r="AM844" i="6"/>
  <c r="AI782" i="6"/>
  <c r="AB782" i="6"/>
  <c r="AP782" i="6"/>
  <c r="AN832" i="6"/>
  <c r="AG832" i="6"/>
  <c r="AC878" i="6"/>
  <c r="AJ878" i="6"/>
  <c r="AD793" i="6"/>
  <c r="AR793" i="6"/>
  <c r="AK793" i="6"/>
  <c r="AC800" i="6"/>
  <c r="AJ800" i="6"/>
  <c r="AC816" i="6"/>
  <c r="AJ816" i="6"/>
  <c r="AN894" i="6"/>
  <c r="AG894" i="6"/>
  <c r="AE963" i="6"/>
  <c r="AL963" i="6"/>
  <c r="AC867" i="6"/>
  <c r="AJ867" i="6"/>
  <c r="AE857" i="6"/>
  <c r="AL857" i="6"/>
  <c r="AR953" i="6"/>
  <c r="AD953" i="6"/>
  <c r="AK953" i="6"/>
  <c r="AL951" i="6"/>
  <c r="AE951" i="6"/>
  <c r="AJ1008" i="6"/>
  <c r="AC1008" i="6"/>
  <c r="AL861" i="6"/>
  <c r="AE861" i="6"/>
  <c r="AE826" i="6"/>
  <c r="AL826" i="6"/>
  <c r="AR848" i="6"/>
  <c r="AK848" i="6"/>
  <c r="AD848" i="6"/>
  <c r="AB900" i="6"/>
  <c r="AP900" i="6"/>
  <c r="AI900" i="6"/>
  <c r="AL947" i="6"/>
  <c r="AE947" i="6"/>
  <c r="AJ1004" i="6"/>
  <c r="AC1004" i="6"/>
  <c r="AL919" i="6"/>
  <c r="AE919" i="6"/>
  <c r="AL912" i="6"/>
  <c r="AE912" i="6"/>
  <c r="AR926" i="6"/>
  <c r="AD926" i="6"/>
  <c r="AK926" i="6"/>
  <c r="AM954" i="6"/>
  <c r="AF954" i="6"/>
  <c r="AR983" i="6"/>
  <c r="AK983" i="6"/>
  <c r="AD983" i="6"/>
  <c r="AG813" i="6"/>
  <c r="AN813" i="6"/>
  <c r="AM996" i="6"/>
  <c r="AF996" i="6"/>
  <c r="AR846" i="6"/>
  <c r="AK846" i="6"/>
  <c r="AD846" i="6"/>
  <c r="AD965" i="6"/>
  <c r="AR965" i="6"/>
  <c r="AK965" i="6"/>
  <c r="AL1013" i="6"/>
  <c r="AE1013" i="6"/>
  <c r="AL854" i="6"/>
  <c r="AE854" i="6"/>
  <c r="AK941" i="6"/>
  <c r="AD941" i="6"/>
  <c r="AR941" i="6"/>
  <c r="AR853" i="6"/>
  <c r="AD853" i="6"/>
  <c r="AK853" i="6"/>
  <c r="AL906" i="6"/>
  <c r="AE906" i="6"/>
  <c r="AC946" i="6"/>
  <c r="AJ946" i="6"/>
  <c r="AE969" i="6"/>
  <c r="AL969" i="6"/>
  <c r="AB1002" i="6"/>
  <c r="AP1002" i="6"/>
  <c r="AI1002" i="6"/>
  <c r="AM842" i="6"/>
  <c r="AF842" i="6"/>
  <c r="AC925" i="6"/>
  <c r="AJ925" i="6"/>
  <c r="AM981" i="6"/>
  <c r="AF981" i="6"/>
  <c r="AI1008" i="6"/>
  <c r="AP1008" i="6"/>
  <c r="K1008" i="6" s="1"/>
  <c r="AB1008" i="6"/>
  <c r="AL847" i="6"/>
  <c r="AE847" i="6"/>
  <c r="AE862" i="6"/>
  <c r="AL862" i="6"/>
  <c r="AC978" i="6"/>
  <c r="AJ978" i="6"/>
  <c r="AG926" i="6"/>
  <c r="AN926" i="6"/>
  <c r="AK973" i="6"/>
  <c r="AR973" i="6"/>
  <c r="AD973" i="6"/>
  <c r="AR1013" i="6"/>
  <c r="AK1013" i="6"/>
  <c r="AD1013" i="6"/>
  <c r="AF1014" i="6"/>
  <c r="AM1014" i="6"/>
  <c r="AF830" i="6"/>
  <c r="AM830" i="6"/>
  <c r="AN866" i="6"/>
  <c r="AG866" i="6"/>
  <c r="AG920" i="6"/>
  <c r="AN920" i="6"/>
  <c r="AL941" i="6"/>
  <c r="AE941" i="6"/>
  <c r="AM839" i="6"/>
  <c r="AF839" i="6"/>
  <c r="AM907" i="6"/>
  <c r="AF907" i="6"/>
  <c r="AC920" i="6"/>
  <c r="AJ920" i="6"/>
  <c r="AC987" i="6"/>
  <c r="AJ987" i="6"/>
  <c r="AM882" i="6"/>
  <c r="AF882" i="6"/>
  <c r="AE843" i="6"/>
  <c r="AL843" i="6"/>
  <c r="AL990" i="6"/>
  <c r="AE990" i="6"/>
  <c r="AP1007" i="6"/>
  <c r="K1007" i="6" s="1"/>
  <c r="AB1007" i="6"/>
  <c r="AI1007" i="6"/>
  <c r="AN874" i="6"/>
  <c r="AG874" i="6"/>
  <c r="AJ908" i="6"/>
  <c r="AC908" i="6"/>
  <c r="AL956" i="6"/>
  <c r="AE956" i="6"/>
  <c r="AG935" i="6"/>
  <c r="AN935" i="6"/>
  <c r="AN872" i="6"/>
  <c r="AG872" i="6"/>
  <c r="AL884" i="6"/>
  <c r="AE884" i="6"/>
  <c r="AM908" i="6"/>
  <c r="AF908" i="6"/>
  <c r="AK937" i="6"/>
  <c r="AD937" i="6"/>
  <c r="AR937" i="6"/>
  <c r="AG830" i="6"/>
  <c r="AN830" i="6"/>
  <c r="AG929" i="6"/>
  <c r="AN929" i="6"/>
  <c r="AL938" i="6"/>
  <c r="AE938" i="6"/>
  <c r="AM966" i="6"/>
  <c r="AF966" i="6"/>
  <c r="AL873" i="6"/>
  <c r="AE873" i="6"/>
  <c r="AG859" i="6"/>
  <c r="AN859" i="6"/>
  <c r="AL905" i="6"/>
  <c r="AE905" i="6"/>
  <c r="AI853" i="6"/>
  <c r="AB853" i="6"/>
  <c r="AP853" i="6"/>
  <c r="AL863" i="6"/>
  <c r="AE863" i="6"/>
  <c r="AG1002" i="6"/>
  <c r="AN1002" i="6"/>
  <c r="AB969" i="6"/>
  <c r="AP969" i="6"/>
  <c r="AI969" i="6"/>
  <c r="AD892" i="6"/>
  <c r="AR892" i="6"/>
  <c r="AK892" i="6"/>
  <c r="AG952" i="6"/>
  <c r="AN952" i="6"/>
  <c r="AL885" i="6"/>
  <c r="AE885" i="6"/>
  <c r="AN822" i="6"/>
  <c r="AG822" i="6"/>
  <c r="AG789" i="6"/>
  <c r="AN789" i="6"/>
  <c r="AK870" i="6"/>
  <c r="AD870" i="6"/>
  <c r="AR870" i="6"/>
  <c r="AC942" i="6"/>
  <c r="AJ942" i="6"/>
  <c r="AR1014" i="6"/>
  <c r="AK1014" i="6"/>
  <c r="AD1014" i="6"/>
  <c r="AJ980" i="6"/>
  <c r="AC980" i="6"/>
  <c r="AD816" i="6"/>
  <c r="AR816" i="6"/>
  <c r="AK816" i="6"/>
  <c r="AD890" i="6"/>
  <c r="AR890" i="6"/>
  <c r="AK890" i="6"/>
  <c r="AF948" i="6"/>
  <c r="AM948" i="6"/>
  <c r="AJ803" i="6"/>
  <c r="AC803" i="6"/>
  <c r="AD842" i="6"/>
  <c r="AK842" i="6"/>
  <c r="AR842" i="6"/>
  <c r="AE825" i="6"/>
  <c r="AL825" i="6"/>
  <c r="AK864" i="6"/>
  <c r="AD864" i="6"/>
  <c r="AR864" i="6"/>
  <c r="AM960" i="6"/>
  <c r="AF960" i="6"/>
  <c r="AC964" i="6"/>
  <c r="AJ964" i="6"/>
  <c r="AB866" i="6"/>
  <c r="AI866" i="6"/>
  <c r="AP866" i="6"/>
  <c r="AE467" i="6"/>
  <c r="AL467" i="6"/>
  <c r="AJ983" i="6"/>
  <c r="AC983" i="6"/>
  <c r="AL943" i="6"/>
  <c r="AE943" i="6"/>
  <c r="AL907" i="6"/>
  <c r="AE907" i="6"/>
  <c r="AF876" i="6"/>
  <c r="AM876" i="6"/>
  <c r="AC842" i="6"/>
  <c r="AJ842" i="6"/>
  <c r="AL787" i="6"/>
  <c r="AE787" i="6"/>
  <c r="AR409" i="6"/>
  <c r="AK409" i="6"/>
  <c r="AD409" i="6"/>
  <c r="AJ444" i="6"/>
  <c r="AC444" i="6"/>
  <c r="AB928" i="6"/>
  <c r="AI928" i="6"/>
  <c r="AP928" i="6"/>
  <c r="AR394" i="6"/>
  <c r="AK394" i="6"/>
  <c r="AD394" i="6"/>
  <c r="AR996" i="6"/>
  <c r="AK996" i="6"/>
  <c r="AD996" i="6"/>
  <c r="AN957" i="6"/>
  <c r="AG957" i="6"/>
  <c r="AF911" i="6"/>
  <c r="AM911" i="6"/>
  <c r="AI879" i="6"/>
  <c r="AP879" i="6"/>
  <c r="AB879" i="6"/>
  <c r="AL846" i="6"/>
  <c r="AE846" i="6"/>
  <c r="AC793" i="6"/>
  <c r="AJ793" i="6"/>
  <c r="AE409" i="6"/>
  <c r="AL409" i="6"/>
  <c r="AG427" i="6"/>
  <c r="AN427" i="6"/>
  <c r="AF951" i="6"/>
  <c r="AM951" i="6"/>
  <c r="AL406" i="6"/>
  <c r="AE406" i="6"/>
  <c r="AM995" i="6"/>
  <c r="AF995" i="6"/>
  <c r="AG944" i="6"/>
  <c r="AN944" i="6"/>
  <c r="AR915" i="6"/>
  <c r="AK915" i="6"/>
  <c r="AD915" i="6"/>
  <c r="AB876" i="6"/>
  <c r="AP876" i="6"/>
  <c r="AI876" i="6"/>
  <c r="AE841" i="6"/>
  <c r="AL841" i="6"/>
  <c r="AC792" i="6"/>
  <c r="AJ792" i="6"/>
  <c r="AM405" i="6"/>
  <c r="AF405" i="6"/>
  <c r="AJ424" i="6"/>
  <c r="AC424" i="6"/>
  <c r="AC502" i="6"/>
  <c r="AJ502" i="6"/>
  <c r="AI871" i="6"/>
  <c r="AP871" i="6"/>
  <c r="AB871" i="6"/>
  <c r="AN1004" i="6"/>
  <c r="AG1004" i="6"/>
  <c r="AL966" i="6"/>
  <c r="AE966" i="6"/>
  <c r="AM930" i="6"/>
  <c r="AF930" i="6"/>
  <c r="AP895" i="6"/>
  <c r="AB895" i="6"/>
  <c r="AI895" i="6"/>
  <c r="AB864" i="6"/>
  <c r="AP864" i="6"/>
  <c r="K864" i="6" s="1"/>
  <c r="AI864" i="6"/>
  <c r="AC809" i="6"/>
  <c r="AJ809" i="6"/>
  <c r="AC396" i="6"/>
  <c r="AJ396" i="6"/>
  <c r="AC420" i="6"/>
  <c r="AJ420" i="6"/>
  <c r="AD455" i="6"/>
  <c r="AR455" i="6"/>
  <c r="AK455" i="6"/>
  <c r="AB940" i="6"/>
  <c r="AI940" i="6"/>
  <c r="AP940" i="6"/>
  <c r="AN1016" i="6"/>
  <c r="AG1016" i="6"/>
  <c r="AK966" i="6"/>
  <c r="AD966" i="6"/>
  <c r="AR966" i="6"/>
  <c r="AB930" i="6"/>
  <c r="AP930" i="6"/>
  <c r="AI930" i="6"/>
  <c r="AN891" i="6"/>
  <c r="AG891" i="6"/>
  <c r="AB851" i="6"/>
  <c r="AP851" i="6"/>
  <c r="AI851" i="6"/>
  <c r="AK805" i="6"/>
  <c r="AD805" i="6"/>
  <c r="AR805" i="6"/>
  <c r="AJ398" i="6"/>
  <c r="AC398" i="6"/>
  <c r="AB415" i="6"/>
  <c r="AI415" i="6"/>
  <c r="AP415" i="6"/>
  <c r="AN436" i="6"/>
  <c r="AG436" i="6"/>
  <c r="AG1003" i="6"/>
  <c r="AN1003" i="6"/>
  <c r="AL958" i="6"/>
  <c r="AE958" i="6"/>
  <c r="AB924" i="6"/>
  <c r="AI924" i="6"/>
  <c r="AP924" i="6"/>
  <c r="AB886" i="6"/>
  <c r="AI886" i="6"/>
  <c r="AP886" i="6"/>
  <c r="AL850" i="6"/>
  <c r="AE850" i="6"/>
  <c r="AJ805" i="6"/>
  <c r="AC805" i="6"/>
  <c r="AM399" i="6"/>
  <c r="AF399" i="6"/>
  <c r="AJ415" i="6"/>
  <c r="AC415" i="6"/>
  <c r="AM447" i="6"/>
  <c r="AF447" i="6"/>
  <c r="AG979" i="6"/>
  <c r="AN979" i="6"/>
  <c r="AM936" i="6"/>
  <c r="AF936" i="6"/>
  <c r="AI881" i="6"/>
  <c r="AB881" i="6"/>
  <c r="AP881" i="6"/>
  <c r="AB849" i="6"/>
  <c r="AI849" i="6"/>
  <c r="AP849" i="6"/>
  <c r="AE804" i="6"/>
  <c r="AL804" i="6"/>
  <c r="AR402" i="6"/>
  <c r="AK402" i="6"/>
  <c r="AD402" i="6"/>
  <c r="AK426" i="6"/>
  <c r="AR426" i="6"/>
  <c r="AD426" i="6"/>
  <c r="AN521" i="6"/>
  <c r="AG521" i="6"/>
  <c r="AJ395" i="6"/>
  <c r="AC395" i="6"/>
  <c r="AN404" i="6"/>
  <c r="AG404" i="6"/>
  <c r="AR414" i="6"/>
  <c r="AD414" i="6"/>
  <c r="AK414" i="6"/>
  <c r="AE424" i="6"/>
  <c r="AL424" i="6"/>
  <c r="AC435" i="6"/>
  <c r="AJ435" i="6"/>
  <c r="AM443" i="6"/>
  <c r="AF443" i="6"/>
  <c r="AG453" i="6"/>
  <c r="AN453" i="6"/>
  <c r="AF464" i="6"/>
  <c r="AM464" i="6"/>
  <c r="AN474" i="6"/>
  <c r="AG474" i="6"/>
  <c r="AR491" i="6"/>
  <c r="AD491" i="6"/>
  <c r="AK491" i="6"/>
  <c r="AB521" i="6"/>
  <c r="AP521" i="6"/>
  <c r="AI521" i="6"/>
  <c r="AR433" i="6"/>
  <c r="AK433" i="6"/>
  <c r="AD433" i="6"/>
  <c r="AR444" i="6"/>
  <c r="AD444" i="6"/>
  <c r="AK444" i="6"/>
  <c r="AF452" i="6"/>
  <c r="AM452" i="6"/>
  <c r="AR463" i="6"/>
  <c r="AK463" i="6"/>
  <c r="AD463" i="6"/>
  <c r="AR479" i="6"/>
  <c r="AD479" i="6"/>
  <c r="AK479" i="6"/>
  <c r="AI508" i="6"/>
  <c r="AB508" i="6"/>
  <c r="AP508" i="6"/>
  <c r="AI393" i="6"/>
  <c r="AP393" i="6"/>
  <c r="AB393" i="6"/>
  <c r="AI405" i="6"/>
  <c r="AP405" i="6"/>
  <c r="AB405" i="6"/>
  <c r="AF416" i="6"/>
  <c r="AM416" i="6"/>
  <c r="AG425" i="6"/>
  <c r="AN425" i="6"/>
  <c r="AM435" i="6"/>
  <c r="AF435" i="6"/>
  <c r="AR448" i="6"/>
  <c r="AD448" i="6"/>
  <c r="AK448" i="6"/>
  <c r="AR457" i="6"/>
  <c r="AK457" i="6"/>
  <c r="AD457" i="6"/>
  <c r="AM468" i="6"/>
  <c r="AF468" i="6"/>
  <c r="AE494" i="6"/>
  <c r="AL494" i="6"/>
  <c r="AR523" i="6"/>
  <c r="AD523" i="6"/>
  <c r="AK523" i="6"/>
  <c r="AR410" i="6"/>
  <c r="AD410" i="6"/>
  <c r="AK410" i="6"/>
  <c r="AF420" i="6"/>
  <c r="AM420" i="6"/>
  <c r="AD431" i="6"/>
  <c r="AR431" i="6"/>
  <c r="AK431" i="6"/>
  <c r="AB443" i="6"/>
  <c r="AP443" i="6"/>
  <c r="AI443" i="6"/>
  <c r="AK454" i="6"/>
  <c r="AD454" i="6"/>
  <c r="AR454" i="6"/>
  <c r="AF463" i="6"/>
  <c r="AM463" i="6"/>
  <c r="AB482" i="6"/>
  <c r="AP482" i="6"/>
  <c r="AI482" i="6"/>
  <c r="AL505" i="6"/>
  <c r="AE505" i="6"/>
  <c r="AE544" i="6"/>
  <c r="AL544" i="6"/>
  <c r="AL778" i="6"/>
  <c r="AE778" i="6"/>
  <c r="AP400" i="6"/>
  <c r="AB400" i="6"/>
  <c r="AI400" i="6"/>
  <c r="AC412" i="6"/>
  <c r="AJ412" i="6"/>
  <c r="AI427" i="6"/>
  <c r="AB427" i="6"/>
  <c r="AP427" i="6"/>
  <c r="AI437" i="6"/>
  <c r="AP437" i="6"/>
  <c r="AB437" i="6"/>
  <c r="AL451" i="6"/>
  <c r="AE451" i="6"/>
  <c r="AG463" i="6"/>
  <c r="AN463" i="6"/>
  <c r="AK485" i="6"/>
  <c r="AD485" i="6"/>
  <c r="AR485" i="6"/>
  <c r="AM500" i="6"/>
  <c r="AF500" i="6"/>
  <c r="AI441" i="6"/>
  <c r="AB441" i="6"/>
  <c r="AP441" i="6"/>
  <c r="AE453" i="6"/>
  <c r="AL453" i="6"/>
  <c r="AM465" i="6"/>
  <c r="AF465" i="6"/>
  <c r="AM482" i="6"/>
  <c r="AF482" i="6"/>
  <c r="AG493" i="6"/>
  <c r="AN493" i="6"/>
  <c r="AB525" i="6"/>
  <c r="AP525" i="6"/>
  <c r="AI525" i="6"/>
  <c r="AB426" i="6"/>
  <c r="AI426" i="6"/>
  <c r="AP426" i="6"/>
  <c r="AE436" i="6"/>
  <c r="AL436" i="6"/>
  <c r="AI445" i="6"/>
  <c r="AB445" i="6"/>
  <c r="AP445" i="6"/>
  <c r="AG454" i="6"/>
  <c r="AN454" i="6"/>
  <c r="AE466" i="6"/>
  <c r="AL466" i="6"/>
  <c r="AN478" i="6"/>
  <c r="AG478" i="6"/>
  <c r="AE492" i="6"/>
  <c r="AL492" i="6"/>
  <c r="AG520" i="6"/>
  <c r="AN520" i="6"/>
  <c r="AF471" i="6"/>
  <c r="AM471" i="6"/>
  <c r="AJ480" i="6"/>
  <c r="AC480" i="6"/>
  <c r="AF489" i="6"/>
  <c r="AM489" i="6"/>
  <c r="AR498" i="6"/>
  <c r="AK498" i="6"/>
  <c r="AD498" i="6"/>
  <c r="AP507" i="6"/>
  <c r="AB507" i="6"/>
  <c r="AI507" i="6"/>
  <c r="AR516" i="6"/>
  <c r="AD516" i="6"/>
  <c r="AK516" i="6"/>
  <c r="AP532" i="6"/>
  <c r="AI532" i="6"/>
  <c r="AB532" i="6"/>
  <c r="AN551" i="6"/>
  <c r="AG551" i="6"/>
  <c r="AJ569" i="6"/>
  <c r="AC569" i="6"/>
  <c r="AF619" i="6"/>
  <c r="AM619" i="6"/>
  <c r="AC477" i="6"/>
  <c r="AJ477" i="6"/>
  <c r="AR488" i="6"/>
  <c r="AK488" i="6"/>
  <c r="AD488" i="6"/>
  <c r="AE498" i="6"/>
  <c r="AL498" i="6"/>
  <c r="AC509" i="6"/>
  <c r="AJ509" i="6"/>
  <c r="AP518" i="6"/>
  <c r="AI518" i="6"/>
  <c r="AB518" i="6"/>
  <c r="AF534" i="6"/>
  <c r="AM534" i="6"/>
  <c r="AC548" i="6"/>
  <c r="AJ548" i="6"/>
  <c r="AG569" i="6"/>
  <c r="AN569" i="6"/>
  <c r="AR671" i="6"/>
  <c r="AK671" i="6"/>
  <c r="AD671" i="6"/>
  <c r="AM506" i="6"/>
  <c r="AF506" i="6"/>
  <c r="AE519" i="6"/>
  <c r="AL519" i="6"/>
  <c r="AE536" i="6"/>
  <c r="AL536" i="6"/>
  <c r="AP552" i="6"/>
  <c r="AI552" i="6"/>
  <c r="AB552" i="6"/>
  <c r="AD578" i="6"/>
  <c r="AK578" i="6"/>
  <c r="AR578" i="6"/>
  <c r="AF532" i="6"/>
  <c r="AM532" i="6"/>
  <c r="AF550" i="6"/>
  <c r="AM550" i="6"/>
  <c r="AD566" i="6"/>
  <c r="AR566" i="6"/>
  <c r="AK566" i="6"/>
  <c r="AD586" i="6"/>
  <c r="AR586" i="6"/>
  <c r="AK586" i="6"/>
  <c r="AR470" i="6"/>
  <c r="AD470" i="6"/>
  <c r="AK470" i="6"/>
  <c r="AP479" i="6"/>
  <c r="AI479" i="6"/>
  <c r="AB479" i="6"/>
  <c r="AG488" i="6"/>
  <c r="AN488" i="6"/>
  <c r="AP497" i="6"/>
  <c r="AI497" i="6"/>
  <c r="AB497" i="6"/>
  <c r="AF507" i="6"/>
  <c r="AM507" i="6"/>
  <c r="AI515" i="6"/>
  <c r="AB515" i="6"/>
  <c r="AP515" i="6"/>
  <c r="AP531" i="6"/>
  <c r="AB531" i="6"/>
  <c r="AI531" i="6"/>
  <c r="AB547" i="6"/>
  <c r="AP547" i="6"/>
  <c r="AI547" i="6"/>
  <c r="AF571" i="6"/>
  <c r="AM571" i="6"/>
  <c r="AE587" i="6"/>
  <c r="AL587" i="6"/>
  <c r="AF533" i="6"/>
  <c r="AM533" i="6"/>
  <c r="AN552" i="6"/>
  <c r="AG552" i="6"/>
  <c r="AJ572" i="6"/>
  <c r="AC572" i="6"/>
  <c r="AM494" i="6"/>
  <c r="AF494" i="6"/>
  <c r="AB506" i="6"/>
  <c r="AP506" i="6"/>
  <c r="AI506" i="6"/>
  <c r="AN517" i="6"/>
  <c r="AG517" i="6"/>
  <c r="AL531" i="6"/>
  <c r="AE531" i="6"/>
  <c r="AM547" i="6"/>
  <c r="AF547" i="6"/>
  <c r="AE568" i="6"/>
  <c r="AL568" i="6"/>
  <c r="AF623" i="6"/>
  <c r="AM623" i="6"/>
  <c r="AN526" i="6"/>
  <c r="AG526" i="6"/>
  <c r="AF540" i="6"/>
  <c r="AM540" i="6"/>
  <c r="AP548" i="6"/>
  <c r="AI548" i="6"/>
  <c r="AB548" i="6"/>
  <c r="AL559" i="6"/>
  <c r="AE559" i="6"/>
  <c r="AC567" i="6"/>
  <c r="AJ567" i="6"/>
  <c r="AC578" i="6"/>
  <c r="AJ578" i="6"/>
  <c r="AP594" i="6"/>
  <c r="AB594" i="6"/>
  <c r="AI594" i="6"/>
  <c r="AL615" i="6"/>
  <c r="AE615" i="6"/>
  <c r="AI632" i="6"/>
  <c r="AB632" i="6"/>
  <c r="AP632" i="6"/>
  <c r="AM673" i="6"/>
  <c r="AF673" i="6"/>
  <c r="AG543" i="6"/>
  <c r="AN543" i="6"/>
  <c r="AD551" i="6"/>
  <c r="AK551" i="6"/>
  <c r="AR551" i="6"/>
  <c r="AL563" i="6"/>
  <c r="AE563" i="6"/>
  <c r="AC571" i="6"/>
  <c r="AJ571" i="6"/>
  <c r="AP582" i="6"/>
  <c r="AI582" i="6"/>
  <c r="AB582" i="6"/>
  <c r="AG596" i="6"/>
  <c r="AN596" i="6"/>
  <c r="AR607" i="6"/>
  <c r="AD607" i="6"/>
  <c r="AK607" i="6"/>
  <c r="AN621" i="6"/>
  <c r="AG621" i="6"/>
  <c r="AC654" i="6"/>
  <c r="AJ654" i="6"/>
  <c r="AC570" i="6"/>
  <c r="AJ570" i="6"/>
  <c r="AG580" i="6"/>
  <c r="AN580" i="6"/>
  <c r="AB589" i="6"/>
  <c r="AI589" i="6"/>
  <c r="AP589" i="6"/>
  <c r="AC605" i="6"/>
  <c r="AJ605" i="6"/>
  <c r="AL616" i="6"/>
  <c r="AE616" i="6"/>
  <c r="AN645" i="6"/>
  <c r="AG645" i="6"/>
  <c r="AL525" i="6"/>
  <c r="AE525" i="6"/>
  <c r="AE534" i="6"/>
  <c r="AL534" i="6"/>
  <c r="AJ542" i="6"/>
  <c r="AC542" i="6"/>
  <c r="AL554" i="6"/>
  <c r="AE554" i="6"/>
  <c r="AN566" i="6"/>
  <c r="AG566" i="6"/>
  <c r="AC575" i="6"/>
  <c r="AJ575" i="6"/>
  <c r="AP586" i="6"/>
  <c r="AI586" i="6"/>
  <c r="AB586" i="6"/>
  <c r="AJ597" i="6"/>
  <c r="AC597" i="6"/>
  <c r="AR610" i="6"/>
  <c r="AD610" i="6"/>
  <c r="AK610" i="6"/>
  <c r="AD646" i="6"/>
  <c r="AK646" i="6"/>
  <c r="AR646" i="6"/>
  <c r="K646" i="6" s="1"/>
  <c r="AI599" i="6"/>
  <c r="AB599" i="6"/>
  <c r="AP599" i="6"/>
  <c r="AI612" i="6"/>
  <c r="AB612" i="6"/>
  <c r="AP612" i="6"/>
  <c r="AF647" i="6"/>
  <c r="AM647" i="6"/>
  <c r="AR595" i="6"/>
  <c r="AD595" i="6"/>
  <c r="AK595" i="6"/>
  <c r="AN620" i="6"/>
  <c r="AG620" i="6"/>
  <c r="AM666" i="6"/>
  <c r="AF666" i="6"/>
  <c r="AI567" i="6"/>
  <c r="AB567" i="6"/>
  <c r="AP567" i="6"/>
  <c r="K567" i="6" s="1"/>
  <c r="AP578" i="6"/>
  <c r="AI578" i="6"/>
  <c r="AB578" i="6"/>
  <c r="AG589" i="6"/>
  <c r="AN589" i="6"/>
  <c r="AF612" i="6"/>
  <c r="AM612" i="6"/>
  <c r="AI635" i="6"/>
  <c r="AP635" i="6"/>
  <c r="AB635" i="6"/>
  <c r="AI591" i="6"/>
  <c r="AB591" i="6"/>
  <c r="AP591" i="6"/>
  <c r="AL607" i="6"/>
  <c r="AE607" i="6"/>
  <c r="AI616" i="6"/>
  <c r="AB616" i="6"/>
  <c r="AP616" i="6"/>
  <c r="AR637" i="6"/>
  <c r="AK637" i="6"/>
  <c r="AD637" i="6"/>
  <c r="AC653" i="6"/>
  <c r="AJ653" i="6"/>
  <c r="AN696" i="6"/>
  <c r="AG696" i="6"/>
  <c r="AB600" i="6"/>
  <c r="AP600" i="6"/>
  <c r="AI600" i="6"/>
  <c r="AG610" i="6"/>
  <c r="AN610" i="6"/>
  <c r="AJ623" i="6"/>
  <c r="AC623" i="6"/>
  <c r="AF643" i="6"/>
  <c r="AM643" i="6"/>
  <c r="AG669" i="6"/>
  <c r="AN669" i="6"/>
  <c r="AG640" i="6"/>
  <c r="AN640" i="6"/>
  <c r="AE663" i="6"/>
  <c r="AL663" i="6"/>
  <c r="AD688" i="6"/>
  <c r="AR688" i="6"/>
  <c r="AK688" i="6"/>
  <c r="AE713" i="6"/>
  <c r="AL713" i="6"/>
  <c r="AE602" i="6"/>
  <c r="AL602" i="6"/>
  <c r="AL613" i="6"/>
  <c r="AE613" i="6"/>
  <c r="AE622" i="6"/>
  <c r="AL622" i="6"/>
  <c r="AJ636" i="6"/>
  <c r="AC636" i="6"/>
  <c r="AD652" i="6"/>
  <c r="AK652" i="6"/>
  <c r="AR652" i="6"/>
  <c r="AJ723" i="6"/>
  <c r="AC723" i="6"/>
  <c r="AJ632" i="6"/>
  <c r="AC632" i="6"/>
  <c r="AN647" i="6"/>
  <c r="AG647" i="6"/>
  <c r="AB717" i="6"/>
  <c r="AI717" i="6"/>
  <c r="AP717" i="6"/>
  <c r="AK628" i="6"/>
  <c r="AR628" i="6"/>
  <c r="AD628" i="6"/>
  <c r="AN637" i="6"/>
  <c r="AG637" i="6"/>
  <c r="AC646" i="6"/>
  <c r="AJ646" i="6"/>
  <c r="AC659" i="6"/>
  <c r="AJ659" i="6"/>
  <c r="AE673" i="6"/>
  <c r="AL673" i="6"/>
  <c r="AE696" i="6"/>
  <c r="AL696" i="6"/>
  <c r="AF628" i="6"/>
  <c r="AM628" i="6"/>
  <c r="AF641" i="6"/>
  <c r="AM641" i="6"/>
  <c r="AG656" i="6"/>
  <c r="AN656" i="6"/>
  <c r="AD672" i="6"/>
  <c r="AK672" i="6"/>
  <c r="AR672" i="6"/>
  <c r="AK692" i="6"/>
  <c r="AD692" i="6"/>
  <c r="AR692" i="6"/>
  <c r="AF672" i="6"/>
  <c r="AM672" i="6"/>
  <c r="AP698" i="6"/>
  <c r="AB698" i="6"/>
  <c r="AI698" i="6"/>
  <c r="AF629" i="6"/>
  <c r="AM629" i="6"/>
  <c r="AD643" i="6"/>
  <c r="AR643" i="6"/>
  <c r="AK643" i="6"/>
  <c r="AP655" i="6"/>
  <c r="AI655" i="6"/>
  <c r="AB655" i="6"/>
  <c r="AC669" i="6"/>
  <c r="AJ669" i="6"/>
  <c r="AG687" i="6"/>
  <c r="AN687" i="6"/>
  <c r="AJ742" i="6"/>
  <c r="AC742" i="6"/>
  <c r="AN680" i="6"/>
  <c r="AG680" i="6"/>
  <c r="AI652" i="6"/>
  <c r="AB652" i="6"/>
  <c r="AP652" i="6"/>
  <c r="AB662" i="6"/>
  <c r="AP662" i="6"/>
  <c r="AI662" i="6"/>
  <c r="AR675" i="6"/>
  <c r="AK675" i="6"/>
  <c r="AD675" i="6"/>
  <c r="AB693" i="6"/>
  <c r="AP693" i="6"/>
  <c r="AI693" i="6"/>
  <c r="AL714" i="6"/>
  <c r="AE714" i="6"/>
  <c r="AF660" i="6"/>
  <c r="AM660" i="6"/>
  <c r="AI672" i="6"/>
  <c r="AB672" i="6"/>
  <c r="AP672" i="6"/>
  <c r="AE684" i="6"/>
  <c r="AL684" i="6"/>
  <c r="AD700" i="6"/>
  <c r="AK700" i="6"/>
  <c r="AR700" i="6"/>
  <c r="AJ725" i="6"/>
  <c r="AC725" i="6"/>
  <c r="AB710" i="6"/>
  <c r="AP710" i="6"/>
  <c r="AI710" i="6"/>
  <c r="AD756" i="6"/>
  <c r="AR756" i="6"/>
  <c r="AK756" i="6"/>
  <c r="AM662" i="6"/>
  <c r="AF662" i="6"/>
  <c r="AK673" i="6"/>
  <c r="AR673" i="6"/>
  <c r="K673" i="6" s="1"/>
  <c r="AD673" i="6"/>
  <c r="AG682" i="6"/>
  <c r="AN682" i="6"/>
  <c r="AF699" i="6"/>
  <c r="AM699" i="6"/>
  <c r="AM715" i="6"/>
  <c r="AF715" i="6"/>
  <c r="AB697" i="6"/>
  <c r="AP697" i="6"/>
  <c r="AI697" i="6"/>
  <c r="AI743" i="6"/>
  <c r="AB743" i="6"/>
  <c r="AP743" i="6"/>
  <c r="AJ717" i="6"/>
  <c r="AC717" i="6"/>
  <c r="AL728" i="6"/>
  <c r="AE728" i="6"/>
  <c r="AP686" i="6"/>
  <c r="AI686" i="6"/>
  <c r="AB686" i="6"/>
  <c r="AJ694" i="6"/>
  <c r="AC694" i="6"/>
  <c r="AP702" i="6"/>
  <c r="AI702" i="6"/>
  <c r="AB702" i="6"/>
  <c r="AM714" i="6"/>
  <c r="AF714" i="6"/>
  <c r="AB730" i="6"/>
  <c r="AP730" i="6"/>
  <c r="AI730" i="6"/>
  <c r="AB718" i="6"/>
  <c r="AP718" i="6"/>
  <c r="AI718" i="6"/>
  <c r="AE744" i="6"/>
  <c r="AL744" i="6"/>
  <c r="AG765" i="6"/>
  <c r="AN765" i="6"/>
  <c r="AD686" i="6"/>
  <c r="AR686" i="6"/>
  <c r="AK686" i="6"/>
  <c r="AN700" i="6"/>
  <c r="AG700" i="6"/>
  <c r="AC708" i="6"/>
  <c r="AJ708" i="6"/>
  <c r="AJ718" i="6"/>
  <c r="AC718" i="6"/>
  <c r="AG768" i="6"/>
  <c r="AN768" i="6"/>
  <c r="AF686" i="6"/>
  <c r="AM686" i="6"/>
  <c r="AG698" i="6"/>
  <c r="AN698" i="6"/>
  <c r="AE708" i="6"/>
  <c r="AL708" i="6"/>
  <c r="AD719" i="6"/>
  <c r="AR719" i="6"/>
  <c r="AK719" i="6"/>
  <c r="AI732" i="6"/>
  <c r="AB732" i="6"/>
  <c r="AP732" i="6"/>
  <c r="AN746" i="6"/>
  <c r="AG746" i="6"/>
  <c r="AM755" i="6"/>
  <c r="AF755" i="6"/>
  <c r="AM765" i="6"/>
  <c r="AF765" i="6"/>
  <c r="AC722" i="6"/>
  <c r="AJ722" i="6"/>
  <c r="AC734" i="6"/>
  <c r="AJ734" i="6"/>
  <c r="AC743" i="6"/>
  <c r="AJ743" i="6"/>
  <c r="AI757" i="6"/>
  <c r="AP757" i="6"/>
  <c r="AB757" i="6"/>
  <c r="AE767" i="6"/>
  <c r="AL767" i="6"/>
  <c r="AG724" i="6"/>
  <c r="AN724" i="6"/>
  <c r="AJ735" i="6"/>
  <c r="AC735" i="6"/>
  <c r="AK745" i="6"/>
  <c r="AR745" i="6"/>
  <c r="AD745" i="6"/>
  <c r="AB754" i="6"/>
  <c r="AI754" i="6"/>
  <c r="AP754" i="6"/>
  <c r="AN766" i="6"/>
  <c r="AG766" i="6"/>
  <c r="AF732" i="6"/>
  <c r="AM732" i="6"/>
  <c r="AL743" i="6"/>
  <c r="AE743" i="6"/>
  <c r="AJ752" i="6"/>
  <c r="AC752" i="6"/>
  <c r="AC762" i="6"/>
  <c r="AJ762" i="6"/>
  <c r="AF773" i="6"/>
  <c r="AM773" i="6"/>
  <c r="AN729" i="6"/>
  <c r="AG729" i="6"/>
  <c r="AL737" i="6"/>
  <c r="AE737" i="6"/>
  <c r="AN748" i="6"/>
  <c r="AG748" i="6"/>
  <c r="AP760" i="6"/>
  <c r="AB760" i="6"/>
  <c r="AI760" i="6"/>
  <c r="AE771" i="6"/>
  <c r="AL771" i="6"/>
  <c r="AN743" i="6"/>
  <c r="AG743" i="6"/>
  <c r="AL754" i="6"/>
  <c r="AE754" i="6"/>
  <c r="AK765" i="6"/>
  <c r="AD765" i="6"/>
  <c r="AR765" i="6"/>
  <c r="AF723" i="6"/>
  <c r="AM723" i="6"/>
  <c r="AN735" i="6"/>
  <c r="AG735" i="6"/>
  <c r="AL747" i="6"/>
  <c r="AE747" i="6"/>
  <c r="AG757" i="6"/>
  <c r="AN757" i="6"/>
  <c r="AE768" i="6"/>
  <c r="AL768" i="6"/>
  <c r="AF800" i="6"/>
  <c r="AM800" i="6"/>
  <c r="AM799" i="6"/>
  <c r="AF799" i="6"/>
  <c r="AE952" i="6"/>
  <c r="AL952" i="6"/>
  <c r="AC787" i="6"/>
  <c r="AJ787" i="6"/>
  <c r="AF806" i="6"/>
  <c r="AM806" i="6"/>
  <c r="AE827" i="6"/>
  <c r="AL827" i="6"/>
  <c r="AR823" i="6"/>
  <c r="AD823" i="6"/>
  <c r="AK823" i="6"/>
  <c r="AI898" i="6"/>
  <c r="AB898" i="6"/>
  <c r="AP898" i="6"/>
  <c r="AC996" i="6"/>
  <c r="AJ996" i="6"/>
  <c r="AL923" i="6"/>
  <c r="AE923" i="6"/>
  <c r="AF900" i="6"/>
  <c r="AM900" i="6"/>
  <c r="AJ818" i="6"/>
  <c r="AC818" i="6"/>
  <c r="AN819" i="6"/>
  <c r="AG819" i="6"/>
  <c r="AD904" i="6"/>
  <c r="AR904" i="6"/>
  <c r="AK904" i="6"/>
  <c r="AC806" i="6"/>
  <c r="AJ806" i="6"/>
  <c r="AC798" i="6"/>
  <c r="AJ798" i="6"/>
  <c r="AC832" i="6"/>
  <c r="AJ832" i="6"/>
  <c r="AR950" i="6"/>
  <c r="AK950" i="6"/>
  <c r="AD950" i="6"/>
  <c r="AG897" i="6"/>
  <c r="AN897" i="6"/>
  <c r="AJ825" i="6"/>
  <c r="AC825" i="6"/>
  <c r="AF804" i="6"/>
  <c r="AM804" i="6"/>
  <c r="AJ804" i="6"/>
  <c r="AC804" i="6"/>
  <c r="AN827" i="6"/>
  <c r="AG827" i="6"/>
  <c r="AM833" i="6"/>
  <c r="AF833" i="6"/>
  <c r="AC949" i="6"/>
  <c r="AJ949" i="6"/>
  <c r="AE1002" i="6"/>
  <c r="AL1002" i="6"/>
  <c r="AM992" i="6"/>
  <c r="AF992" i="6"/>
  <c r="AD963" i="6"/>
  <c r="AR963" i="6"/>
  <c r="AK963" i="6"/>
  <c r="AL842" i="6"/>
  <c r="AE842" i="6"/>
  <c r="AI950" i="6"/>
  <c r="AB950" i="6"/>
  <c r="AP950" i="6"/>
  <c r="AK790" i="6"/>
  <c r="AD790" i="6"/>
  <c r="AR790" i="6"/>
  <c r="AJ817" i="6"/>
  <c r="AC817" i="6"/>
  <c r="AI827" i="6"/>
  <c r="AP827" i="6"/>
  <c r="K827" i="6" s="1"/>
  <c r="AB827" i="6"/>
  <c r="AM888" i="6"/>
  <c r="AF888" i="6"/>
  <c r="AG858" i="6"/>
  <c r="AN858" i="6"/>
  <c r="AB815" i="6"/>
  <c r="AI815" i="6"/>
  <c r="AP815" i="6"/>
  <c r="AJ912" i="6"/>
  <c r="AC912" i="6"/>
  <c r="AG796" i="6"/>
  <c r="AN796" i="6"/>
  <c r="AM846" i="6"/>
  <c r="AF846" i="6"/>
  <c r="AC779" i="6"/>
  <c r="AJ779" i="6"/>
  <c r="AI790" i="6"/>
  <c r="AP790" i="6"/>
  <c r="AB790" i="6"/>
  <c r="AM786" i="6"/>
  <c r="AF786" i="6"/>
  <c r="AE821" i="6"/>
  <c r="AL821" i="6"/>
  <c r="AN900" i="6"/>
  <c r="AG900" i="6"/>
  <c r="AR980" i="6"/>
  <c r="AD980" i="6"/>
  <c r="AK980" i="6"/>
  <c r="AK933" i="6"/>
  <c r="AD933" i="6"/>
  <c r="AR933" i="6"/>
  <c r="AB861" i="6"/>
  <c r="AP861" i="6"/>
  <c r="AI861" i="6"/>
  <c r="AG951" i="6"/>
  <c r="AN951" i="6"/>
  <c r="AM965" i="6"/>
  <c r="AF965" i="6"/>
  <c r="AJ1013" i="6"/>
  <c r="AC1013" i="6"/>
  <c r="AL896" i="6"/>
  <c r="AE896" i="6"/>
  <c r="AL933" i="6"/>
  <c r="AE933" i="6"/>
  <c r="AI850" i="6"/>
  <c r="AP850" i="6"/>
  <c r="AB850" i="6"/>
  <c r="AD913" i="6"/>
  <c r="AR913" i="6"/>
  <c r="AK913" i="6"/>
  <c r="AG953" i="6"/>
  <c r="AN953" i="6"/>
  <c r="AB1011" i="6"/>
  <c r="AP1011" i="6"/>
  <c r="AI1011" i="6"/>
  <c r="AC937" i="6"/>
  <c r="AJ937" i="6"/>
  <c r="AC870" i="6"/>
  <c r="AJ870" i="6"/>
  <c r="AR934" i="6"/>
  <c r="AK934" i="6"/>
  <c r="AD934" i="6"/>
  <c r="AD959" i="6"/>
  <c r="AR959" i="6"/>
  <c r="AK959" i="6"/>
  <c r="AE973" i="6"/>
  <c r="AL973" i="6"/>
  <c r="AG883" i="6"/>
  <c r="AN883" i="6"/>
  <c r="AL790" i="6"/>
  <c r="AE790" i="6"/>
  <c r="AI848" i="6"/>
  <c r="AP848" i="6"/>
  <c r="AB848" i="6"/>
  <c r="AN945" i="6"/>
  <c r="AG945" i="6"/>
  <c r="AR1002" i="6"/>
  <c r="AK1002" i="6"/>
  <c r="AD1002" i="6"/>
  <c r="AR807" i="6"/>
  <c r="AK807" i="6"/>
  <c r="AD807" i="6"/>
  <c r="AJ918" i="6"/>
  <c r="AC918" i="6"/>
  <c r="AR859" i="6"/>
  <c r="AK859" i="6"/>
  <c r="AD859" i="6"/>
  <c r="AL911" i="6"/>
  <c r="AE911" i="6"/>
  <c r="AM950" i="6"/>
  <c r="AF950" i="6"/>
  <c r="AM963" i="6"/>
  <c r="AF963" i="6"/>
  <c r="AE1006" i="6"/>
  <c r="AL1006" i="6"/>
  <c r="AD881" i="6"/>
  <c r="AK881" i="6"/>
  <c r="AR881" i="6"/>
  <c r="AG869" i="6"/>
  <c r="AN869" i="6"/>
  <c r="AF971" i="6"/>
  <c r="AM971" i="6"/>
  <c r="AC1011" i="6"/>
  <c r="AJ1011" i="6"/>
  <c r="AC886" i="6"/>
  <c r="AJ886" i="6"/>
  <c r="AP909" i="6"/>
  <c r="AI909" i="6"/>
  <c r="AB909" i="6"/>
  <c r="AG932" i="6"/>
  <c r="AN932" i="6"/>
  <c r="AL974" i="6"/>
  <c r="AE974" i="6"/>
  <c r="AE984" i="6"/>
  <c r="AL984" i="6"/>
  <c r="AL1000" i="6"/>
  <c r="AE1000" i="6"/>
  <c r="AC849" i="6"/>
  <c r="AJ849" i="6"/>
  <c r="AR889" i="6"/>
  <c r="AD889" i="6"/>
  <c r="AK889" i="6"/>
  <c r="AL876" i="6"/>
  <c r="AE876" i="6"/>
  <c r="AL917" i="6"/>
  <c r="AE917" i="6"/>
  <c r="AL809" i="6"/>
  <c r="AE809" i="6"/>
  <c r="AK987" i="6"/>
  <c r="AD987" i="6"/>
  <c r="AR987" i="6"/>
  <c r="AN791" i="6"/>
  <c r="AG791" i="6"/>
  <c r="AL910" i="6"/>
  <c r="AE910" i="6"/>
  <c r="AL1011" i="6"/>
  <c r="AE1011" i="6"/>
  <c r="AN915" i="6"/>
  <c r="AG915" i="6"/>
  <c r="AR991" i="6"/>
  <c r="AD991" i="6"/>
  <c r="AK991" i="6"/>
  <c r="AP995" i="6"/>
  <c r="AB995" i="6"/>
  <c r="AI995" i="6"/>
  <c r="AR1009" i="6"/>
  <c r="AK1009" i="6"/>
  <c r="AD1009" i="6"/>
  <c r="AN886" i="6"/>
  <c r="AG886" i="6"/>
  <c r="AG922" i="6"/>
  <c r="AN922" i="6"/>
  <c r="AN925" i="6"/>
  <c r="AG925" i="6"/>
  <c r="AN860" i="6"/>
  <c r="AG860" i="6"/>
  <c r="AC883" i="6"/>
  <c r="AJ883" i="6"/>
  <c r="AG871" i="6"/>
  <c r="AN871" i="6"/>
  <c r="AN923" i="6"/>
  <c r="AG923" i="6"/>
  <c r="AK970" i="6"/>
  <c r="AD970" i="6"/>
  <c r="AR970" i="6"/>
  <c r="AL860" i="6"/>
  <c r="AE860" i="6"/>
  <c r="AM794" i="6"/>
  <c r="AF794" i="6"/>
  <c r="AM920" i="6"/>
  <c r="AF920" i="6"/>
  <c r="AM1012" i="6"/>
  <c r="AF1012" i="6"/>
  <c r="AL897" i="6"/>
  <c r="AE897" i="6"/>
  <c r="AM889" i="6"/>
  <c r="AF889" i="6"/>
  <c r="AC932" i="6"/>
  <c r="AJ932" i="6"/>
  <c r="AI855" i="6"/>
  <c r="AB855" i="6"/>
  <c r="AP855" i="6"/>
  <c r="AK882" i="6"/>
  <c r="AR882" i="6"/>
  <c r="AD882" i="6"/>
  <c r="AK844" i="6"/>
  <c r="AD844" i="6"/>
  <c r="AR844" i="6"/>
  <c r="AD868" i="6"/>
  <c r="AR868" i="6"/>
  <c r="AK868" i="6"/>
  <c r="AI963" i="6"/>
  <c r="AB963" i="6"/>
  <c r="AP963" i="6"/>
  <c r="AL797" i="6"/>
  <c r="AE797" i="6"/>
  <c r="AK815" i="6"/>
  <c r="AR815" i="6"/>
  <c r="AD815" i="6"/>
  <c r="AP911" i="6"/>
  <c r="AI911" i="6"/>
  <c r="AB911" i="6"/>
  <c r="AF859" i="6"/>
  <c r="AM859" i="6"/>
  <c r="AP961" i="6"/>
  <c r="AB961" i="6"/>
  <c r="AI961" i="6"/>
  <c r="AM857" i="6"/>
  <c r="AF857" i="6"/>
  <c r="AK801" i="6"/>
  <c r="AR801" i="6"/>
  <c r="AD801" i="6"/>
  <c r="AR834" i="6"/>
  <c r="AK834" i="6"/>
  <c r="AD834" i="6"/>
  <c r="AD896" i="6"/>
  <c r="AK896" i="6"/>
  <c r="AR896" i="6"/>
  <c r="AC951" i="6"/>
  <c r="AJ951" i="6"/>
  <c r="AG1009" i="6"/>
  <c r="AN1009" i="6"/>
  <c r="AE820" i="6"/>
  <c r="AL820" i="6"/>
  <c r="AL893" i="6"/>
  <c r="AE893" i="6"/>
  <c r="AK914" i="6"/>
  <c r="AR914" i="6"/>
  <c r="AD914" i="6"/>
  <c r="AN941" i="6"/>
  <c r="AG941" i="6"/>
  <c r="AN1001" i="6"/>
  <c r="AG1001" i="6"/>
  <c r="AG943" i="6"/>
  <c r="AN943" i="6"/>
  <c r="AE848" i="6"/>
  <c r="AL848" i="6"/>
  <c r="AE491" i="6"/>
  <c r="AL491" i="6"/>
  <c r="AC974" i="6"/>
  <c r="AJ974" i="6"/>
  <c r="AG938" i="6"/>
  <c r="AN938" i="6"/>
  <c r="AR905" i="6"/>
  <c r="AD905" i="6"/>
  <c r="AK905" i="6"/>
  <c r="AK875" i="6"/>
  <c r="AR875" i="6"/>
  <c r="AD875" i="6"/>
  <c r="AD838" i="6"/>
  <c r="AR838" i="6"/>
  <c r="AK838" i="6"/>
  <c r="AL779" i="6"/>
  <c r="AE779" i="6"/>
  <c r="AM411" i="6"/>
  <c r="AF411" i="6"/>
  <c r="AD459" i="6"/>
  <c r="AR459" i="6"/>
  <c r="AK459" i="6"/>
  <c r="AG916" i="6"/>
  <c r="AN916" i="6"/>
  <c r="AG398" i="6"/>
  <c r="AN398" i="6"/>
  <c r="AP988" i="6"/>
  <c r="AB988" i="6"/>
  <c r="AI988" i="6"/>
  <c r="AB943" i="6"/>
  <c r="AP943" i="6"/>
  <c r="AI943" i="6"/>
  <c r="AC907" i="6"/>
  <c r="AJ907" i="6"/>
  <c r="AC876" i="6"/>
  <c r="AJ876" i="6"/>
  <c r="AF841" i="6"/>
  <c r="AM841" i="6"/>
  <c r="AE786" i="6"/>
  <c r="AL786" i="6"/>
  <c r="AN411" i="6"/>
  <c r="AG411" i="6"/>
  <c r="AF428" i="6"/>
  <c r="AM428" i="6"/>
  <c r="AB912" i="6"/>
  <c r="AP912" i="6"/>
  <c r="AI912" i="6"/>
  <c r="AB418" i="6"/>
  <c r="AP418" i="6"/>
  <c r="AI418" i="6"/>
  <c r="AE991" i="6"/>
  <c r="AL991" i="6"/>
  <c r="AB942" i="6"/>
  <c r="AP942" i="6"/>
  <c r="AI942" i="6"/>
  <c r="AB910" i="6"/>
  <c r="AP910" i="6"/>
  <c r="AI910" i="6"/>
  <c r="AI875" i="6"/>
  <c r="AP875" i="6"/>
  <c r="AB875" i="6"/>
  <c r="AD837" i="6"/>
  <c r="AK837" i="6"/>
  <c r="AR837" i="6"/>
  <c r="AL785" i="6"/>
  <c r="AE785" i="6"/>
  <c r="AF407" i="6"/>
  <c r="AM407" i="6"/>
  <c r="AL429" i="6"/>
  <c r="AE429" i="6"/>
  <c r="AF1002" i="6"/>
  <c r="AM1002" i="6"/>
  <c r="AG838" i="6"/>
  <c r="AN838" i="6"/>
  <c r="AF999" i="6"/>
  <c r="AM999" i="6"/>
  <c r="AB962" i="6"/>
  <c r="AI962" i="6"/>
  <c r="AP962" i="6"/>
  <c r="AM925" i="6"/>
  <c r="AF925" i="6"/>
  <c r="AC888" i="6"/>
  <c r="AJ888" i="6"/>
  <c r="AK855" i="6"/>
  <c r="AR855" i="6"/>
  <c r="AD855" i="6"/>
  <c r="AM805" i="6"/>
  <c r="AF805" i="6"/>
  <c r="AJ399" i="6"/>
  <c r="AC399" i="6"/>
  <c r="AF424" i="6"/>
  <c r="AM424" i="6"/>
  <c r="AE472" i="6"/>
  <c r="AL472" i="6"/>
  <c r="AM875" i="6"/>
  <c r="AF875" i="6"/>
  <c r="AD1012" i="6"/>
  <c r="AK1012" i="6"/>
  <c r="AR1012" i="6"/>
  <c r="AN961" i="6"/>
  <c r="AG961" i="6"/>
  <c r="AB925" i="6"/>
  <c r="AI925" i="6"/>
  <c r="AP925" i="6"/>
  <c r="K925" i="6" s="1"/>
  <c r="AP888" i="6"/>
  <c r="AI888" i="6"/>
  <c r="AB888" i="6"/>
  <c r="AB845" i="6"/>
  <c r="AP845" i="6"/>
  <c r="AI845" i="6"/>
  <c r="AN797" i="6"/>
  <c r="AG797" i="6"/>
  <c r="AD399" i="6"/>
  <c r="AK399" i="6"/>
  <c r="AR399" i="6"/>
  <c r="AR417" i="6"/>
  <c r="AD417" i="6"/>
  <c r="AK417" i="6"/>
  <c r="AC437" i="6"/>
  <c r="AJ437" i="6"/>
  <c r="AN998" i="6"/>
  <c r="AG998" i="6"/>
  <c r="AN955" i="6"/>
  <c r="AG955" i="6"/>
  <c r="AI918" i="6"/>
  <c r="AB918" i="6"/>
  <c r="AP918" i="6"/>
  <c r="AM881" i="6"/>
  <c r="AF881" i="6"/>
  <c r="AC844" i="6"/>
  <c r="AJ844" i="6"/>
  <c r="AC797" i="6"/>
  <c r="AJ797" i="6"/>
  <c r="AG400" i="6"/>
  <c r="AN400" i="6"/>
  <c r="AE417" i="6"/>
  <c r="AL417" i="6"/>
  <c r="AM539" i="6"/>
  <c r="AF539" i="6"/>
  <c r="AP976" i="6"/>
  <c r="AI976" i="6"/>
  <c r="AB976" i="6"/>
  <c r="AG928" i="6"/>
  <c r="AN928" i="6"/>
  <c r="AG875" i="6"/>
  <c r="AN875" i="6"/>
  <c r="AK843" i="6"/>
  <c r="AR843" i="6"/>
  <c r="AD843" i="6"/>
  <c r="AC796" i="6"/>
  <c r="AJ796" i="6"/>
  <c r="AJ406" i="6"/>
  <c r="AC406" i="6"/>
  <c r="AF438" i="6"/>
  <c r="AM438" i="6"/>
  <c r="AB805" i="6"/>
  <c r="AP805" i="6"/>
  <c r="AI805" i="6"/>
  <c r="AN396" i="6"/>
  <c r="AG396" i="6"/>
  <c r="AG405" i="6"/>
  <c r="AN405" i="6"/>
  <c r="AD415" i="6"/>
  <c r="AK415" i="6"/>
  <c r="AR415" i="6"/>
  <c r="AR425" i="6"/>
  <c r="AK425" i="6"/>
  <c r="AD425" i="6"/>
  <c r="AF436" i="6"/>
  <c r="AM436" i="6"/>
  <c r="AP444" i="6"/>
  <c r="K444" i="6" s="1"/>
  <c r="AB444" i="6"/>
  <c r="AI444" i="6"/>
  <c r="AC455" i="6"/>
  <c r="AJ455" i="6"/>
  <c r="AM466" i="6"/>
  <c r="AF466" i="6"/>
  <c r="AR476" i="6"/>
  <c r="AK476" i="6"/>
  <c r="AD476" i="6"/>
  <c r="AM492" i="6"/>
  <c r="AF492" i="6"/>
  <c r="AG525" i="6"/>
  <c r="AN525" i="6"/>
  <c r="AJ434" i="6"/>
  <c r="AC434" i="6"/>
  <c r="AL445" i="6"/>
  <c r="AE445" i="6"/>
  <c r="AB454" i="6"/>
  <c r="AP454" i="6"/>
  <c r="AI454" i="6"/>
  <c r="AI465" i="6"/>
  <c r="AP465" i="6"/>
  <c r="AB465" i="6"/>
  <c r="AE483" i="6"/>
  <c r="AL483" i="6"/>
  <c r="AN510" i="6"/>
  <c r="AG510" i="6"/>
  <c r="AM395" i="6"/>
  <c r="AF395" i="6"/>
  <c r="AG406" i="6"/>
  <c r="AN406" i="6"/>
  <c r="AM417" i="6"/>
  <c r="AF417" i="6"/>
  <c r="AF426" i="6"/>
  <c r="AM426" i="6"/>
  <c r="AB439" i="6"/>
  <c r="AI439" i="6"/>
  <c r="AP439" i="6"/>
  <c r="AF449" i="6"/>
  <c r="AM449" i="6"/>
  <c r="AL458" i="6"/>
  <c r="AE458" i="6"/>
  <c r="AR471" i="6"/>
  <c r="AD471" i="6"/>
  <c r="AK471" i="6"/>
  <c r="AI500" i="6"/>
  <c r="AB500" i="6"/>
  <c r="AP500" i="6"/>
  <c r="K500" i="6" s="1"/>
  <c r="AM531" i="6"/>
  <c r="AF531" i="6"/>
  <c r="AD411" i="6"/>
  <c r="AK411" i="6"/>
  <c r="AR411" i="6"/>
  <c r="AM421" i="6"/>
  <c r="AF421" i="6"/>
  <c r="AN432" i="6"/>
  <c r="AG432" i="6"/>
  <c r="AF444" i="6"/>
  <c r="AM444" i="6"/>
  <c r="AG455" i="6"/>
  <c r="AN455" i="6"/>
  <c r="AI464" i="6"/>
  <c r="AB464" i="6"/>
  <c r="AP464" i="6"/>
  <c r="AE486" i="6"/>
  <c r="AL486" i="6"/>
  <c r="AM508" i="6"/>
  <c r="AF508" i="6"/>
  <c r="AP598" i="6"/>
  <c r="AI598" i="6"/>
  <c r="AB598" i="6"/>
  <c r="AF392" i="6"/>
  <c r="AM392" i="6"/>
  <c r="AG402" i="6"/>
  <c r="AN402" i="6"/>
  <c r="AJ413" i="6"/>
  <c r="AC413" i="6"/>
  <c r="AE428" i="6"/>
  <c r="AL428" i="6"/>
  <c r="AB438" i="6"/>
  <c r="AP438" i="6"/>
  <c r="AI438" i="6"/>
  <c r="AR453" i="6"/>
  <c r="AK453" i="6"/>
  <c r="AD453" i="6"/>
  <c r="AJ464" i="6"/>
  <c r="AC464" i="6"/>
  <c r="AM486" i="6"/>
  <c r="AF486" i="6"/>
  <c r="AE503" i="6"/>
  <c r="AL503" i="6"/>
  <c r="AB442" i="6"/>
  <c r="AI442" i="6"/>
  <c r="AP442" i="6"/>
  <c r="K442" i="6" s="1"/>
  <c r="AF454" i="6"/>
  <c r="AM454" i="6"/>
  <c r="AR466" i="6"/>
  <c r="AK466" i="6"/>
  <c r="AD466" i="6"/>
  <c r="AI484" i="6"/>
  <c r="AB484" i="6"/>
  <c r="AP484" i="6"/>
  <c r="AE495" i="6"/>
  <c r="AL495" i="6"/>
  <c r="AN535" i="6"/>
  <c r="AG535" i="6"/>
  <c r="AD427" i="6"/>
  <c r="AK427" i="6"/>
  <c r="AR427" i="6"/>
  <c r="AR437" i="6"/>
  <c r="AD437" i="6"/>
  <c r="AK437" i="6"/>
  <c r="AB446" i="6"/>
  <c r="AP446" i="6"/>
  <c r="AI446" i="6"/>
  <c r="AB455" i="6"/>
  <c r="AI455" i="6"/>
  <c r="AP455" i="6"/>
  <c r="K455" i="6" s="1"/>
  <c r="AJ467" i="6"/>
  <c r="AC467" i="6"/>
  <c r="AI480" i="6"/>
  <c r="AB480" i="6"/>
  <c r="AP480" i="6"/>
  <c r="AC498" i="6"/>
  <c r="AJ498" i="6"/>
  <c r="AD525" i="6"/>
  <c r="AK525" i="6"/>
  <c r="AR525" i="6"/>
  <c r="K525" i="6" s="1"/>
  <c r="AJ472" i="6"/>
  <c r="AC472" i="6"/>
  <c r="AF481" i="6"/>
  <c r="AM481" i="6"/>
  <c r="AR490" i="6"/>
  <c r="AK490" i="6"/>
  <c r="AD490" i="6"/>
  <c r="AP499" i="6"/>
  <c r="AB499" i="6"/>
  <c r="AI499" i="6"/>
  <c r="AG508" i="6"/>
  <c r="AN508" i="6"/>
  <c r="AJ519" i="6"/>
  <c r="AC519" i="6"/>
  <c r="AK534" i="6"/>
  <c r="AD534" i="6"/>
  <c r="AR534" i="6"/>
  <c r="AR553" i="6"/>
  <c r="AK553" i="6"/>
  <c r="AD553" i="6"/>
  <c r="AL573" i="6"/>
  <c r="AE573" i="6"/>
  <c r="AK636" i="6"/>
  <c r="AR636" i="6"/>
  <c r="AD636" i="6"/>
  <c r="AG479" i="6"/>
  <c r="AN479" i="6"/>
  <c r="AN489" i="6"/>
  <c r="AG489" i="6"/>
  <c r="AJ499" i="6"/>
  <c r="AC499" i="6"/>
  <c r="AG511" i="6"/>
  <c r="AN511" i="6"/>
  <c r="AR519" i="6"/>
  <c r="AD519" i="6"/>
  <c r="AK519" i="6"/>
  <c r="AD536" i="6"/>
  <c r="AK536" i="6"/>
  <c r="AR536" i="6"/>
  <c r="AB550" i="6"/>
  <c r="AI550" i="6"/>
  <c r="AP550" i="6"/>
  <c r="K550" i="6" s="1"/>
  <c r="AM573" i="6"/>
  <c r="AF573" i="6"/>
  <c r="AB700" i="6"/>
  <c r="AI700" i="6"/>
  <c r="AP700" i="6"/>
  <c r="AR507" i="6"/>
  <c r="AD507" i="6"/>
  <c r="AK507" i="6"/>
  <c r="AF520" i="6"/>
  <c r="AM520" i="6"/>
  <c r="AG538" i="6"/>
  <c r="AN538" i="6"/>
  <c r="AG553" i="6"/>
  <c r="AN553" i="6"/>
  <c r="AL582" i="6"/>
  <c r="AE582" i="6"/>
  <c r="AI533" i="6"/>
  <c r="AB533" i="6"/>
  <c r="AP533" i="6"/>
  <c r="AD552" i="6"/>
  <c r="AK552" i="6"/>
  <c r="AR552" i="6"/>
  <c r="AF570" i="6"/>
  <c r="AM570" i="6"/>
  <c r="AD587" i="6"/>
  <c r="AR587" i="6"/>
  <c r="AK587" i="6"/>
  <c r="AP471" i="6"/>
  <c r="AI471" i="6"/>
  <c r="AB471" i="6"/>
  <c r="AG480" i="6"/>
  <c r="AN480" i="6"/>
  <c r="AP489" i="6"/>
  <c r="AB489" i="6"/>
  <c r="AI489" i="6"/>
  <c r="AF499" i="6"/>
  <c r="AM499" i="6"/>
  <c r="AJ508" i="6"/>
  <c r="AC508" i="6"/>
  <c r="AE517" i="6"/>
  <c r="AL517" i="6"/>
  <c r="AR533" i="6"/>
  <c r="AK533" i="6"/>
  <c r="AD533" i="6"/>
  <c r="AF552" i="6"/>
  <c r="AM552" i="6"/>
  <c r="AN574" i="6"/>
  <c r="AG574" i="6"/>
  <c r="AB588" i="6"/>
  <c r="AI588" i="6"/>
  <c r="AP588" i="6"/>
  <c r="AL535" i="6"/>
  <c r="AE535" i="6"/>
  <c r="AF554" i="6"/>
  <c r="AM554" i="6"/>
  <c r="AE576" i="6"/>
  <c r="AL576" i="6"/>
  <c r="AR495" i="6"/>
  <c r="AD495" i="6"/>
  <c r="AK495" i="6"/>
  <c r="AE508" i="6"/>
  <c r="AL508" i="6"/>
  <c r="AG518" i="6"/>
  <c r="AN518" i="6"/>
  <c r="AG533" i="6"/>
  <c r="AN533" i="6"/>
  <c r="AR549" i="6"/>
  <c r="AK549" i="6"/>
  <c r="AD549" i="6"/>
  <c r="AG572" i="6"/>
  <c r="AN572" i="6"/>
  <c r="AI644" i="6"/>
  <c r="AB644" i="6"/>
  <c r="AP644" i="6"/>
  <c r="AF527" i="6"/>
  <c r="AM527" i="6"/>
  <c r="AG541" i="6"/>
  <c r="AN541" i="6"/>
  <c r="AJ549" i="6"/>
  <c r="AC549" i="6"/>
  <c r="AD560" i="6"/>
  <c r="AK560" i="6"/>
  <c r="AR560" i="6"/>
  <c r="AK568" i="6"/>
  <c r="AD568" i="6"/>
  <c r="AR568" i="6"/>
  <c r="AD579" i="6"/>
  <c r="AR579" i="6"/>
  <c r="AK579" i="6"/>
  <c r="AN595" i="6"/>
  <c r="AG595" i="6"/>
  <c r="AC617" i="6"/>
  <c r="AJ617" i="6"/>
  <c r="AF635" i="6"/>
  <c r="AM635" i="6"/>
  <c r="AM528" i="6"/>
  <c r="AF528" i="6"/>
  <c r="AF544" i="6"/>
  <c r="AM544" i="6"/>
  <c r="AC552" i="6"/>
  <c r="AJ552" i="6"/>
  <c r="AD564" i="6"/>
  <c r="AK564" i="6"/>
  <c r="AR564" i="6"/>
  <c r="AK572" i="6"/>
  <c r="AD572" i="6"/>
  <c r="AR572" i="6"/>
  <c r="AC583" i="6"/>
  <c r="AJ583" i="6"/>
  <c r="AD598" i="6"/>
  <c r="AR598" i="6"/>
  <c r="AK598" i="6"/>
  <c r="AL611" i="6"/>
  <c r="AE611" i="6"/>
  <c r="AI624" i="6"/>
  <c r="AB624" i="6"/>
  <c r="AP624" i="6"/>
  <c r="AG657" i="6"/>
  <c r="AN657" i="6"/>
  <c r="AD571" i="6"/>
  <c r="AK571" i="6"/>
  <c r="AR571" i="6"/>
  <c r="AE581" i="6"/>
  <c r="AL581" i="6"/>
  <c r="AC590" i="6"/>
  <c r="AJ590" i="6"/>
  <c r="AE606" i="6"/>
  <c r="AL606" i="6"/>
  <c r="AN617" i="6"/>
  <c r="AG617" i="6"/>
  <c r="AG654" i="6"/>
  <c r="AN654" i="6"/>
  <c r="AC526" i="6"/>
  <c r="AJ526" i="6"/>
  <c r="AD535" i="6"/>
  <c r="AK535" i="6"/>
  <c r="AR535" i="6"/>
  <c r="AN547" i="6"/>
  <c r="AG547" i="6"/>
  <c r="AC555" i="6"/>
  <c r="AJ555" i="6"/>
  <c r="AN567" i="6"/>
  <c r="AG567" i="6"/>
  <c r="AJ576" i="6"/>
  <c r="AC576" i="6"/>
  <c r="AC587" i="6"/>
  <c r="AJ587" i="6"/>
  <c r="AF598" i="6"/>
  <c r="AM598" i="6"/>
  <c r="AF613" i="6"/>
  <c r="AM613" i="6"/>
  <c r="AP647" i="6"/>
  <c r="K647" i="6" s="1"/>
  <c r="AI647" i="6"/>
  <c r="AB647" i="6"/>
  <c r="AG602" i="6"/>
  <c r="AN602" i="6"/>
  <c r="AN613" i="6"/>
  <c r="AG613" i="6"/>
  <c r="AG648" i="6"/>
  <c r="AN648" i="6"/>
  <c r="AF597" i="6"/>
  <c r="AM597" i="6"/>
  <c r="AR622" i="6"/>
  <c r="AK622" i="6"/>
  <c r="AD622" i="6"/>
  <c r="AG675" i="6"/>
  <c r="AN675" i="6"/>
  <c r="AC568" i="6"/>
  <c r="AJ568" i="6"/>
  <c r="AC579" i="6"/>
  <c r="AJ579" i="6"/>
  <c r="AN590" i="6"/>
  <c r="AG590" i="6"/>
  <c r="AR615" i="6"/>
  <c r="AD615" i="6"/>
  <c r="AK615" i="6"/>
  <c r="AJ641" i="6"/>
  <c r="AC641" i="6"/>
  <c r="AR592" i="6"/>
  <c r="AK592" i="6"/>
  <c r="AD592" i="6"/>
  <c r="AL608" i="6"/>
  <c r="AE608" i="6"/>
  <c r="AJ618" i="6"/>
  <c r="AC618" i="6"/>
  <c r="AC640" i="6"/>
  <c r="AJ640" i="6"/>
  <c r="AE655" i="6"/>
  <c r="AL655" i="6"/>
  <c r="AP590" i="6"/>
  <c r="AB590" i="6"/>
  <c r="AI590" i="6"/>
  <c r="AP602" i="6"/>
  <c r="AB602" i="6"/>
  <c r="AI602" i="6"/>
  <c r="AR611" i="6"/>
  <c r="AK611" i="6"/>
  <c r="AD611" i="6"/>
  <c r="AB627" i="6"/>
  <c r="AI627" i="6"/>
  <c r="AP627" i="6"/>
  <c r="AR645" i="6"/>
  <c r="AD645" i="6"/>
  <c r="AK645" i="6"/>
  <c r="AE670" i="6"/>
  <c r="AL670" i="6"/>
  <c r="AC642" i="6"/>
  <c r="AJ642" i="6"/>
  <c r="AI664" i="6"/>
  <c r="AB664" i="6"/>
  <c r="AP664" i="6"/>
  <c r="AC689" i="6"/>
  <c r="AJ689" i="6"/>
  <c r="AE595" i="6"/>
  <c r="AL595" i="6"/>
  <c r="AB603" i="6"/>
  <c r="AP603" i="6"/>
  <c r="AI603" i="6"/>
  <c r="AF615" i="6"/>
  <c r="AM615" i="6"/>
  <c r="AR625" i="6"/>
  <c r="AK625" i="6"/>
  <c r="AD625" i="6"/>
  <c r="AD638" i="6"/>
  <c r="AR638" i="6"/>
  <c r="AK638" i="6"/>
  <c r="AB654" i="6"/>
  <c r="AP654" i="6"/>
  <c r="AI654" i="6"/>
  <c r="AN728" i="6"/>
  <c r="AG728" i="6"/>
  <c r="AN633" i="6"/>
  <c r="AG633" i="6"/>
  <c r="AD649" i="6"/>
  <c r="AK649" i="6"/>
  <c r="AR649" i="6"/>
  <c r="AR621" i="6"/>
  <c r="AD621" i="6"/>
  <c r="AK621" i="6"/>
  <c r="AB629" i="6"/>
  <c r="AP629" i="6"/>
  <c r="AI629" i="6"/>
  <c r="AG638" i="6"/>
  <c r="AN638" i="6"/>
  <c r="AF649" i="6"/>
  <c r="AM649" i="6"/>
  <c r="AL662" i="6"/>
  <c r="AE662" i="6"/>
  <c r="AE676" i="6"/>
  <c r="AL676" i="6"/>
  <c r="AF701" i="6"/>
  <c r="AM701" i="6"/>
  <c r="AR629" i="6"/>
  <c r="AK629" i="6"/>
  <c r="AD629" i="6"/>
  <c r="AD642" i="6"/>
  <c r="AR642" i="6"/>
  <c r="AK642" i="6"/>
  <c r="AD658" i="6"/>
  <c r="AR658" i="6"/>
  <c r="AK658" i="6"/>
  <c r="AG673" i="6"/>
  <c r="AN673" i="6"/>
  <c r="AC697" i="6"/>
  <c r="AJ697" i="6"/>
  <c r="AP674" i="6"/>
  <c r="AB674" i="6"/>
  <c r="AI674" i="6"/>
  <c r="AD705" i="6"/>
  <c r="AR705" i="6"/>
  <c r="AK705" i="6"/>
  <c r="AJ630" i="6"/>
  <c r="AC630" i="6"/>
  <c r="AC644" i="6"/>
  <c r="AJ644" i="6"/>
  <c r="AJ657" i="6"/>
  <c r="AC657" i="6"/>
  <c r="AG672" i="6"/>
  <c r="AN672" i="6"/>
  <c r="AE693" i="6"/>
  <c r="AL693" i="6"/>
  <c r="AF663" i="6"/>
  <c r="AM663" i="6"/>
  <c r="AF685" i="6"/>
  <c r="AM685" i="6"/>
  <c r="AE654" i="6"/>
  <c r="AL654" i="6"/>
  <c r="AG665" i="6"/>
  <c r="AN665" i="6"/>
  <c r="AB676" i="6"/>
  <c r="AI676" i="6"/>
  <c r="AP676" i="6"/>
  <c r="AC696" i="6"/>
  <c r="AJ696" i="6"/>
  <c r="AL716" i="6"/>
  <c r="AE716" i="6"/>
  <c r="AE661" i="6"/>
  <c r="AL661" i="6"/>
  <c r="AL675" i="6"/>
  <c r="AE675" i="6"/>
  <c r="AJ686" i="6"/>
  <c r="AC686" i="6"/>
  <c r="AB703" i="6"/>
  <c r="AI703" i="6"/>
  <c r="AP703" i="6"/>
  <c r="AI740" i="6"/>
  <c r="AP740" i="6"/>
  <c r="AB740" i="6"/>
  <c r="AJ713" i="6"/>
  <c r="AC713" i="6"/>
  <c r="AN651" i="6"/>
  <c r="AG651" i="6"/>
  <c r="AR663" i="6"/>
  <c r="AK663" i="6"/>
  <c r="AD663" i="6"/>
  <c r="AJ674" i="6"/>
  <c r="AC674" i="6"/>
  <c r="AM683" i="6"/>
  <c r="AF683" i="6"/>
  <c r="AN702" i="6"/>
  <c r="AG702" i="6"/>
  <c r="AE719" i="6"/>
  <c r="AL719" i="6"/>
  <c r="AD701" i="6"/>
  <c r="AR701" i="6"/>
  <c r="AK701" i="6"/>
  <c r="AF706" i="6"/>
  <c r="AM706" i="6"/>
  <c r="AN718" i="6"/>
  <c r="AG718" i="6"/>
  <c r="AF731" i="6"/>
  <c r="AM731" i="6"/>
  <c r="AF687" i="6"/>
  <c r="AM687" i="6"/>
  <c r="AG695" i="6"/>
  <c r="AN695" i="6"/>
  <c r="AL703" i="6"/>
  <c r="AE703" i="6"/>
  <c r="AL715" i="6"/>
  <c r="AE715" i="6"/>
  <c r="AM737" i="6"/>
  <c r="AF737" i="6"/>
  <c r="AF720" i="6"/>
  <c r="AM720" i="6"/>
  <c r="AI745" i="6"/>
  <c r="AB745" i="6"/>
  <c r="AP745" i="6"/>
  <c r="AK769" i="6"/>
  <c r="AR769" i="6"/>
  <c r="AD769" i="6"/>
  <c r="AN688" i="6"/>
  <c r="AG688" i="6"/>
  <c r="AL701" i="6"/>
  <c r="AE701" i="6"/>
  <c r="AG710" i="6"/>
  <c r="AN710" i="6"/>
  <c r="AP719" i="6"/>
  <c r="AB719" i="6"/>
  <c r="AI719" i="6"/>
  <c r="AF772" i="6"/>
  <c r="AM772" i="6"/>
  <c r="AB687" i="6"/>
  <c r="AP687" i="6"/>
  <c r="AI687" i="6"/>
  <c r="AJ699" i="6"/>
  <c r="AC699" i="6"/>
  <c r="AB709" i="6"/>
  <c r="AP709" i="6"/>
  <c r="AI709" i="6"/>
  <c r="AK721" i="6"/>
  <c r="AD721" i="6"/>
  <c r="AR721" i="6"/>
  <c r="AE733" i="6"/>
  <c r="AL733" i="6"/>
  <c r="AM747" i="6"/>
  <c r="AF747" i="6"/>
  <c r="AJ756" i="6"/>
  <c r="AC756" i="6"/>
  <c r="AK766" i="6"/>
  <c r="AD766" i="6"/>
  <c r="AR766" i="6"/>
  <c r="AF724" i="6"/>
  <c r="AM724" i="6"/>
  <c r="AP735" i="6"/>
  <c r="AI735" i="6"/>
  <c r="AB735" i="6"/>
  <c r="AF744" i="6"/>
  <c r="AM744" i="6"/>
  <c r="AM758" i="6"/>
  <c r="AF758" i="6"/>
  <c r="AL769" i="6"/>
  <c r="AE769" i="6"/>
  <c r="AB725" i="6"/>
  <c r="AI725" i="6"/>
  <c r="AP725" i="6"/>
  <c r="AJ737" i="6"/>
  <c r="AC737" i="6"/>
  <c r="AB746" i="6"/>
  <c r="AI746" i="6"/>
  <c r="AP746" i="6"/>
  <c r="AF756" i="6"/>
  <c r="AM756" i="6"/>
  <c r="AM767" i="6"/>
  <c r="AF767" i="6"/>
  <c r="AL734" i="6"/>
  <c r="AE734" i="6"/>
  <c r="AL745" i="6"/>
  <c r="AE745" i="6"/>
  <c r="AG753" i="6"/>
  <c r="AN753" i="6"/>
  <c r="AE764" i="6"/>
  <c r="AL764" i="6"/>
  <c r="AD774" i="6"/>
  <c r="AR774" i="6"/>
  <c r="AK774" i="6"/>
  <c r="AJ730" i="6"/>
  <c r="AC730" i="6"/>
  <c r="AF740" i="6"/>
  <c r="AM740" i="6"/>
  <c r="AR749" i="6"/>
  <c r="AK749" i="6"/>
  <c r="AD749" i="6"/>
  <c r="AG761" i="6"/>
  <c r="AN761" i="6"/>
  <c r="AI772" i="6"/>
  <c r="AP772" i="6"/>
  <c r="AB772" i="6"/>
  <c r="AB744" i="6"/>
  <c r="AI744" i="6"/>
  <c r="AP744" i="6"/>
  <c r="AD755" i="6"/>
  <c r="AK755" i="6"/>
  <c r="AR755" i="6"/>
  <c r="AB766" i="6"/>
  <c r="AI766" i="6"/>
  <c r="AP766" i="6"/>
  <c r="AC724" i="6"/>
  <c r="AJ724" i="6"/>
  <c r="AR736" i="6"/>
  <c r="AD736" i="6"/>
  <c r="AK736" i="6"/>
  <c r="AM749" i="6"/>
  <c r="AF749" i="6"/>
  <c r="AC758" i="6"/>
  <c r="AJ758" i="6"/>
  <c r="AB769" i="6"/>
  <c r="AP769" i="6"/>
  <c r="AI769" i="6"/>
  <c r="AD964" i="6"/>
  <c r="AK964" i="6"/>
  <c r="AR964" i="6"/>
  <c r="AE800" i="6"/>
  <c r="AL800" i="6"/>
  <c r="AI843" i="6"/>
  <c r="AB843" i="6"/>
  <c r="AP843" i="6"/>
  <c r="K843" i="6" s="1"/>
  <c r="AG835" i="6"/>
  <c r="AN835" i="6"/>
  <c r="AR986" i="6"/>
  <c r="AK986" i="6"/>
  <c r="AD986" i="6"/>
  <c r="AG865" i="6"/>
  <c r="AN865" i="6"/>
  <c r="AR951" i="6"/>
  <c r="K951" i="6" s="1"/>
  <c r="AK951" i="6"/>
  <c r="AD951" i="6"/>
  <c r="AG847" i="6"/>
  <c r="AN847" i="6"/>
  <c r="AC808" i="6"/>
  <c r="AJ808" i="6"/>
  <c r="AG844" i="6"/>
  <c r="AN844" i="6"/>
  <c r="AE829" i="6"/>
  <c r="AL829" i="6"/>
  <c r="AD961" i="6"/>
  <c r="AR961" i="6"/>
  <c r="AK961" i="6"/>
  <c r="AD777" i="6"/>
  <c r="AK777" i="6"/>
  <c r="AR777" i="6"/>
  <c r="AF979" i="6"/>
  <c r="AM979" i="6"/>
  <c r="AB972" i="6"/>
  <c r="AP972" i="6"/>
  <c r="AI972" i="6"/>
  <c r="AM858" i="6"/>
  <c r="AF858" i="6"/>
  <c r="AR946" i="6"/>
  <c r="AK946" i="6"/>
  <c r="AD946" i="6"/>
  <c r="AI788" i="6"/>
  <c r="AB788" i="6"/>
  <c r="AP788" i="6"/>
  <c r="K788" i="6" s="1"/>
  <c r="AP804" i="6"/>
  <c r="AI804" i="6"/>
  <c r="AB804" i="6"/>
  <c r="AP844" i="6"/>
  <c r="AB844" i="6"/>
  <c r="AI844" i="6"/>
  <c r="AG912" i="6"/>
  <c r="AN912" i="6"/>
  <c r="AF863" i="6"/>
  <c r="AM863" i="6"/>
  <c r="AK810" i="6"/>
  <c r="AR810" i="6"/>
  <c r="K810" i="6" s="1"/>
  <c r="AD810" i="6"/>
  <c r="AC784" i="6"/>
  <c r="AJ784" i="6"/>
  <c r="AD806" i="6"/>
  <c r="AR806" i="6"/>
  <c r="AK806" i="6"/>
  <c r="AJ848" i="6"/>
  <c r="AC848" i="6"/>
  <c r="AG799" i="6"/>
  <c r="AN799" i="6"/>
  <c r="AI795" i="6"/>
  <c r="AP795" i="6"/>
  <c r="AB795" i="6"/>
  <c r="AG794" i="6"/>
  <c r="AN794" i="6"/>
  <c r="AG778" i="6"/>
  <c r="AN778" i="6"/>
  <c r="AL913" i="6"/>
  <c r="AE913" i="6"/>
  <c r="AG980" i="6"/>
  <c r="AN980" i="6"/>
  <c r="AC890" i="6"/>
  <c r="AJ890" i="6"/>
  <c r="AR850" i="6"/>
  <c r="AD850" i="6"/>
  <c r="AK850" i="6"/>
  <c r="AM946" i="6"/>
  <c r="AF946" i="6"/>
  <c r="AI974" i="6"/>
  <c r="AP974" i="6"/>
  <c r="AB974" i="6"/>
  <c r="AR1001" i="6"/>
  <c r="AK1001" i="6"/>
  <c r="AD1001" i="6"/>
  <c r="AC914" i="6"/>
  <c r="AJ914" i="6"/>
  <c r="AN833" i="6"/>
  <c r="AG833" i="6"/>
  <c r="AN861" i="6"/>
  <c r="AG861" i="6"/>
  <c r="AR945" i="6"/>
  <c r="AD945" i="6"/>
  <c r="AK945" i="6"/>
  <c r="AF967" i="6"/>
  <c r="AM967" i="6"/>
  <c r="AE844" i="6"/>
  <c r="AL844" i="6"/>
  <c r="AC895" i="6"/>
  <c r="AJ895" i="6"/>
  <c r="AL894" i="6"/>
  <c r="AE894" i="6"/>
  <c r="AR942" i="6"/>
  <c r="AK942" i="6"/>
  <c r="AD942" i="6"/>
  <c r="AR947" i="6"/>
  <c r="AK947" i="6"/>
  <c r="AD947" i="6"/>
  <c r="AM991" i="6"/>
  <c r="AF991" i="6"/>
  <c r="AC873" i="6"/>
  <c r="AJ873" i="6"/>
  <c r="AD899" i="6"/>
  <c r="AK899" i="6"/>
  <c r="AR899" i="6"/>
  <c r="AL888" i="6"/>
  <c r="AE888" i="6"/>
  <c r="AF975" i="6"/>
  <c r="AM975" i="6"/>
  <c r="AC1006" i="6"/>
  <c r="AJ1006" i="6"/>
  <c r="AD849" i="6"/>
  <c r="AK849" i="6"/>
  <c r="AR849" i="6"/>
  <c r="AN884" i="6"/>
  <c r="AG884" i="6"/>
  <c r="AP854" i="6"/>
  <c r="AB854" i="6"/>
  <c r="AI854" i="6"/>
  <c r="AB894" i="6"/>
  <c r="AI894" i="6"/>
  <c r="AP894" i="6"/>
  <c r="AJ959" i="6"/>
  <c r="AC959" i="6"/>
  <c r="AF969" i="6"/>
  <c r="AM969" i="6"/>
  <c r="AC1010" i="6"/>
  <c r="AJ1010" i="6"/>
  <c r="AI916" i="6"/>
  <c r="AB916" i="6"/>
  <c r="AP916" i="6"/>
  <c r="AC986" i="6"/>
  <c r="AJ986" i="6"/>
  <c r="AN982" i="6"/>
  <c r="AG982" i="6"/>
  <c r="AB1013" i="6"/>
  <c r="AP1013" i="6"/>
  <c r="AI1013" i="6"/>
  <c r="AN809" i="6"/>
  <c r="AG809" i="6"/>
  <c r="AG996" i="6"/>
  <c r="AN996" i="6"/>
  <c r="AG978" i="6"/>
  <c r="AN978" i="6"/>
  <c r="AM923" i="6"/>
  <c r="AF923" i="6"/>
  <c r="AL988" i="6"/>
  <c r="AE988" i="6"/>
  <c r="AR1006" i="6"/>
  <c r="AK1006" i="6"/>
  <c r="AD1006" i="6"/>
  <c r="AF872" i="6"/>
  <c r="AM872" i="6"/>
  <c r="AN905" i="6"/>
  <c r="AG905" i="6"/>
  <c r="AJ885" i="6"/>
  <c r="AC885" i="6"/>
  <c r="AJ941" i="6"/>
  <c r="AC941" i="6"/>
  <c r="AL851" i="6"/>
  <c r="AE851" i="6"/>
  <c r="AF873" i="6"/>
  <c r="AM873" i="6"/>
  <c r="AK867" i="6"/>
  <c r="AR867" i="6"/>
  <c r="AD867" i="6"/>
  <c r="AE908" i="6"/>
  <c r="AL908" i="6"/>
  <c r="AN814" i="6"/>
  <c r="AG814" i="6"/>
  <c r="AM934" i="6"/>
  <c r="AF934" i="6"/>
  <c r="AP991" i="6"/>
  <c r="AI991" i="6"/>
  <c r="AB991" i="6"/>
  <c r="AP999" i="6"/>
  <c r="K999" i="6" s="1"/>
  <c r="AB999" i="6"/>
  <c r="AI999" i="6"/>
  <c r="AM869" i="6"/>
  <c r="AF869" i="6"/>
  <c r="AG824" i="6"/>
  <c r="AN824" i="6"/>
  <c r="AC933" i="6"/>
  <c r="AJ933" i="6"/>
  <c r="AG940" i="6"/>
  <c r="AN940" i="6"/>
  <c r="AC903" i="6"/>
  <c r="AJ903" i="6"/>
  <c r="AM897" i="6"/>
  <c r="AF897" i="6"/>
  <c r="AF880" i="6"/>
  <c r="AM880" i="6"/>
  <c r="AC970" i="6"/>
  <c r="AJ970" i="6"/>
  <c r="AF917" i="6"/>
  <c r="AM917" i="6"/>
  <c r="AG896" i="6"/>
  <c r="AN896" i="6"/>
  <c r="AL931" i="6"/>
  <c r="AE931" i="6"/>
  <c r="AB955" i="6"/>
  <c r="AP955" i="6"/>
  <c r="AI955" i="6"/>
  <c r="AM792" i="6"/>
  <c r="AF792" i="6"/>
  <c r="AR927" i="6"/>
  <c r="AD927" i="6"/>
  <c r="AK927" i="6"/>
  <c r="AC966" i="6"/>
  <c r="AJ966" i="6"/>
  <c r="AC968" i="6"/>
  <c r="AJ968" i="6"/>
  <c r="AD872" i="6"/>
  <c r="AR872" i="6"/>
  <c r="AK872" i="6"/>
  <c r="AM935" i="6"/>
  <c r="AF935" i="6"/>
  <c r="AG918" i="6"/>
  <c r="AN918" i="6"/>
  <c r="AM962" i="6"/>
  <c r="AF962" i="6"/>
  <c r="AF779" i="6"/>
  <c r="AM779" i="6"/>
  <c r="AE877" i="6"/>
  <c r="AL877" i="6"/>
  <c r="AL887" i="6"/>
  <c r="AE887" i="6"/>
  <c r="AD988" i="6"/>
  <c r="AK988" i="6"/>
  <c r="AR988" i="6"/>
  <c r="AP965" i="6"/>
  <c r="AI965" i="6"/>
  <c r="AB965" i="6"/>
  <c r="AD902" i="6"/>
  <c r="AK902" i="6"/>
  <c r="AR902" i="6"/>
  <c r="AG828" i="6"/>
  <c r="AN828" i="6"/>
  <c r="AL796" i="6"/>
  <c r="AE796" i="6"/>
  <c r="AD888" i="6"/>
  <c r="AR888" i="6"/>
  <c r="AK888" i="6"/>
  <c r="AB959" i="6"/>
  <c r="AI959" i="6"/>
  <c r="AP959" i="6"/>
  <c r="AN1015" i="6"/>
  <c r="AG1015" i="6"/>
  <c r="AD840" i="6"/>
  <c r="AK840" i="6"/>
  <c r="AR840" i="6"/>
  <c r="AM904" i="6"/>
  <c r="AF904" i="6"/>
  <c r="AM958" i="6"/>
  <c r="AF958" i="6"/>
  <c r="AP953" i="6"/>
  <c r="AB953" i="6"/>
  <c r="AI953" i="6"/>
  <c r="AF861" i="6"/>
  <c r="AM861" i="6"/>
  <c r="AM847" i="6"/>
  <c r="AF847" i="6"/>
  <c r="AB939" i="6"/>
  <c r="AP939" i="6"/>
  <c r="AI939" i="6"/>
  <c r="AE803" i="6"/>
  <c r="AL803" i="6"/>
  <c r="AD1015" i="6"/>
  <c r="AR1015" i="6"/>
  <c r="AK1015" i="6"/>
  <c r="AK968" i="6"/>
  <c r="AR968" i="6"/>
  <c r="AD968" i="6"/>
  <c r="AL935" i="6"/>
  <c r="AE935" i="6"/>
  <c r="AL898" i="6"/>
  <c r="AE898" i="6"/>
  <c r="AB874" i="6"/>
  <c r="AI874" i="6"/>
  <c r="AP874" i="6"/>
  <c r="AR829" i="6"/>
  <c r="AK829" i="6"/>
  <c r="AD829" i="6"/>
  <c r="AF394" i="6"/>
  <c r="AM394" i="6"/>
  <c r="AB414" i="6"/>
  <c r="AP414" i="6"/>
  <c r="AI414" i="6"/>
  <c r="AB460" i="6"/>
  <c r="AI460" i="6"/>
  <c r="AP460" i="6"/>
  <c r="AP902" i="6"/>
  <c r="K902" i="6" s="1"/>
  <c r="AI902" i="6"/>
  <c r="AB902" i="6"/>
  <c r="AL404" i="6"/>
  <c r="AE404" i="6"/>
  <c r="AP983" i="6"/>
  <c r="AI983" i="6"/>
  <c r="AB983" i="6"/>
  <c r="AM938" i="6"/>
  <c r="AF938" i="6"/>
  <c r="AB905" i="6"/>
  <c r="AP905" i="6"/>
  <c r="AI905" i="6"/>
  <c r="AJ875" i="6"/>
  <c r="AC875" i="6"/>
  <c r="AF837" i="6"/>
  <c r="AM837" i="6"/>
  <c r="AC393" i="6"/>
  <c r="AJ393" i="6"/>
  <c r="AJ414" i="6"/>
  <c r="AC414" i="6"/>
  <c r="AG443" i="6"/>
  <c r="AN443" i="6"/>
  <c r="AG898" i="6"/>
  <c r="AN898" i="6"/>
  <c r="AC427" i="6"/>
  <c r="AJ427" i="6"/>
  <c r="AP987" i="6"/>
  <c r="AI987" i="6"/>
  <c r="AB987" i="6"/>
  <c r="AG939" i="6"/>
  <c r="AN939" i="6"/>
  <c r="AB907" i="6"/>
  <c r="AI907" i="6"/>
  <c r="AP907" i="6"/>
  <c r="AI873" i="6"/>
  <c r="AP873" i="6"/>
  <c r="AB873" i="6"/>
  <c r="AM827" i="6"/>
  <c r="AF827" i="6"/>
  <c r="AG777" i="6"/>
  <c r="AN777" i="6"/>
  <c r="AK412" i="6"/>
  <c r="AD412" i="6"/>
  <c r="AR412" i="6"/>
  <c r="AR432" i="6"/>
  <c r="AK432" i="6"/>
  <c r="AD432" i="6"/>
  <c r="AK960" i="6"/>
  <c r="AR960" i="6"/>
  <c r="AD960" i="6"/>
  <c r="AI409" i="6"/>
  <c r="AB409" i="6"/>
  <c r="AP409" i="6"/>
  <c r="K409" i="6" s="1"/>
  <c r="AR995" i="6"/>
  <c r="AD995" i="6"/>
  <c r="AK995" i="6"/>
  <c r="AN956" i="6"/>
  <c r="AG956" i="6"/>
  <c r="AC921" i="6"/>
  <c r="AJ921" i="6"/>
  <c r="AI887" i="6"/>
  <c r="AB887" i="6"/>
  <c r="AP887" i="6"/>
  <c r="K887" i="6" s="1"/>
  <c r="AK845" i="6"/>
  <c r="AR845" i="6"/>
  <c r="AD845" i="6"/>
  <c r="AP798" i="6"/>
  <c r="AI798" i="6"/>
  <c r="AB798" i="6"/>
  <c r="AK400" i="6"/>
  <c r="AD400" i="6"/>
  <c r="AR400" i="6"/>
  <c r="AK430" i="6"/>
  <c r="AD430" i="6"/>
  <c r="AR430" i="6"/>
  <c r="AJ479" i="6"/>
  <c r="AC479" i="6"/>
  <c r="AR869" i="6"/>
  <c r="AD869" i="6"/>
  <c r="AK869" i="6"/>
  <c r="AM1004" i="6"/>
  <c r="AF1004" i="6"/>
  <c r="AG958" i="6"/>
  <c r="AN958" i="6"/>
  <c r="AB921" i="6"/>
  <c r="AP921" i="6"/>
  <c r="AI921" i="6"/>
  <c r="AM886" i="6"/>
  <c r="AF886" i="6"/>
  <c r="AC840" i="6"/>
  <c r="AJ840" i="6"/>
  <c r="AC791" i="6"/>
  <c r="AJ791" i="6"/>
  <c r="AF400" i="6"/>
  <c r="AM400" i="6"/>
  <c r="AK420" i="6"/>
  <c r="AD420" i="6"/>
  <c r="AR420" i="6"/>
  <c r="AR440" i="6"/>
  <c r="AK440" i="6"/>
  <c r="AD440" i="6"/>
  <c r="AM993" i="6"/>
  <c r="AF993" i="6"/>
  <c r="AP948" i="6"/>
  <c r="AB948" i="6"/>
  <c r="AI948" i="6"/>
  <c r="AP914" i="6"/>
  <c r="AB914" i="6"/>
  <c r="AI914" i="6"/>
  <c r="AI877" i="6"/>
  <c r="AP877" i="6"/>
  <c r="AB877" i="6"/>
  <c r="AE839" i="6"/>
  <c r="AL839" i="6"/>
  <c r="AC790" i="6"/>
  <c r="AJ790" i="6"/>
  <c r="AJ402" i="6"/>
  <c r="AC402" i="6"/>
  <c r="AJ421" i="6"/>
  <c r="AC421" i="6"/>
  <c r="AM1015" i="6"/>
  <c r="AF1015" i="6"/>
  <c r="AN965" i="6"/>
  <c r="AG965" i="6"/>
  <c r="AB923" i="6"/>
  <c r="AI923" i="6"/>
  <c r="AP923" i="6"/>
  <c r="AF874" i="6"/>
  <c r="AM874" i="6"/>
  <c r="AC839" i="6"/>
  <c r="AJ839" i="6"/>
  <c r="AL789" i="6"/>
  <c r="AE789" i="6"/>
  <c r="AE408" i="6"/>
  <c r="AL408" i="6"/>
  <c r="AK446" i="6"/>
  <c r="AD446" i="6"/>
  <c r="AR446" i="6"/>
  <c r="AE792" i="6"/>
  <c r="AL792" i="6"/>
  <c r="AM397" i="6"/>
  <c r="AF397" i="6"/>
  <c r="AK406" i="6"/>
  <c r="AD406" i="6"/>
  <c r="AR406" i="6"/>
  <c r="AC416" i="6"/>
  <c r="AJ416" i="6"/>
  <c r="AJ426" i="6"/>
  <c r="AC426" i="6"/>
  <c r="AL437" i="6"/>
  <c r="AE437" i="6"/>
  <c r="AC445" i="6"/>
  <c r="AJ445" i="6"/>
  <c r="AN456" i="6"/>
  <c r="AG456" i="6"/>
  <c r="AR467" i="6"/>
  <c r="AD467" i="6"/>
  <c r="AK467" i="6"/>
  <c r="AG477" i="6"/>
  <c r="AN477" i="6"/>
  <c r="AI496" i="6"/>
  <c r="AB496" i="6"/>
  <c r="AP496" i="6"/>
  <c r="AF526" i="6"/>
  <c r="AM526" i="6"/>
  <c r="AL435" i="6"/>
  <c r="AE435" i="6"/>
  <c r="AE446" i="6"/>
  <c r="AL446" i="6"/>
  <c r="AL455" i="6"/>
  <c r="AE455" i="6"/>
  <c r="AF467" i="6"/>
  <c r="AM467" i="6"/>
  <c r="AB486" i="6"/>
  <c r="AI486" i="6"/>
  <c r="AP486" i="6"/>
  <c r="AC513" i="6"/>
  <c r="AJ513" i="6"/>
  <c r="AP396" i="6"/>
  <c r="AI396" i="6"/>
  <c r="AB396" i="6"/>
  <c r="AF408" i="6"/>
  <c r="AM408" i="6"/>
  <c r="AK418" i="6"/>
  <c r="AD418" i="6"/>
  <c r="AR418" i="6"/>
  <c r="AJ428" i="6"/>
  <c r="AC428" i="6"/>
  <c r="AF440" i="6"/>
  <c r="AM440" i="6"/>
  <c r="AC451" i="6"/>
  <c r="AJ451" i="6"/>
  <c r="AF459" i="6"/>
  <c r="AM459" i="6"/>
  <c r="AE475" i="6"/>
  <c r="AL475" i="6"/>
  <c r="AN502" i="6"/>
  <c r="AG502" i="6"/>
  <c r="AJ546" i="6"/>
  <c r="AC546" i="6"/>
  <c r="AP412" i="6"/>
  <c r="AB412" i="6"/>
  <c r="AI412" i="6"/>
  <c r="AL422" i="6"/>
  <c r="AE422" i="6"/>
  <c r="AF433" i="6"/>
  <c r="AM433" i="6"/>
  <c r="AG445" i="6"/>
  <c r="AN445" i="6"/>
  <c r="AC456" i="6"/>
  <c r="AJ456" i="6"/>
  <c r="AK465" i="6"/>
  <c r="AD465" i="6"/>
  <c r="AR465" i="6"/>
  <c r="AC490" i="6"/>
  <c r="AJ490" i="6"/>
  <c r="AE511" i="6"/>
  <c r="AL511" i="6"/>
  <c r="AB807" i="6"/>
  <c r="AI807" i="6"/>
  <c r="AP807" i="6"/>
  <c r="AD393" i="6"/>
  <c r="AR393" i="6"/>
  <c r="AK393" i="6"/>
  <c r="AL403" i="6"/>
  <c r="AE403" i="6"/>
  <c r="AF418" i="6"/>
  <c r="AM418" i="6"/>
  <c r="AR429" i="6"/>
  <c r="AD429" i="6"/>
  <c r="AK429" i="6"/>
  <c r="AD439" i="6"/>
  <c r="AR439" i="6"/>
  <c r="AK439" i="6"/>
  <c r="AE454" i="6"/>
  <c r="AL454" i="6"/>
  <c r="AL465" i="6"/>
  <c r="AE465" i="6"/>
  <c r="AC489" i="6"/>
  <c r="AJ489" i="6"/>
  <c r="AE514" i="6"/>
  <c r="AL514" i="6"/>
  <c r="AD443" i="6"/>
  <c r="AK443" i="6"/>
  <c r="AR443" i="6"/>
  <c r="AE456" i="6"/>
  <c r="AL456" i="6"/>
  <c r="AP467" i="6"/>
  <c r="AI467" i="6"/>
  <c r="AB467" i="6"/>
  <c r="AL485" i="6"/>
  <c r="AE485" i="6"/>
  <c r="AC506" i="6"/>
  <c r="AJ506" i="6"/>
  <c r="AL551" i="6"/>
  <c r="AE551" i="6"/>
  <c r="AN428" i="6"/>
  <c r="AG428" i="6"/>
  <c r="AK438" i="6"/>
  <c r="AR438" i="6"/>
  <c r="AD438" i="6"/>
  <c r="AD447" i="6"/>
  <c r="AR447" i="6"/>
  <c r="AK447" i="6"/>
  <c r="AF456" i="6"/>
  <c r="AM456" i="6"/>
  <c r="AK469" i="6"/>
  <c r="AD469" i="6"/>
  <c r="AR469" i="6"/>
  <c r="AK481" i="6"/>
  <c r="AD481" i="6"/>
  <c r="AR481" i="6"/>
  <c r="AL501" i="6"/>
  <c r="AE501" i="6"/>
  <c r="AL528" i="6"/>
  <c r="AE528" i="6"/>
  <c r="AF473" i="6"/>
  <c r="AM473" i="6"/>
  <c r="AR482" i="6"/>
  <c r="AK482" i="6"/>
  <c r="AD482" i="6"/>
  <c r="AP491" i="6"/>
  <c r="K491" i="6" s="1"/>
  <c r="AI491" i="6"/>
  <c r="AB491" i="6"/>
  <c r="AG500" i="6"/>
  <c r="AN500" i="6"/>
  <c r="AP509" i="6"/>
  <c r="AB509" i="6"/>
  <c r="AI509" i="6"/>
  <c r="AJ520" i="6"/>
  <c r="AC520" i="6"/>
  <c r="AP536" i="6"/>
  <c r="AI536" i="6"/>
  <c r="AB536" i="6"/>
  <c r="AB555" i="6"/>
  <c r="AP555" i="6"/>
  <c r="AI555" i="6"/>
  <c r="AJ577" i="6"/>
  <c r="AC577" i="6"/>
  <c r="AC469" i="6"/>
  <c r="AJ469" i="6"/>
  <c r="AR480" i="6"/>
  <c r="AK480" i="6"/>
  <c r="AD480" i="6"/>
  <c r="AE490" i="6"/>
  <c r="AL490" i="6"/>
  <c r="AC501" i="6"/>
  <c r="AJ501" i="6"/>
  <c r="AR512" i="6"/>
  <c r="AK512" i="6"/>
  <c r="AD512" i="6"/>
  <c r="AL520" i="6"/>
  <c r="AE520" i="6"/>
  <c r="AF538" i="6"/>
  <c r="AM538" i="6"/>
  <c r="AF553" i="6"/>
  <c r="AM553" i="6"/>
  <c r="AM577" i="6"/>
  <c r="AF577" i="6"/>
  <c r="AE496" i="6"/>
  <c r="AL496" i="6"/>
  <c r="AK509" i="6"/>
  <c r="AD509" i="6"/>
  <c r="AR509" i="6"/>
  <c r="AF521" i="6"/>
  <c r="AM521" i="6"/>
  <c r="AD540" i="6"/>
  <c r="AK540" i="6"/>
  <c r="AR540" i="6"/>
  <c r="K540" i="6" s="1"/>
  <c r="AL555" i="6"/>
  <c r="AE555" i="6"/>
  <c r="AC586" i="6"/>
  <c r="AJ586" i="6"/>
  <c r="AF536" i="6"/>
  <c r="AM536" i="6"/>
  <c r="AB554" i="6"/>
  <c r="AP554" i="6"/>
  <c r="AI554" i="6"/>
  <c r="AI571" i="6"/>
  <c r="AP571" i="6"/>
  <c r="AB571" i="6"/>
  <c r="AC594" i="6"/>
  <c r="AJ594" i="6"/>
  <c r="AG472" i="6"/>
  <c r="AN472" i="6"/>
  <c r="AP481" i="6"/>
  <c r="AI481" i="6"/>
  <c r="AB481" i="6"/>
  <c r="AF491" i="6"/>
  <c r="AM491" i="6"/>
  <c r="AJ500" i="6"/>
  <c r="AC500" i="6"/>
  <c r="AM509" i="6"/>
  <c r="AF509" i="6"/>
  <c r="AE518" i="6"/>
  <c r="AL518" i="6"/>
  <c r="AC535" i="6"/>
  <c r="AJ535" i="6"/>
  <c r="AR554" i="6"/>
  <c r="AK554" i="6"/>
  <c r="AD554" i="6"/>
  <c r="AE575" i="6"/>
  <c r="AL575" i="6"/>
  <c r="AF601" i="6"/>
  <c r="AM601" i="6"/>
  <c r="AF537" i="6"/>
  <c r="AM537" i="6"/>
  <c r="AC556" i="6"/>
  <c r="AJ556" i="6"/>
  <c r="AB580" i="6"/>
  <c r="AP580" i="6"/>
  <c r="AI580" i="6"/>
  <c r="AK497" i="6"/>
  <c r="AD497" i="6"/>
  <c r="AR497" i="6"/>
  <c r="AM510" i="6"/>
  <c r="AF510" i="6"/>
  <c r="AI522" i="6"/>
  <c r="AB522" i="6"/>
  <c r="AP522" i="6"/>
  <c r="AM535" i="6"/>
  <c r="AF535" i="6"/>
  <c r="AC551" i="6"/>
  <c r="AJ551" i="6"/>
  <c r="AE580" i="6"/>
  <c r="AL580" i="6"/>
  <c r="AR657" i="6"/>
  <c r="AD657" i="6"/>
  <c r="AK657" i="6"/>
  <c r="AK528" i="6"/>
  <c r="AD528" i="6"/>
  <c r="AR528" i="6"/>
  <c r="AG542" i="6"/>
  <c r="AN542" i="6"/>
  <c r="AJ550" i="6"/>
  <c r="AC550" i="6"/>
  <c r="AE561" i="6"/>
  <c r="AL561" i="6"/>
  <c r="AB569" i="6"/>
  <c r="AP569" i="6"/>
  <c r="AI569" i="6"/>
  <c r="AR580" i="6"/>
  <c r="AK580" i="6"/>
  <c r="AD580" i="6"/>
  <c r="AR596" i="6"/>
  <c r="AK596" i="6"/>
  <c r="AD596" i="6"/>
  <c r="AB618" i="6"/>
  <c r="AP618" i="6"/>
  <c r="AI618" i="6"/>
  <c r="AN641" i="6"/>
  <c r="AG641" i="6"/>
  <c r="AC529" i="6"/>
  <c r="AJ529" i="6"/>
  <c r="AG545" i="6"/>
  <c r="AN545" i="6"/>
  <c r="AJ553" i="6"/>
  <c r="AC553" i="6"/>
  <c r="AE565" i="6"/>
  <c r="AL565" i="6"/>
  <c r="AB573" i="6"/>
  <c r="AI573" i="6"/>
  <c r="AP573" i="6"/>
  <c r="K573" i="6" s="1"/>
  <c r="AE584" i="6"/>
  <c r="AL584" i="6"/>
  <c r="AR600" i="6"/>
  <c r="AD600" i="6"/>
  <c r="AK600" i="6"/>
  <c r="AC613" i="6"/>
  <c r="AJ613" i="6"/>
  <c r="AJ626" i="6"/>
  <c r="AC626" i="6"/>
  <c r="AD680" i="6"/>
  <c r="AR680" i="6"/>
  <c r="AK680" i="6"/>
  <c r="AE572" i="6"/>
  <c r="AL572" i="6"/>
  <c r="AC582" i="6"/>
  <c r="AJ582" i="6"/>
  <c r="AB592" i="6"/>
  <c r="AI592" i="6"/>
  <c r="AP592" i="6"/>
  <c r="AG607" i="6"/>
  <c r="AN607" i="6"/>
  <c r="AJ620" i="6"/>
  <c r="AC620" i="6"/>
  <c r="AL679" i="6"/>
  <c r="AE679" i="6"/>
  <c r="AI527" i="6"/>
  <c r="AB527" i="6"/>
  <c r="AP527" i="6"/>
  <c r="AC536" i="6"/>
  <c r="AJ536" i="6"/>
  <c r="AF548" i="6"/>
  <c r="AM548" i="6"/>
  <c r="AP556" i="6"/>
  <c r="AI556" i="6"/>
  <c r="AB556" i="6"/>
  <c r="AM569" i="6"/>
  <c r="AF569" i="6"/>
  <c r="AN578" i="6"/>
  <c r="AG578" i="6"/>
  <c r="AE588" i="6"/>
  <c r="AL588" i="6"/>
  <c r="AN600" i="6"/>
  <c r="AG600" i="6"/>
  <c r="AN614" i="6"/>
  <c r="AG614" i="6"/>
  <c r="AC677" i="6"/>
  <c r="AJ677" i="6"/>
  <c r="AD604" i="6"/>
  <c r="AR604" i="6"/>
  <c r="AK604" i="6"/>
  <c r="AF620" i="6"/>
  <c r="AM620" i="6"/>
  <c r="AI668" i="6"/>
  <c r="AB668" i="6"/>
  <c r="AP668" i="6"/>
  <c r="AC599" i="6"/>
  <c r="AJ599" i="6"/>
  <c r="AF625" i="6"/>
  <c r="AM625" i="6"/>
  <c r="AC560" i="6"/>
  <c r="AJ560" i="6"/>
  <c r="AN570" i="6"/>
  <c r="AG570" i="6"/>
  <c r="AC580" i="6"/>
  <c r="AJ580" i="6"/>
  <c r="AD591" i="6"/>
  <c r="AR591" i="6"/>
  <c r="AK591" i="6"/>
  <c r="AB617" i="6"/>
  <c r="AI617" i="6"/>
  <c r="AP617" i="6"/>
  <c r="AE649" i="6"/>
  <c r="AL649" i="6"/>
  <c r="AB593" i="6"/>
  <c r="AP593" i="6"/>
  <c r="K593" i="6" s="1"/>
  <c r="AI593" i="6"/>
  <c r="AC609" i="6"/>
  <c r="AJ609" i="6"/>
  <c r="AB623" i="6"/>
  <c r="AI623" i="6"/>
  <c r="AP623" i="6"/>
  <c r="AE643" i="6"/>
  <c r="AL643" i="6"/>
  <c r="AP659" i="6"/>
  <c r="AI659" i="6"/>
  <c r="AB659" i="6"/>
  <c r="AC591" i="6"/>
  <c r="AJ591" i="6"/>
  <c r="AG603" i="6"/>
  <c r="AN603" i="6"/>
  <c r="AK612" i="6"/>
  <c r="AR612" i="6"/>
  <c r="AD612" i="6"/>
  <c r="AN628" i="6"/>
  <c r="AG628" i="6"/>
  <c r="AL648" i="6"/>
  <c r="AE648" i="6"/>
  <c r="AK682" i="6"/>
  <c r="AR682" i="6"/>
  <c r="AD682" i="6"/>
  <c r="AN643" i="6"/>
  <c r="AG643" i="6"/>
  <c r="AC671" i="6"/>
  <c r="AJ671" i="6"/>
  <c r="AF694" i="6"/>
  <c r="AM694" i="6"/>
  <c r="AF596" i="6"/>
  <c r="AM596" i="6"/>
  <c r="AI604" i="6"/>
  <c r="AB604" i="6"/>
  <c r="AP604" i="6"/>
  <c r="AF616" i="6"/>
  <c r="AM616" i="6"/>
  <c r="AR626" i="6"/>
  <c r="AD626" i="6"/>
  <c r="AK626" i="6"/>
  <c r="AF639" i="6"/>
  <c r="AM639" i="6"/>
  <c r="AF657" i="6"/>
  <c r="AM657" i="6"/>
  <c r="AM729" i="6"/>
  <c r="AF729" i="6"/>
  <c r="AN634" i="6"/>
  <c r="AG634" i="6"/>
  <c r="AG650" i="6"/>
  <c r="AN650" i="6"/>
  <c r="AN622" i="6"/>
  <c r="AG622" i="6"/>
  <c r="AN630" i="6"/>
  <c r="AG630" i="6"/>
  <c r="AE639" i="6"/>
  <c r="AL639" i="6"/>
  <c r="AB650" i="6"/>
  <c r="AP650" i="6"/>
  <c r="AI650" i="6"/>
  <c r="AG663" i="6"/>
  <c r="AN663" i="6"/>
  <c r="AG677" i="6"/>
  <c r="AN677" i="6"/>
  <c r="AE702" i="6"/>
  <c r="AL702" i="6"/>
  <c r="AG631" i="6"/>
  <c r="AN631" i="6"/>
  <c r="AP643" i="6"/>
  <c r="AI643" i="6"/>
  <c r="AB643" i="6"/>
  <c r="AN659" i="6"/>
  <c r="AG659" i="6"/>
  <c r="AB675" i="6"/>
  <c r="AI675" i="6"/>
  <c r="AP675" i="6"/>
  <c r="AB704" i="6"/>
  <c r="AP704" i="6"/>
  <c r="AI704" i="6"/>
  <c r="AJ675" i="6"/>
  <c r="AC675" i="6"/>
  <c r="AG706" i="6"/>
  <c r="AN706" i="6"/>
  <c r="AR634" i="6"/>
  <c r="AK634" i="6"/>
  <c r="AD634" i="6"/>
  <c r="AB645" i="6"/>
  <c r="AI645" i="6"/>
  <c r="AP645" i="6"/>
  <c r="AM658" i="6"/>
  <c r="AF658" i="6"/>
  <c r="AR674" i="6"/>
  <c r="AD674" i="6"/>
  <c r="AK674" i="6"/>
  <c r="AF698" i="6"/>
  <c r="AM698" i="6"/>
  <c r="AR665" i="6"/>
  <c r="AD665" i="6"/>
  <c r="AK665" i="6"/>
  <c r="AF688" i="6"/>
  <c r="AM688" i="6"/>
  <c r="AJ655" i="6"/>
  <c r="AC655" i="6"/>
  <c r="AN666" i="6"/>
  <c r="AG666" i="6"/>
  <c r="AF678" i="6"/>
  <c r="AM678" i="6"/>
  <c r="AE697" i="6"/>
  <c r="AL697" i="6"/>
  <c r="AN723" i="6"/>
  <c r="AG723" i="6"/>
  <c r="AC662" i="6"/>
  <c r="AJ662" i="6"/>
  <c r="AJ676" i="6"/>
  <c r="AC676" i="6"/>
  <c r="AL687" i="6"/>
  <c r="AE687" i="6"/>
  <c r="AM704" i="6"/>
  <c r="AF704" i="6"/>
  <c r="AR699" i="6"/>
  <c r="AK699" i="6"/>
  <c r="AD699" i="6"/>
  <c r="AP715" i="6"/>
  <c r="AI715" i="6"/>
  <c r="AB715" i="6"/>
  <c r="AF652" i="6"/>
  <c r="AM652" i="6"/>
  <c r="AD664" i="6"/>
  <c r="AR664" i="6"/>
  <c r="AK664" i="6"/>
  <c r="AF676" i="6"/>
  <c r="AM676" i="6"/>
  <c r="AB685" i="6"/>
  <c r="AI685" i="6"/>
  <c r="AP685" i="6"/>
  <c r="AF703" i="6"/>
  <c r="AM703" i="6"/>
  <c r="AG721" i="6"/>
  <c r="AN721" i="6"/>
  <c r="AF705" i="6"/>
  <c r="AM705" i="6"/>
  <c r="AN708" i="6"/>
  <c r="AG708" i="6"/>
  <c r="AF719" i="6"/>
  <c r="AM719" i="6"/>
  <c r="AF736" i="6"/>
  <c r="AM736" i="6"/>
  <c r="AE688" i="6"/>
  <c r="AL688" i="6"/>
  <c r="AF696" i="6"/>
  <c r="AM696" i="6"/>
  <c r="AJ704" i="6"/>
  <c r="AC704" i="6"/>
  <c r="AI716" i="6"/>
  <c r="AB716" i="6"/>
  <c r="AP716" i="6"/>
  <c r="AL738" i="6"/>
  <c r="AE738" i="6"/>
  <c r="AG722" i="6"/>
  <c r="AN722" i="6"/>
  <c r="AK750" i="6"/>
  <c r="AD750" i="6"/>
  <c r="AR750" i="6"/>
  <c r="AB770" i="6"/>
  <c r="AI770" i="6"/>
  <c r="AP770" i="6"/>
  <c r="AF689" i="6"/>
  <c r="AM689" i="6"/>
  <c r="AD702" i="6"/>
  <c r="AR702" i="6"/>
  <c r="AK702" i="6"/>
  <c r="AE711" i="6"/>
  <c r="AL711" i="6"/>
  <c r="AG720" i="6"/>
  <c r="AN720" i="6"/>
  <c r="AC773" i="6"/>
  <c r="AJ773" i="6"/>
  <c r="AG690" i="6"/>
  <c r="AN690" i="6"/>
  <c r="AG701" i="6"/>
  <c r="AN701" i="6"/>
  <c r="AN711" i="6"/>
  <c r="AG711" i="6"/>
  <c r="AC726" i="6"/>
  <c r="AJ726" i="6"/>
  <c r="AL736" i="6"/>
  <c r="AE736" i="6"/>
  <c r="AP748" i="6"/>
  <c r="AB748" i="6"/>
  <c r="AI748" i="6"/>
  <c r="AK758" i="6"/>
  <c r="AD758" i="6"/>
  <c r="AR758" i="6"/>
  <c r="AC767" i="6"/>
  <c r="AJ767" i="6"/>
  <c r="AL726" i="6"/>
  <c r="AE726" i="6"/>
  <c r="AG736" i="6"/>
  <c r="AN736" i="6"/>
  <c r="AC745" i="6"/>
  <c r="AJ745" i="6"/>
  <c r="AD759" i="6"/>
  <c r="AR759" i="6"/>
  <c r="AK759" i="6"/>
  <c r="AC770" i="6"/>
  <c r="AJ770" i="6"/>
  <c r="AM726" i="6"/>
  <c r="AF726" i="6"/>
  <c r="AN738" i="6"/>
  <c r="AG738" i="6"/>
  <c r="AE748" i="6"/>
  <c r="AL748" i="6"/>
  <c r="AJ757" i="6"/>
  <c r="AC757" i="6"/>
  <c r="AF769" i="6"/>
  <c r="AM769" i="6"/>
  <c r="AD735" i="6"/>
  <c r="AK735" i="6"/>
  <c r="AR735" i="6"/>
  <c r="AJ746" i="6"/>
  <c r="AC746" i="6"/>
  <c r="AC754" i="6"/>
  <c r="AJ754" i="6"/>
  <c r="AB765" i="6"/>
  <c r="AP765" i="6"/>
  <c r="AI765" i="6"/>
  <c r="AC775" i="6"/>
  <c r="AJ775" i="6"/>
  <c r="AP731" i="6"/>
  <c r="AB731" i="6"/>
  <c r="AI731" i="6"/>
  <c r="AJ741" i="6"/>
  <c r="AC741" i="6"/>
  <c r="AM751" i="6"/>
  <c r="AF751" i="6"/>
  <c r="AK762" i="6"/>
  <c r="AR762" i="6"/>
  <c r="AD762" i="6"/>
  <c r="AG773" i="6"/>
  <c r="AN773" i="6"/>
  <c r="AG745" i="6"/>
  <c r="AN745" i="6"/>
  <c r="AM757" i="6"/>
  <c r="AF757" i="6"/>
  <c r="AK768" i="6"/>
  <c r="AD768" i="6"/>
  <c r="AR768" i="6"/>
  <c r="AM725" i="6"/>
  <c r="AF725" i="6"/>
  <c r="AN737" i="6"/>
  <c r="AG737" i="6"/>
  <c r="AB750" i="6"/>
  <c r="AI750" i="6"/>
  <c r="AP750" i="6"/>
  <c r="AK760" i="6"/>
  <c r="AD760" i="6"/>
  <c r="AR760" i="6"/>
  <c r="AN771" i="6"/>
  <c r="AG771" i="6"/>
  <c r="AI1014" i="6"/>
  <c r="AP1014" i="6"/>
  <c r="AB1014" i="6"/>
  <c r="AI793" i="6"/>
  <c r="AP793" i="6"/>
  <c r="AB793" i="6"/>
  <c r="AM957" i="6"/>
  <c r="AF957" i="6"/>
  <c r="AN823" i="6"/>
  <c r="AG823" i="6"/>
  <c r="AJ843" i="6"/>
  <c r="AC843" i="6"/>
  <c r="AC915" i="6"/>
  <c r="AJ915" i="6"/>
  <c r="AR812" i="6"/>
  <c r="AD812" i="6"/>
  <c r="AK812" i="6"/>
  <c r="AP837" i="6"/>
  <c r="K837" i="6" s="1"/>
  <c r="AB837" i="6"/>
  <c r="AI837" i="6"/>
  <c r="AP852" i="6"/>
  <c r="K852" i="6" s="1"/>
  <c r="AI852" i="6"/>
  <c r="AB852" i="6"/>
  <c r="AE989" i="6"/>
  <c r="AL989" i="6"/>
  <c r="AG909" i="6"/>
  <c r="AN909" i="6"/>
  <c r="AG879" i="6"/>
  <c r="AN879" i="6"/>
  <c r="AN862" i="6"/>
  <c r="AG862" i="6"/>
  <c r="AJ827" i="6"/>
  <c r="AC827" i="6"/>
  <c r="AN851" i="6"/>
  <c r="AG851" i="6"/>
  <c r="AM853" i="6"/>
  <c r="AF853" i="6"/>
  <c r="AD969" i="6"/>
  <c r="AR969" i="6"/>
  <c r="AK969" i="6"/>
  <c r="AJ874" i="6"/>
  <c r="AC874" i="6"/>
  <c r="AC869" i="6"/>
  <c r="AJ869" i="6"/>
  <c r="AG986" i="6"/>
  <c r="AN986" i="6"/>
  <c r="AI787" i="6"/>
  <c r="AP787" i="6"/>
  <c r="K787" i="6" s="1"/>
  <c r="AB787" i="6"/>
  <c r="AR861" i="6"/>
  <c r="AD861" i="6"/>
  <c r="AK861" i="6"/>
  <c r="AB799" i="6"/>
  <c r="AP799" i="6"/>
  <c r="AI799" i="6"/>
  <c r="AI808" i="6"/>
  <c r="AP808" i="6"/>
  <c r="K808" i="6" s="1"/>
  <c r="AB808" i="6"/>
  <c r="AE833" i="6"/>
  <c r="AL833" i="6"/>
  <c r="AN892" i="6"/>
  <c r="AG892" i="6"/>
  <c r="AM927" i="6"/>
  <c r="AF927" i="6"/>
  <c r="AI822" i="6"/>
  <c r="AB822" i="6"/>
  <c r="AP822" i="6"/>
  <c r="AD785" i="6"/>
  <c r="AR785" i="6"/>
  <c r="AK785" i="6"/>
  <c r="AJ826" i="6"/>
  <c r="AC826" i="6"/>
  <c r="AD938" i="6"/>
  <c r="AR938" i="6"/>
  <c r="AK938" i="6"/>
  <c r="AD800" i="6"/>
  <c r="AR800" i="6"/>
  <c r="AK800" i="6"/>
  <c r="AG803" i="6"/>
  <c r="AN803" i="6"/>
  <c r="AM810" i="6"/>
  <c r="AF810" i="6"/>
  <c r="AE832" i="6"/>
  <c r="AL832" i="6"/>
  <c r="AR922" i="6"/>
  <c r="AD922" i="6"/>
  <c r="AK922" i="6"/>
  <c r="AD1004" i="6"/>
  <c r="AK1004" i="6"/>
  <c r="AR1004" i="6"/>
  <c r="AM840" i="6"/>
  <c r="AF840" i="6"/>
  <c r="AB906" i="6"/>
  <c r="AP906" i="6"/>
  <c r="AI906" i="6"/>
  <c r="AR952" i="6"/>
  <c r="AD952" i="6"/>
  <c r="AK952" i="6"/>
  <c r="AL950" i="6"/>
  <c r="AE950" i="6"/>
  <c r="AK1005" i="6"/>
  <c r="AD1005" i="6"/>
  <c r="AR1005" i="6"/>
  <c r="AC929" i="6"/>
  <c r="AJ929" i="6"/>
  <c r="AF848" i="6"/>
  <c r="AM848" i="6"/>
  <c r="AF894" i="6"/>
  <c r="AM894" i="6"/>
  <c r="AL948" i="6"/>
  <c r="AE948" i="6"/>
  <c r="AD981" i="6"/>
  <c r="AR981" i="6"/>
  <c r="AK981" i="6"/>
  <c r="AL807" i="6"/>
  <c r="AE807" i="6"/>
  <c r="AL942" i="6"/>
  <c r="AE942" i="6"/>
  <c r="AC906" i="6"/>
  <c r="AJ906" i="6"/>
  <c r="AP946" i="6"/>
  <c r="AI946" i="6"/>
  <c r="AB946" i="6"/>
  <c r="AL959" i="6"/>
  <c r="AE959" i="6"/>
  <c r="AN1014" i="6"/>
  <c r="AG1014" i="6"/>
  <c r="AC919" i="6"/>
  <c r="AJ919" i="6"/>
  <c r="AR885" i="6"/>
  <c r="AD885" i="6"/>
  <c r="AK885" i="6"/>
  <c r="AB913" i="6"/>
  <c r="AP913" i="6"/>
  <c r="K913" i="6" s="1"/>
  <c r="AI913" i="6"/>
  <c r="AC973" i="6"/>
  <c r="AJ973" i="6"/>
  <c r="AB1012" i="6"/>
  <c r="AI1012" i="6"/>
  <c r="AP1012" i="6"/>
  <c r="AG885" i="6"/>
  <c r="AN885" i="6"/>
  <c r="AL801" i="6"/>
  <c r="AE801" i="6"/>
  <c r="AJ846" i="6"/>
  <c r="AC846" i="6"/>
  <c r="AD920" i="6"/>
  <c r="AR920" i="6"/>
  <c r="AK920" i="6"/>
  <c r="AC969" i="6"/>
  <c r="AJ969" i="6"/>
  <c r="AB984" i="6"/>
  <c r="AP984" i="6"/>
  <c r="AI984" i="6"/>
  <c r="AE1014" i="6"/>
  <c r="AL1014" i="6"/>
  <c r="AN987" i="6"/>
  <c r="AG987" i="6"/>
  <c r="AC930" i="6"/>
  <c r="AJ930" i="6"/>
  <c r="AP993" i="6"/>
  <c r="AI993" i="6"/>
  <c r="AB993" i="6"/>
  <c r="AJ1003" i="6"/>
  <c r="AC1003" i="6"/>
  <c r="AM843" i="6"/>
  <c r="AF843" i="6"/>
  <c r="AM910" i="6"/>
  <c r="AF910" i="6"/>
  <c r="AM994" i="6"/>
  <c r="AF994" i="6"/>
  <c r="AC868" i="6"/>
  <c r="AJ868" i="6"/>
  <c r="AR971" i="6"/>
  <c r="AD971" i="6"/>
  <c r="AK971" i="6"/>
  <c r="AL1008" i="6"/>
  <c r="AE1008" i="6"/>
  <c r="AC851" i="6"/>
  <c r="AJ851" i="6"/>
  <c r="AF813" i="6"/>
  <c r="AM813" i="6"/>
  <c r="AC897" i="6"/>
  <c r="AJ897" i="6"/>
  <c r="AR992" i="6"/>
  <c r="AD992" i="6"/>
  <c r="AK992" i="6"/>
  <c r="AR912" i="6"/>
  <c r="AK912" i="6"/>
  <c r="AD912" i="6"/>
  <c r="AE793" i="6"/>
  <c r="AL793" i="6"/>
  <c r="AL856" i="6"/>
  <c r="AE856" i="6"/>
  <c r="AN993" i="6"/>
  <c r="AG993" i="6"/>
  <c r="AE872" i="6"/>
  <c r="AL872" i="6"/>
  <c r="AG784" i="6"/>
  <c r="AN784" i="6"/>
  <c r="AN984" i="6"/>
  <c r="AG984" i="6"/>
  <c r="AP1004" i="6"/>
  <c r="AB1004" i="6"/>
  <c r="AI1004" i="6"/>
  <c r="AC882" i="6"/>
  <c r="AJ882" i="6"/>
  <c r="AL880" i="6"/>
  <c r="AE880" i="6"/>
  <c r="AL968" i="6"/>
  <c r="AE968" i="6"/>
  <c r="AJ847" i="6"/>
  <c r="AC847" i="6"/>
  <c r="AF898" i="6"/>
  <c r="AM898" i="6"/>
  <c r="AE802" i="6"/>
  <c r="AL802" i="6"/>
  <c r="AL904" i="6"/>
  <c r="AE904" i="6"/>
  <c r="AN995" i="6"/>
  <c r="AG995" i="6"/>
  <c r="AC927" i="6"/>
  <c r="AJ927" i="6"/>
  <c r="AG921" i="6"/>
  <c r="AN921" i="6"/>
  <c r="AG867" i="6"/>
  <c r="AN867" i="6"/>
  <c r="AF1011" i="6"/>
  <c r="AM1011" i="6"/>
  <c r="AR802" i="6"/>
  <c r="AD802" i="6"/>
  <c r="AK802" i="6"/>
  <c r="AF902" i="6"/>
  <c r="AM902" i="6"/>
  <c r="AC807" i="6"/>
  <c r="AJ807" i="6"/>
  <c r="AG931" i="6"/>
  <c r="AN931" i="6"/>
  <c r="AC926" i="6"/>
  <c r="AJ926" i="6"/>
  <c r="AF983" i="6"/>
  <c r="AM983" i="6"/>
  <c r="AL954" i="6"/>
  <c r="AE954" i="6"/>
  <c r="AK880" i="6"/>
  <c r="AD880" i="6"/>
  <c r="AR880" i="6"/>
  <c r="AF852" i="6"/>
  <c r="AM852" i="6"/>
  <c r="AN933" i="6"/>
  <c r="AG933" i="6"/>
  <c r="AR990" i="6"/>
  <c r="AD990" i="6"/>
  <c r="AK990" i="6"/>
  <c r="AN817" i="6"/>
  <c r="AG817" i="6"/>
  <c r="AG808" i="6"/>
  <c r="AN808" i="6"/>
  <c r="AE819" i="6"/>
  <c r="AL819" i="6"/>
  <c r="AC931" i="6"/>
  <c r="AJ931" i="6"/>
  <c r="AP862" i="6"/>
  <c r="AI862" i="6"/>
  <c r="AB862" i="6"/>
  <c r="AP981" i="6"/>
  <c r="AI981" i="6"/>
  <c r="AB981" i="6"/>
  <c r="AK866" i="6"/>
  <c r="AR866" i="6"/>
  <c r="AD866" i="6"/>
  <c r="AN804" i="6"/>
  <c r="AG804" i="6"/>
  <c r="AD894" i="6"/>
  <c r="AR894" i="6"/>
  <c r="AK894" i="6"/>
  <c r="AP967" i="6"/>
  <c r="AB967" i="6"/>
  <c r="AI967" i="6"/>
  <c r="AE830" i="6"/>
  <c r="AL830" i="6"/>
  <c r="AL1016" i="6"/>
  <c r="AE1016" i="6"/>
  <c r="AE837" i="6"/>
  <c r="AL837" i="6"/>
  <c r="AD898" i="6"/>
  <c r="AK898" i="6"/>
  <c r="AR898" i="6"/>
  <c r="AM932" i="6"/>
  <c r="AF932" i="6"/>
  <c r="AF788" i="6"/>
  <c r="AM788" i="6"/>
  <c r="AM1007" i="6"/>
  <c r="AF1007" i="6"/>
  <c r="AB964" i="6"/>
  <c r="AI964" i="6"/>
  <c r="AP964" i="6"/>
  <c r="AB932" i="6"/>
  <c r="AP932" i="6"/>
  <c r="AI932" i="6"/>
  <c r="AI893" i="6"/>
  <c r="AB893" i="6"/>
  <c r="AP893" i="6"/>
  <c r="AI869" i="6"/>
  <c r="AP869" i="6"/>
  <c r="K869" i="6" s="1"/>
  <c r="AB869" i="6"/>
  <c r="AE823" i="6"/>
  <c r="AL823" i="6"/>
  <c r="AD397" i="6"/>
  <c r="AR397" i="6"/>
  <c r="AK397" i="6"/>
  <c r="AP416" i="6"/>
  <c r="AB416" i="6"/>
  <c r="AI416" i="6"/>
  <c r="AN461" i="6"/>
  <c r="AG461" i="6"/>
  <c r="AG887" i="6"/>
  <c r="AN887" i="6"/>
  <c r="AR445" i="6"/>
  <c r="AK445" i="6"/>
  <c r="AD445" i="6"/>
  <c r="AF978" i="6"/>
  <c r="AM978" i="6"/>
  <c r="AK935" i="6"/>
  <c r="AD935" i="6"/>
  <c r="AR935" i="6"/>
  <c r="AG901" i="6"/>
  <c r="AN901" i="6"/>
  <c r="AR873" i="6"/>
  <c r="AD873" i="6"/>
  <c r="AK873" i="6"/>
  <c r="AM828" i="6"/>
  <c r="AF828" i="6"/>
  <c r="AG394" i="6"/>
  <c r="AN394" i="6"/>
  <c r="AK416" i="6"/>
  <c r="AD416" i="6"/>
  <c r="AR416" i="6"/>
  <c r="AI457" i="6"/>
  <c r="AB457" i="6"/>
  <c r="AP457" i="6"/>
  <c r="K457" i="6" s="1"/>
  <c r="AL874" i="6"/>
  <c r="AE874" i="6"/>
  <c r="AE452" i="6"/>
  <c r="AL452" i="6"/>
  <c r="AP978" i="6"/>
  <c r="AI978" i="6"/>
  <c r="AB978" i="6"/>
  <c r="AB938" i="6"/>
  <c r="AP938" i="6"/>
  <c r="AI938" i="6"/>
  <c r="AB904" i="6"/>
  <c r="AP904" i="6"/>
  <c r="AI904" i="6"/>
  <c r="AN870" i="6"/>
  <c r="AG870" i="6"/>
  <c r="AR820" i="6"/>
  <c r="AD820" i="6"/>
  <c r="AK820" i="6"/>
  <c r="AE393" i="6"/>
  <c r="AL393" i="6"/>
  <c r="AL414" i="6"/>
  <c r="AE414" i="6"/>
  <c r="AE442" i="6"/>
  <c r="AL442" i="6"/>
  <c r="AC947" i="6"/>
  <c r="AJ947" i="6"/>
  <c r="AF415" i="6"/>
  <c r="AM415" i="6"/>
  <c r="AF990" i="6"/>
  <c r="AM990" i="6"/>
  <c r="AG948" i="6"/>
  <c r="AN948" i="6"/>
  <c r="AP919" i="6"/>
  <c r="AI919" i="6"/>
  <c r="AB919" i="6"/>
  <c r="AB882" i="6"/>
  <c r="AI882" i="6"/>
  <c r="AP882" i="6"/>
  <c r="AR841" i="6"/>
  <c r="AK841" i="6"/>
  <c r="AD841" i="6"/>
  <c r="AE791" i="6"/>
  <c r="AL791" i="6"/>
  <c r="AD403" i="6"/>
  <c r="AK403" i="6"/>
  <c r="AR403" i="6"/>
  <c r="K403" i="6" s="1"/>
  <c r="AM431" i="6"/>
  <c r="AF431" i="6"/>
  <c r="AR487" i="6"/>
  <c r="AD487" i="6"/>
  <c r="AK487" i="6"/>
  <c r="AK858" i="6"/>
  <c r="AR858" i="6"/>
  <c r="AD858" i="6"/>
  <c r="AR994" i="6"/>
  <c r="AK994" i="6"/>
  <c r="AD994" i="6"/>
  <c r="AB956" i="6"/>
  <c r="AP956" i="6"/>
  <c r="AI956" i="6"/>
  <c r="AL914" i="6"/>
  <c r="AE914" i="6"/>
  <c r="AC877" i="6"/>
  <c r="AJ877" i="6"/>
  <c r="AM835" i="6"/>
  <c r="AF835" i="6"/>
  <c r="AM782" i="6"/>
  <c r="AF782" i="6"/>
  <c r="AF403" i="6"/>
  <c r="AM403" i="6"/>
  <c r="AN424" i="6"/>
  <c r="AG424" i="6"/>
  <c r="AP448" i="6"/>
  <c r="AI448" i="6"/>
  <c r="AB448" i="6"/>
  <c r="AF985" i="6"/>
  <c r="AM985" i="6"/>
  <c r="AI944" i="6"/>
  <c r="AB944" i="6"/>
  <c r="AP944" i="6"/>
  <c r="AP908" i="6"/>
  <c r="AB908" i="6"/>
  <c r="AI908" i="6"/>
  <c r="AM871" i="6"/>
  <c r="AF871" i="6"/>
  <c r="AK832" i="6"/>
  <c r="AD832" i="6"/>
  <c r="AR832" i="6"/>
  <c r="AL782" i="6"/>
  <c r="AE782" i="6"/>
  <c r="AN403" i="6"/>
  <c r="AG403" i="6"/>
  <c r="AE425" i="6"/>
  <c r="AL425" i="6"/>
  <c r="AG1008" i="6"/>
  <c r="AN1008" i="6"/>
  <c r="AK958" i="6"/>
  <c r="AR958" i="6"/>
  <c r="AD958" i="6"/>
  <c r="AB920" i="6"/>
  <c r="AP920" i="6"/>
  <c r="AI920" i="6"/>
  <c r="AJ871" i="6"/>
  <c r="AC871" i="6"/>
  <c r="AC831" i="6"/>
  <c r="AJ831" i="6"/>
  <c r="AG780" i="6"/>
  <c r="AN780" i="6"/>
  <c r="AG410" i="6"/>
  <c r="AN410" i="6"/>
  <c r="AG469" i="6"/>
  <c r="AN469" i="6"/>
  <c r="AL788" i="6"/>
  <c r="AE788" i="6"/>
  <c r="AE398" i="6"/>
  <c r="AL398" i="6"/>
  <c r="AL407" i="6"/>
  <c r="AE407" i="6"/>
  <c r="AJ417" i="6"/>
  <c r="AC417" i="6"/>
  <c r="AL427" i="6"/>
  <c r="AE427" i="6"/>
  <c r="AE438" i="6"/>
  <c r="AL438" i="6"/>
  <c r="AJ446" i="6"/>
  <c r="AC446" i="6"/>
  <c r="AI458" i="6"/>
  <c r="AB458" i="6"/>
  <c r="AP458" i="6"/>
  <c r="AI468" i="6"/>
  <c r="AB468" i="6"/>
  <c r="AP468" i="6"/>
  <c r="AE480" i="6"/>
  <c r="AL480" i="6"/>
  <c r="AN498" i="6"/>
  <c r="AG498" i="6"/>
  <c r="AJ527" i="6"/>
  <c r="AC527" i="6"/>
  <c r="AG437" i="6"/>
  <c r="AN437" i="6"/>
  <c r="AG447" i="6"/>
  <c r="AN447" i="6"/>
  <c r="AC457" i="6"/>
  <c r="AJ457" i="6"/>
  <c r="AE468" i="6"/>
  <c r="AL468" i="6"/>
  <c r="AE487" i="6"/>
  <c r="AL487" i="6"/>
  <c r="AG516" i="6"/>
  <c r="AN516" i="6"/>
  <c r="AE399" i="6"/>
  <c r="AL399" i="6"/>
  <c r="AM409" i="6"/>
  <c r="AF409" i="6"/>
  <c r="AL419" i="6"/>
  <c r="AE419" i="6"/>
  <c r="AI429" i="6"/>
  <c r="AP429" i="6"/>
  <c r="AB429" i="6"/>
  <c r="AG441" i="6"/>
  <c r="AN441" i="6"/>
  <c r="AN452" i="6"/>
  <c r="AG452" i="6"/>
  <c r="AR460" i="6"/>
  <c r="AD460" i="6"/>
  <c r="AK460" i="6"/>
  <c r="AB478" i="6"/>
  <c r="AP478" i="6"/>
  <c r="AI478" i="6"/>
  <c r="AC505" i="6"/>
  <c r="AJ505" i="6"/>
  <c r="AB562" i="6"/>
  <c r="AP562" i="6"/>
  <c r="AI562" i="6"/>
  <c r="AI413" i="6"/>
  <c r="AP413" i="6"/>
  <c r="AB413" i="6"/>
  <c r="AG423" i="6"/>
  <c r="AN423" i="6"/>
  <c r="AE434" i="6"/>
  <c r="AL434" i="6"/>
  <c r="AN446" i="6"/>
  <c r="AG446" i="6"/>
  <c r="AE457" i="6"/>
  <c r="AL457" i="6"/>
  <c r="AP466" i="6"/>
  <c r="K466" i="6" s="1"/>
  <c r="AI466" i="6"/>
  <c r="AB466" i="6"/>
  <c r="AK493" i="6"/>
  <c r="AD493" i="6"/>
  <c r="AR493" i="6"/>
  <c r="AC514" i="6"/>
  <c r="AJ514" i="6"/>
  <c r="AL805" i="6"/>
  <c r="AE805" i="6"/>
  <c r="AB394" i="6"/>
  <c r="AI394" i="6"/>
  <c r="AP394" i="6"/>
  <c r="K394" i="6" s="1"/>
  <c r="AK404" i="6"/>
  <c r="AD404" i="6"/>
  <c r="AR404" i="6"/>
  <c r="K404" i="6" s="1"/>
  <c r="AN419" i="6"/>
  <c r="AG419" i="6"/>
  <c r="AJ430" i="6"/>
  <c r="AC430" i="6"/>
  <c r="AC443" i="6"/>
  <c r="AJ443" i="6"/>
  <c r="AR456" i="6"/>
  <c r="AK456" i="6"/>
  <c r="AD456" i="6"/>
  <c r="AC466" i="6"/>
  <c r="AJ466" i="6"/>
  <c r="AM490" i="6"/>
  <c r="AF490" i="6"/>
  <c r="AF518" i="6"/>
  <c r="AM518" i="6"/>
  <c r="AC447" i="6"/>
  <c r="AJ447" i="6"/>
  <c r="AG457" i="6"/>
  <c r="AN457" i="6"/>
  <c r="AE470" i="6"/>
  <c r="AL470" i="6"/>
  <c r="AN486" i="6"/>
  <c r="AG486" i="6"/>
  <c r="AL509" i="6"/>
  <c r="AE509" i="6"/>
  <c r="AB577" i="6"/>
  <c r="AP577" i="6"/>
  <c r="K577" i="6" s="1"/>
  <c r="AI577" i="6"/>
  <c r="AM429" i="6"/>
  <c r="AF429" i="6"/>
  <c r="AM439" i="6"/>
  <c r="AF439" i="6"/>
  <c r="AI449" i="6"/>
  <c r="AP449" i="6"/>
  <c r="AB449" i="6"/>
  <c r="AP459" i="6"/>
  <c r="K459" i="6" s="1"/>
  <c r="AI459" i="6"/>
  <c r="AB459" i="6"/>
  <c r="AM470" i="6"/>
  <c r="AF470" i="6"/>
  <c r="AN482" i="6"/>
  <c r="AG482" i="6"/>
  <c r="AI504" i="6"/>
  <c r="AB504" i="6"/>
  <c r="AP504" i="6"/>
  <c r="AB534" i="6"/>
  <c r="AP534" i="6"/>
  <c r="AI534" i="6"/>
  <c r="AR474" i="6"/>
  <c r="AK474" i="6"/>
  <c r="AD474" i="6"/>
  <c r="AP483" i="6"/>
  <c r="AI483" i="6"/>
  <c r="AB483" i="6"/>
  <c r="AG492" i="6"/>
  <c r="AN492" i="6"/>
  <c r="AP501" i="6"/>
  <c r="AI501" i="6"/>
  <c r="AB501" i="6"/>
  <c r="AF511" i="6"/>
  <c r="AM511" i="6"/>
  <c r="AC521" i="6"/>
  <c r="AJ521" i="6"/>
  <c r="AR538" i="6"/>
  <c r="AK538" i="6"/>
  <c r="AD538" i="6"/>
  <c r="AN556" i="6"/>
  <c r="AG556" i="6"/>
  <c r="AJ581" i="6"/>
  <c r="AC581" i="6"/>
  <c r="AG471" i="6"/>
  <c r="AN471" i="6"/>
  <c r="AN481" i="6"/>
  <c r="AG481" i="6"/>
  <c r="AJ491" i="6"/>
  <c r="AC491" i="6"/>
  <c r="AG503" i="6"/>
  <c r="AN503" i="6"/>
  <c r="AN513" i="6"/>
  <c r="AG513" i="6"/>
  <c r="AD521" i="6"/>
  <c r="AR521" i="6"/>
  <c r="AK521" i="6"/>
  <c r="AC540" i="6"/>
  <c r="AJ540" i="6"/>
  <c r="AD555" i="6"/>
  <c r="AK555" i="6"/>
  <c r="AR555" i="6"/>
  <c r="AG581" i="6"/>
  <c r="AN581" i="6"/>
  <c r="AM498" i="6"/>
  <c r="AF498" i="6"/>
  <c r="AB510" i="6"/>
  <c r="AP510" i="6"/>
  <c r="AI510" i="6"/>
  <c r="AB526" i="6"/>
  <c r="AP526" i="6"/>
  <c r="AI526" i="6"/>
  <c r="AR542" i="6"/>
  <c r="AK542" i="6"/>
  <c r="AD542" i="6"/>
  <c r="AR557" i="6"/>
  <c r="AK557" i="6"/>
  <c r="AD557" i="6"/>
  <c r="AK603" i="6"/>
  <c r="AR603" i="6"/>
  <c r="AD603" i="6"/>
  <c r="AI537" i="6"/>
  <c r="AB537" i="6"/>
  <c r="AP537" i="6"/>
  <c r="AM555" i="6"/>
  <c r="AF555" i="6"/>
  <c r="AD574" i="6"/>
  <c r="AK574" i="6"/>
  <c r="AR574" i="6"/>
  <c r="AG615" i="6"/>
  <c r="AN615" i="6"/>
  <c r="AP473" i="6"/>
  <c r="AB473" i="6"/>
  <c r="AI473" i="6"/>
  <c r="AF483" i="6"/>
  <c r="AM483" i="6"/>
  <c r="AJ492" i="6"/>
  <c r="AC492" i="6"/>
  <c r="AM501" i="6"/>
  <c r="AF501" i="6"/>
  <c r="AR510" i="6"/>
  <c r="AD510" i="6"/>
  <c r="AK510" i="6"/>
  <c r="AJ523" i="6"/>
  <c r="AC523" i="6"/>
  <c r="AR537" i="6"/>
  <c r="AK537" i="6"/>
  <c r="AD537" i="6"/>
  <c r="AF557" i="6"/>
  <c r="AM557" i="6"/>
  <c r="AR576" i="6"/>
  <c r="AK576" i="6"/>
  <c r="AD576" i="6"/>
  <c r="AB614" i="6"/>
  <c r="AP614" i="6"/>
  <c r="K614" i="6" s="1"/>
  <c r="AI614" i="6"/>
  <c r="AD539" i="6"/>
  <c r="AR539" i="6"/>
  <c r="AK539" i="6"/>
  <c r="AB558" i="6"/>
  <c r="AP558" i="6"/>
  <c r="AI558" i="6"/>
  <c r="AN583" i="6"/>
  <c r="AG583" i="6"/>
  <c r="AB498" i="6"/>
  <c r="AP498" i="6"/>
  <c r="AI498" i="6"/>
  <c r="AR511" i="6"/>
  <c r="AD511" i="6"/>
  <c r="AK511" i="6"/>
  <c r="AE523" i="6"/>
  <c r="AL523" i="6"/>
  <c r="AG537" i="6"/>
  <c r="AN537" i="6"/>
  <c r="AG554" i="6"/>
  <c r="AN554" i="6"/>
  <c r="AL589" i="6"/>
  <c r="AE589" i="6"/>
  <c r="AF519" i="6"/>
  <c r="AM519" i="6"/>
  <c r="AN530" i="6"/>
  <c r="AG530" i="6"/>
  <c r="AL543" i="6"/>
  <c r="AE543" i="6"/>
  <c r="AB551" i="6"/>
  <c r="AP551" i="6"/>
  <c r="AI551" i="6"/>
  <c r="AE562" i="6"/>
  <c r="AL562" i="6"/>
  <c r="AB572" i="6"/>
  <c r="AI572" i="6"/>
  <c r="AP572" i="6"/>
  <c r="AB581" i="6"/>
  <c r="AI581" i="6"/>
  <c r="AP581" i="6"/>
  <c r="K581" i="6" s="1"/>
  <c r="AF599" i="6"/>
  <c r="AM599" i="6"/>
  <c r="AL619" i="6"/>
  <c r="AE619" i="6"/>
  <c r="AL642" i="6"/>
  <c r="AE642" i="6"/>
  <c r="AJ533" i="6"/>
  <c r="AC533" i="6"/>
  <c r="AG546" i="6"/>
  <c r="AN546" i="6"/>
  <c r="AJ554" i="6"/>
  <c r="AC554" i="6"/>
  <c r="AL566" i="6"/>
  <c r="AE566" i="6"/>
  <c r="AG577" i="6"/>
  <c r="AN577" i="6"/>
  <c r="AB585" i="6"/>
  <c r="AP585" i="6"/>
  <c r="AI585" i="6"/>
  <c r="AG601" i="6"/>
  <c r="AN601" i="6"/>
  <c r="AJ614" i="6"/>
  <c r="AC614" i="6"/>
  <c r="AB633" i="6"/>
  <c r="AP633" i="6"/>
  <c r="AI633" i="6"/>
  <c r="AL699" i="6"/>
  <c r="AE699" i="6"/>
  <c r="AJ573" i="6"/>
  <c r="AC573" i="6"/>
  <c r="AD583" i="6"/>
  <c r="AR583" i="6"/>
  <c r="AK583" i="6"/>
  <c r="AL593" i="6"/>
  <c r="AE593" i="6"/>
  <c r="AB609" i="6"/>
  <c r="AI609" i="6"/>
  <c r="AP609" i="6"/>
  <c r="K609" i="6" s="1"/>
  <c r="AJ624" i="6"/>
  <c r="AC624" i="6"/>
  <c r="AM717" i="6"/>
  <c r="AF717" i="6"/>
  <c r="AL529" i="6"/>
  <c r="AE529" i="6"/>
  <c r="AE537" i="6"/>
  <c r="AL537" i="6"/>
  <c r="AG549" i="6"/>
  <c r="AN549" i="6"/>
  <c r="AJ557" i="6"/>
  <c r="AC557" i="6"/>
  <c r="AD570" i="6"/>
  <c r="AR570" i="6"/>
  <c r="AK570" i="6"/>
  <c r="AM581" i="6"/>
  <c r="AF581" i="6"/>
  <c r="AD589" i="6"/>
  <c r="AR589" i="6"/>
  <c r="AK589" i="6"/>
  <c r="AM602" i="6"/>
  <c r="AF602" i="6"/>
  <c r="AN616" i="6"/>
  <c r="AG616" i="6"/>
  <c r="AF592" i="6"/>
  <c r="AM592" i="6"/>
  <c r="AG605" i="6"/>
  <c r="AN605" i="6"/>
  <c r="AP622" i="6"/>
  <c r="AI622" i="6"/>
  <c r="AB622" i="6"/>
  <c r="AN676" i="6"/>
  <c r="AG676" i="6"/>
  <c r="AI601" i="6"/>
  <c r="AP601" i="6"/>
  <c r="AB601" i="6"/>
  <c r="AL627" i="6"/>
  <c r="AE627" i="6"/>
  <c r="AR561" i="6"/>
  <c r="AK561" i="6"/>
  <c r="AD561" i="6"/>
  <c r="AG573" i="6"/>
  <c r="AN573" i="6"/>
  <c r="AN582" i="6"/>
  <c r="AG582" i="6"/>
  <c r="AF595" i="6"/>
  <c r="AM595" i="6"/>
  <c r="AJ619" i="6"/>
  <c r="AC619" i="6"/>
  <c r="AC652" i="6"/>
  <c r="AJ652" i="6"/>
  <c r="AB596" i="6"/>
  <c r="AP596" i="6"/>
  <c r="AI596" i="6"/>
  <c r="AF610" i="6"/>
  <c r="AM610" i="6"/>
  <c r="AF624" i="6"/>
  <c r="AM624" i="6"/>
  <c r="AJ645" i="6"/>
  <c r="AC645" i="6"/>
  <c r="AG662" i="6"/>
  <c r="AN662" i="6"/>
  <c r="AE592" i="6"/>
  <c r="AL592" i="6"/>
  <c r="AN604" i="6"/>
  <c r="AG604" i="6"/>
  <c r="AB613" i="6"/>
  <c r="AP613" i="6"/>
  <c r="K613" i="6" s="1"/>
  <c r="AI613" i="6"/>
  <c r="AJ631" i="6"/>
  <c r="AC631" i="6"/>
  <c r="AF651" i="6"/>
  <c r="AM651" i="6"/>
  <c r="AJ688" i="6"/>
  <c r="AC688" i="6"/>
  <c r="AE645" i="6"/>
  <c r="AL645" i="6"/>
  <c r="AF682" i="6"/>
  <c r="AM682" i="6"/>
  <c r="AR703" i="6"/>
  <c r="AK703" i="6"/>
  <c r="AD703" i="6"/>
  <c r="AE597" i="6"/>
  <c r="AL597" i="6"/>
  <c r="AR606" i="6"/>
  <c r="AK606" i="6"/>
  <c r="AD606" i="6"/>
  <c r="AR617" i="6"/>
  <c r="AK617" i="6"/>
  <c r="AD617" i="6"/>
  <c r="AG627" i="6"/>
  <c r="AN627" i="6"/>
  <c r="AB641" i="6"/>
  <c r="AP641" i="6"/>
  <c r="AI641" i="6"/>
  <c r="AG660" i="6"/>
  <c r="AN660" i="6"/>
  <c r="AN719" i="6"/>
  <c r="AG719" i="6"/>
  <c r="AL636" i="6"/>
  <c r="AE636" i="6"/>
  <c r="AD654" i="6"/>
  <c r="AR654" i="6"/>
  <c r="K654" i="6" s="1"/>
  <c r="AK654" i="6"/>
  <c r="AL623" i="6"/>
  <c r="AE623" i="6"/>
  <c r="AL631" i="6"/>
  <c r="AE631" i="6"/>
  <c r="AR640" i="6"/>
  <c r="AK640" i="6"/>
  <c r="AD640" i="6"/>
  <c r="AP651" i="6"/>
  <c r="AI651" i="6"/>
  <c r="AB651" i="6"/>
  <c r="AL665" i="6"/>
  <c r="AE665" i="6"/>
  <c r="AR679" i="6"/>
  <c r="AK679" i="6"/>
  <c r="AD679" i="6"/>
  <c r="AM621" i="6"/>
  <c r="AF621" i="6"/>
  <c r="AN632" i="6"/>
  <c r="AG632" i="6"/>
  <c r="AE646" i="6"/>
  <c r="AL646" i="6"/>
  <c r="AB661" i="6"/>
  <c r="AI661" i="6"/>
  <c r="AP661" i="6"/>
  <c r="K661" i="6" s="1"/>
  <c r="AJ678" i="6"/>
  <c r="AC678" i="6"/>
  <c r="AC714" i="6"/>
  <c r="AJ714" i="6"/>
  <c r="AD678" i="6"/>
  <c r="AR678" i="6"/>
  <c r="AK678" i="6"/>
  <c r="AJ716" i="6"/>
  <c r="AC716" i="6"/>
  <c r="AJ635" i="6"/>
  <c r="AC635" i="6"/>
  <c r="AG646" i="6"/>
  <c r="AN646" i="6"/>
  <c r="AI660" i="6"/>
  <c r="AB660" i="6"/>
  <c r="AP660" i="6"/>
  <c r="AM675" i="6"/>
  <c r="AF675" i="6"/>
  <c r="AG705" i="6"/>
  <c r="AN705" i="6"/>
  <c r="AD668" i="6"/>
  <c r="AR668" i="6"/>
  <c r="AK668" i="6"/>
  <c r="AR691" i="6"/>
  <c r="AK691" i="6"/>
  <c r="AD691" i="6"/>
  <c r="AI656" i="6"/>
  <c r="AB656" i="6"/>
  <c r="AP656" i="6"/>
  <c r="AE667" i="6"/>
  <c r="AL667" i="6"/>
  <c r="AB679" i="6"/>
  <c r="AI679" i="6"/>
  <c r="AP679" i="6"/>
  <c r="AC700" i="6"/>
  <c r="AJ700" i="6"/>
  <c r="AG741" i="6"/>
  <c r="AN741" i="6"/>
  <c r="AF667" i="6"/>
  <c r="AM667" i="6"/>
  <c r="AN678" i="6"/>
  <c r="AG678" i="6"/>
  <c r="AF690" i="6"/>
  <c r="AM690" i="6"/>
  <c r="AJ706" i="6"/>
  <c r="AC706" i="6"/>
  <c r="AF700" i="6"/>
  <c r="AM700" i="6"/>
  <c r="AM718" i="6"/>
  <c r="AF718" i="6"/>
  <c r="AK653" i="6"/>
  <c r="AD653" i="6"/>
  <c r="AR653" i="6"/>
  <c r="AC665" i="6"/>
  <c r="AJ665" i="6"/>
  <c r="AD677" i="6"/>
  <c r="AK677" i="6"/>
  <c r="AR677" i="6"/>
  <c r="AB688" i="6"/>
  <c r="AI688" i="6"/>
  <c r="AP688" i="6"/>
  <c r="AB705" i="6"/>
  <c r="AI705" i="6"/>
  <c r="AP705" i="6"/>
  <c r="AB729" i="6"/>
  <c r="AP729" i="6"/>
  <c r="AI729" i="6"/>
  <c r="AB707" i="6"/>
  <c r="AI707" i="6"/>
  <c r="AP707" i="6"/>
  <c r="AR709" i="6"/>
  <c r="AD709" i="6"/>
  <c r="AK709" i="6"/>
  <c r="AC720" i="6"/>
  <c r="AJ720" i="6"/>
  <c r="AL758" i="6"/>
  <c r="AE758" i="6"/>
  <c r="AD689" i="6"/>
  <c r="AR689" i="6"/>
  <c r="AK689" i="6"/>
  <c r="AD697" i="6"/>
  <c r="AK697" i="6"/>
  <c r="AR697" i="6"/>
  <c r="AJ707" i="6"/>
  <c r="AC707" i="6"/>
  <c r="AL717" i="6"/>
  <c r="AE717" i="6"/>
  <c r="AG747" i="6"/>
  <c r="AN747" i="6"/>
  <c r="AI724" i="6"/>
  <c r="AB724" i="6"/>
  <c r="AP724" i="6"/>
  <c r="AI751" i="6"/>
  <c r="AB751" i="6"/>
  <c r="AP751" i="6"/>
  <c r="AL681" i="6"/>
  <c r="AE681" i="6"/>
  <c r="AE690" i="6"/>
  <c r="AL690" i="6"/>
  <c r="AG703" i="6"/>
  <c r="AN703" i="6"/>
  <c r="AI712" i="6"/>
  <c r="AB712" i="6"/>
  <c r="AP712" i="6"/>
  <c r="AB721" i="6"/>
  <c r="AP721" i="6"/>
  <c r="K721" i="6" s="1"/>
  <c r="AI721" i="6"/>
  <c r="AN730" i="6"/>
  <c r="AG730" i="6"/>
  <c r="AJ691" i="6"/>
  <c r="AC691" i="6"/>
  <c r="AF702" i="6"/>
  <c r="AM702" i="6"/>
  <c r="AR712" i="6"/>
  <c r="AD712" i="6"/>
  <c r="AK712" i="6"/>
  <c r="AJ729" i="6"/>
  <c r="AC729" i="6"/>
  <c r="AD738" i="6"/>
  <c r="AR738" i="6"/>
  <c r="AK738" i="6"/>
  <c r="AG749" i="6"/>
  <c r="AN749" i="6"/>
  <c r="AI759" i="6"/>
  <c r="AB759" i="6"/>
  <c r="AP759" i="6"/>
  <c r="AF768" i="6"/>
  <c r="AM768" i="6"/>
  <c r="AD727" i="6"/>
  <c r="AK727" i="6"/>
  <c r="AR727" i="6"/>
  <c r="AB737" i="6"/>
  <c r="AP737" i="6"/>
  <c r="AI737" i="6"/>
  <c r="AD748" i="6"/>
  <c r="AR748" i="6"/>
  <c r="AK748" i="6"/>
  <c r="AG760" i="6"/>
  <c r="AN760" i="6"/>
  <c r="AI771" i="6"/>
  <c r="AP771" i="6"/>
  <c r="AB771" i="6"/>
  <c r="AL727" i="6"/>
  <c r="AE727" i="6"/>
  <c r="AM739" i="6"/>
  <c r="AF739" i="6"/>
  <c r="AI749" i="6"/>
  <c r="AP749" i="6"/>
  <c r="AB749" i="6"/>
  <c r="AG758" i="6"/>
  <c r="AN758" i="6"/>
  <c r="AK770" i="6"/>
  <c r="AD770" i="6"/>
  <c r="AR770" i="6"/>
  <c r="AK737" i="6"/>
  <c r="AD737" i="6"/>
  <c r="AR737" i="6"/>
  <c r="AI747" i="6"/>
  <c r="AB747" i="6"/>
  <c r="AP747" i="6"/>
  <c r="AI755" i="6"/>
  <c r="AP755" i="6"/>
  <c r="AB755" i="6"/>
  <c r="AG767" i="6"/>
  <c r="AN767" i="6"/>
  <c r="AM722" i="6"/>
  <c r="AF722" i="6"/>
  <c r="AG732" i="6"/>
  <c r="AN732" i="6"/>
  <c r="AG742" i="6"/>
  <c r="AN742" i="6"/>
  <c r="AR752" i="6"/>
  <c r="AK752" i="6"/>
  <c r="AD752" i="6"/>
  <c r="AI763" i="6"/>
  <c r="AP763" i="6"/>
  <c r="AB763" i="6"/>
  <c r="AL774" i="6"/>
  <c r="AE774" i="6"/>
  <c r="AE746" i="6"/>
  <c r="AL746" i="6"/>
  <c r="AB758" i="6"/>
  <c r="AI758" i="6"/>
  <c r="AP758" i="6"/>
  <c r="K758" i="6" s="1"/>
  <c r="AN770" i="6"/>
  <c r="AG770" i="6"/>
  <c r="AB726" i="6"/>
  <c r="AP726" i="6"/>
  <c r="AI726" i="6"/>
  <c r="AC738" i="6"/>
  <c r="AJ738" i="6"/>
  <c r="AF752" i="6"/>
  <c r="AM752" i="6"/>
  <c r="AM762" i="6"/>
  <c r="AF762" i="6"/>
  <c r="AK772" i="6"/>
  <c r="AD772" i="6"/>
  <c r="AR772" i="6"/>
  <c r="AR883" i="6"/>
  <c r="AK883" i="6"/>
  <c r="AD883" i="6"/>
  <c r="AL934" i="6"/>
  <c r="AE934" i="6"/>
  <c r="AG888" i="6"/>
  <c r="AN888" i="6"/>
  <c r="AK948" i="6"/>
  <c r="AD948" i="6"/>
  <c r="AR948" i="6"/>
  <c r="AE967" i="6"/>
  <c r="AL967" i="6"/>
  <c r="AC1012" i="6"/>
  <c r="AJ1012" i="6"/>
  <c r="AG994" i="6"/>
  <c r="AN994" i="6"/>
  <c r="AC858" i="6"/>
  <c r="AJ858" i="6"/>
  <c r="AE949" i="6"/>
  <c r="AL949" i="6"/>
  <c r="AL971" i="6"/>
  <c r="AE971" i="6"/>
  <c r="AE1010" i="6"/>
  <c r="AL1010" i="6"/>
  <c r="AF838" i="6"/>
  <c r="AM838" i="6"/>
  <c r="AL902" i="6"/>
  <c r="AE902" i="6"/>
  <c r="AN904" i="6"/>
  <c r="AG904" i="6"/>
  <c r="AD928" i="6"/>
  <c r="AR928" i="6"/>
  <c r="K928" i="6" s="1"/>
  <c r="AK928" i="6"/>
  <c r="AG946" i="6"/>
  <c r="AN946" i="6"/>
  <c r="AE975" i="6"/>
  <c r="AL975" i="6"/>
  <c r="AR1003" i="6"/>
  <c r="AK1003" i="6"/>
  <c r="AD1003" i="6"/>
  <c r="AN917" i="6"/>
  <c r="AG917" i="6"/>
  <c r="AC975" i="6"/>
  <c r="AJ975" i="6"/>
  <c r="AB997" i="6"/>
  <c r="AP997" i="6"/>
  <c r="AI997" i="6"/>
  <c r="AC1005" i="6"/>
  <c r="AJ1005" i="6"/>
  <c r="AL886" i="6"/>
  <c r="AE886" i="6"/>
  <c r="AL928" i="6"/>
  <c r="AE928" i="6"/>
  <c r="AL921" i="6"/>
  <c r="AE921" i="6"/>
  <c r="AJ982" i="6"/>
  <c r="AC982" i="6"/>
  <c r="AF982" i="6"/>
  <c r="AM982" i="6"/>
  <c r="AP1001" i="6"/>
  <c r="AB1001" i="6"/>
  <c r="AI1001" i="6"/>
  <c r="AR865" i="6"/>
  <c r="AK865" i="6"/>
  <c r="AD865" i="6"/>
  <c r="AD871" i="6"/>
  <c r="AK871" i="6"/>
  <c r="AR871" i="6"/>
  <c r="AM914" i="6"/>
  <c r="AF914" i="6"/>
  <c r="AL925" i="6"/>
  <c r="AE925" i="6"/>
  <c r="AK931" i="6"/>
  <c r="AR931" i="6"/>
  <c r="AD931" i="6"/>
  <c r="AM825" i="6"/>
  <c r="AF825" i="6"/>
  <c r="AM867" i="6"/>
  <c r="AF867" i="6"/>
  <c r="AN895" i="6"/>
  <c r="AG895" i="6"/>
  <c r="AC902" i="6"/>
  <c r="AJ902" i="6"/>
  <c r="AC859" i="6"/>
  <c r="AJ859" i="6"/>
  <c r="AB973" i="6"/>
  <c r="AP973" i="6"/>
  <c r="AI973" i="6"/>
  <c r="AB1006" i="6"/>
  <c r="AI1006" i="6"/>
  <c r="AP1006" i="6"/>
  <c r="AM831" i="6"/>
  <c r="AF831" i="6"/>
  <c r="AC905" i="6"/>
  <c r="AJ905" i="6"/>
  <c r="AG878" i="6"/>
  <c r="AN878" i="6"/>
  <c r="AM877" i="6"/>
  <c r="AF877" i="6"/>
  <c r="AM943" i="6"/>
  <c r="AF943" i="6"/>
  <c r="AK851" i="6"/>
  <c r="AD851" i="6"/>
  <c r="AR851" i="6"/>
  <c r="AD918" i="6"/>
  <c r="AK918" i="6"/>
  <c r="AR918" i="6"/>
  <c r="AF878" i="6"/>
  <c r="AM878" i="6"/>
  <c r="AM941" i="6"/>
  <c r="AF941" i="6"/>
  <c r="AG790" i="6"/>
  <c r="AN790" i="6"/>
  <c r="AN902" i="6"/>
  <c r="AG902" i="6"/>
  <c r="AF785" i="6"/>
  <c r="AM785" i="6"/>
  <c r="AL869" i="6"/>
  <c r="AE869" i="6"/>
  <c r="AR831" i="6"/>
  <c r="AK831" i="6"/>
  <c r="AD831" i="6"/>
  <c r="AM790" i="6"/>
  <c r="AF790" i="6"/>
  <c r="AC864" i="6"/>
  <c r="AJ864" i="6"/>
  <c r="AM968" i="6"/>
  <c r="AF968" i="6"/>
  <c r="AL997" i="6"/>
  <c r="AE997" i="6"/>
  <c r="AI777" i="6"/>
  <c r="AP777" i="6"/>
  <c r="K777" i="6" s="1"/>
  <c r="AB777" i="6"/>
  <c r="AP860" i="6"/>
  <c r="AB860" i="6"/>
  <c r="AI860" i="6"/>
  <c r="AL916" i="6"/>
  <c r="AE916" i="6"/>
  <c r="AM970" i="6"/>
  <c r="AF970" i="6"/>
  <c r="AJ799" i="6"/>
  <c r="AC799" i="6"/>
  <c r="AK874" i="6"/>
  <c r="AD874" i="6"/>
  <c r="AR874" i="6"/>
  <c r="AD886" i="6"/>
  <c r="AR886" i="6"/>
  <c r="AK886" i="6"/>
  <c r="AJ901" i="6"/>
  <c r="AC901" i="6"/>
  <c r="AL996" i="6"/>
  <c r="AE996" i="6"/>
  <c r="AD976" i="6"/>
  <c r="AK976" i="6"/>
  <c r="AR976" i="6"/>
  <c r="AM912" i="6"/>
  <c r="AF912" i="6"/>
  <c r="AM856" i="6"/>
  <c r="AF856" i="6"/>
  <c r="AL881" i="6"/>
  <c r="AE881" i="6"/>
  <c r="AR989" i="6"/>
  <c r="AD989" i="6"/>
  <c r="AK989" i="6"/>
  <c r="AL891" i="6"/>
  <c r="AE891" i="6"/>
  <c r="AI812" i="6"/>
  <c r="AP812" i="6"/>
  <c r="AB812" i="6"/>
  <c r="AM845" i="6"/>
  <c r="AF845" i="6"/>
  <c r="AD907" i="6"/>
  <c r="AK907" i="6"/>
  <c r="AR907" i="6"/>
  <c r="AM964" i="6"/>
  <c r="AF964" i="6"/>
  <c r="AF905" i="6"/>
  <c r="AM905" i="6"/>
  <c r="AI397" i="6"/>
  <c r="AP397" i="6"/>
  <c r="AB397" i="6"/>
  <c r="AG1000" i="6"/>
  <c r="AN1000" i="6"/>
  <c r="AC960" i="6"/>
  <c r="AJ960" i="6"/>
  <c r="AB927" i="6"/>
  <c r="AP927" i="6"/>
  <c r="AI927" i="6"/>
  <c r="AP890" i="6"/>
  <c r="AI890" i="6"/>
  <c r="AB890" i="6"/>
  <c r="AI865" i="6"/>
  <c r="J865" i="6" s="1"/>
  <c r="AB865" i="6"/>
  <c r="AP865" i="6"/>
  <c r="AK817" i="6"/>
  <c r="AR817" i="6"/>
  <c r="AD817" i="6"/>
  <c r="AJ401" i="6"/>
  <c r="AC401" i="6"/>
  <c r="AJ418" i="6"/>
  <c r="AC418" i="6"/>
  <c r="AG464" i="6"/>
  <c r="AN464" i="6"/>
  <c r="AB880" i="6"/>
  <c r="AI880" i="6"/>
  <c r="AP880" i="6"/>
  <c r="K880" i="6" s="1"/>
  <c r="AC463" i="6"/>
  <c r="AJ463" i="6"/>
  <c r="AG973" i="6"/>
  <c r="AN973" i="6"/>
  <c r="AB931" i="6"/>
  <c r="AI931" i="6"/>
  <c r="AP931" i="6"/>
  <c r="AI897" i="6"/>
  <c r="AP897" i="6"/>
  <c r="AB897" i="6"/>
  <c r="AN868" i="6"/>
  <c r="AG868" i="6"/>
  <c r="AM822" i="6"/>
  <c r="AF822" i="6"/>
  <c r="AE397" i="6"/>
  <c r="AL397" i="6"/>
  <c r="AG418" i="6"/>
  <c r="AN418" i="6"/>
  <c r="AC458" i="6"/>
  <c r="AJ458" i="6"/>
  <c r="AM823" i="6"/>
  <c r="AF823" i="6"/>
  <c r="AR468" i="6"/>
  <c r="AK468" i="6"/>
  <c r="AD468" i="6"/>
  <c r="AJ972" i="6"/>
  <c r="AC972" i="6"/>
  <c r="AB935" i="6"/>
  <c r="AP935" i="6"/>
  <c r="K935" i="6" s="1"/>
  <c r="AI935" i="6"/>
  <c r="AL901" i="6"/>
  <c r="AE901" i="6"/>
  <c r="AL868" i="6"/>
  <c r="AE868" i="6"/>
  <c r="AF816" i="6"/>
  <c r="AM816" i="6"/>
  <c r="AN397" i="6"/>
  <c r="AG397" i="6"/>
  <c r="AL416" i="6"/>
  <c r="AE416" i="6"/>
  <c r="AF450" i="6"/>
  <c r="AM450" i="6"/>
  <c r="AB936" i="6"/>
  <c r="AP936" i="6"/>
  <c r="AI936" i="6"/>
  <c r="AL462" i="6"/>
  <c r="AE462" i="6"/>
  <c r="AP986" i="6"/>
  <c r="AI986" i="6"/>
  <c r="AB986" i="6"/>
  <c r="AF944" i="6"/>
  <c r="AM944" i="6"/>
  <c r="AP915" i="6"/>
  <c r="AI915" i="6"/>
  <c r="AB915" i="6"/>
  <c r="AP878" i="6"/>
  <c r="AB878" i="6"/>
  <c r="AI878" i="6"/>
  <c r="AM836" i="6"/>
  <c r="AF836" i="6"/>
  <c r="AL784" i="6"/>
  <c r="AE784" i="6"/>
  <c r="AN407" i="6"/>
  <c r="AG407" i="6"/>
  <c r="AC433" i="6"/>
  <c r="AJ433" i="6"/>
  <c r="AG507" i="6"/>
  <c r="AN507" i="6"/>
  <c r="AE852" i="6"/>
  <c r="AL852" i="6"/>
  <c r="AG989" i="6"/>
  <c r="AN989" i="6"/>
  <c r="AC948" i="6"/>
  <c r="AJ948" i="6"/>
  <c r="AK908" i="6"/>
  <c r="AR908" i="6"/>
  <c r="AD908" i="6"/>
  <c r="AB870" i="6"/>
  <c r="AI870" i="6"/>
  <c r="AP870" i="6"/>
  <c r="K870" i="6" s="1"/>
  <c r="AK826" i="6"/>
  <c r="AR826" i="6"/>
  <c r="AD826" i="6"/>
  <c r="AC777" i="6"/>
  <c r="AJ777" i="6"/>
  <c r="AP408" i="6"/>
  <c r="AI408" i="6"/>
  <c r="AB408" i="6"/>
  <c r="AI425" i="6"/>
  <c r="AB425" i="6"/>
  <c r="AP425" i="6"/>
  <c r="K425" i="6" s="1"/>
  <c r="AB494" i="6"/>
  <c r="AP494" i="6"/>
  <c r="AI494" i="6"/>
  <c r="AI980" i="6"/>
  <c r="AB980" i="6"/>
  <c r="AP980" i="6"/>
  <c r="AK939" i="6"/>
  <c r="AR939" i="6"/>
  <c r="AD939" i="6"/>
  <c r="AB903" i="6"/>
  <c r="I903" i="6" s="1"/>
  <c r="AI903" i="6"/>
  <c r="AP903" i="6"/>
  <c r="AF866" i="6"/>
  <c r="AM866" i="6"/>
  <c r="AD825" i="6"/>
  <c r="AR825" i="6"/>
  <c r="AK825" i="6"/>
  <c r="AL392" i="6"/>
  <c r="AE392" i="6"/>
  <c r="AB406" i="6"/>
  <c r="AI406" i="6"/>
  <c r="AP406" i="6"/>
  <c r="AG434" i="6"/>
  <c r="AN434" i="6"/>
  <c r="AM1003" i="6"/>
  <c r="AF1003" i="6"/>
  <c r="AP952" i="6"/>
  <c r="AB952" i="6"/>
  <c r="AI952" i="6"/>
  <c r="AI917" i="6"/>
  <c r="AP917" i="6"/>
  <c r="AB917" i="6"/>
  <c r="AL866" i="6"/>
  <c r="AE866" i="6"/>
  <c r="AE824" i="6"/>
  <c r="AL824" i="6"/>
  <c r="AN392" i="6"/>
  <c r="AG392" i="6"/>
  <c r="AG413" i="6"/>
  <c r="AN413" i="6"/>
  <c r="AE476" i="6"/>
  <c r="AL476" i="6"/>
  <c r="AL781" i="6"/>
  <c r="AE781" i="6"/>
  <c r="AI399" i="6"/>
  <c r="AB399" i="6"/>
  <c r="AP399" i="6"/>
  <c r="AC408" i="6"/>
  <c r="AJ408" i="6"/>
  <c r="AB419" i="6"/>
  <c r="AP419" i="6"/>
  <c r="AI419" i="6"/>
  <c r="AG429" i="6"/>
  <c r="AN429" i="6"/>
  <c r="AG439" i="6"/>
  <c r="AN439" i="6"/>
  <c r="AL447" i="6"/>
  <c r="AE447" i="6"/>
  <c r="AJ459" i="6"/>
  <c r="AC459" i="6"/>
  <c r="AL469" i="6"/>
  <c r="AE469" i="6"/>
  <c r="AL481" i="6"/>
  <c r="AE481" i="6"/>
  <c r="AG501" i="6"/>
  <c r="AN501" i="6"/>
  <c r="AF549" i="6"/>
  <c r="AM549" i="6"/>
  <c r="AN438" i="6"/>
  <c r="AG438" i="6"/>
  <c r="AC448" i="6"/>
  <c r="AJ448" i="6"/>
  <c r="AD458" i="6"/>
  <c r="AK458" i="6"/>
  <c r="AR458" i="6"/>
  <c r="K458" i="6" s="1"/>
  <c r="AC471" i="6"/>
  <c r="AJ471" i="6"/>
  <c r="AG491" i="6"/>
  <c r="AN491" i="6"/>
  <c r="AR522" i="6"/>
  <c r="AK522" i="6"/>
  <c r="AD522" i="6"/>
  <c r="AN401" i="6"/>
  <c r="AG401" i="6"/>
  <c r="AJ410" i="6"/>
  <c r="AC410" i="6"/>
  <c r="AE420" i="6"/>
  <c r="AL420" i="6"/>
  <c r="AC431" i="6"/>
  <c r="AJ431" i="6"/>
  <c r="AN442" i="6"/>
  <c r="AG442" i="6"/>
  <c r="AI453" i="6"/>
  <c r="AB453" i="6"/>
  <c r="AP453" i="6"/>
  <c r="AN462" i="6"/>
  <c r="AG462" i="6"/>
  <c r="AE479" i="6"/>
  <c r="AL479" i="6"/>
  <c r="AR508" i="6"/>
  <c r="AK508" i="6"/>
  <c r="AD508" i="6"/>
  <c r="AC404" i="6"/>
  <c r="AJ404" i="6"/>
  <c r="AN416" i="6"/>
  <c r="AG416" i="6"/>
  <c r="AG426" i="6"/>
  <c r="AN426" i="6"/>
  <c r="AG435" i="6"/>
  <c r="AN435" i="6"/>
  <c r="AE448" i="6"/>
  <c r="AL448" i="6"/>
  <c r="AM458" i="6"/>
  <c r="AF458" i="6"/>
  <c r="AB470" i="6"/>
  <c r="AP470" i="6"/>
  <c r="AI470" i="6"/>
  <c r="AN494" i="6"/>
  <c r="AG494" i="6"/>
  <c r="AM517" i="6"/>
  <c r="AF517" i="6"/>
  <c r="AC801" i="6"/>
  <c r="AJ801" i="6"/>
  <c r="AK396" i="6"/>
  <c r="AD396" i="6"/>
  <c r="AR396" i="6"/>
  <c r="K396" i="6" s="1"/>
  <c r="AR405" i="6"/>
  <c r="AK405" i="6"/>
  <c r="AD405" i="6"/>
  <c r="AN420" i="6"/>
  <c r="AG420" i="6"/>
  <c r="AL431" i="6"/>
  <c r="AE431" i="6"/>
  <c r="AN444" i="6"/>
  <c r="AG444" i="6"/>
  <c r="AF457" i="6"/>
  <c r="AM457" i="6"/>
  <c r="AC470" i="6"/>
  <c r="AJ470" i="6"/>
  <c r="AI492" i="6"/>
  <c r="AB492" i="6"/>
  <c r="AP492" i="6"/>
  <c r="K492" i="6" s="1"/>
  <c r="AG519" i="6"/>
  <c r="AN519" i="6"/>
  <c r="AN448" i="6"/>
  <c r="AG448" i="6"/>
  <c r="AG460" i="6"/>
  <c r="AN460" i="6"/>
  <c r="AC474" i="6"/>
  <c r="AJ474" i="6"/>
  <c r="AI488" i="6"/>
  <c r="AB488" i="6"/>
  <c r="AP488" i="6"/>
  <c r="K488" i="6" s="1"/>
  <c r="AI512" i="6"/>
  <c r="AB512" i="6"/>
  <c r="AP512" i="6"/>
  <c r="AJ643" i="6"/>
  <c r="AC643" i="6"/>
  <c r="AE430" i="6"/>
  <c r="AL430" i="6"/>
  <c r="AP440" i="6"/>
  <c r="K440" i="6" s="1"/>
  <c r="AI440" i="6"/>
  <c r="AB440" i="6"/>
  <c r="AK450" i="6"/>
  <c r="AR450" i="6"/>
  <c r="AD450" i="6"/>
  <c r="AL461" i="6"/>
  <c r="AE461" i="6"/>
  <c r="AC473" i="6"/>
  <c r="AJ473" i="6"/>
  <c r="AR484" i="6"/>
  <c r="AK484" i="6"/>
  <c r="AD484" i="6"/>
  <c r="AN506" i="6"/>
  <c r="AG506" i="6"/>
  <c r="AE541" i="6"/>
  <c r="AL541" i="6"/>
  <c r="AP475" i="6"/>
  <c r="AI475" i="6"/>
  <c r="AB475" i="6"/>
  <c r="AG484" i="6"/>
  <c r="AN484" i="6"/>
  <c r="AP493" i="6"/>
  <c r="AB493" i="6"/>
  <c r="AI493" i="6"/>
  <c r="AF503" i="6"/>
  <c r="AM503" i="6"/>
  <c r="AJ512" i="6"/>
  <c r="AC512" i="6"/>
  <c r="AE522" i="6"/>
  <c r="AL522" i="6"/>
  <c r="AF541" i="6"/>
  <c r="AM541" i="6"/>
  <c r="AF558" i="6"/>
  <c r="AM558" i="6"/>
  <c r="AL585" i="6"/>
  <c r="AE585" i="6"/>
  <c r="AR472" i="6"/>
  <c r="AK472" i="6"/>
  <c r="AD472" i="6"/>
  <c r="AE482" i="6"/>
  <c r="AL482" i="6"/>
  <c r="AC493" i="6"/>
  <c r="AJ493" i="6"/>
  <c r="AR504" i="6"/>
  <c r="AK504" i="6"/>
  <c r="AD504" i="6"/>
  <c r="AG514" i="6"/>
  <c r="AN514" i="6"/>
  <c r="AF522" i="6"/>
  <c r="AM522" i="6"/>
  <c r="AB542" i="6"/>
  <c r="AP542" i="6"/>
  <c r="AI542" i="6"/>
  <c r="AI557" i="6"/>
  <c r="AB557" i="6"/>
  <c r="AP557" i="6"/>
  <c r="AM585" i="6"/>
  <c r="AF585" i="6"/>
  <c r="AR499" i="6"/>
  <c r="AD499" i="6"/>
  <c r="AK499" i="6"/>
  <c r="AE512" i="6"/>
  <c r="AL512" i="6"/>
  <c r="AG527" i="6"/>
  <c r="AN527" i="6"/>
  <c r="AM543" i="6"/>
  <c r="AF543" i="6"/>
  <c r="AN560" i="6"/>
  <c r="AG560" i="6"/>
  <c r="AD662" i="6"/>
  <c r="AR662" i="6"/>
  <c r="K662" i="6" s="1"/>
  <c r="AK662" i="6"/>
  <c r="AE540" i="6"/>
  <c r="AL540" i="6"/>
  <c r="AE557" i="6"/>
  <c r="AL557" i="6"/>
  <c r="AD575" i="6"/>
  <c r="AR575" i="6"/>
  <c r="AK575" i="6"/>
  <c r="AB653" i="6"/>
  <c r="AI653" i="6"/>
  <c r="AP653" i="6"/>
  <c r="K653" i="6" s="1"/>
  <c r="AF475" i="6"/>
  <c r="AM475" i="6"/>
  <c r="AJ484" i="6"/>
  <c r="AC484" i="6"/>
  <c r="AF493" i="6"/>
  <c r="AM493" i="6"/>
  <c r="AR502" i="6"/>
  <c r="AK502" i="6"/>
  <c r="AD502" i="6"/>
  <c r="AP511" i="6"/>
  <c r="AB511" i="6"/>
  <c r="AI511" i="6"/>
  <c r="AJ524" i="6"/>
  <c r="AC524" i="6"/>
  <c r="AB539" i="6"/>
  <c r="AP539" i="6"/>
  <c r="AI539" i="6"/>
  <c r="AC559" i="6"/>
  <c r="AJ559" i="6"/>
  <c r="AE579" i="6"/>
  <c r="AL579" i="6"/>
  <c r="AD632" i="6"/>
  <c r="AR632" i="6"/>
  <c r="AK632" i="6"/>
  <c r="AI541" i="6"/>
  <c r="AB541" i="6"/>
  <c r="AP541" i="6"/>
  <c r="AD559" i="6"/>
  <c r="AK559" i="6"/>
  <c r="AR559" i="6"/>
  <c r="AF588" i="6"/>
  <c r="AM588" i="6"/>
  <c r="AE500" i="6"/>
  <c r="AL500" i="6"/>
  <c r="AD513" i="6"/>
  <c r="AR513" i="6"/>
  <c r="AK513" i="6"/>
  <c r="AF524" i="6"/>
  <c r="AM524" i="6"/>
  <c r="AL539" i="6"/>
  <c r="AE539" i="6"/>
  <c r="AD556" i="6"/>
  <c r="AR556" i="6"/>
  <c r="AK556" i="6"/>
  <c r="AL590" i="6"/>
  <c r="AE590" i="6"/>
  <c r="AK520" i="6"/>
  <c r="AD520" i="6"/>
  <c r="AR520" i="6"/>
  <c r="AN531" i="6"/>
  <c r="AG531" i="6"/>
  <c r="AD544" i="6"/>
  <c r="AK544" i="6"/>
  <c r="AR544" i="6"/>
  <c r="AN555" i="6"/>
  <c r="AG555" i="6"/>
  <c r="AC563" i="6"/>
  <c r="AJ563" i="6"/>
  <c r="AF574" i="6"/>
  <c r="AM574" i="6"/>
  <c r="AJ584" i="6"/>
  <c r="AC584" i="6"/>
  <c r="AL601" i="6"/>
  <c r="AE601" i="6"/>
  <c r="AB621" i="6"/>
  <c r="AP621" i="6"/>
  <c r="AI621" i="6"/>
  <c r="AL650" i="6"/>
  <c r="AE650" i="6"/>
  <c r="AJ534" i="6"/>
  <c r="AC534" i="6"/>
  <c r="AL547" i="6"/>
  <c r="AE547" i="6"/>
  <c r="AG559" i="6"/>
  <c r="AN559" i="6"/>
  <c r="AL567" i="6"/>
  <c r="AE567" i="6"/>
  <c r="AL578" i="6"/>
  <c r="AE578" i="6"/>
  <c r="AC588" i="6"/>
  <c r="AJ588" i="6"/>
  <c r="AJ602" i="6"/>
  <c r="AC602" i="6"/>
  <c r="AD616" i="6"/>
  <c r="AK616" i="6"/>
  <c r="AR616" i="6"/>
  <c r="AN636" i="6"/>
  <c r="AG636" i="6"/>
  <c r="AF566" i="6"/>
  <c r="AM566" i="6"/>
  <c r="AI575" i="6"/>
  <c r="AB575" i="6"/>
  <c r="AP575" i="6"/>
  <c r="AF584" i="6"/>
  <c r="AM584" i="6"/>
  <c r="AL594" i="6"/>
  <c r="AE594" i="6"/>
  <c r="AJ610" i="6"/>
  <c r="AC610" i="6"/>
  <c r="AE626" i="6"/>
  <c r="AL626" i="6"/>
  <c r="AI519" i="6"/>
  <c r="AB519" i="6"/>
  <c r="AP519" i="6"/>
  <c r="K519" i="6" s="1"/>
  <c r="AJ530" i="6"/>
  <c r="AC530" i="6"/>
  <c r="AL538" i="6"/>
  <c r="AE538" i="6"/>
  <c r="AG550" i="6"/>
  <c r="AN550" i="6"/>
  <c r="AJ558" i="6"/>
  <c r="AC558" i="6"/>
  <c r="AE571" i="6"/>
  <c r="AL571" i="6"/>
  <c r="AD582" i="6"/>
  <c r="AR582" i="6"/>
  <c r="AK582" i="6"/>
  <c r="AD590" i="6"/>
  <c r="AK590" i="6"/>
  <c r="AR590" i="6"/>
  <c r="AJ604" i="6"/>
  <c r="AC604" i="6"/>
  <c r="AD620" i="6"/>
  <c r="AK620" i="6"/>
  <c r="AR620" i="6"/>
  <c r="AG593" i="6"/>
  <c r="AN593" i="6"/>
  <c r="AG606" i="6"/>
  <c r="AN606" i="6"/>
  <c r="AB625" i="6"/>
  <c r="AI625" i="6"/>
  <c r="AP625" i="6"/>
  <c r="AG588" i="6"/>
  <c r="AN588" i="6"/>
  <c r="AE604" i="6"/>
  <c r="AL604" i="6"/>
  <c r="AR630" i="6"/>
  <c r="AK630" i="6"/>
  <c r="AD630" i="6"/>
  <c r="AR562" i="6"/>
  <c r="AK562" i="6"/>
  <c r="AD562" i="6"/>
  <c r="AL574" i="6"/>
  <c r="AE574" i="6"/>
  <c r="AB584" i="6"/>
  <c r="AI584" i="6"/>
  <c r="AP584" i="6"/>
  <c r="AG597" i="6"/>
  <c r="AN597" i="6"/>
  <c r="AF622" i="6"/>
  <c r="AM622" i="6"/>
  <c r="AE664" i="6"/>
  <c r="AL664" i="6"/>
  <c r="AN598" i="6"/>
  <c r="AG598" i="6"/>
  <c r="AJ611" i="6"/>
  <c r="AC611" i="6"/>
  <c r="AL628" i="6"/>
  <c r="AE628" i="6"/>
  <c r="AM646" i="6"/>
  <c r="AF646" i="6"/>
  <c r="AJ668" i="6"/>
  <c r="AC668" i="6"/>
  <c r="AJ593" i="6"/>
  <c r="AC593" i="6"/>
  <c r="AL605" i="6"/>
  <c r="AE605" i="6"/>
  <c r="AF614" i="6"/>
  <c r="AM614" i="6"/>
  <c r="AL635" i="6"/>
  <c r="AE635" i="6"/>
  <c r="AE653" i="6"/>
  <c r="AL653" i="6"/>
  <c r="AB691" i="6"/>
  <c r="AP691" i="6"/>
  <c r="AI691" i="6"/>
  <c r="AF648" i="6"/>
  <c r="AM648" i="6"/>
  <c r="AJ683" i="6"/>
  <c r="AC683" i="6"/>
  <c r="AJ712" i="6"/>
  <c r="AC712" i="6"/>
  <c r="AC598" i="6"/>
  <c r="AJ598" i="6"/>
  <c r="AN609" i="6"/>
  <c r="AG609" i="6"/>
  <c r="I609" i="6" s="1"/>
  <c r="AN618" i="6"/>
  <c r="AG618" i="6"/>
  <c r="AC629" i="6"/>
  <c r="AJ629" i="6"/>
  <c r="AG642" i="6"/>
  <c r="AN642" i="6"/>
  <c r="AG664" i="6"/>
  <c r="AN664" i="6"/>
  <c r="AR720" i="6"/>
  <c r="AK720" i="6"/>
  <c r="AD720" i="6"/>
  <c r="AM638" i="6"/>
  <c r="AF638" i="6"/>
  <c r="AE658" i="6"/>
  <c r="AL658" i="6"/>
  <c r="AL624" i="6"/>
  <c r="AE624" i="6"/>
  <c r="AL632" i="6"/>
  <c r="AE632" i="6"/>
  <c r="AK641" i="6"/>
  <c r="AD641" i="6"/>
  <c r="AR641" i="6"/>
  <c r="AL652" i="6"/>
  <c r="AE652" i="6"/>
  <c r="AP667" i="6"/>
  <c r="AI667" i="6"/>
  <c r="AB667" i="6"/>
  <c r="AE686" i="6"/>
  <c r="AL686" i="6"/>
  <c r="AG623" i="6"/>
  <c r="AN623" i="6"/>
  <c r="AF633" i="6"/>
  <c r="AM633" i="6"/>
  <c r="AJ647" i="6"/>
  <c r="AC647" i="6"/>
  <c r="AJ664" i="6"/>
  <c r="AC664" i="6"/>
  <c r="AG679" i="6"/>
  <c r="AN679" i="6"/>
  <c r="AD715" i="6"/>
  <c r="AK715" i="6"/>
  <c r="AR715" i="6"/>
  <c r="AF681" i="6"/>
  <c r="AM681" i="6"/>
  <c r="AI620" i="6"/>
  <c r="AB620" i="6"/>
  <c r="AP620" i="6"/>
  <c r="AB636" i="6"/>
  <c r="AP636" i="6"/>
  <c r="AI636" i="6"/>
  <c r="AE647" i="6"/>
  <c r="AL647" i="6"/>
  <c r="AF661" i="6"/>
  <c r="AM661" i="6"/>
  <c r="AB677" i="6"/>
  <c r="AP677" i="6"/>
  <c r="AI677" i="6"/>
  <c r="AR707" i="6"/>
  <c r="AK707" i="6"/>
  <c r="AD707" i="6"/>
  <c r="AF671" i="6"/>
  <c r="AM671" i="6"/>
  <c r="AB695" i="6"/>
  <c r="AI695" i="6"/>
  <c r="AP695" i="6"/>
  <c r="AG658" i="6"/>
  <c r="AN658" i="6"/>
  <c r="AE668" i="6"/>
  <c r="AL668" i="6"/>
  <c r="AJ684" i="6"/>
  <c r="AC684" i="6"/>
  <c r="AD704" i="6"/>
  <c r="AK704" i="6"/>
  <c r="AR704" i="6"/>
  <c r="AD655" i="6"/>
  <c r="AR655" i="6"/>
  <c r="AK655" i="6"/>
  <c r="AF668" i="6"/>
  <c r="AM668" i="6"/>
  <c r="AJ679" i="6"/>
  <c r="AC679" i="6"/>
  <c r="AC693" i="6"/>
  <c r="AJ693" i="6"/>
  <c r="AN709" i="6"/>
  <c r="AG709" i="6"/>
  <c r="AJ702" i="6"/>
  <c r="AC702" i="6"/>
  <c r="AJ721" i="6"/>
  <c r="AC721" i="6"/>
  <c r="AN655" i="6"/>
  <c r="AG655" i="6"/>
  <c r="AC666" i="6"/>
  <c r="AJ666" i="6"/>
  <c r="AP678" i="6"/>
  <c r="K678" i="6" s="1"/>
  <c r="AI678" i="6"/>
  <c r="AB678" i="6"/>
  <c r="AE689" i="6"/>
  <c r="AL689" i="6"/>
  <c r="AF708" i="6"/>
  <c r="AM708" i="6"/>
  <c r="AL731" i="6"/>
  <c r="AE731" i="6"/>
  <c r="AP711" i="6"/>
  <c r="AI711" i="6"/>
  <c r="AB711" i="6"/>
  <c r="AC710" i="6"/>
  <c r="AJ710" i="6"/>
  <c r="AM721" i="6"/>
  <c r="AF721" i="6"/>
  <c r="AC759" i="6"/>
  <c r="AJ759" i="6"/>
  <c r="AJ690" i="6"/>
  <c r="AC690" i="6"/>
  <c r="AJ698" i="6"/>
  <c r="AC698" i="6"/>
  <c r="AF709" i="6"/>
  <c r="AM709" i="6"/>
  <c r="AL720" i="6"/>
  <c r="AE720" i="6"/>
  <c r="AC748" i="6"/>
  <c r="AJ748" i="6"/>
  <c r="AG725" i="6"/>
  <c r="AN725" i="6"/>
  <c r="AR753" i="6"/>
  <c r="AD753" i="6"/>
  <c r="AK753" i="6"/>
  <c r="AJ682" i="6"/>
  <c r="AC682" i="6"/>
  <c r="AF693" i="6"/>
  <c r="AM693" i="6"/>
  <c r="AE704" i="6"/>
  <c r="AL704" i="6"/>
  <c r="AK713" i="6"/>
  <c r="AD713" i="6"/>
  <c r="AR713" i="6"/>
  <c r="AR724" i="6"/>
  <c r="AK724" i="6"/>
  <c r="AD724" i="6"/>
  <c r="AB734" i="6"/>
  <c r="AP734" i="6"/>
  <c r="AI734" i="6"/>
  <c r="AB692" i="6"/>
  <c r="AP692" i="6"/>
  <c r="AI692" i="6"/>
  <c r="AN704" i="6"/>
  <c r="AG704" i="6"/>
  <c r="AM713" i="6"/>
  <c r="AF713" i="6"/>
  <c r="AJ731" i="6"/>
  <c r="AC731" i="6"/>
  <c r="AC739" i="6"/>
  <c r="AJ739" i="6"/>
  <c r="AJ750" i="6"/>
  <c r="AC750" i="6"/>
  <c r="AE760" i="6"/>
  <c r="AL760" i="6"/>
  <c r="AC769" i="6"/>
  <c r="AJ769" i="6"/>
  <c r="AK729" i="6"/>
  <c r="AD729" i="6"/>
  <c r="AR729" i="6"/>
  <c r="AM738" i="6"/>
  <c r="AF738" i="6"/>
  <c r="AL750" i="6"/>
  <c r="AE750" i="6"/>
  <c r="AR761" i="6"/>
  <c r="AD761" i="6"/>
  <c r="AK761" i="6"/>
  <c r="AG772" i="6"/>
  <c r="AN772" i="6"/>
  <c r="AI728" i="6"/>
  <c r="AB728" i="6"/>
  <c r="AP728" i="6"/>
  <c r="AR740" i="6"/>
  <c r="AK740" i="6"/>
  <c r="AD740" i="6"/>
  <c r="AM750" i="6"/>
  <c r="AF750" i="6"/>
  <c r="AE759" i="6"/>
  <c r="AL759" i="6"/>
  <c r="AC771" i="6"/>
  <c r="AJ771" i="6"/>
  <c r="AN739" i="6"/>
  <c r="AG739" i="6"/>
  <c r="AF748" i="6"/>
  <c r="AM748" i="6"/>
  <c r="AG756" i="6"/>
  <c r="AN756" i="6"/>
  <c r="AB768" i="6"/>
  <c r="AI768" i="6"/>
  <c r="AP768" i="6"/>
  <c r="AD723" i="6"/>
  <c r="AR723" i="6"/>
  <c r="AK723" i="6"/>
  <c r="AB733" i="6"/>
  <c r="AI733" i="6"/>
  <c r="AP733" i="6"/>
  <c r="K733" i="6" s="1"/>
  <c r="AM743" i="6"/>
  <c r="AF743" i="6"/>
  <c r="AK754" i="6"/>
  <c r="AR754" i="6"/>
  <c r="AD754" i="6"/>
  <c r="AF764" i="6"/>
  <c r="AM764" i="6"/>
  <c r="AR775" i="6"/>
  <c r="AK775" i="6"/>
  <c r="AD775" i="6"/>
  <c r="AD747" i="6"/>
  <c r="AK747" i="6"/>
  <c r="AR747" i="6"/>
  <c r="AJ760" i="6"/>
  <c r="AC760" i="6"/>
  <c r="AF771" i="6"/>
  <c r="AM771" i="6"/>
  <c r="AF728" i="6"/>
  <c r="AM728" i="6"/>
  <c r="AI739" i="6"/>
  <c r="AB739" i="6"/>
  <c r="AP739" i="6"/>
  <c r="AI753" i="6"/>
  <c r="AB753" i="6"/>
  <c r="AP753" i="6"/>
  <c r="AD763" i="6"/>
  <c r="AK763" i="6"/>
  <c r="AR763" i="6"/>
  <c r="AN774" i="6"/>
  <c r="AG774" i="6"/>
  <c r="AJ836" i="6"/>
  <c r="AC836" i="6"/>
  <c r="AD835" i="6"/>
  <c r="AK835" i="6"/>
  <c r="AR835" i="6"/>
  <c r="AP975" i="6"/>
  <c r="K975" i="6" s="1"/>
  <c r="AI975" i="6"/>
  <c r="AB975" i="6"/>
  <c r="AR893" i="6"/>
  <c r="AK893" i="6"/>
  <c r="AD893" i="6"/>
  <c r="AL794" i="6"/>
  <c r="AE794" i="6"/>
  <c r="AC962" i="6"/>
  <c r="AJ962" i="6"/>
  <c r="AD791" i="6"/>
  <c r="AR791" i="6"/>
  <c r="AK791" i="6"/>
  <c r="AR828" i="6"/>
  <c r="AK828" i="6"/>
  <c r="AD828" i="6"/>
  <c r="AD779" i="6"/>
  <c r="AK779" i="6"/>
  <c r="AR779" i="6"/>
  <c r="AK804" i="6"/>
  <c r="AD804" i="6"/>
  <c r="AR804" i="6"/>
  <c r="AB823" i="6"/>
  <c r="AP823" i="6"/>
  <c r="AI823" i="6"/>
  <c r="AL953" i="6"/>
  <c r="AE953" i="6"/>
  <c r="AP1000" i="6"/>
  <c r="AB1000" i="6"/>
  <c r="AI1000" i="6"/>
  <c r="AM952" i="6"/>
  <c r="AF952" i="6"/>
  <c r="AD794" i="6"/>
  <c r="AK794" i="6"/>
  <c r="AR794" i="6"/>
  <c r="AM796" i="6"/>
  <c r="AF796" i="6"/>
  <c r="AB839" i="6"/>
  <c r="AI839" i="6"/>
  <c r="AP839" i="6"/>
  <c r="AB841" i="6"/>
  <c r="I841" i="6" s="1"/>
  <c r="AI841" i="6"/>
  <c r="AP841" i="6"/>
  <c r="AD930" i="6"/>
  <c r="AR930" i="6"/>
  <c r="K930" i="6" s="1"/>
  <c r="AK930" i="6"/>
  <c r="AG949" i="6"/>
  <c r="AN949" i="6"/>
  <c r="AG899" i="6"/>
  <c r="AN899" i="6"/>
  <c r="AD786" i="6"/>
  <c r="AR786" i="6"/>
  <c r="AK786" i="6"/>
  <c r="AI792" i="6"/>
  <c r="J792" i="6" s="1"/>
  <c r="AP792" i="6"/>
  <c r="K792" i="6" s="1"/>
  <c r="AB792" i="6"/>
  <c r="AI836" i="6"/>
  <c r="AP836" i="6"/>
  <c r="K836" i="6" s="1"/>
  <c r="AB836" i="6"/>
  <c r="AR972" i="6"/>
  <c r="AD972" i="6"/>
  <c r="AK972" i="6"/>
  <c r="AF802" i="6"/>
  <c r="AM802" i="6"/>
  <c r="AN821" i="6"/>
  <c r="AG821" i="6"/>
  <c r="AG855" i="6"/>
  <c r="AN855" i="6"/>
  <c r="AN970" i="6"/>
  <c r="AG970" i="6"/>
  <c r="AM862" i="6"/>
  <c r="AF862" i="6"/>
  <c r="AP846" i="6"/>
  <c r="AB846" i="6"/>
  <c r="AI846" i="6"/>
  <c r="AI831" i="6"/>
  <c r="AP831" i="6"/>
  <c r="AB831" i="6"/>
  <c r="AR798" i="6"/>
  <c r="AK798" i="6"/>
  <c r="AD798" i="6"/>
  <c r="AG954" i="6"/>
  <c r="AN954" i="6"/>
  <c r="AR795" i="6"/>
  <c r="AK795" i="6"/>
  <c r="AD795" i="6"/>
  <c r="AK803" i="6"/>
  <c r="AR803" i="6"/>
  <c r="AD803" i="6"/>
  <c r="AN820" i="6"/>
  <c r="AG820" i="6"/>
  <c r="AF855" i="6"/>
  <c r="AM855" i="6"/>
  <c r="AC950" i="6"/>
  <c r="AJ950" i="6"/>
  <c r="AN815" i="6"/>
  <c r="AG815" i="6"/>
  <c r="AN854" i="6"/>
  <c r="AG854" i="6"/>
  <c r="AC911" i="6"/>
  <c r="AJ911" i="6"/>
  <c r="AN974" i="6"/>
  <c r="AG974" i="6"/>
  <c r="AE979" i="6"/>
  <c r="AL979" i="6"/>
  <c r="AF815" i="6"/>
  <c r="AM815" i="6"/>
  <c r="AG795" i="6"/>
  <c r="AN795" i="6"/>
  <c r="AC829" i="6"/>
  <c r="AJ829" i="6"/>
  <c r="AK911" i="6"/>
  <c r="AR911" i="6"/>
  <c r="AD911" i="6"/>
  <c r="AG966" i="6"/>
  <c r="I966" i="6" s="1"/>
  <c r="AN966" i="6"/>
  <c r="J966" i="6" s="1"/>
  <c r="AL999" i="6"/>
  <c r="AE999" i="6"/>
  <c r="AC880" i="6"/>
  <c r="AJ880" i="6"/>
  <c r="AG787" i="6"/>
  <c r="AN787" i="6"/>
  <c r="AE909" i="6"/>
  <c r="AL909" i="6"/>
  <c r="AC955" i="6"/>
  <c r="AJ955" i="6"/>
  <c r="AM955" i="6"/>
  <c r="AF955" i="6"/>
  <c r="AP1010" i="6"/>
  <c r="AI1010" i="6"/>
  <c r="AB1010" i="6"/>
  <c r="AN927" i="6"/>
  <c r="AG927" i="6"/>
  <c r="AP829" i="6"/>
  <c r="K829" i="6" s="1"/>
  <c r="AB829" i="6"/>
  <c r="AI829" i="6"/>
  <c r="AC957" i="6"/>
  <c r="AJ957" i="6"/>
  <c r="AF986" i="6"/>
  <c r="AM986" i="6"/>
  <c r="AP1003" i="6"/>
  <c r="AI1003" i="6"/>
  <c r="AB1003" i="6"/>
  <c r="AF824" i="6"/>
  <c r="AM824" i="6"/>
  <c r="AC866" i="6"/>
  <c r="AJ866" i="6"/>
  <c r="AC898" i="6"/>
  <c r="AJ898" i="6"/>
  <c r="AD936" i="6"/>
  <c r="AR936" i="6"/>
  <c r="AK936" i="6"/>
  <c r="AR955" i="6"/>
  <c r="AD955" i="6"/>
  <c r="AK955" i="6"/>
  <c r="AF984" i="6"/>
  <c r="AM984" i="6"/>
  <c r="AC1007" i="6"/>
  <c r="I1007" i="6" s="1"/>
  <c r="AJ1007" i="6"/>
  <c r="AD956" i="6"/>
  <c r="AK956" i="6"/>
  <c r="AR956" i="6"/>
  <c r="AE998" i="6"/>
  <c r="AL998" i="6"/>
  <c r="AC1015" i="6"/>
  <c r="AJ1015" i="6"/>
  <c r="AN1010" i="6"/>
  <c r="AG1010" i="6"/>
  <c r="AM807" i="6"/>
  <c r="AF807" i="6"/>
  <c r="AK878" i="6"/>
  <c r="AD878" i="6"/>
  <c r="AR878" i="6"/>
  <c r="AD974" i="6"/>
  <c r="AR974" i="6"/>
  <c r="AK974" i="6"/>
  <c r="AL946" i="6"/>
  <c r="AE946" i="6"/>
  <c r="AJ999" i="6"/>
  <c r="AC999" i="6"/>
  <c r="AE1003" i="6"/>
  <c r="AL1003" i="6"/>
  <c r="AC879" i="6"/>
  <c r="AJ879" i="6"/>
  <c r="AC884" i="6"/>
  <c r="AJ884" i="6"/>
  <c r="AF976" i="6"/>
  <c r="AM976" i="6"/>
  <c r="AG936" i="6"/>
  <c r="AN936" i="6"/>
  <c r="AG934" i="6"/>
  <c r="AN934" i="6"/>
  <c r="AF868" i="6"/>
  <c r="AM868" i="6"/>
  <c r="AK877" i="6"/>
  <c r="AD877" i="6"/>
  <c r="AR877" i="6"/>
  <c r="AG983" i="6"/>
  <c r="AN983" i="6"/>
  <c r="AM926" i="6"/>
  <c r="AF926" i="6"/>
  <c r="AD897" i="6"/>
  <c r="AK897" i="6"/>
  <c r="AR897" i="6"/>
  <c r="AP990" i="6"/>
  <c r="AI990" i="6"/>
  <c r="AB990" i="6"/>
  <c r="AR1010" i="6"/>
  <c r="AD1010" i="6"/>
  <c r="AK1010" i="6"/>
  <c r="AL849" i="6"/>
  <c r="AE849" i="6"/>
  <c r="AM942" i="6"/>
  <c r="AF942" i="6"/>
  <c r="AF895" i="6"/>
  <c r="AM895" i="6"/>
  <c r="AL929" i="6"/>
  <c r="AE929" i="6"/>
  <c r="AC924" i="6"/>
  <c r="AJ924" i="6"/>
  <c r="AE882" i="6"/>
  <c r="AL882" i="6"/>
  <c r="AL987" i="6"/>
  <c r="AE987" i="6"/>
  <c r="AL895" i="6"/>
  <c r="AE895" i="6"/>
  <c r="AN880" i="6"/>
  <c r="AG880" i="6"/>
  <c r="AG863" i="6"/>
  <c r="AN863" i="6"/>
  <c r="AM931" i="6"/>
  <c r="AF931" i="6"/>
  <c r="AF793" i="6"/>
  <c r="AM793" i="6"/>
  <c r="AG782" i="6"/>
  <c r="AN782" i="6"/>
  <c r="AJ881" i="6"/>
  <c r="AC881" i="6"/>
  <c r="AM809" i="6"/>
  <c r="AF809" i="6"/>
  <c r="AG930" i="6"/>
  <c r="AN930" i="6"/>
  <c r="AL992" i="6"/>
  <c r="AE992" i="6"/>
  <c r="AM781" i="6"/>
  <c r="AF781" i="6"/>
  <c r="AF851" i="6"/>
  <c r="AM851" i="6"/>
  <c r="AK910" i="6"/>
  <c r="AR910" i="6"/>
  <c r="AD910" i="6"/>
  <c r="AM974" i="6"/>
  <c r="AF974" i="6"/>
  <c r="AK814" i="6"/>
  <c r="AR814" i="6"/>
  <c r="AD814" i="6"/>
  <c r="AK876" i="6"/>
  <c r="AD876" i="6"/>
  <c r="AR876" i="6"/>
  <c r="AP945" i="6"/>
  <c r="AB945" i="6"/>
  <c r="AI945" i="6"/>
  <c r="AN937" i="6"/>
  <c r="AG937" i="6"/>
  <c r="AC995" i="6"/>
  <c r="AJ995" i="6"/>
  <c r="AM829" i="6"/>
  <c r="AF829" i="6"/>
  <c r="AJ813" i="6"/>
  <c r="AC813" i="6"/>
  <c r="AG836" i="6"/>
  <c r="AN836" i="6"/>
  <c r="AR943" i="6"/>
  <c r="AD943" i="6"/>
  <c r="AK943" i="6"/>
  <c r="AC993" i="6"/>
  <c r="AJ993" i="6"/>
  <c r="AJ928" i="6"/>
  <c r="AC928" i="6"/>
  <c r="AL879" i="6"/>
  <c r="AE879" i="6"/>
  <c r="AD824" i="6"/>
  <c r="AR824" i="6"/>
  <c r="AK824" i="6"/>
  <c r="AD906" i="6"/>
  <c r="AK906" i="6"/>
  <c r="AR906" i="6"/>
  <c r="AM972" i="6"/>
  <c r="AF972" i="6"/>
  <c r="AP858" i="6"/>
  <c r="AI858" i="6"/>
  <c r="AB858" i="6"/>
  <c r="AC893" i="6"/>
  <c r="AJ893" i="6"/>
  <c r="AF402" i="6"/>
  <c r="AM402" i="6"/>
  <c r="AR997" i="6"/>
  <c r="AD997" i="6"/>
  <c r="AK997" i="6"/>
  <c r="AB958" i="6"/>
  <c r="AP958" i="6"/>
  <c r="AI958" i="6"/>
  <c r="AN919" i="6"/>
  <c r="AG919" i="6"/>
  <c r="AM887" i="6"/>
  <c r="AF887" i="6"/>
  <c r="AG856" i="6"/>
  <c r="AN856" i="6"/>
  <c r="AC811" i="6"/>
  <c r="AJ811" i="6"/>
  <c r="AF404" i="6"/>
  <c r="AM404" i="6"/>
  <c r="AB422" i="6"/>
  <c r="AP422" i="6"/>
  <c r="AI422" i="6"/>
  <c r="AN466" i="6"/>
  <c r="AG466" i="6"/>
  <c r="AJ861" i="6"/>
  <c r="AC861" i="6"/>
  <c r="AN1013" i="6"/>
  <c r="AG1013" i="6"/>
  <c r="AB968" i="6"/>
  <c r="AI968" i="6"/>
  <c r="AP968" i="6"/>
  <c r="AL926" i="6"/>
  <c r="AE926" i="6"/>
  <c r="AC892" i="6"/>
  <c r="AJ892" i="6"/>
  <c r="AN864" i="6"/>
  <c r="AG864" i="6"/>
  <c r="AG816" i="6"/>
  <c r="AN816" i="6"/>
  <c r="AE401" i="6"/>
  <c r="AL401" i="6"/>
  <c r="AJ419" i="6"/>
  <c r="AC419" i="6"/>
  <c r="AE556" i="6"/>
  <c r="AL556" i="6"/>
  <c r="AM795" i="6"/>
  <c r="AF795" i="6"/>
  <c r="AN1012" i="6"/>
  <c r="AG1012" i="6"/>
  <c r="AN967" i="6"/>
  <c r="AG967" i="6"/>
  <c r="AB926" i="6"/>
  <c r="AP926" i="6"/>
  <c r="AI926" i="6"/>
  <c r="AP896" i="6"/>
  <c r="K896" i="6" s="1"/>
  <c r="AB896" i="6"/>
  <c r="AI896" i="6"/>
  <c r="AL864" i="6"/>
  <c r="AE864" i="6"/>
  <c r="AL810" i="6"/>
  <c r="AE810" i="6"/>
  <c r="AC400" i="6"/>
  <c r="AJ400" i="6"/>
  <c r="AD419" i="6"/>
  <c r="AK419" i="6"/>
  <c r="AR419" i="6"/>
  <c r="AL473" i="6"/>
  <c r="AE473" i="6"/>
  <c r="AB922" i="6"/>
  <c r="AP922" i="6"/>
  <c r="AI922" i="6"/>
  <c r="AR483" i="6"/>
  <c r="AD483" i="6"/>
  <c r="AK483" i="6"/>
  <c r="AP982" i="6"/>
  <c r="AI982" i="6"/>
  <c r="AB982" i="6"/>
  <c r="AB941" i="6"/>
  <c r="AP941" i="6"/>
  <c r="AI941" i="6"/>
  <c r="AF909" i="6"/>
  <c r="AM909" i="6"/>
  <c r="AB872" i="6"/>
  <c r="AP872" i="6"/>
  <c r="AI872" i="6"/>
  <c r="J872" i="6" s="1"/>
  <c r="AM826" i="6"/>
  <c r="AF826" i="6"/>
  <c r="AL777" i="6"/>
  <c r="AE777" i="6"/>
  <c r="AL412" i="6"/>
  <c r="AE412" i="6"/>
  <c r="AR436" i="6"/>
  <c r="AK436" i="6"/>
  <c r="AD436" i="6"/>
  <c r="AL1015" i="6"/>
  <c r="AE1015" i="6"/>
  <c r="AK830" i="6"/>
  <c r="AD830" i="6"/>
  <c r="AR830" i="6"/>
  <c r="AJ981" i="6"/>
  <c r="AC981" i="6"/>
  <c r="AL944" i="6"/>
  <c r="AE944" i="6"/>
  <c r="AF906" i="6"/>
  <c r="AM906" i="6"/>
  <c r="AI867" i="6"/>
  <c r="AP867" i="6"/>
  <c r="AB867" i="6"/>
  <c r="AN818" i="6"/>
  <c r="AG818" i="6"/>
  <c r="AC392" i="6"/>
  <c r="AJ392" i="6"/>
  <c r="AB410" i="6"/>
  <c r="I410" i="6" s="1"/>
  <c r="AI410" i="6"/>
  <c r="AP410" i="6"/>
  <c r="K410" i="6" s="1"/>
  <c r="AN430" i="6"/>
  <c r="AG430" i="6"/>
  <c r="AE564" i="6"/>
  <c r="AL564" i="6"/>
  <c r="AP977" i="6"/>
  <c r="AI977" i="6"/>
  <c r="AB977" i="6"/>
  <c r="AB937" i="6"/>
  <c r="AP937" i="6"/>
  <c r="AI937" i="6"/>
  <c r="AP899" i="6"/>
  <c r="AB899" i="6"/>
  <c r="AI899" i="6"/>
  <c r="AD862" i="6"/>
  <c r="AK862" i="6"/>
  <c r="AR862" i="6"/>
  <c r="K862" i="6" s="1"/>
  <c r="AK818" i="6"/>
  <c r="AD818" i="6"/>
  <c r="AR818" i="6"/>
  <c r="AD395" i="6"/>
  <c r="AK395" i="6"/>
  <c r="AR395" i="6"/>
  <c r="AK408" i="6"/>
  <c r="AD408" i="6"/>
  <c r="AR408" i="6"/>
  <c r="AF437" i="6"/>
  <c r="AM437" i="6"/>
  <c r="AM998" i="6"/>
  <c r="AF998" i="6"/>
  <c r="AF947" i="6"/>
  <c r="AM947" i="6"/>
  <c r="AF913" i="6"/>
  <c r="AM913" i="6"/>
  <c r="AC862" i="6"/>
  <c r="AJ862" i="6"/>
  <c r="AF817" i="6"/>
  <c r="AM817" i="6"/>
  <c r="AJ394" i="6"/>
  <c r="AC394" i="6"/>
  <c r="AL415" i="6"/>
  <c r="AE415" i="6"/>
  <c r="AM484" i="6"/>
  <c r="AF484" i="6"/>
  <c r="AM777" i="6"/>
  <c r="AF777" i="6"/>
  <c r="AL400" i="6"/>
  <c r="AE400" i="6"/>
  <c r="AJ409" i="6"/>
  <c r="AC409" i="6"/>
  <c r="AP420" i="6"/>
  <c r="AB420" i="6"/>
  <c r="AI420" i="6"/>
  <c r="AF430" i="6"/>
  <c r="AM430" i="6"/>
  <c r="AJ440" i="6"/>
  <c r="AC440" i="6"/>
  <c r="AC449" i="6"/>
  <c r="AJ449" i="6"/>
  <c r="AM461" i="6"/>
  <c r="AF461" i="6"/>
  <c r="AN470" i="6"/>
  <c r="AG470" i="6"/>
  <c r="AE484" i="6"/>
  <c r="AL484" i="6"/>
  <c r="AM504" i="6"/>
  <c r="AF504" i="6"/>
  <c r="AP637" i="6"/>
  <c r="AB637" i="6"/>
  <c r="AI637" i="6"/>
  <c r="AE440" i="6"/>
  <c r="AL440" i="6"/>
  <c r="AE449" i="6"/>
  <c r="AL449" i="6"/>
  <c r="AE459" i="6"/>
  <c r="AL459" i="6"/>
  <c r="AM472" i="6"/>
  <c r="AF472" i="6"/>
  <c r="AC494" i="6"/>
  <c r="AJ494" i="6"/>
  <c r="AB538" i="6"/>
  <c r="AP538" i="6"/>
  <c r="AI538" i="6"/>
  <c r="AE402" i="6"/>
  <c r="AL402" i="6"/>
  <c r="AJ411" i="6"/>
  <c r="AC411" i="6"/>
  <c r="AE421" i="6"/>
  <c r="AL421" i="6"/>
  <c r="AF432" i="6"/>
  <c r="AM432" i="6"/>
  <c r="AE444" i="6"/>
  <c r="AL444" i="6"/>
  <c r="AJ454" i="6"/>
  <c r="AC454" i="6"/>
  <c r="AE463" i="6"/>
  <c r="AL463" i="6"/>
  <c r="AG483" i="6"/>
  <c r="AN483" i="6"/>
  <c r="AJ511" i="6"/>
  <c r="AC511" i="6"/>
  <c r="AJ405" i="6"/>
  <c r="AC405" i="6"/>
  <c r="AG417" i="6"/>
  <c r="AN417" i="6"/>
  <c r="AR428" i="6"/>
  <c r="AK428" i="6"/>
  <c r="AD428" i="6"/>
  <c r="AP436" i="6"/>
  <c r="AB436" i="6"/>
  <c r="AI436" i="6"/>
  <c r="AG449" i="6"/>
  <c r="AN449" i="6"/>
  <c r="AG459" i="6"/>
  <c r="AN459" i="6"/>
  <c r="AE471" i="6"/>
  <c r="AL471" i="6"/>
  <c r="AC497" i="6"/>
  <c r="AJ497" i="6"/>
  <c r="AR518" i="6"/>
  <c r="AK518" i="6"/>
  <c r="AD518" i="6"/>
  <c r="AC795" i="6"/>
  <c r="AJ795" i="6"/>
  <c r="AC397" i="6"/>
  <c r="AJ397" i="6"/>
  <c r="AI407" i="6"/>
  <c r="AB407" i="6"/>
  <c r="AP407" i="6"/>
  <c r="K407" i="6" s="1"/>
  <c r="AG421" i="6"/>
  <c r="AN421" i="6"/>
  <c r="AG433" i="6"/>
  <c r="AN433" i="6"/>
  <c r="AB447" i="6"/>
  <c r="AI447" i="6"/>
  <c r="AP447" i="6"/>
  <c r="AN458" i="6"/>
  <c r="AG458" i="6"/>
  <c r="AB474" i="6"/>
  <c r="AP474" i="6"/>
  <c r="K474" i="6" s="1"/>
  <c r="AI474" i="6"/>
  <c r="AL493" i="6"/>
  <c r="AE493" i="6"/>
  <c r="AL524" i="6"/>
  <c r="AE524" i="6"/>
  <c r="AJ450" i="6"/>
  <c r="AC450" i="6"/>
  <c r="I450" i="6" s="1"/>
  <c r="AK461" i="6"/>
  <c r="AD461" i="6"/>
  <c r="AR461" i="6"/>
  <c r="AK477" i="6"/>
  <c r="AD477" i="6"/>
  <c r="AR477" i="6"/>
  <c r="AK489" i="6"/>
  <c r="AD489" i="6"/>
  <c r="AR489" i="6"/>
  <c r="K489" i="6" s="1"/>
  <c r="AC515" i="6"/>
  <c r="AJ515" i="6"/>
  <c r="AI423" i="6"/>
  <c r="AB423" i="6"/>
  <c r="I423" i="6" s="1"/>
  <c r="AP423" i="6"/>
  <c r="K423" i="6" s="1"/>
  <c r="AG431" i="6"/>
  <c r="AN431" i="6"/>
  <c r="AC441" i="6"/>
  <c r="AJ441" i="6"/>
  <c r="AG451" i="6"/>
  <c r="AN451" i="6"/>
  <c r="AC462" i="6"/>
  <c r="AJ462" i="6"/>
  <c r="AM474" i="6"/>
  <c r="AF474" i="6"/>
  <c r="AG485" i="6"/>
  <c r="AN485" i="6"/>
  <c r="AG509" i="6"/>
  <c r="AN509" i="6"/>
  <c r="AL558" i="6"/>
  <c r="AE558" i="6"/>
  <c r="AG476" i="6"/>
  <c r="AN476" i="6"/>
  <c r="AP485" i="6"/>
  <c r="AI485" i="6"/>
  <c r="AB485" i="6"/>
  <c r="AF495" i="6"/>
  <c r="AM495" i="6"/>
  <c r="AJ504" i="6"/>
  <c r="AC504" i="6"/>
  <c r="AM513" i="6"/>
  <c r="AF513" i="6"/>
  <c r="AR527" i="6"/>
  <c r="AD527" i="6"/>
  <c r="AK527" i="6"/>
  <c r="AC543" i="6"/>
  <c r="AJ543" i="6"/>
  <c r="AP560" i="6"/>
  <c r="AI560" i="6"/>
  <c r="AB560" i="6"/>
  <c r="AB606" i="6"/>
  <c r="AP606" i="6"/>
  <c r="AI606" i="6"/>
  <c r="AN473" i="6"/>
  <c r="AG473" i="6"/>
  <c r="AJ483" i="6"/>
  <c r="AC483" i="6"/>
  <c r="AG495" i="6"/>
  <c r="AN495" i="6"/>
  <c r="AN505" i="6"/>
  <c r="AG505" i="6"/>
  <c r="AG515" i="6"/>
  <c r="AN515" i="6"/>
  <c r="AE527" i="6"/>
  <c r="AL527" i="6"/>
  <c r="AD543" i="6"/>
  <c r="AK543" i="6"/>
  <c r="AR543" i="6"/>
  <c r="AE560" i="6"/>
  <c r="AL560" i="6"/>
  <c r="AE596" i="6"/>
  <c r="AL596" i="6"/>
  <c r="AK501" i="6"/>
  <c r="AD501" i="6"/>
  <c r="AR501" i="6"/>
  <c r="AF516" i="6"/>
  <c r="AM516" i="6"/>
  <c r="AE530" i="6"/>
  <c r="AL530" i="6"/>
  <c r="AJ545" i="6"/>
  <c r="AC545" i="6"/>
  <c r="AF565" i="6"/>
  <c r="AM565" i="6"/>
  <c r="AR526" i="6"/>
  <c r="AD526" i="6"/>
  <c r="AK526" i="6"/>
  <c r="AL542" i="6"/>
  <c r="AE542" i="6"/>
  <c r="AB559" i="6"/>
  <c r="AP559" i="6"/>
  <c r="AI559" i="6"/>
  <c r="AI579" i="6"/>
  <c r="AB579" i="6"/>
  <c r="AP579" i="6"/>
  <c r="AC661" i="6"/>
  <c r="AJ661" i="6"/>
  <c r="AJ476" i="6"/>
  <c r="AC476" i="6"/>
  <c r="AF485" i="6"/>
  <c r="AM485" i="6"/>
  <c r="AR494" i="6"/>
  <c r="AD494" i="6"/>
  <c r="AK494" i="6"/>
  <c r="AP503" i="6"/>
  <c r="K503" i="6" s="1"/>
  <c r="AB503" i="6"/>
  <c r="AI503" i="6"/>
  <c r="AG512" i="6"/>
  <c r="AN512" i="6"/>
  <c r="AC525" i="6"/>
  <c r="AJ525" i="6"/>
  <c r="AN540" i="6"/>
  <c r="AG540" i="6"/>
  <c r="AJ561" i="6"/>
  <c r="AC561" i="6"/>
  <c r="AF583" i="6"/>
  <c r="AM583" i="6"/>
  <c r="AB528" i="6"/>
  <c r="AI528" i="6"/>
  <c r="AP528" i="6"/>
  <c r="K528" i="6" s="1"/>
  <c r="AP544" i="6"/>
  <c r="AI544" i="6"/>
  <c r="AB544" i="6"/>
  <c r="AF561" i="6"/>
  <c r="AM561" i="6"/>
  <c r="AF591" i="6"/>
  <c r="AM591" i="6"/>
  <c r="AM502" i="6"/>
  <c r="AF502" i="6"/>
  <c r="AR514" i="6"/>
  <c r="AK514" i="6"/>
  <c r="AD514" i="6"/>
  <c r="AF525" i="6"/>
  <c r="AM525" i="6"/>
  <c r="AR541" i="6"/>
  <c r="AK541" i="6"/>
  <c r="AD541" i="6"/>
  <c r="AR558" i="6"/>
  <c r="AK558" i="6"/>
  <c r="AD558" i="6"/>
  <c r="AN599" i="6"/>
  <c r="AG599" i="6"/>
  <c r="AN522" i="6"/>
  <c r="AG522" i="6"/>
  <c r="AN532" i="6"/>
  <c r="AG532" i="6"/>
  <c r="AE545" i="6"/>
  <c r="AL545" i="6"/>
  <c r="AF556" i="6"/>
  <c r="AM556" i="6"/>
  <c r="AP564" i="6"/>
  <c r="AI564" i="6"/>
  <c r="AB564" i="6"/>
  <c r="AN575" i="6"/>
  <c r="AG575" i="6"/>
  <c r="AF586" i="6"/>
  <c r="AM586" i="6"/>
  <c r="AC603" i="6"/>
  <c r="AJ603" i="6"/>
  <c r="AR623" i="6"/>
  <c r="AK623" i="6"/>
  <c r="AD623" i="6"/>
  <c r="AG652" i="6"/>
  <c r="AN652" i="6"/>
  <c r="AB535" i="6"/>
  <c r="AP535" i="6"/>
  <c r="AI535" i="6"/>
  <c r="AD548" i="6"/>
  <c r="AR548" i="6"/>
  <c r="AK548" i="6"/>
  <c r="AF560" i="6"/>
  <c r="AM560" i="6"/>
  <c r="AF568" i="6"/>
  <c r="AM568" i="6"/>
  <c r="AF579" i="6"/>
  <c r="AM579" i="6"/>
  <c r="AN591" i="6"/>
  <c r="AG591" i="6"/>
  <c r="AL603" i="6"/>
  <c r="AE603" i="6"/>
  <c r="AM617" i="6"/>
  <c r="AF617" i="6"/>
  <c r="AF637" i="6"/>
  <c r="AM637" i="6"/>
  <c r="AM567" i="6"/>
  <c r="AF567" i="6"/>
  <c r="AB576" i="6"/>
  <c r="AI576" i="6"/>
  <c r="AP576" i="6"/>
  <c r="K576" i="6" s="1"/>
  <c r="AJ585" i="6"/>
  <c r="AC585" i="6"/>
  <c r="AL598" i="6"/>
  <c r="AE598" i="6"/>
  <c r="AF611" i="6"/>
  <c r="AM611" i="6"/>
  <c r="AL629" i="6"/>
  <c r="AE629" i="6"/>
  <c r="AL521" i="6"/>
  <c r="AE521" i="6"/>
  <c r="AJ531" i="6"/>
  <c r="AC531" i="6"/>
  <c r="AC539" i="6"/>
  <c r="AJ539" i="6"/>
  <c r="AM551" i="6"/>
  <c r="AF551" i="6"/>
  <c r="AN563" i="6"/>
  <c r="AG563" i="6"/>
  <c r="AF572" i="6"/>
  <c r="AM572" i="6"/>
  <c r="AE583" i="6"/>
  <c r="AL583" i="6"/>
  <c r="AC592" i="6"/>
  <c r="AJ592" i="6"/>
  <c r="AF605" i="6"/>
  <c r="AM605" i="6"/>
  <c r="AR624" i="6"/>
  <c r="AK624" i="6"/>
  <c r="AD624" i="6"/>
  <c r="AG594" i="6"/>
  <c r="AN594" i="6"/>
  <c r="AI608" i="6"/>
  <c r="AB608" i="6"/>
  <c r="AP608" i="6"/>
  <c r="K608" i="6" s="1"/>
  <c r="AJ627" i="6"/>
  <c r="AC627" i="6"/>
  <c r="AM589" i="6"/>
  <c r="AF589" i="6"/>
  <c r="AJ608" i="6"/>
  <c r="AC608" i="6"/>
  <c r="AJ634" i="6"/>
  <c r="AC634" i="6"/>
  <c r="AB563" i="6"/>
  <c r="AP563" i="6"/>
  <c r="AI563" i="6"/>
  <c r="AF575" i="6"/>
  <c r="AM575" i="6"/>
  <c r="AG585" i="6"/>
  <c r="AN585" i="6"/>
  <c r="AE599" i="6"/>
  <c r="AL599" i="6"/>
  <c r="AF630" i="6"/>
  <c r="AM630" i="6"/>
  <c r="AF665" i="6"/>
  <c r="AM665" i="6"/>
  <c r="AM603" i="6"/>
  <c r="AF603" i="6"/>
  <c r="AJ612" i="6"/>
  <c r="AC612" i="6"/>
  <c r="AB631" i="6"/>
  <c r="AI631" i="6"/>
  <c r="AP631" i="6"/>
  <c r="K631" i="6" s="1"/>
  <c r="AC648" i="6"/>
  <c r="AJ648" i="6"/>
  <c r="AF669" i="6"/>
  <c r="AM669" i="6"/>
  <c r="AI595" i="6"/>
  <c r="AP595" i="6"/>
  <c r="AB595" i="6"/>
  <c r="AF607" i="6"/>
  <c r="AM607" i="6"/>
  <c r="AJ615" i="6"/>
  <c r="AC615" i="6"/>
  <c r="I615" i="6" s="1"/>
  <c r="AL637" i="6"/>
  <c r="AE637" i="6"/>
  <c r="AF655" i="6"/>
  <c r="AM655" i="6"/>
  <c r="AJ692" i="6"/>
  <c r="AC692" i="6"/>
  <c r="AN653" i="6"/>
  <c r="AG653" i="6"/>
  <c r="AN684" i="6"/>
  <c r="AG684" i="6"/>
  <c r="AJ709" i="6"/>
  <c r="AC709" i="6"/>
  <c r="AR599" i="6"/>
  <c r="AD599" i="6"/>
  <c r="AK599" i="6"/>
  <c r="AB610" i="6"/>
  <c r="AP610" i="6"/>
  <c r="AI610" i="6"/>
  <c r="AR619" i="6"/>
  <c r="AD619" i="6"/>
  <c r="AK619" i="6"/>
  <c r="AE630" i="6"/>
  <c r="AL630" i="6"/>
  <c r="AR644" i="6"/>
  <c r="AK644" i="6"/>
  <c r="AD644" i="6"/>
  <c r="AB665" i="6"/>
  <c r="AP665" i="6"/>
  <c r="AI665" i="6"/>
  <c r="AE721" i="6"/>
  <c r="AL721" i="6"/>
  <c r="AE641" i="6"/>
  <c r="AL641" i="6"/>
  <c r="AG661" i="6"/>
  <c r="AN661" i="6"/>
  <c r="AC625" i="6"/>
  <c r="AJ625" i="6"/>
  <c r="AR633" i="6"/>
  <c r="AD633" i="6"/>
  <c r="AK633" i="6"/>
  <c r="AB642" i="6"/>
  <c r="AP642" i="6"/>
  <c r="AI642" i="6"/>
  <c r="AF653" i="6"/>
  <c r="AM653" i="6"/>
  <c r="AG668" i="6"/>
  <c r="AN668" i="6"/>
  <c r="AB689" i="6"/>
  <c r="AP689" i="6"/>
  <c r="K689" i="6" s="1"/>
  <c r="AI689" i="6"/>
  <c r="AN624" i="6"/>
  <c r="AG624" i="6"/>
  <c r="AP634" i="6"/>
  <c r="AI634" i="6"/>
  <c r="AB634" i="6"/>
  <c r="AI648" i="6"/>
  <c r="AB648" i="6"/>
  <c r="AP648" i="6"/>
  <c r="AB666" i="6"/>
  <c r="AP666" i="6"/>
  <c r="AI666" i="6"/>
  <c r="AC681" i="6"/>
  <c r="AJ681" i="6"/>
  <c r="AD666" i="6"/>
  <c r="AK666" i="6"/>
  <c r="AR666" i="6"/>
  <c r="AJ687" i="6"/>
  <c r="AC687" i="6"/>
  <c r="AJ622" i="6"/>
  <c r="AC622" i="6"/>
  <c r="AC637" i="6"/>
  <c r="AJ637" i="6"/>
  <c r="AD648" i="6"/>
  <c r="AR648" i="6"/>
  <c r="AK648" i="6"/>
  <c r="AP663" i="6"/>
  <c r="AI663" i="6"/>
  <c r="AB663" i="6"/>
  <c r="AE678" i="6"/>
  <c r="AL678" i="6"/>
  <c r="AR708" i="6"/>
  <c r="AK708" i="6"/>
  <c r="AD708" i="6"/>
  <c r="AC673" i="6"/>
  <c r="AJ673" i="6"/>
  <c r="AB701" i="6"/>
  <c r="AI701" i="6"/>
  <c r="AP701" i="6"/>
  <c r="AE659" i="6"/>
  <c r="AL659" i="6"/>
  <c r="AD669" i="6"/>
  <c r="AR669" i="6"/>
  <c r="AK669" i="6"/>
  <c r="AR687" i="6"/>
  <c r="AD687" i="6"/>
  <c r="AK687" i="6"/>
  <c r="AF707" i="6"/>
  <c r="AM707" i="6"/>
  <c r="AC656" i="6"/>
  <c r="AJ656" i="6"/>
  <c r="AL669" i="6"/>
  <c r="AE669" i="6"/>
  <c r="AB680" i="6"/>
  <c r="AP680" i="6"/>
  <c r="AI680" i="6"/>
  <c r="AD696" i="6"/>
  <c r="AR696" i="6"/>
  <c r="AK696" i="6"/>
  <c r="AG714" i="6"/>
  <c r="AN714" i="6"/>
  <c r="AJ703" i="6"/>
  <c r="AC703" i="6"/>
  <c r="AD726" i="6"/>
  <c r="AR726" i="6"/>
  <c r="K726" i="6" s="1"/>
  <c r="AK726" i="6"/>
  <c r="AF656" i="6"/>
  <c r="AM656" i="6"/>
  <c r="AN670" i="6"/>
  <c r="AG670" i="6"/>
  <c r="AF679" i="6"/>
  <c r="AM679" i="6"/>
  <c r="AE692" i="6"/>
  <c r="AL692" i="6"/>
  <c r="AM710" i="6"/>
  <c r="AF710" i="6"/>
  <c r="AC732" i="6"/>
  <c r="AJ732" i="6"/>
  <c r="AK717" i="6"/>
  <c r="AD717" i="6"/>
  <c r="AR717" i="6"/>
  <c r="AF712" i="6"/>
  <c r="AM712" i="6"/>
  <c r="AB722" i="6"/>
  <c r="AI722" i="6"/>
  <c r="AP722" i="6"/>
  <c r="AL683" i="6"/>
  <c r="AE683" i="6"/>
  <c r="AG691" i="6"/>
  <c r="AN691" i="6"/>
  <c r="AG699" i="6"/>
  <c r="AN699" i="6"/>
  <c r="AL710" i="6"/>
  <c r="AE710" i="6"/>
  <c r="AL722" i="6"/>
  <c r="AE722" i="6"/>
  <c r="AN755" i="6"/>
  <c r="AG755" i="6"/>
  <c r="AC727" i="6"/>
  <c r="AJ727" i="6"/>
  <c r="AF760" i="6"/>
  <c r="AM760" i="6"/>
  <c r="AG683" i="6"/>
  <c r="AN683" i="6"/>
  <c r="AE694" i="6"/>
  <c r="AL694" i="6"/>
  <c r="AC705" i="6"/>
  <c r="AJ705" i="6"/>
  <c r="AN715" i="6"/>
  <c r="AG715" i="6"/>
  <c r="AF727" i="6"/>
  <c r="AM727" i="6"/>
  <c r="AG681" i="6"/>
  <c r="AN681" i="6"/>
  <c r="AG694" i="6"/>
  <c r="AN694" i="6"/>
  <c r="AL705" i="6"/>
  <c r="AE705" i="6"/>
  <c r="AB714" i="6"/>
  <c r="AP714" i="6"/>
  <c r="AI714" i="6"/>
  <c r="AN734" i="6"/>
  <c r="AG734" i="6"/>
  <c r="AF741" i="6"/>
  <c r="AM741" i="6"/>
  <c r="AG752" i="6"/>
  <c r="AN752" i="6"/>
  <c r="AI761" i="6"/>
  <c r="AB761" i="6"/>
  <c r="AP761" i="6"/>
  <c r="AE772" i="6"/>
  <c r="AL772" i="6"/>
  <c r="AN731" i="6"/>
  <c r="AG731" i="6"/>
  <c r="AL739" i="6"/>
  <c r="AE739" i="6"/>
  <c r="AC751" i="6"/>
  <c r="AJ751" i="6"/>
  <c r="AN763" i="6"/>
  <c r="AG763" i="6"/>
  <c r="AK773" i="6"/>
  <c r="AR773" i="6"/>
  <c r="AD773" i="6"/>
  <c r="AL729" i="6"/>
  <c r="AE729" i="6"/>
  <c r="AL742" i="6"/>
  <c r="AE742" i="6"/>
  <c r="AD751" i="6"/>
  <c r="AR751" i="6"/>
  <c r="AK751" i="6"/>
  <c r="AE761" i="6"/>
  <c r="AL761" i="6"/>
  <c r="AE773" i="6"/>
  <c r="AL773" i="6"/>
  <c r="AE740" i="6"/>
  <c r="AL740" i="6"/>
  <c r="AJ749" i="6"/>
  <c r="AC749" i="6"/>
  <c r="AR757" i="6"/>
  <c r="K757" i="6" s="1"/>
  <c r="AD757" i="6"/>
  <c r="AK757" i="6"/>
  <c r="J757" i="6" s="1"/>
  <c r="AG769" i="6"/>
  <c r="AN769" i="6"/>
  <c r="AK725" i="6"/>
  <c r="AD725" i="6"/>
  <c r="AR725" i="6"/>
  <c r="AM734" i="6"/>
  <c r="AF734" i="6"/>
  <c r="AM745" i="6"/>
  <c r="AF745" i="6"/>
  <c r="AC755" i="6"/>
  <c r="AJ755" i="6"/>
  <c r="AJ765" i="6"/>
  <c r="AC765" i="6"/>
  <c r="AB738" i="6"/>
  <c r="AP738" i="6"/>
  <c r="AI738" i="6"/>
  <c r="AL749" i="6"/>
  <c r="AE749" i="6"/>
  <c r="AL762" i="6"/>
  <c r="AE762" i="6"/>
  <c r="AJ772" i="6"/>
  <c r="AC772" i="6"/>
  <c r="AL730" i="6"/>
  <c r="AE730" i="6"/>
  <c r="AL741" i="6"/>
  <c r="AE741" i="6"/>
  <c r="AM754" i="6"/>
  <c r="AF754" i="6"/>
  <c r="AL765" i="6"/>
  <c r="AE765" i="6"/>
  <c r="AF775" i="6"/>
  <c r="AM775" i="6"/>
  <c r="AL256" i="6"/>
  <c r="AE256" i="6"/>
  <c r="AE261" i="6"/>
  <c r="AL261" i="6"/>
  <c r="AB257" i="6"/>
  <c r="AP257" i="6"/>
  <c r="AI257" i="6"/>
  <c r="AL252" i="6"/>
  <c r="AE252" i="6"/>
  <c r="AJ247" i="6"/>
  <c r="AC247" i="6"/>
  <c r="AJ261" i="6"/>
  <c r="AC261" i="6"/>
  <c r="AE247" i="6"/>
  <c r="AL247" i="6"/>
  <c r="AR367" i="6"/>
  <c r="AK367" i="6"/>
  <c r="AD367" i="6"/>
  <c r="AK323" i="6"/>
  <c r="AR323" i="6"/>
  <c r="AD323" i="6"/>
  <c r="AR373" i="6"/>
  <c r="AK373" i="6"/>
  <c r="AD373" i="6"/>
  <c r="AL333" i="6"/>
  <c r="AE333" i="6"/>
  <c r="AP380" i="6"/>
  <c r="AB380" i="6"/>
  <c r="AI380" i="6"/>
  <c r="AL296" i="6"/>
  <c r="AE296" i="6"/>
  <c r="AL124" i="6"/>
  <c r="AE124" i="6"/>
  <c r="AJ131" i="6"/>
  <c r="AC131" i="6"/>
  <c r="AB318" i="6"/>
  <c r="AP318" i="6"/>
  <c r="AI318" i="6"/>
  <c r="AR278" i="6"/>
  <c r="AD278" i="6"/>
  <c r="AK278" i="6"/>
  <c r="AE383" i="6"/>
  <c r="AL383" i="6"/>
  <c r="AL339" i="6"/>
  <c r="AE339" i="6"/>
  <c r="AD389" i="6"/>
  <c r="AK389" i="6"/>
  <c r="AR389" i="6"/>
  <c r="AI349" i="6"/>
  <c r="AB349" i="6"/>
  <c r="AP349" i="6"/>
  <c r="AR352" i="6"/>
  <c r="AK352" i="6"/>
  <c r="AD352" i="6"/>
  <c r="AJ312" i="6"/>
  <c r="AC312" i="6"/>
  <c r="AK378" i="6"/>
  <c r="AD378" i="6"/>
  <c r="AR378" i="6"/>
  <c r="AE294" i="6"/>
  <c r="AL294" i="6"/>
  <c r="AJ125" i="6"/>
  <c r="AC125" i="6"/>
  <c r="AJ355" i="6"/>
  <c r="AC355" i="6"/>
  <c r="AR311" i="6"/>
  <c r="AK311" i="6"/>
  <c r="AD311" i="6"/>
  <c r="AB361" i="6"/>
  <c r="AI361" i="6"/>
  <c r="AP361" i="6"/>
  <c r="AL321" i="6"/>
  <c r="AE321" i="6"/>
  <c r="AL368" i="6"/>
  <c r="AE368" i="6"/>
  <c r="AK291" i="6"/>
  <c r="AR291" i="6"/>
  <c r="AD291" i="6"/>
  <c r="AR122" i="6"/>
  <c r="AK122" i="6"/>
  <c r="AD122" i="6"/>
  <c r="AE350" i="6"/>
  <c r="AL350" i="6"/>
  <c r="AD306" i="6"/>
  <c r="AR306" i="6"/>
  <c r="AK306" i="6"/>
  <c r="AL266" i="6"/>
  <c r="AE266" i="6"/>
  <c r="AP273" i="6"/>
  <c r="AI273" i="6"/>
  <c r="AB273" i="6"/>
  <c r="AE327" i="6"/>
  <c r="AL327" i="6"/>
  <c r="AI377" i="6"/>
  <c r="AP377" i="6"/>
  <c r="AB377" i="6"/>
  <c r="AP384" i="6"/>
  <c r="AB384" i="6"/>
  <c r="AI384" i="6"/>
  <c r="AB128" i="6"/>
  <c r="AI128" i="6"/>
  <c r="AP128" i="6"/>
  <c r="AR263" i="6"/>
  <c r="AK263" i="6"/>
  <c r="AD263" i="6"/>
  <c r="AK322" i="6"/>
  <c r="AD322" i="6"/>
  <c r="AR322" i="6"/>
  <c r="AC282" i="6"/>
  <c r="AJ282" i="6"/>
  <c r="AI285" i="6"/>
  <c r="AB285" i="6"/>
  <c r="AP285" i="6"/>
  <c r="AR383" i="6"/>
  <c r="AK383" i="6"/>
  <c r="AD383" i="6"/>
  <c r="AR343" i="6"/>
  <c r="AK343" i="6"/>
  <c r="AD343" i="6"/>
  <c r="AE299" i="6"/>
  <c r="AL299" i="6"/>
  <c r="AC349" i="6"/>
  <c r="AJ349" i="6"/>
  <c r="AE356" i="6"/>
  <c r="AL356" i="6"/>
  <c r="AJ316" i="6"/>
  <c r="AC316" i="6"/>
  <c r="AB279" i="6"/>
  <c r="AP279" i="6"/>
  <c r="AI279" i="6"/>
  <c r="AP382" i="6"/>
  <c r="AB382" i="6"/>
  <c r="AI382" i="6"/>
  <c r="AP122" i="6"/>
  <c r="AI122" i="6"/>
  <c r="AB122" i="6"/>
  <c r="AR315" i="6"/>
  <c r="AK315" i="6"/>
  <c r="AD315" i="6"/>
  <c r="AR328" i="6"/>
  <c r="AK328" i="6"/>
  <c r="AD328" i="6"/>
  <c r="AR295" i="6"/>
  <c r="AK295" i="6"/>
  <c r="AD295" i="6"/>
  <c r="AD310" i="6"/>
  <c r="AR310" i="6"/>
  <c r="AK310" i="6"/>
  <c r="AE270" i="6"/>
  <c r="AL270" i="6"/>
  <c r="AC273" i="6"/>
  <c r="AJ273" i="6"/>
  <c r="AI379" i="6"/>
  <c r="AB379" i="6"/>
  <c r="AP379" i="6"/>
  <c r="AL385" i="6"/>
  <c r="AE385" i="6"/>
  <c r="AJ308" i="6"/>
  <c r="AC308" i="6"/>
  <c r="AD264" i="6"/>
  <c r="AR264" i="6"/>
  <c r="AK264" i="6"/>
  <c r="AE271" i="6"/>
  <c r="AL271" i="6"/>
  <c r="AP374" i="6"/>
  <c r="AB374" i="6"/>
  <c r="AI374" i="6"/>
  <c r="AP330" i="6"/>
  <c r="AI330" i="6"/>
  <c r="AB330" i="6"/>
  <c r="AE290" i="6"/>
  <c r="AL290" i="6"/>
  <c r="AL297" i="6"/>
  <c r="AE297" i="6"/>
  <c r="AE121" i="6"/>
  <c r="AL121" i="6"/>
  <c r="AK372" i="6"/>
  <c r="AD372" i="6"/>
  <c r="AR372" i="6"/>
  <c r="AB328" i="6"/>
  <c r="AI328" i="6"/>
  <c r="AP328" i="6"/>
  <c r="AB284" i="6"/>
  <c r="AP284" i="6"/>
  <c r="AI284" i="6"/>
  <c r="AR119" i="6"/>
  <c r="AK119" i="6"/>
  <c r="AD119" i="6"/>
  <c r="AE354" i="6"/>
  <c r="AL354" i="6"/>
  <c r="AP266" i="6"/>
  <c r="AI266" i="6"/>
  <c r="AB266" i="6"/>
  <c r="AG321" i="6"/>
  <c r="AN321" i="6"/>
  <c r="AN272" i="6"/>
  <c r="AG272" i="6"/>
  <c r="AG301" i="6"/>
  <c r="AN301" i="6"/>
  <c r="AN252" i="6"/>
  <c r="AG252" i="6"/>
  <c r="AG133" i="6"/>
  <c r="AN261" i="6"/>
  <c r="AC252" i="6"/>
  <c r="AJ252" i="6"/>
  <c r="AC253" i="6"/>
  <c r="AJ253" i="6"/>
  <c r="AC262" i="6"/>
  <c r="AJ262" i="6"/>
  <c r="AE253" i="6"/>
  <c r="AL253" i="6"/>
  <c r="AC248" i="6"/>
  <c r="AJ248" i="6"/>
  <c r="AD257" i="6"/>
  <c r="AR257" i="6"/>
  <c r="AK257" i="6"/>
  <c r="AE262" i="6"/>
  <c r="AL262" i="6"/>
  <c r="AL248" i="6"/>
  <c r="AE248" i="6"/>
  <c r="AF257" i="6"/>
  <c r="AM257" i="6"/>
  <c r="AI359" i="6"/>
  <c r="AB359" i="6"/>
  <c r="AP359" i="6"/>
  <c r="AL319" i="6"/>
  <c r="AE319" i="6"/>
  <c r="AR369" i="6"/>
  <c r="AD369" i="6"/>
  <c r="AK369" i="6"/>
  <c r="AC325" i="6"/>
  <c r="AJ325" i="6"/>
  <c r="AK376" i="6"/>
  <c r="AD376" i="6"/>
  <c r="AR376" i="6"/>
  <c r="AL295" i="6"/>
  <c r="AE295" i="6"/>
  <c r="AI127" i="6"/>
  <c r="AB127" i="6"/>
  <c r="AP127" i="6"/>
  <c r="AR358" i="6"/>
  <c r="AK358" i="6"/>
  <c r="AD358" i="6"/>
  <c r="AD314" i="6"/>
  <c r="AR314" i="6"/>
  <c r="AK314" i="6"/>
  <c r="AP270" i="6"/>
  <c r="AB270" i="6"/>
  <c r="AI270" i="6"/>
  <c r="AE277" i="6"/>
  <c r="AL277" i="6"/>
  <c r="AL375" i="6"/>
  <c r="AE375" i="6"/>
  <c r="AL335" i="6"/>
  <c r="AE335" i="6"/>
  <c r="AC385" i="6"/>
  <c r="AJ385" i="6"/>
  <c r="AK301" i="6"/>
  <c r="AD301" i="6"/>
  <c r="AR301" i="6"/>
  <c r="AB348" i="6"/>
  <c r="AI348" i="6"/>
  <c r="AP348" i="6"/>
  <c r="AE374" i="6"/>
  <c r="AL374" i="6"/>
  <c r="AC330" i="6"/>
  <c r="AJ330" i="6"/>
  <c r="AC286" i="6"/>
  <c r="AJ286" i="6"/>
  <c r="AC293" i="6"/>
  <c r="AJ293" i="6"/>
  <c r="AL127" i="6"/>
  <c r="AE127" i="6"/>
  <c r="AI347" i="6"/>
  <c r="AB347" i="6"/>
  <c r="AP347" i="6"/>
  <c r="AI357" i="6"/>
  <c r="AP357" i="6"/>
  <c r="AB357" i="6"/>
  <c r="AB313" i="6"/>
  <c r="AP313" i="6"/>
  <c r="AI313" i="6"/>
  <c r="AI364" i="6"/>
  <c r="AP364" i="6"/>
  <c r="AB364" i="6"/>
  <c r="AJ283" i="6"/>
  <c r="AC283" i="6"/>
  <c r="AP386" i="6"/>
  <c r="AI386" i="6"/>
  <c r="AB386" i="6"/>
  <c r="AP346" i="6"/>
  <c r="AI346" i="6"/>
  <c r="AB346" i="6"/>
  <c r="AC130" i="6"/>
  <c r="AJ130" i="6"/>
  <c r="AC265" i="6"/>
  <c r="AJ265" i="6"/>
  <c r="AR363" i="6"/>
  <c r="AD363" i="6"/>
  <c r="AK363" i="6"/>
  <c r="AI323" i="6"/>
  <c r="AP323" i="6"/>
  <c r="AB323" i="6"/>
  <c r="AC373" i="6"/>
  <c r="AJ373" i="6"/>
  <c r="AL380" i="6"/>
  <c r="AE380" i="6"/>
  <c r="AL336" i="6"/>
  <c r="AE336" i="6"/>
  <c r="AB292" i="6"/>
  <c r="AP292" i="6"/>
  <c r="AI292" i="6"/>
  <c r="AL120" i="6"/>
  <c r="AE120" i="6"/>
  <c r="AE362" i="6"/>
  <c r="AL362" i="6"/>
  <c r="AL318" i="6"/>
  <c r="AE318" i="6"/>
  <c r="AR274" i="6"/>
  <c r="AK274" i="6"/>
  <c r="AD274" i="6"/>
  <c r="AL379" i="6"/>
  <c r="AE379" i="6"/>
  <c r="AR335" i="6"/>
  <c r="AD335" i="6"/>
  <c r="AK335" i="6"/>
  <c r="AN389" i="6"/>
  <c r="AG389" i="6"/>
  <c r="AD345" i="6"/>
  <c r="AR345" i="6"/>
  <c r="AK345" i="6"/>
  <c r="AL301" i="6"/>
  <c r="AE301" i="6"/>
  <c r="AB352" i="6"/>
  <c r="AI352" i="6"/>
  <c r="AP352" i="6"/>
  <c r="AN308" i="6"/>
  <c r="AG308" i="6"/>
  <c r="AD268" i="6"/>
  <c r="AK268" i="6"/>
  <c r="AR268" i="6"/>
  <c r="AB271" i="6"/>
  <c r="AP271" i="6"/>
  <c r="AI271" i="6"/>
  <c r="AK334" i="6"/>
  <c r="AR334" i="6"/>
  <c r="AD334" i="6"/>
  <c r="AB290" i="6"/>
  <c r="AP290" i="6"/>
  <c r="AI290" i="6"/>
  <c r="AC297" i="6"/>
  <c r="AJ297" i="6"/>
  <c r="AC351" i="6"/>
  <c r="AJ351" i="6"/>
  <c r="AG311" i="6"/>
  <c r="AN311" i="6"/>
  <c r="AC361" i="6"/>
  <c r="AJ361" i="6"/>
  <c r="AD317" i="6"/>
  <c r="AR317" i="6"/>
  <c r="AK317" i="6"/>
  <c r="AK368" i="6"/>
  <c r="AD368" i="6"/>
  <c r="AR368" i="6"/>
  <c r="AI324" i="6"/>
  <c r="AP324" i="6"/>
  <c r="AB324" i="6"/>
  <c r="AD280" i="6"/>
  <c r="AR280" i="6"/>
  <c r="AK280" i="6"/>
  <c r="AJ287" i="6"/>
  <c r="AC287" i="6"/>
  <c r="AR390" i="6"/>
  <c r="AK390" i="6"/>
  <c r="AD390" i="6"/>
  <c r="AK350" i="6"/>
  <c r="AR350" i="6"/>
  <c r="AD350" i="6"/>
  <c r="AC134" i="6"/>
  <c r="AJ134" i="6"/>
  <c r="AJ371" i="6"/>
  <c r="AC371" i="6"/>
  <c r="AR344" i="6"/>
  <c r="AD344" i="6"/>
  <c r="AK344" i="6"/>
  <c r="AL132" i="6"/>
  <c r="AE132" i="6"/>
  <c r="AK370" i="6"/>
  <c r="AR370" i="6"/>
  <c r="AD370" i="6"/>
  <c r="AR282" i="6"/>
  <c r="AK282" i="6"/>
  <c r="AD282" i="6"/>
  <c r="AK124" i="6"/>
  <c r="AD124" i="6"/>
  <c r="AR124" i="6"/>
  <c r="AJ307" i="6"/>
  <c r="AC307" i="6"/>
  <c r="AB280" i="6"/>
  <c r="AP280" i="6"/>
  <c r="AI280" i="6"/>
  <c r="AF390" i="6"/>
  <c r="AM390" i="6"/>
  <c r="AE346" i="6"/>
  <c r="AL346" i="6"/>
  <c r="AJ306" i="6"/>
  <c r="AC306" i="6"/>
  <c r="AE134" i="6"/>
  <c r="AL134" i="6"/>
  <c r="AI269" i="6"/>
  <c r="AB269" i="6"/>
  <c r="AP269" i="6"/>
  <c r="AM267" i="6"/>
  <c r="AF267" i="6"/>
  <c r="AM304" i="6"/>
  <c r="AF304" i="6"/>
  <c r="AM372" i="6"/>
  <c r="AF372" i="6"/>
  <c r="AM294" i="6"/>
  <c r="AF294" i="6"/>
  <c r="AM269" i="6"/>
  <c r="AF269" i="6"/>
  <c r="AN306" i="6"/>
  <c r="AG306" i="6"/>
  <c r="AN256" i="6"/>
  <c r="AG256" i="6"/>
  <c r="AM325" i="6"/>
  <c r="AF325" i="6"/>
  <c r="AG361" i="6"/>
  <c r="AN361" i="6"/>
  <c r="AN334" i="6"/>
  <c r="AG334" i="6"/>
  <c r="AN366" i="6"/>
  <c r="AG366" i="6"/>
  <c r="AM307" i="6"/>
  <c r="AF307" i="6"/>
  <c r="AM371" i="6"/>
  <c r="AF371" i="6"/>
  <c r="AG247" i="6"/>
  <c r="AN247" i="6"/>
  <c r="AJ119" i="6"/>
  <c r="AC119" i="6"/>
  <c r="AJ259" i="6"/>
  <c r="AC259" i="6"/>
  <c r="AP254" i="6"/>
  <c r="AB254" i="6"/>
  <c r="AI254" i="6"/>
  <c r="AJ249" i="6"/>
  <c r="AC249" i="6"/>
  <c r="AR254" i="6"/>
  <c r="AK254" i="6"/>
  <c r="AD254" i="6"/>
  <c r="AE259" i="6"/>
  <c r="AL259" i="6"/>
  <c r="AC258" i="6"/>
  <c r="AJ258" i="6"/>
  <c r="AE249" i="6"/>
  <c r="AL249" i="6"/>
  <c r="AL258" i="6"/>
  <c r="AE258" i="6"/>
  <c r="AI355" i="6"/>
  <c r="AB355" i="6"/>
  <c r="AP355" i="6"/>
  <c r="AP311" i="6"/>
  <c r="AI311" i="6"/>
  <c r="AB311" i="6"/>
  <c r="AC365" i="6"/>
  <c r="AJ365" i="6"/>
  <c r="AB321" i="6"/>
  <c r="AP321" i="6"/>
  <c r="AI321" i="6"/>
  <c r="AL372" i="6"/>
  <c r="AE372" i="6"/>
  <c r="AJ328" i="6"/>
  <c r="AC328" i="6"/>
  <c r="AC284" i="6"/>
  <c r="AJ284" i="6"/>
  <c r="AI291" i="6"/>
  <c r="AP291" i="6"/>
  <c r="AB291" i="6"/>
  <c r="AE119" i="6"/>
  <c r="AL119" i="6"/>
  <c r="AP350" i="6"/>
  <c r="AB350" i="6"/>
  <c r="AI350" i="6"/>
  <c r="AC266" i="6"/>
  <c r="AJ266" i="6"/>
  <c r="AE273" i="6"/>
  <c r="AL273" i="6"/>
  <c r="AI371" i="6"/>
  <c r="AB371" i="6"/>
  <c r="AP371" i="6"/>
  <c r="AR327" i="6"/>
  <c r="AD327" i="6"/>
  <c r="AK327" i="6"/>
  <c r="AE381" i="6"/>
  <c r="AL381" i="6"/>
  <c r="AD337" i="6"/>
  <c r="AK337" i="6"/>
  <c r="AR337" i="6"/>
  <c r="AJ384" i="6"/>
  <c r="AC384" i="6"/>
  <c r="AR300" i="6"/>
  <c r="AK300" i="6"/>
  <c r="AD300" i="6"/>
  <c r="AB263" i="6"/>
  <c r="AP263" i="6"/>
  <c r="AI263" i="6"/>
  <c r="AE366" i="6"/>
  <c r="AL366" i="6"/>
  <c r="AJ326" i="6"/>
  <c r="AC326" i="6"/>
  <c r="AI289" i="6"/>
  <c r="AB289" i="6"/>
  <c r="AP289" i="6"/>
  <c r="AI343" i="6"/>
  <c r="AB343" i="6"/>
  <c r="AP343" i="6"/>
  <c r="AJ299" i="6"/>
  <c r="AC299" i="6"/>
  <c r="AC353" i="6"/>
  <c r="AJ353" i="6"/>
  <c r="AL309" i="6"/>
  <c r="AE309" i="6"/>
  <c r="AJ360" i="6"/>
  <c r="AC360" i="6"/>
  <c r="AG316" i="6"/>
  <c r="AN316" i="6"/>
  <c r="AL272" i="6"/>
  <c r="AE272" i="6"/>
  <c r="AE382" i="6"/>
  <c r="AL382" i="6"/>
  <c r="AJ338" i="6"/>
  <c r="AC338" i="6"/>
  <c r="AD298" i="6"/>
  <c r="AR298" i="6"/>
  <c r="AK298" i="6"/>
  <c r="AC126" i="6"/>
  <c r="AJ126" i="6"/>
  <c r="AE133" i="6"/>
  <c r="AL133" i="6"/>
  <c r="AJ359" i="6"/>
  <c r="AC359" i="6"/>
  <c r="AP315" i="6"/>
  <c r="AI315" i="6"/>
  <c r="AB315" i="6"/>
  <c r="AI325" i="6"/>
  <c r="AP325" i="6"/>
  <c r="AB325" i="6"/>
  <c r="AB372" i="6"/>
  <c r="AP372" i="6"/>
  <c r="AI372" i="6"/>
  <c r="AJ332" i="6"/>
  <c r="AC332" i="6"/>
  <c r="AG288" i="6"/>
  <c r="AN288" i="6"/>
  <c r="AI295" i="6"/>
  <c r="AB295" i="6"/>
  <c r="AP295" i="6"/>
  <c r="AJ123" i="6"/>
  <c r="AC123" i="6"/>
  <c r="AC354" i="6"/>
  <c r="AJ354" i="6"/>
  <c r="AJ277" i="6"/>
  <c r="AC277" i="6"/>
  <c r="AJ331" i="6"/>
  <c r="AC331" i="6"/>
  <c r="AD381" i="6"/>
  <c r="AK381" i="6"/>
  <c r="AR381" i="6"/>
  <c r="AC341" i="6"/>
  <c r="AJ341" i="6"/>
  <c r="AK388" i="6"/>
  <c r="AD388" i="6"/>
  <c r="AR388" i="6"/>
  <c r="AL348" i="6"/>
  <c r="AE348" i="6"/>
  <c r="AR304" i="6"/>
  <c r="AK304" i="6"/>
  <c r="AD304" i="6"/>
  <c r="AC132" i="6"/>
  <c r="AJ132" i="6"/>
  <c r="AR267" i="6"/>
  <c r="AK267" i="6"/>
  <c r="AD267" i="6"/>
  <c r="AP370" i="6"/>
  <c r="AB370" i="6"/>
  <c r="AI370" i="6"/>
  <c r="AK326" i="6"/>
  <c r="AD326" i="6"/>
  <c r="AR326" i="6"/>
  <c r="AD286" i="6"/>
  <c r="AR286" i="6"/>
  <c r="AK286" i="6"/>
  <c r="AM293" i="6"/>
  <c r="AF293" i="6"/>
  <c r="AL347" i="6"/>
  <c r="AE347" i="6"/>
  <c r="AJ303" i="6"/>
  <c r="AC303" i="6"/>
  <c r="AG357" i="6"/>
  <c r="AN357" i="6"/>
  <c r="AL313" i="6"/>
  <c r="AE313" i="6"/>
  <c r="AK360" i="6"/>
  <c r="AD360" i="6"/>
  <c r="AR360" i="6"/>
  <c r="AR320" i="6"/>
  <c r="AK320" i="6"/>
  <c r="AD320" i="6"/>
  <c r="AB283" i="6"/>
  <c r="AI283" i="6"/>
  <c r="AP283" i="6"/>
  <c r="AC342" i="6"/>
  <c r="AJ342" i="6"/>
  <c r="AD302" i="6"/>
  <c r="AR302" i="6"/>
  <c r="AK302" i="6"/>
  <c r="AF265" i="6"/>
  <c r="AM265" i="6"/>
  <c r="AF367" i="6"/>
  <c r="AM367" i="6"/>
  <c r="AE323" i="6"/>
  <c r="AL323" i="6"/>
  <c r="AI333" i="6"/>
  <c r="AB333" i="6"/>
  <c r="AP333" i="6"/>
  <c r="AK340" i="6"/>
  <c r="AD340" i="6"/>
  <c r="AR340" i="6"/>
  <c r="AJ296" i="6"/>
  <c r="AC296" i="6"/>
  <c r="AB124" i="6"/>
  <c r="AI124" i="6"/>
  <c r="AP124" i="6"/>
  <c r="AP362" i="6"/>
  <c r="AB362" i="6"/>
  <c r="AI362" i="6"/>
  <c r="AC278" i="6"/>
  <c r="AJ278" i="6"/>
  <c r="AC285" i="6"/>
  <c r="AJ285" i="6"/>
  <c r="AJ387" i="6"/>
  <c r="AC387" i="6"/>
  <c r="AE303" i="6"/>
  <c r="AL303" i="6"/>
  <c r="AE353" i="6"/>
  <c r="AL353" i="6"/>
  <c r="AN313" i="6"/>
  <c r="AG313" i="6"/>
  <c r="AK316" i="6"/>
  <c r="AD316" i="6"/>
  <c r="AR316" i="6"/>
  <c r="AD276" i="6"/>
  <c r="AR276" i="6"/>
  <c r="AK276" i="6"/>
  <c r="AE283" i="6"/>
  <c r="AL283" i="6"/>
  <c r="AC386" i="6"/>
  <c r="AJ386" i="6"/>
  <c r="AE342" i="6"/>
  <c r="AL342" i="6"/>
  <c r="AN298" i="6"/>
  <c r="AG298" i="6"/>
  <c r="AB133" i="6"/>
  <c r="AP133" i="6"/>
  <c r="AI133" i="6"/>
  <c r="AG309" i="6"/>
  <c r="AN309" i="6"/>
  <c r="AG289" i="6"/>
  <c r="AN289" i="6"/>
  <c r="AG337" i="6"/>
  <c r="AN337" i="6"/>
  <c r="AN280" i="6"/>
  <c r="AG280" i="6"/>
  <c r="AM322" i="6"/>
  <c r="AF322" i="6"/>
  <c r="AM297" i="6"/>
  <c r="AF297" i="6"/>
  <c r="AM329" i="6"/>
  <c r="AF329" i="6"/>
  <c r="AG365" i="6"/>
  <c r="AN365" i="6"/>
  <c r="AM375" i="6"/>
  <c r="AF375" i="6"/>
  <c r="AG347" i="6"/>
  <c r="AN347" i="6"/>
  <c r="AM129" i="6"/>
  <c r="AF129" i="6"/>
  <c r="AN119" i="6"/>
  <c r="AG119" i="6"/>
  <c r="AJ251" i="6"/>
  <c r="AC251" i="6"/>
  <c r="AD260" i="6"/>
  <c r="AR260" i="6"/>
  <c r="AK260" i="6"/>
  <c r="AE250" i="6"/>
  <c r="AL250" i="6"/>
  <c r="AE251" i="6"/>
  <c r="AL251" i="6"/>
  <c r="AJ255" i="6"/>
  <c r="AC255" i="6"/>
  <c r="AB256" i="6"/>
  <c r="AP256" i="6"/>
  <c r="AI256" i="6"/>
  <c r="AE255" i="6"/>
  <c r="AL255" i="6"/>
  <c r="AB260" i="6"/>
  <c r="AP260" i="6"/>
  <c r="AI260" i="6"/>
  <c r="AC250" i="6"/>
  <c r="AJ250" i="6"/>
  <c r="AR307" i="6"/>
  <c r="AK307" i="6"/>
  <c r="AD307" i="6"/>
  <c r="AR357" i="6"/>
  <c r="AK357" i="6"/>
  <c r="AD357" i="6"/>
  <c r="AC364" i="6"/>
  <c r="AJ364" i="6"/>
  <c r="AG324" i="6"/>
  <c r="AN324" i="6"/>
  <c r="AC280" i="6"/>
  <c r="AJ280" i="6"/>
  <c r="AR287" i="6"/>
  <c r="AK287" i="6"/>
  <c r="AD287" i="6"/>
  <c r="AE302" i="6"/>
  <c r="AL302" i="6"/>
  <c r="AF134" i="6"/>
  <c r="AM134" i="6"/>
  <c r="AC269" i="6"/>
  <c r="AJ269" i="6"/>
  <c r="AE367" i="6"/>
  <c r="AL367" i="6"/>
  <c r="AE373" i="6"/>
  <c r="AL373" i="6"/>
  <c r="AC380" i="6"/>
  <c r="AJ380" i="6"/>
  <c r="AJ336" i="6"/>
  <c r="AC336" i="6"/>
  <c r="AR131" i="6"/>
  <c r="AK131" i="6"/>
  <c r="AD131" i="6"/>
  <c r="AG362" i="6"/>
  <c r="AN362" i="6"/>
  <c r="AJ318" i="6"/>
  <c r="AC318" i="6"/>
  <c r="AL278" i="6"/>
  <c r="AE278" i="6"/>
  <c r="AC281" i="6"/>
  <c r="AJ281" i="6"/>
  <c r="AJ379" i="6"/>
  <c r="AC379" i="6"/>
  <c r="AM339" i="6"/>
  <c r="AF339" i="6"/>
  <c r="AE389" i="6"/>
  <c r="AL389" i="6"/>
  <c r="AI345" i="6"/>
  <c r="AP345" i="6"/>
  <c r="AB345" i="6"/>
  <c r="AB305" i="6"/>
  <c r="AP305" i="6"/>
  <c r="AI305" i="6"/>
  <c r="AL352" i="6"/>
  <c r="AE352" i="6"/>
  <c r="AK312" i="6"/>
  <c r="AD312" i="6"/>
  <c r="AR312" i="6"/>
  <c r="AB268" i="6"/>
  <c r="AP268" i="6"/>
  <c r="AI268" i="6"/>
  <c r="AR275" i="6"/>
  <c r="AD275" i="6"/>
  <c r="AK275" i="6"/>
  <c r="AE378" i="6"/>
  <c r="AL378" i="6"/>
  <c r="AP334" i="6"/>
  <c r="K334" i="6" s="1"/>
  <c r="AB334" i="6"/>
  <c r="AI334" i="6"/>
  <c r="AC290" i="6"/>
  <c r="AJ290" i="6"/>
  <c r="AD125" i="6"/>
  <c r="AK125" i="6"/>
  <c r="AR125" i="6"/>
  <c r="AR355" i="6"/>
  <c r="AK355" i="6"/>
  <c r="AD355" i="6"/>
  <c r="AL311" i="6"/>
  <c r="AE311" i="6"/>
  <c r="AL361" i="6"/>
  <c r="AE361" i="6"/>
  <c r="AR321" i="6"/>
  <c r="AD321" i="6"/>
  <c r="AK321" i="6"/>
  <c r="AK324" i="6"/>
  <c r="AD324" i="6"/>
  <c r="AR324" i="6"/>
  <c r="AD284" i="6"/>
  <c r="AK284" i="6"/>
  <c r="AR284" i="6"/>
  <c r="AE291" i="6"/>
  <c r="AL291" i="6"/>
  <c r="AC120" i="6"/>
  <c r="AJ120" i="6"/>
  <c r="AF350" i="6"/>
  <c r="AM350" i="6"/>
  <c r="AE306" i="6"/>
  <c r="AL306" i="6"/>
  <c r="AD269" i="6"/>
  <c r="AR269" i="6"/>
  <c r="AK269" i="6"/>
  <c r="AI367" i="6"/>
  <c r="AB367" i="6"/>
  <c r="AP367" i="6"/>
  <c r="AC377" i="6"/>
  <c r="AJ377" i="6"/>
  <c r="AC333" i="6"/>
  <c r="AJ333" i="6"/>
  <c r="AK384" i="6"/>
  <c r="AD384" i="6"/>
  <c r="AR384" i="6"/>
  <c r="AB340" i="6"/>
  <c r="AI340" i="6"/>
  <c r="AP340" i="6"/>
  <c r="AC128" i="6"/>
  <c r="AJ128" i="6"/>
  <c r="AE263" i="6"/>
  <c r="AL263" i="6"/>
  <c r="AP366" i="6"/>
  <c r="AI366" i="6"/>
  <c r="AB366" i="6"/>
  <c r="AE322" i="6"/>
  <c r="AL322" i="6"/>
  <c r="AG278" i="6"/>
  <c r="AN278" i="6"/>
  <c r="AL285" i="6"/>
  <c r="AE285" i="6"/>
  <c r="AL343" i="6"/>
  <c r="AE343" i="6"/>
  <c r="AD349" i="6"/>
  <c r="AR349" i="6"/>
  <c r="AK349" i="6"/>
  <c r="AB309" i="6"/>
  <c r="AP309" i="6"/>
  <c r="AI309" i="6"/>
  <c r="AM356" i="6"/>
  <c r="AF356" i="6"/>
  <c r="AL312" i="6"/>
  <c r="AE312" i="6"/>
  <c r="AB272" i="6"/>
  <c r="AP272" i="6"/>
  <c r="AI272" i="6"/>
  <c r="AJ279" i="6"/>
  <c r="AC279" i="6"/>
  <c r="AD382" i="6"/>
  <c r="AK382" i="6"/>
  <c r="AR382" i="6"/>
  <c r="AN338" i="6"/>
  <c r="AG338" i="6"/>
  <c r="AC122" i="6"/>
  <c r="AJ122" i="6"/>
  <c r="AD129" i="6"/>
  <c r="AR129" i="6"/>
  <c r="AK129" i="6"/>
  <c r="AJ319" i="6"/>
  <c r="AC319" i="6"/>
  <c r="AC329" i="6"/>
  <c r="AJ329" i="6"/>
  <c r="AB336" i="6"/>
  <c r="AI336" i="6"/>
  <c r="AP336" i="6"/>
  <c r="AL292" i="6"/>
  <c r="AE292" i="6"/>
  <c r="AK120" i="6"/>
  <c r="AD120" i="6"/>
  <c r="AR120" i="6"/>
  <c r="AF358" i="6"/>
  <c r="AM358" i="6"/>
  <c r="AB314" i="6"/>
  <c r="AP314" i="6"/>
  <c r="AI314" i="6"/>
  <c r="AF274" i="6"/>
  <c r="AM274" i="6"/>
  <c r="AI383" i="6"/>
  <c r="AB383" i="6"/>
  <c r="AP383" i="6"/>
  <c r="AC339" i="6"/>
  <c r="AJ339" i="6"/>
  <c r="AI299" i="6"/>
  <c r="AB299" i="6"/>
  <c r="AP299" i="6"/>
  <c r="AL305" i="6"/>
  <c r="AE305" i="6"/>
  <c r="AK356" i="6"/>
  <c r="AD356" i="6"/>
  <c r="AR356" i="6"/>
  <c r="AL268" i="6"/>
  <c r="AE268" i="6"/>
  <c r="AJ275" i="6"/>
  <c r="AC275" i="6"/>
  <c r="AK338" i="6"/>
  <c r="AR338" i="6"/>
  <c r="AD338" i="6"/>
  <c r="AJ294" i="6"/>
  <c r="AC294" i="6"/>
  <c r="AG333" i="6"/>
  <c r="AN333" i="6"/>
  <c r="AN282" i="6"/>
  <c r="AG282" i="6"/>
  <c r="AM326" i="6"/>
  <c r="AF326" i="6"/>
  <c r="AN314" i="6"/>
  <c r="AG314" i="6"/>
  <c r="AN304" i="6"/>
  <c r="AG304" i="6"/>
  <c r="AM374" i="6"/>
  <c r="AF374" i="6"/>
  <c r="AN294" i="6"/>
  <c r="AG294" i="6"/>
  <c r="AN284" i="6"/>
  <c r="AG284" i="6"/>
  <c r="AG317" i="6"/>
  <c r="AN317" i="6"/>
  <c r="AG273" i="6"/>
  <c r="AN273" i="6"/>
  <c r="AN312" i="6"/>
  <c r="AG312" i="6"/>
  <c r="AN328" i="6"/>
  <c r="AG328" i="6"/>
  <c r="AM365" i="6"/>
  <c r="AF365" i="6"/>
  <c r="AG369" i="6"/>
  <c r="AN369" i="6"/>
  <c r="AM315" i="6"/>
  <c r="AF315" i="6"/>
  <c r="AM251" i="6"/>
  <c r="AF251" i="6"/>
  <c r="AG351" i="6"/>
  <c r="AN351" i="6"/>
  <c r="AG255" i="6"/>
  <c r="AN255" i="6"/>
  <c r="AM124" i="6"/>
  <c r="AF124" i="6"/>
  <c r="AB121" i="6"/>
  <c r="AI121" i="6"/>
  <c r="AP121" i="6"/>
  <c r="AD261" i="6"/>
  <c r="AR261" i="6"/>
  <c r="AK261" i="6"/>
  <c r="AM247" i="6"/>
  <c r="AF247" i="6"/>
  <c r="AF261" i="6"/>
  <c r="AM261" i="6"/>
  <c r="AI247" i="6"/>
  <c r="AB247" i="6"/>
  <c r="AP247" i="6"/>
  <c r="AD252" i="6"/>
  <c r="AK252" i="6"/>
  <c r="AR252" i="6"/>
  <c r="AJ257" i="6"/>
  <c r="AC257" i="6"/>
  <c r="AN251" i="6"/>
  <c r="AG251" i="6"/>
  <c r="AM252" i="6"/>
  <c r="AF252" i="6"/>
  <c r="AP261" i="6"/>
  <c r="AI261" i="6"/>
  <c r="AB261" i="6"/>
  <c r="AR247" i="6"/>
  <c r="AD247" i="6"/>
  <c r="AK247" i="6"/>
  <c r="AD256" i="6"/>
  <c r="AR256" i="6"/>
  <c r="AK256" i="6"/>
  <c r="AR387" i="6"/>
  <c r="AK387" i="6"/>
  <c r="AD387" i="6"/>
  <c r="AM343" i="6"/>
  <c r="AF343" i="6"/>
  <c r="AF303" i="6"/>
  <c r="AM303" i="6"/>
  <c r="AM353" i="6"/>
  <c r="AF353" i="6"/>
  <c r="AC309" i="6"/>
  <c r="AJ309" i="6"/>
  <c r="AG360" i="6"/>
  <c r="AN360" i="6"/>
  <c r="AL316" i="6"/>
  <c r="AE316" i="6"/>
  <c r="AL276" i="6"/>
  <c r="AE276" i="6"/>
  <c r="AR279" i="6"/>
  <c r="AK279" i="6"/>
  <c r="AD279" i="6"/>
  <c r="AJ382" i="6"/>
  <c r="AC382" i="6"/>
  <c r="AB298" i="6"/>
  <c r="AP298" i="6"/>
  <c r="AI298" i="6"/>
  <c r="AC133" i="6"/>
  <c r="AJ133" i="6"/>
  <c r="AL359" i="6"/>
  <c r="AE359" i="6"/>
  <c r="AP369" i="6"/>
  <c r="AI369" i="6"/>
  <c r="AB369" i="6"/>
  <c r="AD325" i="6"/>
  <c r="AR325" i="6"/>
  <c r="AK325" i="6"/>
  <c r="AL376" i="6"/>
  <c r="AE376" i="6"/>
  <c r="AJ288" i="6"/>
  <c r="AC288" i="6"/>
  <c r="AG123" i="6"/>
  <c r="AN123" i="6"/>
  <c r="AE358" i="6"/>
  <c r="AL358" i="6"/>
  <c r="AE314" i="6"/>
  <c r="AL314" i="6"/>
  <c r="AC270" i="6"/>
  <c r="AJ270" i="6"/>
  <c r="AF277" i="6"/>
  <c r="AM277" i="6"/>
  <c r="AI375" i="6"/>
  <c r="AB375" i="6"/>
  <c r="AP375" i="6"/>
  <c r="AD331" i="6"/>
  <c r="AR331" i="6"/>
  <c r="AK331" i="6"/>
  <c r="AR385" i="6"/>
  <c r="AD385" i="6"/>
  <c r="AK385" i="6"/>
  <c r="AR126" i="6"/>
  <c r="AK126" i="6"/>
  <c r="AD126" i="6"/>
  <c r="AJ348" i="6"/>
  <c r="AC348" i="6"/>
  <c r="AB304" i="6"/>
  <c r="AI304" i="6"/>
  <c r="AP304" i="6"/>
  <c r="AB264" i="6"/>
  <c r="AP264" i="6"/>
  <c r="AI264" i="6"/>
  <c r="AB267" i="6"/>
  <c r="AI267" i="6"/>
  <c r="AP267" i="6"/>
  <c r="AK330" i="6"/>
  <c r="AR330" i="6"/>
  <c r="AD330" i="6"/>
  <c r="AK293" i="6"/>
  <c r="AR293" i="6"/>
  <c r="AD293" i="6"/>
  <c r="AL123" i="6"/>
  <c r="AE123" i="6"/>
  <c r="AJ347" i="6"/>
  <c r="AC347" i="6"/>
  <c r="AG307" i="6"/>
  <c r="AN307" i="6"/>
  <c r="AJ357" i="6"/>
  <c r="AC357" i="6"/>
  <c r="AC313" i="6"/>
  <c r="AJ313" i="6"/>
  <c r="AL364" i="6"/>
  <c r="AE364" i="6"/>
  <c r="AB320" i="6"/>
  <c r="AI320" i="6"/>
  <c r="AP320" i="6"/>
  <c r="AB276" i="6"/>
  <c r="AP276" i="6"/>
  <c r="AI276" i="6"/>
  <c r="AR386" i="6"/>
  <c r="AK386" i="6"/>
  <c r="AD386" i="6"/>
  <c r="AJ346" i="6"/>
  <c r="AC346" i="6"/>
  <c r="AB302" i="6"/>
  <c r="AI302" i="6"/>
  <c r="AP302" i="6"/>
  <c r="AR130" i="6"/>
  <c r="AD130" i="6"/>
  <c r="AK130" i="6"/>
  <c r="AD265" i="6"/>
  <c r="AR265" i="6"/>
  <c r="AK265" i="6"/>
  <c r="AN319" i="6"/>
  <c r="AG319" i="6"/>
  <c r="AI329" i="6"/>
  <c r="AB329" i="6"/>
  <c r="AP329" i="6"/>
  <c r="AN380" i="6"/>
  <c r="AG380" i="6"/>
  <c r="AF336" i="6"/>
  <c r="AM336" i="6"/>
  <c r="AJ292" i="6"/>
  <c r="AC292" i="6"/>
  <c r="AJ127" i="6"/>
  <c r="AC127" i="6"/>
  <c r="AP358" i="6"/>
  <c r="AI358" i="6"/>
  <c r="AB358" i="6"/>
  <c r="AP274" i="6"/>
  <c r="AI274" i="6"/>
  <c r="AB274" i="6"/>
  <c r="AP281" i="6"/>
  <c r="AI281" i="6"/>
  <c r="AB281" i="6"/>
  <c r="AF379" i="6"/>
  <c r="AM379" i="6"/>
  <c r="AM335" i="6"/>
  <c r="AF335" i="6"/>
  <c r="AB389" i="6"/>
  <c r="AI389" i="6"/>
  <c r="AP389" i="6"/>
  <c r="AL345" i="6"/>
  <c r="AE345" i="6"/>
  <c r="AM301" i="6"/>
  <c r="AF301" i="6"/>
  <c r="AJ352" i="6"/>
  <c r="AC352" i="6"/>
  <c r="AB308" i="6"/>
  <c r="AI308" i="6"/>
  <c r="AP308" i="6"/>
  <c r="AC264" i="6"/>
  <c r="AJ264" i="6"/>
  <c r="AR271" i="6"/>
  <c r="AK271" i="6"/>
  <c r="AD271" i="6"/>
  <c r="AG374" i="6"/>
  <c r="AN374" i="6"/>
  <c r="AE334" i="6"/>
  <c r="AL334" i="6"/>
  <c r="AK290" i="6"/>
  <c r="AR290" i="6"/>
  <c r="AD290" i="6"/>
  <c r="AR297" i="6"/>
  <c r="AD297" i="6"/>
  <c r="AK297" i="6"/>
  <c r="AD121" i="6"/>
  <c r="AK121" i="6"/>
  <c r="AR121" i="6"/>
  <c r="AL355" i="6"/>
  <c r="AE355" i="6"/>
  <c r="AL315" i="6"/>
  <c r="AE315" i="6"/>
  <c r="AP365" i="6"/>
  <c r="AI365" i="6"/>
  <c r="AB365" i="6"/>
  <c r="AF321" i="6"/>
  <c r="AM321" i="6"/>
  <c r="AL328" i="6"/>
  <c r="AE328" i="6"/>
  <c r="AB288" i="6"/>
  <c r="AP288" i="6"/>
  <c r="AI288" i="6"/>
  <c r="AI119" i="6"/>
  <c r="AB119" i="6"/>
  <c r="AP119" i="6"/>
  <c r="AR354" i="6"/>
  <c r="AK354" i="6"/>
  <c r="AD354" i="6"/>
  <c r="AE310" i="6"/>
  <c r="AL310" i="6"/>
  <c r="AD273" i="6"/>
  <c r="AR273" i="6"/>
  <c r="AK273" i="6"/>
  <c r="AR379" i="6"/>
  <c r="AD379" i="6"/>
  <c r="AK379" i="6"/>
  <c r="AI335" i="6"/>
  <c r="AP335" i="6"/>
  <c r="AB335" i="6"/>
  <c r="AN345" i="6"/>
  <c r="AG345" i="6"/>
  <c r="AB301" i="6"/>
  <c r="AP301" i="6"/>
  <c r="AI301" i="6"/>
  <c r="AK308" i="6"/>
  <c r="AD308" i="6"/>
  <c r="AR308" i="6"/>
  <c r="AL264" i="6"/>
  <c r="AE264" i="6"/>
  <c r="AJ271" i="6"/>
  <c r="AC271" i="6"/>
  <c r="AJ374" i="6"/>
  <c r="AC374" i="6"/>
  <c r="AE330" i="6"/>
  <c r="AL330" i="6"/>
  <c r="AM290" i="6"/>
  <c r="AG341" i="6"/>
  <c r="AN341" i="6"/>
  <c r="AG287" i="6"/>
  <c r="AN287" i="6"/>
  <c r="AM279" i="6"/>
  <c r="AF279" i="6"/>
  <c r="AG271" i="6"/>
  <c r="AN271" i="6"/>
  <c r="AM310" i="6"/>
  <c r="AF310" i="6"/>
  <c r="AM300" i="6"/>
  <c r="AF300" i="6"/>
  <c r="AM360" i="6"/>
  <c r="AF360" i="6"/>
  <c r="AF290" i="6"/>
  <c r="AM338" i="6"/>
  <c r="AF338" i="6"/>
  <c r="AM281" i="6"/>
  <c r="AF281" i="6"/>
  <c r="AM318" i="6"/>
  <c r="AF318" i="6"/>
  <c r="AN332" i="6"/>
  <c r="AG332" i="6"/>
  <c r="AN364" i="6"/>
  <c r="AG364" i="6"/>
  <c r="AM337" i="6"/>
  <c r="AF337" i="6"/>
  <c r="AM369" i="6"/>
  <c r="AF369" i="6"/>
  <c r="AN250" i="6"/>
  <c r="AG378" i="6"/>
  <c r="AM319" i="6"/>
  <c r="AF319" i="6"/>
  <c r="AM351" i="6"/>
  <c r="AF351" i="6"/>
  <c r="AM127" i="6"/>
  <c r="AF383" i="6"/>
  <c r="AG131" i="6"/>
  <c r="AN131" i="6"/>
  <c r="AM128" i="6"/>
  <c r="AF128" i="6"/>
  <c r="AP262" i="6"/>
  <c r="AI262" i="6"/>
  <c r="AB262" i="6"/>
  <c r="AD253" i="6"/>
  <c r="AR253" i="6"/>
  <c r="AK253" i="6"/>
  <c r="AR262" i="6"/>
  <c r="AD262" i="6"/>
  <c r="AK262" i="6"/>
  <c r="AB248" i="6"/>
  <c r="AP248" i="6"/>
  <c r="AI248" i="6"/>
  <c r="AP258" i="6"/>
  <c r="AI258" i="6"/>
  <c r="AB258" i="6"/>
  <c r="AK248" i="6"/>
  <c r="AD248" i="6"/>
  <c r="AR248" i="6"/>
  <c r="AE257" i="6"/>
  <c r="AL257" i="6"/>
  <c r="AF262" i="6"/>
  <c r="AM262" i="6"/>
  <c r="AB252" i="6"/>
  <c r="AP252" i="6"/>
  <c r="AI252" i="6"/>
  <c r="AJ383" i="6"/>
  <c r="AC383" i="6"/>
  <c r="AR339" i="6"/>
  <c r="AD339" i="6"/>
  <c r="AK339" i="6"/>
  <c r="AC389" i="6"/>
  <c r="AJ389" i="6"/>
  <c r="AM305" i="6"/>
  <c r="AF305" i="6"/>
  <c r="AN356" i="6"/>
  <c r="AG356" i="6"/>
  <c r="AB312" i="6"/>
  <c r="AP312" i="6"/>
  <c r="AI312" i="6"/>
  <c r="AM275" i="6"/>
  <c r="AF275" i="6"/>
  <c r="AP378" i="6"/>
  <c r="AB378" i="6"/>
  <c r="AI378" i="6"/>
  <c r="AF334" i="6"/>
  <c r="AM334" i="6"/>
  <c r="AR294" i="6"/>
  <c r="AD294" i="6"/>
  <c r="AK294" i="6"/>
  <c r="AG122" i="6"/>
  <c r="AN122" i="6"/>
  <c r="AJ129" i="6"/>
  <c r="AC129" i="6"/>
  <c r="AG355" i="6"/>
  <c r="AN355" i="6"/>
  <c r="AJ311" i="6"/>
  <c r="AC311" i="6"/>
  <c r="AK365" i="6"/>
  <c r="AR365" i="6"/>
  <c r="AD365" i="6"/>
  <c r="AJ321" i="6"/>
  <c r="AC321" i="6"/>
  <c r="AI368" i="6"/>
  <c r="AP368" i="6"/>
  <c r="AB368" i="6"/>
  <c r="AF284" i="6"/>
  <c r="AM284" i="6"/>
  <c r="AJ291" i="6"/>
  <c r="AC291" i="6"/>
  <c r="AF119" i="6"/>
  <c r="AM119" i="6"/>
  <c r="AJ350" i="6"/>
  <c r="AC350" i="6"/>
  <c r="AB310" i="6"/>
  <c r="AI310" i="6"/>
  <c r="AP310" i="6"/>
  <c r="AR266" i="6"/>
  <c r="AK266" i="6"/>
  <c r="AD266" i="6"/>
  <c r="AF273" i="6"/>
  <c r="AM273" i="6"/>
  <c r="AL371" i="6"/>
  <c r="AE371" i="6"/>
  <c r="AD377" i="6"/>
  <c r="AK377" i="6"/>
  <c r="AR377" i="6"/>
  <c r="AE337" i="6"/>
  <c r="AL337" i="6"/>
  <c r="AN384" i="6"/>
  <c r="AG384" i="6"/>
  <c r="AB344" i="6"/>
  <c r="AI344" i="6"/>
  <c r="AP344" i="6"/>
  <c r="AL300" i="6"/>
  <c r="AE300" i="6"/>
  <c r="AN128" i="6"/>
  <c r="AG128" i="6"/>
  <c r="AJ263" i="6"/>
  <c r="AC263" i="6"/>
  <c r="AM366" i="6"/>
  <c r="AF366" i="6"/>
  <c r="AC322" i="6"/>
  <c r="AJ322" i="6"/>
  <c r="AP282" i="6"/>
  <c r="AI282" i="6"/>
  <c r="AB282" i="6"/>
  <c r="AK289" i="6"/>
  <c r="AD289" i="6"/>
  <c r="AR289" i="6"/>
  <c r="AG387" i="6"/>
  <c r="AN387" i="6"/>
  <c r="AJ343" i="6"/>
  <c r="AC343" i="6"/>
  <c r="AR299" i="6"/>
  <c r="AK299" i="6"/>
  <c r="AD299" i="6"/>
  <c r="AD353" i="6"/>
  <c r="AR353" i="6"/>
  <c r="AK353" i="6"/>
  <c r="AB356" i="6"/>
  <c r="AI356" i="6"/>
  <c r="AP356" i="6"/>
  <c r="AB316" i="6"/>
  <c r="AP316" i="6"/>
  <c r="AI316" i="6"/>
  <c r="AE338" i="6"/>
  <c r="AL338" i="6"/>
  <c r="AE298" i="6"/>
  <c r="AL298" i="6"/>
  <c r="AE126" i="6"/>
  <c r="AL126" i="6"/>
  <c r="AM133" i="6"/>
  <c r="AF133" i="6"/>
  <c r="AR359" i="6"/>
  <c r="AK359" i="6"/>
  <c r="AD359" i="6"/>
  <c r="AJ315" i="6"/>
  <c r="AC315" i="6"/>
  <c r="AE365" i="6"/>
  <c r="AL365" i="6"/>
  <c r="AL325" i="6"/>
  <c r="AE325" i="6"/>
  <c r="AC372" i="6"/>
  <c r="AJ372" i="6"/>
  <c r="AR332" i="6"/>
  <c r="AK332" i="6"/>
  <c r="AD332" i="6"/>
  <c r="AL288" i="6"/>
  <c r="AE288" i="6"/>
  <c r="AC295" i="6"/>
  <c r="AJ295" i="6"/>
  <c r="AR123" i="6"/>
  <c r="AD123" i="6"/>
  <c r="AK123" i="6"/>
  <c r="AC310" i="6"/>
  <c r="AJ310" i="6"/>
  <c r="AG270" i="6"/>
  <c r="AN270" i="6"/>
  <c r="AD277" i="6"/>
  <c r="AR277" i="6"/>
  <c r="AK277" i="6"/>
  <c r="AG375" i="6"/>
  <c r="AN375" i="6"/>
  <c r="AL331" i="6"/>
  <c r="AE331" i="6"/>
  <c r="AD341" i="6"/>
  <c r="AK341" i="6"/>
  <c r="AR341" i="6"/>
  <c r="AL388" i="6"/>
  <c r="AE388" i="6"/>
  <c r="AJ344" i="6"/>
  <c r="AC344" i="6"/>
  <c r="AL304" i="6"/>
  <c r="AE304" i="6"/>
  <c r="AK132" i="6"/>
  <c r="AD132" i="6"/>
  <c r="AR132" i="6"/>
  <c r="AE267" i="6"/>
  <c r="AL267" i="6"/>
  <c r="AJ370" i="6"/>
  <c r="AC370" i="6"/>
  <c r="AL326" i="6"/>
  <c r="AE326" i="6"/>
  <c r="AE286" i="6"/>
  <c r="AL286" i="6"/>
  <c r="AC289" i="6"/>
  <c r="AJ289" i="6"/>
  <c r="AK128" i="6"/>
  <c r="AD128" i="6"/>
  <c r="AR128" i="6"/>
  <c r="AR351" i="6"/>
  <c r="AD351" i="6"/>
  <c r="AK351" i="6"/>
  <c r="AB307" i="6"/>
  <c r="AP307" i="6"/>
  <c r="AI307" i="6"/>
  <c r="AR361" i="6"/>
  <c r="AK361" i="6"/>
  <c r="AD361" i="6"/>
  <c r="AL317" i="6"/>
  <c r="AE317" i="6"/>
  <c r="AJ324" i="6"/>
  <c r="AC324" i="6"/>
  <c r="AL280" i="6"/>
  <c r="AE280" i="6"/>
  <c r="AF287" i="6"/>
  <c r="AM287" i="6"/>
  <c r="AE390" i="6"/>
  <c r="AL390" i="6"/>
  <c r="AK346" i="6"/>
  <c r="AD346" i="6"/>
  <c r="AR346" i="6"/>
  <c r="AB306" i="6"/>
  <c r="AI306" i="6"/>
  <c r="AP306" i="6"/>
  <c r="AR134" i="6"/>
  <c r="AK134" i="6"/>
  <c r="AD134" i="6"/>
  <c r="AN269" i="6"/>
  <c r="AG269" i="6"/>
  <c r="AR371" i="6"/>
  <c r="AK371" i="6"/>
  <c r="AD371" i="6"/>
  <c r="AI381" i="6"/>
  <c r="AP381" i="6"/>
  <c r="AB381" i="6"/>
  <c r="AI337" i="6"/>
  <c r="AB337" i="6"/>
  <c r="AP337" i="6"/>
  <c r="AN388" i="6"/>
  <c r="AG388" i="6"/>
  <c r="AE344" i="6"/>
  <c r="AL344" i="6"/>
  <c r="AP300" i="6"/>
  <c r="AB300" i="6"/>
  <c r="AI300" i="6"/>
  <c r="AN267" i="6"/>
  <c r="AG267" i="6"/>
  <c r="AE370" i="6"/>
  <c r="AL370" i="6"/>
  <c r="AE282" i="6"/>
  <c r="AL282" i="6"/>
  <c r="AL289" i="6"/>
  <c r="AE289" i="6"/>
  <c r="AG297" i="6"/>
  <c r="AN297" i="6"/>
  <c r="AM352" i="6"/>
  <c r="AF352" i="6"/>
  <c r="AN292" i="6"/>
  <c r="AG292" i="6"/>
  <c r="AM342" i="6"/>
  <c r="AF342" i="6"/>
  <c r="AM283" i="6"/>
  <c r="AF283" i="6"/>
  <c r="AG327" i="6"/>
  <c r="AN327" i="6"/>
  <c r="AG275" i="6"/>
  <c r="AN275" i="6"/>
  <c r="AM268" i="6"/>
  <c r="AF268" i="6"/>
  <c r="AG305" i="6"/>
  <c r="AN305" i="6"/>
  <c r="AM376" i="6"/>
  <c r="AF376" i="6"/>
  <c r="AM346" i="6"/>
  <c r="AF346" i="6"/>
  <c r="AG285" i="6"/>
  <c r="AN285" i="6"/>
  <c r="AG331" i="6"/>
  <c r="AN331" i="6"/>
  <c r="AG281" i="6"/>
  <c r="AN281" i="6"/>
  <c r="AM324" i="6"/>
  <c r="AF324" i="6"/>
  <c r="AN368" i="6"/>
  <c r="AG368" i="6"/>
  <c r="AM309" i="6"/>
  <c r="AF309" i="6"/>
  <c r="AM341" i="6"/>
  <c r="AF341" i="6"/>
  <c r="AM373" i="6"/>
  <c r="AF373" i="6"/>
  <c r="AG249" i="6"/>
  <c r="AN249" i="6"/>
  <c r="AB125" i="6"/>
  <c r="AP125" i="6"/>
  <c r="AI125" i="6"/>
  <c r="AN126" i="6"/>
  <c r="AG126" i="6"/>
  <c r="AM291" i="6"/>
  <c r="AF291" i="6"/>
  <c r="AM323" i="6"/>
  <c r="AF323" i="6"/>
  <c r="AM355" i="6"/>
  <c r="AF355" i="6"/>
  <c r="AM387" i="6"/>
  <c r="AF387" i="6"/>
  <c r="AG359" i="6"/>
  <c r="AN359" i="6"/>
  <c r="AM260" i="6"/>
  <c r="AF132" i="6"/>
  <c r="AF255" i="6"/>
  <c r="AM255" i="6"/>
  <c r="AI249" i="6"/>
  <c r="AB249" i="6"/>
  <c r="AP249" i="6"/>
  <c r="AC254" i="6"/>
  <c r="AJ254" i="6"/>
  <c r="AR259" i="6"/>
  <c r="AD259" i="6"/>
  <c r="AK259" i="6"/>
  <c r="AD249" i="6"/>
  <c r="AR249" i="6"/>
  <c r="AK249" i="6"/>
  <c r="AL254" i="6"/>
  <c r="AE254" i="6"/>
  <c r="AF259" i="6"/>
  <c r="AM259" i="6"/>
  <c r="AB253" i="6"/>
  <c r="AP253" i="6"/>
  <c r="AI253" i="6"/>
  <c r="AR258" i="6"/>
  <c r="AK258" i="6"/>
  <c r="AD258" i="6"/>
  <c r="AB259" i="6"/>
  <c r="AP259" i="6"/>
  <c r="AI259" i="6"/>
  <c r="AR375" i="6"/>
  <c r="AD375" i="6"/>
  <c r="AK375" i="6"/>
  <c r="AC335" i="6"/>
  <c r="AJ335" i="6"/>
  <c r="AI385" i="6"/>
  <c r="AB385" i="6"/>
  <c r="AP385" i="6"/>
  <c r="AL341" i="6"/>
  <c r="AE341" i="6"/>
  <c r="AC301" i="6"/>
  <c r="AJ301" i="6"/>
  <c r="AG348" i="6"/>
  <c r="AN348" i="6"/>
  <c r="AL308" i="6"/>
  <c r="AE308" i="6"/>
  <c r="AM264" i="6"/>
  <c r="AF264" i="6"/>
  <c r="AM271" i="6"/>
  <c r="AF271" i="6"/>
  <c r="AK374" i="6"/>
  <c r="AR374" i="6"/>
  <c r="AD374" i="6"/>
  <c r="AF330" i="6"/>
  <c r="AM330" i="6"/>
  <c r="AP286" i="6"/>
  <c r="AB286" i="6"/>
  <c r="AI286" i="6"/>
  <c r="AP293" i="6"/>
  <c r="AI293" i="6"/>
  <c r="AB293" i="6"/>
  <c r="AC121" i="6"/>
  <c r="AJ121" i="6"/>
  <c r="AL351" i="6"/>
  <c r="AE351" i="6"/>
  <c r="AL307" i="6"/>
  <c r="AE307" i="6"/>
  <c r="AL357" i="6"/>
  <c r="AE357" i="6"/>
  <c r="AI317" i="6"/>
  <c r="AP317" i="6"/>
  <c r="AB317" i="6"/>
  <c r="AK364" i="6"/>
  <c r="AD364" i="6"/>
  <c r="AR364" i="6"/>
  <c r="AF320" i="6"/>
  <c r="AM320" i="6"/>
  <c r="AM280" i="6"/>
  <c r="AF280" i="6"/>
  <c r="AL287" i="6"/>
  <c r="AE287" i="6"/>
  <c r="AP390" i="6"/>
  <c r="AI390" i="6"/>
  <c r="AB390" i="6"/>
  <c r="AN346" i="6"/>
  <c r="AG346" i="6"/>
  <c r="AF302" i="6"/>
  <c r="AM302" i="6"/>
  <c r="AB265" i="6"/>
  <c r="AP265" i="6"/>
  <c r="AI265" i="6"/>
  <c r="AJ363" i="6"/>
  <c r="AC363" i="6"/>
  <c r="AG323" i="6"/>
  <c r="AN323" i="6"/>
  <c r="AI373" i="6"/>
  <c r="AP373" i="6"/>
  <c r="K373" i="6" s="1"/>
  <c r="AB373" i="6"/>
  <c r="AE329" i="6"/>
  <c r="AL329" i="6"/>
  <c r="AK380" i="6"/>
  <c r="AD380" i="6"/>
  <c r="AR380" i="6"/>
  <c r="AK336" i="6"/>
  <c r="AD336" i="6"/>
  <c r="AR336" i="6"/>
  <c r="AN296" i="6"/>
  <c r="AG296" i="6"/>
  <c r="AN124" i="6"/>
  <c r="AG124" i="6"/>
  <c r="AL131" i="6"/>
  <c r="AE131" i="6"/>
  <c r="AK362" i="6"/>
  <c r="AD362" i="6"/>
  <c r="AR362" i="6"/>
  <c r="AR318" i="6"/>
  <c r="AD318" i="6"/>
  <c r="AK318" i="6"/>
  <c r="AL274" i="6"/>
  <c r="AE274" i="6"/>
  <c r="AD281" i="6"/>
  <c r="AR281" i="6"/>
  <c r="AK281" i="6"/>
  <c r="AG379" i="6"/>
  <c r="AN379" i="6"/>
  <c r="AM389" i="6"/>
  <c r="AF389" i="6"/>
  <c r="AC345" i="6"/>
  <c r="AJ345" i="6"/>
  <c r="AC305" i="6"/>
  <c r="AJ305" i="6"/>
  <c r="AN352" i="6"/>
  <c r="AG352" i="6"/>
  <c r="AC268" i="6"/>
  <c r="AJ268" i="6"/>
  <c r="AE275" i="6"/>
  <c r="AL275" i="6"/>
  <c r="AC334" i="6"/>
  <c r="AJ334" i="6"/>
  <c r="AN290" i="6"/>
  <c r="AB297" i="6"/>
  <c r="AP297" i="6"/>
  <c r="AI297" i="6"/>
  <c r="AE125" i="6"/>
  <c r="AL125" i="6"/>
  <c r="AI351" i="6"/>
  <c r="AB351" i="6"/>
  <c r="AP351" i="6"/>
  <c r="AF311" i="6"/>
  <c r="AM311" i="6"/>
  <c r="AM361" i="6"/>
  <c r="AF361" i="6"/>
  <c r="AC317" i="6"/>
  <c r="AJ317" i="6"/>
  <c r="AC368" i="6"/>
  <c r="AJ368" i="6"/>
  <c r="AL324" i="6"/>
  <c r="AE324" i="6"/>
  <c r="AL284" i="6"/>
  <c r="AE284" i="6"/>
  <c r="AI287" i="6"/>
  <c r="AB287" i="6"/>
  <c r="AP287" i="6"/>
  <c r="AJ390" i="6"/>
  <c r="AC390" i="6"/>
  <c r="AN350" i="6"/>
  <c r="AG350" i="6"/>
  <c r="AP134" i="6"/>
  <c r="AI134" i="6"/>
  <c r="AB134" i="6"/>
  <c r="AE269" i="6"/>
  <c r="AL269" i="6"/>
  <c r="AJ367" i="6"/>
  <c r="AC367" i="6"/>
  <c r="AI327" i="6"/>
  <c r="AP327" i="6"/>
  <c r="AB327" i="6"/>
  <c r="AE377" i="6"/>
  <c r="AL377" i="6"/>
  <c r="AF333" i="6"/>
  <c r="AM333" i="6"/>
  <c r="AL384" i="6"/>
  <c r="AE384" i="6"/>
  <c r="AJ340" i="6"/>
  <c r="AC340" i="6"/>
  <c r="AB296" i="6"/>
  <c r="AI296" i="6"/>
  <c r="AP296" i="6"/>
  <c r="AL128" i="6"/>
  <c r="AE128" i="6"/>
  <c r="AM263" i="6"/>
  <c r="AF263" i="6"/>
  <c r="AJ366" i="6"/>
  <c r="AC366" i="6"/>
  <c r="AP278" i="6"/>
  <c r="AB278" i="6"/>
  <c r="AI278" i="6"/>
  <c r="AI387" i="6"/>
  <c r="AB387" i="6"/>
  <c r="AP387" i="6"/>
  <c r="AM347" i="6"/>
  <c r="AF347" i="6"/>
  <c r="AR303" i="6"/>
  <c r="AK303" i="6"/>
  <c r="AD303" i="6"/>
  <c r="AP353" i="6"/>
  <c r="AI353" i="6"/>
  <c r="AB353" i="6"/>
  <c r="AL360" i="6"/>
  <c r="AE360" i="6"/>
  <c r="AL320" i="6"/>
  <c r="AE320" i="6"/>
  <c r="AG276" i="6"/>
  <c r="AN276" i="6"/>
  <c r="AR283" i="6"/>
  <c r="AK283" i="6"/>
  <c r="AD283" i="6"/>
  <c r="AK342" i="6"/>
  <c r="AR342" i="6"/>
  <c r="AD342" i="6"/>
  <c r="AP130" i="6"/>
  <c r="AB130" i="6"/>
  <c r="AI130" i="6"/>
  <c r="AN265" i="6"/>
  <c r="AG265" i="6"/>
  <c r="AJ323" i="6"/>
  <c r="AC323" i="6"/>
  <c r="AN377" i="6"/>
  <c r="AG377" i="6"/>
  <c r="AD333" i="6"/>
  <c r="AR333" i="6"/>
  <c r="AK333" i="6"/>
  <c r="AM380" i="6"/>
  <c r="AF380" i="6"/>
  <c r="AL340" i="6"/>
  <c r="AE340" i="6"/>
  <c r="AR296" i="6"/>
  <c r="AK296" i="6"/>
  <c r="AD296" i="6"/>
  <c r="AC124" i="6"/>
  <c r="AJ124" i="6"/>
  <c r="AI131" i="6"/>
  <c r="AB131" i="6"/>
  <c r="AP131" i="6"/>
  <c r="AJ362" i="6"/>
  <c r="AC362" i="6"/>
  <c r="AB322" i="6"/>
  <c r="AI322" i="6"/>
  <c r="AP322" i="6"/>
  <c r="AF278" i="6"/>
  <c r="AM278" i="6"/>
  <c r="AK285" i="6"/>
  <c r="AD285" i="6"/>
  <c r="AR285" i="6"/>
  <c r="AM266" i="6"/>
  <c r="AF266" i="6"/>
  <c r="AN302" i="6"/>
  <c r="AG302" i="6"/>
  <c r="AM368" i="6"/>
  <c r="AF368" i="6"/>
  <c r="AM298" i="6"/>
  <c r="AF298" i="6"/>
  <c r="AM354" i="6"/>
  <c r="AF354" i="6"/>
  <c r="AM288" i="6"/>
  <c r="AF288" i="6"/>
  <c r="AG335" i="6"/>
  <c r="AN335" i="6"/>
  <c r="AG279" i="6"/>
  <c r="AN279" i="6"/>
  <c r="AN320" i="6"/>
  <c r="AG320" i="6"/>
  <c r="AM272" i="6"/>
  <c r="AF272" i="6"/>
  <c r="AN310" i="6"/>
  <c r="AG310" i="6"/>
  <c r="AN264" i="6"/>
  <c r="AG264" i="6"/>
  <c r="AN300" i="6"/>
  <c r="AG300" i="6"/>
  <c r="AM362" i="6"/>
  <c r="AF362" i="6"/>
  <c r="AG290" i="6"/>
  <c r="AG339" i="6"/>
  <c r="AN339" i="6"/>
  <c r="AM286" i="6"/>
  <c r="AF286" i="6"/>
  <c r="AM332" i="6"/>
  <c r="AF332" i="6"/>
  <c r="AN340" i="6"/>
  <c r="AG340" i="6"/>
  <c r="AN372" i="6"/>
  <c r="AG372" i="6"/>
  <c r="AM313" i="6"/>
  <c r="AF313" i="6"/>
  <c r="AM345" i="6"/>
  <c r="AF345" i="6"/>
  <c r="AM377" i="6"/>
  <c r="AF377" i="6"/>
  <c r="AG349" i="6"/>
  <c r="AN349" i="6"/>
  <c r="AG381" i="6"/>
  <c r="AN125" i="6"/>
  <c r="AM382" i="6"/>
  <c r="AF382" i="6"/>
  <c r="AN322" i="6"/>
  <c r="AG322" i="6"/>
  <c r="AN354" i="6"/>
  <c r="AG354" i="6"/>
  <c r="AN386" i="6"/>
  <c r="AG130" i="6"/>
  <c r="AM295" i="6"/>
  <c r="AF295" i="6"/>
  <c r="AM327" i="6"/>
  <c r="AF327" i="6"/>
  <c r="AG363" i="6"/>
  <c r="AN363" i="6"/>
  <c r="AC260" i="6"/>
  <c r="AJ260" i="6"/>
  <c r="AR250" i="6"/>
  <c r="AD250" i="6"/>
  <c r="AK250" i="6"/>
  <c r="AR251" i="6"/>
  <c r="AK251" i="6"/>
  <c r="AD251" i="6"/>
  <c r="AL260" i="6"/>
  <c r="AE260" i="6"/>
  <c r="AB255" i="6"/>
  <c r="AI255" i="6"/>
  <c r="AP255" i="6"/>
  <c r="AG260" i="6"/>
  <c r="AN260" i="6"/>
  <c r="AP250" i="6"/>
  <c r="AB250" i="6"/>
  <c r="AI250" i="6"/>
  <c r="AR255" i="6"/>
  <c r="AK255" i="6"/>
  <c r="AD255" i="6"/>
  <c r="AC256" i="6"/>
  <c r="AJ256" i="6"/>
  <c r="AG254" i="6"/>
  <c r="AN254" i="6"/>
  <c r="AB251" i="6"/>
  <c r="AI251" i="6"/>
  <c r="AP251" i="6"/>
  <c r="AG371" i="6"/>
  <c r="AN371" i="6"/>
  <c r="AC327" i="6"/>
  <c r="AJ327" i="6"/>
  <c r="AC381" i="6"/>
  <c r="AJ381" i="6"/>
  <c r="AC337" i="6"/>
  <c r="AJ337" i="6"/>
  <c r="AI388" i="6"/>
  <c r="AB388" i="6"/>
  <c r="AP388" i="6"/>
  <c r="AF344" i="6"/>
  <c r="AM344" i="6"/>
  <c r="AJ300" i="6"/>
  <c r="AC300" i="6"/>
  <c r="AN132" i="6"/>
  <c r="AG132" i="6"/>
  <c r="AG263" i="6"/>
  <c r="AN263" i="6"/>
  <c r="AD366" i="6"/>
  <c r="AR366" i="6"/>
  <c r="AK366" i="6"/>
  <c r="AP326" i="6"/>
  <c r="AI326" i="6"/>
  <c r="AB326" i="6"/>
  <c r="AF282" i="6"/>
  <c r="AM282" i="6"/>
  <c r="AM289" i="6"/>
  <c r="AF289" i="6"/>
  <c r="AL387" i="6"/>
  <c r="AE387" i="6"/>
  <c r="AD309" i="6"/>
  <c r="AK309" i="6"/>
  <c r="AR309" i="6"/>
  <c r="AB360" i="6"/>
  <c r="AI360" i="6"/>
  <c r="AP360" i="6"/>
  <c r="AD272" i="6"/>
  <c r="AR272" i="6"/>
  <c r="AK272" i="6"/>
  <c r="AE279" i="6"/>
  <c r="AL279" i="6"/>
  <c r="AG382" i="6"/>
  <c r="AN382" i="6"/>
  <c r="AN342" i="6"/>
  <c r="AG342" i="6"/>
  <c r="AJ298" i="6"/>
  <c r="AC298" i="6"/>
  <c r="AP126" i="6"/>
  <c r="AI126" i="6"/>
  <c r="AB126" i="6"/>
  <c r="AD133" i="6"/>
  <c r="AR133" i="6"/>
  <c r="AK133" i="6"/>
  <c r="AM359" i="6"/>
  <c r="AF359" i="6"/>
  <c r="AG315" i="6"/>
  <c r="AN315" i="6"/>
  <c r="AL369" i="6"/>
  <c r="AE369" i="6"/>
  <c r="AG325" i="6"/>
  <c r="AN325" i="6"/>
  <c r="AC376" i="6"/>
  <c r="AJ376" i="6"/>
  <c r="AB332" i="6"/>
  <c r="AI332" i="6"/>
  <c r="AP332" i="6"/>
  <c r="AD288" i="6"/>
  <c r="AR288" i="6"/>
  <c r="AK288" i="6"/>
  <c r="AG295" i="6"/>
  <c r="AN295" i="6"/>
  <c r="AI123" i="6"/>
  <c r="AB123" i="6"/>
  <c r="AP123" i="6"/>
  <c r="AP354" i="6"/>
  <c r="AB354" i="6"/>
  <c r="AI354" i="6"/>
  <c r="AF314" i="6"/>
  <c r="AM314" i="6"/>
  <c r="AR270" i="6"/>
  <c r="AK270" i="6"/>
  <c r="AD270" i="6"/>
  <c r="AN277" i="6"/>
  <c r="AG277" i="6"/>
  <c r="AJ375" i="6"/>
  <c r="AC375" i="6"/>
  <c r="AI331" i="6"/>
  <c r="AP331" i="6"/>
  <c r="AB331" i="6"/>
  <c r="AM385" i="6"/>
  <c r="AF385" i="6"/>
  <c r="AI341" i="6"/>
  <c r="AB341" i="6"/>
  <c r="AP341" i="6"/>
  <c r="AC388" i="6"/>
  <c r="AJ388" i="6"/>
  <c r="AR348" i="6"/>
  <c r="AK348" i="6"/>
  <c r="AD348" i="6"/>
  <c r="AJ304" i="6"/>
  <c r="AC304" i="6"/>
  <c r="AB132" i="6"/>
  <c r="AI132" i="6"/>
  <c r="AP132" i="6"/>
  <c r="AJ267" i="6"/>
  <c r="AC267" i="6"/>
  <c r="AN370" i="6"/>
  <c r="AG370" i="6"/>
  <c r="AG330" i="6"/>
  <c r="AN330" i="6"/>
  <c r="AN286" i="6"/>
  <c r="AG286" i="6"/>
  <c r="AL293" i="6"/>
  <c r="AE293" i="6"/>
  <c r="AL130" i="6"/>
  <c r="AE130" i="6"/>
  <c r="AR347" i="6"/>
  <c r="AK347" i="6"/>
  <c r="AD347" i="6"/>
  <c r="AB303" i="6"/>
  <c r="AP303" i="6"/>
  <c r="AI303" i="6"/>
  <c r="AM357" i="6"/>
  <c r="AF357" i="6"/>
  <c r="AD313" i="6"/>
  <c r="AK313" i="6"/>
  <c r="AR313" i="6"/>
  <c r="AF364" i="6"/>
  <c r="AM364" i="6"/>
  <c r="AJ320" i="6"/>
  <c r="AC320" i="6"/>
  <c r="AC276" i="6"/>
  <c r="AJ276" i="6"/>
  <c r="AG283" i="6"/>
  <c r="AE386" i="6"/>
  <c r="AL386" i="6"/>
  <c r="AP342" i="6"/>
  <c r="AI342" i="6"/>
  <c r="AB342" i="6"/>
  <c r="AJ302" i="6"/>
  <c r="AC302" i="6"/>
  <c r="AE265" i="6"/>
  <c r="AL265" i="6"/>
  <c r="AL363" i="6"/>
  <c r="AE363" i="6"/>
  <c r="AP319" i="6"/>
  <c r="AB319" i="6"/>
  <c r="AI319" i="6"/>
  <c r="AN373" i="6"/>
  <c r="AG373" i="6"/>
  <c r="AN329" i="6"/>
  <c r="AG329" i="6"/>
  <c r="AB376" i="6"/>
  <c r="AI376" i="6"/>
  <c r="AP376" i="6"/>
  <c r="AG336" i="6"/>
  <c r="AN336" i="6"/>
  <c r="AD292" i="6"/>
  <c r="AR292" i="6"/>
  <c r="AK292" i="6"/>
  <c r="AB120" i="6"/>
  <c r="AI120" i="6"/>
  <c r="AP120" i="6"/>
  <c r="AR127" i="6"/>
  <c r="AD127" i="6"/>
  <c r="AK127" i="6"/>
  <c r="AC358" i="6"/>
  <c r="AJ358" i="6"/>
  <c r="AN318" i="6"/>
  <c r="AG318" i="6"/>
  <c r="AC274" i="6"/>
  <c r="AJ274" i="6"/>
  <c r="AE281" i="6"/>
  <c r="AL281" i="6"/>
  <c r="AG383" i="6"/>
  <c r="AN383" i="6"/>
  <c r="AI339" i="6"/>
  <c r="AB339" i="6"/>
  <c r="AP339" i="6"/>
  <c r="AG299" i="6"/>
  <c r="AN299" i="6"/>
  <c r="AL349" i="6"/>
  <c r="AE349" i="6"/>
  <c r="AD305" i="6"/>
  <c r="AR305" i="6"/>
  <c r="AK305" i="6"/>
  <c r="AJ356" i="6"/>
  <c r="AC356" i="6"/>
  <c r="AF312" i="6"/>
  <c r="AM312" i="6"/>
  <c r="AC272" i="6"/>
  <c r="AJ272" i="6"/>
  <c r="AB275" i="6"/>
  <c r="AP275" i="6"/>
  <c r="AI275" i="6"/>
  <c r="AJ378" i="6"/>
  <c r="AC378" i="6"/>
  <c r="AP338" i="6"/>
  <c r="AI338" i="6"/>
  <c r="AB338" i="6"/>
  <c r="AB294" i="6"/>
  <c r="AP294" i="6"/>
  <c r="AI294" i="6"/>
  <c r="AL122" i="6"/>
  <c r="AE122" i="6"/>
  <c r="AE129" i="6"/>
  <c r="AL129" i="6"/>
  <c r="AI363" i="6"/>
  <c r="AB363" i="6"/>
  <c r="AP363" i="6"/>
  <c r="AR319" i="6"/>
  <c r="AD319" i="6"/>
  <c r="AK319" i="6"/>
  <c r="AC369" i="6"/>
  <c r="AJ369" i="6"/>
  <c r="AD329" i="6"/>
  <c r="AK329" i="6"/>
  <c r="AR329" i="6"/>
  <c r="AN376" i="6"/>
  <c r="AL332" i="6"/>
  <c r="AE332" i="6"/>
  <c r="AF292" i="6"/>
  <c r="AM292" i="6"/>
  <c r="AB129" i="6"/>
  <c r="AP129" i="6"/>
  <c r="AI129" i="6"/>
  <c r="AN127" i="6"/>
  <c r="AG127" i="6"/>
  <c r="AG358" i="6"/>
  <c r="AC314" i="6"/>
  <c r="AJ314" i="6"/>
  <c r="AG274" i="6"/>
  <c r="AN274" i="6"/>
  <c r="AI277" i="6"/>
  <c r="AB277" i="6"/>
  <c r="AP277" i="6"/>
  <c r="AM270" i="6"/>
  <c r="AF270" i="6"/>
  <c r="AM308" i="6"/>
  <c r="AF308" i="6"/>
  <c r="AN266" i="6"/>
  <c r="AG266" i="6"/>
  <c r="AG303" i="6"/>
  <c r="AN303" i="6"/>
  <c r="AM370" i="6"/>
  <c r="AF370" i="6"/>
  <c r="AG293" i="6"/>
  <c r="AN293" i="6"/>
  <c r="AG343" i="6"/>
  <c r="AN343" i="6"/>
  <c r="AN283" i="6"/>
  <c r="AM328" i="6"/>
  <c r="AF328" i="6"/>
  <c r="AM276" i="6"/>
  <c r="AF276" i="6"/>
  <c r="AM316" i="6"/>
  <c r="AF316" i="6"/>
  <c r="AN268" i="6"/>
  <c r="AG268" i="6"/>
  <c r="AM306" i="6"/>
  <c r="AF306" i="6"/>
  <c r="AM378" i="6"/>
  <c r="AF378" i="6"/>
  <c r="AM296" i="6"/>
  <c r="AF296" i="6"/>
  <c r="AM348" i="6"/>
  <c r="AF348" i="6"/>
  <c r="AG291" i="6"/>
  <c r="AN291" i="6"/>
  <c r="AM340" i="6"/>
  <c r="AF340" i="6"/>
  <c r="AN344" i="6"/>
  <c r="AG344" i="6"/>
  <c r="AN248" i="6"/>
  <c r="AG248" i="6"/>
  <c r="AM285" i="6"/>
  <c r="AF285" i="6"/>
  <c r="AM317" i="6"/>
  <c r="AF317" i="6"/>
  <c r="AM349" i="6"/>
  <c r="AF349" i="6"/>
  <c r="AM253" i="6"/>
  <c r="AF253" i="6"/>
  <c r="AG353" i="6"/>
  <c r="AN353" i="6"/>
  <c r="AG129" i="6"/>
  <c r="AN129" i="6"/>
  <c r="AM258" i="6"/>
  <c r="AF130" i="6"/>
  <c r="AN326" i="6"/>
  <c r="AG326" i="6"/>
  <c r="AN358" i="6"/>
  <c r="AN390" i="6"/>
  <c r="AG262" i="6"/>
  <c r="AM299" i="6"/>
  <c r="AF299" i="6"/>
  <c r="AM331" i="6"/>
  <c r="AF331" i="6"/>
  <c r="AM363" i="6"/>
  <c r="AF363" i="6"/>
  <c r="AG367" i="6"/>
  <c r="AN367" i="6"/>
  <c r="AN109" i="6"/>
  <c r="AN74" i="6"/>
  <c r="AR7" i="6"/>
  <c r="AK7" i="6"/>
  <c r="AD7" i="6"/>
  <c r="AJ21" i="6"/>
  <c r="AC21" i="6"/>
  <c r="AP9" i="6"/>
  <c r="AI9" i="6"/>
  <c r="AB9" i="6"/>
  <c r="AP11" i="6"/>
  <c r="AI11" i="6"/>
  <c r="AB11" i="6"/>
  <c r="AP13" i="6"/>
  <c r="AI13" i="6"/>
  <c r="AB13" i="6"/>
  <c r="AL16" i="6"/>
  <c r="AE16" i="6"/>
  <c r="AL20" i="6"/>
  <c r="AE20" i="6"/>
  <c r="AL24" i="6"/>
  <c r="AE24" i="6"/>
  <c r="AL28" i="6"/>
  <c r="AE28" i="6"/>
  <c r="AL32" i="6"/>
  <c r="AE32" i="6"/>
  <c r="AL36" i="6"/>
  <c r="AE36" i="6"/>
  <c r="AL40" i="6"/>
  <c r="AE40" i="6"/>
  <c r="AL44" i="6"/>
  <c r="AE44" i="6"/>
  <c r="AL48" i="6"/>
  <c r="AE48" i="6"/>
  <c r="AL52" i="6"/>
  <c r="AE52" i="6"/>
  <c r="AL56" i="6"/>
  <c r="AE56" i="6"/>
  <c r="AL60" i="6"/>
  <c r="AE60" i="6"/>
  <c r="AL64" i="6"/>
  <c r="AE64" i="6"/>
  <c r="AL68" i="6"/>
  <c r="AE68" i="6"/>
  <c r="AL72" i="6"/>
  <c r="AE72" i="6"/>
  <c r="AR76" i="6"/>
  <c r="AK76" i="6"/>
  <c r="AD76" i="6"/>
  <c r="AR80" i="6"/>
  <c r="AK80" i="6"/>
  <c r="AD80" i="6"/>
  <c r="AR84" i="6"/>
  <c r="AK84" i="6"/>
  <c r="AD84" i="6"/>
  <c r="AR88" i="6"/>
  <c r="AK88" i="6"/>
  <c r="AD88" i="6"/>
  <c r="AL79" i="6"/>
  <c r="AE79" i="6"/>
  <c r="AL83" i="6"/>
  <c r="AE83" i="6"/>
  <c r="AL87" i="6"/>
  <c r="AE87" i="6"/>
  <c r="AJ91" i="6"/>
  <c r="AC91" i="6"/>
  <c r="AJ95" i="6"/>
  <c r="AC95" i="6"/>
  <c r="AJ99" i="6"/>
  <c r="AC99" i="6"/>
  <c r="AJ103" i="6"/>
  <c r="AC103" i="6"/>
  <c r="AJ107" i="6"/>
  <c r="AC107" i="6"/>
  <c r="AJ111" i="6"/>
  <c r="AC111" i="6"/>
  <c r="AJ115" i="6"/>
  <c r="AC115" i="6"/>
  <c r="AJ14" i="6"/>
  <c r="AC14" i="6"/>
  <c r="AJ22" i="6"/>
  <c r="AC22" i="6"/>
  <c r="AJ25" i="6"/>
  <c r="AC25" i="6"/>
  <c r="AJ27" i="6"/>
  <c r="AC27" i="6"/>
  <c r="AJ29" i="6"/>
  <c r="AC29" i="6"/>
  <c r="AJ31" i="6"/>
  <c r="AC31" i="6"/>
  <c r="AJ33" i="6"/>
  <c r="AC33" i="6"/>
  <c r="AJ35" i="6"/>
  <c r="AC35" i="6"/>
  <c r="AJ37" i="6"/>
  <c r="AC37" i="6"/>
  <c r="AJ39" i="6"/>
  <c r="AC39" i="6"/>
  <c r="AJ41" i="6"/>
  <c r="AC41" i="6"/>
  <c r="AJ43" i="6"/>
  <c r="AC43" i="6"/>
  <c r="AJ45" i="6"/>
  <c r="AC45" i="6"/>
  <c r="AJ47" i="6"/>
  <c r="AC47" i="6"/>
  <c r="AJ49" i="6"/>
  <c r="AC49" i="6"/>
  <c r="AJ51" i="6"/>
  <c r="AC51" i="6"/>
  <c r="AJ53" i="6"/>
  <c r="AC53" i="6"/>
  <c r="AJ55" i="6"/>
  <c r="AC55" i="6"/>
  <c r="AJ57" i="6"/>
  <c r="AC57" i="6"/>
  <c r="AJ59" i="6"/>
  <c r="AC59" i="6"/>
  <c r="AJ61" i="6"/>
  <c r="AC61" i="6"/>
  <c r="AJ63" i="6"/>
  <c r="AC63" i="6"/>
  <c r="AJ65" i="6"/>
  <c r="AC65" i="6"/>
  <c r="AJ67" i="6"/>
  <c r="AC67" i="6"/>
  <c r="AJ69" i="6"/>
  <c r="AC69" i="6"/>
  <c r="AJ71" i="6"/>
  <c r="AC71" i="6"/>
  <c r="AJ73" i="6"/>
  <c r="AC73" i="6"/>
  <c r="AJ75" i="6"/>
  <c r="AC75" i="6"/>
  <c r="AP77" i="6"/>
  <c r="AI77" i="6"/>
  <c r="AB77" i="6"/>
  <c r="AP79" i="6"/>
  <c r="AI79" i="6"/>
  <c r="AB79" i="6"/>
  <c r="AP81" i="6"/>
  <c r="AI81" i="6"/>
  <c r="AB81" i="6"/>
  <c r="AP83" i="6"/>
  <c r="AI83" i="6"/>
  <c r="AB83" i="6"/>
  <c r="AP85" i="6"/>
  <c r="AI85" i="6"/>
  <c r="AB85" i="6"/>
  <c r="AP87" i="6"/>
  <c r="AI87" i="6"/>
  <c r="AB87" i="6"/>
  <c r="AP89" i="6"/>
  <c r="AI89" i="6"/>
  <c r="AB89" i="6"/>
  <c r="AP92" i="6"/>
  <c r="AI92" i="6"/>
  <c r="AB92" i="6"/>
  <c r="AP96" i="6"/>
  <c r="AI96" i="6"/>
  <c r="AB96" i="6"/>
  <c r="AP100" i="6"/>
  <c r="AI100" i="6"/>
  <c r="AB100" i="6"/>
  <c r="AP104" i="6"/>
  <c r="AI104" i="6"/>
  <c r="AB104" i="6"/>
  <c r="AP108" i="6"/>
  <c r="AI108" i="6"/>
  <c r="AB108" i="6"/>
  <c r="AP112" i="6"/>
  <c r="AI112" i="6"/>
  <c r="AB112" i="6"/>
  <c r="AP116" i="6"/>
  <c r="AI116" i="6"/>
  <c r="AB116" i="6"/>
  <c r="AR10" i="6"/>
  <c r="AK10" i="6"/>
  <c r="AD10" i="6"/>
  <c r="AL11" i="6"/>
  <c r="AE11" i="6"/>
  <c r="AR15" i="6"/>
  <c r="AK15" i="6"/>
  <c r="AD15" i="6"/>
  <c r="AR19" i="6"/>
  <c r="AK19" i="6"/>
  <c r="AD19" i="6"/>
  <c r="AR23" i="6"/>
  <c r="AK23" i="6"/>
  <c r="AD23" i="6"/>
  <c r="AR27" i="6"/>
  <c r="AK27" i="6"/>
  <c r="AD27" i="6"/>
  <c r="AL7" i="6"/>
  <c r="AE7" i="6"/>
  <c r="AR9" i="6"/>
  <c r="AK9" i="6"/>
  <c r="AD9" i="6"/>
  <c r="AJ17" i="6"/>
  <c r="AC17" i="6"/>
  <c r="AL17" i="6"/>
  <c r="AE17" i="6"/>
  <c r="AL21" i="6"/>
  <c r="AE21" i="6"/>
  <c r="AL25" i="6"/>
  <c r="AE25" i="6"/>
  <c r="AL29" i="6"/>
  <c r="AE29" i="6"/>
  <c r="AL33" i="6"/>
  <c r="AE33" i="6"/>
  <c r="AL37" i="6"/>
  <c r="AE37" i="6"/>
  <c r="AL41" i="6"/>
  <c r="AE41" i="6"/>
  <c r="AL45" i="6"/>
  <c r="AE45" i="6"/>
  <c r="AL49" i="6"/>
  <c r="AE49" i="6"/>
  <c r="AL53" i="6"/>
  <c r="AE53" i="6"/>
  <c r="AL57" i="6"/>
  <c r="AE57" i="6"/>
  <c r="AL61" i="6"/>
  <c r="AE61" i="6"/>
  <c r="AL65" i="6"/>
  <c r="AE65" i="6"/>
  <c r="AL69" i="6"/>
  <c r="AE69" i="6"/>
  <c r="AL73" i="6"/>
  <c r="AE73" i="6"/>
  <c r="AR77" i="6"/>
  <c r="AK77" i="6"/>
  <c r="AD77" i="6"/>
  <c r="AR81" i="6"/>
  <c r="AK81" i="6"/>
  <c r="AD81" i="6"/>
  <c r="AR85" i="6"/>
  <c r="AK85" i="6"/>
  <c r="AD85" i="6"/>
  <c r="AR89" i="6"/>
  <c r="AK89" i="6"/>
  <c r="AD89" i="6"/>
  <c r="AP93" i="6"/>
  <c r="AI93" i="6"/>
  <c r="AB93" i="6"/>
  <c r="AP97" i="6"/>
  <c r="AI97" i="6"/>
  <c r="AB97" i="6"/>
  <c r="AP101" i="6"/>
  <c r="AI101" i="6"/>
  <c r="AB101" i="6"/>
  <c r="AP105" i="6"/>
  <c r="AI105" i="6"/>
  <c r="AB105" i="6"/>
  <c r="AP109" i="6"/>
  <c r="AI109" i="6"/>
  <c r="AB109" i="6"/>
  <c r="AP113" i="6"/>
  <c r="AI113" i="6"/>
  <c r="AB113" i="6"/>
  <c r="AP117" i="6"/>
  <c r="AI117" i="6"/>
  <c r="AB117" i="6"/>
  <c r="AJ8" i="6"/>
  <c r="AC8" i="6"/>
  <c r="AJ10" i="6"/>
  <c r="AC10" i="6"/>
  <c r="AJ12" i="6"/>
  <c r="AC12" i="6"/>
  <c r="AP14" i="6"/>
  <c r="AI14" i="6"/>
  <c r="AB14" i="6"/>
  <c r="AP16" i="6"/>
  <c r="AI16" i="6"/>
  <c r="AB16" i="6"/>
  <c r="AP18" i="6"/>
  <c r="AI18" i="6"/>
  <c r="AB18" i="6"/>
  <c r="AP20" i="6"/>
  <c r="AI20" i="6"/>
  <c r="AB20" i="6"/>
  <c r="AP22" i="6"/>
  <c r="AI22" i="6"/>
  <c r="AB22" i="6"/>
  <c r="AP24" i="6"/>
  <c r="AI24" i="6"/>
  <c r="AB24" i="6"/>
  <c r="AP26" i="6"/>
  <c r="AI26" i="6"/>
  <c r="AB26" i="6"/>
  <c r="AP28" i="6"/>
  <c r="AI28" i="6"/>
  <c r="AB28" i="6"/>
  <c r="AP30" i="6"/>
  <c r="AI30" i="6"/>
  <c r="AB30" i="6"/>
  <c r="AP32" i="6"/>
  <c r="AI32" i="6"/>
  <c r="AB32" i="6"/>
  <c r="AP34" i="6"/>
  <c r="AI34" i="6"/>
  <c r="AB34" i="6"/>
  <c r="AP36" i="6"/>
  <c r="AI36" i="6"/>
  <c r="AB36" i="6"/>
  <c r="AP38" i="6"/>
  <c r="AI38" i="6"/>
  <c r="AB38" i="6"/>
  <c r="AP40" i="6"/>
  <c r="AI40" i="6"/>
  <c r="AB40" i="6"/>
  <c r="AP42" i="6"/>
  <c r="AI42" i="6"/>
  <c r="AB42" i="6"/>
  <c r="AP44" i="6"/>
  <c r="AI44" i="6"/>
  <c r="AB44" i="6"/>
  <c r="AP46" i="6"/>
  <c r="AI46" i="6"/>
  <c r="AB46" i="6"/>
  <c r="AP48" i="6"/>
  <c r="AI48" i="6"/>
  <c r="AB48" i="6"/>
  <c r="AP50" i="6"/>
  <c r="AI50" i="6"/>
  <c r="AB50" i="6"/>
  <c r="AP52" i="6"/>
  <c r="AI52" i="6"/>
  <c r="AB52" i="6"/>
  <c r="AP54" i="6"/>
  <c r="AI54" i="6"/>
  <c r="AB54" i="6"/>
  <c r="AP56" i="6"/>
  <c r="AI56" i="6"/>
  <c r="AB56" i="6"/>
  <c r="AP58" i="6"/>
  <c r="AI58" i="6"/>
  <c r="AB58" i="6"/>
  <c r="AP60" i="6"/>
  <c r="AI60" i="6"/>
  <c r="AB60" i="6"/>
  <c r="AP62" i="6"/>
  <c r="AI62" i="6"/>
  <c r="AB62" i="6"/>
  <c r="AP64" i="6"/>
  <c r="AI64" i="6"/>
  <c r="AB64" i="6"/>
  <c r="AP66" i="6"/>
  <c r="AI66" i="6"/>
  <c r="AB66" i="6"/>
  <c r="AP68" i="6"/>
  <c r="AI68" i="6"/>
  <c r="AB68" i="6"/>
  <c r="AP70" i="6"/>
  <c r="AI70" i="6"/>
  <c r="AB70" i="6"/>
  <c r="AP72" i="6"/>
  <c r="AI72" i="6"/>
  <c r="AB72" i="6"/>
  <c r="AP74" i="6"/>
  <c r="AI74" i="6"/>
  <c r="AB74" i="6"/>
  <c r="AL76" i="6"/>
  <c r="AE76" i="6"/>
  <c r="AL80" i="6"/>
  <c r="AE80" i="6"/>
  <c r="AL84" i="6"/>
  <c r="AE84" i="6"/>
  <c r="AL88" i="6"/>
  <c r="AE88" i="6"/>
  <c r="AP7" i="6"/>
  <c r="AI7" i="6"/>
  <c r="AB7" i="6"/>
  <c r="AJ7" i="6"/>
  <c r="AC7" i="6"/>
  <c r="AR13" i="6"/>
  <c r="AK13" i="6"/>
  <c r="AD13" i="6"/>
  <c r="AP8" i="6"/>
  <c r="AI8" i="6"/>
  <c r="AB8" i="6"/>
  <c r="AP10" i="6"/>
  <c r="AI10" i="6"/>
  <c r="AB10" i="6"/>
  <c r="AP12" i="6"/>
  <c r="AI12" i="6"/>
  <c r="AB12" i="6"/>
  <c r="AL14" i="6"/>
  <c r="AE14" i="6"/>
  <c r="AL18" i="6"/>
  <c r="AE18" i="6"/>
  <c r="AL22" i="6"/>
  <c r="AE22" i="6"/>
  <c r="AL26" i="6"/>
  <c r="AE26" i="6"/>
  <c r="AL30" i="6"/>
  <c r="AE30" i="6"/>
  <c r="AL34" i="6"/>
  <c r="AE34" i="6"/>
  <c r="AL38" i="6"/>
  <c r="AE38" i="6"/>
  <c r="AL42" i="6"/>
  <c r="AE42" i="6"/>
  <c r="AL46" i="6"/>
  <c r="AE46" i="6"/>
  <c r="AL50" i="6"/>
  <c r="AE50" i="6"/>
  <c r="AL54" i="6"/>
  <c r="AE54" i="6"/>
  <c r="AL58" i="6"/>
  <c r="AE58" i="6"/>
  <c r="AL62" i="6"/>
  <c r="AE62" i="6"/>
  <c r="AL66" i="6"/>
  <c r="AE66" i="6"/>
  <c r="AL70" i="6"/>
  <c r="AE70" i="6"/>
  <c r="AL74" i="6"/>
  <c r="AE74" i="6"/>
  <c r="AR78" i="6"/>
  <c r="AK78" i="6"/>
  <c r="AD78" i="6"/>
  <c r="AR82" i="6"/>
  <c r="AK82" i="6"/>
  <c r="AD82" i="6"/>
  <c r="AR86" i="6"/>
  <c r="AK86" i="6"/>
  <c r="AD86" i="6"/>
  <c r="AL15" i="6"/>
  <c r="AE15" i="6"/>
  <c r="AL19" i="6"/>
  <c r="AE19" i="6"/>
  <c r="AL23" i="6"/>
  <c r="AE23" i="6"/>
  <c r="AL27" i="6"/>
  <c r="AE27" i="6"/>
  <c r="AL31" i="6"/>
  <c r="AE31" i="6"/>
  <c r="AL35" i="6"/>
  <c r="AE35" i="6"/>
  <c r="AL39" i="6"/>
  <c r="AE39" i="6"/>
  <c r="AL43" i="6"/>
  <c r="AE43" i="6"/>
  <c r="AL47" i="6"/>
  <c r="AE47" i="6"/>
  <c r="AL51" i="6"/>
  <c r="AE51" i="6"/>
  <c r="AL55" i="6"/>
  <c r="AE55" i="6"/>
  <c r="AL59" i="6"/>
  <c r="AE59" i="6"/>
  <c r="AL63" i="6"/>
  <c r="AE63" i="6"/>
  <c r="AL67" i="6"/>
  <c r="AE67" i="6"/>
  <c r="AL71" i="6"/>
  <c r="AE71" i="6"/>
  <c r="AL75" i="6"/>
  <c r="AE75" i="6"/>
  <c r="AR79" i="6"/>
  <c r="AK79" i="6"/>
  <c r="AD79" i="6"/>
  <c r="AR83" i="6"/>
  <c r="AK83" i="6"/>
  <c r="AD83" i="6"/>
  <c r="AR87" i="6"/>
  <c r="AK87" i="6"/>
  <c r="AD87" i="6"/>
  <c r="AP91" i="6"/>
  <c r="AI91" i="6"/>
  <c r="AB91" i="6"/>
  <c r="AP95" i="6"/>
  <c r="AI95" i="6"/>
  <c r="AB95" i="6"/>
  <c r="AP99" i="6"/>
  <c r="AI99" i="6"/>
  <c r="AB99" i="6"/>
  <c r="AP103" i="6"/>
  <c r="AI103" i="6"/>
  <c r="AB103" i="6"/>
  <c r="AP107" i="6"/>
  <c r="AI107" i="6"/>
  <c r="AB107" i="6"/>
  <c r="AP111" i="6"/>
  <c r="AI111" i="6"/>
  <c r="AB111" i="6"/>
  <c r="AP115" i="6"/>
  <c r="AI115" i="6"/>
  <c r="AB115" i="6"/>
  <c r="AJ9" i="6"/>
  <c r="AC9" i="6"/>
  <c r="AJ11" i="6"/>
  <c r="AC11" i="6"/>
  <c r="AJ13" i="6"/>
  <c r="AC13" i="6"/>
  <c r="AP15" i="6"/>
  <c r="AI15" i="6"/>
  <c r="AB15" i="6"/>
  <c r="AP17" i="6"/>
  <c r="AI17" i="6"/>
  <c r="AB17" i="6"/>
  <c r="AP19" i="6"/>
  <c r="AI19" i="6"/>
  <c r="AB19" i="6"/>
  <c r="AP21" i="6"/>
  <c r="AI21" i="6"/>
  <c r="AB21" i="6"/>
  <c r="AP23" i="6"/>
  <c r="AI23" i="6"/>
  <c r="AB23" i="6"/>
  <c r="AP25" i="6"/>
  <c r="AI25" i="6"/>
  <c r="AB25" i="6"/>
  <c r="AP27" i="6"/>
  <c r="AI27" i="6"/>
  <c r="AB27" i="6"/>
  <c r="AP29" i="6"/>
  <c r="AI29" i="6"/>
  <c r="AB29" i="6"/>
  <c r="AP31" i="6"/>
  <c r="AI31" i="6"/>
  <c r="AB31" i="6"/>
  <c r="AP33" i="6"/>
  <c r="AI33" i="6"/>
  <c r="AB33" i="6"/>
  <c r="AP35" i="6"/>
  <c r="AI35" i="6"/>
  <c r="AB35" i="6"/>
  <c r="AP37" i="6"/>
  <c r="AI37" i="6"/>
  <c r="AB37" i="6"/>
  <c r="AP39" i="6"/>
  <c r="AI39" i="6"/>
  <c r="AB39" i="6"/>
  <c r="AP41" i="6"/>
  <c r="AI41" i="6"/>
  <c r="AB41" i="6"/>
  <c r="AP43" i="6"/>
  <c r="AI43" i="6"/>
  <c r="AB43" i="6"/>
  <c r="AP45" i="6"/>
  <c r="AI45" i="6"/>
  <c r="AB45" i="6"/>
  <c r="AP47" i="6"/>
  <c r="AI47" i="6"/>
  <c r="AB47" i="6"/>
  <c r="AP49" i="6"/>
  <c r="AI49" i="6"/>
  <c r="AB49" i="6"/>
  <c r="AP51" i="6"/>
  <c r="AI51" i="6"/>
  <c r="AB51" i="6"/>
  <c r="AP53" i="6"/>
  <c r="AI53" i="6"/>
  <c r="AB53" i="6"/>
  <c r="AP55" i="6"/>
  <c r="AI55" i="6"/>
  <c r="AB55" i="6"/>
  <c r="AP57" i="6"/>
  <c r="AI57" i="6"/>
  <c r="AB57" i="6"/>
  <c r="AP59" i="6"/>
  <c r="AI59" i="6"/>
  <c r="AB59" i="6"/>
  <c r="AP61" i="6"/>
  <c r="AI61" i="6"/>
  <c r="AB61" i="6"/>
  <c r="AP63" i="6"/>
  <c r="AI63" i="6"/>
  <c r="AB63" i="6"/>
  <c r="AP65" i="6"/>
  <c r="AI65" i="6"/>
  <c r="AB65" i="6"/>
  <c r="AP67" i="6"/>
  <c r="AI67" i="6"/>
  <c r="AB67" i="6"/>
  <c r="AP69" i="6"/>
  <c r="AI69" i="6"/>
  <c r="AB69" i="6"/>
  <c r="AP71" i="6"/>
  <c r="AI71" i="6"/>
  <c r="AB71" i="6"/>
  <c r="AP73" i="6"/>
  <c r="AI73" i="6"/>
  <c r="AB73" i="6"/>
  <c r="AP75" i="6"/>
  <c r="AI75" i="6"/>
  <c r="AB75" i="6"/>
  <c r="AL78" i="6"/>
  <c r="AE78" i="6"/>
  <c r="AL82" i="6"/>
  <c r="AE82" i="6"/>
  <c r="AL86" i="6"/>
  <c r="AE86" i="6"/>
  <c r="AR11" i="6"/>
  <c r="AK11" i="6"/>
  <c r="AD11" i="6"/>
  <c r="AJ20" i="6"/>
  <c r="AC20" i="6"/>
  <c r="AJ24" i="6"/>
  <c r="AC24" i="6"/>
  <c r="AR31" i="6"/>
  <c r="AK31" i="6"/>
  <c r="AD31" i="6"/>
  <c r="AR35" i="6"/>
  <c r="AK35" i="6"/>
  <c r="AD35" i="6"/>
  <c r="AR39" i="6"/>
  <c r="AK39" i="6"/>
  <c r="AD39" i="6"/>
  <c r="AR43" i="6"/>
  <c r="AK43" i="6"/>
  <c r="AD43" i="6"/>
  <c r="AR47" i="6"/>
  <c r="AK47" i="6"/>
  <c r="AD47" i="6"/>
  <c r="AR51" i="6"/>
  <c r="AK51" i="6"/>
  <c r="AD51" i="6"/>
  <c r="AR55" i="6"/>
  <c r="AK55" i="6"/>
  <c r="AD55" i="6"/>
  <c r="AR59" i="6"/>
  <c r="AK59" i="6"/>
  <c r="AD59" i="6"/>
  <c r="AR63" i="6"/>
  <c r="AK63" i="6"/>
  <c r="AD63" i="6"/>
  <c r="AR67" i="6"/>
  <c r="AK67" i="6"/>
  <c r="AD67" i="6"/>
  <c r="AR71" i="6"/>
  <c r="AK71" i="6"/>
  <c r="AD71" i="6"/>
  <c r="AR75" i="6"/>
  <c r="AK75" i="6"/>
  <c r="AD75" i="6"/>
  <c r="AL93" i="6"/>
  <c r="AE93" i="6"/>
  <c r="AL97" i="6"/>
  <c r="AE97" i="6"/>
  <c r="AL101" i="6"/>
  <c r="AE101" i="6"/>
  <c r="AL105" i="6"/>
  <c r="AE105" i="6"/>
  <c r="AL109" i="6"/>
  <c r="AE109" i="6"/>
  <c r="AL113" i="6"/>
  <c r="AE113" i="6"/>
  <c r="AL117" i="6"/>
  <c r="AE117" i="6"/>
  <c r="AR135" i="6"/>
  <c r="AK135" i="6"/>
  <c r="AD135" i="6"/>
  <c r="AP154" i="6"/>
  <c r="AI154" i="6"/>
  <c r="AB154" i="6"/>
  <c r="AP158" i="6"/>
  <c r="AI158" i="6"/>
  <c r="AB158" i="6"/>
  <c r="AR138" i="6"/>
  <c r="AK138" i="6"/>
  <c r="AD138" i="6"/>
  <c r="AL151" i="6"/>
  <c r="AE151" i="6"/>
  <c r="AP142" i="6"/>
  <c r="AI142" i="6"/>
  <c r="AB142" i="6"/>
  <c r="AJ146" i="6"/>
  <c r="AC146" i="6"/>
  <c r="AL164" i="6"/>
  <c r="AE164" i="6"/>
  <c r="AJ168" i="6"/>
  <c r="AC168" i="6"/>
  <c r="AL172" i="6"/>
  <c r="AE172" i="6"/>
  <c r="AR93" i="6"/>
  <c r="AK93" i="6"/>
  <c r="AD93" i="6"/>
  <c r="AR97" i="6"/>
  <c r="AK97" i="6"/>
  <c r="AD97" i="6"/>
  <c r="AR101" i="6"/>
  <c r="AK101" i="6"/>
  <c r="AD101" i="6"/>
  <c r="AR105" i="6"/>
  <c r="AK105" i="6"/>
  <c r="AD105" i="6"/>
  <c r="AR109" i="6"/>
  <c r="AK109" i="6"/>
  <c r="AD109" i="6"/>
  <c r="AR113" i="6"/>
  <c r="AK113" i="6"/>
  <c r="AD113" i="6"/>
  <c r="AR117" i="6"/>
  <c r="AK117" i="6"/>
  <c r="AD117" i="6"/>
  <c r="AJ161" i="6"/>
  <c r="AC161" i="6"/>
  <c r="AJ135" i="6"/>
  <c r="AC135" i="6"/>
  <c r="AJ137" i="6"/>
  <c r="AC137" i="6"/>
  <c r="AJ139" i="6"/>
  <c r="AC139" i="6"/>
  <c r="AJ141" i="6"/>
  <c r="AC141" i="6"/>
  <c r="AL144" i="6"/>
  <c r="AE144" i="6"/>
  <c r="AL149" i="6"/>
  <c r="AE149" i="6"/>
  <c r="AP153" i="6"/>
  <c r="AI153" i="6"/>
  <c r="AB153" i="6"/>
  <c r="AL156" i="6"/>
  <c r="AE156" i="6"/>
  <c r="AR160" i="6"/>
  <c r="AK160" i="6"/>
  <c r="AD160" i="6"/>
  <c r="AR172" i="6"/>
  <c r="AK172" i="6"/>
  <c r="AD172" i="6"/>
  <c r="AR182" i="6"/>
  <c r="AK182" i="6"/>
  <c r="AD182" i="6"/>
  <c r="AJ186" i="6"/>
  <c r="AC186" i="6"/>
  <c r="AP190" i="6"/>
  <c r="AI190" i="6"/>
  <c r="AB190" i="6"/>
  <c r="AL194" i="6"/>
  <c r="AE194" i="6"/>
  <c r="AJ202" i="6"/>
  <c r="AC202" i="6"/>
  <c r="AP206" i="6"/>
  <c r="AI206" i="6"/>
  <c r="AB206" i="6"/>
  <c r="AP210" i="6"/>
  <c r="AI210" i="6"/>
  <c r="AB210" i="6"/>
  <c r="AP214" i="6"/>
  <c r="AI214" i="6"/>
  <c r="AB214" i="6"/>
  <c r="AP218" i="6"/>
  <c r="AI218" i="6"/>
  <c r="AB218" i="6"/>
  <c r="AP222" i="6"/>
  <c r="AI222" i="6"/>
  <c r="AB222" i="6"/>
  <c r="AP226" i="6"/>
  <c r="AI226" i="6"/>
  <c r="AB226" i="6"/>
  <c r="AP230" i="6"/>
  <c r="AI230" i="6"/>
  <c r="AB230" i="6"/>
  <c r="AP234" i="6"/>
  <c r="AI234" i="6"/>
  <c r="AB234" i="6"/>
  <c r="AL136" i="6"/>
  <c r="AE136" i="6"/>
  <c r="AL140" i="6"/>
  <c r="AE140" i="6"/>
  <c r="AJ143" i="6"/>
  <c r="AC143" i="6"/>
  <c r="AL145" i="6"/>
  <c r="AE145" i="6"/>
  <c r="AL148" i="6"/>
  <c r="AE148" i="6"/>
  <c r="AJ155" i="6"/>
  <c r="AC155" i="6"/>
  <c r="AJ157" i="6"/>
  <c r="AC157" i="6"/>
  <c r="AP159" i="6"/>
  <c r="AI159" i="6"/>
  <c r="AB159" i="6"/>
  <c r="AR161" i="6"/>
  <c r="AK161" i="6"/>
  <c r="AD161" i="6"/>
  <c r="AP164" i="6"/>
  <c r="AI164" i="6"/>
  <c r="AB164" i="6"/>
  <c r="AR167" i="6"/>
  <c r="AK167" i="6"/>
  <c r="AD167" i="6"/>
  <c r="AJ171" i="6"/>
  <c r="AC171" i="6"/>
  <c r="AP173" i="6"/>
  <c r="AI173" i="6"/>
  <c r="AB173" i="6"/>
  <c r="AP136" i="6"/>
  <c r="AI136" i="6"/>
  <c r="AB136" i="6"/>
  <c r="AP138" i="6"/>
  <c r="AI138" i="6"/>
  <c r="AB138" i="6"/>
  <c r="AP140" i="6"/>
  <c r="AI140" i="6"/>
  <c r="AB140" i="6"/>
  <c r="AR142" i="6"/>
  <c r="AK142" i="6"/>
  <c r="AD142" i="6"/>
  <c r="AP148" i="6"/>
  <c r="AI148" i="6"/>
  <c r="AB148" i="6"/>
  <c r="AJ151" i="6"/>
  <c r="AC151" i="6"/>
  <c r="AL153" i="6"/>
  <c r="AE153" i="6"/>
  <c r="AR157" i="6"/>
  <c r="AK157" i="6"/>
  <c r="AD157" i="6"/>
  <c r="AJ160" i="6"/>
  <c r="AC160" i="6"/>
  <c r="AJ163" i="6"/>
  <c r="AC163" i="6"/>
  <c r="AL165" i="6"/>
  <c r="AE165" i="6"/>
  <c r="AL169" i="6"/>
  <c r="AE169" i="6"/>
  <c r="AL195" i="6"/>
  <c r="AE195" i="6"/>
  <c r="AP240" i="6"/>
  <c r="AI240" i="6"/>
  <c r="AB240" i="6"/>
  <c r="AJ176" i="6"/>
  <c r="AC176" i="6"/>
  <c r="AJ178" i="6"/>
  <c r="AC178" i="6"/>
  <c r="AJ180" i="6"/>
  <c r="AC180" i="6"/>
  <c r="AJ182" i="6"/>
  <c r="AC182" i="6"/>
  <c r="AP184" i="6"/>
  <c r="AI184" i="6"/>
  <c r="AB184" i="6"/>
  <c r="AP186" i="6"/>
  <c r="AI186" i="6"/>
  <c r="AB186" i="6"/>
  <c r="AL188" i="6"/>
  <c r="AE188" i="6"/>
  <c r="AL191" i="6"/>
  <c r="AE191" i="6"/>
  <c r="AR195" i="6"/>
  <c r="AK195" i="6"/>
  <c r="AD195" i="6"/>
  <c r="AL204" i="6"/>
  <c r="AE204" i="6"/>
  <c r="AL208" i="6"/>
  <c r="AE208" i="6"/>
  <c r="AL212" i="6"/>
  <c r="AE212" i="6"/>
  <c r="AL216" i="6"/>
  <c r="AE216" i="6"/>
  <c r="AL220" i="6"/>
  <c r="AE220" i="6"/>
  <c r="AL224" i="6"/>
  <c r="AE224" i="6"/>
  <c r="AL228" i="6"/>
  <c r="AE228" i="6"/>
  <c r="AL232" i="6"/>
  <c r="AE232" i="6"/>
  <c r="AR236" i="6"/>
  <c r="AK236" i="6"/>
  <c r="AD236" i="6"/>
  <c r="AR241" i="6"/>
  <c r="AK241" i="6"/>
  <c r="AD241" i="6"/>
  <c r="AL178" i="6"/>
  <c r="AE178" i="6"/>
  <c r="AL182" i="6"/>
  <c r="AE182" i="6"/>
  <c r="AR186" i="6"/>
  <c r="AK186" i="6"/>
  <c r="AD186" i="6"/>
  <c r="AL189" i="6"/>
  <c r="AE189" i="6"/>
  <c r="AL199" i="6"/>
  <c r="AE199" i="6"/>
  <c r="AJ203" i="6"/>
  <c r="AC203" i="6"/>
  <c r="AJ205" i="6"/>
  <c r="AC205" i="6"/>
  <c r="AJ207" i="6"/>
  <c r="AC207" i="6"/>
  <c r="AJ209" i="6"/>
  <c r="AC209" i="6"/>
  <c r="AJ211" i="6"/>
  <c r="AC211" i="6"/>
  <c r="AJ213" i="6"/>
  <c r="AC213" i="6"/>
  <c r="AJ215" i="6"/>
  <c r="AC215" i="6"/>
  <c r="AJ217" i="6"/>
  <c r="AC217" i="6"/>
  <c r="AJ219" i="6"/>
  <c r="AC219" i="6"/>
  <c r="AJ221" i="6"/>
  <c r="AC221" i="6"/>
  <c r="AJ223" i="6"/>
  <c r="AC223" i="6"/>
  <c r="AJ225" i="6"/>
  <c r="AC225" i="6"/>
  <c r="AJ227" i="6"/>
  <c r="AC227" i="6"/>
  <c r="AJ229" i="6"/>
  <c r="AC229" i="6"/>
  <c r="AJ231" i="6"/>
  <c r="AC231" i="6"/>
  <c r="AJ233" i="6"/>
  <c r="AC233" i="6"/>
  <c r="AJ235" i="6"/>
  <c r="AC235" i="6"/>
  <c r="AL237" i="6"/>
  <c r="AE237" i="6"/>
  <c r="AL245" i="6"/>
  <c r="AE245" i="6"/>
  <c r="AP175" i="6"/>
  <c r="AI175" i="6"/>
  <c r="AB175" i="6"/>
  <c r="AP177" i="6"/>
  <c r="AI177" i="6"/>
  <c r="AB177" i="6"/>
  <c r="AP179" i="6"/>
  <c r="AI179" i="6"/>
  <c r="AB179" i="6"/>
  <c r="AP181" i="6"/>
  <c r="AI181" i="6"/>
  <c r="AB181" i="6"/>
  <c r="AL183" i="6"/>
  <c r="AE183" i="6"/>
  <c r="AP187" i="6"/>
  <c r="AI187" i="6"/>
  <c r="AB187" i="6"/>
  <c r="AR193" i="6"/>
  <c r="AK193" i="6"/>
  <c r="AD193" i="6"/>
  <c r="AL200" i="6"/>
  <c r="AE200" i="6"/>
  <c r="AR204" i="6"/>
  <c r="AK204" i="6"/>
  <c r="AD204" i="6"/>
  <c r="AR208" i="6"/>
  <c r="AK208" i="6"/>
  <c r="AD208" i="6"/>
  <c r="AR212" i="6"/>
  <c r="AK212" i="6"/>
  <c r="AD212" i="6"/>
  <c r="AR216" i="6"/>
  <c r="AK216" i="6"/>
  <c r="AD216" i="6"/>
  <c r="AR220" i="6"/>
  <c r="AK220" i="6"/>
  <c r="AD220" i="6"/>
  <c r="AR224" i="6"/>
  <c r="AK224" i="6"/>
  <c r="AD224" i="6"/>
  <c r="AR228" i="6"/>
  <c r="AK228" i="6"/>
  <c r="AD228" i="6"/>
  <c r="AR232" i="6"/>
  <c r="AK232" i="6"/>
  <c r="AD232" i="6"/>
  <c r="AJ236" i="6"/>
  <c r="AC236" i="6"/>
  <c r="AL238" i="6"/>
  <c r="AE238" i="6"/>
  <c r="AJ23" i="6"/>
  <c r="AC23" i="6"/>
  <c r="AR12" i="6"/>
  <c r="AK12" i="6"/>
  <c r="AD12" i="6"/>
  <c r="AJ19" i="6"/>
  <c r="AC19" i="6"/>
  <c r="AL8" i="6"/>
  <c r="AE8" i="6"/>
  <c r="AL12" i="6"/>
  <c r="AE12" i="6"/>
  <c r="AR16" i="6"/>
  <c r="AK16" i="6"/>
  <c r="AD16" i="6"/>
  <c r="AR20" i="6"/>
  <c r="AK20" i="6"/>
  <c r="AD20" i="6"/>
  <c r="AR24" i="6"/>
  <c r="AK24" i="6"/>
  <c r="AD24" i="6"/>
  <c r="AR28" i="6"/>
  <c r="AK28" i="6"/>
  <c r="AD28" i="6"/>
  <c r="AR32" i="6"/>
  <c r="AK32" i="6"/>
  <c r="AD32" i="6"/>
  <c r="AR36" i="6"/>
  <c r="AK36" i="6"/>
  <c r="AD36" i="6"/>
  <c r="AR40" i="6"/>
  <c r="AK40" i="6"/>
  <c r="AD40" i="6"/>
  <c r="AR44" i="6"/>
  <c r="AK44" i="6"/>
  <c r="AD44" i="6"/>
  <c r="AR48" i="6"/>
  <c r="AK48" i="6"/>
  <c r="AD48" i="6"/>
  <c r="AR52" i="6"/>
  <c r="AK52" i="6"/>
  <c r="AD52" i="6"/>
  <c r="AR56" i="6"/>
  <c r="AK56" i="6"/>
  <c r="AD56" i="6"/>
  <c r="AR60" i="6"/>
  <c r="AK60" i="6"/>
  <c r="AD60" i="6"/>
  <c r="AR64" i="6"/>
  <c r="AK64" i="6"/>
  <c r="AD64" i="6"/>
  <c r="AR68" i="6"/>
  <c r="AK68" i="6"/>
  <c r="AD68" i="6"/>
  <c r="AR72" i="6"/>
  <c r="AK72" i="6"/>
  <c r="AD72" i="6"/>
  <c r="AJ76" i="6"/>
  <c r="AC76" i="6"/>
  <c r="AJ78" i="6"/>
  <c r="AC78" i="6"/>
  <c r="AJ80" i="6"/>
  <c r="AC80" i="6"/>
  <c r="AJ82" i="6"/>
  <c r="AC82" i="6"/>
  <c r="AJ84" i="6"/>
  <c r="AC84" i="6"/>
  <c r="AJ86" i="6"/>
  <c r="AC86" i="6"/>
  <c r="AJ88" i="6"/>
  <c r="AC88" i="6"/>
  <c r="AJ90" i="6"/>
  <c r="AC90" i="6"/>
  <c r="AJ94" i="6"/>
  <c r="AC94" i="6"/>
  <c r="AJ98" i="6"/>
  <c r="AC98" i="6"/>
  <c r="AJ102" i="6"/>
  <c r="AC102" i="6"/>
  <c r="AJ106" i="6"/>
  <c r="AC106" i="6"/>
  <c r="AJ110" i="6"/>
  <c r="AC110" i="6"/>
  <c r="AJ114" i="6"/>
  <c r="AC114" i="6"/>
  <c r="AJ118" i="6"/>
  <c r="AC118" i="6"/>
  <c r="AL90" i="6"/>
  <c r="AE90" i="6"/>
  <c r="AL94" i="6"/>
  <c r="AE94" i="6"/>
  <c r="AL98" i="6"/>
  <c r="AE98" i="6"/>
  <c r="AL102" i="6"/>
  <c r="AE102" i="6"/>
  <c r="AL106" i="6"/>
  <c r="AE106" i="6"/>
  <c r="AL110" i="6"/>
  <c r="AE110" i="6"/>
  <c r="AL114" i="6"/>
  <c r="AE114" i="6"/>
  <c r="AL118" i="6"/>
  <c r="AE118" i="6"/>
  <c r="AR139" i="6"/>
  <c r="AK139" i="6"/>
  <c r="AD139" i="6"/>
  <c r="AP155" i="6"/>
  <c r="AI155" i="6"/>
  <c r="AB155" i="6"/>
  <c r="AL159" i="6"/>
  <c r="AE159" i="6"/>
  <c r="AR148" i="6"/>
  <c r="AK148" i="6"/>
  <c r="AD148" i="6"/>
  <c r="AP143" i="6"/>
  <c r="AI143" i="6"/>
  <c r="AB143" i="6"/>
  <c r="AL147" i="6"/>
  <c r="AE147" i="6"/>
  <c r="AJ165" i="6"/>
  <c r="AC165" i="6"/>
  <c r="AJ169" i="6"/>
  <c r="AC169" i="6"/>
  <c r="AR177" i="6"/>
  <c r="AK177" i="6"/>
  <c r="AD177" i="6"/>
  <c r="AR90" i="6"/>
  <c r="AK90" i="6"/>
  <c r="AD90" i="6"/>
  <c r="AR94" i="6"/>
  <c r="AK94" i="6"/>
  <c r="AD94" i="6"/>
  <c r="AR98" i="6"/>
  <c r="AK98" i="6"/>
  <c r="AD98" i="6"/>
  <c r="AR102" i="6"/>
  <c r="AK102" i="6"/>
  <c r="AD102" i="6"/>
  <c r="AR106" i="6"/>
  <c r="AK106" i="6"/>
  <c r="AD106" i="6"/>
  <c r="AR110" i="6"/>
  <c r="AK110" i="6"/>
  <c r="AD110" i="6"/>
  <c r="AR114" i="6"/>
  <c r="AK114" i="6"/>
  <c r="AD114" i="6"/>
  <c r="AR118" i="6"/>
  <c r="AK118" i="6"/>
  <c r="AD118" i="6"/>
  <c r="AR136" i="6"/>
  <c r="AK136" i="6"/>
  <c r="AD136" i="6"/>
  <c r="AJ162" i="6"/>
  <c r="AC162" i="6"/>
  <c r="AJ198" i="6"/>
  <c r="AC198" i="6"/>
  <c r="AJ145" i="6"/>
  <c r="AC145" i="6"/>
  <c r="AR147" i="6"/>
  <c r="AK147" i="6"/>
  <c r="AD147" i="6"/>
  <c r="AL150" i="6"/>
  <c r="AE150" i="6"/>
  <c r="AL157" i="6"/>
  <c r="AE157" i="6"/>
  <c r="AP161" i="6"/>
  <c r="AI161" i="6"/>
  <c r="AB161" i="6"/>
  <c r="AR163" i="6"/>
  <c r="AK163" i="6"/>
  <c r="AD163" i="6"/>
  <c r="AP166" i="6"/>
  <c r="AI166" i="6"/>
  <c r="AB166" i="6"/>
  <c r="AP168" i="6"/>
  <c r="AI168" i="6"/>
  <c r="AB168" i="6"/>
  <c r="AP170" i="6"/>
  <c r="AI170" i="6"/>
  <c r="AB170" i="6"/>
  <c r="AR173" i="6"/>
  <c r="AK173" i="6"/>
  <c r="AD173" i="6"/>
  <c r="AJ183" i="6"/>
  <c r="AC183" i="6"/>
  <c r="AR187" i="6"/>
  <c r="AK187" i="6"/>
  <c r="AD187" i="6"/>
  <c r="AP191" i="6"/>
  <c r="AI191" i="6"/>
  <c r="AB191" i="6"/>
  <c r="AR199" i="6"/>
  <c r="AK199" i="6"/>
  <c r="AD199" i="6"/>
  <c r="AP203" i="6"/>
  <c r="AI203" i="6"/>
  <c r="AB203" i="6"/>
  <c r="AP207" i="6"/>
  <c r="AI207" i="6"/>
  <c r="AB207" i="6"/>
  <c r="AP211" i="6"/>
  <c r="AI211" i="6"/>
  <c r="AB211" i="6"/>
  <c r="AP215" i="6"/>
  <c r="AI215" i="6"/>
  <c r="AB215" i="6"/>
  <c r="AP219" i="6"/>
  <c r="AI219" i="6"/>
  <c r="AB219" i="6"/>
  <c r="AP223" i="6"/>
  <c r="AI223" i="6"/>
  <c r="AB223" i="6"/>
  <c r="AP227" i="6"/>
  <c r="AI227" i="6"/>
  <c r="AB227" i="6"/>
  <c r="AP231" i="6"/>
  <c r="AI231" i="6"/>
  <c r="AB231" i="6"/>
  <c r="AP235" i="6"/>
  <c r="AI235" i="6"/>
  <c r="AB235" i="6"/>
  <c r="AL137" i="6"/>
  <c r="AE137" i="6"/>
  <c r="AL141" i="6"/>
  <c r="AE141" i="6"/>
  <c r="AR146" i="6"/>
  <c r="AK146" i="6"/>
  <c r="AD146" i="6"/>
  <c r="AJ149" i="6"/>
  <c r="AC149" i="6"/>
  <c r="AP151" i="6"/>
  <c r="AI151" i="6"/>
  <c r="AB151" i="6"/>
  <c r="AR153" i="6"/>
  <c r="AK153" i="6"/>
  <c r="AD153" i="6"/>
  <c r="AR162" i="6"/>
  <c r="AK162" i="6"/>
  <c r="AD162" i="6"/>
  <c r="AR168" i="6"/>
  <c r="AK168" i="6"/>
  <c r="AD168" i="6"/>
  <c r="AR176" i="6"/>
  <c r="AK176" i="6"/>
  <c r="AD176" i="6"/>
  <c r="AL242" i="6"/>
  <c r="AE242" i="6"/>
  <c r="AR143" i="6"/>
  <c r="AK143" i="6"/>
  <c r="AD143" i="6"/>
  <c r="AL146" i="6"/>
  <c r="AE146" i="6"/>
  <c r="AR154" i="6"/>
  <c r="AK154" i="6"/>
  <c r="AD154" i="6"/>
  <c r="AR158" i="6"/>
  <c r="AK158" i="6"/>
  <c r="AD158" i="6"/>
  <c r="AL166" i="6"/>
  <c r="AE166" i="6"/>
  <c r="AL170" i="6"/>
  <c r="AE170" i="6"/>
  <c r="AJ173" i="6"/>
  <c r="AC173" i="6"/>
  <c r="AR237" i="6"/>
  <c r="AK237" i="6"/>
  <c r="AD237" i="6"/>
  <c r="AL241" i="6"/>
  <c r="AE241" i="6"/>
  <c r="AR174" i="6"/>
  <c r="AK174" i="6"/>
  <c r="AD174" i="6"/>
  <c r="AJ189" i="6"/>
  <c r="AC189" i="6"/>
  <c r="AL192" i="6"/>
  <c r="AE192" i="6"/>
  <c r="AJ196" i="6"/>
  <c r="AC196" i="6"/>
  <c r="AP198" i="6"/>
  <c r="AI198" i="6"/>
  <c r="AB198" i="6"/>
  <c r="AP200" i="6"/>
  <c r="AI200" i="6"/>
  <c r="AB200" i="6"/>
  <c r="AP202" i="6"/>
  <c r="AI202" i="6"/>
  <c r="AB202" i="6"/>
  <c r="AL205" i="6"/>
  <c r="AE205" i="6"/>
  <c r="AL209" i="6"/>
  <c r="AE209" i="6"/>
  <c r="AL213" i="6"/>
  <c r="AE213" i="6"/>
  <c r="AL217" i="6"/>
  <c r="AE217" i="6"/>
  <c r="AL221" i="6"/>
  <c r="AE221" i="6"/>
  <c r="AL225" i="6"/>
  <c r="AE225" i="6"/>
  <c r="AL229" i="6"/>
  <c r="AE229" i="6"/>
  <c r="AL233" i="6"/>
  <c r="AE233" i="6"/>
  <c r="AJ237" i="6"/>
  <c r="AC237" i="6"/>
  <c r="AP239" i="6"/>
  <c r="AI239" i="6"/>
  <c r="AB239" i="6"/>
  <c r="AR242" i="6"/>
  <c r="AK242" i="6"/>
  <c r="AD242" i="6"/>
  <c r="AJ245" i="6"/>
  <c r="AC245" i="6"/>
  <c r="AL175" i="6"/>
  <c r="AE175" i="6"/>
  <c r="AL179" i="6"/>
  <c r="AE179" i="6"/>
  <c r="AR183" i="6"/>
  <c r="AK183" i="6"/>
  <c r="AD183" i="6"/>
  <c r="AL187" i="6"/>
  <c r="AE187" i="6"/>
  <c r="AJ190" i="6"/>
  <c r="AC190" i="6"/>
  <c r="AJ192" i="6"/>
  <c r="AC192" i="6"/>
  <c r="AP194" i="6"/>
  <c r="AI194" i="6"/>
  <c r="AB194" i="6"/>
  <c r="AL196" i="6"/>
  <c r="AE196" i="6"/>
  <c r="AR200" i="6"/>
  <c r="AK200" i="6"/>
  <c r="AD200" i="6"/>
  <c r="AR238" i="6"/>
  <c r="AK238" i="6"/>
  <c r="AD238" i="6"/>
  <c r="AP241" i="6"/>
  <c r="AI241" i="6"/>
  <c r="AB241" i="6"/>
  <c r="AP243" i="6"/>
  <c r="AI243" i="6"/>
  <c r="AB243" i="6"/>
  <c r="AL246" i="6"/>
  <c r="AE246" i="6"/>
  <c r="AL184" i="6"/>
  <c r="AE184" i="6"/>
  <c r="AR190" i="6"/>
  <c r="AK190" i="6"/>
  <c r="AD190" i="6"/>
  <c r="AJ194" i="6"/>
  <c r="AC194" i="6"/>
  <c r="AP196" i="6"/>
  <c r="AI196" i="6"/>
  <c r="AB196" i="6"/>
  <c r="AL198" i="6"/>
  <c r="AE198" i="6"/>
  <c r="AL201" i="6"/>
  <c r="AE201" i="6"/>
  <c r="AR205" i="6"/>
  <c r="AK205" i="6"/>
  <c r="AD205" i="6"/>
  <c r="AR209" i="6"/>
  <c r="AK209" i="6"/>
  <c r="AD209" i="6"/>
  <c r="AR213" i="6"/>
  <c r="AK213" i="6"/>
  <c r="AD213" i="6"/>
  <c r="AR217" i="6"/>
  <c r="AK217" i="6"/>
  <c r="AD217" i="6"/>
  <c r="AR221" i="6"/>
  <c r="AK221" i="6"/>
  <c r="AD221" i="6"/>
  <c r="AR225" i="6"/>
  <c r="AK225" i="6"/>
  <c r="AD225" i="6"/>
  <c r="AR229" i="6"/>
  <c r="AK229" i="6"/>
  <c r="AD229" i="6"/>
  <c r="AR233" i="6"/>
  <c r="AK233" i="6"/>
  <c r="AD233" i="6"/>
  <c r="AL239" i="6"/>
  <c r="AE239" i="6"/>
  <c r="AJ242" i="6"/>
  <c r="AC242" i="6"/>
  <c r="AP244" i="6"/>
  <c r="AI244" i="6"/>
  <c r="AB244" i="6"/>
  <c r="AP246" i="6"/>
  <c r="AI246" i="6"/>
  <c r="AB246" i="6"/>
  <c r="AL77" i="6"/>
  <c r="AE77" i="6"/>
  <c r="AL81" i="6"/>
  <c r="AE81" i="6"/>
  <c r="AL85" i="6"/>
  <c r="AE85" i="6"/>
  <c r="AL89" i="6"/>
  <c r="AE89" i="6"/>
  <c r="AJ93" i="6"/>
  <c r="AC93" i="6"/>
  <c r="AJ97" i="6"/>
  <c r="AC97" i="6"/>
  <c r="AJ101" i="6"/>
  <c r="AC101" i="6"/>
  <c r="AJ105" i="6"/>
  <c r="AC105" i="6"/>
  <c r="AJ109" i="6"/>
  <c r="AC109" i="6"/>
  <c r="AJ113" i="6"/>
  <c r="AC113" i="6"/>
  <c r="AJ117" i="6"/>
  <c r="AC117" i="6"/>
  <c r="AJ18" i="6"/>
  <c r="AC18" i="6"/>
  <c r="AJ26" i="6"/>
  <c r="AC26" i="6"/>
  <c r="AJ28" i="6"/>
  <c r="AC28" i="6"/>
  <c r="AJ30" i="6"/>
  <c r="AC30" i="6"/>
  <c r="AJ32" i="6"/>
  <c r="AC32" i="6"/>
  <c r="AJ34" i="6"/>
  <c r="AC34" i="6"/>
  <c r="AJ36" i="6"/>
  <c r="AC36" i="6"/>
  <c r="AJ38" i="6"/>
  <c r="AC38" i="6"/>
  <c r="AJ40" i="6"/>
  <c r="AC40" i="6"/>
  <c r="AJ42" i="6"/>
  <c r="AC42" i="6"/>
  <c r="AJ44" i="6"/>
  <c r="AC44" i="6"/>
  <c r="AJ46" i="6"/>
  <c r="AC46" i="6"/>
  <c r="AJ48" i="6"/>
  <c r="AC48" i="6"/>
  <c r="AJ50" i="6"/>
  <c r="AC50" i="6"/>
  <c r="AJ52" i="6"/>
  <c r="AC52" i="6"/>
  <c r="AJ54" i="6"/>
  <c r="AC54" i="6"/>
  <c r="AJ56" i="6"/>
  <c r="AC56" i="6"/>
  <c r="AJ58" i="6"/>
  <c r="AC58" i="6"/>
  <c r="AJ60" i="6"/>
  <c r="AC60" i="6"/>
  <c r="AJ62" i="6"/>
  <c r="AC62" i="6"/>
  <c r="AJ64" i="6"/>
  <c r="AC64" i="6"/>
  <c r="AJ66" i="6"/>
  <c r="AC66" i="6"/>
  <c r="AJ68" i="6"/>
  <c r="AC68" i="6"/>
  <c r="AJ70" i="6"/>
  <c r="AC70" i="6"/>
  <c r="AJ72" i="6"/>
  <c r="AC72" i="6"/>
  <c r="AJ74" i="6"/>
  <c r="AC74" i="6"/>
  <c r="AP76" i="6"/>
  <c r="AI76" i="6"/>
  <c r="AB76" i="6"/>
  <c r="AP78" i="6"/>
  <c r="AI78" i="6"/>
  <c r="AB78" i="6"/>
  <c r="AP80" i="6"/>
  <c r="AI80" i="6"/>
  <c r="AB80" i="6"/>
  <c r="AP82" i="6"/>
  <c r="AI82" i="6"/>
  <c r="AB82" i="6"/>
  <c r="AP84" i="6"/>
  <c r="AI84" i="6"/>
  <c r="AB84" i="6"/>
  <c r="AP86" i="6"/>
  <c r="AI86" i="6"/>
  <c r="AB86" i="6"/>
  <c r="AP88" i="6"/>
  <c r="AI88" i="6"/>
  <c r="AB88" i="6"/>
  <c r="AP90" i="6"/>
  <c r="AI90" i="6"/>
  <c r="AB90" i="6"/>
  <c r="AP94" i="6"/>
  <c r="AI94" i="6"/>
  <c r="AB94" i="6"/>
  <c r="AP98" i="6"/>
  <c r="AI98" i="6"/>
  <c r="AB98" i="6"/>
  <c r="AP102" i="6"/>
  <c r="AI102" i="6"/>
  <c r="AB102" i="6"/>
  <c r="AP106" i="6"/>
  <c r="AI106" i="6"/>
  <c r="AB106" i="6"/>
  <c r="AP110" i="6"/>
  <c r="AI110" i="6"/>
  <c r="AB110" i="6"/>
  <c r="AP114" i="6"/>
  <c r="AI114" i="6"/>
  <c r="AB114" i="6"/>
  <c r="AP118" i="6"/>
  <c r="AI118" i="6"/>
  <c r="AB118" i="6"/>
  <c r="AJ15" i="6"/>
  <c r="AC15" i="6"/>
  <c r="AL9" i="6"/>
  <c r="AE9" i="6"/>
  <c r="AL13" i="6"/>
  <c r="AE13" i="6"/>
  <c r="AR17" i="6"/>
  <c r="AK17" i="6"/>
  <c r="AD17" i="6"/>
  <c r="AR21" i="6"/>
  <c r="AK21" i="6"/>
  <c r="AD21" i="6"/>
  <c r="AR25" i="6"/>
  <c r="AK25" i="6"/>
  <c r="AD25" i="6"/>
  <c r="AR29" i="6"/>
  <c r="AK29" i="6"/>
  <c r="AD29" i="6"/>
  <c r="AR33" i="6"/>
  <c r="AK33" i="6"/>
  <c r="AD33" i="6"/>
  <c r="AR37" i="6"/>
  <c r="AK37" i="6"/>
  <c r="AD37" i="6"/>
  <c r="AR41" i="6"/>
  <c r="AK41" i="6"/>
  <c r="AD41" i="6"/>
  <c r="AR45" i="6"/>
  <c r="AK45" i="6"/>
  <c r="AD45" i="6"/>
  <c r="AR49" i="6"/>
  <c r="AK49" i="6"/>
  <c r="AD49" i="6"/>
  <c r="AR53" i="6"/>
  <c r="AK53" i="6"/>
  <c r="AD53" i="6"/>
  <c r="AR57" i="6"/>
  <c r="AK57" i="6"/>
  <c r="AD57" i="6"/>
  <c r="AR61" i="6"/>
  <c r="AK61" i="6"/>
  <c r="AD61" i="6"/>
  <c r="AR65" i="6"/>
  <c r="AK65" i="6"/>
  <c r="AD65" i="6"/>
  <c r="AR69" i="6"/>
  <c r="AK69" i="6"/>
  <c r="AD69" i="6"/>
  <c r="AR73" i="6"/>
  <c r="AK73" i="6"/>
  <c r="AD73" i="6"/>
  <c r="AL91" i="6"/>
  <c r="AE91" i="6"/>
  <c r="AL95" i="6"/>
  <c r="AE95" i="6"/>
  <c r="AL99" i="6"/>
  <c r="AE99" i="6"/>
  <c r="AL103" i="6"/>
  <c r="AE103" i="6"/>
  <c r="AL107" i="6"/>
  <c r="AE107" i="6"/>
  <c r="AL111" i="6"/>
  <c r="AE111" i="6"/>
  <c r="AL115" i="6"/>
  <c r="AE115" i="6"/>
  <c r="AL152" i="6"/>
  <c r="AE152" i="6"/>
  <c r="AP156" i="6"/>
  <c r="AI156" i="6"/>
  <c r="AB156" i="6"/>
  <c r="AP149" i="6"/>
  <c r="AI149" i="6"/>
  <c r="AB149" i="6"/>
  <c r="AR137" i="6"/>
  <c r="AK137" i="6"/>
  <c r="AD137" i="6"/>
  <c r="AP144" i="6"/>
  <c r="AI144" i="6"/>
  <c r="AB144" i="6"/>
  <c r="AJ166" i="6"/>
  <c r="AC166" i="6"/>
  <c r="AJ170" i="6"/>
  <c r="AC170" i="6"/>
  <c r="AR91" i="6"/>
  <c r="AK91" i="6"/>
  <c r="AD91" i="6"/>
  <c r="AR95" i="6"/>
  <c r="AK95" i="6"/>
  <c r="AD95" i="6"/>
  <c r="AR99" i="6"/>
  <c r="AK99" i="6"/>
  <c r="AD99" i="6"/>
  <c r="AR103" i="6"/>
  <c r="AK103" i="6"/>
  <c r="AD103" i="6"/>
  <c r="AR107" i="6"/>
  <c r="AK107" i="6"/>
  <c r="AD107" i="6"/>
  <c r="AR111" i="6"/>
  <c r="AK111" i="6"/>
  <c r="AD111" i="6"/>
  <c r="AR115" i="6"/>
  <c r="AK115" i="6"/>
  <c r="AD115" i="6"/>
  <c r="AR140" i="6"/>
  <c r="AK140" i="6"/>
  <c r="AD140" i="6"/>
  <c r="AL163" i="6"/>
  <c r="AE163" i="6"/>
  <c r="AR181" i="6"/>
  <c r="AK181" i="6"/>
  <c r="AD181" i="6"/>
  <c r="AJ136" i="6"/>
  <c r="AC136" i="6"/>
  <c r="AJ138" i="6"/>
  <c r="AC138" i="6"/>
  <c r="AJ140" i="6"/>
  <c r="AC140" i="6"/>
  <c r="AL142" i="6"/>
  <c r="AE142" i="6"/>
  <c r="AJ148" i="6"/>
  <c r="AC148" i="6"/>
  <c r="AR151" i="6"/>
  <c r="AK151" i="6"/>
  <c r="AD151" i="6"/>
  <c r="AL154" i="6"/>
  <c r="AE154" i="6"/>
  <c r="AL158" i="6"/>
  <c r="AE158" i="6"/>
  <c r="AR164" i="6"/>
  <c r="AK164" i="6"/>
  <c r="AD164" i="6"/>
  <c r="AL174" i="6"/>
  <c r="AE174" i="6"/>
  <c r="AJ184" i="6"/>
  <c r="AC184" i="6"/>
  <c r="AP188" i="6"/>
  <c r="AI188" i="6"/>
  <c r="AB188" i="6"/>
  <c r="AP192" i="6"/>
  <c r="AI192" i="6"/>
  <c r="AB192" i="6"/>
  <c r="AJ200" i="6"/>
  <c r="AC200" i="6"/>
  <c r="AP204" i="6"/>
  <c r="AI204" i="6"/>
  <c r="AB204" i="6"/>
  <c r="AP208" i="6"/>
  <c r="AI208" i="6"/>
  <c r="AB208" i="6"/>
  <c r="AP212" i="6"/>
  <c r="AI212" i="6"/>
  <c r="AB212" i="6"/>
  <c r="AP216" i="6"/>
  <c r="AI216" i="6"/>
  <c r="AB216" i="6"/>
  <c r="AP220" i="6"/>
  <c r="AI220" i="6"/>
  <c r="AB220" i="6"/>
  <c r="AP224" i="6"/>
  <c r="AI224" i="6"/>
  <c r="AB224" i="6"/>
  <c r="AP228" i="6"/>
  <c r="AI228" i="6"/>
  <c r="AB228" i="6"/>
  <c r="AP232" i="6"/>
  <c r="AI232" i="6"/>
  <c r="AB232" i="6"/>
  <c r="AL236" i="6"/>
  <c r="AE236" i="6"/>
  <c r="AR244" i="6"/>
  <c r="AK244" i="6"/>
  <c r="AD244" i="6"/>
  <c r="AL138" i="6"/>
  <c r="AE138" i="6"/>
  <c r="AJ142" i="6"/>
  <c r="AC142" i="6"/>
  <c r="AJ144" i="6"/>
  <c r="AC144" i="6"/>
  <c r="AP147" i="6"/>
  <c r="AI147" i="6"/>
  <c r="AB147" i="6"/>
  <c r="AJ154" i="6"/>
  <c r="AC154" i="6"/>
  <c r="AJ156" i="6"/>
  <c r="AC156" i="6"/>
  <c r="AJ158" i="6"/>
  <c r="AC158" i="6"/>
  <c r="AP160" i="6"/>
  <c r="AI160" i="6"/>
  <c r="AB160" i="6"/>
  <c r="AP163" i="6"/>
  <c r="AI163" i="6"/>
  <c r="AB163" i="6"/>
  <c r="AR165" i="6"/>
  <c r="AK165" i="6"/>
  <c r="AD165" i="6"/>
  <c r="AR169" i="6"/>
  <c r="AK169" i="6"/>
  <c r="AD169" i="6"/>
  <c r="AP172" i="6"/>
  <c r="AI172" i="6"/>
  <c r="AB172" i="6"/>
  <c r="AR180" i="6"/>
  <c r="AK180" i="6"/>
  <c r="AD180" i="6"/>
  <c r="AR246" i="6"/>
  <c r="AK246" i="6"/>
  <c r="AD246" i="6"/>
  <c r="AP135" i="6"/>
  <c r="AI135" i="6"/>
  <c r="AB135" i="6"/>
  <c r="AP137" i="6"/>
  <c r="AI137" i="6"/>
  <c r="AB137" i="6"/>
  <c r="AP139" i="6"/>
  <c r="AI139" i="6"/>
  <c r="AB139" i="6"/>
  <c r="AP141" i="6"/>
  <c r="AI141" i="6"/>
  <c r="AB141" i="6"/>
  <c r="AR144" i="6"/>
  <c r="AK144" i="6"/>
  <c r="AD144" i="6"/>
  <c r="AJ147" i="6"/>
  <c r="AC147" i="6"/>
  <c r="AR149" i="6"/>
  <c r="AK149" i="6"/>
  <c r="AD149" i="6"/>
  <c r="AJ152" i="6"/>
  <c r="AC152" i="6"/>
  <c r="AR155" i="6"/>
  <c r="AK155" i="6"/>
  <c r="AD155" i="6"/>
  <c r="AJ159" i="6"/>
  <c r="AC159" i="6"/>
  <c r="AL161" i="6"/>
  <c r="AE161" i="6"/>
  <c r="AJ164" i="6"/>
  <c r="AC164" i="6"/>
  <c r="AL167" i="6"/>
  <c r="AE167" i="6"/>
  <c r="AR171" i="6"/>
  <c r="AK171" i="6"/>
  <c r="AD171" i="6"/>
  <c r="AR175" i="6"/>
  <c r="AK175" i="6"/>
  <c r="AD175" i="6"/>
  <c r="AJ238" i="6"/>
  <c r="AC238" i="6"/>
  <c r="AR245" i="6"/>
  <c r="AK245" i="6"/>
  <c r="AD245" i="6"/>
  <c r="AJ175" i="6"/>
  <c r="AC175" i="6"/>
  <c r="AJ177" i="6"/>
  <c r="AC177" i="6"/>
  <c r="AJ179" i="6"/>
  <c r="AC179" i="6"/>
  <c r="AJ181" i="6"/>
  <c r="AC181" i="6"/>
  <c r="AP183" i="6"/>
  <c r="AI183" i="6"/>
  <c r="AB183" i="6"/>
  <c r="AP185" i="6"/>
  <c r="AI185" i="6"/>
  <c r="AB185" i="6"/>
  <c r="AJ187" i="6"/>
  <c r="AC187" i="6"/>
  <c r="AL193" i="6"/>
  <c r="AE193" i="6"/>
  <c r="AL206" i="6"/>
  <c r="AE206" i="6"/>
  <c r="AL210" i="6"/>
  <c r="AE210" i="6"/>
  <c r="AL214" i="6"/>
  <c r="AE214" i="6"/>
  <c r="AL218" i="6"/>
  <c r="AE218" i="6"/>
  <c r="AL222" i="6"/>
  <c r="AE222" i="6"/>
  <c r="AL226" i="6"/>
  <c r="AE226" i="6"/>
  <c r="AL230" i="6"/>
  <c r="AE230" i="6"/>
  <c r="AL234" i="6"/>
  <c r="AE234" i="6"/>
  <c r="AR243" i="6"/>
  <c r="AK243" i="6"/>
  <c r="AD243" i="6"/>
  <c r="AL176" i="6"/>
  <c r="AE176" i="6"/>
  <c r="AL180" i="6"/>
  <c r="AE180" i="6"/>
  <c r="AR184" i="6"/>
  <c r="AK184" i="6"/>
  <c r="AD184" i="6"/>
  <c r="AJ188" i="6"/>
  <c r="AC188" i="6"/>
  <c r="AL197" i="6"/>
  <c r="AE197" i="6"/>
  <c r="AR201" i="6"/>
  <c r="AK201" i="6"/>
  <c r="AD201" i="6"/>
  <c r="AJ204" i="6"/>
  <c r="AC204" i="6"/>
  <c r="AJ206" i="6"/>
  <c r="AC206" i="6"/>
  <c r="AJ208" i="6"/>
  <c r="AC208" i="6"/>
  <c r="AJ210" i="6"/>
  <c r="AC210" i="6"/>
  <c r="AJ212" i="6"/>
  <c r="AC212" i="6"/>
  <c r="AJ214" i="6"/>
  <c r="AC214" i="6"/>
  <c r="AJ216" i="6"/>
  <c r="AC216" i="6"/>
  <c r="AJ218" i="6"/>
  <c r="AC218" i="6"/>
  <c r="AJ220" i="6"/>
  <c r="AC220" i="6"/>
  <c r="AJ222" i="6"/>
  <c r="AC222" i="6"/>
  <c r="AJ224" i="6"/>
  <c r="AC224" i="6"/>
  <c r="AJ226" i="6"/>
  <c r="AC226" i="6"/>
  <c r="AJ228" i="6"/>
  <c r="AC228" i="6"/>
  <c r="AJ230" i="6"/>
  <c r="AC230" i="6"/>
  <c r="AJ232" i="6"/>
  <c r="AC232" i="6"/>
  <c r="AJ234" i="6"/>
  <c r="AC234" i="6"/>
  <c r="AP236" i="6"/>
  <c r="AI236" i="6"/>
  <c r="AB236" i="6"/>
  <c r="AR239" i="6"/>
  <c r="AK239" i="6"/>
  <c r="AD239" i="6"/>
  <c r="AJ174" i="6"/>
  <c r="AC174" i="6"/>
  <c r="AP176" i="6"/>
  <c r="AI176" i="6"/>
  <c r="AB176" i="6"/>
  <c r="AP178" i="6"/>
  <c r="AI178" i="6"/>
  <c r="AB178" i="6"/>
  <c r="AP180" i="6"/>
  <c r="AI180" i="6"/>
  <c r="AB180" i="6"/>
  <c r="AP182" i="6"/>
  <c r="AI182" i="6"/>
  <c r="AB182" i="6"/>
  <c r="AL185" i="6"/>
  <c r="AE185" i="6"/>
  <c r="AR188" i="6"/>
  <c r="AK188" i="6"/>
  <c r="AD188" i="6"/>
  <c r="AR191" i="6"/>
  <c r="AK191" i="6"/>
  <c r="AD191" i="6"/>
  <c r="AP199" i="6"/>
  <c r="AI199" i="6"/>
  <c r="AB199" i="6"/>
  <c r="AL202" i="6"/>
  <c r="AE202" i="6"/>
  <c r="AR206" i="6"/>
  <c r="AK206" i="6"/>
  <c r="AD206" i="6"/>
  <c r="AR210" i="6"/>
  <c r="AK210" i="6"/>
  <c r="AD210" i="6"/>
  <c r="AR214" i="6"/>
  <c r="AK214" i="6"/>
  <c r="AD214" i="6"/>
  <c r="AR218" i="6"/>
  <c r="AK218" i="6"/>
  <c r="AD218" i="6"/>
  <c r="AR222" i="6"/>
  <c r="AK222" i="6"/>
  <c r="AD222" i="6"/>
  <c r="AR226" i="6"/>
  <c r="AK226" i="6"/>
  <c r="AD226" i="6"/>
  <c r="AR230" i="6"/>
  <c r="AK230" i="6"/>
  <c r="AD230" i="6"/>
  <c r="AR234" i="6"/>
  <c r="AK234" i="6"/>
  <c r="AD234" i="6"/>
  <c r="AP237" i="6"/>
  <c r="AI237" i="6"/>
  <c r="AB237" i="6"/>
  <c r="AR240" i="6"/>
  <c r="AK240" i="6"/>
  <c r="AD240" i="6"/>
  <c r="AR8" i="6"/>
  <c r="AK8" i="6"/>
  <c r="AD8" i="6"/>
  <c r="AJ16" i="6"/>
  <c r="AC16" i="6"/>
  <c r="AL10" i="6"/>
  <c r="AE10" i="6"/>
  <c r="AR14" i="6"/>
  <c r="AK14" i="6"/>
  <c r="AD14" i="6"/>
  <c r="AR18" i="6"/>
  <c r="AK18" i="6"/>
  <c r="AD18" i="6"/>
  <c r="AR22" i="6"/>
  <c r="AK22" i="6"/>
  <c r="AD22" i="6"/>
  <c r="AR26" i="6"/>
  <c r="AK26" i="6"/>
  <c r="AD26" i="6"/>
  <c r="AR30" i="6"/>
  <c r="AK30" i="6"/>
  <c r="AD30" i="6"/>
  <c r="AR34" i="6"/>
  <c r="AK34" i="6"/>
  <c r="AD34" i="6"/>
  <c r="AR38" i="6"/>
  <c r="AK38" i="6"/>
  <c r="AD38" i="6"/>
  <c r="AR42" i="6"/>
  <c r="AK42" i="6"/>
  <c r="AD42" i="6"/>
  <c r="AR46" i="6"/>
  <c r="AK46" i="6"/>
  <c r="AD46" i="6"/>
  <c r="AR50" i="6"/>
  <c r="AK50" i="6"/>
  <c r="AD50" i="6"/>
  <c r="AR54" i="6"/>
  <c r="AK54" i="6"/>
  <c r="AD54" i="6"/>
  <c r="AR58" i="6"/>
  <c r="AK58" i="6"/>
  <c r="AD58" i="6"/>
  <c r="AR62" i="6"/>
  <c r="AK62" i="6"/>
  <c r="AD62" i="6"/>
  <c r="AR66" i="6"/>
  <c r="AK66" i="6"/>
  <c r="AD66" i="6"/>
  <c r="AR70" i="6"/>
  <c r="AK70" i="6"/>
  <c r="AD70" i="6"/>
  <c r="AR74" i="6"/>
  <c r="AK74" i="6"/>
  <c r="AD74" i="6"/>
  <c r="AJ77" i="6"/>
  <c r="AC77" i="6"/>
  <c r="AJ79" i="6"/>
  <c r="AC79" i="6"/>
  <c r="AJ81" i="6"/>
  <c r="AC81" i="6"/>
  <c r="AJ83" i="6"/>
  <c r="AC83" i="6"/>
  <c r="AJ85" i="6"/>
  <c r="AC85" i="6"/>
  <c r="AJ87" i="6"/>
  <c r="AC87" i="6"/>
  <c r="AJ89" i="6"/>
  <c r="AC89" i="6"/>
  <c r="AJ92" i="6"/>
  <c r="AC92" i="6"/>
  <c r="AJ96" i="6"/>
  <c r="AC96" i="6"/>
  <c r="AJ100" i="6"/>
  <c r="AC100" i="6"/>
  <c r="AJ104" i="6"/>
  <c r="AC104" i="6"/>
  <c r="AJ108" i="6"/>
  <c r="AC108" i="6"/>
  <c r="AJ112" i="6"/>
  <c r="AC112" i="6"/>
  <c r="AJ116" i="6"/>
  <c r="AC116" i="6"/>
  <c r="AL92" i="6"/>
  <c r="AE92" i="6"/>
  <c r="AL96" i="6"/>
  <c r="AE96" i="6"/>
  <c r="AL100" i="6"/>
  <c r="AE100" i="6"/>
  <c r="AL104" i="6"/>
  <c r="AE104" i="6"/>
  <c r="AL108" i="6"/>
  <c r="AE108" i="6"/>
  <c r="AL112" i="6"/>
  <c r="AE112" i="6"/>
  <c r="AL116" i="6"/>
  <c r="AE116" i="6"/>
  <c r="AJ153" i="6"/>
  <c r="AC153" i="6"/>
  <c r="AP157" i="6"/>
  <c r="AI157" i="6"/>
  <c r="AB157" i="6"/>
  <c r="AR197" i="6"/>
  <c r="AK197" i="6"/>
  <c r="AD197" i="6"/>
  <c r="AP150" i="6"/>
  <c r="AI150" i="6"/>
  <c r="AB150" i="6"/>
  <c r="AL173" i="6"/>
  <c r="AE173" i="6"/>
  <c r="AL243" i="6"/>
  <c r="AE243" i="6"/>
  <c r="AR141" i="6"/>
  <c r="AK141" i="6"/>
  <c r="AD141" i="6"/>
  <c r="AR145" i="6"/>
  <c r="AK145" i="6"/>
  <c r="AD145" i="6"/>
  <c r="AJ167" i="6"/>
  <c r="AC167" i="6"/>
  <c r="AP171" i="6"/>
  <c r="AI171" i="6"/>
  <c r="AB171" i="6"/>
  <c r="AR92" i="6"/>
  <c r="AK92" i="6"/>
  <c r="AD92" i="6"/>
  <c r="AR96" i="6"/>
  <c r="AK96" i="6"/>
  <c r="AD96" i="6"/>
  <c r="AR100" i="6"/>
  <c r="AK100" i="6"/>
  <c r="AD100" i="6"/>
  <c r="AR104" i="6"/>
  <c r="AK104" i="6"/>
  <c r="AD104" i="6"/>
  <c r="AR108" i="6"/>
  <c r="AK108" i="6"/>
  <c r="AD108" i="6"/>
  <c r="AR112" i="6"/>
  <c r="AK112" i="6"/>
  <c r="AD112" i="6"/>
  <c r="AR116" i="6"/>
  <c r="AK116" i="6"/>
  <c r="AD116" i="6"/>
  <c r="AL160" i="6"/>
  <c r="AE160" i="6"/>
  <c r="AL143" i="6"/>
  <c r="AE143" i="6"/>
  <c r="AP146" i="6"/>
  <c r="AI146" i="6"/>
  <c r="AB146" i="6"/>
  <c r="AR152" i="6"/>
  <c r="AK152" i="6"/>
  <c r="AD152" i="6"/>
  <c r="AL155" i="6"/>
  <c r="AE155" i="6"/>
  <c r="AR159" i="6"/>
  <c r="AK159" i="6"/>
  <c r="AD159" i="6"/>
  <c r="AP162" i="6"/>
  <c r="AI162" i="6"/>
  <c r="AB162" i="6"/>
  <c r="AP165" i="6"/>
  <c r="AI165" i="6"/>
  <c r="AB165" i="6"/>
  <c r="AP167" i="6"/>
  <c r="AI167" i="6"/>
  <c r="AB167" i="6"/>
  <c r="AP169" i="6"/>
  <c r="AI169" i="6"/>
  <c r="AB169" i="6"/>
  <c r="AL171" i="6"/>
  <c r="AE171" i="6"/>
  <c r="AR178" i="6"/>
  <c r="AK178" i="6"/>
  <c r="AD178" i="6"/>
  <c r="AJ185" i="6"/>
  <c r="AC185" i="6"/>
  <c r="AR189" i="6"/>
  <c r="AK189" i="6"/>
  <c r="AD189" i="6"/>
  <c r="AP193" i="6"/>
  <c r="AI193" i="6"/>
  <c r="AB193" i="6"/>
  <c r="AJ201" i="6"/>
  <c r="AC201" i="6"/>
  <c r="AP205" i="6"/>
  <c r="AI205" i="6"/>
  <c r="AB205" i="6"/>
  <c r="AP209" i="6"/>
  <c r="AI209" i="6"/>
  <c r="AB209" i="6"/>
  <c r="AP213" i="6"/>
  <c r="AI213" i="6"/>
  <c r="AB213" i="6"/>
  <c r="AP217" i="6"/>
  <c r="AI217" i="6"/>
  <c r="AB217" i="6"/>
  <c r="AP221" i="6"/>
  <c r="AI221" i="6"/>
  <c r="AB221" i="6"/>
  <c r="AP225" i="6"/>
  <c r="AI225" i="6"/>
  <c r="AB225" i="6"/>
  <c r="AP229" i="6"/>
  <c r="AI229" i="6"/>
  <c r="AB229" i="6"/>
  <c r="AP233" i="6"/>
  <c r="AI233" i="6"/>
  <c r="AB233" i="6"/>
  <c r="AL135" i="6"/>
  <c r="AE135" i="6"/>
  <c r="AL139" i="6"/>
  <c r="AE139" i="6"/>
  <c r="AJ150" i="6"/>
  <c r="AC150" i="6"/>
  <c r="AP152" i="6"/>
  <c r="AI152" i="6"/>
  <c r="AB152" i="6"/>
  <c r="AR166" i="6"/>
  <c r="AK166" i="6"/>
  <c r="AD166" i="6"/>
  <c r="AR170" i="6"/>
  <c r="AK170" i="6"/>
  <c r="AD170" i="6"/>
  <c r="AR196" i="6"/>
  <c r="AK196" i="6"/>
  <c r="AD196" i="6"/>
  <c r="AP145" i="6"/>
  <c r="AI145" i="6"/>
  <c r="AB145" i="6"/>
  <c r="AR150" i="6"/>
  <c r="AK150" i="6"/>
  <c r="AD150" i="6"/>
  <c r="AR156" i="6"/>
  <c r="AK156" i="6"/>
  <c r="AD156" i="6"/>
  <c r="AL162" i="6"/>
  <c r="AE162" i="6"/>
  <c r="AL168" i="6"/>
  <c r="AE168" i="6"/>
  <c r="AJ172" i="6"/>
  <c r="AC172" i="6"/>
  <c r="AR179" i="6"/>
  <c r="AK179" i="6"/>
  <c r="AD179" i="6"/>
  <c r="AJ239" i="6"/>
  <c r="AC239" i="6"/>
  <c r="AL190" i="6"/>
  <c r="AE190" i="6"/>
  <c r="AR194" i="6"/>
  <c r="AK194" i="6"/>
  <c r="AD194" i="6"/>
  <c r="AJ197" i="6"/>
  <c r="AC197" i="6"/>
  <c r="AJ199" i="6"/>
  <c r="AC199" i="6"/>
  <c r="AP201" i="6"/>
  <c r="AI201" i="6"/>
  <c r="AB201" i="6"/>
  <c r="AL203" i="6"/>
  <c r="AE203" i="6"/>
  <c r="AL207" i="6"/>
  <c r="AE207" i="6"/>
  <c r="AL211" i="6"/>
  <c r="AE211" i="6"/>
  <c r="AL215" i="6"/>
  <c r="AE215" i="6"/>
  <c r="AL219" i="6"/>
  <c r="AE219" i="6"/>
  <c r="AL223" i="6"/>
  <c r="AE223" i="6"/>
  <c r="AL227" i="6"/>
  <c r="AE227" i="6"/>
  <c r="AL231" i="6"/>
  <c r="AE231" i="6"/>
  <c r="AL235" i="6"/>
  <c r="AE235" i="6"/>
  <c r="AP238" i="6"/>
  <c r="AI238" i="6"/>
  <c r="AB238" i="6"/>
  <c r="AL240" i="6"/>
  <c r="AE240" i="6"/>
  <c r="AJ244" i="6"/>
  <c r="AC244" i="6"/>
  <c r="AJ246" i="6"/>
  <c r="AC246" i="6"/>
  <c r="AP174" i="6"/>
  <c r="AI174" i="6"/>
  <c r="AB174" i="6"/>
  <c r="AL177" i="6"/>
  <c r="AE177" i="6"/>
  <c r="AL181" i="6"/>
  <c r="AE181" i="6"/>
  <c r="AR185" i="6"/>
  <c r="AK185" i="6"/>
  <c r="AD185" i="6"/>
  <c r="AJ191" i="6"/>
  <c r="AC191" i="6"/>
  <c r="AJ193" i="6"/>
  <c r="AC193" i="6"/>
  <c r="AP195" i="6"/>
  <c r="AI195" i="6"/>
  <c r="AB195" i="6"/>
  <c r="AR198" i="6"/>
  <c r="AK198" i="6"/>
  <c r="AD198" i="6"/>
  <c r="AR202" i="6"/>
  <c r="AK202" i="6"/>
  <c r="AD202" i="6"/>
  <c r="AJ240" i="6"/>
  <c r="AC240" i="6"/>
  <c r="AP242" i="6"/>
  <c r="AI242" i="6"/>
  <c r="AB242" i="6"/>
  <c r="AL244" i="6"/>
  <c r="AE244" i="6"/>
  <c r="AL186" i="6"/>
  <c r="AE186" i="6"/>
  <c r="AP189" i="6"/>
  <c r="AI189" i="6"/>
  <c r="AB189" i="6"/>
  <c r="AR192" i="6"/>
  <c r="AK192" i="6"/>
  <c r="AD192" i="6"/>
  <c r="AJ195" i="6"/>
  <c r="AC195" i="6"/>
  <c r="AP197" i="6"/>
  <c r="AI197" i="6"/>
  <c r="AB197" i="6"/>
  <c r="AR203" i="6"/>
  <c r="AK203" i="6"/>
  <c r="AD203" i="6"/>
  <c r="AR207" i="6"/>
  <c r="AK207" i="6"/>
  <c r="AD207" i="6"/>
  <c r="AR211" i="6"/>
  <c r="AK211" i="6"/>
  <c r="AD211" i="6"/>
  <c r="AR215" i="6"/>
  <c r="AK215" i="6"/>
  <c r="AD215" i="6"/>
  <c r="AR219" i="6"/>
  <c r="AK219" i="6"/>
  <c r="AD219" i="6"/>
  <c r="AR223" i="6"/>
  <c r="AK223" i="6"/>
  <c r="AD223" i="6"/>
  <c r="AR227" i="6"/>
  <c r="AK227" i="6"/>
  <c r="AD227" i="6"/>
  <c r="AR231" i="6"/>
  <c r="AK231" i="6"/>
  <c r="AD231" i="6"/>
  <c r="AR235" i="6"/>
  <c r="AK235" i="6"/>
  <c r="AD235" i="6"/>
  <c r="AJ241" i="6"/>
  <c r="AC241" i="6"/>
  <c r="AJ243" i="6"/>
  <c r="AC243" i="6"/>
  <c r="AP245" i="6"/>
  <c r="AI245" i="6"/>
  <c r="AB245" i="6"/>
  <c r="J576" i="6" l="1"/>
  <c r="J796" i="6"/>
  <c r="J903" i="6"/>
  <c r="I670" i="6"/>
  <c r="J898" i="6"/>
  <c r="I753" i="6"/>
  <c r="K978" i="6"/>
  <c r="K1014" i="6"/>
  <c r="J673" i="6"/>
  <c r="I872" i="6"/>
  <c r="I792" i="6"/>
  <c r="K621" i="6"/>
  <c r="I492" i="6"/>
  <c r="K592" i="6"/>
  <c r="K710" i="6"/>
  <c r="K506" i="6"/>
  <c r="BE36" i="7" s="1"/>
  <c r="J407" i="6"/>
  <c r="I870" i="6"/>
  <c r="K990" i="6"/>
  <c r="K1006" i="6"/>
  <c r="K557" i="6"/>
  <c r="K934" i="6"/>
  <c r="K841" i="6"/>
  <c r="K625" i="6"/>
  <c r="J904" i="6"/>
  <c r="K120" i="6"/>
  <c r="K904" i="6"/>
  <c r="K131" i="6"/>
  <c r="I975" i="6"/>
  <c r="K572" i="6"/>
  <c r="K741" i="6"/>
  <c r="K309" i="6"/>
  <c r="J548" i="6"/>
  <c r="I503" i="6"/>
  <c r="J975" i="6"/>
  <c r="K426" i="6"/>
  <c r="K556" i="6"/>
  <c r="K765" i="6"/>
  <c r="K598" i="6"/>
  <c r="K950" i="6"/>
  <c r="I904" i="6"/>
  <c r="K597" i="6"/>
  <c r="K471" i="6"/>
  <c r="I436" i="6"/>
  <c r="J420" i="6"/>
  <c r="J917" i="6"/>
  <c r="K596" i="6"/>
  <c r="I757" i="6"/>
  <c r="J535" i="6"/>
  <c r="J528" i="6"/>
  <c r="I990" i="6"/>
  <c r="K936" i="6"/>
  <c r="I677" i="6"/>
  <c r="J492" i="6"/>
  <c r="J549" i="6"/>
  <c r="K903" i="6"/>
  <c r="J870" i="6"/>
  <c r="K991" i="6"/>
  <c r="I689" i="6"/>
  <c r="I528" i="6"/>
  <c r="J423" i="6"/>
  <c r="J896" i="6"/>
  <c r="J990" i="6"/>
  <c r="J935" i="6"/>
  <c r="K882" i="6"/>
  <c r="K773" i="6"/>
  <c r="I535" i="6"/>
  <c r="I896" i="6"/>
  <c r="J686" i="6"/>
  <c r="I628" i="6"/>
  <c r="I534" i="6"/>
  <c r="K475" i="6"/>
  <c r="K918" i="6"/>
  <c r="I685" i="6"/>
  <c r="K588" i="6"/>
  <c r="I701" i="6"/>
  <c r="I514" i="6"/>
  <c r="AM30" i="7" s="1"/>
  <c r="J444" i="6"/>
  <c r="I898" i="6"/>
  <c r="J733" i="6"/>
  <c r="I951" i="6"/>
  <c r="K515" i="6"/>
  <c r="K441" i="6"/>
  <c r="K123" i="6"/>
  <c r="BE11" i="7" s="1"/>
  <c r="I576" i="6"/>
  <c r="J514" i="6"/>
  <c r="AV39" i="7" s="1"/>
  <c r="I544" i="6"/>
  <c r="K637" i="6"/>
  <c r="BE62" i="7" s="1"/>
  <c r="I733" i="6"/>
  <c r="I488" i="6"/>
  <c r="I917" i="6"/>
  <c r="I865" i="6"/>
  <c r="I1006" i="6"/>
  <c r="K844" i="6"/>
  <c r="J951" i="6"/>
  <c r="I709" i="6"/>
  <c r="J841" i="6"/>
  <c r="K582" i="6"/>
  <c r="J488" i="6"/>
  <c r="K917" i="6"/>
  <c r="I425" i="6"/>
  <c r="K548" i="6"/>
  <c r="J623" i="6"/>
  <c r="I564" i="6"/>
  <c r="K872" i="6"/>
  <c r="J750" i="6"/>
  <c r="K636" i="6"/>
  <c r="BE70" i="7" s="1"/>
  <c r="J621" i="6"/>
  <c r="J888" i="6"/>
  <c r="J613" i="6"/>
  <c r="K498" i="6"/>
  <c r="K919" i="6"/>
  <c r="K645" i="6"/>
  <c r="BE76" i="7" s="1"/>
  <c r="I455" i="6"/>
  <c r="K914" i="6"/>
  <c r="J475" i="6"/>
  <c r="K604" i="6"/>
  <c r="K134" i="6"/>
  <c r="J410" i="6"/>
  <c r="K719" i="6"/>
  <c r="K767" i="6"/>
  <c r="BE93" i="7" s="1"/>
  <c r="K424" i="6"/>
  <c r="I935" i="6"/>
  <c r="J636" i="6"/>
  <c r="AV70" i="7" s="1"/>
  <c r="I541" i="6"/>
  <c r="I991" i="6"/>
  <c r="K532" i="6"/>
  <c r="K796" i="6"/>
  <c r="K505" i="6"/>
  <c r="BE26" i="7" s="1"/>
  <c r="I758" i="6"/>
  <c r="J581" i="6"/>
  <c r="I687" i="6"/>
  <c r="J694" i="6"/>
  <c r="K620" i="6"/>
  <c r="K750" i="6"/>
  <c r="K533" i="6"/>
  <c r="J580" i="6"/>
  <c r="K766" i="6"/>
  <c r="BE98" i="7" s="1"/>
  <c r="J577" i="6"/>
  <c r="K778" i="6"/>
  <c r="J705" i="6"/>
  <c r="J737" i="6"/>
  <c r="K686" i="6"/>
  <c r="K1010" i="6"/>
  <c r="J836" i="6"/>
  <c r="K865" i="6"/>
  <c r="K580" i="6"/>
  <c r="J936" i="6"/>
  <c r="J829" i="6"/>
  <c r="I678" i="6"/>
  <c r="I408" i="6"/>
  <c r="K878" i="6"/>
  <c r="J897" i="6"/>
  <c r="I737" i="6"/>
  <c r="I596" i="6"/>
  <c r="I473" i="6"/>
  <c r="J457" i="6"/>
  <c r="J920" i="6"/>
  <c r="I765" i="6"/>
  <c r="I773" i="6"/>
  <c r="J645" i="6"/>
  <c r="I556" i="6"/>
  <c r="I527" i="6"/>
  <c r="I580" i="6"/>
  <c r="I467" i="6"/>
  <c r="I403" i="6"/>
  <c r="I412" i="6"/>
  <c r="K420" i="6"/>
  <c r="J427" i="6"/>
  <c r="I902" i="6"/>
  <c r="J991" i="6"/>
  <c r="I795" i="6"/>
  <c r="K804" i="6"/>
  <c r="J843" i="6"/>
  <c r="I749" i="6"/>
  <c r="I719" i="6"/>
  <c r="K705" i="6"/>
  <c r="I613" i="6"/>
  <c r="I471" i="6"/>
  <c r="K499" i="6"/>
  <c r="I888" i="6"/>
  <c r="K959" i="6"/>
  <c r="I861" i="6"/>
  <c r="I950" i="6"/>
  <c r="J702" i="6"/>
  <c r="I662" i="6"/>
  <c r="J575" i="6"/>
  <c r="J533" i="6"/>
  <c r="J871" i="6"/>
  <c r="K853" i="6"/>
  <c r="I926" i="6"/>
  <c r="K793" i="6"/>
  <c r="I766" i="6"/>
  <c r="J516" i="6"/>
  <c r="J452" i="6"/>
  <c r="I456" i="6"/>
  <c r="J451" i="6"/>
  <c r="K452" i="6"/>
  <c r="K1015" i="6"/>
  <c r="I978" i="6"/>
  <c r="J901" i="6"/>
  <c r="I828" i="6"/>
  <c r="J967" i="6"/>
  <c r="I742" i="6"/>
  <c r="I657" i="6"/>
  <c r="J670" i="6"/>
  <c r="J640" i="6"/>
  <c r="K561" i="6"/>
  <c r="I529" i="6"/>
  <c r="K545" i="6"/>
  <c r="J403" i="6"/>
  <c r="J472" i="6"/>
  <c r="I813" i="6"/>
  <c r="J811" i="6"/>
  <c r="J411" i="6"/>
  <c r="J994" i="6"/>
  <c r="I992" i="6"/>
  <c r="I909" i="6"/>
  <c r="J820" i="6"/>
  <c r="J797" i="6"/>
  <c r="I789" i="6"/>
  <c r="K803" i="6"/>
  <c r="I780" i="6"/>
  <c r="K794" i="6"/>
  <c r="I976" i="6"/>
  <c r="I829" i="6"/>
  <c r="J678" i="6"/>
  <c r="I475" i="6"/>
  <c r="J419" i="6"/>
  <c r="J408" i="6"/>
  <c r="J880" i="6"/>
  <c r="I777" i="6"/>
  <c r="I726" i="6"/>
  <c r="I774" i="6"/>
  <c r="J721" i="6"/>
  <c r="J519" i="6"/>
  <c r="J614" i="6"/>
  <c r="I483" i="6"/>
  <c r="I459" i="6"/>
  <c r="I457" i="6"/>
  <c r="K920" i="6"/>
  <c r="J837" i="6"/>
  <c r="J793" i="6"/>
  <c r="I645" i="6"/>
  <c r="I593" i="6"/>
  <c r="J592" i="6"/>
  <c r="I482" i="6"/>
  <c r="K412" i="6"/>
  <c r="J902" i="6"/>
  <c r="J959" i="6"/>
  <c r="K795" i="6"/>
  <c r="J912" i="6"/>
  <c r="J749" i="6"/>
  <c r="J758" i="6"/>
  <c r="K769" i="6"/>
  <c r="K701" i="6"/>
  <c r="J654" i="6"/>
  <c r="J689" i="6"/>
  <c r="K624" i="6"/>
  <c r="J583" i="6"/>
  <c r="I549" i="6"/>
  <c r="J499" i="6"/>
  <c r="I490" i="6"/>
  <c r="I598" i="6"/>
  <c r="I500" i="6"/>
  <c r="I434" i="6"/>
  <c r="J910" i="6"/>
  <c r="J418" i="6"/>
  <c r="J1006" i="6"/>
  <c r="J827" i="6"/>
  <c r="J950" i="6"/>
  <c r="I718" i="6"/>
  <c r="K702" i="6"/>
  <c r="I710" i="6"/>
  <c r="K551" i="6"/>
  <c r="J525" i="6"/>
  <c r="J443" i="6"/>
  <c r="K926" i="6"/>
  <c r="K693" i="6"/>
  <c r="K718" i="6"/>
  <c r="J646" i="6"/>
  <c r="I597" i="6"/>
  <c r="I614" i="6"/>
  <c r="K516" i="6"/>
  <c r="I506" i="6"/>
  <c r="I452" i="6"/>
  <c r="J424" i="6"/>
  <c r="K456" i="6"/>
  <c r="J1015" i="6"/>
  <c r="J918" i="6"/>
  <c r="J828" i="6"/>
  <c r="K967" i="6"/>
  <c r="J766" i="6"/>
  <c r="K670" i="6"/>
  <c r="I612" i="6"/>
  <c r="K628" i="6"/>
  <c r="I607" i="6"/>
  <c r="I442" i="6"/>
  <c r="I460" i="6"/>
  <c r="J392" i="6"/>
  <c r="K811" i="6"/>
  <c r="I885" i="6"/>
  <c r="I994" i="6"/>
  <c r="K992" i="6"/>
  <c r="K909" i="6"/>
  <c r="K840" i="6"/>
  <c r="K781" i="6"/>
  <c r="I797" i="6"/>
  <c r="K789" i="6"/>
  <c r="J803" i="6"/>
  <c r="I794" i="6"/>
  <c r="J436" i="6"/>
  <c r="I936" i="6"/>
  <c r="I999" i="6"/>
  <c r="J930" i="6"/>
  <c r="J753" i="6"/>
  <c r="BE42" i="7"/>
  <c r="BE33" i="7"/>
  <c r="J503" i="6"/>
  <c r="I440" i="6"/>
  <c r="I420" i="6"/>
  <c r="K419" i="6"/>
  <c r="K408" i="6"/>
  <c r="I880" i="6"/>
  <c r="K677" i="6"/>
  <c r="J551" i="6"/>
  <c r="K504" i="6"/>
  <c r="J459" i="6"/>
  <c r="I407" i="6"/>
  <c r="I920" i="6"/>
  <c r="I851" i="6"/>
  <c r="I837" i="6"/>
  <c r="K623" i="6"/>
  <c r="J599" i="6"/>
  <c r="I592" i="6"/>
  <c r="J540" i="6"/>
  <c r="J482" i="6"/>
  <c r="I551" i="6"/>
  <c r="K467" i="6"/>
  <c r="J393" i="6"/>
  <c r="I877" i="6"/>
  <c r="I959" i="6"/>
  <c r="I913" i="6"/>
  <c r="J795" i="6"/>
  <c r="I912" i="6"/>
  <c r="I788" i="6"/>
  <c r="BE92" i="7"/>
  <c r="K749" i="6"/>
  <c r="J687" i="6"/>
  <c r="J527" i="6"/>
  <c r="I533" i="6"/>
  <c r="J490" i="6"/>
  <c r="K484" i="6"/>
  <c r="J598" i="6"/>
  <c r="J500" i="6"/>
  <c r="K439" i="6"/>
  <c r="K888" i="6"/>
  <c r="K910" i="6"/>
  <c r="K418" i="6"/>
  <c r="I934" i="6"/>
  <c r="I693" i="6"/>
  <c r="K717" i="6"/>
  <c r="K599" i="6"/>
  <c r="K589" i="6"/>
  <c r="I582" i="6"/>
  <c r="K482" i="6"/>
  <c r="K443" i="6"/>
  <c r="I393" i="6"/>
  <c r="K851" i="6"/>
  <c r="J864" i="6"/>
  <c r="I853" i="6"/>
  <c r="I671" i="6"/>
  <c r="I516" i="6"/>
  <c r="I565" i="6"/>
  <c r="J506" i="6"/>
  <c r="I424" i="6"/>
  <c r="J524" i="6"/>
  <c r="K473" i="6"/>
  <c r="J929" i="6"/>
  <c r="J809" i="6"/>
  <c r="I1015" i="6"/>
  <c r="K835" i="6"/>
  <c r="K998" i="6"/>
  <c r="I918" i="6"/>
  <c r="K828" i="6"/>
  <c r="I967" i="6"/>
  <c r="I625" i="6"/>
  <c r="I620" i="6"/>
  <c r="J608" i="6"/>
  <c r="J631" i="6"/>
  <c r="K476" i="6"/>
  <c r="I392" i="6"/>
  <c r="I811" i="6"/>
  <c r="J885" i="6"/>
  <c r="J962" i="6"/>
  <c r="K994" i="6"/>
  <c r="I960" i="6"/>
  <c r="I944" i="6"/>
  <c r="J992" i="6"/>
  <c r="I840" i="6"/>
  <c r="I796" i="6"/>
  <c r="K779" i="6"/>
  <c r="J789" i="6"/>
  <c r="I803" i="6"/>
  <c r="I778" i="6"/>
  <c r="BE101" i="7"/>
  <c r="BE95" i="7"/>
  <c r="J561" i="6"/>
  <c r="J637" i="6"/>
  <c r="J893" i="6"/>
  <c r="I769" i="6"/>
  <c r="J734" i="6"/>
  <c r="J655" i="6"/>
  <c r="I519" i="6"/>
  <c r="J653" i="6"/>
  <c r="J440" i="6"/>
  <c r="J777" i="6"/>
  <c r="I721" i="6"/>
  <c r="I561" i="6"/>
  <c r="K483" i="6"/>
  <c r="I504" i="6"/>
  <c r="J394" i="6"/>
  <c r="J882" i="6"/>
  <c r="I869" i="6"/>
  <c r="J946" i="6"/>
  <c r="I808" i="6"/>
  <c r="J851" i="6"/>
  <c r="J591" i="6"/>
  <c r="I435" i="6"/>
  <c r="K877" i="6"/>
  <c r="I983" i="6"/>
  <c r="K460" i="6"/>
  <c r="J913" i="6"/>
  <c r="J788" i="6"/>
  <c r="K725" i="6"/>
  <c r="K687" i="6"/>
  <c r="I654" i="6"/>
  <c r="J624" i="6"/>
  <c r="K560" i="6"/>
  <c r="J489" i="6"/>
  <c r="J455" i="6"/>
  <c r="I484" i="6"/>
  <c r="J442" i="6"/>
  <c r="J439" i="6"/>
  <c r="I910" i="6"/>
  <c r="J943" i="6"/>
  <c r="J934" i="6"/>
  <c r="J628" i="6"/>
  <c r="J717" i="6"/>
  <c r="I623" i="6"/>
  <c r="J589" i="6"/>
  <c r="I621" i="6"/>
  <c r="J582" i="6"/>
  <c r="J671" i="6"/>
  <c r="I525" i="6"/>
  <c r="K427" i="6"/>
  <c r="K393" i="6"/>
  <c r="I409" i="6"/>
  <c r="J853" i="6"/>
  <c r="J1007" i="6"/>
  <c r="J983" i="6"/>
  <c r="I767" i="6"/>
  <c r="J741" i="6"/>
  <c r="I646" i="6"/>
  <c r="I694" i="6"/>
  <c r="K549" i="6"/>
  <c r="I487" i="6"/>
  <c r="K583" i="6"/>
  <c r="J565" i="6"/>
  <c r="K524" i="6"/>
  <c r="K490" i="6"/>
  <c r="I404" i="6"/>
  <c r="I439" i="6"/>
  <c r="I929" i="6"/>
  <c r="I809" i="6"/>
  <c r="J835" i="6"/>
  <c r="J998" i="6"/>
  <c r="J819" i="6"/>
  <c r="K824" i="6"/>
  <c r="K774" i="6"/>
  <c r="K565" i="6"/>
  <c r="I540" i="6"/>
  <c r="I545" i="6"/>
  <c r="I476" i="6"/>
  <c r="K395" i="6"/>
  <c r="K392" i="6"/>
  <c r="I427" i="6"/>
  <c r="K885" i="6"/>
  <c r="J982" i="6"/>
  <c r="J960" i="6"/>
  <c r="J944" i="6"/>
  <c r="J840" i="6"/>
  <c r="K842" i="6"/>
  <c r="J779" i="6"/>
  <c r="J845" i="6"/>
  <c r="I669" i="6"/>
  <c r="I599" i="6"/>
  <c r="AM39" i="7"/>
  <c r="K436" i="6"/>
  <c r="I930" i="6"/>
  <c r="K753" i="6"/>
  <c r="K544" i="6"/>
  <c r="K559" i="6"/>
  <c r="I653" i="6"/>
  <c r="J541" i="6"/>
  <c r="J458" i="6"/>
  <c r="I581" i="6"/>
  <c r="I474" i="6"/>
  <c r="J504" i="6"/>
  <c r="I394" i="6"/>
  <c r="I419" i="6"/>
  <c r="K468" i="6"/>
  <c r="I882" i="6"/>
  <c r="I787" i="6"/>
  <c r="J1014" i="6"/>
  <c r="J677" i="6"/>
  <c r="J573" i="6"/>
  <c r="J491" i="6"/>
  <c r="J877" i="6"/>
  <c r="I887" i="6"/>
  <c r="J460" i="6"/>
  <c r="J999" i="6"/>
  <c r="K894" i="6"/>
  <c r="I844" i="6"/>
  <c r="I946" i="6"/>
  <c r="J725" i="6"/>
  <c r="I735" i="6"/>
  <c r="J629" i="6"/>
  <c r="I647" i="6"/>
  <c r="J560" i="6"/>
  <c r="K644" i="6"/>
  <c r="J588" i="6"/>
  <c r="I489" i="6"/>
  <c r="J484" i="6"/>
  <c r="J925" i="6"/>
  <c r="K943" i="6"/>
  <c r="J909" i="6"/>
  <c r="I686" i="6"/>
  <c r="I655" i="6"/>
  <c r="I717" i="6"/>
  <c r="J612" i="6"/>
  <c r="I567" i="6"/>
  <c r="I589" i="6"/>
  <c r="I559" i="6"/>
  <c r="BE31" i="7"/>
  <c r="BE40" i="7"/>
  <c r="I507" i="6"/>
  <c r="J435" i="6"/>
  <c r="K881" i="6"/>
  <c r="I864" i="6"/>
  <c r="J409" i="6"/>
  <c r="K866" i="6"/>
  <c r="I1008" i="6"/>
  <c r="K983" i="6"/>
  <c r="J767" i="6"/>
  <c r="I741" i="6"/>
  <c r="J685" i="6"/>
  <c r="K671" i="6"/>
  <c r="J669" i="6"/>
  <c r="I629" i="6"/>
  <c r="K615" i="6"/>
  <c r="K514" i="6"/>
  <c r="I583" i="6"/>
  <c r="J425" i="6"/>
  <c r="K450" i="6"/>
  <c r="I411" i="6"/>
  <c r="I524" i="6"/>
  <c r="J404" i="6"/>
  <c r="K966" i="6"/>
  <c r="I835" i="6"/>
  <c r="I998" i="6"/>
  <c r="J774" i="6"/>
  <c r="K685" i="6"/>
  <c r="K607" i="6"/>
  <c r="J476" i="6"/>
  <c r="I395" i="6"/>
  <c r="K962" i="6"/>
  <c r="I982" i="6"/>
  <c r="K944" i="6"/>
  <c r="I825" i="6"/>
  <c r="I842" i="6"/>
  <c r="J914" i="6"/>
  <c r="I779" i="6"/>
  <c r="I826" i="6"/>
  <c r="J821" i="6"/>
  <c r="J778" i="6"/>
  <c r="J810" i="6"/>
  <c r="I845" i="6"/>
  <c r="I560" i="6"/>
  <c r="I1010" i="6"/>
  <c r="I836" i="6"/>
  <c r="I734" i="6"/>
  <c r="J693" i="6"/>
  <c r="K575" i="6"/>
  <c r="J544" i="6"/>
  <c r="I418" i="6"/>
  <c r="J928" i="6"/>
  <c r="K751" i="6"/>
  <c r="J661" i="6"/>
  <c r="J641" i="6"/>
  <c r="I631" i="6"/>
  <c r="J609" i="6"/>
  <c r="I543" i="6"/>
  <c r="J483" i="6"/>
  <c r="J474" i="6"/>
  <c r="I577" i="6"/>
  <c r="I468" i="6"/>
  <c r="I919" i="6"/>
  <c r="J869" i="6"/>
  <c r="J808" i="6"/>
  <c r="I604" i="6"/>
  <c r="I573" i="6"/>
  <c r="I396" i="6"/>
  <c r="J467" i="6"/>
  <c r="I426" i="6"/>
  <c r="J887" i="6"/>
  <c r="J894" i="6"/>
  <c r="I725" i="6"/>
  <c r="J735" i="6"/>
  <c r="J709" i="6"/>
  <c r="K703" i="6"/>
  <c r="K629" i="6"/>
  <c r="K535" i="6"/>
  <c r="I644" i="6"/>
  <c r="I588" i="6"/>
  <c r="I466" i="6"/>
  <c r="J805" i="6"/>
  <c r="I925" i="6"/>
  <c r="K912" i="6"/>
  <c r="I943" i="6"/>
  <c r="J567" i="6"/>
  <c r="BE77" i="7"/>
  <c r="BE68" i="7"/>
  <c r="J607" i="6"/>
  <c r="I515" i="6"/>
  <c r="I532" i="6"/>
  <c r="K507" i="6"/>
  <c r="J471" i="6"/>
  <c r="I441" i="6"/>
  <c r="K508" i="6"/>
  <c r="I881" i="6"/>
  <c r="K886" i="6"/>
  <c r="J866" i="6"/>
  <c r="I1014" i="6"/>
  <c r="K734" i="6"/>
  <c r="K669" i="6"/>
  <c r="I566" i="6"/>
  <c r="K487" i="6"/>
  <c r="J450" i="6"/>
  <c r="K402" i="6"/>
  <c r="K960" i="6"/>
  <c r="J428" i="6"/>
  <c r="I819" i="6"/>
  <c r="J647" i="6"/>
  <c r="I639" i="6"/>
  <c r="J630" i="6"/>
  <c r="J605" i="6"/>
  <c r="J543" i="6"/>
  <c r="J933" i="6"/>
  <c r="J395" i="6"/>
  <c r="K982" i="6"/>
  <c r="K825" i="6"/>
  <c r="J842" i="6"/>
  <c r="I914" i="6"/>
  <c r="K826" i="6"/>
  <c r="I821" i="6"/>
  <c r="I824" i="6"/>
  <c r="I810" i="6"/>
  <c r="J1010" i="6"/>
  <c r="I750" i="6"/>
  <c r="I575" i="6"/>
  <c r="J556" i="6"/>
  <c r="J878" i="6"/>
  <c r="I897" i="6"/>
  <c r="I705" i="6"/>
  <c r="I661" i="6"/>
  <c r="K641" i="6"/>
  <c r="J596" i="6"/>
  <c r="J572" i="6"/>
  <c r="J468" i="6"/>
  <c r="J919" i="6"/>
  <c r="K893" i="6"/>
  <c r="J787" i="6"/>
  <c r="I862" i="6"/>
  <c r="K812" i="6"/>
  <c r="J765" i="6"/>
  <c r="I550" i="6"/>
  <c r="I491" i="6"/>
  <c r="J396" i="6"/>
  <c r="I894" i="6"/>
  <c r="I804" i="6"/>
  <c r="K946" i="6"/>
  <c r="J844" i="6"/>
  <c r="J769" i="6"/>
  <c r="K735" i="6"/>
  <c r="K709" i="6"/>
  <c r="J703" i="6"/>
  <c r="J615" i="6"/>
  <c r="BE69" i="7"/>
  <c r="BE78" i="7"/>
  <c r="K564" i="6"/>
  <c r="J644" i="6"/>
  <c r="J466" i="6"/>
  <c r="I458" i="6"/>
  <c r="K845" i="6"/>
  <c r="I962" i="6"/>
  <c r="J861" i="6"/>
  <c r="J662" i="6"/>
  <c r="K655" i="6"/>
  <c r="I637" i="6"/>
  <c r="K591" i="6"/>
  <c r="I548" i="6"/>
  <c r="J532" i="6"/>
  <c r="I498" i="6"/>
  <c r="I451" i="6"/>
  <c r="I508" i="6"/>
  <c r="J881" i="6"/>
  <c r="J886" i="6"/>
  <c r="K805" i="6"/>
  <c r="I871" i="6"/>
  <c r="I866" i="6"/>
  <c r="J1008" i="6"/>
  <c r="I856" i="6"/>
  <c r="J566" i="6"/>
  <c r="J545" i="6"/>
  <c r="J505" i="6"/>
  <c r="J402" i="6"/>
  <c r="I428" i="6"/>
  <c r="K901" i="6"/>
  <c r="I751" i="6"/>
  <c r="J742" i="6"/>
  <c r="J657" i="6"/>
  <c r="J604" i="6"/>
  <c r="K640" i="6"/>
  <c r="I630" i="6"/>
  <c r="I605" i="6"/>
  <c r="J529" i="6"/>
  <c r="K543" i="6"/>
  <c r="K472" i="6"/>
  <c r="J813" i="6"/>
  <c r="K933" i="6"/>
  <c r="K434" i="6"/>
  <c r="K411" i="6"/>
  <c r="J825" i="6"/>
  <c r="I820" i="6"/>
  <c r="I852" i="6"/>
  <c r="J826" i="6"/>
  <c r="J780" i="6"/>
  <c r="K821" i="6"/>
  <c r="J812" i="6"/>
  <c r="J824" i="6"/>
  <c r="I781" i="6"/>
  <c r="I624" i="6"/>
  <c r="J625" i="6"/>
  <c r="K541" i="6"/>
  <c r="J559" i="6"/>
  <c r="I878" i="6"/>
  <c r="K897" i="6"/>
  <c r="I928" i="6"/>
  <c r="J726" i="6"/>
  <c r="K737" i="6"/>
  <c r="I641" i="6"/>
  <c r="I572" i="6"/>
  <c r="J557" i="6"/>
  <c r="J473" i="6"/>
  <c r="I557" i="6"/>
  <c r="J534" i="6"/>
  <c r="J441" i="6"/>
  <c r="I893" i="6"/>
  <c r="J862" i="6"/>
  <c r="I793" i="6"/>
  <c r="BE91" i="7"/>
  <c r="BE97" i="7"/>
  <c r="J593" i="6"/>
  <c r="J620" i="6"/>
  <c r="K527" i="6"/>
  <c r="J412" i="6"/>
  <c r="J804" i="6"/>
  <c r="I843" i="6"/>
  <c r="J719" i="6"/>
  <c r="I703" i="6"/>
  <c r="I608" i="6"/>
  <c r="J564" i="6"/>
  <c r="J550" i="6"/>
  <c r="I636" i="6"/>
  <c r="K534" i="6"/>
  <c r="I499" i="6"/>
  <c r="I444" i="6"/>
  <c r="I805" i="6"/>
  <c r="K976" i="6"/>
  <c r="K861" i="6"/>
  <c r="I827" i="6"/>
  <c r="K898" i="6"/>
  <c r="J718" i="6"/>
  <c r="I702" i="6"/>
  <c r="I673" i="6"/>
  <c r="J710" i="6"/>
  <c r="I591" i="6"/>
  <c r="K612" i="6"/>
  <c r="J507" i="6"/>
  <c r="J498" i="6"/>
  <c r="J426" i="6"/>
  <c r="J508" i="6"/>
  <c r="I886" i="6"/>
  <c r="K871" i="6"/>
  <c r="J926" i="6"/>
  <c r="J856" i="6"/>
  <c r="J751" i="6"/>
  <c r="J701" i="6"/>
  <c r="J597" i="6"/>
  <c r="K566" i="6"/>
  <c r="J639" i="6"/>
  <c r="I505" i="6"/>
  <c r="J515" i="6"/>
  <c r="I443" i="6"/>
  <c r="J456" i="6"/>
  <c r="I402" i="6"/>
  <c r="K428" i="6"/>
  <c r="J978" i="6"/>
  <c r="I901" i="6"/>
  <c r="J773" i="6"/>
  <c r="K742" i="6"/>
  <c r="K657" i="6"/>
  <c r="K639" i="6"/>
  <c r="I640" i="6"/>
  <c r="K630" i="6"/>
  <c r="K605" i="6"/>
  <c r="J487" i="6"/>
  <c r="I472" i="6"/>
  <c r="K813" i="6"/>
  <c r="I933" i="6"/>
  <c r="J434" i="6"/>
  <c r="K820" i="6"/>
  <c r="J852" i="6"/>
  <c r="K797" i="6"/>
  <c r="K780" i="6"/>
  <c r="J794" i="6"/>
  <c r="I812" i="6"/>
  <c r="J976" i="6"/>
  <c r="J781" i="6"/>
  <c r="K341" i="6"/>
  <c r="K277" i="6"/>
  <c r="K300" i="6"/>
  <c r="K332" i="6"/>
  <c r="K388" i="6"/>
  <c r="BE89" i="7" s="1"/>
  <c r="K301" i="6"/>
  <c r="K272" i="6"/>
  <c r="K368" i="6"/>
  <c r="K304" i="6"/>
  <c r="K340" i="6"/>
  <c r="K352" i="6"/>
  <c r="K381" i="6"/>
  <c r="BE80" i="7" s="1"/>
  <c r="K119" i="6"/>
  <c r="BE7" i="7" s="1"/>
  <c r="K288" i="6"/>
  <c r="K254" i="6"/>
  <c r="BE54" i="7" s="1"/>
  <c r="I277" i="6"/>
  <c r="K251" i="6"/>
  <c r="BE43" i="7" s="1"/>
  <c r="K302" i="6"/>
  <c r="K372" i="6"/>
  <c r="J270" i="6"/>
  <c r="K350" i="6"/>
  <c r="K356" i="6"/>
  <c r="K259" i="6"/>
  <c r="BE57" i="7" s="1"/>
  <c r="J340" i="6"/>
  <c r="K317" i="6"/>
  <c r="K256" i="6"/>
  <c r="BE56" i="7" s="1"/>
  <c r="K122" i="6"/>
  <c r="BE10" i="7" s="1"/>
  <c r="K130" i="6"/>
  <c r="BE13" i="7" s="1"/>
  <c r="K320" i="6"/>
  <c r="J348" i="6"/>
  <c r="K129" i="6"/>
  <c r="BE12" i="7" s="1"/>
  <c r="K293" i="6"/>
  <c r="K316" i="6"/>
  <c r="K389" i="6"/>
  <c r="BE90" i="7" s="1"/>
  <c r="K284" i="6"/>
  <c r="I309" i="6"/>
  <c r="J276" i="6"/>
  <c r="I251" i="6"/>
  <c r="AM250" i="6"/>
  <c r="BE14" i="7"/>
  <c r="BE23" i="7"/>
  <c r="I130" i="6"/>
  <c r="AG386" i="6"/>
  <c r="BE15" i="7"/>
  <c r="BE24" i="7"/>
  <c r="AF258" i="6"/>
  <c r="AN120" i="6"/>
  <c r="I304" i="6"/>
  <c r="AM120" i="6"/>
  <c r="K252" i="6"/>
  <c r="AM256" i="6"/>
  <c r="J256" i="6" s="1"/>
  <c r="AM122" i="6"/>
  <c r="J122" i="6" s="1"/>
  <c r="AN378" i="6"/>
  <c r="I356" i="6"/>
  <c r="AF127" i="6"/>
  <c r="J284" i="6"/>
  <c r="J334" i="6"/>
  <c r="J268" i="6"/>
  <c r="AG390" i="6"/>
  <c r="AF384" i="6"/>
  <c r="I384" i="6" s="1"/>
  <c r="I325" i="6"/>
  <c r="AN253" i="6"/>
  <c r="AN381" i="6"/>
  <c r="J324" i="6"/>
  <c r="I364" i="6"/>
  <c r="J357" i="6"/>
  <c r="I348" i="6"/>
  <c r="K270" i="6"/>
  <c r="AN133" i="6"/>
  <c r="K285" i="6"/>
  <c r="J350" i="6"/>
  <c r="J349" i="6"/>
  <c r="AG261" i="6"/>
  <c r="I261" i="6" s="1"/>
  <c r="I129" i="6"/>
  <c r="AF250" i="6"/>
  <c r="BE22" i="7"/>
  <c r="J373" i="6"/>
  <c r="AN134" i="6"/>
  <c r="J134" i="6" s="1"/>
  <c r="J286" i="6"/>
  <c r="AF249" i="6"/>
  <c r="AF125" i="6"/>
  <c r="AG120" i="6"/>
  <c r="AF381" i="6"/>
  <c r="I381" i="6" s="1"/>
  <c r="J252" i="6"/>
  <c r="AF248" i="6"/>
  <c r="J288" i="6"/>
  <c r="AF120" i="6"/>
  <c r="I302" i="6"/>
  <c r="AF256" i="6"/>
  <c r="I256" i="6" s="1"/>
  <c r="AF122" i="6"/>
  <c r="I122" i="6" s="1"/>
  <c r="J272" i="6"/>
  <c r="I334" i="6"/>
  <c r="AM126" i="6"/>
  <c r="AM384" i="6"/>
  <c r="J384" i="6" s="1"/>
  <c r="AF121" i="6"/>
  <c r="K325" i="6"/>
  <c r="K269" i="6"/>
  <c r="AM131" i="6"/>
  <c r="J131" i="6" s="1"/>
  <c r="K364" i="6"/>
  <c r="I285" i="6"/>
  <c r="I320" i="6"/>
  <c r="J382" i="6"/>
  <c r="J260" i="6"/>
  <c r="AG134" i="6"/>
  <c r="I134" i="6" s="1"/>
  <c r="I286" i="6"/>
  <c r="AM249" i="6"/>
  <c r="AM125" i="6"/>
  <c r="AM381" i="6"/>
  <c r="AM248" i="6"/>
  <c r="AG121" i="6"/>
  <c r="AG385" i="6"/>
  <c r="I365" i="6"/>
  <c r="I292" i="6"/>
  <c r="I288" i="6"/>
  <c r="I366" i="6"/>
  <c r="I268" i="6"/>
  <c r="AF126" i="6"/>
  <c r="K333" i="6"/>
  <c r="AM121" i="6"/>
  <c r="J325" i="6"/>
  <c r="I269" i="6"/>
  <c r="J352" i="6"/>
  <c r="AF131" i="6"/>
  <c r="I131" i="6" s="1"/>
  <c r="J364" i="6"/>
  <c r="AN258" i="6"/>
  <c r="I284" i="6"/>
  <c r="AM123" i="6"/>
  <c r="J123" i="6" s="1"/>
  <c r="K382" i="6"/>
  <c r="J356" i="6"/>
  <c r="J285" i="6"/>
  <c r="J380" i="6"/>
  <c r="I382" i="6"/>
  <c r="I317" i="6"/>
  <c r="I341" i="6"/>
  <c r="I372" i="6"/>
  <c r="J316" i="6"/>
  <c r="I300" i="6"/>
  <c r="I252" i="6"/>
  <c r="I262" i="6"/>
  <c r="AN121" i="6"/>
  <c r="AN385" i="6"/>
  <c r="J365" i="6"/>
  <c r="K308" i="6"/>
  <c r="I276" i="6"/>
  <c r="K121" i="6"/>
  <c r="I272" i="6"/>
  <c r="AM383" i="6"/>
  <c r="J366" i="6"/>
  <c r="I336" i="6"/>
  <c r="AM254" i="6"/>
  <c r="J254" i="6" s="1"/>
  <c r="AG250" i="6"/>
  <c r="K260" i="6"/>
  <c r="I333" i="6"/>
  <c r="J341" i="6"/>
  <c r="AN259" i="6"/>
  <c r="J259" i="6" s="1"/>
  <c r="J269" i="6"/>
  <c r="AM388" i="6"/>
  <c r="J388" i="6" s="1"/>
  <c r="AG258" i="6"/>
  <c r="AF123" i="6"/>
  <c r="I123" i="6" s="1"/>
  <c r="I380" i="6"/>
  <c r="J332" i="6"/>
  <c r="AM132" i="6"/>
  <c r="K365" i="6"/>
  <c r="J308" i="6"/>
  <c r="J304" i="6"/>
  <c r="J261" i="6"/>
  <c r="K366" i="6"/>
  <c r="AF254" i="6"/>
  <c r="I254" i="6" s="1"/>
  <c r="AF260" i="6"/>
  <c r="I260" i="6" s="1"/>
  <c r="K276" i="6"/>
  <c r="J333" i="6"/>
  <c r="AM386" i="6"/>
  <c r="AG259" i="6"/>
  <c r="I259" i="6" s="1"/>
  <c r="AF388" i="6"/>
  <c r="I388" i="6" s="1"/>
  <c r="K268" i="6"/>
  <c r="K380" i="6"/>
  <c r="AM130" i="6"/>
  <c r="I332" i="6"/>
  <c r="K255" i="6"/>
  <c r="J317" i="6"/>
  <c r="I316" i="6"/>
  <c r="I368" i="6"/>
  <c r="K262" i="6"/>
  <c r="J301" i="6"/>
  <c r="I119" i="6"/>
  <c r="I308" i="6"/>
  <c r="J389" i="6"/>
  <c r="K261" i="6"/>
  <c r="AN130" i="6"/>
  <c r="AF386" i="6"/>
  <c r="J372" i="6"/>
  <c r="AG125" i="6"/>
  <c r="J292" i="6"/>
  <c r="AN262" i="6"/>
  <c r="J262" i="6" s="1"/>
  <c r="J318" i="6"/>
  <c r="J255" i="6"/>
  <c r="J320" i="6"/>
  <c r="I293" i="6"/>
  <c r="J300" i="6"/>
  <c r="AG257" i="6"/>
  <c r="J119" i="6"/>
  <c r="I352" i="6"/>
  <c r="I389" i="6"/>
  <c r="J309" i="6"/>
  <c r="K336" i="6"/>
  <c r="K286" i="6"/>
  <c r="I324" i="6"/>
  <c r="K292" i="6"/>
  <c r="I357" i="6"/>
  <c r="K348" i="6"/>
  <c r="K384" i="6"/>
  <c r="K349" i="6"/>
  <c r="K318" i="6"/>
  <c r="J129" i="6"/>
  <c r="AG376" i="6"/>
  <c r="BE8" i="7"/>
  <c r="BE17" i="7"/>
  <c r="J251" i="6"/>
  <c r="I255" i="6"/>
  <c r="I340" i="6"/>
  <c r="I373" i="6"/>
  <c r="J293" i="6"/>
  <c r="J277" i="6"/>
  <c r="J368" i="6"/>
  <c r="AN257" i="6"/>
  <c r="I301" i="6"/>
  <c r="J336" i="6"/>
  <c r="J302" i="6"/>
  <c r="I350" i="6"/>
  <c r="AG253" i="6"/>
  <c r="K324" i="6"/>
  <c r="K357" i="6"/>
  <c r="I270" i="6"/>
  <c r="I349" i="6"/>
  <c r="I318" i="6"/>
  <c r="AN151" i="6"/>
  <c r="AN204" i="6"/>
  <c r="AM156" i="6"/>
  <c r="AN228" i="6"/>
  <c r="AM172" i="6"/>
  <c r="AM179" i="6"/>
  <c r="AM199" i="6"/>
  <c r="AN186" i="6"/>
  <c r="AN164" i="6"/>
  <c r="AN222" i="6"/>
  <c r="AN141" i="6"/>
  <c r="AN138" i="6"/>
  <c r="AM154" i="6"/>
  <c r="AN212" i="6"/>
  <c r="AM139" i="6"/>
  <c r="AN184" i="6"/>
  <c r="AM31" i="6"/>
  <c r="AM223" i="6"/>
  <c r="AN110" i="6"/>
  <c r="AN92" i="6"/>
  <c r="AM118" i="6"/>
  <c r="AM21" i="6"/>
  <c r="AM213" i="6"/>
  <c r="AM161" i="6"/>
  <c r="AM69" i="6"/>
  <c r="AM37" i="6"/>
  <c r="AM229" i="6"/>
  <c r="AM78" i="6"/>
  <c r="AM81" i="6"/>
  <c r="AM153" i="6"/>
  <c r="AM137" i="6"/>
  <c r="AM169" i="6"/>
  <c r="AN108" i="6"/>
  <c r="AN76" i="6"/>
  <c r="AN57" i="6"/>
  <c r="AN14" i="6"/>
  <c r="AN180" i="6"/>
  <c r="AN61" i="6"/>
  <c r="AN18" i="6"/>
  <c r="AN210" i="6"/>
  <c r="AN183" i="6"/>
  <c r="AN213" i="6"/>
  <c r="AN21" i="6"/>
  <c r="AN27" i="6"/>
  <c r="AN219" i="6"/>
  <c r="AN158" i="6"/>
  <c r="AN154" i="6"/>
  <c r="AN166" i="6"/>
  <c r="AM65" i="6"/>
  <c r="AM225" i="6"/>
  <c r="AM33" i="6"/>
  <c r="AM73" i="6"/>
  <c r="AM105" i="6"/>
  <c r="AN87" i="6"/>
  <c r="AN40" i="6"/>
  <c r="AN232" i="6"/>
  <c r="AN8" i="6"/>
  <c r="AN200" i="6"/>
  <c r="AN9" i="6"/>
  <c r="AN201" i="6"/>
  <c r="AN144" i="6"/>
  <c r="AN55" i="6"/>
  <c r="AN179" i="6"/>
  <c r="AN149" i="6"/>
  <c r="AN11" i="6"/>
  <c r="AN203" i="6"/>
  <c r="AN146" i="6"/>
  <c r="AM93" i="6"/>
  <c r="AM61" i="6"/>
  <c r="AM29" i="6"/>
  <c r="AM221" i="6"/>
  <c r="AM102" i="6"/>
  <c r="AM165" i="6"/>
  <c r="AM149" i="6"/>
  <c r="AM197" i="6"/>
  <c r="AM181" i="6"/>
  <c r="AN115" i="6"/>
  <c r="AN83" i="6"/>
  <c r="AN118" i="6"/>
  <c r="AN86" i="6"/>
  <c r="AN117" i="6"/>
  <c r="AN46" i="6"/>
  <c r="AN238" i="6"/>
  <c r="AN140" i="6"/>
  <c r="AN175" i="6"/>
  <c r="AN145" i="6"/>
  <c r="AN190" i="6"/>
  <c r="AM90" i="6"/>
  <c r="AM57" i="6"/>
  <c r="AM25" i="6"/>
  <c r="AM217" i="6"/>
  <c r="AM97" i="6"/>
  <c r="AM100" i="6"/>
  <c r="AN114" i="6"/>
  <c r="AN82" i="6"/>
  <c r="AN32" i="6"/>
  <c r="AN224" i="6"/>
  <c r="AM77" i="6"/>
  <c r="AN101" i="6"/>
  <c r="AN41" i="6"/>
  <c r="AN233" i="6"/>
  <c r="AN136" i="6"/>
  <c r="AN168" i="6"/>
  <c r="AN113" i="6"/>
  <c r="AN139" i="6"/>
  <c r="AN171" i="6"/>
  <c r="AN239" i="6"/>
  <c r="AN47" i="6"/>
  <c r="AN178" i="6"/>
  <c r="AN170" i="6"/>
  <c r="AN150" i="6"/>
  <c r="AM178" i="6"/>
  <c r="AM185" i="6"/>
  <c r="AM94" i="6"/>
  <c r="AM63" i="6"/>
  <c r="AM48" i="6"/>
  <c r="AM240" i="6"/>
  <c r="AN107" i="6"/>
  <c r="AN231" i="6"/>
  <c r="AN39" i="6"/>
  <c r="AN42" i="6"/>
  <c r="AN234" i="6"/>
  <c r="AM115" i="6"/>
  <c r="AM84" i="6"/>
  <c r="AM58" i="6"/>
  <c r="AM26" i="6"/>
  <c r="AM218" i="6"/>
  <c r="AM59" i="6"/>
  <c r="AM27" i="6"/>
  <c r="AM219" i="6"/>
  <c r="AM40" i="6"/>
  <c r="AM232" i="6"/>
  <c r="AM159" i="6"/>
  <c r="AM143" i="6"/>
  <c r="AM191" i="6"/>
  <c r="AM175" i="6"/>
  <c r="AM186" i="6"/>
  <c r="AN106" i="6"/>
  <c r="AN75" i="6"/>
  <c r="AM148" i="6"/>
  <c r="AM152" i="6"/>
  <c r="AM87" i="6"/>
  <c r="AM246" i="6"/>
  <c r="AM54" i="6"/>
  <c r="AM22" i="6"/>
  <c r="AM214" i="6"/>
  <c r="AM55" i="6"/>
  <c r="AM23" i="6"/>
  <c r="AM107" i="6"/>
  <c r="AM32" i="6"/>
  <c r="AM224" i="6"/>
  <c r="AM150" i="6"/>
  <c r="AM182" i="6"/>
  <c r="AN52" i="6"/>
  <c r="AN244" i="6"/>
  <c r="AN20" i="6"/>
  <c r="AN156" i="6"/>
  <c r="AN188" i="6"/>
  <c r="AM140" i="6"/>
  <c r="AN221" i="6"/>
  <c r="AN29" i="6"/>
  <c r="AM144" i="6"/>
  <c r="AN223" i="6"/>
  <c r="AN31" i="6"/>
  <c r="AN161" i="6"/>
  <c r="AN193" i="6"/>
  <c r="AN79" i="6"/>
  <c r="AM75" i="6"/>
  <c r="AM83" i="6"/>
  <c r="AM242" i="6"/>
  <c r="AM50" i="6"/>
  <c r="AM210" i="6"/>
  <c r="AM18" i="6"/>
  <c r="AM116" i="6"/>
  <c r="AM243" i="6"/>
  <c r="AM51" i="6"/>
  <c r="AM211" i="6"/>
  <c r="AM19" i="6"/>
  <c r="AM98" i="6"/>
  <c r="AM24" i="6"/>
  <c r="AM216" i="6"/>
  <c r="AM155" i="6"/>
  <c r="AM187" i="6"/>
  <c r="AM171" i="6"/>
  <c r="AN95" i="6"/>
  <c r="AM146" i="6"/>
  <c r="AN62" i="6"/>
  <c r="AN19" i="6"/>
  <c r="AN211" i="6"/>
  <c r="AN152" i="6"/>
  <c r="AM196" i="6"/>
  <c r="AM136" i="6"/>
  <c r="AN26" i="6"/>
  <c r="AN218" i="6"/>
  <c r="AN43" i="6"/>
  <c r="AN235" i="6"/>
  <c r="AM176" i="6"/>
  <c r="AN206" i="6"/>
  <c r="AN177" i="6"/>
  <c r="AM160" i="6"/>
  <c r="AM190" i="6"/>
  <c r="AM62" i="6"/>
  <c r="AM158" i="6"/>
  <c r="AN28" i="6"/>
  <c r="AM53" i="6"/>
  <c r="AM245" i="6"/>
  <c r="AM193" i="6"/>
  <c r="AM96" i="6"/>
  <c r="AM44" i="6"/>
  <c r="AN35" i="6"/>
  <c r="AN227" i="6"/>
  <c r="AM68" i="6"/>
  <c r="AN97" i="6"/>
  <c r="AN135" i="6"/>
  <c r="AM241" i="6"/>
  <c r="AM49" i="6"/>
  <c r="AM89" i="6"/>
  <c r="AM117" i="6"/>
  <c r="AN88" i="6"/>
  <c r="AN192" i="6"/>
  <c r="AN34" i="6"/>
  <c r="AN226" i="6"/>
  <c r="AN163" i="6"/>
  <c r="AN229" i="6"/>
  <c r="AN37" i="6"/>
  <c r="AN165" i="6"/>
  <c r="AN197" i="6"/>
  <c r="AN93" i="6"/>
  <c r="AM109" i="6"/>
  <c r="AM80" i="6"/>
  <c r="AM45" i="6"/>
  <c r="AM205" i="6"/>
  <c r="AM13" i="6"/>
  <c r="AM86" i="6"/>
  <c r="AM157" i="6"/>
  <c r="AM141" i="6"/>
  <c r="AM189" i="6"/>
  <c r="AM173" i="6"/>
  <c r="AN99" i="6"/>
  <c r="AN102" i="6"/>
  <c r="AN70" i="6"/>
  <c r="AN116" i="6"/>
  <c r="AN84" i="6"/>
  <c r="AN67" i="6"/>
  <c r="AN25" i="6"/>
  <c r="AN217" i="6"/>
  <c r="AN73" i="6"/>
  <c r="AN159" i="6"/>
  <c r="AN191" i="6"/>
  <c r="AM244" i="6"/>
  <c r="AM52" i="6"/>
  <c r="AN77" i="6"/>
  <c r="AN71" i="6"/>
  <c r="AN65" i="6"/>
  <c r="AN182" i="6"/>
  <c r="AM106" i="6"/>
  <c r="AM233" i="6"/>
  <c r="AM41" i="6"/>
  <c r="AM9" i="6"/>
  <c r="AM201" i="6"/>
  <c r="AM113" i="6"/>
  <c r="AM82" i="6"/>
  <c r="AN98" i="6"/>
  <c r="AM101" i="6"/>
  <c r="AN112" i="6"/>
  <c r="AN80" i="6"/>
  <c r="AN48" i="6"/>
  <c r="AN240" i="6"/>
  <c r="AN16" i="6"/>
  <c r="AN208" i="6"/>
  <c r="AN66" i="6"/>
  <c r="AN23" i="6"/>
  <c r="AN215" i="6"/>
  <c r="AN155" i="6"/>
  <c r="AN187" i="6"/>
  <c r="AM20" i="6"/>
  <c r="AM212" i="6"/>
  <c r="AN69" i="6"/>
  <c r="AN157" i="6"/>
  <c r="AN189" i="6"/>
  <c r="AN246" i="6"/>
  <c r="AN54" i="6"/>
  <c r="AN49" i="6"/>
  <c r="AN241" i="6"/>
  <c r="AM237" i="6"/>
  <c r="AM236" i="6"/>
  <c r="AN220" i="6"/>
  <c r="AN185" i="6"/>
  <c r="AM215" i="6"/>
  <c r="AN162" i="6"/>
  <c r="AM222" i="6"/>
  <c r="AM30" i="6"/>
  <c r="AM95" i="6"/>
  <c r="AN78" i="6"/>
  <c r="AN60" i="6"/>
  <c r="AM88" i="6"/>
  <c r="AM145" i="6"/>
  <c r="AM177" i="6"/>
  <c r="AN85" i="6"/>
  <c r="AN196" i="6"/>
  <c r="AN167" i="6"/>
  <c r="AN105" i="6"/>
  <c r="AN137" i="6"/>
  <c r="AN169" i="6"/>
  <c r="AM60" i="6"/>
  <c r="AM28" i="6"/>
  <c r="AM220" i="6"/>
  <c r="AM17" i="6"/>
  <c r="AM209" i="6"/>
  <c r="AM92" i="6"/>
  <c r="AN103" i="6"/>
  <c r="AN56" i="6"/>
  <c r="AN24" i="6"/>
  <c r="AN216" i="6"/>
  <c r="AM12" i="6"/>
  <c r="AM204" i="6"/>
  <c r="AN30" i="6"/>
  <c r="AN160" i="6"/>
  <c r="AM36" i="6"/>
  <c r="AM228" i="6"/>
  <c r="AN81" i="6"/>
  <c r="AN195" i="6"/>
  <c r="AM85" i="6"/>
  <c r="AN89" i="6"/>
  <c r="AM104" i="6"/>
  <c r="AM110" i="6"/>
  <c r="AM79" i="6"/>
  <c r="AM46" i="6"/>
  <c r="AM238" i="6"/>
  <c r="AM14" i="6"/>
  <c r="AM206" i="6"/>
  <c r="AM111" i="6"/>
  <c r="AM47" i="6"/>
  <c r="AM239" i="6"/>
  <c r="AM15" i="6"/>
  <c r="AM207" i="6"/>
  <c r="AM16" i="6"/>
  <c r="AM208" i="6"/>
  <c r="AN91" i="6"/>
  <c r="AM142" i="6"/>
  <c r="AM174" i="6"/>
  <c r="AN94" i="6"/>
  <c r="AM91" i="6"/>
  <c r="AN44" i="6"/>
  <c r="AN236" i="6"/>
  <c r="AN12" i="6"/>
  <c r="AN148" i="6"/>
  <c r="AM188" i="6"/>
  <c r="AM192" i="6"/>
  <c r="AN63" i="6"/>
  <c r="AN153" i="6"/>
  <c r="AN33" i="6"/>
  <c r="AN225" i="6"/>
  <c r="AN22" i="6"/>
  <c r="AN198" i="6"/>
  <c r="AM99" i="6"/>
  <c r="AM108" i="6"/>
  <c r="AM42" i="6"/>
  <c r="AM234" i="6"/>
  <c r="AM202" i="6"/>
  <c r="AM10" i="6"/>
  <c r="AM76" i="6"/>
  <c r="AM235" i="6"/>
  <c r="AM43" i="6"/>
  <c r="AM11" i="6"/>
  <c r="AM203" i="6"/>
  <c r="AM72" i="6"/>
  <c r="AM8" i="6"/>
  <c r="AM200" i="6"/>
  <c r="AM151" i="6"/>
  <c r="AM135" i="6"/>
  <c r="AM183" i="6"/>
  <c r="AM167" i="6"/>
  <c r="AM138" i="6"/>
  <c r="AM170" i="6"/>
  <c r="AN90" i="6"/>
  <c r="AM74" i="6"/>
  <c r="AN104" i="6"/>
  <c r="AN72" i="6"/>
  <c r="AN243" i="6"/>
  <c r="AN51" i="6"/>
  <c r="AN176" i="6"/>
  <c r="AM180" i="6"/>
  <c r="AN13" i="6"/>
  <c r="AN205" i="6"/>
  <c r="AN147" i="6"/>
  <c r="AM184" i="6"/>
  <c r="AN58" i="6"/>
  <c r="AN207" i="6"/>
  <c r="AN15" i="6"/>
  <c r="AN181" i="6"/>
  <c r="AN142" i="6"/>
  <c r="AN38" i="6"/>
  <c r="AN17" i="6"/>
  <c r="AN209" i="6"/>
  <c r="AM103" i="6"/>
  <c r="AM70" i="6"/>
  <c r="AM230" i="6"/>
  <c r="AM38" i="6"/>
  <c r="AM71" i="6"/>
  <c r="AM39" i="6"/>
  <c r="AM231" i="6"/>
  <c r="AM7" i="6"/>
  <c r="AM64" i="6"/>
  <c r="AM166" i="6"/>
  <c r="AM198" i="6"/>
  <c r="AN100" i="6"/>
  <c r="AN68" i="6"/>
  <c r="AN36" i="6"/>
  <c r="AM112" i="6"/>
  <c r="AN172" i="6"/>
  <c r="AN50" i="6"/>
  <c r="AN242" i="6"/>
  <c r="AN7" i="6"/>
  <c r="AN199" i="6"/>
  <c r="AN143" i="6"/>
  <c r="AN53" i="6"/>
  <c r="AN245" i="6"/>
  <c r="AN202" i="6"/>
  <c r="AN10" i="6"/>
  <c r="AN194" i="6"/>
  <c r="AM66" i="6"/>
  <c r="AM34" i="6"/>
  <c r="AM226" i="6"/>
  <c r="AM67" i="6"/>
  <c r="AM227" i="6"/>
  <c r="AM35" i="6"/>
  <c r="AM56" i="6"/>
  <c r="AM163" i="6"/>
  <c r="AM147" i="6"/>
  <c r="AM195" i="6"/>
  <c r="AN111" i="6"/>
  <c r="AM114" i="6"/>
  <c r="AM162" i="6"/>
  <c r="AM194" i="6"/>
  <c r="AN96" i="6"/>
  <c r="AN64" i="6"/>
  <c r="AM164" i="6"/>
  <c r="AN237" i="6"/>
  <c r="AN45" i="6"/>
  <c r="AM168" i="6"/>
  <c r="AN173" i="6"/>
  <c r="AN174" i="6"/>
  <c r="AN59" i="6"/>
  <c r="AN230" i="6"/>
  <c r="AN214" i="6"/>
  <c r="AB5" i="6"/>
  <c r="AE5" i="6"/>
  <c r="AD5" i="6"/>
  <c r="AC5" i="6"/>
  <c r="AF238" i="6"/>
  <c r="AF46" i="6"/>
  <c r="AF88" i="6"/>
  <c r="AF145" i="6"/>
  <c r="AF177" i="6"/>
  <c r="AG85" i="6"/>
  <c r="AG196" i="6"/>
  <c r="AF94" i="6"/>
  <c r="AF62" i="6"/>
  <c r="AF222" i="6"/>
  <c r="AF30" i="6"/>
  <c r="AF95" i="6"/>
  <c r="AF63" i="6"/>
  <c r="AF223" i="6"/>
  <c r="AF31" i="6"/>
  <c r="AF240" i="6"/>
  <c r="AF48" i="6"/>
  <c r="AG107" i="6"/>
  <c r="AF158" i="6"/>
  <c r="AF190" i="6"/>
  <c r="AG110" i="6"/>
  <c r="AG78" i="6"/>
  <c r="AG92" i="6"/>
  <c r="AG60" i="6"/>
  <c r="AG220" i="6"/>
  <c r="AG28" i="6"/>
  <c r="AF156" i="6"/>
  <c r="AG231" i="6"/>
  <c r="AG39" i="6"/>
  <c r="AF160" i="6"/>
  <c r="AG234" i="6"/>
  <c r="AG42" i="6"/>
  <c r="AF115" i="6"/>
  <c r="AF84" i="6"/>
  <c r="AF58" i="6"/>
  <c r="AF218" i="6"/>
  <c r="AF26" i="6"/>
  <c r="AF59" i="6"/>
  <c r="AF219" i="6"/>
  <c r="AF27" i="6"/>
  <c r="AF232" i="6"/>
  <c r="AF40" i="6"/>
  <c r="AF159" i="6"/>
  <c r="AF143" i="6"/>
  <c r="AF191" i="6"/>
  <c r="AF175" i="6"/>
  <c r="AF154" i="6"/>
  <c r="AF186" i="6"/>
  <c r="AG106" i="6"/>
  <c r="AG74" i="6"/>
  <c r="AG75" i="6"/>
  <c r="AF148" i="6"/>
  <c r="AF152" i="6"/>
  <c r="AF87" i="6"/>
  <c r="AF246" i="6"/>
  <c r="AF54" i="6"/>
  <c r="AF214" i="6"/>
  <c r="AF22" i="6"/>
  <c r="AF55" i="6"/>
  <c r="AF215" i="6"/>
  <c r="AF23" i="6"/>
  <c r="AF107" i="6"/>
  <c r="AF224" i="6"/>
  <c r="AF32" i="6"/>
  <c r="AF150" i="6"/>
  <c r="AF182" i="6"/>
  <c r="AG244" i="6"/>
  <c r="AG52" i="6"/>
  <c r="AG212" i="6"/>
  <c r="AG20" i="6"/>
  <c r="AG156" i="6"/>
  <c r="AG188" i="6"/>
  <c r="AF140" i="6"/>
  <c r="AG221" i="6"/>
  <c r="AG29" i="6"/>
  <c r="AF144" i="6"/>
  <c r="AG223" i="6"/>
  <c r="AG31" i="6"/>
  <c r="AG161" i="6"/>
  <c r="AG193" i="6"/>
  <c r="AG79" i="6"/>
  <c r="AF75" i="6"/>
  <c r="AF83" i="6"/>
  <c r="AF242" i="6"/>
  <c r="AF50" i="6"/>
  <c r="AF210" i="6"/>
  <c r="AF18" i="6"/>
  <c r="AF116" i="6"/>
  <c r="AF243" i="6"/>
  <c r="AF51" i="6"/>
  <c r="AF211" i="6"/>
  <c r="AF19" i="6"/>
  <c r="AF98" i="6"/>
  <c r="AF216" i="6"/>
  <c r="AF24" i="6"/>
  <c r="AF155" i="6"/>
  <c r="AF139" i="6"/>
  <c r="AF187" i="6"/>
  <c r="AF171" i="6"/>
  <c r="AG95" i="6"/>
  <c r="AF146" i="6"/>
  <c r="AF178" i="6"/>
  <c r="AG62" i="6"/>
  <c r="AG211" i="6"/>
  <c r="AG19" i="6"/>
  <c r="AG152" i="6"/>
  <c r="AG184" i="6"/>
  <c r="AF196" i="6"/>
  <c r="AF136" i="6"/>
  <c r="AG218" i="6"/>
  <c r="AG26" i="6"/>
  <c r="AG235" i="6"/>
  <c r="AG43" i="6"/>
  <c r="AF104" i="6"/>
  <c r="AF110" i="6"/>
  <c r="AF239" i="6"/>
  <c r="AF47" i="6"/>
  <c r="AF245" i="6"/>
  <c r="AF53" i="6"/>
  <c r="AF161" i="6"/>
  <c r="AF96" i="6"/>
  <c r="AF236" i="6"/>
  <c r="AF44" i="6"/>
  <c r="AG97" i="6"/>
  <c r="AF69" i="6"/>
  <c r="AF229" i="6"/>
  <c r="AF37" i="6"/>
  <c r="AF78" i="6"/>
  <c r="AF81" i="6"/>
  <c r="AF153" i="6"/>
  <c r="AF137" i="6"/>
  <c r="AF185" i="6"/>
  <c r="AF169" i="6"/>
  <c r="AG108" i="6"/>
  <c r="AG76" i="6"/>
  <c r="AG57" i="6"/>
  <c r="AG206" i="6"/>
  <c r="AG14" i="6"/>
  <c r="AG180" i="6"/>
  <c r="AG61" i="6"/>
  <c r="AG210" i="6"/>
  <c r="AG18" i="6"/>
  <c r="AG151" i="6"/>
  <c r="AG183" i="6"/>
  <c r="AG213" i="6"/>
  <c r="AG21" i="6"/>
  <c r="AG185" i="6"/>
  <c r="AG162" i="6"/>
  <c r="AG219" i="6"/>
  <c r="AG27" i="6"/>
  <c r="AG158" i="6"/>
  <c r="AG154" i="6"/>
  <c r="AG166" i="6"/>
  <c r="AF65" i="6"/>
  <c r="AF225" i="6"/>
  <c r="AF33" i="6"/>
  <c r="AF73" i="6"/>
  <c r="AF105" i="6"/>
  <c r="AG87" i="6"/>
  <c r="AG232" i="6"/>
  <c r="AG40" i="6"/>
  <c r="AG200" i="6"/>
  <c r="AG8" i="6"/>
  <c r="AG201" i="6"/>
  <c r="AG9" i="6"/>
  <c r="AG144" i="6"/>
  <c r="AG55" i="6"/>
  <c r="AG179" i="6"/>
  <c r="AG149" i="6"/>
  <c r="AG203" i="6"/>
  <c r="AG11" i="6"/>
  <c r="AG146" i="6"/>
  <c r="AG138" i="6"/>
  <c r="AF93" i="6"/>
  <c r="AF61" i="6"/>
  <c r="AF29" i="6"/>
  <c r="AF221" i="6"/>
  <c r="AF102" i="6"/>
  <c r="AF165" i="6"/>
  <c r="AF149" i="6"/>
  <c r="AF197" i="6"/>
  <c r="AF181" i="6"/>
  <c r="AG115" i="6"/>
  <c r="AG83" i="6"/>
  <c r="AG118" i="6"/>
  <c r="AG86" i="6"/>
  <c r="AG117" i="6"/>
  <c r="AG238" i="6"/>
  <c r="AG46" i="6"/>
  <c r="AG140" i="6"/>
  <c r="AG175" i="6"/>
  <c r="AG145" i="6"/>
  <c r="AG190" i="6"/>
  <c r="AF90" i="6"/>
  <c r="AF57" i="6"/>
  <c r="AF217" i="6"/>
  <c r="AF25" i="6"/>
  <c r="AF97" i="6"/>
  <c r="AF100" i="6"/>
  <c r="AG114" i="6"/>
  <c r="AG82" i="6"/>
  <c r="AG32" i="6"/>
  <c r="AG224" i="6"/>
  <c r="AF77" i="6"/>
  <c r="AG101" i="6"/>
  <c r="AG233" i="6"/>
  <c r="AG41" i="6"/>
  <c r="AG136" i="6"/>
  <c r="AG168" i="6"/>
  <c r="AG113" i="6"/>
  <c r="AG139" i="6"/>
  <c r="AG171" i="6"/>
  <c r="AG239" i="6"/>
  <c r="AG47" i="6"/>
  <c r="AG141" i="6"/>
  <c r="AG178" i="6"/>
  <c r="AG170" i="6"/>
  <c r="AG150" i="6"/>
  <c r="AF79" i="6"/>
  <c r="AF111" i="6"/>
  <c r="AF207" i="6"/>
  <c r="AF15" i="6"/>
  <c r="AF208" i="6"/>
  <c r="AF16" i="6"/>
  <c r="AG91" i="6"/>
  <c r="AF142" i="6"/>
  <c r="AF174" i="6"/>
  <c r="AG94" i="6"/>
  <c r="AF91" i="6"/>
  <c r="AG236" i="6"/>
  <c r="AG44" i="6"/>
  <c r="AG204" i="6"/>
  <c r="AG12" i="6"/>
  <c r="AG148" i="6"/>
  <c r="AF188" i="6"/>
  <c r="AF192" i="6"/>
  <c r="AG63" i="6"/>
  <c r="AG153" i="6"/>
  <c r="AG225" i="6"/>
  <c r="AG33" i="6"/>
  <c r="AG214" i="6"/>
  <c r="AG22" i="6"/>
  <c r="AG198" i="6"/>
  <c r="AF99" i="6"/>
  <c r="AF108" i="6"/>
  <c r="AF234" i="6"/>
  <c r="AF42" i="6"/>
  <c r="AF202" i="6"/>
  <c r="AF10" i="6"/>
  <c r="AF76" i="6"/>
  <c r="AF235" i="6"/>
  <c r="AF43" i="6"/>
  <c r="AF203" i="6"/>
  <c r="AF11" i="6"/>
  <c r="AF72" i="6"/>
  <c r="AF200" i="6"/>
  <c r="AF8" i="6"/>
  <c r="AF151" i="6"/>
  <c r="AF135" i="6"/>
  <c r="AF183" i="6"/>
  <c r="AF167" i="6"/>
  <c r="AF138" i="6"/>
  <c r="AF170" i="6"/>
  <c r="AG90" i="6"/>
  <c r="AF74" i="6"/>
  <c r="AG104" i="6"/>
  <c r="AG72" i="6"/>
  <c r="AG243" i="6"/>
  <c r="AG51" i="6"/>
  <c r="AG176" i="6"/>
  <c r="AF180" i="6"/>
  <c r="AG205" i="6"/>
  <c r="AG13" i="6"/>
  <c r="AG147" i="6"/>
  <c r="AF184" i="6"/>
  <c r="AG58" i="6"/>
  <c r="AG207" i="6"/>
  <c r="AG15" i="6"/>
  <c r="AG181" i="6"/>
  <c r="AG142" i="6"/>
  <c r="AG230" i="6"/>
  <c r="AG38" i="6"/>
  <c r="AG209" i="6"/>
  <c r="AG17" i="6"/>
  <c r="AF103" i="6"/>
  <c r="AF70" i="6"/>
  <c r="AF230" i="6"/>
  <c r="AF38" i="6"/>
  <c r="AF71" i="6"/>
  <c r="AF231" i="6"/>
  <c r="AF39" i="6"/>
  <c r="AF199" i="6"/>
  <c r="AF7" i="6"/>
  <c r="AF64" i="6"/>
  <c r="AF166" i="6"/>
  <c r="AF198" i="6"/>
  <c r="AG100" i="6"/>
  <c r="AG68" i="6"/>
  <c r="AG228" i="6"/>
  <c r="AG36" i="6"/>
  <c r="AF112" i="6"/>
  <c r="AG172" i="6"/>
  <c r="AF172" i="6"/>
  <c r="AG242" i="6"/>
  <c r="AG50" i="6"/>
  <c r="AG199" i="6"/>
  <c r="AG7" i="6"/>
  <c r="AG143" i="6"/>
  <c r="AF176" i="6"/>
  <c r="AG245" i="6"/>
  <c r="AG53" i="6"/>
  <c r="AG202" i="6"/>
  <c r="AG10" i="6"/>
  <c r="AG177" i="6"/>
  <c r="AG194" i="6"/>
  <c r="AG186" i="6"/>
  <c r="AF66" i="6"/>
  <c r="AF226" i="6"/>
  <c r="AF34" i="6"/>
  <c r="AF67" i="6"/>
  <c r="AF227" i="6"/>
  <c r="AF35" i="6"/>
  <c r="AF56" i="6"/>
  <c r="AF163" i="6"/>
  <c r="AF147" i="6"/>
  <c r="AF195" i="6"/>
  <c r="AF179" i="6"/>
  <c r="AG111" i="6"/>
  <c r="AF114" i="6"/>
  <c r="AF162" i="6"/>
  <c r="AF194" i="6"/>
  <c r="AG96" i="6"/>
  <c r="AG64" i="6"/>
  <c r="AF164" i="6"/>
  <c r="AG237" i="6"/>
  <c r="AG45" i="6"/>
  <c r="AF168" i="6"/>
  <c r="AG173" i="6"/>
  <c r="AG174" i="6"/>
  <c r="AG59" i="6"/>
  <c r="AF206" i="6"/>
  <c r="AF14" i="6"/>
  <c r="AF118" i="6"/>
  <c r="AF213" i="6"/>
  <c r="AF21" i="6"/>
  <c r="AF193" i="6"/>
  <c r="AG227" i="6"/>
  <c r="AG35" i="6"/>
  <c r="AG164" i="6"/>
  <c r="AF68" i="6"/>
  <c r="AG135" i="6"/>
  <c r="AG167" i="6"/>
  <c r="AG105" i="6"/>
  <c r="AG137" i="6"/>
  <c r="AG169" i="6"/>
  <c r="AF60" i="6"/>
  <c r="AF220" i="6"/>
  <c r="AF28" i="6"/>
  <c r="AF241" i="6"/>
  <c r="AF49" i="6"/>
  <c r="AF209" i="6"/>
  <c r="AF17" i="6"/>
  <c r="AF92" i="6"/>
  <c r="AF89" i="6"/>
  <c r="AF117" i="6"/>
  <c r="AG103" i="6"/>
  <c r="AG88" i="6"/>
  <c r="AG56" i="6"/>
  <c r="AG216" i="6"/>
  <c r="AG24" i="6"/>
  <c r="AF204" i="6"/>
  <c r="AF12" i="6"/>
  <c r="AG222" i="6"/>
  <c r="AG30" i="6"/>
  <c r="AG160" i="6"/>
  <c r="AG192" i="6"/>
  <c r="AF228" i="6"/>
  <c r="AF36" i="6"/>
  <c r="AG81" i="6"/>
  <c r="AG226" i="6"/>
  <c r="AG34" i="6"/>
  <c r="AG163" i="6"/>
  <c r="AG195" i="6"/>
  <c r="AF85" i="6"/>
  <c r="AG89" i="6"/>
  <c r="AG229" i="6"/>
  <c r="AG37" i="6"/>
  <c r="AG165" i="6"/>
  <c r="AG197" i="6"/>
  <c r="AG109" i="6"/>
  <c r="AG93" i="6"/>
  <c r="AF109" i="6"/>
  <c r="AF80" i="6"/>
  <c r="AF45" i="6"/>
  <c r="AF237" i="6"/>
  <c r="AF205" i="6"/>
  <c r="AF13" i="6"/>
  <c r="AF86" i="6"/>
  <c r="AF157" i="6"/>
  <c r="AF141" i="6"/>
  <c r="AF189" i="6"/>
  <c r="AF173" i="6"/>
  <c r="AG99" i="6"/>
  <c r="AG102" i="6"/>
  <c r="AG70" i="6"/>
  <c r="AG116" i="6"/>
  <c r="AG84" i="6"/>
  <c r="AG67" i="6"/>
  <c r="AG217" i="6"/>
  <c r="AG25" i="6"/>
  <c r="AG73" i="6"/>
  <c r="AG159" i="6"/>
  <c r="AG191" i="6"/>
  <c r="AF244" i="6"/>
  <c r="AF52" i="6"/>
  <c r="AG77" i="6"/>
  <c r="AG71" i="6"/>
  <c r="AG65" i="6"/>
  <c r="AG182" i="6"/>
  <c r="AF106" i="6"/>
  <c r="AF233" i="6"/>
  <c r="AF41" i="6"/>
  <c r="AF201" i="6"/>
  <c r="AF9" i="6"/>
  <c r="AF113" i="6"/>
  <c r="AF82" i="6"/>
  <c r="AG98" i="6"/>
  <c r="AF101" i="6"/>
  <c r="AG112" i="6"/>
  <c r="AG80" i="6"/>
  <c r="AG240" i="6"/>
  <c r="AG48" i="6"/>
  <c r="AG16" i="6"/>
  <c r="AG208" i="6"/>
  <c r="AG66" i="6"/>
  <c r="AG215" i="6"/>
  <c r="AG23" i="6"/>
  <c r="AG155" i="6"/>
  <c r="AG187" i="6"/>
  <c r="AF212" i="6"/>
  <c r="AF20" i="6"/>
  <c r="AG69" i="6"/>
  <c r="AG157" i="6"/>
  <c r="AG189" i="6"/>
  <c r="AG246" i="6"/>
  <c r="AG54" i="6"/>
  <c r="AG241" i="6"/>
  <c r="AG49" i="6"/>
  <c r="BE61" i="7" l="1"/>
  <c r="BE67" i="7"/>
  <c r="BE35" i="7"/>
  <c r="BE99" i="7"/>
  <c r="BE27" i="7"/>
  <c r="BE71" i="7"/>
  <c r="AV30" i="7"/>
  <c r="BE20" i="7"/>
  <c r="AV61" i="7"/>
  <c r="AM64" i="7"/>
  <c r="AM73" i="7"/>
  <c r="AM70" i="7"/>
  <c r="AM61" i="7"/>
  <c r="BE74" i="7"/>
  <c r="BE65" i="7"/>
  <c r="AM72" i="7"/>
  <c r="AM63" i="7"/>
  <c r="AV93" i="7"/>
  <c r="AV99" i="7"/>
  <c r="AM37" i="7"/>
  <c r="AM28" i="7"/>
  <c r="BE66" i="7"/>
  <c r="BE75" i="7"/>
  <c r="AM93" i="7"/>
  <c r="AM99" i="7"/>
  <c r="AM42" i="7"/>
  <c r="AM33" i="7"/>
  <c r="AV77" i="7"/>
  <c r="AV68" i="7"/>
  <c r="AM92" i="7"/>
  <c r="AM98" i="7"/>
  <c r="BE63" i="7"/>
  <c r="BE72" i="7"/>
  <c r="AV28" i="7"/>
  <c r="AV37" i="7"/>
  <c r="AM74" i="7"/>
  <c r="AM65" i="7"/>
  <c r="AM29" i="7"/>
  <c r="AM38" i="7"/>
  <c r="AV69" i="7"/>
  <c r="AV78" i="7"/>
  <c r="BE30" i="7"/>
  <c r="BE39" i="7"/>
  <c r="AM25" i="7"/>
  <c r="AM34" i="7"/>
  <c r="AM41" i="7"/>
  <c r="AM32" i="7"/>
  <c r="BE37" i="7"/>
  <c r="BE28" i="7"/>
  <c r="AM78" i="7"/>
  <c r="AM69" i="7"/>
  <c r="BE25" i="7"/>
  <c r="BE34" i="7"/>
  <c r="BE94" i="7"/>
  <c r="BE100" i="7"/>
  <c r="AV64" i="7"/>
  <c r="AV73" i="7"/>
  <c r="AV76" i="7"/>
  <c r="AV67" i="7"/>
  <c r="AV31" i="7"/>
  <c r="AV40" i="7"/>
  <c r="AM100" i="7"/>
  <c r="AM94" i="7"/>
  <c r="AM95" i="7"/>
  <c r="AM101" i="7"/>
  <c r="AV101" i="7"/>
  <c r="AV95" i="7"/>
  <c r="AM35" i="7"/>
  <c r="AM26" i="7"/>
  <c r="AM31" i="7"/>
  <c r="AM40" i="7"/>
  <c r="BE96" i="7"/>
  <c r="BE102" i="7"/>
  <c r="AV92" i="7"/>
  <c r="AV98" i="7"/>
  <c r="AM36" i="7"/>
  <c r="AM27" i="7"/>
  <c r="AM91" i="7"/>
  <c r="AM97" i="7"/>
  <c r="AV72" i="7"/>
  <c r="AV63" i="7"/>
  <c r="AV71" i="7"/>
  <c r="AV62" i="7"/>
  <c r="BE32" i="7"/>
  <c r="BE41" i="7"/>
  <c r="AM76" i="7"/>
  <c r="AM67" i="7"/>
  <c r="AV33" i="7"/>
  <c r="AV42" i="7"/>
  <c r="AV38" i="7"/>
  <c r="AV29" i="7"/>
  <c r="AV34" i="7"/>
  <c r="AV25" i="7"/>
  <c r="AM68" i="7"/>
  <c r="AM77" i="7"/>
  <c r="BE64" i="7"/>
  <c r="BE73" i="7"/>
  <c r="AV26" i="7"/>
  <c r="AV35" i="7"/>
  <c r="AM71" i="7"/>
  <c r="AM62" i="7"/>
  <c r="AV66" i="7"/>
  <c r="AV75" i="7"/>
  <c r="AV94" i="7"/>
  <c r="AV100" i="7"/>
  <c r="AV91" i="7"/>
  <c r="AV97" i="7"/>
  <c r="BE38" i="7"/>
  <c r="BE29" i="7"/>
  <c r="AM66" i="7"/>
  <c r="AM75" i="7"/>
  <c r="AV74" i="7"/>
  <c r="AV65" i="7"/>
  <c r="AV96" i="7"/>
  <c r="AV102" i="7"/>
  <c r="AV36" i="7"/>
  <c r="AV27" i="7"/>
  <c r="AM96" i="7"/>
  <c r="AM102" i="7"/>
  <c r="AV41" i="7"/>
  <c r="AV32" i="7"/>
  <c r="BE83" i="7"/>
  <c r="BE52" i="7"/>
  <c r="BE86" i="7"/>
  <c r="BE47" i="7"/>
  <c r="BE84" i="7"/>
  <c r="BE16" i="7"/>
  <c r="J121" i="6"/>
  <c r="AV9" i="7" s="1"/>
  <c r="J130" i="6"/>
  <c r="AV13" i="7" s="1"/>
  <c r="BE45" i="7"/>
  <c r="J381" i="6"/>
  <c r="AV80" i="7" s="1"/>
  <c r="I121" i="6"/>
  <c r="AM18" i="7" s="1"/>
  <c r="I120" i="6"/>
  <c r="AM17" i="7" s="1"/>
  <c r="J120" i="6"/>
  <c r="AV8" i="7" s="1"/>
  <c r="BE19" i="7"/>
  <c r="BE48" i="7"/>
  <c r="BE21" i="7"/>
  <c r="AV51" i="7"/>
  <c r="AV60" i="7"/>
  <c r="AM49" i="7"/>
  <c r="AM58" i="7"/>
  <c r="AM83" i="7"/>
  <c r="AM89" i="7"/>
  <c r="AM45" i="7"/>
  <c r="AM54" i="7"/>
  <c r="AM86" i="7"/>
  <c r="AM80" i="7"/>
  <c r="AM23" i="7"/>
  <c r="AM14" i="7"/>
  <c r="AM59" i="7"/>
  <c r="AM50" i="7"/>
  <c r="AV15" i="7"/>
  <c r="AV24" i="7"/>
  <c r="AV12" i="7"/>
  <c r="AV21" i="7"/>
  <c r="BE85" i="7"/>
  <c r="BE79" i="7"/>
  <c r="AV54" i="7"/>
  <c r="AV45" i="7"/>
  <c r="AV79" i="7"/>
  <c r="AV85" i="7"/>
  <c r="AV14" i="7"/>
  <c r="AV23" i="7"/>
  <c r="AM88" i="7"/>
  <c r="AM82" i="7"/>
  <c r="BE50" i="7"/>
  <c r="BE59" i="7"/>
  <c r="AV57" i="7"/>
  <c r="AV48" i="7"/>
  <c r="AV88" i="7"/>
  <c r="AV82" i="7"/>
  <c r="AV49" i="7"/>
  <c r="AV58" i="7"/>
  <c r="AV84" i="7"/>
  <c r="AV90" i="7"/>
  <c r="AM20" i="7"/>
  <c r="AM11" i="7"/>
  <c r="AV47" i="7"/>
  <c r="AV56" i="7"/>
  <c r="AV81" i="7"/>
  <c r="AV87" i="7"/>
  <c r="AM52" i="7"/>
  <c r="AM43" i="7"/>
  <c r="AM55" i="7"/>
  <c r="AM46" i="7"/>
  <c r="BE88" i="7"/>
  <c r="BE82" i="7"/>
  <c r="AM90" i="7"/>
  <c r="AM84" i="7"/>
  <c r="BE46" i="7"/>
  <c r="BE55" i="7"/>
  <c r="AM79" i="7"/>
  <c r="AM85" i="7"/>
  <c r="AM51" i="7"/>
  <c r="AM60" i="7"/>
  <c r="BE81" i="7"/>
  <c r="BE87" i="7"/>
  <c r="AV52" i="7"/>
  <c r="AV43" i="7"/>
  <c r="AM15" i="7"/>
  <c r="AM24" i="7"/>
  <c r="AM16" i="7"/>
  <c r="AM7" i="7"/>
  <c r="AV83" i="7"/>
  <c r="AV89" i="7"/>
  <c r="AM44" i="7"/>
  <c r="AM53" i="7"/>
  <c r="AV19" i="7"/>
  <c r="AV10" i="7"/>
  <c r="AM12" i="7"/>
  <c r="AM21" i="7"/>
  <c r="AM57" i="7"/>
  <c r="AM48" i="7"/>
  <c r="AV16" i="7"/>
  <c r="AV7" i="7"/>
  <c r="AV46" i="7"/>
  <c r="AV55" i="7"/>
  <c r="BE18" i="7"/>
  <c r="BE9" i="7"/>
  <c r="AM81" i="7"/>
  <c r="AM87" i="7"/>
  <c r="AM19" i="7"/>
  <c r="AM10" i="7"/>
  <c r="AV44" i="7"/>
  <c r="AV53" i="7"/>
  <c r="BE44" i="7"/>
  <c r="BE53" i="7"/>
  <c r="AM47" i="7"/>
  <c r="AM56" i="7"/>
  <c r="BE60" i="7"/>
  <c r="BE51" i="7"/>
  <c r="AV20" i="7"/>
  <c r="AV11" i="7"/>
  <c r="AV59" i="7"/>
  <c r="AV50" i="7"/>
  <c r="BE58" i="7"/>
  <c r="BE49" i="7"/>
  <c r="AM22" i="7"/>
  <c r="AM13" i="7"/>
  <c r="G21" i="11"/>
  <c r="N12" i="9" s="1"/>
  <c r="N61" i="9"/>
  <c r="O61" i="9" s="1"/>
  <c r="AV86" i="7" l="1"/>
  <c r="AV22" i="7"/>
  <c r="AV18" i="7"/>
  <c r="AM9" i="7"/>
  <c r="AM8" i="7"/>
  <c r="AV17" i="7"/>
  <c r="S106" i="6"/>
  <c r="S239" i="6"/>
  <c r="S171" i="6"/>
  <c r="S179" i="6"/>
  <c r="S71" i="6"/>
  <c r="S14" i="6"/>
  <c r="S48" i="6"/>
  <c r="S82" i="6"/>
  <c r="S206" i="6"/>
  <c r="S240" i="6"/>
  <c r="S161" i="6"/>
  <c r="S225" i="6"/>
  <c r="S32" i="6"/>
  <c r="S66" i="6"/>
  <c r="S100" i="6"/>
  <c r="S154" i="6"/>
  <c r="S162" i="6"/>
  <c r="S224" i="6"/>
  <c r="S33" i="6"/>
  <c r="S101" i="6"/>
  <c r="S113" i="6"/>
  <c r="S12" i="6"/>
  <c r="S46" i="6"/>
  <c r="S80" i="6"/>
  <c r="S140" i="6"/>
  <c r="S148" i="6"/>
  <c r="S204" i="6"/>
  <c r="S238" i="6"/>
  <c r="S13" i="6"/>
  <c r="S47" i="6"/>
  <c r="S81" i="6"/>
  <c r="S187" i="6"/>
  <c r="S195" i="6"/>
  <c r="S219" i="6"/>
  <c r="O12" i="9"/>
  <c r="K238" i="6" l="1"/>
  <c r="J238" i="6"/>
  <c r="I238" i="6"/>
  <c r="K219" i="6"/>
  <c r="BC43" i="7" s="1"/>
  <c r="J219" i="6"/>
  <c r="AT43" i="7" s="1"/>
  <c r="I219" i="6"/>
  <c r="K195" i="6"/>
  <c r="I195" i="6"/>
  <c r="J195" i="6"/>
  <c r="AR48" i="7" s="1"/>
  <c r="BC30" i="7"/>
  <c r="AT30" i="7"/>
  <c r="AK30" i="7"/>
  <c r="K204" i="6"/>
  <c r="J204" i="6"/>
  <c r="AS44" i="7" s="1"/>
  <c r="I204" i="6"/>
  <c r="K148" i="6"/>
  <c r="AX49" i="7" s="1"/>
  <c r="J148" i="6"/>
  <c r="AO49" i="7" s="1"/>
  <c r="I148" i="6"/>
  <c r="K12" i="6"/>
  <c r="J12" i="6"/>
  <c r="I12" i="6"/>
  <c r="J101" i="6"/>
  <c r="I101" i="6"/>
  <c r="K101" i="6"/>
  <c r="S55" i="6"/>
  <c r="S115" i="6"/>
  <c r="S15" i="6"/>
  <c r="K240" i="6"/>
  <c r="J240" i="6"/>
  <c r="I240" i="6"/>
  <c r="K48" i="6"/>
  <c r="J48" i="6"/>
  <c r="I48" i="6"/>
  <c r="S104" i="6"/>
  <c r="S95" i="6"/>
  <c r="S43" i="6"/>
  <c r="S76" i="6"/>
  <c r="S205" i="6"/>
  <c r="S139" i="6"/>
  <c r="S29" i="6"/>
  <c r="S156" i="6"/>
  <c r="S62" i="6"/>
  <c r="S79" i="6"/>
  <c r="S199" i="6"/>
  <c r="S173" i="6"/>
  <c r="S198" i="6"/>
  <c r="S183" i="6"/>
  <c r="S144" i="6"/>
  <c r="S108" i="6"/>
  <c r="S235" i="6"/>
  <c r="S59" i="6"/>
  <c r="S92" i="6"/>
  <c r="S165" i="6"/>
  <c r="S167" i="6"/>
  <c r="S192" i="6"/>
  <c r="K106" i="6"/>
  <c r="I106" i="6"/>
  <c r="J106" i="6"/>
  <c r="S185" i="6"/>
  <c r="S51" i="6"/>
  <c r="S138" i="6"/>
  <c r="S84" i="6"/>
  <c r="S105" i="6"/>
  <c r="S213" i="6"/>
  <c r="S231" i="6"/>
  <c r="S37" i="6"/>
  <c r="S228" i="6"/>
  <c r="S36" i="6"/>
  <c r="S107" i="6"/>
  <c r="S229" i="6"/>
  <c r="S53" i="6"/>
  <c r="S244" i="6"/>
  <c r="S52" i="6"/>
  <c r="S169" i="6"/>
  <c r="S99" i="6"/>
  <c r="S186" i="6"/>
  <c r="S103" i="6"/>
  <c r="K187" i="6"/>
  <c r="BA43" i="7" s="1"/>
  <c r="I187" i="6"/>
  <c r="AI43" i="7" s="1"/>
  <c r="J187" i="6"/>
  <c r="J13" i="6"/>
  <c r="I13" i="6"/>
  <c r="K13" i="6"/>
  <c r="AK93" i="7"/>
  <c r="K81" i="6"/>
  <c r="BB12" i="7" s="1"/>
  <c r="I81" i="6"/>
  <c r="AJ12" i="7" s="1"/>
  <c r="J81" i="6"/>
  <c r="AS12" i="7" s="1"/>
  <c r="AQ81" i="7"/>
  <c r="S243" i="6"/>
  <c r="S137" i="6"/>
  <c r="S67" i="6"/>
  <c r="K154" i="6"/>
  <c r="I154" i="6"/>
  <c r="J154" i="6"/>
  <c r="BA31" i="7"/>
  <c r="AI31" i="7"/>
  <c r="AR31" i="7"/>
  <c r="I100" i="6"/>
  <c r="K100" i="6"/>
  <c r="J100" i="6"/>
  <c r="AH68" i="7"/>
  <c r="AQ68" i="7"/>
  <c r="K206" i="6"/>
  <c r="I206" i="6"/>
  <c r="J206" i="6"/>
  <c r="I14" i="6"/>
  <c r="K14" i="6"/>
  <c r="J14" i="6"/>
  <c r="K71" i="6"/>
  <c r="BB7" i="7" s="1"/>
  <c r="J71" i="6"/>
  <c r="AS7" i="7" s="1"/>
  <c r="I71" i="6"/>
  <c r="AJ7" i="7" s="1"/>
  <c r="S237" i="6"/>
  <c r="K171" i="6"/>
  <c r="I171" i="6"/>
  <c r="J171" i="6"/>
  <c r="S61" i="6"/>
  <c r="S188" i="6"/>
  <c r="S94" i="6"/>
  <c r="S111" i="6"/>
  <c r="S9" i="6"/>
  <c r="S234" i="6"/>
  <c r="S42" i="6"/>
  <c r="S147" i="6"/>
  <c r="S220" i="6"/>
  <c r="S164" i="6"/>
  <c r="S28" i="6"/>
  <c r="S221" i="6"/>
  <c r="S155" i="6"/>
  <c r="S45" i="6"/>
  <c r="S172" i="6"/>
  <c r="S78" i="6"/>
  <c r="S181" i="6"/>
  <c r="S191" i="6"/>
  <c r="S73" i="6"/>
  <c r="S246" i="6"/>
  <c r="S54" i="6"/>
  <c r="S72" i="6"/>
  <c r="S201" i="6"/>
  <c r="S25" i="6"/>
  <c r="S58" i="6"/>
  <c r="S110" i="6"/>
  <c r="S75" i="6"/>
  <c r="S74" i="6"/>
  <c r="S175" i="6"/>
  <c r="S102" i="6"/>
  <c r="S23" i="6"/>
  <c r="S193" i="6"/>
  <c r="S17" i="6"/>
  <c r="S242" i="6"/>
  <c r="S146" i="6"/>
  <c r="S50" i="6"/>
  <c r="S116" i="6"/>
  <c r="S152" i="6"/>
  <c r="S118" i="6"/>
  <c r="I118" i="6" s="1"/>
  <c r="S19" i="6"/>
  <c r="S210" i="6"/>
  <c r="S168" i="6"/>
  <c r="S18" i="6"/>
  <c r="S241" i="6"/>
  <c r="S177" i="6"/>
  <c r="S65" i="6"/>
  <c r="S194" i="6"/>
  <c r="S98" i="6"/>
  <c r="S114" i="6"/>
  <c r="J47" i="6"/>
  <c r="I47" i="6"/>
  <c r="K47" i="6"/>
  <c r="AP65" i="7"/>
  <c r="J80" i="6"/>
  <c r="I80" i="6"/>
  <c r="K80" i="6"/>
  <c r="AX91" i="7"/>
  <c r="AF91" i="7"/>
  <c r="S209" i="6"/>
  <c r="S145" i="6"/>
  <c r="K33" i="6"/>
  <c r="AY12" i="7" s="1"/>
  <c r="J33" i="6"/>
  <c r="AP12" i="7" s="1"/>
  <c r="I33" i="6"/>
  <c r="AG12" i="7" s="1"/>
  <c r="K162" i="6"/>
  <c r="J162" i="6"/>
  <c r="I162" i="6"/>
  <c r="K66" i="6"/>
  <c r="BA13" i="7" s="1"/>
  <c r="J66" i="6"/>
  <c r="AR13" i="7" s="1"/>
  <c r="I66" i="6"/>
  <c r="AI13" i="7" s="1"/>
  <c r="S153" i="6"/>
  <c r="S83" i="6"/>
  <c r="S170" i="6"/>
  <c r="BB31" i="7"/>
  <c r="AJ31" i="7"/>
  <c r="AS31" i="7"/>
  <c r="S203" i="6"/>
  <c r="K179" i="6"/>
  <c r="J179" i="6"/>
  <c r="I179" i="6"/>
  <c r="BB30" i="7"/>
  <c r="AS30" i="7"/>
  <c r="AJ30" i="7"/>
  <c r="S27" i="6"/>
  <c r="S196" i="6"/>
  <c r="S60" i="6"/>
  <c r="S215" i="6"/>
  <c r="S189" i="6"/>
  <c r="S200" i="6"/>
  <c r="S142" i="6"/>
  <c r="S8" i="6"/>
  <c r="S97" i="6"/>
  <c r="S163" i="6"/>
  <c r="S11" i="6"/>
  <c r="S236" i="6"/>
  <c r="S180" i="6"/>
  <c r="S44" i="6"/>
  <c r="S91" i="6"/>
  <c r="S90" i="6"/>
  <c r="S21" i="6"/>
  <c r="S212" i="6"/>
  <c r="S20" i="6"/>
  <c r="S141" i="6"/>
  <c r="S216" i="6"/>
  <c r="S158" i="6"/>
  <c r="S24" i="6"/>
  <c r="S217" i="6"/>
  <c r="S41" i="6"/>
  <c r="S214" i="6"/>
  <c r="S232" i="6"/>
  <c r="S174" i="6"/>
  <c r="S22" i="6"/>
  <c r="S40" i="6"/>
  <c r="S245" i="6"/>
  <c r="S69" i="6"/>
  <c r="S68" i="6"/>
  <c r="S223" i="6"/>
  <c r="S208" i="6"/>
  <c r="S16" i="6"/>
  <c r="S135" i="6"/>
  <c r="S160" i="6"/>
  <c r="S151" i="6"/>
  <c r="S176" i="6"/>
  <c r="S207" i="6"/>
  <c r="S31" i="6"/>
  <c r="S64" i="6"/>
  <c r="AR91" i="7"/>
  <c r="K140" i="6"/>
  <c r="AX44" i="7" s="1"/>
  <c r="J140" i="6"/>
  <c r="AO44" i="7" s="1"/>
  <c r="I140" i="6"/>
  <c r="I46" i="6"/>
  <c r="K46" i="6"/>
  <c r="J46" i="6"/>
  <c r="K113" i="6"/>
  <c r="J113" i="6"/>
  <c r="I113" i="6"/>
  <c r="AJ91" i="7"/>
  <c r="AX95" i="7"/>
  <c r="AO95" i="7"/>
  <c r="K224" i="6"/>
  <c r="BC47" i="7" s="1"/>
  <c r="I224" i="6"/>
  <c r="J224" i="6"/>
  <c r="K32" i="6"/>
  <c r="J32" i="6"/>
  <c r="I32" i="6"/>
  <c r="J225" i="6"/>
  <c r="I225" i="6"/>
  <c r="K225" i="6"/>
  <c r="K161" i="6"/>
  <c r="J161" i="6"/>
  <c r="I161" i="6"/>
  <c r="S49" i="6"/>
  <c r="S178" i="6"/>
  <c r="K82" i="6"/>
  <c r="BB13" i="7" s="1"/>
  <c r="I82" i="6"/>
  <c r="AJ13" i="7" s="1"/>
  <c r="J82" i="6"/>
  <c r="AS13" i="7" s="1"/>
  <c r="S218" i="6"/>
  <c r="S26" i="6"/>
  <c r="S197" i="6"/>
  <c r="S77" i="6"/>
  <c r="S150" i="6"/>
  <c r="K239" i="6"/>
  <c r="J239" i="6"/>
  <c r="I239" i="6"/>
  <c r="S63" i="6"/>
  <c r="S96" i="6"/>
  <c r="S202" i="6"/>
  <c r="S10" i="6"/>
  <c r="S112" i="6"/>
  <c r="S233" i="6"/>
  <c r="S57" i="6"/>
  <c r="S230" i="6"/>
  <c r="S190" i="6"/>
  <c r="S38" i="6"/>
  <c r="S56" i="6"/>
  <c r="S227" i="6"/>
  <c r="S136" i="6"/>
  <c r="S149" i="6"/>
  <c r="S93" i="6"/>
  <c r="S166" i="6"/>
  <c r="S157" i="6"/>
  <c r="S182" i="6"/>
  <c r="S109" i="6"/>
  <c r="S211" i="6"/>
  <c r="S35" i="6"/>
  <c r="S226" i="6"/>
  <c r="S184" i="6"/>
  <c r="S34" i="6"/>
  <c r="S85" i="6"/>
  <c r="S39" i="6"/>
  <c r="S143" i="6"/>
  <c r="S89" i="6"/>
  <c r="S70" i="6"/>
  <c r="S88" i="6"/>
  <c r="S159" i="6"/>
  <c r="S86" i="6"/>
  <c r="S7" i="6"/>
  <c r="S117" i="6"/>
  <c r="S222" i="6"/>
  <c r="S30" i="6"/>
  <c r="S87" i="6"/>
  <c r="AY105" i="7" l="1"/>
  <c r="AO142" i="7"/>
  <c r="AP107" i="7"/>
  <c r="AH124" i="7"/>
  <c r="AP110" i="7"/>
  <c r="AF142" i="7"/>
  <c r="AP127" i="7"/>
  <c r="AX142" i="7"/>
  <c r="AQ107" i="7"/>
  <c r="AG127" i="7"/>
  <c r="AY110" i="7"/>
  <c r="AQ108" i="7"/>
  <c r="AF123" i="7"/>
  <c r="AP108" i="7"/>
  <c r="AO123" i="7"/>
  <c r="AO127" i="7"/>
  <c r="AZ129" i="7"/>
  <c r="AF44" i="7"/>
  <c r="K7" i="6"/>
  <c r="J7" i="6"/>
  <c r="I7" i="6"/>
  <c r="J226" i="6"/>
  <c r="I226" i="6"/>
  <c r="K226" i="6"/>
  <c r="K182" i="6"/>
  <c r="J182" i="6"/>
  <c r="I182" i="6"/>
  <c r="K136" i="6"/>
  <c r="J136" i="6"/>
  <c r="I136" i="6"/>
  <c r="I233" i="6"/>
  <c r="J233" i="6"/>
  <c r="K233" i="6"/>
  <c r="J63" i="6"/>
  <c r="I63" i="6"/>
  <c r="K63" i="6"/>
  <c r="BC79" i="7"/>
  <c r="AT79" i="7"/>
  <c r="AS91" i="7"/>
  <c r="AP123" i="7"/>
  <c r="K135" i="6"/>
  <c r="J135" i="6"/>
  <c r="I135" i="6"/>
  <c r="K41" i="6"/>
  <c r="AZ9" i="7" s="1"/>
  <c r="I41" i="6"/>
  <c r="AH9" i="7" s="1"/>
  <c r="J41" i="6"/>
  <c r="AQ9" i="7" s="1"/>
  <c r="AS92" i="7"/>
  <c r="AJ92" i="7"/>
  <c r="K142" i="6"/>
  <c r="AX45" i="7" s="1"/>
  <c r="I142" i="6"/>
  <c r="AF45" i="7" s="1"/>
  <c r="J142" i="6"/>
  <c r="AO45" i="7" s="1"/>
  <c r="AH111" i="7"/>
  <c r="AH48" i="7"/>
  <c r="AO81" i="7"/>
  <c r="K170" i="6"/>
  <c r="AZ107" i="7" s="1"/>
  <c r="I170" i="6"/>
  <c r="AH107" i="7" s="1"/>
  <c r="J170" i="6"/>
  <c r="BD88" i="7"/>
  <c r="BD82" i="7"/>
  <c r="K98" i="6"/>
  <c r="BC13" i="7" s="1"/>
  <c r="I98" i="6"/>
  <c r="AK13" i="7" s="1"/>
  <c r="J98" i="6"/>
  <c r="AT13" i="7" s="1"/>
  <c r="AZ84" i="7"/>
  <c r="K75" i="6"/>
  <c r="BB11" i="7" s="1"/>
  <c r="I75" i="6"/>
  <c r="AJ11" i="7" s="1"/>
  <c r="J75" i="6"/>
  <c r="AS11" i="7" s="1"/>
  <c r="J201" i="6"/>
  <c r="K201" i="6"/>
  <c r="I201" i="6"/>
  <c r="K73" i="6"/>
  <c r="BB9" i="7" s="1"/>
  <c r="I73" i="6"/>
  <c r="AJ9" i="7" s="1"/>
  <c r="J73" i="6"/>
  <c r="AS9" i="7" s="1"/>
  <c r="K147" i="6"/>
  <c r="J147" i="6"/>
  <c r="I147" i="6"/>
  <c r="K9" i="6"/>
  <c r="AX9" i="7" s="1"/>
  <c r="J9" i="6"/>
  <c r="AO9" i="7" s="1"/>
  <c r="I9" i="6"/>
  <c r="AF9" i="7" s="1"/>
  <c r="BA79" i="7"/>
  <c r="AR79" i="7"/>
  <c r="AI79" i="7"/>
  <c r="AX32" i="7"/>
  <c r="AF32" i="7"/>
  <c r="AO32" i="7"/>
  <c r="K51" i="6"/>
  <c r="AZ14" i="7" s="1"/>
  <c r="J51" i="6"/>
  <c r="AQ14" i="7" s="1"/>
  <c r="I51" i="6"/>
  <c r="AH14" i="7" s="1"/>
  <c r="K165" i="6"/>
  <c r="I165" i="6"/>
  <c r="J165" i="6"/>
  <c r="AP50" i="7" s="1"/>
  <c r="K59" i="6"/>
  <c r="BA11" i="7" s="1"/>
  <c r="J59" i="6"/>
  <c r="AR11" i="7" s="1"/>
  <c r="I59" i="6"/>
  <c r="AI11" i="7" s="1"/>
  <c r="AY33" i="7"/>
  <c r="AP33" i="7"/>
  <c r="AG33" i="7"/>
  <c r="AG96" i="7"/>
  <c r="AL56" i="7"/>
  <c r="AL47" i="7"/>
  <c r="K55" i="6"/>
  <c r="BA7" i="7" s="1"/>
  <c r="J55" i="6"/>
  <c r="AR7" i="7" s="1"/>
  <c r="I55" i="6"/>
  <c r="AI7" i="7" s="1"/>
  <c r="AZ32" i="7"/>
  <c r="AH32" i="7"/>
  <c r="AQ32" i="7"/>
  <c r="K87" i="6"/>
  <c r="BC7" i="7" s="1"/>
  <c r="J87" i="6"/>
  <c r="AT7" i="7" s="1"/>
  <c r="I87" i="6"/>
  <c r="AK7" i="7" s="1"/>
  <c r="J30" i="6"/>
  <c r="I30" i="6"/>
  <c r="K30" i="6"/>
  <c r="K117" i="6"/>
  <c r="I117" i="6"/>
  <c r="J117" i="6"/>
  <c r="AY69" i="7"/>
  <c r="AP69" i="7"/>
  <c r="BB25" i="7"/>
  <c r="AJ25" i="7"/>
  <c r="AS25" i="7"/>
  <c r="K39" i="6"/>
  <c r="AZ7" i="7" s="1"/>
  <c r="I39" i="6"/>
  <c r="AH7" i="7" s="1"/>
  <c r="J39" i="6"/>
  <c r="AQ7" i="7" s="1"/>
  <c r="BC64" i="7"/>
  <c r="AK64" i="7"/>
  <c r="AT64" i="7"/>
  <c r="K184" i="6"/>
  <c r="I184" i="6"/>
  <c r="J184" i="6"/>
  <c r="K109" i="6"/>
  <c r="J109" i="6"/>
  <c r="I109" i="6"/>
  <c r="BB29" i="7"/>
  <c r="AS29" i="7"/>
  <c r="AJ29" i="7"/>
  <c r="AX94" i="7"/>
  <c r="AO94" i="7"/>
  <c r="AF94" i="7"/>
  <c r="AX125" i="7"/>
  <c r="AO125" i="7"/>
  <c r="AF125" i="7"/>
  <c r="AL34" i="7"/>
  <c r="AL25" i="7"/>
  <c r="K38" i="6"/>
  <c r="AY15" i="7" s="1"/>
  <c r="J38" i="6"/>
  <c r="AP15" i="7" s="1"/>
  <c r="I38" i="6"/>
  <c r="AG15" i="7" s="1"/>
  <c r="K57" i="6"/>
  <c r="BA9" i="7" s="1"/>
  <c r="I57" i="6"/>
  <c r="AI9" i="7" s="1"/>
  <c r="J57" i="6"/>
  <c r="AR9" i="7" s="1"/>
  <c r="AZ79" i="7"/>
  <c r="AH79" i="7"/>
  <c r="I202" i="6"/>
  <c r="K202" i="6"/>
  <c r="J202" i="6"/>
  <c r="AH65" i="7"/>
  <c r="BA29" i="7"/>
  <c r="AR29" i="7"/>
  <c r="AI29" i="7"/>
  <c r="AJ69" i="7"/>
  <c r="AS69" i="7"/>
  <c r="BC62" i="7"/>
  <c r="AK62" i="7"/>
  <c r="AI92" i="7"/>
  <c r="AJ79" i="7"/>
  <c r="AS79" i="7"/>
  <c r="BD133" i="7"/>
  <c r="BA124" i="7"/>
  <c r="AT47" i="7"/>
  <c r="AY127" i="7"/>
  <c r="AR144" i="7"/>
  <c r="AU150" i="7"/>
  <c r="BD12" i="7"/>
  <c r="BD21" i="7"/>
  <c r="AO65" i="7"/>
  <c r="AH93" i="7"/>
  <c r="K208" i="6"/>
  <c r="BB47" i="7" s="1"/>
  <c r="J208" i="6"/>
  <c r="I208" i="6"/>
  <c r="AJ47" i="7" s="1"/>
  <c r="I69" i="6"/>
  <c r="K69" i="6"/>
  <c r="J69" i="6"/>
  <c r="K40" i="6"/>
  <c r="AZ8" i="7" s="1"/>
  <c r="J40" i="6"/>
  <c r="AQ8" i="7" s="1"/>
  <c r="I40" i="6"/>
  <c r="AH8" i="7" s="1"/>
  <c r="K214" i="6"/>
  <c r="I214" i="6"/>
  <c r="J214" i="6"/>
  <c r="K24" i="6"/>
  <c r="AY8" i="7" s="1"/>
  <c r="I24" i="6"/>
  <c r="AG8" i="7" s="1"/>
  <c r="J24" i="6"/>
  <c r="AP8" i="7" s="1"/>
  <c r="K212" i="6"/>
  <c r="J212" i="6"/>
  <c r="I212" i="6"/>
  <c r="AX33" i="7"/>
  <c r="AF33" i="7"/>
  <c r="AO33" i="7"/>
  <c r="AX27" i="7"/>
  <c r="AO27" i="7"/>
  <c r="AF27" i="7"/>
  <c r="J44" i="6"/>
  <c r="I44" i="6"/>
  <c r="K44" i="6"/>
  <c r="K11" i="6"/>
  <c r="AX11" i="7" s="1"/>
  <c r="J11" i="6"/>
  <c r="AO11" i="7" s="1"/>
  <c r="I11" i="6"/>
  <c r="AF11" i="7" s="1"/>
  <c r="K8" i="6"/>
  <c r="AX8" i="7" s="1"/>
  <c r="I8" i="6"/>
  <c r="AF8" i="7" s="1"/>
  <c r="J8" i="6"/>
  <c r="AO8" i="7" s="1"/>
  <c r="I189" i="6"/>
  <c r="K189" i="6"/>
  <c r="J189" i="6"/>
  <c r="AR64" i="7"/>
  <c r="AI64" i="7"/>
  <c r="K203" i="6"/>
  <c r="J203" i="6"/>
  <c r="AS43" i="7" s="1"/>
  <c r="I203" i="6"/>
  <c r="AJ43" i="7" s="1"/>
  <c r="K153" i="6"/>
  <c r="I153" i="6"/>
  <c r="J153" i="6"/>
  <c r="BD146" i="7"/>
  <c r="BA140" i="7"/>
  <c r="AX127" i="7"/>
  <c r="AF127" i="7"/>
  <c r="AU115" i="7"/>
  <c r="AR106" i="7"/>
  <c r="AL88" i="7"/>
  <c r="AL82" i="7"/>
  <c r="K19" i="6"/>
  <c r="AX14" i="7" s="1"/>
  <c r="J19" i="6"/>
  <c r="AO14" i="7" s="1"/>
  <c r="I19" i="6"/>
  <c r="AF14" i="7" s="1"/>
  <c r="K118" i="6"/>
  <c r="J118" i="6"/>
  <c r="AK63" i="7"/>
  <c r="AT63" i="7"/>
  <c r="K116" i="6"/>
  <c r="J116" i="6"/>
  <c r="I116" i="6"/>
  <c r="K146" i="6"/>
  <c r="J146" i="6"/>
  <c r="I146" i="6"/>
  <c r="BC95" i="7"/>
  <c r="AT95" i="7"/>
  <c r="K23" i="6"/>
  <c r="AY7" i="7" s="1"/>
  <c r="I23" i="6"/>
  <c r="AG7" i="7" s="1"/>
  <c r="J23" i="6"/>
  <c r="AP7" i="7" s="1"/>
  <c r="AZ25" i="7"/>
  <c r="AH25" i="7"/>
  <c r="AQ25" i="7"/>
  <c r="K74" i="6"/>
  <c r="BB10" i="7" s="1"/>
  <c r="I74" i="6"/>
  <c r="AJ10" i="7" s="1"/>
  <c r="J74" i="6"/>
  <c r="AS10" i="7" s="1"/>
  <c r="AY26" i="7"/>
  <c r="AG26" i="7"/>
  <c r="AP26" i="7"/>
  <c r="AX25" i="7"/>
  <c r="AF25" i="7"/>
  <c r="AO25" i="7"/>
  <c r="K72" i="6"/>
  <c r="BB8" i="7" s="1"/>
  <c r="J72" i="6"/>
  <c r="AS8" i="7" s="1"/>
  <c r="I72" i="6"/>
  <c r="AJ8" i="7" s="1"/>
  <c r="K246" i="6"/>
  <c r="I246" i="6"/>
  <c r="J246" i="6"/>
  <c r="K191" i="6"/>
  <c r="J191" i="6"/>
  <c r="I191" i="6"/>
  <c r="K172" i="6"/>
  <c r="AZ44" i="7" s="1"/>
  <c r="J172" i="6"/>
  <c r="I172" i="6"/>
  <c r="K155" i="6"/>
  <c r="J155" i="6"/>
  <c r="AP43" i="7" s="1"/>
  <c r="I155" i="6"/>
  <c r="AG108" i="7" s="1"/>
  <c r="K220" i="6"/>
  <c r="J220" i="6"/>
  <c r="AT44" i="7" s="1"/>
  <c r="I220" i="6"/>
  <c r="AF93" i="7"/>
  <c r="BB84" i="7"/>
  <c r="AJ84" i="7"/>
  <c r="K94" i="6"/>
  <c r="J94" i="6"/>
  <c r="I94" i="6"/>
  <c r="K61" i="6"/>
  <c r="J61" i="6"/>
  <c r="I61" i="6"/>
  <c r="J237" i="6"/>
  <c r="K237" i="6"/>
  <c r="I237" i="6"/>
  <c r="BA80" i="7"/>
  <c r="AR80" i="7"/>
  <c r="AI80" i="7"/>
  <c r="AG82" i="7"/>
  <c r="AZ67" i="7"/>
  <c r="AQ67" i="7"/>
  <c r="K243" i="6"/>
  <c r="J243" i="6"/>
  <c r="I243" i="6"/>
  <c r="AH81" i="7"/>
  <c r="BD71" i="7"/>
  <c r="BD62" i="7"/>
  <c r="BD119" i="7"/>
  <c r="BA110" i="7"/>
  <c r="AF95" i="7"/>
  <c r="BC31" i="7"/>
  <c r="AT31" i="7"/>
  <c r="AK31" i="7"/>
  <c r="K169" i="6"/>
  <c r="I169" i="6"/>
  <c r="J169" i="6"/>
  <c r="K52" i="6"/>
  <c r="J52" i="6"/>
  <c r="I52" i="6"/>
  <c r="AY32" i="7"/>
  <c r="AP32" i="7"/>
  <c r="AG32" i="7"/>
  <c r="K37" i="6"/>
  <c r="J37" i="6"/>
  <c r="I37" i="6"/>
  <c r="K105" i="6"/>
  <c r="J105" i="6"/>
  <c r="I105" i="6"/>
  <c r="AG67" i="7"/>
  <c r="AQ66" i="7"/>
  <c r="AU106" i="7"/>
  <c r="AU19" i="7"/>
  <c r="AU10" i="7"/>
  <c r="BC33" i="7"/>
  <c r="AK33" i="7"/>
  <c r="AT33" i="7"/>
  <c r="BC67" i="7"/>
  <c r="AK67" i="7"/>
  <c r="BC29" i="7"/>
  <c r="AK29" i="7"/>
  <c r="AT29" i="7"/>
  <c r="AH125" i="7"/>
  <c r="AQ62" i="7"/>
  <c r="AH62" i="7"/>
  <c r="BB26" i="7"/>
  <c r="AS26" i="7"/>
  <c r="AJ26" i="7"/>
  <c r="BC27" i="7"/>
  <c r="AK27" i="7"/>
  <c r="AT27" i="7"/>
  <c r="K173" i="6"/>
  <c r="J173" i="6"/>
  <c r="I173" i="6"/>
  <c r="BA84" i="7"/>
  <c r="AI84" i="7"/>
  <c r="AR84" i="7"/>
  <c r="K156" i="6"/>
  <c r="AY44" i="7" s="1"/>
  <c r="J156" i="6"/>
  <c r="AP44" i="7" s="1"/>
  <c r="I156" i="6"/>
  <c r="AO29" i="7"/>
  <c r="I76" i="6"/>
  <c r="K76" i="6"/>
  <c r="J76" i="6"/>
  <c r="AY27" i="7"/>
  <c r="AP27" i="7"/>
  <c r="AG27" i="7"/>
  <c r="J15" i="6"/>
  <c r="I15" i="6"/>
  <c r="K15" i="6"/>
  <c r="K115" i="6"/>
  <c r="J115" i="6"/>
  <c r="I115" i="6"/>
  <c r="BB32" i="7"/>
  <c r="AJ32" i="7"/>
  <c r="AS32" i="7"/>
  <c r="AR93" i="7"/>
  <c r="AI93" i="7"/>
  <c r="AL54" i="7"/>
  <c r="AL45" i="7"/>
  <c r="BC25" i="7"/>
  <c r="AT25" i="7"/>
  <c r="AK25" i="7"/>
  <c r="K190" i="6"/>
  <c r="BA45" i="7" s="1"/>
  <c r="J190" i="6"/>
  <c r="I190" i="6"/>
  <c r="AL46" i="7"/>
  <c r="AL55" i="7"/>
  <c r="AO91" i="7"/>
  <c r="BD150" i="7"/>
  <c r="BA144" i="7"/>
  <c r="BA33" i="7"/>
  <c r="AI33" i="7"/>
  <c r="AR33" i="7"/>
  <c r="AI67" i="7"/>
  <c r="AR67" i="7"/>
  <c r="K68" i="6"/>
  <c r="J68" i="6"/>
  <c r="I68" i="6"/>
  <c r="K22" i="6"/>
  <c r="AX15" i="7" s="1"/>
  <c r="I22" i="6"/>
  <c r="AF15" i="7" s="1"/>
  <c r="J22" i="6"/>
  <c r="AO15" i="7" s="1"/>
  <c r="K158" i="6"/>
  <c r="I158" i="6"/>
  <c r="J158" i="6"/>
  <c r="AP45" i="7" s="1"/>
  <c r="K21" i="6"/>
  <c r="J21" i="6"/>
  <c r="I21" i="6"/>
  <c r="K60" i="6"/>
  <c r="J60" i="6"/>
  <c r="I60" i="6"/>
  <c r="AZ92" i="7"/>
  <c r="BA91" i="7"/>
  <c r="AX123" i="7"/>
  <c r="K65" i="6"/>
  <c r="BA12" i="7" s="1"/>
  <c r="I65" i="6"/>
  <c r="AI12" i="7" s="1"/>
  <c r="J65" i="6"/>
  <c r="AR12" i="7" s="1"/>
  <c r="K18" i="6"/>
  <c r="AX13" i="7" s="1"/>
  <c r="J18" i="6"/>
  <c r="AO13" i="7" s="1"/>
  <c r="I18" i="6"/>
  <c r="AF13" i="7" s="1"/>
  <c r="K54" i="6"/>
  <c r="AZ15" i="7" s="1"/>
  <c r="I54" i="6"/>
  <c r="AH15" i="7" s="1"/>
  <c r="J54" i="6"/>
  <c r="AQ15" i="7" s="1"/>
  <c r="BC28" i="7"/>
  <c r="AK28" i="7"/>
  <c r="AT28" i="7"/>
  <c r="J221" i="6"/>
  <c r="I221" i="6"/>
  <c r="K221" i="6"/>
  <c r="K42" i="6"/>
  <c r="AZ10" i="7" s="1"/>
  <c r="J42" i="6"/>
  <c r="AQ10" i="7" s="1"/>
  <c r="I42" i="6"/>
  <c r="AH10" i="7" s="1"/>
  <c r="AP94" i="7"/>
  <c r="AG94" i="7"/>
  <c r="AZ68" i="7"/>
  <c r="K67" i="6"/>
  <c r="BA14" i="7" s="1"/>
  <c r="I67" i="6"/>
  <c r="AI14" i="7" s="1"/>
  <c r="J67" i="6"/>
  <c r="AR14" i="7" s="1"/>
  <c r="I84" i="6"/>
  <c r="K84" i="6"/>
  <c r="J84" i="6"/>
  <c r="AJ63" i="7"/>
  <c r="K192" i="6"/>
  <c r="J192" i="6"/>
  <c r="AR47" i="7" s="1"/>
  <c r="I192" i="6"/>
  <c r="AI47" i="7" s="1"/>
  <c r="AJ66" i="7"/>
  <c r="AX29" i="7"/>
  <c r="AZ61" i="7"/>
  <c r="AH61" i="7"/>
  <c r="AQ61" i="7"/>
  <c r="K104" i="6"/>
  <c r="I104" i="6"/>
  <c r="J104" i="6"/>
  <c r="AP68" i="7"/>
  <c r="AG68" i="7"/>
  <c r="K86" i="6"/>
  <c r="BB15" i="7" s="1"/>
  <c r="J86" i="6"/>
  <c r="AS15" i="7" s="1"/>
  <c r="I86" i="6"/>
  <c r="AJ15" i="7" s="1"/>
  <c r="K88" i="6"/>
  <c r="BC8" i="7" s="1"/>
  <c r="J88" i="6"/>
  <c r="AT8" i="7" s="1"/>
  <c r="I88" i="6"/>
  <c r="AK8" i="7" s="1"/>
  <c r="AO69" i="7"/>
  <c r="K143" i="6"/>
  <c r="J143" i="6"/>
  <c r="I143" i="6"/>
  <c r="K85" i="6"/>
  <c r="J85" i="6"/>
  <c r="I85" i="6"/>
  <c r="K35" i="6"/>
  <c r="AY14" i="7" s="1"/>
  <c r="I35" i="6"/>
  <c r="AG14" i="7" s="1"/>
  <c r="J35" i="6"/>
  <c r="AP14" i="7" s="1"/>
  <c r="K157" i="6"/>
  <c r="J157" i="6"/>
  <c r="I157" i="6"/>
  <c r="K166" i="6"/>
  <c r="I166" i="6"/>
  <c r="J166" i="6"/>
  <c r="K227" i="6"/>
  <c r="J227" i="6"/>
  <c r="AT48" i="7" s="1"/>
  <c r="I227" i="6"/>
  <c r="BD34" i="7"/>
  <c r="BD25" i="7"/>
  <c r="BB61" i="7"/>
  <c r="AS61" i="7"/>
  <c r="J96" i="6"/>
  <c r="I96" i="6"/>
  <c r="K96" i="6"/>
  <c r="AU46" i="7"/>
  <c r="AU55" i="7"/>
  <c r="K150" i="6"/>
  <c r="J150" i="6"/>
  <c r="I150" i="6"/>
  <c r="K26" i="6"/>
  <c r="AY10" i="7" s="1"/>
  <c r="I26" i="6"/>
  <c r="AG10" i="7" s="1"/>
  <c r="J26" i="6"/>
  <c r="AP10" i="7" s="1"/>
  <c r="AJ93" i="7"/>
  <c r="K178" i="6"/>
  <c r="J178" i="6"/>
  <c r="I178" i="6"/>
  <c r="K49" i="6"/>
  <c r="AZ12" i="7" s="1"/>
  <c r="J49" i="6"/>
  <c r="AQ12" i="7" s="1"/>
  <c r="I49" i="6"/>
  <c r="AH12" i="7" s="1"/>
  <c r="AL133" i="7"/>
  <c r="AI124" i="7"/>
  <c r="AL12" i="7"/>
  <c r="AL21" i="7"/>
  <c r="I64" i="6"/>
  <c r="K64" i="6"/>
  <c r="J64" i="6"/>
  <c r="K176" i="6"/>
  <c r="J176" i="6"/>
  <c r="AQ47" i="7" s="1"/>
  <c r="I176" i="6"/>
  <c r="AH47" i="7" s="1"/>
  <c r="AP83" i="7"/>
  <c r="AZ33" i="7"/>
  <c r="AH33" i="7"/>
  <c r="AQ33" i="7"/>
  <c r="K223" i="6"/>
  <c r="I223" i="6"/>
  <c r="AK46" i="7" s="1"/>
  <c r="J223" i="6"/>
  <c r="AY31" i="7"/>
  <c r="AP31" i="7"/>
  <c r="AG31" i="7"/>
  <c r="K245" i="6"/>
  <c r="I245" i="6"/>
  <c r="J245" i="6"/>
  <c r="K174" i="6"/>
  <c r="AZ45" i="7" s="1"/>
  <c r="I174" i="6"/>
  <c r="AH45" i="7" s="1"/>
  <c r="J174" i="6"/>
  <c r="AQ45" i="7" s="1"/>
  <c r="AY25" i="7"/>
  <c r="AG25" i="7"/>
  <c r="AP25" i="7"/>
  <c r="BA63" i="7"/>
  <c r="AR63" i="7"/>
  <c r="I216" i="6"/>
  <c r="J216" i="6"/>
  <c r="K216" i="6"/>
  <c r="K90" i="6"/>
  <c r="BC10" i="7" s="1"/>
  <c r="J90" i="6"/>
  <c r="AT10" i="7" s="1"/>
  <c r="I90" i="6"/>
  <c r="AK10" i="7" s="1"/>
  <c r="K180" i="6"/>
  <c r="AZ49" i="7" s="1"/>
  <c r="J180" i="6"/>
  <c r="AQ49" i="7" s="1"/>
  <c r="I180" i="6"/>
  <c r="AZ80" i="7"/>
  <c r="AH80" i="7"/>
  <c r="AQ80" i="7"/>
  <c r="K200" i="6"/>
  <c r="J200" i="6"/>
  <c r="I200" i="6"/>
  <c r="AY28" i="7"/>
  <c r="AP28" i="7"/>
  <c r="AG28" i="7"/>
  <c r="AQ111" i="7"/>
  <c r="AQ48" i="7"/>
  <c r="K83" i="6"/>
  <c r="BB14" i="7" s="1"/>
  <c r="I83" i="6"/>
  <c r="AJ14" i="7" s="1"/>
  <c r="J83" i="6"/>
  <c r="AS14" i="7" s="1"/>
  <c r="AI81" i="7"/>
  <c r="AG110" i="7"/>
  <c r="K145" i="6"/>
  <c r="I145" i="6"/>
  <c r="J145" i="6"/>
  <c r="AL146" i="7"/>
  <c r="AI140" i="7"/>
  <c r="AY65" i="7"/>
  <c r="BA106" i="7"/>
  <c r="BD115" i="7"/>
  <c r="K177" i="6"/>
  <c r="I177" i="6"/>
  <c r="J177" i="6"/>
  <c r="K168" i="6"/>
  <c r="J168" i="6"/>
  <c r="I168" i="6"/>
  <c r="K152" i="6"/>
  <c r="J152" i="6"/>
  <c r="AP105" i="7" s="1"/>
  <c r="I152" i="6"/>
  <c r="AG105" i="7" s="1"/>
  <c r="K50" i="6"/>
  <c r="AZ13" i="7" s="1"/>
  <c r="I50" i="6"/>
  <c r="AH13" i="7" s="1"/>
  <c r="J50" i="6"/>
  <c r="AQ13" i="7" s="1"/>
  <c r="K17" i="6"/>
  <c r="AX12" i="7" s="1"/>
  <c r="I17" i="6"/>
  <c r="AF12" i="7" s="1"/>
  <c r="J17" i="6"/>
  <c r="AO12" i="7" s="1"/>
  <c r="BC96" i="7"/>
  <c r="AK96" i="7"/>
  <c r="K175" i="6"/>
  <c r="AZ46" i="7" s="1"/>
  <c r="I175" i="6"/>
  <c r="AH46" i="7" s="1"/>
  <c r="J175" i="6"/>
  <c r="AQ46" i="7" s="1"/>
  <c r="BB33" i="7"/>
  <c r="AJ33" i="7"/>
  <c r="AS33" i="7"/>
  <c r="BA27" i="7"/>
  <c r="AI27" i="7"/>
  <c r="AR27" i="7"/>
  <c r="BA62" i="7"/>
  <c r="AI62" i="7"/>
  <c r="AR62" i="7"/>
  <c r="BA25" i="7"/>
  <c r="AI25" i="7"/>
  <c r="AR25" i="7"/>
  <c r="AZ29" i="7"/>
  <c r="AQ29" i="7"/>
  <c r="AH29" i="7"/>
  <c r="J78" i="6"/>
  <c r="I78" i="6"/>
  <c r="K78" i="6"/>
  <c r="J45" i="6"/>
  <c r="I45" i="6"/>
  <c r="K45" i="6"/>
  <c r="K28" i="6"/>
  <c r="J28" i="6"/>
  <c r="I28" i="6"/>
  <c r="AY80" i="7"/>
  <c r="AX26" i="7"/>
  <c r="AF26" i="7"/>
  <c r="AO26" i="7"/>
  <c r="K188" i="6"/>
  <c r="I188" i="6"/>
  <c r="AI44" i="7" s="1"/>
  <c r="J188" i="6"/>
  <c r="AR44" i="7" s="1"/>
  <c r="AH108" i="7"/>
  <c r="AH43" i="7"/>
  <c r="BC32" i="7"/>
  <c r="AK32" i="7"/>
  <c r="AT32" i="7"/>
  <c r="BA64" i="7"/>
  <c r="AR66" i="7"/>
  <c r="AI66" i="7"/>
  <c r="AG107" i="7"/>
  <c r="AZ30" i="7"/>
  <c r="AQ30" i="7"/>
  <c r="AH30" i="7"/>
  <c r="AF80" i="7"/>
  <c r="AL62" i="7"/>
  <c r="AL71" i="7"/>
  <c r="AT93" i="7"/>
  <c r="AI110" i="7"/>
  <c r="AL119" i="7"/>
  <c r="K99" i="6"/>
  <c r="BC14" i="7" s="1"/>
  <c r="J99" i="6"/>
  <c r="AT14" i="7" s="1"/>
  <c r="I99" i="6"/>
  <c r="AK14" i="7" s="1"/>
  <c r="K244" i="6"/>
  <c r="J244" i="6"/>
  <c r="I244" i="6"/>
  <c r="K229" i="6"/>
  <c r="J229" i="6"/>
  <c r="AT50" i="7" s="1"/>
  <c r="I229" i="6"/>
  <c r="J36" i="6"/>
  <c r="I36" i="6"/>
  <c r="K36" i="6"/>
  <c r="J231" i="6"/>
  <c r="K231" i="6"/>
  <c r="I231" i="6"/>
  <c r="AF82" i="7"/>
  <c r="AZ31" i="7"/>
  <c r="AQ31" i="7"/>
  <c r="AH31" i="7"/>
  <c r="BD106" i="7"/>
  <c r="BD19" i="7"/>
  <c r="BD10" i="7"/>
  <c r="BB27" i="7"/>
  <c r="AS27" i="7"/>
  <c r="AJ27" i="7"/>
  <c r="K92" i="6"/>
  <c r="J92" i="6"/>
  <c r="I92" i="6"/>
  <c r="AZ27" i="7"/>
  <c r="AQ27" i="7"/>
  <c r="AH27" i="7"/>
  <c r="AZ96" i="7"/>
  <c r="K108" i="6"/>
  <c r="J108" i="6"/>
  <c r="I108" i="6"/>
  <c r="K144" i="6"/>
  <c r="AX47" i="7" s="1"/>
  <c r="I144" i="6"/>
  <c r="J144" i="6"/>
  <c r="K198" i="6"/>
  <c r="BA51" i="7" s="1"/>
  <c r="I198" i="6"/>
  <c r="J198" i="6"/>
  <c r="AR51" i="7" s="1"/>
  <c r="J79" i="6"/>
  <c r="I79" i="6"/>
  <c r="K79" i="6"/>
  <c r="I62" i="6"/>
  <c r="K62" i="6"/>
  <c r="J62" i="6"/>
  <c r="I29" i="6"/>
  <c r="K29" i="6"/>
  <c r="J29" i="6"/>
  <c r="K139" i="6"/>
  <c r="I139" i="6"/>
  <c r="J139" i="6"/>
  <c r="BC69" i="7"/>
  <c r="AT69" i="7"/>
  <c r="K95" i="6"/>
  <c r="J95" i="6"/>
  <c r="I95" i="6"/>
  <c r="AP64" i="7"/>
  <c r="AU47" i="7"/>
  <c r="AU56" i="7"/>
  <c r="BB83" i="7"/>
  <c r="AK43" i="7"/>
  <c r="BD54" i="7"/>
  <c r="BD45" i="7"/>
  <c r="AH129" i="7"/>
  <c r="K222" i="6"/>
  <c r="J222" i="6"/>
  <c r="AT45" i="7" s="1"/>
  <c r="I222" i="6"/>
  <c r="K149" i="6"/>
  <c r="AX50" i="7" s="1"/>
  <c r="J149" i="6"/>
  <c r="I149" i="6"/>
  <c r="AU34" i="7"/>
  <c r="AU25" i="7"/>
  <c r="K197" i="6"/>
  <c r="BA50" i="7" s="1"/>
  <c r="J197" i="6"/>
  <c r="I197" i="6"/>
  <c r="AK47" i="7"/>
  <c r="K31" i="6"/>
  <c r="J31" i="6"/>
  <c r="I31" i="6"/>
  <c r="BC26" i="7"/>
  <c r="AK26" i="7"/>
  <c r="AT26" i="7"/>
  <c r="AY61" i="7"/>
  <c r="AG61" i="7"/>
  <c r="AP61" i="7"/>
  <c r="K163" i="6"/>
  <c r="I163" i="6"/>
  <c r="J163" i="6"/>
  <c r="AP48" i="7" s="1"/>
  <c r="K215" i="6"/>
  <c r="J215" i="6"/>
  <c r="I215" i="6"/>
  <c r="K27" i="6"/>
  <c r="AY11" i="7" s="1"/>
  <c r="I27" i="6"/>
  <c r="AG11" i="7" s="1"/>
  <c r="J27" i="6"/>
  <c r="AP11" i="7" s="1"/>
  <c r="AO79" i="7"/>
  <c r="AG65" i="7"/>
  <c r="AI106" i="7"/>
  <c r="AL115" i="7"/>
  <c r="AH83" i="7"/>
  <c r="J242" i="6"/>
  <c r="K242" i="6"/>
  <c r="I242" i="6"/>
  <c r="K102" i="6"/>
  <c r="BC15" i="7" s="1"/>
  <c r="J102" i="6"/>
  <c r="AT15" i="7" s="1"/>
  <c r="I102" i="6"/>
  <c r="AK15" i="7" s="1"/>
  <c r="AZ26" i="7"/>
  <c r="AQ26" i="7"/>
  <c r="AH26" i="7"/>
  <c r="K110" i="6"/>
  <c r="J110" i="6"/>
  <c r="I110" i="6"/>
  <c r="BB45" i="7"/>
  <c r="BC93" i="7"/>
  <c r="AZ124" i="7"/>
  <c r="K186" i="6"/>
  <c r="I186" i="6"/>
  <c r="J186" i="6"/>
  <c r="K107" i="6"/>
  <c r="J107" i="6"/>
  <c r="I107" i="6"/>
  <c r="AL106" i="7"/>
  <c r="AL19" i="7"/>
  <c r="AL10" i="7"/>
  <c r="K183" i="6"/>
  <c r="I183" i="6"/>
  <c r="J183" i="6"/>
  <c r="J199" i="6"/>
  <c r="I199" i="6"/>
  <c r="K199" i="6"/>
  <c r="AZ28" i="7"/>
  <c r="AQ28" i="7"/>
  <c r="AH28" i="7"/>
  <c r="BC83" i="7"/>
  <c r="AK83" i="7"/>
  <c r="AU45" i="7"/>
  <c r="AU54" i="7"/>
  <c r="AJ64" i="7"/>
  <c r="AS64" i="7"/>
  <c r="K159" i="6"/>
  <c r="I159" i="6"/>
  <c r="AG46" i="7" s="1"/>
  <c r="J159" i="6"/>
  <c r="K70" i="6"/>
  <c r="BA15" i="7" s="1"/>
  <c r="J70" i="6"/>
  <c r="AR15" i="7" s="1"/>
  <c r="I70" i="6"/>
  <c r="AI15" i="7" s="1"/>
  <c r="K89" i="6"/>
  <c r="BC9" i="7" s="1"/>
  <c r="I89" i="6"/>
  <c r="AK9" i="7" s="1"/>
  <c r="J89" i="6"/>
  <c r="AT9" i="7" s="1"/>
  <c r="BA32" i="7"/>
  <c r="AR32" i="7"/>
  <c r="AI32" i="7"/>
  <c r="K34" i="6"/>
  <c r="AY13" i="7" s="1"/>
  <c r="J34" i="6"/>
  <c r="AP13" i="7" s="1"/>
  <c r="I34" i="6"/>
  <c r="AG13" i="7" s="1"/>
  <c r="K211" i="6"/>
  <c r="AX48" i="7" s="1"/>
  <c r="J211" i="6"/>
  <c r="I211" i="6"/>
  <c r="AT82" i="7"/>
  <c r="I93" i="6"/>
  <c r="K93" i="6"/>
  <c r="J93" i="6"/>
  <c r="AJ68" i="7"/>
  <c r="AH95" i="7"/>
  <c r="AQ95" i="7"/>
  <c r="K56" i="6"/>
  <c r="BA8" i="7" s="1"/>
  <c r="I56" i="6"/>
  <c r="AI8" i="7" s="1"/>
  <c r="J56" i="6"/>
  <c r="AR8" i="7" s="1"/>
  <c r="K230" i="6"/>
  <c r="J230" i="6"/>
  <c r="I230" i="6"/>
  <c r="AF96" i="7"/>
  <c r="J112" i="6"/>
  <c r="I112" i="6"/>
  <c r="K112" i="6"/>
  <c r="K10" i="6"/>
  <c r="AX10" i="7" s="1"/>
  <c r="I10" i="6"/>
  <c r="AF10" i="7" s="1"/>
  <c r="J10" i="6"/>
  <c r="AO10" i="7" s="1"/>
  <c r="AY79" i="7"/>
  <c r="AP79" i="7"/>
  <c r="AG79" i="7"/>
  <c r="BD55" i="7"/>
  <c r="BD46" i="7"/>
  <c r="I77" i="6"/>
  <c r="K77" i="6"/>
  <c r="J77" i="6"/>
  <c r="AI95" i="7"/>
  <c r="I218" i="6"/>
  <c r="K218" i="6"/>
  <c r="J218" i="6"/>
  <c r="AJ61" i="7"/>
  <c r="BB92" i="7"/>
  <c r="AP109" i="7"/>
  <c r="AR92" i="7"/>
  <c r="BB62" i="7"/>
  <c r="AR124" i="7"/>
  <c r="AU133" i="7"/>
  <c r="AI144" i="7"/>
  <c r="AL150" i="7"/>
  <c r="AU21" i="7"/>
  <c r="AU12" i="7"/>
  <c r="AI91" i="7"/>
  <c r="BB91" i="7"/>
  <c r="AY123" i="7"/>
  <c r="K207" i="6"/>
  <c r="I207" i="6"/>
  <c r="J207" i="6"/>
  <c r="K151" i="6"/>
  <c r="I151" i="6"/>
  <c r="J151" i="6"/>
  <c r="BA69" i="7"/>
  <c r="AI69" i="7"/>
  <c r="AR69" i="7"/>
  <c r="K160" i="6"/>
  <c r="AY47" i="7" s="1"/>
  <c r="I160" i="6"/>
  <c r="AG47" i="7" s="1"/>
  <c r="J160" i="6"/>
  <c r="AP47" i="7" s="1"/>
  <c r="K16" i="6"/>
  <c r="J16" i="6"/>
  <c r="I16" i="6"/>
  <c r="AX67" i="7"/>
  <c r="K232" i="6"/>
  <c r="J232" i="6"/>
  <c r="I232" i="6"/>
  <c r="J217" i="6"/>
  <c r="I217" i="6"/>
  <c r="K217" i="6"/>
  <c r="J141" i="6"/>
  <c r="K141" i="6"/>
  <c r="I141" i="6"/>
  <c r="I20" i="6"/>
  <c r="K20" i="6"/>
  <c r="J20" i="6"/>
  <c r="BA26" i="7"/>
  <c r="AR26" i="7"/>
  <c r="AI26" i="7"/>
  <c r="K91" i="6"/>
  <c r="BC11" i="7" s="1"/>
  <c r="I91" i="6"/>
  <c r="AK11" i="7" s="1"/>
  <c r="J91" i="6"/>
  <c r="AT11" i="7" s="1"/>
  <c r="AF92" i="7"/>
  <c r="K236" i="6"/>
  <c r="J236" i="6"/>
  <c r="I236" i="6"/>
  <c r="BB81" i="7"/>
  <c r="K97" i="6"/>
  <c r="BC12" i="7" s="1"/>
  <c r="J97" i="6"/>
  <c r="AT12" i="7" s="1"/>
  <c r="I97" i="6"/>
  <c r="AK12" i="7" s="1"/>
  <c r="K196" i="6"/>
  <c r="BA49" i="7" s="1"/>
  <c r="J196" i="6"/>
  <c r="I196" i="6"/>
  <c r="AI49" i="7" s="1"/>
  <c r="AZ111" i="7"/>
  <c r="AZ48" i="7"/>
  <c r="BA30" i="7"/>
  <c r="AR30" i="7"/>
  <c r="AI30" i="7"/>
  <c r="J209" i="6"/>
  <c r="K209" i="6"/>
  <c r="I209" i="6"/>
  <c r="AU146" i="7"/>
  <c r="AR140" i="7"/>
  <c r="AU82" i="7"/>
  <c r="AU88" i="7"/>
  <c r="K114" i="6"/>
  <c r="J114" i="6"/>
  <c r="I114" i="6"/>
  <c r="K194" i="6"/>
  <c r="I194" i="6"/>
  <c r="J194" i="6"/>
  <c r="K241" i="6"/>
  <c r="I241" i="6"/>
  <c r="J241" i="6"/>
  <c r="AR82" i="7"/>
  <c r="K210" i="6"/>
  <c r="J210" i="6"/>
  <c r="I210" i="6"/>
  <c r="AY84" i="7"/>
  <c r="K193" i="6"/>
  <c r="J193" i="6"/>
  <c r="I193" i="6"/>
  <c r="AZ69" i="7"/>
  <c r="AX61" i="7"/>
  <c r="AF61" i="7"/>
  <c r="AS67" i="7"/>
  <c r="AF67" i="7"/>
  <c r="K58" i="6"/>
  <c r="BA10" i="7" s="1"/>
  <c r="J58" i="6"/>
  <c r="AR10" i="7" s="1"/>
  <c r="I58" i="6"/>
  <c r="AI10" i="7" s="1"/>
  <c r="K25" i="6"/>
  <c r="AY9" i="7" s="1"/>
  <c r="J25" i="6"/>
  <c r="AP9" i="7" s="1"/>
  <c r="I25" i="6"/>
  <c r="AG9" i="7" s="1"/>
  <c r="K181" i="6"/>
  <c r="AZ50" i="7" s="1"/>
  <c r="I181" i="6"/>
  <c r="J181" i="6"/>
  <c r="AY29" i="7"/>
  <c r="AP29" i="7"/>
  <c r="AG29" i="7"/>
  <c r="K164" i="6"/>
  <c r="AY49" i="7" s="1"/>
  <c r="I164" i="6"/>
  <c r="J164" i="6"/>
  <c r="AP49" i="7" s="1"/>
  <c r="AT80" i="7"/>
  <c r="K234" i="6"/>
  <c r="J234" i="6"/>
  <c r="I234" i="6"/>
  <c r="BC61" i="7"/>
  <c r="AT61" i="7"/>
  <c r="AQ130" i="7"/>
  <c r="AZ91" i="7"/>
  <c r="AQ91" i="7"/>
  <c r="AH91" i="7"/>
  <c r="J111" i="6"/>
  <c r="I111" i="6"/>
  <c r="K111" i="6"/>
  <c r="AZ63" i="7"/>
  <c r="AQ63" i="7"/>
  <c r="AZ108" i="7"/>
  <c r="AY107" i="7"/>
  <c r="K137" i="6"/>
  <c r="J137" i="6"/>
  <c r="I137" i="6"/>
  <c r="BA92" i="7"/>
  <c r="AK61" i="7"/>
  <c r="AU62" i="7"/>
  <c r="AU71" i="7"/>
  <c r="AR110" i="7"/>
  <c r="AU119" i="7"/>
  <c r="K103" i="6"/>
  <c r="I103" i="6"/>
  <c r="J103" i="6"/>
  <c r="AH94" i="7"/>
  <c r="AQ94" i="7"/>
  <c r="I53" i="6"/>
  <c r="K53" i="6"/>
  <c r="J53" i="6"/>
  <c r="K228" i="6"/>
  <c r="BC49" i="7" s="1"/>
  <c r="J228" i="6"/>
  <c r="AT49" i="7" s="1"/>
  <c r="I228" i="6"/>
  <c r="K213" i="6"/>
  <c r="BB50" i="7" s="1"/>
  <c r="J213" i="6"/>
  <c r="I213" i="6"/>
  <c r="K138" i="6"/>
  <c r="J138" i="6"/>
  <c r="I138" i="6"/>
  <c r="K185" i="6"/>
  <c r="J185" i="6"/>
  <c r="I185" i="6"/>
  <c r="K167" i="6"/>
  <c r="J167" i="6"/>
  <c r="I167" i="6"/>
  <c r="AJ96" i="7"/>
  <c r="BB28" i="7"/>
  <c r="AJ28" i="7"/>
  <c r="AS28" i="7"/>
  <c r="AK68" i="7"/>
  <c r="AT68" i="7"/>
  <c r="BA28" i="7"/>
  <c r="AI28" i="7"/>
  <c r="AR28" i="7"/>
  <c r="K235" i="6"/>
  <c r="J235" i="6"/>
  <c r="I235" i="6"/>
  <c r="BA67" i="7"/>
  <c r="AO83" i="7"/>
  <c r="AK66" i="7"/>
  <c r="BA65" i="7"/>
  <c r="AI65" i="7"/>
  <c r="AL123" i="7"/>
  <c r="AF29" i="7"/>
  <c r="J205" i="6"/>
  <c r="K205" i="6"/>
  <c r="I205" i="6"/>
  <c r="K43" i="6"/>
  <c r="AZ11" i="7" s="1"/>
  <c r="J43" i="6"/>
  <c r="AQ11" i="7" s="1"/>
  <c r="I43" i="6"/>
  <c r="AH11" i="7" s="1"/>
  <c r="AZ47" i="7"/>
  <c r="BD47" i="7"/>
  <c r="BD56" i="7"/>
  <c r="AX79" i="7"/>
  <c r="AP91" i="7"/>
  <c r="AF79" i="7"/>
  <c r="AG81" i="7"/>
  <c r="K25" i="7" l="1"/>
  <c r="J25" i="7"/>
  <c r="I25" i="7"/>
  <c r="AU8" i="10" s="1"/>
  <c r="J10" i="7"/>
  <c r="J12" i="7"/>
  <c r="I10" i="7"/>
  <c r="AX9" i="10" s="1"/>
  <c r="I12" i="7"/>
  <c r="BE9" i="10" s="1"/>
  <c r="K10" i="7"/>
  <c r="CF9" i="10" s="1"/>
  <c r="K12" i="7"/>
  <c r="AX46" i="7"/>
  <c r="AG43" i="7"/>
  <c r="AY50" i="7"/>
  <c r="AL141" i="7"/>
  <c r="AU141" i="7"/>
  <c r="AY96" i="7"/>
  <c r="AF128" i="7"/>
  <c r="AL126" i="7"/>
  <c r="BD126" i="7"/>
  <c r="AL125" i="7"/>
  <c r="AU124" i="7"/>
  <c r="AU126" i="7"/>
  <c r="AU143" i="7"/>
  <c r="BD123" i="7"/>
  <c r="AL124" i="7"/>
  <c r="BD143" i="7"/>
  <c r="BD124" i="7"/>
  <c r="AL143" i="7"/>
  <c r="BD125" i="7"/>
  <c r="AU125" i="7"/>
  <c r="AU123" i="7"/>
  <c r="BD144" i="7"/>
  <c r="AU144" i="7"/>
  <c r="AL144" i="7"/>
  <c r="BD141" i="7"/>
  <c r="BB16" i="7"/>
  <c r="AZ16" i="7"/>
  <c r="BA17" i="7"/>
  <c r="BC24" i="7"/>
  <c r="AX17" i="7"/>
  <c r="BB23" i="7"/>
  <c r="BB18" i="7"/>
  <c r="BA21" i="7"/>
  <c r="BB17" i="7"/>
  <c r="BA22" i="7"/>
  <c r="AX20" i="7"/>
  <c r="BA20" i="7"/>
  <c r="AX21" i="7"/>
  <c r="AZ20" i="7"/>
  <c r="AX23" i="7"/>
  <c r="AY17" i="7"/>
  <c r="BC17" i="7"/>
  <c r="BC22" i="7"/>
  <c r="AY22" i="7"/>
  <c r="BB20" i="7"/>
  <c r="BA16" i="7"/>
  <c r="AX18" i="7"/>
  <c r="AZ23" i="7"/>
  <c r="BA19" i="7"/>
  <c r="AY19" i="7"/>
  <c r="BC19" i="7"/>
  <c r="AY24" i="7"/>
  <c r="BB107" i="7"/>
  <c r="BB109" i="7"/>
  <c r="BA38" i="7"/>
  <c r="BB110" i="7"/>
  <c r="BB131" i="7"/>
  <c r="BB113" i="7"/>
  <c r="BC132" i="7"/>
  <c r="BB143" i="7"/>
  <c r="BB112" i="7"/>
  <c r="BB133" i="7"/>
  <c r="BC145" i="7"/>
  <c r="BB120" i="7"/>
  <c r="BC146" i="7"/>
  <c r="BB115" i="7"/>
  <c r="AZ148" i="7"/>
  <c r="AX148" i="7"/>
  <c r="BA89" i="7"/>
  <c r="AY99" i="7"/>
  <c r="AX37" i="7"/>
  <c r="AZ131" i="7"/>
  <c r="BA120" i="7"/>
  <c r="AZ75" i="7"/>
  <c r="BC38" i="7"/>
  <c r="AZ147" i="7"/>
  <c r="AZ149" i="7"/>
  <c r="BB60" i="7"/>
  <c r="BB35" i="7"/>
  <c r="AY133" i="7"/>
  <c r="BC58" i="7"/>
  <c r="AX97" i="7"/>
  <c r="BA37" i="7"/>
  <c r="AX99" i="7"/>
  <c r="AX131" i="7"/>
  <c r="AX117" i="7"/>
  <c r="BA118" i="7"/>
  <c r="AY57" i="7"/>
  <c r="AZ85" i="7"/>
  <c r="BB39" i="7"/>
  <c r="BA57" i="7"/>
  <c r="AZ102" i="7"/>
  <c r="BA139" i="7"/>
  <c r="BA76" i="7"/>
  <c r="AY121" i="7"/>
  <c r="BA59" i="7"/>
  <c r="BC23" i="7"/>
  <c r="AX59" i="7"/>
  <c r="AY118" i="7"/>
  <c r="BC85" i="7"/>
  <c r="AY114" i="7"/>
  <c r="AZ38" i="7"/>
  <c r="AX35" i="7"/>
  <c r="AY78" i="7"/>
  <c r="AX24" i="7"/>
  <c r="AY113" i="7"/>
  <c r="AZ52" i="7"/>
  <c r="BC52" i="7"/>
  <c r="AX22" i="7"/>
  <c r="BA52" i="7"/>
  <c r="BC104" i="7"/>
  <c r="BB116" i="7"/>
  <c r="BC105" i="7"/>
  <c r="BC126" i="7"/>
  <c r="BB145" i="7"/>
  <c r="BB125" i="7"/>
  <c r="BC138" i="7"/>
  <c r="BC150" i="7"/>
  <c r="BB126" i="7"/>
  <c r="BC139" i="7"/>
  <c r="BB52" i="7"/>
  <c r="BC129" i="7"/>
  <c r="BC89" i="7"/>
  <c r="BB142" i="7"/>
  <c r="AX114" i="7"/>
  <c r="AZ60" i="7"/>
  <c r="AY90" i="7"/>
  <c r="BB54" i="7"/>
  <c r="BA34" i="7"/>
  <c r="AX147" i="7"/>
  <c r="BB42" i="7"/>
  <c r="BC55" i="7"/>
  <c r="AX135" i="7"/>
  <c r="AY147" i="7"/>
  <c r="AY137" i="7"/>
  <c r="BB70" i="7"/>
  <c r="BA147" i="7"/>
  <c r="BC99" i="7"/>
  <c r="BA86" i="7"/>
  <c r="BA36" i="7"/>
  <c r="AY60" i="7"/>
  <c r="AX54" i="7"/>
  <c r="AX119" i="7"/>
  <c r="AX88" i="7"/>
  <c r="AX87" i="7"/>
  <c r="BC74" i="7"/>
  <c r="BB78" i="7"/>
  <c r="BC88" i="7"/>
  <c r="AX34" i="7"/>
  <c r="AX115" i="7"/>
  <c r="AY117" i="7"/>
  <c r="AY100" i="7"/>
  <c r="AY52" i="7"/>
  <c r="BC16" i="7"/>
  <c r="AY87" i="7"/>
  <c r="AZ136" i="7"/>
  <c r="AY115" i="7"/>
  <c r="AZ116" i="7"/>
  <c r="AY53" i="7"/>
  <c r="BB22" i="7"/>
  <c r="BA101" i="7"/>
  <c r="AX16" i="7"/>
  <c r="BB38" i="7"/>
  <c r="AZ39" i="7"/>
  <c r="BC101" i="7"/>
  <c r="AZ19" i="7"/>
  <c r="BC42" i="7"/>
  <c r="BC115" i="7"/>
  <c r="BC109" i="7"/>
  <c r="BC140" i="7"/>
  <c r="BC124" i="7"/>
  <c r="BC142" i="7"/>
  <c r="AZ118" i="7"/>
  <c r="BB134" i="7"/>
  <c r="BC87" i="7"/>
  <c r="BC151" i="7"/>
  <c r="BB140" i="7"/>
  <c r="AZ34" i="7"/>
  <c r="AX101" i="7"/>
  <c r="BB41" i="7"/>
  <c r="AZ137" i="7"/>
  <c r="AZ113" i="7"/>
  <c r="BA77" i="7"/>
  <c r="BA150" i="7"/>
  <c r="AX150" i="7"/>
  <c r="BA74" i="7"/>
  <c r="BA137" i="7"/>
  <c r="BC36" i="7"/>
  <c r="AY39" i="7"/>
  <c r="BB56" i="7"/>
  <c r="AZ139" i="7"/>
  <c r="AX90" i="7"/>
  <c r="BB89" i="7"/>
  <c r="BB58" i="7"/>
  <c r="BB53" i="7"/>
  <c r="AX41" i="7"/>
  <c r="AX121" i="7"/>
  <c r="AY146" i="7"/>
  <c r="AY54" i="7"/>
  <c r="BC34" i="7"/>
  <c r="AX100" i="7"/>
  <c r="BC75" i="7"/>
  <c r="AX120" i="7"/>
  <c r="AZ17" i="7"/>
  <c r="BA55" i="7"/>
  <c r="BC112" i="7"/>
  <c r="BB71" i="7"/>
  <c r="BB127" i="7"/>
  <c r="BB117" i="7"/>
  <c r="BB135" i="7"/>
  <c r="BA41" i="7"/>
  <c r="BB136" i="7"/>
  <c r="BB150" i="7"/>
  <c r="BC131" i="7"/>
  <c r="BB132" i="7"/>
  <c r="AZ150" i="7"/>
  <c r="AX146" i="7"/>
  <c r="AY97" i="7"/>
  <c r="BC39" i="7"/>
  <c r="BA131" i="7"/>
  <c r="AZ71" i="7"/>
  <c r="AX116" i="7"/>
  <c r="BB102" i="7"/>
  <c r="BC54" i="7"/>
  <c r="AZ35" i="7"/>
  <c r="BC97" i="7"/>
  <c r="BC37" i="7"/>
  <c r="AZ98" i="7"/>
  <c r="AX77" i="7"/>
  <c r="AZ115" i="7"/>
  <c r="BA99" i="7"/>
  <c r="AY58" i="7"/>
  <c r="BB74" i="7"/>
  <c r="AX98" i="7"/>
  <c r="AY148" i="7"/>
  <c r="BB34" i="7"/>
  <c r="BC77" i="7"/>
  <c r="BB19" i="7"/>
  <c r="AX78" i="7"/>
  <c r="BA113" i="7"/>
  <c r="AY134" i="7"/>
  <c r="AZ42" i="7"/>
  <c r="AX57" i="7"/>
  <c r="AZ21" i="7"/>
  <c r="BB87" i="7"/>
  <c r="AZ138" i="7"/>
  <c r="AZ24" i="7"/>
  <c r="BB130" i="7"/>
  <c r="AY151" i="7"/>
  <c r="AY41" i="7"/>
  <c r="AZ121" i="7"/>
  <c r="AZ117" i="7"/>
  <c r="BC78" i="7"/>
  <c r="AY150" i="7"/>
  <c r="BB98" i="7"/>
  <c r="AY131" i="7"/>
  <c r="BA18" i="7"/>
  <c r="AZ135" i="7"/>
  <c r="AX72" i="7"/>
  <c r="BA40" i="7"/>
  <c r="BC130" i="7"/>
  <c r="BC128" i="7"/>
  <c r="BC148" i="7"/>
  <c r="BC118" i="7"/>
  <c r="BB121" i="7"/>
  <c r="BC111" i="7"/>
  <c r="AX139" i="7"/>
  <c r="BA73" i="7"/>
  <c r="AY88" i="7"/>
  <c r="BA133" i="7"/>
  <c r="AX39" i="7"/>
  <c r="BB77" i="7"/>
  <c r="AX42" i="7"/>
  <c r="AZ58" i="7"/>
  <c r="AZ89" i="7"/>
  <c r="AX71" i="7"/>
  <c r="AZ134" i="7"/>
  <c r="BA116" i="7"/>
  <c r="BB73" i="7"/>
  <c r="AX52" i="7"/>
  <c r="BC136" i="7"/>
  <c r="BB129" i="7"/>
  <c r="BB149" i="7"/>
  <c r="BB119" i="7"/>
  <c r="BC123" i="7"/>
  <c r="BB114" i="7"/>
  <c r="AZ87" i="7"/>
  <c r="BB40" i="7"/>
  <c r="BA151" i="7"/>
  <c r="BB100" i="7"/>
  <c r="BA88" i="7"/>
  <c r="AZ151" i="7"/>
  <c r="AY102" i="7"/>
  <c r="AX60" i="7"/>
  <c r="BA87" i="7"/>
  <c r="AX75" i="7"/>
  <c r="AY149" i="7"/>
  <c r="BA114" i="7"/>
  <c r="AZ54" i="7"/>
  <c r="AY89" i="7"/>
  <c r="AZ132" i="7"/>
  <c r="AX73" i="7"/>
  <c r="BB21" i="7"/>
  <c r="AY34" i="7"/>
  <c r="BA102" i="7"/>
  <c r="BC71" i="7"/>
  <c r="AY40" i="7"/>
  <c r="BC18" i="7"/>
  <c r="BA60" i="7"/>
  <c r="BC70" i="7"/>
  <c r="BC113" i="7"/>
  <c r="BB108" i="7"/>
  <c r="BB104" i="7"/>
  <c r="BC137" i="7"/>
  <c r="BB122" i="7"/>
  <c r="AZ146" i="7"/>
  <c r="BB137" i="7"/>
  <c r="BB144" i="7"/>
  <c r="AX136" i="7"/>
  <c r="AZ88" i="7"/>
  <c r="BB76" i="7"/>
  <c r="AX40" i="7"/>
  <c r="BB97" i="7"/>
  <c r="AY139" i="7"/>
  <c r="AY132" i="7"/>
  <c r="BB75" i="7"/>
  <c r="AX138" i="7"/>
  <c r="AX38" i="7"/>
  <c r="AX133" i="7"/>
  <c r="AY77" i="7"/>
  <c r="BC106" i="7"/>
  <c r="BC120" i="7"/>
  <c r="BC122" i="7"/>
  <c r="BB118" i="7"/>
  <c r="BB146" i="7"/>
  <c r="BB128" i="7"/>
  <c r="BB151" i="7"/>
  <c r="AY42" i="7"/>
  <c r="BA90" i="7"/>
  <c r="BA134" i="7"/>
  <c r="BC40" i="7"/>
  <c r="AZ36" i="7"/>
  <c r="BC98" i="7"/>
  <c r="BA119" i="7"/>
  <c r="AZ74" i="7"/>
  <c r="BA149" i="7"/>
  <c r="AY59" i="7"/>
  <c r="BC35" i="7"/>
  <c r="AX55" i="7"/>
  <c r="AX86" i="7"/>
  <c r="AY70" i="7"/>
  <c r="AX58" i="7"/>
  <c r="AZ77" i="7"/>
  <c r="BB85" i="7"/>
  <c r="AY71" i="7"/>
  <c r="AY136" i="7"/>
  <c r="AY101" i="7"/>
  <c r="AX151" i="7"/>
  <c r="AY35" i="7"/>
  <c r="AY16" i="7"/>
  <c r="AX102" i="7"/>
  <c r="AY138" i="7"/>
  <c r="AX19" i="7"/>
  <c r="BC110" i="7"/>
  <c r="BC121" i="7"/>
  <c r="BB123" i="7"/>
  <c r="BC119" i="7"/>
  <c r="BC147" i="7"/>
  <c r="BB55" i="7"/>
  <c r="BC60" i="7"/>
  <c r="AZ57" i="7"/>
  <c r="BC41" i="7"/>
  <c r="BB57" i="7"/>
  <c r="AZ90" i="7"/>
  <c r="BA85" i="7"/>
  <c r="BA132" i="7"/>
  <c r="AX134" i="7"/>
  <c r="BB90" i="7"/>
  <c r="AX36" i="7"/>
  <c r="BA39" i="7"/>
  <c r="BC72" i="7"/>
  <c r="AY116" i="7"/>
  <c r="AZ133" i="7"/>
  <c r="AZ100" i="7"/>
  <c r="BB24" i="7"/>
  <c r="BC108" i="7"/>
  <c r="BC133" i="7"/>
  <c r="BC149" i="7"/>
  <c r="BA121" i="7"/>
  <c r="BA75" i="7"/>
  <c r="BC59" i="7"/>
  <c r="BA54" i="7"/>
  <c r="AX89" i="7"/>
  <c r="AY98" i="7"/>
  <c r="BA115" i="7"/>
  <c r="AY18" i="7"/>
  <c r="AZ119" i="7"/>
  <c r="AY74" i="7"/>
  <c r="AY23" i="7"/>
  <c r="AY20" i="7"/>
  <c r="BC114" i="7"/>
  <c r="BC134" i="7"/>
  <c r="BC125" i="7"/>
  <c r="BB101" i="7"/>
  <c r="BA71" i="7"/>
  <c r="BA146" i="7"/>
  <c r="AZ55" i="7"/>
  <c r="AX85" i="7"/>
  <c r="AX76" i="7"/>
  <c r="BA100" i="7"/>
  <c r="BC21" i="7"/>
  <c r="BB86" i="7"/>
  <c r="AZ18" i="7"/>
  <c r="AZ97" i="7"/>
  <c r="BA53" i="7"/>
  <c r="BB72" i="7"/>
  <c r="BB139" i="7"/>
  <c r="BC127" i="7"/>
  <c r="AZ86" i="7"/>
  <c r="AY85" i="7"/>
  <c r="BC100" i="7"/>
  <c r="BB59" i="7"/>
  <c r="AY73" i="7"/>
  <c r="AX70" i="7"/>
  <c r="BA70" i="7"/>
  <c r="BC20" i="7"/>
  <c r="AY36" i="7"/>
  <c r="AY21" i="7"/>
  <c r="BB99" i="7"/>
  <c r="AY75" i="7"/>
  <c r="BB141" i="7"/>
  <c r="BB124" i="7"/>
  <c r="BB138" i="7"/>
  <c r="AY37" i="7"/>
  <c r="AZ37" i="7"/>
  <c r="AZ78" i="7"/>
  <c r="BA135" i="7"/>
  <c r="AZ59" i="7"/>
  <c r="AZ70" i="7"/>
  <c r="BB88" i="7"/>
  <c r="AZ101" i="7"/>
  <c r="BA138" i="7"/>
  <c r="BA98" i="7"/>
  <c r="BC53" i="7"/>
  <c r="AY56" i="7"/>
  <c r="BB105" i="7"/>
  <c r="BB111" i="7"/>
  <c r="BC143" i="7"/>
  <c r="AZ99" i="7"/>
  <c r="BA148" i="7"/>
  <c r="BA35" i="7"/>
  <c r="BC86" i="7"/>
  <c r="BA97" i="7"/>
  <c r="AZ76" i="7"/>
  <c r="AX132" i="7"/>
  <c r="AZ41" i="7"/>
  <c r="AZ120" i="7"/>
  <c r="AY76" i="7"/>
  <c r="AZ22" i="7"/>
  <c r="BA23" i="7"/>
  <c r="BC116" i="7"/>
  <c r="AZ72" i="7"/>
  <c r="AZ53" i="7"/>
  <c r="AY86" i="7"/>
  <c r="AX113" i="7"/>
  <c r="AZ40" i="7"/>
  <c r="AY38" i="7"/>
  <c r="BA117" i="7"/>
  <c r="BC144" i="7"/>
  <c r="AZ56" i="7"/>
  <c r="BA42" i="7"/>
  <c r="AX137" i="7"/>
  <c r="AX118" i="7"/>
  <c r="BC76" i="7"/>
  <c r="AZ73" i="7"/>
  <c r="BA56" i="7"/>
  <c r="BC107" i="7"/>
  <c r="AX149" i="7"/>
  <c r="AX74" i="7"/>
  <c r="BC102" i="7"/>
  <c r="BC73" i="7"/>
  <c r="AY72" i="7"/>
  <c r="BC141" i="7"/>
  <c r="AY55" i="7"/>
  <c r="AY119" i="7"/>
  <c r="BB36" i="7"/>
  <c r="AY135" i="7"/>
  <c r="BC135" i="7"/>
  <c r="BA58" i="7"/>
  <c r="BB147" i="7"/>
  <c r="BA136" i="7"/>
  <c r="BA78" i="7"/>
  <c r="BB37" i="7"/>
  <c r="BC57" i="7"/>
  <c r="BB106" i="7"/>
  <c r="BB148" i="7"/>
  <c r="BC56" i="7"/>
  <c r="BC90" i="7"/>
  <c r="AZ114" i="7"/>
  <c r="BA72" i="7"/>
  <c r="BC117" i="7"/>
  <c r="AY120" i="7"/>
  <c r="BA24" i="7"/>
  <c r="AX53" i="7"/>
  <c r="AX56" i="7"/>
  <c r="AF72" i="7"/>
  <c r="AK114" i="7"/>
  <c r="AK105" i="7"/>
  <c r="AF101" i="7"/>
  <c r="AJ127" i="7"/>
  <c r="AK146" i="7"/>
  <c r="AJ119" i="7"/>
  <c r="AK134" i="7"/>
  <c r="AK150" i="7"/>
  <c r="AK129" i="7"/>
  <c r="AJ132" i="7"/>
  <c r="AK149" i="7"/>
  <c r="AK117" i="7"/>
  <c r="AJ139" i="7"/>
  <c r="AJ134" i="7"/>
  <c r="AF36" i="7"/>
  <c r="AF34" i="7"/>
  <c r="AJ55" i="7"/>
  <c r="AI88" i="7"/>
  <c r="AF135" i="7"/>
  <c r="AI86" i="7"/>
  <c r="AJ35" i="7"/>
  <c r="AH132" i="7"/>
  <c r="AI149" i="7"/>
  <c r="AJ34" i="7"/>
  <c r="AJ101" i="7"/>
  <c r="AJ54" i="7"/>
  <c r="AK110" i="7"/>
  <c r="AJ109" i="7"/>
  <c r="AJ72" i="7"/>
  <c r="AI52" i="7"/>
  <c r="AK122" i="7"/>
  <c r="AJ141" i="7"/>
  <c r="AK107" i="7"/>
  <c r="AJ129" i="7"/>
  <c r="AK142" i="7"/>
  <c r="AK123" i="7"/>
  <c r="AH150" i="7"/>
  <c r="AJ146" i="7"/>
  <c r="AJ104" i="7"/>
  <c r="AJ130" i="7"/>
  <c r="AJ112" i="7"/>
  <c r="AJ147" i="7"/>
  <c r="AI53" i="7"/>
  <c r="AH114" i="7"/>
  <c r="AH70" i="7"/>
  <c r="AH148" i="7"/>
  <c r="AH115" i="7"/>
  <c r="AJ58" i="7"/>
  <c r="AG146" i="7"/>
  <c r="AF54" i="7"/>
  <c r="AF138" i="7"/>
  <c r="AF74" i="7"/>
  <c r="AK88" i="7"/>
  <c r="AI74" i="7"/>
  <c r="AJ117" i="7"/>
  <c r="AI58" i="7"/>
  <c r="AK130" i="7"/>
  <c r="AJ60" i="7"/>
  <c r="AK132" i="7"/>
  <c r="AJ97" i="7"/>
  <c r="AK148" i="7"/>
  <c r="AH147" i="7"/>
  <c r="AJ122" i="7"/>
  <c r="AJ151" i="7"/>
  <c r="AJ148" i="7"/>
  <c r="AF119" i="7"/>
  <c r="AF53" i="7"/>
  <c r="AI85" i="7"/>
  <c r="AJ57" i="7"/>
  <c r="AF37" i="7"/>
  <c r="AI148" i="7"/>
  <c r="AF115" i="7"/>
  <c r="AJ53" i="7"/>
  <c r="AH121" i="7"/>
  <c r="AH77" i="7"/>
  <c r="AI38" i="7"/>
  <c r="AI102" i="7"/>
  <c r="AG86" i="7"/>
  <c r="AI59" i="7"/>
  <c r="AK37" i="7"/>
  <c r="AF73" i="7"/>
  <c r="AG60" i="7"/>
  <c r="AG139" i="7"/>
  <c r="AJ90" i="7"/>
  <c r="AJ100" i="7"/>
  <c r="AG120" i="7"/>
  <c r="AI136" i="7"/>
  <c r="AG88" i="7"/>
  <c r="AH35" i="7"/>
  <c r="AG138" i="7"/>
  <c r="AK98" i="7"/>
  <c r="AJ88" i="7"/>
  <c r="AK58" i="7"/>
  <c r="AF133" i="7"/>
  <c r="AG54" i="7"/>
  <c r="AK108" i="7"/>
  <c r="AJ121" i="7"/>
  <c r="AK128" i="7"/>
  <c r="AG151" i="7"/>
  <c r="AJ133" i="7"/>
  <c r="AH139" i="7"/>
  <c r="AJ37" i="7"/>
  <c r="AH116" i="7"/>
  <c r="AG121" i="7"/>
  <c r="AH88" i="7"/>
  <c r="AG100" i="7"/>
  <c r="AF42" i="7"/>
  <c r="AK106" i="7"/>
  <c r="AK113" i="7"/>
  <c r="AJ110" i="7"/>
  <c r="AK126" i="7"/>
  <c r="AK90" i="7"/>
  <c r="AK135" i="7"/>
  <c r="AJ120" i="7"/>
  <c r="AJ138" i="7"/>
  <c r="AI35" i="7"/>
  <c r="AG149" i="7"/>
  <c r="AK145" i="7"/>
  <c r="AF121" i="7"/>
  <c r="AJ76" i="7"/>
  <c r="AG135" i="7"/>
  <c r="AK40" i="7"/>
  <c r="AJ74" i="7"/>
  <c r="AH149" i="7"/>
  <c r="AI73" i="7"/>
  <c r="AI90" i="7"/>
  <c r="AH137" i="7"/>
  <c r="AG116" i="7"/>
  <c r="AK77" i="7"/>
  <c r="AG56" i="7"/>
  <c r="AF38" i="7"/>
  <c r="AH78" i="7"/>
  <c r="AJ56" i="7"/>
  <c r="AH120" i="7"/>
  <c r="AG115" i="7"/>
  <c r="AF99" i="7"/>
  <c r="AI113" i="7"/>
  <c r="AK75" i="7"/>
  <c r="AF39" i="7"/>
  <c r="AF136" i="7"/>
  <c r="AJ71" i="7"/>
  <c r="AK99" i="7"/>
  <c r="AH37" i="7"/>
  <c r="AG71" i="7"/>
  <c r="AF100" i="7"/>
  <c r="AK52" i="7"/>
  <c r="AI89" i="7"/>
  <c r="AG101" i="7"/>
  <c r="AJ38" i="7"/>
  <c r="AH16" i="7"/>
  <c r="AK19" i="7"/>
  <c r="AI22" i="7"/>
  <c r="AF20" i="7"/>
  <c r="AH17" i="7"/>
  <c r="AG22" i="7"/>
  <c r="AG23" i="7"/>
  <c r="AJ105" i="7"/>
  <c r="AI77" i="7"/>
  <c r="AJ116" i="7"/>
  <c r="AJ145" i="7"/>
  <c r="AJ125" i="7"/>
  <c r="AK147" i="7"/>
  <c r="AJ149" i="7"/>
  <c r="AI150" i="7"/>
  <c r="AJ128" i="7"/>
  <c r="AJ137" i="7"/>
  <c r="AJ77" i="7"/>
  <c r="AF52" i="7"/>
  <c r="AI147" i="7"/>
  <c r="AF55" i="7"/>
  <c r="AG119" i="7"/>
  <c r="AF77" i="7"/>
  <c r="AJ52" i="7"/>
  <c r="AK38" i="7"/>
  <c r="AI76" i="7"/>
  <c r="AF114" i="7"/>
  <c r="AG102" i="7"/>
  <c r="AG53" i="7"/>
  <c r="AH38" i="7"/>
  <c r="AG37" i="7"/>
  <c r="AG41" i="7"/>
  <c r="AI75" i="7"/>
  <c r="AI117" i="7"/>
  <c r="AH52" i="7"/>
  <c r="AG133" i="7"/>
  <c r="AJ85" i="7"/>
  <c r="AH56" i="7"/>
  <c r="AI39" i="7"/>
  <c r="AI98" i="7"/>
  <c r="AG137" i="7"/>
  <c r="AH57" i="7"/>
  <c r="AI114" i="7"/>
  <c r="AJ40" i="7"/>
  <c r="AF87" i="7"/>
  <c r="AH53" i="7"/>
  <c r="AF90" i="7"/>
  <c r="AG55" i="7"/>
  <c r="AG21" i="7"/>
  <c r="AG18" i="7"/>
  <c r="AJ18" i="7"/>
  <c r="AK24" i="7"/>
  <c r="AK23" i="7"/>
  <c r="AG20" i="7"/>
  <c r="AJ19" i="7"/>
  <c r="AJ106" i="7"/>
  <c r="AI40" i="7"/>
  <c r="AJ108" i="7"/>
  <c r="AI151" i="7"/>
  <c r="AK141" i="7"/>
  <c r="AH119" i="7"/>
  <c r="AK60" i="7"/>
  <c r="AH151" i="7"/>
  <c r="AF76" i="7"/>
  <c r="AF149" i="7"/>
  <c r="AG76" i="7"/>
  <c r="AK36" i="7"/>
  <c r="AJ107" i="7"/>
  <c r="AJ73" i="7"/>
  <c r="AK133" i="7"/>
  <c r="AJ135" i="7"/>
  <c r="AK111" i="7"/>
  <c r="AJ131" i="7"/>
  <c r="AH101" i="7"/>
  <c r="AF120" i="7"/>
  <c r="AI56" i="7"/>
  <c r="AH97" i="7"/>
  <c r="AH59" i="7"/>
  <c r="AH100" i="7"/>
  <c r="AG98" i="7"/>
  <c r="AH58" i="7"/>
  <c r="AK87" i="7"/>
  <c r="AG40" i="7"/>
  <c r="AF86" i="7"/>
  <c r="AH85" i="7"/>
  <c r="AI116" i="7"/>
  <c r="AH40" i="7"/>
  <c r="AF148" i="7"/>
  <c r="AF59" i="7"/>
  <c r="AH41" i="7"/>
  <c r="AK72" i="7"/>
  <c r="AI137" i="7"/>
  <c r="AJ39" i="7"/>
  <c r="AK71" i="7"/>
  <c r="AH24" i="7"/>
  <c r="AJ23" i="7"/>
  <c r="AK42" i="7"/>
  <c r="AK109" i="7"/>
  <c r="AK140" i="7"/>
  <c r="AJ136" i="7"/>
  <c r="AH146" i="7"/>
  <c r="AJ114" i="7"/>
  <c r="AK143" i="7"/>
  <c r="AI78" i="7"/>
  <c r="AF118" i="7"/>
  <c r="AG150" i="7"/>
  <c r="AH60" i="7"/>
  <c r="AF70" i="7"/>
  <c r="AI139" i="7"/>
  <c r="AK73" i="7"/>
  <c r="AH54" i="7"/>
  <c r="AK35" i="7"/>
  <c r="AF60" i="7"/>
  <c r="AI133" i="7"/>
  <c r="AF131" i="7"/>
  <c r="AG113" i="7"/>
  <c r="AJ41" i="7"/>
  <c r="AJ86" i="7"/>
  <c r="AJ102" i="7"/>
  <c r="AF41" i="7"/>
  <c r="AK56" i="7"/>
  <c r="AI100" i="7"/>
  <c r="AH34" i="7"/>
  <c r="AG87" i="7"/>
  <c r="AH71" i="7"/>
  <c r="AG42" i="7"/>
  <c r="AK144" i="7"/>
  <c r="AK138" i="7"/>
  <c r="AH99" i="7"/>
  <c r="AJ124" i="7"/>
  <c r="AK151" i="7"/>
  <c r="AF58" i="7"/>
  <c r="AI138" i="7"/>
  <c r="AH98" i="7"/>
  <c r="AH136" i="7"/>
  <c r="AG35" i="7"/>
  <c r="AG118" i="7"/>
  <c r="AK70" i="7"/>
  <c r="AF40" i="7"/>
  <c r="AH131" i="7"/>
  <c r="AI120" i="7"/>
  <c r="AJ89" i="7"/>
  <c r="AH134" i="7"/>
  <c r="AK102" i="7"/>
  <c r="AH89" i="7"/>
  <c r="AI135" i="7"/>
  <c r="AG117" i="7"/>
  <c r="AK85" i="7"/>
  <c r="AH55" i="7"/>
  <c r="AG75" i="7"/>
  <c r="AJ99" i="7"/>
  <c r="AK78" i="7"/>
  <c r="AK115" i="7"/>
  <c r="AJ113" i="7"/>
  <c r="AJ118" i="7"/>
  <c r="AK119" i="7"/>
  <c r="AJ144" i="7"/>
  <c r="AJ150" i="7"/>
  <c r="AF134" i="7"/>
  <c r="AG38" i="7"/>
  <c r="AK59" i="7"/>
  <c r="AJ36" i="7"/>
  <c r="AI41" i="7"/>
  <c r="AH86" i="7"/>
  <c r="AI101" i="7"/>
  <c r="AG72" i="7"/>
  <c r="AK89" i="7"/>
  <c r="AF71" i="7"/>
  <c r="AG134" i="7"/>
  <c r="AK97" i="7"/>
  <c r="AF151" i="7"/>
  <c r="AG78" i="7"/>
  <c r="AK86" i="7"/>
  <c r="AG57" i="7"/>
  <c r="AG77" i="7"/>
  <c r="AF147" i="7"/>
  <c r="AH76" i="7"/>
  <c r="AK76" i="7"/>
  <c r="AI115" i="7"/>
  <c r="AJ42" i="7"/>
  <c r="AH90" i="7"/>
  <c r="AK121" i="7"/>
  <c r="AK131" i="7"/>
  <c r="AK124" i="7"/>
  <c r="AK127" i="7"/>
  <c r="AI34" i="7"/>
  <c r="AK118" i="7"/>
  <c r="AF116" i="7"/>
  <c r="AF98" i="7"/>
  <c r="AI36" i="7"/>
  <c r="AG147" i="7"/>
  <c r="AJ70" i="7"/>
  <c r="AF137" i="7"/>
  <c r="AI131" i="7"/>
  <c r="AK54" i="7"/>
  <c r="AF97" i="7"/>
  <c r="AJ59" i="7"/>
  <c r="AF150" i="7"/>
  <c r="AI42" i="7"/>
  <c r="AF88" i="7"/>
  <c r="AG58" i="7"/>
  <c r="AH133" i="7"/>
  <c r="AI119" i="7"/>
  <c r="AG85" i="7"/>
  <c r="AG97" i="7"/>
  <c r="AF146" i="7"/>
  <c r="AK55" i="7"/>
  <c r="AI118" i="7"/>
  <c r="AH18" i="7"/>
  <c r="AG19" i="7"/>
  <c r="AI16" i="7"/>
  <c r="AK17" i="7"/>
  <c r="AI18" i="7"/>
  <c r="AK137" i="7"/>
  <c r="AI17" i="7"/>
  <c r="AI24" i="7"/>
  <c r="AK20" i="7"/>
  <c r="AJ111" i="7"/>
  <c r="AJ140" i="7"/>
  <c r="AI37" i="7"/>
  <c r="AF117" i="7"/>
  <c r="AF139" i="7"/>
  <c r="AK39" i="7"/>
  <c r="AK100" i="7"/>
  <c r="AJ75" i="7"/>
  <c r="AG52" i="7"/>
  <c r="AG89" i="7"/>
  <c r="AH20" i="7"/>
  <c r="AJ21" i="7"/>
  <c r="AI19" i="7"/>
  <c r="AG16" i="7"/>
  <c r="AJ115" i="7"/>
  <c r="AK34" i="7"/>
  <c r="AG90" i="7"/>
  <c r="AF89" i="7"/>
  <c r="AH138" i="7"/>
  <c r="AK18" i="7"/>
  <c r="AJ123" i="7"/>
  <c r="AJ142" i="7"/>
  <c r="AF78" i="7"/>
  <c r="AG136" i="7"/>
  <c r="AG114" i="7"/>
  <c r="AH87" i="7"/>
  <c r="AH73" i="7"/>
  <c r="AF56" i="7"/>
  <c r="AH102" i="7"/>
  <c r="AK74" i="7"/>
  <c r="AF21" i="7"/>
  <c r="AG24" i="7"/>
  <c r="AJ20" i="7"/>
  <c r="AF22" i="7"/>
  <c r="AH22" i="7"/>
  <c r="AH19" i="7"/>
  <c r="AJ24" i="7"/>
  <c r="AH118" i="7"/>
  <c r="AF16" i="7"/>
  <c r="AG39" i="7"/>
  <c r="AG70" i="7"/>
  <c r="AF18" i="7"/>
  <c r="AI55" i="7"/>
  <c r="AG148" i="7"/>
  <c r="AG59" i="7"/>
  <c r="AF113" i="7"/>
  <c r="AI134" i="7"/>
  <c r="AG36" i="7"/>
  <c r="AH113" i="7"/>
  <c r="AH72" i="7"/>
  <c r="AF102" i="7"/>
  <c r="AI72" i="7"/>
  <c r="AI20" i="7"/>
  <c r="AF24" i="7"/>
  <c r="AH135" i="7"/>
  <c r="AK104" i="7"/>
  <c r="AK120" i="7"/>
  <c r="AI54" i="7"/>
  <c r="AK53" i="7"/>
  <c r="AG131" i="7"/>
  <c r="AK101" i="7"/>
  <c r="AI132" i="7"/>
  <c r="AF17" i="7"/>
  <c r="AK136" i="7"/>
  <c r="AJ78" i="7"/>
  <c r="AI97" i="7"/>
  <c r="AH39" i="7"/>
  <c r="AJ16" i="7"/>
  <c r="AK116" i="7"/>
  <c r="AJ98" i="7"/>
  <c r="AG132" i="7"/>
  <c r="AI21" i="7"/>
  <c r="AK112" i="7"/>
  <c r="AK139" i="7"/>
  <c r="AI57" i="7"/>
  <c r="AK41" i="7"/>
  <c r="AG34" i="7"/>
  <c r="AI60" i="7"/>
  <c r="AI121" i="7"/>
  <c r="AG99" i="7"/>
  <c r="AF75" i="7"/>
  <c r="AH36" i="7"/>
  <c r="AG74" i="7"/>
  <c r="AH21" i="7"/>
  <c r="AJ17" i="7"/>
  <c r="AK16" i="7"/>
  <c r="AH23" i="7"/>
  <c r="AJ143" i="7"/>
  <c r="AI99" i="7"/>
  <c r="AK21" i="7"/>
  <c r="AH74" i="7"/>
  <c r="AK125" i="7"/>
  <c r="AI146" i="7"/>
  <c r="AF57" i="7"/>
  <c r="AI71" i="7"/>
  <c r="AH117" i="7"/>
  <c r="AF85" i="7"/>
  <c r="AI70" i="7"/>
  <c r="AK57" i="7"/>
  <c r="AG73" i="7"/>
  <c r="AK22" i="7"/>
  <c r="AI23" i="7"/>
  <c r="AJ22" i="7"/>
  <c r="AG17" i="7"/>
  <c r="AJ126" i="7"/>
  <c r="AI87" i="7"/>
  <c r="AF132" i="7"/>
  <c r="AJ87" i="7"/>
  <c r="AF19" i="7"/>
  <c r="AF35" i="7"/>
  <c r="AH75" i="7"/>
  <c r="AH42" i="7"/>
  <c r="AF23" i="7"/>
  <c r="AR17" i="7"/>
  <c r="AT19" i="7"/>
  <c r="AS17" i="7"/>
  <c r="AT16" i="7"/>
  <c r="AP23" i="7"/>
  <c r="AR18" i="7"/>
  <c r="AS24" i="7"/>
  <c r="AT18" i="7"/>
  <c r="AQ23" i="7"/>
  <c r="AT20" i="7"/>
  <c r="AO22" i="7"/>
  <c r="AO18" i="7"/>
  <c r="AR21" i="7"/>
  <c r="AT24" i="7"/>
  <c r="AO19" i="7"/>
  <c r="AO24" i="7"/>
  <c r="AQ19" i="7"/>
  <c r="AP18" i="7"/>
  <c r="AP24" i="7"/>
  <c r="AS22" i="7"/>
  <c r="AR23" i="7"/>
  <c r="AT22" i="7"/>
  <c r="AR24" i="7"/>
  <c r="AR20" i="7"/>
  <c r="AS18" i="7"/>
  <c r="AP22" i="7"/>
  <c r="AS19" i="7"/>
  <c r="AQ20" i="7"/>
  <c r="AP19" i="7"/>
  <c r="AQ16" i="7"/>
  <c r="AQ17" i="7"/>
  <c r="AP16" i="7"/>
  <c r="AP20" i="7"/>
  <c r="AS21" i="7"/>
  <c r="AR16" i="7"/>
  <c r="AT23" i="7"/>
  <c r="AO39" i="7"/>
  <c r="AT117" i="7"/>
  <c r="AS104" i="7"/>
  <c r="AO88" i="7"/>
  <c r="AT120" i="7"/>
  <c r="AT135" i="7"/>
  <c r="AS106" i="7"/>
  <c r="AT130" i="7"/>
  <c r="AS151" i="7"/>
  <c r="AT143" i="7"/>
  <c r="AS120" i="7"/>
  <c r="AT137" i="7"/>
  <c r="AS142" i="7"/>
  <c r="AS122" i="7"/>
  <c r="AS146" i="7"/>
  <c r="AQ134" i="7"/>
  <c r="AO98" i="7"/>
  <c r="AR35" i="7"/>
  <c r="AS77" i="7"/>
  <c r="AO151" i="7"/>
  <c r="AP113" i="7"/>
  <c r="AR57" i="7"/>
  <c r="AQ133" i="7"/>
  <c r="AO99" i="7"/>
  <c r="AS35" i="7"/>
  <c r="AT34" i="7"/>
  <c r="AP41" i="7"/>
  <c r="AO70" i="7"/>
  <c r="AS42" i="7"/>
  <c r="AT100" i="7"/>
  <c r="AQ151" i="7"/>
  <c r="AR119" i="7"/>
  <c r="AQ76" i="7"/>
  <c r="AR86" i="7"/>
  <c r="AO42" i="7"/>
  <c r="AR76" i="7"/>
  <c r="AO118" i="7"/>
  <c r="AR101" i="7"/>
  <c r="AO35" i="7"/>
  <c r="AP135" i="7"/>
  <c r="AT101" i="7"/>
  <c r="AP74" i="7"/>
  <c r="AP21" i="7"/>
  <c r="AO150" i="7"/>
  <c r="AQ86" i="7"/>
  <c r="AP118" i="7"/>
  <c r="AQ35" i="7"/>
  <c r="AO148" i="7"/>
  <c r="AQ85" i="7"/>
  <c r="AT55" i="7"/>
  <c r="AO34" i="7"/>
  <c r="AP72" i="7"/>
  <c r="AP151" i="7"/>
  <c r="AR99" i="7"/>
  <c r="AS54" i="7"/>
  <c r="AS105" i="7"/>
  <c r="AS107" i="7"/>
  <c r="AT60" i="7"/>
  <c r="AS113" i="7"/>
  <c r="AT115" i="7"/>
  <c r="AT132" i="7"/>
  <c r="AO56" i="7"/>
  <c r="AS123" i="7"/>
  <c r="AS141" i="7"/>
  <c r="AO137" i="7"/>
  <c r="AT150" i="7"/>
  <c r="AT129" i="7"/>
  <c r="AS132" i="7"/>
  <c r="AT113" i="7"/>
  <c r="AS133" i="7"/>
  <c r="AP37" i="7"/>
  <c r="AP148" i="7"/>
  <c r="AO57" i="7"/>
  <c r="AO36" i="7"/>
  <c r="AP146" i="7"/>
  <c r="AS97" i="7"/>
  <c r="AT87" i="7"/>
  <c r="AP38" i="7"/>
  <c r="AQ118" i="7"/>
  <c r="AO89" i="7"/>
  <c r="AR117" i="7"/>
  <c r="AP117" i="7"/>
  <c r="AP85" i="7"/>
  <c r="AS39" i="7"/>
  <c r="AO138" i="7"/>
  <c r="AR151" i="7"/>
  <c r="AP101" i="7"/>
  <c r="AT76" i="7"/>
  <c r="AQ42" i="7"/>
  <c r="AO78" i="7"/>
  <c r="AO139" i="7"/>
  <c r="AR132" i="7"/>
  <c r="AQ116" i="7"/>
  <c r="AR98" i="7"/>
  <c r="AP40" i="7"/>
  <c r="AQ119" i="7"/>
  <c r="AT71" i="7"/>
  <c r="AQ38" i="7"/>
  <c r="AR70" i="7"/>
  <c r="AS90" i="7"/>
  <c r="AR71" i="7"/>
  <c r="AR59" i="7"/>
  <c r="AS71" i="7"/>
  <c r="AS86" i="7"/>
  <c r="AQ78" i="7"/>
  <c r="AO17" i="7"/>
  <c r="AQ90" i="7"/>
  <c r="AQ36" i="7"/>
  <c r="AQ150" i="7"/>
  <c r="AT58" i="7"/>
  <c r="AO73" i="7"/>
  <c r="AT110" i="7"/>
  <c r="AT107" i="7"/>
  <c r="AS110" i="7"/>
  <c r="AT114" i="7"/>
  <c r="AS137" i="7"/>
  <c r="AS121" i="7"/>
  <c r="AT116" i="7"/>
  <c r="AP34" i="7"/>
  <c r="AR89" i="7"/>
  <c r="AQ117" i="7"/>
  <c r="AQ99" i="7"/>
  <c r="AR39" i="7"/>
  <c r="AP71" i="7"/>
  <c r="AR90" i="7"/>
  <c r="AO114" i="7"/>
  <c r="AO146" i="7"/>
  <c r="AQ24" i="7"/>
  <c r="AS23" i="7"/>
  <c r="AQ71" i="7"/>
  <c r="AS59" i="7"/>
  <c r="AT104" i="7"/>
  <c r="AS111" i="7"/>
  <c r="AS108" i="7"/>
  <c r="AT112" i="7"/>
  <c r="AT134" i="7"/>
  <c r="AS116" i="7"/>
  <c r="AT140" i="7"/>
  <c r="AT141" i="7"/>
  <c r="AT123" i="7"/>
  <c r="AP116" i="7"/>
  <c r="AS117" i="7"/>
  <c r="AS150" i="7"/>
  <c r="AQ149" i="7"/>
  <c r="AO75" i="7"/>
  <c r="AR113" i="7"/>
  <c r="AS99" i="7"/>
  <c r="AP89" i="7"/>
  <c r="AP134" i="7"/>
  <c r="AR38" i="7"/>
  <c r="AT36" i="7"/>
  <c r="AS98" i="7"/>
  <c r="AR78" i="7"/>
  <c r="AS74" i="7"/>
  <c r="AP133" i="7"/>
  <c r="AP52" i="7"/>
  <c r="AP99" i="7"/>
  <c r="AQ57" i="7"/>
  <c r="AS38" i="7"/>
  <c r="AR120" i="7"/>
  <c r="AO41" i="7"/>
  <c r="AR138" i="7"/>
  <c r="AP76" i="7"/>
  <c r="AQ18" i="7"/>
  <c r="AT102" i="7"/>
  <c r="AR135" i="7"/>
  <c r="AT21" i="7"/>
  <c r="AP136" i="7"/>
  <c r="AP58" i="7"/>
  <c r="AP60" i="7"/>
  <c r="AS57" i="7"/>
  <c r="AO117" i="7"/>
  <c r="AO21" i="7"/>
  <c r="AT108" i="7"/>
  <c r="AT118" i="7"/>
  <c r="AT111" i="7"/>
  <c r="AS118" i="7"/>
  <c r="AT138" i="7"/>
  <c r="AT121" i="7"/>
  <c r="AT144" i="7"/>
  <c r="AT145" i="7"/>
  <c r="AT125" i="7"/>
  <c r="AS138" i="7"/>
  <c r="AS124" i="7"/>
  <c r="AO37" i="7"/>
  <c r="AQ132" i="7"/>
  <c r="AO58" i="7"/>
  <c r="AR56" i="7"/>
  <c r="AT89" i="7"/>
  <c r="AT39" i="7"/>
  <c r="AQ121" i="7"/>
  <c r="AO85" i="7"/>
  <c r="AP149" i="7"/>
  <c r="AT90" i="7"/>
  <c r="AT59" i="7"/>
  <c r="AO115" i="7"/>
  <c r="AP102" i="7"/>
  <c r="AT72" i="7"/>
  <c r="AS40" i="7"/>
  <c r="AO74" i="7"/>
  <c r="AR137" i="7"/>
  <c r="AS88" i="7"/>
  <c r="AQ98" i="7"/>
  <c r="AQ115" i="7"/>
  <c r="AQ74" i="7"/>
  <c r="AR37" i="7"/>
  <c r="AO120" i="7"/>
  <c r="AP70" i="7"/>
  <c r="AS16" i="7"/>
  <c r="AR100" i="7"/>
  <c r="AS58" i="7"/>
  <c r="AQ131" i="7"/>
  <c r="AR22" i="7"/>
  <c r="AQ54" i="7"/>
  <c r="AR55" i="7"/>
  <c r="AO53" i="7"/>
  <c r="AS125" i="7"/>
  <c r="AS143" i="7"/>
  <c r="AS127" i="7"/>
  <c r="AR73" i="7"/>
  <c r="AT149" i="7"/>
  <c r="AS135" i="7"/>
  <c r="AQ146" i="7"/>
  <c r="AS130" i="7"/>
  <c r="AQ137" i="7"/>
  <c r="AO87" i="7"/>
  <c r="AQ34" i="7"/>
  <c r="AT35" i="7"/>
  <c r="AO55" i="7"/>
  <c r="AO133" i="7"/>
  <c r="AQ52" i="7"/>
  <c r="AT37" i="7"/>
  <c r="AO132" i="7"/>
  <c r="AP115" i="7"/>
  <c r="AR87" i="7"/>
  <c r="AQ120" i="7"/>
  <c r="AP119" i="7"/>
  <c r="AS60" i="7"/>
  <c r="AS70" i="7"/>
  <c r="AQ97" i="7"/>
  <c r="AQ139" i="7"/>
  <c r="AS87" i="7"/>
  <c r="AQ56" i="7"/>
  <c r="AS89" i="7"/>
  <c r="AO60" i="7"/>
  <c r="AO40" i="7"/>
  <c r="AS37" i="7"/>
  <c r="AP54" i="7"/>
  <c r="AQ70" i="7"/>
  <c r="AP73" i="7"/>
  <c r="AS20" i="7"/>
  <c r="AT78" i="7"/>
  <c r="AO38" i="7"/>
  <c r="AQ75" i="7"/>
  <c r="AO72" i="7"/>
  <c r="AT106" i="7"/>
  <c r="AS101" i="7"/>
  <c r="AT109" i="7"/>
  <c r="AS129" i="7"/>
  <c r="AT105" i="7"/>
  <c r="AT136" i="7"/>
  <c r="AS134" i="7"/>
  <c r="AO77" i="7"/>
  <c r="AS148" i="7"/>
  <c r="AO54" i="7"/>
  <c r="AR139" i="7"/>
  <c r="AP36" i="7"/>
  <c r="AO76" i="7"/>
  <c r="AO131" i="7"/>
  <c r="AQ60" i="7"/>
  <c r="AS100" i="7"/>
  <c r="AR148" i="7"/>
  <c r="AT88" i="7"/>
  <c r="AR136" i="7"/>
  <c r="AT41" i="7"/>
  <c r="AS76" i="7"/>
  <c r="AR53" i="7"/>
  <c r="AQ113" i="7"/>
  <c r="AP75" i="7"/>
  <c r="AS52" i="7"/>
  <c r="AT99" i="7"/>
  <c r="AS75" i="7"/>
  <c r="AQ100" i="7"/>
  <c r="AQ87" i="7"/>
  <c r="AP131" i="7"/>
  <c r="AT73" i="7"/>
  <c r="AO23" i="7"/>
  <c r="AP100" i="7"/>
  <c r="AQ58" i="7"/>
  <c r="AQ37" i="7"/>
  <c r="AS102" i="7"/>
  <c r="AT74" i="7"/>
  <c r="AR19" i="7"/>
  <c r="AQ77" i="7"/>
  <c r="AQ114" i="7"/>
  <c r="AO59" i="7"/>
  <c r="AT133" i="7"/>
  <c r="AT139" i="7"/>
  <c r="AS115" i="7"/>
  <c r="AS149" i="7"/>
  <c r="AR40" i="7"/>
  <c r="AQ135" i="7"/>
  <c r="AS73" i="7"/>
  <c r="AT85" i="7"/>
  <c r="AQ102" i="7"/>
  <c r="AT38" i="7"/>
  <c r="AQ147" i="7"/>
  <c r="AQ39" i="7"/>
  <c r="AR42" i="7"/>
  <c r="AP87" i="7"/>
  <c r="AT53" i="7"/>
  <c r="AP132" i="7"/>
  <c r="AR147" i="7"/>
  <c r="AO149" i="7"/>
  <c r="AR58" i="7"/>
  <c r="AO136" i="7"/>
  <c r="AQ41" i="7"/>
  <c r="AS109" i="7"/>
  <c r="AT126" i="7"/>
  <c r="AT127" i="7"/>
  <c r="AS136" i="7"/>
  <c r="AR77" i="7"/>
  <c r="AQ138" i="7"/>
  <c r="AT98" i="7"/>
  <c r="AR133" i="7"/>
  <c r="AT56" i="7"/>
  <c r="AP97" i="7"/>
  <c r="AQ53" i="7"/>
  <c r="AS34" i="7"/>
  <c r="AS53" i="7"/>
  <c r="AQ21" i="7"/>
  <c r="AP121" i="7"/>
  <c r="AQ59" i="7"/>
  <c r="AR115" i="7"/>
  <c r="AT97" i="7"/>
  <c r="AO102" i="7"/>
  <c r="AQ136" i="7"/>
  <c r="AT40" i="7"/>
  <c r="AT119" i="7"/>
  <c r="AS131" i="7"/>
  <c r="AT131" i="7"/>
  <c r="AR149" i="7"/>
  <c r="AR146" i="7"/>
  <c r="AP39" i="7"/>
  <c r="AP120" i="7"/>
  <c r="AS41" i="7"/>
  <c r="AQ72" i="7"/>
  <c r="AP147" i="7"/>
  <c r="AO119" i="7"/>
  <c r="AS78" i="7"/>
  <c r="AO20" i="7"/>
  <c r="AQ22" i="7"/>
  <c r="AT77" i="7"/>
  <c r="AS145" i="7"/>
  <c r="AP35" i="7"/>
  <c r="AP139" i="7"/>
  <c r="AO147" i="7"/>
  <c r="AO121" i="7"/>
  <c r="AO113" i="7"/>
  <c r="AP53" i="7"/>
  <c r="AS119" i="7"/>
  <c r="AS140" i="7"/>
  <c r="AP137" i="7"/>
  <c r="AO135" i="7"/>
  <c r="AT70" i="7"/>
  <c r="AS72" i="7"/>
  <c r="AR52" i="7"/>
  <c r="AQ89" i="7"/>
  <c r="AQ55" i="7"/>
  <c r="AO86" i="7"/>
  <c r="AT124" i="7"/>
  <c r="AT147" i="7"/>
  <c r="AR34" i="7"/>
  <c r="AP150" i="7"/>
  <c r="AP59" i="7"/>
  <c r="AS56" i="7"/>
  <c r="AR150" i="7"/>
  <c r="AR97" i="7"/>
  <c r="AP42" i="7"/>
  <c r="AR131" i="7"/>
  <c r="AR54" i="7"/>
  <c r="AR114" i="7"/>
  <c r="AP88" i="7"/>
  <c r="AO100" i="7"/>
  <c r="AP57" i="7"/>
  <c r="AQ88" i="7"/>
  <c r="AO16" i="7"/>
  <c r="AO90" i="7"/>
  <c r="AS139" i="7"/>
  <c r="AS144" i="7"/>
  <c r="AT86" i="7"/>
  <c r="AQ148" i="7"/>
  <c r="AR121" i="7"/>
  <c r="AP77" i="7"/>
  <c r="AP56" i="7"/>
  <c r="AS112" i="7"/>
  <c r="AP114" i="7"/>
  <c r="AR36" i="7"/>
  <c r="AT52" i="7"/>
  <c r="AR74" i="7"/>
  <c r="AT142" i="7"/>
  <c r="AT146" i="7"/>
  <c r="AT148" i="7"/>
  <c r="AP90" i="7"/>
  <c r="AR118" i="7"/>
  <c r="AO97" i="7"/>
  <c r="AR41" i="7"/>
  <c r="AP138" i="7"/>
  <c r="AS36" i="7"/>
  <c r="AR102" i="7"/>
  <c r="AR60" i="7"/>
  <c r="AO134" i="7"/>
  <c r="AT75" i="7"/>
  <c r="AP17" i="7"/>
  <c r="AT17" i="7"/>
  <c r="AS147" i="7"/>
  <c r="AO71" i="7"/>
  <c r="AP55" i="7"/>
  <c r="AT42" i="7"/>
  <c r="AS114" i="7"/>
  <c r="AT122" i="7"/>
  <c r="AT151" i="7"/>
  <c r="AS128" i="7"/>
  <c r="AQ101" i="7"/>
  <c r="AO52" i="7"/>
  <c r="AR85" i="7"/>
  <c r="AO116" i="7"/>
  <c r="AT57" i="7"/>
  <c r="AO101" i="7"/>
  <c r="AR72" i="7"/>
  <c r="AS55" i="7"/>
  <c r="AQ73" i="7"/>
  <c r="AQ40" i="7"/>
  <c r="AR75" i="7"/>
  <c r="AP98" i="7"/>
  <c r="AT128" i="7"/>
  <c r="AR116" i="7"/>
  <c r="AP86" i="7"/>
  <c r="AR88" i="7"/>
  <c r="AS85" i="7"/>
  <c r="AT54" i="7"/>
  <c r="AS126" i="7"/>
  <c r="AR134" i="7"/>
  <c r="AP78" i="7"/>
  <c r="AF48" i="7"/>
  <c r="AF46" i="7"/>
  <c r="AY94" i="7"/>
  <c r="AY82" i="7"/>
  <c r="AO93" i="7"/>
  <c r="AP95" i="7"/>
  <c r="BD140" i="7"/>
  <c r="AU128" i="7"/>
  <c r="AQ109" i="7"/>
  <c r="AY142" i="7"/>
  <c r="AO107" i="7"/>
  <c r="AU110" i="7"/>
  <c r="AO130" i="7"/>
  <c r="AP144" i="7"/>
  <c r="AP111" i="7"/>
  <c r="AG130" i="7"/>
  <c r="AQ128" i="7"/>
  <c r="AO140" i="7"/>
  <c r="AP112" i="7"/>
  <c r="AF145" i="7"/>
  <c r="AX128" i="7"/>
  <c r="AP141" i="7"/>
  <c r="BD109" i="7"/>
  <c r="AH140" i="7"/>
  <c r="AL127" i="7"/>
  <c r="AY109" i="7"/>
  <c r="AU140" i="7"/>
  <c r="BD111" i="7"/>
  <c r="AF107" i="7"/>
  <c r="BD110" i="7"/>
  <c r="AG144" i="7"/>
  <c r="AH142" i="7"/>
  <c r="AL108" i="7"/>
  <c r="AP130" i="7"/>
  <c r="AO141" i="7"/>
  <c r="AO145" i="7"/>
  <c r="AQ141" i="7"/>
  <c r="AG141" i="7"/>
  <c r="AO105" i="7"/>
  <c r="BD127" i="7"/>
  <c r="AH127" i="7"/>
  <c r="AX107" i="7"/>
  <c r="AY144" i="7"/>
  <c r="AQ142" i="7"/>
  <c r="AU108" i="7"/>
  <c r="AG145" i="7"/>
  <c r="AY130" i="7"/>
  <c r="AZ128" i="7"/>
  <c r="AF141" i="7"/>
  <c r="AX106" i="7"/>
  <c r="AX145" i="7"/>
  <c r="AO110" i="7"/>
  <c r="AH141" i="7"/>
  <c r="AZ122" i="7"/>
  <c r="AY141" i="7"/>
  <c r="AO143" i="7"/>
  <c r="AU127" i="7"/>
  <c r="AZ142" i="7"/>
  <c r="BD108" i="7"/>
  <c r="AP145" i="7"/>
  <c r="AO109" i="7"/>
  <c r="AH145" i="7"/>
  <c r="AQ143" i="7"/>
  <c r="AX141" i="7"/>
  <c r="AZ123" i="7"/>
  <c r="AY124" i="7"/>
  <c r="AZ141" i="7"/>
  <c r="AH122" i="7"/>
  <c r="AF143" i="7"/>
  <c r="AZ112" i="7"/>
  <c r="AK94" i="7"/>
  <c r="AU111" i="7"/>
  <c r="AQ127" i="7"/>
  <c r="AL140" i="7"/>
  <c r="AZ126" i="7"/>
  <c r="AZ127" i="7"/>
  <c r="AU142" i="7"/>
  <c r="BD112" i="7"/>
  <c r="AJ94" i="7"/>
  <c r="AO112" i="7"/>
  <c r="AY145" i="7"/>
  <c r="AQ145" i="7"/>
  <c r="AH143" i="7"/>
  <c r="AH144" i="7"/>
  <c r="AP143" i="7"/>
  <c r="AX110" i="7"/>
  <c r="AQ122" i="7"/>
  <c r="AO122" i="7"/>
  <c r="AX143" i="7"/>
  <c r="AO144" i="7"/>
  <c r="AL128" i="7"/>
  <c r="AX124" i="7"/>
  <c r="BD142" i="7"/>
  <c r="AL112" i="7"/>
  <c r="AQ110" i="7"/>
  <c r="BB94" i="7"/>
  <c r="AZ145" i="7"/>
  <c r="AZ143" i="7"/>
  <c r="AQ144" i="7"/>
  <c r="AO129" i="7"/>
  <c r="AG143" i="7"/>
  <c r="AO104" i="7"/>
  <c r="AP122" i="7"/>
  <c r="AG140" i="7"/>
  <c r="AX122" i="7"/>
  <c r="AF144" i="7"/>
  <c r="AQ125" i="7"/>
  <c r="AL111" i="7"/>
  <c r="AG142" i="7"/>
  <c r="AL142" i="7"/>
  <c r="AP104" i="7"/>
  <c r="AU112" i="7"/>
  <c r="AH105" i="7"/>
  <c r="AX140" i="7"/>
  <c r="AZ144" i="7"/>
  <c r="AY143" i="7"/>
  <c r="AX104" i="7"/>
  <c r="AY122" i="7"/>
  <c r="AP140" i="7"/>
  <c r="AF122" i="7"/>
  <c r="AL109" i="7"/>
  <c r="AZ140" i="7"/>
  <c r="AX144" i="7"/>
  <c r="BD128" i="7"/>
  <c r="AP142" i="7"/>
  <c r="AZ104" i="7"/>
  <c r="AL110" i="7"/>
  <c r="AQ105" i="7"/>
  <c r="AF140" i="7"/>
  <c r="AG122" i="7"/>
  <c r="AY140" i="7"/>
  <c r="AU109" i="7"/>
  <c r="AQ140" i="7"/>
  <c r="AG109" i="7"/>
  <c r="AF106" i="7"/>
  <c r="AZ130" i="7"/>
  <c r="BC65" i="7"/>
  <c r="AX108" i="7"/>
  <c r="AZ125" i="7"/>
  <c r="AQ104" i="7"/>
  <c r="AH130" i="7"/>
  <c r="AI61" i="7"/>
  <c r="AY83" i="7"/>
  <c r="AR61" i="7"/>
  <c r="AG104" i="7"/>
  <c r="AY104" i="7"/>
  <c r="AS49" i="7"/>
  <c r="AH104" i="7"/>
  <c r="AZ106" i="7"/>
  <c r="AF130" i="7"/>
  <c r="AX109" i="7"/>
  <c r="AY112" i="7"/>
  <c r="AZ105" i="7"/>
  <c r="AX105" i="7"/>
  <c r="BA61" i="7"/>
  <c r="AI82" i="7"/>
  <c r="AP67" i="7"/>
  <c r="AI83" i="7"/>
  <c r="AU114" i="7"/>
  <c r="AR105" i="7"/>
  <c r="AU39" i="7"/>
  <c r="AU30" i="7"/>
  <c r="AY68" i="7"/>
  <c r="BC68" i="7"/>
  <c r="AO30" i="7"/>
  <c r="AU129" i="7"/>
  <c r="AK45" i="7"/>
  <c r="AH63" i="7"/>
  <c r="AS96" i="7"/>
  <c r="BD13" i="7"/>
  <c r="K13" i="7" s="1"/>
  <c r="BD22" i="7"/>
  <c r="AU37" i="7"/>
  <c r="AU28" i="7"/>
  <c r="AG129" i="7"/>
  <c r="AK84" i="7"/>
  <c r="AQ44" i="7"/>
  <c r="AU53" i="7"/>
  <c r="AU44" i="7"/>
  <c r="AI68" i="7"/>
  <c r="AF84" i="7"/>
  <c r="AF31" i="7"/>
  <c r="AL130" i="7"/>
  <c r="AS80" i="7"/>
  <c r="AT92" i="7"/>
  <c r="AQ64" i="7"/>
  <c r="AU73" i="7"/>
  <c r="AU64" i="7"/>
  <c r="AO96" i="7"/>
  <c r="AJ82" i="7"/>
  <c r="AR65" i="7"/>
  <c r="AO82" i="7"/>
  <c r="BD58" i="7"/>
  <c r="BD49" i="7"/>
  <c r="AU70" i="7"/>
  <c r="AU61" i="7"/>
  <c r="BD50" i="7"/>
  <c r="BD59" i="7"/>
  <c r="AI143" i="7"/>
  <c r="AL149" i="7"/>
  <c r="BD81" i="7"/>
  <c r="BD87" i="7"/>
  <c r="AU105" i="7"/>
  <c r="AU9" i="7"/>
  <c r="J9" i="7" s="1"/>
  <c r="AU18" i="7"/>
  <c r="BD48" i="7"/>
  <c r="BD57" i="7"/>
  <c r="AU15" i="7"/>
  <c r="J15" i="7" s="1"/>
  <c r="AU24" i="7"/>
  <c r="AX43" i="7"/>
  <c r="BB43" i="7"/>
  <c r="AQ129" i="7"/>
  <c r="AU84" i="7"/>
  <c r="AU90" i="7"/>
  <c r="AP125" i="7"/>
  <c r="BA127" i="7"/>
  <c r="BD136" i="7"/>
  <c r="BD77" i="7"/>
  <c r="BD68" i="7"/>
  <c r="AI45" i="7"/>
  <c r="AF63" i="7"/>
  <c r="AO84" i="7"/>
  <c r="AP96" i="7"/>
  <c r="BD151" i="7"/>
  <c r="BA145" i="7"/>
  <c r="AS45" i="7"/>
  <c r="AP63" i="7"/>
  <c r="BB79" i="7"/>
  <c r="BC91" i="7"/>
  <c r="BD120" i="7"/>
  <c r="BA111" i="7"/>
  <c r="AQ112" i="7"/>
  <c r="AQ51" i="7"/>
  <c r="AI105" i="7"/>
  <c r="AL114" i="7"/>
  <c r="BD39" i="7"/>
  <c r="BD30" i="7"/>
  <c r="AL52" i="7"/>
  <c r="AL43" i="7"/>
  <c r="AU99" i="7"/>
  <c r="AU93" i="7"/>
  <c r="AG49" i="7"/>
  <c r="BD129" i="7"/>
  <c r="AX30" i="7"/>
  <c r="AI142" i="7"/>
  <c r="AL148" i="7"/>
  <c r="AT51" i="7"/>
  <c r="AQ69" i="7"/>
  <c r="AL95" i="7"/>
  <c r="AL101" i="7"/>
  <c r="AS68" i="7"/>
  <c r="BB96" i="7"/>
  <c r="BD37" i="7"/>
  <c r="BD28" i="7"/>
  <c r="AU36" i="7"/>
  <c r="AU27" i="7"/>
  <c r="J27" i="7" s="1"/>
  <c r="AY129" i="7"/>
  <c r="AO124" i="7"/>
  <c r="AU80" i="7"/>
  <c r="AU86" i="7"/>
  <c r="BD53" i="7"/>
  <c r="BD44" i="7"/>
  <c r="BC84" i="7"/>
  <c r="BD102" i="7"/>
  <c r="BD96" i="7"/>
  <c r="AO46" i="7"/>
  <c r="AS46" i="7"/>
  <c r="BA68" i="7"/>
  <c r="AX84" i="7"/>
  <c r="AK69" i="7"/>
  <c r="AY126" i="7"/>
  <c r="BC82" i="7"/>
  <c r="BA141" i="7"/>
  <c r="BD147" i="7"/>
  <c r="BD35" i="7"/>
  <c r="BD26" i="7"/>
  <c r="K26" i="7" s="1"/>
  <c r="AL107" i="7"/>
  <c r="AL20" i="7"/>
  <c r="AL11" i="7"/>
  <c r="I11" i="7" s="1"/>
  <c r="AY9" i="10" s="1"/>
  <c r="AO31" i="7"/>
  <c r="AU130" i="7"/>
  <c r="BB80" i="7"/>
  <c r="AI122" i="7"/>
  <c r="AL131" i="7"/>
  <c r="AR129" i="7"/>
  <c r="AU138" i="7"/>
  <c r="AU72" i="7"/>
  <c r="AU63" i="7"/>
  <c r="BA48" i="7"/>
  <c r="AX66" i="7"/>
  <c r="AX83" i="7"/>
  <c r="AY95" i="7"/>
  <c r="AG111" i="7"/>
  <c r="AG48" i="7"/>
  <c r="AU117" i="7"/>
  <c r="AR108" i="7"/>
  <c r="AG45" i="7"/>
  <c r="AZ64" i="7"/>
  <c r="BD73" i="7"/>
  <c r="BD64" i="7"/>
  <c r="AX96" i="7"/>
  <c r="BB82" i="7"/>
  <c r="BC94" i="7"/>
  <c r="AX80" i="7"/>
  <c r="AY92" i="7"/>
  <c r="BD41" i="7"/>
  <c r="BD32" i="7"/>
  <c r="K32" i="7" s="1"/>
  <c r="AP93" i="7"/>
  <c r="AH109" i="7"/>
  <c r="BD94" i="7"/>
  <c r="BD100" i="7"/>
  <c r="AX93" i="7"/>
  <c r="BD70" i="7"/>
  <c r="BD61" i="7"/>
  <c r="AP46" i="7"/>
  <c r="AT46" i="7"/>
  <c r="AZ66" i="7"/>
  <c r="BD75" i="7"/>
  <c r="BD66" i="7"/>
  <c r="AH110" i="7"/>
  <c r="AR81" i="7"/>
  <c r="AS93" i="7"/>
  <c r="AF112" i="7"/>
  <c r="AF51" i="7"/>
  <c r="BA143" i="7"/>
  <c r="BD149" i="7"/>
  <c r="AG112" i="7"/>
  <c r="AG51" i="7"/>
  <c r="AL113" i="7"/>
  <c r="AI104" i="7"/>
  <c r="AO63" i="7"/>
  <c r="AS63" i="7"/>
  <c r="AJ48" i="7"/>
  <c r="AG66" i="7"/>
  <c r="BD85" i="7"/>
  <c r="BD79" i="7"/>
  <c r="BC50" i="7"/>
  <c r="AI123" i="7"/>
  <c r="AL132" i="7"/>
  <c r="AP80" i="7"/>
  <c r="AQ92" i="7"/>
  <c r="AG124" i="7"/>
  <c r="AK81" i="7"/>
  <c r="BD23" i="7"/>
  <c r="BD14" i="7"/>
  <c r="K14" i="7" s="1"/>
  <c r="AZ82" i="7"/>
  <c r="AR46" i="7"/>
  <c r="AO64" i="7"/>
  <c r="AU31" i="7"/>
  <c r="AU40" i="7"/>
  <c r="BC44" i="7"/>
  <c r="AZ62" i="7"/>
  <c r="AK48" i="7"/>
  <c r="AH66" i="7"/>
  <c r="BD105" i="7"/>
  <c r="BD18" i="7"/>
  <c r="BD9" i="7"/>
  <c r="K9" i="7" s="1"/>
  <c r="AK49" i="7"/>
  <c r="AH67" i="7"/>
  <c r="BA128" i="7"/>
  <c r="BD137" i="7"/>
  <c r="AG44" i="7"/>
  <c r="AK44" i="7"/>
  <c r="AY108" i="7"/>
  <c r="AY43" i="7"/>
  <c r="AU51" i="7"/>
  <c r="AU60" i="7"/>
  <c r="BA83" i="7"/>
  <c r="AJ83" i="7"/>
  <c r="AK95" i="7"/>
  <c r="AL24" i="7"/>
  <c r="AL15" i="7"/>
  <c r="I15" i="7" s="1"/>
  <c r="BJ9" i="10" s="1"/>
  <c r="AO92" i="7"/>
  <c r="AG106" i="7"/>
  <c r="AU92" i="7"/>
  <c r="AU98" i="7"/>
  <c r="AK92" i="7"/>
  <c r="AO51" i="7"/>
  <c r="AS51" i="7"/>
  <c r="AU134" i="7"/>
  <c r="AR125" i="7"/>
  <c r="AF47" i="7"/>
  <c r="I47" i="7" s="1"/>
  <c r="BD12" i="10" s="1"/>
  <c r="AP81" i="7"/>
  <c r="AQ93" i="7"/>
  <c r="AR126" i="7"/>
  <c r="AU135" i="7"/>
  <c r="BD90" i="7"/>
  <c r="BD84" i="7"/>
  <c r="AG125" i="7"/>
  <c r="AU91" i="7"/>
  <c r="AU97" i="7"/>
  <c r="AR94" i="7"/>
  <c r="AO126" i="7"/>
  <c r="AF111" i="7"/>
  <c r="AJ45" i="7"/>
  <c r="AG63" i="7"/>
  <c r="AJ95" i="7"/>
  <c r="AG128" i="7"/>
  <c r="AU122" i="7"/>
  <c r="AO28" i="7"/>
  <c r="AR112" i="7"/>
  <c r="AU121" i="7"/>
  <c r="AF7" i="7"/>
  <c r="I4" i="6"/>
  <c r="I3" i="6"/>
  <c r="I2" i="6"/>
  <c r="BD16" i="7"/>
  <c r="BD7" i="7"/>
  <c r="AL36" i="7"/>
  <c r="AL27" i="7"/>
  <c r="I27" i="7" s="1"/>
  <c r="AW8" i="10" s="1"/>
  <c r="AL80" i="7"/>
  <c r="AL86" i="7"/>
  <c r="AU96" i="7"/>
  <c r="AU102" i="7"/>
  <c r="AO62" i="7"/>
  <c r="AS62" i="7"/>
  <c r="AZ83" i="7"/>
  <c r="BA95" i="7"/>
  <c r="AY51" i="7"/>
  <c r="BC51" i="7"/>
  <c r="AU147" i="7"/>
  <c r="AR141" i="7"/>
  <c r="AL35" i="7"/>
  <c r="AL26" i="7"/>
  <c r="I26" i="7" s="1"/>
  <c r="AV8" i="10" s="1"/>
  <c r="AL138" i="7"/>
  <c r="AI129" i="7"/>
  <c r="AS84" i="7"/>
  <c r="AT96" i="7"/>
  <c r="BA96" i="7"/>
  <c r="AX129" i="7"/>
  <c r="BA107" i="7"/>
  <c r="BD116" i="7"/>
  <c r="BD104" i="7"/>
  <c r="BD17" i="7"/>
  <c r="BD8" i="7"/>
  <c r="K8" i="7" s="1"/>
  <c r="AR104" i="7"/>
  <c r="AU113" i="7"/>
  <c r="AU79" i="7"/>
  <c r="AU85" i="7"/>
  <c r="BD89" i="7"/>
  <c r="BD83" i="7"/>
  <c r="AU23" i="7"/>
  <c r="AU14" i="7"/>
  <c r="J14" i="7" s="1"/>
  <c r="BD33" i="7"/>
  <c r="K33" i="7" s="1"/>
  <c r="BD42" i="7"/>
  <c r="AS65" i="7"/>
  <c r="AP82" i="7"/>
  <c r="AH126" i="7"/>
  <c r="AP106" i="7"/>
  <c r="AK80" i="7"/>
  <c r="AL92" i="7"/>
  <c r="AL98" i="7"/>
  <c r="AJ51" i="7"/>
  <c r="AG69" i="7"/>
  <c r="AP66" i="7"/>
  <c r="AT66" i="7"/>
  <c r="AQ43" i="7"/>
  <c r="AU52" i="7"/>
  <c r="AU43" i="7"/>
  <c r="AU16" i="7"/>
  <c r="AU7" i="7"/>
  <c r="AR142" i="7"/>
  <c r="AU148" i="7"/>
  <c r="AX81" i="7"/>
  <c r="AY93" i="7"/>
  <c r="AL13" i="7"/>
  <c r="I13" i="7" s="1"/>
  <c r="BF9" i="10" s="1"/>
  <c r="AL22" i="7"/>
  <c r="BD36" i="7"/>
  <c r="BD27" i="7"/>
  <c r="K27" i="7" s="1"/>
  <c r="AF124" i="7"/>
  <c r="I124" i="7" s="1"/>
  <c r="AJ81" i="7"/>
  <c r="BD86" i="7"/>
  <c r="BD80" i="7"/>
  <c r="AR50" i="7"/>
  <c r="AO68" i="7"/>
  <c r="AR49" i="7"/>
  <c r="AO67" i="7"/>
  <c r="AG91" i="7"/>
  <c r="AX68" i="7"/>
  <c r="BB68" i="7"/>
  <c r="AP128" i="7"/>
  <c r="AT83" i="7"/>
  <c r="AU107" i="7"/>
  <c r="AU20" i="7"/>
  <c r="AU11" i="7"/>
  <c r="J11" i="7" s="1"/>
  <c r="BD130" i="7"/>
  <c r="AX31" i="7"/>
  <c r="BB64" i="7"/>
  <c r="AU131" i="7"/>
  <c r="AR122" i="7"/>
  <c r="BA129" i="7"/>
  <c r="BD138" i="7"/>
  <c r="BD72" i="7"/>
  <c r="BD63" i="7"/>
  <c r="AY111" i="7"/>
  <c r="AU38" i="7"/>
  <c r="AU29" i="7"/>
  <c r="J29" i="7" s="1"/>
  <c r="AI108" i="7"/>
  <c r="AL117" i="7"/>
  <c r="AJ46" i="7"/>
  <c r="AG64" i="7"/>
  <c r="AJ44" i="7"/>
  <c r="AG62" i="7"/>
  <c r="AO108" i="7"/>
  <c r="AO43" i="7"/>
  <c r="AG84" i="7"/>
  <c r="AH96" i="7"/>
  <c r="AL145" i="7"/>
  <c r="AG30" i="7"/>
  <c r="AH49" i="7"/>
  <c r="AL49" i="7"/>
  <c r="AL58" i="7"/>
  <c r="AK65" i="7"/>
  <c r="AH82" i="7"/>
  <c r="AQ84" i="7"/>
  <c r="AR96" i="7"/>
  <c r="AG93" i="7"/>
  <c r="AZ109" i="7"/>
  <c r="AQ50" i="7"/>
  <c r="AU59" i="7"/>
  <c r="AU50" i="7"/>
  <c r="AZ94" i="7"/>
  <c r="AL118" i="7"/>
  <c r="AI109" i="7"/>
  <c r="AJ67" i="7"/>
  <c r="AG83" i="7"/>
  <c r="BA81" i="7"/>
  <c r="BB93" i="7"/>
  <c r="AT91" i="7"/>
  <c r="AQ123" i="7"/>
  <c r="AY48" i="7"/>
  <c r="BC48" i="7"/>
  <c r="AL116" i="7"/>
  <c r="AI107" i="7"/>
  <c r="AI51" i="7"/>
  <c r="AF69" i="7"/>
  <c r="AU104" i="7"/>
  <c r="AU17" i="7"/>
  <c r="AU8" i="7"/>
  <c r="J8" i="7" s="1"/>
  <c r="AR95" i="7"/>
  <c r="BD113" i="7"/>
  <c r="BA104" i="7"/>
  <c r="BA82" i="7"/>
  <c r="AU83" i="7"/>
  <c r="AU89" i="7"/>
  <c r="BA123" i="7"/>
  <c r="BD132" i="7"/>
  <c r="AG80" i="7"/>
  <c r="AR130" i="7"/>
  <c r="AU139" i="7"/>
  <c r="AP124" i="7"/>
  <c r="AT81" i="7"/>
  <c r="AQ65" i="7"/>
  <c r="AU74" i="7"/>
  <c r="AU65" i="7"/>
  <c r="AZ81" i="7"/>
  <c r="BA93" i="7"/>
  <c r="AL81" i="7"/>
  <c r="AL87" i="7"/>
  <c r="AU42" i="7"/>
  <c r="AU33" i="7"/>
  <c r="J33" i="7" s="1"/>
  <c r="AI46" i="7"/>
  <c r="AF64" i="7"/>
  <c r="AL31" i="7"/>
  <c r="AL40" i="7"/>
  <c r="AU78" i="7"/>
  <c r="AU69" i="7"/>
  <c r="BB49" i="7"/>
  <c r="AY67" i="7"/>
  <c r="AQ106" i="7"/>
  <c r="AL48" i="7"/>
  <c r="AL57" i="7"/>
  <c r="BB65" i="7"/>
  <c r="AL60" i="7"/>
  <c r="AL51" i="7"/>
  <c r="BD15" i="7"/>
  <c r="K15" i="7" s="1"/>
  <c r="BD24" i="7"/>
  <c r="AY106" i="7"/>
  <c r="BC80" i="7"/>
  <c r="BD98" i="7"/>
  <c r="BD92" i="7"/>
  <c r="AF49" i="7"/>
  <c r="AJ49" i="7"/>
  <c r="BC92" i="7"/>
  <c r="AI125" i="7"/>
  <c r="AL134" i="7"/>
  <c r="AZ95" i="7"/>
  <c r="AO47" i="7"/>
  <c r="AS47" i="7"/>
  <c r="AY81" i="7"/>
  <c r="AZ93" i="7"/>
  <c r="BD135" i="7"/>
  <c r="BA126" i="7"/>
  <c r="AX130" i="7"/>
  <c r="AY125" i="7"/>
  <c r="AL136" i="7"/>
  <c r="AI127" i="7"/>
  <c r="AU77" i="7"/>
  <c r="AU68" i="7"/>
  <c r="AL97" i="7"/>
  <c r="AL91" i="7"/>
  <c r="AI94" i="7"/>
  <c r="AF126" i="7"/>
  <c r="AR145" i="7"/>
  <c r="AU151" i="7"/>
  <c r="AO111" i="7"/>
  <c r="AI63" i="7"/>
  <c r="AF81" i="7"/>
  <c r="AL122" i="7"/>
  <c r="AF28" i="7"/>
  <c r="AR111" i="7"/>
  <c r="AU120" i="7"/>
  <c r="AL121" i="7"/>
  <c r="AI112" i="7"/>
  <c r="AF105" i="7"/>
  <c r="AO7" i="7"/>
  <c r="J4" i="6"/>
  <c r="J2" i="6"/>
  <c r="J3" i="6"/>
  <c r="BD67" i="7"/>
  <c r="BD76" i="7"/>
  <c r="AL99" i="7"/>
  <c r="AL93" i="7"/>
  <c r="AT67" i="7"/>
  <c r="AQ83" i="7"/>
  <c r="AL72" i="7"/>
  <c r="AL63" i="7"/>
  <c r="AF83" i="7"/>
  <c r="AG95" i="7"/>
  <c r="BD38" i="7"/>
  <c r="BD29" i="7"/>
  <c r="K29" i="7" s="1"/>
  <c r="AY30" i="7"/>
  <c r="BD145" i="7"/>
  <c r="AF65" i="7"/>
  <c r="AJ65" i="7"/>
  <c r="AO80" i="7"/>
  <c r="AP92" i="7"/>
  <c r="AU32" i="7"/>
  <c r="J32" i="7" s="1"/>
  <c r="AU41" i="7"/>
  <c r="AL94" i="7"/>
  <c r="AL100" i="7"/>
  <c r="BD118" i="7"/>
  <c r="BA109" i="7"/>
  <c r="AU75" i="7"/>
  <c r="AU66" i="7"/>
  <c r="AU132" i="7"/>
  <c r="AR123" i="7"/>
  <c r="BD139" i="7"/>
  <c r="BA130" i="7"/>
  <c r="AZ65" i="7"/>
  <c r="BD74" i="7"/>
  <c r="BD65" i="7"/>
  <c r="BD78" i="7"/>
  <c r="BD69" i="7"/>
  <c r="AL137" i="7"/>
  <c r="AI128" i="7"/>
  <c r="AI126" i="7"/>
  <c r="AL135" i="7"/>
  <c r="AT62" i="7"/>
  <c r="AQ79" i="7"/>
  <c r="BA105" i="7"/>
  <c r="BD114" i="7"/>
  <c r="AU76" i="7"/>
  <c r="AU67" i="7"/>
  <c r="BC81" i="7"/>
  <c r="BD99" i="7"/>
  <c r="BD93" i="7"/>
  <c r="AF50" i="7"/>
  <c r="AJ50" i="7"/>
  <c r="AO106" i="7"/>
  <c r="AR43" i="7"/>
  <c r="AO61" i="7"/>
  <c r="AK51" i="7"/>
  <c r="AH69" i="7"/>
  <c r="AU95" i="7"/>
  <c r="AU101" i="7"/>
  <c r="AL76" i="7"/>
  <c r="AL67" i="7"/>
  <c r="AL39" i="7"/>
  <c r="AL30" i="7"/>
  <c r="AZ43" i="7"/>
  <c r="BD43" i="7"/>
  <c r="BD52" i="7"/>
  <c r="AO50" i="7"/>
  <c r="AS50" i="7"/>
  <c r="AL129" i="7"/>
  <c r="AF30" i="7"/>
  <c r="AL7" i="7"/>
  <c r="AL16" i="7"/>
  <c r="AT94" i="7"/>
  <c r="AQ126" i="7"/>
  <c r="BA142" i="7"/>
  <c r="BD148" i="7"/>
  <c r="BD101" i="7"/>
  <c r="BD95" i="7"/>
  <c r="AU22" i="7"/>
  <c r="AU13" i="7"/>
  <c r="J13" i="7" s="1"/>
  <c r="AL37" i="7"/>
  <c r="AL28" i="7"/>
  <c r="AP129" i="7"/>
  <c r="AT84" i="7"/>
  <c r="AH44" i="7"/>
  <c r="AL44" i="7"/>
  <c r="AL53" i="7"/>
  <c r="AI50" i="7"/>
  <c r="AF68" i="7"/>
  <c r="AL96" i="7"/>
  <c r="AL102" i="7"/>
  <c r="AF62" i="7"/>
  <c r="AJ62" i="7"/>
  <c r="AY91" i="7"/>
  <c r="AP51" i="7"/>
  <c r="AR68" i="7"/>
  <c r="AG126" i="7"/>
  <c r="AK82" i="7"/>
  <c r="AO48" i="7"/>
  <c r="AS48" i="7"/>
  <c r="AI141" i="7"/>
  <c r="AL147" i="7"/>
  <c r="AU35" i="7"/>
  <c r="AU26" i="7"/>
  <c r="J26" i="7" s="1"/>
  <c r="BD107" i="7"/>
  <c r="BD20" i="7"/>
  <c r="BD11" i="7"/>
  <c r="K11" i="7" s="1"/>
  <c r="AJ80" i="7"/>
  <c r="BD131" i="7"/>
  <c r="BA122" i="7"/>
  <c r="AI48" i="7"/>
  <c r="AF66" i="7"/>
  <c r="AL38" i="7"/>
  <c r="AL29" i="7"/>
  <c r="I29" i="7" s="1"/>
  <c r="AY8" i="10" s="1"/>
  <c r="BD117" i="7"/>
  <c r="BA108" i="7"/>
  <c r="AS94" i="7"/>
  <c r="AP126" i="7"/>
  <c r="AY45" i="7"/>
  <c r="BC45" i="7"/>
  <c r="AH64" i="7"/>
  <c r="AL64" i="7"/>
  <c r="AL73" i="7"/>
  <c r="AO128" i="7"/>
  <c r="AS83" i="7"/>
  <c r="BB46" i="7"/>
  <c r="AY64" i="7"/>
  <c r="BB44" i="7"/>
  <c r="AY62" i="7"/>
  <c r="AF108" i="7"/>
  <c r="I108" i="7" s="1"/>
  <c r="AF43" i="7"/>
  <c r="AP84" i="7"/>
  <c r="AQ96" i="7"/>
  <c r="AS82" i="7"/>
  <c r="AU145" i="7"/>
  <c r="AP30" i="7"/>
  <c r="AG50" i="7"/>
  <c r="AK50" i="7"/>
  <c r="AU49" i="7"/>
  <c r="AU58" i="7"/>
  <c r="AS81" i="7"/>
  <c r="AT65" i="7"/>
  <c r="AQ82" i="7"/>
  <c r="AL41" i="7"/>
  <c r="AL32" i="7"/>
  <c r="I32" i="7" s="1"/>
  <c r="BG8" i="10" s="1"/>
  <c r="AH84" i="7"/>
  <c r="AF109" i="7"/>
  <c r="AU94" i="7"/>
  <c r="AU100" i="7"/>
  <c r="AL61" i="7"/>
  <c r="AL70" i="7"/>
  <c r="AH50" i="7"/>
  <c r="AL50" i="7"/>
  <c r="AL59" i="7"/>
  <c r="AR109" i="7"/>
  <c r="AU118" i="7"/>
  <c r="AY46" i="7"/>
  <c r="BC46" i="7"/>
  <c r="AL75" i="7"/>
  <c r="AL66" i="7"/>
  <c r="BB67" i="7"/>
  <c r="AZ110" i="7"/>
  <c r="AX112" i="7"/>
  <c r="AK91" i="7"/>
  <c r="AH123" i="7"/>
  <c r="AR143" i="7"/>
  <c r="AU149" i="7"/>
  <c r="AI96" i="7"/>
  <c r="AF129" i="7"/>
  <c r="AR107" i="7"/>
  <c r="AU116" i="7"/>
  <c r="AL17" i="7"/>
  <c r="AL104" i="7"/>
  <c r="AL8" i="7"/>
  <c r="I8" i="7" s="1"/>
  <c r="AV9" i="10" s="1"/>
  <c r="AO66" i="7"/>
  <c r="AS66" i="7"/>
  <c r="AX63" i="7"/>
  <c r="BB63" i="7"/>
  <c r="BB48" i="7"/>
  <c r="AY66" i="7"/>
  <c r="AL79" i="7"/>
  <c r="AL85" i="7"/>
  <c r="AX82" i="7"/>
  <c r="BC66" i="7"/>
  <c r="AH128" i="7"/>
  <c r="AL89" i="7"/>
  <c r="AL83" i="7"/>
  <c r="AI130" i="7"/>
  <c r="AL139" i="7"/>
  <c r="AL65" i="7"/>
  <c r="AL74" i="7"/>
  <c r="AL23" i="7"/>
  <c r="AL14" i="7"/>
  <c r="I14" i="7" s="1"/>
  <c r="BG9" i="10" s="1"/>
  <c r="AQ124" i="7"/>
  <c r="AU81" i="7"/>
  <c r="AU87" i="7"/>
  <c r="AL42" i="7"/>
  <c r="AL33" i="7"/>
  <c r="I33" i="7" s="1"/>
  <c r="BJ8" i="10" s="1"/>
  <c r="BA46" i="7"/>
  <c r="AX64" i="7"/>
  <c r="BD31" i="7"/>
  <c r="BD40" i="7"/>
  <c r="AL69" i="7"/>
  <c r="AL78" i="7"/>
  <c r="AL105" i="7"/>
  <c r="AL9" i="7"/>
  <c r="I9" i="7" s="1"/>
  <c r="AW9" i="10" s="1"/>
  <c r="AL18" i="7"/>
  <c r="AH106" i="7"/>
  <c r="AU48" i="7"/>
  <c r="AU57" i="7"/>
  <c r="AU137" i="7"/>
  <c r="AR128" i="7"/>
  <c r="AZ51" i="7"/>
  <c r="BD51" i="7"/>
  <c r="BD60" i="7"/>
  <c r="AR83" i="7"/>
  <c r="AS95" i="7"/>
  <c r="AF110" i="7"/>
  <c r="I110" i="7" s="1"/>
  <c r="AY63" i="7"/>
  <c r="BC63" i="7"/>
  <c r="BB66" i="7"/>
  <c r="AH92" i="7"/>
  <c r="AX92" i="7"/>
  <c r="BA44" i="7"/>
  <c r="AX62" i="7"/>
  <c r="AX51" i="7"/>
  <c r="BB51" i="7"/>
  <c r="BA125" i="7"/>
  <c r="BD134" i="7"/>
  <c r="BA66" i="7"/>
  <c r="BA47" i="7"/>
  <c r="K47" i="7" s="1"/>
  <c r="AX65" i="7"/>
  <c r="AP62" i="7"/>
  <c r="AX69" i="7"/>
  <c r="BB69" i="7"/>
  <c r="AG92" i="7"/>
  <c r="AL84" i="7"/>
  <c r="AL90" i="7"/>
  <c r="AR127" i="7"/>
  <c r="AU136" i="7"/>
  <c r="AL77" i="7"/>
  <c r="AL68" i="7"/>
  <c r="AR45" i="7"/>
  <c r="BD97" i="7"/>
  <c r="BD91" i="7"/>
  <c r="BA94" i="7"/>
  <c r="AX126" i="7"/>
  <c r="AI145" i="7"/>
  <c r="AL151" i="7"/>
  <c r="AX111" i="7"/>
  <c r="BB95" i="7"/>
  <c r="AY128" i="7"/>
  <c r="BD122" i="7"/>
  <c r="AX28" i="7"/>
  <c r="AF104" i="7"/>
  <c r="AI111" i="7"/>
  <c r="AL120" i="7"/>
  <c r="AG123" i="7"/>
  <c r="AK79" i="7"/>
  <c r="BA112" i="7"/>
  <c r="BD121" i="7"/>
  <c r="AH112" i="7"/>
  <c r="AH51" i="7"/>
  <c r="AX7" i="7"/>
  <c r="K3" i="6"/>
  <c r="L3" i="6" s="1"/>
  <c r="K4" i="6"/>
  <c r="K2" i="6"/>
  <c r="K132" i="7" l="1"/>
  <c r="K144" i="7"/>
  <c r="I109" i="7"/>
  <c r="I151" i="7"/>
  <c r="I104" i="7"/>
  <c r="J106" i="7"/>
  <c r="J110" i="7"/>
  <c r="AA20" i="9" s="1"/>
  <c r="I139" i="7"/>
  <c r="J135" i="7"/>
  <c r="AA45" i="9" s="1"/>
  <c r="K111" i="7"/>
  <c r="I129" i="7"/>
  <c r="J108" i="7"/>
  <c r="J144" i="7"/>
  <c r="BY13" i="10" s="1"/>
  <c r="I123" i="7"/>
  <c r="J125" i="7"/>
  <c r="AA35" i="9" s="1"/>
  <c r="J111" i="7"/>
  <c r="K129" i="7"/>
  <c r="J142" i="7"/>
  <c r="I142" i="7"/>
  <c r="J132" i="7"/>
  <c r="I113" i="7"/>
  <c r="AU16" i="10" s="1"/>
  <c r="I134" i="7"/>
  <c r="BC19" i="10" s="1"/>
  <c r="K149" i="7"/>
  <c r="CL22" i="10" s="1"/>
  <c r="K151" i="7"/>
  <c r="K117" i="7"/>
  <c r="I125" i="7"/>
  <c r="K124" i="7"/>
  <c r="K127" i="7"/>
  <c r="K125" i="7"/>
  <c r="K142" i="7"/>
  <c r="K130" i="7"/>
  <c r="J123" i="7"/>
  <c r="BQ10" i="10" s="1"/>
  <c r="I140" i="7"/>
  <c r="K143" i="7"/>
  <c r="J127" i="7"/>
  <c r="K123" i="7"/>
  <c r="I127" i="7"/>
  <c r="BG10" i="10" s="1"/>
  <c r="J147" i="7"/>
  <c r="J138" i="7"/>
  <c r="AA48" i="9" s="1"/>
  <c r="I131" i="7"/>
  <c r="I120" i="7"/>
  <c r="K126" i="7"/>
  <c r="J61" i="7"/>
  <c r="I137" i="7"/>
  <c r="K137" i="7"/>
  <c r="I126" i="7"/>
  <c r="I112" i="7"/>
  <c r="BJ7" i="10" s="1"/>
  <c r="K105" i="7"/>
  <c r="K108" i="7"/>
  <c r="K140" i="7"/>
  <c r="I144" i="7"/>
  <c r="K106" i="7"/>
  <c r="K107" i="7"/>
  <c r="J140" i="7"/>
  <c r="J121" i="7"/>
  <c r="CA16" i="10" s="1"/>
  <c r="J133" i="7"/>
  <c r="AA43" i="9" s="1"/>
  <c r="J114" i="7"/>
  <c r="I132" i="7"/>
  <c r="I116" i="7"/>
  <c r="K139" i="7"/>
  <c r="K120" i="7"/>
  <c r="I111" i="7"/>
  <c r="J124" i="7"/>
  <c r="K122" i="7"/>
  <c r="I141" i="7"/>
  <c r="J119" i="7"/>
  <c r="J131" i="7"/>
  <c r="J118" i="7"/>
  <c r="I114" i="7"/>
  <c r="AV16" i="10" s="1"/>
  <c r="I115" i="7"/>
  <c r="K147" i="7"/>
  <c r="AE57" i="9" s="1"/>
  <c r="J126" i="7"/>
  <c r="I122" i="7"/>
  <c r="J122" i="7"/>
  <c r="J112" i="7"/>
  <c r="K141" i="7"/>
  <c r="J143" i="7"/>
  <c r="AA53" i="9" s="1"/>
  <c r="J134" i="7"/>
  <c r="J136" i="7"/>
  <c r="BX19" i="10" s="1"/>
  <c r="J115" i="7"/>
  <c r="AA25" i="9" s="1"/>
  <c r="J117" i="7"/>
  <c r="J150" i="7"/>
  <c r="J151" i="7"/>
  <c r="I121" i="7"/>
  <c r="K118" i="7"/>
  <c r="CM16" i="10" s="1"/>
  <c r="K113" i="7"/>
  <c r="K134" i="7"/>
  <c r="K133" i="7"/>
  <c r="AE43" i="9" s="1"/>
  <c r="K146" i="7"/>
  <c r="K150" i="7"/>
  <c r="K109" i="7"/>
  <c r="I106" i="7"/>
  <c r="J105" i="7"/>
  <c r="BM7" i="10" s="1"/>
  <c r="J116" i="7"/>
  <c r="J139" i="7"/>
  <c r="AA49" i="9" s="1"/>
  <c r="I118" i="7"/>
  <c r="BE16" i="10" s="1"/>
  <c r="I149" i="7"/>
  <c r="I133" i="7"/>
  <c r="I105" i="7"/>
  <c r="I130" i="7"/>
  <c r="J104" i="7"/>
  <c r="AA14" i="9" s="1"/>
  <c r="K110" i="7"/>
  <c r="J149" i="7"/>
  <c r="AA59" i="9" s="1"/>
  <c r="I147" i="7"/>
  <c r="I148" i="7"/>
  <c r="K138" i="7"/>
  <c r="K136" i="7"/>
  <c r="K119" i="7"/>
  <c r="I128" i="7"/>
  <c r="BH10" i="10" s="1"/>
  <c r="K104" i="7"/>
  <c r="I143" i="7"/>
  <c r="J109" i="7"/>
  <c r="BV7" i="10" s="1"/>
  <c r="I107" i="7"/>
  <c r="K128" i="7"/>
  <c r="J130" i="7"/>
  <c r="CA10" i="10" s="1"/>
  <c r="J137" i="7"/>
  <c r="AA47" i="9" s="1"/>
  <c r="I136" i="7"/>
  <c r="BG19" i="10" s="1"/>
  <c r="K116" i="7"/>
  <c r="K115" i="7"/>
  <c r="CE16" i="10" s="1"/>
  <c r="J128" i="7"/>
  <c r="J129" i="7"/>
  <c r="J145" i="7"/>
  <c r="I145" i="7"/>
  <c r="J148" i="7"/>
  <c r="AA58" i="9" s="1"/>
  <c r="I146" i="7"/>
  <c r="AZ22" i="10" s="1"/>
  <c r="I150" i="7"/>
  <c r="I138" i="7"/>
  <c r="I135" i="7"/>
  <c r="K121" i="7"/>
  <c r="K135" i="7"/>
  <c r="K114" i="7"/>
  <c r="K131" i="7"/>
  <c r="K112" i="7"/>
  <c r="K145" i="7"/>
  <c r="J141" i="7"/>
  <c r="BR13" i="10" s="1"/>
  <c r="J107" i="7"/>
  <c r="AA17" i="9" s="1"/>
  <c r="J113" i="7"/>
  <c r="AA23" i="9" s="1"/>
  <c r="J120" i="7"/>
  <c r="J146" i="7"/>
  <c r="AA56" i="9" s="1"/>
  <c r="I117" i="7"/>
  <c r="I119" i="7"/>
  <c r="BF16" i="10" s="1"/>
  <c r="K148" i="7"/>
  <c r="I95" i="7"/>
  <c r="BH14" i="10" s="1"/>
  <c r="I93" i="7"/>
  <c r="BB14" i="10" s="1"/>
  <c r="I92" i="7"/>
  <c r="BA14" i="10" s="1"/>
  <c r="J91" i="7"/>
  <c r="J28" i="7"/>
  <c r="U19" i="9"/>
  <c r="J31" i="7"/>
  <c r="K61" i="7"/>
  <c r="CG11" i="10" s="1"/>
  <c r="I55" i="7"/>
  <c r="BC21" i="10" s="1"/>
  <c r="K92" i="7"/>
  <c r="J66" i="7"/>
  <c r="Z37" i="9" s="1"/>
  <c r="K67" i="7"/>
  <c r="CP11" i="10" s="1"/>
  <c r="J65" i="7"/>
  <c r="Z36" i="9" s="1"/>
  <c r="I69" i="7"/>
  <c r="BJ11" i="10" s="1"/>
  <c r="J94" i="7"/>
  <c r="Z53" i="9" s="1"/>
  <c r="J69" i="7"/>
  <c r="I67" i="7"/>
  <c r="BH11" i="10" s="1"/>
  <c r="I91" i="7"/>
  <c r="AZ14" i="10" s="1"/>
  <c r="I31" i="7"/>
  <c r="BF8" i="10" s="1"/>
  <c r="J30" i="7"/>
  <c r="I61" i="7"/>
  <c r="AY11" i="10" s="1"/>
  <c r="I96" i="7"/>
  <c r="BI14" i="10" s="1"/>
  <c r="I68" i="7"/>
  <c r="BI11" i="10" s="1"/>
  <c r="I28" i="7"/>
  <c r="AX8" i="10" s="1"/>
  <c r="I94" i="7"/>
  <c r="BD14" i="10" s="1"/>
  <c r="K94" i="7"/>
  <c r="K63" i="7"/>
  <c r="CJ11" i="10" s="1"/>
  <c r="I65" i="7"/>
  <c r="BD11" i="10" s="1"/>
  <c r="K65" i="7"/>
  <c r="CL11" i="10" s="1"/>
  <c r="K64" i="7"/>
  <c r="I66" i="7"/>
  <c r="BG11" i="10" s="1"/>
  <c r="K93" i="7"/>
  <c r="K28" i="7"/>
  <c r="CF8" i="10" s="1"/>
  <c r="K91" i="7"/>
  <c r="I30" i="7"/>
  <c r="BE8" i="10" s="1"/>
  <c r="K31" i="7"/>
  <c r="K68" i="7"/>
  <c r="J62" i="7"/>
  <c r="I62" i="7"/>
  <c r="AZ11" i="10" s="1"/>
  <c r="J92" i="7"/>
  <c r="Z51" i="9" s="1"/>
  <c r="K96" i="7"/>
  <c r="I63" i="7"/>
  <c r="BB11" i="10" s="1"/>
  <c r="J96" i="7"/>
  <c r="J95" i="7"/>
  <c r="Z54" i="9" s="1"/>
  <c r="J64" i="7"/>
  <c r="K95" i="7"/>
  <c r="K30" i="7"/>
  <c r="AD19" i="9" s="1"/>
  <c r="J93" i="7"/>
  <c r="BS14" i="10" s="1"/>
  <c r="J67" i="7"/>
  <c r="BY11" i="10" s="1"/>
  <c r="K69" i="7"/>
  <c r="I64" i="7"/>
  <c r="BC11" i="10" s="1"/>
  <c r="J68" i="7"/>
  <c r="J63" i="7"/>
  <c r="K62" i="7"/>
  <c r="K66" i="7"/>
  <c r="J45" i="7"/>
  <c r="Y34" i="9" s="1"/>
  <c r="J49" i="7"/>
  <c r="K7" i="7"/>
  <c r="CK7" i="10" s="1"/>
  <c r="I49" i="7"/>
  <c r="BH12" i="10" s="1"/>
  <c r="I43" i="7"/>
  <c r="AY12" i="10" s="1"/>
  <c r="J80" i="7"/>
  <c r="I45" i="7"/>
  <c r="BB12" i="10" s="1"/>
  <c r="J83" i="7"/>
  <c r="J7" i="7"/>
  <c r="BR7" i="10" s="1"/>
  <c r="J81" i="7"/>
  <c r="Y52" i="9" s="1"/>
  <c r="I79" i="7"/>
  <c r="AZ15" i="10" s="1"/>
  <c r="J50" i="7"/>
  <c r="J79" i="7"/>
  <c r="BQ15" i="10" s="1"/>
  <c r="I80" i="7"/>
  <c r="BA15" i="10" s="1"/>
  <c r="J44" i="7"/>
  <c r="Y33" i="9" s="1"/>
  <c r="I82" i="7"/>
  <c r="BD15" i="10" s="1"/>
  <c r="I44" i="7"/>
  <c r="AZ12" i="10" s="1"/>
  <c r="K56" i="7"/>
  <c r="AC45" i="9" s="1"/>
  <c r="I19" i="7"/>
  <c r="AX18" i="10" s="1"/>
  <c r="K50" i="7"/>
  <c r="AC39" i="9" s="1"/>
  <c r="I56" i="7"/>
  <c r="BD21" i="10" s="1"/>
  <c r="K82" i="7"/>
  <c r="I88" i="7"/>
  <c r="BD24" i="10" s="1"/>
  <c r="J71" i="7"/>
  <c r="Z42" i="9" s="1"/>
  <c r="K19" i="7"/>
  <c r="CC19" i="10" s="1"/>
  <c r="K45" i="7"/>
  <c r="CJ12" i="10" s="1"/>
  <c r="K44" i="7"/>
  <c r="AC33" i="9" s="1"/>
  <c r="K79" i="7"/>
  <c r="CH15" i="10" s="1"/>
  <c r="K48" i="7"/>
  <c r="CO12" i="10" s="1"/>
  <c r="K49" i="7"/>
  <c r="CP12" i="10" s="1"/>
  <c r="CO15" i="10"/>
  <c r="CC15" i="10"/>
  <c r="CD15" i="10"/>
  <c r="CM15" i="10"/>
  <c r="CF15" i="10"/>
  <c r="CG15" i="10"/>
  <c r="CN15" i="10"/>
  <c r="CK15" i="10"/>
  <c r="CR15" i="10"/>
  <c r="CE15" i="10"/>
  <c r="CA15" i="10"/>
  <c r="BN15" i="10"/>
  <c r="BL15" i="10"/>
  <c r="BM15" i="10"/>
  <c r="BV15" i="10"/>
  <c r="BP15" i="10"/>
  <c r="BO15" i="10"/>
  <c r="BT15" i="10"/>
  <c r="BW15" i="10"/>
  <c r="BX15" i="10"/>
  <c r="BO11" i="10"/>
  <c r="BW11" i="10"/>
  <c r="BM11" i="10"/>
  <c r="BN11" i="10"/>
  <c r="BL11" i="10"/>
  <c r="BR11" i="10"/>
  <c r="BV11" i="10"/>
  <c r="CJ9" i="10"/>
  <c r="CK9" i="10"/>
  <c r="CH9" i="10"/>
  <c r="CI9" i="10"/>
  <c r="CL9" i="10"/>
  <c r="CQ9" i="10"/>
  <c r="CP9" i="10"/>
  <c r="CM11" i="10"/>
  <c r="CN11" i="10"/>
  <c r="CD11" i="10"/>
  <c r="CE11" i="10"/>
  <c r="CC11" i="10"/>
  <c r="CI11" i="10"/>
  <c r="CF11" i="10"/>
  <c r="BS9" i="10"/>
  <c r="BT9" i="10"/>
  <c r="BQ9" i="10"/>
  <c r="BR9" i="10"/>
  <c r="BU9" i="10"/>
  <c r="BZ9" i="10"/>
  <c r="BY9" i="10"/>
  <c r="BS8" i="10"/>
  <c r="BT8" i="10"/>
  <c r="BZ8" i="10"/>
  <c r="BQ8" i="10"/>
  <c r="BU8" i="10"/>
  <c r="BR8" i="10"/>
  <c r="BY8" i="10"/>
  <c r="BW14" i="10"/>
  <c r="BM14" i="10"/>
  <c r="CA14" i="10"/>
  <c r="BL14" i="10"/>
  <c r="BP14" i="10"/>
  <c r="BN14" i="10"/>
  <c r="BT14" i="10"/>
  <c r="BO14" i="10"/>
  <c r="BV14" i="10"/>
  <c r="BX14" i="10"/>
  <c r="CP8" i="10"/>
  <c r="CH8" i="10"/>
  <c r="CL8" i="10"/>
  <c r="CI8" i="10"/>
  <c r="CJ8" i="10"/>
  <c r="CK8" i="10"/>
  <c r="CQ8" i="10"/>
  <c r="CO13" i="10"/>
  <c r="CN13" i="10"/>
  <c r="CC13" i="10"/>
  <c r="CM13" i="10"/>
  <c r="CR13" i="10"/>
  <c r="CG13" i="10"/>
  <c r="CD13" i="10"/>
  <c r="CK13" i="10"/>
  <c r="CF13" i="10"/>
  <c r="CE13" i="10"/>
  <c r="BO13" i="10"/>
  <c r="BN13" i="10"/>
  <c r="BW13" i="10"/>
  <c r="BL13" i="10"/>
  <c r="BV13" i="10"/>
  <c r="BP13" i="10"/>
  <c r="CA13" i="10"/>
  <c r="BT13" i="10"/>
  <c r="BM13" i="10"/>
  <c r="BX13" i="10"/>
  <c r="CO14" i="10"/>
  <c r="CC14" i="10"/>
  <c r="CR14" i="10"/>
  <c r="CE14" i="10"/>
  <c r="CG14" i="10"/>
  <c r="CF14" i="10"/>
  <c r="CM14" i="10"/>
  <c r="CK14" i="10"/>
  <c r="CN14" i="10"/>
  <c r="CD14" i="10"/>
  <c r="K51" i="7"/>
  <c r="I7" i="7"/>
  <c r="AU9" i="10" s="1"/>
  <c r="K83" i="7"/>
  <c r="AC54" i="9" s="1"/>
  <c r="J52" i="7"/>
  <c r="Y41" i="9" s="1"/>
  <c r="J54" i="7"/>
  <c r="Y43" i="9" s="1"/>
  <c r="J37" i="7"/>
  <c r="Z26" i="9" s="1"/>
  <c r="J41" i="7"/>
  <c r="Z30" i="9" s="1"/>
  <c r="J75" i="7"/>
  <c r="Z46" i="9" s="1"/>
  <c r="J57" i="7"/>
  <c r="Y46" i="9" s="1"/>
  <c r="J98" i="7"/>
  <c r="Z57" i="9" s="1"/>
  <c r="J39" i="7"/>
  <c r="Z28" i="9" s="1"/>
  <c r="I35" i="7"/>
  <c r="AV17" i="10" s="1"/>
  <c r="I57" i="7"/>
  <c r="BG21" i="10" s="1"/>
  <c r="I24" i="7"/>
  <c r="BJ18" i="10" s="1"/>
  <c r="I90" i="7"/>
  <c r="BI24" i="10" s="1"/>
  <c r="I77" i="7"/>
  <c r="BI20" i="10" s="1"/>
  <c r="I74" i="7"/>
  <c r="BD20" i="10" s="1"/>
  <c r="K86" i="7"/>
  <c r="AC57" i="9" s="1"/>
  <c r="K73" i="7"/>
  <c r="CK20" i="10" s="1"/>
  <c r="K60" i="7"/>
  <c r="AC49" i="9" s="1"/>
  <c r="K54" i="7"/>
  <c r="AC43" i="9" s="1"/>
  <c r="K21" i="7"/>
  <c r="CM18" i="10" s="1"/>
  <c r="K17" i="7"/>
  <c r="AC24" i="9" s="1"/>
  <c r="CM10" i="10"/>
  <c r="CC10" i="10"/>
  <c r="CF10" i="10"/>
  <c r="CE10" i="10"/>
  <c r="CN10" i="10"/>
  <c r="CD10" i="10"/>
  <c r="CI10" i="10"/>
  <c r="J51" i="7"/>
  <c r="J46" i="7"/>
  <c r="K43" i="7"/>
  <c r="J100" i="7"/>
  <c r="BU23" i="10" s="1"/>
  <c r="J102" i="7"/>
  <c r="Z61" i="9" s="1"/>
  <c r="J59" i="7"/>
  <c r="BZ21" i="10" s="1"/>
  <c r="J53" i="7"/>
  <c r="Y42" i="9" s="1"/>
  <c r="J74" i="7"/>
  <c r="Z45" i="9" s="1"/>
  <c r="J85" i="7"/>
  <c r="BQ24" i="10" s="1"/>
  <c r="J89" i="7"/>
  <c r="Y60" i="9" s="1"/>
  <c r="J99" i="7"/>
  <c r="Z58" i="9" s="1"/>
  <c r="J18" i="7"/>
  <c r="Y25" i="9" s="1"/>
  <c r="I39" i="7"/>
  <c r="BE17" i="10" s="1"/>
  <c r="I38" i="7"/>
  <c r="AY17" i="10" s="1"/>
  <c r="I42" i="7"/>
  <c r="BJ17" i="10" s="1"/>
  <c r="I53" i="7"/>
  <c r="AZ21" i="10" s="1"/>
  <c r="I101" i="7"/>
  <c r="BH23" i="10" s="1"/>
  <c r="K55" i="7"/>
  <c r="AC44" i="9" s="1"/>
  <c r="K77" i="7"/>
  <c r="CQ20" i="10" s="1"/>
  <c r="K34" i="7"/>
  <c r="CC17" i="10" s="1"/>
  <c r="K22" i="7"/>
  <c r="CN18" i="10" s="1"/>
  <c r="J43" i="7"/>
  <c r="Y32" i="9" s="1"/>
  <c r="I46" i="7"/>
  <c r="BC12" i="10" s="1"/>
  <c r="J20" i="7"/>
  <c r="BP18" i="10" s="1"/>
  <c r="J23" i="7"/>
  <c r="Y30" i="9" s="1"/>
  <c r="J77" i="7"/>
  <c r="BZ20" i="10" s="1"/>
  <c r="J72" i="7"/>
  <c r="Z43" i="9" s="1"/>
  <c r="J73" i="7"/>
  <c r="Z44" i="9" s="1"/>
  <c r="J35" i="7"/>
  <c r="Z24" i="9" s="1"/>
  <c r="J22" i="7"/>
  <c r="BW18" i="10" s="1"/>
  <c r="I98" i="7"/>
  <c r="BA23" i="10" s="1"/>
  <c r="I87" i="7"/>
  <c r="BB24" i="10" s="1"/>
  <c r="I54" i="7"/>
  <c r="BB21" i="10" s="1"/>
  <c r="K71" i="7"/>
  <c r="CH20" i="10" s="1"/>
  <c r="K41" i="7"/>
  <c r="AD30" i="9" s="1"/>
  <c r="K99" i="7"/>
  <c r="AD58" i="9" s="1"/>
  <c r="K20" i="7"/>
  <c r="CG18" i="10" s="1"/>
  <c r="I81" i="7"/>
  <c r="BB15" i="10" s="1"/>
  <c r="K81" i="7"/>
  <c r="K80" i="7"/>
  <c r="CI15" i="10" s="1"/>
  <c r="J82" i="7"/>
  <c r="BU15" i="10" s="1"/>
  <c r="I48" i="7"/>
  <c r="BG12" i="10" s="1"/>
  <c r="J97" i="7"/>
  <c r="Z56" i="9" s="1"/>
  <c r="J40" i="7"/>
  <c r="BW17" i="10" s="1"/>
  <c r="J56" i="7"/>
  <c r="BU21" i="10" s="1"/>
  <c r="I102" i="7"/>
  <c r="BI23" i="10" s="1"/>
  <c r="I97" i="7"/>
  <c r="AZ23" i="10" s="1"/>
  <c r="I58" i="7"/>
  <c r="BH21" i="10" s="1"/>
  <c r="I70" i="7"/>
  <c r="AY20" i="10" s="1"/>
  <c r="I86" i="7"/>
  <c r="BA24" i="10" s="1"/>
  <c r="I20" i="7"/>
  <c r="AY18" i="10" s="1"/>
  <c r="I100" i="7"/>
  <c r="BD23" i="10" s="1"/>
  <c r="I73" i="7"/>
  <c r="BC20" i="10" s="1"/>
  <c r="K36" i="7"/>
  <c r="AD25" i="9" s="1"/>
  <c r="K72" i="7"/>
  <c r="AD43" i="9" s="1"/>
  <c r="K57" i="7"/>
  <c r="AC46" i="9" s="1"/>
  <c r="K101" i="7"/>
  <c r="AD60" i="9" s="1"/>
  <c r="J101" i="7"/>
  <c r="BY23" i="10" s="1"/>
  <c r="J38" i="7"/>
  <c r="Z27" i="9" s="1"/>
  <c r="J60" i="7"/>
  <c r="CA21" i="10" s="1"/>
  <c r="J55" i="7"/>
  <c r="Y44" i="9" s="1"/>
  <c r="J21" i="7"/>
  <c r="BV18" i="10" s="1"/>
  <c r="I18" i="7"/>
  <c r="AW18" i="10" s="1"/>
  <c r="I22" i="7"/>
  <c r="BF18" i="10" s="1"/>
  <c r="I89" i="7"/>
  <c r="BH24" i="10" s="1"/>
  <c r="I40" i="7"/>
  <c r="BF17" i="10" s="1"/>
  <c r="I52" i="7"/>
  <c r="AY21" i="10" s="1"/>
  <c r="I99" i="7"/>
  <c r="BB23" i="10" s="1"/>
  <c r="I34" i="7"/>
  <c r="AU17" i="10" s="1"/>
  <c r="I72" i="7"/>
  <c r="BB20" i="10" s="1"/>
  <c r="K40" i="7"/>
  <c r="CN17" i="10" s="1"/>
  <c r="K98" i="7"/>
  <c r="AD57" i="9" s="1"/>
  <c r="K16" i="7"/>
  <c r="CC18" i="10" s="1"/>
  <c r="K59" i="7"/>
  <c r="AC48" i="9" s="1"/>
  <c r="K97" i="7"/>
  <c r="AD56" i="9" s="1"/>
  <c r="J84" i="7"/>
  <c r="J90" i="7"/>
  <c r="BZ24" i="10" s="1"/>
  <c r="J76" i="7"/>
  <c r="Z47" i="9" s="1"/>
  <c r="J70" i="7"/>
  <c r="Z41" i="9" s="1"/>
  <c r="J88" i="7"/>
  <c r="BU24" i="10" s="1"/>
  <c r="J24" i="7"/>
  <c r="CA18" i="10" s="1"/>
  <c r="I23" i="7"/>
  <c r="BG18" i="10" s="1"/>
  <c r="I85" i="7"/>
  <c r="AZ24" i="10" s="1"/>
  <c r="I75" i="7"/>
  <c r="BG20" i="10" s="1"/>
  <c r="I36" i="7"/>
  <c r="AW17" i="10" s="1"/>
  <c r="K76" i="7"/>
  <c r="AD47" i="9" s="1"/>
  <c r="K89" i="7"/>
  <c r="AC60" i="9" s="1"/>
  <c r="K102" i="7"/>
  <c r="AD61" i="9" s="1"/>
  <c r="K42" i="7"/>
  <c r="CR17" i="10" s="1"/>
  <c r="K100" i="7"/>
  <c r="AD59" i="9" s="1"/>
  <c r="K87" i="7"/>
  <c r="AC58" i="9" s="1"/>
  <c r="K24" i="7"/>
  <c r="AC31" i="9" s="1"/>
  <c r="K46" i="7"/>
  <c r="CK12" i="10" s="1"/>
  <c r="K84" i="7"/>
  <c r="I84" i="7"/>
  <c r="BI15" i="10" s="1"/>
  <c r="J16" i="7"/>
  <c r="BL18" i="10" s="1"/>
  <c r="J58" i="7"/>
  <c r="Y47" i="9" s="1"/>
  <c r="J34" i="7"/>
  <c r="BL17" i="10" s="1"/>
  <c r="J42" i="7"/>
  <c r="Z31" i="9" s="1"/>
  <c r="J19" i="7"/>
  <c r="Y26" i="9" s="1"/>
  <c r="I60" i="7"/>
  <c r="BJ21" i="10" s="1"/>
  <c r="I59" i="7"/>
  <c r="BI21" i="10" s="1"/>
  <c r="I37" i="7"/>
  <c r="AX17" i="10" s="1"/>
  <c r="K53" i="7"/>
  <c r="AC42" i="9" s="1"/>
  <c r="K70" i="7"/>
  <c r="AD41" i="9" s="1"/>
  <c r="K85" i="7"/>
  <c r="CH24" i="10" s="1"/>
  <c r="K58" i="7"/>
  <c r="CP21" i="10" s="1"/>
  <c r="K38" i="7"/>
  <c r="AD27" i="9" s="1"/>
  <c r="K75" i="7"/>
  <c r="AD46" i="9" s="1"/>
  <c r="K52" i="7"/>
  <c r="CG21" i="10" s="1"/>
  <c r="K90" i="7"/>
  <c r="CQ24" i="10" s="1"/>
  <c r="K88" i="7"/>
  <c r="AC59" i="9" s="1"/>
  <c r="K23" i="7"/>
  <c r="AC30" i="9" s="1"/>
  <c r="CC12" i="10"/>
  <c r="CE12" i="10"/>
  <c r="CF12" i="10"/>
  <c r="CI12" i="10"/>
  <c r="CD12" i="10"/>
  <c r="CM12" i="10"/>
  <c r="CN12" i="10"/>
  <c r="BN12" i="10"/>
  <c r="BM12" i="10"/>
  <c r="BO12" i="10"/>
  <c r="BR12" i="10"/>
  <c r="BW12" i="10"/>
  <c r="BV12" i="10"/>
  <c r="BL12" i="10"/>
  <c r="J48" i="7"/>
  <c r="I50" i="7"/>
  <c r="BI12" i="10" s="1"/>
  <c r="I83" i="7"/>
  <c r="BH15" i="10" s="1"/>
  <c r="J47" i="7"/>
  <c r="I51" i="7"/>
  <c r="BJ12" i="10" s="1"/>
  <c r="J86" i="7"/>
  <c r="Y57" i="9" s="1"/>
  <c r="J87" i="7"/>
  <c r="BS24" i="10" s="1"/>
  <c r="J17" i="7"/>
  <c r="BM18" i="10" s="1"/>
  <c r="J78" i="7"/>
  <c r="Z49" i="9" s="1"/>
  <c r="J36" i="7"/>
  <c r="Z25" i="9" s="1"/>
  <c r="I17" i="7"/>
  <c r="AV18" i="10" s="1"/>
  <c r="I16" i="7"/>
  <c r="AU18" i="10" s="1"/>
  <c r="I21" i="7"/>
  <c r="BE18" i="10" s="1"/>
  <c r="I78" i="7"/>
  <c r="BJ20" i="10" s="1"/>
  <c r="I71" i="7"/>
  <c r="AZ20" i="10" s="1"/>
  <c r="I41" i="7"/>
  <c r="BG17" i="10" s="1"/>
  <c r="I76" i="7"/>
  <c r="BH20" i="10" s="1"/>
  <c r="K74" i="7"/>
  <c r="CL20" i="10" s="1"/>
  <c r="K39" i="7"/>
  <c r="CM17" i="10" s="1"/>
  <c r="K78" i="7"/>
  <c r="AD49" i="9" s="1"/>
  <c r="K35" i="7"/>
  <c r="CD17" i="10" s="1"/>
  <c r="K37" i="7"/>
  <c r="AD26" i="9" s="1"/>
  <c r="K18" i="7"/>
  <c r="AC25" i="9" s="1"/>
  <c r="BM10" i="10"/>
  <c r="BR10" i="10"/>
  <c r="BV10" i="10"/>
  <c r="BO10" i="10"/>
  <c r="BL10" i="10"/>
  <c r="BW10" i="10"/>
  <c r="BN10" i="10"/>
  <c r="BY20" i="10"/>
  <c r="AE44" i="9"/>
  <c r="CR16" i="10"/>
  <c r="BD19" i="10"/>
  <c r="AE49" i="9"/>
  <c r="AE45" i="9"/>
  <c r="AZ19" i="10"/>
  <c r="AA26" i="9"/>
  <c r="AE41" i="9"/>
  <c r="AA44" i="9"/>
  <c r="BG16" i="10"/>
  <c r="AE24" i="9"/>
  <c r="AA42" i="9"/>
  <c r="AE47" i="9"/>
  <c r="AE58" i="9"/>
  <c r="BZ22" i="10"/>
  <c r="AA30" i="9"/>
  <c r="AE23" i="9"/>
  <c r="AX16" i="10"/>
  <c r="AA27" i="9"/>
  <c r="BB22" i="10"/>
  <c r="CO16" i="10"/>
  <c r="BY22" i="10"/>
  <c r="AE56" i="9"/>
  <c r="AE29" i="9"/>
  <c r="BW16" i="10"/>
  <c r="AE60" i="9"/>
  <c r="BH22" i="10"/>
  <c r="CO19" i="10"/>
  <c r="CQ19" i="10"/>
  <c r="CH19" i="10"/>
  <c r="AA57" i="9"/>
  <c r="BP19" i="10"/>
  <c r="AA28" i="9"/>
  <c r="AE27" i="9"/>
  <c r="BJ16" i="10"/>
  <c r="AE26" i="9"/>
  <c r="AE61" i="9"/>
  <c r="AA24" i="9"/>
  <c r="AE52" i="9"/>
  <c r="BX10" i="10"/>
  <c r="CJ10" i="10"/>
  <c r="AE54" i="9"/>
  <c r="AZ13" i="10"/>
  <c r="AE20" i="9"/>
  <c r="CE7" i="10"/>
  <c r="AE53" i="9"/>
  <c r="AE51" i="9"/>
  <c r="AE50" i="9"/>
  <c r="CO10" i="10"/>
  <c r="AE55" i="9"/>
  <c r="BH13" i="10"/>
  <c r="BA13" i="10"/>
  <c r="BS13" i="10"/>
  <c r="AA50" i="9"/>
  <c r="CG10" i="10"/>
  <c r="BC10" i="10"/>
  <c r="Z17" i="9"/>
  <c r="AC17" i="9"/>
  <c r="AE15" i="9"/>
  <c r="Z50" i="9"/>
  <c r="AE14" i="9"/>
  <c r="AZ10" i="10"/>
  <c r="V55" i="9"/>
  <c r="AA55" i="9"/>
  <c r="V51" i="9"/>
  <c r="AE21" i="9"/>
  <c r="AD53" i="9"/>
  <c r="AA39" i="9"/>
  <c r="AE35" i="9"/>
  <c r="CH11" i="10"/>
  <c r="V52" i="9"/>
  <c r="BD10" i="10"/>
  <c r="AE38" i="9"/>
  <c r="Z33" i="9"/>
  <c r="AE39" i="9"/>
  <c r="Z21" i="9"/>
  <c r="BX8" i="10"/>
  <c r="Z18" i="9"/>
  <c r="BP8" i="10"/>
  <c r="U22" i="9"/>
  <c r="U15" i="9"/>
  <c r="V18" i="9"/>
  <c r="BX9" i="10"/>
  <c r="Y21" i="9"/>
  <c r="BN8" i="10"/>
  <c r="Z16" i="9"/>
  <c r="AC20" i="9"/>
  <c r="CN9" i="10"/>
  <c r="BP9" i="10"/>
  <c r="Y18" i="9"/>
  <c r="V21" i="9"/>
  <c r="AC18" i="9"/>
  <c r="CG9" i="10"/>
  <c r="CA9" i="10"/>
  <c r="Y22" i="9"/>
  <c r="BN9" i="10"/>
  <c r="Y16" i="9"/>
  <c r="AC36" i="9"/>
  <c r="CL12" i="10"/>
  <c r="U16" i="9"/>
  <c r="V22" i="9"/>
  <c r="BM8" i="10"/>
  <c r="Z15" i="9"/>
  <c r="AC22" i="9"/>
  <c r="CR9" i="10"/>
  <c r="BM9" i="10"/>
  <c r="Y15" i="9"/>
  <c r="CE9" i="10"/>
  <c r="AC16" i="9"/>
  <c r="V15" i="9"/>
  <c r="AD18" i="9"/>
  <c r="CG8" i="10"/>
  <c r="U18" i="9"/>
  <c r="U21" i="9"/>
  <c r="U20" i="9"/>
  <c r="AU7" i="10"/>
  <c r="BI10" i="10"/>
  <c r="AD14" i="9"/>
  <c r="CC8" i="10"/>
  <c r="AV7" i="10"/>
  <c r="AD22" i="9"/>
  <c r="CR8" i="10"/>
  <c r="V16" i="9"/>
  <c r="CM9" i="10"/>
  <c r="AC19" i="9"/>
  <c r="CO9" i="10"/>
  <c r="AC21" i="9"/>
  <c r="Z22" i="9"/>
  <c r="CA8" i="10"/>
  <c r="U36" i="9"/>
  <c r="CE8" i="10"/>
  <c r="AD16" i="9"/>
  <c r="V14" i="9"/>
  <c r="BY19" i="10"/>
  <c r="U17" i="9"/>
  <c r="AD21" i="9"/>
  <c r="CO8" i="10"/>
  <c r="AE33" i="9"/>
  <c r="CH10" i="10"/>
  <c r="BJ10" i="10"/>
  <c r="BV9" i="10"/>
  <c r="Y19" i="9"/>
  <c r="BW9" i="10"/>
  <c r="Y20" i="9"/>
  <c r="CD8" i="10"/>
  <c r="AD15" i="9"/>
  <c r="BO9" i="10"/>
  <c r="Y17" i="9"/>
  <c r="CD9" i="10"/>
  <c r="AC15" i="9"/>
  <c r="BL8" i="10"/>
  <c r="Z14" i="9"/>
  <c r="BE7" i="10"/>
  <c r="BI13" i="10"/>
  <c r="BG7" i="10"/>
  <c r="Y56" i="9" l="1"/>
  <c r="I56" i="9" s="1"/>
  <c r="U32" i="9"/>
  <c r="W44" i="9"/>
  <c r="BS22" i="10"/>
  <c r="AC14" i="9"/>
  <c r="J14" i="9" s="1"/>
  <c r="CH7" i="10"/>
  <c r="AC26" i="9"/>
  <c r="J26" i="9" s="1"/>
  <c r="Y14" i="9"/>
  <c r="I14" i="9" s="1"/>
  <c r="V31" i="9"/>
  <c r="CJ24" i="10"/>
  <c r="CL23" i="10"/>
  <c r="CH23" i="10"/>
  <c r="V32" i="9"/>
  <c r="CL7" i="10"/>
  <c r="AC47" i="9"/>
  <c r="J47" i="9" s="1"/>
  <c r="Z29" i="9"/>
  <c r="CJ7" i="10"/>
  <c r="V40" i="9"/>
  <c r="CO17" i="10"/>
  <c r="BU7" i="10"/>
  <c r="CE17" i="10"/>
  <c r="V34" i="9"/>
  <c r="CP7" i="10"/>
  <c r="CP19" i="10"/>
  <c r="CQ7" i="10"/>
  <c r="CI7" i="10"/>
  <c r="Y58" i="9"/>
  <c r="I58" i="9" s="1"/>
  <c r="CP20" i="10"/>
  <c r="AC41" i="9"/>
  <c r="J41" i="9" s="1"/>
  <c r="CP24" i="10"/>
  <c r="AD29" i="9"/>
  <c r="U42" i="9"/>
  <c r="U31" i="9"/>
  <c r="V57" i="9"/>
  <c r="BX17" i="10"/>
  <c r="AC56" i="9"/>
  <c r="J56" i="9" s="1"/>
  <c r="BX21" i="10"/>
  <c r="BS7" i="10"/>
  <c r="BX20" i="10"/>
  <c r="BM17" i="10"/>
  <c r="BX18" i="10"/>
  <c r="BO17" i="10"/>
  <c r="BV16" i="10"/>
  <c r="CA17" i="10"/>
  <c r="U38" i="9"/>
  <c r="W28" i="9"/>
  <c r="U41" i="9"/>
  <c r="U26" i="9"/>
  <c r="U61" i="9"/>
  <c r="V29" i="9"/>
  <c r="CF17" i="10"/>
  <c r="BZ7" i="10"/>
  <c r="U34" i="9"/>
  <c r="BR23" i="10"/>
  <c r="BS23" i="10"/>
  <c r="CO18" i="10"/>
  <c r="CQ23" i="10"/>
  <c r="AC61" i="9"/>
  <c r="J61" i="9" s="1"/>
  <c r="V45" i="9"/>
  <c r="AD48" i="9"/>
  <c r="BP20" i="10"/>
  <c r="CP23" i="10"/>
  <c r="Y31" i="9"/>
  <c r="CG20" i="10"/>
  <c r="V41" i="9"/>
  <c r="BL16" i="10"/>
  <c r="AA61" i="9"/>
  <c r="V44" i="9"/>
  <c r="BX16" i="10"/>
  <c r="CN19" i="10"/>
  <c r="CK19" i="10"/>
  <c r="U53" i="9"/>
  <c r="Y24" i="9"/>
  <c r="I24" i="9" s="1"/>
  <c r="AC29" i="9"/>
  <c r="AE31" i="9"/>
  <c r="CL19" i="10"/>
  <c r="AD44" i="9"/>
  <c r="J44" i="9" s="1"/>
  <c r="CF19" i="10"/>
  <c r="U57" i="9"/>
  <c r="U59" i="9"/>
  <c r="V28" i="9"/>
  <c r="AD23" i="9"/>
  <c r="CJ22" i="10"/>
  <c r="CE19" i="10"/>
  <c r="CD19" i="10"/>
  <c r="CM19" i="10"/>
  <c r="CI19" i="10"/>
  <c r="BT7" i="10"/>
  <c r="BU22" i="10"/>
  <c r="BY7" i="10"/>
  <c r="W23" i="9"/>
  <c r="U24" i="9"/>
  <c r="AE28" i="9"/>
  <c r="V46" i="9"/>
  <c r="V26" i="9"/>
  <c r="BR24" i="10"/>
  <c r="BQ7" i="10"/>
  <c r="U47" i="9"/>
  <c r="U25" i="9"/>
  <c r="W26" i="9"/>
  <c r="U46" i="9"/>
  <c r="U49" i="9"/>
  <c r="W45" i="9"/>
  <c r="V23" i="9"/>
  <c r="W30" i="9"/>
  <c r="U60" i="9"/>
  <c r="V25" i="9"/>
  <c r="V59" i="9"/>
  <c r="AE42" i="9"/>
  <c r="U58" i="9"/>
  <c r="AE59" i="9"/>
  <c r="J59" i="9" s="1"/>
  <c r="CC16" i="10"/>
  <c r="AE46" i="9"/>
  <c r="J46" i="9" s="1"/>
  <c r="U43" i="9"/>
  <c r="BQ19" i="10"/>
  <c r="W24" i="9"/>
  <c r="U30" i="9"/>
  <c r="V27" i="9"/>
  <c r="Y48" i="9"/>
  <c r="CD16" i="10"/>
  <c r="BP16" i="10"/>
  <c r="Y29" i="9"/>
  <c r="CA19" i="10"/>
  <c r="U48" i="9"/>
  <c r="CH21" i="10"/>
  <c r="BP21" i="10"/>
  <c r="AC27" i="9"/>
  <c r="J27" i="9" s="1"/>
  <c r="U55" i="9"/>
  <c r="AA31" i="9"/>
  <c r="CN16" i="10"/>
  <c r="V42" i="9"/>
  <c r="V48" i="9"/>
  <c r="AA46" i="9"/>
  <c r="I46" i="9" s="1"/>
  <c r="W42" i="9"/>
  <c r="V56" i="9"/>
  <c r="V30" i="9"/>
  <c r="CF16" i="10"/>
  <c r="CO21" i="10"/>
  <c r="U29" i="9"/>
  <c r="V58" i="9"/>
  <c r="AA41" i="9"/>
  <c r="I41" i="9" s="1"/>
  <c r="V61" i="9"/>
  <c r="V60" i="9"/>
  <c r="U27" i="9"/>
  <c r="CA20" i="10"/>
  <c r="AE48" i="9"/>
  <c r="W58" i="9"/>
  <c r="V24" i="9"/>
  <c r="W52" i="9"/>
  <c r="BB13" i="10"/>
  <c r="W41" i="9"/>
  <c r="AY19" i="10"/>
  <c r="W48" i="9"/>
  <c r="BI19" i="10"/>
  <c r="W61" i="9"/>
  <c r="BI22" i="10"/>
  <c r="CL18" i="10"/>
  <c r="CP18" i="10"/>
  <c r="CI18" i="10"/>
  <c r="CK18" i="10"/>
  <c r="CQ18" i="10"/>
  <c r="CJ18" i="10"/>
  <c r="CH18" i="10"/>
  <c r="BO21" i="10"/>
  <c r="BW21" i="10"/>
  <c r="BM21" i="10"/>
  <c r="BL21" i="10"/>
  <c r="BN21" i="10"/>
  <c r="BR21" i="10"/>
  <c r="BV21" i="10"/>
  <c r="BQ18" i="10"/>
  <c r="BU18" i="10"/>
  <c r="BY18" i="10"/>
  <c r="BR18" i="10"/>
  <c r="BS18" i="10"/>
  <c r="BT18" i="10"/>
  <c r="BZ18" i="10"/>
  <c r="W34" i="9"/>
  <c r="BB10" i="10"/>
  <c r="W25" i="9"/>
  <c r="AW16" i="10"/>
  <c r="W49" i="9"/>
  <c r="BJ19" i="10"/>
  <c r="W47" i="9"/>
  <c r="BH19" i="10"/>
  <c r="BO19" i="10"/>
  <c r="BN19" i="10"/>
  <c r="BW19" i="10"/>
  <c r="BR19" i="10"/>
  <c r="BV19" i="10"/>
  <c r="BM19" i="10"/>
  <c r="BL19" i="10"/>
  <c r="CD24" i="10"/>
  <c r="CN24" i="10"/>
  <c r="CK24" i="10"/>
  <c r="CE24" i="10"/>
  <c r="CR24" i="10"/>
  <c r="CO24" i="10"/>
  <c r="CM24" i="10"/>
  <c r="CC24" i="10"/>
  <c r="CF24" i="10"/>
  <c r="CG24" i="10"/>
  <c r="W16" i="9"/>
  <c r="AW7" i="10"/>
  <c r="W53" i="9"/>
  <c r="BD13" i="10"/>
  <c r="BV23" i="10"/>
  <c r="BO23" i="10"/>
  <c r="BT23" i="10"/>
  <c r="BW23" i="10"/>
  <c r="BX23" i="10"/>
  <c r="BL23" i="10"/>
  <c r="CA23" i="10"/>
  <c r="BM23" i="10"/>
  <c r="BN23" i="10"/>
  <c r="BP23" i="10"/>
  <c r="CH17" i="10"/>
  <c r="CQ17" i="10"/>
  <c r="CJ17" i="10"/>
  <c r="CK17" i="10"/>
  <c r="CL17" i="10"/>
  <c r="CP17" i="10"/>
  <c r="CI17" i="10"/>
  <c r="W32" i="9"/>
  <c r="AY10" i="10"/>
  <c r="W43" i="9"/>
  <c r="BB19" i="10"/>
  <c r="W57" i="9"/>
  <c r="BA22" i="10"/>
  <c r="BM20" i="10"/>
  <c r="BR20" i="10"/>
  <c r="BL20" i="10"/>
  <c r="BV20" i="10"/>
  <c r="BO20" i="10"/>
  <c r="BW20" i="10"/>
  <c r="BN20" i="10"/>
  <c r="CM21" i="10"/>
  <c r="CN21" i="10"/>
  <c r="CD21" i="10"/>
  <c r="CE21" i="10"/>
  <c r="CC21" i="10"/>
  <c r="CI21" i="10"/>
  <c r="CF21" i="10"/>
  <c r="CG23" i="10"/>
  <c r="CF23" i="10"/>
  <c r="CK23" i="10"/>
  <c r="CO23" i="10"/>
  <c r="CN23" i="10"/>
  <c r="CR23" i="10"/>
  <c r="CD23" i="10"/>
  <c r="CE23" i="10"/>
  <c r="CC23" i="10"/>
  <c r="CM23" i="10"/>
  <c r="BO24" i="10"/>
  <c r="BP24" i="10"/>
  <c r="BT24" i="10"/>
  <c r="BN24" i="10"/>
  <c r="BW24" i="10"/>
  <c r="CA24" i="10"/>
  <c r="BX24" i="10"/>
  <c r="BV24" i="10"/>
  <c r="BL24" i="10"/>
  <c r="BM24" i="10"/>
  <c r="CJ16" i="10"/>
  <c r="CK16" i="10"/>
  <c r="CH16" i="10"/>
  <c r="CI16" i="10"/>
  <c r="CL16" i="10"/>
  <c r="CQ16" i="10"/>
  <c r="CP16" i="10"/>
  <c r="W59" i="9"/>
  <c r="BD22" i="10"/>
  <c r="BY16" i="10"/>
  <c r="BS16" i="10"/>
  <c r="BT16" i="10"/>
  <c r="BQ16" i="10"/>
  <c r="BR16" i="10"/>
  <c r="BU16" i="10"/>
  <c r="BZ16" i="10"/>
  <c r="CC20" i="10"/>
  <c r="CM20" i="10"/>
  <c r="CF20" i="10"/>
  <c r="CN20" i="10"/>
  <c r="CE20" i="10"/>
  <c r="CD20" i="10"/>
  <c r="CI20" i="10"/>
  <c r="BT22" i="10"/>
  <c r="BN22" i="10"/>
  <c r="BX22" i="10"/>
  <c r="BV22" i="10"/>
  <c r="BO22" i="10"/>
  <c r="BM22" i="10"/>
  <c r="BL22" i="10"/>
  <c r="BW22" i="10"/>
  <c r="CA22" i="10"/>
  <c r="BP22" i="10"/>
  <c r="W17" i="9"/>
  <c r="AX7" i="10"/>
  <c r="W20" i="9"/>
  <c r="BF7" i="10"/>
  <c r="W18" i="9"/>
  <c r="H18" i="9" s="1"/>
  <c r="AY7" i="10"/>
  <c r="W27" i="9"/>
  <c r="AY16" i="10"/>
  <c r="BR17" i="10"/>
  <c r="BZ17" i="10"/>
  <c r="BQ17" i="10"/>
  <c r="BT17" i="10"/>
  <c r="BU17" i="10"/>
  <c r="BS17" i="10"/>
  <c r="BY17" i="10"/>
  <c r="CR22" i="10"/>
  <c r="CG22" i="10"/>
  <c r="CE22" i="10"/>
  <c r="CK22" i="10"/>
  <c r="CF22" i="10"/>
  <c r="CD22" i="10"/>
  <c r="CO22" i="10"/>
  <c r="CM22" i="10"/>
  <c r="CN22" i="10"/>
  <c r="CC22" i="10"/>
  <c r="BQ21" i="10"/>
  <c r="BP17" i="10"/>
  <c r="BV17" i="10"/>
  <c r="BY24" i="10"/>
  <c r="BM16" i="10"/>
  <c r="Y49" i="9"/>
  <c r="I49" i="9" s="1"/>
  <c r="BO16" i="10"/>
  <c r="BQ23" i="10"/>
  <c r="AD24" i="9"/>
  <c r="J24" i="9" s="1"/>
  <c r="BR22" i="10"/>
  <c r="CJ23" i="10"/>
  <c r="AE30" i="9"/>
  <c r="J30" i="9" s="1"/>
  <c r="AD31" i="9"/>
  <c r="CR18" i="10"/>
  <c r="CQ21" i="10"/>
  <c r="CO20" i="10"/>
  <c r="U56" i="9"/>
  <c r="AD45" i="9"/>
  <c r="J45" i="9" s="1"/>
  <c r="Y23" i="9"/>
  <c r="AA29" i="9"/>
  <c r="Z59" i="9"/>
  <c r="W56" i="9"/>
  <c r="BZ19" i="10"/>
  <c r="BZ23" i="10"/>
  <c r="Y61" i="9"/>
  <c r="V47" i="9"/>
  <c r="W29" i="9"/>
  <c r="Z23" i="9"/>
  <c r="Y59" i="9"/>
  <c r="CF18" i="10"/>
  <c r="V49" i="9"/>
  <c r="V43" i="9"/>
  <c r="U44" i="9"/>
  <c r="BT21" i="10"/>
  <c r="CJ19" i="10"/>
  <c r="BN16" i="10"/>
  <c r="BQ20" i="10"/>
  <c r="W60" i="9"/>
  <c r="CP22" i="10"/>
  <c r="U28" i="9"/>
  <c r="U45" i="9"/>
  <c r="CJ13" i="10"/>
  <c r="CJ20" i="10"/>
  <c r="BY21" i="10"/>
  <c r="BO18" i="10"/>
  <c r="BQ22" i="10"/>
  <c r="CJ21" i="10"/>
  <c r="CH22" i="10"/>
  <c r="AC28" i="9"/>
  <c r="CL21" i="10"/>
  <c r="BS21" i="10"/>
  <c r="CK21" i="10"/>
  <c r="AA60" i="9"/>
  <c r="CG19" i="10"/>
  <c r="AA15" i="9"/>
  <c r="I15" i="9" s="1"/>
  <c r="BU20" i="10"/>
  <c r="CG17" i="10"/>
  <c r="Z60" i="9"/>
  <c r="AD28" i="9"/>
  <c r="Y45" i="9"/>
  <c r="I45" i="9" s="1"/>
  <c r="Z48" i="9"/>
  <c r="CD18" i="10"/>
  <c r="BT20" i="10"/>
  <c r="BN17" i="10"/>
  <c r="W46" i="9"/>
  <c r="BS19" i="10"/>
  <c r="CL24" i="10"/>
  <c r="Y27" i="9"/>
  <c r="I27" i="9" s="1"/>
  <c r="CG16" i="10"/>
  <c r="CI22" i="10"/>
  <c r="AD42" i="9"/>
  <c r="BN18" i="10"/>
  <c r="Y28" i="9"/>
  <c r="I28" i="9" s="1"/>
  <c r="BU19" i="10"/>
  <c r="CR20" i="10"/>
  <c r="AC23" i="9"/>
  <c r="BT19" i="10"/>
  <c r="CI23" i="10"/>
  <c r="CR19" i="10"/>
  <c r="BS20" i="10"/>
  <c r="AE25" i="9"/>
  <c r="J25" i="9" s="1"/>
  <c r="CQ22" i="10"/>
  <c r="CE18" i="10"/>
  <c r="CR21" i="10"/>
  <c r="W31" i="9"/>
  <c r="CI24" i="10"/>
  <c r="U23" i="9"/>
  <c r="AA51" i="9"/>
  <c r="J43" i="9"/>
  <c r="I43" i="9"/>
  <c r="AA37" i="9"/>
  <c r="AA54" i="9"/>
  <c r="CP13" i="10"/>
  <c r="AE37" i="9"/>
  <c r="W37" i="9"/>
  <c r="AA19" i="9"/>
  <c r="AE34" i="9"/>
  <c r="W50" i="9"/>
  <c r="AD32" i="9"/>
  <c r="CN7" i="10"/>
  <c r="CP10" i="10"/>
  <c r="AE32" i="9"/>
  <c r="AE16" i="9"/>
  <c r="J16" i="9" s="1"/>
  <c r="BX11" i="10"/>
  <c r="CI13" i="10"/>
  <c r="V38" i="9"/>
  <c r="CH13" i="10"/>
  <c r="AA52" i="9"/>
  <c r="AD17" i="9"/>
  <c r="U52" i="9"/>
  <c r="CC9" i="10"/>
  <c r="J9" i="10" s="1"/>
  <c r="AC7" i="9" s="1"/>
  <c r="BU13" i="10"/>
  <c r="BU14" i="10"/>
  <c r="W54" i="9"/>
  <c r="BU11" i="10"/>
  <c r="U35" i="9"/>
  <c r="CL13" i="10"/>
  <c r="W35" i="9"/>
  <c r="CD7" i="10"/>
  <c r="CK10" i="10"/>
  <c r="BQ14" i="10"/>
  <c r="BP12" i="10"/>
  <c r="BZ13" i="10"/>
  <c r="W51" i="9"/>
  <c r="CQ13" i="10"/>
  <c r="V33" i="9"/>
  <c r="W38" i="9"/>
  <c r="BZ10" i="10"/>
  <c r="BT10" i="10"/>
  <c r="AC50" i="9"/>
  <c r="BQ13" i="10"/>
  <c r="BW7" i="10"/>
  <c r="Y53" i="9"/>
  <c r="I53" i="9" s="1"/>
  <c r="BO8" i="10"/>
  <c r="BL7" i="10"/>
  <c r="CQ12" i="10"/>
  <c r="BR14" i="10"/>
  <c r="CC7" i="10"/>
  <c r="CH12" i="10"/>
  <c r="Y50" i="9"/>
  <c r="I50" i="9" s="1"/>
  <c r="AD36" i="9"/>
  <c r="AA40" i="9"/>
  <c r="AD33" i="9"/>
  <c r="J33" i="9" s="1"/>
  <c r="BY14" i="10"/>
  <c r="AA33" i="9"/>
  <c r="I33" i="9" s="1"/>
  <c r="AC38" i="9"/>
  <c r="AC37" i="9"/>
  <c r="W33" i="9"/>
  <c r="BQ11" i="10"/>
  <c r="J58" i="9"/>
  <c r="CO7" i="10"/>
  <c r="Z52" i="9"/>
  <c r="BS15" i="10"/>
  <c r="Z38" i="9"/>
  <c r="BS12" i="10"/>
  <c r="CM8" i="10"/>
  <c r="W36" i="9"/>
  <c r="AD34" i="9"/>
  <c r="AC34" i="9"/>
  <c r="AD38" i="9"/>
  <c r="U51" i="9"/>
  <c r="AC51" i="9"/>
  <c r="V39" i="9"/>
  <c r="U50" i="9"/>
  <c r="V53" i="9"/>
  <c r="AC35" i="9"/>
  <c r="BO7" i="10"/>
  <c r="CP15" i="10"/>
  <c r="BL9" i="10"/>
  <c r="I9" i="10" s="1"/>
  <c r="Y7" i="9" s="1"/>
  <c r="CL14" i="10"/>
  <c r="BQ12" i="10"/>
  <c r="CQ10" i="10"/>
  <c r="I25" i="9"/>
  <c r="I17" i="9"/>
  <c r="J2" i="7"/>
  <c r="I42" i="9"/>
  <c r="CK11" i="10"/>
  <c r="AD35" i="9"/>
  <c r="AE17" i="9"/>
  <c r="CF7" i="10"/>
  <c r="W55" i="9"/>
  <c r="CI14" i="10"/>
  <c r="AD51" i="9"/>
  <c r="Y54" i="9"/>
  <c r="BY15" i="10"/>
  <c r="AE40" i="9"/>
  <c r="CR10" i="10"/>
  <c r="Y39" i="9"/>
  <c r="BZ12" i="10"/>
  <c r="AA38" i="9"/>
  <c r="BY10" i="10"/>
  <c r="I57" i="9"/>
  <c r="Y35" i="9"/>
  <c r="BT12" i="10"/>
  <c r="V37" i="9"/>
  <c r="W21" i="9"/>
  <c r="H21" i="9" s="1"/>
  <c r="AD20" i="9"/>
  <c r="J20" i="9" s="1"/>
  <c r="CN8" i="10"/>
  <c r="U54" i="9"/>
  <c r="K4" i="7"/>
  <c r="I26" i="9"/>
  <c r="AD55" i="9"/>
  <c r="CQ14" i="10"/>
  <c r="W22" i="9"/>
  <c r="H22" i="9" s="1"/>
  <c r="AA32" i="9"/>
  <c r="BP10" i="10"/>
  <c r="BU12" i="10"/>
  <c r="Y36" i="9"/>
  <c r="BX7" i="10"/>
  <c r="AA21" i="9"/>
  <c r="I21" i="9" s="1"/>
  <c r="V19" i="9"/>
  <c r="Y55" i="9"/>
  <c r="BZ15" i="10"/>
  <c r="Z35" i="9"/>
  <c r="BT11" i="10"/>
  <c r="I44" i="9"/>
  <c r="V50" i="9"/>
  <c r="AD50" i="9"/>
  <c r="CH14" i="10"/>
  <c r="W14" i="9"/>
  <c r="I30" i="9"/>
  <c r="AD39" i="9"/>
  <c r="J39" i="9" s="1"/>
  <c r="CQ11" i="10"/>
  <c r="U40" i="9"/>
  <c r="W39" i="9"/>
  <c r="J57" i="9"/>
  <c r="AD54" i="9"/>
  <c r="J54" i="9" s="1"/>
  <c r="CP14" i="10"/>
  <c r="W19" i="9"/>
  <c r="V36" i="9"/>
  <c r="K2" i="7"/>
  <c r="W40" i="9"/>
  <c r="AC32" i="9"/>
  <c r="CG12" i="10"/>
  <c r="AA34" i="9"/>
  <c r="BS10" i="10"/>
  <c r="Z34" i="9"/>
  <c r="BS11" i="10"/>
  <c r="U14" i="9"/>
  <c r="I4" i="7"/>
  <c r="I2" i="7"/>
  <c r="I3" i="7"/>
  <c r="H9" i="10"/>
  <c r="U7" i="9" s="1"/>
  <c r="V17" i="9"/>
  <c r="Y51" i="9"/>
  <c r="BR15" i="10"/>
  <c r="AC40" i="9"/>
  <c r="CR12" i="10"/>
  <c r="Z19" i="9"/>
  <c r="BV8" i="10"/>
  <c r="AA22" i="9"/>
  <c r="I22" i="9" s="1"/>
  <c r="CA7" i="10"/>
  <c r="AD37" i="9"/>
  <c r="CO11" i="10"/>
  <c r="W15" i="9"/>
  <c r="H15" i="9" s="1"/>
  <c r="J60" i="9"/>
  <c r="I47" i="9"/>
  <c r="Z20" i="9"/>
  <c r="I20" i="9" s="1"/>
  <c r="BW8" i="10"/>
  <c r="AC52" i="9"/>
  <c r="CJ15" i="10"/>
  <c r="J3" i="7"/>
  <c r="H16" i="9"/>
  <c r="Z40" i="9"/>
  <c r="CA11" i="10"/>
  <c r="AA16" i="9"/>
  <c r="I16" i="9" s="1"/>
  <c r="BN7" i="10"/>
  <c r="V35" i="9"/>
  <c r="V54" i="9"/>
  <c r="Y38" i="9"/>
  <c r="BY12" i="10"/>
  <c r="Z39" i="9"/>
  <c r="BZ11" i="10"/>
  <c r="J4" i="7"/>
  <c r="V20" i="9"/>
  <c r="Y40" i="9"/>
  <c r="CA12" i="10"/>
  <c r="AD52" i="9"/>
  <c r="CJ14" i="10"/>
  <c r="BZ14" i="10"/>
  <c r="Z55" i="9"/>
  <c r="BP7" i="10"/>
  <c r="AA18" i="9"/>
  <c r="I18" i="9" s="1"/>
  <c r="AE19" i="9"/>
  <c r="J19" i="9" s="1"/>
  <c r="CM7" i="10"/>
  <c r="U39" i="9"/>
  <c r="AC53" i="9"/>
  <c r="J53" i="9" s="1"/>
  <c r="CL15" i="10"/>
  <c r="J15" i="9"/>
  <c r="AD40" i="9"/>
  <c r="CR11" i="10"/>
  <c r="Y37" i="9"/>
  <c r="BX12" i="10"/>
  <c r="K3" i="7"/>
  <c r="L3" i="7" s="1"/>
  <c r="BP11" i="10"/>
  <c r="Z32" i="9"/>
  <c r="U33" i="9"/>
  <c r="AE22" i="9"/>
  <c r="J22" i="9" s="1"/>
  <c r="CR7" i="10"/>
  <c r="CQ15" i="10"/>
  <c r="AC55" i="9"/>
  <c r="U37" i="9"/>
  <c r="J21" i="9"/>
  <c r="AE36" i="9"/>
  <c r="CL10" i="10"/>
  <c r="AE18" i="9"/>
  <c r="J18" i="9" s="1"/>
  <c r="CG7" i="10"/>
  <c r="J49" i="9"/>
  <c r="AA36" i="9"/>
  <c r="BU10" i="10"/>
  <c r="H28" i="9" l="1"/>
  <c r="H32" i="9"/>
  <c r="I52" i="9"/>
  <c r="H31" i="9"/>
  <c r="H36" i="9"/>
  <c r="H34" i="9"/>
  <c r="I61" i="9"/>
  <c r="H53" i="9"/>
  <c r="H23" i="9"/>
  <c r="J42" i="9"/>
  <c r="H20" i="9"/>
  <c r="J31" i="9"/>
  <c r="H59" i="9"/>
  <c r="J48" i="9"/>
  <c r="I19" i="9"/>
  <c r="H51" i="9"/>
  <c r="I37" i="9"/>
  <c r="J17" i="10"/>
  <c r="AD8" i="9" s="1"/>
  <c r="I29" i="9"/>
  <c r="H17" i="9"/>
  <c r="I54" i="9"/>
  <c r="H52" i="9"/>
  <c r="I31" i="9"/>
  <c r="I51" i="9"/>
  <c r="H38" i="9"/>
  <c r="H42" i="9"/>
  <c r="J29" i="9"/>
  <c r="H60" i="9"/>
  <c r="H57" i="9"/>
  <c r="H24" i="9"/>
  <c r="H22" i="10"/>
  <c r="W12" i="9" s="1"/>
  <c r="H30" i="9"/>
  <c r="H26" i="9"/>
  <c r="H61" i="9"/>
  <c r="H16" i="10"/>
  <c r="W8" i="9" s="1"/>
  <c r="H27" i="9"/>
  <c r="H41" i="9"/>
  <c r="I16" i="10"/>
  <c r="AA8" i="9" s="1"/>
  <c r="H13" i="10"/>
  <c r="W11" i="9" s="1"/>
  <c r="H25" i="9"/>
  <c r="H45" i="9"/>
  <c r="H29" i="9"/>
  <c r="H44" i="9"/>
  <c r="H58" i="9"/>
  <c r="H47" i="9"/>
  <c r="H43" i="9"/>
  <c r="J23" i="9"/>
  <c r="J13" i="10"/>
  <c r="AE11" i="9" s="1"/>
  <c r="I23" i="10"/>
  <c r="Z12" i="9" s="1"/>
  <c r="H49" i="9"/>
  <c r="I19" i="10"/>
  <c r="AA10" i="9" s="1"/>
  <c r="H19" i="10"/>
  <c r="W10" i="9" s="1"/>
  <c r="J16" i="10"/>
  <c r="AE8" i="9" s="1"/>
  <c r="J19" i="10"/>
  <c r="AE10" i="9" s="1"/>
  <c r="H48" i="9"/>
  <c r="H46" i="9"/>
  <c r="I48" i="9"/>
  <c r="H55" i="9"/>
  <c r="I24" i="10"/>
  <c r="Y12" i="9" s="1"/>
  <c r="J22" i="10"/>
  <c r="AE12" i="9" s="1"/>
  <c r="I22" i="10"/>
  <c r="AA12" i="9" s="1"/>
  <c r="J32" i="9"/>
  <c r="H24" i="10"/>
  <c r="U12" i="9" s="1"/>
  <c r="J20" i="10"/>
  <c r="AD10" i="9" s="1"/>
  <c r="J36" i="9"/>
  <c r="J24" i="10"/>
  <c r="AC12" i="9" s="1"/>
  <c r="H21" i="10"/>
  <c r="U10" i="9" s="1"/>
  <c r="J21" i="10"/>
  <c r="AC10" i="9" s="1"/>
  <c r="I17" i="10"/>
  <c r="Z8" i="9" s="1"/>
  <c r="H20" i="10"/>
  <c r="V10" i="9" s="1"/>
  <c r="J23" i="10"/>
  <c r="AD12" i="9" s="1"/>
  <c r="I20" i="10"/>
  <c r="Z10" i="9" s="1"/>
  <c r="H23" i="10"/>
  <c r="V12" i="9" s="1"/>
  <c r="I60" i="9"/>
  <c r="H56" i="9"/>
  <c r="H18" i="10"/>
  <c r="U8" i="9" s="1"/>
  <c r="I23" i="9"/>
  <c r="I21" i="10"/>
  <c r="Y10" i="9" s="1"/>
  <c r="J18" i="10"/>
  <c r="AC8" i="9" s="1"/>
  <c r="J28" i="9"/>
  <c r="I18" i="10"/>
  <c r="Y8" i="9" s="1"/>
  <c r="H17" i="10"/>
  <c r="V8" i="9" s="1"/>
  <c r="I59" i="9"/>
  <c r="H33" i="9"/>
  <c r="J17" i="9"/>
  <c r="J50" i="9"/>
  <c r="H35" i="9"/>
  <c r="I13" i="10"/>
  <c r="AA11" i="9" s="1"/>
  <c r="H15" i="10"/>
  <c r="U11" i="9" s="1"/>
  <c r="H50" i="9"/>
  <c r="J38" i="9"/>
  <c r="J37" i="9"/>
  <c r="I14" i="10"/>
  <c r="Z11" i="9" s="1"/>
  <c r="J51" i="9"/>
  <c r="J8" i="10"/>
  <c r="AD7" i="9" s="1"/>
  <c r="J34" i="9"/>
  <c r="I38" i="9"/>
  <c r="J35" i="9"/>
  <c r="I36" i="9"/>
  <c r="I32" i="9"/>
  <c r="H37" i="9"/>
  <c r="I39" i="9"/>
  <c r="I55" i="9"/>
  <c r="I35" i="9"/>
  <c r="H11" i="10"/>
  <c r="V9" i="9" s="1"/>
  <c r="I8" i="10"/>
  <c r="Z7" i="9" s="1"/>
  <c r="H14" i="9"/>
  <c r="I10" i="10"/>
  <c r="AA9" i="9" s="1"/>
  <c r="J55" i="9"/>
  <c r="J10" i="10"/>
  <c r="AE9" i="9" s="1"/>
  <c r="I7" i="10"/>
  <c r="AA7" i="9" s="1"/>
  <c r="I34" i="9"/>
  <c r="I12" i="10"/>
  <c r="Y9" i="9" s="1"/>
  <c r="I15" i="10"/>
  <c r="Y11" i="9" s="1"/>
  <c r="H12" i="10"/>
  <c r="U9" i="9" s="1"/>
  <c r="H14" i="10"/>
  <c r="V11" i="9" s="1"/>
  <c r="J15" i="10"/>
  <c r="AC11" i="9" s="1"/>
  <c r="I11" i="10"/>
  <c r="Z9" i="9" s="1"/>
  <c r="J11" i="10"/>
  <c r="AD9" i="9" s="1"/>
  <c r="J40" i="9"/>
  <c r="H8" i="10"/>
  <c r="V7" i="9" s="1"/>
  <c r="J12" i="10"/>
  <c r="AC9" i="9" s="1"/>
  <c r="J7" i="10"/>
  <c r="I40" i="9"/>
  <c r="J52" i="9"/>
  <c r="H7" i="10"/>
  <c r="J14" i="10"/>
  <c r="AD11" i="9" s="1"/>
  <c r="H39" i="9"/>
  <c r="H19" i="9"/>
  <c r="H10" i="10"/>
  <c r="W9" i="9" s="1"/>
  <c r="H40" i="9"/>
  <c r="H54" i="9"/>
  <c r="J8" i="9" l="1"/>
  <c r="I12" i="9"/>
  <c r="J10" i="9"/>
  <c r="H12" i="9"/>
  <c r="I8" i="9"/>
  <c r="J12" i="9"/>
  <c r="H10" i="9"/>
  <c r="I10" i="9"/>
  <c r="H8" i="9"/>
  <c r="H11" i="9"/>
  <c r="I11" i="9"/>
  <c r="I7" i="9"/>
  <c r="H9" i="9"/>
  <c r="I3" i="10"/>
  <c r="I9" i="9"/>
  <c r="I2" i="10"/>
  <c r="I4" i="10"/>
  <c r="J9" i="9"/>
  <c r="J3" i="10"/>
  <c r="K3" i="10" s="1"/>
  <c r="J11" i="9"/>
  <c r="AE7" i="9"/>
  <c r="J7" i="9" s="1"/>
  <c r="J2" i="10"/>
  <c r="J4" i="10"/>
  <c r="W7" i="9"/>
  <c r="H7" i="9" s="1"/>
  <c r="H2" i="10"/>
  <c r="H3" i="10"/>
  <c r="H4" i="10"/>
  <c r="I4" i="9" l="1"/>
  <c r="I3" i="9"/>
  <c r="I2" i="9"/>
  <c r="J4" i="9"/>
  <c r="J3" i="9"/>
  <c r="K3" i="9" s="1"/>
  <c r="J2" i="9"/>
  <c r="H3" i="9"/>
  <c r="H2" i="9"/>
  <c r="H4" i="9"/>
</calcChain>
</file>

<file path=xl/comments1.xml><?xml version="1.0" encoding="utf-8"?>
<comments xmlns="http://schemas.openxmlformats.org/spreadsheetml/2006/main">
  <authors>
    <author>PRC</author>
  </authors>
  <commentList>
    <comment ref="J6" authorId="0" shapeId="0">
      <text>
        <r>
          <rPr>
            <b/>
            <sz val="9"/>
            <color indexed="81"/>
            <rFont val="Tahoma"/>
            <family val="2"/>
          </rPr>
          <t xml:space="preserve">PRC:
</t>
        </r>
        <r>
          <rPr>
            <sz val="9"/>
            <color indexed="81"/>
            <rFont val="Tahoma"/>
            <family val="2"/>
          </rPr>
          <t>set a low limit of 1% takeback, else consider it zero</t>
        </r>
      </text>
    </comment>
    <comment ref="S6" authorId="0" shapeId="0">
      <text>
        <r>
          <rPr>
            <b/>
            <sz val="9"/>
            <color indexed="81"/>
            <rFont val="Tahoma"/>
            <family val="2"/>
          </rPr>
          <t>PRC:</t>
        </r>
        <r>
          <rPr>
            <sz val="9"/>
            <color indexed="81"/>
            <rFont val="Tahoma"/>
            <family val="2"/>
          </rPr>
          <t xml:space="preserve">
Commercial (education) buildings only</t>
        </r>
      </text>
    </comment>
    <comment ref="U6" authorId="0" shapeId="0">
      <text>
        <r>
          <rPr>
            <b/>
            <sz val="9"/>
            <color indexed="81"/>
            <rFont val="Tahoma"/>
            <family val="2"/>
          </rPr>
          <t>PRC:</t>
        </r>
        <r>
          <rPr>
            <sz val="9"/>
            <color indexed="81"/>
            <rFont val="Tahoma"/>
            <family val="2"/>
          </rPr>
          <t xml:space="preserve">
assume no increase in demand regardless of HVAC type (assume no heating during peak period)</t>
        </r>
      </text>
    </comment>
    <comment ref="W6" authorId="0" shapeId="0">
      <text>
        <r>
          <rPr>
            <b/>
            <sz val="9"/>
            <color indexed="81"/>
            <rFont val="Tahoma"/>
            <family val="2"/>
          </rPr>
          <t>PRC:</t>
        </r>
        <r>
          <rPr>
            <sz val="9"/>
            <color indexed="81"/>
            <rFont val="Tahoma"/>
            <family val="2"/>
          </rPr>
          <t>set minimum IE kWh factor based on HVAC type</t>
        </r>
      </text>
    </comment>
  </commentList>
</comments>
</file>

<file path=xl/comments2.xml><?xml version="1.0" encoding="utf-8"?>
<comments xmlns="http://schemas.openxmlformats.org/spreadsheetml/2006/main">
  <authors>
    <author>PRC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PRC:</t>
        </r>
        <r>
          <rPr>
            <sz val="9"/>
            <color indexed="81"/>
            <rFont val="Tahoma"/>
            <family val="2"/>
          </rPr>
          <t xml:space="preserve">
if applicable, but there is no associated weight, use "1"</t>
        </r>
      </text>
    </comment>
  </commentList>
</comments>
</file>

<file path=xl/comments3.xml><?xml version="1.0" encoding="utf-8"?>
<comments xmlns="http://schemas.openxmlformats.org/spreadsheetml/2006/main">
  <authors>
    <author>PRC</author>
  </authors>
  <commentList>
    <comment ref="L4" authorId="0" shapeId="0">
      <text>
        <r>
          <rPr>
            <b/>
            <sz val="9"/>
            <color indexed="81"/>
            <rFont val="Tahoma"/>
            <family val="2"/>
          </rPr>
          <t>PRC:</t>
        </r>
        <r>
          <rPr>
            <sz val="9"/>
            <color indexed="81"/>
            <rFont val="Tahoma"/>
            <family val="2"/>
          </rPr>
          <t xml:space="preserve">
fill in a "1" when a row is applicable but has no weight, this allows for the determination of IE for all applicable rows</t>
        </r>
      </text>
    </comment>
  </commentList>
</comments>
</file>

<file path=xl/comments4.xml><?xml version="1.0" encoding="utf-8"?>
<comments xmlns="http://schemas.openxmlformats.org/spreadsheetml/2006/main">
  <authors>
    <author>PRC</author>
  </authors>
  <commentList>
    <comment ref="H19" authorId="0" shapeId="0">
      <text>
        <r>
          <rPr>
            <b/>
            <sz val="9"/>
            <color indexed="81"/>
            <rFont val="Tahoma"/>
            <family val="2"/>
          </rPr>
          <t>PRC:</t>
        </r>
        <r>
          <rPr>
            <sz val="9"/>
            <color indexed="81"/>
            <rFont val="Tahoma"/>
            <family val="2"/>
          </rPr>
          <t xml:space="preserve">
copied as values, referenced below (prevents circular calc)</t>
        </r>
      </text>
    </comment>
    <comment ref="G154" authorId="0" shapeId="0">
      <text>
        <r>
          <rPr>
            <b/>
            <sz val="9"/>
            <color indexed="81"/>
            <rFont val="Tahoma"/>
            <family val="2"/>
          </rPr>
          <t>PRC:</t>
        </r>
        <r>
          <rPr>
            <sz val="9"/>
            <color indexed="81"/>
            <rFont val="Tahoma"/>
            <family val="2"/>
          </rPr>
          <t xml:space="preserve">
since there are no values for CZ15 for New, SDG, use weighted values that sum to 1</t>
        </r>
      </text>
    </comment>
  </commentList>
</comments>
</file>

<file path=xl/sharedStrings.xml><?xml version="1.0" encoding="utf-8"?>
<sst xmlns="http://schemas.openxmlformats.org/spreadsheetml/2006/main" count="60275" uniqueCount="4152">
  <si>
    <t>BldgType</t>
  </si>
  <si>
    <t>CZ</t>
  </si>
  <si>
    <t>Vint</t>
  </si>
  <si>
    <t>HVAC</t>
  </si>
  <si>
    <t>Arcata Area (CZ01)</t>
  </si>
  <si>
    <t>Before 1978</t>
  </si>
  <si>
    <t>DXGF</t>
  </si>
  <si>
    <t>FL; (1) 48in; T12 lamp; W/fixt=100 (reference)</t>
  </si>
  <si>
    <t>Incand.; (1) 100W lamp; W/fixt=100 (reference)</t>
  </si>
  <si>
    <t>Customer-average lighting levels based on building type and vintage</t>
  </si>
  <si>
    <t>PKHP</t>
  </si>
  <si>
    <t>PSZE</t>
  </si>
  <si>
    <t>EHNC</t>
  </si>
  <si>
    <t>GFNC</t>
  </si>
  <si>
    <t>1978 - 1992</t>
  </si>
  <si>
    <t>1993 - 2001</t>
  </si>
  <si>
    <t>2002 - 2005</t>
  </si>
  <si>
    <t>2006 - 2009</t>
  </si>
  <si>
    <t>2010 - 2013</t>
  </si>
  <si>
    <t>Santa Rosa Area (CZ02)</t>
  </si>
  <si>
    <t>Oakland Area (CZ03)</t>
  </si>
  <si>
    <t>Sunnyvale Area (CZ04)</t>
  </si>
  <si>
    <t>Santa Maria Area (CZ05)</t>
  </si>
  <si>
    <t>Los Angeles Area (CZ06)</t>
  </si>
  <si>
    <t>San Diego Area (CZ07)</t>
  </si>
  <si>
    <t>El Toro Area (CZ08)</t>
  </si>
  <si>
    <t>Pasadena Area (CZ09)</t>
  </si>
  <si>
    <t>San Bernardino Area (CZ10)</t>
  </si>
  <si>
    <t>Red Bluff Area (CZ11)</t>
  </si>
  <si>
    <t>Sacramento Area (CZ12)</t>
  </si>
  <si>
    <t>Fresno Area (CZ13)</t>
  </si>
  <si>
    <t>China Lake Area (CZ14)</t>
  </si>
  <si>
    <t>Blythe Area (CZ15)</t>
  </si>
  <si>
    <t>Mount Shasta Area (CZ16)</t>
  </si>
  <si>
    <t>SVAV</t>
  </si>
  <si>
    <t>Index</t>
  </si>
  <si>
    <t>IOU</t>
  </si>
  <si>
    <t>BldgVint</t>
  </si>
  <si>
    <t>BldgLoc</t>
  </si>
  <si>
    <t>BldgHVAC</t>
  </si>
  <si>
    <t>ACustWBkWh</t>
  </si>
  <si>
    <t>ACustWBkW</t>
  </si>
  <si>
    <t>ACustWBtherm</t>
  </si>
  <si>
    <t>ACustEUkWh</t>
  </si>
  <si>
    <t>ACustEUkW</t>
  </si>
  <si>
    <t>All</t>
  </si>
  <si>
    <t>Gro</t>
  </si>
  <si>
    <t>1975</t>
  </si>
  <si>
    <t>CZ01</t>
  </si>
  <si>
    <t>cDXGF</t>
  </si>
  <si>
    <t>None</t>
  </si>
  <si>
    <t>DEER Code</t>
  </si>
  <si>
    <t>VintCode</t>
  </si>
  <si>
    <t>Vintage</t>
  </si>
  <si>
    <t>NSYS</t>
  </si>
  <si>
    <t>cWtd</t>
  </si>
  <si>
    <t>03</t>
  </si>
  <si>
    <t>2003</t>
  </si>
  <si>
    <t>07</t>
  </si>
  <si>
    <t>2007</t>
  </si>
  <si>
    <t>cNCEH</t>
  </si>
  <si>
    <t>11</t>
  </si>
  <si>
    <t>2011</t>
  </si>
  <si>
    <t>cNCGF</t>
  </si>
  <si>
    <t>75</t>
  </si>
  <si>
    <t>cDXHP</t>
  </si>
  <si>
    <t>85</t>
  </si>
  <si>
    <t>1985</t>
  </si>
  <si>
    <t>cDXEH</t>
  </si>
  <si>
    <t>96</t>
  </si>
  <si>
    <t>1996</t>
  </si>
  <si>
    <t>n/a</t>
  </si>
  <si>
    <t>Ex</t>
  </si>
  <si>
    <t>cSVVG</t>
  </si>
  <si>
    <t>N8</t>
  </si>
  <si>
    <t>New</t>
  </si>
  <si>
    <t>Bldg</t>
  </si>
  <si>
    <t>Asm</t>
  </si>
  <si>
    <t>Ese</t>
  </si>
  <si>
    <t>EPr</t>
  </si>
  <si>
    <t>ECC</t>
  </si>
  <si>
    <t>Eun</t>
  </si>
  <si>
    <t>Hsp</t>
  </si>
  <si>
    <t>Nrs</t>
  </si>
  <si>
    <t>Htl</t>
  </si>
  <si>
    <t>Mtl</t>
  </si>
  <si>
    <t>MLI</t>
  </si>
  <si>
    <t>MBT</t>
  </si>
  <si>
    <t>OfL</t>
  </si>
  <si>
    <t>OfS</t>
  </si>
  <si>
    <t>RSD</t>
  </si>
  <si>
    <t>RFF</t>
  </si>
  <si>
    <t>Rt3</t>
  </si>
  <si>
    <t>RtL</t>
  </si>
  <si>
    <t>RtS</t>
  </si>
  <si>
    <t>SCn</t>
  </si>
  <si>
    <t>SUn</t>
  </si>
  <si>
    <t>WRf</t>
  </si>
  <si>
    <t>ERC</t>
  </si>
  <si>
    <t>Code</t>
  </si>
  <si>
    <t>2014</t>
  </si>
  <si>
    <t>CZ02</t>
  </si>
  <si>
    <t>CZ03</t>
  </si>
  <si>
    <t>CZ04</t>
  </si>
  <si>
    <t>CZ05</t>
  </si>
  <si>
    <t>CZ06</t>
  </si>
  <si>
    <t>CZ07</t>
  </si>
  <si>
    <t>CZ08</t>
  </si>
  <si>
    <t>CZ09</t>
  </si>
  <si>
    <t>CZ10</t>
  </si>
  <si>
    <t>CZ11</t>
  </si>
  <si>
    <t>CZ12</t>
  </si>
  <si>
    <t>CZ13</t>
  </si>
  <si>
    <t>CZ14</t>
  </si>
  <si>
    <t>CZ15</t>
  </si>
  <si>
    <t>CZ16</t>
  </si>
  <si>
    <t>Tech</t>
  </si>
  <si>
    <t>LF</t>
  </si>
  <si>
    <t>CFL</t>
  </si>
  <si>
    <t>Exit</t>
  </si>
  <si>
    <t>Ltg</t>
  </si>
  <si>
    <t>kWh</t>
  </si>
  <si>
    <t>kW</t>
  </si>
  <si>
    <t>therm</t>
  </si>
  <si>
    <t>IE-kWh</t>
  </si>
  <si>
    <t>IE-kW</t>
  </si>
  <si>
    <t>IE-therm</t>
  </si>
  <si>
    <t>WtID</t>
  </si>
  <si>
    <t>Weight</t>
  </si>
  <si>
    <t>PGE</t>
  </si>
  <si>
    <t>SCE</t>
  </si>
  <si>
    <t>SDG</t>
  </si>
  <si>
    <t>SCG</t>
  </si>
  <si>
    <t>avg</t>
  </si>
  <si>
    <t>min</t>
  </si>
  <si>
    <t>max</t>
  </si>
  <si>
    <t>index</t>
  </si>
  <si>
    <t>HVAC Weights</t>
  </si>
  <si>
    <t>Impacts Row Match</t>
  </si>
  <si>
    <t>if row =</t>
  </si>
  <si>
    <t>the result will be "0"</t>
  </si>
  <si>
    <t>Vintage Weights</t>
  </si>
  <si>
    <t>PGEAsmCZ01</t>
  </si>
  <si>
    <t>PGEAsmCZ02</t>
  </si>
  <si>
    <t>PGEAsmCZ03</t>
  </si>
  <si>
    <t>PGEAsmCZ04</t>
  </si>
  <si>
    <t>PGEAsmCZ05</t>
  </si>
  <si>
    <t>PGEAsmCZ06</t>
  </si>
  <si>
    <t>PGEAsmCZ07</t>
  </si>
  <si>
    <t>PGEAsmCZ08</t>
  </si>
  <si>
    <t>PGEAsmCZ09</t>
  </si>
  <si>
    <t>PGEAsmCZ10</t>
  </si>
  <si>
    <t>PGEAsmCZ11</t>
  </si>
  <si>
    <t>PGEAsmCZ12</t>
  </si>
  <si>
    <t>PGEAsmCZ13</t>
  </si>
  <si>
    <t>PGEAsmCZ14</t>
  </si>
  <si>
    <t>PGEAsmCZ15</t>
  </si>
  <si>
    <t>PGEAsmCZ16</t>
  </si>
  <si>
    <t>PGEEPrCZ01</t>
  </si>
  <si>
    <t>PGEEPrCZ02</t>
  </si>
  <si>
    <t>PGEEPrCZ03</t>
  </si>
  <si>
    <t>PGEEPrCZ04</t>
  </si>
  <si>
    <t>PGEEPrCZ05</t>
  </si>
  <si>
    <t>PGEEPrCZ06</t>
  </si>
  <si>
    <t>PGEEPrCZ07</t>
  </si>
  <si>
    <t>PGEEPrCZ08</t>
  </si>
  <si>
    <t>PGEEPrCZ09</t>
  </si>
  <si>
    <t>PGEEPrCZ10</t>
  </si>
  <si>
    <t>PGEEPrCZ11</t>
  </si>
  <si>
    <t>PGEEPrCZ12</t>
  </si>
  <si>
    <t>PGEEPrCZ13</t>
  </si>
  <si>
    <t>PGEEPrCZ14</t>
  </si>
  <si>
    <t>PGEEPrCZ15</t>
  </si>
  <si>
    <t>PGEEPrCZ16</t>
  </si>
  <si>
    <t>PGEESeCZ01</t>
  </si>
  <si>
    <t>PGEESeCZ02</t>
  </si>
  <si>
    <t>PGEESeCZ03</t>
  </si>
  <si>
    <t>PGEESeCZ04</t>
  </si>
  <si>
    <t>PGEESeCZ05</t>
  </si>
  <si>
    <t>PGEESeCZ06</t>
  </si>
  <si>
    <t>PGEESeCZ07</t>
  </si>
  <si>
    <t>PGEESeCZ08</t>
  </si>
  <si>
    <t>PGEESeCZ09</t>
  </si>
  <si>
    <t>PGEESeCZ10</t>
  </si>
  <si>
    <t>PGEESeCZ11</t>
  </si>
  <si>
    <t>PGEESeCZ12</t>
  </si>
  <si>
    <t>PGEESeCZ13</t>
  </si>
  <si>
    <t>PGEESeCZ14</t>
  </si>
  <si>
    <t>PGEESeCZ15</t>
  </si>
  <si>
    <t>PGEESeCZ16</t>
  </si>
  <si>
    <t>PGEECCCZ01</t>
  </si>
  <si>
    <t>PGEECCCZ02</t>
  </si>
  <si>
    <t>PGEECCCZ03</t>
  </si>
  <si>
    <t>PGEECCCZ04</t>
  </si>
  <si>
    <t>PGEECCCZ05</t>
  </si>
  <si>
    <t>PGEECCCZ06</t>
  </si>
  <si>
    <t>PGEECCCZ07</t>
  </si>
  <si>
    <t>PGEECCCZ08</t>
  </si>
  <si>
    <t>PGEECCCZ09</t>
  </si>
  <si>
    <t>PGEECCCZ10</t>
  </si>
  <si>
    <t>PGEECCCZ11</t>
  </si>
  <si>
    <t>PGEECCCZ12</t>
  </si>
  <si>
    <t>PGEECCCZ13</t>
  </si>
  <si>
    <t>PGEECCCZ14</t>
  </si>
  <si>
    <t>PGEECCCZ15</t>
  </si>
  <si>
    <t>PGEECCCZ16</t>
  </si>
  <si>
    <t>PGEEUnCZ01</t>
  </si>
  <si>
    <t>PGEEUnCZ02</t>
  </si>
  <si>
    <t>PGEEUnCZ03</t>
  </si>
  <si>
    <t>PGEEUnCZ04</t>
  </si>
  <si>
    <t>PGEEUnCZ05</t>
  </si>
  <si>
    <t>PGEEUnCZ06</t>
  </si>
  <si>
    <t>PGEEUnCZ07</t>
  </si>
  <si>
    <t>PGEEUnCZ08</t>
  </si>
  <si>
    <t>PGEEUnCZ09</t>
  </si>
  <si>
    <t>PGEEUnCZ10</t>
  </si>
  <si>
    <t>PGEEUnCZ11</t>
  </si>
  <si>
    <t>PGEEUnCZ12</t>
  </si>
  <si>
    <t>PGEEUnCZ13</t>
  </si>
  <si>
    <t>PGEEUnCZ14</t>
  </si>
  <si>
    <t>PGEEUnCZ15</t>
  </si>
  <si>
    <t>PGEEUnCZ16</t>
  </si>
  <si>
    <t>PGEERCCZ01</t>
  </si>
  <si>
    <t>PGEERCCZ02</t>
  </si>
  <si>
    <t>PGEERCCZ03</t>
  </si>
  <si>
    <t>PGEERCCZ04</t>
  </si>
  <si>
    <t>PGEERCCZ05</t>
  </si>
  <si>
    <t>PGEERCCZ06</t>
  </si>
  <si>
    <t>PGEERCCZ07</t>
  </si>
  <si>
    <t>PGEERCCZ08</t>
  </si>
  <si>
    <t>PGEERCCZ09</t>
  </si>
  <si>
    <t>PGEERCCZ10</t>
  </si>
  <si>
    <t>PGEERCCZ11</t>
  </si>
  <si>
    <t>PGEERCCZ12</t>
  </si>
  <si>
    <t>PGEERCCZ13</t>
  </si>
  <si>
    <t>PGEERCCZ14</t>
  </si>
  <si>
    <t>PGEERCCZ15</t>
  </si>
  <si>
    <t>PGEERCCZ16</t>
  </si>
  <si>
    <t>PGEGroCZ01</t>
  </si>
  <si>
    <t>PGEGroCZ02</t>
  </si>
  <si>
    <t>PGEGroCZ03</t>
  </si>
  <si>
    <t>PGEGroCZ04</t>
  </si>
  <si>
    <t>PGEGroCZ05</t>
  </si>
  <si>
    <t>PGEGroCZ06</t>
  </si>
  <si>
    <t>PGEGroCZ07</t>
  </si>
  <si>
    <t>PGEGroCZ08</t>
  </si>
  <si>
    <t>PGEGroCZ09</t>
  </si>
  <si>
    <t>PGEGroCZ10</t>
  </si>
  <si>
    <t>PGEGroCZ11</t>
  </si>
  <si>
    <t>PGEGroCZ12</t>
  </si>
  <si>
    <t>PGEGroCZ13</t>
  </si>
  <si>
    <t>PGEGroCZ14</t>
  </si>
  <si>
    <t>PGEGroCZ15</t>
  </si>
  <si>
    <t>PGEGroCZ16</t>
  </si>
  <si>
    <t>PGEHspCZ01</t>
  </si>
  <si>
    <t>PGEHspCZ02</t>
  </si>
  <si>
    <t>PGEHspCZ03</t>
  </si>
  <si>
    <t>PGEHspCZ04</t>
  </si>
  <si>
    <t>PGEHspCZ05</t>
  </si>
  <si>
    <t>PGEHspCZ06</t>
  </si>
  <si>
    <t>PGEHspCZ07</t>
  </si>
  <si>
    <t>PGEHspCZ08</t>
  </si>
  <si>
    <t>PGEHspCZ09</t>
  </si>
  <si>
    <t>PGEHspCZ10</t>
  </si>
  <si>
    <t>PGEHspCZ11</t>
  </si>
  <si>
    <t>PGEHspCZ12</t>
  </si>
  <si>
    <t>PGEHspCZ13</t>
  </si>
  <si>
    <t>PGEHspCZ14</t>
  </si>
  <si>
    <t>PGEHspCZ15</t>
  </si>
  <si>
    <t>PGEHspCZ16</t>
  </si>
  <si>
    <t>PGENrsCZ01</t>
  </si>
  <si>
    <t>PGENrsCZ02</t>
  </si>
  <si>
    <t>PGENrsCZ03</t>
  </si>
  <si>
    <t>PGENrsCZ04</t>
  </si>
  <si>
    <t>PGENrsCZ05</t>
  </si>
  <si>
    <t>PGENrsCZ06</t>
  </si>
  <si>
    <t>PGENrsCZ07</t>
  </si>
  <si>
    <t>PGENrsCZ08</t>
  </si>
  <si>
    <t>PGENrsCZ09</t>
  </si>
  <si>
    <t>PGENrsCZ10</t>
  </si>
  <si>
    <t>PGENrsCZ11</t>
  </si>
  <si>
    <t>PGENrsCZ12</t>
  </si>
  <si>
    <t>PGENrsCZ13</t>
  </si>
  <si>
    <t>PGENrsCZ14</t>
  </si>
  <si>
    <t>PGENrsCZ15</t>
  </si>
  <si>
    <t>PGENrsCZ16</t>
  </si>
  <si>
    <t>PGEHtlCZ01</t>
  </si>
  <si>
    <t>PGEHtlCZ02</t>
  </si>
  <si>
    <t>PGEHtlCZ03</t>
  </si>
  <si>
    <t>PGEHtlCZ04</t>
  </si>
  <si>
    <t>PGEHtlCZ05</t>
  </si>
  <si>
    <t>PGEHtlCZ06</t>
  </si>
  <si>
    <t>PGEHtlCZ07</t>
  </si>
  <si>
    <t>PGEHtlCZ08</t>
  </si>
  <si>
    <t>PGEHtlCZ09</t>
  </si>
  <si>
    <t>PGEHtlCZ10</t>
  </si>
  <si>
    <t>PGEHtlCZ11</t>
  </si>
  <si>
    <t>PGEHtlCZ12</t>
  </si>
  <si>
    <t>PGEHtlCZ13</t>
  </si>
  <si>
    <t>PGEHtlCZ14</t>
  </si>
  <si>
    <t>PGEHtlCZ15</t>
  </si>
  <si>
    <t>PGEHtlCZ16</t>
  </si>
  <si>
    <t>PGEMtlCZ01</t>
  </si>
  <si>
    <t>PGEMtlCZ02</t>
  </si>
  <si>
    <t>PGEMtlCZ03</t>
  </si>
  <si>
    <t>PGEMtlCZ04</t>
  </si>
  <si>
    <t>PGEMtlCZ05</t>
  </si>
  <si>
    <t>PGEMtlCZ06</t>
  </si>
  <si>
    <t>PGEMtlCZ07</t>
  </si>
  <si>
    <t>PGEMtlCZ08</t>
  </si>
  <si>
    <t>PGEMtlCZ09</t>
  </si>
  <si>
    <t>PGEMtlCZ10</t>
  </si>
  <si>
    <t>PGEMtlCZ11</t>
  </si>
  <si>
    <t>PGEMtlCZ12</t>
  </si>
  <si>
    <t>PGEMtlCZ13</t>
  </si>
  <si>
    <t>PGEMtlCZ14</t>
  </si>
  <si>
    <t>PGEMtlCZ15</t>
  </si>
  <si>
    <t>PGEMtlCZ16</t>
  </si>
  <si>
    <t>PGEMBTCZ01</t>
  </si>
  <si>
    <t>PGEMBTCZ02</t>
  </si>
  <si>
    <t>PGEMBTCZ03</t>
  </si>
  <si>
    <t>PGEMBTCZ04</t>
  </si>
  <si>
    <t>PGEMBTCZ05</t>
  </si>
  <si>
    <t>PGEMBTCZ06</t>
  </si>
  <si>
    <t>PGEMBTCZ07</t>
  </si>
  <si>
    <t>PGEMBTCZ08</t>
  </si>
  <si>
    <t>PGEMBTCZ09</t>
  </si>
  <si>
    <t>PGEMBTCZ10</t>
  </si>
  <si>
    <t>PGEMBTCZ11</t>
  </si>
  <si>
    <t>PGEMBTCZ12</t>
  </si>
  <si>
    <t>PGEMBTCZ13</t>
  </si>
  <si>
    <t>PGEMBTCZ14</t>
  </si>
  <si>
    <t>PGEMBTCZ15</t>
  </si>
  <si>
    <t>PGEMBTCZ16</t>
  </si>
  <si>
    <t>PGEMLICZ01</t>
  </si>
  <si>
    <t>PGEMLICZ02</t>
  </si>
  <si>
    <t>PGEMLICZ03</t>
  </si>
  <si>
    <t>PGEMLICZ04</t>
  </si>
  <si>
    <t>PGEMLICZ05</t>
  </si>
  <si>
    <t>PGEMLICZ06</t>
  </si>
  <si>
    <t>PGEMLICZ07</t>
  </si>
  <si>
    <t>PGEMLICZ08</t>
  </si>
  <si>
    <t>PGEMLICZ09</t>
  </si>
  <si>
    <t>PGEMLICZ10</t>
  </si>
  <si>
    <t>PGEMLICZ11</t>
  </si>
  <si>
    <t>PGEMLICZ12</t>
  </si>
  <si>
    <t>PGEMLICZ13</t>
  </si>
  <si>
    <t>PGEMLICZ14</t>
  </si>
  <si>
    <t>PGEMLICZ15</t>
  </si>
  <si>
    <t>PGEMLICZ16</t>
  </si>
  <si>
    <t>PGEOfLCZ01</t>
  </si>
  <si>
    <t>PGEOfLCZ02</t>
  </si>
  <si>
    <t>PGEOfLCZ03</t>
  </si>
  <si>
    <t>PGEOfLCZ04</t>
  </si>
  <si>
    <t>PGEOfLCZ05</t>
  </si>
  <si>
    <t>PGEOfLCZ06</t>
  </si>
  <si>
    <t>PGEOfLCZ07</t>
  </si>
  <si>
    <t>PGEOfLCZ08</t>
  </si>
  <si>
    <t>PGEOfLCZ09</t>
  </si>
  <si>
    <t>PGEOfLCZ10</t>
  </si>
  <si>
    <t>PGEOfLCZ11</t>
  </si>
  <si>
    <t>PGEOfLCZ12</t>
  </si>
  <si>
    <t>PGEOfLCZ13</t>
  </si>
  <si>
    <t>PGEOfLCZ14</t>
  </si>
  <si>
    <t>PGEOfLCZ15</t>
  </si>
  <si>
    <t>PGEOfLCZ16</t>
  </si>
  <si>
    <t>PGEOfSCZ01</t>
  </si>
  <si>
    <t>PGEOfSCZ02</t>
  </si>
  <si>
    <t>PGEOfSCZ03</t>
  </si>
  <si>
    <t>PGEOfSCZ04</t>
  </si>
  <si>
    <t>PGEOfSCZ05</t>
  </si>
  <si>
    <t>PGEOfSCZ06</t>
  </si>
  <si>
    <t>PGEOfSCZ07</t>
  </si>
  <si>
    <t>PGEOfSCZ08</t>
  </si>
  <si>
    <t>PGEOfSCZ09</t>
  </si>
  <si>
    <t>PGEOfSCZ10</t>
  </si>
  <si>
    <t>PGEOfSCZ11</t>
  </si>
  <si>
    <t>PGEOfSCZ12</t>
  </si>
  <si>
    <t>PGEOfSCZ13</t>
  </si>
  <si>
    <t>PGEOfSCZ14</t>
  </si>
  <si>
    <t>PGEOfSCZ15</t>
  </si>
  <si>
    <t>PGEOfSCZ16</t>
  </si>
  <si>
    <t>PGERSDCZ01</t>
  </si>
  <si>
    <t>PGERSDCZ02</t>
  </si>
  <si>
    <t>PGERSDCZ03</t>
  </si>
  <si>
    <t>PGERSDCZ04</t>
  </si>
  <si>
    <t>PGERSDCZ05</t>
  </si>
  <si>
    <t>PGERSDCZ06</t>
  </si>
  <si>
    <t>PGERSDCZ07</t>
  </si>
  <si>
    <t>PGERSDCZ08</t>
  </si>
  <si>
    <t>PGERSDCZ09</t>
  </si>
  <si>
    <t>PGERSDCZ10</t>
  </si>
  <si>
    <t>PGERSDCZ11</t>
  </si>
  <si>
    <t>PGERSDCZ12</t>
  </si>
  <si>
    <t>PGERSDCZ13</t>
  </si>
  <si>
    <t>PGERSDCZ14</t>
  </si>
  <si>
    <t>PGERSDCZ15</t>
  </si>
  <si>
    <t>PGERSDCZ16</t>
  </si>
  <si>
    <t>PGERFFCZ01</t>
  </si>
  <si>
    <t>PGERFFCZ02</t>
  </si>
  <si>
    <t>PGERFFCZ03</t>
  </si>
  <si>
    <t>PGERFFCZ04</t>
  </si>
  <si>
    <t>PGERFFCZ05</t>
  </si>
  <si>
    <t>PGERFFCZ06</t>
  </si>
  <si>
    <t>PGERFFCZ07</t>
  </si>
  <si>
    <t>PGERFFCZ08</t>
  </si>
  <si>
    <t>PGERFFCZ09</t>
  </si>
  <si>
    <t>PGERFFCZ10</t>
  </si>
  <si>
    <t>PGERFFCZ11</t>
  </si>
  <si>
    <t>PGERFFCZ12</t>
  </si>
  <si>
    <t>PGERFFCZ13</t>
  </si>
  <si>
    <t>PGERFFCZ14</t>
  </si>
  <si>
    <t>PGERFFCZ15</t>
  </si>
  <si>
    <t>PGERFFCZ16</t>
  </si>
  <si>
    <t>PGERt3CZ01</t>
  </si>
  <si>
    <t>PGERt3CZ02</t>
  </si>
  <si>
    <t>PGERt3CZ03</t>
  </si>
  <si>
    <t>PGERt3CZ04</t>
  </si>
  <si>
    <t>PGERt3CZ05</t>
  </si>
  <si>
    <t>PGERt3CZ06</t>
  </si>
  <si>
    <t>PGERt3CZ07</t>
  </si>
  <si>
    <t>PGERt3CZ08</t>
  </si>
  <si>
    <t>PGERt3CZ09</t>
  </si>
  <si>
    <t>PGERt3CZ10</t>
  </si>
  <si>
    <t>PGERt3CZ11</t>
  </si>
  <si>
    <t>PGERt3CZ12</t>
  </si>
  <si>
    <t>PGERt3CZ13</t>
  </si>
  <si>
    <t>PGERt3CZ14</t>
  </si>
  <si>
    <t>PGERt3CZ15</t>
  </si>
  <si>
    <t>PGERt3CZ16</t>
  </si>
  <si>
    <t>PGERtLCZ01</t>
  </si>
  <si>
    <t>PGERtLCZ02</t>
  </si>
  <si>
    <t>PGERtLCZ03</t>
  </si>
  <si>
    <t>PGERtLCZ04</t>
  </si>
  <si>
    <t>PGERtLCZ05</t>
  </si>
  <si>
    <t>PGERtLCZ06</t>
  </si>
  <si>
    <t>PGERtLCZ07</t>
  </si>
  <si>
    <t>PGERtLCZ08</t>
  </si>
  <si>
    <t>PGERtLCZ09</t>
  </si>
  <si>
    <t>PGERtLCZ10</t>
  </si>
  <si>
    <t>PGERtLCZ11</t>
  </si>
  <si>
    <t>PGERtLCZ12</t>
  </si>
  <si>
    <t>PGERtLCZ13</t>
  </si>
  <si>
    <t>PGERtLCZ14</t>
  </si>
  <si>
    <t>PGERtLCZ15</t>
  </si>
  <si>
    <t>PGERtLCZ16</t>
  </si>
  <si>
    <t>PGERtSCZ01</t>
  </si>
  <si>
    <t>PGERtSCZ02</t>
  </si>
  <si>
    <t>PGERtSCZ03</t>
  </si>
  <si>
    <t>PGERtSCZ04</t>
  </si>
  <si>
    <t>PGERtSCZ05</t>
  </si>
  <si>
    <t>PGERtSCZ06</t>
  </si>
  <si>
    <t>PGERtSCZ07</t>
  </si>
  <si>
    <t>PGERtSCZ08</t>
  </si>
  <si>
    <t>PGERtSCZ09</t>
  </si>
  <si>
    <t>PGERtSCZ10</t>
  </si>
  <si>
    <t>PGERtSCZ11</t>
  </si>
  <si>
    <t>PGERtSCZ12</t>
  </si>
  <si>
    <t>PGERtSCZ13</t>
  </si>
  <si>
    <t>PGERtSCZ14</t>
  </si>
  <si>
    <t>PGERtSCZ15</t>
  </si>
  <si>
    <t>PGERtSCZ16</t>
  </si>
  <si>
    <t>PGESCnCZ01</t>
  </si>
  <si>
    <t>PGESCnCZ02</t>
  </si>
  <si>
    <t>PGESCnCZ03</t>
  </si>
  <si>
    <t>PGESCnCZ04</t>
  </si>
  <si>
    <t>PGESCnCZ05</t>
  </si>
  <si>
    <t>PGESCnCZ06</t>
  </si>
  <si>
    <t>PGESCnCZ07</t>
  </si>
  <si>
    <t>PGESCnCZ08</t>
  </si>
  <si>
    <t>PGESCnCZ09</t>
  </si>
  <si>
    <t>PGESCnCZ10</t>
  </si>
  <si>
    <t>PGESCnCZ11</t>
  </si>
  <si>
    <t>PGESCnCZ12</t>
  </si>
  <si>
    <t>PGESCnCZ13</t>
  </si>
  <si>
    <t>PGESCnCZ14</t>
  </si>
  <si>
    <t>PGESCnCZ15</t>
  </si>
  <si>
    <t>PGESCnCZ16</t>
  </si>
  <si>
    <t>PGESUnCZ01</t>
  </si>
  <si>
    <t>PGESUnCZ02</t>
  </si>
  <si>
    <t>PGESUnCZ03</t>
  </si>
  <si>
    <t>PGESUnCZ04</t>
  </si>
  <si>
    <t>PGESUnCZ05</t>
  </si>
  <si>
    <t>PGESUnCZ06</t>
  </si>
  <si>
    <t>PGESUnCZ07</t>
  </si>
  <si>
    <t>PGESUnCZ08</t>
  </si>
  <si>
    <t>PGESUnCZ09</t>
  </si>
  <si>
    <t>PGESUnCZ10</t>
  </si>
  <si>
    <t>PGESUnCZ11</t>
  </si>
  <si>
    <t>PGESUnCZ12</t>
  </si>
  <si>
    <t>PGESUnCZ13</t>
  </si>
  <si>
    <t>PGESUnCZ14</t>
  </si>
  <si>
    <t>PGESUnCZ15</t>
  </si>
  <si>
    <t>PGESUnCZ16</t>
  </si>
  <si>
    <t>PGEWRfCZ01</t>
  </si>
  <si>
    <t>PGEWRfCZ02</t>
  </si>
  <si>
    <t>PGEWRfCZ03</t>
  </si>
  <si>
    <t>PGEWRfCZ04</t>
  </si>
  <si>
    <t>PGEWRfCZ05</t>
  </si>
  <si>
    <t>PGEWRfCZ06</t>
  </si>
  <si>
    <t>PGEWRfCZ07</t>
  </si>
  <si>
    <t>PGEWRfCZ08</t>
  </si>
  <si>
    <t>PGEWRfCZ09</t>
  </si>
  <si>
    <t>PGEWRfCZ10</t>
  </si>
  <si>
    <t>PGEWRfCZ11</t>
  </si>
  <si>
    <t>PGEWRfCZ12</t>
  </si>
  <si>
    <t>PGEWRfCZ13</t>
  </si>
  <si>
    <t>PGEWRfCZ14</t>
  </si>
  <si>
    <t>PGEWRfCZ15</t>
  </si>
  <si>
    <t>PGEWRfCZ16</t>
  </si>
  <si>
    <t>SCEAsmCZ01</t>
  </si>
  <si>
    <t>SCEAsmCZ02</t>
  </si>
  <si>
    <t>SCEAsmCZ03</t>
  </si>
  <si>
    <t>SCEAsmCZ04</t>
  </si>
  <si>
    <t>SCEAsmCZ05</t>
  </si>
  <si>
    <t>SCEAsmCZ06</t>
  </si>
  <si>
    <t>SCEAsmCZ07</t>
  </si>
  <si>
    <t>SCEAsmCZ08</t>
  </si>
  <si>
    <t>SCEAsmCZ09</t>
  </si>
  <si>
    <t>SCEAsmCZ10</t>
  </si>
  <si>
    <t>SCEAsmCZ11</t>
  </si>
  <si>
    <t>SCEAsmCZ12</t>
  </si>
  <si>
    <t>SCEAsmCZ13</t>
  </si>
  <si>
    <t>SCEAsmCZ14</t>
  </si>
  <si>
    <t>SCEAsmCZ15</t>
  </si>
  <si>
    <t>SCEAsmCZ16</t>
  </si>
  <si>
    <t>SCEEPrCZ01</t>
  </si>
  <si>
    <t>SCEEPrCZ02</t>
  </si>
  <si>
    <t>SCEEPrCZ03</t>
  </si>
  <si>
    <t>SCEEPrCZ04</t>
  </si>
  <si>
    <t>SCEEPrCZ05</t>
  </si>
  <si>
    <t>SCEEPrCZ06</t>
  </si>
  <si>
    <t>SCEEPrCZ07</t>
  </si>
  <si>
    <t>SCEEPrCZ08</t>
  </si>
  <si>
    <t>SCEEPrCZ09</t>
  </si>
  <si>
    <t>SCEEPrCZ10</t>
  </si>
  <si>
    <t>SCEEPrCZ11</t>
  </si>
  <si>
    <t>SCEEPrCZ12</t>
  </si>
  <si>
    <t>SCEEPrCZ13</t>
  </si>
  <si>
    <t>SCEEPrCZ14</t>
  </si>
  <si>
    <t>SCEEPrCZ15</t>
  </si>
  <si>
    <t>SCEEPrCZ16</t>
  </si>
  <si>
    <t>SCEESeCZ01</t>
  </si>
  <si>
    <t>SCEESeCZ02</t>
  </si>
  <si>
    <t>SCEESeCZ03</t>
  </si>
  <si>
    <t>SCEESeCZ04</t>
  </si>
  <si>
    <t>SCEESeCZ05</t>
  </si>
  <si>
    <t>SCEESeCZ06</t>
  </si>
  <si>
    <t>SCEESeCZ07</t>
  </si>
  <si>
    <t>SCEESeCZ08</t>
  </si>
  <si>
    <t>SCEESeCZ09</t>
  </si>
  <si>
    <t>SCEESeCZ10</t>
  </si>
  <si>
    <t>SCEESeCZ11</t>
  </si>
  <si>
    <t>SCEESeCZ12</t>
  </si>
  <si>
    <t>SCEESeCZ13</t>
  </si>
  <si>
    <t>SCEESeCZ14</t>
  </si>
  <si>
    <t>SCEESeCZ15</t>
  </si>
  <si>
    <t>SCEESeCZ16</t>
  </si>
  <si>
    <t>SCEECCCZ01</t>
  </si>
  <si>
    <t>SCEECCCZ02</t>
  </si>
  <si>
    <t>SCEECCCZ03</t>
  </si>
  <si>
    <t>SCEECCCZ04</t>
  </si>
  <si>
    <t>SCEECCCZ05</t>
  </si>
  <si>
    <t>SCEECCCZ06</t>
  </si>
  <si>
    <t>SCEECCCZ07</t>
  </si>
  <si>
    <t>SCEECCCZ08</t>
  </si>
  <si>
    <t>SCEECCCZ09</t>
  </si>
  <si>
    <t>SCEECCCZ10</t>
  </si>
  <si>
    <t>SCEECCCZ11</t>
  </si>
  <si>
    <t>SCEECCCZ12</t>
  </si>
  <si>
    <t>SCEECCCZ13</t>
  </si>
  <si>
    <t>SCEECCCZ14</t>
  </si>
  <si>
    <t>SCEECCCZ15</t>
  </si>
  <si>
    <t>SCEECCCZ16</t>
  </si>
  <si>
    <t>SCEEUnCZ01</t>
  </si>
  <si>
    <t>SCEEUnCZ02</t>
  </si>
  <si>
    <t>SCEEUnCZ03</t>
  </si>
  <si>
    <t>SCEEUnCZ04</t>
  </si>
  <si>
    <t>SCEEUnCZ05</t>
  </si>
  <si>
    <t>SCEEUnCZ06</t>
  </si>
  <si>
    <t>SCEEUnCZ07</t>
  </si>
  <si>
    <t>SCEEUnCZ08</t>
  </si>
  <si>
    <t>SCEEUnCZ09</t>
  </si>
  <si>
    <t>SCEEUnCZ10</t>
  </si>
  <si>
    <t>SCEEUnCZ11</t>
  </si>
  <si>
    <t>SCEEUnCZ12</t>
  </si>
  <si>
    <t>SCEEUnCZ13</t>
  </si>
  <si>
    <t>SCEEUnCZ14</t>
  </si>
  <si>
    <t>SCEEUnCZ15</t>
  </si>
  <si>
    <t>SCEEUnCZ16</t>
  </si>
  <si>
    <t>SCEERCCZ01</t>
  </si>
  <si>
    <t>SCEERCCZ02</t>
  </si>
  <si>
    <t>SCEERCCZ03</t>
  </si>
  <si>
    <t>SCEERCCZ04</t>
  </si>
  <si>
    <t>SCEERCCZ05</t>
  </si>
  <si>
    <t>SCEERCCZ06</t>
  </si>
  <si>
    <t>SCEERCCZ07</t>
  </si>
  <si>
    <t>SCEERCCZ08</t>
  </si>
  <si>
    <t>SCEERCCZ09</t>
  </si>
  <si>
    <t>SCEERCCZ10</t>
  </si>
  <si>
    <t>SCEERCCZ11</t>
  </si>
  <si>
    <t>SCEERCCZ12</t>
  </si>
  <si>
    <t>SCEERCCZ13</t>
  </si>
  <si>
    <t>SCEERCCZ14</t>
  </si>
  <si>
    <t>SCEERCCZ15</t>
  </si>
  <si>
    <t>SCEERCCZ16</t>
  </si>
  <si>
    <t>SCEGroCZ01</t>
  </si>
  <si>
    <t>SCEGroCZ02</t>
  </si>
  <si>
    <t>SCEGroCZ03</t>
  </si>
  <si>
    <t>SCEGroCZ04</t>
  </si>
  <si>
    <t>SCEGroCZ05</t>
  </si>
  <si>
    <t>SCEGroCZ06</t>
  </si>
  <si>
    <t>SCEGroCZ07</t>
  </si>
  <si>
    <t>SCEGroCZ08</t>
  </si>
  <si>
    <t>SCEGroCZ09</t>
  </si>
  <si>
    <t>SCEGroCZ10</t>
  </si>
  <si>
    <t>SCEGroCZ11</t>
  </si>
  <si>
    <t>SCEGroCZ12</t>
  </si>
  <si>
    <t>SCEGroCZ13</t>
  </si>
  <si>
    <t>SCEGroCZ14</t>
  </si>
  <si>
    <t>SCEGroCZ15</t>
  </si>
  <si>
    <t>SCEGroCZ16</t>
  </si>
  <si>
    <t>SCEHspCZ01</t>
  </si>
  <si>
    <t>SCEHspCZ02</t>
  </si>
  <si>
    <t>SCEHspCZ03</t>
  </si>
  <si>
    <t>SCEHspCZ04</t>
  </si>
  <si>
    <t>SCEHspCZ05</t>
  </si>
  <si>
    <t>SCEHspCZ06</t>
  </si>
  <si>
    <t>SCEHspCZ07</t>
  </si>
  <si>
    <t>SCEHspCZ08</t>
  </si>
  <si>
    <t>SCEHspCZ09</t>
  </si>
  <si>
    <t>SCEHspCZ10</t>
  </si>
  <si>
    <t>SCEHspCZ11</t>
  </si>
  <si>
    <t>SCEHspCZ12</t>
  </si>
  <si>
    <t>SCEHspCZ13</t>
  </si>
  <si>
    <t>SCEHspCZ14</t>
  </si>
  <si>
    <t>SCEHspCZ15</t>
  </si>
  <si>
    <t>SCEHspCZ16</t>
  </si>
  <si>
    <t>SCENrsCZ01</t>
  </si>
  <si>
    <t>SCENrsCZ02</t>
  </si>
  <si>
    <t>SCENrsCZ03</t>
  </si>
  <si>
    <t>SCENrsCZ04</t>
  </si>
  <si>
    <t>SCENrsCZ05</t>
  </si>
  <si>
    <t>SCENrsCZ06</t>
  </si>
  <si>
    <t>SCENrsCZ07</t>
  </si>
  <si>
    <t>SCENrsCZ08</t>
  </si>
  <si>
    <t>SCENrsCZ09</t>
  </si>
  <si>
    <t>SCENrsCZ10</t>
  </si>
  <si>
    <t>SCENrsCZ11</t>
  </si>
  <si>
    <t>SCENrsCZ12</t>
  </si>
  <si>
    <t>SCENrsCZ13</t>
  </si>
  <si>
    <t>SCENrsCZ14</t>
  </si>
  <si>
    <t>SCENrsCZ15</t>
  </si>
  <si>
    <t>SCENrsCZ16</t>
  </si>
  <si>
    <t>SCEHtlCZ01</t>
  </si>
  <si>
    <t>SCEHtlCZ02</t>
  </si>
  <si>
    <t>SCEHtlCZ03</t>
  </si>
  <si>
    <t>SCEHtlCZ04</t>
  </si>
  <si>
    <t>SCEHtlCZ05</t>
  </si>
  <si>
    <t>SCEHtlCZ06</t>
  </si>
  <si>
    <t>SCEHtlCZ07</t>
  </si>
  <si>
    <t>SCEHtlCZ08</t>
  </si>
  <si>
    <t>SCEHtlCZ09</t>
  </si>
  <si>
    <t>SCEHtlCZ10</t>
  </si>
  <si>
    <t>SCEHtlCZ11</t>
  </si>
  <si>
    <t>SCEHtlCZ12</t>
  </si>
  <si>
    <t>SCEHtlCZ13</t>
  </si>
  <si>
    <t>SCEHtlCZ14</t>
  </si>
  <si>
    <t>SCEHtlCZ15</t>
  </si>
  <si>
    <t>SCEHtlCZ16</t>
  </si>
  <si>
    <t>SCEMtlCZ01</t>
  </si>
  <si>
    <t>SCEMtlCZ02</t>
  </si>
  <si>
    <t>SCEMtlCZ03</t>
  </si>
  <si>
    <t>SCEMtlCZ04</t>
  </si>
  <si>
    <t>SCEMtlCZ05</t>
  </si>
  <si>
    <t>SCEMtlCZ06</t>
  </si>
  <si>
    <t>SCEMtlCZ07</t>
  </si>
  <si>
    <t>SCEMtlCZ08</t>
  </si>
  <si>
    <t>SCEMtlCZ09</t>
  </si>
  <si>
    <t>SCEMtlCZ10</t>
  </si>
  <si>
    <t>SCEMtlCZ11</t>
  </si>
  <si>
    <t>SCEMtlCZ12</t>
  </si>
  <si>
    <t>SCEMtlCZ13</t>
  </si>
  <si>
    <t>SCEMtlCZ14</t>
  </si>
  <si>
    <t>SCEMtlCZ15</t>
  </si>
  <si>
    <t>SCEMtlCZ16</t>
  </si>
  <si>
    <t>SCEMBTCZ01</t>
  </si>
  <si>
    <t>SCEMBTCZ02</t>
  </si>
  <si>
    <t>SCEMBTCZ03</t>
  </si>
  <si>
    <t>SCEMBTCZ04</t>
  </si>
  <si>
    <t>SCEMBTCZ05</t>
  </si>
  <si>
    <t>SCEMBTCZ06</t>
  </si>
  <si>
    <t>SCEMBTCZ07</t>
  </si>
  <si>
    <t>SCEMBTCZ08</t>
  </si>
  <si>
    <t>SCEMBTCZ09</t>
  </si>
  <si>
    <t>SCEMBTCZ10</t>
  </si>
  <si>
    <t>SCEMBTCZ11</t>
  </si>
  <si>
    <t>SCEMBTCZ12</t>
  </si>
  <si>
    <t>SCEMBTCZ13</t>
  </si>
  <si>
    <t>SCEMBTCZ14</t>
  </si>
  <si>
    <t>SCEMBTCZ15</t>
  </si>
  <si>
    <t>SCEMBTCZ16</t>
  </si>
  <si>
    <t>SCEMLICZ01</t>
  </si>
  <si>
    <t>SCEMLICZ02</t>
  </si>
  <si>
    <t>SCEMLICZ03</t>
  </si>
  <si>
    <t>SCEMLICZ04</t>
  </si>
  <si>
    <t>SCEMLICZ05</t>
  </si>
  <si>
    <t>SCEMLICZ06</t>
  </si>
  <si>
    <t>SCEMLICZ07</t>
  </si>
  <si>
    <t>SCEMLICZ08</t>
  </si>
  <si>
    <t>SCEMLICZ09</t>
  </si>
  <si>
    <t>SCEMLICZ10</t>
  </si>
  <si>
    <t>SCEMLICZ11</t>
  </si>
  <si>
    <t>SCEMLICZ12</t>
  </si>
  <si>
    <t>SCEMLICZ13</t>
  </si>
  <si>
    <t>SCEMLICZ14</t>
  </si>
  <si>
    <t>SCEMLICZ15</t>
  </si>
  <si>
    <t>SCEMLICZ16</t>
  </si>
  <si>
    <t>SCEOfLCZ01</t>
  </si>
  <si>
    <t>SCEOfLCZ02</t>
  </si>
  <si>
    <t>SCEOfLCZ03</t>
  </si>
  <si>
    <t>SCEOfLCZ04</t>
  </si>
  <si>
    <t>SCEOfLCZ05</t>
  </si>
  <si>
    <t>SCEOfLCZ06</t>
  </si>
  <si>
    <t>SCEOfLCZ07</t>
  </si>
  <si>
    <t>SCEOfLCZ08</t>
  </si>
  <si>
    <t>SCEOfLCZ09</t>
  </si>
  <si>
    <t>SCEOfLCZ10</t>
  </si>
  <si>
    <t>SCEOfLCZ11</t>
  </si>
  <si>
    <t>SCEOfLCZ12</t>
  </si>
  <si>
    <t>SCEOfLCZ13</t>
  </si>
  <si>
    <t>SCEOfLCZ14</t>
  </si>
  <si>
    <t>SCEOfLCZ15</t>
  </si>
  <si>
    <t>SCEOfLCZ16</t>
  </si>
  <si>
    <t>SCEOfSCZ01</t>
  </si>
  <si>
    <t>SCEOfSCZ02</t>
  </si>
  <si>
    <t>SCEOfSCZ03</t>
  </si>
  <si>
    <t>SCEOfSCZ04</t>
  </si>
  <si>
    <t>SCEOfSCZ05</t>
  </si>
  <si>
    <t>SCEOfSCZ06</t>
  </si>
  <si>
    <t>SCEOfSCZ07</t>
  </si>
  <si>
    <t>SCEOfSCZ08</t>
  </si>
  <si>
    <t>SCEOfSCZ09</t>
  </si>
  <si>
    <t>SCEOfSCZ10</t>
  </si>
  <si>
    <t>SCEOfSCZ11</t>
  </si>
  <si>
    <t>SCEOfSCZ12</t>
  </si>
  <si>
    <t>SCEOfSCZ13</t>
  </si>
  <si>
    <t>SCEOfSCZ14</t>
  </si>
  <si>
    <t>SCEOfSCZ15</t>
  </si>
  <si>
    <t>SCEOfSCZ16</t>
  </si>
  <si>
    <t>SCERSDCZ01</t>
  </si>
  <si>
    <t>SCERSDCZ02</t>
  </si>
  <si>
    <t>SCERSDCZ03</t>
  </si>
  <si>
    <t>SCERSDCZ04</t>
  </si>
  <si>
    <t>SCERSDCZ05</t>
  </si>
  <si>
    <t>SCERSDCZ06</t>
  </si>
  <si>
    <t>SCERSDCZ07</t>
  </si>
  <si>
    <t>SCERSDCZ08</t>
  </si>
  <si>
    <t>SCERSDCZ09</t>
  </si>
  <si>
    <t>SCERSDCZ10</t>
  </si>
  <si>
    <t>SCERSDCZ11</t>
  </si>
  <si>
    <t>SCERSDCZ12</t>
  </si>
  <si>
    <t>SCERSDCZ13</t>
  </si>
  <si>
    <t>SCERSDCZ14</t>
  </si>
  <si>
    <t>SCERSDCZ15</t>
  </si>
  <si>
    <t>SCERSDCZ16</t>
  </si>
  <si>
    <t>SCERFFCZ01</t>
  </si>
  <si>
    <t>SCERFFCZ02</t>
  </si>
  <si>
    <t>SCERFFCZ03</t>
  </si>
  <si>
    <t>SCERFFCZ04</t>
  </si>
  <si>
    <t>SCERFFCZ05</t>
  </si>
  <si>
    <t>SCERFFCZ06</t>
  </si>
  <si>
    <t>SCERFFCZ07</t>
  </si>
  <si>
    <t>SCERFFCZ08</t>
  </si>
  <si>
    <t>SCERFFCZ09</t>
  </si>
  <si>
    <t>SCERFFCZ10</t>
  </si>
  <si>
    <t>SCERFFCZ11</t>
  </si>
  <si>
    <t>SCERFFCZ12</t>
  </si>
  <si>
    <t>SCERFFCZ13</t>
  </si>
  <si>
    <t>SCERFFCZ14</t>
  </si>
  <si>
    <t>SCERFFCZ15</t>
  </si>
  <si>
    <t>SCERFFCZ16</t>
  </si>
  <si>
    <t>SCERt3CZ01</t>
  </si>
  <si>
    <t>SCERt3CZ02</t>
  </si>
  <si>
    <t>SCERt3CZ03</t>
  </si>
  <si>
    <t>SCERt3CZ04</t>
  </si>
  <si>
    <t>SCERt3CZ05</t>
  </si>
  <si>
    <t>SCERt3CZ06</t>
  </si>
  <si>
    <t>SCERt3CZ07</t>
  </si>
  <si>
    <t>SCERt3CZ08</t>
  </si>
  <si>
    <t>SCERt3CZ09</t>
  </si>
  <si>
    <t>SCERt3CZ10</t>
  </si>
  <si>
    <t>SCERt3CZ11</t>
  </si>
  <si>
    <t>SCERt3CZ12</t>
  </si>
  <si>
    <t>SCERt3CZ13</t>
  </si>
  <si>
    <t>SCERt3CZ14</t>
  </si>
  <si>
    <t>SCERt3CZ15</t>
  </si>
  <si>
    <t>SCERt3CZ16</t>
  </si>
  <si>
    <t>SCERtLCZ01</t>
  </si>
  <si>
    <t>SCERtLCZ02</t>
  </si>
  <si>
    <t>SCERtLCZ03</t>
  </si>
  <si>
    <t>SCERtLCZ04</t>
  </si>
  <si>
    <t>SCERtLCZ05</t>
  </si>
  <si>
    <t>SCERtLCZ06</t>
  </si>
  <si>
    <t>SCERtLCZ07</t>
  </si>
  <si>
    <t>SCERtLCZ08</t>
  </si>
  <si>
    <t>SCERtLCZ09</t>
  </si>
  <si>
    <t>SCERtLCZ10</t>
  </si>
  <si>
    <t>SCERtLCZ11</t>
  </si>
  <si>
    <t>SCERtLCZ12</t>
  </si>
  <si>
    <t>SCERtLCZ13</t>
  </si>
  <si>
    <t>SCERtLCZ14</t>
  </si>
  <si>
    <t>SCERtLCZ15</t>
  </si>
  <si>
    <t>SCERtLCZ16</t>
  </si>
  <si>
    <t>SCERtSCZ01</t>
  </si>
  <si>
    <t>SCERtSCZ02</t>
  </si>
  <si>
    <t>SCERtSCZ03</t>
  </si>
  <si>
    <t>SCERtSCZ04</t>
  </si>
  <si>
    <t>SCERtSCZ05</t>
  </si>
  <si>
    <t>SCERtSCZ06</t>
  </si>
  <si>
    <t>SCERtSCZ07</t>
  </si>
  <si>
    <t>SCERtSCZ08</t>
  </si>
  <si>
    <t>SCERtSCZ09</t>
  </si>
  <si>
    <t>SCERtSCZ10</t>
  </si>
  <si>
    <t>SCERtSCZ11</t>
  </si>
  <si>
    <t>SCERtSCZ12</t>
  </si>
  <si>
    <t>SCERtSCZ13</t>
  </si>
  <si>
    <t>SCERtSCZ14</t>
  </si>
  <si>
    <t>SCERtSCZ15</t>
  </si>
  <si>
    <t>SCERtSCZ16</t>
  </si>
  <si>
    <t>SCESCnCZ01</t>
  </si>
  <si>
    <t>SCESCnCZ02</t>
  </si>
  <si>
    <t>SCESCnCZ03</t>
  </si>
  <si>
    <t>SCESCnCZ04</t>
  </si>
  <si>
    <t>SCESCnCZ05</t>
  </si>
  <si>
    <t>SCESCnCZ06</t>
  </si>
  <si>
    <t>SCESCnCZ07</t>
  </si>
  <si>
    <t>SCESCnCZ08</t>
  </si>
  <si>
    <t>SCESCnCZ09</t>
  </si>
  <si>
    <t>SCESCnCZ10</t>
  </si>
  <si>
    <t>SCESCnCZ11</t>
  </si>
  <si>
    <t>SCESCnCZ12</t>
  </si>
  <si>
    <t>SCESCnCZ13</t>
  </si>
  <si>
    <t>SCESCnCZ14</t>
  </si>
  <si>
    <t>SCESCnCZ15</t>
  </si>
  <si>
    <t>SCESCnCZ16</t>
  </si>
  <si>
    <t>SCESUnCZ01</t>
  </si>
  <si>
    <t>SCESUnCZ02</t>
  </si>
  <si>
    <t>SCESUnCZ03</t>
  </si>
  <si>
    <t>SCESUnCZ04</t>
  </si>
  <si>
    <t>SCESUnCZ05</t>
  </si>
  <si>
    <t>SCESUnCZ06</t>
  </si>
  <si>
    <t>SCESUnCZ07</t>
  </si>
  <si>
    <t>SCESUnCZ08</t>
  </si>
  <si>
    <t>SCESUnCZ09</t>
  </si>
  <si>
    <t>SCESUnCZ10</t>
  </si>
  <si>
    <t>SCESUnCZ11</t>
  </si>
  <si>
    <t>SCESUnCZ12</t>
  </si>
  <si>
    <t>SCESUnCZ13</t>
  </si>
  <si>
    <t>SCESUnCZ14</t>
  </si>
  <si>
    <t>SCESUnCZ15</t>
  </si>
  <si>
    <t>SCESUnCZ16</t>
  </si>
  <si>
    <t>SCEWRfCZ01</t>
  </si>
  <si>
    <t>SCEWRfCZ02</t>
  </si>
  <si>
    <t>SCEWRfCZ03</t>
  </si>
  <si>
    <t>SCEWRfCZ04</t>
  </si>
  <si>
    <t>SCEWRfCZ05</t>
  </si>
  <si>
    <t>SCEWRfCZ06</t>
  </si>
  <si>
    <t>SCEWRfCZ07</t>
  </si>
  <si>
    <t>SCEWRfCZ08</t>
  </si>
  <si>
    <t>SCEWRfCZ09</t>
  </si>
  <si>
    <t>SCEWRfCZ10</t>
  </si>
  <si>
    <t>SCEWRfCZ11</t>
  </si>
  <si>
    <t>SCEWRfCZ12</t>
  </si>
  <si>
    <t>SCEWRfCZ13</t>
  </si>
  <si>
    <t>SCEWRfCZ14</t>
  </si>
  <si>
    <t>SCEWRfCZ15</t>
  </si>
  <si>
    <t>SCEWRfCZ16</t>
  </si>
  <si>
    <t>SDGAsmCZ01</t>
  </si>
  <si>
    <t>SDGAsmCZ02</t>
  </si>
  <si>
    <t>SDGAsmCZ03</t>
  </si>
  <si>
    <t>SDGAsmCZ04</t>
  </si>
  <si>
    <t>SDGAsmCZ05</t>
  </si>
  <si>
    <t>SDGAsmCZ06</t>
  </si>
  <si>
    <t>SDGAsmCZ07</t>
  </si>
  <si>
    <t>SDGAsmCZ08</t>
  </si>
  <si>
    <t>SDGAsmCZ09</t>
  </si>
  <si>
    <t>SDGAsmCZ10</t>
  </si>
  <si>
    <t>SDGAsmCZ11</t>
  </si>
  <si>
    <t>SDGAsmCZ12</t>
  </si>
  <si>
    <t>SDGAsmCZ13</t>
  </si>
  <si>
    <t>SDGAsmCZ14</t>
  </si>
  <si>
    <t>SDGAsmCZ15</t>
  </si>
  <si>
    <t>SDGAsmCZ16</t>
  </si>
  <si>
    <t>SDGEPrCZ01</t>
  </si>
  <si>
    <t>SDGEPrCZ02</t>
  </si>
  <si>
    <t>SDGEPrCZ03</t>
  </si>
  <si>
    <t>SDGEPrCZ04</t>
  </si>
  <si>
    <t>SDGEPrCZ05</t>
  </si>
  <si>
    <t>SDGEPrCZ06</t>
  </si>
  <si>
    <t>SDGEPrCZ07</t>
  </si>
  <si>
    <t>SDGEPrCZ08</t>
  </si>
  <si>
    <t>SDGEPrCZ09</t>
  </si>
  <si>
    <t>SDGEPrCZ10</t>
  </si>
  <si>
    <t>SDGEPrCZ11</t>
  </si>
  <si>
    <t>SDGEPrCZ12</t>
  </si>
  <si>
    <t>SDGEPrCZ13</t>
  </si>
  <si>
    <t>SDGEPrCZ14</t>
  </si>
  <si>
    <t>SDGEPrCZ15</t>
  </si>
  <si>
    <t>SDGEPrCZ16</t>
  </si>
  <si>
    <t>SDGESeCZ01</t>
  </si>
  <si>
    <t>SDGESeCZ02</t>
  </si>
  <si>
    <t>SDGESeCZ03</t>
  </si>
  <si>
    <t>SDGESeCZ04</t>
  </si>
  <si>
    <t>SDGESeCZ05</t>
  </si>
  <si>
    <t>SDGESeCZ06</t>
  </si>
  <si>
    <t>SDGESeCZ07</t>
  </si>
  <si>
    <t>SDGESeCZ08</t>
  </si>
  <si>
    <t>SDGESeCZ09</t>
  </si>
  <si>
    <t>SDGESeCZ10</t>
  </si>
  <si>
    <t>SDGESeCZ11</t>
  </si>
  <si>
    <t>SDGESeCZ12</t>
  </si>
  <si>
    <t>SDGESeCZ13</t>
  </si>
  <si>
    <t>SDGESeCZ14</t>
  </si>
  <si>
    <t>SDGESeCZ15</t>
  </si>
  <si>
    <t>SDGESeCZ16</t>
  </si>
  <si>
    <t>SDGECCCZ01</t>
  </si>
  <si>
    <t>SDGECCCZ02</t>
  </si>
  <si>
    <t>SDGECCCZ03</t>
  </si>
  <si>
    <t>SDGECCCZ04</t>
  </si>
  <si>
    <t>SDGECCCZ05</t>
  </si>
  <si>
    <t>SDGECCCZ06</t>
  </si>
  <si>
    <t>SDGECCCZ07</t>
  </si>
  <si>
    <t>SDGECCCZ08</t>
  </si>
  <si>
    <t>SDGECCCZ09</t>
  </si>
  <si>
    <t>SDGECCCZ10</t>
  </si>
  <si>
    <t>SDGECCCZ11</t>
  </si>
  <si>
    <t>SDGECCCZ12</t>
  </si>
  <si>
    <t>SDGECCCZ13</t>
  </si>
  <si>
    <t>SDGECCCZ14</t>
  </si>
  <si>
    <t>SDGECCCZ15</t>
  </si>
  <si>
    <t>SDGECCCZ16</t>
  </si>
  <si>
    <t>SDGEUnCZ01</t>
  </si>
  <si>
    <t>SDGEUnCZ02</t>
  </si>
  <si>
    <t>SDGEUnCZ03</t>
  </si>
  <si>
    <t>SDGEUnCZ04</t>
  </si>
  <si>
    <t>SDGEUnCZ05</t>
  </si>
  <si>
    <t>SDGEUnCZ06</t>
  </si>
  <si>
    <t>SDGEUnCZ07</t>
  </si>
  <si>
    <t>SDGEUnCZ08</t>
  </si>
  <si>
    <t>SDGEUnCZ09</t>
  </si>
  <si>
    <t>SDGEUnCZ10</t>
  </si>
  <si>
    <t>SDGEUnCZ11</t>
  </si>
  <si>
    <t>SDGEUnCZ12</t>
  </si>
  <si>
    <t>SDGEUnCZ13</t>
  </si>
  <si>
    <t>SDGEUnCZ14</t>
  </si>
  <si>
    <t>SDGEUnCZ15</t>
  </si>
  <si>
    <t>SDGEUnCZ16</t>
  </si>
  <si>
    <t>SDGERCCZ01</t>
  </si>
  <si>
    <t>SDGERCCZ02</t>
  </si>
  <si>
    <t>SDGERCCZ03</t>
  </si>
  <si>
    <t>SDGERCCZ04</t>
  </si>
  <si>
    <t>SDGERCCZ05</t>
  </si>
  <si>
    <t>SDGERCCZ06</t>
  </si>
  <si>
    <t>SDGERCCZ07</t>
  </si>
  <si>
    <t>SDGERCCZ08</t>
  </si>
  <si>
    <t>SDGERCCZ09</t>
  </si>
  <si>
    <t>SDGERCCZ10</t>
  </si>
  <si>
    <t>SDGERCCZ11</t>
  </si>
  <si>
    <t>SDGERCCZ12</t>
  </si>
  <si>
    <t>SDGERCCZ13</t>
  </si>
  <si>
    <t>SDGERCCZ14</t>
  </si>
  <si>
    <t>SDGERCCZ15</t>
  </si>
  <si>
    <t>SDGERCCZ16</t>
  </si>
  <si>
    <t>SDGGroCZ01</t>
  </si>
  <si>
    <t>SDGGroCZ02</t>
  </si>
  <si>
    <t>SDGGroCZ03</t>
  </si>
  <si>
    <t>SDGGroCZ04</t>
  </si>
  <si>
    <t>SDGGroCZ05</t>
  </si>
  <si>
    <t>SDGGroCZ06</t>
  </si>
  <si>
    <t>SDGGroCZ07</t>
  </si>
  <si>
    <t>SDGGroCZ08</t>
  </si>
  <si>
    <t>SDGGroCZ09</t>
  </si>
  <si>
    <t>SDGGroCZ10</t>
  </si>
  <si>
    <t>SDGGroCZ11</t>
  </si>
  <si>
    <t>SDGGroCZ12</t>
  </si>
  <si>
    <t>SDGGroCZ13</t>
  </si>
  <si>
    <t>SDGGroCZ14</t>
  </si>
  <si>
    <t>SDGGroCZ15</t>
  </si>
  <si>
    <t>SDGGroCZ16</t>
  </si>
  <si>
    <t>SDGHspCZ01</t>
  </si>
  <si>
    <t>SDGHspCZ02</t>
  </si>
  <si>
    <t>SDGHspCZ03</t>
  </si>
  <si>
    <t>SDGHspCZ04</t>
  </si>
  <si>
    <t>SDGHspCZ05</t>
  </si>
  <si>
    <t>SDGHspCZ06</t>
  </si>
  <si>
    <t>SDGHspCZ07</t>
  </si>
  <si>
    <t>SDGHspCZ08</t>
  </si>
  <si>
    <t>SDGHspCZ09</t>
  </si>
  <si>
    <t>SDGHspCZ10</t>
  </si>
  <si>
    <t>SDGHspCZ11</t>
  </si>
  <si>
    <t>SDGHspCZ12</t>
  </si>
  <si>
    <t>SDGHspCZ13</t>
  </si>
  <si>
    <t>SDGHspCZ14</t>
  </si>
  <si>
    <t>SDGHspCZ15</t>
  </si>
  <si>
    <t>SDGHspCZ16</t>
  </si>
  <si>
    <t>SDGNrsCZ01</t>
  </si>
  <si>
    <t>SDGNrsCZ02</t>
  </si>
  <si>
    <t>SDGNrsCZ03</t>
  </si>
  <si>
    <t>SDGNrsCZ04</t>
  </si>
  <si>
    <t>SDGNrsCZ05</t>
  </si>
  <si>
    <t>SDGNrsCZ06</t>
  </si>
  <si>
    <t>SDGNrsCZ07</t>
  </si>
  <si>
    <t>SDGNrsCZ08</t>
  </si>
  <si>
    <t>SDGNrsCZ09</t>
  </si>
  <si>
    <t>SDGNrsCZ10</t>
  </si>
  <si>
    <t>SDGNrsCZ11</t>
  </si>
  <si>
    <t>SDGNrsCZ12</t>
  </si>
  <si>
    <t>SDGNrsCZ13</t>
  </si>
  <si>
    <t>SDGNrsCZ14</t>
  </si>
  <si>
    <t>SDGNrsCZ15</t>
  </si>
  <si>
    <t>SDGNrsCZ16</t>
  </si>
  <si>
    <t>SDGHtlCZ01</t>
  </si>
  <si>
    <t>SDGHtlCZ02</t>
  </si>
  <si>
    <t>SDGHtlCZ03</t>
  </si>
  <si>
    <t>SDGHtlCZ04</t>
  </si>
  <si>
    <t>SDGHtlCZ05</t>
  </si>
  <si>
    <t>SDGHtlCZ06</t>
  </si>
  <si>
    <t>SDGHtlCZ07</t>
  </si>
  <si>
    <t>SDGHtlCZ08</t>
  </si>
  <si>
    <t>SDGHtlCZ09</t>
  </si>
  <si>
    <t>SDGHtlCZ10</t>
  </si>
  <si>
    <t>SDGHtlCZ11</t>
  </si>
  <si>
    <t>SDGHtlCZ12</t>
  </si>
  <si>
    <t>SDGHtlCZ13</t>
  </si>
  <si>
    <t>SDGHtlCZ14</t>
  </si>
  <si>
    <t>SDGHtlCZ15</t>
  </si>
  <si>
    <t>SDGHtlCZ16</t>
  </si>
  <si>
    <t>SDGMtlCZ01</t>
  </si>
  <si>
    <t>SDGMtlCZ02</t>
  </si>
  <si>
    <t>SDGMtlCZ03</t>
  </si>
  <si>
    <t>SDGMtlCZ04</t>
  </si>
  <si>
    <t>SDGMtlCZ05</t>
  </si>
  <si>
    <t>SDGMtlCZ06</t>
  </si>
  <si>
    <t>SDGMtlCZ07</t>
  </si>
  <si>
    <t>SDGMtlCZ08</t>
  </si>
  <si>
    <t>SDGMtlCZ09</t>
  </si>
  <si>
    <t>SDGMtlCZ10</t>
  </si>
  <si>
    <t>SDGMtlCZ11</t>
  </si>
  <si>
    <t>SDGMtlCZ12</t>
  </si>
  <si>
    <t>SDGMtlCZ13</t>
  </si>
  <si>
    <t>SDGMtlCZ14</t>
  </si>
  <si>
    <t>SDGMtlCZ15</t>
  </si>
  <si>
    <t>SDGMtlCZ16</t>
  </si>
  <si>
    <t>SDGMBTCZ01</t>
  </si>
  <si>
    <t>SDGMBTCZ02</t>
  </si>
  <si>
    <t>SDGMBTCZ03</t>
  </si>
  <si>
    <t>SDGMBTCZ04</t>
  </si>
  <si>
    <t>SDGMBTCZ05</t>
  </si>
  <si>
    <t>SDGMBTCZ06</t>
  </si>
  <si>
    <t>SDGMBTCZ07</t>
  </si>
  <si>
    <t>SDGMBTCZ08</t>
  </si>
  <si>
    <t>SDGMBTCZ09</t>
  </si>
  <si>
    <t>SDGMBTCZ10</t>
  </si>
  <si>
    <t>SDGMBTCZ11</t>
  </si>
  <si>
    <t>SDGMBTCZ12</t>
  </si>
  <si>
    <t>SDGMBTCZ13</t>
  </si>
  <si>
    <t>SDGMBTCZ14</t>
  </si>
  <si>
    <t>SDGMBTCZ15</t>
  </si>
  <si>
    <t>SDGMBTCZ16</t>
  </si>
  <si>
    <t>SDGMLICZ01</t>
  </si>
  <si>
    <t>SDGMLICZ02</t>
  </si>
  <si>
    <t>SDGMLICZ03</t>
  </si>
  <si>
    <t>SDGMLICZ04</t>
  </si>
  <si>
    <t>SDGMLICZ05</t>
  </si>
  <si>
    <t>SDGMLICZ06</t>
  </si>
  <si>
    <t>SDGMLICZ07</t>
  </si>
  <si>
    <t>SDGMLICZ08</t>
  </si>
  <si>
    <t>SDGMLICZ09</t>
  </si>
  <si>
    <t>SDGMLICZ10</t>
  </si>
  <si>
    <t>SDGMLICZ11</t>
  </si>
  <si>
    <t>SDGMLICZ12</t>
  </si>
  <si>
    <t>SDGMLICZ13</t>
  </si>
  <si>
    <t>SDGMLICZ14</t>
  </si>
  <si>
    <t>SDGMLICZ15</t>
  </si>
  <si>
    <t>SDGMLICZ16</t>
  </si>
  <si>
    <t>SDGOfLCZ01</t>
  </si>
  <si>
    <t>SDGOfLCZ02</t>
  </si>
  <si>
    <t>SDGOfLCZ03</t>
  </si>
  <si>
    <t>SDGOfLCZ04</t>
  </si>
  <si>
    <t>SDGOfLCZ05</t>
  </si>
  <si>
    <t>SDGOfLCZ06</t>
  </si>
  <si>
    <t>SDGOfLCZ07</t>
  </si>
  <si>
    <t>SDGOfLCZ08</t>
  </si>
  <si>
    <t>SDGOfLCZ09</t>
  </si>
  <si>
    <t>SDGOfLCZ10</t>
  </si>
  <si>
    <t>SDGOfLCZ11</t>
  </si>
  <si>
    <t>SDGOfLCZ12</t>
  </si>
  <si>
    <t>SDGOfLCZ13</t>
  </si>
  <si>
    <t>SDGOfLCZ14</t>
  </si>
  <si>
    <t>SDGOfLCZ15</t>
  </si>
  <si>
    <t>SDGOfLCZ16</t>
  </si>
  <si>
    <t>SDGOfSCZ01</t>
  </si>
  <si>
    <t>SDGOfSCZ02</t>
  </si>
  <si>
    <t>SDGOfSCZ03</t>
  </si>
  <si>
    <t>SDGOfSCZ04</t>
  </si>
  <si>
    <t>SDGOfSCZ05</t>
  </si>
  <si>
    <t>SDGOfSCZ06</t>
  </si>
  <si>
    <t>SDGOfSCZ07</t>
  </si>
  <si>
    <t>SDGOfSCZ08</t>
  </si>
  <si>
    <t>SDGOfSCZ09</t>
  </si>
  <si>
    <t>SDGOfSCZ10</t>
  </si>
  <si>
    <t>SDGOfSCZ11</t>
  </si>
  <si>
    <t>SDGOfSCZ12</t>
  </si>
  <si>
    <t>SDGOfSCZ13</t>
  </si>
  <si>
    <t>SDGOfSCZ14</t>
  </si>
  <si>
    <t>SDGOfSCZ15</t>
  </si>
  <si>
    <t>SDGOfSCZ16</t>
  </si>
  <si>
    <t>SDGRSDCZ01</t>
  </si>
  <si>
    <t>SDGRSDCZ02</t>
  </si>
  <si>
    <t>SDGRSDCZ03</t>
  </si>
  <si>
    <t>SDGRSDCZ04</t>
  </si>
  <si>
    <t>SDGRSDCZ05</t>
  </si>
  <si>
    <t>SDGRSDCZ06</t>
  </si>
  <si>
    <t>SDGRSDCZ07</t>
  </si>
  <si>
    <t>SDGRSDCZ08</t>
  </si>
  <si>
    <t>SDGRSDCZ09</t>
  </si>
  <si>
    <t>SDGRSDCZ10</t>
  </si>
  <si>
    <t>SDGRSDCZ11</t>
  </si>
  <si>
    <t>SDGRSDCZ12</t>
  </si>
  <si>
    <t>SDGRSDCZ13</t>
  </si>
  <si>
    <t>SDGRSDCZ14</t>
  </si>
  <si>
    <t>SDGRSDCZ15</t>
  </si>
  <si>
    <t>SDGRSDCZ16</t>
  </si>
  <si>
    <t>SDGRFFCZ01</t>
  </si>
  <si>
    <t>SDGRFFCZ02</t>
  </si>
  <si>
    <t>SDGRFFCZ03</t>
  </si>
  <si>
    <t>SDGRFFCZ04</t>
  </si>
  <si>
    <t>SDGRFFCZ05</t>
  </si>
  <si>
    <t>SDGRFFCZ06</t>
  </si>
  <si>
    <t>SDGRFFCZ07</t>
  </si>
  <si>
    <t>SDGRFFCZ08</t>
  </si>
  <si>
    <t>SDGRFFCZ09</t>
  </si>
  <si>
    <t>SDGRFFCZ10</t>
  </si>
  <si>
    <t>SDGRFFCZ11</t>
  </si>
  <si>
    <t>SDGRFFCZ12</t>
  </si>
  <si>
    <t>SDGRFFCZ13</t>
  </si>
  <si>
    <t>SDGRFFCZ14</t>
  </si>
  <si>
    <t>SDGRFFCZ15</t>
  </si>
  <si>
    <t>SDGRFFCZ16</t>
  </si>
  <si>
    <t>SDGRt3CZ01</t>
  </si>
  <si>
    <t>SDGRt3CZ02</t>
  </si>
  <si>
    <t>SDGRt3CZ03</t>
  </si>
  <si>
    <t>SDGRt3CZ04</t>
  </si>
  <si>
    <t>SDGRt3CZ05</t>
  </si>
  <si>
    <t>SDGRt3CZ06</t>
  </si>
  <si>
    <t>SDGRt3CZ07</t>
  </si>
  <si>
    <t>SDGRt3CZ08</t>
  </si>
  <si>
    <t>SDGRt3CZ09</t>
  </si>
  <si>
    <t>SDGRt3CZ10</t>
  </si>
  <si>
    <t>SDGRt3CZ11</t>
  </si>
  <si>
    <t>SDGRt3CZ12</t>
  </si>
  <si>
    <t>SDGRt3CZ13</t>
  </si>
  <si>
    <t>SDGRt3CZ14</t>
  </si>
  <si>
    <t>SDGRt3CZ15</t>
  </si>
  <si>
    <t>SDGRt3CZ16</t>
  </si>
  <si>
    <t>SDGRtLCZ01</t>
  </si>
  <si>
    <t>SDGRtLCZ02</t>
  </si>
  <si>
    <t>SDGRtLCZ03</t>
  </si>
  <si>
    <t>SDGRtLCZ04</t>
  </si>
  <si>
    <t>SDGRtLCZ05</t>
  </si>
  <si>
    <t>SDGRtLCZ06</t>
  </si>
  <si>
    <t>SDGRtLCZ07</t>
  </si>
  <si>
    <t>SDGRtLCZ08</t>
  </si>
  <si>
    <t>SDGRtLCZ09</t>
  </si>
  <si>
    <t>SDGRtLCZ10</t>
  </si>
  <si>
    <t>SDGRtLCZ11</t>
  </si>
  <si>
    <t>SDGRtLCZ12</t>
  </si>
  <si>
    <t>SDGRtLCZ13</t>
  </si>
  <si>
    <t>SDGRtLCZ14</t>
  </si>
  <si>
    <t>SDGRtLCZ15</t>
  </si>
  <si>
    <t>SDGRtLCZ16</t>
  </si>
  <si>
    <t>SDGRtSCZ01</t>
  </si>
  <si>
    <t>SDGRtSCZ02</t>
  </si>
  <si>
    <t>SDGRtSCZ03</t>
  </si>
  <si>
    <t>SDGRtSCZ04</t>
  </si>
  <si>
    <t>SDGRtSCZ05</t>
  </si>
  <si>
    <t>SDGRtSCZ06</t>
  </si>
  <si>
    <t>SDGRtSCZ07</t>
  </si>
  <si>
    <t>SDGRtSCZ08</t>
  </si>
  <si>
    <t>SDGRtSCZ09</t>
  </si>
  <si>
    <t>SDGRtSCZ10</t>
  </si>
  <si>
    <t>SDGRtSCZ11</t>
  </si>
  <si>
    <t>SDGRtSCZ12</t>
  </si>
  <si>
    <t>SDGRtSCZ13</t>
  </si>
  <si>
    <t>SDGRtSCZ14</t>
  </si>
  <si>
    <t>SDGRtSCZ15</t>
  </si>
  <si>
    <t>SDGRtSCZ16</t>
  </si>
  <si>
    <t>SDGSCnCZ01</t>
  </si>
  <si>
    <t>SDGSCnCZ02</t>
  </si>
  <si>
    <t>SDGSCnCZ03</t>
  </si>
  <si>
    <t>SDGSCnCZ04</t>
  </si>
  <si>
    <t>SDGSCnCZ05</t>
  </si>
  <si>
    <t>SDGSCnCZ06</t>
  </si>
  <si>
    <t>SDGSCnCZ07</t>
  </si>
  <si>
    <t>SDGSCnCZ08</t>
  </si>
  <si>
    <t>SDGSCnCZ09</t>
  </si>
  <si>
    <t>SDGSCnCZ10</t>
  </si>
  <si>
    <t>SDGSCnCZ11</t>
  </si>
  <si>
    <t>SDGSCnCZ12</t>
  </si>
  <si>
    <t>SDGSCnCZ13</t>
  </si>
  <si>
    <t>SDGSCnCZ14</t>
  </si>
  <si>
    <t>SDGSCnCZ15</t>
  </si>
  <si>
    <t>SDGSCnCZ16</t>
  </si>
  <si>
    <t>SDGSUnCZ01</t>
  </si>
  <si>
    <t>SDGSUnCZ02</t>
  </si>
  <si>
    <t>SDGSUnCZ03</t>
  </si>
  <si>
    <t>SDGSUnCZ04</t>
  </si>
  <si>
    <t>SDGSUnCZ05</t>
  </si>
  <si>
    <t>SDGSUnCZ06</t>
  </si>
  <si>
    <t>SDGSUnCZ07</t>
  </si>
  <si>
    <t>SDGSUnCZ08</t>
  </si>
  <si>
    <t>SDGSUnCZ09</t>
  </si>
  <si>
    <t>SDGSUnCZ10</t>
  </si>
  <si>
    <t>SDGSUnCZ11</t>
  </si>
  <si>
    <t>SDGSUnCZ12</t>
  </si>
  <si>
    <t>SDGSUnCZ13</t>
  </si>
  <si>
    <t>SDGSUnCZ14</t>
  </si>
  <si>
    <t>SDGSUnCZ15</t>
  </si>
  <si>
    <t>SDGSUnCZ16</t>
  </si>
  <si>
    <t>SDGWRfCZ01</t>
  </si>
  <si>
    <t>SDGWRfCZ02</t>
  </si>
  <si>
    <t>SDGWRfCZ03</t>
  </si>
  <si>
    <t>SDGWRfCZ04</t>
  </si>
  <si>
    <t>SDGWRfCZ05</t>
  </si>
  <si>
    <t>SDGWRfCZ06</t>
  </si>
  <si>
    <t>SDGWRfCZ07</t>
  </si>
  <si>
    <t>SDGWRfCZ08</t>
  </si>
  <si>
    <t>SDGWRfCZ09</t>
  </si>
  <si>
    <t>SDGWRfCZ10</t>
  </si>
  <si>
    <t>SDGWRfCZ11</t>
  </si>
  <si>
    <t>SDGWRfCZ12</t>
  </si>
  <si>
    <t>SDGWRfCZ13</t>
  </si>
  <si>
    <t>SDGWRfCZ14</t>
  </si>
  <si>
    <t>SDGWRfCZ15</t>
  </si>
  <si>
    <t>SDGWRfCZ16</t>
  </si>
  <si>
    <t>SCGAsmCZ01</t>
  </si>
  <si>
    <t>SCGAsmCZ02</t>
  </si>
  <si>
    <t>SCGAsmCZ03</t>
  </si>
  <si>
    <t>SCGAsmCZ04</t>
  </si>
  <si>
    <t>SCGAsmCZ05</t>
  </si>
  <si>
    <t>SCGAsmCZ06</t>
  </si>
  <si>
    <t>SCGAsmCZ07</t>
  </si>
  <si>
    <t>SCGAsmCZ08</t>
  </si>
  <si>
    <t>SCGAsmCZ09</t>
  </si>
  <si>
    <t>SCGAsmCZ10</t>
  </si>
  <si>
    <t>SCGAsmCZ11</t>
  </si>
  <si>
    <t>SCGAsmCZ12</t>
  </si>
  <si>
    <t>SCGAsmCZ13</t>
  </si>
  <si>
    <t>SCGAsmCZ14</t>
  </si>
  <si>
    <t>SCGAsmCZ15</t>
  </si>
  <si>
    <t>SCGAsmCZ16</t>
  </si>
  <si>
    <t>SCGEPrCZ01</t>
  </si>
  <si>
    <t>SCGEPrCZ02</t>
  </si>
  <si>
    <t>SCGEPrCZ03</t>
  </si>
  <si>
    <t>SCGEPrCZ04</t>
  </si>
  <si>
    <t>SCGEPrCZ05</t>
  </si>
  <si>
    <t>SCGEPrCZ06</t>
  </si>
  <si>
    <t>SCGEPrCZ07</t>
  </si>
  <si>
    <t>SCGEPrCZ08</t>
  </si>
  <si>
    <t>SCGEPrCZ09</t>
  </si>
  <si>
    <t>SCGEPrCZ10</t>
  </si>
  <si>
    <t>SCGEPrCZ11</t>
  </si>
  <si>
    <t>SCGEPrCZ12</t>
  </si>
  <si>
    <t>SCGEPrCZ13</t>
  </si>
  <si>
    <t>SCGEPrCZ14</t>
  </si>
  <si>
    <t>SCGEPrCZ15</t>
  </si>
  <si>
    <t>SCGEPrCZ16</t>
  </si>
  <si>
    <t>SCGESeCZ01</t>
  </si>
  <si>
    <t>SCGESeCZ02</t>
  </si>
  <si>
    <t>SCGESeCZ03</t>
  </si>
  <si>
    <t>SCGESeCZ04</t>
  </si>
  <si>
    <t>SCGESeCZ05</t>
  </si>
  <si>
    <t>SCGESeCZ06</t>
  </si>
  <si>
    <t>SCGESeCZ07</t>
  </si>
  <si>
    <t>SCGESeCZ08</t>
  </si>
  <si>
    <t>SCGESeCZ09</t>
  </si>
  <si>
    <t>SCGESeCZ10</t>
  </si>
  <si>
    <t>SCGESeCZ11</t>
  </si>
  <si>
    <t>SCGESeCZ12</t>
  </si>
  <si>
    <t>SCGESeCZ13</t>
  </si>
  <si>
    <t>SCGESeCZ14</t>
  </si>
  <si>
    <t>SCGESeCZ15</t>
  </si>
  <si>
    <t>SCGESeCZ16</t>
  </si>
  <si>
    <t>SCGECCCZ01</t>
  </si>
  <si>
    <t>SCGECCCZ02</t>
  </si>
  <si>
    <t>SCGECCCZ03</t>
  </si>
  <si>
    <t>SCGECCCZ04</t>
  </si>
  <si>
    <t>SCGECCCZ05</t>
  </si>
  <si>
    <t>SCGECCCZ06</t>
  </si>
  <si>
    <t>SCGECCCZ07</t>
  </si>
  <si>
    <t>SCGECCCZ08</t>
  </si>
  <si>
    <t>SCGECCCZ09</t>
  </si>
  <si>
    <t>SCGECCCZ10</t>
  </si>
  <si>
    <t>SCGECCCZ11</t>
  </si>
  <si>
    <t>SCGECCCZ12</t>
  </si>
  <si>
    <t>SCGECCCZ13</t>
  </si>
  <si>
    <t>SCGECCCZ14</t>
  </si>
  <si>
    <t>SCGECCCZ15</t>
  </si>
  <si>
    <t>SCGECCCZ16</t>
  </si>
  <si>
    <t>SCGEUnCZ01</t>
  </si>
  <si>
    <t>SCGEUnCZ02</t>
  </si>
  <si>
    <t>SCGEUnCZ03</t>
  </si>
  <si>
    <t>SCGEUnCZ04</t>
  </si>
  <si>
    <t>SCGEUnCZ05</t>
  </si>
  <si>
    <t>SCGEUnCZ06</t>
  </si>
  <si>
    <t>SCGEUnCZ07</t>
  </si>
  <si>
    <t>SCGEUnCZ08</t>
  </si>
  <si>
    <t>SCGEUnCZ09</t>
  </si>
  <si>
    <t>SCGEUnCZ10</t>
  </si>
  <si>
    <t>SCGEUnCZ11</t>
  </si>
  <si>
    <t>SCGEUnCZ12</t>
  </si>
  <si>
    <t>SCGEUnCZ13</t>
  </si>
  <si>
    <t>SCGEUnCZ14</t>
  </si>
  <si>
    <t>SCGEUnCZ15</t>
  </si>
  <si>
    <t>SCGEUnCZ16</t>
  </si>
  <si>
    <t>SCGERCCZ01</t>
  </si>
  <si>
    <t>SCGERCCZ02</t>
  </si>
  <si>
    <t>SCGERCCZ03</t>
  </si>
  <si>
    <t>SCGERCCZ04</t>
  </si>
  <si>
    <t>SCGERCCZ05</t>
  </si>
  <si>
    <t>SCGERCCZ06</t>
  </si>
  <si>
    <t>SCGERCCZ07</t>
  </si>
  <si>
    <t>SCGERCCZ08</t>
  </si>
  <si>
    <t>SCGERCCZ09</t>
  </si>
  <si>
    <t>SCGERCCZ10</t>
  </si>
  <si>
    <t>SCGERCCZ11</t>
  </si>
  <si>
    <t>SCGERCCZ12</t>
  </si>
  <si>
    <t>SCGERCCZ13</t>
  </si>
  <si>
    <t>SCGERCCZ14</t>
  </si>
  <si>
    <t>SCGERCCZ15</t>
  </si>
  <si>
    <t>SCGERCCZ16</t>
  </si>
  <si>
    <t>SCGGroCZ01</t>
  </si>
  <si>
    <t>SCGGroCZ02</t>
  </si>
  <si>
    <t>SCGGroCZ03</t>
  </si>
  <si>
    <t>SCGGroCZ04</t>
  </si>
  <si>
    <t>SCGGroCZ05</t>
  </si>
  <si>
    <t>SCGGroCZ06</t>
  </si>
  <si>
    <t>SCGGroCZ07</t>
  </si>
  <si>
    <t>SCGGroCZ08</t>
  </si>
  <si>
    <t>SCGGroCZ09</t>
  </si>
  <si>
    <t>SCGGroCZ10</t>
  </si>
  <si>
    <t>SCGGroCZ11</t>
  </si>
  <si>
    <t>SCGGroCZ12</t>
  </si>
  <si>
    <t>SCGGroCZ13</t>
  </si>
  <si>
    <t>SCGGroCZ14</t>
  </si>
  <si>
    <t>SCGGroCZ15</t>
  </si>
  <si>
    <t>SCGGroCZ16</t>
  </si>
  <si>
    <t>SCGHspCZ01</t>
  </si>
  <si>
    <t>SCGHspCZ02</t>
  </si>
  <si>
    <t>SCGHspCZ03</t>
  </si>
  <si>
    <t>SCGHspCZ04</t>
  </si>
  <si>
    <t>SCGHspCZ05</t>
  </si>
  <si>
    <t>SCGHspCZ06</t>
  </si>
  <si>
    <t>SCGHspCZ07</t>
  </si>
  <si>
    <t>SCGHspCZ08</t>
  </si>
  <si>
    <t>SCGHspCZ09</t>
  </si>
  <si>
    <t>SCGHspCZ10</t>
  </si>
  <si>
    <t>SCGHspCZ11</t>
  </si>
  <si>
    <t>SCGHspCZ12</t>
  </si>
  <si>
    <t>SCGHspCZ13</t>
  </si>
  <si>
    <t>SCGHspCZ14</t>
  </si>
  <si>
    <t>SCGHspCZ15</t>
  </si>
  <si>
    <t>SCGHspCZ16</t>
  </si>
  <si>
    <t>SCGNrsCZ01</t>
  </si>
  <si>
    <t>SCGNrsCZ02</t>
  </si>
  <si>
    <t>SCGNrsCZ03</t>
  </si>
  <si>
    <t>SCGNrsCZ04</t>
  </si>
  <si>
    <t>SCGNrsCZ05</t>
  </si>
  <si>
    <t>SCGNrsCZ06</t>
  </si>
  <si>
    <t>SCGNrsCZ07</t>
  </si>
  <si>
    <t>SCGNrsCZ08</t>
  </si>
  <si>
    <t>SCGNrsCZ09</t>
  </si>
  <si>
    <t>SCGNrsCZ10</t>
  </si>
  <si>
    <t>SCGNrsCZ11</t>
  </si>
  <si>
    <t>SCGNrsCZ12</t>
  </si>
  <si>
    <t>SCGNrsCZ13</t>
  </si>
  <si>
    <t>SCGNrsCZ14</t>
  </si>
  <si>
    <t>SCGNrsCZ15</t>
  </si>
  <si>
    <t>SCGNrsCZ16</t>
  </si>
  <si>
    <t>SCGHtlCZ01</t>
  </si>
  <si>
    <t>SCGHtlCZ02</t>
  </si>
  <si>
    <t>SCGHtlCZ03</t>
  </si>
  <si>
    <t>SCGHtlCZ04</t>
  </si>
  <si>
    <t>SCGHtlCZ05</t>
  </si>
  <si>
    <t>SCGHtlCZ06</t>
  </si>
  <si>
    <t>SCGHtlCZ07</t>
  </si>
  <si>
    <t>SCGHtlCZ08</t>
  </si>
  <si>
    <t>SCGHtlCZ09</t>
  </si>
  <si>
    <t>SCGHtlCZ10</t>
  </si>
  <si>
    <t>SCGHtlCZ11</t>
  </si>
  <si>
    <t>SCGHtlCZ12</t>
  </si>
  <si>
    <t>SCGHtlCZ13</t>
  </si>
  <si>
    <t>SCGHtlCZ14</t>
  </si>
  <si>
    <t>SCGHtlCZ15</t>
  </si>
  <si>
    <t>SCGHtlCZ16</t>
  </si>
  <si>
    <t>SCGMtlCZ01</t>
  </si>
  <si>
    <t>SCGMtlCZ02</t>
  </si>
  <si>
    <t>SCGMtlCZ03</t>
  </si>
  <si>
    <t>SCGMtlCZ04</t>
  </si>
  <si>
    <t>SCGMtlCZ05</t>
  </si>
  <si>
    <t>SCGMtlCZ06</t>
  </si>
  <si>
    <t>SCGMtlCZ07</t>
  </si>
  <si>
    <t>SCGMtlCZ08</t>
  </si>
  <si>
    <t>SCGMtlCZ09</t>
  </si>
  <si>
    <t>SCGMtlCZ10</t>
  </si>
  <si>
    <t>SCGMtlCZ11</t>
  </si>
  <si>
    <t>SCGMtlCZ12</t>
  </si>
  <si>
    <t>SCGMtlCZ13</t>
  </si>
  <si>
    <t>SCGMtlCZ14</t>
  </si>
  <si>
    <t>SCGMtlCZ15</t>
  </si>
  <si>
    <t>SCGMtlCZ16</t>
  </si>
  <si>
    <t>SCGMBTCZ01</t>
  </si>
  <si>
    <t>SCGMBTCZ02</t>
  </si>
  <si>
    <t>SCGMBTCZ03</t>
  </si>
  <si>
    <t>SCGMBTCZ04</t>
  </si>
  <si>
    <t>SCGMBTCZ05</t>
  </si>
  <si>
    <t>SCGMBTCZ06</t>
  </si>
  <si>
    <t>SCGMBTCZ07</t>
  </si>
  <si>
    <t>SCGMBTCZ08</t>
  </si>
  <si>
    <t>SCGMBTCZ09</t>
  </si>
  <si>
    <t>SCGMBTCZ10</t>
  </si>
  <si>
    <t>SCGMBTCZ11</t>
  </si>
  <si>
    <t>SCGMBTCZ12</t>
  </si>
  <si>
    <t>SCGMBTCZ13</t>
  </si>
  <si>
    <t>SCGMBTCZ14</t>
  </si>
  <si>
    <t>SCGMBTCZ15</t>
  </si>
  <si>
    <t>SCGMBTCZ16</t>
  </si>
  <si>
    <t>SCGMLICZ01</t>
  </si>
  <si>
    <t>SCGMLICZ02</t>
  </si>
  <si>
    <t>SCGMLICZ03</t>
  </si>
  <si>
    <t>SCGMLICZ04</t>
  </si>
  <si>
    <t>SCGMLICZ05</t>
  </si>
  <si>
    <t>SCGMLICZ06</t>
  </si>
  <si>
    <t>SCGMLICZ07</t>
  </si>
  <si>
    <t>SCGMLICZ08</t>
  </si>
  <si>
    <t>SCGMLICZ09</t>
  </si>
  <si>
    <t>SCGMLICZ10</t>
  </si>
  <si>
    <t>SCGMLICZ11</t>
  </si>
  <si>
    <t>SCGMLICZ12</t>
  </si>
  <si>
    <t>SCGMLICZ13</t>
  </si>
  <si>
    <t>SCGMLICZ14</t>
  </si>
  <si>
    <t>SCGMLICZ15</t>
  </si>
  <si>
    <t>SCGMLICZ16</t>
  </si>
  <si>
    <t>SCGOfLCZ01</t>
  </si>
  <si>
    <t>SCGOfLCZ02</t>
  </si>
  <si>
    <t>SCGOfLCZ03</t>
  </si>
  <si>
    <t>SCGOfLCZ04</t>
  </si>
  <si>
    <t>SCGOfLCZ05</t>
  </si>
  <si>
    <t>SCGOfLCZ06</t>
  </si>
  <si>
    <t>SCGOfLCZ07</t>
  </si>
  <si>
    <t>SCGOfLCZ08</t>
  </si>
  <si>
    <t>SCGOfLCZ09</t>
  </si>
  <si>
    <t>SCGOfLCZ10</t>
  </si>
  <si>
    <t>SCGOfLCZ11</t>
  </si>
  <si>
    <t>SCGOfLCZ12</t>
  </si>
  <si>
    <t>SCGOfLCZ13</t>
  </si>
  <si>
    <t>SCGOfLCZ14</t>
  </si>
  <si>
    <t>SCGOfLCZ15</t>
  </si>
  <si>
    <t>SCGOfLCZ16</t>
  </si>
  <si>
    <t>SCGOfSCZ01</t>
  </si>
  <si>
    <t>SCGOfSCZ02</t>
  </si>
  <si>
    <t>SCGOfSCZ03</t>
  </si>
  <si>
    <t>SCGOfSCZ04</t>
  </si>
  <si>
    <t>SCGOfSCZ05</t>
  </si>
  <si>
    <t>SCGOfSCZ06</t>
  </si>
  <si>
    <t>SCGOfSCZ07</t>
  </si>
  <si>
    <t>SCGOfSCZ08</t>
  </si>
  <si>
    <t>SCGOfSCZ09</t>
  </si>
  <si>
    <t>SCGOfSCZ10</t>
  </si>
  <si>
    <t>SCGOfSCZ11</t>
  </si>
  <si>
    <t>SCGOfSCZ12</t>
  </si>
  <si>
    <t>SCGOfSCZ13</t>
  </si>
  <si>
    <t>SCGOfSCZ14</t>
  </si>
  <si>
    <t>SCGOfSCZ15</t>
  </si>
  <si>
    <t>SCGOfSCZ16</t>
  </si>
  <si>
    <t>SCGRSDCZ01</t>
  </si>
  <si>
    <t>SCGRSDCZ02</t>
  </si>
  <si>
    <t>SCGRSDCZ03</t>
  </si>
  <si>
    <t>SCGRSDCZ04</t>
  </si>
  <si>
    <t>SCGRSDCZ05</t>
  </si>
  <si>
    <t>SCGRSDCZ06</t>
  </si>
  <si>
    <t>SCGRSDCZ07</t>
  </si>
  <si>
    <t>SCGRSDCZ08</t>
  </si>
  <si>
    <t>SCGRSDCZ09</t>
  </si>
  <si>
    <t>SCGRSDCZ10</t>
  </si>
  <si>
    <t>SCGRSDCZ11</t>
  </si>
  <si>
    <t>SCGRSDCZ12</t>
  </si>
  <si>
    <t>SCGRSDCZ13</t>
  </si>
  <si>
    <t>SCGRSDCZ14</t>
  </si>
  <si>
    <t>SCGRSDCZ15</t>
  </si>
  <si>
    <t>SCGRSDCZ16</t>
  </si>
  <si>
    <t>SCGRFFCZ01</t>
  </si>
  <si>
    <t>SCGRFFCZ02</t>
  </si>
  <si>
    <t>SCGRFFCZ03</t>
  </si>
  <si>
    <t>SCGRFFCZ04</t>
  </si>
  <si>
    <t>SCGRFFCZ05</t>
  </si>
  <si>
    <t>SCGRFFCZ06</t>
  </si>
  <si>
    <t>SCGRFFCZ07</t>
  </si>
  <si>
    <t>SCGRFFCZ08</t>
  </si>
  <si>
    <t>SCGRFFCZ09</t>
  </si>
  <si>
    <t>SCGRFFCZ10</t>
  </si>
  <si>
    <t>SCGRFFCZ11</t>
  </si>
  <si>
    <t>SCGRFFCZ12</t>
  </si>
  <si>
    <t>SCGRFFCZ13</t>
  </si>
  <si>
    <t>SCGRFFCZ14</t>
  </si>
  <si>
    <t>SCGRFFCZ15</t>
  </si>
  <si>
    <t>SCGRFFCZ16</t>
  </si>
  <si>
    <t>SCGRt3CZ01</t>
  </si>
  <si>
    <t>SCGRt3CZ02</t>
  </si>
  <si>
    <t>SCGRt3CZ03</t>
  </si>
  <si>
    <t>SCGRt3CZ04</t>
  </si>
  <si>
    <t>SCGRt3CZ05</t>
  </si>
  <si>
    <t>SCGRt3CZ06</t>
  </si>
  <si>
    <t>SCGRt3CZ07</t>
  </si>
  <si>
    <t>SCGRt3CZ08</t>
  </si>
  <si>
    <t>SCGRt3CZ09</t>
  </si>
  <si>
    <t>SCGRt3CZ10</t>
  </si>
  <si>
    <t>SCGRt3CZ11</t>
  </si>
  <si>
    <t>SCGRt3CZ12</t>
  </si>
  <si>
    <t>SCGRt3CZ13</t>
  </si>
  <si>
    <t>SCGRt3CZ14</t>
  </si>
  <si>
    <t>SCGRt3CZ15</t>
  </si>
  <si>
    <t>SCGRt3CZ16</t>
  </si>
  <si>
    <t>SCGRtLCZ01</t>
  </si>
  <si>
    <t>SCGRtLCZ02</t>
  </si>
  <si>
    <t>SCGRtLCZ03</t>
  </si>
  <si>
    <t>SCGRtLCZ04</t>
  </si>
  <si>
    <t>SCGRtLCZ05</t>
  </si>
  <si>
    <t>SCGRtLCZ06</t>
  </si>
  <si>
    <t>SCGRtLCZ07</t>
  </si>
  <si>
    <t>SCGRtLCZ08</t>
  </si>
  <si>
    <t>SCGRtLCZ09</t>
  </si>
  <si>
    <t>SCGRtLCZ10</t>
  </si>
  <si>
    <t>SCGRtLCZ11</t>
  </si>
  <si>
    <t>SCGRtLCZ12</t>
  </si>
  <si>
    <t>SCGRtLCZ13</t>
  </si>
  <si>
    <t>SCGRtLCZ14</t>
  </si>
  <si>
    <t>SCGRtLCZ15</t>
  </si>
  <si>
    <t>SCGRtLCZ16</t>
  </si>
  <si>
    <t>SCGRtSCZ01</t>
  </si>
  <si>
    <t>SCGRtSCZ02</t>
  </si>
  <si>
    <t>SCGRtSCZ03</t>
  </si>
  <si>
    <t>SCGRtSCZ04</t>
  </si>
  <si>
    <t>SCGRtSCZ05</t>
  </si>
  <si>
    <t>SCGRtSCZ06</t>
  </si>
  <si>
    <t>SCGRtSCZ07</t>
  </si>
  <si>
    <t>SCGRtSCZ08</t>
  </si>
  <si>
    <t>SCGRtSCZ09</t>
  </si>
  <si>
    <t>SCGRtSCZ10</t>
  </si>
  <si>
    <t>SCGRtSCZ11</t>
  </si>
  <si>
    <t>SCGRtSCZ12</t>
  </si>
  <si>
    <t>SCGRtSCZ13</t>
  </si>
  <si>
    <t>SCGRtSCZ14</t>
  </si>
  <si>
    <t>SCGRtSCZ15</t>
  </si>
  <si>
    <t>SCGRtSCZ16</t>
  </si>
  <si>
    <t>SCGSCnCZ01</t>
  </si>
  <si>
    <t>SCGSCnCZ02</t>
  </si>
  <si>
    <t>SCGSCnCZ03</t>
  </si>
  <si>
    <t>SCGSCnCZ04</t>
  </si>
  <si>
    <t>SCGSCnCZ05</t>
  </si>
  <si>
    <t>SCGSCnCZ06</t>
  </si>
  <si>
    <t>SCGSCnCZ07</t>
  </si>
  <si>
    <t>SCGSCnCZ08</t>
  </si>
  <si>
    <t>SCGSCnCZ09</t>
  </si>
  <si>
    <t>SCGSCnCZ10</t>
  </si>
  <si>
    <t>SCGSCnCZ11</t>
  </si>
  <si>
    <t>SCGSCnCZ12</t>
  </si>
  <si>
    <t>SCGSCnCZ13</t>
  </si>
  <si>
    <t>SCGSCnCZ14</t>
  </si>
  <si>
    <t>SCGSCnCZ15</t>
  </si>
  <si>
    <t>SCGSCnCZ16</t>
  </si>
  <si>
    <t>SCGSUnCZ01</t>
  </si>
  <si>
    <t>SCGSUnCZ02</t>
  </si>
  <si>
    <t>SCGSUnCZ03</t>
  </si>
  <si>
    <t>SCGSUnCZ04</t>
  </si>
  <si>
    <t>SCGSUnCZ05</t>
  </si>
  <si>
    <t>SCGSUnCZ06</t>
  </si>
  <si>
    <t>SCGSUnCZ07</t>
  </si>
  <si>
    <t>SCGSUnCZ08</t>
  </si>
  <si>
    <t>SCGSUnCZ09</t>
  </si>
  <si>
    <t>SCGSUnCZ10</t>
  </si>
  <si>
    <t>SCGSUnCZ11</t>
  </si>
  <si>
    <t>SCGSUnCZ12</t>
  </si>
  <si>
    <t>SCGSUnCZ13</t>
  </si>
  <si>
    <t>SCGSUnCZ14</t>
  </si>
  <si>
    <t>SCGSUnCZ15</t>
  </si>
  <si>
    <t>SCGSUnCZ16</t>
  </si>
  <si>
    <t>SCGWRfCZ01</t>
  </si>
  <si>
    <t>SCGWRfCZ02</t>
  </si>
  <si>
    <t>SCGWRfCZ03</t>
  </si>
  <si>
    <t>SCGWRfCZ04</t>
  </si>
  <si>
    <t>SCGWRfCZ05</t>
  </si>
  <si>
    <t>SCGWRfCZ06</t>
  </si>
  <si>
    <t>SCGWRfCZ07</t>
  </si>
  <si>
    <t>SCGWRfCZ08</t>
  </si>
  <si>
    <t>SCGWRfCZ09</t>
  </si>
  <si>
    <t>SCGWRfCZ10</t>
  </si>
  <si>
    <t>SCGWRfCZ11</t>
  </si>
  <si>
    <t>SCGWRfCZ12</t>
  </si>
  <si>
    <t>SCGWRfCZ13</t>
  </si>
  <si>
    <t>SCGWRfCZ14</t>
  </si>
  <si>
    <t>SCGWRfCZ15</t>
  </si>
  <si>
    <t>SCGWRfCZ16</t>
  </si>
  <si>
    <t>Total</t>
  </si>
  <si>
    <t>Index for Vint</t>
  </si>
  <si>
    <t>Index for HVAC</t>
  </si>
  <si>
    <t>UnWtd kWh</t>
  </si>
  <si>
    <t>UnWtd kW</t>
  </si>
  <si>
    <t>UnWtd therm</t>
  </si>
  <si>
    <t>CZ Weights</t>
  </si>
  <si>
    <t>index for CZ</t>
  </si>
  <si>
    <t>demand filter</t>
  </si>
  <si>
    <t>Demand Filter</t>
  </si>
  <si>
    <t>if false, then demand values are not altered</t>
  </si>
  <si>
    <t>if true, then whole building demand is set to be the same as end-use demand (HVAC interaction = 1.0)</t>
  </si>
  <si>
    <t>true if the building is "on break" (i.e. closed) during the demand period for that climate zone</t>
  </si>
  <si>
    <t>elec heat</t>
  </si>
  <si>
    <t>Elec Ht</t>
  </si>
  <si>
    <t>min kW</t>
  </si>
  <si>
    <t>Wt</t>
  </si>
  <si>
    <t>Bldg Weights</t>
  </si>
  <si>
    <t xml:space="preserve"> minmax therm</t>
  </si>
  <si>
    <t>HVAC Weights by IOU, Vintage and Building Type</t>
  </si>
  <si>
    <t>Climate Zone Weights by IOU, Vintage and Building Type</t>
  </si>
  <si>
    <t>Building Weights by IOU and Vintage</t>
  </si>
  <si>
    <t>applicable?</t>
  </si>
  <si>
    <t>applicable</t>
  </si>
  <si>
    <t>Residential - Double-Wide Mobile</t>
  </si>
  <si>
    <t>Residential - Single Family</t>
  </si>
  <si>
    <t>Residential - Multifamily</t>
  </si>
  <si>
    <t>MH After 2005</t>
  </si>
  <si>
    <t>RER</t>
  </si>
  <si>
    <t>RGF</t>
  </si>
  <si>
    <t>RAC</t>
  </si>
  <si>
    <t>RHP</t>
  </si>
  <si>
    <t>MH 1995 - 2005</t>
  </si>
  <si>
    <t>MH 1976 - 1994</t>
  </si>
  <si>
    <t>MH Before 1976</t>
  </si>
  <si>
    <t>SFm</t>
  </si>
  <si>
    <t>MFm</t>
  </si>
  <si>
    <t>DMo</t>
  </si>
  <si>
    <t>MH00</t>
  </si>
  <si>
    <t>MH06</t>
  </si>
  <si>
    <t>MH72</t>
  </si>
  <si>
    <t>MH85</t>
  </si>
  <si>
    <t>rNCEH</t>
  </si>
  <si>
    <t>rNCGF</t>
  </si>
  <si>
    <t>rDXGF</t>
  </si>
  <si>
    <t>rDXHP</t>
  </si>
  <si>
    <t>rNCOH</t>
  </si>
  <si>
    <t>rDXOH</t>
  </si>
  <si>
    <t>rWtd</t>
  </si>
  <si>
    <t>DMO</t>
  </si>
  <si>
    <t>PGESFmCZ01</t>
  </si>
  <si>
    <t>PGESFmCZ02</t>
  </si>
  <si>
    <t>PGESFmCZ03</t>
  </si>
  <si>
    <t>PGESFmCZ04</t>
  </si>
  <si>
    <t>PGESFmCZ05</t>
  </si>
  <si>
    <t>PGESFmCZ11</t>
  </si>
  <si>
    <t>PGESFmCZ12</t>
  </si>
  <si>
    <t>PGESFmCZ13</t>
  </si>
  <si>
    <t>PGESFmCZ16</t>
  </si>
  <si>
    <t>PGEMFmCZ01</t>
  </si>
  <si>
    <t>PGEMFmCZ02</t>
  </si>
  <si>
    <t>PGEMFmCZ03</t>
  </si>
  <si>
    <t>PGEMFmCZ04</t>
  </si>
  <si>
    <t>PGEMFmCZ05</t>
  </si>
  <si>
    <t>PGEMFmCZ11</t>
  </si>
  <si>
    <t>PGEMFmCZ12</t>
  </si>
  <si>
    <t>PGEMFmCZ13</t>
  </si>
  <si>
    <t>PGEMFmCZ16</t>
  </si>
  <si>
    <t>PGEDMoCZ01</t>
  </si>
  <si>
    <t>PGEDMoCZ02</t>
  </si>
  <si>
    <t>PGEDMoCZ03</t>
  </si>
  <si>
    <t>PGEDMoCZ04</t>
  </si>
  <si>
    <t>PGEDMoCZ05</t>
  </si>
  <si>
    <t>PGEDMoCZ11</t>
  </si>
  <si>
    <t>PGEDMoCZ12</t>
  </si>
  <si>
    <t>PGEDMoCZ13</t>
  </si>
  <si>
    <t>PGEDMoCZ16</t>
  </si>
  <si>
    <t>SCESFmCZ05</t>
  </si>
  <si>
    <t>SCESFmCZ06</t>
  </si>
  <si>
    <t>SCESFmCZ08</t>
  </si>
  <si>
    <t>SCESFmCZ09</t>
  </si>
  <si>
    <t>SCESFmCZ10</t>
  </si>
  <si>
    <t>SCESFmCZ13</t>
  </si>
  <si>
    <t>SCESFmCZ14</t>
  </si>
  <si>
    <t>SCESFmCZ15</t>
  </si>
  <si>
    <t>SCESFmCZ16</t>
  </si>
  <si>
    <t>SCEMFmCZ05</t>
  </si>
  <si>
    <t>SCEMFmCZ06</t>
  </si>
  <si>
    <t>SCEMFmCZ08</t>
  </si>
  <si>
    <t>SCEMFmCZ09</t>
  </si>
  <si>
    <t>SCEMFmCZ10</t>
  </si>
  <si>
    <t>SCEMFmCZ13</t>
  </si>
  <si>
    <t>SCEMFmCZ14</t>
  </si>
  <si>
    <t>SCEMFmCZ15</t>
  </si>
  <si>
    <t>SCEMFmCZ16</t>
  </si>
  <si>
    <t>SCEDMoCZ06</t>
  </si>
  <si>
    <t>SCEDMoCZ08</t>
  </si>
  <si>
    <t>SCEDMoCZ09</t>
  </si>
  <si>
    <t>SCEDMoCZ10</t>
  </si>
  <si>
    <t>SCEDMoCZ13</t>
  </si>
  <si>
    <t>SCEDMoCZ14</t>
  </si>
  <si>
    <t>SCEDMoCZ15</t>
  </si>
  <si>
    <t>SCEDMoCZ16</t>
  </si>
  <si>
    <t>SDGSFmCZ06</t>
  </si>
  <si>
    <t>SDGSFmCZ07</t>
  </si>
  <si>
    <t>SDGSFmCZ08</t>
  </si>
  <si>
    <t>SDGSFmCZ10</t>
  </si>
  <si>
    <t>SDGSFmCZ14</t>
  </si>
  <si>
    <t>SDGSFmCZ15</t>
  </si>
  <si>
    <t>SDGMFmCZ06</t>
  </si>
  <si>
    <t>SDGMFmCZ07</t>
  </si>
  <si>
    <t>SDGMFmCZ08</t>
  </si>
  <si>
    <t>SDGMFmCZ10</t>
  </si>
  <si>
    <t>SDGMFmCZ14</t>
  </si>
  <si>
    <t>SDGMFmCZ15</t>
  </si>
  <si>
    <t>SDGDMoCZ07</t>
  </si>
  <si>
    <t>SDGDMoCZ08</t>
  </si>
  <si>
    <t>SDGDMoCZ10</t>
  </si>
  <si>
    <t>SDGDMoCZ14</t>
  </si>
  <si>
    <t>From READI:</t>
  </si>
  <si>
    <t>SCEDMoCZ05</t>
  </si>
  <si>
    <t>SDGDMoCZ15</t>
  </si>
  <si>
    <t>SDGDMoCZ06</t>
  </si>
  <si>
    <t>SFmExPGE</t>
  </si>
  <si>
    <t>MFmExPGE</t>
  </si>
  <si>
    <t>DMoExPGE</t>
  </si>
  <si>
    <t>SFmNewPGE</t>
  </si>
  <si>
    <t>MFmNewPGE</t>
  </si>
  <si>
    <t>DMoNewPGE</t>
  </si>
  <si>
    <t>SFmExSCE</t>
  </si>
  <si>
    <t>MFmExSCE</t>
  </si>
  <si>
    <t>DMoExSCE</t>
  </si>
  <si>
    <t>SFmNewSCE</t>
  </si>
  <si>
    <t>MFmNewSCE</t>
  </si>
  <si>
    <t>DMoNewSCE</t>
  </si>
  <si>
    <t>SFmExSDG</t>
  </si>
  <si>
    <t>MFmExSDG</t>
  </si>
  <si>
    <t>DMoExSDG</t>
  </si>
  <si>
    <t>SFmNewSDG</t>
  </si>
  <si>
    <t>MFmNewSDG</t>
  </si>
  <si>
    <t>DMoNewSDG</t>
  </si>
  <si>
    <t>Filled</t>
  </si>
  <si>
    <t>ResExPGE</t>
  </si>
  <si>
    <t>ResNewPGE</t>
  </si>
  <si>
    <t>ResExSCE</t>
  </si>
  <si>
    <t>ResNewSCE</t>
  </si>
  <si>
    <t>ResExSDG</t>
  </si>
  <si>
    <t>ResNewSDG</t>
  </si>
  <si>
    <t>Res</t>
  </si>
  <si>
    <t>min kWh</t>
  </si>
  <si>
    <t>Min kWh</t>
  </si>
  <si>
    <t>Un Wtd kWh</t>
  </si>
  <si>
    <t>Un Wtd kW</t>
  </si>
  <si>
    <t>Un Wtd therm</t>
  </si>
  <si>
    <t>NH_PGExWts</t>
  </si>
  <si>
    <t>Existing</t>
  </si>
  <si>
    <t>NH_PGExHVACWts</t>
  </si>
  <si>
    <t>NH_PGNewWts</t>
  </si>
  <si>
    <t>NH_PGNewHVACWts</t>
  </si>
  <si>
    <t>NH_SCExWts</t>
  </si>
  <si>
    <t>NH_SCExHVACWts</t>
  </si>
  <si>
    <t>NH_SCNewWts</t>
  </si>
  <si>
    <t>NH_SCNewHVACWts</t>
  </si>
  <si>
    <t>NH_SDExWts</t>
  </si>
  <si>
    <t>SDGE</t>
  </si>
  <si>
    <t>NH_SDExHVACWts</t>
  </si>
  <si>
    <t>NH_SDNewWts</t>
  </si>
  <si>
    <t>NH_SDNewHVACWts</t>
  </si>
  <si>
    <t>NH_SGExWts</t>
  </si>
  <si>
    <t>NH_SGExHVACWts</t>
  </si>
  <si>
    <t>NH_SGNewWts</t>
  </si>
  <si>
    <t>NH_SGNewHVACWts</t>
  </si>
  <si>
    <t>Single Family</t>
  </si>
  <si>
    <t>Multi-Family</t>
  </si>
  <si>
    <t>Mobile Home</t>
  </si>
  <si>
    <t xml:space="preserve"> Vintage</t>
  </si>
  <si>
    <t>DX Clg/  Gas Heat</t>
  </si>
  <si>
    <t>Gas Heat</t>
  </si>
  <si>
    <t>Heat Pump</t>
  </si>
  <si>
    <t>Elec Heat</t>
  </si>
  <si>
    <t>DX Clg/ Other Heat</t>
  </si>
  <si>
    <t>Other Heat</t>
  </si>
  <si>
    <t>applic</t>
  </si>
  <si>
    <t>WtSet</t>
  </si>
  <si>
    <t>WtGroup</t>
  </si>
  <si>
    <t>ResHVAC</t>
  </si>
  <si>
    <t>Fld Code</t>
  </si>
  <si>
    <t>IOU in</t>
  </si>
  <si>
    <t>IOU out</t>
  </si>
  <si>
    <t>Bldg Type</t>
  </si>
  <si>
    <t>Loc</t>
  </si>
  <si>
    <t>lookup</t>
  </si>
  <si>
    <t>sum</t>
  </si>
  <si>
    <t>Create Existing Vintage results</t>
  </si>
  <si>
    <t>Create Weighted HVAC System results</t>
  </si>
  <si>
    <t>Create IOU territory results</t>
  </si>
  <si>
    <t>Create Res Building type results</t>
  </si>
  <si>
    <t>Determine IE factors from simulation results</t>
  </si>
  <si>
    <t>SFmExSCG</t>
  </si>
  <si>
    <t>MFmExSCG</t>
  </si>
  <si>
    <t>DMoExSCG</t>
  </si>
  <si>
    <t>SFmNewSCG</t>
  </si>
  <si>
    <t>MFmNewSCG</t>
  </si>
  <si>
    <t>DMoNewSCG</t>
  </si>
  <si>
    <t>HVAC Weights by IOU, CZ, Vintage and Building Type</t>
  </si>
  <si>
    <t>HV_SDGDMoExCZ15rDXGF</t>
  </si>
  <si>
    <t>wt Vint</t>
  </si>
  <si>
    <t>formatted for upload to DEER inter-measure weights table</t>
  </si>
  <si>
    <t>From "DEER2010-2012ResidentialImpacts v1_5.xls"</t>
  </si>
  <si>
    <t>READI value</t>
  </si>
  <si>
    <t>All Results compiled here for reference in other workbooks</t>
  </si>
  <si>
    <t>bldgtype</t>
  </si>
  <si>
    <t>bldgvint</t>
  </si>
  <si>
    <t>bldgloc</t>
  </si>
  <si>
    <t>bldghvac</t>
  </si>
  <si>
    <t>MH15</t>
  </si>
  <si>
    <t>2015</t>
  </si>
  <si>
    <t>2014 - 2016</t>
  </si>
  <si>
    <t>2006-2009</t>
  </si>
  <si>
    <t>2010-2013</t>
  </si>
  <si>
    <t>2014-2016</t>
  </si>
  <si>
    <t>HUD</t>
  </si>
  <si>
    <t>DEER</t>
  </si>
  <si>
    <t>PA</t>
  </si>
  <si>
    <t>Output from DEER2017 processing</t>
  </si>
  <si>
    <t>convert to DEER codes:</t>
  </si>
  <si>
    <t>CFLSFm1975CZ01rDXGF</t>
  </si>
  <si>
    <t>CFLSFm1975CZ01rDXHP</t>
  </si>
  <si>
    <t>CFLSFm1975CZ01rNCEH</t>
  </si>
  <si>
    <t>CFLSFm1975CZ01rNCGF</t>
  </si>
  <si>
    <t>CFLSFm1985CZ01rDXGF</t>
  </si>
  <si>
    <t>CFLSFm1985CZ01rDXHP</t>
  </si>
  <si>
    <t>CFLSFm1985CZ01rNCEH</t>
  </si>
  <si>
    <t>CFLSFm1985CZ01rNCGF</t>
  </si>
  <si>
    <t>CFLSFm1996CZ01rDXGF</t>
  </si>
  <si>
    <t>CFLSFm1996CZ01rDXHP</t>
  </si>
  <si>
    <t>CFLSFm1996CZ01rNCEH</t>
  </si>
  <si>
    <t>CFLSFm1996CZ01rNCGF</t>
  </si>
  <si>
    <t>CFLSFm2003CZ01rDXGF</t>
  </si>
  <si>
    <t>CFLSFm2003CZ01rDXHP</t>
  </si>
  <si>
    <t>CFLSFm2003CZ01rNCEH</t>
  </si>
  <si>
    <t>CFLSFm2003CZ01rNCGF</t>
  </si>
  <si>
    <t>CFLSFm2007CZ01rDXGF</t>
  </si>
  <si>
    <t>CFLSFm2007CZ01rDXHP</t>
  </si>
  <si>
    <t>CFLSFm2007CZ01rNCEH</t>
  </si>
  <si>
    <t>CFLSFm2007CZ01rNCGF</t>
  </si>
  <si>
    <t>CFLSFm2011CZ01rDXGF</t>
  </si>
  <si>
    <t>CFLSFm2011CZ01rDXHP</t>
  </si>
  <si>
    <t>CFLSFm2011CZ01rNCEH</t>
  </si>
  <si>
    <t>CFLSFm2011CZ01rNCGF</t>
  </si>
  <si>
    <t>CFLSFm2014CZ01rDXGF</t>
  </si>
  <si>
    <t>CFLSFm2014CZ01rDXHP</t>
  </si>
  <si>
    <t>CFLSFm2014CZ01rNCEH</t>
  </si>
  <si>
    <t>CFLSFm2014CZ01rNCGF</t>
  </si>
  <si>
    <t>CFLSFm1975CZ02rDXGF</t>
  </si>
  <si>
    <t>CFLSFm1975CZ02rDXHP</t>
  </si>
  <si>
    <t>CFLSFm1975CZ02rNCEH</t>
  </si>
  <si>
    <t>CFLSFm1975CZ02rNCGF</t>
  </si>
  <si>
    <t>CFLSFm1985CZ02rDXGF</t>
  </si>
  <si>
    <t>CFLSFm1985CZ02rDXHP</t>
  </si>
  <si>
    <t>CFLSFm1985CZ02rNCEH</t>
  </si>
  <si>
    <t>CFLSFm1985CZ02rNCGF</t>
  </si>
  <si>
    <t>CFLSFm1996CZ02rDXGF</t>
  </si>
  <si>
    <t>CFLSFm1996CZ02rDXHP</t>
  </si>
  <si>
    <t>CFLSFm1996CZ02rNCEH</t>
  </si>
  <si>
    <t>CFLSFm1996CZ02rNCGF</t>
  </si>
  <si>
    <t>CFLSFm2003CZ02rDXGF</t>
  </si>
  <si>
    <t>CFLSFm2003CZ02rDXHP</t>
  </si>
  <si>
    <t>CFLSFm2003CZ02rNCEH</t>
  </si>
  <si>
    <t>CFLSFm2003CZ02rNCGF</t>
  </si>
  <si>
    <t>CFLSFm2007CZ02rDXGF</t>
  </si>
  <si>
    <t>CFLSFm2007CZ02rDXHP</t>
  </si>
  <si>
    <t>CFLSFm2007CZ02rNCEH</t>
  </si>
  <si>
    <t>CFLSFm2007CZ02rNCGF</t>
  </si>
  <si>
    <t>CFLSFm2011CZ02rDXGF</t>
  </si>
  <si>
    <t>CFLSFm2011CZ02rDXHP</t>
  </si>
  <si>
    <t>CFLSFm2011CZ02rNCEH</t>
  </si>
  <si>
    <t>CFLSFm2011CZ02rNCGF</t>
  </si>
  <si>
    <t>CFLSFm2014CZ02rDXGF</t>
  </si>
  <si>
    <t>CFLSFm2014CZ02rDXHP</t>
  </si>
  <si>
    <t>CFLSFm2014CZ02rNCEH</t>
  </si>
  <si>
    <t>CFLSFm2014CZ02rNCGF</t>
  </si>
  <si>
    <t>CFLSFm1975CZ03rDXGF</t>
  </si>
  <si>
    <t>CFLSFm1975CZ03rDXHP</t>
  </si>
  <si>
    <t>CFLSFm1975CZ03rNCEH</t>
  </si>
  <si>
    <t>CFLSFm1975CZ03rNCGF</t>
  </si>
  <si>
    <t>CFLSFm1985CZ03rDXGF</t>
  </si>
  <si>
    <t>CFLSFm1985CZ03rDXHP</t>
  </si>
  <si>
    <t>CFLSFm1985CZ03rNCEH</t>
  </si>
  <si>
    <t>CFLSFm1985CZ03rNCGF</t>
  </si>
  <si>
    <t>CFLSFm1996CZ03rDXGF</t>
  </si>
  <si>
    <t>CFLSFm1996CZ03rDXHP</t>
  </si>
  <si>
    <t>CFLSFm1996CZ03rNCEH</t>
  </si>
  <si>
    <t>CFLSFm1996CZ03rNCGF</t>
  </si>
  <si>
    <t>CFLSFm2003CZ03rDXGF</t>
  </si>
  <si>
    <t>CFLSFm2003CZ03rDXHP</t>
  </si>
  <si>
    <t>CFLSFm2003CZ03rNCEH</t>
  </si>
  <si>
    <t>CFLSFm2003CZ03rNCGF</t>
  </si>
  <si>
    <t>CFLSFm2007CZ03rDXGF</t>
  </si>
  <si>
    <t>CFLSFm2007CZ03rDXHP</t>
  </si>
  <si>
    <t>CFLSFm2007CZ03rNCEH</t>
  </si>
  <si>
    <t>CFLSFm2007CZ03rNCGF</t>
  </si>
  <si>
    <t>CFLSFm2011CZ03rDXGF</t>
  </si>
  <si>
    <t>CFLSFm2011CZ03rDXHP</t>
  </si>
  <si>
    <t>CFLSFm2011CZ03rNCEH</t>
  </si>
  <si>
    <t>CFLSFm2011CZ03rNCGF</t>
  </si>
  <si>
    <t>CFLSFm2014CZ03rDXGF</t>
  </si>
  <si>
    <t>CFLSFm2014CZ03rDXHP</t>
  </si>
  <si>
    <t>CFLSFm2014CZ03rNCEH</t>
  </si>
  <si>
    <t>CFLSFm2014CZ03rNCGF</t>
  </si>
  <si>
    <t>CFLSFm1975CZ04rDXGF</t>
  </si>
  <si>
    <t>CFLSFm1975CZ04rDXHP</t>
  </si>
  <si>
    <t>CFLSFm1975CZ04rNCEH</t>
  </si>
  <si>
    <t>CFLSFm1975CZ04rNCGF</t>
  </si>
  <si>
    <t>CFLSFm1985CZ04rDXGF</t>
  </si>
  <si>
    <t>CFLSFm1985CZ04rDXHP</t>
  </si>
  <si>
    <t>CFLSFm1985CZ04rNCEH</t>
  </si>
  <si>
    <t>CFLSFm1985CZ04rNCGF</t>
  </si>
  <si>
    <t>CFLSFm1996CZ04rDXGF</t>
  </si>
  <si>
    <t>CFLSFm1996CZ04rDXHP</t>
  </si>
  <si>
    <t>CFLSFm1996CZ04rNCEH</t>
  </si>
  <si>
    <t>CFLSFm1996CZ04rNCGF</t>
  </si>
  <si>
    <t>CFLSFm2003CZ04rDXGF</t>
  </si>
  <si>
    <t>CFLSFm2003CZ04rDXHP</t>
  </si>
  <si>
    <t>CFLSFm2003CZ04rNCEH</t>
  </si>
  <si>
    <t>CFLSFm2003CZ04rNCGF</t>
  </si>
  <si>
    <t>CFLSFm2007CZ04rDXGF</t>
  </si>
  <si>
    <t>CFLSFm2007CZ04rDXHP</t>
  </si>
  <si>
    <t>CFLSFm2007CZ04rNCEH</t>
  </si>
  <si>
    <t>CFLSFm2007CZ04rNCGF</t>
  </si>
  <si>
    <t>CFLSFm2011CZ04rDXGF</t>
  </si>
  <si>
    <t>CFLSFm2011CZ04rDXHP</t>
  </si>
  <si>
    <t>CFLSFm2011CZ04rNCEH</t>
  </si>
  <si>
    <t>CFLSFm2011CZ04rNCGF</t>
  </si>
  <si>
    <t>CFLSFm2014CZ04rDXGF</t>
  </si>
  <si>
    <t>CFLSFm2014CZ04rDXHP</t>
  </si>
  <si>
    <t>CFLSFm2014CZ04rNCEH</t>
  </si>
  <si>
    <t>CFLSFm2014CZ04rNCGF</t>
  </si>
  <si>
    <t>CFLSFm1975CZ05rDXGF</t>
  </si>
  <si>
    <t>CFLSFm1975CZ05rDXHP</t>
  </si>
  <si>
    <t>CFLSFm1975CZ05rNCEH</t>
  </si>
  <si>
    <t>CFLSFm1975CZ05rNCGF</t>
  </si>
  <si>
    <t>CFLSFm1985CZ05rDXGF</t>
  </si>
  <si>
    <t>CFLSFm1985CZ05rDXHP</t>
  </si>
  <si>
    <t>CFLSFm1985CZ05rNCEH</t>
  </si>
  <si>
    <t>CFLSFm1985CZ05rNCGF</t>
  </si>
  <si>
    <t>CFLSFm1996CZ05rDXGF</t>
  </si>
  <si>
    <t>CFLSFm1996CZ05rDXHP</t>
  </si>
  <si>
    <t>CFLSFm1996CZ05rNCEH</t>
  </si>
  <si>
    <t>CFLSFm1996CZ05rNCGF</t>
  </si>
  <si>
    <t>CFLSFm2003CZ05rDXGF</t>
  </si>
  <si>
    <t>CFLSFm2003CZ05rDXHP</t>
  </si>
  <si>
    <t>CFLSFm2003CZ05rNCEH</t>
  </si>
  <si>
    <t>CFLSFm2003CZ05rNCGF</t>
  </si>
  <si>
    <t>CFLSFm2007CZ05rDXGF</t>
  </si>
  <si>
    <t>CFLSFm2007CZ05rDXHP</t>
  </si>
  <si>
    <t>CFLSFm2007CZ05rNCEH</t>
  </si>
  <si>
    <t>CFLSFm2007CZ05rNCGF</t>
  </si>
  <si>
    <t>CFLSFm2011CZ05rDXGF</t>
  </si>
  <si>
    <t>CFLSFm2011CZ05rDXHP</t>
  </si>
  <si>
    <t>CFLSFm2011CZ05rNCEH</t>
  </si>
  <si>
    <t>CFLSFm2011CZ05rNCGF</t>
  </si>
  <si>
    <t>CFLSFm2014CZ05rDXGF</t>
  </si>
  <si>
    <t>CFLSFm2014CZ05rDXHP</t>
  </si>
  <si>
    <t>CFLSFm2014CZ05rNCEH</t>
  </si>
  <si>
    <t>CFLSFm2014CZ05rNCGF</t>
  </si>
  <si>
    <t>CFLSFm1975CZ06rDXGF</t>
  </si>
  <si>
    <t>CFLSFm1975CZ06rDXHP</t>
  </si>
  <si>
    <t>CFLSFm1975CZ06rNCEH</t>
  </si>
  <si>
    <t>CFLSFm1975CZ06rNCGF</t>
  </si>
  <si>
    <t>CFLSFm1985CZ06rDXGF</t>
  </si>
  <si>
    <t>CFLSFm1985CZ06rDXHP</t>
  </si>
  <si>
    <t>CFLSFm1985CZ06rNCEH</t>
  </si>
  <si>
    <t>CFLSFm1985CZ06rNCGF</t>
  </si>
  <si>
    <t>CFLSFm1996CZ06rDXGF</t>
  </si>
  <si>
    <t>CFLSFm1996CZ06rDXHP</t>
  </si>
  <si>
    <t>CFLSFm1996CZ06rNCEH</t>
  </si>
  <si>
    <t>CFLSFm1996CZ06rNCGF</t>
  </si>
  <si>
    <t>CFLSFm2003CZ06rDXGF</t>
  </si>
  <si>
    <t>CFLSFm2003CZ06rDXHP</t>
  </si>
  <si>
    <t>CFLSFm2003CZ06rNCEH</t>
  </si>
  <si>
    <t>CFLSFm2003CZ06rNCGF</t>
  </si>
  <si>
    <t>CFLSFm2007CZ06rDXGF</t>
  </si>
  <si>
    <t>CFLSFm2007CZ06rDXHP</t>
  </si>
  <si>
    <t>CFLSFm2007CZ06rNCEH</t>
  </si>
  <si>
    <t>CFLSFm2007CZ06rNCGF</t>
  </si>
  <si>
    <t>CFLSFm2011CZ06rDXGF</t>
  </si>
  <si>
    <t>CFLSFm2011CZ06rDXHP</t>
  </si>
  <si>
    <t>CFLSFm2011CZ06rNCEH</t>
  </si>
  <si>
    <t>CFLSFm2011CZ06rNCGF</t>
  </si>
  <si>
    <t>CFLSFm2014CZ06rDXGF</t>
  </si>
  <si>
    <t>CFLSFm2014CZ06rDXHP</t>
  </si>
  <si>
    <t>CFLSFm2014CZ06rNCEH</t>
  </si>
  <si>
    <t>CFLSFm2014CZ06rNCGF</t>
  </si>
  <si>
    <t>CFLSFm1975CZ07rDXGF</t>
  </si>
  <si>
    <t>CFLSFm1975CZ07rDXHP</t>
  </si>
  <si>
    <t>CFLSFm1975CZ07rNCEH</t>
  </si>
  <si>
    <t>CFLSFm1975CZ07rNCGF</t>
  </si>
  <si>
    <t>CFLSFm1985CZ07rDXGF</t>
  </si>
  <si>
    <t>CFLSFm1985CZ07rDXHP</t>
  </si>
  <si>
    <t>CFLSFm1985CZ07rNCEH</t>
  </si>
  <si>
    <t>CFLSFm1985CZ07rNCGF</t>
  </si>
  <si>
    <t>CFLSFm1996CZ07rDXGF</t>
  </si>
  <si>
    <t>CFLSFm1996CZ07rDXHP</t>
  </si>
  <si>
    <t>CFLSFm1996CZ07rNCEH</t>
  </si>
  <si>
    <t>CFLSFm1996CZ07rNCGF</t>
  </si>
  <si>
    <t>CFLSFm2003CZ07rDXGF</t>
  </si>
  <si>
    <t>CFLSFm2003CZ07rDXHP</t>
  </si>
  <si>
    <t>CFLSFm2003CZ07rNCEH</t>
  </si>
  <si>
    <t>CFLSFm2003CZ07rNCGF</t>
  </si>
  <si>
    <t>CFLSFm2007CZ07rDXGF</t>
  </si>
  <si>
    <t>CFLSFm2007CZ07rDXHP</t>
  </si>
  <si>
    <t>CFLSFm2007CZ07rNCEH</t>
  </si>
  <si>
    <t>CFLSFm2007CZ07rNCGF</t>
  </si>
  <si>
    <t>CFLSFm2011CZ07rDXGF</t>
  </si>
  <si>
    <t>CFLSFm2011CZ07rDXHP</t>
  </si>
  <si>
    <t>CFLSFm2011CZ07rNCEH</t>
  </si>
  <si>
    <t>CFLSFm2011CZ07rNCGF</t>
  </si>
  <si>
    <t>CFLSFm2014CZ07rDXGF</t>
  </si>
  <si>
    <t>CFLSFm2014CZ07rDXHP</t>
  </si>
  <si>
    <t>CFLSFm2014CZ07rNCEH</t>
  </si>
  <si>
    <t>CFLSFm2014CZ07rNCGF</t>
  </si>
  <si>
    <t>CFLSFm1975CZ08rDXGF</t>
  </si>
  <si>
    <t>CFLSFm1975CZ08rDXHP</t>
  </si>
  <si>
    <t>CFLSFm1975CZ08rNCEH</t>
  </si>
  <si>
    <t>CFLSFm1975CZ08rNCGF</t>
  </si>
  <si>
    <t>CFLSFm1985CZ08rDXGF</t>
  </si>
  <si>
    <t>CFLSFm1985CZ08rDXHP</t>
  </si>
  <si>
    <t>CFLSFm1985CZ08rNCEH</t>
  </si>
  <si>
    <t>CFLSFm1985CZ08rNCGF</t>
  </si>
  <si>
    <t>CFLSFm1996CZ08rDXGF</t>
  </si>
  <si>
    <t>CFLSFm1996CZ08rDXHP</t>
  </si>
  <si>
    <t>CFLSFm1996CZ08rNCEH</t>
  </si>
  <si>
    <t>CFLSFm1996CZ08rNCGF</t>
  </si>
  <si>
    <t>CFLSFm2003CZ08rDXGF</t>
  </si>
  <si>
    <t>CFLSFm2003CZ08rDXHP</t>
  </si>
  <si>
    <t>CFLSFm2003CZ08rNCEH</t>
  </si>
  <si>
    <t>CFLSFm2003CZ08rNCGF</t>
  </si>
  <si>
    <t>CFLSFm2007CZ08rDXGF</t>
  </si>
  <si>
    <t>CFLSFm2007CZ08rDXHP</t>
  </si>
  <si>
    <t>CFLSFm2007CZ08rNCEH</t>
  </si>
  <si>
    <t>CFLSFm2007CZ08rNCGF</t>
  </si>
  <si>
    <t>CFLSFm2011CZ08rDXGF</t>
  </si>
  <si>
    <t>CFLSFm2011CZ08rDXHP</t>
  </si>
  <si>
    <t>CFLSFm2011CZ08rNCEH</t>
  </si>
  <si>
    <t>CFLSFm2011CZ08rNCGF</t>
  </si>
  <si>
    <t>CFLSFm2014CZ08rDXGF</t>
  </si>
  <si>
    <t>CFLSFm2014CZ08rDXHP</t>
  </si>
  <si>
    <t>CFLSFm2014CZ08rNCEH</t>
  </si>
  <si>
    <t>CFLSFm2014CZ08rNCGF</t>
  </si>
  <si>
    <t>CFLSFm1975CZ09rDXGF</t>
  </si>
  <si>
    <t>CFLSFm1975CZ09rDXHP</t>
  </si>
  <si>
    <t>CFLSFm1975CZ09rNCEH</t>
  </si>
  <si>
    <t>CFLSFm1975CZ09rNCGF</t>
  </si>
  <si>
    <t>CFLSFm1985CZ09rDXGF</t>
  </si>
  <si>
    <t>CFLSFm1985CZ09rDXHP</t>
  </si>
  <si>
    <t>CFLSFm1985CZ09rNCEH</t>
  </si>
  <si>
    <t>CFLSFm1985CZ09rNCGF</t>
  </si>
  <si>
    <t>CFLSFm1996CZ09rDXGF</t>
  </si>
  <si>
    <t>CFLSFm1996CZ09rDXHP</t>
  </si>
  <si>
    <t>CFLSFm1996CZ09rNCEH</t>
  </si>
  <si>
    <t>CFLSFm1996CZ09rNCGF</t>
  </si>
  <si>
    <t>CFLSFm2003CZ09rDXGF</t>
  </si>
  <si>
    <t>CFLSFm2003CZ09rDXHP</t>
  </si>
  <si>
    <t>CFLSFm2003CZ09rNCEH</t>
  </si>
  <si>
    <t>CFLSFm2003CZ09rNCGF</t>
  </si>
  <si>
    <t>CFLSFm2007CZ09rDXGF</t>
  </si>
  <si>
    <t>CFLSFm2007CZ09rDXHP</t>
  </si>
  <si>
    <t>CFLSFm2007CZ09rNCEH</t>
  </si>
  <si>
    <t>CFLSFm2007CZ09rNCGF</t>
  </si>
  <si>
    <t>CFLSFm2011CZ09rDXGF</t>
  </si>
  <si>
    <t>CFLSFm2011CZ09rDXHP</t>
  </si>
  <si>
    <t>CFLSFm2011CZ09rNCEH</t>
  </si>
  <si>
    <t>CFLSFm2011CZ09rNCGF</t>
  </si>
  <si>
    <t>CFLSFm2014CZ09rDXGF</t>
  </si>
  <si>
    <t>CFLSFm2014CZ09rDXHP</t>
  </si>
  <si>
    <t>CFLSFm2014CZ09rNCEH</t>
  </si>
  <si>
    <t>CFLSFm2014CZ09rNCGF</t>
  </si>
  <si>
    <t>CFLSFm1975CZ10rDXGF</t>
  </si>
  <si>
    <t>CFLSFm1975CZ10rDXHP</t>
  </si>
  <si>
    <t>CFLSFm1975CZ10rNCEH</t>
  </si>
  <si>
    <t>CFLSFm1975CZ10rNCGF</t>
  </si>
  <si>
    <t>CFLSFm1985CZ10rDXGF</t>
  </si>
  <si>
    <t>CFLSFm1985CZ10rDXHP</t>
  </si>
  <si>
    <t>CFLSFm1985CZ10rNCEH</t>
  </si>
  <si>
    <t>CFLSFm1985CZ10rNCGF</t>
  </si>
  <si>
    <t>CFLSFm1996CZ10rDXGF</t>
  </si>
  <si>
    <t>CFLSFm1996CZ10rDXHP</t>
  </si>
  <si>
    <t>CFLSFm1996CZ10rNCEH</t>
  </si>
  <si>
    <t>CFLSFm1996CZ10rNCGF</t>
  </si>
  <si>
    <t>CFLSFm2003CZ10rDXGF</t>
  </si>
  <si>
    <t>CFLSFm2003CZ10rDXHP</t>
  </si>
  <si>
    <t>CFLSFm2003CZ10rNCEH</t>
  </si>
  <si>
    <t>CFLSFm2003CZ10rNCGF</t>
  </si>
  <si>
    <t>CFLSFm2007CZ10rDXGF</t>
  </si>
  <si>
    <t>CFLSFm2007CZ10rDXHP</t>
  </si>
  <si>
    <t>CFLSFm2007CZ10rNCEH</t>
  </si>
  <si>
    <t>CFLSFm2007CZ10rNCGF</t>
  </si>
  <si>
    <t>CFLSFm2011CZ10rDXGF</t>
  </si>
  <si>
    <t>CFLSFm2011CZ10rDXHP</t>
  </si>
  <si>
    <t>CFLSFm2011CZ10rNCEH</t>
  </si>
  <si>
    <t>CFLSFm2011CZ10rNCGF</t>
  </si>
  <si>
    <t>CFLSFm2014CZ10rDXGF</t>
  </si>
  <si>
    <t>CFLSFm2014CZ10rDXHP</t>
  </si>
  <si>
    <t>CFLSFm2014CZ10rNCEH</t>
  </si>
  <si>
    <t>CFLSFm2014CZ10rNCGF</t>
  </si>
  <si>
    <t>CFLSFm1975CZ11rDXGF</t>
  </si>
  <si>
    <t>CFLSFm1975CZ11rDXHP</t>
  </si>
  <si>
    <t>CFLSFm1975CZ11rNCEH</t>
  </si>
  <si>
    <t>CFLSFm1975CZ11rNCGF</t>
  </si>
  <si>
    <t>CFLSFm1985CZ11rDXGF</t>
  </si>
  <si>
    <t>CFLSFm1985CZ11rDXHP</t>
  </si>
  <si>
    <t>CFLSFm1985CZ11rNCEH</t>
  </si>
  <si>
    <t>CFLSFm1985CZ11rNCGF</t>
  </si>
  <si>
    <t>CFLSFm1996CZ11rDXGF</t>
  </si>
  <si>
    <t>CFLSFm1996CZ11rDXHP</t>
  </si>
  <si>
    <t>CFLSFm1996CZ11rNCEH</t>
  </si>
  <si>
    <t>CFLSFm1996CZ11rNCGF</t>
  </si>
  <si>
    <t>CFLSFm2003CZ11rDXGF</t>
  </si>
  <si>
    <t>CFLSFm2003CZ11rDXHP</t>
  </si>
  <si>
    <t>CFLSFm2003CZ11rNCEH</t>
  </si>
  <si>
    <t>CFLSFm2003CZ11rNCGF</t>
  </si>
  <si>
    <t>CFLSFm2007CZ11rDXGF</t>
  </si>
  <si>
    <t>CFLSFm2007CZ11rDXHP</t>
  </si>
  <si>
    <t>CFLSFm2007CZ11rNCEH</t>
  </si>
  <si>
    <t>CFLSFm2007CZ11rNCGF</t>
  </si>
  <si>
    <t>CFLSFm2011CZ11rDXGF</t>
  </si>
  <si>
    <t>CFLSFm2011CZ11rDXHP</t>
  </si>
  <si>
    <t>CFLSFm2011CZ11rNCEH</t>
  </si>
  <si>
    <t>CFLSFm2011CZ11rNCGF</t>
  </si>
  <si>
    <t>CFLSFm2014CZ11rDXGF</t>
  </si>
  <si>
    <t>CFLSFm2014CZ11rDXHP</t>
  </si>
  <si>
    <t>CFLSFm2014CZ11rNCEH</t>
  </si>
  <si>
    <t>CFLSFm2014CZ11rNCGF</t>
  </si>
  <si>
    <t>CFLSFm1975CZ12rDXGF</t>
  </si>
  <si>
    <t>CFLSFm1975CZ12rDXHP</t>
  </si>
  <si>
    <t>CFLSFm1975CZ12rNCEH</t>
  </si>
  <si>
    <t>CFLSFm1975CZ12rNCGF</t>
  </si>
  <si>
    <t>CFLSFm1985CZ12rDXGF</t>
  </si>
  <si>
    <t>CFLSFm1985CZ12rDXHP</t>
  </si>
  <si>
    <t>CFLSFm1985CZ12rNCEH</t>
  </si>
  <si>
    <t>CFLSFm1985CZ12rNCGF</t>
  </si>
  <si>
    <t>CFLSFm1996CZ12rDXGF</t>
  </si>
  <si>
    <t>CFLSFm1996CZ12rDXHP</t>
  </si>
  <si>
    <t>CFLSFm1996CZ12rNCEH</t>
  </si>
  <si>
    <t>CFLSFm1996CZ12rNCGF</t>
  </si>
  <si>
    <t>CFLSFm2003CZ12rDXGF</t>
  </si>
  <si>
    <t>CFLSFm2003CZ12rDXHP</t>
  </si>
  <si>
    <t>CFLSFm2003CZ12rNCEH</t>
  </si>
  <si>
    <t>CFLSFm2003CZ12rNCGF</t>
  </si>
  <si>
    <t>CFLSFm2007CZ12rDXGF</t>
  </si>
  <si>
    <t>CFLSFm2007CZ12rDXHP</t>
  </si>
  <si>
    <t>CFLSFm2007CZ12rNCEH</t>
  </si>
  <si>
    <t>CFLSFm2007CZ12rNCGF</t>
  </si>
  <si>
    <t>CFLSFm2011CZ12rDXGF</t>
  </si>
  <si>
    <t>CFLSFm2011CZ12rDXHP</t>
  </si>
  <si>
    <t>CFLSFm2011CZ12rNCEH</t>
  </si>
  <si>
    <t>CFLSFm2011CZ12rNCGF</t>
  </si>
  <si>
    <t>CFLSFm2014CZ12rDXGF</t>
  </si>
  <si>
    <t>CFLSFm2014CZ12rDXHP</t>
  </si>
  <si>
    <t>CFLSFm2014CZ12rNCEH</t>
  </si>
  <si>
    <t>CFLSFm2014CZ12rNCGF</t>
  </si>
  <si>
    <t>CFLSFm1975CZ13rDXGF</t>
  </si>
  <si>
    <t>CFLSFm1975CZ13rDXHP</t>
  </si>
  <si>
    <t>CFLSFm1975CZ13rNCEH</t>
  </si>
  <si>
    <t>CFLSFm1975CZ13rNCGF</t>
  </si>
  <si>
    <t>CFLSFm1985CZ13rDXGF</t>
  </si>
  <si>
    <t>CFLSFm1985CZ13rDXHP</t>
  </si>
  <si>
    <t>CFLSFm1985CZ13rNCEH</t>
  </si>
  <si>
    <t>CFLSFm1985CZ13rNCGF</t>
  </si>
  <si>
    <t>CFLSFm1996CZ13rDXGF</t>
  </si>
  <si>
    <t>CFLSFm1996CZ13rDXHP</t>
  </si>
  <si>
    <t>CFLSFm1996CZ13rNCEH</t>
  </si>
  <si>
    <t>CFLSFm1996CZ13rNCGF</t>
  </si>
  <si>
    <t>CFLSFm2003CZ13rDXGF</t>
  </si>
  <si>
    <t>CFLSFm2003CZ13rDXHP</t>
  </si>
  <si>
    <t>CFLSFm2003CZ13rNCEH</t>
  </si>
  <si>
    <t>CFLSFm2003CZ13rNCGF</t>
  </si>
  <si>
    <t>CFLSFm2007CZ13rDXGF</t>
  </si>
  <si>
    <t>CFLSFm2007CZ13rDXHP</t>
  </si>
  <si>
    <t>CFLSFm2007CZ13rNCEH</t>
  </si>
  <si>
    <t>CFLSFm2007CZ13rNCGF</t>
  </si>
  <si>
    <t>CFLSFm2011CZ13rDXGF</t>
  </si>
  <si>
    <t>CFLSFm2011CZ13rDXHP</t>
  </si>
  <si>
    <t>CFLSFm2011CZ13rNCEH</t>
  </si>
  <si>
    <t>CFLSFm2011CZ13rNCGF</t>
  </si>
  <si>
    <t>CFLSFm2014CZ13rDXGF</t>
  </si>
  <si>
    <t>CFLSFm2014CZ13rDXHP</t>
  </si>
  <si>
    <t>CFLSFm2014CZ13rNCEH</t>
  </si>
  <si>
    <t>CFLSFm2014CZ13rNCGF</t>
  </si>
  <si>
    <t>CFLSFm1975CZ14rDXGF</t>
  </si>
  <si>
    <t>CFLSFm1975CZ14rDXHP</t>
  </si>
  <si>
    <t>CFLSFm1975CZ14rNCEH</t>
  </si>
  <si>
    <t>CFLSFm1975CZ14rNCGF</t>
  </si>
  <si>
    <t>CFLSFm1985CZ14rDXGF</t>
  </si>
  <si>
    <t>CFLSFm1985CZ14rDXHP</t>
  </si>
  <si>
    <t>CFLSFm1985CZ14rNCEH</t>
  </si>
  <si>
    <t>CFLSFm1985CZ14rNCGF</t>
  </si>
  <si>
    <t>CFLSFm1996CZ14rDXGF</t>
  </si>
  <si>
    <t>CFLSFm1996CZ14rDXHP</t>
  </si>
  <si>
    <t>CFLSFm1996CZ14rNCEH</t>
  </si>
  <si>
    <t>CFLSFm1996CZ14rNCGF</t>
  </si>
  <si>
    <t>CFLSFm2003CZ14rDXGF</t>
  </si>
  <si>
    <t>CFLSFm2003CZ14rDXHP</t>
  </si>
  <si>
    <t>CFLSFm2003CZ14rNCEH</t>
  </si>
  <si>
    <t>CFLSFm2003CZ14rNCGF</t>
  </si>
  <si>
    <t>CFLSFm2007CZ14rDXGF</t>
  </si>
  <si>
    <t>CFLSFm2007CZ14rDXHP</t>
  </si>
  <si>
    <t>CFLSFm2007CZ14rNCEH</t>
  </si>
  <si>
    <t>CFLSFm2007CZ14rNCGF</t>
  </si>
  <si>
    <t>CFLSFm2011CZ14rDXGF</t>
  </si>
  <si>
    <t>CFLSFm2011CZ14rDXHP</t>
  </si>
  <si>
    <t>CFLSFm2011CZ14rNCEH</t>
  </si>
  <si>
    <t>CFLSFm2011CZ14rNCGF</t>
  </si>
  <si>
    <t>CFLSFm2014CZ14rDXGF</t>
  </si>
  <si>
    <t>CFLSFm2014CZ14rDXHP</t>
  </si>
  <si>
    <t>CFLSFm2014CZ14rNCEH</t>
  </si>
  <si>
    <t>CFLSFm2014CZ14rNCGF</t>
  </si>
  <si>
    <t>CFLSFm1975CZ15rDXGF</t>
  </si>
  <si>
    <t>CFLSFm1975CZ15rDXHP</t>
  </si>
  <si>
    <t>CFLSFm1975CZ15rNCEH</t>
  </si>
  <si>
    <t>CFLSFm1975CZ15rNCGF</t>
  </si>
  <si>
    <t>CFLSFm1985CZ15rDXGF</t>
  </si>
  <si>
    <t>CFLSFm1985CZ15rDXHP</t>
  </si>
  <si>
    <t>CFLSFm1985CZ15rNCEH</t>
  </si>
  <si>
    <t>CFLSFm1985CZ15rNCGF</t>
  </si>
  <si>
    <t>CFLSFm1996CZ15rDXGF</t>
  </si>
  <si>
    <t>CFLSFm1996CZ15rDXHP</t>
  </si>
  <si>
    <t>CFLSFm1996CZ15rNCEH</t>
  </si>
  <si>
    <t>CFLSFm1996CZ15rNCGF</t>
  </si>
  <si>
    <t>CFLSFm2003CZ15rDXGF</t>
  </si>
  <si>
    <t>CFLSFm2003CZ15rDXHP</t>
  </si>
  <si>
    <t>CFLSFm2003CZ15rNCEH</t>
  </si>
  <si>
    <t>CFLSFm2003CZ15rNCGF</t>
  </si>
  <si>
    <t>CFLSFm2007CZ15rDXGF</t>
  </si>
  <si>
    <t>CFLSFm2007CZ15rDXHP</t>
  </si>
  <si>
    <t>CFLSFm2007CZ15rNCEH</t>
  </si>
  <si>
    <t>CFLSFm2007CZ15rNCGF</t>
  </si>
  <si>
    <t>CFLSFm2011CZ15rDXGF</t>
  </si>
  <si>
    <t>CFLSFm2011CZ15rDXHP</t>
  </si>
  <si>
    <t>CFLSFm2011CZ15rNCEH</t>
  </si>
  <si>
    <t>CFLSFm2011CZ15rNCGF</t>
  </si>
  <si>
    <t>CFLSFm2014CZ15rDXGF</t>
  </si>
  <si>
    <t>CFLSFm2014CZ15rDXHP</t>
  </si>
  <si>
    <t>CFLSFm2014CZ15rNCEH</t>
  </si>
  <si>
    <t>CFLSFm2014CZ15rNCGF</t>
  </si>
  <si>
    <t>CFLSFm1975CZ16rDXGF</t>
  </si>
  <si>
    <t>CFLSFm1975CZ16rDXHP</t>
  </si>
  <si>
    <t>CFLSFm1975CZ16rNCEH</t>
  </si>
  <si>
    <t>CFLSFm1975CZ16rNCGF</t>
  </si>
  <si>
    <t>CFLSFm1985CZ16rDXGF</t>
  </si>
  <si>
    <t>CFLSFm1985CZ16rDXHP</t>
  </si>
  <si>
    <t>CFLSFm1985CZ16rNCEH</t>
  </si>
  <si>
    <t>CFLSFm1985CZ16rNCGF</t>
  </si>
  <si>
    <t>CFLSFm1996CZ16rDXGF</t>
  </si>
  <si>
    <t>CFLSFm1996CZ16rDXHP</t>
  </si>
  <si>
    <t>CFLSFm1996CZ16rNCEH</t>
  </si>
  <si>
    <t>CFLSFm1996CZ16rNCGF</t>
  </si>
  <si>
    <t>CFLSFm2003CZ16rDXGF</t>
  </si>
  <si>
    <t>CFLSFm2003CZ16rDXHP</t>
  </si>
  <si>
    <t>CFLSFm2003CZ16rNCEH</t>
  </si>
  <si>
    <t>CFLSFm2003CZ16rNCGF</t>
  </si>
  <si>
    <t>CFLSFm2007CZ16rDXGF</t>
  </si>
  <si>
    <t>CFLSFm2007CZ16rDXHP</t>
  </si>
  <si>
    <t>CFLSFm2007CZ16rNCEH</t>
  </si>
  <si>
    <t>CFLSFm2007CZ16rNCGF</t>
  </si>
  <si>
    <t>CFLSFm2011CZ16rDXGF</t>
  </si>
  <si>
    <t>CFLSFm2011CZ16rDXHP</t>
  </si>
  <si>
    <t>CFLSFm2011CZ16rNCEH</t>
  </si>
  <si>
    <t>CFLSFm2011CZ16rNCGF</t>
  </si>
  <si>
    <t>CFLSFm2014CZ16rDXGF</t>
  </si>
  <si>
    <t>CFLSFm2014CZ16rDXHP</t>
  </si>
  <si>
    <t>CFLSFm2014CZ16rNCEH</t>
  </si>
  <si>
    <t>CFLSFm2014CZ16rNCGF</t>
  </si>
  <si>
    <t>CFLMFm1975CZ01rDXGF</t>
  </si>
  <si>
    <t>CFLMFm1975CZ01rDXHP</t>
  </si>
  <si>
    <t>CFLMFm1975CZ01rNCEH</t>
  </si>
  <si>
    <t>CFLMFm1975CZ01rNCGF</t>
  </si>
  <si>
    <t>CFLMFm1985CZ01rDXGF</t>
  </si>
  <si>
    <t>CFLMFm1985CZ01rDXHP</t>
  </si>
  <si>
    <t>CFLMFm1985CZ01rNCEH</t>
  </si>
  <si>
    <t>CFLMFm1985CZ01rNCGF</t>
  </si>
  <si>
    <t>CFLMFm1996CZ01rDXGF</t>
  </si>
  <si>
    <t>CFLMFm1996CZ01rDXHP</t>
  </si>
  <si>
    <t>CFLMFm1996CZ01rNCEH</t>
  </si>
  <si>
    <t>CFLMFm1996CZ01rNCGF</t>
  </si>
  <si>
    <t>CFLMFm2003CZ01rDXGF</t>
  </si>
  <si>
    <t>CFLMFm2003CZ01rDXHP</t>
  </si>
  <si>
    <t>CFLMFm2003CZ01rNCEH</t>
  </si>
  <si>
    <t>CFLMFm2003CZ01rNCGF</t>
  </si>
  <si>
    <t>CFLMFm2007CZ01rDXGF</t>
  </si>
  <si>
    <t>CFLMFm2007CZ01rDXHP</t>
  </si>
  <si>
    <t>CFLMFm2007CZ01rNCEH</t>
  </si>
  <si>
    <t>CFLMFm2007CZ01rNCGF</t>
  </si>
  <si>
    <t>CFLMFm2011CZ01rDXGF</t>
  </si>
  <si>
    <t>CFLMFm2011CZ01rDXHP</t>
  </si>
  <si>
    <t>CFLMFm2011CZ01rNCEH</t>
  </si>
  <si>
    <t>CFLMFm2011CZ01rNCGF</t>
  </si>
  <si>
    <t>CFLMFm2014CZ01rDXGF</t>
  </si>
  <si>
    <t>CFLMFm2014CZ01rDXHP</t>
  </si>
  <si>
    <t>CFLMFm2014CZ01rNCEH</t>
  </si>
  <si>
    <t>CFLMFm2014CZ01rNCGF</t>
  </si>
  <si>
    <t>CFLMFm1975CZ02rDXGF</t>
  </si>
  <si>
    <t>CFLMFm1975CZ02rDXHP</t>
  </si>
  <si>
    <t>CFLMFm1975CZ02rNCEH</t>
  </si>
  <si>
    <t>CFLMFm1975CZ02rNCGF</t>
  </si>
  <si>
    <t>CFLMFm1985CZ02rDXGF</t>
  </si>
  <si>
    <t>CFLMFm1985CZ02rDXHP</t>
  </si>
  <si>
    <t>CFLMFm1985CZ02rNCEH</t>
  </si>
  <si>
    <t>CFLMFm1985CZ02rNCGF</t>
  </si>
  <si>
    <t>CFLMFm1996CZ02rDXGF</t>
  </si>
  <si>
    <t>CFLMFm1996CZ02rDXHP</t>
  </si>
  <si>
    <t>CFLMFm1996CZ02rNCEH</t>
  </si>
  <si>
    <t>CFLMFm1996CZ02rNCGF</t>
  </si>
  <si>
    <t>CFLMFm2003CZ02rDXGF</t>
  </si>
  <si>
    <t>CFLMFm2003CZ02rDXHP</t>
  </si>
  <si>
    <t>CFLMFm2003CZ02rNCEH</t>
  </si>
  <si>
    <t>CFLMFm2003CZ02rNCGF</t>
  </si>
  <si>
    <t>CFLMFm2007CZ02rDXGF</t>
  </si>
  <si>
    <t>CFLMFm2007CZ02rDXHP</t>
  </si>
  <si>
    <t>CFLMFm2007CZ02rNCEH</t>
  </si>
  <si>
    <t>CFLMFm2007CZ02rNCGF</t>
  </si>
  <si>
    <t>CFLMFm2011CZ02rDXGF</t>
  </si>
  <si>
    <t>CFLMFm2011CZ02rDXHP</t>
  </si>
  <si>
    <t>CFLMFm2011CZ02rNCEH</t>
  </si>
  <si>
    <t>CFLMFm2011CZ02rNCGF</t>
  </si>
  <si>
    <t>CFLMFm2014CZ02rDXGF</t>
  </si>
  <si>
    <t>CFLMFm2014CZ02rDXHP</t>
  </si>
  <si>
    <t>CFLMFm2014CZ02rNCEH</t>
  </si>
  <si>
    <t>CFLMFm2014CZ02rNCGF</t>
  </si>
  <si>
    <t>CFLMFm1975CZ03rDXGF</t>
  </si>
  <si>
    <t>CFLMFm1975CZ03rDXHP</t>
  </si>
  <si>
    <t>CFLMFm1975CZ03rNCEH</t>
  </si>
  <si>
    <t>CFLMFm1975CZ03rNCGF</t>
  </si>
  <si>
    <t>CFLMFm1985CZ03rDXGF</t>
  </si>
  <si>
    <t>CFLMFm1985CZ03rDXHP</t>
  </si>
  <si>
    <t>CFLMFm1985CZ03rNCEH</t>
  </si>
  <si>
    <t>CFLMFm1985CZ03rNCGF</t>
  </si>
  <si>
    <t>CFLMFm1996CZ03rDXGF</t>
  </si>
  <si>
    <t>CFLMFm1996CZ03rDXHP</t>
  </si>
  <si>
    <t>CFLMFm1996CZ03rNCEH</t>
  </si>
  <si>
    <t>CFLMFm1996CZ03rNCGF</t>
  </si>
  <si>
    <t>CFLMFm2003CZ03rDXGF</t>
  </si>
  <si>
    <t>CFLMFm2003CZ03rDXHP</t>
  </si>
  <si>
    <t>CFLMFm2003CZ03rNCEH</t>
  </si>
  <si>
    <t>CFLMFm2003CZ03rNCGF</t>
  </si>
  <si>
    <t>CFLMFm2007CZ03rDXGF</t>
  </si>
  <si>
    <t>CFLMFm2007CZ03rDXHP</t>
  </si>
  <si>
    <t>CFLMFm2007CZ03rNCEH</t>
  </si>
  <si>
    <t>CFLMFm2007CZ03rNCGF</t>
  </si>
  <si>
    <t>CFLMFm2011CZ03rDXGF</t>
  </si>
  <si>
    <t>CFLMFm2011CZ03rDXHP</t>
  </si>
  <si>
    <t>CFLMFm2011CZ03rNCEH</t>
  </si>
  <si>
    <t>CFLMFm2011CZ03rNCGF</t>
  </si>
  <si>
    <t>CFLMFm2014CZ03rDXGF</t>
  </si>
  <si>
    <t>CFLMFm2014CZ03rDXHP</t>
  </si>
  <si>
    <t>CFLMFm2014CZ03rNCEH</t>
  </si>
  <si>
    <t>CFLMFm2014CZ03rNCGF</t>
  </si>
  <si>
    <t>CFLMFm1975CZ04rDXGF</t>
  </si>
  <si>
    <t>CFLMFm1975CZ04rDXHP</t>
  </si>
  <si>
    <t>CFLMFm1975CZ04rNCEH</t>
  </si>
  <si>
    <t>CFLMFm1975CZ04rNCGF</t>
  </si>
  <si>
    <t>CFLMFm1985CZ04rDXGF</t>
  </si>
  <si>
    <t>CFLMFm1985CZ04rDXHP</t>
  </si>
  <si>
    <t>CFLMFm1985CZ04rNCEH</t>
  </si>
  <si>
    <t>CFLMFm1985CZ04rNCGF</t>
  </si>
  <si>
    <t>CFLMFm1996CZ04rDXGF</t>
  </si>
  <si>
    <t>CFLMFm1996CZ04rDXHP</t>
  </si>
  <si>
    <t>CFLMFm1996CZ04rNCEH</t>
  </si>
  <si>
    <t>CFLMFm1996CZ04rNCGF</t>
  </si>
  <si>
    <t>CFLMFm2003CZ04rDXGF</t>
  </si>
  <si>
    <t>CFLMFm2003CZ04rDXHP</t>
  </si>
  <si>
    <t>CFLMFm2003CZ04rNCEH</t>
  </si>
  <si>
    <t>CFLMFm2003CZ04rNCGF</t>
  </si>
  <si>
    <t>CFLMFm2007CZ04rDXGF</t>
  </si>
  <si>
    <t>CFLMFm2007CZ04rDXHP</t>
  </si>
  <si>
    <t>CFLMFm2007CZ04rNCEH</t>
  </si>
  <si>
    <t>CFLMFm2007CZ04rNCGF</t>
  </si>
  <si>
    <t>CFLMFm2011CZ04rDXGF</t>
  </si>
  <si>
    <t>CFLMFm2011CZ04rDXHP</t>
  </si>
  <si>
    <t>CFLMFm2011CZ04rNCEH</t>
  </si>
  <si>
    <t>CFLMFm2011CZ04rNCGF</t>
  </si>
  <si>
    <t>CFLMFm2014CZ04rDXGF</t>
  </si>
  <si>
    <t>CFLMFm2014CZ04rDXHP</t>
  </si>
  <si>
    <t>CFLMFm2014CZ04rNCEH</t>
  </si>
  <si>
    <t>CFLMFm2014CZ04rNCGF</t>
  </si>
  <si>
    <t>CFLMFm1975CZ05rDXGF</t>
  </si>
  <si>
    <t>CFLMFm1975CZ05rDXHP</t>
  </si>
  <si>
    <t>CFLMFm1975CZ05rNCEH</t>
  </si>
  <si>
    <t>CFLMFm1975CZ05rNCGF</t>
  </si>
  <si>
    <t>CFLMFm1985CZ05rDXGF</t>
  </si>
  <si>
    <t>CFLMFm1985CZ05rDXHP</t>
  </si>
  <si>
    <t>CFLMFm1985CZ05rNCEH</t>
  </si>
  <si>
    <t>CFLMFm1985CZ05rNCGF</t>
  </si>
  <si>
    <t>CFLMFm1996CZ05rDXGF</t>
  </si>
  <si>
    <t>CFLMFm1996CZ05rDXHP</t>
  </si>
  <si>
    <t>CFLMFm1996CZ05rNCEH</t>
  </si>
  <si>
    <t>CFLMFm1996CZ05rNCGF</t>
  </si>
  <si>
    <t>CFLMFm2003CZ05rDXGF</t>
  </si>
  <si>
    <t>CFLMFm2003CZ05rDXHP</t>
  </si>
  <si>
    <t>CFLMFm2003CZ05rNCEH</t>
  </si>
  <si>
    <t>CFLMFm2003CZ05rNCGF</t>
  </si>
  <si>
    <t>CFLMFm2007CZ05rDXGF</t>
  </si>
  <si>
    <t>CFLMFm2007CZ05rDXHP</t>
  </si>
  <si>
    <t>CFLMFm2007CZ05rNCEH</t>
  </si>
  <si>
    <t>CFLMFm2007CZ05rNCGF</t>
  </si>
  <si>
    <t>CFLMFm2011CZ05rDXGF</t>
  </si>
  <si>
    <t>CFLMFm2011CZ05rDXHP</t>
  </si>
  <si>
    <t>CFLMFm2011CZ05rNCEH</t>
  </si>
  <si>
    <t>CFLMFm2011CZ05rNCGF</t>
  </si>
  <si>
    <t>CFLMFm2014CZ05rDXGF</t>
  </si>
  <si>
    <t>CFLMFm2014CZ05rDXHP</t>
  </si>
  <si>
    <t>CFLMFm2014CZ05rNCEH</t>
  </si>
  <si>
    <t>CFLMFm2014CZ05rNCGF</t>
  </si>
  <si>
    <t>CFLMFm1975CZ06rDXGF</t>
  </si>
  <si>
    <t>CFLMFm1975CZ06rDXHP</t>
  </si>
  <si>
    <t>CFLMFm1975CZ06rNCEH</t>
  </si>
  <si>
    <t>CFLMFm1975CZ06rNCGF</t>
  </si>
  <si>
    <t>CFLMFm1985CZ06rDXGF</t>
  </si>
  <si>
    <t>CFLMFm1985CZ06rDXHP</t>
  </si>
  <si>
    <t>CFLMFm1985CZ06rNCEH</t>
  </si>
  <si>
    <t>CFLMFm1985CZ06rNCGF</t>
  </si>
  <si>
    <t>CFLMFm1996CZ06rDXGF</t>
  </si>
  <si>
    <t>CFLMFm1996CZ06rDXHP</t>
  </si>
  <si>
    <t>CFLMFm1996CZ06rNCEH</t>
  </si>
  <si>
    <t>CFLMFm1996CZ06rNCGF</t>
  </si>
  <si>
    <t>CFLMFm2003CZ06rDXGF</t>
  </si>
  <si>
    <t>CFLMFm2003CZ06rDXHP</t>
  </si>
  <si>
    <t>CFLMFm2003CZ06rNCEH</t>
  </si>
  <si>
    <t>CFLMFm2003CZ06rNCGF</t>
  </si>
  <si>
    <t>CFLMFm2007CZ06rDXGF</t>
  </si>
  <si>
    <t>CFLMFm2007CZ06rDXHP</t>
  </si>
  <si>
    <t>CFLMFm2007CZ06rNCEH</t>
  </si>
  <si>
    <t>CFLMFm2007CZ06rNCGF</t>
  </si>
  <si>
    <t>CFLMFm2011CZ06rDXGF</t>
  </si>
  <si>
    <t>CFLMFm2011CZ06rDXHP</t>
  </si>
  <si>
    <t>CFLMFm2011CZ06rNCEH</t>
  </si>
  <si>
    <t>CFLMFm2011CZ06rNCGF</t>
  </si>
  <si>
    <t>CFLMFm2014CZ06rDXGF</t>
  </si>
  <si>
    <t>CFLMFm2014CZ06rDXHP</t>
  </si>
  <si>
    <t>CFLMFm2014CZ06rNCEH</t>
  </si>
  <si>
    <t>CFLMFm2014CZ06rNCGF</t>
  </si>
  <si>
    <t>CFLMFm1975CZ07rDXGF</t>
  </si>
  <si>
    <t>CFLMFm1975CZ07rDXHP</t>
  </si>
  <si>
    <t>CFLMFm1975CZ07rNCEH</t>
  </si>
  <si>
    <t>CFLMFm1975CZ07rNCGF</t>
  </si>
  <si>
    <t>CFLMFm1985CZ07rDXGF</t>
  </si>
  <si>
    <t>CFLMFm1985CZ07rDXHP</t>
  </si>
  <si>
    <t>CFLMFm1985CZ07rNCEH</t>
  </si>
  <si>
    <t>CFLMFm1985CZ07rNCGF</t>
  </si>
  <si>
    <t>CFLMFm1996CZ07rDXGF</t>
  </si>
  <si>
    <t>CFLMFm1996CZ07rDXHP</t>
  </si>
  <si>
    <t>CFLMFm1996CZ07rNCEH</t>
  </si>
  <si>
    <t>CFLMFm1996CZ07rNCGF</t>
  </si>
  <si>
    <t>CFLMFm2003CZ07rDXGF</t>
  </si>
  <si>
    <t>CFLMFm2003CZ07rDXHP</t>
  </si>
  <si>
    <t>CFLMFm2003CZ07rNCEH</t>
  </si>
  <si>
    <t>CFLMFm2003CZ07rNCGF</t>
  </si>
  <si>
    <t>CFLMFm2007CZ07rDXGF</t>
  </si>
  <si>
    <t>CFLMFm2007CZ07rDXHP</t>
  </si>
  <si>
    <t>CFLMFm2007CZ07rNCEH</t>
  </si>
  <si>
    <t>CFLMFm2007CZ07rNCGF</t>
  </si>
  <si>
    <t>CFLMFm2011CZ07rDXGF</t>
  </si>
  <si>
    <t>CFLMFm2011CZ07rDXHP</t>
  </si>
  <si>
    <t>CFLMFm2011CZ07rNCEH</t>
  </si>
  <si>
    <t>CFLMFm2011CZ07rNCGF</t>
  </si>
  <si>
    <t>CFLMFm2014CZ07rDXGF</t>
  </si>
  <si>
    <t>CFLMFm2014CZ07rDXHP</t>
  </si>
  <si>
    <t>CFLMFm2014CZ07rNCEH</t>
  </si>
  <si>
    <t>CFLMFm2014CZ07rNCGF</t>
  </si>
  <si>
    <t>CFLMFm1975CZ08rDXGF</t>
  </si>
  <si>
    <t>CFLMFm1975CZ08rDXHP</t>
  </si>
  <si>
    <t>CFLMFm1975CZ08rNCEH</t>
  </si>
  <si>
    <t>CFLMFm1975CZ08rNCGF</t>
  </si>
  <si>
    <t>CFLMFm1985CZ08rDXGF</t>
  </si>
  <si>
    <t>CFLMFm1985CZ08rDXHP</t>
  </si>
  <si>
    <t>CFLMFm1985CZ08rNCEH</t>
  </si>
  <si>
    <t>CFLMFm1985CZ08rNCGF</t>
  </si>
  <si>
    <t>CFLMFm1996CZ08rDXGF</t>
  </si>
  <si>
    <t>CFLMFm1996CZ08rDXHP</t>
  </si>
  <si>
    <t>CFLMFm1996CZ08rNCEH</t>
  </si>
  <si>
    <t>CFLMFm1996CZ08rNCGF</t>
  </si>
  <si>
    <t>CFLMFm2003CZ08rDXGF</t>
  </si>
  <si>
    <t>CFLMFm2003CZ08rDXHP</t>
  </si>
  <si>
    <t>CFLMFm2003CZ08rNCEH</t>
  </si>
  <si>
    <t>CFLMFm2003CZ08rNCGF</t>
  </si>
  <si>
    <t>CFLMFm2007CZ08rDXGF</t>
  </si>
  <si>
    <t>CFLMFm2007CZ08rDXHP</t>
  </si>
  <si>
    <t>CFLMFm2007CZ08rNCEH</t>
  </si>
  <si>
    <t>CFLMFm2007CZ08rNCGF</t>
  </si>
  <si>
    <t>CFLMFm2011CZ08rDXGF</t>
  </si>
  <si>
    <t>CFLMFm2011CZ08rDXHP</t>
  </si>
  <si>
    <t>CFLMFm2011CZ08rNCEH</t>
  </si>
  <si>
    <t>CFLMFm2011CZ08rNCGF</t>
  </si>
  <si>
    <t>CFLMFm2014CZ08rDXGF</t>
  </si>
  <si>
    <t>CFLMFm2014CZ08rDXHP</t>
  </si>
  <si>
    <t>CFLMFm2014CZ08rNCEH</t>
  </si>
  <si>
    <t>CFLMFm2014CZ08rNCGF</t>
  </si>
  <si>
    <t>CFLMFm1975CZ09rDXGF</t>
  </si>
  <si>
    <t>CFLMFm1975CZ09rDXHP</t>
  </si>
  <si>
    <t>CFLMFm1975CZ09rNCEH</t>
  </si>
  <si>
    <t>CFLMFm1975CZ09rNCGF</t>
  </si>
  <si>
    <t>CFLMFm1985CZ09rDXGF</t>
  </si>
  <si>
    <t>CFLMFm1985CZ09rDXHP</t>
  </si>
  <si>
    <t>CFLMFm1985CZ09rNCEH</t>
  </si>
  <si>
    <t>CFLMFm1985CZ09rNCGF</t>
  </si>
  <si>
    <t>CFLMFm1996CZ09rDXGF</t>
  </si>
  <si>
    <t>CFLMFm1996CZ09rDXHP</t>
  </si>
  <si>
    <t>CFLMFm1996CZ09rNCEH</t>
  </si>
  <si>
    <t>CFLMFm1996CZ09rNCGF</t>
  </si>
  <si>
    <t>CFLMFm2003CZ09rDXGF</t>
  </si>
  <si>
    <t>CFLMFm2003CZ09rDXHP</t>
  </si>
  <si>
    <t>CFLMFm2003CZ09rNCEH</t>
  </si>
  <si>
    <t>CFLMFm2003CZ09rNCGF</t>
  </si>
  <si>
    <t>CFLMFm2007CZ09rDXGF</t>
  </si>
  <si>
    <t>CFLMFm2007CZ09rDXHP</t>
  </si>
  <si>
    <t>CFLMFm2007CZ09rNCEH</t>
  </si>
  <si>
    <t>CFLMFm2007CZ09rNCGF</t>
  </si>
  <si>
    <t>CFLMFm2011CZ09rDXGF</t>
  </si>
  <si>
    <t>CFLMFm2011CZ09rDXHP</t>
  </si>
  <si>
    <t>CFLMFm2011CZ09rNCEH</t>
  </si>
  <si>
    <t>CFLMFm2011CZ09rNCGF</t>
  </si>
  <si>
    <t>CFLMFm2014CZ09rDXGF</t>
  </si>
  <si>
    <t>CFLMFm2014CZ09rDXHP</t>
  </si>
  <si>
    <t>CFLMFm2014CZ09rNCEH</t>
  </si>
  <si>
    <t>CFLMFm2014CZ09rNCGF</t>
  </si>
  <si>
    <t>CFLMFm1975CZ10rDXGF</t>
  </si>
  <si>
    <t>CFLMFm1975CZ10rDXHP</t>
  </si>
  <si>
    <t>CFLMFm1975CZ10rNCEH</t>
  </si>
  <si>
    <t>CFLMFm1975CZ10rNCGF</t>
  </si>
  <si>
    <t>CFLMFm1985CZ10rDXGF</t>
  </si>
  <si>
    <t>CFLMFm1985CZ10rDXHP</t>
  </si>
  <si>
    <t>CFLMFm1985CZ10rNCEH</t>
  </si>
  <si>
    <t>CFLMFm1985CZ10rNCGF</t>
  </si>
  <si>
    <t>CFLMFm1996CZ10rDXGF</t>
  </si>
  <si>
    <t>CFLMFm1996CZ10rDXHP</t>
  </si>
  <si>
    <t>CFLMFm1996CZ10rNCEH</t>
  </si>
  <si>
    <t>CFLMFm1996CZ10rNCGF</t>
  </si>
  <si>
    <t>CFLMFm2003CZ10rDXGF</t>
  </si>
  <si>
    <t>CFLMFm2003CZ10rDXHP</t>
  </si>
  <si>
    <t>CFLMFm2003CZ10rNCEH</t>
  </si>
  <si>
    <t>CFLMFm2003CZ10rNCGF</t>
  </si>
  <si>
    <t>CFLMFm2007CZ10rDXGF</t>
  </si>
  <si>
    <t>CFLMFm2007CZ10rDXHP</t>
  </si>
  <si>
    <t>CFLMFm2007CZ10rNCEH</t>
  </si>
  <si>
    <t>CFLMFm2007CZ10rNCGF</t>
  </si>
  <si>
    <t>CFLMFm2011CZ10rDXGF</t>
  </si>
  <si>
    <t>CFLMFm2011CZ10rDXHP</t>
  </si>
  <si>
    <t>CFLMFm2011CZ10rNCEH</t>
  </si>
  <si>
    <t>CFLMFm2011CZ10rNCGF</t>
  </si>
  <si>
    <t>CFLMFm2014CZ10rDXGF</t>
  </si>
  <si>
    <t>CFLMFm2014CZ10rDXHP</t>
  </si>
  <si>
    <t>CFLMFm2014CZ10rNCEH</t>
  </si>
  <si>
    <t>CFLMFm2014CZ10rNCGF</t>
  </si>
  <si>
    <t>CFLMFm1975CZ11rDXGF</t>
  </si>
  <si>
    <t>CFLMFm1975CZ11rDXHP</t>
  </si>
  <si>
    <t>CFLMFm1975CZ11rNCEH</t>
  </si>
  <si>
    <t>CFLMFm1975CZ11rNCGF</t>
  </si>
  <si>
    <t>CFLMFm1985CZ11rDXGF</t>
  </si>
  <si>
    <t>CFLMFm1985CZ11rDXHP</t>
  </si>
  <si>
    <t>CFLMFm1985CZ11rNCEH</t>
  </si>
  <si>
    <t>CFLMFm1985CZ11rNCGF</t>
  </si>
  <si>
    <t>CFLMFm1996CZ11rDXGF</t>
  </si>
  <si>
    <t>CFLMFm1996CZ11rDXHP</t>
  </si>
  <si>
    <t>CFLMFm1996CZ11rNCEH</t>
  </si>
  <si>
    <t>CFLMFm1996CZ11rNCGF</t>
  </si>
  <si>
    <t>CFLMFm2003CZ11rDXGF</t>
  </si>
  <si>
    <t>CFLMFm2003CZ11rDXHP</t>
  </si>
  <si>
    <t>CFLMFm2003CZ11rNCEH</t>
  </si>
  <si>
    <t>CFLMFm2003CZ11rNCGF</t>
  </si>
  <si>
    <t>CFLMFm2007CZ11rDXGF</t>
  </si>
  <si>
    <t>CFLMFm2007CZ11rDXHP</t>
  </si>
  <si>
    <t>CFLMFm2007CZ11rNCEH</t>
  </si>
  <si>
    <t>CFLMFm2007CZ11rNCGF</t>
  </si>
  <si>
    <t>CFLMFm2011CZ11rDXGF</t>
  </si>
  <si>
    <t>CFLMFm2011CZ11rDXHP</t>
  </si>
  <si>
    <t>CFLMFm2011CZ11rNCEH</t>
  </si>
  <si>
    <t>CFLMFm2011CZ11rNCGF</t>
  </si>
  <si>
    <t>CFLMFm2014CZ11rDXGF</t>
  </si>
  <si>
    <t>CFLMFm2014CZ11rDXHP</t>
  </si>
  <si>
    <t>CFLMFm2014CZ11rNCEH</t>
  </si>
  <si>
    <t>CFLMFm2014CZ11rNCGF</t>
  </si>
  <si>
    <t>CFLMFm1975CZ12rDXGF</t>
  </si>
  <si>
    <t>CFLMFm1975CZ12rDXHP</t>
  </si>
  <si>
    <t>CFLMFm1975CZ12rNCEH</t>
  </si>
  <si>
    <t>CFLMFm1975CZ12rNCGF</t>
  </si>
  <si>
    <t>CFLMFm1985CZ12rDXGF</t>
  </si>
  <si>
    <t>CFLMFm1985CZ12rDXHP</t>
  </si>
  <si>
    <t>CFLMFm1985CZ12rNCEH</t>
  </si>
  <si>
    <t>CFLMFm1985CZ12rNCGF</t>
  </si>
  <si>
    <t>CFLMFm1996CZ12rDXGF</t>
  </si>
  <si>
    <t>CFLMFm1996CZ12rDXHP</t>
  </si>
  <si>
    <t>CFLMFm1996CZ12rNCEH</t>
  </si>
  <si>
    <t>CFLMFm1996CZ12rNCGF</t>
  </si>
  <si>
    <t>CFLMFm2003CZ12rDXGF</t>
  </si>
  <si>
    <t>CFLMFm2003CZ12rDXHP</t>
  </si>
  <si>
    <t>CFLMFm2003CZ12rNCEH</t>
  </si>
  <si>
    <t>CFLMFm2003CZ12rNCGF</t>
  </si>
  <si>
    <t>CFLMFm2007CZ12rDXGF</t>
  </si>
  <si>
    <t>CFLMFm2007CZ12rDXHP</t>
  </si>
  <si>
    <t>CFLMFm2007CZ12rNCEH</t>
  </si>
  <si>
    <t>CFLMFm2007CZ12rNCGF</t>
  </si>
  <si>
    <t>CFLMFm2011CZ12rDXGF</t>
  </si>
  <si>
    <t>CFLMFm2011CZ12rDXHP</t>
  </si>
  <si>
    <t>CFLMFm2011CZ12rNCEH</t>
  </si>
  <si>
    <t>CFLMFm2011CZ12rNCGF</t>
  </si>
  <si>
    <t>CFLMFm2014CZ12rDXGF</t>
  </si>
  <si>
    <t>CFLMFm2014CZ12rDXHP</t>
  </si>
  <si>
    <t>CFLMFm2014CZ12rNCEH</t>
  </si>
  <si>
    <t>CFLMFm2014CZ12rNCGF</t>
  </si>
  <si>
    <t>CFLMFm1975CZ13rDXGF</t>
  </si>
  <si>
    <t>CFLMFm1975CZ13rDXHP</t>
  </si>
  <si>
    <t>CFLMFm1975CZ13rNCEH</t>
  </si>
  <si>
    <t>CFLMFm1975CZ13rNCGF</t>
  </si>
  <si>
    <t>CFLMFm1985CZ13rDXGF</t>
  </si>
  <si>
    <t>CFLMFm1985CZ13rDXHP</t>
  </si>
  <si>
    <t>CFLMFm1985CZ13rNCEH</t>
  </si>
  <si>
    <t>CFLMFm1985CZ13rNCGF</t>
  </si>
  <si>
    <t>CFLMFm1996CZ13rDXGF</t>
  </si>
  <si>
    <t>CFLMFm1996CZ13rDXHP</t>
  </si>
  <si>
    <t>CFLMFm1996CZ13rNCEH</t>
  </si>
  <si>
    <t>CFLMFm1996CZ13rNCGF</t>
  </si>
  <si>
    <t>CFLMFm2003CZ13rDXGF</t>
  </si>
  <si>
    <t>CFLMFm2003CZ13rDXHP</t>
  </si>
  <si>
    <t>CFLMFm2003CZ13rNCEH</t>
  </si>
  <si>
    <t>CFLMFm2003CZ13rNCGF</t>
  </si>
  <si>
    <t>CFLMFm2007CZ13rDXGF</t>
  </si>
  <si>
    <t>CFLMFm2007CZ13rDXHP</t>
  </si>
  <si>
    <t>CFLMFm2007CZ13rNCEH</t>
  </si>
  <si>
    <t>CFLMFm2007CZ13rNCGF</t>
  </si>
  <si>
    <t>CFLMFm2011CZ13rDXGF</t>
  </si>
  <si>
    <t>CFLMFm2011CZ13rDXHP</t>
  </si>
  <si>
    <t>CFLMFm2011CZ13rNCEH</t>
  </si>
  <si>
    <t>CFLMFm2011CZ13rNCGF</t>
  </si>
  <si>
    <t>CFLMFm2014CZ13rDXGF</t>
  </si>
  <si>
    <t>CFLMFm2014CZ13rDXHP</t>
  </si>
  <si>
    <t>CFLMFm2014CZ13rNCEH</t>
  </si>
  <si>
    <t>CFLMFm2014CZ13rNCGF</t>
  </si>
  <si>
    <t>CFLMFm1975CZ14rDXGF</t>
  </si>
  <si>
    <t>CFLMFm1975CZ14rDXHP</t>
  </si>
  <si>
    <t>CFLMFm1975CZ14rNCEH</t>
  </si>
  <si>
    <t>CFLMFm1975CZ14rNCGF</t>
  </si>
  <si>
    <t>CFLMFm1985CZ14rDXGF</t>
  </si>
  <si>
    <t>CFLMFm1985CZ14rDXHP</t>
  </si>
  <si>
    <t>CFLMFm1985CZ14rNCEH</t>
  </si>
  <si>
    <t>CFLMFm1985CZ14rNCGF</t>
  </si>
  <si>
    <t>CFLMFm1996CZ14rDXGF</t>
  </si>
  <si>
    <t>CFLMFm1996CZ14rDXHP</t>
  </si>
  <si>
    <t>CFLMFm1996CZ14rNCEH</t>
  </si>
  <si>
    <t>CFLMFm1996CZ14rNCGF</t>
  </si>
  <si>
    <t>CFLMFm2003CZ14rDXGF</t>
  </si>
  <si>
    <t>CFLMFm2003CZ14rDXHP</t>
  </si>
  <si>
    <t>CFLMFm2003CZ14rNCEH</t>
  </si>
  <si>
    <t>CFLMFm2003CZ14rNCGF</t>
  </si>
  <si>
    <t>CFLMFm2007CZ14rDXGF</t>
  </si>
  <si>
    <t>CFLMFm2007CZ14rDXHP</t>
  </si>
  <si>
    <t>CFLMFm2007CZ14rNCEH</t>
  </si>
  <si>
    <t>CFLMFm2007CZ14rNCGF</t>
  </si>
  <si>
    <t>CFLMFm2011CZ14rDXGF</t>
  </si>
  <si>
    <t>CFLMFm2011CZ14rDXHP</t>
  </si>
  <si>
    <t>CFLMFm2011CZ14rNCEH</t>
  </si>
  <si>
    <t>CFLMFm2011CZ14rNCGF</t>
  </si>
  <si>
    <t>CFLMFm2014CZ14rDXGF</t>
  </si>
  <si>
    <t>CFLMFm2014CZ14rDXHP</t>
  </si>
  <si>
    <t>CFLMFm2014CZ14rNCEH</t>
  </si>
  <si>
    <t>CFLMFm2014CZ14rNCGF</t>
  </si>
  <si>
    <t>CFLMFm1975CZ15rDXGF</t>
  </si>
  <si>
    <t>CFLMFm1975CZ15rDXHP</t>
  </si>
  <si>
    <t>CFLMFm1975CZ15rNCEH</t>
  </si>
  <si>
    <t>CFLMFm1975CZ15rNCGF</t>
  </si>
  <si>
    <t>CFLMFm1985CZ15rDXGF</t>
  </si>
  <si>
    <t>CFLMFm1985CZ15rDXHP</t>
  </si>
  <si>
    <t>CFLMFm1985CZ15rNCEH</t>
  </si>
  <si>
    <t>CFLMFm1985CZ15rNCGF</t>
  </si>
  <si>
    <t>CFLMFm1996CZ15rDXGF</t>
  </si>
  <si>
    <t>CFLMFm1996CZ15rDXHP</t>
  </si>
  <si>
    <t>CFLMFm1996CZ15rNCEH</t>
  </si>
  <si>
    <t>CFLMFm1996CZ15rNCGF</t>
  </si>
  <si>
    <t>CFLMFm2003CZ15rDXGF</t>
  </si>
  <si>
    <t>CFLMFm2003CZ15rDXHP</t>
  </si>
  <si>
    <t>CFLMFm2003CZ15rNCEH</t>
  </si>
  <si>
    <t>CFLMFm2003CZ15rNCGF</t>
  </si>
  <si>
    <t>CFLMFm2007CZ15rDXGF</t>
  </si>
  <si>
    <t>CFLMFm2007CZ15rDXHP</t>
  </si>
  <si>
    <t>CFLMFm2007CZ15rNCEH</t>
  </si>
  <si>
    <t>CFLMFm2007CZ15rNCGF</t>
  </si>
  <si>
    <t>CFLMFm2011CZ15rDXGF</t>
  </si>
  <si>
    <t>CFLMFm2011CZ15rDXHP</t>
  </si>
  <si>
    <t>CFLMFm2011CZ15rNCEH</t>
  </si>
  <si>
    <t>CFLMFm2011CZ15rNCGF</t>
  </si>
  <si>
    <t>CFLMFm2014CZ15rDXGF</t>
  </si>
  <si>
    <t>CFLMFm2014CZ15rDXHP</t>
  </si>
  <si>
    <t>CFLMFm2014CZ15rNCEH</t>
  </si>
  <si>
    <t>CFLMFm2014CZ15rNCGF</t>
  </si>
  <si>
    <t>CFLMFm1975CZ16rDXGF</t>
  </si>
  <si>
    <t>CFLMFm1975CZ16rDXHP</t>
  </si>
  <si>
    <t>CFLMFm1975CZ16rNCEH</t>
  </si>
  <si>
    <t>CFLMFm1975CZ16rNCGF</t>
  </si>
  <si>
    <t>CFLMFm1985CZ16rDXGF</t>
  </si>
  <si>
    <t>CFLMFm1985CZ16rDXHP</t>
  </si>
  <si>
    <t>CFLMFm1985CZ16rNCEH</t>
  </si>
  <si>
    <t>CFLMFm1985CZ16rNCGF</t>
  </si>
  <si>
    <t>CFLMFm1996CZ16rDXGF</t>
  </si>
  <si>
    <t>CFLMFm1996CZ16rDXHP</t>
  </si>
  <si>
    <t>CFLMFm1996CZ16rNCEH</t>
  </si>
  <si>
    <t>CFLMFm1996CZ16rNCGF</t>
  </si>
  <si>
    <t>CFLMFm2003CZ16rDXGF</t>
  </si>
  <si>
    <t>CFLMFm2003CZ16rDXHP</t>
  </si>
  <si>
    <t>CFLMFm2003CZ16rNCEH</t>
  </si>
  <si>
    <t>CFLMFm2003CZ16rNCGF</t>
  </si>
  <si>
    <t>CFLMFm2007CZ16rDXGF</t>
  </si>
  <si>
    <t>CFLMFm2007CZ16rDXHP</t>
  </si>
  <si>
    <t>CFLMFm2007CZ16rNCEH</t>
  </si>
  <si>
    <t>CFLMFm2007CZ16rNCGF</t>
  </si>
  <si>
    <t>CFLMFm2011CZ16rDXGF</t>
  </si>
  <si>
    <t>CFLMFm2011CZ16rDXHP</t>
  </si>
  <si>
    <t>CFLMFm2011CZ16rNCEH</t>
  </si>
  <si>
    <t>CFLMFm2011CZ16rNCGF</t>
  </si>
  <si>
    <t>CFLMFm2014CZ16rDXGF</t>
  </si>
  <si>
    <t>CFLMFm2014CZ16rDXHP</t>
  </si>
  <si>
    <t>CFLMFm2014CZ16rNCEH</t>
  </si>
  <si>
    <t>CFLMFm2014CZ16rNCGF</t>
  </si>
  <si>
    <t>CFLDMoMH72CZ01rDXGF</t>
  </si>
  <si>
    <t>CFLDMoMH72CZ01rDXHP</t>
  </si>
  <si>
    <t>CFLDMoMH72CZ01rNCEH</t>
  </si>
  <si>
    <t>CFLDMoMH72CZ01rNCGF</t>
  </si>
  <si>
    <t>CFLDMoMH85CZ01rDXGF</t>
  </si>
  <si>
    <t>CFLDMoMH85CZ01rDXHP</t>
  </si>
  <si>
    <t>CFLDMoMH85CZ01rNCEH</t>
  </si>
  <si>
    <t>CFLDMoMH85CZ01rNCGF</t>
  </si>
  <si>
    <t>CFLDMoMH00CZ01rDXGF</t>
  </si>
  <si>
    <t>CFLDMoMH00CZ01rDXHP</t>
  </si>
  <si>
    <t>CFLDMoMH00CZ01rNCEH</t>
  </si>
  <si>
    <t>CFLDMoMH00CZ01rNCGF</t>
  </si>
  <si>
    <t>CFLDMoMH06CZ01rDXGF</t>
  </si>
  <si>
    <t>CFLDMoMH06CZ01rDXHP</t>
  </si>
  <si>
    <t>CFLDMoMH06CZ01rNCEH</t>
  </si>
  <si>
    <t>CFLDMoMH06CZ01rNCGF</t>
  </si>
  <si>
    <t>CFLDMoMH72CZ02rDXGF</t>
  </si>
  <si>
    <t>CFLDMoMH72CZ02rDXHP</t>
  </si>
  <si>
    <t>CFLDMoMH72CZ02rNCEH</t>
  </si>
  <si>
    <t>CFLDMoMH72CZ02rNCGF</t>
  </si>
  <si>
    <t>CFLDMoMH85CZ02rDXGF</t>
  </si>
  <si>
    <t>CFLDMoMH85CZ02rDXHP</t>
  </si>
  <si>
    <t>CFLDMoMH85CZ02rNCEH</t>
  </si>
  <si>
    <t>CFLDMoMH85CZ02rNCGF</t>
  </si>
  <si>
    <t>CFLDMoMH00CZ02rDXGF</t>
  </si>
  <si>
    <t>CFLDMoMH00CZ02rDXHP</t>
  </si>
  <si>
    <t>CFLDMoMH00CZ02rNCEH</t>
  </si>
  <si>
    <t>CFLDMoMH00CZ02rNCGF</t>
  </si>
  <si>
    <t>CFLDMoMH06CZ02rDXGF</t>
  </si>
  <si>
    <t>CFLDMoMH06CZ02rDXHP</t>
  </si>
  <si>
    <t>CFLDMoMH06CZ02rNCEH</t>
  </si>
  <si>
    <t>CFLDMoMH06CZ02rNCGF</t>
  </si>
  <si>
    <t>CFLDMoMH72CZ03rDXGF</t>
  </si>
  <si>
    <t>CFLDMoMH72CZ03rDXHP</t>
  </si>
  <si>
    <t>CFLDMoMH72CZ03rNCEH</t>
  </si>
  <si>
    <t>CFLDMoMH72CZ03rNCGF</t>
  </si>
  <si>
    <t>CFLDMoMH85CZ03rDXGF</t>
  </si>
  <si>
    <t>CFLDMoMH85CZ03rDXHP</t>
  </si>
  <si>
    <t>CFLDMoMH85CZ03rNCEH</t>
  </si>
  <si>
    <t>CFLDMoMH85CZ03rNCGF</t>
  </si>
  <si>
    <t>CFLDMoMH00CZ03rDXGF</t>
  </si>
  <si>
    <t>CFLDMoMH00CZ03rDXHP</t>
  </si>
  <si>
    <t>CFLDMoMH00CZ03rNCEH</t>
  </si>
  <si>
    <t>CFLDMoMH00CZ03rNCGF</t>
  </si>
  <si>
    <t>CFLDMoMH06CZ03rDXGF</t>
  </si>
  <si>
    <t>CFLDMoMH06CZ03rDXHP</t>
  </si>
  <si>
    <t>CFLDMoMH06CZ03rNCEH</t>
  </si>
  <si>
    <t>CFLDMoMH06CZ03rNCGF</t>
  </si>
  <si>
    <t>CFLDMoMH72CZ04rDXGF</t>
  </si>
  <si>
    <t>CFLDMoMH72CZ04rDXHP</t>
  </si>
  <si>
    <t>CFLDMoMH72CZ04rNCEH</t>
  </si>
  <si>
    <t>CFLDMoMH72CZ04rNCGF</t>
  </si>
  <si>
    <t>CFLDMoMH85CZ04rDXGF</t>
  </si>
  <si>
    <t>CFLDMoMH85CZ04rDXHP</t>
  </si>
  <si>
    <t>CFLDMoMH85CZ04rNCEH</t>
  </si>
  <si>
    <t>CFLDMoMH85CZ04rNCGF</t>
  </si>
  <si>
    <t>CFLDMoMH00CZ04rDXGF</t>
  </si>
  <si>
    <t>CFLDMoMH00CZ04rDXHP</t>
  </si>
  <si>
    <t>CFLDMoMH00CZ04rNCEH</t>
  </si>
  <si>
    <t>CFLDMoMH00CZ04rNCGF</t>
  </si>
  <si>
    <t>CFLDMoMH06CZ04rDXGF</t>
  </si>
  <si>
    <t>CFLDMoMH06CZ04rDXHP</t>
  </si>
  <si>
    <t>CFLDMoMH06CZ04rNCEH</t>
  </si>
  <si>
    <t>CFLDMoMH06CZ04rNCGF</t>
  </si>
  <si>
    <t>CFLDMoMH72CZ05rDXGF</t>
  </si>
  <si>
    <t>CFLDMoMH72CZ05rDXHP</t>
  </si>
  <si>
    <t>CFLDMoMH72CZ05rNCEH</t>
  </si>
  <si>
    <t>CFLDMoMH72CZ05rNCGF</t>
  </si>
  <si>
    <t>CFLDMoMH85CZ05rDXGF</t>
  </si>
  <si>
    <t>CFLDMoMH85CZ05rDXHP</t>
  </si>
  <si>
    <t>CFLDMoMH85CZ05rNCEH</t>
  </si>
  <si>
    <t>CFLDMoMH85CZ05rNCGF</t>
  </si>
  <si>
    <t>CFLDMoMH00CZ05rDXGF</t>
  </si>
  <si>
    <t>CFLDMoMH00CZ05rDXHP</t>
  </si>
  <si>
    <t>CFLDMoMH00CZ05rNCEH</t>
  </si>
  <si>
    <t>CFLDMoMH00CZ05rNCGF</t>
  </si>
  <si>
    <t>CFLDMoMH06CZ05rDXGF</t>
  </si>
  <si>
    <t>CFLDMoMH06CZ05rDXHP</t>
  </si>
  <si>
    <t>CFLDMoMH06CZ05rNCEH</t>
  </si>
  <si>
    <t>CFLDMoMH06CZ05rNCGF</t>
  </si>
  <si>
    <t>CFLDMoMH72CZ06rDXGF</t>
  </si>
  <si>
    <t>CFLDMoMH72CZ06rDXHP</t>
  </si>
  <si>
    <t>CFLDMoMH72CZ06rNCEH</t>
  </si>
  <si>
    <t>CFLDMoMH72CZ06rNCGF</t>
  </si>
  <si>
    <t>CFLDMoMH85CZ06rDXGF</t>
  </si>
  <si>
    <t>CFLDMoMH85CZ06rDXHP</t>
  </si>
  <si>
    <t>CFLDMoMH85CZ06rNCEH</t>
  </si>
  <si>
    <t>CFLDMoMH85CZ06rNCGF</t>
  </si>
  <si>
    <t>CFLDMoMH00CZ06rDXGF</t>
  </si>
  <si>
    <t>CFLDMoMH00CZ06rDXHP</t>
  </si>
  <si>
    <t>CFLDMoMH00CZ06rNCEH</t>
  </si>
  <si>
    <t>CFLDMoMH00CZ06rNCGF</t>
  </si>
  <si>
    <t>CFLDMoMH06CZ06rDXGF</t>
  </si>
  <si>
    <t>CFLDMoMH06CZ06rDXHP</t>
  </si>
  <si>
    <t>CFLDMoMH06CZ06rNCEH</t>
  </si>
  <si>
    <t>CFLDMoMH06CZ06rNCGF</t>
  </si>
  <si>
    <t>CFLDMoMH72CZ07rDXGF</t>
  </si>
  <si>
    <t>CFLDMoMH72CZ07rDXHP</t>
  </si>
  <si>
    <t>CFLDMoMH72CZ07rNCEH</t>
  </si>
  <si>
    <t>CFLDMoMH72CZ07rNCGF</t>
  </si>
  <si>
    <t>CFLDMoMH85CZ07rDXGF</t>
  </si>
  <si>
    <t>CFLDMoMH85CZ07rDXHP</t>
  </si>
  <si>
    <t>CFLDMoMH85CZ07rNCEH</t>
  </si>
  <si>
    <t>CFLDMoMH85CZ07rNCGF</t>
  </si>
  <si>
    <t>CFLDMoMH00CZ07rDXGF</t>
  </si>
  <si>
    <t>CFLDMoMH00CZ07rDXHP</t>
  </si>
  <si>
    <t>CFLDMoMH00CZ07rNCEH</t>
  </si>
  <si>
    <t>CFLDMoMH00CZ07rNCGF</t>
  </si>
  <si>
    <t>CFLDMoMH06CZ07rDXGF</t>
  </si>
  <si>
    <t>CFLDMoMH06CZ07rDXHP</t>
  </si>
  <si>
    <t>CFLDMoMH06CZ07rNCEH</t>
  </si>
  <si>
    <t>CFLDMoMH06CZ07rNCGF</t>
  </si>
  <si>
    <t>CFLDMoMH72CZ08rDXGF</t>
  </si>
  <si>
    <t>CFLDMoMH72CZ08rDXHP</t>
  </si>
  <si>
    <t>CFLDMoMH72CZ08rNCEH</t>
  </si>
  <si>
    <t>CFLDMoMH72CZ08rNCGF</t>
  </si>
  <si>
    <t>CFLDMoMH85CZ08rDXGF</t>
  </si>
  <si>
    <t>CFLDMoMH85CZ08rDXHP</t>
  </si>
  <si>
    <t>CFLDMoMH85CZ08rNCEH</t>
  </si>
  <si>
    <t>CFLDMoMH85CZ08rNCGF</t>
  </si>
  <si>
    <t>CFLDMoMH00CZ08rDXGF</t>
  </si>
  <si>
    <t>CFLDMoMH00CZ08rDXHP</t>
  </si>
  <si>
    <t>CFLDMoMH00CZ08rNCEH</t>
  </si>
  <si>
    <t>CFLDMoMH00CZ08rNCGF</t>
  </si>
  <si>
    <t>CFLDMoMH06CZ08rDXGF</t>
  </si>
  <si>
    <t>CFLDMoMH06CZ08rDXHP</t>
  </si>
  <si>
    <t>CFLDMoMH06CZ08rNCEH</t>
  </si>
  <si>
    <t>CFLDMoMH06CZ08rNCGF</t>
  </si>
  <si>
    <t>CFLDMoMH72CZ09rDXGF</t>
  </si>
  <si>
    <t>CFLDMoMH72CZ09rDXHP</t>
  </si>
  <si>
    <t>CFLDMoMH72CZ09rNCEH</t>
  </si>
  <si>
    <t>CFLDMoMH72CZ09rNCGF</t>
  </si>
  <si>
    <t>CFLDMoMH85CZ09rDXGF</t>
  </si>
  <si>
    <t>CFLDMoMH85CZ09rDXHP</t>
  </si>
  <si>
    <t>CFLDMoMH85CZ09rNCEH</t>
  </si>
  <si>
    <t>CFLDMoMH85CZ09rNCGF</t>
  </si>
  <si>
    <t>CFLDMoMH00CZ09rDXGF</t>
  </si>
  <si>
    <t>CFLDMoMH00CZ09rDXHP</t>
  </si>
  <si>
    <t>CFLDMoMH00CZ09rNCEH</t>
  </si>
  <si>
    <t>CFLDMoMH00CZ09rNCGF</t>
  </si>
  <si>
    <t>CFLDMoMH06CZ09rDXGF</t>
  </si>
  <si>
    <t>CFLDMoMH06CZ09rDXHP</t>
  </si>
  <si>
    <t>CFLDMoMH06CZ09rNCEH</t>
  </si>
  <si>
    <t>CFLDMoMH06CZ09rNCGF</t>
  </si>
  <si>
    <t>CFLDMoMH72CZ10rDXGF</t>
  </si>
  <si>
    <t>CFLDMoMH72CZ10rDXHP</t>
  </si>
  <si>
    <t>CFLDMoMH72CZ10rNCEH</t>
  </si>
  <si>
    <t>CFLDMoMH72CZ10rNCGF</t>
  </si>
  <si>
    <t>CFLDMoMH85CZ10rDXGF</t>
  </si>
  <si>
    <t>CFLDMoMH85CZ10rDXHP</t>
  </si>
  <si>
    <t>CFLDMoMH85CZ10rNCEH</t>
  </si>
  <si>
    <t>CFLDMoMH85CZ10rNCGF</t>
  </si>
  <si>
    <t>CFLDMoMH00CZ10rDXGF</t>
  </si>
  <si>
    <t>CFLDMoMH00CZ10rDXHP</t>
  </si>
  <si>
    <t>CFLDMoMH00CZ10rNCEH</t>
  </si>
  <si>
    <t>CFLDMoMH00CZ10rNCGF</t>
  </si>
  <si>
    <t>CFLDMoMH06CZ10rDXGF</t>
  </si>
  <si>
    <t>CFLDMoMH06CZ10rDXHP</t>
  </si>
  <si>
    <t>CFLDMoMH06CZ10rNCEH</t>
  </si>
  <si>
    <t>CFLDMoMH06CZ10rNCGF</t>
  </si>
  <si>
    <t>CFLDMoMH72CZ11rDXGF</t>
  </si>
  <si>
    <t>CFLDMoMH72CZ11rDXHP</t>
  </si>
  <si>
    <t>CFLDMoMH72CZ11rNCEH</t>
  </si>
  <si>
    <t>CFLDMoMH72CZ11rNCGF</t>
  </si>
  <si>
    <t>CFLDMoMH85CZ11rDXGF</t>
  </si>
  <si>
    <t>CFLDMoMH85CZ11rDXHP</t>
  </si>
  <si>
    <t>CFLDMoMH85CZ11rNCEH</t>
  </si>
  <si>
    <t>CFLDMoMH85CZ11rNCGF</t>
  </si>
  <si>
    <t>CFLDMoMH00CZ11rDXGF</t>
  </si>
  <si>
    <t>CFLDMoMH00CZ11rDXHP</t>
  </si>
  <si>
    <t>CFLDMoMH00CZ11rNCEH</t>
  </si>
  <si>
    <t>CFLDMoMH00CZ11rNCGF</t>
  </si>
  <si>
    <t>CFLDMoMH06CZ11rDXGF</t>
  </si>
  <si>
    <t>CFLDMoMH06CZ11rDXHP</t>
  </si>
  <si>
    <t>CFLDMoMH06CZ11rNCEH</t>
  </si>
  <si>
    <t>CFLDMoMH06CZ11rNCGF</t>
  </si>
  <si>
    <t>CFLDMoMH72CZ12rDXGF</t>
  </si>
  <si>
    <t>CFLDMoMH72CZ12rDXHP</t>
  </si>
  <si>
    <t>CFLDMoMH72CZ12rNCEH</t>
  </si>
  <si>
    <t>CFLDMoMH72CZ12rNCGF</t>
  </si>
  <si>
    <t>CFLDMoMH85CZ12rDXGF</t>
  </si>
  <si>
    <t>CFLDMoMH85CZ12rDXHP</t>
  </si>
  <si>
    <t>CFLDMoMH85CZ12rNCEH</t>
  </si>
  <si>
    <t>CFLDMoMH85CZ12rNCGF</t>
  </si>
  <si>
    <t>CFLDMoMH00CZ12rDXGF</t>
  </si>
  <si>
    <t>CFLDMoMH00CZ12rDXHP</t>
  </si>
  <si>
    <t>CFLDMoMH00CZ12rNCEH</t>
  </si>
  <si>
    <t>CFLDMoMH00CZ12rNCGF</t>
  </si>
  <si>
    <t>CFLDMoMH06CZ12rDXGF</t>
  </si>
  <si>
    <t>CFLDMoMH06CZ12rDXHP</t>
  </si>
  <si>
    <t>CFLDMoMH06CZ12rNCEH</t>
  </si>
  <si>
    <t>CFLDMoMH06CZ12rNCGF</t>
  </si>
  <si>
    <t>CFLDMoMH72CZ13rDXGF</t>
  </si>
  <si>
    <t>CFLDMoMH72CZ13rDXHP</t>
  </si>
  <si>
    <t>CFLDMoMH72CZ13rNCEH</t>
  </si>
  <si>
    <t>CFLDMoMH72CZ13rNCGF</t>
  </si>
  <si>
    <t>CFLDMoMH85CZ13rDXGF</t>
  </si>
  <si>
    <t>CFLDMoMH85CZ13rDXHP</t>
  </si>
  <si>
    <t>CFLDMoMH85CZ13rNCEH</t>
  </si>
  <si>
    <t>CFLDMoMH85CZ13rNCGF</t>
  </si>
  <si>
    <t>CFLDMoMH00CZ13rDXGF</t>
  </si>
  <si>
    <t>CFLDMoMH00CZ13rDXHP</t>
  </si>
  <si>
    <t>CFLDMoMH00CZ13rNCEH</t>
  </si>
  <si>
    <t>CFLDMoMH00CZ13rNCGF</t>
  </si>
  <si>
    <t>CFLDMoMH06CZ13rDXGF</t>
  </si>
  <si>
    <t>CFLDMoMH06CZ13rDXHP</t>
  </si>
  <si>
    <t>CFLDMoMH06CZ13rNCEH</t>
  </si>
  <si>
    <t>CFLDMoMH06CZ13rNCGF</t>
  </si>
  <si>
    <t>CFLDMoMH72CZ14rDXGF</t>
  </si>
  <si>
    <t>CFLDMoMH72CZ14rDXHP</t>
  </si>
  <si>
    <t>CFLDMoMH72CZ14rNCEH</t>
  </si>
  <si>
    <t>CFLDMoMH72CZ14rNCGF</t>
  </si>
  <si>
    <t>CFLDMoMH85CZ14rDXGF</t>
  </si>
  <si>
    <t>CFLDMoMH85CZ14rDXHP</t>
  </si>
  <si>
    <t>CFLDMoMH85CZ14rNCEH</t>
  </si>
  <si>
    <t>CFLDMoMH85CZ14rNCGF</t>
  </si>
  <si>
    <t>CFLDMoMH00CZ14rDXGF</t>
  </si>
  <si>
    <t>CFLDMoMH00CZ14rDXHP</t>
  </si>
  <si>
    <t>CFLDMoMH00CZ14rNCEH</t>
  </si>
  <si>
    <t>CFLDMoMH00CZ14rNCGF</t>
  </si>
  <si>
    <t>CFLDMoMH06CZ14rDXGF</t>
  </si>
  <si>
    <t>CFLDMoMH06CZ14rDXHP</t>
  </si>
  <si>
    <t>CFLDMoMH06CZ14rNCEH</t>
  </si>
  <si>
    <t>CFLDMoMH06CZ14rNCGF</t>
  </si>
  <si>
    <t>CFLDMoMH72CZ15rDXGF</t>
  </si>
  <si>
    <t>CFLDMoMH72CZ15rDXHP</t>
  </si>
  <si>
    <t>CFLDMoMH72CZ15rNCEH</t>
  </si>
  <si>
    <t>CFLDMoMH72CZ15rNCGF</t>
  </si>
  <si>
    <t>CFLDMoMH85CZ15rDXGF</t>
  </si>
  <si>
    <t>CFLDMoMH85CZ15rDXHP</t>
  </si>
  <si>
    <t>CFLDMoMH85CZ15rNCEH</t>
  </si>
  <si>
    <t>CFLDMoMH85CZ15rNCGF</t>
  </si>
  <si>
    <t>CFLDMoMH00CZ15rDXGF</t>
  </si>
  <si>
    <t>CFLDMoMH00CZ15rDXHP</t>
  </si>
  <si>
    <t>CFLDMoMH00CZ15rNCEH</t>
  </si>
  <si>
    <t>CFLDMoMH00CZ15rNCGF</t>
  </si>
  <si>
    <t>CFLDMoMH06CZ15rDXGF</t>
  </si>
  <si>
    <t>CFLDMoMH06CZ15rDXHP</t>
  </si>
  <si>
    <t>CFLDMoMH06CZ15rNCEH</t>
  </si>
  <si>
    <t>CFLDMoMH06CZ15rNCGF</t>
  </si>
  <si>
    <t>CFLDMoMH72CZ16rDXGF</t>
  </si>
  <si>
    <t>CFLDMoMH72CZ16rDXHP</t>
  </si>
  <si>
    <t>CFLDMoMH72CZ16rNCEH</t>
  </si>
  <si>
    <t>CFLDMoMH72CZ16rNCGF</t>
  </si>
  <si>
    <t>CFLDMoMH85CZ16rDXGF</t>
  </si>
  <si>
    <t>CFLDMoMH85CZ16rDXHP</t>
  </si>
  <si>
    <t>CFLDMoMH85CZ16rNCEH</t>
  </si>
  <si>
    <t>CFLDMoMH85CZ16rNCGF</t>
  </si>
  <si>
    <t>CFLDMoMH00CZ16rDXGF</t>
  </si>
  <si>
    <t>CFLDMoMH00CZ16rDXHP</t>
  </si>
  <si>
    <t>CFLDMoMH00CZ16rNCEH</t>
  </si>
  <si>
    <t>CFLDMoMH00CZ16rNCGF</t>
  </si>
  <si>
    <t>CFLDMoMH06CZ16rDXGF</t>
  </si>
  <si>
    <t>CFLDMoMH06CZ16rDXHP</t>
  </si>
  <si>
    <t>CFLDMoMH06CZ16rNCEH</t>
  </si>
  <si>
    <t>CFLDMoMH06CZ16rNCGF</t>
  </si>
  <si>
    <t>NONE</t>
  </si>
  <si>
    <t>g</t>
  </si>
  <si>
    <t>PGECFLSFm1975CZ01</t>
  </si>
  <si>
    <t>PGECFLSFm1975CZ02</t>
  </si>
  <si>
    <t>PGECFLSFm1975CZ03</t>
  </si>
  <si>
    <t>PGECFLSFm1975CZ04</t>
  </si>
  <si>
    <t>PGECFLSFm1975CZ05</t>
  </si>
  <si>
    <t>PGECFLSFm1975CZ06</t>
  </si>
  <si>
    <t>PGECFLSFm1975CZ07</t>
  </si>
  <si>
    <t>PGECFLSFm1975CZ08</t>
  </si>
  <si>
    <t>PGECFLSFm1975CZ09</t>
  </si>
  <si>
    <t>PGECFLSFm1975CZ10</t>
  </si>
  <si>
    <t>PGECFLSFm1975CZ11</t>
  </si>
  <si>
    <t>PGECFLSFm1975CZ12</t>
  </si>
  <si>
    <t>PGECFLSFm1975CZ13</t>
  </si>
  <si>
    <t>PGECFLSFm1975CZ14</t>
  </si>
  <si>
    <t>PGECFLSFm1975CZ15</t>
  </si>
  <si>
    <t>PGECFLSFm1975CZ16</t>
  </si>
  <si>
    <t>PGECFLSFm1985CZ01</t>
  </si>
  <si>
    <t>PGECFLSFm1985CZ02</t>
  </si>
  <si>
    <t>PGECFLSFm1985CZ03</t>
  </si>
  <si>
    <t>PGECFLSFm1985CZ04</t>
  </si>
  <si>
    <t>PGECFLSFm1985CZ05</t>
  </si>
  <si>
    <t>PGECFLSFm1985CZ06</t>
  </si>
  <si>
    <t>PGECFLSFm1985CZ07</t>
  </si>
  <si>
    <t>PGECFLSFm1985CZ08</t>
  </si>
  <si>
    <t>PGECFLSFm1985CZ09</t>
  </si>
  <si>
    <t>PGECFLSFm1985CZ10</t>
  </si>
  <si>
    <t>PGECFLSFm1985CZ11</t>
  </si>
  <si>
    <t>PGECFLSFm1985CZ12</t>
  </si>
  <si>
    <t>PGECFLSFm1985CZ13</t>
  </si>
  <si>
    <t>PGECFLSFm1985CZ14</t>
  </si>
  <si>
    <t>PGECFLSFm1985CZ15</t>
  </si>
  <si>
    <t>PGECFLSFm1985CZ16</t>
  </si>
  <si>
    <t>PGECFLSFm1996CZ01</t>
  </si>
  <si>
    <t>PGECFLSFm1996CZ02</t>
  </si>
  <si>
    <t>PGECFLSFm1996CZ03</t>
  </si>
  <si>
    <t>PGECFLSFm1996CZ04</t>
  </si>
  <si>
    <t>PGECFLSFm1996CZ05</t>
  </si>
  <si>
    <t>PGECFLSFm1996CZ06</t>
  </si>
  <si>
    <t>PGECFLSFm1996CZ07</t>
  </si>
  <si>
    <t>PGECFLSFm1996CZ08</t>
  </si>
  <si>
    <t>PGECFLSFm1996CZ09</t>
  </si>
  <si>
    <t>PGECFLSFm1996CZ10</t>
  </si>
  <si>
    <t>PGECFLSFm1996CZ11</t>
  </si>
  <si>
    <t>PGECFLSFm1996CZ12</t>
  </si>
  <si>
    <t>PGECFLSFm1996CZ13</t>
  </si>
  <si>
    <t>PGECFLSFm1996CZ14</t>
  </si>
  <si>
    <t>PGECFLSFm1996CZ15</t>
  </si>
  <si>
    <t>PGECFLSFm1996CZ16</t>
  </si>
  <si>
    <t>PGECFLSFm2003CZ01</t>
  </si>
  <si>
    <t>PGECFLSFm2003CZ02</t>
  </si>
  <si>
    <t>PGECFLSFm2003CZ03</t>
  </si>
  <si>
    <t>PGECFLSFm2003CZ04</t>
  </si>
  <si>
    <t>PGECFLSFm2003CZ05</t>
  </si>
  <si>
    <t>PGECFLSFm2003CZ06</t>
  </si>
  <si>
    <t>PGECFLSFm2003CZ07</t>
  </si>
  <si>
    <t>PGECFLSFm2003CZ08</t>
  </si>
  <si>
    <t>PGECFLSFm2003CZ09</t>
  </si>
  <si>
    <t>PGECFLSFm2003CZ10</t>
  </si>
  <si>
    <t>PGECFLSFm2003CZ11</t>
  </si>
  <si>
    <t>PGECFLSFm2003CZ12</t>
  </si>
  <si>
    <t>PGECFLSFm2003CZ13</t>
  </si>
  <si>
    <t>PGECFLSFm2003CZ14</t>
  </si>
  <si>
    <t>PGECFLSFm2003CZ15</t>
  </si>
  <si>
    <t>PGECFLSFm2003CZ16</t>
  </si>
  <si>
    <t>PGECFLSFm2007CZ01</t>
  </si>
  <si>
    <t>PGECFLSFm2007CZ02</t>
  </si>
  <si>
    <t>PGECFLSFm2007CZ03</t>
  </si>
  <si>
    <t>PGECFLSFm2007CZ04</t>
  </si>
  <si>
    <t>PGECFLSFm2007CZ05</t>
  </si>
  <si>
    <t>PGECFLSFm2007CZ06</t>
  </si>
  <si>
    <t>PGECFLSFm2007CZ07</t>
  </si>
  <si>
    <t>PGECFLSFm2007CZ08</t>
  </si>
  <si>
    <t>PGECFLSFm2007CZ09</t>
  </si>
  <si>
    <t>PGECFLSFm2007CZ10</t>
  </si>
  <si>
    <t>PGECFLSFm2007CZ11</t>
  </si>
  <si>
    <t>PGECFLSFm2007CZ12</t>
  </si>
  <si>
    <t>PGECFLSFm2007CZ13</t>
  </si>
  <si>
    <t>PGECFLSFm2007CZ14</t>
  </si>
  <si>
    <t>PGECFLSFm2007CZ15</t>
  </si>
  <si>
    <t>PGECFLSFm2007CZ16</t>
  </si>
  <si>
    <t>PGECFLSFm2011CZ01</t>
  </si>
  <si>
    <t>PGECFLSFm2011CZ02</t>
  </si>
  <si>
    <t>PGECFLSFm2011CZ03</t>
  </si>
  <si>
    <t>PGECFLSFm2011CZ04</t>
  </si>
  <si>
    <t>PGECFLSFm2011CZ05</t>
  </si>
  <si>
    <t>PGECFLSFm2011CZ06</t>
  </si>
  <si>
    <t>PGECFLSFm2011CZ07</t>
  </si>
  <si>
    <t>PGECFLSFm2011CZ08</t>
  </si>
  <si>
    <t>PGECFLSFm2011CZ09</t>
  </si>
  <si>
    <t>PGECFLSFm2011CZ10</t>
  </si>
  <si>
    <t>PGECFLSFm2011CZ11</t>
  </si>
  <si>
    <t>PGECFLSFm2011CZ12</t>
  </si>
  <si>
    <t>PGECFLSFm2011CZ13</t>
  </si>
  <si>
    <t>PGECFLSFm2011CZ14</t>
  </si>
  <si>
    <t>PGECFLSFm2011CZ15</t>
  </si>
  <si>
    <t>PGECFLSFm2011CZ16</t>
  </si>
  <si>
    <t>PGECFLSFm2014CZ01</t>
  </si>
  <si>
    <t>PGECFLSFm2014CZ02</t>
  </si>
  <si>
    <t>PGECFLSFm2014CZ03</t>
  </si>
  <si>
    <t>PGECFLSFm2014CZ04</t>
  </si>
  <si>
    <t>PGECFLSFm2014CZ05</t>
  </si>
  <si>
    <t>PGECFLSFm2014CZ06</t>
  </si>
  <si>
    <t>PGECFLSFm2014CZ07</t>
  </si>
  <si>
    <t>PGECFLSFm2014CZ08</t>
  </si>
  <si>
    <t>PGECFLSFm2014CZ09</t>
  </si>
  <si>
    <t>PGECFLSFm2014CZ10</t>
  </si>
  <si>
    <t>PGECFLSFm2014CZ11</t>
  </si>
  <si>
    <t>PGECFLSFm2014CZ12</t>
  </si>
  <si>
    <t>PGECFLSFm2014CZ13</t>
  </si>
  <si>
    <t>PGECFLSFm2014CZ14</t>
  </si>
  <si>
    <t>PGECFLSFm2014CZ15</t>
  </si>
  <si>
    <t>PGECFLSFm2014CZ16</t>
  </si>
  <si>
    <t>PGECFLMFm1975CZ01</t>
  </si>
  <si>
    <t>PGECFLMFm1975CZ02</t>
  </si>
  <si>
    <t>PGECFLMFm1975CZ03</t>
  </si>
  <si>
    <t>PGECFLMFm1975CZ04</t>
  </si>
  <si>
    <t>PGECFLMFm1975CZ05</t>
  </si>
  <si>
    <t>PGECFLMFm1975CZ06</t>
  </si>
  <si>
    <t>PGECFLMFm1975CZ07</t>
  </si>
  <si>
    <t>PGECFLMFm1975CZ08</t>
  </si>
  <si>
    <t>PGECFLMFm1975CZ09</t>
  </si>
  <si>
    <t>PGECFLMFm1975CZ10</t>
  </si>
  <si>
    <t>PGECFLMFm1975CZ11</t>
  </si>
  <si>
    <t>PGECFLMFm1975CZ12</t>
  </si>
  <si>
    <t>PGECFLMFm1975CZ13</t>
  </si>
  <si>
    <t>PGECFLMFm1975CZ14</t>
  </si>
  <si>
    <t>PGECFLMFm1975CZ15</t>
  </si>
  <si>
    <t>PGECFLMFm1975CZ16</t>
  </si>
  <si>
    <t>PGECFLMFm1985CZ01</t>
  </si>
  <si>
    <t>PGECFLMFm1985CZ02</t>
  </si>
  <si>
    <t>PGECFLMFm1985CZ03</t>
  </si>
  <si>
    <t>PGECFLMFm1985CZ04</t>
  </si>
  <si>
    <t>PGECFLMFm1985CZ05</t>
  </si>
  <si>
    <t>PGECFLMFm1985CZ06</t>
  </si>
  <si>
    <t>PGECFLMFm1985CZ07</t>
  </si>
  <si>
    <t>PGECFLMFm1985CZ08</t>
  </si>
  <si>
    <t>PGECFLMFm1985CZ09</t>
  </si>
  <si>
    <t>PGECFLMFm1985CZ10</t>
  </si>
  <si>
    <t>PGECFLMFm1985CZ11</t>
  </si>
  <si>
    <t>PGECFLMFm1985CZ12</t>
  </si>
  <si>
    <t>PGECFLMFm1985CZ13</t>
  </si>
  <si>
    <t>PGECFLMFm1985CZ14</t>
  </si>
  <si>
    <t>PGECFLMFm1985CZ15</t>
  </si>
  <si>
    <t>PGECFLMFm1985CZ16</t>
  </si>
  <si>
    <t>PGECFLMFm1996CZ01</t>
  </si>
  <si>
    <t>PGECFLMFm1996CZ02</t>
  </si>
  <si>
    <t>PGECFLMFm1996CZ03</t>
  </si>
  <si>
    <t>PGECFLMFm1996CZ04</t>
  </si>
  <si>
    <t>PGECFLMFm1996CZ05</t>
  </si>
  <si>
    <t>PGECFLMFm1996CZ06</t>
  </si>
  <si>
    <t>PGECFLMFm1996CZ07</t>
  </si>
  <si>
    <t>PGECFLMFm1996CZ08</t>
  </si>
  <si>
    <t>PGECFLMFm1996CZ09</t>
  </si>
  <si>
    <t>PGECFLMFm1996CZ10</t>
  </si>
  <si>
    <t>PGECFLMFm1996CZ11</t>
  </si>
  <si>
    <t>PGECFLMFm1996CZ12</t>
  </si>
  <si>
    <t>PGECFLMFm1996CZ13</t>
  </si>
  <si>
    <t>PGECFLMFm1996CZ14</t>
  </si>
  <si>
    <t>PGECFLMFm1996CZ15</t>
  </si>
  <si>
    <t>PGECFLMFm1996CZ16</t>
  </si>
  <si>
    <t>PGECFLMFm2003CZ01</t>
  </si>
  <si>
    <t>PGECFLMFm2003CZ02</t>
  </si>
  <si>
    <t>PGECFLMFm2003CZ03</t>
  </si>
  <si>
    <t>PGECFLMFm2003CZ04</t>
  </si>
  <si>
    <t>PGECFLMFm2003CZ05</t>
  </si>
  <si>
    <t>PGECFLMFm2003CZ06</t>
  </si>
  <si>
    <t>PGECFLMFm2003CZ07</t>
  </si>
  <si>
    <t>PGECFLMFm2003CZ08</t>
  </si>
  <si>
    <t>PGECFLMFm2003CZ09</t>
  </si>
  <si>
    <t>PGECFLMFm2003CZ10</t>
  </si>
  <si>
    <t>PGECFLMFm2003CZ11</t>
  </si>
  <si>
    <t>PGECFLMFm2003CZ12</t>
  </si>
  <si>
    <t>PGECFLMFm2003CZ13</t>
  </si>
  <si>
    <t>PGECFLMFm2003CZ14</t>
  </si>
  <si>
    <t>PGECFLMFm2003CZ15</t>
  </si>
  <si>
    <t>PGECFLMFm2003CZ16</t>
  </si>
  <si>
    <t>PGECFLMFm2007CZ01</t>
  </si>
  <si>
    <t>PGECFLMFm2007CZ02</t>
  </si>
  <si>
    <t>PGECFLMFm2007CZ03</t>
  </si>
  <si>
    <t>PGECFLMFm2007CZ04</t>
  </si>
  <si>
    <t>PGECFLMFm2007CZ05</t>
  </si>
  <si>
    <t>PGECFLMFm2007CZ06</t>
  </si>
  <si>
    <t>PGECFLMFm2007CZ07</t>
  </si>
  <si>
    <t>PGECFLMFm2007CZ08</t>
  </si>
  <si>
    <t>PGECFLMFm2007CZ09</t>
  </si>
  <si>
    <t>PGECFLMFm2007CZ10</t>
  </si>
  <si>
    <t>PGECFLMFm2007CZ11</t>
  </si>
  <si>
    <t>PGECFLMFm2007CZ12</t>
  </si>
  <si>
    <t>PGECFLMFm2007CZ13</t>
  </si>
  <si>
    <t>PGECFLMFm2007CZ14</t>
  </si>
  <si>
    <t>PGECFLMFm2007CZ15</t>
  </si>
  <si>
    <t>PGECFLMFm2007CZ16</t>
  </si>
  <si>
    <t>PGECFLMFm2011CZ01</t>
  </si>
  <si>
    <t>PGECFLMFm2011CZ02</t>
  </si>
  <si>
    <t>PGECFLMFm2011CZ03</t>
  </si>
  <si>
    <t>PGECFLMFm2011CZ04</t>
  </si>
  <si>
    <t>PGECFLMFm2011CZ05</t>
  </si>
  <si>
    <t>PGECFLMFm2011CZ06</t>
  </si>
  <si>
    <t>PGECFLMFm2011CZ07</t>
  </si>
  <si>
    <t>PGECFLMFm2011CZ08</t>
  </si>
  <si>
    <t>PGECFLMFm2011CZ09</t>
  </si>
  <si>
    <t>PGECFLMFm2011CZ10</t>
  </si>
  <si>
    <t>PGECFLMFm2011CZ11</t>
  </si>
  <si>
    <t>PGECFLMFm2011CZ12</t>
  </si>
  <si>
    <t>PGECFLMFm2011CZ13</t>
  </si>
  <si>
    <t>PGECFLMFm2011CZ14</t>
  </si>
  <si>
    <t>PGECFLMFm2011CZ15</t>
  </si>
  <si>
    <t>PGECFLMFm2011CZ16</t>
  </si>
  <si>
    <t>PGECFLMFm2014CZ01</t>
  </si>
  <si>
    <t>PGECFLMFm2014CZ02</t>
  </si>
  <si>
    <t>PGECFLMFm2014CZ03</t>
  </si>
  <si>
    <t>PGECFLMFm2014CZ04</t>
  </si>
  <si>
    <t>PGECFLMFm2014CZ05</t>
  </si>
  <si>
    <t>PGECFLMFm2014CZ06</t>
  </si>
  <si>
    <t>PGECFLMFm2014CZ07</t>
  </si>
  <si>
    <t>PGECFLMFm2014CZ08</t>
  </si>
  <si>
    <t>PGECFLMFm2014CZ09</t>
  </si>
  <si>
    <t>PGECFLMFm2014CZ10</t>
  </si>
  <si>
    <t>PGECFLMFm2014CZ11</t>
  </si>
  <si>
    <t>PGECFLMFm2014CZ12</t>
  </si>
  <si>
    <t>PGECFLMFm2014CZ13</t>
  </si>
  <si>
    <t>PGECFLMFm2014CZ14</t>
  </si>
  <si>
    <t>PGECFLMFm2014CZ15</t>
  </si>
  <si>
    <t>PGECFLMFm2014CZ16</t>
  </si>
  <si>
    <t>SCECFLSFm1975CZ01</t>
  </si>
  <si>
    <t>SCECFLSFm1975CZ02</t>
  </si>
  <si>
    <t>SCECFLSFm1975CZ03</t>
  </si>
  <si>
    <t>SCECFLSFm1975CZ04</t>
  </si>
  <si>
    <t>SCECFLSFm1975CZ05</t>
  </si>
  <si>
    <t>SCECFLSFm1975CZ06</t>
  </si>
  <si>
    <t>SCECFLSFm1975CZ07</t>
  </si>
  <si>
    <t>SCECFLSFm1975CZ08</t>
  </si>
  <si>
    <t>SCECFLSFm1975CZ09</t>
  </si>
  <si>
    <t>SCECFLSFm1975CZ10</t>
  </si>
  <si>
    <t>SCECFLSFm1975CZ11</t>
  </si>
  <si>
    <t>SCECFLSFm1975CZ12</t>
  </si>
  <si>
    <t>SCECFLSFm1975CZ13</t>
  </si>
  <si>
    <t>SCECFLSFm1975CZ14</t>
  </si>
  <si>
    <t>SCECFLSFm1975CZ15</t>
  </si>
  <si>
    <t>SCECFLSFm1975CZ16</t>
  </si>
  <si>
    <t>SCECFLSFm1985CZ01</t>
  </si>
  <si>
    <t>SCECFLSFm1985CZ02</t>
  </si>
  <si>
    <t>SCECFLSFm1985CZ03</t>
  </si>
  <si>
    <t>SCECFLSFm1985CZ04</t>
  </si>
  <si>
    <t>SCECFLSFm1985CZ05</t>
  </si>
  <si>
    <t>SCECFLSFm1985CZ06</t>
  </si>
  <si>
    <t>SCECFLSFm1985CZ07</t>
  </si>
  <si>
    <t>SCECFLSFm1985CZ08</t>
  </si>
  <si>
    <t>SCECFLSFm1985CZ09</t>
  </si>
  <si>
    <t>SCECFLSFm1985CZ10</t>
  </si>
  <si>
    <t>SCECFLSFm1985CZ11</t>
  </si>
  <si>
    <t>SCECFLSFm1985CZ12</t>
  </si>
  <si>
    <t>SCECFLSFm1985CZ13</t>
  </si>
  <si>
    <t>SCECFLSFm1985CZ14</t>
  </si>
  <si>
    <t>SCECFLSFm1985CZ15</t>
  </si>
  <si>
    <t>SCECFLSFm1985CZ16</t>
  </si>
  <si>
    <t>SCECFLSFm1996CZ01</t>
  </si>
  <si>
    <t>SCECFLSFm1996CZ02</t>
  </si>
  <si>
    <t>SCECFLSFm1996CZ03</t>
  </si>
  <si>
    <t>SCECFLSFm1996CZ04</t>
  </si>
  <si>
    <t>SCECFLSFm1996CZ05</t>
  </si>
  <si>
    <t>SCECFLSFm1996CZ06</t>
  </si>
  <si>
    <t>SCECFLSFm1996CZ07</t>
  </si>
  <si>
    <t>SCECFLSFm1996CZ08</t>
  </si>
  <si>
    <t>SCECFLSFm1996CZ09</t>
  </si>
  <si>
    <t>SCECFLSFm1996CZ10</t>
  </si>
  <si>
    <t>SCECFLSFm1996CZ11</t>
  </si>
  <si>
    <t>SCECFLSFm1996CZ12</t>
  </si>
  <si>
    <t>SCECFLSFm1996CZ13</t>
  </si>
  <si>
    <t>SCECFLSFm1996CZ14</t>
  </si>
  <si>
    <t>SCECFLSFm1996CZ15</t>
  </si>
  <si>
    <t>SCECFLSFm1996CZ16</t>
  </si>
  <si>
    <t>SCECFLSFm2003CZ01</t>
  </si>
  <si>
    <t>SCECFLSFm2003CZ02</t>
  </si>
  <si>
    <t>SCECFLSFm2003CZ03</t>
  </si>
  <si>
    <t>SCECFLSFm2003CZ04</t>
  </si>
  <si>
    <t>SCECFLSFm2003CZ05</t>
  </si>
  <si>
    <t>SCECFLSFm2003CZ06</t>
  </si>
  <si>
    <t>SCECFLSFm2003CZ07</t>
  </si>
  <si>
    <t>SCECFLSFm2003CZ08</t>
  </si>
  <si>
    <t>SCECFLSFm2003CZ09</t>
  </si>
  <si>
    <t>SCECFLSFm2003CZ10</t>
  </si>
  <si>
    <t>SCECFLSFm2003CZ11</t>
  </si>
  <si>
    <t>SCECFLSFm2003CZ12</t>
  </si>
  <si>
    <t>SCECFLSFm2003CZ13</t>
  </si>
  <si>
    <t>SCECFLSFm2003CZ14</t>
  </si>
  <si>
    <t>SCECFLSFm2003CZ15</t>
  </si>
  <si>
    <t>SCECFLSFm2003CZ16</t>
  </si>
  <si>
    <t>SCECFLSFm2007CZ01</t>
  </si>
  <si>
    <t>SCECFLSFm2007CZ02</t>
  </si>
  <si>
    <t>SCECFLSFm2007CZ03</t>
  </si>
  <si>
    <t>SCECFLSFm2007CZ04</t>
  </si>
  <si>
    <t>SCECFLSFm2007CZ05</t>
  </si>
  <si>
    <t>SCECFLSFm2007CZ06</t>
  </si>
  <si>
    <t>SCECFLSFm2007CZ07</t>
  </si>
  <si>
    <t>SCECFLSFm2007CZ08</t>
  </si>
  <si>
    <t>SCECFLSFm2007CZ09</t>
  </si>
  <si>
    <t>SCECFLSFm2007CZ10</t>
  </si>
  <si>
    <t>SCECFLSFm2007CZ11</t>
  </si>
  <si>
    <t>SCECFLSFm2007CZ12</t>
  </si>
  <si>
    <t>SCECFLSFm2007CZ13</t>
  </si>
  <si>
    <t>SCECFLSFm2007CZ14</t>
  </si>
  <si>
    <t>SCECFLSFm2007CZ15</t>
  </si>
  <si>
    <t>SCECFLSFm2007CZ16</t>
  </si>
  <si>
    <t>SCECFLSFm2011CZ01</t>
  </si>
  <si>
    <t>SCECFLSFm2011CZ02</t>
  </si>
  <si>
    <t>SCECFLSFm2011CZ03</t>
  </si>
  <si>
    <t>SCECFLSFm2011CZ04</t>
  </si>
  <si>
    <t>SCECFLSFm2011CZ05</t>
  </si>
  <si>
    <t>SCECFLSFm2011CZ06</t>
  </si>
  <si>
    <t>SCECFLSFm2011CZ07</t>
  </si>
  <si>
    <t>SCECFLSFm2011CZ08</t>
  </si>
  <si>
    <t>SCECFLSFm2011CZ09</t>
  </si>
  <si>
    <t>SCECFLSFm2011CZ10</t>
  </si>
  <si>
    <t>SCECFLSFm2011CZ11</t>
  </si>
  <si>
    <t>SCECFLSFm2011CZ12</t>
  </si>
  <si>
    <t>SCECFLSFm2011CZ13</t>
  </si>
  <si>
    <t>SCECFLSFm2011CZ14</t>
  </si>
  <si>
    <t>SCECFLSFm2011CZ15</t>
  </si>
  <si>
    <t>SCECFLSFm2011CZ16</t>
  </si>
  <si>
    <t>SCECFLSFm2014CZ01</t>
  </si>
  <si>
    <t>SCECFLSFm2014CZ02</t>
  </si>
  <si>
    <t>SCECFLSFm2014CZ03</t>
  </si>
  <si>
    <t>SCECFLSFm2014CZ04</t>
  </si>
  <si>
    <t>SCECFLSFm2014CZ05</t>
  </si>
  <si>
    <t>SCECFLSFm2014CZ06</t>
  </si>
  <si>
    <t>SCECFLSFm2014CZ07</t>
  </si>
  <si>
    <t>SCECFLSFm2014CZ08</t>
  </si>
  <si>
    <t>SCECFLSFm2014CZ09</t>
  </si>
  <si>
    <t>SCECFLSFm2014CZ10</t>
  </si>
  <si>
    <t>SCECFLSFm2014CZ11</t>
  </si>
  <si>
    <t>SCECFLSFm2014CZ12</t>
  </si>
  <si>
    <t>SCECFLSFm2014CZ13</t>
  </si>
  <si>
    <t>SCECFLSFm2014CZ14</t>
  </si>
  <si>
    <t>SCECFLSFm2014CZ15</t>
  </si>
  <si>
    <t>SCECFLSFm2014CZ16</t>
  </si>
  <si>
    <t>SCECFLMFm1975CZ01</t>
  </si>
  <si>
    <t>SCECFLMFm1975CZ02</t>
  </si>
  <si>
    <t>SCECFLMFm1975CZ03</t>
  </si>
  <si>
    <t>SCECFLMFm1975CZ04</t>
  </si>
  <si>
    <t>SCECFLMFm1975CZ05</t>
  </si>
  <si>
    <t>SCECFLMFm1975CZ06</t>
  </si>
  <si>
    <t>SCECFLMFm1975CZ07</t>
  </si>
  <si>
    <t>SCECFLMFm1975CZ08</t>
  </si>
  <si>
    <t>SCECFLMFm1975CZ09</t>
  </si>
  <si>
    <t>SCECFLMFm1975CZ10</t>
  </si>
  <si>
    <t>SCECFLMFm1975CZ11</t>
  </si>
  <si>
    <t>SCECFLMFm1975CZ12</t>
  </si>
  <si>
    <t>SCECFLMFm1975CZ13</t>
  </si>
  <si>
    <t>SCECFLMFm1975CZ14</t>
  </si>
  <si>
    <t>SCECFLMFm1975CZ15</t>
  </si>
  <si>
    <t>SCECFLMFm1975CZ16</t>
  </si>
  <si>
    <t>SCECFLMFm1985CZ01</t>
  </si>
  <si>
    <t>SCECFLMFm1985CZ02</t>
  </si>
  <si>
    <t>SCECFLMFm1985CZ03</t>
  </si>
  <si>
    <t>SCECFLMFm1985CZ04</t>
  </si>
  <si>
    <t>SCECFLMFm1985CZ05</t>
  </si>
  <si>
    <t>SCECFLMFm1985CZ06</t>
  </si>
  <si>
    <t>SCECFLMFm1985CZ07</t>
  </si>
  <si>
    <t>SCECFLMFm1985CZ08</t>
  </si>
  <si>
    <t>SCECFLMFm1985CZ09</t>
  </si>
  <si>
    <t>SCECFLMFm1985CZ10</t>
  </si>
  <si>
    <t>SCECFLMFm1985CZ11</t>
  </si>
  <si>
    <t>SCECFLMFm1985CZ12</t>
  </si>
  <si>
    <t>SCECFLMFm1985CZ13</t>
  </si>
  <si>
    <t>SCECFLMFm1985CZ14</t>
  </si>
  <si>
    <t>SCECFLMFm1985CZ15</t>
  </si>
  <si>
    <t>SCECFLMFm1985CZ16</t>
  </si>
  <si>
    <t>SCECFLMFm1996CZ01</t>
  </si>
  <si>
    <t>SCECFLMFm1996CZ02</t>
  </si>
  <si>
    <t>SCECFLMFm1996CZ03</t>
  </si>
  <si>
    <t>SCECFLMFm1996CZ04</t>
  </si>
  <si>
    <t>SCECFLMFm1996CZ05</t>
  </si>
  <si>
    <t>SCECFLMFm1996CZ06</t>
  </si>
  <si>
    <t>SCECFLMFm1996CZ07</t>
  </si>
  <si>
    <t>SCECFLMFm1996CZ08</t>
  </si>
  <si>
    <t>SCECFLMFm1996CZ09</t>
  </si>
  <si>
    <t>SCECFLMFm1996CZ10</t>
  </si>
  <si>
    <t>SCECFLMFm1996CZ11</t>
  </si>
  <si>
    <t>SCECFLMFm1996CZ12</t>
  </si>
  <si>
    <t>SCECFLMFm1996CZ13</t>
  </si>
  <si>
    <t>SCECFLMFm1996CZ14</t>
  </si>
  <si>
    <t>SCECFLMFm1996CZ15</t>
  </si>
  <si>
    <t>SCECFLMFm1996CZ16</t>
  </si>
  <si>
    <t>SCECFLMFm2003CZ01</t>
  </si>
  <si>
    <t>SCECFLMFm2003CZ02</t>
  </si>
  <si>
    <t>SCECFLMFm2003CZ03</t>
  </si>
  <si>
    <t>SCECFLMFm2003CZ04</t>
  </si>
  <si>
    <t>SCECFLMFm2003CZ05</t>
  </si>
  <si>
    <t>SCECFLMFm2003CZ06</t>
  </si>
  <si>
    <t>SCECFLMFm2003CZ07</t>
  </si>
  <si>
    <t>SCECFLMFm2003CZ08</t>
  </si>
  <si>
    <t>SCECFLMFm2003CZ09</t>
  </si>
  <si>
    <t>SCECFLMFm2003CZ10</t>
  </si>
  <si>
    <t>SCECFLMFm2003CZ11</t>
  </si>
  <si>
    <t>SCECFLMFm2003CZ12</t>
  </si>
  <si>
    <t>SCECFLMFm2003CZ13</t>
  </si>
  <si>
    <t>SCECFLMFm2003CZ14</t>
  </si>
  <si>
    <t>SCECFLMFm2003CZ15</t>
  </si>
  <si>
    <t>SCECFLMFm2003CZ16</t>
  </si>
  <si>
    <t>SCECFLMFm2007CZ01</t>
  </si>
  <si>
    <t>SCECFLMFm2007CZ02</t>
  </si>
  <si>
    <t>SCECFLMFm2007CZ03</t>
  </si>
  <si>
    <t>SCECFLMFm2007CZ04</t>
  </si>
  <si>
    <t>SCECFLMFm2007CZ05</t>
  </si>
  <si>
    <t>SCECFLMFm2007CZ06</t>
  </si>
  <si>
    <t>SCECFLMFm2007CZ07</t>
  </si>
  <si>
    <t>SCECFLMFm2007CZ08</t>
  </si>
  <si>
    <t>SCECFLMFm2007CZ09</t>
  </si>
  <si>
    <t>SCECFLMFm2007CZ10</t>
  </si>
  <si>
    <t>SCECFLMFm2007CZ11</t>
  </si>
  <si>
    <t>SCECFLMFm2007CZ12</t>
  </si>
  <si>
    <t>SCECFLMFm2007CZ13</t>
  </si>
  <si>
    <t>SCECFLMFm2007CZ14</t>
  </si>
  <si>
    <t>SCECFLMFm2007CZ15</t>
  </si>
  <si>
    <t>SCECFLMFm2007CZ16</t>
  </si>
  <si>
    <t>SCECFLMFm2011CZ01</t>
  </si>
  <si>
    <t>SCECFLMFm2011CZ02</t>
  </si>
  <si>
    <t>SCECFLMFm2011CZ03</t>
  </si>
  <si>
    <t>SCECFLMFm2011CZ04</t>
  </si>
  <si>
    <t>SCECFLMFm2011CZ05</t>
  </si>
  <si>
    <t>SCECFLMFm2011CZ06</t>
  </si>
  <si>
    <t>SCECFLMFm2011CZ07</t>
  </si>
  <si>
    <t>SCECFLMFm2011CZ08</t>
  </si>
  <si>
    <t>SCECFLMFm2011CZ09</t>
  </si>
  <si>
    <t>SCECFLMFm2011CZ10</t>
  </si>
  <si>
    <t>SCECFLMFm2011CZ11</t>
  </si>
  <si>
    <t>SCECFLMFm2011CZ12</t>
  </si>
  <si>
    <t>SCECFLMFm2011CZ13</t>
  </si>
  <si>
    <t>SCECFLMFm2011CZ14</t>
  </si>
  <si>
    <t>SCECFLMFm2011CZ15</t>
  </si>
  <si>
    <t>SCECFLMFm2011CZ16</t>
  </si>
  <si>
    <t>SCECFLMFm2014CZ01</t>
  </si>
  <si>
    <t>SCECFLMFm2014CZ02</t>
  </si>
  <si>
    <t>SCECFLMFm2014CZ03</t>
  </si>
  <si>
    <t>SCECFLMFm2014CZ04</t>
  </si>
  <si>
    <t>SCECFLMFm2014CZ05</t>
  </si>
  <si>
    <t>SCECFLMFm2014CZ06</t>
  </si>
  <si>
    <t>SCECFLMFm2014CZ07</t>
  </si>
  <si>
    <t>SCECFLMFm2014CZ08</t>
  </si>
  <si>
    <t>SCECFLMFm2014CZ09</t>
  </si>
  <si>
    <t>SCECFLMFm2014CZ10</t>
  </si>
  <si>
    <t>SCECFLMFm2014CZ11</t>
  </si>
  <si>
    <t>SCECFLMFm2014CZ12</t>
  </si>
  <si>
    <t>SCECFLMFm2014CZ13</t>
  </si>
  <si>
    <t>SCECFLMFm2014CZ14</t>
  </si>
  <si>
    <t>SCECFLMFm2014CZ15</t>
  </si>
  <si>
    <t>SCECFLMFm2014CZ16</t>
  </si>
  <si>
    <t>SDGCFLSFm1975CZ01</t>
  </si>
  <si>
    <t>SDGCFLSFm1975CZ02</t>
  </si>
  <si>
    <t>SDGCFLSFm1975CZ03</t>
  </si>
  <si>
    <t>SDGCFLSFm1975CZ04</t>
  </si>
  <si>
    <t>SDGCFLSFm1975CZ05</t>
  </si>
  <si>
    <t>SDGCFLSFm1975CZ06</t>
  </si>
  <si>
    <t>SDGCFLSFm1975CZ07</t>
  </si>
  <si>
    <t>SDGCFLSFm1975CZ08</t>
  </si>
  <si>
    <t>SDGCFLSFm1975CZ09</t>
  </si>
  <si>
    <t>SDGCFLSFm1975CZ10</t>
  </si>
  <si>
    <t>SDGCFLSFm1975CZ11</t>
  </si>
  <si>
    <t>SDGCFLSFm1975CZ12</t>
  </si>
  <si>
    <t>SDGCFLSFm1975CZ13</t>
  </si>
  <si>
    <t>SDGCFLSFm1975CZ14</t>
  </si>
  <si>
    <t>SDGCFLSFm1975CZ15</t>
  </si>
  <si>
    <t>SDGCFLSFm1975CZ16</t>
  </si>
  <si>
    <t>SDGCFLSFm1985CZ01</t>
  </si>
  <si>
    <t>SDGCFLSFm1985CZ02</t>
  </si>
  <si>
    <t>SDGCFLSFm1985CZ03</t>
  </si>
  <si>
    <t>SDGCFLSFm1985CZ04</t>
  </si>
  <si>
    <t>SDGCFLSFm1985CZ05</t>
  </si>
  <si>
    <t>SDGCFLSFm1985CZ06</t>
  </si>
  <si>
    <t>SDGCFLSFm1985CZ07</t>
  </si>
  <si>
    <t>SDGCFLSFm1985CZ08</t>
  </si>
  <si>
    <t>SDGCFLSFm1985CZ09</t>
  </si>
  <si>
    <t>SDGCFLSFm1985CZ10</t>
  </si>
  <si>
    <t>SDGCFLSFm1985CZ11</t>
  </si>
  <si>
    <t>SDGCFLSFm1985CZ12</t>
  </si>
  <si>
    <t>SDGCFLSFm1985CZ13</t>
  </si>
  <si>
    <t>SDGCFLSFm1985CZ14</t>
  </si>
  <si>
    <t>SDGCFLSFm1985CZ15</t>
  </si>
  <si>
    <t>SDGCFLSFm1985CZ16</t>
  </si>
  <si>
    <t>SDGCFLSFm1996CZ01</t>
  </si>
  <si>
    <t>SDGCFLSFm1996CZ02</t>
  </si>
  <si>
    <t>SDGCFLSFm1996CZ03</t>
  </si>
  <si>
    <t>SDGCFLSFm1996CZ04</t>
  </si>
  <si>
    <t>SDGCFLSFm1996CZ05</t>
  </si>
  <si>
    <t>SDGCFLSFm1996CZ06</t>
  </si>
  <si>
    <t>SDGCFLSFm1996CZ07</t>
  </si>
  <si>
    <t>SDGCFLSFm1996CZ08</t>
  </si>
  <si>
    <t>SDGCFLSFm1996CZ09</t>
  </si>
  <si>
    <t>SDGCFLSFm1996CZ10</t>
  </si>
  <si>
    <t>SDGCFLSFm1996CZ11</t>
  </si>
  <si>
    <t>SDGCFLSFm1996CZ12</t>
  </si>
  <si>
    <t>SDGCFLSFm1996CZ13</t>
  </si>
  <si>
    <t>SDGCFLSFm1996CZ14</t>
  </si>
  <si>
    <t>SDGCFLSFm1996CZ15</t>
  </si>
  <si>
    <t>SDGCFLSFm1996CZ16</t>
  </si>
  <si>
    <t>SDGCFLSFm2003CZ01</t>
  </si>
  <si>
    <t>SDGCFLSFm2003CZ02</t>
  </si>
  <si>
    <t>SDGCFLSFm2003CZ03</t>
  </si>
  <si>
    <t>SDGCFLSFm2003CZ04</t>
  </si>
  <si>
    <t>SDGCFLSFm2003CZ05</t>
  </si>
  <si>
    <t>SDGCFLSFm2003CZ06</t>
  </si>
  <si>
    <t>SDGCFLSFm2003CZ07</t>
  </si>
  <si>
    <t>SDGCFLSFm2003CZ08</t>
  </si>
  <si>
    <t>SDGCFLSFm2003CZ09</t>
  </si>
  <si>
    <t>SDGCFLSFm2003CZ10</t>
  </si>
  <si>
    <t>SDGCFLSFm2003CZ11</t>
  </si>
  <si>
    <t>SDGCFLSFm2003CZ12</t>
  </si>
  <si>
    <t>SDGCFLSFm2003CZ13</t>
  </si>
  <si>
    <t>SDGCFLSFm2003CZ14</t>
  </si>
  <si>
    <t>SDGCFLSFm2003CZ15</t>
  </si>
  <si>
    <t>SDGCFLSFm2003CZ16</t>
  </si>
  <si>
    <t>SDGCFLSFm2007CZ01</t>
  </si>
  <si>
    <t>SDGCFLSFm2007CZ02</t>
  </si>
  <si>
    <t>SDGCFLSFm2007CZ03</t>
  </si>
  <si>
    <t>SDGCFLSFm2007CZ04</t>
  </si>
  <si>
    <t>SDGCFLSFm2007CZ05</t>
  </si>
  <si>
    <t>SDGCFLSFm2007CZ06</t>
  </si>
  <si>
    <t>SDGCFLSFm2007CZ07</t>
  </si>
  <si>
    <t>SDGCFLSFm2007CZ08</t>
  </si>
  <si>
    <t>SDGCFLSFm2007CZ09</t>
  </si>
  <si>
    <t>SDGCFLSFm2007CZ10</t>
  </si>
  <si>
    <t>SDGCFLSFm2007CZ11</t>
  </si>
  <si>
    <t>SDGCFLSFm2007CZ12</t>
  </si>
  <si>
    <t>SDGCFLSFm2007CZ13</t>
  </si>
  <si>
    <t>SDGCFLSFm2007CZ14</t>
  </si>
  <si>
    <t>SDGCFLSFm2007CZ15</t>
  </si>
  <si>
    <t>SDGCFLSFm2007CZ16</t>
  </si>
  <si>
    <t>SDGCFLSFm2011CZ01</t>
  </si>
  <si>
    <t>SDGCFLSFm2011CZ02</t>
  </si>
  <si>
    <t>SDGCFLSFm2011CZ03</t>
  </si>
  <si>
    <t>SDGCFLSFm2011CZ04</t>
  </si>
  <si>
    <t>SDGCFLSFm2011CZ05</t>
  </si>
  <si>
    <t>SDGCFLSFm2011CZ06</t>
  </si>
  <si>
    <t>SDGCFLSFm2011CZ07</t>
  </si>
  <si>
    <t>SDGCFLSFm2011CZ08</t>
  </si>
  <si>
    <t>SDGCFLSFm2011CZ09</t>
  </si>
  <si>
    <t>SDGCFLSFm2011CZ10</t>
  </si>
  <si>
    <t>SDGCFLSFm2011CZ11</t>
  </si>
  <si>
    <t>SDGCFLSFm2011CZ12</t>
  </si>
  <si>
    <t>SDGCFLSFm2011CZ13</t>
  </si>
  <si>
    <t>SDGCFLSFm2011CZ14</t>
  </si>
  <si>
    <t>SDGCFLSFm2011CZ15</t>
  </si>
  <si>
    <t>SDGCFLSFm2011CZ16</t>
  </si>
  <si>
    <t>SDGCFLSFm2014CZ01</t>
  </si>
  <si>
    <t>SDGCFLSFm2014CZ02</t>
  </si>
  <si>
    <t>SDGCFLSFm2014CZ03</t>
  </si>
  <si>
    <t>SDGCFLSFm2014CZ04</t>
  </si>
  <si>
    <t>SDGCFLSFm2014CZ05</t>
  </si>
  <si>
    <t>SDGCFLSFm2014CZ06</t>
  </si>
  <si>
    <t>SDGCFLSFm2014CZ07</t>
  </si>
  <si>
    <t>SDGCFLSFm2014CZ08</t>
  </si>
  <si>
    <t>SDGCFLSFm2014CZ09</t>
  </si>
  <si>
    <t>SDGCFLSFm2014CZ10</t>
  </si>
  <si>
    <t>SDGCFLSFm2014CZ11</t>
  </si>
  <si>
    <t>SDGCFLSFm2014CZ12</t>
  </si>
  <si>
    <t>SDGCFLSFm2014CZ13</t>
  </si>
  <si>
    <t>SDGCFLSFm2014CZ14</t>
  </si>
  <si>
    <t>SDGCFLSFm2014CZ15</t>
  </si>
  <si>
    <t>SDGCFLSFm2014CZ16</t>
  </si>
  <si>
    <t>SDGCFLMFm1975CZ01</t>
  </si>
  <si>
    <t>SDGCFLMFm1975CZ02</t>
  </si>
  <si>
    <t>SDGCFLMFm1975CZ03</t>
  </si>
  <si>
    <t>SDGCFLMFm1975CZ04</t>
  </si>
  <si>
    <t>SDGCFLMFm1975CZ05</t>
  </si>
  <si>
    <t>SDGCFLMFm1975CZ06</t>
  </si>
  <si>
    <t>SDGCFLMFm1975CZ07</t>
  </si>
  <si>
    <t>SDGCFLMFm1975CZ08</t>
  </si>
  <si>
    <t>SDGCFLMFm1975CZ09</t>
  </si>
  <si>
    <t>SDGCFLMFm1975CZ10</t>
  </si>
  <si>
    <t>SDGCFLMFm1975CZ11</t>
  </si>
  <si>
    <t>SDGCFLMFm1975CZ12</t>
  </si>
  <si>
    <t>SDGCFLMFm1975CZ13</t>
  </si>
  <si>
    <t>SDGCFLMFm1975CZ14</t>
  </si>
  <si>
    <t>SDGCFLMFm1975CZ15</t>
  </si>
  <si>
    <t>SDGCFLMFm1975CZ16</t>
  </si>
  <si>
    <t>SDGCFLMFm1985CZ01</t>
  </si>
  <si>
    <t>SDGCFLMFm1985CZ02</t>
  </si>
  <si>
    <t>SDGCFLMFm1985CZ03</t>
  </si>
  <si>
    <t>SDGCFLMFm1985CZ04</t>
  </si>
  <si>
    <t>SDGCFLMFm1985CZ05</t>
  </si>
  <si>
    <t>SDGCFLMFm1985CZ06</t>
  </si>
  <si>
    <t>SDGCFLMFm1985CZ07</t>
  </si>
  <si>
    <t>SDGCFLMFm1985CZ08</t>
  </si>
  <si>
    <t>SDGCFLMFm1985CZ09</t>
  </si>
  <si>
    <t>SDGCFLMFm1985CZ10</t>
  </si>
  <si>
    <t>SDGCFLMFm1985CZ11</t>
  </si>
  <si>
    <t>SDGCFLMFm1985CZ12</t>
  </si>
  <si>
    <t>SDGCFLMFm1985CZ13</t>
  </si>
  <si>
    <t>SDGCFLMFm1985CZ14</t>
  </si>
  <si>
    <t>SDGCFLMFm1985CZ15</t>
  </si>
  <si>
    <t>SDGCFLMFm1985CZ16</t>
  </si>
  <si>
    <t>SDGCFLMFm1996CZ01</t>
  </si>
  <si>
    <t>SDGCFLMFm1996CZ02</t>
  </si>
  <si>
    <t>SDGCFLMFm1996CZ03</t>
  </si>
  <si>
    <t>SDGCFLMFm1996CZ04</t>
  </si>
  <si>
    <t>SDGCFLMFm1996CZ05</t>
  </si>
  <si>
    <t>SDGCFLMFm1996CZ06</t>
  </si>
  <si>
    <t>SDGCFLMFm1996CZ07</t>
  </si>
  <si>
    <t>SDGCFLMFm1996CZ08</t>
  </si>
  <si>
    <t>SDGCFLMFm1996CZ09</t>
  </si>
  <si>
    <t>SDGCFLMFm1996CZ10</t>
  </si>
  <si>
    <t>SDGCFLMFm1996CZ11</t>
  </si>
  <si>
    <t>SDGCFLMFm1996CZ12</t>
  </si>
  <si>
    <t>SDGCFLMFm1996CZ13</t>
  </si>
  <si>
    <t>SDGCFLMFm1996CZ14</t>
  </si>
  <si>
    <t>SDGCFLMFm1996CZ15</t>
  </si>
  <si>
    <t>SDGCFLMFm1996CZ16</t>
  </si>
  <si>
    <t>SDGCFLMFm2003CZ01</t>
  </si>
  <si>
    <t>SDGCFLMFm2003CZ02</t>
  </si>
  <si>
    <t>SDGCFLMFm2003CZ03</t>
  </si>
  <si>
    <t>SDGCFLMFm2003CZ04</t>
  </si>
  <si>
    <t>SDGCFLMFm2003CZ05</t>
  </si>
  <si>
    <t>SDGCFLMFm2003CZ06</t>
  </si>
  <si>
    <t>SDGCFLMFm2003CZ07</t>
  </si>
  <si>
    <t>SDGCFLMFm2003CZ08</t>
  </si>
  <si>
    <t>SDGCFLMFm2003CZ09</t>
  </si>
  <si>
    <t>SDGCFLMFm2003CZ10</t>
  </si>
  <si>
    <t>SDGCFLMFm2003CZ11</t>
  </si>
  <si>
    <t>SDGCFLMFm2003CZ12</t>
  </si>
  <si>
    <t>SDGCFLMFm2003CZ13</t>
  </si>
  <si>
    <t>SDGCFLMFm2003CZ14</t>
  </si>
  <si>
    <t>SDGCFLMFm2003CZ15</t>
  </si>
  <si>
    <t>SDGCFLMFm2003CZ16</t>
  </si>
  <si>
    <t>SDGCFLMFm2007CZ01</t>
  </si>
  <si>
    <t>SDGCFLMFm2007CZ02</t>
  </si>
  <si>
    <t>SDGCFLMFm2007CZ03</t>
  </si>
  <si>
    <t>SDGCFLMFm2007CZ04</t>
  </si>
  <si>
    <t>SDGCFLMFm2007CZ05</t>
  </si>
  <si>
    <t>SDGCFLMFm2007CZ06</t>
  </si>
  <si>
    <t>SDGCFLMFm2007CZ07</t>
  </si>
  <si>
    <t>SDGCFLMFm2007CZ08</t>
  </si>
  <si>
    <t>SDGCFLMFm2007CZ09</t>
  </si>
  <si>
    <t>SDGCFLMFm2007CZ10</t>
  </si>
  <si>
    <t>SDGCFLMFm2007CZ11</t>
  </si>
  <si>
    <t>SDGCFLMFm2007CZ12</t>
  </si>
  <si>
    <t>SDGCFLMFm2007CZ13</t>
  </si>
  <si>
    <t>SDGCFLMFm2007CZ14</t>
  </si>
  <si>
    <t>SDGCFLMFm2007CZ15</t>
  </si>
  <si>
    <t>SDGCFLMFm2007CZ16</t>
  </si>
  <si>
    <t>SDGCFLMFm2011CZ01</t>
  </si>
  <si>
    <t>SDGCFLMFm2011CZ02</t>
  </si>
  <si>
    <t>SDGCFLMFm2011CZ03</t>
  </si>
  <si>
    <t>SDGCFLMFm2011CZ04</t>
  </si>
  <si>
    <t>SDGCFLMFm2011CZ05</t>
  </si>
  <si>
    <t>SDGCFLMFm2011CZ06</t>
  </si>
  <si>
    <t>SDGCFLMFm2011CZ07</t>
  </si>
  <si>
    <t>SDGCFLMFm2011CZ08</t>
  </si>
  <si>
    <t>SDGCFLMFm2011CZ09</t>
  </si>
  <si>
    <t>SDGCFLMFm2011CZ10</t>
  </si>
  <si>
    <t>SDGCFLMFm2011CZ11</t>
  </si>
  <si>
    <t>SDGCFLMFm2011CZ12</t>
  </si>
  <si>
    <t>SDGCFLMFm2011CZ13</t>
  </si>
  <si>
    <t>SDGCFLMFm2011CZ14</t>
  </si>
  <si>
    <t>SDGCFLMFm2011CZ15</t>
  </si>
  <si>
    <t>SDGCFLMFm2011CZ16</t>
  </si>
  <si>
    <t>SDGCFLMFm2014CZ01</t>
  </si>
  <si>
    <t>SDGCFLMFm2014CZ02</t>
  </si>
  <si>
    <t>SDGCFLMFm2014CZ03</t>
  </si>
  <si>
    <t>SDGCFLMFm2014CZ04</t>
  </si>
  <si>
    <t>SDGCFLMFm2014CZ05</t>
  </si>
  <si>
    <t>SDGCFLMFm2014CZ06</t>
  </si>
  <si>
    <t>SDGCFLMFm2014CZ07</t>
  </si>
  <si>
    <t>SDGCFLMFm2014CZ08</t>
  </si>
  <si>
    <t>SDGCFLMFm2014CZ09</t>
  </si>
  <si>
    <t>SDGCFLMFm2014CZ10</t>
  </si>
  <si>
    <t>SDGCFLMFm2014CZ11</t>
  </si>
  <si>
    <t>SDGCFLMFm2014CZ12</t>
  </si>
  <si>
    <t>SDGCFLMFm2014CZ13</t>
  </si>
  <si>
    <t>SDGCFLMFm2014CZ14</t>
  </si>
  <si>
    <t>SDGCFLMFm2014CZ15</t>
  </si>
  <si>
    <t>SDGCFLMFm2014CZ16</t>
  </si>
  <si>
    <t>PGECFLDMoMH72CZ01</t>
  </si>
  <si>
    <t>PGECFLDMoMH72CZ02</t>
  </si>
  <si>
    <t>PGECFLDMoMH72CZ03</t>
  </si>
  <si>
    <t>PGECFLDMoMH72CZ04</t>
  </si>
  <si>
    <t>PGECFLDMoMH72CZ05</t>
  </si>
  <si>
    <t>PGECFLDMoMH72CZ06</t>
  </si>
  <si>
    <t>PGECFLDMoMH72CZ07</t>
  </si>
  <si>
    <t>PGECFLDMoMH72CZ08</t>
  </si>
  <si>
    <t>PGECFLDMoMH72CZ09</t>
  </si>
  <si>
    <t>PGECFLDMoMH72CZ10</t>
  </si>
  <si>
    <t>PGECFLDMoMH72CZ11</t>
  </si>
  <si>
    <t>PGECFLDMoMH72CZ12</t>
  </si>
  <si>
    <t>PGECFLDMoMH72CZ13</t>
  </si>
  <si>
    <t>PGECFLDMoMH72CZ14</t>
  </si>
  <si>
    <t>PGECFLDMoMH72CZ15</t>
  </si>
  <si>
    <t>PGECFLDMoMH72CZ16</t>
  </si>
  <si>
    <t>PGECFLDMoMH85CZ01</t>
  </si>
  <si>
    <t>PGECFLDMoMH85CZ02</t>
  </si>
  <si>
    <t>PGECFLDMoMH85CZ03</t>
  </si>
  <si>
    <t>PGECFLDMoMH85CZ04</t>
  </si>
  <si>
    <t>PGECFLDMoMH85CZ05</t>
  </si>
  <si>
    <t>PGECFLDMoMH85CZ06</t>
  </si>
  <si>
    <t>PGECFLDMoMH85CZ07</t>
  </si>
  <si>
    <t>PGECFLDMoMH85CZ08</t>
  </si>
  <si>
    <t>PGECFLDMoMH85CZ09</t>
  </si>
  <si>
    <t>PGECFLDMoMH85CZ10</t>
  </si>
  <si>
    <t>PGECFLDMoMH85CZ11</t>
  </si>
  <si>
    <t>PGECFLDMoMH85CZ12</t>
  </si>
  <si>
    <t>PGECFLDMoMH85CZ13</t>
  </si>
  <si>
    <t>PGECFLDMoMH85CZ14</t>
  </si>
  <si>
    <t>PGECFLDMoMH85CZ15</t>
  </si>
  <si>
    <t>PGECFLDMoMH85CZ16</t>
  </si>
  <si>
    <t>PGECFLDMoMH00CZ01</t>
  </si>
  <si>
    <t>PGECFLDMoMH00CZ02</t>
  </si>
  <si>
    <t>PGECFLDMoMH00CZ03</t>
  </si>
  <si>
    <t>PGECFLDMoMH00CZ04</t>
  </si>
  <si>
    <t>PGECFLDMoMH00CZ05</t>
  </si>
  <si>
    <t>PGECFLDMoMH00CZ06</t>
  </si>
  <si>
    <t>PGECFLDMoMH00CZ07</t>
  </si>
  <si>
    <t>PGECFLDMoMH00CZ08</t>
  </si>
  <si>
    <t>PGECFLDMoMH00CZ09</t>
  </si>
  <si>
    <t>PGECFLDMoMH00CZ10</t>
  </si>
  <si>
    <t>PGECFLDMoMH00CZ11</t>
  </si>
  <si>
    <t>PGECFLDMoMH00CZ12</t>
  </si>
  <si>
    <t>PGECFLDMoMH00CZ13</t>
  </si>
  <si>
    <t>PGECFLDMoMH00CZ14</t>
  </si>
  <si>
    <t>PGECFLDMoMH00CZ15</t>
  </si>
  <si>
    <t>PGECFLDMoMH00CZ16</t>
  </si>
  <si>
    <t>PGECFLDMoMH06CZ01</t>
  </si>
  <si>
    <t>PGECFLDMoMH06CZ02</t>
  </si>
  <si>
    <t>PGECFLDMoMH06CZ03</t>
  </si>
  <si>
    <t>PGECFLDMoMH06CZ04</t>
  </si>
  <si>
    <t>PGECFLDMoMH06CZ05</t>
  </si>
  <si>
    <t>PGECFLDMoMH06CZ06</t>
  </si>
  <si>
    <t>PGECFLDMoMH06CZ07</t>
  </si>
  <si>
    <t>PGECFLDMoMH06CZ08</t>
  </si>
  <si>
    <t>PGECFLDMoMH06CZ09</t>
  </si>
  <si>
    <t>PGECFLDMoMH06CZ10</t>
  </si>
  <si>
    <t>PGECFLDMoMH06CZ11</t>
  </si>
  <si>
    <t>PGECFLDMoMH06CZ12</t>
  </si>
  <si>
    <t>PGECFLDMoMH06CZ13</t>
  </si>
  <si>
    <t>PGECFLDMoMH06CZ14</t>
  </si>
  <si>
    <t>PGECFLDMoMH06CZ15</t>
  </si>
  <si>
    <t>PGECFLDMoMH06CZ16</t>
  </si>
  <si>
    <t>SCECFLDMoMH72CZ01</t>
  </si>
  <si>
    <t>SCECFLDMoMH72CZ02</t>
  </si>
  <si>
    <t>SCECFLDMoMH72CZ03</t>
  </si>
  <si>
    <t>SCECFLDMoMH72CZ04</t>
  </si>
  <si>
    <t>SCECFLDMoMH72CZ05</t>
  </si>
  <si>
    <t>SCECFLDMoMH72CZ06</t>
  </si>
  <si>
    <t>SCECFLDMoMH72CZ07</t>
  </si>
  <si>
    <t>SCECFLDMoMH72CZ08</t>
  </si>
  <si>
    <t>SCECFLDMoMH72CZ09</t>
  </si>
  <si>
    <t>SCECFLDMoMH72CZ10</t>
  </si>
  <si>
    <t>SCECFLDMoMH72CZ11</t>
  </si>
  <si>
    <t>SCECFLDMoMH72CZ12</t>
  </si>
  <si>
    <t>SCECFLDMoMH72CZ13</t>
  </si>
  <si>
    <t>SCECFLDMoMH72CZ14</t>
  </si>
  <si>
    <t>SCECFLDMoMH72CZ15</t>
  </si>
  <si>
    <t>SCECFLDMoMH72CZ16</t>
  </si>
  <si>
    <t>SCECFLDMoMH85CZ01</t>
  </si>
  <si>
    <t>SCECFLDMoMH85CZ02</t>
  </si>
  <si>
    <t>SCECFLDMoMH85CZ03</t>
  </si>
  <si>
    <t>SCECFLDMoMH85CZ04</t>
  </si>
  <si>
    <t>SCECFLDMoMH85CZ05</t>
  </si>
  <si>
    <t>SCECFLDMoMH85CZ06</t>
  </si>
  <si>
    <t>SCECFLDMoMH85CZ07</t>
  </si>
  <si>
    <t>SCECFLDMoMH85CZ08</t>
  </si>
  <si>
    <t>SCECFLDMoMH85CZ09</t>
  </si>
  <si>
    <t>SCECFLDMoMH85CZ10</t>
  </si>
  <si>
    <t>SCECFLDMoMH85CZ11</t>
  </si>
  <si>
    <t>SCECFLDMoMH85CZ12</t>
  </si>
  <si>
    <t>SCECFLDMoMH85CZ13</t>
  </si>
  <si>
    <t>SCECFLDMoMH85CZ14</t>
  </si>
  <si>
    <t>SCECFLDMoMH85CZ15</t>
  </si>
  <si>
    <t>SCECFLDMoMH85CZ16</t>
  </si>
  <si>
    <t>SCECFLDMoMH00CZ01</t>
  </si>
  <si>
    <t>SCECFLDMoMH00CZ02</t>
  </si>
  <si>
    <t>SCECFLDMoMH00CZ03</t>
  </si>
  <si>
    <t>SCECFLDMoMH00CZ04</t>
  </si>
  <si>
    <t>SCECFLDMoMH00CZ05</t>
  </si>
  <si>
    <t>SCECFLDMoMH00CZ06</t>
  </si>
  <si>
    <t>SCECFLDMoMH00CZ07</t>
  </si>
  <si>
    <t>SCECFLDMoMH00CZ08</t>
  </si>
  <si>
    <t>SCECFLDMoMH00CZ09</t>
  </si>
  <si>
    <t>SCECFLDMoMH00CZ10</t>
  </si>
  <si>
    <t>SCECFLDMoMH00CZ11</t>
  </si>
  <si>
    <t>SCECFLDMoMH00CZ12</t>
  </si>
  <si>
    <t>SCECFLDMoMH00CZ13</t>
  </si>
  <si>
    <t>SCECFLDMoMH00CZ14</t>
  </si>
  <si>
    <t>SCECFLDMoMH00CZ15</t>
  </si>
  <si>
    <t>SCECFLDMoMH00CZ16</t>
  </si>
  <si>
    <t>SCECFLDMoMH06CZ01</t>
  </si>
  <si>
    <t>SCECFLDMoMH06CZ02</t>
  </si>
  <si>
    <t>SCECFLDMoMH06CZ03</t>
  </si>
  <si>
    <t>SCECFLDMoMH06CZ04</t>
  </si>
  <si>
    <t>SCECFLDMoMH06CZ05</t>
  </si>
  <si>
    <t>SCECFLDMoMH06CZ06</t>
  </si>
  <si>
    <t>SCECFLDMoMH06CZ07</t>
  </si>
  <si>
    <t>SCECFLDMoMH06CZ08</t>
  </si>
  <si>
    <t>SCECFLDMoMH06CZ09</t>
  </si>
  <si>
    <t>SCECFLDMoMH06CZ10</t>
  </si>
  <si>
    <t>SCECFLDMoMH06CZ11</t>
  </si>
  <si>
    <t>SCECFLDMoMH06CZ12</t>
  </si>
  <si>
    <t>SCECFLDMoMH06CZ13</t>
  </si>
  <si>
    <t>SCECFLDMoMH06CZ14</t>
  </si>
  <si>
    <t>SCECFLDMoMH06CZ15</t>
  </si>
  <si>
    <t>SCECFLDMoMH06CZ16</t>
  </si>
  <si>
    <t>SDGCFLDMoMH72CZ01</t>
  </si>
  <si>
    <t>SDGCFLDMoMH72CZ02</t>
  </si>
  <si>
    <t>SDGCFLDMoMH72CZ03</t>
  </si>
  <si>
    <t>SDGCFLDMoMH72CZ04</t>
  </si>
  <si>
    <t>SDGCFLDMoMH72CZ05</t>
  </si>
  <si>
    <t>SDGCFLDMoMH72CZ06</t>
  </si>
  <si>
    <t>SDGCFLDMoMH72CZ07</t>
  </si>
  <si>
    <t>SDGCFLDMoMH72CZ08</t>
  </si>
  <si>
    <t>SDGCFLDMoMH72CZ09</t>
  </si>
  <si>
    <t>SDGCFLDMoMH72CZ10</t>
  </si>
  <si>
    <t>SDGCFLDMoMH72CZ11</t>
  </si>
  <si>
    <t>SDGCFLDMoMH72CZ12</t>
  </si>
  <si>
    <t>SDGCFLDMoMH72CZ13</t>
  </si>
  <si>
    <t>SDGCFLDMoMH72CZ14</t>
  </si>
  <si>
    <t>SDGCFLDMoMH72CZ15</t>
  </si>
  <si>
    <t>SDGCFLDMoMH72CZ16</t>
  </si>
  <si>
    <t>SDGCFLDMoMH85CZ01</t>
  </si>
  <si>
    <t>SDGCFLDMoMH85CZ02</t>
  </si>
  <si>
    <t>SDGCFLDMoMH85CZ03</t>
  </si>
  <si>
    <t>SDGCFLDMoMH85CZ04</t>
  </si>
  <si>
    <t>SDGCFLDMoMH85CZ05</t>
  </si>
  <si>
    <t>SDGCFLDMoMH85CZ06</t>
  </si>
  <si>
    <t>SDGCFLDMoMH85CZ07</t>
  </si>
  <si>
    <t>SDGCFLDMoMH85CZ08</t>
  </si>
  <si>
    <t>SDGCFLDMoMH85CZ09</t>
  </si>
  <si>
    <t>SDGCFLDMoMH85CZ10</t>
  </si>
  <si>
    <t>SDGCFLDMoMH85CZ11</t>
  </si>
  <si>
    <t>SDGCFLDMoMH85CZ12</t>
  </si>
  <si>
    <t>SDGCFLDMoMH85CZ13</t>
  </si>
  <si>
    <t>SDGCFLDMoMH85CZ14</t>
  </si>
  <si>
    <t>SDGCFLDMoMH85CZ15</t>
  </si>
  <si>
    <t>SDGCFLDMoMH85CZ16</t>
  </si>
  <si>
    <t>SDGCFLDMoMH00CZ01</t>
  </si>
  <si>
    <t>SDGCFLDMoMH00CZ02</t>
  </si>
  <si>
    <t>SDGCFLDMoMH00CZ03</t>
  </si>
  <si>
    <t>SDGCFLDMoMH00CZ04</t>
  </si>
  <si>
    <t>SDGCFLDMoMH00CZ05</t>
  </si>
  <si>
    <t>SDGCFLDMoMH00CZ06</t>
  </si>
  <si>
    <t>SDGCFLDMoMH00CZ07</t>
  </si>
  <si>
    <t>SDGCFLDMoMH00CZ08</t>
  </si>
  <si>
    <t>SDGCFLDMoMH00CZ09</t>
  </si>
  <si>
    <t>SDGCFLDMoMH00CZ10</t>
  </si>
  <si>
    <t>SDGCFLDMoMH00CZ11</t>
  </si>
  <si>
    <t>SDGCFLDMoMH00CZ12</t>
  </si>
  <si>
    <t>SDGCFLDMoMH00CZ13</t>
  </si>
  <si>
    <t>SDGCFLDMoMH00CZ14</t>
  </si>
  <si>
    <t>SDGCFLDMoMH00CZ15</t>
  </si>
  <si>
    <t>SDGCFLDMoMH00CZ16</t>
  </si>
  <si>
    <t>SDGCFLDMoMH06CZ01</t>
  </si>
  <si>
    <t>SDGCFLDMoMH06CZ02</t>
  </si>
  <si>
    <t>SDGCFLDMoMH06CZ03</t>
  </si>
  <si>
    <t>SDGCFLDMoMH06CZ04</t>
  </si>
  <si>
    <t>SDGCFLDMoMH06CZ05</t>
  </si>
  <si>
    <t>SDGCFLDMoMH06CZ06</t>
  </si>
  <si>
    <t>SDGCFLDMoMH06CZ07</t>
  </si>
  <si>
    <t>SDGCFLDMoMH06CZ08</t>
  </si>
  <si>
    <t>SDGCFLDMoMH06CZ09</t>
  </si>
  <si>
    <t>SDGCFLDMoMH06CZ10</t>
  </si>
  <si>
    <t>SDGCFLDMoMH06CZ11</t>
  </si>
  <si>
    <t>SDGCFLDMoMH06CZ12</t>
  </si>
  <si>
    <t>SDGCFLDMoMH06CZ13</t>
  </si>
  <si>
    <t>SDGCFLDMoMH06CZ14</t>
  </si>
  <si>
    <t>SDGCFLDMoMH06CZ15</t>
  </si>
  <si>
    <t>SDGCFLDMoMH06CZ16</t>
  </si>
  <si>
    <t>PGECFLSFmExCZ01</t>
  </si>
  <si>
    <t>PGECFLSFmExCZ02</t>
  </si>
  <si>
    <t>PGECFLSFmExCZ03</t>
  </si>
  <si>
    <t>PGECFLSFmExCZ04</t>
  </si>
  <si>
    <t>PGECFLSFmExCZ05</t>
  </si>
  <si>
    <t>PGECFLSFmExCZ11</t>
  </si>
  <si>
    <t>PGECFLSFmExCZ12</t>
  </si>
  <si>
    <t>PGECFLSFmExCZ13</t>
  </si>
  <si>
    <t>PGECFLSFmExCZ16</t>
  </si>
  <si>
    <t>PGECFLSFmNewCZ01</t>
  </si>
  <si>
    <t>PGECFLSFmNewCZ02</t>
  </si>
  <si>
    <t>PGECFLSFmNewCZ03</t>
  </si>
  <si>
    <t>PGECFLSFmNewCZ04</t>
  </si>
  <si>
    <t>PGECFLSFmNewCZ05</t>
  </si>
  <si>
    <t>PGECFLSFmNewCZ11</t>
  </si>
  <si>
    <t>PGECFLSFmNewCZ12</t>
  </si>
  <si>
    <t>PGECFLSFmNewCZ13</t>
  </si>
  <si>
    <t>PGECFLSFmNewCZ16</t>
  </si>
  <si>
    <t>PGECFLMFmExCZ01</t>
  </si>
  <si>
    <t>PGECFLMFmExCZ02</t>
  </si>
  <si>
    <t>PGECFLMFmExCZ03</t>
  </si>
  <si>
    <t>PGECFLMFmExCZ04</t>
  </si>
  <si>
    <t>PGECFLMFmExCZ05</t>
  </si>
  <si>
    <t>PGECFLMFmExCZ11</t>
  </si>
  <si>
    <t>PGECFLMFmExCZ12</t>
  </si>
  <si>
    <t>PGECFLMFmExCZ13</t>
  </si>
  <si>
    <t>PGECFLMFmExCZ16</t>
  </si>
  <si>
    <t>PGECFLMFmNewCZ01</t>
  </si>
  <si>
    <t>PGECFLMFmNewCZ02</t>
  </si>
  <si>
    <t>PGECFLMFmNewCZ03</t>
  </si>
  <si>
    <t>PGECFLMFmNewCZ04</t>
  </si>
  <si>
    <t>PGECFLMFmNewCZ05</t>
  </si>
  <si>
    <t>PGECFLMFmNewCZ11</t>
  </si>
  <si>
    <t>PGECFLMFmNewCZ12</t>
  </si>
  <si>
    <t>PGECFLMFmNewCZ13</t>
  </si>
  <si>
    <t>PGECFLMFmNewCZ16</t>
  </si>
  <si>
    <t>SCECFLSFmExCZ05</t>
  </si>
  <si>
    <t>SCECFLSFmExCZ06</t>
  </si>
  <si>
    <t>SCECFLSFmExCZ08</t>
  </si>
  <si>
    <t>SCECFLSFmExCZ09</t>
  </si>
  <si>
    <t>SCECFLSFmExCZ10</t>
  </si>
  <si>
    <t>SCECFLSFmExCZ13</t>
  </si>
  <si>
    <t>SCECFLSFmExCZ14</t>
  </si>
  <si>
    <t>SCECFLSFmExCZ15</t>
  </si>
  <si>
    <t>SCECFLSFmExCZ16</t>
  </si>
  <si>
    <t>SCECFLSFmNewCZ05</t>
  </si>
  <si>
    <t>SCECFLSFmNewCZ06</t>
  </si>
  <si>
    <t>SCECFLSFmNewCZ08</t>
  </si>
  <si>
    <t>SCECFLSFmNewCZ09</t>
  </si>
  <si>
    <t>SCECFLSFmNewCZ10</t>
  </si>
  <si>
    <t>SCECFLSFmNewCZ13</t>
  </si>
  <si>
    <t>SCECFLSFmNewCZ14</t>
  </si>
  <si>
    <t>SCECFLSFmNewCZ15</t>
  </si>
  <si>
    <t>SCECFLSFmNewCZ16</t>
  </si>
  <si>
    <t>SCECFLMFmExCZ05</t>
  </si>
  <si>
    <t>SCECFLMFmExCZ06</t>
  </si>
  <si>
    <t>SCECFLMFmExCZ08</t>
  </si>
  <si>
    <t>SCECFLMFmExCZ09</t>
  </si>
  <si>
    <t>SCECFLMFmExCZ10</t>
  </si>
  <si>
    <t>SCECFLMFmExCZ13</t>
  </si>
  <si>
    <t>SCECFLMFmExCZ14</t>
  </si>
  <si>
    <t>SCECFLMFmExCZ15</t>
  </si>
  <si>
    <t>SCECFLMFmExCZ16</t>
  </si>
  <si>
    <t>SCECFLMFmNewCZ05</t>
  </si>
  <si>
    <t>SCECFLMFmNewCZ06</t>
  </si>
  <si>
    <t>SCECFLMFmNewCZ08</t>
  </si>
  <si>
    <t>SCECFLMFmNewCZ09</t>
  </si>
  <si>
    <t>SCECFLMFmNewCZ10</t>
  </si>
  <si>
    <t>SCECFLMFmNewCZ13</t>
  </si>
  <si>
    <t>SCECFLMFmNewCZ14</t>
  </si>
  <si>
    <t>SCECFLMFmNewCZ15</t>
  </si>
  <si>
    <t>SCECFLMFmNewCZ16</t>
  </si>
  <si>
    <t>SDGCFLSFmExCZ06</t>
  </si>
  <si>
    <t>SDGCFLSFmExCZ07</t>
  </si>
  <si>
    <t>SDGCFLSFmExCZ08</t>
  </si>
  <si>
    <t>SDGCFLSFmExCZ10</t>
  </si>
  <si>
    <t>SDGCFLSFmExCZ14</t>
  </si>
  <si>
    <t>SDGCFLSFmExCZ15</t>
  </si>
  <si>
    <t>SDGCFLSFmNewCZ06</t>
  </si>
  <si>
    <t>SDGCFLSFmNewCZ07</t>
  </si>
  <si>
    <t>SDGCFLSFmNewCZ08</t>
  </si>
  <si>
    <t>SDGCFLSFmNewCZ10</t>
  </si>
  <si>
    <t>SDGCFLSFmNewCZ14</t>
  </si>
  <si>
    <t>SDGCFLSFmNewCZ15</t>
  </si>
  <si>
    <t>SDGCFLMFmExCZ06</t>
  </si>
  <si>
    <t>SDGCFLMFmExCZ07</t>
  </si>
  <si>
    <t>SDGCFLMFmExCZ08</t>
  </si>
  <si>
    <t>SDGCFLMFmExCZ10</t>
  </si>
  <si>
    <t>SDGCFLMFmExCZ14</t>
  </si>
  <si>
    <t>SDGCFLMFmExCZ15</t>
  </si>
  <si>
    <t>SDGCFLMFmNewCZ06</t>
  </si>
  <si>
    <t>SDGCFLMFmNewCZ07</t>
  </si>
  <si>
    <t>SDGCFLMFmNewCZ08</t>
  </si>
  <si>
    <t>SDGCFLMFmNewCZ10</t>
  </si>
  <si>
    <t>SDGCFLMFmNewCZ14</t>
  </si>
  <si>
    <t>SDGCFLMFmNewCZ15</t>
  </si>
  <si>
    <t>PGECFLDMOExCZ01</t>
  </si>
  <si>
    <t>PGECFLDMOExCZ02</t>
  </si>
  <si>
    <t>PGECFLDMOExCZ03</t>
  </si>
  <si>
    <t>PGECFLDMOExCZ04</t>
  </si>
  <si>
    <t>PGECFLDMOExCZ05</t>
  </si>
  <si>
    <t>PGECFLDMOExCZ11</t>
  </si>
  <si>
    <t>PGECFLDMOExCZ12</t>
  </si>
  <si>
    <t>PGECFLDMOExCZ13</t>
  </si>
  <si>
    <t>PGECFLDMOExCZ16</t>
  </si>
  <si>
    <t>PGECFLDMONewCZ01</t>
  </si>
  <si>
    <t>PGECFLDMONewCZ02</t>
  </si>
  <si>
    <t>PGECFLDMONewCZ03</t>
  </si>
  <si>
    <t>PGECFLDMONewCZ04</t>
  </si>
  <si>
    <t>PGECFLDMONewCZ05</t>
  </si>
  <si>
    <t>PGECFLDMONewCZ11</t>
  </si>
  <si>
    <t>PGECFLDMONewCZ12</t>
  </si>
  <si>
    <t>PGECFLDMONewCZ13</t>
  </si>
  <si>
    <t>PGECFLDMONewCZ16</t>
  </si>
  <si>
    <t>SCECFLDMOExCZ05</t>
  </si>
  <si>
    <t>SCECFLDMOExCZ06</t>
  </si>
  <si>
    <t>SCECFLDMOExCZ08</t>
  </si>
  <si>
    <t>SCECFLDMOExCZ09</t>
  </si>
  <si>
    <t>SCECFLDMOExCZ10</t>
  </si>
  <si>
    <t>SCECFLDMOExCZ13</t>
  </si>
  <si>
    <t>SCECFLDMOExCZ14</t>
  </si>
  <si>
    <t>SCECFLDMOExCZ15</t>
  </si>
  <si>
    <t>SCECFLDMOExCZ16</t>
  </si>
  <si>
    <t>SCECFLDMONewCZ05</t>
  </si>
  <si>
    <t>SCECFLDMONewCZ06</t>
  </si>
  <si>
    <t>SCECFLDMONewCZ08</t>
  </si>
  <si>
    <t>SCECFLDMONewCZ09</t>
  </si>
  <si>
    <t>SCECFLDMONewCZ10</t>
  </si>
  <si>
    <t>SCECFLDMONewCZ13</t>
  </si>
  <si>
    <t>SCECFLDMONewCZ14</t>
  </si>
  <si>
    <t>SCECFLDMONewCZ15</t>
  </si>
  <si>
    <t>SCECFLDMONewCZ16</t>
  </si>
  <si>
    <t>SDGCFLDMOExCZ06</t>
  </si>
  <si>
    <t>SDGCFLDMOExCZ07</t>
  </si>
  <si>
    <t>SDGCFLDMOExCZ08</t>
  </si>
  <si>
    <t>SDGCFLDMOExCZ10</t>
  </si>
  <si>
    <t>SDGCFLDMOExCZ14</t>
  </si>
  <si>
    <t>SDGCFLDMOExCZ15</t>
  </si>
  <si>
    <t>SDGCFLDMONewCZ06</t>
  </si>
  <si>
    <t>SDGCFLDMONewCZ07</t>
  </si>
  <si>
    <t>SDGCFLDMONewCZ08</t>
  </si>
  <si>
    <t>SDGCFLDMONewCZ10</t>
  </si>
  <si>
    <t>SDGCFLDMONewCZ14</t>
  </si>
  <si>
    <t>SDGCFLDMONewCZ15</t>
  </si>
  <si>
    <t>PGECFLDMoExIOU</t>
  </si>
  <si>
    <t>PGECFLMFmExIOU</t>
  </si>
  <si>
    <t>PGECFLSFmExIOU</t>
  </si>
  <si>
    <t>SCECFLDMoExIOU</t>
  </si>
  <si>
    <t>SCECFLMFmExIOU</t>
  </si>
  <si>
    <t>SCECFLSFmExIOU</t>
  </si>
  <si>
    <t>SDGCFLDMoExIOU</t>
  </si>
  <si>
    <t>SDGCFLMFmExIOU</t>
  </si>
  <si>
    <t>SDGCFLSFmExIOU</t>
  </si>
  <si>
    <t>PGECFLDMoNewIOU</t>
  </si>
  <si>
    <t>PGECFLMFmNewIOU</t>
  </si>
  <si>
    <t>PGECFLSFmNewIOU</t>
  </si>
  <si>
    <t>SCECFLDMoNewIOU</t>
  </si>
  <si>
    <t>SCECFLMFmNewIOU</t>
  </si>
  <si>
    <t>SCECFLSFmNewIOU</t>
  </si>
  <si>
    <t>SDGCFLDMoNewIOU</t>
  </si>
  <si>
    <t>SDGCFLMFmNewIOU</t>
  </si>
  <si>
    <t>SDGCFLSFmNewIOU</t>
  </si>
  <si>
    <t>PGECFLResExIOU</t>
  </si>
  <si>
    <t>PGECFLResNewIOU</t>
  </si>
  <si>
    <t>SCECFLResExIOU</t>
  </si>
  <si>
    <t>SCECFLResNewIOU</t>
  </si>
  <si>
    <t>SDGCFLResExIOU</t>
  </si>
  <si>
    <t>SDGCFLResNewIOU</t>
  </si>
  <si>
    <t>PGECFLResExCZ01</t>
  </si>
  <si>
    <t>PGECFLResExCZ02</t>
  </si>
  <si>
    <t>PGECFLResExCZ03</t>
  </si>
  <si>
    <t>PGECFLResExCZ04</t>
  </si>
  <si>
    <t>PGECFLResExCZ05</t>
  </si>
  <si>
    <t>PGECFLResExCZ11</t>
  </si>
  <si>
    <t>PGECFLResExCZ12</t>
  </si>
  <si>
    <t>PGECFLResExCZ13</t>
  </si>
  <si>
    <t>PGECFLResExCZ16</t>
  </si>
  <si>
    <t>PGECFLResNewCZ01</t>
  </si>
  <si>
    <t>PGECFLResNewCZ02</t>
  </si>
  <si>
    <t>PGECFLResNewCZ03</t>
  </si>
  <si>
    <t>PGECFLResNewCZ04</t>
  </si>
  <si>
    <t>PGECFLResNewCZ05</t>
  </si>
  <si>
    <t>PGECFLResNewCZ11</t>
  </si>
  <si>
    <t>PGECFLResNewCZ12</t>
  </si>
  <si>
    <t>PGECFLResNewCZ13</t>
  </si>
  <si>
    <t>PGECFLResNewCZ16</t>
  </si>
  <si>
    <t>SCECFLResExCZ05</t>
  </si>
  <si>
    <t>SCECFLResExCZ06</t>
  </si>
  <si>
    <t>SCECFLResExCZ08</t>
  </si>
  <si>
    <t>SCECFLResExCZ09</t>
  </si>
  <si>
    <t>SCECFLResExCZ10</t>
  </si>
  <si>
    <t>SCECFLResExCZ13</t>
  </si>
  <si>
    <t>SCECFLResExCZ14</t>
  </si>
  <si>
    <t>SCECFLResExCZ15</t>
  </si>
  <si>
    <t>SCECFLResExCZ16</t>
  </si>
  <si>
    <t>SCECFLResNewCZ05</t>
  </si>
  <si>
    <t>SCECFLResNewCZ06</t>
  </si>
  <si>
    <t>SCECFLResNewCZ08</t>
  </si>
  <si>
    <t>SCECFLResNewCZ09</t>
  </si>
  <si>
    <t>SCECFLResNewCZ10</t>
  </si>
  <si>
    <t>SCECFLResNewCZ13</t>
  </si>
  <si>
    <t>SCECFLResNewCZ14</t>
  </si>
  <si>
    <t>SCECFLResNewCZ15</t>
  </si>
  <si>
    <t>SCECFLResNewCZ16</t>
  </si>
  <si>
    <t>SDGCFLResExCZ06</t>
  </si>
  <si>
    <t>SDGCFLResExCZ07</t>
  </si>
  <si>
    <t>SDGCFLResExCZ08</t>
  </si>
  <si>
    <t>SDGCFLResExCZ10</t>
  </si>
  <si>
    <t>SDGCFLResExCZ14</t>
  </si>
  <si>
    <t>SDGCFLResExCZ15</t>
  </si>
  <si>
    <t>SDGCFLResNewCZ06</t>
  </si>
  <si>
    <t>SDGCFLResNewCZ07</t>
  </si>
  <si>
    <t>SDGCFLResNewCZ08</t>
  </si>
  <si>
    <t>SDGCFLResNewCZ10</t>
  </si>
  <si>
    <t>SDGCFLResNewCZ14</t>
  </si>
  <si>
    <t>SDGCFLResNewCZ15</t>
  </si>
  <si>
    <t>DEER2014 HVAC IE factors</t>
  </si>
  <si>
    <t>Use Prev Wts</t>
  </si>
  <si>
    <t>Summary Graphs by IOU</t>
  </si>
  <si>
    <t>DEER2014</t>
  </si>
  <si>
    <t>DEER2017</t>
  </si>
  <si>
    <t>Multi-family</t>
  </si>
  <si>
    <t>Single-family</t>
  </si>
  <si>
    <t>Mobile home</t>
  </si>
  <si>
    <t>Dmo</t>
  </si>
  <si>
    <t>change</t>
  </si>
  <si>
    <t>Vintage Weights by IOU, Climate Zone and Building Type (DEER2014)</t>
  </si>
  <si>
    <t>Updated Vintage Weights for DEER2017/18</t>
  </si>
  <si>
    <t>Weights</t>
  </si>
  <si>
    <t>Apply Recent</t>
  </si>
  <si>
    <t>Trend Data</t>
  </si>
  <si>
    <t>to 2003 weight</t>
  </si>
  <si>
    <t>Use</t>
  </si>
  <si>
    <t>DEER2014 Data used to determine the Residential HVAC Interactive Effects</t>
  </si>
  <si>
    <t>DEER2017 Data used to determine the Residential HVAC Interactive Effects</t>
  </si>
  <si>
    <t>Building Type</t>
  </si>
  <si>
    <t>IE Factor</t>
  </si>
  <si>
    <t>Location</t>
  </si>
  <si>
    <t>This tab allows for a detailed comparison of the source data used to determine the IE Factors from DEER2014 and DEER2017</t>
  </si>
  <si>
    <t>Note: not all combinations of inputs are valid, coordinate the Building type with the appropriate Vintage specification.</t>
  </si>
  <si>
    <t>Graph Data:</t>
  </si>
  <si>
    <t>This tab compares the weighted residential HVAC IE factors between DEER2014 and DEER2017</t>
  </si>
  <si>
    <t>kWh/kWh</t>
  </si>
  <si>
    <t>kW/kw</t>
  </si>
  <si>
    <t>therm/kWh</t>
  </si>
  <si>
    <t>DEER2017 Residential HVAC Interactive Effects factors, compiled from the individual development tabs</t>
  </si>
  <si>
    <t>Sheet</t>
  </si>
  <si>
    <t>Description</t>
  </si>
  <si>
    <t>DEER2017 Residential HVAC Interactive Effects Development</t>
  </si>
  <si>
    <t>and comparison to DEER2014 IE factors</t>
  </si>
  <si>
    <t>2017 Res IE Factors</t>
  </si>
  <si>
    <t>Compare Std Results</t>
  </si>
  <si>
    <t>Compare source data</t>
  </si>
  <si>
    <t>2014 All applic</t>
  </si>
  <si>
    <t>All applic</t>
  </si>
  <si>
    <t>HVAC wtd</t>
  </si>
  <si>
    <t>Vint wtd</t>
  </si>
  <si>
    <t>CZ wtd</t>
  </si>
  <si>
    <t>Bldg wtd</t>
  </si>
  <si>
    <t>All Results</t>
  </si>
  <si>
    <t>2014 All Results</t>
  </si>
  <si>
    <t>key</t>
  </si>
  <si>
    <t>HVAC wts</t>
  </si>
  <si>
    <t>HVACwts Src</t>
  </si>
  <si>
    <t>Vint Wts</t>
  </si>
  <si>
    <t>CZ wts</t>
  </si>
  <si>
    <t>Bldg wts</t>
  </si>
  <si>
    <t>This sheet lists the DEER2017 Residential HVAC Interactive Effects factors</t>
  </si>
  <si>
    <t>This sheet presents a comparison of the rolled-up IE factors from DEER2014 (the previous version) and DEER2017</t>
  </si>
  <si>
    <t xml:space="preserve">This sheet compares the vintage and HVAC specific IE factors from DEER2014 and DEER2017. </t>
  </si>
  <si>
    <t>These data are rolled up to produce the standard results.</t>
  </si>
  <si>
    <t>This sheet contains the source for the DEER2014 detailed IE data (for comparison to DEER2017)</t>
  </si>
  <si>
    <t>This sheet contains the source for the DEER2017 IE development: output from the DEER2017 simulation processing.</t>
  </si>
  <si>
    <t>DEER2017 IE factors for the weighted HVAC system type are developed on this sheet.</t>
  </si>
  <si>
    <t>DEER2017 IE factors for the weighted building vintage are developed on this sheet.</t>
  </si>
  <si>
    <t>DEER2017 IE factors for the weighted climate zone  are developed on this sheet.</t>
  </si>
  <si>
    <t>DEER2017 IE factors for the weighted residential building type are developed on this sheet.</t>
  </si>
  <si>
    <t>All standard DEER2017 IE factors are consolidated on this sheet.</t>
  </si>
  <si>
    <t>This sheet contains standard DEER2014 IE factors (for comparison to DEER2017)</t>
  </si>
  <si>
    <t>This sheet contains lists of values used in the processing.</t>
  </si>
  <si>
    <t>This sheet presents the HVAC  weights used in the processing,</t>
  </si>
  <si>
    <t>The sheet documents the source of the HVAC weighting (not changed from DEER2014)</t>
  </si>
  <si>
    <t>This sheet presents the updated Vintage weights used in the processing,</t>
  </si>
  <si>
    <t>The sheet documents the source of the Climate Zone weighting (not changed from DEER2014)</t>
  </si>
  <si>
    <t>The sheet documents the source of the building weighting (not changed from DEER2014)</t>
  </si>
  <si>
    <t>apre_kwh_tot</t>
  </si>
  <si>
    <t>apre_kwpp_tot</t>
  </si>
  <si>
    <t>apre_thm_tot</t>
  </si>
  <si>
    <t>apre_kwh_ltg</t>
  </si>
  <si>
    <t>apre_kwpp_ltg</t>
  </si>
  <si>
    <t>Updates</t>
  </si>
  <si>
    <t>Updated all values based on fix to whole house fan and natural ventilation</t>
  </si>
  <si>
    <t>measure_id</t>
  </si>
  <si>
    <t>Res-Iltg-dWatt-CFL-basis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</si>
</sst>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"/>
    <numFmt numFmtId="166" formatCode="0.00000"/>
    <numFmt numFmtId="167" formatCode="0;\-0;&quot;-&quot;"/>
    <numFmt numFmtId="168" formatCode="0.00;\-0.00;&quot;-&quot;"/>
    <numFmt numFmtId="169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i/>
      <sz val="11"/>
      <color rgb="FF0070C0"/>
      <name val="Calibri"/>
      <family val="2"/>
      <scheme val="minor"/>
    </font>
    <font>
      <b/>
      <sz val="10"/>
      <name val="Arial"/>
      <family val="2"/>
    </font>
    <font>
      <b/>
      <sz val="13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0" tint="-0.3499862666707357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i/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name val="Arial"/>
      <family val="2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7" fillId="0" borderId="5" applyNumberFormat="0" applyFill="0" applyAlignment="0" applyProtection="0"/>
    <xf numFmtId="0" fontId="1" fillId="7" borderId="18" applyNumberFormat="0" applyFont="0" applyAlignment="0" applyProtection="0"/>
    <xf numFmtId="0" fontId="20" fillId="8" borderId="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0" borderId="25" applyNumberFormat="0" applyFill="0" applyAlignment="0" applyProtection="0"/>
    <xf numFmtId="0" fontId="24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  <xf numFmtId="0" fontId="28" fillId="2" borderId="26" applyNumberFormat="0" applyAlignment="0" applyProtection="0"/>
    <xf numFmtId="0" fontId="29" fillId="0" borderId="27" applyNumberFormat="0" applyFill="0" applyAlignment="0" applyProtection="0"/>
    <xf numFmtId="0" fontId="30" fillId="12" borderId="28" applyNumberFormat="0" applyAlignment="0" applyProtection="0"/>
    <xf numFmtId="0" fontId="31" fillId="0" borderId="0" applyNumberFormat="0" applyFill="0" applyBorder="0" applyAlignment="0" applyProtection="0"/>
    <xf numFmtId="0" fontId="3" fillId="0" borderId="29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36" borderId="0" applyNumberFormat="0" applyBorder="0" applyAlignment="0" applyProtection="0"/>
    <xf numFmtId="0" fontId="33" fillId="0" borderId="0" applyNumberFormat="0" applyFill="0" applyBorder="0" applyAlignment="0" applyProtection="0"/>
  </cellStyleXfs>
  <cellXfs count="138">
    <xf numFmtId="0" fontId="0" fillId="0" borderId="0" xfId="0"/>
    <xf numFmtId="0" fontId="0" fillId="0" borderId="2" xfId="0" applyBorder="1"/>
    <xf numFmtId="0" fontId="0" fillId="0" borderId="0" xfId="0" quotePrefix="1"/>
    <xf numFmtId="0" fontId="3" fillId="0" borderId="0" xfId="0" applyFont="1"/>
    <xf numFmtId="0" fontId="4" fillId="0" borderId="0" xfId="0" applyFont="1"/>
    <xf numFmtId="0" fontId="0" fillId="0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/>
    <xf numFmtId="0" fontId="0" fillId="0" borderId="4" xfId="0" applyBorder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ill="1" applyBorder="1"/>
    <xf numFmtId="0" fontId="2" fillId="2" borderId="1" xfId="2"/>
    <xf numFmtId="0" fontId="6" fillId="0" borderId="0" xfId="0" applyFont="1" applyFill="1" applyAlignment="1">
      <alignment horizontal="left"/>
    </xf>
    <xf numFmtId="0" fontId="0" fillId="0" borderId="2" xfId="0" applyFill="1" applyBorder="1"/>
    <xf numFmtId="0" fontId="0" fillId="0" borderId="0" xfId="0" applyBorder="1"/>
    <xf numFmtId="0" fontId="6" fillId="0" borderId="0" xfId="0" applyFont="1"/>
    <xf numFmtId="1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/>
    </xf>
    <xf numFmtId="0" fontId="3" fillId="0" borderId="0" xfId="0" applyFont="1" applyFill="1" applyBorder="1"/>
    <xf numFmtId="0" fontId="0" fillId="0" borderId="2" xfId="0" applyFill="1" applyBorder="1" applyAlignment="1">
      <alignment horizontal="center"/>
    </xf>
    <xf numFmtId="9" fontId="0" fillId="0" borderId="0" xfId="1" applyFont="1" applyAlignment="1">
      <alignment horizontal="left"/>
    </xf>
    <xf numFmtId="16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3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center"/>
    </xf>
    <xf numFmtId="0" fontId="2" fillId="2" borderId="6" xfId="2" applyBorder="1"/>
    <xf numFmtId="164" fontId="0" fillId="0" borderId="0" xfId="0" applyNumberFormat="1"/>
    <xf numFmtId="1" fontId="2" fillId="2" borderId="1" xfId="2" applyNumberFormat="1"/>
    <xf numFmtId="1" fontId="0" fillId="0" borderId="0" xfId="0" applyNumberFormat="1"/>
    <xf numFmtId="165" fontId="2" fillId="2" borderId="1" xfId="2" applyNumberFormat="1"/>
    <xf numFmtId="164" fontId="2" fillId="2" borderId="1" xfId="2" applyNumberFormat="1"/>
    <xf numFmtId="2" fontId="2" fillId="2" borderId="1" xfId="2" applyNumberFormat="1"/>
    <xf numFmtId="167" fontId="10" fillId="3" borderId="0" xfId="0" applyNumberFormat="1" applyFont="1" applyFill="1" applyBorder="1" applyAlignment="1">
      <alignment horizontal="left"/>
    </xf>
    <xf numFmtId="168" fontId="11" fillId="0" borderId="0" xfId="0" applyNumberFormat="1" applyFont="1" applyBorder="1" applyAlignment="1">
      <alignment horizontal="center"/>
    </xf>
    <xf numFmtId="167" fontId="12" fillId="0" borderId="0" xfId="0" applyNumberFormat="1" applyFont="1" applyBorder="1"/>
    <xf numFmtId="167" fontId="11" fillId="0" borderId="7" xfId="0" applyNumberFormat="1" applyFont="1" applyBorder="1" applyAlignment="1">
      <alignment horizontal="center"/>
    </xf>
    <xf numFmtId="168" fontId="11" fillId="0" borderId="8" xfId="0" applyNumberFormat="1" applyFont="1" applyBorder="1" applyAlignment="1">
      <alignment horizontal="center"/>
    </xf>
    <xf numFmtId="167" fontId="13" fillId="4" borderId="8" xfId="0" applyNumberFormat="1" applyFont="1" applyFill="1" applyBorder="1"/>
    <xf numFmtId="167" fontId="13" fillId="5" borderId="8" xfId="0" applyNumberFormat="1" applyFont="1" applyFill="1" applyBorder="1"/>
    <xf numFmtId="167" fontId="11" fillId="0" borderId="9" xfId="0" applyNumberFormat="1" applyFont="1" applyBorder="1" applyAlignment="1">
      <alignment horizontal="center"/>
    </xf>
    <xf numFmtId="167" fontId="13" fillId="4" borderId="0" xfId="0" applyNumberFormat="1" applyFont="1" applyFill="1" applyBorder="1"/>
    <xf numFmtId="167" fontId="13" fillId="5" borderId="0" xfId="0" applyNumberFormat="1" applyFont="1" applyFill="1" applyBorder="1"/>
    <xf numFmtId="168" fontId="11" fillId="0" borderId="9" xfId="0" applyNumberFormat="1" applyFont="1" applyBorder="1" applyAlignment="1">
      <alignment horizontal="center"/>
    </xf>
    <xf numFmtId="168" fontId="13" fillId="4" borderId="11" xfId="0" applyNumberFormat="1" applyFont="1" applyFill="1" applyBorder="1"/>
    <xf numFmtId="168" fontId="13" fillId="5" borderId="11" xfId="0" applyNumberFormat="1" applyFont="1" applyFill="1" applyBorder="1"/>
    <xf numFmtId="168" fontId="13" fillId="4" borderId="12" xfId="0" applyNumberFormat="1" applyFont="1" applyFill="1" applyBorder="1"/>
    <xf numFmtId="168" fontId="13" fillId="0" borderId="0" xfId="0" applyNumberFormat="1" applyFont="1" applyBorder="1"/>
    <xf numFmtId="167" fontId="13" fillId="6" borderId="8" xfId="0" applyNumberFormat="1" applyFont="1" applyFill="1" applyBorder="1"/>
    <xf numFmtId="167" fontId="13" fillId="6" borderId="13" xfId="0" applyNumberFormat="1" applyFont="1" applyFill="1" applyBorder="1"/>
    <xf numFmtId="167" fontId="13" fillId="4" borderId="14" xfId="0" applyNumberFormat="1" applyFont="1" applyFill="1" applyBorder="1"/>
    <xf numFmtId="167" fontId="13" fillId="6" borderId="0" xfId="0" applyNumberFormat="1" applyFont="1" applyFill="1" applyBorder="1"/>
    <xf numFmtId="167" fontId="13" fillId="6" borderId="14" xfId="0" applyNumberFormat="1" applyFont="1" applyFill="1" applyBorder="1"/>
    <xf numFmtId="167" fontId="13" fillId="4" borderId="13" xfId="0" applyNumberFormat="1" applyFont="1" applyFill="1" applyBorder="1"/>
    <xf numFmtId="167" fontId="11" fillId="0" borderId="7" xfId="0" applyNumberFormat="1" applyFont="1" applyBorder="1" applyAlignment="1">
      <alignment horizontal="left"/>
    </xf>
    <xf numFmtId="0" fontId="13" fillId="0" borderId="0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8" fontId="14" fillId="0" borderId="4" xfId="0" applyNumberFormat="1" applyFont="1" applyFill="1" applyBorder="1" applyAlignment="1">
      <alignment horizontal="center" wrapText="1"/>
    </xf>
    <xf numFmtId="168" fontId="13" fillId="0" borderId="15" xfId="0" applyNumberFormat="1" applyFont="1" applyBorder="1" applyAlignment="1">
      <alignment horizontal="center" wrapText="1"/>
    </xf>
    <xf numFmtId="168" fontId="13" fillId="0" borderId="16" xfId="0" applyNumberFormat="1" applyFont="1" applyBorder="1" applyAlignment="1">
      <alignment horizontal="center" wrapText="1"/>
    </xf>
    <xf numFmtId="168" fontId="11" fillId="0" borderId="0" xfId="0" applyNumberFormat="1" applyFont="1" applyFill="1" applyBorder="1" applyAlignment="1">
      <alignment horizontal="center"/>
    </xf>
    <xf numFmtId="167" fontId="11" fillId="0" borderId="0" xfId="0" applyNumberFormat="1" applyFont="1" applyFill="1" applyBorder="1" applyAlignment="1">
      <alignment horizontal="center"/>
    </xf>
    <xf numFmtId="167" fontId="12" fillId="0" borderId="0" xfId="0" applyNumberFormat="1" applyFont="1" applyBorder="1" applyAlignment="1">
      <alignment horizontal="center"/>
    </xf>
    <xf numFmtId="167" fontId="13" fillId="5" borderId="8" xfId="0" applyNumberFormat="1" applyFont="1" applyFill="1" applyBorder="1" applyAlignment="1">
      <alignment horizontal="center"/>
    </xf>
    <xf numFmtId="167" fontId="13" fillId="5" borderId="0" xfId="0" applyNumberFormat="1" applyFont="1" applyFill="1" applyBorder="1" applyAlignment="1">
      <alignment horizontal="center"/>
    </xf>
    <xf numFmtId="168" fontId="13" fillId="5" borderId="11" xfId="0" applyNumberFormat="1" applyFont="1" applyFill="1" applyBorder="1" applyAlignment="1">
      <alignment horizontal="center"/>
    </xf>
    <xf numFmtId="168" fontId="13" fillId="0" borderId="0" xfId="0" applyNumberFormat="1" applyFont="1" applyBorder="1" applyAlignment="1">
      <alignment horizontal="center"/>
    </xf>
    <xf numFmtId="167" fontId="13" fillId="6" borderId="0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7" fillId="0" borderId="5" xfId="3"/>
    <xf numFmtId="169" fontId="0" fillId="0" borderId="0" xfId="1" applyNumberFormat="1" applyFont="1"/>
    <xf numFmtId="0" fontId="0" fillId="0" borderId="0" xfId="0" applyAlignment="1">
      <alignment horizontal="left"/>
    </xf>
    <xf numFmtId="1" fontId="2" fillId="2" borderId="1" xfId="2" applyNumberFormat="1" applyAlignment="1">
      <alignment horizontal="center"/>
    </xf>
    <xf numFmtId="0" fontId="15" fillId="0" borderId="0" xfId="0" applyFont="1"/>
    <xf numFmtId="0" fontId="16" fillId="0" borderId="0" xfId="0" applyFont="1"/>
    <xf numFmtId="0" fontId="0" fillId="0" borderId="2" xfId="0" applyBorder="1" applyAlignment="1">
      <alignment horizontal="lef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0" xfId="0" quotePrefix="1" applyNumberFormat="1"/>
    <xf numFmtId="0" fontId="19" fillId="0" borderId="9" xfId="0" applyFont="1" applyBorder="1"/>
    <xf numFmtId="0" fontId="19" fillId="0" borderId="0" xfId="0" applyFont="1" applyBorder="1"/>
    <xf numFmtId="0" fontId="19" fillId="0" borderId="14" xfId="0" applyFont="1" applyBorder="1"/>
    <xf numFmtId="0" fontId="19" fillId="0" borderId="0" xfId="0" applyFont="1"/>
    <xf numFmtId="0" fontId="0" fillId="0" borderId="9" xfId="0" applyBorder="1"/>
    <xf numFmtId="0" fontId="0" fillId="0" borderId="14" xfId="0" applyBorder="1"/>
    <xf numFmtId="3" fontId="0" fillId="0" borderId="9" xfId="0" applyNumberFormat="1" applyBorder="1"/>
    <xf numFmtId="3" fontId="0" fillId="0" borderId="0" xfId="0" applyNumberFormat="1" applyBorder="1"/>
    <xf numFmtId="3" fontId="0" fillId="0" borderId="14" xfId="0" applyNumberFormat="1" applyBorder="1"/>
    <xf numFmtId="9" fontId="0" fillId="0" borderId="19" xfId="1" applyFont="1" applyBorder="1"/>
    <xf numFmtId="9" fontId="0" fillId="0" borderId="2" xfId="1" applyFont="1" applyBorder="1"/>
    <xf numFmtId="9" fontId="0" fillId="0" borderId="20" xfId="1" applyFont="1" applyBorder="1"/>
    <xf numFmtId="9" fontId="19" fillId="7" borderId="21" xfId="4" applyNumberFormat="1" applyFont="1" applyBorder="1"/>
    <xf numFmtId="9" fontId="19" fillId="7" borderId="22" xfId="4" applyNumberFormat="1" applyFont="1" applyBorder="1"/>
    <xf numFmtId="9" fontId="19" fillId="7" borderId="23" xfId="4" applyNumberFormat="1" applyFont="1" applyBorder="1"/>
    <xf numFmtId="9" fontId="0" fillId="0" borderId="0" xfId="0" applyNumberFormat="1"/>
    <xf numFmtId="0" fontId="0" fillId="0" borderId="0" xfId="0" applyNumberFormat="1"/>
    <xf numFmtId="0" fontId="20" fillId="8" borderId="1" xfId="5" applyAlignment="1">
      <alignment horizontal="center"/>
    </xf>
    <xf numFmtId="0" fontId="21" fillId="0" borderId="0" xfId="6"/>
    <xf numFmtId="0" fontId="0" fillId="0" borderId="2" xfId="0" applyBorder="1" applyAlignment="1">
      <alignment wrapText="1"/>
    </xf>
    <xf numFmtId="0" fontId="15" fillId="0" borderId="2" xfId="0" applyFont="1" applyBorder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0" fontId="20" fillId="8" borderId="1" xfId="5"/>
    <xf numFmtId="165" fontId="0" fillId="0" borderId="2" xfId="0" applyNumberFormat="1" applyBorder="1"/>
    <xf numFmtId="2" fontId="0" fillId="0" borderId="2" xfId="0" applyNumberFormat="1" applyBorder="1"/>
    <xf numFmtId="2" fontId="0" fillId="0" borderId="0" xfId="0" applyNumberFormat="1" applyBorder="1"/>
    <xf numFmtId="0" fontId="26" fillId="10" borderId="0" xfId="12"/>
    <xf numFmtId="169" fontId="1" fillId="0" borderId="0" xfId="1" applyNumberFormat="1" applyFont="1"/>
    <xf numFmtId="0" fontId="0" fillId="0" borderId="2" xfId="0" applyBorder="1" applyAlignment="1">
      <alignment horizontal="right"/>
    </xf>
    <xf numFmtId="169" fontId="0" fillId="0" borderId="0" xfId="0" applyNumberFormat="1"/>
    <xf numFmtId="169" fontId="0" fillId="0" borderId="2" xfId="1" applyNumberFormat="1" applyFont="1" applyBorder="1"/>
    <xf numFmtId="169" fontId="1" fillId="0" borderId="2" xfId="1" applyNumberFormat="1" applyFont="1" applyBorder="1"/>
    <xf numFmtId="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33" fillId="0" borderId="0" xfId="43"/>
    <xf numFmtId="22" fontId="0" fillId="0" borderId="0" xfId="0" applyNumberFormat="1"/>
    <xf numFmtId="0" fontId="0" fillId="7" borderId="18" xfId="4" applyFont="1" applyAlignment="1">
      <alignment horizontal="center"/>
    </xf>
    <xf numFmtId="168" fontId="10" fillId="3" borderId="10" xfId="0" applyNumberFormat="1" applyFont="1" applyFill="1" applyBorder="1" applyAlignment="1">
      <alignment horizontal="center"/>
    </xf>
    <xf numFmtId="168" fontId="10" fillId="3" borderId="11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0" xfId="0" applyNumberForma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12" builtinId="27" customBuiltin="1"/>
    <cellStyle name="Calculation" xfId="2" builtinId="22" customBuiltin="1"/>
    <cellStyle name="Check Cell" xfId="16" builtinId="23" customBuiltin="1"/>
    <cellStyle name="Explanatory Text" xfId="6" builtinId="53" customBuiltin="1"/>
    <cellStyle name="Good" xfId="11" builtinId="26" customBuiltin="1"/>
    <cellStyle name="Heading 1" xfId="8" builtinId="16" customBuiltin="1"/>
    <cellStyle name="Heading 2" xfId="3" builtinId="17" customBuiltin="1"/>
    <cellStyle name="Heading 3" xfId="9" builtinId="18" customBuiltin="1"/>
    <cellStyle name="Heading 4" xfId="10" builtinId="19" customBuiltin="1"/>
    <cellStyle name="Hyperlink" xfId="43" builtinId="8"/>
    <cellStyle name="Input" xfId="5" builtinId="20" customBuiltin="1"/>
    <cellStyle name="Linked Cell" xfId="15" builtinId="24" customBuiltin="1"/>
    <cellStyle name="Neutral" xfId="13" builtinId="28" customBuiltin="1"/>
    <cellStyle name="Normal" xfId="0" builtinId="0"/>
    <cellStyle name="Note" xfId="4" builtinId="10" customBuiltin="1"/>
    <cellStyle name="Output" xfId="14" builtinId="21" customBuiltin="1"/>
    <cellStyle name="Percent" xfId="1" builtinId="5"/>
    <cellStyle name="Title" xfId="7" builtinId="15" customBuiltin="1"/>
    <cellStyle name="Total" xfId="18" builtinId="25" customBuiltin="1"/>
    <cellStyle name="Warning Text" xfId="17" builtinId="11" customBuiltin="1"/>
  </cellStyles>
  <dxfs count="27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Results'!$B$17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213951224846894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'Compare Std Results'!$F$10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Results'!$E$11:$E$13</c:f>
            </c:multiLvlStrRef>
          </c:cat>
          <c:val>
            <c:numRef>
              <c:f>'Compare Std Results'!$F$11:$F$13</c:f>
            </c:numRef>
          </c:val>
          <c:extLst>
            <c:ext xmlns:c16="http://schemas.microsoft.com/office/drawing/2014/chart" uri="{C3380CC4-5D6E-409C-BE32-E72D297353CC}">
              <c16:uniqueId val="{00000001-1EF3-4815-8D97-E44736BE086D}"/>
            </c:ext>
          </c:extLst>
        </c:ser>
        <c:ser>
          <c:idx val="1"/>
          <c:order val="1"/>
          <c:tx>
            <c:strRef>
              <c:f>'Compare Std Results'!$G$10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'Compare Std Results'!$E$11:$E$13</c:f>
            </c:multiLvlStrRef>
          </c:cat>
          <c:val>
            <c:numRef>
              <c:f>'Compare Std Results'!$G$11:$G$13</c:f>
            </c:numRef>
          </c:val>
          <c:extLst>
            <c:ext xmlns:c16="http://schemas.microsoft.com/office/drawing/2014/chart" uri="{C3380CC4-5D6E-409C-BE32-E72D297353CC}">
              <c16:uniqueId val="{00000000-1EF3-4815-8D97-E44736BE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autoZero"/>
        <c:auto val="1"/>
        <c:lblAlgn val="ctr"/>
        <c:lblOffset val="100"/>
        <c:noMultiLvlLbl val="0"/>
      </c:catAx>
      <c:valAx>
        <c:axId val="336832992"/>
        <c:scaling>
          <c:orientation val="minMax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Results'!$B$84</c:f>
          <c:strCache>
            <c:ptCount val="1"/>
            <c:pt idx="0">
              <c:v>HVAC IE Factors - kW/kW_x000d_IOU territory - New Vintage</c:v>
            </c:pt>
          </c:strCache>
        </c:strRef>
      </c:tx>
      <c:layout>
        <c:manualLayout>
          <c:xMode val="edge"/>
          <c:yMode val="edge"/>
          <c:x val="0.2806178915135608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'Compare Std Results'!$F$41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'Compare Std Results'!$D$74:$E$82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Results'!$F$74:$F$82</c:f>
              <c:numCache>
                <c:formatCode>General</c:formatCode>
                <c:ptCount val="9"/>
                <c:pt idx="0">
                  <c:v>1.42</c:v>
                </c:pt>
                <c:pt idx="1">
                  <c:v>1.18</c:v>
                </c:pt>
                <c:pt idx="2">
                  <c:v>1.38</c:v>
                </c:pt>
                <c:pt idx="3">
                  <c:v>1.41</c:v>
                </c:pt>
                <c:pt idx="4">
                  <c:v>1.31</c:v>
                </c:pt>
                <c:pt idx="5">
                  <c:v>1.27</c:v>
                </c:pt>
                <c:pt idx="6">
                  <c:v>1.27</c:v>
                </c:pt>
                <c:pt idx="7">
                  <c:v>1.25</c:v>
                </c:pt>
                <c:pt idx="8">
                  <c:v>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A-4E2B-A98B-7A71970E4BDA}"/>
            </c:ext>
          </c:extLst>
        </c:ser>
        <c:ser>
          <c:idx val="1"/>
          <c:order val="1"/>
          <c:tx>
            <c:strRef>
              <c:f>'Compare Std Results'!$G$41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Results'!$D$74:$E$82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Results'!$G$74:$G$82</c:f>
              <c:numCache>
                <c:formatCode>0.00</c:formatCode>
                <c:ptCount val="9"/>
                <c:pt idx="0">
                  <c:v>1.4946759165312897</c:v>
                </c:pt>
                <c:pt idx="1">
                  <c:v>1.2683833143323788</c:v>
                </c:pt>
                <c:pt idx="2">
                  <c:v>1.502698189203469</c:v>
                </c:pt>
                <c:pt idx="3">
                  <c:v>1.4361688965388779</c:v>
                </c:pt>
                <c:pt idx="4">
                  <c:v>1.3464587015868403</c:v>
                </c:pt>
                <c:pt idx="5">
                  <c:v>1.3214599294364104</c:v>
                </c:pt>
                <c:pt idx="6">
                  <c:v>1.2743678971831567</c:v>
                </c:pt>
                <c:pt idx="7">
                  <c:v>1.2808863347406725</c:v>
                </c:pt>
                <c:pt idx="8">
                  <c:v>1.424541320343732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A-4E2B-A98B-7A71970E4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autoZero"/>
        <c:auto val="1"/>
        <c:lblAlgn val="ctr"/>
        <c:lblOffset val="100"/>
        <c:noMultiLvlLbl val="0"/>
      </c:catAx>
      <c:valAx>
        <c:axId val="336832992"/>
        <c:scaling>
          <c:orientation val="minMax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Results'!$B$106</c:f>
          <c:strCache>
            <c:ptCount val="1"/>
            <c:pt idx="0">
              <c:v>HVAC IE Factors - therm/kWh_x000d_IOU territory - Existing Vintage</c:v>
            </c:pt>
          </c:strCache>
        </c:strRef>
      </c:tx>
      <c:layout>
        <c:manualLayout>
          <c:xMode val="edge"/>
          <c:yMode val="edge"/>
          <c:x val="0.213951224846894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'Compare Std Results'!$F$41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'Compare Std Results'!$D$88:$E$96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Results'!$F$88:$F$96</c:f>
              <c:numCache>
                <c:formatCode>General</c:formatCode>
                <c:ptCount val="9"/>
                <c:pt idx="0">
                  <c:v>-2.5499999999999998E-2</c:v>
                </c:pt>
                <c:pt idx="1">
                  <c:v>-2.12E-2</c:v>
                </c:pt>
                <c:pt idx="2">
                  <c:v>-2.06E-2</c:v>
                </c:pt>
                <c:pt idx="3">
                  <c:v>-2.1000000000000001E-2</c:v>
                </c:pt>
                <c:pt idx="4">
                  <c:v>-1.4800000000000001E-2</c:v>
                </c:pt>
                <c:pt idx="5">
                  <c:v>-1.7500000000000002E-2</c:v>
                </c:pt>
                <c:pt idx="6">
                  <c:v>-2.0400000000000001E-2</c:v>
                </c:pt>
                <c:pt idx="7">
                  <c:v>-1.2200000000000001E-2</c:v>
                </c:pt>
                <c:pt idx="8">
                  <c:v>-1.6E-2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D-46F5-A81A-7904A7CAAB09}"/>
            </c:ext>
          </c:extLst>
        </c:ser>
        <c:ser>
          <c:idx val="1"/>
          <c:order val="1"/>
          <c:tx>
            <c:strRef>
              <c:f>'Compare Std Results'!$G$41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Results'!$D$88:$E$96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Results'!$G$88:$G$96</c:f>
              <c:numCache>
                <c:formatCode>0.00</c:formatCode>
                <c:ptCount val="9"/>
                <c:pt idx="0">
                  <c:v>-2.4766053159020671E-2</c:v>
                </c:pt>
                <c:pt idx="1">
                  <c:v>-1.8875590114918444E-2</c:v>
                </c:pt>
                <c:pt idx="2">
                  <c:v>-1.8398667913570796E-2</c:v>
                </c:pt>
                <c:pt idx="3">
                  <c:v>-1.9775643987554742E-2</c:v>
                </c:pt>
                <c:pt idx="4">
                  <c:v>-1.3348147241388015E-2</c:v>
                </c:pt>
                <c:pt idx="5">
                  <c:v>-1.3782678927633922E-2</c:v>
                </c:pt>
                <c:pt idx="6">
                  <c:v>-1.798380531923079E-2</c:v>
                </c:pt>
                <c:pt idx="7">
                  <c:v>-1.2952746794141474E-2</c:v>
                </c:pt>
                <c:pt idx="8">
                  <c:v>-1.0935638576474267E-2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6D-46F5-A81A-7904A7CAA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max"/>
        <c:auto val="1"/>
        <c:lblAlgn val="ctr"/>
        <c:lblOffset val="100"/>
        <c:noMultiLvlLbl val="0"/>
      </c:catAx>
      <c:valAx>
        <c:axId val="33683299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Results'!$B$106</c:f>
          <c:strCache>
            <c:ptCount val="1"/>
            <c:pt idx="0">
              <c:v>HVAC IE Factors - therm/kWh_x000d_IOU territory - Existing Vintage</c:v>
            </c:pt>
          </c:strCache>
        </c:strRef>
      </c:tx>
      <c:layout>
        <c:manualLayout>
          <c:xMode val="edge"/>
          <c:yMode val="edge"/>
          <c:x val="0.213951224846894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'Compare Std Results'!$F$41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'Compare Std Results'!$D$97:$E$105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Results'!$F$97:$F$105</c:f>
              <c:numCache>
                <c:formatCode>General</c:formatCode>
                <c:ptCount val="9"/>
                <c:pt idx="0">
                  <c:v>-2.2499999999999999E-2</c:v>
                </c:pt>
                <c:pt idx="1">
                  <c:v>-1.5800000000000002E-2</c:v>
                </c:pt>
                <c:pt idx="2">
                  <c:v>-1.9900000000000001E-2</c:v>
                </c:pt>
                <c:pt idx="3">
                  <c:v>-1.95E-2</c:v>
                </c:pt>
                <c:pt idx="4">
                  <c:v>-1.01E-2</c:v>
                </c:pt>
                <c:pt idx="5">
                  <c:v>-1.52E-2</c:v>
                </c:pt>
                <c:pt idx="6">
                  <c:v>-1.84E-2</c:v>
                </c:pt>
                <c:pt idx="7">
                  <c:v>-6.1199999999999996E-3</c:v>
                </c:pt>
                <c:pt idx="8">
                  <c:v>-1.6199999999999999E-2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8-4F6D-B91E-40D0C51E6CD2}"/>
            </c:ext>
          </c:extLst>
        </c:ser>
        <c:ser>
          <c:idx val="1"/>
          <c:order val="1"/>
          <c:tx>
            <c:strRef>
              <c:f>'Compare Std Results'!$G$41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Results'!$D$97:$E$105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Results'!$G$97:$G$105</c:f>
              <c:numCache>
                <c:formatCode>0.00</c:formatCode>
                <c:ptCount val="9"/>
                <c:pt idx="0">
                  <c:v>-2.1258612504938195E-2</c:v>
                </c:pt>
                <c:pt idx="1">
                  <c:v>-1.5870819171291954E-2</c:v>
                </c:pt>
                <c:pt idx="2">
                  <c:v>-1.7843802069288522E-2</c:v>
                </c:pt>
                <c:pt idx="3">
                  <c:v>-1.8736219382779584E-2</c:v>
                </c:pt>
                <c:pt idx="4">
                  <c:v>-1.0307057607796219E-2</c:v>
                </c:pt>
                <c:pt idx="5">
                  <c:v>-1.1771280445682406E-2</c:v>
                </c:pt>
                <c:pt idx="6">
                  <c:v>-1.754698198284551E-2</c:v>
                </c:pt>
                <c:pt idx="7">
                  <c:v>-1.0170481637434916E-2</c:v>
                </c:pt>
                <c:pt idx="8">
                  <c:v>-1.2576877881727674E-2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D8-4F6D-B91E-40D0C51E6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max"/>
        <c:auto val="1"/>
        <c:lblAlgn val="ctr"/>
        <c:lblOffset val="100"/>
        <c:noMultiLvlLbl val="0"/>
      </c:catAx>
      <c:valAx>
        <c:axId val="33683299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Results'!$B$106</c:f>
          <c:strCache>
            <c:ptCount val="1"/>
            <c:pt idx="0">
              <c:v>HVAC IE Factors - therm/kWh_x000d_IOU territory - Existing Vintage</c:v>
            </c:pt>
          </c:strCache>
        </c:strRef>
      </c:tx>
      <c:layout>
        <c:manualLayout>
          <c:xMode val="edge"/>
          <c:yMode val="edge"/>
          <c:x val="0.213951224846894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'Compare Std Results'!$F$41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'Compare Std Results'!$D$88:$E$96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Results'!$F$88:$F$96</c:f>
              <c:numCache>
                <c:formatCode>General</c:formatCode>
                <c:ptCount val="9"/>
                <c:pt idx="0">
                  <c:v>-2.5499999999999998E-2</c:v>
                </c:pt>
                <c:pt idx="1">
                  <c:v>-2.12E-2</c:v>
                </c:pt>
                <c:pt idx="2">
                  <c:v>-2.06E-2</c:v>
                </c:pt>
                <c:pt idx="3">
                  <c:v>-2.1000000000000001E-2</c:v>
                </c:pt>
                <c:pt idx="4">
                  <c:v>-1.4800000000000001E-2</c:v>
                </c:pt>
                <c:pt idx="5">
                  <c:v>-1.7500000000000002E-2</c:v>
                </c:pt>
                <c:pt idx="6">
                  <c:v>-2.0400000000000001E-2</c:v>
                </c:pt>
                <c:pt idx="7">
                  <c:v>-1.2200000000000001E-2</c:v>
                </c:pt>
                <c:pt idx="8">
                  <c:v>-1.6E-2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D-46F5-A81A-7904A7CAAB09}"/>
            </c:ext>
          </c:extLst>
        </c:ser>
        <c:ser>
          <c:idx val="1"/>
          <c:order val="1"/>
          <c:tx>
            <c:strRef>
              <c:f>'Compare Std Results'!$G$41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Results'!$D$88:$E$96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Results'!$G$88:$G$96</c:f>
              <c:numCache>
                <c:formatCode>0.00</c:formatCode>
                <c:ptCount val="9"/>
                <c:pt idx="0">
                  <c:v>-2.4766053159020671E-2</c:v>
                </c:pt>
                <c:pt idx="1">
                  <c:v>-1.8875590114918444E-2</c:v>
                </c:pt>
                <c:pt idx="2">
                  <c:v>-1.8398667913570796E-2</c:v>
                </c:pt>
                <c:pt idx="3">
                  <c:v>-1.9775643987554742E-2</c:v>
                </c:pt>
                <c:pt idx="4">
                  <c:v>-1.3348147241388015E-2</c:v>
                </c:pt>
                <c:pt idx="5">
                  <c:v>-1.3782678927633922E-2</c:v>
                </c:pt>
                <c:pt idx="6">
                  <c:v>-1.798380531923079E-2</c:v>
                </c:pt>
                <c:pt idx="7">
                  <c:v>-1.2952746794141474E-2</c:v>
                </c:pt>
                <c:pt idx="8">
                  <c:v>-1.0935638576474267E-2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6D-46F5-A81A-7904A7CAA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max"/>
        <c:auto val="1"/>
        <c:lblAlgn val="ctr"/>
        <c:lblOffset val="100"/>
        <c:noMultiLvlLbl val="0"/>
      </c:catAx>
      <c:valAx>
        <c:axId val="33683299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2014 v 2017 IE Factors by Climate Zone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'Compare source data'!$R$8</c:f>
              <c:strCache>
                <c:ptCount val="1"/>
                <c:pt idx="0">
                  <c:v>DEER2014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'Compare source data'!$Q$9:$Q$24</c:f>
              <c:strCache>
                <c:ptCount val="16"/>
                <c:pt idx="0">
                  <c:v>CZ01</c:v>
                </c:pt>
                <c:pt idx="1">
                  <c:v>CZ02</c:v>
                </c:pt>
                <c:pt idx="2">
                  <c:v>CZ03</c:v>
                </c:pt>
                <c:pt idx="3">
                  <c:v>CZ04</c:v>
                </c:pt>
                <c:pt idx="4">
                  <c:v>CZ05</c:v>
                </c:pt>
                <c:pt idx="5">
                  <c:v>CZ06</c:v>
                </c:pt>
                <c:pt idx="6">
                  <c:v>CZ07</c:v>
                </c:pt>
                <c:pt idx="7">
                  <c:v>CZ08</c:v>
                </c:pt>
                <c:pt idx="8">
                  <c:v>CZ09</c:v>
                </c:pt>
                <c:pt idx="9">
                  <c:v>CZ10</c:v>
                </c:pt>
                <c:pt idx="10">
                  <c:v>CZ11</c:v>
                </c:pt>
                <c:pt idx="11">
                  <c:v>CZ12</c:v>
                </c:pt>
                <c:pt idx="12">
                  <c:v>CZ13</c:v>
                </c:pt>
                <c:pt idx="13">
                  <c:v>CZ14</c:v>
                </c:pt>
                <c:pt idx="14">
                  <c:v>CZ15</c:v>
                </c:pt>
                <c:pt idx="15">
                  <c:v>CZ16</c:v>
                </c:pt>
              </c:strCache>
            </c:strRef>
          </c:cat>
          <c:val>
            <c:numRef>
              <c:f>'Compare source data'!$R$9:$R$24</c:f>
              <c:numCache>
                <c:formatCode>0.00</c:formatCode>
                <c:ptCount val="16"/>
                <c:pt idx="0">
                  <c:v>1.0084078273903083</c:v>
                </c:pt>
                <c:pt idx="1">
                  <c:v>1.1074340263435678</c:v>
                </c:pt>
                <c:pt idx="2">
                  <c:v>1.0058817066758745</c:v>
                </c:pt>
                <c:pt idx="3">
                  <c:v>1.3592098344960724</c:v>
                </c:pt>
                <c:pt idx="4">
                  <c:v>1.0170023898941618</c:v>
                </c:pt>
                <c:pt idx="5">
                  <c:v>1.3991265829025663</c:v>
                </c:pt>
                <c:pt idx="6">
                  <c:v>1.3320235215522462</c:v>
                </c:pt>
                <c:pt idx="7">
                  <c:v>1.5269866498305993</c:v>
                </c:pt>
                <c:pt idx="8">
                  <c:v>1.4976605780373131</c:v>
                </c:pt>
                <c:pt idx="9">
                  <c:v>1.5144859564329098</c:v>
                </c:pt>
                <c:pt idx="10">
                  <c:v>1.519391508184823</c:v>
                </c:pt>
                <c:pt idx="11">
                  <c:v>1.5328033451298844</c:v>
                </c:pt>
                <c:pt idx="12">
                  <c:v>1.5201761526918212</c:v>
                </c:pt>
                <c:pt idx="13">
                  <c:v>1.4252660638477392</c:v>
                </c:pt>
                <c:pt idx="14">
                  <c:v>1.4502920871957545</c:v>
                </c:pt>
                <c:pt idx="15">
                  <c:v>1.4082849664276773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53-4FDE-99B5-EA921ED5E64C}"/>
            </c:ext>
          </c:extLst>
        </c:ser>
        <c:ser>
          <c:idx val="1"/>
          <c:order val="1"/>
          <c:tx>
            <c:strRef>
              <c:f>'Compare source data'!$S$8</c:f>
              <c:strCache>
                <c:ptCount val="1"/>
                <c:pt idx="0">
                  <c:v>DEER2017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'Compare source data'!$Q$9:$Q$24</c:f>
              <c:strCache>
                <c:ptCount val="16"/>
                <c:pt idx="0">
                  <c:v>CZ01</c:v>
                </c:pt>
                <c:pt idx="1">
                  <c:v>CZ02</c:v>
                </c:pt>
                <c:pt idx="2">
                  <c:v>CZ03</c:v>
                </c:pt>
                <c:pt idx="3">
                  <c:v>CZ04</c:v>
                </c:pt>
                <c:pt idx="4">
                  <c:v>CZ05</c:v>
                </c:pt>
                <c:pt idx="5">
                  <c:v>CZ06</c:v>
                </c:pt>
                <c:pt idx="6">
                  <c:v>CZ07</c:v>
                </c:pt>
                <c:pt idx="7">
                  <c:v>CZ08</c:v>
                </c:pt>
                <c:pt idx="8">
                  <c:v>CZ09</c:v>
                </c:pt>
                <c:pt idx="9">
                  <c:v>CZ10</c:v>
                </c:pt>
                <c:pt idx="10">
                  <c:v>CZ11</c:v>
                </c:pt>
                <c:pt idx="11">
                  <c:v>CZ12</c:v>
                </c:pt>
                <c:pt idx="12">
                  <c:v>CZ13</c:v>
                </c:pt>
                <c:pt idx="13">
                  <c:v>CZ14</c:v>
                </c:pt>
                <c:pt idx="14">
                  <c:v>CZ15</c:v>
                </c:pt>
                <c:pt idx="15">
                  <c:v>CZ16</c:v>
                </c:pt>
              </c:strCache>
            </c:strRef>
          </c:cat>
          <c:val>
            <c:numRef>
              <c:f>'Compare source data'!$S$9:$S$24</c:f>
              <c:numCache>
                <c:formatCode>0.00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1.3499999999999999</c:v>
                </c:pt>
                <c:pt idx="3">
                  <c:v>1.8444444444444446</c:v>
                </c:pt>
                <c:pt idx="4">
                  <c:v>1.088888888888889</c:v>
                </c:pt>
                <c:pt idx="5">
                  <c:v>1.6222222222222222</c:v>
                </c:pt>
                <c:pt idx="6">
                  <c:v>1.4888888888888889</c:v>
                </c:pt>
                <c:pt idx="7">
                  <c:v>1.8222222222222224</c:v>
                </c:pt>
                <c:pt idx="8">
                  <c:v>1.5333333333333334</c:v>
                </c:pt>
                <c:pt idx="9">
                  <c:v>1.9555555555555555</c:v>
                </c:pt>
                <c:pt idx="10">
                  <c:v>1.7999999999999998</c:v>
                </c:pt>
                <c:pt idx="11">
                  <c:v>1.875</c:v>
                </c:pt>
                <c:pt idx="12">
                  <c:v>1.825</c:v>
                </c:pt>
                <c:pt idx="13">
                  <c:v>1.4761904761904761</c:v>
                </c:pt>
                <c:pt idx="14">
                  <c:v>1.5714285714285714</c:v>
                </c:pt>
                <c:pt idx="15">
                  <c:v>1.575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53-4FDE-99B5-EA921ED5E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812936"/>
        <c:axId val="592809328"/>
      </c:barChart>
      <c:catAx>
        <c:axId val="592812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809328"/>
        <c:crosses val="autoZero"/>
        <c:auto val="1"/>
        <c:lblAlgn val="ctr"/>
        <c:lblOffset val="100"/>
        <c:noMultiLvlLbl val="0"/>
      </c:catAx>
      <c:valAx>
        <c:axId val="59280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812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2014 v 2017</a:t>
            </a:r>
            <a:r>
              <a:rPr lang="en-US" baseline="0"/>
              <a:t> IE Factors by Building Vintage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'Compare source data'!$R$8</c:f>
              <c:strCache>
                <c:ptCount val="1"/>
                <c:pt idx="0">
                  <c:v>DEER2014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'Compare source data'!$Q$38:$Q$46</c:f>
              <c:strCache>
                <c:ptCount val="9"/>
                <c:pt idx="0">
                  <c:v>1975</c:v>
                </c:pt>
                <c:pt idx="1">
                  <c:v>1985</c:v>
                </c:pt>
                <c:pt idx="2">
                  <c:v>1996</c:v>
                </c:pt>
                <c:pt idx="3">
                  <c:v>2003</c:v>
                </c:pt>
                <c:pt idx="4">
                  <c:v>2007</c:v>
                </c:pt>
                <c:pt idx="5">
                  <c:v>2011</c:v>
                </c:pt>
                <c:pt idx="6">
                  <c:v>2014</c:v>
                </c:pt>
                <c:pt idx="7">
                  <c:v>2015</c:v>
                </c:pt>
                <c:pt idx="8">
                  <c:v>2017</c:v>
                </c:pt>
              </c:strCache>
            </c:strRef>
          </c:cat>
          <c:val>
            <c:numRef>
              <c:f>'Compare source data'!$R$38:$R$46</c:f>
              <c:numCache>
                <c:formatCode>General</c:formatCode>
                <c:ptCount val="9"/>
                <c:pt idx="0">
                  <c:v>1.5144859564329098</c:v>
                </c:pt>
                <c:pt idx="1">
                  <c:v>1.5557528037494699</c:v>
                </c:pt>
                <c:pt idx="2">
                  <c:v>1.5321755826076742</c:v>
                </c:pt>
                <c:pt idx="3">
                  <c:v>1.6055936481710955</c:v>
                </c:pt>
                <c:pt idx="4">
                  <c:v>1.4695029602092797</c:v>
                </c:pt>
                <c:pt idx="5">
                  <c:v>1.4793593097434485</c:v>
                </c:pt>
                <c:pt idx="6">
                  <c:v>1.4893969710876547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4-410C-A5ED-F3A6C254E12E}"/>
            </c:ext>
          </c:extLst>
        </c:ser>
        <c:ser>
          <c:idx val="1"/>
          <c:order val="1"/>
          <c:tx>
            <c:strRef>
              <c:f>'Compare source data'!$S$8</c:f>
              <c:strCache>
                <c:ptCount val="1"/>
                <c:pt idx="0">
                  <c:v>DEER2017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'Compare source data'!$Q$38:$Q$46</c:f>
              <c:strCache>
                <c:ptCount val="9"/>
                <c:pt idx="0">
                  <c:v>1975</c:v>
                </c:pt>
                <c:pt idx="1">
                  <c:v>1985</c:v>
                </c:pt>
                <c:pt idx="2">
                  <c:v>1996</c:v>
                </c:pt>
                <c:pt idx="3">
                  <c:v>2003</c:v>
                </c:pt>
                <c:pt idx="4">
                  <c:v>2007</c:v>
                </c:pt>
                <c:pt idx="5">
                  <c:v>2011</c:v>
                </c:pt>
                <c:pt idx="6">
                  <c:v>2014</c:v>
                </c:pt>
                <c:pt idx="7">
                  <c:v>2015</c:v>
                </c:pt>
                <c:pt idx="8">
                  <c:v>2017</c:v>
                </c:pt>
              </c:strCache>
            </c:strRef>
          </c:cat>
          <c:val>
            <c:numRef>
              <c:f>'Compare source data'!$S$38:$S$46</c:f>
              <c:numCache>
                <c:formatCode>General</c:formatCode>
                <c:ptCount val="9"/>
                <c:pt idx="0">
                  <c:v>1.9555555555555555</c:v>
                </c:pt>
                <c:pt idx="1">
                  <c:v>1.7727272727272729</c:v>
                </c:pt>
                <c:pt idx="2">
                  <c:v>2</c:v>
                </c:pt>
                <c:pt idx="3">
                  <c:v>1.9772727272727273</c:v>
                </c:pt>
                <c:pt idx="4">
                  <c:v>1.6136363636363635</c:v>
                </c:pt>
                <c:pt idx="5">
                  <c:v>1.5227272727272729</c:v>
                </c:pt>
                <c:pt idx="6">
                  <c:v>0</c:v>
                </c:pt>
                <c:pt idx="7">
                  <c:v>1.4772727272727275</c:v>
                </c:pt>
                <c:pt idx="8">
                  <c:v>1.4318181818181819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74-410C-A5ED-F3A6C254E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812936"/>
        <c:axId val="592809328"/>
      </c:barChart>
      <c:catAx>
        <c:axId val="592812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809328"/>
        <c:crosses val="autoZero"/>
        <c:auto val="1"/>
        <c:lblAlgn val="ctr"/>
        <c:lblOffset val="100"/>
        <c:noMultiLvlLbl val="0"/>
      </c:catAx>
      <c:valAx>
        <c:axId val="59280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812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Results'!$B$27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213951224846894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'Compare Std Results'!$F$20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'Compare Std Results'!$E$21:$E$23</c:f>
            </c:multiLvlStrRef>
          </c:cat>
          <c:val>
            <c:numRef>
              <c:f>'Compare Std Results'!$F$21:$F$23</c:f>
            </c:numRef>
          </c:val>
          <c:extLst>
            <c:ext xmlns:c16="http://schemas.microsoft.com/office/drawing/2014/chart" uri="{C3380CC4-5D6E-409C-BE32-E72D297353CC}">
              <c16:uniqueId val="{00000000-8D5B-42D6-BD13-BF978C37260B}"/>
            </c:ext>
          </c:extLst>
        </c:ser>
        <c:ser>
          <c:idx val="0"/>
          <c:order val="1"/>
          <c:tx>
            <c:strRef>
              <c:f>'Compare Std Results'!$G$20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Results'!$E$21:$E$23</c:f>
            </c:multiLvlStrRef>
          </c:cat>
          <c:val>
            <c:numRef>
              <c:f>'Compare Std Results'!$G$21:$G$23</c:f>
            </c:numRef>
          </c:val>
          <c:extLst>
            <c:ext xmlns:c16="http://schemas.microsoft.com/office/drawing/2014/chart" uri="{C3380CC4-5D6E-409C-BE32-E72D297353CC}">
              <c16:uniqueId val="{00000001-8D5B-42D6-BD13-BF978C372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autoZero"/>
        <c:auto val="1"/>
        <c:lblAlgn val="ctr"/>
        <c:lblOffset val="100"/>
        <c:noMultiLvlLbl val="0"/>
      </c:catAx>
      <c:valAx>
        <c:axId val="336832992"/>
        <c:scaling>
          <c:orientation val="minMax"/>
          <c:min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Results'!$B$37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213951224846894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'Compare Std Results'!$F$20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'Compare Std Results'!$E$31:$E$33</c:f>
            </c:multiLvlStrRef>
          </c:cat>
          <c:val>
            <c:numRef>
              <c:f>'Compare Std Results'!$F$31:$F$33</c:f>
            </c:numRef>
          </c:val>
          <c:extLst>
            <c:ext xmlns:c16="http://schemas.microsoft.com/office/drawing/2014/chart" uri="{C3380CC4-5D6E-409C-BE32-E72D297353CC}">
              <c16:uniqueId val="{00000000-7D3B-41D9-802A-10DC667087CD}"/>
            </c:ext>
          </c:extLst>
        </c:ser>
        <c:ser>
          <c:idx val="0"/>
          <c:order val="1"/>
          <c:tx>
            <c:strRef>
              <c:f>'Compare Std Results'!$G$20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Results'!$E$31:$E$33</c:f>
            </c:multiLvlStrRef>
          </c:cat>
          <c:val>
            <c:numRef>
              <c:f>'Compare Std Results'!$G$31:$G$33</c:f>
            </c:numRef>
          </c:val>
          <c:extLst>
            <c:ext xmlns:c16="http://schemas.microsoft.com/office/drawing/2014/chart" uri="{C3380CC4-5D6E-409C-BE32-E72D297353CC}">
              <c16:uniqueId val="{00000001-7D3B-41D9-802A-10DC66708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autoZero"/>
        <c:auto val="1"/>
        <c:lblAlgn val="ctr"/>
        <c:lblOffset val="100"/>
        <c:noMultiLvlLbl val="0"/>
      </c:catAx>
      <c:valAx>
        <c:axId val="33683299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Results'!$B$18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213951224846894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'Compare Std Results'!$F$10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Results'!$E$14:$E$16</c:f>
            </c:multiLvlStrRef>
          </c:cat>
          <c:val>
            <c:numRef>
              <c:f>'Compare Std Results'!$F$14:$F$16</c:f>
            </c:numRef>
          </c:val>
          <c:extLst>
            <c:ext xmlns:c16="http://schemas.microsoft.com/office/drawing/2014/chart" uri="{C3380CC4-5D6E-409C-BE32-E72D297353CC}">
              <c16:uniqueId val="{00000001-D17B-4AA7-9FB1-6E593C7FFC68}"/>
            </c:ext>
          </c:extLst>
        </c:ser>
        <c:ser>
          <c:idx val="1"/>
          <c:order val="1"/>
          <c:tx>
            <c:strRef>
              <c:f>'Compare Std Results'!$G$10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'Compare Std Results'!$E$14:$E$16</c:f>
            </c:multiLvlStrRef>
          </c:cat>
          <c:val>
            <c:numRef>
              <c:f>'Compare Std Results'!$G$14:$G$16</c:f>
            </c:numRef>
          </c:val>
          <c:extLst>
            <c:ext xmlns:c16="http://schemas.microsoft.com/office/drawing/2014/chart" uri="{C3380CC4-5D6E-409C-BE32-E72D297353CC}">
              <c16:uniqueId val="{00000000-D17B-4AA7-9FB1-6E593C7FF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autoZero"/>
        <c:auto val="1"/>
        <c:lblAlgn val="ctr"/>
        <c:lblOffset val="100"/>
        <c:noMultiLvlLbl val="0"/>
      </c:catAx>
      <c:valAx>
        <c:axId val="336832992"/>
        <c:scaling>
          <c:orientation val="minMax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Results'!$B$28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213951224846894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'Compare Std Results'!$F$20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'Compare Std Results'!$E$24:$E$26</c:f>
            </c:multiLvlStrRef>
          </c:cat>
          <c:val>
            <c:numRef>
              <c:f>'Compare Std Results'!$F$24:$F$26</c:f>
            </c:numRef>
          </c:val>
          <c:extLst>
            <c:ext xmlns:c16="http://schemas.microsoft.com/office/drawing/2014/chart" uri="{C3380CC4-5D6E-409C-BE32-E72D297353CC}">
              <c16:uniqueId val="{00000000-D802-434B-B1D7-AD78C60E26AE}"/>
            </c:ext>
          </c:extLst>
        </c:ser>
        <c:ser>
          <c:idx val="0"/>
          <c:order val="1"/>
          <c:tx>
            <c:strRef>
              <c:f>'Compare Std Results'!$G$20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Results'!$E$24:$E$26</c:f>
            </c:multiLvlStrRef>
          </c:cat>
          <c:val>
            <c:numRef>
              <c:f>'Compare Std Results'!$G$24:$G$26</c:f>
            </c:numRef>
          </c:val>
          <c:extLst>
            <c:ext xmlns:c16="http://schemas.microsoft.com/office/drawing/2014/chart" uri="{C3380CC4-5D6E-409C-BE32-E72D297353CC}">
              <c16:uniqueId val="{00000001-D802-434B-B1D7-AD78C60E2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autoZero"/>
        <c:auto val="1"/>
        <c:lblAlgn val="ctr"/>
        <c:lblOffset val="100"/>
        <c:noMultiLvlLbl val="0"/>
      </c:catAx>
      <c:valAx>
        <c:axId val="336832992"/>
        <c:scaling>
          <c:orientation val="minMax"/>
          <c:min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Results'!$B$38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213951224846894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'Compare Std Results'!$F$20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'Compare Std Results'!$E$34:$E$36</c:f>
            </c:multiLvlStrRef>
          </c:cat>
          <c:val>
            <c:numRef>
              <c:f>'Compare Std Results'!$F$34:$F$36</c:f>
            </c:numRef>
          </c:val>
          <c:extLst>
            <c:ext xmlns:c16="http://schemas.microsoft.com/office/drawing/2014/chart" uri="{C3380CC4-5D6E-409C-BE32-E72D297353CC}">
              <c16:uniqueId val="{00000000-DDF1-4F0E-BCD6-6153859BAC13}"/>
            </c:ext>
          </c:extLst>
        </c:ser>
        <c:ser>
          <c:idx val="0"/>
          <c:order val="1"/>
          <c:tx>
            <c:strRef>
              <c:f>'Compare Std Results'!$G$20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Results'!$E$34:$E$36</c:f>
            </c:multiLvlStrRef>
          </c:cat>
          <c:val>
            <c:numRef>
              <c:f>'Compare Std Results'!$G$34:$G$36</c:f>
            </c:numRef>
          </c:val>
          <c:extLst>
            <c:ext xmlns:c16="http://schemas.microsoft.com/office/drawing/2014/chart" uri="{C3380CC4-5D6E-409C-BE32-E72D297353CC}">
              <c16:uniqueId val="{00000001-DDF1-4F0E-BCD6-6153859BA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autoZero"/>
        <c:auto val="1"/>
        <c:lblAlgn val="ctr"/>
        <c:lblOffset val="100"/>
        <c:noMultiLvlLbl val="0"/>
      </c:catAx>
      <c:valAx>
        <c:axId val="33683299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Results'!$B$60</c:f>
          <c:strCache>
            <c:ptCount val="1"/>
            <c:pt idx="0">
              <c:v>HVAC IE Factors - kWh/kWh_x000d_IOU territory - Existing Vintage</c:v>
            </c:pt>
          </c:strCache>
        </c:strRef>
      </c:tx>
      <c:layout>
        <c:manualLayout>
          <c:xMode val="edge"/>
          <c:yMode val="edge"/>
          <c:x val="0.213951224846894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'Compare Std Results'!$F$41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'Compare Std Results'!$D$42:$E$50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Results'!$F$42:$F$50</c:f>
              <c:numCache>
                <c:formatCode>General</c:formatCode>
                <c:ptCount val="9"/>
                <c:pt idx="0">
                  <c:v>1.03</c:v>
                </c:pt>
                <c:pt idx="1">
                  <c:v>0.99</c:v>
                </c:pt>
                <c:pt idx="2">
                  <c:v>1.1200000000000001</c:v>
                </c:pt>
                <c:pt idx="3">
                  <c:v>1.07</c:v>
                </c:pt>
                <c:pt idx="4">
                  <c:v>1.06</c:v>
                </c:pt>
                <c:pt idx="5">
                  <c:v>1.1599999999999999</c:v>
                </c:pt>
                <c:pt idx="6">
                  <c:v>1.03</c:v>
                </c:pt>
                <c:pt idx="7">
                  <c:v>1.03</c:v>
                </c:pt>
                <c:pt idx="8">
                  <c:v>1.0900000000000001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E0-40F6-A9C6-4D8FA13284EE}"/>
            </c:ext>
          </c:extLst>
        </c:ser>
        <c:ser>
          <c:idx val="1"/>
          <c:order val="1"/>
          <c:tx>
            <c:strRef>
              <c:f>'Compare Std Results'!$G$41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'Compare Std Results'!$D$42:$E$50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Results'!$G$42:$G$50</c:f>
              <c:numCache>
                <c:formatCode>0.00</c:formatCode>
                <c:ptCount val="9"/>
                <c:pt idx="0">
                  <c:v>1.035360696698475</c:v>
                </c:pt>
                <c:pt idx="1">
                  <c:v>0.98854741283127279</c:v>
                </c:pt>
                <c:pt idx="2">
                  <c:v>1.0852701082321845</c:v>
                </c:pt>
                <c:pt idx="3">
                  <c:v>1.0719692713251285</c:v>
                </c:pt>
                <c:pt idx="4">
                  <c:v>1.0510837762825354</c:v>
                </c:pt>
                <c:pt idx="5">
                  <c:v>1.1089263907431868</c:v>
                </c:pt>
                <c:pt idx="6">
                  <c:v>1.0287866093417444</c:v>
                </c:pt>
                <c:pt idx="7">
                  <c:v>1.0224523459918533</c:v>
                </c:pt>
                <c:pt idx="8">
                  <c:v>1.0699699609424076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E0-40F6-A9C6-4D8FA1328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autoZero"/>
        <c:auto val="1"/>
        <c:lblAlgn val="ctr"/>
        <c:lblOffset val="100"/>
        <c:noMultiLvlLbl val="0"/>
      </c:catAx>
      <c:valAx>
        <c:axId val="336832992"/>
        <c:scaling>
          <c:orientation val="minMax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Results'!$B$61</c:f>
          <c:strCache>
            <c:ptCount val="1"/>
            <c:pt idx="0">
              <c:v>HVAC IE Factors - kWh/kWh_x000d_IOU territory - New Vintage</c:v>
            </c:pt>
          </c:strCache>
        </c:strRef>
      </c:tx>
      <c:layout>
        <c:manualLayout>
          <c:xMode val="edge"/>
          <c:yMode val="edge"/>
          <c:x val="0.2806178915135608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'Compare Std Results'!$F$41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'Compare Std Results'!$D$51:$E$59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Results'!$F$51:$F$59</c:f>
              <c:numCache>
                <c:formatCode>General</c:formatCode>
                <c:ptCount val="9"/>
                <c:pt idx="0">
                  <c:v>1.06</c:v>
                </c:pt>
                <c:pt idx="1">
                  <c:v>1.03</c:v>
                </c:pt>
                <c:pt idx="2">
                  <c:v>1.07</c:v>
                </c:pt>
                <c:pt idx="3">
                  <c:v>1.0900000000000001</c:v>
                </c:pt>
                <c:pt idx="4">
                  <c:v>1.1100000000000001</c:v>
                </c:pt>
                <c:pt idx="5">
                  <c:v>1.0900000000000001</c:v>
                </c:pt>
                <c:pt idx="6">
                  <c:v>1.05</c:v>
                </c:pt>
                <c:pt idx="7">
                  <c:v>1.1000000000000001</c:v>
                </c:pt>
                <c:pt idx="8">
                  <c:v>1.1399999999999999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C-4993-9A66-DEE3AA240A93}"/>
            </c:ext>
          </c:extLst>
        </c:ser>
        <c:ser>
          <c:idx val="1"/>
          <c:order val="1"/>
          <c:tx>
            <c:strRef>
              <c:f>'Compare Std Results'!$G$41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Results'!$D$51:$E$59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Results'!$G$51:$G$59</c:f>
              <c:numCache>
                <c:formatCode>0.00</c:formatCode>
                <c:ptCount val="9"/>
                <c:pt idx="0">
                  <c:v>1.0411394738236559</c:v>
                </c:pt>
                <c:pt idx="1">
                  <c:v>1.0111560087592983</c:v>
                </c:pt>
                <c:pt idx="2">
                  <c:v>1.0494189719136224</c:v>
                </c:pt>
                <c:pt idx="3">
                  <c:v>1.0636895375514892</c:v>
                </c:pt>
                <c:pt idx="4">
                  <c:v>1.0847279773883647</c:v>
                </c:pt>
                <c:pt idx="5">
                  <c:v>1.0688261607892839</c:v>
                </c:pt>
                <c:pt idx="6">
                  <c:v>1.0385280347857848</c:v>
                </c:pt>
                <c:pt idx="7">
                  <c:v>1.0759627081204814</c:v>
                </c:pt>
                <c:pt idx="8">
                  <c:v>1.1173458682859105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C-4993-9A66-DEE3AA240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autoZero"/>
        <c:auto val="1"/>
        <c:lblAlgn val="ctr"/>
        <c:lblOffset val="100"/>
        <c:noMultiLvlLbl val="0"/>
      </c:catAx>
      <c:valAx>
        <c:axId val="336832992"/>
        <c:scaling>
          <c:orientation val="minMax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'Compare Std Results'!$B$83</c:f>
          <c:strCache>
            <c:ptCount val="1"/>
            <c:pt idx="0">
              <c:v>HVAC IE Factors - kW/kW_x000d_IOU territory - Existing Vintage</c:v>
            </c:pt>
          </c:strCache>
        </c:strRef>
      </c:tx>
      <c:layout>
        <c:manualLayout>
          <c:xMode val="edge"/>
          <c:yMode val="edge"/>
          <c:x val="0.213951224846894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'Compare Std Results'!$F$41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'Compare Std Results'!$D$65:$E$73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Results'!$F$65:$F$73</c:f>
              <c:numCache>
                <c:formatCode>General</c:formatCode>
                <c:ptCount val="9"/>
                <c:pt idx="0">
                  <c:v>1.38</c:v>
                </c:pt>
                <c:pt idx="1">
                  <c:v>1.18</c:v>
                </c:pt>
                <c:pt idx="2">
                  <c:v>1.55</c:v>
                </c:pt>
                <c:pt idx="3">
                  <c:v>1.46</c:v>
                </c:pt>
                <c:pt idx="4">
                  <c:v>1.29</c:v>
                </c:pt>
                <c:pt idx="5">
                  <c:v>1.6</c:v>
                </c:pt>
                <c:pt idx="6">
                  <c:v>1.29</c:v>
                </c:pt>
                <c:pt idx="7">
                  <c:v>1.19</c:v>
                </c:pt>
                <c:pt idx="8">
                  <c:v>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4A-46BD-B050-8C0431A378BA}"/>
            </c:ext>
          </c:extLst>
        </c:ser>
        <c:ser>
          <c:idx val="1"/>
          <c:order val="1"/>
          <c:tx>
            <c:strRef>
              <c:f>'Compare Std Results'!$G$41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'Compare Std Results'!$D$65:$E$73</c:f>
              <c:multiLvlStrCache>
                <c:ptCount val="9"/>
                <c:lvl>
                  <c:pt idx="0">
                    <c:v>SFm</c:v>
                  </c:pt>
                  <c:pt idx="1">
                    <c:v>MFm</c:v>
                  </c:pt>
                  <c:pt idx="2">
                    <c:v>Dmo</c:v>
                  </c:pt>
                  <c:pt idx="3">
                    <c:v>SFm</c:v>
                  </c:pt>
                  <c:pt idx="4">
                    <c:v>MFm</c:v>
                  </c:pt>
                  <c:pt idx="5">
                    <c:v>Dmo</c:v>
                  </c:pt>
                  <c:pt idx="6">
                    <c:v>SFm</c:v>
                  </c:pt>
                  <c:pt idx="7">
                    <c:v>MFm</c:v>
                  </c:pt>
                  <c:pt idx="8">
                    <c:v>Dmo</c:v>
                  </c:pt>
                </c:lvl>
                <c:lvl>
                  <c:pt idx="0">
                    <c:v>PGE</c:v>
                  </c:pt>
                  <c:pt idx="1">
                    <c:v>PGE</c:v>
                  </c:pt>
                  <c:pt idx="2">
                    <c:v>PGE</c:v>
                  </c:pt>
                  <c:pt idx="3">
                    <c:v>SCE</c:v>
                  </c:pt>
                  <c:pt idx="4">
                    <c:v>SCE</c:v>
                  </c:pt>
                  <c:pt idx="5">
                    <c:v>SCE</c:v>
                  </c:pt>
                  <c:pt idx="6">
                    <c:v>SDG</c:v>
                  </c:pt>
                  <c:pt idx="7">
                    <c:v>SDG</c:v>
                  </c:pt>
                  <c:pt idx="8">
                    <c:v>SDG</c:v>
                  </c:pt>
                </c:lvl>
              </c:multiLvlStrCache>
            </c:multiLvlStrRef>
          </c:cat>
          <c:val>
            <c:numRef>
              <c:f>'Compare Std Results'!$G$65:$G$73</c:f>
              <c:numCache>
                <c:formatCode>0.00</c:formatCode>
                <c:ptCount val="9"/>
                <c:pt idx="0">
                  <c:v>1.5610781012258936</c:v>
                </c:pt>
                <c:pt idx="1">
                  <c:v>1.3460320396028314</c:v>
                </c:pt>
                <c:pt idx="2">
                  <c:v>1.7530108840901357</c:v>
                </c:pt>
                <c:pt idx="3">
                  <c:v>1.5773612662315184</c:v>
                </c:pt>
                <c:pt idx="4">
                  <c:v>1.3973115485171359</c:v>
                </c:pt>
                <c:pt idx="5">
                  <c:v>1.6436140082300665</c:v>
                </c:pt>
                <c:pt idx="6">
                  <c:v>1.4234185399688277</c:v>
                </c:pt>
                <c:pt idx="7">
                  <c:v>1.2782839125263914</c:v>
                </c:pt>
                <c:pt idx="8">
                  <c:v>1.4489878826702336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4A-46BD-B050-8C0431A37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838240"/>
        <c:axId val="336832992"/>
      </c:barChart>
      <c:catAx>
        <c:axId val="3368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2992"/>
        <c:crosses val="autoZero"/>
        <c:auto val="1"/>
        <c:lblAlgn val="ctr"/>
        <c:lblOffset val="100"/>
        <c:noMultiLvlLbl val="0"/>
      </c:catAx>
      <c:valAx>
        <c:axId val="336832992"/>
        <c:scaling>
          <c:orientation val="minMax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8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14" dropStyle="combo" dx="16" fmlaLink="$F$6" fmlaRange="key!$L$3:$L$15" noThreeD="1" sel="1" val="0"/>
</file>

<file path=xl/ctrlProps/ctrlProp2.xml><?xml version="1.0" encoding="utf-8"?>
<formControlPr xmlns="http://schemas.microsoft.com/office/spreadsheetml/2009/9/main" objectType="Drop" dropLines="4" dropStyle="combo" dx="16" fmlaLink="$K$6" fmlaRange="$P$26:$P$29" noThreeD="1" sel="1" val="0"/>
</file>

<file path=xl/ctrlProps/ctrlProp3.xml><?xml version="1.0" encoding="utf-8"?>
<formControlPr xmlns="http://schemas.microsoft.com/office/spreadsheetml/2009/9/main" objectType="Drop" dropLines="3" dropStyle="combo" dx="16" fmlaLink="$B$6" fmlaRange="$Q$26:$Q$28" noThreeD="1" sel="2" val="0"/>
</file>

<file path=xl/ctrlProps/ctrlProp4.xml><?xml version="1.0" encoding="utf-8"?>
<formControlPr xmlns="http://schemas.microsoft.com/office/spreadsheetml/2009/9/main" objectType="Drop" dropLines="16" dropStyle="combo" dx="16" fmlaLink="$H$6" fmlaRange="key!$P$3:$P$18" noThreeD="1" sel="10" val="0"/>
</file>

<file path=xl/ctrlProps/ctrlProp5.xml><?xml version="1.0" encoding="utf-8"?>
<formControlPr xmlns="http://schemas.microsoft.com/office/spreadsheetml/2009/9/main" objectType="Spin" dx="22" fmlaLink="$H$6" max="16" min="1" page="10" val="10"/>
</file>

<file path=xl/ctrlProps/ctrlProp6.xml><?xml version="1.0" encoding="utf-8"?>
<formControlPr xmlns="http://schemas.microsoft.com/office/spreadsheetml/2009/9/main" objectType="Spin" dx="22" fmlaLink="$F$6" max="14" min="1" page="10"/>
</file>

<file path=xl/ctrlProps/ctrlProp7.xml><?xml version="1.0" encoding="utf-8"?>
<formControlPr xmlns="http://schemas.microsoft.com/office/spreadsheetml/2009/9/main" objectType="Drop" dropLines="3" dropStyle="combo" dx="16" fmlaLink="$E$6" fmlaRange="$R$26:$R$28" noThreeD="1" sel="2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8</xdr:row>
      <xdr:rowOff>0</xdr:rowOff>
    </xdr:from>
    <xdr:to>
      <xdr:col>15</xdr:col>
      <xdr:colOff>314325</xdr:colOff>
      <xdr:row>22</xdr:row>
      <xdr:rowOff>76200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8</xdr:row>
      <xdr:rowOff>0</xdr:rowOff>
    </xdr:from>
    <xdr:to>
      <xdr:col>23</xdr:col>
      <xdr:colOff>304800</xdr:colOff>
      <xdr:row>22</xdr:row>
      <xdr:rowOff>76200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0</xdr:colOff>
      <xdr:row>8</xdr:row>
      <xdr:rowOff>0</xdr:rowOff>
    </xdr:from>
    <xdr:to>
      <xdr:col>31</xdr:col>
      <xdr:colOff>304800</xdr:colOff>
      <xdr:row>22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9525</xdr:colOff>
      <xdr:row>23</xdr:row>
      <xdr:rowOff>0</xdr:rowOff>
    </xdr:from>
    <xdr:to>
      <xdr:col>15</xdr:col>
      <xdr:colOff>314325</xdr:colOff>
      <xdr:row>37</xdr:row>
      <xdr:rowOff>76200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22</xdr:row>
      <xdr:rowOff>180975</xdr:rowOff>
    </xdr:from>
    <xdr:to>
      <xdr:col>23</xdr:col>
      <xdr:colOff>304800</xdr:colOff>
      <xdr:row>37</xdr:row>
      <xdr:rowOff>66675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9525</xdr:colOff>
      <xdr:row>23</xdr:row>
      <xdr:rowOff>0</xdr:rowOff>
    </xdr:from>
    <xdr:to>
      <xdr:col>31</xdr:col>
      <xdr:colOff>314325</xdr:colOff>
      <xdr:row>37</xdr:row>
      <xdr:rowOff>76200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41</xdr:row>
      <xdr:rowOff>0</xdr:rowOff>
    </xdr:from>
    <xdr:to>
      <xdr:col>16</xdr:col>
      <xdr:colOff>295275</xdr:colOff>
      <xdr:row>55</xdr:row>
      <xdr:rowOff>76200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600075</xdr:colOff>
      <xdr:row>41</xdr:row>
      <xdr:rowOff>0</xdr:rowOff>
    </xdr:from>
    <xdr:to>
      <xdr:col>24</xdr:col>
      <xdr:colOff>295275</xdr:colOff>
      <xdr:row>55</xdr:row>
      <xdr:rowOff>76200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9525</xdr:colOff>
      <xdr:row>57</xdr:row>
      <xdr:rowOff>0</xdr:rowOff>
    </xdr:from>
    <xdr:to>
      <xdr:col>16</xdr:col>
      <xdr:colOff>314325</xdr:colOff>
      <xdr:row>71</xdr:row>
      <xdr:rowOff>76200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600075</xdr:colOff>
      <xdr:row>57</xdr:row>
      <xdr:rowOff>0</xdr:rowOff>
    </xdr:from>
    <xdr:to>
      <xdr:col>24</xdr:col>
      <xdr:colOff>295275</xdr:colOff>
      <xdr:row>71</xdr:row>
      <xdr:rowOff>76200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73</xdr:row>
      <xdr:rowOff>9525</xdr:rowOff>
    </xdr:from>
    <xdr:to>
      <xdr:col>16</xdr:col>
      <xdr:colOff>304800</xdr:colOff>
      <xdr:row>87</xdr:row>
      <xdr:rowOff>85725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72</xdr:row>
      <xdr:rowOff>180975</xdr:rowOff>
    </xdr:from>
    <xdr:to>
      <xdr:col>24</xdr:col>
      <xdr:colOff>304800</xdr:colOff>
      <xdr:row>87</xdr:row>
      <xdr:rowOff>66675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9525</xdr:colOff>
      <xdr:row>73</xdr:row>
      <xdr:rowOff>0</xdr:rowOff>
    </xdr:from>
    <xdr:to>
      <xdr:col>16</xdr:col>
      <xdr:colOff>314325</xdr:colOff>
      <xdr:row>87</xdr:row>
      <xdr:rowOff>76200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190500</xdr:rowOff>
        </xdr:from>
        <xdr:to>
          <xdr:col>6</xdr:col>
          <xdr:colOff>0</xdr:colOff>
          <xdr:row>6</xdr:row>
          <xdr:rowOff>9525</xdr:rowOff>
        </xdr:to>
        <xdr:sp macro="" textlink="">
          <xdr:nvSpPr>
            <xdr:cNvPr id="23557" name="Drop Down 5" hidden="1">
              <a:extLst>
                <a:ext uri="{63B3BB69-23CF-44E3-9099-C40C66FF867C}">
                  <a14:compatExt spid="_x0000_s23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5</xdr:row>
          <xdr:rowOff>0</xdr:rowOff>
        </xdr:from>
        <xdr:to>
          <xdr:col>11</xdr:col>
          <xdr:colOff>0</xdr:colOff>
          <xdr:row>6</xdr:row>
          <xdr:rowOff>0</xdr:rowOff>
        </xdr:to>
        <xdr:sp macro="" textlink="">
          <xdr:nvSpPr>
            <xdr:cNvPr id="23558" name="Drop Down 6" hidden="1">
              <a:extLst>
                <a:ext uri="{63B3BB69-23CF-44E3-9099-C40C66FF867C}">
                  <a14:compatExt spid="_x0000_s23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2</xdr:col>
          <xdr:colOff>0</xdr:colOff>
          <xdr:row>6</xdr:row>
          <xdr:rowOff>9525</xdr:rowOff>
        </xdr:to>
        <xdr:sp macro="" textlink="">
          <xdr:nvSpPr>
            <xdr:cNvPr id="23559" name="Drop Down 7" hidden="1">
              <a:extLst>
                <a:ext uri="{63B3BB69-23CF-44E3-9099-C40C66FF867C}">
                  <a14:compatExt spid="_x0000_s23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400050</xdr:colOff>
      <xdr:row>8</xdr:row>
      <xdr:rowOff>76200</xdr:rowOff>
    </xdr:from>
    <xdr:to>
      <xdr:col>13</xdr:col>
      <xdr:colOff>238125</xdr:colOff>
      <xdr:row>31</xdr:row>
      <xdr:rowOff>95256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438150</xdr:colOff>
      <xdr:row>32</xdr:row>
      <xdr:rowOff>38100</xdr:rowOff>
    </xdr:from>
    <xdr:to>
      <xdr:col>13</xdr:col>
      <xdr:colOff>276225</xdr:colOff>
      <xdr:row>55</xdr:row>
      <xdr:rowOff>57156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</xdr:row>
          <xdr:rowOff>180975</xdr:rowOff>
        </xdr:from>
        <xdr:to>
          <xdr:col>7</xdr:col>
          <xdr:colOff>590550</xdr:colOff>
          <xdr:row>6</xdr:row>
          <xdr:rowOff>0</xdr:rowOff>
        </xdr:to>
        <xdr:sp macro="" textlink="">
          <xdr:nvSpPr>
            <xdr:cNvPr id="23560" name="Drop Down 8" hidden="1">
              <a:extLst>
                <a:ext uri="{63B3BB69-23CF-44E3-9099-C40C66FF867C}">
                  <a14:compatExt spid="_x0000_s23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4</xdr:row>
          <xdr:rowOff>76200</xdr:rowOff>
        </xdr:from>
        <xdr:to>
          <xdr:col>8</xdr:col>
          <xdr:colOff>419100</xdr:colOff>
          <xdr:row>6</xdr:row>
          <xdr:rowOff>95250</xdr:rowOff>
        </xdr:to>
        <xdr:sp macro="" textlink="">
          <xdr:nvSpPr>
            <xdr:cNvPr id="23561" name="Spinner 9" hidden="1">
              <a:extLst>
                <a:ext uri="{63B3BB69-23CF-44E3-9099-C40C66FF867C}">
                  <a14:compatExt spid="_x0000_s23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4</xdr:row>
          <xdr:rowOff>85725</xdr:rowOff>
        </xdr:from>
        <xdr:to>
          <xdr:col>6</xdr:col>
          <xdr:colOff>428625</xdr:colOff>
          <xdr:row>6</xdr:row>
          <xdr:rowOff>104775</xdr:rowOff>
        </xdr:to>
        <xdr:sp macro="" textlink="">
          <xdr:nvSpPr>
            <xdr:cNvPr id="23562" name="Spinner 10" hidden="1">
              <a:extLst>
                <a:ext uri="{63B3BB69-23CF-44E3-9099-C40C66FF867C}">
                  <a14:compatExt spid="_x0000_s23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4</xdr:col>
          <xdr:colOff>0</xdr:colOff>
          <xdr:row>6</xdr:row>
          <xdr:rowOff>9525</xdr:rowOff>
        </xdr:to>
        <xdr:sp macro="" textlink="">
          <xdr:nvSpPr>
            <xdr:cNvPr id="23563" name="Drop Down 11" hidden="1">
              <a:extLst>
                <a:ext uri="{63B3BB69-23CF-44E3-9099-C40C66FF867C}">
                  <a14:compatExt spid="_x0000_s235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24"/>
  <sheetViews>
    <sheetView tabSelected="1" workbookViewId="0"/>
  </sheetViews>
  <sheetFormatPr defaultRowHeight="15" x14ac:dyDescent="0.25"/>
  <cols>
    <col min="1" max="1" width="19.85546875" bestFit="1" customWidth="1"/>
    <col min="2" max="2" width="18.28515625" bestFit="1" customWidth="1"/>
  </cols>
  <sheetData>
    <row r="1" spans="1:2" s="113" customFormat="1" x14ac:dyDescent="0.25">
      <c r="A1" s="3" t="s">
        <v>4106</v>
      </c>
    </row>
    <row r="2" spans="1:2" s="113" customFormat="1" x14ac:dyDescent="0.25">
      <c r="A2" s="109" t="s">
        <v>4107</v>
      </c>
    </row>
    <row r="3" spans="1:2" s="113" customFormat="1" x14ac:dyDescent="0.25"/>
    <row r="4" spans="1:2" s="113" customFormat="1" x14ac:dyDescent="0.25">
      <c r="A4" s="10" t="s">
        <v>4104</v>
      </c>
      <c r="B4" s="10" t="s">
        <v>4105</v>
      </c>
    </row>
    <row r="5" spans="1:2" x14ac:dyDescent="0.25">
      <c r="A5" s="129" t="s">
        <v>4108</v>
      </c>
      <c r="B5" s="2" t="s">
        <v>4125</v>
      </c>
    </row>
    <row r="6" spans="1:2" x14ac:dyDescent="0.25">
      <c r="A6" s="129" t="s">
        <v>4109</v>
      </c>
      <c r="B6" s="2" t="s">
        <v>4126</v>
      </c>
    </row>
    <row r="7" spans="1:2" x14ac:dyDescent="0.25">
      <c r="A7" s="129" t="s">
        <v>4110</v>
      </c>
      <c r="B7" s="2" t="s">
        <v>4127</v>
      </c>
    </row>
    <row r="8" spans="1:2" s="113" customFormat="1" x14ac:dyDescent="0.25">
      <c r="A8" s="129"/>
      <c r="B8" s="2" t="s">
        <v>4128</v>
      </c>
    </row>
    <row r="9" spans="1:2" x14ac:dyDescent="0.25">
      <c r="A9" s="129" t="s">
        <v>4111</v>
      </c>
      <c r="B9" s="2" t="s">
        <v>4129</v>
      </c>
    </row>
    <row r="10" spans="1:2" x14ac:dyDescent="0.25">
      <c r="A10" s="129" t="s">
        <v>4112</v>
      </c>
      <c r="B10" s="2" t="s">
        <v>4130</v>
      </c>
    </row>
    <row r="11" spans="1:2" x14ac:dyDescent="0.25">
      <c r="A11" s="129" t="s">
        <v>4113</v>
      </c>
      <c r="B11" s="2" t="s">
        <v>4131</v>
      </c>
    </row>
    <row r="12" spans="1:2" x14ac:dyDescent="0.25">
      <c r="A12" s="129" t="s">
        <v>4114</v>
      </c>
      <c r="B12" s="2" t="s">
        <v>4132</v>
      </c>
    </row>
    <row r="13" spans="1:2" x14ac:dyDescent="0.25">
      <c r="A13" s="129" t="s">
        <v>4115</v>
      </c>
      <c r="B13" s="2" t="s">
        <v>4133</v>
      </c>
    </row>
    <row r="14" spans="1:2" x14ac:dyDescent="0.25">
      <c r="A14" s="129" t="s">
        <v>4116</v>
      </c>
      <c r="B14" s="2" t="s">
        <v>4134</v>
      </c>
    </row>
    <row r="15" spans="1:2" x14ac:dyDescent="0.25">
      <c r="A15" s="129" t="s">
        <v>4117</v>
      </c>
      <c r="B15" s="2" t="s">
        <v>4135</v>
      </c>
    </row>
    <row r="16" spans="1:2" x14ac:dyDescent="0.25">
      <c r="A16" s="129" t="s">
        <v>4118</v>
      </c>
      <c r="B16" s="2" t="s">
        <v>4136</v>
      </c>
    </row>
    <row r="17" spans="1:3" x14ac:dyDescent="0.25">
      <c r="A17" s="129" t="s">
        <v>4119</v>
      </c>
      <c r="B17" s="2" t="s">
        <v>4137</v>
      </c>
    </row>
    <row r="18" spans="1:3" x14ac:dyDescent="0.25">
      <c r="A18" s="129" t="s">
        <v>4120</v>
      </c>
      <c r="B18" s="2" t="s">
        <v>4138</v>
      </c>
    </row>
    <row r="19" spans="1:3" x14ac:dyDescent="0.25">
      <c r="A19" s="129" t="s">
        <v>4121</v>
      </c>
      <c r="B19" s="2" t="s">
        <v>4139</v>
      </c>
    </row>
    <row r="20" spans="1:3" x14ac:dyDescent="0.25">
      <c r="A20" s="129" t="s">
        <v>4122</v>
      </c>
      <c r="B20" s="2" t="s">
        <v>4140</v>
      </c>
    </row>
    <row r="21" spans="1:3" x14ac:dyDescent="0.25">
      <c r="A21" s="129" t="s">
        <v>4123</v>
      </c>
      <c r="B21" s="2" t="s">
        <v>4141</v>
      </c>
    </row>
    <row r="22" spans="1:3" x14ac:dyDescent="0.25">
      <c r="A22" s="129" t="s">
        <v>4124</v>
      </c>
      <c r="B22" s="2" t="s">
        <v>4142</v>
      </c>
    </row>
    <row r="24" spans="1:3" x14ac:dyDescent="0.25">
      <c r="A24" t="s">
        <v>4148</v>
      </c>
      <c r="B24" s="137">
        <v>42569</v>
      </c>
      <c r="C24" t="s">
        <v>4149</v>
      </c>
    </row>
  </sheetData>
  <hyperlinks>
    <hyperlink ref="A5" location="'2017 Res IE Factors'!A1" display="2017 Res IE Factors"/>
    <hyperlink ref="A6" location="'Compare Std Results'!A1" display="Compare Std Results"/>
    <hyperlink ref="A7" location="'Compare source data'!A1" display="Compare source data"/>
    <hyperlink ref="A9" location="'2014 All applic'!A1" display="2014 All applic"/>
    <hyperlink ref="A10" location="'All applic'!A1" display="All applic"/>
    <hyperlink ref="A11" location="'HVAC wtd'!A1" display="HVAC wtd"/>
    <hyperlink ref="A12" location="'Vint wtd'!A1" display="Vint wtd"/>
    <hyperlink ref="A13" location="'CZ wtd'!A1" display="CZ wtd"/>
    <hyperlink ref="A14" location="'Bldg wtd'!A1" display="Bldg wtd"/>
    <hyperlink ref="A15" location="'All Results'!A1" display="All Results"/>
    <hyperlink ref="A16" location="'2014 All Results'!A1" display="2014 All Results"/>
    <hyperlink ref="A17" location="'key'!A1" display="key"/>
    <hyperlink ref="A18" location="'HVAC wts'!A1" display="HVAC wts"/>
    <hyperlink ref="A19" location="'HVACwts Src'!A1" display="HVACwts Src"/>
    <hyperlink ref="A20" location="'Vint Wts'!A1" display="Vint Wts"/>
    <hyperlink ref="A21" location="'CZ wts'!A1" display="CZ wts"/>
    <hyperlink ref="A22" location="'Bldg wts'!A1" display="Bldg wts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U1234"/>
  <sheetViews>
    <sheetView workbookViewId="0">
      <selection activeCell="W53" sqref="W53"/>
    </sheetView>
  </sheetViews>
  <sheetFormatPr defaultRowHeight="15" x14ac:dyDescent="0.25"/>
  <sheetData>
    <row r="1" spans="2:15" x14ac:dyDescent="0.25">
      <c r="B1" t="s">
        <v>1824</v>
      </c>
    </row>
    <row r="3" spans="2:15" x14ac:dyDescent="0.25">
      <c r="B3" s="1" t="s">
        <v>35</v>
      </c>
      <c r="C3" s="1" t="s">
        <v>120</v>
      </c>
      <c r="D3" s="1" t="s">
        <v>36</v>
      </c>
      <c r="E3" s="1" t="s">
        <v>0</v>
      </c>
      <c r="F3" s="1" t="s">
        <v>37</v>
      </c>
      <c r="G3" s="1" t="s">
        <v>38</v>
      </c>
      <c r="H3" s="1" t="s">
        <v>39</v>
      </c>
      <c r="I3" s="1" t="s">
        <v>121</v>
      </c>
      <c r="J3" s="1" t="s">
        <v>122</v>
      </c>
      <c r="K3" s="1" t="s">
        <v>123</v>
      </c>
      <c r="M3" s="1" t="s">
        <v>121</v>
      </c>
      <c r="N3" s="1" t="s">
        <v>122</v>
      </c>
      <c r="O3" s="1" t="s">
        <v>123</v>
      </c>
    </row>
    <row r="4" spans="2:15" x14ac:dyDescent="0.25">
      <c r="B4" s="87" t="str">
        <f>D4&amp;C4&amp;E4&amp;F4&amp;G4</f>
        <v>PGECFLSFm1975CZ01</v>
      </c>
      <c r="C4" t="s">
        <v>118</v>
      </c>
      <c r="D4" t="s">
        <v>129</v>
      </c>
      <c r="E4" t="s">
        <v>1649</v>
      </c>
      <c r="F4" t="s">
        <v>47</v>
      </c>
      <c r="G4" t="s">
        <v>48</v>
      </c>
      <c r="H4" t="s">
        <v>1662</v>
      </c>
      <c r="I4">
        <v>0.95878699236374565</v>
      </c>
      <c r="J4">
        <v>1.0215938406686902</v>
      </c>
      <c r="K4">
        <v>-2.9993030303030306E-2</v>
      </c>
      <c r="M4" s="113">
        <f t="shared" ref="M4" si="0">IF(I4=0,0,ROUND(I4,3-LOG(ABS(I4))))</f>
        <v>0.95899999999999996</v>
      </c>
      <c r="N4" s="113">
        <f t="shared" ref="N4" si="1">IF(J4=0,0,ROUND(J4,3-LOG(ABS(J4))))</f>
        <v>1.02</v>
      </c>
      <c r="O4">
        <f t="shared" ref="O4" si="2">IF(K4=0,0,ROUND(K4,3-LOG(ABS(K4))))</f>
        <v>-0.03</v>
      </c>
    </row>
    <row r="5" spans="2:15" x14ac:dyDescent="0.25">
      <c r="B5" s="87" t="str">
        <f t="shared" ref="B5:B68" si="3">D5&amp;C5&amp;E5&amp;F5&amp;G5</f>
        <v>PGECFLSFm1975CZ02</v>
      </c>
      <c r="C5" t="s">
        <v>118</v>
      </c>
      <c r="D5" t="s">
        <v>129</v>
      </c>
      <c r="E5" t="s">
        <v>1649</v>
      </c>
      <c r="F5" t="s">
        <v>47</v>
      </c>
      <c r="G5" t="s">
        <v>101</v>
      </c>
      <c r="H5" t="s">
        <v>1662</v>
      </c>
      <c r="I5">
        <v>0.99193678719189338</v>
      </c>
      <c r="J5">
        <v>1.3959998579793271</v>
      </c>
      <c r="K5">
        <v>-2.6999647864537232E-2</v>
      </c>
      <c r="M5" s="113">
        <f t="shared" ref="M5:M68" si="4">IF(I5=0,0,ROUND(I5,3-LOG(ABS(I5))))</f>
        <v>0.99199999999999999</v>
      </c>
      <c r="N5" s="113">
        <f t="shared" ref="N5:N68" si="5">IF(J5=0,0,ROUND(J5,3-LOG(ABS(J5))))</f>
        <v>1.4</v>
      </c>
      <c r="O5" s="113">
        <f t="shared" ref="O5:O68" si="6">IF(K5=0,0,ROUND(K5,3-LOG(ABS(K5))))</f>
        <v>-2.7E-2</v>
      </c>
    </row>
    <row r="6" spans="2:15" x14ac:dyDescent="0.25">
      <c r="B6" s="87" t="str">
        <f t="shared" si="3"/>
        <v>PGECFLSFm1975CZ03</v>
      </c>
      <c r="C6" t="s">
        <v>118</v>
      </c>
      <c r="D6" t="s">
        <v>129</v>
      </c>
      <c r="E6" t="s">
        <v>1649</v>
      </c>
      <c r="F6" t="s">
        <v>47</v>
      </c>
      <c r="G6" t="s">
        <v>102</v>
      </c>
      <c r="H6" t="s">
        <v>1662</v>
      </c>
      <c r="I6">
        <v>0.96988604210811225</v>
      </c>
      <c r="J6">
        <v>1.1451240150582858</v>
      </c>
      <c r="K6">
        <v>-2.6693298151892506E-2</v>
      </c>
      <c r="M6" s="113">
        <f t="shared" si="4"/>
        <v>0.97</v>
      </c>
      <c r="N6" s="113">
        <f t="shared" si="5"/>
        <v>1.1499999999999999</v>
      </c>
      <c r="O6" s="113">
        <f t="shared" si="6"/>
        <v>-2.6700000000000002E-2</v>
      </c>
    </row>
    <row r="7" spans="2:15" x14ac:dyDescent="0.25">
      <c r="B7" s="87" t="str">
        <f t="shared" si="3"/>
        <v>PGECFLSFm1975CZ04</v>
      </c>
      <c r="C7" t="s">
        <v>118</v>
      </c>
      <c r="D7" t="s">
        <v>129</v>
      </c>
      <c r="E7" t="s">
        <v>1649</v>
      </c>
      <c r="F7" t="s">
        <v>47</v>
      </c>
      <c r="G7" t="s">
        <v>103</v>
      </c>
      <c r="H7" t="s">
        <v>1662</v>
      </c>
      <c r="I7">
        <v>1.0182363290761736</v>
      </c>
      <c r="J7">
        <v>1.5097506476728682</v>
      </c>
      <c r="K7">
        <v>-2.0476047663646149E-2</v>
      </c>
      <c r="M7" s="113">
        <f t="shared" si="4"/>
        <v>1.02</v>
      </c>
      <c r="N7" s="113">
        <f t="shared" si="5"/>
        <v>1.51</v>
      </c>
      <c r="O7" s="113">
        <f t="shared" si="6"/>
        <v>-2.0500000000000001E-2</v>
      </c>
    </row>
    <row r="8" spans="2:15" x14ac:dyDescent="0.25">
      <c r="B8" s="87" t="str">
        <f t="shared" si="3"/>
        <v>PGECFLSFm1975CZ05</v>
      </c>
      <c r="C8" t="s">
        <v>118</v>
      </c>
      <c r="D8" t="s">
        <v>129</v>
      </c>
      <c r="E8" t="s">
        <v>1649</v>
      </c>
      <c r="F8" t="s">
        <v>47</v>
      </c>
      <c r="G8" t="s">
        <v>104</v>
      </c>
      <c r="H8" t="s">
        <v>1662</v>
      </c>
      <c r="I8">
        <v>0.96341640690962416</v>
      </c>
      <c r="J8">
        <v>1.1985202990973696</v>
      </c>
      <c r="K8">
        <v>-2.9993030303030303E-2</v>
      </c>
      <c r="M8" s="113">
        <f t="shared" si="4"/>
        <v>0.96299999999999997</v>
      </c>
      <c r="N8" s="113">
        <f t="shared" si="5"/>
        <v>1.2</v>
      </c>
      <c r="O8" s="113">
        <f t="shared" si="6"/>
        <v>-0.03</v>
      </c>
    </row>
    <row r="9" spans="2:15" x14ac:dyDescent="0.25">
      <c r="B9" s="87" t="str">
        <f t="shared" si="3"/>
        <v>PGECFLSFm1975CZ06</v>
      </c>
      <c r="C9" t="s">
        <v>118</v>
      </c>
      <c r="D9" t="s">
        <v>129</v>
      </c>
      <c r="E9" t="s">
        <v>1649</v>
      </c>
      <c r="F9" t="s">
        <v>47</v>
      </c>
      <c r="G9" t="s">
        <v>105</v>
      </c>
      <c r="H9" t="s">
        <v>1662</v>
      </c>
      <c r="I9">
        <v>0</v>
      </c>
      <c r="J9">
        <v>0</v>
      </c>
      <c r="K9">
        <v>0</v>
      </c>
      <c r="M9" s="113">
        <f t="shared" si="4"/>
        <v>0</v>
      </c>
      <c r="N9" s="113">
        <f t="shared" si="5"/>
        <v>0</v>
      </c>
      <c r="O9" s="113">
        <f t="shared" si="6"/>
        <v>0</v>
      </c>
    </row>
    <row r="10" spans="2:15" x14ac:dyDescent="0.25">
      <c r="B10" s="87" t="str">
        <f t="shared" si="3"/>
        <v>PGECFLSFm1975CZ07</v>
      </c>
      <c r="C10" t="s">
        <v>118</v>
      </c>
      <c r="D10" t="s">
        <v>129</v>
      </c>
      <c r="E10" t="s">
        <v>1649</v>
      </c>
      <c r="F10" t="s">
        <v>47</v>
      </c>
      <c r="G10" t="s">
        <v>106</v>
      </c>
      <c r="H10" t="s">
        <v>1662</v>
      </c>
      <c r="I10">
        <v>0</v>
      </c>
      <c r="J10">
        <v>0</v>
      </c>
      <c r="K10">
        <v>0</v>
      </c>
      <c r="M10" s="113">
        <f t="shared" si="4"/>
        <v>0</v>
      </c>
      <c r="N10" s="113">
        <f t="shared" si="5"/>
        <v>0</v>
      </c>
      <c r="O10" s="113">
        <f t="shared" si="6"/>
        <v>0</v>
      </c>
    </row>
    <row r="11" spans="2:15" x14ac:dyDescent="0.25">
      <c r="B11" s="87" t="str">
        <f t="shared" si="3"/>
        <v>PGECFLSFm1975CZ08</v>
      </c>
      <c r="C11" t="s">
        <v>118</v>
      </c>
      <c r="D11" t="s">
        <v>129</v>
      </c>
      <c r="E11" t="s">
        <v>1649</v>
      </c>
      <c r="F11" t="s">
        <v>47</v>
      </c>
      <c r="G11" t="s">
        <v>107</v>
      </c>
      <c r="H11" t="s">
        <v>1662</v>
      </c>
      <c r="I11">
        <v>0</v>
      </c>
      <c r="J11">
        <v>0</v>
      </c>
      <c r="K11">
        <v>0</v>
      </c>
      <c r="M11" s="113">
        <f t="shared" si="4"/>
        <v>0</v>
      </c>
      <c r="N11" s="113">
        <f t="shared" si="5"/>
        <v>0</v>
      </c>
      <c r="O11" s="113">
        <f t="shared" si="6"/>
        <v>0</v>
      </c>
    </row>
    <row r="12" spans="2:15" x14ac:dyDescent="0.25">
      <c r="B12" s="87" t="str">
        <f t="shared" si="3"/>
        <v>PGECFLSFm1975CZ09</v>
      </c>
      <c r="C12" t="s">
        <v>118</v>
      </c>
      <c r="D12" t="s">
        <v>129</v>
      </c>
      <c r="E12" t="s">
        <v>1649</v>
      </c>
      <c r="F12" t="s">
        <v>47</v>
      </c>
      <c r="G12" t="s">
        <v>108</v>
      </c>
      <c r="H12" t="s">
        <v>1662</v>
      </c>
      <c r="I12">
        <v>0</v>
      </c>
      <c r="J12">
        <v>0</v>
      </c>
      <c r="K12">
        <v>0</v>
      </c>
      <c r="M12" s="113">
        <f t="shared" si="4"/>
        <v>0</v>
      </c>
      <c r="N12" s="113">
        <f t="shared" si="5"/>
        <v>0</v>
      </c>
      <c r="O12" s="113">
        <f t="shared" si="6"/>
        <v>0</v>
      </c>
    </row>
    <row r="13" spans="2:15" x14ac:dyDescent="0.25">
      <c r="B13" s="87" t="str">
        <f t="shared" si="3"/>
        <v>PGECFLSFm1975CZ10</v>
      </c>
      <c r="C13" t="s">
        <v>118</v>
      </c>
      <c r="D13" t="s">
        <v>129</v>
      </c>
      <c r="E13" t="s">
        <v>1649</v>
      </c>
      <c r="F13" t="s">
        <v>47</v>
      </c>
      <c r="G13" t="s">
        <v>109</v>
      </c>
      <c r="H13" t="s">
        <v>1662</v>
      </c>
      <c r="I13">
        <v>0</v>
      </c>
      <c r="J13">
        <v>0</v>
      </c>
      <c r="K13">
        <v>0</v>
      </c>
      <c r="M13" s="113">
        <f t="shared" si="4"/>
        <v>0</v>
      </c>
      <c r="N13" s="113">
        <f t="shared" si="5"/>
        <v>0</v>
      </c>
      <c r="O13" s="113">
        <f t="shared" si="6"/>
        <v>0</v>
      </c>
    </row>
    <row r="14" spans="2:15" x14ac:dyDescent="0.25">
      <c r="B14" s="87" t="str">
        <f t="shared" si="3"/>
        <v>PGECFLSFm1975CZ11</v>
      </c>
      <c r="C14" t="s">
        <v>118</v>
      </c>
      <c r="D14" t="s">
        <v>129</v>
      </c>
      <c r="E14" t="s">
        <v>1649</v>
      </c>
      <c r="F14" t="s">
        <v>47</v>
      </c>
      <c r="G14" t="s">
        <v>110</v>
      </c>
      <c r="H14" t="s">
        <v>1662</v>
      </c>
      <c r="I14">
        <v>1.0873987957908173</v>
      </c>
      <c r="J14">
        <v>1.9283023288357954</v>
      </c>
      <c r="K14">
        <v>-2.2509571105840984E-2</v>
      </c>
      <c r="M14" s="113">
        <f t="shared" si="4"/>
        <v>1.0900000000000001</v>
      </c>
      <c r="N14" s="113">
        <f t="shared" si="5"/>
        <v>1.93</v>
      </c>
      <c r="O14" s="113">
        <f t="shared" si="6"/>
        <v>-2.2499999999999999E-2</v>
      </c>
    </row>
    <row r="15" spans="2:15" x14ac:dyDescent="0.25">
      <c r="B15" s="87" t="str">
        <f t="shared" si="3"/>
        <v>PGECFLSFm1975CZ12</v>
      </c>
      <c r="C15" t="s">
        <v>118</v>
      </c>
      <c r="D15" t="s">
        <v>129</v>
      </c>
      <c r="E15" t="s">
        <v>1649</v>
      </c>
      <c r="F15" t="s">
        <v>47</v>
      </c>
      <c r="G15" t="s">
        <v>111</v>
      </c>
      <c r="H15" t="s">
        <v>1662</v>
      </c>
      <c r="I15">
        <v>1.0755639542766549</v>
      </c>
      <c r="J15">
        <v>1.874427042180719</v>
      </c>
      <c r="K15">
        <v>-2.2014911030039556E-2</v>
      </c>
      <c r="M15" s="113">
        <f t="shared" si="4"/>
        <v>1.08</v>
      </c>
      <c r="N15" s="113">
        <f t="shared" si="5"/>
        <v>1.87</v>
      </c>
      <c r="O15" s="113">
        <f t="shared" si="6"/>
        <v>-2.1999999999999999E-2</v>
      </c>
    </row>
    <row r="16" spans="2:15" x14ac:dyDescent="0.25">
      <c r="B16" s="87" t="str">
        <f t="shared" si="3"/>
        <v>PGECFLSFm1975CZ13</v>
      </c>
      <c r="C16" t="s">
        <v>118</v>
      </c>
      <c r="D16" t="s">
        <v>129</v>
      </c>
      <c r="E16" t="s">
        <v>1649</v>
      </c>
      <c r="F16" t="s">
        <v>47</v>
      </c>
      <c r="G16" t="s">
        <v>112</v>
      </c>
      <c r="H16" t="s">
        <v>1662</v>
      </c>
      <c r="I16">
        <v>1.1276832953721361</v>
      </c>
      <c r="J16">
        <v>1.8676677708885234</v>
      </c>
      <c r="K16">
        <v>-2.3558784886909608E-2</v>
      </c>
      <c r="M16" s="113">
        <f t="shared" si="4"/>
        <v>1.1299999999999999</v>
      </c>
      <c r="N16" s="113">
        <f t="shared" si="5"/>
        <v>1.87</v>
      </c>
      <c r="O16" s="113">
        <f t="shared" si="6"/>
        <v>-2.3599999999999999E-2</v>
      </c>
    </row>
    <row r="17" spans="2:15" x14ac:dyDescent="0.25">
      <c r="B17" s="87" t="str">
        <f t="shared" si="3"/>
        <v>PGECFLSFm1975CZ14</v>
      </c>
      <c r="C17" t="s">
        <v>118</v>
      </c>
      <c r="D17" t="s">
        <v>129</v>
      </c>
      <c r="E17" t="s">
        <v>1649</v>
      </c>
      <c r="F17" t="s">
        <v>47</v>
      </c>
      <c r="G17" t="s">
        <v>113</v>
      </c>
      <c r="H17" t="s">
        <v>1662</v>
      </c>
      <c r="I17">
        <v>0</v>
      </c>
      <c r="J17">
        <v>0</v>
      </c>
      <c r="K17">
        <v>0</v>
      </c>
      <c r="M17" s="113">
        <f t="shared" si="4"/>
        <v>0</v>
      </c>
      <c r="N17" s="113">
        <f t="shared" si="5"/>
        <v>0</v>
      </c>
      <c r="O17" s="113">
        <f t="shared" si="6"/>
        <v>0</v>
      </c>
    </row>
    <row r="18" spans="2:15" x14ac:dyDescent="0.25">
      <c r="B18" s="87" t="str">
        <f t="shared" si="3"/>
        <v>PGECFLSFm1975CZ15</v>
      </c>
      <c r="C18" t="s">
        <v>118</v>
      </c>
      <c r="D18" t="s">
        <v>129</v>
      </c>
      <c r="E18" t="s">
        <v>1649</v>
      </c>
      <c r="F18" t="s">
        <v>47</v>
      </c>
      <c r="G18" t="s">
        <v>114</v>
      </c>
      <c r="H18" t="s">
        <v>1662</v>
      </c>
      <c r="I18">
        <v>0</v>
      </c>
      <c r="J18">
        <v>0</v>
      </c>
      <c r="K18">
        <v>0</v>
      </c>
      <c r="M18" s="113">
        <f t="shared" si="4"/>
        <v>0</v>
      </c>
      <c r="N18" s="113">
        <f t="shared" si="5"/>
        <v>0</v>
      </c>
      <c r="O18" s="113">
        <f t="shared" si="6"/>
        <v>0</v>
      </c>
    </row>
    <row r="19" spans="2:15" x14ac:dyDescent="0.25">
      <c r="B19" s="87" t="str">
        <f t="shared" si="3"/>
        <v>PGECFLSFm1975CZ16</v>
      </c>
      <c r="C19" t="s">
        <v>118</v>
      </c>
      <c r="D19" t="s">
        <v>129</v>
      </c>
      <c r="E19" t="s">
        <v>1649</v>
      </c>
      <c r="F19" t="s">
        <v>47</v>
      </c>
      <c r="G19" t="s">
        <v>115</v>
      </c>
      <c r="H19" t="s">
        <v>1662</v>
      </c>
      <c r="I19">
        <v>1.0323487199623747</v>
      </c>
      <c r="J19">
        <v>1.4737878078388029</v>
      </c>
      <c r="K19">
        <v>-2.5740920419502336E-2</v>
      </c>
      <c r="M19" s="113">
        <f t="shared" si="4"/>
        <v>1.03</v>
      </c>
      <c r="N19" s="113">
        <f t="shared" si="5"/>
        <v>1.47</v>
      </c>
      <c r="O19" s="113">
        <f t="shared" si="6"/>
        <v>-2.5700000000000001E-2</v>
      </c>
    </row>
    <row r="20" spans="2:15" x14ac:dyDescent="0.25">
      <c r="B20" s="87" t="str">
        <f t="shared" si="3"/>
        <v>PGECFLSFm1985CZ01</v>
      </c>
      <c r="C20" t="s">
        <v>118</v>
      </c>
      <c r="D20" t="s">
        <v>129</v>
      </c>
      <c r="E20" t="s">
        <v>1649</v>
      </c>
      <c r="F20" t="s">
        <v>67</v>
      </c>
      <c r="G20" t="s">
        <v>48</v>
      </c>
      <c r="H20" t="s">
        <v>1662</v>
      </c>
      <c r="I20">
        <v>0.94626344420572461</v>
      </c>
      <c r="J20">
        <v>1</v>
      </c>
      <c r="K20">
        <v>-2.9993030303030306E-2</v>
      </c>
      <c r="M20" s="113">
        <f t="shared" si="4"/>
        <v>0.94599999999999995</v>
      </c>
      <c r="N20" s="113">
        <f t="shared" si="5"/>
        <v>1</v>
      </c>
      <c r="O20" s="113">
        <f t="shared" si="6"/>
        <v>-0.03</v>
      </c>
    </row>
    <row r="21" spans="2:15" x14ac:dyDescent="0.25">
      <c r="B21" s="87" t="str">
        <f t="shared" si="3"/>
        <v>PGECFLSFm1985CZ02</v>
      </c>
      <c r="C21" t="s">
        <v>118</v>
      </c>
      <c r="D21" t="s">
        <v>129</v>
      </c>
      <c r="E21" t="s">
        <v>1649</v>
      </c>
      <c r="F21" t="s">
        <v>67</v>
      </c>
      <c r="G21" t="s">
        <v>101</v>
      </c>
      <c r="H21" t="s">
        <v>1662</v>
      </c>
      <c r="I21">
        <v>0.98630981383453709</v>
      </c>
      <c r="J21">
        <v>1.3813138741847222</v>
      </c>
      <c r="K21">
        <v>-2.9993030303030306E-2</v>
      </c>
      <c r="M21" s="113">
        <f t="shared" si="4"/>
        <v>0.98599999999999999</v>
      </c>
      <c r="N21" s="113">
        <f t="shared" si="5"/>
        <v>1.38</v>
      </c>
      <c r="O21" s="113">
        <f t="shared" si="6"/>
        <v>-0.03</v>
      </c>
    </row>
    <row r="22" spans="2:15" x14ac:dyDescent="0.25">
      <c r="B22" s="87" t="str">
        <f t="shared" si="3"/>
        <v>PGECFLSFm1985CZ03</v>
      </c>
      <c r="C22" t="s">
        <v>118</v>
      </c>
      <c r="D22" t="s">
        <v>129</v>
      </c>
      <c r="E22" t="s">
        <v>1649</v>
      </c>
      <c r="F22" t="s">
        <v>67</v>
      </c>
      <c r="G22" t="s">
        <v>102</v>
      </c>
      <c r="H22" t="s">
        <v>1662</v>
      </c>
      <c r="I22">
        <v>0.95973254794634633</v>
      </c>
      <c r="J22">
        <v>1.1079496104916895</v>
      </c>
      <c r="K22">
        <v>-2.9993030303030306E-2</v>
      </c>
      <c r="M22" s="113">
        <f t="shared" si="4"/>
        <v>0.96</v>
      </c>
      <c r="N22" s="113">
        <f t="shared" si="5"/>
        <v>1.1100000000000001</v>
      </c>
      <c r="O22" s="113">
        <f t="shared" si="6"/>
        <v>-0.03</v>
      </c>
    </row>
    <row r="23" spans="2:15" x14ac:dyDescent="0.25">
      <c r="B23" s="87" t="str">
        <f t="shared" si="3"/>
        <v>PGECFLSFm1985CZ04</v>
      </c>
      <c r="C23" t="s">
        <v>118</v>
      </c>
      <c r="D23" t="s">
        <v>129</v>
      </c>
      <c r="E23" t="s">
        <v>1649</v>
      </c>
      <c r="F23" t="s">
        <v>67</v>
      </c>
      <c r="G23" t="s">
        <v>103</v>
      </c>
      <c r="H23" t="s">
        <v>1662</v>
      </c>
      <c r="I23">
        <v>1.0146959052877829</v>
      </c>
      <c r="J23">
        <v>1.4983494999443301</v>
      </c>
      <c r="K23">
        <v>-2.6012701387898362E-2</v>
      </c>
      <c r="M23" s="113">
        <f t="shared" si="4"/>
        <v>1.01</v>
      </c>
      <c r="N23" s="113">
        <f t="shared" si="5"/>
        <v>1.5</v>
      </c>
      <c r="O23" s="113">
        <f t="shared" si="6"/>
        <v>-2.5999999999999999E-2</v>
      </c>
    </row>
    <row r="24" spans="2:15" x14ac:dyDescent="0.25">
      <c r="B24" s="87" t="str">
        <f t="shared" si="3"/>
        <v>PGECFLSFm1985CZ05</v>
      </c>
      <c r="C24" t="s">
        <v>118</v>
      </c>
      <c r="D24" t="s">
        <v>129</v>
      </c>
      <c r="E24" t="s">
        <v>1649</v>
      </c>
      <c r="F24" t="s">
        <v>67</v>
      </c>
      <c r="G24" t="s">
        <v>104</v>
      </c>
      <c r="H24" t="s">
        <v>1662</v>
      </c>
      <c r="I24">
        <v>0.95960741679470585</v>
      </c>
      <c r="J24">
        <v>1.1985202990973696</v>
      </c>
      <c r="K24">
        <v>-2.9993030303030303E-2</v>
      </c>
      <c r="M24" s="113">
        <f t="shared" si="4"/>
        <v>0.96</v>
      </c>
      <c r="N24" s="113">
        <f t="shared" si="5"/>
        <v>1.2</v>
      </c>
      <c r="O24" s="113">
        <f t="shared" si="6"/>
        <v>-0.03</v>
      </c>
    </row>
    <row r="25" spans="2:15" x14ac:dyDescent="0.25">
      <c r="B25" s="87" t="str">
        <f t="shared" si="3"/>
        <v>PGECFLSFm1985CZ06</v>
      </c>
      <c r="C25" t="s">
        <v>118</v>
      </c>
      <c r="D25" t="s">
        <v>129</v>
      </c>
      <c r="E25" t="s">
        <v>1649</v>
      </c>
      <c r="F25" t="s">
        <v>67</v>
      </c>
      <c r="G25" t="s">
        <v>105</v>
      </c>
      <c r="H25" t="s">
        <v>1662</v>
      </c>
      <c r="I25">
        <v>0</v>
      </c>
      <c r="J25">
        <v>0</v>
      </c>
      <c r="K25">
        <v>0</v>
      </c>
      <c r="M25" s="113">
        <f t="shared" si="4"/>
        <v>0</v>
      </c>
      <c r="N25" s="113">
        <f t="shared" si="5"/>
        <v>0</v>
      </c>
      <c r="O25" s="113">
        <f t="shared" si="6"/>
        <v>0</v>
      </c>
    </row>
    <row r="26" spans="2:15" x14ac:dyDescent="0.25">
      <c r="B26" s="87" t="str">
        <f t="shared" si="3"/>
        <v>PGECFLSFm1985CZ07</v>
      </c>
      <c r="C26" t="s">
        <v>118</v>
      </c>
      <c r="D26" t="s">
        <v>129</v>
      </c>
      <c r="E26" t="s">
        <v>1649</v>
      </c>
      <c r="F26" t="s">
        <v>67</v>
      </c>
      <c r="G26" t="s">
        <v>106</v>
      </c>
      <c r="H26" t="s">
        <v>1662</v>
      </c>
      <c r="I26">
        <v>0</v>
      </c>
      <c r="J26">
        <v>0</v>
      </c>
      <c r="K26">
        <v>0</v>
      </c>
      <c r="M26" s="113">
        <f t="shared" si="4"/>
        <v>0</v>
      </c>
      <c r="N26" s="113">
        <f t="shared" si="5"/>
        <v>0</v>
      </c>
      <c r="O26" s="113">
        <f t="shared" si="6"/>
        <v>0</v>
      </c>
    </row>
    <row r="27" spans="2:15" x14ac:dyDescent="0.25">
      <c r="B27" s="87" t="str">
        <f t="shared" si="3"/>
        <v>PGECFLSFm1985CZ08</v>
      </c>
      <c r="C27" t="s">
        <v>118</v>
      </c>
      <c r="D27" t="s">
        <v>129</v>
      </c>
      <c r="E27" t="s">
        <v>1649</v>
      </c>
      <c r="F27" t="s">
        <v>67</v>
      </c>
      <c r="G27" t="s">
        <v>107</v>
      </c>
      <c r="H27" t="s">
        <v>1662</v>
      </c>
      <c r="I27">
        <v>0</v>
      </c>
      <c r="J27">
        <v>0</v>
      </c>
      <c r="K27">
        <v>0</v>
      </c>
      <c r="M27" s="113">
        <f t="shared" si="4"/>
        <v>0</v>
      </c>
      <c r="N27" s="113">
        <f t="shared" si="5"/>
        <v>0</v>
      </c>
      <c r="O27" s="113">
        <f t="shared" si="6"/>
        <v>0</v>
      </c>
    </row>
    <row r="28" spans="2:15" x14ac:dyDescent="0.25">
      <c r="B28" s="87" t="str">
        <f t="shared" si="3"/>
        <v>PGECFLSFm1985CZ09</v>
      </c>
      <c r="C28" t="s">
        <v>118</v>
      </c>
      <c r="D28" t="s">
        <v>129</v>
      </c>
      <c r="E28" t="s">
        <v>1649</v>
      </c>
      <c r="F28" t="s">
        <v>67</v>
      </c>
      <c r="G28" t="s">
        <v>108</v>
      </c>
      <c r="H28" t="s">
        <v>1662</v>
      </c>
      <c r="I28">
        <v>0</v>
      </c>
      <c r="J28">
        <v>0</v>
      </c>
      <c r="K28">
        <v>0</v>
      </c>
      <c r="M28" s="113">
        <f t="shared" si="4"/>
        <v>0</v>
      </c>
      <c r="N28" s="113">
        <f t="shared" si="5"/>
        <v>0</v>
      </c>
      <c r="O28" s="113">
        <f t="shared" si="6"/>
        <v>0</v>
      </c>
    </row>
    <row r="29" spans="2:15" x14ac:dyDescent="0.25">
      <c r="B29" s="87" t="str">
        <f t="shared" si="3"/>
        <v>PGECFLSFm1985CZ10</v>
      </c>
      <c r="C29" t="s">
        <v>118</v>
      </c>
      <c r="D29" t="s">
        <v>129</v>
      </c>
      <c r="E29" t="s">
        <v>1649</v>
      </c>
      <c r="F29" t="s">
        <v>67</v>
      </c>
      <c r="G29" t="s">
        <v>109</v>
      </c>
      <c r="H29" t="s">
        <v>1662</v>
      </c>
      <c r="I29">
        <v>0</v>
      </c>
      <c r="J29">
        <v>0</v>
      </c>
      <c r="K29">
        <v>0</v>
      </c>
      <c r="M29" s="113">
        <f t="shared" si="4"/>
        <v>0</v>
      </c>
      <c r="N29" s="113">
        <f t="shared" si="5"/>
        <v>0</v>
      </c>
      <c r="O29" s="113">
        <f t="shared" si="6"/>
        <v>0</v>
      </c>
    </row>
    <row r="30" spans="2:15" x14ac:dyDescent="0.25">
      <c r="B30" s="87" t="str">
        <f t="shared" si="3"/>
        <v>PGECFLSFm1985CZ11</v>
      </c>
      <c r="C30" t="s">
        <v>118</v>
      </c>
      <c r="D30" t="s">
        <v>129</v>
      </c>
      <c r="E30" t="s">
        <v>1649</v>
      </c>
      <c r="F30" t="s">
        <v>67</v>
      </c>
      <c r="G30" t="s">
        <v>110</v>
      </c>
      <c r="H30" t="s">
        <v>1662</v>
      </c>
      <c r="I30">
        <v>1.110449926278914</v>
      </c>
      <c r="J30">
        <v>1.9283023288357954</v>
      </c>
      <c r="K30">
        <v>-2.8322172514712269E-2</v>
      </c>
      <c r="M30" s="113">
        <f t="shared" si="4"/>
        <v>1.1100000000000001</v>
      </c>
      <c r="N30" s="113">
        <f t="shared" si="5"/>
        <v>1.93</v>
      </c>
      <c r="O30" s="113">
        <f t="shared" si="6"/>
        <v>-2.8299999999999999E-2</v>
      </c>
    </row>
    <row r="31" spans="2:15" x14ac:dyDescent="0.25">
      <c r="B31" s="87" t="str">
        <f t="shared" si="3"/>
        <v>PGECFLSFm1985CZ12</v>
      </c>
      <c r="C31" t="s">
        <v>118</v>
      </c>
      <c r="D31" t="s">
        <v>129</v>
      </c>
      <c r="E31" t="s">
        <v>1649</v>
      </c>
      <c r="F31" t="s">
        <v>67</v>
      </c>
      <c r="G31" t="s">
        <v>111</v>
      </c>
      <c r="H31" t="s">
        <v>1662</v>
      </c>
      <c r="I31">
        <v>1.0679770397786164</v>
      </c>
      <c r="J31">
        <v>1.8713737938529869</v>
      </c>
      <c r="K31">
        <v>-2.6034728242292506E-2</v>
      </c>
      <c r="M31" s="113">
        <f t="shared" si="4"/>
        <v>1.07</v>
      </c>
      <c r="N31" s="113">
        <f t="shared" si="5"/>
        <v>1.87</v>
      </c>
      <c r="O31" s="113">
        <f t="shared" si="6"/>
        <v>-2.5999999999999999E-2</v>
      </c>
    </row>
    <row r="32" spans="2:15" x14ac:dyDescent="0.25">
      <c r="B32" s="87" t="str">
        <f t="shared" si="3"/>
        <v>PGECFLSFm1985CZ13</v>
      </c>
      <c r="C32" t="s">
        <v>118</v>
      </c>
      <c r="D32" t="s">
        <v>129</v>
      </c>
      <c r="E32" t="s">
        <v>1649</v>
      </c>
      <c r="F32" t="s">
        <v>67</v>
      </c>
      <c r="G32" t="s">
        <v>112</v>
      </c>
      <c r="H32" t="s">
        <v>1662</v>
      </c>
      <c r="I32">
        <v>1.1249997192277075</v>
      </c>
      <c r="J32">
        <v>1.9142366555167605</v>
      </c>
      <c r="K32">
        <v>-2.4444842501091937E-2</v>
      </c>
      <c r="M32" s="113">
        <f t="shared" si="4"/>
        <v>1.1200000000000001</v>
      </c>
      <c r="N32" s="113">
        <f t="shared" si="5"/>
        <v>1.91</v>
      </c>
      <c r="O32" s="113">
        <f t="shared" si="6"/>
        <v>-2.4400000000000002E-2</v>
      </c>
    </row>
    <row r="33" spans="2:21" x14ac:dyDescent="0.25">
      <c r="B33" s="87" t="str">
        <f t="shared" si="3"/>
        <v>PGECFLSFm1985CZ14</v>
      </c>
      <c r="C33" t="s">
        <v>118</v>
      </c>
      <c r="D33" t="s">
        <v>129</v>
      </c>
      <c r="E33" t="s">
        <v>1649</v>
      </c>
      <c r="F33" t="s">
        <v>67</v>
      </c>
      <c r="G33" t="s">
        <v>113</v>
      </c>
      <c r="H33" t="s">
        <v>1662</v>
      </c>
      <c r="I33">
        <v>0</v>
      </c>
      <c r="J33">
        <v>0</v>
      </c>
      <c r="K33">
        <v>0</v>
      </c>
      <c r="M33" s="113">
        <f t="shared" si="4"/>
        <v>0</v>
      </c>
      <c r="N33" s="113">
        <f t="shared" si="5"/>
        <v>0</v>
      </c>
      <c r="O33" s="113">
        <f t="shared" si="6"/>
        <v>0</v>
      </c>
    </row>
    <row r="34" spans="2:21" x14ac:dyDescent="0.25">
      <c r="B34" s="87" t="str">
        <f t="shared" si="3"/>
        <v>PGECFLSFm1985CZ15</v>
      </c>
      <c r="C34" t="s">
        <v>118</v>
      </c>
      <c r="D34" t="s">
        <v>129</v>
      </c>
      <c r="E34" t="s">
        <v>1649</v>
      </c>
      <c r="F34" t="s">
        <v>67</v>
      </c>
      <c r="G34" t="s">
        <v>114</v>
      </c>
      <c r="H34" t="s">
        <v>1662</v>
      </c>
      <c r="I34">
        <v>0</v>
      </c>
      <c r="J34">
        <v>0</v>
      </c>
      <c r="K34">
        <v>0</v>
      </c>
      <c r="M34" s="113">
        <f t="shared" si="4"/>
        <v>0</v>
      </c>
      <c r="N34" s="113">
        <f t="shared" si="5"/>
        <v>0</v>
      </c>
      <c r="O34" s="113">
        <f t="shared" si="6"/>
        <v>0</v>
      </c>
    </row>
    <row r="35" spans="2:21" x14ac:dyDescent="0.25">
      <c r="B35" s="87" t="str">
        <f t="shared" si="3"/>
        <v>PGECFLSFm1985CZ16</v>
      </c>
      <c r="C35" t="s">
        <v>118</v>
      </c>
      <c r="D35" t="s">
        <v>129</v>
      </c>
      <c r="E35" t="s">
        <v>1649</v>
      </c>
      <c r="F35" t="s">
        <v>67</v>
      </c>
      <c r="G35" t="s">
        <v>115</v>
      </c>
      <c r="H35" t="s">
        <v>1662</v>
      </c>
      <c r="I35">
        <v>1.0080675756739188</v>
      </c>
      <c r="J35">
        <v>1.5423700604930306</v>
      </c>
      <c r="K35">
        <v>-2.9993030303030303E-2</v>
      </c>
      <c r="M35" s="113">
        <f t="shared" si="4"/>
        <v>1.01</v>
      </c>
      <c r="N35" s="113">
        <f t="shared" si="5"/>
        <v>1.54</v>
      </c>
      <c r="O35" s="113">
        <f t="shared" si="6"/>
        <v>-0.03</v>
      </c>
    </row>
    <row r="36" spans="2:21" x14ac:dyDescent="0.25">
      <c r="B36" s="87" t="str">
        <f t="shared" si="3"/>
        <v>PGECFLSFm1996CZ01</v>
      </c>
      <c r="C36" t="s">
        <v>118</v>
      </c>
      <c r="D36" t="s">
        <v>129</v>
      </c>
      <c r="E36" t="s">
        <v>1649</v>
      </c>
      <c r="F36" t="s">
        <v>70</v>
      </c>
      <c r="G36" t="s">
        <v>48</v>
      </c>
      <c r="H36" t="s">
        <v>1662</v>
      </c>
      <c r="I36">
        <v>0.96843762943904865</v>
      </c>
      <c r="J36">
        <v>1.0215794306703398</v>
      </c>
      <c r="K36">
        <v>-2.5482642025901076E-2</v>
      </c>
      <c r="M36" s="113">
        <f t="shared" si="4"/>
        <v>0.96799999999999997</v>
      </c>
      <c r="N36" s="113">
        <f t="shared" si="5"/>
        <v>1.02</v>
      </c>
      <c r="O36" s="113">
        <f t="shared" si="6"/>
        <v>-2.5499999999999998E-2</v>
      </c>
    </row>
    <row r="37" spans="2:21" x14ac:dyDescent="0.25">
      <c r="B37" s="87" t="str">
        <f t="shared" si="3"/>
        <v>PGECFLSFm1996CZ02</v>
      </c>
      <c r="C37" t="s">
        <v>118</v>
      </c>
      <c r="D37" t="s">
        <v>129</v>
      </c>
      <c r="E37" t="s">
        <v>1649</v>
      </c>
      <c r="F37" t="s">
        <v>70</v>
      </c>
      <c r="G37" t="s">
        <v>101</v>
      </c>
      <c r="H37" t="s">
        <v>1662</v>
      </c>
      <c r="I37">
        <v>1.0010995329515988</v>
      </c>
      <c r="J37">
        <v>1.3813138741847222</v>
      </c>
      <c r="K37">
        <v>-2.2605708470597837E-2</v>
      </c>
      <c r="M37" s="113">
        <f t="shared" si="4"/>
        <v>1</v>
      </c>
      <c r="N37" s="113">
        <f t="shared" si="5"/>
        <v>1.38</v>
      </c>
      <c r="O37" s="113">
        <f t="shared" si="6"/>
        <v>-2.2599999999999999E-2</v>
      </c>
    </row>
    <row r="38" spans="2:21" x14ac:dyDescent="0.25">
      <c r="B38" s="87" t="str">
        <f t="shared" si="3"/>
        <v>PGECFLSFm1996CZ03</v>
      </c>
      <c r="C38" t="s">
        <v>118</v>
      </c>
      <c r="D38" t="s">
        <v>129</v>
      </c>
      <c r="E38" t="s">
        <v>1649</v>
      </c>
      <c r="F38" t="s">
        <v>70</v>
      </c>
      <c r="G38" t="s">
        <v>102</v>
      </c>
      <c r="H38" t="s">
        <v>1662</v>
      </c>
      <c r="I38">
        <v>0.9708423238854208</v>
      </c>
      <c r="J38">
        <v>1.1325332123760079</v>
      </c>
      <c r="K38">
        <v>-2.6166025424619776E-2</v>
      </c>
      <c r="M38" s="113">
        <f t="shared" si="4"/>
        <v>0.97099999999999997</v>
      </c>
      <c r="N38" s="113">
        <f t="shared" si="5"/>
        <v>1.1299999999999999</v>
      </c>
      <c r="O38" s="113">
        <f t="shared" si="6"/>
        <v>-2.6200000000000001E-2</v>
      </c>
    </row>
    <row r="39" spans="2:21" x14ac:dyDescent="0.25">
      <c r="B39" s="87" t="str">
        <f t="shared" si="3"/>
        <v>PGECFLSFm1996CZ04</v>
      </c>
      <c r="C39" t="s">
        <v>118</v>
      </c>
      <c r="D39" t="s">
        <v>129</v>
      </c>
      <c r="E39" t="s">
        <v>1649</v>
      </c>
      <c r="F39" t="s">
        <v>70</v>
      </c>
      <c r="G39" t="s">
        <v>103</v>
      </c>
      <c r="H39" t="s">
        <v>1662</v>
      </c>
      <c r="I39">
        <v>1.0164542812878101</v>
      </c>
      <c r="J39">
        <v>1.4876666351637282</v>
      </c>
      <c r="K39">
        <v>-2.3991199178797665E-2</v>
      </c>
      <c r="M39" s="113">
        <f t="shared" si="4"/>
        <v>1.02</v>
      </c>
      <c r="N39" s="113">
        <f t="shared" si="5"/>
        <v>1.49</v>
      </c>
      <c r="O39" s="113">
        <f t="shared" si="6"/>
        <v>-2.4E-2</v>
      </c>
    </row>
    <row r="40" spans="2:21" x14ac:dyDescent="0.25">
      <c r="B40" s="87" t="str">
        <f t="shared" si="3"/>
        <v>PGECFLSFm1996CZ05</v>
      </c>
      <c r="C40" t="s">
        <v>118</v>
      </c>
      <c r="D40" t="s">
        <v>129</v>
      </c>
      <c r="E40" t="s">
        <v>1649</v>
      </c>
      <c r="F40" t="s">
        <v>70</v>
      </c>
      <c r="G40" t="s">
        <v>104</v>
      </c>
      <c r="H40" t="s">
        <v>1662</v>
      </c>
      <c r="I40">
        <v>0.95967143550745404</v>
      </c>
      <c r="J40">
        <v>1.1985202990973696</v>
      </c>
      <c r="K40">
        <v>-2.9993030303030303E-2</v>
      </c>
      <c r="M40" s="113">
        <f t="shared" si="4"/>
        <v>0.96</v>
      </c>
      <c r="N40" s="113">
        <f t="shared" si="5"/>
        <v>1.2</v>
      </c>
      <c r="O40" s="113">
        <f t="shared" si="6"/>
        <v>-0.03</v>
      </c>
    </row>
    <row r="41" spans="2:21" x14ac:dyDescent="0.25">
      <c r="B41" s="87" t="str">
        <f t="shared" si="3"/>
        <v>PGECFLSFm1996CZ06</v>
      </c>
      <c r="C41" t="s">
        <v>118</v>
      </c>
      <c r="D41" t="s">
        <v>129</v>
      </c>
      <c r="E41" t="s">
        <v>1649</v>
      </c>
      <c r="F41" t="s">
        <v>70</v>
      </c>
      <c r="G41" t="s">
        <v>105</v>
      </c>
      <c r="H41" t="s">
        <v>1662</v>
      </c>
      <c r="I41">
        <v>0</v>
      </c>
      <c r="J41">
        <v>0</v>
      </c>
      <c r="K41">
        <v>0</v>
      </c>
      <c r="M41" s="113">
        <f t="shared" si="4"/>
        <v>0</v>
      </c>
      <c r="N41" s="113">
        <f t="shared" si="5"/>
        <v>0</v>
      </c>
      <c r="O41" s="113">
        <f t="shared" si="6"/>
        <v>0</v>
      </c>
    </row>
    <row r="42" spans="2:21" x14ac:dyDescent="0.25">
      <c r="B42" s="87" t="str">
        <f t="shared" si="3"/>
        <v>PGECFLSFm1996CZ07</v>
      </c>
      <c r="C42" t="s">
        <v>118</v>
      </c>
      <c r="D42" t="s">
        <v>129</v>
      </c>
      <c r="E42" t="s">
        <v>1649</v>
      </c>
      <c r="F42" t="s">
        <v>70</v>
      </c>
      <c r="G42" t="s">
        <v>106</v>
      </c>
      <c r="H42" t="s">
        <v>1662</v>
      </c>
      <c r="I42">
        <v>0</v>
      </c>
      <c r="J42">
        <v>0</v>
      </c>
      <c r="K42">
        <v>0</v>
      </c>
      <c r="M42" s="113">
        <f t="shared" si="4"/>
        <v>0</v>
      </c>
      <c r="N42" s="113">
        <f t="shared" si="5"/>
        <v>0</v>
      </c>
      <c r="O42" s="113">
        <f t="shared" si="6"/>
        <v>0</v>
      </c>
    </row>
    <row r="43" spans="2:21" x14ac:dyDescent="0.25">
      <c r="B43" s="87" t="str">
        <f t="shared" si="3"/>
        <v>PGECFLSFm1996CZ08</v>
      </c>
      <c r="C43" t="s">
        <v>118</v>
      </c>
      <c r="D43" t="s">
        <v>129</v>
      </c>
      <c r="E43" t="s">
        <v>1649</v>
      </c>
      <c r="F43" t="s">
        <v>70</v>
      </c>
      <c r="G43" t="s">
        <v>107</v>
      </c>
      <c r="H43" t="s">
        <v>1662</v>
      </c>
      <c r="I43">
        <v>0</v>
      </c>
      <c r="J43">
        <v>0</v>
      </c>
      <c r="K43">
        <v>0</v>
      </c>
      <c r="M43" s="113">
        <f t="shared" si="4"/>
        <v>0</v>
      </c>
      <c r="N43" s="113">
        <f t="shared" si="5"/>
        <v>0</v>
      </c>
      <c r="O43" s="113">
        <f t="shared" si="6"/>
        <v>0</v>
      </c>
      <c r="T43" s="9"/>
      <c r="U43" s="9"/>
    </row>
    <row r="44" spans="2:21" x14ac:dyDescent="0.25">
      <c r="B44" s="87" t="str">
        <f t="shared" si="3"/>
        <v>PGECFLSFm1996CZ09</v>
      </c>
      <c r="C44" t="s">
        <v>118</v>
      </c>
      <c r="D44" t="s">
        <v>129</v>
      </c>
      <c r="E44" t="s">
        <v>1649</v>
      </c>
      <c r="F44" t="s">
        <v>70</v>
      </c>
      <c r="G44" t="s">
        <v>108</v>
      </c>
      <c r="H44" t="s">
        <v>1662</v>
      </c>
      <c r="I44">
        <v>0</v>
      </c>
      <c r="J44">
        <v>0</v>
      </c>
      <c r="K44">
        <v>0</v>
      </c>
      <c r="M44" s="113">
        <f t="shared" si="4"/>
        <v>0</v>
      </c>
      <c r="N44" s="113">
        <f t="shared" si="5"/>
        <v>0</v>
      </c>
      <c r="O44" s="113">
        <f t="shared" si="6"/>
        <v>0</v>
      </c>
      <c r="T44" s="9"/>
      <c r="U44" s="9"/>
    </row>
    <row r="45" spans="2:21" x14ac:dyDescent="0.25">
      <c r="B45" s="87" t="str">
        <f t="shared" si="3"/>
        <v>PGECFLSFm1996CZ10</v>
      </c>
      <c r="C45" t="s">
        <v>118</v>
      </c>
      <c r="D45" t="s">
        <v>129</v>
      </c>
      <c r="E45" t="s">
        <v>1649</v>
      </c>
      <c r="F45" t="s">
        <v>70</v>
      </c>
      <c r="G45" t="s">
        <v>109</v>
      </c>
      <c r="H45" t="s">
        <v>1662</v>
      </c>
      <c r="I45">
        <v>0</v>
      </c>
      <c r="J45">
        <v>0</v>
      </c>
      <c r="K45">
        <v>0</v>
      </c>
      <c r="M45" s="113">
        <f t="shared" si="4"/>
        <v>0</v>
      </c>
      <c r="N45" s="113">
        <f t="shared" si="5"/>
        <v>0</v>
      </c>
      <c r="O45" s="113">
        <f t="shared" si="6"/>
        <v>0</v>
      </c>
      <c r="T45" s="9"/>
      <c r="U45" s="9"/>
    </row>
    <row r="46" spans="2:21" x14ac:dyDescent="0.25">
      <c r="B46" s="87" t="str">
        <f t="shared" si="3"/>
        <v>PGECFLSFm1996CZ11</v>
      </c>
      <c r="C46" t="s">
        <v>118</v>
      </c>
      <c r="D46" t="s">
        <v>129</v>
      </c>
      <c r="E46" t="s">
        <v>1649</v>
      </c>
      <c r="F46" t="s">
        <v>70</v>
      </c>
      <c r="G46" t="s">
        <v>110</v>
      </c>
      <c r="H46" t="s">
        <v>1662</v>
      </c>
      <c r="I46">
        <v>1.1093572619476444</v>
      </c>
      <c r="J46">
        <v>1.9283928561983765</v>
      </c>
      <c r="K46">
        <v>-2.444290443917432E-2</v>
      </c>
      <c r="M46" s="113">
        <f t="shared" si="4"/>
        <v>1.1100000000000001</v>
      </c>
      <c r="N46" s="113">
        <f t="shared" si="5"/>
        <v>1.93</v>
      </c>
      <c r="O46" s="113">
        <f t="shared" si="6"/>
        <v>-2.4400000000000002E-2</v>
      </c>
      <c r="T46" s="9"/>
      <c r="U46" s="9"/>
    </row>
    <row r="47" spans="2:21" x14ac:dyDescent="0.25">
      <c r="B47" s="87" t="str">
        <f t="shared" si="3"/>
        <v>PGECFLSFm1996CZ12</v>
      </c>
      <c r="C47" t="s">
        <v>118</v>
      </c>
      <c r="D47" t="s">
        <v>129</v>
      </c>
      <c r="E47" t="s">
        <v>1649</v>
      </c>
      <c r="F47" t="s">
        <v>70</v>
      </c>
      <c r="G47" t="s">
        <v>111</v>
      </c>
      <c r="H47" t="s">
        <v>1662</v>
      </c>
      <c r="I47">
        <v>1.072407673233752</v>
      </c>
      <c r="J47">
        <v>1.8745894490066619</v>
      </c>
      <c r="K47">
        <v>-2.3398364605928874E-2</v>
      </c>
      <c r="M47" s="113">
        <f t="shared" si="4"/>
        <v>1.07</v>
      </c>
      <c r="N47" s="113">
        <f t="shared" si="5"/>
        <v>1.87</v>
      </c>
      <c r="O47" s="113">
        <f t="shared" si="6"/>
        <v>-2.3400000000000001E-2</v>
      </c>
      <c r="T47" s="9"/>
      <c r="U47" s="9"/>
    </row>
    <row r="48" spans="2:21" x14ac:dyDescent="0.25">
      <c r="B48" s="87" t="str">
        <f t="shared" si="3"/>
        <v>PGECFLSFm1996CZ13</v>
      </c>
      <c r="C48" t="s">
        <v>118</v>
      </c>
      <c r="D48" t="s">
        <v>129</v>
      </c>
      <c r="E48" t="s">
        <v>1649</v>
      </c>
      <c r="F48" t="s">
        <v>70</v>
      </c>
      <c r="G48" t="s">
        <v>112</v>
      </c>
      <c r="H48" t="s">
        <v>1662</v>
      </c>
      <c r="I48">
        <v>1.1361768469109659</v>
      </c>
      <c r="J48">
        <v>1.8422106327427268</v>
      </c>
      <c r="K48">
        <v>-2.3910300038424759E-2</v>
      </c>
      <c r="M48" s="113">
        <f t="shared" si="4"/>
        <v>1.1399999999999999</v>
      </c>
      <c r="N48" s="113">
        <f t="shared" si="5"/>
        <v>1.84</v>
      </c>
      <c r="O48" s="113">
        <f t="shared" si="6"/>
        <v>-2.3900000000000001E-2</v>
      </c>
      <c r="T48" s="9"/>
      <c r="U48" s="9"/>
    </row>
    <row r="49" spans="2:21" x14ac:dyDescent="0.25">
      <c r="B49" s="87" t="str">
        <f t="shared" si="3"/>
        <v>PGECFLSFm1996CZ14</v>
      </c>
      <c r="C49" t="s">
        <v>118</v>
      </c>
      <c r="D49" t="s">
        <v>129</v>
      </c>
      <c r="E49" t="s">
        <v>1649</v>
      </c>
      <c r="F49" t="s">
        <v>70</v>
      </c>
      <c r="G49" t="s">
        <v>113</v>
      </c>
      <c r="H49" t="s">
        <v>1662</v>
      </c>
      <c r="I49">
        <v>0</v>
      </c>
      <c r="J49">
        <v>0</v>
      </c>
      <c r="K49">
        <v>0</v>
      </c>
      <c r="M49" s="113">
        <f t="shared" si="4"/>
        <v>0</v>
      </c>
      <c r="N49" s="113">
        <f t="shared" si="5"/>
        <v>0</v>
      </c>
      <c r="O49" s="113">
        <f t="shared" si="6"/>
        <v>0</v>
      </c>
      <c r="T49" s="9"/>
      <c r="U49" s="9"/>
    </row>
    <row r="50" spans="2:21" x14ac:dyDescent="0.25">
      <c r="B50" s="87" t="str">
        <f t="shared" si="3"/>
        <v>PGECFLSFm1996CZ15</v>
      </c>
      <c r="C50" t="s">
        <v>118</v>
      </c>
      <c r="D50" t="s">
        <v>129</v>
      </c>
      <c r="E50" t="s">
        <v>1649</v>
      </c>
      <c r="F50" t="s">
        <v>70</v>
      </c>
      <c r="G50" t="s">
        <v>114</v>
      </c>
      <c r="H50" t="s">
        <v>1662</v>
      </c>
      <c r="I50">
        <v>0</v>
      </c>
      <c r="J50">
        <v>0</v>
      </c>
      <c r="K50">
        <v>0</v>
      </c>
      <c r="M50" s="113">
        <f t="shared" si="4"/>
        <v>0</v>
      </c>
      <c r="N50" s="113">
        <f t="shared" si="5"/>
        <v>0</v>
      </c>
      <c r="O50" s="113">
        <f t="shared" si="6"/>
        <v>0</v>
      </c>
      <c r="T50" s="9"/>
      <c r="U50" s="9"/>
    </row>
    <row r="51" spans="2:21" x14ac:dyDescent="0.25">
      <c r="B51" s="87" t="str">
        <f t="shared" si="3"/>
        <v>PGECFLSFm1996CZ16</v>
      </c>
      <c r="C51" t="s">
        <v>118</v>
      </c>
      <c r="D51" t="s">
        <v>129</v>
      </c>
      <c r="E51" t="s">
        <v>1649</v>
      </c>
      <c r="F51" t="s">
        <v>70</v>
      </c>
      <c r="G51" t="s">
        <v>115</v>
      </c>
      <c r="H51" t="s">
        <v>1662</v>
      </c>
      <c r="I51">
        <v>1.0277242249763032</v>
      </c>
      <c r="J51">
        <v>1.523197136288964</v>
      </c>
      <c r="K51">
        <v>-2.1698496177078093E-2</v>
      </c>
      <c r="M51" s="113">
        <f t="shared" si="4"/>
        <v>1.03</v>
      </c>
      <c r="N51" s="113">
        <f t="shared" si="5"/>
        <v>1.52</v>
      </c>
      <c r="O51" s="113">
        <f t="shared" si="6"/>
        <v>-2.1700000000000001E-2</v>
      </c>
      <c r="T51" s="9"/>
      <c r="U51" s="9"/>
    </row>
    <row r="52" spans="2:21" x14ac:dyDescent="0.25">
      <c r="B52" s="87" t="str">
        <f t="shared" si="3"/>
        <v>PGECFLSFm2003CZ01</v>
      </c>
      <c r="C52" t="s">
        <v>118</v>
      </c>
      <c r="D52" t="s">
        <v>129</v>
      </c>
      <c r="E52" t="s">
        <v>1649</v>
      </c>
      <c r="F52" t="s">
        <v>57</v>
      </c>
      <c r="G52" t="s">
        <v>48</v>
      </c>
      <c r="H52" t="s">
        <v>1662</v>
      </c>
      <c r="I52">
        <v>0.96555491459093823</v>
      </c>
      <c r="J52">
        <v>1.0215794306703398</v>
      </c>
      <c r="K52">
        <v>-2.7765284051802151E-2</v>
      </c>
      <c r="M52" s="113">
        <f t="shared" si="4"/>
        <v>0.96599999999999997</v>
      </c>
      <c r="N52" s="113">
        <f t="shared" si="5"/>
        <v>1.02</v>
      </c>
      <c r="O52" s="113">
        <f t="shared" si="6"/>
        <v>-2.7799999999999998E-2</v>
      </c>
      <c r="T52" s="9"/>
      <c r="U52" s="9"/>
    </row>
    <row r="53" spans="2:21" x14ac:dyDescent="0.25">
      <c r="B53" s="87" t="str">
        <f t="shared" si="3"/>
        <v>PGECFLSFm2003CZ02</v>
      </c>
      <c r="C53" t="s">
        <v>118</v>
      </c>
      <c r="D53" t="s">
        <v>129</v>
      </c>
      <c r="E53" t="s">
        <v>1649</v>
      </c>
      <c r="F53" t="s">
        <v>57</v>
      </c>
      <c r="G53" t="s">
        <v>101</v>
      </c>
      <c r="H53" t="s">
        <v>1662</v>
      </c>
      <c r="I53">
        <v>0.99431236786629995</v>
      </c>
      <c r="J53">
        <v>1.3813138741847222</v>
      </c>
      <c r="K53">
        <v>-2.4714799379688748E-2</v>
      </c>
      <c r="M53" s="113">
        <f t="shared" si="4"/>
        <v>0.99399999999999999</v>
      </c>
      <c r="N53" s="113">
        <f t="shared" si="5"/>
        <v>1.38</v>
      </c>
      <c r="O53" s="113">
        <f t="shared" si="6"/>
        <v>-2.47E-2</v>
      </c>
    </row>
    <row r="54" spans="2:21" x14ac:dyDescent="0.25">
      <c r="B54" s="87" t="str">
        <f t="shared" si="3"/>
        <v>PGECFLSFm2003CZ03</v>
      </c>
      <c r="C54" t="s">
        <v>118</v>
      </c>
      <c r="D54" t="s">
        <v>129</v>
      </c>
      <c r="E54" t="s">
        <v>1649</v>
      </c>
      <c r="F54" t="s">
        <v>57</v>
      </c>
      <c r="G54" t="s">
        <v>102</v>
      </c>
      <c r="H54" t="s">
        <v>1662</v>
      </c>
      <c r="I54">
        <v>0.96701874589527714</v>
      </c>
      <c r="J54">
        <v>1.1451240150582858</v>
      </c>
      <c r="K54">
        <v>-2.8275116333710687E-2</v>
      </c>
      <c r="M54" s="113">
        <f t="shared" si="4"/>
        <v>0.96699999999999997</v>
      </c>
      <c r="N54" s="113">
        <f t="shared" si="5"/>
        <v>1.1499999999999999</v>
      </c>
      <c r="O54" s="113">
        <f t="shared" si="6"/>
        <v>-2.8299999999999999E-2</v>
      </c>
    </row>
    <row r="55" spans="2:21" x14ac:dyDescent="0.25">
      <c r="B55" s="87" t="str">
        <f t="shared" si="3"/>
        <v>PGECFLSFm2003CZ04</v>
      </c>
      <c r="C55" t="s">
        <v>118</v>
      </c>
      <c r="D55" t="s">
        <v>129</v>
      </c>
      <c r="E55" t="s">
        <v>1649</v>
      </c>
      <c r="F55" t="s">
        <v>57</v>
      </c>
      <c r="G55" t="s">
        <v>103</v>
      </c>
      <c r="H55" t="s">
        <v>1662</v>
      </c>
      <c r="I55">
        <v>1.0200560405906953</v>
      </c>
      <c r="J55">
        <v>1.5097506476728682</v>
      </c>
      <c r="K55">
        <v>-2.1882108269706758E-2</v>
      </c>
      <c r="M55" s="113">
        <f t="shared" si="4"/>
        <v>1.02</v>
      </c>
      <c r="N55" s="113">
        <f t="shared" si="5"/>
        <v>1.51</v>
      </c>
      <c r="O55" s="113">
        <f t="shared" si="6"/>
        <v>-2.1899999999999999E-2</v>
      </c>
    </row>
    <row r="56" spans="2:21" x14ac:dyDescent="0.25">
      <c r="B56" s="87" t="str">
        <f t="shared" si="3"/>
        <v>PGECFLSFm2003CZ05</v>
      </c>
      <c r="C56" t="s">
        <v>118</v>
      </c>
      <c r="D56" t="s">
        <v>129</v>
      </c>
      <c r="E56" t="s">
        <v>1649</v>
      </c>
      <c r="F56" t="s">
        <v>57</v>
      </c>
      <c r="G56" t="s">
        <v>104</v>
      </c>
      <c r="H56" t="s">
        <v>1662</v>
      </c>
      <c r="I56">
        <v>0.96544320965890296</v>
      </c>
      <c r="J56">
        <v>1.2158157747366822</v>
      </c>
      <c r="K56">
        <v>-2.9993030303030303E-2</v>
      </c>
      <c r="M56" s="113">
        <f t="shared" si="4"/>
        <v>0.96499999999999997</v>
      </c>
      <c r="N56" s="113">
        <f t="shared" si="5"/>
        <v>1.22</v>
      </c>
      <c r="O56" s="113">
        <f t="shared" si="6"/>
        <v>-0.03</v>
      </c>
    </row>
    <row r="57" spans="2:21" x14ac:dyDescent="0.25">
      <c r="B57" s="87" t="str">
        <f t="shared" si="3"/>
        <v>PGECFLSFm2003CZ06</v>
      </c>
      <c r="C57" t="s">
        <v>118</v>
      </c>
      <c r="D57" t="s">
        <v>129</v>
      </c>
      <c r="E57" t="s">
        <v>1649</v>
      </c>
      <c r="F57" t="s">
        <v>57</v>
      </c>
      <c r="G57" t="s">
        <v>105</v>
      </c>
      <c r="H57" t="s">
        <v>1662</v>
      </c>
      <c r="I57">
        <v>0</v>
      </c>
      <c r="J57">
        <v>0</v>
      </c>
      <c r="K57">
        <v>0</v>
      </c>
      <c r="M57" s="113">
        <f t="shared" si="4"/>
        <v>0</v>
      </c>
      <c r="N57" s="113">
        <f t="shared" si="5"/>
        <v>0</v>
      </c>
      <c r="O57" s="113">
        <f t="shared" si="6"/>
        <v>0</v>
      </c>
    </row>
    <row r="58" spans="2:21" x14ac:dyDescent="0.25">
      <c r="B58" s="87" t="str">
        <f t="shared" si="3"/>
        <v>PGECFLSFm2003CZ07</v>
      </c>
      <c r="C58" t="s">
        <v>118</v>
      </c>
      <c r="D58" t="s">
        <v>129</v>
      </c>
      <c r="E58" t="s">
        <v>1649</v>
      </c>
      <c r="F58" t="s">
        <v>57</v>
      </c>
      <c r="G58" t="s">
        <v>106</v>
      </c>
      <c r="H58" t="s">
        <v>1662</v>
      </c>
      <c r="I58">
        <v>0</v>
      </c>
      <c r="J58">
        <v>0</v>
      </c>
      <c r="K58">
        <v>0</v>
      </c>
      <c r="M58" s="113">
        <f t="shared" si="4"/>
        <v>0</v>
      </c>
      <c r="N58" s="113">
        <f t="shared" si="5"/>
        <v>0</v>
      </c>
      <c r="O58" s="113">
        <f t="shared" si="6"/>
        <v>0</v>
      </c>
    </row>
    <row r="59" spans="2:21" x14ac:dyDescent="0.25">
      <c r="B59" s="87" t="str">
        <f t="shared" si="3"/>
        <v>PGECFLSFm2003CZ08</v>
      </c>
      <c r="C59" t="s">
        <v>118</v>
      </c>
      <c r="D59" t="s">
        <v>129</v>
      </c>
      <c r="E59" t="s">
        <v>1649</v>
      </c>
      <c r="F59" t="s">
        <v>57</v>
      </c>
      <c r="G59" t="s">
        <v>107</v>
      </c>
      <c r="H59" t="s">
        <v>1662</v>
      </c>
      <c r="I59">
        <v>0</v>
      </c>
      <c r="J59">
        <v>0</v>
      </c>
      <c r="K59">
        <v>0</v>
      </c>
      <c r="M59" s="113">
        <f t="shared" si="4"/>
        <v>0</v>
      </c>
      <c r="N59" s="113">
        <f t="shared" si="5"/>
        <v>0</v>
      </c>
      <c r="O59" s="113">
        <f t="shared" si="6"/>
        <v>0</v>
      </c>
    </row>
    <row r="60" spans="2:21" x14ac:dyDescent="0.25">
      <c r="B60" s="87" t="str">
        <f t="shared" si="3"/>
        <v>PGECFLSFm2003CZ09</v>
      </c>
      <c r="C60" t="s">
        <v>118</v>
      </c>
      <c r="D60" t="s">
        <v>129</v>
      </c>
      <c r="E60" t="s">
        <v>1649</v>
      </c>
      <c r="F60" t="s">
        <v>57</v>
      </c>
      <c r="G60" t="s">
        <v>108</v>
      </c>
      <c r="H60" t="s">
        <v>1662</v>
      </c>
      <c r="I60">
        <v>0</v>
      </c>
      <c r="J60">
        <v>0</v>
      </c>
      <c r="K60">
        <v>0</v>
      </c>
      <c r="M60" s="113">
        <f t="shared" si="4"/>
        <v>0</v>
      </c>
      <c r="N60" s="113">
        <f t="shared" si="5"/>
        <v>0</v>
      </c>
      <c r="O60" s="113">
        <f t="shared" si="6"/>
        <v>0</v>
      </c>
    </row>
    <row r="61" spans="2:21" x14ac:dyDescent="0.25">
      <c r="B61" s="87" t="str">
        <f t="shared" si="3"/>
        <v>PGECFLSFm2003CZ10</v>
      </c>
      <c r="C61" t="s">
        <v>118</v>
      </c>
      <c r="D61" t="s">
        <v>129</v>
      </c>
      <c r="E61" t="s">
        <v>1649</v>
      </c>
      <c r="F61" t="s">
        <v>57</v>
      </c>
      <c r="G61" t="s">
        <v>109</v>
      </c>
      <c r="H61" t="s">
        <v>1662</v>
      </c>
      <c r="I61">
        <v>0</v>
      </c>
      <c r="J61">
        <v>0</v>
      </c>
      <c r="K61">
        <v>0</v>
      </c>
      <c r="M61" s="113">
        <f t="shared" si="4"/>
        <v>0</v>
      </c>
      <c r="N61" s="113">
        <f t="shared" si="5"/>
        <v>0</v>
      </c>
      <c r="O61" s="113">
        <f t="shared" si="6"/>
        <v>0</v>
      </c>
    </row>
    <row r="62" spans="2:21" x14ac:dyDescent="0.25">
      <c r="B62" s="87" t="str">
        <f t="shared" si="3"/>
        <v>PGECFLSFm2003CZ11</v>
      </c>
      <c r="C62" t="s">
        <v>118</v>
      </c>
      <c r="D62" t="s">
        <v>129</v>
      </c>
      <c r="E62" t="s">
        <v>1649</v>
      </c>
      <c r="F62" t="s">
        <v>57</v>
      </c>
      <c r="G62" t="s">
        <v>110</v>
      </c>
      <c r="H62" t="s">
        <v>1662</v>
      </c>
      <c r="I62">
        <v>1.0973349194090121</v>
      </c>
      <c r="J62">
        <v>1.8853063106487717</v>
      </c>
      <c r="K62">
        <v>-2.444290443917432E-2</v>
      </c>
      <c r="M62" s="113">
        <f t="shared" si="4"/>
        <v>1.1000000000000001</v>
      </c>
      <c r="N62" s="113">
        <f t="shared" si="5"/>
        <v>1.89</v>
      </c>
      <c r="O62" s="113">
        <f t="shared" si="6"/>
        <v>-2.4400000000000002E-2</v>
      </c>
    </row>
    <row r="63" spans="2:21" x14ac:dyDescent="0.25">
      <c r="B63" s="87" t="str">
        <f t="shared" si="3"/>
        <v>PGECFLSFm2003CZ12</v>
      </c>
      <c r="C63" t="s">
        <v>118</v>
      </c>
      <c r="D63" t="s">
        <v>129</v>
      </c>
      <c r="E63" t="s">
        <v>1649</v>
      </c>
      <c r="F63" t="s">
        <v>57</v>
      </c>
      <c r="G63" t="s">
        <v>111</v>
      </c>
      <c r="H63" t="s">
        <v>1662</v>
      </c>
      <c r="I63">
        <v>1.0644952158507925</v>
      </c>
      <c r="J63">
        <v>1.8713737938529869</v>
      </c>
      <c r="K63">
        <v>-2.2190668605797135E-2</v>
      </c>
      <c r="M63" s="113">
        <f t="shared" si="4"/>
        <v>1.06</v>
      </c>
      <c r="N63" s="113">
        <f t="shared" si="5"/>
        <v>1.87</v>
      </c>
      <c r="O63" s="113">
        <f t="shared" si="6"/>
        <v>-2.2200000000000001E-2</v>
      </c>
    </row>
    <row r="64" spans="2:21" x14ac:dyDescent="0.25">
      <c r="B64" s="87" t="str">
        <f t="shared" si="3"/>
        <v>PGECFLSFm2003CZ13</v>
      </c>
      <c r="C64" t="s">
        <v>118</v>
      </c>
      <c r="D64" t="s">
        <v>129</v>
      </c>
      <c r="E64" t="s">
        <v>1649</v>
      </c>
      <c r="F64" t="s">
        <v>57</v>
      </c>
      <c r="G64" t="s">
        <v>112</v>
      </c>
      <c r="H64" t="s">
        <v>1662</v>
      </c>
      <c r="I64">
        <v>1.1259722181581822</v>
      </c>
      <c r="J64">
        <v>1.7763099681435266</v>
      </c>
      <c r="K64">
        <v>-2.1976966705091427E-2</v>
      </c>
      <c r="M64" s="113">
        <f t="shared" si="4"/>
        <v>1.1299999999999999</v>
      </c>
      <c r="N64" s="113">
        <f t="shared" si="5"/>
        <v>1.78</v>
      </c>
      <c r="O64" s="113">
        <f t="shared" si="6"/>
        <v>-2.1999999999999999E-2</v>
      </c>
    </row>
    <row r="65" spans="2:15" x14ac:dyDescent="0.25">
      <c r="B65" s="87" t="str">
        <f t="shared" si="3"/>
        <v>PGECFLSFm2003CZ14</v>
      </c>
      <c r="C65" t="s">
        <v>118</v>
      </c>
      <c r="D65" t="s">
        <v>129</v>
      </c>
      <c r="E65" t="s">
        <v>1649</v>
      </c>
      <c r="F65" t="s">
        <v>57</v>
      </c>
      <c r="G65" t="s">
        <v>113</v>
      </c>
      <c r="H65" t="s">
        <v>1662</v>
      </c>
      <c r="I65">
        <v>0</v>
      </c>
      <c r="J65">
        <v>0</v>
      </c>
      <c r="K65">
        <v>0</v>
      </c>
      <c r="M65" s="113">
        <f t="shared" si="4"/>
        <v>0</v>
      </c>
      <c r="N65" s="113">
        <f t="shared" si="5"/>
        <v>0</v>
      </c>
      <c r="O65" s="113">
        <f t="shared" si="6"/>
        <v>0</v>
      </c>
    </row>
    <row r="66" spans="2:15" x14ac:dyDescent="0.25">
      <c r="B66" s="87" t="str">
        <f t="shared" si="3"/>
        <v>PGECFLSFm2003CZ15</v>
      </c>
      <c r="C66" t="s">
        <v>118</v>
      </c>
      <c r="D66" t="s">
        <v>129</v>
      </c>
      <c r="E66" t="s">
        <v>1649</v>
      </c>
      <c r="F66" t="s">
        <v>57</v>
      </c>
      <c r="G66" t="s">
        <v>114</v>
      </c>
      <c r="H66" t="s">
        <v>1662</v>
      </c>
      <c r="I66">
        <v>0</v>
      </c>
      <c r="J66">
        <v>0</v>
      </c>
      <c r="K66">
        <v>0</v>
      </c>
      <c r="M66" s="113">
        <f t="shared" si="4"/>
        <v>0</v>
      </c>
      <c r="N66" s="113">
        <f t="shared" si="5"/>
        <v>0</v>
      </c>
      <c r="O66" s="113">
        <f t="shared" si="6"/>
        <v>0</v>
      </c>
    </row>
    <row r="67" spans="2:15" x14ac:dyDescent="0.25">
      <c r="B67" s="87" t="str">
        <f t="shared" si="3"/>
        <v>PGECFLSFm2003CZ16</v>
      </c>
      <c r="C67" t="s">
        <v>118</v>
      </c>
      <c r="D67" t="s">
        <v>129</v>
      </c>
      <c r="E67" t="s">
        <v>1649</v>
      </c>
      <c r="F67" t="s">
        <v>57</v>
      </c>
      <c r="G67" t="s">
        <v>115</v>
      </c>
      <c r="H67" t="s">
        <v>1662</v>
      </c>
      <c r="I67">
        <v>1.0126462275255554</v>
      </c>
      <c r="J67">
        <v>1.5097298458012571</v>
      </c>
      <c r="K67">
        <v>-2.1874253752835665E-2</v>
      </c>
      <c r="M67" s="113">
        <f t="shared" si="4"/>
        <v>1.01</v>
      </c>
      <c r="N67" s="113">
        <f t="shared" si="5"/>
        <v>1.51</v>
      </c>
      <c r="O67" s="113">
        <f t="shared" si="6"/>
        <v>-2.1899999999999999E-2</v>
      </c>
    </row>
    <row r="68" spans="2:15" x14ac:dyDescent="0.25">
      <c r="B68" s="87" t="str">
        <f t="shared" si="3"/>
        <v>PGECFLSFm2007CZ01</v>
      </c>
      <c r="C68" t="s">
        <v>118</v>
      </c>
      <c r="D68" t="s">
        <v>129</v>
      </c>
      <c r="E68" t="s">
        <v>1649</v>
      </c>
      <c r="F68" t="s">
        <v>59</v>
      </c>
      <c r="G68" t="s">
        <v>48</v>
      </c>
      <c r="H68" t="s">
        <v>1662</v>
      </c>
      <c r="I68">
        <v>0.9636767676767678</v>
      </c>
      <c r="J68">
        <v>1</v>
      </c>
      <c r="K68">
        <v>-2.8472727272727271E-2</v>
      </c>
      <c r="M68" s="113">
        <f t="shared" si="4"/>
        <v>0.96399999999999997</v>
      </c>
      <c r="N68" s="113">
        <f t="shared" si="5"/>
        <v>1</v>
      </c>
      <c r="O68" s="113">
        <f t="shared" si="6"/>
        <v>-2.8500000000000001E-2</v>
      </c>
    </row>
    <row r="69" spans="2:15" x14ac:dyDescent="0.25">
      <c r="B69" s="87" t="str">
        <f t="shared" ref="B69:B132" si="7">D69&amp;C69&amp;E69&amp;F69&amp;G69</f>
        <v>PGECFLSFm2007CZ02</v>
      </c>
      <c r="C69" t="s">
        <v>118</v>
      </c>
      <c r="D69" t="s">
        <v>129</v>
      </c>
      <c r="E69" t="s">
        <v>1649</v>
      </c>
      <c r="F69" t="s">
        <v>59</v>
      </c>
      <c r="G69" t="s">
        <v>101</v>
      </c>
      <c r="H69" t="s">
        <v>1662</v>
      </c>
      <c r="I69">
        <v>1.0224469567683137</v>
      </c>
      <c r="J69">
        <v>1.8298401606470298</v>
      </c>
      <c r="K69">
        <v>-2.8663501731707647E-2</v>
      </c>
      <c r="M69" s="113">
        <f t="shared" ref="M69:M132" si="8">IF(I69=0,0,ROUND(I69,3-LOG(ABS(I69))))</f>
        <v>1.02</v>
      </c>
      <c r="N69" s="113">
        <f t="shared" ref="N69:N132" si="9">IF(J69=0,0,ROUND(J69,3-LOG(ABS(J69))))</f>
        <v>1.83</v>
      </c>
      <c r="O69" s="113">
        <f t="shared" ref="O69:O132" si="10">IF(K69=0,0,ROUND(K69,3-LOG(ABS(K69))))</f>
        <v>-2.87E-2</v>
      </c>
    </row>
    <row r="70" spans="2:15" x14ac:dyDescent="0.25">
      <c r="B70" s="87" t="str">
        <f t="shared" si="7"/>
        <v>PGECFLSFm2007CZ03</v>
      </c>
      <c r="C70" t="s">
        <v>118</v>
      </c>
      <c r="D70" t="s">
        <v>129</v>
      </c>
      <c r="E70" t="s">
        <v>1649</v>
      </c>
      <c r="F70" t="s">
        <v>59</v>
      </c>
      <c r="G70" t="s">
        <v>102</v>
      </c>
      <c r="H70" t="s">
        <v>1662</v>
      </c>
      <c r="I70">
        <v>0.9771849332044007</v>
      </c>
      <c r="J70">
        <v>1.2217220492761682</v>
      </c>
      <c r="K70">
        <v>-2.4213868524570345E-2</v>
      </c>
      <c r="M70" s="113">
        <f t="shared" si="8"/>
        <v>0.97699999999999998</v>
      </c>
      <c r="N70" s="113">
        <f t="shared" si="9"/>
        <v>1.22</v>
      </c>
      <c r="O70" s="113">
        <f t="shared" si="10"/>
        <v>-2.4199999999999999E-2</v>
      </c>
    </row>
    <row r="71" spans="2:15" x14ac:dyDescent="0.25">
      <c r="B71" s="87" t="str">
        <f t="shared" si="7"/>
        <v>PGECFLSFm2007CZ04</v>
      </c>
      <c r="C71" t="s">
        <v>118</v>
      </c>
      <c r="D71" t="s">
        <v>129</v>
      </c>
      <c r="E71" t="s">
        <v>1649</v>
      </c>
      <c r="F71" t="s">
        <v>59</v>
      </c>
      <c r="G71" t="s">
        <v>103</v>
      </c>
      <c r="H71" t="s">
        <v>1662</v>
      </c>
      <c r="I71">
        <v>1.0495293445450047</v>
      </c>
      <c r="J71">
        <v>1.8790624522940806</v>
      </c>
      <c r="K71">
        <v>-2.2853998276364893E-2</v>
      </c>
      <c r="M71" s="113">
        <f t="shared" si="8"/>
        <v>1.05</v>
      </c>
      <c r="N71" s="113">
        <f t="shared" si="9"/>
        <v>1.88</v>
      </c>
      <c r="O71" s="113">
        <f t="shared" si="10"/>
        <v>-2.29E-2</v>
      </c>
    </row>
    <row r="72" spans="2:15" x14ac:dyDescent="0.25">
      <c r="B72" s="87" t="str">
        <f t="shared" si="7"/>
        <v>PGECFLSFm2007CZ05</v>
      </c>
      <c r="C72" t="s">
        <v>118</v>
      </c>
      <c r="D72" t="s">
        <v>129</v>
      </c>
      <c r="E72" t="s">
        <v>1649</v>
      </c>
      <c r="F72" t="s">
        <v>59</v>
      </c>
      <c r="G72" t="s">
        <v>104</v>
      </c>
      <c r="H72" t="s">
        <v>1662</v>
      </c>
      <c r="I72">
        <v>0.96479011907931156</v>
      </c>
      <c r="J72">
        <v>1.1014546203198574</v>
      </c>
      <c r="K72">
        <v>-2.9993030303030303E-2</v>
      </c>
      <c r="M72" s="113">
        <f t="shared" si="8"/>
        <v>0.96499999999999997</v>
      </c>
      <c r="N72" s="113">
        <f t="shared" si="9"/>
        <v>1.1000000000000001</v>
      </c>
      <c r="O72" s="113">
        <f t="shared" si="10"/>
        <v>-0.03</v>
      </c>
    </row>
    <row r="73" spans="2:15" x14ac:dyDescent="0.25">
      <c r="B73" s="87" t="str">
        <f t="shared" si="7"/>
        <v>PGECFLSFm2007CZ06</v>
      </c>
      <c r="C73" t="s">
        <v>118</v>
      </c>
      <c r="D73" t="s">
        <v>129</v>
      </c>
      <c r="E73" t="s">
        <v>1649</v>
      </c>
      <c r="F73" t="s">
        <v>59</v>
      </c>
      <c r="G73" t="s">
        <v>105</v>
      </c>
      <c r="H73" t="s">
        <v>1662</v>
      </c>
      <c r="I73">
        <v>0</v>
      </c>
      <c r="J73">
        <v>0</v>
      </c>
      <c r="K73">
        <v>0</v>
      </c>
      <c r="M73" s="113">
        <f t="shared" si="8"/>
        <v>0</v>
      </c>
      <c r="N73" s="113">
        <f t="shared" si="9"/>
        <v>0</v>
      </c>
      <c r="O73" s="113">
        <f t="shared" si="10"/>
        <v>0</v>
      </c>
    </row>
    <row r="74" spans="2:15" x14ac:dyDescent="0.25">
      <c r="B74" s="87" t="str">
        <f t="shared" si="7"/>
        <v>PGECFLSFm2007CZ07</v>
      </c>
      <c r="C74" t="s">
        <v>118</v>
      </c>
      <c r="D74" t="s">
        <v>129</v>
      </c>
      <c r="E74" t="s">
        <v>1649</v>
      </c>
      <c r="F74" t="s">
        <v>59</v>
      </c>
      <c r="G74" t="s">
        <v>106</v>
      </c>
      <c r="H74" t="s">
        <v>1662</v>
      </c>
      <c r="I74">
        <v>0</v>
      </c>
      <c r="J74">
        <v>0</v>
      </c>
      <c r="K74">
        <v>0</v>
      </c>
      <c r="M74" s="113">
        <f t="shared" si="8"/>
        <v>0</v>
      </c>
      <c r="N74" s="113">
        <f t="shared" si="9"/>
        <v>0</v>
      </c>
      <c r="O74" s="113">
        <f t="shared" si="10"/>
        <v>0</v>
      </c>
    </row>
    <row r="75" spans="2:15" x14ac:dyDescent="0.25">
      <c r="B75" s="87" t="str">
        <f t="shared" si="7"/>
        <v>PGECFLSFm2007CZ08</v>
      </c>
      <c r="C75" t="s">
        <v>118</v>
      </c>
      <c r="D75" t="s">
        <v>129</v>
      </c>
      <c r="E75" t="s">
        <v>1649</v>
      </c>
      <c r="F75" t="s">
        <v>59</v>
      </c>
      <c r="G75" t="s">
        <v>107</v>
      </c>
      <c r="H75" t="s">
        <v>1662</v>
      </c>
      <c r="I75">
        <v>0</v>
      </c>
      <c r="J75">
        <v>0</v>
      </c>
      <c r="K75">
        <v>0</v>
      </c>
      <c r="M75" s="113">
        <f t="shared" si="8"/>
        <v>0</v>
      </c>
      <c r="N75" s="113">
        <f t="shared" si="9"/>
        <v>0</v>
      </c>
      <c r="O75" s="113">
        <f t="shared" si="10"/>
        <v>0</v>
      </c>
    </row>
    <row r="76" spans="2:15" x14ac:dyDescent="0.25">
      <c r="B76" s="87" t="str">
        <f t="shared" si="7"/>
        <v>PGECFLSFm2007CZ09</v>
      </c>
      <c r="C76" t="s">
        <v>118</v>
      </c>
      <c r="D76" t="s">
        <v>129</v>
      </c>
      <c r="E76" t="s">
        <v>1649</v>
      </c>
      <c r="F76" t="s">
        <v>59</v>
      </c>
      <c r="G76" t="s">
        <v>108</v>
      </c>
      <c r="H76" t="s">
        <v>1662</v>
      </c>
      <c r="I76">
        <v>0</v>
      </c>
      <c r="J76">
        <v>0</v>
      </c>
      <c r="K76">
        <v>0</v>
      </c>
      <c r="M76" s="113">
        <f t="shared" si="8"/>
        <v>0</v>
      </c>
      <c r="N76" s="113">
        <f t="shared" si="9"/>
        <v>0</v>
      </c>
      <c r="O76" s="113">
        <f t="shared" si="10"/>
        <v>0</v>
      </c>
    </row>
    <row r="77" spans="2:15" x14ac:dyDescent="0.25">
      <c r="B77" s="87" t="str">
        <f t="shared" si="7"/>
        <v>PGECFLSFm2007CZ10</v>
      </c>
      <c r="C77" t="s">
        <v>118</v>
      </c>
      <c r="D77" t="s">
        <v>129</v>
      </c>
      <c r="E77" t="s">
        <v>1649</v>
      </c>
      <c r="F77" t="s">
        <v>59</v>
      </c>
      <c r="G77" t="s">
        <v>109</v>
      </c>
      <c r="H77" t="s">
        <v>1662</v>
      </c>
      <c r="I77">
        <v>0</v>
      </c>
      <c r="J77">
        <v>0</v>
      </c>
      <c r="K77">
        <v>0</v>
      </c>
      <c r="M77" s="113">
        <f t="shared" si="8"/>
        <v>0</v>
      </c>
      <c r="N77" s="113">
        <f t="shared" si="9"/>
        <v>0</v>
      </c>
      <c r="O77" s="113">
        <f t="shared" si="10"/>
        <v>0</v>
      </c>
    </row>
    <row r="78" spans="2:15" x14ac:dyDescent="0.25">
      <c r="B78" s="87" t="str">
        <f t="shared" si="7"/>
        <v>PGECFLSFm2007CZ11</v>
      </c>
      <c r="C78" t="s">
        <v>118</v>
      </c>
      <c r="D78" t="s">
        <v>129</v>
      </c>
      <c r="E78" t="s">
        <v>1649</v>
      </c>
      <c r="F78" t="s">
        <v>59</v>
      </c>
      <c r="G78" t="s">
        <v>110</v>
      </c>
      <c r="H78" t="s">
        <v>1662</v>
      </c>
      <c r="I78">
        <v>1.101010101010101</v>
      </c>
      <c r="J78">
        <v>1.5659029317565905</v>
      </c>
      <c r="K78">
        <v>-2.1618181818181818E-2</v>
      </c>
      <c r="M78" s="113">
        <f t="shared" si="8"/>
        <v>1.1000000000000001</v>
      </c>
      <c r="N78" s="113">
        <f t="shared" si="9"/>
        <v>1.57</v>
      </c>
      <c r="O78" s="113">
        <f t="shared" si="10"/>
        <v>-2.1600000000000001E-2</v>
      </c>
    </row>
    <row r="79" spans="2:15" x14ac:dyDescent="0.25">
      <c r="B79" s="87" t="str">
        <f t="shared" si="7"/>
        <v>PGECFLSFm2007CZ12</v>
      </c>
      <c r="C79" t="s">
        <v>118</v>
      </c>
      <c r="D79" t="s">
        <v>129</v>
      </c>
      <c r="E79" t="s">
        <v>1649</v>
      </c>
      <c r="F79" t="s">
        <v>59</v>
      </c>
      <c r="G79" t="s">
        <v>111</v>
      </c>
      <c r="H79" t="s">
        <v>1662</v>
      </c>
      <c r="I79">
        <v>1.0713529852476287</v>
      </c>
      <c r="J79">
        <v>1.7026561708161347</v>
      </c>
      <c r="K79">
        <v>-2.1620547864274843E-2</v>
      </c>
      <c r="M79" s="113">
        <f t="shared" si="8"/>
        <v>1.07</v>
      </c>
      <c r="N79" s="113">
        <f t="shared" si="9"/>
        <v>1.7</v>
      </c>
      <c r="O79" s="113">
        <f t="shared" si="10"/>
        <v>-2.1600000000000001E-2</v>
      </c>
    </row>
    <row r="80" spans="2:15" x14ac:dyDescent="0.25">
      <c r="B80" s="87" t="str">
        <f t="shared" si="7"/>
        <v>PGECFLSFm2007CZ13</v>
      </c>
      <c r="C80" t="s">
        <v>118</v>
      </c>
      <c r="D80" t="s">
        <v>129</v>
      </c>
      <c r="E80" t="s">
        <v>1649</v>
      </c>
      <c r="F80" t="s">
        <v>59</v>
      </c>
      <c r="G80" t="s">
        <v>112</v>
      </c>
      <c r="H80" t="s">
        <v>1662</v>
      </c>
      <c r="I80">
        <v>1.0993131313131312</v>
      </c>
      <c r="J80">
        <v>1.5659029317565902</v>
      </c>
      <c r="K80">
        <v>-2.1442424242424239E-2</v>
      </c>
      <c r="M80" s="113">
        <f t="shared" si="8"/>
        <v>1.1000000000000001</v>
      </c>
      <c r="N80" s="113">
        <f t="shared" si="9"/>
        <v>1.57</v>
      </c>
      <c r="O80" s="113">
        <f t="shared" si="10"/>
        <v>-2.1399999999999999E-2</v>
      </c>
    </row>
    <row r="81" spans="2:15" x14ac:dyDescent="0.25">
      <c r="B81" s="87" t="str">
        <f t="shared" si="7"/>
        <v>PGECFLSFm2007CZ14</v>
      </c>
      <c r="C81" t="s">
        <v>118</v>
      </c>
      <c r="D81" t="s">
        <v>129</v>
      </c>
      <c r="E81" t="s">
        <v>1649</v>
      </c>
      <c r="F81" t="s">
        <v>59</v>
      </c>
      <c r="G81" t="s">
        <v>113</v>
      </c>
      <c r="H81" t="s">
        <v>1662</v>
      </c>
      <c r="I81">
        <v>0</v>
      </c>
      <c r="J81">
        <v>0</v>
      </c>
      <c r="K81">
        <v>0</v>
      </c>
      <c r="M81" s="113">
        <f t="shared" si="8"/>
        <v>0</v>
      </c>
      <c r="N81" s="113">
        <f t="shared" si="9"/>
        <v>0</v>
      </c>
      <c r="O81" s="113">
        <f t="shared" si="10"/>
        <v>0</v>
      </c>
    </row>
    <row r="82" spans="2:15" x14ac:dyDescent="0.25">
      <c r="B82" s="87" t="str">
        <f t="shared" si="7"/>
        <v>PGECFLSFm2007CZ15</v>
      </c>
      <c r="C82" t="s">
        <v>118</v>
      </c>
      <c r="D82" t="s">
        <v>129</v>
      </c>
      <c r="E82" t="s">
        <v>1649</v>
      </c>
      <c r="F82" t="s">
        <v>59</v>
      </c>
      <c r="G82" t="s">
        <v>114</v>
      </c>
      <c r="H82" t="s">
        <v>1662</v>
      </c>
      <c r="I82">
        <v>0</v>
      </c>
      <c r="J82">
        <v>0</v>
      </c>
      <c r="K82">
        <v>0</v>
      </c>
      <c r="M82" s="113">
        <f t="shared" si="8"/>
        <v>0</v>
      </c>
      <c r="N82" s="113">
        <f t="shared" si="9"/>
        <v>0</v>
      </c>
      <c r="O82" s="113">
        <f t="shared" si="10"/>
        <v>0</v>
      </c>
    </row>
    <row r="83" spans="2:15" x14ac:dyDescent="0.25">
      <c r="B83" s="87" t="str">
        <f t="shared" si="7"/>
        <v>PGECFLSFm2007CZ16</v>
      </c>
      <c r="C83" t="s">
        <v>118</v>
      </c>
      <c r="D83" t="s">
        <v>129</v>
      </c>
      <c r="E83" t="s">
        <v>1649</v>
      </c>
      <c r="F83" t="s">
        <v>59</v>
      </c>
      <c r="G83" t="s">
        <v>115</v>
      </c>
      <c r="H83" t="s">
        <v>1662</v>
      </c>
      <c r="I83">
        <v>1.0014040404040401</v>
      </c>
      <c r="J83">
        <v>1.3374999999999999</v>
      </c>
      <c r="K83">
        <v>-2.1266666666666663E-2</v>
      </c>
      <c r="M83" s="113">
        <f t="shared" si="8"/>
        <v>1</v>
      </c>
      <c r="N83" s="113">
        <f t="shared" si="9"/>
        <v>1.34</v>
      </c>
      <c r="O83" s="113">
        <f t="shared" si="10"/>
        <v>-2.1299999999999999E-2</v>
      </c>
    </row>
    <row r="84" spans="2:15" x14ac:dyDescent="0.25">
      <c r="B84" s="87" t="str">
        <f t="shared" si="7"/>
        <v>PGECFLSFm2011CZ01</v>
      </c>
      <c r="C84" t="s">
        <v>118</v>
      </c>
      <c r="D84" t="s">
        <v>129</v>
      </c>
      <c r="E84" t="s">
        <v>1649</v>
      </c>
      <c r="F84" t="s">
        <v>62</v>
      </c>
      <c r="G84" t="s">
        <v>48</v>
      </c>
      <c r="H84" t="s">
        <v>1662</v>
      </c>
      <c r="I84">
        <v>0.96698989898989907</v>
      </c>
      <c r="J84">
        <v>1.0215794306703398</v>
      </c>
      <c r="K84">
        <v>-2.7242424242424245E-2</v>
      </c>
      <c r="M84" s="113">
        <f t="shared" si="8"/>
        <v>0.96699999999999997</v>
      </c>
      <c r="N84" s="113">
        <f t="shared" si="9"/>
        <v>1.02</v>
      </c>
      <c r="O84" s="113">
        <f t="shared" si="10"/>
        <v>-2.7199999999999998E-2</v>
      </c>
    </row>
    <row r="85" spans="2:15" x14ac:dyDescent="0.25">
      <c r="B85" s="87" t="str">
        <f t="shared" si="7"/>
        <v>PGECFLSFm2011CZ02</v>
      </c>
      <c r="C85" t="s">
        <v>118</v>
      </c>
      <c r="D85" t="s">
        <v>129</v>
      </c>
      <c r="E85" t="s">
        <v>1649</v>
      </c>
      <c r="F85" t="s">
        <v>62</v>
      </c>
      <c r="G85" t="s">
        <v>101</v>
      </c>
      <c r="H85" t="s">
        <v>1662</v>
      </c>
      <c r="I85">
        <v>1.0265963660820536</v>
      </c>
      <c r="J85">
        <v>1.7874806846216043</v>
      </c>
      <c r="K85">
        <v>-2.7960471428677337E-2</v>
      </c>
      <c r="M85" s="113">
        <f t="shared" si="8"/>
        <v>1.03</v>
      </c>
      <c r="N85" s="113">
        <f t="shared" si="9"/>
        <v>1.79</v>
      </c>
      <c r="O85" s="113">
        <f t="shared" si="10"/>
        <v>-2.8000000000000001E-2</v>
      </c>
    </row>
    <row r="86" spans="2:15" x14ac:dyDescent="0.25">
      <c r="B86" s="87" t="str">
        <f t="shared" si="7"/>
        <v>PGECFLSFm2011CZ03</v>
      </c>
      <c r="C86" t="s">
        <v>118</v>
      </c>
      <c r="D86" t="s">
        <v>129</v>
      </c>
      <c r="E86" t="s">
        <v>1649</v>
      </c>
      <c r="F86" t="s">
        <v>62</v>
      </c>
      <c r="G86" t="s">
        <v>102</v>
      </c>
      <c r="H86" t="s">
        <v>1662</v>
      </c>
      <c r="I86">
        <v>0.97915916241490608</v>
      </c>
      <c r="J86">
        <v>1.2205440073928058</v>
      </c>
      <c r="K86">
        <v>-2.2983565494267316E-2</v>
      </c>
      <c r="M86" s="113">
        <f t="shared" si="8"/>
        <v>0.97899999999999998</v>
      </c>
      <c r="N86" s="113">
        <f t="shared" si="9"/>
        <v>1.22</v>
      </c>
      <c r="O86" s="113">
        <f t="shared" si="10"/>
        <v>-2.3E-2</v>
      </c>
    </row>
    <row r="87" spans="2:15" x14ac:dyDescent="0.25">
      <c r="B87" s="87" t="str">
        <f t="shared" si="7"/>
        <v>PGECFLSFm2011CZ04</v>
      </c>
      <c r="C87" t="s">
        <v>118</v>
      </c>
      <c r="D87" t="s">
        <v>129</v>
      </c>
      <c r="E87" t="s">
        <v>1649</v>
      </c>
      <c r="F87" t="s">
        <v>62</v>
      </c>
      <c r="G87" t="s">
        <v>103</v>
      </c>
      <c r="H87" t="s">
        <v>1662</v>
      </c>
      <c r="I87">
        <v>1.0610453156755566</v>
      </c>
      <c r="J87">
        <v>1.8999289397040693</v>
      </c>
      <c r="K87">
        <v>-2.2150967973334598E-2</v>
      </c>
      <c r="M87" s="113">
        <f t="shared" si="8"/>
        <v>1.06</v>
      </c>
      <c r="N87" s="113">
        <f t="shared" si="9"/>
        <v>1.9</v>
      </c>
      <c r="O87" s="113">
        <f t="shared" si="10"/>
        <v>-2.2200000000000001E-2</v>
      </c>
    </row>
    <row r="88" spans="2:15" x14ac:dyDescent="0.25">
      <c r="B88" s="87" t="str">
        <f t="shared" si="7"/>
        <v>PGECFLSFm2011CZ05</v>
      </c>
      <c r="C88" t="s">
        <v>118</v>
      </c>
      <c r="D88" t="s">
        <v>129</v>
      </c>
      <c r="E88" t="s">
        <v>1649</v>
      </c>
      <c r="F88" t="s">
        <v>62</v>
      </c>
      <c r="G88" t="s">
        <v>104</v>
      </c>
      <c r="H88" t="s">
        <v>1662</v>
      </c>
      <c r="I88">
        <v>0.96311103269899834</v>
      </c>
      <c r="J88">
        <v>1.1470814507471787</v>
      </c>
      <c r="K88">
        <v>-2.9993030303030303E-2</v>
      </c>
      <c r="M88" s="113">
        <f t="shared" si="8"/>
        <v>0.96299999999999997</v>
      </c>
      <c r="N88" s="113">
        <f t="shared" si="9"/>
        <v>1.1499999999999999</v>
      </c>
      <c r="O88" s="113">
        <f t="shared" si="10"/>
        <v>-0.03</v>
      </c>
    </row>
    <row r="89" spans="2:15" x14ac:dyDescent="0.25">
      <c r="B89" s="87" t="str">
        <f t="shared" si="7"/>
        <v>PGECFLSFm2011CZ06</v>
      </c>
      <c r="C89" t="s">
        <v>118</v>
      </c>
      <c r="D89" t="s">
        <v>129</v>
      </c>
      <c r="E89" t="s">
        <v>1649</v>
      </c>
      <c r="F89" t="s">
        <v>62</v>
      </c>
      <c r="G89" t="s">
        <v>105</v>
      </c>
      <c r="H89" t="s">
        <v>1662</v>
      </c>
      <c r="I89">
        <v>0</v>
      </c>
      <c r="J89">
        <v>0</v>
      </c>
      <c r="K89">
        <v>0</v>
      </c>
      <c r="M89" s="113">
        <f t="shared" si="8"/>
        <v>0</v>
      </c>
      <c r="N89" s="113">
        <f t="shared" si="9"/>
        <v>0</v>
      </c>
      <c r="O89" s="113">
        <f t="shared" si="10"/>
        <v>0</v>
      </c>
    </row>
    <row r="90" spans="2:15" x14ac:dyDescent="0.25">
      <c r="B90" s="87" t="str">
        <f t="shared" si="7"/>
        <v>PGECFLSFm2011CZ07</v>
      </c>
      <c r="C90" t="s">
        <v>118</v>
      </c>
      <c r="D90" t="s">
        <v>129</v>
      </c>
      <c r="E90" t="s">
        <v>1649</v>
      </c>
      <c r="F90" t="s">
        <v>62</v>
      </c>
      <c r="G90" t="s">
        <v>106</v>
      </c>
      <c r="H90" t="s">
        <v>1662</v>
      </c>
      <c r="I90">
        <v>0</v>
      </c>
      <c r="J90">
        <v>0</v>
      </c>
      <c r="K90">
        <v>0</v>
      </c>
      <c r="M90" s="113">
        <f t="shared" si="8"/>
        <v>0</v>
      </c>
      <c r="N90" s="113">
        <f t="shared" si="9"/>
        <v>0</v>
      </c>
      <c r="O90" s="113">
        <f t="shared" si="10"/>
        <v>0</v>
      </c>
    </row>
    <row r="91" spans="2:15" x14ac:dyDescent="0.25">
      <c r="B91" s="87" t="str">
        <f t="shared" si="7"/>
        <v>PGECFLSFm2011CZ08</v>
      </c>
      <c r="C91" t="s">
        <v>118</v>
      </c>
      <c r="D91" t="s">
        <v>129</v>
      </c>
      <c r="E91" t="s">
        <v>1649</v>
      </c>
      <c r="F91" t="s">
        <v>62</v>
      </c>
      <c r="G91" t="s">
        <v>107</v>
      </c>
      <c r="H91" t="s">
        <v>1662</v>
      </c>
      <c r="I91">
        <v>0</v>
      </c>
      <c r="J91">
        <v>0</v>
      </c>
      <c r="K91">
        <v>0</v>
      </c>
      <c r="M91" s="113">
        <f t="shared" si="8"/>
        <v>0</v>
      </c>
      <c r="N91" s="113">
        <f t="shared" si="9"/>
        <v>0</v>
      </c>
      <c r="O91" s="113">
        <f t="shared" si="10"/>
        <v>0</v>
      </c>
    </row>
    <row r="92" spans="2:15" x14ac:dyDescent="0.25">
      <c r="B92" s="87" t="str">
        <f t="shared" si="7"/>
        <v>PGECFLSFm2011CZ09</v>
      </c>
      <c r="C92" t="s">
        <v>118</v>
      </c>
      <c r="D92" t="s">
        <v>129</v>
      </c>
      <c r="E92" t="s">
        <v>1649</v>
      </c>
      <c r="F92" t="s">
        <v>62</v>
      </c>
      <c r="G92" t="s">
        <v>108</v>
      </c>
      <c r="H92" t="s">
        <v>1662</v>
      </c>
      <c r="I92">
        <v>0</v>
      </c>
      <c r="J92">
        <v>0</v>
      </c>
      <c r="K92">
        <v>0</v>
      </c>
      <c r="M92" s="113">
        <f t="shared" si="8"/>
        <v>0</v>
      </c>
      <c r="N92" s="113">
        <f t="shared" si="9"/>
        <v>0</v>
      </c>
      <c r="O92" s="113">
        <f t="shared" si="10"/>
        <v>0</v>
      </c>
    </row>
    <row r="93" spans="2:15" x14ac:dyDescent="0.25">
      <c r="B93" s="87" t="str">
        <f t="shared" si="7"/>
        <v>PGECFLSFm2011CZ10</v>
      </c>
      <c r="C93" t="s">
        <v>118</v>
      </c>
      <c r="D93" t="s">
        <v>129</v>
      </c>
      <c r="E93" t="s">
        <v>1649</v>
      </c>
      <c r="F93" t="s">
        <v>62</v>
      </c>
      <c r="G93" t="s">
        <v>109</v>
      </c>
      <c r="H93" t="s">
        <v>1662</v>
      </c>
      <c r="I93">
        <v>0</v>
      </c>
      <c r="J93">
        <v>0</v>
      </c>
      <c r="K93">
        <v>0</v>
      </c>
      <c r="M93" s="113">
        <f t="shared" si="8"/>
        <v>0</v>
      </c>
      <c r="N93" s="113">
        <f t="shared" si="9"/>
        <v>0</v>
      </c>
      <c r="O93" s="113">
        <f t="shared" si="10"/>
        <v>0</v>
      </c>
    </row>
    <row r="94" spans="2:15" x14ac:dyDescent="0.25">
      <c r="B94" s="87" t="str">
        <f t="shared" si="7"/>
        <v>PGECFLSFm2011CZ11</v>
      </c>
      <c r="C94" t="s">
        <v>118</v>
      </c>
      <c r="D94" t="s">
        <v>129</v>
      </c>
      <c r="E94" t="s">
        <v>1649</v>
      </c>
      <c r="F94" t="s">
        <v>62</v>
      </c>
      <c r="G94" t="s">
        <v>110</v>
      </c>
      <c r="H94" t="s">
        <v>1662</v>
      </c>
      <c r="I94">
        <v>1.107010101010101</v>
      </c>
      <c r="J94">
        <v>1.5915250061591526</v>
      </c>
      <c r="K94">
        <v>-2.1090909090909091E-2</v>
      </c>
      <c r="M94" s="113">
        <f t="shared" si="8"/>
        <v>1.1100000000000001</v>
      </c>
      <c r="N94" s="113">
        <f t="shared" si="9"/>
        <v>1.59</v>
      </c>
      <c r="O94" s="113">
        <f t="shared" si="10"/>
        <v>-2.1100000000000001E-2</v>
      </c>
    </row>
    <row r="95" spans="2:15" x14ac:dyDescent="0.25">
      <c r="B95" s="87" t="str">
        <f t="shared" si="7"/>
        <v>PGECFLSFm2011CZ12</v>
      </c>
      <c r="C95" t="s">
        <v>118</v>
      </c>
      <c r="D95" t="s">
        <v>129</v>
      </c>
      <c r="E95" t="s">
        <v>1649</v>
      </c>
      <c r="F95" t="s">
        <v>62</v>
      </c>
      <c r="G95" t="s">
        <v>111</v>
      </c>
      <c r="H95" t="s">
        <v>1662</v>
      </c>
      <c r="I95">
        <v>1.0773059362850892</v>
      </c>
      <c r="J95">
        <v>1.7267180735870777</v>
      </c>
      <c r="K95">
        <v>-2.1093275137002116E-2</v>
      </c>
      <c r="M95" s="113">
        <f t="shared" si="8"/>
        <v>1.08</v>
      </c>
      <c r="N95" s="113">
        <f t="shared" si="9"/>
        <v>1.73</v>
      </c>
      <c r="O95" s="113">
        <f t="shared" si="10"/>
        <v>-2.1100000000000001E-2</v>
      </c>
    </row>
    <row r="96" spans="2:15" x14ac:dyDescent="0.25">
      <c r="B96" s="87" t="str">
        <f t="shared" si="7"/>
        <v>PGECFLSFm2011CZ13</v>
      </c>
      <c r="C96" t="s">
        <v>118</v>
      </c>
      <c r="D96" t="s">
        <v>129</v>
      </c>
      <c r="E96" t="s">
        <v>1649</v>
      </c>
      <c r="F96" t="s">
        <v>62</v>
      </c>
      <c r="G96" t="s">
        <v>112</v>
      </c>
      <c r="H96" t="s">
        <v>1662</v>
      </c>
      <c r="I96">
        <v>1.1014141414141414</v>
      </c>
      <c r="J96">
        <v>1.5902931756590293</v>
      </c>
      <c r="K96">
        <v>-2.0915151515151515E-2</v>
      </c>
      <c r="M96" s="113">
        <f t="shared" si="8"/>
        <v>1.1000000000000001</v>
      </c>
      <c r="N96" s="113">
        <f t="shared" si="9"/>
        <v>1.59</v>
      </c>
      <c r="O96" s="113">
        <f t="shared" si="10"/>
        <v>-2.0899999999999998E-2</v>
      </c>
    </row>
    <row r="97" spans="2:15" x14ac:dyDescent="0.25">
      <c r="B97" s="87" t="str">
        <f t="shared" si="7"/>
        <v>PGECFLSFm2011CZ14</v>
      </c>
      <c r="C97" t="s">
        <v>118</v>
      </c>
      <c r="D97" t="s">
        <v>129</v>
      </c>
      <c r="E97" t="s">
        <v>1649</v>
      </c>
      <c r="F97" t="s">
        <v>62</v>
      </c>
      <c r="G97" t="s">
        <v>113</v>
      </c>
      <c r="H97" t="s">
        <v>1662</v>
      </c>
      <c r="I97">
        <v>0</v>
      </c>
      <c r="J97">
        <v>0</v>
      </c>
      <c r="K97">
        <v>0</v>
      </c>
      <c r="M97" s="113">
        <f t="shared" si="8"/>
        <v>0</v>
      </c>
      <c r="N97" s="113">
        <f t="shared" si="9"/>
        <v>0</v>
      </c>
      <c r="O97" s="113">
        <f t="shared" si="10"/>
        <v>0</v>
      </c>
    </row>
    <row r="98" spans="2:15" x14ac:dyDescent="0.25">
      <c r="B98" s="87" t="str">
        <f t="shared" si="7"/>
        <v>PGECFLSFm2011CZ15</v>
      </c>
      <c r="C98" t="s">
        <v>118</v>
      </c>
      <c r="D98" t="s">
        <v>129</v>
      </c>
      <c r="E98" t="s">
        <v>1649</v>
      </c>
      <c r="F98" t="s">
        <v>62</v>
      </c>
      <c r="G98" t="s">
        <v>114</v>
      </c>
      <c r="H98" t="s">
        <v>1662</v>
      </c>
      <c r="I98">
        <v>0</v>
      </c>
      <c r="J98">
        <v>0</v>
      </c>
      <c r="K98">
        <v>0</v>
      </c>
      <c r="M98" s="113">
        <f t="shared" si="8"/>
        <v>0</v>
      </c>
      <c r="N98" s="113">
        <f t="shared" si="9"/>
        <v>0</v>
      </c>
      <c r="O98" s="113">
        <f t="shared" si="10"/>
        <v>0</v>
      </c>
    </row>
    <row r="99" spans="2:15" x14ac:dyDescent="0.25">
      <c r="B99" s="87" t="str">
        <f t="shared" si="7"/>
        <v>PGECFLSFm2011CZ16</v>
      </c>
      <c r="C99" t="s">
        <v>118</v>
      </c>
      <c r="D99" t="s">
        <v>129</v>
      </c>
      <c r="E99" t="s">
        <v>1649</v>
      </c>
      <c r="F99" t="s">
        <v>62</v>
      </c>
      <c r="G99" t="s">
        <v>115</v>
      </c>
      <c r="H99" t="s">
        <v>1662</v>
      </c>
      <c r="I99">
        <v>1.004010101010101</v>
      </c>
      <c r="J99">
        <v>1.35</v>
      </c>
      <c r="K99">
        <v>-2.0563636363636357E-2</v>
      </c>
      <c r="M99" s="113">
        <f t="shared" si="8"/>
        <v>1</v>
      </c>
      <c r="N99" s="113">
        <f t="shared" si="9"/>
        <v>1.35</v>
      </c>
      <c r="O99" s="113">
        <f t="shared" si="10"/>
        <v>-2.06E-2</v>
      </c>
    </row>
    <row r="100" spans="2:15" x14ac:dyDescent="0.25">
      <c r="B100" s="87" t="str">
        <f t="shared" si="7"/>
        <v>PGECFLSFm2015CZ01</v>
      </c>
      <c r="C100" t="s">
        <v>118</v>
      </c>
      <c r="D100" t="s">
        <v>129</v>
      </c>
      <c r="E100" t="s">
        <v>1649</v>
      </c>
      <c r="F100" t="s">
        <v>1830</v>
      </c>
      <c r="G100" t="s">
        <v>48</v>
      </c>
      <c r="H100" t="s">
        <v>1662</v>
      </c>
      <c r="I100">
        <v>0.97060606060606069</v>
      </c>
      <c r="J100">
        <v>1.0215794306703398</v>
      </c>
      <c r="K100">
        <v>-2.5133333333333334E-2</v>
      </c>
      <c r="M100" s="113">
        <f t="shared" si="8"/>
        <v>0.97099999999999997</v>
      </c>
      <c r="N100" s="113">
        <f t="shared" si="9"/>
        <v>1.02</v>
      </c>
      <c r="O100" s="113">
        <f t="shared" si="10"/>
        <v>-2.5100000000000001E-2</v>
      </c>
    </row>
    <row r="101" spans="2:15" x14ac:dyDescent="0.25">
      <c r="B101" s="87" t="str">
        <f t="shared" si="7"/>
        <v>PGECFLSFm2015CZ02</v>
      </c>
      <c r="C101" t="s">
        <v>118</v>
      </c>
      <c r="D101" t="s">
        <v>129</v>
      </c>
      <c r="E101" t="s">
        <v>1649</v>
      </c>
      <c r="F101" t="s">
        <v>1830</v>
      </c>
      <c r="G101" t="s">
        <v>101</v>
      </c>
      <c r="H101" t="s">
        <v>1662</v>
      </c>
      <c r="I101">
        <v>1.0213602593529556</v>
      </c>
      <c r="J101">
        <v>1.8518719922401587</v>
      </c>
      <c r="K101">
        <v>-2.8296969696969695E-2</v>
      </c>
      <c r="M101" s="113">
        <f t="shared" si="8"/>
        <v>1.02</v>
      </c>
      <c r="N101" s="113">
        <f t="shared" si="9"/>
        <v>1.85</v>
      </c>
      <c r="O101" s="113">
        <f t="shared" si="10"/>
        <v>-2.8299999999999999E-2</v>
      </c>
    </row>
    <row r="102" spans="2:15" x14ac:dyDescent="0.25">
      <c r="B102" s="87" t="str">
        <f t="shared" si="7"/>
        <v>PGECFLSFm2015CZ03</v>
      </c>
      <c r="C102" t="s">
        <v>118</v>
      </c>
      <c r="D102" t="s">
        <v>129</v>
      </c>
      <c r="E102" t="s">
        <v>1649</v>
      </c>
      <c r="F102" t="s">
        <v>1830</v>
      </c>
      <c r="G102" t="s">
        <v>102</v>
      </c>
      <c r="H102" t="s">
        <v>1662</v>
      </c>
      <c r="I102">
        <v>0.98635759275162882</v>
      </c>
      <c r="J102">
        <v>1.2256609269902441</v>
      </c>
      <c r="K102">
        <v>-2.0212121212121213E-2</v>
      </c>
      <c r="M102" s="113">
        <f t="shared" si="8"/>
        <v>0.98599999999999999</v>
      </c>
      <c r="N102" s="113">
        <f t="shared" si="9"/>
        <v>1.23</v>
      </c>
      <c r="O102" s="113">
        <f t="shared" si="10"/>
        <v>-2.0199999999999999E-2</v>
      </c>
    </row>
    <row r="103" spans="2:15" x14ac:dyDescent="0.25">
      <c r="B103" s="87" t="str">
        <f t="shared" si="7"/>
        <v>PGECFLSFm2015CZ04</v>
      </c>
      <c r="C103" t="s">
        <v>118</v>
      </c>
      <c r="D103" t="s">
        <v>129</v>
      </c>
      <c r="E103" t="s">
        <v>1649</v>
      </c>
      <c r="F103" t="s">
        <v>1830</v>
      </c>
      <c r="G103" t="s">
        <v>103</v>
      </c>
      <c r="H103" t="s">
        <v>1662</v>
      </c>
      <c r="I103">
        <v>1.0464087890892448</v>
      </c>
      <c r="J103">
        <v>1.83055044683862</v>
      </c>
      <c r="K103">
        <v>-2.2848484848484844E-2</v>
      </c>
      <c r="M103" s="113">
        <f t="shared" si="8"/>
        <v>1.05</v>
      </c>
      <c r="N103" s="113">
        <f t="shared" si="9"/>
        <v>1.83</v>
      </c>
      <c r="O103" s="113">
        <f t="shared" si="10"/>
        <v>-2.2800000000000001E-2</v>
      </c>
    </row>
    <row r="104" spans="2:15" x14ac:dyDescent="0.25">
      <c r="B104" s="87" t="str">
        <f t="shared" si="7"/>
        <v>PGECFLSFm2015CZ05</v>
      </c>
      <c r="C104" t="s">
        <v>118</v>
      </c>
      <c r="D104" t="s">
        <v>129</v>
      </c>
      <c r="E104" t="s">
        <v>1649</v>
      </c>
      <c r="F104" t="s">
        <v>1830</v>
      </c>
      <c r="G104" t="s">
        <v>104</v>
      </c>
      <c r="H104" t="s">
        <v>1662</v>
      </c>
      <c r="I104">
        <v>0.9780158843815312</v>
      </c>
      <c r="J104">
        <v>1.127513251647037</v>
      </c>
      <c r="K104">
        <v>-2.355151515151515E-2</v>
      </c>
      <c r="M104" s="113">
        <f t="shared" si="8"/>
        <v>0.97799999999999998</v>
      </c>
      <c r="N104" s="113">
        <f t="shared" si="9"/>
        <v>1.1299999999999999</v>
      </c>
      <c r="O104" s="113">
        <f t="shared" si="10"/>
        <v>-2.3599999999999999E-2</v>
      </c>
    </row>
    <row r="105" spans="2:15" x14ac:dyDescent="0.25">
      <c r="B105" s="87" t="str">
        <f t="shared" si="7"/>
        <v>PGECFLSFm2015CZ06</v>
      </c>
      <c r="C105" t="s">
        <v>118</v>
      </c>
      <c r="D105" t="s">
        <v>129</v>
      </c>
      <c r="E105" t="s">
        <v>1649</v>
      </c>
      <c r="F105" t="s">
        <v>1830</v>
      </c>
      <c r="G105" t="s">
        <v>105</v>
      </c>
      <c r="H105" t="s">
        <v>1662</v>
      </c>
      <c r="I105">
        <v>0</v>
      </c>
      <c r="J105">
        <v>0</v>
      </c>
      <c r="K105">
        <v>0</v>
      </c>
      <c r="M105" s="113">
        <f t="shared" si="8"/>
        <v>0</v>
      </c>
      <c r="N105" s="113">
        <f t="shared" si="9"/>
        <v>0</v>
      </c>
      <c r="O105" s="113">
        <f t="shared" si="10"/>
        <v>0</v>
      </c>
    </row>
    <row r="106" spans="2:15" x14ac:dyDescent="0.25">
      <c r="B106" s="87" t="str">
        <f t="shared" si="7"/>
        <v>PGECFLSFm2015CZ07</v>
      </c>
      <c r="C106" t="s">
        <v>118</v>
      </c>
      <c r="D106" t="s">
        <v>129</v>
      </c>
      <c r="E106" t="s">
        <v>1649</v>
      </c>
      <c r="F106" t="s">
        <v>1830</v>
      </c>
      <c r="G106" t="s">
        <v>106</v>
      </c>
      <c r="H106" t="s">
        <v>1662</v>
      </c>
      <c r="I106">
        <v>0</v>
      </c>
      <c r="J106">
        <v>0</v>
      </c>
      <c r="K106">
        <v>0</v>
      </c>
      <c r="M106" s="113">
        <f t="shared" si="8"/>
        <v>0</v>
      </c>
      <c r="N106" s="113">
        <f t="shared" si="9"/>
        <v>0</v>
      </c>
      <c r="O106" s="113">
        <f t="shared" si="10"/>
        <v>0</v>
      </c>
    </row>
    <row r="107" spans="2:15" x14ac:dyDescent="0.25">
      <c r="B107" s="87" t="str">
        <f t="shared" si="7"/>
        <v>PGECFLSFm2015CZ08</v>
      </c>
      <c r="C107" t="s">
        <v>118</v>
      </c>
      <c r="D107" t="s">
        <v>129</v>
      </c>
      <c r="E107" t="s">
        <v>1649</v>
      </c>
      <c r="F107" t="s">
        <v>1830</v>
      </c>
      <c r="G107" t="s">
        <v>107</v>
      </c>
      <c r="H107" t="s">
        <v>1662</v>
      </c>
      <c r="I107">
        <v>0</v>
      </c>
      <c r="J107">
        <v>0</v>
      </c>
      <c r="K107">
        <v>0</v>
      </c>
      <c r="M107" s="113">
        <f t="shared" si="8"/>
        <v>0</v>
      </c>
      <c r="N107" s="113">
        <f t="shared" si="9"/>
        <v>0</v>
      </c>
      <c r="O107" s="113">
        <f t="shared" si="10"/>
        <v>0</v>
      </c>
    </row>
    <row r="108" spans="2:15" x14ac:dyDescent="0.25">
      <c r="B108" s="87" t="str">
        <f t="shared" si="7"/>
        <v>PGECFLSFm2015CZ09</v>
      </c>
      <c r="C108" t="s">
        <v>118</v>
      </c>
      <c r="D108" t="s">
        <v>129</v>
      </c>
      <c r="E108" t="s">
        <v>1649</v>
      </c>
      <c r="F108" t="s">
        <v>1830</v>
      </c>
      <c r="G108" t="s">
        <v>108</v>
      </c>
      <c r="H108" t="s">
        <v>1662</v>
      </c>
      <c r="I108">
        <v>0</v>
      </c>
      <c r="J108">
        <v>0</v>
      </c>
      <c r="K108">
        <v>0</v>
      </c>
      <c r="M108" s="113">
        <f t="shared" si="8"/>
        <v>0</v>
      </c>
      <c r="N108" s="113">
        <f t="shared" si="9"/>
        <v>0</v>
      </c>
      <c r="O108" s="113">
        <f t="shared" si="10"/>
        <v>0</v>
      </c>
    </row>
    <row r="109" spans="2:15" x14ac:dyDescent="0.25">
      <c r="B109" s="87" t="str">
        <f t="shared" si="7"/>
        <v>PGECFLSFm2015CZ10</v>
      </c>
      <c r="C109" t="s">
        <v>118</v>
      </c>
      <c r="D109" t="s">
        <v>129</v>
      </c>
      <c r="E109" t="s">
        <v>1649</v>
      </c>
      <c r="F109" t="s">
        <v>1830</v>
      </c>
      <c r="G109" t="s">
        <v>109</v>
      </c>
      <c r="H109" t="s">
        <v>1662</v>
      </c>
      <c r="I109">
        <v>0</v>
      </c>
      <c r="J109">
        <v>0</v>
      </c>
      <c r="K109">
        <v>0</v>
      </c>
      <c r="M109" s="113">
        <f t="shared" si="8"/>
        <v>0</v>
      </c>
      <c r="N109" s="113">
        <f t="shared" si="9"/>
        <v>0</v>
      </c>
      <c r="O109" s="113">
        <f t="shared" si="10"/>
        <v>0</v>
      </c>
    </row>
    <row r="110" spans="2:15" x14ac:dyDescent="0.25">
      <c r="B110" s="87" t="str">
        <f t="shared" si="7"/>
        <v>PGECFLSFm2015CZ11</v>
      </c>
      <c r="C110" t="s">
        <v>118</v>
      </c>
      <c r="D110" t="s">
        <v>129</v>
      </c>
      <c r="E110" t="s">
        <v>1649</v>
      </c>
      <c r="F110" t="s">
        <v>1830</v>
      </c>
      <c r="G110" t="s">
        <v>110</v>
      </c>
      <c r="H110" t="s">
        <v>1662</v>
      </c>
      <c r="I110">
        <v>1.0759191919191919</v>
      </c>
      <c r="J110">
        <v>1.5427445183542745</v>
      </c>
      <c r="K110">
        <v>-2.0915151515151519E-2</v>
      </c>
      <c r="M110" s="113">
        <f t="shared" si="8"/>
        <v>1.08</v>
      </c>
      <c r="N110" s="113">
        <f t="shared" si="9"/>
        <v>1.54</v>
      </c>
      <c r="O110" s="113">
        <f t="shared" si="10"/>
        <v>-2.0899999999999998E-2</v>
      </c>
    </row>
    <row r="111" spans="2:15" x14ac:dyDescent="0.25">
      <c r="B111" s="87" t="str">
        <f t="shared" si="7"/>
        <v>PGECFLSFm2015CZ12</v>
      </c>
      <c r="C111" t="s">
        <v>118</v>
      </c>
      <c r="D111" t="s">
        <v>129</v>
      </c>
      <c r="E111" t="s">
        <v>1649</v>
      </c>
      <c r="F111" t="s">
        <v>1830</v>
      </c>
      <c r="G111" t="s">
        <v>111</v>
      </c>
      <c r="H111" t="s">
        <v>1662</v>
      </c>
      <c r="I111">
        <v>1.0447249964946344</v>
      </c>
      <c r="J111">
        <v>1.583561904576112</v>
      </c>
      <c r="K111">
        <v>-2.1618181818181821E-2</v>
      </c>
      <c r="M111" s="113">
        <f t="shared" si="8"/>
        <v>1.04</v>
      </c>
      <c r="N111" s="113">
        <f t="shared" si="9"/>
        <v>1.58</v>
      </c>
      <c r="O111" s="113">
        <f t="shared" si="10"/>
        <v>-2.1600000000000001E-2</v>
      </c>
    </row>
    <row r="112" spans="2:15" x14ac:dyDescent="0.25">
      <c r="B112" s="87" t="str">
        <f t="shared" si="7"/>
        <v>PGECFLSFm2015CZ13</v>
      </c>
      <c r="C112" t="s">
        <v>118</v>
      </c>
      <c r="D112" t="s">
        <v>129</v>
      </c>
      <c r="E112" t="s">
        <v>1649</v>
      </c>
      <c r="F112" t="s">
        <v>1830</v>
      </c>
      <c r="G112" t="s">
        <v>112</v>
      </c>
      <c r="H112" t="s">
        <v>1662</v>
      </c>
      <c r="I112">
        <v>1.0776161616161615</v>
      </c>
      <c r="J112">
        <v>1.539049026853905</v>
      </c>
      <c r="K112">
        <v>-2.0739393939393939E-2</v>
      </c>
      <c r="M112" s="113">
        <f t="shared" si="8"/>
        <v>1.08</v>
      </c>
      <c r="N112" s="113">
        <f t="shared" si="9"/>
        <v>1.54</v>
      </c>
      <c r="O112" s="113">
        <f t="shared" si="10"/>
        <v>-2.07E-2</v>
      </c>
    </row>
    <row r="113" spans="2:15" x14ac:dyDescent="0.25">
      <c r="B113" s="87" t="str">
        <f t="shared" si="7"/>
        <v>PGECFLSFm2015CZ14</v>
      </c>
      <c r="C113" t="s">
        <v>118</v>
      </c>
      <c r="D113" t="s">
        <v>129</v>
      </c>
      <c r="E113" t="s">
        <v>1649</v>
      </c>
      <c r="F113" t="s">
        <v>1830</v>
      </c>
      <c r="G113" t="s">
        <v>113</v>
      </c>
      <c r="H113" t="s">
        <v>1662</v>
      </c>
      <c r="I113">
        <v>0</v>
      </c>
      <c r="J113">
        <v>0</v>
      </c>
      <c r="K113">
        <v>0</v>
      </c>
      <c r="M113" s="113">
        <f t="shared" si="8"/>
        <v>0</v>
      </c>
      <c r="N113" s="113">
        <f t="shared" si="9"/>
        <v>0</v>
      </c>
      <c r="O113" s="113">
        <f t="shared" si="10"/>
        <v>0</v>
      </c>
    </row>
    <row r="114" spans="2:15" x14ac:dyDescent="0.25">
      <c r="B114" s="87" t="str">
        <f t="shared" si="7"/>
        <v>PGECFLSFm2015CZ15</v>
      </c>
      <c r="C114" t="s">
        <v>118</v>
      </c>
      <c r="D114" t="s">
        <v>129</v>
      </c>
      <c r="E114" t="s">
        <v>1649</v>
      </c>
      <c r="F114" t="s">
        <v>1830</v>
      </c>
      <c r="G114" t="s">
        <v>114</v>
      </c>
      <c r="H114" t="s">
        <v>1662</v>
      </c>
      <c r="I114">
        <v>0</v>
      </c>
      <c r="J114">
        <v>0</v>
      </c>
      <c r="K114">
        <v>0</v>
      </c>
      <c r="M114" s="113">
        <f t="shared" si="8"/>
        <v>0</v>
      </c>
      <c r="N114" s="113">
        <f t="shared" si="9"/>
        <v>0</v>
      </c>
      <c r="O114" s="113">
        <f t="shared" si="10"/>
        <v>0</v>
      </c>
    </row>
    <row r="115" spans="2:15" x14ac:dyDescent="0.25">
      <c r="B115" s="87" t="str">
        <f t="shared" si="7"/>
        <v>PGECFLSFm2015CZ16</v>
      </c>
      <c r="C115" t="s">
        <v>118</v>
      </c>
      <c r="D115" t="s">
        <v>129</v>
      </c>
      <c r="E115" t="s">
        <v>1649</v>
      </c>
      <c r="F115" t="s">
        <v>1830</v>
      </c>
      <c r="G115" t="s">
        <v>115</v>
      </c>
      <c r="H115" t="s">
        <v>1662</v>
      </c>
      <c r="I115">
        <v>0.98773737373737358</v>
      </c>
      <c r="J115">
        <v>1.3525252525252522</v>
      </c>
      <c r="K115">
        <v>-2.4166666666666663E-2</v>
      </c>
      <c r="M115" s="113">
        <f t="shared" si="8"/>
        <v>0.98799999999999999</v>
      </c>
      <c r="N115" s="113">
        <f t="shared" si="9"/>
        <v>1.35</v>
      </c>
      <c r="O115" s="113">
        <f t="shared" si="10"/>
        <v>-2.4199999999999999E-2</v>
      </c>
    </row>
    <row r="116" spans="2:15" x14ac:dyDescent="0.25">
      <c r="B116" s="87" t="str">
        <f t="shared" si="7"/>
        <v>PGECFLSFm2017CZ01</v>
      </c>
      <c r="C116" t="s">
        <v>118</v>
      </c>
      <c r="D116" t="s">
        <v>129</v>
      </c>
      <c r="E116" t="s">
        <v>1649</v>
      </c>
      <c r="F116">
        <v>2017</v>
      </c>
      <c r="G116" t="s">
        <v>48</v>
      </c>
      <c r="H116" t="s">
        <v>1662</v>
      </c>
      <c r="I116">
        <v>0.97111111111111126</v>
      </c>
      <c r="J116">
        <v>1</v>
      </c>
      <c r="K116">
        <v>-2.4781818181818183E-2</v>
      </c>
      <c r="M116" s="113">
        <f t="shared" si="8"/>
        <v>0.97099999999999997</v>
      </c>
      <c r="N116" s="113">
        <f t="shared" si="9"/>
        <v>1</v>
      </c>
      <c r="O116" s="113">
        <f t="shared" si="10"/>
        <v>-2.4799999999999999E-2</v>
      </c>
    </row>
    <row r="117" spans="2:15" x14ac:dyDescent="0.25">
      <c r="B117" s="87" t="str">
        <f t="shared" si="7"/>
        <v>PGECFLSFm2017CZ02</v>
      </c>
      <c r="C117" t="s">
        <v>118</v>
      </c>
      <c r="D117" t="s">
        <v>129</v>
      </c>
      <c r="E117" t="s">
        <v>1649</v>
      </c>
      <c r="F117">
        <v>2017</v>
      </c>
      <c r="G117" t="s">
        <v>101</v>
      </c>
      <c r="H117" t="s">
        <v>1662</v>
      </c>
      <c r="I117">
        <v>1.0216460288706724</v>
      </c>
      <c r="J117">
        <v>1.8510198986597426</v>
      </c>
      <c r="K117">
        <v>-2.7418181818181814E-2</v>
      </c>
      <c r="M117" s="113">
        <f t="shared" si="8"/>
        <v>1.02</v>
      </c>
      <c r="N117" s="113">
        <f t="shared" si="9"/>
        <v>1.85</v>
      </c>
      <c r="O117" s="113">
        <f t="shared" si="10"/>
        <v>-2.7400000000000001E-2</v>
      </c>
    </row>
    <row r="118" spans="2:15" x14ac:dyDescent="0.25">
      <c r="B118" s="87" t="str">
        <f t="shared" si="7"/>
        <v>PGECFLSFm2017CZ03</v>
      </c>
      <c r="C118" t="s">
        <v>118</v>
      </c>
      <c r="D118" t="s">
        <v>129</v>
      </c>
      <c r="E118" t="s">
        <v>1649</v>
      </c>
      <c r="F118">
        <v>2017</v>
      </c>
      <c r="G118" t="s">
        <v>102</v>
      </c>
      <c r="H118" t="s">
        <v>1662</v>
      </c>
      <c r="I118">
        <v>0.98661386796273365</v>
      </c>
      <c r="J118">
        <v>1.1990689684576663</v>
      </c>
      <c r="K118">
        <v>-2.0036363636363637E-2</v>
      </c>
      <c r="M118" s="113">
        <f t="shared" si="8"/>
        <v>0.98699999999999999</v>
      </c>
      <c r="N118" s="113">
        <f t="shared" si="9"/>
        <v>1.2</v>
      </c>
      <c r="O118" s="113">
        <f t="shared" si="10"/>
        <v>-0.02</v>
      </c>
    </row>
    <row r="119" spans="2:15" x14ac:dyDescent="0.25">
      <c r="B119" s="87" t="str">
        <f t="shared" si="7"/>
        <v>PGECFLSFm2017CZ04</v>
      </c>
      <c r="C119" t="s">
        <v>118</v>
      </c>
      <c r="D119" t="s">
        <v>129</v>
      </c>
      <c r="E119" t="s">
        <v>1649</v>
      </c>
      <c r="F119">
        <v>2017</v>
      </c>
      <c r="G119" t="s">
        <v>103</v>
      </c>
      <c r="H119" t="s">
        <v>1662</v>
      </c>
      <c r="I119">
        <v>1.0466108092912652</v>
      </c>
      <c r="J119">
        <v>1.7693896965206846</v>
      </c>
      <c r="K119">
        <v>-2.232121212121212E-2</v>
      </c>
      <c r="M119" s="113">
        <f t="shared" si="8"/>
        <v>1.05</v>
      </c>
      <c r="N119" s="113">
        <f t="shared" si="9"/>
        <v>1.77</v>
      </c>
      <c r="O119" s="113">
        <f t="shared" si="10"/>
        <v>-2.23E-2</v>
      </c>
    </row>
    <row r="120" spans="2:15" x14ac:dyDescent="0.25">
      <c r="B120" s="87" t="str">
        <f t="shared" si="7"/>
        <v>PGECFLSFm2017CZ05</v>
      </c>
      <c r="C120" t="s">
        <v>118</v>
      </c>
      <c r="D120" t="s">
        <v>129</v>
      </c>
      <c r="E120" t="s">
        <v>1649</v>
      </c>
      <c r="F120">
        <v>2017</v>
      </c>
      <c r="G120" t="s">
        <v>104</v>
      </c>
      <c r="H120" t="s">
        <v>1662</v>
      </c>
      <c r="I120">
        <v>0.97711712474640378</v>
      </c>
      <c r="J120">
        <v>1.1206533175521567</v>
      </c>
      <c r="K120">
        <v>-2.4254545454545456E-2</v>
      </c>
      <c r="M120" s="113">
        <f t="shared" si="8"/>
        <v>0.97699999999999998</v>
      </c>
      <c r="N120" s="113">
        <f t="shared" si="9"/>
        <v>1.1200000000000001</v>
      </c>
      <c r="O120" s="113">
        <f t="shared" si="10"/>
        <v>-2.4299999999999999E-2</v>
      </c>
    </row>
    <row r="121" spans="2:15" x14ac:dyDescent="0.25">
      <c r="B121" s="87" t="str">
        <f t="shared" si="7"/>
        <v>PGECFLSFm2017CZ06</v>
      </c>
      <c r="C121" t="s">
        <v>118</v>
      </c>
      <c r="D121" t="s">
        <v>129</v>
      </c>
      <c r="E121" t="s">
        <v>1649</v>
      </c>
      <c r="F121">
        <v>2017</v>
      </c>
      <c r="G121" t="s">
        <v>105</v>
      </c>
      <c r="H121" t="s">
        <v>1662</v>
      </c>
      <c r="I121">
        <v>0</v>
      </c>
      <c r="J121">
        <v>0</v>
      </c>
      <c r="K121">
        <v>0</v>
      </c>
      <c r="M121" s="113">
        <f t="shared" si="8"/>
        <v>0</v>
      </c>
      <c r="N121" s="113">
        <f t="shared" si="9"/>
        <v>0</v>
      </c>
      <c r="O121" s="113">
        <f t="shared" si="10"/>
        <v>0</v>
      </c>
    </row>
    <row r="122" spans="2:15" x14ac:dyDescent="0.25">
      <c r="B122" s="87" t="str">
        <f t="shared" si="7"/>
        <v>PGECFLSFm2017CZ07</v>
      </c>
      <c r="C122" t="s">
        <v>118</v>
      </c>
      <c r="D122" t="s">
        <v>129</v>
      </c>
      <c r="E122" t="s">
        <v>1649</v>
      </c>
      <c r="F122">
        <v>2017</v>
      </c>
      <c r="G122" t="s">
        <v>106</v>
      </c>
      <c r="H122" t="s">
        <v>1662</v>
      </c>
      <c r="I122">
        <v>0</v>
      </c>
      <c r="J122">
        <v>0</v>
      </c>
      <c r="K122">
        <v>0</v>
      </c>
      <c r="M122" s="113">
        <f t="shared" si="8"/>
        <v>0</v>
      </c>
      <c r="N122" s="113">
        <f t="shared" si="9"/>
        <v>0</v>
      </c>
      <c r="O122" s="113">
        <f t="shared" si="10"/>
        <v>0</v>
      </c>
    </row>
    <row r="123" spans="2:15" x14ac:dyDescent="0.25">
      <c r="B123" s="87" t="str">
        <f t="shared" si="7"/>
        <v>PGECFLSFm2017CZ08</v>
      </c>
      <c r="C123" t="s">
        <v>118</v>
      </c>
      <c r="D123" t="s">
        <v>129</v>
      </c>
      <c r="E123" t="s">
        <v>1649</v>
      </c>
      <c r="F123">
        <v>2017</v>
      </c>
      <c r="G123" t="s">
        <v>107</v>
      </c>
      <c r="H123" t="s">
        <v>1662</v>
      </c>
      <c r="I123">
        <v>0</v>
      </c>
      <c r="J123">
        <v>0</v>
      </c>
      <c r="K123">
        <v>0</v>
      </c>
      <c r="M123" s="113">
        <f t="shared" si="8"/>
        <v>0</v>
      </c>
      <c r="N123" s="113">
        <f t="shared" si="9"/>
        <v>0</v>
      </c>
      <c r="O123" s="113">
        <f t="shared" si="10"/>
        <v>0</v>
      </c>
    </row>
    <row r="124" spans="2:15" x14ac:dyDescent="0.25">
      <c r="B124" s="87" t="str">
        <f t="shared" si="7"/>
        <v>PGECFLSFm2017CZ09</v>
      </c>
      <c r="C124" t="s">
        <v>118</v>
      </c>
      <c r="D124" t="s">
        <v>129</v>
      </c>
      <c r="E124" t="s">
        <v>1649</v>
      </c>
      <c r="F124">
        <v>2017</v>
      </c>
      <c r="G124" t="s">
        <v>108</v>
      </c>
      <c r="H124" t="s">
        <v>1662</v>
      </c>
      <c r="I124">
        <v>0</v>
      </c>
      <c r="J124">
        <v>0</v>
      </c>
      <c r="K124">
        <v>0</v>
      </c>
      <c r="M124" s="113">
        <f t="shared" si="8"/>
        <v>0</v>
      </c>
      <c r="N124" s="113">
        <f t="shared" si="9"/>
        <v>0</v>
      </c>
      <c r="O124" s="113">
        <f t="shared" si="10"/>
        <v>0</v>
      </c>
    </row>
    <row r="125" spans="2:15" x14ac:dyDescent="0.25">
      <c r="B125" s="87" t="str">
        <f t="shared" si="7"/>
        <v>PGECFLSFm2017CZ10</v>
      </c>
      <c r="C125" t="s">
        <v>118</v>
      </c>
      <c r="D125" t="s">
        <v>129</v>
      </c>
      <c r="E125" t="s">
        <v>1649</v>
      </c>
      <c r="F125">
        <v>2017</v>
      </c>
      <c r="G125" t="s">
        <v>109</v>
      </c>
      <c r="H125" t="s">
        <v>1662</v>
      </c>
      <c r="I125">
        <v>0</v>
      </c>
      <c r="J125">
        <v>0</v>
      </c>
      <c r="K125">
        <v>0</v>
      </c>
      <c r="M125" s="113">
        <f t="shared" si="8"/>
        <v>0</v>
      </c>
      <c r="N125" s="113">
        <f t="shared" si="9"/>
        <v>0</v>
      </c>
      <c r="O125" s="113">
        <f t="shared" si="10"/>
        <v>0</v>
      </c>
    </row>
    <row r="126" spans="2:15" x14ac:dyDescent="0.25">
      <c r="B126" s="87" t="str">
        <f t="shared" si="7"/>
        <v>PGECFLSFm2017CZ11</v>
      </c>
      <c r="C126" t="s">
        <v>118</v>
      </c>
      <c r="D126" t="s">
        <v>129</v>
      </c>
      <c r="E126" t="s">
        <v>1649</v>
      </c>
      <c r="F126">
        <v>2017</v>
      </c>
      <c r="G126" t="s">
        <v>110</v>
      </c>
      <c r="H126" t="s">
        <v>1662</v>
      </c>
      <c r="I126">
        <v>1.0741212121212123</v>
      </c>
      <c r="J126">
        <v>1.5195861049519588</v>
      </c>
      <c r="K126">
        <v>-2.0212121212121209E-2</v>
      </c>
      <c r="M126" s="113">
        <f t="shared" si="8"/>
        <v>1.07</v>
      </c>
      <c r="N126" s="113">
        <f t="shared" si="9"/>
        <v>1.52</v>
      </c>
      <c r="O126" s="113">
        <f t="shared" si="10"/>
        <v>-2.0199999999999999E-2</v>
      </c>
    </row>
    <row r="127" spans="2:15" x14ac:dyDescent="0.25">
      <c r="B127" s="87" t="str">
        <f t="shared" si="7"/>
        <v>PGECFLSFm2017CZ12</v>
      </c>
      <c r="C127" t="s">
        <v>118</v>
      </c>
      <c r="D127" t="s">
        <v>129</v>
      </c>
      <c r="E127" t="s">
        <v>1649</v>
      </c>
      <c r="F127">
        <v>2017</v>
      </c>
      <c r="G127" t="s">
        <v>111</v>
      </c>
      <c r="H127" t="s">
        <v>1662</v>
      </c>
      <c r="I127">
        <v>1.0432258544169639</v>
      </c>
      <c r="J127">
        <v>1.5366533466489194</v>
      </c>
      <c r="K127">
        <v>-2.0915151515151519E-2</v>
      </c>
      <c r="M127" s="113">
        <f t="shared" si="8"/>
        <v>1.04</v>
      </c>
      <c r="N127" s="113">
        <f t="shared" si="9"/>
        <v>1.54</v>
      </c>
      <c r="O127" s="113">
        <f t="shared" si="10"/>
        <v>-2.0899999999999998E-2</v>
      </c>
    </row>
    <row r="128" spans="2:15" x14ac:dyDescent="0.25">
      <c r="B128" s="87" t="str">
        <f t="shared" si="7"/>
        <v>PGECFLSFm2017CZ13</v>
      </c>
      <c r="C128" t="s">
        <v>118</v>
      </c>
      <c r="D128" t="s">
        <v>129</v>
      </c>
      <c r="E128" t="s">
        <v>1649</v>
      </c>
      <c r="F128">
        <v>2017</v>
      </c>
      <c r="G128" t="s">
        <v>112</v>
      </c>
      <c r="H128" t="s">
        <v>1662</v>
      </c>
      <c r="I128">
        <v>1.0739191919191919</v>
      </c>
      <c r="J128">
        <v>1.4927322000492731</v>
      </c>
      <c r="K128">
        <v>-2.0387878787878785E-2</v>
      </c>
      <c r="M128" s="113">
        <f t="shared" si="8"/>
        <v>1.07</v>
      </c>
      <c r="N128" s="113">
        <f t="shared" si="9"/>
        <v>1.49</v>
      </c>
      <c r="O128" s="113">
        <f t="shared" si="10"/>
        <v>-2.0400000000000001E-2</v>
      </c>
    </row>
    <row r="129" spans="2:15" x14ac:dyDescent="0.25">
      <c r="B129" s="87" t="str">
        <f t="shared" si="7"/>
        <v>PGECFLSFm2017CZ14</v>
      </c>
      <c r="C129" t="s">
        <v>118</v>
      </c>
      <c r="D129" t="s">
        <v>129</v>
      </c>
      <c r="E129" t="s">
        <v>1649</v>
      </c>
      <c r="F129">
        <v>2017</v>
      </c>
      <c r="G129" t="s">
        <v>113</v>
      </c>
      <c r="H129" t="s">
        <v>1662</v>
      </c>
      <c r="I129">
        <v>0</v>
      </c>
      <c r="J129">
        <v>0</v>
      </c>
      <c r="K129">
        <v>0</v>
      </c>
      <c r="M129" s="113">
        <f t="shared" si="8"/>
        <v>0</v>
      </c>
      <c r="N129" s="113">
        <f t="shared" si="9"/>
        <v>0</v>
      </c>
      <c r="O129" s="113">
        <f t="shared" si="10"/>
        <v>0</v>
      </c>
    </row>
    <row r="130" spans="2:15" x14ac:dyDescent="0.25">
      <c r="B130" s="87" t="str">
        <f t="shared" si="7"/>
        <v>PGECFLSFm2017CZ15</v>
      </c>
      <c r="C130" t="s">
        <v>118</v>
      </c>
      <c r="D130" t="s">
        <v>129</v>
      </c>
      <c r="E130" t="s">
        <v>1649</v>
      </c>
      <c r="F130">
        <v>2017</v>
      </c>
      <c r="G130" t="s">
        <v>114</v>
      </c>
      <c r="H130" t="s">
        <v>1662</v>
      </c>
      <c r="I130">
        <v>0</v>
      </c>
      <c r="J130">
        <v>0</v>
      </c>
      <c r="K130">
        <v>0</v>
      </c>
      <c r="M130" s="113">
        <f t="shared" si="8"/>
        <v>0</v>
      </c>
      <c r="N130" s="113">
        <f t="shared" si="9"/>
        <v>0</v>
      </c>
      <c r="O130" s="113">
        <f t="shared" si="10"/>
        <v>0</v>
      </c>
    </row>
    <row r="131" spans="2:15" x14ac:dyDescent="0.25">
      <c r="B131" s="87" t="str">
        <f t="shared" si="7"/>
        <v>PGECFLSFm2017CZ16</v>
      </c>
      <c r="C131" t="s">
        <v>118</v>
      </c>
      <c r="D131" t="s">
        <v>129</v>
      </c>
      <c r="E131" t="s">
        <v>1649</v>
      </c>
      <c r="F131">
        <v>2017</v>
      </c>
      <c r="G131" t="s">
        <v>115</v>
      </c>
      <c r="H131" t="s">
        <v>1662</v>
      </c>
      <c r="I131">
        <v>0.98893939393939378</v>
      </c>
      <c r="J131">
        <v>1.3518939393939389</v>
      </c>
      <c r="K131">
        <v>-2.3727272727272725E-2</v>
      </c>
      <c r="M131" s="113">
        <f t="shared" si="8"/>
        <v>0.98899999999999999</v>
      </c>
      <c r="N131" s="113">
        <f t="shared" si="9"/>
        <v>1.35</v>
      </c>
      <c r="O131" s="113">
        <f t="shared" si="10"/>
        <v>-2.3699999999999999E-2</v>
      </c>
    </row>
    <row r="132" spans="2:15" x14ac:dyDescent="0.25">
      <c r="B132" s="87" t="str">
        <f t="shared" si="7"/>
        <v>SCECFLSFm1975CZ01</v>
      </c>
      <c r="C132" t="s">
        <v>118</v>
      </c>
      <c r="D132" t="s">
        <v>130</v>
      </c>
      <c r="E132" t="s">
        <v>1649</v>
      </c>
      <c r="F132" t="s">
        <v>47</v>
      </c>
      <c r="G132" t="s">
        <v>48</v>
      </c>
      <c r="H132" t="s">
        <v>1662</v>
      </c>
      <c r="I132">
        <v>0</v>
      </c>
      <c r="J132">
        <v>0</v>
      </c>
      <c r="K132">
        <v>0</v>
      </c>
      <c r="M132" s="113">
        <f t="shared" si="8"/>
        <v>0</v>
      </c>
      <c r="N132" s="113">
        <f t="shared" si="9"/>
        <v>0</v>
      </c>
      <c r="O132" s="113">
        <f t="shared" si="10"/>
        <v>0</v>
      </c>
    </row>
    <row r="133" spans="2:15" x14ac:dyDescent="0.25">
      <c r="B133" s="87" t="str">
        <f t="shared" ref="B133:B196" si="11">D133&amp;C133&amp;E133&amp;F133&amp;G133</f>
        <v>SCECFLSFm1975CZ02</v>
      </c>
      <c r="C133" t="s">
        <v>118</v>
      </c>
      <c r="D133" t="s">
        <v>130</v>
      </c>
      <c r="E133" t="s">
        <v>1649</v>
      </c>
      <c r="F133" t="s">
        <v>47</v>
      </c>
      <c r="G133" t="s">
        <v>101</v>
      </c>
      <c r="H133" t="s">
        <v>1662</v>
      </c>
      <c r="I133">
        <v>0</v>
      </c>
      <c r="J133">
        <v>0</v>
      </c>
      <c r="K133">
        <v>0</v>
      </c>
      <c r="M133" s="113">
        <f t="shared" ref="M133:M196" si="12">IF(I133=0,0,ROUND(I133,3-LOG(ABS(I133))))</f>
        <v>0</v>
      </c>
      <c r="N133" s="113">
        <f t="shared" ref="N133:N196" si="13">IF(J133=0,0,ROUND(J133,3-LOG(ABS(J133))))</f>
        <v>0</v>
      </c>
      <c r="O133" s="113">
        <f t="shared" ref="O133:O196" si="14">IF(K133=0,0,ROUND(K133,3-LOG(ABS(K133))))</f>
        <v>0</v>
      </c>
    </row>
    <row r="134" spans="2:15" x14ac:dyDescent="0.25">
      <c r="B134" s="87" t="str">
        <f t="shared" si="11"/>
        <v>SCECFLSFm1975CZ03</v>
      </c>
      <c r="C134" t="s">
        <v>118</v>
      </c>
      <c r="D134" t="s">
        <v>130</v>
      </c>
      <c r="E134" t="s">
        <v>1649</v>
      </c>
      <c r="F134" t="s">
        <v>47</v>
      </c>
      <c r="G134" t="s">
        <v>102</v>
      </c>
      <c r="H134" t="s">
        <v>1662</v>
      </c>
      <c r="I134">
        <v>0</v>
      </c>
      <c r="J134">
        <v>0</v>
      </c>
      <c r="K134">
        <v>0</v>
      </c>
      <c r="M134" s="113">
        <f t="shared" si="12"/>
        <v>0</v>
      </c>
      <c r="N134" s="113">
        <f t="shared" si="13"/>
        <v>0</v>
      </c>
      <c r="O134" s="113">
        <f t="shared" si="14"/>
        <v>0</v>
      </c>
    </row>
    <row r="135" spans="2:15" x14ac:dyDescent="0.25">
      <c r="B135" s="87" t="str">
        <f t="shared" si="11"/>
        <v>SCECFLSFm1975CZ04</v>
      </c>
      <c r="C135" t="s">
        <v>118</v>
      </c>
      <c r="D135" t="s">
        <v>130</v>
      </c>
      <c r="E135" t="s">
        <v>1649</v>
      </c>
      <c r="F135" t="s">
        <v>47</v>
      </c>
      <c r="G135" t="s">
        <v>103</v>
      </c>
      <c r="H135" t="s">
        <v>1662</v>
      </c>
      <c r="I135">
        <v>0</v>
      </c>
      <c r="J135">
        <v>0</v>
      </c>
      <c r="K135">
        <v>0</v>
      </c>
      <c r="M135" s="113">
        <f t="shared" si="12"/>
        <v>0</v>
      </c>
      <c r="N135" s="113">
        <f t="shared" si="13"/>
        <v>0</v>
      </c>
      <c r="O135" s="113">
        <f t="shared" si="14"/>
        <v>0</v>
      </c>
    </row>
    <row r="136" spans="2:15" x14ac:dyDescent="0.25">
      <c r="B136" s="87" t="str">
        <f t="shared" si="11"/>
        <v>SCECFLSFm1975CZ05</v>
      </c>
      <c r="C136" t="s">
        <v>118</v>
      </c>
      <c r="D136" t="s">
        <v>130</v>
      </c>
      <c r="E136" t="s">
        <v>1649</v>
      </c>
      <c r="F136" t="s">
        <v>47</v>
      </c>
      <c r="G136" t="s">
        <v>104</v>
      </c>
      <c r="H136" t="s">
        <v>1662</v>
      </c>
      <c r="I136">
        <v>0.96891491752435654</v>
      </c>
      <c r="J136">
        <v>1.3914163128672237</v>
      </c>
      <c r="K136">
        <v>-2.9993030303030306E-2</v>
      </c>
      <c r="M136" s="113">
        <f t="shared" si="12"/>
        <v>0.96899999999999997</v>
      </c>
      <c r="N136" s="113">
        <f t="shared" si="13"/>
        <v>1.39</v>
      </c>
      <c r="O136" s="113">
        <f t="shared" si="14"/>
        <v>-0.03</v>
      </c>
    </row>
    <row r="137" spans="2:15" x14ac:dyDescent="0.25">
      <c r="B137" s="87" t="str">
        <f t="shared" si="11"/>
        <v>SCECFLSFm1975CZ06</v>
      </c>
      <c r="C137" t="s">
        <v>118</v>
      </c>
      <c r="D137" t="s">
        <v>130</v>
      </c>
      <c r="E137" t="s">
        <v>1649</v>
      </c>
      <c r="F137" t="s">
        <v>47</v>
      </c>
      <c r="G137" t="s">
        <v>105</v>
      </c>
      <c r="H137" t="s">
        <v>1662</v>
      </c>
      <c r="I137">
        <v>1.0106518654142098</v>
      </c>
      <c r="J137">
        <v>1.3549788209298685</v>
      </c>
      <c r="K137">
        <v>-1.8740620734809966E-2</v>
      </c>
      <c r="M137" s="113">
        <f t="shared" si="12"/>
        <v>1.01</v>
      </c>
      <c r="N137" s="113">
        <f t="shared" si="13"/>
        <v>1.35</v>
      </c>
      <c r="O137" s="113">
        <f t="shared" si="14"/>
        <v>-1.8700000000000001E-2</v>
      </c>
    </row>
    <row r="138" spans="2:15" x14ac:dyDescent="0.25">
      <c r="B138" s="87" t="str">
        <f t="shared" si="11"/>
        <v>SCECFLSFm1975CZ07</v>
      </c>
      <c r="C138" t="s">
        <v>118</v>
      </c>
      <c r="D138" t="s">
        <v>130</v>
      </c>
      <c r="E138" t="s">
        <v>1649</v>
      </c>
      <c r="F138" t="s">
        <v>47</v>
      </c>
      <c r="G138" t="s">
        <v>106</v>
      </c>
      <c r="H138" t="s">
        <v>1662</v>
      </c>
      <c r="I138">
        <v>0</v>
      </c>
      <c r="J138">
        <v>0</v>
      </c>
      <c r="K138">
        <v>0</v>
      </c>
      <c r="M138" s="113">
        <f t="shared" si="12"/>
        <v>0</v>
      </c>
      <c r="N138" s="113">
        <f t="shared" si="13"/>
        <v>0</v>
      </c>
      <c r="O138" s="113">
        <f t="shared" si="14"/>
        <v>0</v>
      </c>
    </row>
    <row r="139" spans="2:15" x14ac:dyDescent="0.25">
      <c r="B139" s="87" t="str">
        <f t="shared" si="11"/>
        <v>SCECFLSFm1975CZ08</v>
      </c>
      <c r="C139" t="s">
        <v>118</v>
      </c>
      <c r="D139" t="s">
        <v>130</v>
      </c>
      <c r="E139" t="s">
        <v>1649</v>
      </c>
      <c r="F139" t="s">
        <v>47</v>
      </c>
      <c r="G139" t="s">
        <v>107</v>
      </c>
      <c r="H139" t="s">
        <v>1662</v>
      </c>
      <c r="I139">
        <v>1.0441367296704387</v>
      </c>
      <c r="J139">
        <v>1.4366882267080794</v>
      </c>
      <c r="K139">
        <v>-1.6874969813143088E-2</v>
      </c>
      <c r="M139" s="113">
        <f t="shared" si="12"/>
        <v>1.04</v>
      </c>
      <c r="N139" s="113">
        <f t="shared" si="13"/>
        <v>1.44</v>
      </c>
      <c r="O139" s="113">
        <f t="shared" si="14"/>
        <v>-1.6899999999999998E-2</v>
      </c>
    </row>
    <row r="140" spans="2:15" x14ac:dyDescent="0.25">
      <c r="B140" s="87" t="str">
        <f t="shared" si="11"/>
        <v>SCECFLSFm1975CZ09</v>
      </c>
      <c r="C140" t="s">
        <v>118</v>
      </c>
      <c r="D140" t="s">
        <v>130</v>
      </c>
      <c r="E140" t="s">
        <v>1649</v>
      </c>
      <c r="F140" t="s">
        <v>47</v>
      </c>
      <c r="G140" t="s">
        <v>108</v>
      </c>
      <c r="H140" t="s">
        <v>1662</v>
      </c>
      <c r="I140">
        <v>1.0813413801254423</v>
      </c>
      <c r="J140">
        <v>1.4923842180076881</v>
      </c>
      <c r="K140">
        <v>-1.8312699669887612E-2</v>
      </c>
      <c r="M140" s="113">
        <f t="shared" si="12"/>
        <v>1.08</v>
      </c>
      <c r="N140" s="113">
        <f t="shared" si="13"/>
        <v>1.49</v>
      </c>
      <c r="O140" s="113">
        <f t="shared" si="14"/>
        <v>-1.83E-2</v>
      </c>
    </row>
    <row r="141" spans="2:15" x14ac:dyDescent="0.25">
      <c r="B141" s="87" t="str">
        <f t="shared" si="11"/>
        <v>SCECFLSFm1975CZ10</v>
      </c>
      <c r="C141" t="s">
        <v>118</v>
      </c>
      <c r="D141" t="s">
        <v>130</v>
      </c>
      <c r="E141" t="s">
        <v>1649</v>
      </c>
      <c r="F141" t="s">
        <v>47</v>
      </c>
      <c r="G141" t="s">
        <v>109</v>
      </c>
      <c r="H141" t="s">
        <v>1662</v>
      </c>
      <c r="I141">
        <v>1.0726016781336005</v>
      </c>
      <c r="J141">
        <v>1.9477536855127486</v>
      </c>
      <c r="K141">
        <v>-2.1451606928000789E-2</v>
      </c>
      <c r="M141" s="113">
        <f t="shared" si="12"/>
        <v>1.07</v>
      </c>
      <c r="N141" s="113">
        <f t="shared" si="13"/>
        <v>1.95</v>
      </c>
      <c r="O141" s="113">
        <f t="shared" si="14"/>
        <v>-2.1499999999999998E-2</v>
      </c>
    </row>
    <row r="142" spans="2:15" x14ac:dyDescent="0.25">
      <c r="B142" s="87" t="str">
        <f t="shared" si="11"/>
        <v>SCECFLSFm1975CZ11</v>
      </c>
      <c r="C142" t="s">
        <v>118</v>
      </c>
      <c r="D142" t="s">
        <v>130</v>
      </c>
      <c r="E142" t="s">
        <v>1649</v>
      </c>
      <c r="F142" t="s">
        <v>47</v>
      </c>
      <c r="G142" t="s">
        <v>110</v>
      </c>
      <c r="H142" t="s">
        <v>1662</v>
      </c>
      <c r="I142">
        <v>0</v>
      </c>
      <c r="J142">
        <v>0</v>
      </c>
      <c r="K142">
        <v>0</v>
      </c>
      <c r="M142" s="113">
        <f t="shared" si="12"/>
        <v>0</v>
      </c>
      <c r="N142" s="113">
        <f t="shared" si="13"/>
        <v>0</v>
      </c>
      <c r="O142" s="113">
        <f t="shared" si="14"/>
        <v>0</v>
      </c>
    </row>
    <row r="143" spans="2:15" x14ac:dyDescent="0.25">
      <c r="B143" s="87" t="str">
        <f t="shared" si="11"/>
        <v>SCECFLSFm1975CZ12</v>
      </c>
      <c r="C143" t="s">
        <v>118</v>
      </c>
      <c r="D143" t="s">
        <v>130</v>
      </c>
      <c r="E143" t="s">
        <v>1649</v>
      </c>
      <c r="F143" t="s">
        <v>47</v>
      </c>
      <c r="G143" t="s">
        <v>111</v>
      </c>
      <c r="H143" t="s">
        <v>1662</v>
      </c>
      <c r="I143">
        <v>0</v>
      </c>
      <c r="J143">
        <v>0</v>
      </c>
      <c r="K143">
        <v>0</v>
      </c>
      <c r="M143" s="113">
        <f t="shared" si="12"/>
        <v>0</v>
      </c>
      <c r="N143" s="113">
        <f t="shared" si="13"/>
        <v>0</v>
      </c>
      <c r="O143" s="113">
        <f t="shared" si="14"/>
        <v>0</v>
      </c>
    </row>
    <row r="144" spans="2:15" x14ac:dyDescent="0.25">
      <c r="B144" s="87" t="str">
        <f t="shared" si="11"/>
        <v>SCECFLSFm1975CZ13</v>
      </c>
      <c r="C144" t="s">
        <v>118</v>
      </c>
      <c r="D144" t="s">
        <v>130</v>
      </c>
      <c r="E144" t="s">
        <v>1649</v>
      </c>
      <c r="F144" t="s">
        <v>47</v>
      </c>
      <c r="G144" t="s">
        <v>112</v>
      </c>
      <c r="H144" t="s">
        <v>1662</v>
      </c>
      <c r="I144">
        <v>1.1312931302305049</v>
      </c>
      <c r="J144">
        <v>1.8877467199095708</v>
      </c>
      <c r="K144">
        <v>-2.3554880179304506E-2</v>
      </c>
      <c r="M144" s="113">
        <f t="shared" si="12"/>
        <v>1.1299999999999999</v>
      </c>
      <c r="N144" s="113">
        <f t="shared" si="13"/>
        <v>1.89</v>
      </c>
      <c r="O144" s="113">
        <f t="shared" si="14"/>
        <v>-2.3599999999999999E-2</v>
      </c>
    </row>
    <row r="145" spans="2:15" x14ac:dyDescent="0.25">
      <c r="B145" s="87" t="str">
        <f t="shared" si="11"/>
        <v>SCECFLSFm1975CZ14</v>
      </c>
      <c r="C145" t="s">
        <v>118</v>
      </c>
      <c r="D145" t="s">
        <v>130</v>
      </c>
      <c r="E145" t="s">
        <v>1649</v>
      </c>
      <c r="F145" t="s">
        <v>47</v>
      </c>
      <c r="G145" t="s">
        <v>113</v>
      </c>
      <c r="H145" t="s">
        <v>1662</v>
      </c>
      <c r="I145">
        <v>1.1401598438793079</v>
      </c>
      <c r="J145">
        <v>1.6734208575847631</v>
      </c>
      <c r="K145">
        <v>-2.1112735776357503E-2</v>
      </c>
      <c r="M145" s="113">
        <f t="shared" si="12"/>
        <v>1.1399999999999999</v>
      </c>
      <c r="N145" s="113">
        <f t="shared" si="13"/>
        <v>1.67</v>
      </c>
      <c r="O145" s="113">
        <f t="shared" si="14"/>
        <v>-2.1100000000000001E-2</v>
      </c>
    </row>
    <row r="146" spans="2:15" x14ac:dyDescent="0.25">
      <c r="B146" s="87" t="str">
        <f t="shared" si="11"/>
        <v>SCECFLSFm1975CZ15</v>
      </c>
      <c r="C146" t="s">
        <v>118</v>
      </c>
      <c r="D146" t="s">
        <v>130</v>
      </c>
      <c r="E146" t="s">
        <v>1649</v>
      </c>
      <c r="F146" t="s">
        <v>47</v>
      </c>
      <c r="G146" t="s">
        <v>114</v>
      </c>
      <c r="H146" t="s">
        <v>1662</v>
      </c>
      <c r="I146">
        <v>1.2197546244143145</v>
      </c>
      <c r="J146">
        <v>1.7180610720718592</v>
      </c>
      <c r="K146">
        <v>-1.0003169943841749E-2</v>
      </c>
      <c r="M146" s="113">
        <f t="shared" si="12"/>
        <v>1.22</v>
      </c>
      <c r="N146" s="113">
        <f t="shared" si="13"/>
        <v>1.72</v>
      </c>
      <c r="O146" s="113">
        <f t="shared" si="14"/>
        <v>-0.01</v>
      </c>
    </row>
    <row r="147" spans="2:15" x14ac:dyDescent="0.25">
      <c r="B147" s="87" t="str">
        <f t="shared" si="11"/>
        <v>SCECFLSFm1975CZ16</v>
      </c>
      <c r="C147" t="s">
        <v>118</v>
      </c>
      <c r="D147" t="s">
        <v>130</v>
      </c>
      <c r="E147" t="s">
        <v>1649</v>
      </c>
      <c r="F147" t="s">
        <v>47</v>
      </c>
      <c r="G147" t="s">
        <v>115</v>
      </c>
      <c r="H147" t="s">
        <v>1662</v>
      </c>
      <c r="I147">
        <v>1.0464223806189084</v>
      </c>
      <c r="J147">
        <v>1.5778998701211004</v>
      </c>
      <c r="K147">
        <v>-2.57199473383595E-2</v>
      </c>
      <c r="M147" s="113">
        <f t="shared" si="12"/>
        <v>1.05</v>
      </c>
      <c r="N147" s="113">
        <f t="shared" si="13"/>
        <v>1.58</v>
      </c>
      <c r="O147" s="113">
        <f t="shared" si="14"/>
        <v>-2.5700000000000001E-2</v>
      </c>
    </row>
    <row r="148" spans="2:15" x14ac:dyDescent="0.25">
      <c r="B148" s="87" t="str">
        <f t="shared" si="11"/>
        <v>SCECFLSFm1985CZ01</v>
      </c>
      <c r="C148" t="s">
        <v>118</v>
      </c>
      <c r="D148" t="s">
        <v>130</v>
      </c>
      <c r="E148" t="s">
        <v>1649</v>
      </c>
      <c r="F148" t="s">
        <v>67</v>
      </c>
      <c r="G148" t="s">
        <v>48</v>
      </c>
      <c r="H148" t="s">
        <v>1662</v>
      </c>
      <c r="I148">
        <v>0</v>
      </c>
      <c r="J148">
        <v>0</v>
      </c>
      <c r="K148">
        <v>0</v>
      </c>
      <c r="M148" s="113">
        <f t="shared" si="12"/>
        <v>0</v>
      </c>
      <c r="N148" s="113">
        <f t="shared" si="13"/>
        <v>0</v>
      </c>
      <c r="O148" s="113">
        <f t="shared" si="14"/>
        <v>0</v>
      </c>
    </row>
    <row r="149" spans="2:15" x14ac:dyDescent="0.25">
      <c r="B149" s="87" t="str">
        <f t="shared" si="11"/>
        <v>SCECFLSFm1985CZ02</v>
      </c>
      <c r="C149" t="s">
        <v>118</v>
      </c>
      <c r="D149" t="s">
        <v>130</v>
      </c>
      <c r="E149" t="s">
        <v>1649</v>
      </c>
      <c r="F149" t="s">
        <v>67</v>
      </c>
      <c r="G149" t="s">
        <v>101</v>
      </c>
      <c r="H149" t="s">
        <v>1662</v>
      </c>
      <c r="I149">
        <v>0</v>
      </c>
      <c r="J149">
        <v>0</v>
      </c>
      <c r="K149">
        <v>0</v>
      </c>
      <c r="M149" s="113">
        <f t="shared" si="12"/>
        <v>0</v>
      </c>
      <c r="N149" s="113">
        <f t="shared" si="13"/>
        <v>0</v>
      </c>
      <c r="O149" s="113">
        <f t="shared" si="14"/>
        <v>0</v>
      </c>
    </row>
    <row r="150" spans="2:15" x14ac:dyDescent="0.25">
      <c r="B150" s="87" t="str">
        <f t="shared" si="11"/>
        <v>SCECFLSFm1985CZ03</v>
      </c>
      <c r="C150" t="s">
        <v>118</v>
      </c>
      <c r="D150" t="s">
        <v>130</v>
      </c>
      <c r="E150" t="s">
        <v>1649</v>
      </c>
      <c r="F150" t="s">
        <v>67</v>
      </c>
      <c r="G150" t="s">
        <v>102</v>
      </c>
      <c r="H150" t="s">
        <v>1662</v>
      </c>
      <c r="I150">
        <v>0</v>
      </c>
      <c r="J150">
        <v>0</v>
      </c>
      <c r="K150">
        <v>0</v>
      </c>
      <c r="M150" s="113">
        <f t="shared" si="12"/>
        <v>0</v>
      </c>
      <c r="N150" s="113">
        <f t="shared" si="13"/>
        <v>0</v>
      </c>
      <c r="O150" s="113">
        <f t="shared" si="14"/>
        <v>0</v>
      </c>
    </row>
    <row r="151" spans="2:15" x14ac:dyDescent="0.25">
      <c r="B151" s="87" t="str">
        <f t="shared" si="11"/>
        <v>SCECFLSFm1985CZ04</v>
      </c>
      <c r="C151" t="s">
        <v>118</v>
      </c>
      <c r="D151" t="s">
        <v>130</v>
      </c>
      <c r="E151" t="s">
        <v>1649</v>
      </c>
      <c r="F151" t="s">
        <v>67</v>
      </c>
      <c r="G151" t="s">
        <v>103</v>
      </c>
      <c r="H151" t="s">
        <v>1662</v>
      </c>
      <c r="I151">
        <v>0</v>
      </c>
      <c r="J151">
        <v>0</v>
      </c>
      <c r="K151">
        <v>0</v>
      </c>
      <c r="M151" s="113">
        <f t="shared" si="12"/>
        <v>0</v>
      </c>
      <c r="N151" s="113">
        <f t="shared" si="13"/>
        <v>0</v>
      </c>
      <c r="O151" s="113">
        <f t="shared" si="14"/>
        <v>0</v>
      </c>
    </row>
    <row r="152" spans="2:15" x14ac:dyDescent="0.25">
      <c r="B152" s="87" t="str">
        <f t="shared" si="11"/>
        <v>SCECFLSFm1985CZ05</v>
      </c>
      <c r="C152" t="s">
        <v>118</v>
      </c>
      <c r="D152" t="s">
        <v>130</v>
      </c>
      <c r="E152" t="s">
        <v>1649</v>
      </c>
      <c r="F152" t="s">
        <v>67</v>
      </c>
      <c r="G152" t="s">
        <v>104</v>
      </c>
      <c r="H152" t="s">
        <v>1662</v>
      </c>
      <c r="I152">
        <v>0.96548782254781096</v>
      </c>
      <c r="J152">
        <v>1.3914163128672237</v>
      </c>
      <c r="K152">
        <v>-2.9993030303030306E-2</v>
      </c>
      <c r="M152" s="113">
        <f t="shared" si="12"/>
        <v>0.96499999999999997</v>
      </c>
      <c r="N152" s="113">
        <f t="shared" si="13"/>
        <v>1.39</v>
      </c>
      <c r="O152" s="113">
        <f t="shared" si="14"/>
        <v>-0.03</v>
      </c>
    </row>
    <row r="153" spans="2:15" x14ac:dyDescent="0.25">
      <c r="B153" s="87" t="str">
        <f t="shared" si="11"/>
        <v>SCECFLSFm1985CZ06</v>
      </c>
      <c r="C153" t="s">
        <v>118</v>
      </c>
      <c r="D153" t="s">
        <v>130</v>
      </c>
      <c r="E153" t="s">
        <v>1649</v>
      </c>
      <c r="F153" t="s">
        <v>67</v>
      </c>
      <c r="G153" t="s">
        <v>105</v>
      </c>
      <c r="H153" t="s">
        <v>1662</v>
      </c>
      <c r="I153">
        <v>1.0076141751317729</v>
      </c>
      <c r="J153">
        <v>1.3730507676205874</v>
      </c>
      <c r="K153">
        <v>-1.6813831388601694E-2</v>
      </c>
      <c r="M153" s="113">
        <f t="shared" si="12"/>
        <v>1.01</v>
      </c>
      <c r="N153" s="113">
        <f t="shared" si="13"/>
        <v>1.37</v>
      </c>
      <c r="O153" s="113">
        <f t="shared" si="14"/>
        <v>-1.6799999999999999E-2</v>
      </c>
    </row>
    <row r="154" spans="2:15" x14ac:dyDescent="0.25">
      <c r="B154" s="87" t="str">
        <f t="shared" si="11"/>
        <v>SCECFLSFm1985CZ07</v>
      </c>
      <c r="C154" t="s">
        <v>118</v>
      </c>
      <c r="D154" t="s">
        <v>130</v>
      </c>
      <c r="E154" t="s">
        <v>1649</v>
      </c>
      <c r="F154" t="s">
        <v>67</v>
      </c>
      <c r="G154" t="s">
        <v>106</v>
      </c>
      <c r="H154" t="s">
        <v>1662</v>
      </c>
      <c r="I154">
        <v>0</v>
      </c>
      <c r="J154">
        <v>0</v>
      </c>
      <c r="K154">
        <v>0</v>
      </c>
      <c r="M154" s="113">
        <f t="shared" si="12"/>
        <v>0</v>
      </c>
      <c r="N154" s="113">
        <f t="shared" si="13"/>
        <v>0</v>
      </c>
      <c r="O154" s="113">
        <f t="shared" si="14"/>
        <v>0</v>
      </c>
    </row>
    <row r="155" spans="2:15" x14ac:dyDescent="0.25">
      <c r="B155" s="87" t="str">
        <f t="shared" si="11"/>
        <v>SCECFLSFm1985CZ08</v>
      </c>
      <c r="C155" t="s">
        <v>118</v>
      </c>
      <c r="D155" t="s">
        <v>130</v>
      </c>
      <c r="E155" t="s">
        <v>1649</v>
      </c>
      <c r="F155" t="s">
        <v>67</v>
      </c>
      <c r="G155" t="s">
        <v>107</v>
      </c>
      <c r="H155" t="s">
        <v>1662</v>
      </c>
      <c r="I155">
        <v>1.0530425248639881</v>
      </c>
      <c r="J155">
        <v>1.3569214792311792</v>
      </c>
      <c r="K155">
        <v>-1.8361631790995848E-2</v>
      </c>
      <c r="M155" s="113">
        <f t="shared" si="12"/>
        <v>1.05</v>
      </c>
      <c r="N155" s="113">
        <f t="shared" si="13"/>
        <v>1.36</v>
      </c>
      <c r="O155" s="113">
        <f t="shared" si="14"/>
        <v>-1.84E-2</v>
      </c>
    </row>
    <row r="156" spans="2:15" x14ac:dyDescent="0.25">
      <c r="B156" s="87" t="str">
        <f t="shared" si="11"/>
        <v>SCECFLSFm1985CZ09</v>
      </c>
      <c r="C156" t="s">
        <v>118</v>
      </c>
      <c r="D156" t="s">
        <v>130</v>
      </c>
      <c r="E156" t="s">
        <v>1649</v>
      </c>
      <c r="F156" t="s">
        <v>67</v>
      </c>
      <c r="G156" t="s">
        <v>108</v>
      </c>
      <c r="H156" t="s">
        <v>1662</v>
      </c>
      <c r="I156">
        <v>1.0898710288206812</v>
      </c>
      <c r="J156">
        <v>1.6853647735373636</v>
      </c>
      <c r="K156">
        <v>-1.9401156915532798E-2</v>
      </c>
      <c r="M156" s="113">
        <f t="shared" si="12"/>
        <v>1.0900000000000001</v>
      </c>
      <c r="N156" s="113">
        <f t="shared" si="13"/>
        <v>1.69</v>
      </c>
      <c r="O156" s="113">
        <f t="shared" si="14"/>
        <v>-1.9400000000000001E-2</v>
      </c>
    </row>
    <row r="157" spans="2:15" x14ac:dyDescent="0.25">
      <c r="B157" s="87" t="str">
        <f t="shared" si="11"/>
        <v>SCECFLSFm1985CZ10</v>
      </c>
      <c r="C157" t="s">
        <v>118</v>
      </c>
      <c r="D157" t="s">
        <v>130</v>
      </c>
      <c r="E157" t="s">
        <v>1649</v>
      </c>
      <c r="F157" t="s">
        <v>67</v>
      </c>
      <c r="G157" t="s">
        <v>109</v>
      </c>
      <c r="H157" t="s">
        <v>1662</v>
      </c>
      <c r="I157">
        <v>1.0675046043614616</v>
      </c>
      <c r="J157">
        <v>1.9488811312340071</v>
      </c>
      <c r="K157">
        <v>-2.3042607795395516E-2</v>
      </c>
      <c r="M157" s="113">
        <f t="shared" si="12"/>
        <v>1.07</v>
      </c>
      <c r="N157" s="113">
        <f t="shared" si="13"/>
        <v>1.95</v>
      </c>
      <c r="O157" s="113">
        <f t="shared" si="14"/>
        <v>-2.3E-2</v>
      </c>
    </row>
    <row r="158" spans="2:15" x14ac:dyDescent="0.25">
      <c r="B158" s="87" t="str">
        <f t="shared" si="11"/>
        <v>SCECFLSFm1985CZ11</v>
      </c>
      <c r="C158" t="s">
        <v>118</v>
      </c>
      <c r="D158" t="s">
        <v>130</v>
      </c>
      <c r="E158" t="s">
        <v>1649</v>
      </c>
      <c r="F158" t="s">
        <v>67</v>
      </c>
      <c r="G158" t="s">
        <v>110</v>
      </c>
      <c r="H158" t="s">
        <v>1662</v>
      </c>
      <c r="I158">
        <v>0</v>
      </c>
      <c r="J158">
        <v>0</v>
      </c>
      <c r="K158">
        <v>0</v>
      </c>
      <c r="M158" s="113">
        <f t="shared" si="12"/>
        <v>0</v>
      </c>
      <c r="N158" s="113">
        <f t="shared" si="13"/>
        <v>0</v>
      </c>
      <c r="O158" s="113">
        <f t="shared" si="14"/>
        <v>0</v>
      </c>
    </row>
    <row r="159" spans="2:15" x14ac:dyDescent="0.25">
      <c r="B159" s="87" t="str">
        <f t="shared" si="11"/>
        <v>SCECFLSFm1985CZ12</v>
      </c>
      <c r="C159" t="s">
        <v>118</v>
      </c>
      <c r="D159" t="s">
        <v>130</v>
      </c>
      <c r="E159" t="s">
        <v>1649</v>
      </c>
      <c r="F159" t="s">
        <v>67</v>
      </c>
      <c r="G159" t="s">
        <v>111</v>
      </c>
      <c r="H159" t="s">
        <v>1662</v>
      </c>
      <c r="I159">
        <v>0</v>
      </c>
      <c r="J159">
        <v>0</v>
      </c>
      <c r="K159">
        <v>0</v>
      </c>
      <c r="M159" s="113">
        <f t="shared" si="12"/>
        <v>0</v>
      </c>
      <c r="N159" s="113">
        <f t="shared" si="13"/>
        <v>0</v>
      </c>
      <c r="O159" s="113">
        <f t="shared" si="14"/>
        <v>0</v>
      </c>
    </row>
    <row r="160" spans="2:15" x14ac:dyDescent="0.25">
      <c r="B160" s="87" t="str">
        <f t="shared" si="11"/>
        <v>SCECFLSFm1985CZ13</v>
      </c>
      <c r="C160" t="s">
        <v>118</v>
      </c>
      <c r="D160" t="s">
        <v>130</v>
      </c>
      <c r="E160" t="s">
        <v>1649</v>
      </c>
      <c r="F160" t="s">
        <v>67</v>
      </c>
      <c r="G160" t="s">
        <v>112</v>
      </c>
      <c r="H160" t="s">
        <v>1662</v>
      </c>
      <c r="I160">
        <v>1.1285426803581271</v>
      </c>
      <c r="J160">
        <v>1.9354241003434185</v>
      </c>
      <c r="K160">
        <v>-2.4437033085881733E-2</v>
      </c>
      <c r="M160" s="113">
        <f t="shared" si="12"/>
        <v>1.1299999999999999</v>
      </c>
      <c r="N160" s="113">
        <f t="shared" si="13"/>
        <v>1.94</v>
      </c>
      <c r="O160" s="113">
        <f t="shared" si="14"/>
        <v>-2.4400000000000002E-2</v>
      </c>
    </row>
    <row r="161" spans="2:15" x14ac:dyDescent="0.25">
      <c r="B161" s="87" t="str">
        <f t="shared" si="11"/>
        <v>SCECFLSFm1985CZ14</v>
      </c>
      <c r="C161" t="s">
        <v>118</v>
      </c>
      <c r="D161" t="s">
        <v>130</v>
      </c>
      <c r="E161" t="s">
        <v>1649</v>
      </c>
      <c r="F161" t="s">
        <v>67</v>
      </c>
      <c r="G161" t="s">
        <v>113</v>
      </c>
      <c r="H161" t="s">
        <v>1662</v>
      </c>
      <c r="I161">
        <v>1.1442371179046629</v>
      </c>
      <c r="J161">
        <v>1.6971806033304109</v>
      </c>
      <c r="K161">
        <v>-2.689818465272523E-2</v>
      </c>
      <c r="M161" s="113">
        <f t="shared" si="12"/>
        <v>1.1399999999999999</v>
      </c>
      <c r="N161" s="113">
        <f t="shared" si="13"/>
        <v>1.7</v>
      </c>
      <c r="O161" s="113">
        <f t="shared" si="14"/>
        <v>-2.69E-2</v>
      </c>
    </row>
    <row r="162" spans="2:15" x14ac:dyDescent="0.25">
      <c r="B162" s="87" t="str">
        <f t="shared" si="11"/>
        <v>SCECFLSFm1985CZ15</v>
      </c>
      <c r="C162" t="s">
        <v>118</v>
      </c>
      <c r="D162" t="s">
        <v>130</v>
      </c>
      <c r="E162" t="s">
        <v>1649</v>
      </c>
      <c r="F162" t="s">
        <v>67</v>
      </c>
      <c r="G162" t="s">
        <v>114</v>
      </c>
      <c r="H162" t="s">
        <v>1662</v>
      </c>
      <c r="I162">
        <v>1.2151578066475046</v>
      </c>
      <c r="J162">
        <v>1.7204501275492374</v>
      </c>
      <c r="K162">
        <v>-1.1988414768872819E-2</v>
      </c>
      <c r="M162" s="113">
        <f t="shared" si="12"/>
        <v>1.22</v>
      </c>
      <c r="N162" s="113">
        <f t="shared" si="13"/>
        <v>1.72</v>
      </c>
      <c r="O162" s="113">
        <f t="shared" si="14"/>
        <v>-1.2E-2</v>
      </c>
    </row>
    <row r="163" spans="2:15" x14ac:dyDescent="0.25">
      <c r="B163" s="87" t="str">
        <f t="shared" si="11"/>
        <v>SCECFLSFm1985CZ16</v>
      </c>
      <c r="C163" t="s">
        <v>118</v>
      </c>
      <c r="D163" t="s">
        <v>130</v>
      </c>
      <c r="E163" t="s">
        <v>1649</v>
      </c>
      <c r="F163" t="s">
        <v>67</v>
      </c>
      <c r="G163" t="s">
        <v>115</v>
      </c>
      <c r="H163" t="s">
        <v>1662</v>
      </c>
      <c r="I163">
        <v>1.0187011688832317</v>
      </c>
      <c r="J163">
        <v>1.6615526662584283</v>
      </c>
      <c r="K163">
        <v>-2.9993030303030299E-2</v>
      </c>
      <c r="M163" s="113">
        <f t="shared" si="12"/>
        <v>1.02</v>
      </c>
      <c r="N163" s="113">
        <f t="shared" si="13"/>
        <v>1.66</v>
      </c>
      <c r="O163" s="113">
        <f t="shared" si="14"/>
        <v>-0.03</v>
      </c>
    </row>
    <row r="164" spans="2:15" x14ac:dyDescent="0.25">
      <c r="B164" s="87" t="str">
        <f t="shared" si="11"/>
        <v>SCECFLSFm1996CZ01</v>
      </c>
      <c r="C164" t="s">
        <v>118</v>
      </c>
      <c r="D164" t="s">
        <v>130</v>
      </c>
      <c r="E164" t="s">
        <v>1649</v>
      </c>
      <c r="F164" t="s">
        <v>70</v>
      </c>
      <c r="G164" t="s">
        <v>48</v>
      </c>
      <c r="H164" t="s">
        <v>1662</v>
      </c>
      <c r="I164">
        <v>0</v>
      </c>
      <c r="J164">
        <v>0</v>
      </c>
      <c r="K164">
        <v>0</v>
      </c>
      <c r="M164" s="113">
        <f t="shared" si="12"/>
        <v>0</v>
      </c>
      <c r="N164" s="113">
        <f t="shared" si="13"/>
        <v>0</v>
      </c>
      <c r="O164" s="113">
        <f t="shared" si="14"/>
        <v>0</v>
      </c>
    </row>
    <row r="165" spans="2:15" x14ac:dyDescent="0.25">
      <c r="B165" s="87" t="str">
        <f t="shared" si="11"/>
        <v>SCECFLSFm1996CZ02</v>
      </c>
      <c r="C165" t="s">
        <v>118</v>
      </c>
      <c r="D165" t="s">
        <v>130</v>
      </c>
      <c r="E165" t="s">
        <v>1649</v>
      </c>
      <c r="F165" t="s">
        <v>70</v>
      </c>
      <c r="G165" t="s">
        <v>101</v>
      </c>
      <c r="H165" t="s">
        <v>1662</v>
      </c>
      <c r="I165">
        <v>0</v>
      </c>
      <c r="J165">
        <v>0</v>
      </c>
      <c r="K165">
        <v>0</v>
      </c>
      <c r="M165" s="113">
        <f t="shared" si="12"/>
        <v>0</v>
      </c>
      <c r="N165" s="113">
        <f t="shared" si="13"/>
        <v>0</v>
      </c>
      <c r="O165" s="113">
        <f t="shared" si="14"/>
        <v>0</v>
      </c>
    </row>
    <row r="166" spans="2:15" x14ac:dyDescent="0.25">
      <c r="B166" s="87" t="str">
        <f t="shared" si="11"/>
        <v>SCECFLSFm1996CZ03</v>
      </c>
      <c r="C166" t="s">
        <v>118</v>
      </c>
      <c r="D166" t="s">
        <v>130</v>
      </c>
      <c r="E166" t="s">
        <v>1649</v>
      </c>
      <c r="F166" t="s">
        <v>70</v>
      </c>
      <c r="G166" t="s">
        <v>102</v>
      </c>
      <c r="H166" t="s">
        <v>1662</v>
      </c>
      <c r="I166">
        <v>0</v>
      </c>
      <c r="J166">
        <v>0</v>
      </c>
      <c r="K166">
        <v>0</v>
      </c>
      <c r="M166" s="113">
        <f t="shared" si="12"/>
        <v>0</v>
      </c>
      <c r="N166" s="113">
        <f t="shared" si="13"/>
        <v>0</v>
      </c>
      <c r="O166" s="113">
        <f t="shared" si="14"/>
        <v>0</v>
      </c>
    </row>
    <row r="167" spans="2:15" x14ac:dyDescent="0.25">
      <c r="B167" s="87" t="str">
        <f t="shared" si="11"/>
        <v>SCECFLSFm1996CZ04</v>
      </c>
      <c r="C167" t="s">
        <v>118</v>
      </c>
      <c r="D167" t="s">
        <v>130</v>
      </c>
      <c r="E167" t="s">
        <v>1649</v>
      </c>
      <c r="F167" t="s">
        <v>70</v>
      </c>
      <c r="G167" t="s">
        <v>103</v>
      </c>
      <c r="H167" t="s">
        <v>1662</v>
      </c>
      <c r="I167">
        <v>0</v>
      </c>
      <c r="J167">
        <v>0</v>
      </c>
      <c r="K167">
        <v>0</v>
      </c>
      <c r="M167" s="113">
        <f t="shared" si="12"/>
        <v>0</v>
      </c>
      <c r="N167" s="113">
        <f t="shared" si="13"/>
        <v>0</v>
      </c>
      <c r="O167" s="113">
        <f t="shared" si="14"/>
        <v>0</v>
      </c>
    </row>
    <row r="168" spans="2:15" x14ac:dyDescent="0.25">
      <c r="B168" s="87" t="str">
        <f t="shared" si="11"/>
        <v>SCECFLSFm1996CZ05</v>
      </c>
      <c r="C168" t="s">
        <v>118</v>
      </c>
      <c r="D168" t="s">
        <v>130</v>
      </c>
      <c r="E168" t="s">
        <v>1649</v>
      </c>
      <c r="F168" t="s">
        <v>70</v>
      </c>
      <c r="G168" t="s">
        <v>104</v>
      </c>
      <c r="H168" t="s">
        <v>1662</v>
      </c>
      <c r="I168">
        <v>0.96563367593306793</v>
      </c>
      <c r="J168">
        <v>1.3914163128672237</v>
      </c>
      <c r="K168">
        <v>-2.9993030303030306E-2</v>
      </c>
      <c r="M168" s="113">
        <f t="shared" si="12"/>
        <v>0.96599999999999997</v>
      </c>
      <c r="N168" s="113">
        <f t="shared" si="13"/>
        <v>1.39</v>
      </c>
      <c r="O168" s="113">
        <f t="shared" si="14"/>
        <v>-0.03</v>
      </c>
    </row>
    <row r="169" spans="2:15" x14ac:dyDescent="0.25">
      <c r="B169" s="87" t="str">
        <f t="shared" si="11"/>
        <v>SCECFLSFm1996CZ06</v>
      </c>
      <c r="C169" t="s">
        <v>118</v>
      </c>
      <c r="D169" t="s">
        <v>130</v>
      </c>
      <c r="E169" t="s">
        <v>1649</v>
      </c>
      <c r="F169" t="s">
        <v>70</v>
      </c>
      <c r="G169" t="s">
        <v>105</v>
      </c>
      <c r="H169" t="s">
        <v>1662</v>
      </c>
      <c r="I169">
        <v>1.0134328407404471</v>
      </c>
      <c r="J169">
        <v>1.369805704801879</v>
      </c>
      <c r="K169">
        <v>-1.7686075280264512E-2</v>
      </c>
      <c r="M169" s="113">
        <f t="shared" si="12"/>
        <v>1.01</v>
      </c>
      <c r="N169" s="113">
        <f t="shared" si="13"/>
        <v>1.37</v>
      </c>
      <c r="O169" s="113">
        <f t="shared" si="14"/>
        <v>-1.77E-2</v>
      </c>
    </row>
    <row r="170" spans="2:15" x14ac:dyDescent="0.25">
      <c r="B170" s="87" t="str">
        <f t="shared" si="11"/>
        <v>SCECFLSFm1996CZ07</v>
      </c>
      <c r="C170" t="s">
        <v>118</v>
      </c>
      <c r="D170" t="s">
        <v>130</v>
      </c>
      <c r="E170" t="s">
        <v>1649</v>
      </c>
      <c r="F170" t="s">
        <v>70</v>
      </c>
      <c r="G170" t="s">
        <v>106</v>
      </c>
      <c r="H170" t="s">
        <v>1662</v>
      </c>
      <c r="I170">
        <v>0</v>
      </c>
      <c r="J170">
        <v>0</v>
      </c>
      <c r="K170">
        <v>0</v>
      </c>
      <c r="M170" s="113">
        <f t="shared" si="12"/>
        <v>0</v>
      </c>
      <c r="N170" s="113">
        <f t="shared" si="13"/>
        <v>0</v>
      </c>
      <c r="O170" s="113">
        <f t="shared" si="14"/>
        <v>0</v>
      </c>
    </row>
    <row r="171" spans="2:15" x14ac:dyDescent="0.25">
      <c r="B171" s="87" t="str">
        <f t="shared" si="11"/>
        <v>SCECFLSFm1996CZ08</v>
      </c>
      <c r="C171" t="s">
        <v>118</v>
      </c>
      <c r="D171" t="s">
        <v>130</v>
      </c>
      <c r="E171" t="s">
        <v>1649</v>
      </c>
      <c r="F171" t="s">
        <v>70</v>
      </c>
      <c r="G171" t="s">
        <v>107</v>
      </c>
      <c r="H171" t="s">
        <v>1662</v>
      </c>
      <c r="I171">
        <v>1.0627276641597359</v>
      </c>
      <c r="J171">
        <v>1.4607403758374415</v>
      </c>
      <c r="K171">
        <v>-1.5831729675220924E-2</v>
      </c>
      <c r="M171" s="113">
        <f t="shared" si="12"/>
        <v>1.06</v>
      </c>
      <c r="N171" s="113">
        <f t="shared" si="13"/>
        <v>1.46</v>
      </c>
      <c r="O171" s="113">
        <f t="shared" si="14"/>
        <v>-1.5800000000000002E-2</v>
      </c>
    </row>
    <row r="172" spans="2:15" x14ac:dyDescent="0.25">
      <c r="B172" s="87" t="str">
        <f t="shared" si="11"/>
        <v>SCECFLSFm1996CZ09</v>
      </c>
      <c r="C172" t="s">
        <v>118</v>
      </c>
      <c r="D172" t="s">
        <v>130</v>
      </c>
      <c r="E172" t="s">
        <v>1649</v>
      </c>
      <c r="F172" t="s">
        <v>70</v>
      </c>
      <c r="G172" t="s">
        <v>108</v>
      </c>
      <c r="H172" t="s">
        <v>1662</v>
      </c>
      <c r="I172">
        <v>1.0946936948120936</v>
      </c>
      <c r="J172">
        <v>1.3275315180860561</v>
      </c>
      <c r="K172">
        <v>-1.7118168016761991E-2</v>
      </c>
      <c r="M172" s="113">
        <f t="shared" si="12"/>
        <v>1.0900000000000001</v>
      </c>
      <c r="N172" s="113">
        <f t="shared" si="13"/>
        <v>1.33</v>
      </c>
      <c r="O172" s="113">
        <f t="shared" si="14"/>
        <v>-1.7100000000000001E-2</v>
      </c>
    </row>
    <row r="173" spans="2:15" x14ac:dyDescent="0.25">
      <c r="B173" s="87" t="str">
        <f t="shared" si="11"/>
        <v>SCECFLSFm1996CZ10</v>
      </c>
      <c r="C173" t="s">
        <v>118</v>
      </c>
      <c r="D173" t="s">
        <v>130</v>
      </c>
      <c r="E173" t="s">
        <v>1649</v>
      </c>
      <c r="F173" t="s">
        <v>70</v>
      </c>
      <c r="G173" t="s">
        <v>109</v>
      </c>
      <c r="H173" t="s">
        <v>1662</v>
      </c>
      <c r="I173">
        <v>1.1163687034361844</v>
      </c>
      <c r="J173">
        <v>1.8077712107501474</v>
      </c>
      <c r="K173">
        <v>-2.1100091776485641E-2</v>
      </c>
      <c r="M173" s="113">
        <f t="shared" si="12"/>
        <v>1.1200000000000001</v>
      </c>
      <c r="N173" s="113">
        <f t="shared" si="13"/>
        <v>1.81</v>
      </c>
      <c r="O173" s="113">
        <f t="shared" si="14"/>
        <v>-2.1100000000000001E-2</v>
      </c>
    </row>
    <row r="174" spans="2:15" x14ac:dyDescent="0.25">
      <c r="B174" s="87" t="str">
        <f t="shared" si="11"/>
        <v>SCECFLSFm1996CZ11</v>
      </c>
      <c r="C174" t="s">
        <v>118</v>
      </c>
      <c r="D174" t="s">
        <v>130</v>
      </c>
      <c r="E174" t="s">
        <v>1649</v>
      </c>
      <c r="F174" t="s">
        <v>70</v>
      </c>
      <c r="G174" t="s">
        <v>110</v>
      </c>
      <c r="H174" t="s">
        <v>1662</v>
      </c>
      <c r="I174">
        <v>0</v>
      </c>
      <c r="J174">
        <v>0</v>
      </c>
      <c r="K174">
        <v>0</v>
      </c>
      <c r="M174" s="113">
        <f t="shared" si="12"/>
        <v>0</v>
      </c>
      <c r="N174" s="113">
        <f t="shared" si="13"/>
        <v>0</v>
      </c>
      <c r="O174" s="113">
        <f t="shared" si="14"/>
        <v>0</v>
      </c>
    </row>
    <row r="175" spans="2:15" x14ac:dyDescent="0.25">
      <c r="B175" s="87" t="str">
        <f t="shared" si="11"/>
        <v>SCECFLSFm1996CZ12</v>
      </c>
      <c r="C175" t="s">
        <v>118</v>
      </c>
      <c r="D175" t="s">
        <v>130</v>
      </c>
      <c r="E175" t="s">
        <v>1649</v>
      </c>
      <c r="F175" t="s">
        <v>70</v>
      </c>
      <c r="G175" t="s">
        <v>111</v>
      </c>
      <c r="H175" t="s">
        <v>1662</v>
      </c>
      <c r="I175">
        <v>0</v>
      </c>
      <c r="J175">
        <v>0</v>
      </c>
      <c r="K175">
        <v>0</v>
      </c>
      <c r="M175" s="113">
        <f t="shared" si="12"/>
        <v>0</v>
      </c>
      <c r="N175" s="113">
        <f t="shared" si="13"/>
        <v>0</v>
      </c>
      <c r="O175" s="113">
        <f t="shared" si="14"/>
        <v>0</v>
      </c>
    </row>
    <row r="176" spans="2:15" x14ac:dyDescent="0.25">
      <c r="B176" s="87" t="str">
        <f t="shared" si="11"/>
        <v>SCECFLSFm1996CZ13</v>
      </c>
      <c r="C176" t="s">
        <v>118</v>
      </c>
      <c r="D176" t="s">
        <v>130</v>
      </c>
      <c r="E176" t="s">
        <v>1649</v>
      </c>
      <c r="F176" t="s">
        <v>70</v>
      </c>
      <c r="G176" t="s">
        <v>112</v>
      </c>
      <c r="H176" t="s">
        <v>1662</v>
      </c>
      <c r="I176">
        <v>1.1400532790471998</v>
      </c>
      <c r="J176">
        <v>1.8611787597726686</v>
      </c>
      <c r="K176">
        <v>-2.3906395330819657E-2</v>
      </c>
      <c r="M176" s="113">
        <f t="shared" si="12"/>
        <v>1.1399999999999999</v>
      </c>
      <c r="N176" s="113">
        <f t="shared" si="13"/>
        <v>1.86</v>
      </c>
      <c r="O176" s="113">
        <f t="shared" si="14"/>
        <v>-2.3900000000000001E-2</v>
      </c>
    </row>
    <row r="177" spans="2:15" x14ac:dyDescent="0.25">
      <c r="B177" s="87" t="str">
        <f t="shared" si="11"/>
        <v>SCECFLSFm1996CZ14</v>
      </c>
      <c r="C177" t="s">
        <v>118</v>
      </c>
      <c r="D177" t="s">
        <v>130</v>
      </c>
      <c r="E177" t="s">
        <v>1649</v>
      </c>
      <c r="F177" t="s">
        <v>70</v>
      </c>
      <c r="G177" t="s">
        <v>113</v>
      </c>
      <c r="H177" t="s">
        <v>1662</v>
      </c>
      <c r="I177">
        <v>1.141184198524519</v>
      </c>
      <c r="J177">
        <v>1.5809724618670331</v>
      </c>
      <c r="K177">
        <v>-2.3910305864846441E-2</v>
      </c>
      <c r="M177" s="113">
        <f t="shared" si="12"/>
        <v>1.1399999999999999</v>
      </c>
      <c r="N177" s="113">
        <f t="shared" si="13"/>
        <v>1.58</v>
      </c>
      <c r="O177" s="113">
        <f t="shared" si="14"/>
        <v>-2.3900000000000001E-2</v>
      </c>
    </row>
    <row r="178" spans="2:15" x14ac:dyDescent="0.25">
      <c r="B178" s="87" t="str">
        <f t="shared" si="11"/>
        <v>SCECFLSFm1996CZ15</v>
      </c>
      <c r="C178" t="s">
        <v>118</v>
      </c>
      <c r="D178" t="s">
        <v>130</v>
      </c>
      <c r="E178" t="s">
        <v>1649</v>
      </c>
      <c r="F178" t="s">
        <v>70</v>
      </c>
      <c r="G178" t="s">
        <v>114</v>
      </c>
      <c r="H178" t="s">
        <v>1662</v>
      </c>
      <c r="I178">
        <v>1.2069084919754831</v>
      </c>
      <c r="J178">
        <v>1.6683687181423899</v>
      </c>
      <c r="K178">
        <v>-1.1267692168119679E-2</v>
      </c>
      <c r="M178" s="113">
        <f t="shared" si="12"/>
        <v>1.21</v>
      </c>
      <c r="N178" s="113">
        <f t="shared" si="13"/>
        <v>1.67</v>
      </c>
      <c r="O178" s="113">
        <f t="shared" si="14"/>
        <v>-1.1299999999999999E-2</v>
      </c>
    </row>
    <row r="179" spans="2:15" x14ac:dyDescent="0.25">
      <c r="B179" s="87" t="str">
        <f t="shared" si="11"/>
        <v>SCECFLSFm1996CZ16</v>
      </c>
      <c r="C179" t="s">
        <v>118</v>
      </c>
      <c r="D179" t="s">
        <v>130</v>
      </c>
      <c r="E179" t="s">
        <v>1649</v>
      </c>
      <c r="F179" t="s">
        <v>70</v>
      </c>
      <c r="G179" t="s">
        <v>115</v>
      </c>
      <c r="H179" t="s">
        <v>1662</v>
      </c>
      <c r="I179">
        <v>1.0391702237425284</v>
      </c>
      <c r="J179">
        <v>1.6326730038060659</v>
      </c>
      <c r="K179">
        <v>-2.1677523095935257E-2</v>
      </c>
      <c r="M179" s="113">
        <f t="shared" si="12"/>
        <v>1.04</v>
      </c>
      <c r="N179" s="113">
        <f t="shared" si="13"/>
        <v>1.63</v>
      </c>
      <c r="O179" s="113">
        <f t="shared" si="14"/>
        <v>-2.1700000000000001E-2</v>
      </c>
    </row>
    <row r="180" spans="2:15" x14ac:dyDescent="0.25">
      <c r="B180" s="87" t="str">
        <f t="shared" si="11"/>
        <v>SCECFLSFm2003CZ01</v>
      </c>
      <c r="C180" t="s">
        <v>118</v>
      </c>
      <c r="D180" t="s">
        <v>130</v>
      </c>
      <c r="E180" t="s">
        <v>1649</v>
      </c>
      <c r="F180" t="s">
        <v>57</v>
      </c>
      <c r="G180" t="s">
        <v>48</v>
      </c>
      <c r="H180" t="s">
        <v>1662</v>
      </c>
      <c r="I180">
        <v>0</v>
      </c>
      <c r="J180">
        <v>0</v>
      </c>
      <c r="K180">
        <v>0</v>
      </c>
      <c r="M180" s="113">
        <f t="shared" si="12"/>
        <v>0</v>
      </c>
      <c r="N180" s="113">
        <f t="shared" si="13"/>
        <v>0</v>
      </c>
      <c r="O180" s="113">
        <f t="shared" si="14"/>
        <v>0</v>
      </c>
    </row>
    <row r="181" spans="2:15" x14ac:dyDescent="0.25">
      <c r="B181" s="87" t="str">
        <f t="shared" si="11"/>
        <v>SCECFLSFm2003CZ02</v>
      </c>
      <c r="C181" t="s">
        <v>118</v>
      </c>
      <c r="D181" t="s">
        <v>130</v>
      </c>
      <c r="E181" t="s">
        <v>1649</v>
      </c>
      <c r="F181" t="s">
        <v>57</v>
      </c>
      <c r="G181" t="s">
        <v>101</v>
      </c>
      <c r="H181" t="s">
        <v>1662</v>
      </c>
      <c r="I181">
        <v>0</v>
      </c>
      <c r="J181">
        <v>0</v>
      </c>
      <c r="K181">
        <v>0</v>
      </c>
      <c r="M181" s="113">
        <f t="shared" si="12"/>
        <v>0</v>
      </c>
      <c r="N181" s="113">
        <f t="shared" si="13"/>
        <v>0</v>
      </c>
      <c r="O181" s="113">
        <f t="shared" si="14"/>
        <v>0</v>
      </c>
    </row>
    <row r="182" spans="2:15" x14ac:dyDescent="0.25">
      <c r="B182" s="87" t="str">
        <f t="shared" si="11"/>
        <v>SCECFLSFm2003CZ03</v>
      </c>
      <c r="C182" t="s">
        <v>118</v>
      </c>
      <c r="D182" t="s">
        <v>130</v>
      </c>
      <c r="E182" t="s">
        <v>1649</v>
      </c>
      <c r="F182" t="s">
        <v>57</v>
      </c>
      <c r="G182" t="s">
        <v>102</v>
      </c>
      <c r="H182" t="s">
        <v>1662</v>
      </c>
      <c r="I182">
        <v>0</v>
      </c>
      <c r="J182">
        <v>0</v>
      </c>
      <c r="K182">
        <v>0</v>
      </c>
      <c r="M182" s="113">
        <f t="shared" si="12"/>
        <v>0</v>
      </c>
      <c r="N182" s="113">
        <f t="shared" si="13"/>
        <v>0</v>
      </c>
      <c r="O182" s="113">
        <f t="shared" si="14"/>
        <v>0</v>
      </c>
    </row>
    <row r="183" spans="2:15" x14ac:dyDescent="0.25">
      <c r="B183" s="87" t="str">
        <f t="shared" si="11"/>
        <v>SCECFLSFm2003CZ04</v>
      </c>
      <c r="C183" t="s">
        <v>118</v>
      </c>
      <c r="D183" t="s">
        <v>130</v>
      </c>
      <c r="E183" t="s">
        <v>1649</v>
      </c>
      <c r="F183" t="s">
        <v>57</v>
      </c>
      <c r="G183" t="s">
        <v>103</v>
      </c>
      <c r="H183" t="s">
        <v>1662</v>
      </c>
      <c r="I183">
        <v>0</v>
      </c>
      <c r="J183">
        <v>0</v>
      </c>
      <c r="K183">
        <v>0</v>
      </c>
      <c r="M183" s="113">
        <f t="shared" si="12"/>
        <v>0</v>
      </c>
      <c r="N183" s="113">
        <f t="shared" si="13"/>
        <v>0</v>
      </c>
      <c r="O183" s="113">
        <f t="shared" si="14"/>
        <v>0</v>
      </c>
    </row>
    <row r="184" spans="2:15" x14ac:dyDescent="0.25">
      <c r="B184" s="87" t="str">
        <f t="shared" si="11"/>
        <v>SCECFLSFm2003CZ05</v>
      </c>
      <c r="C184" t="s">
        <v>118</v>
      </c>
      <c r="D184" t="s">
        <v>130</v>
      </c>
      <c r="E184" t="s">
        <v>1649</v>
      </c>
      <c r="F184" t="s">
        <v>57</v>
      </c>
      <c r="G184" t="s">
        <v>104</v>
      </c>
      <c r="H184" t="s">
        <v>1662</v>
      </c>
      <c r="I184">
        <v>0.97271480484465145</v>
      </c>
      <c r="J184">
        <v>1.4045492023508053</v>
      </c>
      <c r="K184">
        <v>-2.9993030303030306E-2</v>
      </c>
      <c r="M184" s="113">
        <f t="shared" si="12"/>
        <v>0.97299999999999998</v>
      </c>
      <c r="N184" s="113">
        <f t="shared" si="13"/>
        <v>1.4</v>
      </c>
      <c r="O184" s="113">
        <f t="shared" si="14"/>
        <v>-0.03</v>
      </c>
    </row>
    <row r="185" spans="2:15" x14ac:dyDescent="0.25">
      <c r="B185" s="87" t="str">
        <f t="shared" si="11"/>
        <v>SCECFLSFm2003CZ06</v>
      </c>
      <c r="C185" t="s">
        <v>118</v>
      </c>
      <c r="D185" t="s">
        <v>130</v>
      </c>
      <c r="E185" t="s">
        <v>1649</v>
      </c>
      <c r="F185" t="s">
        <v>57</v>
      </c>
      <c r="G185" t="s">
        <v>105</v>
      </c>
      <c r="H185" t="s">
        <v>1662</v>
      </c>
      <c r="I185">
        <v>1.0283658192713501</v>
      </c>
      <c r="J185">
        <v>1.3713412621020233</v>
      </c>
      <c r="K185">
        <v>-1.7178434514366979E-2</v>
      </c>
      <c r="M185" s="113">
        <f t="shared" si="12"/>
        <v>1.03</v>
      </c>
      <c r="N185" s="113">
        <f t="shared" si="13"/>
        <v>1.37</v>
      </c>
      <c r="O185" s="113">
        <f t="shared" si="14"/>
        <v>-1.72E-2</v>
      </c>
    </row>
    <row r="186" spans="2:15" x14ac:dyDescent="0.25">
      <c r="B186" s="87" t="str">
        <f t="shared" si="11"/>
        <v>SCECFLSFm2003CZ07</v>
      </c>
      <c r="C186" t="s">
        <v>118</v>
      </c>
      <c r="D186" t="s">
        <v>130</v>
      </c>
      <c r="E186" t="s">
        <v>1649</v>
      </c>
      <c r="F186" t="s">
        <v>57</v>
      </c>
      <c r="G186" t="s">
        <v>106</v>
      </c>
      <c r="H186" t="s">
        <v>1662</v>
      </c>
      <c r="I186">
        <v>0</v>
      </c>
      <c r="J186">
        <v>0</v>
      </c>
      <c r="K186">
        <v>0</v>
      </c>
      <c r="M186" s="113">
        <f t="shared" si="12"/>
        <v>0</v>
      </c>
      <c r="N186" s="113">
        <f t="shared" si="13"/>
        <v>0</v>
      </c>
      <c r="O186" s="113">
        <f t="shared" si="14"/>
        <v>0</v>
      </c>
    </row>
    <row r="187" spans="2:15" x14ac:dyDescent="0.25">
      <c r="B187" s="87" t="str">
        <f t="shared" si="11"/>
        <v>SCECFLSFm2003CZ08</v>
      </c>
      <c r="C187" t="s">
        <v>118</v>
      </c>
      <c r="D187" t="s">
        <v>130</v>
      </c>
      <c r="E187" t="s">
        <v>1649</v>
      </c>
      <c r="F187" t="s">
        <v>57</v>
      </c>
      <c r="G187" t="s">
        <v>107</v>
      </c>
      <c r="H187" t="s">
        <v>1662</v>
      </c>
      <c r="I187">
        <v>1.0644331119291848</v>
      </c>
      <c r="J187">
        <v>1.3520443024644573</v>
      </c>
      <c r="K187">
        <v>-1.6947286793714444E-2</v>
      </c>
      <c r="M187" s="113">
        <f t="shared" si="12"/>
        <v>1.06</v>
      </c>
      <c r="N187" s="113">
        <f t="shared" si="13"/>
        <v>1.35</v>
      </c>
      <c r="O187" s="113">
        <f t="shared" si="14"/>
        <v>-1.6899999999999998E-2</v>
      </c>
    </row>
    <row r="188" spans="2:15" x14ac:dyDescent="0.25">
      <c r="B188" s="87" t="str">
        <f t="shared" si="11"/>
        <v>SCECFLSFm2003CZ09</v>
      </c>
      <c r="C188" t="s">
        <v>118</v>
      </c>
      <c r="D188" t="s">
        <v>130</v>
      </c>
      <c r="E188" t="s">
        <v>1649</v>
      </c>
      <c r="F188" t="s">
        <v>57</v>
      </c>
      <c r="G188" t="s">
        <v>108</v>
      </c>
      <c r="H188" t="s">
        <v>1662</v>
      </c>
      <c r="I188">
        <v>1.091733094060876</v>
      </c>
      <c r="J188">
        <v>1.416954175262606</v>
      </c>
      <c r="K188">
        <v>-1.6973550915020064E-2</v>
      </c>
      <c r="M188" s="113">
        <f t="shared" si="12"/>
        <v>1.0900000000000001</v>
      </c>
      <c r="N188" s="113">
        <f t="shared" si="13"/>
        <v>1.42</v>
      </c>
      <c r="O188" s="113">
        <f t="shared" si="14"/>
        <v>-1.7000000000000001E-2</v>
      </c>
    </row>
    <row r="189" spans="2:15" x14ac:dyDescent="0.25">
      <c r="B189" s="87" t="str">
        <f t="shared" si="11"/>
        <v>SCECFLSFm2003CZ10</v>
      </c>
      <c r="C189" t="s">
        <v>118</v>
      </c>
      <c r="D189" t="s">
        <v>130</v>
      </c>
      <c r="E189" t="s">
        <v>1649</v>
      </c>
      <c r="F189" t="s">
        <v>57</v>
      </c>
      <c r="G189" t="s">
        <v>109</v>
      </c>
      <c r="H189" t="s">
        <v>1662</v>
      </c>
      <c r="I189">
        <v>1.1062710686360246</v>
      </c>
      <c r="J189">
        <v>1.6808895543333484</v>
      </c>
      <c r="K189">
        <v>-2.1451606928000789E-2</v>
      </c>
      <c r="M189" s="113">
        <f t="shared" si="12"/>
        <v>1.1100000000000001</v>
      </c>
      <c r="N189" s="113">
        <f t="shared" si="13"/>
        <v>1.68</v>
      </c>
      <c r="O189" s="113">
        <f t="shared" si="14"/>
        <v>-2.1499999999999998E-2</v>
      </c>
    </row>
    <row r="190" spans="2:15" x14ac:dyDescent="0.25">
      <c r="B190" s="87" t="str">
        <f t="shared" si="11"/>
        <v>SCECFLSFm2003CZ11</v>
      </c>
      <c r="C190" t="s">
        <v>118</v>
      </c>
      <c r="D190" t="s">
        <v>130</v>
      </c>
      <c r="E190" t="s">
        <v>1649</v>
      </c>
      <c r="F190" t="s">
        <v>57</v>
      </c>
      <c r="G190" t="s">
        <v>110</v>
      </c>
      <c r="H190" t="s">
        <v>1662</v>
      </c>
      <c r="I190">
        <v>0</v>
      </c>
      <c r="J190">
        <v>0</v>
      </c>
      <c r="K190">
        <v>0</v>
      </c>
      <c r="M190" s="113">
        <f t="shared" si="12"/>
        <v>0</v>
      </c>
      <c r="N190" s="113">
        <f t="shared" si="13"/>
        <v>0</v>
      </c>
      <c r="O190" s="113">
        <f t="shared" si="14"/>
        <v>0</v>
      </c>
    </row>
    <row r="191" spans="2:15" x14ac:dyDescent="0.25">
      <c r="B191" s="87" t="str">
        <f t="shared" si="11"/>
        <v>SCECFLSFm2003CZ12</v>
      </c>
      <c r="C191" t="s">
        <v>118</v>
      </c>
      <c r="D191" t="s">
        <v>130</v>
      </c>
      <c r="E191" t="s">
        <v>1649</v>
      </c>
      <c r="F191" t="s">
        <v>57</v>
      </c>
      <c r="G191" t="s">
        <v>111</v>
      </c>
      <c r="H191" t="s">
        <v>1662</v>
      </c>
      <c r="I191">
        <v>0</v>
      </c>
      <c r="J191">
        <v>0</v>
      </c>
      <c r="K191">
        <v>0</v>
      </c>
      <c r="M191" s="113">
        <f t="shared" si="12"/>
        <v>0</v>
      </c>
      <c r="N191" s="113">
        <f t="shared" si="13"/>
        <v>0</v>
      </c>
      <c r="O191" s="113">
        <f t="shared" si="14"/>
        <v>0</v>
      </c>
    </row>
    <row r="192" spans="2:15" x14ac:dyDescent="0.25">
      <c r="B192" s="87" t="str">
        <f t="shared" si="11"/>
        <v>SCECFLSFm2003CZ13</v>
      </c>
      <c r="C192" t="s">
        <v>118</v>
      </c>
      <c r="D192" t="s">
        <v>130</v>
      </c>
      <c r="E192" t="s">
        <v>1649</v>
      </c>
      <c r="F192" t="s">
        <v>57</v>
      </c>
      <c r="G192" t="s">
        <v>112</v>
      </c>
      <c r="H192" t="s">
        <v>1662</v>
      </c>
      <c r="I192">
        <v>1.1295353760520761</v>
      </c>
      <c r="J192">
        <v>1.7943009604311075</v>
      </c>
      <c r="K192">
        <v>-2.1973061997486321E-2</v>
      </c>
      <c r="M192" s="113">
        <f t="shared" si="12"/>
        <v>1.1299999999999999</v>
      </c>
      <c r="N192" s="113">
        <f t="shared" si="13"/>
        <v>1.79</v>
      </c>
      <c r="O192" s="113">
        <f t="shared" si="14"/>
        <v>-2.1999999999999999E-2</v>
      </c>
    </row>
    <row r="193" spans="2:15" x14ac:dyDescent="0.25">
      <c r="B193" s="87" t="str">
        <f t="shared" si="11"/>
        <v>SCECFLSFm2003CZ14</v>
      </c>
      <c r="C193" t="s">
        <v>118</v>
      </c>
      <c r="D193" t="s">
        <v>130</v>
      </c>
      <c r="E193" t="s">
        <v>1649</v>
      </c>
      <c r="F193" t="s">
        <v>57</v>
      </c>
      <c r="G193" t="s">
        <v>113</v>
      </c>
      <c r="H193" t="s">
        <v>1662</v>
      </c>
      <c r="I193">
        <v>1.1368132617072517</v>
      </c>
      <c r="J193">
        <v>1.5293441143466016</v>
      </c>
      <c r="K193">
        <v>-2.3383033137573717E-2</v>
      </c>
      <c r="M193" s="113">
        <f t="shared" si="12"/>
        <v>1.1399999999999999</v>
      </c>
      <c r="N193" s="113">
        <f t="shared" si="13"/>
        <v>1.53</v>
      </c>
      <c r="O193" s="113">
        <f t="shared" si="14"/>
        <v>-2.3400000000000001E-2</v>
      </c>
    </row>
    <row r="194" spans="2:15" x14ac:dyDescent="0.25">
      <c r="B194" s="87" t="str">
        <f t="shared" si="11"/>
        <v>SCECFLSFm2003CZ15</v>
      </c>
      <c r="C194" t="s">
        <v>118</v>
      </c>
      <c r="D194" t="s">
        <v>130</v>
      </c>
      <c r="E194" t="s">
        <v>1649</v>
      </c>
      <c r="F194" t="s">
        <v>57</v>
      </c>
      <c r="G194" t="s">
        <v>114</v>
      </c>
      <c r="H194" t="s">
        <v>1662</v>
      </c>
      <c r="I194">
        <v>1.2016513284518291</v>
      </c>
      <c r="J194">
        <v>1.7888661186303298</v>
      </c>
      <c r="K194">
        <v>-1.1056666537063515E-2</v>
      </c>
      <c r="M194" s="113">
        <f t="shared" si="12"/>
        <v>1.2</v>
      </c>
      <c r="N194" s="113">
        <f t="shared" si="13"/>
        <v>1.79</v>
      </c>
      <c r="O194" s="113">
        <f t="shared" si="14"/>
        <v>-1.11E-2</v>
      </c>
    </row>
    <row r="195" spans="2:15" x14ac:dyDescent="0.25">
      <c r="B195" s="87" t="str">
        <f t="shared" si="11"/>
        <v>SCECFLSFm2003CZ16</v>
      </c>
      <c r="C195" t="s">
        <v>118</v>
      </c>
      <c r="D195" t="s">
        <v>130</v>
      </c>
      <c r="E195" t="s">
        <v>1649</v>
      </c>
      <c r="F195" t="s">
        <v>57</v>
      </c>
      <c r="G195" t="s">
        <v>115</v>
      </c>
      <c r="H195" t="s">
        <v>1662</v>
      </c>
      <c r="I195">
        <v>1.0208233184722775</v>
      </c>
      <c r="J195">
        <v>1.616523810700957</v>
      </c>
      <c r="K195">
        <v>-2.1853280671692833E-2</v>
      </c>
      <c r="M195" s="113">
        <f t="shared" si="12"/>
        <v>1.02</v>
      </c>
      <c r="N195" s="113">
        <f t="shared" si="13"/>
        <v>1.62</v>
      </c>
      <c r="O195" s="113">
        <f t="shared" si="14"/>
        <v>-2.1899999999999999E-2</v>
      </c>
    </row>
    <row r="196" spans="2:15" x14ac:dyDescent="0.25">
      <c r="B196" s="87" t="str">
        <f t="shared" si="11"/>
        <v>SCECFLSFm2007CZ01</v>
      </c>
      <c r="C196" t="s">
        <v>118</v>
      </c>
      <c r="D196" t="s">
        <v>130</v>
      </c>
      <c r="E196" t="s">
        <v>1649</v>
      </c>
      <c r="F196" t="s">
        <v>59</v>
      </c>
      <c r="G196" t="s">
        <v>48</v>
      </c>
      <c r="H196" t="s">
        <v>1662</v>
      </c>
      <c r="I196">
        <v>0</v>
      </c>
      <c r="J196">
        <v>0</v>
      </c>
      <c r="K196">
        <v>0</v>
      </c>
      <c r="M196" s="113">
        <f t="shared" si="12"/>
        <v>0</v>
      </c>
      <c r="N196" s="113">
        <f t="shared" si="13"/>
        <v>0</v>
      </c>
      <c r="O196" s="113">
        <f t="shared" si="14"/>
        <v>0</v>
      </c>
    </row>
    <row r="197" spans="2:15" x14ac:dyDescent="0.25">
      <c r="B197" s="87" t="str">
        <f t="shared" ref="B197:B260" si="15">D197&amp;C197&amp;E197&amp;F197&amp;G197</f>
        <v>SCECFLSFm2007CZ02</v>
      </c>
      <c r="C197" t="s">
        <v>118</v>
      </c>
      <c r="D197" t="s">
        <v>130</v>
      </c>
      <c r="E197" t="s">
        <v>1649</v>
      </c>
      <c r="F197" t="s">
        <v>59</v>
      </c>
      <c r="G197" t="s">
        <v>101</v>
      </c>
      <c r="H197" t="s">
        <v>1662</v>
      </c>
      <c r="I197">
        <v>0</v>
      </c>
      <c r="J197">
        <v>0</v>
      </c>
      <c r="K197">
        <v>0</v>
      </c>
      <c r="M197" s="113">
        <f t="shared" ref="M197:M260" si="16">IF(I197=0,0,ROUND(I197,3-LOG(ABS(I197))))</f>
        <v>0</v>
      </c>
      <c r="N197" s="113">
        <f t="shared" ref="N197:N260" si="17">IF(J197=0,0,ROUND(J197,3-LOG(ABS(J197))))</f>
        <v>0</v>
      </c>
      <c r="O197" s="113">
        <f t="shared" ref="O197:O260" si="18">IF(K197=0,0,ROUND(K197,3-LOG(ABS(K197))))</f>
        <v>0</v>
      </c>
    </row>
    <row r="198" spans="2:15" x14ac:dyDescent="0.25">
      <c r="B198" s="87" t="str">
        <f t="shared" si="15"/>
        <v>SCECFLSFm2007CZ03</v>
      </c>
      <c r="C198" t="s">
        <v>118</v>
      </c>
      <c r="D198" t="s">
        <v>130</v>
      </c>
      <c r="E198" t="s">
        <v>1649</v>
      </c>
      <c r="F198" t="s">
        <v>59</v>
      </c>
      <c r="G198" t="s">
        <v>102</v>
      </c>
      <c r="H198" t="s">
        <v>1662</v>
      </c>
      <c r="I198">
        <v>0</v>
      </c>
      <c r="J198">
        <v>0</v>
      </c>
      <c r="K198">
        <v>0</v>
      </c>
      <c r="M198" s="113">
        <f t="shared" si="16"/>
        <v>0</v>
      </c>
      <c r="N198" s="113">
        <f t="shared" si="17"/>
        <v>0</v>
      </c>
      <c r="O198" s="113">
        <f t="shared" si="18"/>
        <v>0</v>
      </c>
    </row>
    <row r="199" spans="2:15" x14ac:dyDescent="0.25">
      <c r="B199" s="87" t="str">
        <f t="shared" si="15"/>
        <v>SCECFLSFm2007CZ04</v>
      </c>
      <c r="C199" t="s">
        <v>118</v>
      </c>
      <c r="D199" t="s">
        <v>130</v>
      </c>
      <c r="E199" t="s">
        <v>1649</v>
      </c>
      <c r="F199" t="s">
        <v>59</v>
      </c>
      <c r="G199" t="s">
        <v>103</v>
      </c>
      <c r="H199" t="s">
        <v>1662</v>
      </c>
      <c r="I199">
        <v>0</v>
      </c>
      <c r="J199">
        <v>0</v>
      </c>
      <c r="K199">
        <v>0</v>
      </c>
      <c r="M199" s="113">
        <f t="shared" si="16"/>
        <v>0</v>
      </c>
      <c r="N199" s="113">
        <f t="shared" si="17"/>
        <v>0</v>
      </c>
      <c r="O199" s="113">
        <f t="shared" si="18"/>
        <v>0</v>
      </c>
    </row>
    <row r="200" spans="2:15" x14ac:dyDescent="0.25">
      <c r="B200" s="87" t="str">
        <f t="shared" si="15"/>
        <v>SCECFLSFm2007CZ05</v>
      </c>
      <c r="C200" t="s">
        <v>118</v>
      </c>
      <c r="D200" t="s">
        <v>130</v>
      </c>
      <c r="E200" t="s">
        <v>1649</v>
      </c>
      <c r="F200" t="s">
        <v>59</v>
      </c>
      <c r="G200" t="s">
        <v>104</v>
      </c>
      <c r="H200" t="s">
        <v>1662</v>
      </c>
      <c r="I200">
        <v>0.98808080808080812</v>
      </c>
      <c r="J200">
        <v>1.7295684113865935</v>
      </c>
      <c r="K200">
        <v>-2.9993030303030306E-2</v>
      </c>
      <c r="M200" s="113">
        <f t="shared" si="16"/>
        <v>0.98799999999999999</v>
      </c>
      <c r="N200" s="113">
        <f t="shared" si="17"/>
        <v>1.73</v>
      </c>
      <c r="O200" s="113">
        <f t="shared" si="18"/>
        <v>-0.03</v>
      </c>
    </row>
    <row r="201" spans="2:15" x14ac:dyDescent="0.25">
      <c r="B201" s="87" t="str">
        <f t="shared" si="15"/>
        <v>SCECFLSFm2007CZ06</v>
      </c>
      <c r="C201" t="s">
        <v>118</v>
      </c>
      <c r="D201" t="s">
        <v>130</v>
      </c>
      <c r="E201" t="s">
        <v>1649</v>
      </c>
      <c r="F201" t="s">
        <v>59</v>
      </c>
      <c r="G201" t="s">
        <v>105</v>
      </c>
      <c r="H201" t="s">
        <v>1662</v>
      </c>
      <c r="I201">
        <v>1.0523300653264787</v>
      </c>
      <c r="J201">
        <v>1.5751642883407295</v>
      </c>
      <c r="K201">
        <v>-1.5409082296721575E-2</v>
      </c>
      <c r="M201" s="113">
        <f t="shared" si="16"/>
        <v>1.05</v>
      </c>
      <c r="N201" s="113">
        <f t="shared" si="17"/>
        <v>1.58</v>
      </c>
      <c r="O201" s="113">
        <f t="shared" si="18"/>
        <v>-1.54E-2</v>
      </c>
    </row>
    <row r="202" spans="2:15" x14ac:dyDescent="0.25">
      <c r="B202" s="87" t="str">
        <f t="shared" si="15"/>
        <v>SCECFLSFm2007CZ07</v>
      </c>
      <c r="C202" t="s">
        <v>118</v>
      </c>
      <c r="D202" t="s">
        <v>130</v>
      </c>
      <c r="E202" t="s">
        <v>1649</v>
      </c>
      <c r="F202" t="s">
        <v>59</v>
      </c>
      <c r="G202" t="s">
        <v>106</v>
      </c>
      <c r="H202" t="s">
        <v>1662</v>
      </c>
      <c r="I202">
        <v>0</v>
      </c>
      <c r="J202">
        <v>0</v>
      </c>
      <c r="K202">
        <v>0</v>
      </c>
      <c r="M202" s="113">
        <f t="shared" si="16"/>
        <v>0</v>
      </c>
      <c r="N202" s="113">
        <f t="shared" si="17"/>
        <v>0</v>
      </c>
      <c r="O202" s="113">
        <f t="shared" si="18"/>
        <v>0</v>
      </c>
    </row>
    <row r="203" spans="2:15" x14ac:dyDescent="0.25">
      <c r="B203" s="87" t="str">
        <f t="shared" si="15"/>
        <v>SCECFLSFm2007CZ08</v>
      </c>
      <c r="C203" t="s">
        <v>118</v>
      </c>
      <c r="D203" t="s">
        <v>130</v>
      </c>
      <c r="E203" t="s">
        <v>1649</v>
      </c>
      <c r="F203" t="s">
        <v>59</v>
      </c>
      <c r="G203" t="s">
        <v>107</v>
      </c>
      <c r="H203" t="s">
        <v>1662</v>
      </c>
      <c r="I203">
        <v>1.0847242236206249</v>
      </c>
      <c r="J203">
        <v>1.2776532015441435</v>
      </c>
      <c r="K203">
        <v>-1.6036539666016102E-2</v>
      </c>
      <c r="M203" s="113">
        <f t="shared" si="16"/>
        <v>1.08</v>
      </c>
      <c r="N203" s="113">
        <f t="shared" si="17"/>
        <v>1.28</v>
      </c>
      <c r="O203" s="113">
        <f t="shared" si="18"/>
        <v>-1.6E-2</v>
      </c>
    </row>
    <row r="204" spans="2:15" x14ac:dyDescent="0.25">
      <c r="B204" s="87" t="str">
        <f t="shared" si="15"/>
        <v>SCECFLSFm2007CZ09</v>
      </c>
      <c r="C204" t="s">
        <v>118</v>
      </c>
      <c r="D204" t="s">
        <v>130</v>
      </c>
      <c r="E204" t="s">
        <v>1649</v>
      </c>
      <c r="F204" t="s">
        <v>59</v>
      </c>
      <c r="G204" t="s">
        <v>108</v>
      </c>
      <c r="H204" t="s">
        <v>1662</v>
      </c>
      <c r="I204">
        <v>1.0984444444444443</v>
      </c>
      <c r="J204">
        <v>1.3046372819100092</v>
      </c>
      <c r="K204">
        <v>-1.6556363636363633E-2</v>
      </c>
      <c r="M204" s="113">
        <f t="shared" si="16"/>
        <v>1.1000000000000001</v>
      </c>
      <c r="N204" s="113">
        <f t="shared" si="17"/>
        <v>1.3</v>
      </c>
      <c r="O204" s="113">
        <f t="shared" si="18"/>
        <v>-1.66E-2</v>
      </c>
    </row>
    <row r="205" spans="2:15" x14ac:dyDescent="0.25">
      <c r="B205" s="87" t="str">
        <f t="shared" si="15"/>
        <v>SCECFLSFm2007CZ10</v>
      </c>
      <c r="C205" t="s">
        <v>118</v>
      </c>
      <c r="D205" t="s">
        <v>130</v>
      </c>
      <c r="E205" t="s">
        <v>1649</v>
      </c>
      <c r="F205" t="s">
        <v>59</v>
      </c>
      <c r="G205" t="s">
        <v>109</v>
      </c>
      <c r="H205" t="s">
        <v>1662</v>
      </c>
      <c r="I205">
        <v>1.0982186096422253</v>
      </c>
      <c r="J205">
        <v>1.3458593506380614</v>
      </c>
      <c r="K205">
        <v>-2.1618609897944712E-2</v>
      </c>
      <c r="M205" s="113">
        <f t="shared" si="16"/>
        <v>1.1000000000000001</v>
      </c>
      <c r="N205" s="113">
        <f t="shared" si="17"/>
        <v>1.35</v>
      </c>
      <c r="O205" s="113">
        <f t="shared" si="18"/>
        <v>-2.1600000000000001E-2</v>
      </c>
    </row>
    <row r="206" spans="2:15" x14ac:dyDescent="0.25">
      <c r="B206" s="87" t="str">
        <f t="shared" si="15"/>
        <v>SCECFLSFm2007CZ11</v>
      </c>
      <c r="C206" t="s">
        <v>118</v>
      </c>
      <c r="D206" t="s">
        <v>130</v>
      </c>
      <c r="E206" t="s">
        <v>1649</v>
      </c>
      <c r="F206" t="s">
        <v>59</v>
      </c>
      <c r="G206" t="s">
        <v>110</v>
      </c>
      <c r="H206" t="s">
        <v>1662</v>
      </c>
      <c r="I206">
        <v>0</v>
      </c>
      <c r="J206">
        <v>0</v>
      </c>
      <c r="K206">
        <v>0</v>
      </c>
      <c r="M206" s="113">
        <f t="shared" si="16"/>
        <v>0</v>
      </c>
      <c r="N206" s="113">
        <f t="shared" si="17"/>
        <v>0</v>
      </c>
      <c r="O206" s="113">
        <f t="shared" si="18"/>
        <v>0</v>
      </c>
    </row>
    <row r="207" spans="2:15" x14ac:dyDescent="0.25">
      <c r="B207" s="87" t="str">
        <f t="shared" si="15"/>
        <v>SCECFLSFm2007CZ12</v>
      </c>
      <c r="C207" t="s">
        <v>118</v>
      </c>
      <c r="D207" t="s">
        <v>130</v>
      </c>
      <c r="E207" t="s">
        <v>1649</v>
      </c>
      <c r="F207" t="s">
        <v>59</v>
      </c>
      <c r="G207" t="s">
        <v>111</v>
      </c>
      <c r="H207" t="s">
        <v>1662</v>
      </c>
      <c r="I207">
        <v>0</v>
      </c>
      <c r="J207">
        <v>0</v>
      </c>
      <c r="K207">
        <v>0</v>
      </c>
      <c r="M207" s="113">
        <f t="shared" si="16"/>
        <v>0</v>
      </c>
      <c r="N207" s="113">
        <f t="shared" si="17"/>
        <v>0</v>
      </c>
      <c r="O207" s="113">
        <f t="shared" si="18"/>
        <v>0</v>
      </c>
    </row>
    <row r="208" spans="2:15" x14ac:dyDescent="0.25">
      <c r="B208" s="87" t="str">
        <f t="shared" si="15"/>
        <v>SCECFLSFm2007CZ13</v>
      </c>
      <c r="C208" t="s">
        <v>118</v>
      </c>
      <c r="D208" t="s">
        <v>130</v>
      </c>
      <c r="E208" t="s">
        <v>1649</v>
      </c>
      <c r="F208" t="s">
        <v>59</v>
      </c>
      <c r="G208" t="s">
        <v>112</v>
      </c>
      <c r="H208" t="s">
        <v>1662</v>
      </c>
      <c r="I208">
        <v>1.0993131313131315</v>
      </c>
      <c r="J208">
        <v>1.5659029317565905</v>
      </c>
      <c r="K208">
        <v>-2.1442424242424245E-2</v>
      </c>
      <c r="M208" s="113">
        <f t="shared" si="16"/>
        <v>1.1000000000000001</v>
      </c>
      <c r="N208" s="113">
        <f t="shared" si="17"/>
        <v>1.57</v>
      </c>
      <c r="O208" s="113">
        <f t="shared" si="18"/>
        <v>-2.1399999999999999E-2</v>
      </c>
    </row>
    <row r="209" spans="2:15" x14ac:dyDescent="0.25">
      <c r="B209" s="87" t="str">
        <f t="shared" si="15"/>
        <v>SCECFLSFm2007CZ14</v>
      </c>
      <c r="C209" t="s">
        <v>118</v>
      </c>
      <c r="D209" t="s">
        <v>130</v>
      </c>
      <c r="E209" t="s">
        <v>1649</v>
      </c>
      <c r="F209" t="s">
        <v>59</v>
      </c>
      <c r="G209" t="s">
        <v>113</v>
      </c>
      <c r="H209" t="s">
        <v>1662</v>
      </c>
      <c r="I209">
        <v>1.1141010101010103</v>
      </c>
      <c r="J209">
        <v>1.4131794131794131</v>
      </c>
      <c r="K209">
        <v>-2.3551515151515153E-2</v>
      </c>
      <c r="M209" s="113">
        <f t="shared" si="16"/>
        <v>1.1100000000000001</v>
      </c>
      <c r="N209" s="113">
        <f t="shared" si="17"/>
        <v>1.41</v>
      </c>
      <c r="O209" s="113">
        <f t="shared" si="18"/>
        <v>-2.3599999999999999E-2</v>
      </c>
    </row>
    <row r="210" spans="2:15" x14ac:dyDescent="0.25">
      <c r="B210" s="87" t="str">
        <f t="shared" si="15"/>
        <v>SCECFLSFm2007CZ15</v>
      </c>
      <c r="C210" t="s">
        <v>118</v>
      </c>
      <c r="D210" t="s">
        <v>130</v>
      </c>
      <c r="E210" t="s">
        <v>1649</v>
      </c>
      <c r="F210" t="s">
        <v>59</v>
      </c>
      <c r="G210" t="s">
        <v>114</v>
      </c>
      <c r="H210" t="s">
        <v>1662</v>
      </c>
      <c r="I210">
        <v>1.172969696969697</v>
      </c>
      <c r="J210">
        <v>1.4822029822029821</v>
      </c>
      <c r="K210">
        <v>-1.0861818181818179E-2</v>
      </c>
      <c r="M210" s="113">
        <f t="shared" si="16"/>
        <v>1.17</v>
      </c>
      <c r="N210" s="113">
        <f t="shared" si="17"/>
        <v>1.48</v>
      </c>
      <c r="O210" s="113">
        <f t="shared" si="18"/>
        <v>-1.09E-2</v>
      </c>
    </row>
    <row r="211" spans="2:15" x14ac:dyDescent="0.25">
      <c r="B211" s="87" t="str">
        <f t="shared" si="15"/>
        <v>SCECFLSFm2007CZ16</v>
      </c>
      <c r="C211" t="s">
        <v>118</v>
      </c>
      <c r="D211" t="s">
        <v>130</v>
      </c>
      <c r="E211" t="s">
        <v>1649</v>
      </c>
      <c r="F211" t="s">
        <v>59</v>
      </c>
      <c r="G211" t="s">
        <v>115</v>
      </c>
      <c r="H211" t="s">
        <v>1662</v>
      </c>
      <c r="I211">
        <v>0.98285940460224941</v>
      </c>
      <c r="J211">
        <v>1.0983273675892637</v>
      </c>
      <c r="K211">
        <v>-2.1266666666666666E-2</v>
      </c>
      <c r="M211" s="113">
        <f t="shared" si="16"/>
        <v>0.98299999999999998</v>
      </c>
      <c r="N211" s="113">
        <f t="shared" si="17"/>
        <v>1.1000000000000001</v>
      </c>
      <c r="O211" s="113">
        <f t="shared" si="18"/>
        <v>-2.1299999999999999E-2</v>
      </c>
    </row>
    <row r="212" spans="2:15" x14ac:dyDescent="0.25">
      <c r="B212" s="87" t="str">
        <f t="shared" si="15"/>
        <v>SCECFLSFm2011CZ01</v>
      </c>
      <c r="C212" t="s">
        <v>118</v>
      </c>
      <c r="D212" t="s">
        <v>130</v>
      </c>
      <c r="E212" t="s">
        <v>1649</v>
      </c>
      <c r="F212" t="s">
        <v>62</v>
      </c>
      <c r="G212" t="s">
        <v>48</v>
      </c>
      <c r="H212" t="s">
        <v>1662</v>
      </c>
      <c r="I212">
        <v>0</v>
      </c>
      <c r="J212">
        <v>0</v>
      </c>
      <c r="K212">
        <v>0</v>
      </c>
      <c r="M212" s="113">
        <f t="shared" si="16"/>
        <v>0</v>
      </c>
      <c r="N212" s="113">
        <f t="shared" si="17"/>
        <v>0</v>
      </c>
      <c r="O212" s="113">
        <f t="shared" si="18"/>
        <v>0</v>
      </c>
    </row>
    <row r="213" spans="2:15" x14ac:dyDescent="0.25">
      <c r="B213" s="87" t="str">
        <f t="shared" si="15"/>
        <v>SCECFLSFm2011CZ02</v>
      </c>
      <c r="C213" t="s">
        <v>118</v>
      </c>
      <c r="D213" t="s">
        <v>130</v>
      </c>
      <c r="E213" t="s">
        <v>1649</v>
      </c>
      <c r="F213" t="s">
        <v>62</v>
      </c>
      <c r="G213" t="s">
        <v>101</v>
      </c>
      <c r="H213" t="s">
        <v>1662</v>
      </c>
      <c r="I213">
        <v>0</v>
      </c>
      <c r="J213">
        <v>0</v>
      </c>
      <c r="K213">
        <v>0</v>
      </c>
      <c r="M213" s="113">
        <f t="shared" si="16"/>
        <v>0</v>
      </c>
      <c r="N213" s="113">
        <f t="shared" si="17"/>
        <v>0</v>
      </c>
      <c r="O213" s="113">
        <f t="shared" si="18"/>
        <v>0</v>
      </c>
    </row>
    <row r="214" spans="2:15" x14ac:dyDescent="0.25">
      <c r="B214" s="87" t="str">
        <f t="shared" si="15"/>
        <v>SCECFLSFm2011CZ03</v>
      </c>
      <c r="C214" t="s">
        <v>118</v>
      </c>
      <c r="D214" t="s">
        <v>130</v>
      </c>
      <c r="E214" t="s">
        <v>1649</v>
      </c>
      <c r="F214" t="s">
        <v>62</v>
      </c>
      <c r="G214" t="s">
        <v>102</v>
      </c>
      <c r="H214" t="s">
        <v>1662</v>
      </c>
      <c r="I214">
        <v>0</v>
      </c>
      <c r="J214">
        <v>0</v>
      </c>
      <c r="K214">
        <v>0</v>
      </c>
      <c r="M214" s="113">
        <f t="shared" si="16"/>
        <v>0</v>
      </c>
      <c r="N214" s="113">
        <f t="shared" si="17"/>
        <v>0</v>
      </c>
      <c r="O214" s="113">
        <f t="shared" si="18"/>
        <v>0</v>
      </c>
    </row>
    <row r="215" spans="2:15" x14ac:dyDescent="0.25">
      <c r="B215" s="87" t="str">
        <f t="shared" si="15"/>
        <v>SCECFLSFm2011CZ04</v>
      </c>
      <c r="C215" t="s">
        <v>118</v>
      </c>
      <c r="D215" t="s">
        <v>130</v>
      </c>
      <c r="E215" t="s">
        <v>1649</v>
      </c>
      <c r="F215" t="s">
        <v>62</v>
      </c>
      <c r="G215" t="s">
        <v>103</v>
      </c>
      <c r="H215" t="s">
        <v>1662</v>
      </c>
      <c r="I215">
        <v>0</v>
      </c>
      <c r="J215">
        <v>0</v>
      </c>
      <c r="K215">
        <v>0</v>
      </c>
      <c r="M215" s="113">
        <f t="shared" si="16"/>
        <v>0</v>
      </c>
      <c r="N215" s="113">
        <f t="shared" si="17"/>
        <v>0</v>
      </c>
      <c r="O215" s="113">
        <f t="shared" si="18"/>
        <v>0</v>
      </c>
    </row>
    <row r="216" spans="2:15" x14ac:dyDescent="0.25">
      <c r="B216" s="87" t="str">
        <f t="shared" si="15"/>
        <v>SCECFLSFm2011CZ05</v>
      </c>
      <c r="C216" t="s">
        <v>118</v>
      </c>
      <c r="D216" t="s">
        <v>130</v>
      </c>
      <c r="E216" t="s">
        <v>1649</v>
      </c>
      <c r="F216" t="s">
        <v>62</v>
      </c>
      <c r="G216" t="s">
        <v>104</v>
      </c>
      <c r="H216" t="s">
        <v>1662</v>
      </c>
      <c r="I216">
        <v>0.9872727272727273</v>
      </c>
      <c r="J216">
        <v>1.932966023875115</v>
      </c>
      <c r="K216">
        <v>-2.9993030303030306E-2</v>
      </c>
      <c r="M216" s="113">
        <f t="shared" si="16"/>
        <v>0.98699999999999999</v>
      </c>
      <c r="N216" s="113">
        <f t="shared" si="17"/>
        <v>1.93</v>
      </c>
      <c r="O216" s="113">
        <f t="shared" si="18"/>
        <v>-0.03</v>
      </c>
    </row>
    <row r="217" spans="2:15" x14ac:dyDescent="0.25">
      <c r="B217" s="87" t="str">
        <f t="shared" si="15"/>
        <v>SCECFLSFm2011CZ06</v>
      </c>
      <c r="C217" t="s">
        <v>118</v>
      </c>
      <c r="D217" t="s">
        <v>130</v>
      </c>
      <c r="E217" t="s">
        <v>1649</v>
      </c>
      <c r="F217" t="s">
        <v>62</v>
      </c>
      <c r="G217" t="s">
        <v>105</v>
      </c>
      <c r="H217" t="s">
        <v>1662</v>
      </c>
      <c r="I217">
        <v>1.0399945988855483</v>
      </c>
      <c r="J217">
        <v>1.5418424292844</v>
      </c>
      <c r="K217">
        <v>-1.6454531100596567E-2</v>
      </c>
      <c r="M217" s="113">
        <f t="shared" si="16"/>
        <v>1.04</v>
      </c>
      <c r="N217" s="113">
        <f t="shared" si="17"/>
        <v>1.54</v>
      </c>
      <c r="O217" s="113">
        <f t="shared" si="18"/>
        <v>-1.6500000000000001E-2</v>
      </c>
    </row>
    <row r="218" spans="2:15" x14ac:dyDescent="0.25">
      <c r="B218" s="87" t="str">
        <f t="shared" si="15"/>
        <v>SCECFLSFm2011CZ07</v>
      </c>
      <c r="C218" t="s">
        <v>118</v>
      </c>
      <c r="D218" t="s">
        <v>130</v>
      </c>
      <c r="E218" t="s">
        <v>1649</v>
      </c>
      <c r="F218" t="s">
        <v>62</v>
      </c>
      <c r="G218" t="s">
        <v>106</v>
      </c>
      <c r="H218" t="s">
        <v>1662</v>
      </c>
      <c r="I218">
        <v>0</v>
      </c>
      <c r="J218">
        <v>0</v>
      </c>
      <c r="K218">
        <v>0</v>
      </c>
      <c r="M218" s="113">
        <f t="shared" si="16"/>
        <v>0</v>
      </c>
      <c r="N218" s="113">
        <f t="shared" si="17"/>
        <v>0</v>
      </c>
      <c r="O218" s="113">
        <f t="shared" si="18"/>
        <v>0</v>
      </c>
    </row>
    <row r="219" spans="2:15" x14ac:dyDescent="0.25">
      <c r="B219" s="87" t="str">
        <f t="shared" si="15"/>
        <v>SCECFLSFm2011CZ08</v>
      </c>
      <c r="C219" t="s">
        <v>118</v>
      </c>
      <c r="D219" t="s">
        <v>130</v>
      </c>
      <c r="E219" t="s">
        <v>1649</v>
      </c>
      <c r="F219" t="s">
        <v>62</v>
      </c>
      <c r="G219" t="s">
        <v>107</v>
      </c>
      <c r="H219" t="s">
        <v>1662</v>
      </c>
      <c r="I219">
        <v>1.0983938622624387</v>
      </c>
      <c r="J219">
        <v>1.3475570642544938</v>
      </c>
      <c r="K219">
        <v>-1.4688531366692358E-2</v>
      </c>
      <c r="M219" s="113">
        <f t="shared" si="16"/>
        <v>1.1000000000000001</v>
      </c>
      <c r="N219" s="113">
        <f t="shared" si="17"/>
        <v>1.35</v>
      </c>
      <c r="O219" s="113">
        <f t="shared" si="18"/>
        <v>-1.47E-2</v>
      </c>
    </row>
    <row r="220" spans="2:15" x14ac:dyDescent="0.25">
      <c r="B220" s="87" t="str">
        <f t="shared" si="15"/>
        <v>SCECFLSFm2011CZ09</v>
      </c>
      <c r="C220" t="s">
        <v>118</v>
      </c>
      <c r="D220" t="s">
        <v>130</v>
      </c>
      <c r="E220" t="s">
        <v>1649</v>
      </c>
      <c r="F220" t="s">
        <v>62</v>
      </c>
      <c r="G220" t="s">
        <v>108</v>
      </c>
      <c r="H220" t="s">
        <v>1662</v>
      </c>
      <c r="I220">
        <v>1.1187474747474746</v>
      </c>
      <c r="J220">
        <v>1.5307621671258036</v>
      </c>
      <c r="K220">
        <v>-1.5326060606060605E-2</v>
      </c>
      <c r="M220" s="113">
        <f t="shared" si="16"/>
        <v>1.1200000000000001</v>
      </c>
      <c r="N220" s="113">
        <f t="shared" si="17"/>
        <v>1.53</v>
      </c>
      <c r="O220" s="113">
        <f t="shared" si="18"/>
        <v>-1.5299999999999999E-2</v>
      </c>
    </row>
    <row r="221" spans="2:15" x14ac:dyDescent="0.25">
      <c r="B221" s="87" t="str">
        <f t="shared" si="15"/>
        <v>SCECFLSFm2011CZ10</v>
      </c>
      <c r="C221" t="s">
        <v>118</v>
      </c>
      <c r="D221" t="s">
        <v>130</v>
      </c>
      <c r="E221" t="s">
        <v>1649</v>
      </c>
      <c r="F221" t="s">
        <v>62</v>
      </c>
      <c r="G221" t="s">
        <v>109</v>
      </c>
      <c r="H221" t="s">
        <v>1662</v>
      </c>
      <c r="I221">
        <v>1.102410887339297</v>
      </c>
      <c r="J221">
        <v>1.4127300570519172</v>
      </c>
      <c r="K221">
        <v>-2.1267522826192452E-2</v>
      </c>
      <c r="M221" s="113">
        <f t="shared" si="16"/>
        <v>1.1000000000000001</v>
      </c>
      <c r="N221" s="113">
        <f t="shared" si="17"/>
        <v>1.41</v>
      </c>
      <c r="O221" s="113">
        <f t="shared" si="18"/>
        <v>-2.1299999999999999E-2</v>
      </c>
    </row>
    <row r="222" spans="2:15" x14ac:dyDescent="0.25">
      <c r="B222" s="87" t="str">
        <f t="shared" si="15"/>
        <v>SCECFLSFm2011CZ11</v>
      </c>
      <c r="C222" t="s">
        <v>118</v>
      </c>
      <c r="D222" t="s">
        <v>130</v>
      </c>
      <c r="E222" t="s">
        <v>1649</v>
      </c>
      <c r="F222" t="s">
        <v>62</v>
      </c>
      <c r="G222" t="s">
        <v>110</v>
      </c>
      <c r="H222" t="s">
        <v>1662</v>
      </c>
      <c r="I222">
        <v>0</v>
      </c>
      <c r="J222">
        <v>0</v>
      </c>
      <c r="K222">
        <v>0</v>
      </c>
      <c r="M222" s="113">
        <f t="shared" si="16"/>
        <v>0</v>
      </c>
      <c r="N222" s="113">
        <f t="shared" si="17"/>
        <v>0</v>
      </c>
      <c r="O222" s="113">
        <f t="shared" si="18"/>
        <v>0</v>
      </c>
    </row>
    <row r="223" spans="2:15" x14ac:dyDescent="0.25">
      <c r="B223" s="87" t="str">
        <f t="shared" si="15"/>
        <v>SCECFLSFm2011CZ12</v>
      </c>
      <c r="C223" t="s">
        <v>118</v>
      </c>
      <c r="D223" t="s">
        <v>130</v>
      </c>
      <c r="E223" t="s">
        <v>1649</v>
      </c>
      <c r="F223" t="s">
        <v>62</v>
      </c>
      <c r="G223" t="s">
        <v>111</v>
      </c>
      <c r="H223" t="s">
        <v>1662</v>
      </c>
      <c r="I223">
        <v>0</v>
      </c>
      <c r="J223">
        <v>0</v>
      </c>
      <c r="K223">
        <v>0</v>
      </c>
      <c r="M223" s="113">
        <f t="shared" si="16"/>
        <v>0</v>
      </c>
      <c r="N223" s="113">
        <f t="shared" si="17"/>
        <v>0</v>
      </c>
      <c r="O223" s="113">
        <f t="shared" si="18"/>
        <v>0</v>
      </c>
    </row>
    <row r="224" spans="2:15" x14ac:dyDescent="0.25">
      <c r="B224" s="87" t="str">
        <f t="shared" si="15"/>
        <v>SCECFLSFm2011CZ13</v>
      </c>
      <c r="C224" t="s">
        <v>118</v>
      </c>
      <c r="D224" t="s">
        <v>130</v>
      </c>
      <c r="E224" t="s">
        <v>1649</v>
      </c>
      <c r="F224" t="s">
        <v>62</v>
      </c>
      <c r="G224" t="s">
        <v>112</v>
      </c>
      <c r="H224" t="s">
        <v>1662</v>
      </c>
      <c r="I224">
        <v>1.1014141414141416</v>
      </c>
      <c r="J224">
        <v>1.5902931756590295</v>
      </c>
      <c r="K224">
        <v>-2.0915151515151519E-2</v>
      </c>
      <c r="M224" s="113">
        <f t="shared" si="16"/>
        <v>1.1000000000000001</v>
      </c>
      <c r="N224" s="113">
        <f t="shared" si="17"/>
        <v>1.59</v>
      </c>
      <c r="O224" s="113">
        <f t="shared" si="18"/>
        <v>-2.0899999999999998E-2</v>
      </c>
    </row>
    <row r="225" spans="2:15" x14ac:dyDescent="0.25">
      <c r="B225" s="87" t="str">
        <f t="shared" si="15"/>
        <v>SCECFLSFm2011CZ14</v>
      </c>
      <c r="C225" t="s">
        <v>118</v>
      </c>
      <c r="D225" t="s">
        <v>130</v>
      </c>
      <c r="E225" t="s">
        <v>1649</v>
      </c>
      <c r="F225" t="s">
        <v>62</v>
      </c>
      <c r="G225" t="s">
        <v>113</v>
      </c>
      <c r="H225" t="s">
        <v>1662</v>
      </c>
      <c r="I225">
        <v>1.1185050505050504</v>
      </c>
      <c r="J225">
        <v>1.4131794131794131</v>
      </c>
      <c r="K225">
        <v>-2.232121212121212E-2</v>
      </c>
      <c r="M225" s="113">
        <f t="shared" si="16"/>
        <v>1.1200000000000001</v>
      </c>
      <c r="N225" s="113">
        <f t="shared" si="17"/>
        <v>1.41</v>
      </c>
      <c r="O225" s="113">
        <f t="shared" si="18"/>
        <v>-2.23E-2</v>
      </c>
    </row>
    <row r="226" spans="2:15" x14ac:dyDescent="0.25">
      <c r="B226" s="87" t="str">
        <f t="shared" si="15"/>
        <v>SCECFLSFm2011CZ15</v>
      </c>
      <c r="C226" t="s">
        <v>118</v>
      </c>
      <c r="D226" t="s">
        <v>130</v>
      </c>
      <c r="E226" t="s">
        <v>1649</v>
      </c>
      <c r="F226" t="s">
        <v>62</v>
      </c>
      <c r="G226" t="s">
        <v>114</v>
      </c>
      <c r="H226" t="s">
        <v>1662</v>
      </c>
      <c r="I226">
        <v>1.180161616161616</v>
      </c>
      <c r="J226">
        <v>1.4999999999999998</v>
      </c>
      <c r="K226">
        <v>-1.0686060606060605E-2</v>
      </c>
      <c r="M226" s="113">
        <f t="shared" si="16"/>
        <v>1.18</v>
      </c>
      <c r="N226" s="113">
        <f t="shared" si="17"/>
        <v>1.5</v>
      </c>
      <c r="O226" s="113">
        <f t="shared" si="18"/>
        <v>-1.0699999999999999E-2</v>
      </c>
    </row>
    <row r="227" spans="2:15" x14ac:dyDescent="0.25">
      <c r="B227" s="87" t="str">
        <f t="shared" si="15"/>
        <v>SCECFLSFm2011CZ16</v>
      </c>
      <c r="C227" t="s">
        <v>118</v>
      </c>
      <c r="D227" t="s">
        <v>130</v>
      </c>
      <c r="E227" t="s">
        <v>1649</v>
      </c>
      <c r="F227" t="s">
        <v>62</v>
      </c>
      <c r="G227" t="s">
        <v>115</v>
      </c>
      <c r="H227" t="s">
        <v>1662</v>
      </c>
      <c r="I227">
        <v>0.98433022597673991</v>
      </c>
      <c r="J227">
        <v>1.1019358577850344</v>
      </c>
      <c r="K227">
        <v>-2.056363636363636E-2</v>
      </c>
      <c r="M227" s="113">
        <f t="shared" si="16"/>
        <v>0.98399999999999999</v>
      </c>
      <c r="N227" s="113">
        <f t="shared" si="17"/>
        <v>1.1000000000000001</v>
      </c>
      <c r="O227" s="113">
        <f t="shared" si="18"/>
        <v>-2.06E-2</v>
      </c>
    </row>
    <row r="228" spans="2:15" x14ac:dyDescent="0.25">
      <c r="B228" s="87" t="str">
        <f t="shared" si="15"/>
        <v>SCECFLSFm2015CZ01</v>
      </c>
      <c r="C228" t="s">
        <v>118</v>
      </c>
      <c r="D228" t="s">
        <v>130</v>
      </c>
      <c r="E228" t="s">
        <v>1649</v>
      </c>
      <c r="F228" t="s">
        <v>1830</v>
      </c>
      <c r="G228" t="s">
        <v>48</v>
      </c>
      <c r="H228" t="s">
        <v>1662</v>
      </c>
      <c r="I228">
        <v>0</v>
      </c>
      <c r="J228">
        <v>0</v>
      </c>
      <c r="K228">
        <v>0</v>
      </c>
      <c r="M228" s="113">
        <f t="shared" si="16"/>
        <v>0</v>
      </c>
      <c r="N228" s="113">
        <f t="shared" si="17"/>
        <v>0</v>
      </c>
      <c r="O228" s="113">
        <f t="shared" si="18"/>
        <v>0</v>
      </c>
    </row>
    <row r="229" spans="2:15" x14ac:dyDescent="0.25">
      <c r="B229" s="87" t="str">
        <f t="shared" si="15"/>
        <v>SCECFLSFm2015CZ02</v>
      </c>
      <c r="C229" t="s">
        <v>118</v>
      </c>
      <c r="D229" t="s">
        <v>130</v>
      </c>
      <c r="E229" t="s">
        <v>1649</v>
      </c>
      <c r="F229" t="s">
        <v>1830</v>
      </c>
      <c r="G229" t="s">
        <v>101</v>
      </c>
      <c r="H229" t="s">
        <v>1662</v>
      </c>
      <c r="I229">
        <v>0</v>
      </c>
      <c r="J229">
        <v>0</v>
      </c>
      <c r="K229">
        <v>0</v>
      </c>
      <c r="M229" s="113">
        <f t="shared" si="16"/>
        <v>0</v>
      </c>
      <c r="N229" s="113">
        <f t="shared" si="17"/>
        <v>0</v>
      </c>
      <c r="O229" s="113">
        <f t="shared" si="18"/>
        <v>0</v>
      </c>
    </row>
    <row r="230" spans="2:15" x14ac:dyDescent="0.25">
      <c r="B230" s="87" t="str">
        <f t="shared" si="15"/>
        <v>SCECFLSFm2015CZ03</v>
      </c>
      <c r="C230" t="s">
        <v>118</v>
      </c>
      <c r="D230" t="s">
        <v>130</v>
      </c>
      <c r="E230" t="s">
        <v>1649</v>
      </c>
      <c r="F230" t="s">
        <v>1830</v>
      </c>
      <c r="G230" t="s">
        <v>102</v>
      </c>
      <c r="H230" t="s">
        <v>1662</v>
      </c>
      <c r="I230">
        <v>0</v>
      </c>
      <c r="J230">
        <v>0</v>
      </c>
      <c r="K230">
        <v>0</v>
      </c>
      <c r="M230" s="113">
        <f t="shared" si="16"/>
        <v>0</v>
      </c>
      <c r="N230" s="113">
        <f t="shared" si="17"/>
        <v>0</v>
      </c>
      <c r="O230" s="113">
        <f t="shared" si="18"/>
        <v>0</v>
      </c>
    </row>
    <row r="231" spans="2:15" x14ac:dyDescent="0.25">
      <c r="B231" s="87" t="str">
        <f t="shared" si="15"/>
        <v>SCECFLSFm2015CZ04</v>
      </c>
      <c r="C231" t="s">
        <v>118</v>
      </c>
      <c r="D231" t="s">
        <v>130</v>
      </c>
      <c r="E231" t="s">
        <v>1649</v>
      </c>
      <c r="F231" t="s">
        <v>1830</v>
      </c>
      <c r="G231" t="s">
        <v>103</v>
      </c>
      <c r="H231" t="s">
        <v>1662</v>
      </c>
      <c r="I231">
        <v>0</v>
      </c>
      <c r="J231">
        <v>0</v>
      </c>
      <c r="K231">
        <v>0</v>
      </c>
      <c r="M231" s="113">
        <f t="shared" si="16"/>
        <v>0</v>
      </c>
      <c r="N231" s="113">
        <f t="shared" si="17"/>
        <v>0</v>
      </c>
      <c r="O231" s="113">
        <f t="shared" si="18"/>
        <v>0</v>
      </c>
    </row>
    <row r="232" spans="2:15" x14ac:dyDescent="0.25">
      <c r="B232" s="87" t="str">
        <f t="shared" si="15"/>
        <v>SCECFLSFm2015CZ05</v>
      </c>
      <c r="C232" t="s">
        <v>118</v>
      </c>
      <c r="D232" t="s">
        <v>130</v>
      </c>
      <c r="E232" t="s">
        <v>1649</v>
      </c>
      <c r="F232" t="s">
        <v>1830</v>
      </c>
      <c r="G232" t="s">
        <v>104</v>
      </c>
      <c r="H232" t="s">
        <v>1662</v>
      </c>
      <c r="I232">
        <v>1.0024040404040406</v>
      </c>
      <c r="J232">
        <v>1.7908631772268138</v>
      </c>
      <c r="K232">
        <v>-2.3551515151515153E-2</v>
      </c>
      <c r="M232" s="113">
        <f t="shared" si="16"/>
        <v>1</v>
      </c>
      <c r="N232" s="113">
        <f t="shared" si="17"/>
        <v>1.79</v>
      </c>
      <c r="O232" s="113">
        <f t="shared" si="18"/>
        <v>-2.3599999999999999E-2</v>
      </c>
    </row>
    <row r="233" spans="2:15" x14ac:dyDescent="0.25">
      <c r="B233" s="87" t="str">
        <f t="shared" si="15"/>
        <v>SCECFLSFm2015CZ06</v>
      </c>
      <c r="C233" t="s">
        <v>118</v>
      </c>
      <c r="D233" t="s">
        <v>130</v>
      </c>
      <c r="E233" t="s">
        <v>1649</v>
      </c>
      <c r="F233" t="s">
        <v>1830</v>
      </c>
      <c r="G233" t="s">
        <v>105</v>
      </c>
      <c r="H233" t="s">
        <v>1662</v>
      </c>
      <c r="I233">
        <v>1.0280667219507573</v>
      </c>
      <c r="J233">
        <v>1.3330567173901153</v>
      </c>
      <c r="K233">
        <v>-1.6943030303030307E-2</v>
      </c>
      <c r="M233" s="113">
        <f t="shared" si="16"/>
        <v>1.03</v>
      </c>
      <c r="N233" s="113">
        <f t="shared" si="17"/>
        <v>1.33</v>
      </c>
      <c r="O233" s="113">
        <f t="shared" si="18"/>
        <v>-1.6899999999999998E-2</v>
      </c>
    </row>
    <row r="234" spans="2:15" x14ac:dyDescent="0.25">
      <c r="B234" s="87" t="str">
        <f t="shared" si="15"/>
        <v>SCECFLSFm2015CZ07</v>
      </c>
      <c r="C234" t="s">
        <v>118</v>
      </c>
      <c r="D234" t="s">
        <v>130</v>
      </c>
      <c r="E234" t="s">
        <v>1649</v>
      </c>
      <c r="F234" t="s">
        <v>1830</v>
      </c>
      <c r="G234" t="s">
        <v>106</v>
      </c>
      <c r="H234" t="s">
        <v>1662</v>
      </c>
      <c r="I234">
        <v>0</v>
      </c>
      <c r="J234">
        <v>0</v>
      </c>
      <c r="K234">
        <v>0</v>
      </c>
      <c r="M234" s="113">
        <f t="shared" si="16"/>
        <v>0</v>
      </c>
      <c r="N234" s="113">
        <f t="shared" si="17"/>
        <v>0</v>
      </c>
      <c r="O234" s="113">
        <f t="shared" si="18"/>
        <v>0</v>
      </c>
    </row>
    <row r="235" spans="2:15" x14ac:dyDescent="0.25">
      <c r="B235" s="87" t="str">
        <f t="shared" si="15"/>
        <v>SCECFLSFm2015CZ08</v>
      </c>
      <c r="C235" t="s">
        <v>118</v>
      </c>
      <c r="D235" t="s">
        <v>130</v>
      </c>
      <c r="E235" t="s">
        <v>1649</v>
      </c>
      <c r="F235" t="s">
        <v>1830</v>
      </c>
      <c r="G235" t="s">
        <v>107</v>
      </c>
      <c r="H235" t="s">
        <v>1662</v>
      </c>
      <c r="I235">
        <v>1.0636386185265749</v>
      </c>
      <c r="J235">
        <v>1.1637227524961724</v>
      </c>
      <c r="K235">
        <v>-1.5677575757575762E-2</v>
      </c>
      <c r="M235" s="113">
        <f t="shared" si="16"/>
        <v>1.06</v>
      </c>
      <c r="N235" s="113">
        <f t="shared" si="17"/>
        <v>1.1599999999999999</v>
      </c>
      <c r="O235" s="113">
        <f t="shared" si="18"/>
        <v>-1.5699999999999999E-2</v>
      </c>
    </row>
    <row r="236" spans="2:15" x14ac:dyDescent="0.25">
      <c r="B236" s="87" t="str">
        <f t="shared" si="15"/>
        <v>SCECFLSFm2015CZ09</v>
      </c>
      <c r="C236" t="s">
        <v>118</v>
      </c>
      <c r="D236" t="s">
        <v>130</v>
      </c>
      <c r="E236" t="s">
        <v>1649</v>
      </c>
      <c r="F236" t="s">
        <v>1830</v>
      </c>
      <c r="G236" t="s">
        <v>108</v>
      </c>
      <c r="H236" t="s">
        <v>1662</v>
      </c>
      <c r="I236">
        <v>1.0707474747474748</v>
      </c>
      <c r="J236">
        <v>1.5488980716253444</v>
      </c>
      <c r="K236">
        <v>-1.5677575757575755E-2</v>
      </c>
      <c r="M236" s="113">
        <f t="shared" si="16"/>
        <v>1.07</v>
      </c>
      <c r="N236" s="113">
        <f t="shared" si="17"/>
        <v>1.55</v>
      </c>
      <c r="O236" s="113">
        <f t="shared" si="18"/>
        <v>-1.5699999999999999E-2</v>
      </c>
    </row>
    <row r="237" spans="2:15" x14ac:dyDescent="0.25">
      <c r="B237" s="87" t="str">
        <f t="shared" si="15"/>
        <v>SCECFLSFm2015CZ10</v>
      </c>
      <c r="C237" t="s">
        <v>118</v>
      </c>
      <c r="D237" t="s">
        <v>130</v>
      </c>
      <c r="E237" t="s">
        <v>1649</v>
      </c>
      <c r="F237" t="s">
        <v>1830</v>
      </c>
      <c r="G237" t="s">
        <v>109</v>
      </c>
      <c r="H237" t="s">
        <v>1662</v>
      </c>
      <c r="I237">
        <v>1.072644159325669</v>
      </c>
      <c r="J237">
        <v>1.418399933623679</v>
      </c>
      <c r="K237">
        <v>-2.126666666666667E-2</v>
      </c>
      <c r="M237" s="113">
        <f t="shared" si="16"/>
        <v>1.07</v>
      </c>
      <c r="N237" s="113">
        <f t="shared" si="17"/>
        <v>1.42</v>
      </c>
      <c r="O237" s="113">
        <f t="shared" si="18"/>
        <v>-2.1299999999999999E-2</v>
      </c>
    </row>
    <row r="238" spans="2:15" x14ac:dyDescent="0.25">
      <c r="B238" s="87" t="str">
        <f t="shared" si="15"/>
        <v>SCECFLSFm2015CZ11</v>
      </c>
      <c r="C238" t="s">
        <v>118</v>
      </c>
      <c r="D238" t="s">
        <v>130</v>
      </c>
      <c r="E238" t="s">
        <v>1649</v>
      </c>
      <c r="F238" t="s">
        <v>1830</v>
      </c>
      <c r="G238" t="s">
        <v>110</v>
      </c>
      <c r="H238" t="s">
        <v>1662</v>
      </c>
      <c r="I238">
        <v>0</v>
      </c>
      <c r="J238">
        <v>0</v>
      </c>
      <c r="K238">
        <v>0</v>
      </c>
      <c r="M238" s="113">
        <f t="shared" si="16"/>
        <v>0</v>
      </c>
      <c r="N238" s="113">
        <f t="shared" si="17"/>
        <v>0</v>
      </c>
      <c r="O238" s="113">
        <f t="shared" si="18"/>
        <v>0</v>
      </c>
    </row>
    <row r="239" spans="2:15" x14ac:dyDescent="0.25">
      <c r="B239" s="87" t="str">
        <f t="shared" si="15"/>
        <v>SCECFLSFm2015CZ12</v>
      </c>
      <c r="C239" t="s">
        <v>118</v>
      </c>
      <c r="D239" t="s">
        <v>130</v>
      </c>
      <c r="E239" t="s">
        <v>1649</v>
      </c>
      <c r="F239" t="s">
        <v>1830</v>
      </c>
      <c r="G239" t="s">
        <v>111</v>
      </c>
      <c r="H239" t="s">
        <v>1662</v>
      </c>
      <c r="I239">
        <v>0</v>
      </c>
      <c r="J239">
        <v>0</v>
      </c>
      <c r="K239">
        <v>0</v>
      </c>
      <c r="M239" s="113">
        <f t="shared" si="16"/>
        <v>0</v>
      </c>
      <c r="N239" s="113">
        <f t="shared" si="17"/>
        <v>0</v>
      </c>
      <c r="O239" s="113">
        <f t="shared" si="18"/>
        <v>0</v>
      </c>
    </row>
    <row r="240" spans="2:15" x14ac:dyDescent="0.25">
      <c r="B240" s="87" t="str">
        <f t="shared" si="15"/>
        <v>SCECFLSFm2015CZ13</v>
      </c>
      <c r="C240" t="s">
        <v>118</v>
      </c>
      <c r="D240" t="s">
        <v>130</v>
      </c>
      <c r="E240" t="s">
        <v>1649</v>
      </c>
      <c r="F240" t="s">
        <v>1830</v>
      </c>
      <c r="G240" t="s">
        <v>112</v>
      </c>
      <c r="H240" t="s">
        <v>1662</v>
      </c>
      <c r="I240">
        <v>1.0776161616161619</v>
      </c>
      <c r="J240">
        <v>1.5390490268539052</v>
      </c>
      <c r="K240">
        <v>-2.0739393939393946E-2</v>
      </c>
      <c r="M240" s="113">
        <f t="shared" si="16"/>
        <v>1.08</v>
      </c>
      <c r="N240" s="113">
        <f t="shared" si="17"/>
        <v>1.54</v>
      </c>
      <c r="O240" s="113">
        <f t="shared" si="18"/>
        <v>-2.07E-2</v>
      </c>
    </row>
    <row r="241" spans="2:15" x14ac:dyDescent="0.25">
      <c r="B241" s="87" t="str">
        <f t="shared" si="15"/>
        <v>SCECFLSFm2015CZ14</v>
      </c>
      <c r="C241" t="s">
        <v>118</v>
      </c>
      <c r="D241" t="s">
        <v>130</v>
      </c>
      <c r="E241" t="s">
        <v>1649</v>
      </c>
      <c r="F241" t="s">
        <v>1830</v>
      </c>
      <c r="G241" t="s">
        <v>113</v>
      </c>
      <c r="H241" t="s">
        <v>1662</v>
      </c>
      <c r="I241">
        <v>1.0887070707070707</v>
      </c>
      <c r="J241">
        <v>1.3227513227513228</v>
      </c>
      <c r="K241">
        <v>-2.3551515151515153E-2</v>
      </c>
      <c r="M241" s="113">
        <f t="shared" si="16"/>
        <v>1.0900000000000001</v>
      </c>
      <c r="N241" s="113">
        <f t="shared" si="17"/>
        <v>1.32</v>
      </c>
      <c r="O241" s="113">
        <f t="shared" si="18"/>
        <v>-2.3599999999999999E-2</v>
      </c>
    </row>
    <row r="242" spans="2:15" x14ac:dyDescent="0.25">
      <c r="B242" s="87" t="str">
        <f t="shared" si="15"/>
        <v>SCECFLSFm2015CZ15</v>
      </c>
      <c r="C242" t="s">
        <v>118</v>
      </c>
      <c r="D242" t="s">
        <v>130</v>
      </c>
      <c r="E242" t="s">
        <v>1649</v>
      </c>
      <c r="F242" t="s">
        <v>1830</v>
      </c>
      <c r="G242" t="s">
        <v>114</v>
      </c>
      <c r="H242" t="s">
        <v>1662</v>
      </c>
      <c r="I242">
        <v>1.1589696969696968</v>
      </c>
      <c r="J242">
        <v>1.4559884559884557</v>
      </c>
      <c r="K242">
        <v>-1.0650909090909088E-2</v>
      </c>
      <c r="M242" s="113">
        <f t="shared" si="16"/>
        <v>1.1599999999999999</v>
      </c>
      <c r="N242" s="113">
        <f t="shared" si="17"/>
        <v>1.46</v>
      </c>
      <c r="O242" s="113">
        <f t="shared" si="18"/>
        <v>-1.0699999999999999E-2</v>
      </c>
    </row>
    <row r="243" spans="2:15" x14ac:dyDescent="0.25">
      <c r="B243" s="87" t="str">
        <f t="shared" si="15"/>
        <v>SCECFLSFm2015CZ16</v>
      </c>
      <c r="C243" t="s">
        <v>118</v>
      </c>
      <c r="D243" t="s">
        <v>130</v>
      </c>
      <c r="E243" t="s">
        <v>1649</v>
      </c>
      <c r="F243" t="s">
        <v>1830</v>
      </c>
      <c r="G243" t="s">
        <v>115</v>
      </c>
      <c r="H243" t="s">
        <v>1662</v>
      </c>
      <c r="I243">
        <v>0.9755515146440622</v>
      </c>
      <c r="J243">
        <v>1.1186516007049152</v>
      </c>
      <c r="K243">
        <v>-2.4104156658346022E-2</v>
      </c>
      <c r="M243" s="113">
        <f t="shared" si="16"/>
        <v>0.97599999999999998</v>
      </c>
      <c r="N243" s="113">
        <f t="shared" si="17"/>
        <v>1.1200000000000001</v>
      </c>
      <c r="O243" s="113">
        <f t="shared" si="18"/>
        <v>-2.41E-2</v>
      </c>
    </row>
    <row r="244" spans="2:15" x14ac:dyDescent="0.25">
      <c r="B244" s="87" t="str">
        <f t="shared" si="15"/>
        <v>SCECFLSFm2017CZ01</v>
      </c>
      <c r="C244" t="s">
        <v>118</v>
      </c>
      <c r="D244" t="s">
        <v>130</v>
      </c>
      <c r="E244" t="s">
        <v>1649</v>
      </c>
      <c r="F244">
        <v>2017</v>
      </c>
      <c r="G244" t="s">
        <v>48</v>
      </c>
      <c r="H244" t="s">
        <v>1662</v>
      </c>
      <c r="I244">
        <v>0</v>
      </c>
      <c r="J244">
        <v>0</v>
      </c>
      <c r="K244">
        <v>0</v>
      </c>
      <c r="M244" s="113">
        <f t="shared" si="16"/>
        <v>0</v>
      </c>
      <c r="N244" s="113">
        <f t="shared" si="17"/>
        <v>0</v>
      </c>
      <c r="O244" s="113">
        <f t="shared" si="18"/>
        <v>0</v>
      </c>
    </row>
    <row r="245" spans="2:15" x14ac:dyDescent="0.25">
      <c r="B245" s="87" t="str">
        <f t="shared" si="15"/>
        <v>SCECFLSFm2017CZ02</v>
      </c>
      <c r="C245" t="s">
        <v>118</v>
      </c>
      <c r="D245" t="s">
        <v>130</v>
      </c>
      <c r="E245" t="s">
        <v>1649</v>
      </c>
      <c r="F245">
        <v>2017</v>
      </c>
      <c r="G245" t="s">
        <v>101</v>
      </c>
      <c r="H245" t="s">
        <v>1662</v>
      </c>
      <c r="I245">
        <v>0</v>
      </c>
      <c r="J245">
        <v>0</v>
      </c>
      <c r="K245">
        <v>0</v>
      </c>
      <c r="M245" s="113">
        <f t="shared" si="16"/>
        <v>0</v>
      </c>
      <c r="N245" s="113">
        <f t="shared" si="17"/>
        <v>0</v>
      </c>
      <c r="O245" s="113">
        <f t="shared" si="18"/>
        <v>0</v>
      </c>
    </row>
    <row r="246" spans="2:15" x14ac:dyDescent="0.25">
      <c r="B246" s="87" t="str">
        <f t="shared" si="15"/>
        <v>SCECFLSFm2017CZ03</v>
      </c>
      <c r="C246" t="s">
        <v>118</v>
      </c>
      <c r="D246" t="s">
        <v>130</v>
      </c>
      <c r="E246" t="s">
        <v>1649</v>
      </c>
      <c r="F246">
        <v>2017</v>
      </c>
      <c r="G246" t="s">
        <v>102</v>
      </c>
      <c r="H246" t="s">
        <v>1662</v>
      </c>
      <c r="I246">
        <v>0</v>
      </c>
      <c r="J246">
        <v>0</v>
      </c>
      <c r="K246">
        <v>0</v>
      </c>
      <c r="M246" s="113">
        <f t="shared" si="16"/>
        <v>0</v>
      </c>
      <c r="N246" s="113">
        <f t="shared" si="17"/>
        <v>0</v>
      </c>
      <c r="O246" s="113">
        <f t="shared" si="18"/>
        <v>0</v>
      </c>
    </row>
    <row r="247" spans="2:15" x14ac:dyDescent="0.25">
      <c r="B247" s="87" t="str">
        <f t="shared" si="15"/>
        <v>SCECFLSFm2017CZ04</v>
      </c>
      <c r="C247" t="s">
        <v>118</v>
      </c>
      <c r="D247" t="s">
        <v>130</v>
      </c>
      <c r="E247" t="s">
        <v>1649</v>
      </c>
      <c r="F247">
        <v>2017</v>
      </c>
      <c r="G247" t="s">
        <v>103</v>
      </c>
      <c r="H247" t="s">
        <v>1662</v>
      </c>
      <c r="I247">
        <v>0</v>
      </c>
      <c r="J247">
        <v>0</v>
      </c>
      <c r="K247">
        <v>0</v>
      </c>
      <c r="M247" s="113">
        <f t="shared" si="16"/>
        <v>0</v>
      </c>
      <c r="N247" s="113">
        <f t="shared" si="17"/>
        <v>0</v>
      </c>
      <c r="O247" s="113">
        <f t="shared" si="18"/>
        <v>0</v>
      </c>
    </row>
    <row r="248" spans="2:15" x14ac:dyDescent="0.25">
      <c r="B248" s="87" t="str">
        <f t="shared" si="15"/>
        <v>SCECFLSFm2017CZ05</v>
      </c>
      <c r="C248" t="s">
        <v>118</v>
      </c>
      <c r="D248" t="s">
        <v>130</v>
      </c>
      <c r="E248" t="s">
        <v>1649</v>
      </c>
      <c r="F248">
        <v>2017</v>
      </c>
      <c r="G248" t="s">
        <v>104</v>
      </c>
      <c r="H248" t="s">
        <v>1662</v>
      </c>
      <c r="I248">
        <v>1.0046060606060607</v>
      </c>
      <c r="J248">
        <v>1.7410468319559229</v>
      </c>
      <c r="K248">
        <v>-2.4254545454545459E-2</v>
      </c>
      <c r="M248" s="113">
        <f t="shared" si="16"/>
        <v>1</v>
      </c>
      <c r="N248" s="113">
        <f t="shared" si="17"/>
        <v>1.74</v>
      </c>
      <c r="O248" s="113">
        <f t="shared" si="18"/>
        <v>-2.4299999999999999E-2</v>
      </c>
    </row>
    <row r="249" spans="2:15" x14ac:dyDescent="0.25">
      <c r="B249" s="87" t="str">
        <f t="shared" si="15"/>
        <v>SCECFLSFm2017CZ06</v>
      </c>
      <c r="C249" t="s">
        <v>118</v>
      </c>
      <c r="D249" t="s">
        <v>130</v>
      </c>
      <c r="E249" t="s">
        <v>1649</v>
      </c>
      <c r="F249">
        <v>2017</v>
      </c>
      <c r="G249" t="s">
        <v>105</v>
      </c>
      <c r="H249" t="s">
        <v>1662</v>
      </c>
      <c r="I249">
        <v>1.0265770682471953</v>
      </c>
      <c r="J249">
        <v>1.4149273539870577</v>
      </c>
      <c r="K249">
        <v>-1.6956366507153417E-2</v>
      </c>
      <c r="M249" s="113">
        <f t="shared" si="16"/>
        <v>1.03</v>
      </c>
      <c r="N249" s="113">
        <f t="shared" si="17"/>
        <v>1.41</v>
      </c>
      <c r="O249" s="113">
        <f t="shared" si="18"/>
        <v>-1.7000000000000001E-2</v>
      </c>
    </row>
    <row r="250" spans="2:15" x14ac:dyDescent="0.25">
      <c r="B250" s="87" t="str">
        <f t="shared" si="15"/>
        <v>SCECFLSFm2017CZ07</v>
      </c>
      <c r="C250" t="s">
        <v>118</v>
      </c>
      <c r="D250" t="s">
        <v>130</v>
      </c>
      <c r="E250" t="s">
        <v>1649</v>
      </c>
      <c r="F250">
        <v>2017</v>
      </c>
      <c r="G250" t="s">
        <v>106</v>
      </c>
      <c r="H250" t="s">
        <v>1662</v>
      </c>
      <c r="I250">
        <v>0</v>
      </c>
      <c r="J250">
        <v>0</v>
      </c>
      <c r="K250">
        <v>0</v>
      </c>
      <c r="M250" s="113">
        <f t="shared" si="16"/>
        <v>0</v>
      </c>
      <c r="N250" s="113">
        <f t="shared" si="17"/>
        <v>0</v>
      </c>
      <c r="O250" s="113">
        <f t="shared" si="18"/>
        <v>0</v>
      </c>
    </row>
    <row r="251" spans="2:15" x14ac:dyDescent="0.25">
      <c r="B251" s="87" t="str">
        <f t="shared" si="15"/>
        <v>SCECFLSFm2017CZ08</v>
      </c>
      <c r="C251" t="s">
        <v>118</v>
      </c>
      <c r="D251" t="s">
        <v>130</v>
      </c>
      <c r="E251" t="s">
        <v>1649</v>
      </c>
      <c r="F251">
        <v>2017</v>
      </c>
      <c r="G251" t="s">
        <v>107</v>
      </c>
      <c r="H251" t="s">
        <v>1662</v>
      </c>
      <c r="I251">
        <v>1.0673280253480233</v>
      </c>
      <c r="J251">
        <v>1.3504095890882903</v>
      </c>
      <c r="K251">
        <v>-1.4049955992586887E-2</v>
      </c>
      <c r="M251" s="113">
        <f t="shared" si="16"/>
        <v>1.07</v>
      </c>
      <c r="N251" s="113">
        <f t="shared" si="17"/>
        <v>1.35</v>
      </c>
      <c r="O251" s="113">
        <f t="shared" si="18"/>
        <v>-1.4E-2</v>
      </c>
    </row>
    <row r="252" spans="2:15" x14ac:dyDescent="0.25">
      <c r="B252" s="87" t="str">
        <f t="shared" si="15"/>
        <v>SCECFLSFm2017CZ09</v>
      </c>
      <c r="C252" t="s">
        <v>118</v>
      </c>
      <c r="D252" t="s">
        <v>130</v>
      </c>
      <c r="E252" t="s">
        <v>1649</v>
      </c>
      <c r="F252">
        <v>2017</v>
      </c>
      <c r="G252" t="s">
        <v>108</v>
      </c>
      <c r="H252" t="s">
        <v>1662</v>
      </c>
      <c r="I252">
        <v>1.0708484848484849</v>
      </c>
      <c r="J252">
        <v>1.5307621671258036</v>
      </c>
      <c r="K252">
        <v>-1.5115151515151512E-2</v>
      </c>
      <c r="M252" s="113">
        <f t="shared" si="16"/>
        <v>1.07</v>
      </c>
      <c r="N252" s="113">
        <f t="shared" si="17"/>
        <v>1.53</v>
      </c>
      <c r="O252" s="113">
        <f t="shared" si="18"/>
        <v>-1.5100000000000001E-2</v>
      </c>
    </row>
    <row r="253" spans="2:15" x14ac:dyDescent="0.25">
      <c r="B253" s="87" t="str">
        <f t="shared" si="15"/>
        <v>SCECFLSFm2017CZ10</v>
      </c>
      <c r="C253" t="s">
        <v>118</v>
      </c>
      <c r="D253" t="s">
        <v>130</v>
      </c>
      <c r="E253" t="s">
        <v>1649</v>
      </c>
      <c r="F253">
        <v>2017</v>
      </c>
      <c r="G253" t="s">
        <v>109</v>
      </c>
      <c r="H253" t="s">
        <v>1662</v>
      </c>
      <c r="I253">
        <v>1.0708461795276898</v>
      </c>
      <c r="J253">
        <v>1.4626512818795381</v>
      </c>
      <c r="K253">
        <v>-2.0739393939393943E-2</v>
      </c>
      <c r="M253" s="113">
        <f t="shared" si="16"/>
        <v>1.07</v>
      </c>
      <c r="N253" s="113">
        <f t="shared" si="17"/>
        <v>1.46</v>
      </c>
      <c r="O253" s="113">
        <f t="shared" si="18"/>
        <v>-2.07E-2</v>
      </c>
    </row>
    <row r="254" spans="2:15" x14ac:dyDescent="0.25">
      <c r="B254" s="87" t="str">
        <f t="shared" si="15"/>
        <v>SCECFLSFm2017CZ11</v>
      </c>
      <c r="C254" t="s">
        <v>118</v>
      </c>
      <c r="D254" t="s">
        <v>130</v>
      </c>
      <c r="E254" t="s">
        <v>1649</v>
      </c>
      <c r="F254">
        <v>2017</v>
      </c>
      <c r="G254" t="s">
        <v>110</v>
      </c>
      <c r="H254" t="s">
        <v>1662</v>
      </c>
      <c r="I254">
        <v>0</v>
      </c>
      <c r="J254">
        <v>0</v>
      </c>
      <c r="K254">
        <v>0</v>
      </c>
      <c r="M254" s="113">
        <f t="shared" si="16"/>
        <v>0</v>
      </c>
      <c r="N254" s="113">
        <f t="shared" si="17"/>
        <v>0</v>
      </c>
      <c r="O254" s="113">
        <f t="shared" si="18"/>
        <v>0</v>
      </c>
    </row>
    <row r="255" spans="2:15" x14ac:dyDescent="0.25">
      <c r="B255" s="87" t="str">
        <f t="shared" si="15"/>
        <v>SCECFLSFm2017CZ12</v>
      </c>
      <c r="C255" t="s">
        <v>118</v>
      </c>
      <c r="D255" t="s">
        <v>130</v>
      </c>
      <c r="E255" t="s">
        <v>1649</v>
      </c>
      <c r="F255">
        <v>2017</v>
      </c>
      <c r="G255" t="s">
        <v>111</v>
      </c>
      <c r="H255" t="s">
        <v>1662</v>
      </c>
      <c r="I255">
        <v>0</v>
      </c>
      <c r="J255">
        <v>0</v>
      </c>
      <c r="K255">
        <v>0</v>
      </c>
      <c r="M255" s="113">
        <f t="shared" si="16"/>
        <v>0</v>
      </c>
      <c r="N255" s="113">
        <f t="shared" si="17"/>
        <v>0</v>
      </c>
      <c r="O255" s="113">
        <f t="shared" si="18"/>
        <v>0</v>
      </c>
    </row>
    <row r="256" spans="2:15" x14ac:dyDescent="0.25">
      <c r="B256" s="87" t="str">
        <f t="shared" si="15"/>
        <v>SCECFLSFm2017CZ13</v>
      </c>
      <c r="C256" t="s">
        <v>118</v>
      </c>
      <c r="D256" t="s">
        <v>130</v>
      </c>
      <c r="E256" t="s">
        <v>1649</v>
      </c>
      <c r="F256">
        <v>2017</v>
      </c>
      <c r="G256" t="s">
        <v>112</v>
      </c>
      <c r="H256" t="s">
        <v>1662</v>
      </c>
      <c r="I256">
        <v>1.0739191919191922</v>
      </c>
      <c r="J256">
        <v>1.4927322000492735</v>
      </c>
      <c r="K256">
        <v>-2.0387878787878792E-2</v>
      </c>
      <c r="M256" s="113">
        <f t="shared" si="16"/>
        <v>1.07</v>
      </c>
      <c r="N256" s="113">
        <f t="shared" si="17"/>
        <v>1.49</v>
      </c>
      <c r="O256" s="113">
        <f t="shared" si="18"/>
        <v>-2.0400000000000001E-2</v>
      </c>
    </row>
    <row r="257" spans="2:15" x14ac:dyDescent="0.25">
      <c r="B257" s="87" t="str">
        <f t="shared" si="15"/>
        <v>SCECFLSFm2017CZ14</v>
      </c>
      <c r="C257" t="s">
        <v>118</v>
      </c>
      <c r="D257" t="s">
        <v>130</v>
      </c>
      <c r="E257" t="s">
        <v>1649</v>
      </c>
      <c r="F257">
        <v>2017</v>
      </c>
      <c r="G257" t="s">
        <v>113</v>
      </c>
      <c r="H257" t="s">
        <v>1662</v>
      </c>
      <c r="I257">
        <v>1.0908080808080809</v>
      </c>
      <c r="J257">
        <v>1.3441558441558441</v>
      </c>
      <c r="K257">
        <v>-2.3375757575757578E-2</v>
      </c>
      <c r="M257" s="113">
        <f t="shared" si="16"/>
        <v>1.0900000000000001</v>
      </c>
      <c r="N257" s="113">
        <f t="shared" si="17"/>
        <v>1.34</v>
      </c>
      <c r="O257" s="113">
        <f t="shared" si="18"/>
        <v>-2.3400000000000001E-2</v>
      </c>
    </row>
    <row r="258" spans="2:15" x14ac:dyDescent="0.25">
      <c r="B258" s="87" t="str">
        <f t="shared" si="15"/>
        <v>SCECFLSFm2017CZ15</v>
      </c>
      <c r="C258" t="s">
        <v>118</v>
      </c>
      <c r="D258" t="s">
        <v>130</v>
      </c>
      <c r="E258" t="s">
        <v>1649</v>
      </c>
      <c r="F258">
        <v>2017</v>
      </c>
      <c r="G258" t="s">
        <v>114</v>
      </c>
      <c r="H258" t="s">
        <v>1662</v>
      </c>
      <c r="I258">
        <v>1.1603636363636363</v>
      </c>
      <c r="J258">
        <v>1.4737854737854734</v>
      </c>
      <c r="K258">
        <v>-1.0633333333333331E-2</v>
      </c>
      <c r="M258" s="113">
        <f t="shared" si="16"/>
        <v>1.1599999999999999</v>
      </c>
      <c r="N258" s="113">
        <f t="shared" si="17"/>
        <v>1.47</v>
      </c>
      <c r="O258" s="113">
        <f t="shared" si="18"/>
        <v>-1.06E-2</v>
      </c>
    </row>
    <row r="259" spans="2:15" x14ac:dyDescent="0.25">
      <c r="B259" s="87" t="str">
        <f t="shared" si="15"/>
        <v>SCECFLSFm2017CZ16</v>
      </c>
      <c r="C259" t="s">
        <v>118</v>
      </c>
      <c r="D259" t="s">
        <v>130</v>
      </c>
      <c r="E259" t="s">
        <v>1649</v>
      </c>
      <c r="F259">
        <v>2017</v>
      </c>
      <c r="G259" t="s">
        <v>115</v>
      </c>
      <c r="H259" t="s">
        <v>1662</v>
      </c>
      <c r="I259">
        <v>0.97604221406174418</v>
      </c>
      <c r="J259">
        <v>1.118469353725331</v>
      </c>
      <c r="K259">
        <v>-2.3727272727272729E-2</v>
      </c>
      <c r="M259" s="113">
        <f t="shared" si="16"/>
        <v>0.97599999999999998</v>
      </c>
      <c r="N259" s="113">
        <f t="shared" si="17"/>
        <v>1.1200000000000001</v>
      </c>
      <c r="O259" s="113">
        <f t="shared" si="18"/>
        <v>-2.3699999999999999E-2</v>
      </c>
    </row>
    <row r="260" spans="2:15" x14ac:dyDescent="0.25">
      <c r="B260" s="87" t="str">
        <f t="shared" si="15"/>
        <v>SDGCFLSFm1975CZ01</v>
      </c>
      <c r="C260" t="s">
        <v>118</v>
      </c>
      <c r="D260" t="s">
        <v>131</v>
      </c>
      <c r="E260" t="s">
        <v>1649</v>
      </c>
      <c r="F260" t="s">
        <v>47</v>
      </c>
      <c r="G260" t="s">
        <v>48</v>
      </c>
      <c r="H260" t="s">
        <v>1662</v>
      </c>
      <c r="I260">
        <v>0</v>
      </c>
      <c r="J260">
        <v>0</v>
      </c>
      <c r="K260">
        <v>0</v>
      </c>
      <c r="M260" s="113">
        <f t="shared" si="16"/>
        <v>0</v>
      </c>
      <c r="N260" s="113">
        <f t="shared" si="17"/>
        <v>0</v>
      </c>
      <c r="O260" s="113">
        <f t="shared" si="18"/>
        <v>0</v>
      </c>
    </row>
    <row r="261" spans="2:15" x14ac:dyDescent="0.25">
      <c r="B261" s="87" t="str">
        <f t="shared" ref="B261:B324" si="19">D261&amp;C261&amp;E261&amp;F261&amp;G261</f>
        <v>SDGCFLSFm1975CZ02</v>
      </c>
      <c r="C261" t="s">
        <v>118</v>
      </c>
      <c r="D261" t="s">
        <v>131</v>
      </c>
      <c r="E261" t="s">
        <v>1649</v>
      </c>
      <c r="F261" t="s">
        <v>47</v>
      </c>
      <c r="G261" t="s">
        <v>101</v>
      </c>
      <c r="H261" t="s">
        <v>1662</v>
      </c>
      <c r="I261">
        <v>0</v>
      </c>
      <c r="J261">
        <v>0</v>
      </c>
      <c r="K261">
        <v>0</v>
      </c>
      <c r="M261" s="113">
        <f t="shared" ref="M261:M324" si="20">IF(I261=0,0,ROUND(I261,3-LOG(ABS(I261))))</f>
        <v>0</v>
      </c>
      <c r="N261" s="113">
        <f t="shared" ref="N261:N324" si="21">IF(J261=0,0,ROUND(J261,3-LOG(ABS(J261))))</f>
        <v>0</v>
      </c>
      <c r="O261" s="113">
        <f t="shared" ref="O261:O324" si="22">IF(K261=0,0,ROUND(K261,3-LOG(ABS(K261))))</f>
        <v>0</v>
      </c>
    </row>
    <row r="262" spans="2:15" x14ac:dyDescent="0.25">
      <c r="B262" s="87" t="str">
        <f t="shared" si="19"/>
        <v>SDGCFLSFm1975CZ03</v>
      </c>
      <c r="C262" t="s">
        <v>118</v>
      </c>
      <c r="D262" t="s">
        <v>131</v>
      </c>
      <c r="E262" t="s">
        <v>1649</v>
      </c>
      <c r="F262" t="s">
        <v>47</v>
      </c>
      <c r="G262" t="s">
        <v>102</v>
      </c>
      <c r="H262" t="s">
        <v>1662</v>
      </c>
      <c r="I262">
        <v>0</v>
      </c>
      <c r="J262">
        <v>0</v>
      </c>
      <c r="K262">
        <v>0</v>
      </c>
      <c r="M262" s="113">
        <f t="shared" si="20"/>
        <v>0</v>
      </c>
      <c r="N262" s="113">
        <f t="shared" si="21"/>
        <v>0</v>
      </c>
      <c r="O262" s="113">
        <f t="shared" si="22"/>
        <v>0</v>
      </c>
    </row>
    <row r="263" spans="2:15" x14ac:dyDescent="0.25">
      <c r="B263" s="87" t="str">
        <f t="shared" si="19"/>
        <v>SDGCFLSFm1975CZ04</v>
      </c>
      <c r="C263" t="s">
        <v>118</v>
      </c>
      <c r="D263" t="s">
        <v>131</v>
      </c>
      <c r="E263" t="s">
        <v>1649</v>
      </c>
      <c r="F263" t="s">
        <v>47</v>
      </c>
      <c r="G263" t="s">
        <v>103</v>
      </c>
      <c r="H263" t="s">
        <v>1662</v>
      </c>
      <c r="I263">
        <v>0</v>
      </c>
      <c r="J263">
        <v>0</v>
      </c>
      <c r="K263">
        <v>0</v>
      </c>
      <c r="M263" s="113">
        <f t="shared" si="20"/>
        <v>0</v>
      </c>
      <c r="N263" s="113">
        <f t="shared" si="21"/>
        <v>0</v>
      </c>
      <c r="O263" s="113">
        <f t="shared" si="22"/>
        <v>0</v>
      </c>
    </row>
    <row r="264" spans="2:15" x14ac:dyDescent="0.25">
      <c r="B264" s="87" t="str">
        <f t="shared" si="19"/>
        <v>SDGCFLSFm1975CZ05</v>
      </c>
      <c r="C264" t="s">
        <v>118</v>
      </c>
      <c r="D264" t="s">
        <v>131</v>
      </c>
      <c r="E264" t="s">
        <v>1649</v>
      </c>
      <c r="F264" t="s">
        <v>47</v>
      </c>
      <c r="G264" t="s">
        <v>104</v>
      </c>
      <c r="H264" t="s">
        <v>1662</v>
      </c>
      <c r="I264">
        <v>0</v>
      </c>
      <c r="J264">
        <v>0</v>
      </c>
      <c r="K264">
        <v>0</v>
      </c>
      <c r="M264" s="113">
        <f t="shared" si="20"/>
        <v>0</v>
      </c>
      <c r="N264" s="113">
        <f t="shared" si="21"/>
        <v>0</v>
      </c>
      <c r="O264" s="113">
        <f t="shared" si="22"/>
        <v>0</v>
      </c>
    </row>
    <row r="265" spans="2:15" x14ac:dyDescent="0.25">
      <c r="B265" s="87" t="str">
        <f t="shared" si="19"/>
        <v>SDGCFLSFm1975CZ06</v>
      </c>
      <c r="C265" t="s">
        <v>118</v>
      </c>
      <c r="D265" t="s">
        <v>131</v>
      </c>
      <c r="E265" t="s">
        <v>1649</v>
      </c>
      <c r="F265" t="s">
        <v>47</v>
      </c>
      <c r="G265" t="s">
        <v>105</v>
      </c>
      <c r="H265" t="s">
        <v>1662</v>
      </c>
      <c r="I265">
        <v>1.0215311782241654</v>
      </c>
      <c r="J265">
        <v>1.4812216012340498</v>
      </c>
      <c r="K265">
        <v>-1.8717348046969635E-2</v>
      </c>
      <c r="M265" s="113">
        <f t="shared" si="20"/>
        <v>1.02</v>
      </c>
      <c r="N265" s="113">
        <f t="shared" si="21"/>
        <v>1.48</v>
      </c>
      <c r="O265" s="113">
        <f t="shared" si="22"/>
        <v>-1.8700000000000001E-2</v>
      </c>
    </row>
    <row r="266" spans="2:15" x14ac:dyDescent="0.25">
      <c r="B266" s="87" t="str">
        <f t="shared" si="19"/>
        <v>SDGCFLSFm1975CZ07</v>
      </c>
      <c r="C266" t="s">
        <v>118</v>
      </c>
      <c r="D266" t="s">
        <v>131</v>
      </c>
      <c r="E266" t="s">
        <v>1649</v>
      </c>
      <c r="F266" t="s">
        <v>47</v>
      </c>
      <c r="G266" t="s">
        <v>106</v>
      </c>
      <c r="H266" t="s">
        <v>1662</v>
      </c>
      <c r="I266">
        <v>1.0095359663590213</v>
      </c>
      <c r="J266">
        <v>1.2841621662279366</v>
      </c>
      <c r="K266">
        <v>-1.612592694574291E-2</v>
      </c>
      <c r="M266" s="113">
        <f t="shared" si="20"/>
        <v>1.01</v>
      </c>
      <c r="N266" s="113">
        <f t="shared" si="21"/>
        <v>1.28</v>
      </c>
      <c r="O266" s="113">
        <f t="shared" si="22"/>
        <v>-1.61E-2</v>
      </c>
    </row>
    <row r="267" spans="2:15" x14ac:dyDescent="0.25">
      <c r="B267" s="87" t="str">
        <f t="shared" si="19"/>
        <v>SDGCFLSFm1975CZ08</v>
      </c>
      <c r="C267" t="s">
        <v>118</v>
      </c>
      <c r="D267" t="s">
        <v>131</v>
      </c>
      <c r="E267" t="s">
        <v>1649</v>
      </c>
      <c r="F267" t="s">
        <v>47</v>
      </c>
      <c r="G267" t="s">
        <v>107</v>
      </c>
      <c r="H267" t="s">
        <v>1662</v>
      </c>
      <c r="I267">
        <v>1.0835414097793048</v>
      </c>
      <c r="J267">
        <v>1.6982705412609722</v>
      </c>
      <c r="K267">
        <v>-1.6798643912812335E-2</v>
      </c>
      <c r="M267" s="113">
        <f t="shared" si="20"/>
        <v>1.08</v>
      </c>
      <c r="N267" s="113">
        <f t="shared" si="21"/>
        <v>1.7</v>
      </c>
      <c r="O267" s="113">
        <f t="shared" si="22"/>
        <v>-1.6799999999999999E-2</v>
      </c>
    </row>
    <row r="268" spans="2:15" x14ac:dyDescent="0.25">
      <c r="B268" s="87" t="str">
        <f t="shared" si="19"/>
        <v>SDGCFLSFm1975CZ09</v>
      </c>
      <c r="C268" t="s">
        <v>118</v>
      </c>
      <c r="D268" t="s">
        <v>131</v>
      </c>
      <c r="E268" t="s">
        <v>1649</v>
      </c>
      <c r="F268" t="s">
        <v>47</v>
      </c>
      <c r="G268" t="s">
        <v>108</v>
      </c>
      <c r="H268" t="s">
        <v>1662</v>
      </c>
      <c r="I268">
        <v>0</v>
      </c>
      <c r="J268">
        <v>0</v>
      </c>
      <c r="K268">
        <v>0</v>
      </c>
      <c r="M268" s="113">
        <f t="shared" si="20"/>
        <v>0</v>
      </c>
      <c r="N268" s="113">
        <f t="shared" si="21"/>
        <v>0</v>
      </c>
      <c r="O268" s="113">
        <f t="shared" si="22"/>
        <v>0</v>
      </c>
    </row>
    <row r="269" spans="2:15" x14ac:dyDescent="0.25">
      <c r="B269" s="87" t="str">
        <f t="shared" si="19"/>
        <v>SDGCFLSFm1975CZ10</v>
      </c>
      <c r="C269" t="s">
        <v>118</v>
      </c>
      <c r="D269" t="s">
        <v>131</v>
      </c>
      <c r="E269" t="s">
        <v>1649</v>
      </c>
      <c r="F269" t="s">
        <v>47</v>
      </c>
      <c r="G269" t="s">
        <v>109</v>
      </c>
      <c r="H269" t="s">
        <v>1662</v>
      </c>
      <c r="I269">
        <v>1.0503800571613269</v>
      </c>
      <c r="J269">
        <v>1.7294189816366952</v>
      </c>
      <c r="K269">
        <v>-2.1489980906257793E-2</v>
      </c>
      <c r="M269" s="113">
        <f t="shared" si="20"/>
        <v>1.05</v>
      </c>
      <c r="N269" s="113">
        <f t="shared" si="21"/>
        <v>1.73</v>
      </c>
      <c r="O269" s="113">
        <f t="shared" si="22"/>
        <v>-2.1499999999999998E-2</v>
      </c>
    </row>
    <row r="270" spans="2:15" x14ac:dyDescent="0.25">
      <c r="B270" s="87" t="str">
        <f t="shared" si="19"/>
        <v>SDGCFLSFm1975CZ11</v>
      </c>
      <c r="C270" t="s">
        <v>118</v>
      </c>
      <c r="D270" t="s">
        <v>131</v>
      </c>
      <c r="E270" t="s">
        <v>1649</v>
      </c>
      <c r="F270" t="s">
        <v>47</v>
      </c>
      <c r="G270" t="s">
        <v>110</v>
      </c>
      <c r="H270" t="s">
        <v>1662</v>
      </c>
      <c r="I270">
        <v>0</v>
      </c>
      <c r="J270">
        <v>0</v>
      </c>
      <c r="K270">
        <v>0</v>
      </c>
      <c r="M270" s="113">
        <f t="shared" si="20"/>
        <v>0</v>
      </c>
      <c r="N270" s="113">
        <f t="shared" si="21"/>
        <v>0</v>
      </c>
      <c r="O270" s="113">
        <f t="shared" si="22"/>
        <v>0</v>
      </c>
    </row>
    <row r="271" spans="2:15" x14ac:dyDescent="0.25">
      <c r="B271" s="87" t="str">
        <f t="shared" si="19"/>
        <v>SDGCFLSFm1975CZ12</v>
      </c>
      <c r="C271" t="s">
        <v>118</v>
      </c>
      <c r="D271" t="s">
        <v>131</v>
      </c>
      <c r="E271" t="s">
        <v>1649</v>
      </c>
      <c r="F271" t="s">
        <v>47</v>
      </c>
      <c r="G271" t="s">
        <v>111</v>
      </c>
      <c r="H271" t="s">
        <v>1662</v>
      </c>
      <c r="I271">
        <v>0</v>
      </c>
      <c r="J271">
        <v>0</v>
      </c>
      <c r="K271">
        <v>0</v>
      </c>
      <c r="M271" s="113">
        <f t="shared" si="20"/>
        <v>0</v>
      </c>
      <c r="N271" s="113">
        <f t="shared" si="21"/>
        <v>0</v>
      </c>
      <c r="O271" s="113">
        <f t="shared" si="22"/>
        <v>0</v>
      </c>
    </row>
    <row r="272" spans="2:15" x14ac:dyDescent="0.25">
      <c r="B272" s="87" t="str">
        <f t="shared" si="19"/>
        <v>SDGCFLSFm1975CZ13</v>
      </c>
      <c r="C272" t="s">
        <v>118</v>
      </c>
      <c r="D272" t="s">
        <v>131</v>
      </c>
      <c r="E272" t="s">
        <v>1649</v>
      </c>
      <c r="F272" t="s">
        <v>47</v>
      </c>
      <c r="G272" t="s">
        <v>112</v>
      </c>
      <c r="H272" t="s">
        <v>1662</v>
      </c>
      <c r="I272">
        <v>0</v>
      </c>
      <c r="J272">
        <v>0</v>
      </c>
      <c r="K272">
        <v>0</v>
      </c>
      <c r="M272" s="113">
        <f t="shared" si="20"/>
        <v>0</v>
      </c>
      <c r="N272" s="113">
        <f t="shared" si="21"/>
        <v>0</v>
      </c>
      <c r="O272" s="113">
        <f t="shared" si="22"/>
        <v>0</v>
      </c>
    </row>
    <row r="273" spans="2:15" x14ac:dyDescent="0.25">
      <c r="B273" s="87" t="str">
        <f t="shared" si="19"/>
        <v>SDGCFLSFm1975CZ14</v>
      </c>
      <c r="C273" t="s">
        <v>118</v>
      </c>
      <c r="D273" t="s">
        <v>131</v>
      </c>
      <c r="E273" t="s">
        <v>1649</v>
      </c>
      <c r="F273" t="s">
        <v>47</v>
      </c>
      <c r="G273" t="s">
        <v>113</v>
      </c>
      <c r="H273" t="s">
        <v>1662</v>
      </c>
      <c r="I273">
        <v>1.0959575489455164</v>
      </c>
      <c r="J273">
        <v>1.4911509436107437</v>
      </c>
      <c r="K273">
        <v>-2.1249541171563469E-2</v>
      </c>
      <c r="M273" s="113">
        <f t="shared" si="20"/>
        <v>1.1000000000000001</v>
      </c>
      <c r="N273" s="113">
        <f t="shared" si="21"/>
        <v>1.49</v>
      </c>
      <c r="O273" s="113">
        <f t="shared" si="22"/>
        <v>-2.12E-2</v>
      </c>
    </row>
    <row r="274" spans="2:15" x14ac:dyDescent="0.25">
      <c r="B274" s="87" t="str">
        <f t="shared" si="19"/>
        <v>SDGCFLSFm1975CZ15</v>
      </c>
      <c r="C274" t="s">
        <v>118</v>
      </c>
      <c r="D274" t="s">
        <v>131</v>
      </c>
      <c r="E274" t="s">
        <v>1649</v>
      </c>
      <c r="F274" t="s">
        <v>47</v>
      </c>
      <c r="G274" t="s">
        <v>114</v>
      </c>
      <c r="H274" t="s">
        <v>1662</v>
      </c>
      <c r="I274">
        <v>1.2212727272727273</v>
      </c>
      <c r="J274">
        <v>1.7227032227032228</v>
      </c>
      <c r="K274">
        <v>-1.0000606060606062E-2</v>
      </c>
      <c r="M274" s="113">
        <f t="shared" si="20"/>
        <v>1.22</v>
      </c>
      <c r="N274" s="113">
        <f t="shared" si="21"/>
        <v>1.72</v>
      </c>
      <c r="O274" s="113">
        <f t="shared" si="22"/>
        <v>-0.01</v>
      </c>
    </row>
    <row r="275" spans="2:15" x14ac:dyDescent="0.25">
      <c r="B275" s="87" t="str">
        <f t="shared" si="19"/>
        <v>SDGCFLSFm1975CZ16</v>
      </c>
      <c r="C275" t="s">
        <v>118</v>
      </c>
      <c r="D275" t="s">
        <v>131</v>
      </c>
      <c r="E275" t="s">
        <v>1649</v>
      </c>
      <c r="F275" t="s">
        <v>47</v>
      </c>
      <c r="G275" t="s">
        <v>115</v>
      </c>
      <c r="H275" t="s">
        <v>1662</v>
      </c>
      <c r="I275">
        <v>0</v>
      </c>
      <c r="J275">
        <v>0</v>
      </c>
      <c r="K275">
        <v>0</v>
      </c>
      <c r="M275" s="113">
        <f t="shared" si="20"/>
        <v>0</v>
      </c>
      <c r="N275" s="113">
        <f t="shared" si="21"/>
        <v>0</v>
      </c>
      <c r="O275" s="113">
        <f t="shared" si="22"/>
        <v>0</v>
      </c>
    </row>
    <row r="276" spans="2:15" x14ac:dyDescent="0.25">
      <c r="B276" s="87" t="str">
        <f t="shared" si="19"/>
        <v>SDGCFLSFm1985CZ01</v>
      </c>
      <c r="C276" t="s">
        <v>118</v>
      </c>
      <c r="D276" t="s">
        <v>131</v>
      </c>
      <c r="E276" t="s">
        <v>1649</v>
      </c>
      <c r="F276" t="s">
        <v>67</v>
      </c>
      <c r="G276" t="s">
        <v>48</v>
      </c>
      <c r="H276" t="s">
        <v>1662</v>
      </c>
      <c r="I276">
        <v>0</v>
      </c>
      <c r="J276">
        <v>0</v>
      </c>
      <c r="K276">
        <v>0</v>
      </c>
      <c r="M276" s="113">
        <f t="shared" si="20"/>
        <v>0</v>
      </c>
      <c r="N276" s="113">
        <f t="shared" si="21"/>
        <v>0</v>
      </c>
      <c r="O276" s="113">
        <f t="shared" si="22"/>
        <v>0</v>
      </c>
    </row>
    <row r="277" spans="2:15" x14ac:dyDescent="0.25">
      <c r="B277" s="87" t="str">
        <f t="shared" si="19"/>
        <v>SDGCFLSFm1985CZ02</v>
      </c>
      <c r="C277" t="s">
        <v>118</v>
      </c>
      <c r="D277" t="s">
        <v>131</v>
      </c>
      <c r="E277" t="s">
        <v>1649</v>
      </c>
      <c r="F277" t="s">
        <v>67</v>
      </c>
      <c r="G277" t="s">
        <v>101</v>
      </c>
      <c r="H277" t="s">
        <v>1662</v>
      </c>
      <c r="I277">
        <v>0</v>
      </c>
      <c r="J277">
        <v>0</v>
      </c>
      <c r="K277">
        <v>0</v>
      </c>
      <c r="M277" s="113">
        <f t="shared" si="20"/>
        <v>0</v>
      </c>
      <c r="N277" s="113">
        <f t="shared" si="21"/>
        <v>0</v>
      </c>
      <c r="O277" s="113">
        <f t="shared" si="22"/>
        <v>0</v>
      </c>
    </row>
    <row r="278" spans="2:15" x14ac:dyDescent="0.25">
      <c r="B278" s="87" t="str">
        <f t="shared" si="19"/>
        <v>SDGCFLSFm1985CZ03</v>
      </c>
      <c r="C278" t="s">
        <v>118</v>
      </c>
      <c r="D278" t="s">
        <v>131</v>
      </c>
      <c r="E278" t="s">
        <v>1649</v>
      </c>
      <c r="F278" t="s">
        <v>67</v>
      </c>
      <c r="G278" t="s">
        <v>102</v>
      </c>
      <c r="H278" t="s">
        <v>1662</v>
      </c>
      <c r="I278">
        <v>0</v>
      </c>
      <c r="J278">
        <v>0</v>
      </c>
      <c r="K278">
        <v>0</v>
      </c>
      <c r="M278" s="113">
        <f t="shared" si="20"/>
        <v>0</v>
      </c>
      <c r="N278" s="113">
        <f t="shared" si="21"/>
        <v>0</v>
      </c>
      <c r="O278" s="113">
        <f t="shared" si="22"/>
        <v>0</v>
      </c>
    </row>
    <row r="279" spans="2:15" x14ac:dyDescent="0.25">
      <c r="B279" s="87" t="str">
        <f t="shared" si="19"/>
        <v>SDGCFLSFm1985CZ04</v>
      </c>
      <c r="C279" t="s">
        <v>118</v>
      </c>
      <c r="D279" t="s">
        <v>131</v>
      </c>
      <c r="E279" t="s">
        <v>1649</v>
      </c>
      <c r="F279" t="s">
        <v>67</v>
      </c>
      <c r="G279" t="s">
        <v>103</v>
      </c>
      <c r="H279" t="s">
        <v>1662</v>
      </c>
      <c r="I279">
        <v>0</v>
      </c>
      <c r="J279">
        <v>0</v>
      </c>
      <c r="K279">
        <v>0</v>
      </c>
      <c r="M279" s="113">
        <f t="shared" si="20"/>
        <v>0</v>
      </c>
      <c r="N279" s="113">
        <f t="shared" si="21"/>
        <v>0</v>
      </c>
      <c r="O279" s="113">
        <f t="shared" si="22"/>
        <v>0</v>
      </c>
    </row>
    <row r="280" spans="2:15" x14ac:dyDescent="0.25">
      <c r="B280" s="87" t="str">
        <f t="shared" si="19"/>
        <v>SDGCFLSFm1985CZ05</v>
      </c>
      <c r="C280" t="s">
        <v>118</v>
      </c>
      <c r="D280" t="s">
        <v>131</v>
      </c>
      <c r="E280" t="s">
        <v>1649</v>
      </c>
      <c r="F280" t="s">
        <v>67</v>
      </c>
      <c r="G280" t="s">
        <v>104</v>
      </c>
      <c r="H280" t="s">
        <v>1662</v>
      </c>
      <c r="I280">
        <v>0</v>
      </c>
      <c r="J280">
        <v>0</v>
      </c>
      <c r="K280">
        <v>0</v>
      </c>
      <c r="M280" s="113">
        <f t="shared" si="20"/>
        <v>0</v>
      </c>
      <c r="N280" s="113">
        <f t="shared" si="21"/>
        <v>0</v>
      </c>
      <c r="O280" s="113">
        <f t="shared" si="22"/>
        <v>0</v>
      </c>
    </row>
    <row r="281" spans="2:15" x14ac:dyDescent="0.25">
      <c r="B281" s="87" t="str">
        <f t="shared" si="19"/>
        <v>SDGCFLSFm1985CZ06</v>
      </c>
      <c r="C281" t="s">
        <v>118</v>
      </c>
      <c r="D281" t="s">
        <v>131</v>
      </c>
      <c r="E281" t="s">
        <v>1649</v>
      </c>
      <c r="F281" t="s">
        <v>67</v>
      </c>
      <c r="G281" t="s">
        <v>105</v>
      </c>
      <c r="H281" t="s">
        <v>1662</v>
      </c>
      <c r="I281">
        <v>1.0167306487133634</v>
      </c>
      <c r="J281">
        <v>1.505312346504164</v>
      </c>
      <c r="K281">
        <v>-1.6792885969545399E-2</v>
      </c>
      <c r="M281" s="113">
        <f t="shared" si="20"/>
        <v>1.02</v>
      </c>
      <c r="N281" s="113">
        <f t="shared" si="21"/>
        <v>1.51</v>
      </c>
      <c r="O281" s="113">
        <f t="shared" si="22"/>
        <v>-1.6799999999999999E-2</v>
      </c>
    </row>
    <row r="282" spans="2:15" x14ac:dyDescent="0.25">
      <c r="B282" s="87" t="str">
        <f t="shared" si="19"/>
        <v>SDGCFLSFm1985CZ07</v>
      </c>
      <c r="C282" t="s">
        <v>118</v>
      </c>
      <c r="D282" t="s">
        <v>131</v>
      </c>
      <c r="E282" t="s">
        <v>1649</v>
      </c>
      <c r="F282" t="s">
        <v>67</v>
      </c>
      <c r="G282" t="s">
        <v>106</v>
      </c>
      <c r="H282" t="s">
        <v>1662</v>
      </c>
      <c r="I282">
        <v>1.0129576658291781</v>
      </c>
      <c r="J282">
        <v>1.3111318691393112</v>
      </c>
      <c r="K282">
        <v>-1.6190653086815956E-2</v>
      </c>
      <c r="M282" s="113">
        <f t="shared" si="20"/>
        <v>1.01</v>
      </c>
      <c r="N282" s="113">
        <f t="shared" si="21"/>
        <v>1.31</v>
      </c>
      <c r="O282" s="113">
        <f t="shared" si="22"/>
        <v>-1.6199999999999999E-2</v>
      </c>
    </row>
    <row r="283" spans="2:15" x14ac:dyDescent="0.25">
      <c r="B283" s="87" t="str">
        <f t="shared" si="19"/>
        <v>SDGCFLSFm1985CZ08</v>
      </c>
      <c r="C283" t="s">
        <v>118</v>
      </c>
      <c r="D283" t="s">
        <v>131</v>
      </c>
      <c r="E283" t="s">
        <v>1649</v>
      </c>
      <c r="F283" t="s">
        <v>67</v>
      </c>
      <c r="G283" t="s">
        <v>107</v>
      </c>
      <c r="H283" t="s">
        <v>1662</v>
      </c>
      <c r="I283">
        <v>1.0995939006802165</v>
      </c>
      <c r="J283">
        <v>1.5824604962643241</v>
      </c>
      <c r="K283">
        <v>-1.8302919559972191E-2</v>
      </c>
      <c r="M283" s="113">
        <f t="shared" si="20"/>
        <v>1.1000000000000001</v>
      </c>
      <c r="N283" s="113">
        <f t="shared" si="21"/>
        <v>1.58</v>
      </c>
      <c r="O283" s="113">
        <f t="shared" si="22"/>
        <v>-1.83E-2</v>
      </c>
    </row>
    <row r="284" spans="2:15" x14ac:dyDescent="0.25">
      <c r="B284" s="87" t="str">
        <f t="shared" si="19"/>
        <v>SDGCFLSFm1985CZ09</v>
      </c>
      <c r="C284" t="s">
        <v>118</v>
      </c>
      <c r="D284" t="s">
        <v>131</v>
      </c>
      <c r="E284" t="s">
        <v>1649</v>
      </c>
      <c r="F284" t="s">
        <v>67</v>
      </c>
      <c r="G284" t="s">
        <v>108</v>
      </c>
      <c r="H284" t="s">
        <v>1662</v>
      </c>
      <c r="I284">
        <v>0</v>
      </c>
      <c r="J284">
        <v>0</v>
      </c>
      <c r="K284">
        <v>0</v>
      </c>
      <c r="M284" s="113">
        <f t="shared" si="20"/>
        <v>0</v>
      </c>
      <c r="N284" s="113">
        <f t="shared" si="21"/>
        <v>0</v>
      </c>
      <c r="O284" s="113">
        <f t="shared" si="22"/>
        <v>0</v>
      </c>
    </row>
    <row r="285" spans="2:15" x14ac:dyDescent="0.25">
      <c r="B285" s="87" t="str">
        <f t="shared" si="19"/>
        <v>SDGCFLSFm1985CZ10</v>
      </c>
      <c r="C285" t="s">
        <v>118</v>
      </c>
      <c r="D285" t="s">
        <v>131</v>
      </c>
      <c r="E285" t="s">
        <v>1649</v>
      </c>
      <c r="F285" t="s">
        <v>67</v>
      </c>
      <c r="G285" t="s">
        <v>109</v>
      </c>
      <c r="H285" t="s">
        <v>1662</v>
      </c>
      <c r="I285">
        <v>1.0457637608179249</v>
      </c>
      <c r="J285">
        <v>1.7352579659631759</v>
      </c>
      <c r="K285">
        <v>-2.3119355751909525E-2</v>
      </c>
      <c r="M285" s="113">
        <f t="shared" si="20"/>
        <v>1.05</v>
      </c>
      <c r="N285" s="113">
        <f t="shared" si="21"/>
        <v>1.74</v>
      </c>
      <c r="O285" s="113">
        <f t="shared" si="22"/>
        <v>-2.3099999999999999E-2</v>
      </c>
    </row>
    <row r="286" spans="2:15" x14ac:dyDescent="0.25">
      <c r="B286" s="87" t="str">
        <f t="shared" si="19"/>
        <v>SDGCFLSFm1985CZ11</v>
      </c>
      <c r="C286" t="s">
        <v>118</v>
      </c>
      <c r="D286" t="s">
        <v>131</v>
      </c>
      <c r="E286" t="s">
        <v>1649</v>
      </c>
      <c r="F286" t="s">
        <v>67</v>
      </c>
      <c r="G286" t="s">
        <v>110</v>
      </c>
      <c r="H286" t="s">
        <v>1662</v>
      </c>
      <c r="I286">
        <v>0</v>
      </c>
      <c r="J286">
        <v>0</v>
      </c>
      <c r="K286">
        <v>0</v>
      </c>
      <c r="M286" s="113">
        <f t="shared" si="20"/>
        <v>0</v>
      </c>
      <c r="N286" s="113">
        <f t="shared" si="21"/>
        <v>0</v>
      </c>
      <c r="O286" s="113">
        <f t="shared" si="22"/>
        <v>0</v>
      </c>
    </row>
    <row r="287" spans="2:15" x14ac:dyDescent="0.25">
      <c r="B287" s="87" t="str">
        <f t="shared" si="19"/>
        <v>SDGCFLSFm1985CZ12</v>
      </c>
      <c r="C287" t="s">
        <v>118</v>
      </c>
      <c r="D287" t="s">
        <v>131</v>
      </c>
      <c r="E287" t="s">
        <v>1649</v>
      </c>
      <c r="F287" t="s">
        <v>67</v>
      </c>
      <c r="G287" t="s">
        <v>111</v>
      </c>
      <c r="H287" t="s">
        <v>1662</v>
      </c>
      <c r="I287">
        <v>0</v>
      </c>
      <c r="J287">
        <v>0</v>
      </c>
      <c r="K287">
        <v>0</v>
      </c>
      <c r="M287" s="113">
        <f t="shared" si="20"/>
        <v>0</v>
      </c>
      <c r="N287" s="113">
        <f t="shared" si="21"/>
        <v>0</v>
      </c>
      <c r="O287" s="113">
        <f t="shared" si="22"/>
        <v>0</v>
      </c>
    </row>
    <row r="288" spans="2:15" x14ac:dyDescent="0.25">
      <c r="B288" s="87" t="str">
        <f t="shared" si="19"/>
        <v>SDGCFLSFm1985CZ13</v>
      </c>
      <c r="C288" t="s">
        <v>118</v>
      </c>
      <c r="D288" t="s">
        <v>131</v>
      </c>
      <c r="E288" t="s">
        <v>1649</v>
      </c>
      <c r="F288" t="s">
        <v>67</v>
      </c>
      <c r="G288" t="s">
        <v>112</v>
      </c>
      <c r="H288" t="s">
        <v>1662</v>
      </c>
      <c r="I288">
        <v>0</v>
      </c>
      <c r="J288">
        <v>0</v>
      </c>
      <c r="K288">
        <v>0</v>
      </c>
      <c r="M288" s="113">
        <f t="shared" si="20"/>
        <v>0</v>
      </c>
      <c r="N288" s="113">
        <f t="shared" si="21"/>
        <v>0</v>
      </c>
      <c r="O288" s="113">
        <f t="shared" si="22"/>
        <v>0</v>
      </c>
    </row>
    <row r="289" spans="2:15" x14ac:dyDescent="0.25">
      <c r="B289" s="87" t="str">
        <f t="shared" si="19"/>
        <v>SDGCFLSFm1985CZ14</v>
      </c>
      <c r="C289" t="s">
        <v>118</v>
      </c>
      <c r="D289" t="s">
        <v>131</v>
      </c>
      <c r="E289" t="s">
        <v>1649</v>
      </c>
      <c r="F289" t="s">
        <v>67</v>
      </c>
      <c r="G289" t="s">
        <v>113</v>
      </c>
      <c r="H289" t="s">
        <v>1662</v>
      </c>
      <c r="I289">
        <v>1.096973736733313</v>
      </c>
      <c r="J289">
        <v>1.5145986901883426</v>
      </c>
      <c r="K289">
        <v>-2.6943786451127216E-2</v>
      </c>
      <c r="M289" s="113">
        <f t="shared" si="20"/>
        <v>1.1000000000000001</v>
      </c>
      <c r="N289" s="113">
        <f t="shared" si="21"/>
        <v>1.51</v>
      </c>
      <c r="O289" s="113">
        <f t="shared" si="22"/>
        <v>-2.69E-2</v>
      </c>
    </row>
    <row r="290" spans="2:15" x14ac:dyDescent="0.25">
      <c r="B290" s="87" t="str">
        <f t="shared" si="19"/>
        <v>SDGCFLSFm1985CZ15</v>
      </c>
      <c r="C290" t="s">
        <v>118</v>
      </c>
      <c r="D290" t="s">
        <v>131</v>
      </c>
      <c r="E290" t="s">
        <v>1649</v>
      </c>
      <c r="F290" t="s">
        <v>67</v>
      </c>
      <c r="G290" t="s">
        <v>114</v>
      </c>
      <c r="H290" t="s">
        <v>1662</v>
      </c>
      <c r="I290">
        <v>1.2166666666666666</v>
      </c>
      <c r="J290">
        <v>1.7251082251082248</v>
      </c>
      <c r="K290">
        <v>-1.1986666666666668E-2</v>
      </c>
      <c r="M290" s="113">
        <f t="shared" si="20"/>
        <v>1.22</v>
      </c>
      <c r="N290" s="113">
        <f t="shared" si="21"/>
        <v>1.73</v>
      </c>
      <c r="O290" s="113">
        <f t="shared" si="22"/>
        <v>-1.2E-2</v>
      </c>
    </row>
    <row r="291" spans="2:15" x14ac:dyDescent="0.25">
      <c r="B291" s="87" t="str">
        <f t="shared" si="19"/>
        <v>SDGCFLSFm1985CZ16</v>
      </c>
      <c r="C291" t="s">
        <v>118</v>
      </c>
      <c r="D291" t="s">
        <v>131</v>
      </c>
      <c r="E291" t="s">
        <v>1649</v>
      </c>
      <c r="F291" t="s">
        <v>67</v>
      </c>
      <c r="G291" t="s">
        <v>115</v>
      </c>
      <c r="H291" t="s">
        <v>1662</v>
      </c>
      <c r="I291">
        <v>0</v>
      </c>
      <c r="J291">
        <v>0</v>
      </c>
      <c r="K291">
        <v>0</v>
      </c>
      <c r="M291" s="113">
        <f t="shared" si="20"/>
        <v>0</v>
      </c>
      <c r="N291" s="113">
        <f t="shared" si="21"/>
        <v>0</v>
      </c>
      <c r="O291" s="113">
        <f t="shared" si="22"/>
        <v>0</v>
      </c>
    </row>
    <row r="292" spans="2:15" x14ac:dyDescent="0.25">
      <c r="B292" s="87" t="str">
        <f t="shared" si="19"/>
        <v>SDGCFLSFm1996CZ01</v>
      </c>
      <c r="C292" t="s">
        <v>118</v>
      </c>
      <c r="D292" t="s">
        <v>131</v>
      </c>
      <c r="E292" t="s">
        <v>1649</v>
      </c>
      <c r="F292" t="s">
        <v>70</v>
      </c>
      <c r="G292" t="s">
        <v>48</v>
      </c>
      <c r="H292" t="s">
        <v>1662</v>
      </c>
      <c r="I292">
        <v>0</v>
      </c>
      <c r="J292">
        <v>0</v>
      </c>
      <c r="K292">
        <v>0</v>
      </c>
      <c r="M292" s="113">
        <f t="shared" si="20"/>
        <v>0</v>
      </c>
      <c r="N292" s="113">
        <f t="shared" si="21"/>
        <v>0</v>
      </c>
      <c r="O292" s="113">
        <f t="shared" si="22"/>
        <v>0</v>
      </c>
    </row>
    <row r="293" spans="2:15" x14ac:dyDescent="0.25">
      <c r="B293" s="87" t="str">
        <f t="shared" si="19"/>
        <v>SDGCFLSFm1996CZ02</v>
      </c>
      <c r="C293" t="s">
        <v>118</v>
      </c>
      <c r="D293" t="s">
        <v>131</v>
      </c>
      <c r="E293" t="s">
        <v>1649</v>
      </c>
      <c r="F293" t="s">
        <v>70</v>
      </c>
      <c r="G293" t="s">
        <v>101</v>
      </c>
      <c r="H293" t="s">
        <v>1662</v>
      </c>
      <c r="I293">
        <v>0</v>
      </c>
      <c r="J293">
        <v>0</v>
      </c>
      <c r="K293">
        <v>0</v>
      </c>
      <c r="M293" s="113">
        <f t="shared" si="20"/>
        <v>0</v>
      </c>
      <c r="N293" s="113">
        <f t="shared" si="21"/>
        <v>0</v>
      </c>
      <c r="O293" s="113">
        <f t="shared" si="22"/>
        <v>0</v>
      </c>
    </row>
    <row r="294" spans="2:15" x14ac:dyDescent="0.25">
      <c r="B294" s="87" t="str">
        <f t="shared" si="19"/>
        <v>SDGCFLSFm1996CZ03</v>
      </c>
      <c r="C294" t="s">
        <v>118</v>
      </c>
      <c r="D294" t="s">
        <v>131</v>
      </c>
      <c r="E294" t="s">
        <v>1649</v>
      </c>
      <c r="F294" t="s">
        <v>70</v>
      </c>
      <c r="G294" t="s">
        <v>102</v>
      </c>
      <c r="H294" t="s">
        <v>1662</v>
      </c>
      <c r="I294">
        <v>0</v>
      </c>
      <c r="J294">
        <v>0</v>
      </c>
      <c r="K294">
        <v>0</v>
      </c>
      <c r="M294" s="113">
        <f t="shared" si="20"/>
        <v>0</v>
      </c>
      <c r="N294" s="113">
        <f t="shared" si="21"/>
        <v>0</v>
      </c>
      <c r="O294" s="113">
        <f t="shared" si="22"/>
        <v>0</v>
      </c>
    </row>
    <row r="295" spans="2:15" x14ac:dyDescent="0.25">
      <c r="B295" s="87" t="str">
        <f t="shared" si="19"/>
        <v>SDGCFLSFm1996CZ04</v>
      </c>
      <c r="C295" t="s">
        <v>118</v>
      </c>
      <c r="D295" t="s">
        <v>131</v>
      </c>
      <c r="E295" t="s">
        <v>1649</v>
      </c>
      <c r="F295" t="s">
        <v>70</v>
      </c>
      <c r="G295" t="s">
        <v>103</v>
      </c>
      <c r="H295" t="s">
        <v>1662</v>
      </c>
      <c r="I295">
        <v>0</v>
      </c>
      <c r="J295">
        <v>0</v>
      </c>
      <c r="K295">
        <v>0</v>
      </c>
      <c r="M295" s="113">
        <f t="shared" si="20"/>
        <v>0</v>
      </c>
      <c r="N295" s="113">
        <f t="shared" si="21"/>
        <v>0</v>
      </c>
      <c r="O295" s="113">
        <f t="shared" si="22"/>
        <v>0</v>
      </c>
    </row>
    <row r="296" spans="2:15" x14ac:dyDescent="0.25">
      <c r="B296" s="87" t="str">
        <f t="shared" si="19"/>
        <v>SDGCFLSFm1996CZ05</v>
      </c>
      <c r="C296" t="s">
        <v>118</v>
      </c>
      <c r="D296" t="s">
        <v>131</v>
      </c>
      <c r="E296" t="s">
        <v>1649</v>
      </c>
      <c r="F296" t="s">
        <v>70</v>
      </c>
      <c r="G296" t="s">
        <v>104</v>
      </c>
      <c r="H296" t="s">
        <v>1662</v>
      </c>
      <c r="I296">
        <v>0</v>
      </c>
      <c r="J296">
        <v>0</v>
      </c>
      <c r="K296">
        <v>0</v>
      </c>
      <c r="M296" s="113">
        <f t="shared" si="20"/>
        <v>0</v>
      </c>
      <c r="N296" s="113">
        <f t="shared" si="21"/>
        <v>0</v>
      </c>
      <c r="O296" s="113">
        <f t="shared" si="22"/>
        <v>0</v>
      </c>
    </row>
    <row r="297" spans="2:15" x14ac:dyDescent="0.25">
      <c r="B297" s="87" t="str">
        <f t="shared" si="19"/>
        <v>SDGCFLSFm1996CZ06</v>
      </c>
      <c r="C297" t="s">
        <v>118</v>
      </c>
      <c r="D297" t="s">
        <v>131</v>
      </c>
      <c r="E297" t="s">
        <v>1649</v>
      </c>
      <c r="F297" t="s">
        <v>70</v>
      </c>
      <c r="G297" t="s">
        <v>105</v>
      </c>
      <c r="H297" t="s">
        <v>1662</v>
      </c>
      <c r="I297">
        <v>1.0246545563140304</v>
      </c>
      <c r="J297">
        <v>1.4936470452688273</v>
      </c>
      <c r="K297">
        <v>-1.7662802592424181E-2</v>
      </c>
      <c r="M297" s="113">
        <f t="shared" si="20"/>
        <v>1.02</v>
      </c>
      <c r="N297" s="113">
        <f t="shared" si="21"/>
        <v>1.49</v>
      </c>
      <c r="O297" s="113">
        <f t="shared" si="22"/>
        <v>-1.77E-2</v>
      </c>
    </row>
    <row r="298" spans="2:15" x14ac:dyDescent="0.25">
      <c r="B298" s="87" t="str">
        <f t="shared" si="19"/>
        <v>SDGCFLSFm1996CZ07</v>
      </c>
      <c r="C298" t="s">
        <v>118</v>
      </c>
      <c r="D298" t="s">
        <v>131</v>
      </c>
      <c r="E298" t="s">
        <v>1649</v>
      </c>
      <c r="F298" t="s">
        <v>70</v>
      </c>
      <c r="G298" t="s">
        <v>106</v>
      </c>
      <c r="H298" t="s">
        <v>1662</v>
      </c>
      <c r="I298">
        <v>1.0055987361326022</v>
      </c>
      <c r="J298">
        <v>1.3112421138965333</v>
      </c>
      <c r="K298">
        <v>-1.659878222051675E-2</v>
      </c>
      <c r="M298" s="113">
        <f t="shared" si="20"/>
        <v>1.01</v>
      </c>
      <c r="N298" s="113">
        <f t="shared" si="21"/>
        <v>1.31</v>
      </c>
      <c r="O298" s="113">
        <f t="shared" si="22"/>
        <v>-1.66E-2</v>
      </c>
    </row>
    <row r="299" spans="2:15" x14ac:dyDescent="0.25">
      <c r="B299" s="87" t="str">
        <f t="shared" si="19"/>
        <v>SDGCFLSFm1996CZ08</v>
      </c>
      <c r="C299" t="s">
        <v>118</v>
      </c>
      <c r="D299" t="s">
        <v>131</v>
      </c>
      <c r="E299" t="s">
        <v>1649</v>
      </c>
      <c r="F299" t="s">
        <v>70</v>
      </c>
      <c r="G299" t="s">
        <v>107</v>
      </c>
      <c r="H299" t="s">
        <v>1662</v>
      </c>
      <c r="I299">
        <v>1.1118502307828622</v>
      </c>
      <c r="J299">
        <v>1.7511573284061324</v>
      </c>
      <c r="K299">
        <v>-1.5784759890401998E-2</v>
      </c>
      <c r="M299" s="113">
        <f t="shared" si="20"/>
        <v>1.1100000000000001</v>
      </c>
      <c r="N299" s="113">
        <f t="shared" si="21"/>
        <v>1.75</v>
      </c>
      <c r="O299" s="113">
        <f t="shared" si="22"/>
        <v>-1.5800000000000002E-2</v>
      </c>
    </row>
    <row r="300" spans="2:15" x14ac:dyDescent="0.25">
      <c r="B300" s="87" t="str">
        <f t="shared" si="19"/>
        <v>SDGCFLSFm1996CZ09</v>
      </c>
      <c r="C300" t="s">
        <v>118</v>
      </c>
      <c r="D300" t="s">
        <v>131</v>
      </c>
      <c r="E300" t="s">
        <v>1649</v>
      </c>
      <c r="F300" t="s">
        <v>70</v>
      </c>
      <c r="G300" t="s">
        <v>108</v>
      </c>
      <c r="H300" t="s">
        <v>1662</v>
      </c>
      <c r="I300">
        <v>0</v>
      </c>
      <c r="J300">
        <v>0</v>
      </c>
      <c r="K300">
        <v>0</v>
      </c>
      <c r="M300" s="113">
        <f t="shared" si="20"/>
        <v>0</v>
      </c>
      <c r="N300" s="113">
        <f t="shared" si="21"/>
        <v>0</v>
      </c>
      <c r="O300" s="113">
        <f t="shared" si="22"/>
        <v>0</v>
      </c>
    </row>
    <row r="301" spans="2:15" x14ac:dyDescent="0.25">
      <c r="B301" s="87" t="str">
        <f t="shared" si="19"/>
        <v>SDGCFLSFm1996CZ10</v>
      </c>
      <c r="C301" t="s">
        <v>118</v>
      </c>
      <c r="D301" t="s">
        <v>131</v>
      </c>
      <c r="E301" t="s">
        <v>1649</v>
      </c>
      <c r="F301" t="s">
        <v>70</v>
      </c>
      <c r="G301" t="s">
        <v>109</v>
      </c>
      <c r="H301" t="s">
        <v>1662</v>
      </c>
      <c r="I301">
        <v>1.0839713620226572</v>
      </c>
      <c r="J301">
        <v>1.6216843711053945</v>
      </c>
      <c r="K301">
        <v>-2.1138465754742642E-2</v>
      </c>
      <c r="M301" s="113">
        <f t="shared" si="20"/>
        <v>1.08</v>
      </c>
      <c r="N301" s="113">
        <f t="shared" si="21"/>
        <v>1.62</v>
      </c>
      <c r="O301" s="113">
        <f t="shared" si="22"/>
        <v>-2.1100000000000001E-2</v>
      </c>
    </row>
    <row r="302" spans="2:15" x14ac:dyDescent="0.25">
      <c r="B302" s="87" t="str">
        <f t="shared" si="19"/>
        <v>SDGCFLSFm1996CZ11</v>
      </c>
      <c r="C302" t="s">
        <v>118</v>
      </c>
      <c r="D302" t="s">
        <v>131</v>
      </c>
      <c r="E302" t="s">
        <v>1649</v>
      </c>
      <c r="F302" t="s">
        <v>70</v>
      </c>
      <c r="G302" t="s">
        <v>110</v>
      </c>
      <c r="H302" t="s">
        <v>1662</v>
      </c>
      <c r="I302">
        <v>0</v>
      </c>
      <c r="J302">
        <v>0</v>
      </c>
      <c r="K302">
        <v>0</v>
      </c>
      <c r="M302" s="113">
        <f t="shared" si="20"/>
        <v>0</v>
      </c>
      <c r="N302" s="113">
        <f t="shared" si="21"/>
        <v>0</v>
      </c>
      <c r="O302" s="113">
        <f t="shared" si="22"/>
        <v>0</v>
      </c>
    </row>
    <row r="303" spans="2:15" x14ac:dyDescent="0.25">
      <c r="B303" s="87" t="str">
        <f t="shared" si="19"/>
        <v>SDGCFLSFm1996CZ12</v>
      </c>
      <c r="C303" t="s">
        <v>118</v>
      </c>
      <c r="D303" t="s">
        <v>131</v>
      </c>
      <c r="E303" t="s">
        <v>1649</v>
      </c>
      <c r="F303" t="s">
        <v>70</v>
      </c>
      <c r="G303" t="s">
        <v>111</v>
      </c>
      <c r="H303" t="s">
        <v>1662</v>
      </c>
      <c r="I303">
        <v>0</v>
      </c>
      <c r="J303">
        <v>0</v>
      </c>
      <c r="K303">
        <v>0</v>
      </c>
      <c r="M303" s="113">
        <f t="shared" si="20"/>
        <v>0</v>
      </c>
      <c r="N303" s="113">
        <f t="shared" si="21"/>
        <v>0</v>
      </c>
      <c r="O303" s="113">
        <f t="shared" si="22"/>
        <v>0</v>
      </c>
    </row>
    <row r="304" spans="2:15" x14ac:dyDescent="0.25">
      <c r="B304" s="87" t="str">
        <f t="shared" si="19"/>
        <v>SDGCFLSFm1996CZ13</v>
      </c>
      <c r="C304" t="s">
        <v>118</v>
      </c>
      <c r="D304" t="s">
        <v>131</v>
      </c>
      <c r="E304" t="s">
        <v>1649</v>
      </c>
      <c r="F304" t="s">
        <v>70</v>
      </c>
      <c r="G304" t="s">
        <v>112</v>
      </c>
      <c r="H304" t="s">
        <v>1662</v>
      </c>
      <c r="I304">
        <v>0</v>
      </c>
      <c r="J304">
        <v>0</v>
      </c>
      <c r="K304">
        <v>0</v>
      </c>
      <c r="M304" s="113">
        <f t="shared" si="20"/>
        <v>0</v>
      </c>
      <c r="N304" s="113">
        <f t="shared" si="21"/>
        <v>0</v>
      </c>
      <c r="O304" s="113">
        <f t="shared" si="22"/>
        <v>0</v>
      </c>
    </row>
    <row r="305" spans="2:15" x14ac:dyDescent="0.25">
      <c r="B305" s="87" t="str">
        <f t="shared" si="19"/>
        <v>SDGCFLSFm1996CZ14</v>
      </c>
      <c r="C305" t="s">
        <v>118</v>
      </c>
      <c r="D305" t="s">
        <v>131</v>
      </c>
      <c r="E305" t="s">
        <v>1649</v>
      </c>
      <c r="F305" t="s">
        <v>70</v>
      </c>
      <c r="G305" t="s">
        <v>113</v>
      </c>
      <c r="H305" t="s">
        <v>1662</v>
      </c>
      <c r="I305">
        <v>1.0954251525418319</v>
      </c>
      <c r="J305">
        <v>1.4237248811705152</v>
      </c>
      <c r="K305">
        <v>-2.3955907663248423E-2</v>
      </c>
      <c r="M305" s="113">
        <f t="shared" si="20"/>
        <v>1.1000000000000001</v>
      </c>
      <c r="N305" s="113">
        <f t="shared" si="21"/>
        <v>1.42</v>
      </c>
      <c r="O305" s="113">
        <f t="shared" si="22"/>
        <v>-2.4E-2</v>
      </c>
    </row>
    <row r="306" spans="2:15" x14ac:dyDescent="0.25">
      <c r="B306" s="87" t="str">
        <f t="shared" si="19"/>
        <v>SDGCFLSFm1996CZ15</v>
      </c>
      <c r="C306" t="s">
        <v>118</v>
      </c>
      <c r="D306" t="s">
        <v>131</v>
      </c>
      <c r="E306" t="s">
        <v>1649</v>
      </c>
      <c r="F306" t="s">
        <v>70</v>
      </c>
      <c r="G306" t="s">
        <v>114</v>
      </c>
      <c r="H306" t="s">
        <v>1662</v>
      </c>
      <c r="I306">
        <v>1.2083636363636365</v>
      </c>
      <c r="J306">
        <v>1.6726791726791728</v>
      </c>
      <c r="K306">
        <v>-1.1266060606060606E-2</v>
      </c>
      <c r="M306" s="113">
        <f t="shared" si="20"/>
        <v>1.21</v>
      </c>
      <c r="N306" s="113">
        <f t="shared" si="21"/>
        <v>1.67</v>
      </c>
      <c r="O306" s="113">
        <f t="shared" si="22"/>
        <v>-1.1299999999999999E-2</v>
      </c>
    </row>
    <row r="307" spans="2:15" x14ac:dyDescent="0.25">
      <c r="B307" s="87" t="str">
        <f t="shared" si="19"/>
        <v>SDGCFLSFm1996CZ16</v>
      </c>
      <c r="C307" t="s">
        <v>118</v>
      </c>
      <c r="D307" t="s">
        <v>131</v>
      </c>
      <c r="E307" t="s">
        <v>1649</v>
      </c>
      <c r="F307" t="s">
        <v>70</v>
      </c>
      <c r="G307" t="s">
        <v>115</v>
      </c>
      <c r="H307" t="s">
        <v>1662</v>
      </c>
      <c r="I307">
        <v>0</v>
      </c>
      <c r="J307">
        <v>0</v>
      </c>
      <c r="K307">
        <v>0</v>
      </c>
      <c r="M307" s="113">
        <f t="shared" si="20"/>
        <v>0</v>
      </c>
      <c r="N307" s="113">
        <f t="shared" si="21"/>
        <v>0</v>
      </c>
      <c r="O307" s="113">
        <f t="shared" si="22"/>
        <v>0</v>
      </c>
    </row>
    <row r="308" spans="2:15" x14ac:dyDescent="0.25">
      <c r="B308" s="87" t="str">
        <f t="shared" si="19"/>
        <v>SDGCFLSFm2003CZ01</v>
      </c>
      <c r="C308" t="s">
        <v>118</v>
      </c>
      <c r="D308" t="s">
        <v>131</v>
      </c>
      <c r="E308" t="s">
        <v>1649</v>
      </c>
      <c r="F308" t="s">
        <v>57</v>
      </c>
      <c r="G308" t="s">
        <v>48</v>
      </c>
      <c r="H308" t="s">
        <v>1662</v>
      </c>
      <c r="I308">
        <v>0</v>
      </c>
      <c r="J308">
        <v>0</v>
      </c>
      <c r="K308">
        <v>0</v>
      </c>
      <c r="M308" s="113">
        <f t="shared" si="20"/>
        <v>0</v>
      </c>
      <c r="N308" s="113">
        <f t="shared" si="21"/>
        <v>0</v>
      </c>
      <c r="O308" s="113">
        <f t="shared" si="22"/>
        <v>0</v>
      </c>
    </row>
    <row r="309" spans="2:15" x14ac:dyDescent="0.25">
      <c r="B309" s="87" t="str">
        <f t="shared" si="19"/>
        <v>SDGCFLSFm2003CZ02</v>
      </c>
      <c r="C309" t="s">
        <v>118</v>
      </c>
      <c r="D309" t="s">
        <v>131</v>
      </c>
      <c r="E309" t="s">
        <v>1649</v>
      </c>
      <c r="F309" t="s">
        <v>57</v>
      </c>
      <c r="G309" t="s">
        <v>101</v>
      </c>
      <c r="H309" t="s">
        <v>1662</v>
      </c>
      <c r="I309">
        <v>0</v>
      </c>
      <c r="J309">
        <v>0</v>
      </c>
      <c r="K309">
        <v>0</v>
      </c>
      <c r="M309" s="113">
        <f t="shared" si="20"/>
        <v>0</v>
      </c>
      <c r="N309" s="113">
        <f t="shared" si="21"/>
        <v>0</v>
      </c>
      <c r="O309" s="113">
        <f t="shared" si="22"/>
        <v>0</v>
      </c>
    </row>
    <row r="310" spans="2:15" x14ac:dyDescent="0.25">
      <c r="B310" s="87" t="str">
        <f t="shared" si="19"/>
        <v>SDGCFLSFm2003CZ03</v>
      </c>
      <c r="C310" t="s">
        <v>118</v>
      </c>
      <c r="D310" t="s">
        <v>131</v>
      </c>
      <c r="E310" t="s">
        <v>1649</v>
      </c>
      <c r="F310" t="s">
        <v>57</v>
      </c>
      <c r="G310" t="s">
        <v>102</v>
      </c>
      <c r="H310" t="s">
        <v>1662</v>
      </c>
      <c r="I310">
        <v>0</v>
      </c>
      <c r="J310">
        <v>0</v>
      </c>
      <c r="K310">
        <v>0</v>
      </c>
      <c r="M310" s="113">
        <f t="shared" si="20"/>
        <v>0</v>
      </c>
      <c r="N310" s="113">
        <f t="shared" si="21"/>
        <v>0</v>
      </c>
      <c r="O310" s="113">
        <f t="shared" si="22"/>
        <v>0</v>
      </c>
    </row>
    <row r="311" spans="2:15" x14ac:dyDescent="0.25">
      <c r="B311" s="87" t="str">
        <f t="shared" si="19"/>
        <v>SDGCFLSFm2003CZ04</v>
      </c>
      <c r="C311" t="s">
        <v>118</v>
      </c>
      <c r="D311" t="s">
        <v>131</v>
      </c>
      <c r="E311" t="s">
        <v>1649</v>
      </c>
      <c r="F311" t="s">
        <v>57</v>
      </c>
      <c r="G311" t="s">
        <v>103</v>
      </c>
      <c r="H311" t="s">
        <v>1662</v>
      </c>
      <c r="I311">
        <v>0</v>
      </c>
      <c r="J311">
        <v>0</v>
      </c>
      <c r="K311">
        <v>0</v>
      </c>
      <c r="M311" s="113">
        <f t="shared" si="20"/>
        <v>0</v>
      </c>
      <c r="N311" s="113">
        <f t="shared" si="21"/>
        <v>0</v>
      </c>
      <c r="O311" s="113">
        <f t="shared" si="22"/>
        <v>0</v>
      </c>
    </row>
    <row r="312" spans="2:15" x14ac:dyDescent="0.25">
      <c r="B312" s="87" t="str">
        <f t="shared" si="19"/>
        <v>SDGCFLSFm2003CZ05</v>
      </c>
      <c r="C312" t="s">
        <v>118</v>
      </c>
      <c r="D312" t="s">
        <v>131</v>
      </c>
      <c r="E312" t="s">
        <v>1649</v>
      </c>
      <c r="F312" t="s">
        <v>57</v>
      </c>
      <c r="G312" t="s">
        <v>104</v>
      </c>
      <c r="H312" t="s">
        <v>1662</v>
      </c>
      <c r="I312">
        <v>0</v>
      </c>
      <c r="J312">
        <v>0</v>
      </c>
      <c r="K312">
        <v>0</v>
      </c>
      <c r="M312" s="113">
        <f t="shared" si="20"/>
        <v>0</v>
      </c>
      <c r="N312" s="113">
        <f t="shared" si="21"/>
        <v>0</v>
      </c>
      <c r="O312" s="113">
        <f t="shared" si="22"/>
        <v>0</v>
      </c>
    </row>
    <row r="313" spans="2:15" x14ac:dyDescent="0.25">
      <c r="B313" s="87" t="str">
        <f t="shared" si="19"/>
        <v>SDGCFLSFm2003CZ06</v>
      </c>
      <c r="C313" t="s">
        <v>118</v>
      </c>
      <c r="D313" t="s">
        <v>131</v>
      </c>
      <c r="E313" t="s">
        <v>1649</v>
      </c>
      <c r="F313" t="s">
        <v>57</v>
      </c>
      <c r="G313" t="s">
        <v>105</v>
      </c>
      <c r="H313" t="s">
        <v>1662</v>
      </c>
      <c r="I313">
        <v>1.044790451839122</v>
      </c>
      <c r="J313">
        <v>1.5029948815331355</v>
      </c>
      <c r="K313">
        <v>-1.7162143632878751E-2</v>
      </c>
      <c r="M313" s="113">
        <f t="shared" si="20"/>
        <v>1.04</v>
      </c>
      <c r="N313" s="113">
        <f t="shared" si="21"/>
        <v>1.5</v>
      </c>
      <c r="O313" s="113">
        <f t="shared" si="22"/>
        <v>-1.72E-2</v>
      </c>
    </row>
    <row r="314" spans="2:15" x14ac:dyDescent="0.25">
      <c r="B314" s="87" t="str">
        <f t="shared" si="19"/>
        <v>SDGCFLSFm2003CZ07</v>
      </c>
      <c r="C314" t="s">
        <v>118</v>
      </c>
      <c r="D314" t="s">
        <v>131</v>
      </c>
      <c r="E314" t="s">
        <v>1649</v>
      </c>
      <c r="F314" t="s">
        <v>57</v>
      </c>
      <c r="G314" t="s">
        <v>106</v>
      </c>
      <c r="H314" t="s">
        <v>1662</v>
      </c>
      <c r="I314">
        <v>1.0191679742469388</v>
      </c>
      <c r="J314">
        <v>1.2812482930638234</v>
      </c>
      <c r="K314">
        <v>-1.8223018986488045E-2</v>
      </c>
      <c r="M314" s="113">
        <f t="shared" si="20"/>
        <v>1.02</v>
      </c>
      <c r="N314" s="113">
        <f t="shared" si="21"/>
        <v>1.28</v>
      </c>
      <c r="O314" s="113">
        <f t="shared" si="22"/>
        <v>-1.8200000000000001E-2</v>
      </c>
    </row>
    <row r="315" spans="2:15" x14ac:dyDescent="0.25">
      <c r="B315" s="87" t="str">
        <f t="shared" si="19"/>
        <v>SDGCFLSFm2003CZ08</v>
      </c>
      <c r="C315" t="s">
        <v>118</v>
      </c>
      <c r="D315" t="s">
        <v>131</v>
      </c>
      <c r="E315" t="s">
        <v>1649</v>
      </c>
      <c r="F315" t="s">
        <v>57</v>
      </c>
      <c r="G315" t="s">
        <v>107</v>
      </c>
      <c r="H315" t="s">
        <v>1662</v>
      </c>
      <c r="I315">
        <v>1.1165992666203195</v>
      </c>
      <c r="J315">
        <v>1.5608653644778046</v>
      </c>
      <c r="K315">
        <v>-1.6894445785793154E-2</v>
      </c>
      <c r="M315" s="113">
        <f t="shared" si="20"/>
        <v>1.1200000000000001</v>
      </c>
      <c r="N315" s="113">
        <f t="shared" si="21"/>
        <v>1.56</v>
      </c>
      <c r="O315" s="113">
        <f t="shared" si="22"/>
        <v>-1.6899999999999998E-2</v>
      </c>
    </row>
    <row r="316" spans="2:15" x14ac:dyDescent="0.25">
      <c r="B316" s="87" t="str">
        <f t="shared" si="19"/>
        <v>SDGCFLSFm2003CZ09</v>
      </c>
      <c r="C316" t="s">
        <v>118</v>
      </c>
      <c r="D316" t="s">
        <v>131</v>
      </c>
      <c r="E316" t="s">
        <v>1649</v>
      </c>
      <c r="F316" t="s">
        <v>57</v>
      </c>
      <c r="G316" t="s">
        <v>108</v>
      </c>
      <c r="H316" t="s">
        <v>1662</v>
      </c>
      <c r="I316">
        <v>0</v>
      </c>
      <c r="J316">
        <v>0</v>
      </c>
      <c r="K316">
        <v>0</v>
      </c>
      <c r="M316" s="113">
        <f t="shared" si="20"/>
        <v>0</v>
      </c>
      <c r="N316" s="113">
        <f t="shared" si="21"/>
        <v>0</v>
      </c>
      <c r="O316" s="113">
        <f t="shared" si="22"/>
        <v>0</v>
      </c>
    </row>
    <row r="317" spans="2:15" x14ac:dyDescent="0.25">
      <c r="B317" s="87" t="str">
        <f t="shared" si="19"/>
        <v>SDGCFLSFm2003CZ10</v>
      </c>
      <c r="C317" t="s">
        <v>118</v>
      </c>
      <c r="D317" t="s">
        <v>131</v>
      </c>
      <c r="E317" t="s">
        <v>1649</v>
      </c>
      <c r="F317" t="s">
        <v>57</v>
      </c>
      <c r="G317" t="s">
        <v>109</v>
      </c>
      <c r="H317" t="s">
        <v>1662</v>
      </c>
      <c r="I317">
        <v>1.0755762968325207</v>
      </c>
      <c r="J317">
        <v>1.5292682321972002</v>
      </c>
      <c r="K317">
        <v>-2.1489980906257793E-2</v>
      </c>
      <c r="M317" s="113">
        <f t="shared" si="20"/>
        <v>1.08</v>
      </c>
      <c r="N317" s="113">
        <f t="shared" si="21"/>
        <v>1.53</v>
      </c>
      <c r="O317" s="113">
        <f t="shared" si="22"/>
        <v>-2.1499999999999998E-2</v>
      </c>
    </row>
    <row r="318" spans="2:15" x14ac:dyDescent="0.25">
      <c r="B318" s="87" t="str">
        <f t="shared" si="19"/>
        <v>SDGCFLSFm2003CZ11</v>
      </c>
      <c r="C318" t="s">
        <v>118</v>
      </c>
      <c r="D318" t="s">
        <v>131</v>
      </c>
      <c r="E318" t="s">
        <v>1649</v>
      </c>
      <c r="F318" t="s">
        <v>57</v>
      </c>
      <c r="G318" t="s">
        <v>110</v>
      </c>
      <c r="H318" t="s">
        <v>1662</v>
      </c>
      <c r="I318">
        <v>0</v>
      </c>
      <c r="J318">
        <v>0</v>
      </c>
      <c r="K318">
        <v>0</v>
      </c>
      <c r="M318" s="113">
        <f t="shared" si="20"/>
        <v>0</v>
      </c>
      <c r="N318" s="113">
        <f t="shared" si="21"/>
        <v>0</v>
      </c>
      <c r="O318" s="113">
        <f t="shared" si="22"/>
        <v>0</v>
      </c>
    </row>
    <row r="319" spans="2:15" x14ac:dyDescent="0.25">
      <c r="B319" s="87" t="str">
        <f t="shared" si="19"/>
        <v>SDGCFLSFm2003CZ12</v>
      </c>
      <c r="C319" t="s">
        <v>118</v>
      </c>
      <c r="D319" t="s">
        <v>131</v>
      </c>
      <c r="E319" t="s">
        <v>1649</v>
      </c>
      <c r="F319" t="s">
        <v>57</v>
      </c>
      <c r="G319" t="s">
        <v>111</v>
      </c>
      <c r="H319" t="s">
        <v>1662</v>
      </c>
      <c r="I319">
        <v>0</v>
      </c>
      <c r="J319">
        <v>0</v>
      </c>
      <c r="K319">
        <v>0</v>
      </c>
      <c r="M319" s="113">
        <f t="shared" si="20"/>
        <v>0</v>
      </c>
      <c r="N319" s="113">
        <f t="shared" si="21"/>
        <v>0</v>
      </c>
      <c r="O319" s="113">
        <f t="shared" si="22"/>
        <v>0</v>
      </c>
    </row>
    <row r="320" spans="2:15" x14ac:dyDescent="0.25">
      <c r="B320" s="87" t="str">
        <f t="shared" si="19"/>
        <v>SDGCFLSFm2003CZ13</v>
      </c>
      <c r="C320" t="s">
        <v>118</v>
      </c>
      <c r="D320" t="s">
        <v>131</v>
      </c>
      <c r="E320" t="s">
        <v>1649</v>
      </c>
      <c r="F320" t="s">
        <v>57</v>
      </c>
      <c r="G320" t="s">
        <v>112</v>
      </c>
      <c r="H320" t="s">
        <v>1662</v>
      </c>
      <c r="I320">
        <v>0</v>
      </c>
      <c r="J320">
        <v>0</v>
      </c>
      <c r="K320">
        <v>0</v>
      </c>
      <c r="M320" s="113">
        <f t="shared" si="20"/>
        <v>0</v>
      </c>
      <c r="N320" s="113">
        <f t="shared" si="21"/>
        <v>0</v>
      </c>
      <c r="O320" s="113">
        <f t="shared" si="22"/>
        <v>0</v>
      </c>
    </row>
    <row r="321" spans="2:15" x14ac:dyDescent="0.25">
      <c r="B321" s="87" t="str">
        <f t="shared" si="19"/>
        <v>SDGCFLSFm2003CZ14</v>
      </c>
      <c r="C321" t="s">
        <v>118</v>
      </c>
      <c r="D321" t="s">
        <v>131</v>
      </c>
      <c r="E321" t="s">
        <v>1649</v>
      </c>
      <c r="F321" t="s">
        <v>57</v>
      </c>
      <c r="G321" t="s">
        <v>113</v>
      </c>
      <c r="H321" t="s">
        <v>1662</v>
      </c>
      <c r="I321">
        <v>1.0924013033325317</v>
      </c>
      <c r="J321">
        <v>1.3921892800724163</v>
      </c>
      <c r="K321">
        <v>-2.34286349359757E-2</v>
      </c>
      <c r="M321" s="113">
        <f t="shared" si="20"/>
        <v>1.0900000000000001</v>
      </c>
      <c r="N321" s="113">
        <f t="shared" si="21"/>
        <v>1.39</v>
      </c>
      <c r="O321" s="113">
        <f t="shared" si="22"/>
        <v>-2.3400000000000001E-2</v>
      </c>
    </row>
    <row r="322" spans="2:15" x14ac:dyDescent="0.25">
      <c r="B322" s="87" t="str">
        <f t="shared" si="19"/>
        <v>SDGCFLSFm2003CZ15</v>
      </c>
      <c r="C322" t="s">
        <v>118</v>
      </c>
      <c r="D322" t="s">
        <v>131</v>
      </c>
      <c r="E322" t="s">
        <v>1649</v>
      </c>
      <c r="F322" t="s">
        <v>57</v>
      </c>
      <c r="G322" t="s">
        <v>114</v>
      </c>
      <c r="H322" t="s">
        <v>1662</v>
      </c>
      <c r="I322">
        <v>1.2030707070707072</v>
      </c>
      <c r="J322">
        <v>1.794131794131794</v>
      </c>
      <c r="K322">
        <v>-1.1055151515151516E-2</v>
      </c>
      <c r="M322" s="113">
        <f t="shared" si="20"/>
        <v>1.2</v>
      </c>
      <c r="N322" s="113">
        <f t="shared" si="21"/>
        <v>1.79</v>
      </c>
      <c r="O322" s="113">
        <f t="shared" si="22"/>
        <v>-1.11E-2</v>
      </c>
    </row>
    <row r="323" spans="2:15" x14ac:dyDescent="0.25">
      <c r="B323" s="87" t="str">
        <f t="shared" si="19"/>
        <v>SDGCFLSFm2003CZ16</v>
      </c>
      <c r="C323" t="s">
        <v>118</v>
      </c>
      <c r="D323" t="s">
        <v>131</v>
      </c>
      <c r="E323" t="s">
        <v>1649</v>
      </c>
      <c r="F323" t="s">
        <v>57</v>
      </c>
      <c r="G323" t="s">
        <v>115</v>
      </c>
      <c r="H323" t="s">
        <v>1662</v>
      </c>
      <c r="I323">
        <v>0</v>
      </c>
      <c r="J323">
        <v>0</v>
      </c>
      <c r="K323">
        <v>0</v>
      </c>
      <c r="M323" s="113">
        <f t="shared" si="20"/>
        <v>0</v>
      </c>
      <c r="N323" s="113">
        <f t="shared" si="21"/>
        <v>0</v>
      </c>
      <c r="O323" s="113">
        <f t="shared" si="22"/>
        <v>0</v>
      </c>
    </row>
    <row r="324" spans="2:15" x14ac:dyDescent="0.25">
      <c r="B324" s="87" t="str">
        <f t="shared" si="19"/>
        <v>SDGCFLSFm2007CZ01</v>
      </c>
      <c r="C324" t="s">
        <v>118</v>
      </c>
      <c r="D324" t="s">
        <v>131</v>
      </c>
      <c r="E324" t="s">
        <v>1649</v>
      </c>
      <c r="F324" t="s">
        <v>59</v>
      </c>
      <c r="G324" t="s">
        <v>48</v>
      </c>
      <c r="H324" t="s">
        <v>1662</v>
      </c>
      <c r="I324">
        <v>0</v>
      </c>
      <c r="J324">
        <v>0</v>
      </c>
      <c r="K324">
        <v>0</v>
      </c>
      <c r="M324" s="113">
        <f t="shared" si="20"/>
        <v>0</v>
      </c>
      <c r="N324" s="113">
        <f t="shared" si="21"/>
        <v>0</v>
      </c>
      <c r="O324" s="113">
        <f t="shared" si="22"/>
        <v>0</v>
      </c>
    </row>
    <row r="325" spans="2:15" x14ac:dyDescent="0.25">
      <c r="B325" s="87" t="str">
        <f t="shared" ref="B325:B387" si="23">D325&amp;C325&amp;E325&amp;F325&amp;G325</f>
        <v>SDGCFLSFm2007CZ02</v>
      </c>
      <c r="C325" t="s">
        <v>118</v>
      </c>
      <c r="D325" t="s">
        <v>131</v>
      </c>
      <c r="E325" t="s">
        <v>1649</v>
      </c>
      <c r="F325" t="s">
        <v>59</v>
      </c>
      <c r="G325" t="s">
        <v>101</v>
      </c>
      <c r="H325" t="s">
        <v>1662</v>
      </c>
      <c r="I325">
        <v>0</v>
      </c>
      <c r="J325">
        <v>0</v>
      </c>
      <c r="K325">
        <v>0</v>
      </c>
      <c r="M325" s="113">
        <f t="shared" ref="M325:M387" si="24">IF(I325=0,0,ROUND(I325,3-LOG(ABS(I325))))</f>
        <v>0</v>
      </c>
      <c r="N325" s="113">
        <f t="shared" ref="N325:N387" si="25">IF(J325=0,0,ROUND(J325,3-LOG(ABS(J325))))</f>
        <v>0</v>
      </c>
      <c r="O325" s="113">
        <f t="shared" ref="O325:O387" si="26">IF(K325=0,0,ROUND(K325,3-LOG(ABS(K325))))</f>
        <v>0</v>
      </c>
    </row>
    <row r="326" spans="2:15" x14ac:dyDescent="0.25">
      <c r="B326" s="87" t="str">
        <f t="shared" si="23"/>
        <v>SDGCFLSFm2007CZ03</v>
      </c>
      <c r="C326" t="s">
        <v>118</v>
      </c>
      <c r="D326" t="s">
        <v>131</v>
      </c>
      <c r="E326" t="s">
        <v>1649</v>
      </c>
      <c r="F326" t="s">
        <v>59</v>
      </c>
      <c r="G326" t="s">
        <v>102</v>
      </c>
      <c r="H326" t="s">
        <v>1662</v>
      </c>
      <c r="I326">
        <v>0</v>
      </c>
      <c r="J326">
        <v>0</v>
      </c>
      <c r="K326">
        <v>0</v>
      </c>
      <c r="M326" s="113">
        <f t="shared" si="24"/>
        <v>0</v>
      </c>
      <c r="N326" s="113">
        <f t="shared" si="25"/>
        <v>0</v>
      </c>
      <c r="O326" s="113">
        <f t="shared" si="26"/>
        <v>0</v>
      </c>
    </row>
    <row r="327" spans="2:15" x14ac:dyDescent="0.25">
      <c r="B327" s="87" t="str">
        <f t="shared" si="23"/>
        <v>SDGCFLSFm2007CZ04</v>
      </c>
      <c r="C327" t="s">
        <v>118</v>
      </c>
      <c r="D327" t="s">
        <v>131</v>
      </c>
      <c r="E327" t="s">
        <v>1649</v>
      </c>
      <c r="F327" t="s">
        <v>59</v>
      </c>
      <c r="G327" t="s">
        <v>103</v>
      </c>
      <c r="H327" t="s">
        <v>1662</v>
      </c>
      <c r="I327">
        <v>0</v>
      </c>
      <c r="J327">
        <v>0</v>
      </c>
      <c r="K327">
        <v>0</v>
      </c>
      <c r="M327" s="113">
        <f t="shared" si="24"/>
        <v>0</v>
      </c>
      <c r="N327" s="113">
        <f t="shared" si="25"/>
        <v>0</v>
      </c>
      <c r="O327" s="113">
        <f t="shared" si="26"/>
        <v>0</v>
      </c>
    </row>
    <row r="328" spans="2:15" x14ac:dyDescent="0.25">
      <c r="B328" s="87" t="str">
        <f t="shared" si="23"/>
        <v>SDGCFLSFm2007CZ05</v>
      </c>
      <c r="C328" t="s">
        <v>118</v>
      </c>
      <c r="D328" t="s">
        <v>131</v>
      </c>
      <c r="E328" t="s">
        <v>1649</v>
      </c>
      <c r="F328" t="s">
        <v>59</v>
      </c>
      <c r="G328" t="s">
        <v>104</v>
      </c>
      <c r="H328" t="s">
        <v>1662</v>
      </c>
      <c r="I328">
        <v>0</v>
      </c>
      <c r="J328">
        <v>0</v>
      </c>
      <c r="K328">
        <v>0</v>
      </c>
      <c r="M328" s="113">
        <f t="shared" si="24"/>
        <v>0</v>
      </c>
      <c r="N328" s="113">
        <f t="shared" si="25"/>
        <v>0</v>
      </c>
      <c r="O328" s="113">
        <f t="shared" si="26"/>
        <v>0</v>
      </c>
    </row>
    <row r="329" spans="2:15" x14ac:dyDescent="0.25">
      <c r="B329" s="87" t="str">
        <f t="shared" si="23"/>
        <v>SDGCFLSFm2007CZ06</v>
      </c>
      <c r="C329" t="s">
        <v>118</v>
      </c>
      <c r="D329" t="s">
        <v>131</v>
      </c>
      <c r="E329" t="s">
        <v>1649</v>
      </c>
      <c r="F329" t="s">
        <v>59</v>
      </c>
      <c r="G329" t="s">
        <v>105</v>
      </c>
      <c r="H329" t="s">
        <v>1662</v>
      </c>
      <c r="I329">
        <v>1.0358975159805752</v>
      </c>
      <c r="J329">
        <v>1.4400768511439495</v>
      </c>
      <c r="K329">
        <v>-1.5418845318299726E-2</v>
      </c>
      <c r="M329" s="113">
        <f t="shared" si="24"/>
        <v>1.04</v>
      </c>
      <c r="N329" s="113">
        <f t="shared" si="25"/>
        <v>1.44</v>
      </c>
      <c r="O329" s="113">
        <f t="shared" si="26"/>
        <v>-1.54E-2</v>
      </c>
    </row>
    <row r="330" spans="2:15" x14ac:dyDescent="0.25">
      <c r="B330" s="87" t="str">
        <f t="shared" si="23"/>
        <v>SDGCFLSFm2007CZ07</v>
      </c>
      <c r="C330" t="s">
        <v>118</v>
      </c>
      <c r="D330" t="s">
        <v>131</v>
      </c>
      <c r="E330" t="s">
        <v>1649</v>
      </c>
      <c r="F330" t="s">
        <v>59</v>
      </c>
      <c r="G330" t="s">
        <v>106</v>
      </c>
      <c r="H330" t="s">
        <v>1662</v>
      </c>
      <c r="I330">
        <v>1.0339611621834166</v>
      </c>
      <c r="J330">
        <v>1.248805290395552</v>
      </c>
      <c r="K330">
        <v>-1.6275158763998866E-2</v>
      </c>
      <c r="M330" s="113">
        <f t="shared" si="24"/>
        <v>1.03</v>
      </c>
      <c r="N330" s="113">
        <f t="shared" si="25"/>
        <v>1.25</v>
      </c>
      <c r="O330" s="113">
        <f t="shared" si="26"/>
        <v>-1.6299999999999999E-2</v>
      </c>
    </row>
    <row r="331" spans="2:15" x14ac:dyDescent="0.25">
      <c r="B331" s="87" t="str">
        <f t="shared" si="23"/>
        <v>SDGCFLSFm2007CZ08</v>
      </c>
      <c r="C331" t="s">
        <v>118</v>
      </c>
      <c r="D331" t="s">
        <v>131</v>
      </c>
      <c r="E331" t="s">
        <v>1649</v>
      </c>
      <c r="F331" t="s">
        <v>59</v>
      </c>
      <c r="G331" t="s">
        <v>107</v>
      </c>
      <c r="H331" t="s">
        <v>1662</v>
      </c>
      <c r="I331">
        <v>1.1292525252525254</v>
      </c>
      <c r="J331">
        <v>1.3978420569329664</v>
      </c>
      <c r="K331">
        <v>-1.5993939393939397E-2</v>
      </c>
      <c r="M331" s="113">
        <f t="shared" si="24"/>
        <v>1.1299999999999999</v>
      </c>
      <c r="N331" s="113">
        <f t="shared" si="25"/>
        <v>1.4</v>
      </c>
      <c r="O331" s="113">
        <f t="shared" si="26"/>
        <v>-1.6E-2</v>
      </c>
    </row>
    <row r="332" spans="2:15" x14ac:dyDescent="0.25">
      <c r="B332" s="87" t="str">
        <f t="shared" si="23"/>
        <v>SDGCFLSFm2007CZ09</v>
      </c>
      <c r="C332" t="s">
        <v>118</v>
      </c>
      <c r="D332" t="s">
        <v>131</v>
      </c>
      <c r="E332" t="s">
        <v>1649</v>
      </c>
      <c r="F332" t="s">
        <v>59</v>
      </c>
      <c r="G332" t="s">
        <v>108</v>
      </c>
      <c r="H332" t="s">
        <v>1662</v>
      </c>
      <c r="I332">
        <v>0</v>
      </c>
      <c r="J332">
        <v>0</v>
      </c>
      <c r="K332">
        <v>0</v>
      </c>
      <c r="M332" s="113">
        <f t="shared" si="24"/>
        <v>0</v>
      </c>
      <c r="N332" s="113">
        <f t="shared" si="25"/>
        <v>0</v>
      </c>
      <c r="O332" s="113">
        <f t="shared" si="26"/>
        <v>0</v>
      </c>
    </row>
    <row r="333" spans="2:15" x14ac:dyDescent="0.25">
      <c r="B333" s="87" t="str">
        <f t="shared" si="23"/>
        <v>SDGCFLSFm2007CZ10</v>
      </c>
      <c r="C333" t="s">
        <v>118</v>
      </c>
      <c r="D333" t="s">
        <v>131</v>
      </c>
      <c r="E333" t="s">
        <v>1649</v>
      </c>
      <c r="F333" t="s">
        <v>59</v>
      </c>
      <c r="G333" t="s">
        <v>109</v>
      </c>
      <c r="H333" t="s">
        <v>1662</v>
      </c>
      <c r="I333">
        <v>1.0964122401265317</v>
      </c>
      <c r="J333">
        <v>1.3412118068270791</v>
      </c>
      <c r="K333">
        <v>-2.1621131626889917E-2</v>
      </c>
      <c r="M333" s="113">
        <f t="shared" si="24"/>
        <v>1.1000000000000001</v>
      </c>
      <c r="N333" s="113">
        <f t="shared" si="25"/>
        <v>1.34</v>
      </c>
      <c r="O333" s="113">
        <f t="shared" si="26"/>
        <v>-2.1600000000000001E-2</v>
      </c>
    </row>
    <row r="334" spans="2:15" x14ac:dyDescent="0.25">
      <c r="B334" s="87" t="str">
        <f t="shared" si="23"/>
        <v>SDGCFLSFm2007CZ11</v>
      </c>
      <c r="C334" t="s">
        <v>118</v>
      </c>
      <c r="D334" t="s">
        <v>131</v>
      </c>
      <c r="E334" t="s">
        <v>1649</v>
      </c>
      <c r="F334" t="s">
        <v>59</v>
      </c>
      <c r="G334" t="s">
        <v>110</v>
      </c>
      <c r="H334" t="s">
        <v>1662</v>
      </c>
      <c r="I334">
        <v>0</v>
      </c>
      <c r="J334">
        <v>0</v>
      </c>
      <c r="K334">
        <v>0</v>
      </c>
      <c r="M334" s="113">
        <f t="shared" si="24"/>
        <v>0</v>
      </c>
      <c r="N334" s="113">
        <f t="shared" si="25"/>
        <v>0</v>
      </c>
      <c r="O334" s="113">
        <f t="shared" si="26"/>
        <v>0</v>
      </c>
    </row>
    <row r="335" spans="2:15" x14ac:dyDescent="0.25">
      <c r="B335" s="87" t="str">
        <f t="shared" si="23"/>
        <v>SDGCFLSFm2007CZ12</v>
      </c>
      <c r="C335" t="s">
        <v>118</v>
      </c>
      <c r="D335" t="s">
        <v>131</v>
      </c>
      <c r="E335" t="s">
        <v>1649</v>
      </c>
      <c r="F335" t="s">
        <v>59</v>
      </c>
      <c r="G335" t="s">
        <v>111</v>
      </c>
      <c r="H335" t="s">
        <v>1662</v>
      </c>
      <c r="I335">
        <v>0</v>
      </c>
      <c r="J335">
        <v>0</v>
      </c>
      <c r="K335">
        <v>0</v>
      </c>
      <c r="M335" s="113">
        <f t="shared" si="24"/>
        <v>0</v>
      </c>
      <c r="N335" s="113">
        <f t="shared" si="25"/>
        <v>0</v>
      </c>
      <c r="O335" s="113">
        <f t="shared" si="26"/>
        <v>0</v>
      </c>
    </row>
    <row r="336" spans="2:15" x14ac:dyDescent="0.25">
      <c r="B336" s="87" t="str">
        <f t="shared" si="23"/>
        <v>SDGCFLSFm2007CZ13</v>
      </c>
      <c r="C336" t="s">
        <v>118</v>
      </c>
      <c r="D336" t="s">
        <v>131</v>
      </c>
      <c r="E336" t="s">
        <v>1649</v>
      </c>
      <c r="F336" t="s">
        <v>59</v>
      </c>
      <c r="G336" t="s">
        <v>112</v>
      </c>
      <c r="H336" t="s">
        <v>1662</v>
      </c>
      <c r="I336">
        <v>0</v>
      </c>
      <c r="J336">
        <v>0</v>
      </c>
      <c r="K336">
        <v>0</v>
      </c>
      <c r="M336" s="113">
        <f t="shared" si="24"/>
        <v>0</v>
      </c>
      <c r="N336" s="113">
        <f t="shared" si="25"/>
        <v>0</v>
      </c>
      <c r="O336" s="113">
        <f t="shared" si="26"/>
        <v>0</v>
      </c>
    </row>
    <row r="337" spans="2:15" x14ac:dyDescent="0.25">
      <c r="B337" s="87" t="str">
        <f t="shared" si="23"/>
        <v>SDGCFLSFm2007CZ14</v>
      </c>
      <c r="C337" t="s">
        <v>118</v>
      </c>
      <c r="D337" t="s">
        <v>131</v>
      </c>
      <c r="E337" t="s">
        <v>1649</v>
      </c>
      <c r="F337" t="s">
        <v>59</v>
      </c>
      <c r="G337" t="s">
        <v>113</v>
      </c>
      <c r="H337" t="s">
        <v>1662</v>
      </c>
      <c r="I337">
        <v>1.0170079119659481</v>
      </c>
      <c r="J337">
        <v>1.1349413536438668</v>
      </c>
      <c r="K337">
        <v>-2.3669871597329223E-2</v>
      </c>
      <c r="M337" s="113">
        <f t="shared" si="24"/>
        <v>1.02</v>
      </c>
      <c r="N337" s="113">
        <f t="shared" si="25"/>
        <v>1.1299999999999999</v>
      </c>
      <c r="O337" s="113">
        <f t="shared" si="26"/>
        <v>-2.3699999999999999E-2</v>
      </c>
    </row>
    <row r="338" spans="2:15" x14ac:dyDescent="0.25">
      <c r="B338" s="87" t="str">
        <f t="shared" si="23"/>
        <v>SDGCFLSFm2007CZ15</v>
      </c>
      <c r="C338" t="s">
        <v>118</v>
      </c>
      <c r="D338" t="s">
        <v>131</v>
      </c>
      <c r="E338" t="s">
        <v>1649</v>
      </c>
      <c r="F338" t="s">
        <v>59</v>
      </c>
      <c r="G338" t="s">
        <v>114</v>
      </c>
      <c r="H338" t="s">
        <v>1662</v>
      </c>
      <c r="I338">
        <v>1.1029665381396241</v>
      </c>
      <c r="J338">
        <v>1.298707624021699</v>
      </c>
      <c r="K338">
        <v>-1.0935388380588641E-2</v>
      </c>
      <c r="M338" s="113">
        <f t="shared" si="24"/>
        <v>1.1000000000000001</v>
      </c>
      <c r="N338" s="113">
        <f t="shared" si="25"/>
        <v>1.3</v>
      </c>
      <c r="O338" s="113">
        <f t="shared" si="26"/>
        <v>-1.09E-2</v>
      </c>
    </row>
    <row r="339" spans="2:15" x14ac:dyDescent="0.25">
      <c r="B339" s="87" t="str">
        <f t="shared" si="23"/>
        <v>SDGCFLSFm2007CZ16</v>
      </c>
      <c r="C339" t="s">
        <v>118</v>
      </c>
      <c r="D339" t="s">
        <v>131</v>
      </c>
      <c r="E339" t="s">
        <v>1649</v>
      </c>
      <c r="F339" t="s">
        <v>59</v>
      </c>
      <c r="G339" t="s">
        <v>115</v>
      </c>
      <c r="H339" t="s">
        <v>1662</v>
      </c>
      <c r="I339">
        <v>0</v>
      </c>
      <c r="J339">
        <v>0</v>
      </c>
      <c r="K339">
        <v>0</v>
      </c>
      <c r="M339" s="113">
        <f t="shared" si="24"/>
        <v>0</v>
      </c>
      <c r="N339" s="113">
        <f t="shared" si="25"/>
        <v>0</v>
      </c>
      <c r="O339" s="113">
        <f t="shared" si="26"/>
        <v>0</v>
      </c>
    </row>
    <row r="340" spans="2:15" x14ac:dyDescent="0.25">
      <c r="B340" s="87" t="str">
        <f t="shared" si="23"/>
        <v>SDGCFLSFm2011CZ01</v>
      </c>
      <c r="C340" t="s">
        <v>118</v>
      </c>
      <c r="D340" t="s">
        <v>131</v>
      </c>
      <c r="E340" t="s">
        <v>1649</v>
      </c>
      <c r="F340" t="s">
        <v>62</v>
      </c>
      <c r="G340" t="s">
        <v>48</v>
      </c>
      <c r="H340" t="s">
        <v>1662</v>
      </c>
      <c r="I340">
        <v>0</v>
      </c>
      <c r="J340">
        <v>0</v>
      </c>
      <c r="K340">
        <v>0</v>
      </c>
      <c r="M340" s="113">
        <f t="shared" si="24"/>
        <v>0</v>
      </c>
      <c r="N340" s="113">
        <f t="shared" si="25"/>
        <v>0</v>
      </c>
      <c r="O340" s="113">
        <f t="shared" si="26"/>
        <v>0</v>
      </c>
    </row>
    <row r="341" spans="2:15" x14ac:dyDescent="0.25">
      <c r="B341" s="87" t="str">
        <f t="shared" si="23"/>
        <v>SDGCFLSFm2011CZ02</v>
      </c>
      <c r="C341" t="s">
        <v>118</v>
      </c>
      <c r="D341" t="s">
        <v>131</v>
      </c>
      <c r="E341" t="s">
        <v>1649</v>
      </c>
      <c r="F341" t="s">
        <v>62</v>
      </c>
      <c r="G341" t="s">
        <v>101</v>
      </c>
      <c r="H341" t="s">
        <v>1662</v>
      </c>
      <c r="I341">
        <v>0</v>
      </c>
      <c r="J341">
        <v>0</v>
      </c>
      <c r="K341">
        <v>0</v>
      </c>
      <c r="M341" s="113">
        <f t="shared" si="24"/>
        <v>0</v>
      </c>
      <c r="N341" s="113">
        <f t="shared" si="25"/>
        <v>0</v>
      </c>
      <c r="O341" s="113">
        <f t="shared" si="26"/>
        <v>0</v>
      </c>
    </row>
    <row r="342" spans="2:15" x14ac:dyDescent="0.25">
      <c r="B342" s="87" t="str">
        <f t="shared" si="23"/>
        <v>SDGCFLSFm2011CZ03</v>
      </c>
      <c r="C342" t="s">
        <v>118</v>
      </c>
      <c r="D342" t="s">
        <v>131</v>
      </c>
      <c r="E342" t="s">
        <v>1649</v>
      </c>
      <c r="F342" t="s">
        <v>62</v>
      </c>
      <c r="G342" t="s">
        <v>102</v>
      </c>
      <c r="H342" t="s">
        <v>1662</v>
      </c>
      <c r="I342">
        <v>0</v>
      </c>
      <c r="J342">
        <v>0</v>
      </c>
      <c r="K342">
        <v>0</v>
      </c>
      <c r="M342" s="113">
        <f t="shared" si="24"/>
        <v>0</v>
      </c>
      <c r="N342" s="113">
        <f t="shared" si="25"/>
        <v>0</v>
      </c>
      <c r="O342" s="113">
        <f t="shared" si="26"/>
        <v>0</v>
      </c>
    </row>
    <row r="343" spans="2:15" x14ac:dyDescent="0.25">
      <c r="B343" s="87" t="str">
        <f t="shared" si="23"/>
        <v>SDGCFLSFm2011CZ04</v>
      </c>
      <c r="C343" t="s">
        <v>118</v>
      </c>
      <c r="D343" t="s">
        <v>131</v>
      </c>
      <c r="E343" t="s">
        <v>1649</v>
      </c>
      <c r="F343" t="s">
        <v>62</v>
      </c>
      <c r="G343" t="s">
        <v>103</v>
      </c>
      <c r="H343" t="s">
        <v>1662</v>
      </c>
      <c r="I343">
        <v>0</v>
      </c>
      <c r="J343">
        <v>0</v>
      </c>
      <c r="K343">
        <v>0</v>
      </c>
      <c r="M343" s="113">
        <f t="shared" si="24"/>
        <v>0</v>
      </c>
      <c r="N343" s="113">
        <f t="shared" si="25"/>
        <v>0</v>
      </c>
      <c r="O343" s="113">
        <f t="shared" si="26"/>
        <v>0</v>
      </c>
    </row>
    <row r="344" spans="2:15" x14ac:dyDescent="0.25">
      <c r="B344" s="87" t="str">
        <f t="shared" si="23"/>
        <v>SDGCFLSFm2011CZ05</v>
      </c>
      <c r="C344" t="s">
        <v>118</v>
      </c>
      <c r="D344" t="s">
        <v>131</v>
      </c>
      <c r="E344" t="s">
        <v>1649</v>
      </c>
      <c r="F344" t="s">
        <v>62</v>
      </c>
      <c r="G344" t="s">
        <v>104</v>
      </c>
      <c r="H344" t="s">
        <v>1662</v>
      </c>
      <c r="I344">
        <v>0</v>
      </c>
      <c r="J344">
        <v>0</v>
      </c>
      <c r="K344">
        <v>0</v>
      </c>
      <c r="M344" s="113">
        <f t="shared" si="24"/>
        <v>0</v>
      </c>
      <c r="N344" s="113">
        <f t="shared" si="25"/>
        <v>0</v>
      </c>
      <c r="O344" s="113">
        <f t="shared" si="26"/>
        <v>0</v>
      </c>
    </row>
    <row r="345" spans="2:15" x14ac:dyDescent="0.25">
      <c r="B345" s="87" t="str">
        <f t="shared" si="23"/>
        <v>SDGCFLSFm2011CZ06</v>
      </c>
      <c r="C345" t="s">
        <v>118</v>
      </c>
      <c r="D345" t="s">
        <v>131</v>
      </c>
      <c r="E345" t="s">
        <v>1649</v>
      </c>
      <c r="F345" t="s">
        <v>62</v>
      </c>
      <c r="G345" t="s">
        <v>105</v>
      </c>
      <c r="H345" t="s">
        <v>1662</v>
      </c>
      <c r="I345">
        <v>1.0263749967529663</v>
      </c>
      <c r="J345">
        <v>1.4099005145396526</v>
      </c>
      <c r="K345">
        <v>-1.6470802803226815E-2</v>
      </c>
      <c r="M345" s="113">
        <f t="shared" si="24"/>
        <v>1.03</v>
      </c>
      <c r="N345" s="113">
        <f t="shared" si="25"/>
        <v>1.41</v>
      </c>
      <c r="O345" s="113">
        <f t="shared" si="26"/>
        <v>-1.6500000000000001E-2</v>
      </c>
    </row>
    <row r="346" spans="2:15" x14ac:dyDescent="0.25">
      <c r="B346" s="87" t="str">
        <f t="shared" si="23"/>
        <v>SDGCFLSFm2011CZ07</v>
      </c>
      <c r="C346" t="s">
        <v>118</v>
      </c>
      <c r="D346" t="s">
        <v>131</v>
      </c>
      <c r="E346" t="s">
        <v>1649</v>
      </c>
      <c r="F346" t="s">
        <v>62</v>
      </c>
      <c r="G346" t="s">
        <v>106</v>
      </c>
      <c r="H346" t="s">
        <v>1662</v>
      </c>
      <c r="I346">
        <v>1.0376581985364537</v>
      </c>
      <c r="J346">
        <v>1.1245840370291367</v>
      </c>
      <c r="K346">
        <v>-1.4018432941041062E-2</v>
      </c>
      <c r="M346" s="113">
        <f t="shared" si="24"/>
        <v>1.04</v>
      </c>
      <c r="N346" s="113">
        <f t="shared" si="25"/>
        <v>1.1200000000000001</v>
      </c>
      <c r="O346" s="113">
        <f t="shared" si="26"/>
        <v>-1.4E-2</v>
      </c>
    </row>
    <row r="347" spans="2:15" x14ac:dyDescent="0.25">
      <c r="B347" s="87" t="str">
        <f t="shared" si="23"/>
        <v>SDGCFLSFm2011CZ08</v>
      </c>
      <c r="C347" t="s">
        <v>118</v>
      </c>
      <c r="D347" t="s">
        <v>131</v>
      </c>
      <c r="E347" t="s">
        <v>1649</v>
      </c>
      <c r="F347" t="s">
        <v>62</v>
      </c>
      <c r="G347" t="s">
        <v>107</v>
      </c>
      <c r="H347" t="s">
        <v>1662</v>
      </c>
      <c r="I347">
        <v>1.1475555555555557</v>
      </c>
      <c r="J347">
        <v>1.4887511478420574</v>
      </c>
      <c r="K347">
        <v>-1.4640606060606064E-2</v>
      </c>
      <c r="M347" s="113">
        <f t="shared" si="24"/>
        <v>1.1499999999999999</v>
      </c>
      <c r="N347" s="113">
        <f t="shared" si="25"/>
        <v>1.49</v>
      </c>
      <c r="O347" s="113">
        <f t="shared" si="26"/>
        <v>-1.46E-2</v>
      </c>
    </row>
    <row r="348" spans="2:15" x14ac:dyDescent="0.25">
      <c r="B348" s="87" t="str">
        <f t="shared" si="23"/>
        <v>SDGCFLSFm2011CZ09</v>
      </c>
      <c r="C348" t="s">
        <v>118</v>
      </c>
      <c r="D348" t="s">
        <v>131</v>
      </c>
      <c r="E348" t="s">
        <v>1649</v>
      </c>
      <c r="F348" t="s">
        <v>62</v>
      </c>
      <c r="G348" t="s">
        <v>108</v>
      </c>
      <c r="H348" t="s">
        <v>1662</v>
      </c>
      <c r="I348">
        <v>0</v>
      </c>
      <c r="J348">
        <v>0</v>
      </c>
      <c r="K348">
        <v>0</v>
      </c>
      <c r="M348" s="113">
        <f t="shared" si="24"/>
        <v>0</v>
      </c>
      <c r="N348" s="113">
        <f t="shared" si="25"/>
        <v>0</v>
      </c>
      <c r="O348" s="113">
        <f t="shared" si="26"/>
        <v>0</v>
      </c>
    </row>
    <row r="349" spans="2:15" x14ac:dyDescent="0.25">
      <c r="B349" s="87" t="str">
        <f t="shared" si="23"/>
        <v>SDGCFLSFm2011CZ10</v>
      </c>
      <c r="C349" t="s">
        <v>118</v>
      </c>
      <c r="D349" t="s">
        <v>131</v>
      </c>
      <c r="E349" t="s">
        <v>1649</v>
      </c>
      <c r="F349" t="s">
        <v>62</v>
      </c>
      <c r="G349" t="s">
        <v>109</v>
      </c>
      <c r="H349" t="s">
        <v>1662</v>
      </c>
      <c r="I349">
        <v>1.1005471267510574</v>
      </c>
      <c r="J349">
        <v>1.4071207252942257</v>
      </c>
      <c r="K349">
        <v>-2.1272566284082865E-2</v>
      </c>
      <c r="M349" s="113">
        <f t="shared" si="24"/>
        <v>1.1000000000000001</v>
      </c>
      <c r="N349" s="113">
        <f t="shared" si="25"/>
        <v>1.41</v>
      </c>
      <c r="O349" s="113">
        <f t="shared" si="26"/>
        <v>-2.1299999999999999E-2</v>
      </c>
    </row>
    <row r="350" spans="2:15" x14ac:dyDescent="0.25">
      <c r="B350" s="87" t="str">
        <f t="shared" si="23"/>
        <v>SDGCFLSFm2011CZ11</v>
      </c>
      <c r="C350" t="s">
        <v>118</v>
      </c>
      <c r="D350" t="s">
        <v>131</v>
      </c>
      <c r="E350" t="s">
        <v>1649</v>
      </c>
      <c r="F350" t="s">
        <v>62</v>
      </c>
      <c r="G350" t="s">
        <v>110</v>
      </c>
      <c r="H350" t="s">
        <v>1662</v>
      </c>
      <c r="I350">
        <v>0</v>
      </c>
      <c r="J350">
        <v>0</v>
      </c>
      <c r="K350">
        <v>0</v>
      </c>
      <c r="M350" s="113">
        <f t="shared" si="24"/>
        <v>0</v>
      </c>
      <c r="N350" s="113">
        <f t="shared" si="25"/>
        <v>0</v>
      </c>
      <c r="O350" s="113">
        <f t="shared" si="26"/>
        <v>0</v>
      </c>
    </row>
    <row r="351" spans="2:15" x14ac:dyDescent="0.25">
      <c r="B351" s="87" t="str">
        <f t="shared" si="23"/>
        <v>SDGCFLSFm2011CZ12</v>
      </c>
      <c r="C351" t="s">
        <v>118</v>
      </c>
      <c r="D351" t="s">
        <v>131</v>
      </c>
      <c r="E351" t="s">
        <v>1649</v>
      </c>
      <c r="F351" t="s">
        <v>62</v>
      </c>
      <c r="G351" t="s">
        <v>111</v>
      </c>
      <c r="H351" t="s">
        <v>1662</v>
      </c>
      <c r="I351">
        <v>0</v>
      </c>
      <c r="J351">
        <v>0</v>
      </c>
      <c r="K351">
        <v>0</v>
      </c>
      <c r="M351" s="113">
        <f t="shared" si="24"/>
        <v>0</v>
      </c>
      <c r="N351" s="113">
        <f t="shared" si="25"/>
        <v>0</v>
      </c>
      <c r="O351" s="113">
        <f t="shared" si="26"/>
        <v>0</v>
      </c>
    </row>
    <row r="352" spans="2:15" x14ac:dyDescent="0.25">
      <c r="B352" s="87" t="str">
        <f t="shared" si="23"/>
        <v>SDGCFLSFm2011CZ13</v>
      </c>
      <c r="C352" t="s">
        <v>118</v>
      </c>
      <c r="D352" t="s">
        <v>131</v>
      </c>
      <c r="E352" t="s">
        <v>1649</v>
      </c>
      <c r="F352" t="s">
        <v>62</v>
      </c>
      <c r="G352" t="s">
        <v>112</v>
      </c>
      <c r="H352" t="s">
        <v>1662</v>
      </c>
      <c r="I352">
        <v>0</v>
      </c>
      <c r="J352">
        <v>0</v>
      </c>
      <c r="K352">
        <v>0</v>
      </c>
      <c r="M352" s="113">
        <f t="shared" si="24"/>
        <v>0</v>
      </c>
      <c r="N352" s="113">
        <f t="shared" si="25"/>
        <v>0</v>
      </c>
      <c r="O352" s="113">
        <f t="shared" si="26"/>
        <v>0</v>
      </c>
    </row>
    <row r="353" spans="2:15" x14ac:dyDescent="0.25">
      <c r="B353" s="87" t="str">
        <f t="shared" si="23"/>
        <v>SDGCFLSFm2011CZ14</v>
      </c>
      <c r="C353" t="s">
        <v>118</v>
      </c>
      <c r="D353" t="s">
        <v>131</v>
      </c>
      <c r="E353" t="s">
        <v>1649</v>
      </c>
      <c r="F353" t="s">
        <v>62</v>
      </c>
      <c r="G353" t="s">
        <v>113</v>
      </c>
      <c r="H353" t="s">
        <v>1662</v>
      </c>
      <c r="I353">
        <v>1.02033722142524</v>
      </c>
      <c r="J353">
        <v>1.1357511268089877</v>
      </c>
      <c r="K353">
        <v>-2.2439568567026193E-2</v>
      </c>
      <c r="M353" s="113">
        <f t="shared" si="24"/>
        <v>1.02</v>
      </c>
      <c r="N353" s="113">
        <f t="shared" si="25"/>
        <v>1.1399999999999999</v>
      </c>
      <c r="O353" s="113">
        <f t="shared" si="26"/>
        <v>-2.24E-2</v>
      </c>
    </row>
    <row r="354" spans="2:15" x14ac:dyDescent="0.25">
      <c r="B354" s="87" t="str">
        <f t="shared" si="23"/>
        <v>SDGCFLSFm2011CZ15</v>
      </c>
      <c r="C354" t="s">
        <v>118</v>
      </c>
      <c r="D354" t="s">
        <v>131</v>
      </c>
      <c r="E354" t="s">
        <v>1649</v>
      </c>
      <c r="F354" t="s">
        <v>62</v>
      </c>
      <c r="G354" t="s">
        <v>114</v>
      </c>
      <c r="H354" t="s">
        <v>1662</v>
      </c>
      <c r="I354">
        <v>1.1082211856397821</v>
      </c>
      <c r="J354">
        <v>1.3097322445591586</v>
      </c>
      <c r="K354">
        <v>-1.0759630804831066E-2</v>
      </c>
      <c r="M354" s="113">
        <f t="shared" si="24"/>
        <v>1.1100000000000001</v>
      </c>
      <c r="N354" s="113">
        <f t="shared" si="25"/>
        <v>1.31</v>
      </c>
      <c r="O354" s="113">
        <f t="shared" si="26"/>
        <v>-1.0800000000000001E-2</v>
      </c>
    </row>
    <row r="355" spans="2:15" x14ac:dyDescent="0.25">
      <c r="B355" s="87" t="str">
        <f t="shared" si="23"/>
        <v>SDGCFLSFm2011CZ16</v>
      </c>
      <c r="C355" t="s">
        <v>118</v>
      </c>
      <c r="D355" t="s">
        <v>131</v>
      </c>
      <c r="E355" t="s">
        <v>1649</v>
      </c>
      <c r="F355" t="s">
        <v>62</v>
      </c>
      <c r="G355" t="s">
        <v>115</v>
      </c>
      <c r="H355" t="s">
        <v>1662</v>
      </c>
      <c r="I355">
        <v>0</v>
      </c>
      <c r="J355">
        <v>0</v>
      </c>
      <c r="K355">
        <v>0</v>
      </c>
      <c r="M355" s="113">
        <f t="shared" si="24"/>
        <v>0</v>
      </c>
      <c r="N355" s="113">
        <f t="shared" si="25"/>
        <v>0</v>
      </c>
      <c r="O355" s="113">
        <f t="shared" si="26"/>
        <v>0</v>
      </c>
    </row>
    <row r="356" spans="2:15" x14ac:dyDescent="0.25">
      <c r="B356" s="87" t="str">
        <f t="shared" si="23"/>
        <v>SDGCFLSFm2015CZ01</v>
      </c>
      <c r="C356" t="s">
        <v>118</v>
      </c>
      <c r="D356" t="s">
        <v>131</v>
      </c>
      <c r="E356" t="s">
        <v>1649</v>
      </c>
      <c r="F356" t="s">
        <v>1830</v>
      </c>
      <c r="G356" t="s">
        <v>48</v>
      </c>
      <c r="H356" t="s">
        <v>1662</v>
      </c>
      <c r="I356">
        <v>0</v>
      </c>
      <c r="J356">
        <v>0</v>
      </c>
      <c r="K356">
        <v>0</v>
      </c>
      <c r="M356" s="113">
        <f t="shared" si="24"/>
        <v>0</v>
      </c>
      <c r="N356" s="113">
        <f t="shared" si="25"/>
        <v>0</v>
      </c>
      <c r="O356" s="113">
        <f t="shared" si="26"/>
        <v>0</v>
      </c>
    </row>
    <row r="357" spans="2:15" x14ac:dyDescent="0.25">
      <c r="B357" s="87" t="str">
        <f t="shared" si="23"/>
        <v>SDGCFLSFm2015CZ02</v>
      </c>
      <c r="C357" t="s">
        <v>118</v>
      </c>
      <c r="D357" t="s">
        <v>131</v>
      </c>
      <c r="E357" t="s">
        <v>1649</v>
      </c>
      <c r="F357" t="s">
        <v>1830</v>
      </c>
      <c r="G357" t="s">
        <v>101</v>
      </c>
      <c r="H357" t="s">
        <v>1662</v>
      </c>
      <c r="I357">
        <v>0</v>
      </c>
      <c r="J357">
        <v>0</v>
      </c>
      <c r="K357">
        <v>0</v>
      </c>
      <c r="M357" s="113">
        <f t="shared" si="24"/>
        <v>0</v>
      </c>
      <c r="N357" s="113">
        <f t="shared" si="25"/>
        <v>0</v>
      </c>
      <c r="O357" s="113">
        <f t="shared" si="26"/>
        <v>0</v>
      </c>
    </row>
    <row r="358" spans="2:15" x14ac:dyDescent="0.25">
      <c r="B358" s="87" t="str">
        <f t="shared" si="23"/>
        <v>SDGCFLSFm2015CZ03</v>
      </c>
      <c r="C358" t="s">
        <v>118</v>
      </c>
      <c r="D358" t="s">
        <v>131</v>
      </c>
      <c r="E358" t="s">
        <v>1649</v>
      </c>
      <c r="F358" t="s">
        <v>1830</v>
      </c>
      <c r="G358" t="s">
        <v>102</v>
      </c>
      <c r="H358" t="s">
        <v>1662</v>
      </c>
      <c r="I358">
        <v>0</v>
      </c>
      <c r="J358">
        <v>0</v>
      </c>
      <c r="K358">
        <v>0</v>
      </c>
      <c r="M358" s="113">
        <f t="shared" si="24"/>
        <v>0</v>
      </c>
      <c r="N358" s="113">
        <f t="shared" si="25"/>
        <v>0</v>
      </c>
      <c r="O358" s="113">
        <f t="shared" si="26"/>
        <v>0</v>
      </c>
    </row>
    <row r="359" spans="2:15" x14ac:dyDescent="0.25">
      <c r="B359" s="87" t="str">
        <f t="shared" si="23"/>
        <v>SDGCFLSFm2015CZ04</v>
      </c>
      <c r="C359" t="s">
        <v>118</v>
      </c>
      <c r="D359" t="s">
        <v>131</v>
      </c>
      <c r="E359" t="s">
        <v>1649</v>
      </c>
      <c r="F359" t="s">
        <v>1830</v>
      </c>
      <c r="G359" t="s">
        <v>103</v>
      </c>
      <c r="H359" t="s">
        <v>1662</v>
      </c>
      <c r="I359">
        <v>0</v>
      </c>
      <c r="J359">
        <v>0</v>
      </c>
      <c r="K359">
        <v>0</v>
      </c>
      <c r="M359" s="113">
        <f t="shared" si="24"/>
        <v>0</v>
      </c>
      <c r="N359" s="113">
        <f t="shared" si="25"/>
        <v>0</v>
      </c>
      <c r="O359" s="113">
        <f t="shared" si="26"/>
        <v>0</v>
      </c>
    </row>
    <row r="360" spans="2:15" x14ac:dyDescent="0.25">
      <c r="B360" s="87" t="str">
        <f t="shared" si="23"/>
        <v>SDGCFLSFm2015CZ05</v>
      </c>
      <c r="C360" t="s">
        <v>118</v>
      </c>
      <c r="D360" t="s">
        <v>131</v>
      </c>
      <c r="E360" t="s">
        <v>1649</v>
      </c>
      <c r="F360" t="s">
        <v>1830</v>
      </c>
      <c r="G360" t="s">
        <v>104</v>
      </c>
      <c r="H360" t="s">
        <v>1662</v>
      </c>
      <c r="I360">
        <v>0</v>
      </c>
      <c r="J360">
        <v>0</v>
      </c>
      <c r="K360">
        <v>0</v>
      </c>
      <c r="M360" s="113">
        <f t="shared" si="24"/>
        <v>0</v>
      </c>
      <c r="N360" s="113">
        <f t="shared" si="25"/>
        <v>0</v>
      </c>
      <c r="O360" s="113">
        <f t="shared" si="26"/>
        <v>0</v>
      </c>
    </row>
    <row r="361" spans="2:15" x14ac:dyDescent="0.25">
      <c r="B361" s="87" t="str">
        <f t="shared" si="23"/>
        <v>SDGCFLSFm2015CZ06</v>
      </c>
      <c r="C361" t="s">
        <v>118</v>
      </c>
      <c r="D361" t="s">
        <v>131</v>
      </c>
      <c r="E361" t="s">
        <v>1649</v>
      </c>
      <c r="F361" t="s">
        <v>1830</v>
      </c>
      <c r="G361" t="s">
        <v>105</v>
      </c>
      <c r="H361" t="s">
        <v>1662</v>
      </c>
      <c r="I361">
        <v>1.0171852546056097</v>
      </c>
      <c r="J361">
        <v>1.2517832183592013</v>
      </c>
      <c r="K361">
        <v>-1.6943030303030304E-2</v>
      </c>
      <c r="M361" s="113">
        <f t="shared" si="24"/>
        <v>1.02</v>
      </c>
      <c r="N361" s="113">
        <f t="shared" si="25"/>
        <v>1.25</v>
      </c>
      <c r="O361" s="113">
        <f t="shared" si="26"/>
        <v>-1.6899999999999998E-2</v>
      </c>
    </row>
    <row r="362" spans="2:15" x14ac:dyDescent="0.25">
      <c r="B362" s="87" t="str">
        <f t="shared" si="23"/>
        <v>SDGCFLSFm2015CZ07</v>
      </c>
      <c r="C362" t="s">
        <v>118</v>
      </c>
      <c r="D362" t="s">
        <v>131</v>
      </c>
      <c r="E362" t="s">
        <v>1649</v>
      </c>
      <c r="F362" t="s">
        <v>1830</v>
      </c>
      <c r="G362" t="s">
        <v>106</v>
      </c>
      <c r="H362" t="s">
        <v>1662</v>
      </c>
      <c r="I362">
        <v>1.0349070216644813</v>
      </c>
      <c r="J362">
        <v>1.2063441290708787</v>
      </c>
      <c r="K362">
        <v>-1.4724974046278106E-2</v>
      </c>
      <c r="M362" s="113">
        <f t="shared" si="24"/>
        <v>1.03</v>
      </c>
      <c r="N362" s="113">
        <f t="shared" si="25"/>
        <v>1.21</v>
      </c>
      <c r="O362" s="113">
        <f t="shared" si="26"/>
        <v>-1.47E-2</v>
      </c>
    </row>
    <row r="363" spans="2:15" x14ac:dyDescent="0.25">
      <c r="B363" s="87" t="str">
        <f t="shared" si="23"/>
        <v>SDGCFLSFm2015CZ08</v>
      </c>
      <c r="C363" t="s">
        <v>118</v>
      </c>
      <c r="D363" t="s">
        <v>131</v>
      </c>
      <c r="E363" t="s">
        <v>1649</v>
      </c>
      <c r="F363" t="s">
        <v>1830</v>
      </c>
      <c r="G363" t="s">
        <v>107</v>
      </c>
      <c r="H363" t="s">
        <v>1662</v>
      </c>
      <c r="I363">
        <v>1.0796565656565658</v>
      </c>
      <c r="J363">
        <v>1.234389348025712</v>
      </c>
      <c r="K363">
        <v>-1.5677575757575758E-2</v>
      </c>
      <c r="M363" s="113">
        <f t="shared" si="24"/>
        <v>1.08</v>
      </c>
      <c r="N363" s="113">
        <f t="shared" si="25"/>
        <v>1.23</v>
      </c>
      <c r="O363" s="113">
        <f t="shared" si="26"/>
        <v>-1.5699999999999999E-2</v>
      </c>
    </row>
    <row r="364" spans="2:15" x14ac:dyDescent="0.25">
      <c r="B364" s="87" t="str">
        <f t="shared" si="23"/>
        <v>SDGCFLSFm2015CZ09</v>
      </c>
      <c r="C364" t="s">
        <v>118</v>
      </c>
      <c r="D364" t="s">
        <v>131</v>
      </c>
      <c r="E364" t="s">
        <v>1649</v>
      </c>
      <c r="F364" t="s">
        <v>1830</v>
      </c>
      <c r="G364" t="s">
        <v>108</v>
      </c>
      <c r="H364" t="s">
        <v>1662</v>
      </c>
      <c r="I364">
        <v>0</v>
      </c>
      <c r="J364">
        <v>0</v>
      </c>
      <c r="K364">
        <v>0</v>
      </c>
      <c r="M364" s="113">
        <f t="shared" si="24"/>
        <v>0</v>
      </c>
      <c r="N364" s="113">
        <f t="shared" si="25"/>
        <v>0</v>
      </c>
      <c r="O364" s="113">
        <f t="shared" si="26"/>
        <v>0</v>
      </c>
    </row>
    <row r="365" spans="2:15" x14ac:dyDescent="0.25">
      <c r="B365" s="87" t="str">
        <f t="shared" si="23"/>
        <v>SDGCFLSFm2015CZ10</v>
      </c>
      <c r="C365" t="s">
        <v>118</v>
      </c>
      <c r="D365" t="s">
        <v>131</v>
      </c>
      <c r="E365" t="s">
        <v>1649</v>
      </c>
      <c r="F365" t="s">
        <v>1830</v>
      </c>
      <c r="G365" t="s">
        <v>109</v>
      </c>
      <c r="H365" t="s">
        <v>1662</v>
      </c>
      <c r="I365">
        <v>1.0715595260253281</v>
      </c>
      <c r="J365">
        <v>1.4123821713680698</v>
      </c>
      <c r="K365">
        <v>-2.1266666666666666E-2</v>
      </c>
      <c r="M365" s="113">
        <f t="shared" si="24"/>
        <v>1.07</v>
      </c>
      <c r="N365" s="113">
        <f t="shared" si="25"/>
        <v>1.41</v>
      </c>
      <c r="O365" s="113">
        <f t="shared" si="26"/>
        <v>-2.1299999999999999E-2</v>
      </c>
    </row>
    <row r="366" spans="2:15" x14ac:dyDescent="0.25">
      <c r="B366" s="87" t="str">
        <f t="shared" si="23"/>
        <v>SDGCFLSFm2015CZ11</v>
      </c>
      <c r="C366" t="s">
        <v>118</v>
      </c>
      <c r="D366" t="s">
        <v>131</v>
      </c>
      <c r="E366" t="s">
        <v>1649</v>
      </c>
      <c r="F366" t="s">
        <v>1830</v>
      </c>
      <c r="G366" t="s">
        <v>110</v>
      </c>
      <c r="H366" t="s">
        <v>1662</v>
      </c>
      <c r="I366">
        <v>0</v>
      </c>
      <c r="J366">
        <v>0</v>
      </c>
      <c r="K366">
        <v>0</v>
      </c>
      <c r="M366" s="113">
        <f t="shared" si="24"/>
        <v>0</v>
      </c>
      <c r="N366" s="113">
        <f t="shared" si="25"/>
        <v>0</v>
      </c>
      <c r="O366" s="113">
        <f t="shared" si="26"/>
        <v>0</v>
      </c>
    </row>
    <row r="367" spans="2:15" x14ac:dyDescent="0.25">
      <c r="B367" s="87" t="str">
        <f t="shared" si="23"/>
        <v>SDGCFLSFm2015CZ12</v>
      </c>
      <c r="C367" t="s">
        <v>118</v>
      </c>
      <c r="D367" t="s">
        <v>131</v>
      </c>
      <c r="E367" t="s">
        <v>1649</v>
      </c>
      <c r="F367" t="s">
        <v>1830</v>
      </c>
      <c r="G367" t="s">
        <v>111</v>
      </c>
      <c r="H367" t="s">
        <v>1662</v>
      </c>
      <c r="I367">
        <v>0</v>
      </c>
      <c r="J367">
        <v>0</v>
      </c>
      <c r="K367">
        <v>0</v>
      </c>
      <c r="M367" s="113">
        <f t="shared" si="24"/>
        <v>0</v>
      </c>
      <c r="N367" s="113">
        <f t="shared" si="25"/>
        <v>0</v>
      </c>
      <c r="O367" s="113">
        <f t="shared" si="26"/>
        <v>0</v>
      </c>
    </row>
    <row r="368" spans="2:15" x14ac:dyDescent="0.25">
      <c r="B368" s="87" t="str">
        <f t="shared" si="23"/>
        <v>SDGCFLSFm2015CZ13</v>
      </c>
      <c r="C368" t="s">
        <v>118</v>
      </c>
      <c r="D368" t="s">
        <v>131</v>
      </c>
      <c r="E368" t="s">
        <v>1649</v>
      </c>
      <c r="F368" t="s">
        <v>1830</v>
      </c>
      <c r="G368" t="s">
        <v>112</v>
      </c>
      <c r="H368" t="s">
        <v>1662</v>
      </c>
      <c r="I368">
        <v>0</v>
      </c>
      <c r="J368">
        <v>0</v>
      </c>
      <c r="K368">
        <v>0</v>
      </c>
      <c r="M368" s="113">
        <f t="shared" si="24"/>
        <v>0</v>
      </c>
      <c r="N368" s="113">
        <f t="shared" si="25"/>
        <v>0</v>
      </c>
      <c r="O368" s="113">
        <f t="shared" si="26"/>
        <v>0</v>
      </c>
    </row>
    <row r="369" spans="2:15" x14ac:dyDescent="0.25">
      <c r="B369" s="87" t="str">
        <f t="shared" si="23"/>
        <v>SDGCFLSFm2015CZ14</v>
      </c>
      <c r="C369" t="s">
        <v>118</v>
      </c>
      <c r="D369" t="s">
        <v>131</v>
      </c>
      <c r="E369" t="s">
        <v>1649</v>
      </c>
      <c r="F369" t="s">
        <v>1830</v>
      </c>
      <c r="G369" t="s">
        <v>113</v>
      </c>
      <c r="H369" t="s">
        <v>1662</v>
      </c>
      <c r="I369">
        <v>1.0260189669931341</v>
      </c>
      <c r="J369">
        <v>1.1054082052328691</v>
      </c>
      <c r="K369">
        <v>-2.3551515151515153E-2</v>
      </c>
      <c r="M369" s="113">
        <f t="shared" si="24"/>
        <v>1.03</v>
      </c>
      <c r="N369" s="113">
        <f t="shared" si="25"/>
        <v>1.1100000000000001</v>
      </c>
      <c r="O369" s="113">
        <f t="shared" si="26"/>
        <v>-2.3599999999999999E-2</v>
      </c>
    </row>
    <row r="370" spans="2:15" x14ac:dyDescent="0.25">
      <c r="B370" s="87" t="str">
        <f t="shared" si="23"/>
        <v>SDGCFLSFm2015CZ15</v>
      </c>
      <c r="C370" t="s">
        <v>118</v>
      </c>
      <c r="D370" t="s">
        <v>131</v>
      </c>
      <c r="E370" t="s">
        <v>1649</v>
      </c>
      <c r="F370" t="s">
        <v>1830</v>
      </c>
      <c r="G370" t="s">
        <v>114</v>
      </c>
      <c r="H370" t="s">
        <v>1662</v>
      </c>
      <c r="I370">
        <v>1.0943324732223596</v>
      </c>
      <c r="J370">
        <v>1.282468655932739</v>
      </c>
      <c r="K370">
        <v>-1.0711102889903103E-2</v>
      </c>
      <c r="M370" s="113">
        <f t="shared" si="24"/>
        <v>1.0900000000000001</v>
      </c>
      <c r="N370" s="113">
        <f t="shared" si="25"/>
        <v>1.28</v>
      </c>
      <c r="O370" s="113">
        <f t="shared" si="26"/>
        <v>-1.0699999999999999E-2</v>
      </c>
    </row>
    <row r="371" spans="2:15" x14ac:dyDescent="0.25">
      <c r="B371" s="87" t="str">
        <f t="shared" si="23"/>
        <v>SDGCFLSFm2015CZ16</v>
      </c>
      <c r="C371" t="s">
        <v>118</v>
      </c>
      <c r="D371" t="s">
        <v>131</v>
      </c>
      <c r="E371" t="s">
        <v>1649</v>
      </c>
      <c r="F371" t="s">
        <v>1830</v>
      </c>
      <c r="G371" t="s">
        <v>115</v>
      </c>
      <c r="H371" t="s">
        <v>1662</v>
      </c>
      <c r="I371">
        <v>0</v>
      </c>
      <c r="J371">
        <v>0</v>
      </c>
      <c r="K371">
        <v>0</v>
      </c>
      <c r="M371" s="113">
        <f t="shared" si="24"/>
        <v>0</v>
      </c>
      <c r="N371" s="113">
        <f t="shared" si="25"/>
        <v>0</v>
      </c>
      <c r="O371" s="113">
        <f t="shared" si="26"/>
        <v>0</v>
      </c>
    </row>
    <row r="372" spans="2:15" x14ac:dyDescent="0.25">
      <c r="B372" s="87" t="str">
        <f t="shared" si="23"/>
        <v>SDGCFLSFm2017CZ01</v>
      </c>
      <c r="C372" t="s">
        <v>118</v>
      </c>
      <c r="D372" t="s">
        <v>131</v>
      </c>
      <c r="E372" t="s">
        <v>1649</v>
      </c>
      <c r="F372">
        <v>2017</v>
      </c>
      <c r="G372" t="s">
        <v>48</v>
      </c>
      <c r="H372" t="s">
        <v>1662</v>
      </c>
      <c r="I372">
        <v>0</v>
      </c>
      <c r="J372">
        <v>0</v>
      </c>
      <c r="K372">
        <v>0</v>
      </c>
      <c r="M372" s="113">
        <f t="shared" si="24"/>
        <v>0</v>
      </c>
      <c r="N372" s="113">
        <f t="shared" si="25"/>
        <v>0</v>
      </c>
      <c r="O372" s="113">
        <f t="shared" si="26"/>
        <v>0</v>
      </c>
    </row>
    <row r="373" spans="2:15" x14ac:dyDescent="0.25">
      <c r="B373" s="87" t="str">
        <f t="shared" si="23"/>
        <v>SDGCFLSFm2017CZ02</v>
      </c>
      <c r="C373" t="s">
        <v>118</v>
      </c>
      <c r="D373" t="s">
        <v>131</v>
      </c>
      <c r="E373" t="s">
        <v>1649</v>
      </c>
      <c r="F373">
        <v>2017</v>
      </c>
      <c r="G373" t="s">
        <v>101</v>
      </c>
      <c r="H373" t="s">
        <v>1662</v>
      </c>
      <c r="I373">
        <v>0</v>
      </c>
      <c r="J373">
        <v>0</v>
      </c>
      <c r="K373">
        <v>0</v>
      </c>
      <c r="M373" s="113">
        <f t="shared" si="24"/>
        <v>0</v>
      </c>
      <c r="N373" s="113">
        <f t="shared" si="25"/>
        <v>0</v>
      </c>
      <c r="O373" s="113">
        <f t="shared" si="26"/>
        <v>0</v>
      </c>
    </row>
    <row r="374" spans="2:15" x14ac:dyDescent="0.25">
      <c r="B374" s="87" t="str">
        <f t="shared" si="23"/>
        <v>SDGCFLSFm2017CZ03</v>
      </c>
      <c r="C374" t="s">
        <v>118</v>
      </c>
      <c r="D374" t="s">
        <v>131</v>
      </c>
      <c r="E374" t="s">
        <v>1649</v>
      </c>
      <c r="F374">
        <v>2017</v>
      </c>
      <c r="G374" t="s">
        <v>102</v>
      </c>
      <c r="H374" t="s">
        <v>1662</v>
      </c>
      <c r="I374">
        <v>0</v>
      </c>
      <c r="J374">
        <v>0</v>
      </c>
      <c r="K374">
        <v>0</v>
      </c>
      <c r="M374" s="113">
        <f t="shared" si="24"/>
        <v>0</v>
      </c>
      <c r="N374" s="113">
        <f t="shared" si="25"/>
        <v>0</v>
      </c>
      <c r="O374" s="113">
        <f t="shared" si="26"/>
        <v>0</v>
      </c>
    </row>
    <row r="375" spans="2:15" x14ac:dyDescent="0.25">
      <c r="B375" s="87" t="str">
        <f t="shared" si="23"/>
        <v>SDGCFLSFm2017CZ04</v>
      </c>
      <c r="C375" t="s">
        <v>118</v>
      </c>
      <c r="D375" t="s">
        <v>131</v>
      </c>
      <c r="E375" t="s">
        <v>1649</v>
      </c>
      <c r="F375">
        <v>2017</v>
      </c>
      <c r="G375" t="s">
        <v>103</v>
      </c>
      <c r="H375" t="s">
        <v>1662</v>
      </c>
      <c r="I375">
        <v>0</v>
      </c>
      <c r="J375">
        <v>0</v>
      </c>
      <c r="K375">
        <v>0</v>
      </c>
      <c r="M375" s="113">
        <f t="shared" si="24"/>
        <v>0</v>
      </c>
      <c r="N375" s="113">
        <f t="shared" si="25"/>
        <v>0</v>
      </c>
      <c r="O375" s="113">
        <f t="shared" si="26"/>
        <v>0</v>
      </c>
    </row>
    <row r="376" spans="2:15" x14ac:dyDescent="0.25">
      <c r="B376" s="87" t="str">
        <f t="shared" si="23"/>
        <v>SDGCFLSFm2017CZ05</v>
      </c>
      <c r="C376" t="s">
        <v>118</v>
      </c>
      <c r="D376" t="s">
        <v>131</v>
      </c>
      <c r="E376" t="s">
        <v>1649</v>
      </c>
      <c r="F376">
        <v>2017</v>
      </c>
      <c r="G376" t="s">
        <v>104</v>
      </c>
      <c r="H376" t="s">
        <v>1662</v>
      </c>
      <c r="I376">
        <v>0</v>
      </c>
      <c r="J376">
        <v>0</v>
      </c>
      <c r="K376">
        <v>0</v>
      </c>
      <c r="M376" s="113">
        <f t="shared" si="24"/>
        <v>0</v>
      </c>
      <c r="N376" s="113">
        <f t="shared" si="25"/>
        <v>0</v>
      </c>
      <c r="O376" s="113">
        <f t="shared" si="26"/>
        <v>0</v>
      </c>
    </row>
    <row r="377" spans="2:15" x14ac:dyDescent="0.25">
      <c r="B377" s="87" t="str">
        <f t="shared" si="23"/>
        <v>SDGCFLSFm2017CZ06</v>
      </c>
      <c r="C377" t="s">
        <v>118</v>
      </c>
      <c r="D377" t="s">
        <v>131</v>
      </c>
      <c r="E377" t="s">
        <v>1649</v>
      </c>
      <c r="F377">
        <v>2017</v>
      </c>
      <c r="G377" t="s">
        <v>105</v>
      </c>
      <c r="H377" t="s">
        <v>1662</v>
      </c>
      <c r="I377">
        <v>1.0160098130907698</v>
      </c>
      <c r="J377">
        <v>1.3136755366797161</v>
      </c>
      <c r="K377">
        <v>-1.6953112166627364E-2</v>
      </c>
      <c r="M377" s="113">
        <f t="shared" si="24"/>
        <v>1.02</v>
      </c>
      <c r="N377" s="113">
        <f t="shared" si="25"/>
        <v>1.31</v>
      </c>
      <c r="O377" s="113">
        <f t="shared" si="26"/>
        <v>-1.7000000000000001E-2</v>
      </c>
    </row>
    <row r="378" spans="2:15" x14ac:dyDescent="0.25">
      <c r="B378" s="87" t="str">
        <f t="shared" si="23"/>
        <v>SDGCFLSFm2017CZ07</v>
      </c>
      <c r="C378" t="s">
        <v>118</v>
      </c>
      <c r="D378" t="s">
        <v>131</v>
      </c>
      <c r="E378" t="s">
        <v>1649</v>
      </c>
      <c r="F378">
        <v>2017</v>
      </c>
      <c r="G378" t="s">
        <v>106</v>
      </c>
      <c r="H378" t="s">
        <v>1662</v>
      </c>
      <c r="I378">
        <v>1.0270701709156518</v>
      </c>
      <c r="J378">
        <v>1.1373041910856827</v>
      </c>
      <c r="K378">
        <v>-1.5761943743247804E-2</v>
      </c>
      <c r="M378" s="113">
        <f t="shared" si="24"/>
        <v>1.03</v>
      </c>
      <c r="N378" s="113">
        <f t="shared" si="25"/>
        <v>1.1399999999999999</v>
      </c>
      <c r="O378" s="113">
        <f t="shared" si="26"/>
        <v>-1.5800000000000002E-2</v>
      </c>
    </row>
    <row r="379" spans="2:15" x14ac:dyDescent="0.25">
      <c r="B379" s="87" t="str">
        <f t="shared" si="23"/>
        <v>SDGCFLSFm2017CZ08</v>
      </c>
      <c r="C379" t="s">
        <v>118</v>
      </c>
      <c r="D379" t="s">
        <v>131</v>
      </c>
      <c r="E379" t="s">
        <v>1649</v>
      </c>
      <c r="F379">
        <v>2017</v>
      </c>
      <c r="G379" t="s">
        <v>107</v>
      </c>
      <c r="H379" t="s">
        <v>1662</v>
      </c>
      <c r="I379">
        <v>1.0855555555555556</v>
      </c>
      <c r="J379">
        <v>1.4933425160697893</v>
      </c>
      <c r="K379">
        <v>-1.4060606060606065E-2</v>
      </c>
      <c r="M379" s="113">
        <f t="shared" si="24"/>
        <v>1.0900000000000001</v>
      </c>
      <c r="N379" s="113">
        <f t="shared" si="25"/>
        <v>1.49</v>
      </c>
      <c r="O379" s="113">
        <f t="shared" si="26"/>
        <v>-1.41E-2</v>
      </c>
    </row>
    <row r="380" spans="2:15" x14ac:dyDescent="0.25">
      <c r="B380" s="87" t="str">
        <f t="shared" si="23"/>
        <v>SDGCFLSFm2017CZ09</v>
      </c>
      <c r="C380" t="s">
        <v>118</v>
      </c>
      <c r="D380" t="s">
        <v>131</v>
      </c>
      <c r="E380" t="s">
        <v>1649</v>
      </c>
      <c r="F380">
        <v>2017</v>
      </c>
      <c r="G380" t="s">
        <v>108</v>
      </c>
      <c r="H380" t="s">
        <v>1662</v>
      </c>
      <c r="I380">
        <v>0</v>
      </c>
      <c r="J380">
        <v>0</v>
      </c>
      <c r="K380">
        <v>0</v>
      </c>
      <c r="M380" s="113">
        <f t="shared" si="24"/>
        <v>0</v>
      </c>
      <c r="N380" s="113">
        <f t="shared" si="25"/>
        <v>0</v>
      </c>
      <c r="O380" s="113">
        <f t="shared" si="26"/>
        <v>0</v>
      </c>
    </row>
    <row r="381" spans="2:15" x14ac:dyDescent="0.25">
      <c r="B381" s="87" t="str">
        <f t="shared" si="23"/>
        <v>SDGCFLSFm2017CZ10</v>
      </c>
      <c r="C381" t="s">
        <v>118</v>
      </c>
      <c r="D381" t="s">
        <v>131</v>
      </c>
      <c r="E381" t="s">
        <v>1649</v>
      </c>
      <c r="F381">
        <v>2017</v>
      </c>
      <c r="G381" t="s">
        <v>109</v>
      </c>
      <c r="H381" t="s">
        <v>1662</v>
      </c>
      <c r="I381">
        <v>1.0697615462273482</v>
      </c>
      <c r="J381">
        <v>1.4563074339844626</v>
      </c>
      <c r="K381">
        <v>-2.0739393939393943E-2</v>
      </c>
      <c r="M381" s="113">
        <f t="shared" si="24"/>
        <v>1.07</v>
      </c>
      <c r="N381" s="113">
        <f t="shared" si="25"/>
        <v>1.46</v>
      </c>
      <c r="O381" s="113">
        <f t="shared" si="26"/>
        <v>-2.07E-2</v>
      </c>
    </row>
    <row r="382" spans="2:15" x14ac:dyDescent="0.25">
      <c r="B382" s="87" t="str">
        <f t="shared" si="23"/>
        <v>SDGCFLSFm2017CZ11</v>
      </c>
      <c r="C382" t="s">
        <v>118</v>
      </c>
      <c r="D382" t="s">
        <v>131</v>
      </c>
      <c r="E382" t="s">
        <v>1649</v>
      </c>
      <c r="F382">
        <v>2017</v>
      </c>
      <c r="G382" t="s">
        <v>110</v>
      </c>
      <c r="H382" t="s">
        <v>1662</v>
      </c>
      <c r="I382">
        <v>0</v>
      </c>
      <c r="J382">
        <v>0</v>
      </c>
      <c r="K382">
        <v>0</v>
      </c>
      <c r="M382" s="113">
        <f t="shared" si="24"/>
        <v>0</v>
      </c>
      <c r="N382" s="113">
        <f t="shared" si="25"/>
        <v>0</v>
      </c>
      <c r="O382" s="113">
        <f t="shared" si="26"/>
        <v>0</v>
      </c>
    </row>
    <row r="383" spans="2:15" x14ac:dyDescent="0.25">
      <c r="B383" s="87" t="str">
        <f t="shared" si="23"/>
        <v>SDGCFLSFm2017CZ12</v>
      </c>
      <c r="C383" t="s">
        <v>118</v>
      </c>
      <c r="D383" t="s">
        <v>131</v>
      </c>
      <c r="E383" t="s">
        <v>1649</v>
      </c>
      <c r="F383">
        <v>2017</v>
      </c>
      <c r="G383" t="s">
        <v>111</v>
      </c>
      <c r="H383" t="s">
        <v>1662</v>
      </c>
      <c r="I383">
        <v>0</v>
      </c>
      <c r="J383">
        <v>0</v>
      </c>
      <c r="K383">
        <v>0</v>
      </c>
      <c r="M383" s="113">
        <f t="shared" si="24"/>
        <v>0</v>
      </c>
      <c r="N383" s="113">
        <f t="shared" si="25"/>
        <v>0</v>
      </c>
      <c r="O383" s="113">
        <f t="shared" si="26"/>
        <v>0</v>
      </c>
    </row>
    <row r="384" spans="2:15" x14ac:dyDescent="0.25">
      <c r="B384" s="87" t="str">
        <f t="shared" si="23"/>
        <v>SDGCFLSFm2017CZ13</v>
      </c>
      <c r="C384" t="s">
        <v>118</v>
      </c>
      <c r="D384" t="s">
        <v>131</v>
      </c>
      <c r="E384" t="s">
        <v>1649</v>
      </c>
      <c r="F384">
        <v>2017</v>
      </c>
      <c r="G384" t="s">
        <v>112</v>
      </c>
      <c r="H384" t="s">
        <v>1662</v>
      </c>
      <c r="I384">
        <v>0</v>
      </c>
      <c r="J384">
        <v>0</v>
      </c>
      <c r="K384">
        <v>0</v>
      </c>
      <c r="M384" s="113">
        <f t="shared" si="24"/>
        <v>0</v>
      </c>
      <c r="N384" s="113">
        <f t="shared" si="25"/>
        <v>0</v>
      </c>
      <c r="O384" s="113">
        <f t="shared" si="26"/>
        <v>0</v>
      </c>
    </row>
    <row r="385" spans="2:15" x14ac:dyDescent="0.25">
      <c r="B385" s="87" t="str">
        <f t="shared" si="23"/>
        <v>SDGCFLSFm2017CZ14</v>
      </c>
      <c r="C385" t="s">
        <v>118</v>
      </c>
      <c r="D385" t="s">
        <v>131</v>
      </c>
      <c r="E385" t="s">
        <v>1649</v>
      </c>
      <c r="F385">
        <v>2017</v>
      </c>
      <c r="G385" t="s">
        <v>113</v>
      </c>
      <c r="H385" t="s">
        <v>1662</v>
      </c>
      <c r="I385">
        <v>1.029330749930633</v>
      </c>
      <c r="J385">
        <v>1.112398764298238</v>
      </c>
      <c r="K385">
        <v>-2.3375757575757574E-2</v>
      </c>
      <c r="M385" s="113">
        <f t="shared" si="24"/>
        <v>1.03</v>
      </c>
      <c r="N385" s="113">
        <f t="shared" si="25"/>
        <v>1.1100000000000001</v>
      </c>
      <c r="O385" s="113">
        <f t="shared" si="26"/>
        <v>-2.3400000000000001E-2</v>
      </c>
    </row>
    <row r="386" spans="2:15" x14ac:dyDescent="0.25">
      <c r="B386" s="87" t="str">
        <f t="shared" si="23"/>
        <v>SDGCFLSFm2017CZ15</v>
      </c>
      <c r="C386" t="s">
        <v>118</v>
      </c>
      <c r="D386" t="s">
        <v>131</v>
      </c>
      <c r="E386" t="s">
        <v>1649</v>
      </c>
      <c r="F386">
        <v>2017</v>
      </c>
      <c r="G386" t="s">
        <v>114</v>
      </c>
      <c r="H386" t="s">
        <v>1662</v>
      </c>
      <c r="I386">
        <v>1.0959570401986518</v>
      </c>
      <c r="J386">
        <v>1.2934932764701981</v>
      </c>
      <c r="K386">
        <v>-1.0680150732550898E-2</v>
      </c>
      <c r="M386" s="113">
        <f t="shared" si="24"/>
        <v>1.1000000000000001</v>
      </c>
      <c r="N386" s="113">
        <f t="shared" si="25"/>
        <v>1.29</v>
      </c>
      <c r="O386" s="113">
        <f t="shared" si="26"/>
        <v>-1.0699999999999999E-2</v>
      </c>
    </row>
    <row r="387" spans="2:15" x14ac:dyDescent="0.25">
      <c r="B387" s="87" t="str">
        <f t="shared" si="23"/>
        <v>SDGCFLSFm2017CZ16</v>
      </c>
      <c r="C387" t="s">
        <v>118</v>
      </c>
      <c r="D387" t="s">
        <v>131</v>
      </c>
      <c r="E387" t="s">
        <v>1649</v>
      </c>
      <c r="F387">
        <v>2017</v>
      </c>
      <c r="G387" t="s">
        <v>115</v>
      </c>
      <c r="H387" t="s">
        <v>1662</v>
      </c>
      <c r="I387">
        <v>0</v>
      </c>
      <c r="J387">
        <v>0</v>
      </c>
      <c r="K387">
        <v>0</v>
      </c>
      <c r="M387" s="113">
        <f t="shared" si="24"/>
        <v>0</v>
      </c>
      <c r="N387" s="113">
        <f t="shared" si="25"/>
        <v>0</v>
      </c>
      <c r="O387" s="113">
        <f t="shared" si="26"/>
        <v>0</v>
      </c>
    </row>
    <row r="388" spans="2:15" x14ac:dyDescent="0.25">
      <c r="B388" s="87"/>
    </row>
    <row r="389" spans="2:15" x14ac:dyDescent="0.25">
      <c r="B389" s="87" t="str">
        <f t="shared" ref="B389:B452" si="27">D389&amp;C389&amp;E389&amp;F389&amp;G389</f>
        <v>PGECFLMFm1975CZ01</v>
      </c>
      <c r="C389" t="s">
        <v>118</v>
      </c>
      <c r="D389" t="s">
        <v>129</v>
      </c>
      <c r="E389" t="s">
        <v>1650</v>
      </c>
      <c r="F389" t="s">
        <v>47</v>
      </c>
      <c r="G389" t="s">
        <v>48</v>
      </c>
      <c r="H389" t="s">
        <v>1662</v>
      </c>
      <c r="I389">
        <v>0.90112645987206053</v>
      </c>
      <c r="J389">
        <v>1</v>
      </c>
      <c r="K389">
        <v>-2.6905807257575399E-2</v>
      </c>
      <c r="M389" s="113">
        <f t="shared" ref="M389:M452" si="28">IF(I389=0,0,ROUND(I389,3-LOG(ABS(I389))))</f>
        <v>0.90100000000000002</v>
      </c>
      <c r="N389" s="113">
        <f t="shared" ref="N389:N452" si="29">IF(J389=0,0,ROUND(J389,3-LOG(ABS(J389))))</f>
        <v>1</v>
      </c>
      <c r="O389" s="113">
        <f t="shared" ref="O389:O452" si="30">IF(K389=0,0,ROUND(K389,3-LOG(ABS(K389))))</f>
        <v>-2.69E-2</v>
      </c>
    </row>
    <row r="390" spans="2:15" x14ac:dyDescent="0.25">
      <c r="B390" s="87" t="str">
        <f t="shared" si="27"/>
        <v>PGECFLMFm1975CZ02</v>
      </c>
      <c r="C390" t="s">
        <v>118</v>
      </c>
      <c r="D390" t="s">
        <v>129</v>
      </c>
      <c r="E390" t="s">
        <v>1650</v>
      </c>
      <c r="F390" t="s">
        <v>47</v>
      </c>
      <c r="G390" t="s">
        <v>101</v>
      </c>
      <c r="H390" t="s">
        <v>1662</v>
      </c>
      <c r="I390">
        <v>0.97296818525796869</v>
      </c>
      <c r="J390">
        <v>1.3468672999931877</v>
      </c>
      <c r="K390">
        <v>-1.8957202239571622E-2</v>
      </c>
      <c r="M390" s="113">
        <f t="shared" si="28"/>
        <v>0.97299999999999998</v>
      </c>
      <c r="N390" s="113">
        <f t="shared" si="29"/>
        <v>1.35</v>
      </c>
      <c r="O390" s="113">
        <f t="shared" si="30"/>
        <v>-1.9E-2</v>
      </c>
    </row>
    <row r="391" spans="2:15" x14ac:dyDescent="0.25">
      <c r="B391" s="87" t="str">
        <f t="shared" si="27"/>
        <v>PGECFLMFm1975CZ03</v>
      </c>
      <c r="C391" t="s">
        <v>118</v>
      </c>
      <c r="D391" t="s">
        <v>129</v>
      </c>
      <c r="E391" t="s">
        <v>1650</v>
      </c>
      <c r="F391" t="s">
        <v>47</v>
      </c>
      <c r="G391" t="s">
        <v>102</v>
      </c>
      <c r="H391" t="s">
        <v>1662</v>
      </c>
      <c r="I391">
        <v>0.93844716651266158</v>
      </c>
      <c r="J391">
        <v>1.0455916467730144</v>
      </c>
      <c r="K391">
        <v>-2.0654326110415334E-2</v>
      </c>
      <c r="M391" s="113">
        <f t="shared" si="28"/>
        <v>0.93799999999999994</v>
      </c>
      <c r="N391" s="113">
        <f t="shared" si="29"/>
        <v>1.05</v>
      </c>
      <c r="O391" s="113">
        <f t="shared" si="30"/>
        <v>-2.07E-2</v>
      </c>
    </row>
    <row r="392" spans="2:15" x14ac:dyDescent="0.25">
      <c r="B392" s="87" t="str">
        <f t="shared" si="27"/>
        <v>PGECFLMFm1975CZ04</v>
      </c>
      <c r="C392" t="s">
        <v>118</v>
      </c>
      <c r="D392" t="s">
        <v>129</v>
      </c>
      <c r="E392" t="s">
        <v>1650</v>
      </c>
      <c r="F392" t="s">
        <v>47</v>
      </c>
      <c r="G392" t="s">
        <v>103</v>
      </c>
      <c r="H392" t="s">
        <v>1662</v>
      </c>
      <c r="I392">
        <v>0.98465778280915361</v>
      </c>
      <c r="J392">
        <v>1.3721277674144829</v>
      </c>
      <c r="K392">
        <v>-1.6805931199880976E-2</v>
      </c>
      <c r="M392" s="113">
        <f t="shared" si="28"/>
        <v>0.98499999999999999</v>
      </c>
      <c r="N392" s="113">
        <f t="shared" si="29"/>
        <v>1.37</v>
      </c>
      <c r="O392" s="113">
        <f t="shared" si="30"/>
        <v>-1.6799999999999999E-2</v>
      </c>
    </row>
    <row r="393" spans="2:15" x14ac:dyDescent="0.25">
      <c r="B393" s="87" t="str">
        <f t="shared" si="27"/>
        <v>PGECFLMFm1975CZ05</v>
      </c>
      <c r="C393" t="s">
        <v>118</v>
      </c>
      <c r="D393" t="s">
        <v>129</v>
      </c>
      <c r="E393" t="s">
        <v>1650</v>
      </c>
      <c r="F393" t="s">
        <v>47</v>
      </c>
      <c r="G393" t="s">
        <v>104</v>
      </c>
      <c r="H393" t="s">
        <v>1662</v>
      </c>
      <c r="I393">
        <v>0.93571089967192267</v>
      </c>
      <c r="J393">
        <v>1.0295047837445763</v>
      </c>
      <c r="K393">
        <v>-2.5025135394533823E-2</v>
      </c>
      <c r="M393" s="113">
        <f t="shared" si="28"/>
        <v>0.93600000000000005</v>
      </c>
      <c r="N393" s="113">
        <f t="shared" si="29"/>
        <v>1.03</v>
      </c>
      <c r="O393" s="113">
        <f t="shared" si="30"/>
        <v>-2.5000000000000001E-2</v>
      </c>
    </row>
    <row r="394" spans="2:15" x14ac:dyDescent="0.25">
      <c r="B394" s="87" t="str">
        <f t="shared" si="27"/>
        <v>PGECFLMFm1975CZ06</v>
      </c>
      <c r="C394" t="s">
        <v>118</v>
      </c>
      <c r="D394" t="s">
        <v>129</v>
      </c>
      <c r="E394" t="s">
        <v>1650</v>
      </c>
      <c r="F394" t="s">
        <v>47</v>
      </c>
      <c r="G394" t="s">
        <v>105</v>
      </c>
      <c r="H394" t="s">
        <v>1662</v>
      </c>
      <c r="I394">
        <v>0</v>
      </c>
      <c r="J394">
        <v>0</v>
      </c>
      <c r="K394">
        <v>0</v>
      </c>
      <c r="M394" s="113">
        <f t="shared" si="28"/>
        <v>0</v>
      </c>
      <c r="N394" s="113">
        <f t="shared" si="29"/>
        <v>0</v>
      </c>
      <c r="O394" s="113">
        <f t="shared" si="30"/>
        <v>0</v>
      </c>
    </row>
    <row r="395" spans="2:15" x14ac:dyDescent="0.25">
      <c r="B395" s="87" t="str">
        <f t="shared" si="27"/>
        <v>PGECFLMFm1975CZ07</v>
      </c>
      <c r="C395" t="s">
        <v>118</v>
      </c>
      <c r="D395" t="s">
        <v>129</v>
      </c>
      <c r="E395" t="s">
        <v>1650</v>
      </c>
      <c r="F395" t="s">
        <v>47</v>
      </c>
      <c r="G395" t="s">
        <v>106</v>
      </c>
      <c r="H395" t="s">
        <v>1662</v>
      </c>
      <c r="I395">
        <v>0</v>
      </c>
      <c r="J395">
        <v>0</v>
      </c>
      <c r="K395">
        <v>0</v>
      </c>
      <c r="M395" s="113">
        <f t="shared" si="28"/>
        <v>0</v>
      </c>
      <c r="N395" s="113">
        <f t="shared" si="29"/>
        <v>0</v>
      </c>
      <c r="O395" s="113">
        <f t="shared" si="30"/>
        <v>0</v>
      </c>
    </row>
    <row r="396" spans="2:15" x14ac:dyDescent="0.25">
      <c r="B396" s="87" t="str">
        <f t="shared" si="27"/>
        <v>PGECFLMFm1975CZ08</v>
      </c>
      <c r="C396" t="s">
        <v>118</v>
      </c>
      <c r="D396" t="s">
        <v>129</v>
      </c>
      <c r="E396" t="s">
        <v>1650</v>
      </c>
      <c r="F396" t="s">
        <v>47</v>
      </c>
      <c r="G396" t="s">
        <v>107</v>
      </c>
      <c r="H396" t="s">
        <v>1662</v>
      </c>
      <c r="I396">
        <v>0</v>
      </c>
      <c r="J396">
        <v>0</v>
      </c>
      <c r="K396">
        <v>0</v>
      </c>
      <c r="M396" s="113">
        <f t="shared" si="28"/>
        <v>0</v>
      </c>
      <c r="N396" s="113">
        <f t="shared" si="29"/>
        <v>0</v>
      </c>
      <c r="O396" s="113">
        <f t="shared" si="30"/>
        <v>0</v>
      </c>
    </row>
    <row r="397" spans="2:15" x14ac:dyDescent="0.25">
      <c r="B397" s="87" t="str">
        <f t="shared" si="27"/>
        <v>PGECFLMFm1975CZ09</v>
      </c>
      <c r="C397" t="s">
        <v>118</v>
      </c>
      <c r="D397" t="s">
        <v>129</v>
      </c>
      <c r="E397" t="s">
        <v>1650</v>
      </c>
      <c r="F397" t="s">
        <v>47</v>
      </c>
      <c r="G397" t="s">
        <v>108</v>
      </c>
      <c r="H397" t="s">
        <v>1662</v>
      </c>
      <c r="I397">
        <v>0</v>
      </c>
      <c r="J397">
        <v>0</v>
      </c>
      <c r="K397">
        <v>0</v>
      </c>
      <c r="M397" s="113">
        <f t="shared" si="28"/>
        <v>0</v>
      </c>
      <c r="N397" s="113">
        <f t="shared" si="29"/>
        <v>0</v>
      </c>
      <c r="O397" s="113">
        <f t="shared" si="30"/>
        <v>0</v>
      </c>
    </row>
    <row r="398" spans="2:15" x14ac:dyDescent="0.25">
      <c r="B398" s="87" t="str">
        <f t="shared" si="27"/>
        <v>PGECFLMFm1975CZ10</v>
      </c>
      <c r="C398" t="s">
        <v>118</v>
      </c>
      <c r="D398" t="s">
        <v>129</v>
      </c>
      <c r="E398" t="s">
        <v>1650</v>
      </c>
      <c r="F398" t="s">
        <v>47</v>
      </c>
      <c r="G398" t="s">
        <v>109</v>
      </c>
      <c r="H398" t="s">
        <v>1662</v>
      </c>
      <c r="I398">
        <v>0</v>
      </c>
      <c r="J398">
        <v>0</v>
      </c>
      <c r="K398">
        <v>0</v>
      </c>
      <c r="M398" s="113">
        <f t="shared" si="28"/>
        <v>0</v>
      </c>
      <c r="N398" s="113">
        <f t="shared" si="29"/>
        <v>0</v>
      </c>
      <c r="O398" s="113">
        <f t="shared" si="30"/>
        <v>0</v>
      </c>
    </row>
    <row r="399" spans="2:15" x14ac:dyDescent="0.25">
      <c r="B399" s="87" t="str">
        <f t="shared" si="27"/>
        <v>PGECFLMFm1975CZ11</v>
      </c>
      <c r="C399" t="s">
        <v>118</v>
      </c>
      <c r="D399" t="s">
        <v>129</v>
      </c>
      <c r="E399" t="s">
        <v>1650</v>
      </c>
      <c r="F399" t="s">
        <v>47</v>
      </c>
      <c r="G399" t="s">
        <v>110</v>
      </c>
      <c r="H399" t="s">
        <v>1662</v>
      </c>
      <c r="I399">
        <v>1.0811570821899581</v>
      </c>
      <c r="J399">
        <v>1.8076849129978936</v>
      </c>
      <c r="K399">
        <v>-1.6879322827928849E-2</v>
      </c>
      <c r="M399" s="113">
        <f t="shared" si="28"/>
        <v>1.08</v>
      </c>
      <c r="N399" s="113">
        <f t="shared" si="29"/>
        <v>1.81</v>
      </c>
      <c r="O399" s="113">
        <f t="shared" si="30"/>
        <v>-1.6899999999999998E-2</v>
      </c>
    </row>
    <row r="400" spans="2:15" x14ac:dyDescent="0.25">
      <c r="B400" s="87" t="str">
        <f t="shared" si="27"/>
        <v>PGECFLMFm1975CZ12</v>
      </c>
      <c r="C400" t="s">
        <v>118</v>
      </c>
      <c r="D400" t="s">
        <v>129</v>
      </c>
      <c r="E400" t="s">
        <v>1650</v>
      </c>
      <c r="F400" t="s">
        <v>47</v>
      </c>
      <c r="G400" t="s">
        <v>111</v>
      </c>
      <c r="H400" t="s">
        <v>1662</v>
      </c>
      <c r="I400">
        <v>1.0436713537166855</v>
      </c>
      <c r="J400">
        <v>1.7796995941154858</v>
      </c>
      <c r="K400">
        <v>-1.8330907636768236E-2</v>
      </c>
      <c r="M400" s="113">
        <f t="shared" si="28"/>
        <v>1.04</v>
      </c>
      <c r="N400" s="113">
        <f t="shared" si="29"/>
        <v>1.78</v>
      </c>
      <c r="O400" s="113">
        <f t="shared" si="30"/>
        <v>-1.83E-2</v>
      </c>
    </row>
    <row r="401" spans="2:15" x14ac:dyDescent="0.25">
      <c r="B401" s="87" t="str">
        <f t="shared" si="27"/>
        <v>PGECFLMFm1975CZ13</v>
      </c>
      <c r="C401" t="s">
        <v>118</v>
      </c>
      <c r="D401" t="s">
        <v>129</v>
      </c>
      <c r="E401" t="s">
        <v>1650</v>
      </c>
      <c r="F401" t="s">
        <v>47</v>
      </c>
      <c r="G401" t="s">
        <v>112</v>
      </c>
      <c r="H401" t="s">
        <v>1662</v>
      </c>
      <c r="I401">
        <v>1.1082769981376366</v>
      </c>
      <c r="J401">
        <v>1.8225675082095314</v>
      </c>
      <c r="K401">
        <v>-1.6255388944038194E-2</v>
      </c>
      <c r="M401" s="113">
        <f t="shared" si="28"/>
        <v>1.1100000000000001</v>
      </c>
      <c r="N401" s="113">
        <f t="shared" si="29"/>
        <v>1.82</v>
      </c>
      <c r="O401" s="113">
        <f t="shared" si="30"/>
        <v>-1.6299999999999999E-2</v>
      </c>
    </row>
    <row r="402" spans="2:15" x14ac:dyDescent="0.25">
      <c r="B402" s="87" t="str">
        <f t="shared" si="27"/>
        <v>PGECFLMFm1975CZ14</v>
      </c>
      <c r="C402" t="s">
        <v>118</v>
      </c>
      <c r="D402" t="s">
        <v>129</v>
      </c>
      <c r="E402" t="s">
        <v>1650</v>
      </c>
      <c r="F402" t="s">
        <v>47</v>
      </c>
      <c r="G402" t="s">
        <v>113</v>
      </c>
      <c r="H402" t="s">
        <v>1662</v>
      </c>
      <c r="I402">
        <v>0</v>
      </c>
      <c r="J402">
        <v>0</v>
      </c>
      <c r="K402">
        <v>0</v>
      </c>
      <c r="M402" s="113">
        <f t="shared" si="28"/>
        <v>0</v>
      </c>
      <c r="N402" s="113">
        <f t="shared" si="29"/>
        <v>0</v>
      </c>
      <c r="O402" s="113">
        <f t="shared" si="30"/>
        <v>0</v>
      </c>
    </row>
    <row r="403" spans="2:15" x14ac:dyDescent="0.25">
      <c r="B403" s="87" t="str">
        <f t="shared" si="27"/>
        <v>PGECFLMFm1975CZ15</v>
      </c>
      <c r="C403" t="s">
        <v>118</v>
      </c>
      <c r="D403" t="s">
        <v>129</v>
      </c>
      <c r="E403" t="s">
        <v>1650</v>
      </c>
      <c r="F403" t="s">
        <v>47</v>
      </c>
      <c r="G403" t="s">
        <v>114</v>
      </c>
      <c r="H403" t="s">
        <v>1662</v>
      </c>
      <c r="I403">
        <v>0</v>
      </c>
      <c r="J403">
        <v>0</v>
      </c>
      <c r="K403">
        <v>0</v>
      </c>
      <c r="M403" s="113">
        <f t="shared" si="28"/>
        <v>0</v>
      </c>
      <c r="N403" s="113">
        <f t="shared" si="29"/>
        <v>0</v>
      </c>
      <c r="O403" s="113">
        <f t="shared" si="30"/>
        <v>0</v>
      </c>
    </row>
    <row r="404" spans="2:15" x14ac:dyDescent="0.25">
      <c r="B404" s="87" t="str">
        <f t="shared" si="27"/>
        <v>PGECFLMFm1975CZ16</v>
      </c>
      <c r="C404" t="s">
        <v>118</v>
      </c>
      <c r="D404" t="s">
        <v>129</v>
      </c>
      <c r="E404" t="s">
        <v>1650</v>
      </c>
      <c r="F404" t="s">
        <v>47</v>
      </c>
      <c r="G404" t="s">
        <v>115</v>
      </c>
      <c r="H404" t="s">
        <v>1662</v>
      </c>
      <c r="I404">
        <v>1.0093416779874824</v>
      </c>
      <c r="J404">
        <v>1.3978266414049407</v>
      </c>
      <c r="K404">
        <v>-2.0272726877024937E-2</v>
      </c>
      <c r="M404" s="113">
        <f t="shared" si="28"/>
        <v>1.01</v>
      </c>
      <c r="N404" s="113">
        <f t="shared" si="29"/>
        <v>1.4</v>
      </c>
      <c r="O404" s="113">
        <f t="shared" si="30"/>
        <v>-2.0299999999999999E-2</v>
      </c>
    </row>
    <row r="405" spans="2:15" x14ac:dyDescent="0.25">
      <c r="B405" s="87" t="str">
        <f t="shared" si="27"/>
        <v>PGECFLMFm1985CZ01</v>
      </c>
      <c r="C405" t="s">
        <v>118</v>
      </c>
      <c r="D405" t="s">
        <v>129</v>
      </c>
      <c r="E405" t="s">
        <v>1650</v>
      </c>
      <c r="F405" t="s">
        <v>67</v>
      </c>
      <c r="G405" t="s">
        <v>48</v>
      </c>
      <c r="H405" t="s">
        <v>1662</v>
      </c>
      <c r="I405">
        <v>0.8940612931280898</v>
      </c>
      <c r="J405">
        <v>1.0201509530427983</v>
      </c>
      <c r="K405">
        <v>-2.6905807257575399E-2</v>
      </c>
      <c r="M405" s="113">
        <f t="shared" si="28"/>
        <v>0.89400000000000002</v>
      </c>
      <c r="N405" s="113">
        <f t="shared" si="29"/>
        <v>1.02</v>
      </c>
      <c r="O405" s="113">
        <f t="shared" si="30"/>
        <v>-2.69E-2</v>
      </c>
    </row>
    <row r="406" spans="2:15" x14ac:dyDescent="0.25">
      <c r="B406" s="87" t="str">
        <f t="shared" si="27"/>
        <v>PGECFLMFm1985CZ02</v>
      </c>
      <c r="C406" t="s">
        <v>118</v>
      </c>
      <c r="D406" t="s">
        <v>129</v>
      </c>
      <c r="E406" t="s">
        <v>1650</v>
      </c>
      <c r="F406" t="s">
        <v>67</v>
      </c>
      <c r="G406" t="s">
        <v>101</v>
      </c>
      <c r="H406" t="s">
        <v>1662</v>
      </c>
      <c r="I406">
        <v>0.97552276313020303</v>
      </c>
      <c r="J406">
        <v>1.334931472837789</v>
      </c>
      <c r="K406">
        <v>-1.8859764505814152E-2</v>
      </c>
      <c r="M406" s="113">
        <f t="shared" si="28"/>
        <v>0.97599999999999998</v>
      </c>
      <c r="N406" s="113">
        <f t="shared" si="29"/>
        <v>1.33</v>
      </c>
      <c r="O406" s="113">
        <f t="shared" si="30"/>
        <v>-1.89E-2</v>
      </c>
    </row>
    <row r="407" spans="2:15" x14ac:dyDescent="0.25">
      <c r="B407" s="87" t="str">
        <f t="shared" si="27"/>
        <v>PGECFLMFm1985CZ03</v>
      </c>
      <c r="C407" t="s">
        <v>118</v>
      </c>
      <c r="D407" t="s">
        <v>129</v>
      </c>
      <c r="E407" t="s">
        <v>1650</v>
      </c>
      <c r="F407" t="s">
        <v>67</v>
      </c>
      <c r="G407" t="s">
        <v>102</v>
      </c>
      <c r="H407" t="s">
        <v>1662</v>
      </c>
      <c r="I407">
        <v>0.93528133762029564</v>
      </c>
      <c r="J407">
        <v>1.0455916467730144</v>
      </c>
      <c r="K407">
        <v>-2.1575702881415481E-2</v>
      </c>
      <c r="M407" s="113">
        <f t="shared" si="28"/>
        <v>0.93500000000000005</v>
      </c>
      <c r="N407" s="113">
        <f t="shared" si="29"/>
        <v>1.05</v>
      </c>
      <c r="O407" s="113">
        <f t="shared" si="30"/>
        <v>-2.1600000000000001E-2</v>
      </c>
    </row>
    <row r="408" spans="2:15" x14ac:dyDescent="0.25">
      <c r="B408" s="87" t="str">
        <f t="shared" si="27"/>
        <v>PGECFLMFm1985CZ04</v>
      </c>
      <c r="C408" t="s">
        <v>118</v>
      </c>
      <c r="D408" t="s">
        <v>129</v>
      </c>
      <c r="E408" t="s">
        <v>1650</v>
      </c>
      <c r="F408" t="s">
        <v>67</v>
      </c>
      <c r="G408" t="s">
        <v>103</v>
      </c>
      <c r="H408" t="s">
        <v>1662</v>
      </c>
      <c r="I408">
        <v>0.97930055592638321</v>
      </c>
      <c r="J408">
        <v>1.2996801946128451</v>
      </c>
      <c r="K408">
        <v>-1.64905979768212E-2</v>
      </c>
      <c r="M408" s="113">
        <f t="shared" si="28"/>
        <v>0.97899999999999998</v>
      </c>
      <c r="N408" s="113">
        <f t="shared" si="29"/>
        <v>1.3</v>
      </c>
      <c r="O408" s="113">
        <f t="shared" si="30"/>
        <v>-1.6500000000000001E-2</v>
      </c>
    </row>
    <row r="409" spans="2:15" x14ac:dyDescent="0.25">
      <c r="B409" s="87" t="str">
        <f t="shared" si="27"/>
        <v>PGECFLMFm1985CZ05</v>
      </c>
      <c r="C409" t="s">
        <v>118</v>
      </c>
      <c r="D409" t="s">
        <v>129</v>
      </c>
      <c r="E409" t="s">
        <v>1650</v>
      </c>
      <c r="F409" t="s">
        <v>67</v>
      </c>
      <c r="G409" t="s">
        <v>104</v>
      </c>
      <c r="H409" t="s">
        <v>1662</v>
      </c>
      <c r="I409">
        <v>0.94149304885953389</v>
      </c>
      <c r="J409">
        <v>1.0882565985834978</v>
      </c>
      <c r="K409">
        <v>-2.3763802502294713E-2</v>
      </c>
      <c r="M409" s="113">
        <f t="shared" si="28"/>
        <v>0.94099999999999995</v>
      </c>
      <c r="N409" s="113">
        <f t="shared" si="29"/>
        <v>1.0900000000000001</v>
      </c>
      <c r="O409" s="113">
        <f t="shared" si="30"/>
        <v>-2.3800000000000002E-2</v>
      </c>
    </row>
    <row r="410" spans="2:15" x14ac:dyDescent="0.25">
      <c r="B410" s="87" t="str">
        <f t="shared" si="27"/>
        <v>PGECFLMFm1985CZ06</v>
      </c>
      <c r="C410" t="s">
        <v>118</v>
      </c>
      <c r="D410" t="s">
        <v>129</v>
      </c>
      <c r="E410" t="s">
        <v>1650</v>
      </c>
      <c r="F410" t="s">
        <v>67</v>
      </c>
      <c r="G410" t="s">
        <v>105</v>
      </c>
      <c r="H410" t="s">
        <v>1662</v>
      </c>
      <c r="I410">
        <v>0</v>
      </c>
      <c r="J410">
        <v>0</v>
      </c>
      <c r="K410">
        <v>0</v>
      </c>
      <c r="M410" s="113">
        <f t="shared" si="28"/>
        <v>0</v>
      </c>
      <c r="N410" s="113">
        <f t="shared" si="29"/>
        <v>0</v>
      </c>
      <c r="O410" s="113">
        <f t="shared" si="30"/>
        <v>0</v>
      </c>
    </row>
    <row r="411" spans="2:15" x14ac:dyDescent="0.25">
      <c r="B411" s="87" t="str">
        <f t="shared" si="27"/>
        <v>PGECFLMFm1985CZ07</v>
      </c>
      <c r="C411" t="s">
        <v>118</v>
      </c>
      <c r="D411" t="s">
        <v>129</v>
      </c>
      <c r="E411" t="s">
        <v>1650</v>
      </c>
      <c r="F411" t="s">
        <v>67</v>
      </c>
      <c r="G411" t="s">
        <v>106</v>
      </c>
      <c r="H411" t="s">
        <v>1662</v>
      </c>
      <c r="I411">
        <v>0</v>
      </c>
      <c r="J411">
        <v>0</v>
      </c>
      <c r="K411">
        <v>0</v>
      </c>
      <c r="M411" s="113">
        <f t="shared" si="28"/>
        <v>0</v>
      </c>
      <c r="N411" s="113">
        <f t="shared" si="29"/>
        <v>0</v>
      </c>
      <c r="O411" s="113">
        <f t="shared" si="30"/>
        <v>0</v>
      </c>
    </row>
    <row r="412" spans="2:15" x14ac:dyDescent="0.25">
      <c r="B412" s="87" t="str">
        <f t="shared" si="27"/>
        <v>PGECFLMFm1985CZ08</v>
      </c>
      <c r="C412" t="s">
        <v>118</v>
      </c>
      <c r="D412" t="s">
        <v>129</v>
      </c>
      <c r="E412" t="s">
        <v>1650</v>
      </c>
      <c r="F412" t="s">
        <v>67</v>
      </c>
      <c r="G412" t="s">
        <v>107</v>
      </c>
      <c r="H412" t="s">
        <v>1662</v>
      </c>
      <c r="I412">
        <v>0</v>
      </c>
      <c r="J412">
        <v>0</v>
      </c>
      <c r="K412">
        <v>0</v>
      </c>
      <c r="M412" s="113">
        <f t="shared" si="28"/>
        <v>0</v>
      </c>
      <c r="N412" s="113">
        <f t="shared" si="29"/>
        <v>0</v>
      </c>
      <c r="O412" s="113">
        <f t="shared" si="30"/>
        <v>0</v>
      </c>
    </row>
    <row r="413" spans="2:15" x14ac:dyDescent="0.25">
      <c r="B413" s="87" t="str">
        <f t="shared" si="27"/>
        <v>PGECFLMFm1985CZ09</v>
      </c>
      <c r="C413" t="s">
        <v>118</v>
      </c>
      <c r="D413" t="s">
        <v>129</v>
      </c>
      <c r="E413" t="s">
        <v>1650</v>
      </c>
      <c r="F413" t="s">
        <v>67</v>
      </c>
      <c r="G413" t="s">
        <v>108</v>
      </c>
      <c r="H413" t="s">
        <v>1662</v>
      </c>
      <c r="I413">
        <v>0</v>
      </c>
      <c r="J413">
        <v>0</v>
      </c>
      <c r="K413">
        <v>0</v>
      </c>
      <c r="M413" s="113">
        <f t="shared" si="28"/>
        <v>0</v>
      </c>
      <c r="N413" s="113">
        <f t="shared" si="29"/>
        <v>0</v>
      </c>
      <c r="O413" s="113">
        <f t="shared" si="30"/>
        <v>0</v>
      </c>
    </row>
    <row r="414" spans="2:15" x14ac:dyDescent="0.25">
      <c r="B414" s="87" t="str">
        <f t="shared" si="27"/>
        <v>PGECFLMFm1985CZ10</v>
      </c>
      <c r="C414" t="s">
        <v>118</v>
      </c>
      <c r="D414" t="s">
        <v>129</v>
      </c>
      <c r="E414" t="s">
        <v>1650</v>
      </c>
      <c r="F414" t="s">
        <v>67</v>
      </c>
      <c r="G414" t="s">
        <v>109</v>
      </c>
      <c r="H414" t="s">
        <v>1662</v>
      </c>
      <c r="I414">
        <v>0</v>
      </c>
      <c r="J414">
        <v>0</v>
      </c>
      <c r="K414">
        <v>0</v>
      </c>
      <c r="M414" s="113">
        <f t="shared" si="28"/>
        <v>0</v>
      </c>
      <c r="N414" s="113">
        <f t="shared" si="29"/>
        <v>0</v>
      </c>
      <c r="O414" s="113">
        <f t="shared" si="30"/>
        <v>0</v>
      </c>
    </row>
    <row r="415" spans="2:15" x14ac:dyDescent="0.25">
      <c r="B415" s="87" t="str">
        <f t="shared" si="27"/>
        <v>PGECFLMFm1985CZ11</v>
      </c>
      <c r="C415" t="s">
        <v>118</v>
      </c>
      <c r="D415" t="s">
        <v>129</v>
      </c>
      <c r="E415" t="s">
        <v>1650</v>
      </c>
      <c r="F415" t="s">
        <v>67</v>
      </c>
      <c r="G415" t="s">
        <v>110</v>
      </c>
      <c r="H415" t="s">
        <v>1662</v>
      </c>
      <c r="I415">
        <v>1.0884689694369702</v>
      </c>
      <c r="J415">
        <v>1.8562585814899828</v>
      </c>
      <c r="K415">
        <v>-1.7194656050988626E-2</v>
      </c>
      <c r="M415" s="113">
        <f t="shared" si="28"/>
        <v>1.0900000000000001</v>
      </c>
      <c r="N415" s="113">
        <f t="shared" si="29"/>
        <v>1.86</v>
      </c>
      <c r="O415" s="113">
        <f t="shared" si="30"/>
        <v>-1.72E-2</v>
      </c>
    </row>
    <row r="416" spans="2:15" x14ac:dyDescent="0.25">
      <c r="B416" s="87" t="str">
        <f t="shared" si="27"/>
        <v>PGECFLMFm1985CZ12</v>
      </c>
      <c r="C416" t="s">
        <v>118</v>
      </c>
      <c r="D416" t="s">
        <v>129</v>
      </c>
      <c r="E416" t="s">
        <v>1650</v>
      </c>
      <c r="F416" t="s">
        <v>67</v>
      </c>
      <c r="G416" t="s">
        <v>111</v>
      </c>
      <c r="H416" t="s">
        <v>1662</v>
      </c>
      <c r="I416">
        <v>1.0369355234029294</v>
      </c>
      <c r="J416">
        <v>1.8181859395622926</v>
      </c>
      <c r="K416">
        <v>-1.8152450675587736E-2</v>
      </c>
      <c r="M416" s="113">
        <f t="shared" si="28"/>
        <v>1.04</v>
      </c>
      <c r="N416" s="113">
        <f t="shared" si="29"/>
        <v>1.82</v>
      </c>
      <c r="O416" s="113">
        <f t="shared" si="30"/>
        <v>-1.8200000000000001E-2</v>
      </c>
    </row>
    <row r="417" spans="2:15" x14ac:dyDescent="0.25">
      <c r="B417" s="87" t="str">
        <f t="shared" si="27"/>
        <v>PGECFLMFm1985CZ13</v>
      </c>
      <c r="C417" t="s">
        <v>118</v>
      </c>
      <c r="D417" t="s">
        <v>129</v>
      </c>
      <c r="E417" t="s">
        <v>1650</v>
      </c>
      <c r="F417" t="s">
        <v>67</v>
      </c>
      <c r="G417" t="s">
        <v>112</v>
      </c>
      <c r="H417" t="s">
        <v>1662</v>
      </c>
      <c r="I417">
        <v>1.0981414979726527</v>
      </c>
      <c r="J417">
        <v>1.8681652144547065</v>
      </c>
      <c r="K417">
        <v>-1.7826812407183836E-2</v>
      </c>
      <c r="M417" s="113">
        <f t="shared" si="28"/>
        <v>1.1000000000000001</v>
      </c>
      <c r="N417" s="113">
        <f t="shared" si="29"/>
        <v>1.87</v>
      </c>
      <c r="O417" s="113">
        <f t="shared" si="30"/>
        <v>-1.78E-2</v>
      </c>
    </row>
    <row r="418" spans="2:15" x14ac:dyDescent="0.25">
      <c r="B418" s="87" t="str">
        <f t="shared" si="27"/>
        <v>PGECFLMFm1985CZ14</v>
      </c>
      <c r="C418" t="s">
        <v>118</v>
      </c>
      <c r="D418" t="s">
        <v>129</v>
      </c>
      <c r="E418" t="s">
        <v>1650</v>
      </c>
      <c r="F418" t="s">
        <v>67</v>
      </c>
      <c r="G418" t="s">
        <v>113</v>
      </c>
      <c r="H418" t="s">
        <v>1662</v>
      </c>
      <c r="I418">
        <v>0</v>
      </c>
      <c r="J418">
        <v>0</v>
      </c>
      <c r="K418">
        <v>0</v>
      </c>
      <c r="M418" s="113">
        <f t="shared" si="28"/>
        <v>0</v>
      </c>
      <c r="N418" s="113">
        <f t="shared" si="29"/>
        <v>0</v>
      </c>
      <c r="O418" s="113">
        <f t="shared" si="30"/>
        <v>0</v>
      </c>
    </row>
    <row r="419" spans="2:15" x14ac:dyDescent="0.25">
      <c r="B419" s="87" t="str">
        <f t="shared" si="27"/>
        <v>PGECFLMFm1985CZ15</v>
      </c>
      <c r="C419" t="s">
        <v>118</v>
      </c>
      <c r="D419" t="s">
        <v>129</v>
      </c>
      <c r="E419" t="s">
        <v>1650</v>
      </c>
      <c r="F419" t="s">
        <v>67</v>
      </c>
      <c r="G419" t="s">
        <v>114</v>
      </c>
      <c r="H419" t="s">
        <v>1662</v>
      </c>
      <c r="I419">
        <v>0</v>
      </c>
      <c r="J419">
        <v>0</v>
      </c>
      <c r="K419">
        <v>0</v>
      </c>
      <c r="M419" s="113">
        <f t="shared" si="28"/>
        <v>0</v>
      </c>
      <c r="N419" s="113">
        <f t="shared" si="29"/>
        <v>0</v>
      </c>
      <c r="O419" s="113">
        <f t="shared" si="30"/>
        <v>0</v>
      </c>
    </row>
    <row r="420" spans="2:15" x14ac:dyDescent="0.25">
      <c r="B420" s="87" t="str">
        <f t="shared" si="27"/>
        <v>PGECFLMFm1985CZ16</v>
      </c>
      <c r="C420" t="s">
        <v>118</v>
      </c>
      <c r="D420" t="s">
        <v>129</v>
      </c>
      <c r="E420" t="s">
        <v>1650</v>
      </c>
      <c r="F420" t="s">
        <v>67</v>
      </c>
      <c r="G420" t="s">
        <v>115</v>
      </c>
      <c r="H420" t="s">
        <v>1662</v>
      </c>
      <c r="I420">
        <v>1.0187993006947631</v>
      </c>
      <c r="J420">
        <v>1.4417713781109698</v>
      </c>
      <c r="K420">
        <v>-2.0430393488554823E-2</v>
      </c>
      <c r="M420" s="113">
        <f t="shared" si="28"/>
        <v>1.02</v>
      </c>
      <c r="N420" s="113">
        <f t="shared" si="29"/>
        <v>1.44</v>
      </c>
      <c r="O420" s="113">
        <f t="shared" si="30"/>
        <v>-2.0400000000000001E-2</v>
      </c>
    </row>
    <row r="421" spans="2:15" x14ac:dyDescent="0.25">
      <c r="B421" s="87" t="str">
        <f t="shared" si="27"/>
        <v>PGECFLMFm1996CZ01</v>
      </c>
      <c r="C421" t="s">
        <v>118</v>
      </c>
      <c r="D421" t="s">
        <v>129</v>
      </c>
      <c r="E421" t="s">
        <v>1650</v>
      </c>
      <c r="F421" t="s">
        <v>70</v>
      </c>
      <c r="G421" t="s">
        <v>48</v>
      </c>
      <c r="H421" t="s">
        <v>1662</v>
      </c>
      <c r="I421">
        <v>0.89232784091176676</v>
      </c>
      <c r="J421">
        <v>1.0201509530427983</v>
      </c>
      <c r="K421">
        <v>-2.6905807257575399E-2</v>
      </c>
      <c r="M421" s="113">
        <f t="shared" si="28"/>
        <v>0.89200000000000002</v>
      </c>
      <c r="N421" s="113">
        <f t="shared" si="29"/>
        <v>1.02</v>
      </c>
      <c r="O421" s="113">
        <f t="shared" si="30"/>
        <v>-2.69E-2</v>
      </c>
    </row>
    <row r="422" spans="2:15" x14ac:dyDescent="0.25">
      <c r="B422" s="87" t="str">
        <f t="shared" si="27"/>
        <v>PGECFLMFm1996CZ02</v>
      </c>
      <c r="C422" t="s">
        <v>118</v>
      </c>
      <c r="D422" t="s">
        <v>129</v>
      </c>
      <c r="E422" t="s">
        <v>1650</v>
      </c>
      <c r="F422" t="s">
        <v>70</v>
      </c>
      <c r="G422" t="s">
        <v>101</v>
      </c>
      <c r="H422" t="s">
        <v>1662</v>
      </c>
      <c r="I422">
        <v>0.9821517560549925</v>
      </c>
      <c r="J422">
        <v>1.3347497264451844</v>
      </c>
      <c r="K422">
        <v>-1.7065202901212963E-2</v>
      </c>
      <c r="M422" s="113">
        <f t="shared" si="28"/>
        <v>0.98199999999999998</v>
      </c>
      <c r="N422" s="113">
        <f t="shared" si="29"/>
        <v>1.33</v>
      </c>
      <c r="O422" s="113">
        <f t="shared" si="30"/>
        <v>-1.7100000000000001E-2</v>
      </c>
    </row>
    <row r="423" spans="2:15" x14ac:dyDescent="0.25">
      <c r="B423" s="87" t="str">
        <f t="shared" si="27"/>
        <v>PGECFLMFm1996CZ03</v>
      </c>
      <c r="C423" t="s">
        <v>118</v>
      </c>
      <c r="D423" t="s">
        <v>129</v>
      </c>
      <c r="E423" t="s">
        <v>1650</v>
      </c>
      <c r="F423" t="s">
        <v>70</v>
      </c>
      <c r="G423" t="s">
        <v>102</v>
      </c>
      <c r="H423" t="s">
        <v>1662</v>
      </c>
      <c r="I423">
        <v>0.94258778191050663</v>
      </c>
      <c r="J423">
        <v>1.0555702611007831</v>
      </c>
      <c r="K423">
        <v>-1.9841370154586712E-2</v>
      </c>
      <c r="M423" s="113">
        <f t="shared" si="28"/>
        <v>0.94299999999999995</v>
      </c>
      <c r="N423" s="113">
        <f t="shared" si="29"/>
        <v>1.06</v>
      </c>
      <c r="O423" s="113">
        <f t="shared" si="30"/>
        <v>-1.9800000000000002E-2</v>
      </c>
    </row>
    <row r="424" spans="2:15" x14ac:dyDescent="0.25">
      <c r="B424" s="87" t="str">
        <f t="shared" si="27"/>
        <v>PGECFLMFm1996CZ04</v>
      </c>
      <c r="C424" t="s">
        <v>118</v>
      </c>
      <c r="D424" t="s">
        <v>129</v>
      </c>
      <c r="E424" t="s">
        <v>1650</v>
      </c>
      <c r="F424" t="s">
        <v>70</v>
      </c>
      <c r="G424" t="s">
        <v>103</v>
      </c>
      <c r="H424" t="s">
        <v>1662</v>
      </c>
      <c r="I424">
        <v>1.0040009141087745</v>
      </c>
      <c r="J424">
        <v>1.433798262464187</v>
      </c>
      <c r="K424">
        <v>-1.4970122324129408E-2</v>
      </c>
      <c r="M424" s="113">
        <f t="shared" si="28"/>
        <v>1</v>
      </c>
      <c r="N424" s="113">
        <f t="shared" si="29"/>
        <v>1.43</v>
      </c>
      <c r="O424" s="113">
        <f t="shared" si="30"/>
        <v>-1.4999999999999999E-2</v>
      </c>
    </row>
    <row r="425" spans="2:15" x14ac:dyDescent="0.25">
      <c r="B425" s="87" t="str">
        <f t="shared" si="27"/>
        <v>PGECFLMFm1996CZ05</v>
      </c>
      <c r="C425" t="s">
        <v>118</v>
      </c>
      <c r="D425" t="s">
        <v>129</v>
      </c>
      <c r="E425" t="s">
        <v>1650</v>
      </c>
      <c r="F425" t="s">
        <v>70</v>
      </c>
      <c r="G425" t="s">
        <v>104</v>
      </c>
      <c r="H425" t="s">
        <v>1662</v>
      </c>
      <c r="I425">
        <v>0.95458809024358726</v>
      </c>
      <c r="J425">
        <v>1.0648294350337542</v>
      </c>
      <c r="K425">
        <v>-2.0925803494756732E-2</v>
      </c>
      <c r="M425" s="113">
        <f t="shared" si="28"/>
        <v>0.95499999999999996</v>
      </c>
      <c r="N425" s="113">
        <f t="shared" si="29"/>
        <v>1.06</v>
      </c>
      <c r="O425" s="113">
        <f t="shared" si="30"/>
        <v>-2.0899999999999998E-2</v>
      </c>
    </row>
    <row r="426" spans="2:15" x14ac:dyDescent="0.25">
      <c r="B426" s="87" t="str">
        <f t="shared" si="27"/>
        <v>PGECFLMFm1996CZ06</v>
      </c>
      <c r="C426" t="s">
        <v>118</v>
      </c>
      <c r="D426" t="s">
        <v>129</v>
      </c>
      <c r="E426" t="s">
        <v>1650</v>
      </c>
      <c r="F426" t="s">
        <v>70</v>
      </c>
      <c r="G426" t="s">
        <v>105</v>
      </c>
      <c r="H426" t="s">
        <v>1662</v>
      </c>
      <c r="I426">
        <v>0</v>
      </c>
      <c r="J426">
        <v>0</v>
      </c>
      <c r="K426">
        <v>0</v>
      </c>
      <c r="M426" s="113">
        <f t="shared" si="28"/>
        <v>0</v>
      </c>
      <c r="N426" s="113">
        <f t="shared" si="29"/>
        <v>0</v>
      </c>
      <c r="O426" s="113">
        <f t="shared" si="30"/>
        <v>0</v>
      </c>
    </row>
    <row r="427" spans="2:15" x14ac:dyDescent="0.25">
      <c r="B427" s="87" t="str">
        <f t="shared" si="27"/>
        <v>PGECFLMFm1996CZ07</v>
      </c>
      <c r="C427" t="s">
        <v>118</v>
      </c>
      <c r="D427" t="s">
        <v>129</v>
      </c>
      <c r="E427" t="s">
        <v>1650</v>
      </c>
      <c r="F427" t="s">
        <v>70</v>
      </c>
      <c r="G427" t="s">
        <v>106</v>
      </c>
      <c r="H427" t="s">
        <v>1662</v>
      </c>
      <c r="I427">
        <v>0</v>
      </c>
      <c r="J427">
        <v>0</v>
      </c>
      <c r="K427">
        <v>0</v>
      </c>
      <c r="M427" s="113">
        <f t="shared" si="28"/>
        <v>0</v>
      </c>
      <c r="N427" s="113">
        <f t="shared" si="29"/>
        <v>0</v>
      </c>
      <c r="O427" s="113">
        <f t="shared" si="30"/>
        <v>0</v>
      </c>
    </row>
    <row r="428" spans="2:15" x14ac:dyDescent="0.25">
      <c r="B428" s="87" t="str">
        <f t="shared" si="27"/>
        <v>PGECFLMFm1996CZ08</v>
      </c>
      <c r="C428" t="s">
        <v>118</v>
      </c>
      <c r="D428" t="s">
        <v>129</v>
      </c>
      <c r="E428" t="s">
        <v>1650</v>
      </c>
      <c r="F428" t="s">
        <v>70</v>
      </c>
      <c r="G428" t="s">
        <v>107</v>
      </c>
      <c r="H428" t="s">
        <v>1662</v>
      </c>
      <c r="I428">
        <v>0</v>
      </c>
      <c r="J428">
        <v>0</v>
      </c>
      <c r="K428">
        <v>0</v>
      </c>
      <c r="M428" s="113">
        <f t="shared" si="28"/>
        <v>0</v>
      </c>
      <c r="N428" s="113">
        <f t="shared" si="29"/>
        <v>0</v>
      </c>
      <c r="O428" s="113">
        <f t="shared" si="30"/>
        <v>0</v>
      </c>
    </row>
    <row r="429" spans="2:15" x14ac:dyDescent="0.25">
      <c r="B429" s="87" t="str">
        <f t="shared" si="27"/>
        <v>PGECFLMFm1996CZ09</v>
      </c>
      <c r="C429" t="s">
        <v>118</v>
      </c>
      <c r="D429" t="s">
        <v>129</v>
      </c>
      <c r="E429" t="s">
        <v>1650</v>
      </c>
      <c r="F429" t="s">
        <v>70</v>
      </c>
      <c r="G429" t="s">
        <v>108</v>
      </c>
      <c r="H429" t="s">
        <v>1662</v>
      </c>
      <c r="I429">
        <v>0</v>
      </c>
      <c r="J429">
        <v>0</v>
      </c>
      <c r="K429">
        <v>0</v>
      </c>
      <c r="M429" s="113">
        <f t="shared" si="28"/>
        <v>0</v>
      </c>
      <c r="N429" s="113">
        <f t="shared" si="29"/>
        <v>0</v>
      </c>
      <c r="O429" s="113">
        <f t="shared" si="30"/>
        <v>0</v>
      </c>
    </row>
    <row r="430" spans="2:15" x14ac:dyDescent="0.25">
      <c r="B430" s="87" t="str">
        <f t="shared" si="27"/>
        <v>PGECFLMFm1996CZ10</v>
      </c>
      <c r="C430" t="s">
        <v>118</v>
      </c>
      <c r="D430" t="s">
        <v>129</v>
      </c>
      <c r="E430" t="s">
        <v>1650</v>
      </c>
      <c r="F430" t="s">
        <v>70</v>
      </c>
      <c r="G430" t="s">
        <v>109</v>
      </c>
      <c r="H430" t="s">
        <v>1662</v>
      </c>
      <c r="I430">
        <v>0</v>
      </c>
      <c r="J430">
        <v>0</v>
      </c>
      <c r="K430">
        <v>0</v>
      </c>
      <c r="M430" s="113">
        <f t="shared" si="28"/>
        <v>0</v>
      </c>
      <c r="N430" s="113">
        <f t="shared" si="29"/>
        <v>0</v>
      </c>
      <c r="O430" s="113">
        <f t="shared" si="30"/>
        <v>0</v>
      </c>
    </row>
    <row r="431" spans="2:15" x14ac:dyDescent="0.25">
      <c r="B431" s="87" t="str">
        <f t="shared" si="27"/>
        <v>PGECFLMFm1996CZ11</v>
      </c>
      <c r="C431" t="s">
        <v>118</v>
      </c>
      <c r="D431" t="s">
        <v>129</v>
      </c>
      <c r="E431" t="s">
        <v>1650</v>
      </c>
      <c r="F431" t="s">
        <v>70</v>
      </c>
      <c r="G431" t="s">
        <v>110</v>
      </c>
      <c r="H431" t="s">
        <v>1662</v>
      </c>
      <c r="I431">
        <v>1.1080891302198093</v>
      </c>
      <c r="J431">
        <v>1.7778918616273833</v>
      </c>
      <c r="K431">
        <v>-1.4154389066731032E-2</v>
      </c>
      <c r="M431" s="113">
        <f t="shared" si="28"/>
        <v>1.1100000000000001</v>
      </c>
      <c r="N431" s="113">
        <f t="shared" si="29"/>
        <v>1.78</v>
      </c>
      <c r="O431" s="113">
        <f t="shared" si="30"/>
        <v>-1.4200000000000001E-2</v>
      </c>
    </row>
    <row r="432" spans="2:15" x14ac:dyDescent="0.25">
      <c r="B432" s="87" t="str">
        <f t="shared" si="27"/>
        <v>PGECFLMFm1996CZ12</v>
      </c>
      <c r="C432" t="s">
        <v>118</v>
      </c>
      <c r="D432" t="s">
        <v>129</v>
      </c>
      <c r="E432" t="s">
        <v>1650</v>
      </c>
      <c r="F432" t="s">
        <v>70</v>
      </c>
      <c r="G432" t="s">
        <v>111</v>
      </c>
      <c r="H432" t="s">
        <v>1662</v>
      </c>
      <c r="I432">
        <v>1.0488153853813253</v>
      </c>
      <c r="J432">
        <v>1.7600827287935963</v>
      </c>
      <c r="K432">
        <v>-1.738490796758891E-2</v>
      </c>
      <c r="M432" s="113">
        <f t="shared" si="28"/>
        <v>1.05</v>
      </c>
      <c r="N432" s="113">
        <f t="shared" si="29"/>
        <v>1.76</v>
      </c>
      <c r="O432" s="113">
        <f t="shared" si="30"/>
        <v>-1.7399999999999999E-2</v>
      </c>
    </row>
    <row r="433" spans="2:15" x14ac:dyDescent="0.25">
      <c r="B433" s="87" t="str">
        <f t="shared" si="27"/>
        <v>PGECFLMFm1996CZ13</v>
      </c>
      <c r="C433" t="s">
        <v>118</v>
      </c>
      <c r="D433" t="s">
        <v>129</v>
      </c>
      <c r="E433" t="s">
        <v>1650</v>
      </c>
      <c r="F433" t="s">
        <v>70</v>
      </c>
      <c r="G433" t="s">
        <v>112</v>
      </c>
      <c r="H433" t="s">
        <v>1662</v>
      </c>
      <c r="I433">
        <v>1.1038415906880388</v>
      </c>
      <c r="J433">
        <v>1.8634228319370023</v>
      </c>
      <c r="K433">
        <v>-1.5716176873544631E-2</v>
      </c>
      <c r="M433" s="113">
        <f t="shared" si="28"/>
        <v>1.1000000000000001</v>
      </c>
      <c r="N433" s="113">
        <f t="shared" si="29"/>
        <v>1.86</v>
      </c>
      <c r="O433" s="113">
        <f t="shared" si="30"/>
        <v>-1.5699999999999999E-2</v>
      </c>
    </row>
    <row r="434" spans="2:15" x14ac:dyDescent="0.25">
      <c r="B434" s="87" t="str">
        <f t="shared" si="27"/>
        <v>PGECFLMFm1996CZ14</v>
      </c>
      <c r="C434" t="s">
        <v>118</v>
      </c>
      <c r="D434" t="s">
        <v>129</v>
      </c>
      <c r="E434" t="s">
        <v>1650</v>
      </c>
      <c r="F434" t="s">
        <v>70</v>
      </c>
      <c r="G434" t="s">
        <v>113</v>
      </c>
      <c r="H434" t="s">
        <v>1662</v>
      </c>
      <c r="I434">
        <v>0</v>
      </c>
      <c r="J434">
        <v>0</v>
      </c>
      <c r="K434">
        <v>0</v>
      </c>
      <c r="M434" s="113">
        <f t="shared" si="28"/>
        <v>0</v>
      </c>
      <c r="N434" s="113">
        <f t="shared" si="29"/>
        <v>0</v>
      </c>
      <c r="O434" s="113">
        <f t="shared" si="30"/>
        <v>0</v>
      </c>
    </row>
    <row r="435" spans="2:15" x14ac:dyDescent="0.25">
      <c r="B435" s="87" t="str">
        <f t="shared" si="27"/>
        <v>PGECFLMFm1996CZ15</v>
      </c>
      <c r="C435" t="s">
        <v>118</v>
      </c>
      <c r="D435" t="s">
        <v>129</v>
      </c>
      <c r="E435" t="s">
        <v>1650</v>
      </c>
      <c r="F435" t="s">
        <v>70</v>
      </c>
      <c r="G435" t="s">
        <v>114</v>
      </c>
      <c r="H435" t="s">
        <v>1662</v>
      </c>
      <c r="I435">
        <v>0</v>
      </c>
      <c r="J435">
        <v>0</v>
      </c>
      <c r="K435">
        <v>0</v>
      </c>
      <c r="M435" s="113">
        <f t="shared" si="28"/>
        <v>0</v>
      </c>
      <c r="N435" s="113">
        <f t="shared" si="29"/>
        <v>0</v>
      </c>
      <c r="O435" s="113">
        <f t="shared" si="30"/>
        <v>0</v>
      </c>
    </row>
    <row r="436" spans="2:15" x14ac:dyDescent="0.25">
      <c r="B436" s="87" t="str">
        <f t="shared" si="27"/>
        <v>PGECFLMFm1996CZ16</v>
      </c>
      <c r="C436" t="s">
        <v>118</v>
      </c>
      <c r="D436" t="s">
        <v>129</v>
      </c>
      <c r="E436" t="s">
        <v>1650</v>
      </c>
      <c r="F436" t="s">
        <v>70</v>
      </c>
      <c r="G436" t="s">
        <v>115</v>
      </c>
      <c r="H436" t="s">
        <v>1662</v>
      </c>
      <c r="I436">
        <v>1.0166811360949388</v>
      </c>
      <c r="J436">
        <v>1.4752661579082731</v>
      </c>
      <c r="K436">
        <v>-2.1737426681393557E-2</v>
      </c>
      <c r="M436" s="113">
        <f t="shared" si="28"/>
        <v>1.02</v>
      </c>
      <c r="N436" s="113">
        <f t="shared" si="29"/>
        <v>1.48</v>
      </c>
      <c r="O436" s="113">
        <f t="shared" si="30"/>
        <v>-2.1700000000000001E-2</v>
      </c>
    </row>
    <row r="437" spans="2:15" x14ac:dyDescent="0.25">
      <c r="B437" s="87" t="str">
        <f t="shared" si="27"/>
        <v>PGECFLMFm2003CZ01</v>
      </c>
      <c r="C437" t="s">
        <v>118</v>
      </c>
      <c r="D437" t="s">
        <v>129</v>
      </c>
      <c r="E437" t="s">
        <v>1650</v>
      </c>
      <c r="F437" t="s">
        <v>57</v>
      </c>
      <c r="G437" t="s">
        <v>48</v>
      </c>
      <c r="H437" t="s">
        <v>1662</v>
      </c>
      <c r="I437">
        <v>0.90856478203895186</v>
      </c>
      <c r="J437">
        <v>1.0201509530427983</v>
      </c>
      <c r="K437">
        <v>-2.6902714425794658E-2</v>
      </c>
      <c r="M437" s="113">
        <f t="shared" si="28"/>
        <v>0.90900000000000003</v>
      </c>
      <c r="N437" s="113">
        <f t="shared" si="29"/>
        <v>1.02</v>
      </c>
      <c r="O437" s="113">
        <f t="shared" si="30"/>
        <v>-2.69E-2</v>
      </c>
    </row>
    <row r="438" spans="2:15" x14ac:dyDescent="0.25">
      <c r="B438" s="87" t="str">
        <f t="shared" si="27"/>
        <v>PGECFLMFm2003CZ02</v>
      </c>
      <c r="C438" t="s">
        <v>118</v>
      </c>
      <c r="D438" t="s">
        <v>129</v>
      </c>
      <c r="E438" t="s">
        <v>1650</v>
      </c>
      <c r="F438" t="s">
        <v>57</v>
      </c>
      <c r="G438" t="s">
        <v>101</v>
      </c>
      <c r="H438" t="s">
        <v>1662</v>
      </c>
      <c r="I438">
        <v>0.98392376913674395</v>
      </c>
      <c r="J438">
        <v>1.397451435711714</v>
      </c>
      <c r="K438">
        <v>-1.6314078699548575E-2</v>
      </c>
      <c r="M438" s="113">
        <f t="shared" si="28"/>
        <v>0.98399999999999999</v>
      </c>
      <c r="N438" s="113">
        <f t="shared" si="29"/>
        <v>1.4</v>
      </c>
      <c r="O438" s="113">
        <f t="shared" si="30"/>
        <v>-1.6299999999999999E-2</v>
      </c>
    </row>
    <row r="439" spans="2:15" x14ac:dyDescent="0.25">
      <c r="B439" s="87" t="str">
        <f t="shared" si="27"/>
        <v>PGECFLMFm2003CZ03</v>
      </c>
      <c r="C439" t="s">
        <v>118</v>
      </c>
      <c r="D439" t="s">
        <v>129</v>
      </c>
      <c r="E439" t="s">
        <v>1650</v>
      </c>
      <c r="F439" t="s">
        <v>57</v>
      </c>
      <c r="G439" t="s">
        <v>102</v>
      </c>
      <c r="H439" t="s">
        <v>1662</v>
      </c>
      <c r="I439">
        <v>0.93597623926069184</v>
      </c>
      <c r="J439">
        <v>1.0438574618878147</v>
      </c>
      <c r="K439">
        <v>-2.1127325945005E-2</v>
      </c>
      <c r="M439" s="113">
        <f t="shared" si="28"/>
        <v>0.93600000000000005</v>
      </c>
      <c r="N439" s="113">
        <f t="shared" si="29"/>
        <v>1.04</v>
      </c>
      <c r="O439" s="113">
        <f t="shared" si="30"/>
        <v>-2.1100000000000001E-2</v>
      </c>
    </row>
    <row r="440" spans="2:15" x14ac:dyDescent="0.25">
      <c r="B440" s="87" t="str">
        <f t="shared" si="27"/>
        <v>PGECFLMFm2003CZ04</v>
      </c>
      <c r="C440" t="s">
        <v>118</v>
      </c>
      <c r="D440" t="s">
        <v>129</v>
      </c>
      <c r="E440" t="s">
        <v>1650</v>
      </c>
      <c r="F440" t="s">
        <v>57</v>
      </c>
      <c r="G440" t="s">
        <v>103</v>
      </c>
      <c r="H440" t="s">
        <v>1662</v>
      </c>
      <c r="I440">
        <v>1.0040174332556848</v>
      </c>
      <c r="J440">
        <v>1.3889563719199929</v>
      </c>
      <c r="K440">
        <v>-1.4326348395267058E-2</v>
      </c>
      <c r="M440" s="113">
        <f t="shared" si="28"/>
        <v>1</v>
      </c>
      <c r="N440" s="113">
        <f t="shared" si="29"/>
        <v>1.39</v>
      </c>
      <c r="O440" s="113">
        <f t="shared" si="30"/>
        <v>-1.43E-2</v>
      </c>
    </row>
    <row r="441" spans="2:15" x14ac:dyDescent="0.25">
      <c r="B441" s="87" t="str">
        <f t="shared" si="27"/>
        <v>PGECFLMFm2003CZ05</v>
      </c>
      <c r="C441" t="s">
        <v>118</v>
      </c>
      <c r="D441" t="s">
        <v>129</v>
      </c>
      <c r="E441" t="s">
        <v>1650</v>
      </c>
      <c r="F441" t="s">
        <v>57</v>
      </c>
      <c r="G441" t="s">
        <v>104</v>
      </c>
      <c r="H441" t="s">
        <v>1662</v>
      </c>
      <c r="I441">
        <v>0.9559228537922978</v>
      </c>
      <c r="J441">
        <v>1.0648294350337542</v>
      </c>
      <c r="K441">
        <v>-2.0452803660167065E-2</v>
      </c>
      <c r="M441" s="113">
        <f t="shared" si="28"/>
        <v>0.95599999999999996</v>
      </c>
      <c r="N441" s="113">
        <f t="shared" si="29"/>
        <v>1.06</v>
      </c>
      <c r="O441" s="113">
        <f t="shared" si="30"/>
        <v>-2.0500000000000001E-2</v>
      </c>
    </row>
    <row r="442" spans="2:15" x14ac:dyDescent="0.25">
      <c r="B442" s="87" t="str">
        <f t="shared" si="27"/>
        <v>PGECFLMFm2003CZ06</v>
      </c>
      <c r="C442" t="s">
        <v>118</v>
      </c>
      <c r="D442" t="s">
        <v>129</v>
      </c>
      <c r="E442" t="s">
        <v>1650</v>
      </c>
      <c r="F442" t="s">
        <v>57</v>
      </c>
      <c r="G442" t="s">
        <v>105</v>
      </c>
      <c r="H442" t="s">
        <v>1662</v>
      </c>
      <c r="I442">
        <v>0</v>
      </c>
      <c r="J442">
        <v>0</v>
      </c>
      <c r="K442">
        <v>0</v>
      </c>
      <c r="M442" s="113">
        <f t="shared" si="28"/>
        <v>0</v>
      </c>
      <c r="N442" s="113">
        <f t="shared" si="29"/>
        <v>0</v>
      </c>
      <c r="O442" s="113">
        <f t="shared" si="30"/>
        <v>0</v>
      </c>
    </row>
    <row r="443" spans="2:15" x14ac:dyDescent="0.25">
      <c r="B443" s="87" t="str">
        <f t="shared" si="27"/>
        <v>PGECFLMFm2003CZ07</v>
      </c>
      <c r="C443" t="s">
        <v>118</v>
      </c>
      <c r="D443" t="s">
        <v>129</v>
      </c>
      <c r="E443" t="s">
        <v>1650</v>
      </c>
      <c r="F443" t="s">
        <v>57</v>
      </c>
      <c r="G443" t="s">
        <v>106</v>
      </c>
      <c r="H443" t="s">
        <v>1662</v>
      </c>
      <c r="I443">
        <v>0</v>
      </c>
      <c r="J443">
        <v>0</v>
      </c>
      <c r="K443">
        <v>0</v>
      </c>
      <c r="M443" s="113">
        <f t="shared" si="28"/>
        <v>0</v>
      </c>
      <c r="N443" s="113">
        <f t="shared" si="29"/>
        <v>0</v>
      </c>
      <c r="O443" s="113">
        <f t="shared" si="30"/>
        <v>0</v>
      </c>
    </row>
    <row r="444" spans="2:15" x14ac:dyDescent="0.25">
      <c r="B444" s="87" t="str">
        <f t="shared" si="27"/>
        <v>PGECFLMFm2003CZ08</v>
      </c>
      <c r="C444" t="s">
        <v>118</v>
      </c>
      <c r="D444" t="s">
        <v>129</v>
      </c>
      <c r="E444" t="s">
        <v>1650</v>
      </c>
      <c r="F444" t="s">
        <v>57</v>
      </c>
      <c r="G444" t="s">
        <v>107</v>
      </c>
      <c r="H444" t="s">
        <v>1662</v>
      </c>
      <c r="I444">
        <v>0</v>
      </c>
      <c r="J444">
        <v>0</v>
      </c>
      <c r="K444">
        <v>0</v>
      </c>
      <c r="M444" s="113">
        <f t="shared" si="28"/>
        <v>0</v>
      </c>
      <c r="N444" s="113">
        <f t="shared" si="29"/>
        <v>0</v>
      </c>
      <c r="O444" s="113">
        <f t="shared" si="30"/>
        <v>0</v>
      </c>
    </row>
    <row r="445" spans="2:15" x14ac:dyDescent="0.25">
      <c r="B445" s="87" t="str">
        <f t="shared" si="27"/>
        <v>PGECFLMFm2003CZ09</v>
      </c>
      <c r="C445" t="s">
        <v>118</v>
      </c>
      <c r="D445" t="s">
        <v>129</v>
      </c>
      <c r="E445" t="s">
        <v>1650</v>
      </c>
      <c r="F445" t="s">
        <v>57</v>
      </c>
      <c r="G445" t="s">
        <v>108</v>
      </c>
      <c r="H445" t="s">
        <v>1662</v>
      </c>
      <c r="I445">
        <v>0</v>
      </c>
      <c r="J445">
        <v>0</v>
      </c>
      <c r="K445">
        <v>0</v>
      </c>
      <c r="M445" s="113">
        <f t="shared" si="28"/>
        <v>0</v>
      </c>
      <c r="N445" s="113">
        <f t="shared" si="29"/>
        <v>0</v>
      </c>
      <c r="O445" s="113">
        <f t="shared" si="30"/>
        <v>0</v>
      </c>
    </row>
    <row r="446" spans="2:15" x14ac:dyDescent="0.25">
      <c r="B446" s="87" t="str">
        <f t="shared" si="27"/>
        <v>PGECFLMFm2003CZ10</v>
      </c>
      <c r="C446" t="s">
        <v>118</v>
      </c>
      <c r="D446" t="s">
        <v>129</v>
      </c>
      <c r="E446" t="s">
        <v>1650</v>
      </c>
      <c r="F446" t="s">
        <v>57</v>
      </c>
      <c r="G446" t="s">
        <v>109</v>
      </c>
      <c r="H446" t="s">
        <v>1662</v>
      </c>
      <c r="I446">
        <v>0</v>
      </c>
      <c r="J446">
        <v>0</v>
      </c>
      <c r="K446">
        <v>0</v>
      </c>
      <c r="M446" s="113">
        <f t="shared" si="28"/>
        <v>0</v>
      </c>
      <c r="N446" s="113">
        <f t="shared" si="29"/>
        <v>0</v>
      </c>
      <c r="O446" s="113">
        <f t="shared" si="30"/>
        <v>0</v>
      </c>
    </row>
    <row r="447" spans="2:15" x14ac:dyDescent="0.25">
      <c r="B447" s="87" t="str">
        <f t="shared" si="27"/>
        <v>PGECFLMFm2003CZ11</v>
      </c>
      <c r="C447" t="s">
        <v>118</v>
      </c>
      <c r="D447" t="s">
        <v>129</v>
      </c>
      <c r="E447" t="s">
        <v>1650</v>
      </c>
      <c r="F447" t="s">
        <v>57</v>
      </c>
      <c r="G447" t="s">
        <v>110</v>
      </c>
      <c r="H447" t="s">
        <v>1662</v>
      </c>
      <c r="I447">
        <v>1.1079049042810607</v>
      </c>
      <c r="J447">
        <v>1.6051309133428389</v>
      </c>
      <c r="K447">
        <v>-1.609098977027941E-2</v>
      </c>
      <c r="M447" s="113">
        <f t="shared" si="28"/>
        <v>1.1100000000000001</v>
      </c>
      <c r="N447" s="113">
        <f t="shared" si="29"/>
        <v>1.61</v>
      </c>
      <c r="O447" s="113">
        <f t="shared" si="30"/>
        <v>-1.61E-2</v>
      </c>
    </row>
    <row r="448" spans="2:15" x14ac:dyDescent="0.25">
      <c r="B448" s="87" t="str">
        <f t="shared" si="27"/>
        <v>PGECFLMFm2003CZ12</v>
      </c>
      <c r="C448" t="s">
        <v>118</v>
      </c>
      <c r="D448" t="s">
        <v>129</v>
      </c>
      <c r="E448" t="s">
        <v>1650</v>
      </c>
      <c r="F448" t="s">
        <v>57</v>
      </c>
      <c r="G448" t="s">
        <v>111</v>
      </c>
      <c r="H448" t="s">
        <v>1662</v>
      </c>
      <c r="I448">
        <v>1.0765085188062564</v>
      </c>
      <c r="J448">
        <v>1.6352452728046734</v>
      </c>
      <c r="K448">
        <v>-1.51112163101959E-2</v>
      </c>
      <c r="M448" s="113">
        <f t="shared" si="28"/>
        <v>1.08</v>
      </c>
      <c r="N448" s="113">
        <f t="shared" si="29"/>
        <v>1.64</v>
      </c>
      <c r="O448" s="113">
        <f t="shared" si="30"/>
        <v>-1.5100000000000001E-2</v>
      </c>
    </row>
    <row r="449" spans="2:15" x14ac:dyDescent="0.25">
      <c r="B449" s="87" t="str">
        <f t="shared" si="27"/>
        <v>PGECFLMFm2003CZ13</v>
      </c>
      <c r="C449" t="s">
        <v>118</v>
      </c>
      <c r="D449" t="s">
        <v>129</v>
      </c>
      <c r="E449" t="s">
        <v>1650</v>
      </c>
      <c r="F449" t="s">
        <v>57</v>
      </c>
      <c r="G449" t="s">
        <v>112</v>
      </c>
      <c r="H449" t="s">
        <v>1662</v>
      </c>
      <c r="I449">
        <v>1.1153529593045033</v>
      </c>
      <c r="J449">
        <v>1.6969815638418986</v>
      </c>
      <c r="K449">
        <v>-1.428350776948395E-2</v>
      </c>
      <c r="M449" s="113">
        <f t="shared" si="28"/>
        <v>1.1200000000000001</v>
      </c>
      <c r="N449" s="113">
        <f t="shared" si="29"/>
        <v>1.7</v>
      </c>
      <c r="O449" s="113">
        <f t="shared" si="30"/>
        <v>-1.43E-2</v>
      </c>
    </row>
    <row r="450" spans="2:15" x14ac:dyDescent="0.25">
      <c r="B450" s="87" t="str">
        <f t="shared" si="27"/>
        <v>PGECFLMFm2003CZ14</v>
      </c>
      <c r="C450" t="s">
        <v>118</v>
      </c>
      <c r="D450" t="s">
        <v>129</v>
      </c>
      <c r="E450" t="s">
        <v>1650</v>
      </c>
      <c r="F450" t="s">
        <v>57</v>
      </c>
      <c r="G450" t="s">
        <v>113</v>
      </c>
      <c r="H450" t="s">
        <v>1662</v>
      </c>
      <c r="I450">
        <v>0</v>
      </c>
      <c r="J450">
        <v>0</v>
      </c>
      <c r="K450">
        <v>0</v>
      </c>
      <c r="M450" s="113">
        <f t="shared" si="28"/>
        <v>0</v>
      </c>
      <c r="N450" s="113">
        <f t="shared" si="29"/>
        <v>0</v>
      </c>
      <c r="O450" s="113">
        <f t="shared" si="30"/>
        <v>0</v>
      </c>
    </row>
    <row r="451" spans="2:15" x14ac:dyDescent="0.25">
      <c r="B451" s="87" t="str">
        <f t="shared" si="27"/>
        <v>PGECFLMFm2003CZ15</v>
      </c>
      <c r="C451" t="s">
        <v>118</v>
      </c>
      <c r="D451" t="s">
        <v>129</v>
      </c>
      <c r="E451" t="s">
        <v>1650</v>
      </c>
      <c r="F451" t="s">
        <v>57</v>
      </c>
      <c r="G451" t="s">
        <v>114</v>
      </c>
      <c r="H451" t="s">
        <v>1662</v>
      </c>
      <c r="I451">
        <v>0</v>
      </c>
      <c r="J451">
        <v>0</v>
      </c>
      <c r="K451">
        <v>0</v>
      </c>
      <c r="M451" s="113">
        <f t="shared" si="28"/>
        <v>0</v>
      </c>
      <c r="N451" s="113">
        <f t="shared" si="29"/>
        <v>0</v>
      </c>
      <c r="O451" s="113">
        <f t="shared" si="30"/>
        <v>0</v>
      </c>
    </row>
    <row r="452" spans="2:15" x14ac:dyDescent="0.25">
      <c r="B452" s="87" t="str">
        <f t="shared" si="27"/>
        <v>PGECFLMFm2003CZ16</v>
      </c>
      <c r="C452" t="s">
        <v>118</v>
      </c>
      <c r="D452" t="s">
        <v>129</v>
      </c>
      <c r="E452" t="s">
        <v>1650</v>
      </c>
      <c r="F452" t="s">
        <v>57</v>
      </c>
      <c r="G452" t="s">
        <v>115</v>
      </c>
      <c r="H452" t="s">
        <v>1662</v>
      </c>
      <c r="I452">
        <v>1.023640735027689</v>
      </c>
      <c r="J452">
        <v>1.4921983752301822</v>
      </c>
      <c r="K452">
        <v>-2.0318427177624568E-2</v>
      </c>
      <c r="M452" s="113">
        <f t="shared" si="28"/>
        <v>1.02</v>
      </c>
      <c r="N452" s="113">
        <f t="shared" si="29"/>
        <v>1.49</v>
      </c>
      <c r="O452" s="113">
        <f t="shared" si="30"/>
        <v>-2.0299999999999999E-2</v>
      </c>
    </row>
    <row r="453" spans="2:15" x14ac:dyDescent="0.25">
      <c r="B453" s="87" t="str">
        <f t="shared" ref="B453:B516" si="31">D453&amp;C453&amp;E453&amp;F453&amp;G453</f>
        <v>PGECFLMFm2007CZ01</v>
      </c>
      <c r="C453" t="s">
        <v>118</v>
      </c>
      <c r="D453" t="s">
        <v>129</v>
      </c>
      <c r="E453" t="s">
        <v>1650</v>
      </c>
      <c r="F453" t="s">
        <v>59</v>
      </c>
      <c r="G453" t="s">
        <v>48</v>
      </c>
      <c r="H453" t="s">
        <v>1662</v>
      </c>
      <c r="I453">
        <v>0.90450352796616185</v>
      </c>
      <c r="J453">
        <v>1.0201509530427983</v>
      </c>
      <c r="K453">
        <v>-2.6905807257575399E-2</v>
      </c>
      <c r="M453" s="113">
        <f t="shared" ref="M453:M516" si="32">IF(I453=0,0,ROUND(I453,3-LOG(ABS(I453))))</f>
        <v>0.90500000000000003</v>
      </c>
      <c r="N453" s="113">
        <f t="shared" ref="N453:N516" si="33">IF(J453=0,0,ROUND(J453,3-LOG(ABS(J453))))</f>
        <v>1.02</v>
      </c>
      <c r="O453" s="113">
        <f t="shared" ref="O453:O516" si="34">IF(K453=0,0,ROUND(K453,3-LOG(ABS(K453))))</f>
        <v>-2.69E-2</v>
      </c>
    </row>
    <row r="454" spans="2:15" x14ac:dyDescent="0.25">
      <c r="B454" s="87" t="str">
        <f t="shared" si="31"/>
        <v>PGECFLMFm2007CZ02</v>
      </c>
      <c r="C454" t="s">
        <v>118</v>
      </c>
      <c r="D454" t="s">
        <v>129</v>
      </c>
      <c r="E454" t="s">
        <v>1650</v>
      </c>
      <c r="F454" t="s">
        <v>59</v>
      </c>
      <c r="G454" t="s">
        <v>101</v>
      </c>
      <c r="H454" t="s">
        <v>1662</v>
      </c>
      <c r="I454">
        <v>0.96946122163619175</v>
      </c>
      <c r="J454">
        <v>1.1391979319994101</v>
      </c>
      <c r="K454">
        <v>-1.6794627204643597E-2</v>
      </c>
      <c r="M454" s="113">
        <f t="shared" si="32"/>
        <v>0.96899999999999997</v>
      </c>
      <c r="N454" s="113">
        <f t="shared" si="33"/>
        <v>1.1399999999999999</v>
      </c>
      <c r="O454" s="113">
        <f t="shared" si="34"/>
        <v>-1.6799999999999999E-2</v>
      </c>
    </row>
    <row r="455" spans="2:15" x14ac:dyDescent="0.25">
      <c r="B455" s="87" t="str">
        <f t="shared" si="31"/>
        <v>PGECFLMFm2007CZ03</v>
      </c>
      <c r="C455" t="s">
        <v>118</v>
      </c>
      <c r="D455" t="s">
        <v>129</v>
      </c>
      <c r="E455" t="s">
        <v>1650</v>
      </c>
      <c r="F455" t="s">
        <v>59</v>
      </c>
      <c r="G455" t="s">
        <v>102</v>
      </c>
      <c r="H455" t="s">
        <v>1662</v>
      </c>
      <c r="I455">
        <v>0.93952650116585745</v>
      </c>
      <c r="J455">
        <v>1.062655626480717</v>
      </c>
      <c r="K455">
        <v>-2.1191983273897118E-2</v>
      </c>
      <c r="M455" s="113">
        <f t="shared" si="32"/>
        <v>0.94</v>
      </c>
      <c r="N455" s="113">
        <f t="shared" si="33"/>
        <v>1.06</v>
      </c>
      <c r="O455" s="113">
        <f t="shared" si="34"/>
        <v>-2.12E-2</v>
      </c>
    </row>
    <row r="456" spans="2:15" x14ac:dyDescent="0.25">
      <c r="B456" s="87" t="str">
        <f t="shared" si="31"/>
        <v>PGECFLMFm2007CZ04</v>
      </c>
      <c r="C456" t="s">
        <v>118</v>
      </c>
      <c r="D456" t="s">
        <v>129</v>
      </c>
      <c r="E456" t="s">
        <v>1650</v>
      </c>
      <c r="F456" t="s">
        <v>59</v>
      </c>
      <c r="G456" t="s">
        <v>103</v>
      </c>
      <c r="H456" t="s">
        <v>1662</v>
      </c>
      <c r="I456">
        <v>1.0458790466061181</v>
      </c>
      <c r="J456">
        <v>1.6013819310769162</v>
      </c>
      <c r="K456">
        <v>-1.4087011876527882E-2</v>
      </c>
      <c r="M456" s="113">
        <f t="shared" si="32"/>
        <v>1.05</v>
      </c>
      <c r="N456" s="113">
        <f t="shared" si="33"/>
        <v>1.6</v>
      </c>
      <c r="O456" s="113">
        <f t="shared" si="34"/>
        <v>-1.41E-2</v>
      </c>
    </row>
    <row r="457" spans="2:15" x14ac:dyDescent="0.25">
      <c r="B457" s="87" t="str">
        <f t="shared" si="31"/>
        <v>PGECFLMFm2007CZ05</v>
      </c>
      <c r="C457" t="s">
        <v>118</v>
      </c>
      <c r="D457" t="s">
        <v>129</v>
      </c>
      <c r="E457" t="s">
        <v>1650</v>
      </c>
      <c r="F457" t="s">
        <v>59</v>
      </c>
      <c r="G457" t="s">
        <v>104</v>
      </c>
      <c r="H457" t="s">
        <v>1662</v>
      </c>
      <c r="I457">
        <v>0.96701636816144487</v>
      </c>
      <c r="J457">
        <v>1.1288635730307515</v>
      </c>
      <c r="K457">
        <v>-1.9150460419365623E-2</v>
      </c>
      <c r="M457" s="113">
        <f t="shared" si="32"/>
        <v>0.96699999999999997</v>
      </c>
      <c r="N457" s="113">
        <f t="shared" si="33"/>
        <v>1.1299999999999999</v>
      </c>
      <c r="O457" s="113">
        <f t="shared" si="34"/>
        <v>-1.9199999999999998E-2</v>
      </c>
    </row>
    <row r="458" spans="2:15" x14ac:dyDescent="0.25">
      <c r="B458" s="87" t="str">
        <f t="shared" si="31"/>
        <v>PGECFLMFm2007CZ06</v>
      </c>
      <c r="C458" t="s">
        <v>118</v>
      </c>
      <c r="D458" t="s">
        <v>129</v>
      </c>
      <c r="E458" t="s">
        <v>1650</v>
      </c>
      <c r="F458" t="s">
        <v>59</v>
      </c>
      <c r="G458" t="s">
        <v>105</v>
      </c>
      <c r="H458" t="s">
        <v>1662</v>
      </c>
      <c r="I458">
        <v>0</v>
      </c>
      <c r="J458">
        <v>0</v>
      </c>
      <c r="K458">
        <v>0</v>
      </c>
      <c r="M458" s="113">
        <f t="shared" si="32"/>
        <v>0</v>
      </c>
      <c r="N458" s="113">
        <f t="shared" si="33"/>
        <v>0</v>
      </c>
      <c r="O458" s="113">
        <f t="shared" si="34"/>
        <v>0</v>
      </c>
    </row>
    <row r="459" spans="2:15" x14ac:dyDescent="0.25">
      <c r="B459" s="87" t="str">
        <f t="shared" si="31"/>
        <v>PGECFLMFm2007CZ07</v>
      </c>
      <c r="C459" t="s">
        <v>118</v>
      </c>
      <c r="D459" t="s">
        <v>129</v>
      </c>
      <c r="E459" t="s">
        <v>1650</v>
      </c>
      <c r="F459" t="s">
        <v>59</v>
      </c>
      <c r="G459" t="s">
        <v>106</v>
      </c>
      <c r="H459" t="s">
        <v>1662</v>
      </c>
      <c r="I459">
        <v>0</v>
      </c>
      <c r="J459">
        <v>0</v>
      </c>
      <c r="K459">
        <v>0</v>
      </c>
      <c r="M459" s="113">
        <f t="shared" si="32"/>
        <v>0</v>
      </c>
      <c r="N459" s="113">
        <f t="shared" si="33"/>
        <v>0</v>
      </c>
      <c r="O459" s="113">
        <f t="shared" si="34"/>
        <v>0</v>
      </c>
    </row>
    <row r="460" spans="2:15" x14ac:dyDescent="0.25">
      <c r="B460" s="87" t="str">
        <f t="shared" si="31"/>
        <v>PGECFLMFm2007CZ08</v>
      </c>
      <c r="C460" t="s">
        <v>118</v>
      </c>
      <c r="D460" t="s">
        <v>129</v>
      </c>
      <c r="E460" t="s">
        <v>1650</v>
      </c>
      <c r="F460" t="s">
        <v>59</v>
      </c>
      <c r="G460" t="s">
        <v>107</v>
      </c>
      <c r="H460" t="s">
        <v>1662</v>
      </c>
      <c r="I460">
        <v>0</v>
      </c>
      <c r="J460">
        <v>0</v>
      </c>
      <c r="K460">
        <v>0</v>
      </c>
      <c r="M460" s="113">
        <f t="shared" si="32"/>
        <v>0</v>
      </c>
      <c r="N460" s="113">
        <f t="shared" si="33"/>
        <v>0</v>
      </c>
      <c r="O460" s="113">
        <f t="shared" si="34"/>
        <v>0</v>
      </c>
    </row>
    <row r="461" spans="2:15" x14ac:dyDescent="0.25">
      <c r="B461" s="87" t="str">
        <f t="shared" si="31"/>
        <v>PGECFLMFm2007CZ09</v>
      </c>
      <c r="C461" t="s">
        <v>118</v>
      </c>
      <c r="D461" t="s">
        <v>129</v>
      </c>
      <c r="E461" t="s">
        <v>1650</v>
      </c>
      <c r="F461" t="s">
        <v>59</v>
      </c>
      <c r="G461" t="s">
        <v>108</v>
      </c>
      <c r="H461" t="s">
        <v>1662</v>
      </c>
      <c r="I461">
        <v>0</v>
      </c>
      <c r="J461">
        <v>0</v>
      </c>
      <c r="K461">
        <v>0</v>
      </c>
      <c r="M461" s="113">
        <f t="shared" si="32"/>
        <v>0</v>
      </c>
      <c r="N461" s="113">
        <f t="shared" si="33"/>
        <v>0</v>
      </c>
      <c r="O461" s="113">
        <f t="shared" si="34"/>
        <v>0</v>
      </c>
    </row>
    <row r="462" spans="2:15" x14ac:dyDescent="0.25">
      <c r="B462" s="87" t="str">
        <f t="shared" si="31"/>
        <v>PGECFLMFm2007CZ10</v>
      </c>
      <c r="C462" t="s">
        <v>118</v>
      </c>
      <c r="D462" t="s">
        <v>129</v>
      </c>
      <c r="E462" t="s">
        <v>1650</v>
      </c>
      <c r="F462" t="s">
        <v>59</v>
      </c>
      <c r="G462" t="s">
        <v>109</v>
      </c>
      <c r="H462" t="s">
        <v>1662</v>
      </c>
      <c r="I462">
        <v>0</v>
      </c>
      <c r="J462">
        <v>0</v>
      </c>
      <c r="K462">
        <v>0</v>
      </c>
      <c r="M462" s="113">
        <f t="shared" si="32"/>
        <v>0</v>
      </c>
      <c r="N462" s="113">
        <f t="shared" si="33"/>
        <v>0</v>
      </c>
      <c r="O462" s="113">
        <f t="shared" si="34"/>
        <v>0</v>
      </c>
    </row>
    <row r="463" spans="2:15" x14ac:dyDescent="0.25">
      <c r="B463" s="87" t="str">
        <f t="shared" si="31"/>
        <v>PGECFLMFm2007CZ11</v>
      </c>
      <c r="C463" t="s">
        <v>118</v>
      </c>
      <c r="D463" t="s">
        <v>129</v>
      </c>
      <c r="E463" t="s">
        <v>1650</v>
      </c>
      <c r="F463" t="s">
        <v>59</v>
      </c>
      <c r="G463" t="s">
        <v>110</v>
      </c>
      <c r="H463" t="s">
        <v>1662</v>
      </c>
      <c r="I463">
        <v>1.084089425553534</v>
      </c>
      <c r="J463">
        <v>1.4578849723845428</v>
      </c>
      <c r="K463">
        <v>-1.6239660987578473E-2</v>
      </c>
      <c r="M463" s="113">
        <f t="shared" si="32"/>
        <v>1.08</v>
      </c>
      <c r="N463" s="113">
        <f t="shared" si="33"/>
        <v>1.46</v>
      </c>
      <c r="O463" s="113">
        <f t="shared" si="34"/>
        <v>-1.6199999999999999E-2</v>
      </c>
    </row>
    <row r="464" spans="2:15" x14ac:dyDescent="0.25">
      <c r="B464" s="87" t="str">
        <f t="shared" si="31"/>
        <v>PGECFLMFm2007CZ12</v>
      </c>
      <c r="C464" t="s">
        <v>118</v>
      </c>
      <c r="D464" t="s">
        <v>129</v>
      </c>
      <c r="E464" t="s">
        <v>1650</v>
      </c>
      <c r="F464" t="s">
        <v>59</v>
      </c>
      <c r="G464" t="s">
        <v>111</v>
      </c>
      <c r="H464" t="s">
        <v>1662</v>
      </c>
      <c r="I464">
        <v>1.0781486443396966</v>
      </c>
      <c r="J464">
        <v>1.4532353363558728</v>
      </c>
      <c r="K464">
        <v>-1.5287583356877481E-2</v>
      </c>
      <c r="M464" s="113">
        <f t="shared" si="32"/>
        <v>1.08</v>
      </c>
      <c r="N464" s="113">
        <f t="shared" si="33"/>
        <v>1.45</v>
      </c>
      <c r="O464" s="113">
        <f t="shared" si="34"/>
        <v>-1.5299999999999999E-2</v>
      </c>
    </row>
    <row r="465" spans="2:15" x14ac:dyDescent="0.25">
      <c r="B465" s="87" t="str">
        <f t="shared" si="31"/>
        <v>PGECFLMFm2007CZ13</v>
      </c>
      <c r="C465" t="s">
        <v>118</v>
      </c>
      <c r="D465" t="s">
        <v>129</v>
      </c>
      <c r="E465" t="s">
        <v>1650</v>
      </c>
      <c r="F465" t="s">
        <v>59</v>
      </c>
      <c r="G465" t="s">
        <v>112</v>
      </c>
      <c r="H465" t="s">
        <v>1662</v>
      </c>
      <c r="I465">
        <v>1.0961298707436375</v>
      </c>
      <c r="J465">
        <v>1.4822752162869817</v>
      </c>
      <c r="K465">
        <v>-1.5057161401104312E-2</v>
      </c>
      <c r="M465" s="113">
        <f t="shared" si="32"/>
        <v>1.1000000000000001</v>
      </c>
      <c r="N465" s="113">
        <f t="shared" si="33"/>
        <v>1.48</v>
      </c>
      <c r="O465" s="113">
        <f t="shared" si="34"/>
        <v>-1.5100000000000001E-2</v>
      </c>
    </row>
    <row r="466" spans="2:15" x14ac:dyDescent="0.25">
      <c r="B466" s="87" t="str">
        <f t="shared" si="31"/>
        <v>PGECFLMFm2007CZ14</v>
      </c>
      <c r="C466" t="s">
        <v>118</v>
      </c>
      <c r="D466" t="s">
        <v>129</v>
      </c>
      <c r="E466" t="s">
        <v>1650</v>
      </c>
      <c r="F466" t="s">
        <v>59</v>
      </c>
      <c r="G466" t="s">
        <v>113</v>
      </c>
      <c r="H466" t="s">
        <v>1662</v>
      </c>
      <c r="I466">
        <v>0</v>
      </c>
      <c r="J466">
        <v>0</v>
      </c>
      <c r="K466">
        <v>0</v>
      </c>
      <c r="M466" s="113">
        <f t="shared" si="32"/>
        <v>0</v>
      </c>
      <c r="N466" s="113">
        <f t="shared" si="33"/>
        <v>0</v>
      </c>
      <c r="O466" s="113">
        <f t="shared" si="34"/>
        <v>0</v>
      </c>
    </row>
    <row r="467" spans="2:15" x14ac:dyDescent="0.25">
      <c r="B467" s="87" t="str">
        <f t="shared" si="31"/>
        <v>PGECFLMFm2007CZ15</v>
      </c>
      <c r="C467" t="s">
        <v>118</v>
      </c>
      <c r="D467" t="s">
        <v>129</v>
      </c>
      <c r="E467" t="s">
        <v>1650</v>
      </c>
      <c r="F467" t="s">
        <v>59</v>
      </c>
      <c r="G467" t="s">
        <v>114</v>
      </c>
      <c r="H467" t="s">
        <v>1662</v>
      </c>
      <c r="I467">
        <v>0</v>
      </c>
      <c r="J467">
        <v>0</v>
      </c>
      <c r="K467">
        <v>0</v>
      </c>
      <c r="M467" s="113">
        <f t="shared" si="32"/>
        <v>0</v>
      </c>
      <c r="N467" s="113">
        <f t="shared" si="33"/>
        <v>0</v>
      </c>
      <c r="O467" s="113">
        <f t="shared" si="34"/>
        <v>0</v>
      </c>
    </row>
    <row r="468" spans="2:15" x14ac:dyDescent="0.25">
      <c r="B468" s="87" t="str">
        <f t="shared" si="31"/>
        <v>PGECFLMFm2007CZ16</v>
      </c>
      <c r="C468" t="s">
        <v>118</v>
      </c>
      <c r="D468" t="s">
        <v>129</v>
      </c>
      <c r="E468" t="s">
        <v>1650</v>
      </c>
      <c r="F468" t="s">
        <v>59</v>
      </c>
      <c r="G468" t="s">
        <v>115</v>
      </c>
      <c r="H468" t="s">
        <v>1662</v>
      </c>
      <c r="I468">
        <v>0.98897764166376412</v>
      </c>
      <c r="J468">
        <v>1.2505402858654189</v>
      </c>
      <c r="K468">
        <v>-2.0642260347383784E-2</v>
      </c>
      <c r="M468" s="113">
        <f t="shared" si="32"/>
        <v>0.98899999999999999</v>
      </c>
      <c r="N468" s="113">
        <f t="shared" si="33"/>
        <v>1.25</v>
      </c>
      <c r="O468" s="113">
        <f t="shared" si="34"/>
        <v>-2.06E-2</v>
      </c>
    </row>
    <row r="469" spans="2:15" x14ac:dyDescent="0.25">
      <c r="B469" s="87" t="str">
        <f t="shared" si="31"/>
        <v>PGECFLMFm2011CZ01</v>
      </c>
      <c r="C469" t="s">
        <v>118</v>
      </c>
      <c r="D469" t="s">
        <v>129</v>
      </c>
      <c r="E469" t="s">
        <v>1650</v>
      </c>
      <c r="F469" t="s">
        <v>62</v>
      </c>
      <c r="G469" t="s">
        <v>48</v>
      </c>
      <c r="H469" t="s">
        <v>1662</v>
      </c>
      <c r="I469">
        <v>0.91349128287530434</v>
      </c>
      <c r="J469">
        <v>1.0201509530427983</v>
      </c>
      <c r="K469">
        <v>-2.664565734855108E-2</v>
      </c>
      <c r="M469" s="113">
        <f t="shared" si="32"/>
        <v>0.91300000000000003</v>
      </c>
      <c r="N469" s="113">
        <f t="shared" si="33"/>
        <v>1.02</v>
      </c>
      <c r="O469" s="113">
        <f t="shared" si="34"/>
        <v>-2.6599999999999999E-2</v>
      </c>
    </row>
    <row r="470" spans="2:15" x14ac:dyDescent="0.25">
      <c r="B470" s="87" t="str">
        <f t="shared" si="31"/>
        <v>PGECFLMFm2011CZ02</v>
      </c>
      <c r="C470" t="s">
        <v>118</v>
      </c>
      <c r="D470" t="s">
        <v>129</v>
      </c>
      <c r="E470" t="s">
        <v>1650</v>
      </c>
      <c r="F470" t="s">
        <v>62</v>
      </c>
      <c r="G470" t="s">
        <v>101</v>
      </c>
      <c r="H470" t="s">
        <v>1662</v>
      </c>
      <c r="I470">
        <v>0.97779379128099342</v>
      </c>
      <c r="J470">
        <v>1.1288149555198477</v>
      </c>
      <c r="K470">
        <v>-1.6006294146994157E-2</v>
      </c>
      <c r="M470" s="113">
        <f t="shared" si="32"/>
        <v>0.97799999999999998</v>
      </c>
      <c r="N470" s="113">
        <f t="shared" si="33"/>
        <v>1.1299999999999999</v>
      </c>
      <c r="O470" s="113">
        <f t="shared" si="34"/>
        <v>-1.6E-2</v>
      </c>
    </row>
    <row r="471" spans="2:15" x14ac:dyDescent="0.25">
      <c r="B471" s="87" t="str">
        <f t="shared" si="31"/>
        <v>PGECFLMFm2011CZ03</v>
      </c>
      <c r="C471" t="s">
        <v>118</v>
      </c>
      <c r="D471" t="s">
        <v>129</v>
      </c>
      <c r="E471" t="s">
        <v>1650</v>
      </c>
      <c r="F471" t="s">
        <v>62</v>
      </c>
      <c r="G471" t="s">
        <v>102</v>
      </c>
      <c r="H471" t="s">
        <v>1662</v>
      </c>
      <c r="I471">
        <v>0.94519306191158892</v>
      </c>
      <c r="J471">
        <v>1.0632128863167527</v>
      </c>
      <c r="K471">
        <v>-2.015032318161308E-2</v>
      </c>
      <c r="M471" s="113">
        <f t="shared" si="32"/>
        <v>0.94499999999999995</v>
      </c>
      <c r="N471" s="113">
        <f t="shared" si="33"/>
        <v>1.06</v>
      </c>
      <c r="O471" s="113">
        <f t="shared" si="34"/>
        <v>-2.0199999999999999E-2</v>
      </c>
    </row>
    <row r="472" spans="2:15" x14ac:dyDescent="0.25">
      <c r="B472" s="87" t="str">
        <f t="shared" si="31"/>
        <v>PGECFLMFm2011CZ04</v>
      </c>
      <c r="C472" t="s">
        <v>118</v>
      </c>
      <c r="D472" t="s">
        <v>129</v>
      </c>
      <c r="E472" t="s">
        <v>1650</v>
      </c>
      <c r="F472" t="s">
        <v>62</v>
      </c>
      <c r="G472" t="s">
        <v>103</v>
      </c>
      <c r="H472" t="s">
        <v>1662</v>
      </c>
      <c r="I472">
        <v>1.070172982177767</v>
      </c>
      <c r="J472">
        <v>1.6894563104261784</v>
      </c>
      <c r="K472">
        <v>-1.2385866052580938E-2</v>
      </c>
      <c r="M472" s="113">
        <f t="shared" si="32"/>
        <v>1.07</v>
      </c>
      <c r="N472" s="113">
        <f t="shared" si="33"/>
        <v>1.69</v>
      </c>
      <c r="O472" s="113">
        <f t="shared" si="34"/>
        <v>-1.24E-2</v>
      </c>
    </row>
    <row r="473" spans="2:15" x14ac:dyDescent="0.25">
      <c r="B473" s="87" t="str">
        <f t="shared" si="31"/>
        <v>PGECFLMFm2011CZ05</v>
      </c>
      <c r="C473" t="s">
        <v>118</v>
      </c>
      <c r="D473" t="s">
        <v>129</v>
      </c>
      <c r="E473" t="s">
        <v>1650</v>
      </c>
      <c r="F473" t="s">
        <v>62</v>
      </c>
      <c r="G473" t="s">
        <v>104</v>
      </c>
      <c r="H473" t="s">
        <v>1662</v>
      </c>
      <c r="I473">
        <v>0.97291301015443765</v>
      </c>
      <c r="J473">
        <v>1.1041998906418224</v>
      </c>
      <c r="K473">
        <v>-1.9150460419365623E-2</v>
      </c>
      <c r="M473" s="113">
        <f t="shared" si="32"/>
        <v>0.97299999999999998</v>
      </c>
      <c r="N473" s="113">
        <f t="shared" si="33"/>
        <v>1.1000000000000001</v>
      </c>
      <c r="O473" s="113">
        <f t="shared" si="34"/>
        <v>-1.9199999999999998E-2</v>
      </c>
    </row>
    <row r="474" spans="2:15" x14ac:dyDescent="0.25">
      <c r="B474" s="87" t="str">
        <f t="shared" si="31"/>
        <v>PGECFLMFm2011CZ06</v>
      </c>
      <c r="C474" t="s">
        <v>118</v>
      </c>
      <c r="D474" t="s">
        <v>129</v>
      </c>
      <c r="E474" t="s">
        <v>1650</v>
      </c>
      <c r="F474" t="s">
        <v>62</v>
      </c>
      <c r="G474" t="s">
        <v>105</v>
      </c>
      <c r="H474" t="s">
        <v>1662</v>
      </c>
      <c r="I474">
        <v>0</v>
      </c>
      <c r="J474">
        <v>0</v>
      </c>
      <c r="K474">
        <v>0</v>
      </c>
      <c r="M474" s="113">
        <f t="shared" si="32"/>
        <v>0</v>
      </c>
      <c r="N474" s="113">
        <f t="shared" si="33"/>
        <v>0</v>
      </c>
      <c r="O474" s="113">
        <f t="shared" si="34"/>
        <v>0</v>
      </c>
    </row>
    <row r="475" spans="2:15" x14ac:dyDescent="0.25">
      <c r="B475" s="87" t="str">
        <f t="shared" si="31"/>
        <v>PGECFLMFm2011CZ07</v>
      </c>
      <c r="C475" t="s">
        <v>118</v>
      </c>
      <c r="D475" t="s">
        <v>129</v>
      </c>
      <c r="E475" t="s">
        <v>1650</v>
      </c>
      <c r="F475" t="s">
        <v>62</v>
      </c>
      <c r="G475" t="s">
        <v>106</v>
      </c>
      <c r="H475" t="s">
        <v>1662</v>
      </c>
      <c r="I475">
        <v>0</v>
      </c>
      <c r="J475">
        <v>0</v>
      </c>
      <c r="K475">
        <v>0</v>
      </c>
      <c r="M475" s="113">
        <f t="shared" si="32"/>
        <v>0</v>
      </c>
      <c r="N475" s="113">
        <f t="shared" si="33"/>
        <v>0</v>
      </c>
      <c r="O475" s="113">
        <f t="shared" si="34"/>
        <v>0</v>
      </c>
    </row>
    <row r="476" spans="2:15" x14ac:dyDescent="0.25">
      <c r="B476" s="87" t="str">
        <f t="shared" si="31"/>
        <v>PGECFLMFm2011CZ08</v>
      </c>
      <c r="C476" t="s">
        <v>118</v>
      </c>
      <c r="D476" t="s">
        <v>129</v>
      </c>
      <c r="E476" t="s">
        <v>1650</v>
      </c>
      <c r="F476" t="s">
        <v>62</v>
      </c>
      <c r="G476" t="s">
        <v>107</v>
      </c>
      <c r="H476" t="s">
        <v>1662</v>
      </c>
      <c r="I476">
        <v>0</v>
      </c>
      <c r="J476">
        <v>0</v>
      </c>
      <c r="K476">
        <v>0</v>
      </c>
      <c r="M476" s="113">
        <f t="shared" si="32"/>
        <v>0</v>
      </c>
      <c r="N476" s="113">
        <f t="shared" si="33"/>
        <v>0</v>
      </c>
      <c r="O476" s="113">
        <f t="shared" si="34"/>
        <v>0</v>
      </c>
    </row>
    <row r="477" spans="2:15" x14ac:dyDescent="0.25">
      <c r="B477" s="87" t="str">
        <f t="shared" si="31"/>
        <v>PGECFLMFm2011CZ09</v>
      </c>
      <c r="C477" t="s">
        <v>118</v>
      </c>
      <c r="D477" t="s">
        <v>129</v>
      </c>
      <c r="E477" t="s">
        <v>1650</v>
      </c>
      <c r="F477" t="s">
        <v>62</v>
      </c>
      <c r="G477" t="s">
        <v>108</v>
      </c>
      <c r="H477" t="s">
        <v>1662</v>
      </c>
      <c r="I477">
        <v>0</v>
      </c>
      <c r="J477">
        <v>0</v>
      </c>
      <c r="K477">
        <v>0</v>
      </c>
      <c r="M477" s="113">
        <f t="shared" si="32"/>
        <v>0</v>
      </c>
      <c r="N477" s="113">
        <f t="shared" si="33"/>
        <v>0</v>
      </c>
      <c r="O477" s="113">
        <f t="shared" si="34"/>
        <v>0</v>
      </c>
    </row>
    <row r="478" spans="2:15" x14ac:dyDescent="0.25">
      <c r="B478" s="87" t="str">
        <f t="shared" si="31"/>
        <v>PGECFLMFm2011CZ10</v>
      </c>
      <c r="C478" t="s">
        <v>118</v>
      </c>
      <c r="D478" t="s">
        <v>129</v>
      </c>
      <c r="E478" t="s">
        <v>1650</v>
      </c>
      <c r="F478" t="s">
        <v>62</v>
      </c>
      <c r="G478" t="s">
        <v>109</v>
      </c>
      <c r="H478" t="s">
        <v>1662</v>
      </c>
      <c r="I478">
        <v>0</v>
      </c>
      <c r="J478">
        <v>0</v>
      </c>
      <c r="K478">
        <v>0</v>
      </c>
      <c r="M478" s="113">
        <f t="shared" si="32"/>
        <v>0</v>
      </c>
      <c r="N478" s="113">
        <f t="shared" si="33"/>
        <v>0</v>
      </c>
      <c r="O478" s="113">
        <f t="shared" si="34"/>
        <v>0</v>
      </c>
    </row>
    <row r="479" spans="2:15" x14ac:dyDescent="0.25">
      <c r="B479" s="87" t="str">
        <f t="shared" si="31"/>
        <v>PGECFLMFm2011CZ11</v>
      </c>
      <c r="C479" t="s">
        <v>118</v>
      </c>
      <c r="D479" t="s">
        <v>129</v>
      </c>
      <c r="E479" t="s">
        <v>1650</v>
      </c>
      <c r="F479" t="s">
        <v>62</v>
      </c>
      <c r="G479" t="s">
        <v>110</v>
      </c>
      <c r="H479" t="s">
        <v>1662</v>
      </c>
      <c r="I479">
        <v>1.0903161416857678</v>
      </c>
      <c r="J479">
        <v>1.4390243902439024</v>
      </c>
      <c r="K479">
        <v>-1.5608994541458922E-2</v>
      </c>
      <c r="M479" s="113">
        <f t="shared" si="32"/>
        <v>1.0900000000000001</v>
      </c>
      <c r="N479" s="113">
        <f t="shared" si="33"/>
        <v>1.44</v>
      </c>
      <c r="O479" s="113">
        <f t="shared" si="34"/>
        <v>-1.5599999999999999E-2</v>
      </c>
    </row>
    <row r="480" spans="2:15" x14ac:dyDescent="0.25">
      <c r="B480" s="87" t="str">
        <f t="shared" si="31"/>
        <v>PGECFLMFm2011CZ12</v>
      </c>
      <c r="C480" t="s">
        <v>118</v>
      </c>
      <c r="D480" t="s">
        <v>129</v>
      </c>
      <c r="E480" t="s">
        <v>1650</v>
      </c>
      <c r="F480" t="s">
        <v>62</v>
      </c>
      <c r="G480" t="s">
        <v>111</v>
      </c>
      <c r="H480" t="s">
        <v>1662</v>
      </c>
      <c r="I480">
        <v>1.0900075122555666</v>
      </c>
      <c r="J480">
        <v>1.4747835219356362</v>
      </c>
      <c r="K480">
        <v>-1.432669781742074E-2</v>
      </c>
      <c r="M480" s="113">
        <f t="shared" si="32"/>
        <v>1.0900000000000001</v>
      </c>
      <c r="N480" s="113">
        <f t="shared" si="33"/>
        <v>1.47</v>
      </c>
      <c r="O480" s="113">
        <f t="shared" si="34"/>
        <v>-1.43E-2</v>
      </c>
    </row>
    <row r="481" spans="2:15" x14ac:dyDescent="0.25">
      <c r="B481" s="87" t="str">
        <f t="shared" si="31"/>
        <v>PGECFLMFm2011CZ13</v>
      </c>
      <c r="C481" t="s">
        <v>118</v>
      </c>
      <c r="D481" t="s">
        <v>129</v>
      </c>
      <c r="E481" t="s">
        <v>1650</v>
      </c>
      <c r="F481" t="s">
        <v>62</v>
      </c>
      <c r="G481" t="s">
        <v>112</v>
      </c>
      <c r="H481" t="s">
        <v>1662</v>
      </c>
      <c r="I481">
        <v>1.099036735272573</v>
      </c>
      <c r="J481">
        <v>1.4634146341463417</v>
      </c>
      <c r="K481">
        <v>-1.4631461549973612E-2</v>
      </c>
      <c r="M481" s="113">
        <f t="shared" si="32"/>
        <v>1.1000000000000001</v>
      </c>
      <c r="N481" s="113">
        <f t="shared" si="33"/>
        <v>1.46</v>
      </c>
      <c r="O481" s="113">
        <f t="shared" si="34"/>
        <v>-1.46E-2</v>
      </c>
    </row>
    <row r="482" spans="2:15" x14ac:dyDescent="0.25">
      <c r="B482" s="87" t="str">
        <f t="shared" si="31"/>
        <v>PGECFLMFm2011CZ14</v>
      </c>
      <c r="C482" t="s">
        <v>118</v>
      </c>
      <c r="D482" t="s">
        <v>129</v>
      </c>
      <c r="E482" t="s">
        <v>1650</v>
      </c>
      <c r="F482" t="s">
        <v>62</v>
      </c>
      <c r="G482" t="s">
        <v>113</v>
      </c>
      <c r="H482" t="s">
        <v>1662</v>
      </c>
      <c r="I482">
        <v>0</v>
      </c>
      <c r="J482">
        <v>0</v>
      </c>
      <c r="K482">
        <v>0</v>
      </c>
      <c r="M482" s="113">
        <f t="shared" si="32"/>
        <v>0</v>
      </c>
      <c r="N482" s="113">
        <f t="shared" si="33"/>
        <v>0</v>
      </c>
      <c r="O482" s="113">
        <f t="shared" si="34"/>
        <v>0</v>
      </c>
    </row>
    <row r="483" spans="2:15" x14ac:dyDescent="0.25">
      <c r="B483" s="87" t="str">
        <f t="shared" si="31"/>
        <v>PGECFLMFm2011CZ15</v>
      </c>
      <c r="C483" t="s">
        <v>118</v>
      </c>
      <c r="D483" t="s">
        <v>129</v>
      </c>
      <c r="E483" t="s">
        <v>1650</v>
      </c>
      <c r="F483" t="s">
        <v>62</v>
      </c>
      <c r="G483" t="s">
        <v>114</v>
      </c>
      <c r="H483" t="s">
        <v>1662</v>
      </c>
      <c r="I483">
        <v>0</v>
      </c>
      <c r="J483">
        <v>0</v>
      </c>
      <c r="K483">
        <v>0</v>
      </c>
      <c r="M483" s="113">
        <f t="shared" si="32"/>
        <v>0</v>
      </c>
      <c r="N483" s="113">
        <f t="shared" si="33"/>
        <v>0</v>
      </c>
      <c r="O483" s="113">
        <f t="shared" si="34"/>
        <v>0</v>
      </c>
    </row>
    <row r="484" spans="2:15" x14ac:dyDescent="0.25">
      <c r="B484" s="87" t="str">
        <f t="shared" si="31"/>
        <v>PGECFLMFm2011CZ16</v>
      </c>
      <c r="C484" t="s">
        <v>118</v>
      </c>
      <c r="D484" t="s">
        <v>129</v>
      </c>
      <c r="E484" t="s">
        <v>1650</v>
      </c>
      <c r="F484" t="s">
        <v>62</v>
      </c>
      <c r="G484" t="s">
        <v>115</v>
      </c>
      <c r="H484" t="s">
        <v>1662</v>
      </c>
      <c r="I484">
        <v>0.99303101652335335</v>
      </c>
      <c r="J484">
        <v>1.2431393646563142</v>
      </c>
      <c r="K484">
        <v>-2.0242060937043289E-2</v>
      </c>
      <c r="M484" s="113">
        <f t="shared" si="32"/>
        <v>0.99299999999999999</v>
      </c>
      <c r="N484" s="113">
        <f t="shared" si="33"/>
        <v>1.24</v>
      </c>
      <c r="O484" s="113">
        <f t="shared" si="34"/>
        <v>-2.0199999999999999E-2</v>
      </c>
    </row>
    <row r="485" spans="2:15" x14ac:dyDescent="0.25">
      <c r="B485" s="87" t="str">
        <f t="shared" si="31"/>
        <v>PGECFLMFm2015CZ01</v>
      </c>
      <c r="C485" t="s">
        <v>118</v>
      </c>
      <c r="D485" t="s">
        <v>129</v>
      </c>
      <c r="E485" t="s">
        <v>1650</v>
      </c>
      <c r="F485" t="s">
        <v>1830</v>
      </c>
      <c r="G485" t="s">
        <v>48</v>
      </c>
      <c r="H485" t="s">
        <v>1662</v>
      </c>
      <c r="I485">
        <v>0.92315918618114789</v>
      </c>
      <c r="J485">
        <v>1.0428782257700711</v>
      </c>
      <c r="K485">
        <v>-2.4280658175602762E-2</v>
      </c>
      <c r="M485" s="113">
        <f t="shared" si="32"/>
        <v>0.92300000000000004</v>
      </c>
      <c r="N485" s="113">
        <f t="shared" si="33"/>
        <v>1.04</v>
      </c>
      <c r="O485" s="113">
        <f t="shared" si="34"/>
        <v>-2.4299999999999999E-2</v>
      </c>
    </row>
    <row r="486" spans="2:15" x14ac:dyDescent="0.25">
      <c r="B486" s="87" t="str">
        <f t="shared" si="31"/>
        <v>PGECFLMFm2015CZ02</v>
      </c>
      <c r="C486" t="s">
        <v>118</v>
      </c>
      <c r="D486" t="s">
        <v>129</v>
      </c>
      <c r="E486" t="s">
        <v>1650</v>
      </c>
      <c r="F486" t="s">
        <v>1830</v>
      </c>
      <c r="G486" t="s">
        <v>101</v>
      </c>
      <c r="H486" t="s">
        <v>1662</v>
      </c>
      <c r="I486">
        <v>0.97453437098752749</v>
      </c>
      <c r="J486">
        <v>1.1335384297998019</v>
      </c>
      <c r="K486">
        <v>-1.6321627370053934E-2</v>
      </c>
      <c r="M486" s="113">
        <f t="shared" si="32"/>
        <v>0.97499999999999998</v>
      </c>
      <c r="N486" s="113">
        <f t="shared" si="33"/>
        <v>1.1299999999999999</v>
      </c>
      <c r="O486" s="113">
        <f t="shared" si="34"/>
        <v>-1.6299999999999999E-2</v>
      </c>
    </row>
    <row r="487" spans="2:15" x14ac:dyDescent="0.25">
      <c r="B487" s="87" t="str">
        <f t="shared" si="31"/>
        <v>PGECFLMFm2015CZ03</v>
      </c>
      <c r="C487" t="s">
        <v>118</v>
      </c>
      <c r="D487" t="s">
        <v>129</v>
      </c>
      <c r="E487" t="s">
        <v>1650</v>
      </c>
      <c r="F487" t="s">
        <v>1830</v>
      </c>
      <c r="G487" t="s">
        <v>102</v>
      </c>
      <c r="H487" t="s">
        <v>1662</v>
      </c>
      <c r="I487">
        <v>0.9540837022249079</v>
      </c>
      <c r="J487">
        <v>1.0864934543359022</v>
      </c>
      <c r="K487">
        <v>-1.8258323843254421E-2</v>
      </c>
      <c r="M487" s="113">
        <f t="shared" si="32"/>
        <v>0.95399999999999996</v>
      </c>
      <c r="N487" s="113">
        <f t="shared" si="33"/>
        <v>1.0900000000000001</v>
      </c>
      <c r="O487" s="113">
        <f t="shared" si="34"/>
        <v>-1.83E-2</v>
      </c>
    </row>
    <row r="488" spans="2:15" x14ac:dyDescent="0.25">
      <c r="B488" s="87" t="str">
        <f t="shared" si="31"/>
        <v>PGECFLMFm2015CZ04</v>
      </c>
      <c r="C488" t="s">
        <v>118</v>
      </c>
      <c r="D488" t="s">
        <v>129</v>
      </c>
      <c r="E488" t="s">
        <v>1650</v>
      </c>
      <c r="F488" t="s">
        <v>1830</v>
      </c>
      <c r="G488" t="s">
        <v>103</v>
      </c>
      <c r="H488" t="s">
        <v>1662</v>
      </c>
      <c r="I488">
        <v>1.0572002718410261</v>
      </c>
      <c r="J488">
        <v>1.5810382560155758</v>
      </c>
      <c r="K488">
        <v>-1.2731079017370849E-2</v>
      </c>
      <c r="M488" s="113">
        <f t="shared" si="32"/>
        <v>1.06</v>
      </c>
      <c r="N488" s="113">
        <f t="shared" si="33"/>
        <v>1.58</v>
      </c>
      <c r="O488" s="113">
        <f t="shared" si="34"/>
        <v>-1.2699999999999999E-2</v>
      </c>
    </row>
    <row r="489" spans="2:15" x14ac:dyDescent="0.25">
      <c r="B489" s="87" t="str">
        <f t="shared" si="31"/>
        <v>PGECFLMFm2015CZ05</v>
      </c>
      <c r="C489" t="s">
        <v>118</v>
      </c>
      <c r="D489" t="s">
        <v>129</v>
      </c>
      <c r="E489" t="s">
        <v>1650</v>
      </c>
      <c r="F489" t="s">
        <v>1830</v>
      </c>
      <c r="G489" t="s">
        <v>104</v>
      </c>
      <c r="H489" t="s">
        <v>1662</v>
      </c>
      <c r="I489">
        <v>0.99785343211418931</v>
      </c>
      <c r="J489">
        <v>1.1300531537809897</v>
      </c>
      <c r="K489">
        <v>-1.3572682100117054E-2</v>
      </c>
      <c r="M489" s="113">
        <f t="shared" si="32"/>
        <v>0.998</v>
      </c>
      <c r="N489" s="113">
        <f t="shared" si="33"/>
        <v>1.1299999999999999</v>
      </c>
      <c r="O489" s="113">
        <f t="shared" si="34"/>
        <v>-1.3599999999999999E-2</v>
      </c>
    </row>
    <row r="490" spans="2:15" x14ac:dyDescent="0.25">
      <c r="B490" s="87" t="str">
        <f t="shared" si="31"/>
        <v>PGECFLMFm2015CZ06</v>
      </c>
      <c r="C490" t="s">
        <v>118</v>
      </c>
      <c r="D490" t="s">
        <v>129</v>
      </c>
      <c r="E490" t="s">
        <v>1650</v>
      </c>
      <c r="F490" t="s">
        <v>1830</v>
      </c>
      <c r="G490" t="s">
        <v>105</v>
      </c>
      <c r="H490" t="s">
        <v>1662</v>
      </c>
      <c r="I490">
        <v>0</v>
      </c>
      <c r="J490">
        <v>0</v>
      </c>
      <c r="K490">
        <v>0</v>
      </c>
      <c r="M490" s="113">
        <f t="shared" si="32"/>
        <v>0</v>
      </c>
      <c r="N490" s="113">
        <f t="shared" si="33"/>
        <v>0</v>
      </c>
      <c r="O490" s="113">
        <f t="shared" si="34"/>
        <v>0</v>
      </c>
    </row>
    <row r="491" spans="2:15" x14ac:dyDescent="0.25">
      <c r="B491" s="87" t="str">
        <f t="shared" si="31"/>
        <v>PGECFLMFm2015CZ07</v>
      </c>
      <c r="C491" t="s">
        <v>118</v>
      </c>
      <c r="D491" t="s">
        <v>129</v>
      </c>
      <c r="E491" t="s">
        <v>1650</v>
      </c>
      <c r="F491" t="s">
        <v>1830</v>
      </c>
      <c r="G491" t="s">
        <v>106</v>
      </c>
      <c r="H491" t="s">
        <v>1662</v>
      </c>
      <c r="I491">
        <v>0</v>
      </c>
      <c r="J491">
        <v>0</v>
      </c>
      <c r="K491">
        <v>0</v>
      </c>
      <c r="M491" s="113">
        <f t="shared" si="32"/>
        <v>0</v>
      </c>
      <c r="N491" s="113">
        <f t="shared" si="33"/>
        <v>0</v>
      </c>
      <c r="O491" s="113">
        <f t="shared" si="34"/>
        <v>0</v>
      </c>
    </row>
    <row r="492" spans="2:15" x14ac:dyDescent="0.25">
      <c r="B492" s="87" t="str">
        <f t="shared" si="31"/>
        <v>PGECFLMFm2015CZ08</v>
      </c>
      <c r="C492" t="s">
        <v>118</v>
      </c>
      <c r="D492" t="s">
        <v>129</v>
      </c>
      <c r="E492" t="s">
        <v>1650</v>
      </c>
      <c r="F492" t="s">
        <v>1830</v>
      </c>
      <c r="G492" t="s">
        <v>107</v>
      </c>
      <c r="H492" t="s">
        <v>1662</v>
      </c>
      <c r="I492">
        <v>0</v>
      </c>
      <c r="J492">
        <v>0</v>
      </c>
      <c r="K492">
        <v>0</v>
      </c>
      <c r="M492" s="113">
        <f t="shared" si="32"/>
        <v>0</v>
      </c>
      <c r="N492" s="113">
        <f t="shared" si="33"/>
        <v>0</v>
      </c>
      <c r="O492" s="113">
        <f t="shared" si="34"/>
        <v>0</v>
      </c>
    </row>
    <row r="493" spans="2:15" x14ac:dyDescent="0.25">
      <c r="B493" s="87" t="str">
        <f t="shared" si="31"/>
        <v>PGECFLMFm2015CZ09</v>
      </c>
      <c r="C493" t="s">
        <v>118</v>
      </c>
      <c r="D493" t="s">
        <v>129</v>
      </c>
      <c r="E493" t="s">
        <v>1650</v>
      </c>
      <c r="F493" t="s">
        <v>1830</v>
      </c>
      <c r="G493" t="s">
        <v>108</v>
      </c>
      <c r="H493" t="s">
        <v>1662</v>
      </c>
      <c r="I493">
        <v>0</v>
      </c>
      <c r="J493">
        <v>0</v>
      </c>
      <c r="K493">
        <v>0</v>
      </c>
      <c r="M493" s="113">
        <f t="shared" si="32"/>
        <v>0</v>
      </c>
      <c r="N493" s="113">
        <f t="shared" si="33"/>
        <v>0</v>
      </c>
      <c r="O493" s="113">
        <f t="shared" si="34"/>
        <v>0</v>
      </c>
    </row>
    <row r="494" spans="2:15" x14ac:dyDescent="0.25">
      <c r="B494" s="87" t="str">
        <f t="shared" si="31"/>
        <v>PGECFLMFm2015CZ10</v>
      </c>
      <c r="C494" t="s">
        <v>118</v>
      </c>
      <c r="D494" t="s">
        <v>129</v>
      </c>
      <c r="E494" t="s">
        <v>1650</v>
      </c>
      <c r="F494" t="s">
        <v>1830</v>
      </c>
      <c r="G494" t="s">
        <v>109</v>
      </c>
      <c r="H494" t="s">
        <v>1662</v>
      </c>
      <c r="I494">
        <v>0</v>
      </c>
      <c r="J494">
        <v>0</v>
      </c>
      <c r="K494">
        <v>0</v>
      </c>
      <c r="M494" s="113">
        <f t="shared" si="32"/>
        <v>0</v>
      </c>
      <c r="N494" s="113">
        <f t="shared" si="33"/>
        <v>0</v>
      </c>
      <c r="O494" s="113">
        <f t="shared" si="34"/>
        <v>0</v>
      </c>
    </row>
    <row r="495" spans="2:15" x14ac:dyDescent="0.25">
      <c r="B495" s="87" t="str">
        <f t="shared" si="31"/>
        <v>PGECFLMFm2015CZ11</v>
      </c>
      <c r="C495" t="s">
        <v>118</v>
      </c>
      <c r="D495" t="s">
        <v>129</v>
      </c>
      <c r="E495" t="s">
        <v>1650</v>
      </c>
      <c r="F495" t="s">
        <v>1830</v>
      </c>
      <c r="G495" t="s">
        <v>110</v>
      </c>
      <c r="H495" t="s">
        <v>1662</v>
      </c>
      <c r="I495">
        <v>1.0816764384791704</v>
      </c>
      <c r="J495">
        <v>1.4146341463414636</v>
      </c>
      <c r="K495">
        <v>-1.543556126877604E-2</v>
      </c>
      <c r="M495" s="113">
        <f t="shared" si="32"/>
        <v>1.08</v>
      </c>
      <c r="N495" s="113">
        <f t="shared" si="33"/>
        <v>1.41</v>
      </c>
      <c r="O495" s="113">
        <f t="shared" si="34"/>
        <v>-1.54E-2</v>
      </c>
    </row>
    <row r="496" spans="2:15" x14ac:dyDescent="0.25">
      <c r="B496" s="87" t="str">
        <f t="shared" si="31"/>
        <v>PGECFLMFm2015CZ12</v>
      </c>
      <c r="C496" t="s">
        <v>118</v>
      </c>
      <c r="D496" t="s">
        <v>129</v>
      </c>
      <c r="E496" t="s">
        <v>1650</v>
      </c>
      <c r="F496" t="s">
        <v>1830</v>
      </c>
      <c r="G496" t="s">
        <v>111</v>
      </c>
      <c r="H496" t="s">
        <v>1662</v>
      </c>
      <c r="I496">
        <v>1.0789226527720177</v>
      </c>
      <c r="J496">
        <v>1.4274428014326783</v>
      </c>
      <c r="K496">
        <v>-1.4672243176473133E-2</v>
      </c>
      <c r="M496" s="113">
        <f t="shared" si="32"/>
        <v>1.08</v>
      </c>
      <c r="N496" s="113">
        <f t="shared" si="33"/>
        <v>1.43</v>
      </c>
      <c r="O496" s="113">
        <f t="shared" si="34"/>
        <v>-1.47E-2</v>
      </c>
    </row>
    <row r="497" spans="2:15" x14ac:dyDescent="0.25">
      <c r="B497" s="87" t="str">
        <f t="shared" si="31"/>
        <v>PGECFLMFm2015CZ13</v>
      </c>
      <c r="C497" t="s">
        <v>118</v>
      </c>
      <c r="D497" t="s">
        <v>129</v>
      </c>
      <c r="E497" t="s">
        <v>1650</v>
      </c>
      <c r="F497" t="s">
        <v>1830</v>
      </c>
      <c r="G497" t="s">
        <v>112</v>
      </c>
      <c r="H497" t="s">
        <v>1662</v>
      </c>
      <c r="I497">
        <v>1.0901703159337415</v>
      </c>
      <c r="J497">
        <v>1.4201638081032619</v>
      </c>
      <c r="K497">
        <v>-1.4473794938443722E-2</v>
      </c>
      <c r="M497" s="113">
        <f t="shared" si="32"/>
        <v>1.0900000000000001</v>
      </c>
      <c r="N497" s="113">
        <f t="shared" si="33"/>
        <v>1.42</v>
      </c>
      <c r="O497" s="113">
        <f t="shared" si="34"/>
        <v>-1.4500000000000001E-2</v>
      </c>
    </row>
    <row r="498" spans="2:15" x14ac:dyDescent="0.25">
      <c r="B498" s="87" t="str">
        <f t="shared" si="31"/>
        <v>PGECFLMFm2015CZ14</v>
      </c>
      <c r="C498" t="s">
        <v>118</v>
      </c>
      <c r="D498" t="s">
        <v>129</v>
      </c>
      <c r="E498" t="s">
        <v>1650</v>
      </c>
      <c r="F498" t="s">
        <v>1830</v>
      </c>
      <c r="G498" t="s">
        <v>113</v>
      </c>
      <c r="H498" t="s">
        <v>1662</v>
      </c>
      <c r="I498">
        <v>0</v>
      </c>
      <c r="J498">
        <v>0</v>
      </c>
      <c r="K498">
        <v>0</v>
      </c>
      <c r="M498" s="113">
        <f t="shared" si="32"/>
        <v>0</v>
      </c>
      <c r="N498" s="113">
        <f t="shared" si="33"/>
        <v>0</v>
      </c>
      <c r="O498" s="113">
        <f t="shared" si="34"/>
        <v>0</v>
      </c>
    </row>
    <row r="499" spans="2:15" x14ac:dyDescent="0.25">
      <c r="B499" s="87" t="str">
        <f t="shared" si="31"/>
        <v>PGECFLMFm2015CZ15</v>
      </c>
      <c r="C499" t="s">
        <v>118</v>
      </c>
      <c r="D499" t="s">
        <v>129</v>
      </c>
      <c r="E499" t="s">
        <v>1650</v>
      </c>
      <c r="F499" t="s">
        <v>1830</v>
      </c>
      <c r="G499" t="s">
        <v>114</v>
      </c>
      <c r="H499" t="s">
        <v>1662</v>
      </c>
      <c r="I499">
        <v>0</v>
      </c>
      <c r="J499">
        <v>0</v>
      </c>
      <c r="K499">
        <v>0</v>
      </c>
      <c r="M499" s="113">
        <f t="shared" si="32"/>
        <v>0</v>
      </c>
      <c r="N499" s="113">
        <f t="shared" si="33"/>
        <v>0</v>
      </c>
      <c r="O499" s="113">
        <f t="shared" si="34"/>
        <v>0</v>
      </c>
    </row>
    <row r="500" spans="2:15" x14ac:dyDescent="0.25">
      <c r="B500" s="87" t="str">
        <f t="shared" si="31"/>
        <v>PGECFLMFm2015CZ16</v>
      </c>
      <c r="C500" t="s">
        <v>118</v>
      </c>
      <c r="D500" t="s">
        <v>129</v>
      </c>
      <c r="E500" t="s">
        <v>1650</v>
      </c>
      <c r="F500" t="s">
        <v>1830</v>
      </c>
      <c r="G500" t="s">
        <v>115</v>
      </c>
      <c r="H500" t="s">
        <v>1662</v>
      </c>
      <c r="I500">
        <v>0.98400815134231701</v>
      </c>
      <c r="J500">
        <v>1.2386091103803669</v>
      </c>
      <c r="K500">
        <v>-2.1745926628093003E-2</v>
      </c>
      <c r="M500" s="113">
        <f t="shared" si="32"/>
        <v>0.98399999999999999</v>
      </c>
      <c r="N500" s="113">
        <f t="shared" si="33"/>
        <v>1.24</v>
      </c>
      <c r="O500" s="113">
        <f t="shared" si="34"/>
        <v>-2.1700000000000001E-2</v>
      </c>
    </row>
    <row r="501" spans="2:15" x14ac:dyDescent="0.25">
      <c r="B501" s="87" t="str">
        <f t="shared" si="31"/>
        <v>PGECFLMFm2017CZ01</v>
      </c>
      <c r="C501" t="s">
        <v>118</v>
      </c>
      <c r="D501" t="s">
        <v>129</v>
      </c>
      <c r="E501" t="s">
        <v>1650</v>
      </c>
      <c r="F501">
        <v>2017</v>
      </c>
      <c r="G501" t="s">
        <v>48</v>
      </c>
      <c r="H501" t="s">
        <v>1662</v>
      </c>
      <c r="I501">
        <v>0.92606605071008297</v>
      </c>
      <c r="J501">
        <v>1.0428782257700711</v>
      </c>
      <c r="K501">
        <v>-2.3965324952542985E-2</v>
      </c>
      <c r="M501" s="113">
        <f t="shared" si="32"/>
        <v>0.92600000000000005</v>
      </c>
      <c r="N501" s="113">
        <f t="shared" si="33"/>
        <v>1.04</v>
      </c>
      <c r="O501" s="113">
        <f t="shared" si="34"/>
        <v>-2.4E-2</v>
      </c>
    </row>
    <row r="502" spans="2:15" x14ac:dyDescent="0.25">
      <c r="B502" s="87" t="str">
        <f t="shared" si="31"/>
        <v>PGECFLMFm2017CZ02</v>
      </c>
      <c r="C502" t="s">
        <v>118</v>
      </c>
      <c r="D502" t="s">
        <v>129</v>
      </c>
      <c r="E502" t="s">
        <v>1650</v>
      </c>
      <c r="F502">
        <v>2017</v>
      </c>
      <c r="G502" t="s">
        <v>101</v>
      </c>
      <c r="H502" t="s">
        <v>1662</v>
      </c>
      <c r="I502">
        <v>0.97681551355467322</v>
      </c>
      <c r="J502">
        <v>1.1322109557775597</v>
      </c>
      <c r="K502">
        <v>-1.5740166072819757E-2</v>
      </c>
      <c r="M502" s="113">
        <f t="shared" si="32"/>
        <v>0.97699999999999998</v>
      </c>
      <c r="N502" s="113">
        <f t="shared" si="33"/>
        <v>1.1299999999999999</v>
      </c>
      <c r="O502" s="113">
        <f t="shared" si="34"/>
        <v>-1.5699999999999999E-2</v>
      </c>
    </row>
    <row r="503" spans="2:15" x14ac:dyDescent="0.25">
      <c r="B503" s="87" t="str">
        <f t="shared" si="31"/>
        <v>PGECFLMFm2017CZ03</v>
      </c>
      <c r="C503" t="s">
        <v>118</v>
      </c>
      <c r="D503" t="s">
        <v>129</v>
      </c>
      <c r="E503" t="s">
        <v>1650</v>
      </c>
      <c r="F503">
        <v>2017</v>
      </c>
      <c r="G503" t="s">
        <v>102</v>
      </c>
      <c r="H503" t="s">
        <v>1662</v>
      </c>
      <c r="I503">
        <v>0.95640339212872727</v>
      </c>
      <c r="J503">
        <v>1.0864934543359022</v>
      </c>
      <c r="K503">
        <v>-1.8196317654829239E-2</v>
      </c>
      <c r="M503" s="113">
        <f t="shared" si="32"/>
        <v>0.95599999999999996</v>
      </c>
      <c r="N503" s="113">
        <f t="shared" si="33"/>
        <v>1.0900000000000001</v>
      </c>
      <c r="O503" s="113">
        <f t="shared" si="34"/>
        <v>-1.8200000000000001E-2</v>
      </c>
    </row>
    <row r="504" spans="2:15" x14ac:dyDescent="0.25">
      <c r="B504" s="87" t="str">
        <f t="shared" si="31"/>
        <v>PGECFLMFm2017CZ04</v>
      </c>
      <c r="C504" t="s">
        <v>118</v>
      </c>
      <c r="D504" t="s">
        <v>129</v>
      </c>
      <c r="E504" t="s">
        <v>1650</v>
      </c>
      <c r="F504">
        <v>2017</v>
      </c>
      <c r="G504" t="s">
        <v>103</v>
      </c>
      <c r="H504" t="s">
        <v>1662</v>
      </c>
      <c r="I504">
        <v>1.0603168929645632</v>
      </c>
      <c r="J504">
        <v>1.5585811833101137</v>
      </c>
      <c r="K504">
        <v>-1.1690479381273586E-2</v>
      </c>
      <c r="M504" s="113">
        <f t="shared" si="32"/>
        <v>1.06</v>
      </c>
      <c r="N504" s="113">
        <f t="shared" si="33"/>
        <v>1.56</v>
      </c>
      <c r="O504" s="113">
        <f t="shared" si="34"/>
        <v>-1.17E-2</v>
      </c>
    </row>
    <row r="505" spans="2:15" x14ac:dyDescent="0.25">
      <c r="B505" s="87" t="str">
        <f t="shared" si="31"/>
        <v>PGECFLMFm2017CZ05</v>
      </c>
      <c r="C505" t="s">
        <v>118</v>
      </c>
      <c r="D505" t="s">
        <v>129</v>
      </c>
      <c r="E505" t="s">
        <v>1650</v>
      </c>
      <c r="F505">
        <v>2017</v>
      </c>
      <c r="G505" t="s">
        <v>104</v>
      </c>
      <c r="H505" t="s">
        <v>1662</v>
      </c>
      <c r="I505">
        <v>0.99957540773552389</v>
      </c>
      <c r="J505">
        <v>1.1422864158834551</v>
      </c>
      <c r="K505">
        <v>-1.3233095597176217E-2</v>
      </c>
      <c r="M505" s="113">
        <f t="shared" si="32"/>
        <v>1</v>
      </c>
      <c r="N505" s="113">
        <f t="shared" si="33"/>
        <v>1.1399999999999999</v>
      </c>
      <c r="O505" s="113">
        <f t="shared" si="34"/>
        <v>-1.32E-2</v>
      </c>
    </row>
    <row r="506" spans="2:15" x14ac:dyDescent="0.25">
      <c r="B506" s="87" t="str">
        <f t="shared" si="31"/>
        <v>PGECFLMFm2017CZ06</v>
      </c>
      <c r="C506" t="s">
        <v>118</v>
      </c>
      <c r="D506" t="s">
        <v>129</v>
      </c>
      <c r="E506" t="s">
        <v>1650</v>
      </c>
      <c r="F506">
        <v>2017</v>
      </c>
      <c r="G506" t="s">
        <v>105</v>
      </c>
      <c r="H506" t="s">
        <v>1662</v>
      </c>
      <c r="I506">
        <v>0</v>
      </c>
      <c r="J506">
        <v>0</v>
      </c>
      <c r="K506">
        <v>0</v>
      </c>
      <c r="M506" s="113">
        <f t="shared" si="32"/>
        <v>0</v>
      </c>
      <c r="N506" s="113">
        <f t="shared" si="33"/>
        <v>0</v>
      </c>
      <c r="O506" s="113">
        <f t="shared" si="34"/>
        <v>0</v>
      </c>
    </row>
    <row r="507" spans="2:15" x14ac:dyDescent="0.25">
      <c r="B507" s="87" t="str">
        <f t="shared" si="31"/>
        <v>PGECFLMFm2017CZ07</v>
      </c>
      <c r="C507" t="s">
        <v>118</v>
      </c>
      <c r="D507" t="s">
        <v>129</v>
      </c>
      <c r="E507" t="s">
        <v>1650</v>
      </c>
      <c r="F507">
        <v>2017</v>
      </c>
      <c r="G507" t="s">
        <v>106</v>
      </c>
      <c r="H507" t="s">
        <v>1662</v>
      </c>
      <c r="I507">
        <v>0</v>
      </c>
      <c r="J507">
        <v>0</v>
      </c>
      <c r="K507">
        <v>0</v>
      </c>
      <c r="M507" s="113">
        <f t="shared" si="32"/>
        <v>0</v>
      </c>
      <c r="N507" s="113">
        <f t="shared" si="33"/>
        <v>0</v>
      </c>
      <c r="O507" s="113">
        <f t="shared" si="34"/>
        <v>0</v>
      </c>
    </row>
    <row r="508" spans="2:15" x14ac:dyDescent="0.25">
      <c r="B508" s="87" t="str">
        <f t="shared" si="31"/>
        <v>PGECFLMFm2017CZ08</v>
      </c>
      <c r="C508" t="s">
        <v>118</v>
      </c>
      <c r="D508" t="s">
        <v>129</v>
      </c>
      <c r="E508" t="s">
        <v>1650</v>
      </c>
      <c r="F508">
        <v>2017</v>
      </c>
      <c r="G508" t="s">
        <v>107</v>
      </c>
      <c r="H508" t="s">
        <v>1662</v>
      </c>
      <c r="I508">
        <v>0</v>
      </c>
      <c r="J508">
        <v>0</v>
      </c>
      <c r="K508">
        <v>0</v>
      </c>
      <c r="M508" s="113">
        <f t="shared" si="32"/>
        <v>0</v>
      </c>
      <c r="N508" s="113">
        <f t="shared" si="33"/>
        <v>0</v>
      </c>
      <c r="O508" s="113">
        <f t="shared" si="34"/>
        <v>0</v>
      </c>
    </row>
    <row r="509" spans="2:15" x14ac:dyDescent="0.25">
      <c r="B509" s="87" t="str">
        <f t="shared" si="31"/>
        <v>PGECFLMFm2017CZ09</v>
      </c>
      <c r="C509" t="s">
        <v>118</v>
      </c>
      <c r="D509" t="s">
        <v>129</v>
      </c>
      <c r="E509" t="s">
        <v>1650</v>
      </c>
      <c r="F509">
        <v>2017</v>
      </c>
      <c r="G509" t="s">
        <v>108</v>
      </c>
      <c r="H509" t="s">
        <v>1662</v>
      </c>
      <c r="I509">
        <v>0</v>
      </c>
      <c r="J509">
        <v>0</v>
      </c>
      <c r="K509">
        <v>0</v>
      </c>
      <c r="M509" s="113">
        <f t="shared" si="32"/>
        <v>0</v>
      </c>
      <c r="N509" s="113">
        <f t="shared" si="33"/>
        <v>0</v>
      </c>
      <c r="O509" s="113">
        <f t="shared" si="34"/>
        <v>0</v>
      </c>
    </row>
    <row r="510" spans="2:15" x14ac:dyDescent="0.25">
      <c r="B510" s="87" t="str">
        <f t="shared" si="31"/>
        <v>PGECFLMFm2017CZ10</v>
      </c>
      <c r="C510" t="s">
        <v>118</v>
      </c>
      <c r="D510" t="s">
        <v>129</v>
      </c>
      <c r="E510" t="s">
        <v>1650</v>
      </c>
      <c r="F510">
        <v>2017</v>
      </c>
      <c r="G510" t="s">
        <v>109</v>
      </c>
      <c r="H510" t="s">
        <v>1662</v>
      </c>
      <c r="I510">
        <v>0</v>
      </c>
      <c r="J510">
        <v>0</v>
      </c>
      <c r="K510">
        <v>0</v>
      </c>
      <c r="M510" s="113">
        <f t="shared" si="32"/>
        <v>0</v>
      </c>
      <c r="N510" s="113">
        <f t="shared" si="33"/>
        <v>0</v>
      </c>
      <c r="O510" s="113">
        <f t="shared" si="34"/>
        <v>0</v>
      </c>
    </row>
    <row r="511" spans="2:15" x14ac:dyDescent="0.25">
      <c r="B511" s="87" t="str">
        <f t="shared" si="31"/>
        <v>PGECFLMFm2017CZ11</v>
      </c>
      <c r="C511" t="s">
        <v>118</v>
      </c>
      <c r="D511" t="s">
        <v>129</v>
      </c>
      <c r="E511" t="s">
        <v>1650</v>
      </c>
      <c r="F511">
        <v>2017</v>
      </c>
      <c r="G511" t="s">
        <v>110</v>
      </c>
      <c r="H511" t="s">
        <v>1662</v>
      </c>
      <c r="I511">
        <v>1.082129870743638</v>
      </c>
      <c r="J511">
        <v>1.4146341463414636</v>
      </c>
      <c r="K511">
        <v>-1.4962561434186377E-2</v>
      </c>
      <c r="M511" s="113">
        <f t="shared" si="32"/>
        <v>1.08</v>
      </c>
      <c r="N511" s="113">
        <f t="shared" si="33"/>
        <v>1.41</v>
      </c>
      <c r="O511" s="113">
        <f t="shared" si="34"/>
        <v>-1.4999999999999999E-2</v>
      </c>
    </row>
    <row r="512" spans="2:15" x14ac:dyDescent="0.25">
      <c r="B512" s="87" t="str">
        <f t="shared" si="31"/>
        <v>PGECFLMFm2017CZ12</v>
      </c>
      <c r="C512" t="s">
        <v>118</v>
      </c>
      <c r="D512" t="s">
        <v>129</v>
      </c>
      <c r="E512" t="s">
        <v>1650</v>
      </c>
      <c r="F512">
        <v>2017</v>
      </c>
      <c r="G512" t="s">
        <v>111</v>
      </c>
      <c r="H512" t="s">
        <v>1662</v>
      </c>
      <c r="I512">
        <v>1.0796523326527592</v>
      </c>
      <c r="J512">
        <v>1.4036566000185349</v>
      </c>
      <c r="K512">
        <v>-1.4116886872616219E-2</v>
      </c>
      <c r="M512" s="113">
        <f t="shared" si="32"/>
        <v>1.08</v>
      </c>
      <c r="N512" s="113">
        <f t="shared" si="33"/>
        <v>1.4</v>
      </c>
      <c r="O512" s="113">
        <f t="shared" si="34"/>
        <v>-1.41E-2</v>
      </c>
    </row>
    <row r="513" spans="2:15" x14ac:dyDescent="0.25">
      <c r="B513" s="87" t="str">
        <f t="shared" si="31"/>
        <v>PGECFLMFm2017CZ13</v>
      </c>
      <c r="C513" t="s">
        <v>118</v>
      </c>
      <c r="D513" t="s">
        <v>129</v>
      </c>
      <c r="E513" t="s">
        <v>1650</v>
      </c>
      <c r="F513">
        <v>2017</v>
      </c>
      <c r="G513" t="s">
        <v>112</v>
      </c>
      <c r="H513" t="s">
        <v>1662</v>
      </c>
      <c r="I513">
        <v>1.0923970320659753</v>
      </c>
      <c r="J513">
        <v>1.4390243902439026</v>
      </c>
      <c r="K513">
        <v>-1.3921961798089116E-2</v>
      </c>
      <c r="M513" s="113">
        <f t="shared" si="32"/>
        <v>1.0900000000000001</v>
      </c>
      <c r="N513" s="113">
        <f t="shared" si="33"/>
        <v>1.44</v>
      </c>
      <c r="O513" s="113">
        <f t="shared" si="34"/>
        <v>-1.3899999999999999E-2</v>
      </c>
    </row>
    <row r="514" spans="2:15" x14ac:dyDescent="0.25">
      <c r="B514" s="87" t="str">
        <f t="shared" si="31"/>
        <v>PGECFLMFm2017CZ14</v>
      </c>
      <c r="C514" t="s">
        <v>118</v>
      </c>
      <c r="D514" t="s">
        <v>129</v>
      </c>
      <c r="E514" t="s">
        <v>1650</v>
      </c>
      <c r="F514">
        <v>2017</v>
      </c>
      <c r="G514" t="s">
        <v>113</v>
      </c>
      <c r="H514" t="s">
        <v>1662</v>
      </c>
      <c r="I514">
        <v>0</v>
      </c>
      <c r="J514">
        <v>0</v>
      </c>
      <c r="K514">
        <v>0</v>
      </c>
      <c r="M514" s="113">
        <f t="shared" si="32"/>
        <v>0</v>
      </c>
      <c r="N514" s="113">
        <f t="shared" si="33"/>
        <v>0</v>
      </c>
      <c r="O514" s="113">
        <f t="shared" si="34"/>
        <v>0</v>
      </c>
    </row>
    <row r="515" spans="2:15" x14ac:dyDescent="0.25">
      <c r="B515" s="87" t="str">
        <f t="shared" si="31"/>
        <v>PGECFLMFm2017CZ15</v>
      </c>
      <c r="C515" t="s">
        <v>118</v>
      </c>
      <c r="D515" t="s">
        <v>129</v>
      </c>
      <c r="E515" t="s">
        <v>1650</v>
      </c>
      <c r="F515">
        <v>2017</v>
      </c>
      <c r="G515" t="s">
        <v>114</v>
      </c>
      <c r="H515" t="s">
        <v>1662</v>
      </c>
      <c r="I515">
        <v>0</v>
      </c>
      <c r="J515">
        <v>0</v>
      </c>
      <c r="K515">
        <v>0</v>
      </c>
      <c r="M515" s="113">
        <f t="shared" si="32"/>
        <v>0</v>
      </c>
      <c r="N515" s="113">
        <f t="shared" si="33"/>
        <v>0</v>
      </c>
      <c r="O515" s="113">
        <f t="shared" si="34"/>
        <v>0</v>
      </c>
    </row>
    <row r="516" spans="2:15" x14ac:dyDescent="0.25">
      <c r="B516" s="87" t="str">
        <f t="shared" si="31"/>
        <v>PGECFLMFm2017CZ16</v>
      </c>
      <c r="C516" t="s">
        <v>118</v>
      </c>
      <c r="D516" t="s">
        <v>129</v>
      </c>
      <c r="E516" t="s">
        <v>1650</v>
      </c>
      <c r="F516">
        <v>2017</v>
      </c>
      <c r="G516" t="s">
        <v>115</v>
      </c>
      <c r="H516" t="s">
        <v>1662</v>
      </c>
      <c r="I516">
        <v>0.98576850554059781</v>
      </c>
      <c r="J516">
        <v>1.2149176492056286</v>
      </c>
      <c r="K516">
        <v>-2.111526018197345E-2</v>
      </c>
      <c r="M516" s="113">
        <f t="shared" si="32"/>
        <v>0.98599999999999999</v>
      </c>
      <c r="N516" s="113">
        <f t="shared" si="33"/>
        <v>1.21</v>
      </c>
      <c r="O516" s="113">
        <f t="shared" si="34"/>
        <v>-2.1100000000000001E-2</v>
      </c>
    </row>
    <row r="517" spans="2:15" x14ac:dyDescent="0.25">
      <c r="B517" s="87" t="str">
        <f t="shared" ref="B517:B580" si="35">D517&amp;C517&amp;E517&amp;F517&amp;G517</f>
        <v>SCECFLMFm1975CZ01</v>
      </c>
      <c r="C517" t="s">
        <v>118</v>
      </c>
      <c r="D517" t="s">
        <v>130</v>
      </c>
      <c r="E517" t="s">
        <v>1650</v>
      </c>
      <c r="F517" t="s">
        <v>47</v>
      </c>
      <c r="G517" t="s">
        <v>48</v>
      </c>
      <c r="H517" t="s">
        <v>1662</v>
      </c>
      <c r="I517">
        <v>0</v>
      </c>
      <c r="J517">
        <v>0</v>
      </c>
      <c r="K517">
        <v>0</v>
      </c>
      <c r="M517" s="113">
        <f t="shared" ref="M517:M580" si="36">IF(I517=0,0,ROUND(I517,3-LOG(ABS(I517))))</f>
        <v>0</v>
      </c>
      <c r="N517" s="113">
        <f t="shared" ref="N517:N580" si="37">IF(J517=0,0,ROUND(J517,3-LOG(ABS(J517))))</f>
        <v>0</v>
      </c>
      <c r="O517" s="113">
        <f t="shared" ref="O517:O580" si="38">IF(K517=0,0,ROUND(K517,3-LOG(ABS(K517))))</f>
        <v>0</v>
      </c>
    </row>
    <row r="518" spans="2:15" x14ac:dyDescent="0.25">
      <c r="B518" s="87" t="str">
        <f t="shared" si="35"/>
        <v>SCECFLMFm1975CZ02</v>
      </c>
      <c r="C518" t="s">
        <v>118</v>
      </c>
      <c r="D518" t="s">
        <v>130</v>
      </c>
      <c r="E518" t="s">
        <v>1650</v>
      </c>
      <c r="F518" t="s">
        <v>47</v>
      </c>
      <c r="G518" t="s">
        <v>101</v>
      </c>
      <c r="H518" t="s">
        <v>1662</v>
      </c>
      <c r="I518">
        <v>0</v>
      </c>
      <c r="J518">
        <v>0</v>
      </c>
      <c r="K518">
        <v>0</v>
      </c>
      <c r="M518" s="113">
        <f t="shared" si="36"/>
        <v>0</v>
      </c>
      <c r="N518" s="113">
        <f t="shared" si="37"/>
        <v>0</v>
      </c>
      <c r="O518" s="113">
        <f t="shared" si="38"/>
        <v>0</v>
      </c>
    </row>
    <row r="519" spans="2:15" x14ac:dyDescent="0.25">
      <c r="B519" s="87" t="str">
        <f t="shared" si="35"/>
        <v>SCECFLMFm1975CZ03</v>
      </c>
      <c r="C519" t="s">
        <v>118</v>
      </c>
      <c r="D519" t="s">
        <v>130</v>
      </c>
      <c r="E519" t="s">
        <v>1650</v>
      </c>
      <c r="F519" t="s">
        <v>47</v>
      </c>
      <c r="G519" t="s">
        <v>102</v>
      </c>
      <c r="H519" t="s">
        <v>1662</v>
      </c>
      <c r="I519">
        <v>0</v>
      </c>
      <c r="J519">
        <v>0</v>
      </c>
      <c r="K519">
        <v>0</v>
      </c>
      <c r="M519" s="113">
        <f t="shared" si="36"/>
        <v>0</v>
      </c>
      <c r="N519" s="113">
        <f t="shared" si="37"/>
        <v>0</v>
      </c>
      <c r="O519" s="113">
        <f t="shared" si="38"/>
        <v>0</v>
      </c>
    </row>
    <row r="520" spans="2:15" x14ac:dyDescent="0.25">
      <c r="B520" s="87" t="str">
        <f t="shared" si="35"/>
        <v>SCECFLMFm1975CZ04</v>
      </c>
      <c r="C520" t="s">
        <v>118</v>
      </c>
      <c r="D520" t="s">
        <v>130</v>
      </c>
      <c r="E520" t="s">
        <v>1650</v>
      </c>
      <c r="F520" t="s">
        <v>47</v>
      </c>
      <c r="G520" t="s">
        <v>103</v>
      </c>
      <c r="H520" t="s">
        <v>1662</v>
      </c>
      <c r="I520">
        <v>0</v>
      </c>
      <c r="J520">
        <v>0</v>
      </c>
      <c r="K520">
        <v>0</v>
      </c>
      <c r="M520" s="113">
        <f t="shared" si="36"/>
        <v>0</v>
      </c>
      <c r="N520" s="113">
        <f t="shared" si="37"/>
        <v>0</v>
      </c>
      <c r="O520" s="113">
        <f t="shared" si="38"/>
        <v>0</v>
      </c>
    </row>
    <row r="521" spans="2:15" x14ac:dyDescent="0.25">
      <c r="B521" s="87" t="str">
        <f t="shared" si="35"/>
        <v>SCECFLMFm1975CZ05</v>
      </c>
      <c r="C521" t="s">
        <v>118</v>
      </c>
      <c r="D521" t="s">
        <v>130</v>
      </c>
      <c r="E521" t="s">
        <v>1650</v>
      </c>
      <c r="F521" t="s">
        <v>47</v>
      </c>
      <c r="G521" t="s">
        <v>104</v>
      </c>
      <c r="H521" t="s">
        <v>1662</v>
      </c>
      <c r="I521">
        <v>0.98599999999999999</v>
      </c>
      <c r="J521">
        <v>1</v>
      </c>
      <c r="K521">
        <v>-2.8274087064053429E-2</v>
      </c>
      <c r="M521" s="113">
        <f t="shared" si="36"/>
        <v>0.98599999999999999</v>
      </c>
      <c r="N521" s="113">
        <f t="shared" si="37"/>
        <v>1</v>
      </c>
      <c r="O521" s="113">
        <f t="shared" si="38"/>
        <v>-2.8299999999999999E-2</v>
      </c>
    </row>
    <row r="522" spans="2:15" x14ac:dyDescent="0.25">
      <c r="B522" s="87" t="str">
        <f t="shared" si="35"/>
        <v>SCECFLMFm1975CZ06</v>
      </c>
      <c r="C522" t="s">
        <v>118</v>
      </c>
      <c r="D522" t="s">
        <v>130</v>
      </c>
      <c r="E522" t="s">
        <v>1650</v>
      </c>
      <c r="F522" t="s">
        <v>47</v>
      </c>
      <c r="G522" t="s">
        <v>105</v>
      </c>
      <c r="H522" t="s">
        <v>1662</v>
      </c>
      <c r="I522">
        <v>1.0019455457110746</v>
      </c>
      <c r="J522">
        <v>1.211090656046969</v>
      </c>
      <c r="K522">
        <v>-1.3919545247125556E-2</v>
      </c>
      <c r="M522" s="113">
        <f t="shared" si="36"/>
        <v>1</v>
      </c>
      <c r="N522" s="113">
        <f t="shared" si="37"/>
        <v>1.21</v>
      </c>
      <c r="O522" s="113">
        <f t="shared" si="38"/>
        <v>-1.3899999999999999E-2</v>
      </c>
    </row>
    <row r="523" spans="2:15" x14ac:dyDescent="0.25">
      <c r="B523" s="87" t="str">
        <f t="shared" si="35"/>
        <v>SCECFLMFm1975CZ07</v>
      </c>
      <c r="C523" t="s">
        <v>118</v>
      </c>
      <c r="D523" t="s">
        <v>130</v>
      </c>
      <c r="E523" t="s">
        <v>1650</v>
      </c>
      <c r="F523" t="s">
        <v>47</v>
      </c>
      <c r="G523" t="s">
        <v>106</v>
      </c>
      <c r="H523" t="s">
        <v>1662</v>
      </c>
      <c r="I523">
        <v>0</v>
      </c>
      <c r="J523">
        <v>0</v>
      </c>
      <c r="K523">
        <v>0</v>
      </c>
      <c r="M523" s="113">
        <f t="shared" si="36"/>
        <v>0</v>
      </c>
      <c r="N523" s="113">
        <f t="shared" si="37"/>
        <v>0</v>
      </c>
      <c r="O523" s="113">
        <f t="shared" si="38"/>
        <v>0</v>
      </c>
    </row>
    <row r="524" spans="2:15" x14ac:dyDescent="0.25">
      <c r="B524" s="87" t="str">
        <f t="shared" si="35"/>
        <v>SCECFLMFm1975CZ08</v>
      </c>
      <c r="C524" t="s">
        <v>118</v>
      </c>
      <c r="D524" t="s">
        <v>130</v>
      </c>
      <c r="E524" t="s">
        <v>1650</v>
      </c>
      <c r="F524" t="s">
        <v>47</v>
      </c>
      <c r="G524" t="s">
        <v>107</v>
      </c>
      <c r="H524" t="s">
        <v>1662</v>
      </c>
      <c r="I524">
        <v>1.0356548374330108</v>
      </c>
      <c r="J524">
        <v>1.4185667047078776</v>
      </c>
      <c r="K524">
        <v>-1.2267705116693704E-2</v>
      </c>
      <c r="M524" s="113">
        <f t="shared" si="36"/>
        <v>1.04</v>
      </c>
      <c r="N524" s="113">
        <f t="shared" si="37"/>
        <v>1.42</v>
      </c>
      <c r="O524" s="113">
        <f t="shared" si="38"/>
        <v>-1.23E-2</v>
      </c>
    </row>
    <row r="525" spans="2:15" x14ac:dyDescent="0.25">
      <c r="B525" s="87" t="str">
        <f t="shared" si="35"/>
        <v>SCECFLMFm1975CZ09</v>
      </c>
      <c r="C525" t="s">
        <v>118</v>
      </c>
      <c r="D525" t="s">
        <v>130</v>
      </c>
      <c r="E525" t="s">
        <v>1650</v>
      </c>
      <c r="F525" t="s">
        <v>47</v>
      </c>
      <c r="G525" t="s">
        <v>108</v>
      </c>
      <c r="H525" t="s">
        <v>1662</v>
      </c>
      <c r="I525">
        <v>1.0864549492005189</v>
      </c>
      <c r="J525">
        <v>1.4161436520462196</v>
      </c>
      <c r="K525">
        <v>-1.3398640569800993E-2</v>
      </c>
      <c r="M525" s="113">
        <f t="shared" si="36"/>
        <v>1.0900000000000001</v>
      </c>
      <c r="N525" s="113">
        <f t="shared" si="37"/>
        <v>1.42</v>
      </c>
      <c r="O525" s="113">
        <f t="shared" si="38"/>
        <v>-1.34E-2</v>
      </c>
    </row>
    <row r="526" spans="2:15" x14ac:dyDescent="0.25">
      <c r="B526" s="87" t="str">
        <f t="shared" si="35"/>
        <v>SCECFLMFm1975CZ10</v>
      </c>
      <c r="C526" t="s">
        <v>118</v>
      </c>
      <c r="D526" t="s">
        <v>130</v>
      </c>
      <c r="E526" t="s">
        <v>1650</v>
      </c>
      <c r="F526" t="s">
        <v>47</v>
      </c>
      <c r="G526" t="s">
        <v>109</v>
      </c>
      <c r="H526" t="s">
        <v>1662</v>
      </c>
      <c r="I526">
        <v>1.0893036173040584</v>
      </c>
      <c r="J526">
        <v>1.7836383285347439</v>
      </c>
      <c r="K526">
        <v>-1.4476401078037535E-2</v>
      </c>
      <c r="M526" s="113">
        <f t="shared" si="36"/>
        <v>1.0900000000000001</v>
      </c>
      <c r="N526" s="113">
        <f t="shared" si="37"/>
        <v>1.78</v>
      </c>
      <c r="O526" s="113">
        <f t="shared" si="38"/>
        <v>-1.4500000000000001E-2</v>
      </c>
    </row>
    <row r="527" spans="2:15" x14ac:dyDescent="0.25">
      <c r="B527" s="87" t="str">
        <f t="shared" si="35"/>
        <v>SCECFLMFm1975CZ11</v>
      </c>
      <c r="C527" t="s">
        <v>118</v>
      </c>
      <c r="D527" t="s">
        <v>130</v>
      </c>
      <c r="E527" t="s">
        <v>1650</v>
      </c>
      <c r="F527" t="s">
        <v>47</v>
      </c>
      <c r="G527" t="s">
        <v>110</v>
      </c>
      <c r="H527" t="s">
        <v>1662</v>
      </c>
      <c r="I527">
        <v>0</v>
      </c>
      <c r="J527">
        <v>0</v>
      </c>
      <c r="K527">
        <v>0</v>
      </c>
      <c r="M527" s="113">
        <f t="shared" si="36"/>
        <v>0</v>
      </c>
      <c r="N527" s="113">
        <f t="shared" si="37"/>
        <v>0</v>
      </c>
      <c r="O527" s="113">
        <f t="shared" si="38"/>
        <v>0</v>
      </c>
    </row>
    <row r="528" spans="2:15" x14ac:dyDescent="0.25">
      <c r="B528" s="87" t="str">
        <f t="shared" si="35"/>
        <v>SCECFLMFm1975CZ12</v>
      </c>
      <c r="C528" t="s">
        <v>118</v>
      </c>
      <c r="D528" t="s">
        <v>130</v>
      </c>
      <c r="E528" t="s">
        <v>1650</v>
      </c>
      <c r="F528" t="s">
        <v>47</v>
      </c>
      <c r="G528" t="s">
        <v>111</v>
      </c>
      <c r="H528" t="s">
        <v>1662</v>
      </c>
      <c r="I528">
        <v>0</v>
      </c>
      <c r="J528">
        <v>0</v>
      </c>
      <c r="K528">
        <v>0</v>
      </c>
      <c r="M528" s="113">
        <f t="shared" si="36"/>
        <v>0</v>
      </c>
      <c r="N528" s="113">
        <f t="shared" si="37"/>
        <v>0</v>
      </c>
      <c r="O528" s="113">
        <f t="shared" si="38"/>
        <v>0</v>
      </c>
    </row>
    <row r="529" spans="2:15" x14ac:dyDescent="0.25">
      <c r="B529" s="87" t="str">
        <f t="shared" si="35"/>
        <v>SCECFLMFm1975CZ13</v>
      </c>
      <c r="C529" t="s">
        <v>118</v>
      </c>
      <c r="D529" t="s">
        <v>130</v>
      </c>
      <c r="E529" t="s">
        <v>1650</v>
      </c>
      <c r="F529" t="s">
        <v>47</v>
      </c>
      <c r="G529" t="s">
        <v>112</v>
      </c>
      <c r="H529" t="s">
        <v>1662</v>
      </c>
      <c r="I529">
        <v>1.0982286939534027</v>
      </c>
      <c r="J529">
        <v>1.7711306223283079</v>
      </c>
      <c r="K529">
        <v>-1.6284879414963805E-2</v>
      </c>
      <c r="M529" s="113">
        <f t="shared" si="36"/>
        <v>1.1000000000000001</v>
      </c>
      <c r="N529" s="113">
        <f t="shared" si="37"/>
        <v>1.77</v>
      </c>
      <c r="O529" s="113">
        <f t="shared" si="38"/>
        <v>-1.6299999999999999E-2</v>
      </c>
    </row>
    <row r="530" spans="2:15" x14ac:dyDescent="0.25">
      <c r="B530" s="87" t="str">
        <f t="shared" si="35"/>
        <v>SCECFLMFm1975CZ14</v>
      </c>
      <c r="C530" t="s">
        <v>118</v>
      </c>
      <c r="D530" t="s">
        <v>130</v>
      </c>
      <c r="E530" t="s">
        <v>1650</v>
      </c>
      <c r="F530" t="s">
        <v>47</v>
      </c>
      <c r="G530" t="s">
        <v>113</v>
      </c>
      <c r="H530" t="s">
        <v>1662</v>
      </c>
      <c r="I530">
        <v>1.1100489803634299</v>
      </c>
      <c r="J530">
        <v>1.5107960062968451</v>
      </c>
      <c r="K530">
        <v>-1.7185660656757799E-2</v>
      </c>
      <c r="M530" s="113">
        <f t="shared" si="36"/>
        <v>1.1100000000000001</v>
      </c>
      <c r="N530" s="113">
        <f t="shared" si="37"/>
        <v>1.51</v>
      </c>
      <c r="O530" s="113">
        <f t="shared" si="38"/>
        <v>-1.72E-2</v>
      </c>
    </row>
    <row r="531" spans="2:15" x14ac:dyDescent="0.25">
      <c r="B531" s="87" t="str">
        <f t="shared" si="35"/>
        <v>SCECFLMFm1975CZ15</v>
      </c>
      <c r="C531" t="s">
        <v>118</v>
      </c>
      <c r="D531" t="s">
        <v>130</v>
      </c>
      <c r="E531" t="s">
        <v>1650</v>
      </c>
      <c r="F531" t="s">
        <v>47</v>
      </c>
      <c r="G531" t="s">
        <v>114</v>
      </c>
      <c r="H531" t="s">
        <v>1662</v>
      </c>
      <c r="I531">
        <v>1.213685300549415</v>
      </c>
      <c r="J531">
        <v>1.5784675930417711</v>
      </c>
      <c r="K531">
        <v>-7.0369859216479203E-3</v>
      </c>
      <c r="M531" s="113">
        <f t="shared" si="36"/>
        <v>1.21</v>
      </c>
      <c r="N531" s="113">
        <f t="shared" si="37"/>
        <v>1.58</v>
      </c>
      <c r="O531" s="113">
        <f t="shared" si="38"/>
        <v>-7.0400000000000003E-3</v>
      </c>
    </row>
    <row r="532" spans="2:15" x14ac:dyDescent="0.25">
      <c r="B532" s="87" t="str">
        <f t="shared" si="35"/>
        <v>SCECFLMFm1975CZ16</v>
      </c>
      <c r="C532" t="s">
        <v>118</v>
      </c>
      <c r="D532" t="s">
        <v>130</v>
      </c>
      <c r="E532" t="s">
        <v>1650</v>
      </c>
      <c r="F532" t="s">
        <v>47</v>
      </c>
      <c r="G532" t="s">
        <v>115</v>
      </c>
      <c r="H532" t="s">
        <v>1662</v>
      </c>
      <c r="I532">
        <v>1.0132400291643309</v>
      </c>
      <c r="J532">
        <v>1.4184736369021238</v>
      </c>
      <c r="K532">
        <v>-2.0260325574859923E-2</v>
      </c>
      <c r="M532" s="113">
        <f t="shared" si="36"/>
        <v>1.01</v>
      </c>
      <c r="N532" s="113">
        <f t="shared" si="37"/>
        <v>1.42</v>
      </c>
      <c r="O532" s="113">
        <f t="shared" si="38"/>
        <v>-2.0299999999999999E-2</v>
      </c>
    </row>
    <row r="533" spans="2:15" x14ac:dyDescent="0.25">
      <c r="B533" s="87" t="str">
        <f t="shared" si="35"/>
        <v>SCECFLMFm1985CZ01</v>
      </c>
      <c r="C533" t="s">
        <v>118</v>
      </c>
      <c r="D533" t="s">
        <v>130</v>
      </c>
      <c r="E533" t="s">
        <v>1650</v>
      </c>
      <c r="F533" t="s">
        <v>67</v>
      </c>
      <c r="G533" t="s">
        <v>48</v>
      </c>
      <c r="H533" t="s">
        <v>1662</v>
      </c>
      <c r="I533">
        <v>0</v>
      </c>
      <c r="J533">
        <v>0</v>
      </c>
      <c r="K533">
        <v>0</v>
      </c>
      <c r="M533" s="113">
        <f t="shared" si="36"/>
        <v>0</v>
      </c>
      <c r="N533" s="113">
        <f t="shared" si="37"/>
        <v>0</v>
      </c>
      <c r="O533" s="113">
        <f t="shared" si="38"/>
        <v>0</v>
      </c>
    </row>
    <row r="534" spans="2:15" x14ac:dyDescent="0.25">
      <c r="B534" s="87" t="str">
        <f t="shared" si="35"/>
        <v>SCECFLMFm1985CZ02</v>
      </c>
      <c r="C534" t="s">
        <v>118</v>
      </c>
      <c r="D534" t="s">
        <v>130</v>
      </c>
      <c r="E534" t="s">
        <v>1650</v>
      </c>
      <c r="F534" t="s">
        <v>67</v>
      </c>
      <c r="G534" t="s">
        <v>101</v>
      </c>
      <c r="H534" t="s">
        <v>1662</v>
      </c>
      <c r="I534">
        <v>0</v>
      </c>
      <c r="J534">
        <v>0</v>
      </c>
      <c r="K534">
        <v>0</v>
      </c>
      <c r="M534" s="113">
        <f t="shared" si="36"/>
        <v>0</v>
      </c>
      <c r="N534" s="113">
        <f t="shared" si="37"/>
        <v>0</v>
      </c>
      <c r="O534" s="113">
        <f t="shared" si="38"/>
        <v>0</v>
      </c>
    </row>
    <row r="535" spans="2:15" x14ac:dyDescent="0.25">
      <c r="B535" s="87" t="str">
        <f t="shared" si="35"/>
        <v>SCECFLMFm1985CZ03</v>
      </c>
      <c r="C535" t="s">
        <v>118</v>
      </c>
      <c r="D535" t="s">
        <v>130</v>
      </c>
      <c r="E535" t="s">
        <v>1650</v>
      </c>
      <c r="F535" t="s">
        <v>67</v>
      </c>
      <c r="G535" t="s">
        <v>102</v>
      </c>
      <c r="H535" t="s">
        <v>1662</v>
      </c>
      <c r="I535">
        <v>0</v>
      </c>
      <c r="J535">
        <v>0</v>
      </c>
      <c r="K535">
        <v>0</v>
      </c>
      <c r="M535" s="113">
        <f t="shared" si="36"/>
        <v>0</v>
      </c>
      <c r="N535" s="113">
        <f t="shared" si="37"/>
        <v>0</v>
      </c>
      <c r="O535" s="113">
        <f t="shared" si="38"/>
        <v>0</v>
      </c>
    </row>
    <row r="536" spans="2:15" x14ac:dyDescent="0.25">
      <c r="B536" s="87" t="str">
        <f t="shared" si="35"/>
        <v>SCECFLMFm1985CZ04</v>
      </c>
      <c r="C536" t="s">
        <v>118</v>
      </c>
      <c r="D536" t="s">
        <v>130</v>
      </c>
      <c r="E536" t="s">
        <v>1650</v>
      </c>
      <c r="F536" t="s">
        <v>67</v>
      </c>
      <c r="G536" t="s">
        <v>103</v>
      </c>
      <c r="H536" t="s">
        <v>1662</v>
      </c>
      <c r="I536">
        <v>0</v>
      </c>
      <c r="J536">
        <v>0</v>
      </c>
      <c r="K536">
        <v>0</v>
      </c>
      <c r="M536" s="113">
        <f t="shared" si="36"/>
        <v>0</v>
      </c>
      <c r="N536" s="113">
        <f t="shared" si="37"/>
        <v>0</v>
      </c>
      <c r="O536" s="113">
        <f t="shared" si="38"/>
        <v>0</v>
      </c>
    </row>
    <row r="537" spans="2:15" x14ac:dyDescent="0.25">
      <c r="B537" s="87" t="str">
        <f t="shared" si="35"/>
        <v>SCECFLMFm1985CZ05</v>
      </c>
      <c r="C537" t="s">
        <v>118</v>
      </c>
      <c r="D537" t="s">
        <v>130</v>
      </c>
      <c r="E537" t="s">
        <v>1650</v>
      </c>
      <c r="F537" t="s">
        <v>67</v>
      </c>
      <c r="G537" t="s">
        <v>104</v>
      </c>
      <c r="H537" t="s">
        <v>1662</v>
      </c>
      <c r="I537">
        <v>0.98799999999999999</v>
      </c>
      <c r="J537">
        <v>1.0227272727272727</v>
      </c>
      <c r="K537">
        <v>-2.6851491488503569E-2</v>
      </c>
      <c r="M537" s="113">
        <f t="shared" si="36"/>
        <v>0.98799999999999999</v>
      </c>
      <c r="N537" s="113">
        <f t="shared" si="37"/>
        <v>1.02</v>
      </c>
      <c r="O537" s="113">
        <f t="shared" si="38"/>
        <v>-2.69E-2</v>
      </c>
    </row>
    <row r="538" spans="2:15" x14ac:dyDescent="0.25">
      <c r="B538" s="87" t="str">
        <f t="shared" si="35"/>
        <v>SCECFLMFm1985CZ06</v>
      </c>
      <c r="C538" t="s">
        <v>118</v>
      </c>
      <c r="D538" t="s">
        <v>130</v>
      </c>
      <c r="E538" t="s">
        <v>1650</v>
      </c>
      <c r="F538" t="s">
        <v>67</v>
      </c>
      <c r="G538" t="s">
        <v>105</v>
      </c>
      <c r="H538" t="s">
        <v>1662</v>
      </c>
      <c r="I538">
        <v>0.98924691622813199</v>
      </c>
      <c r="J538">
        <v>1.2954960207454804</v>
      </c>
      <c r="K538">
        <v>-1.5218127310809933E-2</v>
      </c>
      <c r="M538" s="113">
        <f t="shared" si="36"/>
        <v>0.98899999999999999</v>
      </c>
      <c r="N538" s="113">
        <f t="shared" si="37"/>
        <v>1.3</v>
      </c>
      <c r="O538" s="113">
        <f t="shared" si="38"/>
        <v>-1.52E-2</v>
      </c>
    </row>
    <row r="539" spans="2:15" x14ac:dyDescent="0.25">
      <c r="B539" s="87" t="str">
        <f t="shared" si="35"/>
        <v>SCECFLMFm1985CZ07</v>
      </c>
      <c r="C539" t="s">
        <v>118</v>
      </c>
      <c r="D539" t="s">
        <v>130</v>
      </c>
      <c r="E539" t="s">
        <v>1650</v>
      </c>
      <c r="F539" t="s">
        <v>67</v>
      </c>
      <c r="G539" t="s">
        <v>106</v>
      </c>
      <c r="H539" t="s">
        <v>1662</v>
      </c>
      <c r="I539">
        <v>0</v>
      </c>
      <c r="J539">
        <v>0</v>
      </c>
      <c r="K539">
        <v>0</v>
      </c>
      <c r="M539" s="113">
        <f t="shared" si="36"/>
        <v>0</v>
      </c>
      <c r="N539" s="113">
        <f t="shared" si="37"/>
        <v>0</v>
      </c>
      <c r="O539" s="113">
        <f t="shared" si="38"/>
        <v>0</v>
      </c>
    </row>
    <row r="540" spans="2:15" x14ac:dyDescent="0.25">
      <c r="B540" s="87" t="str">
        <f t="shared" si="35"/>
        <v>SCECFLMFm1985CZ08</v>
      </c>
      <c r="C540" t="s">
        <v>118</v>
      </c>
      <c r="D540" t="s">
        <v>130</v>
      </c>
      <c r="E540" t="s">
        <v>1650</v>
      </c>
      <c r="F540" t="s">
        <v>67</v>
      </c>
      <c r="G540" t="s">
        <v>107</v>
      </c>
      <c r="H540" t="s">
        <v>1662</v>
      </c>
      <c r="I540">
        <v>1.0402310590295754</v>
      </c>
      <c r="J540">
        <v>1.4115557353751043</v>
      </c>
      <c r="K540">
        <v>-1.2755316727061039E-2</v>
      </c>
      <c r="M540" s="113">
        <f t="shared" si="36"/>
        <v>1.04</v>
      </c>
      <c r="N540" s="113">
        <f t="shared" si="37"/>
        <v>1.41</v>
      </c>
      <c r="O540" s="113">
        <f t="shared" si="38"/>
        <v>-1.2800000000000001E-2</v>
      </c>
    </row>
    <row r="541" spans="2:15" x14ac:dyDescent="0.25">
      <c r="B541" s="87" t="str">
        <f t="shared" si="35"/>
        <v>SCECFLMFm1985CZ09</v>
      </c>
      <c r="C541" t="s">
        <v>118</v>
      </c>
      <c r="D541" t="s">
        <v>130</v>
      </c>
      <c r="E541" t="s">
        <v>1650</v>
      </c>
      <c r="F541" t="s">
        <v>67</v>
      </c>
      <c r="G541" t="s">
        <v>108</v>
      </c>
      <c r="H541" t="s">
        <v>1662</v>
      </c>
      <c r="I541">
        <v>1.0842457220190789</v>
      </c>
      <c r="J541">
        <v>1.4099522067256414</v>
      </c>
      <c r="K541">
        <v>-1.4151918052964516E-2</v>
      </c>
      <c r="M541" s="113">
        <f t="shared" si="36"/>
        <v>1.08</v>
      </c>
      <c r="N541" s="113">
        <f t="shared" si="37"/>
        <v>1.41</v>
      </c>
      <c r="O541" s="113">
        <f t="shared" si="38"/>
        <v>-1.4200000000000001E-2</v>
      </c>
    </row>
    <row r="542" spans="2:15" x14ac:dyDescent="0.25">
      <c r="B542" s="87" t="str">
        <f t="shared" si="35"/>
        <v>SCECFLMFm1985CZ10</v>
      </c>
      <c r="C542" t="s">
        <v>118</v>
      </c>
      <c r="D542" t="s">
        <v>130</v>
      </c>
      <c r="E542" t="s">
        <v>1650</v>
      </c>
      <c r="F542" t="s">
        <v>67</v>
      </c>
      <c r="G542" t="s">
        <v>109</v>
      </c>
      <c r="H542" t="s">
        <v>1662</v>
      </c>
      <c r="I542">
        <v>1.0823252704225503</v>
      </c>
      <c r="J542">
        <v>1.8308902513477612</v>
      </c>
      <c r="K542">
        <v>-1.528745414350827E-2</v>
      </c>
      <c r="M542" s="113">
        <f t="shared" si="36"/>
        <v>1.08</v>
      </c>
      <c r="N542" s="113">
        <f t="shared" si="37"/>
        <v>1.83</v>
      </c>
      <c r="O542" s="113">
        <f t="shared" si="38"/>
        <v>-1.5299999999999999E-2</v>
      </c>
    </row>
    <row r="543" spans="2:15" x14ac:dyDescent="0.25">
      <c r="B543" s="87" t="str">
        <f t="shared" si="35"/>
        <v>SCECFLMFm1985CZ11</v>
      </c>
      <c r="C543" t="s">
        <v>118</v>
      </c>
      <c r="D543" t="s">
        <v>130</v>
      </c>
      <c r="E543" t="s">
        <v>1650</v>
      </c>
      <c r="F543" t="s">
        <v>67</v>
      </c>
      <c r="G543" t="s">
        <v>110</v>
      </c>
      <c r="H543" t="s">
        <v>1662</v>
      </c>
      <c r="I543">
        <v>0</v>
      </c>
      <c r="J543">
        <v>0</v>
      </c>
      <c r="K543">
        <v>0</v>
      </c>
      <c r="M543" s="113">
        <f t="shared" si="36"/>
        <v>0</v>
      </c>
      <c r="N543" s="113">
        <f t="shared" si="37"/>
        <v>0</v>
      </c>
      <c r="O543" s="113">
        <f t="shared" si="38"/>
        <v>0</v>
      </c>
    </row>
    <row r="544" spans="2:15" x14ac:dyDescent="0.25">
      <c r="B544" s="87" t="str">
        <f t="shared" si="35"/>
        <v>SCECFLMFm1985CZ12</v>
      </c>
      <c r="C544" t="s">
        <v>118</v>
      </c>
      <c r="D544" t="s">
        <v>130</v>
      </c>
      <c r="E544" t="s">
        <v>1650</v>
      </c>
      <c r="F544" t="s">
        <v>67</v>
      </c>
      <c r="G544" t="s">
        <v>111</v>
      </c>
      <c r="H544" t="s">
        <v>1662</v>
      </c>
      <c r="I544">
        <v>0</v>
      </c>
      <c r="J544">
        <v>0</v>
      </c>
      <c r="K544">
        <v>0</v>
      </c>
      <c r="M544" s="113">
        <f t="shared" si="36"/>
        <v>0</v>
      </c>
      <c r="N544" s="113">
        <f t="shared" si="37"/>
        <v>0</v>
      </c>
      <c r="O544" s="113">
        <f t="shared" si="38"/>
        <v>0</v>
      </c>
    </row>
    <row r="545" spans="2:15" x14ac:dyDescent="0.25">
      <c r="B545" s="87" t="str">
        <f t="shared" si="35"/>
        <v>SCECFLMFm1985CZ13</v>
      </c>
      <c r="C545" t="s">
        <v>118</v>
      </c>
      <c r="D545" t="s">
        <v>130</v>
      </c>
      <c r="E545" t="s">
        <v>1650</v>
      </c>
      <c r="F545" t="s">
        <v>67</v>
      </c>
      <c r="G545" t="s">
        <v>112</v>
      </c>
      <c r="H545" t="s">
        <v>1662</v>
      </c>
      <c r="I545">
        <v>1.0883400630840514</v>
      </c>
      <c r="J545">
        <v>1.8137876320325168</v>
      </c>
      <c r="K545">
        <v>-1.7846472721134241E-2</v>
      </c>
      <c r="M545" s="113">
        <f t="shared" si="36"/>
        <v>1.0900000000000001</v>
      </c>
      <c r="N545" s="113">
        <f t="shared" si="37"/>
        <v>1.81</v>
      </c>
      <c r="O545" s="113">
        <f t="shared" si="38"/>
        <v>-1.78E-2</v>
      </c>
    </row>
    <row r="546" spans="2:15" x14ac:dyDescent="0.25">
      <c r="B546" s="87" t="str">
        <f t="shared" si="35"/>
        <v>SCECFLMFm1985CZ14</v>
      </c>
      <c r="C546" t="s">
        <v>118</v>
      </c>
      <c r="D546" t="s">
        <v>130</v>
      </c>
      <c r="E546" t="s">
        <v>1650</v>
      </c>
      <c r="F546" t="s">
        <v>67</v>
      </c>
      <c r="G546" t="s">
        <v>113</v>
      </c>
      <c r="H546" t="s">
        <v>1662</v>
      </c>
      <c r="I546">
        <v>1.1129558448923651</v>
      </c>
      <c r="J546">
        <v>1.6612686635182441</v>
      </c>
      <c r="K546">
        <v>-1.516752802917523E-2</v>
      </c>
      <c r="M546" s="113">
        <f t="shared" si="36"/>
        <v>1.1100000000000001</v>
      </c>
      <c r="N546" s="113">
        <f t="shared" si="37"/>
        <v>1.66</v>
      </c>
      <c r="O546" s="113">
        <f t="shared" si="38"/>
        <v>-1.52E-2</v>
      </c>
    </row>
    <row r="547" spans="2:15" x14ac:dyDescent="0.25">
      <c r="B547" s="87" t="str">
        <f t="shared" si="35"/>
        <v>SCECFLMFm1985CZ15</v>
      </c>
      <c r="C547" t="s">
        <v>118</v>
      </c>
      <c r="D547" t="s">
        <v>130</v>
      </c>
      <c r="E547" t="s">
        <v>1650</v>
      </c>
      <c r="F547" t="s">
        <v>67</v>
      </c>
      <c r="G547" t="s">
        <v>114</v>
      </c>
      <c r="H547" t="s">
        <v>1662</v>
      </c>
      <c r="I547">
        <v>1.2063963032643825</v>
      </c>
      <c r="J547">
        <v>1.6410739766054963</v>
      </c>
      <c r="K547">
        <v>-7.6198107720854818E-3</v>
      </c>
      <c r="M547" s="113">
        <f t="shared" si="36"/>
        <v>1.21</v>
      </c>
      <c r="N547" s="113">
        <f t="shared" si="37"/>
        <v>1.64</v>
      </c>
      <c r="O547" s="113">
        <f t="shared" si="38"/>
        <v>-7.62E-3</v>
      </c>
    </row>
    <row r="548" spans="2:15" x14ac:dyDescent="0.25">
      <c r="B548" s="87" t="str">
        <f t="shared" si="35"/>
        <v>SCECFLMFm1985CZ16</v>
      </c>
      <c r="C548" t="s">
        <v>118</v>
      </c>
      <c r="D548" t="s">
        <v>130</v>
      </c>
      <c r="E548" t="s">
        <v>1650</v>
      </c>
      <c r="F548" t="s">
        <v>67</v>
      </c>
      <c r="G548" t="s">
        <v>115</v>
      </c>
      <c r="H548" t="s">
        <v>1662</v>
      </c>
      <c r="I548">
        <v>1.0233447260466166</v>
      </c>
      <c r="J548">
        <v>1.463624468963322</v>
      </c>
      <c r="K548">
        <v>-2.0417992186389809E-2</v>
      </c>
      <c r="M548" s="113">
        <f t="shared" si="36"/>
        <v>1.02</v>
      </c>
      <c r="N548" s="113">
        <f t="shared" si="37"/>
        <v>1.46</v>
      </c>
      <c r="O548" s="113">
        <f t="shared" si="38"/>
        <v>-2.0400000000000001E-2</v>
      </c>
    </row>
    <row r="549" spans="2:15" x14ac:dyDescent="0.25">
      <c r="B549" s="87" t="str">
        <f t="shared" si="35"/>
        <v>SCECFLMFm1996CZ01</v>
      </c>
      <c r="C549" t="s">
        <v>118</v>
      </c>
      <c r="D549" t="s">
        <v>130</v>
      </c>
      <c r="E549" t="s">
        <v>1650</v>
      </c>
      <c r="F549" t="s">
        <v>70</v>
      </c>
      <c r="G549" t="s">
        <v>48</v>
      </c>
      <c r="H549" t="s">
        <v>1662</v>
      </c>
      <c r="I549">
        <v>0</v>
      </c>
      <c r="J549">
        <v>0</v>
      </c>
      <c r="K549">
        <v>0</v>
      </c>
      <c r="M549" s="113">
        <f t="shared" si="36"/>
        <v>0</v>
      </c>
      <c r="N549" s="113">
        <f t="shared" si="37"/>
        <v>0</v>
      </c>
      <c r="O549" s="113">
        <f t="shared" si="38"/>
        <v>0</v>
      </c>
    </row>
    <row r="550" spans="2:15" x14ac:dyDescent="0.25">
      <c r="B550" s="87" t="str">
        <f t="shared" si="35"/>
        <v>SCECFLMFm1996CZ02</v>
      </c>
      <c r="C550" t="s">
        <v>118</v>
      </c>
      <c r="D550" t="s">
        <v>130</v>
      </c>
      <c r="E550" t="s">
        <v>1650</v>
      </c>
      <c r="F550" t="s">
        <v>70</v>
      </c>
      <c r="G550" t="s">
        <v>101</v>
      </c>
      <c r="H550" t="s">
        <v>1662</v>
      </c>
      <c r="I550">
        <v>0</v>
      </c>
      <c r="J550">
        <v>0</v>
      </c>
      <c r="K550">
        <v>0</v>
      </c>
      <c r="M550" s="113">
        <f t="shared" si="36"/>
        <v>0</v>
      </c>
      <c r="N550" s="113">
        <f t="shared" si="37"/>
        <v>0</v>
      </c>
      <c r="O550" s="113">
        <f t="shared" si="38"/>
        <v>0</v>
      </c>
    </row>
    <row r="551" spans="2:15" x14ac:dyDescent="0.25">
      <c r="B551" s="87" t="str">
        <f t="shared" si="35"/>
        <v>SCECFLMFm1996CZ03</v>
      </c>
      <c r="C551" t="s">
        <v>118</v>
      </c>
      <c r="D551" t="s">
        <v>130</v>
      </c>
      <c r="E551" t="s">
        <v>1650</v>
      </c>
      <c r="F551" t="s">
        <v>70</v>
      </c>
      <c r="G551" t="s">
        <v>102</v>
      </c>
      <c r="H551" t="s">
        <v>1662</v>
      </c>
      <c r="I551">
        <v>0</v>
      </c>
      <c r="J551">
        <v>0</v>
      </c>
      <c r="K551">
        <v>0</v>
      </c>
      <c r="M551" s="113">
        <f t="shared" si="36"/>
        <v>0</v>
      </c>
      <c r="N551" s="113">
        <f t="shared" si="37"/>
        <v>0</v>
      </c>
      <c r="O551" s="113">
        <f t="shared" si="38"/>
        <v>0</v>
      </c>
    </row>
    <row r="552" spans="2:15" x14ac:dyDescent="0.25">
      <c r="B552" s="87" t="str">
        <f t="shared" si="35"/>
        <v>SCECFLMFm1996CZ04</v>
      </c>
      <c r="C552" t="s">
        <v>118</v>
      </c>
      <c r="D552" t="s">
        <v>130</v>
      </c>
      <c r="E552" t="s">
        <v>1650</v>
      </c>
      <c r="F552" t="s">
        <v>70</v>
      </c>
      <c r="G552" t="s">
        <v>103</v>
      </c>
      <c r="H552" t="s">
        <v>1662</v>
      </c>
      <c r="I552">
        <v>0</v>
      </c>
      <c r="J552">
        <v>0</v>
      </c>
      <c r="K552">
        <v>0</v>
      </c>
      <c r="M552" s="113">
        <f t="shared" si="36"/>
        <v>0</v>
      </c>
      <c r="N552" s="113">
        <f t="shared" si="37"/>
        <v>0</v>
      </c>
      <c r="O552" s="113">
        <f t="shared" si="38"/>
        <v>0</v>
      </c>
    </row>
    <row r="553" spans="2:15" x14ac:dyDescent="0.25">
      <c r="B553" s="87" t="str">
        <f t="shared" si="35"/>
        <v>SCECFLMFm1996CZ05</v>
      </c>
      <c r="C553" t="s">
        <v>118</v>
      </c>
      <c r="D553" t="s">
        <v>130</v>
      </c>
      <c r="E553" t="s">
        <v>1650</v>
      </c>
      <c r="F553" t="s">
        <v>70</v>
      </c>
      <c r="G553" t="s">
        <v>104</v>
      </c>
      <c r="H553" t="s">
        <v>1662</v>
      </c>
      <c r="I553">
        <v>0.99399999999999999</v>
      </c>
      <c r="J553">
        <v>1.0227272727272727</v>
      </c>
      <c r="K553">
        <v>-2.3650651443516392E-2</v>
      </c>
      <c r="M553" s="113">
        <f t="shared" si="36"/>
        <v>0.99399999999999999</v>
      </c>
      <c r="N553" s="113">
        <f t="shared" si="37"/>
        <v>1.02</v>
      </c>
      <c r="O553" s="113">
        <f t="shared" si="38"/>
        <v>-2.3699999999999999E-2</v>
      </c>
    </row>
    <row r="554" spans="2:15" x14ac:dyDescent="0.25">
      <c r="B554" s="87" t="str">
        <f t="shared" si="35"/>
        <v>SCECFLMFm1996CZ06</v>
      </c>
      <c r="C554" t="s">
        <v>118</v>
      </c>
      <c r="D554" t="s">
        <v>130</v>
      </c>
      <c r="E554" t="s">
        <v>1650</v>
      </c>
      <c r="F554" t="s">
        <v>70</v>
      </c>
      <c r="G554" t="s">
        <v>105</v>
      </c>
      <c r="H554" t="s">
        <v>1662</v>
      </c>
      <c r="I554">
        <v>0.99915045871792385</v>
      </c>
      <c r="J554">
        <v>1.2726510670570148</v>
      </c>
      <c r="K554">
        <v>-1.4933291745357465E-2</v>
      </c>
      <c r="M554" s="113">
        <f t="shared" si="36"/>
        <v>0.999</v>
      </c>
      <c r="N554" s="113">
        <f t="shared" si="37"/>
        <v>1.27</v>
      </c>
      <c r="O554" s="113">
        <f t="shared" si="38"/>
        <v>-1.49E-2</v>
      </c>
    </row>
    <row r="555" spans="2:15" x14ac:dyDescent="0.25">
      <c r="B555" s="87" t="str">
        <f t="shared" si="35"/>
        <v>SCECFLMFm1996CZ07</v>
      </c>
      <c r="C555" t="s">
        <v>118</v>
      </c>
      <c r="D555" t="s">
        <v>130</v>
      </c>
      <c r="E555" t="s">
        <v>1650</v>
      </c>
      <c r="F555" t="s">
        <v>70</v>
      </c>
      <c r="G555" t="s">
        <v>106</v>
      </c>
      <c r="H555" t="s">
        <v>1662</v>
      </c>
      <c r="I555">
        <v>0</v>
      </c>
      <c r="J555">
        <v>0</v>
      </c>
      <c r="K555">
        <v>0</v>
      </c>
      <c r="M555" s="113">
        <f t="shared" si="36"/>
        <v>0</v>
      </c>
      <c r="N555" s="113">
        <f t="shared" si="37"/>
        <v>0</v>
      </c>
      <c r="O555" s="113">
        <f t="shared" si="38"/>
        <v>0</v>
      </c>
    </row>
    <row r="556" spans="2:15" x14ac:dyDescent="0.25">
      <c r="B556" s="87" t="str">
        <f t="shared" si="35"/>
        <v>SCECFLMFm1996CZ08</v>
      </c>
      <c r="C556" t="s">
        <v>118</v>
      </c>
      <c r="D556" t="s">
        <v>130</v>
      </c>
      <c r="E556" t="s">
        <v>1650</v>
      </c>
      <c r="F556" t="s">
        <v>70</v>
      </c>
      <c r="G556" t="s">
        <v>107</v>
      </c>
      <c r="H556" t="s">
        <v>1662</v>
      </c>
      <c r="I556">
        <v>1.0356658853229761</v>
      </c>
      <c r="J556">
        <v>1.3001959915159287</v>
      </c>
      <c r="K556">
        <v>-1.2265972788630727E-2</v>
      </c>
      <c r="M556" s="113">
        <f t="shared" si="36"/>
        <v>1.04</v>
      </c>
      <c r="N556" s="113">
        <f t="shared" si="37"/>
        <v>1.3</v>
      </c>
      <c r="O556" s="113">
        <f t="shared" si="38"/>
        <v>-1.23E-2</v>
      </c>
    </row>
    <row r="557" spans="2:15" x14ac:dyDescent="0.25">
      <c r="B557" s="87" t="str">
        <f t="shared" si="35"/>
        <v>SCECFLMFm1996CZ09</v>
      </c>
      <c r="C557" t="s">
        <v>118</v>
      </c>
      <c r="D557" t="s">
        <v>130</v>
      </c>
      <c r="E557" t="s">
        <v>1650</v>
      </c>
      <c r="F557" t="s">
        <v>70</v>
      </c>
      <c r="G557" t="s">
        <v>108</v>
      </c>
      <c r="H557" t="s">
        <v>1662</v>
      </c>
      <c r="I557">
        <v>1.0975969140141606</v>
      </c>
      <c r="J557">
        <v>1.479051699673726</v>
      </c>
      <c r="K557">
        <v>-1.1802852488482665E-2</v>
      </c>
      <c r="M557" s="113">
        <f t="shared" si="36"/>
        <v>1.1000000000000001</v>
      </c>
      <c r="N557" s="113">
        <f t="shared" si="37"/>
        <v>1.48</v>
      </c>
      <c r="O557" s="113">
        <f t="shared" si="38"/>
        <v>-1.18E-2</v>
      </c>
    </row>
    <row r="558" spans="2:15" x14ac:dyDescent="0.25">
      <c r="B558" s="87" t="str">
        <f t="shared" si="35"/>
        <v>SCECFLMFm1996CZ10</v>
      </c>
      <c r="C558" t="s">
        <v>118</v>
      </c>
      <c r="D558" t="s">
        <v>130</v>
      </c>
      <c r="E558" t="s">
        <v>1650</v>
      </c>
      <c r="F558" t="s">
        <v>70</v>
      </c>
      <c r="G558" t="s">
        <v>109</v>
      </c>
      <c r="H558" t="s">
        <v>1662</v>
      </c>
      <c r="I558">
        <v>1.0456085174909531</v>
      </c>
      <c r="J558">
        <v>1.9035608372930166</v>
      </c>
      <c r="K558">
        <v>-1.6270696862032821E-2</v>
      </c>
      <c r="M558" s="113">
        <f t="shared" si="36"/>
        <v>1.05</v>
      </c>
      <c r="N558" s="113">
        <f t="shared" si="37"/>
        <v>1.9</v>
      </c>
      <c r="O558" s="113">
        <f t="shared" si="38"/>
        <v>-1.6299999999999999E-2</v>
      </c>
    </row>
    <row r="559" spans="2:15" x14ac:dyDescent="0.25">
      <c r="B559" s="87" t="str">
        <f t="shared" si="35"/>
        <v>SCECFLMFm1996CZ11</v>
      </c>
      <c r="C559" t="s">
        <v>118</v>
      </c>
      <c r="D559" t="s">
        <v>130</v>
      </c>
      <c r="E559" t="s">
        <v>1650</v>
      </c>
      <c r="F559" t="s">
        <v>70</v>
      </c>
      <c r="G559" t="s">
        <v>110</v>
      </c>
      <c r="H559" t="s">
        <v>1662</v>
      </c>
      <c r="I559">
        <v>0</v>
      </c>
      <c r="J559">
        <v>0</v>
      </c>
      <c r="K559">
        <v>0</v>
      </c>
      <c r="M559" s="113">
        <f t="shared" si="36"/>
        <v>0</v>
      </c>
      <c r="N559" s="113">
        <f t="shared" si="37"/>
        <v>0</v>
      </c>
      <c r="O559" s="113">
        <f t="shared" si="38"/>
        <v>0</v>
      </c>
    </row>
    <row r="560" spans="2:15" x14ac:dyDescent="0.25">
      <c r="B560" s="87" t="str">
        <f t="shared" si="35"/>
        <v>SCECFLMFm1996CZ12</v>
      </c>
      <c r="C560" t="s">
        <v>118</v>
      </c>
      <c r="D560" t="s">
        <v>130</v>
      </c>
      <c r="E560" t="s">
        <v>1650</v>
      </c>
      <c r="F560" t="s">
        <v>70</v>
      </c>
      <c r="G560" t="s">
        <v>111</v>
      </c>
      <c r="H560" t="s">
        <v>1662</v>
      </c>
      <c r="I560">
        <v>0</v>
      </c>
      <c r="J560">
        <v>0</v>
      </c>
      <c r="K560">
        <v>0</v>
      </c>
      <c r="M560" s="113">
        <f t="shared" si="36"/>
        <v>0</v>
      </c>
      <c r="N560" s="113">
        <f t="shared" si="37"/>
        <v>0</v>
      </c>
      <c r="O560" s="113">
        <f t="shared" si="38"/>
        <v>0</v>
      </c>
    </row>
    <row r="561" spans="2:15" x14ac:dyDescent="0.25">
      <c r="B561" s="87" t="str">
        <f t="shared" si="35"/>
        <v>SCECFLMFm1996CZ13</v>
      </c>
      <c r="C561" t="s">
        <v>118</v>
      </c>
      <c r="D561" t="s">
        <v>130</v>
      </c>
      <c r="E561" t="s">
        <v>1650</v>
      </c>
      <c r="F561" t="s">
        <v>70</v>
      </c>
      <c r="G561" t="s">
        <v>112</v>
      </c>
      <c r="H561" t="s">
        <v>1662</v>
      </c>
      <c r="I561">
        <v>1.094252184378004</v>
      </c>
      <c r="J561">
        <v>1.810780633508503</v>
      </c>
      <c r="K561">
        <v>-1.573976925028512E-2</v>
      </c>
      <c r="M561" s="113">
        <f t="shared" si="36"/>
        <v>1.0900000000000001</v>
      </c>
      <c r="N561" s="113">
        <f t="shared" si="37"/>
        <v>1.81</v>
      </c>
      <c r="O561" s="113">
        <f t="shared" si="38"/>
        <v>-1.5699999999999999E-2</v>
      </c>
    </row>
    <row r="562" spans="2:15" x14ac:dyDescent="0.25">
      <c r="B562" s="87" t="str">
        <f t="shared" si="35"/>
        <v>SCECFLMFm1996CZ14</v>
      </c>
      <c r="C562" t="s">
        <v>118</v>
      </c>
      <c r="D562" t="s">
        <v>130</v>
      </c>
      <c r="E562" t="s">
        <v>1650</v>
      </c>
      <c r="F562" t="s">
        <v>70</v>
      </c>
      <c r="G562" t="s">
        <v>113</v>
      </c>
      <c r="H562" t="s">
        <v>1662</v>
      </c>
      <c r="I562">
        <v>1.1309153997022612</v>
      </c>
      <c r="J562">
        <v>1.4550799539551638</v>
      </c>
      <c r="K562">
        <v>-1.504139473995132E-2</v>
      </c>
      <c r="M562" s="113">
        <f t="shared" si="36"/>
        <v>1.1299999999999999</v>
      </c>
      <c r="N562" s="113">
        <f t="shared" si="37"/>
        <v>1.46</v>
      </c>
      <c r="O562" s="113">
        <f t="shared" si="38"/>
        <v>-1.4999999999999999E-2</v>
      </c>
    </row>
    <row r="563" spans="2:15" x14ac:dyDescent="0.25">
      <c r="B563" s="87" t="str">
        <f t="shared" si="35"/>
        <v>SCECFLMFm1996CZ15</v>
      </c>
      <c r="C563" t="s">
        <v>118</v>
      </c>
      <c r="D563" t="s">
        <v>130</v>
      </c>
      <c r="E563" t="s">
        <v>1650</v>
      </c>
      <c r="F563" t="s">
        <v>70</v>
      </c>
      <c r="G563" t="s">
        <v>114</v>
      </c>
      <c r="H563" t="s">
        <v>1662</v>
      </c>
      <c r="I563">
        <v>1.1937333983262368</v>
      </c>
      <c r="J563">
        <v>1.6282403765424585</v>
      </c>
      <c r="K563">
        <v>-7.1321275007888794E-3</v>
      </c>
      <c r="M563" s="113">
        <f t="shared" si="36"/>
        <v>1.19</v>
      </c>
      <c r="N563" s="113">
        <f t="shared" si="37"/>
        <v>1.63</v>
      </c>
      <c r="O563" s="113">
        <f t="shared" si="38"/>
        <v>-7.1300000000000001E-3</v>
      </c>
    </row>
    <row r="564" spans="2:15" x14ac:dyDescent="0.25">
      <c r="B564" s="87" t="str">
        <f t="shared" si="35"/>
        <v>SCECFLMFm1996CZ16</v>
      </c>
      <c r="C564" t="s">
        <v>118</v>
      </c>
      <c r="D564" t="s">
        <v>130</v>
      </c>
      <c r="E564" t="s">
        <v>1650</v>
      </c>
      <c r="F564" t="s">
        <v>70</v>
      </c>
      <c r="G564" t="s">
        <v>115</v>
      </c>
      <c r="H564" t="s">
        <v>1662</v>
      </c>
      <c r="I564">
        <v>1.0215590147380307</v>
      </c>
      <c r="J564">
        <v>1.4989741767374669</v>
      </c>
      <c r="K564">
        <v>-2.1718824728146041E-2</v>
      </c>
      <c r="M564" s="113">
        <f t="shared" si="36"/>
        <v>1.02</v>
      </c>
      <c r="N564" s="113">
        <f t="shared" si="37"/>
        <v>1.5</v>
      </c>
      <c r="O564" s="113">
        <f t="shared" si="38"/>
        <v>-2.1700000000000001E-2</v>
      </c>
    </row>
    <row r="565" spans="2:15" x14ac:dyDescent="0.25">
      <c r="B565" s="87" t="str">
        <f t="shared" si="35"/>
        <v>SCECFLMFm2003CZ01</v>
      </c>
      <c r="C565" t="s">
        <v>118</v>
      </c>
      <c r="D565" t="s">
        <v>130</v>
      </c>
      <c r="E565" t="s">
        <v>1650</v>
      </c>
      <c r="F565" t="s">
        <v>57</v>
      </c>
      <c r="G565" t="s">
        <v>48</v>
      </c>
      <c r="H565" t="s">
        <v>1662</v>
      </c>
      <c r="I565">
        <v>0</v>
      </c>
      <c r="J565">
        <v>0</v>
      </c>
      <c r="K565">
        <v>0</v>
      </c>
      <c r="M565" s="113">
        <f t="shared" si="36"/>
        <v>0</v>
      </c>
      <c r="N565" s="113">
        <f t="shared" si="37"/>
        <v>0</v>
      </c>
      <c r="O565" s="113">
        <f t="shared" si="38"/>
        <v>0</v>
      </c>
    </row>
    <row r="566" spans="2:15" x14ac:dyDescent="0.25">
      <c r="B566" s="87" t="str">
        <f t="shared" si="35"/>
        <v>SCECFLMFm2003CZ02</v>
      </c>
      <c r="C566" t="s">
        <v>118</v>
      </c>
      <c r="D566" t="s">
        <v>130</v>
      </c>
      <c r="E566" t="s">
        <v>1650</v>
      </c>
      <c r="F566" t="s">
        <v>57</v>
      </c>
      <c r="G566" t="s">
        <v>101</v>
      </c>
      <c r="H566" t="s">
        <v>1662</v>
      </c>
      <c r="I566">
        <v>0</v>
      </c>
      <c r="J566">
        <v>0</v>
      </c>
      <c r="K566">
        <v>0</v>
      </c>
      <c r="M566" s="113">
        <f t="shared" si="36"/>
        <v>0</v>
      </c>
      <c r="N566" s="113">
        <f t="shared" si="37"/>
        <v>0</v>
      </c>
      <c r="O566" s="113">
        <f t="shared" si="38"/>
        <v>0</v>
      </c>
    </row>
    <row r="567" spans="2:15" x14ac:dyDescent="0.25">
      <c r="B567" s="87" t="str">
        <f t="shared" si="35"/>
        <v>SCECFLMFm2003CZ03</v>
      </c>
      <c r="C567" t="s">
        <v>118</v>
      </c>
      <c r="D567" t="s">
        <v>130</v>
      </c>
      <c r="E567" t="s">
        <v>1650</v>
      </c>
      <c r="F567" t="s">
        <v>57</v>
      </c>
      <c r="G567" t="s">
        <v>102</v>
      </c>
      <c r="H567" t="s">
        <v>1662</v>
      </c>
      <c r="I567">
        <v>0</v>
      </c>
      <c r="J567">
        <v>0</v>
      </c>
      <c r="K567">
        <v>0</v>
      </c>
      <c r="M567" s="113">
        <f t="shared" si="36"/>
        <v>0</v>
      </c>
      <c r="N567" s="113">
        <f t="shared" si="37"/>
        <v>0</v>
      </c>
      <c r="O567" s="113">
        <f t="shared" si="38"/>
        <v>0</v>
      </c>
    </row>
    <row r="568" spans="2:15" x14ac:dyDescent="0.25">
      <c r="B568" s="87" t="str">
        <f t="shared" si="35"/>
        <v>SCECFLMFm2003CZ04</v>
      </c>
      <c r="C568" t="s">
        <v>118</v>
      </c>
      <c r="D568" t="s">
        <v>130</v>
      </c>
      <c r="E568" t="s">
        <v>1650</v>
      </c>
      <c r="F568" t="s">
        <v>57</v>
      </c>
      <c r="G568" t="s">
        <v>103</v>
      </c>
      <c r="H568" t="s">
        <v>1662</v>
      </c>
      <c r="I568">
        <v>0</v>
      </c>
      <c r="J568">
        <v>0</v>
      </c>
      <c r="K568">
        <v>0</v>
      </c>
      <c r="M568" s="113">
        <f t="shared" si="36"/>
        <v>0</v>
      </c>
      <c r="N568" s="113">
        <f t="shared" si="37"/>
        <v>0</v>
      </c>
      <c r="O568" s="113">
        <f t="shared" si="38"/>
        <v>0</v>
      </c>
    </row>
    <row r="569" spans="2:15" x14ac:dyDescent="0.25">
      <c r="B569" s="87" t="str">
        <f t="shared" si="35"/>
        <v>SCECFLMFm2003CZ05</v>
      </c>
      <c r="C569" t="s">
        <v>118</v>
      </c>
      <c r="D569" t="s">
        <v>130</v>
      </c>
      <c r="E569" t="s">
        <v>1650</v>
      </c>
      <c r="F569" t="s">
        <v>57</v>
      </c>
      <c r="G569" t="s">
        <v>104</v>
      </c>
      <c r="H569" t="s">
        <v>1662</v>
      </c>
      <c r="I569">
        <v>0.99399999999999999</v>
      </c>
      <c r="J569">
        <v>1.0227272727272727</v>
      </c>
      <c r="K569">
        <v>-2.3117178102685192E-2</v>
      </c>
      <c r="M569" s="113">
        <f t="shared" si="36"/>
        <v>0.99399999999999999</v>
      </c>
      <c r="N569" s="113">
        <f t="shared" si="37"/>
        <v>1.02</v>
      </c>
      <c r="O569" s="113">
        <f t="shared" si="38"/>
        <v>-2.3099999999999999E-2</v>
      </c>
    </row>
    <row r="570" spans="2:15" x14ac:dyDescent="0.25">
      <c r="B570" s="87" t="str">
        <f t="shared" si="35"/>
        <v>SCECFLMFm2003CZ06</v>
      </c>
      <c r="C570" t="s">
        <v>118</v>
      </c>
      <c r="D570" t="s">
        <v>130</v>
      </c>
      <c r="E570" t="s">
        <v>1650</v>
      </c>
      <c r="F570" t="s">
        <v>57</v>
      </c>
      <c r="G570" t="s">
        <v>105</v>
      </c>
      <c r="H570" t="s">
        <v>1662</v>
      </c>
      <c r="I570">
        <v>1.0129658504557046</v>
      </c>
      <c r="J570">
        <v>1.2767958859555733</v>
      </c>
      <c r="K570">
        <v>-1.1444524667672535E-2</v>
      </c>
      <c r="M570" s="113">
        <f t="shared" si="36"/>
        <v>1.01</v>
      </c>
      <c r="N570" s="113">
        <f t="shared" si="37"/>
        <v>1.28</v>
      </c>
      <c r="O570" s="113">
        <f t="shared" si="38"/>
        <v>-1.14E-2</v>
      </c>
    </row>
    <row r="571" spans="2:15" x14ac:dyDescent="0.25">
      <c r="B571" s="87" t="str">
        <f t="shared" si="35"/>
        <v>SCECFLMFm2003CZ07</v>
      </c>
      <c r="C571" t="s">
        <v>118</v>
      </c>
      <c r="D571" t="s">
        <v>130</v>
      </c>
      <c r="E571" t="s">
        <v>1650</v>
      </c>
      <c r="F571" t="s">
        <v>57</v>
      </c>
      <c r="G571" t="s">
        <v>106</v>
      </c>
      <c r="H571" t="s">
        <v>1662</v>
      </c>
      <c r="I571">
        <v>0</v>
      </c>
      <c r="J571">
        <v>0</v>
      </c>
      <c r="K571">
        <v>0</v>
      </c>
      <c r="M571" s="113">
        <f t="shared" si="36"/>
        <v>0</v>
      </c>
      <c r="N571" s="113">
        <f t="shared" si="37"/>
        <v>0</v>
      </c>
      <c r="O571" s="113">
        <f t="shared" si="38"/>
        <v>0</v>
      </c>
    </row>
    <row r="572" spans="2:15" x14ac:dyDescent="0.25">
      <c r="B572" s="87" t="str">
        <f t="shared" si="35"/>
        <v>SCECFLMFm2003CZ08</v>
      </c>
      <c r="C572" t="s">
        <v>118</v>
      </c>
      <c r="D572" t="s">
        <v>130</v>
      </c>
      <c r="E572" t="s">
        <v>1650</v>
      </c>
      <c r="F572" t="s">
        <v>57</v>
      </c>
      <c r="G572" t="s">
        <v>107</v>
      </c>
      <c r="H572" t="s">
        <v>1662</v>
      </c>
      <c r="I572">
        <v>1.0484361504231956</v>
      </c>
      <c r="J572">
        <v>1.266220758594568</v>
      </c>
      <c r="K572">
        <v>-1.0683444392162157E-2</v>
      </c>
      <c r="M572" s="113">
        <f t="shared" si="36"/>
        <v>1.05</v>
      </c>
      <c r="N572" s="113">
        <f t="shared" si="37"/>
        <v>1.27</v>
      </c>
      <c r="O572" s="113">
        <f t="shared" si="38"/>
        <v>-1.0699999999999999E-2</v>
      </c>
    </row>
    <row r="573" spans="2:15" x14ac:dyDescent="0.25">
      <c r="B573" s="87" t="str">
        <f t="shared" si="35"/>
        <v>SCECFLMFm2003CZ09</v>
      </c>
      <c r="C573" t="s">
        <v>118</v>
      </c>
      <c r="D573" t="s">
        <v>130</v>
      </c>
      <c r="E573" t="s">
        <v>1650</v>
      </c>
      <c r="F573" t="s">
        <v>57</v>
      </c>
      <c r="G573" t="s">
        <v>108</v>
      </c>
      <c r="H573" t="s">
        <v>1662</v>
      </c>
      <c r="I573">
        <v>1.0658129359490229</v>
      </c>
      <c r="J573">
        <v>1.6524829165406767</v>
      </c>
      <c r="K573">
        <v>-1.2454318553054894E-2</v>
      </c>
      <c r="M573" s="113">
        <f t="shared" si="36"/>
        <v>1.07</v>
      </c>
      <c r="N573" s="113">
        <f t="shared" si="37"/>
        <v>1.65</v>
      </c>
      <c r="O573" s="113">
        <f t="shared" si="38"/>
        <v>-1.2500000000000001E-2</v>
      </c>
    </row>
    <row r="574" spans="2:15" x14ac:dyDescent="0.25">
      <c r="B574" s="87" t="str">
        <f t="shared" si="35"/>
        <v>SCECFLMFm2003CZ10</v>
      </c>
      <c r="C574" t="s">
        <v>118</v>
      </c>
      <c r="D574" t="s">
        <v>130</v>
      </c>
      <c r="E574" t="s">
        <v>1650</v>
      </c>
      <c r="F574" t="s">
        <v>57</v>
      </c>
      <c r="G574" t="s">
        <v>109</v>
      </c>
      <c r="H574" t="s">
        <v>1662</v>
      </c>
      <c r="I574">
        <v>1.0709691721830019</v>
      </c>
      <c r="J574">
        <v>1.8856467585516608</v>
      </c>
      <c r="K574">
        <v>-1.0720832136180762E-2</v>
      </c>
      <c r="M574" s="113">
        <f t="shared" si="36"/>
        <v>1.07</v>
      </c>
      <c r="N574" s="113">
        <f t="shared" si="37"/>
        <v>1.89</v>
      </c>
      <c r="O574" s="113">
        <f t="shared" si="38"/>
        <v>-1.0699999999999999E-2</v>
      </c>
    </row>
    <row r="575" spans="2:15" x14ac:dyDescent="0.25">
      <c r="B575" s="87" t="str">
        <f t="shared" si="35"/>
        <v>SCECFLMFm2003CZ11</v>
      </c>
      <c r="C575" t="s">
        <v>118</v>
      </c>
      <c r="D575" t="s">
        <v>130</v>
      </c>
      <c r="E575" t="s">
        <v>1650</v>
      </c>
      <c r="F575" t="s">
        <v>57</v>
      </c>
      <c r="G575" t="s">
        <v>110</v>
      </c>
      <c r="H575" t="s">
        <v>1662</v>
      </c>
      <c r="I575">
        <v>0</v>
      </c>
      <c r="J575">
        <v>0</v>
      </c>
      <c r="K575">
        <v>0</v>
      </c>
      <c r="M575" s="113">
        <f t="shared" si="36"/>
        <v>0</v>
      </c>
      <c r="N575" s="113">
        <f t="shared" si="37"/>
        <v>0</v>
      </c>
      <c r="O575" s="113">
        <f t="shared" si="38"/>
        <v>0</v>
      </c>
    </row>
    <row r="576" spans="2:15" x14ac:dyDescent="0.25">
      <c r="B576" s="87" t="str">
        <f t="shared" si="35"/>
        <v>SCECFLMFm2003CZ12</v>
      </c>
      <c r="C576" t="s">
        <v>118</v>
      </c>
      <c r="D576" t="s">
        <v>130</v>
      </c>
      <c r="E576" t="s">
        <v>1650</v>
      </c>
      <c r="F576" t="s">
        <v>57</v>
      </c>
      <c r="G576" t="s">
        <v>111</v>
      </c>
      <c r="H576" t="s">
        <v>1662</v>
      </c>
      <c r="I576">
        <v>0</v>
      </c>
      <c r="J576">
        <v>0</v>
      </c>
      <c r="K576">
        <v>0</v>
      </c>
      <c r="M576" s="113">
        <f t="shared" si="36"/>
        <v>0</v>
      </c>
      <c r="N576" s="113">
        <f t="shared" si="37"/>
        <v>0</v>
      </c>
      <c r="O576" s="113">
        <f t="shared" si="38"/>
        <v>0</v>
      </c>
    </row>
    <row r="577" spans="2:15" x14ac:dyDescent="0.25">
      <c r="B577" s="87" t="str">
        <f t="shared" si="35"/>
        <v>SCECFLMFm2003CZ13</v>
      </c>
      <c r="C577" t="s">
        <v>118</v>
      </c>
      <c r="D577" t="s">
        <v>130</v>
      </c>
      <c r="E577" t="s">
        <v>1650</v>
      </c>
      <c r="F577" t="s">
        <v>57</v>
      </c>
      <c r="G577" t="s">
        <v>112</v>
      </c>
      <c r="H577" t="s">
        <v>1662</v>
      </c>
      <c r="I577">
        <v>1.1051966165441316</v>
      </c>
      <c r="J577">
        <v>1.6550735295121264</v>
      </c>
      <c r="K577">
        <v>-1.4311032209014517E-2</v>
      </c>
      <c r="M577" s="113">
        <f t="shared" si="36"/>
        <v>1.1100000000000001</v>
      </c>
      <c r="N577" s="113">
        <f t="shared" si="37"/>
        <v>1.66</v>
      </c>
      <c r="O577" s="113">
        <f t="shared" si="38"/>
        <v>-1.43E-2</v>
      </c>
    </row>
    <row r="578" spans="2:15" x14ac:dyDescent="0.25">
      <c r="B578" s="87" t="str">
        <f t="shared" si="35"/>
        <v>SCECFLMFm2003CZ14</v>
      </c>
      <c r="C578" t="s">
        <v>118</v>
      </c>
      <c r="D578" t="s">
        <v>130</v>
      </c>
      <c r="E578" t="s">
        <v>1650</v>
      </c>
      <c r="F578" t="s">
        <v>57</v>
      </c>
      <c r="G578" t="s">
        <v>113</v>
      </c>
      <c r="H578" t="s">
        <v>1662</v>
      </c>
      <c r="I578">
        <v>1.1180489803634299</v>
      </c>
      <c r="J578">
        <v>1.391748387249226</v>
      </c>
      <c r="K578">
        <v>-1.5924327764518693E-2</v>
      </c>
      <c r="M578" s="113">
        <f t="shared" si="36"/>
        <v>1.1200000000000001</v>
      </c>
      <c r="N578" s="113">
        <f t="shared" si="37"/>
        <v>1.39</v>
      </c>
      <c r="O578" s="113">
        <f t="shared" si="38"/>
        <v>-1.5900000000000001E-2</v>
      </c>
    </row>
    <row r="579" spans="2:15" x14ac:dyDescent="0.25">
      <c r="B579" s="87" t="str">
        <f t="shared" si="35"/>
        <v>SCECFLMFm2003CZ15</v>
      </c>
      <c r="C579" t="s">
        <v>118</v>
      </c>
      <c r="D579" t="s">
        <v>130</v>
      </c>
      <c r="E579" t="s">
        <v>1650</v>
      </c>
      <c r="F579" t="s">
        <v>57</v>
      </c>
      <c r="G579" t="s">
        <v>114</v>
      </c>
      <c r="H579" t="s">
        <v>1662</v>
      </c>
      <c r="I579">
        <v>1.1884718660757778</v>
      </c>
      <c r="J579">
        <v>1.6046725804470061</v>
      </c>
      <c r="K579">
        <v>-7.0688803187692502E-3</v>
      </c>
      <c r="M579" s="113">
        <f t="shared" si="36"/>
        <v>1.19</v>
      </c>
      <c r="N579" s="113">
        <f t="shared" si="37"/>
        <v>1.6</v>
      </c>
      <c r="O579" s="113">
        <f t="shared" si="38"/>
        <v>-7.0699999999999999E-3</v>
      </c>
    </row>
    <row r="580" spans="2:15" x14ac:dyDescent="0.25">
      <c r="B580" s="87" t="str">
        <f t="shared" si="35"/>
        <v>SCECFLMFm2003CZ16</v>
      </c>
      <c r="C580" t="s">
        <v>118</v>
      </c>
      <c r="D580" t="s">
        <v>130</v>
      </c>
      <c r="E580" t="s">
        <v>1650</v>
      </c>
      <c r="F580" t="s">
        <v>57</v>
      </c>
      <c r="G580" t="s">
        <v>115</v>
      </c>
      <c r="H580" t="s">
        <v>1662</v>
      </c>
      <c r="I580">
        <v>1.0283686288199516</v>
      </c>
      <c r="J580">
        <v>1.5170010368678462</v>
      </c>
      <c r="K580">
        <v>-2.0299825224377049E-2</v>
      </c>
      <c r="M580" s="113">
        <f t="shared" si="36"/>
        <v>1.03</v>
      </c>
      <c r="N580" s="113">
        <f t="shared" si="37"/>
        <v>1.52</v>
      </c>
      <c r="O580" s="113">
        <f t="shared" si="38"/>
        <v>-2.0299999999999999E-2</v>
      </c>
    </row>
    <row r="581" spans="2:15" x14ac:dyDescent="0.25">
      <c r="B581" s="87" t="str">
        <f t="shared" ref="B581:B644" si="39">D581&amp;C581&amp;E581&amp;F581&amp;G581</f>
        <v>SCECFLMFm2007CZ01</v>
      </c>
      <c r="C581" t="s">
        <v>118</v>
      </c>
      <c r="D581" t="s">
        <v>130</v>
      </c>
      <c r="E581" t="s">
        <v>1650</v>
      </c>
      <c r="F581" t="s">
        <v>59</v>
      </c>
      <c r="G581" t="s">
        <v>48</v>
      </c>
      <c r="H581" t="s">
        <v>1662</v>
      </c>
      <c r="I581">
        <v>0</v>
      </c>
      <c r="J581">
        <v>0</v>
      </c>
      <c r="K581">
        <v>0</v>
      </c>
      <c r="M581" s="113">
        <f t="shared" ref="M581:M644" si="40">IF(I581=0,0,ROUND(I581,3-LOG(ABS(I581))))</f>
        <v>0</v>
      </c>
      <c r="N581" s="113">
        <f t="shared" ref="N581:N644" si="41">IF(J581=0,0,ROUND(J581,3-LOG(ABS(J581))))</f>
        <v>0</v>
      </c>
      <c r="O581" s="113">
        <f t="shared" ref="O581:O644" si="42">IF(K581=0,0,ROUND(K581,3-LOG(ABS(K581))))</f>
        <v>0</v>
      </c>
    </row>
    <row r="582" spans="2:15" x14ac:dyDescent="0.25">
      <c r="B582" s="87" t="str">
        <f t="shared" si="39"/>
        <v>SCECFLMFm2007CZ02</v>
      </c>
      <c r="C582" t="s">
        <v>118</v>
      </c>
      <c r="D582" t="s">
        <v>130</v>
      </c>
      <c r="E582" t="s">
        <v>1650</v>
      </c>
      <c r="F582" t="s">
        <v>59</v>
      </c>
      <c r="G582" t="s">
        <v>101</v>
      </c>
      <c r="H582" t="s">
        <v>1662</v>
      </c>
      <c r="I582">
        <v>0</v>
      </c>
      <c r="J582">
        <v>0</v>
      </c>
      <c r="K582">
        <v>0</v>
      </c>
      <c r="M582" s="113">
        <f t="shared" si="40"/>
        <v>0</v>
      </c>
      <c r="N582" s="113">
        <f t="shared" si="41"/>
        <v>0</v>
      </c>
      <c r="O582" s="113">
        <f t="shared" si="42"/>
        <v>0</v>
      </c>
    </row>
    <row r="583" spans="2:15" x14ac:dyDescent="0.25">
      <c r="B583" s="87" t="str">
        <f t="shared" si="39"/>
        <v>SCECFLMFm2007CZ03</v>
      </c>
      <c r="C583" t="s">
        <v>118</v>
      </c>
      <c r="D583" t="s">
        <v>130</v>
      </c>
      <c r="E583" t="s">
        <v>1650</v>
      </c>
      <c r="F583" t="s">
        <v>59</v>
      </c>
      <c r="G583" t="s">
        <v>102</v>
      </c>
      <c r="H583" t="s">
        <v>1662</v>
      </c>
      <c r="I583">
        <v>0</v>
      </c>
      <c r="J583">
        <v>0</v>
      </c>
      <c r="K583">
        <v>0</v>
      </c>
      <c r="M583" s="113">
        <f t="shared" si="40"/>
        <v>0</v>
      </c>
      <c r="N583" s="113">
        <f t="shared" si="41"/>
        <v>0</v>
      </c>
      <c r="O583" s="113">
        <f t="shared" si="42"/>
        <v>0</v>
      </c>
    </row>
    <row r="584" spans="2:15" x14ac:dyDescent="0.25">
      <c r="B584" s="87" t="str">
        <f t="shared" si="39"/>
        <v>SCECFLMFm2007CZ04</v>
      </c>
      <c r="C584" t="s">
        <v>118</v>
      </c>
      <c r="D584" t="s">
        <v>130</v>
      </c>
      <c r="E584" t="s">
        <v>1650</v>
      </c>
      <c r="F584" t="s">
        <v>59</v>
      </c>
      <c r="G584" t="s">
        <v>103</v>
      </c>
      <c r="H584" t="s">
        <v>1662</v>
      </c>
      <c r="I584">
        <v>0</v>
      </c>
      <c r="J584">
        <v>0</v>
      </c>
      <c r="K584">
        <v>0</v>
      </c>
      <c r="M584" s="113">
        <f t="shared" si="40"/>
        <v>0</v>
      </c>
      <c r="N584" s="113">
        <f t="shared" si="41"/>
        <v>0</v>
      </c>
      <c r="O584" s="113">
        <f t="shared" si="42"/>
        <v>0</v>
      </c>
    </row>
    <row r="585" spans="2:15" x14ac:dyDescent="0.25">
      <c r="B585" s="87" t="str">
        <f t="shared" si="39"/>
        <v>SCECFLMFm2007CZ05</v>
      </c>
      <c r="C585" t="s">
        <v>118</v>
      </c>
      <c r="D585" t="s">
        <v>130</v>
      </c>
      <c r="E585" t="s">
        <v>1650</v>
      </c>
      <c r="F585" t="s">
        <v>59</v>
      </c>
      <c r="G585" t="s">
        <v>104</v>
      </c>
      <c r="H585" t="s">
        <v>1662</v>
      </c>
      <c r="I585">
        <v>0.98495067487595922</v>
      </c>
      <c r="J585">
        <v>1.2092490048935529</v>
      </c>
      <c r="K585">
        <v>-1.9087707768239506E-2</v>
      </c>
      <c r="M585" s="113">
        <f t="shared" si="40"/>
        <v>0.98499999999999999</v>
      </c>
      <c r="N585" s="113">
        <f t="shared" si="41"/>
        <v>1.21</v>
      </c>
      <c r="O585" s="113">
        <f t="shared" si="42"/>
        <v>-1.9099999999999999E-2</v>
      </c>
    </row>
    <row r="586" spans="2:15" x14ac:dyDescent="0.25">
      <c r="B586" s="87" t="str">
        <f t="shared" si="39"/>
        <v>SCECFLMFm2007CZ06</v>
      </c>
      <c r="C586" t="s">
        <v>118</v>
      </c>
      <c r="D586" t="s">
        <v>130</v>
      </c>
      <c r="E586" t="s">
        <v>1650</v>
      </c>
      <c r="F586" t="s">
        <v>59</v>
      </c>
      <c r="G586" t="s">
        <v>105</v>
      </c>
      <c r="H586" t="s">
        <v>1662</v>
      </c>
      <c r="I586">
        <v>1.0491006347159746</v>
      </c>
      <c r="J586">
        <v>1.4610881979238439</v>
      </c>
      <c r="K586">
        <v>-1.2600296872834123E-2</v>
      </c>
      <c r="M586" s="113">
        <f t="shared" si="40"/>
        <v>1.05</v>
      </c>
      <c r="N586" s="113">
        <f t="shared" si="41"/>
        <v>1.46</v>
      </c>
      <c r="O586" s="113">
        <f t="shared" si="42"/>
        <v>-1.26E-2</v>
      </c>
    </row>
    <row r="587" spans="2:15" x14ac:dyDescent="0.25">
      <c r="B587" s="87" t="str">
        <f t="shared" si="39"/>
        <v>SCECFLMFm2007CZ07</v>
      </c>
      <c r="C587" t="s">
        <v>118</v>
      </c>
      <c r="D587" t="s">
        <v>130</v>
      </c>
      <c r="E587" t="s">
        <v>1650</v>
      </c>
      <c r="F587" t="s">
        <v>59</v>
      </c>
      <c r="G587" t="s">
        <v>106</v>
      </c>
      <c r="H587" t="s">
        <v>1662</v>
      </c>
      <c r="I587">
        <v>0</v>
      </c>
      <c r="J587">
        <v>0</v>
      </c>
      <c r="K587">
        <v>0</v>
      </c>
      <c r="M587" s="113">
        <f t="shared" si="40"/>
        <v>0</v>
      </c>
      <c r="N587" s="113">
        <f t="shared" si="41"/>
        <v>0</v>
      </c>
      <c r="O587" s="113">
        <f t="shared" si="42"/>
        <v>0</v>
      </c>
    </row>
    <row r="588" spans="2:15" x14ac:dyDescent="0.25">
      <c r="B588" s="87" t="str">
        <f t="shared" si="39"/>
        <v>SCECFLMFm2007CZ08</v>
      </c>
      <c r="C588" t="s">
        <v>118</v>
      </c>
      <c r="D588" t="s">
        <v>130</v>
      </c>
      <c r="E588" t="s">
        <v>1650</v>
      </c>
      <c r="F588" t="s">
        <v>59</v>
      </c>
      <c r="G588" t="s">
        <v>107</v>
      </c>
      <c r="H588" t="s">
        <v>1662</v>
      </c>
      <c r="I588">
        <v>1.1001612495390647</v>
      </c>
      <c r="J588">
        <v>1.2937334447197439</v>
      </c>
      <c r="K588">
        <v>-1.0653683163519601E-2</v>
      </c>
      <c r="M588" s="113">
        <f t="shared" si="40"/>
        <v>1.1000000000000001</v>
      </c>
      <c r="N588" s="113">
        <f t="shared" si="41"/>
        <v>1.29</v>
      </c>
      <c r="O588" s="113">
        <f t="shared" si="42"/>
        <v>-1.0699999999999999E-2</v>
      </c>
    </row>
    <row r="589" spans="2:15" x14ac:dyDescent="0.25">
      <c r="B589" s="87" t="str">
        <f t="shared" si="39"/>
        <v>SCECFLMFm2007CZ09</v>
      </c>
      <c r="C589" t="s">
        <v>118</v>
      </c>
      <c r="D589" t="s">
        <v>130</v>
      </c>
      <c r="E589" t="s">
        <v>1650</v>
      </c>
      <c r="F589" t="s">
        <v>59</v>
      </c>
      <c r="G589" t="s">
        <v>108</v>
      </c>
      <c r="H589" t="s">
        <v>1662</v>
      </c>
      <c r="I589">
        <v>1.0917573288593776</v>
      </c>
      <c r="J589">
        <v>1.4746964075882529</v>
      </c>
      <c r="K589">
        <v>-1.1541195963987805E-2</v>
      </c>
      <c r="M589" s="113">
        <f t="shared" si="40"/>
        <v>1.0900000000000001</v>
      </c>
      <c r="N589" s="113">
        <f t="shared" si="41"/>
        <v>1.47</v>
      </c>
      <c r="O589" s="113">
        <f t="shared" si="42"/>
        <v>-1.15E-2</v>
      </c>
    </row>
    <row r="590" spans="2:15" x14ac:dyDescent="0.25">
      <c r="B590" s="87" t="str">
        <f t="shared" si="39"/>
        <v>SCECFLMFm2007CZ10</v>
      </c>
      <c r="C590" t="s">
        <v>118</v>
      </c>
      <c r="D590" t="s">
        <v>130</v>
      </c>
      <c r="E590" t="s">
        <v>1650</v>
      </c>
      <c r="F590" t="s">
        <v>59</v>
      </c>
      <c r="G590" t="s">
        <v>109</v>
      </c>
      <c r="H590" t="s">
        <v>1662</v>
      </c>
      <c r="I590">
        <v>1.094437477256079</v>
      </c>
      <c r="J590">
        <v>1.689547140871605</v>
      </c>
      <c r="K590">
        <v>-1.0689796261726411E-2</v>
      </c>
      <c r="M590" s="113">
        <f t="shared" si="40"/>
        <v>1.0900000000000001</v>
      </c>
      <c r="N590" s="113">
        <f t="shared" si="41"/>
        <v>1.69</v>
      </c>
      <c r="O590" s="113">
        <f t="shared" si="42"/>
        <v>-1.0699999999999999E-2</v>
      </c>
    </row>
    <row r="591" spans="2:15" x14ac:dyDescent="0.25">
      <c r="B591" s="87" t="str">
        <f t="shared" si="39"/>
        <v>SCECFLMFm2007CZ11</v>
      </c>
      <c r="C591" t="s">
        <v>118</v>
      </c>
      <c r="D591" t="s">
        <v>130</v>
      </c>
      <c r="E591" t="s">
        <v>1650</v>
      </c>
      <c r="F591" t="s">
        <v>59</v>
      </c>
      <c r="G591" t="s">
        <v>110</v>
      </c>
      <c r="H591" t="s">
        <v>1662</v>
      </c>
      <c r="I591">
        <v>0</v>
      </c>
      <c r="J591">
        <v>0</v>
      </c>
      <c r="K591">
        <v>0</v>
      </c>
      <c r="M591" s="113">
        <f t="shared" si="40"/>
        <v>0</v>
      </c>
      <c r="N591" s="113">
        <f t="shared" si="41"/>
        <v>0</v>
      </c>
      <c r="O591" s="113">
        <f t="shared" si="42"/>
        <v>0</v>
      </c>
    </row>
    <row r="592" spans="2:15" x14ac:dyDescent="0.25">
      <c r="B592" s="87" t="str">
        <f t="shared" si="39"/>
        <v>SCECFLMFm2007CZ12</v>
      </c>
      <c r="C592" t="s">
        <v>118</v>
      </c>
      <c r="D592" t="s">
        <v>130</v>
      </c>
      <c r="E592" t="s">
        <v>1650</v>
      </c>
      <c r="F592" t="s">
        <v>59</v>
      </c>
      <c r="G592" t="s">
        <v>111</v>
      </c>
      <c r="H592" t="s">
        <v>1662</v>
      </c>
      <c r="I592">
        <v>0</v>
      </c>
      <c r="J592">
        <v>0</v>
      </c>
      <c r="K592">
        <v>0</v>
      </c>
      <c r="M592" s="113">
        <f t="shared" si="40"/>
        <v>0</v>
      </c>
      <c r="N592" s="113">
        <f t="shared" si="41"/>
        <v>0</v>
      </c>
      <c r="O592" s="113">
        <f t="shared" si="42"/>
        <v>0</v>
      </c>
    </row>
    <row r="593" spans="2:15" x14ac:dyDescent="0.25">
      <c r="B593" s="87" t="str">
        <f t="shared" si="39"/>
        <v>SCECFLMFm2007CZ13</v>
      </c>
      <c r="C593" t="s">
        <v>118</v>
      </c>
      <c r="D593" t="s">
        <v>130</v>
      </c>
      <c r="E593" t="s">
        <v>1650</v>
      </c>
      <c r="F593" t="s">
        <v>59</v>
      </c>
      <c r="G593" t="s">
        <v>112</v>
      </c>
      <c r="H593" t="s">
        <v>1662</v>
      </c>
      <c r="I593">
        <v>1.0961298707436378</v>
      </c>
      <c r="J593">
        <v>1.4822752162869819</v>
      </c>
      <c r="K593">
        <v>-1.5057161401104312E-2</v>
      </c>
      <c r="M593" s="113">
        <f t="shared" si="40"/>
        <v>1.1000000000000001</v>
      </c>
      <c r="N593" s="113">
        <f t="shared" si="41"/>
        <v>1.48</v>
      </c>
      <c r="O593" s="113">
        <f t="shared" si="42"/>
        <v>-1.5100000000000001E-2</v>
      </c>
    </row>
    <row r="594" spans="2:15" x14ac:dyDescent="0.25">
      <c r="B594" s="87" t="str">
        <f t="shared" si="39"/>
        <v>SCECFLMFm2007CZ14</v>
      </c>
      <c r="C594" t="s">
        <v>118</v>
      </c>
      <c r="D594" t="s">
        <v>130</v>
      </c>
      <c r="E594" t="s">
        <v>1650</v>
      </c>
      <c r="F594" t="s">
        <v>59</v>
      </c>
      <c r="G594" t="s">
        <v>113</v>
      </c>
      <c r="H594" t="s">
        <v>1662</v>
      </c>
      <c r="I594">
        <v>1.0878881144820556</v>
      </c>
      <c r="J594">
        <v>1.3159630070103636</v>
      </c>
      <c r="K594">
        <v>-1.5757232931553542E-2</v>
      </c>
      <c r="M594" s="113">
        <f t="shared" si="40"/>
        <v>1.0900000000000001</v>
      </c>
      <c r="N594" s="113">
        <f t="shared" si="41"/>
        <v>1.32</v>
      </c>
      <c r="O594" s="113">
        <f t="shared" si="42"/>
        <v>-1.5800000000000002E-2</v>
      </c>
    </row>
    <row r="595" spans="2:15" x14ac:dyDescent="0.25">
      <c r="B595" s="87" t="str">
        <f t="shared" si="39"/>
        <v>SCECFLMFm2007CZ15</v>
      </c>
      <c r="C595" t="s">
        <v>118</v>
      </c>
      <c r="D595" t="s">
        <v>130</v>
      </c>
      <c r="E595" t="s">
        <v>1650</v>
      </c>
      <c r="F595" t="s">
        <v>59</v>
      </c>
      <c r="G595" t="s">
        <v>114</v>
      </c>
      <c r="H595" t="s">
        <v>1662</v>
      </c>
      <c r="I595">
        <v>1.150216363440719</v>
      </c>
      <c r="J595">
        <v>1.4154117723731212</v>
      </c>
      <c r="K595">
        <v>-7.0097503235816696E-3</v>
      </c>
      <c r="M595" s="113">
        <f t="shared" si="40"/>
        <v>1.1499999999999999</v>
      </c>
      <c r="N595" s="113">
        <f t="shared" si="41"/>
        <v>1.42</v>
      </c>
      <c r="O595" s="113">
        <f t="shared" si="42"/>
        <v>-7.0099999999999997E-3</v>
      </c>
    </row>
    <row r="596" spans="2:15" x14ac:dyDescent="0.25">
      <c r="B596" s="87" t="str">
        <f t="shared" si="39"/>
        <v>SCECFLMFm2007CZ16</v>
      </c>
      <c r="C596" t="s">
        <v>118</v>
      </c>
      <c r="D596" t="s">
        <v>130</v>
      </c>
      <c r="E596" t="s">
        <v>1650</v>
      </c>
      <c r="F596" t="s">
        <v>59</v>
      </c>
      <c r="G596" t="s">
        <v>115</v>
      </c>
      <c r="H596" t="s">
        <v>1662</v>
      </c>
      <c r="I596">
        <v>1.0299642461618024</v>
      </c>
      <c r="J596">
        <v>1.4009214091838655</v>
      </c>
      <c r="K596">
        <v>-2.0516755045131549E-2</v>
      </c>
      <c r="M596" s="113">
        <f t="shared" si="40"/>
        <v>1.03</v>
      </c>
      <c r="N596" s="113">
        <f t="shared" si="41"/>
        <v>1.4</v>
      </c>
      <c r="O596" s="113">
        <f t="shared" si="42"/>
        <v>-2.0500000000000001E-2</v>
      </c>
    </row>
    <row r="597" spans="2:15" x14ac:dyDescent="0.25">
      <c r="B597" s="87" t="str">
        <f t="shared" si="39"/>
        <v>SCECFLMFm2011CZ01</v>
      </c>
      <c r="C597" t="s">
        <v>118</v>
      </c>
      <c r="D597" t="s">
        <v>130</v>
      </c>
      <c r="E597" t="s">
        <v>1650</v>
      </c>
      <c r="F597" t="s">
        <v>62</v>
      </c>
      <c r="G597" t="s">
        <v>48</v>
      </c>
      <c r="H597" t="s">
        <v>1662</v>
      </c>
      <c r="I597">
        <v>0</v>
      </c>
      <c r="J597">
        <v>0</v>
      </c>
      <c r="K597">
        <v>0</v>
      </c>
      <c r="M597" s="113">
        <f t="shared" si="40"/>
        <v>0</v>
      </c>
      <c r="N597" s="113">
        <f t="shared" si="41"/>
        <v>0</v>
      </c>
      <c r="O597" s="113">
        <f t="shared" si="42"/>
        <v>0</v>
      </c>
    </row>
    <row r="598" spans="2:15" x14ac:dyDescent="0.25">
      <c r="B598" s="87" t="str">
        <f t="shared" si="39"/>
        <v>SCECFLMFm2011CZ02</v>
      </c>
      <c r="C598" t="s">
        <v>118</v>
      </c>
      <c r="D598" t="s">
        <v>130</v>
      </c>
      <c r="E598" t="s">
        <v>1650</v>
      </c>
      <c r="F598" t="s">
        <v>62</v>
      </c>
      <c r="G598" t="s">
        <v>101</v>
      </c>
      <c r="H598" t="s">
        <v>1662</v>
      </c>
      <c r="I598">
        <v>0</v>
      </c>
      <c r="J598">
        <v>0</v>
      </c>
      <c r="K598">
        <v>0</v>
      </c>
      <c r="M598" s="113">
        <f t="shared" si="40"/>
        <v>0</v>
      </c>
      <c r="N598" s="113">
        <f t="shared" si="41"/>
        <v>0</v>
      </c>
      <c r="O598" s="113">
        <f t="shared" si="42"/>
        <v>0</v>
      </c>
    </row>
    <row r="599" spans="2:15" x14ac:dyDescent="0.25">
      <c r="B599" s="87" t="str">
        <f t="shared" si="39"/>
        <v>SCECFLMFm2011CZ03</v>
      </c>
      <c r="C599" t="s">
        <v>118</v>
      </c>
      <c r="D599" t="s">
        <v>130</v>
      </c>
      <c r="E599" t="s">
        <v>1650</v>
      </c>
      <c r="F599" t="s">
        <v>62</v>
      </c>
      <c r="G599" t="s">
        <v>102</v>
      </c>
      <c r="H599" t="s">
        <v>1662</v>
      </c>
      <c r="I599">
        <v>0</v>
      </c>
      <c r="J599">
        <v>0</v>
      </c>
      <c r="K599">
        <v>0</v>
      </c>
      <c r="M599" s="113">
        <f t="shared" si="40"/>
        <v>0</v>
      </c>
      <c r="N599" s="113">
        <f t="shared" si="41"/>
        <v>0</v>
      </c>
      <c r="O599" s="113">
        <f t="shared" si="42"/>
        <v>0</v>
      </c>
    </row>
    <row r="600" spans="2:15" x14ac:dyDescent="0.25">
      <c r="B600" s="87" t="str">
        <f t="shared" si="39"/>
        <v>SCECFLMFm2011CZ04</v>
      </c>
      <c r="C600" t="s">
        <v>118</v>
      </c>
      <c r="D600" t="s">
        <v>130</v>
      </c>
      <c r="E600" t="s">
        <v>1650</v>
      </c>
      <c r="F600" t="s">
        <v>62</v>
      </c>
      <c r="G600" t="s">
        <v>103</v>
      </c>
      <c r="H600" t="s">
        <v>1662</v>
      </c>
      <c r="I600">
        <v>0</v>
      </c>
      <c r="J600">
        <v>0</v>
      </c>
      <c r="K600">
        <v>0</v>
      </c>
      <c r="M600" s="113">
        <f t="shared" si="40"/>
        <v>0</v>
      </c>
      <c r="N600" s="113">
        <f t="shared" si="41"/>
        <v>0</v>
      </c>
      <c r="O600" s="113">
        <f t="shared" si="42"/>
        <v>0</v>
      </c>
    </row>
    <row r="601" spans="2:15" x14ac:dyDescent="0.25">
      <c r="B601" s="87" t="str">
        <f t="shared" si="39"/>
        <v>SCECFLMFm2011CZ05</v>
      </c>
      <c r="C601" t="s">
        <v>118</v>
      </c>
      <c r="D601" t="s">
        <v>130</v>
      </c>
      <c r="E601" t="s">
        <v>1650</v>
      </c>
      <c r="F601" t="s">
        <v>62</v>
      </c>
      <c r="G601" t="s">
        <v>104</v>
      </c>
      <c r="H601" t="s">
        <v>1662</v>
      </c>
      <c r="I601">
        <v>0.99074098439251734</v>
      </c>
      <c r="J601">
        <v>1.1644432329214933</v>
      </c>
      <c r="K601">
        <v>-1.9087707768239506E-2</v>
      </c>
      <c r="M601" s="113">
        <f t="shared" si="40"/>
        <v>0.99099999999999999</v>
      </c>
      <c r="N601" s="113">
        <f t="shared" si="41"/>
        <v>1.1599999999999999</v>
      </c>
      <c r="O601" s="113">
        <f t="shared" si="42"/>
        <v>-1.9099999999999999E-2</v>
      </c>
    </row>
    <row r="602" spans="2:15" x14ac:dyDescent="0.25">
      <c r="B602" s="87" t="str">
        <f t="shared" si="39"/>
        <v>SCECFLMFm2011CZ06</v>
      </c>
      <c r="C602" t="s">
        <v>118</v>
      </c>
      <c r="D602" t="s">
        <v>130</v>
      </c>
      <c r="E602" t="s">
        <v>1650</v>
      </c>
      <c r="F602" t="s">
        <v>62</v>
      </c>
      <c r="G602" t="s">
        <v>105</v>
      </c>
      <c r="H602" t="s">
        <v>1662</v>
      </c>
      <c r="I602">
        <v>1.0534724626921186</v>
      </c>
      <c r="J602">
        <v>1.5052921449155043</v>
      </c>
      <c r="K602">
        <v>-1.2295684509268502E-2</v>
      </c>
      <c r="M602" s="113">
        <f t="shared" si="40"/>
        <v>1.05</v>
      </c>
      <c r="N602" s="113">
        <f t="shared" si="41"/>
        <v>1.51</v>
      </c>
      <c r="O602" s="113">
        <f t="shared" si="42"/>
        <v>-1.23E-2</v>
      </c>
    </row>
    <row r="603" spans="2:15" x14ac:dyDescent="0.25">
      <c r="B603" s="87" t="str">
        <f t="shared" si="39"/>
        <v>SCECFLMFm2011CZ07</v>
      </c>
      <c r="C603" t="s">
        <v>118</v>
      </c>
      <c r="D603" t="s">
        <v>130</v>
      </c>
      <c r="E603" t="s">
        <v>1650</v>
      </c>
      <c r="F603" t="s">
        <v>62</v>
      </c>
      <c r="G603" t="s">
        <v>106</v>
      </c>
      <c r="H603" t="s">
        <v>1662</v>
      </c>
      <c r="I603">
        <v>0</v>
      </c>
      <c r="J603">
        <v>0</v>
      </c>
      <c r="K603">
        <v>0</v>
      </c>
      <c r="M603" s="113">
        <f t="shared" si="40"/>
        <v>0</v>
      </c>
      <c r="N603" s="113">
        <f t="shared" si="41"/>
        <v>0</v>
      </c>
      <c r="O603" s="113">
        <f t="shared" si="42"/>
        <v>0</v>
      </c>
    </row>
    <row r="604" spans="2:15" x14ac:dyDescent="0.25">
      <c r="B604" s="87" t="str">
        <f t="shared" si="39"/>
        <v>SCECFLMFm2011CZ08</v>
      </c>
      <c r="C604" t="s">
        <v>118</v>
      </c>
      <c r="D604" t="s">
        <v>130</v>
      </c>
      <c r="E604" t="s">
        <v>1650</v>
      </c>
      <c r="F604" t="s">
        <v>62</v>
      </c>
      <c r="G604" t="s">
        <v>107</v>
      </c>
      <c r="H604" t="s">
        <v>1662</v>
      </c>
      <c r="I604">
        <v>1.1232369681457228</v>
      </c>
      <c r="J604">
        <v>1.3228602019840408</v>
      </c>
      <c r="K604">
        <v>-8.9720411294308255E-3</v>
      </c>
      <c r="M604" s="113">
        <f t="shared" si="40"/>
        <v>1.1200000000000001</v>
      </c>
      <c r="N604" s="113">
        <f t="shared" si="41"/>
        <v>1.32</v>
      </c>
      <c r="O604" s="113">
        <f t="shared" si="42"/>
        <v>-8.9700000000000005E-3</v>
      </c>
    </row>
    <row r="605" spans="2:15" x14ac:dyDescent="0.25">
      <c r="B605" s="87" t="str">
        <f t="shared" si="39"/>
        <v>SCECFLMFm2011CZ09</v>
      </c>
      <c r="C605" t="s">
        <v>118</v>
      </c>
      <c r="D605" t="s">
        <v>130</v>
      </c>
      <c r="E605" t="s">
        <v>1650</v>
      </c>
      <c r="F605" t="s">
        <v>62</v>
      </c>
      <c r="G605" t="s">
        <v>108</v>
      </c>
      <c r="H605" t="s">
        <v>1662</v>
      </c>
      <c r="I605">
        <v>1.1064374772560788</v>
      </c>
      <c r="J605">
        <v>1.4318181818181817</v>
      </c>
      <c r="K605">
        <v>-1.0768629567491354E-2</v>
      </c>
      <c r="M605" s="113">
        <f t="shared" si="40"/>
        <v>1.1100000000000001</v>
      </c>
      <c r="N605" s="113">
        <f t="shared" si="41"/>
        <v>1.43</v>
      </c>
      <c r="O605" s="113">
        <f t="shared" si="42"/>
        <v>-1.0800000000000001E-2</v>
      </c>
    </row>
    <row r="606" spans="2:15" x14ac:dyDescent="0.25">
      <c r="B606" s="87" t="str">
        <f t="shared" si="39"/>
        <v>SCECFLMFm2011CZ10</v>
      </c>
      <c r="C606" t="s">
        <v>118</v>
      </c>
      <c r="D606" t="s">
        <v>130</v>
      </c>
      <c r="E606" t="s">
        <v>1650</v>
      </c>
      <c r="F606" t="s">
        <v>62</v>
      </c>
      <c r="G606" t="s">
        <v>109</v>
      </c>
      <c r="H606" t="s">
        <v>1662</v>
      </c>
      <c r="I606">
        <v>1.1006641933883126</v>
      </c>
      <c r="J606">
        <v>1.6012143696469887</v>
      </c>
      <c r="K606">
        <v>-9.8383965594650152E-3</v>
      </c>
      <c r="M606" s="113">
        <f t="shared" si="40"/>
        <v>1.1000000000000001</v>
      </c>
      <c r="N606" s="113">
        <f t="shared" si="41"/>
        <v>1.6</v>
      </c>
      <c r="O606" s="113">
        <f t="shared" si="42"/>
        <v>-9.8399999999999998E-3</v>
      </c>
    </row>
    <row r="607" spans="2:15" x14ac:dyDescent="0.25">
      <c r="B607" s="87" t="str">
        <f t="shared" si="39"/>
        <v>SCECFLMFm2011CZ11</v>
      </c>
      <c r="C607" t="s">
        <v>118</v>
      </c>
      <c r="D607" t="s">
        <v>130</v>
      </c>
      <c r="E607" t="s">
        <v>1650</v>
      </c>
      <c r="F607" t="s">
        <v>62</v>
      </c>
      <c r="G607" t="s">
        <v>110</v>
      </c>
      <c r="H607" t="s">
        <v>1662</v>
      </c>
      <c r="I607">
        <v>0</v>
      </c>
      <c r="J607">
        <v>0</v>
      </c>
      <c r="K607">
        <v>0</v>
      </c>
      <c r="M607" s="113">
        <f t="shared" si="40"/>
        <v>0</v>
      </c>
      <c r="N607" s="113">
        <f t="shared" si="41"/>
        <v>0</v>
      </c>
      <c r="O607" s="113">
        <f t="shared" si="42"/>
        <v>0</v>
      </c>
    </row>
    <row r="608" spans="2:15" x14ac:dyDescent="0.25">
      <c r="B608" s="87" t="str">
        <f t="shared" si="39"/>
        <v>SCECFLMFm2011CZ12</v>
      </c>
      <c r="C608" t="s">
        <v>118</v>
      </c>
      <c r="D608" t="s">
        <v>130</v>
      </c>
      <c r="E608" t="s">
        <v>1650</v>
      </c>
      <c r="F608" t="s">
        <v>62</v>
      </c>
      <c r="G608" t="s">
        <v>111</v>
      </c>
      <c r="H608" t="s">
        <v>1662</v>
      </c>
      <c r="I608">
        <v>0</v>
      </c>
      <c r="J608">
        <v>0</v>
      </c>
      <c r="K608">
        <v>0</v>
      </c>
      <c r="M608" s="113">
        <f t="shared" si="40"/>
        <v>0</v>
      </c>
      <c r="N608" s="113">
        <f t="shared" si="41"/>
        <v>0</v>
      </c>
      <c r="O608" s="113">
        <f t="shared" si="42"/>
        <v>0</v>
      </c>
    </row>
    <row r="609" spans="2:15" x14ac:dyDescent="0.25">
      <c r="B609" s="87" t="str">
        <f t="shared" si="39"/>
        <v>SCECFLMFm2011CZ13</v>
      </c>
      <c r="C609" t="s">
        <v>118</v>
      </c>
      <c r="D609" t="s">
        <v>130</v>
      </c>
      <c r="E609" t="s">
        <v>1650</v>
      </c>
      <c r="F609" t="s">
        <v>62</v>
      </c>
      <c r="G609" t="s">
        <v>112</v>
      </c>
      <c r="H609" t="s">
        <v>1662</v>
      </c>
      <c r="I609">
        <v>1.0990367352725725</v>
      </c>
      <c r="J609">
        <v>1.4634146341463417</v>
      </c>
      <c r="K609">
        <v>-1.4631461549973612E-2</v>
      </c>
      <c r="M609" s="113">
        <f t="shared" si="40"/>
        <v>1.1000000000000001</v>
      </c>
      <c r="N609" s="113">
        <f t="shared" si="41"/>
        <v>1.46</v>
      </c>
      <c r="O609" s="113">
        <f t="shared" si="42"/>
        <v>-1.46E-2</v>
      </c>
    </row>
    <row r="610" spans="2:15" x14ac:dyDescent="0.25">
      <c r="B610" s="87" t="str">
        <f t="shared" si="39"/>
        <v>SCECFLMFm2011CZ14</v>
      </c>
      <c r="C610" t="s">
        <v>118</v>
      </c>
      <c r="D610" t="s">
        <v>130</v>
      </c>
      <c r="E610" t="s">
        <v>1650</v>
      </c>
      <c r="F610" t="s">
        <v>62</v>
      </c>
      <c r="G610" t="s">
        <v>113</v>
      </c>
      <c r="H610" t="s">
        <v>1662</v>
      </c>
      <c r="I610">
        <v>1.0983628728204313</v>
      </c>
      <c r="J610">
        <v>1.3506113925439827</v>
      </c>
      <c r="K610">
        <v>-1.5098047495064928E-2</v>
      </c>
      <c r="M610" s="113">
        <f t="shared" si="40"/>
        <v>1.1000000000000001</v>
      </c>
      <c r="N610" s="113">
        <f t="shared" si="41"/>
        <v>1.35</v>
      </c>
      <c r="O610" s="113">
        <f t="shared" si="42"/>
        <v>-1.5100000000000001E-2</v>
      </c>
    </row>
    <row r="611" spans="2:15" x14ac:dyDescent="0.25">
      <c r="B611" s="87" t="str">
        <f t="shared" si="39"/>
        <v>SCECFLMFm2011CZ15</v>
      </c>
      <c r="C611" t="s">
        <v>118</v>
      </c>
      <c r="D611" t="s">
        <v>130</v>
      </c>
      <c r="E611" t="s">
        <v>1650</v>
      </c>
      <c r="F611" t="s">
        <v>62</v>
      </c>
      <c r="G611" t="s">
        <v>114</v>
      </c>
      <c r="H611" t="s">
        <v>1662</v>
      </c>
      <c r="I611">
        <v>1.157086060838648</v>
      </c>
      <c r="J611">
        <v>1.4101857711166228</v>
      </c>
      <c r="K611">
        <v>-6.7732504062868381E-3</v>
      </c>
      <c r="M611" s="113">
        <f t="shared" si="40"/>
        <v>1.1599999999999999</v>
      </c>
      <c r="N611" s="113">
        <f t="shared" si="41"/>
        <v>1.41</v>
      </c>
      <c r="O611" s="113">
        <f t="shared" si="42"/>
        <v>-6.77E-3</v>
      </c>
    </row>
    <row r="612" spans="2:15" x14ac:dyDescent="0.25">
      <c r="B612" s="87" t="str">
        <f t="shared" si="39"/>
        <v>SCECFLMFm2011CZ16</v>
      </c>
      <c r="C612" t="s">
        <v>118</v>
      </c>
      <c r="D612" t="s">
        <v>130</v>
      </c>
      <c r="E612" t="s">
        <v>1650</v>
      </c>
      <c r="F612" t="s">
        <v>62</v>
      </c>
      <c r="G612" t="s">
        <v>115</v>
      </c>
      <c r="H612" t="s">
        <v>1662</v>
      </c>
      <c r="I612">
        <v>1.0343624632804536</v>
      </c>
      <c r="J612">
        <v>1.4023427635680004</v>
      </c>
      <c r="K612">
        <v>-2.0053802983664937E-2</v>
      </c>
      <c r="M612" s="113">
        <f t="shared" si="40"/>
        <v>1.03</v>
      </c>
      <c r="N612" s="113">
        <f t="shared" si="41"/>
        <v>1.4</v>
      </c>
      <c r="O612" s="113">
        <f t="shared" si="42"/>
        <v>-2.01E-2</v>
      </c>
    </row>
    <row r="613" spans="2:15" x14ac:dyDescent="0.25">
      <c r="B613" s="87" t="str">
        <f t="shared" si="39"/>
        <v>SCECFLMFm2015CZ01</v>
      </c>
      <c r="C613" t="s">
        <v>118</v>
      </c>
      <c r="D613" t="s">
        <v>130</v>
      </c>
      <c r="E613" t="s">
        <v>1650</v>
      </c>
      <c r="F613" t="s">
        <v>1830</v>
      </c>
      <c r="G613" t="s">
        <v>48</v>
      </c>
      <c r="H613" t="s">
        <v>1662</v>
      </c>
      <c r="I613">
        <v>0</v>
      </c>
      <c r="J613">
        <v>0</v>
      </c>
      <c r="K613">
        <v>0</v>
      </c>
      <c r="M613" s="113">
        <f t="shared" si="40"/>
        <v>0</v>
      </c>
      <c r="N613" s="113">
        <f t="shared" si="41"/>
        <v>0</v>
      </c>
      <c r="O613" s="113">
        <f t="shared" si="42"/>
        <v>0</v>
      </c>
    </row>
    <row r="614" spans="2:15" x14ac:dyDescent="0.25">
      <c r="B614" s="87" t="str">
        <f t="shared" si="39"/>
        <v>SCECFLMFm2015CZ02</v>
      </c>
      <c r="C614" t="s">
        <v>118</v>
      </c>
      <c r="D614" t="s">
        <v>130</v>
      </c>
      <c r="E614" t="s">
        <v>1650</v>
      </c>
      <c r="F614" t="s">
        <v>1830</v>
      </c>
      <c r="G614" t="s">
        <v>101</v>
      </c>
      <c r="H614" t="s">
        <v>1662</v>
      </c>
      <c r="I614">
        <v>0</v>
      </c>
      <c r="J614">
        <v>0</v>
      </c>
      <c r="K614">
        <v>0</v>
      </c>
      <c r="M614" s="113">
        <f t="shared" si="40"/>
        <v>0</v>
      </c>
      <c r="N614" s="113">
        <f t="shared" si="41"/>
        <v>0</v>
      </c>
      <c r="O614" s="113">
        <f t="shared" si="42"/>
        <v>0</v>
      </c>
    </row>
    <row r="615" spans="2:15" x14ac:dyDescent="0.25">
      <c r="B615" s="87" t="str">
        <f t="shared" si="39"/>
        <v>SCECFLMFm2015CZ03</v>
      </c>
      <c r="C615" t="s">
        <v>118</v>
      </c>
      <c r="D615" t="s">
        <v>130</v>
      </c>
      <c r="E615" t="s">
        <v>1650</v>
      </c>
      <c r="F615" t="s">
        <v>1830</v>
      </c>
      <c r="G615" t="s">
        <v>102</v>
      </c>
      <c r="H615" t="s">
        <v>1662</v>
      </c>
      <c r="I615">
        <v>0</v>
      </c>
      <c r="J615">
        <v>0</v>
      </c>
      <c r="K615">
        <v>0</v>
      </c>
      <c r="M615" s="113">
        <f t="shared" si="40"/>
        <v>0</v>
      </c>
      <c r="N615" s="113">
        <f t="shared" si="41"/>
        <v>0</v>
      </c>
      <c r="O615" s="113">
        <f t="shared" si="42"/>
        <v>0</v>
      </c>
    </row>
    <row r="616" spans="2:15" x14ac:dyDescent="0.25">
      <c r="B616" s="87" t="str">
        <f t="shared" si="39"/>
        <v>SCECFLMFm2015CZ04</v>
      </c>
      <c r="C616" t="s">
        <v>118</v>
      </c>
      <c r="D616" t="s">
        <v>130</v>
      </c>
      <c r="E616" t="s">
        <v>1650</v>
      </c>
      <c r="F616" t="s">
        <v>1830</v>
      </c>
      <c r="G616" t="s">
        <v>103</v>
      </c>
      <c r="H616" t="s">
        <v>1662</v>
      </c>
      <c r="I616">
        <v>0</v>
      </c>
      <c r="J616">
        <v>0</v>
      </c>
      <c r="K616">
        <v>0</v>
      </c>
      <c r="M616" s="113">
        <f t="shared" si="40"/>
        <v>0</v>
      </c>
      <c r="N616" s="113">
        <f t="shared" si="41"/>
        <v>0</v>
      </c>
      <c r="O616" s="113">
        <f t="shared" si="42"/>
        <v>0</v>
      </c>
    </row>
    <row r="617" spans="2:15" x14ac:dyDescent="0.25">
      <c r="B617" s="87" t="str">
        <f t="shared" si="39"/>
        <v>SCECFLMFm2015CZ05</v>
      </c>
      <c r="C617" t="s">
        <v>118</v>
      </c>
      <c r="D617" t="s">
        <v>130</v>
      </c>
      <c r="E617" t="s">
        <v>1650</v>
      </c>
      <c r="F617" t="s">
        <v>1830</v>
      </c>
      <c r="G617" t="s">
        <v>104</v>
      </c>
      <c r="H617" t="s">
        <v>1662</v>
      </c>
      <c r="I617">
        <v>1.0155267812878284</v>
      </c>
      <c r="J617">
        <v>1.2094131885176624</v>
      </c>
      <c r="K617">
        <v>-1.3547581039666605E-2</v>
      </c>
      <c r="M617" s="113">
        <f t="shared" si="40"/>
        <v>1.02</v>
      </c>
      <c r="N617" s="113">
        <f t="shared" si="41"/>
        <v>1.21</v>
      </c>
      <c r="O617" s="113">
        <f t="shared" si="42"/>
        <v>-1.35E-2</v>
      </c>
    </row>
    <row r="618" spans="2:15" x14ac:dyDescent="0.25">
      <c r="B618" s="87" t="str">
        <f t="shared" si="39"/>
        <v>SCECFLMFm2015CZ06</v>
      </c>
      <c r="C618" t="s">
        <v>118</v>
      </c>
      <c r="D618" t="s">
        <v>130</v>
      </c>
      <c r="E618" t="s">
        <v>1650</v>
      </c>
      <c r="F618" t="s">
        <v>1830</v>
      </c>
      <c r="G618" t="s">
        <v>105</v>
      </c>
      <c r="H618" t="s">
        <v>1662</v>
      </c>
      <c r="I618">
        <v>1.0452767961212781</v>
      </c>
      <c r="J618">
        <v>1.450237936923312</v>
      </c>
      <c r="K618">
        <v>-1.2532184426563333E-2</v>
      </c>
      <c r="M618" s="113">
        <f t="shared" si="40"/>
        <v>1.05</v>
      </c>
      <c r="N618" s="113">
        <f t="shared" si="41"/>
        <v>1.45</v>
      </c>
      <c r="O618" s="113">
        <f t="shared" si="42"/>
        <v>-1.2500000000000001E-2</v>
      </c>
    </row>
    <row r="619" spans="2:15" x14ac:dyDescent="0.25">
      <c r="B619" s="87" t="str">
        <f t="shared" si="39"/>
        <v>SCECFLMFm2015CZ07</v>
      </c>
      <c r="C619" t="s">
        <v>118</v>
      </c>
      <c r="D619" t="s">
        <v>130</v>
      </c>
      <c r="E619" t="s">
        <v>1650</v>
      </c>
      <c r="F619" t="s">
        <v>1830</v>
      </c>
      <c r="G619" t="s">
        <v>106</v>
      </c>
      <c r="H619" t="s">
        <v>1662</v>
      </c>
      <c r="I619">
        <v>0</v>
      </c>
      <c r="J619">
        <v>0</v>
      </c>
      <c r="K619">
        <v>0</v>
      </c>
      <c r="M619" s="113">
        <f t="shared" si="40"/>
        <v>0</v>
      </c>
      <c r="N619" s="113">
        <f t="shared" si="41"/>
        <v>0</v>
      </c>
      <c r="O619" s="113">
        <f t="shared" si="42"/>
        <v>0</v>
      </c>
    </row>
    <row r="620" spans="2:15" x14ac:dyDescent="0.25">
      <c r="B620" s="87" t="str">
        <f t="shared" si="39"/>
        <v>SCECFLMFm2015CZ08</v>
      </c>
      <c r="C620" t="s">
        <v>118</v>
      </c>
      <c r="D620" t="s">
        <v>130</v>
      </c>
      <c r="E620" t="s">
        <v>1650</v>
      </c>
      <c r="F620" t="s">
        <v>1830</v>
      </c>
      <c r="G620" t="s">
        <v>107</v>
      </c>
      <c r="H620" t="s">
        <v>1662</v>
      </c>
      <c r="I620">
        <v>1.1065664362860643</v>
      </c>
      <c r="J620">
        <v>1.2547721055979795</v>
      </c>
      <c r="K620">
        <v>-9.331978981309056E-3</v>
      </c>
      <c r="M620" s="113">
        <f t="shared" si="40"/>
        <v>1.1100000000000001</v>
      </c>
      <c r="N620" s="113">
        <f t="shared" si="41"/>
        <v>1.25</v>
      </c>
      <c r="O620" s="113">
        <f t="shared" si="42"/>
        <v>-9.3299999999999998E-3</v>
      </c>
    </row>
    <row r="621" spans="2:15" x14ac:dyDescent="0.25">
      <c r="B621" s="87" t="str">
        <f t="shared" si="39"/>
        <v>SCECFLMFm2015CZ09</v>
      </c>
      <c r="C621" t="s">
        <v>118</v>
      </c>
      <c r="D621" t="s">
        <v>130</v>
      </c>
      <c r="E621" t="s">
        <v>1650</v>
      </c>
      <c r="F621" t="s">
        <v>1830</v>
      </c>
      <c r="G621" t="s">
        <v>108</v>
      </c>
      <c r="H621" t="s">
        <v>1662</v>
      </c>
      <c r="I621">
        <v>1.0953443417850139</v>
      </c>
      <c r="J621">
        <v>1.4090909090909089</v>
      </c>
      <c r="K621">
        <v>-1.0989362823633197E-2</v>
      </c>
      <c r="M621" s="113">
        <f t="shared" si="40"/>
        <v>1.1000000000000001</v>
      </c>
      <c r="N621" s="113">
        <f t="shared" si="41"/>
        <v>1.41</v>
      </c>
      <c r="O621" s="113">
        <f t="shared" si="42"/>
        <v>-1.0999999999999999E-2</v>
      </c>
    </row>
    <row r="622" spans="2:15" x14ac:dyDescent="0.25">
      <c r="B622" s="87" t="str">
        <f t="shared" si="39"/>
        <v>SCECFLMFm2015CZ10</v>
      </c>
      <c r="C622" t="s">
        <v>118</v>
      </c>
      <c r="D622" t="s">
        <v>130</v>
      </c>
      <c r="E622" t="s">
        <v>1650</v>
      </c>
      <c r="F622" t="s">
        <v>1830</v>
      </c>
      <c r="G622" t="s">
        <v>109</v>
      </c>
      <c r="H622" t="s">
        <v>1662</v>
      </c>
      <c r="I622">
        <v>1.0942512063139489</v>
      </c>
      <c r="J622">
        <v>1.5583361438769177</v>
      </c>
      <c r="K622">
        <v>-9.4757633529462711E-3</v>
      </c>
      <c r="M622" s="113">
        <f t="shared" si="40"/>
        <v>1.0900000000000001</v>
      </c>
      <c r="N622" s="113">
        <f t="shared" si="41"/>
        <v>1.56</v>
      </c>
      <c r="O622" s="113">
        <f t="shared" si="42"/>
        <v>-9.4800000000000006E-3</v>
      </c>
    </row>
    <row r="623" spans="2:15" x14ac:dyDescent="0.25">
      <c r="B623" s="87" t="str">
        <f t="shared" si="39"/>
        <v>SCECFLMFm2015CZ11</v>
      </c>
      <c r="C623" t="s">
        <v>118</v>
      </c>
      <c r="D623" t="s">
        <v>130</v>
      </c>
      <c r="E623" t="s">
        <v>1650</v>
      </c>
      <c r="F623" t="s">
        <v>1830</v>
      </c>
      <c r="G623" t="s">
        <v>110</v>
      </c>
      <c r="H623" t="s">
        <v>1662</v>
      </c>
      <c r="I623">
        <v>0</v>
      </c>
      <c r="J623">
        <v>0</v>
      </c>
      <c r="K623">
        <v>0</v>
      </c>
      <c r="M623" s="113">
        <f t="shared" si="40"/>
        <v>0</v>
      </c>
      <c r="N623" s="113">
        <f t="shared" si="41"/>
        <v>0</v>
      </c>
      <c r="O623" s="113">
        <f t="shared" si="42"/>
        <v>0</v>
      </c>
    </row>
    <row r="624" spans="2:15" x14ac:dyDescent="0.25">
      <c r="B624" s="87" t="str">
        <f t="shared" si="39"/>
        <v>SCECFLMFm2015CZ12</v>
      </c>
      <c r="C624" t="s">
        <v>118</v>
      </c>
      <c r="D624" t="s">
        <v>130</v>
      </c>
      <c r="E624" t="s">
        <v>1650</v>
      </c>
      <c r="F624" t="s">
        <v>1830</v>
      </c>
      <c r="G624" t="s">
        <v>111</v>
      </c>
      <c r="H624" t="s">
        <v>1662</v>
      </c>
      <c r="I624">
        <v>0</v>
      </c>
      <c r="J624">
        <v>0</v>
      </c>
      <c r="K624">
        <v>0</v>
      </c>
      <c r="M624" s="113">
        <f t="shared" si="40"/>
        <v>0</v>
      </c>
      <c r="N624" s="113">
        <f t="shared" si="41"/>
        <v>0</v>
      </c>
      <c r="O624" s="113">
        <f t="shared" si="42"/>
        <v>0</v>
      </c>
    </row>
    <row r="625" spans="2:15" x14ac:dyDescent="0.25">
      <c r="B625" s="87" t="str">
        <f t="shared" si="39"/>
        <v>SCECFLMFm2015CZ13</v>
      </c>
      <c r="C625" t="s">
        <v>118</v>
      </c>
      <c r="D625" t="s">
        <v>130</v>
      </c>
      <c r="E625" t="s">
        <v>1650</v>
      </c>
      <c r="F625" t="s">
        <v>1830</v>
      </c>
      <c r="G625" t="s">
        <v>112</v>
      </c>
      <c r="H625" t="s">
        <v>1662</v>
      </c>
      <c r="I625">
        <v>1.0901703159337413</v>
      </c>
      <c r="J625">
        <v>1.4201638081032621</v>
      </c>
      <c r="K625">
        <v>-1.4473794938443722E-2</v>
      </c>
      <c r="M625" s="113">
        <f t="shared" si="40"/>
        <v>1.0900000000000001</v>
      </c>
      <c r="N625" s="113">
        <f t="shared" si="41"/>
        <v>1.42</v>
      </c>
      <c r="O625" s="113">
        <f t="shared" si="42"/>
        <v>-1.4500000000000001E-2</v>
      </c>
    </row>
    <row r="626" spans="2:15" x14ac:dyDescent="0.25">
      <c r="B626" s="87" t="str">
        <f t="shared" si="39"/>
        <v>SCECFLMFm2015CZ14</v>
      </c>
      <c r="C626" t="s">
        <v>118</v>
      </c>
      <c r="D626" t="s">
        <v>130</v>
      </c>
      <c r="E626" t="s">
        <v>1650</v>
      </c>
      <c r="F626" t="s">
        <v>1830</v>
      </c>
      <c r="G626" t="s">
        <v>113</v>
      </c>
      <c r="H626" t="s">
        <v>1662</v>
      </c>
      <c r="I626">
        <v>1.0882711828725573</v>
      </c>
      <c r="J626">
        <v>1.3531383922262696</v>
      </c>
      <c r="K626">
        <v>-1.5540518784660919E-2</v>
      </c>
      <c r="M626" s="113">
        <f t="shared" si="40"/>
        <v>1.0900000000000001</v>
      </c>
      <c r="N626" s="113">
        <f t="shared" si="41"/>
        <v>1.35</v>
      </c>
      <c r="O626" s="113">
        <f t="shared" si="42"/>
        <v>-1.55E-2</v>
      </c>
    </row>
    <row r="627" spans="2:15" x14ac:dyDescent="0.25">
      <c r="B627" s="87" t="str">
        <f t="shared" si="39"/>
        <v>SCECFLMFm2015CZ15</v>
      </c>
      <c r="C627" t="s">
        <v>118</v>
      </c>
      <c r="D627" t="s">
        <v>130</v>
      </c>
      <c r="E627" t="s">
        <v>1650</v>
      </c>
      <c r="F627" t="s">
        <v>1830</v>
      </c>
      <c r="G627" t="s">
        <v>114</v>
      </c>
      <c r="H627" t="s">
        <v>1662</v>
      </c>
      <c r="I627">
        <v>1.1406288039312504</v>
      </c>
      <c r="J627">
        <v>1.3853665802489146</v>
      </c>
      <c r="K627">
        <v>-6.7880122901275222E-3</v>
      </c>
      <c r="M627" s="113">
        <f t="shared" si="40"/>
        <v>1.1399999999999999</v>
      </c>
      <c r="N627" s="113">
        <f t="shared" si="41"/>
        <v>1.39</v>
      </c>
      <c r="O627" s="113">
        <f t="shared" si="42"/>
        <v>-6.79E-3</v>
      </c>
    </row>
    <row r="628" spans="2:15" x14ac:dyDescent="0.25">
      <c r="B628" s="87" t="str">
        <f t="shared" si="39"/>
        <v>SCECFLMFm2015CZ16</v>
      </c>
      <c r="C628" t="s">
        <v>118</v>
      </c>
      <c r="D628" t="s">
        <v>130</v>
      </c>
      <c r="E628" t="s">
        <v>1650</v>
      </c>
      <c r="F628" t="s">
        <v>1830</v>
      </c>
      <c r="G628" t="s">
        <v>115</v>
      </c>
      <c r="H628" t="s">
        <v>1662</v>
      </c>
      <c r="I628">
        <v>1.0231642120686113</v>
      </c>
      <c r="J628">
        <v>1.3801679581055744</v>
      </c>
      <c r="K628">
        <v>-2.1620421325840765E-2</v>
      </c>
      <c r="M628" s="113">
        <f t="shared" si="40"/>
        <v>1.02</v>
      </c>
      <c r="N628" s="113">
        <f t="shared" si="41"/>
        <v>1.38</v>
      </c>
      <c r="O628" s="113">
        <f t="shared" si="42"/>
        <v>-2.1600000000000001E-2</v>
      </c>
    </row>
    <row r="629" spans="2:15" x14ac:dyDescent="0.25">
      <c r="B629" s="87" t="str">
        <f t="shared" si="39"/>
        <v>SCECFLMFm2017CZ01</v>
      </c>
      <c r="C629" t="s">
        <v>118</v>
      </c>
      <c r="D629" t="s">
        <v>130</v>
      </c>
      <c r="E629" t="s">
        <v>1650</v>
      </c>
      <c r="F629">
        <v>2017</v>
      </c>
      <c r="G629" t="s">
        <v>48</v>
      </c>
      <c r="H629" t="s">
        <v>1662</v>
      </c>
      <c r="I629">
        <v>0</v>
      </c>
      <c r="J629">
        <v>0</v>
      </c>
      <c r="K629">
        <v>0</v>
      </c>
      <c r="M629" s="113">
        <f t="shared" si="40"/>
        <v>0</v>
      </c>
      <c r="N629" s="113">
        <f t="shared" si="41"/>
        <v>0</v>
      </c>
      <c r="O629" s="113">
        <f t="shared" si="42"/>
        <v>0</v>
      </c>
    </row>
    <row r="630" spans="2:15" x14ac:dyDescent="0.25">
      <c r="B630" s="87" t="str">
        <f t="shared" si="39"/>
        <v>SCECFLMFm2017CZ02</v>
      </c>
      <c r="C630" t="s">
        <v>118</v>
      </c>
      <c r="D630" t="s">
        <v>130</v>
      </c>
      <c r="E630" t="s">
        <v>1650</v>
      </c>
      <c r="F630">
        <v>2017</v>
      </c>
      <c r="G630" t="s">
        <v>101</v>
      </c>
      <c r="H630" t="s">
        <v>1662</v>
      </c>
      <c r="I630">
        <v>0</v>
      </c>
      <c r="J630">
        <v>0</v>
      </c>
      <c r="K630">
        <v>0</v>
      </c>
      <c r="M630" s="113">
        <f t="shared" si="40"/>
        <v>0</v>
      </c>
      <c r="N630" s="113">
        <f t="shared" si="41"/>
        <v>0</v>
      </c>
      <c r="O630" s="113">
        <f t="shared" si="42"/>
        <v>0</v>
      </c>
    </row>
    <row r="631" spans="2:15" x14ac:dyDescent="0.25">
      <c r="B631" s="87" t="str">
        <f t="shared" si="39"/>
        <v>SCECFLMFm2017CZ03</v>
      </c>
      <c r="C631" t="s">
        <v>118</v>
      </c>
      <c r="D631" t="s">
        <v>130</v>
      </c>
      <c r="E631" t="s">
        <v>1650</v>
      </c>
      <c r="F631">
        <v>2017</v>
      </c>
      <c r="G631" t="s">
        <v>102</v>
      </c>
      <c r="H631" t="s">
        <v>1662</v>
      </c>
      <c r="I631">
        <v>0</v>
      </c>
      <c r="J631">
        <v>0</v>
      </c>
      <c r="K631">
        <v>0</v>
      </c>
      <c r="M631" s="113">
        <f t="shared" si="40"/>
        <v>0</v>
      </c>
      <c r="N631" s="113">
        <f t="shared" si="41"/>
        <v>0</v>
      </c>
      <c r="O631" s="113">
        <f t="shared" si="42"/>
        <v>0</v>
      </c>
    </row>
    <row r="632" spans="2:15" x14ac:dyDescent="0.25">
      <c r="B632" s="87" t="str">
        <f t="shared" si="39"/>
        <v>SCECFLMFm2017CZ04</v>
      </c>
      <c r="C632" t="s">
        <v>118</v>
      </c>
      <c r="D632" t="s">
        <v>130</v>
      </c>
      <c r="E632" t="s">
        <v>1650</v>
      </c>
      <c r="F632">
        <v>2017</v>
      </c>
      <c r="G632" t="s">
        <v>103</v>
      </c>
      <c r="H632" t="s">
        <v>1662</v>
      </c>
      <c r="I632">
        <v>0</v>
      </c>
      <c r="J632">
        <v>0</v>
      </c>
      <c r="K632">
        <v>0</v>
      </c>
      <c r="M632" s="113">
        <f t="shared" si="40"/>
        <v>0</v>
      </c>
      <c r="N632" s="113">
        <f t="shared" si="41"/>
        <v>0</v>
      </c>
      <c r="O632" s="113">
        <f t="shared" si="42"/>
        <v>0</v>
      </c>
    </row>
    <row r="633" spans="2:15" x14ac:dyDescent="0.25">
      <c r="B633" s="87" t="str">
        <f t="shared" si="39"/>
        <v>SCECFLMFm2017CZ05</v>
      </c>
      <c r="C633" t="s">
        <v>118</v>
      </c>
      <c r="D633" t="s">
        <v>130</v>
      </c>
      <c r="E633" t="s">
        <v>1650</v>
      </c>
      <c r="F633">
        <v>2017</v>
      </c>
      <c r="G633" t="s">
        <v>104</v>
      </c>
      <c r="H633" t="s">
        <v>1662</v>
      </c>
      <c r="I633">
        <v>1.017683834115324</v>
      </c>
      <c r="J633">
        <v>1.2306920982855647</v>
      </c>
      <c r="K633">
        <v>-1.3201719271613154E-2</v>
      </c>
      <c r="M633" s="113">
        <f t="shared" si="40"/>
        <v>1.02</v>
      </c>
      <c r="N633" s="113">
        <f t="shared" si="41"/>
        <v>1.23</v>
      </c>
      <c r="O633" s="113">
        <f t="shared" si="42"/>
        <v>-1.32E-2</v>
      </c>
    </row>
    <row r="634" spans="2:15" x14ac:dyDescent="0.25">
      <c r="B634" s="87" t="str">
        <f t="shared" si="39"/>
        <v>SCECFLMFm2017CZ06</v>
      </c>
      <c r="C634" t="s">
        <v>118</v>
      </c>
      <c r="D634" t="s">
        <v>130</v>
      </c>
      <c r="E634" t="s">
        <v>1650</v>
      </c>
      <c r="F634">
        <v>2017</v>
      </c>
      <c r="G634" t="s">
        <v>105</v>
      </c>
      <c r="H634" t="s">
        <v>1662</v>
      </c>
      <c r="I634">
        <v>1.0400360082697353</v>
      </c>
      <c r="J634">
        <v>1.4303863059265414</v>
      </c>
      <c r="K634">
        <v>-1.2642551054634254E-2</v>
      </c>
      <c r="M634" s="113">
        <f t="shared" si="40"/>
        <v>1.04</v>
      </c>
      <c r="N634" s="113">
        <f t="shared" si="41"/>
        <v>1.43</v>
      </c>
      <c r="O634" s="113">
        <f t="shared" si="42"/>
        <v>-1.26E-2</v>
      </c>
    </row>
    <row r="635" spans="2:15" x14ac:dyDescent="0.25">
      <c r="B635" s="87" t="str">
        <f t="shared" si="39"/>
        <v>SCECFLMFm2017CZ07</v>
      </c>
      <c r="C635" t="s">
        <v>118</v>
      </c>
      <c r="D635" t="s">
        <v>130</v>
      </c>
      <c r="E635" t="s">
        <v>1650</v>
      </c>
      <c r="F635">
        <v>2017</v>
      </c>
      <c r="G635" t="s">
        <v>106</v>
      </c>
      <c r="H635" t="s">
        <v>1662</v>
      </c>
      <c r="I635">
        <v>0</v>
      </c>
      <c r="J635">
        <v>0</v>
      </c>
      <c r="K635">
        <v>0</v>
      </c>
      <c r="M635" s="113">
        <f t="shared" si="40"/>
        <v>0</v>
      </c>
      <c r="N635" s="113">
        <f t="shared" si="41"/>
        <v>0</v>
      </c>
      <c r="O635" s="113">
        <f t="shared" si="42"/>
        <v>0</v>
      </c>
    </row>
    <row r="636" spans="2:15" x14ac:dyDescent="0.25">
      <c r="B636" s="87" t="str">
        <f t="shared" si="39"/>
        <v>SCECFLMFm2017CZ08</v>
      </c>
      <c r="C636" t="s">
        <v>118</v>
      </c>
      <c r="D636" t="s">
        <v>130</v>
      </c>
      <c r="E636" t="s">
        <v>1650</v>
      </c>
      <c r="F636">
        <v>2017</v>
      </c>
      <c r="G636" t="s">
        <v>107</v>
      </c>
      <c r="H636" t="s">
        <v>1662</v>
      </c>
      <c r="I636">
        <v>1.1108876735194346</v>
      </c>
      <c r="J636">
        <v>1.2484804565044816</v>
      </c>
      <c r="K636">
        <v>-8.2454270390730864E-3</v>
      </c>
      <c r="M636" s="113">
        <f t="shared" si="40"/>
        <v>1.1100000000000001</v>
      </c>
      <c r="N636" s="113">
        <f t="shared" si="41"/>
        <v>1.25</v>
      </c>
      <c r="O636" s="113">
        <f t="shared" si="42"/>
        <v>-8.2500000000000004E-3</v>
      </c>
    </row>
    <row r="637" spans="2:15" x14ac:dyDescent="0.25">
      <c r="B637" s="87" t="str">
        <f t="shared" si="39"/>
        <v>SCECFLMFm2017CZ09</v>
      </c>
      <c r="C637" t="s">
        <v>118</v>
      </c>
      <c r="D637" t="s">
        <v>130</v>
      </c>
      <c r="E637" t="s">
        <v>1650</v>
      </c>
      <c r="F637">
        <v>2017</v>
      </c>
      <c r="G637" t="s">
        <v>108</v>
      </c>
      <c r="H637" t="s">
        <v>1662</v>
      </c>
      <c r="I637">
        <v>1.0982512063139489</v>
      </c>
      <c r="J637">
        <v>1.3687890030053125</v>
      </c>
      <c r="K637">
        <v>-1.0358696377513646E-2</v>
      </c>
      <c r="M637" s="113">
        <f t="shared" si="40"/>
        <v>1.1000000000000001</v>
      </c>
      <c r="N637" s="113">
        <f t="shared" si="41"/>
        <v>1.37</v>
      </c>
      <c r="O637" s="113">
        <f t="shared" si="42"/>
        <v>-1.04E-2</v>
      </c>
    </row>
    <row r="638" spans="2:15" x14ac:dyDescent="0.25">
      <c r="B638" s="87" t="str">
        <f t="shared" si="39"/>
        <v>SCECFLMFm2017CZ10</v>
      </c>
      <c r="C638" t="s">
        <v>118</v>
      </c>
      <c r="D638" t="s">
        <v>130</v>
      </c>
      <c r="E638" t="s">
        <v>1650</v>
      </c>
      <c r="F638">
        <v>2017</v>
      </c>
      <c r="G638" t="s">
        <v>109</v>
      </c>
      <c r="H638" t="s">
        <v>1662</v>
      </c>
      <c r="I638">
        <v>1.0949313547106501</v>
      </c>
      <c r="J638">
        <v>1.512881598422372</v>
      </c>
      <c r="K638">
        <v>-8.7031969564498202E-3</v>
      </c>
      <c r="M638" s="113">
        <f t="shared" si="40"/>
        <v>1.0900000000000001</v>
      </c>
      <c r="N638" s="113">
        <f t="shared" si="41"/>
        <v>1.51</v>
      </c>
      <c r="O638" s="113">
        <f t="shared" si="42"/>
        <v>-8.6999999999999994E-3</v>
      </c>
    </row>
    <row r="639" spans="2:15" x14ac:dyDescent="0.25">
      <c r="B639" s="87" t="str">
        <f t="shared" si="39"/>
        <v>SCECFLMFm2017CZ11</v>
      </c>
      <c r="C639" t="s">
        <v>118</v>
      </c>
      <c r="D639" t="s">
        <v>130</v>
      </c>
      <c r="E639" t="s">
        <v>1650</v>
      </c>
      <c r="F639">
        <v>2017</v>
      </c>
      <c r="G639" t="s">
        <v>110</v>
      </c>
      <c r="H639" t="s">
        <v>1662</v>
      </c>
      <c r="I639">
        <v>0</v>
      </c>
      <c r="J639">
        <v>0</v>
      </c>
      <c r="K639">
        <v>0</v>
      </c>
      <c r="M639" s="113">
        <f t="shared" si="40"/>
        <v>0</v>
      </c>
      <c r="N639" s="113">
        <f t="shared" si="41"/>
        <v>0</v>
      </c>
      <c r="O639" s="113">
        <f t="shared" si="42"/>
        <v>0</v>
      </c>
    </row>
    <row r="640" spans="2:15" x14ac:dyDescent="0.25">
      <c r="B640" s="87" t="str">
        <f t="shared" si="39"/>
        <v>SCECFLMFm2017CZ12</v>
      </c>
      <c r="C640" t="s">
        <v>118</v>
      </c>
      <c r="D640" t="s">
        <v>130</v>
      </c>
      <c r="E640" t="s">
        <v>1650</v>
      </c>
      <c r="F640">
        <v>2017</v>
      </c>
      <c r="G640" t="s">
        <v>111</v>
      </c>
      <c r="H640" t="s">
        <v>1662</v>
      </c>
      <c r="I640">
        <v>0</v>
      </c>
      <c r="J640">
        <v>0</v>
      </c>
      <c r="K640">
        <v>0</v>
      </c>
      <c r="M640" s="113">
        <f t="shared" si="40"/>
        <v>0</v>
      </c>
      <c r="N640" s="113">
        <f t="shared" si="41"/>
        <v>0</v>
      </c>
      <c r="O640" s="113">
        <f t="shared" si="42"/>
        <v>0</v>
      </c>
    </row>
    <row r="641" spans="2:15" x14ac:dyDescent="0.25">
      <c r="B641" s="87" t="str">
        <f t="shared" si="39"/>
        <v>SCECFLMFm2017CZ13</v>
      </c>
      <c r="C641" t="s">
        <v>118</v>
      </c>
      <c r="D641" t="s">
        <v>130</v>
      </c>
      <c r="E641" t="s">
        <v>1650</v>
      </c>
      <c r="F641">
        <v>2017</v>
      </c>
      <c r="G641" t="s">
        <v>112</v>
      </c>
      <c r="H641" t="s">
        <v>1662</v>
      </c>
      <c r="I641">
        <v>1.092397032065975</v>
      </c>
      <c r="J641">
        <v>1.4390243902439024</v>
      </c>
      <c r="K641">
        <v>-1.3921961798089114E-2</v>
      </c>
      <c r="M641" s="113">
        <f t="shared" si="40"/>
        <v>1.0900000000000001</v>
      </c>
      <c r="N641" s="113">
        <f t="shared" si="41"/>
        <v>1.44</v>
      </c>
      <c r="O641" s="113">
        <f t="shared" si="42"/>
        <v>-1.3899999999999999E-2</v>
      </c>
    </row>
    <row r="642" spans="2:15" x14ac:dyDescent="0.25">
      <c r="B642" s="87" t="str">
        <f t="shared" si="39"/>
        <v>SCECFLMFm2017CZ14</v>
      </c>
      <c r="C642" t="s">
        <v>118</v>
      </c>
      <c r="D642" t="s">
        <v>130</v>
      </c>
      <c r="E642" t="s">
        <v>1650</v>
      </c>
      <c r="F642">
        <v>2017</v>
      </c>
      <c r="G642" t="s">
        <v>113</v>
      </c>
      <c r="H642" t="s">
        <v>1662</v>
      </c>
      <c r="I642">
        <v>1.082493598579674</v>
      </c>
      <c r="J642">
        <v>1.2963698173991538</v>
      </c>
      <c r="K642">
        <v>-1.5614328203864339E-2</v>
      </c>
      <c r="M642" s="113">
        <f t="shared" si="40"/>
        <v>1.08</v>
      </c>
      <c r="N642" s="113">
        <f t="shared" si="41"/>
        <v>1.3</v>
      </c>
      <c r="O642" s="113">
        <f t="shared" si="42"/>
        <v>-1.5599999999999999E-2</v>
      </c>
    </row>
    <row r="643" spans="2:15" x14ac:dyDescent="0.25">
      <c r="B643" s="87" t="str">
        <f t="shared" si="39"/>
        <v>SCECFLMFm2017CZ15</v>
      </c>
      <c r="C643" t="s">
        <v>118</v>
      </c>
      <c r="D643" t="s">
        <v>130</v>
      </c>
      <c r="E643" t="s">
        <v>1650</v>
      </c>
      <c r="F643">
        <v>2017</v>
      </c>
      <c r="G643" t="s">
        <v>114</v>
      </c>
      <c r="H643" t="s">
        <v>1662</v>
      </c>
      <c r="I643">
        <v>1.1379216361373483</v>
      </c>
      <c r="J643">
        <v>1.3777855812020534</v>
      </c>
      <c r="K643">
        <v>-6.7081742070502727E-3</v>
      </c>
      <c r="M643" s="113">
        <f t="shared" si="40"/>
        <v>1.1399999999999999</v>
      </c>
      <c r="N643" s="113">
        <f t="shared" si="41"/>
        <v>1.38</v>
      </c>
      <c r="O643" s="113">
        <f t="shared" si="42"/>
        <v>-6.7099999999999998E-3</v>
      </c>
    </row>
    <row r="644" spans="2:15" x14ac:dyDescent="0.25">
      <c r="B644" s="87" t="str">
        <f t="shared" si="39"/>
        <v>SCECFLMFm2017CZ16</v>
      </c>
      <c r="C644" t="s">
        <v>118</v>
      </c>
      <c r="D644" t="s">
        <v>130</v>
      </c>
      <c r="E644" t="s">
        <v>1650</v>
      </c>
      <c r="F644">
        <v>2017</v>
      </c>
      <c r="G644" t="s">
        <v>115</v>
      </c>
      <c r="H644" t="s">
        <v>1662</v>
      </c>
      <c r="I644">
        <v>1.02457972400783</v>
      </c>
      <c r="J644">
        <v>1.3553485600920949</v>
      </c>
      <c r="K644">
        <v>-2.0989754879721215E-2</v>
      </c>
      <c r="M644" s="113">
        <f t="shared" si="40"/>
        <v>1.02</v>
      </c>
      <c r="N644" s="113">
        <f t="shared" si="41"/>
        <v>1.36</v>
      </c>
      <c r="O644" s="113">
        <f t="shared" si="42"/>
        <v>-2.1000000000000001E-2</v>
      </c>
    </row>
    <row r="645" spans="2:15" x14ac:dyDescent="0.25">
      <c r="B645" s="87" t="str">
        <f t="shared" ref="B645:B707" si="43">D645&amp;C645&amp;E645&amp;F645&amp;G645</f>
        <v>SDGCFLMFm1975CZ01</v>
      </c>
      <c r="C645" t="s">
        <v>118</v>
      </c>
      <c r="D645" t="s">
        <v>131</v>
      </c>
      <c r="E645" t="s">
        <v>1650</v>
      </c>
      <c r="F645" t="s">
        <v>47</v>
      </c>
      <c r="G645" t="s">
        <v>48</v>
      </c>
      <c r="H645" t="s">
        <v>1662</v>
      </c>
      <c r="I645">
        <v>0</v>
      </c>
      <c r="J645">
        <v>0</v>
      </c>
      <c r="K645">
        <v>0</v>
      </c>
      <c r="M645" s="113">
        <f t="shared" ref="M645:M708" si="44">IF(I645=0,0,ROUND(I645,3-LOG(ABS(I645))))</f>
        <v>0</v>
      </c>
      <c r="N645" s="113">
        <f t="shared" ref="N645:N708" si="45">IF(J645=0,0,ROUND(J645,3-LOG(ABS(J645))))</f>
        <v>0</v>
      </c>
      <c r="O645" s="113">
        <f t="shared" ref="O645:O708" si="46">IF(K645=0,0,ROUND(K645,3-LOG(ABS(K645))))</f>
        <v>0</v>
      </c>
    </row>
    <row r="646" spans="2:15" x14ac:dyDescent="0.25">
      <c r="B646" s="87" t="str">
        <f t="shared" si="43"/>
        <v>SDGCFLMFm1975CZ02</v>
      </c>
      <c r="C646" t="s">
        <v>118</v>
      </c>
      <c r="D646" t="s">
        <v>131</v>
      </c>
      <c r="E646" t="s">
        <v>1650</v>
      </c>
      <c r="F646" t="s">
        <v>47</v>
      </c>
      <c r="G646" t="s">
        <v>101</v>
      </c>
      <c r="H646" t="s">
        <v>1662</v>
      </c>
      <c r="I646">
        <v>0</v>
      </c>
      <c r="J646">
        <v>0</v>
      </c>
      <c r="K646">
        <v>0</v>
      </c>
      <c r="M646" s="113">
        <f t="shared" si="44"/>
        <v>0</v>
      </c>
      <c r="N646" s="113">
        <f t="shared" si="45"/>
        <v>0</v>
      </c>
      <c r="O646" s="113">
        <f t="shared" si="46"/>
        <v>0</v>
      </c>
    </row>
    <row r="647" spans="2:15" x14ac:dyDescent="0.25">
      <c r="B647" s="87" t="str">
        <f t="shared" si="43"/>
        <v>SDGCFLMFm1975CZ03</v>
      </c>
      <c r="C647" t="s">
        <v>118</v>
      </c>
      <c r="D647" t="s">
        <v>131</v>
      </c>
      <c r="E647" t="s">
        <v>1650</v>
      </c>
      <c r="F647" t="s">
        <v>47</v>
      </c>
      <c r="G647" t="s">
        <v>102</v>
      </c>
      <c r="H647" t="s">
        <v>1662</v>
      </c>
      <c r="I647">
        <v>0</v>
      </c>
      <c r="J647">
        <v>0</v>
      </c>
      <c r="K647">
        <v>0</v>
      </c>
      <c r="M647" s="113">
        <f t="shared" si="44"/>
        <v>0</v>
      </c>
      <c r="N647" s="113">
        <f t="shared" si="45"/>
        <v>0</v>
      </c>
      <c r="O647" s="113">
        <f t="shared" si="46"/>
        <v>0</v>
      </c>
    </row>
    <row r="648" spans="2:15" x14ac:dyDescent="0.25">
      <c r="B648" s="87" t="str">
        <f t="shared" si="43"/>
        <v>SDGCFLMFm1975CZ04</v>
      </c>
      <c r="C648" t="s">
        <v>118</v>
      </c>
      <c r="D648" t="s">
        <v>131</v>
      </c>
      <c r="E648" t="s">
        <v>1650</v>
      </c>
      <c r="F648" t="s">
        <v>47</v>
      </c>
      <c r="G648" t="s">
        <v>103</v>
      </c>
      <c r="H648" t="s">
        <v>1662</v>
      </c>
      <c r="I648">
        <v>0</v>
      </c>
      <c r="J648">
        <v>0</v>
      </c>
      <c r="K648">
        <v>0</v>
      </c>
      <c r="M648" s="113">
        <f t="shared" si="44"/>
        <v>0</v>
      </c>
      <c r="N648" s="113">
        <f t="shared" si="45"/>
        <v>0</v>
      </c>
      <c r="O648" s="113">
        <f t="shared" si="46"/>
        <v>0</v>
      </c>
    </row>
    <row r="649" spans="2:15" x14ac:dyDescent="0.25">
      <c r="B649" s="87" t="str">
        <f t="shared" si="43"/>
        <v>SDGCFLMFm1975CZ05</v>
      </c>
      <c r="C649" t="s">
        <v>118</v>
      </c>
      <c r="D649" t="s">
        <v>131</v>
      </c>
      <c r="E649" t="s">
        <v>1650</v>
      </c>
      <c r="F649" t="s">
        <v>47</v>
      </c>
      <c r="G649" t="s">
        <v>104</v>
      </c>
      <c r="H649" t="s">
        <v>1662</v>
      </c>
      <c r="I649">
        <v>0</v>
      </c>
      <c r="J649">
        <v>0</v>
      </c>
      <c r="K649">
        <v>0</v>
      </c>
      <c r="M649" s="113">
        <f t="shared" si="44"/>
        <v>0</v>
      </c>
      <c r="N649" s="113">
        <f t="shared" si="45"/>
        <v>0</v>
      </c>
      <c r="O649" s="113">
        <f t="shared" si="46"/>
        <v>0</v>
      </c>
    </row>
    <row r="650" spans="2:15" x14ac:dyDescent="0.25">
      <c r="B650" s="87" t="str">
        <f t="shared" si="43"/>
        <v>SDGCFLMFm1975CZ06</v>
      </c>
      <c r="C650" t="s">
        <v>118</v>
      </c>
      <c r="D650" t="s">
        <v>131</v>
      </c>
      <c r="E650" t="s">
        <v>1650</v>
      </c>
      <c r="F650" t="s">
        <v>47</v>
      </c>
      <c r="G650" t="s">
        <v>105</v>
      </c>
      <c r="H650" t="s">
        <v>1662</v>
      </c>
      <c r="I650">
        <v>1.00826840480271</v>
      </c>
      <c r="J650">
        <v>1.2462203390073017</v>
      </c>
      <c r="K650">
        <v>-1.3900775883303698E-2</v>
      </c>
      <c r="M650" s="113">
        <f t="shared" si="44"/>
        <v>1.01</v>
      </c>
      <c r="N650" s="113">
        <f t="shared" si="45"/>
        <v>1.25</v>
      </c>
      <c r="O650" s="113">
        <f t="shared" si="46"/>
        <v>-1.3899999999999999E-2</v>
      </c>
    </row>
    <row r="651" spans="2:15" x14ac:dyDescent="0.25">
      <c r="B651" s="87" t="str">
        <f t="shared" si="43"/>
        <v>SDGCFLMFm1975CZ07</v>
      </c>
      <c r="C651" t="s">
        <v>118</v>
      </c>
      <c r="D651" t="s">
        <v>131</v>
      </c>
      <c r="E651" t="s">
        <v>1650</v>
      </c>
      <c r="F651" t="s">
        <v>47</v>
      </c>
      <c r="G651" t="s">
        <v>106</v>
      </c>
      <c r="H651" t="s">
        <v>1662</v>
      </c>
      <c r="I651">
        <v>0.99957550735229206</v>
      </c>
      <c r="J651">
        <v>1.136384268983976</v>
      </c>
      <c r="K651">
        <v>-1.2099604988647339E-2</v>
      </c>
      <c r="M651" s="113">
        <f t="shared" si="44"/>
        <v>1</v>
      </c>
      <c r="N651" s="113">
        <f t="shared" si="45"/>
        <v>1.1399999999999999</v>
      </c>
      <c r="O651" s="113">
        <f t="shared" si="46"/>
        <v>-1.21E-2</v>
      </c>
    </row>
    <row r="652" spans="2:15" x14ac:dyDescent="0.25">
      <c r="B652" s="87" t="str">
        <f t="shared" si="43"/>
        <v>SDGCFLMFm1975CZ08</v>
      </c>
      <c r="C652" t="s">
        <v>118</v>
      </c>
      <c r="D652" t="s">
        <v>131</v>
      </c>
      <c r="E652" t="s">
        <v>1650</v>
      </c>
      <c r="F652" t="s">
        <v>47</v>
      </c>
      <c r="G652" t="s">
        <v>107</v>
      </c>
      <c r="H652" t="s">
        <v>1662</v>
      </c>
      <c r="I652">
        <v>1.0577369553248224</v>
      </c>
      <c r="J652">
        <v>1.5589318665447698</v>
      </c>
      <c r="K652">
        <v>-1.2204674202669774E-2</v>
      </c>
      <c r="M652" s="113">
        <f t="shared" si="44"/>
        <v>1.06</v>
      </c>
      <c r="N652" s="113">
        <f t="shared" si="45"/>
        <v>1.56</v>
      </c>
      <c r="O652" s="113">
        <f t="shared" si="46"/>
        <v>-1.2200000000000001E-2</v>
      </c>
    </row>
    <row r="653" spans="2:15" x14ac:dyDescent="0.25">
      <c r="B653" s="87" t="str">
        <f t="shared" si="43"/>
        <v>SDGCFLMFm1975CZ09</v>
      </c>
      <c r="C653" t="s">
        <v>118</v>
      </c>
      <c r="D653" t="s">
        <v>131</v>
      </c>
      <c r="E653" t="s">
        <v>1650</v>
      </c>
      <c r="F653" t="s">
        <v>47</v>
      </c>
      <c r="G653" t="s">
        <v>108</v>
      </c>
      <c r="H653" t="s">
        <v>1662</v>
      </c>
      <c r="I653">
        <v>0</v>
      </c>
      <c r="J653">
        <v>0</v>
      </c>
      <c r="K653">
        <v>0</v>
      </c>
      <c r="M653" s="113">
        <f t="shared" si="44"/>
        <v>0</v>
      </c>
      <c r="N653" s="113">
        <f t="shared" si="45"/>
        <v>0</v>
      </c>
      <c r="O653" s="113">
        <f t="shared" si="46"/>
        <v>0</v>
      </c>
    </row>
    <row r="654" spans="2:15" x14ac:dyDescent="0.25">
      <c r="B654" s="87" t="str">
        <f t="shared" si="43"/>
        <v>SDGCFLMFm1975CZ10</v>
      </c>
      <c r="C654" t="s">
        <v>118</v>
      </c>
      <c r="D654" t="s">
        <v>131</v>
      </c>
      <c r="E654" t="s">
        <v>1650</v>
      </c>
      <c r="F654" t="s">
        <v>47</v>
      </c>
      <c r="G654" t="s">
        <v>109</v>
      </c>
      <c r="H654" t="s">
        <v>1662</v>
      </c>
      <c r="I654">
        <v>1.0740653462528738</v>
      </c>
      <c r="J654">
        <v>1.6929397420461931</v>
      </c>
      <c r="K654">
        <v>-1.4512596224949357E-2</v>
      </c>
      <c r="M654" s="113">
        <f t="shared" si="44"/>
        <v>1.07</v>
      </c>
      <c r="N654" s="113">
        <f t="shared" si="45"/>
        <v>1.69</v>
      </c>
      <c r="O654" s="113">
        <f t="shared" si="46"/>
        <v>-1.4500000000000001E-2</v>
      </c>
    </row>
    <row r="655" spans="2:15" x14ac:dyDescent="0.25">
      <c r="B655" s="87" t="str">
        <f t="shared" si="43"/>
        <v>SDGCFLMFm1975CZ11</v>
      </c>
      <c r="C655" t="s">
        <v>118</v>
      </c>
      <c r="D655" t="s">
        <v>131</v>
      </c>
      <c r="E655" t="s">
        <v>1650</v>
      </c>
      <c r="F655" t="s">
        <v>47</v>
      </c>
      <c r="G655" t="s">
        <v>110</v>
      </c>
      <c r="H655" t="s">
        <v>1662</v>
      </c>
      <c r="I655">
        <v>0</v>
      </c>
      <c r="J655">
        <v>0</v>
      </c>
      <c r="K655">
        <v>0</v>
      </c>
      <c r="M655" s="113">
        <f t="shared" si="44"/>
        <v>0</v>
      </c>
      <c r="N655" s="113">
        <f t="shared" si="45"/>
        <v>0</v>
      </c>
      <c r="O655" s="113">
        <f t="shared" si="46"/>
        <v>0</v>
      </c>
    </row>
    <row r="656" spans="2:15" x14ac:dyDescent="0.25">
      <c r="B656" s="87" t="str">
        <f t="shared" si="43"/>
        <v>SDGCFLMFm1975CZ12</v>
      </c>
      <c r="C656" t="s">
        <v>118</v>
      </c>
      <c r="D656" t="s">
        <v>131</v>
      </c>
      <c r="E656" t="s">
        <v>1650</v>
      </c>
      <c r="F656" t="s">
        <v>47</v>
      </c>
      <c r="G656" t="s">
        <v>111</v>
      </c>
      <c r="H656" t="s">
        <v>1662</v>
      </c>
      <c r="I656">
        <v>0</v>
      </c>
      <c r="J656">
        <v>0</v>
      </c>
      <c r="K656">
        <v>0</v>
      </c>
      <c r="M656" s="113">
        <f t="shared" si="44"/>
        <v>0</v>
      </c>
      <c r="N656" s="113">
        <f t="shared" si="45"/>
        <v>0</v>
      </c>
      <c r="O656" s="113">
        <f t="shared" si="46"/>
        <v>0</v>
      </c>
    </row>
    <row r="657" spans="2:15" x14ac:dyDescent="0.25">
      <c r="B657" s="87" t="str">
        <f t="shared" si="43"/>
        <v>SDGCFLMFm1975CZ13</v>
      </c>
      <c r="C657" t="s">
        <v>118</v>
      </c>
      <c r="D657" t="s">
        <v>131</v>
      </c>
      <c r="E657" t="s">
        <v>1650</v>
      </c>
      <c r="F657" t="s">
        <v>47</v>
      </c>
      <c r="G657" t="s">
        <v>112</v>
      </c>
      <c r="H657" t="s">
        <v>1662</v>
      </c>
      <c r="I657">
        <v>0</v>
      </c>
      <c r="J657">
        <v>0</v>
      </c>
      <c r="K657">
        <v>0</v>
      </c>
      <c r="M657" s="113">
        <f t="shared" si="44"/>
        <v>0</v>
      </c>
      <c r="N657" s="113">
        <f t="shared" si="45"/>
        <v>0</v>
      </c>
      <c r="O657" s="113">
        <f t="shared" si="46"/>
        <v>0</v>
      </c>
    </row>
    <row r="658" spans="2:15" x14ac:dyDescent="0.25">
      <c r="B658" s="87" t="str">
        <f t="shared" si="43"/>
        <v>SDGCFLMFm1975CZ14</v>
      </c>
      <c r="C658" t="s">
        <v>118</v>
      </c>
      <c r="D658" t="s">
        <v>131</v>
      </c>
      <c r="E658" t="s">
        <v>1650</v>
      </c>
      <c r="F658" t="s">
        <v>47</v>
      </c>
      <c r="G658" t="s">
        <v>113</v>
      </c>
      <c r="H658" t="s">
        <v>1662</v>
      </c>
      <c r="I658">
        <v>1.1100489803634301</v>
      </c>
      <c r="J658">
        <v>1.5107960062968455</v>
      </c>
      <c r="K658">
        <v>-1.7185660656757803E-2</v>
      </c>
      <c r="M658" s="113">
        <f t="shared" si="44"/>
        <v>1.1100000000000001</v>
      </c>
      <c r="N658" s="113">
        <f t="shared" si="45"/>
        <v>1.51</v>
      </c>
      <c r="O658" s="113">
        <f t="shared" si="46"/>
        <v>-1.72E-2</v>
      </c>
    </row>
    <row r="659" spans="2:15" x14ac:dyDescent="0.25">
      <c r="B659" s="87" t="str">
        <f t="shared" si="43"/>
        <v>SDGCFLMFm1975CZ15</v>
      </c>
      <c r="C659" t="s">
        <v>118</v>
      </c>
      <c r="D659" t="s">
        <v>131</v>
      </c>
      <c r="E659" t="s">
        <v>1650</v>
      </c>
      <c r="F659" t="s">
        <v>47</v>
      </c>
      <c r="G659" t="s">
        <v>114</v>
      </c>
      <c r="H659" t="s">
        <v>1662</v>
      </c>
      <c r="I659">
        <v>1.2163320966941564</v>
      </c>
      <c r="J659">
        <v>1.5849235792996279</v>
      </c>
      <c r="K659">
        <v>-7.0319308742330076E-3</v>
      </c>
      <c r="M659" s="113">
        <f t="shared" si="44"/>
        <v>1.22</v>
      </c>
      <c r="N659" s="113">
        <f t="shared" si="45"/>
        <v>1.58</v>
      </c>
      <c r="O659" s="113">
        <f t="shared" si="46"/>
        <v>-7.0299999999999998E-3</v>
      </c>
    </row>
    <row r="660" spans="2:15" x14ac:dyDescent="0.25">
      <c r="B660" s="87" t="str">
        <f t="shared" si="43"/>
        <v>SDGCFLMFm1975CZ16</v>
      </c>
      <c r="C660" t="s">
        <v>118</v>
      </c>
      <c r="D660" t="s">
        <v>131</v>
      </c>
      <c r="E660" t="s">
        <v>1650</v>
      </c>
      <c r="F660" t="s">
        <v>47</v>
      </c>
      <c r="G660" t="s">
        <v>115</v>
      </c>
      <c r="H660" t="s">
        <v>1662</v>
      </c>
      <c r="I660">
        <v>0</v>
      </c>
      <c r="J660">
        <v>0</v>
      </c>
      <c r="K660">
        <v>0</v>
      </c>
      <c r="M660" s="113">
        <f t="shared" si="44"/>
        <v>0</v>
      </c>
      <c r="N660" s="113">
        <f t="shared" si="45"/>
        <v>0</v>
      </c>
      <c r="O660" s="113">
        <f t="shared" si="46"/>
        <v>0</v>
      </c>
    </row>
    <row r="661" spans="2:15" x14ac:dyDescent="0.25">
      <c r="B661" s="87" t="str">
        <f t="shared" si="43"/>
        <v>SDGCFLMFm1985CZ01</v>
      </c>
      <c r="C661" t="s">
        <v>118</v>
      </c>
      <c r="D661" t="s">
        <v>131</v>
      </c>
      <c r="E661" t="s">
        <v>1650</v>
      </c>
      <c r="F661" t="s">
        <v>67</v>
      </c>
      <c r="G661" t="s">
        <v>48</v>
      </c>
      <c r="H661" t="s">
        <v>1662</v>
      </c>
      <c r="I661">
        <v>0</v>
      </c>
      <c r="J661">
        <v>0</v>
      </c>
      <c r="K661">
        <v>0</v>
      </c>
      <c r="M661" s="113">
        <f t="shared" si="44"/>
        <v>0</v>
      </c>
      <c r="N661" s="113">
        <f t="shared" si="45"/>
        <v>0</v>
      </c>
      <c r="O661" s="113">
        <f t="shared" si="46"/>
        <v>0</v>
      </c>
    </row>
    <row r="662" spans="2:15" x14ac:dyDescent="0.25">
      <c r="B662" s="87" t="str">
        <f t="shared" si="43"/>
        <v>SDGCFLMFm1985CZ02</v>
      </c>
      <c r="C662" t="s">
        <v>118</v>
      </c>
      <c r="D662" t="s">
        <v>131</v>
      </c>
      <c r="E662" t="s">
        <v>1650</v>
      </c>
      <c r="F662" t="s">
        <v>67</v>
      </c>
      <c r="G662" t="s">
        <v>101</v>
      </c>
      <c r="H662" t="s">
        <v>1662</v>
      </c>
      <c r="I662">
        <v>0</v>
      </c>
      <c r="J662">
        <v>0</v>
      </c>
      <c r="K662">
        <v>0</v>
      </c>
      <c r="M662" s="113">
        <f t="shared" si="44"/>
        <v>0</v>
      </c>
      <c r="N662" s="113">
        <f t="shared" si="45"/>
        <v>0</v>
      </c>
      <c r="O662" s="113">
        <f t="shared" si="46"/>
        <v>0</v>
      </c>
    </row>
    <row r="663" spans="2:15" x14ac:dyDescent="0.25">
      <c r="B663" s="87" t="str">
        <f t="shared" si="43"/>
        <v>SDGCFLMFm1985CZ03</v>
      </c>
      <c r="C663" t="s">
        <v>118</v>
      </c>
      <c r="D663" t="s">
        <v>131</v>
      </c>
      <c r="E663" t="s">
        <v>1650</v>
      </c>
      <c r="F663" t="s">
        <v>67</v>
      </c>
      <c r="G663" t="s">
        <v>102</v>
      </c>
      <c r="H663" t="s">
        <v>1662</v>
      </c>
      <c r="I663">
        <v>0</v>
      </c>
      <c r="J663">
        <v>0</v>
      </c>
      <c r="K663">
        <v>0</v>
      </c>
      <c r="M663" s="113">
        <f t="shared" si="44"/>
        <v>0</v>
      </c>
      <c r="N663" s="113">
        <f t="shared" si="45"/>
        <v>0</v>
      </c>
      <c r="O663" s="113">
        <f t="shared" si="46"/>
        <v>0</v>
      </c>
    </row>
    <row r="664" spans="2:15" x14ac:dyDescent="0.25">
      <c r="B664" s="87" t="str">
        <f t="shared" si="43"/>
        <v>SDGCFLMFm1985CZ04</v>
      </c>
      <c r="C664" t="s">
        <v>118</v>
      </c>
      <c r="D664" t="s">
        <v>131</v>
      </c>
      <c r="E664" t="s">
        <v>1650</v>
      </c>
      <c r="F664" t="s">
        <v>67</v>
      </c>
      <c r="G664" t="s">
        <v>103</v>
      </c>
      <c r="H664" t="s">
        <v>1662</v>
      </c>
      <c r="I664">
        <v>0</v>
      </c>
      <c r="J664">
        <v>0</v>
      </c>
      <c r="K664">
        <v>0</v>
      </c>
      <c r="M664" s="113">
        <f t="shared" si="44"/>
        <v>0</v>
      </c>
      <c r="N664" s="113">
        <f t="shared" si="45"/>
        <v>0</v>
      </c>
      <c r="O664" s="113">
        <f t="shared" si="46"/>
        <v>0</v>
      </c>
    </row>
    <row r="665" spans="2:15" x14ac:dyDescent="0.25">
      <c r="B665" s="87" t="str">
        <f t="shared" si="43"/>
        <v>SDGCFLMFm1985CZ05</v>
      </c>
      <c r="C665" t="s">
        <v>118</v>
      </c>
      <c r="D665" t="s">
        <v>131</v>
      </c>
      <c r="E665" t="s">
        <v>1650</v>
      </c>
      <c r="F665" t="s">
        <v>67</v>
      </c>
      <c r="G665" t="s">
        <v>104</v>
      </c>
      <c r="H665" t="s">
        <v>1662</v>
      </c>
      <c r="I665">
        <v>0</v>
      </c>
      <c r="J665">
        <v>0</v>
      </c>
      <c r="K665">
        <v>0</v>
      </c>
      <c r="M665" s="113">
        <f t="shared" si="44"/>
        <v>0</v>
      </c>
      <c r="N665" s="113">
        <f t="shared" si="45"/>
        <v>0</v>
      </c>
      <c r="O665" s="113">
        <f t="shared" si="46"/>
        <v>0</v>
      </c>
    </row>
    <row r="666" spans="2:15" x14ac:dyDescent="0.25">
      <c r="B666" s="87" t="str">
        <f t="shared" si="43"/>
        <v>SDGCFLMFm1985CZ06</v>
      </c>
      <c r="C666" t="s">
        <v>118</v>
      </c>
      <c r="D666" t="s">
        <v>131</v>
      </c>
      <c r="E666" t="s">
        <v>1650</v>
      </c>
      <c r="F666" t="s">
        <v>67</v>
      </c>
      <c r="G666" t="s">
        <v>105</v>
      </c>
      <c r="H666" t="s">
        <v>1662</v>
      </c>
      <c r="I666">
        <v>0.99446172104735608</v>
      </c>
      <c r="J666">
        <v>1.3413189155823524</v>
      </c>
      <c r="K666">
        <v>-1.5202933063906524E-2</v>
      </c>
      <c r="M666" s="113">
        <f t="shared" si="44"/>
        <v>0.99399999999999999</v>
      </c>
      <c r="N666" s="113">
        <f t="shared" si="45"/>
        <v>1.34</v>
      </c>
      <c r="O666" s="113">
        <f t="shared" si="46"/>
        <v>-1.52E-2</v>
      </c>
    </row>
    <row r="667" spans="2:15" x14ac:dyDescent="0.25">
      <c r="B667" s="87" t="str">
        <f t="shared" si="43"/>
        <v>SDGCFLMFm1985CZ07</v>
      </c>
      <c r="C667" t="s">
        <v>118</v>
      </c>
      <c r="D667" t="s">
        <v>131</v>
      </c>
      <c r="E667" t="s">
        <v>1650</v>
      </c>
      <c r="F667" t="s">
        <v>67</v>
      </c>
      <c r="G667" t="s">
        <v>106</v>
      </c>
      <c r="H667" t="s">
        <v>1662</v>
      </c>
      <c r="I667">
        <v>1.0010952744713071</v>
      </c>
      <c r="J667">
        <v>1.133679326935604</v>
      </c>
      <c r="K667">
        <v>-1.3771842589789954E-2</v>
      </c>
      <c r="M667" s="113">
        <f t="shared" si="44"/>
        <v>1</v>
      </c>
      <c r="N667" s="113">
        <f t="shared" si="45"/>
        <v>1.1299999999999999</v>
      </c>
      <c r="O667" s="113">
        <f t="shared" si="46"/>
        <v>-1.38E-2</v>
      </c>
    </row>
    <row r="668" spans="2:15" x14ac:dyDescent="0.25">
      <c r="B668" s="87" t="str">
        <f t="shared" si="43"/>
        <v>SDGCFLMFm1985CZ08</v>
      </c>
      <c r="C668" t="s">
        <v>118</v>
      </c>
      <c r="D668" t="s">
        <v>131</v>
      </c>
      <c r="E668" t="s">
        <v>1650</v>
      </c>
      <c r="F668" t="s">
        <v>67</v>
      </c>
      <c r="G668" t="s">
        <v>107</v>
      </c>
      <c r="H668" t="s">
        <v>1662</v>
      </c>
      <c r="I668">
        <v>1.0647465800970262</v>
      </c>
      <c r="J668">
        <v>1.5428122232846018</v>
      </c>
      <c r="K668">
        <v>-1.268132391494599E-2</v>
      </c>
      <c r="M668" s="113">
        <f t="shared" si="44"/>
        <v>1.06</v>
      </c>
      <c r="N668" s="113">
        <f t="shared" si="45"/>
        <v>1.54</v>
      </c>
      <c r="O668" s="113">
        <f t="shared" si="46"/>
        <v>-1.2699999999999999E-2</v>
      </c>
    </row>
    <row r="669" spans="2:15" x14ac:dyDescent="0.25">
      <c r="B669" s="87" t="str">
        <f t="shared" si="43"/>
        <v>SDGCFLMFm1985CZ09</v>
      </c>
      <c r="C669" t="s">
        <v>118</v>
      </c>
      <c r="D669" t="s">
        <v>131</v>
      </c>
      <c r="E669" t="s">
        <v>1650</v>
      </c>
      <c r="F669" t="s">
        <v>67</v>
      </c>
      <c r="G669" t="s">
        <v>108</v>
      </c>
      <c r="H669" t="s">
        <v>1662</v>
      </c>
      <c r="I669">
        <v>0</v>
      </c>
      <c r="J669">
        <v>0</v>
      </c>
      <c r="K669">
        <v>0</v>
      </c>
      <c r="M669" s="113">
        <f t="shared" si="44"/>
        <v>0</v>
      </c>
      <c r="N669" s="113">
        <f t="shared" si="45"/>
        <v>0</v>
      </c>
      <c r="O669" s="113">
        <f t="shared" si="46"/>
        <v>0</v>
      </c>
    </row>
    <row r="670" spans="2:15" x14ac:dyDescent="0.25">
      <c r="B670" s="87" t="str">
        <f t="shared" si="43"/>
        <v>SDGCFLMFm1985CZ10</v>
      </c>
      <c r="C670" t="s">
        <v>118</v>
      </c>
      <c r="D670" t="s">
        <v>131</v>
      </c>
      <c r="E670" t="s">
        <v>1650</v>
      </c>
      <c r="F670" t="s">
        <v>67</v>
      </c>
      <c r="G670" t="s">
        <v>109</v>
      </c>
      <c r="H670" t="s">
        <v>1662</v>
      </c>
      <c r="I670">
        <v>1.0676894352665229</v>
      </c>
      <c r="J670">
        <v>1.737054988715224</v>
      </c>
      <c r="K670">
        <v>-1.528087320770612E-2</v>
      </c>
      <c r="M670" s="113">
        <f t="shared" si="44"/>
        <v>1.07</v>
      </c>
      <c r="N670" s="113">
        <f t="shared" si="45"/>
        <v>1.74</v>
      </c>
      <c r="O670" s="113">
        <f t="shared" si="46"/>
        <v>-1.5299999999999999E-2</v>
      </c>
    </row>
    <row r="671" spans="2:15" x14ac:dyDescent="0.25">
      <c r="B671" s="87" t="str">
        <f t="shared" si="43"/>
        <v>SDGCFLMFm1985CZ11</v>
      </c>
      <c r="C671" t="s">
        <v>118</v>
      </c>
      <c r="D671" t="s">
        <v>131</v>
      </c>
      <c r="E671" t="s">
        <v>1650</v>
      </c>
      <c r="F671" t="s">
        <v>67</v>
      </c>
      <c r="G671" t="s">
        <v>110</v>
      </c>
      <c r="H671" t="s">
        <v>1662</v>
      </c>
      <c r="I671">
        <v>0</v>
      </c>
      <c r="J671">
        <v>0</v>
      </c>
      <c r="K671">
        <v>0</v>
      </c>
      <c r="M671" s="113">
        <f t="shared" si="44"/>
        <v>0</v>
      </c>
      <c r="N671" s="113">
        <f t="shared" si="45"/>
        <v>0</v>
      </c>
      <c r="O671" s="113">
        <f t="shared" si="46"/>
        <v>0</v>
      </c>
    </row>
    <row r="672" spans="2:15" x14ac:dyDescent="0.25">
      <c r="B672" s="87" t="str">
        <f t="shared" si="43"/>
        <v>SDGCFLMFm1985CZ12</v>
      </c>
      <c r="C672" t="s">
        <v>118</v>
      </c>
      <c r="D672" t="s">
        <v>131</v>
      </c>
      <c r="E672" t="s">
        <v>1650</v>
      </c>
      <c r="F672" t="s">
        <v>67</v>
      </c>
      <c r="G672" t="s">
        <v>111</v>
      </c>
      <c r="H672" t="s">
        <v>1662</v>
      </c>
      <c r="I672">
        <v>0</v>
      </c>
      <c r="J672">
        <v>0</v>
      </c>
      <c r="K672">
        <v>0</v>
      </c>
      <c r="M672" s="113">
        <f t="shared" si="44"/>
        <v>0</v>
      </c>
      <c r="N672" s="113">
        <f t="shared" si="45"/>
        <v>0</v>
      </c>
      <c r="O672" s="113">
        <f t="shared" si="46"/>
        <v>0</v>
      </c>
    </row>
    <row r="673" spans="2:15" x14ac:dyDescent="0.25">
      <c r="B673" s="87" t="str">
        <f t="shared" si="43"/>
        <v>SDGCFLMFm1985CZ13</v>
      </c>
      <c r="C673" t="s">
        <v>118</v>
      </c>
      <c r="D673" t="s">
        <v>131</v>
      </c>
      <c r="E673" t="s">
        <v>1650</v>
      </c>
      <c r="F673" t="s">
        <v>67</v>
      </c>
      <c r="G673" t="s">
        <v>112</v>
      </c>
      <c r="H673" t="s">
        <v>1662</v>
      </c>
      <c r="I673">
        <v>0</v>
      </c>
      <c r="J673">
        <v>0</v>
      </c>
      <c r="K673">
        <v>0</v>
      </c>
      <c r="M673" s="113">
        <f t="shared" si="44"/>
        <v>0</v>
      </c>
      <c r="N673" s="113">
        <f t="shared" si="45"/>
        <v>0</v>
      </c>
      <c r="O673" s="113">
        <f t="shared" si="46"/>
        <v>0</v>
      </c>
    </row>
    <row r="674" spans="2:15" x14ac:dyDescent="0.25">
      <c r="B674" s="87" t="str">
        <f t="shared" si="43"/>
        <v>SDGCFLMFm1985CZ14</v>
      </c>
      <c r="C674" t="s">
        <v>118</v>
      </c>
      <c r="D674" t="s">
        <v>131</v>
      </c>
      <c r="E674" t="s">
        <v>1650</v>
      </c>
      <c r="F674" t="s">
        <v>67</v>
      </c>
      <c r="G674" t="s">
        <v>113</v>
      </c>
      <c r="H674" t="s">
        <v>1662</v>
      </c>
      <c r="I674">
        <v>1.1129558448923651</v>
      </c>
      <c r="J674">
        <v>1.6612686635182445</v>
      </c>
      <c r="K674">
        <v>-1.5167528029175233E-2</v>
      </c>
      <c r="M674" s="113">
        <f t="shared" si="44"/>
        <v>1.1100000000000001</v>
      </c>
      <c r="N674" s="113">
        <f t="shared" si="45"/>
        <v>1.66</v>
      </c>
      <c r="O674" s="113">
        <f t="shared" si="46"/>
        <v>-1.52E-2</v>
      </c>
    </row>
    <row r="675" spans="2:15" x14ac:dyDescent="0.25">
      <c r="B675" s="87" t="str">
        <f t="shared" si="43"/>
        <v>SDGCFLMFm1985CZ15</v>
      </c>
      <c r="C675" t="s">
        <v>118</v>
      </c>
      <c r="D675" t="s">
        <v>131</v>
      </c>
      <c r="E675" t="s">
        <v>1650</v>
      </c>
      <c r="F675" t="s">
        <v>67</v>
      </c>
      <c r="G675" t="s">
        <v>114</v>
      </c>
      <c r="H675" t="s">
        <v>1662</v>
      </c>
      <c r="I675">
        <v>1.2089717999007539</v>
      </c>
      <c r="J675">
        <v>1.6482551460055654</v>
      </c>
      <c r="K675">
        <v>-7.6152973368935947E-3</v>
      </c>
      <c r="M675" s="113">
        <f t="shared" si="44"/>
        <v>1.21</v>
      </c>
      <c r="N675" s="113">
        <f t="shared" si="45"/>
        <v>1.65</v>
      </c>
      <c r="O675" s="113">
        <f t="shared" si="46"/>
        <v>-7.62E-3</v>
      </c>
    </row>
    <row r="676" spans="2:15" x14ac:dyDescent="0.25">
      <c r="B676" s="87" t="str">
        <f t="shared" si="43"/>
        <v>SDGCFLMFm1985CZ16</v>
      </c>
      <c r="C676" t="s">
        <v>118</v>
      </c>
      <c r="D676" t="s">
        <v>131</v>
      </c>
      <c r="E676" t="s">
        <v>1650</v>
      </c>
      <c r="F676" t="s">
        <v>67</v>
      </c>
      <c r="G676" t="s">
        <v>115</v>
      </c>
      <c r="H676" t="s">
        <v>1662</v>
      </c>
      <c r="I676">
        <v>0</v>
      </c>
      <c r="J676">
        <v>0</v>
      </c>
      <c r="K676">
        <v>0</v>
      </c>
      <c r="M676" s="113">
        <f t="shared" si="44"/>
        <v>0</v>
      </c>
      <c r="N676" s="113">
        <f t="shared" si="45"/>
        <v>0</v>
      </c>
      <c r="O676" s="113">
        <f t="shared" si="46"/>
        <v>0</v>
      </c>
    </row>
    <row r="677" spans="2:15" x14ac:dyDescent="0.25">
      <c r="B677" s="87" t="str">
        <f t="shared" si="43"/>
        <v>SDGCFLMFm1996CZ01</v>
      </c>
      <c r="C677" t="s">
        <v>118</v>
      </c>
      <c r="D677" t="s">
        <v>131</v>
      </c>
      <c r="E677" t="s">
        <v>1650</v>
      </c>
      <c r="F677" t="s">
        <v>70</v>
      </c>
      <c r="G677" t="s">
        <v>48</v>
      </c>
      <c r="H677" t="s">
        <v>1662</v>
      </c>
      <c r="I677">
        <v>0</v>
      </c>
      <c r="J677">
        <v>0</v>
      </c>
      <c r="K677">
        <v>0</v>
      </c>
      <c r="M677" s="113">
        <f t="shared" si="44"/>
        <v>0</v>
      </c>
      <c r="N677" s="113">
        <f t="shared" si="45"/>
        <v>0</v>
      </c>
      <c r="O677" s="113">
        <f t="shared" si="46"/>
        <v>0</v>
      </c>
    </row>
    <row r="678" spans="2:15" x14ac:dyDescent="0.25">
      <c r="B678" s="87" t="str">
        <f t="shared" si="43"/>
        <v>SDGCFLMFm1996CZ02</v>
      </c>
      <c r="C678" t="s">
        <v>118</v>
      </c>
      <c r="D678" t="s">
        <v>131</v>
      </c>
      <c r="E678" t="s">
        <v>1650</v>
      </c>
      <c r="F678" t="s">
        <v>70</v>
      </c>
      <c r="G678" t="s">
        <v>101</v>
      </c>
      <c r="H678" t="s">
        <v>1662</v>
      </c>
      <c r="I678">
        <v>0</v>
      </c>
      <c r="J678">
        <v>0</v>
      </c>
      <c r="K678">
        <v>0</v>
      </c>
      <c r="M678" s="113">
        <f t="shared" si="44"/>
        <v>0</v>
      </c>
      <c r="N678" s="113">
        <f t="shared" si="45"/>
        <v>0</v>
      </c>
      <c r="O678" s="113">
        <f t="shared" si="46"/>
        <v>0</v>
      </c>
    </row>
    <row r="679" spans="2:15" x14ac:dyDescent="0.25">
      <c r="B679" s="87" t="str">
        <f t="shared" si="43"/>
        <v>SDGCFLMFm1996CZ03</v>
      </c>
      <c r="C679" t="s">
        <v>118</v>
      </c>
      <c r="D679" t="s">
        <v>131</v>
      </c>
      <c r="E679" t="s">
        <v>1650</v>
      </c>
      <c r="F679" t="s">
        <v>70</v>
      </c>
      <c r="G679" t="s">
        <v>102</v>
      </c>
      <c r="H679" t="s">
        <v>1662</v>
      </c>
      <c r="I679">
        <v>0</v>
      </c>
      <c r="J679">
        <v>0</v>
      </c>
      <c r="K679">
        <v>0</v>
      </c>
      <c r="M679" s="113">
        <f t="shared" si="44"/>
        <v>0</v>
      </c>
      <c r="N679" s="113">
        <f t="shared" si="45"/>
        <v>0</v>
      </c>
      <c r="O679" s="113">
        <f t="shared" si="46"/>
        <v>0</v>
      </c>
    </row>
    <row r="680" spans="2:15" x14ac:dyDescent="0.25">
      <c r="B680" s="87" t="str">
        <f t="shared" si="43"/>
        <v>SDGCFLMFm1996CZ04</v>
      </c>
      <c r="C680" t="s">
        <v>118</v>
      </c>
      <c r="D680" t="s">
        <v>131</v>
      </c>
      <c r="E680" t="s">
        <v>1650</v>
      </c>
      <c r="F680" t="s">
        <v>70</v>
      </c>
      <c r="G680" t="s">
        <v>103</v>
      </c>
      <c r="H680" t="s">
        <v>1662</v>
      </c>
      <c r="I680">
        <v>0</v>
      </c>
      <c r="J680">
        <v>0</v>
      </c>
      <c r="K680">
        <v>0</v>
      </c>
      <c r="M680" s="113">
        <f t="shared" si="44"/>
        <v>0</v>
      </c>
      <c r="N680" s="113">
        <f t="shared" si="45"/>
        <v>0</v>
      </c>
      <c r="O680" s="113">
        <f t="shared" si="46"/>
        <v>0</v>
      </c>
    </row>
    <row r="681" spans="2:15" x14ac:dyDescent="0.25">
      <c r="B681" s="87" t="str">
        <f t="shared" si="43"/>
        <v>SDGCFLMFm1996CZ05</v>
      </c>
      <c r="C681" t="s">
        <v>118</v>
      </c>
      <c r="D681" t="s">
        <v>131</v>
      </c>
      <c r="E681" t="s">
        <v>1650</v>
      </c>
      <c r="F681" t="s">
        <v>70</v>
      </c>
      <c r="G681" t="s">
        <v>104</v>
      </c>
      <c r="H681" t="s">
        <v>1662</v>
      </c>
      <c r="I681">
        <v>0</v>
      </c>
      <c r="J681">
        <v>0</v>
      </c>
      <c r="K681">
        <v>0</v>
      </c>
      <c r="M681" s="113">
        <f t="shared" si="44"/>
        <v>0</v>
      </c>
      <c r="N681" s="113">
        <f t="shared" si="45"/>
        <v>0</v>
      </c>
      <c r="O681" s="113">
        <f t="shared" si="46"/>
        <v>0</v>
      </c>
    </row>
    <row r="682" spans="2:15" x14ac:dyDescent="0.25">
      <c r="B682" s="87" t="str">
        <f t="shared" si="43"/>
        <v>SDGCFLMFm1996CZ06</v>
      </c>
      <c r="C682" t="s">
        <v>118</v>
      </c>
      <c r="D682" t="s">
        <v>131</v>
      </c>
      <c r="E682" t="s">
        <v>1650</v>
      </c>
      <c r="F682" t="s">
        <v>70</v>
      </c>
      <c r="G682" t="s">
        <v>105</v>
      </c>
      <c r="H682" t="s">
        <v>1662</v>
      </c>
      <c r="I682">
        <v>1.0052722702607044</v>
      </c>
      <c r="J682">
        <v>1.3108898371592266</v>
      </c>
      <c r="K682">
        <v>-1.4910053485387547E-2</v>
      </c>
      <c r="M682" s="113">
        <f t="shared" si="44"/>
        <v>1.01</v>
      </c>
      <c r="N682" s="113">
        <f t="shared" si="45"/>
        <v>1.31</v>
      </c>
      <c r="O682" s="113">
        <f t="shared" si="46"/>
        <v>-1.49E-2</v>
      </c>
    </row>
    <row r="683" spans="2:15" x14ac:dyDescent="0.25">
      <c r="B683" s="87" t="str">
        <f t="shared" si="43"/>
        <v>SDGCFLMFm1996CZ07</v>
      </c>
      <c r="C683" t="s">
        <v>118</v>
      </c>
      <c r="D683" t="s">
        <v>131</v>
      </c>
      <c r="E683" t="s">
        <v>1650</v>
      </c>
      <c r="F683" t="s">
        <v>70</v>
      </c>
      <c r="G683" t="s">
        <v>106</v>
      </c>
      <c r="H683" t="s">
        <v>1662</v>
      </c>
      <c r="I683">
        <v>1.0214968708041778</v>
      </c>
      <c r="J683">
        <v>1.1681323028339763</v>
      </c>
      <c r="K683">
        <v>-8.4167072470943127E-3</v>
      </c>
      <c r="M683" s="113">
        <f t="shared" si="44"/>
        <v>1.02</v>
      </c>
      <c r="N683" s="113">
        <f t="shared" si="45"/>
        <v>1.17</v>
      </c>
      <c r="O683" s="113">
        <f t="shared" si="46"/>
        <v>-8.4200000000000004E-3</v>
      </c>
    </row>
    <row r="684" spans="2:15" x14ac:dyDescent="0.25">
      <c r="B684" s="87" t="str">
        <f t="shared" si="43"/>
        <v>SDGCFLMFm1996CZ08</v>
      </c>
      <c r="C684" t="s">
        <v>118</v>
      </c>
      <c r="D684" t="s">
        <v>131</v>
      </c>
      <c r="E684" t="s">
        <v>1650</v>
      </c>
      <c r="F684" t="s">
        <v>70</v>
      </c>
      <c r="G684" t="s">
        <v>107</v>
      </c>
      <c r="H684" t="s">
        <v>1662</v>
      </c>
      <c r="I684">
        <v>1.0567768992865316</v>
      </c>
      <c r="J684">
        <v>1.3941083039496982</v>
      </c>
      <c r="K684">
        <v>-1.2186499027470116E-2</v>
      </c>
      <c r="M684" s="113">
        <f t="shared" si="44"/>
        <v>1.06</v>
      </c>
      <c r="N684" s="113">
        <f t="shared" si="45"/>
        <v>1.39</v>
      </c>
      <c r="O684" s="113">
        <f t="shared" si="46"/>
        <v>-1.2200000000000001E-2</v>
      </c>
    </row>
    <row r="685" spans="2:15" x14ac:dyDescent="0.25">
      <c r="B685" s="87" t="str">
        <f t="shared" si="43"/>
        <v>SDGCFLMFm1996CZ09</v>
      </c>
      <c r="C685" t="s">
        <v>118</v>
      </c>
      <c r="D685" t="s">
        <v>131</v>
      </c>
      <c r="E685" t="s">
        <v>1650</v>
      </c>
      <c r="F685" t="s">
        <v>70</v>
      </c>
      <c r="G685" t="s">
        <v>108</v>
      </c>
      <c r="H685" t="s">
        <v>1662</v>
      </c>
      <c r="I685">
        <v>0</v>
      </c>
      <c r="J685">
        <v>0</v>
      </c>
      <c r="K685">
        <v>0</v>
      </c>
      <c r="M685" s="113">
        <f t="shared" si="44"/>
        <v>0</v>
      </c>
      <c r="N685" s="113">
        <f t="shared" si="45"/>
        <v>0</v>
      </c>
      <c r="O685" s="113">
        <f t="shared" si="46"/>
        <v>0</v>
      </c>
    </row>
    <row r="686" spans="2:15" x14ac:dyDescent="0.25">
      <c r="B686" s="87" t="str">
        <f t="shared" si="43"/>
        <v>SDGCFLMFm1996CZ10</v>
      </c>
      <c r="C686" t="s">
        <v>118</v>
      </c>
      <c r="D686" t="s">
        <v>131</v>
      </c>
      <c r="E686" t="s">
        <v>1650</v>
      </c>
      <c r="F686" t="s">
        <v>70</v>
      </c>
      <c r="G686" t="s">
        <v>109</v>
      </c>
      <c r="H686" t="s">
        <v>1662</v>
      </c>
      <c r="I686">
        <v>1.0352176115945655</v>
      </c>
      <c r="J686">
        <v>1.8013146544891123</v>
      </c>
      <c r="K686">
        <v>-1.6303601541043568E-2</v>
      </c>
      <c r="M686" s="113">
        <f t="shared" si="44"/>
        <v>1.04</v>
      </c>
      <c r="N686" s="113">
        <f t="shared" si="45"/>
        <v>1.8</v>
      </c>
      <c r="O686" s="113">
        <f t="shared" si="46"/>
        <v>-1.6299999999999999E-2</v>
      </c>
    </row>
    <row r="687" spans="2:15" x14ac:dyDescent="0.25">
      <c r="B687" s="87" t="str">
        <f t="shared" si="43"/>
        <v>SDGCFLMFm1996CZ11</v>
      </c>
      <c r="C687" t="s">
        <v>118</v>
      </c>
      <c r="D687" t="s">
        <v>131</v>
      </c>
      <c r="E687" t="s">
        <v>1650</v>
      </c>
      <c r="F687" t="s">
        <v>70</v>
      </c>
      <c r="G687" t="s">
        <v>110</v>
      </c>
      <c r="H687" t="s">
        <v>1662</v>
      </c>
      <c r="I687">
        <v>0</v>
      </c>
      <c r="J687">
        <v>0</v>
      </c>
      <c r="K687">
        <v>0</v>
      </c>
      <c r="M687" s="113">
        <f t="shared" si="44"/>
        <v>0</v>
      </c>
      <c r="N687" s="113">
        <f t="shared" si="45"/>
        <v>0</v>
      </c>
      <c r="O687" s="113">
        <f t="shared" si="46"/>
        <v>0</v>
      </c>
    </row>
    <row r="688" spans="2:15" x14ac:dyDescent="0.25">
      <c r="B688" s="87" t="str">
        <f t="shared" si="43"/>
        <v>SDGCFLMFm1996CZ12</v>
      </c>
      <c r="C688" t="s">
        <v>118</v>
      </c>
      <c r="D688" t="s">
        <v>131</v>
      </c>
      <c r="E688" t="s">
        <v>1650</v>
      </c>
      <c r="F688" t="s">
        <v>70</v>
      </c>
      <c r="G688" t="s">
        <v>111</v>
      </c>
      <c r="H688" t="s">
        <v>1662</v>
      </c>
      <c r="I688">
        <v>0</v>
      </c>
      <c r="J688">
        <v>0</v>
      </c>
      <c r="K688">
        <v>0</v>
      </c>
      <c r="M688" s="113">
        <f t="shared" si="44"/>
        <v>0</v>
      </c>
      <c r="N688" s="113">
        <f t="shared" si="45"/>
        <v>0</v>
      </c>
      <c r="O688" s="113">
        <f t="shared" si="46"/>
        <v>0</v>
      </c>
    </row>
    <row r="689" spans="2:15" x14ac:dyDescent="0.25">
      <c r="B689" s="87" t="str">
        <f t="shared" si="43"/>
        <v>SDGCFLMFm1996CZ13</v>
      </c>
      <c r="C689" t="s">
        <v>118</v>
      </c>
      <c r="D689" t="s">
        <v>131</v>
      </c>
      <c r="E689" t="s">
        <v>1650</v>
      </c>
      <c r="F689" t="s">
        <v>70</v>
      </c>
      <c r="G689" t="s">
        <v>112</v>
      </c>
      <c r="H689" t="s">
        <v>1662</v>
      </c>
      <c r="I689">
        <v>0</v>
      </c>
      <c r="J689">
        <v>0</v>
      </c>
      <c r="K689">
        <v>0</v>
      </c>
      <c r="M689" s="113">
        <f t="shared" si="44"/>
        <v>0</v>
      </c>
      <c r="N689" s="113">
        <f t="shared" si="45"/>
        <v>0</v>
      </c>
      <c r="O689" s="113">
        <f t="shared" si="46"/>
        <v>0</v>
      </c>
    </row>
    <row r="690" spans="2:15" x14ac:dyDescent="0.25">
      <c r="B690" s="87" t="str">
        <f t="shared" si="43"/>
        <v>SDGCFLMFm1996CZ14</v>
      </c>
      <c r="C690" t="s">
        <v>118</v>
      </c>
      <c r="D690" t="s">
        <v>131</v>
      </c>
      <c r="E690" t="s">
        <v>1650</v>
      </c>
      <c r="F690" t="s">
        <v>70</v>
      </c>
      <c r="G690" t="s">
        <v>113</v>
      </c>
      <c r="H690" t="s">
        <v>1662</v>
      </c>
      <c r="I690">
        <v>1.1309153997022612</v>
      </c>
      <c r="J690">
        <v>1.4550799539551635</v>
      </c>
      <c r="K690">
        <v>-1.504139473995132E-2</v>
      </c>
      <c r="M690" s="113">
        <f t="shared" si="44"/>
        <v>1.1299999999999999</v>
      </c>
      <c r="N690" s="113">
        <f t="shared" si="45"/>
        <v>1.46</v>
      </c>
      <c r="O690" s="113">
        <f t="shared" si="46"/>
        <v>-1.4999999999999999E-2</v>
      </c>
    </row>
    <row r="691" spans="2:15" x14ac:dyDescent="0.25">
      <c r="B691" s="87" t="str">
        <f t="shared" si="43"/>
        <v>SDGCFLMFm1996CZ15</v>
      </c>
      <c r="C691" t="s">
        <v>118</v>
      </c>
      <c r="D691" t="s">
        <v>131</v>
      </c>
      <c r="E691" t="s">
        <v>1650</v>
      </c>
      <c r="F691" t="s">
        <v>70</v>
      </c>
      <c r="G691" t="s">
        <v>114</v>
      </c>
      <c r="H691" t="s">
        <v>1662</v>
      </c>
      <c r="I691">
        <v>1.1961053805619226</v>
      </c>
      <c r="J691">
        <v>1.635241628492887</v>
      </c>
      <c r="K691">
        <v>-7.1265308411509404E-3</v>
      </c>
      <c r="M691" s="113">
        <f t="shared" si="44"/>
        <v>1.2</v>
      </c>
      <c r="N691" s="113">
        <f t="shared" si="45"/>
        <v>1.64</v>
      </c>
      <c r="O691" s="113">
        <f t="shared" si="46"/>
        <v>-7.1300000000000001E-3</v>
      </c>
    </row>
    <row r="692" spans="2:15" x14ac:dyDescent="0.25">
      <c r="B692" s="87" t="str">
        <f t="shared" si="43"/>
        <v>SDGCFLMFm1996CZ16</v>
      </c>
      <c r="C692" t="s">
        <v>118</v>
      </c>
      <c r="D692" t="s">
        <v>131</v>
      </c>
      <c r="E692" t="s">
        <v>1650</v>
      </c>
      <c r="F692" t="s">
        <v>70</v>
      </c>
      <c r="G692" t="s">
        <v>115</v>
      </c>
      <c r="H692" t="s">
        <v>1662</v>
      </c>
      <c r="I692">
        <v>0</v>
      </c>
      <c r="J692">
        <v>0</v>
      </c>
      <c r="K692">
        <v>0</v>
      </c>
      <c r="M692" s="113">
        <f t="shared" si="44"/>
        <v>0</v>
      </c>
      <c r="N692" s="113">
        <f t="shared" si="45"/>
        <v>0</v>
      </c>
      <c r="O692" s="113">
        <f t="shared" si="46"/>
        <v>0</v>
      </c>
    </row>
    <row r="693" spans="2:15" x14ac:dyDescent="0.25">
      <c r="B693" s="87" t="str">
        <f t="shared" si="43"/>
        <v>SDGCFLMFm2003CZ01</v>
      </c>
      <c r="C693" t="s">
        <v>118</v>
      </c>
      <c r="D693" t="s">
        <v>131</v>
      </c>
      <c r="E693" t="s">
        <v>1650</v>
      </c>
      <c r="F693" t="s">
        <v>57</v>
      </c>
      <c r="G693" t="s">
        <v>48</v>
      </c>
      <c r="H693" t="s">
        <v>1662</v>
      </c>
      <c r="I693">
        <v>0</v>
      </c>
      <c r="J693">
        <v>0</v>
      </c>
      <c r="K693">
        <v>0</v>
      </c>
      <c r="M693" s="113">
        <f t="shared" si="44"/>
        <v>0</v>
      </c>
      <c r="N693" s="113">
        <f t="shared" si="45"/>
        <v>0</v>
      </c>
      <c r="O693" s="113">
        <f t="shared" si="46"/>
        <v>0</v>
      </c>
    </row>
    <row r="694" spans="2:15" x14ac:dyDescent="0.25">
      <c r="B694" s="87" t="str">
        <f t="shared" si="43"/>
        <v>SDGCFLMFm2003CZ02</v>
      </c>
      <c r="C694" t="s">
        <v>118</v>
      </c>
      <c r="D694" t="s">
        <v>131</v>
      </c>
      <c r="E694" t="s">
        <v>1650</v>
      </c>
      <c r="F694" t="s">
        <v>57</v>
      </c>
      <c r="G694" t="s">
        <v>101</v>
      </c>
      <c r="H694" t="s">
        <v>1662</v>
      </c>
      <c r="I694">
        <v>0</v>
      </c>
      <c r="J694">
        <v>0</v>
      </c>
      <c r="K694">
        <v>0</v>
      </c>
      <c r="M694" s="113">
        <f t="shared" si="44"/>
        <v>0</v>
      </c>
      <c r="N694" s="113">
        <f t="shared" si="45"/>
        <v>0</v>
      </c>
      <c r="O694" s="113">
        <f t="shared" si="46"/>
        <v>0</v>
      </c>
    </row>
    <row r="695" spans="2:15" x14ac:dyDescent="0.25">
      <c r="B695" s="87" t="str">
        <f t="shared" si="43"/>
        <v>SDGCFLMFm2003CZ03</v>
      </c>
      <c r="C695" t="s">
        <v>118</v>
      </c>
      <c r="D695" t="s">
        <v>131</v>
      </c>
      <c r="E695" t="s">
        <v>1650</v>
      </c>
      <c r="F695" t="s">
        <v>57</v>
      </c>
      <c r="G695" t="s">
        <v>102</v>
      </c>
      <c r="H695" t="s">
        <v>1662</v>
      </c>
      <c r="I695">
        <v>0</v>
      </c>
      <c r="J695">
        <v>0</v>
      </c>
      <c r="K695">
        <v>0</v>
      </c>
      <c r="M695" s="113">
        <f t="shared" si="44"/>
        <v>0</v>
      </c>
      <c r="N695" s="113">
        <f t="shared" si="45"/>
        <v>0</v>
      </c>
      <c r="O695" s="113">
        <f t="shared" si="46"/>
        <v>0</v>
      </c>
    </row>
    <row r="696" spans="2:15" x14ac:dyDescent="0.25">
      <c r="B696" s="87" t="str">
        <f t="shared" si="43"/>
        <v>SDGCFLMFm2003CZ04</v>
      </c>
      <c r="C696" t="s">
        <v>118</v>
      </c>
      <c r="D696" t="s">
        <v>131</v>
      </c>
      <c r="E696" t="s">
        <v>1650</v>
      </c>
      <c r="F696" t="s">
        <v>57</v>
      </c>
      <c r="G696" t="s">
        <v>103</v>
      </c>
      <c r="H696" t="s">
        <v>1662</v>
      </c>
      <c r="I696">
        <v>0</v>
      </c>
      <c r="J696">
        <v>0</v>
      </c>
      <c r="K696">
        <v>0</v>
      </c>
      <c r="M696" s="113">
        <f t="shared" si="44"/>
        <v>0</v>
      </c>
      <c r="N696" s="113">
        <f t="shared" si="45"/>
        <v>0</v>
      </c>
      <c r="O696" s="113">
        <f t="shared" si="46"/>
        <v>0</v>
      </c>
    </row>
    <row r="697" spans="2:15" x14ac:dyDescent="0.25">
      <c r="B697" s="87" t="str">
        <f t="shared" si="43"/>
        <v>SDGCFLMFm2003CZ05</v>
      </c>
      <c r="C697" t="s">
        <v>118</v>
      </c>
      <c r="D697" t="s">
        <v>131</v>
      </c>
      <c r="E697" t="s">
        <v>1650</v>
      </c>
      <c r="F697" t="s">
        <v>57</v>
      </c>
      <c r="G697" t="s">
        <v>104</v>
      </c>
      <c r="H697" t="s">
        <v>1662</v>
      </c>
      <c r="I697">
        <v>0</v>
      </c>
      <c r="J697">
        <v>0</v>
      </c>
      <c r="K697">
        <v>0</v>
      </c>
      <c r="M697" s="113">
        <f t="shared" si="44"/>
        <v>0</v>
      </c>
      <c r="N697" s="113">
        <f t="shared" si="45"/>
        <v>0</v>
      </c>
      <c r="O697" s="113">
        <f t="shared" si="46"/>
        <v>0</v>
      </c>
    </row>
    <row r="698" spans="2:15" x14ac:dyDescent="0.25">
      <c r="B698" s="87" t="str">
        <f t="shared" si="43"/>
        <v>SDGCFLMFm2003CZ06</v>
      </c>
      <c r="C698" t="s">
        <v>118</v>
      </c>
      <c r="D698" t="s">
        <v>131</v>
      </c>
      <c r="E698" t="s">
        <v>1650</v>
      </c>
      <c r="F698" t="s">
        <v>57</v>
      </c>
      <c r="G698" t="s">
        <v>105</v>
      </c>
      <c r="H698" t="s">
        <v>1662</v>
      </c>
      <c r="I698">
        <v>1.0189545558308932</v>
      </c>
      <c r="J698">
        <v>1.3228602258010094</v>
      </c>
      <c r="K698">
        <v>-1.1428436641539516E-2</v>
      </c>
      <c r="M698" s="113">
        <f t="shared" si="44"/>
        <v>1.02</v>
      </c>
      <c r="N698" s="113">
        <f t="shared" si="45"/>
        <v>1.32</v>
      </c>
      <c r="O698" s="113">
        <f t="shared" si="46"/>
        <v>-1.14E-2</v>
      </c>
    </row>
    <row r="699" spans="2:15" x14ac:dyDescent="0.25">
      <c r="B699" s="87" t="str">
        <f t="shared" si="43"/>
        <v>SDGCFLMFm2003CZ07</v>
      </c>
      <c r="C699" t="s">
        <v>118</v>
      </c>
      <c r="D699" t="s">
        <v>131</v>
      </c>
      <c r="E699" t="s">
        <v>1650</v>
      </c>
      <c r="F699" t="s">
        <v>57</v>
      </c>
      <c r="G699" t="s">
        <v>106</v>
      </c>
      <c r="H699" t="s">
        <v>1662</v>
      </c>
      <c r="I699">
        <v>1.0066730407231461</v>
      </c>
      <c r="J699">
        <v>1.11174571944579</v>
      </c>
      <c r="K699">
        <v>-1.3052105626073021E-2</v>
      </c>
      <c r="M699" s="113">
        <f t="shared" si="44"/>
        <v>1.01</v>
      </c>
      <c r="N699" s="113">
        <f t="shared" si="45"/>
        <v>1.1100000000000001</v>
      </c>
      <c r="O699" s="113">
        <f t="shared" si="46"/>
        <v>-1.3100000000000001E-2</v>
      </c>
    </row>
    <row r="700" spans="2:15" x14ac:dyDescent="0.25">
      <c r="B700" s="87" t="str">
        <f t="shared" si="43"/>
        <v>SDGCFLMFm2003CZ08</v>
      </c>
      <c r="C700" t="s">
        <v>118</v>
      </c>
      <c r="D700" t="s">
        <v>131</v>
      </c>
      <c r="E700" t="s">
        <v>1650</v>
      </c>
      <c r="F700" t="s">
        <v>57</v>
      </c>
      <c r="G700" t="s">
        <v>107</v>
      </c>
      <c r="H700" t="s">
        <v>1662</v>
      </c>
      <c r="I700">
        <v>1.0721705703714404</v>
      </c>
      <c r="J700">
        <v>1.3554971378291425</v>
      </c>
      <c r="K700">
        <v>-1.0623153952661005E-2</v>
      </c>
      <c r="M700" s="113">
        <f t="shared" si="44"/>
        <v>1.07</v>
      </c>
      <c r="N700" s="113">
        <f t="shared" si="45"/>
        <v>1.36</v>
      </c>
      <c r="O700" s="113">
        <f t="shared" si="46"/>
        <v>-1.06E-2</v>
      </c>
    </row>
    <row r="701" spans="2:15" x14ac:dyDescent="0.25">
      <c r="B701" s="87" t="str">
        <f t="shared" si="43"/>
        <v>SDGCFLMFm2003CZ09</v>
      </c>
      <c r="C701" t="s">
        <v>118</v>
      </c>
      <c r="D701" t="s">
        <v>131</v>
      </c>
      <c r="E701" t="s">
        <v>1650</v>
      </c>
      <c r="F701" t="s">
        <v>57</v>
      </c>
      <c r="G701" t="s">
        <v>108</v>
      </c>
      <c r="H701" t="s">
        <v>1662</v>
      </c>
      <c r="I701">
        <v>0</v>
      </c>
      <c r="J701">
        <v>0</v>
      </c>
      <c r="K701">
        <v>0</v>
      </c>
      <c r="M701" s="113">
        <f t="shared" si="44"/>
        <v>0</v>
      </c>
      <c r="N701" s="113">
        <f t="shared" si="45"/>
        <v>0</v>
      </c>
      <c r="O701" s="113">
        <f t="shared" si="46"/>
        <v>0</v>
      </c>
    </row>
    <row r="702" spans="2:15" x14ac:dyDescent="0.25">
      <c r="B702" s="87" t="str">
        <f t="shared" si="43"/>
        <v>SDGCFLMFm2003CZ10</v>
      </c>
      <c r="C702" t="s">
        <v>118</v>
      </c>
      <c r="D702" t="s">
        <v>131</v>
      </c>
      <c r="E702" t="s">
        <v>1650</v>
      </c>
      <c r="F702" t="s">
        <v>57</v>
      </c>
      <c r="G702" t="s">
        <v>109</v>
      </c>
      <c r="H702" t="s">
        <v>1662</v>
      </c>
      <c r="I702">
        <v>1.0600121492082322</v>
      </c>
      <c r="J702">
        <v>1.7857721419488188</v>
      </c>
      <c r="K702">
        <v>-1.075373681519151E-2</v>
      </c>
      <c r="M702" s="113">
        <f t="shared" si="44"/>
        <v>1.06</v>
      </c>
      <c r="N702" s="113">
        <f t="shared" si="45"/>
        <v>1.79</v>
      </c>
      <c r="O702" s="113">
        <f t="shared" si="46"/>
        <v>-1.0800000000000001E-2</v>
      </c>
    </row>
    <row r="703" spans="2:15" x14ac:dyDescent="0.25">
      <c r="B703" s="87" t="str">
        <f t="shared" si="43"/>
        <v>SDGCFLMFm2003CZ11</v>
      </c>
      <c r="C703" t="s">
        <v>118</v>
      </c>
      <c r="D703" t="s">
        <v>131</v>
      </c>
      <c r="E703" t="s">
        <v>1650</v>
      </c>
      <c r="F703" t="s">
        <v>57</v>
      </c>
      <c r="G703" t="s">
        <v>110</v>
      </c>
      <c r="H703" t="s">
        <v>1662</v>
      </c>
      <c r="I703">
        <v>0</v>
      </c>
      <c r="J703">
        <v>0</v>
      </c>
      <c r="K703">
        <v>0</v>
      </c>
      <c r="M703" s="113">
        <f t="shared" si="44"/>
        <v>0</v>
      </c>
      <c r="N703" s="113">
        <f t="shared" si="45"/>
        <v>0</v>
      </c>
      <c r="O703" s="113">
        <f t="shared" si="46"/>
        <v>0</v>
      </c>
    </row>
    <row r="704" spans="2:15" x14ac:dyDescent="0.25">
      <c r="B704" s="87" t="str">
        <f t="shared" si="43"/>
        <v>SDGCFLMFm2003CZ12</v>
      </c>
      <c r="C704" t="s">
        <v>118</v>
      </c>
      <c r="D704" t="s">
        <v>131</v>
      </c>
      <c r="E704" t="s">
        <v>1650</v>
      </c>
      <c r="F704" t="s">
        <v>57</v>
      </c>
      <c r="G704" t="s">
        <v>111</v>
      </c>
      <c r="H704" t="s">
        <v>1662</v>
      </c>
      <c r="I704">
        <v>0</v>
      </c>
      <c r="J704">
        <v>0</v>
      </c>
      <c r="K704">
        <v>0</v>
      </c>
      <c r="M704" s="113">
        <f t="shared" si="44"/>
        <v>0</v>
      </c>
      <c r="N704" s="113">
        <f t="shared" si="45"/>
        <v>0</v>
      </c>
      <c r="O704" s="113">
        <f t="shared" si="46"/>
        <v>0</v>
      </c>
    </row>
    <row r="705" spans="2:15" x14ac:dyDescent="0.25">
      <c r="B705" s="87" t="str">
        <f t="shared" si="43"/>
        <v>SDGCFLMFm2003CZ13</v>
      </c>
      <c r="C705" t="s">
        <v>118</v>
      </c>
      <c r="D705" t="s">
        <v>131</v>
      </c>
      <c r="E705" t="s">
        <v>1650</v>
      </c>
      <c r="F705" t="s">
        <v>57</v>
      </c>
      <c r="G705" t="s">
        <v>112</v>
      </c>
      <c r="H705" t="s">
        <v>1662</v>
      </c>
      <c r="I705">
        <v>0</v>
      </c>
      <c r="J705">
        <v>0</v>
      </c>
      <c r="K705">
        <v>0</v>
      </c>
      <c r="M705" s="113">
        <f t="shared" si="44"/>
        <v>0</v>
      </c>
      <c r="N705" s="113">
        <f t="shared" si="45"/>
        <v>0</v>
      </c>
      <c r="O705" s="113">
        <f t="shared" si="46"/>
        <v>0</v>
      </c>
    </row>
    <row r="706" spans="2:15" x14ac:dyDescent="0.25">
      <c r="B706" s="87" t="str">
        <f t="shared" si="43"/>
        <v>SDGCFLMFm2003CZ14</v>
      </c>
      <c r="C706" t="s">
        <v>118</v>
      </c>
      <c r="D706" t="s">
        <v>131</v>
      </c>
      <c r="E706" t="s">
        <v>1650</v>
      </c>
      <c r="F706" t="s">
        <v>57</v>
      </c>
      <c r="G706" t="s">
        <v>113</v>
      </c>
      <c r="H706" t="s">
        <v>1662</v>
      </c>
      <c r="I706">
        <v>1.1180489803634301</v>
      </c>
      <c r="J706">
        <v>1.3917483872492262</v>
      </c>
      <c r="K706">
        <v>-1.5924327764518693E-2</v>
      </c>
      <c r="M706" s="113">
        <f t="shared" si="44"/>
        <v>1.1200000000000001</v>
      </c>
      <c r="N706" s="113">
        <f t="shared" si="45"/>
        <v>1.39</v>
      </c>
      <c r="O706" s="113">
        <f t="shared" si="46"/>
        <v>-1.5900000000000001E-2</v>
      </c>
    </row>
    <row r="707" spans="2:15" x14ac:dyDescent="0.25">
      <c r="B707" s="87" t="str">
        <f t="shared" si="43"/>
        <v>SDGCFLMFm2003CZ15</v>
      </c>
      <c r="C707" t="s">
        <v>118</v>
      </c>
      <c r="D707" t="s">
        <v>131</v>
      </c>
      <c r="E707" t="s">
        <v>1650</v>
      </c>
      <c r="F707" t="s">
        <v>57</v>
      </c>
      <c r="G707" t="s">
        <v>114</v>
      </c>
      <c r="H707" t="s">
        <v>1662</v>
      </c>
      <c r="I707">
        <v>1.1907855289586238</v>
      </c>
      <c r="J707">
        <v>1.6114321046833633</v>
      </c>
      <c r="K707">
        <v>-7.0634641965389858E-3</v>
      </c>
      <c r="M707" s="113">
        <f t="shared" si="44"/>
        <v>1.19</v>
      </c>
      <c r="N707" s="113">
        <f t="shared" si="45"/>
        <v>1.61</v>
      </c>
      <c r="O707" s="113">
        <f t="shared" si="46"/>
        <v>-7.0600000000000003E-3</v>
      </c>
    </row>
    <row r="708" spans="2:15" x14ac:dyDescent="0.25">
      <c r="B708" s="87" t="str">
        <f t="shared" ref="B708:B771" si="47">D708&amp;C708&amp;E708&amp;F708&amp;G708</f>
        <v>SDGCFLMFm2003CZ16</v>
      </c>
      <c r="C708" t="s">
        <v>118</v>
      </c>
      <c r="D708" t="s">
        <v>131</v>
      </c>
      <c r="E708" t="s">
        <v>1650</v>
      </c>
      <c r="F708" t="s">
        <v>57</v>
      </c>
      <c r="G708" t="s">
        <v>115</v>
      </c>
      <c r="H708" t="s">
        <v>1662</v>
      </c>
      <c r="I708">
        <v>0</v>
      </c>
      <c r="J708">
        <v>0</v>
      </c>
      <c r="K708">
        <v>0</v>
      </c>
      <c r="M708" s="113">
        <f t="shared" si="44"/>
        <v>0</v>
      </c>
      <c r="N708" s="113">
        <f t="shared" si="45"/>
        <v>0</v>
      </c>
      <c r="O708" s="113">
        <f t="shared" si="46"/>
        <v>0</v>
      </c>
    </row>
    <row r="709" spans="2:15" x14ac:dyDescent="0.25">
      <c r="B709" s="87" t="str">
        <f t="shared" si="47"/>
        <v>SDGCFLMFm2007CZ01</v>
      </c>
      <c r="C709" t="s">
        <v>118</v>
      </c>
      <c r="D709" t="s">
        <v>131</v>
      </c>
      <c r="E709" t="s">
        <v>1650</v>
      </c>
      <c r="F709" t="s">
        <v>59</v>
      </c>
      <c r="G709" t="s">
        <v>48</v>
      </c>
      <c r="H709" t="s">
        <v>1662</v>
      </c>
      <c r="I709">
        <v>0</v>
      </c>
      <c r="J709">
        <v>0</v>
      </c>
      <c r="K709">
        <v>0</v>
      </c>
      <c r="M709" s="113">
        <f t="shared" ref="M709:M772" si="48">IF(I709=0,0,ROUND(I709,3-LOG(ABS(I709))))</f>
        <v>0</v>
      </c>
      <c r="N709" s="113">
        <f t="shared" ref="N709:N772" si="49">IF(J709=0,0,ROUND(J709,3-LOG(ABS(J709))))</f>
        <v>0</v>
      </c>
      <c r="O709" s="113">
        <f t="shared" ref="O709:O772" si="50">IF(K709=0,0,ROUND(K709,3-LOG(ABS(K709))))</f>
        <v>0</v>
      </c>
    </row>
    <row r="710" spans="2:15" x14ac:dyDescent="0.25">
      <c r="B710" s="87" t="str">
        <f t="shared" si="47"/>
        <v>SDGCFLMFm2007CZ02</v>
      </c>
      <c r="C710" t="s">
        <v>118</v>
      </c>
      <c r="D710" t="s">
        <v>131</v>
      </c>
      <c r="E710" t="s">
        <v>1650</v>
      </c>
      <c r="F710" t="s">
        <v>59</v>
      </c>
      <c r="G710" t="s">
        <v>101</v>
      </c>
      <c r="H710" t="s">
        <v>1662</v>
      </c>
      <c r="I710">
        <v>0</v>
      </c>
      <c r="J710">
        <v>0</v>
      </c>
      <c r="K710">
        <v>0</v>
      </c>
      <c r="M710" s="113">
        <f t="shared" si="48"/>
        <v>0</v>
      </c>
      <c r="N710" s="113">
        <f t="shared" si="49"/>
        <v>0</v>
      </c>
      <c r="O710" s="113">
        <f t="shared" si="50"/>
        <v>0</v>
      </c>
    </row>
    <row r="711" spans="2:15" x14ac:dyDescent="0.25">
      <c r="B711" s="87" t="str">
        <f t="shared" si="47"/>
        <v>SDGCFLMFm2007CZ03</v>
      </c>
      <c r="C711" t="s">
        <v>118</v>
      </c>
      <c r="D711" t="s">
        <v>131</v>
      </c>
      <c r="E711" t="s">
        <v>1650</v>
      </c>
      <c r="F711" t="s">
        <v>59</v>
      </c>
      <c r="G711" t="s">
        <v>102</v>
      </c>
      <c r="H711" t="s">
        <v>1662</v>
      </c>
      <c r="I711">
        <v>0</v>
      </c>
      <c r="J711">
        <v>0</v>
      </c>
      <c r="K711">
        <v>0</v>
      </c>
      <c r="M711" s="113">
        <f t="shared" si="48"/>
        <v>0</v>
      </c>
      <c r="N711" s="113">
        <f t="shared" si="49"/>
        <v>0</v>
      </c>
      <c r="O711" s="113">
        <f t="shared" si="50"/>
        <v>0</v>
      </c>
    </row>
    <row r="712" spans="2:15" x14ac:dyDescent="0.25">
      <c r="B712" s="87" t="str">
        <f t="shared" si="47"/>
        <v>SDGCFLMFm2007CZ04</v>
      </c>
      <c r="C712" t="s">
        <v>118</v>
      </c>
      <c r="D712" t="s">
        <v>131</v>
      </c>
      <c r="E712" t="s">
        <v>1650</v>
      </c>
      <c r="F712" t="s">
        <v>59</v>
      </c>
      <c r="G712" t="s">
        <v>103</v>
      </c>
      <c r="H712" t="s">
        <v>1662</v>
      </c>
      <c r="I712">
        <v>0</v>
      </c>
      <c r="J712">
        <v>0</v>
      </c>
      <c r="K712">
        <v>0</v>
      </c>
      <c r="M712" s="113">
        <f t="shared" si="48"/>
        <v>0</v>
      </c>
      <c r="N712" s="113">
        <f t="shared" si="49"/>
        <v>0</v>
      </c>
      <c r="O712" s="113">
        <f t="shared" si="50"/>
        <v>0</v>
      </c>
    </row>
    <row r="713" spans="2:15" x14ac:dyDescent="0.25">
      <c r="B713" s="87" t="str">
        <f t="shared" si="47"/>
        <v>SDGCFLMFm2007CZ05</v>
      </c>
      <c r="C713" t="s">
        <v>118</v>
      </c>
      <c r="D713" t="s">
        <v>131</v>
      </c>
      <c r="E713" t="s">
        <v>1650</v>
      </c>
      <c r="F713" t="s">
        <v>59</v>
      </c>
      <c r="G713" t="s">
        <v>104</v>
      </c>
      <c r="H713" t="s">
        <v>1662</v>
      </c>
      <c r="I713">
        <v>0</v>
      </c>
      <c r="J713">
        <v>0</v>
      </c>
      <c r="K713">
        <v>0</v>
      </c>
      <c r="M713" s="113">
        <f t="shared" si="48"/>
        <v>0</v>
      </c>
      <c r="N713" s="113">
        <f t="shared" si="49"/>
        <v>0</v>
      </c>
      <c r="O713" s="113">
        <f t="shared" si="50"/>
        <v>0</v>
      </c>
    </row>
    <row r="714" spans="2:15" x14ac:dyDescent="0.25">
      <c r="B714" s="87" t="str">
        <f t="shared" si="47"/>
        <v>SDGCFLMFm2007CZ06</v>
      </c>
      <c r="C714" t="s">
        <v>118</v>
      </c>
      <c r="D714" t="s">
        <v>131</v>
      </c>
      <c r="E714" t="s">
        <v>1650</v>
      </c>
      <c r="F714" t="s">
        <v>59</v>
      </c>
      <c r="G714" t="s">
        <v>105</v>
      </c>
      <c r="H714" t="s">
        <v>1662</v>
      </c>
      <c r="I714">
        <v>1.058623748198209</v>
      </c>
      <c r="J714">
        <v>1.5161492473829723</v>
      </c>
      <c r="K714">
        <v>-1.2581795600085068E-2</v>
      </c>
      <c r="M714" s="113">
        <f t="shared" si="48"/>
        <v>1.06</v>
      </c>
      <c r="N714" s="113">
        <f t="shared" si="49"/>
        <v>1.52</v>
      </c>
      <c r="O714" s="113">
        <f t="shared" si="50"/>
        <v>-1.26E-2</v>
      </c>
    </row>
    <row r="715" spans="2:15" x14ac:dyDescent="0.25">
      <c r="B715" s="87" t="str">
        <f t="shared" si="47"/>
        <v>SDGCFLMFm2007CZ07</v>
      </c>
      <c r="C715" t="s">
        <v>118</v>
      </c>
      <c r="D715" t="s">
        <v>131</v>
      </c>
      <c r="E715" t="s">
        <v>1650</v>
      </c>
      <c r="F715" t="s">
        <v>59</v>
      </c>
      <c r="G715" t="s">
        <v>106</v>
      </c>
      <c r="H715" t="s">
        <v>1662</v>
      </c>
      <c r="I715">
        <v>1.0733798500764378</v>
      </c>
      <c r="J715">
        <v>1.3282535288642696</v>
      </c>
      <c r="K715">
        <v>-1.3093479002125211E-2</v>
      </c>
      <c r="M715" s="113">
        <f t="shared" si="48"/>
        <v>1.07</v>
      </c>
      <c r="N715" s="113">
        <f t="shared" si="49"/>
        <v>1.33</v>
      </c>
      <c r="O715" s="113">
        <f t="shared" si="50"/>
        <v>-1.3100000000000001E-2</v>
      </c>
    </row>
    <row r="716" spans="2:15" x14ac:dyDescent="0.25">
      <c r="B716" s="87" t="str">
        <f t="shared" si="47"/>
        <v>SDGCFLMFm2007CZ08</v>
      </c>
      <c r="C716" t="s">
        <v>118</v>
      </c>
      <c r="D716" t="s">
        <v>131</v>
      </c>
      <c r="E716" t="s">
        <v>1650</v>
      </c>
      <c r="F716" t="s">
        <v>59</v>
      </c>
      <c r="G716" t="s">
        <v>107</v>
      </c>
      <c r="H716" t="s">
        <v>1662</v>
      </c>
      <c r="I716">
        <v>1.1117977740494813</v>
      </c>
      <c r="J716">
        <v>1.3211873836548333</v>
      </c>
      <c r="K716">
        <v>-1.0626729617114456E-2</v>
      </c>
      <c r="M716" s="113">
        <f t="shared" si="48"/>
        <v>1.1100000000000001</v>
      </c>
      <c r="N716" s="113">
        <f t="shared" si="49"/>
        <v>1.32</v>
      </c>
      <c r="O716" s="113">
        <f t="shared" si="50"/>
        <v>-1.06E-2</v>
      </c>
    </row>
    <row r="717" spans="2:15" x14ac:dyDescent="0.25">
      <c r="B717" s="87" t="str">
        <f t="shared" si="47"/>
        <v>SDGCFLMFm2007CZ09</v>
      </c>
      <c r="C717" t="s">
        <v>118</v>
      </c>
      <c r="D717" t="s">
        <v>131</v>
      </c>
      <c r="E717" t="s">
        <v>1650</v>
      </c>
      <c r="F717" t="s">
        <v>59</v>
      </c>
      <c r="G717" t="s">
        <v>108</v>
      </c>
      <c r="H717" t="s">
        <v>1662</v>
      </c>
      <c r="I717">
        <v>0</v>
      </c>
      <c r="J717">
        <v>0</v>
      </c>
      <c r="K717">
        <v>0</v>
      </c>
      <c r="M717" s="113">
        <f t="shared" si="48"/>
        <v>0</v>
      </c>
      <c r="N717" s="113">
        <f t="shared" si="49"/>
        <v>0</v>
      </c>
      <c r="O717" s="113">
        <f t="shared" si="50"/>
        <v>0</v>
      </c>
    </row>
    <row r="718" spans="2:15" x14ac:dyDescent="0.25">
      <c r="B718" s="87" t="str">
        <f t="shared" si="47"/>
        <v>SDGCFLMFm2007CZ10</v>
      </c>
      <c r="C718" t="s">
        <v>118</v>
      </c>
      <c r="D718" t="s">
        <v>131</v>
      </c>
      <c r="E718" t="s">
        <v>1650</v>
      </c>
      <c r="F718" t="s">
        <v>59</v>
      </c>
      <c r="G718" t="s">
        <v>109</v>
      </c>
      <c r="H718" t="s">
        <v>1662</v>
      </c>
      <c r="I718">
        <v>1.0072327942190122</v>
      </c>
      <c r="J718">
        <v>1.2010744796832551</v>
      </c>
      <c r="K718">
        <v>-1.100163870836492E-2</v>
      </c>
      <c r="M718" s="113">
        <f t="shared" si="48"/>
        <v>1.01</v>
      </c>
      <c r="N718" s="113">
        <f t="shared" si="49"/>
        <v>1.2</v>
      </c>
      <c r="O718" s="113">
        <f t="shared" si="50"/>
        <v>-1.0999999999999999E-2</v>
      </c>
    </row>
    <row r="719" spans="2:15" x14ac:dyDescent="0.25">
      <c r="B719" s="87" t="str">
        <f t="shared" si="47"/>
        <v>SDGCFLMFm2007CZ11</v>
      </c>
      <c r="C719" t="s">
        <v>118</v>
      </c>
      <c r="D719" t="s">
        <v>131</v>
      </c>
      <c r="E719" t="s">
        <v>1650</v>
      </c>
      <c r="F719" t="s">
        <v>59</v>
      </c>
      <c r="G719" t="s">
        <v>110</v>
      </c>
      <c r="H719" t="s">
        <v>1662</v>
      </c>
      <c r="I719">
        <v>0</v>
      </c>
      <c r="J719">
        <v>0</v>
      </c>
      <c r="K719">
        <v>0</v>
      </c>
      <c r="M719" s="113">
        <f t="shared" si="48"/>
        <v>0</v>
      </c>
      <c r="N719" s="113">
        <f t="shared" si="49"/>
        <v>0</v>
      </c>
      <c r="O719" s="113">
        <f t="shared" si="50"/>
        <v>0</v>
      </c>
    </row>
    <row r="720" spans="2:15" x14ac:dyDescent="0.25">
      <c r="B720" s="87" t="str">
        <f t="shared" si="47"/>
        <v>SDGCFLMFm2007CZ12</v>
      </c>
      <c r="C720" t="s">
        <v>118</v>
      </c>
      <c r="D720" t="s">
        <v>131</v>
      </c>
      <c r="E720" t="s">
        <v>1650</v>
      </c>
      <c r="F720" t="s">
        <v>59</v>
      </c>
      <c r="G720" t="s">
        <v>111</v>
      </c>
      <c r="H720" t="s">
        <v>1662</v>
      </c>
      <c r="I720">
        <v>0</v>
      </c>
      <c r="J720">
        <v>0</v>
      </c>
      <c r="K720">
        <v>0</v>
      </c>
      <c r="M720" s="113">
        <f t="shared" si="48"/>
        <v>0</v>
      </c>
      <c r="N720" s="113">
        <f t="shared" si="49"/>
        <v>0</v>
      </c>
      <c r="O720" s="113">
        <f t="shared" si="50"/>
        <v>0</v>
      </c>
    </row>
    <row r="721" spans="2:15" x14ac:dyDescent="0.25">
      <c r="B721" s="87" t="str">
        <f t="shared" si="47"/>
        <v>SDGCFLMFm2007CZ13</v>
      </c>
      <c r="C721" t="s">
        <v>118</v>
      </c>
      <c r="D721" t="s">
        <v>131</v>
      </c>
      <c r="E721" t="s">
        <v>1650</v>
      </c>
      <c r="F721" t="s">
        <v>59</v>
      </c>
      <c r="G721" t="s">
        <v>112</v>
      </c>
      <c r="H721" t="s">
        <v>1662</v>
      </c>
      <c r="I721">
        <v>0</v>
      </c>
      <c r="J721">
        <v>0</v>
      </c>
      <c r="K721">
        <v>0</v>
      </c>
      <c r="M721" s="113">
        <f t="shared" si="48"/>
        <v>0</v>
      </c>
      <c r="N721" s="113">
        <f t="shared" si="49"/>
        <v>0</v>
      </c>
      <c r="O721" s="113">
        <f t="shared" si="50"/>
        <v>0</v>
      </c>
    </row>
    <row r="722" spans="2:15" x14ac:dyDescent="0.25">
      <c r="B722" s="87" t="str">
        <f t="shared" si="47"/>
        <v>SDGCFLMFm2007CZ14</v>
      </c>
      <c r="C722" t="s">
        <v>118</v>
      </c>
      <c r="D722" t="s">
        <v>131</v>
      </c>
      <c r="E722" t="s">
        <v>1650</v>
      </c>
      <c r="F722" t="s">
        <v>59</v>
      </c>
      <c r="G722" t="s">
        <v>113</v>
      </c>
      <c r="H722" t="s">
        <v>1662</v>
      </c>
      <c r="I722">
        <v>1.0679654346570167</v>
      </c>
      <c r="J722">
        <v>1.2729443299789682</v>
      </c>
      <c r="K722">
        <v>-1.5804615295326532E-2</v>
      </c>
      <c r="M722" s="113">
        <f t="shared" si="48"/>
        <v>1.07</v>
      </c>
      <c r="N722" s="113">
        <f t="shared" si="49"/>
        <v>1.27</v>
      </c>
      <c r="O722" s="113">
        <f t="shared" si="50"/>
        <v>-1.5800000000000002E-2</v>
      </c>
    </row>
    <row r="723" spans="2:15" x14ac:dyDescent="0.25">
      <c r="B723" s="87" t="str">
        <f t="shared" si="47"/>
        <v>SDGCFLMFm2007CZ15</v>
      </c>
      <c r="C723" t="s">
        <v>118</v>
      </c>
      <c r="D723" t="s">
        <v>131</v>
      </c>
      <c r="E723" t="s">
        <v>1650</v>
      </c>
      <c r="F723" t="s">
        <v>59</v>
      </c>
      <c r="G723" t="s">
        <v>114</v>
      </c>
      <c r="H723" t="s">
        <v>1662</v>
      </c>
      <c r="I723">
        <v>1.1265893851743736</v>
      </c>
      <c r="J723">
        <v>1.3582774034069651</v>
      </c>
      <c r="K723">
        <v>-7.0635939187782496E-3</v>
      </c>
      <c r="M723" s="113">
        <f t="shared" si="48"/>
        <v>1.1299999999999999</v>
      </c>
      <c r="N723" s="113">
        <f t="shared" si="49"/>
        <v>1.36</v>
      </c>
      <c r="O723" s="113">
        <f t="shared" si="50"/>
        <v>-7.0600000000000003E-3</v>
      </c>
    </row>
    <row r="724" spans="2:15" x14ac:dyDescent="0.25">
      <c r="B724" s="87" t="str">
        <f t="shared" si="47"/>
        <v>SDGCFLMFm2007CZ16</v>
      </c>
      <c r="C724" t="s">
        <v>118</v>
      </c>
      <c r="D724" t="s">
        <v>131</v>
      </c>
      <c r="E724" t="s">
        <v>1650</v>
      </c>
      <c r="F724" t="s">
        <v>59</v>
      </c>
      <c r="G724" t="s">
        <v>115</v>
      </c>
      <c r="H724" t="s">
        <v>1662</v>
      </c>
      <c r="I724">
        <v>0</v>
      </c>
      <c r="J724">
        <v>0</v>
      </c>
      <c r="K724">
        <v>0</v>
      </c>
      <c r="M724" s="113">
        <f t="shared" si="48"/>
        <v>0</v>
      </c>
      <c r="N724" s="113">
        <f t="shared" si="49"/>
        <v>0</v>
      </c>
      <c r="O724" s="113">
        <f t="shared" si="50"/>
        <v>0</v>
      </c>
    </row>
    <row r="725" spans="2:15" x14ac:dyDescent="0.25">
      <c r="B725" s="87" t="str">
        <f t="shared" si="47"/>
        <v>SDGCFLMFm2011CZ01</v>
      </c>
      <c r="C725" t="s">
        <v>118</v>
      </c>
      <c r="D725" t="s">
        <v>131</v>
      </c>
      <c r="E725" t="s">
        <v>1650</v>
      </c>
      <c r="F725" t="s">
        <v>62</v>
      </c>
      <c r="G725" t="s">
        <v>48</v>
      </c>
      <c r="H725" t="s">
        <v>1662</v>
      </c>
      <c r="I725">
        <v>0</v>
      </c>
      <c r="J725">
        <v>0</v>
      </c>
      <c r="K725">
        <v>0</v>
      </c>
      <c r="M725" s="113">
        <f t="shared" si="48"/>
        <v>0</v>
      </c>
      <c r="N725" s="113">
        <f t="shared" si="49"/>
        <v>0</v>
      </c>
      <c r="O725" s="113">
        <f t="shared" si="50"/>
        <v>0</v>
      </c>
    </row>
    <row r="726" spans="2:15" x14ac:dyDescent="0.25">
      <c r="B726" s="87" t="str">
        <f t="shared" si="47"/>
        <v>SDGCFLMFm2011CZ02</v>
      </c>
      <c r="C726" t="s">
        <v>118</v>
      </c>
      <c r="D726" t="s">
        <v>131</v>
      </c>
      <c r="E726" t="s">
        <v>1650</v>
      </c>
      <c r="F726" t="s">
        <v>62</v>
      </c>
      <c r="G726" t="s">
        <v>101</v>
      </c>
      <c r="H726" t="s">
        <v>1662</v>
      </c>
      <c r="I726">
        <v>0</v>
      </c>
      <c r="J726">
        <v>0</v>
      </c>
      <c r="K726">
        <v>0</v>
      </c>
      <c r="M726" s="113">
        <f t="shared" si="48"/>
        <v>0</v>
      </c>
      <c r="N726" s="113">
        <f t="shared" si="49"/>
        <v>0</v>
      </c>
      <c r="O726" s="113">
        <f t="shared" si="50"/>
        <v>0</v>
      </c>
    </row>
    <row r="727" spans="2:15" x14ac:dyDescent="0.25">
      <c r="B727" s="87" t="str">
        <f t="shared" si="47"/>
        <v>SDGCFLMFm2011CZ03</v>
      </c>
      <c r="C727" t="s">
        <v>118</v>
      </c>
      <c r="D727" t="s">
        <v>131</v>
      </c>
      <c r="E727" t="s">
        <v>1650</v>
      </c>
      <c r="F727" t="s">
        <v>62</v>
      </c>
      <c r="G727" t="s">
        <v>102</v>
      </c>
      <c r="H727" t="s">
        <v>1662</v>
      </c>
      <c r="I727">
        <v>0</v>
      </c>
      <c r="J727">
        <v>0</v>
      </c>
      <c r="K727">
        <v>0</v>
      </c>
      <c r="M727" s="113">
        <f t="shared" si="48"/>
        <v>0</v>
      </c>
      <c r="N727" s="113">
        <f t="shared" si="49"/>
        <v>0</v>
      </c>
      <c r="O727" s="113">
        <f t="shared" si="50"/>
        <v>0</v>
      </c>
    </row>
    <row r="728" spans="2:15" x14ac:dyDescent="0.25">
      <c r="B728" s="87" t="str">
        <f t="shared" si="47"/>
        <v>SDGCFLMFm2011CZ04</v>
      </c>
      <c r="C728" t="s">
        <v>118</v>
      </c>
      <c r="D728" t="s">
        <v>131</v>
      </c>
      <c r="E728" t="s">
        <v>1650</v>
      </c>
      <c r="F728" t="s">
        <v>62</v>
      </c>
      <c r="G728" t="s">
        <v>103</v>
      </c>
      <c r="H728" t="s">
        <v>1662</v>
      </c>
      <c r="I728">
        <v>0</v>
      </c>
      <c r="J728">
        <v>0</v>
      </c>
      <c r="K728">
        <v>0</v>
      </c>
      <c r="M728" s="113">
        <f t="shared" si="48"/>
        <v>0</v>
      </c>
      <c r="N728" s="113">
        <f t="shared" si="49"/>
        <v>0</v>
      </c>
      <c r="O728" s="113">
        <f t="shared" si="50"/>
        <v>0</v>
      </c>
    </row>
    <row r="729" spans="2:15" x14ac:dyDescent="0.25">
      <c r="B729" s="87" t="str">
        <f t="shared" si="47"/>
        <v>SDGCFLMFm2011CZ05</v>
      </c>
      <c r="C729" t="s">
        <v>118</v>
      </c>
      <c r="D729" t="s">
        <v>131</v>
      </c>
      <c r="E729" t="s">
        <v>1650</v>
      </c>
      <c r="F729" t="s">
        <v>62</v>
      </c>
      <c r="G729" t="s">
        <v>104</v>
      </c>
      <c r="H729" t="s">
        <v>1662</v>
      </c>
      <c r="I729">
        <v>0</v>
      </c>
      <c r="J729">
        <v>0</v>
      </c>
      <c r="K729">
        <v>0</v>
      </c>
      <c r="M729" s="113">
        <f t="shared" si="48"/>
        <v>0</v>
      </c>
      <c r="N729" s="113">
        <f t="shared" si="49"/>
        <v>0</v>
      </c>
      <c r="O729" s="113">
        <f t="shared" si="50"/>
        <v>0</v>
      </c>
    </row>
    <row r="730" spans="2:15" x14ac:dyDescent="0.25">
      <c r="B730" s="87" t="str">
        <f t="shared" si="47"/>
        <v>SDGCFLMFm2011CZ06</v>
      </c>
      <c r="C730" t="s">
        <v>118</v>
      </c>
      <c r="D730" t="s">
        <v>131</v>
      </c>
      <c r="E730" t="s">
        <v>1650</v>
      </c>
      <c r="F730" t="s">
        <v>62</v>
      </c>
      <c r="G730" t="s">
        <v>105</v>
      </c>
      <c r="H730" t="s">
        <v>1662</v>
      </c>
      <c r="I730">
        <v>1.0628504643304426</v>
      </c>
      <c r="J730">
        <v>1.5656318280992778</v>
      </c>
      <c r="K730">
        <v>-1.228222903817828E-2</v>
      </c>
      <c r="M730" s="113">
        <f t="shared" si="48"/>
        <v>1.06</v>
      </c>
      <c r="N730" s="113">
        <f t="shared" si="49"/>
        <v>1.57</v>
      </c>
      <c r="O730" s="113">
        <f t="shared" si="50"/>
        <v>-1.23E-2</v>
      </c>
    </row>
    <row r="731" spans="2:15" x14ac:dyDescent="0.25">
      <c r="B731" s="87" t="str">
        <f t="shared" si="47"/>
        <v>SDGCFLMFm2011CZ07</v>
      </c>
      <c r="C731" t="s">
        <v>118</v>
      </c>
      <c r="D731" t="s">
        <v>131</v>
      </c>
      <c r="E731" t="s">
        <v>1650</v>
      </c>
      <c r="F731" t="s">
        <v>62</v>
      </c>
      <c r="G731" t="s">
        <v>106</v>
      </c>
      <c r="H731" t="s">
        <v>1662</v>
      </c>
      <c r="I731">
        <v>1.0994089941054068</v>
      </c>
      <c r="J731">
        <v>1.3282535288642696</v>
      </c>
      <c r="K731">
        <v>-1.0682440169076983E-2</v>
      </c>
      <c r="M731" s="113">
        <f t="shared" si="48"/>
        <v>1.1000000000000001</v>
      </c>
      <c r="N731" s="113">
        <f t="shared" si="49"/>
        <v>1.33</v>
      </c>
      <c r="O731" s="113">
        <f t="shared" si="50"/>
        <v>-1.0699999999999999E-2</v>
      </c>
    </row>
    <row r="732" spans="2:15" x14ac:dyDescent="0.25">
      <c r="B732" s="87" t="str">
        <f t="shared" si="47"/>
        <v>SDGCFLMFm2011CZ08</v>
      </c>
      <c r="C732" t="s">
        <v>118</v>
      </c>
      <c r="D732" t="s">
        <v>131</v>
      </c>
      <c r="E732" t="s">
        <v>1650</v>
      </c>
      <c r="F732" t="s">
        <v>62</v>
      </c>
      <c r="G732" t="s">
        <v>107</v>
      </c>
      <c r="H732" t="s">
        <v>1662</v>
      </c>
      <c r="I732">
        <v>1.1360244901817149</v>
      </c>
      <c r="J732">
        <v>1.3530364874196252</v>
      </c>
      <c r="K732">
        <v>-8.9396968737446517E-3</v>
      </c>
      <c r="M732" s="113">
        <f t="shared" si="48"/>
        <v>1.1399999999999999</v>
      </c>
      <c r="N732" s="113">
        <f t="shared" si="49"/>
        <v>1.35</v>
      </c>
      <c r="O732" s="113">
        <f t="shared" si="50"/>
        <v>-8.94E-3</v>
      </c>
    </row>
    <row r="733" spans="2:15" x14ac:dyDescent="0.25">
      <c r="B733" s="87" t="str">
        <f t="shared" si="47"/>
        <v>SDGCFLMFm2011CZ09</v>
      </c>
      <c r="C733" t="s">
        <v>118</v>
      </c>
      <c r="D733" t="s">
        <v>131</v>
      </c>
      <c r="E733" t="s">
        <v>1650</v>
      </c>
      <c r="F733" t="s">
        <v>62</v>
      </c>
      <c r="G733" t="s">
        <v>108</v>
      </c>
      <c r="H733" t="s">
        <v>1662</v>
      </c>
      <c r="I733">
        <v>0</v>
      </c>
      <c r="J733">
        <v>0</v>
      </c>
      <c r="K733">
        <v>0</v>
      </c>
      <c r="M733" s="113">
        <f t="shared" si="48"/>
        <v>0</v>
      </c>
      <c r="N733" s="113">
        <f t="shared" si="49"/>
        <v>0</v>
      </c>
      <c r="O733" s="113">
        <f t="shared" si="50"/>
        <v>0</v>
      </c>
    </row>
    <row r="734" spans="2:15" x14ac:dyDescent="0.25">
      <c r="B734" s="87" t="str">
        <f t="shared" si="47"/>
        <v>SDGCFLMFm2011CZ10</v>
      </c>
      <c r="C734" t="s">
        <v>118</v>
      </c>
      <c r="D734" t="s">
        <v>131</v>
      </c>
      <c r="E734" t="s">
        <v>1650</v>
      </c>
      <c r="F734" t="s">
        <v>62</v>
      </c>
      <c r="G734" t="s">
        <v>109</v>
      </c>
      <c r="H734" t="s">
        <v>1662</v>
      </c>
      <c r="I734">
        <v>1.0146516895809687</v>
      </c>
      <c r="J734">
        <v>1.1922104465992627</v>
      </c>
      <c r="K734">
        <v>-1.009249040487417E-2</v>
      </c>
      <c r="M734" s="113">
        <f t="shared" si="48"/>
        <v>1.01</v>
      </c>
      <c r="N734" s="113">
        <f t="shared" si="49"/>
        <v>1.19</v>
      </c>
      <c r="O734" s="113">
        <f t="shared" si="50"/>
        <v>-1.01E-2</v>
      </c>
    </row>
    <row r="735" spans="2:15" x14ac:dyDescent="0.25">
      <c r="B735" s="87" t="str">
        <f t="shared" si="47"/>
        <v>SDGCFLMFm2011CZ11</v>
      </c>
      <c r="C735" t="s">
        <v>118</v>
      </c>
      <c r="D735" t="s">
        <v>131</v>
      </c>
      <c r="E735" t="s">
        <v>1650</v>
      </c>
      <c r="F735" t="s">
        <v>62</v>
      </c>
      <c r="G735" t="s">
        <v>110</v>
      </c>
      <c r="H735" t="s">
        <v>1662</v>
      </c>
      <c r="I735">
        <v>0</v>
      </c>
      <c r="J735">
        <v>0</v>
      </c>
      <c r="K735">
        <v>0</v>
      </c>
      <c r="M735" s="113">
        <f t="shared" si="48"/>
        <v>0</v>
      </c>
      <c r="N735" s="113">
        <f t="shared" si="49"/>
        <v>0</v>
      </c>
      <c r="O735" s="113">
        <f t="shared" si="50"/>
        <v>0</v>
      </c>
    </row>
    <row r="736" spans="2:15" x14ac:dyDescent="0.25">
      <c r="B736" s="87" t="str">
        <f t="shared" si="47"/>
        <v>SDGCFLMFm2011CZ12</v>
      </c>
      <c r="C736" t="s">
        <v>118</v>
      </c>
      <c r="D736" t="s">
        <v>131</v>
      </c>
      <c r="E736" t="s">
        <v>1650</v>
      </c>
      <c r="F736" t="s">
        <v>62</v>
      </c>
      <c r="G736" t="s">
        <v>111</v>
      </c>
      <c r="H736" t="s">
        <v>1662</v>
      </c>
      <c r="I736">
        <v>0</v>
      </c>
      <c r="J736">
        <v>0</v>
      </c>
      <c r="K736">
        <v>0</v>
      </c>
      <c r="M736" s="113">
        <f t="shared" si="48"/>
        <v>0</v>
      </c>
      <c r="N736" s="113">
        <f t="shared" si="49"/>
        <v>0</v>
      </c>
      <c r="O736" s="113">
        <f t="shared" si="50"/>
        <v>0</v>
      </c>
    </row>
    <row r="737" spans="2:15" x14ac:dyDescent="0.25">
      <c r="B737" s="87" t="str">
        <f t="shared" si="47"/>
        <v>SDGCFLMFm2011CZ13</v>
      </c>
      <c r="C737" t="s">
        <v>118</v>
      </c>
      <c r="D737" t="s">
        <v>131</v>
      </c>
      <c r="E737" t="s">
        <v>1650</v>
      </c>
      <c r="F737" t="s">
        <v>62</v>
      </c>
      <c r="G737" t="s">
        <v>112</v>
      </c>
      <c r="H737" t="s">
        <v>1662</v>
      </c>
      <c r="I737">
        <v>0</v>
      </c>
      <c r="J737">
        <v>0</v>
      </c>
      <c r="K737">
        <v>0</v>
      </c>
      <c r="M737" s="113">
        <f t="shared" si="48"/>
        <v>0</v>
      </c>
      <c r="N737" s="113">
        <f t="shared" si="49"/>
        <v>0</v>
      </c>
      <c r="O737" s="113">
        <f t="shared" si="50"/>
        <v>0</v>
      </c>
    </row>
    <row r="738" spans="2:15" x14ac:dyDescent="0.25">
      <c r="B738" s="87" t="str">
        <f t="shared" si="47"/>
        <v>SDGCFLMFm2011CZ14</v>
      </c>
      <c r="C738" t="s">
        <v>118</v>
      </c>
      <c r="D738" t="s">
        <v>131</v>
      </c>
      <c r="E738" t="s">
        <v>1650</v>
      </c>
      <c r="F738" t="s">
        <v>62</v>
      </c>
      <c r="G738" t="s">
        <v>113</v>
      </c>
      <c r="H738" t="s">
        <v>1662</v>
      </c>
      <c r="I738">
        <v>1.0776006662224635</v>
      </c>
      <c r="J738">
        <v>1.3029313329539483</v>
      </c>
      <c r="K738">
        <v>-1.5151891090261507E-2</v>
      </c>
      <c r="M738" s="113">
        <f t="shared" si="48"/>
        <v>1.08</v>
      </c>
      <c r="N738" s="113">
        <f t="shared" si="49"/>
        <v>1.3</v>
      </c>
      <c r="O738" s="113">
        <f t="shared" si="50"/>
        <v>-1.52E-2</v>
      </c>
    </row>
    <row r="739" spans="2:15" x14ac:dyDescent="0.25">
      <c r="B739" s="87" t="str">
        <f t="shared" si="47"/>
        <v>SDGCFLMFm2011CZ15</v>
      </c>
      <c r="C739" t="s">
        <v>118</v>
      </c>
      <c r="D739" t="s">
        <v>131</v>
      </c>
      <c r="E739" t="s">
        <v>1650</v>
      </c>
      <c r="F739" t="s">
        <v>62</v>
      </c>
      <c r="G739" t="s">
        <v>114</v>
      </c>
      <c r="H739" t="s">
        <v>1662</v>
      </c>
      <c r="I739">
        <v>1.1329801422533248</v>
      </c>
      <c r="J739">
        <v>1.3534200888287347</v>
      </c>
      <c r="K739">
        <v>-6.8270940014834173E-3</v>
      </c>
      <c r="M739" s="113">
        <f t="shared" si="48"/>
        <v>1.1299999999999999</v>
      </c>
      <c r="N739" s="113">
        <f t="shared" si="49"/>
        <v>1.35</v>
      </c>
      <c r="O739" s="113">
        <f t="shared" si="50"/>
        <v>-6.8300000000000001E-3</v>
      </c>
    </row>
    <row r="740" spans="2:15" x14ac:dyDescent="0.25">
      <c r="B740" s="87" t="str">
        <f t="shared" si="47"/>
        <v>SDGCFLMFm2011CZ16</v>
      </c>
      <c r="C740" t="s">
        <v>118</v>
      </c>
      <c r="D740" t="s">
        <v>131</v>
      </c>
      <c r="E740" t="s">
        <v>1650</v>
      </c>
      <c r="F740" t="s">
        <v>62</v>
      </c>
      <c r="G740" t="s">
        <v>115</v>
      </c>
      <c r="H740" t="s">
        <v>1662</v>
      </c>
      <c r="I740">
        <v>0</v>
      </c>
      <c r="J740">
        <v>0</v>
      </c>
      <c r="K740">
        <v>0</v>
      </c>
      <c r="M740" s="113">
        <f t="shared" si="48"/>
        <v>0</v>
      </c>
      <c r="N740" s="113">
        <f t="shared" si="49"/>
        <v>0</v>
      </c>
      <c r="O740" s="113">
        <f t="shared" si="50"/>
        <v>0</v>
      </c>
    </row>
    <row r="741" spans="2:15" x14ac:dyDescent="0.25">
      <c r="B741" s="87" t="str">
        <f t="shared" si="47"/>
        <v>SDGCFLMFm2015CZ01</v>
      </c>
      <c r="C741" t="s">
        <v>118</v>
      </c>
      <c r="D741" t="s">
        <v>131</v>
      </c>
      <c r="E741" t="s">
        <v>1650</v>
      </c>
      <c r="F741" t="s">
        <v>1830</v>
      </c>
      <c r="G741" t="s">
        <v>48</v>
      </c>
      <c r="H741" t="s">
        <v>1662</v>
      </c>
      <c r="I741">
        <v>0</v>
      </c>
      <c r="J741">
        <v>0</v>
      </c>
      <c r="K741">
        <v>0</v>
      </c>
      <c r="M741" s="113">
        <f t="shared" si="48"/>
        <v>0</v>
      </c>
      <c r="N741" s="113">
        <f t="shared" si="49"/>
        <v>0</v>
      </c>
      <c r="O741" s="113">
        <f t="shared" si="50"/>
        <v>0</v>
      </c>
    </row>
    <row r="742" spans="2:15" x14ac:dyDescent="0.25">
      <c r="B742" s="87" t="str">
        <f t="shared" si="47"/>
        <v>SDGCFLMFm2015CZ02</v>
      </c>
      <c r="C742" t="s">
        <v>118</v>
      </c>
      <c r="D742" t="s">
        <v>131</v>
      </c>
      <c r="E742" t="s">
        <v>1650</v>
      </c>
      <c r="F742" t="s">
        <v>1830</v>
      </c>
      <c r="G742" t="s">
        <v>101</v>
      </c>
      <c r="H742" t="s">
        <v>1662</v>
      </c>
      <c r="I742">
        <v>0</v>
      </c>
      <c r="J742">
        <v>0</v>
      </c>
      <c r="K742">
        <v>0</v>
      </c>
      <c r="M742" s="113">
        <f t="shared" si="48"/>
        <v>0</v>
      </c>
      <c r="N742" s="113">
        <f t="shared" si="49"/>
        <v>0</v>
      </c>
      <c r="O742" s="113">
        <f t="shared" si="50"/>
        <v>0</v>
      </c>
    </row>
    <row r="743" spans="2:15" x14ac:dyDescent="0.25">
      <c r="B743" s="87" t="str">
        <f t="shared" si="47"/>
        <v>SDGCFLMFm2015CZ03</v>
      </c>
      <c r="C743" t="s">
        <v>118</v>
      </c>
      <c r="D743" t="s">
        <v>131</v>
      </c>
      <c r="E743" t="s">
        <v>1650</v>
      </c>
      <c r="F743" t="s">
        <v>1830</v>
      </c>
      <c r="G743" t="s">
        <v>102</v>
      </c>
      <c r="H743" t="s">
        <v>1662</v>
      </c>
      <c r="I743">
        <v>0</v>
      </c>
      <c r="J743">
        <v>0</v>
      </c>
      <c r="K743">
        <v>0</v>
      </c>
      <c r="M743" s="113">
        <f t="shared" si="48"/>
        <v>0</v>
      </c>
      <c r="N743" s="113">
        <f t="shared" si="49"/>
        <v>0</v>
      </c>
      <c r="O743" s="113">
        <f t="shared" si="50"/>
        <v>0</v>
      </c>
    </row>
    <row r="744" spans="2:15" x14ac:dyDescent="0.25">
      <c r="B744" s="87" t="str">
        <f t="shared" si="47"/>
        <v>SDGCFLMFm2015CZ04</v>
      </c>
      <c r="C744" t="s">
        <v>118</v>
      </c>
      <c r="D744" t="s">
        <v>131</v>
      </c>
      <c r="E744" t="s">
        <v>1650</v>
      </c>
      <c r="F744" t="s">
        <v>1830</v>
      </c>
      <c r="G744" t="s">
        <v>103</v>
      </c>
      <c r="H744" t="s">
        <v>1662</v>
      </c>
      <c r="I744">
        <v>0</v>
      </c>
      <c r="J744">
        <v>0</v>
      </c>
      <c r="K744">
        <v>0</v>
      </c>
      <c r="M744" s="113">
        <f t="shared" si="48"/>
        <v>0</v>
      </c>
      <c r="N744" s="113">
        <f t="shared" si="49"/>
        <v>0</v>
      </c>
      <c r="O744" s="113">
        <f t="shared" si="50"/>
        <v>0</v>
      </c>
    </row>
    <row r="745" spans="2:15" x14ac:dyDescent="0.25">
      <c r="B745" s="87" t="str">
        <f t="shared" si="47"/>
        <v>SDGCFLMFm2015CZ05</v>
      </c>
      <c r="C745" t="s">
        <v>118</v>
      </c>
      <c r="D745" t="s">
        <v>131</v>
      </c>
      <c r="E745" t="s">
        <v>1650</v>
      </c>
      <c r="F745" t="s">
        <v>1830</v>
      </c>
      <c r="G745" t="s">
        <v>104</v>
      </c>
      <c r="H745" t="s">
        <v>1662</v>
      </c>
      <c r="I745">
        <v>0</v>
      </c>
      <c r="J745">
        <v>0</v>
      </c>
      <c r="K745">
        <v>0</v>
      </c>
      <c r="M745" s="113">
        <f t="shared" si="48"/>
        <v>0</v>
      </c>
      <c r="N745" s="113">
        <f t="shared" si="49"/>
        <v>0</v>
      </c>
      <c r="O745" s="113">
        <f t="shared" si="50"/>
        <v>0</v>
      </c>
    </row>
    <row r="746" spans="2:15" x14ac:dyDescent="0.25">
      <c r="B746" s="87" t="str">
        <f t="shared" si="47"/>
        <v>SDGCFLMFm2015CZ06</v>
      </c>
      <c r="C746" t="s">
        <v>118</v>
      </c>
      <c r="D746" t="s">
        <v>131</v>
      </c>
      <c r="E746" t="s">
        <v>1650</v>
      </c>
      <c r="F746" t="s">
        <v>1830</v>
      </c>
      <c r="G746" t="s">
        <v>105</v>
      </c>
      <c r="H746" t="s">
        <v>1662</v>
      </c>
      <c r="I746">
        <v>1.0537573288593778</v>
      </c>
      <c r="J746">
        <v>1.5040032977044719</v>
      </c>
      <c r="K746">
        <v>-1.2518728955473114E-2</v>
      </c>
      <c r="M746" s="113">
        <f t="shared" si="48"/>
        <v>1.05</v>
      </c>
      <c r="N746" s="113">
        <f t="shared" si="49"/>
        <v>1.5</v>
      </c>
      <c r="O746" s="113">
        <f t="shared" si="50"/>
        <v>-1.2500000000000001E-2</v>
      </c>
    </row>
    <row r="747" spans="2:15" x14ac:dyDescent="0.25">
      <c r="B747" s="87" t="str">
        <f t="shared" si="47"/>
        <v>SDGCFLMFm2015CZ07</v>
      </c>
      <c r="C747" t="s">
        <v>118</v>
      </c>
      <c r="D747" t="s">
        <v>131</v>
      </c>
      <c r="E747" t="s">
        <v>1650</v>
      </c>
      <c r="F747" t="s">
        <v>1830</v>
      </c>
      <c r="G747" t="s">
        <v>106</v>
      </c>
      <c r="H747" t="s">
        <v>1662</v>
      </c>
      <c r="I747">
        <v>1.0837438542429294</v>
      </c>
      <c r="J747">
        <v>1.2903668508636099</v>
      </c>
      <c r="K747">
        <v>-1.0986490684963702E-2</v>
      </c>
      <c r="M747" s="113">
        <f t="shared" si="48"/>
        <v>1.08</v>
      </c>
      <c r="N747" s="113">
        <f t="shared" si="49"/>
        <v>1.29</v>
      </c>
      <c r="O747" s="113">
        <f t="shared" si="50"/>
        <v>-1.0999999999999999E-2</v>
      </c>
    </row>
    <row r="748" spans="2:15" x14ac:dyDescent="0.25">
      <c r="B748" s="87" t="str">
        <f t="shared" si="47"/>
        <v>SDGCFLMFm2015CZ08</v>
      </c>
      <c r="C748" t="s">
        <v>118</v>
      </c>
      <c r="D748" t="s">
        <v>131</v>
      </c>
      <c r="E748" t="s">
        <v>1650</v>
      </c>
      <c r="F748" t="s">
        <v>1830</v>
      </c>
      <c r="G748" t="s">
        <v>107</v>
      </c>
      <c r="H748" t="s">
        <v>1662</v>
      </c>
      <c r="I748">
        <v>1.1178382192395848</v>
      </c>
      <c r="J748">
        <v>1.2767429392103891</v>
      </c>
      <c r="K748">
        <v>-9.3023300802633959E-3</v>
      </c>
      <c r="M748" s="113">
        <f t="shared" si="48"/>
        <v>1.1200000000000001</v>
      </c>
      <c r="N748" s="113">
        <f t="shared" si="49"/>
        <v>1.28</v>
      </c>
      <c r="O748" s="113">
        <f t="shared" si="50"/>
        <v>-9.2999999999999992E-3</v>
      </c>
    </row>
    <row r="749" spans="2:15" x14ac:dyDescent="0.25">
      <c r="B749" s="87" t="str">
        <f t="shared" si="47"/>
        <v>SDGCFLMFm2015CZ09</v>
      </c>
      <c r="C749" t="s">
        <v>118</v>
      </c>
      <c r="D749" t="s">
        <v>131</v>
      </c>
      <c r="E749" t="s">
        <v>1650</v>
      </c>
      <c r="F749" t="s">
        <v>1830</v>
      </c>
      <c r="G749" t="s">
        <v>108</v>
      </c>
      <c r="H749" t="s">
        <v>1662</v>
      </c>
      <c r="I749">
        <v>0</v>
      </c>
      <c r="J749">
        <v>0</v>
      </c>
      <c r="K749">
        <v>0</v>
      </c>
      <c r="M749" s="113">
        <f t="shared" si="48"/>
        <v>0</v>
      </c>
      <c r="N749" s="113">
        <f t="shared" si="49"/>
        <v>0</v>
      </c>
      <c r="O749" s="113">
        <f t="shared" si="50"/>
        <v>0</v>
      </c>
    </row>
    <row r="750" spans="2:15" x14ac:dyDescent="0.25">
      <c r="B750" s="87" t="str">
        <f t="shared" si="47"/>
        <v>SDGCFLMFm2015CZ10</v>
      </c>
      <c r="C750" t="s">
        <v>118</v>
      </c>
      <c r="D750" t="s">
        <v>131</v>
      </c>
      <c r="E750" t="s">
        <v>1650</v>
      </c>
      <c r="F750" t="s">
        <v>1830</v>
      </c>
      <c r="G750" t="s">
        <v>109</v>
      </c>
      <c r="H750" t="s">
        <v>1662</v>
      </c>
      <c r="I750">
        <v>1.0148997938961855</v>
      </c>
      <c r="J750">
        <v>1.1807422643049927</v>
      </c>
      <c r="K750">
        <v>-9.7067577578636884E-3</v>
      </c>
      <c r="M750" s="113">
        <f t="shared" si="48"/>
        <v>1.01</v>
      </c>
      <c r="N750" s="113">
        <f t="shared" si="49"/>
        <v>1.18</v>
      </c>
      <c r="O750" s="113">
        <f t="shared" si="50"/>
        <v>-9.7099999999999999E-3</v>
      </c>
    </row>
    <row r="751" spans="2:15" x14ac:dyDescent="0.25">
      <c r="B751" s="87" t="str">
        <f t="shared" si="47"/>
        <v>SDGCFLMFm2015CZ11</v>
      </c>
      <c r="C751" t="s">
        <v>118</v>
      </c>
      <c r="D751" t="s">
        <v>131</v>
      </c>
      <c r="E751" t="s">
        <v>1650</v>
      </c>
      <c r="F751" t="s">
        <v>1830</v>
      </c>
      <c r="G751" t="s">
        <v>110</v>
      </c>
      <c r="H751" t="s">
        <v>1662</v>
      </c>
      <c r="I751">
        <v>0</v>
      </c>
      <c r="J751">
        <v>0</v>
      </c>
      <c r="K751">
        <v>0</v>
      </c>
      <c r="M751" s="113">
        <f t="shared" si="48"/>
        <v>0</v>
      </c>
      <c r="N751" s="113">
        <f t="shared" si="49"/>
        <v>0</v>
      </c>
      <c r="O751" s="113">
        <f t="shared" si="50"/>
        <v>0</v>
      </c>
    </row>
    <row r="752" spans="2:15" x14ac:dyDescent="0.25">
      <c r="B752" s="87" t="str">
        <f t="shared" si="47"/>
        <v>SDGCFLMFm2015CZ12</v>
      </c>
      <c r="C752" t="s">
        <v>118</v>
      </c>
      <c r="D752" t="s">
        <v>131</v>
      </c>
      <c r="E752" t="s">
        <v>1650</v>
      </c>
      <c r="F752" t="s">
        <v>1830</v>
      </c>
      <c r="G752" t="s">
        <v>111</v>
      </c>
      <c r="H752" t="s">
        <v>1662</v>
      </c>
      <c r="I752">
        <v>0</v>
      </c>
      <c r="J752">
        <v>0</v>
      </c>
      <c r="K752">
        <v>0</v>
      </c>
      <c r="M752" s="113">
        <f t="shared" si="48"/>
        <v>0</v>
      </c>
      <c r="N752" s="113">
        <f t="shared" si="49"/>
        <v>0</v>
      </c>
      <c r="O752" s="113">
        <f t="shared" si="50"/>
        <v>0</v>
      </c>
    </row>
    <row r="753" spans="2:15" x14ac:dyDescent="0.25">
      <c r="B753" s="87" t="str">
        <f t="shared" si="47"/>
        <v>SDGCFLMFm2015CZ13</v>
      </c>
      <c r="C753" t="s">
        <v>118</v>
      </c>
      <c r="D753" t="s">
        <v>131</v>
      </c>
      <c r="E753" t="s">
        <v>1650</v>
      </c>
      <c r="F753" t="s">
        <v>1830</v>
      </c>
      <c r="G753" t="s">
        <v>112</v>
      </c>
      <c r="H753" t="s">
        <v>1662</v>
      </c>
      <c r="I753">
        <v>0</v>
      </c>
      <c r="J753">
        <v>0</v>
      </c>
      <c r="K753">
        <v>0</v>
      </c>
      <c r="M753" s="113">
        <f t="shared" si="48"/>
        <v>0</v>
      </c>
      <c r="N753" s="113">
        <f t="shared" si="49"/>
        <v>0</v>
      </c>
      <c r="O753" s="113">
        <f t="shared" si="50"/>
        <v>0</v>
      </c>
    </row>
    <row r="754" spans="2:15" x14ac:dyDescent="0.25">
      <c r="B754" s="87" t="str">
        <f t="shared" si="47"/>
        <v>SDGCFLMFm2015CZ14</v>
      </c>
      <c r="C754" t="s">
        <v>118</v>
      </c>
      <c r="D754" t="s">
        <v>131</v>
      </c>
      <c r="E754" t="s">
        <v>1650</v>
      </c>
      <c r="F754" t="s">
        <v>1830</v>
      </c>
      <c r="G754" t="s">
        <v>113</v>
      </c>
      <c r="H754" t="s">
        <v>1662</v>
      </c>
      <c r="I754">
        <v>1.0686836446793662</v>
      </c>
      <c r="J754">
        <v>1.3050896459579671</v>
      </c>
      <c r="K754">
        <v>-1.559651612366536E-2</v>
      </c>
      <c r="M754" s="113">
        <f t="shared" si="48"/>
        <v>1.07</v>
      </c>
      <c r="N754" s="113">
        <f t="shared" si="49"/>
        <v>1.31</v>
      </c>
      <c r="O754" s="113">
        <f t="shared" si="50"/>
        <v>-1.5599999999999999E-2</v>
      </c>
    </row>
    <row r="755" spans="2:15" x14ac:dyDescent="0.25">
      <c r="B755" s="87" t="str">
        <f t="shared" si="47"/>
        <v>SDGCFLMFm2015CZ15</v>
      </c>
      <c r="C755" t="s">
        <v>118</v>
      </c>
      <c r="D755" t="s">
        <v>131</v>
      </c>
      <c r="E755" t="s">
        <v>1650</v>
      </c>
      <c r="F755" t="s">
        <v>1830</v>
      </c>
      <c r="G755" t="s">
        <v>114</v>
      </c>
      <c r="H755" t="s">
        <v>1662</v>
      </c>
      <c r="I755">
        <v>1.1188578270511211</v>
      </c>
      <c r="J755">
        <v>1.3322219926142835</v>
      </c>
      <c r="K755">
        <v>-6.8397021415162384E-3</v>
      </c>
      <c r="M755" s="113">
        <f t="shared" si="48"/>
        <v>1.1200000000000001</v>
      </c>
      <c r="N755" s="113">
        <f t="shared" si="49"/>
        <v>1.33</v>
      </c>
      <c r="O755" s="113">
        <f t="shared" si="50"/>
        <v>-6.8399999999999997E-3</v>
      </c>
    </row>
    <row r="756" spans="2:15" x14ac:dyDescent="0.25">
      <c r="B756" s="87" t="str">
        <f t="shared" si="47"/>
        <v>SDGCFLMFm2015CZ16</v>
      </c>
      <c r="C756" t="s">
        <v>118</v>
      </c>
      <c r="D756" t="s">
        <v>131</v>
      </c>
      <c r="E756" t="s">
        <v>1650</v>
      </c>
      <c r="F756" t="s">
        <v>1830</v>
      </c>
      <c r="G756" t="s">
        <v>115</v>
      </c>
      <c r="H756" t="s">
        <v>1662</v>
      </c>
      <c r="I756">
        <v>0</v>
      </c>
      <c r="J756">
        <v>0</v>
      </c>
      <c r="K756">
        <v>0</v>
      </c>
      <c r="M756" s="113">
        <f t="shared" si="48"/>
        <v>0</v>
      </c>
      <c r="N756" s="113">
        <f t="shared" si="49"/>
        <v>0</v>
      </c>
      <c r="O756" s="113">
        <f t="shared" si="50"/>
        <v>0</v>
      </c>
    </row>
    <row r="757" spans="2:15" x14ac:dyDescent="0.25">
      <c r="B757" s="87" t="str">
        <f t="shared" si="47"/>
        <v>SDGCFLMFm2017CZ01</v>
      </c>
      <c r="C757" t="s">
        <v>118</v>
      </c>
      <c r="D757" t="s">
        <v>131</v>
      </c>
      <c r="E757" t="s">
        <v>1650</v>
      </c>
      <c r="F757">
        <v>2017</v>
      </c>
      <c r="G757" t="s">
        <v>48</v>
      </c>
      <c r="H757" t="s">
        <v>1662</v>
      </c>
      <c r="I757">
        <v>0</v>
      </c>
      <c r="J757">
        <v>0</v>
      </c>
      <c r="K757">
        <v>0</v>
      </c>
      <c r="M757" s="113">
        <f t="shared" si="48"/>
        <v>0</v>
      </c>
      <c r="N757" s="113">
        <f t="shared" si="49"/>
        <v>0</v>
      </c>
      <c r="O757" s="113">
        <f t="shared" si="50"/>
        <v>0</v>
      </c>
    </row>
    <row r="758" spans="2:15" x14ac:dyDescent="0.25">
      <c r="B758" s="87" t="str">
        <f t="shared" si="47"/>
        <v>SDGCFLMFm2017CZ02</v>
      </c>
      <c r="C758" t="s">
        <v>118</v>
      </c>
      <c r="D758" t="s">
        <v>131</v>
      </c>
      <c r="E758" t="s">
        <v>1650</v>
      </c>
      <c r="F758">
        <v>2017</v>
      </c>
      <c r="G758" t="s">
        <v>101</v>
      </c>
      <c r="H758" t="s">
        <v>1662</v>
      </c>
      <c r="I758">
        <v>0</v>
      </c>
      <c r="J758">
        <v>0</v>
      </c>
      <c r="K758">
        <v>0</v>
      </c>
      <c r="M758" s="113">
        <f t="shared" si="48"/>
        <v>0</v>
      </c>
      <c r="N758" s="113">
        <f t="shared" si="49"/>
        <v>0</v>
      </c>
      <c r="O758" s="113">
        <f t="shared" si="50"/>
        <v>0</v>
      </c>
    </row>
    <row r="759" spans="2:15" x14ac:dyDescent="0.25">
      <c r="B759" s="87" t="str">
        <f t="shared" si="47"/>
        <v>SDGCFLMFm2017CZ03</v>
      </c>
      <c r="C759" t="s">
        <v>118</v>
      </c>
      <c r="D759" t="s">
        <v>131</v>
      </c>
      <c r="E759" t="s">
        <v>1650</v>
      </c>
      <c r="F759">
        <v>2017</v>
      </c>
      <c r="G759" t="s">
        <v>102</v>
      </c>
      <c r="H759" t="s">
        <v>1662</v>
      </c>
      <c r="I759">
        <v>0</v>
      </c>
      <c r="J759">
        <v>0</v>
      </c>
      <c r="K759">
        <v>0</v>
      </c>
      <c r="M759" s="113">
        <f t="shared" si="48"/>
        <v>0</v>
      </c>
      <c r="N759" s="113">
        <f t="shared" si="49"/>
        <v>0</v>
      </c>
      <c r="O759" s="113">
        <f t="shared" si="50"/>
        <v>0</v>
      </c>
    </row>
    <row r="760" spans="2:15" x14ac:dyDescent="0.25">
      <c r="B760" s="87" t="str">
        <f t="shared" si="47"/>
        <v>SDGCFLMFm2017CZ04</v>
      </c>
      <c r="C760" t="s">
        <v>118</v>
      </c>
      <c r="D760" t="s">
        <v>131</v>
      </c>
      <c r="E760" t="s">
        <v>1650</v>
      </c>
      <c r="F760">
        <v>2017</v>
      </c>
      <c r="G760" t="s">
        <v>103</v>
      </c>
      <c r="H760" t="s">
        <v>1662</v>
      </c>
      <c r="I760">
        <v>0</v>
      </c>
      <c r="J760">
        <v>0</v>
      </c>
      <c r="K760">
        <v>0</v>
      </c>
      <c r="M760" s="113">
        <f t="shared" si="48"/>
        <v>0</v>
      </c>
      <c r="N760" s="113">
        <f t="shared" si="49"/>
        <v>0</v>
      </c>
      <c r="O760" s="113">
        <f t="shared" si="50"/>
        <v>0</v>
      </c>
    </row>
    <row r="761" spans="2:15" x14ac:dyDescent="0.25">
      <c r="B761" s="87" t="str">
        <f t="shared" si="47"/>
        <v>SDGCFLMFm2017CZ05</v>
      </c>
      <c r="C761" t="s">
        <v>118</v>
      </c>
      <c r="D761" t="s">
        <v>131</v>
      </c>
      <c r="E761" t="s">
        <v>1650</v>
      </c>
      <c r="F761">
        <v>2017</v>
      </c>
      <c r="G761" t="s">
        <v>104</v>
      </c>
      <c r="H761" t="s">
        <v>1662</v>
      </c>
      <c r="I761">
        <v>0</v>
      </c>
      <c r="J761">
        <v>0</v>
      </c>
      <c r="K761">
        <v>0</v>
      </c>
      <c r="M761" s="113">
        <f t="shared" si="48"/>
        <v>0</v>
      </c>
      <c r="N761" s="113">
        <f t="shared" si="49"/>
        <v>0</v>
      </c>
      <c r="O761" s="113">
        <f t="shared" si="50"/>
        <v>0</v>
      </c>
    </row>
    <row r="762" spans="2:15" x14ac:dyDescent="0.25">
      <c r="B762" s="87" t="str">
        <f t="shared" si="47"/>
        <v>SDGCFLMFm2017CZ06</v>
      </c>
      <c r="C762" t="s">
        <v>118</v>
      </c>
      <c r="D762" t="s">
        <v>131</v>
      </c>
      <c r="E762" t="s">
        <v>1650</v>
      </c>
      <c r="F762">
        <v>2017</v>
      </c>
      <c r="G762" t="s">
        <v>105</v>
      </c>
      <c r="H762" t="s">
        <v>1662</v>
      </c>
      <c r="I762">
        <v>1.0482107611238451</v>
      </c>
      <c r="J762">
        <v>1.4817810754822498</v>
      </c>
      <c r="K762">
        <v>-1.2629095583544034E-2</v>
      </c>
      <c r="M762" s="113">
        <f t="shared" si="48"/>
        <v>1.05</v>
      </c>
      <c r="N762" s="113">
        <f t="shared" si="49"/>
        <v>1.48</v>
      </c>
      <c r="O762" s="113">
        <f t="shared" si="50"/>
        <v>-1.26E-2</v>
      </c>
    </row>
    <row r="763" spans="2:15" x14ac:dyDescent="0.25">
      <c r="B763" s="87" t="str">
        <f t="shared" si="47"/>
        <v>SDGCFLMFm2017CZ07</v>
      </c>
      <c r="C763" t="s">
        <v>118</v>
      </c>
      <c r="D763" t="s">
        <v>131</v>
      </c>
      <c r="E763" t="s">
        <v>1650</v>
      </c>
      <c r="F763">
        <v>2017</v>
      </c>
      <c r="G763" t="s">
        <v>106</v>
      </c>
      <c r="H763" t="s">
        <v>1662</v>
      </c>
      <c r="I763">
        <v>1.0818556047569758</v>
      </c>
      <c r="J763">
        <v>1.3083030696781242</v>
      </c>
      <c r="K763">
        <v>-1.108753791312338E-2</v>
      </c>
      <c r="M763" s="113">
        <f t="shared" si="48"/>
        <v>1.08</v>
      </c>
      <c r="N763" s="113">
        <f t="shared" si="49"/>
        <v>1.31</v>
      </c>
      <c r="O763" s="113">
        <f t="shared" si="50"/>
        <v>-1.11E-2</v>
      </c>
    </row>
    <row r="764" spans="2:15" x14ac:dyDescent="0.25">
      <c r="B764" s="87" t="str">
        <f t="shared" si="47"/>
        <v>SDGCFLMFm2017CZ08</v>
      </c>
      <c r="C764" t="s">
        <v>118</v>
      </c>
      <c r="D764" t="s">
        <v>131</v>
      </c>
      <c r="E764" t="s">
        <v>1650</v>
      </c>
      <c r="F764">
        <v>2017</v>
      </c>
      <c r="G764" t="s">
        <v>107</v>
      </c>
      <c r="H764" t="s">
        <v>1662</v>
      </c>
      <c r="I764">
        <v>1.1222916515040526</v>
      </c>
      <c r="J764">
        <v>1.2717048029385281</v>
      </c>
      <c r="K764">
        <v>-8.2144304607071686E-3</v>
      </c>
      <c r="M764" s="113">
        <f t="shared" si="48"/>
        <v>1.1200000000000001</v>
      </c>
      <c r="N764" s="113">
        <f t="shared" si="49"/>
        <v>1.27</v>
      </c>
      <c r="O764" s="113">
        <f t="shared" si="50"/>
        <v>-8.2100000000000003E-3</v>
      </c>
    </row>
    <row r="765" spans="2:15" x14ac:dyDescent="0.25">
      <c r="B765" s="87" t="str">
        <f t="shared" si="47"/>
        <v>SDGCFLMFm2017CZ09</v>
      </c>
      <c r="C765" t="s">
        <v>118</v>
      </c>
      <c r="D765" t="s">
        <v>131</v>
      </c>
      <c r="E765" t="s">
        <v>1650</v>
      </c>
      <c r="F765">
        <v>2017</v>
      </c>
      <c r="G765" t="s">
        <v>108</v>
      </c>
      <c r="H765" t="s">
        <v>1662</v>
      </c>
      <c r="I765">
        <v>0</v>
      </c>
      <c r="J765">
        <v>0</v>
      </c>
      <c r="K765">
        <v>0</v>
      </c>
      <c r="M765" s="113">
        <f t="shared" si="48"/>
        <v>0</v>
      </c>
      <c r="N765" s="113">
        <f t="shared" si="49"/>
        <v>0</v>
      </c>
      <c r="O765" s="113">
        <f t="shared" si="50"/>
        <v>0</v>
      </c>
    </row>
    <row r="766" spans="2:15" x14ac:dyDescent="0.25">
      <c r="B766" s="87" t="str">
        <f t="shared" si="47"/>
        <v>SDGCFLMFm2017CZ10</v>
      </c>
      <c r="C766" t="s">
        <v>118</v>
      </c>
      <c r="D766" t="s">
        <v>131</v>
      </c>
      <c r="E766" t="s">
        <v>1650</v>
      </c>
      <c r="F766">
        <v>2017</v>
      </c>
      <c r="G766" t="s">
        <v>109</v>
      </c>
      <c r="H766" t="s">
        <v>1662</v>
      </c>
      <c r="I766">
        <v>1.0173771811643151</v>
      </c>
      <c r="J766">
        <v>1.1685850212284903</v>
      </c>
      <c r="K766">
        <v>-8.945741081613107E-3</v>
      </c>
      <c r="M766" s="113">
        <f t="shared" si="48"/>
        <v>1.02</v>
      </c>
      <c r="N766" s="113">
        <f t="shared" si="49"/>
        <v>1.17</v>
      </c>
      <c r="O766" s="113">
        <f t="shared" si="50"/>
        <v>-8.9499999999999996E-3</v>
      </c>
    </row>
    <row r="767" spans="2:15" x14ac:dyDescent="0.25">
      <c r="B767" s="87" t="str">
        <f t="shared" si="47"/>
        <v>SDGCFLMFm2017CZ11</v>
      </c>
      <c r="C767" t="s">
        <v>118</v>
      </c>
      <c r="D767" t="s">
        <v>131</v>
      </c>
      <c r="E767" t="s">
        <v>1650</v>
      </c>
      <c r="F767">
        <v>2017</v>
      </c>
      <c r="G767" t="s">
        <v>110</v>
      </c>
      <c r="H767" t="s">
        <v>1662</v>
      </c>
      <c r="I767">
        <v>0</v>
      </c>
      <c r="J767">
        <v>0</v>
      </c>
      <c r="K767">
        <v>0</v>
      </c>
      <c r="M767" s="113">
        <f t="shared" si="48"/>
        <v>0</v>
      </c>
      <c r="N767" s="113">
        <f t="shared" si="49"/>
        <v>0</v>
      </c>
      <c r="O767" s="113">
        <f t="shared" si="50"/>
        <v>0</v>
      </c>
    </row>
    <row r="768" spans="2:15" x14ac:dyDescent="0.25">
      <c r="B768" s="87" t="str">
        <f t="shared" si="47"/>
        <v>SDGCFLMFm2017CZ12</v>
      </c>
      <c r="C768" t="s">
        <v>118</v>
      </c>
      <c r="D768" t="s">
        <v>131</v>
      </c>
      <c r="E768" t="s">
        <v>1650</v>
      </c>
      <c r="F768">
        <v>2017</v>
      </c>
      <c r="G768" t="s">
        <v>111</v>
      </c>
      <c r="H768" t="s">
        <v>1662</v>
      </c>
      <c r="I768">
        <v>0</v>
      </c>
      <c r="J768">
        <v>0</v>
      </c>
      <c r="K768">
        <v>0</v>
      </c>
      <c r="M768" s="113">
        <f t="shared" si="48"/>
        <v>0</v>
      </c>
      <c r="N768" s="113">
        <f t="shared" si="49"/>
        <v>0</v>
      </c>
      <c r="O768" s="113">
        <f t="shared" si="50"/>
        <v>0</v>
      </c>
    </row>
    <row r="769" spans="2:15" x14ac:dyDescent="0.25">
      <c r="B769" s="87" t="str">
        <f t="shared" si="47"/>
        <v>SDGCFLMFm2017CZ13</v>
      </c>
      <c r="C769" t="s">
        <v>118</v>
      </c>
      <c r="D769" t="s">
        <v>131</v>
      </c>
      <c r="E769" t="s">
        <v>1650</v>
      </c>
      <c r="F769">
        <v>2017</v>
      </c>
      <c r="G769" t="s">
        <v>112</v>
      </c>
      <c r="H769" t="s">
        <v>1662</v>
      </c>
      <c r="I769">
        <v>0</v>
      </c>
      <c r="J769">
        <v>0</v>
      </c>
      <c r="K769">
        <v>0</v>
      </c>
      <c r="M769" s="113">
        <f t="shared" si="48"/>
        <v>0</v>
      </c>
      <c r="N769" s="113">
        <f t="shared" si="49"/>
        <v>0</v>
      </c>
      <c r="O769" s="113">
        <f t="shared" si="50"/>
        <v>0</v>
      </c>
    </row>
    <row r="770" spans="2:15" x14ac:dyDescent="0.25">
      <c r="B770" s="87" t="str">
        <f t="shared" si="47"/>
        <v>SDGCFLMFm2017CZ14</v>
      </c>
      <c r="C770" t="s">
        <v>118</v>
      </c>
      <c r="D770" t="s">
        <v>131</v>
      </c>
      <c r="E770" t="s">
        <v>1650</v>
      </c>
      <c r="F770">
        <v>2017</v>
      </c>
      <c r="G770" t="s">
        <v>113</v>
      </c>
      <c r="H770" t="s">
        <v>1662</v>
      </c>
      <c r="I770">
        <v>1.063782081699258</v>
      </c>
      <c r="J770">
        <v>1.2566035483427473</v>
      </c>
      <c r="K770">
        <v>-1.5659556823829465E-2</v>
      </c>
      <c r="M770" s="113">
        <f t="shared" si="48"/>
        <v>1.06</v>
      </c>
      <c r="N770" s="113">
        <f t="shared" si="49"/>
        <v>1.26</v>
      </c>
      <c r="O770" s="113">
        <f t="shared" si="50"/>
        <v>-1.5699999999999999E-2</v>
      </c>
    </row>
    <row r="771" spans="2:15" x14ac:dyDescent="0.25">
      <c r="B771" s="87" t="str">
        <f t="shared" si="47"/>
        <v>SDGCFLMFm2017CZ15</v>
      </c>
      <c r="C771" t="s">
        <v>118</v>
      </c>
      <c r="D771" t="s">
        <v>131</v>
      </c>
      <c r="E771" t="s">
        <v>1650</v>
      </c>
      <c r="F771">
        <v>2017</v>
      </c>
      <c r="G771" t="s">
        <v>114</v>
      </c>
      <c r="H771" t="s">
        <v>1662</v>
      </c>
      <c r="I771">
        <v>1.1165787099319906</v>
      </c>
      <c r="J771">
        <v>1.3257470536022262</v>
      </c>
      <c r="K771">
        <v>-6.7577103146311251E-3</v>
      </c>
      <c r="M771" s="113">
        <f t="shared" si="48"/>
        <v>1.1200000000000001</v>
      </c>
      <c r="N771" s="113">
        <f t="shared" si="49"/>
        <v>1.33</v>
      </c>
      <c r="O771" s="113">
        <f t="shared" si="50"/>
        <v>-6.7600000000000004E-3</v>
      </c>
    </row>
    <row r="772" spans="2:15" x14ac:dyDescent="0.25">
      <c r="B772" s="87" t="str">
        <f t="shared" ref="B772:B835" si="51">D772&amp;C772&amp;E772&amp;F772&amp;G772</f>
        <v>SDGCFLMFm2017CZ16</v>
      </c>
      <c r="C772" t="s">
        <v>118</v>
      </c>
      <c r="D772" t="s">
        <v>131</v>
      </c>
      <c r="E772" t="s">
        <v>1650</v>
      </c>
      <c r="F772">
        <v>2017</v>
      </c>
      <c r="G772" t="s">
        <v>115</v>
      </c>
      <c r="H772" t="s">
        <v>1662</v>
      </c>
      <c r="I772">
        <v>0</v>
      </c>
      <c r="J772">
        <v>0</v>
      </c>
      <c r="K772">
        <v>0</v>
      </c>
      <c r="M772" s="113">
        <f t="shared" si="48"/>
        <v>0</v>
      </c>
      <c r="N772" s="113">
        <f t="shared" si="49"/>
        <v>0</v>
      </c>
      <c r="O772" s="113">
        <f t="shared" si="50"/>
        <v>0</v>
      </c>
    </row>
    <row r="773" spans="2:15" x14ac:dyDescent="0.25">
      <c r="B773" s="87"/>
    </row>
    <row r="774" spans="2:15" x14ac:dyDescent="0.25">
      <c r="B774" s="87" t="str">
        <f t="shared" si="51"/>
        <v>PGECFLDMoMH72CZ01</v>
      </c>
      <c r="C774" t="s">
        <v>118</v>
      </c>
      <c r="D774" t="s">
        <v>129</v>
      </c>
      <c r="E774" t="s">
        <v>1651</v>
      </c>
      <c r="F774" t="s">
        <v>1654</v>
      </c>
      <c r="G774" t="s">
        <v>48</v>
      </c>
      <c r="H774" t="s">
        <v>1662</v>
      </c>
      <c r="I774">
        <v>0.95849675486988051</v>
      </c>
      <c r="J774">
        <v>1.0227272727272725</v>
      </c>
      <c r="K774">
        <v>-2.0639175257731956E-2</v>
      </c>
      <c r="M774" s="113">
        <f t="shared" ref="M774:M837" si="52">IF(I774=0,0,ROUND(I774,3-LOG(ABS(I774))))</f>
        <v>0.95799999999999996</v>
      </c>
      <c r="N774" s="113">
        <f t="shared" ref="N774:N837" si="53">IF(J774=0,0,ROUND(J774,3-LOG(ABS(J774))))</f>
        <v>1.02</v>
      </c>
      <c r="O774" s="113">
        <f t="shared" ref="O774:O837" si="54">IF(K774=0,0,ROUND(K774,3-LOG(ABS(K774))))</f>
        <v>-2.06E-2</v>
      </c>
    </row>
    <row r="775" spans="2:15" x14ac:dyDescent="0.25">
      <c r="B775" s="87" t="str">
        <f t="shared" si="51"/>
        <v>PGECFLDMoMH72CZ02</v>
      </c>
      <c r="C775" t="s">
        <v>118</v>
      </c>
      <c r="D775" t="s">
        <v>129</v>
      </c>
      <c r="E775" t="s">
        <v>1651</v>
      </c>
      <c r="F775" t="s">
        <v>1654</v>
      </c>
      <c r="G775" t="s">
        <v>101</v>
      </c>
      <c r="H775" t="s">
        <v>1662</v>
      </c>
      <c r="I775">
        <v>1.064989684225268</v>
      </c>
      <c r="J775">
        <v>1.9129922699418203</v>
      </c>
      <c r="K775">
        <v>-1.8461636538275497E-2</v>
      </c>
      <c r="M775" s="113">
        <f t="shared" si="52"/>
        <v>1.06</v>
      </c>
      <c r="N775" s="113">
        <f t="shared" si="53"/>
        <v>1.91</v>
      </c>
      <c r="O775" s="113">
        <f t="shared" si="54"/>
        <v>-1.8499999999999999E-2</v>
      </c>
    </row>
    <row r="776" spans="2:15" x14ac:dyDescent="0.25">
      <c r="B776" s="87" t="str">
        <f t="shared" si="51"/>
        <v>PGECFLDMoMH72CZ03</v>
      </c>
      <c r="C776" t="s">
        <v>118</v>
      </c>
      <c r="D776" t="s">
        <v>129</v>
      </c>
      <c r="E776" t="s">
        <v>1651</v>
      </c>
      <c r="F776" t="s">
        <v>1654</v>
      </c>
      <c r="G776" t="s">
        <v>102</v>
      </c>
      <c r="H776" t="s">
        <v>1662</v>
      </c>
      <c r="I776">
        <v>1.0016992378478076</v>
      </c>
      <c r="J776">
        <v>1.5692722615399874</v>
      </c>
      <c r="K776">
        <v>-1.7030927835051547E-2</v>
      </c>
      <c r="M776" s="113">
        <f t="shared" si="52"/>
        <v>1</v>
      </c>
      <c r="N776" s="113">
        <f t="shared" si="53"/>
        <v>1.57</v>
      </c>
      <c r="O776" s="113">
        <f t="shared" si="54"/>
        <v>-1.7000000000000001E-2</v>
      </c>
    </row>
    <row r="777" spans="2:15" x14ac:dyDescent="0.25">
      <c r="B777" s="87" t="str">
        <f t="shared" si="51"/>
        <v>PGECFLDMoMH72CZ04</v>
      </c>
      <c r="C777" t="s">
        <v>118</v>
      </c>
      <c r="D777" t="s">
        <v>129</v>
      </c>
      <c r="E777" t="s">
        <v>1651</v>
      </c>
      <c r="F777" t="s">
        <v>1654</v>
      </c>
      <c r="G777" t="s">
        <v>103</v>
      </c>
      <c r="H777" t="s">
        <v>1662</v>
      </c>
      <c r="I777">
        <v>1.069585420981747</v>
      </c>
      <c r="J777">
        <v>1.7175655543609256</v>
      </c>
      <c r="K777">
        <v>-1.427376199882301E-2</v>
      </c>
      <c r="M777" s="113">
        <f t="shared" si="52"/>
        <v>1.07</v>
      </c>
      <c r="N777" s="113">
        <f t="shared" si="53"/>
        <v>1.72</v>
      </c>
      <c r="O777" s="113">
        <f t="shared" si="54"/>
        <v>-1.43E-2</v>
      </c>
    </row>
    <row r="778" spans="2:15" x14ac:dyDescent="0.25">
      <c r="B778" s="87" t="str">
        <f t="shared" si="51"/>
        <v>PGECFLDMoMH72CZ05</v>
      </c>
      <c r="C778" t="s">
        <v>118</v>
      </c>
      <c r="D778" t="s">
        <v>129</v>
      </c>
      <c r="E778" t="s">
        <v>1651</v>
      </c>
      <c r="F778" t="s">
        <v>1654</v>
      </c>
      <c r="G778" t="s">
        <v>104</v>
      </c>
      <c r="H778" t="s">
        <v>1662</v>
      </c>
      <c r="I778">
        <v>0.96297112388072637</v>
      </c>
      <c r="J778">
        <v>1.1352436969701163</v>
      </c>
      <c r="K778">
        <v>-1.9917525773195877E-2</v>
      </c>
      <c r="M778" s="113">
        <f t="shared" si="52"/>
        <v>0.96299999999999997</v>
      </c>
      <c r="N778" s="113">
        <f t="shared" si="53"/>
        <v>1.1399999999999999</v>
      </c>
      <c r="O778" s="113">
        <f t="shared" si="54"/>
        <v>-1.9900000000000001E-2</v>
      </c>
    </row>
    <row r="779" spans="2:15" x14ac:dyDescent="0.25">
      <c r="B779" s="87" t="str">
        <f t="shared" si="51"/>
        <v>PGECFLDMoMH72CZ06</v>
      </c>
      <c r="C779" t="s">
        <v>118</v>
      </c>
      <c r="D779" t="s">
        <v>129</v>
      </c>
      <c r="E779" t="s">
        <v>1651</v>
      </c>
      <c r="F779" t="s">
        <v>1654</v>
      </c>
      <c r="G779" t="s">
        <v>105</v>
      </c>
      <c r="H779" t="s">
        <v>1662</v>
      </c>
      <c r="I779">
        <v>0</v>
      </c>
      <c r="J779">
        <v>0</v>
      </c>
      <c r="K779">
        <v>0</v>
      </c>
      <c r="M779" s="113">
        <f t="shared" si="52"/>
        <v>0</v>
      </c>
      <c r="N779" s="113">
        <f t="shared" si="53"/>
        <v>0</v>
      </c>
      <c r="O779" s="113">
        <f t="shared" si="54"/>
        <v>0</v>
      </c>
    </row>
    <row r="780" spans="2:15" x14ac:dyDescent="0.25">
      <c r="B780" s="87" t="str">
        <f t="shared" si="51"/>
        <v>PGECFLDMoMH72CZ07</v>
      </c>
      <c r="C780" t="s">
        <v>118</v>
      </c>
      <c r="D780" t="s">
        <v>129</v>
      </c>
      <c r="E780" t="s">
        <v>1651</v>
      </c>
      <c r="F780" t="s">
        <v>1654</v>
      </c>
      <c r="G780" t="s">
        <v>106</v>
      </c>
      <c r="H780" t="s">
        <v>1662</v>
      </c>
      <c r="I780">
        <v>0</v>
      </c>
      <c r="J780">
        <v>0</v>
      </c>
      <c r="K780">
        <v>0</v>
      </c>
      <c r="M780" s="113">
        <f t="shared" si="52"/>
        <v>0</v>
      </c>
      <c r="N780" s="113">
        <f t="shared" si="53"/>
        <v>0</v>
      </c>
      <c r="O780" s="113">
        <f t="shared" si="54"/>
        <v>0</v>
      </c>
    </row>
    <row r="781" spans="2:15" x14ac:dyDescent="0.25">
      <c r="B781" s="87" t="str">
        <f t="shared" si="51"/>
        <v>PGECFLDMoMH72CZ08</v>
      </c>
      <c r="C781" t="s">
        <v>118</v>
      </c>
      <c r="D781" t="s">
        <v>129</v>
      </c>
      <c r="E781" t="s">
        <v>1651</v>
      </c>
      <c r="F781" t="s">
        <v>1654</v>
      </c>
      <c r="G781" t="s">
        <v>107</v>
      </c>
      <c r="H781" t="s">
        <v>1662</v>
      </c>
      <c r="I781">
        <v>0</v>
      </c>
      <c r="J781">
        <v>0</v>
      </c>
      <c r="K781">
        <v>0</v>
      </c>
      <c r="M781" s="113">
        <f t="shared" si="52"/>
        <v>0</v>
      </c>
      <c r="N781" s="113">
        <f t="shared" si="53"/>
        <v>0</v>
      </c>
      <c r="O781" s="113">
        <f t="shared" si="54"/>
        <v>0</v>
      </c>
    </row>
    <row r="782" spans="2:15" x14ac:dyDescent="0.25">
      <c r="B782" s="87" t="str">
        <f t="shared" si="51"/>
        <v>PGECFLDMoMH72CZ09</v>
      </c>
      <c r="C782" t="s">
        <v>118</v>
      </c>
      <c r="D782" t="s">
        <v>129</v>
      </c>
      <c r="E782" t="s">
        <v>1651</v>
      </c>
      <c r="F782" t="s">
        <v>1654</v>
      </c>
      <c r="G782" t="s">
        <v>108</v>
      </c>
      <c r="H782" t="s">
        <v>1662</v>
      </c>
      <c r="I782">
        <v>0</v>
      </c>
      <c r="J782">
        <v>0</v>
      </c>
      <c r="K782">
        <v>0</v>
      </c>
      <c r="M782" s="113">
        <f t="shared" si="52"/>
        <v>0</v>
      </c>
      <c r="N782" s="113">
        <f t="shared" si="53"/>
        <v>0</v>
      </c>
      <c r="O782" s="113">
        <f t="shared" si="54"/>
        <v>0</v>
      </c>
    </row>
    <row r="783" spans="2:15" x14ac:dyDescent="0.25">
      <c r="B783" s="87" t="str">
        <f t="shared" si="51"/>
        <v>PGECFLDMoMH72CZ10</v>
      </c>
      <c r="C783" t="s">
        <v>118</v>
      </c>
      <c r="D783" t="s">
        <v>129</v>
      </c>
      <c r="E783" t="s">
        <v>1651</v>
      </c>
      <c r="F783" t="s">
        <v>1654</v>
      </c>
      <c r="G783" t="s">
        <v>109</v>
      </c>
      <c r="H783" t="s">
        <v>1662</v>
      </c>
      <c r="I783">
        <v>0</v>
      </c>
      <c r="J783">
        <v>0</v>
      </c>
      <c r="K783">
        <v>0</v>
      </c>
      <c r="M783" s="113">
        <f t="shared" si="52"/>
        <v>0</v>
      </c>
      <c r="N783" s="113">
        <f t="shared" si="53"/>
        <v>0</v>
      </c>
      <c r="O783" s="113">
        <f t="shared" si="54"/>
        <v>0</v>
      </c>
    </row>
    <row r="784" spans="2:15" x14ac:dyDescent="0.25">
      <c r="B784" s="87" t="str">
        <f t="shared" si="51"/>
        <v>PGECFLDMoMH72CZ11</v>
      </c>
      <c r="C784" t="s">
        <v>118</v>
      </c>
      <c r="D784" t="s">
        <v>129</v>
      </c>
      <c r="E784" t="s">
        <v>1651</v>
      </c>
      <c r="F784" t="s">
        <v>1654</v>
      </c>
      <c r="G784" t="s">
        <v>110</v>
      </c>
      <c r="H784" t="s">
        <v>1662</v>
      </c>
      <c r="I784">
        <v>1.1214103972836809</v>
      </c>
      <c r="J784">
        <v>1.908226014963742</v>
      </c>
      <c r="K784">
        <v>-1.5432791195644302E-2</v>
      </c>
      <c r="M784" s="113">
        <f t="shared" si="52"/>
        <v>1.1200000000000001</v>
      </c>
      <c r="N784" s="113">
        <f t="shared" si="53"/>
        <v>1.91</v>
      </c>
      <c r="O784" s="113">
        <f t="shared" si="54"/>
        <v>-1.54E-2</v>
      </c>
    </row>
    <row r="785" spans="2:15" x14ac:dyDescent="0.25">
      <c r="B785" s="87" t="str">
        <f t="shared" si="51"/>
        <v>PGECFLDMoMH72CZ12</v>
      </c>
      <c r="C785" t="s">
        <v>118</v>
      </c>
      <c r="D785" t="s">
        <v>129</v>
      </c>
      <c r="E785" t="s">
        <v>1651</v>
      </c>
      <c r="F785" t="s">
        <v>1654</v>
      </c>
      <c r="G785" t="s">
        <v>111</v>
      </c>
      <c r="H785" t="s">
        <v>1662</v>
      </c>
      <c r="I785">
        <v>1.1216741259084044</v>
      </c>
      <c r="J785">
        <v>1.968593195215175</v>
      </c>
      <c r="K785">
        <v>-1.6164948453608247E-2</v>
      </c>
      <c r="M785" s="113">
        <f t="shared" si="52"/>
        <v>1.1200000000000001</v>
      </c>
      <c r="N785" s="113">
        <f t="shared" si="53"/>
        <v>1.97</v>
      </c>
      <c r="O785" s="113">
        <f t="shared" si="54"/>
        <v>-1.6199999999999999E-2</v>
      </c>
    </row>
    <row r="786" spans="2:15" x14ac:dyDescent="0.25">
      <c r="B786" s="87" t="str">
        <f t="shared" si="51"/>
        <v>PGECFLDMoMH72CZ13</v>
      </c>
      <c r="C786" t="s">
        <v>118</v>
      </c>
      <c r="D786" t="s">
        <v>129</v>
      </c>
      <c r="E786" t="s">
        <v>1651</v>
      </c>
      <c r="F786" t="s">
        <v>1654</v>
      </c>
      <c r="G786" t="s">
        <v>112</v>
      </c>
      <c r="H786" t="s">
        <v>1662</v>
      </c>
      <c r="I786">
        <v>1.1529716831634576</v>
      </c>
      <c r="J786">
        <v>1.7520061957886077</v>
      </c>
      <c r="K786">
        <v>-1.6020618556701033E-2</v>
      </c>
      <c r="M786" s="113">
        <f t="shared" si="52"/>
        <v>1.1499999999999999</v>
      </c>
      <c r="N786" s="113">
        <f t="shared" si="53"/>
        <v>1.75</v>
      </c>
      <c r="O786" s="113">
        <f t="shared" si="54"/>
        <v>-1.6E-2</v>
      </c>
    </row>
    <row r="787" spans="2:15" x14ac:dyDescent="0.25">
      <c r="B787" s="87" t="str">
        <f t="shared" si="51"/>
        <v>PGECFLDMoMH72CZ14</v>
      </c>
      <c r="C787" t="s">
        <v>118</v>
      </c>
      <c r="D787" t="s">
        <v>129</v>
      </c>
      <c r="E787" t="s">
        <v>1651</v>
      </c>
      <c r="F787" t="s">
        <v>1654</v>
      </c>
      <c r="G787" t="s">
        <v>113</v>
      </c>
      <c r="H787" t="s">
        <v>1662</v>
      </c>
      <c r="I787">
        <v>0</v>
      </c>
      <c r="J787">
        <v>0</v>
      </c>
      <c r="K787">
        <v>0</v>
      </c>
      <c r="M787" s="113">
        <f t="shared" si="52"/>
        <v>0</v>
      </c>
      <c r="N787" s="113">
        <f t="shared" si="53"/>
        <v>0</v>
      </c>
      <c r="O787" s="113">
        <f t="shared" si="54"/>
        <v>0</v>
      </c>
    </row>
    <row r="788" spans="2:15" x14ac:dyDescent="0.25">
      <c r="B788" s="87" t="str">
        <f t="shared" si="51"/>
        <v>PGECFLDMoMH72CZ15</v>
      </c>
      <c r="C788" t="s">
        <v>118</v>
      </c>
      <c r="D788" t="s">
        <v>129</v>
      </c>
      <c r="E788" t="s">
        <v>1651</v>
      </c>
      <c r="F788" t="s">
        <v>1654</v>
      </c>
      <c r="G788" t="s">
        <v>114</v>
      </c>
      <c r="H788" t="s">
        <v>1662</v>
      </c>
      <c r="I788">
        <v>0</v>
      </c>
      <c r="J788">
        <v>0</v>
      </c>
      <c r="K788">
        <v>0</v>
      </c>
      <c r="M788" s="113">
        <f t="shared" si="52"/>
        <v>0</v>
      </c>
      <c r="N788" s="113">
        <f t="shared" si="53"/>
        <v>0</v>
      </c>
      <c r="O788" s="113">
        <f t="shared" si="54"/>
        <v>0</v>
      </c>
    </row>
    <row r="789" spans="2:15" x14ac:dyDescent="0.25">
      <c r="B789" s="87" t="str">
        <f t="shared" si="51"/>
        <v>PGECFLDMoMH72CZ16</v>
      </c>
      <c r="C789" t="s">
        <v>118</v>
      </c>
      <c r="D789" t="s">
        <v>129</v>
      </c>
      <c r="E789" t="s">
        <v>1651</v>
      </c>
      <c r="F789" t="s">
        <v>1654</v>
      </c>
      <c r="G789" t="s">
        <v>115</v>
      </c>
      <c r="H789" t="s">
        <v>1662</v>
      </c>
      <c r="I789">
        <v>1.0312265614039067</v>
      </c>
      <c r="J789">
        <v>1.3794200553207676</v>
      </c>
      <c r="K789">
        <v>-1.8847416083023164E-2</v>
      </c>
      <c r="M789" s="113">
        <f t="shared" si="52"/>
        <v>1.03</v>
      </c>
      <c r="N789" s="113">
        <f t="shared" si="53"/>
        <v>1.38</v>
      </c>
      <c r="O789" s="113">
        <f t="shared" si="54"/>
        <v>-1.8800000000000001E-2</v>
      </c>
    </row>
    <row r="790" spans="2:15" x14ac:dyDescent="0.25">
      <c r="B790" s="87" t="str">
        <f t="shared" si="51"/>
        <v>PGECFLDMoMH85CZ01</v>
      </c>
      <c r="C790" s="113" t="s">
        <v>118</v>
      </c>
      <c r="D790" t="s">
        <v>129</v>
      </c>
      <c r="E790" t="s">
        <v>1651</v>
      </c>
      <c r="F790" t="s">
        <v>1655</v>
      </c>
      <c r="G790" t="s">
        <v>48</v>
      </c>
      <c r="H790" t="s">
        <v>1662</v>
      </c>
      <c r="I790">
        <v>0.94077433721055681</v>
      </c>
      <c r="J790">
        <v>1.0227272727272725</v>
      </c>
      <c r="K790">
        <v>-2.4629896907216491E-2</v>
      </c>
      <c r="M790" s="113">
        <f t="shared" si="52"/>
        <v>0.94099999999999995</v>
      </c>
      <c r="N790" s="113">
        <f t="shared" si="53"/>
        <v>1.02</v>
      </c>
      <c r="O790" s="113">
        <f t="shared" si="54"/>
        <v>-2.46E-2</v>
      </c>
    </row>
    <row r="791" spans="2:15" x14ac:dyDescent="0.25">
      <c r="B791" s="87" t="str">
        <f t="shared" si="51"/>
        <v>PGECFLDMoMH85CZ02</v>
      </c>
      <c r="C791" s="113" t="s">
        <v>118</v>
      </c>
      <c r="D791" t="s">
        <v>129</v>
      </c>
      <c r="E791" t="s">
        <v>1651</v>
      </c>
      <c r="F791" t="s">
        <v>1655</v>
      </c>
      <c r="G791" t="s">
        <v>101</v>
      </c>
      <c r="H791" t="s">
        <v>1662</v>
      </c>
      <c r="I791">
        <v>1.0430603876359441</v>
      </c>
      <c r="J791">
        <v>1.9127674437659594</v>
      </c>
      <c r="K791">
        <v>-2.3080193239306424E-2</v>
      </c>
      <c r="M791" s="113">
        <f t="shared" si="52"/>
        <v>1.04</v>
      </c>
      <c r="N791" s="113">
        <f t="shared" si="53"/>
        <v>1.91</v>
      </c>
      <c r="O791" s="113">
        <f t="shared" si="54"/>
        <v>-2.3099999999999999E-2</v>
      </c>
    </row>
    <row r="792" spans="2:15" x14ac:dyDescent="0.25">
      <c r="B792" s="87" t="str">
        <f t="shared" si="51"/>
        <v>PGECFLDMoMH85CZ03</v>
      </c>
      <c r="C792" s="113" t="s">
        <v>118</v>
      </c>
      <c r="D792" t="s">
        <v>129</v>
      </c>
      <c r="E792" t="s">
        <v>1651</v>
      </c>
      <c r="F792" t="s">
        <v>1655</v>
      </c>
      <c r="G792" t="s">
        <v>102</v>
      </c>
      <c r="H792" t="s">
        <v>1662</v>
      </c>
      <c r="I792">
        <v>0.97822203466659785</v>
      </c>
      <c r="J792">
        <v>1.5582279605538336</v>
      </c>
      <c r="K792">
        <v>-2.3525773195876291E-2</v>
      </c>
      <c r="M792" s="113">
        <f t="shared" si="52"/>
        <v>0.97799999999999998</v>
      </c>
      <c r="N792" s="113">
        <f t="shared" si="53"/>
        <v>1.56</v>
      </c>
      <c r="O792" s="113">
        <f t="shared" si="54"/>
        <v>-2.35E-2</v>
      </c>
    </row>
    <row r="793" spans="2:15" x14ac:dyDescent="0.25">
      <c r="B793" s="87" t="str">
        <f t="shared" si="51"/>
        <v>PGECFLDMoMH85CZ04</v>
      </c>
      <c r="C793" s="113" t="s">
        <v>118</v>
      </c>
      <c r="D793" t="s">
        <v>129</v>
      </c>
      <c r="E793" t="s">
        <v>1651</v>
      </c>
      <c r="F793" t="s">
        <v>1655</v>
      </c>
      <c r="G793" t="s">
        <v>103</v>
      </c>
      <c r="H793" t="s">
        <v>1662</v>
      </c>
      <c r="I793">
        <v>1.0557470150755375</v>
      </c>
      <c r="J793">
        <v>1.622777800681718</v>
      </c>
      <c r="K793">
        <v>-1.8869972007366797E-2</v>
      </c>
      <c r="M793" s="113">
        <f t="shared" si="52"/>
        <v>1.06</v>
      </c>
      <c r="N793" s="113">
        <f t="shared" si="53"/>
        <v>1.62</v>
      </c>
      <c r="O793" s="113">
        <f t="shared" si="54"/>
        <v>-1.89E-2</v>
      </c>
    </row>
    <row r="794" spans="2:15" x14ac:dyDescent="0.25">
      <c r="B794" s="87" t="str">
        <f t="shared" si="51"/>
        <v>PGECFLDMoMH85CZ05</v>
      </c>
      <c r="C794" s="113" t="s">
        <v>118</v>
      </c>
      <c r="D794" t="s">
        <v>129</v>
      </c>
      <c r="E794" t="s">
        <v>1651</v>
      </c>
      <c r="F794" t="s">
        <v>1655</v>
      </c>
      <c r="G794" t="s">
        <v>104</v>
      </c>
      <c r="H794" t="s">
        <v>1662</v>
      </c>
      <c r="I794">
        <v>0.95332003636391693</v>
      </c>
      <c r="J794">
        <v>1.1529125082344656</v>
      </c>
      <c r="K794">
        <v>-2.4629896907216488E-2</v>
      </c>
      <c r="M794" s="113">
        <f t="shared" si="52"/>
        <v>0.95299999999999996</v>
      </c>
      <c r="N794" s="113">
        <f t="shared" si="53"/>
        <v>1.1499999999999999</v>
      </c>
      <c r="O794" s="113">
        <f t="shared" si="54"/>
        <v>-2.46E-2</v>
      </c>
    </row>
    <row r="795" spans="2:15" x14ac:dyDescent="0.25">
      <c r="B795" s="87" t="str">
        <f t="shared" si="51"/>
        <v>PGECFLDMoMH85CZ06</v>
      </c>
      <c r="C795" s="113" t="s">
        <v>118</v>
      </c>
      <c r="D795" t="s">
        <v>129</v>
      </c>
      <c r="E795" t="s">
        <v>1651</v>
      </c>
      <c r="F795" t="s">
        <v>1655</v>
      </c>
      <c r="G795" t="s">
        <v>105</v>
      </c>
      <c r="H795" t="s">
        <v>1662</v>
      </c>
      <c r="I795">
        <v>0</v>
      </c>
      <c r="J795">
        <v>0</v>
      </c>
      <c r="K795">
        <v>0</v>
      </c>
      <c r="M795" s="113">
        <f t="shared" si="52"/>
        <v>0</v>
      </c>
      <c r="N795" s="113">
        <f t="shared" si="53"/>
        <v>0</v>
      </c>
      <c r="O795" s="113">
        <f t="shared" si="54"/>
        <v>0</v>
      </c>
    </row>
    <row r="796" spans="2:15" x14ac:dyDescent="0.25">
      <c r="B796" s="87" t="str">
        <f t="shared" si="51"/>
        <v>PGECFLDMoMH85CZ07</v>
      </c>
      <c r="C796" s="113" t="s">
        <v>118</v>
      </c>
      <c r="D796" t="s">
        <v>129</v>
      </c>
      <c r="E796" t="s">
        <v>1651</v>
      </c>
      <c r="F796" t="s">
        <v>1655</v>
      </c>
      <c r="G796" t="s">
        <v>106</v>
      </c>
      <c r="H796" t="s">
        <v>1662</v>
      </c>
      <c r="I796">
        <v>0</v>
      </c>
      <c r="J796">
        <v>0</v>
      </c>
      <c r="K796">
        <v>0</v>
      </c>
      <c r="M796" s="113">
        <f t="shared" si="52"/>
        <v>0</v>
      </c>
      <c r="N796" s="113">
        <f t="shared" si="53"/>
        <v>0</v>
      </c>
      <c r="O796" s="113">
        <f t="shared" si="54"/>
        <v>0</v>
      </c>
    </row>
    <row r="797" spans="2:15" x14ac:dyDescent="0.25">
      <c r="B797" s="87" t="str">
        <f t="shared" si="51"/>
        <v>PGECFLDMoMH85CZ08</v>
      </c>
      <c r="C797" s="113" t="s">
        <v>118</v>
      </c>
      <c r="D797" t="s">
        <v>129</v>
      </c>
      <c r="E797" t="s">
        <v>1651</v>
      </c>
      <c r="F797" t="s">
        <v>1655</v>
      </c>
      <c r="G797" t="s">
        <v>107</v>
      </c>
      <c r="H797" t="s">
        <v>1662</v>
      </c>
      <c r="I797">
        <v>0</v>
      </c>
      <c r="J797">
        <v>0</v>
      </c>
      <c r="K797">
        <v>0</v>
      </c>
      <c r="M797" s="113">
        <f t="shared" si="52"/>
        <v>0</v>
      </c>
      <c r="N797" s="113">
        <f t="shared" si="53"/>
        <v>0</v>
      </c>
      <c r="O797" s="113">
        <f t="shared" si="54"/>
        <v>0</v>
      </c>
    </row>
    <row r="798" spans="2:15" x14ac:dyDescent="0.25">
      <c r="B798" s="87" t="str">
        <f t="shared" si="51"/>
        <v>PGECFLDMoMH85CZ09</v>
      </c>
      <c r="C798" s="113" t="s">
        <v>118</v>
      </c>
      <c r="D798" t="s">
        <v>129</v>
      </c>
      <c r="E798" t="s">
        <v>1651</v>
      </c>
      <c r="F798" t="s">
        <v>1655</v>
      </c>
      <c r="G798" t="s">
        <v>108</v>
      </c>
      <c r="H798" t="s">
        <v>1662</v>
      </c>
      <c r="I798">
        <v>0</v>
      </c>
      <c r="J798">
        <v>0</v>
      </c>
      <c r="K798">
        <v>0</v>
      </c>
      <c r="M798" s="113">
        <f t="shared" si="52"/>
        <v>0</v>
      </c>
      <c r="N798" s="113">
        <f t="shared" si="53"/>
        <v>0</v>
      </c>
      <c r="O798" s="113">
        <f t="shared" si="54"/>
        <v>0</v>
      </c>
    </row>
    <row r="799" spans="2:15" x14ac:dyDescent="0.25">
      <c r="B799" s="87" t="str">
        <f t="shared" si="51"/>
        <v>PGECFLDMoMH85CZ10</v>
      </c>
      <c r="C799" s="113" t="s">
        <v>118</v>
      </c>
      <c r="D799" t="s">
        <v>129</v>
      </c>
      <c r="E799" t="s">
        <v>1651</v>
      </c>
      <c r="F799" t="s">
        <v>1655</v>
      </c>
      <c r="G799" t="s">
        <v>109</v>
      </c>
      <c r="H799" t="s">
        <v>1662</v>
      </c>
      <c r="I799">
        <v>0</v>
      </c>
      <c r="J799">
        <v>0</v>
      </c>
      <c r="K799">
        <v>0</v>
      </c>
      <c r="M799" s="113">
        <f t="shared" si="52"/>
        <v>0</v>
      </c>
      <c r="N799" s="113">
        <f t="shared" si="53"/>
        <v>0</v>
      </c>
      <c r="O799" s="113">
        <f t="shared" si="54"/>
        <v>0</v>
      </c>
    </row>
    <row r="800" spans="2:15" x14ac:dyDescent="0.25">
      <c r="B800" s="87" t="str">
        <f t="shared" si="51"/>
        <v>PGECFLDMoMH85CZ11</v>
      </c>
      <c r="C800" s="113" t="s">
        <v>118</v>
      </c>
      <c r="D800" t="s">
        <v>129</v>
      </c>
      <c r="E800" t="s">
        <v>1651</v>
      </c>
      <c r="F800" t="s">
        <v>1655</v>
      </c>
      <c r="G800" t="s">
        <v>110</v>
      </c>
      <c r="H800" t="s">
        <v>1662</v>
      </c>
      <c r="I800">
        <v>1.116889648383524</v>
      </c>
      <c r="J800">
        <v>1.8344065852484508</v>
      </c>
      <c r="K800">
        <v>-2.0484337587396879E-2</v>
      </c>
      <c r="M800" s="113">
        <f t="shared" si="52"/>
        <v>1.1200000000000001</v>
      </c>
      <c r="N800" s="113">
        <f t="shared" si="53"/>
        <v>1.83</v>
      </c>
      <c r="O800" s="113">
        <f t="shared" si="54"/>
        <v>-2.0500000000000001E-2</v>
      </c>
    </row>
    <row r="801" spans="2:15" x14ac:dyDescent="0.25">
      <c r="B801" s="87" t="str">
        <f t="shared" si="51"/>
        <v>PGECFLDMoMH85CZ12</v>
      </c>
      <c r="C801" s="113" t="s">
        <v>118</v>
      </c>
      <c r="D801" t="s">
        <v>129</v>
      </c>
      <c r="E801" t="s">
        <v>1651</v>
      </c>
      <c r="F801" t="s">
        <v>1655</v>
      </c>
      <c r="G801" t="s">
        <v>111</v>
      </c>
      <c r="H801" t="s">
        <v>1662</v>
      </c>
      <c r="I801">
        <v>1.1058568893770273</v>
      </c>
      <c r="J801">
        <v>1.9677878925283843</v>
      </c>
      <c r="K801">
        <v>-2.0350515463917525E-2</v>
      </c>
      <c r="M801" s="113">
        <f t="shared" si="52"/>
        <v>1.1100000000000001</v>
      </c>
      <c r="N801" s="113">
        <f t="shared" si="53"/>
        <v>1.97</v>
      </c>
      <c r="O801" s="113">
        <f t="shared" si="54"/>
        <v>-2.0400000000000001E-2</v>
      </c>
    </row>
    <row r="802" spans="2:15" x14ac:dyDescent="0.25">
      <c r="B802" s="87" t="str">
        <f t="shared" si="51"/>
        <v>PGECFLDMoMH85CZ13</v>
      </c>
      <c r="C802" s="113" t="s">
        <v>118</v>
      </c>
      <c r="D802" t="s">
        <v>129</v>
      </c>
      <c r="E802" t="s">
        <v>1651</v>
      </c>
      <c r="F802" t="s">
        <v>1655</v>
      </c>
      <c r="G802" t="s">
        <v>112</v>
      </c>
      <c r="H802" t="s">
        <v>1662</v>
      </c>
      <c r="I802">
        <v>1.1386541484437147</v>
      </c>
      <c r="J802">
        <v>1.7548822993855047</v>
      </c>
      <c r="K802">
        <v>-1.7319587628865981E-2</v>
      </c>
      <c r="M802" s="113">
        <f t="shared" si="52"/>
        <v>1.1399999999999999</v>
      </c>
      <c r="N802" s="113">
        <f t="shared" si="53"/>
        <v>1.75</v>
      </c>
      <c r="O802" s="113">
        <f t="shared" si="54"/>
        <v>-1.7299999999999999E-2</v>
      </c>
    </row>
    <row r="803" spans="2:15" x14ac:dyDescent="0.25">
      <c r="B803" s="87" t="str">
        <f t="shared" si="51"/>
        <v>PGECFLDMoMH85CZ14</v>
      </c>
      <c r="C803" s="113" t="s">
        <v>118</v>
      </c>
      <c r="D803" t="s">
        <v>129</v>
      </c>
      <c r="E803" t="s">
        <v>1651</v>
      </c>
      <c r="F803" t="s">
        <v>1655</v>
      </c>
      <c r="G803" t="s">
        <v>113</v>
      </c>
      <c r="H803" t="s">
        <v>1662</v>
      </c>
      <c r="I803">
        <v>0</v>
      </c>
      <c r="J803">
        <v>0</v>
      </c>
      <c r="K803">
        <v>0</v>
      </c>
      <c r="M803" s="113">
        <f t="shared" si="52"/>
        <v>0</v>
      </c>
      <c r="N803" s="113">
        <f t="shared" si="53"/>
        <v>0</v>
      </c>
      <c r="O803" s="113">
        <f t="shared" si="54"/>
        <v>0</v>
      </c>
    </row>
    <row r="804" spans="2:15" x14ac:dyDescent="0.25">
      <c r="B804" s="87" t="str">
        <f t="shared" si="51"/>
        <v>PGECFLDMoMH85CZ15</v>
      </c>
      <c r="C804" s="113" t="s">
        <v>118</v>
      </c>
      <c r="D804" t="s">
        <v>129</v>
      </c>
      <c r="E804" t="s">
        <v>1651</v>
      </c>
      <c r="F804" t="s">
        <v>1655</v>
      </c>
      <c r="G804" t="s">
        <v>114</v>
      </c>
      <c r="H804" t="s">
        <v>1662</v>
      </c>
      <c r="I804">
        <v>0</v>
      </c>
      <c r="J804">
        <v>0</v>
      </c>
      <c r="K804">
        <v>0</v>
      </c>
      <c r="M804" s="113">
        <f t="shared" si="52"/>
        <v>0</v>
      </c>
      <c r="N804" s="113">
        <f t="shared" si="53"/>
        <v>0</v>
      </c>
      <c r="O804" s="113">
        <f t="shared" si="54"/>
        <v>0</v>
      </c>
    </row>
    <row r="805" spans="2:15" x14ac:dyDescent="0.25">
      <c r="B805" s="87" t="str">
        <f t="shared" si="51"/>
        <v>PGECFLDMoMH85CZ16</v>
      </c>
      <c r="C805" s="113" t="s">
        <v>118</v>
      </c>
      <c r="D805" t="s">
        <v>129</v>
      </c>
      <c r="E805" t="s">
        <v>1651</v>
      </c>
      <c r="F805" t="s">
        <v>1655</v>
      </c>
      <c r="G805" t="s">
        <v>115</v>
      </c>
      <c r="H805" t="s">
        <v>1662</v>
      </c>
      <c r="I805">
        <v>1.0009074185785574</v>
      </c>
      <c r="J805">
        <v>1.4772823365166445</v>
      </c>
      <c r="K805">
        <v>-2.4531226227709872E-2</v>
      </c>
      <c r="M805" s="113">
        <f t="shared" si="52"/>
        <v>1</v>
      </c>
      <c r="N805" s="113">
        <f t="shared" si="53"/>
        <v>1.48</v>
      </c>
      <c r="O805" s="113">
        <f t="shared" si="54"/>
        <v>-2.4500000000000001E-2</v>
      </c>
    </row>
    <row r="806" spans="2:15" x14ac:dyDescent="0.25">
      <c r="B806" s="87" t="str">
        <f t="shared" si="51"/>
        <v>PGECFLDMoMH00CZ01</v>
      </c>
      <c r="C806" s="113" t="s">
        <v>118</v>
      </c>
      <c r="D806" t="s">
        <v>129</v>
      </c>
      <c r="E806" t="s">
        <v>1651</v>
      </c>
      <c r="F806" t="s">
        <v>1652</v>
      </c>
      <c r="G806" t="s">
        <v>48</v>
      </c>
      <c r="H806" t="s">
        <v>1662</v>
      </c>
      <c r="I806">
        <v>0.95625401117683939</v>
      </c>
      <c r="J806">
        <v>1.0227272727272725</v>
      </c>
      <c r="K806">
        <v>-2.1793814432989687E-2</v>
      </c>
      <c r="M806" s="113">
        <f t="shared" si="52"/>
        <v>0.95599999999999996</v>
      </c>
      <c r="N806" s="113">
        <f t="shared" si="53"/>
        <v>1.02</v>
      </c>
      <c r="O806" s="113">
        <f t="shared" si="54"/>
        <v>-2.18E-2</v>
      </c>
    </row>
    <row r="807" spans="2:15" x14ac:dyDescent="0.25">
      <c r="B807" s="87" t="str">
        <f t="shared" si="51"/>
        <v>PGECFLDMoMH00CZ02</v>
      </c>
      <c r="C807" s="113" t="s">
        <v>118</v>
      </c>
      <c r="D807" t="s">
        <v>129</v>
      </c>
      <c r="E807" t="s">
        <v>1651</v>
      </c>
      <c r="F807" t="s">
        <v>1652</v>
      </c>
      <c r="G807" t="s">
        <v>101</v>
      </c>
      <c r="H807" t="s">
        <v>1662</v>
      </c>
      <c r="I807">
        <v>1.0526772694287718</v>
      </c>
      <c r="J807">
        <v>1.9127674437659594</v>
      </c>
      <c r="K807">
        <v>-1.7739987053739414E-2</v>
      </c>
      <c r="M807" s="113">
        <f t="shared" si="52"/>
        <v>1.05</v>
      </c>
      <c r="N807" s="113">
        <f t="shared" si="53"/>
        <v>1.91</v>
      </c>
      <c r="O807" s="113">
        <f t="shared" si="54"/>
        <v>-1.77E-2</v>
      </c>
    </row>
    <row r="808" spans="2:15" x14ac:dyDescent="0.25">
      <c r="B808" s="87" t="str">
        <f t="shared" si="51"/>
        <v>PGECFLDMoMH00CZ03</v>
      </c>
      <c r="C808" s="113" t="s">
        <v>118</v>
      </c>
      <c r="D808" t="s">
        <v>129</v>
      </c>
      <c r="E808" t="s">
        <v>1651</v>
      </c>
      <c r="F808" t="s">
        <v>1652</v>
      </c>
      <c r="G808" t="s">
        <v>102</v>
      </c>
      <c r="H808" t="s">
        <v>1662</v>
      </c>
      <c r="I808">
        <v>0.97541647426885014</v>
      </c>
      <c r="J808">
        <v>1.5582279605538336</v>
      </c>
      <c r="K808">
        <v>-2.2371134020618556E-2</v>
      </c>
      <c r="M808" s="113">
        <f t="shared" si="52"/>
        <v>0.97499999999999998</v>
      </c>
      <c r="N808" s="113">
        <f t="shared" si="53"/>
        <v>1.56</v>
      </c>
      <c r="O808" s="113">
        <f t="shared" si="54"/>
        <v>-2.24E-2</v>
      </c>
    </row>
    <row r="809" spans="2:15" x14ac:dyDescent="0.25">
      <c r="B809" s="87" t="str">
        <f t="shared" si="51"/>
        <v>PGECFLDMoMH00CZ04</v>
      </c>
      <c r="C809" s="113" t="s">
        <v>118</v>
      </c>
      <c r="D809" t="s">
        <v>129</v>
      </c>
      <c r="E809" t="s">
        <v>1651</v>
      </c>
      <c r="F809" t="s">
        <v>1652</v>
      </c>
      <c r="G809" t="s">
        <v>103</v>
      </c>
      <c r="H809" t="s">
        <v>1662</v>
      </c>
      <c r="I809">
        <v>1.0443528355058476</v>
      </c>
      <c r="J809">
        <v>1.7175655543609256</v>
      </c>
      <c r="K809">
        <v>-2.1179250357882259E-2</v>
      </c>
      <c r="M809" s="113">
        <f t="shared" si="52"/>
        <v>1.04</v>
      </c>
      <c r="N809" s="113">
        <f t="shared" si="53"/>
        <v>1.72</v>
      </c>
      <c r="O809" s="113">
        <f t="shared" si="54"/>
        <v>-2.12E-2</v>
      </c>
    </row>
    <row r="810" spans="2:15" x14ac:dyDescent="0.25">
      <c r="B810" s="87" t="str">
        <f t="shared" si="51"/>
        <v>PGECFLDMoMH00CZ05</v>
      </c>
      <c r="C810" s="113" t="s">
        <v>118</v>
      </c>
      <c r="D810" t="s">
        <v>129</v>
      </c>
      <c r="E810" t="s">
        <v>1651</v>
      </c>
      <c r="F810" t="s">
        <v>1652</v>
      </c>
      <c r="G810" t="s">
        <v>104</v>
      </c>
      <c r="H810" t="s">
        <v>1662</v>
      </c>
      <c r="I810">
        <v>0.9317931194931155</v>
      </c>
      <c r="J810">
        <v>1.1519761483530904</v>
      </c>
      <c r="K810">
        <v>-2.4629896907216488E-2</v>
      </c>
      <c r="M810" s="113">
        <f t="shared" si="52"/>
        <v>0.93200000000000005</v>
      </c>
      <c r="N810" s="113">
        <f t="shared" si="53"/>
        <v>1.1499999999999999</v>
      </c>
      <c r="O810" s="113">
        <f t="shared" si="54"/>
        <v>-2.46E-2</v>
      </c>
    </row>
    <row r="811" spans="2:15" x14ac:dyDescent="0.25">
      <c r="B811" s="87" t="str">
        <f t="shared" si="51"/>
        <v>PGECFLDMoMH00CZ06</v>
      </c>
      <c r="C811" s="113" t="s">
        <v>118</v>
      </c>
      <c r="D811" t="s">
        <v>129</v>
      </c>
      <c r="E811" t="s">
        <v>1651</v>
      </c>
      <c r="F811" t="s">
        <v>1652</v>
      </c>
      <c r="G811" t="s">
        <v>105</v>
      </c>
      <c r="H811" t="s">
        <v>1662</v>
      </c>
      <c r="I811">
        <v>0</v>
      </c>
      <c r="J811">
        <v>0</v>
      </c>
      <c r="K811">
        <v>0</v>
      </c>
      <c r="M811" s="113">
        <f t="shared" si="52"/>
        <v>0</v>
      </c>
      <c r="N811" s="113">
        <f t="shared" si="53"/>
        <v>0</v>
      </c>
      <c r="O811" s="113">
        <f t="shared" si="54"/>
        <v>0</v>
      </c>
    </row>
    <row r="812" spans="2:15" x14ac:dyDescent="0.25">
      <c r="B812" s="87" t="str">
        <f t="shared" si="51"/>
        <v>PGECFLDMoMH00CZ07</v>
      </c>
      <c r="C812" s="113" t="s">
        <v>118</v>
      </c>
      <c r="D812" t="s">
        <v>129</v>
      </c>
      <c r="E812" t="s">
        <v>1651</v>
      </c>
      <c r="F812" t="s">
        <v>1652</v>
      </c>
      <c r="G812" t="s">
        <v>106</v>
      </c>
      <c r="H812" t="s">
        <v>1662</v>
      </c>
      <c r="I812">
        <v>0</v>
      </c>
      <c r="J812">
        <v>0</v>
      </c>
      <c r="K812">
        <v>0</v>
      </c>
      <c r="M812" s="113">
        <f t="shared" si="52"/>
        <v>0</v>
      </c>
      <c r="N812" s="113">
        <f t="shared" si="53"/>
        <v>0</v>
      </c>
      <c r="O812" s="113">
        <f t="shared" si="54"/>
        <v>0</v>
      </c>
    </row>
    <row r="813" spans="2:15" x14ac:dyDescent="0.25">
      <c r="B813" s="87" t="str">
        <f t="shared" si="51"/>
        <v>PGECFLDMoMH00CZ08</v>
      </c>
      <c r="C813" s="113" t="s">
        <v>118</v>
      </c>
      <c r="D813" t="s">
        <v>129</v>
      </c>
      <c r="E813" t="s">
        <v>1651</v>
      </c>
      <c r="F813" t="s">
        <v>1652</v>
      </c>
      <c r="G813" t="s">
        <v>107</v>
      </c>
      <c r="H813" t="s">
        <v>1662</v>
      </c>
      <c r="I813">
        <v>0</v>
      </c>
      <c r="J813">
        <v>0</v>
      </c>
      <c r="K813">
        <v>0</v>
      </c>
      <c r="M813" s="113">
        <f t="shared" si="52"/>
        <v>0</v>
      </c>
      <c r="N813" s="113">
        <f t="shared" si="53"/>
        <v>0</v>
      </c>
      <c r="O813" s="113">
        <f t="shared" si="54"/>
        <v>0</v>
      </c>
    </row>
    <row r="814" spans="2:15" x14ac:dyDescent="0.25">
      <c r="B814" s="87" t="str">
        <f t="shared" si="51"/>
        <v>PGECFLDMoMH00CZ09</v>
      </c>
      <c r="C814" s="113" t="s">
        <v>118</v>
      </c>
      <c r="D814" t="s">
        <v>129</v>
      </c>
      <c r="E814" t="s">
        <v>1651</v>
      </c>
      <c r="F814" t="s">
        <v>1652</v>
      </c>
      <c r="G814" t="s">
        <v>108</v>
      </c>
      <c r="H814" t="s">
        <v>1662</v>
      </c>
      <c r="I814">
        <v>0</v>
      </c>
      <c r="J814">
        <v>0</v>
      </c>
      <c r="K814">
        <v>0</v>
      </c>
      <c r="M814" s="113">
        <f t="shared" si="52"/>
        <v>0</v>
      </c>
      <c r="N814" s="113">
        <f t="shared" si="53"/>
        <v>0</v>
      </c>
      <c r="O814" s="113">
        <f t="shared" si="54"/>
        <v>0</v>
      </c>
    </row>
    <row r="815" spans="2:15" x14ac:dyDescent="0.25">
      <c r="B815" s="87" t="str">
        <f t="shared" si="51"/>
        <v>PGECFLDMoMH00CZ10</v>
      </c>
      <c r="C815" s="113" t="s">
        <v>118</v>
      </c>
      <c r="D815" t="s">
        <v>129</v>
      </c>
      <c r="E815" t="s">
        <v>1651</v>
      </c>
      <c r="F815" t="s">
        <v>1652</v>
      </c>
      <c r="G815" t="s">
        <v>109</v>
      </c>
      <c r="H815" t="s">
        <v>1662</v>
      </c>
      <c r="I815">
        <v>0</v>
      </c>
      <c r="J815">
        <v>0</v>
      </c>
      <c r="K815">
        <v>0</v>
      </c>
      <c r="M815" s="113">
        <f t="shared" si="52"/>
        <v>0</v>
      </c>
      <c r="N815" s="113">
        <f t="shared" si="53"/>
        <v>0</v>
      </c>
      <c r="O815" s="113">
        <f t="shared" si="54"/>
        <v>0</v>
      </c>
    </row>
    <row r="816" spans="2:15" x14ac:dyDescent="0.25">
      <c r="B816" s="87" t="str">
        <f t="shared" si="51"/>
        <v>PGECFLDMoMH00CZ11</v>
      </c>
      <c r="C816" s="113" t="s">
        <v>118</v>
      </c>
      <c r="D816" t="s">
        <v>129</v>
      </c>
      <c r="E816" t="s">
        <v>1651</v>
      </c>
      <c r="F816" t="s">
        <v>1652</v>
      </c>
      <c r="G816" t="s">
        <v>110</v>
      </c>
      <c r="H816" t="s">
        <v>1662</v>
      </c>
      <c r="I816">
        <v>1.1264128286777233</v>
      </c>
      <c r="J816">
        <v>1.8390693770073132</v>
      </c>
      <c r="K816">
        <v>-1.9618358205953583E-2</v>
      </c>
      <c r="M816" s="113">
        <f t="shared" si="52"/>
        <v>1.1299999999999999</v>
      </c>
      <c r="N816" s="113">
        <f t="shared" si="53"/>
        <v>1.84</v>
      </c>
      <c r="O816" s="113">
        <f t="shared" si="54"/>
        <v>-1.9599999999999999E-2</v>
      </c>
    </row>
    <row r="817" spans="2:15" x14ac:dyDescent="0.25">
      <c r="B817" s="87" t="str">
        <f t="shared" si="51"/>
        <v>PGECFLDMoMH00CZ12</v>
      </c>
      <c r="C817" s="113" t="s">
        <v>118</v>
      </c>
      <c r="D817" t="s">
        <v>129</v>
      </c>
      <c r="E817" t="s">
        <v>1651</v>
      </c>
      <c r="F817" t="s">
        <v>1652</v>
      </c>
      <c r="G817" t="s">
        <v>111</v>
      </c>
      <c r="H817" t="s">
        <v>1662</v>
      </c>
      <c r="I817">
        <v>1.1105440609182282</v>
      </c>
      <c r="J817">
        <v>1.9677878925283843</v>
      </c>
      <c r="K817">
        <v>-1.9768546706138115E-2</v>
      </c>
      <c r="M817" s="113">
        <f t="shared" si="52"/>
        <v>1.1100000000000001</v>
      </c>
      <c r="N817" s="113">
        <f t="shared" si="53"/>
        <v>1.97</v>
      </c>
      <c r="O817" s="113">
        <f t="shared" si="54"/>
        <v>-1.9800000000000002E-2</v>
      </c>
    </row>
    <row r="818" spans="2:15" x14ac:dyDescent="0.25">
      <c r="B818" s="87" t="str">
        <f t="shared" si="51"/>
        <v>PGECFLDMoMH00CZ13</v>
      </c>
      <c r="C818" s="113" t="s">
        <v>118</v>
      </c>
      <c r="D818" t="s">
        <v>129</v>
      </c>
      <c r="E818" t="s">
        <v>1651</v>
      </c>
      <c r="F818" t="s">
        <v>1652</v>
      </c>
      <c r="G818" t="s">
        <v>112</v>
      </c>
      <c r="H818" t="s">
        <v>1662</v>
      </c>
      <c r="I818">
        <v>1.1601795255682892</v>
      </c>
      <c r="J818">
        <v>1.8028411872941446</v>
      </c>
      <c r="K818">
        <v>-1.8329896907216498E-2</v>
      </c>
      <c r="M818" s="113">
        <f t="shared" si="52"/>
        <v>1.1599999999999999</v>
      </c>
      <c r="N818" s="113">
        <f t="shared" si="53"/>
        <v>1.8</v>
      </c>
      <c r="O818" s="113">
        <f t="shared" si="54"/>
        <v>-1.83E-2</v>
      </c>
    </row>
    <row r="819" spans="2:15" x14ac:dyDescent="0.25">
      <c r="B819" s="87" t="str">
        <f t="shared" si="51"/>
        <v>PGECFLDMoMH00CZ14</v>
      </c>
      <c r="C819" s="113" t="s">
        <v>118</v>
      </c>
      <c r="D819" t="s">
        <v>129</v>
      </c>
      <c r="E819" t="s">
        <v>1651</v>
      </c>
      <c r="F819" t="s">
        <v>1652</v>
      </c>
      <c r="G819" t="s">
        <v>113</v>
      </c>
      <c r="H819" t="s">
        <v>1662</v>
      </c>
      <c r="I819">
        <v>0</v>
      </c>
      <c r="J819">
        <v>0</v>
      </c>
      <c r="K819">
        <v>0</v>
      </c>
      <c r="M819" s="113">
        <f t="shared" si="52"/>
        <v>0</v>
      </c>
      <c r="N819" s="113">
        <f t="shared" si="53"/>
        <v>0</v>
      </c>
      <c r="O819" s="113">
        <f t="shared" si="54"/>
        <v>0</v>
      </c>
    </row>
    <row r="820" spans="2:15" x14ac:dyDescent="0.25">
      <c r="B820" s="87" t="str">
        <f t="shared" si="51"/>
        <v>PGECFLDMoMH00CZ15</v>
      </c>
      <c r="C820" s="113" t="s">
        <v>118</v>
      </c>
      <c r="D820" t="s">
        <v>129</v>
      </c>
      <c r="E820" t="s">
        <v>1651</v>
      </c>
      <c r="F820" t="s">
        <v>1652</v>
      </c>
      <c r="G820" t="s">
        <v>114</v>
      </c>
      <c r="H820" t="s">
        <v>1662</v>
      </c>
      <c r="I820">
        <v>0</v>
      </c>
      <c r="J820">
        <v>0</v>
      </c>
      <c r="K820">
        <v>0</v>
      </c>
      <c r="M820" s="113">
        <f t="shared" si="52"/>
        <v>0</v>
      </c>
      <c r="N820" s="113">
        <f t="shared" si="53"/>
        <v>0</v>
      </c>
      <c r="O820" s="113">
        <f t="shared" si="54"/>
        <v>0</v>
      </c>
    </row>
    <row r="821" spans="2:15" x14ac:dyDescent="0.25">
      <c r="B821" s="87" t="str">
        <f t="shared" si="51"/>
        <v>PGECFLDMoMH00CZ16</v>
      </c>
      <c r="C821" s="113" t="s">
        <v>118</v>
      </c>
      <c r="D821" t="s">
        <v>129</v>
      </c>
      <c r="E821" t="s">
        <v>1651</v>
      </c>
      <c r="F821" t="s">
        <v>1652</v>
      </c>
      <c r="G821" t="s">
        <v>115</v>
      </c>
      <c r="H821" t="s">
        <v>1662</v>
      </c>
      <c r="I821">
        <v>1.0167925720371769</v>
      </c>
      <c r="J821">
        <v>1.5856685752319333</v>
      </c>
      <c r="K821">
        <v>-1.890721649484536E-2</v>
      </c>
      <c r="M821" s="113">
        <f t="shared" si="52"/>
        <v>1.02</v>
      </c>
      <c r="N821" s="113">
        <f t="shared" si="53"/>
        <v>1.59</v>
      </c>
      <c r="O821" s="113">
        <f t="shared" si="54"/>
        <v>-1.89E-2</v>
      </c>
    </row>
    <row r="822" spans="2:15" x14ac:dyDescent="0.25">
      <c r="B822" s="87" t="str">
        <f t="shared" si="51"/>
        <v>PGECFLDMoMH06CZ01</v>
      </c>
      <c r="C822" s="113" t="s">
        <v>118</v>
      </c>
      <c r="D822" t="s">
        <v>129</v>
      </c>
      <c r="E822" t="s">
        <v>1651</v>
      </c>
      <c r="F822" t="s">
        <v>1653</v>
      </c>
      <c r="G822" t="s">
        <v>48</v>
      </c>
      <c r="H822" t="s">
        <v>1662</v>
      </c>
      <c r="I822">
        <v>0.959239683455551</v>
      </c>
      <c r="J822">
        <v>1.0227272727272729</v>
      </c>
      <c r="K822">
        <v>-2.4581884624282492E-2</v>
      </c>
      <c r="M822" s="113">
        <f t="shared" si="52"/>
        <v>0.95899999999999996</v>
      </c>
      <c r="N822" s="113">
        <f t="shared" si="53"/>
        <v>1.02</v>
      </c>
      <c r="O822" s="113">
        <f t="shared" si="54"/>
        <v>-2.46E-2</v>
      </c>
    </row>
    <row r="823" spans="2:15" x14ac:dyDescent="0.25">
      <c r="B823" s="87" t="str">
        <f t="shared" si="51"/>
        <v>PGECFLDMoMH06CZ02</v>
      </c>
      <c r="C823" s="113" t="s">
        <v>118</v>
      </c>
      <c r="D823" t="s">
        <v>129</v>
      </c>
      <c r="E823" t="s">
        <v>1651</v>
      </c>
      <c r="F823" t="s">
        <v>1653</v>
      </c>
      <c r="G823" t="s">
        <v>101</v>
      </c>
      <c r="H823" t="s">
        <v>1662</v>
      </c>
      <c r="I823">
        <v>1.0596082474226804</v>
      </c>
      <c r="J823">
        <v>1.878048780487805</v>
      </c>
      <c r="K823">
        <v>-2.2082474226804122E-2</v>
      </c>
      <c r="M823" s="113">
        <f t="shared" si="52"/>
        <v>1.06</v>
      </c>
      <c r="N823" s="113">
        <f t="shared" si="53"/>
        <v>1.88</v>
      </c>
      <c r="O823" s="113">
        <f t="shared" si="54"/>
        <v>-2.2100000000000002E-2</v>
      </c>
    </row>
    <row r="824" spans="2:15" x14ac:dyDescent="0.25">
      <c r="B824" s="87" t="str">
        <f t="shared" si="51"/>
        <v>PGECFLDMoMH06CZ03</v>
      </c>
      <c r="C824" s="113" t="s">
        <v>118</v>
      </c>
      <c r="D824" t="s">
        <v>129</v>
      </c>
      <c r="E824" t="s">
        <v>1651</v>
      </c>
      <c r="F824" t="s">
        <v>1653</v>
      </c>
      <c r="G824" t="s">
        <v>102</v>
      </c>
      <c r="H824" t="s">
        <v>1662</v>
      </c>
      <c r="I824">
        <v>0.94435051546391757</v>
      </c>
      <c r="J824">
        <v>1</v>
      </c>
      <c r="K824">
        <v>-2.3092783505154639E-2</v>
      </c>
      <c r="M824" s="113">
        <f t="shared" si="52"/>
        <v>0.94399999999999995</v>
      </c>
      <c r="N824" s="113">
        <f t="shared" si="53"/>
        <v>1</v>
      </c>
      <c r="O824" s="113">
        <f t="shared" si="54"/>
        <v>-2.3099999999999999E-2</v>
      </c>
    </row>
    <row r="825" spans="2:15" x14ac:dyDescent="0.25">
      <c r="B825" s="87" t="str">
        <f t="shared" si="51"/>
        <v>PGECFLDMoMH06CZ04</v>
      </c>
      <c r="C825" s="113" t="s">
        <v>118</v>
      </c>
      <c r="D825" t="s">
        <v>129</v>
      </c>
      <c r="E825" t="s">
        <v>1651</v>
      </c>
      <c r="F825" t="s">
        <v>1653</v>
      </c>
      <c r="G825" t="s">
        <v>103</v>
      </c>
      <c r="H825" t="s">
        <v>1662</v>
      </c>
      <c r="I825">
        <v>1.0342268041237113</v>
      </c>
      <c r="J825">
        <v>1.4971102780381131</v>
      </c>
      <c r="K825">
        <v>-1.8137457044673538E-2</v>
      </c>
      <c r="M825" s="113">
        <f t="shared" si="52"/>
        <v>1.03</v>
      </c>
      <c r="N825" s="113">
        <f t="shared" si="53"/>
        <v>1.5</v>
      </c>
      <c r="O825" s="113">
        <f t="shared" si="54"/>
        <v>-1.8100000000000002E-2</v>
      </c>
    </row>
    <row r="826" spans="2:15" x14ac:dyDescent="0.25">
      <c r="B826" s="87" t="str">
        <f t="shared" si="51"/>
        <v>PGECFLDMoMH06CZ05</v>
      </c>
      <c r="C826" s="113" t="s">
        <v>118</v>
      </c>
      <c r="D826" t="s">
        <v>129</v>
      </c>
      <c r="E826" t="s">
        <v>1651</v>
      </c>
      <c r="F826" t="s">
        <v>1653</v>
      </c>
      <c r="G826" t="s">
        <v>104</v>
      </c>
      <c r="H826" t="s">
        <v>1662</v>
      </c>
      <c r="I826">
        <v>0.93940206185566999</v>
      </c>
      <c r="J826">
        <v>1.0227272727272727</v>
      </c>
      <c r="K826">
        <v>-2.4629896907216491E-2</v>
      </c>
      <c r="M826" s="113">
        <f t="shared" si="52"/>
        <v>0.93899999999999995</v>
      </c>
      <c r="N826" s="113">
        <f t="shared" si="53"/>
        <v>1.02</v>
      </c>
      <c r="O826" s="113">
        <f t="shared" si="54"/>
        <v>-2.46E-2</v>
      </c>
    </row>
    <row r="827" spans="2:15" x14ac:dyDescent="0.25">
      <c r="B827" s="87" t="str">
        <f t="shared" si="51"/>
        <v>PGECFLDMoMH06CZ06</v>
      </c>
      <c r="C827" s="113" t="s">
        <v>118</v>
      </c>
      <c r="D827" t="s">
        <v>129</v>
      </c>
      <c r="E827" t="s">
        <v>1651</v>
      </c>
      <c r="F827" t="s">
        <v>1653</v>
      </c>
      <c r="G827" t="s">
        <v>105</v>
      </c>
      <c r="H827" t="s">
        <v>1662</v>
      </c>
      <c r="I827">
        <v>0</v>
      </c>
      <c r="J827">
        <v>0</v>
      </c>
      <c r="K827">
        <v>0</v>
      </c>
      <c r="M827" s="113">
        <f t="shared" si="52"/>
        <v>0</v>
      </c>
      <c r="N827" s="113">
        <f t="shared" si="53"/>
        <v>0</v>
      </c>
      <c r="O827" s="113">
        <f t="shared" si="54"/>
        <v>0</v>
      </c>
    </row>
    <row r="828" spans="2:15" x14ac:dyDescent="0.25">
      <c r="B828" s="87" t="str">
        <f t="shared" si="51"/>
        <v>PGECFLDMoMH06CZ07</v>
      </c>
      <c r="C828" s="113" t="s">
        <v>118</v>
      </c>
      <c r="D828" t="s">
        <v>129</v>
      </c>
      <c r="E828" t="s">
        <v>1651</v>
      </c>
      <c r="F828" t="s">
        <v>1653</v>
      </c>
      <c r="G828" t="s">
        <v>106</v>
      </c>
      <c r="H828" t="s">
        <v>1662</v>
      </c>
      <c r="I828">
        <v>0</v>
      </c>
      <c r="J828">
        <v>0</v>
      </c>
      <c r="K828">
        <v>0</v>
      </c>
      <c r="M828" s="113">
        <f t="shared" si="52"/>
        <v>0</v>
      </c>
      <c r="N828" s="113">
        <f t="shared" si="53"/>
        <v>0</v>
      </c>
      <c r="O828" s="113">
        <f t="shared" si="54"/>
        <v>0</v>
      </c>
    </row>
    <row r="829" spans="2:15" x14ac:dyDescent="0.25">
      <c r="B829" s="87" t="str">
        <f t="shared" si="51"/>
        <v>PGECFLDMoMH06CZ08</v>
      </c>
      <c r="C829" s="113" t="s">
        <v>118</v>
      </c>
      <c r="D829" t="s">
        <v>129</v>
      </c>
      <c r="E829" t="s">
        <v>1651</v>
      </c>
      <c r="F829" t="s">
        <v>1653</v>
      </c>
      <c r="G829" t="s">
        <v>107</v>
      </c>
      <c r="H829" t="s">
        <v>1662</v>
      </c>
      <c r="I829">
        <v>0</v>
      </c>
      <c r="J829">
        <v>0</v>
      </c>
      <c r="K829">
        <v>0</v>
      </c>
      <c r="M829" s="113">
        <f t="shared" si="52"/>
        <v>0</v>
      </c>
      <c r="N829" s="113">
        <f t="shared" si="53"/>
        <v>0</v>
      </c>
      <c r="O829" s="113">
        <f t="shared" si="54"/>
        <v>0</v>
      </c>
    </row>
    <row r="830" spans="2:15" x14ac:dyDescent="0.25">
      <c r="B830" s="87" t="str">
        <f t="shared" si="51"/>
        <v>PGECFLDMoMH06CZ09</v>
      </c>
      <c r="C830" s="113" t="s">
        <v>118</v>
      </c>
      <c r="D830" t="s">
        <v>129</v>
      </c>
      <c r="E830" t="s">
        <v>1651</v>
      </c>
      <c r="F830" t="s">
        <v>1653</v>
      </c>
      <c r="G830" t="s">
        <v>108</v>
      </c>
      <c r="H830" t="s">
        <v>1662</v>
      </c>
      <c r="I830">
        <v>0</v>
      </c>
      <c r="J830">
        <v>0</v>
      </c>
      <c r="K830">
        <v>0</v>
      </c>
      <c r="M830" s="113">
        <f t="shared" si="52"/>
        <v>0</v>
      </c>
      <c r="N830" s="113">
        <f t="shared" si="53"/>
        <v>0</v>
      </c>
      <c r="O830" s="113">
        <f t="shared" si="54"/>
        <v>0</v>
      </c>
    </row>
    <row r="831" spans="2:15" x14ac:dyDescent="0.25">
      <c r="B831" s="87" t="str">
        <f t="shared" si="51"/>
        <v>PGECFLDMoMH06CZ10</v>
      </c>
      <c r="C831" s="113" t="s">
        <v>118</v>
      </c>
      <c r="D831" t="s">
        <v>129</v>
      </c>
      <c r="E831" t="s">
        <v>1651</v>
      </c>
      <c r="F831" t="s">
        <v>1653</v>
      </c>
      <c r="G831" t="s">
        <v>109</v>
      </c>
      <c r="H831" t="s">
        <v>1662</v>
      </c>
      <c r="I831">
        <v>0</v>
      </c>
      <c r="J831">
        <v>0</v>
      </c>
      <c r="K831">
        <v>0</v>
      </c>
      <c r="M831" s="113">
        <f t="shared" si="52"/>
        <v>0</v>
      </c>
      <c r="N831" s="113">
        <f t="shared" si="53"/>
        <v>0</v>
      </c>
      <c r="O831" s="113">
        <f t="shared" si="54"/>
        <v>0</v>
      </c>
    </row>
    <row r="832" spans="2:15" x14ac:dyDescent="0.25">
      <c r="B832" s="87" t="str">
        <f t="shared" si="51"/>
        <v>PGECFLDMoMH06CZ11</v>
      </c>
      <c r="C832" s="113" t="s">
        <v>118</v>
      </c>
      <c r="D832" t="s">
        <v>129</v>
      </c>
      <c r="E832" t="s">
        <v>1651</v>
      </c>
      <c r="F832" t="s">
        <v>1653</v>
      </c>
      <c r="G832" t="s">
        <v>110</v>
      </c>
      <c r="H832" t="s">
        <v>1662</v>
      </c>
      <c r="I832">
        <v>1.1328247422680411</v>
      </c>
      <c r="J832">
        <v>1.6635655016343975</v>
      </c>
      <c r="K832">
        <v>-1.6020618556701029E-2</v>
      </c>
      <c r="M832" s="113">
        <f t="shared" si="52"/>
        <v>1.1299999999999999</v>
      </c>
      <c r="N832" s="113">
        <f t="shared" si="53"/>
        <v>1.66</v>
      </c>
      <c r="O832" s="113">
        <f t="shared" si="54"/>
        <v>-1.6E-2</v>
      </c>
    </row>
    <row r="833" spans="2:15" x14ac:dyDescent="0.25">
      <c r="B833" s="87" t="str">
        <f t="shared" si="51"/>
        <v>PGECFLDMoMH06CZ12</v>
      </c>
      <c r="C833" s="113" t="s">
        <v>118</v>
      </c>
      <c r="D833" t="s">
        <v>129</v>
      </c>
      <c r="E833" t="s">
        <v>1651</v>
      </c>
      <c r="F833" t="s">
        <v>1653</v>
      </c>
      <c r="G833" t="s">
        <v>111</v>
      </c>
      <c r="H833" t="s">
        <v>1662</v>
      </c>
      <c r="I833">
        <v>1.0983505154639175</v>
      </c>
      <c r="J833">
        <v>1.7073170731707319</v>
      </c>
      <c r="K833">
        <v>-1.9484536082474226E-2</v>
      </c>
      <c r="M833" s="113">
        <f t="shared" si="52"/>
        <v>1.1000000000000001</v>
      </c>
      <c r="N833" s="113">
        <f t="shared" si="53"/>
        <v>1.71</v>
      </c>
      <c r="O833" s="113">
        <f t="shared" si="54"/>
        <v>-1.95E-2</v>
      </c>
    </row>
    <row r="834" spans="2:15" x14ac:dyDescent="0.25">
      <c r="B834" s="87" t="str">
        <f t="shared" si="51"/>
        <v>PGECFLDMoMH06CZ13</v>
      </c>
      <c r="C834" s="113" t="s">
        <v>118</v>
      </c>
      <c r="D834" t="s">
        <v>129</v>
      </c>
      <c r="E834" t="s">
        <v>1651</v>
      </c>
      <c r="F834" t="s">
        <v>1653</v>
      </c>
      <c r="G834" t="s">
        <v>112</v>
      </c>
      <c r="H834" t="s">
        <v>1662</v>
      </c>
      <c r="I834">
        <v>0.96410309278350503</v>
      </c>
      <c r="J834">
        <v>1</v>
      </c>
      <c r="K834">
        <v>-1.6453608247422681E-2</v>
      </c>
      <c r="M834" s="113">
        <f t="shared" si="52"/>
        <v>0.96399999999999997</v>
      </c>
      <c r="N834" s="113">
        <f t="shared" si="53"/>
        <v>1</v>
      </c>
      <c r="O834" s="113">
        <f t="shared" si="54"/>
        <v>-1.6500000000000001E-2</v>
      </c>
    </row>
    <row r="835" spans="2:15" x14ac:dyDescent="0.25">
      <c r="B835" s="87" t="str">
        <f t="shared" si="51"/>
        <v>PGECFLDMoMH06CZ14</v>
      </c>
      <c r="C835" s="113" t="s">
        <v>118</v>
      </c>
      <c r="D835" t="s">
        <v>129</v>
      </c>
      <c r="E835" t="s">
        <v>1651</v>
      </c>
      <c r="F835" t="s">
        <v>1653</v>
      </c>
      <c r="G835" t="s">
        <v>113</v>
      </c>
      <c r="H835" t="s">
        <v>1662</v>
      </c>
      <c r="I835">
        <v>0</v>
      </c>
      <c r="J835">
        <v>0</v>
      </c>
      <c r="K835">
        <v>0</v>
      </c>
      <c r="M835" s="113">
        <f t="shared" si="52"/>
        <v>0</v>
      </c>
      <c r="N835" s="113">
        <f t="shared" si="53"/>
        <v>0</v>
      </c>
      <c r="O835" s="113">
        <f t="shared" si="54"/>
        <v>0</v>
      </c>
    </row>
    <row r="836" spans="2:15" x14ac:dyDescent="0.25">
      <c r="B836" s="87" t="str">
        <f t="shared" ref="B836:B899" si="55">D836&amp;C836&amp;E836&amp;F836&amp;G836</f>
        <v>PGECFLDMoMH06CZ15</v>
      </c>
      <c r="C836" s="113" t="s">
        <v>118</v>
      </c>
      <c r="D836" t="s">
        <v>129</v>
      </c>
      <c r="E836" t="s">
        <v>1651</v>
      </c>
      <c r="F836" t="s">
        <v>1653</v>
      </c>
      <c r="G836" t="s">
        <v>114</v>
      </c>
      <c r="H836" t="s">
        <v>1662</v>
      </c>
      <c r="I836">
        <v>0</v>
      </c>
      <c r="J836">
        <v>0</v>
      </c>
      <c r="K836">
        <v>0</v>
      </c>
      <c r="M836" s="113">
        <f t="shared" si="52"/>
        <v>0</v>
      </c>
      <c r="N836" s="113">
        <f t="shared" si="53"/>
        <v>0</v>
      </c>
      <c r="O836" s="113">
        <f t="shared" si="54"/>
        <v>0</v>
      </c>
    </row>
    <row r="837" spans="2:15" x14ac:dyDescent="0.25">
      <c r="B837" s="87" t="str">
        <f t="shared" si="55"/>
        <v>PGECFLDMoMH06CZ16</v>
      </c>
      <c r="C837" s="113" t="s">
        <v>118</v>
      </c>
      <c r="D837" t="s">
        <v>129</v>
      </c>
      <c r="E837" t="s">
        <v>1651</v>
      </c>
      <c r="F837" t="s">
        <v>1653</v>
      </c>
      <c r="G837" t="s">
        <v>115</v>
      </c>
      <c r="H837" t="s">
        <v>1662</v>
      </c>
      <c r="I837">
        <v>1.0058601395218612</v>
      </c>
      <c r="J837">
        <v>1.5194317724495612</v>
      </c>
      <c r="K837">
        <v>-1.9299020962115682E-2</v>
      </c>
      <c r="M837" s="113">
        <f t="shared" si="52"/>
        <v>1.01</v>
      </c>
      <c r="N837" s="113">
        <f t="shared" si="53"/>
        <v>1.52</v>
      </c>
      <c r="O837" s="113">
        <f t="shared" si="54"/>
        <v>-1.9300000000000001E-2</v>
      </c>
    </row>
    <row r="838" spans="2:15" x14ac:dyDescent="0.25">
      <c r="B838" s="87" t="str">
        <f t="shared" si="55"/>
        <v>PGECFLDMoMH15CZ01</v>
      </c>
      <c r="C838" s="113" t="s">
        <v>118</v>
      </c>
      <c r="D838" t="s">
        <v>129</v>
      </c>
      <c r="E838" t="s">
        <v>1651</v>
      </c>
      <c r="F838" t="s">
        <v>1829</v>
      </c>
      <c r="G838" t="s">
        <v>48</v>
      </c>
      <c r="H838" t="s">
        <v>1662</v>
      </c>
      <c r="I838">
        <v>0.96364125836728631</v>
      </c>
      <c r="J838">
        <v>1.0227272727272729</v>
      </c>
      <c r="K838">
        <v>-2.4581884624282492E-2</v>
      </c>
      <c r="M838" s="113">
        <f t="shared" ref="M838:M901" si="56">IF(I838=0,0,ROUND(I838,3-LOG(ABS(I838))))</f>
        <v>0.96399999999999997</v>
      </c>
      <c r="N838" s="113">
        <f t="shared" ref="N838:N901" si="57">IF(J838=0,0,ROUND(J838,3-LOG(ABS(J838))))</f>
        <v>1.02</v>
      </c>
      <c r="O838" s="113">
        <f t="shared" ref="O838:O901" si="58">IF(K838=0,0,ROUND(K838,3-LOG(ABS(K838))))</f>
        <v>-2.46E-2</v>
      </c>
    </row>
    <row r="839" spans="2:15" x14ac:dyDescent="0.25">
      <c r="B839" s="87" t="str">
        <f t="shared" si="55"/>
        <v>PGECFLDMoMH15CZ02</v>
      </c>
      <c r="C839" s="113" t="s">
        <v>118</v>
      </c>
      <c r="D839" t="s">
        <v>129</v>
      </c>
      <c r="E839" t="s">
        <v>1651</v>
      </c>
      <c r="F839" t="s">
        <v>1829</v>
      </c>
      <c r="G839" t="s">
        <v>101</v>
      </c>
      <c r="H839" t="s">
        <v>1662</v>
      </c>
      <c r="I839">
        <v>1.0556701030927838</v>
      </c>
      <c r="J839">
        <v>1.8637163691224539</v>
      </c>
      <c r="K839">
        <v>-2.1216494845360822E-2</v>
      </c>
      <c r="M839" s="113">
        <f t="shared" si="56"/>
        <v>1.06</v>
      </c>
      <c r="N839" s="113">
        <f t="shared" si="57"/>
        <v>1.86</v>
      </c>
      <c r="O839" s="113">
        <f t="shared" si="58"/>
        <v>-2.12E-2</v>
      </c>
    </row>
    <row r="840" spans="2:15" x14ac:dyDescent="0.25">
      <c r="B840" s="87" t="str">
        <f t="shared" si="55"/>
        <v>PGECFLDMoMH15CZ03</v>
      </c>
      <c r="C840" s="113" t="s">
        <v>118</v>
      </c>
      <c r="D840" t="s">
        <v>129</v>
      </c>
      <c r="E840" t="s">
        <v>1651</v>
      </c>
      <c r="F840" t="s">
        <v>1829</v>
      </c>
      <c r="G840" t="s">
        <v>102</v>
      </c>
      <c r="H840" t="s">
        <v>1662</v>
      </c>
      <c r="I840">
        <v>0.95715463917525778</v>
      </c>
      <c r="J840">
        <v>1</v>
      </c>
      <c r="K840">
        <v>-1.8618556701030929E-2</v>
      </c>
      <c r="M840" s="113">
        <f t="shared" si="56"/>
        <v>0.95699999999999996</v>
      </c>
      <c r="N840" s="113">
        <f t="shared" si="57"/>
        <v>1</v>
      </c>
      <c r="O840" s="113">
        <f t="shared" si="58"/>
        <v>-1.8599999999999998E-2</v>
      </c>
    </row>
    <row r="841" spans="2:15" x14ac:dyDescent="0.25">
      <c r="B841" s="87" t="str">
        <f t="shared" si="55"/>
        <v>PGECFLDMoMH15CZ04</v>
      </c>
      <c r="C841" s="113" t="s">
        <v>118</v>
      </c>
      <c r="D841" t="s">
        <v>129</v>
      </c>
      <c r="E841" t="s">
        <v>1651</v>
      </c>
      <c r="F841" t="s">
        <v>1829</v>
      </c>
      <c r="G841" t="s">
        <v>103</v>
      </c>
      <c r="H841" t="s">
        <v>1662</v>
      </c>
      <c r="I841">
        <v>1.0325910652920962</v>
      </c>
      <c r="J841">
        <v>1.4396282411746326</v>
      </c>
      <c r="K841">
        <v>-1.7848797250859104E-2</v>
      </c>
      <c r="M841" s="113">
        <f t="shared" si="56"/>
        <v>1.03</v>
      </c>
      <c r="N841" s="113">
        <f t="shared" si="57"/>
        <v>1.44</v>
      </c>
      <c r="O841" s="113">
        <f t="shared" si="58"/>
        <v>-1.78E-2</v>
      </c>
    </row>
    <row r="842" spans="2:15" x14ac:dyDescent="0.25">
      <c r="B842" s="87" t="str">
        <f t="shared" si="55"/>
        <v>PGECFLDMoMH15CZ05</v>
      </c>
      <c r="C842" s="113" t="s">
        <v>118</v>
      </c>
      <c r="D842" t="s">
        <v>129</v>
      </c>
      <c r="E842" t="s">
        <v>1651</v>
      </c>
      <c r="F842" t="s">
        <v>1829</v>
      </c>
      <c r="G842" t="s">
        <v>104</v>
      </c>
      <c r="H842" t="s">
        <v>1662</v>
      </c>
      <c r="I842">
        <v>0.94731958762886581</v>
      </c>
      <c r="J842">
        <v>1.0227272727272727</v>
      </c>
      <c r="K842">
        <v>-2.3381443298969067E-2</v>
      </c>
      <c r="M842" s="113">
        <f t="shared" si="56"/>
        <v>0.94699999999999995</v>
      </c>
      <c r="N842" s="113">
        <f t="shared" si="57"/>
        <v>1.02</v>
      </c>
      <c r="O842" s="113">
        <f t="shared" si="58"/>
        <v>-2.3400000000000001E-2</v>
      </c>
    </row>
    <row r="843" spans="2:15" x14ac:dyDescent="0.25">
      <c r="B843" s="87" t="str">
        <f t="shared" si="55"/>
        <v>PGECFLDMoMH15CZ06</v>
      </c>
      <c r="C843" s="113" t="s">
        <v>118</v>
      </c>
      <c r="D843" t="s">
        <v>129</v>
      </c>
      <c r="E843" t="s">
        <v>1651</v>
      </c>
      <c r="F843" t="s">
        <v>1829</v>
      </c>
      <c r="G843" t="s">
        <v>105</v>
      </c>
      <c r="H843" t="s">
        <v>1662</v>
      </c>
      <c r="I843">
        <v>0</v>
      </c>
      <c r="J843">
        <v>0</v>
      </c>
      <c r="K843">
        <v>0</v>
      </c>
      <c r="M843" s="113">
        <f t="shared" si="56"/>
        <v>0</v>
      </c>
      <c r="N843" s="113">
        <f t="shared" si="57"/>
        <v>0</v>
      </c>
      <c r="O843" s="113">
        <f t="shared" si="58"/>
        <v>0</v>
      </c>
    </row>
    <row r="844" spans="2:15" x14ac:dyDescent="0.25">
      <c r="B844" s="87" t="str">
        <f t="shared" si="55"/>
        <v>PGECFLDMoMH15CZ07</v>
      </c>
      <c r="C844" s="113" t="s">
        <v>118</v>
      </c>
      <c r="D844" t="s">
        <v>129</v>
      </c>
      <c r="E844" t="s">
        <v>1651</v>
      </c>
      <c r="F844" t="s">
        <v>1829</v>
      </c>
      <c r="G844" t="s">
        <v>106</v>
      </c>
      <c r="H844" t="s">
        <v>1662</v>
      </c>
      <c r="I844">
        <v>0</v>
      </c>
      <c r="J844">
        <v>0</v>
      </c>
      <c r="K844">
        <v>0</v>
      </c>
      <c r="M844" s="113">
        <f t="shared" si="56"/>
        <v>0</v>
      </c>
      <c r="N844" s="113">
        <f t="shared" si="57"/>
        <v>0</v>
      </c>
      <c r="O844" s="113">
        <f t="shared" si="58"/>
        <v>0</v>
      </c>
    </row>
    <row r="845" spans="2:15" x14ac:dyDescent="0.25">
      <c r="B845" s="87" t="str">
        <f t="shared" si="55"/>
        <v>PGECFLDMoMH15CZ08</v>
      </c>
      <c r="C845" s="113" t="s">
        <v>118</v>
      </c>
      <c r="D845" t="s">
        <v>129</v>
      </c>
      <c r="E845" t="s">
        <v>1651</v>
      </c>
      <c r="F845" t="s">
        <v>1829</v>
      </c>
      <c r="G845" t="s">
        <v>107</v>
      </c>
      <c r="H845" t="s">
        <v>1662</v>
      </c>
      <c r="I845">
        <v>0</v>
      </c>
      <c r="J845">
        <v>0</v>
      </c>
      <c r="K845">
        <v>0</v>
      </c>
      <c r="M845" s="113">
        <f t="shared" si="56"/>
        <v>0</v>
      </c>
      <c r="N845" s="113">
        <f t="shared" si="57"/>
        <v>0</v>
      </c>
      <c r="O845" s="113">
        <f t="shared" si="58"/>
        <v>0</v>
      </c>
    </row>
    <row r="846" spans="2:15" x14ac:dyDescent="0.25">
      <c r="B846" s="87" t="str">
        <f t="shared" si="55"/>
        <v>PGECFLDMoMH15CZ09</v>
      </c>
      <c r="C846" s="113" t="s">
        <v>118</v>
      </c>
      <c r="D846" t="s">
        <v>129</v>
      </c>
      <c r="E846" t="s">
        <v>1651</v>
      </c>
      <c r="F846" t="s">
        <v>1829</v>
      </c>
      <c r="G846" t="s">
        <v>108</v>
      </c>
      <c r="H846" t="s">
        <v>1662</v>
      </c>
      <c r="I846">
        <v>0</v>
      </c>
      <c r="J846">
        <v>0</v>
      </c>
      <c r="K846">
        <v>0</v>
      </c>
      <c r="M846" s="113">
        <f t="shared" si="56"/>
        <v>0</v>
      </c>
      <c r="N846" s="113">
        <f t="shared" si="57"/>
        <v>0</v>
      </c>
      <c r="O846" s="113">
        <f t="shared" si="58"/>
        <v>0</v>
      </c>
    </row>
    <row r="847" spans="2:15" x14ac:dyDescent="0.25">
      <c r="B847" s="87" t="str">
        <f t="shared" si="55"/>
        <v>PGECFLDMoMH15CZ10</v>
      </c>
      <c r="C847" s="113" t="s">
        <v>118</v>
      </c>
      <c r="D847" t="s">
        <v>129</v>
      </c>
      <c r="E847" t="s">
        <v>1651</v>
      </c>
      <c r="F847" t="s">
        <v>1829</v>
      </c>
      <c r="G847" t="s">
        <v>109</v>
      </c>
      <c r="H847" t="s">
        <v>1662</v>
      </c>
      <c r="I847">
        <v>0</v>
      </c>
      <c r="J847">
        <v>0</v>
      </c>
      <c r="K847">
        <v>0</v>
      </c>
      <c r="M847" s="113">
        <f t="shared" si="56"/>
        <v>0</v>
      </c>
      <c r="N847" s="113">
        <f t="shared" si="57"/>
        <v>0</v>
      </c>
      <c r="O847" s="113">
        <f t="shared" si="58"/>
        <v>0</v>
      </c>
    </row>
    <row r="848" spans="2:15" x14ac:dyDescent="0.25">
      <c r="B848" s="87" t="str">
        <f t="shared" si="55"/>
        <v>PGECFLDMoMH15CZ11</v>
      </c>
      <c r="C848" s="113" t="s">
        <v>118</v>
      </c>
      <c r="D848" t="s">
        <v>129</v>
      </c>
      <c r="E848" t="s">
        <v>1651</v>
      </c>
      <c r="F848" t="s">
        <v>1829</v>
      </c>
      <c r="G848" t="s">
        <v>110</v>
      </c>
      <c r="H848" t="s">
        <v>1662</v>
      </c>
      <c r="I848">
        <v>1.1190927835051545</v>
      </c>
      <c r="J848">
        <v>1.6804123711340204</v>
      </c>
      <c r="K848">
        <v>-1.5443298969072162E-2</v>
      </c>
      <c r="M848" s="113">
        <f t="shared" si="56"/>
        <v>1.1200000000000001</v>
      </c>
      <c r="N848" s="113">
        <f t="shared" si="57"/>
        <v>1.68</v>
      </c>
      <c r="O848" s="113">
        <f t="shared" si="58"/>
        <v>-1.54E-2</v>
      </c>
    </row>
    <row r="849" spans="2:15" x14ac:dyDescent="0.25">
      <c r="B849" s="87" t="str">
        <f t="shared" si="55"/>
        <v>PGECFLDMoMH15CZ12</v>
      </c>
      <c r="C849" s="113" t="s">
        <v>118</v>
      </c>
      <c r="D849" t="s">
        <v>129</v>
      </c>
      <c r="E849" t="s">
        <v>1651</v>
      </c>
      <c r="F849" t="s">
        <v>1829</v>
      </c>
      <c r="G849" t="s">
        <v>111</v>
      </c>
      <c r="H849" t="s">
        <v>1662</v>
      </c>
      <c r="I849">
        <v>1.0870309278350516</v>
      </c>
      <c r="J849">
        <v>1.6829268292682928</v>
      </c>
      <c r="K849">
        <v>-1.804123711340206E-2</v>
      </c>
      <c r="M849" s="113">
        <f t="shared" si="56"/>
        <v>1.0900000000000001</v>
      </c>
      <c r="N849" s="113">
        <f t="shared" si="57"/>
        <v>1.68</v>
      </c>
      <c r="O849" s="113">
        <f t="shared" si="58"/>
        <v>-1.7999999999999999E-2</v>
      </c>
    </row>
    <row r="850" spans="2:15" x14ac:dyDescent="0.25">
      <c r="B850" s="87" t="str">
        <f t="shared" si="55"/>
        <v>PGECFLDMoMH15CZ13</v>
      </c>
      <c r="C850" s="113" t="s">
        <v>118</v>
      </c>
      <c r="D850" t="s">
        <v>129</v>
      </c>
      <c r="E850" t="s">
        <v>1651</v>
      </c>
      <c r="F850" t="s">
        <v>1829</v>
      </c>
      <c r="G850" t="s">
        <v>112</v>
      </c>
      <c r="H850" t="s">
        <v>1662</v>
      </c>
      <c r="I850">
        <v>0.96348453608247409</v>
      </c>
      <c r="J850">
        <v>1</v>
      </c>
      <c r="K850">
        <v>-1.6597938144329895E-2</v>
      </c>
      <c r="M850" s="113">
        <f t="shared" si="56"/>
        <v>0.96299999999999997</v>
      </c>
      <c r="N850" s="113">
        <f t="shared" si="57"/>
        <v>1</v>
      </c>
      <c r="O850" s="113">
        <f t="shared" si="58"/>
        <v>-1.66E-2</v>
      </c>
    </row>
    <row r="851" spans="2:15" x14ac:dyDescent="0.25">
      <c r="B851" s="87" t="str">
        <f t="shared" si="55"/>
        <v>PGECFLDMoMH15CZ14</v>
      </c>
      <c r="C851" s="113" t="s">
        <v>118</v>
      </c>
      <c r="D851" t="s">
        <v>129</v>
      </c>
      <c r="E851" t="s">
        <v>1651</v>
      </c>
      <c r="F851" t="s">
        <v>1829</v>
      </c>
      <c r="G851" t="s">
        <v>113</v>
      </c>
      <c r="H851" t="s">
        <v>1662</v>
      </c>
      <c r="I851">
        <v>0</v>
      </c>
      <c r="J851">
        <v>0</v>
      </c>
      <c r="K851">
        <v>0</v>
      </c>
      <c r="M851" s="113">
        <f t="shared" si="56"/>
        <v>0</v>
      </c>
      <c r="N851" s="113">
        <f t="shared" si="57"/>
        <v>0</v>
      </c>
      <c r="O851" s="113">
        <f t="shared" si="58"/>
        <v>0</v>
      </c>
    </row>
    <row r="852" spans="2:15" x14ac:dyDescent="0.25">
      <c r="B852" s="87" t="str">
        <f t="shared" si="55"/>
        <v>PGECFLDMoMH15CZ15</v>
      </c>
      <c r="C852" s="113" t="s">
        <v>118</v>
      </c>
      <c r="D852" t="s">
        <v>129</v>
      </c>
      <c r="E852" t="s">
        <v>1651</v>
      </c>
      <c r="F852" t="s">
        <v>1829</v>
      </c>
      <c r="G852" t="s">
        <v>114</v>
      </c>
      <c r="H852" t="s">
        <v>1662</v>
      </c>
      <c r="I852">
        <v>0</v>
      </c>
      <c r="J852">
        <v>0</v>
      </c>
      <c r="K852">
        <v>0</v>
      </c>
      <c r="M852" s="113">
        <f t="shared" si="56"/>
        <v>0</v>
      </c>
      <c r="N852" s="113">
        <f t="shared" si="57"/>
        <v>0</v>
      </c>
      <c r="O852" s="113">
        <f t="shared" si="58"/>
        <v>0</v>
      </c>
    </row>
    <row r="853" spans="2:15" x14ac:dyDescent="0.25">
      <c r="B853" s="87" t="str">
        <f t="shared" si="55"/>
        <v>PGECFLDMoMH15CZ16</v>
      </c>
      <c r="C853" s="113" t="s">
        <v>118</v>
      </c>
      <c r="D853" t="s">
        <v>129</v>
      </c>
      <c r="E853" t="s">
        <v>1651</v>
      </c>
      <c r="F853" t="s">
        <v>1829</v>
      </c>
      <c r="G853" t="s">
        <v>115</v>
      </c>
      <c r="H853" t="s">
        <v>1662</v>
      </c>
      <c r="I853">
        <v>1.0024556176851407</v>
      </c>
      <c r="J853">
        <v>1.4532896059479485</v>
      </c>
      <c r="K853">
        <v>-1.9113528844110599E-2</v>
      </c>
      <c r="M853" s="113">
        <f t="shared" si="56"/>
        <v>1</v>
      </c>
      <c r="N853" s="113">
        <f t="shared" si="57"/>
        <v>1.45</v>
      </c>
      <c r="O853" s="113">
        <f t="shared" si="58"/>
        <v>-1.9099999999999999E-2</v>
      </c>
    </row>
    <row r="854" spans="2:15" x14ac:dyDescent="0.25">
      <c r="B854" s="87" t="str">
        <f t="shared" si="55"/>
        <v>SCECFLDMoMH72CZ01</v>
      </c>
      <c r="C854" s="113" t="s">
        <v>118</v>
      </c>
      <c r="D854" t="s">
        <v>130</v>
      </c>
      <c r="E854" t="s">
        <v>1651</v>
      </c>
      <c r="F854" t="s">
        <v>1654</v>
      </c>
      <c r="G854" t="s">
        <v>48</v>
      </c>
      <c r="H854" t="s">
        <v>1662</v>
      </c>
      <c r="I854">
        <v>0</v>
      </c>
      <c r="J854">
        <v>0</v>
      </c>
      <c r="K854">
        <v>0</v>
      </c>
      <c r="M854" s="113">
        <f t="shared" si="56"/>
        <v>0</v>
      </c>
      <c r="N854" s="113">
        <f t="shared" si="57"/>
        <v>0</v>
      </c>
      <c r="O854" s="113">
        <f t="shared" si="58"/>
        <v>0</v>
      </c>
    </row>
    <row r="855" spans="2:15" x14ac:dyDescent="0.25">
      <c r="B855" s="87" t="str">
        <f t="shared" si="55"/>
        <v>SCECFLDMoMH72CZ02</v>
      </c>
      <c r="C855" s="113" t="s">
        <v>118</v>
      </c>
      <c r="D855" t="s">
        <v>130</v>
      </c>
      <c r="E855" t="s">
        <v>1651</v>
      </c>
      <c r="F855" t="s">
        <v>1654</v>
      </c>
      <c r="G855" t="s">
        <v>101</v>
      </c>
      <c r="H855" t="s">
        <v>1662</v>
      </c>
      <c r="I855">
        <v>0</v>
      </c>
      <c r="J855">
        <v>0</v>
      </c>
      <c r="K855">
        <v>0</v>
      </c>
      <c r="M855" s="113">
        <f t="shared" si="56"/>
        <v>0</v>
      </c>
      <c r="N855" s="113">
        <f t="shared" si="57"/>
        <v>0</v>
      </c>
      <c r="O855" s="113">
        <f t="shared" si="58"/>
        <v>0</v>
      </c>
    </row>
    <row r="856" spans="2:15" x14ac:dyDescent="0.25">
      <c r="B856" s="87" t="str">
        <f t="shared" si="55"/>
        <v>SCECFLDMoMH72CZ03</v>
      </c>
      <c r="C856" s="113" t="s">
        <v>118</v>
      </c>
      <c r="D856" t="s">
        <v>130</v>
      </c>
      <c r="E856" t="s">
        <v>1651</v>
      </c>
      <c r="F856" t="s">
        <v>1654</v>
      </c>
      <c r="G856" t="s">
        <v>102</v>
      </c>
      <c r="H856" t="s">
        <v>1662</v>
      </c>
      <c r="I856">
        <v>0</v>
      </c>
      <c r="J856">
        <v>0</v>
      </c>
      <c r="K856">
        <v>0</v>
      </c>
      <c r="M856" s="113">
        <f t="shared" si="56"/>
        <v>0</v>
      </c>
      <c r="N856" s="113">
        <f t="shared" si="57"/>
        <v>0</v>
      </c>
      <c r="O856" s="113">
        <f t="shared" si="58"/>
        <v>0</v>
      </c>
    </row>
    <row r="857" spans="2:15" x14ac:dyDescent="0.25">
      <c r="B857" s="87" t="str">
        <f t="shared" si="55"/>
        <v>SCECFLDMoMH72CZ04</v>
      </c>
      <c r="C857" s="113" t="s">
        <v>118</v>
      </c>
      <c r="D857" t="s">
        <v>130</v>
      </c>
      <c r="E857" t="s">
        <v>1651</v>
      </c>
      <c r="F857" t="s">
        <v>1654</v>
      </c>
      <c r="G857" t="s">
        <v>103</v>
      </c>
      <c r="H857" t="s">
        <v>1662</v>
      </c>
      <c r="I857">
        <v>0</v>
      </c>
      <c r="J857">
        <v>0</v>
      </c>
      <c r="K857">
        <v>0</v>
      </c>
      <c r="M857" s="113">
        <f t="shared" si="56"/>
        <v>0</v>
      </c>
      <c r="N857" s="113">
        <f t="shared" si="57"/>
        <v>0</v>
      </c>
      <c r="O857" s="113">
        <f t="shared" si="58"/>
        <v>0</v>
      </c>
    </row>
    <row r="858" spans="2:15" x14ac:dyDescent="0.25">
      <c r="B858" s="87" t="str">
        <f t="shared" si="55"/>
        <v>SCECFLDMoMH72CZ05</v>
      </c>
      <c r="C858" s="113" t="s">
        <v>118</v>
      </c>
      <c r="D858" t="s">
        <v>130</v>
      </c>
      <c r="E858" t="s">
        <v>1651</v>
      </c>
      <c r="F858" t="s">
        <v>1654</v>
      </c>
      <c r="G858" t="s">
        <v>104</v>
      </c>
      <c r="H858" t="s">
        <v>1662</v>
      </c>
      <c r="I858">
        <v>0.99766129773497481</v>
      </c>
      <c r="J858">
        <v>1.8085414774435755</v>
      </c>
      <c r="K858">
        <v>-1.9917525773195874E-2</v>
      </c>
      <c r="M858" s="113">
        <f t="shared" si="56"/>
        <v>0.998</v>
      </c>
      <c r="N858" s="113">
        <f t="shared" si="57"/>
        <v>1.81</v>
      </c>
      <c r="O858" s="113">
        <f t="shared" si="58"/>
        <v>-1.9900000000000001E-2</v>
      </c>
    </row>
    <row r="859" spans="2:15" x14ac:dyDescent="0.25">
      <c r="B859" s="87" t="str">
        <f t="shared" si="55"/>
        <v>SCECFLDMoMH72CZ06</v>
      </c>
      <c r="C859" s="113" t="s">
        <v>118</v>
      </c>
      <c r="D859" t="s">
        <v>130</v>
      </c>
      <c r="E859" t="s">
        <v>1651</v>
      </c>
      <c r="F859" t="s">
        <v>1654</v>
      </c>
      <c r="G859" t="s">
        <v>105</v>
      </c>
      <c r="H859" t="s">
        <v>1662</v>
      </c>
      <c r="I859">
        <v>1.0165936611244708</v>
      </c>
      <c r="J859">
        <v>1.1827779448039313</v>
      </c>
      <c r="K859">
        <v>-1.076701030927835E-2</v>
      </c>
      <c r="M859" s="113">
        <f t="shared" si="56"/>
        <v>1.02</v>
      </c>
      <c r="N859" s="113">
        <f t="shared" si="57"/>
        <v>1.18</v>
      </c>
      <c r="O859" s="113">
        <f t="shared" si="58"/>
        <v>-1.0800000000000001E-2</v>
      </c>
    </row>
    <row r="860" spans="2:15" x14ac:dyDescent="0.25">
      <c r="B860" s="87" t="str">
        <f t="shared" si="55"/>
        <v>SCECFLDMoMH72CZ07</v>
      </c>
      <c r="C860" s="113" t="s">
        <v>118</v>
      </c>
      <c r="D860" t="s">
        <v>130</v>
      </c>
      <c r="E860" t="s">
        <v>1651</v>
      </c>
      <c r="F860" t="s">
        <v>1654</v>
      </c>
      <c r="G860" t="s">
        <v>106</v>
      </c>
      <c r="H860" t="s">
        <v>1662</v>
      </c>
      <c r="I860">
        <v>0</v>
      </c>
      <c r="J860">
        <v>0</v>
      </c>
      <c r="K860">
        <v>0</v>
      </c>
      <c r="M860" s="113">
        <f t="shared" si="56"/>
        <v>0</v>
      </c>
      <c r="N860" s="113">
        <f t="shared" si="57"/>
        <v>0</v>
      </c>
      <c r="O860" s="113">
        <f t="shared" si="58"/>
        <v>0</v>
      </c>
    </row>
    <row r="861" spans="2:15" x14ac:dyDescent="0.25">
      <c r="B861" s="87" t="str">
        <f t="shared" si="55"/>
        <v>SCECFLDMoMH72CZ08</v>
      </c>
      <c r="C861" s="113" t="s">
        <v>118</v>
      </c>
      <c r="D861" t="s">
        <v>130</v>
      </c>
      <c r="E861" t="s">
        <v>1651</v>
      </c>
      <c r="F861" t="s">
        <v>1654</v>
      </c>
      <c r="G861" t="s">
        <v>107</v>
      </c>
      <c r="H861" t="s">
        <v>1662</v>
      </c>
      <c r="I861">
        <v>1.1207756779588172</v>
      </c>
      <c r="J861">
        <v>1.5835535433573411</v>
      </c>
      <c r="K861">
        <v>-1.0795876288659793E-2</v>
      </c>
      <c r="M861" s="113">
        <f t="shared" si="56"/>
        <v>1.1200000000000001</v>
      </c>
      <c r="N861" s="113">
        <f t="shared" si="57"/>
        <v>1.58</v>
      </c>
      <c r="O861" s="113">
        <f t="shared" si="58"/>
        <v>-1.0800000000000001E-2</v>
      </c>
    </row>
    <row r="862" spans="2:15" x14ac:dyDescent="0.25">
      <c r="B862" s="87" t="str">
        <f t="shared" si="55"/>
        <v>SCECFLDMoMH72CZ09</v>
      </c>
      <c r="C862" s="113" t="s">
        <v>118</v>
      </c>
      <c r="D862" t="s">
        <v>130</v>
      </c>
      <c r="E862" t="s">
        <v>1651</v>
      </c>
      <c r="F862" t="s">
        <v>1654</v>
      </c>
      <c r="G862" t="s">
        <v>108</v>
      </c>
      <c r="H862" t="s">
        <v>1662</v>
      </c>
      <c r="I862">
        <v>1.1304057681371791</v>
      </c>
      <c r="J862">
        <v>1.5481842505765024</v>
      </c>
      <c r="K862">
        <v>-1.1558222216698484E-2</v>
      </c>
      <c r="M862" s="113">
        <f t="shared" si="56"/>
        <v>1.1299999999999999</v>
      </c>
      <c r="N862" s="113">
        <f t="shared" si="57"/>
        <v>1.55</v>
      </c>
      <c r="O862" s="113">
        <f t="shared" si="58"/>
        <v>-1.1599999999999999E-2</v>
      </c>
    </row>
    <row r="863" spans="2:15" x14ac:dyDescent="0.25">
      <c r="B863" s="87" t="str">
        <f t="shared" si="55"/>
        <v>SCECFLDMoMH72CZ10</v>
      </c>
      <c r="C863" s="113" t="s">
        <v>118</v>
      </c>
      <c r="D863" t="s">
        <v>130</v>
      </c>
      <c r="E863" t="s">
        <v>1651</v>
      </c>
      <c r="F863" t="s">
        <v>1654</v>
      </c>
      <c r="G863" t="s">
        <v>109</v>
      </c>
      <c r="H863" t="s">
        <v>1662</v>
      </c>
      <c r="I863">
        <v>1.1384156913086432</v>
      </c>
      <c r="J863">
        <v>1.8499631286624341</v>
      </c>
      <c r="K863">
        <v>-1.148805147279588E-2</v>
      </c>
      <c r="M863" s="113">
        <f t="shared" si="56"/>
        <v>1.1399999999999999</v>
      </c>
      <c r="N863" s="113">
        <f t="shared" si="57"/>
        <v>1.85</v>
      </c>
      <c r="O863" s="113">
        <f t="shared" si="58"/>
        <v>-1.15E-2</v>
      </c>
    </row>
    <row r="864" spans="2:15" x14ac:dyDescent="0.25">
      <c r="B864" s="87" t="str">
        <f t="shared" si="55"/>
        <v>SCECFLDMoMH72CZ11</v>
      </c>
      <c r="C864" s="113" t="s">
        <v>118</v>
      </c>
      <c r="D864" t="s">
        <v>130</v>
      </c>
      <c r="E864" t="s">
        <v>1651</v>
      </c>
      <c r="F864" t="s">
        <v>1654</v>
      </c>
      <c r="G864" t="s">
        <v>110</v>
      </c>
      <c r="H864" t="s">
        <v>1662</v>
      </c>
      <c r="I864">
        <v>0</v>
      </c>
      <c r="J864">
        <v>0</v>
      </c>
      <c r="K864">
        <v>0</v>
      </c>
      <c r="M864" s="113">
        <f t="shared" si="56"/>
        <v>0</v>
      </c>
      <c r="N864" s="113">
        <f t="shared" si="57"/>
        <v>0</v>
      </c>
      <c r="O864" s="113">
        <f t="shared" si="58"/>
        <v>0</v>
      </c>
    </row>
    <row r="865" spans="2:15" x14ac:dyDescent="0.25">
      <c r="B865" s="87" t="str">
        <f t="shared" si="55"/>
        <v>SCECFLDMoMH72CZ12</v>
      </c>
      <c r="C865" s="113" t="s">
        <v>118</v>
      </c>
      <c r="D865" t="s">
        <v>130</v>
      </c>
      <c r="E865" t="s">
        <v>1651</v>
      </c>
      <c r="F865" t="s">
        <v>1654</v>
      </c>
      <c r="G865" t="s">
        <v>111</v>
      </c>
      <c r="H865" t="s">
        <v>1662</v>
      </c>
      <c r="I865">
        <v>0</v>
      </c>
      <c r="J865">
        <v>0</v>
      </c>
      <c r="K865">
        <v>0</v>
      </c>
      <c r="M865" s="113">
        <f t="shared" si="56"/>
        <v>0</v>
      </c>
      <c r="N865" s="113">
        <f t="shared" si="57"/>
        <v>0</v>
      </c>
      <c r="O865" s="113">
        <f t="shared" si="58"/>
        <v>0</v>
      </c>
    </row>
    <row r="866" spans="2:15" x14ac:dyDescent="0.25">
      <c r="B866" s="87" t="str">
        <f t="shared" si="55"/>
        <v>SCECFLDMoMH72CZ13</v>
      </c>
      <c r="C866" s="113" t="s">
        <v>118</v>
      </c>
      <c r="D866" t="s">
        <v>130</v>
      </c>
      <c r="E866" t="s">
        <v>1651</v>
      </c>
      <c r="F866" t="s">
        <v>1654</v>
      </c>
      <c r="G866" t="s">
        <v>112</v>
      </c>
      <c r="H866" t="s">
        <v>1662</v>
      </c>
      <c r="I866">
        <v>1.1658556701030929</v>
      </c>
      <c r="J866">
        <v>1.8025773195876287</v>
      </c>
      <c r="K866">
        <v>-1.6020618556701033E-2</v>
      </c>
      <c r="M866" s="113">
        <f t="shared" si="56"/>
        <v>1.17</v>
      </c>
      <c r="N866" s="113">
        <f t="shared" si="57"/>
        <v>1.8</v>
      </c>
      <c r="O866" s="113">
        <f t="shared" si="58"/>
        <v>-1.6E-2</v>
      </c>
    </row>
    <row r="867" spans="2:15" x14ac:dyDescent="0.25">
      <c r="B867" s="87" t="str">
        <f t="shared" si="55"/>
        <v>SCECFLDMoMH72CZ14</v>
      </c>
      <c r="C867" s="113" t="s">
        <v>118</v>
      </c>
      <c r="D867" t="s">
        <v>130</v>
      </c>
      <c r="E867" t="s">
        <v>1651</v>
      </c>
      <c r="F867" t="s">
        <v>1654</v>
      </c>
      <c r="G867" t="s">
        <v>113</v>
      </c>
      <c r="H867" t="s">
        <v>1662</v>
      </c>
      <c r="I867">
        <v>1.1544469842676253</v>
      </c>
      <c r="J867">
        <v>1.695384687088529</v>
      </c>
      <c r="K867">
        <v>-1.3850213164128189E-2</v>
      </c>
      <c r="M867" s="113">
        <f t="shared" si="56"/>
        <v>1.1499999999999999</v>
      </c>
      <c r="N867" s="113">
        <f t="shared" si="57"/>
        <v>1.7</v>
      </c>
      <c r="O867" s="113">
        <f t="shared" si="58"/>
        <v>-1.3899999999999999E-2</v>
      </c>
    </row>
    <row r="868" spans="2:15" x14ac:dyDescent="0.25">
      <c r="B868" s="87" t="str">
        <f t="shared" si="55"/>
        <v>SCECFLDMoMH72CZ15</v>
      </c>
      <c r="C868" s="113" t="s">
        <v>118</v>
      </c>
      <c r="D868" t="s">
        <v>130</v>
      </c>
      <c r="E868" t="s">
        <v>1651</v>
      </c>
      <c r="F868" t="s">
        <v>1654</v>
      </c>
      <c r="G868" t="s">
        <v>114</v>
      </c>
      <c r="H868" t="s">
        <v>1662</v>
      </c>
      <c r="I868">
        <v>1.2622268041237112</v>
      </c>
      <c r="J868">
        <v>1.6929307805596463</v>
      </c>
      <c r="K868">
        <v>-5.8309278350515466E-3</v>
      </c>
      <c r="M868" s="113">
        <f t="shared" si="56"/>
        <v>1.26</v>
      </c>
      <c r="N868" s="113">
        <f t="shared" si="57"/>
        <v>1.69</v>
      </c>
      <c r="O868" s="113">
        <f t="shared" si="58"/>
        <v>-5.8300000000000001E-3</v>
      </c>
    </row>
    <row r="869" spans="2:15" x14ac:dyDescent="0.25">
      <c r="B869" s="87" t="str">
        <f t="shared" si="55"/>
        <v>SCECFLDMoMH72CZ16</v>
      </c>
      <c r="C869" s="113" t="s">
        <v>118</v>
      </c>
      <c r="D869" t="s">
        <v>130</v>
      </c>
      <c r="E869" t="s">
        <v>1651</v>
      </c>
      <c r="F869" t="s">
        <v>1654</v>
      </c>
      <c r="G869" t="s">
        <v>115</v>
      </c>
      <c r="H869" t="s">
        <v>1662</v>
      </c>
      <c r="I869">
        <v>1.0814845360824743</v>
      </c>
      <c r="J869">
        <v>1.6301546391752577</v>
      </c>
      <c r="K869">
        <v>-1.890721649484536E-2</v>
      </c>
      <c r="M869" s="113">
        <f t="shared" si="56"/>
        <v>1.08</v>
      </c>
      <c r="N869" s="113">
        <f t="shared" si="57"/>
        <v>1.63</v>
      </c>
      <c r="O869" s="113">
        <f t="shared" si="58"/>
        <v>-1.89E-2</v>
      </c>
    </row>
    <row r="870" spans="2:15" x14ac:dyDescent="0.25">
      <c r="B870" s="87" t="str">
        <f t="shared" si="55"/>
        <v>SCECFLDMoMH85CZ01</v>
      </c>
      <c r="C870" s="113" t="s">
        <v>118</v>
      </c>
      <c r="D870" t="s">
        <v>130</v>
      </c>
      <c r="E870" t="s">
        <v>1651</v>
      </c>
      <c r="F870" t="s">
        <v>1655</v>
      </c>
      <c r="G870" t="s">
        <v>48</v>
      </c>
      <c r="H870" t="s">
        <v>1662</v>
      </c>
      <c r="I870">
        <v>0</v>
      </c>
      <c r="J870">
        <v>0</v>
      </c>
      <c r="K870">
        <v>0</v>
      </c>
      <c r="M870" s="113">
        <f t="shared" si="56"/>
        <v>0</v>
      </c>
      <c r="N870" s="113">
        <f t="shared" si="57"/>
        <v>0</v>
      </c>
      <c r="O870" s="113">
        <f t="shared" si="58"/>
        <v>0</v>
      </c>
    </row>
    <row r="871" spans="2:15" x14ac:dyDescent="0.25">
      <c r="B871" s="87" t="str">
        <f t="shared" si="55"/>
        <v>SCECFLDMoMH85CZ02</v>
      </c>
      <c r="C871" s="113" t="s">
        <v>118</v>
      </c>
      <c r="D871" t="s">
        <v>130</v>
      </c>
      <c r="E871" t="s">
        <v>1651</v>
      </c>
      <c r="F871" t="s">
        <v>1655</v>
      </c>
      <c r="G871" t="s">
        <v>101</v>
      </c>
      <c r="H871" t="s">
        <v>1662</v>
      </c>
      <c r="I871">
        <v>0</v>
      </c>
      <c r="J871">
        <v>0</v>
      </c>
      <c r="K871">
        <v>0</v>
      </c>
      <c r="M871" s="113">
        <f t="shared" si="56"/>
        <v>0</v>
      </c>
      <c r="N871" s="113">
        <f t="shared" si="57"/>
        <v>0</v>
      </c>
      <c r="O871" s="113">
        <f t="shared" si="58"/>
        <v>0</v>
      </c>
    </row>
    <row r="872" spans="2:15" x14ac:dyDescent="0.25">
      <c r="B872" s="87" t="str">
        <f t="shared" si="55"/>
        <v>SCECFLDMoMH85CZ03</v>
      </c>
      <c r="C872" s="113" t="s">
        <v>118</v>
      </c>
      <c r="D872" t="s">
        <v>130</v>
      </c>
      <c r="E872" t="s">
        <v>1651</v>
      </c>
      <c r="F872" t="s">
        <v>1655</v>
      </c>
      <c r="G872" t="s">
        <v>102</v>
      </c>
      <c r="H872" t="s">
        <v>1662</v>
      </c>
      <c r="I872">
        <v>0</v>
      </c>
      <c r="J872">
        <v>0</v>
      </c>
      <c r="K872">
        <v>0</v>
      </c>
      <c r="M872" s="113">
        <f t="shared" si="56"/>
        <v>0</v>
      </c>
      <c r="N872" s="113">
        <f t="shared" si="57"/>
        <v>0</v>
      </c>
      <c r="O872" s="113">
        <f t="shared" si="58"/>
        <v>0</v>
      </c>
    </row>
    <row r="873" spans="2:15" x14ac:dyDescent="0.25">
      <c r="B873" s="87" t="str">
        <f t="shared" si="55"/>
        <v>SCECFLDMoMH85CZ04</v>
      </c>
      <c r="C873" s="113" t="s">
        <v>118</v>
      </c>
      <c r="D873" t="s">
        <v>130</v>
      </c>
      <c r="E873" t="s">
        <v>1651</v>
      </c>
      <c r="F873" t="s">
        <v>1655</v>
      </c>
      <c r="G873" t="s">
        <v>103</v>
      </c>
      <c r="H873" t="s">
        <v>1662</v>
      </c>
      <c r="I873">
        <v>0</v>
      </c>
      <c r="J873">
        <v>0</v>
      </c>
      <c r="K873">
        <v>0</v>
      </c>
      <c r="M873" s="113">
        <f t="shared" si="56"/>
        <v>0</v>
      </c>
      <c r="N873" s="113">
        <f t="shared" si="57"/>
        <v>0</v>
      </c>
      <c r="O873" s="113">
        <f t="shared" si="58"/>
        <v>0</v>
      </c>
    </row>
    <row r="874" spans="2:15" x14ac:dyDescent="0.25">
      <c r="B874" s="87" t="str">
        <f t="shared" si="55"/>
        <v>SCECFLDMoMH85CZ05</v>
      </c>
      <c r="C874" s="113" t="s">
        <v>118</v>
      </c>
      <c r="D874" t="s">
        <v>130</v>
      </c>
      <c r="E874" t="s">
        <v>1651</v>
      </c>
      <c r="F874" t="s">
        <v>1655</v>
      </c>
      <c r="G874" t="s">
        <v>104</v>
      </c>
      <c r="H874" t="s">
        <v>1662</v>
      </c>
      <c r="I874">
        <v>0.99698540561968574</v>
      </c>
      <c r="J874">
        <v>1.8124533824370956</v>
      </c>
      <c r="K874">
        <v>-2.4629896907216491E-2</v>
      </c>
      <c r="M874" s="113">
        <f t="shared" si="56"/>
        <v>0.997</v>
      </c>
      <c r="N874" s="113">
        <f t="shared" si="57"/>
        <v>1.81</v>
      </c>
      <c r="O874" s="113">
        <f t="shared" si="58"/>
        <v>-2.46E-2</v>
      </c>
    </row>
    <row r="875" spans="2:15" x14ac:dyDescent="0.25">
      <c r="B875" s="87" t="str">
        <f t="shared" si="55"/>
        <v>SCECFLDMoMH85CZ06</v>
      </c>
      <c r="C875" s="113" t="s">
        <v>118</v>
      </c>
      <c r="D875" t="s">
        <v>130</v>
      </c>
      <c r="E875" t="s">
        <v>1651</v>
      </c>
      <c r="F875" t="s">
        <v>1655</v>
      </c>
      <c r="G875" t="s">
        <v>105</v>
      </c>
      <c r="H875" t="s">
        <v>1662</v>
      </c>
      <c r="I875">
        <v>1.0064099673296514</v>
      </c>
      <c r="J875">
        <v>1.1923365124404823</v>
      </c>
      <c r="K875">
        <v>-1.2199532520858926E-2</v>
      </c>
      <c r="M875" s="113">
        <f t="shared" si="56"/>
        <v>1.01</v>
      </c>
      <c r="N875" s="113">
        <f t="shared" si="57"/>
        <v>1.19</v>
      </c>
      <c r="O875" s="113">
        <f t="shared" si="58"/>
        <v>-1.2200000000000001E-2</v>
      </c>
    </row>
    <row r="876" spans="2:15" x14ac:dyDescent="0.25">
      <c r="B876" s="87" t="str">
        <f t="shared" si="55"/>
        <v>SCECFLDMoMH85CZ07</v>
      </c>
      <c r="C876" s="113" t="s">
        <v>118</v>
      </c>
      <c r="D876" t="s">
        <v>130</v>
      </c>
      <c r="E876" t="s">
        <v>1651</v>
      </c>
      <c r="F876" t="s">
        <v>1655</v>
      </c>
      <c r="G876" t="s">
        <v>106</v>
      </c>
      <c r="H876" t="s">
        <v>1662</v>
      </c>
      <c r="I876">
        <v>0</v>
      </c>
      <c r="J876">
        <v>0</v>
      </c>
      <c r="K876">
        <v>0</v>
      </c>
      <c r="M876" s="113">
        <f t="shared" si="56"/>
        <v>0</v>
      </c>
      <c r="N876" s="113">
        <f t="shared" si="57"/>
        <v>0</v>
      </c>
      <c r="O876" s="113">
        <f t="shared" si="58"/>
        <v>0</v>
      </c>
    </row>
    <row r="877" spans="2:15" x14ac:dyDescent="0.25">
      <c r="B877" s="87" t="str">
        <f t="shared" si="55"/>
        <v>SCECFLDMoMH85CZ08</v>
      </c>
      <c r="C877" s="113" t="s">
        <v>118</v>
      </c>
      <c r="D877" t="s">
        <v>130</v>
      </c>
      <c r="E877" t="s">
        <v>1651</v>
      </c>
      <c r="F877" t="s">
        <v>1655</v>
      </c>
      <c r="G877" t="s">
        <v>107</v>
      </c>
      <c r="H877" t="s">
        <v>1662</v>
      </c>
      <c r="I877">
        <v>1.1147436447336132</v>
      </c>
      <c r="J877">
        <v>1.6074843395489109</v>
      </c>
      <c r="K877">
        <v>-1.3007105955830128E-2</v>
      </c>
      <c r="M877" s="113">
        <f t="shared" si="56"/>
        <v>1.1100000000000001</v>
      </c>
      <c r="N877" s="113">
        <f t="shared" si="57"/>
        <v>1.61</v>
      </c>
      <c r="O877" s="113">
        <f t="shared" si="58"/>
        <v>-1.2999999999999999E-2</v>
      </c>
    </row>
    <row r="878" spans="2:15" x14ac:dyDescent="0.25">
      <c r="B878" s="87" t="str">
        <f t="shared" si="55"/>
        <v>SCECFLDMoMH85CZ09</v>
      </c>
      <c r="C878" s="113" t="s">
        <v>118</v>
      </c>
      <c r="D878" t="s">
        <v>130</v>
      </c>
      <c r="E878" t="s">
        <v>1651</v>
      </c>
      <c r="F878" t="s">
        <v>1655</v>
      </c>
      <c r="G878" t="s">
        <v>108</v>
      </c>
      <c r="H878" t="s">
        <v>1662</v>
      </c>
      <c r="I878">
        <v>1.1118408372647259</v>
      </c>
      <c r="J878">
        <v>1.6145962028244008</v>
      </c>
      <c r="K878">
        <v>-1.4430387165152093E-2</v>
      </c>
      <c r="M878" s="113">
        <f t="shared" si="56"/>
        <v>1.1100000000000001</v>
      </c>
      <c r="N878" s="113">
        <f t="shared" si="57"/>
        <v>1.61</v>
      </c>
      <c r="O878" s="113">
        <f t="shared" si="58"/>
        <v>-1.44E-2</v>
      </c>
    </row>
    <row r="879" spans="2:15" x14ac:dyDescent="0.25">
      <c r="B879" s="87" t="str">
        <f t="shared" si="55"/>
        <v>SCECFLDMoMH85CZ10</v>
      </c>
      <c r="C879" s="113" t="s">
        <v>118</v>
      </c>
      <c r="D879" t="s">
        <v>130</v>
      </c>
      <c r="E879" t="s">
        <v>1651</v>
      </c>
      <c r="F879" t="s">
        <v>1655</v>
      </c>
      <c r="G879" t="s">
        <v>109</v>
      </c>
      <c r="H879" t="s">
        <v>1662</v>
      </c>
      <c r="I879">
        <v>1.1246815308710403</v>
      </c>
      <c r="J879">
        <v>1.915172469139949</v>
      </c>
      <c r="K879">
        <v>-1.4865979381443302E-2</v>
      </c>
      <c r="M879" s="113">
        <f t="shared" si="56"/>
        <v>1.1200000000000001</v>
      </c>
      <c r="N879" s="113">
        <f t="shared" si="57"/>
        <v>1.92</v>
      </c>
      <c r="O879" s="113">
        <f t="shared" si="58"/>
        <v>-1.49E-2</v>
      </c>
    </row>
    <row r="880" spans="2:15" x14ac:dyDescent="0.25">
      <c r="B880" s="87" t="str">
        <f t="shared" si="55"/>
        <v>SCECFLDMoMH85CZ11</v>
      </c>
      <c r="C880" s="113" t="s">
        <v>118</v>
      </c>
      <c r="D880" t="s">
        <v>130</v>
      </c>
      <c r="E880" t="s">
        <v>1651</v>
      </c>
      <c r="F880" t="s">
        <v>1655</v>
      </c>
      <c r="G880" t="s">
        <v>110</v>
      </c>
      <c r="H880" t="s">
        <v>1662</v>
      </c>
      <c r="I880">
        <v>0</v>
      </c>
      <c r="J880">
        <v>0</v>
      </c>
      <c r="K880">
        <v>0</v>
      </c>
      <c r="M880" s="113">
        <f t="shared" si="56"/>
        <v>0</v>
      </c>
      <c r="N880" s="113">
        <f t="shared" si="57"/>
        <v>0</v>
      </c>
      <c r="O880" s="113">
        <f t="shared" si="58"/>
        <v>0</v>
      </c>
    </row>
    <row r="881" spans="2:15" x14ac:dyDescent="0.25">
      <c r="B881" s="87" t="str">
        <f t="shared" si="55"/>
        <v>SCECFLDMoMH85CZ12</v>
      </c>
      <c r="C881" s="113" t="s">
        <v>118</v>
      </c>
      <c r="D881" t="s">
        <v>130</v>
      </c>
      <c r="E881" t="s">
        <v>1651</v>
      </c>
      <c r="F881" t="s">
        <v>1655</v>
      </c>
      <c r="G881" t="s">
        <v>111</v>
      </c>
      <c r="H881" t="s">
        <v>1662</v>
      </c>
      <c r="I881">
        <v>0</v>
      </c>
      <c r="J881">
        <v>0</v>
      </c>
      <c r="K881">
        <v>0</v>
      </c>
      <c r="M881" s="113">
        <f t="shared" si="56"/>
        <v>0</v>
      </c>
      <c r="N881" s="113">
        <f t="shared" si="57"/>
        <v>0</v>
      </c>
      <c r="O881" s="113">
        <f t="shared" si="58"/>
        <v>0</v>
      </c>
    </row>
    <row r="882" spans="2:15" x14ac:dyDescent="0.25">
      <c r="B882" s="87" t="str">
        <f t="shared" si="55"/>
        <v>SCECFLDMoMH85CZ13</v>
      </c>
      <c r="C882" s="113" t="s">
        <v>118</v>
      </c>
      <c r="D882" t="s">
        <v>130</v>
      </c>
      <c r="E882" t="s">
        <v>1651</v>
      </c>
      <c r="F882" t="s">
        <v>1655</v>
      </c>
      <c r="G882" t="s">
        <v>112</v>
      </c>
      <c r="H882" t="s">
        <v>1662</v>
      </c>
      <c r="I882">
        <v>1.1508247422680413</v>
      </c>
      <c r="J882">
        <v>1.8073925069147601</v>
      </c>
      <c r="K882">
        <v>-1.7319587628865981E-2</v>
      </c>
      <c r="M882" s="113">
        <f t="shared" si="56"/>
        <v>1.1499999999999999</v>
      </c>
      <c r="N882" s="113">
        <f t="shared" si="57"/>
        <v>1.81</v>
      </c>
      <c r="O882" s="113">
        <f t="shared" si="58"/>
        <v>-1.7299999999999999E-2</v>
      </c>
    </row>
    <row r="883" spans="2:15" x14ac:dyDescent="0.25">
      <c r="B883" s="87" t="str">
        <f t="shared" si="55"/>
        <v>SCECFLDMoMH85CZ14</v>
      </c>
      <c r="C883" s="113" t="s">
        <v>118</v>
      </c>
      <c r="D883" t="s">
        <v>130</v>
      </c>
      <c r="E883" t="s">
        <v>1651</v>
      </c>
      <c r="F883" t="s">
        <v>1655</v>
      </c>
      <c r="G883" t="s">
        <v>113</v>
      </c>
      <c r="H883" t="s">
        <v>1662</v>
      </c>
      <c r="I883">
        <v>1.1396649481663799</v>
      </c>
      <c r="J883">
        <v>1.6729208370032671</v>
      </c>
      <c r="K883">
        <v>-1.9186781390385474E-2</v>
      </c>
      <c r="M883" s="113">
        <f t="shared" si="56"/>
        <v>1.1399999999999999</v>
      </c>
      <c r="N883" s="113">
        <f t="shared" si="57"/>
        <v>1.67</v>
      </c>
      <c r="O883" s="113">
        <f t="shared" si="58"/>
        <v>-1.9199999999999998E-2</v>
      </c>
    </row>
    <row r="884" spans="2:15" x14ac:dyDescent="0.25">
      <c r="B884" s="87" t="str">
        <f t="shared" si="55"/>
        <v>SCECFLDMoMH85CZ15</v>
      </c>
      <c r="C884" s="113" t="s">
        <v>118</v>
      </c>
      <c r="D884" t="s">
        <v>130</v>
      </c>
      <c r="E884" t="s">
        <v>1651</v>
      </c>
      <c r="F884" t="s">
        <v>1655</v>
      </c>
      <c r="G884" t="s">
        <v>114</v>
      </c>
      <c r="H884" t="s">
        <v>1662</v>
      </c>
      <c r="I884">
        <v>1.2383711340206185</v>
      </c>
      <c r="J884">
        <v>1.6904761904761902</v>
      </c>
      <c r="K884">
        <v>-7.2742268041237112E-3</v>
      </c>
      <c r="M884" s="113">
        <f t="shared" si="56"/>
        <v>1.24</v>
      </c>
      <c r="N884" s="113">
        <f t="shared" si="57"/>
        <v>1.69</v>
      </c>
      <c r="O884" s="113">
        <f t="shared" si="58"/>
        <v>-7.2700000000000004E-3</v>
      </c>
    </row>
    <row r="885" spans="2:15" x14ac:dyDescent="0.25">
      <c r="B885" s="87" t="str">
        <f t="shared" si="55"/>
        <v>SCECFLDMoMH85CZ16</v>
      </c>
      <c r="C885" s="113" t="s">
        <v>118</v>
      </c>
      <c r="D885" t="s">
        <v>130</v>
      </c>
      <c r="E885" t="s">
        <v>1651</v>
      </c>
      <c r="F885" t="s">
        <v>1655</v>
      </c>
      <c r="G885" t="s">
        <v>115</v>
      </c>
      <c r="H885" t="s">
        <v>1662</v>
      </c>
      <c r="I885">
        <v>1.0417938144329897</v>
      </c>
      <c r="J885">
        <v>1.814935881317576</v>
      </c>
      <c r="K885">
        <v>-2.4629896907216491E-2</v>
      </c>
      <c r="M885" s="113">
        <f t="shared" si="56"/>
        <v>1.04</v>
      </c>
      <c r="N885" s="113">
        <f t="shared" si="57"/>
        <v>1.81</v>
      </c>
      <c r="O885" s="113">
        <f t="shared" si="58"/>
        <v>-2.46E-2</v>
      </c>
    </row>
    <row r="886" spans="2:15" x14ac:dyDescent="0.25">
      <c r="B886" s="87" t="str">
        <f t="shared" si="55"/>
        <v>SCECFLDMoMH00CZ01</v>
      </c>
      <c r="C886" s="113" t="s">
        <v>118</v>
      </c>
      <c r="D886" t="s">
        <v>130</v>
      </c>
      <c r="E886" t="s">
        <v>1651</v>
      </c>
      <c r="F886" t="s">
        <v>1652</v>
      </c>
      <c r="G886" t="s">
        <v>48</v>
      </c>
      <c r="H886" t="s">
        <v>1662</v>
      </c>
      <c r="I886">
        <v>0</v>
      </c>
      <c r="J886">
        <v>0</v>
      </c>
      <c r="K886">
        <v>0</v>
      </c>
      <c r="M886" s="113">
        <f t="shared" si="56"/>
        <v>0</v>
      </c>
      <c r="N886" s="113">
        <f t="shared" si="57"/>
        <v>0</v>
      </c>
      <c r="O886" s="113">
        <f t="shared" si="58"/>
        <v>0</v>
      </c>
    </row>
    <row r="887" spans="2:15" x14ac:dyDescent="0.25">
      <c r="B887" s="87" t="str">
        <f t="shared" si="55"/>
        <v>SCECFLDMoMH00CZ02</v>
      </c>
      <c r="C887" s="113" t="s">
        <v>118</v>
      </c>
      <c r="D887" t="s">
        <v>130</v>
      </c>
      <c r="E887" t="s">
        <v>1651</v>
      </c>
      <c r="F887" t="s">
        <v>1652</v>
      </c>
      <c r="G887" t="s">
        <v>101</v>
      </c>
      <c r="H887" t="s">
        <v>1662</v>
      </c>
      <c r="I887">
        <v>0</v>
      </c>
      <c r="J887">
        <v>0</v>
      </c>
      <c r="K887">
        <v>0</v>
      </c>
      <c r="M887" s="113">
        <f t="shared" si="56"/>
        <v>0</v>
      </c>
      <c r="N887" s="113">
        <f t="shared" si="57"/>
        <v>0</v>
      </c>
      <c r="O887" s="113">
        <f t="shared" si="58"/>
        <v>0</v>
      </c>
    </row>
    <row r="888" spans="2:15" x14ac:dyDescent="0.25">
      <c r="B888" s="87" t="str">
        <f t="shared" si="55"/>
        <v>SCECFLDMoMH00CZ03</v>
      </c>
      <c r="C888" s="113" t="s">
        <v>118</v>
      </c>
      <c r="D888" t="s">
        <v>130</v>
      </c>
      <c r="E888" t="s">
        <v>1651</v>
      </c>
      <c r="F888" t="s">
        <v>1652</v>
      </c>
      <c r="G888" t="s">
        <v>102</v>
      </c>
      <c r="H888" t="s">
        <v>1662</v>
      </c>
      <c r="I888">
        <v>0</v>
      </c>
      <c r="J888">
        <v>0</v>
      </c>
      <c r="K888">
        <v>0</v>
      </c>
      <c r="M888" s="113">
        <f t="shared" si="56"/>
        <v>0</v>
      </c>
      <c r="N888" s="113">
        <f t="shared" si="57"/>
        <v>0</v>
      </c>
      <c r="O888" s="113">
        <f t="shared" si="58"/>
        <v>0</v>
      </c>
    </row>
    <row r="889" spans="2:15" x14ac:dyDescent="0.25">
      <c r="B889" s="87" t="str">
        <f t="shared" si="55"/>
        <v>SCECFLDMoMH00CZ04</v>
      </c>
      <c r="C889" s="113" t="s">
        <v>118</v>
      </c>
      <c r="D889" t="s">
        <v>130</v>
      </c>
      <c r="E889" t="s">
        <v>1651</v>
      </c>
      <c r="F889" t="s">
        <v>1652</v>
      </c>
      <c r="G889" t="s">
        <v>103</v>
      </c>
      <c r="H889" t="s">
        <v>1662</v>
      </c>
      <c r="I889">
        <v>0</v>
      </c>
      <c r="J889">
        <v>0</v>
      </c>
      <c r="K889">
        <v>0</v>
      </c>
      <c r="M889" s="113">
        <f t="shared" si="56"/>
        <v>0</v>
      </c>
      <c r="N889" s="113">
        <f t="shared" si="57"/>
        <v>0</v>
      </c>
      <c r="O889" s="113">
        <f t="shared" si="58"/>
        <v>0</v>
      </c>
    </row>
    <row r="890" spans="2:15" x14ac:dyDescent="0.25">
      <c r="B890" s="87" t="str">
        <f t="shared" si="55"/>
        <v>SCECFLDMoMH00CZ05</v>
      </c>
      <c r="C890" s="113" t="s">
        <v>118</v>
      </c>
      <c r="D890" t="s">
        <v>130</v>
      </c>
      <c r="E890" t="s">
        <v>1651</v>
      </c>
      <c r="F890" t="s">
        <v>1652</v>
      </c>
      <c r="G890" t="s">
        <v>104</v>
      </c>
      <c r="H890" t="s">
        <v>1662</v>
      </c>
      <c r="I890">
        <v>0.96646937831573354</v>
      </c>
      <c r="J890">
        <v>1.8067732617726759</v>
      </c>
      <c r="K890">
        <v>-2.4629896907216491E-2</v>
      </c>
      <c r="M890" s="113">
        <f t="shared" si="56"/>
        <v>0.96599999999999997</v>
      </c>
      <c r="N890" s="113">
        <f t="shared" si="57"/>
        <v>1.81</v>
      </c>
      <c r="O890" s="113">
        <f t="shared" si="58"/>
        <v>-2.46E-2</v>
      </c>
    </row>
    <row r="891" spans="2:15" x14ac:dyDescent="0.25">
      <c r="B891" s="87" t="str">
        <f t="shared" si="55"/>
        <v>SCECFLDMoMH00CZ06</v>
      </c>
      <c r="C891" s="113" t="s">
        <v>118</v>
      </c>
      <c r="D891" t="s">
        <v>130</v>
      </c>
      <c r="E891" t="s">
        <v>1651</v>
      </c>
      <c r="F891" t="s">
        <v>1652</v>
      </c>
      <c r="G891" t="s">
        <v>105</v>
      </c>
      <c r="H891" t="s">
        <v>1662</v>
      </c>
      <c r="I891">
        <v>0.99954364668385176</v>
      </c>
      <c r="J891">
        <v>1.1905558798759692</v>
      </c>
      <c r="K891">
        <v>-1.6020618556701029E-2</v>
      </c>
      <c r="M891" s="113">
        <f t="shared" si="56"/>
        <v>1</v>
      </c>
      <c r="N891" s="113">
        <f t="shared" si="57"/>
        <v>1.19</v>
      </c>
      <c r="O891" s="113">
        <f t="shared" si="58"/>
        <v>-1.6E-2</v>
      </c>
    </row>
    <row r="892" spans="2:15" x14ac:dyDescent="0.25">
      <c r="B892" s="87" t="str">
        <f t="shared" si="55"/>
        <v>SCECFLDMoMH00CZ07</v>
      </c>
      <c r="C892" s="113" t="s">
        <v>118</v>
      </c>
      <c r="D892" t="s">
        <v>130</v>
      </c>
      <c r="E892" t="s">
        <v>1651</v>
      </c>
      <c r="F892" t="s">
        <v>1652</v>
      </c>
      <c r="G892" t="s">
        <v>106</v>
      </c>
      <c r="H892" t="s">
        <v>1662</v>
      </c>
      <c r="I892">
        <v>0</v>
      </c>
      <c r="J892">
        <v>0</v>
      </c>
      <c r="K892">
        <v>0</v>
      </c>
      <c r="M892" s="113">
        <f t="shared" si="56"/>
        <v>0</v>
      </c>
      <c r="N892" s="113">
        <f t="shared" si="57"/>
        <v>0</v>
      </c>
      <c r="O892" s="113">
        <f t="shared" si="58"/>
        <v>0</v>
      </c>
    </row>
    <row r="893" spans="2:15" x14ac:dyDescent="0.25">
      <c r="B893" s="87" t="str">
        <f t="shared" si="55"/>
        <v>SCECFLDMoMH00CZ08</v>
      </c>
      <c r="C893" s="113" t="s">
        <v>118</v>
      </c>
      <c r="D893" t="s">
        <v>130</v>
      </c>
      <c r="E893" t="s">
        <v>1651</v>
      </c>
      <c r="F893" t="s">
        <v>1652</v>
      </c>
      <c r="G893" t="s">
        <v>107</v>
      </c>
      <c r="H893" t="s">
        <v>1662</v>
      </c>
      <c r="I893">
        <v>1.106704572222089</v>
      </c>
      <c r="J893">
        <v>1.6528411874222075</v>
      </c>
      <c r="K893">
        <v>-1.3999999999999997E-2</v>
      </c>
      <c r="M893" s="113">
        <f t="shared" si="56"/>
        <v>1.1100000000000001</v>
      </c>
      <c r="N893" s="113">
        <f t="shared" si="57"/>
        <v>1.65</v>
      </c>
      <c r="O893" s="113">
        <f t="shared" si="58"/>
        <v>-1.4E-2</v>
      </c>
    </row>
    <row r="894" spans="2:15" x14ac:dyDescent="0.25">
      <c r="B894" s="87" t="str">
        <f t="shared" si="55"/>
        <v>SCECFLDMoMH00CZ09</v>
      </c>
      <c r="C894" s="113" t="s">
        <v>118</v>
      </c>
      <c r="D894" t="s">
        <v>130</v>
      </c>
      <c r="E894" t="s">
        <v>1651</v>
      </c>
      <c r="F894" t="s">
        <v>1652</v>
      </c>
      <c r="G894" t="s">
        <v>108</v>
      </c>
      <c r="H894" t="s">
        <v>1662</v>
      </c>
      <c r="I894">
        <v>1.1070218293689098</v>
      </c>
      <c r="J894">
        <v>1.6743246823971751</v>
      </c>
      <c r="K894">
        <v>-1.544329896907216E-2</v>
      </c>
      <c r="M894" s="113">
        <f t="shared" si="56"/>
        <v>1.1100000000000001</v>
      </c>
      <c r="N894" s="113">
        <f t="shared" si="57"/>
        <v>1.67</v>
      </c>
      <c r="O894" s="113">
        <f t="shared" si="58"/>
        <v>-1.54E-2</v>
      </c>
    </row>
    <row r="895" spans="2:15" x14ac:dyDescent="0.25">
      <c r="B895" s="87" t="str">
        <f t="shared" si="55"/>
        <v>SCECFLDMoMH00CZ10</v>
      </c>
      <c r="C895" s="113" t="s">
        <v>118</v>
      </c>
      <c r="D895" t="s">
        <v>130</v>
      </c>
      <c r="E895" t="s">
        <v>1651</v>
      </c>
      <c r="F895" t="s">
        <v>1652</v>
      </c>
      <c r="G895" t="s">
        <v>109</v>
      </c>
      <c r="H895" t="s">
        <v>1662</v>
      </c>
      <c r="I895">
        <v>1.1552022163151967</v>
      </c>
      <c r="J895">
        <v>1.9175154869468842</v>
      </c>
      <c r="K895">
        <v>-1.4865979381443302E-2</v>
      </c>
      <c r="M895" s="113">
        <f t="shared" si="56"/>
        <v>1.1599999999999999</v>
      </c>
      <c r="N895" s="113">
        <f t="shared" si="57"/>
        <v>1.92</v>
      </c>
      <c r="O895" s="113">
        <f t="shared" si="58"/>
        <v>-1.49E-2</v>
      </c>
    </row>
    <row r="896" spans="2:15" x14ac:dyDescent="0.25">
      <c r="B896" s="87" t="str">
        <f t="shared" si="55"/>
        <v>SCECFLDMoMH00CZ11</v>
      </c>
      <c r="C896" s="113" t="s">
        <v>118</v>
      </c>
      <c r="D896" t="s">
        <v>130</v>
      </c>
      <c r="E896" t="s">
        <v>1651</v>
      </c>
      <c r="F896" t="s">
        <v>1652</v>
      </c>
      <c r="G896" t="s">
        <v>110</v>
      </c>
      <c r="H896" t="s">
        <v>1662</v>
      </c>
      <c r="I896">
        <v>0</v>
      </c>
      <c r="J896">
        <v>0</v>
      </c>
      <c r="K896">
        <v>0</v>
      </c>
      <c r="M896" s="113">
        <f t="shared" si="56"/>
        <v>0</v>
      </c>
      <c r="N896" s="113">
        <f t="shared" si="57"/>
        <v>0</v>
      </c>
      <c r="O896" s="113">
        <f t="shared" si="58"/>
        <v>0</v>
      </c>
    </row>
    <row r="897" spans="2:15" x14ac:dyDescent="0.25">
      <c r="B897" s="87" t="str">
        <f t="shared" si="55"/>
        <v>SCECFLDMoMH00CZ12</v>
      </c>
      <c r="C897" s="113" t="s">
        <v>118</v>
      </c>
      <c r="D897" t="s">
        <v>130</v>
      </c>
      <c r="E897" t="s">
        <v>1651</v>
      </c>
      <c r="F897" t="s">
        <v>1652</v>
      </c>
      <c r="G897" t="s">
        <v>111</v>
      </c>
      <c r="H897" t="s">
        <v>1662</v>
      </c>
      <c r="I897">
        <v>0</v>
      </c>
      <c r="J897">
        <v>0</v>
      </c>
      <c r="K897">
        <v>0</v>
      </c>
      <c r="M897" s="113">
        <f t="shared" si="56"/>
        <v>0</v>
      </c>
      <c r="N897" s="113">
        <f t="shared" si="57"/>
        <v>0</v>
      </c>
      <c r="O897" s="113">
        <f t="shared" si="58"/>
        <v>0</v>
      </c>
    </row>
    <row r="898" spans="2:15" x14ac:dyDescent="0.25">
      <c r="B898" s="87" t="str">
        <f t="shared" si="55"/>
        <v>SCECFLDMoMH00CZ13</v>
      </c>
      <c r="C898" s="113" t="s">
        <v>118</v>
      </c>
      <c r="D898" t="s">
        <v>130</v>
      </c>
      <c r="E898" t="s">
        <v>1651</v>
      </c>
      <c r="F898" t="s">
        <v>1652</v>
      </c>
      <c r="G898" t="s">
        <v>112</v>
      </c>
      <c r="H898" t="s">
        <v>1662</v>
      </c>
      <c r="I898">
        <v>1.1741443298969074</v>
      </c>
      <c r="J898">
        <v>1.8586874528539101</v>
      </c>
      <c r="K898">
        <v>-1.8329896907216495E-2</v>
      </c>
      <c r="M898" s="113">
        <f t="shared" si="56"/>
        <v>1.17</v>
      </c>
      <c r="N898" s="113">
        <f t="shared" si="57"/>
        <v>1.86</v>
      </c>
      <c r="O898" s="113">
        <f t="shared" si="58"/>
        <v>-1.83E-2</v>
      </c>
    </row>
    <row r="899" spans="2:15" x14ac:dyDescent="0.25">
      <c r="B899" s="87" t="str">
        <f t="shared" si="55"/>
        <v>SCECFLDMoMH00CZ14</v>
      </c>
      <c r="C899" s="113" t="s">
        <v>118</v>
      </c>
      <c r="D899" t="s">
        <v>130</v>
      </c>
      <c r="E899" t="s">
        <v>1651</v>
      </c>
      <c r="F899" t="s">
        <v>1652</v>
      </c>
      <c r="G899" t="s">
        <v>113</v>
      </c>
      <c r="H899" t="s">
        <v>1662</v>
      </c>
      <c r="I899">
        <v>1.1499558007743005</v>
      </c>
      <c r="J899">
        <v>1.7400030369776136</v>
      </c>
      <c r="K899">
        <v>-1.8753791699663822E-2</v>
      </c>
      <c r="M899" s="113">
        <f t="shared" si="56"/>
        <v>1.1499999999999999</v>
      </c>
      <c r="N899" s="113">
        <f t="shared" si="57"/>
        <v>1.74</v>
      </c>
      <c r="O899" s="113">
        <f t="shared" si="58"/>
        <v>-1.8800000000000001E-2</v>
      </c>
    </row>
    <row r="900" spans="2:15" x14ac:dyDescent="0.25">
      <c r="B900" s="87" t="str">
        <f t="shared" ref="B900:B963" si="59">D900&amp;C900&amp;E900&amp;F900&amp;G900</f>
        <v>SCECFLDMoMH00CZ15</v>
      </c>
      <c r="C900" s="113" t="s">
        <v>118</v>
      </c>
      <c r="D900" t="s">
        <v>130</v>
      </c>
      <c r="E900" t="s">
        <v>1651</v>
      </c>
      <c r="F900" t="s">
        <v>1652</v>
      </c>
      <c r="G900" t="s">
        <v>114</v>
      </c>
      <c r="H900" t="s">
        <v>1662</v>
      </c>
      <c r="I900">
        <v>1.2645773195876289</v>
      </c>
      <c r="J900">
        <v>1.7405498281786937</v>
      </c>
      <c r="K900">
        <v>-6.8845360824742255E-3</v>
      </c>
      <c r="M900" s="113">
        <f t="shared" si="56"/>
        <v>1.26</v>
      </c>
      <c r="N900" s="113">
        <f t="shared" si="57"/>
        <v>1.74</v>
      </c>
      <c r="O900" s="113">
        <f t="shared" si="58"/>
        <v>-6.8799999999999998E-3</v>
      </c>
    </row>
    <row r="901" spans="2:15" x14ac:dyDescent="0.25">
      <c r="B901" s="87" t="str">
        <f t="shared" si="59"/>
        <v>SCECFLDMoMH00CZ16</v>
      </c>
      <c r="C901" s="113" t="s">
        <v>118</v>
      </c>
      <c r="D901" t="s">
        <v>130</v>
      </c>
      <c r="E901" t="s">
        <v>1651</v>
      </c>
      <c r="F901" t="s">
        <v>1652</v>
      </c>
      <c r="G901" t="s">
        <v>115</v>
      </c>
      <c r="H901" t="s">
        <v>1662</v>
      </c>
      <c r="I901">
        <v>1.0574226804123712</v>
      </c>
      <c r="J901">
        <v>2</v>
      </c>
      <c r="K901">
        <v>-1.890721649484536E-2</v>
      </c>
      <c r="M901" s="113">
        <f t="shared" si="56"/>
        <v>1.06</v>
      </c>
      <c r="N901" s="113">
        <f t="shared" si="57"/>
        <v>2</v>
      </c>
      <c r="O901" s="113">
        <f t="shared" si="58"/>
        <v>-1.89E-2</v>
      </c>
    </row>
    <row r="902" spans="2:15" x14ac:dyDescent="0.25">
      <c r="B902" s="87" t="str">
        <f t="shared" si="59"/>
        <v>SCECFLDMoMH06CZ01</v>
      </c>
      <c r="C902" s="113" t="s">
        <v>118</v>
      </c>
      <c r="D902" t="s">
        <v>130</v>
      </c>
      <c r="E902" t="s">
        <v>1651</v>
      </c>
      <c r="F902" t="s">
        <v>1653</v>
      </c>
      <c r="G902" t="s">
        <v>48</v>
      </c>
      <c r="H902" t="s">
        <v>1662</v>
      </c>
      <c r="I902">
        <v>0</v>
      </c>
      <c r="J902">
        <v>0</v>
      </c>
      <c r="K902">
        <v>0</v>
      </c>
      <c r="M902" s="113">
        <f t="shared" ref="M902:M965" si="60">IF(I902=0,0,ROUND(I902,3-LOG(ABS(I902))))</f>
        <v>0</v>
      </c>
      <c r="N902" s="113">
        <f t="shared" ref="N902:N965" si="61">IF(J902=0,0,ROUND(J902,3-LOG(ABS(J902))))</f>
        <v>0</v>
      </c>
      <c r="O902" s="113">
        <f t="shared" ref="O902:O965" si="62">IF(K902=0,0,ROUND(K902,3-LOG(ABS(K902))))</f>
        <v>0</v>
      </c>
    </row>
    <row r="903" spans="2:15" x14ac:dyDescent="0.25">
      <c r="B903" s="87" t="str">
        <f t="shared" si="59"/>
        <v>SCECFLDMoMH06CZ02</v>
      </c>
      <c r="C903" s="113" t="s">
        <v>118</v>
      </c>
      <c r="D903" t="s">
        <v>130</v>
      </c>
      <c r="E903" t="s">
        <v>1651</v>
      </c>
      <c r="F903" t="s">
        <v>1653</v>
      </c>
      <c r="G903" t="s">
        <v>101</v>
      </c>
      <c r="H903" t="s">
        <v>1662</v>
      </c>
      <c r="I903">
        <v>0</v>
      </c>
      <c r="J903">
        <v>0</v>
      </c>
      <c r="K903">
        <v>0</v>
      </c>
      <c r="M903" s="113">
        <f t="shared" si="60"/>
        <v>0</v>
      </c>
      <c r="N903" s="113">
        <f t="shared" si="61"/>
        <v>0</v>
      </c>
      <c r="O903" s="113">
        <f t="shared" si="62"/>
        <v>0</v>
      </c>
    </row>
    <row r="904" spans="2:15" x14ac:dyDescent="0.25">
      <c r="B904" s="87" t="str">
        <f t="shared" si="59"/>
        <v>SCECFLDMoMH06CZ03</v>
      </c>
      <c r="C904" s="113" t="s">
        <v>118</v>
      </c>
      <c r="D904" t="s">
        <v>130</v>
      </c>
      <c r="E904" t="s">
        <v>1651</v>
      </c>
      <c r="F904" t="s">
        <v>1653</v>
      </c>
      <c r="G904" t="s">
        <v>102</v>
      </c>
      <c r="H904" t="s">
        <v>1662</v>
      </c>
      <c r="I904">
        <v>0</v>
      </c>
      <c r="J904">
        <v>0</v>
      </c>
      <c r="K904">
        <v>0</v>
      </c>
      <c r="M904" s="113">
        <f t="shared" si="60"/>
        <v>0</v>
      </c>
      <c r="N904" s="113">
        <f t="shared" si="61"/>
        <v>0</v>
      </c>
      <c r="O904" s="113">
        <f t="shared" si="62"/>
        <v>0</v>
      </c>
    </row>
    <row r="905" spans="2:15" x14ac:dyDescent="0.25">
      <c r="B905" s="87" t="str">
        <f t="shared" si="59"/>
        <v>SCECFLDMoMH06CZ04</v>
      </c>
      <c r="C905" s="113" t="s">
        <v>118</v>
      </c>
      <c r="D905" t="s">
        <v>130</v>
      </c>
      <c r="E905" t="s">
        <v>1651</v>
      </c>
      <c r="F905" t="s">
        <v>1653</v>
      </c>
      <c r="G905" t="s">
        <v>103</v>
      </c>
      <c r="H905" t="s">
        <v>1662</v>
      </c>
      <c r="I905">
        <v>0</v>
      </c>
      <c r="J905">
        <v>0</v>
      </c>
      <c r="K905">
        <v>0</v>
      </c>
      <c r="M905" s="113">
        <f t="shared" si="60"/>
        <v>0</v>
      </c>
      <c r="N905" s="113">
        <f t="shared" si="61"/>
        <v>0</v>
      </c>
      <c r="O905" s="113">
        <f t="shared" si="62"/>
        <v>0</v>
      </c>
    </row>
    <row r="906" spans="2:15" x14ac:dyDescent="0.25">
      <c r="B906" s="87" t="str">
        <f t="shared" si="59"/>
        <v>SCECFLDMoMH06CZ05</v>
      </c>
      <c r="C906" s="113" t="s">
        <v>118</v>
      </c>
      <c r="D906" t="s">
        <v>130</v>
      </c>
      <c r="E906" t="s">
        <v>1651</v>
      </c>
      <c r="F906" t="s">
        <v>1653</v>
      </c>
      <c r="G906" t="s">
        <v>104</v>
      </c>
      <c r="H906" t="s">
        <v>1662</v>
      </c>
      <c r="I906">
        <v>0.97196935395076356</v>
      </c>
      <c r="J906">
        <v>1.5690464744017236</v>
      </c>
      <c r="K906">
        <v>-2.4629896907216502E-2</v>
      </c>
      <c r="M906" s="113">
        <f t="shared" si="60"/>
        <v>0.97199999999999998</v>
      </c>
      <c r="N906" s="113">
        <f t="shared" si="61"/>
        <v>1.57</v>
      </c>
      <c r="O906" s="113">
        <f t="shared" si="62"/>
        <v>-2.46E-2</v>
      </c>
    </row>
    <row r="907" spans="2:15" x14ac:dyDescent="0.25">
      <c r="B907" s="87" t="str">
        <f t="shared" si="59"/>
        <v>SCECFLDMoMH06CZ06</v>
      </c>
      <c r="C907" s="113" t="s">
        <v>118</v>
      </c>
      <c r="D907" t="s">
        <v>130</v>
      </c>
      <c r="E907" t="s">
        <v>1651</v>
      </c>
      <c r="F907" t="s">
        <v>1653</v>
      </c>
      <c r="G907" t="s">
        <v>105</v>
      </c>
      <c r="H907" t="s">
        <v>1662</v>
      </c>
      <c r="I907">
        <v>0.99607655566865194</v>
      </c>
      <c r="J907">
        <v>1.0449707709353095</v>
      </c>
      <c r="K907">
        <v>-7.0878879972469892E-3</v>
      </c>
      <c r="M907" s="113">
        <f t="shared" si="60"/>
        <v>0.996</v>
      </c>
      <c r="N907" s="113">
        <f t="shared" si="61"/>
        <v>1.04</v>
      </c>
      <c r="O907" s="113">
        <f t="shared" si="62"/>
        <v>-7.0899999999999999E-3</v>
      </c>
    </row>
    <row r="908" spans="2:15" x14ac:dyDescent="0.25">
      <c r="B908" s="87" t="str">
        <f t="shared" si="59"/>
        <v>SCECFLDMoMH06CZ07</v>
      </c>
      <c r="C908" s="113" t="s">
        <v>118</v>
      </c>
      <c r="D908" t="s">
        <v>130</v>
      </c>
      <c r="E908" t="s">
        <v>1651</v>
      </c>
      <c r="F908" t="s">
        <v>1653</v>
      </c>
      <c r="G908" t="s">
        <v>106</v>
      </c>
      <c r="H908" t="s">
        <v>1662</v>
      </c>
      <c r="I908">
        <v>0</v>
      </c>
      <c r="J908">
        <v>0</v>
      </c>
      <c r="K908">
        <v>0</v>
      </c>
      <c r="M908" s="113">
        <f t="shared" si="60"/>
        <v>0</v>
      </c>
      <c r="N908" s="113">
        <f t="shared" si="61"/>
        <v>0</v>
      </c>
      <c r="O908" s="113">
        <f t="shared" si="62"/>
        <v>0</v>
      </c>
    </row>
    <row r="909" spans="2:15" x14ac:dyDescent="0.25">
      <c r="B909" s="87" t="str">
        <f t="shared" si="59"/>
        <v>SCECFLDMoMH06CZ08</v>
      </c>
      <c r="C909" s="113" t="s">
        <v>118</v>
      </c>
      <c r="D909" t="s">
        <v>130</v>
      </c>
      <c r="E909" t="s">
        <v>1651</v>
      </c>
      <c r="F909" t="s">
        <v>1653</v>
      </c>
      <c r="G909" t="s">
        <v>107</v>
      </c>
      <c r="H909" t="s">
        <v>1662</v>
      </c>
      <c r="I909">
        <v>1.1315037533878274</v>
      </c>
      <c r="J909">
        <v>1.4911571745634602</v>
      </c>
      <c r="K909">
        <v>-1.1298939803821451E-2</v>
      </c>
      <c r="M909" s="113">
        <f t="shared" si="60"/>
        <v>1.1299999999999999</v>
      </c>
      <c r="N909" s="113">
        <f t="shared" si="61"/>
        <v>1.49</v>
      </c>
      <c r="O909" s="113">
        <f t="shared" si="62"/>
        <v>-1.1299999999999999E-2</v>
      </c>
    </row>
    <row r="910" spans="2:15" x14ac:dyDescent="0.25">
      <c r="B910" s="87" t="str">
        <f t="shared" si="59"/>
        <v>SCECFLDMoMH06CZ09</v>
      </c>
      <c r="C910" s="113" t="s">
        <v>118</v>
      </c>
      <c r="D910" t="s">
        <v>130</v>
      </c>
      <c r="E910" t="s">
        <v>1651</v>
      </c>
      <c r="F910" t="s">
        <v>1653</v>
      </c>
      <c r="G910" t="s">
        <v>108</v>
      </c>
      <c r="H910" t="s">
        <v>1662</v>
      </c>
      <c r="I910">
        <v>1.1302474226804122</v>
      </c>
      <c r="J910">
        <v>1.6159793814432988</v>
      </c>
      <c r="K910">
        <v>-1.2094845360824742E-2</v>
      </c>
      <c r="M910" s="113">
        <f t="shared" si="60"/>
        <v>1.1299999999999999</v>
      </c>
      <c r="N910" s="113">
        <f t="shared" si="61"/>
        <v>1.62</v>
      </c>
      <c r="O910" s="113">
        <f t="shared" si="62"/>
        <v>-1.21E-2</v>
      </c>
    </row>
    <row r="911" spans="2:15" x14ac:dyDescent="0.25">
      <c r="B911" s="87" t="str">
        <f t="shared" si="59"/>
        <v>SCECFLDMoMH06CZ10</v>
      </c>
      <c r="C911" s="113" t="s">
        <v>118</v>
      </c>
      <c r="D911" t="s">
        <v>130</v>
      </c>
      <c r="E911" t="s">
        <v>1651</v>
      </c>
      <c r="F911" t="s">
        <v>1653</v>
      </c>
      <c r="G911" t="s">
        <v>109</v>
      </c>
      <c r="H911" t="s">
        <v>1662</v>
      </c>
      <c r="I911">
        <v>1.1578556701030926</v>
      </c>
      <c r="J911">
        <v>1.5297563261480789</v>
      </c>
      <c r="K911">
        <v>-1.6742268041237112E-2</v>
      </c>
      <c r="M911" s="113">
        <f t="shared" si="60"/>
        <v>1.1599999999999999</v>
      </c>
      <c r="N911" s="113">
        <f t="shared" si="61"/>
        <v>1.53</v>
      </c>
      <c r="O911" s="113">
        <f t="shared" si="62"/>
        <v>-1.67E-2</v>
      </c>
    </row>
    <row r="912" spans="2:15" x14ac:dyDescent="0.25">
      <c r="B912" s="87" t="str">
        <f t="shared" si="59"/>
        <v>SCECFLDMoMH06CZ11</v>
      </c>
      <c r="C912" s="113" t="s">
        <v>118</v>
      </c>
      <c r="D912" t="s">
        <v>130</v>
      </c>
      <c r="E912" t="s">
        <v>1651</v>
      </c>
      <c r="F912" t="s">
        <v>1653</v>
      </c>
      <c r="G912" t="s">
        <v>110</v>
      </c>
      <c r="H912" t="s">
        <v>1662</v>
      </c>
      <c r="I912">
        <v>0</v>
      </c>
      <c r="J912">
        <v>0</v>
      </c>
      <c r="K912">
        <v>0</v>
      </c>
      <c r="M912" s="113">
        <f t="shared" si="60"/>
        <v>0</v>
      </c>
      <c r="N912" s="113">
        <f t="shared" si="61"/>
        <v>0</v>
      </c>
      <c r="O912" s="113">
        <f t="shared" si="62"/>
        <v>0</v>
      </c>
    </row>
    <row r="913" spans="2:15" x14ac:dyDescent="0.25">
      <c r="B913" s="87" t="str">
        <f t="shared" si="59"/>
        <v>SCECFLDMoMH06CZ12</v>
      </c>
      <c r="C913" s="113" t="s">
        <v>118</v>
      </c>
      <c r="D913" t="s">
        <v>130</v>
      </c>
      <c r="E913" t="s">
        <v>1651</v>
      </c>
      <c r="F913" t="s">
        <v>1653</v>
      </c>
      <c r="G913" t="s">
        <v>111</v>
      </c>
      <c r="H913" t="s">
        <v>1662</v>
      </c>
      <c r="I913">
        <v>0</v>
      </c>
      <c r="J913">
        <v>0</v>
      </c>
      <c r="K913">
        <v>0</v>
      </c>
      <c r="M913" s="113">
        <f t="shared" si="60"/>
        <v>0</v>
      </c>
      <c r="N913" s="113">
        <f t="shared" si="61"/>
        <v>0</v>
      </c>
      <c r="O913" s="113">
        <f t="shared" si="62"/>
        <v>0</v>
      </c>
    </row>
    <row r="914" spans="2:15" x14ac:dyDescent="0.25">
      <c r="B914" s="87" t="str">
        <f t="shared" si="59"/>
        <v>SCECFLDMoMH06CZ13</v>
      </c>
      <c r="C914" s="113" t="s">
        <v>118</v>
      </c>
      <c r="D914" t="s">
        <v>130</v>
      </c>
      <c r="E914" t="s">
        <v>1651</v>
      </c>
      <c r="F914" t="s">
        <v>1653</v>
      </c>
      <c r="G914" t="s">
        <v>112</v>
      </c>
      <c r="H914" t="s">
        <v>1662</v>
      </c>
      <c r="I914">
        <v>1.0711149795587371</v>
      </c>
      <c r="J914">
        <v>1.3218556637289394</v>
      </c>
      <c r="K914">
        <v>-1.6536416472873336E-2</v>
      </c>
      <c r="M914" s="113">
        <f t="shared" si="60"/>
        <v>1.07</v>
      </c>
      <c r="N914" s="113">
        <f t="shared" si="61"/>
        <v>1.32</v>
      </c>
      <c r="O914" s="113">
        <f t="shared" si="62"/>
        <v>-1.6500000000000001E-2</v>
      </c>
    </row>
    <row r="915" spans="2:15" x14ac:dyDescent="0.25">
      <c r="B915" s="87" t="str">
        <f t="shared" si="59"/>
        <v>SCECFLDMoMH06CZ14</v>
      </c>
      <c r="C915" s="113" t="s">
        <v>118</v>
      </c>
      <c r="D915" t="s">
        <v>130</v>
      </c>
      <c r="E915" t="s">
        <v>1651</v>
      </c>
      <c r="F915" t="s">
        <v>1653</v>
      </c>
      <c r="G915" t="s">
        <v>113</v>
      </c>
      <c r="H915" t="s">
        <v>1662</v>
      </c>
      <c r="I915">
        <v>1.0632473554013016</v>
      </c>
      <c r="J915">
        <v>1.3394102606036016</v>
      </c>
      <c r="K915">
        <v>-1.7979715441945501E-2</v>
      </c>
      <c r="M915" s="113">
        <f t="shared" si="60"/>
        <v>1.06</v>
      </c>
      <c r="N915" s="113">
        <f t="shared" si="61"/>
        <v>1.34</v>
      </c>
      <c r="O915" s="113">
        <f t="shared" si="62"/>
        <v>-1.7999999999999999E-2</v>
      </c>
    </row>
    <row r="916" spans="2:15" x14ac:dyDescent="0.25">
      <c r="B916" s="87" t="str">
        <f t="shared" si="59"/>
        <v>SCECFLDMoMH06CZ15</v>
      </c>
      <c r="C916" s="113" t="s">
        <v>118</v>
      </c>
      <c r="D916" t="s">
        <v>130</v>
      </c>
      <c r="E916" t="s">
        <v>1651</v>
      </c>
      <c r="F916" t="s">
        <v>1653</v>
      </c>
      <c r="G916" t="s">
        <v>114</v>
      </c>
      <c r="H916" t="s">
        <v>1662</v>
      </c>
      <c r="I916">
        <v>1.2045773195876288</v>
      </c>
      <c r="J916">
        <v>1.5714285714285714</v>
      </c>
      <c r="K916">
        <v>-6.797938144329896E-3</v>
      </c>
      <c r="M916" s="113">
        <f t="shared" si="60"/>
        <v>1.2</v>
      </c>
      <c r="N916" s="113">
        <f t="shared" si="61"/>
        <v>1.57</v>
      </c>
      <c r="O916" s="113">
        <f t="shared" si="62"/>
        <v>-6.7999999999999996E-3</v>
      </c>
    </row>
    <row r="917" spans="2:15" x14ac:dyDescent="0.25">
      <c r="B917" s="87" t="str">
        <f t="shared" si="59"/>
        <v>SCECFLDMoMH06CZ16</v>
      </c>
      <c r="C917" s="113" t="s">
        <v>118</v>
      </c>
      <c r="D917" t="s">
        <v>130</v>
      </c>
      <c r="E917" t="s">
        <v>1651</v>
      </c>
      <c r="F917" t="s">
        <v>1653</v>
      </c>
      <c r="G917" t="s">
        <v>115</v>
      </c>
      <c r="H917" t="s">
        <v>1662</v>
      </c>
      <c r="I917">
        <v>1.0246597938144331</v>
      </c>
      <c r="J917">
        <v>1.7266784008046263</v>
      </c>
      <c r="K917">
        <v>-1.9340206185567008E-2</v>
      </c>
      <c r="M917" s="113">
        <f t="shared" si="60"/>
        <v>1.02</v>
      </c>
      <c r="N917" s="113">
        <f t="shared" si="61"/>
        <v>1.73</v>
      </c>
      <c r="O917" s="113">
        <f t="shared" si="62"/>
        <v>-1.9300000000000001E-2</v>
      </c>
    </row>
    <row r="918" spans="2:15" x14ac:dyDescent="0.25">
      <c r="B918" s="87" t="str">
        <f t="shared" si="59"/>
        <v>SCECFLDMoMH15CZ01</v>
      </c>
      <c r="C918" s="113" t="s">
        <v>118</v>
      </c>
      <c r="D918" t="s">
        <v>130</v>
      </c>
      <c r="E918" t="s">
        <v>1651</v>
      </c>
      <c r="F918" t="s">
        <v>1829</v>
      </c>
      <c r="G918" t="s">
        <v>48</v>
      </c>
      <c r="H918" t="s">
        <v>1662</v>
      </c>
      <c r="I918">
        <v>0</v>
      </c>
      <c r="J918">
        <v>0</v>
      </c>
      <c r="K918">
        <v>0</v>
      </c>
      <c r="M918" s="113">
        <f t="shared" si="60"/>
        <v>0</v>
      </c>
      <c r="N918" s="113">
        <f t="shared" si="61"/>
        <v>0</v>
      </c>
      <c r="O918" s="113">
        <f t="shared" si="62"/>
        <v>0</v>
      </c>
    </row>
    <row r="919" spans="2:15" x14ac:dyDescent="0.25">
      <c r="B919" s="87" t="str">
        <f t="shared" si="59"/>
        <v>SCECFLDMoMH15CZ02</v>
      </c>
      <c r="C919" s="113" t="s">
        <v>118</v>
      </c>
      <c r="D919" t="s">
        <v>130</v>
      </c>
      <c r="E919" t="s">
        <v>1651</v>
      </c>
      <c r="F919" t="s">
        <v>1829</v>
      </c>
      <c r="G919" t="s">
        <v>101</v>
      </c>
      <c r="H919" t="s">
        <v>1662</v>
      </c>
      <c r="I919">
        <v>0</v>
      </c>
      <c r="J919">
        <v>0</v>
      </c>
      <c r="K919">
        <v>0</v>
      </c>
      <c r="M919" s="113">
        <f t="shared" si="60"/>
        <v>0</v>
      </c>
      <c r="N919" s="113">
        <f t="shared" si="61"/>
        <v>0</v>
      </c>
      <c r="O919" s="113">
        <f t="shared" si="62"/>
        <v>0</v>
      </c>
    </row>
    <row r="920" spans="2:15" x14ac:dyDescent="0.25">
      <c r="B920" s="87" t="str">
        <f t="shared" si="59"/>
        <v>SCECFLDMoMH15CZ03</v>
      </c>
      <c r="C920" s="113" t="s">
        <v>118</v>
      </c>
      <c r="D920" t="s">
        <v>130</v>
      </c>
      <c r="E920" t="s">
        <v>1651</v>
      </c>
      <c r="F920" t="s">
        <v>1829</v>
      </c>
      <c r="G920" t="s">
        <v>102</v>
      </c>
      <c r="H920" t="s">
        <v>1662</v>
      </c>
      <c r="I920">
        <v>0</v>
      </c>
      <c r="J920">
        <v>0</v>
      </c>
      <c r="K920">
        <v>0</v>
      </c>
      <c r="M920" s="113">
        <f t="shared" si="60"/>
        <v>0</v>
      </c>
      <c r="N920" s="113">
        <f t="shared" si="61"/>
        <v>0</v>
      </c>
      <c r="O920" s="113">
        <f t="shared" si="62"/>
        <v>0</v>
      </c>
    </row>
    <row r="921" spans="2:15" x14ac:dyDescent="0.25">
      <c r="B921" s="87" t="str">
        <f t="shared" si="59"/>
        <v>SCECFLDMoMH15CZ04</v>
      </c>
      <c r="C921" s="113" t="s">
        <v>118</v>
      </c>
      <c r="D921" t="s">
        <v>130</v>
      </c>
      <c r="E921" t="s">
        <v>1651</v>
      </c>
      <c r="F921" t="s">
        <v>1829</v>
      </c>
      <c r="G921" t="s">
        <v>103</v>
      </c>
      <c r="H921" t="s">
        <v>1662</v>
      </c>
      <c r="I921">
        <v>0</v>
      </c>
      <c r="J921">
        <v>0</v>
      </c>
      <c r="K921">
        <v>0</v>
      </c>
      <c r="M921" s="113">
        <f t="shared" si="60"/>
        <v>0</v>
      </c>
      <c r="N921" s="113">
        <f t="shared" si="61"/>
        <v>0</v>
      </c>
      <c r="O921" s="113">
        <f t="shared" si="62"/>
        <v>0</v>
      </c>
    </row>
    <row r="922" spans="2:15" x14ac:dyDescent="0.25">
      <c r="B922" s="87" t="str">
        <f t="shared" si="59"/>
        <v>SCECFLDMoMH15CZ05</v>
      </c>
      <c r="C922" s="113" t="s">
        <v>118</v>
      </c>
      <c r="D922" t="s">
        <v>130</v>
      </c>
      <c r="E922" t="s">
        <v>1651</v>
      </c>
      <c r="F922" t="s">
        <v>1829</v>
      </c>
      <c r="G922" t="s">
        <v>104</v>
      </c>
      <c r="H922" t="s">
        <v>1662</v>
      </c>
      <c r="I922">
        <v>0.97735531397446795</v>
      </c>
      <c r="J922">
        <v>1.5389343924196672</v>
      </c>
      <c r="K922">
        <v>-2.3547059749870383E-2</v>
      </c>
      <c r="M922" s="113">
        <f t="shared" si="60"/>
        <v>0.97699999999999998</v>
      </c>
      <c r="N922" s="113">
        <f t="shared" si="61"/>
        <v>1.54</v>
      </c>
      <c r="O922" s="113">
        <f t="shared" si="62"/>
        <v>-2.35E-2</v>
      </c>
    </row>
    <row r="923" spans="2:15" x14ac:dyDescent="0.25">
      <c r="B923" s="87" t="str">
        <f t="shared" si="59"/>
        <v>SCECFLDMoMH15CZ06</v>
      </c>
      <c r="C923" s="113" t="s">
        <v>118</v>
      </c>
      <c r="D923" t="s">
        <v>130</v>
      </c>
      <c r="E923" t="s">
        <v>1651</v>
      </c>
      <c r="F923" t="s">
        <v>1829</v>
      </c>
      <c r="G923" t="s">
        <v>105</v>
      </c>
      <c r="H923" t="s">
        <v>1662</v>
      </c>
      <c r="I923">
        <v>0.98302145088633275</v>
      </c>
      <c r="J923">
        <v>1.0429393466989785</v>
      </c>
      <c r="K923">
        <v>-1.1897943741565277E-2</v>
      </c>
      <c r="M923" s="113">
        <f t="shared" si="60"/>
        <v>0.98299999999999998</v>
      </c>
      <c r="N923" s="113">
        <f t="shared" si="61"/>
        <v>1.04</v>
      </c>
      <c r="O923" s="113">
        <f t="shared" si="62"/>
        <v>-1.1900000000000001E-2</v>
      </c>
    </row>
    <row r="924" spans="2:15" x14ac:dyDescent="0.25">
      <c r="B924" s="87" t="str">
        <f t="shared" si="59"/>
        <v>SCECFLDMoMH15CZ07</v>
      </c>
      <c r="C924" s="113" t="s">
        <v>118</v>
      </c>
      <c r="D924" t="s">
        <v>130</v>
      </c>
      <c r="E924" t="s">
        <v>1651</v>
      </c>
      <c r="F924" t="s">
        <v>1829</v>
      </c>
      <c r="G924" t="s">
        <v>106</v>
      </c>
      <c r="H924" t="s">
        <v>1662</v>
      </c>
      <c r="I924">
        <v>0</v>
      </c>
      <c r="J924">
        <v>0</v>
      </c>
      <c r="K924">
        <v>0</v>
      </c>
      <c r="M924" s="113">
        <f t="shared" si="60"/>
        <v>0</v>
      </c>
      <c r="N924" s="113">
        <f t="shared" si="61"/>
        <v>0</v>
      </c>
      <c r="O924" s="113">
        <f t="shared" si="62"/>
        <v>0</v>
      </c>
    </row>
    <row r="925" spans="2:15" x14ac:dyDescent="0.25">
      <c r="B925" s="87" t="str">
        <f t="shared" si="59"/>
        <v>SCECFLDMoMH15CZ08</v>
      </c>
      <c r="C925" s="113" t="s">
        <v>118</v>
      </c>
      <c r="D925" t="s">
        <v>130</v>
      </c>
      <c r="E925" t="s">
        <v>1651</v>
      </c>
      <c r="F925" t="s">
        <v>1829</v>
      </c>
      <c r="G925" t="s">
        <v>107</v>
      </c>
      <c r="H925" t="s">
        <v>1662</v>
      </c>
      <c r="I925">
        <v>1.1315535388065134</v>
      </c>
      <c r="J925">
        <v>1.4328538805368005</v>
      </c>
      <c r="K925">
        <v>-1.0828719637663955E-2</v>
      </c>
      <c r="M925" s="113">
        <f t="shared" si="60"/>
        <v>1.1299999999999999</v>
      </c>
      <c r="N925" s="113">
        <f t="shared" si="61"/>
        <v>1.43</v>
      </c>
      <c r="O925" s="113">
        <f t="shared" si="62"/>
        <v>-1.0800000000000001E-2</v>
      </c>
    </row>
    <row r="926" spans="2:15" x14ac:dyDescent="0.25">
      <c r="B926" s="87" t="str">
        <f t="shared" si="59"/>
        <v>SCECFLDMoMH15CZ09</v>
      </c>
      <c r="C926" s="113" t="s">
        <v>118</v>
      </c>
      <c r="D926" t="s">
        <v>130</v>
      </c>
      <c r="E926" t="s">
        <v>1651</v>
      </c>
      <c r="F926" t="s">
        <v>1829</v>
      </c>
      <c r="G926" t="s">
        <v>108</v>
      </c>
      <c r="H926" t="s">
        <v>1662</v>
      </c>
      <c r="I926">
        <v>1.1218969072164948</v>
      </c>
      <c r="J926">
        <v>1.5681818181818181</v>
      </c>
      <c r="K926">
        <v>-1.1964948453608243E-2</v>
      </c>
      <c r="M926" s="113">
        <f t="shared" si="60"/>
        <v>1.1200000000000001</v>
      </c>
      <c r="N926" s="113">
        <f t="shared" si="61"/>
        <v>1.57</v>
      </c>
      <c r="O926" s="113">
        <f t="shared" si="62"/>
        <v>-1.2E-2</v>
      </c>
    </row>
    <row r="927" spans="2:15" x14ac:dyDescent="0.25">
      <c r="B927" s="87" t="str">
        <f t="shared" si="59"/>
        <v>SCECFLDMoMH15CZ10</v>
      </c>
      <c r="C927" s="113" t="s">
        <v>118</v>
      </c>
      <c r="D927" t="s">
        <v>130</v>
      </c>
      <c r="E927" t="s">
        <v>1651</v>
      </c>
      <c r="F927" t="s">
        <v>1829</v>
      </c>
      <c r="G927" t="s">
        <v>109</v>
      </c>
      <c r="H927" t="s">
        <v>1662</v>
      </c>
      <c r="I927">
        <v>1.1357731958762889</v>
      </c>
      <c r="J927">
        <v>1.5023430178069357</v>
      </c>
      <c r="K927">
        <v>-1.4432989690721649E-2</v>
      </c>
      <c r="M927" s="113">
        <f t="shared" si="60"/>
        <v>1.1399999999999999</v>
      </c>
      <c r="N927" s="113">
        <f t="shared" si="61"/>
        <v>1.5</v>
      </c>
      <c r="O927" s="113">
        <f t="shared" si="62"/>
        <v>-1.44E-2</v>
      </c>
    </row>
    <row r="928" spans="2:15" x14ac:dyDescent="0.25">
      <c r="B928" s="87" t="str">
        <f t="shared" si="59"/>
        <v>SCECFLDMoMH15CZ11</v>
      </c>
      <c r="C928" s="113" t="s">
        <v>118</v>
      </c>
      <c r="D928" t="s">
        <v>130</v>
      </c>
      <c r="E928" t="s">
        <v>1651</v>
      </c>
      <c r="F928" t="s">
        <v>1829</v>
      </c>
      <c r="G928" t="s">
        <v>110</v>
      </c>
      <c r="H928" t="s">
        <v>1662</v>
      </c>
      <c r="I928">
        <v>0</v>
      </c>
      <c r="J928">
        <v>0</v>
      </c>
      <c r="K928">
        <v>0</v>
      </c>
      <c r="M928" s="113">
        <f t="shared" si="60"/>
        <v>0</v>
      </c>
      <c r="N928" s="113">
        <f t="shared" si="61"/>
        <v>0</v>
      </c>
      <c r="O928" s="113">
        <f t="shared" si="62"/>
        <v>0</v>
      </c>
    </row>
    <row r="929" spans="2:15" x14ac:dyDescent="0.25">
      <c r="B929" s="87" t="str">
        <f t="shared" si="59"/>
        <v>SCECFLDMoMH15CZ12</v>
      </c>
      <c r="C929" s="113" t="s">
        <v>118</v>
      </c>
      <c r="D929" t="s">
        <v>130</v>
      </c>
      <c r="E929" t="s">
        <v>1651</v>
      </c>
      <c r="F929" t="s">
        <v>1829</v>
      </c>
      <c r="G929" t="s">
        <v>111</v>
      </c>
      <c r="H929" t="s">
        <v>1662</v>
      </c>
      <c r="I929">
        <v>0</v>
      </c>
      <c r="J929">
        <v>0</v>
      </c>
      <c r="K929">
        <v>0</v>
      </c>
      <c r="M929" s="113">
        <f t="shared" si="60"/>
        <v>0</v>
      </c>
      <c r="N929" s="113">
        <f t="shared" si="61"/>
        <v>0</v>
      </c>
      <c r="O929" s="113">
        <f t="shared" si="62"/>
        <v>0</v>
      </c>
    </row>
    <row r="930" spans="2:15" x14ac:dyDescent="0.25">
      <c r="B930" s="87" t="str">
        <f t="shared" si="59"/>
        <v>SCECFLDMoMH15CZ13</v>
      </c>
      <c r="C930" s="113" t="s">
        <v>118</v>
      </c>
      <c r="D930" t="s">
        <v>130</v>
      </c>
      <c r="E930" t="s">
        <v>1651</v>
      </c>
      <c r="F930" t="s">
        <v>1829</v>
      </c>
      <c r="G930" t="s">
        <v>112</v>
      </c>
      <c r="H930" t="s">
        <v>1662</v>
      </c>
      <c r="I930">
        <v>1.0545854138246875</v>
      </c>
      <c r="J930">
        <v>1.3093045912303209</v>
      </c>
      <c r="K930">
        <v>-1.6763554595231208E-2</v>
      </c>
      <c r="M930" s="113">
        <f t="shared" si="60"/>
        <v>1.05</v>
      </c>
      <c r="N930" s="113">
        <f t="shared" si="61"/>
        <v>1.31</v>
      </c>
      <c r="O930" s="113">
        <f t="shared" si="62"/>
        <v>-1.6799999999999999E-2</v>
      </c>
    </row>
    <row r="931" spans="2:15" x14ac:dyDescent="0.25">
      <c r="B931" s="87" t="str">
        <f t="shared" si="59"/>
        <v>SCECFLDMoMH15CZ14</v>
      </c>
      <c r="C931" s="113" t="s">
        <v>118</v>
      </c>
      <c r="D931" t="s">
        <v>130</v>
      </c>
      <c r="E931" t="s">
        <v>1651</v>
      </c>
      <c r="F931" t="s">
        <v>1829</v>
      </c>
      <c r="G931" t="s">
        <v>113</v>
      </c>
      <c r="H931" t="s">
        <v>1662</v>
      </c>
      <c r="I931">
        <v>1.0560421426365532</v>
      </c>
      <c r="J931">
        <v>1.3365936542957562</v>
      </c>
      <c r="K931">
        <v>-1.7485204079767291E-2</v>
      </c>
      <c r="M931" s="113">
        <f t="shared" si="60"/>
        <v>1.06</v>
      </c>
      <c r="N931" s="113">
        <f t="shared" si="61"/>
        <v>1.34</v>
      </c>
      <c r="O931" s="113">
        <f t="shared" si="62"/>
        <v>-1.7500000000000002E-2</v>
      </c>
    </row>
    <row r="932" spans="2:15" x14ac:dyDescent="0.25">
      <c r="B932" s="87" t="str">
        <f t="shared" si="59"/>
        <v>SCECFLDMoMH15CZ15</v>
      </c>
      <c r="C932" s="113" t="s">
        <v>118</v>
      </c>
      <c r="D932" t="s">
        <v>130</v>
      </c>
      <c r="E932" t="s">
        <v>1651</v>
      </c>
      <c r="F932" t="s">
        <v>1829</v>
      </c>
      <c r="G932" t="s">
        <v>114</v>
      </c>
      <c r="H932" t="s">
        <v>1662</v>
      </c>
      <c r="I932">
        <v>1.2098144329896907</v>
      </c>
      <c r="J932">
        <v>1.5451644575355916</v>
      </c>
      <c r="K932">
        <v>-6.8123711340206169E-3</v>
      </c>
      <c r="M932" s="113">
        <f t="shared" si="60"/>
        <v>1.21</v>
      </c>
      <c r="N932" s="113">
        <f t="shared" si="61"/>
        <v>1.55</v>
      </c>
      <c r="O932" s="113">
        <f t="shared" si="62"/>
        <v>-6.8100000000000001E-3</v>
      </c>
    </row>
    <row r="933" spans="2:15" x14ac:dyDescent="0.25">
      <c r="B933" s="87" t="str">
        <f t="shared" si="59"/>
        <v>SCECFLDMoMH15CZ16</v>
      </c>
      <c r="C933" s="113" t="s">
        <v>118</v>
      </c>
      <c r="D933" t="s">
        <v>130</v>
      </c>
      <c r="E933" t="s">
        <v>1651</v>
      </c>
      <c r="F933" t="s">
        <v>1829</v>
      </c>
      <c r="G933" t="s">
        <v>115</v>
      </c>
      <c r="H933" t="s">
        <v>1662</v>
      </c>
      <c r="I933">
        <v>1.019896907216495</v>
      </c>
      <c r="J933">
        <v>1.6341463414634148</v>
      </c>
      <c r="K933">
        <v>-1.9195876288659795E-2</v>
      </c>
      <c r="M933" s="113">
        <f t="shared" si="60"/>
        <v>1.02</v>
      </c>
      <c r="N933" s="113">
        <f t="shared" si="61"/>
        <v>1.63</v>
      </c>
      <c r="O933" s="113">
        <f t="shared" si="62"/>
        <v>-1.9199999999999998E-2</v>
      </c>
    </row>
    <row r="934" spans="2:15" x14ac:dyDescent="0.25">
      <c r="B934" s="87" t="str">
        <f t="shared" si="59"/>
        <v>SDGCFLDMoMH72CZ01</v>
      </c>
      <c r="C934" s="113" t="s">
        <v>118</v>
      </c>
      <c r="D934" t="s">
        <v>131</v>
      </c>
      <c r="E934" t="s">
        <v>1651</v>
      </c>
      <c r="F934" t="s">
        <v>1654</v>
      </c>
      <c r="G934" t="s">
        <v>48</v>
      </c>
      <c r="H934" t="s">
        <v>1662</v>
      </c>
      <c r="I934">
        <v>0</v>
      </c>
      <c r="J934">
        <v>0</v>
      </c>
      <c r="K934">
        <v>0</v>
      </c>
      <c r="M934" s="113">
        <f t="shared" si="60"/>
        <v>0</v>
      </c>
      <c r="N934" s="113">
        <f t="shared" si="61"/>
        <v>0</v>
      </c>
      <c r="O934" s="113">
        <f t="shared" si="62"/>
        <v>0</v>
      </c>
    </row>
    <row r="935" spans="2:15" x14ac:dyDescent="0.25">
      <c r="B935" s="87" t="str">
        <f t="shared" si="59"/>
        <v>SDGCFLDMoMH72CZ02</v>
      </c>
      <c r="C935" s="113" t="s">
        <v>118</v>
      </c>
      <c r="D935" t="s">
        <v>131</v>
      </c>
      <c r="E935" t="s">
        <v>1651</v>
      </c>
      <c r="F935" t="s">
        <v>1654</v>
      </c>
      <c r="G935" t="s">
        <v>101</v>
      </c>
      <c r="H935" t="s">
        <v>1662</v>
      </c>
      <c r="I935">
        <v>0</v>
      </c>
      <c r="J935">
        <v>0</v>
      </c>
      <c r="K935">
        <v>0</v>
      </c>
      <c r="M935" s="113">
        <f t="shared" si="60"/>
        <v>0</v>
      </c>
      <c r="N935" s="113">
        <f t="shared" si="61"/>
        <v>0</v>
      </c>
      <c r="O935" s="113">
        <f t="shared" si="62"/>
        <v>0</v>
      </c>
    </row>
    <row r="936" spans="2:15" x14ac:dyDescent="0.25">
      <c r="B936" s="87" t="str">
        <f t="shared" si="59"/>
        <v>SDGCFLDMoMH72CZ03</v>
      </c>
      <c r="C936" s="113" t="s">
        <v>118</v>
      </c>
      <c r="D936" t="s">
        <v>131</v>
      </c>
      <c r="E936" t="s">
        <v>1651</v>
      </c>
      <c r="F936" t="s">
        <v>1654</v>
      </c>
      <c r="G936" t="s">
        <v>102</v>
      </c>
      <c r="H936" t="s">
        <v>1662</v>
      </c>
      <c r="I936">
        <v>0</v>
      </c>
      <c r="J936">
        <v>0</v>
      </c>
      <c r="K936">
        <v>0</v>
      </c>
      <c r="M936" s="113">
        <f t="shared" si="60"/>
        <v>0</v>
      </c>
      <c r="N936" s="113">
        <f t="shared" si="61"/>
        <v>0</v>
      </c>
      <c r="O936" s="113">
        <f t="shared" si="62"/>
        <v>0</v>
      </c>
    </row>
    <row r="937" spans="2:15" x14ac:dyDescent="0.25">
      <c r="B937" s="87" t="str">
        <f t="shared" si="59"/>
        <v>SDGCFLDMoMH72CZ04</v>
      </c>
      <c r="C937" s="113" t="s">
        <v>118</v>
      </c>
      <c r="D937" t="s">
        <v>131</v>
      </c>
      <c r="E937" t="s">
        <v>1651</v>
      </c>
      <c r="F937" t="s">
        <v>1654</v>
      </c>
      <c r="G937" t="s">
        <v>103</v>
      </c>
      <c r="H937" t="s">
        <v>1662</v>
      </c>
      <c r="I937">
        <v>0</v>
      </c>
      <c r="J937">
        <v>0</v>
      </c>
      <c r="K937">
        <v>0</v>
      </c>
      <c r="M937" s="113">
        <f t="shared" si="60"/>
        <v>0</v>
      </c>
      <c r="N937" s="113">
        <f t="shared" si="61"/>
        <v>0</v>
      </c>
      <c r="O937" s="113">
        <f t="shared" si="62"/>
        <v>0</v>
      </c>
    </row>
    <row r="938" spans="2:15" x14ac:dyDescent="0.25">
      <c r="B938" s="87" t="str">
        <f t="shared" si="59"/>
        <v>SDGCFLDMoMH72CZ05</v>
      </c>
      <c r="C938" s="113" t="s">
        <v>118</v>
      </c>
      <c r="D938" t="s">
        <v>131</v>
      </c>
      <c r="E938" t="s">
        <v>1651</v>
      </c>
      <c r="F938" t="s">
        <v>1654</v>
      </c>
      <c r="G938" t="s">
        <v>104</v>
      </c>
      <c r="H938" t="s">
        <v>1662</v>
      </c>
      <c r="I938">
        <v>0</v>
      </c>
      <c r="J938">
        <v>0</v>
      </c>
      <c r="K938">
        <v>0</v>
      </c>
      <c r="M938" s="113">
        <f t="shared" si="60"/>
        <v>0</v>
      </c>
      <c r="N938" s="113">
        <f t="shared" si="61"/>
        <v>0</v>
      </c>
      <c r="O938" s="113">
        <f t="shared" si="62"/>
        <v>0</v>
      </c>
    </row>
    <row r="939" spans="2:15" x14ac:dyDescent="0.25">
      <c r="B939" s="87" t="str">
        <f t="shared" si="59"/>
        <v>SDGCFLDMoMH72CZ06</v>
      </c>
      <c r="C939" s="113" t="s">
        <v>118</v>
      </c>
      <c r="D939" t="s">
        <v>131</v>
      </c>
      <c r="E939" t="s">
        <v>1651</v>
      </c>
      <c r="F939" t="s">
        <v>1654</v>
      </c>
      <c r="G939" t="s">
        <v>105</v>
      </c>
      <c r="H939" t="s">
        <v>1662</v>
      </c>
      <c r="I939">
        <v>0</v>
      </c>
      <c r="J939">
        <v>0</v>
      </c>
      <c r="K939">
        <v>0</v>
      </c>
      <c r="M939" s="113">
        <f t="shared" si="60"/>
        <v>0</v>
      </c>
      <c r="N939" s="113">
        <f t="shared" si="61"/>
        <v>0</v>
      </c>
      <c r="O939" s="113">
        <f t="shared" si="62"/>
        <v>0</v>
      </c>
    </row>
    <row r="940" spans="2:15" x14ac:dyDescent="0.25">
      <c r="B940" s="87" t="str">
        <f t="shared" si="59"/>
        <v>SDGCFLDMoMH72CZ07</v>
      </c>
      <c r="C940" s="113" t="s">
        <v>118</v>
      </c>
      <c r="D940" t="s">
        <v>131</v>
      </c>
      <c r="E940" t="s">
        <v>1651</v>
      </c>
      <c r="F940" t="s">
        <v>1654</v>
      </c>
      <c r="G940" t="s">
        <v>106</v>
      </c>
      <c r="H940" t="s">
        <v>1662</v>
      </c>
      <c r="I940">
        <v>1.0271488016624113</v>
      </c>
      <c r="J940">
        <v>1.146129058503661</v>
      </c>
      <c r="K940">
        <v>-7.5949124845999727E-3</v>
      </c>
      <c r="M940" s="113">
        <f t="shared" si="60"/>
        <v>1.03</v>
      </c>
      <c r="N940" s="113">
        <f t="shared" si="61"/>
        <v>1.1499999999999999</v>
      </c>
      <c r="O940" s="113">
        <f t="shared" si="62"/>
        <v>-7.5900000000000004E-3</v>
      </c>
    </row>
    <row r="941" spans="2:15" x14ac:dyDescent="0.25">
      <c r="B941" s="87" t="str">
        <f t="shared" si="59"/>
        <v>SDGCFLDMoMH72CZ08</v>
      </c>
      <c r="C941" s="113" t="s">
        <v>118</v>
      </c>
      <c r="D941" t="s">
        <v>131</v>
      </c>
      <c r="E941" t="s">
        <v>1651</v>
      </c>
      <c r="F941" t="s">
        <v>1654</v>
      </c>
      <c r="G941" t="s">
        <v>107</v>
      </c>
      <c r="H941" t="s">
        <v>1662</v>
      </c>
      <c r="I941">
        <v>1.0866144329896905</v>
      </c>
      <c r="J941">
        <v>1.4468603561387066</v>
      </c>
      <c r="K941">
        <v>-1.0795876288659793E-2</v>
      </c>
      <c r="M941" s="113">
        <f t="shared" si="60"/>
        <v>1.0900000000000001</v>
      </c>
      <c r="N941" s="113">
        <f t="shared" si="61"/>
        <v>1.45</v>
      </c>
      <c r="O941" s="113">
        <f t="shared" si="62"/>
        <v>-1.0800000000000001E-2</v>
      </c>
    </row>
    <row r="942" spans="2:15" x14ac:dyDescent="0.25">
      <c r="B942" s="87" t="str">
        <f t="shared" si="59"/>
        <v>SDGCFLDMoMH72CZ09</v>
      </c>
      <c r="C942" s="113" t="s">
        <v>118</v>
      </c>
      <c r="D942" t="s">
        <v>131</v>
      </c>
      <c r="E942" t="s">
        <v>1651</v>
      </c>
      <c r="F942" t="s">
        <v>1654</v>
      </c>
      <c r="G942" t="s">
        <v>108</v>
      </c>
      <c r="H942" t="s">
        <v>1662</v>
      </c>
      <c r="I942">
        <v>0</v>
      </c>
      <c r="J942">
        <v>0</v>
      </c>
      <c r="K942">
        <v>0</v>
      </c>
      <c r="M942" s="113">
        <f t="shared" si="60"/>
        <v>0</v>
      </c>
      <c r="N942" s="113">
        <f t="shared" si="61"/>
        <v>0</v>
      </c>
      <c r="O942" s="113">
        <f t="shared" si="62"/>
        <v>0</v>
      </c>
    </row>
    <row r="943" spans="2:15" x14ac:dyDescent="0.25">
      <c r="B943" s="87" t="str">
        <f t="shared" si="59"/>
        <v>SDGCFLDMoMH72CZ10</v>
      </c>
      <c r="C943" s="113" t="s">
        <v>118</v>
      </c>
      <c r="D943" t="s">
        <v>131</v>
      </c>
      <c r="E943" t="s">
        <v>1651</v>
      </c>
      <c r="F943" t="s">
        <v>1654</v>
      </c>
      <c r="G943" t="s">
        <v>109</v>
      </c>
      <c r="H943" t="s">
        <v>1662</v>
      </c>
      <c r="I943">
        <v>1.1215153970859089</v>
      </c>
      <c r="J943">
        <v>1.7621680313816483</v>
      </c>
      <c r="K943">
        <v>-1.1486584251419725E-2</v>
      </c>
      <c r="M943" s="113">
        <f t="shared" si="60"/>
        <v>1.1200000000000001</v>
      </c>
      <c r="N943" s="113">
        <f t="shared" si="61"/>
        <v>1.76</v>
      </c>
      <c r="O943" s="113">
        <f t="shared" si="62"/>
        <v>-1.15E-2</v>
      </c>
    </row>
    <row r="944" spans="2:15" x14ac:dyDescent="0.25">
      <c r="B944" s="87" t="str">
        <f t="shared" si="59"/>
        <v>SDGCFLDMoMH72CZ11</v>
      </c>
      <c r="C944" s="113" t="s">
        <v>118</v>
      </c>
      <c r="D944" t="s">
        <v>131</v>
      </c>
      <c r="E944" t="s">
        <v>1651</v>
      </c>
      <c r="F944" t="s">
        <v>1654</v>
      </c>
      <c r="G944" t="s">
        <v>110</v>
      </c>
      <c r="H944" t="s">
        <v>1662</v>
      </c>
      <c r="I944">
        <v>0</v>
      </c>
      <c r="J944">
        <v>0</v>
      </c>
      <c r="K944">
        <v>0</v>
      </c>
      <c r="M944" s="113">
        <f t="shared" si="60"/>
        <v>0</v>
      </c>
      <c r="N944" s="113">
        <f t="shared" si="61"/>
        <v>0</v>
      </c>
      <c r="O944" s="113">
        <f t="shared" si="62"/>
        <v>0</v>
      </c>
    </row>
    <row r="945" spans="2:15" x14ac:dyDescent="0.25">
      <c r="B945" s="87" t="str">
        <f t="shared" si="59"/>
        <v>SDGCFLDMoMH72CZ12</v>
      </c>
      <c r="C945" s="113" t="s">
        <v>118</v>
      </c>
      <c r="D945" t="s">
        <v>131</v>
      </c>
      <c r="E945" t="s">
        <v>1651</v>
      </c>
      <c r="F945" t="s">
        <v>1654</v>
      </c>
      <c r="G945" t="s">
        <v>111</v>
      </c>
      <c r="H945" t="s">
        <v>1662</v>
      </c>
      <c r="I945">
        <v>0</v>
      </c>
      <c r="J945">
        <v>0</v>
      </c>
      <c r="K945">
        <v>0</v>
      </c>
      <c r="M945" s="113">
        <f t="shared" si="60"/>
        <v>0</v>
      </c>
      <c r="N945" s="113">
        <f t="shared" si="61"/>
        <v>0</v>
      </c>
      <c r="O945" s="113">
        <f t="shared" si="62"/>
        <v>0</v>
      </c>
    </row>
    <row r="946" spans="2:15" x14ac:dyDescent="0.25">
      <c r="B946" s="87" t="str">
        <f t="shared" si="59"/>
        <v>SDGCFLDMoMH72CZ13</v>
      </c>
      <c r="C946" s="113" t="s">
        <v>118</v>
      </c>
      <c r="D946" t="s">
        <v>131</v>
      </c>
      <c r="E946" t="s">
        <v>1651</v>
      </c>
      <c r="F946" t="s">
        <v>1654</v>
      </c>
      <c r="G946" t="s">
        <v>112</v>
      </c>
      <c r="H946" t="s">
        <v>1662</v>
      </c>
      <c r="I946">
        <v>0</v>
      </c>
      <c r="J946">
        <v>0</v>
      </c>
      <c r="K946">
        <v>0</v>
      </c>
      <c r="M946" s="113">
        <f t="shared" si="60"/>
        <v>0</v>
      </c>
      <c r="N946" s="113">
        <f t="shared" si="61"/>
        <v>0</v>
      </c>
      <c r="O946" s="113">
        <f t="shared" si="62"/>
        <v>0</v>
      </c>
    </row>
    <row r="947" spans="2:15" x14ac:dyDescent="0.25">
      <c r="B947" s="87" t="str">
        <f t="shared" si="59"/>
        <v>SDGCFLDMoMH72CZ14</v>
      </c>
      <c r="C947" s="113" t="s">
        <v>118</v>
      </c>
      <c r="D947" t="s">
        <v>131</v>
      </c>
      <c r="E947" t="s">
        <v>1651</v>
      </c>
      <c r="F947" t="s">
        <v>1654</v>
      </c>
      <c r="G947" t="s">
        <v>113</v>
      </c>
      <c r="H947" t="s">
        <v>1662</v>
      </c>
      <c r="I947">
        <v>1.0072476425108585</v>
      </c>
      <c r="J947">
        <v>1.1491710343169874</v>
      </c>
      <c r="K947">
        <v>-1.3784218583067302E-2</v>
      </c>
      <c r="M947" s="113">
        <f t="shared" si="60"/>
        <v>1.01</v>
      </c>
      <c r="N947" s="113">
        <f t="shared" si="61"/>
        <v>1.1499999999999999</v>
      </c>
      <c r="O947" s="113">
        <f t="shared" si="62"/>
        <v>-1.38E-2</v>
      </c>
    </row>
    <row r="948" spans="2:15" x14ac:dyDescent="0.25">
      <c r="B948" s="87" t="str">
        <f t="shared" si="59"/>
        <v>SDGCFLDMoMH72CZ15</v>
      </c>
      <c r="C948" s="113" t="s">
        <v>118</v>
      </c>
      <c r="D948" t="s">
        <v>131</v>
      </c>
      <c r="E948" t="s">
        <v>1651</v>
      </c>
      <c r="F948" t="s">
        <v>1654</v>
      </c>
      <c r="G948" t="s">
        <v>114</v>
      </c>
      <c r="H948" t="s">
        <v>1662</v>
      </c>
      <c r="I948">
        <v>1.1340629275547804</v>
      </c>
      <c r="J948">
        <v>1.3729000728701093</v>
      </c>
      <c r="K948">
        <v>-5.8309278350515449E-3</v>
      </c>
      <c r="M948" s="113">
        <f t="shared" si="60"/>
        <v>1.1299999999999999</v>
      </c>
      <c r="N948" s="113">
        <f t="shared" si="61"/>
        <v>1.37</v>
      </c>
      <c r="O948" s="113">
        <f t="shared" si="62"/>
        <v>-5.8300000000000001E-3</v>
      </c>
    </row>
    <row r="949" spans="2:15" x14ac:dyDescent="0.25">
      <c r="B949" s="87" t="str">
        <f t="shared" si="59"/>
        <v>SDGCFLDMoMH72CZ16</v>
      </c>
      <c r="C949" s="113" t="s">
        <v>118</v>
      </c>
      <c r="D949" t="s">
        <v>131</v>
      </c>
      <c r="E949" t="s">
        <v>1651</v>
      </c>
      <c r="F949" t="s">
        <v>1654</v>
      </c>
      <c r="G949" t="s">
        <v>115</v>
      </c>
      <c r="H949" t="s">
        <v>1662</v>
      </c>
      <c r="I949">
        <v>0</v>
      </c>
      <c r="J949">
        <v>0</v>
      </c>
      <c r="K949">
        <v>0</v>
      </c>
      <c r="M949" s="113">
        <f t="shared" si="60"/>
        <v>0</v>
      </c>
      <c r="N949" s="113">
        <f t="shared" si="61"/>
        <v>0</v>
      </c>
      <c r="O949" s="113">
        <f t="shared" si="62"/>
        <v>0</v>
      </c>
    </row>
    <row r="950" spans="2:15" x14ac:dyDescent="0.25">
      <c r="B950" s="87" t="str">
        <f t="shared" si="59"/>
        <v>SDGCFLDMoMH85CZ01</v>
      </c>
      <c r="C950" s="113" t="s">
        <v>118</v>
      </c>
      <c r="D950" t="s">
        <v>131</v>
      </c>
      <c r="E950" t="s">
        <v>1651</v>
      </c>
      <c r="F950" t="s">
        <v>1655</v>
      </c>
      <c r="G950" t="s">
        <v>48</v>
      </c>
      <c r="H950" t="s">
        <v>1662</v>
      </c>
      <c r="I950">
        <v>0</v>
      </c>
      <c r="J950">
        <v>0</v>
      </c>
      <c r="K950">
        <v>0</v>
      </c>
      <c r="M950" s="113">
        <f t="shared" si="60"/>
        <v>0</v>
      </c>
      <c r="N950" s="113">
        <f t="shared" si="61"/>
        <v>0</v>
      </c>
      <c r="O950" s="113">
        <f t="shared" si="62"/>
        <v>0</v>
      </c>
    </row>
    <row r="951" spans="2:15" x14ac:dyDescent="0.25">
      <c r="B951" s="87" t="str">
        <f t="shared" si="59"/>
        <v>SDGCFLDMoMH85CZ02</v>
      </c>
      <c r="C951" s="113" t="s">
        <v>118</v>
      </c>
      <c r="D951" t="s">
        <v>131</v>
      </c>
      <c r="E951" t="s">
        <v>1651</v>
      </c>
      <c r="F951" t="s">
        <v>1655</v>
      </c>
      <c r="G951" t="s">
        <v>101</v>
      </c>
      <c r="H951" t="s">
        <v>1662</v>
      </c>
      <c r="I951">
        <v>0</v>
      </c>
      <c r="J951">
        <v>0</v>
      </c>
      <c r="K951">
        <v>0</v>
      </c>
      <c r="M951" s="113">
        <f t="shared" si="60"/>
        <v>0</v>
      </c>
      <c r="N951" s="113">
        <f t="shared" si="61"/>
        <v>0</v>
      </c>
      <c r="O951" s="113">
        <f t="shared" si="62"/>
        <v>0</v>
      </c>
    </row>
    <row r="952" spans="2:15" x14ac:dyDescent="0.25">
      <c r="B952" s="87" t="str">
        <f t="shared" si="59"/>
        <v>SDGCFLDMoMH85CZ03</v>
      </c>
      <c r="C952" s="113" t="s">
        <v>118</v>
      </c>
      <c r="D952" t="s">
        <v>131</v>
      </c>
      <c r="E952" t="s">
        <v>1651</v>
      </c>
      <c r="F952" t="s">
        <v>1655</v>
      </c>
      <c r="G952" t="s">
        <v>102</v>
      </c>
      <c r="H952" t="s">
        <v>1662</v>
      </c>
      <c r="I952">
        <v>0</v>
      </c>
      <c r="J952">
        <v>0</v>
      </c>
      <c r="K952">
        <v>0</v>
      </c>
      <c r="M952" s="113">
        <f t="shared" si="60"/>
        <v>0</v>
      </c>
      <c r="N952" s="113">
        <f t="shared" si="61"/>
        <v>0</v>
      </c>
      <c r="O952" s="113">
        <f t="shared" si="62"/>
        <v>0</v>
      </c>
    </row>
    <row r="953" spans="2:15" x14ac:dyDescent="0.25">
      <c r="B953" s="87" t="str">
        <f t="shared" si="59"/>
        <v>SDGCFLDMoMH85CZ04</v>
      </c>
      <c r="C953" s="113" t="s">
        <v>118</v>
      </c>
      <c r="D953" t="s">
        <v>131</v>
      </c>
      <c r="E953" t="s">
        <v>1651</v>
      </c>
      <c r="F953" t="s">
        <v>1655</v>
      </c>
      <c r="G953" t="s">
        <v>103</v>
      </c>
      <c r="H953" t="s">
        <v>1662</v>
      </c>
      <c r="I953">
        <v>0</v>
      </c>
      <c r="J953">
        <v>0</v>
      </c>
      <c r="K953">
        <v>0</v>
      </c>
      <c r="M953" s="113">
        <f t="shared" si="60"/>
        <v>0</v>
      </c>
      <c r="N953" s="113">
        <f t="shared" si="61"/>
        <v>0</v>
      </c>
      <c r="O953" s="113">
        <f t="shared" si="62"/>
        <v>0</v>
      </c>
    </row>
    <row r="954" spans="2:15" x14ac:dyDescent="0.25">
      <c r="B954" s="87" t="str">
        <f t="shared" si="59"/>
        <v>SDGCFLDMoMH85CZ05</v>
      </c>
      <c r="C954" s="113" t="s">
        <v>118</v>
      </c>
      <c r="D954" t="s">
        <v>131</v>
      </c>
      <c r="E954" t="s">
        <v>1651</v>
      </c>
      <c r="F954" t="s">
        <v>1655</v>
      </c>
      <c r="G954" t="s">
        <v>104</v>
      </c>
      <c r="H954" t="s">
        <v>1662</v>
      </c>
      <c r="I954">
        <v>0</v>
      </c>
      <c r="J954">
        <v>0</v>
      </c>
      <c r="K954">
        <v>0</v>
      </c>
      <c r="M954" s="113">
        <f t="shared" si="60"/>
        <v>0</v>
      </c>
      <c r="N954" s="113">
        <f t="shared" si="61"/>
        <v>0</v>
      </c>
      <c r="O954" s="113">
        <f t="shared" si="62"/>
        <v>0</v>
      </c>
    </row>
    <row r="955" spans="2:15" x14ac:dyDescent="0.25">
      <c r="B955" s="87" t="str">
        <f t="shared" si="59"/>
        <v>SDGCFLDMoMH85CZ06</v>
      </c>
      <c r="C955" s="113" t="s">
        <v>118</v>
      </c>
      <c r="D955" t="s">
        <v>131</v>
      </c>
      <c r="E955" t="s">
        <v>1651</v>
      </c>
      <c r="F955" t="s">
        <v>1655</v>
      </c>
      <c r="G955" t="s">
        <v>105</v>
      </c>
      <c r="H955" t="s">
        <v>1662</v>
      </c>
      <c r="I955">
        <v>0</v>
      </c>
      <c r="J955">
        <v>0</v>
      </c>
      <c r="K955">
        <v>0</v>
      </c>
      <c r="M955" s="113">
        <f t="shared" si="60"/>
        <v>0</v>
      </c>
      <c r="N955" s="113">
        <f t="shared" si="61"/>
        <v>0</v>
      </c>
      <c r="O955" s="113">
        <f t="shared" si="62"/>
        <v>0</v>
      </c>
    </row>
    <row r="956" spans="2:15" x14ac:dyDescent="0.25">
      <c r="B956" s="87" t="str">
        <f t="shared" si="59"/>
        <v>SDGCFLDMoMH85CZ07</v>
      </c>
      <c r="C956" s="113" t="s">
        <v>118</v>
      </c>
      <c r="D956" t="s">
        <v>131</v>
      </c>
      <c r="E956" t="s">
        <v>1651</v>
      </c>
      <c r="F956" t="s">
        <v>1655</v>
      </c>
      <c r="G956" t="s">
        <v>106</v>
      </c>
      <c r="H956" t="s">
        <v>1662</v>
      </c>
      <c r="I956">
        <v>1.0163407523214485</v>
      </c>
      <c r="J956">
        <v>1.166513313423998</v>
      </c>
      <c r="K956">
        <v>-1.0056633907152604E-2</v>
      </c>
      <c r="M956" s="113">
        <f t="shared" si="60"/>
        <v>1.02</v>
      </c>
      <c r="N956" s="113">
        <f t="shared" si="61"/>
        <v>1.17</v>
      </c>
      <c r="O956" s="113">
        <f t="shared" si="62"/>
        <v>-1.01E-2</v>
      </c>
    </row>
    <row r="957" spans="2:15" x14ac:dyDescent="0.25">
      <c r="B957" s="87" t="str">
        <f t="shared" si="59"/>
        <v>SDGCFLDMoMH85CZ08</v>
      </c>
      <c r="C957" s="113" t="s">
        <v>118</v>
      </c>
      <c r="D957" t="s">
        <v>131</v>
      </c>
      <c r="E957" t="s">
        <v>1651</v>
      </c>
      <c r="F957" t="s">
        <v>1655</v>
      </c>
      <c r="G957" t="s">
        <v>107</v>
      </c>
      <c r="H957" t="s">
        <v>1662</v>
      </c>
      <c r="I957">
        <v>1.0806103092783503</v>
      </c>
      <c r="J957">
        <v>1.4594189315838801</v>
      </c>
      <c r="K957">
        <v>-1.3009896907216496E-2</v>
      </c>
      <c r="M957" s="113">
        <f t="shared" si="60"/>
        <v>1.08</v>
      </c>
      <c r="N957" s="113">
        <f t="shared" si="61"/>
        <v>1.46</v>
      </c>
      <c r="O957" s="113">
        <f t="shared" si="62"/>
        <v>-1.2999999999999999E-2</v>
      </c>
    </row>
    <row r="958" spans="2:15" x14ac:dyDescent="0.25">
      <c r="B958" s="87" t="str">
        <f t="shared" si="59"/>
        <v>SDGCFLDMoMH85CZ09</v>
      </c>
      <c r="C958" s="113" t="s">
        <v>118</v>
      </c>
      <c r="D958" t="s">
        <v>131</v>
      </c>
      <c r="E958" t="s">
        <v>1651</v>
      </c>
      <c r="F958" t="s">
        <v>1655</v>
      </c>
      <c r="G958" t="s">
        <v>108</v>
      </c>
      <c r="H958" t="s">
        <v>1662</v>
      </c>
      <c r="I958">
        <v>0</v>
      </c>
      <c r="J958">
        <v>0</v>
      </c>
      <c r="K958">
        <v>0</v>
      </c>
      <c r="M958" s="113">
        <f t="shared" si="60"/>
        <v>0</v>
      </c>
      <c r="N958" s="113">
        <f t="shared" si="61"/>
        <v>0</v>
      </c>
      <c r="O958" s="113">
        <f t="shared" si="62"/>
        <v>0</v>
      </c>
    </row>
    <row r="959" spans="2:15" x14ac:dyDescent="0.25">
      <c r="B959" s="87" t="str">
        <f t="shared" si="59"/>
        <v>SDGCFLDMoMH85CZ10</v>
      </c>
      <c r="C959" s="113" t="s">
        <v>118</v>
      </c>
      <c r="D959" t="s">
        <v>131</v>
      </c>
      <c r="E959" t="s">
        <v>1651</v>
      </c>
      <c r="F959" t="s">
        <v>1655</v>
      </c>
      <c r="G959" t="s">
        <v>109</v>
      </c>
      <c r="H959" t="s">
        <v>1662</v>
      </c>
      <c r="I959">
        <v>1.108223499091689</v>
      </c>
      <c r="J959">
        <v>1.8202079946802385</v>
      </c>
      <c r="K959">
        <v>-1.4865979381443298E-2</v>
      </c>
      <c r="M959" s="113">
        <f t="shared" si="60"/>
        <v>1.1100000000000001</v>
      </c>
      <c r="N959" s="113">
        <f t="shared" si="61"/>
        <v>1.82</v>
      </c>
      <c r="O959" s="113">
        <f t="shared" si="62"/>
        <v>-1.49E-2</v>
      </c>
    </row>
    <row r="960" spans="2:15" x14ac:dyDescent="0.25">
      <c r="B960" s="87" t="str">
        <f t="shared" si="59"/>
        <v>SDGCFLDMoMH85CZ11</v>
      </c>
      <c r="C960" s="113" t="s">
        <v>118</v>
      </c>
      <c r="D960" t="s">
        <v>131</v>
      </c>
      <c r="E960" t="s">
        <v>1651</v>
      </c>
      <c r="F960" t="s">
        <v>1655</v>
      </c>
      <c r="G960" t="s">
        <v>110</v>
      </c>
      <c r="H960" t="s">
        <v>1662</v>
      </c>
      <c r="I960">
        <v>0</v>
      </c>
      <c r="J960">
        <v>0</v>
      </c>
      <c r="K960">
        <v>0</v>
      </c>
      <c r="M960" s="113">
        <f t="shared" si="60"/>
        <v>0</v>
      </c>
      <c r="N960" s="113">
        <f t="shared" si="61"/>
        <v>0</v>
      </c>
      <c r="O960" s="113">
        <f t="shared" si="62"/>
        <v>0</v>
      </c>
    </row>
    <row r="961" spans="2:15" x14ac:dyDescent="0.25">
      <c r="B961" s="87" t="str">
        <f t="shared" si="59"/>
        <v>SDGCFLDMoMH85CZ12</v>
      </c>
      <c r="C961" s="113" t="s">
        <v>118</v>
      </c>
      <c r="D961" t="s">
        <v>131</v>
      </c>
      <c r="E961" t="s">
        <v>1651</v>
      </c>
      <c r="F961" t="s">
        <v>1655</v>
      </c>
      <c r="G961" t="s">
        <v>111</v>
      </c>
      <c r="H961" t="s">
        <v>1662</v>
      </c>
      <c r="I961">
        <v>0</v>
      </c>
      <c r="J961">
        <v>0</v>
      </c>
      <c r="K961">
        <v>0</v>
      </c>
      <c r="M961" s="113">
        <f t="shared" si="60"/>
        <v>0</v>
      </c>
      <c r="N961" s="113">
        <f t="shared" si="61"/>
        <v>0</v>
      </c>
      <c r="O961" s="113">
        <f t="shared" si="62"/>
        <v>0</v>
      </c>
    </row>
    <row r="962" spans="2:15" x14ac:dyDescent="0.25">
      <c r="B962" s="87" t="str">
        <f t="shared" si="59"/>
        <v>SDGCFLDMoMH85CZ13</v>
      </c>
      <c r="C962" s="113" t="s">
        <v>118</v>
      </c>
      <c r="D962" t="s">
        <v>131</v>
      </c>
      <c r="E962" t="s">
        <v>1651</v>
      </c>
      <c r="F962" t="s">
        <v>1655</v>
      </c>
      <c r="G962" t="s">
        <v>112</v>
      </c>
      <c r="H962" t="s">
        <v>1662</v>
      </c>
      <c r="I962">
        <v>0</v>
      </c>
      <c r="J962">
        <v>0</v>
      </c>
      <c r="K962">
        <v>0</v>
      </c>
      <c r="M962" s="113">
        <f t="shared" si="60"/>
        <v>0</v>
      </c>
      <c r="N962" s="113">
        <f t="shared" si="61"/>
        <v>0</v>
      </c>
      <c r="O962" s="113">
        <f t="shared" si="62"/>
        <v>0</v>
      </c>
    </row>
    <row r="963" spans="2:15" x14ac:dyDescent="0.25">
      <c r="B963" s="87" t="str">
        <f t="shared" si="59"/>
        <v>SDGCFLDMoMH85CZ14</v>
      </c>
      <c r="C963" s="113" t="s">
        <v>118</v>
      </c>
      <c r="D963" t="s">
        <v>131</v>
      </c>
      <c r="E963" t="s">
        <v>1651</v>
      </c>
      <c r="F963" t="s">
        <v>1655</v>
      </c>
      <c r="G963" t="s">
        <v>113</v>
      </c>
      <c r="H963" t="s">
        <v>1662</v>
      </c>
      <c r="I963">
        <v>0.99273272733295503</v>
      </c>
      <c r="J963">
        <v>1.142981358132795</v>
      </c>
      <c r="K963">
        <v>-1.9076790421950655E-2</v>
      </c>
      <c r="M963" s="113">
        <f t="shared" si="60"/>
        <v>0.99299999999999999</v>
      </c>
      <c r="N963" s="113">
        <f t="shared" si="61"/>
        <v>1.1399999999999999</v>
      </c>
      <c r="O963" s="113">
        <f t="shared" si="62"/>
        <v>-1.9099999999999999E-2</v>
      </c>
    </row>
    <row r="964" spans="2:15" x14ac:dyDescent="0.25">
      <c r="B964" s="87" t="str">
        <f t="shared" ref="B964:B1025" si="63">D964&amp;C964&amp;E964&amp;F964&amp;G964</f>
        <v>SDGCFLDMoMH85CZ15</v>
      </c>
      <c r="C964" s="113" t="s">
        <v>118</v>
      </c>
      <c r="D964" t="s">
        <v>131</v>
      </c>
      <c r="E964" t="s">
        <v>1651</v>
      </c>
      <c r="F964" t="s">
        <v>1655</v>
      </c>
      <c r="G964" t="s">
        <v>114</v>
      </c>
      <c r="H964" t="s">
        <v>1662</v>
      </c>
      <c r="I964">
        <v>1.1195414864259656</v>
      </c>
      <c r="J964">
        <v>1.3614387706184905</v>
      </c>
      <c r="K964">
        <v>-7.2811046570521254E-3</v>
      </c>
      <c r="M964" s="113">
        <f t="shared" si="60"/>
        <v>1.1200000000000001</v>
      </c>
      <c r="N964" s="113">
        <f t="shared" si="61"/>
        <v>1.36</v>
      </c>
      <c r="O964" s="113">
        <f t="shared" si="62"/>
        <v>-7.28E-3</v>
      </c>
    </row>
    <row r="965" spans="2:15" x14ac:dyDescent="0.25">
      <c r="B965" s="87" t="str">
        <f t="shared" si="63"/>
        <v>SDGCFLDMoMH85CZ16</v>
      </c>
      <c r="C965" s="113" t="s">
        <v>118</v>
      </c>
      <c r="D965" t="s">
        <v>131</v>
      </c>
      <c r="E965" t="s">
        <v>1651</v>
      </c>
      <c r="F965" t="s">
        <v>1655</v>
      </c>
      <c r="G965" t="s">
        <v>115</v>
      </c>
      <c r="H965" t="s">
        <v>1662</v>
      </c>
      <c r="I965">
        <v>0</v>
      </c>
      <c r="J965">
        <v>0</v>
      </c>
      <c r="K965">
        <v>0</v>
      </c>
      <c r="M965" s="113">
        <f t="shared" si="60"/>
        <v>0</v>
      </c>
      <c r="N965" s="113">
        <f t="shared" si="61"/>
        <v>0</v>
      </c>
      <c r="O965" s="113">
        <f t="shared" si="62"/>
        <v>0</v>
      </c>
    </row>
    <row r="966" spans="2:15" x14ac:dyDescent="0.25">
      <c r="B966" s="87" t="str">
        <f t="shared" si="63"/>
        <v>SDGCFLDMoMH00CZ01</v>
      </c>
      <c r="C966" s="113" t="s">
        <v>118</v>
      </c>
      <c r="D966" t="s">
        <v>131</v>
      </c>
      <c r="E966" t="s">
        <v>1651</v>
      </c>
      <c r="F966" t="s">
        <v>1652</v>
      </c>
      <c r="G966" t="s">
        <v>48</v>
      </c>
      <c r="H966" t="s">
        <v>1662</v>
      </c>
      <c r="I966">
        <v>0</v>
      </c>
      <c r="J966">
        <v>0</v>
      </c>
      <c r="K966">
        <v>0</v>
      </c>
      <c r="M966" s="113">
        <f t="shared" ref="M966:M1029" si="64">IF(I966=0,0,ROUND(I966,3-LOG(ABS(I966))))</f>
        <v>0</v>
      </c>
      <c r="N966" s="113">
        <f t="shared" ref="N966:N1029" si="65">IF(J966=0,0,ROUND(J966,3-LOG(ABS(J966))))</f>
        <v>0</v>
      </c>
      <c r="O966" s="113">
        <f t="shared" ref="O966:O1029" si="66">IF(K966=0,0,ROUND(K966,3-LOG(ABS(K966))))</f>
        <v>0</v>
      </c>
    </row>
    <row r="967" spans="2:15" x14ac:dyDescent="0.25">
      <c r="B967" s="87" t="str">
        <f t="shared" si="63"/>
        <v>SDGCFLDMoMH00CZ02</v>
      </c>
      <c r="C967" s="113" t="s">
        <v>118</v>
      </c>
      <c r="D967" t="s">
        <v>131</v>
      </c>
      <c r="E967" t="s">
        <v>1651</v>
      </c>
      <c r="F967" t="s">
        <v>1652</v>
      </c>
      <c r="G967" t="s">
        <v>101</v>
      </c>
      <c r="H967" t="s">
        <v>1662</v>
      </c>
      <c r="I967">
        <v>0</v>
      </c>
      <c r="J967">
        <v>0</v>
      </c>
      <c r="K967">
        <v>0</v>
      </c>
      <c r="M967" s="113">
        <f t="shared" si="64"/>
        <v>0</v>
      </c>
      <c r="N967" s="113">
        <f t="shared" si="65"/>
        <v>0</v>
      </c>
      <c r="O967" s="113">
        <f t="shared" si="66"/>
        <v>0</v>
      </c>
    </row>
    <row r="968" spans="2:15" x14ac:dyDescent="0.25">
      <c r="B968" s="87" t="str">
        <f t="shared" si="63"/>
        <v>SDGCFLDMoMH00CZ03</v>
      </c>
      <c r="C968" s="113" t="s">
        <v>118</v>
      </c>
      <c r="D968" t="s">
        <v>131</v>
      </c>
      <c r="E968" t="s">
        <v>1651</v>
      </c>
      <c r="F968" t="s">
        <v>1652</v>
      </c>
      <c r="G968" t="s">
        <v>102</v>
      </c>
      <c r="H968" t="s">
        <v>1662</v>
      </c>
      <c r="I968">
        <v>0</v>
      </c>
      <c r="J968">
        <v>0</v>
      </c>
      <c r="K968">
        <v>0</v>
      </c>
      <c r="M968" s="113">
        <f t="shared" si="64"/>
        <v>0</v>
      </c>
      <c r="N968" s="113">
        <f t="shared" si="65"/>
        <v>0</v>
      </c>
      <c r="O968" s="113">
        <f t="shared" si="66"/>
        <v>0</v>
      </c>
    </row>
    <row r="969" spans="2:15" x14ac:dyDescent="0.25">
      <c r="B969" s="87" t="str">
        <f t="shared" si="63"/>
        <v>SDGCFLDMoMH00CZ04</v>
      </c>
      <c r="C969" s="113" t="s">
        <v>118</v>
      </c>
      <c r="D969" t="s">
        <v>131</v>
      </c>
      <c r="E969" t="s">
        <v>1651</v>
      </c>
      <c r="F969" t="s">
        <v>1652</v>
      </c>
      <c r="G969" t="s">
        <v>103</v>
      </c>
      <c r="H969" t="s">
        <v>1662</v>
      </c>
      <c r="I969">
        <v>0</v>
      </c>
      <c r="J969">
        <v>0</v>
      </c>
      <c r="K969">
        <v>0</v>
      </c>
      <c r="M969" s="113">
        <f t="shared" si="64"/>
        <v>0</v>
      </c>
      <c r="N969" s="113">
        <f t="shared" si="65"/>
        <v>0</v>
      </c>
      <c r="O969" s="113">
        <f t="shared" si="66"/>
        <v>0</v>
      </c>
    </row>
    <row r="970" spans="2:15" x14ac:dyDescent="0.25">
      <c r="B970" s="87" t="str">
        <f t="shared" si="63"/>
        <v>SDGCFLDMoMH00CZ05</v>
      </c>
      <c r="C970" s="113" t="s">
        <v>118</v>
      </c>
      <c r="D970" t="s">
        <v>131</v>
      </c>
      <c r="E970" t="s">
        <v>1651</v>
      </c>
      <c r="F970" t="s">
        <v>1652</v>
      </c>
      <c r="G970" t="s">
        <v>104</v>
      </c>
      <c r="H970" t="s">
        <v>1662</v>
      </c>
      <c r="I970">
        <v>0</v>
      </c>
      <c r="J970">
        <v>0</v>
      </c>
      <c r="K970">
        <v>0</v>
      </c>
      <c r="M970" s="113">
        <f t="shared" si="64"/>
        <v>0</v>
      </c>
      <c r="N970" s="113">
        <f t="shared" si="65"/>
        <v>0</v>
      </c>
      <c r="O970" s="113">
        <f t="shared" si="66"/>
        <v>0</v>
      </c>
    </row>
    <row r="971" spans="2:15" x14ac:dyDescent="0.25">
      <c r="B971" s="87" t="str">
        <f t="shared" si="63"/>
        <v>SDGCFLDMoMH00CZ06</v>
      </c>
      <c r="C971" s="113" t="s">
        <v>118</v>
      </c>
      <c r="D971" t="s">
        <v>131</v>
      </c>
      <c r="E971" t="s">
        <v>1651</v>
      </c>
      <c r="F971" t="s">
        <v>1652</v>
      </c>
      <c r="G971" t="s">
        <v>105</v>
      </c>
      <c r="H971" t="s">
        <v>1662</v>
      </c>
      <c r="I971">
        <v>0</v>
      </c>
      <c r="J971">
        <v>0</v>
      </c>
      <c r="K971">
        <v>0</v>
      </c>
      <c r="M971" s="113">
        <f t="shared" si="64"/>
        <v>0</v>
      </c>
      <c r="N971" s="113">
        <f t="shared" si="65"/>
        <v>0</v>
      </c>
      <c r="O971" s="113">
        <f t="shared" si="66"/>
        <v>0</v>
      </c>
    </row>
    <row r="972" spans="2:15" x14ac:dyDescent="0.25">
      <c r="B972" s="87" t="str">
        <f t="shared" si="63"/>
        <v>SDGCFLDMoMH00CZ07</v>
      </c>
      <c r="C972" s="113" t="s">
        <v>118</v>
      </c>
      <c r="D972" t="s">
        <v>131</v>
      </c>
      <c r="E972" t="s">
        <v>1651</v>
      </c>
      <c r="F972" t="s">
        <v>1652</v>
      </c>
      <c r="G972" t="s">
        <v>106</v>
      </c>
      <c r="H972" t="s">
        <v>1662</v>
      </c>
      <c r="I972">
        <v>0.99324435387995791</v>
      </c>
      <c r="J972">
        <v>1.1945382357142664</v>
      </c>
      <c r="K972">
        <v>-1.5010309278350516E-2</v>
      </c>
      <c r="M972" s="113">
        <f t="shared" si="64"/>
        <v>0.99299999999999999</v>
      </c>
      <c r="N972" s="113">
        <f t="shared" si="65"/>
        <v>1.19</v>
      </c>
      <c r="O972" s="113">
        <f t="shared" si="66"/>
        <v>-1.4999999999999999E-2</v>
      </c>
    </row>
    <row r="973" spans="2:15" x14ac:dyDescent="0.25">
      <c r="B973" s="87" t="str">
        <f t="shared" si="63"/>
        <v>SDGCFLDMoMH00CZ08</v>
      </c>
      <c r="C973" s="113" t="s">
        <v>118</v>
      </c>
      <c r="D973" t="s">
        <v>131</v>
      </c>
      <c r="E973" t="s">
        <v>1651</v>
      </c>
      <c r="F973" t="s">
        <v>1652</v>
      </c>
      <c r="G973" t="s">
        <v>107</v>
      </c>
      <c r="H973" t="s">
        <v>1662</v>
      </c>
      <c r="I973">
        <v>1.0740783505154639</v>
      </c>
      <c r="J973">
        <v>1.4937207122774132</v>
      </c>
      <c r="K973">
        <v>-1.3999999999999997E-2</v>
      </c>
      <c r="M973" s="113">
        <f t="shared" si="64"/>
        <v>1.07</v>
      </c>
      <c r="N973" s="113">
        <f t="shared" si="65"/>
        <v>1.49</v>
      </c>
      <c r="O973" s="113">
        <f t="shared" si="66"/>
        <v>-1.4E-2</v>
      </c>
    </row>
    <row r="974" spans="2:15" x14ac:dyDescent="0.25">
      <c r="B974" s="87" t="str">
        <f t="shared" si="63"/>
        <v>SDGCFLDMoMH00CZ09</v>
      </c>
      <c r="C974" s="113" t="s">
        <v>118</v>
      </c>
      <c r="D974" t="s">
        <v>131</v>
      </c>
      <c r="E974" t="s">
        <v>1651</v>
      </c>
      <c r="F974" t="s">
        <v>1652</v>
      </c>
      <c r="G974" t="s">
        <v>108</v>
      </c>
      <c r="H974" t="s">
        <v>1662</v>
      </c>
      <c r="I974">
        <v>0</v>
      </c>
      <c r="J974">
        <v>0</v>
      </c>
      <c r="K974">
        <v>0</v>
      </c>
      <c r="M974" s="113">
        <f t="shared" si="64"/>
        <v>0</v>
      </c>
      <c r="N974" s="113">
        <f t="shared" si="65"/>
        <v>0</v>
      </c>
      <c r="O974" s="113">
        <f t="shared" si="66"/>
        <v>0</v>
      </c>
    </row>
    <row r="975" spans="2:15" x14ac:dyDescent="0.25">
      <c r="B975" s="87" t="str">
        <f t="shared" si="63"/>
        <v>SDGCFLDMoMH00CZ10</v>
      </c>
      <c r="C975" s="113" t="s">
        <v>118</v>
      </c>
      <c r="D975" t="s">
        <v>131</v>
      </c>
      <c r="E975" t="s">
        <v>1651</v>
      </c>
      <c r="F975" t="s">
        <v>1652</v>
      </c>
      <c r="G975" t="s">
        <v>109</v>
      </c>
      <c r="H975" t="s">
        <v>1662</v>
      </c>
      <c r="I975">
        <v>1.1356734997986129</v>
      </c>
      <c r="J975">
        <v>1.822551012487174</v>
      </c>
      <c r="K975">
        <v>-1.4865979381443298E-2</v>
      </c>
      <c r="M975" s="113">
        <f t="shared" si="64"/>
        <v>1.1399999999999999</v>
      </c>
      <c r="N975" s="113">
        <f t="shared" si="65"/>
        <v>1.82</v>
      </c>
      <c r="O975" s="113">
        <f t="shared" si="66"/>
        <v>-1.49E-2</v>
      </c>
    </row>
    <row r="976" spans="2:15" x14ac:dyDescent="0.25">
      <c r="B976" s="87" t="str">
        <f t="shared" si="63"/>
        <v>SDGCFLDMoMH00CZ11</v>
      </c>
      <c r="C976" s="113" t="s">
        <v>118</v>
      </c>
      <c r="D976" t="s">
        <v>131</v>
      </c>
      <c r="E976" t="s">
        <v>1651</v>
      </c>
      <c r="F976" t="s">
        <v>1652</v>
      </c>
      <c r="G976" t="s">
        <v>110</v>
      </c>
      <c r="H976" t="s">
        <v>1662</v>
      </c>
      <c r="I976">
        <v>0</v>
      </c>
      <c r="J976">
        <v>0</v>
      </c>
      <c r="K976">
        <v>0</v>
      </c>
      <c r="M976" s="113">
        <f t="shared" si="64"/>
        <v>0</v>
      </c>
      <c r="N976" s="113">
        <f t="shared" si="65"/>
        <v>0</v>
      </c>
      <c r="O976" s="113">
        <f t="shared" si="66"/>
        <v>0</v>
      </c>
    </row>
    <row r="977" spans="2:15" x14ac:dyDescent="0.25">
      <c r="B977" s="87" t="str">
        <f t="shared" si="63"/>
        <v>SDGCFLDMoMH00CZ12</v>
      </c>
      <c r="C977" s="113" t="s">
        <v>118</v>
      </c>
      <c r="D977" t="s">
        <v>131</v>
      </c>
      <c r="E977" t="s">
        <v>1651</v>
      </c>
      <c r="F977" t="s">
        <v>1652</v>
      </c>
      <c r="G977" t="s">
        <v>111</v>
      </c>
      <c r="H977" t="s">
        <v>1662</v>
      </c>
      <c r="I977">
        <v>0</v>
      </c>
      <c r="J977">
        <v>0</v>
      </c>
      <c r="K977">
        <v>0</v>
      </c>
      <c r="M977" s="113">
        <f t="shared" si="64"/>
        <v>0</v>
      </c>
      <c r="N977" s="113">
        <f t="shared" si="65"/>
        <v>0</v>
      </c>
      <c r="O977" s="113">
        <f t="shared" si="66"/>
        <v>0</v>
      </c>
    </row>
    <row r="978" spans="2:15" x14ac:dyDescent="0.25">
      <c r="B978" s="87" t="str">
        <f t="shared" si="63"/>
        <v>SDGCFLDMoMH00CZ13</v>
      </c>
      <c r="C978" s="113" t="s">
        <v>118</v>
      </c>
      <c r="D978" t="s">
        <v>131</v>
      </c>
      <c r="E978" t="s">
        <v>1651</v>
      </c>
      <c r="F978" t="s">
        <v>1652</v>
      </c>
      <c r="G978" t="s">
        <v>112</v>
      </c>
      <c r="H978" t="s">
        <v>1662</v>
      </c>
      <c r="I978">
        <v>0</v>
      </c>
      <c r="J978">
        <v>0</v>
      </c>
      <c r="K978">
        <v>0</v>
      </c>
      <c r="M978" s="113">
        <f t="shared" si="64"/>
        <v>0</v>
      </c>
      <c r="N978" s="113">
        <f t="shared" si="65"/>
        <v>0</v>
      </c>
      <c r="O978" s="113">
        <f t="shared" si="66"/>
        <v>0</v>
      </c>
    </row>
    <row r="979" spans="2:15" x14ac:dyDescent="0.25">
      <c r="B979" s="87" t="str">
        <f t="shared" si="63"/>
        <v>SDGCFLDMoMH00CZ14</v>
      </c>
      <c r="C979" s="113" t="s">
        <v>118</v>
      </c>
      <c r="D979" t="s">
        <v>131</v>
      </c>
      <c r="E979" t="s">
        <v>1651</v>
      </c>
      <c r="F979" t="s">
        <v>1652</v>
      </c>
      <c r="G979" t="s">
        <v>113</v>
      </c>
      <c r="H979" t="s">
        <v>1662</v>
      </c>
      <c r="I979">
        <v>0.9948213962947362</v>
      </c>
      <c r="J979">
        <v>1.1574998470013871</v>
      </c>
      <c r="K979">
        <v>-1.8643800731229006E-2</v>
      </c>
      <c r="M979" s="113">
        <f t="shared" si="64"/>
        <v>0.995</v>
      </c>
      <c r="N979" s="113">
        <f t="shared" si="65"/>
        <v>1.1599999999999999</v>
      </c>
      <c r="O979" s="113">
        <f t="shared" si="66"/>
        <v>-1.8599999999999998E-2</v>
      </c>
    </row>
    <row r="980" spans="2:15" x14ac:dyDescent="0.25">
      <c r="B980" s="87" t="str">
        <f t="shared" si="63"/>
        <v>SDGCFLDMoMH00CZ15</v>
      </c>
      <c r="C980" s="113" t="s">
        <v>118</v>
      </c>
      <c r="D980" t="s">
        <v>131</v>
      </c>
      <c r="E980" t="s">
        <v>1651</v>
      </c>
      <c r="F980" t="s">
        <v>1652</v>
      </c>
      <c r="G980" t="s">
        <v>114</v>
      </c>
      <c r="H980" t="s">
        <v>1662</v>
      </c>
      <c r="I980">
        <v>1.1333577112176447</v>
      </c>
      <c r="J980">
        <v>1.388820172468739</v>
      </c>
      <c r="K980">
        <v>-6.8501468178321472E-3</v>
      </c>
      <c r="M980" s="113">
        <f t="shared" si="64"/>
        <v>1.1299999999999999</v>
      </c>
      <c r="N980" s="113">
        <f t="shared" si="65"/>
        <v>1.39</v>
      </c>
      <c r="O980" s="113">
        <f t="shared" si="66"/>
        <v>-6.8500000000000002E-3</v>
      </c>
    </row>
    <row r="981" spans="2:15" x14ac:dyDescent="0.25">
      <c r="B981" s="87" t="str">
        <f t="shared" si="63"/>
        <v>SDGCFLDMoMH00CZ16</v>
      </c>
      <c r="C981" s="113" t="s">
        <v>118</v>
      </c>
      <c r="D981" t="s">
        <v>131</v>
      </c>
      <c r="E981" t="s">
        <v>1651</v>
      </c>
      <c r="F981" t="s">
        <v>1652</v>
      </c>
      <c r="G981" t="s">
        <v>115</v>
      </c>
      <c r="H981" t="s">
        <v>1662</v>
      </c>
      <c r="I981">
        <v>0</v>
      </c>
      <c r="J981">
        <v>0</v>
      </c>
      <c r="K981">
        <v>0</v>
      </c>
      <c r="M981" s="113">
        <f t="shared" si="64"/>
        <v>0</v>
      </c>
      <c r="N981" s="113">
        <f t="shared" si="65"/>
        <v>0</v>
      </c>
      <c r="O981" s="113">
        <f t="shared" si="66"/>
        <v>0</v>
      </c>
    </row>
    <row r="982" spans="2:15" x14ac:dyDescent="0.25">
      <c r="B982" s="87" t="str">
        <f t="shared" si="63"/>
        <v>SDGCFLDMoMH06CZ01</v>
      </c>
      <c r="C982" s="113" t="s">
        <v>118</v>
      </c>
      <c r="D982" t="s">
        <v>131</v>
      </c>
      <c r="E982" t="s">
        <v>1651</v>
      </c>
      <c r="F982" t="s">
        <v>1653</v>
      </c>
      <c r="G982" t="s">
        <v>48</v>
      </c>
      <c r="H982" t="s">
        <v>1662</v>
      </c>
      <c r="I982">
        <v>0</v>
      </c>
      <c r="J982">
        <v>0</v>
      </c>
      <c r="K982">
        <v>0</v>
      </c>
      <c r="M982" s="113">
        <f t="shared" si="64"/>
        <v>0</v>
      </c>
      <c r="N982" s="113">
        <f t="shared" si="65"/>
        <v>0</v>
      </c>
      <c r="O982" s="113">
        <f t="shared" si="66"/>
        <v>0</v>
      </c>
    </row>
    <row r="983" spans="2:15" x14ac:dyDescent="0.25">
      <c r="B983" s="87" t="str">
        <f t="shared" si="63"/>
        <v>SDGCFLDMoMH06CZ02</v>
      </c>
      <c r="C983" s="113" t="s">
        <v>118</v>
      </c>
      <c r="D983" t="s">
        <v>131</v>
      </c>
      <c r="E983" t="s">
        <v>1651</v>
      </c>
      <c r="F983" t="s">
        <v>1653</v>
      </c>
      <c r="G983" t="s">
        <v>101</v>
      </c>
      <c r="H983" t="s">
        <v>1662</v>
      </c>
      <c r="I983">
        <v>0</v>
      </c>
      <c r="J983">
        <v>0</v>
      </c>
      <c r="K983">
        <v>0</v>
      </c>
      <c r="M983" s="113">
        <f t="shared" si="64"/>
        <v>0</v>
      </c>
      <c r="N983" s="113">
        <f t="shared" si="65"/>
        <v>0</v>
      </c>
      <c r="O983" s="113">
        <f t="shared" si="66"/>
        <v>0</v>
      </c>
    </row>
    <row r="984" spans="2:15" x14ac:dyDescent="0.25">
      <c r="B984" s="87" t="str">
        <f t="shared" si="63"/>
        <v>SDGCFLDMoMH06CZ03</v>
      </c>
      <c r="C984" s="113" t="s">
        <v>118</v>
      </c>
      <c r="D984" t="s">
        <v>131</v>
      </c>
      <c r="E984" t="s">
        <v>1651</v>
      </c>
      <c r="F984" t="s">
        <v>1653</v>
      </c>
      <c r="G984" t="s">
        <v>102</v>
      </c>
      <c r="H984" t="s">
        <v>1662</v>
      </c>
      <c r="I984">
        <v>0</v>
      </c>
      <c r="J984">
        <v>0</v>
      </c>
      <c r="K984">
        <v>0</v>
      </c>
      <c r="M984" s="113">
        <f t="shared" si="64"/>
        <v>0</v>
      </c>
      <c r="N984" s="113">
        <f t="shared" si="65"/>
        <v>0</v>
      </c>
      <c r="O984" s="113">
        <f t="shared" si="66"/>
        <v>0</v>
      </c>
    </row>
    <row r="985" spans="2:15" x14ac:dyDescent="0.25">
      <c r="B985" s="87" t="str">
        <f t="shared" si="63"/>
        <v>SDGCFLDMoMH06CZ04</v>
      </c>
      <c r="C985" s="113" t="s">
        <v>118</v>
      </c>
      <c r="D985" t="s">
        <v>131</v>
      </c>
      <c r="E985" t="s">
        <v>1651</v>
      </c>
      <c r="F985" t="s">
        <v>1653</v>
      </c>
      <c r="G985" t="s">
        <v>103</v>
      </c>
      <c r="H985" t="s">
        <v>1662</v>
      </c>
      <c r="I985">
        <v>0</v>
      </c>
      <c r="J985">
        <v>0</v>
      </c>
      <c r="K985">
        <v>0</v>
      </c>
      <c r="M985" s="113">
        <f t="shared" si="64"/>
        <v>0</v>
      </c>
      <c r="N985" s="113">
        <f t="shared" si="65"/>
        <v>0</v>
      </c>
      <c r="O985" s="113">
        <f t="shared" si="66"/>
        <v>0</v>
      </c>
    </row>
    <row r="986" spans="2:15" x14ac:dyDescent="0.25">
      <c r="B986" s="87" t="str">
        <f t="shared" si="63"/>
        <v>SDGCFLDMoMH06CZ05</v>
      </c>
      <c r="C986" s="113" t="s">
        <v>118</v>
      </c>
      <c r="D986" t="s">
        <v>131</v>
      </c>
      <c r="E986" t="s">
        <v>1651</v>
      </c>
      <c r="F986" t="s">
        <v>1653</v>
      </c>
      <c r="G986" t="s">
        <v>104</v>
      </c>
      <c r="H986" t="s">
        <v>1662</v>
      </c>
      <c r="I986">
        <v>0</v>
      </c>
      <c r="J986">
        <v>0</v>
      </c>
      <c r="K986">
        <v>0</v>
      </c>
      <c r="M986" s="113">
        <f t="shared" si="64"/>
        <v>0</v>
      </c>
      <c r="N986" s="113">
        <f t="shared" si="65"/>
        <v>0</v>
      </c>
      <c r="O986" s="113">
        <f t="shared" si="66"/>
        <v>0</v>
      </c>
    </row>
    <row r="987" spans="2:15" x14ac:dyDescent="0.25">
      <c r="B987" s="87" t="str">
        <f t="shared" si="63"/>
        <v>SDGCFLDMoMH06CZ06</v>
      </c>
      <c r="C987" s="113" t="s">
        <v>118</v>
      </c>
      <c r="D987" t="s">
        <v>131</v>
      </c>
      <c r="E987" t="s">
        <v>1651</v>
      </c>
      <c r="F987" t="s">
        <v>1653</v>
      </c>
      <c r="G987" t="s">
        <v>105</v>
      </c>
      <c r="H987" t="s">
        <v>1662</v>
      </c>
      <c r="I987">
        <v>1.088176730486009</v>
      </c>
      <c r="J987">
        <v>1.4919333244075514</v>
      </c>
      <c r="K987">
        <v>-7.1113402061855667E-3</v>
      </c>
      <c r="M987" s="113">
        <f t="shared" si="64"/>
        <v>1.0900000000000001</v>
      </c>
      <c r="N987" s="113">
        <f t="shared" si="65"/>
        <v>1.49</v>
      </c>
      <c r="O987" s="113">
        <f t="shared" si="66"/>
        <v>-7.11E-3</v>
      </c>
    </row>
    <row r="988" spans="2:15" x14ac:dyDescent="0.25">
      <c r="B988" s="87" t="str">
        <f t="shared" si="63"/>
        <v>SDGCFLDMoMH06CZ07</v>
      </c>
      <c r="C988" s="113" t="s">
        <v>118</v>
      </c>
      <c r="D988" t="s">
        <v>131</v>
      </c>
      <c r="E988" t="s">
        <v>1651</v>
      </c>
      <c r="F988" t="s">
        <v>1653</v>
      </c>
      <c r="G988" t="s">
        <v>106</v>
      </c>
      <c r="H988" t="s">
        <v>1662</v>
      </c>
      <c r="I988">
        <v>1.0701443298969073</v>
      </c>
      <c r="J988">
        <v>1.2840909090909094</v>
      </c>
      <c r="K988">
        <v>-7.6422680412371142E-3</v>
      </c>
      <c r="M988" s="113">
        <f t="shared" si="64"/>
        <v>1.07</v>
      </c>
      <c r="N988" s="113">
        <f t="shared" si="65"/>
        <v>1.28</v>
      </c>
      <c r="O988" s="113">
        <f t="shared" si="66"/>
        <v>-7.6400000000000001E-3</v>
      </c>
    </row>
    <row r="989" spans="2:15" x14ac:dyDescent="0.25">
      <c r="B989" s="87" t="str">
        <f t="shared" si="63"/>
        <v>SDGCFLDMoMH06CZ08</v>
      </c>
      <c r="C989" s="113" t="s">
        <v>118</v>
      </c>
      <c r="D989" t="s">
        <v>131</v>
      </c>
      <c r="E989" t="s">
        <v>1651</v>
      </c>
      <c r="F989" t="s">
        <v>1653</v>
      </c>
      <c r="G989" t="s">
        <v>107</v>
      </c>
      <c r="H989" t="s">
        <v>1662</v>
      </c>
      <c r="I989">
        <v>1.1318645066273931</v>
      </c>
      <c r="J989">
        <v>1.4922680412371137</v>
      </c>
      <c r="K989">
        <v>-1.129896907216495E-2</v>
      </c>
      <c r="M989" s="113">
        <f t="shared" si="64"/>
        <v>1.1299999999999999</v>
      </c>
      <c r="N989" s="113">
        <f t="shared" si="65"/>
        <v>1.49</v>
      </c>
      <c r="O989" s="113">
        <f t="shared" si="66"/>
        <v>-1.1299999999999999E-2</v>
      </c>
    </row>
    <row r="990" spans="2:15" x14ac:dyDescent="0.25">
      <c r="B990" s="87" t="str">
        <f t="shared" si="63"/>
        <v>SDGCFLDMoMH06CZ09</v>
      </c>
      <c r="C990" s="113" t="s">
        <v>118</v>
      </c>
      <c r="D990" t="s">
        <v>131</v>
      </c>
      <c r="E990" t="s">
        <v>1651</v>
      </c>
      <c r="F990" t="s">
        <v>1653</v>
      </c>
      <c r="G990" t="s">
        <v>108</v>
      </c>
      <c r="H990" t="s">
        <v>1662</v>
      </c>
      <c r="I990">
        <v>0</v>
      </c>
      <c r="J990">
        <v>0</v>
      </c>
      <c r="K990">
        <v>0</v>
      </c>
      <c r="M990" s="113">
        <f t="shared" si="64"/>
        <v>0</v>
      </c>
      <c r="N990" s="113">
        <f t="shared" si="65"/>
        <v>0</v>
      </c>
      <c r="O990" s="113">
        <f t="shared" si="66"/>
        <v>0</v>
      </c>
    </row>
    <row r="991" spans="2:15" x14ac:dyDescent="0.25">
      <c r="B991" s="87" t="str">
        <f t="shared" si="63"/>
        <v>SDGCFLDMoMH06CZ10</v>
      </c>
      <c r="C991" s="113" t="s">
        <v>118</v>
      </c>
      <c r="D991" t="s">
        <v>131</v>
      </c>
      <c r="E991" t="s">
        <v>1651</v>
      </c>
      <c r="F991" t="s">
        <v>1653</v>
      </c>
      <c r="G991" t="s">
        <v>109</v>
      </c>
      <c r="H991" t="s">
        <v>1662</v>
      </c>
      <c r="I991">
        <v>1.1578556701030929</v>
      </c>
      <c r="J991">
        <v>1.5297563261480789</v>
      </c>
      <c r="K991">
        <v>-1.6742268041237112E-2</v>
      </c>
      <c r="M991" s="113">
        <f t="shared" si="64"/>
        <v>1.1599999999999999</v>
      </c>
      <c r="N991" s="113">
        <f t="shared" si="65"/>
        <v>1.53</v>
      </c>
      <c r="O991" s="113">
        <f t="shared" si="66"/>
        <v>-1.67E-2</v>
      </c>
    </row>
    <row r="992" spans="2:15" x14ac:dyDescent="0.25">
      <c r="B992" s="87" t="str">
        <f t="shared" si="63"/>
        <v>SDGCFLDMoMH06CZ11</v>
      </c>
      <c r="C992" s="113" t="s">
        <v>118</v>
      </c>
      <c r="D992" t="s">
        <v>131</v>
      </c>
      <c r="E992" t="s">
        <v>1651</v>
      </c>
      <c r="F992" t="s">
        <v>1653</v>
      </c>
      <c r="G992" t="s">
        <v>110</v>
      </c>
      <c r="H992" t="s">
        <v>1662</v>
      </c>
      <c r="I992">
        <v>0</v>
      </c>
      <c r="J992">
        <v>0</v>
      </c>
      <c r="K992">
        <v>0</v>
      </c>
      <c r="M992" s="113">
        <f t="shared" si="64"/>
        <v>0</v>
      </c>
      <c r="N992" s="113">
        <f t="shared" si="65"/>
        <v>0</v>
      </c>
      <c r="O992" s="113">
        <f t="shared" si="66"/>
        <v>0</v>
      </c>
    </row>
    <row r="993" spans="2:15" x14ac:dyDescent="0.25">
      <c r="B993" s="87" t="str">
        <f t="shared" si="63"/>
        <v>SDGCFLDMoMH06CZ12</v>
      </c>
      <c r="C993" s="113" t="s">
        <v>118</v>
      </c>
      <c r="D993" t="s">
        <v>131</v>
      </c>
      <c r="E993" t="s">
        <v>1651</v>
      </c>
      <c r="F993" t="s">
        <v>1653</v>
      </c>
      <c r="G993" t="s">
        <v>111</v>
      </c>
      <c r="H993" t="s">
        <v>1662</v>
      </c>
      <c r="I993">
        <v>0</v>
      </c>
      <c r="J993">
        <v>0</v>
      </c>
      <c r="K993">
        <v>0</v>
      </c>
      <c r="M993" s="113">
        <f t="shared" si="64"/>
        <v>0</v>
      </c>
      <c r="N993" s="113">
        <f t="shared" si="65"/>
        <v>0</v>
      </c>
      <c r="O993" s="113">
        <f t="shared" si="66"/>
        <v>0</v>
      </c>
    </row>
    <row r="994" spans="2:15" x14ac:dyDescent="0.25">
      <c r="B994" s="87" t="str">
        <f t="shared" si="63"/>
        <v>SDGCFLDMoMH06CZ13</v>
      </c>
      <c r="C994" s="113" t="s">
        <v>118</v>
      </c>
      <c r="D994" t="s">
        <v>131</v>
      </c>
      <c r="E994" t="s">
        <v>1651</v>
      </c>
      <c r="F994" t="s">
        <v>1653</v>
      </c>
      <c r="G994" t="s">
        <v>112</v>
      </c>
      <c r="H994" t="s">
        <v>1662</v>
      </c>
      <c r="I994">
        <v>0</v>
      </c>
      <c r="J994">
        <v>0</v>
      </c>
      <c r="K994">
        <v>0</v>
      </c>
      <c r="M994" s="113">
        <f t="shared" si="64"/>
        <v>0</v>
      </c>
      <c r="N994" s="113">
        <f t="shared" si="65"/>
        <v>0</v>
      </c>
      <c r="O994" s="113">
        <f t="shared" si="66"/>
        <v>0</v>
      </c>
    </row>
    <row r="995" spans="2:15" x14ac:dyDescent="0.25">
      <c r="B995" s="87" t="str">
        <f t="shared" si="63"/>
        <v>SDGCFLDMoMH06CZ14</v>
      </c>
      <c r="C995" s="113" t="s">
        <v>118</v>
      </c>
      <c r="D995" t="s">
        <v>131</v>
      </c>
      <c r="E995" t="s">
        <v>1651</v>
      </c>
      <c r="F995" t="s">
        <v>1653</v>
      </c>
      <c r="G995" t="s">
        <v>113</v>
      </c>
      <c r="H995" t="s">
        <v>1662</v>
      </c>
      <c r="I995">
        <v>1.113920471281296</v>
      </c>
      <c r="J995">
        <v>1.4953012132688128</v>
      </c>
      <c r="K995">
        <v>-1.8020618556701031E-2</v>
      </c>
      <c r="M995" s="113">
        <f t="shared" si="64"/>
        <v>1.1100000000000001</v>
      </c>
      <c r="N995" s="113">
        <f t="shared" si="65"/>
        <v>1.5</v>
      </c>
      <c r="O995" s="113">
        <f t="shared" si="66"/>
        <v>-1.7999999999999999E-2</v>
      </c>
    </row>
    <row r="996" spans="2:15" x14ac:dyDescent="0.25">
      <c r="B996" s="87" t="str">
        <f t="shared" si="63"/>
        <v>SDGCFLDMoMH06CZ15</v>
      </c>
      <c r="C996" s="113" t="s">
        <v>118</v>
      </c>
      <c r="D996" t="s">
        <v>131</v>
      </c>
      <c r="E996" t="s">
        <v>1651</v>
      </c>
      <c r="F996" t="s">
        <v>1653</v>
      </c>
      <c r="G996" t="s">
        <v>114</v>
      </c>
      <c r="H996" t="s">
        <v>1662</v>
      </c>
      <c r="I996">
        <v>1.173840942562592</v>
      </c>
      <c r="J996">
        <v>1.4931972789115648</v>
      </c>
      <c r="K996">
        <v>-6.7793814432989697E-3</v>
      </c>
      <c r="M996" s="113">
        <f t="shared" si="64"/>
        <v>1.17</v>
      </c>
      <c r="N996" s="113">
        <f t="shared" si="65"/>
        <v>1.49</v>
      </c>
      <c r="O996" s="113">
        <f t="shared" si="66"/>
        <v>-6.7799999999999996E-3</v>
      </c>
    </row>
    <row r="997" spans="2:15" x14ac:dyDescent="0.25">
      <c r="B997" s="87" t="str">
        <f t="shared" si="63"/>
        <v>SDGCFLDMoMH06CZ16</v>
      </c>
      <c r="C997" s="113" t="s">
        <v>118</v>
      </c>
      <c r="D997" t="s">
        <v>131</v>
      </c>
      <c r="E997" t="s">
        <v>1651</v>
      </c>
      <c r="F997" t="s">
        <v>1653</v>
      </c>
      <c r="G997" t="s">
        <v>115</v>
      </c>
      <c r="H997" t="s">
        <v>1662</v>
      </c>
      <c r="I997">
        <v>0</v>
      </c>
      <c r="J997">
        <v>0</v>
      </c>
      <c r="K997">
        <v>0</v>
      </c>
      <c r="M997" s="113">
        <f t="shared" si="64"/>
        <v>0</v>
      </c>
      <c r="N997" s="113">
        <f t="shared" si="65"/>
        <v>0</v>
      </c>
      <c r="O997" s="113">
        <f t="shared" si="66"/>
        <v>0</v>
      </c>
    </row>
    <row r="998" spans="2:15" x14ac:dyDescent="0.25">
      <c r="B998" s="87" t="str">
        <f t="shared" si="63"/>
        <v>SDGCFLDMoMH15CZ01</v>
      </c>
      <c r="C998" s="113" t="s">
        <v>118</v>
      </c>
      <c r="D998" t="s">
        <v>131</v>
      </c>
      <c r="E998" t="s">
        <v>1651</v>
      </c>
      <c r="F998" t="s">
        <v>1829</v>
      </c>
      <c r="G998" t="s">
        <v>48</v>
      </c>
      <c r="H998" t="s">
        <v>1662</v>
      </c>
      <c r="I998">
        <v>0</v>
      </c>
      <c r="J998">
        <v>0</v>
      </c>
      <c r="K998">
        <v>0</v>
      </c>
      <c r="M998" s="113">
        <f t="shared" si="64"/>
        <v>0</v>
      </c>
      <c r="N998" s="113">
        <f t="shared" si="65"/>
        <v>0</v>
      </c>
      <c r="O998" s="113">
        <f t="shared" si="66"/>
        <v>0</v>
      </c>
    </row>
    <row r="999" spans="2:15" x14ac:dyDescent="0.25">
      <c r="B999" s="87" t="str">
        <f t="shared" si="63"/>
        <v>SDGCFLDMoMH15CZ02</v>
      </c>
      <c r="C999" s="113" t="s">
        <v>118</v>
      </c>
      <c r="D999" t="s">
        <v>131</v>
      </c>
      <c r="E999" t="s">
        <v>1651</v>
      </c>
      <c r="F999" t="s">
        <v>1829</v>
      </c>
      <c r="G999" t="s">
        <v>101</v>
      </c>
      <c r="H999" t="s">
        <v>1662</v>
      </c>
      <c r="I999">
        <v>0</v>
      </c>
      <c r="J999">
        <v>0</v>
      </c>
      <c r="K999">
        <v>0</v>
      </c>
      <c r="M999" s="113">
        <f t="shared" si="64"/>
        <v>0</v>
      </c>
      <c r="N999" s="113">
        <f t="shared" si="65"/>
        <v>0</v>
      </c>
      <c r="O999" s="113">
        <f t="shared" si="66"/>
        <v>0</v>
      </c>
    </row>
    <row r="1000" spans="2:15" x14ac:dyDescent="0.25">
      <c r="B1000" s="87" t="str">
        <f t="shared" si="63"/>
        <v>SDGCFLDMoMH15CZ03</v>
      </c>
      <c r="C1000" s="113" t="s">
        <v>118</v>
      </c>
      <c r="D1000" t="s">
        <v>131</v>
      </c>
      <c r="E1000" t="s">
        <v>1651</v>
      </c>
      <c r="F1000" t="s">
        <v>1829</v>
      </c>
      <c r="G1000" t="s">
        <v>102</v>
      </c>
      <c r="H1000" t="s">
        <v>1662</v>
      </c>
      <c r="I1000">
        <v>0</v>
      </c>
      <c r="J1000">
        <v>0</v>
      </c>
      <c r="K1000">
        <v>0</v>
      </c>
      <c r="M1000" s="113">
        <f t="shared" si="64"/>
        <v>0</v>
      </c>
      <c r="N1000" s="113">
        <f t="shared" si="65"/>
        <v>0</v>
      </c>
      <c r="O1000" s="113">
        <f t="shared" si="66"/>
        <v>0</v>
      </c>
    </row>
    <row r="1001" spans="2:15" x14ac:dyDescent="0.25">
      <c r="B1001" s="87" t="str">
        <f t="shared" si="63"/>
        <v>SDGCFLDMoMH15CZ04</v>
      </c>
      <c r="C1001" s="113" t="s">
        <v>118</v>
      </c>
      <c r="D1001" t="s">
        <v>131</v>
      </c>
      <c r="E1001" t="s">
        <v>1651</v>
      </c>
      <c r="F1001" t="s">
        <v>1829</v>
      </c>
      <c r="G1001" t="s">
        <v>103</v>
      </c>
      <c r="H1001" t="s">
        <v>1662</v>
      </c>
      <c r="I1001">
        <v>0</v>
      </c>
      <c r="J1001">
        <v>0</v>
      </c>
      <c r="K1001">
        <v>0</v>
      </c>
      <c r="M1001" s="113">
        <f t="shared" si="64"/>
        <v>0</v>
      </c>
      <c r="N1001" s="113">
        <f t="shared" si="65"/>
        <v>0</v>
      </c>
      <c r="O1001" s="113">
        <f t="shared" si="66"/>
        <v>0</v>
      </c>
    </row>
    <row r="1002" spans="2:15" x14ac:dyDescent="0.25">
      <c r="B1002" s="87" t="str">
        <f t="shared" si="63"/>
        <v>SDGCFLDMoMH15CZ05</v>
      </c>
      <c r="C1002" s="113" t="s">
        <v>118</v>
      </c>
      <c r="D1002" t="s">
        <v>131</v>
      </c>
      <c r="E1002" t="s">
        <v>1651</v>
      </c>
      <c r="F1002" t="s">
        <v>1829</v>
      </c>
      <c r="G1002" t="s">
        <v>104</v>
      </c>
      <c r="H1002" t="s">
        <v>1662</v>
      </c>
      <c r="I1002">
        <v>0</v>
      </c>
      <c r="J1002">
        <v>0</v>
      </c>
      <c r="K1002">
        <v>0</v>
      </c>
      <c r="M1002" s="113">
        <f t="shared" si="64"/>
        <v>0</v>
      </c>
      <c r="N1002" s="113">
        <f t="shared" si="65"/>
        <v>0</v>
      </c>
      <c r="O1002" s="113">
        <f t="shared" si="66"/>
        <v>0</v>
      </c>
    </row>
    <row r="1003" spans="2:15" x14ac:dyDescent="0.25">
      <c r="B1003" s="87" t="str">
        <f t="shared" si="63"/>
        <v>SDGCFLDMoMH15CZ06</v>
      </c>
      <c r="C1003" s="113" t="s">
        <v>118</v>
      </c>
      <c r="D1003" t="s">
        <v>131</v>
      </c>
      <c r="E1003" t="s">
        <v>1651</v>
      </c>
      <c r="F1003" t="s">
        <v>1829</v>
      </c>
      <c r="G1003" t="s">
        <v>105</v>
      </c>
      <c r="H1003" t="s">
        <v>1662</v>
      </c>
      <c r="I1003">
        <v>1.0679351988217967</v>
      </c>
      <c r="J1003">
        <v>1.4529722854465124</v>
      </c>
      <c r="K1003">
        <v>-1.1991752577319589E-2</v>
      </c>
      <c r="M1003" s="113">
        <f t="shared" si="64"/>
        <v>1.07</v>
      </c>
      <c r="N1003" s="113">
        <f t="shared" si="65"/>
        <v>1.45</v>
      </c>
      <c r="O1003" s="113">
        <f t="shared" si="66"/>
        <v>-1.2E-2</v>
      </c>
    </row>
    <row r="1004" spans="2:15" x14ac:dyDescent="0.25">
      <c r="B1004" s="87" t="str">
        <f t="shared" si="63"/>
        <v>SDGCFLDMoMH15CZ07</v>
      </c>
      <c r="C1004" s="113" t="s">
        <v>118</v>
      </c>
      <c r="D1004" t="s">
        <v>131</v>
      </c>
      <c r="E1004" t="s">
        <v>1651</v>
      </c>
      <c r="F1004" t="s">
        <v>1829</v>
      </c>
      <c r="G1004" t="s">
        <v>106</v>
      </c>
      <c r="H1004" t="s">
        <v>1662</v>
      </c>
      <c r="I1004">
        <v>1.0712474226804127</v>
      </c>
      <c r="J1004">
        <v>1.2296157450796628</v>
      </c>
      <c r="K1004">
        <v>-7.9453608247422678E-3</v>
      </c>
      <c r="M1004" s="113">
        <f t="shared" si="64"/>
        <v>1.07</v>
      </c>
      <c r="N1004" s="113">
        <f t="shared" si="65"/>
        <v>1.23</v>
      </c>
      <c r="O1004" s="113">
        <f t="shared" si="66"/>
        <v>-7.9500000000000005E-3</v>
      </c>
    </row>
    <row r="1005" spans="2:15" x14ac:dyDescent="0.25">
      <c r="B1005" s="87" t="str">
        <f t="shared" si="63"/>
        <v>SDGCFLDMoMH15CZ08</v>
      </c>
      <c r="C1005" s="113" t="s">
        <v>118</v>
      </c>
      <c r="D1005" t="s">
        <v>131</v>
      </c>
      <c r="E1005" t="s">
        <v>1651</v>
      </c>
      <c r="F1005" t="s">
        <v>1829</v>
      </c>
      <c r="G1005" t="s">
        <v>107</v>
      </c>
      <c r="H1005" t="s">
        <v>1662</v>
      </c>
      <c r="I1005">
        <v>1.1319086892488954</v>
      </c>
      <c r="J1005">
        <v>1.4338264827955551</v>
      </c>
      <c r="K1005">
        <v>-1.0828865979381444E-2</v>
      </c>
      <c r="M1005" s="113">
        <f t="shared" si="64"/>
        <v>1.1299999999999999</v>
      </c>
      <c r="N1005" s="113">
        <f t="shared" si="65"/>
        <v>1.43</v>
      </c>
      <c r="O1005" s="113">
        <f t="shared" si="66"/>
        <v>-1.0800000000000001E-2</v>
      </c>
    </row>
    <row r="1006" spans="2:15" x14ac:dyDescent="0.25">
      <c r="B1006" s="87" t="str">
        <f t="shared" si="63"/>
        <v>SDGCFLDMoMH15CZ09</v>
      </c>
      <c r="C1006" s="113" t="s">
        <v>118</v>
      </c>
      <c r="D1006" t="s">
        <v>131</v>
      </c>
      <c r="E1006" t="s">
        <v>1651</v>
      </c>
      <c r="F1006" t="s">
        <v>1829</v>
      </c>
      <c r="G1006" t="s">
        <v>108</v>
      </c>
      <c r="H1006" t="s">
        <v>1662</v>
      </c>
      <c r="I1006">
        <v>0</v>
      </c>
      <c r="J1006">
        <v>0</v>
      </c>
      <c r="K1006">
        <v>0</v>
      </c>
      <c r="M1006" s="113">
        <f t="shared" si="64"/>
        <v>0</v>
      </c>
      <c r="N1006" s="113">
        <f t="shared" si="65"/>
        <v>0</v>
      </c>
      <c r="O1006" s="113">
        <f t="shared" si="66"/>
        <v>0</v>
      </c>
    </row>
    <row r="1007" spans="2:15" x14ac:dyDescent="0.25">
      <c r="B1007" s="87" t="str">
        <f t="shared" si="63"/>
        <v>SDGCFLDMoMH15CZ10</v>
      </c>
      <c r="C1007" s="113" t="s">
        <v>118</v>
      </c>
      <c r="D1007" t="s">
        <v>131</v>
      </c>
      <c r="E1007" t="s">
        <v>1651</v>
      </c>
      <c r="F1007" t="s">
        <v>1829</v>
      </c>
      <c r="G1007" t="s">
        <v>109</v>
      </c>
      <c r="H1007" t="s">
        <v>1662</v>
      </c>
      <c r="I1007">
        <v>1.1357731958762887</v>
      </c>
      <c r="J1007">
        <v>1.5023430178069357</v>
      </c>
      <c r="K1007">
        <v>-1.443298969072165E-2</v>
      </c>
      <c r="M1007" s="113">
        <f t="shared" si="64"/>
        <v>1.1399999999999999</v>
      </c>
      <c r="N1007" s="113">
        <f t="shared" si="65"/>
        <v>1.5</v>
      </c>
      <c r="O1007" s="113">
        <f t="shared" si="66"/>
        <v>-1.44E-2</v>
      </c>
    </row>
    <row r="1008" spans="2:15" x14ac:dyDescent="0.25">
      <c r="B1008" s="87" t="str">
        <f t="shared" si="63"/>
        <v>SDGCFLDMoMH15CZ11</v>
      </c>
      <c r="C1008" s="113" t="s">
        <v>118</v>
      </c>
      <c r="D1008" t="s">
        <v>131</v>
      </c>
      <c r="E1008" t="s">
        <v>1651</v>
      </c>
      <c r="F1008" t="s">
        <v>1829</v>
      </c>
      <c r="G1008" t="s">
        <v>110</v>
      </c>
      <c r="H1008" t="s">
        <v>1662</v>
      </c>
      <c r="I1008">
        <v>0</v>
      </c>
      <c r="J1008">
        <v>0</v>
      </c>
      <c r="K1008">
        <v>0</v>
      </c>
      <c r="M1008" s="113">
        <f t="shared" si="64"/>
        <v>0</v>
      </c>
      <c r="N1008" s="113">
        <f t="shared" si="65"/>
        <v>0</v>
      </c>
      <c r="O1008" s="113">
        <f t="shared" si="66"/>
        <v>0</v>
      </c>
    </row>
    <row r="1009" spans="2:15" x14ac:dyDescent="0.25">
      <c r="B1009" s="87" t="str">
        <f t="shared" si="63"/>
        <v>SDGCFLDMoMH15CZ12</v>
      </c>
      <c r="C1009" s="113" t="s">
        <v>118</v>
      </c>
      <c r="D1009" t="s">
        <v>131</v>
      </c>
      <c r="E1009" t="s">
        <v>1651</v>
      </c>
      <c r="F1009" t="s">
        <v>1829</v>
      </c>
      <c r="G1009" t="s">
        <v>111</v>
      </c>
      <c r="H1009" t="s">
        <v>1662</v>
      </c>
      <c r="I1009">
        <v>0</v>
      </c>
      <c r="J1009">
        <v>0</v>
      </c>
      <c r="K1009">
        <v>0</v>
      </c>
      <c r="M1009" s="113">
        <f t="shared" si="64"/>
        <v>0</v>
      </c>
      <c r="N1009" s="113">
        <f t="shared" si="65"/>
        <v>0</v>
      </c>
      <c r="O1009" s="113">
        <f t="shared" si="66"/>
        <v>0</v>
      </c>
    </row>
    <row r="1010" spans="2:15" x14ac:dyDescent="0.25">
      <c r="B1010" s="87" t="str">
        <f t="shared" si="63"/>
        <v>SDGCFLDMoMH15CZ13</v>
      </c>
      <c r="C1010" s="113" t="s">
        <v>118</v>
      </c>
      <c r="D1010" t="s">
        <v>131</v>
      </c>
      <c r="E1010" t="s">
        <v>1651</v>
      </c>
      <c r="F1010" t="s">
        <v>1829</v>
      </c>
      <c r="G1010" t="s">
        <v>112</v>
      </c>
      <c r="H1010" t="s">
        <v>1662</v>
      </c>
      <c r="I1010">
        <v>0</v>
      </c>
      <c r="J1010">
        <v>0</v>
      </c>
      <c r="K1010">
        <v>0</v>
      </c>
      <c r="M1010" s="113">
        <f t="shared" si="64"/>
        <v>0</v>
      </c>
      <c r="N1010" s="113">
        <f t="shared" si="65"/>
        <v>0</v>
      </c>
      <c r="O1010" s="113">
        <f t="shared" si="66"/>
        <v>0</v>
      </c>
    </row>
    <row r="1011" spans="2:15" x14ac:dyDescent="0.25">
      <c r="B1011" s="87" t="str">
        <f t="shared" si="63"/>
        <v>SDGCFLDMoMH15CZ14</v>
      </c>
      <c r="C1011" s="113" t="s">
        <v>118</v>
      </c>
      <c r="D1011" t="s">
        <v>131</v>
      </c>
      <c r="E1011" t="s">
        <v>1651</v>
      </c>
      <c r="F1011" t="s">
        <v>1829</v>
      </c>
      <c r="G1011" t="s">
        <v>113</v>
      </c>
      <c r="H1011" t="s">
        <v>1662</v>
      </c>
      <c r="I1011">
        <v>1.1019646539027983</v>
      </c>
      <c r="J1011">
        <v>1.4910933445543166</v>
      </c>
      <c r="K1011">
        <v>-1.756701030927835E-2</v>
      </c>
      <c r="M1011" s="113">
        <f t="shared" si="64"/>
        <v>1.1000000000000001</v>
      </c>
      <c r="N1011" s="113">
        <f t="shared" si="65"/>
        <v>1.49</v>
      </c>
      <c r="O1011" s="113">
        <f t="shared" si="66"/>
        <v>-1.7600000000000001E-2</v>
      </c>
    </row>
    <row r="1012" spans="2:15" x14ac:dyDescent="0.25">
      <c r="B1012" s="87" t="str">
        <f t="shared" si="63"/>
        <v>SDGCFLDMoMH15CZ15</v>
      </c>
      <c r="C1012" s="113" t="s">
        <v>118</v>
      </c>
      <c r="D1012" t="s">
        <v>131</v>
      </c>
      <c r="E1012" t="s">
        <v>1651</v>
      </c>
      <c r="F1012" t="s">
        <v>1829</v>
      </c>
      <c r="G1012" t="s">
        <v>114</v>
      </c>
      <c r="H1012" t="s">
        <v>1662</v>
      </c>
      <c r="I1012">
        <v>1.1783298969072165</v>
      </c>
      <c r="J1012">
        <v>1.4706851812890105</v>
      </c>
      <c r="K1012">
        <v>-6.7917525773195878E-3</v>
      </c>
      <c r="M1012" s="113">
        <f t="shared" si="64"/>
        <v>1.18</v>
      </c>
      <c r="N1012" s="113">
        <f t="shared" si="65"/>
        <v>1.47</v>
      </c>
      <c r="O1012" s="113">
        <f t="shared" si="66"/>
        <v>-6.79E-3</v>
      </c>
    </row>
    <row r="1013" spans="2:15" x14ac:dyDescent="0.25">
      <c r="B1013" s="87" t="str">
        <f t="shared" si="63"/>
        <v>SDGCFLDMoMH15CZ16</v>
      </c>
      <c r="C1013" s="113" t="s">
        <v>118</v>
      </c>
      <c r="D1013" t="s">
        <v>131</v>
      </c>
      <c r="E1013" t="s">
        <v>1651</v>
      </c>
      <c r="F1013" t="s">
        <v>1829</v>
      </c>
      <c r="G1013" t="s">
        <v>115</v>
      </c>
      <c r="H1013" t="s">
        <v>1662</v>
      </c>
      <c r="I1013">
        <v>0</v>
      </c>
      <c r="J1013">
        <v>0</v>
      </c>
      <c r="K1013">
        <v>0</v>
      </c>
      <c r="M1013" s="113">
        <f t="shared" si="64"/>
        <v>0</v>
      </c>
      <c r="N1013" s="113">
        <f t="shared" si="65"/>
        <v>0</v>
      </c>
      <c r="O1013" s="113">
        <f t="shared" si="66"/>
        <v>0</v>
      </c>
    </row>
    <row r="1014" spans="2:15" x14ac:dyDescent="0.25">
      <c r="B1014" s="87" t="str">
        <f t="shared" si="63"/>
        <v/>
      </c>
      <c r="M1014" s="113">
        <f t="shared" si="64"/>
        <v>0</v>
      </c>
      <c r="N1014" s="113">
        <f t="shared" si="65"/>
        <v>0</v>
      </c>
      <c r="O1014" s="113">
        <f t="shared" si="66"/>
        <v>0</v>
      </c>
    </row>
    <row r="1015" spans="2:15" x14ac:dyDescent="0.25">
      <c r="B1015" s="87" t="str">
        <f t="shared" si="63"/>
        <v>PGECFLSFmExCZ01</v>
      </c>
      <c r="C1015" s="113" t="s">
        <v>118</v>
      </c>
      <c r="D1015" t="s">
        <v>129</v>
      </c>
      <c r="E1015" t="s">
        <v>1649</v>
      </c>
      <c r="F1015" t="s">
        <v>72</v>
      </c>
      <c r="G1015" t="s">
        <v>48</v>
      </c>
      <c r="H1015" t="s">
        <v>1662</v>
      </c>
      <c r="I1015">
        <v>0.96006489814768503</v>
      </c>
      <c r="J1015">
        <v>1.0159338833048948</v>
      </c>
      <c r="K1015">
        <v>-2.8468458559596985E-2</v>
      </c>
      <c r="M1015" s="113">
        <f t="shared" si="64"/>
        <v>0.96</v>
      </c>
      <c r="N1015" s="113">
        <f t="shared" si="65"/>
        <v>1.02</v>
      </c>
      <c r="O1015" s="113">
        <f t="shared" si="66"/>
        <v>-2.8500000000000001E-2</v>
      </c>
    </row>
    <row r="1016" spans="2:15" x14ac:dyDescent="0.25">
      <c r="B1016" s="87" t="str">
        <f t="shared" si="63"/>
        <v>PGECFLSFmExCZ02</v>
      </c>
      <c r="C1016" s="113" t="s">
        <v>118</v>
      </c>
      <c r="D1016" t="s">
        <v>129</v>
      </c>
      <c r="E1016" t="s">
        <v>1649</v>
      </c>
      <c r="F1016" t="s">
        <v>72</v>
      </c>
      <c r="G1016" t="s">
        <v>101</v>
      </c>
      <c r="H1016" t="s">
        <v>1662</v>
      </c>
      <c r="I1016">
        <v>0.99154030818272543</v>
      </c>
      <c r="J1016">
        <v>1.400273184146247</v>
      </c>
      <c r="K1016">
        <v>-2.7614044299034322E-2</v>
      </c>
      <c r="M1016" s="113">
        <f t="shared" si="64"/>
        <v>0.99199999999999999</v>
      </c>
      <c r="N1016" s="113">
        <f t="shared" si="65"/>
        <v>1.4</v>
      </c>
      <c r="O1016" s="113">
        <f t="shared" si="66"/>
        <v>-2.76E-2</v>
      </c>
    </row>
    <row r="1017" spans="2:15" x14ac:dyDescent="0.25">
      <c r="B1017" s="87" t="str">
        <f t="shared" si="63"/>
        <v>PGECFLSFmExCZ03</v>
      </c>
      <c r="C1017" s="113" t="s">
        <v>118</v>
      </c>
      <c r="D1017" t="s">
        <v>129</v>
      </c>
      <c r="E1017" t="s">
        <v>1649</v>
      </c>
      <c r="F1017" t="s">
        <v>72</v>
      </c>
      <c r="G1017" t="s">
        <v>102</v>
      </c>
      <c r="H1017" t="s">
        <v>1662</v>
      </c>
      <c r="I1017">
        <v>0.96867919749252218</v>
      </c>
      <c r="J1017">
        <v>1.1403811067724232</v>
      </c>
      <c r="K1017">
        <v>-2.7070788572120034E-2</v>
      </c>
      <c r="M1017" s="113">
        <f t="shared" si="64"/>
        <v>0.96899999999999997</v>
      </c>
      <c r="N1017" s="113">
        <f t="shared" si="65"/>
        <v>1.1399999999999999</v>
      </c>
      <c r="O1017" s="113">
        <f t="shared" si="66"/>
        <v>-2.7099999999999999E-2</v>
      </c>
    </row>
    <row r="1018" spans="2:15" x14ac:dyDescent="0.25">
      <c r="B1018" s="87" t="str">
        <f t="shared" si="63"/>
        <v>PGECFLSFmExCZ04</v>
      </c>
      <c r="C1018" s="113" t="s">
        <v>118</v>
      </c>
      <c r="D1018" t="s">
        <v>129</v>
      </c>
      <c r="E1018" t="s">
        <v>1649</v>
      </c>
      <c r="F1018" t="s">
        <v>72</v>
      </c>
      <c r="G1018" t="s">
        <v>103</v>
      </c>
      <c r="H1018" t="s">
        <v>1662</v>
      </c>
      <c r="I1018">
        <v>1.0188057967676758</v>
      </c>
      <c r="J1018">
        <v>1.518517852990277</v>
      </c>
      <c r="K1018">
        <v>-2.1539942076562322E-2</v>
      </c>
      <c r="M1018" s="113">
        <f t="shared" si="64"/>
        <v>1.02</v>
      </c>
      <c r="N1018" s="113">
        <f t="shared" si="65"/>
        <v>1.52</v>
      </c>
      <c r="O1018" s="113">
        <f t="shared" si="66"/>
        <v>-2.1499999999999998E-2</v>
      </c>
    </row>
    <row r="1019" spans="2:15" x14ac:dyDescent="0.25">
      <c r="B1019" s="87" t="str">
        <f t="shared" si="63"/>
        <v>PGECFLSFmExCZ05</v>
      </c>
      <c r="C1019" s="113" t="s">
        <v>118</v>
      </c>
      <c r="D1019" t="s">
        <v>129</v>
      </c>
      <c r="E1019" t="s">
        <v>1649</v>
      </c>
      <c r="F1019" t="s">
        <v>72</v>
      </c>
      <c r="G1019" t="s">
        <v>104</v>
      </c>
      <c r="H1019" t="s">
        <v>1662</v>
      </c>
      <c r="I1019">
        <v>0.96249066065176558</v>
      </c>
      <c r="J1019">
        <v>1.1969031783349602</v>
      </c>
      <c r="K1019">
        <v>-2.9936344063910516E-2</v>
      </c>
      <c r="M1019" s="113">
        <f t="shared" si="64"/>
        <v>0.96199999999999997</v>
      </c>
      <c r="N1019" s="113">
        <f t="shared" si="65"/>
        <v>1.2</v>
      </c>
      <c r="O1019" s="113">
        <f t="shared" si="66"/>
        <v>-2.9899999999999999E-2</v>
      </c>
    </row>
    <row r="1020" spans="2:15" x14ac:dyDescent="0.25">
      <c r="B1020" s="87" t="str">
        <f t="shared" si="63"/>
        <v>PGECFLSFmExCZ11</v>
      </c>
      <c r="C1020" s="113" t="s">
        <v>118</v>
      </c>
      <c r="D1020" t="s">
        <v>129</v>
      </c>
      <c r="E1020" t="s">
        <v>1649</v>
      </c>
      <c r="F1020" t="s">
        <v>72</v>
      </c>
      <c r="G1020" t="s">
        <v>110</v>
      </c>
      <c r="H1020" t="s">
        <v>1662</v>
      </c>
      <c r="I1020">
        <v>1.0979992096282276</v>
      </c>
      <c r="J1020">
        <v>1.8968123802334791</v>
      </c>
      <c r="K1020">
        <v>-2.4395429237992875E-2</v>
      </c>
      <c r="M1020" s="113">
        <f t="shared" si="64"/>
        <v>1.1000000000000001</v>
      </c>
      <c r="N1020" s="113">
        <f t="shared" si="65"/>
        <v>1.9</v>
      </c>
      <c r="O1020" s="113">
        <f t="shared" si="66"/>
        <v>-2.4400000000000002E-2</v>
      </c>
    </row>
    <row r="1021" spans="2:15" x14ac:dyDescent="0.25">
      <c r="B1021" s="87" t="str">
        <f t="shared" si="63"/>
        <v>PGECFLSFmExCZ12</v>
      </c>
      <c r="C1021" s="113" t="s">
        <v>118</v>
      </c>
      <c r="D1021" t="s">
        <v>129</v>
      </c>
      <c r="E1021" t="s">
        <v>1649</v>
      </c>
      <c r="F1021" t="s">
        <v>72</v>
      </c>
      <c r="G1021" t="s">
        <v>111</v>
      </c>
      <c r="H1021" t="s">
        <v>1662</v>
      </c>
      <c r="I1021">
        <v>1.0718709929158332</v>
      </c>
      <c r="J1021">
        <v>1.8614737720924908</v>
      </c>
      <c r="K1021">
        <v>-2.3184429916144847E-2</v>
      </c>
      <c r="M1021" s="113">
        <f t="shared" si="64"/>
        <v>1.07</v>
      </c>
      <c r="N1021" s="113">
        <f t="shared" si="65"/>
        <v>1.86</v>
      </c>
      <c r="O1021" s="113">
        <f t="shared" si="66"/>
        <v>-2.3199999999999998E-2</v>
      </c>
    </row>
    <row r="1022" spans="2:15" x14ac:dyDescent="0.25">
      <c r="B1022" s="87" t="str">
        <f t="shared" si="63"/>
        <v>PGECFLSFmExCZ13</v>
      </c>
      <c r="C1022" s="113" t="s">
        <v>118</v>
      </c>
      <c r="D1022" t="s">
        <v>129</v>
      </c>
      <c r="E1022" t="s">
        <v>1649</v>
      </c>
      <c r="F1022" t="s">
        <v>72</v>
      </c>
      <c r="G1022" t="s">
        <v>112</v>
      </c>
      <c r="H1022" t="s">
        <v>1662</v>
      </c>
      <c r="I1022">
        <v>1.1263075987729796</v>
      </c>
      <c r="J1022">
        <v>1.8537505160422889</v>
      </c>
      <c r="K1022">
        <v>-2.3615557327942228E-2</v>
      </c>
      <c r="M1022" s="113">
        <f t="shared" si="64"/>
        <v>1.1299999999999999</v>
      </c>
      <c r="N1022" s="113">
        <f t="shared" si="65"/>
        <v>1.85</v>
      </c>
      <c r="O1022" s="113">
        <f t="shared" si="66"/>
        <v>-2.3599999999999999E-2</v>
      </c>
    </row>
    <row r="1023" spans="2:15" x14ac:dyDescent="0.25">
      <c r="B1023" s="87" t="str">
        <f t="shared" si="63"/>
        <v>PGECFLSFmExCZ16</v>
      </c>
      <c r="C1023" s="113" t="s">
        <v>118</v>
      </c>
      <c r="D1023" t="s">
        <v>129</v>
      </c>
      <c r="E1023" t="s">
        <v>1649</v>
      </c>
      <c r="F1023" t="s">
        <v>72</v>
      </c>
      <c r="G1023" t="s">
        <v>115</v>
      </c>
      <c r="H1023" t="s">
        <v>1662</v>
      </c>
      <c r="I1023">
        <v>1.0223643485154945</v>
      </c>
      <c r="J1023">
        <v>1.5044753545157783</v>
      </c>
      <c r="K1023">
        <v>-2.6726676059628886E-2</v>
      </c>
      <c r="M1023" s="113">
        <f t="shared" si="64"/>
        <v>1.02</v>
      </c>
      <c r="N1023" s="113">
        <f t="shared" si="65"/>
        <v>1.5</v>
      </c>
      <c r="O1023" s="113">
        <f t="shared" si="66"/>
        <v>-2.6700000000000002E-2</v>
      </c>
    </row>
    <row r="1024" spans="2:15" x14ac:dyDescent="0.25">
      <c r="B1024" s="87" t="str">
        <f t="shared" si="63"/>
        <v>PGECFLSFmNewCZ01</v>
      </c>
      <c r="C1024" s="113" t="s">
        <v>118</v>
      </c>
      <c r="D1024" t="s">
        <v>129</v>
      </c>
      <c r="E1024" t="s">
        <v>1649</v>
      </c>
      <c r="F1024" t="s">
        <v>75</v>
      </c>
      <c r="G1024" t="s">
        <v>48</v>
      </c>
      <c r="H1024" t="s">
        <v>1662</v>
      </c>
      <c r="I1024">
        <v>0.97111111111111126</v>
      </c>
      <c r="J1024">
        <v>1</v>
      </c>
      <c r="K1024">
        <v>-2.4781818181818179E-2</v>
      </c>
      <c r="M1024" s="113">
        <f t="shared" si="64"/>
        <v>0.97099999999999997</v>
      </c>
      <c r="N1024" s="113">
        <f t="shared" si="65"/>
        <v>1</v>
      </c>
      <c r="O1024" s="113">
        <f t="shared" si="66"/>
        <v>-2.4799999999999999E-2</v>
      </c>
    </row>
    <row r="1025" spans="2:15" x14ac:dyDescent="0.25">
      <c r="B1025" s="87" t="str">
        <f t="shared" si="63"/>
        <v>PGECFLSFmNewCZ02</v>
      </c>
      <c r="C1025" s="113" t="s">
        <v>118</v>
      </c>
      <c r="D1025" t="s">
        <v>129</v>
      </c>
      <c r="E1025" t="s">
        <v>1649</v>
      </c>
      <c r="F1025" t="s">
        <v>75</v>
      </c>
      <c r="G1025" t="s">
        <v>101</v>
      </c>
      <c r="H1025" t="s">
        <v>1662</v>
      </c>
      <c r="I1025">
        <v>1.0216460288706724</v>
      </c>
      <c r="J1025">
        <v>1.8510198986597426</v>
      </c>
      <c r="K1025">
        <v>-2.741818181818181E-2</v>
      </c>
      <c r="M1025" s="113">
        <f t="shared" si="64"/>
        <v>1.02</v>
      </c>
      <c r="N1025" s="113">
        <f t="shared" si="65"/>
        <v>1.85</v>
      </c>
      <c r="O1025" s="113">
        <f t="shared" si="66"/>
        <v>-2.7400000000000001E-2</v>
      </c>
    </row>
    <row r="1026" spans="2:15" x14ac:dyDescent="0.25">
      <c r="B1026" s="87" t="str">
        <f t="shared" ref="B1026:B1089" si="67">D1026&amp;C1026&amp;E1026&amp;F1026&amp;G1026</f>
        <v>PGECFLSFmNewCZ03</v>
      </c>
      <c r="C1026" s="113" t="s">
        <v>118</v>
      </c>
      <c r="D1026" t="s">
        <v>129</v>
      </c>
      <c r="E1026" t="s">
        <v>1649</v>
      </c>
      <c r="F1026" t="s">
        <v>75</v>
      </c>
      <c r="G1026" t="s">
        <v>102</v>
      </c>
      <c r="H1026" t="s">
        <v>1662</v>
      </c>
      <c r="I1026">
        <v>0.98661386796273365</v>
      </c>
      <c r="J1026">
        <v>1.1990689684576663</v>
      </c>
      <c r="K1026">
        <v>-2.0036363636363637E-2</v>
      </c>
      <c r="M1026" s="113">
        <f t="shared" si="64"/>
        <v>0.98699999999999999</v>
      </c>
      <c r="N1026" s="113">
        <f t="shared" si="65"/>
        <v>1.2</v>
      </c>
      <c r="O1026" s="113">
        <f t="shared" si="66"/>
        <v>-0.02</v>
      </c>
    </row>
    <row r="1027" spans="2:15" x14ac:dyDescent="0.25">
      <c r="B1027" s="87" t="str">
        <f t="shared" si="67"/>
        <v>PGECFLSFmNewCZ04</v>
      </c>
      <c r="C1027" s="113" t="s">
        <v>118</v>
      </c>
      <c r="D1027" t="s">
        <v>129</v>
      </c>
      <c r="E1027" t="s">
        <v>1649</v>
      </c>
      <c r="F1027" t="s">
        <v>75</v>
      </c>
      <c r="G1027" t="s">
        <v>103</v>
      </c>
      <c r="H1027" t="s">
        <v>1662</v>
      </c>
      <c r="I1027">
        <v>1.0466108092912652</v>
      </c>
      <c r="J1027">
        <v>1.7693896965206846</v>
      </c>
      <c r="K1027">
        <v>-2.232121212121212E-2</v>
      </c>
      <c r="M1027" s="113">
        <f t="shared" si="64"/>
        <v>1.05</v>
      </c>
      <c r="N1027" s="113">
        <f t="shared" si="65"/>
        <v>1.77</v>
      </c>
      <c r="O1027" s="113">
        <f t="shared" si="66"/>
        <v>-2.23E-2</v>
      </c>
    </row>
    <row r="1028" spans="2:15" x14ac:dyDescent="0.25">
      <c r="B1028" s="87" t="str">
        <f t="shared" si="67"/>
        <v>PGECFLSFmNewCZ05</v>
      </c>
      <c r="C1028" s="113" t="s">
        <v>118</v>
      </c>
      <c r="D1028" t="s">
        <v>129</v>
      </c>
      <c r="E1028" t="s">
        <v>1649</v>
      </c>
      <c r="F1028" t="s">
        <v>75</v>
      </c>
      <c r="G1028" t="s">
        <v>104</v>
      </c>
      <c r="H1028" t="s">
        <v>1662</v>
      </c>
      <c r="I1028">
        <v>0.97711712474640378</v>
      </c>
      <c r="J1028">
        <v>1.1206533175521567</v>
      </c>
      <c r="K1028">
        <v>-2.4254545454545456E-2</v>
      </c>
      <c r="M1028" s="113">
        <f t="shared" si="64"/>
        <v>0.97699999999999998</v>
      </c>
      <c r="N1028" s="113">
        <f t="shared" si="65"/>
        <v>1.1200000000000001</v>
      </c>
      <c r="O1028" s="113">
        <f t="shared" si="66"/>
        <v>-2.4299999999999999E-2</v>
      </c>
    </row>
    <row r="1029" spans="2:15" x14ac:dyDescent="0.25">
      <c r="B1029" s="87" t="str">
        <f t="shared" si="67"/>
        <v>PGECFLSFmNewCZ11</v>
      </c>
      <c r="C1029" s="113" t="s">
        <v>118</v>
      </c>
      <c r="D1029" t="s">
        <v>129</v>
      </c>
      <c r="E1029" t="s">
        <v>1649</v>
      </c>
      <c r="F1029" t="s">
        <v>75</v>
      </c>
      <c r="G1029" t="s">
        <v>110</v>
      </c>
      <c r="H1029" t="s">
        <v>1662</v>
      </c>
      <c r="I1029">
        <v>1.0741212121212123</v>
      </c>
      <c r="J1029">
        <v>1.5195861049519588</v>
      </c>
      <c r="K1029">
        <v>-2.0212121212121209E-2</v>
      </c>
      <c r="M1029" s="113">
        <f t="shared" si="64"/>
        <v>1.07</v>
      </c>
      <c r="N1029" s="113">
        <f t="shared" si="65"/>
        <v>1.52</v>
      </c>
      <c r="O1029" s="113">
        <f t="shared" si="66"/>
        <v>-2.0199999999999999E-2</v>
      </c>
    </row>
    <row r="1030" spans="2:15" x14ac:dyDescent="0.25">
      <c r="B1030" s="87" t="str">
        <f t="shared" si="67"/>
        <v>PGECFLSFmNewCZ12</v>
      </c>
      <c r="C1030" s="113" t="s">
        <v>118</v>
      </c>
      <c r="D1030" t="s">
        <v>129</v>
      </c>
      <c r="E1030" t="s">
        <v>1649</v>
      </c>
      <c r="F1030" t="s">
        <v>75</v>
      </c>
      <c r="G1030" t="s">
        <v>111</v>
      </c>
      <c r="H1030" t="s">
        <v>1662</v>
      </c>
      <c r="I1030">
        <v>1.0432258544169639</v>
      </c>
      <c r="J1030">
        <v>1.5366533466489194</v>
      </c>
      <c r="K1030">
        <v>-2.0915151515151519E-2</v>
      </c>
      <c r="M1030" s="113">
        <f t="shared" ref="M1030:M1093" si="68">IF(I1030=0,0,ROUND(I1030,3-LOG(ABS(I1030))))</f>
        <v>1.04</v>
      </c>
      <c r="N1030" s="113">
        <f t="shared" ref="N1030:N1093" si="69">IF(J1030=0,0,ROUND(J1030,3-LOG(ABS(J1030))))</f>
        <v>1.54</v>
      </c>
      <c r="O1030" s="113">
        <f t="shared" ref="O1030:O1093" si="70">IF(K1030=0,0,ROUND(K1030,3-LOG(ABS(K1030))))</f>
        <v>-2.0899999999999998E-2</v>
      </c>
    </row>
    <row r="1031" spans="2:15" x14ac:dyDescent="0.25">
      <c r="B1031" s="87" t="str">
        <f t="shared" si="67"/>
        <v>PGECFLSFmNewCZ13</v>
      </c>
      <c r="C1031" s="113" t="s">
        <v>118</v>
      </c>
      <c r="D1031" t="s">
        <v>129</v>
      </c>
      <c r="E1031" t="s">
        <v>1649</v>
      </c>
      <c r="F1031" t="s">
        <v>75</v>
      </c>
      <c r="G1031" t="s">
        <v>112</v>
      </c>
      <c r="H1031" t="s">
        <v>1662</v>
      </c>
      <c r="I1031">
        <v>1.0739191919191919</v>
      </c>
      <c r="J1031">
        <v>1.4927322000492731</v>
      </c>
      <c r="K1031">
        <v>-2.0387878787878785E-2</v>
      </c>
      <c r="M1031" s="113">
        <f t="shared" si="68"/>
        <v>1.07</v>
      </c>
      <c r="N1031" s="113">
        <f t="shared" si="69"/>
        <v>1.49</v>
      </c>
      <c r="O1031" s="113">
        <f t="shared" si="70"/>
        <v>-2.0400000000000001E-2</v>
      </c>
    </row>
    <row r="1032" spans="2:15" x14ac:dyDescent="0.25">
      <c r="B1032" s="87" t="str">
        <f t="shared" si="67"/>
        <v>PGECFLSFmNewCZ16</v>
      </c>
      <c r="C1032" s="113" t="s">
        <v>118</v>
      </c>
      <c r="D1032" t="s">
        <v>129</v>
      </c>
      <c r="E1032" t="s">
        <v>1649</v>
      </c>
      <c r="F1032" t="s">
        <v>75</v>
      </c>
      <c r="G1032" t="s">
        <v>115</v>
      </c>
      <c r="H1032" t="s">
        <v>1662</v>
      </c>
      <c r="I1032">
        <v>0.9889393939393939</v>
      </c>
      <c r="J1032">
        <v>1.3518939393939389</v>
      </c>
      <c r="K1032">
        <v>-2.3727272727272725E-2</v>
      </c>
      <c r="M1032" s="113">
        <f t="shared" si="68"/>
        <v>0.98899999999999999</v>
      </c>
      <c r="N1032" s="113">
        <f t="shared" si="69"/>
        <v>1.35</v>
      </c>
      <c r="O1032" s="113">
        <f t="shared" si="70"/>
        <v>-2.3699999999999999E-2</v>
      </c>
    </row>
    <row r="1033" spans="2:15" x14ac:dyDescent="0.25">
      <c r="B1033" s="87" t="str">
        <f t="shared" si="67"/>
        <v>PGECFLMFmExCZ01</v>
      </c>
      <c r="C1033" s="113" t="s">
        <v>118</v>
      </c>
      <c r="D1033" t="s">
        <v>129</v>
      </c>
      <c r="E1033" t="s">
        <v>1650</v>
      </c>
      <c r="F1033" t="s">
        <v>72</v>
      </c>
      <c r="G1033" t="s">
        <v>48</v>
      </c>
      <c r="H1033" t="s">
        <v>1662</v>
      </c>
      <c r="I1033">
        <v>0.90479082602767857</v>
      </c>
      <c r="J1033">
        <v>1.0168239513131445</v>
      </c>
      <c r="K1033">
        <v>-2.6502057299484145E-2</v>
      </c>
      <c r="M1033" s="113">
        <f t="shared" si="68"/>
        <v>0.90500000000000003</v>
      </c>
      <c r="N1033" s="113">
        <f t="shared" si="69"/>
        <v>1.02</v>
      </c>
      <c r="O1033" s="113">
        <f t="shared" si="70"/>
        <v>-2.6499999999999999E-2</v>
      </c>
    </row>
    <row r="1034" spans="2:15" x14ac:dyDescent="0.25">
      <c r="B1034" s="87" t="str">
        <f t="shared" si="67"/>
        <v>PGECFLMFmExCZ02</v>
      </c>
      <c r="C1034" s="113" t="s">
        <v>118</v>
      </c>
      <c r="D1034" t="s">
        <v>129</v>
      </c>
      <c r="E1034" t="s">
        <v>1650</v>
      </c>
      <c r="F1034" t="s">
        <v>72</v>
      </c>
      <c r="G1034" t="s">
        <v>101</v>
      </c>
      <c r="H1034" t="s">
        <v>1662</v>
      </c>
      <c r="I1034">
        <v>0.97592432979764332</v>
      </c>
      <c r="J1034">
        <v>1.3130834891134069</v>
      </c>
      <c r="K1034">
        <v>-1.8073937061235178E-2</v>
      </c>
      <c r="M1034" s="113">
        <f t="shared" si="68"/>
        <v>0.97599999999999998</v>
      </c>
      <c r="N1034" s="113">
        <f t="shared" si="69"/>
        <v>1.31</v>
      </c>
      <c r="O1034" s="113">
        <f t="shared" si="70"/>
        <v>-1.8100000000000002E-2</v>
      </c>
    </row>
    <row r="1035" spans="2:15" x14ac:dyDescent="0.25">
      <c r="B1035" s="87" t="str">
        <f t="shared" si="67"/>
        <v>PGECFLMFmExCZ03</v>
      </c>
      <c r="C1035" s="113" t="s">
        <v>118</v>
      </c>
      <c r="D1035" t="s">
        <v>129</v>
      </c>
      <c r="E1035" t="s">
        <v>1650</v>
      </c>
      <c r="F1035" t="s">
        <v>72</v>
      </c>
      <c r="G1035" t="s">
        <v>102</v>
      </c>
      <c r="H1035" t="s">
        <v>1662</v>
      </c>
      <c r="I1035">
        <v>0.93859204422959897</v>
      </c>
      <c r="J1035">
        <v>1.0476409780685385</v>
      </c>
      <c r="K1035">
        <v>-2.0720301315739147E-2</v>
      </c>
      <c r="M1035" s="113">
        <f t="shared" si="68"/>
        <v>0.93899999999999995</v>
      </c>
      <c r="N1035" s="113">
        <f t="shared" si="69"/>
        <v>1.05</v>
      </c>
      <c r="O1035" s="113">
        <f t="shared" si="70"/>
        <v>-2.07E-2</v>
      </c>
    </row>
    <row r="1036" spans="2:15" x14ac:dyDescent="0.25">
      <c r="B1036" s="87" t="str">
        <f t="shared" si="67"/>
        <v>PGECFLMFmExCZ04</v>
      </c>
      <c r="C1036" s="113" t="s">
        <v>118</v>
      </c>
      <c r="D1036" t="s">
        <v>129</v>
      </c>
      <c r="E1036" t="s">
        <v>1650</v>
      </c>
      <c r="F1036" t="s">
        <v>72</v>
      </c>
      <c r="G1036" t="s">
        <v>103</v>
      </c>
      <c r="H1036" t="s">
        <v>1662</v>
      </c>
      <c r="I1036">
        <v>0.99091360038836229</v>
      </c>
      <c r="J1036">
        <v>1.3740082473975119</v>
      </c>
      <c r="K1036">
        <v>-1.6161377497384586E-2</v>
      </c>
      <c r="M1036" s="113">
        <f t="shared" si="68"/>
        <v>0.99099999999999999</v>
      </c>
      <c r="N1036" s="113">
        <f t="shared" si="69"/>
        <v>1.37</v>
      </c>
      <c r="O1036" s="113">
        <f t="shared" si="70"/>
        <v>-1.6199999999999999E-2</v>
      </c>
    </row>
    <row r="1037" spans="2:15" x14ac:dyDescent="0.25">
      <c r="B1037" s="87" t="str">
        <f t="shared" si="67"/>
        <v>PGECFLMFmExCZ05</v>
      </c>
      <c r="C1037" s="113" t="s">
        <v>118</v>
      </c>
      <c r="D1037" t="s">
        <v>129</v>
      </c>
      <c r="E1037" t="s">
        <v>1650</v>
      </c>
      <c r="F1037" t="s">
        <v>72</v>
      </c>
      <c r="G1037" t="s">
        <v>104</v>
      </c>
      <c r="H1037" t="s">
        <v>1662</v>
      </c>
      <c r="I1037">
        <v>0.94134805060610027</v>
      </c>
      <c r="J1037">
        <v>1.0457086400046012</v>
      </c>
      <c r="K1037">
        <v>-2.3800655149690503E-2</v>
      </c>
      <c r="M1037" s="113">
        <f t="shared" si="68"/>
        <v>0.94099999999999995</v>
      </c>
      <c r="N1037" s="113">
        <f t="shared" si="69"/>
        <v>1.05</v>
      </c>
      <c r="O1037" s="113">
        <f t="shared" si="70"/>
        <v>-2.3800000000000002E-2</v>
      </c>
    </row>
    <row r="1038" spans="2:15" x14ac:dyDescent="0.25">
      <c r="B1038" s="87" t="str">
        <f t="shared" si="67"/>
        <v>PGECFLMFmExCZ11</v>
      </c>
      <c r="C1038" s="113" t="s">
        <v>118</v>
      </c>
      <c r="D1038" t="s">
        <v>129</v>
      </c>
      <c r="E1038" t="s">
        <v>1650</v>
      </c>
      <c r="F1038" t="s">
        <v>72</v>
      </c>
      <c r="G1038" t="s">
        <v>110</v>
      </c>
      <c r="H1038" t="s">
        <v>1662</v>
      </c>
      <c r="I1038">
        <v>1.0856683981253066</v>
      </c>
      <c r="J1038">
        <v>1.8227583102004441</v>
      </c>
      <c r="K1038">
        <v>-1.6955521421587072E-2</v>
      </c>
      <c r="M1038" s="113">
        <f t="shared" si="68"/>
        <v>1.0900000000000001</v>
      </c>
      <c r="N1038" s="113">
        <f t="shared" si="69"/>
        <v>1.82</v>
      </c>
      <c r="O1038" s="113">
        <f t="shared" si="70"/>
        <v>-1.7000000000000001E-2</v>
      </c>
    </row>
    <row r="1039" spans="2:15" x14ac:dyDescent="0.25">
      <c r="B1039" s="87" t="str">
        <f t="shared" si="67"/>
        <v>PGECFLMFmExCZ12</v>
      </c>
      <c r="C1039" s="113" t="s">
        <v>118</v>
      </c>
      <c r="D1039" t="s">
        <v>129</v>
      </c>
      <c r="E1039" t="s">
        <v>1650</v>
      </c>
      <c r="F1039" t="s">
        <v>72</v>
      </c>
      <c r="G1039" t="s">
        <v>111</v>
      </c>
      <c r="H1039" t="s">
        <v>1662</v>
      </c>
      <c r="I1039">
        <v>1.0452620794114749</v>
      </c>
      <c r="J1039">
        <v>1.7631709095680155</v>
      </c>
      <c r="K1039">
        <v>-1.7774560833739784E-2</v>
      </c>
      <c r="M1039" s="113">
        <f t="shared" si="68"/>
        <v>1.05</v>
      </c>
      <c r="N1039" s="113">
        <f t="shared" si="69"/>
        <v>1.76</v>
      </c>
      <c r="O1039" s="113">
        <f t="shared" si="70"/>
        <v>-1.78E-2</v>
      </c>
    </row>
    <row r="1040" spans="2:15" x14ac:dyDescent="0.25">
      <c r="B1040" s="87" t="str">
        <f t="shared" si="67"/>
        <v>PGECFLMFmExCZ13</v>
      </c>
      <c r="C1040" s="113" t="s">
        <v>118</v>
      </c>
      <c r="D1040" t="s">
        <v>129</v>
      </c>
      <c r="E1040" t="s">
        <v>1650</v>
      </c>
      <c r="F1040" t="s">
        <v>72</v>
      </c>
      <c r="G1040" t="s">
        <v>112</v>
      </c>
      <c r="H1040" t="s">
        <v>1662</v>
      </c>
      <c r="I1040">
        <v>1.1044117070862027</v>
      </c>
      <c r="J1040">
        <v>1.8290057639466963</v>
      </c>
      <c r="K1040">
        <v>-1.6676100996480817E-2</v>
      </c>
      <c r="M1040" s="113">
        <f t="shared" si="68"/>
        <v>1.1000000000000001</v>
      </c>
      <c r="N1040" s="113">
        <f t="shared" si="69"/>
        <v>1.83</v>
      </c>
      <c r="O1040" s="113">
        <f t="shared" si="70"/>
        <v>-1.67E-2</v>
      </c>
    </row>
    <row r="1041" spans="2:15" x14ac:dyDescent="0.25">
      <c r="B1041" s="87" t="str">
        <f t="shared" si="67"/>
        <v>PGECFLMFmExCZ16</v>
      </c>
      <c r="C1041" s="113" t="s">
        <v>118</v>
      </c>
      <c r="D1041" t="s">
        <v>129</v>
      </c>
      <c r="E1041" t="s">
        <v>1650</v>
      </c>
      <c r="F1041" t="s">
        <v>72</v>
      </c>
      <c r="G1041" t="s">
        <v>115</v>
      </c>
      <c r="H1041" t="s">
        <v>1662</v>
      </c>
      <c r="I1041">
        <v>1.0158109416536543</v>
      </c>
      <c r="J1041">
        <v>1.4274659081027274</v>
      </c>
      <c r="K1041">
        <v>-2.0393119326085101E-2</v>
      </c>
      <c r="M1041" s="113">
        <f t="shared" si="68"/>
        <v>1.02</v>
      </c>
      <c r="N1041" s="113">
        <f t="shared" si="69"/>
        <v>1.43</v>
      </c>
      <c r="O1041" s="113">
        <f t="shared" si="70"/>
        <v>-2.0400000000000001E-2</v>
      </c>
    </row>
    <row r="1042" spans="2:15" x14ac:dyDescent="0.25">
      <c r="B1042" s="87" t="str">
        <f t="shared" si="67"/>
        <v>PGECFLMFmNewCZ01</v>
      </c>
      <c r="C1042" s="113" t="s">
        <v>118</v>
      </c>
      <c r="D1042" t="s">
        <v>129</v>
      </c>
      <c r="E1042" t="s">
        <v>1650</v>
      </c>
      <c r="F1042" t="s">
        <v>75</v>
      </c>
      <c r="G1042" t="s">
        <v>48</v>
      </c>
      <c r="H1042" t="s">
        <v>1662</v>
      </c>
      <c r="I1042">
        <v>0.92606605071008297</v>
      </c>
      <c r="J1042">
        <v>1.0428782257700711</v>
      </c>
      <c r="K1042">
        <v>-2.3965324952542985E-2</v>
      </c>
      <c r="M1042" s="113">
        <f t="shared" si="68"/>
        <v>0.92600000000000005</v>
      </c>
      <c r="N1042" s="113">
        <f t="shared" si="69"/>
        <v>1.04</v>
      </c>
      <c r="O1042" s="113">
        <f t="shared" si="70"/>
        <v>-2.4E-2</v>
      </c>
    </row>
    <row r="1043" spans="2:15" x14ac:dyDescent="0.25">
      <c r="B1043" s="87" t="str">
        <f t="shared" si="67"/>
        <v>PGECFLMFmNewCZ02</v>
      </c>
      <c r="C1043" s="113" t="s">
        <v>118</v>
      </c>
      <c r="D1043" t="s">
        <v>129</v>
      </c>
      <c r="E1043" t="s">
        <v>1650</v>
      </c>
      <c r="F1043" t="s">
        <v>75</v>
      </c>
      <c r="G1043" t="s">
        <v>101</v>
      </c>
      <c r="H1043" t="s">
        <v>1662</v>
      </c>
      <c r="I1043">
        <v>0.97681551355467333</v>
      </c>
      <c r="J1043">
        <v>1.1322109557775597</v>
      </c>
      <c r="K1043">
        <v>-1.5740166072819757E-2</v>
      </c>
      <c r="M1043" s="113">
        <f t="shared" si="68"/>
        <v>0.97699999999999998</v>
      </c>
      <c r="N1043" s="113">
        <f t="shared" si="69"/>
        <v>1.1299999999999999</v>
      </c>
      <c r="O1043" s="113">
        <f t="shared" si="70"/>
        <v>-1.5699999999999999E-2</v>
      </c>
    </row>
    <row r="1044" spans="2:15" x14ac:dyDescent="0.25">
      <c r="B1044" s="87" t="str">
        <f t="shared" si="67"/>
        <v>PGECFLMFmNewCZ03</v>
      </c>
      <c r="C1044" s="113" t="s">
        <v>118</v>
      </c>
      <c r="D1044" t="s">
        <v>129</v>
      </c>
      <c r="E1044" t="s">
        <v>1650</v>
      </c>
      <c r="F1044" t="s">
        <v>75</v>
      </c>
      <c r="G1044" t="s">
        <v>102</v>
      </c>
      <c r="H1044" t="s">
        <v>1662</v>
      </c>
      <c r="I1044">
        <v>0.95640339212872727</v>
      </c>
      <c r="J1044">
        <v>1.0864934543359022</v>
      </c>
      <c r="K1044">
        <v>-1.8196317654829239E-2</v>
      </c>
      <c r="M1044" s="113">
        <f t="shared" si="68"/>
        <v>0.95599999999999996</v>
      </c>
      <c r="N1044" s="113">
        <f t="shared" si="69"/>
        <v>1.0900000000000001</v>
      </c>
      <c r="O1044" s="113">
        <f t="shared" si="70"/>
        <v>-1.8200000000000001E-2</v>
      </c>
    </row>
    <row r="1045" spans="2:15" x14ac:dyDescent="0.25">
      <c r="B1045" s="87" t="str">
        <f t="shared" si="67"/>
        <v>PGECFLMFmNewCZ04</v>
      </c>
      <c r="C1045" s="113" t="s">
        <v>118</v>
      </c>
      <c r="D1045" t="s">
        <v>129</v>
      </c>
      <c r="E1045" t="s">
        <v>1650</v>
      </c>
      <c r="F1045" t="s">
        <v>75</v>
      </c>
      <c r="G1045" t="s">
        <v>103</v>
      </c>
      <c r="H1045" t="s">
        <v>1662</v>
      </c>
      <c r="I1045">
        <v>1.0603168929645632</v>
      </c>
      <c r="J1045">
        <v>1.5585811833101137</v>
      </c>
      <c r="K1045">
        <v>-1.1690479381273586E-2</v>
      </c>
      <c r="M1045" s="113">
        <f t="shared" si="68"/>
        <v>1.06</v>
      </c>
      <c r="N1045" s="113">
        <f t="shared" si="69"/>
        <v>1.56</v>
      </c>
      <c r="O1045" s="113">
        <f t="shared" si="70"/>
        <v>-1.17E-2</v>
      </c>
    </row>
    <row r="1046" spans="2:15" x14ac:dyDescent="0.25">
      <c r="B1046" s="87" t="str">
        <f t="shared" si="67"/>
        <v>PGECFLMFmNewCZ05</v>
      </c>
      <c r="C1046" s="113" t="s">
        <v>118</v>
      </c>
      <c r="D1046" t="s">
        <v>129</v>
      </c>
      <c r="E1046" t="s">
        <v>1650</v>
      </c>
      <c r="F1046" t="s">
        <v>75</v>
      </c>
      <c r="G1046" t="s">
        <v>104</v>
      </c>
      <c r="H1046" t="s">
        <v>1662</v>
      </c>
      <c r="I1046">
        <v>0.99957540773552389</v>
      </c>
      <c r="J1046">
        <v>1.1422864158834551</v>
      </c>
      <c r="K1046">
        <v>-1.3233095597176217E-2</v>
      </c>
      <c r="M1046" s="113">
        <f t="shared" si="68"/>
        <v>1</v>
      </c>
      <c r="N1046" s="113">
        <f t="shared" si="69"/>
        <v>1.1399999999999999</v>
      </c>
      <c r="O1046" s="113">
        <f t="shared" si="70"/>
        <v>-1.32E-2</v>
      </c>
    </row>
    <row r="1047" spans="2:15" x14ac:dyDescent="0.25">
      <c r="B1047" s="87" t="str">
        <f t="shared" si="67"/>
        <v>PGECFLMFmNewCZ11</v>
      </c>
      <c r="C1047" s="113" t="s">
        <v>118</v>
      </c>
      <c r="D1047" t="s">
        <v>129</v>
      </c>
      <c r="E1047" t="s">
        <v>1650</v>
      </c>
      <c r="F1047" t="s">
        <v>75</v>
      </c>
      <c r="G1047" t="s">
        <v>110</v>
      </c>
      <c r="H1047" t="s">
        <v>1662</v>
      </c>
      <c r="I1047">
        <v>1.082129870743638</v>
      </c>
      <c r="J1047">
        <v>1.4146341463414638</v>
      </c>
      <c r="K1047">
        <v>-1.4962561434186379E-2</v>
      </c>
      <c r="M1047" s="113">
        <f t="shared" si="68"/>
        <v>1.08</v>
      </c>
      <c r="N1047" s="113">
        <f t="shared" si="69"/>
        <v>1.41</v>
      </c>
      <c r="O1047" s="113">
        <f t="shared" si="70"/>
        <v>-1.4999999999999999E-2</v>
      </c>
    </row>
    <row r="1048" spans="2:15" x14ac:dyDescent="0.25">
      <c r="B1048" s="87" t="str">
        <f t="shared" si="67"/>
        <v>PGECFLMFmNewCZ12</v>
      </c>
      <c r="C1048" s="113" t="s">
        <v>118</v>
      </c>
      <c r="D1048" t="s">
        <v>129</v>
      </c>
      <c r="E1048" t="s">
        <v>1650</v>
      </c>
      <c r="F1048" t="s">
        <v>75</v>
      </c>
      <c r="G1048" t="s">
        <v>111</v>
      </c>
      <c r="H1048" t="s">
        <v>1662</v>
      </c>
      <c r="I1048">
        <v>1.0796523326527592</v>
      </c>
      <c r="J1048">
        <v>1.4036566000185349</v>
      </c>
      <c r="K1048">
        <v>-1.4116886872616219E-2</v>
      </c>
      <c r="M1048" s="113">
        <f t="shared" si="68"/>
        <v>1.08</v>
      </c>
      <c r="N1048" s="113">
        <f t="shared" si="69"/>
        <v>1.4</v>
      </c>
      <c r="O1048" s="113">
        <f t="shared" si="70"/>
        <v>-1.41E-2</v>
      </c>
    </row>
    <row r="1049" spans="2:15" x14ac:dyDescent="0.25">
      <c r="B1049" s="87" t="str">
        <f t="shared" si="67"/>
        <v>PGECFLMFmNewCZ13</v>
      </c>
      <c r="C1049" s="113" t="s">
        <v>118</v>
      </c>
      <c r="D1049" t="s">
        <v>129</v>
      </c>
      <c r="E1049" t="s">
        <v>1650</v>
      </c>
      <c r="F1049" t="s">
        <v>75</v>
      </c>
      <c r="G1049" t="s">
        <v>112</v>
      </c>
      <c r="H1049" t="s">
        <v>1662</v>
      </c>
      <c r="I1049">
        <v>1.0923970320659753</v>
      </c>
      <c r="J1049">
        <v>1.4390243902439026</v>
      </c>
      <c r="K1049">
        <v>-1.3921961798089116E-2</v>
      </c>
      <c r="M1049" s="113">
        <f t="shared" si="68"/>
        <v>1.0900000000000001</v>
      </c>
      <c r="N1049" s="113">
        <f t="shared" si="69"/>
        <v>1.44</v>
      </c>
      <c r="O1049" s="113">
        <f t="shared" si="70"/>
        <v>-1.3899999999999999E-2</v>
      </c>
    </row>
    <row r="1050" spans="2:15" x14ac:dyDescent="0.25">
      <c r="B1050" s="87" t="str">
        <f t="shared" si="67"/>
        <v>PGECFLMFmNewCZ16</v>
      </c>
      <c r="C1050" s="113" t="s">
        <v>118</v>
      </c>
      <c r="D1050" t="s">
        <v>129</v>
      </c>
      <c r="E1050" t="s">
        <v>1650</v>
      </c>
      <c r="F1050" t="s">
        <v>75</v>
      </c>
      <c r="G1050" t="s">
        <v>115</v>
      </c>
      <c r="H1050" t="s">
        <v>1662</v>
      </c>
      <c r="I1050">
        <v>0.98576850554059781</v>
      </c>
      <c r="J1050">
        <v>1.2149176492056286</v>
      </c>
      <c r="K1050">
        <v>-2.111526018197345E-2</v>
      </c>
      <c r="M1050" s="113">
        <f t="shared" si="68"/>
        <v>0.98599999999999999</v>
      </c>
      <c r="N1050" s="113">
        <f t="shared" si="69"/>
        <v>1.21</v>
      </c>
      <c r="O1050" s="113">
        <f t="shared" si="70"/>
        <v>-2.1100000000000001E-2</v>
      </c>
    </row>
    <row r="1051" spans="2:15" x14ac:dyDescent="0.25">
      <c r="B1051" s="87" t="str">
        <f t="shared" si="67"/>
        <v>SCECFLSFmExCZ05</v>
      </c>
      <c r="C1051" s="113" t="s">
        <v>118</v>
      </c>
      <c r="D1051" t="s">
        <v>130</v>
      </c>
      <c r="E1051" t="s">
        <v>1649</v>
      </c>
      <c r="F1051" t="s">
        <v>72</v>
      </c>
      <c r="G1051" t="s">
        <v>104</v>
      </c>
      <c r="H1051" t="s">
        <v>1662</v>
      </c>
      <c r="I1051">
        <v>0.96939184889092911</v>
      </c>
      <c r="J1051">
        <v>1.4037352239815311</v>
      </c>
      <c r="K1051">
        <v>-2.9929976248832844E-2</v>
      </c>
      <c r="M1051" s="113">
        <f t="shared" si="68"/>
        <v>0.96899999999999997</v>
      </c>
      <c r="N1051" s="113">
        <f t="shared" si="69"/>
        <v>1.4</v>
      </c>
      <c r="O1051" s="113">
        <f t="shared" si="70"/>
        <v>-2.9899999999999999E-2</v>
      </c>
    </row>
    <row r="1052" spans="2:15" x14ac:dyDescent="0.25">
      <c r="B1052" s="87" t="str">
        <f t="shared" si="67"/>
        <v>SCECFLSFmExCZ06</v>
      </c>
      <c r="C1052" s="113" t="s">
        <v>118</v>
      </c>
      <c r="D1052" t="s">
        <v>130</v>
      </c>
      <c r="E1052" t="s">
        <v>1649</v>
      </c>
      <c r="F1052" t="s">
        <v>72</v>
      </c>
      <c r="G1052" t="s">
        <v>105</v>
      </c>
      <c r="H1052" t="s">
        <v>1662</v>
      </c>
      <c r="I1052">
        <v>1.0127617904576112</v>
      </c>
      <c r="J1052">
        <v>1.3646846799606656</v>
      </c>
      <c r="K1052">
        <v>-1.8285564814042997E-2</v>
      </c>
      <c r="M1052" s="113">
        <f t="shared" si="68"/>
        <v>1.01</v>
      </c>
      <c r="N1052" s="113">
        <f t="shared" si="69"/>
        <v>1.36</v>
      </c>
      <c r="O1052" s="113">
        <f t="shared" si="70"/>
        <v>-1.83E-2</v>
      </c>
    </row>
    <row r="1053" spans="2:15" x14ac:dyDescent="0.25">
      <c r="B1053" s="87" t="str">
        <f t="shared" si="67"/>
        <v>SCECFLSFmExCZ08</v>
      </c>
      <c r="C1053" s="113" t="s">
        <v>118</v>
      </c>
      <c r="D1053" t="s">
        <v>130</v>
      </c>
      <c r="E1053" t="s">
        <v>1649</v>
      </c>
      <c r="F1053" t="s">
        <v>72</v>
      </c>
      <c r="G1053" t="s">
        <v>107</v>
      </c>
      <c r="H1053" t="s">
        <v>1662</v>
      </c>
      <c r="I1053">
        <v>1.0474206700395245</v>
      </c>
      <c r="J1053">
        <v>1.4248996268234948</v>
      </c>
      <c r="K1053">
        <v>-1.6907814424249684E-2</v>
      </c>
      <c r="M1053" s="113">
        <f t="shared" si="68"/>
        <v>1.05</v>
      </c>
      <c r="N1053" s="113">
        <f t="shared" si="69"/>
        <v>1.42</v>
      </c>
      <c r="O1053" s="113">
        <f t="shared" si="70"/>
        <v>-1.6899999999999998E-2</v>
      </c>
    </row>
    <row r="1054" spans="2:15" x14ac:dyDescent="0.25">
      <c r="B1054" s="87" t="str">
        <f t="shared" si="67"/>
        <v>SCECFLSFmExCZ09</v>
      </c>
      <c r="C1054" s="113" t="s">
        <v>118</v>
      </c>
      <c r="D1054" t="s">
        <v>130</v>
      </c>
      <c r="E1054" t="s">
        <v>1649</v>
      </c>
      <c r="F1054" t="s">
        <v>72</v>
      </c>
      <c r="G1054" t="s">
        <v>108</v>
      </c>
      <c r="H1054" t="s">
        <v>1662</v>
      </c>
      <c r="I1054">
        <v>1.0838659099445891</v>
      </c>
      <c r="J1054">
        <v>1.507860673837659</v>
      </c>
      <c r="K1054">
        <v>-1.8313235933797536E-2</v>
      </c>
      <c r="M1054" s="113">
        <f t="shared" si="68"/>
        <v>1.08</v>
      </c>
      <c r="N1054" s="113">
        <f t="shared" si="69"/>
        <v>1.51</v>
      </c>
      <c r="O1054" s="113">
        <f t="shared" si="70"/>
        <v>-1.83E-2</v>
      </c>
    </row>
    <row r="1055" spans="2:15" x14ac:dyDescent="0.25">
      <c r="B1055" s="87" t="str">
        <f t="shared" si="67"/>
        <v>SCECFLSFmExCZ10</v>
      </c>
      <c r="C1055" s="113" t="s">
        <v>118</v>
      </c>
      <c r="D1055" t="s">
        <v>130</v>
      </c>
      <c r="E1055" t="s">
        <v>1649</v>
      </c>
      <c r="F1055" t="s">
        <v>72</v>
      </c>
      <c r="G1055" t="s">
        <v>109</v>
      </c>
      <c r="H1055" t="s">
        <v>1662</v>
      </c>
      <c r="I1055">
        <v>1.0830236696599933</v>
      </c>
      <c r="J1055">
        <v>1.8529796676644661</v>
      </c>
      <c r="K1055">
        <v>-2.1928229855997565E-2</v>
      </c>
      <c r="M1055" s="113">
        <f t="shared" si="68"/>
        <v>1.08</v>
      </c>
      <c r="N1055" s="113">
        <f t="shared" si="69"/>
        <v>1.85</v>
      </c>
      <c r="O1055" s="113">
        <f t="shared" si="70"/>
        <v>-2.1899999999999999E-2</v>
      </c>
    </row>
    <row r="1056" spans="2:15" x14ac:dyDescent="0.25">
      <c r="B1056" s="87" t="str">
        <f t="shared" si="67"/>
        <v>SCECFLSFmExCZ13</v>
      </c>
      <c r="C1056" s="113" t="s">
        <v>118</v>
      </c>
      <c r="D1056" t="s">
        <v>130</v>
      </c>
      <c r="E1056" t="s">
        <v>1649</v>
      </c>
      <c r="F1056" t="s">
        <v>72</v>
      </c>
      <c r="G1056" t="s">
        <v>112</v>
      </c>
      <c r="H1056" t="s">
        <v>1662</v>
      </c>
      <c r="I1056">
        <v>1.1298238589691596</v>
      </c>
      <c r="J1056">
        <v>1.8636546768958735</v>
      </c>
      <c r="K1056">
        <v>-2.3537070240428396E-2</v>
      </c>
      <c r="M1056" s="113">
        <f t="shared" si="68"/>
        <v>1.1299999999999999</v>
      </c>
      <c r="N1056" s="113">
        <f t="shared" si="69"/>
        <v>1.86</v>
      </c>
      <c r="O1056" s="113">
        <f t="shared" si="70"/>
        <v>-2.35E-2</v>
      </c>
    </row>
    <row r="1057" spans="2:15" x14ac:dyDescent="0.25">
      <c r="B1057" s="87" t="str">
        <f t="shared" si="67"/>
        <v>SCECFLSFmExCZ14</v>
      </c>
      <c r="C1057" s="113" t="s">
        <v>118</v>
      </c>
      <c r="D1057" t="s">
        <v>130</v>
      </c>
      <c r="E1057" t="s">
        <v>1649</v>
      </c>
      <c r="F1057" t="s">
        <v>72</v>
      </c>
      <c r="G1057" t="s">
        <v>113</v>
      </c>
      <c r="H1057" t="s">
        <v>1662</v>
      </c>
      <c r="I1057">
        <v>1.1412747385603994</v>
      </c>
      <c r="J1057">
        <v>1.6615555578409442</v>
      </c>
      <c r="K1057">
        <v>-2.4777490337774714E-2</v>
      </c>
      <c r="M1057" s="113">
        <f t="shared" si="68"/>
        <v>1.1399999999999999</v>
      </c>
      <c r="N1057" s="113">
        <f t="shared" si="69"/>
        <v>1.66</v>
      </c>
      <c r="O1057" s="113">
        <f t="shared" si="70"/>
        <v>-2.4799999999999999E-2</v>
      </c>
    </row>
    <row r="1058" spans="2:15" x14ac:dyDescent="0.25">
      <c r="B1058" s="87" t="str">
        <f t="shared" si="67"/>
        <v>SCECFLSFmExCZ15</v>
      </c>
      <c r="C1058" s="113" t="s">
        <v>118</v>
      </c>
      <c r="D1058" t="s">
        <v>130</v>
      </c>
      <c r="E1058" t="s">
        <v>1649</v>
      </c>
      <c r="F1058" t="s">
        <v>72</v>
      </c>
      <c r="G1058" t="s">
        <v>114</v>
      </c>
      <c r="H1058" t="s">
        <v>1662</v>
      </c>
      <c r="I1058">
        <v>1.2133606140472517</v>
      </c>
      <c r="J1058">
        <v>1.7047549471965324</v>
      </c>
      <c r="K1058">
        <v>-1.1156237171829458E-2</v>
      </c>
      <c r="M1058" s="113">
        <f t="shared" si="68"/>
        <v>1.21</v>
      </c>
      <c r="N1058" s="113">
        <f t="shared" si="69"/>
        <v>1.7</v>
      </c>
      <c r="O1058" s="113">
        <f t="shared" si="70"/>
        <v>-1.12E-2</v>
      </c>
    </row>
    <row r="1059" spans="2:15" x14ac:dyDescent="0.25">
      <c r="B1059" s="87" t="str">
        <f t="shared" si="67"/>
        <v>SCECFLSFmExCZ16</v>
      </c>
      <c r="C1059" s="113" t="s">
        <v>118</v>
      </c>
      <c r="D1059" t="s">
        <v>130</v>
      </c>
      <c r="E1059" t="s">
        <v>1649</v>
      </c>
      <c r="F1059" t="s">
        <v>72</v>
      </c>
      <c r="G1059" t="s">
        <v>115</v>
      </c>
      <c r="H1059" t="s">
        <v>1662</v>
      </c>
      <c r="I1059">
        <v>1.0375109509852471</v>
      </c>
      <c r="J1059">
        <v>1.5902130183010301</v>
      </c>
      <c r="K1059">
        <v>-2.6348067366378063E-2</v>
      </c>
      <c r="M1059" s="113">
        <f t="shared" si="68"/>
        <v>1.04</v>
      </c>
      <c r="N1059" s="113">
        <f t="shared" si="69"/>
        <v>1.59</v>
      </c>
      <c r="O1059" s="113">
        <f t="shared" si="70"/>
        <v>-2.63E-2</v>
      </c>
    </row>
    <row r="1060" spans="2:15" x14ac:dyDescent="0.25">
      <c r="B1060" s="87" t="str">
        <f t="shared" si="67"/>
        <v>SCECFLSFmNewCZ05</v>
      </c>
      <c r="C1060" s="113" t="s">
        <v>118</v>
      </c>
      <c r="D1060" t="s">
        <v>130</v>
      </c>
      <c r="E1060" t="s">
        <v>1649</v>
      </c>
      <c r="F1060" t="s">
        <v>75</v>
      </c>
      <c r="G1060" t="s">
        <v>104</v>
      </c>
      <c r="H1060" t="s">
        <v>1662</v>
      </c>
      <c r="I1060">
        <v>1.0046060606060607</v>
      </c>
      <c r="J1060">
        <v>1.7410468319559229</v>
      </c>
      <c r="K1060">
        <v>-2.4254545454545459E-2</v>
      </c>
      <c r="M1060" s="113">
        <f t="shared" si="68"/>
        <v>1</v>
      </c>
      <c r="N1060" s="113">
        <f t="shared" si="69"/>
        <v>1.74</v>
      </c>
      <c r="O1060" s="113">
        <f t="shared" si="70"/>
        <v>-2.4299999999999999E-2</v>
      </c>
    </row>
    <row r="1061" spans="2:15" x14ac:dyDescent="0.25">
      <c r="B1061" s="87" t="str">
        <f t="shared" si="67"/>
        <v>SCECFLSFmNewCZ06</v>
      </c>
      <c r="C1061" s="113" t="s">
        <v>118</v>
      </c>
      <c r="D1061" t="s">
        <v>130</v>
      </c>
      <c r="E1061" t="s">
        <v>1649</v>
      </c>
      <c r="F1061" t="s">
        <v>75</v>
      </c>
      <c r="G1061" t="s">
        <v>105</v>
      </c>
      <c r="H1061" t="s">
        <v>1662</v>
      </c>
      <c r="I1061">
        <v>1.0265770682471953</v>
      </c>
      <c r="J1061">
        <v>1.4149273539870577</v>
      </c>
      <c r="K1061">
        <v>-1.6956366507153417E-2</v>
      </c>
      <c r="M1061" s="113">
        <f t="shared" si="68"/>
        <v>1.03</v>
      </c>
      <c r="N1061" s="113">
        <f t="shared" si="69"/>
        <v>1.41</v>
      </c>
      <c r="O1061" s="113">
        <f t="shared" si="70"/>
        <v>-1.7000000000000001E-2</v>
      </c>
    </row>
    <row r="1062" spans="2:15" x14ac:dyDescent="0.25">
      <c r="B1062" s="87" t="str">
        <f t="shared" si="67"/>
        <v>SCECFLSFmNewCZ08</v>
      </c>
      <c r="C1062" s="113" t="s">
        <v>118</v>
      </c>
      <c r="D1062" t="s">
        <v>130</v>
      </c>
      <c r="E1062" t="s">
        <v>1649</v>
      </c>
      <c r="F1062" t="s">
        <v>75</v>
      </c>
      <c r="G1062" t="s">
        <v>107</v>
      </c>
      <c r="H1062" t="s">
        <v>1662</v>
      </c>
      <c r="I1062">
        <v>1.0673280253480233</v>
      </c>
      <c r="J1062">
        <v>1.3504095890882903</v>
      </c>
      <c r="K1062">
        <v>-1.4049955992586887E-2</v>
      </c>
      <c r="M1062" s="113">
        <f t="shared" si="68"/>
        <v>1.07</v>
      </c>
      <c r="N1062" s="113">
        <f t="shared" si="69"/>
        <v>1.35</v>
      </c>
      <c r="O1062" s="113">
        <f t="shared" si="70"/>
        <v>-1.4E-2</v>
      </c>
    </row>
    <row r="1063" spans="2:15" x14ac:dyDescent="0.25">
      <c r="B1063" s="87" t="str">
        <f t="shared" si="67"/>
        <v>SCECFLSFmNewCZ09</v>
      </c>
      <c r="C1063" s="113" t="s">
        <v>118</v>
      </c>
      <c r="D1063" t="s">
        <v>130</v>
      </c>
      <c r="E1063" t="s">
        <v>1649</v>
      </c>
      <c r="F1063" t="s">
        <v>75</v>
      </c>
      <c r="G1063" t="s">
        <v>108</v>
      </c>
      <c r="H1063" t="s">
        <v>1662</v>
      </c>
      <c r="I1063">
        <v>1.0708484848484849</v>
      </c>
      <c r="J1063">
        <v>1.5307621671258036</v>
      </c>
      <c r="K1063">
        <v>-1.511515151515151E-2</v>
      </c>
      <c r="M1063" s="113">
        <f t="shared" si="68"/>
        <v>1.07</v>
      </c>
      <c r="N1063" s="113">
        <f t="shared" si="69"/>
        <v>1.53</v>
      </c>
      <c r="O1063" s="113">
        <f t="shared" si="70"/>
        <v>-1.5100000000000001E-2</v>
      </c>
    </row>
    <row r="1064" spans="2:15" x14ac:dyDescent="0.25">
      <c r="B1064" s="87" t="str">
        <f t="shared" si="67"/>
        <v>SCECFLSFmNewCZ10</v>
      </c>
      <c r="C1064" s="113" t="s">
        <v>118</v>
      </c>
      <c r="D1064" t="s">
        <v>130</v>
      </c>
      <c r="E1064" t="s">
        <v>1649</v>
      </c>
      <c r="F1064" t="s">
        <v>75</v>
      </c>
      <c r="G1064" t="s">
        <v>109</v>
      </c>
      <c r="H1064" t="s">
        <v>1662</v>
      </c>
      <c r="I1064">
        <v>1.0708461795276898</v>
      </c>
      <c r="J1064">
        <v>1.4626512818795381</v>
      </c>
      <c r="K1064">
        <v>-2.0739393939393939E-2</v>
      </c>
      <c r="M1064" s="113">
        <f t="shared" si="68"/>
        <v>1.07</v>
      </c>
      <c r="N1064" s="113">
        <f t="shared" si="69"/>
        <v>1.46</v>
      </c>
      <c r="O1064" s="113">
        <f t="shared" si="70"/>
        <v>-2.07E-2</v>
      </c>
    </row>
    <row r="1065" spans="2:15" x14ac:dyDescent="0.25">
      <c r="B1065" s="87" t="str">
        <f t="shared" si="67"/>
        <v>SCECFLSFmNewCZ13</v>
      </c>
      <c r="C1065" s="113" t="s">
        <v>118</v>
      </c>
      <c r="D1065" t="s">
        <v>130</v>
      </c>
      <c r="E1065" t="s">
        <v>1649</v>
      </c>
      <c r="F1065" t="s">
        <v>75</v>
      </c>
      <c r="G1065" t="s">
        <v>112</v>
      </c>
      <c r="H1065" t="s">
        <v>1662</v>
      </c>
      <c r="I1065">
        <v>1.0739191919191922</v>
      </c>
      <c r="J1065">
        <v>1.4927322000492735</v>
      </c>
      <c r="K1065">
        <v>-2.0387878787878792E-2</v>
      </c>
      <c r="M1065" s="113">
        <f t="shared" si="68"/>
        <v>1.07</v>
      </c>
      <c r="N1065" s="113">
        <f t="shared" si="69"/>
        <v>1.49</v>
      </c>
      <c r="O1065" s="113">
        <f t="shared" si="70"/>
        <v>-2.0400000000000001E-2</v>
      </c>
    </row>
    <row r="1066" spans="2:15" x14ac:dyDescent="0.25">
      <c r="B1066" s="87" t="str">
        <f t="shared" si="67"/>
        <v>SCECFLSFmNewCZ14</v>
      </c>
      <c r="C1066" s="113" t="s">
        <v>118</v>
      </c>
      <c r="D1066" t="s">
        <v>130</v>
      </c>
      <c r="E1066" t="s">
        <v>1649</v>
      </c>
      <c r="F1066" t="s">
        <v>75</v>
      </c>
      <c r="G1066" t="s">
        <v>113</v>
      </c>
      <c r="H1066" t="s">
        <v>1662</v>
      </c>
      <c r="I1066">
        <v>1.0908080808080809</v>
      </c>
      <c r="J1066">
        <v>1.3441558441558441</v>
      </c>
      <c r="K1066">
        <v>-2.3375757575757578E-2</v>
      </c>
      <c r="M1066" s="113">
        <f t="shared" si="68"/>
        <v>1.0900000000000001</v>
      </c>
      <c r="N1066" s="113">
        <f t="shared" si="69"/>
        <v>1.34</v>
      </c>
      <c r="O1066" s="113">
        <f t="shared" si="70"/>
        <v>-2.3400000000000001E-2</v>
      </c>
    </row>
    <row r="1067" spans="2:15" x14ac:dyDescent="0.25">
      <c r="B1067" s="87" t="str">
        <f t="shared" si="67"/>
        <v>SCECFLSFmNewCZ15</v>
      </c>
      <c r="C1067" s="113" t="s">
        <v>118</v>
      </c>
      <c r="D1067" t="s">
        <v>130</v>
      </c>
      <c r="E1067" t="s">
        <v>1649</v>
      </c>
      <c r="F1067" t="s">
        <v>75</v>
      </c>
      <c r="G1067" t="s">
        <v>114</v>
      </c>
      <c r="H1067" t="s">
        <v>1662</v>
      </c>
      <c r="I1067">
        <v>1.1603636363636363</v>
      </c>
      <c r="J1067">
        <v>1.4737854737854734</v>
      </c>
      <c r="K1067">
        <v>-1.0633333333333331E-2</v>
      </c>
      <c r="M1067" s="113">
        <f t="shared" si="68"/>
        <v>1.1599999999999999</v>
      </c>
      <c r="N1067" s="113">
        <f t="shared" si="69"/>
        <v>1.47</v>
      </c>
      <c r="O1067" s="113">
        <f t="shared" si="70"/>
        <v>-1.06E-2</v>
      </c>
    </row>
    <row r="1068" spans="2:15" x14ac:dyDescent="0.25">
      <c r="B1068" s="87" t="str">
        <f t="shared" si="67"/>
        <v>SCECFLSFmNewCZ16</v>
      </c>
      <c r="C1068" s="113" t="s">
        <v>118</v>
      </c>
      <c r="D1068" t="s">
        <v>130</v>
      </c>
      <c r="E1068" t="s">
        <v>1649</v>
      </c>
      <c r="F1068" t="s">
        <v>75</v>
      </c>
      <c r="G1068" t="s">
        <v>115</v>
      </c>
      <c r="H1068" t="s">
        <v>1662</v>
      </c>
      <c r="I1068">
        <v>0.9760422140617443</v>
      </c>
      <c r="J1068">
        <v>1.118469353725331</v>
      </c>
      <c r="K1068">
        <v>-2.3727272727272729E-2</v>
      </c>
      <c r="M1068" s="113">
        <f t="shared" si="68"/>
        <v>0.97599999999999998</v>
      </c>
      <c r="N1068" s="113">
        <f t="shared" si="69"/>
        <v>1.1200000000000001</v>
      </c>
      <c r="O1068" s="113">
        <f t="shared" si="70"/>
        <v>-2.3699999999999999E-2</v>
      </c>
    </row>
    <row r="1069" spans="2:15" x14ac:dyDescent="0.25">
      <c r="B1069" s="87" t="str">
        <f t="shared" si="67"/>
        <v>SCECFLMFmExCZ05</v>
      </c>
      <c r="C1069" s="113" t="s">
        <v>118</v>
      </c>
      <c r="D1069" t="s">
        <v>130</v>
      </c>
      <c r="E1069" t="s">
        <v>1650</v>
      </c>
      <c r="F1069" t="s">
        <v>72</v>
      </c>
      <c r="G1069" t="s">
        <v>104</v>
      </c>
      <c r="H1069" t="s">
        <v>1662</v>
      </c>
      <c r="I1069">
        <v>0.98608009881610792</v>
      </c>
      <c r="J1069">
        <v>1.000852153954396</v>
      </c>
      <c r="K1069">
        <v>-2.8216720327274774E-2</v>
      </c>
      <c r="M1069" s="113">
        <f t="shared" si="68"/>
        <v>0.98599999999999999</v>
      </c>
      <c r="N1069" s="113">
        <f t="shared" si="69"/>
        <v>1</v>
      </c>
      <c r="O1069" s="113">
        <f t="shared" si="70"/>
        <v>-2.8199999999999999E-2</v>
      </c>
    </row>
    <row r="1070" spans="2:15" x14ac:dyDescent="0.25">
      <c r="B1070" s="87" t="str">
        <f t="shared" si="67"/>
        <v>SCECFLMFmExCZ06</v>
      </c>
      <c r="C1070" s="113" t="s">
        <v>118</v>
      </c>
      <c r="D1070" t="s">
        <v>130</v>
      </c>
      <c r="E1070" t="s">
        <v>1650</v>
      </c>
      <c r="F1070" t="s">
        <v>72</v>
      </c>
      <c r="G1070" t="s">
        <v>105</v>
      </c>
      <c r="H1070" t="s">
        <v>1662</v>
      </c>
      <c r="I1070">
        <v>1.0010891435584628</v>
      </c>
      <c r="J1070">
        <v>1.251503395072437</v>
      </c>
      <c r="K1070">
        <v>-1.4196288358763838E-2</v>
      </c>
      <c r="M1070" s="113">
        <f t="shared" si="68"/>
        <v>1</v>
      </c>
      <c r="N1070" s="113">
        <f t="shared" si="69"/>
        <v>1.25</v>
      </c>
      <c r="O1070" s="113">
        <f t="shared" si="70"/>
        <v>-1.4200000000000001E-2</v>
      </c>
    </row>
    <row r="1071" spans="2:15" x14ac:dyDescent="0.25">
      <c r="B1071" s="87" t="str">
        <f t="shared" si="67"/>
        <v>SCECFLMFmExCZ08</v>
      </c>
      <c r="C1071" s="113" t="s">
        <v>118</v>
      </c>
      <c r="D1071" t="s">
        <v>130</v>
      </c>
      <c r="E1071" t="s">
        <v>1650</v>
      </c>
      <c r="F1071" t="s">
        <v>72</v>
      </c>
      <c r="G1071" t="s">
        <v>107</v>
      </c>
      <c r="H1071" t="s">
        <v>1662</v>
      </c>
      <c r="I1071">
        <v>1.0436184010885963</v>
      </c>
      <c r="J1071">
        <v>1.3913615495703138</v>
      </c>
      <c r="K1071">
        <v>-1.2133063711571437E-2</v>
      </c>
      <c r="M1071" s="113">
        <f t="shared" si="68"/>
        <v>1.04</v>
      </c>
      <c r="N1071" s="113">
        <f t="shared" si="69"/>
        <v>1.39</v>
      </c>
      <c r="O1071" s="113">
        <f t="shared" si="70"/>
        <v>-1.21E-2</v>
      </c>
    </row>
    <row r="1072" spans="2:15" x14ac:dyDescent="0.25">
      <c r="B1072" s="87" t="str">
        <f t="shared" si="67"/>
        <v>SCECFLMFmExCZ09</v>
      </c>
      <c r="C1072" s="113" t="s">
        <v>118</v>
      </c>
      <c r="D1072" t="s">
        <v>130</v>
      </c>
      <c r="E1072" t="s">
        <v>1650</v>
      </c>
      <c r="F1072" t="s">
        <v>72</v>
      </c>
      <c r="G1072" t="s">
        <v>108</v>
      </c>
      <c r="H1072" t="s">
        <v>1662</v>
      </c>
      <c r="I1072">
        <v>1.086523923652337</v>
      </c>
      <c r="J1072">
        <v>1.4264998486579243</v>
      </c>
      <c r="K1072">
        <v>-1.3332202281416454E-2</v>
      </c>
      <c r="M1072" s="113">
        <f t="shared" si="68"/>
        <v>1.0900000000000001</v>
      </c>
      <c r="N1072" s="113">
        <f t="shared" si="69"/>
        <v>1.43</v>
      </c>
      <c r="O1072" s="113">
        <f t="shared" si="70"/>
        <v>-1.3299999999999999E-2</v>
      </c>
    </row>
    <row r="1073" spans="2:15" x14ac:dyDescent="0.25">
      <c r="B1073" s="87" t="str">
        <f t="shared" si="67"/>
        <v>SCECFLMFmExCZ10</v>
      </c>
      <c r="C1073" s="113" t="s">
        <v>118</v>
      </c>
      <c r="D1073" t="s">
        <v>130</v>
      </c>
      <c r="E1073" t="s">
        <v>1650</v>
      </c>
      <c r="F1073" t="s">
        <v>72</v>
      </c>
      <c r="G1073" t="s">
        <v>109</v>
      </c>
      <c r="H1073" t="s">
        <v>1662</v>
      </c>
      <c r="I1073">
        <v>1.0854883103532056</v>
      </c>
      <c r="J1073">
        <v>1.8044321272225692</v>
      </c>
      <c r="K1073">
        <v>-1.4792311902062314E-2</v>
      </c>
      <c r="M1073" s="113">
        <f t="shared" si="68"/>
        <v>1.0900000000000001</v>
      </c>
      <c r="N1073" s="113">
        <f t="shared" si="69"/>
        <v>1.8</v>
      </c>
      <c r="O1073" s="113">
        <f t="shared" si="70"/>
        <v>-1.4800000000000001E-2</v>
      </c>
    </row>
    <row r="1074" spans="2:15" x14ac:dyDescent="0.25">
      <c r="B1074" s="87" t="str">
        <f t="shared" si="67"/>
        <v>SCECFLMFmExCZ13</v>
      </c>
      <c r="C1074" s="113" t="s">
        <v>118</v>
      </c>
      <c r="D1074" t="s">
        <v>130</v>
      </c>
      <c r="E1074" t="s">
        <v>1650</v>
      </c>
      <c r="F1074" t="s">
        <v>72</v>
      </c>
      <c r="G1074" t="s">
        <v>112</v>
      </c>
      <c r="H1074" t="s">
        <v>1662</v>
      </c>
      <c r="I1074">
        <v>1.0950764119168639</v>
      </c>
      <c r="J1074">
        <v>1.7664543994930346</v>
      </c>
      <c r="K1074">
        <v>-1.6516515445336249E-2</v>
      </c>
      <c r="M1074" s="113">
        <f t="shared" si="68"/>
        <v>1.1000000000000001</v>
      </c>
      <c r="N1074" s="113">
        <f t="shared" si="69"/>
        <v>1.77</v>
      </c>
      <c r="O1074" s="113">
        <f t="shared" si="70"/>
        <v>-1.6500000000000001E-2</v>
      </c>
    </row>
    <row r="1075" spans="2:15" x14ac:dyDescent="0.25">
      <c r="B1075" s="87" t="str">
        <f t="shared" si="67"/>
        <v>SCECFLMFmExCZ14</v>
      </c>
      <c r="C1075" s="113" t="s">
        <v>118</v>
      </c>
      <c r="D1075" t="s">
        <v>130</v>
      </c>
      <c r="E1075" t="s">
        <v>1650</v>
      </c>
      <c r="F1075" t="s">
        <v>72</v>
      </c>
      <c r="G1075" t="s">
        <v>113</v>
      </c>
      <c r="H1075" t="s">
        <v>1662</v>
      </c>
      <c r="I1075">
        <v>1.1126994997326534</v>
      </c>
      <c r="J1075">
        <v>1.5900315427194334</v>
      </c>
      <c r="K1075">
        <v>-1.5974001268269183E-2</v>
      </c>
      <c r="M1075" s="113">
        <f t="shared" si="68"/>
        <v>1.1100000000000001</v>
      </c>
      <c r="N1075" s="113">
        <f t="shared" si="69"/>
        <v>1.59</v>
      </c>
      <c r="O1075" s="113">
        <f t="shared" si="70"/>
        <v>-1.6E-2</v>
      </c>
    </row>
    <row r="1076" spans="2:15" x14ac:dyDescent="0.25">
      <c r="B1076" s="87" t="str">
        <f t="shared" si="67"/>
        <v>SCECFLMFmExCZ15</v>
      </c>
      <c r="C1076" s="113" t="s">
        <v>118</v>
      </c>
      <c r="D1076" t="s">
        <v>130</v>
      </c>
      <c r="E1076" t="s">
        <v>1650</v>
      </c>
      <c r="F1076" t="s">
        <v>72</v>
      </c>
      <c r="G1076" t="s">
        <v>114</v>
      </c>
      <c r="H1076" t="s">
        <v>1662</v>
      </c>
      <c r="I1076">
        <v>1.2089958274080153</v>
      </c>
      <c r="J1076">
        <v>1.6095504760509631</v>
      </c>
      <c r="K1076">
        <v>-7.2988420448523361E-3</v>
      </c>
      <c r="M1076" s="113">
        <f t="shared" si="68"/>
        <v>1.21</v>
      </c>
      <c r="N1076" s="113">
        <f t="shared" si="69"/>
        <v>1.61</v>
      </c>
      <c r="O1076" s="113">
        <f t="shared" si="70"/>
        <v>-7.3000000000000001E-3</v>
      </c>
    </row>
    <row r="1077" spans="2:15" x14ac:dyDescent="0.25">
      <c r="B1077" s="87" t="str">
        <f t="shared" si="67"/>
        <v>SCECFLMFmExCZ16</v>
      </c>
      <c r="C1077" s="113" t="s">
        <v>118</v>
      </c>
      <c r="D1077" t="s">
        <v>130</v>
      </c>
      <c r="E1077" t="s">
        <v>1650</v>
      </c>
      <c r="F1077" t="s">
        <v>72</v>
      </c>
      <c r="G1077" t="s">
        <v>115</v>
      </c>
      <c r="H1077" t="s">
        <v>1662</v>
      </c>
      <c r="I1077">
        <v>1.0185776474519672</v>
      </c>
      <c r="J1077">
        <v>1.4441642259630683</v>
      </c>
      <c r="K1077">
        <v>-2.0400899649620285E-2</v>
      </c>
      <c r="M1077" s="113">
        <f t="shared" si="68"/>
        <v>1.02</v>
      </c>
      <c r="N1077" s="113">
        <f t="shared" si="69"/>
        <v>1.44</v>
      </c>
      <c r="O1077" s="113">
        <f t="shared" si="70"/>
        <v>-2.0400000000000001E-2</v>
      </c>
    </row>
    <row r="1078" spans="2:15" x14ac:dyDescent="0.25">
      <c r="B1078" s="87" t="str">
        <f t="shared" si="67"/>
        <v>SCECFLMFmNewCZ05</v>
      </c>
      <c r="C1078" s="113" t="s">
        <v>118</v>
      </c>
      <c r="D1078" t="s">
        <v>130</v>
      </c>
      <c r="E1078" t="s">
        <v>1650</v>
      </c>
      <c r="F1078" t="s">
        <v>75</v>
      </c>
      <c r="G1078" t="s">
        <v>104</v>
      </c>
      <c r="H1078" t="s">
        <v>1662</v>
      </c>
      <c r="I1078">
        <v>1.017683834115324</v>
      </c>
      <c r="J1078">
        <v>1.2306920982855647</v>
      </c>
      <c r="K1078">
        <v>-1.3201719271613154E-2</v>
      </c>
      <c r="M1078" s="113">
        <f t="shared" si="68"/>
        <v>1.02</v>
      </c>
      <c r="N1078" s="113">
        <f t="shared" si="69"/>
        <v>1.23</v>
      </c>
      <c r="O1078" s="113">
        <f t="shared" si="70"/>
        <v>-1.32E-2</v>
      </c>
    </row>
    <row r="1079" spans="2:15" x14ac:dyDescent="0.25">
      <c r="B1079" s="87" t="str">
        <f t="shared" si="67"/>
        <v>SCECFLMFmNewCZ06</v>
      </c>
      <c r="C1079" s="113" t="s">
        <v>118</v>
      </c>
      <c r="D1079" t="s">
        <v>130</v>
      </c>
      <c r="E1079" t="s">
        <v>1650</v>
      </c>
      <c r="F1079" t="s">
        <v>75</v>
      </c>
      <c r="G1079" t="s">
        <v>105</v>
      </c>
      <c r="H1079" t="s">
        <v>1662</v>
      </c>
      <c r="I1079">
        <v>1.0400360082697353</v>
      </c>
      <c r="J1079">
        <v>1.4303863059265414</v>
      </c>
      <c r="K1079">
        <v>-1.2642551054634254E-2</v>
      </c>
      <c r="M1079" s="113">
        <f t="shared" si="68"/>
        <v>1.04</v>
      </c>
      <c r="N1079" s="113">
        <f t="shared" si="69"/>
        <v>1.43</v>
      </c>
      <c r="O1079" s="113">
        <f t="shared" si="70"/>
        <v>-1.26E-2</v>
      </c>
    </row>
    <row r="1080" spans="2:15" x14ac:dyDescent="0.25">
      <c r="B1080" s="87" t="str">
        <f t="shared" si="67"/>
        <v>SCECFLMFmNewCZ08</v>
      </c>
      <c r="C1080" s="113" t="s">
        <v>118</v>
      </c>
      <c r="D1080" t="s">
        <v>130</v>
      </c>
      <c r="E1080" t="s">
        <v>1650</v>
      </c>
      <c r="F1080" t="s">
        <v>75</v>
      </c>
      <c r="G1080" t="s">
        <v>107</v>
      </c>
      <c r="H1080" t="s">
        <v>1662</v>
      </c>
      <c r="I1080">
        <v>1.1108876735194346</v>
      </c>
      <c r="J1080">
        <v>1.2484804565044816</v>
      </c>
      <c r="K1080">
        <v>-8.2454270390730864E-3</v>
      </c>
      <c r="M1080" s="113">
        <f t="shared" si="68"/>
        <v>1.1100000000000001</v>
      </c>
      <c r="N1080" s="113">
        <f t="shared" si="69"/>
        <v>1.25</v>
      </c>
      <c r="O1080" s="113">
        <f t="shared" si="70"/>
        <v>-8.2500000000000004E-3</v>
      </c>
    </row>
    <row r="1081" spans="2:15" x14ac:dyDescent="0.25">
      <c r="B1081" s="87" t="str">
        <f t="shared" si="67"/>
        <v>SCECFLMFmNewCZ09</v>
      </c>
      <c r="C1081" s="113" t="s">
        <v>118</v>
      </c>
      <c r="D1081" t="s">
        <v>130</v>
      </c>
      <c r="E1081" t="s">
        <v>1650</v>
      </c>
      <c r="F1081" t="s">
        <v>75</v>
      </c>
      <c r="G1081" t="s">
        <v>108</v>
      </c>
      <c r="H1081" t="s">
        <v>1662</v>
      </c>
      <c r="I1081">
        <v>1.0982512063139489</v>
      </c>
      <c r="J1081">
        <v>1.3687890030053125</v>
      </c>
      <c r="K1081">
        <v>-1.0358696377513646E-2</v>
      </c>
      <c r="M1081" s="113">
        <f t="shared" si="68"/>
        <v>1.1000000000000001</v>
      </c>
      <c r="N1081" s="113">
        <f t="shared" si="69"/>
        <v>1.37</v>
      </c>
      <c r="O1081" s="113">
        <f t="shared" si="70"/>
        <v>-1.04E-2</v>
      </c>
    </row>
    <row r="1082" spans="2:15" x14ac:dyDescent="0.25">
      <c r="B1082" s="87" t="str">
        <f t="shared" si="67"/>
        <v>SCECFLMFmNewCZ10</v>
      </c>
      <c r="C1082" s="113" t="s">
        <v>118</v>
      </c>
      <c r="D1082" t="s">
        <v>130</v>
      </c>
      <c r="E1082" t="s">
        <v>1650</v>
      </c>
      <c r="F1082" t="s">
        <v>75</v>
      </c>
      <c r="G1082" t="s">
        <v>109</v>
      </c>
      <c r="H1082" t="s">
        <v>1662</v>
      </c>
      <c r="I1082">
        <v>1.0949313547106501</v>
      </c>
      <c r="J1082">
        <v>1.512881598422372</v>
      </c>
      <c r="K1082">
        <v>-8.7031969564498202E-3</v>
      </c>
      <c r="M1082" s="113">
        <f t="shared" si="68"/>
        <v>1.0900000000000001</v>
      </c>
      <c r="N1082" s="113">
        <f t="shared" si="69"/>
        <v>1.51</v>
      </c>
      <c r="O1082" s="113">
        <f t="shared" si="70"/>
        <v>-8.6999999999999994E-3</v>
      </c>
    </row>
    <row r="1083" spans="2:15" x14ac:dyDescent="0.25">
      <c r="B1083" s="87" t="str">
        <f t="shared" si="67"/>
        <v>SCECFLMFmNewCZ13</v>
      </c>
      <c r="C1083" s="113" t="s">
        <v>118</v>
      </c>
      <c r="D1083" t="s">
        <v>130</v>
      </c>
      <c r="E1083" t="s">
        <v>1650</v>
      </c>
      <c r="F1083" t="s">
        <v>75</v>
      </c>
      <c r="G1083" t="s">
        <v>112</v>
      </c>
      <c r="H1083" t="s">
        <v>1662</v>
      </c>
      <c r="I1083">
        <v>1.092397032065975</v>
      </c>
      <c r="J1083">
        <v>1.4390243902439024</v>
      </c>
      <c r="K1083">
        <v>-1.3921961798089114E-2</v>
      </c>
      <c r="M1083" s="113">
        <f t="shared" si="68"/>
        <v>1.0900000000000001</v>
      </c>
      <c r="N1083" s="113">
        <f t="shared" si="69"/>
        <v>1.44</v>
      </c>
      <c r="O1083" s="113">
        <f t="shared" si="70"/>
        <v>-1.3899999999999999E-2</v>
      </c>
    </row>
    <row r="1084" spans="2:15" x14ac:dyDescent="0.25">
      <c r="B1084" s="87" t="str">
        <f t="shared" si="67"/>
        <v>SCECFLMFmNewCZ14</v>
      </c>
      <c r="C1084" s="113" t="s">
        <v>118</v>
      </c>
      <c r="D1084" t="s">
        <v>130</v>
      </c>
      <c r="E1084" t="s">
        <v>1650</v>
      </c>
      <c r="F1084" t="s">
        <v>75</v>
      </c>
      <c r="G1084" t="s">
        <v>113</v>
      </c>
      <c r="H1084" t="s">
        <v>1662</v>
      </c>
      <c r="I1084">
        <v>1.082493598579674</v>
      </c>
      <c r="J1084">
        <v>1.2963698173991538</v>
      </c>
      <c r="K1084">
        <v>-1.5614328203864339E-2</v>
      </c>
      <c r="M1084" s="113">
        <f t="shared" si="68"/>
        <v>1.08</v>
      </c>
      <c r="N1084" s="113">
        <f t="shared" si="69"/>
        <v>1.3</v>
      </c>
      <c r="O1084" s="113">
        <f t="shared" si="70"/>
        <v>-1.5599999999999999E-2</v>
      </c>
    </row>
    <row r="1085" spans="2:15" x14ac:dyDescent="0.25">
      <c r="B1085" s="87" t="str">
        <f t="shared" si="67"/>
        <v>SCECFLMFmNewCZ15</v>
      </c>
      <c r="C1085" s="113" t="s">
        <v>118</v>
      </c>
      <c r="D1085" t="s">
        <v>130</v>
      </c>
      <c r="E1085" t="s">
        <v>1650</v>
      </c>
      <c r="F1085" t="s">
        <v>75</v>
      </c>
      <c r="G1085" t="s">
        <v>114</v>
      </c>
      <c r="H1085" t="s">
        <v>1662</v>
      </c>
      <c r="I1085">
        <v>1.1379216361373483</v>
      </c>
      <c r="J1085">
        <v>1.3777855812020534</v>
      </c>
      <c r="K1085">
        <v>-6.7081742070502727E-3</v>
      </c>
      <c r="M1085" s="113">
        <f t="shared" si="68"/>
        <v>1.1399999999999999</v>
      </c>
      <c r="N1085" s="113">
        <f t="shared" si="69"/>
        <v>1.38</v>
      </c>
      <c r="O1085" s="113">
        <f t="shared" si="70"/>
        <v>-6.7099999999999998E-3</v>
      </c>
    </row>
    <row r="1086" spans="2:15" x14ac:dyDescent="0.25">
      <c r="B1086" s="87" t="str">
        <f t="shared" si="67"/>
        <v>SCECFLMFmNewCZ16</v>
      </c>
      <c r="C1086" s="113" t="s">
        <v>118</v>
      </c>
      <c r="D1086" t="s">
        <v>130</v>
      </c>
      <c r="E1086" t="s">
        <v>1650</v>
      </c>
      <c r="F1086" t="s">
        <v>75</v>
      </c>
      <c r="G1086" t="s">
        <v>115</v>
      </c>
      <c r="H1086" t="s">
        <v>1662</v>
      </c>
      <c r="I1086">
        <v>1.02457972400783</v>
      </c>
      <c r="J1086">
        <v>1.3553485600920949</v>
      </c>
      <c r="K1086">
        <v>-2.0989754879721215E-2</v>
      </c>
      <c r="M1086" s="113">
        <f t="shared" si="68"/>
        <v>1.02</v>
      </c>
      <c r="N1086" s="113">
        <f t="shared" si="69"/>
        <v>1.36</v>
      </c>
      <c r="O1086" s="113">
        <f t="shared" si="70"/>
        <v>-2.1000000000000001E-2</v>
      </c>
    </row>
    <row r="1087" spans="2:15" x14ac:dyDescent="0.25">
      <c r="B1087" s="87" t="str">
        <f t="shared" si="67"/>
        <v>SDGCFLSFmExCZ06</v>
      </c>
      <c r="C1087" s="113" t="s">
        <v>118</v>
      </c>
      <c r="D1087" t="s">
        <v>131</v>
      </c>
      <c r="E1087" t="s">
        <v>1649</v>
      </c>
      <c r="F1087" t="s">
        <v>72</v>
      </c>
      <c r="G1087" t="s">
        <v>105</v>
      </c>
      <c r="H1087" t="s">
        <v>1662</v>
      </c>
      <c r="I1087">
        <v>1.0251549230167187</v>
      </c>
      <c r="J1087">
        <v>1.4810133292996877</v>
      </c>
      <c r="K1087">
        <v>-1.7194911468922328E-2</v>
      </c>
      <c r="M1087" s="113">
        <f t="shared" si="68"/>
        <v>1.03</v>
      </c>
      <c r="N1087" s="113">
        <f t="shared" si="69"/>
        <v>1.48</v>
      </c>
      <c r="O1087" s="113">
        <f t="shared" si="70"/>
        <v>-1.72E-2</v>
      </c>
    </row>
    <row r="1088" spans="2:15" x14ac:dyDescent="0.25">
      <c r="B1088" s="87" t="str">
        <f t="shared" si="67"/>
        <v>SDGCFLSFmExCZ07</v>
      </c>
      <c r="C1088" s="113" t="s">
        <v>118</v>
      </c>
      <c r="D1088" t="s">
        <v>131</v>
      </c>
      <c r="E1088" t="s">
        <v>1649</v>
      </c>
      <c r="F1088" t="s">
        <v>72</v>
      </c>
      <c r="G1088" t="s">
        <v>106</v>
      </c>
      <c r="H1088" t="s">
        <v>1662</v>
      </c>
      <c r="I1088">
        <v>1.011879452821548</v>
      </c>
      <c r="J1088">
        <v>1.2893880597418628</v>
      </c>
      <c r="K1088">
        <v>-1.6282295216432905E-2</v>
      </c>
      <c r="M1088" s="113">
        <f t="shared" si="68"/>
        <v>1.01</v>
      </c>
      <c r="N1088" s="113">
        <f t="shared" si="69"/>
        <v>1.29</v>
      </c>
      <c r="O1088" s="113">
        <f t="shared" si="70"/>
        <v>-1.6299999999999999E-2</v>
      </c>
    </row>
    <row r="1089" spans="2:15" x14ac:dyDescent="0.25">
      <c r="B1089" s="87" t="str">
        <f t="shared" si="67"/>
        <v>SDGCFLSFmExCZ08</v>
      </c>
      <c r="C1089" s="113" t="s">
        <v>118</v>
      </c>
      <c r="D1089" t="s">
        <v>131</v>
      </c>
      <c r="E1089" t="s">
        <v>1649</v>
      </c>
      <c r="F1089" t="s">
        <v>72</v>
      </c>
      <c r="G1089" t="s">
        <v>107</v>
      </c>
      <c r="H1089" t="s">
        <v>1662</v>
      </c>
      <c r="I1089">
        <v>1.1026300047500157</v>
      </c>
      <c r="J1089">
        <v>1.6669520766639434</v>
      </c>
      <c r="K1089">
        <v>-1.6590804096808881E-2</v>
      </c>
      <c r="M1089" s="113">
        <f t="shared" si="68"/>
        <v>1.1000000000000001</v>
      </c>
      <c r="N1089" s="113">
        <f t="shared" si="69"/>
        <v>1.67</v>
      </c>
      <c r="O1089" s="113">
        <f t="shared" si="70"/>
        <v>-1.66E-2</v>
      </c>
    </row>
    <row r="1090" spans="2:15" x14ac:dyDescent="0.25">
      <c r="B1090" s="87" t="str">
        <f t="shared" ref="B1090:B1153" si="71">D1090&amp;C1090&amp;E1090&amp;F1090&amp;G1090</f>
        <v>SDGCFLSFmExCZ10</v>
      </c>
      <c r="C1090" s="113" t="s">
        <v>118</v>
      </c>
      <c r="D1090" t="s">
        <v>131</v>
      </c>
      <c r="E1090" t="s">
        <v>1649</v>
      </c>
      <c r="F1090" t="s">
        <v>72</v>
      </c>
      <c r="G1090" t="s">
        <v>109</v>
      </c>
      <c r="H1090" t="s">
        <v>1662</v>
      </c>
      <c r="I1090">
        <v>1.0581270598568928</v>
      </c>
      <c r="J1090">
        <v>1.6752576229385554</v>
      </c>
      <c r="K1090">
        <v>-2.1897619843338954E-2</v>
      </c>
      <c r="M1090" s="113">
        <f t="shared" si="68"/>
        <v>1.06</v>
      </c>
      <c r="N1090" s="113">
        <f t="shared" si="69"/>
        <v>1.68</v>
      </c>
      <c r="O1090" s="113">
        <f t="shared" si="70"/>
        <v>-2.1899999999999999E-2</v>
      </c>
    </row>
    <row r="1091" spans="2:15" x14ac:dyDescent="0.25">
      <c r="B1091" s="87" t="str">
        <f t="shared" si="71"/>
        <v>SDGCFLSFmExCZ14</v>
      </c>
      <c r="C1091" s="113" t="s">
        <v>118</v>
      </c>
      <c r="D1091" t="s">
        <v>131</v>
      </c>
      <c r="E1091" t="s">
        <v>1649</v>
      </c>
      <c r="F1091" t="s">
        <v>72</v>
      </c>
      <c r="G1091" t="s">
        <v>113</v>
      </c>
      <c r="H1091" t="s">
        <v>1662</v>
      </c>
      <c r="I1091">
        <v>1.092779846428684</v>
      </c>
      <c r="J1091">
        <v>1.4730876220534281</v>
      </c>
      <c r="K1091">
        <v>-2.3193545663370348E-2</v>
      </c>
      <c r="M1091" s="113">
        <f t="shared" si="68"/>
        <v>1.0900000000000001</v>
      </c>
      <c r="N1091" s="113">
        <f t="shared" si="69"/>
        <v>1.47</v>
      </c>
      <c r="O1091" s="113">
        <f t="shared" si="70"/>
        <v>-2.3199999999999998E-2</v>
      </c>
    </row>
    <row r="1092" spans="2:15" x14ac:dyDescent="0.25">
      <c r="B1092" s="87" t="str">
        <f t="shared" si="71"/>
        <v>SDGCFLSFmExCZ15</v>
      </c>
      <c r="C1092" s="113" t="s">
        <v>118</v>
      </c>
      <c r="D1092" t="s">
        <v>131</v>
      </c>
      <c r="E1092" t="s">
        <v>1649</v>
      </c>
      <c r="F1092" t="s">
        <v>72</v>
      </c>
      <c r="G1092" t="s">
        <v>114</v>
      </c>
      <c r="H1092" t="s">
        <v>1662</v>
      </c>
      <c r="I1092">
        <v>1.2200616210607351</v>
      </c>
      <c r="J1092">
        <v>1.7225753685351279</v>
      </c>
      <c r="K1092">
        <v>-1.0438560158031599E-2</v>
      </c>
      <c r="M1092" s="113">
        <f t="shared" si="68"/>
        <v>1.22</v>
      </c>
      <c r="N1092" s="113">
        <f t="shared" si="69"/>
        <v>1.72</v>
      </c>
      <c r="O1092" s="113">
        <f t="shared" si="70"/>
        <v>-1.04E-2</v>
      </c>
    </row>
    <row r="1093" spans="2:15" x14ac:dyDescent="0.25">
      <c r="B1093" s="87" t="str">
        <f t="shared" si="71"/>
        <v>SDGCFLSFmNewCZ06</v>
      </c>
      <c r="C1093" s="113" t="s">
        <v>118</v>
      </c>
      <c r="D1093" t="s">
        <v>131</v>
      </c>
      <c r="E1093" t="s">
        <v>1649</v>
      </c>
      <c r="F1093" t="s">
        <v>75</v>
      </c>
      <c r="G1093" t="s">
        <v>105</v>
      </c>
      <c r="H1093" t="s">
        <v>1662</v>
      </c>
      <c r="I1093">
        <v>1.0160098130907698</v>
      </c>
      <c r="J1093">
        <v>1.3136755366797161</v>
      </c>
      <c r="K1093">
        <v>-1.6953112166627364E-2</v>
      </c>
      <c r="M1093" s="113">
        <f t="shared" si="68"/>
        <v>1.02</v>
      </c>
      <c r="N1093" s="113">
        <f t="shared" si="69"/>
        <v>1.31</v>
      </c>
      <c r="O1093" s="113">
        <f t="shared" si="70"/>
        <v>-1.7000000000000001E-2</v>
      </c>
    </row>
    <row r="1094" spans="2:15" x14ac:dyDescent="0.25">
      <c r="B1094" s="87" t="str">
        <f t="shared" si="71"/>
        <v>SDGCFLSFmNewCZ07</v>
      </c>
      <c r="C1094" s="113" t="s">
        <v>118</v>
      </c>
      <c r="D1094" t="s">
        <v>131</v>
      </c>
      <c r="E1094" t="s">
        <v>1649</v>
      </c>
      <c r="F1094" t="s">
        <v>75</v>
      </c>
      <c r="G1094" t="s">
        <v>106</v>
      </c>
      <c r="H1094" t="s">
        <v>1662</v>
      </c>
      <c r="I1094">
        <v>1.0270701709156518</v>
      </c>
      <c r="J1094">
        <v>1.1373041910856827</v>
      </c>
      <c r="K1094">
        <v>-1.5761943743247804E-2</v>
      </c>
      <c r="M1094" s="113">
        <f t="shared" ref="M1094:M1110" si="72">IF(I1094=0,0,ROUND(I1094,3-LOG(ABS(I1094))))</f>
        <v>1.03</v>
      </c>
      <c r="N1094" s="113">
        <f t="shared" ref="N1094:N1110" si="73">IF(J1094=0,0,ROUND(J1094,3-LOG(ABS(J1094))))</f>
        <v>1.1399999999999999</v>
      </c>
      <c r="O1094" s="113">
        <f t="shared" ref="O1094:O1110" si="74">IF(K1094=0,0,ROUND(K1094,3-LOG(ABS(K1094))))</f>
        <v>-1.5800000000000002E-2</v>
      </c>
    </row>
    <row r="1095" spans="2:15" x14ac:dyDescent="0.25">
      <c r="B1095" s="87" t="str">
        <f t="shared" si="71"/>
        <v>SDGCFLSFmNewCZ08</v>
      </c>
      <c r="C1095" s="113" t="s">
        <v>118</v>
      </c>
      <c r="D1095" t="s">
        <v>131</v>
      </c>
      <c r="E1095" t="s">
        <v>1649</v>
      </c>
      <c r="F1095" t="s">
        <v>75</v>
      </c>
      <c r="G1095" t="s">
        <v>107</v>
      </c>
      <c r="H1095" t="s">
        <v>1662</v>
      </c>
      <c r="I1095">
        <v>1.0855555555555556</v>
      </c>
      <c r="J1095">
        <v>1.4933425160697893</v>
      </c>
      <c r="K1095">
        <v>-1.4060606060606067E-2</v>
      </c>
      <c r="M1095" s="113">
        <f t="shared" si="72"/>
        <v>1.0900000000000001</v>
      </c>
      <c r="N1095" s="113">
        <f t="shared" si="73"/>
        <v>1.49</v>
      </c>
      <c r="O1095" s="113">
        <f t="shared" si="74"/>
        <v>-1.41E-2</v>
      </c>
    </row>
    <row r="1096" spans="2:15" x14ac:dyDescent="0.25">
      <c r="B1096" s="87" t="str">
        <f t="shared" si="71"/>
        <v>SDGCFLSFmNewCZ10</v>
      </c>
      <c r="C1096" s="113" t="s">
        <v>118</v>
      </c>
      <c r="D1096" t="s">
        <v>131</v>
      </c>
      <c r="E1096" t="s">
        <v>1649</v>
      </c>
      <c r="F1096" t="s">
        <v>75</v>
      </c>
      <c r="G1096" t="s">
        <v>109</v>
      </c>
      <c r="H1096" t="s">
        <v>1662</v>
      </c>
      <c r="I1096">
        <v>1.0697615462273482</v>
      </c>
      <c r="J1096">
        <v>1.4563074339844626</v>
      </c>
      <c r="K1096">
        <v>-2.0739393939393943E-2</v>
      </c>
      <c r="M1096" s="113">
        <f t="shared" si="72"/>
        <v>1.07</v>
      </c>
      <c r="N1096" s="113">
        <f t="shared" si="73"/>
        <v>1.46</v>
      </c>
      <c r="O1096" s="113">
        <f t="shared" si="74"/>
        <v>-2.07E-2</v>
      </c>
    </row>
    <row r="1097" spans="2:15" x14ac:dyDescent="0.25">
      <c r="B1097" s="87" t="str">
        <f t="shared" si="71"/>
        <v>SDGCFLSFmNewCZ14</v>
      </c>
      <c r="C1097" s="113" t="s">
        <v>118</v>
      </c>
      <c r="D1097" t="s">
        <v>131</v>
      </c>
      <c r="E1097" t="s">
        <v>1649</v>
      </c>
      <c r="F1097" t="s">
        <v>75</v>
      </c>
      <c r="G1097" t="s">
        <v>113</v>
      </c>
      <c r="H1097" t="s">
        <v>1662</v>
      </c>
      <c r="I1097">
        <v>1.029330749930633</v>
      </c>
      <c r="J1097">
        <v>1.112398764298238</v>
      </c>
      <c r="K1097">
        <v>-2.3375757575757574E-2</v>
      </c>
      <c r="M1097" s="113">
        <f t="shared" si="72"/>
        <v>1.03</v>
      </c>
      <c r="N1097" s="113">
        <f t="shared" si="73"/>
        <v>1.1100000000000001</v>
      </c>
      <c r="O1097" s="113">
        <f t="shared" si="74"/>
        <v>-2.3400000000000001E-2</v>
      </c>
    </row>
    <row r="1098" spans="2:15" x14ac:dyDescent="0.25">
      <c r="B1098" s="87" t="str">
        <f t="shared" si="71"/>
        <v>SDGCFLSFmNewCZ15</v>
      </c>
      <c r="C1098" s="113" t="s">
        <v>118</v>
      </c>
      <c r="D1098" t="s">
        <v>131</v>
      </c>
      <c r="E1098" t="s">
        <v>1649</v>
      </c>
      <c r="F1098" t="s">
        <v>75</v>
      </c>
      <c r="G1098" t="s">
        <v>114</v>
      </c>
      <c r="H1098" t="s">
        <v>1662</v>
      </c>
      <c r="I1098">
        <v>1.0959570401986518</v>
      </c>
      <c r="J1098">
        <v>1.2934932764701981</v>
      </c>
      <c r="K1098">
        <v>-1.0680150732550898E-2</v>
      </c>
      <c r="M1098" s="113">
        <f t="shared" si="72"/>
        <v>1.1000000000000001</v>
      </c>
      <c r="N1098" s="113">
        <f t="shared" si="73"/>
        <v>1.29</v>
      </c>
      <c r="O1098" s="113">
        <f t="shared" si="74"/>
        <v>-1.0699999999999999E-2</v>
      </c>
    </row>
    <row r="1099" spans="2:15" x14ac:dyDescent="0.25">
      <c r="B1099" s="87" t="str">
        <f t="shared" si="71"/>
        <v>SDGCFLMFmExCZ06</v>
      </c>
      <c r="C1099" s="113" t="s">
        <v>118</v>
      </c>
      <c r="D1099" t="s">
        <v>131</v>
      </c>
      <c r="E1099" t="s">
        <v>1650</v>
      </c>
      <c r="F1099" t="s">
        <v>72</v>
      </c>
      <c r="G1099" t="s">
        <v>105</v>
      </c>
      <c r="H1099" t="s">
        <v>1662</v>
      </c>
      <c r="I1099">
        <v>1.0053934696613946</v>
      </c>
      <c r="J1099">
        <v>1.314504460316289</v>
      </c>
      <c r="K1099">
        <v>-1.4391941060560107E-2</v>
      </c>
      <c r="M1099" s="113">
        <f t="shared" si="72"/>
        <v>1.01</v>
      </c>
      <c r="N1099" s="113">
        <f t="shared" si="73"/>
        <v>1.31</v>
      </c>
      <c r="O1099" s="113">
        <f t="shared" si="74"/>
        <v>-1.44E-2</v>
      </c>
    </row>
    <row r="1100" spans="2:15" x14ac:dyDescent="0.25">
      <c r="B1100" s="87" t="str">
        <f t="shared" si="71"/>
        <v>SDGCFLMFmExCZ07</v>
      </c>
      <c r="C1100" s="113" t="s">
        <v>118</v>
      </c>
      <c r="D1100" t="s">
        <v>131</v>
      </c>
      <c r="E1100" t="s">
        <v>1650</v>
      </c>
      <c r="F1100" t="s">
        <v>72</v>
      </c>
      <c r="G1100" t="s">
        <v>106</v>
      </c>
      <c r="H1100" t="s">
        <v>1662</v>
      </c>
      <c r="I1100">
        <v>1.0075735116486564</v>
      </c>
      <c r="J1100">
        <v>1.1490264140447488</v>
      </c>
      <c r="K1100">
        <v>-1.2520358509394352E-2</v>
      </c>
      <c r="M1100" s="113">
        <f t="shared" si="72"/>
        <v>1.01</v>
      </c>
      <c r="N1100" s="113">
        <f t="shared" si="73"/>
        <v>1.1499999999999999</v>
      </c>
      <c r="O1100" s="113">
        <f t="shared" si="74"/>
        <v>-1.2500000000000001E-2</v>
      </c>
    </row>
    <row r="1101" spans="2:15" x14ac:dyDescent="0.25">
      <c r="B1101" s="87" t="str">
        <f t="shared" si="71"/>
        <v>SDGCFLMFmExCZ08</v>
      </c>
      <c r="C1101" s="113" t="s">
        <v>118</v>
      </c>
      <c r="D1101" t="s">
        <v>131</v>
      </c>
      <c r="E1101" t="s">
        <v>1650</v>
      </c>
      <c r="F1101" t="s">
        <v>72</v>
      </c>
      <c r="G1101" t="s">
        <v>107</v>
      </c>
      <c r="H1101" t="s">
        <v>1662</v>
      </c>
      <c r="I1101">
        <v>1.0805803128931808</v>
      </c>
      <c r="J1101">
        <v>1.4040917777787671</v>
      </c>
      <c r="K1101">
        <v>-1.1260849039458114E-2</v>
      </c>
      <c r="M1101" s="113">
        <f t="shared" si="72"/>
        <v>1.08</v>
      </c>
      <c r="N1101" s="113">
        <f t="shared" si="73"/>
        <v>1.4</v>
      </c>
      <c r="O1101" s="113">
        <f t="shared" si="74"/>
        <v>-1.1299999999999999E-2</v>
      </c>
    </row>
    <row r="1102" spans="2:15" x14ac:dyDescent="0.25">
      <c r="B1102" s="87" t="str">
        <f t="shared" si="71"/>
        <v>SDGCFLMFmExCZ10</v>
      </c>
      <c r="C1102" s="113" t="s">
        <v>118</v>
      </c>
      <c r="D1102" t="s">
        <v>131</v>
      </c>
      <c r="E1102" t="s">
        <v>1650</v>
      </c>
      <c r="F1102" t="s">
        <v>72</v>
      </c>
      <c r="G1102" t="s">
        <v>109</v>
      </c>
      <c r="H1102" t="s">
        <v>1662</v>
      </c>
      <c r="I1102">
        <v>1.0636062910244888</v>
      </c>
      <c r="J1102">
        <v>1.6787406979097834</v>
      </c>
      <c r="K1102">
        <v>-1.4431457369058121E-2</v>
      </c>
      <c r="M1102" s="113">
        <f t="shared" si="72"/>
        <v>1.06</v>
      </c>
      <c r="N1102" s="113">
        <f t="shared" si="73"/>
        <v>1.68</v>
      </c>
      <c r="O1102" s="113">
        <f t="shared" si="74"/>
        <v>-1.44E-2</v>
      </c>
    </row>
    <row r="1103" spans="2:15" x14ac:dyDescent="0.25">
      <c r="B1103" s="87" t="str">
        <f t="shared" si="71"/>
        <v>SDGCFLMFmExCZ14</v>
      </c>
      <c r="C1103" s="113" t="s">
        <v>118</v>
      </c>
      <c r="D1103" t="s">
        <v>131</v>
      </c>
      <c r="E1103" t="s">
        <v>1650</v>
      </c>
      <c r="F1103" t="s">
        <v>72</v>
      </c>
      <c r="G1103" t="s">
        <v>113</v>
      </c>
      <c r="H1103" t="s">
        <v>1662</v>
      </c>
      <c r="I1103">
        <v>1.1095606252685692</v>
      </c>
      <c r="J1103">
        <v>1.5073132116072514</v>
      </c>
      <c r="K1103">
        <v>-1.7140889889976613E-2</v>
      </c>
      <c r="M1103" s="113">
        <f t="shared" si="72"/>
        <v>1.1100000000000001</v>
      </c>
      <c r="N1103" s="113">
        <f t="shared" si="73"/>
        <v>1.51</v>
      </c>
      <c r="O1103" s="113">
        <f t="shared" si="74"/>
        <v>-1.7100000000000001E-2</v>
      </c>
    </row>
    <row r="1104" spans="2:15" x14ac:dyDescent="0.25">
      <c r="B1104" s="87" t="str">
        <f t="shared" si="71"/>
        <v>SDGCFLMFmExCZ15</v>
      </c>
      <c r="C1104" s="113" t="s">
        <v>118</v>
      </c>
      <c r="D1104" t="s">
        <v>131</v>
      </c>
      <c r="E1104" t="s">
        <v>1650</v>
      </c>
      <c r="F1104" t="s">
        <v>72</v>
      </c>
      <c r="G1104" t="s">
        <v>114</v>
      </c>
      <c r="H1104" t="s">
        <v>1662</v>
      </c>
      <c r="I1104">
        <v>1.2140554520542266</v>
      </c>
      <c r="J1104">
        <v>1.5804619145820833</v>
      </c>
      <c r="K1104">
        <v>-7.0323065550467797E-3</v>
      </c>
      <c r="M1104" s="113">
        <f t="shared" si="72"/>
        <v>1.21</v>
      </c>
      <c r="N1104" s="113">
        <f t="shared" si="73"/>
        <v>1.58</v>
      </c>
      <c r="O1104" s="113">
        <f t="shared" si="74"/>
        <v>-7.0299999999999998E-3</v>
      </c>
    </row>
    <row r="1105" spans="2:15" x14ac:dyDescent="0.25">
      <c r="B1105" s="87" t="str">
        <f t="shared" si="71"/>
        <v>SDGCFLMFmNewCZ06</v>
      </c>
      <c r="C1105" s="113" t="s">
        <v>118</v>
      </c>
      <c r="D1105" t="s">
        <v>131</v>
      </c>
      <c r="E1105" t="s">
        <v>1650</v>
      </c>
      <c r="F1105" t="s">
        <v>75</v>
      </c>
      <c r="G1105" t="s">
        <v>105</v>
      </c>
      <c r="H1105" t="s">
        <v>1662</v>
      </c>
      <c r="I1105">
        <v>1.0482107611238451</v>
      </c>
      <c r="J1105">
        <v>1.4817810754822498</v>
      </c>
      <c r="K1105">
        <v>-1.2629095583544034E-2</v>
      </c>
      <c r="M1105" s="113">
        <f t="shared" si="72"/>
        <v>1.05</v>
      </c>
      <c r="N1105" s="113">
        <f t="shared" si="73"/>
        <v>1.48</v>
      </c>
      <c r="O1105" s="113">
        <f t="shared" si="74"/>
        <v>-1.26E-2</v>
      </c>
    </row>
    <row r="1106" spans="2:15" x14ac:dyDescent="0.25">
      <c r="B1106" s="87" t="str">
        <f t="shared" si="71"/>
        <v>SDGCFLMFmNewCZ07</v>
      </c>
      <c r="C1106" s="113" t="s">
        <v>118</v>
      </c>
      <c r="D1106" t="s">
        <v>131</v>
      </c>
      <c r="E1106" t="s">
        <v>1650</v>
      </c>
      <c r="F1106" t="s">
        <v>75</v>
      </c>
      <c r="G1106" t="s">
        <v>106</v>
      </c>
      <c r="H1106" t="s">
        <v>1662</v>
      </c>
      <c r="I1106">
        <v>1.0818556047569758</v>
      </c>
      <c r="J1106">
        <v>1.3083030696781242</v>
      </c>
      <c r="K1106">
        <v>-1.108753791312338E-2</v>
      </c>
      <c r="M1106" s="113">
        <f t="shared" si="72"/>
        <v>1.08</v>
      </c>
      <c r="N1106" s="113">
        <f t="shared" si="73"/>
        <v>1.31</v>
      </c>
      <c r="O1106" s="113">
        <f t="shared" si="74"/>
        <v>-1.11E-2</v>
      </c>
    </row>
    <row r="1107" spans="2:15" x14ac:dyDescent="0.25">
      <c r="B1107" s="87" t="str">
        <f t="shared" si="71"/>
        <v>SDGCFLMFmNewCZ08</v>
      </c>
      <c r="C1107" s="113" t="s">
        <v>118</v>
      </c>
      <c r="D1107" t="s">
        <v>131</v>
      </c>
      <c r="E1107" t="s">
        <v>1650</v>
      </c>
      <c r="F1107" t="s">
        <v>75</v>
      </c>
      <c r="G1107" t="s">
        <v>107</v>
      </c>
      <c r="H1107" t="s">
        <v>1662</v>
      </c>
      <c r="I1107">
        <v>1.1222916515040526</v>
      </c>
      <c r="J1107">
        <v>1.2717048029385281</v>
      </c>
      <c r="K1107">
        <v>-8.2144304607071686E-3</v>
      </c>
      <c r="M1107" s="113">
        <f t="shared" si="72"/>
        <v>1.1200000000000001</v>
      </c>
      <c r="N1107" s="113">
        <f t="shared" si="73"/>
        <v>1.27</v>
      </c>
      <c r="O1107" s="113">
        <f t="shared" si="74"/>
        <v>-8.2100000000000003E-3</v>
      </c>
    </row>
    <row r="1108" spans="2:15" x14ac:dyDescent="0.25">
      <c r="B1108" s="87" t="str">
        <f t="shared" si="71"/>
        <v>SDGCFLMFmNewCZ10</v>
      </c>
      <c r="C1108" s="113" t="s">
        <v>118</v>
      </c>
      <c r="D1108" t="s">
        <v>131</v>
      </c>
      <c r="E1108" t="s">
        <v>1650</v>
      </c>
      <c r="F1108" t="s">
        <v>75</v>
      </c>
      <c r="G1108" t="s">
        <v>109</v>
      </c>
      <c r="H1108" t="s">
        <v>1662</v>
      </c>
      <c r="I1108">
        <v>1.0173771811643151</v>
      </c>
      <c r="J1108">
        <v>1.1685850212284903</v>
      </c>
      <c r="K1108">
        <v>-8.945741081613107E-3</v>
      </c>
      <c r="M1108" s="113">
        <f t="shared" si="72"/>
        <v>1.02</v>
      </c>
      <c r="N1108" s="113">
        <f t="shared" si="73"/>
        <v>1.17</v>
      </c>
      <c r="O1108" s="113">
        <f t="shared" si="74"/>
        <v>-8.9499999999999996E-3</v>
      </c>
    </row>
    <row r="1109" spans="2:15" x14ac:dyDescent="0.25">
      <c r="B1109" s="87" t="str">
        <f t="shared" si="71"/>
        <v>SDGCFLMFmNewCZ14</v>
      </c>
      <c r="C1109" s="113" t="s">
        <v>118</v>
      </c>
      <c r="D1109" t="s">
        <v>131</v>
      </c>
      <c r="E1109" t="s">
        <v>1650</v>
      </c>
      <c r="F1109" t="s">
        <v>75</v>
      </c>
      <c r="G1109" t="s">
        <v>113</v>
      </c>
      <c r="H1109" t="s">
        <v>1662</v>
      </c>
      <c r="I1109">
        <v>1.063782081699258</v>
      </c>
      <c r="J1109">
        <v>1.2566035483427473</v>
      </c>
      <c r="K1109">
        <v>-1.5659556823829465E-2</v>
      </c>
      <c r="M1109" s="113">
        <f t="shared" si="72"/>
        <v>1.06</v>
      </c>
      <c r="N1109" s="113">
        <f t="shared" si="73"/>
        <v>1.26</v>
      </c>
      <c r="O1109" s="113">
        <f t="shared" si="74"/>
        <v>-1.5699999999999999E-2</v>
      </c>
    </row>
    <row r="1110" spans="2:15" x14ac:dyDescent="0.25">
      <c r="B1110" s="87" t="str">
        <f t="shared" si="71"/>
        <v>SDGCFLMFmNewCZ15</v>
      </c>
      <c r="C1110" s="113" t="s">
        <v>118</v>
      </c>
      <c r="D1110" t="s">
        <v>131</v>
      </c>
      <c r="E1110" t="s">
        <v>1650</v>
      </c>
      <c r="F1110" t="s">
        <v>75</v>
      </c>
      <c r="G1110" t="s">
        <v>114</v>
      </c>
      <c r="H1110" t="s">
        <v>1662</v>
      </c>
      <c r="I1110">
        <v>1.1165787099319906</v>
      </c>
      <c r="J1110">
        <v>1.3257470536022262</v>
      </c>
      <c r="K1110">
        <v>-6.7577103146311251E-3</v>
      </c>
      <c r="M1110" s="113">
        <f t="shared" si="72"/>
        <v>1.1200000000000001</v>
      </c>
      <c r="N1110" s="113">
        <f t="shared" si="73"/>
        <v>1.33</v>
      </c>
      <c r="O1110" s="113">
        <f t="shared" si="74"/>
        <v>-6.7600000000000004E-3</v>
      </c>
    </row>
    <row r="1112" spans="2:15" x14ac:dyDescent="0.25">
      <c r="B1112" s="87" t="str">
        <f t="shared" si="71"/>
        <v>PGECFLDMOExCZ01</v>
      </c>
      <c r="C1112" s="113" t="s">
        <v>118</v>
      </c>
      <c r="D1112" t="s">
        <v>129</v>
      </c>
      <c r="E1112" t="s">
        <v>1663</v>
      </c>
      <c r="F1112" t="s">
        <v>72</v>
      </c>
      <c r="G1112" t="s">
        <v>48</v>
      </c>
      <c r="H1112" t="s">
        <v>1662</v>
      </c>
      <c r="I1112">
        <v>0.95248673246310922</v>
      </c>
      <c r="J1112">
        <v>1.0227272727272723</v>
      </c>
      <c r="K1112">
        <v>-2.1999828451290077E-2</v>
      </c>
      <c r="M1112" s="113">
        <f t="shared" ref="M1112:M1159" si="75">IF(I1112=0,0,ROUND(I1112,3-LOG(ABS(I1112))))</f>
        <v>0.95199999999999996</v>
      </c>
      <c r="N1112" s="113">
        <f t="shared" ref="N1112:N1159" si="76">IF(J1112=0,0,ROUND(J1112,3-LOG(ABS(J1112))))</f>
        <v>1.02</v>
      </c>
      <c r="O1112" s="113">
        <f t="shared" ref="O1112:O1159" si="77">IF(K1112=0,0,ROUND(K1112,3-LOG(ABS(K1112))))</f>
        <v>-2.1999999999999999E-2</v>
      </c>
    </row>
    <row r="1113" spans="2:15" x14ac:dyDescent="0.25">
      <c r="B1113" s="87" t="str">
        <f t="shared" si="71"/>
        <v>PGECFLDMOExCZ02</v>
      </c>
      <c r="C1113" s="113" t="s">
        <v>118</v>
      </c>
      <c r="D1113" t="s">
        <v>129</v>
      </c>
      <c r="E1113" t="s">
        <v>1663</v>
      </c>
      <c r="F1113" t="s">
        <v>72</v>
      </c>
      <c r="G1113" t="s">
        <v>101</v>
      </c>
      <c r="H1113" t="s">
        <v>1662</v>
      </c>
      <c r="I1113">
        <v>1.0584020141868931</v>
      </c>
      <c r="J1113">
        <v>1.9120617591094231</v>
      </c>
      <c r="K1113">
        <v>-1.964011196602471E-2</v>
      </c>
      <c r="M1113" s="113">
        <f t="shared" si="75"/>
        <v>1.06</v>
      </c>
      <c r="N1113" s="113">
        <f t="shared" si="76"/>
        <v>1.91</v>
      </c>
      <c r="O1113" s="113">
        <f t="shared" si="77"/>
        <v>-1.9599999999999999E-2</v>
      </c>
    </row>
    <row r="1114" spans="2:15" x14ac:dyDescent="0.25">
      <c r="B1114" s="87" t="str">
        <f t="shared" si="71"/>
        <v>PGECFLDMOExCZ03</v>
      </c>
      <c r="C1114" s="113" t="s">
        <v>118</v>
      </c>
      <c r="D1114" t="s">
        <v>129</v>
      </c>
      <c r="E1114" t="s">
        <v>1663</v>
      </c>
      <c r="F1114" t="s">
        <v>72</v>
      </c>
      <c r="G1114" t="s">
        <v>102</v>
      </c>
      <c r="H1114" t="s">
        <v>1662</v>
      </c>
      <c r="I1114">
        <v>0.99338074360029482</v>
      </c>
      <c r="J1114">
        <v>1.5610866656671079</v>
      </c>
      <c r="K1114">
        <v>-1.920070536335813E-2</v>
      </c>
      <c r="M1114" s="113">
        <f t="shared" si="75"/>
        <v>0.99299999999999999</v>
      </c>
      <c r="N1114" s="113">
        <f t="shared" si="76"/>
        <v>1.56</v>
      </c>
      <c r="O1114" s="113">
        <f t="shared" si="77"/>
        <v>-1.9199999999999998E-2</v>
      </c>
    </row>
    <row r="1115" spans="2:15" x14ac:dyDescent="0.25">
      <c r="B1115" s="87" t="str">
        <f t="shared" si="71"/>
        <v>PGECFLDMOExCZ04</v>
      </c>
      <c r="C1115" s="113" t="s">
        <v>118</v>
      </c>
      <c r="D1115" t="s">
        <v>129</v>
      </c>
      <c r="E1115" t="s">
        <v>1663</v>
      </c>
      <c r="F1115" t="s">
        <v>72</v>
      </c>
      <c r="G1115" t="s">
        <v>103</v>
      </c>
      <c r="H1115" t="s">
        <v>1662</v>
      </c>
      <c r="I1115">
        <v>1.0596926628904526</v>
      </c>
      <c r="J1115">
        <v>1.6823905152757339</v>
      </c>
      <c r="K1115">
        <v>-1.6699209530760994E-2</v>
      </c>
      <c r="M1115" s="113">
        <f t="shared" si="75"/>
        <v>1.06</v>
      </c>
      <c r="N1115" s="113">
        <f t="shared" si="76"/>
        <v>1.68</v>
      </c>
      <c r="O1115" s="113">
        <f t="shared" si="77"/>
        <v>-1.67E-2</v>
      </c>
    </row>
    <row r="1116" spans="2:15" x14ac:dyDescent="0.25">
      <c r="B1116" s="87" t="str">
        <f t="shared" si="71"/>
        <v>PGECFLDMOExCZ05</v>
      </c>
      <c r="C1116" s="113" t="s">
        <v>118</v>
      </c>
      <c r="D1116" t="s">
        <v>129</v>
      </c>
      <c r="E1116" t="s">
        <v>1663</v>
      </c>
      <c r="F1116" t="s">
        <v>72</v>
      </c>
      <c r="G1116" t="s">
        <v>104</v>
      </c>
      <c r="H1116" t="s">
        <v>1662</v>
      </c>
      <c r="I1116">
        <v>0.95814091328907125</v>
      </c>
      <c r="J1116">
        <v>1.140485028712654</v>
      </c>
      <c r="K1116">
        <v>-2.1697752806515008E-2</v>
      </c>
      <c r="M1116" s="113">
        <f t="shared" si="75"/>
        <v>0.95799999999999996</v>
      </c>
      <c r="N1116" s="113">
        <f t="shared" si="76"/>
        <v>1.1399999999999999</v>
      </c>
      <c r="O1116" s="113">
        <f t="shared" si="77"/>
        <v>-2.1700000000000001E-2</v>
      </c>
    </row>
    <row r="1117" spans="2:15" x14ac:dyDescent="0.25">
      <c r="B1117" s="87" t="str">
        <f t="shared" si="71"/>
        <v>PGECFLDMOExCZ11</v>
      </c>
      <c r="C1117" s="113" t="s">
        <v>118</v>
      </c>
      <c r="D1117" t="s">
        <v>129</v>
      </c>
      <c r="E1117" t="s">
        <v>1663</v>
      </c>
      <c r="F1117" t="s">
        <v>72</v>
      </c>
      <c r="G1117" t="s">
        <v>110</v>
      </c>
      <c r="H1117" t="s">
        <v>1662</v>
      </c>
      <c r="I1117">
        <v>1.1195904995616435</v>
      </c>
      <c r="J1117">
        <v>1.8675085393117217</v>
      </c>
      <c r="K1117">
        <v>-1.7993262682661826E-2</v>
      </c>
      <c r="M1117" s="113">
        <f t="shared" si="75"/>
        <v>1.1200000000000001</v>
      </c>
      <c r="N1117" s="113">
        <f t="shared" si="76"/>
        <v>1.87</v>
      </c>
      <c r="O1117" s="113">
        <f t="shared" si="77"/>
        <v>-1.7999999999999999E-2</v>
      </c>
    </row>
    <row r="1118" spans="2:15" x14ac:dyDescent="0.25">
      <c r="B1118" s="87" t="str">
        <f t="shared" si="71"/>
        <v>PGECFLDMOExCZ12</v>
      </c>
      <c r="C1118" s="113" t="s">
        <v>118</v>
      </c>
      <c r="D1118" t="s">
        <v>129</v>
      </c>
      <c r="E1118" t="s">
        <v>1663</v>
      </c>
      <c r="F1118" t="s">
        <v>72</v>
      </c>
      <c r="G1118" t="s">
        <v>111</v>
      </c>
      <c r="H1118" t="s">
        <v>1662</v>
      </c>
      <c r="I1118">
        <v>1.1158139654784638</v>
      </c>
      <c r="J1118">
        <v>1.9633770385063334</v>
      </c>
      <c r="K1118">
        <v>-1.7668856104758768E-2</v>
      </c>
      <c r="M1118" s="113">
        <f t="shared" si="75"/>
        <v>1.1200000000000001</v>
      </c>
      <c r="N1118" s="113">
        <f t="shared" si="76"/>
        <v>1.96</v>
      </c>
      <c r="O1118" s="113">
        <f t="shared" si="77"/>
        <v>-1.77E-2</v>
      </c>
    </row>
    <row r="1119" spans="2:15" x14ac:dyDescent="0.25">
      <c r="B1119" s="87" t="str">
        <f t="shared" si="71"/>
        <v>PGECFLDMOExCZ13</v>
      </c>
      <c r="C1119" s="113" t="s">
        <v>118</v>
      </c>
      <c r="D1119" t="s">
        <v>129</v>
      </c>
      <c r="E1119" t="s">
        <v>1663</v>
      </c>
      <c r="F1119" t="s">
        <v>72</v>
      </c>
      <c r="G1119" t="s">
        <v>112</v>
      </c>
      <c r="H1119" t="s">
        <v>1662</v>
      </c>
      <c r="I1119">
        <v>1.1479348638467706</v>
      </c>
      <c r="J1119">
        <v>1.7462832391271625</v>
      </c>
      <c r="K1119">
        <v>-1.6394240594282256E-2</v>
      </c>
      <c r="M1119" s="113">
        <f t="shared" si="75"/>
        <v>1.1499999999999999</v>
      </c>
      <c r="N1119" s="113">
        <f t="shared" si="76"/>
        <v>1.75</v>
      </c>
      <c r="O1119" s="113">
        <f t="shared" si="77"/>
        <v>-1.6400000000000001E-2</v>
      </c>
    </row>
    <row r="1120" spans="2:15" x14ac:dyDescent="0.25">
      <c r="B1120" s="87" t="str">
        <f t="shared" si="71"/>
        <v>PGECFLDMOExCZ16</v>
      </c>
      <c r="C1120" s="113" t="s">
        <v>118</v>
      </c>
      <c r="D1120" t="s">
        <v>129</v>
      </c>
      <c r="E1120" t="s">
        <v>1663</v>
      </c>
      <c r="F1120" t="s">
        <v>72</v>
      </c>
      <c r="G1120" t="s">
        <v>115</v>
      </c>
      <c r="H1120" t="s">
        <v>1662</v>
      </c>
      <c r="I1120">
        <v>1.0107461539208171</v>
      </c>
      <c r="J1120">
        <v>1.4505131938404137</v>
      </c>
      <c r="K1120">
        <v>-2.2581663705435292E-2</v>
      </c>
      <c r="M1120" s="113">
        <f t="shared" si="75"/>
        <v>1.01</v>
      </c>
      <c r="N1120" s="113">
        <f t="shared" si="76"/>
        <v>1.45</v>
      </c>
      <c r="O1120" s="113">
        <f t="shared" si="77"/>
        <v>-2.2599999999999999E-2</v>
      </c>
    </row>
    <row r="1121" spans="2:15" x14ac:dyDescent="0.25">
      <c r="B1121" s="87" t="str">
        <f t="shared" si="71"/>
        <v>PGECFLDMONewCZ01</v>
      </c>
      <c r="C1121" s="113" t="s">
        <v>118</v>
      </c>
      <c r="D1121" t="s">
        <v>129</v>
      </c>
      <c r="E1121" t="s">
        <v>1663</v>
      </c>
      <c r="F1121" t="s">
        <v>75</v>
      </c>
      <c r="G1121" t="s">
        <v>48</v>
      </c>
      <c r="H1121" t="s">
        <v>1662</v>
      </c>
      <c r="I1121">
        <v>0.96364125836728631</v>
      </c>
      <c r="J1121">
        <v>1.0227272727272729</v>
      </c>
      <c r="K1121">
        <v>-2.4581884624282492E-2</v>
      </c>
      <c r="M1121" s="113">
        <f t="shared" si="75"/>
        <v>0.96399999999999997</v>
      </c>
      <c r="N1121" s="113">
        <f t="shared" si="76"/>
        <v>1.02</v>
      </c>
      <c r="O1121" s="113">
        <f t="shared" si="77"/>
        <v>-2.46E-2</v>
      </c>
    </row>
    <row r="1122" spans="2:15" x14ac:dyDescent="0.25">
      <c r="B1122" s="87" t="str">
        <f t="shared" si="71"/>
        <v>PGECFLDMONewCZ02</v>
      </c>
      <c r="C1122" s="113" t="s">
        <v>118</v>
      </c>
      <c r="D1122" t="s">
        <v>129</v>
      </c>
      <c r="E1122" t="s">
        <v>1663</v>
      </c>
      <c r="F1122" t="s">
        <v>75</v>
      </c>
      <c r="G1122" t="s">
        <v>101</v>
      </c>
      <c r="H1122" t="s">
        <v>1662</v>
      </c>
      <c r="I1122">
        <v>1.0556701030927838</v>
      </c>
      <c r="J1122">
        <v>1.8637163691224541</v>
      </c>
      <c r="K1122">
        <v>-2.1216494845360822E-2</v>
      </c>
      <c r="M1122" s="113">
        <f t="shared" si="75"/>
        <v>1.06</v>
      </c>
      <c r="N1122" s="113">
        <f t="shared" si="76"/>
        <v>1.86</v>
      </c>
      <c r="O1122" s="113">
        <f t="shared" si="77"/>
        <v>-2.12E-2</v>
      </c>
    </row>
    <row r="1123" spans="2:15" x14ac:dyDescent="0.25">
      <c r="B1123" s="87" t="str">
        <f t="shared" si="71"/>
        <v>PGECFLDMONewCZ03</v>
      </c>
      <c r="C1123" s="113" t="s">
        <v>118</v>
      </c>
      <c r="D1123" t="s">
        <v>129</v>
      </c>
      <c r="E1123" t="s">
        <v>1663</v>
      </c>
      <c r="F1123" t="s">
        <v>75</v>
      </c>
      <c r="G1123" t="s">
        <v>102</v>
      </c>
      <c r="H1123" t="s">
        <v>1662</v>
      </c>
      <c r="I1123">
        <v>0.95715463917525778</v>
      </c>
      <c r="J1123">
        <v>1</v>
      </c>
      <c r="K1123">
        <v>-1.8618556701030929E-2</v>
      </c>
      <c r="M1123" s="113">
        <f t="shared" si="75"/>
        <v>0.95699999999999996</v>
      </c>
      <c r="N1123" s="113">
        <f t="shared" si="76"/>
        <v>1</v>
      </c>
      <c r="O1123" s="113">
        <f t="shared" si="77"/>
        <v>-1.8599999999999998E-2</v>
      </c>
    </row>
    <row r="1124" spans="2:15" x14ac:dyDescent="0.25">
      <c r="B1124" s="87" t="str">
        <f t="shared" si="71"/>
        <v>PGECFLDMONewCZ04</v>
      </c>
      <c r="C1124" s="113" t="s">
        <v>118</v>
      </c>
      <c r="D1124" t="s">
        <v>129</v>
      </c>
      <c r="E1124" t="s">
        <v>1663</v>
      </c>
      <c r="F1124" t="s">
        <v>75</v>
      </c>
      <c r="G1124" t="s">
        <v>103</v>
      </c>
      <c r="H1124" t="s">
        <v>1662</v>
      </c>
      <c r="I1124">
        <v>1.0325910652920962</v>
      </c>
      <c r="J1124">
        <v>1.4396282411746326</v>
      </c>
      <c r="K1124">
        <v>-1.7848797250859104E-2</v>
      </c>
      <c r="M1124" s="113">
        <f t="shared" si="75"/>
        <v>1.03</v>
      </c>
      <c r="N1124" s="113">
        <f t="shared" si="76"/>
        <v>1.44</v>
      </c>
      <c r="O1124" s="113">
        <f t="shared" si="77"/>
        <v>-1.78E-2</v>
      </c>
    </row>
    <row r="1125" spans="2:15" x14ac:dyDescent="0.25">
      <c r="B1125" s="87" t="str">
        <f t="shared" si="71"/>
        <v>PGECFLDMONewCZ05</v>
      </c>
      <c r="C1125" s="113" t="s">
        <v>118</v>
      </c>
      <c r="D1125" t="s">
        <v>129</v>
      </c>
      <c r="E1125" t="s">
        <v>1663</v>
      </c>
      <c r="F1125" t="s">
        <v>75</v>
      </c>
      <c r="G1125" t="s">
        <v>104</v>
      </c>
      <c r="H1125" t="s">
        <v>1662</v>
      </c>
      <c r="I1125">
        <v>0.94731958762886581</v>
      </c>
      <c r="J1125">
        <v>1.0227272727272727</v>
      </c>
      <c r="K1125">
        <v>-2.3381443298969067E-2</v>
      </c>
      <c r="M1125" s="113">
        <f t="shared" si="75"/>
        <v>0.94699999999999995</v>
      </c>
      <c r="N1125" s="113">
        <f t="shared" si="76"/>
        <v>1.02</v>
      </c>
      <c r="O1125" s="113">
        <f t="shared" si="77"/>
        <v>-2.3400000000000001E-2</v>
      </c>
    </row>
    <row r="1126" spans="2:15" x14ac:dyDescent="0.25">
      <c r="B1126" s="87" t="str">
        <f t="shared" si="71"/>
        <v>PGECFLDMONewCZ11</v>
      </c>
      <c r="C1126" s="113" t="s">
        <v>118</v>
      </c>
      <c r="D1126" t="s">
        <v>129</v>
      </c>
      <c r="E1126" t="s">
        <v>1663</v>
      </c>
      <c r="F1126" t="s">
        <v>75</v>
      </c>
      <c r="G1126" t="s">
        <v>110</v>
      </c>
      <c r="H1126" t="s">
        <v>1662</v>
      </c>
      <c r="I1126">
        <v>1.1190927835051545</v>
      </c>
      <c r="J1126">
        <v>1.6804123711340204</v>
      </c>
      <c r="K1126">
        <v>-1.5443298969072162E-2</v>
      </c>
      <c r="M1126" s="113">
        <f t="shared" si="75"/>
        <v>1.1200000000000001</v>
      </c>
      <c r="N1126" s="113">
        <f t="shared" si="76"/>
        <v>1.68</v>
      </c>
      <c r="O1126" s="113">
        <f t="shared" si="77"/>
        <v>-1.54E-2</v>
      </c>
    </row>
    <row r="1127" spans="2:15" x14ac:dyDescent="0.25">
      <c r="B1127" s="87" t="str">
        <f t="shared" si="71"/>
        <v>PGECFLDMONewCZ12</v>
      </c>
      <c r="C1127" s="113" t="s">
        <v>118</v>
      </c>
      <c r="D1127" t="s">
        <v>129</v>
      </c>
      <c r="E1127" t="s">
        <v>1663</v>
      </c>
      <c r="F1127" t="s">
        <v>75</v>
      </c>
      <c r="G1127" t="s">
        <v>111</v>
      </c>
      <c r="H1127" t="s">
        <v>1662</v>
      </c>
      <c r="I1127">
        <v>1.0870309278350516</v>
      </c>
      <c r="J1127">
        <v>1.6829268292682928</v>
      </c>
      <c r="K1127">
        <v>-1.804123711340206E-2</v>
      </c>
      <c r="M1127" s="113">
        <f t="shared" si="75"/>
        <v>1.0900000000000001</v>
      </c>
      <c r="N1127" s="113">
        <f t="shared" si="76"/>
        <v>1.68</v>
      </c>
      <c r="O1127" s="113">
        <f t="shared" si="77"/>
        <v>-1.7999999999999999E-2</v>
      </c>
    </row>
    <row r="1128" spans="2:15" x14ac:dyDescent="0.25">
      <c r="B1128" s="87" t="str">
        <f t="shared" si="71"/>
        <v>PGECFLDMONewCZ13</v>
      </c>
      <c r="C1128" s="113" t="s">
        <v>118</v>
      </c>
      <c r="D1128" t="s">
        <v>129</v>
      </c>
      <c r="E1128" t="s">
        <v>1663</v>
      </c>
      <c r="F1128" t="s">
        <v>75</v>
      </c>
      <c r="G1128" t="s">
        <v>112</v>
      </c>
      <c r="H1128" t="s">
        <v>1662</v>
      </c>
      <c r="I1128">
        <v>0.96348453608247409</v>
      </c>
      <c r="J1128">
        <v>1</v>
      </c>
      <c r="K1128">
        <v>-1.6597938144329895E-2</v>
      </c>
      <c r="M1128" s="113">
        <f t="shared" si="75"/>
        <v>0.96299999999999997</v>
      </c>
      <c r="N1128" s="113">
        <f t="shared" si="76"/>
        <v>1</v>
      </c>
      <c r="O1128" s="113">
        <f t="shared" si="77"/>
        <v>-1.66E-2</v>
      </c>
    </row>
    <row r="1129" spans="2:15" x14ac:dyDescent="0.25">
      <c r="B1129" s="87" t="str">
        <f t="shared" si="71"/>
        <v>PGECFLDMONewCZ16</v>
      </c>
      <c r="C1129" s="113" t="s">
        <v>118</v>
      </c>
      <c r="D1129" t="s">
        <v>129</v>
      </c>
      <c r="E1129" t="s">
        <v>1663</v>
      </c>
      <c r="F1129" t="s">
        <v>75</v>
      </c>
      <c r="G1129" t="s">
        <v>115</v>
      </c>
      <c r="H1129" t="s">
        <v>1662</v>
      </c>
      <c r="I1129">
        <v>1.0024556176851407</v>
      </c>
      <c r="J1129">
        <v>1.4532896059479485</v>
      </c>
      <c r="K1129">
        <v>-1.9113528844110599E-2</v>
      </c>
      <c r="M1129" s="113">
        <f t="shared" si="75"/>
        <v>1</v>
      </c>
      <c r="N1129" s="113">
        <f t="shared" si="76"/>
        <v>1.45</v>
      </c>
      <c r="O1129" s="113">
        <f t="shared" si="77"/>
        <v>-1.9099999999999999E-2</v>
      </c>
    </row>
    <row r="1130" spans="2:15" x14ac:dyDescent="0.25">
      <c r="B1130" s="87" t="str">
        <f t="shared" si="71"/>
        <v>SCECFLDMOExCZ05</v>
      </c>
      <c r="C1130" s="113" t="s">
        <v>118</v>
      </c>
      <c r="D1130" t="s">
        <v>130</v>
      </c>
      <c r="E1130" t="s">
        <v>1663</v>
      </c>
      <c r="F1130" t="s">
        <v>72</v>
      </c>
      <c r="G1130" t="s">
        <v>104</v>
      </c>
      <c r="H1130" t="s">
        <v>1662</v>
      </c>
      <c r="I1130">
        <v>0.98208814991912519</v>
      </c>
      <c r="J1130">
        <v>1.7071497976949477</v>
      </c>
      <c r="K1130">
        <v>-2.347085524894315E-2</v>
      </c>
      <c r="M1130" s="113">
        <f t="shared" si="75"/>
        <v>0.98199999999999998</v>
      </c>
      <c r="N1130" s="113">
        <f t="shared" si="76"/>
        <v>1.71</v>
      </c>
      <c r="O1130" s="113">
        <f t="shared" si="77"/>
        <v>-2.35E-2</v>
      </c>
    </row>
    <row r="1131" spans="2:15" x14ac:dyDescent="0.25">
      <c r="B1131" s="87" t="str">
        <f t="shared" si="71"/>
        <v>SCECFLDMOExCZ06</v>
      </c>
      <c r="C1131" s="113" t="s">
        <v>118</v>
      </c>
      <c r="D1131" t="s">
        <v>130</v>
      </c>
      <c r="E1131" t="s">
        <v>1663</v>
      </c>
      <c r="F1131" t="s">
        <v>72</v>
      </c>
      <c r="G1131" t="s">
        <v>105</v>
      </c>
      <c r="H1131" t="s">
        <v>1662</v>
      </c>
      <c r="I1131">
        <v>1.0080610507959828</v>
      </c>
      <c r="J1131">
        <v>1.1739013722595419</v>
      </c>
      <c r="K1131">
        <v>-1.219473281574345E-2</v>
      </c>
      <c r="M1131" s="113">
        <f t="shared" si="75"/>
        <v>1.01</v>
      </c>
      <c r="N1131" s="113">
        <f t="shared" si="76"/>
        <v>1.17</v>
      </c>
      <c r="O1131" s="113">
        <f t="shared" si="77"/>
        <v>-1.2200000000000001E-2</v>
      </c>
    </row>
    <row r="1132" spans="2:15" x14ac:dyDescent="0.25">
      <c r="B1132" s="87" t="str">
        <f t="shared" si="71"/>
        <v>SCECFLDMOExCZ08</v>
      </c>
      <c r="C1132" s="113" t="s">
        <v>118</v>
      </c>
      <c r="D1132" t="s">
        <v>130</v>
      </c>
      <c r="E1132" t="s">
        <v>1663</v>
      </c>
      <c r="F1132" t="s">
        <v>72</v>
      </c>
      <c r="G1132" t="s">
        <v>107</v>
      </c>
      <c r="H1132" t="s">
        <v>1662</v>
      </c>
      <c r="I1132">
        <v>1.1183500947644756</v>
      </c>
      <c r="J1132">
        <v>1.5921644385611735</v>
      </c>
      <c r="K1132">
        <v>-1.1662409953561628E-2</v>
      </c>
      <c r="M1132" s="113">
        <f t="shared" si="75"/>
        <v>1.1200000000000001</v>
      </c>
      <c r="N1132" s="113">
        <f t="shared" si="76"/>
        <v>1.59</v>
      </c>
      <c r="O1132" s="113">
        <f t="shared" si="77"/>
        <v>-1.17E-2</v>
      </c>
    </row>
    <row r="1133" spans="2:15" x14ac:dyDescent="0.25">
      <c r="B1133" s="87" t="str">
        <f t="shared" si="71"/>
        <v>SCECFLDMOExCZ09</v>
      </c>
      <c r="C1133" s="113" t="s">
        <v>118</v>
      </c>
      <c r="D1133" t="s">
        <v>130</v>
      </c>
      <c r="E1133" t="s">
        <v>1663</v>
      </c>
      <c r="F1133" t="s">
        <v>72</v>
      </c>
      <c r="G1133" t="s">
        <v>108</v>
      </c>
      <c r="H1133" t="s">
        <v>1662</v>
      </c>
      <c r="I1133">
        <v>1.1226002105155306</v>
      </c>
      <c r="J1133">
        <v>1.5837169643180746</v>
      </c>
      <c r="K1133">
        <v>-1.2802674414280922E-2</v>
      </c>
      <c r="M1133" s="113">
        <f t="shared" si="75"/>
        <v>1.1200000000000001</v>
      </c>
      <c r="N1133" s="113">
        <f t="shared" si="76"/>
        <v>1.58</v>
      </c>
      <c r="O1133" s="113">
        <f t="shared" si="77"/>
        <v>-1.2800000000000001E-2</v>
      </c>
    </row>
    <row r="1134" spans="2:15" x14ac:dyDescent="0.25">
      <c r="B1134" s="87" t="str">
        <f t="shared" si="71"/>
        <v>SCECFLDMOExCZ10</v>
      </c>
      <c r="C1134" s="113" t="s">
        <v>118</v>
      </c>
      <c r="D1134" t="s">
        <v>130</v>
      </c>
      <c r="E1134" t="s">
        <v>1663</v>
      </c>
      <c r="F1134" t="s">
        <v>72</v>
      </c>
      <c r="G1134" t="s">
        <v>109</v>
      </c>
      <c r="H1134" t="s">
        <v>1662</v>
      </c>
      <c r="I1134">
        <v>1.1320657143498924</v>
      </c>
      <c r="J1134">
        <v>1.8810058384390185</v>
      </c>
      <c r="K1134">
        <v>-1.3269971875282704E-2</v>
      </c>
      <c r="M1134" s="113">
        <f t="shared" si="75"/>
        <v>1.1299999999999999</v>
      </c>
      <c r="N1134" s="113">
        <f t="shared" si="76"/>
        <v>1.88</v>
      </c>
      <c r="O1134" s="113">
        <f t="shared" si="77"/>
        <v>-1.3299999999999999E-2</v>
      </c>
    </row>
    <row r="1135" spans="2:15" x14ac:dyDescent="0.25">
      <c r="B1135" s="87" t="str">
        <f t="shared" si="71"/>
        <v>SCECFLDMOExCZ13</v>
      </c>
      <c r="C1135" s="113" t="s">
        <v>118</v>
      </c>
      <c r="D1135" t="s">
        <v>130</v>
      </c>
      <c r="E1135" t="s">
        <v>1663</v>
      </c>
      <c r="F1135" t="s">
        <v>72</v>
      </c>
      <c r="G1135" t="s">
        <v>112</v>
      </c>
      <c r="H1135" t="s">
        <v>1662</v>
      </c>
      <c r="I1135">
        <v>1.1617337823572955</v>
      </c>
      <c r="J1135">
        <v>1.803735400625996</v>
      </c>
      <c r="K1135">
        <v>-1.6374593927699608E-2</v>
      </c>
      <c r="M1135" s="113">
        <f t="shared" si="75"/>
        <v>1.1599999999999999</v>
      </c>
      <c r="N1135" s="113">
        <f t="shared" si="76"/>
        <v>1.8</v>
      </c>
      <c r="O1135" s="113">
        <f t="shared" si="77"/>
        <v>-1.6400000000000001E-2</v>
      </c>
    </row>
    <row r="1136" spans="2:15" x14ac:dyDescent="0.25">
      <c r="B1136" s="87" t="str">
        <f t="shared" si="71"/>
        <v>SCECFLDMOExCZ14</v>
      </c>
      <c r="C1136" s="113" t="s">
        <v>118</v>
      </c>
      <c r="D1136" t="s">
        <v>130</v>
      </c>
      <c r="E1136" t="s">
        <v>1663</v>
      </c>
      <c r="F1136" t="s">
        <v>72</v>
      </c>
      <c r="G1136" t="s">
        <v>113</v>
      </c>
      <c r="H1136" t="s">
        <v>1662</v>
      </c>
      <c r="I1136">
        <v>1.1478720755150471</v>
      </c>
      <c r="J1136">
        <v>1.6861863634644145</v>
      </c>
      <c r="K1136">
        <v>-1.6195120359250182E-2</v>
      </c>
      <c r="M1136" s="113">
        <f t="shared" si="75"/>
        <v>1.1499999999999999</v>
      </c>
      <c r="N1136" s="113">
        <f t="shared" si="76"/>
        <v>1.69</v>
      </c>
      <c r="O1136" s="113">
        <f t="shared" si="77"/>
        <v>-1.6199999999999999E-2</v>
      </c>
    </row>
    <row r="1137" spans="2:15" x14ac:dyDescent="0.25">
      <c r="B1137" s="87" t="str">
        <f t="shared" si="71"/>
        <v>SCECFLDMOExCZ15</v>
      </c>
      <c r="C1137" s="113" t="s">
        <v>118</v>
      </c>
      <c r="D1137" t="s">
        <v>130</v>
      </c>
      <c r="E1137" t="s">
        <v>1663</v>
      </c>
      <c r="F1137" t="s">
        <v>72</v>
      </c>
      <c r="G1137" t="s">
        <v>114</v>
      </c>
      <c r="H1137" t="s">
        <v>1662</v>
      </c>
      <c r="I1137">
        <v>1.2502877295507906</v>
      </c>
      <c r="J1137">
        <v>1.6922601687907133</v>
      </c>
      <c r="K1137">
        <v>-6.6199697767525163E-3</v>
      </c>
      <c r="M1137" s="113">
        <f t="shared" si="75"/>
        <v>1.25</v>
      </c>
      <c r="N1137" s="113">
        <f t="shared" si="76"/>
        <v>1.69</v>
      </c>
      <c r="O1137" s="113">
        <f t="shared" si="77"/>
        <v>-6.62E-3</v>
      </c>
    </row>
    <row r="1138" spans="2:15" x14ac:dyDescent="0.25">
      <c r="B1138" s="87" t="str">
        <f t="shared" si="71"/>
        <v>SCECFLDMOExCZ16</v>
      </c>
      <c r="C1138" s="113" t="s">
        <v>118</v>
      </c>
      <c r="D1138" t="s">
        <v>130</v>
      </c>
      <c r="E1138" t="s">
        <v>1663</v>
      </c>
      <c r="F1138" t="s">
        <v>72</v>
      </c>
      <c r="G1138" t="s">
        <v>115</v>
      </c>
      <c r="H1138" t="s">
        <v>1662</v>
      </c>
      <c r="I1138">
        <v>1.0551186441748952</v>
      </c>
      <c r="J1138">
        <v>1.7560546983860059</v>
      </c>
      <c r="K1138">
        <v>-2.2592267642228919E-2</v>
      </c>
      <c r="M1138" s="113">
        <f t="shared" si="75"/>
        <v>1.06</v>
      </c>
      <c r="N1138" s="113">
        <f t="shared" si="76"/>
        <v>1.76</v>
      </c>
      <c r="O1138" s="113">
        <f t="shared" si="77"/>
        <v>-2.2599999999999999E-2</v>
      </c>
    </row>
    <row r="1139" spans="2:15" x14ac:dyDescent="0.25">
      <c r="B1139" s="87" t="str">
        <f t="shared" si="71"/>
        <v>SCECFLDMONewCZ05</v>
      </c>
      <c r="C1139" s="113" t="s">
        <v>118</v>
      </c>
      <c r="D1139" t="s">
        <v>130</v>
      </c>
      <c r="E1139" t="s">
        <v>1663</v>
      </c>
      <c r="F1139" t="s">
        <v>75</v>
      </c>
      <c r="G1139" t="s">
        <v>104</v>
      </c>
      <c r="H1139" t="s">
        <v>1662</v>
      </c>
      <c r="I1139">
        <v>0.97735531397446795</v>
      </c>
      <c r="J1139">
        <v>1.5389343924196672</v>
      </c>
      <c r="K1139">
        <v>-2.3547059749870383E-2</v>
      </c>
      <c r="M1139" s="113">
        <f t="shared" si="75"/>
        <v>0.97699999999999998</v>
      </c>
      <c r="N1139" s="113">
        <f t="shared" si="76"/>
        <v>1.54</v>
      </c>
      <c r="O1139" s="113">
        <f t="shared" si="77"/>
        <v>-2.35E-2</v>
      </c>
    </row>
    <row r="1140" spans="2:15" x14ac:dyDescent="0.25">
      <c r="B1140" s="87" t="str">
        <f t="shared" si="71"/>
        <v>SCECFLDMONewCZ06</v>
      </c>
      <c r="C1140" s="113" t="s">
        <v>118</v>
      </c>
      <c r="D1140" t="s">
        <v>130</v>
      </c>
      <c r="E1140" t="s">
        <v>1663</v>
      </c>
      <c r="F1140" t="s">
        <v>75</v>
      </c>
      <c r="G1140" t="s">
        <v>105</v>
      </c>
      <c r="H1140" t="s">
        <v>1662</v>
      </c>
      <c r="I1140">
        <v>0.98302145088633275</v>
      </c>
      <c r="J1140">
        <v>1.0429393466989785</v>
      </c>
      <c r="K1140">
        <v>-1.1897943741565276E-2</v>
      </c>
      <c r="M1140" s="113">
        <f t="shared" si="75"/>
        <v>0.98299999999999998</v>
      </c>
      <c r="N1140" s="113">
        <f t="shared" si="76"/>
        <v>1.04</v>
      </c>
      <c r="O1140" s="113">
        <f t="shared" si="77"/>
        <v>-1.1900000000000001E-2</v>
      </c>
    </row>
    <row r="1141" spans="2:15" x14ac:dyDescent="0.25">
      <c r="B1141" s="87" t="str">
        <f t="shared" si="71"/>
        <v>SCECFLDMONewCZ08</v>
      </c>
      <c r="C1141" s="113" t="s">
        <v>118</v>
      </c>
      <c r="D1141" t="s">
        <v>130</v>
      </c>
      <c r="E1141" t="s">
        <v>1663</v>
      </c>
      <c r="F1141" t="s">
        <v>75</v>
      </c>
      <c r="G1141" t="s">
        <v>107</v>
      </c>
      <c r="H1141" t="s">
        <v>1662</v>
      </c>
      <c r="I1141">
        <v>1.1315535388065134</v>
      </c>
      <c r="J1141">
        <v>1.4328538805368005</v>
      </c>
      <c r="K1141">
        <v>-1.0828719637663955E-2</v>
      </c>
      <c r="M1141" s="113">
        <f t="shared" si="75"/>
        <v>1.1299999999999999</v>
      </c>
      <c r="N1141" s="113">
        <f t="shared" si="76"/>
        <v>1.43</v>
      </c>
      <c r="O1141" s="113">
        <f t="shared" si="77"/>
        <v>-1.0800000000000001E-2</v>
      </c>
    </row>
    <row r="1142" spans="2:15" x14ac:dyDescent="0.25">
      <c r="B1142" s="87" t="str">
        <f t="shared" si="71"/>
        <v>SCECFLDMONewCZ09</v>
      </c>
      <c r="C1142" s="113" t="s">
        <v>118</v>
      </c>
      <c r="D1142" t="s">
        <v>130</v>
      </c>
      <c r="E1142" t="s">
        <v>1663</v>
      </c>
      <c r="F1142" t="s">
        <v>75</v>
      </c>
      <c r="G1142" t="s">
        <v>108</v>
      </c>
      <c r="H1142" t="s">
        <v>1662</v>
      </c>
      <c r="I1142">
        <v>1.1218969072164948</v>
      </c>
      <c r="J1142">
        <v>1.5681818181818181</v>
      </c>
      <c r="K1142">
        <v>-1.1964948453608243E-2</v>
      </c>
      <c r="M1142" s="113">
        <f t="shared" si="75"/>
        <v>1.1200000000000001</v>
      </c>
      <c r="N1142" s="113">
        <f t="shared" si="76"/>
        <v>1.57</v>
      </c>
      <c r="O1142" s="113">
        <f t="shared" si="77"/>
        <v>-1.2E-2</v>
      </c>
    </row>
    <row r="1143" spans="2:15" x14ac:dyDescent="0.25">
      <c r="B1143" s="87" t="str">
        <f t="shared" si="71"/>
        <v>SCECFLDMONewCZ10</v>
      </c>
      <c r="C1143" s="113" t="s">
        <v>118</v>
      </c>
      <c r="D1143" t="s">
        <v>130</v>
      </c>
      <c r="E1143" t="s">
        <v>1663</v>
      </c>
      <c r="F1143" t="s">
        <v>75</v>
      </c>
      <c r="G1143" t="s">
        <v>109</v>
      </c>
      <c r="H1143" t="s">
        <v>1662</v>
      </c>
      <c r="I1143">
        <v>1.1357731958762889</v>
      </c>
      <c r="J1143">
        <v>1.5023430178069357</v>
      </c>
      <c r="K1143">
        <v>-1.4432989690721649E-2</v>
      </c>
      <c r="M1143" s="113">
        <f t="shared" si="75"/>
        <v>1.1399999999999999</v>
      </c>
      <c r="N1143" s="113">
        <f t="shared" si="76"/>
        <v>1.5</v>
      </c>
      <c r="O1143" s="113">
        <f t="shared" si="77"/>
        <v>-1.44E-2</v>
      </c>
    </row>
    <row r="1144" spans="2:15" x14ac:dyDescent="0.25">
      <c r="B1144" s="87" t="str">
        <f t="shared" si="71"/>
        <v>SCECFLDMONewCZ13</v>
      </c>
      <c r="C1144" s="113" t="s">
        <v>118</v>
      </c>
      <c r="D1144" t="s">
        <v>130</v>
      </c>
      <c r="E1144" t="s">
        <v>1663</v>
      </c>
      <c r="F1144" t="s">
        <v>75</v>
      </c>
      <c r="G1144" t="s">
        <v>112</v>
      </c>
      <c r="H1144" t="s">
        <v>1662</v>
      </c>
      <c r="I1144">
        <v>1.0545854138246875</v>
      </c>
      <c r="J1144">
        <v>1.3093045912303209</v>
      </c>
      <c r="K1144">
        <v>-1.6763554595231208E-2</v>
      </c>
      <c r="M1144" s="113">
        <f t="shared" si="75"/>
        <v>1.05</v>
      </c>
      <c r="N1144" s="113">
        <f t="shared" si="76"/>
        <v>1.31</v>
      </c>
      <c r="O1144" s="113">
        <f t="shared" si="77"/>
        <v>-1.6799999999999999E-2</v>
      </c>
    </row>
    <row r="1145" spans="2:15" x14ac:dyDescent="0.25">
      <c r="B1145" s="87" t="str">
        <f t="shared" si="71"/>
        <v>SCECFLDMONewCZ14</v>
      </c>
      <c r="C1145" s="113" t="s">
        <v>118</v>
      </c>
      <c r="D1145" t="s">
        <v>130</v>
      </c>
      <c r="E1145" t="s">
        <v>1663</v>
      </c>
      <c r="F1145" t="s">
        <v>75</v>
      </c>
      <c r="G1145" t="s">
        <v>113</v>
      </c>
      <c r="H1145" t="s">
        <v>1662</v>
      </c>
      <c r="I1145">
        <v>1.0560421426365532</v>
      </c>
      <c r="J1145">
        <v>1.3365936542957562</v>
      </c>
      <c r="K1145">
        <v>-1.7485204079767291E-2</v>
      </c>
      <c r="M1145" s="113">
        <f t="shared" si="75"/>
        <v>1.06</v>
      </c>
      <c r="N1145" s="113">
        <f t="shared" si="76"/>
        <v>1.34</v>
      </c>
      <c r="O1145" s="113">
        <f t="shared" si="77"/>
        <v>-1.7500000000000002E-2</v>
      </c>
    </row>
    <row r="1146" spans="2:15" x14ac:dyDescent="0.25">
      <c r="B1146" s="87" t="str">
        <f t="shared" si="71"/>
        <v>SCECFLDMONewCZ15</v>
      </c>
      <c r="C1146" s="113" t="s">
        <v>118</v>
      </c>
      <c r="D1146" t="s">
        <v>130</v>
      </c>
      <c r="E1146" t="s">
        <v>1663</v>
      </c>
      <c r="F1146" t="s">
        <v>75</v>
      </c>
      <c r="G1146" t="s">
        <v>114</v>
      </c>
      <c r="H1146" t="s">
        <v>1662</v>
      </c>
      <c r="I1146">
        <v>1.2098144329896907</v>
      </c>
      <c r="J1146">
        <v>1.5451644575355916</v>
      </c>
      <c r="K1146">
        <v>-6.8123711340206169E-3</v>
      </c>
      <c r="M1146" s="113">
        <f t="shared" si="75"/>
        <v>1.21</v>
      </c>
      <c r="N1146" s="113">
        <f t="shared" si="76"/>
        <v>1.55</v>
      </c>
      <c r="O1146" s="113">
        <f t="shared" si="77"/>
        <v>-6.8100000000000001E-3</v>
      </c>
    </row>
    <row r="1147" spans="2:15" x14ac:dyDescent="0.25">
      <c r="B1147" s="87" t="str">
        <f t="shared" si="71"/>
        <v>SCECFLDMONewCZ16</v>
      </c>
      <c r="C1147" s="113" t="s">
        <v>118</v>
      </c>
      <c r="D1147" t="s">
        <v>130</v>
      </c>
      <c r="E1147" t="s">
        <v>1663</v>
      </c>
      <c r="F1147" t="s">
        <v>75</v>
      </c>
      <c r="G1147" t="s">
        <v>115</v>
      </c>
      <c r="H1147" t="s">
        <v>1662</v>
      </c>
      <c r="I1147">
        <v>1.019896907216495</v>
      </c>
      <c r="J1147">
        <v>1.6341463414634148</v>
      </c>
      <c r="K1147">
        <v>-1.9195876288659795E-2</v>
      </c>
      <c r="M1147" s="113">
        <f t="shared" si="75"/>
        <v>1.02</v>
      </c>
      <c r="N1147" s="113">
        <f t="shared" si="76"/>
        <v>1.63</v>
      </c>
      <c r="O1147" s="113">
        <f t="shared" si="77"/>
        <v>-1.9199999999999998E-2</v>
      </c>
    </row>
    <row r="1148" spans="2:15" x14ac:dyDescent="0.25">
      <c r="B1148" s="87" t="str">
        <f t="shared" si="71"/>
        <v>SDGCFLDMOExCZ06</v>
      </c>
      <c r="C1148" s="113" t="s">
        <v>118</v>
      </c>
      <c r="D1148" t="s">
        <v>131</v>
      </c>
      <c r="E1148" t="s">
        <v>1663</v>
      </c>
      <c r="F1148" t="s">
        <v>72</v>
      </c>
      <c r="G1148" t="s">
        <v>105</v>
      </c>
      <c r="H1148" t="s">
        <v>1662</v>
      </c>
      <c r="I1148">
        <v>0.4312223858615612</v>
      </c>
      <c r="J1148">
        <v>0.58898112197081276</v>
      </c>
      <c r="K1148">
        <v>-3.8206185567010312E-3</v>
      </c>
      <c r="M1148" s="113">
        <f t="shared" si="75"/>
        <v>0.43099999999999999</v>
      </c>
      <c r="N1148" s="113">
        <f t="shared" si="76"/>
        <v>0.58899999999999997</v>
      </c>
      <c r="O1148" s="113">
        <f t="shared" si="77"/>
        <v>-3.82E-3</v>
      </c>
    </row>
    <row r="1149" spans="2:15" x14ac:dyDescent="0.25">
      <c r="B1149" s="87" t="str">
        <f t="shared" si="71"/>
        <v>SDGCFLDMOExCZ07</v>
      </c>
      <c r="C1149" s="113" t="s">
        <v>118</v>
      </c>
      <c r="D1149" t="s">
        <v>131</v>
      </c>
      <c r="E1149" t="s">
        <v>1663</v>
      </c>
      <c r="F1149" t="s">
        <v>72</v>
      </c>
      <c r="G1149" t="s">
        <v>106</v>
      </c>
      <c r="H1149" t="s">
        <v>1662</v>
      </c>
      <c r="I1149">
        <v>1.0232563081262953</v>
      </c>
      <c r="J1149">
        <v>1.1569878614577125</v>
      </c>
      <c r="K1149">
        <v>-8.6918364107792766E-3</v>
      </c>
      <c r="M1149" s="113">
        <f t="shared" si="75"/>
        <v>1.02</v>
      </c>
      <c r="N1149" s="113">
        <f t="shared" si="76"/>
        <v>1.1599999999999999</v>
      </c>
      <c r="O1149" s="113">
        <f t="shared" si="77"/>
        <v>-8.6899999999999998E-3</v>
      </c>
    </row>
    <row r="1150" spans="2:15" x14ac:dyDescent="0.25">
      <c r="B1150" s="87" t="str">
        <f t="shared" si="71"/>
        <v>SDGCFLDMOExCZ08</v>
      </c>
      <c r="C1150" s="113" t="s">
        <v>118</v>
      </c>
      <c r="D1150" t="s">
        <v>131</v>
      </c>
      <c r="E1150" t="s">
        <v>1663</v>
      </c>
      <c r="F1150" t="s">
        <v>72</v>
      </c>
      <c r="G1150" t="s">
        <v>107</v>
      </c>
      <c r="H1150" t="s">
        <v>1662</v>
      </c>
      <c r="I1150">
        <v>1.0866466495998524</v>
      </c>
      <c r="J1150">
        <v>1.4469014267173816</v>
      </c>
      <c r="K1150">
        <v>-1.0798540372241056E-2</v>
      </c>
      <c r="M1150" s="113">
        <f t="shared" si="75"/>
        <v>1.0900000000000001</v>
      </c>
      <c r="N1150" s="113">
        <f t="shared" si="76"/>
        <v>1.45</v>
      </c>
      <c r="O1150" s="113">
        <f t="shared" si="77"/>
        <v>-1.0800000000000001E-2</v>
      </c>
    </row>
    <row r="1151" spans="2:15" x14ac:dyDescent="0.25">
      <c r="B1151" s="87" t="str">
        <f t="shared" si="71"/>
        <v>SDGCFLDMOExCZ10</v>
      </c>
      <c r="C1151" s="113" t="s">
        <v>118</v>
      </c>
      <c r="D1151" t="s">
        <v>131</v>
      </c>
      <c r="E1151" t="s">
        <v>1663</v>
      </c>
      <c r="F1151" t="s">
        <v>72</v>
      </c>
      <c r="G1151" t="s">
        <v>109</v>
      </c>
      <c r="H1151" t="s">
        <v>1662</v>
      </c>
      <c r="I1151">
        <v>1.1210997720692364</v>
      </c>
      <c r="J1151">
        <v>1.7739976372744439</v>
      </c>
      <c r="K1151">
        <v>-1.3173574683178625E-2</v>
      </c>
      <c r="M1151" s="113">
        <f t="shared" si="75"/>
        <v>1.1200000000000001</v>
      </c>
      <c r="N1151" s="113">
        <f t="shared" si="76"/>
        <v>1.77</v>
      </c>
      <c r="O1151" s="113">
        <f t="shared" si="77"/>
        <v>-1.32E-2</v>
      </c>
    </row>
    <row r="1152" spans="2:15" x14ac:dyDescent="0.25">
      <c r="B1152" s="87" t="str">
        <f t="shared" si="71"/>
        <v>SDGCFLDMOExCZ14</v>
      </c>
      <c r="C1152" s="113" t="s">
        <v>118</v>
      </c>
      <c r="D1152" t="s">
        <v>131</v>
      </c>
      <c r="E1152" t="s">
        <v>1663</v>
      </c>
      <c r="F1152" t="s">
        <v>72</v>
      </c>
      <c r="G1152" t="s">
        <v>113</v>
      </c>
      <c r="H1152" t="s">
        <v>1662</v>
      </c>
      <c r="I1152">
        <v>1.0029419985224119</v>
      </c>
      <c r="J1152">
        <v>1.147999248514211</v>
      </c>
      <c r="K1152">
        <v>-1.5442405706526215E-2</v>
      </c>
      <c r="M1152" s="113">
        <f t="shared" si="75"/>
        <v>1</v>
      </c>
      <c r="N1152" s="113">
        <f t="shared" si="76"/>
        <v>1.1499999999999999</v>
      </c>
      <c r="O1152" s="113">
        <f t="shared" si="77"/>
        <v>-1.54E-2</v>
      </c>
    </row>
    <row r="1153" spans="2:15" x14ac:dyDescent="0.25">
      <c r="B1153" s="87" t="str">
        <f t="shared" si="71"/>
        <v>SDGCFLDMOExCZ15</v>
      </c>
      <c r="C1153" s="113" t="s">
        <v>118</v>
      </c>
      <c r="D1153" t="s">
        <v>131</v>
      </c>
      <c r="E1153" t="s">
        <v>1663</v>
      </c>
      <c r="F1153" t="s">
        <v>72</v>
      </c>
      <c r="G1153" t="s">
        <v>114</v>
      </c>
      <c r="H1153" t="s">
        <v>1662</v>
      </c>
      <c r="I1153">
        <v>1.1478265929336398</v>
      </c>
      <c r="J1153">
        <v>1.4174082952315827</v>
      </c>
      <c r="K1153">
        <v>-6.7066626661108743E-3</v>
      </c>
      <c r="M1153" s="113">
        <f t="shared" si="75"/>
        <v>1.1499999999999999</v>
      </c>
      <c r="N1153" s="113">
        <f t="shared" si="76"/>
        <v>1.42</v>
      </c>
      <c r="O1153" s="113">
        <f t="shared" si="77"/>
        <v>-6.7099999999999998E-3</v>
      </c>
    </row>
    <row r="1154" spans="2:15" x14ac:dyDescent="0.25">
      <c r="B1154" s="87" t="str">
        <f t="shared" ref="B1154:B1217" si="78">D1154&amp;C1154&amp;E1154&amp;F1154&amp;G1154</f>
        <v>SDGCFLDMONewCZ06</v>
      </c>
      <c r="C1154" s="113" t="s">
        <v>118</v>
      </c>
      <c r="D1154" t="s">
        <v>131</v>
      </c>
      <c r="E1154" t="s">
        <v>1663</v>
      </c>
      <c r="F1154" t="s">
        <v>75</v>
      </c>
      <c r="G1154" t="s">
        <v>105</v>
      </c>
      <c r="H1154" t="s">
        <v>1662</v>
      </c>
      <c r="I1154">
        <v>1.0679351988217967</v>
      </c>
      <c r="J1154">
        <v>1.4529722854465124</v>
      </c>
      <c r="K1154">
        <v>-1.1991752577319589E-2</v>
      </c>
      <c r="M1154" s="113">
        <f t="shared" si="75"/>
        <v>1.07</v>
      </c>
      <c r="N1154" s="113">
        <f t="shared" si="76"/>
        <v>1.45</v>
      </c>
      <c r="O1154" s="113">
        <f t="shared" si="77"/>
        <v>-1.2E-2</v>
      </c>
    </row>
    <row r="1155" spans="2:15" x14ac:dyDescent="0.25">
      <c r="B1155" s="87" t="str">
        <f t="shared" si="78"/>
        <v>SDGCFLDMONewCZ07</v>
      </c>
      <c r="C1155" s="113" t="s">
        <v>118</v>
      </c>
      <c r="D1155" t="s">
        <v>131</v>
      </c>
      <c r="E1155" t="s">
        <v>1663</v>
      </c>
      <c r="F1155" t="s">
        <v>75</v>
      </c>
      <c r="G1155" t="s">
        <v>106</v>
      </c>
      <c r="H1155" t="s">
        <v>1662</v>
      </c>
      <c r="I1155">
        <v>1.0712474226804127</v>
      </c>
      <c r="J1155">
        <v>1.2296157450796628</v>
      </c>
      <c r="K1155">
        <v>-7.9453608247422678E-3</v>
      </c>
      <c r="M1155" s="113">
        <f t="shared" si="75"/>
        <v>1.07</v>
      </c>
      <c r="N1155" s="113">
        <f t="shared" si="76"/>
        <v>1.23</v>
      </c>
      <c r="O1155" s="113">
        <f t="shared" si="77"/>
        <v>-7.9500000000000005E-3</v>
      </c>
    </row>
    <row r="1156" spans="2:15" x14ac:dyDescent="0.25">
      <c r="B1156" s="87" t="str">
        <f t="shared" si="78"/>
        <v>SDGCFLDMONewCZ08</v>
      </c>
      <c r="C1156" s="113" t="s">
        <v>118</v>
      </c>
      <c r="D1156" t="s">
        <v>131</v>
      </c>
      <c r="E1156" t="s">
        <v>1663</v>
      </c>
      <c r="F1156" t="s">
        <v>75</v>
      </c>
      <c r="G1156" t="s">
        <v>107</v>
      </c>
      <c r="H1156" t="s">
        <v>1662</v>
      </c>
      <c r="I1156">
        <v>1.1319086892488954</v>
      </c>
      <c r="J1156">
        <v>1.4338264827955551</v>
      </c>
      <c r="K1156">
        <v>-1.0828865979381444E-2</v>
      </c>
      <c r="M1156" s="113">
        <f t="shared" si="75"/>
        <v>1.1299999999999999</v>
      </c>
      <c r="N1156" s="113">
        <f t="shared" si="76"/>
        <v>1.43</v>
      </c>
      <c r="O1156" s="113">
        <f t="shared" si="77"/>
        <v>-1.0800000000000001E-2</v>
      </c>
    </row>
    <row r="1157" spans="2:15" x14ac:dyDescent="0.25">
      <c r="B1157" s="87" t="str">
        <f t="shared" si="78"/>
        <v>SDGCFLDMONewCZ10</v>
      </c>
      <c r="C1157" s="113" t="s">
        <v>118</v>
      </c>
      <c r="D1157" t="s">
        <v>131</v>
      </c>
      <c r="E1157" t="s">
        <v>1663</v>
      </c>
      <c r="F1157" t="s">
        <v>75</v>
      </c>
      <c r="G1157" t="s">
        <v>109</v>
      </c>
      <c r="H1157" t="s">
        <v>1662</v>
      </c>
      <c r="I1157">
        <v>1.1357731958762887</v>
      </c>
      <c r="J1157">
        <v>1.5023430178069357</v>
      </c>
      <c r="K1157">
        <v>-1.443298969072165E-2</v>
      </c>
      <c r="M1157" s="113">
        <f t="shared" si="75"/>
        <v>1.1399999999999999</v>
      </c>
      <c r="N1157" s="113">
        <f t="shared" si="76"/>
        <v>1.5</v>
      </c>
      <c r="O1157" s="113">
        <f t="shared" si="77"/>
        <v>-1.44E-2</v>
      </c>
    </row>
    <row r="1158" spans="2:15" x14ac:dyDescent="0.25">
      <c r="B1158" s="87" t="str">
        <f t="shared" si="78"/>
        <v>SDGCFLDMONewCZ14</v>
      </c>
      <c r="C1158" s="113" t="s">
        <v>118</v>
      </c>
      <c r="D1158" t="s">
        <v>131</v>
      </c>
      <c r="E1158" t="s">
        <v>1663</v>
      </c>
      <c r="F1158" t="s">
        <v>75</v>
      </c>
      <c r="G1158" t="s">
        <v>113</v>
      </c>
      <c r="H1158" t="s">
        <v>1662</v>
      </c>
      <c r="I1158">
        <v>1.1019646539027983</v>
      </c>
      <c r="J1158">
        <v>1.4910933445543166</v>
      </c>
      <c r="K1158">
        <v>-1.756701030927835E-2</v>
      </c>
      <c r="M1158" s="113">
        <f t="shared" si="75"/>
        <v>1.1000000000000001</v>
      </c>
      <c r="N1158" s="113">
        <f t="shared" si="76"/>
        <v>1.49</v>
      </c>
      <c r="O1158" s="113">
        <f t="shared" si="77"/>
        <v>-1.7600000000000001E-2</v>
      </c>
    </row>
    <row r="1159" spans="2:15" x14ac:dyDescent="0.25">
      <c r="B1159" s="87" t="str">
        <f t="shared" si="78"/>
        <v>SDGCFLDMONewCZ15</v>
      </c>
      <c r="C1159" s="113" t="s">
        <v>118</v>
      </c>
      <c r="D1159" t="s">
        <v>131</v>
      </c>
      <c r="E1159" t="s">
        <v>1663</v>
      </c>
      <c r="F1159" t="s">
        <v>75</v>
      </c>
      <c r="G1159" t="s">
        <v>114</v>
      </c>
      <c r="H1159" t="s">
        <v>1662</v>
      </c>
      <c r="I1159">
        <v>1.1783298969072165</v>
      </c>
      <c r="J1159">
        <v>1.4706851812890105</v>
      </c>
      <c r="K1159">
        <v>-6.7917525773195878E-3</v>
      </c>
      <c r="M1159" s="113">
        <f t="shared" si="75"/>
        <v>1.18</v>
      </c>
      <c r="N1159" s="113">
        <f t="shared" si="76"/>
        <v>1.47</v>
      </c>
      <c r="O1159" s="113">
        <f t="shared" si="77"/>
        <v>-6.79E-3</v>
      </c>
    </row>
    <row r="1161" spans="2:15" x14ac:dyDescent="0.25">
      <c r="B1161" s="87" t="str">
        <f t="shared" si="78"/>
        <v>PGECFLDMoExIOU</v>
      </c>
      <c r="C1161" t="s">
        <v>118</v>
      </c>
      <c r="D1161" t="s">
        <v>129</v>
      </c>
      <c r="E1161" t="s">
        <v>1651</v>
      </c>
      <c r="F1161" t="s">
        <v>72</v>
      </c>
      <c r="G1161" t="s">
        <v>36</v>
      </c>
      <c r="H1161" t="s">
        <v>55</v>
      </c>
      <c r="I1161">
        <v>1.0852701082321845</v>
      </c>
      <c r="J1161">
        <v>1.7530108840901357</v>
      </c>
      <c r="K1161">
        <v>-1.8398667913570796E-2</v>
      </c>
      <c r="M1161" s="113">
        <f t="shared" ref="M1161:M1178" si="79">IF(I1161=0,0,ROUND(I1161,3-LOG(ABS(I1161))))</f>
        <v>1.0900000000000001</v>
      </c>
      <c r="N1161" s="113">
        <f t="shared" ref="N1161:N1178" si="80">IF(J1161=0,0,ROUND(J1161,3-LOG(ABS(J1161))))</f>
        <v>1.75</v>
      </c>
      <c r="O1161" s="113">
        <f t="shared" ref="O1161:O1178" si="81">IF(K1161=0,0,ROUND(K1161,3-LOG(ABS(K1161))))</f>
        <v>-1.84E-2</v>
      </c>
    </row>
    <row r="1162" spans="2:15" x14ac:dyDescent="0.25">
      <c r="B1162" s="87" t="str">
        <f t="shared" si="78"/>
        <v>PGECFLMFmExIOU</v>
      </c>
      <c r="C1162" t="s">
        <v>118</v>
      </c>
      <c r="D1162" t="s">
        <v>129</v>
      </c>
      <c r="E1162" t="s">
        <v>1650</v>
      </c>
      <c r="F1162" t="s">
        <v>72</v>
      </c>
      <c r="G1162" t="s">
        <v>36</v>
      </c>
      <c r="H1162" t="s">
        <v>55</v>
      </c>
      <c r="I1162">
        <v>0.98854741283127279</v>
      </c>
      <c r="J1162">
        <v>1.3460320396028314</v>
      </c>
      <c r="K1162">
        <v>-1.8875590114918444E-2</v>
      </c>
      <c r="M1162" s="113">
        <f t="shared" si="79"/>
        <v>0.98899999999999999</v>
      </c>
      <c r="N1162" s="113">
        <f t="shared" si="80"/>
        <v>1.35</v>
      </c>
      <c r="O1162" s="113">
        <f t="shared" si="81"/>
        <v>-1.89E-2</v>
      </c>
    </row>
    <row r="1163" spans="2:15" x14ac:dyDescent="0.25">
      <c r="B1163" s="87" t="str">
        <f t="shared" si="78"/>
        <v>PGECFLSFmExIOU</v>
      </c>
      <c r="C1163" t="s">
        <v>118</v>
      </c>
      <c r="D1163" t="s">
        <v>129</v>
      </c>
      <c r="E1163" t="s">
        <v>1649</v>
      </c>
      <c r="F1163" t="s">
        <v>72</v>
      </c>
      <c r="G1163" t="s">
        <v>36</v>
      </c>
      <c r="H1163" t="s">
        <v>55</v>
      </c>
      <c r="I1163">
        <v>1.035360696698475</v>
      </c>
      <c r="J1163">
        <v>1.5610781012258936</v>
      </c>
      <c r="K1163">
        <v>-2.4766053159020671E-2</v>
      </c>
      <c r="M1163" s="113">
        <f t="shared" si="79"/>
        <v>1.04</v>
      </c>
      <c r="N1163" s="113">
        <f t="shared" si="80"/>
        <v>1.56</v>
      </c>
      <c r="O1163" s="113">
        <f t="shared" si="81"/>
        <v>-2.4799999999999999E-2</v>
      </c>
    </row>
    <row r="1164" spans="2:15" x14ac:dyDescent="0.25">
      <c r="B1164" s="87" t="str">
        <f t="shared" si="78"/>
        <v>SCECFLDMoExIOU</v>
      </c>
      <c r="C1164" t="s">
        <v>118</v>
      </c>
      <c r="D1164" t="s">
        <v>130</v>
      </c>
      <c r="E1164" t="s">
        <v>1651</v>
      </c>
      <c r="F1164" t="s">
        <v>72</v>
      </c>
      <c r="G1164" t="s">
        <v>36</v>
      </c>
      <c r="H1164" t="s">
        <v>55</v>
      </c>
      <c r="I1164">
        <v>1.1089263907431868</v>
      </c>
      <c r="J1164">
        <v>1.6436140082300665</v>
      </c>
      <c r="K1164">
        <v>-1.3782678927633922E-2</v>
      </c>
      <c r="M1164" s="113">
        <f t="shared" si="79"/>
        <v>1.1100000000000001</v>
      </c>
      <c r="N1164" s="113">
        <f t="shared" si="80"/>
        <v>1.64</v>
      </c>
      <c r="O1164" s="113">
        <f t="shared" si="81"/>
        <v>-1.38E-2</v>
      </c>
    </row>
    <row r="1165" spans="2:15" x14ac:dyDescent="0.25">
      <c r="B1165" s="87" t="str">
        <f t="shared" si="78"/>
        <v>SCECFLMFmExIOU</v>
      </c>
      <c r="C1165" t="s">
        <v>118</v>
      </c>
      <c r="D1165" t="s">
        <v>130</v>
      </c>
      <c r="E1165" t="s">
        <v>1650</v>
      </c>
      <c r="F1165" t="s">
        <v>72</v>
      </c>
      <c r="G1165" t="s">
        <v>36</v>
      </c>
      <c r="H1165" t="s">
        <v>55</v>
      </c>
      <c r="I1165">
        <v>1.0510837762825354</v>
      </c>
      <c r="J1165">
        <v>1.3973115485171359</v>
      </c>
      <c r="K1165">
        <v>-1.3348147241388015E-2</v>
      </c>
      <c r="M1165" s="113">
        <f t="shared" si="79"/>
        <v>1.05</v>
      </c>
      <c r="N1165" s="113">
        <f t="shared" si="80"/>
        <v>1.4</v>
      </c>
      <c r="O1165" s="113">
        <f t="shared" si="81"/>
        <v>-1.3299999999999999E-2</v>
      </c>
    </row>
    <row r="1166" spans="2:15" x14ac:dyDescent="0.25">
      <c r="B1166" s="87" t="str">
        <f t="shared" si="78"/>
        <v>SCECFLSFmExIOU</v>
      </c>
      <c r="C1166" t="s">
        <v>118</v>
      </c>
      <c r="D1166" t="s">
        <v>130</v>
      </c>
      <c r="E1166" t="s">
        <v>1649</v>
      </c>
      <c r="F1166" t="s">
        <v>72</v>
      </c>
      <c r="G1166" t="s">
        <v>36</v>
      </c>
      <c r="H1166" t="s">
        <v>55</v>
      </c>
      <c r="I1166">
        <v>1.0719692713251285</v>
      </c>
      <c r="J1166">
        <v>1.5773612662315184</v>
      </c>
      <c r="K1166">
        <v>-1.9775643987554742E-2</v>
      </c>
      <c r="M1166" s="113">
        <f t="shared" si="79"/>
        <v>1.07</v>
      </c>
      <c r="N1166" s="113">
        <f t="shared" si="80"/>
        <v>1.58</v>
      </c>
      <c r="O1166" s="113">
        <f t="shared" si="81"/>
        <v>-1.9800000000000002E-2</v>
      </c>
    </row>
    <row r="1167" spans="2:15" x14ac:dyDescent="0.25">
      <c r="B1167" s="87" t="str">
        <f t="shared" si="78"/>
        <v>SDGCFLDMoExIOU</v>
      </c>
      <c r="C1167" t="s">
        <v>118</v>
      </c>
      <c r="D1167" t="s">
        <v>131</v>
      </c>
      <c r="E1167" t="s">
        <v>1651</v>
      </c>
      <c r="F1167" t="s">
        <v>72</v>
      </c>
      <c r="G1167" t="s">
        <v>36</v>
      </c>
      <c r="H1167" t="s">
        <v>55</v>
      </c>
      <c r="I1167">
        <v>1.0699699609424076</v>
      </c>
      <c r="J1167">
        <v>1.4489878826702336</v>
      </c>
      <c r="K1167">
        <v>-1.0935638576474267E-2</v>
      </c>
      <c r="M1167" s="113">
        <f t="shared" si="79"/>
        <v>1.07</v>
      </c>
      <c r="N1167" s="113">
        <f t="shared" si="80"/>
        <v>1.45</v>
      </c>
      <c r="O1167" s="113">
        <f t="shared" si="81"/>
        <v>-1.09E-2</v>
      </c>
    </row>
    <row r="1168" spans="2:15" x14ac:dyDescent="0.25">
      <c r="B1168" s="87" t="str">
        <f t="shared" si="78"/>
        <v>SDGCFLMFmExIOU</v>
      </c>
      <c r="C1168" t="s">
        <v>118</v>
      </c>
      <c r="D1168" t="s">
        <v>131</v>
      </c>
      <c r="E1168" t="s">
        <v>1650</v>
      </c>
      <c r="F1168" t="s">
        <v>72</v>
      </c>
      <c r="G1168" t="s">
        <v>36</v>
      </c>
      <c r="H1168" t="s">
        <v>55</v>
      </c>
      <c r="I1168">
        <v>1.0224523459918533</v>
      </c>
      <c r="J1168">
        <v>1.2782839125263914</v>
      </c>
      <c r="K1168">
        <v>-1.2952746794141474E-2</v>
      </c>
      <c r="M1168" s="113">
        <f t="shared" si="79"/>
        <v>1.02</v>
      </c>
      <c r="N1168" s="113">
        <f t="shared" si="80"/>
        <v>1.28</v>
      </c>
      <c r="O1168" s="113">
        <f t="shared" si="81"/>
        <v>-1.2999999999999999E-2</v>
      </c>
    </row>
    <row r="1169" spans="2:15" x14ac:dyDescent="0.25">
      <c r="B1169" s="87" t="str">
        <f t="shared" si="78"/>
        <v>SDGCFLSFmExIOU</v>
      </c>
      <c r="C1169" t="s">
        <v>118</v>
      </c>
      <c r="D1169" t="s">
        <v>131</v>
      </c>
      <c r="E1169" t="s">
        <v>1649</v>
      </c>
      <c r="F1169" t="s">
        <v>72</v>
      </c>
      <c r="G1169" t="s">
        <v>36</v>
      </c>
      <c r="H1169" t="s">
        <v>55</v>
      </c>
      <c r="I1169">
        <v>1.0287866093417444</v>
      </c>
      <c r="J1169">
        <v>1.4234185399688277</v>
      </c>
      <c r="K1169">
        <v>-1.798380531923079E-2</v>
      </c>
      <c r="M1169" s="113">
        <f t="shared" si="79"/>
        <v>1.03</v>
      </c>
      <c r="N1169" s="113">
        <f t="shared" si="80"/>
        <v>1.42</v>
      </c>
      <c r="O1169" s="113">
        <f t="shared" si="81"/>
        <v>-1.7999999999999999E-2</v>
      </c>
    </row>
    <row r="1170" spans="2:15" x14ac:dyDescent="0.25">
      <c r="B1170" s="87" t="str">
        <f t="shared" si="78"/>
        <v>PGECFLDMoNewIOU</v>
      </c>
      <c r="C1170" t="s">
        <v>118</v>
      </c>
      <c r="D1170" t="s">
        <v>129</v>
      </c>
      <c r="E1170" t="s">
        <v>1651</v>
      </c>
      <c r="F1170" t="s">
        <v>75</v>
      </c>
      <c r="G1170" t="s">
        <v>36</v>
      </c>
      <c r="H1170" t="s">
        <v>55</v>
      </c>
      <c r="I1170">
        <v>1.0494189719136224</v>
      </c>
      <c r="J1170">
        <v>1.502698189203469</v>
      </c>
      <c r="K1170">
        <v>-1.7843802069288522E-2</v>
      </c>
      <c r="M1170" s="113">
        <f t="shared" si="79"/>
        <v>1.05</v>
      </c>
      <c r="N1170" s="113">
        <f t="shared" si="80"/>
        <v>1.5</v>
      </c>
      <c r="O1170" s="113">
        <f t="shared" si="81"/>
        <v>-1.78E-2</v>
      </c>
    </row>
    <row r="1171" spans="2:15" x14ac:dyDescent="0.25">
      <c r="B1171" s="87" t="str">
        <f t="shared" si="78"/>
        <v>PGECFLMFmNewIOU</v>
      </c>
      <c r="C1171" t="s">
        <v>118</v>
      </c>
      <c r="D1171" t="s">
        <v>129</v>
      </c>
      <c r="E1171" t="s">
        <v>1650</v>
      </c>
      <c r="F1171" t="s">
        <v>75</v>
      </c>
      <c r="G1171" t="s">
        <v>36</v>
      </c>
      <c r="H1171" t="s">
        <v>55</v>
      </c>
      <c r="I1171">
        <v>1.0111560087592983</v>
      </c>
      <c r="J1171">
        <v>1.2683833143323788</v>
      </c>
      <c r="K1171">
        <v>-1.5870819171291954E-2</v>
      </c>
      <c r="M1171" s="113">
        <f t="shared" si="79"/>
        <v>1.01</v>
      </c>
      <c r="N1171" s="113">
        <f t="shared" si="80"/>
        <v>1.27</v>
      </c>
      <c r="O1171" s="113">
        <f t="shared" si="81"/>
        <v>-1.5900000000000001E-2</v>
      </c>
    </row>
    <row r="1172" spans="2:15" x14ac:dyDescent="0.25">
      <c r="B1172" s="87" t="str">
        <f t="shared" si="78"/>
        <v>PGECFLSFmNewIOU</v>
      </c>
      <c r="C1172" t="s">
        <v>118</v>
      </c>
      <c r="D1172" t="s">
        <v>129</v>
      </c>
      <c r="E1172" t="s">
        <v>1649</v>
      </c>
      <c r="F1172" t="s">
        <v>75</v>
      </c>
      <c r="G1172" t="s">
        <v>36</v>
      </c>
      <c r="H1172" t="s">
        <v>55</v>
      </c>
      <c r="I1172">
        <v>1.0411394738236559</v>
      </c>
      <c r="J1172">
        <v>1.4946759165312897</v>
      </c>
      <c r="K1172">
        <v>-2.1258612504938195E-2</v>
      </c>
      <c r="M1172" s="113">
        <f t="shared" si="79"/>
        <v>1.04</v>
      </c>
      <c r="N1172" s="113">
        <f t="shared" si="80"/>
        <v>1.49</v>
      </c>
      <c r="O1172" s="113">
        <f t="shared" si="81"/>
        <v>-2.1299999999999999E-2</v>
      </c>
    </row>
    <row r="1173" spans="2:15" x14ac:dyDescent="0.25">
      <c r="B1173" s="87" t="str">
        <f t="shared" si="78"/>
        <v>SCECFLDMoNewIOU</v>
      </c>
      <c r="C1173" t="s">
        <v>118</v>
      </c>
      <c r="D1173" t="s">
        <v>130</v>
      </c>
      <c r="E1173" t="s">
        <v>1651</v>
      </c>
      <c r="F1173" t="s">
        <v>75</v>
      </c>
      <c r="G1173" t="s">
        <v>36</v>
      </c>
      <c r="H1173" t="s">
        <v>55</v>
      </c>
      <c r="I1173">
        <v>1.0688261607892839</v>
      </c>
      <c r="J1173">
        <v>1.3214599294364104</v>
      </c>
      <c r="K1173">
        <v>-1.1771280445682406E-2</v>
      </c>
      <c r="M1173" s="113">
        <f t="shared" si="79"/>
        <v>1.07</v>
      </c>
      <c r="N1173" s="113">
        <f t="shared" si="80"/>
        <v>1.32</v>
      </c>
      <c r="O1173" s="113">
        <f t="shared" si="81"/>
        <v>-1.18E-2</v>
      </c>
    </row>
    <row r="1174" spans="2:15" x14ac:dyDescent="0.25">
      <c r="B1174" s="87" t="str">
        <f t="shared" si="78"/>
        <v>SCECFLMFmNewIOU</v>
      </c>
      <c r="C1174" t="s">
        <v>118</v>
      </c>
      <c r="D1174" t="s">
        <v>130</v>
      </c>
      <c r="E1174" t="s">
        <v>1650</v>
      </c>
      <c r="F1174" t="s">
        <v>75</v>
      </c>
      <c r="G1174" t="s">
        <v>36</v>
      </c>
      <c r="H1174" t="s">
        <v>55</v>
      </c>
      <c r="I1174">
        <v>1.0847279773883647</v>
      </c>
      <c r="J1174">
        <v>1.3464587015868403</v>
      </c>
      <c r="K1174">
        <v>-1.0307057607796219E-2</v>
      </c>
      <c r="M1174" s="113">
        <f t="shared" si="79"/>
        <v>1.08</v>
      </c>
      <c r="N1174" s="113">
        <f t="shared" si="80"/>
        <v>1.35</v>
      </c>
      <c r="O1174" s="113">
        <f t="shared" si="81"/>
        <v>-1.03E-2</v>
      </c>
    </row>
    <row r="1175" spans="2:15" x14ac:dyDescent="0.25">
      <c r="B1175" s="87" t="str">
        <f t="shared" si="78"/>
        <v>SCECFLSFmNewIOU</v>
      </c>
      <c r="C1175" t="s">
        <v>118</v>
      </c>
      <c r="D1175" t="s">
        <v>130</v>
      </c>
      <c r="E1175" t="s">
        <v>1649</v>
      </c>
      <c r="F1175" t="s">
        <v>75</v>
      </c>
      <c r="G1175" t="s">
        <v>36</v>
      </c>
      <c r="H1175" t="s">
        <v>55</v>
      </c>
      <c r="I1175">
        <v>1.0636895375514892</v>
      </c>
      <c r="J1175">
        <v>1.4361688965388779</v>
      </c>
      <c r="K1175">
        <v>-1.8736219382779584E-2</v>
      </c>
      <c r="M1175" s="113">
        <f t="shared" si="79"/>
        <v>1.06</v>
      </c>
      <c r="N1175" s="113">
        <f t="shared" si="80"/>
        <v>1.44</v>
      </c>
      <c r="O1175" s="113">
        <f t="shared" si="81"/>
        <v>-1.8700000000000001E-2</v>
      </c>
    </row>
    <row r="1176" spans="2:15" x14ac:dyDescent="0.25">
      <c r="B1176" s="87" t="str">
        <f t="shared" si="78"/>
        <v>SDGCFLDMoNewIOU</v>
      </c>
      <c r="C1176" t="s">
        <v>118</v>
      </c>
      <c r="D1176" t="s">
        <v>131</v>
      </c>
      <c r="E1176" t="s">
        <v>1651</v>
      </c>
      <c r="F1176" t="s">
        <v>75</v>
      </c>
      <c r="G1176" t="s">
        <v>36</v>
      </c>
      <c r="H1176" t="s">
        <v>55</v>
      </c>
      <c r="I1176">
        <v>1.1173458682859105</v>
      </c>
      <c r="J1176">
        <v>1.424541320343732</v>
      </c>
      <c r="K1176">
        <v>-1.2576877881727674E-2</v>
      </c>
      <c r="M1176" s="113">
        <f t="shared" si="79"/>
        <v>1.1200000000000001</v>
      </c>
      <c r="N1176" s="113">
        <f t="shared" si="80"/>
        <v>1.42</v>
      </c>
      <c r="O1176" s="113">
        <f t="shared" si="81"/>
        <v>-1.26E-2</v>
      </c>
    </row>
    <row r="1177" spans="2:15" x14ac:dyDescent="0.25">
      <c r="B1177" s="87" t="str">
        <f t="shared" si="78"/>
        <v>SDGCFLMFmNewIOU</v>
      </c>
      <c r="C1177" t="s">
        <v>118</v>
      </c>
      <c r="D1177" t="s">
        <v>131</v>
      </c>
      <c r="E1177" t="s">
        <v>1650</v>
      </c>
      <c r="F1177" t="s">
        <v>75</v>
      </c>
      <c r="G1177" t="s">
        <v>36</v>
      </c>
      <c r="H1177" t="s">
        <v>55</v>
      </c>
      <c r="I1177">
        <v>1.0759627081204814</v>
      </c>
      <c r="J1177">
        <v>1.2808863347406725</v>
      </c>
      <c r="K1177">
        <v>-1.0170481637434916E-2</v>
      </c>
      <c r="M1177" s="113">
        <f t="shared" si="79"/>
        <v>1.08</v>
      </c>
      <c r="N1177" s="113">
        <f t="shared" si="80"/>
        <v>1.28</v>
      </c>
      <c r="O1177" s="113">
        <f t="shared" si="81"/>
        <v>-1.0200000000000001E-2</v>
      </c>
    </row>
    <row r="1178" spans="2:15" x14ac:dyDescent="0.25">
      <c r="B1178" s="87" t="str">
        <f t="shared" si="78"/>
        <v>SDGCFLSFmNewIOU</v>
      </c>
      <c r="C1178" t="s">
        <v>118</v>
      </c>
      <c r="D1178" t="s">
        <v>131</v>
      </c>
      <c r="E1178" t="s">
        <v>1649</v>
      </c>
      <c r="F1178" t="s">
        <v>75</v>
      </c>
      <c r="G1178" t="s">
        <v>36</v>
      </c>
      <c r="H1178" t="s">
        <v>55</v>
      </c>
      <c r="I1178">
        <v>1.0385280347857848</v>
      </c>
      <c r="J1178">
        <v>1.2743678971831567</v>
      </c>
      <c r="K1178">
        <v>-1.754698198284551E-2</v>
      </c>
      <c r="M1178" s="113">
        <f t="shared" si="79"/>
        <v>1.04</v>
      </c>
      <c r="N1178" s="113">
        <f t="shared" si="80"/>
        <v>1.27</v>
      </c>
      <c r="O1178" s="113">
        <f t="shared" si="81"/>
        <v>-1.7500000000000002E-2</v>
      </c>
    </row>
    <row r="1179" spans="2:15" x14ac:dyDescent="0.25">
      <c r="M1179" s="113"/>
      <c r="N1179" s="113"/>
      <c r="O1179" s="113"/>
    </row>
    <row r="1180" spans="2:15" x14ac:dyDescent="0.25">
      <c r="B1180" s="87" t="str">
        <f t="shared" si="78"/>
        <v>PGECFLResExIOU</v>
      </c>
      <c r="C1180" t="s">
        <v>118</v>
      </c>
      <c r="D1180" t="s">
        <v>129</v>
      </c>
      <c r="E1180" t="s">
        <v>1762</v>
      </c>
      <c r="F1180" t="s">
        <v>72</v>
      </c>
      <c r="G1180" t="s">
        <v>36</v>
      </c>
      <c r="H1180" t="s">
        <v>55</v>
      </c>
      <c r="I1180">
        <v>1.0234889834829202</v>
      </c>
      <c r="J1180">
        <v>1.5047934491671144</v>
      </c>
      <c r="K1180">
        <v>-2.2679579732870273E-2</v>
      </c>
      <c r="M1180" s="113">
        <f t="shared" ref="M1180" si="82">ROUND(I1180,2)</f>
        <v>1.02</v>
      </c>
      <c r="N1180" s="113">
        <f t="shared" ref="N1180" si="83">ROUND(J1180,2)</f>
        <v>1.5</v>
      </c>
      <c r="O1180" s="113">
        <f t="shared" ref="O1180:O1185" si="84">IF(K1180=0,0,ROUND(K1180,3-LOG(ABS(K1180))))</f>
        <v>-2.2700000000000001E-2</v>
      </c>
    </row>
    <row r="1181" spans="2:15" x14ac:dyDescent="0.25">
      <c r="B1181" s="87" t="str">
        <f t="shared" si="78"/>
        <v>PGECFLResNewIOU</v>
      </c>
      <c r="C1181" t="s">
        <v>118</v>
      </c>
      <c r="D1181" t="s">
        <v>129</v>
      </c>
      <c r="E1181" t="s">
        <v>1762</v>
      </c>
      <c r="F1181" t="s">
        <v>75</v>
      </c>
      <c r="G1181" t="s">
        <v>36</v>
      </c>
      <c r="H1181" t="s">
        <v>55</v>
      </c>
      <c r="I1181">
        <v>1.0344450937772245</v>
      </c>
      <c r="J1181">
        <v>1.4429153798170111</v>
      </c>
      <c r="K1181">
        <v>-1.994439284639685E-2</v>
      </c>
      <c r="M1181" s="113">
        <f t="shared" ref="M1181:M1185" si="85">IF(I1181=0,0,ROUND(I1181,3-LOG(ABS(I1181))))</f>
        <v>1.03</v>
      </c>
      <c r="N1181" s="113">
        <f t="shared" ref="N1181:N1185" si="86">IF(J1181=0,0,ROUND(J1181,3-LOG(ABS(J1181))))</f>
        <v>1.44</v>
      </c>
      <c r="O1181" s="113">
        <f t="shared" si="84"/>
        <v>-1.9900000000000001E-2</v>
      </c>
    </row>
    <row r="1182" spans="2:15" x14ac:dyDescent="0.25">
      <c r="B1182" s="87" t="str">
        <f t="shared" si="78"/>
        <v>SCECFLResExIOU</v>
      </c>
      <c r="C1182" t="s">
        <v>118</v>
      </c>
      <c r="D1182" t="s">
        <v>130</v>
      </c>
      <c r="E1182" t="s">
        <v>1762</v>
      </c>
      <c r="F1182" t="s">
        <v>72</v>
      </c>
      <c r="G1182" t="s">
        <v>36</v>
      </c>
      <c r="H1182" t="s">
        <v>55</v>
      </c>
      <c r="I1182">
        <v>1.0681911107350059</v>
      </c>
      <c r="J1182">
        <v>1.5316491524219562</v>
      </c>
      <c r="K1182">
        <v>-1.7708533070161979E-2</v>
      </c>
      <c r="M1182" s="113">
        <f t="shared" si="85"/>
        <v>1.07</v>
      </c>
      <c r="N1182" s="113">
        <f t="shared" si="86"/>
        <v>1.53</v>
      </c>
      <c r="O1182" s="113">
        <f t="shared" si="84"/>
        <v>-1.77E-2</v>
      </c>
    </row>
    <row r="1183" spans="2:15" x14ac:dyDescent="0.25">
      <c r="B1183" s="87" t="str">
        <f t="shared" si="78"/>
        <v>SCECFLResNewIOU</v>
      </c>
      <c r="C1183" t="s">
        <v>118</v>
      </c>
      <c r="D1183" t="s">
        <v>130</v>
      </c>
      <c r="E1183" t="s">
        <v>1762</v>
      </c>
      <c r="F1183" t="s">
        <v>75</v>
      </c>
      <c r="G1183" t="s">
        <v>36</v>
      </c>
      <c r="H1183" t="s">
        <v>55</v>
      </c>
      <c r="I1183">
        <v>1.0675989617452843</v>
      </c>
      <c r="J1183">
        <v>1.414503732785636</v>
      </c>
      <c r="K1183">
        <v>-1.6905789769809297E-2</v>
      </c>
      <c r="M1183" s="113">
        <f t="shared" si="85"/>
        <v>1.07</v>
      </c>
      <c r="N1183" s="113">
        <f t="shared" si="86"/>
        <v>1.41</v>
      </c>
      <c r="O1183" s="113">
        <f t="shared" si="84"/>
        <v>-1.6899999999999998E-2</v>
      </c>
    </row>
    <row r="1184" spans="2:15" x14ac:dyDescent="0.25">
      <c r="B1184" s="87" t="str">
        <f t="shared" si="78"/>
        <v>SDGCFLResExIOU</v>
      </c>
      <c r="C1184" t="s">
        <v>118</v>
      </c>
      <c r="D1184" t="s">
        <v>131</v>
      </c>
      <c r="E1184" t="s">
        <v>1762</v>
      </c>
      <c r="F1184" t="s">
        <v>72</v>
      </c>
      <c r="G1184" t="s">
        <v>36</v>
      </c>
      <c r="H1184" t="s">
        <v>55</v>
      </c>
      <c r="I1184">
        <v>1.0288338225736824</v>
      </c>
      <c r="J1184">
        <v>1.379778181696601</v>
      </c>
      <c r="K1184">
        <v>-1.6084497651361614E-2</v>
      </c>
      <c r="M1184" s="113">
        <f t="shared" si="85"/>
        <v>1.03</v>
      </c>
      <c r="N1184" s="113">
        <f t="shared" si="86"/>
        <v>1.38</v>
      </c>
      <c r="O1184" s="113">
        <f t="shared" si="84"/>
        <v>-1.61E-2</v>
      </c>
    </row>
    <row r="1185" spans="2:15" x14ac:dyDescent="0.25">
      <c r="B1185" s="87" t="str">
        <f t="shared" si="78"/>
        <v>SDGCFLResNewIOU</v>
      </c>
      <c r="C1185" t="s">
        <v>118</v>
      </c>
      <c r="D1185" t="s">
        <v>131</v>
      </c>
      <c r="E1185" t="s">
        <v>1762</v>
      </c>
      <c r="F1185" t="s">
        <v>75</v>
      </c>
      <c r="G1185" t="s">
        <v>36</v>
      </c>
      <c r="H1185" t="s">
        <v>55</v>
      </c>
      <c r="I1185">
        <v>1.0486050309868855</v>
      </c>
      <c r="J1185">
        <v>1.281101143644674</v>
      </c>
      <c r="K1185">
        <v>-1.5946643088862553E-2</v>
      </c>
      <c r="M1185" s="113">
        <f t="shared" si="85"/>
        <v>1.05</v>
      </c>
      <c r="N1185" s="113">
        <f t="shared" si="86"/>
        <v>1.28</v>
      </c>
      <c r="O1185" s="113">
        <f t="shared" si="84"/>
        <v>-1.5900000000000001E-2</v>
      </c>
    </row>
    <row r="1186" spans="2:15" x14ac:dyDescent="0.25">
      <c r="M1186" s="113"/>
      <c r="N1186" s="113"/>
      <c r="O1186" s="113"/>
    </row>
    <row r="1187" spans="2:15" x14ac:dyDescent="0.25">
      <c r="B1187" s="87" t="str">
        <f t="shared" si="78"/>
        <v>PGECFLResExCZ01</v>
      </c>
      <c r="C1187" t="s">
        <v>118</v>
      </c>
      <c r="D1187" t="s">
        <v>129</v>
      </c>
      <c r="E1187" t="s">
        <v>1762</v>
      </c>
      <c r="F1187" t="s">
        <v>72</v>
      </c>
      <c r="G1187" t="s">
        <v>48</v>
      </c>
      <c r="H1187" t="s">
        <v>1662</v>
      </c>
      <c r="I1187">
        <v>0.946219753144662</v>
      </c>
      <c r="J1187">
        <v>1.0163616844042944</v>
      </c>
      <c r="K1187">
        <v>-2.7785559225300845E-2</v>
      </c>
      <c r="M1187" s="113">
        <f t="shared" ref="M1187:M1234" si="87">IF(I1187=0,0,ROUND(I1187,3-LOG(ABS(I1187))))</f>
        <v>0.94599999999999995</v>
      </c>
      <c r="N1187" s="113">
        <f t="shared" ref="N1187:N1234" si="88">IF(J1187=0,0,ROUND(J1187,3-LOG(ABS(J1187))))</f>
        <v>1.02</v>
      </c>
      <c r="O1187" s="113">
        <f t="shared" ref="O1187:O1234" si="89">IF(K1187=0,0,ROUND(K1187,3-LOG(ABS(K1187))))</f>
        <v>-2.7799999999999998E-2</v>
      </c>
    </row>
    <row r="1188" spans="2:15" x14ac:dyDescent="0.25">
      <c r="B1188" s="87" t="str">
        <f t="shared" si="78"/>
        <v>PGECFLResExCZ02</v>
      </c>
      <c r="C1188" t="s">
        <v>118</v>
      </c>
      <c r="D1188" t="s">
        <v>129</v>
      </c>
      <c r="E1188" t="s">
        <v>1762</v>
      </c>
      <c r="F1188" t="s">
        <v>72</v>
      </c>
      <c r="G1188" t="s">
        <v>101</v>
      </c>
      <c r="H1188" t="s">
        <v>1662</v>
      </c>
      <c r="I1188">
        <v>0.9926136979095338</v>
      </c>
      <c r="J1188">
        <v>1.4155158020182936</v>
      </c>
      <c r="K1188">
        <v>-2.5008784776867254E-2</v>
      </c>
      <c r="M1188" s="113">
        <f t="shared" si="87"/>
        <v>0.99299999999999999</v>
      </c>
      <c r="N1188" s="113">
        <f t="shared" si="88"/>
        <v>1.42</v>
      </c>
      <c r="O1188" s="113">
        <f t="shared" si="89"/>
        <v>-2.5000000000000001E-2</v>
      </c>
    </row>
    <row r="1189" spans="2:15" x14ac:dyDescent="0.25">
      <c r="B1189" s="87" t="str">
        <f t="shared" si="78"/>
        <v>PGECFLResExCZ03</v>
      </c>
      <c r="C1189" t="s">
        <v>118</v>
      </c>
      <c r="D1189" t="s">
        <v>129</v>
      </c>
      <c r="E1189" t="s">
        <v>1762</v>
      </c>
      <c r="F1189" t="s">
        <v>72</v>
      </c>
      <c r="G1189" t="s">
        <v>102</v>
      </c>
      <c r="H1189" t="s">
        <v>1662</v>
      </c>
      <c r="I1189">
        <v>0.95563746633469848</v>
      </c>
      <c r="J1189">
        <v>1.1045110992736682</v>
      </c>
      <c r="K1189">
        <v>-2.415367058318476E-2</v>
      </c>
      <c r="M1189" s="113">
        <f t="shared" si="87"/>
        <v>0.95599999999999996</v>
      </c>
      <c r="N1189" s="113">
        <f t="shared" si="88"/>
        <v>1.1000000000000001</v>
      </c>
      <c r="O1189" s="113">
        <f t="shared" si="89"/>
        <v>-2.4199999999999999E-2</v>
      </c>
    </row>
    <row r="1190" spans="2:15" x14ac:dyDescent="0.25">
      <c r="B1190" s="87" t="str">
        <f t="shared" si="78"/>
        <v>PGECFLResExCZ04</v>
      </c>
      <c r="C1190" t="s">
        <v>118</v>
      </c>
      <c r="D1190" t="s">
        <v>129</v>
      </c>
      <c r="E1190" t="s">
        <v>1762</v>
      </c>
      <c r="F1190" t="s">
        <v>72</v>
      </c>
      <c r="G1190" t="s">
        <v>103</v>
      </c>
      <c r="H1190" t="s">
        <v>1662</v>
      </c>
      <c r="I1190">
        <v>1.0095737700206089</v>
      </c>
      <c r="J1190">
        <v>1.4696790912759876</v>
      </c>
      <c r="K1190">
        <v>-1.9492366104090143E-2</v>
      </c>
      <c r="M1190" s="113">
        <f t="shared" si="87"/>
        <v>1.01</v>
      </c>
      <c r="N1190" s="113">
        <f t="shared" si="88"/>
        <v>1.47</v>
      </c>
      <c r="O1190" s="113">
        <f t="shared" si="89"/>
        <v>-1.95E-2</v>
      </c>
    </row>
    <row r="1191" spans="2:15" x14ac:dyDescent="0.25">
      <c r="B1191" s="87" t="str">
        <f t="shared" si="78"/>
        <v>PGECFLResExCZ05</v>
      </c>
      <c r="C1191" t="s">
        <v>118</v>
      </c>
      <c r="D1191" t="s">
        <v>129</v>
      </c>
      <c r="E1191" t="s">
        <v>1762</v>
      </c>
      <c r="F1191" t="s">
        <v>72</v>
      </c>
      <c r="G1191" t="s">
        <v>104</v>
      </c>
      <c r="H1191" t="s">
        <v>1662</v>
      </c>
      <c r="I1191">
        <v>0.95779996496984643</v>
      </c>
      <c r="J1191">
        <v>1.1607000554783449</v>
      </c>
      <c r="K1191">
        <v>-2.7842204825371402E-2</v>
      </c>
      <c r="M1191" s="113">
        <f t="shared" si="87"/>
        <v>0.95799999999999996</v>
      </c>
      <c r="N1191" s="113">
        <f t="shared" si="88"/>
        <v>1.1599999999999999</v>
      </c>
      <c r="O1191" s="113">
        <f t="shared" si="89"/>
        <v>-2.7799999999999998E-2</v>
      </c>
    </row>
    <row r="1192" spans="2:15" x14ac:dyDescent="0.25">
      <c r="B1192" s="87" t="str">
        <f t="shared" si="78"/>
        <v>PGECFLResExCZ11</v>
      </c>
      <c r="C1192" t="s">
        <v>118</v>
      </c>
      <c r="D1192" t="s">
        <v>129</v>
      </c>
      <c r="E1192" t="s">
        <v>1762</v>
      </c>
      <c r="F1192" t="s">
        <v>72</v>
      </c>
      <c r="G1192" t="s">
        <v>110</v>
      </c>
      <c r="H1192" t="s">
        <v>1662</v>
      </c>
      <c r="I1192">
        <v>1.099861913077137</v>
      </c>
      <c r="J1192">
        <v>1.8816746156306363</v>
      </c>
      <c r="K1192">
        <v>-2.230196544970426E-2</v>
      </c>
      <c r="M1192" s="113">
        <f t="shared" si="87"/>
        <v>1.1000000000000001</v>
      </c>
      <c r="N1192" s="113">
        <f t="shared" si="88"/>
        <v>1.88</v>
      </c>
      <c r="O1192" s="113">
        <f t="shared" si="89"/>
        <v>-2.23E-2</v>
      </c>
    </row>
    <row r="1193" spans="2:15" x14ac:dyDescent="0.25">
      <c r="B1193" s="87" t="str">
        <f t="shared" si="78"/>
        <v>PGECFLResExCZ12</v>
      </c>
      <c r="C1193" t="s">
        <v>118</v>
      </c>
      <c r="D1193" t="s">
        <v>129</v>
      </c>
      <c r="E1193" t="s">
        <v>1762</v>
      </c>
      <c r="F1193" t="s">
        <v>72</v>
      </c>
      <c r="G1193" t="s">
        <v>111</v>
      </c>
      <c r="H1193" t="s">
        <v>1662</v>
      </c>
      <c r="I1193">
        <v>1.0668967508486122</v>
      </c>
      <c r="J1193">
        <v>1.8410250165513256</v>
      </c>
      <c r="K1193">
        <v>-2.1677706049169427E-2</v>
      </c>
      <c r="M1193" s="113">
        <f t="shared" si="87"/>
        <v>1.07</v>
      </c>
      <c r="N1193" s="113">
        <f t="shared" si="88"/>
        <v>1.84</v>
      </c>
      <c r="O1193" s="113">
        <f t="shared" si="89"/>
        <v>-2.1700000000000001E-2</v>
      </c>
    </row>
    <row r="1194" spans="2:15" x14ac:dyDescent="0.25">
      <c r="B1194" s="87" t="str">
        <f t="shared" si="78"/>
        <v>PGECFLResExCZ13</v>
      </c>
      <c r="C1194" t="s">
        <v>118</v>
      </c>
      <c r="D1194" t="s">
        <v>129</v>
      </c>
      <c r="E1194" t="s">
        <v>1762</v>
      </c>
      <c r="F1194" t="s">
        <v>72</v>
      </c>
      <c r="G1194" t="s">
        <v>112</v>
      </c>
      <c r="H1194" t="s">
        <v>1662</v>
      </c>
      <c r="I1194">
        <v>1.1229011072042185</v>
      </c>
      <c r="J1194">
        <v>1.840556238477479</v>
      </c>
      <c r="K1194">
        <v>-2.1538802488668834E-2</v>
      </c>
      <c r="M1194" s="113">
        <f t="shared" si="87"/>
        <v>1.1200000000000001</v>
      </c>
      <c r="N1194" s="113">
        <f t="shared" si="88"/>
        <v>1.84</v>
      </c>
      <c r="O1194" s="113">
        <f t="shared" si="89"/>
        <v>-2.1499999999999998E-2</v>
      </c>
    </row>
    <row r="1195" spans="2:15" x14ac:dyDescent="0.25">
      <c r="B1195" s="87" t="str">
        <f t="shared" si="78"/>
        <v>PGECFLResExCZ16</v>
      </c>
      <c r="C1195" t="s">
        <v>118</v>
      </c>
      <c r="D1195" t="s">
        <v>129</v>
      </c>
      <c r="E1195" t="s">
        <v>1762</v>
      </c>
      <c r="F1195" t="s">
        <v>72</v>
      </c>
      <c r="G1195" t="s">
        <v>115</v>
      </c>
      <c r="H1195" t="s">
        <v>1662</v>
      </c>
      <c r="I1195">
        <v>1.0203651043066766</v>
      </c>
      <c r="J1195">
        <v>1.4948958249408213</v>
      </c>
      <c r="K1195">
        <v>-2.5988202453535017E-2</v>
      </c>
      <c r="M1195" s="113">
        <f t="shared" si="87"/>
        <v>1.02</v>
      </c>
      <c r="N1195" s="113">
        <f t="shared" si="88"/>
        <v>1.49</v>
      </c>
      <c r="O1195" s="113">
        <f t="shared" si="89"/>
        <v>-2.5999999999999999E-2</v>
      </c>
    </row>
    <row r="1196" spans="2:15" x14ac:dyDescent="0.25">
      <c r="B1196" s="87" t="str">
        <f t="shared" si="78"/>
        <v>PGECFLResNewCZ01</v>
      </c>
      <c r="C1196" t="s">
        <v>118</v>
      </c>
      <c r="D1196" t="s">
        <v>129</v>
      </c>
      <c r="E1196" t="s">
        <v>1762</v>
      </c>
      <c r="F1196" t="s">
        <v>75</v>
      </c>
      <c r="G1196" t="s">
        <v>48</v>
      </c>
      <c r="H1196" t="s">
        <v>1662</v>
      </c>
      <c r="I1196">
        <v>0.95743029013521463</v>
      </c>
      <c r="J1196">
        <v>1.0130227226981592</v>
      </c>
      <c r="K1196">
        <v>-2.4533837657465488E-2</v>
      </c>
      <c r="M1196" s="113">
        <f t="shared" si="87"/>
        <v>0.95699999999999996</v>
      </c>
      <c r="N1196" s="113">
        <f t="shared" si="88"/>
        <v>1.01</v>
      </c>
      <c r="O1196" s="113">
        <f t="shared" si="89"/>
        <v>-2.4500000000000001E-2</v>
      </c>
    </row>
    <row r="1197" spans="2:15" x14ac:dyDescent="0.25">
      <c r="B1197" s="87" t="str">
        <f t="shared" si="78"/>
        <v>PGECFLResNewCZ02</v>
      </c>
      <c r="C1197" t="s">
        <v>118</v>
      </c>
      <c r="D1197" t="s">
        <v>129</v>
      </c>
      <c r="E1197" t="s">
        <v>1762</v>
      </c>
      <c r="F1197" t="s">
        <v>75</v>
      </c>
      <c r="G1197" t="s">
        <v>101</v>
      </c>
      <c r="H1197" t="s">
        <v>1662</v>
      </c>
      <c r="I1197">
        <v>1.0028031037233718</v>
      </c>
      <c r="J1197">
        <v>1.5261461517721959</v>
      </c>
      <c r="K1197">
        <v>-2.1866607605398748E-2</v>
      </c>
      <c r="M1197" s="113">
        <f t="shared" si="87"/>
        <v>1</v>
      </c>
      <c r="N1197" s="113">
        <f t="shared" si="88"/>
        <v>1.53</v>
      </c>
      <c r="O1197" s="113">
        <f t="shared" si="89"/>
        <v>-2.1899999999999999E-2</v>
      </c>
    </row>
    <row r="1198" spans="2:15" x14ac:dyDescent="0.25">
      <c r="B1198" s="87" t="str">
        <f t="shared" si="78"/>
        <v>PGECFLResNewCZ03</v>
      </c>
      <c r="C1198" t="s">
        <v>118</v>
      </c>
      <c r="D1198" t="s">
        <v>129</v>
      </c>
      <c r="E1198" t="s">
        <v>1762</v>
      </c>
      <c r="F1198" t="s">
        <v>75</v>
      </c>
      <c r="G1198" t="s">
        <v>102</v>
      </c>
      <c r="H1198" t="s">
        <v>1662</v>
      </c>
      <c r="I1198">
        <v>0.97197867361619705</v>
      </c>
      <c r="J1198">
        <v>1.1440983138345839</v>
      </c>
      <c r="K1198">
        <v>-1.9146801625657021E-2</v>
      </c>
      <c r="M1198" s="113">
        <f t="shared" si="87"/>
        <v>0.97199999999999998</v>
      </c>
      <c r="N1198" s="113">
        <f t="shared" si="88"/>
        <v>1.1399999999999999</v>
      </c>
      <c r="O1198" s="113">
        <f t="shared" si="89"/>
        <v>-1.9099999999999999E-2</v>
      </c>
    </row>
    <row r="1199" spans="2:15" x14ac:dyDescent="0.25">
      <c r="B1199" s="87" t="str">
        <f t="shared" si="78"/>
        <v>PGECFLResNewCZ04</v>
      </c>
      <c r="C1199" t="s">
        <v>118</v>
      </c>
      <c r="D1199" t="s">
        <v>129</v>
      </c>
      <c r="E1199" t="s">
        <v>1762</v>
      </c>
      <c r="F1199" t="s">
        <v>75</v>
      </c>
      <c r="G1199" t="s">
        <v>103</v>
      </c>
      <c r="H1199" t="s">
        <v>1662</v>
      </c>
      <c r="I1199">
        <v>1.0503987308817089</v>
      </c>
      <c r="J1199">
        <v>1.6805768132435424</v>
      </c>
      <c r="K1199">
        <v>-1.8523534645355888E-2</v>
      </c>
      <c r="M1199" s="113">
        <f t="shared" si="87"/>
        <v>1.05</v>
      </c>
      <c r="N1199" s="113">
        <f t="shared" si="88"/>
        <v>1.68</v>
      </c>
      <c r="O1199" s="113">
        <f t="shared" si="89"/>
        <v>-1.8499999999999999E-2</v>
      </c>
    </row>
    <row r="1200" spans="2:15" x14ac:dyDescent="0.25">
      <c r="B1200" s="87" t="str">
        <f t="shared" si="78"/>
        <v>PGECFLResNewCZ05</v>
      </c>
      <c r="C1200" t="s">
        <v>118</v>
      </c>
      <c r="D1200" t="s">
        <v>129</v>
      </c>
      <c r="E1200" t="s">
        <v>1762</v>
      </c>
      <c r="F1200" t="s">
        <v>75</v>
      </c>
      <c r="G1200" t="s">
        <v>104</v>
      </c>
      <c r="H1200" t="s">
        <v>1662</v>
      </c>
      <c r="I1200">
        <v>0.97580668380303859</v>
      </c>
      <c r="J1200">
        <v>1.1163467099941513</v>
      </c>
      <c r="K1200">
        <v>-2.4216148025660831E-2</v>
      </c>
      <c r="M1200" s="113">
        <f t="shared" si="87"/>
        <v>0.97599999999999998</v>
      </c>
      <c r="N1200" s="113">
        <f t="shared" si="88"/>
        <v>1.1200000000000001</v>
      </c>
      <c r="O1200" s="113">
        <f t="shared" si="89"/>
        <v>-2.4199999999999999E-2</v>
      </c>
    </row>
    <row r="1201" spans="2:15" x14ac:dyDescent="0.25">
      <c r="B1201" s="87" t="str">
        <f t="shared" si="78"/>
        <v>PGECFLResNewCZ11</v>
      </c>
      <c r="C1201" t="s">
        <v>118</v>
      </c>
      <c r="D1201" t="s">
        <v>129</v>
      </c>
      <c r="E1201" t="s">
        <v>1762</v>
      </c>
      <c r="F1201" t="s">
        <v>75</v>
      </c>
      <c r="G1201" t="s">
        <v>110</v>
      </c>
      <c r="H1201" t="s">
        <v>1662</v>
      </c>
      <c r="I1201">
        <v>1.0758505253141026</v>
      </c>
      <c r="J1201">
        <v>1.5232953395251903</v>
      </c>
      <c r="K1201">
        <v>-1.994721783122386E-2</v>
      </c>
      <c r="M1201" s="113">
        <f t="shared" si="87"/>
        <v>1.08</v>
      </c>
      <c r="N1201" s="113">
        <f t="shared" si="88"/>
        <v>1.52</v>
      </c>
      <c r="O1201" s="113">
        <f t="shared" si="89"/>
        <v>-1.9900000000000001E-2</v>
      </c>
    </row>
    <row r="1202" spans="2:15" x14ac:dyDescent="0.25">
      <c r="B1202" s="87" t="str">
        <f t="shared" si="78"/>
        <v>PGECFLResNewCZ12</v>
      </c>
      <c r="C1202" t="s">
        <v>118</v>
      </c>
      <c r="D1202" t="s">
        <v>129</v>
      </c>
      <c r="E1202" t="s">
        <v>1762</v>
      </c>
      <c r="F1202" t="s">
        <v>75</v>
      </c>
      <c r="G1202" t="s">
        <v>111</v>
      </c>
      <c r="H1202" t="s">
        <v>1662</v>
      </c>
      <c r="I1202">
        <v>1.0497561650860832</v>
      </c>
      <c r="J1202">
        <v>1.5168914099634021</v>
      </c>
      <c r="K1202">
        <v>-1.9767053605316488E-2</v>
      </c>
      <c r="M1202" s="113">
        <f t="shared" si="87"/>
        <v>1.05</v>
      </c>
      <c r="N1202" s="113">
        <f t="shared" si="88"/>
        <v>1.52</v>
      </c>
      <c r="O1202" s="113">
        <f t="shared" si="89"/>
        <v>-1.9800000000000002E-2</v>
      </c>
    </row>
    <row r="1203" spans="2:15" x14ac:dyDescent="0.25">
      <c r="B1203" s="87" t="str">
        <f t="shared" si="78"/>
        <v>PGECFLResNewCZ13</v>
      </c>
      <c r="C1203" t="s">
        <v>118</v>
      </c>
      <c r="D1203" t="s">
        <v>129</v>
      </c>
      <c r="E1203" t="s">
        <v>1762</v>
      </c>
      <c r="F1203" t="s">
        <v>75</v>
      </c>
      <c r="G1203" t="s">
        <v>112</v>
      </c>
      <c r="H1203" t="s">
        <v>1662</v>
      </c>
      <c r="I1203">
        <v>1.0726977738021102</v>
      </c>
      <c r="J1203">
        <v>1.4796821398581572</v>
      </c>
      <c r="K1203">
        <v>-1.9949614945995207E-2</v>
      </c>
      <c r="M1203" s="113">
        <f t="shared" si="87"/>
        <v>1.07</v>
      </c>
      <c r="N1203" s="113">
        <f t="shared" si="88"/>
        <v>1.48</v>
      </c>
      <c r="O1203" s="113">
        <f t="shared" si="89"/>
        <v>-1.9900000000000001E-2</v>
      </c>
    </row>
    <row r="1204" spans="2:15" x14ac:dyDescent="0.25">
      <c r="B1204" s="87" t="str">
        <f t="shared" si="78"/>
        <v>PGECFLResNewCZ16</v>
      </c>
      <c r="C1204" t="s">
        <v>118</v>
      </c>
      <c r="D1204" t="s">
        <v>129</v>
      </c>
      <c r="E1204" t="s">
        <v>1762</v>
      </c>
      <c r="F1204" t="s">
        <v>75</v>
      </c>
      <c r="G1204" t="s">
        <v>115</v>
      </c>
      <c r="H1204" t="s">
        <v>1662</v>
      </c>
      <c r="I1204">
        <v>0.9889393939393939</v>
      </c>
      <c r="J1204">
        <v>1.3518939393939389</v>
      </c>
      <c r="K1204">
        <v>-2.3727272727272725E-2</v>
      </c>
      <c r="M1204" s="113">
        <f t="shared" si="87"/>
        <v>0.98899999999999999</v>
      </c>
      <c r="N1204" s="113">
        <f t="shared" si="88"/>
        <v>1.35</v>
      </c>
      <c r="O1204" s="113">
        <f t="shared" si="89"/>
        <v>-2.3699999999999999E-2</v>
      </c>
    </row>
    <row r="1205" spans="2:15" x14ac:dyDescent="0.25">
      <c r="B1205" s="87" t="str">
        <f t="shared" si="78"/>
        <v>SCECFLResExCZ05</v>
      </c>
      <c r="C1205" t="s">
        <v>118</v>
      </c>
      <c r="D1205" t="s">
        <v>130</v>
      </c>
      <c r="E1205" t="s">
        <v>1762</v>
      </c>
      <c r="F1205" t="s">
        <v>72</v>
      </c>
      <c r="G1205" t="s">
        <v>104</v>
      </c>
      <c r="H1205" t="s">
        <v>1662</v>
      </c>
      <c r="I1205">
        <v>0.97368232824757162</v>
      </c>
      <c r="J1205">
        <v>1.3001556693342742</v>
      </c>
      <c r="K1205">
        <v>-2.9489505306879864E-2</v>
      </c>
      <c r="M1205" s="113">
        <f t="shared" si="87"/>
        <v>0.97399999999999998</v>
      </c>
      <c r="N1205" s="113">
        <f t="shared" si="88"/>
        <v>1.3</v>
      </c>
      <c r="O1205" s="113">
        <f t="shared" si="89"/>
        <v>-2.9499999999999998E-2</v>
      </c>
    </row>
    <row r="1206" spans="2:15" x14ac:dyDescent="0.25">
      <c r="B1206" s="87" t="str">
        <f t="shared" si="78"/>
        <v>SCECFLResExCZ06</v>
      </c>
      <c r="C1206" t="s">
        <v>118</v>
      </c>
      <c r="D1206" t="s">
        <v>130</v>
      </c>
      <c r="E1206" t="s">
        <v>1762</v>
      </c>
      <c r="F1206" t="s">
        <v>72</v>
      </c>
      <c r="G1206" t="s">
        <v>105</v>
      </c>
      <c r="H1206" t="s">
        <v>1662</v>
      </c>
      <c r="I1206">
        <v>1.0072679923341403</v>
      </c>
      <c r="J1206">
        <v>1.3060077676822073</v>
      </c>
      <c r="K1206">
        <v>-1.6195424659109992E-2</v>
      </c>
      <c r="M1206" s="113">
        <f t="shared" si="87"/>
        <v>1.01</v>
      </c>
      <c r="N1206" s="113">
        <f t="shared" si="88"/>
        <v>1.31</v>
      </c>
      <c r="O1206" s="113">
        <f t="shared" si="89"/>
        <v>-1.6199999999999999E-2</v>
      </c>
    </row>
    <row r="1207" spans="2:15" x14ac:dyDescent="0.25">
      <c r="B1207" s="87" t="str">
        <f t="shared" si="78"/>
        <v>SCECFLResExCZ08</v>
      </c>
      <c r="C1207" t="s">
        <v>118</v>
      </c>
      <c r="D1207" t="s">
        <v>130</v>
      </c>
      <c r="E1207" t="s">
        <v>1762</v>
      </c>
      <c r="F1207" t="s">
        <v>72</v>
      </c>
      <c r="G1207" t="s">
        <v>107</v>
      </c>
      <c r="H1207" t="s">
        <v>1662</v>
      </c>
      <c r="I1207">
        <v>1.0486772512428577</v>
      </c>
      <c r="J1207">
        <v>1.4200023362697505</v>
      </c>
      <c r="K1207">
        <v>-1.5197475629988324E-2</v>
      </c>
      <c r="M1207" s="113">
        <f t="shared" si="87"/>
        <v>1.05</v>
      </c>
      <c r="N1207" s="113">
        <f t="shared" si="88"/>
        <v>1.42</v>
      </c>
      <c r="O1207" s="113">
        <f t="shared" si="89"/>
        <v>-1.52E-2</v>
      </c>
    </row>
    <row r="1208" spans="2:15" x14ac:dyDescent="0.25">
      <c r="B1208" s="87" t="str">
        <f t="shared" si="78"/>
        <v>SCECFLResExCZ09</v>
      </c>
      <c r="C1208" t="s">
        <v>118</v>
      </c>
      <c r="D1208" t="s">
        <v>130</v>
      </c>
      <c r="E1208" t="s">
        <v>1762</v>
      </c>
      <c r="F1208" t="s">
        <v>72</v>
      </c>
      <c r="G1208" t="s">
        <v>108</v>
      </c>
      <c r="H1208" t="s">
        <v>1662</v>
      </c>
      <c r="I1208">
        <v>1.0861711458570431</v>
      </c>
      <c r="J1208">
        <v>1.4882202646510867</v>
      </c>
      <c r="K1208">
        <v>-1.6700916821315123E-2</v>
      </c>
      <c r="M1208" s="113">
        <f t="shared" si="87"/>
        <v>1.0900000000000001</v>
      </c>
      <c r="N1208" s="113">
        <f t="shared" si="88"/>
        <v>1.49</v>
      </c>
      <c r="O1208" s="113">
        <f t="shared" si="89"/>
        <v>-1.67E-2</v>
      </c>
    </row>
    <row r="1209" spans="2:15" x14ac:dyDescent="0.25">
      <c r="B1209" s="87" t="str">
        <f t="shared" si="78"/>
        <v>SCECFLResExCZ10</v>
      </c>
      <c r="C1209" t="s">
        <v>118</v>
      </c>
      <c r="D1209" t="s">
        <v>130</v>
      </c>
      <c r="E1209" t="s">
        <v>1762</v>
      </c>
      <c r="F1209" t="s">
        <v>72</v>
      </c>
      <c r="G1209" t="s">
        <v>109</v>
      </c>
      <c r="H1209" t="s">
        <v>1662</v>
      </c>
      <c r="I1209">
        <v>1.0872728571401094</v>
      </c>
      <c r="J1209">
        <v>1.8500925049281469</v>
      </c>
      <c r="K1209">
        <v>-2.0465063347334434E-2</v>
      </c>
      <c r="M1209" s="113">
        <f t="shared" si="87"/>
        <v>1.0900000000000001</v>
      </c>
      <c r="N1209" s="113">
        <f t="shared" si="88"/>
        <v>1.85</v>
      </c>
      <c r="O1209" s="113">
        <f t="shared" si="89"/>
        <v>-2.0500000000000001E-2</v>
      </c>
    </row>
    <row r="1210" spans="2:15" x14ac:dyDescent="0.25">
      <c r="B1210" s="87" t="str">
        <f t="shared" si="78"/>
        <v>SCECFLResExCZ13</v>
      </c>
      <c r="C1210" t="s">
        <v>118</v>
      </c>
      <c r="D1210" t="s">
        <v>130</v>
      </c>
      <c r="E1210" t="s">
        <v>1762</v>
      </c>
      <c r="F1210" t="s">
        <v>72</v>
      </c>
      <c r="G1210" t="s">
        <v>112</v>
      </c>
      <c r="H1210" t="s">
        <v>1662</v>
      </c>
      <c r="I1210">
        <v>1.1299881199187785</v>
      </c>
      <c r="J1210">
        <v>1.8534255752378084</v>
      </c>
      <c r="K1210">
        <v>-2.2595148994038299E-2</v>
      </c>
      <c r="M1210" s="113">
        <f t="shared" si="87"/>
        <v>1.1299999999999999</v>
      </c>
      <c r="N1210" s="113">
        <f t="shared" si="88"/>
        <v>1.85</v>
      </c>
      <c r="O1210" s="113">
        <f t="shared" si="89"/>
        <v>-2.2599999999999999E-2</v>
      </c>
    </row>
    <row r="1211" spans="2:15" x14ac:dyDescent="0.25">
      <c r="B1211" s="87" t="str">
        <f t="shared" si="78"/>
        <v>SCECFLResExCZ14</v>
      </c>
      <c r="C1211" t="s">
        <v>118</v>
      </c>
      <c r="D1211" t="s">
        <v>130</v>
      </c>
      <c r="E1211" t="s">
        <v>1762</v>
      </c>
      <c r="F1211" t="s">
        <v>72</v>
      </c>
      <c r="G1211" t="s">
        <v>113</v>
      </c>
      <c r="H1211" t="s">
        <v>1662</v>
      </c>
      <c r="I1211">
        <v>1.1392823745138874</v>
      </c>
      <c r="J1211">
        <v>1.6571090663680839</v>
      </c>
      <c r="K1211">
        <v>-2.3457023424535029E-2</v>
      </c>
      <c r="M1211" s="113">
        <f t="shared" si="87"/>
        <v>1.1399999999999999</v>
      </c>
      <c r="N1211" s="113">
        <f t="shared" si="88"/>
        <v>1.66</v>
      </c>
      <c r="O1211" s="113">
        <f t="shared" si="89"/>
        <v>-2.35E-2</v>
      </c>
    </row>
    <row r="1212" spans="2:15" x14ac:dyDescent="0.25">
      <c r="B1212" s="87" t="str">
        <f t="shared" si="78"/>
        <v>SCECFLResExCZ15</v>
      </c>
      <c r="C1212" t="s">
        <v>118</v>
      </c>
      <c r="D1212" t="s">
        <v>130</v>
      </c>
      <c r="E1212" t="s">
        <v>1762</v>
      </c>
      <c r="F1212" t="s">
        <v>72</v>
      </c>
      <c r="G1212" t="s">
        <v>114</v>
      </c>
      <c r="H1212" t="s">
        <v>1662</v>
      </c>
      <c r="I1212">
        <v>1.2133958830064318</v>
      </c>
      <c r="J1212">
        <v>1.6608145130820042</v>
      </c>
      <c r="K1212">
        <v>-9.155620255483797E-3</v>
      </c>
      <c r="M1212" s="113">
        <f t="shared" si="87"/>
        <v>1.21</v>
      </c>
      <c r="N1212" s="113">
        <f t="shared" si="88"/>
        <v>1.66</v>
      </c>
      <c r="O1212" s="113">
        <f t="shared" si="89"/>
        <v>-9.1599999999999997E-3</v>
      </c>
    </row>
    <row r="1213" spans="2:15" x14ac:dyDescent="0.25">
      <c r="B1213" s="87" t="str">
        <f t="shared" si="78"/>
        <v>SCECFLResExCZ16</v>
      </c>
      <c r="C1213" t="s">
        <v>118</v>
      </c>
      <c r="D1213" t="s">
        <v>130</v>
      </c>
      <c r="E1213" t="s">
        <v>1762</v>
      </c>
      <c r="F1213" t="s">
        <v>72</v>
      </c>
      <c r="G1213" t="s">
        <v>115</v>
      </c>
      <c r="H1213" t="s">
        <v>1662</v>
      </c>
      <c r="I1213">
        <v>1.037500806250097</v>
      </c>
      <c r="J1213">
        <v>1.5936523393735347</v>
      </c>
      <c r="K1213">
        <v>-2.5256675423561817E-2</v>
      </c>
      <c r="M1213" s="113">
        <f t="shared" si="87"/>
        <v>1.04</v>
      </c>
      <c r="N1213" s="113">
        <f t="shared" si="88"/>
        <v>1.59</v>
      </c>
      <c r="O1213" s="113">
        <f t="shared" si="89"/>
        <v>-2.53E-2</v>
      </c>
    </row>
    <row r="1214" spans="2:15" x14ac:dyDescent="0.25">
      <c r="B1214" s="87" t="str">
        <f t="shared" si="78"/>
        <v>SCECFLResNewCZ05</v>
      </c>
      <c r="C1214" t="s">
        <v>118</v>
      </c>
      <c r="D1214" t="s">
        <v>130</v>
      </c>
      <c r="E1214" t="s">
        <v>1762</v>
      </c>
      <c r="F1214" t="s">
        <v>75</v>
      </c>
      <c r="G1214" t="s">
        <v>104</v>
      </c>
      <c r="H1214" t="s">
        <v>1662</v>
      </c>
      <c r="I1214">
        <v>1.0046060606060607</v>
      </c>
      <c r="J1214">
        <v>1.7410468319559229</v>
      </c>
      <c r="K1214">
        <v>-2.4254545454545459E-2</v>
      </c>
      <c r="M1214" s="113">
        <f t="shared" si="87"/>
        <v>1</v>
      </c>
      <c r="N1214" s="113">
        <f t="shared" si="88"/>
        <v>1.74</v>
      </c>
      <c r="O1214" s="113">
        <f t="shared" si="89"/>
        <v>-2.4299999999999999E-2</v>
      </c>
    </row>
    <row r="1215" spans="2:15" x14ac:dyDescent="0.25">
      <c r="B1215" s="87" t="str">
        <f t="shared" si="78"/>
        <v>SCECFLResNewCZ06</v>
      </c>
      <c r="C1215" t="s">
        <v>118</v>
      </c>
      <c r="D1215" t="s">
        <v>130</v>
      </c>
      <c r="E1215" t="s">
        <v>1762</v>
      </c>
      <c r="F1215" t="s">
        <v>75</v>
      </c>
      <c r="G1215" t="s">
        <v>105</v>
      </c>
      <c r="H1215" t="s">
        <v>1662</v>
      </c>
      <c r="I1215">
        <v>1.0251795627900542</v>
      </c>
      <c r="J1215">
        <v>1.3765602806923638</v>
      </c>
      <c r="K1215">
        <v>-1.523270224173771E-2</v>
      </c>
      <c r="M1215" s="113">
        <f t="shared" si="87"/>
        <v>1.03</v>
      </c>
      <c r="N1215" s="113">
        <f t="shared" si="88"/>
        <v>1.38</v>
      </c>
      <c r="O1215" s="113">
        <f t="shared" si="89"/>
        <v>-1.52E-2</v>
      </c>
    </row>
    <row r="1216" spans="2:15" x14ac:dyDescent="0.25">
      <c r="B1216" s="87" t="str">
        <f t="shared" si="78"/>
        <v>SCECFLResNewCZ08</v>
      </c>
      <c r="C1216" t="s">
        <v>118</v>
      </c>
      <c r="D1216" t="s">
        <v>130</v>
      </c>
      <c r="E1216" t="s">
        <v>1762</v>
      </c>
      <c r="F1216" t="s">
        <v>75</v>
      </c>
      <c r="G1216" t="s">
        <v>107</v>
      </c>
      <c r="H1216" t="s">
        <v>1662</v>
      </c>
      <c r="I1216">
        <v>1.0871131072459004</v>
      </c>
      <c r="J1216">
        <v>1.3144224555934245</v>
      </c>
      <c r="K1216">
        <v>-1.1649929066033266E-2</v>
      </c>
      <c r="M1216" s="113">
        <f t="shared" si="87"/>
        <v>1.0900000000000001</v>
      </c>
      <c r="N1216" s="113">
        <f t="shared" si="88"/>
        <v>1.31</v>
      </c>
      <c r="O1216" s="113">
        <f t="shared" si="89"/>
        <v>-1.1599999999999999E-2</v>
      </c>
    </row>
    <row r="1217" spans="2:15" x14ac:dyDescent="0.25">
      <c r="B1217" s="87" t="str">
        <f t="shared" si="78"/>
        <v>SCECFLResNewCZ09</v>
      </c>
      <c r="C1217" t="s">
        <v>118</v>
      </c>
      <c r="D1217" t="s">
        <v>130</v>
      </c>
      <c r="E1217" t="s">
        <v>1762</v>
      </c>
      <c r="F1217" t="s">
        <v>75</v>
      </c>
      <c r="G1217" t="s">
        <v>108</v>
      </c>
      <c r="H1217" t="s">
        <v>1662</v>
      </c>
      <c r="I1217">
        <v>1.0844004677402574</v>
      </c>
      <c r="J1217">
        <v>1.4815744179364243</v>
      </c>
      <c r="K1217">
        <v>-1.3283397812882083E-2</v>
      </c>
      <c r="M1217" s="113">
        <f t="shared" si="87"/>
        <v>1.08</v>
      </c>
      <c r="N1217" s="113">
        <f t="shared" si="88"/>
        <v>1.48</v>
      </c>
      <c r="O1217" s="113">
        <f t="shared" si="89"/>
        <v>-1.3299999999999999E-2</v>
      </c>
    </row>
    <row r="1218" spans="2:15" x14ac:dyDescent="0.25">
      <c r="B1218" s="87" t="str">
        <f t="shared" ref="B1218:B1234" si="90">D1218&amp;C1218&amp;E1218&amp;F1218&amp;G1218</f>
        <v>SCECFLResNewCZ10</v>
      </c>
      <c r="C1218" t="s">
        <v>118</v>
      </c>
      <c r="D1218" t="s">
        <v>130</v>
      </c>
      <c r="E1218" t="s">
        <v>1762</v>
      </c>
      <c r="F1218" t="s">
        <v>75</v>
      </c>
      <c r="G1218" t="s">
        <v>109</v>
      </c>
      <c r="H1218" t="s">
        <v>1662</v>
      </c>
      <c r="I1218">
        <v>1.0717184910681521</v>
      </c>
      <c r="J1218">
        <v>1.4633749487601366</v>
      </c>
      <c r="K1218">
        <v>-2.0602668052405296E-2</v>
      </c>
      <c r="M1218" s="113">
        <f t="shared" si="87"/>
        <v>1.07</v>
      </c>
      <c r="N1218" s="113">
        <f t="shared" si="88"/>
        <v>1.46</v>
      </c>
      <c r="O1218" s="113">
        <f t="shared" si="89"/>
        <v>-2.06E-2</v>
      </c>
    </row>
    <row r="1219" spans="2:15" x14ac:dyDescent="0.25">
      <c r="B1219" s="87" t="str">
        <f t="shared" si="90"/>
        <v>SCECFLResNewCZ13</v>
      </c>
      <c r="C1219" t="s">
        <v>118</v>
      </c>
      <c r="D1219" t="s">
        <v>130</v>
      </c>
      <c r="E1219" t="s">
        <v>1762</v>
      </c>
      <c r="F1219" t="s">
        <v>75</v>
      </c>
      <c r="G1219" t="s">
        <v>112</v>
      </c>
      <c r="H1219" t="s">
        <v>1662</v>
      </c>
      <c r="I1219">
        <v>1.074343866448767</v>
      </c>
      <c r="J1219">
        <v>1.4914978383120574</v>
      </c>
      <c r="K1219">
        <v>-2.0239273202264055E-2</v>
      </c>
      <c r="M1219" s="113">
        <f t="shared" si="87"/>
        <v>1.07</v>
      </c>
      <c r="N1219" s="113">
        <f t="shared" si="88"/>
        <v>1.49</v>
      </c>
      <c r="O1219" s="113">
        <f t="shared" si="89"/>
        <v>-2.0199999999999999E-2</v>
      </c>
    </row>
    <row r="1220" spans="2:15" x14ac:dyDescent="0.25">
      <c r="B1220" s="87" t="str">
        <f t="shared" si="90"/>
        <v>SCECFLResNewCZ14</v>
      </c>
      <c r="C1220" t="s">
        <v>118</v>
      </c>
      <c r="D1220" t="s">
        <v>130</v>
      </c>
      <c r="E1220" t="s">
        <v>1762</v>
      </c>
      <c r="F1220" t="s">
        <v>75</v>
      </c>
      <c r="G1220" t="s">
        <v>113</v>
      </c>
      <c r="H1220" t="s">
        <v>1662</v>
      </c>
      <c r="I1220">
        <v>1.0908080808080809</v>
      </c>
      <c r="J1220">
        <v>1.3441558441558441</v>
      </c>
      <c r="K1220">
        <v>-2.3375757575757578E-2</v>
      </c>
      <c r="M1220" s="113">
        <f t="shared" si="87"/>
        <v>1.0900000000000001</v>
      </c>
      <c r="N1220" s="113">
        <f t="shared" si="88"/>
        <v>1.34</v>
      </c>
      <c r="O1220" s="113">
        <f t="shared" si="89"/>
        <v>-2.3400000000000001E-2</v>
      </c>
    </row>
    <row r="1221" spans="2:15" x14ac:dyDescent="0.25">
      <c r="B1221" s="87" t="str">
        <f t="shared" si="90"/>
        <v>SCECFLResNewCZ15</v>
      </c>
      <c r="C1221" t="s">
        <v>118</v>
      </c>
      <c r="D1221" t="s">
        <v>130</v>
      </c>
      <c r="E1221" t="s">
        <v>1762</v>
      </c>
      <c r="F1221" t="s">
        <v>75</v>
      </c>
      <c r="G1221" t="s">
        <v>114</v>
      </c>
      <c r="H1221" t="s">
        <v>1662</v>
      </c>
      <c r="I1221">
        <v>1.1730881424432229</v>
      </c>
      <c r="J1221">
        <v>1.4921524643023572</v>
      </c>
      <c r="K1221">
        <v>-9.6501367004724562E-3</v>
      </c>
      <c r="M1221" s="113">
        <f t="shared" si="87"/>
        <v>1.17</v>
      </c>
      <c r="N1221" s="113">
        <f t="shared" si="88"/>
        <v>1.49</v>
      </c>
      <c r="O1221" s="113">
        <f t="shared" si="89"/>
        <v>-9.6500000000000006E-3</v>
      </c>
    </row>
    <row r="1222" spans="2:15" x14ac:dyDescent="0.25">
      <c r="B1222" s="87" t="str">
        <f t="shared" si="90"/>
        <v>SCECFLResNewCZ16</v>
      </c>
      <c r="C1222" t="s">
        <v>118</v>
      </c>
      <c r="D1222" t="s">
        <v>130</v>
      </c>
      <c r="E1222" t="s">
        <v>1762</v>
      </c>
      <c r="F1222" t="s">
        <v>75</v>
      </c>
      <c r="G1222" t="s">
        <v>115</v>
      </c>
      <c r="H1222" t="s">
        <v>1662</v>
      </c>
      <c r="I1222">
        <v>0.97835917651198723</v>
      </c>
      <c r="J1222">
        <v>1.1457139684083557</v>
      </c>
      <c r="K1222">
        <v>-2.3487866756322667E-2</v>
      </c>
      <c r="M1222" s="113">
        <f t="shared" si="87"/>
        <v>0.97799999999999998</v>
      </c>
      <c r="N1222" s="113">
        <f t="shared" si="88"/>
        <v>1.1499999999999999</v>
      </c>
      <c r="O1222" s="113">
        <f t="shared" si="89"/>
        <v>-2.35E-2</v>
      </c>
    </row>
    <row r="1223" spans="2:15" x14ac:dyDescent="0.25">
      <c r="B1223" s="87" t="str">
        <f t="shared" si="90"/>
        <v>SDGCFLResExCZ06</v>
      </c>
      <c r="C1223" t="s">
        <v>118</v>
      </c>
      <c r="D1223" t="s">
        <v>131</v>
      </c>
      <c r="E1223" t="s">
        <v>1762</v>
      </c>
      <c r="F1223" t="s">
        <v>72</v>
      </c>
      <c r="G1223" t="s">
        <v>105</v>
      </c>
      <c r="H1223" t="s">
        <v>1662</v>
      </c>
      <c r="I1223">
        <v>1.0211008293229651</v>
      </c>
      <c r="J1223">
        <v>1.4468537690911376</v>
      </c>
      <c r="K1223">
        <v>-1.6619877616300464E-2</v>
      </c>
      <c r="M1223" s="113">
        <f t="shared" si="87"/>
        <v>1.02</v>
      </c>
      <c r="N1223" s="113">
        <f t="shared" si="88"/>
        <v>1.45</v>
      </c>
      <c r="O1223" s="113">
        <f t="shared" si="89"/>
        <v>-1.66E-2</v>
      </c>
    </row>
    <row r="1224" spans="2:15" x14ac:dyDescent="0.25">
      <c r="B1224" s="87" t="str">
        <f t="shared" si="90"/>
        <v>SDGCFLResExCZ07</v>
      </c>
      <c r="C1224" t="s">
        <v>118</v>
      </c>
      <c r="D1224" t="s">
        <v>131</v>
      </c>
      <c r="E1224" t="s">
        <v>1762</v>
      </c>
      <c r="F1224" t="s">
        <v>72</v>
      </c>
      <c r="G1224" t="s">
        <v>106</v>
      </c>
      <c r="H1224" t="s">
        <v>1662</v>
      </c>
      <c r="I1224">
        <v>1.010823173159257</v>
      </c>
      <c r="J1224">
        <v>1.2358667460277064</v>
      </c>
      <c r="K1224">
        <v>-1.4694512294165343E-2</v>
      </c>
      <c r="M1224" s="113">
        <f t="shared" si="87"/>
        <v>1.01</v>
      </c>
      <c r="N1224" s="113">
        <f t="shared" si="88"/>
        <v>1.24</v>
      </c>
      <c r="O1224" s="113">
        <f t="shared" si="89"/>
        <v>-1.47E-2</v>
      </c>
    </row>
    <row r="1225" spans="2:15" x14ac:dyDescent="0.25">
      <c r="B1225" s="87" t="str">
        <f t="shared" si="90"/>
        <v>SDGCFLResExCZ08</v>
      </c>
      <c r="C1225" t="s">
        <v>118</v>
      </c>
      <c r="D1225" t="s">
        <v>131</v>
      </c>
      <c r="E1225" t="s">
        <v>1762</v>
      </c>
      <c r="F1225" t="s">
        <v>72</v>
      </c>
      <c r="G1225" t="s">
        <v>107</v>
      </c>
      <c r="H1225" t="s">
        <v>1662</v>
      </c>
      <c r="I1225">
        <v>1.0884726978845665</v>
      </c>
      <c r="J1225">
        <v>1.4955993125939115</v>
      </c>
      <c r="K1225">
        <v>-1.3000023945576211E-2</v>
      </c>
      <c r="M1225" s="113">
        <f t="shared" si="87"/>
        <v>1.0900000000000001</v>
      </c>
      <c r="N1225" s="113">
        <f t="shared" si="88"/>
        <v>1.5</v>
      </c>
      <c r="O1225" s="113">
        <f t="shared" si="89"/>
        <v>-1.2999999999999999E-2</v>
      </c>
    </row>
    <row r="1226" spans="2:15" x14ac:dyDescent="0.25">
      <c r="B1226" s="87" t="str">
        <f t="shared" si="90"/>
        <v>SDGCFLResExCZ10</v>
      </c>
      <c r="C1226" t="s">
        <v>118</v>
      </c>
      <c r="D1226" t="s">
        <v>131</v>
      </c>
      <c r="E1226" t="s">
        <v>1762</v>
      </c>
      <c r="F1226" t="s">
        <v>72</v>
      </c>
      <c r="G1226" t="s">
        <v>109</v>
      </c>
      <c r="H1226" t="s">
        <v>1662</v>
      </c>
      <c r="I1226">
        <v>1.0647147249883206</v>
      </c>
      <c r="J1226">
        <v>1.6843591099055908</v>
      </c>
      <c r="K1226">
        <v>-1.9372835074467708E-2</v>
      </c>
      <c r="M1226" s="113">
        <f t="shared" si="87"/>
        <v>1.06</v>
      </c>
      <c r="N1226" s="113">
        <f t="shared" si="88"/>
        <v>1.68</v>
      </c>
      <c r="O1226" s="113">
        <f t="shared" si="89"/>
        <v>-1.9400000000000001E-2</v>
      </c>
    </row>
    <row r="1227" spans="2:15" x14ac:dyDescent="0.25">
      <c r="B1227" s="87" t="str">
        <f t="shared" si="90"/>
        <v>SDGCFLResExCZ14</v>
      </c>
      <c r="C1227" t="s">
        <v>118</v>
      </c>
      <c r="D1227" t="s">
        <v>131</v>
      </c>
      <c r="E1227" t="s">
        <v>1762</v>
      </c>
      <c r="F1227" t="s">
        <v>72</v>
      </c>
      <c r="G1227" t="s">
        <v>113</v>
      </c>
      <c r="H1227" t="s">
        <v>1662</v>
      </c>
      <c r="I1227">
        <v>1.0832435716078044</v>
      </c>
      <c r="J1227">
        <v>1.4377445917470644</v>
      </c>
      <c r="K1227">
        <v>-2.2134420669707201E-2</v>
      </c>
      <c r="M1227" s="113">
        <f t="shared" si="87"/>
        <v>1.08</v>
      </c>
      <c r="N1227" s="113">
        <f t="shared" si="88"/>
        <v>1.44</v>
      </c>
      <c r="O1227" s="113">
        <f t="shared" si="89"/>
        <v>-2.2100000000000002E-2</v>
      </c>
    </row>
    <row r="1228" spans="2:15" x14ac:dyDescent="0.25">
      <c r="B1228" s="87" t="str">
        <f t="shared" si="90"/>
        <v>SDGCFLResExCZ15</v>
      </c>
      <c r="C1228" t="s">
        <v>118</v>
      </c>
      <c r="D1228" t="s">
        <v>131</v>
      </c>
      <c r="E1228" t="s">
        <v>1762</v>
      </c>
      <c r="F1228" t="s">
        <v>72</v>
      </c>
      <c r="G1228" t="s">
        <v>114</v>
      </c>
      <c r="H1228" t="s">
        <v>1662</v>
      </c>
      <c r="I1228">
        <v>1.2196693549938256</v>
      </c>
      <c r="J1228">
        <v>1.7132938638727213</v>
      </c>
      <c r="K1228">
        <v>-1.0216095937945242E-2</v>
      </c>
      <c r="M1228" s="113">
        <f t="shared" si="87"/>
        <v>1.22</v>
      </c>
      <c r="N1228" s="113">
        <f t="shared" si="88"/>
        <v>1.71</v>
      </c>
      <c r="O1228" s="113">
        <f t="shared" si="89"/>
        <v>-1.0200000000000001E-2</v>
      </c>
    </row>
    <row r="1229" spans="2:15" x14ac:dyDescent="0.25">
      <c r="B1229" s="87" t="str">
        <f t="shared" si="90"/>
        <v>SDGCFLResNewCZ06</v>
      </c>
      <c r="C1229" t="s">
        <v>118</v>
      </c>
      <c r="D1229" t="s">
        <v>131</v>
      </c>
      <c r="E1229" t="s">
        <v>1762</v>
      </c>
      <c r="F1229" t="s">
        <v>75</v>
      </c>
      <c r="G1229" t="s">
        <v>105</v>
      </c>
      <c r="H1229" t="s">
        <v>1662</v>
      </c>
      <c r="I1229">
        <v>1.0174921324850745</v>
      </c>
      <c r="J1229">
        <v>1.3214140076154506</v>
      </c>
      <c r="K1229">
        <v>-1.6754062944976614E-2</v>
      </c>
      <c r="M1229" s="113">
        <f t="shared" si="87"/>
        <v>1.02</v>
      </c>
      <c r="N1229" s="113">
        <f t="shared" si="88"/>
        <v>1.32</v>
      </c>
      <c r="O1229" s="113">
        <f t="shared" si="89"/>
        <v>-1.6799999999999999E-2</v>
      </c>
    </row>
    <row r="1230" spans="2:15" x14ac:dyDescent="0.25">
      <c r="B1230" s="87" t="str">
        <f t="shared" si="90"/>
        <v>SDGCFLResNewCZ07</v>
      </c>
      <c r="C1230" t="s">
        <v>118</v>
      </c>
      <c r="D1230" t="s">
        <v>131</v>
      </c>
      <c r="E1230" t="s">
        <v>1762</v>
      </c>
      <c r="F1230" t="s">
        <v>75</v>
      </c>
      <c r="G1230" t="s">
        <v>106</v>
      </c>
      <c r="H1230" t="s">
        <v>1662</v>
      </c>
      <c r="I1230">
        <v>1.0404087982849766</v>
      </c>
      <c r="J1230">
        <v>1.177958894250567</v>
      </c>
      <c r="K1230">
        <v>-1.4536976407060762E-2</v>
      </c>
      <c r="M1230" s="113">
        <f t="shared" si="87"/>
        <v>1.04</v>
      </c>
      <c r="N1230" s="113">
        <f t="shared" si="88"/>
        <v>1.18</v>
      </c>
      <c r="O1230" s="113">
        <f t="shared" si="89"/>
        <v>-1.4500000000000001E-2</v>
      </c>
    </row>
    <row r="1231" spans="2:15" x14ac:dyDescent="0.25">
      <c r="B1231" s="87" t="str">
        <f t="shared" si="90"/>
        <v>SDGCFLResNewCZ08</v>
      </c>
      <c r="C1231" t="s">
        <v>118</v>
      </c>
      <c r="D1231" t="s">
        <v>131</v>
      </c>
      <c r="E1231" t="s">
        <v>1762</v>
      </c>
      <c r="F1231" t="s">
        <v>75</v>
      </c>
      <c r="G1231" t="s">
        <v>107</v>
      </c>
      <c r="H1231" t="s">
        <v>1662</v>
      </c>
      <c r="I1231">
        <v>1.1150196676051152</v>
      </c>
      <c r="J1231">
        <v>1.3155784329385016</v>
      </c>
      <c r="K1231">
        <v>-9.3716926502558102E-3</v>
      </c>
      <c r="M1231" s="113">
        <f t="shared" si="87"/>
        <v>1.1200000000000001</v>
      </c>
      <c r="N1231" s="113">
        <f t="shared" si="88"/>
        <v>1.32</v>
      </c>
      <c r="O1231" s="113">
        <f t="shared" si="89"/>
        <v>-9.3699999999999999E-3</v>
      </c>
    </row>
    <row r="1232" spans="2:15" x14ac:dyDescent="0.25">
      <c r="B1232" s="87" t="str">
        <f t="shared" si="90"/>
        <v>SDGCFLResNewCZ10</v>
      </c>
      <c r="C1232" t="s">
        <v>118</v>
      </c>
      <c r="D1232" t="s">
        <v>131</v>
      </c>
      <c r="E1232" t="s">
        <v>1762</v>
      </c>
      <c r="F1232" t="s">
        <v>75</v>
      </c>
      <c r="G1232" t="s">
        <v>109</v>
      </c>
      <c r="H1232" t="s">
        <v>1662</v>
      </c>
      <c r="I1232">
        <v>1.0689809232075791</v>
      </c>
      <c r="J1232">
        <v>1.4243293498579188</v>
      </c>
      <c r="K1232">
        <v>-1.8711864274489006E-2</v>
      </c>
      <c r="M1232" s="113">
        <f t="shared" si="87"/>
        <v>1.07</v>
      </c>
      <c r="N1232" s="113">
        <f t="shared" si="88"/>
        <v>1.42</v>
      </c>
      <c r="O1232" s="113">
        <f t="shared" si="89"/>
        <v>-1.8700000000000001E-2</v>
      </c>
    </row>
    <row r="1233" spans="2:15" x14ac:dyDescent="0.25">
      <c r="B1233" s="87" t="str">
        <f t="shared" si="90"/>
        <v>SDGCFLResNewCZ14</v>
      </c>
      <c r="C1233" t="s">
        <v>118</v>
      </c>
      <c r="D1233" t="s">
        <v>131</v>
      </c>
      <c r="E1233" t="s">
        <v>1762</v>
      </c>
      <c r="F1233" t="s">
        <v>75</v>
      </c>
      <c r="G1233" t="s">
        <v>113</v>
      </c>
      <c r="H1233" t="s">
        <v>1662</v>
      </c>
      <c r="I1233">
        <v>1.029330749930633</v>
      </c>
      <c r="J1233">
        <v>1.112398764298238</v>
      </c>
      <c r="K1233">
        <v>-2.3375757575757574E-2</v>
      </c>
      <c r="M1233" s="113">
        <f t="shared" si="87"/>
        <v>1.03</v>
      </c>
      <c r="N1233" s="113">
        <f t="shared" si="88"/>
        <v>1.1100000000000001</v>
      </c>
      <c r="O1233" s="113">
        <f t="shared" si="89"/>
        <v>-2.3400000000000001E-2</v>
      </c>
    </row>
    <row r="1234" spans="2:15" x14ac:dyDescent="0.25">
      <c r="B1234" s="87" t="str">
        <f t="shared" si="90"/>
        <v>SDGCFLResNewCZ15</v>
      </c>
      <c r="C1234" t="s">
        <v>118</v>
      </c>
      <c r="D1234" t="s">
        <v>131</v>
      </c>
      <c r="E1234" t="s">
        <v>1762</v>
      </c>
      <c r="F1234" t="s">
        <v>75</v>
      </c>
      <c r="G1234" t="s">
        <v>114</v>
      </c>
      <c r="H1234" t="s">
        <v>1662</v>
      </c>
      <c r="I1234">
        <v>1.1029294762549373</v>
      </c>
      <c r="J1234">
        <v>1.3061629702839941</v>
      </c>
      <c r="K1234">
        <v>-9.7837274769170136E-3</v>
      </c>
      <c r="M1234" s="113">
        <f t="shared" si="87"/>
        <v>1.1000000000000001</v>
      </c>
      <c r="N1234" s="113">
        <f t="shared" si="88"/>
        <v>1.31</v>
      </c>
      <c r="O1234" s="113">
        <f t="shared" si="89"/>
        <v>-9.7800000000000005E-3</v>
      </c>
    </row>
  </sheetData>
  <autoFilter ref="B3:O1083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85893"/>
  <sheetViews>
    <sheetView workbookViewId="0">
      <pane ySplit="6" topLeftCell="A7" activePane="bottomLeft" state="frozen"/>
      <selection pane="bottomLeft" activeCell="M45" sqref="M45"/>
    </sheetView>
  </sheetViews>
  <sheetFormatPr defaultRowHeight="15" x14ac:dyDescent="0.25"/>
  <sheetData>
    <row r="1" spans="1:23" x14ac:dyDescent="0.25">
      <c r="A1" s="3" t="s">
        <v>4091</v>
      </c>
    </row>
    <row r="2" spans="1:23" x14ac:dyDescent="0.25">
      <c r="G2" t="s">
        <v>135</v>
      </c>
      <c r="H2">
        <v>1.4186021696603239</v>
      </c>
      <c r="I2">
        <v>2</v>
      </c>
      <c r="J2">
        <v>0</v>
      </c>
    </row>
    <row r="3" spans="1:23" x14ac:dyDescent="0.25">
      <c r="B3" t="s">
        <v>1811</v>
      </c>
      <c r="G3" t="s">
        <v>133</v>
      </c>
      <c r="H3">
        <v>0.91384003549959103</v>
      </c>
      <c r="I3">
        <v>1.2189466050048314</v>
      </c>
      <c r="J3">
        <v>-1.2286798042456401E-2</v>
      </c>
      <c r="K3">
        <v>0.35999994264448876</v>
      </c>
    </row>
    <row r="4" spans="1:23" x14ac:dyDescent="0.25">
      <c r="G4" t="s">
        <v>134</v>
      </c>
      <c r="H4">
        <v>0.25</v>
      </c>
      <c r="I4">
        <v>1</v>
      </c>
      <c r="J4">
        <v>-3.4130000000000001E-2</v>
      </c>
    </row>
    <row r="5" spans="1:23" x14ac:dyDescent="0.25">
      <c r="D5" t="s">
        <v>1839</v>
      </c>
    </row>
    <row r="6" spans="1:23" x14ac:dyDescent="0.25">
      <c r="A6" t="s">
        <v>136</v>
      </c>
      <c r="B6" t="s">
        <v>120</v>
      </c>
      <c r="C6" t="s">
        <v>36</v>
      </c>
      <c r="D6" t="s">
        <v>0</v>
      </c>
      <c r="E6" t="s">
        <v>37</v>
      </c>
      <c r="F6" t="s">
        <v>38</v>
      </c>
      <c r="G6" t="s">
        <v>39</v>
      </c>
      <c r="H6" t="s">
        <v>124</v>
      </c>
      <c r="I6" t="s">
        <v>125</v>
      </c>
      <c r="J6" t="s">
        <v>126</v>
      </c>
      <c r="M6" t="s">
        <v>40</v>
      </c>
      <c r="N6" t="s">
        <v>41</v>
      </c>
      <c r="O6" t="s">
        <v>42</v>
      </c>
      <c r="P6" t="s">
        <v>43</v>
      </c>
      <c r="Q6" t="s">
        <v>44</v>
      </c>
      <c r="S6" t="s">
        <v>1622</v>
      </c>
      <c r="T6" t="s">
        <v>1627</v>
      </c>
      <c r="U6" t="s">
        <v>1629</v>
      </c>
      <c r="V6" t="s">
        <v>1632</v>
      </c>
      <c r="W6" t="s">
        <v>1763</v>
      </c>
    </row>
    <row r="7" spans="1:23" x14ac:dyDescent="0.25">
      <c r="A7" t="s">
        <v>1840</v>
      </c>
      <c r="B7" t="s">
        <v>118</v>
      </c>
      <c r="C7" t="s">
        <v>45</v>
      </c>
      <c r="D7" t="s">
        <v>1649</v>
      </c>
      <c r="E7" t="s">
        <v>47</v>
      </c>
      <c r="F7" t="s">
        <v>48</v>
      </c>
      <c r="G7" t="s">
        <v>1658</v>
      </c>
      <c r="H7">
        <v>1</v>
      </c>
      <c r="I7">
        <v>1.0037627341724675</v>
      </c>
      <c r="J7">
        <v>-3.4130000000000001E-2</v>
      </c>
      <c r="M7">
        <v>494.43599999999998</v>
      </c>
      <c r="N7">
        <v>5.7807799999999999E-2</v>
      </c>
      <c r="O7">
        <v>-18.225999999999999</v>
      </c>
      <c r="P7">
        <v>500.32</v>
      </c>
      <c r="Q7">
        <v>5.7591099999999999E-2</v>
      </c>
      <c r="S7" t="b">
        <v>0</v>
      </c>
      <c r="T7" t="b">
        <v>0</v>
      </c>
      <c r="U7">
        <v>1</v>
      </c>
      <c r="V7">
        <v>-3.4130000000000001E-2</v>
      </c>
      <c r="W7">
        <v>1</v>
      </c>
    </row>
    <row r="8" spans="1:23" x14ac:dyDescent="0.25">
      <c r="A8" t="s">
        <v>1841</v>
      </c>
      <c r="B8" t="s">
        <v>118</v>
      </c>
      <c r="C8" t="s">
        <v>45</v>
      </c>
      <c r="D8" t="s">
        <v>1649</v>
      </c>
      <c r="E8" t="s">
        <v>47</v>
      </c>
      <c r="F8" t="s">
        <v>48</v>
      </c>
      <c r="G8" t="s">
        <v>1659</v>
      </c>
      <c r="H8">
        <v>0.69646172818285568</v>
      </c>
      <c r="I8">
        <v>1</v>
      </c>
      <c r="J8">
        <v>-4.4170935524424926E-4</v>
      </c>
      <c r="M8">
        <v>348.46</v>
      </c>
      <c r="N8">
        <v>5.4833199999999999E-2</v>
      </c>
      <c r="O8">
        <v>-0.221</v>
      </c>
      <c r="P8">
        <v>500.32900000000001</v>
      </c>
      <c r="Q8">
        <v>5.7592200000000003E-2</v>
      </c>
      <c r="S8" t="b">
        <v>0</v>
      </c>
      <c r="T8" t="b">
        <v>1</v>
      </c>
      <c r="U8">
        <v>1</v>
      </c>
      <c r="V8">
        <v>-4.4170935524424926E-4</v>
      </c>
      <c r="W8">
        <v>0.5</v>
      </c>
    </row>
    <row r="9" spans="1:23" x14ac:dyDescent="0.25">
      <c r="A9" t="s">
        <v>1842</v>
      </c>
      <c r="B9" t="s">
        <v>118</v>
      </c>
      <c r="C9" t="s">
        <v>45</v>
      </c>
      <c r="D9" t="s">
        <v>1649</v>
      </c>
      <c r="E9" t="s">
        <v>47</v>
      </c>
      <c r="F9" t="s">
        <v>48</v>
      </c>
      <c r="G9" t="s">
        <v>1656</v>
      </c>
      <c r="H9">
        <v>0.5838738090812855</v>
      </c>
      <c r="I9">
        <v>1</v>
      </c>
      <c r="J9">
        <v>-4.5576125867683776E-4</v>
      </c>
      <c r="M9">
        <v>361.26900000000001</v>
      </c>
      <c r="N9">
        <v>6.7269700000000002E-2</v>
      </c>
      <c r="O9">
        <v>-0.28199999999999997</v>
      </c>
      <c r="P9">
        <v>618.745</v>
      </c>
      <c r="Q9">
        <v>7.12232E-2</v>
      </c>
      <c r="S9" t="b">
        <v>0</v>
      </c>
      <c r="T9" t="b">
        <v>1</v>
      </c>
      <c r="U9">
        <v>1</v>
      </c>
      <c r="V9">
        <v>-4.5576125867683776E-4</v>
      </c>
      <c r="W9">
        <v>0.25</v>
      </c>
    </row>
    <row r="10" spans="1:23" x14ac:dyDescent="0.25">
      <c r="A10" t="s">
        <v>1843</v>
      </c>
      <c r="B10" t="s">
        <v>118</v>
      </c>
      <c r="C10" t="s">
        <v>45</v>
      </c>
      <c r="D10" t="s">
        <v>1649</v>
      </c>
      <c r="E10" t="s">
        <v>47</v>
      </c>
      <c r="F10" t="s">
        <v>48</v>
      </c>
      <c r="G10" t="s">
        <v>1657</v>
      </c>
      <c r="H10">
        <v>0.98981052126638946</v>
      </c>
      <c r="I10">
        <v>1.0043409485146142</v>
      </c>
      <c r="J10">
        <v>-3.4130000000000001E-2</v>
      </c>
      <c r="M10">
        <v>495.22199999999998</v>
      </c>
      <c r="N10">
        <v>5.7841099999999999E-2</v>
      </c>
      <c r="O10">
        <v>-18.905999999999999</v>
      </c>
      <c r="P10">
        <v>500.32</v>
      </c>
      <c r="Q10">
        <v>5.7591099999999999E-2</v>
      </c>
      <c r="S10" t="b">
        <v>0</v>
      </c>
      <c r="T10" t="b">
        <v>0</v>
      </c>
      <c r="U10">
        <v>1</v>
      </c>
      <c r="V10">
        <v>-3.4130000000000001E-2</v>
      </c>
      <c r="W10">
        <v>0.9</v>
      </c>
    </row>
    <row r="11" spans="1:23" x14ac:dyDescent="0.25">
      <c r="A11" t="s">
        <v>1844</v>
      </c>
      <c r="B11" t="s">
        <v>118</v>
      </c>
      <c r="C11" t="s">
        <v>45</v>
      </c>
      <c r="D11" t="s">
        <v>1649</v>
      </c>
      <c r="E11" t="s">
        <v>67</v>
      </c>
      <c r="F11" t="s">
        <v>48</v>
      </c>
      <c r="G11" t="s">
        <v>1658</v>
      </c>
      <c r="H11">
        <v>1</v>
      </c>
      <c r="I11">
        <v>1.0026081596152008</v>
      </c>
      <c r="J11">
        <v>-3.4130000000000001E-2</v>
      </c>
      <c r="M11">
        <v>493.49</v>
      </c>
      <c r="N11">
        <v>5.7738699999999997E-2</v>
      </c>
      <c r="O11">
        <v>-18.135000000000002</v>
      </c>
      <c r="P11">
        <v>500.29700000000003</v>
      </c>
      <c r="Q11">
        <v>5.7588500000000001E-2</v>
      </c>
      <c r="S11" t="b">
        <v>0</v>
      </c>
      <c r="T11" t="b">
        <v>0</v>
      </c>
      <c r="U11">
        <v>1</v>
      </c>
      <c r="V11">
        <v>-3.4130000000000001E-2</v>
      </c>
      <c r="W11">
        <v>1</v>
      </c>
    </row>
    <row r="12" spans="1:23" x14ac:dyDescent="0.25">
      <c r="A12" t="s">
        <v>1845</v>
      </c>
      <c r="B12" t="s">
        <v>118</v>
      </c>
      <c r="C12" t="s">
        <v>45</v>
      </c>
      <c r="D12" t="s">
        <v>1649</v>
      </c>
      <c r="E12" t="s">
        <v>67</v>
      </c>
      <c r="F12" t="s">
        <v>48</v>
      </c>
      <c r="G12" t="s">
        <v>1659</v>
      </c>
      <c r="H12">
        <v>0.6558519951709747</v>
      </c>
      <c r="I12">
        <v>1</v>
      </c>
      <c r="J12">
        <v>-4.7770573326830673E-4</v>
      </c>
      <c r="M12">
        <v>328.12799999999999</v>
      </c>
      <c r="N12">
        <v>5.2894700000000003E-2</v>
      </c>
      <c r="O12">
        <v>-0.23899999999999999</v>
      </c>
      <c r="P12">
        <v>500.30799999999999</v>
      </c>
      <c r="Q12">
        <v>5.7589700000000001E-2</v>
      </c>
      <c r="S12" t="b">
        <v>0</v>
      </c>
      <c r="T12" t="b">
        <v>1</v>
      </c>
      <c r="U12">
        <v>1</v>
      </c>
      <c r="V12">
        <v>-4.7770573326830673E-4</v>
      </c>
      <c r="W12">
        <v>0.5</v>
      </c>
    </row>
    <row r="13" spans="1:23" x14ac:dyDescent="0.25">
      <c r="A13" t="s">
        <v>1846</v>
      </c>
      <c r="B13" t="s">
        <v>118</v>
      </c>
      <c r="C13" t="s">
        <v>45</v>
      </c>
      <c r="D13" t="s">
        <v>1649</v>
      </c>
      <c r="E13" t="s">
        <v>67</v>
      </c>
      <c r="F13" t="s">
        <v>48</v>
      </c>
      <c r="G13" t="s">
        <v>1656</v>
      </c>
      <c r="H13">
        <v>0.53656948168739527</v>
      </c>
      <c r="I13">
        <v>1</v>
      </c>
      <c r="J13">
        <v>-4.9171622073468954E-4</v>
      </c>
      <c r="M13">
        <v>245.524</v>
      </c>
      <c r="N13">
        <v>4.5709100000000003E-2</v>
      </c>
      <c r="O13">
        <v>-0.22500000000000001</v>
      </c>
      <c r="P13">
        <v>457.58100000000002</v>
      </c>
      <c r="Q13">
        <v>5.2671799999999998E-2</v>
      </c>
      <c r="S13" t="b">
        <v>0</v>
      </c>
      <c r="T13" t="b">
        <v>1</v>
      </c>
      <c r="U13">
        <v>1</v>
      </c>
      <c r="V13">
        <v>-4.9171622073468954E-4</v>
      </c>
      <c r="W13">
        <v>0.25</v>
      </c>
    </row>
    <row r="14" spans="1:23" x14ac:dyDescent="0.25">
      <c r="A14" t="s">
        <v>1847</v>
      </c>
      <c r="B14" t="s">
        <v>118</v>
      </c>
      <c r="C14" t="s">
        <v>45</v>
      </c>
      <c r="D14" t="s">
        <v>1649</v>
      </c>
      <c r="E14" t="s">
        <v>67</v>
      </c>
      <c r="F14" t="s">
        <v>48</v>
      </c>
      <c r="G14" t="s">
        <v>1657</v>
      </c>
      <c r="H14">
        <v>0.98965014781219951</v>
      </c>
      <c r="I14">
        <v>1.0037108103180321</v>
      </c>
      <c r="J14">
        <v>-3.4130000000000001E-2</v>
      </c>
      <c r="M14">
        <v>495.11900000000003</v>
      </c>
      <c r="N14">
        <v>5.7802199999999998E-2</v>
      </c>
      <c r="O14">
        <v>-19.199000000000002</v>
      </c>
      <c r="P14">
        <v>500.29700000000003</v>
      </c>
      <c r="Q14">
        <v>5.7588500000000001E-2</v>
      </c>
      <c r="S14" t="b">
        <v>0</v>
      </c>
      <c r="T14" t="b">
        <v>0</v>
      </c>
      <c r="U14">
        <v>1</v>
      </c>
      <c r="V14">
        <v>-3.4130000000000001E-2</v>
      </c>
      <c r="W14">
        <v>0.9</v>
      </c>
    </row>
    <row r="15" spans="1:23" x14ac:dyDescent="0.25">
      <c r="A15" t="s">
        <v>1848</v>
      </c>
      <c r="B15" t="s">
        <v>118</v>
      </c>
      <c r="C15" t="s">
        <v>45</v>
      </c>
      <c r="D15" t="s">
        <v>1649</v>
      </c>
      <c r="E15" t="s">
        <v>70</v>
      </c>
      <c r="F15" t="s">
        <v>48</v>
      </c>
      <c r="G15" t="s">
        <v>1658</v>
      </c>
      <c r="H15">
        <v>1</v>
      </c>
      <c r="I15">
        <v>1.0022663568443977</v>
      </c>
      <c r="J15">
        <v>-2.8758483512749004E-2</v>
      </c>
      <c r="M15">
        <v>496.75700000000001</v>
      </c>
      <c r="N15">
        <v>5.7711899999999997E-2</v>
      </c>
      <c r="O15">
        <v>-14.385999999999999</v>
      </c>
      <c r="P15">
        <v>500.23500000000001</v>
      </c>
      <c r="Q15">
        <v>5.7581399999999998E-2</v>
      </c>
      <c r="S15" t="b">
        <v>0</v>
      </c>
      <c r="T15" t="b">
        <v>0</v>
      </c>
      <c r="U15">
        <v>1</v>
      </c>
      <c r="V15">
        <v>-2.8758483512749004E-2</v>
      </c>
      <c r="W15">
        <v>1</v>
      </c>
    </row>
    <row r="16" spans="1:23" x14ac:dyDescent="0.25">
      <c r="A16" t="s">
        <v>1849</v>
      </c>
      <c r="B16" t="s">
        <v>118</v>
      </c>
      <c r="C16" t="s">
        <v>45</v>
      </c>
      <c r="D16" t="s">
        <v>1649</v>
      </c>
      <c r="E16" t="s">
        <v>70</v>
      </c>
      <c r="F16" t="s">
        <v>48</v>
      </c>
      <c r="G16" t="s">
        <v>1659</v>
      </c>
      <c r="H16">
        <v>0.74920688862457385</v>
      </c>
      <c r="I16">
        <v>1</v>
      </c>
      <c r="J16">
        <v>-4.5777568991194317E-4</v>
      </c>
      <c r="M16">
        <v>374.78699999999998</v>
      </c>
      <c r="N16">
        <v>5.3742900000000003E-2</v>
      </c>
      <c r="O16">
        <v>-0.22900000000000001</v>
      </c>
      <c r="P16">
        <v>500.245</v>
      </c>
      <c r="Q16">
        <v>5.7582700000000001E-2</v>
      </c>
      <c r="S16" t="b">
        <v>0</v>
      </c>
      <c r="T16" t="b">
        <v>1</v>
      </c>
      <c r="U16">
        <v>1</v>
      </c>
      <c r="V16">
        <v>-4.5777568991194317E-4</v>
      </c>
      <c r="W16">
        <v>0.5</v>
      </c>
    </row>
    <row r="17" spans="1:23" x14ac:dyDescent="0.25">
      <c r="A17" t="s">
        <v>1850</v>
      </c>
      <c r="B17" t="s">
        <v>118</v>
      </c>
      <c r="C17" t="s">
        <v>45</v>
      </c>
      <c r="D17" t="s">
        <v>1649</v>
      </c>
      <c r="E17" t="s">
        <v>70</v>
      </c>
      <c r="F17" t="s">
        <v>48</v>
      </c>
      <c r="G17" t="s">
        <v>1656</v>
      </c>
      <c r="H17">
        <v>0.61189521995352236</v>
      </c>
      <c r="I17">
        <v>1</v>
      </c>
      <c r="J17">
        <v>-4.5003278256045378E-4</v>
      </c>
      <c r="M17">
        <v>315.44299999999998</v>
      </c>
      <c r="N17">
        <v>5.3569400000000003E-2</v>
      </c>
      <c r="O17">
        <v>-0.23200000000000001</v>
      </c>
      <c r="P17">
        <v>515.51800000000003</v>
      </c>
      <c r="Q17">
        <v>5.9340700000000003E-2</v>
      </c>
      <c r="S17" t="b">
        <v>0</v>
      </c>
      <c r="T17" t="b">
        <v>1</v>
      </c>
      <c r="U17">
        <v>1</v>
      </c>
      <c r="V17">
        <v>-4.5003278256045378E-4</v>
      </c>
      <c r="W17">
        <v>0.25</v>
      </c>
    </row>
    <row r="18" spans="1:23" x14ac:dyDescent="0.25">
      <c r="A18" t="s">
        <v>1851</v>
      </c>
      <c r="B18" t="s">
        <v>118</v>
      </c>
      <c r="C18" t="s">
        <v>45</v>
      </c>
      <c r="D18" t="s">
        <v>1649</v>
      </c>
      <c r="E18" t="s">
        <v>70</v>
      </c>
      <c r="F18" t="s">
        <v>48</v>
      </c>
      <c r="G18" t="s">
        <v>1657</v>
      </c>
      <c r="H18">
        <v>0.99331914000419796</v>
      </c>
      <c r="I18">
        <v>1.0025772211165411</v>
      </c>
      <c r="J18">
        <v>-2.9576099233360319E-2</v>
      </c>
      <c r="M18">
        <v>496.89299999999997</v>
      </c>
      <c r="N18">
        <v>5.7729799999999998E-2</v>
      </c>
      <c r="O18">
        <v>-14.795</v>
      </c>
      <c r="P18">
        <v>500.23500000000001</v>
      </c>
      <c r="Q18">
        <v>5.7581399999999998E-2</v>
      </c>
      <c r="S18" t="b">
        <v>0</v>
      </c>
      <c r="T18" t="b">
        <v>0</v>
      </c>
      <c r="U18">
        <v>1</v>
      </c>
      <c r="V18">
        <v>-2.9576099233360319E-2</v>
      </c>
      <c r="W18">
        <v>0.9</v>
      </c>
    </row>
    <row r="19" spans="1:23" x14ac:dyDescent="0.25">
      <c r="A19" t="s">
        <v>1852</v>
      </c>
      <c r="B19" t="s">
        <v>118</v>
      </c>
      <c r="C19" t="s">
        <v>45</v>
      </c>
      <c r="D19" t="s">
        <v>1649</v>
      </c>
      <c r="E19" t="s">
        <v>57</v>
      </c>
      <c r="F19" t="s">
        <v>48</v>
      </c>
      <c r="G19" t="s">
        <v>1658</v>
      </c>
      <c r="H19">
        <v>1</v>
      </c>
      <c r="I19">
        <v>1.0037686500417677</v>
      </c>
      <c r="J19">
        <v>-2.935673075769752E-2</v>
      </c>
      <c r="M19">
        <v>495.887</v>
      </c>
      <c r="N19">
        <v>5.7797300000000003E-2</v>
      </c>
      <c r="O19">
        <v>-14.685</v>
      </c>
      <c r="P19">
        <v>500.226</v>
      </c>
      <c r="Q19">
        <v>5.7580300000000001E-2</v>
      </c>
      <c r="S19" t="b">
        <v>0</v>
      </c>
      <c r="T19" t="b">
        <v>0</v>
      </c>
      <c r="U19">
        <v>1</v>
      </c>
      <c r="V19">
        <v>-2.935673075769752E-2</v>
      </c>
      <c r="W19">
        <v>1</v>
      </c>
    </row>
    <row r="20" spans="1:23" x14ac:dyDescent="0.25">
      <c r="A20" t="s">
        <v>1853</v>
      </c>
      <c r="B20" t="s">
        <v>118</v>
      </c>
      <c r="C20" t="s">
        <v>45</v>
      </c>
      <c r="D20" t="s">
        <v>1649</v>
      </c>
      <c r="E20" t="s">
        <v>57</v>
      </c>
      <c r="F20" t="s">
        <v>48</v>
      </c>
      <c r="G20" t="s">
        <v>1659</v>
      </c>
      <c r="H20">
        <v>0.74290586262111757</v>
      </c>
      <c r="I20">
        <v>1</v>
      </c>
      <c r="J20">
        <v>-4.1180480452265622E-4</v>
      </c>
      <c r="M20">
        <v>371.62900000000002</v>
      </c>
      <c r="N20">
        <v>5.4958100000000003E-2</v>
      </c>
      <c r="O20">
        <v>-0.20599999999999999</v>
      </c>
      <c r="P20">
        <v>500.23700000000002</v>
      </c>
      <c r="Q20">
        <v>5.7581800000000002E-2</v>
      </c>
      <c r="S20" t="b">
        <v>0</v>
      </c>
      <c r="T20" t="b">
        <v>1</v>
      </c>
      <c r="U20">
        <v>1</v>
      </c>
      <c r="V20">
        <v>-4.1180480452265622E-4</v>
      </c>
      <c r="W20">
        <v>0.5</v>
      </c>
    </row>
    <row r="21" spans="1:23" x14ac:dyDescent="0.25">
      <c r="A21" t="s">
        <v>1854</v>
      </c>
      <c r="B21" t="s">
        <v>118</v>
      </c>
      <c r="C21" t="s">
        <v>45</v>
      </c>
      <c r="D21" t="s">
        <v>1649</v>
      </c>
      <c r="E21" t="s">
        <v>57</v>
      </c>
      <c r="F21" t="s">
        <v>48</v>
      </c>
      <c r="G21" t="s">
        <v>1656</v>
      </c>
      <c r="H21">
        <v>0.60566005176876625</v>
      </c>
      <c r="I21">
        <v>1</v>
      </c>
      <c r="J21">
        <v>-4.1415012942191542E-4</v>
      </c>
      <c r="M21">
        <v>298.33300000000003</v>
      </c>
      <c r="N21">
        <v>5.2676599999999997E-2</v>
      </c>
      <c r="O21">
        <v>-0.20399999999999999</v>
      </c>
      <c r="P21">
        <v>492.57499999999999</v>
      </c>
      <c r="Q21">
        <v>5.6699600000000003E-2</v>
      </c>
      <c r="S21" t="b">
        <v>0</v>
      </c>
      <c r="T21" t="b">
        <v>1</v>
      </c>
      <c r="U21">
        <v>1</v>
      </c>
      <c r="V21">
        <v>-4.1415012942191542E-4</v>
      </c>
      <c r="W21">
        <v>0.25</v>
      </c>
    </row>
    <row r="22" spans="1:23" x14ac:dyDescent="0.25">
      <c r="A22" t="s">
        <v>1855</v>
      </c>
      <c r="B22" t="s">
        <v>118</v>
      </c>
      <c r="C22" t="s">
        <v>45</v>
      </c>
      <c r="D22" t="s">
        <v>1649</v>
      </c>
      <c r="E22" t="s">
        <v>57</v>
      </c>
      <c r="F22" t="s">
        <v>48</v>
      </c>
      <c r="G22" t="s">
        <v>1657</v>
      </c>
      <c r="H22">
        <v>0.99298517070284231</v>
      </c>
      <c r="I22">
        <v>1.0046144254198051</v>
      </c>
      <c r="J22">
        <v>-3.0090399139588907E-2</v>
      </c>
      <c r="M22">
        <v>496.71699999999998</v>
      </c>
      <c r="N22">
        <v>5.7846000000000002E-2</v>
      </c>
      <c r="O22">
        <v>-15.052</v>
      </c>
      <c r="P22">
        <v>500.226</v>
      </c>
      <c r="Q22">
        <v>5.7580300000000001E-2</v>
      </c>
      <c r="S22" t="b">
        <v>0</v>
      </c>
      <c r="T22" t="b">
        <v>0</v>
      </c>
      <c r="U22">
        <v>1</v>
      </c>
      <c r="V22">
        <v>-3.0090399139588907E-2</v>
      </c>
      <c r="W22">
        <v>0.9</v>
      </c>
    </row>
    <row r="23" spans="1:23" x14ac:dyDescent="0.25">
      <c r="A23" t="s">
        <v>1856</v>
      </c>
      <c r="B23" t="s">
        <v>118</v>
      </c>
      <c r="C23" t="s">
        <v>45</v>
      </c>
      <c r="D23" t="s">
        <v>1649</v>
      </c>
      <c r="E23" t="s">
        <v>59</v>
      </c>
      <c r="F23" t="s">
        <v>48</v>
      </c>
      <c r="G23" t="s">
        <v>1658</v>
      </c>
      <c r="H23">
        <v>1</v>
      </c>
      <c r="I23">
        <v>1.0034438861902422</v>
      </c>
      <c r="J23">
        <v>-3.104196902999844E-2</v>
      </c>
      <c r="M23">
        <v>497.68599999999998</v>
      </c>
      <c r="N23">
        <v>5.7778599999999999E-2</v>
      </c>
      <c r="O23">
        <v>-15.528</v>
      </c>
      <c r="P23">
        <v>500.226</v>
      </c>
      <c r="Q23">
        <v>5.7580300000000001E-2</v>
      </c>
      <c r="S23" t="b">
        <v>0</v>
      </c>
      <c r="T23" t="b">
        <v>0</v>
      </c>
      <c r="U23">
        <v>1</v>
      </c>
      <c r="V23">
        <v>-3.104196902999844E-2</v>
      </c>
      <c r="W23">
        <v>1</v>
      </c>
    </row>
    <row r="24" spans="1:23" x14ac:dyDescent="0.25">
      <c r="A24" t="s">
        <v>1857</v>
      </c>
      <c r="B24" t="s">
        <v>118</v>
      </c>
      <c r="C24" t="s">
        <v>45</v>
      </c>
      <c r="D24" t="s">
        <v>1649</v>
      </c>
      <c r="E24" t="s">
        <v>59</v>
      </c>
      <c r="F24" t="s">
        <v>48</v>
      </c>
      <c r="G24" t="s">
        <v>1659</v>
      </c>
      <c r="H24">
        <v>0.78395040750684175</v>
      </c>
      <c r="I24">
        <v>1</v>
      </c>
      <c r="J24">
        <v>-3.5583133594676122E-4</v>
      </c>
      <c r="M24">
        <v>392.161</v>
      </c>
      <c r="N24">
        <v>5.6111599999999998E-2</v>
      </c>
      <c r="O24">
        <v>-0.17799999999999999</v>
      </c>
      <c r="P24">
        <v>500.23700000000002</v>
      </c>
      <c r="Q24">
        <v>5.7581800000000002E-2</v>
      </c>
      <c r="S24" t="b">
        <v>0</v>
      </c>
      <c r="T24" t="b">
        <v>1</v>
      </c>
      <c r="U24">
        <v>1</v>
      </c>
      <c r="V24">
        <v>-3.5583133594676122E-4</v>
      </c>
      <c r="W24">
        <v>0.5</v>
      </c>
    </row>
    <row r="25" spans="1:23" x14ac:dyDescent="0.25">
      <c r="A25" t="s">
        <v>1858</v>
      </c>
      <c r="B25" t="s">
        <v>118</v>
      </c>
      <c r="C25" t="s">
        <v>45</v>
      </c>
      <c r="D25" t="s">
        <v>1649</v>
      </c>
      <c r="E25" t="s">
        <v>59</v>
      </c>
      <c r="F25" t="s">
        <v>48</v>
      </c>
      <c r="G25" t="s">
        <v>1656</v>
      </c>
      <c r="H25">
        <v>0.57371770796325428</v>
      </c>
      <c r="I25">
        <v>1</v>
      </c>
      <c r="J25">
        <v>-3.674567324772877E-4</v>
      </c>
      <c r="M25">
        <v>282.59899999999999</v>
      </c>
      <c r="N25">
        <v>5.3638199999999997E-2</v>
      </c>
      <c r="O25">
        <v>-0.18099999999999999</v>
      </c>
      <c r="P25">
        <v>492.57499999999999</v>
      </c>
      <c r="Q25">
        <v>5.6699600000000003E-2</v>
      </c>
      <c r="S25" t="b">
        <v>0</v>
      </c>
      <c r="T25" t="b">
        <v>1</v>
      </c>
      <c r="U25">
        <v>1</v>
      </c>
      <c r="V25">
        <v>-3.674567324772877E-4</v>
      </c>
      <c r="W25">
        <v>0.25</v>
      </c>
    </row>
    <row r="26" spans="1:23" x14ac:dyDescent="0.25">
      <c r="A26" t="s">
        <v>1859</v>
      </c>
      <c r="B26" t="s">
        <v>118</v>
      </c>
      <c r="C26" t="s">
        <v>45</v>
      </c>
      <c r="D26" t="s">
        <v>1649</v>
      </c>
      <c r="E26" t="s">
        <v>59</v>
      </c>
      <c r="F26" t="s">
        <v>48</v>
      </c>
      <c r="G26" t="s">
        <v>1657</v>
      </c>
      <c r="H26">
        <v>0.99218553213947303</v>
      </c>
      <c r="I26">
        <v>1.0039510040760469</v>
      </c>
      <c r="J26">
        <v>-3.1527749457245326E-2</v>
      </c>
      <c r="M26">
        <v>496.31700000000001</v>
      </c>
      <c r="N26">
        <v>5.7807799999999999E-2</v>
      </c>
      <c r="O26">
        <v>-15.771000000000001</v>
      </c>
      <c r="P26">
        <v>500.226</v>
      </c>
      <c r="Q26">
        <v>5.7580300000000001E-2</v>
      </c>
      <c r="S26" t="b">
        <v>0</v>
      </c>
      <c r="T26" t="b">
        <v>0</v>
      </c>
      <c r="U26">
        <v>1</v>
      </c>
      <c r="V26">
        <v>-3.1527749457245326E-2</v>
      </c>
      <c r="W26">
        <v>0.9</v>
      </c>
    </row>
    <row r="27" spans="1:23" x14ac:dyDescent="0.25">
      <c r="A27" t="s">
        <v>1860</v>
      </c>
      <c r="B27" t="s">
        <v>118</v>
      </c>
      <c r="C27" t="s">
        <v>45</v>
      </c>
      <c r="D27" t="s">
        <v>1649</v>
      </c>
      <c r="E27" t="s">
        <v>62</v>
      </c>
      <c r="F27" t="s">
        <v>48</v>
      </c>
      <c r="G27" t="s">
        <v>1658</v>
      </c>
      <c r="H27">
        <v>1</v>
      </c>
      <c r="I27">
        <v>1.004376496822698</v>
      </c>
      <c r="J27">
        <v>-2.8585079544046089E-2</v>
      </c>
      <c r="M27">
        <v>499.21600000000001</v>
      </c>
      <c r="N27">
        <v>5.7832300000000003E-2</v>
      </c>
      <c r="O27">
        <v>-14.298999999999999</v>
      </c>
      <c r="P27">
        <v>500.226</v>
      </c>
      <c r="Q27">
        <v>5.7580300000000001E-2</v>
      </c>
      <c r="S27" t="b">
        <v>0</v>
      </c>
      <c r="T27" t="b">
        <v>0</v>
      </c>
      <c r="U27">
        <v>1</v>
      </c>
      <c r="V27">
        <v>-2.8585079544046089E-2</v>
      </c>
      <c r="W27">
        <v>1</v>
      </c>
    </row>
    <row r="28" spans="1:23" x14ac:dyDescent="0.25">
      <c r="A28" t="s">
        <v>1861</v>
      </c>
      <c r="B28" t="s">
        <v>118</v>
      </c>
      <c r="C28" t="s">
        <v>45</v>
      </c>
      <c r="D28" t="s">
        <v>1649</v>
      </c>
      <c r="E28" t="s">
        <v>62</v>
      </c>
      <c r="F28" t="s">
        <v>48</v>
      </c>
      <c r="G28" t="s">
        <v>1659</v>
      </c>
      <c r="H28">
        <v>0.8065377011296645</v>
      </c>
      <c r="I28">
        <v>1</v>
      </c>
      <c r="J28">
        <v>-3.998104898278216E-4</v>
      </c>
      <c r="M28">
        <v>403.46</v>
      </c>
      <c r="N28">
        <v>5.6532300000000001E-2</v>
      </c>
      <c r="O28">
        <v>-0.2</v>
      </c>
      <c r="P28">
        <v>500.23700000000002</v>
      </c>
      <c r="Q28">
        <v>5.7581800000000002E-2</v>
      </c>
      <c r="S28" t="b">
        <v>0</v>
      </c>
      <c r="T28" t="b">
        <v>1</v>
      </c>
      <c r="U28">
        <v>1</v>
      </c>
      <c r="V28">
        <v>-3.998104898278216E-4</v>
      </c>
      <c r="W28">
        <v>0.5</v>
      </c>
    </row>
    <row r="29" spans="1:23" x14ac:dyDescent="0.25">
      <c r="A29" t="s">
        <v>1862</v>
      </c>
      <c r="B29" t="s">
        <v>118</v>
      </c>
      <c r="C29" t="s">
        <v>45</v>
      </c>
      <c r="D29" t="s">
        <v>1649</v>
      </c>
      <c r="E29" t="s">
        <v>62</v>
      </c>
      <c r="F29" t="s">
        <v>48</v>
      </c>
      <c r="G29" t="s">
        <v>1656</v>
      </c>
      <c r="H29">
        <v>0.60639090493833425</v>
      </c>
      <c r="I29">
        <v>1</v>
      </c>
      <c r="J29">
        <v>-4.2430086788813886E-4</v>
      </c>
      <c r="M29">
        <v>298.69299999999998</v>
      </c>
      <c r="N29">
        <v>5.3924399999999997E-2</v>
      </c>
      <c r="O29">
        <v>-0.20899999999999999</v>
      </c>
      <c r="P29">
        <v>492.57499999999999</v>
      </c>
      <c r="Q29">
        <v>5.6699600000000003E-2</v>
      </c>
      <c r="S29" t="b">
        <v>0</v>
      </c>
      <c r="T29" t="b">
        <v>1</v>
      </c>
      <c r="U29">
        <v>1</v>
      </c>
      <c r="V29">
        <v>-4.2430086788813886E-4</v>
      </c>
      <c r="W29">
        <v>0.25</v>
      </c>
    </row>
    <row r="30" spans="1:23" x14ac:dyDescent="0.25">
      <c r="A30" t="s">
        <v>1863</v>
      </c>
      <c r="B30" t="s">
        <v>118</v>
      </c>
      <c r="C30" t="s">
        <v>45</v>
      </c>
      <c r="D30" t="s">
        <v>1649</v>
      </c>
      <c r="E30" t="s">
        <v>62</v>
      </c>
      <c r="F30" t="s">
        <v>48</v>
      </c>
      <c r="G30" t="s">
        <v>1657</v>
      </c>
      <c r="H30">
        <v>0.99396072975015293</v>
      </c>
      <c r="I30">
        <v>1.0028481963449305</v>
      </c>
      <c r="J30">
        <v>-2.9142827441996217E-2</v>
      </c>
      <c r="M30">
        <v>497.20499999999998</v>
      </c>
      <c r="N30">
        <v>5.7744299999999998E-2</v>
      </c>
      <c r="O30">
        <v>-14.577999999999999</v>
      </c>
      <c r="P30">
        <v>500.226</v>
      </c>
      <c r="Q30">
        <v>5.7580300000000001E-2</v>
      </c>
      <c r="S30" t="b">
        <v>0</v>
      </c>
      <c r="T30" t="b">
        <v>0</v>
      </c>
      <c r="U30">
        <v>1</v>
      </c>
      <c r="V30">
        <v>-2.9142827441996217E-2</v>
      </c>
      <c r="W30">
        <v>0.9</v>
      </c>
    </row>
    <row r="31" spans="1:23" x14ac:dyDescent="0.25">
      <c r="A31" t="s">
        <v>1864</v>
      </c>
      <c r="B31" t="s">
        <v>118</v>
      </c>
      <c r="C31" t="s">
        <v>45</v>
      </c>
      <c r="D31" t="s">
        <v>1649</v>
      </c>
      <c r="E31" t="s">
        <v>100</v>
      </c>
      <c r="F31" t="s">
        <v>48</v>
      </c>
      <c r="G31" t="s">
        <v>1658</v>
      </c>
      <c r="H31">
        <v>1.0025571765891383</v>
      </c>
      <c r="I31">
        <v>1.0429734180029457</v>
      </c>
      <c r="J31">
        <v>-2.5905658378002284E-2</v>
      </c>
      <c r="M31">
        <v>501.44</v>
      </c>
      <c r="N31">
        <v>6.00469E-2</v>
      </c>
      <c r="O31">
        <v>-12.957000000000001</v>
      </c>
      <c r="P31">
        <v>500.161</v>
      </c>
      <c r="Q31">
        <v>5.75728E-2</v>
      </c>
      <c r="S31" t="b">
        <v>0</v>
      </c>
      <c r="T31" t="b">
        <v>0</v>
      </c>
      <c r="U31">
        <v>1</v>
      </c>
      <c r="V31">
        <v>-2.5905658378002284E-2</v>
      </c>
      <c r="W31">
        <v>1</v>
      </c>
    </row>
    <row r="32" spans="1:23" x14ac:dyDescent="0.25">
      <c r="A32" t="s">
        <v>1865</v>
      </c>
      <c r="B32" t="s">
        <v>118</v>
      </c>
      <c r="C32" t="s">
        <v>45</v>
      </c>
      <c r="D32" t="s">
        <v>1649</v>
      </c>
      <c r="E32" t="s">
        <v>100</v>
      </c>
      <c r="F32" t="s">
        <v>48</v>
      </c>
      <c r="G32" t="s">
        <v>1659</v>
      </c>
      <c r="H32">
        <v>0.81961208490865933</v>
      </c>
      <c r="I32">
        <v>1</v>
      </c>
      <c r="J32">
        <v>-4.3386029698437101E-4</v>
      </c>
      <c r="M32">
        <v>409.93799999999999</v>
      </c>
      <c r="N32">
        <v>5.5169999999999997E-2</v>
      </c>
      <c r="O32">
        <v>-0.217</v>
      </c>
      <c r="P32">
        <v>500.161</v>
      </c>
      <c r="Q32">
        <v>5.75728E-2</v>
      </c>
      <c r="S32" t="b">
        <v>0</v>
      </c>
      <c r="T32" t="b">
        <v>1</v>
      </c>
      <c r="U32">
        <v>1</v>
      </c>
      <c r="V32">
        <v>-4.3386029698437101E-4</v>
      </c>
      <c r="W32">
        <v>0.5</v>
      </c>
    </row>
    <row r="33" spans="1:23" x14ac:dyDescent="0.25">
      <c r="A33" t="s">
        <v>1866</v>
      </c>
      <c r="B33" t="s">
        <v>118</v>
      </c>
      <c r="C33" t="s">
        <v>45</v>
      </c>
      <c r="D33" t="s">
        <v>1649</v>
      </c>
      <c r="E33" t="s">
        <v>100</v>
      </c>
      <c r="F33" t="s">
        <v>48</v>
      </c>
      <c r="G33" t="s">
        <v>1656</v>
      </c>
      <c r="H33">
        <v>0.62670659898477166</v>
      </c>
      <c r="I33">
        <v>1</v>
      </c>
      <c r="J33">
        <v>-4.5888324873096447E-4</v>
      </c>
      <c r="M33">
        <v>308.65300000000002</v>
      </c>
      <c r="N33">
        <v>5.4280099999999998E-2</v>
      </c>
      <c r="O33">
        <v>-0.22600000000000001</v>
      </c>
      <c r="P33">
        <v>492.5</v>
      </c>
      <c r="Q33">
        <v>5.6691100000000001E-2</v>
      </c>
      <c r="S33" t="b">
        <v>0</v>
      </c>
      <c r="T33" t="b">
        <v>1</v>
      </c>
      <c r="U33">
        <v>1</v>
      </c>
      <c r="V33">
        <v>-4.5888324873096447E-4</v>
      </c>
      <c r="W33">
        <v>0.25</v>
      </c>
    </row>
    <row r="34" spans="1:23" x14ac:dyDescent="0.25">
      <c r="A34" t="s">
        <v>1867</v>
      </c>
      <c r="B34" t="s">
        <v>118</v>
      </c>
      <c r="C34" t="s">
        <v>45</v>
      </c>
      <c r="D34" t="s">
        <v>1649</v>
      </c>
      <c r="E34" t="s">
        <v>100</v>
      </c>
      <c r="F34" t="s">
        <v>48</v>
      </c>
      <c r="G34" t="s">
        <v>1657</v>
      </c>
      <c r="H34">
        <v>0.99555143243875466</v>
      </c>
      <c r="I34">
        <v>1.0027704054692494</v>
      </c>
      <c r="J34">
        <v>-2.6335519962572052E-2</v>
      </c>
      <c r="M34">
        <v>497.93599999999998</v>
      </c>
      <c r="N34">
        <v>5.77323E-2</v>
      </c>
      <c r="O34">
        <v>-13.172000000000001</v>
      </c>
      <c r="P34">
        <v>500.161</v>
      </c>
      <c r="Q34">
        <v>5.75728E-2</v>
      </c>
      <c r="S34" t="b">
        <v>0</v>
      </c>
      <c r="T34" t="b">
        <v>0</v>
      </c>
      <c r="U34">
        <v>1</v>
      </c>
      <c r="V34">
        <v>-2.6335519962572052E-2</v>
      </c>
      <c r="W34">
        <v>0.9</v>
      </c>
    </row>
    <row r="35" spans="1:23" x14ac:dyDescent="0.25">
      <c r="A35" t="s">
        <v>1868</v>
      </c>
      <c r="B35" t="s">
        <v>118</v>
      </c>
      <c r="C35" t="s">
        <v>45</v>
      </c>
      <c r="D35" t="s">
        <v>1649</v>
      </c>
      <c r="E35" t="s">
        <v>47</v>
      </c>
      <c r="F35" t="s">
        <v>101</v>
      </c>
      <c r="G35" t="s">
        <v>1658</v>
      </c>
      <c r="H35">
        <v>1.0328729613047651</v>
      </c>
      <c r="I35">
        <v>1.0761553426568293</v>
      </c>
      <c r="J35">
        <v>-2.9549088583306685E-2</v>
      </c>
      <c r="M35">
        <v>516.76700000000005</v>
      </c>
      <c r="N35">
        <v>5.8635399999999997E-2</v>
      </c>
      <c r="O35">
        <v>-14.784000000000001</v>
      </c>
      <c r="P35">
        <v>500.32</v>
      </c>
      <c r="Q35">
        <v>5.4486E-2</v>
      </c>
      <c r="S35" t="b">
        <v>0</v>
      </c>
      <c r="T35" t="b">
        <v>0</v>
      </c>
      <c r="U35">
        <v>1</v>
      </c>
      <c r="V35">
        <v>-2.9549088583306685E-2</v>
      </c>
      <c r="W35">
        <v>1</v>
      </c>
    </row>
    <row r="36" spans="1:23" x14ac:dyDescent="0.25">
      <c r="A36" t="s">
        <v>1869</v>
      </c>
      <c r="B36" t="s">
        <v>118</v>
      </c>
      <c r="C36" t="s">
        <v>45</v>
      </c>
      <c r="D36" t="s">
        <v>1649</v>
      </c>
      <c r="E36" t="s">
        <v>47</v>
      </c>
      <c r="F36" t="s">
        <v>101</v>
      </c>
      <c r="G36" t="s">
        <v>1659</v>
      </c>
      <c r="H36">
        <v>0.78724599213717372</v>
      </c>
      <c r="I36">
        <v>1.0689390004643284</v>
      </c>
      <c r="J36">
        <v>-3.4976985143775395E-4</v>
      </c>
      <c r="M36">
        <v>393.88200000000001</v>
      </c>
      <c r="N36">
        <v>5.82436E-2</v>
      </c>
      <c r="O36">
        <v>-0.17499999999999999</v>
      </c>
      <c r="P36">
        <v>500.32900000000001</v>
      </c>
      <c r="Q36">
        <v>5.4487300000000002E-2</v>
      </c>
      <c r="S36" t="b">
        <v>0</v>
      </c>
      <c r="T36" t="b">
        <v>1</v>
      </c>
      <c r="U36">
        <v>1</v>
      </c>
      <c r="V36">
        <v>-3.4976985143775395E-4</v>
      </c>
      <c r="W36">
        <v>0.5</v>
      </c>
    </row>
    <row r="37" spans="1:23" x14ac:dyDescent="0.25">
      <c r="A37" t="s">
        <v>1870</v>
      </c>
      <c r="B37" t="s">
        <v>118</v>
      </c>
      <c r="C37" t="s">
        <v>45</v>
      </c>
      <c r="D37" t="s">
        <v>1649</v>
      </c>
      <c r="E37" t="s">
        <v>47</v>
      </c>
      <c r="F37" t="s">
        <v>101</v>
      </c>
      <c r="G37" t="s">
        <v>1656</v>
      </c>
      <c r="H37">
        <v>0.63801404455793576</v>
      </c>
      <c r="I37">
        <v>1.0096776156349663</v>
      </c>
      <c r="J37">
        <v>-4.9939797493313081E-4</v>
      </c>
      <c r="M37">
        <v>394.76799999999997</v>
      </c>
      <c r="N37">
        <v>6.8034399999999995E-2</v>
      </c>
      <c r="O37">
        <v>-0.309</v>
      </c>
      <c r="P37">
        <v>618.745</v>
      </c>
      <c r="Q37">
        <v>6.7382300000000006E-2</v>
      </c>
      <c r="S37" t="b">
        <v>0</v>
      </c>
      <c r="T37" t="b">
        <v>1</v>
      </c>
      <c r="U37">
        <v>1</v>
      </c>
      <c r="V37">
        <v>-4.9939797493313081E-4</v>
      </c>
      <c r="W37">
        <v>0.25</v>
      </c>
    </row>
    <row r="38" spans="1:23" x14ac:dyDescent="0.25">
      <c r="A38" t="s">
        <v>1871</v>
      </c>
      <c r="B38" t="s">
        <v>118</v>
      </c>
      <c r="C38" t="s">
        <v>45</v>
      </c>
      <c r="D38" t="s">
        <v>1649</v>
      </c>
      <c r="E38" t="s">
        <v>47</v>
      </c>
      <c r="F38" t="s">
        <v>101</v>
      </c>
      <c r="G38" t="s">
        <v>1657</v>
      </c>
      <c r="H38">
        <v>0.99289654621042533</v>
      </c>
      <c r="I38">
        <v>1.0073651947289213</v>
      </c>
      <c r="J38">
        <v>-3.0266629357211385E-2</v>
      </c>
      <c r="M38">
        <v>496.76600000000002</v>
      </c>
      <c r="N38">
        <v>5.48873E-2</v>
      </c>
      <c r="O38">
        <v>-15.143000000000001</v>
      </c>
      <c r="P38">
        <v>500.32</v>
      </c>
      <c r="Q38">
        <v>5.4486E-2</v>
      </c>
      <c r="S38" t="b">
        <v>0</v>
      </c>
      <c r="T38" t="b">
        <v>0</v>
      </c>
      <c r="U38">
        <v>1</v>
      </c>
      <c r="V38">
        <v>-3.0266629357211385E-2</v>
      </c>
      <c r="W38">
        <v>0.9</v>
      </c>
    </row>
    <row r="39" spans="1:23" x14ac:dyDescent="0.25">
      <c r="A39" t="s">
        <v>1872</v>
      </c>
      <c r="B39" t="s">
        <v>118</v>
      </c>
      <c r="C39" t="s">
        <v>45</v>
      </c>
      <c r="D39" t="s">
        <v>1649</v>
      </c>
      <c r="E39" t="s">
        <v>67</v>
      </c>
      <c r="F39" t="s">
        <v>101</v>
      </c>
      <c r="G39" t="s">
        <v>1658</v>
      </c>
      <c r="H39">
        <v>1.0365502891282576</v>
      </c>
      <c r="I39">
        <v>1.0276601563432062</v>
      </c>
      <c r="J39">
        <v>-3.4130000000000001E-2</v>
      </c>
      <c r="M39">
        <v>518.58299999999997</v>
      </c>
      <c r="N39">
        <v>5.5989700000000003E-2</v>
      </c>
      <c r="O39">
        <v>-19.356999999999999</v>
      </c>
      <c r="P39">
        <v>500.29700000000003</v>
      </c>
      <c r="Q39">
        <v>5.4482700000000002E-2</v>
      </c>
      <c r="S39" t="b">
        <v>0</v>
      </c>
      <c r="T39" t="b">
        <v>0</v>
      </c>
      <c r="U39">
        <v>1</v>
      </c>
      <c r="V39">
        <v>-3.4130000000000001E-2</v>
      </c>
      <c r="W39">
        <v>1</v>
      </c>
    </row>
    <row r="40" spans="1:23" x14ac:dyDescent="0.25">
      <c r="A40" t="s">
        <v>1873</v>
      </c>
      <c r="B40" t="s">
        <v>118</v>
      </c>
      <c r="C40" t="s">
        <v>45</v>
      </c>
      <c r="D40" t="s">
        <v>1649</v>
      </c>
      <c r="E40" t="s">
        <v>67</v>
      </c>
      <c r="F40" t="s">
        <v>101</v>
      </c>
      <c r="G40" t="s">
        <v>1659</v>
      </c>
      <c r="H40">
        <v>0.68407461004021519</v>
      </c>
      <c r="I40">
        <v>1.0566511820836462</v>
      </c>
      <c r="J40">
        <v>0</v>
      </c>
      <c r="M40">
        <v>342.24799999999999</v>
      </c>
      <c r="N40">
        <v>5.7570900000000001E-2</v>
      </c>
      <c r="O40">
        <v>-0.14000000000000001</v>
      </c>
      <c r="P40">
        <v>500.30799999999999</v>
      </c>
      <c r="Q40">
        <v>5.4484299999999999E-2</v>
      </c>
      <c r="S40" t="b">
        <v>0</v>
      </c>
      <c r="T40" t="b">
        <v>1</v>
      </c>
      <c r="U40">
        <v>1</v>
      </c>
      <c r="V40">
        <v>-2.7982762618227174E-4</v>
      </c>
      <c r="W40">
        <v>0.5</v>
      </c>
    </row>
    <row r="41" spans="1:23" x14ac:dyDescent="0.25">
      <c r="A41" t="s">
        <v>1874</v>
      </c>
      <c r="B41" t="s">
        <v>118</v>
      </c>
      <c r="C41" t="s">
        <v>45</v>
      </c>
      <c r="D41" t="s">
        <v>1649</v>
      </c>
      <c r="E41" t="s">
        <v>67</v>
      </c>
      <c r="F41" t="s">
        <v>101</v>
      </c>
      <c r="G41" t="s">
        <v>1656</v>
      </c>
      <c r="H41">
        <v>0.50353489327572598</v>
      </c>
      <c r="I41">
        <v>1.0075715463975452</v>
      </c>
      <c r="J41">
        <v>-4.5893513935237691E-4</v>
      </c>
      <c r="M41">
        <v>230.40799999999999</v>
      </c>
      <c r="N41">
        <v>5.0208599999999999E-2</v>
      </c>
      <c r="O41">
        <v>-0.21</v>
      </c>
      <c r="P41">
        <v>457.58100000000002</v>
      </c>
      <c r="Q41">
        <v>4.9831300000000002E-2</v>
      </c>
      <c r="S41" t="b">
        <v>0</v>
      </c>
      <c r="T41" t="b">
        <v>1</v>
      </c>
      <c r="U41">
        <v>1</v>
      </c>
      <c r="V41">
        <v>-4.5893513935237691E-4</v>
      </c>
      <c r="W41">
        <v>0.25</v>
      </c>
    </row>
    <row r="42" spans="1:23" x14ac:dyDescent="0.25">
      <c r="A42" t="s">
        <v>1875</v>
      </c>
      <c r="B42" t="s">
        <v>118</v>
      </c>
      <c r="C42" t="s">
        <v>45</v>
      </c>
      <c r="D42" t="s">
        <v>1649</v>
      </c>
      <c r="E42" t="s">
        <v>67</v>
      </c>
      <c r="F42" t="s">
        <v>101</v>
      </c>
      <c r="G42" t="s">
        <v>1657</v>
      </c>
      <c r="H42">
        <v>0.98711365448923338</v>
      </c>
      <c r="I42">
        <v>1.0049740559847438</v>
      </c>
      <c r="J42">
        <v>-3.4130000000000001E-2</v>
      </c>
      <c r="M42">
        <v>493.85</v>
      </c>
      <c r="N42">
        <v>5.4753700000000002E-2</v>
      </c>
      <c r="O42">
        <v>-20.170000000000002</v>
      </c>
      <c r="P42">
        <v>500.29700000000003</v>
      </c>
      <c r="Q42">
        <v>5.4482700000000002E-2</v>
      </c>
      <c r="S42" t="b">
        <v>0</v>
      </c>
      <c r="T42" t="b">
        <v>0</v>
      </c>
      <c r="U42">
        <v>1</v>
      </c>
      <c r="V42">
        <v>-3.4130000000000001E-2</v>
      </c>
      <c r="W42">
        <v>0.9</v>
      </c>
    </row>
    <row r="43" spans="1:23" x14ac:dyDescent="0.25">
      <c r="A43" t="s">
        <v>1876</v>
      </c>
      <c r="B43" t="s">
        <v>118</v>
      </c>
      <c r="C43" t="s">
        <v>45</v>
      </c>
      <c r="D43" t="s">
        <v>1649</v>
      </c>
      <c r="E43" t="s">
        <v>70</v>
      </c>
      <c r="F43" t="s">
        <v>101</v>
      </c>
      <c r="G43" t="s">
        <v>1658</v>
      </c>
      <c r="H43">
        <v>1.0476835887133047</v>
      </c>
      <c r="I43">
        <v>1.0813142595954572</v>
      </c>
      <c r="J43">
        <v>-2.7245194758463522E-2</v>
      </c>
      <c r="M43">
        <v>524.08799999999997</v>
      </c>
      <c r="N43">
        <v>5.8906E-2</v>
      </c>
      <c r="O43">
        <v>-13.629</v>
      </c>
      <c r="P43">
        <v>500.23500000000001</v>
      </c>
      <c r="Q43">
        <v>5.4476299999999998E-2</v>
      </c>
      <c r="S43" t="b">
        <v>0</v>
      </c>
      <c r="T43" t="b">
        <v>0</v>
      </c>
      <c r="U43">
        <v>1</v>
      </c>
      <c r="V43">
        <v>-2.7245194758463522E-2</v>
      </c>
      <c r="W43">
        <v>1</v>
      </c>
    </row>
    <row r="44" spans="1:23" x14ac:dyDescent="0.25">
      <c r="A44" t="s">
        <v>1877</v>
      </c>
      <c r="B44" t="s">
        <v>118</v>
      </c>
      <c r="C44" t="s">
        <v>45</v>
      </c>
      <c r="D44" t="s">
        <v>1649</v>
      </c>
      <c r="E44" t="s">
        <v>70</v>
      </c>
      <c r="F44" t="s">
        <v>101</v>
      </c>
      <c r="G44" t="s">
        <v>1659</v>
      </c>
      <c r="H44">
        <v>0.81589820987716022</v>
      </c>
      <c r="I44">
        <v>1.0169061242021906</v>
      </c>
      <c r="J44">
        <v>0</v>
      </c>
      <c r="M44">
        <v>408.149</v>
      </c>
      <c r="N44">
        <v>5.5398299999999998E-2</v>
      </c>
      <c r="O44">
        <v>-0.16400000000000001</v>
      </c>
      <c r="P44">
        <v>500.245</v>
      </c>
      <c r="Q44">
        <v>5.4477299999999999E-2</v>
      </c>
      <c r="S44" t="b">
        <v>0</v>
      </c>
      <c r="T44" t="b">
        <v>1</v>
      </c>
      <c r="U44">
        <v>1</v>
      </c>
      <c r="V44">
        <v>-3.2783935871423005E-4</v>
      </c>
      <c r="W44">
        <v>0.5</v>
      </c>
    </row>
    <row r="45" spans="1:23" x14ac:dyDescent="0.25">
      <c r="A45" t="s">
        <v>1878</v>
      </c>
      <c r="B45" t="s">
        <v>118</v>
      </c>
      <c r="C45" t="s">
        <v>45</v>
      </c>
      <c r="D45" t="s">
        <v>1649</v>
      </c>
      <c r="E45" t="s">
        <v>70</v>
      </c>
      <c r="F45" t="s">
        <v>101</v>
      </c>
      <c r="G45" t="s">
        <v>1656</v>
      </c>
      <c r="H45">
        <v>0.65184532838814546</v>
      </c>
      <c r="I45">
        <v>1.0079692629411461</v>
      </c>
      <c r="J45">
        <v>-4.8106952618531259E-4</v>
      </c>
      <c r="M45">
        <v>336.03800000000001</v>
      </c>
      <c r="N45">
        <v>5.6588100000000002E-2</v>
      </c>
      <c r="O45">
        <v>-0.248</v>
      </c>
      <c r="P45">
        <v>515.51800000000003</v>
      </c>
      <c r="Q45">
        <v>5.6140700000000002E-2</v>
      </c>
      <c r="S45" t="b">
        <v>0</v>
      </c>
      <c r="T45" t="b">
        <v>1</v>
      </c>
      <c r="U45">
        <v>1</v>
      </c>
      <c r="V45">
        <v>-4.8106952618531259E-4</v>
      </c>
      <c r="W45">
        <v>0.25</v>
      </c>
    </row>
    <row r="46" spans="1:23" x14ac:dyDescent="0.25">
      <c r="A46" t="s">
        <v>1879</v>
      </c>
      <c r="B46" t="s">
        <v>118</v>
      </c>
      <c r="C46" t="s">
        <v>45</v>
      </c>
      <c r="D46" t="s">
        <v>1649</v>
      </c>
      <c r="E46" t="s">
        <v>70</v>
      </c>
      <c r="F46" t="s">
        <v>101</v>
      </c>
      <c r="G46" t="s">
        <v>1657</v>
      </c>
      <c r="H46">
        <v>0.99302127999840073</v>
      </c>
      <c r="I46">
        <v>1.0040384534191933</v>
      </c>
      <c r="J46">
        <v>-2.7726968324887302E-2</v>
      </c>
      <c r="M46">
        <v>496.74400000000003</v>
      </c>
      <c r="N46">
        <v>5.4696300000000003E-2</v>
      </c>
      <c r="O46">
        <v>-13.87</v>
      </c>
      <c r="P46">
        <v>500.23500000000001</v>
      </c>
      <c r="Q46">
        <v>5.4476299999999998E-2</v>
      </c>
      <c r="S46" t="b">
        <v>0</v>
      </c>
      <c r="T46" t="b">
        <v>0</v>
      </c>
      <c r="U46">
        <v>1</v>
      </c>
      <c r="V46">
        <v>-2.7726968324887302E-2</v>
      </c>
      <c r="W46">
        <v>0.9</v>
      </c>
    </row>
    <row r="47" spans="1:23" x14ac:dyDescent="0.25">
      <c r="A47" t="s">
        <v>1880</v>
      </c>
      <c r="B47" t="s">
        <v>118</v>
      </c>
      <c r="C47" t="s">
        <v>45</v>
      </c>
      <c r="D47" t="s">
        <v>1649</v>
      </c>
      <c r="E47" t="s">
        <v>57</v>
      </c>
      <c r="F47" t="s">
        <v>101</v>
      </c>
      <c r="G47" t="s">
        <v>1658</v>
      </c>
      <c r="H47">
        <v>1.0494335200937401</v>
      </c>
      <c r="I47">
        <v>1.1458594597770584</v>
      </c>
      <c r="J47">
        <v>-3.2057203872778973E-2</v>
      </c>
      <c r="M47">
        <v>524.82799999999997</v>
      </c>
      <c r="N47">
        <v>6.24066E-2</v>
      </c>
      <c r="O47">
        <v>-16.032</v>
      </c>
      <c r="P47">
        <v>500.10599999999999</v>
      </c>
      <c r="Q47">
        <v>5.4462700000000003E-2</v>
      </c>
      <c r="S47" t="b">
        <v>0</v>
      </c>
      <c r="T47" t="b">
        <v>0</v>
      </c>
      <c r="U47">
        <v>1</v>
      </c>
      <c r="V47">
        <v>-3.2057203872778973E-2</v>
      </c>
      <c r="W47">
        <v>1</v>
      </c>
    </row>
    <row r="48" spans="1:23" x14ac:dyDescent="0.25">
      <c r="A48" t="s">
        <v>1881</v>
      </c>
      <c r="B48" t="s">
        <v>118</v>
      </c>
      <c r="C48" t="s">
        <v>45</v>
      </c>
      <c r="D48" t="s">
        <v>1649</v>
      </c>
      <c r="E48" t="s">
        <v>57</v>
      </c>
      <c r="F48" t="s">
        <v>101</v>
      </c>
      <c r="G48" t="s">
        <v>1659</v>
      </c>
      <c r="H48">
        <v>0.77015178448243105</v>
      </c>
      <c r="I48">
        <v>1.1085254949626999</v>
      </c>
      <c r="J48">
        <v>0</v>
      </c>
      <c r="M48">
        <v>385.166</v>
      </c>
      <c r="N48">
        <v>6.0374400000000002E-2</v>
      </c>
      <c r="O48">
        <v>-0.16900000000000001</v>
      </c>
      <c r="P48">
        <v>500.11700000000002</v>
      </c>
      <c r="Q48">
        <v>5.4463699999999997E-2</v>
      </c>
      <c r="S48" t="b">
        <v>0</v>
      </c>
      <c r="T48" t="b">
        <v>1</v>
      </c>
      <c r="U48">
        <v>1</v>
      </c>
      <c r="V48">
        <v>-3.3792092650319824E-4</v>
      </c>
      <c r="W48">
        <v>0.5</v>
      </c>
    </row>
    <row r="49" spans="1:23" x14ac:dyDescent="0.25">
      <c r="A49" t="s">
        <v>1882</v>
      </c>
      <c r="B49" t="s">
        <v>118</v>
      </c>
      <c r="C49" t="s">
        <v>45</v>
      </c>
      <c r="D49" t="s">
        <v>1649</v>
      </c>
      <c r="E49" t="s">
        <v>57</v>
      </c>
      <c r="F49" t="s">
        <v>101</v>
      </c>
      <c r="G49" t="s">
        <v>1656</v>
      </c>
      <c r="H49">
        <v>0.56876495425019935</v>
      </c>
      <c r="I49">
        <v>1.0083905679636005</v>
      </c>
      <c r="J49">
        <v>-4.8356000644746676E-4</v>
      </c>
      <c r="M49">
        <v>271.70299999999997</v>
      </c>
      <c r="N49">
        <v>5.2459199999999997E-2</v>
      </c>
      <c r="O49">
        <v>-0.23100000000000001</v>
      </c>
      <c r="P49">
        <v>477.70699999999999</v>
      </c>
      <c r="Q49">
        <v>5.2022699999999998E-2</v>
      </c>
      <c r="S49" t="b">
        <v>0</v>
      </c>
      <c r="T49" t="b">
        <v>1</v>
      </c>
      <c r="U49">
        <v>1</v>
      </c>
      <c r="V49">
        <v>-4.8356000644746676E-4</v>
      </c>
      <c r="W49">
        <v>0.25</v>
      </c>
    </row>
    <row r="50" spans="1:23" x14ac:dyDescent="0.25">
      <c r="A50" t="s">
        <v>1883</v>
      </c>
      <c r="B50" t="s">
        <v>118</v>
      </c>
      <c r="C50" t="s">
        <v>45</v>
      </c>
      <c r="D50" t="s">
        <v>1649</v>
      </c>
      <c r="E50" t="s">
        <v>57</v>
      </c>
      <c r="F50" t="s">
        <v>101</v>
      </c>
      <c r="G50" t="s">
        <v>1657</v>
      </c>
      <c r="H50">
        <v>0.99093992073680381</v>
      </c>
      <c r="I50">
        <v>1.0070947639393566</v>
      </c>
      <c r="J50">
        <v>-3.2867032189175895E-2</v>
      </c>
      <c r="M50">
        <v>495.57499999999999</v>
      </c>
      <c r="N50">
        <v>5.4849099999999998E-2</v>
      </c>
      <c r="O50">
        <v>-16.437000000000001</v>
      </c>
      <c r="P50">
        <v>500.10599999999999</v>
      </c>
      <c r="Q50">
        <v>5.4462700000000003E-2</v>
      </c>
      <c r="S50" t="b">
        <v>0</v>
      </c>
      <c r="T50" t="b">
        <v>0</v>
      </c>
      <c r="U50">
        <v>1</v>
      </c>
      <c r="V50">
        <v>-3.2867032189175895E-2</v>
      </c>
      <c r="W50">
        <v>0.9</v>
      </c>
    </row>
    <row r="51" spans="1:23" x14ac:dyDescent="0.25">
      <c r="A51" t="s">
        <v>1884</v>
      </c>
      <c r="B51" t="s">
        <v>118</v>
      </c>
      <c r="C51" t="s">
        <v>45</v>
      </c>
      <c r="D51" t="s">
        <v>1649</v>
      </c>
      <c r="E51" t="s">
        <v>59</v>
      </c>
      <c r="F51" t="s">
        <v>101</v>
      </c>
      <c r="G51" t="s">
        <v>1658</v>
      </c>
      <c r="H51">
        <v>1.0421530635505274</v>
      </c>
      <c r="I51">
        <v>1.2176535500443424</v>
      </c>
      <c r="J51">
        <v>-3.4130000000000001E-2</v>
      </c>
      <c r="M51">
        <v>521.18700000000001</v>
      </c>
      <c r="N51">
        <v>6.6316700000000006E-2</v>
      </c>
      <c r="O51">
        <v>-18.251999999999999</v>
      </c>
      <c r="P51">
        <v>500.10599999999999</v>
      </c>
      <c r="Q51">
        <v>5.4462700000000003E-2</v>
      </c>
      <c r="S51" t="b">
        <v>0</v>
      </c>
      <c r="T51" t="b">
        <v>0</v>
      </c>
      <c r="U51">
        <v>1</v>
      </c>
      <c r="V51">
        <v>-3.4130000000000001E-2</v>
      </c>
      <c r="W51">
        <v>1</v>
      </c>
    </row>
    <row r="52" spans="1:23" x14ac:dyDescent="0.25">
      <c r="A52" t="s">
        <v>1885</v>
      </c>
      <c r="B52" t="s">
        <v>118</v>
      </c>
      <c r="C52" t="s">
        <v>45</v>
      </c>
      <c r="D52" t="s">
        <v>1649</v>
      </c>
      <c r="E52" t="s">
        <v>59</v>
      </c>
      <c r="F52" t="s">
        <v>101</v>
      </c>
      <c r="G52" t="s">
        <v>1659</v>
      </c>
      <c r="H52">
        <v>0.78245090648788185</v>
      </c>
      <c r="I52">
        <v>1.2524250096853502</v>
      </c>
      <c r="J52">
        <v>0</v>
      </c>
      <c r="M52">
        <v>391.31700000000001</v>
      </c>
      <c r="N52">
        <v>6.82117E-2</v>
      </c>
      <c r="O52">
        <v>-0.11799999999999999</v>
      </c>
      <c r="P52">
        <v>500.11700000000002</v>
      </c>
      <c r="Q52">
        <v>5.4463699999999997E-2</v>
      </c>
      <c r="S52" t="b">
        <v>0</v>
      </c>
      <c r="T52" t="b">
        <v>1</v>
      </c>
      <c r="U52">
        <v>1</v>
      </c>
      <c r="V52">
        <v>-2.3594478891939284E-4</v>
      </c>
      <c r="W52">
        <v>0.5</v>
      </c>
    </row>
    <row r="53" spans="1:23" x14ac:dyDescent="0.25">
      <c r="A53" t="s">
        <v>1886</v>
      </c>
      <c r="B53" t="s">
        <v>118</v>
      </c>
      <c r="C53" t="s">
        <v>45</v>
      </c>
      <c r="D53" t="s">
        <v>1649</v>
      </c>
      <c r="E53" t="s">
        <v>59</v>
      </c>
      <c r="F53" t="s">
        <v>101</v>
      </c>
      <c r="G53" t="s">
        <v>1656</v>
      </c>
      <c r="H53">
        <v>0.50337131337828422</v>
      </c>
      <c r="I53">
        <v>1.0089345612588352</v>
      </c>
      <c r="J53">
        <v>-3.9982667199768898E-4</v>
      </c>
      <c r="M53">
        <v>240.464</v>
      </c>
      <c r="N53">
        <v>5.2487499999999999E-2</v>
      </c>
      <c r="O53">
        <v>-0.191</v>
      </c>
      <c r="P53">
        <v>477.70699999999999</v>
      </c>
      <c r="Q53">
        <v>5.2022699999999998E-2</v>
      </c>
      <c r="S53" t="b">
        <v>0</v>
      </c>
      <c r="T53" t="b">
        <v>1</v>
      </c>
      <c r="U53">
        <v>1</v>
      </c>
      <c r="V53">
        <v>-3.9982667199768898E-4</v>
      </c>
      <c r="W53">
        <v>0.25</v>
      </c>
    </row>
    <row r="54" spans="1:23" x14ac:dyDescent="0.25">
      <c r="A54" t="s">
        <v>1887</v>
      </c>
      <c r="B54" t="s">
        <v>118</v>
      </c>
      <c r="C54" t="s">
        <v>45</v>
      </c>
      <c r="D54" t="s">
        <v>1649</v>
      </c>
      <c r="E54" t="s">
        <v>59</v>
      </c>
      <c r="F54" t="s">
        <v>101</v>
      </c>
      <c r="G54" t="s">
        <v>1657</v>
      </c>
      <c r="H54">
        <v>0.98883036796199208</v>
      </c>
      <c r="I54">
        <v>1.0063401190172356</v>
      </c>
      <c r="J54">
        <v>-3.4130000000000001E-2</v>
      </c>
      <c r="M54">
        <v>494.52</v>
      </c>
      <c r="N54">
        <v>5.4808000000000003E-2</v>
      </c>
      <c r="O54">
        <v>-18.404</v>
      </c>
      <c r="P54">
        <v>500.10599999999999</v>
      </c>
      <c r="Q54">
        <v>5.4462700000000003E-2</v>
      </c>
      <c r="S54" t="b">
        <v>0</v>
      </c>
      <c r="T54" t="b">
        <v>0</v>
      </c>
      <c r="U54">
        <v>1</v>
      </c>
      <c r="V54">
        <v>-3.4130000000000001E-2</v>
      </c>
      <c r="W54">
        <v>0.9</v>
      </c>
    </row>
    <row r="55" spans="1:23" x14ac:dyDescent="0.25">
      <c r="A55" t="s">
        <v>1888</v>
      </c>
      <c r="B55" t="s">
        <v>118</v>
      </c>
      <c r="C55" t="s">
        <v>45</v>
      </c>
      <c r="D55" t="s">
        <v>1649</v>
      </c>
      <c r="E55" t="s">
        <v>62</v>
      </c>
      <c r="F55" t="s">
        <v>101</v>
      </c>
      <c r="G55" t="s">
        <v>1658</v>
      </c>
      <c r="H55">
        <v>1.0469820398075607</v>
      </c>
      <c r="I55">
        <v>1.2254350225016386</v>
      </c>
      <c r="J55">
        <v>-3.4130000000000001E-2</v>
      </c>
      <c r="M55">
        <v>523.60199999999998</v>
      </c>
      <c r="N55">
        <v>6.6740499999999994E-2</v>
      </c>
      <c r="O55">
        <v>-17.529</v>
      </c>
      <c r="P55">
        <v>500.10599999999999</v>
      </c>
      <c r="Q55">
        <v>5.4462700000000003E-2</v>
      </c>
      <c r="S55" t="b">
        <v>0</v>
      </c>
      <c r="T55" t="b">
        <v>0</v>
      </c>
      <c r="U55">
        <v>1</v>
      </c>
      <c r="V55">
        <v>-3.4130000000000001E-2</v>
      </c>
      <c r="W55">
        <v>1</v>
      </c>
    </row>
    <row r="56" spans="1:23" x14ac:dyDescent="0.25">
      <c r="A56" t="s">
        <v>1889</v>
      </c>
      <c r="B56" t="s">
        <v>118</v>
      </c>
      <c r="C56" t="s">
        <v>45</v>
      </c>
      <c r="D56" t="s">
        <v>1649</v>
      </c>
      <c r="E56" t="s">
        <v>62</v>
      </c>
      <c r="F56" t="s">
        <v>101</v>
      </c>
      <c r="G56" t="s">
        <v>1659</v>
      </c>
      <c r="H56">
        <v>0.79505395737397444</v>
      </c>
      <c r="I56">
        <v>1.2110598435288091</v>
      </c>
      <c r="J56">
        <v>0</v>
      </c>
      <c r="M56">
        <v>397.62</v>
      </c>
      <c r="N56">
        <v>6.5958799999999998E-2</v>
      </c>
      <c r="O56">
        <v>-0.13</v>
      </c>
      <c r="P56">
        <v>500.11700000000002</v>
      </c>
      <c r="Q56">
        <v>5.4463699999999997E-2</v>
      </c>
      <c r="S56" t="b">
        <v>0</v>
      </c>
      <c r="T56" t="b">
        <v>1</v>
      </c>
      <c r="U56">
        <v>1</v>
      </c>
      <c r="V56">
        <v>-2.599391742332294E-4</v>
      </c>
      <c r="W56">
        <v>0.5</v>
      </c>
    </row>
    <row r="57" spans="1:23" x14ac:dyDescent="0.25">
      <c r="A57" t="s">
        <v>1890</v>
      </c>
      <c r="B57" t="s">
        <v>118</v>
      </c>
      <c r="C57" t="s">
        <v>45</v>
      </c>
      <c r="D57" t="s">
        <v>1649</v>
      </c>
      <c r="E57" t="s">
        <v>62</v>
      </c>
      <c r="F57" t="s">
        <v>101</v>
      </c>
      <c r="G57" t="s">
        <v>1656</v>
      </c>
      <c r="H57">
        <v>0.52679990035733204</v>
      </c>
      <c r="I57">
        <v>1.0098726133015012</v>
      </c>
      <c r="J57">
        <v>-4.5425333939004455E-4</v>
      </c>
      <c r="M57">
        <v>251.65600000000001</v>
      </c>
      <c r="N57">
        <v>5.2536300000000001E-2</v>
      </c>
      <c r="O57">
        <v>-0.217</v>
      </c>
      <c r="P57">
        <v>477.70699999999999</v>
      </c>
      <c r="Q57">
        <v>5.2022699999999998E-2</v>
      </c>
      <c r="S57" t="b">
        <v>0</v>
      </c>
      <c r="T57" t="b">
        <v>1</v>
      </c>
      <c r="U57">
        <v>1</v>
      </c>
      <c r="V57">
        <v>-4.5425333939004455E-4</v>
      </c>
      <c r="W57">
        <v>0.25</v>
      </c>
    </row>
    <row r="58" spans="1:23" x14ac:dyDescent="0.25">
      <c r="A58" t="s">
        <v>1891</v>
      </c>
      <c r="B58" t="s">
        <v>118</v>
      </c>
      <c r="C58" t="s">
        <v>45</v>
      </c>
      <c r="D58" t="s">
        <v>1649</v>
      </c>
      <c r="E58" t="s">
        <v>62</v>
      </c>
      <c r="F58" t="s">
        <v>101</v>
      </c>
      <c r="G58" t="s">
        <v>1657</v>
      </c>
      <c r="H58">
        <v>0.98983615473519615</v>
      </c>
      <c r="I58">
        <v>1.0071406669151548</v>
      </c>
      <c r="J58">
        <v>-3.4130000000000001E-2</v>
      </c>
      <c r="M58">
        <v>495.02300000000002</v>
      </c>
      <c r="N58">
        <v>5.48516E-2</v>
      </c>
      <c r="O58">
        <v>-17.702000000000002</v>
      </c>
      <c r="P58">
        <v>500.10599999999999</v>
      </c>
      <c r="Q58">
        <v>5.4462700000000003E-2</v>
      </c>
      <c r="S58" t="b">
        <v>0</v>
      </c>
      <c r="T58" t="b">
        <v>0</v>
      </c>
      <c r="U58">
        <v>1</v>
      </c>
      <c r="V58">
        <v>-3.4130000000000001E-2</v>
      </c>
      <c r="W58">
        <v>0.9</v>
      </c>
    </row>
    <row r="59" spans="1:23" x14ac:dyDescent="0.25">
      <c r="A59" t="s">
        <v>1892</v>
      </c>
      <c r="B59" t="s">
        <v>118</v>
      </c>
      <c r="C59" t="s">
        <v>45</v>
      </c>
      <c r="D59" t="s">
        <v>1649</v>
      </c>
      <c r="E59" t="s">
        <v>100</v>
      </c>
      <c r="F59" t="s">
        <v>101</v>
      </c>
      <c r="G59" t="s">
        <v>1658</v>
      </c>
      <c r="H59">
        <v>1.0438715043143778</v>
      </c>
      <c r="I59">
        <v>1.2101216603973102</v>
      </c>
      <c r="J59">
        <v>-3.4130000000000001E-2</v>
      </c>
      <c r="M59">
        <v>522.13199999999995</v>
      </c>
      <c r="N59">
        <v>6.59169E-2</v>
      </c>
      <c r="O59">
        <v>-17.282</v>
      </c>
      <c r="P59">
        <v>500.18799999999999</v>
      </c>
      <c r="Q59">
        <v>5.44713E-2</v>
      </c>
      <c r="S59" t="b">
        <v>0</v>
      </c>
      <c r="T59" t="b">
        <v>0</v>
      </c>
      <c r="U59">
        <v>1</v>
      </c>
      <c r="V59">
        <v>-3.4130000000000001E-2</v>
      </c>
      <c r="W59">
        <v>1</v>
      </c>
    </row>
    <row r="60" spans="1:23" x14ac:dyDescent="0.25">
      <c r="A60" t="s">
        <v>1893</v>
      </c>
      <c r="B60" t="s">
        <v>118</v>
      </c>
      <c r="C60" t="s">
        <v>45</v>
      </c>
      <c r="D60" t="s">
        <v>1649</v>
      </c>
      <c r="E60" t="s">
        <v>100</v>
      </c>
      <c r="F60" t="s">
        <v>101</v>
      </c>
      <c r="G60" t="s">
        <v>1659</v>
      </c>
      <c r="H60">
        <v>0.80001319503866541</v>
      </c>
      <c r="I60">
        <v>1.2378940836734207</v>
      </c>
      <c r="J60">
        <v>0</v>
      </c>
      <c r="M60">
        <v>400.15699999999998</v>
      </c>
      <c r="N60">
        <v>6.7429699999999995E-2</v>
      </c>
      <c r="O60">
        <v>-0.14699999999999999</v>
      </c>
      <c r="P60">
        <v>500.18799999999999</v>
      </c>
      <c r="Q60">
        <v>5.44713E-2</v>
      </c>
      <c r="S60" t="b">
        <v>0</v>
      </c>
      <c r="T60" t="b">
        <v>1</v>
      </c>
      <c r="U60">
        <v>1</v>
      </c>
      <c r="V60">
        <v>-2.9388949754892158E-4</v>
      </c>
      <c r="W60">
        <v>0.5</v>
      </c>
    </row>
    <row r="61" spans="1:23" x14ac:dyDescent="0.25">
      <c r="A61" t="s">
        <v>1894</v>
      </c>
      <c r="B61" t="s">
        <v>118</v>
      </c>
      <c r="C61" t="s">
        <v>45</v>
      </c>
      <c r="D61" t="s">
        <v>1649</v>
      </c>
      <c r="E61" t="s">
        <v>100</v>
      </c>
      <c r="F61" t="s">
        <v>101</v>
      </c>
      <c r="G61" t="s">
        <v>1656</v>
      </c>
      <c r="H61">
        <v>0.51264088744702008</v>
      </c>
      <c r="I61">
        <v>1.0104708821833557</v>
      </c>
      <c r="J61">
        <v>-4.7721207681440013E-4</v>
      </c>
      <c r="M61">
        <v>244.92699999999999</v>
      </c>
      <c r="N61">
        <v>5.2574799999999998E-2</v>
      </c>
      <c r="O61">
        <v>-0.22800000000000001</v>
      </c>
      <c r="P61">
        <v>477.77499999999998</v>
      </c>
      <c r="Q61">
        <v>5.203E-2</v>
      </c>
      <c r="S61" t="b">
        <v>0</v>
      </c>
      <c r="T61" t="b">
        <v>1</v>
      </c>
      <c r="U61">
        <v>1</v>
      </c>
      <c r="V61">
        <v>-4.7721207681440013E-4</v>
      </c>
      <c r="W61">
        <v>0.25</v>
      </c>
    </row>
    <row r="62" spans="1:23" x14ac:dyDescent="0.25">
      <c r="A62" t="s">
        <v>1895</v>
      </c>
      <c r="B62" t="s">
        <v>118</v>
      </c>
      <c r="C62" t="s">
        <v>45</v>
      </c>
      <c r="D62" t="s">
        <v>1649</v>
      </c>
      <c r="E62" t="s">
        <v>100</v>
      </c>
      <c r="F62" t="s">
        <v>101</v>
      </c>
      <c r="G62" t="s">
        <v>1657</v>
      </c>
      <c r="H62">
        <v>0.99071549097539324</v>
      </c>
      <c r="I62">
        <v>1.0076333775768156</v>
      </c>
      <c r="J62">
        <v>-3.4130000000000001E-2</v>
      </c>
      <c r="M62">
        <v>495.54399999999998</v>
      </c>
      <c r="N62">
        <v>5.4887100000000001E-2</v>
      </c>
      <c r="O62">
        <v>-17.414000000000001</v>
      </c>
      <c r="P62">
        <v>500.18799999999999</v>
      </c>
      <c r="Q62">
        <v>5.44713E-2</v>
      </c>
      <c r="S62" t="b">
        <v>0</v>
      </c>
      <c r="T62" t="b">
        <v>0</v>
      </c>
      <c r="U62">
        <v>1</v>
      </c>
      <c r="V62">
        <v>-3.4130000000000001E-2</v>
      </c>
      <c r="W62">
        <v>0.9</v>
      </c>
    </row>
    <row r="63" spans="1:23" x14ac:dyDescent="0.25">
      <c r="A63" t="s">
        <v>1896</v>
      </c>
      <c r="B63" t="s">
        <v>118</v>
      </c>
      <c r="C63" t="s">
        <v>45</v>
      </c>
      <c r="D63" t="s">
        <v>1649</v>
      </c>
      <c r="E63" t="s">
        <v>47</v>
      </c>
      <c r="F63" t="s">
        <v>102</v>
      </c>
      <c r="G63" t="s">
        <v>1658</v>
      </c>
      <c r="H63">
        <v>1.008576511032939</v>
      </c>
      <c r="I63">
        <v>1</v>
      </c>
      <c r="J63">
        <v>-3.3440598017268952E-2</v>
      </c>
      <c r="M63">
        <v>504.61099999999999</v>
      </c>
      <c r="N63">
        <v>5.0454100000000002E-2</v>
      </c>
      <c r="O63">
        <v>-16.731000000000002</v>
      </c>
      <c r="P63">
        <v>500.32</v>
      </c>
      <c r="Q63">
        <v>5.0984000000000002E-2</v>
      </c>
      <c r="S63" t="b">
        <v>0</v>
      </c>
      <c r="T63" t="b">
        <v>0</v>
      </c>
      <c r="U63">
        <v>1</v>
      </c>
      <c r="V63">
        <v>-3.3440598017268952E-2</v>
      </c>
      <c r="W63">
        <v>1</v>
      </c>
    </row>
    <row r="64" spans="1:23" x14ac:dyDescent="0.25">
      <c r="A64" t="s">
        <v>1897</v>
      </c>
      <c r="B64" t="s">
        <v>118</v>
      </c>
      <c r="C64" t="s">
        <v>45</v>
      </c>
      <c r="D64" t="s">
        <v>1649</v>
      </c>
      <c r="E64" t="s">
        <v>47</v>
      </c>
      <c r="F64" t="s">
        <v>102</v>
      </c>
      <c r="G64" t="s">
        <v>1659</v>
      </c>
      <c r="H64">
        <v>0.74510572043595313</v>
      </c>
      <c r="I64">
        <v>1</v>
      </c>
      <c r="J64">
        <v>0</v>
      </c>
      <c r="M64">
        <v>372.798</v>
      </c>
      <c r="N64">
        <v>5.01681E-2</v>
      </c>
      <c r="O64">
        <v>-0.17</v>
      </c>
      <c r="P64">
        <v>500.32900000000001</v>
      </c>
      <c r="Q64">
        <v>5.0985099999999998E-2</v>
      </c>
      <c r="S64" t="b">
        <v>0</v>
      </c>
      <c r="T64" t="b">
        <v>1</v>
      </c>
      <c r="U64">
        <v>1</v>
      </c>
      <c r="V64">
        <v>-3.3977642711096099E-4</v>
      </c>
      <c r="W64">
        <v>0.5</v>
      </c>
    </row>
    <row r="65" spans="1:23" x14ac:dyDescent="0.25">
      <c r="A65" t="s">
        <v>1898</v>
      </c>
      <c r="B65" t="s">
        <v>118</v>
      </c>
      <c r="C65" t="s">
        <v>45</v>
      </c>
      <c r="D65" t="s">
        <v>1649</v>
      </c>
      <c r="E65" t="s">
        <v>47</v>
      </c>
      <c r="F65" t="s">
        <v>102</v>
      </c>
      <c r="G65" t="s">
        <v>1656</v>
      </c>
      <c r="H65">
        <v>0.59751270717339133</v>
      </c>
      <c r="I65">
        <v>1</v>
      </c>
      <c r="J65">
        <v>-4.5899360802915577E-4</v>
      </c>
      <c r="M65">
        <v>369.70800000000003</v>
      </c>
      <c r="N65">
        <v>6.2963199999999997E-2</v>
      </c>
      <c r="O65">
        <v>-0.28399999999999997</v>
      </c>
      <c r="P65">
        <v>618.745</v>
      </c>
      <c r="Q65">
        <v>6.3051899999999994E-2</v>
      </c>
      <c r="S65" t="b">
        <v>0</v>
      </c>
      <c r="T65" t="b">
        <v>1</v>
      </c>
      <c r="U65">
        <v>1</v>
      </c>
      <c r="V65">
        <v>-4.5899360802915577E-4</v>
      </c>
      <c r="W65">
        <v>0.25</v>
      </c>
    </row>
    <row r="66" spans="1:23" x14ac:dyDescent="0.25">
      <c r="A66" t="s">
        <v>1899</v>
      </c>
      <c r="B66" t="s">
        <v>118</v>
      </c>
      <c r="C66" t="s">
        <v>45</v>
      </c>
      <c r="D66" t="s">
        <v>1649</v>
      </c>
      <c r="E66" t="s">
        <v>47</v>
      </c>
      <c r="F66" t="s">
        <v>102</v>
      </c>
      <c r="G66" t="s">
        <v>1657</v>
      </c>
      <c r="H66">
        <v>0.99075191877198587</v>
      </c>
      <c r="I66">
        <v>1.004277812647105</v>
      </c>
      <c r="J66">
        <v>-3.4130000000000001E-2</v>
      </c>
      <c r="M66">
        <v>495.69299999999998</v>
      </c>
      <c r="N66">
        <v>5.12021E-2</v>
      </c>
      <c r="O66">
        <v>-17.222999999999999</v>
      </c>
      <c r="P66">
        <v>500.32</v>
      </c>
      <c r="Q66">
        <v>5.0984000000000002E-2</v>
      </c>
      <c r="S66" t="b">
        <v>0</v>
      </c>
      <c r="T66" t="b">
        <v>0</v>
      </c>
      <c r="U66">
        <v>1</v>
      </c>
      <c r="V66">
        <v>-3.4130000000000001E-2</v>
      </c>
      <c r="W66">
        <v>0.9</v>
      </c>
    </row>
    <row r="67" spans="1:23" x14ac:dyDescent="0.25">
      <c r="A67" t="s">
        <v>1900</v>
      </c>
      <c r="B67" t="s">
        <v>118</v>
      </c>
      <c r="C67" t="s">
        <v>45</v>
      </c>
      <c r="D67" t="s">
        <v>1649</v>
      </c>
      <c r="E67" t="s">
        <v>67</v>
      </c>
      <c r="F67" t="s">
        <v>102</v>
      </c>
      <c r="G67" t="s">
        <v>1658</v>
      </c>
      <c r="H67">
        <v>1.0058405307247493</v>
      </c>
      <c r="I67">
        <v>1.067029802792369</v>
      </c>
      <c r="J67">
        <v>-3.4130000000000001E-2</v>
      </c>
      <c r="M67">
        <v>503.21899999999999</v>
      </c>
      <c r="N67">
        <v>5.4399099999999999E-2</v>
      </c>
      <c r="O67">
        <v>-20.768000000000001</v>
      </c>
      <c r="P67">
        <v>500.29700000000003</v>
      </c>
      <c r="Q67">
        <v>5.0981800000000001E-2</v>
      </c>
      <c r="S67" t="b">
        <v>0</v>
      </c>
      <c r="T67" t="b">
        <v>0</v>
      </c>
      <c r="U67">
        <v>1</v>
      </c>
      <c r="V67">
        <v>-3.4130000000000001E-2</v>
      </c>
      <c r="W67">
        <v>1</v>
      </c>
    </row>
    <row r="68" spans="1:23" x14ac:dyDescent="0.25">
      <c r="A68" t="s">
        <v>1901</v>
      </c>
      <c r="B68" t="s">
        <v>118</v>
      </c>
      <c r="C68" t="s">
        <v>45</v>
      </c>
      <c r="D68" t="s">
        <v>1649</v>
      </c>
      <c r="E68" t="s">
        <v>67</v>
      </c>
      <c r="F68" t="s">
        <v>102</v>
      </c>
      <c r="G68" t="s">
        <v>1659</v>
      </c>
      <c r="H68">
        <v>0.68411258664662566</v>
      </c>
      <c r="I68">
        <v>1.0605966694780613</v>
      </c>
      <c r="J68">
        <v>0</v>
      </c>
      <c r="M68">
        <v>342.267</v>
      </c>
      <c r="N68">
        <v>5.40724E-2</v>
      </c>
      <c r="O68">
        <v>-0.14699999999999999</v>
      </c>
      <c r="P68">
        <v>500.30799999999999</v>
      </c>
      <c r="Q68">
        <v>5.0983000000000001E-2</v>
      </c>
      <c r="S68" t="b">
        <v>0</v>
      </c>
      <c r="T68" t="b">
        <v>1</v>
      </c>
      <c r="U68">
        <v>1</v>
      </c>
      <c r="V68">
        <v>-2.9381900749138529E-4</v>
      </c>
      <c r="W68">
        <v>0.5</v>
      </c>
    </row>
    <row r="69" spans="1:23" x14ac:dyDescent="0.25">
      <c r="A69" t="s">
        <v>1902</v>
      </c>
      <c r="B69" t="s">
        <v>118</v>
      </c>
      <c r="C69" t="s">
        <v>45</v>
      </c>
      <c r="D69" t="s">
        <v>1649</v>
      </c>
      <c r="E69" t="s">
        <v>67</v>
      </c>
      <c r="F69" t="s">
        <v>102</v>
      </c>
      <c r="G69" t="s">
        <v>1656</v>
      </c>
      <c r="H69">
        <v>0.479654968191424</v>
      </c>
      <c r="I69">
        <v>1</v>
      </c>
      <c r="J69">
        <v>-4.3489567967201434E-4</v>
      </c>
      <c r="M69">
        <v>219.48099999999999</v>
      </c>
      <c r="N69">
        <v>4.6382699999999999E-2</v>
      </c>
      <c r="O69">
        <v>-0.19900000000000001</v>
      </c>
      <c r="P69">
        <v>457.58100000000002</v>
      </c>
      <c r="Q69">
        <v>4.6628900000000001E-2</v>
      </c>
      <c r="S69" t="b">
        <v>0</v>
      </c>
      <c r="T69" t="b">
        <v>1</v>
      </c>
      <c r="U69">
        <v>1</v>
      </c>
      <c r="V69">
        <v>-4.3489567967201434E-4</v>
      </c>
      <c r="W69">
        <v>0.25</v>
      </c>
    </row>
    <row r="70" spans="1:23" x14ac:dyDescent="0.25">
      <c r="A70" t="s">
        <v>1903</v>
      </c>
      <c r="B70" t="s">
        <v>118</v>
      </c>
      <c r="C70" t="s">
        <v>45</v>
      </c>
      <c r="D70" t="s">
        <v>1649</v>
      </c>
      <c r="E70" t="s">
        <v>67</v>
      </c>
      <c r="F70" t="s">
        <v>102</v>
      </c>
      <c r="G70" t="s">
        <v>1657</v>
      </c>
      <c r="H70">
        <v>0.98579243929106108</v>
      </c>
      <c r="I70">
        <v>1.0033227543947056</v>
      </c>
      <c r="J70">
        <v>-3.4130000000000001E-2</v>
      </c>
      <c r="M70">
        <v>493.18900000000002</v>
      </c>
      <c r="N70">
        <v>5.1151200000000001E-2</v>
      </c>
      <c r="O70">
        <v>-21.849</v>
      </c>
      <c r="P70">
        <v>500.29700000000003</v>
      </c>
      <c r="Q70">
        <v>5.0981800000000001E-2</v>
      </c>
      <c r="S70" t="b">
        <v>0</v>
      </c>
      <c r="T70" t="b">
        <v>0</v>
      </c>
      <c r="U70">
        <v>1</v>
      </c>
      <c r="V70">
        <v>-3.4130000000000001E-2</v>
      </c>
      <c r="W70">
        <v>0.9</v>
      </c>
    </row>
    <row r="71" spans="1:23" x14ac:dyDescent="0.25">
      <c r="A71" t="s">
        <v>1904</v>
      </c>
      <c r="B71" t="s">
        <v>118</v>
      </c>
      <c r="C71" t="s">
        <v>45</v>
      </c>
      <c r="D71" t="s">
        <v>1649</v>
      </c>
      <c r="E71" t="s">
        <v>70</v>
      </c>
      <c r="F71" t="s">
        <v>102</v>
      </c>
      <c r="G71" t="s">
        <v>1658</v>
      </c>
      <c r="H71">
        <v>1.0098013933451278</v>
      </c>
      <c r="I71">
        <v>1.1954256366796534</v>
      </c>
      <c r="J71">
        <v>-3.2730616610193213E-2</v>
      </c>
      <c r="M71">
        <v>505.13799999999998</v>
      </c>
      <c r="N71">
        <v>6.09373E-2</v>
      </c>
      <c r="O71">
        <v>-16.373000000000001</v>
      </c>
      <c r="P71">
        <v>500.23500000000001</v>
      </c>
      <c r="Q71">
        <v>5.0975399999999997E-2</v>
      </c>
      <c r="S71" t="b">
        <v>0</v>
      </c>
      <c r="T71" t="b">
        <v>0</v>
      </c>
      <c r="U71">
        <v>1</v>
      </c>
      <c r="V71">
        <v>-3.2730616610193213E-2</v>
      </c>
      <c r="W71">
        <v>1</v>
      </c>
    </row>
    <row r="72" spans="1:23" x14ac:dyDescent="0.25">
      <c r="A72" t="s">
        <v>1905</v>
      </c>
      <c r="B72" t="s">
        <v>118</v>
      </c>
      <c r="C72" t="s">
        <v>45</v>
      </c>
      <c r="D72" t="s">
        <v>1649</v>
      </c>
      <c r="E72" t="s">
        <v>70</v>
      </c>
      <c r="F72" t="s">
        <v>102</v>
      </c>
      <c r="G72" t="s">
        <v>1659</v>
      </c>
      <c r="H72">
        <v>0.75964777259143013</v>
      </c>
      <c r="I72">
        <v>1</v>
      </c>
      <c r="J72">
        <v>0</v>
      </c>
      <c r="M72">
        <v>380.01</v>
      </c>
      <c r="N72">
        <v>5.0475100000000002E-2</v>
      </c>
      <c r="O72">
        <v>-0.13500000000000001</v>
      </c>
      <c r="P72">
        <v>500.245</v>
      </c>
      <c r="Q72">
        <v>5.0976399999999998E-2</v>
      </c>
      <c r="S72" t="b">
        <v>0</v>
      </c>
      <c r="T72" t="b">
        <v>1</v>
      </c>
      <c r="U72">
        <v>1</v>
      </c>
      <c r="V72">
        <v>-2.6986776479525032E-4</v>
      </c>
      <c r="W72">
        <v>0.5</v>
      </c>
    </row>
    <row r="73" spans="1:23" x14ac:dyDescent="0.25">
      <c r="A73" t="s">
        <v>1906</v>
      </c>
      <c r="B73" t="s">
        <v>118</v>
      </c>
      <c r="C73" t="s">
        <v>45</v>
      </c>
      <c r="D73" t="s">
        <v>1649</v>
      </c>
      <c r="E73" t="s">
        <v>70</v>
      </c>
      <c r="F73" t="s">
        <v>102</v>
      </c>
      <c r="G73" t="s">
        <v>1656</v>
      </c>
      <c r="H73">
        <v>0.58681753110463641</v>
      </c>
      <c r="I73">
        <v>1</v>
      </c>
      <c r="J73">
        <v>-4.0153787064661171E-4</v>
      </c>
      <c r="M73">
        <v>302.51499999999999</v>
      </c>
      <c r="N73">
        <v>5.1759699999999999E-2</v>
      </c>
      <c r="O73">
        <v>-0.20699999999999999</v>
      </c>
      <c r="P73">
        <v>515.51800000000003</v>
      </c>
      <c r="Q73">
        <v>5.2533099999999999E-2</v>
      </c>
      <c r="S73" t="b">
        <v>0</v>
      </c>
      <c r="T73" t="b">
        <v>1</v>
      </c>
      <c r="U73">
        <v>1</v>
      </c>
      <c r="V73">
        <v>-4.0153787064661171E-4</v>
      </c>
      <c r="W73">
        <v>0.25</v>
      </c>
    </row>
    <row r="74" spans="1:23" x14ac:dyDescent="0.25">
      <c r="A74" t="s">
        <v>1907</v>
      </c>
      <c r="B74" t="s">
        <v>118</v>
      </c>
      <c r="C74" t="s">
        <v>45</v>
      </c>
      <c r="D74" t="s">
        <v>1649</v>
      </c>
      <c r="E74" t="s">
        <v>70</v>
      </c>
      <c r="F74" t="s">
        <v>102</v>
      </c>
      <c r="G74" t="s">
        <v>1657</v>
      </c>
      <c r="H74">
        <v>0.98980878986876164</v>
      </c>
      <c r="I74">
        <v>1.000790577415773</v>
      </c>
      <c r="J74">
        <v>-3.3334332863554132E-2</v>
      </c>
      <c r="M74">
        <v>495.137</v>
      </c>
      <c r="N74">
        <v>5.1015699999999997E-2</v>
      </c>
      <c r="O74">
        <v>-16.675000000000001</v>
      </c>
      <c r="P74">
        <v>500.23500000000001</v>
      </c>
      <c r="Q74">
        <v>5.0975399999999997E-2</v>
      </c>
      <c r="S74" t="b">
        <v>0</v>
      </c>
      <c r="T74" t="b">
        <v>0</v>
      </c>
      <c r="U74">
        <v>1</v>
      </c>
      <c r="V74">
        <v>-3.3334332863554132E-2</v>
      </c>
      <c r="W74">
        <v>0.9</v>
      </c>
    </row>
    <row r="75" spans="1:23" x14ac:dyDescent="0.25">
      <c r="A75" t="s">
        <v>1908</v>
      </c>
      <c r="B75" t="s">
        <v>118</v>
      </c>
      <c r="C75" t="s">
        <v>45</v>
      </c>
      <c r="D75" t="s">
        <v>1649</v>
      </c>
      <c r="E75" t="s">
        <v>57</v>
      </c>
      <c r="F75" t="s">
        <v>102</v>
      </c>
      <c r="G75" t="s">
        <v>1658</v>
      </c>
      <c r="H75">
        <v>1.0074886151459539</v>
      </c>
      <c r="I75">
        <v>1</v>
      </c>
      <c r="J75">
        <v>-3.1461779275767356E-2</v>
      </c>
      <c r="M75">
        <v>503.97199999999998</v>
      </c>
      <c r="N75">
        <v>4.36449E-2</v>
      </c>
      <c r="O75">
        <v>-15.738</v>
      </c>
      <c r="P75">
        <v>500.226</v>
      </c>
      <c r="Q75">
        <v>5.0974800000000001E-2</v>
      </c>
      <c r="S75" t="b">
        <v>0</v>
      </c>
      <c r="T75" t="b">
        <v>0</v>
      </c>
      <c r="U75">
        <v>1</v>
      </c>
      <c r="V75">
        <v>-3.1461779275767356E-2</v>
      </c>
      <c r="W75">
        <v>1</v>
      </c>
    </row>
    <row r="76" spans="1:23" x14ac:dyDescent="0.25">
      <c r="A76" t="s">
        <v>1909</v>
      </c>
      <c r="B76" t="s">
        <v>118</v>
      </c>
      <c r="C76" t="s">
        <v>45</v>
      </c>
      <c r="D76" t="s">
        <v>1649</v>
      </c>
      <c r="E76" t="s">
        <v>57</v>
      </c>
      <c r="F76" t="s">
        <v>102</v>
      </c>
      <c r="G76" t="s">
        <v>1659</v>
      </c>
      <c r="H76">
        <v>0.76543118561801704</v>
      </c>
      <c r="I76">
        <v>1.0909823877212323</v>
      </c>
      <c r="J76">
        <v>0</v>
      </c>
      <c r="M76">
        <v>382.89699999999999</v>
      </c>
      <c r="N76">
        <v>5.5613700000000002E-2</v>
      </c>
      <c r="O76">
        <v>-0.13</v>
      </c>
      <c r="P76">
        <v>500.23700000000002</v>
      </c>
      <c r="Q76">
        <v>5.0975800000000002E-2</v>
      </c>
      <c r="S76" t="b">
        <v>0</v>
      </c>
      <c r="T76" t="b">
        <v>1</v>
      </c>
      <c r="U76">
        <v>1</v>
      </c>
      <c r="V76">
        <v>-2.5987681838808406E-4</v>
      </c>
      <c r="W76">
        <v>0.5</v>
      </c>
    </row>
    <row r="77" spans="1:23" x14ac:dyDescent="0.25">
      <c r="A77" t="s">
        <v>1910</v>
      </c>
      <c r="B77" t="s">
        <v>118</v>
      </c>
      <c r="C77" t="s">
        <v>45</v>
      </c>
      <c r="D77" t="s">
        <v>1649</v>
      </c>
      <c r="E77" t="s">
        <v>57</v>
      </c>
      <c r="F77" t="s">
        <v>102</v>
      </c>
      <c r="G77" t="s">
        <v>1656</v>
      </c>
      <c r="H77">
        <v>0.60603562909201636</v>
      </c>
      <c r="I77">
        <v>1</v>
      </c>
      <c r="J77">
        <v>-3.8978835710297926E-4</v>
      </c>
      <c r="M77">
        <v>298.51799999999997</v>
      </c>
      <c r="N77">
        <v>4.9553100000000003E-2</v>
      </c>
      <c r="O77">
        <v>-0.192</v>
      </c>
      <c r="P77">
        <v>492.57499999999999</v>
      </c>
      <c r="Q77">
        <v>5.0194700000000002E-2</v>
      </c>
      <c r="S77" t="b">
        <v>0</v>
      </c>
      <c r="T77" t="b">
        <v>1</v>
      </c>
      <c r="U77">
        <v>1</v>
      </c>
      <c r="V77">
        <v>-3.8978835710297926E-4</v>
      </c>
      <c r="W77">
        <v>0.25</v>
      </c>
    </row>
    <row r="78" spans="1:23" x14ac:dyDescent="0.25">
      <c r="A78" t="s">
        <v>1911</v>
      </c>
      <c r="B78" t="s">
        <v>118</v>
      </c>
      <c r="C78" t="s">
        <v>45</v>
      </c>
      <c r="D78" t="s">
        <v>1649</v>
      </c>
      <c r="E78" t="s">
        <v>57</v>
      </c>
      <c r="F78" t="s">
        <v>102</v>
      </c>
      <c r="G78" t="s">
        <v>1657</v>
      </c>
      <c r="H78">
        <v>0.99079216194280184</v>
      </c>
      <c r="I78">
        <v>1.0066385743543869</v>
      </c>
      <c r="J78">
        <v>-3.2075501873153341E-2</v>
      </c>
      <c r="M78">
        <v>495.62</v>
      </c>
      <c r="N78">
        <v>5.1313200000000003E-2</v>
      </c>
      <c r="O78">
        <v>-16.045000000000002</v>
      </c>
      <c r="P78">
        <v>500.226</v>
      </c>
      <c r="Q78">
        <v>5.0974800000000001E-2</v>
      </c>
      <c r="S78" t="b">
        <v>0</v>
      </c>
      <c r="T78" t="b">
        <v>0</v>
      </c>
      <c r="U78">
        <v>1</v>
      </c>
      <c r="V78">
        <v>-3.2075501873153341E-2</v>
      </c>
      <c r="W78">
        <v>0.9</v>
      </c>
    </row>
    <row r="79" spans="1:23" x14ac:dyDescent="0.25">
      <c r="A79" t="s">
        <v>1912</v>
      </c>
      <c r="B79" t="s">
        <v>118</v>
      </c>
      <c r="C79" t="s">
        <v>45</v>
      </c>
      <c r="D79" t="s">
        <v>1649</v>
      </c>
      <c r="E79" t="s">
        <v>59</v>
      </c>
      <c r="F79" t="s">
        <v>102</v>
      </c>
      <c r="G79" t="s">
        <v>1658</v>
      </c>
      <c r="H79">
        <v>1.0088240115467808</v>
      </c>
      <c r="I79">
        <v>1</v>
      </c>
      <c r="J79">
        <v>-3.3668781710666777E-2</v>
      </c>
      <c r="M79">
        <v>504.64</v>
      </c>
      <c r="N79">
        <v>3.9769100000000002E-2</v>
      </c>
      <c r="O79">
        <v>-16.841999999999999</v>
      </c>
      <c r="P79">
        <v>500.226</v>
      </c>
      <c r="Q79">
        <v>5.0974800000000001E-2</v>
      </c>
      <c r="S79" t="b">
        <v>0</v>
      </c>
      <c r="T79" t="b">
        <v>0</v>
      </c>
      <c r="U79">
        <v>1</v>
      </c>
      <c r="V79">
        <v>-3.3668781710666777E-2</v>
      </c>
      <c r="W79">
        <v>1</v>
      </c>
    </row>
    <row r="80" spans="1:23" x14ac:dyDescent="0.25">
      <c r="A80" t="s">
        <v>1913</v>
      </c>
      <c r="B80" t="s">
        <v>118</v>
      </c>
      <c r="C80" t="s">
        <v>45</v>
      </c>
      <c r="D80" t="s">
        <v>1649</v>
      </c>
      <c r="E80" t="s">
        <v>59</v>
      </c>
      <c r="F80" t="s">
        <v>102</v>
      </c>
      <c r="G80" t="s">
        <v>1659</v>
      </c>
      <c r="H80">
        <v>0.79869741742414091</v>
      </c>
      <c r="I80">
        <v>1</v>
      </c>
      <c r="J80">
        <v>0</v>
      </c>
      <c r="M80">
        <v>399.53800000000001</v>
      </c>
      <c r="N80">
        <v>4.5294599999999997E-2</v>
      </c>
      <c r="O80">
        <v>-0.10199999999999999</v>
      </c>
      <c r="P80">
        <v>500.23700000000002</v>
      </c>
      <c r="Q80">
        <v>5.0975800000000002E-2</v>
      </c>
      <c r="S80" t="b">
        <v>0</v>
      </c>
      <c r="T80" t="b">
        <v>1</v>
      </c>
      <c r="U80">
        <v>1</v>
      </c>
      <c r="V80">
        <v>-2.03903349812189E-4</v>
      </c>
      <c r="W80">
        <v>0.5</v>
      </c>
    </row>
    <row r="81" spans="1:23" x14ac:dyDescent="0.25">
      <c r="A81" t="s">
        <v>1914</v>
      </c>
      <c r="B81" t="s">
        <v>118</v>
      </c>
      <c r="C81" t="s">
        <v>45</v>
      </c>
      <c r="D81" t="s">
        <v>1649</v>
      </c>
      <c r="E81" t="s">
        <v>59</v>
      </c>
      <c r="F81" t="s">
        <v>102</v>
      </c>
      <c r="G81" t="s">
        <v>1656</v>
      </c>
      <c r="H81">
        <v>0.57228239354413035</v>
      </c>
      <c r="I81">
        <v>1</v>
      </c>
      <c r="J81">
        <v>0</v>
      </c>
      <c r="M81">
        <v>281.892</v>
      </c>
      <c r="N81">
        <v>4.7243500000000001E-2</v>
      </c>
      <c r="O81">
        <v>-0.16700000000000001</v>
      </c>
      <c r="P81">
        <v>492.57499999999999</v>
      </c>
      <c r="Q81">
        <v>5.0194700000000002E-2</v>
      </c>
      <c r="S81" t="b">
        <v>0</v>
      </c>
      <c r="T81" t="b">
        <v>1</v>
      </c>
      <c r="U81">
        <v>1</v>
      </c>
      <c r="V81">
        <v>-3.3903466477186217E-4</v>
      </c>
      <c r="W81">
        <v>0.25</v>
      </c>
    </row>
    <row r="82" spans="1:23" x14ac:dyDescent="0.25">
      <c r="A82" t="s">
        <v>1915</v>
      </c>
      <c r="B82" t="s">
        <v>118</v>
      </c>
      <c r="C82" t="s">
        <v>45</v>
      </c>
      <c r="D82" t="s">
        <v>1649</v>
      </c>
      <c r="E82" t="s">
        <v>59</v>
      </c>
      <c r="F82" t="s">
        <v>102</v>
      </c>
      <c r="G82" t="s">
        <v>1657</v>
      </c>
      <c r="H82">
        <v>0.98947875560246779</v>
      </c>
      <c r="I82">
        <v>1.0086258308026712</v>
      </c>
      <c r="J82">
        <v>-3.4058605510309335E-2</v>
      </c>
      <c r="M82">
        <v>494.96300000000002</v>
      </c>
      <c r="N82">
        <v>5.1414500000000002E-2</v>
      </c>
      <c r="O82">
        <v>-17.036999999999999</v>
      </c>
      <c r="P82">
        <v>500.226</v>
      </c>
      <c r="Q82">
        <v>5.0974800000000001E-2</v>
      </c>
      <c r="S82" t="b">
        <v>0</v>
      </c>
      <c r="T82" t="b">
        <v>0</v>
      </c>
      <c r="U82">
        <v>1</v>
      </c>
      <c r="V82">
        <v>-3.4058605510309335E-2</v>
      </c>
      <c r="W82">
        <v>0.9</v>
      </c>
    </row>
    <row r="83" spans="1:23" x14ac:dyDescent="0.25">
      <c r="A83" t="s">
        <v>1916</v>
      </c>
      <c r="B83" t="s">
        <v>118</v>
      </c>
      <c r="C83" t="s">
        <v>45</v>
      </c>
      <c r="D83" t="s">
        <v>1649</v>
      </c>
      <c r="E83" t="s">
        <v>62</v>
      </c>
      <c r="F83" t="s">
        <v>102</v>
      </c>
      <c r="G83" t="s">
        <v>1658</v>
      </c>
      <c r="H83">
        <v>1.0196211312486756</v>
      </c>
      <c r="I83">
        <v>1.302586768363976</v>
      </c>
      <c r="J83">
        <v>-2.9514659373962967E-2</v>
      </c>
      <c r="M83">
        <v>510.041</v>
      </c>
      <c r="N83">
        <v>6.6399100000000003E-2</v>
      </c>
      <c r="O83">
        <v>-14.763999999999999</v>
      </c>
      <c r="P83">
        <v>500.226</v>
      </c>
      <c r="Q83">
        <v>5.0974800000000001E-2</v>
      </c>
      <c r="S83" t="b">
        <v>0</v>
      </c>
      <c r="T83" t="b">
        <v>0</v>
      </c>
      <c r="U83">
        <v>1</v>
      </c>
      <c r="V83">
        <v>-2.9514659373962967E-2</v>
      </c>
      <c r="W83">
        <v>1</v>
      </c>
    </row>
    <row r="84" spans="1:23" x14ac:dyDescent="0.25">
      <c r="A84" t="s">
        <v>1917</v>
      </c>
      <c r="B84" t="s">
        <v>118</v>
      </c>
      <c r="C84" t="s">
        <v>45</v>
      </c>
      <c r="D84" t="s">
        <v>1649</v>
      </c>
      <c r="E84" t="s">
        <v>62</v>
      </c>
      <c r="F84" t="s">
        <v>102</v>
      </c>
      <c r="G84" t="s">
        <v>1659</v>
      </c>
      <c r="H84">
        <v>0.8309181447993651</v>
      </c>
      <c r="I84">
        <v>1.3338270316503125</v>
      </c>
      <c r="J84">
        <v>0</v>
      </c>
      <c r="M84">
        <v>415.65600000000001</v>
      </c>
      <c r="N84">
        <v>6.7992899999999995E-2</v>
      </c>
      <c r="O84">
        <v>-0.11799999999999999</v>
      </c>
      <c r="P84">
        <v>500.23700000000002</v>
      </c>
      <c r="Q84">
        <v>5.0975800000000002E-2</v>
      </c>
      <c r="S84" t="b">
        <v>0</v>
      </c>
      <c r="T84" t="b">
        <v>1</v>
      </c>
      <c r="U84">
        <v>1</v>
      </c>
      <c r="V84">
        <v>-2.3588818899841473E-4</v>
      </c>
      <c r="W84">
        <v>0.5</v>
      </c>
    </row>
    <row r="85" spans="1:23" x14ac:dyDescent="0.25">
      <c r="A85" t="s">
        <v>1918</v>
      </c>
      <c r="B85" t="s">
        <v>118</v>
      </c>
      <c r="C85" t="s">
        <v>45</v>
      </c>
      <c r="D85" t="s">
        <v>1649</v>
      </c>
      <c r="E85" t="s">
        <v>62</v>
      </c>
      <c r="F85" t="s">
        <v>102</v>
      </c>
      <c r="G85" t="s">
        <v>1656</v>
      </c>
      <c r="H85">
        <v>0.63347713546160489</v>
      </c>
      <c r="I85">
        <v>1</v>
      </c>
      <c r="J85">
        <v>-4.324214586611176E-4</v>
      </c>
      <c r="M85">
        <v>312.03500000000003</v>
      </c>
      <c r="N85">
        <v>4.7417599999999997E-2</v>
      </c>
      <c r="O85">
        <v>-0.21299999999999999</v>
      </c>
      <c r="P85">
        <v>492.57499999999999</v>
      </c>
      <c r="Q85">
        <v>5.0194700000000002E-2</v>
      </c>
      <c r="S85" t="b">
        <v>0</v>
      </c>
      <c r="T85" t="b">
        <v>1</v>
      </c>
      <c r="U85">
        <v>1</v>
      </c>
      <c r="V85">
        <v>-4.324214586611176E-4</v>
      </c>
      <c r="W85">
        <v>0.25</v>
      </c>
    </row>
    <row r="86" spans="1:23" x14ac:dyDescent="0.25">
      <c r="A86" t="s">
        <v>1919</v>
      </c>
      <c r="B86" t="s">
        <v>118</v>
      </c>
      <c r="C86" t="s">
        <v>45</v>
      </c>
      <c r="D86" t="s">
        <v>1649</v>
      </c>
      <c r="E86" t="s">
        <v>62</v>
      </c>
      <c r="F86" t="s">
        <v>102</v>
      </c>
      <c r="G86" t="s">
        <v>1657</v>
      </c>
      <c r="H86">
        <v>0.99213755382567081</v>
      </c>
      <c r="I86">
        <v>1.0003217275987351</v>
      </c>
      <c r="J86">
        <v>-2.9894487691563415E-2</v>
      </c>
      <c r="M86">
        <v>496.29300000000001</v>
      </c>
      <c r="N86">
        <v>5.09912E-2</v>
      </c>
      <c r="O86">
        <v>-14.954000000000001</v>
      </c>
      <c r="P86">
        <v>500.226</v>
      </c>
      <c r="Q86">
        <v>5.0974800000000001E-2</v>
      </c>
      <c r="S86" t="b">
        <v>0</v>
      </c>
      <c r="T86" t="b">
        <v>0</v>
      </c>
      <c r="U86">
        <v>1</v>
      </c>
      <c r="V86">
        <v>-2.9894487691563415E-2</v>
      </c>
      <c r="W86">
        <v>0.9</v>
      </c>
    </row>
    <row r="87" spans="1:23" x14ac:dyDescent="0.25">
      <c r="A87" t="s">
        <v>1920</v>
      </c>
      <c r="B87" t="s">
        <v>118</v>
      </c>
      <c r="C87" t="s">
        <v>45</v>
      </c>
      <c r="D87" t="s">
        <v>1649</v>
      </c>
      <c r="E87" t="s">
        <v>100</v>
      </c>
      <c r="F87" t="s">
        <v>102</v>
      </c>
      <c r="G87" t="s">
        <v>1658</v>
      </c>
      <c r="H87">
        <v>1.0314798634839581</v>
      </c>
      <c r="I87">
        <v>1.0364405831905965</v>
      </c>
      <c r="J87">
        <v>-2.4762026627425968E-2</v>
      </c>
      <c r="M87">
        <v>515.90599999999995</v>
      </c>
      <c r="N87">
        <v>5.2825200000000003E-2</v>
      </c>
      <c r="O87">
        <v>-12.385</v>
      </c>
      <c r="P87">
        <v>500.161</v>
      </c>
      <c r="Q87">
        <v>5.0967899999999997E-2</v>
      </c>
      <c r="S87" t="b">
        <v>0</v>
      </c>
      <c r="T87" t="b">
        <v>0</v>
      </c>
      <c r="U87">
        <v>1</v>
      </c>
      <c r="V87">
        <v>-2.4762026627425968E-2</v>
      </c>
      <c r="W87">
        <v>1</v>
      </c>
    </row>
    <row r="88" spans="1:23" x14ac:dyDescent="0.25">
      <c r="A88" t="s">
        <v>1921</v>
      </c>
      <c r="B88" t="s">
        <v>118</v>
      </c>
      <c r="C88" t="s">
        <v>45</v>
      </c>
      <c r="D88" t="s">
        <v>1649</v>
      </c>
      <c r="E88" t="s">
        <v>100</v>
      </c>
      <c r="F88" t="s">
        <v>102</v>
      </c>
      <c r="G88" t="s">
        <v>1659</v>
      </c>
      <c r="H88">
        <v>0.87201121238961055</v>
      </c>
      <c r="I88">
        <v>1.1112111740919286</v>
      </c>
      <c r="J88">
        <v>0</v>
      </c>
      <c r="M88">
        <v>436.14600000000002</v>
      </c>
      <c r="N88">
        <v>5.6636100000000002E-2</v>
      </c>
      <c r="O88">
        <v>-0.13800000000000001</v>
      </c>
      <c r="P88">
        <v>500.161</v>
      </c>
      <c r="Q88">
        <v>5.0967899999999997E-2</v>
      </c>
      <c r="S88" t="b">
        <v>0</v>
      </c>
      <c r="T88" t="b">
        <v>1</v>
      </c>
      <c r="U88">
        <v>1</v>
      </c>
      <c r="V88">
        <v>-2.7591115660757239E-4</v>
      </c>
      <c r="W88">
        <v>0.5</v>
      </c>
    </row>
    <row r="89" spans="1:23" x14ac:dyDescent="0.25">
      <c r="A89" t="s">
        <v>1922</v>
      </c>
      <c r="B89" t="s">
        <v>118</v>
      </c>
      <c r="C89" t="s">
        <v>45</v>
      </c>
      <c r="D89" t="s">
        <v>1649</v>
      </c>
      <c r="E89" t="s">
        <v>100</v>
      </c>
      <c r="F89" t="s">
        <v>102</v>
      </c>
      <c r="G89" t="s">
        <v>1656</v>
      </c>
      <c r="H89">
        <v>0.66303959390862954</v>
      </c>
      <c r="I89">
        <v>1</v>
      </c>
      <c r="J89">
        <v>-4.8527918781725884E-4</v>
      </c>
      <c r="M89">
        <v>326.54700000000003</v>
      </c>
      <c r="N89">
        <v>4.7409100000000003E-2</v>
      </c>
      <c r="O89">
        <v>-0.23899999999999999</v>
      </c>
      <c r="P89">
        <v>492.5</v>
      </c>
      <c r="Q89">
        <v>5.0187299999999997E-2</v>
      </c>
      <c r="S89" t="b">
        <v>0</v>
      </c>
      <c r="T89" t="b">
        <v>1</v>
      </c>
      <c r="U89">
        <v>1</v>
      </c>
      <c r="V89">
        <v>-4.8527918781725884E-4</v>
      </c>
      <c r="W89">
        <v>0.25</v>
      </c>
    </row>
    <row r="90" spans="1:23" x14ac:dyDescent="0.25">
      <c r="A90" t="s">
        <v>1923</v>
      </c>
      <c r="B90" t="s">
        <v>118</v>
      </c>
      <c r="C90" t="s">
        <v>45</v>
      </c>
      <c r="D90" t="s">
        <v>1649</v>
      </c>
      <c r="E90" t="s">
        <v>100</v>
      </c>
      <c r="F90" t="s">
        <v>102</v>
      </c>
      <c r="G90" t="s">
        <v>1657</v>
      </c>
      <c r="H90">
        <v>0.9950735863052097</v>
      </c>
      <c r="I90">
        <v>1</v>
      </c>
      <c r="J90">
        <v>-2.5105915895081786E-2</v>
      </c>
      <c r="M90">
        <v>497.697</v>
      </c>
      <c r="N90">
        <v>5.09287E-2</v>
      </c>
      <c r="O90">
        <v>-12.557</v>
      </c>
      <c r="P90">
        <v>500.161</v>
      </c>
      <c r="Q90">
        <v>5.0967899999999997E-2</v>
      </c>
      <c r="S90" t="b">
        <v>0</v>
      </c>
      <c r="T90" t="b">
        <v>0</v>
      </c>
      <c r="U90">
        <v>1</v>
      </c>
      <c r="V90">
        <v>-2.5105915895081786E-2</v>
      </c>
      <c r="W90">
        <v>0.9</v>
      </c>
    </row>
    <row r="91" spans="1:23" x14ac:dyDescent="0.25">
      <c r="A91" t="s">
        <v>1924</v>
      </c>
      <c r="B91" t="s">
        <v>118</v>
      </c>
      <c r="C91" t="s">
        <v>45</v>
      </c>
      <c r="D91" t="s">
        <v>1649</v>
      </c>
      <c r="E91" t="s">
        <v>47</v>
      </c>
      <c r="F91" t="s">
        <v>103</v>
      </c>
      <c r="G91" t="s">
        <v>1658</v>
      </c>
      <c r="H91">
        <v>1.068238327470419</v>
      </c>
      <c r="I91">
        <v>1.927147732621999</v>
      </c>
      <c r="J91">
        <v>-2.349496322353694E-2</v>
      </c>
      <c r="M91">
        <v>534.46100000000001</v>
      </c>
      <c r="N91">
        <v>9.8253699999999999E-2</v>
      </c>
      <c r="O91">
        <v>-11.755000000000001</v>
      </c>
      <c r="P91">
        <v>500.32</v>
      </c>
      <c r="Q91">
        <v>5.0984000000000002E-2</v>
      </c>
      <c r="S91" t="b">
        <v>0</v>
      </c>
      <c r="T91" t="b">
        <v>0</v>
      </c>
      <c r="U91">
        <v>1</v>
      </c>
      <c r="V91">
        <v>-2.349496322353694E-2</v>
      </c>
      <c r="W91">
        <v>1</v>
      </c>
    </row>
    <row r="92" spans="1:23" x14ac:dyDescent="0.25">
      <c r="A92" t="s">
        <v>1925</v>
      </c>
      <c r="B92" t="s">
        <v>118</v>
      </c>
      <c r="C92" t="s">
        <v>45</v>
      </c>
      <c r="D92" t="s">
        <v>1649</v>
      </c>
      <c r="E92" t="s">
        <v>47</v>
      </c>
      <c r="F92" t="s">
        <v>103</v>
      </c>
      <c r="G92" t="s">
        <v>1659</v>
      </c>
      <c r="H92">
        <v>0.86012603706760948</v>
      </c>
      <c r="I92">
        <v>1.1984481740743864</v>
      </c>
      <c r="J92">
        <v>-3.8974354874492587E-4</v>
      </c>
      <c r="M92">
        <v>430.346</v>
      </c>
      <c r="N92">
        <v>6.1102999999999998E-2</v>
      </c>
      <c r="O92">
        <v>-0.19500000000000001</v>
      </c>
      <c r="P92">
        <v>500.32900000000001</v>
      </c>
      <c r="Q92">
        <v>5.0985099999999998E-2</v>
      </c>
      <c r="S92" t="b">
        <v>0</v>
      </c>
      <c r="T92" t="b">
        <v>1</v>
      </c>
      <c r="U92">
        <v>1</v>
      </c>
      <c r="V92">
        <v>-3.8974354874492587E-4</v>
      </c>
      <c r="W92">
        <v>0.5</v>
      </c>
    </row>
    <row r="93" spans="1:23" x14ac:dyDescent="0.25">
      <c r="A93" t="s">
        <v>1926</v>
      </c>
      <c r="B93" t="s">
        <v>118</v>
      </c>
      <c r="C93" t="s">
        <v>45</v>
      </c>
      <c r="D93" t="s">
        <v>1649</v>
      </c>
      <c r="E93" t="s">
        <v>47</v>
      </c>
      <c r="F93" t="s">
        <v>103</v>
      </c>
      <c r="G93" t="s">
        <v>1656</v>
      </c>
      <c r="H93">
        <v>0.73312107572586449</v>
      </c>
      <c r="I93">
        <v>1.0101297502533628</v>
      </c>
      <c r="J93">
        <v>-5.6727731133180868E-4</v>
      </c>
      <c r="M93">
        <v>453.61500000000001</v>
      </c>
      <c r="N93">
        <v>6.36906E-2</v>
      </c>
      <c r="O93">
        <v>-0.35099999999999998</v>
      </c>
      <c r="P93">
        <v>618.745</v>
      </c>
      <c r="Q93">
        <v>6.3051899999999994E-2</v>
      </c>
      <c r="S93" t="b">
        <v>0</v>
      </c>
      <c r="T93" t="b">
        <v>1</v>
      </c>
      <c r="U93">
        <v>1</v>
      </c>
      <c r="V93">
        <v>-5.6727731133180868E-4</v>
      </c>
      <c r="W93">
        <v>0.25</v>
      </c>
    </row>
    <row r="94" spans="1:23" x14ac:dyDescent="0.25">
      <c r="A94" t="s">
        <v>1927</v>
      </c>
      <c r="B94" t="s">
        <v>118</v>
      </c>
      <c r="C94" t="s">
        <v>45</v>
      </c>
      <c r="D94" t="s">
        <v>1649</v>
      </c>
      <c r="E94" t="s">
        <v>47</v>
      </c>
      <c r="F94" t="s">
        <v>103</v>
      </c>
      <c r="G94" t="s">
        <v>1657</v>
      </c>
      <c r="H94">
        <v>0.99555484489926449</v>
      </c>
      <c r="I94">
        <v>1.0074140906951199</v>
      </c>
      <c r="J94">
        <v>-2.4344419571474256E-2</v>
      </c>
      <c r="M94">
        <v>498.096</v>
      </c>
      <c r="N94">
        <v>5.1361999999999998E-2</v>
      </c>
      <c r="O94">
        <v>-12.18</v>
      </c>
      <c r="P94">
        <v>500.32</v>
      </c>
      <c r="Q94">
        <v>5.0984000000000002E-2</v>
      </c>
      <c r="S94" t="b">
        <v>0</v>
      </c>
      <c r="T94" t="b">
        <v>0</v>
      </c>
      <c r="U94">
        <v>1</v>
      </c>
      <c r="V94">
        <v>-2.4344419571474256E-2</v>
      </c>
      <c r="W94">
        <v>0.9</v>
      </c>
    </row>
    <row r="95" spans="1:23" x14ac:dyDescent="0.25">
      <c r="A95" t="s">
        <v>1928</v>
      </c>
      <c r="B95" t="s">
        <v>118</v>
      </c>
      <c r="C95" t="s">
        <v>45</v>
      </c>
      <c r="D95" t="s">
        <v>1649</v>
      </c>
      <c r="E95" t="s">
        <v>67</v>
      </c>
      <c r="F95" t="s">
        <v>103</v>
      </c>
      <c r="G95" t="s">
        <v>1658</v>
      </c>
      <c r="H95">
        <v>1.0530165081941327</v>
      </c>
      <c r="I95">
        <v>1.9114468300452316</v>
      </c>
      <c r="J95">
        <v>-3.2838493934602843E-2</v>
      </c>
      <c r="M95">
        <v>526.82100000000003</v>
      </c>
      <c r="N95">
        <v>9.7448999999999994E-2</v>
      </c>
      <c r="O95">
        <v>-16.428999999999998</v>
      </c>
      <c r="P95">
        <v>500.29700000000003</v>
      </c>
      <c r="Q95">
        <v>5.0981800000000001E-2</v>
      </c>
      <c r="S95" t="b">
        <v>0</v>
      </c>
      <c r="T95" t="b">
        <v>0</v>
      </c>
      <c r="U95">
        <v>1</v>
      </c>
      <c r="V95">
        <v>-3.2838493934602843E-2</v>
      </c>
      <c r="W95">
        <v>1</v>
      </c>
    </row>
    <row r="96" spans="1:23" x14ac:dyDescent="0.25">
      <c r="A96" t="s">
        <v>1929</v>
      </c>
      <c r="B96" t="s">
        <v>118</v>
      </c>
      <c r="C96" t="s">
        <v>45</v>
      </c>
      <c r="D96" t="s">
        <v>1649</v>
      </c>
      <c r="E96" t="s">
        <v>67</v>
      </c>
      <c r="F96" t="s">
        <v>103</v>
      </c>
      <c r="G96" t="s">
        <v>1659</v>
      </c>
      <c r="H96">
        <v>0.76978181440232818</v>
      </c>
      <c r="I96">
        <v>1.8297020575485945</v>
      </c>
      <c r="J96">
        <v>0</v>
      </c>
      <c r="M96">
        <v>385.12799999999999</v>
      </c>
      <c r="N96">
        <v>9.3283699999999997E-2</v>
      </c>
      <c r="O96">
        <v>-0.14899999999999999</v>
      </c>
      <c r="P96">
        <v>500.30799999999999</v>
      </c>
      <c r="Q96">
        <v>5.0983000000000001E-2</v>
      </c>
      <c r="S96" t="b">
        <v>0</v>
      </c>
      <c r="T96" t="b">
        <v>1</v>
      </c>
      <c r="U96">
        <v>1</v>
      </c>
      <c r="V96">
        <v>-2.978165450082749E-4</v>
      </c>
      <c r="W96">
        <v>0.5</v>
      </c>
    </row>
    <row r="97" spans="1:23" x14ac:dyDescent="0.25">
      <c r="A97" t="s">
        <v>1930</v>
      </c>
      <c r="B97" t="s">
        <v>118</v>
      </c>
      <c r="C97" t="s">
        <v>45</v>
      </c>
      <c r="D97" t="s">
        <v>1649</v>
      </c>
      <c r="E97" t="s">
        <v>67</v>
      </c>
      <c r="F97" t="s">
        <v>103</v>
      </c>
      <c r="G97" t="s">
        <v>1656</v>
      </c>
      <c r="H97">
        <v>0.59643866331862549</v>
      </c>
      <c r="I97">
        <v>1.008640564113672</v>
      </c>
      <c r="J97">
        <v>-5.4635135637187736E-4</v>
      </c>
      <c r="M97">
        <v>272.91899999999998</v>
      </c>
      <c r="N97">
        <v>4.7031799999999999E-2</v>
      </c>
      <c r="O97">
        <v>-0.25</v>
      </c>
      <c r="P97">
        <v>457.58100000000002</v>
      </c>
      <c r="Q97">
        <v>4.6628900000000001E-2</v>
      </c>
      <c r="S97" t="b">
        <v>0</v>
      </c>
      <c r="T97" t="b">
        <v>1</v>
      </c>
      <c r="U97">
        <v>1</v>
      </c>
      <c r="V97">
        <v>-5.4635135637187736E-4</v>
      </c>
      <c r="W97">
        <v>0.25</v>
      </c>
    </row>
    <row r="98" spans="1:23" x14ac:dyDescent="0.25">
      <c r="A98" t="s">
        <v>1931</v>
      </c>
      <c r="B98" t="s">
        <v>118</v>
      </c>
      <c r="C98" t="s">
        <v>45</v>
      </c>
      <c r="D98" t="s">
        <v>1649</v>
      </c>
      <c r="E98" t="s">
        <v>67</v>
      </c>
      <c r="F98" t="s">
        <v>103</v>
      </c>
      <c r="G98" t="s">
        <v>1657</v>
      </c>
      <c r="H98">
        <v>0.98970611456794655</v>
      </c>
      <c r="I98">
        <v>1.0071084190828883</v>
      </c>
      <c r="J98">
        <v>-3.4130000000000001E-2</v>
      </c>
      <c r="M98">
        <v>495.14699999999999</v>
      </c>
      <c r="N98">
        <v>5.13442E-2</v>
      </c>
      <c r="O98">
        <v>-17.207000000000001</v>
      </c>
      <c r="P98">
        <v>500.29700000000003</v>
      </c>
      <c r="Q98">
        <v>5.0981800000000001E-2</v>
      </c>
      <c r="S98" t="b">
        <v>0</v>
      </c>
      <c r="T98" t="b">
        <v>0</v>
      </c>
      <c r="U98">
        <v>1</v>
      </c>
      <c r="V98">
        <v>-3.4130000000000001E-2</v>
      </c>
      <c r="W98">
        <v>0.9</v>
      </c>
    </row>
    <row r="99" spans="1:23" x14ac:dyDescent="0.25">
      <c r="A99" t="s">
        <v>1932</v>
      </c>
      <c r="B99" t="s">
        <v>118</v>
      </c>
      <c r="C99" t="s">
        <v>45</v>
      </c>
      <c r="D99" t="s">
        <v>1649</v>
      </c>
      <c r="E99" t="s">
        <v>70</v>
      </c>
      <c r="F99" t="s">
        <v>103</v>
      </c>
      <c r="G99" t="s">
        <v>1658</v>
      </c>
      <c r="H99">
        <v>1.0607654402430857</v>
      </c>
      <c r="I99">
        <v>2</v>
      </c>
      <c r="J99">
        <v>-2.4108668925604967E-2</v>
      </c>
      <c r="M99">
        <v>530.63199999999995</v>
      </c>
      <c r="N99">
        <v>0.103183</v>
      </c>
      <c r="O99">
        <v>-12.06</v>
      </c>
      <c r="P99">
        <v>500.23500000000001</v>
      </c>
      <c r="Q99">
        <v>5.0975399999999997E-2</v>
      </c>
      <c r="S99" t="b">
        <v>0</v>
      </c>
      <c r="T99" t="b">
        <v>0</v>
      </c>
      <c r="U99">
        <v>1</v>
      </c>
      <c r="V99">
        <v>-2.4108668925604967E-2</v>
      </c>
      <c r="W99">
        <v>1</v>
      </c>
    </row>
    <row r="100" spans="1:23" x14ac:dyDescent="0.25">
      <c r="A100" t="s">
        <v>1933</v>
      </c>
      <c r="B100" t="s">
        <v>118</v>
      </c>
      <c r="C100" t="s">
        <v>45</v>
      </c>
      <c r="D100" t="s">
        <v>1649</v>
      </c>
      <c r="E100" t="s">
        <v>70</v>
      </c>
      <c r="F100" t="s">
        <v>103</v>
      </c>
      <c r="G100" t="s">
        <v>1659</v>
      </c>
      <c r="H100">
        <v>0.85470519445471715</v>
      </c>
      <c r="I100">
        <v>1.9140013810312224</v>
      </c>
      <c r="J100">
        <v>0</v>
      </c>
      <c r="M100">
        <v>427.56200000000001</v>
      </c>
      <c r="N100">
        <v>9.75689E-2</v>
      </c>
      <c r="O100">
        <v>-0.14699999999999999</v>
      </c>
      <c r="P100">
        <v>500.245</v>
      </c>
      <c r="Q100">
        <v>5.0976399999999998E-2</v>
      </c>
      <c r="S100" t="b">
        <v>0</v>
      </c>
      <c r="T100" t="b">
        <v>1</v>
      </c>
      <c r="U100">
        <v>1</v>
      </c>
      <c r="V100">
        <v>-2.9385601055482812E-4</v>
      </c>
      <c r="W100">
        <v>0.5</v>
      </c>
    </row>
    <row r="101" spans="1:23" x14ac:dyDescent="0.25">
      <c r="A101" t="s">
        <v>1934</v>
      </c>
      <c r="B101" t="s">
        <v>118</v>
      </c>
      <c r="C101" t="s">
        <v>45</v>
      </c>
      <c r="D101" t="s">
        <v>1649</v>
      </c>
      <c r="E101" t="s">
        <v>70</v>
      </c>
      <c r="F101" t="s">
        <v>103</v>
      </c>
      <c r="G101" t="s">
        <v>1656</v>
      </c>
      <c r="H101">
        <v>0.6928526259024903</v>
      </c>
      <c r="I101">
        <v>1.0076656431849633</v>
      </c>
      <c r="J101">
        <v>-4.9076850856808103E-4</v>
      </c>
      <c r="M101">
        <v>357.178</v>
      </c>
      <c r="N101">
        <v>5.2935799999999998E-2</v>
      </c>
      <c r="O101">
        <v>-0.253</v>
      </c>
      <c r="P101">
        <v>515.51800000000003</v>
      </c>
      <c r="Q101">
        <v>5.2533099999999999E-2</v>
      </c>
      <c r="S101" t="b">
        <v>0</v>
      </c>
      <c r="T101" t="b">
        <v>1</v>
      </c>
      <c r="U101">
        <v>1</v>
      </c>
      <c r="V101">
        <v>-4.9076850856808103E-4</v>
      </c>
      <c r="W101">
        <v>0.25</v>
      </c>
    </row>
    <row r="102" spans="1:23" x14ac:dyDescent="0.25">
      <c r="A102" t="s">
        <v>1935</v>
      </c>
      <c r="B102" t="s">
        <v>118</v>
      </c>
      <c r="C102" t="s">
        <v>45</v>
      </c>
      <c r="D102" t="s">
        <v>1649</v>
      </c>
      <c r="E102" t="s">
        <v>70</v>
      </c>
      <c r="F102" t="s">
        <v>103</v>
      </c>
      <c r="G102" t="s">
        <v>1657</v>
      </c>
      <c r="H102">
        <v>0.99409877357641907</v>
      </c>
      <c r="I102">
        <v>1.0068935211886518</v>
      </c>
      <c r="J102">
        <v>-2.4668405849250851E-2</v>
      </c>
      <c r="M102">
        <v>497.28300000000002</v>
      </c>
      <c r="N102">
        <v>5.1326799999999999E-2</v>
      </c>
      <c r="O102">
        <v>-12.34</v>
      </c>
      <c r="P102">
        <v>500.23500000000001</v>
      </c>
      <c r="Q102">
        <v>5.0975399999999997E-2</v>
      </c>
      <c r="S102" t="b">
        <v>0</v>
      </c>
      <c r="T102" t="b">
        <v>0</v>
      </c>
      <c r="U102">
        <v>1</v>
      </c>
      <c r="V102">
        <v>-2.4668405849250851E-2</v>
      </c>
      <c r="W102">
        <v>0.9</v>
      </c>
    </row>
    <row r="103" spans="1:23" x14ac:dyDescent="0.25">
      <c r="A103" t="s">
        <v>1936</v>
      </c>
      <c r="B103" t="s">
        <v>118</v>
      </c>
      <c r="C103" t="s">
        <v>45</v>
      </c>
      <c r="D103" t="s">
        <v>1649</v>
      </c>
      <c r="E103" t="s">
        <v>57</v>
      </c>
      <c r="F103" t="s">
        <v>103</v>
      </c>
      <c r="G103" t="s">
        <v>1658</v>
      </c>
      <c r="H103">
        <v>1.0591292735683471</v>
      </c>
      <c r="I103">
        <v>1.7913419964374553</v>
      </c>
      <c r="J103">
        <v>-2.5674395173381631E-2</v>
      </c>
      <c r="M103">
        <v>529.80399999999997</v>
      </c>
      <c r="N103">
        <v>9.13133E-2</v>
      </c>
      <c r="O103">
        <v>-12.843</v>
      </c>
      <c r="P103">
        <v>500.226</v>
      </c>
      <c r="Q103">
        <v>5.0974800000000001E-2</v>
      </c>
      <c r="S103" t="b">
        <v>0</v>
      </c>
      <c r="T103" t="b">
        <v>0</v>
      </c>
      <c r="U103">
        <v>1</v>
      </c>
      <c r="V103">
        <v>-2.5674395173381631E-2</v>
      </c>
      <c r="W103">
        <v>1</v>
      </c>
    </row>
    <row r="104" spans="1:23" x14ac:dyDescent="0.25">
      <c r="A104" t="s">
        <v>1937</v>
      </c>
      <c r="B104" t="s">
        <v>118</v>
      </c>
      <c r="C104" t="s">
        <v>45</v>
      </c>
      <c r="D104" t="s">
        <v>1649</v>
      </c>
      <c r="E104" t="s">
        <v>57</v>
      </c>
      <c r="F104" t="s">
        <v>103</v>
      </c>
      <c r="G104" t="s">
        <v>1659</v>
      </c>
      <c r="H104">
        <v>0.84780014273234483</v>
      </c>
      <c r="I104">
        <v>1.8437081909455073</v>
      </c>
      <c r="J104">
        <v>0</v>
      </c>
      <c r="M104">
        <v>424.101</v>
      </c>
      <c r="N104">
        <v>9.3984499999999999E-2</v>
      </c>
      <c r="O104">
        <v>-0.13500000000000001</v>
      </c>
      <c r="P104">
        <v>500.23700000000002</v>
      </c>
      <c r="Q104">
        <v>5.0975800000000002E-2</v>
      </c>
      <c r="S104" t="b">
        <v>0</v>
      </c>
      <c r="T104" t="b">
        <v>1</v>
      </c>
      <c r="U104">
        <v>1</v>
      </c>
      <c r="V104">
        <v>-2.698720806337796E-4</v>
      </c>
      <c r="W104">
        <v>0.5</v>
      </c>
    </row>
    <row r="105" spans="1:23" x14ac:dyDescent="0.25">
      <c r="A105" t="s">
        <v>1938</v>
      </c>
      <c r="B105" t="s">
        <v>118</v>
      </c>
      <c r="C105" t="s">
        <v>45</v>
      </c>
      <c r="D105" t="s">
        <v>1649</v>
      </c>
      <c r="E105" t="s">
        <v>57</v>
      </c>
      <c r="F105" t="s">
        <v>103</v>
      </c>
      <c r="G105" t="s">
        <v>1656</v>
      </c>
      <c r="H105">
        <v>0.66794701314520633</v>
      </c>
      <c r="I105">
        <v>1.0073214901174825</v>
      </c>
      <c r="J105">
        <v>-4.4054204943409634E-4</v>
      </c>
      <c r="M105">
        <v>329.01400000000001</v>
      </c>
      <c r="N105">
        <v>5.0562200000000002E-2</v>
      </c>
      <c r="O105">
        <v>-0.217</v>
      </c>
      <c r="P105">
        <v>492.57499999999999</v>
      </c>
      <c r="Q105">
        <v>5.0194700000000002E-2</v>
      </c>
      <c r="S105" t="b">
        <v>0</v>
      </c>
      <c r="T105" t="b">
        <v>1</v>
      </c>
      <c r="U105">
        <v>1</v>
      </c>
      <c r="V105">
        <v>-4.4054204943409634E-4</v>
      </c>
      <c r="W105">
        <v>0.25</v>
      </c>
    </row>
    <row r="106" spans="1:23" x14ac:dyDescent="0.25">
      <c r="A106" t="s">
        <v>1939</v>
      </c>
      <c r="B106" t="s">
        <v>118</v>
      </c>
      <c r="C106" t="s">
        <v>45</v>
      </c>
      <c r="D106" t="s">
        <v>1649</v>
      </c>
      <c r="E106" t="s">
        <v>57</v>
      </c>
      <c r="F106" t="s">
        <v>103</v>
      </c>
      <c r="G106" t="s">
        <v>1657</v>
      </c>
      <c r="H106">
        <v>0.99337099630966808</v>
      </c>
      <c r="I106">
        <v>1.0064816340623211</v>
      </c>
      <c r="J106">
        <v>-2.6284119577950765E-2</v>
      </c>
      <c r="M106">
        <v>496.91</v>
      </c>
      <c r="N106">
        <v>5.1305200000000002E-2</v>
      </c>
      <c r="O106">
        <v>-13.148</v>
      </c>
      <c r="P106">
        <v>500.226</v>
      </c>
      <c r="Q106">
        <v>5.0974800000000001E-2</v>
      </c>
      <c r="S106" t="b">
        <v>0</v>
      </c>
      <c r="T106" t="b">
        <v>0</v>
      </c>
      <c r="U106">
        <v>1</v>
      </c>
      <c r="V106">
        <v>-2.6284119577950765E-2</v>
      </c>
      <c r="W106">
        <v>0.9</v>
      </c>
    </row>
    <row r="107" spans="1:23" x14ac:dyDescent="0.25">
      <c r="A107" t="s">
        <v>1940</v>
      </c>
      <c r="B107" t="s">
        <v>118</v>
      </c>
      <c r="C107" t="s">
        <v>45</v>
      </c>
      <c r="D107" t="s">
        <v>1649</v>
      </c>
      <c r="E107" t="s">
        <v>59</v>
      </c>
      <c r="F107" t="s">
        <v>103</v>
      </c>
      <c r="G107" t="s">
        <v>1658</v>
      </c>
      <c r="H107">
        <v>1.0639311031413801</v>
      </c>
      <c r="I107">
        <v>1.5082825239137772</v>
      </c>
      <c r="J107">
        <v>-2.8005341585603308E-2</v>
      </c>
      <c r="M107">
        <v>532.20600000000002</v>
      </c>
      <c r="N107">
        <v>7.6884400000000006E-2</v>
      </c>
      <c r="O107">
        <v>-14.009</v>
      </c>
      <c r="P107">
        <v>500.226</v>
      </c>
      <c r="Q107">
        <v>5.0974800000000001E-2</v>
      </c>
      <c r="S107" t="b">
        <v>0</v>
      </c>
      <c r="T107" t="b">
        <v>0</v>
      </c>
      <c r="U107">
        <v>1</v>
      </c>
      <c r="V107">
        <v>-2.8005341585603308E-2</v>
      </c>
      <c r="W107">
        <v>1</v>
      </c>
    </row>
    <row r="108" spans="1:23" x14ac:dyDescent="0.25">
      <c r="A108" t="s">
        <v>1941</v>
      </c>
      <c r="B108" t="s">
        <v>118</v>
      </c>
      <c r="C108" t="s">
        <v>45</v>
      </c>
      <c r="D108" t="s">
        <v>1649</v>
      </c>
      <c r="E108" t="s">
        <v>59</v>
      </c>
      <c r="F108" t="s">
        <v>103</v>
      </c>
      <c r="G108" t="s">
        <v>1659</v>
      </c>
      <c r="H108">
        <v>0.87235650301756962</v>
      </c>
      <c r="I108">
        <v>1.4940206921715795</v>
      </c>
      <c r="J108">
        <v>0</v>
      </c>
      <c r="M108">
        <v>436.38499999999999</v>
      </c>
      <c r="N108">
        <v>7.6158900000000002E-2</v>
      </c>
      <c r="O108">
        <v>-0.10299999999999999</v>
      </c>
      <c r="P108">
        <v>500.23700000000002</v>
      </c>
      <c r="Q108">
        <v>5.0975800000000002E-2</v>
      </c>
      <c r="S108" t="b">
        <v>0</v>
      </c>
      <c r="T108" t="b">
        <v>1</v>
      </c>
      <c r="U108">
        <v>1</v>
      </c>
      <c r="V108">
        <v>-2.0590240226132811E-4</v>
      </c>
      <c r="W108">
        <v>0.5</v>
      </c>
    </row>
    <row r="109" spans="1:23" x14ac:dyDescent="0.25">
      <c r="A109" t="s">
        <v>1942</v>
      </c>
      <c r="B109" t="s">
        <v>118</v>
      </c>
      <c r="C109" t="s">
        <v>45</v>
      </c>
      <c r="D109" t="s">
        <v>1649</v>
      </c>
      <c r="E109" t="s">
        <v>59</v>
      </c>
      <c r="F109" t="s">
        <v>103</v>
      </c>
      <c r="G109" t="s">
        <v>1656</v>
      </c>
      <c r="H109">
        <v>0.6297132416383292</v>
      </c>
      <c r="I109">
        <v>1.0077557989190093</v>
      </c>
      <c r="J109">
        <v>-3.8572806171648989E-4</v>
      </c>
      <c r="M109">
        <v>310.18099999999998</v>
      </c>
      <c r="N109">
        <v>5.0583999999999997E-2</v>
      </c>
      <c r="O109">
        <v>-0.19</v>
      </c>
      <c r="P109">
        <v>492.57499999999999</v>
      </c>
      <c r="Q109">
        <v>5.0194700000000002E-2</v>
      </c>
      <c r="S109" t="b">
        <v>0</v>
      </c>
      <c r="T109" t="b">
        <v>1</v>
      </c>
      <c r="U109">
        <v>1</v>
      </c>
      <c r="V109">
        <v>-3.8572806171648989E-4</v>
      </c>
      <c r="W109">
        <v>0.25</v>
      </c>
    </row>
    <row r="110" spans="1:23" x14ac:dyDescent="0.25">
      <c r="A110" t="s">
        <v>1943</v>
      </c>
      <c r="B110" t="s">
        <v>118</v>
      </c>
      <c r="C110" t="s">
        <v>45</v>
      </c>
      <c r="D110" t="s">
        <v>1649</v>
      </c>
      <c r="E110" t="s">
        <v>59</v>
      </c>
      <c r="F110" t="s">
        <v>103</v>
      </c>
      <c r="G110" t="s">
        <v>1657</v>
      </c>
      <c r="H110">
        <v>0.99221551858559931</v>
      </c>
      <c r="I110">
        <v>1.0061991415366023</v>
      </c>
      <c r="J110">
        <v>-2.8269222311515196E-2</v>
      </c>
      <c r="M110">
        <v>496.33199999999999</v>
      </c>
      <c r="N110">
        <v>5.1290799999999998E-2</v>
      </c>
      <c r="O110">
        <v>-14.141</v>
      </c>
      <c r="P110">
        <v>500.226</v>
      </c>
      <c r="Q110">
        <v>5.0974800000000001E-2</v>
      </c>
      <c r="S110" t="b">
        <v>0</v>
      </c>
      <c r="T110" t="b">
        <v>0</v>
      </c>
      <c r="U110">
        <v>1</v>
      </c>
      <c r="V110">
        <v>-2.8269222311515196E-2</v>
      </c>
      <c r="W110">
        <v>0.9</v>
      </c>
    </row>
    <row r="111" spans="1:23" x14ac:dyDescent="0.25">
      <c r="A111" t="s">
        <v>1944</v>
      </c>
      <c r="B111" t="s">
        <v>118</v>
      </c>
      <c r="C111" t="s">
        <v>45</v>
      </c>
      <c r="D111" t="s">
        <v>1649</v>
      </c>
      <c r="E111" t="s">
        <v>62</v>
      </c>
      <c r="F111" t="s">
        <v>103</v>
      </c>
      <c r="G111" t="s">
        <v>1658</v>
      </c>
      <c r="H111">
        <v>1.06511057002235</v>
      </c>
      <c r="I111">
        <v>1.6439279800999709</v>
      </c>
      <c r="J111">
        <v>-2.5484481014581409E-2</v>
      </c>
      <c r="M111">
        <v>532.79600000000005</v>
      </c>
      <c r="N111">
        <v>8.3798899999999996E-2</v>
      </c>
      <c r="O111">
        <v>-12.747999999999999</v>
      </c>
      <c r="P111">
        <v>500.226</v>
      </c>
      <c r="Q111">
        <v>5.0974800000000001E-2</v>
      </c>
      <c r="S111" t="b">
        <v>0</v>
      </c>
      <c r="T111" t="b">
        <v>0</v>
      </c>
      <c r="U111">
        <v>1</v>
      </c>
      <c r="V111">
        <v>-2.5484481014581409E-2</v>
      </c>
      <c r="W111">
        <v>1</v>
      </c>
    </row>
    <row r="112" spans="1:23" x14ac:dyDescent="0.25">
      <c r="A112" t="s">
        <v>1945</v>
      </c>
      <c r="B112" t="s">
        <v>118</v>
      </c>
      <c r="C112" t="s">
        <v>45</v>
      </c>
      <c r="D112" t="s">
        <v>1649</v>
      </c>
      <c r="E112" t="s">
        <v>62</v>
      </c>
      <c r="F112" t="s">
        <v>103</v>
      </c>
      <c r="G112" t="s">
        <v>1659</v>
      </c>
      <c r="H112">
        <v>0.90362967953190187</v>
      </c>
      <c r="I112">
        <v>1.6586517524001585</v>
      </c>
      <c r="J112">
        <v>0</v>
      </c>
      <c r="M112">
        <v>452.029</v>
      </c>
      <c r="N112">
        <v>8.4551100000000004E-2</v>
      </c>
      <c r="O112">
        <v>-0.115</v>
      </c>
      <c r="P112">
        <v>500.23700000000002</v>
      </c>
      <c r="Q112">
        <v>5.0975800000000002E-2</v>
      </c>
      <c r="S112" t="b">
        <v>0</v>
      </c>
      <c r="T112" t="b">
        <v>1</v>
      </c>
      <c r="U112">
        <v>1</v>
      </c>
      <c r="V112">
        <v>-2.2989103165099741E-4</v>
      </c>
      <c r="W112">
        <v>0.5</v>
      </c>
    </row>
    <row r="113" spans="1:23" x14ac:dyDescent="0.25">
      <c r="A113" t="s">
        <v>1946</v>
      </c>
      <c r="B113" t="s">
        <v>118</v>
      </c>
      <c r="C113" t="s">
        <v>45</v>
      </c>
      <c r="D113" t="s">
        <v>1649</v>
      </c>
      <c r="E113" t="s">
        <v>62</v>
      </c>
      <c r="F113" t="s">
        <v>103</v>
      </c>
      <c r="G113" t="s">
        <v>1656</v>
      </c>
      <c r="H113">
        <v>0.66355783383241129</v>
      </c>
      <c r="I113">
        <v>1.0089571209709391</v>
      </c>
      <c r="J113">
        <v>-4.6490382175303255E-4</v>
      </c>
      <c r="M113">
        <v>326.85199999999998</v>
      </c>
      <c r="N113">
        <v>5.0644300000000003E-2</v>
      </c>
      <c r="O113">
        <v>-0.22900000000000001</v>
      </c>
      <c r="P113">
        <v>492.57499999999999</v>
      </c>
      <c r="Q113">
        <v>5.0194700000000002E-2</v>
      </c>
      <c r="S113" t="b">
        <v>0</v>
      </c>
      <c r="T113" t="b">
        <v>1</v>
      </c>
      <c r="U113">
        <v>1</v>
      </c>
      <c r="V113">
        <v>-4.6490382175303255E-4</v>
      </c>
      <c r="W113">
        <v>0.25</v>
      </c>
    </row>
    <row r="114" spans="1:23" x14ac:dyDescent="0.25">
      <c r="A114" t="s">
        <v>1947</v>
      </c>
      <c r="B114" t="s">
        <v>118</v>
      </c>
      <c r="C114" t="s">
        <v>45</v>
      </c>
      <c r="D114" t="s">
        <v>1649</v>
      </c>
      <c r="E114" t="s">
        <v>62</v>
      </c>
      <c r="F114" t="s">
        <v>103</v>
      </c>
      <c r="G114" t="s">
        <v>1657</v>
      </c>
      <c r="H114">
        <v>0.99420062131916376</v>
      </c>
      <c r="I114">
        <v>1.0071564773182042</v>
      </c>
      <c r="J114">
        <v>-2.5836321982463925E-2</v>
      </c>
      <c r="M114">
        <v>497.32499999999999</v>
      </c>
      <c r="N114">
        <v>5.1339599999999999E-2</v>
      </c>
      <c r="O114">
        <v>-12.923999999999999</v>
      </c>
      <c r="P114">
        <v>500.226</v>
      </c>
      <c r="Q114">
        <v>5.0974800000000001E-2</v>
      </c>
      <c r="S114" t="b">
        <v>0</v>
      </c>
      <c r="T114" t="b">
        <v>0</v>
      </c>
      <c r="U114">
        <v>1</v>
      </c>
      <c r="V114">
        <v>-2.5836321982463925E-2</v>
      </c>
      <c r="W114">
        <v>0.9</v>
      </c>
    </row>
    <row r="115" spans="1:23" x14ac:dyDescent="0.25">
      <c r="A115" t="s">
        <v>1948</v>
      </c>
      <c r="B115" t="s">
        <v>118</v>
      </c>
      <c r="C115" t="s">
        <v>45</v>
      </c>
      <c r="D115" t="s">
        <v>1649</v>
      </c>
      <c r="E115" t="s">
        <v>100</v>
      </c>
      <c r="F115" t="s">
        <v>103</v>
      </c>
      <c r="G115" t="s">
        <v>1658</v>
      </c>
      <c r="H115">
        <v>1.063137669670366</v>
      </c>
      <c r="I115">
        <v>1.4769413689792987</v>
      </c>
      <c r="J115">
        <v>-2.5633745933809314E-2</v>
      </c>
      <c r="M115">
        <v>531.74</v>
      </c>
      <c r="N115">
        <v>7.5276599999999999E-2</v>
      </c>
      <c r="O115">
        <v>-12.821</v>
      </c>
      <c r="P115">
        <v>500.161</v>
      </c>
      <c r="Q115">
        <v>5.0967899999999997E-2</v>
      </c>
      <c r="S115" t="b">
        <v>0</v>
      </c>
      <c r="T115" t="b">
        <v>0</v>
      </c>
      <c r="U115">
        <v>1</v>
      </c>
      <c r="V115">
        <v>-2.5633745933809314E-2</v>
      </c>
      <c r="W115">
        <v>1</v>
      </c>
    </row>
    <row r="116" spans="1:23" x14ac:dyDescent="0.25">
      <c r="A116" t="s">
        <v>1949</v>
      </c>
      <c r="B116" t="s">
        <v>118</v>
      </c>
      <c r="C116" t="s">
        <v>45</v>
      </c>
      <c r="D116" t="s">
        <v>1649</v>
      </c>
      <c r="E116" t="s">
        <v>100</v>
      </c>
      <c r="F116" t="s">
        <v>103</v>
      </c>
      <c r="G116" t="s">
        <v>1659</v>
      </c>
      <c r="H116">
        <v>0.89273054076587344</v>
      </c>
      <c r="I116">
        <v>1.6812758618659982</v>
      </c>
      <c r="J116">
        <v>0</v>
      </c>
      <c r="M116">
        <v>446.50900000000001</v>
      </c>
      <c r="N116">
        <v>8.5691100000000006E-2</v>
      </c>
      <c r="O116">
        <v>-0.13300000000000001</v>
      </c>
      <c r="P116">
        <v>500.161</v>
      </c>
      <c r="Q116">
        <v>5.0967899999999997E-2</v>
      </c>
      <c r="S116" t="b">
        <v>0</v>
      </c>
      <c r="T116" t="b">
        <v>1</v>
      </c>
      <c r="U116">
        <v>1</v>
      </c>
      <c r="V116">
        <v>-2.6591437557106612E-4</v>
      </c>
      <c r="W116">
        <v>0.5</v>
      </c>
    </row>
    <row r="117" spans="1:23" x14ac:dyDescent="0.25">
      <c r="A117" t="s">
        <v>1950</v>
      </c>
      <c r="B117" t="s">
        <v>118</v>
      </c>
      <c r="C117" t="s">
        <v>45</v>
      </c>
      <c r="D117" t="s">
        <v>1649</v>
      </c>
      <c r="E117" t="s">
        <v>100</v>
      </c>
      <c r="F117" t="s">
        <v>103</v>
      </c>
      <c r="G117" t="s">
        <v>1656</v>
      </c>
      <c r="H117">
        <v>0.64700304568527922</v>
      </c>
      <c r="I117">
        <v>1.0095143592103979</v>
      </c>
      <c r="J117">
        <v>-4.8324873096446699E-4</v>
      </c>
      <c r="M117">
        <v>318.649</v>
      </c>
      <c r="N117">
        <v>5.0664800000000003E-2</v>
      </c>
      <c r="O117">
        <v>-0.23799999999999999</v>
      </c>
      <c r="P117">
        <v>492.5</v>
      </c>
      <c r="Q117">
        <v>5.0187299999999997E-2</v>
      </c>
      <c r="S117" t="b">
        <v>0</v>
      </c>
      <c r="T117" t="b">
        <v>1</v>
      </c>
      <c r="U117">
        <v>1</v>
      </c>
      <c r="V117">
        <v>-4.8324873096446699E-4</v>
      </c>
      <c r="W117">
        <v>0.25</v>
      </c>
    </row>
    <row r="118" spans="1:23" x14ac:dyDescent="0.25">
      <c r="A118" t="s">
        <v>1951</v>
      </c>
      <c r="B118" t="s">
        <v>118</v>
      </c>
      <c r="C118" t="s">
        <v>45</v>
      </c>
      <c r="D118" t="s">
        <v>1649</v>
      </c>
      <c r="E118" t="s">
        <v>100</v>
      </c>
      <c r="F118" t="s">
        <v>103</v>
      </c>
      <c r="G118" t="s">
        <v>1657</v>
      </c>
      <c r="H118">
        <v>0.99466771699512757</v>
      </c>
      <c r="I118">
        <v>1.007691115388313</v>
      </c>
      <c r="J118">
        <v>-2.5889663528343872E-2</v>
      </c>
      <c r="M118">
        <v>497.49400000000003</v>
      </c>
      <c r="N118">
        <v>5.13599E-2</v>
      </c>
      <c r="O118">
        <v>-12.949</v>
      </c>
      <c r="P118">
        <v>500.161</v>
      </c>
      <c r="Q118">
        <v>5.0967899999999997E-2</v>
      </c>
      <c r="S118" t="b">
        <v>0</v>
      </c>
      <c r="T118" t="b">
        <v>0</v>
      </c>
      <c r="U118">
        <v>1</v>
      </c>
      <c r="V118">
        <v>-2.5889663528343872E-2</v>
      </c>
      <c r="W118">
        <v>0.9</v>
      </c>
    </row>
    <row r="119" spans="1:23" x14ac:dyDescent="0.25">
      <c r="A119" t="s">
        <v>1952</v>
      </c>
      <c r="B119" t="s">
        <v>118</v>
      </c>
      <c r="C119" t="s">
        <v>45</v>
      </c>
      <c r="D119" t="s">
        <v>1649</v>
      </c>
      <c r="E119" t="s">
        <v>47</v>
      </c>
      <c r="F119" t="s">
        <v>104</v>
      </c>
      <c r="G119" t="s">
        <v>1658</v>
      </c>
      <c r="H119">
        <v>1</v>
      </c>
      <c r="I119">
        <v>1</v>
      </c>
      <c r="J119">
        <v>-3.4130000000000001E-2</v>
      </c>
      <c r="M119">
        <v>499.61399999999998</v>
      </c>
      <c r="N119">
        <v>5.0945299999999999E-2</v>
      </c>
      <c r="O119">
        <v>-18.556999999999999</v>
      </c>
      <c r="P119">
        <v>500.32</v>
      </c>
      <c r="Q119">
        <v>5.2734999999999997E-2</v>
      </c>
      <c r="S119" t="b">
        <v>0</v>
      </c>
      <c r="T119" t="b">
        <v>0</v>
      </c>
      <c r="U119">
        <v>1</v>
      </c>
      <c r="V119">
        <v>-3.4130000000000001E-2</v>
      </c>
      <c r="W119">
        <v>1</v>
      </c>
    </row>
    <row r="120" spans="1:23" x14ac:dyDescent="0.25">
      <c r="A120" t="s">
        <v>1953</v>
      </c>
      <c r="B120" t="s">
        <v>118</v>
      </c>
      <c r="C120" t="s">
        <v>45</v>
      </c>
      <c r="D120" t="s">
        <v>1649</v>
      </c>
      <c r="E120" t="s">
        <v>47</v>
      </c>
      <c r="F120" t="s">
        <v>104</v>
      </c>
      <c r="G120" t="s">
        <v>1659</v>
      </c>
      <c r="H120">
        <v>0.70139448243056068</v>
      </c>
      <c r="I120">
        <v>1.1180631141417092</v>
      </c>
      <c r="J120">
        <v>0</v>
      </c>
      <c r="M120">
        <v>350.928</v>
      </c>
      <c r="N120">
        <v>5.8962399999999998E-2</v>
      </c>
      <c r="O120">
        <v>-0.159</v>
      </c>
      <c r="P120">
        <v>500.32900000000001</v>
      </c>
      <c r="Q120">
        <v>5.2736199999999997E-2</v>
      </c>
      <c r="S120" t="b">
        <v>0</v>
      </c>
      <c r="T120" t="b">
        <v>1</v>
      </c>
      <c r="U120">
        <v>1</v>
      </c>
      <c r="V120">
        <v>-3.1779089359201644E-4</v>
      </c>
      <c r="W120">
        <v>0.5</v>
      </c>
    </row>
    <row r="121" spans="1:23" x14ac:dyDescent="0.25">
      <c r="A121" t="s">
        <v>1954</v>
      </c>
      <c r="B121" t="s">
        <v>118</v>
      </c>
      <c r="C121" t="s">
        <v>45</v>
      </c>
      <c r="D121" t="s">
        <v>1649</v>
      </c>
      <c r="E121" t="s">
        <v>47</v>
      </c>
      <c r="F121" t="s">
        <v>104</v>
      </c>
      <c r="G121" t="s">
        <v>1656</v>
      </c>
      <c r="H121">
        <v>0.53737969599754343</v>
      </c>
      <c r="I121">
        <v>1.0099191776389935</v>
      </c>
      <c r="J121">
        <v>-4.2343776515365781E-4</v>
      </c>
      <c r="M121">
        <v>332.50099999999998</v>
      </c>
      <c r="N121">
        <v>6.5864000000000006E-2</v>
      </c>
      <c r="O121">
        <v>-0.26200000000000001</v>
      </c>
      <c r="P121">
        <v>618.745</v>
      </c>
      <c r="Q121">
        <v>6.52171E-2</v>
      </c>
      <c r="S121" t="b">
        <v>0</v>
      </c>
      <c r="T121" t="b">
        <v>1</v>
      </c>
      <c r="U121">
        <v>1</v>
      </c>
      <c r="V121">
        <v>-4.2343776515365781E-4</v>
      </c>
      <c r="W121">
        <v>0.25</v>
      </c>
    </row>
    <row r="122" spans="1:23" x14ac:dyDescent="0.25">
      <c r="A122" t="s">
        <v>1955</v>
      </c>
      <c r="B122" t="s">
        <v>118</v>
      </c>
      <c r="C122" t="s">
        <v>45</v>
      </c>
      <c r="D122" t="s">
        <v>1649</v>
      </c>
      <c r="E122" t="s">
        <v>47</v>
      </c>
      <c r="F122" t="s">
        <v>104</v>
      </c>
      <c r="G122" t="s">
        <v>1657</v>
      </c>
      <c r="H122">
        <v>0.98902902142628724</v>
      </c>
      <c r="I122">
        <v>1.0114724566227364</v>
      </c>
      <c r="J122">
        <v>-3.4130000000000001E-2</v>
      </c>
      <c r="M122">
        <v>494.83100000000002</v>
      </c>
      <c r="N122">
        <v>5.3339999999999999E-2</v>
      </c>
      <c r="O122">
        <v>-19.091999999999999</v>
      </c>
      <c r="P122">
        <v>500.32</v>
      </c>
      <c r="Q122">
        <v>5.2734999999999997E-2</v>
      </c>
      <c r="S122" t="b">
        <v>0</v>
      </c>
      <c r="T122" t="b">
        <v>0</v>
      </c>
      <c r="U122">
        <v>1</v>
      </c>
      <c r="V122">
        <v>-3.4130000000000001E-2</v>
      </c>
      <c r="W122">
        <v>0.9</v>
      </c>
    </row>
    <row r="123" spans="1:23" x14ac:dyDescent="0.25">
      <c r="A123" t="s">
        <v>1956</v>
      </c>
      <c r="B123" t="s">
        <v>118</v>
      </c>
      <c r="C123" t="s">
        <v>45</v>
      </c>
      <c r="D123" t="s">
        <v>1649</v>
      </c>
      <c r="E123" t="s">
        <v>67</v>
      </c>
      <c r="F123" t="s">
        <v>104</v>
      </c>
      <c r="G123" t="s">
        <v>1658</v>
      </c>
      <c r="H123">
        <v>1.0013012270711197</v>
      </c>
      <c r="I123">
        <v>1</v>
      </c>
      <c r="J123">
        <v>-3.4130000000000001E-2</v>
      </c>
      <c r="M123">
        <v>500.94799999999998</v>
      </c>
      <c r="N123">
        <v>4.47778E-2</v>
      </c>
      <c r="O123">
        <v>-22.584</v>
      </c>
      <c r="P123">
        <v>500.29700000000003</v>
      </c>
      <c r="Q123">
        <v>5.27322E-2</v>
      </c>
      <c r="S123" t="b">
        <v>0</v>
      </c>
      <c r="T123" t="b">
        <v>0</v>
      </c>
      <c r="U123">
        <v>1</v>
      </c>
      <c r="V123">
        <v>-3.4130000000000001E-2</v>
      </c>
      <c r="W123">
        <v>1</v>
      </c>
    </row>
    <row r="124" spans="1:23" x14ac:dyDescent="0.25">
      <c r="A124" t="s">
        <v>1957</v>
      </c>
      <c r="B124" t="s">
        <v>118</v>
      </c>
      <c r="C124" t="s">
        <v>45</v>
      </c>
      <c r="D124" t="s">
        <v>1649</v>
      </c>
      <c r="E124" t="s">
        <v>67</v>
      </c>
      <c r="F124" t="s">
        <v>104</v>
      </c>
      <c r="G124" t="s">
        <v>1659</v>
      </c>
      <c r="H124">
        <v>0.62582049457534161</v>
      </c>
      <c r="I124">
        <v>1.0740626961506587</v>
      </c>
      <c r="J124">
        <v>0</v>
      </c>
      <c r="M124">
        <v>313.10300000000001</v>
      </c>
      <c r="N124">
        <v>5.6639299999999997E-2</v>
      </c>
      <c r="O124">
        <v>-0.14099999999999999</v>
      </c>
      <c r="P124">
        <v>500.30799999999999</v>
      </c>
      <c r="Q124">
        <v>5.2733700000000001E-2</v>
      </c>
      <c r="S124" t="b">
        <v>0</v>
      </c>
      <c r="T124" t="b">
        <v>1</v>
      </c>
      <c r="U124">
        <v>1</v>
      </c>
      <c r="V124">
        <v>-2.8182639494071652E-4</v>
      </c>
      <c r="W124">
        <v>0.5</v>
      </c>
    </row>
    <row r="125" spans="1:23" x14ac:dyDescent="0.25">
      <c r="A125" t="s">
        <v>1958</v>
      </c>
      <c r="B125" t="s">
        <v>118</v>
      </c>
      <c r="C125" t="s">
        <v>45</v>
      </c>
      <c r="D125" t="s">
        <v>1649</v>
      </c>
      <c r="E125" t="s">
        <v>67</v>
      </c>
      <c r="F125" t="s">
        <v>104</v>
      </c>
      <c r="G125" t="s">
        <v>1656</v>
      </c>
      <c r="H125">
        <v>0.4326993472193994</v>
      </c>
      <c r="I125">
        <v>1</v>
      </c>
      <c r="J125">
        <v>-3.9992919286421417E-4</v>
      </c>
      <c r="M125">
        <v>197.995</v>
      </c>
      <c r="N125">
        <v>4.7055399999999997E-2</v>
      </c>
      <c r="O125">
        <v>-0.183</v>
      </c>
      <c r="P125">
        <v>457.58100000000002</v>
      </c>
      <c r="Q125">
        <v>4.8230099999999998E-2</v>
      </c>
      <c r="S125" t="b">
        <v>0</v>
      </c>
      <c r="T125" t="b">
        <v>1</v>
      </c>
      <c r="U125">
        <v>1</v>
      </c>
      <c r="V125">
        <v>-3.9992919286421417E-4</v>
      </c>
      <c r="W125">
        <v>0.25</v>
      </c>
    </row>
    <row r="126" spans="1:23" x14ac:dyDescent="0.25">
      <c r="A126" t="s">
        <v>1959</v>
      </c>
      <c r="B126" t="s">
        <v>118</v>
      </c>
      <c r="C126" t="s">
        <v>45</v>
      </c>
      <c r="D126" t="s">
        <v>1649</v>
      </c>
      <c r="E126" t="s">
        <v>67</v>
      </c>
      <c r="F126" t="s">
        <v>104</v>
      </c>
      <c r="G126" t="s">
        <v>1657</v>
      </c>
      <c r="H126">
        <v>0.98471308043022443</v>
      </c>
      <c r="I126">
        <v>1.0038079200185086</v>
      </c>
      <c r="J126">
        <v>-3.4130000000000001E-2</v>
      </c>
      <c r="M126">
        <v>492.649</v>
      </c>
      <c r="N126">
        <v>5.2933000000000001E-2</v>
      </c>
      <c r="O126">
        <v>-23.568999999999999</v>
      </c>
      <c r="P126">
        <v>500.29700000000003</v>
      </c>
      <c r="Q126">
        <v>5.27322E-2</v>
      </c>
      <c r="S126" t="b">
        <v>0</v>
      </c>
      <c r="T126" t="b">
        <v>0</v>
      </c>
      <c r="U126">
        <v>1</v>
      </c>
      <c r="V126">
        <v>-3.4130000000000001E-2</v>
      </c>
      <c r="W126">
        <v>0.9</v>
      </c>
    </row>
    <row r="127" spans="1:23" x14ac:dyDescent="0.25">
      <c r="A127" t="s">
        <v>1960</v>
      </c>
      <c r="B127" t="s">
        <v>118</v>
      </c>
      <c r="C127" t="s">
        <v>45</v>
      </c>
      <c r="D127" t="s">
        <v>1649</v>
      </c>
      <c r="E127" t="s">
        <v>70</v>
      </c>
      <c r="F127" t="s">
        <v>104</v>
      </c>
      <c r="G127" t="s">
        <v>1658</v>
      </c>
      <c r="H127">
        <v>1</v>
      </c>
      <c r="I127">
        <v>1</v>
      </c>
      <c r="J127">
        <v>-3.4130000000000001E-2</v>
      </c>
      <c r="M127">
        <v>498.43099999999998</v>
      </c>
      <c r="N127">
        <v>4.59631E-2</v>
      </c>
      <c r="O127">
        <v>-20.37</v>
      </c>
      <c r="P127">
        <v>500.23500000000001</v>
      </c>
      <c r="Q127">
        <v>5.2725899999999999E-2</v>
      </c>
      <c r="S127" t="b">
        <v>0</v>
      </c>
      <c r="T127" t="b">
        <v>0</v>
      </c>
      <c r="U127">
        <v>1</v>
      </c>
      <c r="V127">
        <v>-3.4130000000000001E-2</v>
      </c>
      <c r="W127">
        <v>1</v>
      </c>
    </row>
    <row r="128" spans="1:23" x14ac:dyDescent="0.25">
      <c r="A128" t="s">
        <v>1961</v>
      </c>
      <c r="B128" t="s">
        <v>118</v>
      </c>
      <c r="C128" t="s">
        <v>45</v>
      </c>
      <c r="D128" t="s">
        <v>1649</v>
      </c>
      <c r="E128" t="s">
        <v>70</v>
      </c>
      <c r="F128" t="s">
        <v>104</v>
      </c>
      <c r="G128" t="s">
        <v>1659</v>
      </c>
      <c r="H128">
        <v>0.67409569311037598</v>
      </c>
      <c r="I128">
        <v>1.0392475188186674</v>
      </c>
      <c r="J128">
        <v>0</v>
      </c>
      <c r="M128">
        <v>337.21300000000002</v>
      </c>
      <c r="N128">
        <v>5.4796299999999999E-2</v>
      </c>
      <c r="O128">
        <v>-0.106</v>
      </c>
      <c r="P128">
        <v>500.245</v>
      </c>
      <c r="Q128">
        <v>5.27269E-2</v>
      </c>
      <c r="S128" t="b">
        <v>0</v>
      </c>
      <c r="T128" t="b">
        <v>1</v>
      </c>
      <c r="U128">
        <v>1</v>
      </c>
      <c r="V128">
        <v>-2.1189617087627062E-4</v>
      </c>
      <c r="W128">
        <v>0.5</v>
      </c>
    </row>
    <row r="129" spans="1:23" x14ac:dyDescent="0.25">
      <c r="A129" t="s">
        <v>1962</v>
      </c>
      <c r="B129" t="s">
        <v>118</v>
      </c>
      <c r="C129" t="s">
        <v>45</v>
      </c>
      <c r="D129" t="s">
        <v>1649</v>
      </c>
      <c r="E129" t="s">
        <v>70</v>
      </c>
      <c r="F129" t="s">
        <v>104</v>
      </c>
      <c r="G129" t="s">
        <v>1656</v>
      </c>
      <c r="H129">
        <v>0.46523690734368145</v>
      </c>
      <c r="I129">
        <v>1.0068443359853065</v>
      </c>
      <c r="J129">
        <v>0</v>
      </c>
      <c r="M129">
        <v>239.83799999999999</v>
      </c>
      <c r="N129">
        <v>5.4708800000000002E-2</v>
      </c>
      <c r="O129">
        <v>-0.161</v>
      </c>
      <c r="P129">
        <v>515.51800000000003</v>
      </c>
      <c r="Q129">
        <v>5.43369E-2</v>
      </c>
      <c r="S129" t="b">
        <v>0</v>
      </c>
      <c r="T129" t="b">
        <v>1</v>
      </c>
      <c r="U129">
        <v>1</v>
      </c>
      <c r="V129">
        <v>-3.1230723272514249E-4</v>
      </c>
      <c r="W129">
        <v>0.25</v>
      </c>
    </row>
    <row r="130" spans="1:23" x14ac:dyDescent="0.25">
      <c r="A130" t="s">
        <v>1963</v>
      </c>
      <c r="B130" t="s">
        <v>118</v>
      </c>
      <c r="C130" t="s">
        <v>45</v>
      </c>
      <c r="D130" t="s">
        <v>1649</v>
      </c>
      <c r="E130" t="s">
        <v>70</v>
      </c>
      <c r="F130" t="s">
        <v>104</v>
      </c>
      <c r="G130" t="s">
        <v>1657</v>
      </c>
      <c r="H130">
        <v>0.98552080522154584</v>
      </c>
      <c r="I130">
        <v>1.0023100601412209</v>
      </c>
      <c r="J130">
        <v>-3.4130000000000001E-2</v>
      </c>
      <c r="M130">
        <v>492.99200000000002</v>
      </c>
      <c r="N130">
        <v>5.2847699999999997E-2</v>
      </c>
      <c r="O130">
        <v>-20.896999999999998</v>
      </c>
      <c r="P130">
        <v>500.23500000000001</v>
      </c>
      <c r="Q130">
        <v>5.2725899999999999E-2</v>
      </c>
      <c r="S130" t="b">
        <v>0</v>
      </c>
      <c r="T130" t="b">
        <v>0</v>
      </c>
      <c r="U130">
        <v>1</v>
      </c>
      <c r="V130">
        <v>-3.4130000000000001E-2</v>
      </c>
      <c r="W130">
        <v>0.9</v>
      </c>
    </row>
    <row r="131" spans="1:23" x14ac:dyDescent="0.25">
      <c r="A131" t="s">
        <v>1964</v>
      </c>
      <c r="B131" t="s">
        <v>118</v>
      </c>
      <c r="C131" t="s">
        <v>45</v>
      </c>
      <c r="D131" t="s">
        <v>1649</v>
      </c>
      <c r="E131" t="s">
        <v>57</v>
      </c>
      <c r="F131" t="s">
        <v>104</v>
      </c>
      <c r="G131" t="s">
        <v>1658</v>
      </c>
      <c r="H131">
        <v>1</v>
      </c>
      <c r="I131">
        <v>1.5128951620856819</v>
      </c>
      <c r="J131">
        <v>-3.4130000000000001E-2</v>
      </c>
      <c r="M131">
        <v>498.25700000000001</v>
      </c>
      <c r="N131">
        <v>7.9767699999999997E-2</v>
      </c>
      <c r="O131">
        <v>-19.852</v>
      </c>
      <c r="P131">
        <v>500.226</v>
      </c>
      <c r="Q131">
        <v>5.27252E-2</v>
      </c>
      <c r="S131" t="b">
        <v>0</v>
      </c>
      <c r="T131" t="b">
        <v>0</v>
      </c>
      <c r="U131">
        <v>1</v>
      </c>
      <c r="V131">
        <v>-3.4130000000000001E-2</v>
      </c>
      <c r="W131">
        <v>1</v>
      </c>
    </row>
    <row r="132" spans="1:23" x14ac:dyDescent="0.25">
      <c r="A132" t="s">
        <v>1965</v>
      </c>
      <c r="B132" t="s">
        <v>118</v>
      </c>
      <c r="C132" t="s">
        <v>45</v>
      </c>
      <c r="D132" t="s">
        <v>1649</v>
      </c>
      <c r="E132" t="s">
        <v>57</v>
      </c>
      <c r="F132" t="s">
        <v>104</v>
      </c>
      <c r="G132" t="s">
        <v>1659</v>
      </c>
      <c r="H132">
        <v>0.69385111457169291</v>
      </c>
      <c r="I132">
        <v>1.1099358573157176</v>
      </c>
      <c r="J132">
        <v>0</v>
      </c>
      <c r="M132">
        <v>347.09</v>
      </c>
      <c r="N132">
        <v>5.8522699999999997E-2</v>
      </c>
      <c r="O132">
        <v>-0.105</v>
      </c>
      <c r="P132">
        <v>500.23700000000002</v>
      </c>
      <c r="Q132">
        <v>5.2726200000000001E-2</v>
      </c>
      <c r="S132" t="b">
        <v>0</v>
      </c>
      <c r="T132" t="b">
        <v>1</v>
      </c>
      <c r="U132">
        <v>1</v>
      </c>
      <c r="V132">
        <v>-2.0990050715960634E-4</v>
      </c>
      <c r="W132">
        <v>0.5</v>
      </c>
    </row>
    <row r="133" spans="1:23" x14ac:dyDescent="0.25">
      <c r="A133" t="s">
        <v>1966</v>
      </c>
      <c r="B133" t="s">
        <v>118</v>
      </c>
      <c r="C133" t="s">
        <v>45</v>
      </c>
      <c r="D133" t="s">
        <v>1649</v>
      </c>
      <c r="E133" t="s">
        <v>57</v>
      </c>
      <c r="F133" t="s">
        <v>104</v>
      </c>
      <c r="G133" t="s">
        <v>1656</v>
      </c>
      <c r="H133">
        <v>0.51274425214434349</v>
      </c>
      <c r="I133">
        <v>1</v>
      </c>
      <c r="J133">
        <v>0</v>
      </c>
      <c r="M133">
        <v>252.565</v>
      </c>
      <c r="N133">
        <v>5.1550600000000002E-2</v>
      </c>
      <c r="O133">
        <v>-0.16200000000000001</v>
      </c>
      <c r="P133">
        <v>492.57499999999999</v>
      </c>
      <c r="Q133">
        <v>5.1918300000000001E-2</v>
      </c>
      <c r="S133" t="b">
        <v>0</v>
      </c>
      <c r="T133" t="b">
        <v>1</v>
      </c>
      <c r="U133">
        <v>1</v>
      </c>
      <c r="V133">
        <v>-3.2888392630563878E-4</v>
      </c>
      <c r="W133">
        <v>0.25</v>
      </c>
    </row>
    <row r="134" spans="1:23" x14ac:dyDescent="0.25">
      <c r="A134" t="s">
        <v>1967</v>
      </c>
      <c r="B134" t="s">
        <v>118</v>
      </c>
      <c r="C134" t="s">
        <v>45</v>
      </c>
      <c r="D134" t="s">
        <v>1649</v>
      </c>
      <c r="E134" t="s">
        <v>57</v>
      </c>
      <c r="F134" t="s">
        <v>104</v>
      </c>
      <c r="G134" t="s">
        <v>1657</v>
      </c>
      <c r="H134">
        <v>0.98689192484996779</v>
      </c>
      <c r="I134">
        <v>1.0063954238201089</v>
      </c>
      <c r="J134">
        <v>-3.4130000000000001E-2</v>
      </c>
      <c r="M134">
        <v>493.66899999999998</v>
      </c>
      <c r="N134">
        <v>5.3062400000000003E-2</v>
      </c>
      <c r="O134">
        <v>-20.292000000000002</v>
      </c>
      <c r="P134">
        <v>500.226</v>
      </c>
      <c r="Q134">
        <v>5.27252E-2</v>
      </c>
      <c r="S134" t="b">
        <v>0</v>
      </c>
      <c r="T134" t="b">
        <v>0</v>
      </c>
      <c r="U134">
        <v>1</v>
      </c>
      <c r="V134">
        <v>-3.4130000000000001E-2</v>
      </c>
      <c r="W134">
        <v>0.9</v>
      </c>
    </row>
    <row r="135" spans="1:23" x14ac:dyDescent="0.25">
      <c r="A135" t="s">
        <v>1968</v>
      </c>
      <c r="B135" t="s">
        <v>118</v>
      </c>
      <c r="C135" t="s">
        <v>45</v>
      </c>
      <c r="D135" t="s">
        <v>1649</v>
      </c>
      <c r="E135" t="s">
        <v>59</v>
      </c>
      <c r="F135" t="s">
        <v>104</v>
      </c>
      <c r="G135" t="s">
        <v>1658</v>
      </c>
      <c r="H135">
        <v>1.0056734356071055</v>
      </c>
      <c r="I135">
        <v>1</v>
      </c>
      <c r="J135">
        <v>-3.4130000000000001E-2</v>
      </c>
      <c r="M135">
        <v>503.06400000000002</v>
      </c>
      <c r="N135">
        <v>3.9458399999999998E-2</v>
      </c>
      <c r="O135">
        <v>-18.422999999999998</v>
      </c>
      <c r="P135">
        <v>500.226</v>
      </c>
      <c r="Q135">
        <v>5.27252E-2</v>
      </c>
      <c r="S135" t="b">
        <v>0</v>
      </c>
      <c r="T135" t="b">
        <v>0</v>
      </c>
      <c r="U135">
        <v>1</v>
      </c>
      <c r="V135">
        <v>-3.4130000000000001E-2</v>
      </c>
      <c r="W135">
        <v>1</v>
      </c>
    </row>
    <row r="136" spans="1:23" x14ac:dyDescent="0.25">
      <c r="A136" t="s">
        <v>1969</v>
      </c>
      <c r="B136" t="s">
        <v>118</v>
      </c>
      <c r="C136" t="s">
        <v>45</v>
      </c>
      <c r="D136" t="s">
        <v>1649</v>
      </c>
      <c r="E136" t="s">
        <v>59</v>
      </c>
      <c r="F136" t="s">
        <v>104</v>
      </c>
      <c r="G136" t="s">
        <v>1659</v>
      </c>
      <c r="H136">
        <v>0.76991705931388521</v>
      </c>
      <c r="I136">
        <v>1</v>
      </c>
      <c r="J136">
        <v>0</v>
      </c>
      <c r="M136">
        <v>385.14100000000002</v>
      </c>
      <c r="N136">
        <v>5.0401300000000003E-2</v>
      </c>
      <c r="O136">
        <v>-9.7000000000000003E-2</v>
      </c>
      <c r="P136">
        <v>500.23700000000002</v>
      </c>
      <c r="Q136">
        <v>5.2726200000000001E-2</v>
      </c>
      <c r="S136" t="b">
        <v>0</v>
      </c>
      <c r="T136" t="b">
        <v>1</v>
      </c>
      <c r="U136">
        <v>1</v>
      </c>
      <c r="V136">
        <v>-1.9390808756649349E-4</v>
      </c>
      <c r="W136">
        <v>0.5</v>
      </c>
    </row>
    <row r="137" spans="1:23" x14ac:dyDescent="0.25">
      <c r="A137" t="s">
        <v>1970</v>
      </c>
      <c r="B137" t="s">
        <v>118</v>
      </c>
      <c r="C137" t="s">
        <v>45</v>
      </c>
      <c r="D137" t="s">
        <v>1649</v>
      </c>
      <c r="E137" t="s">
        <v>59</v>
      </c>
      <c r="F137" t="s">
        <v>104</v>
      </c>
      <c r="G137" t="s">
        <v>1656</v>
      </c>
      <c r="H137">
        <v>0.52416383291884483</v>
      </c>
      <c r="I137">
        <v>1</v>
      </c>
      <c r="J137">
        <v>0</v>
      </c>
      <c r="M137">
        <v>258.19</v>
      </c>
      <c r="N137">
        <v>5.1751100000000001E-2</v>
      </c>
      <c r="O137">
        <v>-0.155</v>
      </c>
      <c r="P137">
        <v>492.57499999999999</v>
      </c>
      <c r="Q137">
        <v>5.1918300000000001E-2</v>
      </c>
      <c r="S137" t="b">
        <v>0</v>
      </c>
      <c r="T137" t="b">
        <v>1</v>
      </c>
      <c r="U137">
        <v>1</v>
      </c>
      <c r="V137">
        <v>-3.1467289245292596E-4</v>
      </c>
      <c r="W137">
        <v>0.25</v>
      </c>
    </row>
    <row r="138" spans="1:23" x14ac:dyDescent="0.25">
      <c r="A138" t="s">
        <v>1971</v>
      </c>
      <c r="B138" t="s">
        <v>118</v>
      </c>
      <c r="C138" t="s">
        <v>45</v>
      </c>
      <c r="D138" t="s">
        <v>1649</v>
      </c>
      <c r="E138" t="s">
        <v>59</v>
      </c>
      <c r="F138" t="s">
        <v>104</v>
      </c>
      <c r="G138" t="s">
        <v>1657</v>
      </c>
      <c r="H138">
        <v>0.98810537636988083</v>
      </c>
      <c r="I138">
        <v>1.006010408685031</v>
      </c>
      <c r="J138">
        <v>-3.4130000000000001E-2</v>
      </c>
      <c r="M138">
        <v>494.27600000000001</v>
      </c>
      <c r="N138">
        <v>5.3042100000000002E-2</v>
      </c>
      <c r="O138">
        <v>-18.757999999999999</v>
      </c>
      <c r="P138">
        <v>500.226</v>
      </c>
      <c r="Q138">
        <v>5.27252E-2</v>
      </c>
      <c r="S138" t="b">
        <v>0</v>
      </c>
      <c r="T138" t="b">
        <v>0</v>
      </c>
      <c r="U138">
        <v>1</v>
      </c>
      <c r="V138">
        <v>-3.4130000000000001E-2</v>
      </c>
      <c r="W138">
        <v>0.9</v>
      </c>
    </row>
    <row r="139" spans="1:23" x14ac:dyDescent="0.25">
      <c r="A139" t="s">
        <v>1972</v>
      </c>
      <c r="B139" t="s">
        <v>118</v>
      </c>
      <c r="C139" t="s">
        <v>45</v>
      </c>
      <c r="D139" t="s">
        <v>1649</v>
      </c>
      <c r="E139" t="s">
        <v>62</v>
      </c>
      <c r="F139" t="s">
        <v>104</v>
      </c>
      <c r="G139" t="s">
        <v>1658</v>
      </c>
      <c r="H139">
        <v>1</v>
      </c>
      <c r="I139">
        <v>1.0342360010014187</v>
      </c>
      <c r="J139">
        <v>-3.4130000000000001E-2</v>
      </c>
      <c r="M139">
        <v>495.40100000000001</v>
      </c>
      <c r="N139">
        <v>5.4530299999999997E-2</v>
      </c>
      <c r="O139">
        <v>-20.838999999999999</v>
      </c>
      <c r="P139">
        <v>500.226</v>
      </c>
      <c r="Q139">
        <v>5.27252E-2</v>
      </c>
      <c r="S139" t="b">
        <v>0</v>
      </c>
      <c r="T139" t="b">
        <v>0</v>
      </c>
      <c r="U139">
        <v>1</v>
      </c>
      <c r="V139">
        <v>-3.4130000000000001E-2</v>
      </c>
      <c r="W139">
        <v>1</v>
      </c>
    </row>
    <row r="140" spans="1:23" x14ac:dyDescent="0.25">
      <c r="A140" t="s">
        <v>1973</v>
      </c>
      <c r="B140" t="s">
        <v>118</v>
      </c>
      <c r="C140" t="s">
        <v>45</v>
      </c>
      <c r="D140" t="s">
        <v>1649</v>
      </c>
      <c r="E140" t="s">
        <v>62</v>
      </c>
      <c r="F140" t="s">
        <v>104</v>
      </c>
      <c r="G140" t="s">
        <v>1659</v>
      </c>
      <c r="H140">
        <v>0.73295857763420136</v>
      </c>
      <c r="I140">
        <v>1</v>
      </c>
      <c r="J140">
        <v>0</v>
      </c>
      <c r="M140">
        <v>366.65300000000002</v>
      </c>
      <c r="N140">
        <v>5.1209600000000001E-2</v>
      </c>
      <c r="O140">
        <v>-0.109</v>
      </c>
      <c r="P140">
        <v>500.23700000000002</v>
      </c>
      <c r="Q140">
        <v>5.2726200000000001E-2</v>
      </c>
      <c r="S140" t="b">
        <v>0</v>
      </c>
      <c r="T140" t="b">
        <v>1</v>
      </c>
      <c r="U140">
        <v>1</v>
      </c>
      <c r="V140">
        <v>-2.1789671695616276E-4</v>
      </c>
      <c r="W140">
        <v>0.5</v>
      </c>
    </row>
    <row r="141" spans="1:23" x14ac:dyDescent="0.25">
      <c r="A141" t="s">
        <v>1974</v>
      </c>
      <c r="B141" t="s">
        <v>118</v>
      </c>
      <c r="C141" t="s">
        <v>45</v>
      </c>
      <c r="D141" t="s">
        <v>1649</v>
      </c>
      <c r="E141" t="s">
        <v>62</v>
      </c>
      <c r="F141" t="s">
        <v>104</v>
      </c>
      <c r="G141" t="s">
        <v>1656</v>
      </c>
      <c r="H141">
        <v>0.46258742323504037</v>
      </c>
      <c r="I141">
        <v>1</v>
      </c>
      <c r="J141">
        <v>0</v>
      </c>
      <c r="M141">
        <v>227.85900000000001</v>
      </c>
      <c r="N141">
        <v>5.1707200000000002E-2</v>
      </c>
      <c r="O141">
        <v>-0.158</v>
      </c>
      <c r="P141">
        <v>492.57499999999999</v>
      </c>
      <c r="Q141">
        <v>5.1918300000000001E-2</v>
      </c>
      <c r="S141" t="b">
        <v>0</v>
      </c>
      <c r="T141" t="b">
        <v>1</v>
      </c>
      <c r="U141">
        <v>1</v>
      </c>
      <c r="V141">
        <v>-3.2076333553266004E-4</v>
      </c>
      <c r="W141">
        <v>0.25</v>
      </c>
    </row>
    <row r="142" spans="1:23" x14ac:dyDescent="0.25">
      <c r="A142" t="s">
        <v>1975</v>
      </c>
      <c r="B142" t="s">
        <v>118</v>
      </c>
      <c r="C142" t="s">
        <v>45</v>
      </c>
      <c r="D142" t="s">
        <v>1649</v>
      </c>
      <c r="E142" t="s">
        <v>62</v>
      </c>
      <c r="F142" t="s">
        <v>104</v>
      </c>
      <c r="G142" t="s">
        <v>1657</v>
      </c>
      <c r="H142">
        <v>0.98681995737926453</v>
      </c>
      <c r="I142">
        <v>1.0000474156570294</v>
      </c>
      <c r="J142">
        <v>-3.4130000000000001E-2</v>
      </c>
      <c r="M142">
        <v>493.63299999999998</v>
      </c>
      <c r="N142">
        <v>5.2727700000000002E-2</v>
      </c>
      <c r="O142">
        <v>-20.975000000000001</v>
      </c>
      <c r="P142">
        <v>500.226</v>
      </c>
      <c r="Q142">
        <v>5.27252E-2</v>
      </c>
      <c r="S142" t="b">
        <v>0</v>
      </c>
      <c r="T142" t="b">
        <v>0</v>
      </c>
      <c r="U142">
        <v>1</v>
      </c>
      <c r="V142">
        <v>-3.4130000000000001E-2</v>
      </c>
      <c r="W142">
        <v>0.9</v>
      </c>
    </row>
    <row r="143" spans="1:23" x14ac:dyDescent="0.25">
      <c r="A143" t="s">
        <v>1976</v>
      </c>
      <c r="B143" t="s">
        <v>118</v>
      </c>
      <c r="C143" t="s">
        <v>45</v>
      </c>
      <c r="D143" t="s">
        <v>1649</v>
      </c>
      <c r="E143" t="s">
        <v>100</v>
      </c>
      <c r="F143" t="s">
        <v>104</v>
      </c>
      <c r="G143" t="s">
        <v>1658</v>
      </c>
      <c r="H143">
        <v>1.0269613184554574</v>
      </c>
      <c r="I143">
        <v>1.3130158332716846</v>
      </c>
      <c r="J143">
        <v>-2.6981312017530353E-2</v>
      </c>
      <c r="M143">
        <v>513.64599999999996</v>
      </c>
      <c r="N143">
        <v>6.9219699999999995E-2</v>
      </c>
      <c r="O143">
        <v>-13.494999999999999</v>
      </c>
      <c r="P143">
        <v>500.161</v>
      </c>
      <c r="Q143">
        <v>5.2718099999999997E-2</v>
      </c>
      <c r="S143" t="b">
        <v>0</v>
      </c>
      <c r="T143" t="b">
        <v>0</v>
      </c>
      <c r="U143">
        <v>1</v>
      </c>
      <c r="V143">
        <v>-2.6981312017530353E-2</v>
      </c>
      <c r="W143">
        <v>1</v>
      </c>
    </row>
    <row r="144" spans="1:23" x14ac:dyDescent="0.25">
      <c r="A144" t="s">
        <v>1977</v>
      </c>
      <c r="B144" t="s">
        <v>118</v>
      </c>
      <c r="C144" t="s">
        <v>45</v>
      </c>
      <c r="D144" t="s">
        <v>1649</v>
      </c>
      <c r="E144" t="s">
        <v>100</v>
      </c>
      <c r="F144" t="s">
        <v>104</v>
      </c>
      <c r="G144" t="s">
        <v>1659</v>
      </c>
      <c r="H144">
        <v>0.84790497459817937</v>
      </c>
      <c r="I144">
        <v>1.3489901950184093</v>
      </c>
      <c r="J144">
        <v>0</v>
      </c>
      <c r="M144">
        <v>424.089</v>
      </c>
      <c r="N144">
        <v>7.1116200000000004E-2</v>
      </c>
      <c r="O144">
        <v>-0.14399999999999999</v>
      </c>
      <c r="P144">
        <v>500.161</v>
      </c>
      <c r="Q144">
        <v>5.2718099999999997E-2</v>
      </c>
      <c r="S144" t="b">
        <v>0</v>
      </c>
      <c r="T144" t="b">
        <v>1</v>
      </c>
      <c r="U144">
        <v>1</v>
      </c>
      <c r="V144">
        <v>-2.8790729385137981E-4</v>
      </c>
      <c r="W144">
        <v>0.5</v>
      </c>
    </row>
    <row r="145" spans="1:23" x14ac:dyDescent="0.25">
      <c r="A145" t="s">
        <v>1978</v>
      </c>
      <c r="B145" t="s">
        <v>118</v>
      </c>
      <c r="C145" t="s">
        <v>45</v>
      </c>
      <c r="D145" t="s">
        <v>1649</v>
      </c>
      <c r="E145" t="s">
        <v>100</v>
      </c>
      <c r="F145" t="s">
        <v>104</v>
      </c>
      <c r="G145" t="s">
        <v>1656</v>
      </c>
      <c r="H145">
        <v>0.62494010152284263</v>
      </c>
      <c r="I145">
        <v>1.003579223551214</v>
      </c>
      <c r="J145">
        <v>-4.6294416243654823E-4</v>
      </c>
      <c r="M145">
        <v>307.78300000000002</v>
      </c>
      <c r="N145">
        <v>5.2096499999999997E-2</v>
      </c>
      <c r="O145">
        <v>-0.22800000000000001</v>
      </c>
      <c r="P145">
        <v>492.5</v>
      </c>
      <c r="Q145">
        <v>5.1910699999999997E-2</v>
      </c>
      <c r="S145" t="b">
        <v>0</v>
      </c>
      <c r="T145" t="b">
        <v>1</v>
      </c>
      <c r="U145">
        <v>1</v>
      </c>
      <c r="V145">
        <v>-4.6294416243654823E-4</v>
      </c>
      <c r="W145">
        <v>0.25</v>
      </c>
    </row>
    <row r="146" spans="1:23" x14ac:dyDescent="0.25">
      <c r="A146" t="s">
        <v>1979</v>
      </c>
      <c r="B146" t="s">
        <v>118</v>
      </c>
      <c r="C146" t="s">
        <v>45</v>
      </c>
      <c r="D146" t="s">
        <v>1649</v>
      </c>
      <c r="E146" t="s">
        <v>100</v>
      </c>
      <c r="F146" t="s">
        <v>104</v>
      </c>
      <c r="G146" t="s">
        <v>1657</v>
      </c>
      <c r="H146">
        <v>0.99448177686784855</v>
      </c>
      <c r="I146">
        <v>1.0076406395526394</v>
      </c>
      <c r="J146">
        <v>-2.7863028104950206E-2</v>
      </c>
      <c r="M146">
        <v>497.40100000000001</v>
      </c>
      <c r="N146">
        <v>5.3120899999999999E-2</v>
      </c>
      <c r="O146">
        <v>-13.936</v>
      </c>
      <c r="P146">
        <v>500.161</v>
      </c>
      <c r="Q146">
        <v>5.2718099999999997E-2</v>
      </c>
      <c r="S146" t="b">
        <v>0</v>
      </c>
      <c r="T146" t="b">
        <v>0</v>
      </c>
      <c r="U146">
        <v>1</v>
      </c>
      <c r="V146">
        <v>-2.7863028104950206E-2</v>
      </c>
      <c r="W146">
        <v>0.9</v>
      </c>
    </row>
    <row r="147" spans="1:23" x14ac:dyDescent="0.25">
      <c r="A147" t="s">
        <v>1980</v>
      </c>
      <c r="B147" t="s">
        <v>118</v>
      </c>
      <c r="C147" t="s">
        <v>45</v>
      </c>
      <c r="D147" t="s">
        <v>1649</v>
      </c>
      <c r="E147" t="s">
        <v>47</v>
      </c>
      <c r="F147" t="s">
        <v>105</v>
      </c>
      <c r="G147" t="s">
        <v>1658</v>
      </c>
      <c r="H147">
        <v>1.0620827330150731</v>
      </c>
      <c r="I147">
        <v>2</v>
      </c>
      <c r="J147">
        <v>-2.2003121321905805E-2</v>
      </c>
      <c r="M147">
        <v>531.49699999999996</v>
      </c>
      <c r="N147">
        <v>0.201714</v>
      </c>
      <c r="O147">
        <v>-11.010999999999999</v>
      </c>
      <c r="P147">
        <v>500.42899999999997</v>
      </c>
      <c r="Q147">
        <v>5.2746399999999999E-2</v>
      </c>
      <c r="S147" t="b">
        <v>0</v>
      </c>
      <c r="T147" t="b">
        <v>0</v>
      </c>
      <c r="U147">
        <v>1</v>
      </c>
      <c r="V147">
        <v>-2.2003121321905805E-2</v>
      </c>
      <c r="W147">
        <v>1</v>
      </c>
    </row>
    <row r="148" spans="1:23" x14ac:dyDescent="0.25">
      <c r="A148" t="s">
        <v>1981</v>
      </c>
      <c r="B148" t="s">
        <v>118</v>
      </c>
      <c r="C148" t="s">
        <v>45</v>
      </c>
      <c r="D148" t="s">
        <v>1649</v>
      </c>
      <c r="E148" t="s">
        <v>47</v>
      </c>
      <c r="F148" t="s">
        <v>105</v>
      </c>
      <c r="G148" t="s">
        <v>1659</v>
      </c>
      <c r="H148">
        <v>0.89253813659234515</v>
      </c>
      <c r="I148">
        <v>1.567751206694548</v>
      </c>
      <c r="J148">
        <v>-3.596849160135721E-4</v>
      </c>
      <c r="M148">
        <v>446.66</v>
      </c>
      <c r="N148">
        <v>8.2694799999999999E-2</v>
      </c>
      <c r="O148">
        <v>-0.18</v>
      </c>
      <c r="P148">
        <v>500.43799999999999</v>
      </c>
      <c r="Q148">
        <v>5.27474E-2</v>
      </c>
      <c r="S148" t="b">
        <v>0</v>
      </c>
      <c r="T148" t="b">
        <v>1</v>
      </c>
      <c r="U148">
        <v>1</v>
      </c>
      <c r="V148">
        <v>-3.596849160135721E-4</v>
      </c>
      <c r="W148">
        <v>0.5</v>
      </c>
    </row>
    <row r="149" spans="1:23" x14ac:dyDescent="0.25">
      <c r="A149" t="s">
        <v>1982</v>
      </c>
      <c r="B149" t="s">
        <v>118</v>
      </c>
      <c r="C149" t="s">
        <v>45</v>
      </c>
      <c r="D149" t="s">
        <v>1649</v>
      </c>
      <c r="E149" t="s">
        <v>47</v>
      </c>
      <c r="F149" t="s">
        <v>105</v>
      </c>
      <c r="G149" t="s">
        <v>1656</v>
      </c>
      <c r="H149">
        <v>0.75198537071861593</v>
      </c>
      <c r="I149">
        <v>1.0108117531770948</v>
      </c>
      <c r="J149">
        <v>-5.7053011880363541E-4</v>
      </c>
      <c r="M149">
        <v>507.44799999999998</v>
      </c>
      <c r="N149">
        <v>7.1895299999999995E-2</v>
      </c>
      <c r="O149">
        <v>-0.38500000000000001</v>
      </c>
      <c r="P149">
        <v>674.81100000000004</v>
      </c>
      <c r="Q149">
        <v>7.1126300000000003E-2</v>
      </c>
      <c r="S149" t="b">
        <v>0</v>
      </c>
      <c r="T149" t="b">
        <v>1</v>
      </c>
      <c r="U149">
        <v>1</v>
      </c>
      <c r="V149">
        <v>-5.7053011880363541E-4</v>
      </c>
      <c r="W149">
        <v>0.25</v>
      </c>
    </row>
    <row r="150" spans="1:23" x14ac:dyDescent="0.25">
      <c r="A150" t="s">
        <v>1983</v>
      </c>
      <c r="B150" t="s">
        <v>118</v>
      </c>
      <c r="C150" t="s">
        <v>45</v>
      </c>
      <c r="D150" t="s">
        <v>1649</v>
      </c>
      <c r="E150" t="s">
        <v>47</v>
      </c>
      <c r="F150" t="s">
        <v>105</v>
      </c>
      <c r="G150" t="s">
        <v>1657</v>
      </c>
      <c r="H150">
        <v>0.99647102785809782</v>
      </c>
      <c r="I150">
        <v>1.0034827021370178</v>
      </c>
      <c r="J150">
        <v>-2.2836406363340257E-2</v>
      </c>
      <c r="M150">
        <v>498.66300000000001</v>
      </c>
      <c r="N150">
        <v>5.2930100000000001E-2</v>
      </c>
      <c r="O150">
        <v>-11.428000000000001</v>
      </c>
      <c r="P150">
        <v>500.42899999999997</v>
      </c>
      <c r="Q150">
        <v>5.2746399999999999E-2</v>
      </c>
      <c r="S150" t="b">
        <v>0</v>
      </c>
      <c r="T150" t="b">
        <v>0</v>
      </c>
      <c r="U150">
        <v>1</v>
      </c>
      <c r="V150">
        <v>-2.2836406363340257E-2</v>
      </c>
      <c r="W150">
        <v>0.9</v>
      </c>
    </row>
    <row r="151" spans="1:23" x14ac:dyDescent="0.25">
      <c r="A151" t="s">
        <v>1984</v>
      </c>
      <c r="B151" t="s">
        <v>118</v>
      </c>
      <c r="C151" t="s">
        <v>45</v>
      </c>
      <c r="D151" t="s">
        <v>1649</v>
      </c>
      <c r="E151" t="s">
        <v>67</v>
      </c>
      <c r="F151" t="s">
        <v>105</v>
      </c>
      <c r="G151" t="s">
        <v>1658</v>
      </c>
      <c r="H151">
        <v>1.0516873208008926</v>
      </c>
      <c r="I151">
        <v>1.0325895406164696</v>
      </c>
      <c r="J151">
        <v>-2.4043171739226061E-2</v>
      </c>
      <c r="M151">
        <v>525.99300000000005</v>
      </c>
      <c r="N151">
        <v>5.4434299999999998E-2</v>
      </c>
      <c r="O151">
        <v>-12.025</v>
      </c>
      <c r="P151">
        <v>500.142</v>
      </c>
      <c r="Q151">
        <v>5.2716300000000001E-2</v>
      </c>
      <c r="S151" t="b">
        <v>0</v>
      </c>
      <c r="T151" t="b">
        <v>0</v>
      </c>
      <c r="U151">
        <v>1</v>
      </c>
      <c r="V151">
        <v>-2.4043171739226061E-2</v>
      </c>
      <c r="W151">
        <v>1</v>
      </c>
    </row>
    <row r="152" spans="1:23" x14ac:dyDescent="0.25">
      <c r="A152" t="s">
        <v>1985</v>
      </c>
      <c r="B152" t="s">
        <v>118</v>
      </c>
      <c r="C152" t="s">
        <v>45</v>
      </c>
      <c r="D152" t="s">
        <v>1649</v>
      </c>
      <c r="E152" t="s">
        <v>67</v>
      </c>
      <c r="F152" t="s">
        <v>105</v>
      </c>
      <c r="G152" t="s">
        <v>1659</v>
      </c>
      <c r="H152">
        <v>0.85151713878980784</v>
      </c>
      <c r="I152">
        <v>1.2710779952691054</v>
      </c>
      <c r="J152">
        <v>0</v>
      </c>
      <c r="M152">
        <v>425.88799999999998</v>
      </c>
      <c r="N152">
        <v>6.7007800000000006E-2</v>
      </c>
      <c r="O152">
        <v>-0.13900000000000001</v>
      </c>
      <c r="P152">
        <v>500.15199999999999</v>
      </c>
      <c r="Q152">
        <v>5.2717300000000002E-2</v>
      </c>
      <c r="S152" t="b">
        <v>0</v>
      </c>
      <c r="T152" t="b">
        <v>1</v>
      </c>
      <c r="U152">
        <v>1</v>
      </c>
      <c r="V152">
        <v>-2.7791551368384015E-4</v>
      </c>
      <c r="W152">
        <v>0.5</v>
      </c>
    </row>
    <row r="153" spans="1:23" x14ac:dyDescent="0.25">
      <c r="A153" t="s">
        <v>1986</v>
      </c>
      <c r="B153" t="s">
        <v>118</v>
      </c>
      <c r="C153" t="s">
        <v>45</v>
      </c>
      <c r="D153" t="s">
        <v>1649</v>
      </c>
      <c r="E153" t="s">
        <v>67</v>
      </c>
      <c r="F153" t="s">
        <v>105</v>
      </c>
      <c r="G153" t="s">
        <v>1656</v>
      </c>
      <c r="H153">
        <v>0.70179193066015766</v>
      </c>
      <c r="I153">
        <v>1.0079614795264555</v>
      </c>
      <c r="J153">
        <v>-5.0196282792829212E-4</v>
      </c>
      <c r="M153">
        <v>366.30099999999999</v>
      </c>
      <c r="N153">
        <v>5.5452899999999999E-2</v>
      </c>
      <c r="O153">
        <v>-0.26200000000000001</v>
      </c>
      <c r="P153">
        <v>521.95100000000002</v>
      </c>
      <c r="Q153">
        <v>5.5014899999999999E-2</v>
      </c>
      <c r="S153" t="b">
        <v>0</v>
      </c>
      <c r="T153" t="b">
        <v>1</v>
      </c>
      <c r="U153">
        <v>1</v>
      </c>
      <c r="V153">
        <v>-5.0196282792829212E-4</v>
      </c>
      <c r="W153">
        <v>0.25</v>
      </c>
    </row>
    <row r="154" spans="1:23" x14ac:dyDescent="0.25">
      <c r="A154" t="s">
        <v>1987</v>
      </c>
      <c r="B154" t="s">
        <v>118</v>
      </c>
      <c r="C154" t="s">
        <v>45</v>
      </c>
      <c r="D154" t="s">
        <v>1649</v>
      </c>
      <c r="E154" t="s">
        <v>67</v>
      </c>
      <c r="F154" t="s">
        <v>105</v>
      </c>
      <c r="G154" t="s">
        <v>1657</v>
      </c>
      <c r="H154">
        <v>0.99412766774236117</v>
      </c>
      <c r="I154">
        <v>1.0065122172838381</v>
      </c>
      <c r="J154">
        <v>-2.5140859995761204E-2</v>
      </c>
      <c r="M154">
        <v>497.20499999999998</v>
      </c>
      <c r="N154">
        <v>5.3059599999999998E-2</v>
      </c>
      <c r="O154">
        <v>-12.574</v>
      </c>
      <c r="P154">
        <v>500.142</v>
      </c>
      <c r="Q154">
        <v>5.2716300000000001E-2</v>
      </c>
      <c r="S154" t="b">
        <v>0</v>
      </c>
      <c r="T154" t="b">
        <v>0</v>
      </c>
      <c r="U154">
        <v>1</v>
      </c>
      <c r="V154">
        <v>-2.5140859995761204E-2</v>
      </c>
      <c r="W154">
        <v>0.9</v>
      </c>
    </row>
    <row r="155" spans="1:23" x14ac:dyDescent="0.25">
      <c r="A155" t="s">
        <v>1988</v>
      </c>
      <c r="B155" t="s">
        <v>118</v>
      </c>
      <c r="C155" t="s">
        <v>45</v>
      </c>
      <c r="D155" t="s">
        <v>1649</v>
      </c>
      <c r="E155" t="s">
        <v>70</v>
      </c>
      <c r="F155" t="s">
        <v>105</v>
      </c>
      <c r="G155" t="s">
        <v>1658</v>
      </c>
      <c r="H155">
        <v>1.0514001595384181</v>
      </c>
      <c r="I155">
        <v>1.0290737484612422</v>
      </c>
      <c r="J155">
        <v>-2.4350600668142097E-2</v>
      </c>
      <c r="M155">
        <v>525.90300000000002</v>
      </c>
      <c r="N155">
        <v>5.4253900000000001E-2</v>
      </c>
      <c r="O155">
        <v>-12.18</v>
      </c>
      <c r="P155">
        <v>500.19299999999998</v>
      </c>
      <c r="Q155">
        <v>5.27211E-2</v>
      </c>
      <c r="S155" t="b">
        <v>0</v>
      </c>
      <c r="T155" t="b">
        <v>0</v>
      </c>
      <c r="U155">
        <v>1</v>
      </c>
      <c r="V155">
        <v>-2.4350600668142097E-2</v>
      </c>
      <c r="W155">
        <v>1</v>
      </c>
    </row>
    <row r="156" spans="1:23" x14ac:dyDescent="0.25">
      <c r="A156" t="s">
        <v>1989</v>
      </c>
      <c r="B156" t="s">
        <v>118</v>
      </c>
      <c r="C156" t="s">
        <v>45</v>
      </c>
      <c r="D156" t="s">
        <v>1649</v>
      </c>
      <c r="E156" t="s">
        <v>70</v>
      </c>
      <c r="F156" t="s">
        <v>105</v>
      </c>
      <c r="G156" t="s">
        <v>1659</v>
      </c>
      <c r="H156">
        <v>0.86165988940468052</v>
      </c>
      <c r="I156">
        <v>2</v>
      </c>
      <c r="J156">
        <v>0</v>
      </c>
      <c r="M156">
        <v>431.00400000000002</v>
      </c>
      <c r="N156">
        <v>0.158661</v>
      </c>
      <c r="O156">
        <v>-0.11700000000000001</v>
      </c>
      <c r="P156">
        <v>500.202</v>
      </c>
      <c r="Q156">
        <v>5.2722100000000001E-2</v>
      </c>
      <c r="S156" t="b">
        <v>0</v>
      </c>
      <c r="T156" t="b">
        <v>1</v>
      </c>
      <c r="U156">
        <v>1</v>
      </c>
      <c r="V156">
        <v>-2.3390550217712046E-4</v>
      </c>
      <c r="W156">
        <v>0.5</v>
      </c>
    </row>
    <row r="157" spans="1:23" x14ac:dyDescent="0.25">
      <c r="A157" t="s">
        <v>1990</v>
      </c>
      <c r="B157" t="s">
        <v>118</v>
      </c>
      <c r="C157" t="s">
        <v>45</v>
      </c>
      <c r="D157" t="s">
        <v>1649</v>
      </c>
      <c r="E157" t="s">
        <v>70</v>
      </c>
      <c r="F157" t="s">
        <v>105</v>
      </c>
      <c r="G157" t="s">
        <v>1656</v>
      </c>
      <c r="H157">
        <v>0.69054052498052143</v>
      </c>
      <c r="I157">
        <v>1.0073720586414583</v>
      </c>
      <c r="J157">
        <v>-4.5673842705426743E-4</v>
      </c>
      <c r="M157">
        <v>359.83100000000002</v>
      </c>
      <c r="N157">
        <v>5.5328500000000003E-2</v>
      </c>
      <c r="O157">
        <v>-0.23799999999999999</v>
      </c>
      <c r="P157">
        <v>521.08600000000001</v>
      </c>
      <c r="Q157">
        <v>5.4923600000000003E-2</v>
      </c>
      <c r="S157" t="b">
        <v>0</v>
      </c>
      <c r="T157" t="b">
        <v>1</v>
      </c>
      <c r="U157">
        <v>1</v>
      </c>
      <c r="V157">
        <v>-4.5673842705426743E-4</v>
      </c>
      <c r="W157">
        <v>0.25</v>
      </c>
    </row>
    <row r="158" spans="1:23" x14ac:dyDescent="0.25">
      <c r="A158" t="s">
        <v>1991</v>
      </c>
      <c r="B158" t="s">
        <v>118</v>
      </c>
      <c r="C158" t="s">
        <v>45</v>
      </c>
      <c r="D158" t="s">
        <v>1649</v>
      </c>
      <c r="E158" t="s">
        <v>70</v>
      </c>
      <c r="F158" t="s">
        <v>105</v>
      </c>
      <c r="G158" t="s">
        <v>1657</v>
      </c>
      <c r="H158">
        <v>0.99355448796764456</v>
      </c>
      <c r="I158">
        <v>1.0080631853280755</v>
      </c>
      <c r="J158">
        <v>-2.5204271151335583E-2</v>
      </c>
      <c r="M158">
        <v>496.96899999999999</v>
      </c>
      <c r="N158">
        <v>5.3146199999999998E-2</v>
      </c>
      <c r="O158">
        <v>-12.606999999999999</v>
      </c>
      <c r="P158">
        <v>500.19299999999998</v>
      </c>
      <c r="Q158">
        <v>5.27211E-2</v>
      </c>
      <c r="S158" t="b">
        <v>0</v>
      </c>
      <c r="T158" t="b">
        <v>0</v>
      </c>
      <c r="U158">
        <v>1</v>
      </c>
      <c r="V158">
        <v>-2.5204271151335583E-2</v>
      </c>
      <c r="W158">
        <v>0.9</v>
      </c>
    </row>
    <row r="159" spans="1:23" x14ac:dyDescent="0.25">
      <c r="A159" t="s">
        <v>1992</v>
      </c>
      <c r="B159" t="s">
        <v>118</v>
      </c>
      <c r="C159" t="s">
        <v>45</v>
      </c>
      <c r="D159" t="s">
        <v>1649</v>
      </c>
      <c r="E159" t="s">
        <v>57</v>
      </c>
      <c r="F159" t="s">
        <v>105</v>
      </c>
      <c r="G159" t="s">
        <v>1658</v>
      </c>
      <c r="H159">
        <v>1.07651845237025</v>
      </c>
      <c r="I159">
        <v>1.5350008813478369</v>
      </c>
      <c r="J159">
        <v>-2.0469115528838757E-2</v>
      </c>
      <c r="M159">
        <v>538.86099999999999</v>
      </c>
      <c r="N159">
        <v>8.0986799999999998E-2</v>
      </c>
      <c r="O159">
        <v>-10.246</v>
      </c>
      <c r="P159">
        <v>500.55900000000003</v>
      </c>
      <c r="Q159">
        <v>5.2760099999999997E-2</v>
      </c>
      <c r="S159" t="b">
        <v>0</v>
      </c>
      <c r="T159" t="b">
        <v>0</v>
      </c>
      <c r="U159">
        <v>1</v>
      </c>
      <c r="V159">
        <v>-2.0469115528838757E-2</v>
      </c>
      <c r="W159">
        <v>1</v>
      </c>
    </row>
    <row r="160" spans="1:23" x14ac:dyDescent="0.25">
      <c r="A160" t="s">
        <v>1993</v>
      </c>
      <c r="B160" t="s">
        <v>118</v>
      </c>
      <c r="C160" t="s">
        <v>45</v>
      </c>
      <c r="D160" t="s">
        <v>1649</v>
      </c>
      <c r="E160" t="s">
        <v>57</v>
      </c>
      <c r="F160" t="s">
        <v>105</v>
      </c>
      <c r="G160" t="s">
        <v>1659</v>
      </c>
      <c r="H160">
        <v>0.9122139005811386</v>
      </c>
      <c r="I160">
        <v>1.9971342523184696</v>
      </c>
      <c r="J160">
        <v>0</v>
      </c>
      <c r="M160">
        <v>456.62599999999998</v>
      </c>
      <c r="N160">
        <v>0.10537100000000001</v>
      </c>
      <c r="O160">
        <v>-0.11799999999999999</v>
      </c>
      <c r="P160">
        <v>500.56900000000002</v>
      </c>
      <c r="Q160">
        <v>5.2761099999999998E-2</v>
      </c>
      <c r="S160" t="b">
        <v>0</v>
      </c>
      <c r="T160" t="b">
        <v>1</v>
      </c>
      <c r="U160">
        <v>1</v>
      </c>
      <c r="V160">
        <v>-2.3573173728297196E-4</v>
      </c>
      <c r="W160">
        <v>0.5</v>
      </c>
    </row>
    <row r="161" spans="1:23" x14ac:dyDescent="0.25">
      <c r="A161" t="s">
        <v>1994</v>
      </c>
      <c r="B161" t="s">
        <v>118</v>
      </c>
      <c r="C161" t="s">
        <v>45</v>
      </c>
      <c r="D161" t="s">
        <v>1649</v>
      </c>
      <c r="E161" t="s">
        <v>57</v>
      </c>
      <c r="F161" t="s">
        <v>105</v>
      </c>
      <c r="G161" t="s">
        <v>1656</v>
      </c>
      <c r="H161">
        <v>0.74432695592415821</v>
      </c>
      <c r="I161">
        <v>1.0070620210723431</v>
      </c>
      <c r="J161">
        <v>-4.5747938845593712E-4</v>
      </c>
      <c r="M161">
        <v>372.58699999999999</v>
      </c>
      <c r="N161">
        <v>5.3133699999999999E-2</v>
      </c>
      <c r="O161">
        <v>-0.22900000000000001</v>
      </c>
      <c r="P161">
        <v>500.56900000000002</v>
      </c>
      <c r="Q161">
        <v>5.2761099999999998E-2</v>
      </c>
      <c r="S161" t="b">
        <v>0</v>
      </c>
      <c r="T161" t="b">
        <v>1</v>
      </c>
      <c r="U161">
        <v>1</v>
      </c>
      <c r="V161">
        <v>-4.5747938845593712E-4</v>
      </c>
      <c r="W161">
        <v>0.25</v>
      </c>
    </row>
    <row r="162" spans="1:23" x14ac:dyDescent="0.25">
      <c r="A162" t="s">
        <v>1995</v>
      </c>
      <c r="B162" t="s">
        <v>118</v>
      </c>
      <c r="C162" t="s">
        <v>45</v>
      </c>
      <c r="D162" t="s">
        <v>1649</v>
      </c>
      <c r="E162" t="s">
        <v>57</v>
      </c>
      <c r="F162" t="s">
        <v>105</v>
      </c>
      <c r="G162" t="s">
        <v>1657</v>
      </c>
      <c r="H162">
        <v>0.99525530456949129</v>
      </c>
      <c r="I162">
        <v>1.003089455857741</v>
      </c>
      <c r="J162">
        <v>-2.123226233071426E-2</v>
      </c>
      <c r="M162">
        <v>498.18400000000003</v>
      </c>
      <c r="N162">
        <v>5.2923100000000001E-2</v>
      </c>
      <c r="O162">
        <v>-10.628</v>
      </c>
      <c r="P162">
        <v>500.55900000000003</v>
      </c>
      <c r="Q162">
        <v>5.2760099999999997E-2</v>
      </c>
      <c r="S162" t="b">
        <v>0</v>
      </c>
      <c r="T162" t="b">
        <v>0</v>
      </c>
      <c r="U162">
        <v>1</v>
      </c>
      <c r="V162">
        <v>-2.123226233071426E-2</v>
      </c>
      <c r="W162">
        <v>0.9</v>
      </c>
    </row>
    <row r="163" spans="1:23" x14ac:dyDescent="0.25">
      <c r="A163" t="s">
        <v>1996</v>
      </c>
      <c r="B163" t="s">
        <v>118</v>
      </c>
      <c r="C163" t="s">
        <v>45</v>
      </c>
      <c r="D163" t="s">
        <v>1649</v>
      </c>
      <c r="E163" t="s">
        <v>59</v>
      </c>
      <c r="F163" t="s">
        <v>105</v>
      </c>
      <c r="G163" t="s">
        <v>1658</v>
      </c>
      <c r="H163">
        <v>1.070950677142954</v>
      </c>
      <c r="I163">
        <v>1.6086872466124971</v>
      </c>
      <c r="J163">
        <v>-1.9929718574633562E-2</v>
      </c>
      <c r="M163">
        <v>536.07399999999996</v>
      </c>
      <c r="N163">
        <v>8.4874500000000005E-2</v>
      </c>
      <c r="O163">
        <v>-9.9760000000000009</v>
      </c>
      <c r="P163">
        <v>500.55900000000003</v>
      </c>
      <c r="Q163">
        <v>5.2760099999999997E-2</v>
      </c>
      <c r="S163" t="b">
        <v>0</v>
      </c>
      <c r="T163" t="b">
        <v>0</v>
      </c>
      <c r="U163">
        <v>1</v>
      </c>
      <c r="V163">
        <v>-1.9929718574633562E-2</v>
      </c>
      <c r="W163">
        <v>1</v>
      </c>
    </row>
    <row r="164" spans="1:23" x14ac:dyDescent="0.25">
      <c r="A164" t="s">
        <v>1997</v>
      </c>
      <c r="B164" t="s">
        <v>118</v>
      </c>
      <c r="C164" t="s">
        <v>45</v>
      </c>
      <c r="D164" t="s">
        <v>1649</v>
      </c>
      <c r="E164" t="s">
        <v>59</v>
      </c>
      <c r="F164" t="s">
        <v>105</v>
      </c>
      <c r="G164" t="s">
        <v>1659</v>
      </c>
      <c r="H164">
        <v>0.94791926787316039</v>
      </c>
      <c r="I164">
        <v>1.008045700336043</v>
      </c>
      <c r="J164">
        <v>0</v>
      </c>
      <c r="M164">
        <v>474.49900000000002</v>
      </c>
      <c r="N164">
        <v>5.31856E-2</v>
      </c>
      <c r="O164">
        <v>-0.10199999999999999</v>
      </c>
      <c r="P164">
        <v>500.56900000000002</v>
      </c>
      <c r="Q164">
        <v>5.2761099999999998E-2</v>
      </c>
      <c r="S164" t="b">
        <v>0</v>
      </c>
      <c r="T164" t="b">
        <v>1</v>
      </c>
      <c r="U164">
        <v>1</v>
      </c>
      <c r="V164">
        <v>-2.0376811188867067E-4</v>
      </c>
      <c r="W164">
        <v>0.5</v>
      </c>
    </row>
    <row r="165" spans="1:23" x14ac:dyDescent="0.25">
      <c r="A165" t="s">
        <v>1998</v>
      </c>
      <c r="B165" t="s">
        <v>118</v>
      </c>
      <c r="C165" t="s">
        <v>45</v>
      </c>
      <c r="D165" t="s">
        <v>1649</v>
      </c>
      <c r="E165" t="s">
        <v>59</v>
      </c>
      <c r="F165" t="s">
        <v>105</v>
      </c>
      <c r="G165" t="s">
        <v>1656</v>
      </c>
      <c r="H165">
        <v>0.75260953035445666</v>
      </c>
      <c r="I165">
        <v>1.0073178914010512</v>
      </c>
      <c r="J165">
        <v>-4.3150894282306733E-4</v>
      </c>
      <c r="M165">
        <v>376.733</v>
      </c>
      <c r="N165">
        <v>5.3147199999999999E-2</v>
      </c>
      <c r="O165">
        <v>-0.216</v>
      </c>
      <c r="P165">
        <v>500.56900000000002</v>
      </c>
      <c r="Q165">
        <v>5.2761099999999998E-2</v>
      </c>
      <c r="S165" t="b">
        <v>0</v>
      </c>
      <c r="T165" t="b">
        <v>1</v>
      </c>
      <c r="U165">
        <v>1</v>
      </c>
      <c r="V165">
        <v>-4.3150894282306733E-4</v>
      </c>
      <c r="W165">
        <v>0.25</v>
      </c>
    </row>
    <row r="166" spans="1:23" x14ac:dyDescent="0.25">
      <c r="A166" t="s">
        <v>1999</v>
      </c>
      <c r="B166" t="s">
        <v>118</v>
      </c>
      <c r="C166" t="s">
        <v>45</v>
      </c>
      <c r="D166" t="s">
        <v>1649</v>
      </c>
      <c r="E166" t="s">
        <v>59</v>
      </c>
      <c r="F166" t="s">
        <v>105</v>
      </c>
      <c r="G166" t="s">
        <v>1657</v>
      </c>
      <c r="H166">
        <v>0.9956688422343819</v>
      </c>
      <c r="I166">
        <v>1.004893849708397</v>
      </c>
      <c r="J166">
        <v>-2.0876659894238238E-2</v>
      </c>
      <c r="M166">
        <v>498.39100000000002</v>
      </c>
      <c r="N166">
        <v>5.3018299999999997E-2</v>
      </c>
      <c r="O166">
        <v>-10.45</v>
      </c>
      <c r="P166">
        <v>500.55900000000003</v>
      </c>
      <c r="Q166">
        <v>5.2760099999999997E-2</v>
      </c>
      <c r="S166" t="b">
        <v>0</v>
      </c>
      <c r="T166" t="b">
        <v>0</v>
      </c>
      <c r="U166">
        <v>1</v>
      </c>
      <c r="V166">
        <v>-2.0876659894238238E-2</v>
      </c>
      <c r="W166">
        <v>0.9</v>
      </c>
    </row>
    <row r="167" spans="1:23" x14ac:dyDescent="0.25">
      <c r="A167" t="s">
        <v>2000</v>
      </c>
      <c r="B167" t="s">
        <v>118</v>
      </c>
      <c r="C167" t="s">
        <v>45</v>
      </c>
      <c r="D167" t="s">
        <v>1649</v>
      </c>
      <c r="E167" t="s">
        <v>62</v>
      </c>
      <c r="F167" t="s">
        <v>105</v>
      </c>
      <c r="G167" t="s">
        <v>1658</v>
      </c>
      <c r="H167">
        <v>1.0436412091281946</v>
      </c>
      <c r="I167">
        <v>1.2073707214353271</v>
      </c>
      <c r="J167">
        <v>-2.1535922838266816E-2</v>
      </c>
      <c r="M167">
        <v>522.404</v>
      </c>
      <c r="N167">
        <v>6.3700999999999994E-2</v>
      </c>
      <c r="O167">
        <v>-10.78</v>
      </c>
      <c r="P167">
        <v>500.55900000000003</v>
      </c>
      <c r="Q167">
        <v>5.2760099999999997E-2</v>
      </c>
      <c r="S167" t="b">
        <v>0</v>
      </c>
      <c r="T167" t="b">
        <v>0</v>
      </c>
      <c r="U167">
        <v>1</v>
      </c>
      <c r="V167">
        <v>-2.1535922838266816E-2</v>
      </c>
      <c r="W167">
        <v>1</v>
      </c>
    </row>
    <row r="168" spans="1:23" x14ac:dyDescent="0.25">
      <c r="A168" t="s">
        <v>2001</v>
      </c>
      <c r="B168" t="s">
        <v>118</v>
      </c>
      <c r="C168" t="s">
        <v>45</v>
      </c>
      <c r="D168" t="s">
        <v>1649</v>
      </c>
      <c r="E168" t="s">
        <v>62</v>
      </c>
      <c r="F168" t="s">
        <v>105</v>
      </c>
      <c r="G168" t="s">
        <v>1659</v>
      </c>
      <c r="H168">
        <v>0.89721297163827562</v>
      </c>
      <c r="I168">
        <v>1.8368400203938131</v>
      </c>
      <c r="J168">
        <v>0</v>
      </c>
      <c r="M168">
        <v>449.11700000000002</v>
      </c>
      <c r="N168">
        <v>9.6913700000000005E-2</v>
      </c>
      <c r="O168">
        <v>-0.122</v>
      </c>
      <c r="P168">
        <v>500.56900000000002</v>
      </c>
      <c r="Q168">
        <v>5.2761099999999998E-2</v>
      </c>
      <c r="S168" t="b">
        <v>0</v>
      </c>
      <c r="T168" t="b">
        <v>1</v>
      </c>
      <c r="U168">
        <v>1</v>
      </c>
      <c r="V168">
        <v>-2.4372264363154729E-4</v>
      </c>
      <c r="W168">
        <v>0.5</v>
      </c>
    </row>
    <row r="169" spans="1:23" x14ac:dyDescent="0.25">
      <c r="A169" t="s">
        <v>2002</v>
      </c>
      <c r="B169" t="s">
        <v>118</v>
      </c>
      <c r="C169" t="s">
        <v>45</v>
      </c>
      <c r="D169" t="s">
        <v>1649</v>
      </c>
      <c r="E169" t="s">
        <v>62</v>
      </c>
      <c r="F169" t="s">
        <v>105</v>
      </c>
      <c r="G169" t="s">
        <v>1656</v>
      </c>
      <c r="H169">
        <v>0.72148894557992993</v>
      </c>
      <c r="I169">
        <v>1.0082958846574466</v>
      </c>
      <c r="J169">
        <v>-4.6946574797880006E-4</v>
      </c>
      <c r="M169">
        <v>361.15499999999997</v>
      </c>
      <c r="N169">
        <v>5.3198799999999997E-2</v>
      </c>
      <c r="O169">
        <v>-0.23499999999999999</v>
      </c>
      <c r="P169">
        <v>500.56900000000002</v>
      </c>
      <c r="Q169">
        <v>5.2761099999999998E-2</v>
      </c>
      <c r="S169" t="b">
        <v>0</v>
      </c>
      <c r="T169" t="b">
        <v>1</v>
      </c>
      <c r="U169">
        <v>1</v>
      </c>
      <c r="V169">
        <v>-4.6946574797880006E-4</v>
      </c>
      <c r="W169">
        <v>0.25</v>
      </c>
    </row>
    <row r="170" spans="1:23" x14ac:dyDescent="0.25">
      <c r="A170" t="s">
        <v>2003</v>
      </c>
      <c r="B170" t="s">
        <v>118</v>
      </c>
      <c r="C170" t="s">
        <v>45</v>
      </c>
      <c r="D170" t="s">
        <v>1649</v>
      </c>
      <c r="E170" t="s">
        <v>62</v>
      </c>
      <c r="F170" t="s">
        <v>105</v>
      </c>
      <c r="G170" t="s">
        <v>1657</v>
      </c>
      <c r="H170">
        <v>0.99537317279281756</v>
      </c>
      <c r="I170">
        <v>1</v>
      </c>
      <c r="J170">
        <v>-2.2556781518262584E-2</v>
      </c>
      <c r="M170">
        <v>498.24299999999999</v>
      </c>
      <c r="N170">
        <v>5.2759E-2</v>
      </c>
      <c r="O170">
        <v>-11.291</v>
      </c>
      <c r="P170">
        <v>500.55900000000003</v>
      </c>
      <c r="Q170">
        <v>5.2760099999999997E-2</v>
      </c>
      <c r="S170" t="b">
        <v>0</v>
      </c>
      <c r="T170" t="b">
        <v>0</v>
      </c>
      <c r="U170">
        <v>1</v>
      </c>
      <c r="V170">
        <v>-2.2556781518262584E-2</v>
      </c>
      <c r="W170">
        <v>0.9</v>
      </c>
    </row>
    <row r="171" spans="1:23" x14ac:dyDescent="0.25">
      <c r="A171" t="s">
        <v>2004</v>
      </c>
      <c r="B171" t="s">
        <v>118</v>
      </c>
      <c r="C171" t="s">
        <v>45</v>
      </c>
      <c r="D171" t="s">
        <v>1649</v>
      </c>
      <c r="E171" t="s">
        <v>100</v>
      </c>
      <c r="F171" t="s">
        <v>105</v>
      </c>
      <c r="G171" t="s">
        <v>1658</v>
      </c>
      <c r="H171">
        <v>1.0333975645443716</v>
      </c>
      <c r="I171">
        <v>1.3374966575194907</v>
      </c>
      <c r="J171">
        <v>-2.12022963324245E-2</v>
      </c>
      <c r="M171">
        <v>516.98400000000004</v>
      </c>
      <c r="N171">
        <v>7.0526599999999995E-2</v>
      </c>
      <c r="O171">
        <v>-10.606999999999999</v>
      </c>
      <c r="P171">
        <v>500.27600000000001</v>
      </c>
      <c r="Q171">
        <v>5.2730300000000001E-2</v>
      </c>
      <c r="S171" t="b">
        <v>0</v>
      </c>
      <c r="T171" t="b">
        <v>0</v>
      </c>
      <c r="U171">
        <v>1</v>
      </c>
      <c r="V171">
        <v>-2.12022963324245E-2</v>
      </c>
      <c r="W171">
        <v>1</v>
      </c>
    </row>
    <row r="172" spans="1:23" x14ac:dyDescent="0.25">
      <c r="A172" t="s">
        <v>2005</v>
      </c>
      <c r="B172" t="s">
        <v>118</v>
      </c>
      <c r="C172" t="s">
        <v>45</v>
      </c>
      <c r="D172" t="s">
        <v>1649</v>
      </c>
      <c r="E172" t="s">
        <v>100</v>
      </c>
      <c r="F172" t="s">
        <v>105</v>
      </c>
      <c r="G172" t="s">
        <v>1659</v>
      </c>
      <c r="H172">
        <v>0.89190566807122473</v>
      </c>
      <c r="I172">
        <v>1.3712779938669037</v>
      </c>
      <c r="J172">
        <v>0</v>
      </c>
      <c r="M172">
        <v>446.19900000000001</v>
      </c>
      <c r="N172">
        <v>7.2307899999999994E-2</v>
      </c>
      <c r="O172">
        <v>-0.14000000000000001</v>
      </c>
      <c r="P172">
        <v>500.27600000000001</v>
      </c>
      <c r="Q172">
        <v>5.2730300000000001E-2</v>
      </c>
      <c r="S172" t="b">
        <v>0</v>
      </c>
      <c r="T172" t="b">
        <v>1</v>
      </c>
      <c r="U172">
        <v>1</v>
      </c>
      <c r="V172">
        <v>-2.7984552527005095E-4</v>
      </c>
      <c r="W172">
        <v>0.5</v>
      </c>
    </row>
    <row r="173" spans="1:23" x14ac:dyDescent="0.25">
      <c r="A173" t="s">
        <v>2006</v>
      </c>
      <c r="B173" t="s">
        <v>118</v>
      </c>
      <c r="C173" t="s">
        <v>45</v>
      </c>
      <c r="D173" t="s">
        <v>1649</v>
      </c>
      <c r="E173" t="s">
        <v>100</v>
      </c>
      <c r="F173" t="s">
        <v>105</v>
      </c>
      <c r="G173" t="s">
        <v>1656</v>
      </c>
      <c r="H173">
        <v>0.70372754239659707</v>
      </c>
      <c r="I173">
        <v>1.0087938054591004</v>
      </c>
      <c r="J173">
        <v>-4.8773077261351729E-4</v>
      </c>
      <c r="M173">
        <v>352.05799999999999</v>
      </c>
      <c r="N173">
        <v>5.3193999999999998E-2</v>
      </c>
      <c r="O173">
        <v>-0.24399999999999999</v>
      </c>
      <c r="P173">
        <v>500.27600000000001</v>
      </c>
      <c r="Q173">
        <v>5.2730300000000001E-2</v>
      </c>
      <c r="S173" t="b">
        <v>0</v>
      </c>
      <c r="T173" t="b">
        <v>1</v>
      </c>
      <c r="U173">
        <v>1</v>
      </c>
      <c r="V173">
        <v>-4.8773077261351729E-4</v>
      </c>
      <c r="W173">
        <v>0.25</v>
      </c>
    </row>
    <row r="174" spans="1:23" x14ac:dyDescent="0.25">
      <c r="A174" t="s">
        <v>2007</v>
      </c>
      <c r="B174" t="s">
        <v>118</v>
      </c>
      <c r="C174" t="s">
        <v>45</v>
      </c>
      <c r="D174" t="s">
        <v>1649</v>
      </c>
      <c r="E174" t="s">
        <v>100</v>
      </c>
      <c r="F174" t="s">
        <v>105</v>
      </c>
      <c r="G174" t="s">
        <v>1657</v>
      </c>
      <c r="H174">
        <v>0.99624407327155406</v>
      </c>
      <c r="I174">
        <v>1.0043845758510761</v>
      </c>
      <c r="J174">
        <v>-2.1991860493007862E-2</v>
      </c>
      <c r="M174">
        <v>498.39699999999999</v>
      </c>
      <c r="N174">
        <v>5.2961500000000002E-2</v>
      </c>
      <c r="O174">
        <v>-11.002000000000001</v>
      </c>
      <c r="P174">
        <v>500.27600000000001</v>
      </c>
      <c r="Q174">
        <v>5.2730300000000001E-2</v>
      </c>
      <c r="S174" t="b">
        <v>0</v>
      </c>
      <c r="T174" t="b">
        <v>0</v>
      </c>
      <c r="U174">
        <v>1</v>
      </c>
      <c r="V174">
        <v>-2.1991860493007862E-2</v>
      </c>
      <c r="W174">
        <v>0.9</v>
      </c>
    </row>
    <row r="175" spans="1:23" x14ac:dyDescent="0.25">
      <c r="A175" t="s">
        <v>2008</v>
      </c>
      <c r="B175" t="s">
        <v>118</v>
      </c>
      <c r="C175" t="s">
        <v>45</v>
      </c>
      <c r="D175" t="s">
        <v>1649</v>
      </c>
      <c r="E175" t="s">
        <v>47</v>
      </c>
      <c r="F175" t="s">
        <v>106</v>
      </c>
      <c r="G175" t="s">
        <v>1658</v>
      </c>
      <c r="H175">
        <v>1.0727975397109282</v>
      </c>
      <c r="I175">
        <v>1.627115471775666</v>
      </c>
      <c r="J175">
        <v>-2.1709373357659132E-2</v>
      </c>
      <c r="M175">
        <v>536.85900000000004</v>
      </c>
      <c r="N175">
        <v>8.8673399999999999E-2</v>
      </c>
      <c r="O175">
        <v>-10.864000000000001</v>
      </c>
      <c r="P175">
        <v>500.42899999999997</v>
      </c>
      <c r="Q175">
        <v>5.4497299999999999E-2</v>
      </c>
      <c r="S175" t="b">
        <v>0</v>
      </c>
      <c r="T175" t="b">
        <v>0</v>
      </c>
      <c r="U175">
        <v>1</v>
      </c>
      <c r="V175">
        <v>-2.1709373357659132E-2</v>
      </c>
      <c r="W175">
        <v>1</v>
      </c>
    </row>
    <row r="176" spans="1:23" x14ac:dyDescent="0.25">
      <c r="A176" t="s">
        <v>2009</v>
      </c>
      <c r="B176" t="s">
        <v>118</v>
      </c>
      <c r="C176" t="s">
        <v>45</v>
      </c>
      <c r="D176" t="s">
        <v>1649</v>
      </c>
      <c r="E176" t="s">
        <v>47</v>
      </c>
      <c r="F176" t="s">
        <v>106</v>
      </c>
      <c r="G176" t="s">
        <v>1659</v>
      </c>
      <c r="H176">
        <v>0.89431857692661232</v>
      </c>
      <c r="I176">
        <v>1.4464671375070415</v>
      </c>
      <c r="J176">
        <v>0</v>
      </c>
      <c r="M176">
        <v>447.55099999999999</v>
      </c>
      <c r="N176">
        <v>7.8829999999999997E-2</v>
      </c>
      <c r="O176">
        <v>-0.16800000000000001</v>
      </c>
      <c r="P176">
        <v>500.43799999999999</v>
      </c>
      <c r="Q176">
        <v>5.44983E-2</v>
      </c>
      <c r="S176" t="b">
        <v>0</v>
      </c>
      <c r="T176" t="b">
        <v>1</v>
      </c>
      <c r="U176">
        <v>1</v>
      </c>
      <c r="V176">
        <v>-3.3570592161266731E-4</v>
      </c>
      <c r="W176">
        <v>0.5</v>
      </c>
    </row>
    <row r="177" spans="1:23" x14ac:dyDescent="0.25">
      <c r="A177" t="s">
        <v>2010</v>
      </c>
      <c r="B177" t="s">
        <v>118</v>
      </c>
      <c r="C177" t="s">
        <v>45</v>
      </c>
      <c r="D177" t="s">
        <v>1649</v>
      </c>
      <c r="E177" t="s">
        <v>47</v>
      </c>
      <c r="F177" t="s">
        <v>106</v>
      </c>
      <c r="G177" t="s">
        <v>1656</v>
      </c>
      <c r="H177">
        <v>0.77976500086690925</v>
      </c>
      <c r="I177">
        <v>1.0106058564902698</v>
      </c>
      <c r="J177">
        <v>-6.0313183987812876E-4</v>
      </c>
      <c r="M177">
        <v>526.19399999999996</v>
      </c>
      <c r="N177">
        <v>7.4267100000000003E-2</v>
      </c>
      <c r="O177">
        <v>-0.40699999999999997</v>
      </c>
      <c r="P177">
        <v>674.81100000000004</v>
      </c>
      <c r="Q177">
        <v>7.3487700000000003E-2</v>
      </c>
      <c r="S177" t="b">
        <v>0</v>
      </c>
      <c r="T177" t="b">
        <v>1</v>
      </c>
      <c r="U177">
        <v>1</v>
      </c>
      <c r="V177">
        <v>-6.0313183987812876E-4</v>
      </c>
      <c r="W177">
        <v>0.25</v>
      </c>
    </row>
    <row r="178" spans="1:23" x14ac:dyDescent="0.25">
      <c r="A178" t="s">
        <v>2011</v>
      </c>
      <c r="B178" t="s">
        <v>118</v>
      </c>
      <c r="C178" t="s">
        <v>45</v>
      </c>
      <c r="D178" t="s">
        <v>1649</v>
      </c>
      <c r="E178" t="s">
        <v>47</v>
      </c>
      <c r="F178" t="s">
        <v>106</v>
      </c>
      <c r="G178" t="s">
        <v>1657</v>
      </c>
      <c r="H178">
        <v>0.9965209849948744</v>
      </c>
      <c r="I178">
        <v>1.0040167127545769</v>
      </c>
      <c r="J178">
        <v>-2.2638576101704739E-2</v>
      </c>
      <c r="M178">
        <v>498.68799999999999</v>
      </c>
      <c r="N178">
        <v>5.47162E-2</v>
      </c>
      <c r="O178">
        <v>-11.329000000000001</v>
      </c>
      <c r="P178">
        <v>500.42899999999997</v>
      </c>
      <c r="Q178">
        <v>5.4497299999999999E-2</v>
      </c>
      <c r="S178" t="b">
        <v>0</v>
      </c>
      <c r="T178" t="b">
        <v>0</v>
      </c>
      <c r="U178">
        <v>1</v>
      </c>
      <c r="V178">
        <v>-2.2638576101704739E-2</v>
      </c>
      <c r="W178">
        <v>0.9</v>
      </c>
    </row>
    <row r="179" spans="1:23" x14ac:dyDescent="0.25">
      <c r="A179" t="s">
        <v>2012</v>
      </c>
      <c r="B179" t="s">
        <v>118</v>
      </c>
      <c r="C179" t="s">
        <v>45</v>
      </c>
      <c r="D179" t="s">
        <v>1649</v>
      </c>
      <c r="E179" t="s">
        <v>67</v>
      </c>
      <c r="F179" t="s">
        <v>106</v>
      </c>
      <c r="G179" t="s">
        <v>1658</v>
      </c>
      <c r="H179">
        <v>1.0760504016859211</v>
      </c>
      <c r="I179">
        <v>2</v>
      </c>
      <c r="J179">
        <v>-2.2933486889723319E-2</v>
      </c>
      <c r="M179">
        <v>538.178</v>
      </c>
      <c r="N179">
        <v>0.12820699999999999</v>
      </c>
      <c r="O179">
        <v>-11.47</v>
      </c>
      <c r="P179">
        <v>500.142</v>
      </c>
      <c r="Q179">
        <v>5.4466300000000002E-2</v>
      </c>
      <c r="S179" t="b">
        <v>0</v>
      </c>
      <c r="T179" t="b">
        <v>0</v>
      </c>
      <c r="U179">
        <v>1</v>
      </c>
      <c r="V179">
        <v>-2.2933486889723319E-2</v>
      </c>
      <c r="W179">
        <v>1</v>
      </c>
    </row>
    <row r="180" spans="1:23" x14ac:dyDescent="0.25">
      <c r="A180" t="s">
        <v>2013</v>
      </c>
      <c r="B180" t="s">
        <v>118</v>
      </c>
      <c r="C180" t="s">
        <v>45</v>
      </c>
      <c r="D180" t="s">
        <v>1649</v>
      </c>
      <c r="E180" t="s">
        <v>67</v>
      </c>
      <c r="F180" t="s">
        <v>106</v>
      </c>
      <c r="G180" t="s">
        <v>1659</v>
      </c>
      <c r="H180">
        <v>0.88639853484540698</v>
      </c>
      <c r="I180">
        <v>1.3774209479816331</v>
      </c>
      <c r="J180">
        <v>0</v>
      </c>
      <c r="M180">
        <v>443.334</v>
      </c>
      <c r="N180">
        <v>7.5024400000000005E-2</v>
      </c>
      <c r="O180">
        <v>-0.126</v>
      </c>
      <c r="P180">
        <v>500.15199999999999</v>
      </c>
      <c r="Q180">
        <v>5.4467300000000003E-2</v>
      </c>
      <c r="S180" t="b">
        <v>0</v>
      </c>
      <c r="T180" t="b">
        <v>1</v>
      </c>
      <c r="U180">
        <v>1</v>
      </c>
      <c r="V180">
        <v>-2.5192341528175433E-4</v>
      </c>
      <c r="W180">
        <v>0.5</v>
      </c>
    </row>
    <row r="181" spans="1:23" x14ac:dyDescent="0.25">
      <c r="A181" t="s">
        <v>2014</v>
      </c>
      <c r="B181" t="s">
        <v>118</v>
      </c>
      <c r="C181" t="s">
        <v>45</v>
      </c>
      <c r="D181" t="s">
        <v>1649</v>
      </c>
      <c r="E181" t="s">
        <v>67</v>
      </c>
      <c r="F181" t="s">
        <v>106</v>
      </c>
      <c r="G181" t="s">
        <v>1656</v>
      </c>
      <c r="H181">
        <v>0.72074390124743504</v>
      </c>
      <c r="I181">
        <v>1.0078358517486405</v>
      </c>
      <c r="J181">
        <v>-5.2303760314665552E-4</v>
      </c>
      <c r="M181">
        <v>376.19299999999998</v>
      </c>
      <c r="N181">
        <v>5.7286700000000003E-2</v>
      </c>
      <c r="O181">
        <v>-0.27300000000000002</v>
      </c>
      <c r="P181">
        <v>521.95100000000002</v>
      </c>
      <c r="Q181">
        <v>5.6841299999999997E-2</v>
      </c>
      <c r="S181" t="b">
        <v>0</v>
      </c>
      <c r="T181" t="b">
        <v>1</v>
      </c>
      <c r="U181">
        <v>1</v>
      </c>
      <c r="V181">
        <v>-5.2303760314665552E-4</v>
      </c>
      <c r="W181">
        <v>0.25</v>
      </c>
    </row>
    <row r="182" spans="1:23" x14ac:dyDescent="0.25">
      <c r="A182" t="s">
        <v>2015</v>
      </c>
      <c r="B182" t="s">
        <v>118</v>
      </c>
      <c r="C182" t="s">
        <v>45</v>
      </c>
      <c r="D182" t="s">
        <v>1649</v>
      </c>
      <c r="E182" t="s">
        <v>67</v>
      </c>
      <c r="F182" t="s">
        <v>106</v>
      </c>
      <c r="G182" t="s">
        <v>1657</v>
      </c>
      <c r="H182">
        <v>0.99463552351132278</v>
      </c>
      <c r="I182">
        <v>1.0033360077699423</v>
      </c>
      <c r="J182">
        <v>-2.405516833219366E-2</v>
      </c>
      <c r="M182">
        <v>497.459</v>
      </c>
      <c r="N182">
        <v>5.4648000000000002E-2</v>
      </c>
      <c r="O182">
        <v>-12.031000000000001</v>
      </c>
      <c r="P182">
        <v>500.142</v>
      </c>
      <c r="Q182">
        <v>5.4466300000000002E-2</v>
      </c>
      <c r="S182" t="b">
        <v>0</v>
      </c>
      <c r="T182" t="b">
        <v>0</v>
      </c>
      <c r="U182">
        <v>1</v>
      </c>
      <c r="V182">
        <v>-2.405516833219366E-2</v>
      </c>
      <c r="W182">
        <v>0.9</v>
      </c>
    </row>
    <row r="183" spans="1:23" x14ac:dyDescent="0.25">
      <c r="A183" t="s">
        <v>2016</v>
      </c>
      <c r="B183" t="s">
        <v>118</v>
      </c>
      <c r="C183" t="s">
        <v>45</v>
      </c>
      <c r="D183" t="s">
        <v>1649</v>
      </c>
      <c r="E183" t="s">
        <v>70</v>
      </c>
      <c r="F183" t="s">
        <v>106</v>
      </c>
      <c r="G183" t="s">
        <v>1658</v>
      </c>
      <c r="H183">
        <v>1.0641592345354693</v>
      </c>
      <c r="I183">
        <v>1.346334675324437</v>
      </c>
      <c r="J183">
        <v>-2.2417346904095019E-2</v>
      </c>
      <c r="M183">
        <v>532.28499999999997</v>
      </c>
      <c r="N183">
        <v>7.3336600000000002E-2</v>
      </c>
      <c r="O183">
        <v>-11.212999999999999</v>
      </c>
      <c r="P183">
        <v>500.19299999999998</v>
      </c>
      <c r="Q183">
        <v>5.44713E-2</v>
      </c>
      <c r="S183" t="b">
        <v>0</v>
      </c>
      <c r="T183" t="b">
        <v>0</v>
      </c>
      <c r="U183">
        <v>1</v>
      </c>
      <c r="V183">
        <v>-2.2417346904095019E-2</v>
      </c>
      <c r="W183">
        <v>1</v>
      </c>
    </row>
    <row r="184" spans="1:23" x14ac:dyDescent="0.25">
      <c r="A184" t="s">
        <v>2017</v>
      </c>
      <c r="B184" t="s">
        <v>118</v>
      </c>
      <c r="C184" t="s">
        <v>45</v>
      </c>
      <c r="D184" t="s">
        <v>1649</v>
      </c>
      <c r="E184" t="s">
        <v>70</v>
      </c>
      <c r="F184" t="s">
        <v>106</v>
      </c>
      <c r="G184" t="s">
        <v>1659</v>
      </c>
      <c r="H184">
        <v>0.90053418418958742</v>
      </c>
      <c r="I184">
        <v>1.3903708857529424</v>
      </c>
      <c r="J184">
        <v>0</v>
      </c>
      <c r="M184">
        <v>450.44900000000001</v>
      </c>
      <c r="N184">
        <v>7.5736700000000004E-2</v>
      </c>
      <c r="O184">
        <v>-0.114</v>
      </c>
      <c r="P184">
        <v>500.202</v>
      </c>
      <c r="Q184">
        <v>5.4472300000000001E-2</v>
      </c>
      <c r="S184" t="b">
        <v>0</v>
      </c>
      <c r="T184" t="b">
        <v>1</v>
      </c>
      <c r="U184">
        <v>1</v>
      </c>
      <c r="V184">
        <v>-2.2790792519821991E-4</v>
      </c>
      <c r="W184">
        <v>0.5</v>
      </c>
    </row>
    <row r="185" spans="1:23" x14ac:dyDescent="0.25">
      <c r="A185" t="s">
        <v>2018</v>
      </c>
      <c r="B185" t="s">
        <v>118</v>
      </c>
      <c r="C185" t="s">
        <v>45</v>
      </c>
      <c r="D185" t="s">
        <v>1649</v>
      </c>
      <c r="E185" t="s">
        <v>70</v>
      </c>
      <c r="F185" t="s">
        <v>106</v>
      </c>
      <c r="G185" t="s">
        <v>1656</v>
      </c>
      <c r="H185">
        <v>0.72765148171319127</v>
      </c>
      <c r="I185">
        <v>1.0072039050522494</v>
      </c>
      <c r="J185">
        <v>-4.8552446237281368E-4</v>
      </c>
      <c r="M185">
        <v>379.16899999999998</v>
      </c>
      <c r="N185">
        <v>5.71558E-2</v>
      </c>
      <c r="O185">
        <v>-0.253</v>
      </c>
      <c r="P185">
        <v>521.08600000000001</v>
      </c>
      <c r="Q185">
        <v>5.6746999999999999E-2</v>
      </c>
      <c r="S185" t="b">
        <v>0</v>
      </c>
      <c r="T185" t="b">
        <v>1</v>
      </c>
      <c r="U185">
        <v>1</v>
      </c>
      <c r="V185">
        <v>-4.8552446237281368E-4</v>
      </c>
      <c r="W185">
        <v>0.25</v>
      </c>
    </row>
    <row r="186" spans="1:23" x14ac:dyDescent="0.25">
      <c r="A186" t="s">
        <v>2019</v>
      </c>
      <c r="B186" t="s">
        <v>118</v>
      </c>
      <c r="C186" t="s">
        <v>45</v>
      </c>
      <c r="D186" t="s">
        <v>1649</v>
      </c>
      <c r="E186" t="s">
        <v>70</v>
      </c>
      <c r="F186" t="s">
        <v>106</v>
      </c>
      <c r="G186" t="s">
        <v>1657</v>
      </c>
      <c r="H186">
        <v>0.99466206044466843</v>
      </c>
      <c r="I186">
        <v>1.00340913471865</v>
      </c>
      <c r="J186">
        <v>-2.2927150120053658E-2</v>
      </c>
      <c r="M186">
        <v>497.52300000000002</v>
      </c>
      <c r="N186">
        <v>5.4656999999999997E-2</v>
      </c>
      <c r="O186">
        <v>-11.468</v>
      </c>
      <c r="P186">
        <v>500.19299999999998</v>
      </c>
      <c r="Q186">
        <v>5.44713E-2</v>
      </c>
      <c r="S186" t="b">
        <v>0</v>
      </c>
      <c r="T186" t="b">
        <v>0</v>
      </c>
      <c r="U186">
        <v>1</v>
      </c>
      <c r="V186">
        <v>-2.2927150120053658E-2</v>
      </c>
      <c r="W186">
        <v>0.9</v>
      </c>
    </row>
    <row r="187" spans="1:23" x14ac:dyDescent="0.25">
      <c r="A187" t="s">
        <v>2020</v>
      </c>
      <c r="B187" t="s">
        <v>118</v>
      </c>
      <c r="C187" t="s">
        <v>45</v>
      </c>
      <c r="D187" t="s">
        <v>1649</v>
      </c>
      <c r="E187" t="s">
        <v>57</v>
      </c>
      <c r="F187" t="s">
        <v>106</v>
      </c>
      <c r="G187" t="s">
        <v>1658</v>
      </c>
      <c r="H187">
        <v>1.1101328714497192</v>
      </c>
      <c r="I187">
        <v>1.5576876156861736</v>
      </c>
      <c r="J187">
        <v>-2.2171212584330718E-2</v>
      </c>
      <c r="M187">
        <v>555.68700000000001</v>
      </c>
      <c r="N187">
        <v>8.4912199999999993E-2</v>
      </c>
      <c r="O187">
        <v>-11.098000000000001</v>
      </c>
      <c r="P187">
        <v>500.55900000000003</v>
      </c>
      <c r="Q187">
        <v>5.4511700000000003E-2</v>
      </c>
      <c r="S187" t="b">
        <v>0</v>
      </c>
      <c r="T187" t="b">
        <v>0</v>
      </c>
      <c r="U187">
        <v>1</v>
      </c>
      <c r="V187">
        <v>-2.2171212584330718E-2</v>
      </c>
      <c r="W187">
        <v>1</v>
      </c>
    </row>
    <row r="188" spans="1:23" x14ac:dyDescent="0.25">
      <c r="A188" t="s">
        <v>2021</v>
      </c>
      <c r="B188" t="s">
        <v>118</v>
      </c>
      <c r="C188" t="s">
        <v>45</v>
      </c>
      <c r="D188" t="s">
        <v>1649</v>
      </c>
      <c r="E188" t="s">
        <v>57</v>
      </c>
      <c r="F188" t="s">
        <v>106</v>
      </c>
      <c r="G188" t="s">
        <v>1659</v>
      </c>
      <c r="H188">
        <v>0.92607013218956824</v>
      </c>
      <c r="I188">
        <v>1.4813887406054005</v>
      </c>
      <c r="J188">
        <v>0</v>
      </c>
      <c r="M188">
        <v>463.56200000000001</v>
      </c>
      <c r="N188">
        <v>8.0754500000000007E-2</v>
      </c>
      <c r="O188">
        <v>-9.0999999999999998E-2</v>
      </c>
      <c r="P188">
        <v>500.56900000000002</v>
      </c>
      <c r="Q188">
        <v>5.4512699999999997E-2</v>
      </c>
      <c r="S188" t="b">
        <v>0</v>
      </c>
      <c r="T188" t="b">
        <v>1</v>
      </c>
      <c r="U188">
        <v>1</v>
      </c>
      <c r="V188">
        <v>-1.8179311943008854E-4</v>
      </c>
      <c r="W188">
        <v>0.5</v>
      </c>
    </row>
    <row r="189" spans="1:23" x14ac:dyDescent="0.25">
      <c r="A189" t="s">
        <v>2022</v>
      </c>
      <c r="B189" t="s">
        <v>118</v>
      </c>
      <c r="C189" t="s">
        <v>45</v>
      </c>
      <c r="D189" t="s">
        <v>1649</v>
      </c>
      <c r="E189" t="s">
        <v>57</v>
      </c>
      <c r="F189" t="s">
        <v>106</v>
      </c>
      <c r="G189" t="s">
        <v>1656</v>
      </c>
      <c r="H189">
        <v>0.70006332793281245</v>
      </c>
      <c r="I189">
        <v>1.0069158196163464</v>
      </c>
      <c r="J189">
        <v>-4.375021225844988E-4</v>
      </c>
      <c r="M189">
        <v>350.43</v>
      </c>
      <c r="N189">
        <v>5.48897E-2</v>
      </c>
      <c r="O189">
        <v>-0.219</v>
      </c>
      <c r="P189">
        <v>500.56900000000002</v>
      </c>
      <c r="Q189">
        <v>5.4512699999999997E-2</v>
      </c>
      <c r="S189" t="b">
        <v>0</v>
      </c>
      <c r="T189" t="b">
        <v>1</v>
      </c>
      <c r="U189">
        <v>1</v>
      </c>
      <c r="V189">
        <v>-4.375021225844988E-4</v>
      </c>
      <c r="W189">
        <v>0.25</v>
      </c>
    </row>
    <row r="190" spans="1:23" x14ac:dyDescent="0.25">
      <c r="A190" t="s">
        <v>2023</v>
      </c>
      <c r="B190" t="s">
        <v>118</v>
      </c>
      <c r="C190" t="s">
        <v>45</v>
      </c>
      <c r="D190" t="s">
        <v>1649</v>
      </c>
      <c r="E190" t="s">
        <v>57</v>
      </c>
      <c r="F190" t="s">
        <v>106</v>
      </c>
      <c r="G190" t="s">
        <v>1657</v>
      </c>
      <c r="H190">
        <v>0.9946000371584568</v>
      </c>
      <c r="I190">
        <v>1.0051878770979441</v>
      </c>
      <c r="J190">
        <v>-2.3863320807337395E-2</v>
      </c>
      <c r="M190">
        <v>497.85599999999999</v>
      </c>
      <c r="N190">
        <v>5.4794500000000003E-2</v>
      </c>
      <c r="O190">
        <v>-11.945</v>
      </c>
      <c r="P190">
        <v>500.55900000000003</v>
      </c>
      <c r="Q190">
        <v>5.4511700000000003E-2</v>
      </c>
      <c r="S190" t="b">
        <v>0</v>
      </c>
      <c r="T190" t="b">
        <v>0</v>
      </c>
      <c r="U190">
        <v>1</v>
      </c>
      <c r="V190">
        <v>-2.3863320807337395E-2</v>
      </c>
      <c r="W190">
        <v>0.9</v>
      </c>
    </row>
    <row r="191" spans="1:23" x14ac:dyDescent="0.25">
      <c r="A191" t="s">
        <v>2024</v>
      </c>
      <c r="B191" t="s">
        <v>118</v>
      </c>
      <c r="C191" t="s">
        <v>45</v>
      </c>
      <c r="D191" t="s">
        <v>1649</v>
      </c>
      <c r="E191" t="s">
        <v>59</v>
      </c>
      <c r="F191" t="s">
        <v>106</v>
      </c>
      <c r="G191" t="s">
        <v>1658</v>
      </c>
      <c r="H191">
        <v>1.0813969981560614</v>
      </c>
      <c r="I191">
        <v>1.2715728916911415</v>
      </c>
      <c r="J191">
        <v>-2.3044236543544316E-2</v>
      </c>
      <c r="M191">
        <v>541.303</v>
      </c>
      <c r="N191">
        <v>6.9315600000000005E-2</v>
      </c>
      <c r="O191">
        <v>-11.535</v>
      </c>
      <c r="P191">
        <v>500.55900000000003</v>
      </c>
      <c r="Q191">
        <v>5.4511700000000003E-2</v>
      </c>
      <c r="S191" t="b">
        <v>0</v>
      </c>
      <c r="T191" t="b">
        <v>0</v>
      </c>
      <c r="U191">
        <v>1</v>
      </c>
      <c r="V191">
        <v>-2.3044236543544316E-2</v>
      </c>
      <c r="W191">
        <v>1</v>
      </c>
    </row>
    <row r="192" spans="1:23" x14ac:dyDescent="0.25">
      <c r="A192" t="s">
        <v>2025</v>
      </c>
      <c r="B192" t="s">
        <v>118</v>
      </c>
      <c r="C192" t="s">
        <v>45</v>
      </c>
      <c r="D192" t="s">
        <v>1649</v>
      </c>
      <c r="E192" t="s">
        <v>59</v>
      </c>
      <c r="F192" t="s">
        <v>106</v>
      </c>
      <c r="G192" t="s">
        <v>1659</v>
      </c>
      <c r="H192">
        <v>0.93706362159862078</v>
      </c>
      <c r="I192">
        <v>1.4851786831325544</v>
      </c>
      <c r="J192">
        <v>0</v>
      </c>
      <c r="M192">
        <v>469.065</v>
      </c>
      <c r="N192">
        <v>8.0961099999999994E-2</v>
      </c>
      <c r="O192">
        <v>-8.4000000000000005E-2</v>
      </c>
      <c r="P192">
        <v>500.56900000000002</v>
      </c>
      <c r="Q192">
        <v>5.4512699999999997E-2</v>
      </c>
      <c r="S192" t="b">
        <v>0</v>
      </c>
      <c r="T192" t="b">
        <v>1</v>
      </c>
      <c r="U192">
        <v>1</v>
      </c>
      <c r="V192">
        <v>-1.6780903332008174E-4</v>
      </c>
      <c r="W192">
        <v>0.5</v>
      </c>
    </row>
    <row r="193" spans="1:23" x14ac:dyDescent="0.25">
      <c r="A193" t="s">
        <v>2026</v>
      </c>
      <c r="B193" t="s">
        <v>118</v>
      </c>
      <c r="C193" t="s">
        <v>45</v>
      </c>
      <c r="D193" t="s">
        <v>1649</v>
      </c>
      <c r="E193" t="s">
        <v>59</v>
      </c>
      <c r="F193" t="s">
        <v>106</v>
      </c>
      <c r="G193" t="s">
        <v>1656</v>
      </c>
      <c r="H193">
        <v>0.69930019637652352</v>
      </c>
      <c r="I193">
        <v>1.0071818126785135</v>
      </c>
      <c r="J193">
        <v>-4.095339503644852E-4</v>
      </c>
      <c r="M193">
        <v>350.048</v>
      </c>
      <c r="N193">
        <v>5.49042E-2</v>
      </c>
      <c r="O193">
        <v>-0.20499999999999999</v>
      </c>
      <c r="P193">
        <v>500.56900000000002</v>
      </c>
      <c r="Q193">
        <v>5.4512699999999997E-2</v>
      </c>
      <c r="S193" t="b">
        <v>0</v>
      </c>
      <c r="T193" t="b">
        <v>1</v>
      </c>
      <c r="U193">
        <v>1</v>
      </c>
      <c r="V193">
        <v>-4.095339503644852E-4</v>
      </c>
      <c r="W193">
        <v>0.25</v>
      </c>
    </row>
    <row r="194" spans="1:23" x14ac:dyDescent="0.25">
      <c r="A194" t="s">
        <v>2027</v>
      </c>
      <c r="B194" t="s">
        <v>118</v>
      </c>
      <c r="C194" t="s">
        <v>45</v>
      </c>
      <c r="D194" t="s">
        <v>1649</v>
      </c>
      <c r="E194" t="s">
        <v>59</v>
      </c>
      <c r="F194" t="s">
        <v>106</v>
      </c>
      <c r="G194" t="s">
        <v>1657</v>
      </c>
      <c r="H194">
        <v>0.9946000371584568</v>
      </c>
      <c r="I194">
        <v>1.0021499971565737</v>
      </c>
      <c r="J194">
        <v>-2.4182963446866403E-2</v>
      </c>
      <c r="M194">
        <v>497.85599999999999</v>
      </c>
      <c r="N194">
        <v>5.4628900000000001E-2</v>
      </c>
      <c r="O194">
        <v>-12.105</v>
      </c>
      <c r="P194">
        <v>500.55900000000003</v>
      </c>
      <c r="Q194">
        <v>5.4511700000000003E-2</v>
      </c>
      <c r="S194" t="b">
        <v>0</v>
      </c>
      <c r="T194" t="b">
        <v>0</v>
      </c>
      <c r="U194">
        <v>1</v>
      </c>
      <c r="V194">
        <v>-2.4182963446866403E-2</v>
      </c>
      <c r="W194">
        <v>0.9</v>
      </c>
    </row>
    <row r="195" spans="1:23" x14ac:dyDescent="0.25">
      <c r="A195" t="s">
        <v>2028</v>
      </c>
      <c r="B195" t="s">
        <v>118</v>
      </c>
      <c r="C195" t="s">
        <v>45</v>
      </c>
      <c r="D195" t="s">
        <v>1649</v>
      </c>
      <c r="E195" t="s">
        <v>62</v>
      </c>
      <c r="F195" t="s">
        <v>106</v>
      </c>
      <c r="G195" t="s">
        <v>1658</v>
      </c>
      <c r="H195">
        <v>1.1200198178436507</v>
      </c>
      <c r="I195">
        <v>1.4078739059688101</v>
      </c>
      <c r="J195">
        <v>-1.8737051975890952E-2</v>
      </c>
      <c r="M195">
        <v>560.63599999999997</v>
      </c>
      <c r="N195">
        <v>7.6745599999999997E-2</v>
      </c>
      <c r="O195">
        <v>-9.3789999999999996</v>
      </c>
      <c r="P195">
        <v>500.55900000000003</v>
      </c>
      <c r="Q195">
        <v>5.4511700000000003E-2</v>
      </c>
      <c r="S195" t="b">
        <v>0</v>
      </c>
      <c r="T195" t="b">
        <v>0</v>
      </c>
      <c r="U195">
        <v>1</v>
      </c>
      <c r="V195">
        <v>-1.8737051975890952E-2</v>
      </c>
      <c r="W195">
        <v>1</v>
      </c>
    </row>
    <row r="196" spans="1:23" x14ac:dyDescent="0.25">
      <c r="A196" t="s">
        <v>2029</v>
      </c>
      <c r="B196" t="s">
        <v>118</v>
      </c>
      <c r="C196" t="s">
        <v>45</v>
      </c>
      <c r="D196" t="s">
        <v>1649</v>
      </c>
      <c r="E196" t="s">
        <v>62</v>
      </c>
      <c r="F196" t="s">
        <v>106</v>
      </c>
      <c r="G196" t="s">
        <v>1659</v>
      </c>
      <c r="H196">
        <v>0.99487982675715025</v>
      </c>
      <c r="I196">
        <v>1.4898674987663427</v>
      </c>
      <c r="J196">
        <v>0</v>
      </c>
      <c r="M196">
        <v>498.00599999999997</v>
      </c>
      <c r="N196">
        <v>8.1216700000000003E-2</v>
      </c>
      <c r="O196">
        <v>-9.0999999999999998E-2</v>
      </c>
      <c r="P196">
        <v>500.56900000000002</v>
      </c>
      <c r="Q196">
        <v>5.4512699999999997E-2</v>
      </c>
      <c r="S196" t="b">
        <v>0</v>
      </c>
      <c r="T196" t="b">
        <v>1</v>
      </c>
      <c r="U196">
        <v>1</v>
      </c>
      <c r="V196">
        <v>-1.8179311943008854E-4</v>
      </c>
      <c r="W196">
        <v>0.5</v>
      </c>
    </row>
    <row r="197" spans="1:23" x14ac:dyDescent="0.25">
      <c r="A197" t="s">
        <v>2030</v>
      </c>
      <c r="B197" t="s">
        <v>118</v>
      </c>
      <c r="C197" t="s">
        <v>45</v>
      </c>
      <c r="D197" t="s">
        <v>1649</v>
      </c>
      <c r="E197" t="s">
        <v>62</v>
      </c>
      <c r="F197" t="s">
        <v>106</v>
      </c>
      <c r="G197" t="s">
        <v>1656</v>
      </c>
      <c r="H197">
        <v>0.75952565979914854</v>
      </c>
      <c r="I197">
        <v>1.0081137056135543</v>
      </c>
      <c r="J197">
        <v>-5.0342709996024524E-4</v>
      </c>
      <c r="M197">
        <v>380.19499999999999</v>
      </c>
      <c r="N197">
        <v>5.4954999999999997E-2</v>
      </c>
      <c r="O197">
        <v>-0.252</v>
      </c>
      <c r="P197">
        <v>500.56900000000002</v>
      </c>
      <c r="Q197">
        <v>5.4512699999999997E-2</v>
      </c>
      <c r="S197" t="b">
        <v>0</v>
      </c>
      <c r="T197" t="b">
        <v>1</v>
      </c>
      <c r="U197">
        <v>1</v>
      </c>
      <c r="V197">
        <v>-5.0342709996024524E-4</v>
      </c>
      <c r="W197">
        <v>0.25</v>
      </c>
    </row>
    <row r="198" spans="1:23" x14ac:dyDescent="0.25">
      <c r="A198" t="s">
        <v>2031</v>
      </c>
      <c r="B198" t="s">
        <v>118</v>
      </c>
      <c r="C198" t="s">
        <v>45</v>
      </c>
      <c r="D198" t="s">
        <v>1649</v>
      </c>
      <c r="E198" t="s">
        <v>62</v>
      </c>
      <c r="F198" t="s">
        <v>106</v>
      </c>
      <c r="G198" t="s">
        <v>1657</v>
      </c>
      <c r="H198">
        <v>0.997165169340677</v>
      </c>
      <c r="I198">
        <v>1.0019390332717564</v>
      </c>
      <c r="J198">
        <v>-1.9895756544183602E-2</v>
      </c>
      <c r="M198">
        <v>499.14</v>
      </c>
      <c r="N198">
        <v>5.4617400000000003E-2</v>
      </c>
      <c r="O198">
        <v>-9.9589999999999996</v>
      </c>
      <c r="P198">
        <v>500.55900000000003</v>
      </c>
      <c r="Q198">
        <v>5.4511700000000003E-2</v>
      </c>
      <c r="S198" t="b">
        <v>0</v>
      </c>
      <c r="T198" t="b">
        <v>0</v>
      </c>
      <c r="U198">
        <v>1</v>
      </c>
      <c r="V198">
        <v>-1.9895756544183602E-2</v>
      </c>
      <c r="W198">
        <v>0.9</v>
      </c>
    </row>
    <row r="199" spans="1:23" x14ac:dyDescent="0.25">
      <c r="A199" t="s">
        <v>2032</v>
      </c>
      <c r="B199" t="s">
        <v>118</v>
      </c>
      <c r="C199" t="s">
        <v>45</v>
      </c>
      <c r="D199" t="s">
        <v>1649</v>
      </c>
      <c r="E199" t="s">
        <v>100</v>
      </c>
      <c r="F199" t="s">
        <v>106</v>
      </c>
      <c r="G199" t="s">
        <v>1658</v>
      </c>
      <c r="H199">
        <v>1.1100092748802661</v>
      </c>
      <c r="I199">
        <v>1.4052807400745215</v>
      </c>
      <c r="J199">
        <v>-1.8649705362639823E-2</v>
      </c>
      <c r="M199">
        <v>555.31100000000004</v>
      </c>
      <c r="N199">
        <v>7.6561100000000007E-2</v>
      </c>
      <c r="O199">
        <v>-9.33</v>
      </c>
      <c r="P199">
        <v>500.27600000000001</v>
      </c>
      <c r="Q199">
        <v>5.4481000000000002E-2</v>
      </c>
      <c r="S199" t="b">
        <v>0</v>
      </c>
      <c r="T199" t="b">
        <v>0</v>
      </c>
      <c r="U199">
        <v>1</v>
      </c>
      <c r="V199">
        <v>-1.8649705362639823E-2</v>
      </c>
      <c r="W199">
        <v>1</v>
      </c>
    </row>
    <row r="200" spans="1:23" x14ac:dyDescent="0.25">
      <c r="A200" t="s">
        <v>2033</v>
      </c>
      <c r="B200" t="s">
        <v>118</v>
      </c>
      <c r="C200" t="s">
        <v>45</v>
      </c>
      <c r="D200" t="s">
        <v>1649</v>
      </c>
      <c r="E200" t="s">
        <v>100</v>
      </c>
      <c r="F200" t="s">
        <v>106</v>
      </c>
      <c r="G200" t="s">
        <v>1659</v>
      </c>
      <c r="H200">
        <v>0.97203543643908563</v>
      </c>
      <c r="I200">
        <v>1.478517281254015</v>
      </c>
      <c r="J200">
        <v>0</v>
      </c>
      <c r="M200">
        <v>486.286</v>
      </c>
      <c r="N200">
        <v>8.05511E-2</v>
      </c>
      <c r="O200">
        <v>-0.104</v>
      </c>
      <c r="P200">
        <v>500.27600000000001</v>
      </c>
      <c r="Q200">
        <v>5.4481000000000002E-2</v>
      </c>
      <c r="S200" t="b">
        <v>0</v>
      </c>
      <c r="T200" t="b">
        <v>1</v>
      </c>
      <c r="U200">
        <v>1</v>
      </c>
      <c r="V200">
        <v>-2.0788524734346639E-4</v>
      </c>
      <c r="W200">
        <v>0.5</v>
      </c>
    </row>
    <row r="201" spans="1:23" x14ac:dyDescent="0.25">
      <c r="A201" t="s">
        <v>2034</v>
      </c>
      <c r="B201" t="s">
        <v>118</v>
      </c>
      <c r="C201" t="s">
        <v>45</v>
      </c>
      <c r="D201" t="s">
        <v>1649</v>
      </c>
      <c r="E201" t="s">
        <v>100</v>
      </c>
      <c r="F201" t="s">
        <v>106</v>
      </c>
      <c r="G201" t="s">
        <v>1656</v>
      </c>
      <c r="H201">
        <v>0.73020892467358012</v>
      </c>
      <c r="I201">
        <v>1.008621354233586</v>
      </c>
      <c r="J201">
        <v>-5.1371642853145067E-4</v>
      </c>
      <c r="M201">
        <v>365.30599999999998</v>
      </c>
      <c r="N201">
        <v>5.4950699999999998E-2</v>
      </c>
      <c r="O201">
        <v>-0.25700000000000001</v>
      </c>
      <c r="P201">
        <v>500.27600000000001</v>
      </c>
      <c r="Q201">
        <v>5.4481000000000002E-2</v>
      </c>
      <c r="S201" t="b">
        <v>0</v>
      </c>
      <c r="T201" t="b">
        <v>1</v>
      </c>
      <c r="U201">
        <v>1</v>
      </c>
      <c r="V201">
        <v>-5.1371642853145067E-4</v>
      </c>
      <c r="W201">
        <v>0.25</v>
      </c>
    </row>
    <row r="202" spans="1:23" x14ac:dyDescent="0.25">
      <c r="A202" t="s">
        <v>2035</v>
      </c>
      <c r="B202" t="s">
        <v>118</v>
      </c>
      <c r="C202" t="s">
        <v>45</v>
      </c>
      <c r="D202" t="s">
        <v>1649</v>
      </c>
      <c r="E202" t="s">
        <v>100</v>
      </c>
      <c r="F202" t="s">
        <v>106</v>
      </c>
      <c r="G202" t="s">
        <v>1657</v>
      </c>
      <c r="H202">
        <v>0.99798511221805553</v>
      </c>
      <c r="I202">
        <v>1.0054312512619079</v>
      </c>
      <c r="J202">
        <v>-1.9877027880609903E-2</v>
      </c>
      <c r="M202">
        <v>499.26799999999997</v>
      </c>
      <c r="N202">
        <v>5.4776900000000003E-2</v>
      </c>
      <c r="O202">
        <v>-9.9440000000000008</v>
      </c>
      <c r="P202">
        <v>500.27600000000001</v>
      </c>
      <c r="Q202">
        <v>5.4481000000000002E-2</v>
      </c>
      <c r="S202" t="b">
        <v>0</v>
      </c>
      <c r="T202" t="b">
        <v>0</v>
      </c>
      <c r="U202">
        <v>1</v>
      </c>
      <c r="V202">
        <v>-1.9877027880609903E-2</v>
      </c>
      <c r="W202">
        <v>0.9</v>
      </c>
    </row>
    <row r="203" spans="1:23" x14ac:dyDescent="0.25">
      <c r="A203" t="s">
        <v>2036</v>
      </c>
      <c r="B203" t="s">
        <v>118</v>
      </c>
      <c r="C203" t="s">
        <v>45</v>
      </c>
      <c r="D203" t="s">
        <v>1649</v>
      </c>
      <c r="E203" t="s">
        <v>47</v>
      </c>
      <c r="F203" t="s">
        <v>107</v>
      </c>
      <c r="G203" t="s">
        <v>1658</v>
      </c>
      <c r="H203">
        <v>1.1096499203683241</v>
      </c>
      <c r="I203">
        <v>1.597163529202364</v>
      </c>
      <c r="J203">
        <v>-2.1125874000107906E-2</v>
      </c>
      <c r="M203">
        <v>555.30100000000004</v>
      </c>
      <c r="N203">
        <v>8.7041099999999996E-2</v>
      </c>
      <c r="O203">
        <v>-10.571999999999999</v>
      </c>
      <c r="P203">
        <v>500.42899999999997</v>
      </c>
      <c r="Q203">
        <v>5.4497299999999999E-2</v>
      </c>
      <c r="S203" t="b">
        <v>0</v>
      </c>
      <c r="T203" t="b">
        <v>0</v>
      </c>
      <c r="U203">
        <v>1</v>
      </c>
      <c r="V203">
        <v>-2.1125874000107906E-2</v>
      </c>
      <c r="W203">
        <v>1</v>
      </c>
    </row>
    <row r="204" spans="1:23" x14ac:dyDescent="0.25">
      <c r="A204" t="s">
        <v>2037</v>
      </c>
      <c r="B204" t="s">
        <v>118</v>
      </c>
      <c r="C204" t="s">
        <v>45</v>
      </c>
      <c r="D204" t="s">
        <v>1649</v>
      </c>
      <c r="E204" t="s">
        <v>47</v>
      </c>
      <c r="F204" t="s">
        <v>107</v>
      </c>
      <c r="G204" t="s">
        <v>1659</v>
      </c>
      <c r="H204">
        <v>0.93002929433815984</v>
      </c>
      <c r="I204">
        <v>1.7819931997878833</v>
      </c>
      <c r="J204">
        <v>0</v>
      </c>
      <c r="M204">
        <v>465.42200000000003</v>
      </c>
      <c r="N204">
        <v>9.7115599999999996E-2</v>
      </c>
      <c r="O204">
        <v>-0.16900000000000001</v>
      </c>
      <c r="P204">
        <v>500.43799999999999</v>
      </c>
      <c r="Q204">
        <v>5.44983E-2</v>
      </c>
      <c r="S204" t="b">
        <v>0</v>
      </c>
      <c r="T204" t="b">
        <v>1</v>
      </c>
      <c r="U204">
        <v>1</v>
      </c>
      <c r="V204">
        <v>-3.3770417114607608E-4</v>
      </c>
      <c r="W204">
        <v>0.5</v>
      </c>
    </row>
    <row r="205" spans="1:23" x14ac:dyDescent="0.25">
      <c r="A205" t="s">
        <v>2038</v>
      </c>
      <c r="B205" t="s">
        <v>118</v>
      </c>
      <c r="C205" t="s">
        <v>45</v>
      </c>
      <c r="D205" t="s">
        <v>1649</v>
      </c>
      <c r="E205" t="s">
        <v>47</v>
      </c>
      <c r="F205" t="s">
        <v>107</v>
      </c>
      <c r="G205" t="s">
        <v>1656</v>
      </c>
      <c r="H205">
        <v>0.77125002408081667</v>
      </c>
      <c r="I205">
        <v>1.0107596237193435</v>
      </c>
      <c r="J205">
        <v>-6.0164994346565185E-4</v>
      </c>
      <c r="M205">
        <v>520.44799999999998</v>
      </c>
      <c r="N205">
        <v>7.4278399999999994E-2</v>
      </c>
      <c r="O205">
        <v>-0.40600000000000003</v>
      </c>
      <c r="P205">
        <v>674.81100000000004</v>
      </c>
      <c r="Q205">
        <v>7.3487700000000003E-2</v>
      </c>
      <c r="S205" t="b">
        <v>0</v>
      </c>
      <c r="T205" t="b">
        <v>1</v>
      </c>
      <c r="U205">
        <v>1</v>
      </c>
      <c r="V205">
        <v>-6.0164994346565185E-4</v>
      </c>
      <c r="W205">
        <v>0.25</v>
      </c>
    </row>
    <row r="206" spans="1:23" x14ac:dyDescent="0.25">
      <c r="A206" t="s">
        <v>2039</v>
      </c>
      <c r="B206" t="s">
        <v>118</v>
      </c>
      <c r="C206" t="s">
        <v>45</v>
      </c>
      <c r="D206" t="s">
        <v>1649</v>
      </c>
      <c r="E206" t="s">
        <v>47</v>
      </c>
      <c r="F206" t="s">
        <v>107</v>
      </c>
      <c r="G206" t="s">
        <v>1657</v>
      </c>
      <c r="H206">
        <v>0.99679475010441043</v>
      </c>
      <c r="I206">
        <v>1.005275490712384</v>
      </c>
      <c r="J206">
        <v>-2.2017109320203267E-2</v>
      </c>
      <c r="M206">
        <v>498.82499999999999</v>
      </c>
      <c r="N206">
        <v>5.4784800000000002E-2</v>
      </c>
      <c r="O206">
        <v>-11.018000000000001</v>
      </c>
      <c r="P206">
        <v>500.42899999999997</v>
      </c>
      <c r="Q206">
        <v>5.4497299999999999E-2</v>
      </c>
      <c r="S206" t="b">
        <v>0</v>
      </c>
      <c r="T206" t="b">
        <v>0</v>
      </c>
      <c r="U206">
        <v>1</v>
      </c>
      <c r="V206">
        <v>-2.2017109320203267E-2</v>
      </c>
      <c r="W206">
        <v>0.9</v>
      </c>
    </row>
    <row r="207" spans="1:23" x14ac:dyDescent="0.25">
      <c r="A207" t="s">
        <v>2040</v>
      </c>
      <c r="B207" t="s">
        <v>118</v>
      </c>
      <c r="C207" t="s">
        <v>45</v>
      </c>
      <c r="D207" t="s">
        <v>1649</v>
      </c>
      <c r="E207" t="s">
        <v>67</v>
      </c>
      <c r="F207" t="s">
        <v>107</v>
      </c>
      <c r="G207" t="s">
        <v>1658</v>
      </c>
      <c r="H207">
        <v>1.0977002531281115</v>
      </c>
      <c r="I207">
        <v>2</v>
      </c>
      <c r="J207">
        <v>-2.341135117626594E-2</v>
      </c>
      <c r="M207">
        <v>549.00599999999997</v>
      </c>
      <c r="N207">
        <v>0.123389</v>
      </c>
      <c r="O207">
        <v>-11.709</v>
      </c>
      <c r="P207">
        <v>500.142</v>
      </c>
      <c r="Q207">
        <v>5.4466300000000002E-2</v>
      </c>
      <c r="S207" t="b">
        <v>0</v>
      </c>
      <c r="T207" t="b">
        <v>0</v>
      </c>
      <c r="U207">
        <v>1</v>
      </c>
      <c r="V207">
        <v>-2.341135117626594E-2</v>
      </c>
      <c r="W207">
        <v>1</v>
      </c>
    </row>
    <row r="208" spans="1:23" x14ac:dyDescent="0.25">
      <c r="A208" t="s">
        <v>2041</v>
      </c>
      <c r="B208" t="s">
        <v>118</v>
      </c>
      <c r="C208" t="s">
        <v>45</v>
      </c>
      <c r="D208" t="s">
        <v>1649</v>
      </c>
      <c r="E208" t="s">
        <v>67</v>
      </c>
      <c r="F208" t="s">
        <v>107</v>
      </c>
      <c r="G208" t="s">
        <v>1659</v>
      </c>
      <c r="H208">
        <v>0.90637446216350226</v>
      </c>
      <c r="I208">
        <v>2</v>
      </c>
      <c r="J208">
        <v>0</v>
      </c>
      <c r="M208">
        <v>453.32499999999999</v>
      </c>
      <c r="N208">
        <v>0.14552200000000001</v>
      </c>
      <c r="O208">
        <v>-0.11799999999999999</v>
      </c>
      <c r="P208">
        <v>500.15199999999999</v>
      </c>
      <c r="Q208">
        <v>5.4467300000000003E-2</v>
      </c>
      <c r="S208" t="b">
        <v>0</v>
      </c>
      <c r="T208" t="b">
        <v>1</v>
      </c>
      <c r="U208">
        <v>1</v>
      </c>
      <c r="V208">
        <v>-2.3592827780354771E-4</v>
      </c>
      <c r="W208">
        <v>0.5</v>
      </c>
    </row>
    <row r="209" spans="1:23" x14ac:dyDescent="0.25">
      <c r="A209" t="s">
        <v>2042</v>
      </c>
      <c r="B209" t="s">
        <v>118</v>
      </c>
      <c r="C209" t="s">
        <v>45</v>
      </c>
      <c r="D209" t="s">
        <v>1649</v>
      </c>
      <c r="E209" t="s">
        <v>67</v>
      </c>
      <c r="F209" t="s">
        <v>107</v>
      </c>
      <c r="G209" t="s">
        <v>1656</v>
      </c>
      <c r="H209">
        <v>0.70100066864514099</v>
      </c>
      <c r="I209">
        <v>1.0079713166306894</v>
      </c>
      <c r="J209">
        <v>-5.0962638255315159E-4</v>
      </c>
      <c r="M209">
        <v>365.88799999999998</v>
      </c>
      <c r="N209">
        <v>5.7294400000000002E-2</v>
      </c>
      <c r="O209">
        <v>-0.26600000000000001</v>
      </c>
      <c r="P209">
        <v>521.95100000000002</v>
      </c>
      <c r="Q209">
        <v>5.6841299999999997E-2</v>
      </c>
      <c r="S209" t="b">
        <v>0</v>
      </c>
      <c r="T209" t="b">
        <v>1</v>
      </c>
      <c r="U209">
        <v>1</v>
      </c>
      <c r="V209">
        <v>-5.0962638255315159E-4</v>
      </c>
      <c r="W209">
        <v>0.25</v>
      </c>
    </row>
    <row r="210" spans="1:23" x14ac:dyDescent="0.25">
      <c r="A210" t="s">
        <v>2043</v>
      </c>
      <c r="B210" t="s">
        <v>118</v>
      </c>
      <c r="C210" t="s">
        <v>45</v>
      </c>
      <c r="D210" t="s">
        <v>1649</v>
      </c>
      <c r="E210" t="s">
        <v>67</v>
      </c>
      <c r="F210" t="s">
        <v>107</v>
      </c>
      <c r="G210" t="s">
        <v>1657</v>
      </c>
      <c r="H210">
        <v>0.99406368591320071</v>
      </c>
      <c r="I210">
        <v>1.0033929236977728</v>
      </c>
      <c r="J210">
        <v>-2.4451055900124363E-2</v>
      </c>
      <c r="M210">
        <v>497.173</v>
      </c>
      <c r="N210">
        <v>5.4651100000000001E-2</v>
      </c>
      <c r="O210">
        <v>-12.228999999999999</v>
      </c>
      <c r="P210">
        <v>500.142</v>
      </c>
      <c r="Q210">
        <v>5.4466300000000002E-2</v>
      </c>
      <c r="S210" t="b">
        <v>0</v>
      </c>
      <c r="T210" t="b">
        <v>0</v>
      </c>
      <c r="U210">
        <v>1</v>
      </c>
      <c r="V210">
        <v>-2.4451055900124363E-2</v>
      </c>
      <c r="W210">
        <v>0.9</v>
      </c>
    </row>
    <row r="211" spans="1:23" x14ac:dyDescent="0.25">
      <c r="A211" t="s">
        <v>2044</v>
      </c>
      <c r="B211" t="s">
        <v>118</v>
      </c>
      <c r="C211" t="s">
        <v>45</v>
      </c>
      <c r="D211" t="s">
        <v>1649</v>
      </c>
      <c r="E211" t="s">
        <v>70</v>
      </c>
      <c r="F211" t="s">
        <v>107</v>
      </c>
      <c r="G211" t="s">
        <v>1658</v>
      </c>
      <c r="H211">
        <v>1.0945135177821361</v>
      </c>
      <c r="I211">
        <v>1.6503296231226354</v>
      </c>
      <c r="J211">
        <v>-2.2033495070902635E-2</v>
      </c>
      <c r="M211">
        <v>547.46799999999996</v>
      </c>
      <c r="N211">
        <v>8.9895600000000006E-2</v>
      </c>
      <c r="O211">
        <v>-11.021000000000001</v>
      </c>
      <c r="P211">
        <v>500.19299999999998</v>
      </c>
      <c r="Q211">
        <v>5.44713E-2</v>
      </c>
      <c r="S211" t="b">
        <v>0</v>
      </c>
      <c r="T211" t="b">
        <v>0</v>
      </c>
      <c r="U211">
        <v>1</v>
      </c>
      <c r="V211">
        <v>-2.2033495070902635E-2</v>
      </c>
      <c r="W211">
        <v>1</v>
      </c>
    </row>
    <row r="212" spans="1:23" x14ac:dyDescent="0.25">
      <c r="A212" t="s">
        <v>2045</v>
      </c>
      <c r="B212" t="s">
        <v>118</v>
      </c>
      <c r="C212" t="s">
        <v>45</v>
      </c>
      <c r="D212" t="s">
        <v>1649</v>
      </c>
      <c r="E212" t="s">
        <v>70</v>
      </c>
      <c r="F212" t="s">
        <v>107</v>
      </c>
      <c r="G212" t="s">
        <v>1659</v>
      </c>
      <c r="H212">
        <v>0.90965449958216882</v>
      </c>
      <c r="I212">
        <v>1.100091239033417</v>
      </c>
      <c r="J212">
        <v>0</v>
      </c>
      <c r="M212">
        <v>455.01100000000002</v>
      </c>
      <c r="N212">
        <v>5.9924499999999999E-2</v>
      </c>
      <c r="O212">
        <v>-0.108</v>
      </c>
      <c r="P212">
        <v>500.202</v>
      </c>
      <c r="Q212">
        <v>5.4472300000000001E-2</v>
      </c>
      <c r="S212" t="b">
        <v>0</v>
      </c>
      <c r="T212" t="b">
        <v>1</v>
      </c>
      <c r="U212">
        <v>1</v>
      </c>
      <c r="V212">
        <v>-2.1591277124041888E-4</v>
      </c>
      <c r="W212">
        <v>0.5</v>
      </c>
    </row>
    <row r="213" spans="1:23" x14ac:dyDescent="0.25">
      <c r="A213" t="s">
        <v>2046</v>
      </c>
      <c r="B213" t="s">
        <v>118</v>
      </c>
      <c r="C213" t="s">
        <v>45</v>
      </c>
      <c r="D213" t="s">
        <v>1649</v>
      </c>
      <c r="E213" t="s">
        <v>70</v>
      </c>
      <c r="F213" t="s">
        <v>107</v>
      </c>
      <c r="G213" t="s">
        <v>1656</v>
      </c>
      <c r="H213">
        <v>0.71473614720027023</v>
      </c>
      <c r="I213">
        <v>1.007383650237017</v>
      </c>
      <c r="J213">
        <v>-4.8360539335157729E-4</v>
      </c>
      <c r="M213">
        <v>372.43900000000002</v>
      </c>
      <c r="N213">
        <v>5.7166000000000002E-2</v>
      </c>
      <c r="O213">
        <v>-0.252</v>
      </c>
      <c r="P213">
        <v>521.08600000000001</v>
      </c>
      <c r="Q213">
        <v>5.6746999999999999E-2</v>
      </c>
      <c r="S213" t="b">
        <v>0</v>
      </c>
      <c r="T213" t="b">
        <v>1</v>
      </c>
      <c r="U213">
        <v>1</v>
      </c>
      <c r="V213">
        <v>-4.8360539335157729E-4</v>
      </c>
      <c r="W213">
        <v>0.25</v>
      </c>
    </row>
    <row r="214" spans="1:23" x14ac:dyDescent="0.25">
      <c r="A214" t="s">
        <v>2047</v>
      </c>
      <c r="B214" t="s">
        <v>118</v>
      </c>
      <c r="C214" t="s">
        <v>45</v>
      </c>
      <c r="D214" t="s">
        <v>1649</v>
      </c>
      <c r="E214" t="s">
        <v>70</v>
      </c>
      <c r="F214" t="s">
        <v>107</v>
      </c>
      <c r="G214" t="s">
        <v>1657</v>
      </c>
      <c r="H214">
        <v>0.99481800025190281</v>
      </c>
      <c r="I214">
        <v>1.0025536383379872</v>
      </c>
      <c r="J214">
        <v>-2.3023113078351757E-2</v>
      </c>
      <c r="M214">
        <v>497.601</v>
      </c>
      <c r="N214">
        <v>5.4610400000000003E-2</v>
      </c>
      <c r="O214">
        <v>-11.516</v>
      </c>
      <c r="P214">
        <v>500.19299999999998</v>
      </c>
      <c r="Q214">
        <v>5.44713E-2</v>
      </c>
      <c r="S214" t="b">
        <v>0</v>
      </c>
      <c r="T214" t="b">
        <v>0</v>
      </c>
      <c r="U214">
        <v>1</v>
      </c>
      <c r="V214">
        <v>-2.3023113078351757E-2</v>
      </c>
      <c r="W214">
        <v>0.9</v>
      </c>
    </row>
    <row r="215" spans="1:23" x14ac:dyDescent="0.25">
      <c r="A215" t="s">
        <v>2048</v>
      </c>
      <c r="B215" t="s">
        <v>118</v>
      </c>
      <c r="C215" t="s">
        <v>45</v>
      </c>
      <c r="D215" t="s">
        <v>1649</v>
      </c>
      <c r="E215" t="s">
        <v>57</v>
      </c>
      <c r="F215" t="s">
        <v>107</v>
      </c>
      <c r="G215" t="s">
        <v>1658</v>
      </c>
      <c r="H215">
        <v>1.1325697869781584</v>
      </c>
      <c r="I215">
        <v>1.4362256176197037</v>
      </c>
      <c r="J215">
        <v>-2.067688324453261E-2</v>
      </c>
      <c r="M215">
        <v>566.91800000000001</v>
      </c>
      <c r="N215">
        <v>7.8291100000000002E-2</v>
      </c>
      <c r="O215">
        <v>-10.35</v>
      </c>
      <c r="P215">
        <v>500.55900000000003</v>
      </c>
      <c r="Q215">
        <v>5.4511700000000003E-2</v>
      </c>
      <c r="S215" t="b">
        <v>0</v>
      </c>
      <c r="T215" t="b">
        <v>0</v>
      </c>
      <c r="U215">
        <v>1</v>
      </c>
      <c r="V215">
        <v>-2.067688324453261E-2</v>
      </c>
      <c r="W215">
        <v>1</v>
      </c>
    </row>
    <row r="216" spans="1:23" x14ac:dyDescent="0.25">
      <c r="A216" t="s">
        <v>2049</v>
      </c>
      <c r="B216" t="s">
        <v>118</v>
      </c>
      <c r="C216" t="s">
        <v>45</v>
      </c>
      <c r="D216" t="s">
        <v>1649</v>
      </c>
      <c r="E216" t="s">
        <v>57</v>
      </c>
      <c r="F216" t="s">
        <v>107</v>
      </c>
      <c r="G216" t="s">
        <v>1659</v>
      </c>
      <c r="H216">
        <v>0.97735377140813751</v>
      </c>
      <c r="I216">
        <v>1.6770807536592391</v>
      </c>
      <c r="J216">
        <v>0</v>
      </c>
      <c r="M216">
        <v>489.233</v>
      </c>
      <c r="N216">
        <v>9.1422199999999995E-2</v>
      </c>
      <c r="O216">
        <v>-9.2999999999999999E-2</v>
      </c>
      <c r="P216">
        <v>500.56900000000002</v>
      </c>
      <c r="Q216">
        <v>5.4512699999999997E-2</v>
      </c>
      <c r="S216" t="b">
        <v>0</v>
      </c>
      <c r="T216" t="b">
        <v>1</v>
      </c>
      <c r="U216">
        <v>1</v>
      </c>
      <c r="V216">
        <v>-1.857885726043762E-4</v>
      </c>
      <c r="W216">
        <v>0.5</v>
      </c>
    </row>
    <row r="217" spans="1:23" x14ac:dyDescent="0.25">
      <c r="A217" t="s">
        <v>2050</v>
      </c>
      <c r="B217" t="s">
        <v>118</v>
      </c>
      <c r="C217" t="s">
        <v>45</v>
      </c>
      <c r="D217" t="s">
        <v>1649</v>
      </c>
      <c r="E217" t="s">
        <v>57</v>
      </c>
      <c r="F217" t="s">
        <v>107</v>
      </c>
      <c r="G217" t="s">
        <v>1656</v>
      </c>
      <c r="H217">
        <v>0.71797694223973119</v>
      </c>
      <c r="I217">
        <v>1.0070350578855938</v>
      </c>
      <c r="J217">
        <v>-4.5348393528164946E-4</v>
      </c>
      <c r="M217">
        <v>359.39699999999999</v>
      </c>
      <c r="N217">
        <v>5.4896199999999999E-2</v>
      </c>
      <c r="O217">
        <v>-0.22700000000000001</v>
      </c>
      <c r="P217">
        <v>500.56900000000002</v>
      </c>
      <c r="Q217">
        <v>5.4512699999999997E-2</v>
      </c>
      <c r="S217" t="b">
        <v>0</v>
      </c>
      <c r="T217" t="b">
        <v>1</v>
      </c>
      <c r="U217">
        <v>1</v>
      </c>
      <c r="V217">
        <v>-4.5348393528164946E-4</v>
      </c>
      <c r="W217">
        <v>0.25</v>
      </c>
    </row>
    <row r="218" spans="1:23" x14ac:dyDescent="0.25">
      <c r="A218" t="s">
        <v>2051</v>
      </c>
      <c r="B218" t="s">
        <v>118</v>
      </c>
      <c r="C218" t="s">
        <v>45</v>
      </c>
      <c r="D218" t="s">
        <v>1649</v>
      </c>
      <c r="E218" t="s">
        <v>57</v>
      </c>
      <c r="F218" t="s">
        <v>107</v>
      </c>
      <c r="G218" t="s">
        <v>1657</v>
      </c>
      <c r="H218">
        <v>0.99521734700604725</v>
      </c>
      <c r="I218">
        <v>1.0034322906825506</v>
      </c>
      <c r="J218">
        <v>-2.1875543142766386E-2</v>
      </c>
      <c r="M218">
        <v>498.16500000000002</v>
      </c>
      <c r="N218">
        <v>5.4698799999999999E-2</v>
      </c>
      <c r="O218">
        <v>-10.95</v>
      </c>
      <c r="P218">
        <v>500.55900000000003</v>
      </c>
      <c r="Q218">
        <v>5.4511700000000003E-2</v>
      </c>
      <c r="S218" t="b">
        <v>0</v>
      </c>
      <c r="T218" t="b">
        <v>0</v>
      </c>
      <c r="U218">
        <v>1</v>
      </c>
      <c r="V218">
        <v>-2.1875543142766386E-2</v>
      </c>
      <c r="W218">
        <v>0.9</v>
      </c>
    </row>
    <row r="219" spans="1:23" x14ac:dyDescent="0.25">
      <c r="A219" t="s">
        <v>2052</v>
      </c>
      <c r="B219" t="s">
        <v>118</v>
      </c>
      <c r="C219" t="s">
        <v>45</v>
      </c>
      <c r="D219" t="s">
        <v>1649</v>
      </c>
      <c r="E219" t="s">
        <v>59</v>
      </c>
      <c r="F219" t="s">
        <v>107</v>
      </c>
      <c r="G219" t="s">
        <v>1658</v>
      </c>
      <c r="H219">
        <v>1.1246026941878977</v>
      </c>
      <c r="I219">
        <v>1.3350234903699572</v>
      </c>
      <c r="J219">
        <v>-2.0195421518742044E-2</v>
      </c>
      <c r="M219">
        <v>562.92999999999995</v>
      </c>
      <c r="N219">
        <v>7.2774400000000003E-2</v>
      </c>
      <c r="O219">
        <v>-10.109</v>
      </c>
      <c r="P219">
        <v>500.55900000000003</v>
      </c>
      <c r="Q219">
        <v>5.4511700000000003E-2</v>
      </c>
      <c r="S219" t="b">
        <v>0</v>
      </c>
      <c r="T219" t="b">
        <v>0</v>
      </c>
      <c r="U219">
        <v>1</v>
      </c>
      <c r="V219">
        <v>-2.0195421518742044E-2</v>
      </c>
      <c r="W219">
        <v>1</v>
      </c>
    </row>
    <row r="220" spans="1:23" x14ac:dyDescent="0.25">
      <c r="A220" t="s">
        <v>2053</v>
      </c>
      <c r="B220" t="s">
        <v>118</v>
      </c>
      <c r="C220" t="s">
        <v>45</v>
      </c>
      <c r="D220" t="s">
        <v>1649</v>
      </c>
      <c r="E220" t="s">
        <v>59</v>
      </c>
      <c r="F220" t="s">
        <v>107</v>
      </c>
      <c r="G220" t="s">
        <v>1659</v>
      </c>
      <c r="H220">
        <v>1.0153964788071175</v>
      </c>
      <c r="I220">
        <v>1.5204420254362745</v>
      </c>
      <c r="J220">
        <v>0</v>
      </c>
      <c r="M220">
        <v>508.27600000000001</v>
      </c>
      <c r="N220">
        <v>8.2883399999999996E-2</v>
      </c>
      <c r="O220">
        <v>-7.2999999999999995E-2</v>
      </c>
      <c r="P220">
        <v>500.56900000000002</v>
      </c>
      <c r="Q220">
        <v>5.4512699999999997E-2</v>
      </c>
      <c r="S220" t="b">
        <v>0</v>
      </c>
      <c r="T220" t="b">
        <v>1</v>
      </c>
      <c r="U220">
        <v>1</v>
      </c>
      <c r="V220">
        <v>-1.4583404086149961E-4</v>
      </c>
      <c r="W220">
        <v>0.5</v>
      </c>
    </row>
    <row r="221" spans="1:23" x14ac:dyDescent="0.25">
      <c r="A221" t="s">
        <v>2054</v>
      </c>
      <c r="B221" t="s">
        <v>118</v>
      </c>
      <c r="C221" t="s">
        <v>45</v>
      </c>
      <c r="D221" t="s">
        <v>1649</v>
      </c>
      <c r="E221" t="s">
        <v>59</v>
      </c>
      <c r="F221" t="s">
        <v>107</v>
      </c>
      <c r="G221" t="s">
        <v>1656</v>
      </c>
      <c r="H221">
        <v>0.71693412896124209</v>
      </c>
      <c r="I221">
        <v>1.0073175608619642</v>
      </c>
      <c r="J221">
        <v>-4.2152030988734819E-4</v>
      </c>
      <c r="M221">
        <v>358.875</v>
      </c>
      <c r="N221">
        <v>5.4911599999999998E-2</v>
      </c>
      <c r="O221">
        <v>-0.21099999999999999</v>
      </c>
      <c r="P221">
        <v>500.56900000000002</v>
      </c>
      <c r="Q221">
        <v>5.4512699999999997E-2</v>
      </c>
      <c r="S221" t="b">
        <v>0</v>
      </c>
      <c r="T221" t="b">
        <v>1</v>
      </c>
      <c r="U221">
        <v>1</v>
      </c>
      <c r="V221">
        <v>-4.2152030988734819E-4</v>
      </c>
      <c r="W221">
        <v>0.25</v>
      </c>
    </row>
    <row r="222" spans="1:23" x14ac:dyDescent="0.25">
      <c r="A222" t="s">
        <v>2055</v>
      </c>
      <c r="B222" t="s">
        <v>118</v>
      </c>
      <c r="C222" t="s">
        <v>45</v>
      </c>
      <c r="D222" t="s">
        <v>1649</v>
      </c>
      <c r="E222" t="s">
        <v>59</v>
      </c>
      <c r="F222" t="s">
        <v>107</v>
      </c>
      <c r="G222" t="s">
        <v>1657</v>
      </c>
      <c r="H222">
        <v>0.99529925543242648</v>
      </c>
      <c r="I222">
        <v>1.0036891162814587</v>
      </c>
      <c r="J222">
        <v>-2.1607842432160844E-2</v>
      </c>
      <c r="M222">
        <v>498.20600000000002</v>
      </c>
      <c r="N222">
        <v>5.4712799999999999E-2</v>
      </c>
      <c r="O222">
        <v>-10.816000000000001</v>
      </c>
      <c r="P222">
        <v>500.55900000000003</v>
      </c>
      <c r="Q222">
        <v>5.4511700000000003E-2</v>
      </c>
      <c r="S222" t="b">
        <v>0</v>
      </c>
      <c r="T222" t="b">
        <v>0</v>
      </c>
      <c r="U222">
        <v>1</v>
      </c>
      <c r="V222">
        <v>-2.1607842432160844E-2</v>
      </c>
      <c r="W222">
        <v>0.9</v>
      </c>
    </row>
    <row r="223" spans="1:23" x14ac:dyDescent="0.25">
      <c r="A223" t="s">
        <v>2056</v>
      </c>
      <c r="B223" t="s">
        <v>118</v>
      </c>
      <c r="C223" t="s">
        <v>45</v>
      </c>
      <c r="D223" t="s">
        <v>1649</v>
      </c>
      <c r="E223" t="s">
        <v>62</v>
      </c>
      <c r="F223" t="s">
        <v>107</v>
      </c>
      <c r="G223" t="s">
        <v>1658</v>
      </c>
      <c r="H223">
        <v>1.1437333061637089</v>
      </c>
      <c r="I223">
        <v>1.3764219424453832</v>
      </c>
      <c r="J223">
        <v>-1.7889998981139087E-2</v>
      </c>
      <c r="M223">
        <v>572.50599999999997</v>
      </c>
      <c r="N223">
        <v>7.5031100000000003E-2</v>
      </c>
      <c r="O223">
        <v>-8.9550000000000001</v>
      </c>
      <c r="P223">
        <v>500.55900000000003</v>
      </c>
      <c r="Q223">
        <v>5.4511700000000003E-2</v>
      </c>
      <c r="S223" t="b">
        <v>0</v>
      </c>
      <c r="T223" t="b">
        <v>0</v>
      </c>
      <c r="U223">
        <v>1</v>
      </c>
      <c r="V223">
        <v>-1.7889998981139087E-2</v>
      </c>
      <c r="W223">
        <v>1</v>
      </c>
    </row>
    <row r="224" spans="1:23" x14ac:dyDescent="0.25">
      <c r="A224" t="s">
        <v>2057</v>
      </c>
      <c r="B224" t="s">
        <v>118</v>
      </c>
      <c r="C224" t="s">
        <v>45</v>
      </c>
      <c r="D224" t="s">
        <v>1649</v>
      </c>
      <c r="E224" t="s">
        <v>62</v>
      </c>
      <c r="F224" t="s">
        <v>107</v>
      </c>
      <c r="G224" t="s">
        <v>1659</v>
      </c>
      <c r="H224">
        <v>1.0325669388236187</v>
      </c>
      <c r="I224">
        <v>1.4509169422905122</v>
      </c>
      <c r="J224">
        <v>0</v>
      </c>
      <c r="M224">
        <v>516.87099999999998</v>
      </c>
      <c r="N224">
        <v>7.9093399999999994E-2</v>
      </c>
      <c r="O224">
        <v>-0.08</v>
      </c>
      <c r="P224">
        <v>500.56900000000002</v>
      </c>
      <c r="Q224">
        <v>5.4512699999999997E-2</v>
      </c>
      <c r="S224" t="b">
        <v>0</v>
      </c>
      <c r="T224" t="b">
        <v>1</v>
      </c>
      <c r="U224">
        <v>1</v>
      </c>
      <c r="V224">
        <v>-1.5981812697150644E-4</v>
      </c>
      <c r="W224">
        <v>0.5</v>
      </c>
    </row>
    <row r="225" spans="1:23" x14ac:dyDescent="0.25">
      <c r="A225" t="s">
        <v>2058</v>
      </c>
      <c r="B225" t="s">
        <v>118</v>
      </c>
      <c r="C225" t="s">
        <v>45</v>
      </c>
      <c r="D225" t="s">
        <v>1649</v>
      </c>
      <c r="E225" t="s">
        <v>62</v>
      </c>
      <c r="F225" t="s">
        <v>107</v>
      </c>
      <c r="G225" t="s">
        <v>1656</v>
      </c>
      <c r="H225">
        <v>0.75814922618060643</v>
      </c>
      <c r="I225">
        <v>1.0081944207496603</v>
      </c>
      <c r="J225">
        <v>-5.0342709996024524E-4</v>
      </c>
      <c r="M225">
        <v>379.50599999999997</v>
      </c>
      <c r="N225">
        <v>5.4959399999999999E-2</v>
      </c>
      <c r="O225">
        <v>-0.252</v>
      </c>
      <c r="P225">
        <v>500.56900000000002</v>
      </c>
      <c r="Q225">
        <v>5.4512699999999997E-2</v>
      </c>
      <c r="S225" t="b">
        <v>0</v>
      </c>
      <c r="T225" t="b">
        <v>1</v>
      </c>
      <c r="U225">
        <v>1</v>
      </c>
      <c r="V225">
        <v>-5.0342709996024524E-4</v>
      </c>
      <c r="W225">
        <v>0.25</v>
      </c>
    </row>
    <row r="226" spans="1:23" x14ac:dyDescent="0.25">
      <c r="A226" t="s">
        <v>2059</v>
      </c>
      <c r="B226" t="s">
        <v>118</v>
      </c>
      <c r="C226" t="s">
        <v>45</v>
      </c>
      <c r="D226" t="s">
        <v>1649</v>
      </c>
      <c r="E226" t="s">
        <v>62</v>
      </c>
      <c r="F226" t="s">
        <v>107</v>
      </c>
      <c r="G226" t="s">
        <v>1657</v>
      </c>
      <c r="H226">
        <v>0.99725107330005047</v>
      </c>
      <c r="I226">
        <v>1.0067214928171382</v>
      </c>
      <c r="J226">
        <v>-1.9238491366652084E-2</v>
      </c>
      <c r="M226">
        <v>499.18299999999999</v>
      </c>
      <c r="N226">
        <v>5.4878099999999999E-2</v>
      </c>
      <c r="O226">
        <v>-9.6300000000000008</v>
      </c>
      <c r="P226">
        <v>500.55900000000003</v>
      </c>
      <c r="Q226">
        <v>5.4511700000000003E-2</v>
      </c>
      <c r="S226" t="b">
        <v>0</v>
      </c>
      <c r="T226" t="b">
        <v>0</v>
      </c>
      <c r="U226">
        <v>1</v>
      </c>
      <c r="V226">
        <v>-1.9238491366652084E-2</v>
      </c>
      <c r="W226">
        <v>0.9</v>
      </c>
    </row>
    <row r="227" spans="1:23" x14ac:dyDescent="0.25">
      <c r="A227" t="s">
        <v>2060</v>
      </c>
      <c r="B227" t="s">
        <v>118</v>
      </c>
      <c r="C227" t="s">
        <v>45</v>
      </c>
      <c r="D227" t="s">
        <v>1649</v>
      </c>
      <c r="E227" t="s">
        <v>100</v>
      </c>
      <c r="F227" t="s">
        <v>107</v>
      </c>
      <c r="G227" t="s">
        <v>1658</v>
      </c>
      <c r="H227">
        <v>1.1418037243441619</v>
      </c>
      <c r="I227">
        <v>1.4290211266313024</v>
      </c>
      <c r="J227">
        <v>-1.7956088239291911E-2</v>
      </c>
      <c r="M227">
        <v>571.21699999999998</v>
      </c>
      <c r="N227">
        <v>7.7854499999999993E-2</v>
      </c>
      <c r="O227">
        <v>-8.9830000000000005</v>
      </c>
      <c r="P227">
        <v>500.27600000000001</v>
      </c>
      <c r="Q227">
        <v>5.4481000000000002E-2</v>
      </c>
      <c r="S227" t="b">
        <v>0</v>
      </c>
      <c r="T227" t="b">
        <v>0</v>
      </c>
      <c r="U227">
        <v>1</v>
      </c>
      <c r="V227">
        <v>-1.7956088239291911E-2</v>
      </c>
      <c r="W227">
        <v>1</v>
      </c>
    </row>
    <row r="228" spans="1:23" x14ac:dyDescent="0.25">
      <c r="A228" t="s">
        <v>2061</v>
      </c>
      <c r="B228" t="s">
        <v>118</v>
      </c>
      <c r="C228" t="s">
        <v>45</v>
      </c>
      <c r="D228" t="s">
        <v>1649</v>
      </c>
      <c r="E228" t="s">
        <v>100</v>
      </c>
      <c r="F228" t="s">
        <v>107</v>
      </c>
      <c r="G228" t="s">
        <v>1659</v>
      </c>
      <c r="H228">
        <v>1.0209644276359449</v>
      </c>
      <c r="I228">
        <v>1.5661937189111799</v>
      </c>
      <c r="J228">
        <v>0</v>
      </c>
      <c r="M228">
        <v>510.76400000000001</v>
      </c>
      <c r="N228">
        <v>8.5327799999999995E-2</v>
      </c>
      <c r="O228">
        <v>-9.2999999999999999E-2</v>
      </c>
      <c r="P228">
        <v>500.27600000000001</v>
      </c>
      <c r="Q228">
        <v>5.4481000000000002E-2</v>
      </c>
      <c r="S228" t="b">
        <v>0</v>
      </c>
      <c r="T228" t="b">
        <v>1</v>
      </c>
      <c r="U228">
        <v>1</v>
      </c>
      <c r="V228">
        <v>-1.8589738464367669E-4</v>
      </c>
      <c r="W228">
        <v>0.5</v>
      </c>
    </row>
    <row r="229" spans="1:23" x14ac:dyDescent="0.25">
      <c r="A229" t="s">
        <v>2062</v>
      </c>
      <c r="B229" t="s">
        <v>118</v>
      </c>
      <c r="C229" t="s">
        <v>45</v>
      </c>
      <c r="D229" t="s">
        <v>1649</v>
      </c>
      <c r="E229" t="s">
        <v>100</v>
      </c>
      <c r="F229" t="s">
        <v>107</v>
      </c>
      <c r="G229" t="s">
        <v>1656</v>
      </c>
      <c r="H229">
        <v>0.73967370011753508</v>
      </c>
      <c r="I229">
        <v>1.0086727482975717</v>
      </c>
      <c r="J229">
        <v>-5.1971311835866606E-4</v>
      </c>
      <c r="M229">
        <v>370.041</v>
      </c>
      <c r="N229">
        <v>5.4953500000000002E-2</v>
      </c>
      <c r="O229">
        <v>-0.26</v>
      </c>
      <c r="P229">
        <v>500.27600000000001</v>
      </c>
      <c r="Q229">
        <v>5.4481000000000002E-2</v>
      </c>
      <c r="S229" t="b">
        <v>0</v>
      </c>
      <c r="T229" t="b">
        <v>1</v>
      </c>
      <c r="U229">
        <v>1</v>
      </c>
      <c r="V229">
        <v>-5.1971311835866606E-4</v>
      </c>
      <c r="W229">
        <v>0.25</v>
      </c>
    </row>
    <row r="230" spans="1:23" x14ac:dyDescent="0.25">
      <c r="A230" t="s">
        <v>2063</v>
      </c>
      <c r="B230" t="s">
        <v>118</v>
      </c>
      <c r="C230" t="s">
        <v>45</v>
      </c>
      <c r="D230" t="s">
        <v>1649</v>
      </c>
      <c r="E230" t="s">
        <v>100</v>
      </c>
      <c r="F230" t="s">
        <v>107</v>
      </c>
      <c r="G230" t="s">
        <v>1657</v>
      </c>
      <c r="H230">
        <v>0.99805107580615493</v>
      </c>
      <c r="I230">
        <v>1.0046419852792716</v>
      </c>
      <c r="J230">
        <v>-1.9131439445426123E-2</v>
      </c>
      <c r="M230">
        <v>499.30099999999999</v>
      </c>
      <c r="N230">
        <v>5.4733900000000002E-2</v>
      </c>
      <c r="O230">
        <v>-9.5709999999999997</v>
      </c>
      <c r="P230">
        <v>500.27600000000001</v>
      </c>
      <c r="Q230">
        <v>5.4481000000000002E-2</v>
      </c>
      <c r="S230" t="b">
        <v>0</v>
      </c>
      <c r="T230" t="b">
        <v>0</v>
      </c>
      <c r="U230">
        <v>1</v>
      </c>
      <c r="V230">
        <v>-1.9131439445426123E-2</v>
      </c>
      <c r="W230">
        <v>0.9</v>
      </c>
    </row>
    <row r="231" spans="1:23" x14ac:dyDescent="0.25">
      <c r="A231" t="s">
        <v>2064</v>
      </c>
      <c r="B231" t="s">
        <v>118</v>
      </c>
      <c r="C231" t="s">
        <v>45</v>
      </c>
      <c r="D231" t="s">
        <v>1649</v>
      </c>
      <c r="E231" t="s">
        <v>47</v>
      </c>
      <c r="F231" t="s">
        <v>108</v>
      </c>
      <c r="G231" t="s">
        <v>1658</v>
      </c>
      <c r="H231">
        <v>1.1257765961699917</v>
      </c>
      <c r="I231">
        <v>1.5770492673805108</v>
      </c>
      <c r="J231">
        <v>-2.3207931875424779E-2</v>
      </c>
      <c r="M231">
        <v>563.18100000000004</v>
      </c>
      <c r="N231">
        <v>8.3155599999999996E-2</v>
      </c>
      <c r="O231">
        <v>-11.61</v>
      </c>
      <c r="P231">
        <v>500.26</v>
      </c>
      <c r="Q231">
        <v>5.27286E-2</v>
      </c>
      <c r="S231" t="b">
        <v>0</v>
      </c>
      <c r="T231" t="b">
        <v>0</v>
      </c>
      <c r="U231">
        <v>1</v>
      </c>
      <c r="V231">
        <v>-2.3207931875424779E-2</v>
      </c>
      <c r="W231">
        <v>1</v>
      </c>
    </row>
    <row r="232" spans="1:23" x14ac:dyDescent="0.25">
      <c r="A232" t="s">
        <v>2065</v>
      </c>
      <c r="B232" t="s">
        <v>118</v>
      </c>
      <c r="C232" t="s">
        <v>45</v>
      </c>
      <c r="D232" t="s">
        <v>1649</v>
      </c>
      <c r="E232" t="s">
        <v>47</v>
      </c>
      <c r="F232" t="s">
        <v>108</v>
      </c>
      <c r="G232" t="s">
        <v>1659</v>
      </c>
      <c r="H232">
        <v>0.93886901073420359</v>
      </c>
      <c r="I232">
        <v>1.6881523849981794</v>
      </c>
      <c r="J232">
        <v>0</v>
      </c>
      <c r="M232">
        <v>469.68799999999999</v>
      </c>
      <c r="N232">
        <v>8.90156E-2</v>
      </c>
      <c r="O232">
        <v>-0.14199999999999999</v>
      </c>
      <c r="P232">
        <v>500.27</v>
      </c>
      <c r="Q232">
        <v>5.2729600000000001E-2</v>
      </c>
      <c r="S232" t="b">
        <v>0</v>
      </c>
      <c r="T232" t="b">
        <v>1</v>
      </c>
      <c r="U232">
        <v>1</v>
      </c>
      <c r="V232">
        <v>-2.8384672276970436E-4</v>
      </c>
      <c r="W232">
        <v>0.5</v>
      </c>
    </row>
    <row r="233" spans="1:23" x14ac:dyDescent="0.25">
      <c r="A233" t="s">
        <v>2066</v>
      </c>
      <c r="B233" t="s">
        <v>118</v>
      </c>
      <c r="C233" t="s">
        <v>45</v>
      </c>
      <c r="D233" t="s">
        <v>1649</v>
      </c>
      <c r="E233" t="s">
        <v>47</v>
      </c>
      <c r="F233" t="s">
        <v>108</v>
      </c>
      <c r="G233" t="s">
        <v>1656</v>
      </c>
      <c r="H233">
        <v>0.73170731707317072</v>
      </c>
      <c r="I233">
        <v>1.0096993499838549</v>
      </c>
      <c r="J233">
        <v>-6.4369823130962993E-4</v>
      </c>
      <c r="M233">
        <v>395.58</v>
      </c>
      <c r="N233">
        <v>5.7535900000000001E-2</v>
      </c>
      <c r="O233">
        <v>-0.34799999999999998</v>
      </c>
      <c r="P233">
        <v>540.62599999999998</v>
      </c>
      <c r="Q233">
        <v>5.6983199999999998E-2</v>
      </c>
      <c r="S233" t="b">
        <v>0</v>
      </c>
      <c r="T233" t="b">
        <v>1</v>
      </c>
      <c r="U233">
        <v>1</v>
      </c>
      <c r="V233">
        <v>-6.4369823130962993E-4</v>
      </c>
      <c r="W233">
        <v>0.25</v>
      </c>
    </row>
    <row r="234" spans="1:23" x14ac:dyDescent="0.25">
      <c r="A234" t="s">
        <v>2067</v>
      </c>
      <c r="B234" t="s">
        <v>118</v>
      </c>
      <c r="C234" t="s">
        <v>45</v>
      </c>
      <c r="D234" t="s">
        <v>1649</v>
      </c>
      <c r="E234" t="s">
        <v>47</v>
      </c>
      <c r="F234" t="s">
        <v>108</v>
      </c>
      <c r="G234" t="s">
        <v>1657</v>
      </c>
      <c r="H234">
        <v>0.99567025146923605</v>
      </c>
      <c r="I234">
        <v>1.008380651107748</v>
      </c>
      <c r="J234">
        <v>-2.4173429816495423E-2</v>
      </c>
      <c r="M234">
        <v>498.09399999999999</v>
      </c>
      <c r="N234">
        <v>5.3170500000000002E-2</v>
      </c>
      <c r="O234">
        <v>-12.093</v>
      </c>
      <c r="P234">
        <v>500.26</v>
      </c>
      <c r="Q234">
        <v>5.27286E-2</v>
      </c>
      <c r="S234" t="b">
        <v>0</v>
      </c>
      <c r="T234" t="b">
        <v>0</v>
      </c>
      <c r="U234">
        <v>1</v>
      </c>
      <c r="V234">
        <v>-2.4173429816495423E-2</v>
      </c>
      <c r="W234">
        <v>0.9</v>
      </c>
    </row>
    <row r="235" spans="1:23" x14ac:dyDescent="0.25">
      <c r="A235" t="s">
        <v>2068</v>
      </c>
      <c r="B235" t="s">
        <v>118</v>
      </c>
      <c r="C235" t="s">
        <v>45</v>
      </c>
      <c r="D235" t="s">
        <v>1649</v>
      </c>
      <c r="E235" t="s">
        <v>67</v>
      </c>
      <c r="F235" t="s">
        <v>108</v>
      </c>
      <c r="G235" t="s">
        <v>1658</v>
      </c>
      <c r="H235">
        <v>1.105065444738331</v>
      </c>
      <c r="I235">
        <v>1.7537921105890788</v>
      </c>
      <c r="J235">
        <v>-2.4326609928567573E-2</v>
      </c>
      <c r="M235">
        <v>552.74599999999998</v>
      </c>
      <c r="N235">
        <v>9.2462199999999994E-2</v>
      </c>
      <c r="O235">
        <v>-12.167999999999999</v>
      </c>
      <c r="P235">
        <v>500.19299999999998</v>
      </c>
      <c r="Q235">
        <v>5.2721299999999999E-2</v>
      </c>
      <c r="S235" t="b">
        <v>0</v>
      </c>
      <c r="T235" t="b">
        <v>0</v>
      </c>
      <c r="U235">
        <v>1</v>
      </c>
      <c r="V235">
        <v>-2.4326609928567573E-2</v>
      </c>
      <c r="W235">
        <v>1</v>
      </c>
    </row>
    <row r="236" spans="1:23" x14ac:dyDescent="0.25">
      <c r="A236" t="s">
        <v>2069</v>
      </c>
      <c r="B236" t="s">
        <v>118</v>
      </c>
      <c r="C236" t="s">
        <v>45</v>
      </c>
      <c r="D236" t="s">
        <v>1649</v>
      </c>
      <c r="E236" t="s">
        <v>67</v>
      </c>
      <c r="F236" t="s">
        <v>108</v>
      </c>
      <c r="G236" t="s">
        <v>1659</v>
      </c>
      <c r="H236">
        <v>0.90591038856146688</v>
      </c>
      <c r="I236">
        <v>1.4689969898885291</v>
      </c>
      <c r="J236">
        <v>0</v>
      </c>
      <c r="M236">
        <v>453.14</v>
      </c>
      <c r="N236">
        <v>7.7448900000000001E-2</v>
      </c>
      <c r="O236">
        <v>-0.13300000000000001</v>
      </c>
      <c r="P236">
        <v>500.20400000000001</v>
      </c>
      <c r="Q236">
        <v>5.27223E-2</v>
      </c>
      <c r="S236" t="b">
        <v>0</v>
      </c>
      <c r="T236" t="b">
        <v>1</v>
      </c>
      <c r="U236">
        <v>1</v>
      </c>
      <c r="V236">
        <v>-2.658915162613654E-4</v>
      </c>
      <c r="W236">
        <v>0.5</v>
      </c>
    </row>
    <row r="237" spans="1:23" x14ac:dyDescent="0.25">
      <c r="A237" t="s">
        <v>2070</v>
      </c>
      <c r="B237" t="s">
        <v>118</v>
      </c>
      <c r="C237" t="s">
        <v>45</v>
      </c>
      <c r="D237" t="s">
        <v>1649</v>
      </c>
      <c r="E237" t="s">
        <v>67</v>
      </c>
      <c r="F237" t="s">
        <v>108</v>
      </c>
      <c r="G237" t="s">
        <v>1656</v>
      </c>
      <c r="H237">
        <v>0.68341359661992795</v>
      </c>
      <c r="I237">
        <v>1.0089177514383763</v>
      </c>
      <c r="J237">
        <v>-5.6385678037778404E-4</v>
      </c>
      <c r="M237">
        <v>356.33800000000002</v>
      </c>
      <c r="N237">
        <v>5.5447900000000001E-2</v>
      </c>
      <c r="O237">
        <v>-0.29399999999999998</v>
      </c>
      <c r="P237">
        <v>521.40899999999999</v>
      </c>
      <c r="Q237">
        <v>5.4957800000000001E-2</v>
      </c>
      <c r="S237" t="b">
        <v>0</v>
      </c>
      <c r="T237" t="b">
        <v>1</v>
      </c>
      <c r="U237">
        <v>1</v>
      </c>
      <c r="V237">
        <v>-5.6385678037778404E-4</v>
      </c>
      <c r="W237">
        <v>0.25</v>
      </c>
    </row>
    <row r="238" spans="1:23" x14ac:dyDescent="0.25">
      <c r="A238" t="s">
        <v>2071</v>
      </c>
      <c r="B238" t="s">
        <v>118</v>
      </c>
      <c r="C238" t="s">
        <v>45</v>
      </c>
      <c r="D238" t="s">
        <v>1649</v>
      </c>
      <c r="E238" t="s">
        <v>67</v>
      </c>
      <c r="F238" t="s">
        <v>108</v>
      </c>
      <c r="G238" t="s">
        <v>1657</v>
      </c>
      <c r="H238">
        <v>0.99440016153764654</v>
      </c>
      <c r="I238">
        <v>1.0071773647463169</v>
      </c>
      <c r="J238">
        <v>-2.5350214817080607E-2</v>
      </c>
      <c r="M238">
        <v>497.392</v>
      </c>
      <c r="N238">
        <v>5.30997E-2</v>
      </c>
      <c r="O238">
        <v>-12.68</v>
      </c>
      <c r="P238">
        <v>500.19299999999998</v>
      </c>
      <c r="Q238">
        <v>5.2721299999999999E-2</v>
      </c>
      <c r="S238" t="b">
        <v>0</v>
      </c>
      <c r="T238" t="b">
        <v>0</v>
      </c>
      <c r="U238">
        <v>1</v>
      </c>
      <c r="V238">
        <v>-2.5350214817080607E-2</v>
      </c>
      <c r="W238">
        <v>0.9</v>
      </c>
    </row>
    <row r="239" spans="1:23" x14ac:dyDescent="0.25">
      <c r="A239" t="s">
        <v>2072</v>
      </c>
      <c r="B239" t="s">
        <v>118</v>
      </c>
      <c r="C239" t="s">
        <v>45</v>
      </c>
      <c r="D239" t="s">
        <v>1649</v>
      </c>
      <c r="E239" t="s">
        <v>70</v>
      </c>
      <c r="F239" t="s">
        <v>108</v>
      </c>
      <c r="G239" t="s">
        <v>1658</v>
      </c>
      <c r="H239">
        <v>1.1179932455386583</v>
      </c>
      <c r="I239">
        <v>1.5701753554412514</v>
      </c>
      <c r="J239">
        <v>-2.195000099918067E-2</v>
      </c>
      <c r="M239">
        <v>559.45500000000004</v>
      </c>
      <c r="N239">
        <v>8.2817799999999997E-2</v>
      </c>
      <c r="O239">
        <v>-10.984</v>
      </c>
      <c r="P239">
        <v>500.41</v>
      </c>
      <c r="Q239">
        <v>5.2744300000000001E-2</v>
      </c>
      <c r="S239" t="b">
        <v>0</v>
      </c>
      <c r="T239" t="b">
        <v>0</v>
      </c>
      <c r="U239">
        <v>1</v>
      </c>
      <c r="V239">
        <v>-2.195000099918067E-2</v>
      </c>
      <c r="W239">
        <v>1</v>
      </c>
    </row>
    <row r="240" spans="1:23" x14ac:dyDescent="0.25">
      <c r="A240" t="s">
        <v>2073</v>
      </c>
      <c r="B240" t="s">
        <v>118</v>
      </c>
      <c r="C240" t="s">
        <v>45</v>
      </c>
      <c r="D240" t="s">
        <v>1649</v>
      </c>
      <c r="E240" t="s">
        <v>70</v>
      </c>
      <c r="F240" t="s">
        <v>108</v>
      </c>
      <c r="G240" t="s">
        <v>1659</v>
      </c>
      <c r="H240">
        <v>0.94641101474761202</v>
      </c>
      <c r="I240">
        <v>1.6425273910661233</v>
      </c>
      <c r="J240">
        <v>0</v>
      </c>
      <c r="M240">
        <v>473.60300000000001</v>
      </c>
      <c r="N240">
        <v>8.6635599999999993E-2</v>
      </c>
      <c r="O240">
        <v>-0.11</v>
      </c>
      <c r="P240">
        <v>500.42</v>
      </c>
      <c r="Q240">
        <v>5.2745300000000002E-2</v>
      </c>
      <c r="S240" t="b">
        <v>0</v>
      </c>
      <c r="T240" t="b">
        <v>1</v>
      </c>
      <c r="U240">
        <v>1</v>
      </c>
      <c r="V240">
        <v>-2.1981535510171455E-4</v>
      </c>
      <c r="W240">
        <v>0.5</v>
      </c>
    </row>
    <row r="241" spans="1:23" x14ac:dyDescent="0.25">
      <c r="A241" t="s">
        <v>2074</v>
      </c>
      <c r="B241" t="s">
        <v>118</v>
      </c>
      <c r="C241" t="s">
        <v>45</v>
      </c>
      <c r="D241" t="s">
        <v>1649</v>
      </c>
      <c r="E241" t="s">
        <v>70</v>
      </c>
      <c r="F241" t="s">
        <v>108</v>
      </c>
      <c r="G241" t="s">
        <v>1656</v>
      </c>
      <c r="H241">
        <v>0.70428102911143609</v>
      </c>
      <c r="I241">
        <v>1.0075874583572859</v>
      </c>
      <c r="J241">
        <v>-4.7086392580060558E-4</v>
      </c>
      <c r="M241">
        <v>385.89600000000002</v>
      </c>
      <c r="N241">
        <v>5.8191399999999997E-2</v>
      </c>
      <c r="O241">
        <v>-0.25800000000000001</v>
      </c>
      <c r="P241">
        <v>547.92899999999997</v>
      </c>
      <c r="Q241">
        <v>5.7753199999999998E-2</v>
      </c>
      <c r="S241" t="b">
        <v>0</v>
      </c>
      <c r="T241" t="b">
        <v>1</v>
      </c>
      <c r="U241">
        <v>1</v>
      </c>
      <c r="V241">
        <v>-4.7086392580060558E-4</v>
      </c>
      <c r="W241">
        <v>0.25</v>
      </c>
    </row>
    <row r="242" spans="1:23" x14ac:dyDescent="0.25">
      <c r="A242" t="s">
        <v>2075</v>
      </c>
      <c r="B242" t="s">
        <v>118</v>
      </c>
      <c r="C242" t="s">
        <v>45</v>
      </c>
      <c r="D242" t="s">
        <v>1649</v>
      </c>
      <c r="E242" t="s">
        <v>70</v>
      </c>
      <c r="F242" t="s">
        <v>108</v>
      </c>
      <c r="G242" t="s">
        <v>1657</v>
      </c>
      <c r="H242">
        <v>0.9946723686577007</v>
      </c>
      <c r="I242">
        <v>1.0056442117916058</v>
      </c>
      <c r="J242">
        <v>-2.2857257049219641E-2</v>
      </c>
      <c r="M242">
        <v>497.74400000000003</v>
      </c>
      <c r="N242">
        <v>5.3041999999999999E-2</v>
      </c>
      <c r="O242">
        <v>-11.438000000000001</v>
      </c>
      <c r="P242">
        <v>500.41</v>
      </c>
      <c r="Q242">
        <v>5.2744300000000001E-2</v>
      </c>
      <c r="S242" t="b">
        <v>0</v>
      </c>
      <c r="T242" t="b">
        <v>0</v>
      </c>
      <c r="U242">
        <v>1</v>
      </c>
      <c r="V242">
        <v>-2.2857257049219641E-2</v>
      </c>
      <c r="W242">
        <v>0.9</v>
      </c>
    </row>
    <row r="243" spans="1:23" x14ac:dyDescent="0.25">
      <c r="A243" t="s">
        <v>2076</v>
      </c>
      <c r="B243" t="s">
        <v>118</v>
      </c>
      <c r="C243" t="s">
        <v>45</v>
      </c>
      <c r="D243" t="s">
        <v>1649</v>
      </c>
      <c r="E243" t="s">
        <v>57</v>
      </c>
      <c r="F243" t="s">
        <v>108</v>
      </c>
      <c r="G243" t="s">
        <v>1658</v>
      </c>
      <c r="H243">
        <v>1.1117506522586644</v>
      </c>
      <c r="I243">
        <v>1.5625412553774252</v>
      </c>
      <c r="J243">
        <v>-2.2681607805112108E-2</v>
      </c>
      <c r="M243">
        <v>556.08100000000002</v>
      </c>
      <c r="N243">
        <v>8.2377800000000001E-2</v>
      </c>
      <c r="O243">
        <v>-11.345000000000001</v>
      </c>
      <c r="P243">
        <v>500.185</v>
      </c>
      <c r="Q243">
        <v>5.2720400000000001E-2</v>
      </c>
      <c r="S243" t="b">
        <v>0</v>
      </c>
      <c r="T243" t="b">
        <v>0</v>
      </c>
      <c r="U243">
        <v>1</v>
      </c>
      <c r="V243">
        <v>-2.2681607805112108E-2</v>
      </c>
      <c r="W243">
        <v>1</v>
      </c>
    </row>
    <row r="244" spans="1:23" x14ac:dyDescent="0.25">
      <c r="A244" t="s">
        <v>2077</v>
      </c>
      <c r="B244" t="s">
        <v>118</v>
      </c>
      <c r="C244" t="s">
        <v>45</v>
      </c>
      <c r="D244" t="s">
        <v>1649</v>
      </c>
      <c r="E244" t="s">
        <v>57</v>
      </c>
      <c r="F244" t="s">
        <v>108</v>
      </c>
      <c r="G244" t="s">
        <v>1659</v>
      </c>
      <c r="H244">
        <v>0.92688051659852655</v>
      </c>
      <c r="I244">
        <v>1.5420455450727788</v>
      </c>
      <c r="J244">
        <v>0</v>
      </c>
      <c r="M244">
        <v>463.62099999999998</v>
      </c>
      <c r="N244">
        <v>8.1298800000000004E-2</v>
      </c>
      <c r="O244">
        <v>-9.7000000000000003E-2</v>
      </c>
      <c r="P244">
        <v>500.19499999999999</v>
      </c>
      <c r="Q244">
        <v>5.2721400000000002E-2</v>
      </c>
      <c r="S244" t="b">
        <v>0</v>
      </c>
      <c r="T244" t="b">
        <v>1</v>
      </c>
      <c r="U244">
        <v>1</v>
      </c>
      <c r="V244">
        <v>-1.939243694958966E-4</v>
      </c>
      <c r="W244">
        <v>0.5</v>
      </c>
    </row>
    <row r="245" spans="1:23" x14ac:dyDescent="0.25">
      <c r="A245" t="s">
        <v>2078</v>
      </c>
      <c r="B245" t="s">
        <v>118</v>
      </c>
      <c r="C245" t="s">
        <v>45</v>
      </c>
      <c r="D245" t="s">
        <v>1649</v>
      </c>
      <c r="E245" t="s">
        <v>57</v>
      </c>
      <c r="F245" t="s">
        <v>108</v>
      </c>
      <c r="G245" t="s">
        <v>1656</v>
      </c>
      <c r="H245">
        <v>0.68925235063712642</v>
      </c>
      <c r="I245">
        <v>1.0068964722556708</v>
      </c>
      <c r="J245">
        <v>-4.291367671022135E-4</v>
      </c>
      <c r="M245">
        <v>340.50099999999998</v>
      </c>
      <c r="N245">
        <v>5.2429200000000002E-2</v>
      </c>
      <c r="O245">
        <v>-0.21199999999999999</v>
      </c>
      <c r="P245">
        <v>494.01499999999999</v>
      </c>
      <c r="Q245">
        <v>5.2070100000000001E-2</v>
      </c>
      <c r="S245" t="b">
        <v>0</v>
      </c>
      <c r="T245" t="b">
        <v>1</v>
      </c>
      <c r="U245">
        <v>1</v>
      </c>
      <c r="V245">
        <v>-4.291367671022135E-4</v>
      </c>
      <c r="W245">
        <v>0.25</v>
      </c>
    </row>
    <row r="246" spans="1:23" x14ac:dyDescent="0.25">
      <c r="A246" t="s">
        <v>2079</v>
      </c>
      <c r="B246" t="s">
        <v>118</v>
      </c>
      <c r="C246" t="s">
        <v>45</v>
      </c>
      <c r="D246" t="s">
        <v>1649</v>
      </c>
      <c r="E246" t="s">
        <v>57</v>
      </c>
      <c r="F246" t="s">
        <v>108</v>
      </c>
      <c r="G246" t="s">
        <v>1657</v>
      </c>
      <c r="H246">
        <v>0.99423813189120025</v>
      </c>
      <c r="I246">
        <v>1.0051213571975934</v>
      </c>
      <c r="J246">
        <v>-2.3377350380359267E-2</v>
      </c>
      <c r="M246">
        <v>497.303</v>
      </c>
      <c r="N246">
        <v>5.29904E-2</v>
      </c>
      <c r="O246">
        <v>-11.693</v>
      </c>
      <c r="P246">
        <v>500.185</v>
      </c>
      <c r="Q246">
        <v>5.2720400000000001E-2</v>
      </c>
      <c r="S246" t="b">
        <v>0</v>
      </c>
      <c r="T246" t="b">
        <v>0</v>
      </c>
      <c r="U246">
        <v>1</v>
      </c>
      <c r="V246">
        <v>-2.3377350380359267E-2</v>
      </c>
      <c r="W246">
        <v>0.9</v>
      </c>
    </row>
    <row r="247" spans="1:23" x14ac:dyDescent="0.25">
      <c r="A247" t="s">
        <v>2080</v>
      </c>
      <c r="B247" t="s">
        <v>118</v>
      </c>
      <c r="C247" t="s">
        <v>45</v>
      </c>
      <c r="D247" t="s">
        <v>1649</v>
      </c>
      <c r="E247" t="s">
        <v>59</v>
      </c>
      <c r="F247" t="s">
        <v>108</v>
      </c>
      <c r="G247" t="s">
        <v>1658</v>
      </c>
      <c r="H247">
        <v>1.0978697881783741</v>
      </c>
      <c r="I247">
        <v>1.4409564419086349</v>
      </c>
      <c r="J247">
        <v>-2.2353729120225516E-2</v>
      </c>
      <c r="M247">
        <v>549.13800000000003</v>
      </c>
      <c r="N247">
        <v>7.5967800000000002E-2</v>
      </c>
      <c r="O247">
        <v>-11.180999999999999</v>
      </c>
      <c r="P247">
        <v>500.185</v>
      </c>
      <c r="Q247">
        <v>5.2720400000000001E-2</v>
      </c>
      <c r="S247" t="b">
        <v>0</v>
      </c>
      <c r="T247" t="b">
        <v>0</v>
      </c>
      <c r="U247">
        <v>1</v>
      </c>
      <c r="V247">
        <v>-2.2353729120225516E-2</v>
      </c>
      <c r="W247">
        <v>1</v>
      </c>
    </row>
    <row r="248" spans="1:23" x14ac:dyDescent="0.25">
      <c r="A248" t="s">
        <v>2081</v>
      </c>
      <c r="B248" t="s">
        <v>118</v>
      </c>
      <c r="C248" t="s">
        <v>45</v>
      </c>
      <c r="D248" t="s">
        <v>1649</v>
      </c>
      <c r="E248" t="s">
        <v>59</v>
      </c>
      <c r="F248" t="s">
        <v>108</v>
      </c>
      <c r="G248" t="s">
        <v>1659</v>
      </c>
      <c r="H248">
        <v>0.96142504423274922</v>
      </c>
      <c r="I248">
        <v>1.5585910085847492</v>
      </c>
      <c r="J248">
        <v>0</v>
      </c>
      <c r="M248">
        <v>480.9</v>
      </c>
      <c r="N248">
        <v>8.2171099999999997E-2</v>
      </c>
      <c r="O248">
        <v>-7.3999999999999996E-2</v>
      </c>
      <c r="P248">
        <v>500.19499999999999</v>
      </c>
      <c r="Q248">
        <v>5.2721400000000002E-2</v>
      </c>
      <c r="S248" t="b">
        <v>0</v>
      </c>
      <c r="T248" t="b">
        <v>1</v>
      </c>
      <c r="U248">
        <v>1</v>
      </c>
      <c r="V248">
        <v>-1.4794230250202422E-4</v>
      </c>
      <c r="W248">
        <v>0.5</v>
      </c>
    </row>
    <row r="249" spans="1:23" x14ac:dyDescent="0.25">
      <c r="A249" t="s">
        <v>2082</v>
      </c>
      <c r="B249" t="s">
        <v>118</v>
      </c>
      <c r="C249" t="s">
        <v>45</v>
      </c>
      <c r="D249" t="s">
        <v>1649</v>
      </c>
      <c r="E249" t="s">
        <v>59</v>
      </c>
      <c r="F249" t="s">
        <v>108</v>
      </c>
      <c r="G249" t="s">
        <v>1656</v>
      </c>
      <c r="H249">
        <v>0.68111292167241888</v>
      </c>
      <c r="I249">
        <v>1.0071711020336047</v>
      </c>
      <c r="J249">
        <v>-3.9472485653269638E-4</v>
      </c>
      <c r="M249">
        <v>336.48</v>
      </c>
      <c r="N249">
        <v>5.2443499999999997E-2</v>
      </c>
      <c r="O249">
        <v>-0.19500000000000001</v>
      </c>
      <c r="P249">
        <v>494.01499999999999</v>
      </c>
      <c r="Q249">
        <v>5.2070100000000001E-2</v>
      </c>
      <c r="S249" t="b">
        <v>0</v>
      </c>
      <c r="T249" t="b">
        <v>1</v>
      </c>
      <c r="U249">
        <v>1</v>
      </c>
      <c r="V249">
        <v>-3.9472485653269638E-4</v>
      </c>
      <c r="W249">
        <v>0.25</v>
      </c>
    </row>
    <row r="250" spans="1:23" x14ac:dyDescent="0.25">
      <c r="A250" t="s">
        <v>2083</v>
      </c>
      <c r="B250" t="s">
        <v>118</v>
      </c>
      <c r="C250" t="s">
        <v>45</v>
      </c>
      <c r="D250" t="s">
        <v>1649</v>
      </c>
      <c r="E250" t="s">
        <v>59</v>
      </c>
      <c r="F250" t="s">
        <v>108</v>
      </c>
      <c r="G250" t="s">
        <v>1657</v>
      </c>
      <c r="H250">
        <v>0.99421614002818948</v>
      </c>
      <c r="I250">
        <v>1.00768203579639</v>
      </c>
      <c r="J250">
        <v>-2.3537291202255166E-2</v>
      </c>
      <c r="M250">
        <v>497.29199999999997</v>
      </c>
      <c r="N250">
        <v>5.3125400000000003E-2</v>
      </c>
      <c r="O250">
        <v>-11.773</v>
      </c>
      <c r="P250">
        <v>500.185</v>
      </c>
      <c r="Q250">
        <v>5.2720400000000001E-2</v>
      </c>
      <c r="S250" t="b">
        <v>0</v>
      </c>
      <c r="T250" t="b">
        <v>0</v>
      </c>
      <c r="U250">
        <v>1</v>
      </c>
      <c r="V250">
        <v>-2.3537291202255166E-2</v>
      </c>
      <c r="W250">
        <v>0.9</v>
      </c>
    </row>
    <row r="251" spans="1:23" x14ac:dyDescent="0.25">
      <c r="A251" t="s">
        <v>2084</v>
      </c>
      <c r="B251" t="s">
        <v>118</v>
      </c>
      <c r="C251" t="s">
        <v>45</v>
      </c>
      <c r="D251" t="s">
        <v>1649</v>
      </c>
      <c r="E251" t="s">
        <v>62</v>
      </c>
      <c r="F251" t="s">
        <v>108</v>
      </c>
      <c r="G251" t="s">
        <v>1658</v>
      </c>
      <c r="H251">
        <v>1.1216249987504623</v>
      </c>
      <c r="I251">
        <v>1.4023243374481225</v>
      </c>
      <c r="J251">
        <v>-2.0188530243809791E-2</v>
      </c>
      <c r="M251">
        <v>561.02</v>
      </c>
      <c r="N251">
        <v>7.39311E-2</v>
      </c>
      <c r="O251">
        <v>-10.098000000000001</v>
      </c>
      <c r="P251">
        <v>500.185</v>
      </c>
      <c r="Q251">
        <v>5.2720400000000001E-2</v>
      </c>
      <c r="S251" t="b">
        <v>0</v>
      </c>
      <c r="T251" t="b">
        <v>0</v>
      </c>
      <c r="U251">
        <v>1</v>
      </c>
      <c r="V251">
        <v>-2.0188530243809791E-2</v>
      </c>
      <c r="W251">
        <v>1</v>
      </c>
    </row>
    <row r="252" spans="1:23" x14ac:dyDescent="0.25">
      <c r="A252" t="s">
        <v>2085</v>
      </c>
      <c r="B252" t="s">
        <v>118</v>
      </c>
      <c r="C252" t="s">
        <v>45</v>
      </c>
      <c r="D252" t="s">
        <v>1649</v>
      </c>
      <c r="E252" t="s">
        <v>62</v>
      </c>
      <c r="F252" t="s">
        <v>108</v>
      </c>
      <c r="G252" t="s">
        <v>1659</v>
      </c>
      <c r="H252">
        <v>0.99552574495946577</v>
      </c>
      <c r="I252">
        <v>1.5855895329031475</v>
      </c>
      <c r="J252">
        <v>0</v>
      </c>
      <c r="M252">
        <v>497.95699999999999</v>
      </c>
      <c r="N252">
        <v>8.3594500000000002E-2</v>
      </c>
      <c r="O252">
        <v>-8.2000000000000003E-2</v>
      </c>
      <c r="P252">
        <v>500.19499999999999</v>
      </c>
      <c r="Q252">
        <v>5.2721400000000002E-2</v>
      </c>
      <c r="S252" t="b">
        <v>0</v>
      </c>
      <c r="T252" t="b">
        <v>1</v>
      </c>
      <c r="U252">
        <v>1</v>
      </c>
      <c r="V252">
        <v>-1.6393606493467547E-4</v>
      </c>
      <c r="W252">
        <v>0.5</v>
      </c>
    </row>
    <row r="253" spans="1:23" x14ac:dyDescent="0.25">
      <c r="A253" t="s">
        <v>2086</v>
      </c>
      <c r="B253" t="s">
        <v>118</v>
      </c>
      <c r="C253" t="s">
        <v>45</v>
      </c>
      <c r="D253" t="s">
        <v>1649</v>
      </c>
      <c r="E253" t="s">
        <v>62</v>
      </c>
      <c r="F253" t="s">
        <v>108</v>
      </c>
      <c r="G253" t="s">
        <v>1656</v>
      </c>
      <c r="H253">
        <v>0.71986882989382905</v>
      </c>
      <c r="I253">
        <v>1.0081428689401404</v>
      </c>
      <c r="J253">
        <v>-4.7569405787273664E-4</v>
      </c>
      <c r="M253">
        <v>355.62599999999998</v>
      </c>
      <c r="N253">
        <v>5.2494100000000002E-2</v>
      </c>
      <c r="O253">
        <v>-0.23499999999999999</v>
      </c>
      <c r="P253">
        <v>494.01499999999999</v>
      </c>
      <c r="Q253">
        <v>5.2070100000000001E-2</v>
      </c>
      <c r="S253" t="b">
        <v>0</v>
      </c>
      <c r="T253" t="b">
        <v>1</v>
      </c>
      <c r="U253">
        <v>1</v>
      </c>
      <c r="V253">
        <v>-4.7569405787273664E-4</v>
      </c>
      <c r="W253">
        <v>0.25</v>
      </c>
    </row>
    <row r="254" spans="1:23" x14ac:dyDescent="0.25">
      <c r="A254" t="s">
        <v>2087</v>
      </c>
      <c r="B254" t="s">
        <v>118</v>
      </c>
      <c r="C254" t="s">
        <v>45</v>
      </c>
      <c r="D254" t="s">
        <v>1649</v>
      </c>
      <c r="E254" t="s">
        <v>62</v>
      </c>
      <c r="F254" t="s">
        <v>108</v>
      </c>
      <c r="G254" t="s">
        <v>1657</v>
      </c>
      <c r="H254">
        <v>0.99584153863070668</v>
      </c>
      <c r="I254">
        <v>1.0054058770419041</v>
      </c>
      <c r="J254">
        <v>-2.1078201065605724E-2</v>
      </c>
      <c r="M254">
        <v>498.10500000000002</v>
      </c>
      <c r="N254">
        <v>5.3005400000000001E-2</v>
      </c>
      <c r="O254">
        <v>-10.542999999999999</v>
      </c>
      <c r="P254">
        <v>500.185</v>
      </c>
      <c r="Q254">
        <v>5.2720400000000001E-2</v>
      </c>
      <c r="S254" t="b">
        <v>0</v>
      </c>
      <c r="T254" t="b">
        <v>0</v>
      </c>
      <c r="U254">
        <v>1</v>
      </c>
      <c r="V254">
        <v>-2.1078201065605724E-2</v>
      </c>
      <c r="W254">
        <v>0.9</v>
      </c>
    </row>
    <row r="255" spans="1:23" x14ac:dyDescent="0.25">
      <c r="A255" t="s">
        <v>2088</v>
      </c>
      <c r="B255" t="s">
        <v>118</v>
      </c>
      <c r="C255" t="s">
        <v>45</v>
      </c>
      <c r="D255" t="s">
        <v>1649</v>
      </c>
      <c r="E255" t="s">
        <v>100</v>
      </c>
      <c r="F255" t="s">
        <v>108</v>
      </c>
      <c r="G255" t="s">
        <v>1658</v>
      </c>
      <c r="H255">
        <v>1.1043891790753879</v>
      </c>
      <c r="I255">
        <v>1.4925267268372151</v>
      </c>
      <c r="J255">
        <v>-2.0373690912398327E-2</v>
      </c>
      <c r="M255">
        <v>552.47400000000005</v>
      </c>
      <c r="N255">
        <v>7.8697799999999998E-2</v>
      </c>
      <c r="O255">
        <v>-10.192</v>
      </c>
      <c r="P255">
        <v>500.25299999999999</v>
      </c>
      <c r="Q255">
        <v>5.2727900000000001E-2</v>
      </c>
      <c r="S255" t="b">
        <v>0</v>
      </c>
      <c r="T255" t="b">
        <v>0</v>
      </c>
      <c r="U255">
        <v>1</v>
      </c>
      <c r="V255">
        <v>-2.0373690912398327E-2</v>
      </c>
      <c r="W255">
        <v>1</v>
      </c>
    </row>
    <row r="256" spans="1:23" x14ac:dyDescent="0.25">
      <c r="A256" t="s">
        <v>2089</v>
      </c>
      <c r="B256" t="s">
        <v>118</v>
      </c>
      <c r="C256" t="s">
        <v>45</v>
      </c>
      <c r="D256" t="s">
        <v>1649</v>
      </c>
      <c r="E256" t="s">
        <v>100</v>
      </c>
      <c r="F256" t="s">
        <v>108</v>
      </c>
      <c r="G256" t="s">
        <v>1659</v>
      </c>
      <c r="H256">
        <v>0.9832224894203534</v>
      </c>
      <c r="I256">
        <v>1.5296361129496907</v>
      </c>
      <c r="J256">
        <v>0</v>
      </c>
      <c r="M256">
        <v>491.86</v>
      </c>
      <c r="N256">
        <v>8.0654500000000004E-2</v>
      </c>
      <c r="O256">
        <v>-9.7000000000000003E-2</v>
      </c>
      <c r="P256">
        <v>500.25299999999999</v>
      </c>
      <c r="Q256">
        <v>5.2727900000000001E-2</v>
      </c>
      <c r="S256" t="b">
        <v>0</v>
      </c>
      <c r="T256" t="b">
        <v>1</v>
      </c>
      <c r="U256">
        <v>1</v>
      </c>
      <c r="V256">
        <v>-1.9390188564586319E-4</v>
      </c>
      <c r="W256">
        <v>0.5</v>
      </c>
    </row>
    <row r="257" spans="1:23" x14ac:dyDescent="0.25">
      <c r="A257" t="s">
        <v>2090</v>
      </c>
      <c r="B257" t="s">
        <v>118</v>
      </c>
      <c r="C257" t="s">
        <v>45</v>
      </c>
      <c r="D257" t="s">
        <v>1649</v>
      </c>
      <c r="E257" t="s">
        <v>100</v>
      </c>
      <c r="F257" t="s">
        <v>108</v>
      </c>
      <c r="G257" t="s">
        <v>1656</v>
      </c>
      <c r="H257">
        <v>0.70019754205864726</v>
      </c>
      <c r="I257">
        <v>1.0086565456004852</v>
      </c>
      <c r="J257">
        <v>-4.9385514661830666E-4</v>
      </c>
      <c r="M257">
        <v>345.94799999999998</v>
      </c>
      <c r="N257">
        <v>5.2526999999999997E-2</v>
      </c>
      <c r="O257">
        <v>-0.24399999999999999</v>
      </c>
      <c r="P257">
        <v>494.072</v>
      </c>
      <c r="Q257">
        <v>5.2076200000000003E-2</v>
      </c>
      <c r="S257" t="b">
        <v>0</v>
      </c>
      <c r="T257" t="b">
        <v>1</v>
      </c>
      <c r="U257">
        <v>1</v>
      </c>
      <c r="V257">
        <v>-4.9385514661830666E-4</v>
      </c>
      <c r="W257">
        <v>0.25</v>
      </c>
    </row>
    <row r="258" spans="1:23" x14ac:dyDescent="0.25">
      <c r="A258" t="s">
        <v>2091</v>
      </c>
      <c r="B258" t="s">
        <v>118</v>
      </c>
      <c r="C258" t="s">
        <v>45</v>
      </c>
      <c r="D258" t="s">
        <v>1649</v>
      </c>
      <c r="E258" t="s">
        <v>100</v>
      </c>
      <c r="F258" t="s">
        <v>108</v>
      </c>
      <c r="G258" t="s">
        <v>1657</v>
      </c>
      <c r="H258">
        <v>0.99678962445002828</v>
      </c>
      <c r="I258">
        <v>1.0062813045844798</v>
      </c>
      <c r="J258">
        <v>-2.1153296432005406E-2</v>
      </c>
      <c r="M258">
        <v>498.64699999999999</v>
      </c>
      <c r="N258">
        <v>5.3059099999999998E-2</v>
      </c>
      <c r="O258">
        <v>-10.582000000000001</v>
      </c>
      <c r="P258">
        <v>500.25299999999999</v>
      </c>
      <c r="Q258">
        <v>5.2727900000000001E-2</v>
      </c>
      <c r="S258" t="b">
        <v>0</v>
      </c>
      <c r="T258" t="b">
        <v>0</v>
      </c>
      <c r="U258">
        <v>1</v>
      </c>
      <c r="V258">
        <v>-2.1153296432005406E-2</v>
      </c>
      <c r="W258">
        <v>0.9</v>
      </c>
    </row>
    <row r="259" spans="1:23" x14ac:dyDescent="0.25">
      <c r="A259" t="s">
        <v>2092</v>
      </c>
      <c r="B259" t="s">
        <v>118</v>
      </c>
      <c r="C259" t="s">
        <v>45</v>
      </c>
      <c r="D259" t="s">
        <v>1649</v>
      </c>
      <c r="E259" t="s">
        <v>47</v>
      </c>
      <c r="F259" t="s">
        <v>109</v>
      </c>
      <c r="G259" t="s">
        <v>1658</v>
      </c>
      <c r="H259">
        <v>1.1018910166713309</v>
      </c>
      <c r="I259">
        <v>1.6380735435293772</v>
      </c>
      <c r="J259">
        <v>-2.3677687602446731E-2</v>
      </c>
      <c r="M259">
        <v>551.23199999999997</v>
      </c>
      <c r="N259">
        <v>8.9241100000000004E-2</v>
      </c>
      <c r="O259">
        <v>-11.845000000000001</v>
      </c>
      <c r="P259">
        <v>500.26</v>
      </c>
      <c r="Q259">
        <v>5.4479300000000001E-2</v>
      </c>
      <c r="S259" t="b">
        <v>0</v>
      </c>
      <c r="T259" t="b">
        <v>0</v>
      </c>
      <c r="U259">
        <v>1</v>
      </c>
      <c r="V259">
        <v>-2.3677687602446731E-2</v>
      </c>
      <c r="W259">
        <v>1</v>
      </c>
    </row>
    <row r="260" spans="1:23" x14ac:dyDescent="0.25">
      <c r="A260" t="s">
        <v>2093</v>
      </c>
      <c r="B260" t="s">
        <v>118</v>
      </c>
      <c r="C260" t="s">
        <v>45</v>
      </c>
      <c r="D260" t="s">
        <v>1649</v>
      </c>
      <c r="E260" t="s">
        <v>47</v>
      </c>
      <c r="F260" t="s">
        <v>109</v>
      </c>
      <c r="G260" t="s">
        <v>1659</v>
      </c>
      <c r="H260">
        <v>0.91208347492354136</v>
      </c>
      <c r="I260">
        <v>1.7277199281208069</v>
      </c>
      <c r="J260">
        <v>0</v>
      </c>
      <c r="M260">
        <v>456.28800000000001</v>
      </c>
      <c r="N260">
        <v>9.4126699999999994E-2</v>
      </c>
      <c r="O260">
        <v>-0.16200000000000001</v>
      </c>
      <c r="P260">
        <v>500.27</v>
      </c>
      <c r="Q260">
        <v>5.4480300000000002E-2</v>
      </c>
      <c r="S260" t="b">
        <v>0</v>
      </c>
      <c r="T260" t="b">
        <v>1</v>
      </c>
      <c r="U260">
        <v>1</v>
      </c>
      <c r="V260">
        <v>-3.2382513442740922E-4</v>
      </c>
      <c r="W260">
        <v>0.5</v>
      </c>
    </row>
    <row r="261" spans="1:23" x14ac:dyDescent="0.25">
      <c r="A261" t="s">
        <v>2094</v>
      </c>
      <c r="B261" t="s">
        <v>118</v>
      </c>
      <c r="C261" t="s">
        <v>45</v>
      </c>
      <c r="D261" t="s">
        <v>1649</v>
      </c>
      <c r="E261" t="s">
        <v>47</v>
      </c>
      <c r="F261" t="s">
        <v>109</v>
      </c>
      <c r="G261" t="s">
        <v>1656</v>
      </c>
      <c r="H261">
        <v>0.72179103483739226</v>
      </c>
      <c r="I261">
        <v>1.0095422505307856</v>
      </c>
      <c r="J261">
        <v>-6.3629940106469166E-4</v>
      </c>
      <c r="M261">
        <v>390.21899999999999</v>
      </c>
      <c r="N261">
        <v>5.9436799999999998E-2</v>
      </c>
      <c r="O261">
        <v>-0.34399999999999997</v>
      </c>
      <c r="P261">
        <v>540.62599999999998</v>
      </c>
      <c r="Q261">
        <v>5.8874999999999997E-2</v>
      </c>
      <c r="S261" t="b">
        <v>0</v>
      </c>
      <c r="T261" t="b">
        <v>1</v>
      </c>
      <c r="U261">
        <v>1</v>
      </c>
      <c r="V261">
        <v>-6.3629940106469166E-4</v>
      </c>
      <c r="W261">
        <v>0.25</v>
      </c>
    </row>
    <row r="262" spans="1:23" x14ac:dyDescent="0.25">
      <c r="A262" t="s">
        <v>2095</v>
      </c>
      <c r="B262" t="s">
        <v>118</v>
      </c>
      <c r="C262" t="s">
        <v>45</v>
      </c>
      <c r="D262" t="s">
        <v>1649</v>
      </c>
      <c r="E262" t="s">
        <v>47</v>
      </c>
      <c r="F262" t="s">
        <v>109</v>
      </c>
      <c r="G262" t="s">
        <v>1657</v>
      </c>
      <c r="H262">
        <v>0.99562427537680409</v>
      </c>
      <c r="I262">
        <v>1.0065309209185873</v>
      </c>
      <c r="J262">
        <v>-2.440730819973614E-2</v>
      </c>
      <c r="M262">
        <v>498.07100000000003</v>
      </c>
      <c r="N262">
        <v>5.4835099999999998E-2</v>
      </c>
      <c r="O262">
        <v>-12.21</v>
      </c>
      <c r="P262">
        <v>500.26</v>
      </c>
      <c r="Q262">
        <v>5.4479300000000001E-2</v>
      </c>
      <c r="S262" t="b">
        <v>0</v>
      </c>
      <c r="T262" t="b">
        <v>0</v>
      </c>
      <c r="U262">
        <v>1</v>
      </c>
      <c r="V262">
        <v>-2.440730819973614E-2</v>
      </c>
      <c r="W262">
        <v>0.9</v>
      </c>
    </row>
    <row r="263" spans="1:23" x14ac:dyDescent="0.25">
      <c r="A263" t="s">
        <v>2096</v>
      </c>
      <c r="B263" t="s">
        <v>118</v>
      </c>
      <c r="C263" t="s">
        <v>45</v>
      </c>
      <c r="D263" t="s">
        <v>1649</v>
      </c>
      <c r="E263" t="s">
        <v>67</v>
      </c>
      <c r="F263" t="s">
        <v>109</v>
      </c>
      <c r="G263" t="s">
        <v>1658</v>
      </c>
      <c r="H263">
        <v>1.0952832206768186</v>
      </c>
      <c r="I263">
        <v>1.8005257776056192</v>
      </c>
      <c r="J263">
        <v>-2.5792044270911429E-2</v>
      </c>
      <c r="M263">
        <v>547.85299999999995</v>
      </c>
      <c r="N263">
        <v>9.8077700000000004E-2</v>
      </c>
      <c r="O263">
        <v>-12.901</v>
      </c>
      <c r="P263">
        <v>500.19299999999998</v>
      </c>
      <c r="Q263">
        <v>5.4471699999999998E-2</v>
      </c>
      <c r="S263" t="b">
        <v>0</v>
      </c>
      <c r="T263" t="b">
        <v>0</v>
      </c>
      <c r="U263">
        <v>1</v>
      </c>
      <c r="V263">
        <v>-2.5792044270911429E-2</v>
      </c>
      <c r="W263">
        <v>1</v>
      </c>
    </row>
    <row r="264" spans="1:23" x14ac:dyDescent="0.25">
      <c r="A264" t="s">
        <v>2097</v>
      </c>
      <c r="B264" t="s">
        <v>118</v>
      </c>
      <c r="C264" t="s">
        <v>45</v>
      </c>
      <c r="D264" t="s">
        <v>1649</v>
      </c>
      <c r="E264" t="s">
        <v>67</v>
      </c>
      <c r="F264" t="s">
        <v>109</v>
      </c>
      <c r="G264" t="s">
        <v>1659</v>
      </c>
      <c r="H264">
        <v>0.8793652189906519</v>
      </c>
      <c r="I264">
        <v>1.7962924547525643</v>
      </c>
      <c r="J264">
        <v>0</v>
      </c>
      <c r="M264">
        <v>439.86200000000002</v>
      </c>
      <c r="N264">
        <v>9.7848900000000003E-2</v>
      </c>
      <c r="O264">
        <v>-0.13600000000000001</v>
      </c>
      <c r="P264">
        <v>500.20400000000001</v>
      </c>
      <c r="Q264">
        <v>5.4472699999999999E-2</v>
      </c>
      <c r="S264" t="b">
        <v>0</v>
      </c>
      <c r="T264" t="b">
        <v>1</v>
      </c>
      <c r="U264">
        <v>1</v>
      </c>
      <c r="V264">
        <v>-2.7188906925974202E-4</v>
      </c>
      <c r="W264">
        <v>0.5</v>
      </c>
    </row>
    <row r="265" spans="1:23" x14ac:dyDescent="0.25">
      <c r="A265" t="s">
        <v>2098</v>
      </c>
      <c r="B265" t="s">
        <v>118</v>
      </c>
      <c r="C265" t="s">
        <v>45</v>
      </c>
      <c r="D265" t="s">
        <v>1649</v>
      </c>
      <c r="E265" t="s">
        <v>67</v>
      </c>
      <c r="F265" t="s">
        <v>109</v>
      </c>
      <c r="G265" t="s">
        <v>1656</v>
      </c>
      <c r="H265">
        <v>0.66602225891766342</v>
      </c>
      <c r="I265">
        <v>1.0087949942147465</v>
      </c>
      <c r="J265">
        <v>-5.5043161894021775E-4</v>
      </c>
      <c r="M265">
        <v>347.27</v>
      </c>
      <c r="N265">
        <v>5.7281699999999998E-2</v>
      </c>
      <c r="O265">
        <v>-0.28699999999999998</v>
      </c>
      <c r="P265">
        <v>521.40899999999999</v>
      </c>
      <c r="Q265">
        <v>5.6782300000000001E-2</v>
      </c>
      <c r="S265" t="b">
        <v>0</v>
      </c>
      <c r="T265" t="b">
        <v>1</v>
      </c>
      <c r="U265">
        <v>1</v>
      </c>
      <c r="V265">
        <v>-5.5043161894021775E-4</v>
      </c>
      <c r="W265">
        <v>0.25</v>
      </c>
    </row>
    <row r="266" spans="1:23" x14ac:dyDescent="0.25">
      <c r="A266" t="s">
        <v>2099</v>
      </c>
      <c r="B266" t="s">
        <v>118</v>
      </c>
      <c r="C266" t="s">
        <v>45</v>
      </c>
      <c r="D266" t="s">
        <v>1649</v>
      </c>
      <c r="E266" t="s">
        <v>67</v>
      </c>
      <c r="F266" t="s">
        <v>109</v>
      </c>
      <c r="G266" t="s">
        <v>1657</v>
      </c>
      <c r="H266">
        <v>0.99386836681041113</v>
      </c>
      <c r="I266">
        <v>1.0064767576558102</v>
      </c>
      <c r="J266">
        <v>-2.6745676168998766E-2</v>
      </c>
      <c r="M266">
        <v>497.12599999999998</v>
      </c>
      <c r="N266">
        <v>5.4824499999999998E-2</v>
      </c>
      <c r="O266">
        <v>-13.378</v>
      </c>
      <c r="P266">
        <v>500.19299999999998</v>
      </c>
      <c r="Q266">
        <v>5.4471699999999998E-2</v>
      </c>
      <c r="S266" t="b">
        <v>0</v>
      </c>
      <c r="T266" t="b">
        <v>0</v>
      </c>
      <c r="U266">
        <v>1</v>
      </c>
      <c r="V266">
        <v>-2.6745676168998766E-2</v>
      </c>
      <c r="W266">
        <v>0.9</v>
      </c>
    </row>
    <row r="267" spans="1:23" x14ac:dyDescent="0.25">
      <c r="A267" t="s">
        <v>2100</v>
      </c>
      <c r="B267" t="s">
        <v>118</v>
      </c>
      <c r="C267" t="s">
        <v>45</v>
      </c>
      <c r="D267" t="s">
        <v>1649</v>
      </c>
      <c r="E267" t="s">
        <v>70</v>
      </c>
      <c r="F267" t="s">
        <v>109</v>
      </c>
      <c r="G267" t="s">
        <v>1658</v>
      </c>
      <c r="H267">
        <v>1.1017765432345477</v>
      </c>
      <c r="I267">
        <v>1.6632223329351339</v>
      </c>
      <c r="J267">
        <v>-2.23536699906077E-2</v>
      </c>
      <c r="M267">
        <v>551.34</v>
      </c>
      <c r="N267">
        <v>9.0637800000000004E-2</v>
      </c>
      <c r="O267">
        <v>-11.186</v>
      </c>
      <c r="P267">
        <v>500.41</v>
      </c>
      <c r="Q267">
        <v>5.4495300000000003E-2</v>
      </c>
      <c r="S267" t="b">
        <v>0</v>
      </c>
      <c r="T267" t="b">
        <v>0</v>
      </c>
      <c r="U267">
        <v>1</v>
      </c>
      <c r="V267">
        <v>-2.23536699906077E-2</v>
      </c>
      <c r="W267">
        <v>1</v>
      </c>
    </row>
    <row r="268" spans="1:23" x14ac:dyDescent="0.25">
      <c r="A268" t="s">
        <v>2101</v>
      </c>
      <c r="B268" t="s">
        <v>118</v>
      </c>
      <c r="C268" t="s">
        <v>45</v>
      </c>
      <c r="D268" t="s">
        <v>1649</v>
      </c>
      <c r="E268" t="s">
        <v>70</v>
      </c>
      <c r="F268" t="s">
        <v>109</v>
      </c>
      <c r="G268" t="s">
        <v>1659</v>
      </c>
      <c r="H268">
        <v>0.91046720754566157</v>
      </c>
      <c r="I268">
        <v>1.5717470727370484</v>
      </c>
      <c r="J268">
        <v>0</v>
      </c>
      <c r="M268">
        <v>455.61599999999999</v>
      </c>
      <c r="N268">
        <v>8.5654400000000006E-2</v>
      </c>
      <c r="O268">
        <v>-0.11799999999999999</v>
      </c>
      <c r="P268">
        <v>500.42</v>
      </c>
      <c r="Q268">
        <v>5.4496299999999998E-2</v>
      </c>
      <c r="S268" t="b">
        <v>0</v>
      </c>
      <c r="T268" t="b">
        <v>1</v>
      </c>
      <c r="U268">
        <v>1</v>
      </c>
      <c r="V268">
        <v>-2.3580192638183924E-4</v>
      </c>
      <c r="W268">
        <v>0.5</v>
      </c>
    </row>
    <row r="269" spans="1:23" x14ac:dyDescent="0.25">
      <c r="A269" t="s">
        <v>2102</v>
      </c>
      <c r="B269" t="s">
        <v>118</v>
      </c>
      <c r="C269" t="s">
        <v>45</v>
      </c>
      <c r="D269" t="s">
        <v>1649</v>
      </c>
      <c r="E269" t="s">
        <v>70</v>
      </c>
      <c r="F269" t="s">
        <v>109</v>
      </c>
      <c r="G269" t="s">
        <v>1656</v>
      </c>
      <c r="H269">
        <v>0.69661032725042848</v>
      </c>
      <c r="I269">
        <v>1.0075682542236255</v>
      </c>
      <c r="J269">
        <v>-4.6538876387269156E-4</v>
      </c>
      <c r="M269">
        <v>381.69299999999998</v>
      </c>
      <c r="N269">
        <v>6.0121899999999999E-2</v>
      </c>
      <c r="O269">
        <v>-0.255</v>
      </c>
      <c r="P269">
        <v>547.92899999999997</v>
      </c>
      <c r="Q269">
        <v>5.9670300000000003E-2</v>
      </c>
      <c r="S269" t="b">
        <v>0</v>
      </c>
      <c r="T269" t="b">
        <v>1</v>
      </c>
      <c r="U269">
        <v>1</v>
      </c>
      <c r="V269">
        <v>-4.6538876387269156E-4</v>
      </c>
      <c r="W269">
        <v>0.25</v>
      </c>
    </row>
    <row r="270" spans="1:23" x14ac:dyDescent="0.25">
      <c r="A270" t="s">
        <v>2103</v>
      </c>
      <c r="B270" t="s">
        <v>118</v>
      </c>
      <c r="C270" t="s">
        <v>45</v>
      </c>
      <c r="D270" t="s">
        <v>1649</v>
      </c>
      <c r="E270" t="s">
        <v>70</v>
      </c>
      <c r="F270" t="s">
        <v>109</v>
      </c>
      <c r="G270" t="s">
        <v>1657</v>
      </c>
      <c r="H270">
        <v>0.99456245878379723</v>
      </c>
      <c r="I270">
        <v>1.0052554990980873</v>
      </c>
      <c r="J270">
        <v>-2.3121040746587797E-2</v>
      </c>
      <c r="M270">
        <v>497.68900000000002</v>
      </c>
      <c r="N270">
        <v>5.4781700000000003E-2</v>
      </c>
      <c r="O270">
        <v>-11.57</v>
      </c>
      <c r="P270">
        <v>500.41</v>
      </c>
      <c r="Q270">
        <v>5.4495300000000003E-2</v>
      </c>
      <c r="S270" t="b">
        <v>0</v>
      </c>
      <c r="T270" t="b">
        <v>0</v>
      </c>
      <c r="U270">
        <v>1</v>
      </c>
      <c r="V270">
        <v>-2.3121040746587797E-2</v>
      </c>
      <c r="W270">
        <v>0.9</v>
      </c>
    </row>
    <row r="271" spans="1:23" x14ac:dyDescent="0.25">
      <c r="A271" t="s">
        <v>2104</v>
      </c>
      <c r="B271" t="s">
        <v>118</v>
      </c>
      <c r="C271" t="s">
        <v>45</v>
      </c>
      <c r="D271" t="s">
        <v>1649</v>
      </c>
      <c r="E271" t="s">
        <v>57</v>
      </c>
      <c r="F271" t="s">
        <v>109</v>
      </c>
      <c r="G271" t="s">
        <v>1658</v>
      </c>
      <c r="H271">
        <v>1.1195826484785225</v>
      </c>
      <c r="I271">
        <v>1.4919495361045265</v>
      </c>
      <c r="J271">
        <v>-2.4408825329030246E-2</v>
      </c>
      <c r="M271">
        <v>559.91</v>
      </c>
      <c r="N271">
        <v>8.1255599999999997E-2</v>
      </c>
      <c r="O271">
        <v>-12.207000000000001</v>
      </c>
      <c r="P271">
        <v>500.10599999999999</v>
      </c>
      <c r="Q271">
        <v>5.4462700000000003E-2</v>
      </c>
      <c r="S271" t="b">
        <v>0</v>
      </c>
      <c r="T271" t="b">
        <v>0</v>
      </c>
      <c r="U271">
        <v>1</v>
      </c>
      <c r="V271">
        <v>-2.4408825329030246E-2</v>
      </c>
      <c r="W271">
        <v>1</v>
      </c>
    </row>
    <row r="272" spans="1:23" x14ac:dyDescent="0.25">
      <c r="A272" t="s">
        <v>2105</v>
      </c>
      <c r="B272" t="s">
        <v>118</v>
      </c>
      <c r="C272" t="s">
        <v>45</v>
      </c>
      <c r="D272" t="s">
        <v>1649</v>
      </c>
      <c r="E272" t="s">
        <v>57</v>
      </c>
      <c r="F272" t="s">
        <v>109</v>
      </c>
      <c r="G272" t="s">
        <v>1659</v>
      </c>
      <c r="H272">
        <v>0.90993507519240502</v>
      </c>
      <c r="I272">
        <v>1.7340595662799259</v>
      </c>
      <c r="J272">
        <v>0</v>
      </c>
      <c r="M272">
        <v>455.07400000000001</v>
      </c>
      <c r="N272">
        <v>9.4443299999999994E-2</v>
      </c>
      <c r="O272">
        <v>-0.126</v>
      </c>
      <c r="P272">
        <v>500.11700000000002</v>
      </c>
      <c r="Q272">
        <v>5.4463699999999997E-2</v>
      </c>
      <c r="S272" t="b">
        <v>0</v>
      </c>
      <c r="T272" t="b">
        <v>1</v>
      </c>
      <c r="U272">
        <v>1</v>
      </c>
      <c r="V272">
        <v>-2.519410457952839E-4</v>
      </c>
      <c r="W272">
        <v>0.5</v>
      </c>
    </row>
    <row r="273" spans="1:23" x14ac:dyDescent="0.25">
      <c r="A273" t="s">
        <v>2106</v>
      </c>
      <c r="B273" t="s">
        <v>118</v>
      </c>
      <c r="C273" t="s">
        <v>45</v>
      </c>
      <c r="D273" t="s">
        <v>1649</v>
      </c>
      <c r="E273" t="s">
        <v>57</v>
      </c>
      <c r="F273" t="s">
        <v>109</v>
      </c>
      <c r="G273" t="s">
        <v>1656</v>
      </c>
      <c r="H273">
        <v>0.65141394201885261</v>
      </c>
      <c r="I273">
        <v>1.0090460510507913</v>
      </c>
      <c r="J273">
        <v>-5.5892000745226685E-4</v>
      </c>
      <c r="M273">
        <v>311.185</v>
      </c>
      <c r="N273">
        <v>5.24933E-2</v>
      </c>
      <c r="O273">
        <v>-0.26700000000000002</v>
      </c>
      <c r="P273">
        <v>477.70699999999999</v>
      </c>
      <c r="Q273">
        <v>5.2022699999999998E-2</v>
      </c>
      <c r="S273" t="b">
        <v>0</v>
      </c>
      <c r="T273" t="b">
        <v>1</v>
      </c>
      <c r="U273">
        <v>1</v>
      </c>
      <c r="V273">
        <v>-5.5892000745226685E-4</v>
      </c>
      <c r="W273">
        <v>0.25</v>
      </c>
    </row>
    <row r="274" spans="1:23" x14ac:dyDescent="0.25">
      <c r="A274" t="s">
        <v>2107</v>
      </c>
      <c r="B274" t="s">
        <v>118</v>
      </c>
      <c r="C274" t="s">
        <v>45</v>
      </c>
      <c r="D274" t="s">
        <v>1649</v>
      </c>
      <c r="E274" t="s">
        <v>57</v>
      </c>
      <c r="F274" t="s">
        <v>109</v>
      </c>
      <c r="G274" t="s">
        <v>1657</v>
      </c>
      <c r="H274">
        <v>0.99427121450252542</v>
      </c>
      <c r="I274">
        <v>1.0053541230970922</v>
      </c>
      <c r="J274">
        <v>-2.529663711293206E-2</v>
      </c>
      <c r="M274">
        <v>497.24099999999999</v>
      </c>
      <c r="N274">
        <v>5.4754299999999999E-2</v>
      </c>
      <c r="O274">
        <v>-12.651</v>
      </c>
      <c r="P274">
        <v>500.10599999999999</v>
      </c>
      <c r="Q274">
        <v>5.4462700000000003E-2</v>
      </c>
      <c r="S274" t="b">
        <v>0</v>
      </c>
      <c r="T274" t="b">
        <v>0</v>
      </c>
      <c r="U274">
        <v>1</v>
      </c>
      <c r="V274">
        <v>-2.529663711293206E-2</v>
      </c>
      <c r="W274">
        <v>0.9</v>
      </c>
    </row>
    <row r="275" spans="1:23" x14ac:dyDescent="0.25">
      <c r="A275" t="s">
        <v>2108</v>
      </c>
      <c r="B275" t="s">
        <v>118</v>
      </c>
      <c r="C275" t="s">
        <v>45</v>
      </c>
      <c r="D275" t="s">
        <v>1649</v>
      </c>
      <c r="E275" t="s">
        <v>59</v>
      </c>
      <c r="F275" t="s">
        <v>109</v>
      </c>
      <c r="G275" t="s">
        <v>1658</v>
      </c>
      <c r="H275">
        <v>1.1091748549307547</v>
      </c>
      <c r="I275">
        <v>1.4633666711345563</v>
      </c>
      <c r="J275">
        <v>-2.398291562188816E-2</v>
      </c>
      <c r="M275">
        <v>554.70500000000004</v>
      </c>
      <c r="N275">
        <v>7.9698900000000003E-2</v>
      </c>
      <c r="O275">
        <v>-11.994</v>
      </c>
      <c r="P275">
        <v>500.10599999999999</v>
      </c>
      <c r="Q275">
        <v>5.4462700000000003E-2</v>
      </c>
      <c r="S275" t="b">
        <v>0</v>
      </c>
      <c r="T275" t="b">
        <v>0</v>
      </c>
      <c r="U275">
        <v>1</v>
      </c>
      <c r="V275">
        <v>-2.398291562188816E-2</v>
      </c>
      <c r="W275">
        <v>1</v>
      </c>
    </row>
    <row r="276" spans="1:23" x14ac:dyDescent="0.25">
      <c r="A276" t="s">
        <v>2109</v>
      </c>
      <c r="B276" t="s">
        <v>118</v>
      </c>
      <c r="C276" t="s">
        <v>45</v>
      </c>
      <c r="D276" t="s">
        <v>1649</v>
      </c>
      <c r="E276" t="s">
        <v>59</v>
      </c>
      <c r="F276" t="s">
        <v>109</v>
      </c>
      <c r="G276" t="s">
        <v>1659</v>
      </c>
      <c r="H276">
        <v>0.95200323124388886</v>
      </c>
      <c r="I276">
        <v>1.6034937031453977</v>
      </c>
      <c r="J276">
        <v>0</v>
      </c>
      <c r="M276">
        <v>476.113</v>
      </c>
      <c r="N276">
        <v>8.7332199999999999E-2</v>
      </c>
      <c r="O276">
        <v>-9.8000000000000004E-2</v>
      </c>
      <c r="P276">
        <v>500.11700000000002</v>
      </c>
      <c r="Q276">
        <v>5.4463699999999997E-2</v>
      </c>
      <c r="S276" t="b">
        <v>0</v>
      </c>
      <c r="T276" t="b">
        <v>1</v>
      </c>
      <c r="U276">
        <v>1</v>
      </c>
      <c r="V276">
        <v>-1.9595414672966526E-4</v>
      </c>
      <c r="W276">
        <v>0.5</v>
      </c>
    </row>
    <row r="277" spans="1:23" x14ac:dyDescent="0.25">
      <c r="A277" t="s">
        <v>2110</v>
      </c>
      <c r="B277" t="s">
        <v>118</v>
      </c>
      <c r="C277" t="s">
        <v>45</v>
      </c>
      <c r="D277" t="s">
        <v>1649</v>
      </c>
      <c r="E277" t="s">
        <v>59</v>
      </c>
      <c r="F277" t="s">
        <v>109</v>
      </c>
      <c r="G277" t="s">
        <v>1656</v>
      </c>
      <c r="H277">
        <v>0.64207558189434111</v>
      </c>
      <c r="I277">
        <v>1.0094228096580917</v>
      </c>
      <c r="J277">
        <v>-5.1496000686613338E-4</v>
      </c>
      <c r="M277">
        <v>306.72399999999999</v>
      </c>
      <c r="N277">
        <v>5.2512900000000001E-2</v>
      </c>
      <c r="O277">
        <v>-0.246</v>
      </c>
      <c r="P277">
        <v>477.70699999999999</v>
      </c>
      <c r="Q277">
        <v>5.2022699999999998E-2</v>
      </c>
      <c r="S277" t="b">
        <v>0</v>
      </c>
      <c r="T277" t="b">
        <v>1</v>
      </c>
      <c r="U277">
        <v>1</v>
      </c>
      <c r="V277">
        <v>-5.1496000686613338E-4</v>
      </c>
      <c r="W277">
        <v>0.25</v>
      </c>
    </row>
    <row r="278" spans="1:23" x14ac:dyDescent="0.25">
      <c r="A278" t="s">
        <v>2111</v>
      </c>
      <c r="B278" t="s">
        <v>118</v>
      </c>
      <c r="C278" t="s">
        <v>45</v>
      </c>
      <c r="D278" t="s">
        <v>1649</v>
      </c>
      <c r="E278" t="s">
        <v>59</v>
      </c>
      <c r="F278" t="s">
        <v>109</v>
      </c>
      <c r="G278" t="s">
        <v>1657</v>
      </c>
      <c r="H278">
        <v>0.99437319288310877</v>
      </c>
      <c r="I278">
        <v>1.0069772523213134</v>
      </c>
      <c r="J278">
        <v>-2.5150668058371625E-2</v>
      </c>
      <c r="M278">
        <v>497.29199999999997</v>
      </c>
      <c r="N278">
        <v>5.4842700000000001E-2</v>
      </c>
      <c r="O278">
        <v>-12.577999999999999</v>
      </c>
      <c r="P278">
        <v>500.10599999999999</v>
      </c>
      <c r="Q278">
        <v>5.4462700000000003E-2</v>
      </c>
      <c r="S278" t="b">
        <v>0</v>
      </c>
      <c r="T278" t="b">
        <v>0</v>
      </c>
      <c r="U278">
        <v>1</v>
      </c>
      <c r="V278">
        <v>-2.5150668058371625E-2</v>
      </c>
      <c r="W278">
        <v>0.9</v>
      </c>
    </row>
    <row r="279" spans="1:23" x14ac:dyDescent="0.25">
      <c r="A279" t="s">
        <v>2112</v>
      </c>
      <c r="B279" t="s">
        <v>118</v>
      </c>
      <c r="C279" t="s">
        <v>45</v>
      </c>
      <c r="D279" t="s">
        <v>1649</v>
      </c>
      <c r="E279" t="s">
        <v>62</v>
      </c>
      <c r="F279" t="s">
        <v>109</v>
      </c>
      <c r="G279" t="s">
        <v>1658</v>
      </c>
      <c r="H279">
        <v>1.1203924767949196</v>
      </c>
      <c r="I279">
        <v>1.5164103138478262</v>
      </c>
      <c r="J279">
        <v>-2.2853155131112204E-2</v>
      </c>
      <c r="M279">
        <v>560.31500000000005</v>
      </c>
      <c r="N279">
        <v>8.2587800000000003E-2</v>
      </c>
      <c r="O279">
        <v>-11.429</v>
      </c>
      <c r="P279">
        <v>500.10599999999999</v>
      </c>
      <c r="Q279">
        <v>5.4462700000000003E-2</v>
      </c>
      <c r="S279" t="b">
        <v>0</v>
      </c>
      <c r="T279" t="b">
        <v>0</v>
      </c>
      <c r="U279">
        <v>1</v>
      </c>
      <c r="V279">
        <v>-2.2853155131112204E-2</v>
      </c>
      <c r="W279">
        <v>1</v>
      </c>
    </row>
    <row r="280" spans="1:23" x14ac:dyDescent="0.25">
      <c r="A280" t="s">
        <v>2113</v>
      </c>
      <c r="B280" t="s">
        <v>118</v>
      </c>
      <c r="C280" t="s">
        <v>45</v>
      </c>
      <c r="D280" t="s">
        <v>1649</v>
      </c>
      <c r="E280" t="s">
        <v>62</v>
      </c>
      <c r="F280" t="s">
        <v>109</v>
      </c>
      <c r="G280" t="s">
        <v>1659</v>
      </c>
      <c r="H280">
        <v>0.96079317439719103</v>
      </c>
      <c r="I280">
        <v>1.6697782192542925</v>
      </c>
      <c r="J280">
        <v>0</v>
      </c>
      <c r="M280">
        <v>480.50900000000001</v>
      </c>
      <c r="N280">
        <v>9.0942300000000004E-2</v>
      </c>
      <c r="O280">
        <v>-0.104</v>
      </c>
      <c r="P280">
        <v>500.11700000000002</v>
      </c>
      <c r="Q280">
        <v>5.4463699999999997E-2</v>
      </c>
      <c r="S280" t="b">
        <v>0</v>
      </c>
      <c r="T280" t="b">
        <v>1</v>
      </c>
      <c r="U280">
        <v>1</v>
      </c>
      <c r="V280">
        <v>-2.0795133938658354E-4</v>
      </c>
      <c r="W280">
        <v>0.5</v>
      </c>
    </row>
    <row r="281" spans="1:23" x14ac:dyDescent="0.25">
      <c r="A281" t="s">
        <v>2114</v>
      </c>
      <c r="B281" t="s">
        <v>118</v>
      </c>
      <c r="C281" t="s">
        <v>45</v>
      </c>
      <c r="D281" t="s">
        <v>1649</v>
      </c>
      <c r="E281" t="s">
        <v>62</v>
      </c>
      <c r="F281" t="s">
        <v>109</v>
      </c>
      <c r="G281" t="s">
        <v>1656</v>
      </c>
      <c r="H281">
        <v>0.65792839543904535</v>
      </c>
      <c r="I281">
        <v>1.0103339503716646</v>
      </c>
      <c r="J281">
        <v>-5.7148000761973348E-4</v>
      </c>
      <c r="M281">
        <v>314.29700000000003</v>
      </c>
      <c r="N281">
        <v>5.2560299999999997E-2</v>
      </c>
      <c r="O281">
        <v>-0.27300000000000002</v>
      </c>
      <c r="P281">
        <v>477.70699999999999</v>
      </c>
      <c r="Q281">
        <v>5.2022699999999998E-2</v>
      </c>
      <c r="S281" t="b">
        <v>0</v>
      </c>
      <c r="T281" t="b">
        <v>1</v>
      </c>
      <c r="U281">
        <v>1</v>
      </c>
      <c r="V281">
        <v>-5.7148000761973348E-4</v>
      </c>
      <c r="W281">
        <v>0.25</v>
      </c>
    </row>
    <row r="282" spans="1:23" x14ac:dyDescent="0.25">
      <c r="A282" t="s">
        <v>2115</v>
      </c>
      <c r="B282" t="s">
        <v>118</v>
      </c>
      <c r="C282" t="s">
        <v>45</v>
      </c>
      <c r="D282" t="s">
        <v>1649</v>
      </c>
      <c r="E282" t="s">
        <v>62</v>
      </c>
      <c r="F282" t="s">
        <v>109</v>
      </c>
      <c r="G282" t="s">
        <v>1657</v>
      </c>
      <c r="H282">
        <v>0.9953129936453472</v>
      </c>
      <c r="I282">
        <v>1.0078879673611481</v>
      </c>
      <c r="J282">
        <v>-2.4042902904584228E-2</v>
      </c>
      <c r="M282">
        <v>497.762</v>
      </c>
      <c r="N282">
        <v>5.4892299999999998E-2</v>
      </c>
      <c r="O282">
        <v>-12.023999999999999</v>
      </c>
      <c r="P282">
        <v>500.10599999999999</v>
      </c>
      <c r="Q282">
        <v>5.4462700000000003E-2</v>
      </c>
      <c r="S282" t="b">
        <v>0</v>
      </c>
      <c r="T282" t="b">
        <v>0</v>
      </c>
      <c r="U282">
        <v>1</v>
      </c>
      <c r="V282">
        <v>-2.4042902904584228E-2</v>
      </c>
      <c r="W282">
        <v>0.9</v>
      </c>
    </row>
    <row r="283" spans="1:23" x14ac:dyDescent="0.25">
      <c r="A283" t="s">
        <v>2116</v>
      </c>
      <c r="B283" t="s">
        <v>118</v>
      </c>
      <c r="C283" t="s">
        <v>45</v>
      </c>
      <c r="D283" t="s">
        <v>1649</v>
      </c>
      <c r="E283" t="s">
        <v>100</v>
      </c>
      <c r="F283" t="s">
        <v>109</v>
      </c>
      <c r="G283" t="s">
        <v>1658</v>
      </c>
      <c r="H283">
        <v>1.1151726950666552</v>
      </c>
      <c r="I283">
        <v>1.4571802031528529</v>
      </c>
      <c r="J283">
        <v>-2.2753444704791001E-2</v>
      </c>
      <c r="M283">
        <v>557.79600000000005</v>
      </c>
      <c r="N283">
        <v>7.9374500000000001E-2</v>
      </c>
      <c r="O283">
        <v>-11.381</v>
      </c>
      <c r="P283">
        <v>500.18799999999999</v>
      </c>
      <c r="Q283">
        <v>5.44713E-2</v>
      </c>
      <c r="S283" t="b">
        <v>0</v>
      </c>
      <c r="T283" t="b">
        <v>0</v>
      </c>
      <c r="U283">
        <v>1</v>
      </c>
      <c r="V283">
        <v>-2.2753444704791001E-2</v>
      </c>
      <c r="W283">
        <v>1</v>
      </c>
    </row>
    <row r="284" spans="1:23" x14ac:dyDescent="0.25">
      <c r="A284" t="s">
        <v>2117</v>
      </c>
      <c r="B284" t="s">
        <v>118</v>
      </c>
      <c r="C284" t="s">
        <v>45</v>
      </c>
      <c r="D284" t="s">
        <v>1649</v>
      </c>
      <c r="E284" t="s">
        <v>100</v>
      </c>
      <c r="F284" t="s">
        <v>109</v>
      </c>
      <c r="G284" t="s">
        <v>1659</v>
      </c>
      <c r="H284">
        <v>0.95912536886130817</v>
      </c>
      <c r="I284">
        <v>1.6949384354696877</v>
      </c>
      <c r="J284">
        <v>0</v>
      </c>
      <c r="M284">
        <v>479.74299999999999</v>
      </c>
      <c r="N284">
        <v>9.2325500000000005E-2</v>
      </c>
      <c r="O284">
        <v>-0.12</v>
      </c>
      <c r="P284">
        <v>500.18799999999999</v>
      </c>
      <c r="Q284">
        <v>5.44713E-2</v>
      </c>
      <c r="S284" t="b">
        <v>0</v>
      </c>
      <c r="T284" t="b">
        <v>1</v>
      </c>
      <c r="U284">
        <v>1</v>
      </c>
      <c r="V284">
        <v>-2.3990979391748702E-4</v>
      </c>
      <c r="W284">
        <v>0.5</v>
      </c>
    </row>
    <row r="285" spans="1:23" x14ac:dyDescent="0.25">
      <c r="A285" t="s">
        <v>2118</v>
      </c>
      <c r="B285" t="s">
        <v>118</v>
      </c>
      <c r="C285" t="s">
        <v>45</v>
      </c>
      <c r="D285" t="s">
        <v>1649</v>
      </c>
      <c r="E285" t="s">
        <v>100</v>
      </c>
      <c r="F285" t="s">
        <v>109</v>
      </c>
      <c r="G285" t="s">
        <v>1656</v>
      </c>
      <c r="H285">
        <v>0.64571398670922497</v>
      </c>
      <c r="I285">
        <v>1.0108187584086104</v>
      </c>
      <c r="J285">
        <v>-5.9651509601800013E-4</v>
      </c>
      <c r="M285">
        <v>308.50599999999997</v>
      </c>
      <c r="N285">
        <v>5.2592899999999998E-2</v>
      </c>
      <c r="O285">
        <v>-0.28499999999999998</v>
      </c>
      <c r="P285">
        <v>477.77499999999998</v>
      </c>
      <c r="Q285">
        <v>5.203E-2</v>
      </c>
      <c r="S285" t="b">
        <v>0</v>
      </c>
      <c r="T285" t="b">
        <v>1</v>
      </c>
      <c r="U285">
        <v>1</v>
      </c>
      <c r="V285">
        <v>-5.9651509601800013E-4</v>
      </c>
      <c r="W285">
        <v>0.25</v>
      </c>
    </row>
    <row r="286" spans="1:23" x14ac:dyDescent="0.25">
      <c r="A286" t="s">
        <v>2119</v>
      </c>
      <c r="B286" t="s">
        <v>118</v>
      </c>
      <c r="C286" t="s">
        <v>45</v>
      </c>
      <c r="D286" t="s">
        <v>1649</v>
      </c>
      <c r="E286" t="s">
        <v>100</v>
      </c>
      <c r="F286" t="s">
        <v>109</v>
      </c>
      <c r="G286" t="s">
        <v>1657</v>
      </c>
      <c r="H286">
        <v>0.99609346885571026</v>
      </c>
      <c r="I286">
        <v>1.0083107985306023</v>
      </c>
      <c r="J286">
        <v>-2.4138923764664488E-2</v>
      </c>
      <c r="M286">
        <v>498.23399999999998</v>
      </c>
      <c r="N286">
        <v>5.4924000000000001E-2</v>
      </c>
      <c r="O286">
        <v>-12.074</v>
      </c>
      <c r="P286">
        <v>500.18799999999999</v>
      </c>
      <c r="Q286">
        <v>5.44713E-2</v>
      </c>
      <c r="S286" t="b">
        <v>0</v>
      </c>
      <c r="T286" t="b">
        <v>0</v>
      </c>
      <c r="U286">
        <v>1</v>
      </c>
      <c r="V286">
        <v>-2.4138923764664488E-2</v>
      </c>
      <c r="W286">
        <v>0.9</v>
      </c>
    </row>
    <row r="287" spans="1:23" x14ac:dyDescent="0.25">
      <c r="A287" t="s">
        <v>2120</v>
      </c>
      <c r="B287" t="s">
        <v>118</v>
      </c>
      <c r="C287" t="s">
        <v>45</v>
      </c>
      <c r="D287" t="s">
        <v>1649</v>
      </c>
      <c r="E287" t="s">
        <v>47</v>
      </c>
      <c r="F287" t="s">
        <v>110</v>
      </c>
      <c r="G287" t="s">
        <v>1658</v>
      </c>
      <c r="H287">
        <v>1.1066827383415392</v>
      </c>
      <c r="I287">
        <v>1.6996775092098191</v>
      </c>
      <c r="J287">
        <v>-2.3301929600466956E-2</v>
      </c>
      <c r="M287">
        <v>553.62800000000004</v>
      </c>
      <c r="N287">
        <v>8.6646500000000001E-2</v>
      </c>
      <c r="O287">
        <v>-11.657</v>
      </c>
      <c r="P287">
        <v>500.25900000000001</v>
      </c>
      <c r="Q287">
        <v>5.0978200000000001E-2</v>
      </c>
      <c r="S287" t="b">
        <v>0</v>
      </c>
      <c r="T287" t="b">
        <v>0</v>
      </c>
      <c r="U287">
        <v>1</v>
      </c>
      <c r="V287">
        <v>-2.3301929600466956E-2</v>
      </c>
      <c r="W287">
        <v>1</v>
      </c>
    </row>
    <row r="288" spans="1:23" x14ac:dyDescent="0.25">
      <c r="A288" t="s">
        <v>2121</v>
      </c>
      <c r="B288" t="s">
        <v>118</v>
      </c>
      <c r="C288" t="s">
        <v>45</v>
      </c>
      <c r="D288" t="s">
        <v>1649</v>
      </c>
      <c r="E288" t="s">
        <v>47</v>
      </c>
      <c r="F288" t="s">
        <v>110</v>
      </c>
      <c r="G288" t="s">
        <v>1659</v>
      </c>
      <c r="H288">
        <v>0.91183343361271629</v>
      </c>
      <c r="I288">
        <v>1.7612536976154793</v>
      </c>
      <c r="J288">
        <v>-3.5380965040808043E-4</v>
      </c>
      <c r="M288">
        <v>456.16199999999998</v>
      </c>
      <c r="N288">
        <v>8.9786599999999994E-2</v>
      </c>
      <c r="O288">
        <v>-0.17699999999999999</v>
      </c>
      <c r="P288">
        <v>500.26900000000001</v>
      </c>
      <c r="Q288">
        <v>5.0978799999999998E-2</v>
      </c>
      <c r="S288" t="b">
        <v>0</v>
      </c>
      <c r="T288" t="b">
        <v>1</v>
      </c>
      <c r="U288">
        <v>1</v>
      </c>
      <c r="V288">
        <v>-3.5380965040808043E-4</v>
      </c>
      <c r="W288">
        <v>0.5</v>
      </c>
    </row>
    <row r="289" spans="1:23" x14ac:dyDescent="0.25">
      <c r="A289" t="s">
        <v>2122</v>
      </c>
      <c r="B289" t="s">
        <v>118</v>
      </c>
      <c r="C289" t="s">
        <v>45</v>
      </c>
      <c r="D289" t="s">
        <v>1649</v>
      </c>
      <c r="E289" t="s">
        <v>47</v>
      </c>
      <c r="F289" t="s">
        <v>110</v>
      </c>
      <c r="G289" t="s">
        <v>1656</v>
      </c>
      <c r="H289">
        <v>0.71381971807359401</v>
      </c>
      <c r="I289">
        <v>1.0105389350128828</v>
      </c>
      <c r="J289">
        <v>-6.3999591569558064E-4</v>
      </c>
      <c r="M289">
        <v>391.488</v>
      </c>
      <c r="N289">
        <v>5.6476999999999999E-2</v>
      </c>
      <c r="O289">
        <v>-0.35099999999999998</v>
      </c>
      <c r="P289">
        <v>548.44100000000003</v>
      </c>
      <c r="Q289">
        <v>5.5888E-2</v>
      </c>
      <c r="S289" t="b">
        <v>0</v>
      </c>
      <c r="T289" t="b">
        <v>1</v>
      </c>
      <c r="U289">
        <v>1</v>
      </c>
      <c r="V289">
        <v>-6.3999591569558064E-4</v>
      </c>
      <c r="W289">
        <v>0.25</v>
      </c>
    </row>
    <row r="290" spans="1:23" x14ac:dyDescent="0.25">
      <c r="A290" t="s">
        <v>2123</v>
      </c>
      <c r="B290" t="s">
        <v>118</v>
      </c>
      <c r="C290" t="s">
        <v>45</v>
      </c>
      <c r="D290" t="s">
        <v>1649</v>
      </c>
      <c r="E290" t="s">
        <v>47</v>
      </c>
      <c r="F290" t="s">
        <v>110</v>
      </c>
      <c r="G290" t="s">
        <v>1657</v>
      </c>
      <c r="H290">
        <v>0.99606403882788719</v>
      </c>
      <c r="I290">
        <v>1.0075463629551455</v>
      </c>
      <c r="J290">
        <v>-2.3721712153104695E-2</v>
      </c>
      <c r="M290">
        <v>498.29</v>
      </c>
      <c r="N290">
        <v>5.1362900000000003E-2</v>
      </c>
      <c r="O290">
        <v>-11.867000000000001</v>
      </c>
      <c r="P290">
        <v>500.25900000000001</v>
      </c>
      <c r="Q290">
        <v>5.0978200000000001E-2</v>
      </c>
      <c r="S290" t="b">
        <v>0</v>
      </c>
      <c r="T290" t="b">
        <v>0</v>
      </c>
      <c r="U290">
        <v>1</v>
      </c>
      <c r="V290">
        <v>-2.3721712153104695E-2</v>
      </c>
      <c r="W290">
        <v>0.9</v>
      </c>
    </row>
    <row r="291" spans="1:23" x14ac:dyDescent="0.25">
      <c r="A291" t="s">
        <v>2124</v>
      </c>
      <c r="B291" t="s">
        <v>118</v>
      </c>
      <c r="C291" t="s">
        <v>45</v>
      </c>
      <c r="D291" t="s">
        <v>1649</v>
      </c>
      <c r="E291" t="s">
        <v>67</v>
      </c>
      <c r="F291" t="s">
        <v>110</v>
      </c>
      <c r="G291" t="s">
        <v>1658</v>
      </c>
      <c r="H291">
        <v>1.1177411678125613</v>
      </c>
      <c r="I291">
        <v>1.7362367361837496</v>
      </c>
      <c r="J291">
        <v>-2.8247401239086003E-2</v>
      </c>
      <c r="M291">
        <v>558.92200000000003</v>
      </c>
      <c r="N291">
        <v>8.8472200000000001E-2</v>
      </c>
      <c r="O291">
        <v>-14.125</v>
      </c>
      <c r="P291">
        <v>500.04599999999999</v>
      </c>
      <c r="Q291">
        <v>5.0956300000000003E-2</v>
      </c>
      <c r="S291" t="b">
        <v>0</v>
      </c>
      <c r="T291" t="b">
        <v>0</v>
      </c>
      <c r="U291">
        <v>1</v>
      </c>
      <c r="V291">
        <v>-2.8247401239086003E-2</v>
      </c>
      <c r="W291">
        <v>1</v>
      </c>
    </row>
    <row r="292" spans="1:23" x14ac:dyDescent="0.25">
      <c r="A292" t="s">
        <v>2125</v>
      </c>
      <c r="B292" t="s">
        <v>118</v>
      </c>
      <c r="C292" t="s">
        <v>45</v>
      </c>
      <c r="D292" t="s">
        <v>1649</v>
      </c>
      <c r="E292" t="s">
        <v>67</v>
      </c>
      <c r="F292" t="s">
        <v>110</v>
      </c>
      <c r="G292" t="s">
        <v>1659</v>
      </c>
      <c r="H292">
        <v>0.87772793901495227</v>
      </c>
      <c r="I292">
        <v>1.7496752189083431</v>
      </c>
      <c r="J292">
        <v>0</v>
      </c>
      <c r="M292">
        <v>438.91399999999999</v>
      </c>
      <c r="N292">
        <v>8.9158899999999999E-2</v>
      </c>
      <c r="O292">
        <v>-0.13</v>
      </c>
      <c r="P292">
        <v>500.05700000000002</v>
      </c>
      <c r="Q292">
        <v>5.09574E-2</v>
      </c>
      <c r="S292" t="b">
        <v>0</v>
      </c>
      <c r="T292" t="b">
        <v>1</v>
      </c>
      <c r="U292">
        <v>1</v>
      </c>
      <c r="V292">
        <v>-2.5997036337857484E-4</v>
      </c>
      <c r="W292">
        <v>0.5</v>
      </c>
    </row>
    <row r="293" spans="1:23" x14ac:dyDescent="0.25">
      <c r="A293" t="s">
        <v>2126</v>
      </c>
      <c r="B293" t="s">
        <v>118</v>
      </c>
      <c r="C293" t="s">
        <v>45</v>
      </c>
      <c r="D293" t="s">
        <v>1649</v>
      </c>
      <c r="E293" t="s">
        <v>67</v>
      </c>
      <c r="F293" t="s">
        <v>110</v>
      </c>
      <c r="G293" t="s">
        <v>1656</v>
      </c>
      <c r="H293">
        <v>0.62348237186499234</v>
      </c>
      <c r="I293">
        <v>1.0094422180420382</v>
      </c>
      <c r="J293">
        <v>-5.6673396632516782E-4</v>
      </c>
      <c r="M293">
        <v>299.23599999999999</v>
      </c>
      <c r="N293">
        <v>4.9369799999999998E-2</v>
      </c>
      <c r="O293">
        <v>-0.27200000000000002</v>
      </c>
      <c r="P293">
        <v>479.94299999999998</v>
      </c>
      <c r="Q293">
        <v>4.8908E-2</v>
      </c>
      <c r="S293" t="b">
        <v>0</v>
      </c>
      <c r="T293" t="b">
        <v>1</v>
      </c>
      <c r="U293">
        <v>1</v>
      </c>
      <c r="V293">
        <v>-5.6673396632516782E-4</v>
      </c>
      <c r="W293">
        <v>0.25</v>
      </c>
    </row>
    <row r="294" spans="1:23" x14ac:dyDescent="0.25">
      <c r="A294" t="s">
        <v>2127</v>
      </c>
      <c r="B294" t="s">
        <v>118</v>
      </c>
      <c r="C294" t="s">
        <v>45</v>
      </c>
      <c r="D294" t="s">
        <v>1649</v>
      </c>
      <c r="E294" t="s">
        <v>67</v>
      </c>
      <c r="F294" t="s">
        <v>110</v>
      </c>
      <c r="G294" t="s">
        <v>1657</v>
      </c>
      <c r="H294">
        <v>0.99314063106194228</v>
      </c>
      <c r="I294">
        <v>1.0070805768864692</v>
      </c>
      <c r="J294">
        <v>-2.8861344756282423E-2</v>
      </c>
      <c r="M294">
        <v>496.61599999999999</v>
      </c>
      <c r="N294">
        <v>5.1317099999999997E-2</v>
      </c>
      <c r="O294">
        <v>-14.432</v>
      </c>
      <c r="P294">
        <v>500.04599999999999</v>
      </c>
      <c r="Q294">
        <v>5.0956300000000003E-2</v>
      </c>
      <c r="S294" t="b">
        <v>0</v>
      </c>
      <c r="T294" t="b">
        <v>0</v>
      </c>
      <c r="U294">
        <v>1</v>
      </c>
      <c r="V294">
        <v>-2.8861344756282423E-2</v>
      </c>
      <c r="W294">
        <v>0.9</v>
      </c>
    </row>
    <row r="295" spans="1:23" x14ac:dyDescent="0.25">
      <c r="A295" t="s">
        <v>2128</v>
      </c>
      <c r="B295" t="s">
        <v>118</v>
      </c>
      <c r="C295" t="s">
        <v>45</v>
      </c>
      <c r="D295" t="s">
        <v>1649</v>
      </c>
      <c r="E295" t="s">
        <v>70</v>
      </c>
      <c r="F295" t="s">
        <v>110</v>
      </c>
      <c r="G295" t="s">
        <v>1658</v>
      </c>
      <c r="H295">
        <v>1.1240513718622298</v>
      </c>
      <c r="I295">
        <v>1.6143217288092364</v>
      </c>
      <c r="J295">
        <v>-2.7917056513846572E-2</v>
      </c>
      <c r="M295">
        <v>562.24599999999998</v>
      </c>
      <c r="N295">
        <v>8.2284399999999994E-2</v>
      </c>
      <c r="O295">
        <v>-13.964</v>
      </c>
      <c r="P295">
        <v>500.19600000000003</v>
      </c>
      <c r="Q295">
        <v>5.0971500000000003E-2</v>
      </c>
      <c r="S295" t="b">
        <v>0</v>
      </c>
      <c r="T295" t="b">
        <v>0</v>
      </c>
      <c r="U295">
        <v>1</v>
      </c>
      <c r="V295">
        <v>-2.7917056513846572E-2</v>
      </c>
      <c r="W295">
        <v>1</v>
      </c>
    </row>
    <row r="296" spans="1:23" x14ac:dyDescent="0.25">
      <c r="A296" t="s">
        <v>2129</v>
      </c>
      <c r="B296" t="s">
        <v>118</v>
      </c>
      <c r="C296" t="s">
        <v>45</v>
      </c>
      <c r="D296" t="s">
        <v>1649</v>
      </c>
      <c r="E296" t="s">
        <v>70</v>
      </c>
      <c r="F296" t="s">
        <v>110</v>
      </c>
      <c r="G296" t="s">
        <v>1659</v>
      </c>
      <c r="H296">
        <v>0.86616340834894356</v>
      </c>
      <c r="I296">
        <v>1.7080594121951553</v>
      </c>
      <c r="J296">
        <v>0</v>
      </c>
      <c r="M296">
        <v>433.26100000000002</v>
      </c>
      <c r="N296">
        <v>8.70644E-2</v>
      </c>
      <c r="O296">
        <v>-0.125</v>
      </c>
      <c r="P296">
        <v>500.20699999999999</v>
      </c>
      <c r="Q296">
        <v>5.0972700000000003E-2</v>
      </c>
      <c r="S296" t="b">
        <v>0</v>
      </c>
      <c r="T296" t="b">
        <v>1</v>
      </c>
      <c r="U296">
        <v>1</v>
      </c>
      <c r="V296">
        <v>-2.4989654283126783E-4</v>
      </c>
      <c r="W296">
        <v>0.5</v>
      </c>
    </row>
    <row r="297" spans="1:23" x14ac:dyDescent="0.25">
      <c r="A297" t="s">
        <v>2130</v>
      </c>
      <c r="B297" t="s">
        <v>118</v>
      </c>
      <c r="C297" t="s">
        <v>45</v>
      </c>
      <c r="D297" t="s">
        <v>1649</v>
      </c>
      <c r="E297" t="s">
        <v>70</v>
      </c>
      <c r="F297" t="s">
        <v>110</v>
      </c>
      <c r="G297" t="s">
        <v>1656</v>
      </c>
      <c r="H297">
        <v>0.6080162568973948</v>
      </c>
      <c r="I297">
        <v>1.0089597251465621</v>
      </c>
      <c r="J297">
        <v>-5.4349724104211779E-4</v>
      </c>
      <c r="M297">
        <v>278.55900000000003</v>
      </c>
      <c r="N297">
        <v>4.7105000000000001E-2</v>
      </c>
      <c r="O297">
        <v>-0.249</v>
      </c>
      <c r="P297">
        <v>458.14400000000001</v>
      </c>
      <c r="Q297">
        <v>4.6686699999999998E-2</v>
      </c>
      <c r="S297" t="b">
        <v>0</v>
      </c>
      <c r="T297" t="b">
        <v>1</v>
      </c>
      <c r="U297">
        <v>1</v>
      </c>
      <c r="V297">
        <v>-5.4349724104211779E-4</v>
      </c>
      <c r="W297">
        <v>0.25</v>
      </c>
    </row>
    <row r="298" spans="1:23" x14ac:dyDescent="0.25">
      <c r="A298" t="s">
        <v>2131</v>
      </c>
      <c r="B298" t="s">
        <v>118</v>
      </c>
      <c r="C298" t="s">
        <v>45</v>
      </c>
      <c r="D298" t="s">
        <v>1649</v>
      </c>
      <c r="E298" t="s">
        <v>70</v>
      </c>
      <c r="F298" t="s">
        <v>110</v>
      </c>
      <c r="G298" t="s">
        <v>1657</v>
      </c>
      <c r="H298">
        <v>0.99296075938232209</v>
      </c>
      <c r="I298">
        <v>1.0065938808942252</v>
      </c>
      <c r="J298">
        <v>-2.8348887236203407E-2</v>
      </c>
      <c r="M298">
        <v>496.67500000000001</v>
      </c>
      <c r="N298">
        <v>5.1307600000000002E-2</v>
      </c>
      <c r="O298">
        <v>-14.18</v>
      </c>
      <c r="P298">
        <v>500.19600000000003</v>
      </c>
      <c r="Q298">
        <v>5.0971500000000003E-2</v>
      </c>
      <c r="S298" t="b">
        <v>0</v>
      </c>
      <c r="T298" t="b">
        <v>0</v>
      </c>
      <c r="U298">
        <v>1</v>
      </c>
      <c r="V298">
        <v>-2.8348887236203407E-2</v>
      </c>
      <c r="W298">
        <v>0.9</v>
      </c>
    </row>
    <row r="299" spans="1:23" x14ac:dyDescent="0.25">
      <c r="A299" t="s">
        <v>2132</v>
      </c>
      <c r="B299" t="s">
        <v>118</v>
      </c>
      <c r="C299" t="s">
        <v>45</v>
      </c>
      <c r="D299" t="s">
        <v>1649</v>
      </c>
      <c r="E299" t="s">
        <v>57</v>
      </c>
      <c r="F299" t="s">
        <v>110</v>
      </c>
      <c r="G299" t="s">
        <v>1658</v>
      </c>
      <c r="H299">
        <v>1.1195286599240961</v>
      </c>
      <c r="I299">
        <v>1.5632354643690385</v>
      </c>
      <c r="J299">
        <v>-2.5696552330905849E-2</v>
      </c>
      <c r="M299">
        <v>559.88300000000004</v>
      </c>
      <c r="N299">
        <v>7.9666699999999993E-2</v>
      </c>
      <c r="O299">
        <v>-12.851000000000001</v>
      </c>
      <c r="P299">
        <v>500.10599999999999</v>
      </c>
      <c r="Q299">
        <v>5.09627E-2</v>
      </c>
      <c r="S299" t="b">
        <v>0</v>
      </c>
      <c r="T299" t="b">
        <v>0</v>
      </c>
      <c r="U299">
        <v>1</v>
      </c>
      <c r="V299">
        <v>-2.5696552330905849E-2</v>
      </c>
      <c r="W299">
        <v>1</v>
      </c>
    </row>
    <row r="300" spans="1:23" x14ac:dyDescent="0.25">
      <c r="A300" t="s">
        <v>2133</v>
      </c>
      <c r="B300" t="s">
        <v>118</v>
      </c>
      <c r="C300" t="s">
        <v>45</v>
      </c>
      <c r="D300" t="s">
        <v>1649</v>
      </c>
      <c r="E300" t="s">
        <v>57</v>
      </c>
      <c r="F300" t="s">
        <v>110</v>
      </c>
      <c r="G300" t="s">
        <v>1659</v>
      </c>
      <c r="H300">
        <v>0.89538248049956304</v>
      </c>
      <c r="I300">
        <v>1.6684856083840067</v>
      </c>
      <c r="J300">
        <v>0</v>
      </c>
      <c r="M300">
        <v>447.79599999999999</v>
      </c>
      <c r="N300">
        <v>8.5032200000000002E-2</v>
      </c>
      <c r="O300">
        <v>-0.13600000000000001</v>
      </c>
      <c r="P300">
        <v>500.11700000000002</v>
      </c>
      <c r="Q300">
        <v>5.0963700000000001E-2</v>
      </c>
      <c r="S300" t="b">
        <v>0</v>
      </c>
      <c r="T300" t="b">
        <v>1</v>
      </c>
      <c r="U300">
        <v>1</v>
      </c>
      <c r="V300">
        <v>-2.7193636689014773E-4</v>
      </c>
      <c r="W300">
        <v>0.5</v>
      </c>
    </row>
    <row r="301" spans="1:23" x14ac:dyDescent="0.25">
      <c r="A301" t="s">
        <v>2134</v>
      </c>
      <c r="B301" t="s">
        <v>118</v>
      </c>
      <c r="C301" t="s">
        <v>45</v>
      </c>
      <c r="D301" t="s">
        <v>1649</v>
      </c>
      <c r="E301" t="s">
        <v>57</v>
      </c>
      <c r="F301" t="s">
        <v>110</v>
      </c>
      <c r="G301" t="s">
        <v>1656</v>
      </c>
      <c r="H301">
        <v>0.63626239515016525</v>
      </c>
      <c r="I301">
        <v>1.0094085165563187</v>
      </c>
      <c r="J301">
        <v>-5.3798667383982233E-4</v>
      </c>
      <c r="M301">
        <v>303.947</v>
      </c>
      <c r="N301">
        <v>4.9137300000000002E-2</v>
      </c>
      <c r="O301">
        <v>-0.25700000000000001</v>
      </c>
      <c r="P301">
        <v>477.70699999999999</v>
      </c>
      <c r="Q301">
        <v>4.8679300000000002E-2</v>
      </c>
      <c r="S301" t="b">
        <v>0</v>
      </c>
      <c r="T301" t="b">
        <v>1</v>
      </c>
      <c r="U301">
        <v>1</v>
      </c>
      <c r="V301">
        <v>-5.3798667383982233E-4</v>
      </c>
      <c r="W301">
        <v>0.25</v>
      </c>
    </row>
    <row r="302" spans="1:23" x14ac:dyDescent="0.25">
      <c r="A302" t="s">
        <v>2135</v>
      </c>
      <c r="B302" t="s">
        <v>118</v>
      </c>
      <c r="C302" t="s">
        <v>45</v>
      </c>
      <c r="D302" t="s">
        <v>1649</v>
      </c>
      <c r="E302" t="s">
        <v>57</v>
      </c>
      <c r="F302" t="s">
        <v>110</v>
      </c>
      <c r="G302" t="s">
        <v>1657</v>
      </c>
      <c r="H302">
        <v>0.99464113607915117</v>
      </c>
      <c r="I302">
        <v>1.0075408092585361</v>
      </c>
      <c r="J302">
        <v>-2.6180449744654135E-2</v>
      </c>
      <c r="M302">
        <v>497.42599999999999</v>
      </c>
      <c r="N302">
        <v>5.1346999999999997E-2</v>
      </c>
      <c r="O302">
        <v>-13.093</v>
      </c>
      <c r="P302">
        <v>500.10599999999999</v>
      </c>
      <c r="Q302">
        <v>5.09627E-2</v>
      </c>
      <c r="S302" t="b">
        <v>0</v>
      </c>
      <c r="T302" t="b">
        <v>0</v>
      </c>
      <c r="U302">
        <v>1</v>
      </c>
      <c r="V302">
        <v>-2.6180449744654135E-2</v>
      </c>
      <c r="W302">
        <v>0.9</v>
      </c>
    </row>
    <row r="303" spans="1:23" x14ac:dyDescent="0.25">
      <c r="A303" t="s">
        <v>2136</v>
      </c>
      <c r="B303" t="s">
        <v>118</v>
      </c>
      <c r="C303" t="s">
        <v>45</v>
      </c>
      <c r="D303" t="s">
        <v>1649</v>
      </c>
      <c r="E303" t="s">
        <v>59</v>
      </c>
      <c r="F303" t="s">
        <v>110</v>
      </c>
      <c r="G303" t="s">
        <v>1658</v>
      </c>
      <c r="H303">
        <v>1.1085549863428952</v>
      </c>
      <c r="I303">
        <v>1.4604799196274922</v>
      </c>
      <c r="J303">
        <v>-2.4778746905655999E-2</v>
      </c>
      <c r="M303">
        <v>554.39499999999998</v>
      </c>
      <c r="N303">
        <v>7.4429999999999996E-2</v>
      </c>
      <c r="O303">
        <v>-12.391999999999999</v>
      </c>
      <c r="P303">
        <v>500.10599999999999</v>
      </c>
      <c r="Q303">
        <v>5.09627E-2</v>
      </c>
      <c r="S303" t="b">
        <v>0</v>
      </c>
      <c r="T303" t="b">
        <v>0</v>
      </c>
      <c r="U303">
        <v>1</v>
      </c>
      <c r="V303">
        <v>-2.4778746905655999E-2</v>
      </c>
      <c r="W303">
        <v>1</v>
      </c>
    </row>
    <row r="304" spans="1:23" x14ac:dyDescent="0.25">
      <c r="A304" t="s">
        <v>2137</v>
      </c>
      <c r="B304" t="s">
        <v>118</v>
      </c>
      <c r="C304" t="s">
        <v>45</v>
      </c>
      <c r="D304" t="s">
        <v>1649</v>
      </c>
      <c r="E304" t="s">
        <v>59</v>
      </c>
      <c r="F304" t="s">
        <v>110</v>
      </c>
      <c r="G304" t="s">
        <v>1659</v>
      </c>
      <c r="H304">
        <v>0.93296168696525006</v>
      </c>
      <c r="I304">
        <v>1.5449113780985289</v>
      </c>
      <c r="J304">
        <v>0</v>
      </c>
      <c r="M304">
        <v>466.59</v>
      </c>
      <c r="N304">
        <v>7.8734399999999996E-2</v>
      </c>
      <c r="O304">
        <v>-0.115</v>
      </c>
      <c r="P304">
        <v>500.11700000000002</v>
      </c>
      <c r="Q304">
        <v>5.0963700000000001E-2</v>
      </c>
      <c r="S304" t="b">
        <v>0</v>
      </c>
      <c r="T304" t="b">
        <v>1</v>
      </c>
      <c r="U304">
        <v>1</v>
      </c>
      <c r="V304">
        <v>-2.2994619259093373E-4</v>
      </c>
      <c r="W304">
        <v>0.5</v>
      </c>
    </row>
    <row r="305" spans="1:23" x14ac:dyDescent="0.25">
      <c r="A305" t="s">
        <v>2138</v>
      </c>
      <c r="B305" t="s">
        <v>118</v>
      </c>
      <c r="C305" t="s">
        <v>45</v>
      </c>
      <c r="D305" t="s">
        <v>1649</v>
      </c>
      <c r="E305" t="s">
        <v>59</v>
      </c>
      <c r="F305" t="s">
        <v>110</v>
      </c>
      <c r="G305" t="s">
        <v>1656</v>
      </c>
      <c r="H305">
        <v>0.63787426183832352</v>
      </c>
      <c r="I305">
        <v>1.009809097501402</v>
      </c>
      <c r="J305">
        <v>-5.065866734211556E-4</v>
      </c>
      <c r="M305">
        <v>304.71699999999998</v>
      </c>
      <c r="N305">
        <v>4.91568E-2</v>
      </c>
      <c r="O305">
        <v>-0.24199999999999999</v>
      </c>
      <c r="P305">
        <v>477.70699999999999</v>
      </c>
      <c r="Q305">
        <v>4.8679300000000002E-2</v>
      </c>
      <c r="S305" t="b">
        <v>0</v>
      </c>
      <c r="T305" t="b">
        <v>1</v>
      </c>
      <c r="U305">
        <v>1</v>
      </c>
      <c r="V305">
        <v>-5.065866734211556E-4</v>
      </c>
      <c r="W305">
        <v>0.25</v>
      </c>
    </row>
    <row r="306" spans="1:23" x14ac:dyDescent="0.25">
      <c r="A306" t="s">
        <v>2139</v>
      </c>
      <c r="B306" t="s">
        <v>118</v>
      </c>
      <c r="C306" t="s">
        <v>45</v>
      </c>
      <c r="D306" t="s">
        <v>1649</v>
      </c>
      <c r="E306" t="s">
        <v>59</v>
      </c>
      <c r="F306" t="s">
        <v>110</v>
      </c>
      <c r="G306" t="s">
        <v>1657</v>
      </c>
      <c r="H306">
        <v>0.99507504409065273</v>
      </c>
      <c r="I306">
        <v>1.0076232224744763</v>
      </c>
      <c r="J306">
        <v>-2.5130672297472935E-2</v>
      </c>
      <c r="M306">
        <v>497.64299999999997</v>
      </c>
      <c r="N306">
        <v>5.13512E-2</v>
      </c>
      <c r="O306">
        <v>-12.568</v>
      </c>
      <c r="P306">
        <v>500.10599999999999</v>
      </c>
      <c r="Q306">
        <v>5.09627E-2</v>
      </c>
      <c r="S306" t="b">
        <v>0</v>
      </c>
      <c r="T306" t="b">
        <v>0</v>
      </c>
      <c r="U306">
        <v>1</v>
      </c>
      <c r="V306">
        <v>-2.5130672297472935E-2</v>
      </c>
      <c r="W306">
        <v>0.9</v>
      </c>
    </row>
    <row r="307" spans="1:23" x14ac:dyDescent="0.25">
      <c r="A307" t="s">
        <v>2140</v>
      </c>
      <c r="B307" t="s">
        <v>118</v>
      </c>
      <c r="C307" t="s">
        <v>45</v>
      </c>
      <c r="D307" t="s">
        <v>1649</v>
      </c>
      <c r="E307" t="s">
        <v>62</v>
      </c>
      <c r="F307" t="s">
        <v>110</v>
      </c>
      <c r="G307" t="s">
        <v>1658</v>
      </c>
      <c r="H307">
        <v>1.109658752344503</v>
      </c>
      <c r="I307">
        <v>1.4760893751704678</v>
      </c>
      <c r="J307">
        <v>-2.3884936393484581E-2</v>
      </c>
      <c r="M307">
        <v>554.947</v>
      </c>
      <c r="N307">
        <v>7.5225500000000001E-2</v>
      </c>
      <c r="O307">
        <v>-11.945</v>
      </c>
      <c r="P307">
        <v>500.10599999999999</v>
      </c>
      <c r="Q307">
        <v>5.09627E-2</v>
      </c>
      <c r="S307" t="b">
        <v>0</v>
      </c>
      <c r="T307" t="b">
        <v>0</v>
      </c>
      <c r="U307">
        <v>1</v>
      </c>
      <c r="V307">
        <v>-2.3884936393484581E-2</v>
      </c>
      <c r="W307">
        <v>1</v>
      </c>
    </row>
    <row r="308" spans="1:23" x14ac:dyDescent="0.25">
      <c r="A308" t="s">
        <v>2141</v>
      </c>
      <c r="B308" t="s">
        <v>118</v>
      </c>
      <c r="C308" t="s">
        <v>45</v>
      </c>
      <c r="D308" t="s">
        <v>1649</v>
      </c>
      <c r="E308" t="s">
        <v>62</v>
      </c>
      <c r="F308" t="s">
        <v>110</v>
      </c>
      <c r="G308" t="s">
        <v>1659</v>
      </c>
      <c r="H308">
        <v>0.94379915099866629</v>
      </c>
      <c r="I308">
        <v>1.6596342102319888</v>
      </c>
      <c r="J308">
        <v>0</v>
      </c>
      <c r="M308">
        <v>472.01</v>
      </c>
      <c r="N308">
        <v>8.4581100000000006E-2</v>
      </c>
      <c r="O308">
        <v>-0.13100000000000001</v>
      </c>
      <c r="P308">
        <v>500.11700000000002</v>
      </c>
      <c r="Q308">
        <v>5.0963700000000001E-2</v>
      </c>
      <c r="S308" t="b">
        <v>0</v>
      </c>
      <c r="T308" t="b">
        <v>1</v>
      </c>
      <c r="U308">
        <v>1</v>
      </c>
      <c r="V308">
        <v>-2.6193870634271579E-4</v>
      </c>
      <c r="W308">
        <v>0.5</v>
      </c>
    </row>
    <row r="309" spans="1:23" x14ac:dyDescent="0.25">
      <c r="A309" t="s">
        <v>2142</v>
      </c>
      <c r="B309" t="s">
        <v>118</v>
      </c>
      <c r="C309" t="s">
        <v>45</v>
      </c>
      <c r="D309" t="s">
        <v>1649</v>
      </c>
      <c r="E309" t="s">
        <v>62</v>
      </c>
      <c r="F309" t="s">
        <v>110</v>
      </c>
      <c r="G309" t="s">
        <v>1656</v>
      </c>
      <c r="H309">
        <v>0.65313466204179549</v>
      </c>
      <c r="I309">
        <v>1.0106184764365962</v>
      </c>
      <c r="J309">
        <v>-5.6520000753600011E-4</v>
      </c>
      <c r="M309">
        <v>312.00700000000001</v>
      </c>
      <c r="N309">
        <v>4.9196200000000002E-2</v>
      </c>
      <c r="O309">
        <v>-0.27</v>
      </c>
      <c r="P309">
        <v>477.70699999999999</v>
      </c>
      <c r="Q309">
        <v>4.8679300000000002E-2</v>
      </c>
      <c r="S309" t="b">
        <v>0</v>
      </c>
      <c r="T309" t="b">
        <v>1</v>
      </c>
      <c r="U309">
        <v>1</v>
      </c>
      <c r="V309">
        <v>-5.6520000753600011E-4</v>
      </c>
      <c r="W309">
        <v>0.25</v>
      </c>
    </row>
    <row r="310" spans="1:23" x14ac:dyDescent="0.25">
      <c r="A310" t="s">
        <v>2143</v>
      </c>
      <c r="B310" t="s">
        <v>118</v>
      </c>
      <c r="C310" t="s">
        <v>45</v>
      </c>
      <c r="D310" t="s">
        <v>1649</v>
      </c>
      <c r="E310" t="s">
        <v>62</v>
      </c>
      <c r="F310" t="s">
        <v>110</v>
      </c>
      <c r="G310" t="s">
        <v>1657</v>
      </c>
      <c r="H310">
        <v>0.99612882069001374</v>
      </c>
      <c r="I310">
        <v>1.0078822354388601</v>
      </c>
      <c r="J310">
        <v>-2.4290850339727978E-2</v>
      </c>
      <c r="M310">
        <v>498.17</v>
      </c>
      <c r="N310">
        <v>5.1364399999999998E-2</v>
      </c>
      <c r="O310">
        <v>-12.148</v>
      </c>
      <c r="P310">
        <v>500.10599999999999</v>
      </c>
      <c r="Q310">
        <v>5.09627E-2</v>
      </c>
      <c r="S310" t="b">
        <v>0</v>
      </c>
      <c r="T310" t="b">
        <v>0</v>
      </c>
      <c r="U310">
        <v>1</v>
      </c>
      <c r="V310">
        <v>-2.4290850339727978E-2</v>
      </c>
      <c r="W310">
        <v>0.9</v>
      </c>
    </row>
    <row r="311" spans="1:23" x14ac:dyDescent="0.25">
      <c r="A311" t="s">
        <v>2144</v>
      </c>
      <c r="B311" t="s">
        <v>118</v>
      </c>
      <c r="C311" t="s">
        <v>45</v>
      </c>
      <c r="D311" t="s">
        <v>1649</v>
      </c>
      <c r="E311" t="s">
        <v>100</v>
      </c>
      <c r="F311" t="s">
        <v>110</v>
      </c>
      <c r="G311" t="s">
        <v>1658</v>
      </c>
      <c r="H311">
        <v>1.1139531536142411</v>
      </c>
      <c r="I311">
        <v>1.5567490470052521</v>
      </c>
      <c r="J311">
        <v>-2.4238886178796774E-2</v>
      </c>
      <c r="M311">
        <v>557.18600000000004</v>
      </c>
      <c r="N311">
        <v>7.93489E-2</v>
      </c>
      <c r="O311">
        <v>-12.124000000000001</v>
      </c>
      <c r="P311">
        <v>500.18799999999999</v>
      </c>
      <c r="Q311">
        <v>5.09709E-2</v>
      </c>
      <c r="S311" t="b">
        <v>0</v>
      </c>
      <c r="T311" t="b">
        <v>0</v>
      </c>
      <c r="U311">
        <v>1</v>
      </c>
      <c r="V311">
        <v>-2.4238886178796774E-2</v>
      </c>
      <c r="W311">
        <v>1</v>
      </c>
    </row>
    <row r="312" spans="1:23" x14ac:dyDescent="0.25">
      <c r="A312" t="s">
        <v>2145</v>
      </c>
      <c r="B312" t="s">
        <v>118</v>
      </c>
      <c r="C312" t="s">
        <v>45</v>
      </c>
      <c r="D312" t="s">
        <v>1649</v>
      </c>
      <c r="E312" t="s">
        <v>100</v>
      </c>
      <c r="F312" t="s">
        <v>110</v>
      </c>
      <c r="G312" t="s">
        <v>1659</v>
      </c>
      <c r="H312">
        <v>0.94065831247450959</v>
      </c>
      <c r="I312">
        <v>1.6741356342540548</v>
      </c>
      <c r="J312">
        <v>0</v>
      </c>
      <c r="M312">
        <v>470.50599999999997</v>
      </c>
      <c r="N312">
        <v>8.5332199999999997E-2</v>
      </c>
      <c r="O312">
        <v>-0.14099999999999999</v>
      </c>
      <c r="P312">
        <v>500.18799999999999</v>
      </c>
      <c r="Q312">
        <v>5.09709E-2</v>
      </c>
      <c r="S312" t="b">
        <v>0</v>
      </c>
      <c r="T312" t="b">
        <v>1</v>
      </c>
      <c r="U312">
        <v>1</v>
      </c>
      <c r="V312">
        <v>-2.8189400785304724E-4</v>
      </c>
      <c r="W312">
        <v>0.5</v>
      </c>
    </row>
    <row r="313" spans="1:23" x14ac:dyDescent="0.25">
      <c r="A313" t="s">
        <v>2146</v>
      </c>
      <c r="B313" t="s">
        <v>118</v>
      </c>
      <c r="C313" t="s">
        <v>45</v>
      </c>
      <c r="D313" t="s">
        <v>1649</v>
      </c>
      <c r="E313" t="s">
        <v>100</v>
      </c>
      <c r="F313" t="s">
        <v>110</v>
      </c>
      <c r="G313" t="s">
        <v>1656</v>
      </c>
      <c r="H313">
        <v>0.64154047407252368</v>
      </c>
      <c r="I313">
        <v>1.0111489040060468</v>
      </c>
      <c r="J313">
        <v>-5.8395688347025285E-4</v>
      </c>
      <c r="M313">
        <v>306.512</v>
      </c>
      <c r="N313">
        <v>4.9229200000000001E-2</v>
      </c>
      <c r="O313">
        <v>-0.27900000000000003</v>
      </c>
      <c r="P313">
        <v>477.77499999999998</v>
      </c>
      <c r="Q313">
        <v>4.8686399999999998E-2</v>
      </c>
      <c r="S313" t="b">
        <v>0</v>
      </c>
      <c r="T313" t="b">
        <v>1</v>
      </c>
      <c r="U313">
        <v>1</v>
      </c>
      <c r="V313">
        <v>-5.8395688347025285E-4</v>
      </c>
      <c r="W313">
        <v>0.25</v>
      </c>
    </row>
    <row r="314" spans="1:23" x14ac:dyDescent="0.25">
      <c r="A314" t="s">
        <v>2147</v>
      </c>
      <c r="B314" t="s">
        <v>118</v>
      </c>
      <c r="C314" t="s">
        <v>45</v>
      </c>
      <c r="D314" t="s">
        <v>1649</v>
      </c>
      <c r="E314" t="s">
        <v>100</v>
      </c>
      <c r="F314" t="s">
        <v>110</v>
      </c>
      <c r="G314" t="s">
        <v>1657</v>
      </c>
      <c r="H314">
        <v>0.99625140947003932</v>
      </c>
      <c r="I314">
        <v>1.0064546633471256</v>
      </c>
      <c r="J314">
        <v>-2.4648732076739149E-2</v>
      </c>
      <c r="M314">
        <v>498.31299999999999</v>
      </c>
      <c r="N314">
        <v>5.1299900000000002E-2</v>
      </c>
      <c r="O314">
        <v>-12.329000000000001</v>
      </c>
      <c r="P314">
        <v>500.18799999999999</v>
      </c>
      <c r="Q314">
        <v>5.09709E-2</v>
      </c>
      <c r="S314" t="b">
        <v>0</v>
      </c>
      <c r="T314" t="b">
        <v>0</v>
      </c>
      <c r="U314">
        <v>1</v>
      </c>
      <c r="V314">
        <v>-2.4648732076739149E-2</v>
      </c>
      <c r="W314">
        <v>0.9</v>
      </c>
    </row>
    <row r="315" spans="1:23" x14ac:dyDescent="0.25">
      <c r="A315" t="s">
        <v>2148</v>
      </c>
      <c r="B315" t="s">
        <v>118</v>
      </c>
      <c r="C315" t="s">
        <v>45</v>
      </c>
      <c r="D315" t="s">
        <v>1649</v>
      </c>
      <c r="E315" t="s">
        <v>47</v>
      </c>
      <c r="F315" t="s">
        <v>111</v>
      </c>
      <c r="G315" t="s">
        <v>1658</v>
      </c>
      <c r="H315">
        <v>1.0885721196420253</v>
      </c>
      <c r="I315">
        <v>1.7707422819309351</v>
      </c>
      <c r="J315">
        <v>-2.6538253184850247E-2</v>
      </c>
      <c r="M315">
        <v>544.56799999999998</v>
      </c>
      <c r="N315">
        <v>9.6468799999999993E-2</v>
      </c>
      <c r="O315">
        <v>-13.276</v>
      </c>
      <c r="P315">
        <v>500.25900000000001</v>
      </c>
      <c r="Q315">
        <v>5.4479300000000001E-2</v>
      </c>
      <c r="S315" t="b">
        <v>0</v>
      </c>
      <c r="T315" t="b">
        <v>0</v>
      </c>
      <c r="U315">
        <v>1</v>
      </c>
      <c r="V315">
        <v>-2.6538253184850247E-2</v>
      </c>
      <c r="W315">
        <v>1</v>
      </c>
    </row>
    <row r="316" spans="1:23" x14ac:dyDescent="0.25">
      <c r="A316" t="s">
        <v>2149</v>
      </c>
      <c r="B316" t="s">
        <v>118</v>
      </c>
      <c r="C316" t="s">
        <v>45</v>
      </c>
      <c r="D316" t="s">
        <v>1649</v>
      </c>
      <c r="E316" t="s">
        <v>47</v>
      </c>
      <c r="F316" t="s">
        <v>111</v>
      </c>
      <c r="G316" t="s">
        <v>1659</v>
      </c>
      <c r="H316">
        <v>0.861946272905177</v>
      </c>
      <c r="I316">
        <v>1.9472359733701905</v>
      </c>
      <c r="J316">
        <v>0</v>
      </c>
      <c r="M316">
        <v>431.20499999999998</v>
      </c>
      <c r="N316">
        <v>0.106086</v>
      </c>
      <c r="O316">
        <v>-0.161</v>
      </c>
      <c r="P316">
        <v>500.26900000000001</v>
      </c>
      <c r="Q316">
        <v>5.4480300000000002E-2</v>
      </c>
      <c r="S316" t="b">
        <v>0</v>
      </c>
      <c r="T316" t="b">
        <v>1</v>
      </c>
      <c r="U316">
        <v>1</v>
      </c>
      <c r="V316">
        <v>-3.2182685715085284E-4</v>
      </c>
      <c r="W316">
        <v>0.5</v>
      </c>
    </row>
    <row r="317" spans="1:23" x14ac:dyDescent="0.25">
      <c r="A317" t="s">
        <v>2150</v>
      </c>
      <c r="B317" t="s">
        <v>118</v>
      </c>
      <c r="C317" t="s">
        <v>45</v>
      </c>
      <c r="D317" t="s">
        <v>1649</v>
      </c>
      <c r="E317" t="s">
        <v>47</v>
      </c>
      <c r="F317" t="s">
        <v>111</v>
      </c>
      <c r="G317" t="s">
        <v>1656</v>
      </c>
      <c r="H317">
        <v>0.66310505596773395</v>
      </c>
      <c r="I317">
        <v>1.0103321836386163</v>
      </c>
      <c r="J317">
        <v>-5.9441216101640832E-4</v>
      </c>
      <c r="M317">
        <v>363.67399999999998</v>
      </c>
      <c r="N317">
        <v>6.0343099999999997E-2</v>
      </c>
      <c r="O317">
        <v>-0.32600000000000001</v>
      </c>
      <c r="P317">
        <v>548.44100000000003</v>
      </c>
      <c r="Q317">
        <v>5.9726000000000001E-2</v>
      </c>
      <c r="S317" t="b">
        <v>0</v>
      </c>
      <c r="T317" t="b">
        <v>1</v>
      </c>
      <c r="U317">
        <v>1</v>
      </c>
      <c r="V317">
        <v>-5.9441216101640832E-4</v>
      </c>
      <c r="W317">
        <v>0.25</v>
      </c>
    </row>
    <row r="318" spans="1:23" x14ac:dyDescent="0.25">
      <c r="A318" t="s">
        <v>2151</v>
      </c>
      <c r="B318" t="s">
        <v>118</v>
      </c>
      <c r="C318" t="s">
        <v>45</v>
      </c>
      <c r="D318" t="s">
        <v>1649</v>
      </c>
      <c r="E318" t="s">
        <v>47</v>
      </c>
      <c r="F318" t="s">
        <v>111</v>
      </c>
      <c r="G318" t="s">
        <v>1657</v>
      </c>
      <c r="H318">
        <v>0.9943809106882634</v>
      </c>
      <c r="I318">
        <v>1.007096273263423</v>
      </c>
      <c r="J318">
        <v>-2.7189915623706918E-2</v>
      </c>
      <c r="M318">
        <v>497.44799999999998</v>
      </c>
      <c r="N318">
        <v>5.4865900000000002E-2</v>
      </c>
      <c r="O318">
        <v>-13.602</v>
      </c>
      <c r="P318">
        <v>500.25900000000001</v>
      </c>
      <c r="Q318">
        <v>5.4479300000000001E-2</v>
      </c>
      <c r="S318" t="b">
        <v>0</v>
      </c>
      <c r="T318" t="b">
        <v>0</v>
      </c>
      <c r="U318">
        <v>1</v>
      </c>
      <c r="V318">
        <v>-2.7189915623706918E-2</v>
      </c>
      <c r="W318">
        <v>0.9</v>
      </c>
    </row>
    <row r="319" spans="1:23" x14ac:dyDescent="0.25">
      <c r="A319" t="s">
        <v>2152</v>
      </c>
      <c r="B319" t="s">
        <v>118</v>
      </c>
      <c r="C319" t="s">
        <v>45</v>
      </c>
      <c r="D319" t="s">
        <v>1649</v>
      </c>
      <c r="E319" t="s">
        <v>67</v>
      </c>
      <c r="F319" t="s">
        <v>111</v>
      </c>
      <c r="G319" t="s">
        <v>1658</v>
      </c>
      <c r="H319">
        <v>1.0848961895505616</v>
      </c>
      <c r="I319">
        <v>1.6730608549701866</v>
      </c>
      <c r="J319">
        <v>-2.8987333165348787E-2</v>
      </c>
      <c r="M319">
        <v>542.49800000000005</v>
      </c>
      <c r="N319">
        <v>9.11077E-2</v>
      </c>
      <c r="O319">
        <v>-14.494999999999999</v>
      </c>
      <c r="P319">
        <v>500.04599999999999</v>
      </c>
      <c r="Q319">
        <v>5.4455700000000003E-2</v>
      </c>
      <c r="S319" t="b">
        <v>0</v>
      </c>
      <c r="T319" t="b">
        <v>0</v>
      </c>
      <c r="U319">
        <v>1</v>
      </c>
      <c r="V319">
        <v>-2.8987333165348787E-2</v>
      </c>
      <c r="W319">
        <v>1</v>
      </c>
    </row>
    <row r="320" spans="1:23" x14ac:dyDescent="0.25">
      <c r="A320" t="s">
        <v>2153</v>
      </c>
      <c r="B320" t="s">
        <v>118</v>
      </c>
      <c r="C320" t="s">
        <v>45</v>
      </c>
      <c r="D320" t="s">
        <v>1649</v>
      </c>
      <c r="E320" t="s">
        <v>67</v>
      </c>
      <c r="F320" t="s">
        <v>111</v>
      </c>
      <c r="G320" t="s">
        <v>1659</v>
      </c>
      <c r="H320">
        <v>0.82678774619693352</v>
      </c>
      <c r="I320">
        <v>1.7900765741777918</v>
      </c>
      <c r="J320">
        <v>0</v>
      </c>
      <c r="M320">
        <v>413.44099999999997</v>
      </c>
      <c r="N320">
        <v>9.7482200000000005E-2</v>
      </c>
      <c r="O320">
        <v>-0.13</v>
      </c>
      <c r="P320">
        <v>500.05700000000002</v>
      </c>
      <c r="Q320">
        <v>5.4456999999999998E-2</v>
      </c>
      <c r="S320" t="b">
        <v>0</v>
      </c>
      <c r="T320" t="b">
        <v>1</v>
      </c>
      <c r="U320">
        <v>1</v>
      </c>
      <c r="V320">
        <v>-2.5997036337857484E-4</v>
      </c>
      <c r="W320">
        <v>0.5</v>
      </c>
    </row>
    <row r="321" spans="1:23" x14ac:dyDescent="0.25">
      <c r="A321" t="s">
        <v>2154</v>
      </c>
      <c r="B321" t="s">
        <v>118</v>
      </c>
      <c r="C321" t="s">
        <v>45</v>
      </c>
      <c r="D321" t="s">
        <v>1649</v>
      </c>
      <c r="E321" t="s">
        <v>67</v>
      </c>
      <c r="F321" t="s">
        <v>111</v>
      </c>
      <c r="G321" t="s">
        <v>1656</v>
      </c>
      <c r="H321">
        <v>0.61050374731999424</v>
      </c>
      <c r="I321">
        <v>1.0092429787991206</v>
      </c>
      <c r="J321">
        <v>-5.542324817738774E-4</v>
      </c>
      <c r="M321">
        <v>293.00700000000001</v>
      </c>
      <c r="N321">
        <v>5.2749799999999999E-2</v>
      </c>
      <c r="O321">
        <v>-0.26600000000000001</v>
      </c>
      <c r="P321">
        <v>479.94299999999998</v>
      </c>
      <c r="Q321">
        <v>5.2266699999999999E-2</v>
      </c>
      <c r="S321" t="b">
        <v>0</v>
      </c>
      <c r="T321" t="b">
        <v>1</v>
      </c>
      <c r="U321">
        <v>1</v>
      </c>
      <c r="V321">
        <v>-5.542324817738774E-4</v>
      </c>
      <c r="W321">
        <v>0.25</v>
      </c>
    </row>
    <row r="322" spans="1:23" x14ac:dyDescent="0.25">
      <c r="A322" t="s">
        <v>2155</v>
      </c>
      <c r="B322" t="s">
        <v>118</v>
      </c>
      <c r="C322" t="s">
        <v>45</v>
      </c>
      <c r="D322" t="s">
        <v>1649</v>
      </c>
      <c r="E322" t="s">
        <v>67</v>
      </c>
      <c r="F322" t="s">
        <v>111</v>
      </c>
      <c r="G322" t="s">
        <v>1657</v>
      </c>
      <c r="H322">
        <v>0.99246069361618738</v>
      </c>
      <c r="I322">
        <v>1.0059773357059041</v>
      </c>
      <c r="J322">
        <v>-2.9653271898985294E-2</v>
      </c>
      <c r="M322">
        <v>496.27600000000001</v>
      </c>
      <c r="N322">
        <v>5.4781200000000002E-2</v>
      </c>
      <c r="O322">
        <v>-14.827999999999999</v>
      </c>
      <c r="P322">
        <v>500.04599999999999</v>
      </c>
      <c r="Q322">
        <v>5.4455700000000003E-2</v>
      </c>
      <c r="S322" t="b">
        <v>0</v>
      </c>
      <c r="T322" t="b">
        <v>0</v>
      </c>
      <c r="U322">
        <v>1</v>
      </c>
      <c r="V322">
        <v>-2.9653271898985294E-2</v>
      </c>
      <c r="W322">
        <v>0.9</v>
      </c>
    </row>
    <row r="323" spans="1:23" x14ac:dyDescent="0.25">
      <c r="A323" t="s">
        <v>2156</v>
      </c>
      <c r="B323" t="s">
        <v>118</v>
      </c>
      <c r="C323" t="s">
        <v>45</v>
      </c>
      <c r="D323" t="s">
        <v>1649</v>
      </c>
      <c r="E323" t="s">
        <v>70</v>
      </c>
      <c r="F323" t="s">
        <v>111</v>
      </c>
      <c r="G323" t="s">
        <v>1658</v>
      </c>
      <c r="H323">
        <v>1.1000827675551181</v>
      </c>
      <c r="I323">
        <v>1.7526637538551917</v>
      </c>
      <c r="J323">
        <v>-2.8168957768554725E-2</v>
      </c>
      <c r="M323">
        <v>550.25699999999995</v>
      </c>
      <c r="N323">
        <v>9.5471100000000003E-2</v>
      </c>
      <c r="O323">
        <v>-14.09</v>
      </c>
      <c r="P323">
        <v>500.19600000000003</v>
      </c>
      <c r="Q323">
        <v>5.4472E-2</v>
      </c>
      <c r="S323" t="b">
        <v>0</v>
      </c>
      <c r="T323" t="b">
        <v>0</v>
      </c>
      <c r="U323">
        <v>1</v>
      </c>
      <c r="V323">
        <v>-2.8168957768554725E-2</v>
      </c>
      <c r="W323">
        <v>1</v>
      </c>
    </row>
    <row r="324" spans="1:23" x14ac:dyDescent="0.25">
      <c r="A324" t="s">
        <v>2157</v>
      </c>
      <c r="B324" t="s">
        <v>118</v>
      </c>
      <c r="C324" t="s">
        <v>45</v>
      </c>
      <c r="D324" t="s">
        <v>1649</v>
      </c>
      <c r="E324" t="s">
        <v>70</v>
      </c>
      <c r="F324" t="s">
        <v>111</v>
      </c>
      <c r="G324" t="s">
        <v>1659</v>
      </c>
      <c r="H324">
        <v>0.84710729757880232</v>
      </c>
      <c r="I324">
        <v>1.6530612244897958</v>
      </c>
      <c r="J324">
        <v>0</v>
      </c>
      <c r="M324">
        <v>423.72899999999998</v>
      </c>
      <c r="N324">
        <v>9.0047699999999994E-2</v>
      </c>
      <c r="O324">
        <v>-0.128</v>
      </c>
      <c r="P324">
        <v>500.20699999999999</v>
      </c>
      <c r="Q324">
        <v>5.4473300000000002E-2</v>
      </c>
      <c r="S324" t="b">
        <v>0</v>
      </c>
      <c r="T324" t="b">
        <v>1</v>
      </c>
      <c r="U324">
        <v>1</v>
      </c>
      <c r="V324">
        <v>-2.5589405985921828E-4</v>
      </c>
      <c r="W324">
        <v>0.5</v>
      </c>
    </row>
    <row r="325" spans="1:23" x14ac:dyDescent="0.25">
      <c r="A325" t="s">
        <v>2158</v>
      </c>
      <c r="B325" t="s">
        <v>118</v>
      </c>
      <c r="C325" t="s">
        <v>45</v>
      </c>
      <c r="D325" t="s">
        <v>1649</v>
      </c>
      <c r="E325" t="s">
        <v>70</v>
      </c>
      <c r="F325" t="s">
        <v>111</v>
      </c>
      <c r="G325" t="s">
        <v>1656</v>
      </c>
      <c r="H325">
        <v>0.6016274359153454</v>
      </c>
      <c r="I325">
        <v>1.0087447662684119</v>
      </c>
      <c r="J325">
        <v>-5.4131452119857506E-4</v>
      </c>
      <c r="M325">
        <v>275.63200000000001</v>
      </c>
      <c r="N325">
        <v>5.0328999999999999E-2</v>
      </c>
      <c r="O325">
        <v>-0.248</v>
      </c>
      <c r="P325">
        <v>458.14400000000001</v>
      </c>
      <c r="Q325">
        <v>4.9892699999999998E-2</v>
      </c>
      <c r="S325" t="b">
        <v>0</v>
      </c>
      <c r="T325" t="b">
        <v>1</v>
      </c>
      <c r="U325">
        <v>1</v>
      </c>
      <c r="V325">
        <v>-5.4131452119857506E-4</v>
      </c>
      <c r="W325">
        <v>0.25</v>
      </c>
    </row>
    <row r="326" spans="1:23" x14ac:dyDescent="0.25">
      <c r="A326" t="s">
        <v>2159</v>
      </c>
      <c r="B326" t="s">
        <v>118</v>
      </c>
      <c r="C326" t="s">
        <v>45</v>
      </c>
      <c r="D326" t="s">
        <v>1649</v>
      </c>
      <c r="E326" t="s">
        <v>70</v>
      </c>
      <c r="F326" t="s">
        <v>111</v>
      </c>
      <c r="G326" t="s">
        <v>1657</v>
      </c>
      <c r="H326">
        <v>0.99263288790794013</v>
      </c>
      <c r="I326">
        <v>1.0058874284035835</v>
      </c>
      <c r="J326">
        <v>-2.8644771249670128E-2</v>
      </c>
      <c r="M326">
        <v>496.51100000000002</v>
      </c>
      <c r="N326">
        <v>5.47927E-2</v>
      </c>
      <c r="O326">
        <v>-14.327999999999999</v>
      </c>
      <c r="P326">
        <v>500.19600000000003</v>
      </c>
      <c r="Q326">
        <v>5.4472E-2</v>
      </c>
      <c r="S326" t="b">
        <v>0</v>
      </c>
      <c r="T326" t="b">
        <v>0</v>
      </c>
      <c r="U326">
        <v>1</v>
      </c>
      <c r="V326">
        <v>-2.8644771249670128E-2</v>
      </c>
      <c r="W326">
        <v>0.9</v>
      </c>
    </row>
    <row r="327" spans="1:23" x14ac:dyDescent="0.25">
      <c r="A327" t="s">
        <v>2160</v>
      </c>
      <c r="B327" t="s">
        <v>118</v>
      </c>
      <c r="C327" t="s">
        <v>45</v>
      </c>
      <c r="D327" t="s">
        <v>1649</v>
      </c>
      <c r="E327" t="s">
        <v>57</v>
      </c>
      <c r="F327" t="s">
        <v>111</v>
      </c>
      <c r="G327" t="s">
        <v>1658</v>
      </c>
      <c r="H327">
        <v>1.0876694140842142</v>
      </c>
      <c r="I327">
        <v>1.6482638576493636</v>
      </c>
      <c r="J327">
        <v>-2.6828312397771673E-2</v>
      </c>
      <c r="M327">
        <v>543.95000000000005</v>
      </c>
      <c r="N327">
        <v>8.9768899999999999E-2</v>
      </c>
      <c r="O327">
        <v>-13.417</v>
      </c>
      <c r="P327">
        <v>500.10599999999999</v>
      </c>
      <c r="Q327">
        <v>5.4462700000000003E-2</v>
      </c>
      <c r="S327" t="b">
        <v>0</v>
      </c>
      <c r="T327" t="b">
        <v>0</v>
      </c>
      <c r="U327">
        <v>1</v>
      </c>
      <c r="V327">
        <v>-2.6828312397771673E-2</v>
      </c>
      <c r="W327">
        <v>1</v>
      </c>
    </row>
    <row r="328" spans="1:23" x14ac:dyDescent="0.25">
      <c r="A328" t="s">
        <v>2161</v>
      </c>
      <c r="B328" t="s">
        <v>118</v>
      </c>
      <c r="C328" t="s">
        <v>45</v>
      </c>
      <c r="D328" t="s">
        <v>1649</v>
      </c>
      <c r="E328" t="s">
        <v>57</v>
      </c>
      <c r="F328" t="s">
        <v>111</v>
      </c>
      <c r="G328" t="s">
        <v>1659</v>
      </c>
      <c r="H328">
        <v>0.84995511050414196</v>
      </c>
      <c r="I328">
        <v>1.5992909038497201</v>
      </c>
      <c r="J328">
        <v>0</v>
      </c>
      <c r="M328">
        <v>425.077</v>
      </c>
      <c r="N328">
        <v>8.7103299999999995E-2</v>
      </c>
      <c r="O328">
        <v>-0.14199999999999999</v>
      </c>
      <c r="P328">
        <v>500.11700000000002</v>
      </c>
      <c r="Q328">
        <v>5.4463699999999997E-2</v>
      </c>
      <c r="S328" t="b">
        <v>0</v>
      </c>
      <c r="T328" t="b">
        <v>1</v>
      </c>
      <c r="U328">
        <v>1</v>
      </c>
      <c r="V328">
        <v>-2.8393355954706596E-4</v>
      </c>
      <c r="W328">
        <v>0.5</v>
      </c>
    </row>
    <row r="329" spans="1:23" x14ac:dyDescent="0.25">
      <c r="A329" t="s">
        <v>2162</v>
      </c>
      <c r="B329" t="s">
        <v>118</v>
      </c>
      <c r="C329" t="s">
        <v>45</v>
      </c>
      <c r="D329" t="s">
        <v>1649</v>
      </c>
      <c r="E329" t="s">
        <v>57</v>
      </c>
      <c r="F329" t="s">
        <v>111</v>
      </c>
      <c r="G329" t="s">
        <v>1656</v>
      </c>
      <c r="H329">
        <v>0.61582099487761333</v>
      </c>
      <c r="I329">
        <v>1.0091729187450864</v>
      </c>
      <c r="J329">
        <v>-5.2124000694986675E-4</v>
      </c>
      <c r="M329">
        <v>294.18200000000002</v>
      </c>
      <c r="N329">
        <v>5.2499900000000002E-2</v>
      </c>
      <c r="O329">
        <v>-0.249</v>
      </c>
      <c r="P329">
        <v>477.70699999999999</v>
      </c>
      <c r="Q329">
        <v>5.2022699999999998E-2</v>
      </c>
      <c r="S329" t="b">
        <v>0</v>
      </c>
      <c r="T329" t="b">
        <v>1</v>
      </c>
      <c r="U329">
        <v>1</v>
      </c>
      <c r="V329">
        <v>-5.2124000694986675E-4</v>
      </c>
      <c r="W329">
        <v>0.25</v>
      </c>
    </row>
    <row r="330" spans="1:23" x14ac:dyDescent="0.25">
      <c r="A330" t="s">
        <v>2163</v>
      </c>
      <c r="B330" t="s">
        <v>118</v>
      </c>
      <c r="C330" t="s">
        <v>45</v>
      </c>
      <c r="D330" t="s">
        <v>1649</v>
      </c>
      <c r="E330" t="s">
        <v>57</v>
      </c>
      <c r="F330" t="s">
        <v>111</v>
      </c>
      <c r="G330" t="s">
        <v>1657</v>
      </c>
      <c r="H330">
        <v>0.99348138194702729</v>
      </c>
      <c r="I330">
        <v>1.0048418458871851</v>
      </c>
      <c r="J330">
        <v>-2.7288214898441531E-2</v>
      </c>
      <c r="M330">
        <v>496.846</v>
      </c>
      <c r="N330">
        <v>5.4726400000000001E-2</v>
      </c>
      <c r="O330">
        <v>-13.647</v>
      </c>
      <c r="P330">
        <v>500.10599999999999</v>
      </c>
      <c r="Q330">
        <v>5.4462700000000003E-2</v>
      </c>
      <c r="S330" t="b">
        <v>0</v>
      </c>
      <c r="T330" t="b">
        <v>0</v>
      </c>
      <c r="U330">
        <v>1</v>
      </c>
      <c r="V330">
        <v>-2.7288214898441531E-2</v>
      </c>
      <c r="W330">
        <v>0.9</v>
      </c>
    </row>
    <row r="331" spans="1:23" x14ac:dyDescent="0.25">
      <c r="A331" t="s">
        <v>2164</v>
      </c>
      <c r="B331" t="s">
        <v>118</v>
      </c>
      <c r="C331" t="s">
        <v>45</v>
      </c>
      <c r="D331" t="s">
        <v>1649</v>
      </c>
      <c r="E331" t="s">
        <v>59</v>
      </c>
      <c r="F331" t="s">
        <v>111</v>
      </c>
      <c r="G331" t="s">
        <v>1658</v>
      </c>
      <c r="H331">
        <v>1.0805869155738983</v>
      </c>
      <c r="I331">
        <v>1.4350702407335663</v>
      </c>
      <c r="J331">
        <v>-2.5778534950590473E-2</v>
      </c>
      <c r="M331">
        <v>540.40800000000002</v>
      </c>
      <c r="N331">
        <v>7.8157799999999999E-2</v>
      </c>
      <c r="O331">
        <v>-12.891999999999999</v>
      </c>
      <c r="P331">
        <v>500.10599999999999</v>
      </c>
      <c r="Q331">
        <v>5.4462700000000003E-2</v>
      </c>
      <c r="S331" t="b">
        <v>0</v>
      </c>
      <c r="T331" t="b">
        <v>0</v>
      </c>
      <c r="U331">
        <v>1</v>
      </c>
      <c r="V331">
        <v>-2.5778534950590473E-2</v>
      </c>
      <c r="W331">
        <v>1</v>
      </c>
    </row>
    <row r="332" spans="1:23" x14ac:dyDescent="0.25">
      <c r="A332" t="s">
        <v>2165</v>
      </c>
      <c r="B332" t="s">
        <v>118</v>
      </c>
      <c r="C332" t="s">
        <v>45</v>
      </c>
      <c r="D332" t="s">
        <v>1649</v>
      </c>
      <c r="E332" t="s">
        <v>59</v>
      </c>
      <c r="F332" t="s">
        <v>111</v>
      </c>
      <c r="G332" t="s">
        <v>1659</v>
      </c>
      <c r="H332">
        <v>0.89334695681210596</v>
      </c>
      <c r="I332">
        <v>1.6229360105905402</v>
      </c>
      <c r="J332">
        <v>0</v>
      </c>
      <c r="M332">
        <v>446.77800000000002</v>
      </c>
      <c r="N332">
        <v>8.83911E-2</v>
      </c>
      <c r="O332">
        <v>-0.125</v>
      </c>
      <c r="P332">
        <v>500.11700000000002</v>
      </c>
      <c r="Q332">
        <v>5.4463699999999997E-2</v>
      </c>
      <c r="S332" t="b">
        <v>0</v>
      </c>
      <c r="T332" t="b">
        <v>1</v>
      </c>
      <c r="U332">
        <v>1</v>
      </c>
      <c r="V332">
        <v>-2.4994151368579751E-4</v>
      </c>
      <c r="W332">
        <v>0.5</v>
      </c>
    </row>
    <row r="333" spans="1:23" x14ac:dyDescent="0.25">
      <c r="A333" t="s">
        <v>2166</v>
      </c>
      <c r="B333" t="s">
        <v>118</v>
      </c>
      <c r="C333" t="s">
        <v>45</v>
      </c>
      <c r="D333" t="s">
        <v>1649</v>
      </c>
      <c r="E333" t="s">
        <v>59</v>
      </c>
      <c r="F333" t="s">
        <v>111</v>
      </c>
      <c r="G333" t="s">
        <v>1656</v>
      </c>
      <c r="H333">
        <v>0.6188772615850302</v>
      </c>
      <c r="I333">
        <v>1.0095458328768019</v>
      </c>
      <c r="J333">
        <v>-4.9402667325368897E-4</v>
      </c>
      <c r="M333">
        <v>295.642</v>
      </c>
      <c r="N333">
        <v>5.2519299999999998E-2</v>
      </c>
      <c r="O333">
        <v>-0.23599999999999999</v>
      </c>
      <c r="P333">
        <v>477.70699999999999</v>
      </c>
      <c r="Q333">
        <v>5.2022699999999998E-2</v>
      </c>
      <c r="S333" t="b">
        <v>0</v>
      </c>
      <c r="T333" t="b">
        <v>1</v>
      </c>
      <c r="U333">
        <v>1</v>
      </c>
      <c r="V333">
        <v>-4.9402667325368897E-4</v>
      </c>
      <c r="W333">
        <v>0.25</v>
      </c>
    </row>
    <row r="334" spans="1:23" x14ac:dyDescent="0.25">
      <c r="A334" t="s">
        <v>2167</v>
      </c>
      <c r="B334" t="s">
        <v>118</v>
      </c>
      <c r="C334" t="s">
        <v>45</v>
      </c>
      <c r="D334" t="s">
        <v>1649</v>
      </c>
      <c r="E334" t="s">
        <v>59</v>
      </c>
      <c r="F334" t="s">
        <v>111</v>
      </c>
      <c r="G334" t="s">
        <v>1657</v>
      </c>
      <c r="H334">
        <v>0.99425121874162681</v>
      </c>
      <c r="I334">
        <v>1.0057121663083173</v>
      </c>
      <c r="J334">
        <v>-2.593850103777999E-2</v>
      </c>
      <c r="M334">
        <v>497.23099999999999</v>
      </c>
      <c r="N334">
        <v>5.4773799999999997E-2</v>
      </c>
      <c r="O334">
        <v>-12.972</v>
      </c>
      <c r="P334">
        <v>500.10599999999999</v>
      </c>
      <c r="Q334">
        <v>5.4462700000000003E-2</v>
      </c>
      <c r="S334" t="b">
        <v>0</v>
      </c>
      <c r="T334" t="b">
        <v>0</v>
      </c>
      <c r="U334">
        <v>1</v>
      </c>
      <c r="V334">
        <v>-2.593850103777999E-2</v>
      </c>
      <c r="W334">
        <v>0.9</v>
      </c>
    </row>
    <row r="335" spans="1:23" x14ac:dyDescent="0.25">
      <c r="A335" t="s">
        <v>2168</v>
      </c>
      <c r="B335" t="s">
        <v>118</v>
      </c>
      <c r="C335" t="s">
        <v>45</v>
      </c>
      <c r="D335" t="s">
        <v>1649</v>
      </c>
      <c r="E335" t="s">
        <v>62</v>
      </c>
      <c r="F335" t="s">
        <v>111</v>
      </c>
      <c r="G335" t="s">
        <v>1658</v>
      </c>
      <c r="H335">
        <v>1.0864816658868319</v>
      </c>
      <c r="I335">
        <v>1.4839715989108142</v>
      </c>
      <c r="J335">
        <v>-2.460678336192727E-2</v>
      </c>
      <c r="M335">
        <v>543.35599999999999</v>
      </c>
      <c r="N335">
        <v>8.0821100000000007E-2</v>
      </c>
      <c r="O335">
        <v>-12.305999999999999</v>
      </c>
      <c r="P335">
        <v>500.10599999999999</v>
      </c>
      <c r="Q335">
        <v>5.4462700000000003E-2</v>
      </c>
      <c r="S335" t="b">
        <v>0</v>
      </c>
      <c r="T335" t="b">
        <v>0</v>
      </c>
      <c r="U335">
        <v>1</v>
      </c>
      <c r="V335">
        <v>-2.460678336192727E-2</v>
      </c>
      <c r="W335">
        <v>1</v>
      </c>
    </row>
    <row r="336" spans="1:23" x14ac:dyDescent="0.25">
      <c r="A336" t="s">
        <v>2169</v>
      </c>
      <c r="B336" t="s">
        <v>118</v>
      </c>
      <c r="C336" t="s">
        <v>45</v>
      </c>
      <c r="D336" t="s">
        <v>1649</v>
      </c>
      <c r="E336" t="s">
        <v>62</v>
      </c>
      <c r="F336" t="s">
        <v>111</v>
      </c>
      <c r="G336" t="s">
        <v>1659</v>
      </c>
      <c r="H336">
        <v>0.90033332200265137</v>
      </c>
      <c r="I336">
        <v>1.6600451309771462</v>
      </c>
      <c r="J336">
        <v>0</v>
      </c>
      <c r="M336">
        <v>450.27199999999999</v>
      </c>
      <c r="N336">
        <v>9.0412199999999998E-2</v>
      </c>
      <c r="O336">
        <v>-0.129</v>
      </c>
      <c r="P336">
        <v>500.11700000000002</v>
      </c>
      <c r="Q336">
        <v>5.4463699999999997E-2</v>
      </c>
      <c r="S336" t="b">
        <v>0</v>
      </c>
      <c r="T336" t="b">
        <v>1</v>
      </c>
      <c r="U336">
        <v>1</v>
      </c>
      <c r="V336">
        <v>-2.5793964212374306E-4</v>
      </c>
      <c r="W336">
        <v>0.5</v>
      </c>
    </row>
    <row r="337" spans="1:23" x14ac:dyDescent="0.25">
      <c r="A337" t="s">
        <v>2170</v>
      </c>
      <c r="B337" t="s">
        <v>118</v>
      </c>
      <c r="C337" t="s">
        <v>45</v>
      </c>
      <c r="D337" t="s">
        <v>1649</v>
      </c>
      <c r="E337" t="s">
        <v>62</v>
      </c>
      <c r="F337" t="s">
        <v>111</v>
      </c>
      <c r="G337" t="s">
        <v>1656</v>
      </c>
      <c r="H337">
        <v>0.63427372845698304</v>
      </c>
      <c r="I337">
        <v>1.0103051168047796</v>
      </c>
      <c r="J337">
        <v>-5.4845334064604454E-4</v>
      </c>
      <c r="M337">
        <v>302.99700000000001</v>
      </c>
      <c r="N337">
        <v>5.2558800000000003E-2</v>
      </c>
      <c r="O337">
        <v>-0.26200000000000001</v>
      </c>
      <c r="P337">
        <v>477.70699999999999</v>
      </c>
      <c r="Q337">
        <v>5.2022699999999998E-2</v>
      </c>
      <c r="S337" t="b">
        <v>0</v>
      </c>
      <c r="T337" t="b">
        <v>1</v>
      </c>
      <c r="U337">
        <v>1</v>
      </c>
      <c r="V337">
        <v>-5.4845334064604454E-4</v>
      </c>
      <c r="W337">
        <v>0.25</v>
      </c>
    </row>
    <row r="338" spans="1:23" x14ac:dyDescent="0.25">
      <c r="A338" t="s">
        <v>2171</v>
      </c>
      <c r="B338" t="s">
        <v>118</v>
      </c>
      <c r="C338" t="s">
        <v>45</v>
      </c>
      <c r="D338" t="s">
        <v>1649</v>
      </c>
      <c r="E338" t="s">
        <v>62</v>
      </c>
      <c r="F338" t="s">
        <v>111</v>
      </c>
      <c r="G338" t="s">
        <v>1657</v>
      </c>
      <c r="H338">
        <v>0.99513503137334891</v>
      </c>
      <c r="I338">
        <v>1.006110604138245</v>
      </c>
      <c r="J338">
        <v>-2.488872359059879E-2</v>
      </c>
      <c r="M338">
        <v>497.673</v>
      </c>
      <c r="N338">
        <v>5.4795499999999997E-2</v>
      </c>
      <c r="O338">
        <v>-12.446999999999999</v>
      </c>
      <c r="P338">
        <v>500.10599999999999</v>
      </c>
      <c r="Q338">
        <v>5.4462700000000003E-2</v>
      </c>
      <c r="S338" t="b">
        <v>0</v>
      </c>
      <c r="T338" t="b">
        <v>0</v>
      </c>
      <c r="U338">
        <v>1</v>
      </c>
      <c r="V338">
        <v>-2.488872359059879E-2</v>
      </c>
      <c r="W338">
        <v>0.9</v>
      </c>
    </row>
    <row r="339" spans="1:23" x14ac:dyDescent="0.25">
      <c r="A339" t="s">
        <v>2172</v>
      </c>
      <c r="B339" t="s">
        <v>118</v>
      </c>
      <c r="C339" t="s">
        <v>45</v>
      </c>
      <c r="D339" t="s">
        <v>1649</v>
      </c>
      <c r="E339" t="s">
        <v>100</v>
      </c>
      <c r="F339" t="s">
        <v>111</v>
      </c>
      <c r="G339" t="s">
        <v>1658</v>
      </c>
      <c r="H339">
        <v>1.0794761169800156</v>
      </c>
      <c r="I339">
        <v>1.5272060699854786</v>
      </c>
      <c r="J339">
        <v>-2.4982606539940985E-2</v>
      </c>
      <c r="M339">
        <v>539.94100000000003</v>
      </c>
      <c r="N339">
        <v>8.3188899999999996E-2</v>
      </c>
      <c r="O339">
        <v>-12.496</v>
      </c>
      <c r="P339">
        <v>500.18799999999999</v>
      </c>
      <c r="Q339">
        <v>5.44713E-2</v>
      </c>
      <c r="S339" t="b">
        <v>0</v>
      </c>
      <c r="T339" t="b">
        <v>0</v>
      </c>
      <c r="U339">
        <v>1</v>
      </c>
      <c r="V339">
        <v>-2.4982606539940985E-2</v>
      </c>
      <c r="W339">
        <v>1</v>
      </c>
    </row>
    <row r="340" spans="1:23" x14ac:dyDescent="0.25">
      <c r="A340" t="s">
        <v>2173</v>
      </c>
      <c r="B340" t="s">
        <v>118</v>
      </c>
      <c r="C340" t="s">
        <v>45</v>
      </c>
      <c r="D340" t="s">
        <v>1649</v>
      </c>
      <c r="E340" t="s">
        <v>100</v>
      </c>
      <c r="F340" t="s">
        <v>111</v>
      </c>
      <c r="G340" t="s">
        <v>1659</v>
      </c>
      <c r="H340">
        <v>0.90089326413268611</v>
      </c>
      <c r="I340">
        <v>1.7360610082740819</v>
      </c>
      <c r="J340">
        <v>0</v>
      </c>
      <c r="M340">
        <v>450.61599999999999</v>
      </c>
      <c r="N340">
        <v>9.4565499999999997E-2</v>
      </c>
      <c r="O340">
        <v>-0.14399999999999999</v>
      </c>
      <c r="P340">
        <v>500.18799999999999</v>
      </c>
      <c r="Q340">
        <v>5.44713E-2</v>
      </c>
      <c r="S340" t="b">
        <v>0</v>
      </c>
      <c r="T340" t="b">
        <v>1</v>
      </c>
      <c r="U340">
        <v>1</v>
      </c>
      <c r="V340">
        <v>-2.8789175270098441E-4</v>
      </c>
      <c r="W340">
        <v>0.5</v>
      </c>
    </row>
    <row r="341" spans="1:23" x14ac:dyDescent="0.25">
      <c r="A341" t="s">
        <v>2174</v>
      </c>
      <c r="B341" t="s">
        <v>118</v>
      </c>
      <c r="C341" t="s">
        <v>45</v>
      </c>
      <c r="D341" t="s">
        <v>1649</v>
      </c>
      <c r="E341" t="s">
        <v>100</v>
      </c>
      <c r="F341" t="s">
        <v>111</v>
      </c>
      <c r="G341" t="s">
        <v>1656</v>
      </c>
      <c r="H341">
        <v>0.62383130134477527</v>
      </c>
      <c r="I341">
        <v>1.0108091485681336</v>
      </c>
      <c r="J341">
        <v>-5.6930563549788087E-4</v>
      </c>
      <c r="M341">
        <v>298.05099999999999</v>
      </c>
      <c r="N341">
        <v>5.2592399999999997E-2</v>
      </c>
      <c r="O341">
        <v>-0.27200000000000002</v>
      </c>
      <c r="P341">
        <v>477.77499999999998</v>
      </c>
      <c r="Q341">
        <v>5.203E-2</v>
      </c>
      <c r="S341" t="b">
        <v>0</v>
      </c>
      <c r="T341" t="b">
        <v>1</v>
      </c>
      <c r="U341">
        <v>1</v>
      </c>
      <c r="V341">
        <v>-5.6930563549788087E-4</v>
      </c>
      <c r="W341">
        <v>0.25</v>
      </c>
    </row>
    <row r="342" spans="1:23" x14ac:dyDescent="0.25">
      <c r="A342" t="s">
        <v>2175</v>
      </c>
      <c r="B342" t="s">
        <v>118</v>
      </c>
      <c r="C342" t="s">
        <v>45</v>
      </c>
      <c r="D342" t="s">
        <v>1649</v>
      </c>
      <c r="E342" t="s">
        <v>100</v>
      </c>
      <c r="F342" t="s">
        <v>111</v>
      </c>
      <c r="G342" t="s">
        <v>1657</v>
      </c>
      <c r="H342">
        <v>0.99560365302646203</v>
      </c>
      <c r="I342">
        <v>1.0070789571756136</v>
      </c>
      <c r="J342">
        <v>-2.5310483258294884E-2</v>
      </c>
      <c r="M342">
        <v>497.98899999999998</v>
      </c>
      <c r="N342">
        <v>5.48569E-2</v>
      </c>
      <c r="O342">
        <v>-12.66</v>
      </c>
      <c r="P342">
        <v>500.18799999999999</v>
      </c>
      <c r="Q342">
        <v>5.44713E-2</v>
      </c>
      <c r="S342" t="b">
        <v>0</v>
      </c>
      <c r="T342" t="b">
        <v>0</v>
      </c>
      <c r="U342">
        <v>1</v>
      </c>
      <c r="V342">
        <v>-2.5310483258294884E-2</v>
      </c>
      <c r="W342">
        <v>0.9</v>
      </c>
    </row>
    <row r="343" spans="1:23" x14ac:dyDescent="0.25">
      <c r="A343" t="s">
        <v>2176</v>
      </c>
      <c r="B343" t="s">
        <v>118</v>
      </c>
      <c r="C343" t="s">
        <v>45</v>
      </c>
      <c r="D343" t="s">
        <v>1649</v>
      </c>
      <c r="E343" t="s">
        <v>47</v>
      </c>
      <c r="F343" t="s">
        <v>112</v>
      </c>
      <c r="G343" t="s">
        <v>1658</v>
      </c>
      <c r="H343">
        <v>1.1231642009439111</v>
      </c>
      <c r="I343">
        <v>1.7070473261119457</v>
      </c>
      <c r="J343">
        <v>-2.493308466214501E-2</v>
      </c>
      <c r="M343">
        <v>561.87300000000005</v>
      </c>
      <c r="N343">
        <v>8.7022199999999994E-2</v>
      </c>
      <c r="O343">
        <v>-12.473000000000001</v>
      </c>
      <c r="P343">
        <v>500.25900000000001</v>
      </c>
      <c r="Q343">
        <v>5.0978200000000001E-2</v>
      </c>
      <c r="S343" t="b">
        <v>0</v>
      </c>
      <c r="T343" t="b">
        <v>0</v>
      </c>
      <c r="U343">
        <v>1</v>
      </c>
      <c r="V343">
        <v>-2.493308466214501E-2</v>
      </c>
      <c r="W343">
        <v>1</v>
      </c>
    </row>
    <row r="344" spans="1:23" x14ac:dyDescent="0.25">
      <c r="A344" t="s">
        <v>2177</v>
      </c>
      <c r="B344" t="s">
        <v>118</v>
      </c>
      <c r="C344" t="s">
        <v>45</v>
      </c>
      <c r="D344" t="s">
        <v>1649</v>
      </c>
      <c r="E344" t="s">
        <v>47</v>
      </c>
      <c r="F344" t="s">
        <v>112</v>
      </c>
      <c r="G344" t="s">
        <v>1659</v>
      </c>
      <c r="H344">
        <v>0.91451199254800919</v>
      </c>
      <c r="I344">
        <v>1.7259900193806053</v>
      </c>
      <c r="J344">
        <v>0</v>
      </c>
      <c r="M344">
        <v>457.50200000000001</v>
      </c>
      <c r="N344">
        <v>8.7988899999999995E-2</v>
      </c>
      <c r="O344">
        <v>-0.14599999999999999</v>
      </c>
      <c r="P344">
        <v>500.26900000000001</v>
      </c>
      <c r="Q344">
        <v>5.0978799999999998E-2</v>
      </c>
      <c r="S344" t="b">
        <v>0</v>
      </c>
      <c r="T344" t="b">
        <v>1</v>
      </c>
      <c r="U344">
        <v>1</v>
      </c>
      <c r="V344">
        <v>-2.9184298847220193E-4</v>
      </c>
      <c r="W344">
        <v>0.5</v>
      </c>
    </row>
    <row r="345" spans="1:23" x14ac:dyDescent="0.25">
      <c r="A345" t="s">
        <v>2178</v>
      </c>
      <c r="B345" t="s">
        <v>118</v>
      </c>
      <c r="C345" t="s">
        <v>45</v>
      </c>
      <c r="D345" t="s">
        <v>1649</v>
      </c>
      <c r="E345" t="s">
        <v>47</v>
      </c>
      <c r="F345" t="s">
        <v>112</v>
      </c>
      <c r="G345" t="s">
        <v>1656</v>
      </c>
      <c r="H345">
        <v>0.68466799528116973</v>
      </c>
      <c r="I345">
        <v>1.0105890352132836</v>
      </c>
      <c r="J345">
        <v>-6.1811571344957798E-4</v>
      </c>
      <c r="M345">
        <v>375.5</v>
      </c>
      <c r="N345">
        <v>5.6479799999999997E-2</v>
      </c>
      <c r="O345">
        <v>-0.33900000000000002</v>
      </c>
      <c r="P345">
        <v>548.44100000000003</v>
      </c>
      <c r="Q345">
        <v>5.5888E-2</v>
      </c>
      <c r="S345" t="b">
        <v>0</v>
      </c>
      <c r="T345" t="b">
        <v>1</v>
      </c>
      <c r="U345">
        <v>1</v>
      </c>
      <c r="V345">
        <v>-6.1811571344957798E-4</v>
      </c>
      <c r="W345">
        <v>0.25</v>
      </c>
    </row>
    <row r="346" spans="1:23" x14ac:dyDescent="0.25">
      <c r="A346" t="s">
        <v>2179</v>
      </c>
      <c r="B346" t="s">
        <v>118</v>
      </c>
      <c r="C346" t="s">
        <v>45</v>
      </c>
      <c r="D346" t="s">
        <v>1649</v>
      </c>
      <c r="E346" t="s">
        <v>47</v>
      </c>
      <c r="F346" t="s">
        <v>112</v>
      </c>
      <c r="G346" t="s">
        <v>1657</v>
      </c>
      <c r="H346">
        <v>0.99497460315556541</v>
      </c>
      <c r="I346">
        <v>1.0078151052802964</v>
      </c>
      <c r="J346">
        <v>-2.5480800945110432E-2</v>
      </c>
      <c r="M346">
        <v>497.745</v>
      </c>
      <c r="N346">
        <v>5.1376600000000001E-2</v>
      </c>
      <c r="O346">
        <v>-12.747</v>
      </c>
      <c r="P346">
        <v>500.25900000000001</v>
      </c>
      <c r="Q346">
        <v>5.0978200000000001E-2</v>
      </c>
      <c r="S346" t="b">
        <v>0</v>
      </c>
      <c r="T346" t="b">
        <v>0</v>
      </c>
      <c r="U346">
        <v>1</v>
      </c>
      <c r="V346">
        <v>-2.5480800945110432E-2</v>
      </c>
      <c r="W346">
        <v>0.9</v>
      </c>
    </row>
    <row r="347" spans="1:23" x14ac:dyDescent="0.25">
      <c r="A347" t="s">
        <v>2180</v>
      </c>
      <c r="B347" t="s">
        <v>118</v>
      </c>
      <c r="C347" t="s">
        <v>45</v>
      </c>
      <c r="D347" t="s">
        <v>1649</v>
      </c>
      <c r="E347" t="s">
        <v>67</v>
      </c>
      <c r="F347" t="s">
        <v>112</v>
      </c>
      <c r="G347" t="s">
        <v>1658</v>
      </c>
      <c r="H347">
        <v>1.1240525871619811</v>
      </c>
      <c r="I347">
        <v>1.7710842427727289</v>
      </c>
      <c r="J347">
        <v>-2.7459473728416985E-2</v>
      </c>
      <c r="M347">
        <v>562.07799999999997</v>
      </c>
      <c r="N347">
        <v>9.0247900000000006E-2</v>
      </c>
      <c r="O347">
        <v>-13.731</v>
      </c>
      <c r="P347">
        <v>500.04599999999999</v>
      </c>
      <c r="Q347">
        <v>5.0956300000000003E-2</v>
      </c>
      <c r="S347" t="b">
        <v>0</v>
      </c>
      <c r="T347" t="b">
        <v>0</v>
      </c>
      <c r="U347">
        <v>1</v>
      </c>
      <c r="V347">
        <v>-2.7459473728416985E-2</v>
      </c>
      <c r="W347">
        <v>1</v>
      </c>
    </row>
    <row r="348" spans="1:23" x14ac:dyDescent="0.25">
      <c r="A348" t="s">
        <v>2181</v>
      </c>
      <c r="B348" t="s">
        <v>118</v>
      </c>
      <c r="C348" t="s">
        <v>45</v>
      </c>
      <c r="D348" t="s">
        <v>1649</v>
      </c>
      <c r="E348" t="s">
        <v>67</v>
      </c>
      <c r="F348" t="s">
        <v>112</v>
      </c>
      <c r="G348" t="s">
        <v>1659</v>
      </c>
      <c r="H348">
        <v>0.88102756285783423</v>
      </c>
      <c r="I348">
        <v>1.8255326998630228</v>
      </c>
      <c r="J348">
        <v>0</v>
      </c>
      <c r="M348">
        <v>440.56400000000002</v>
      </c>
      <c r="N348">
        <v>9.3024399999999993E-2</v>
      </c>
      <c r="O348">
        <v>-0.13200000000000001</v>
      </c>
      <c r="P348">
        <v>500.05700000000002</v>
      </c>
      <c r="Q348">
        <v>5.09574E-2</v>
      </c>
      <c r="S348" t="b">
        <v>0</v>
      </c>
      <c r="T348" t="b">
        <v>1</v>
      </c>
      <c r="U348">
        <v>1</v>
      </c>
      <c r="V348">
        <v>-2.6396990743055292E-4</v>
      </c>
      <c r="W348">
        <v>0.5</v>
      </c>
    </row>
    <row r="349" spans="1:23" x14ac:dyDescent="0.25">
      <c r="A349" t="s">
        <v>2182</v>
      </c>
      <c r="B349" t="s">
        <v>118</v>
      </c>
      <c r="C349" t="s">
        <v>45</v>
      </c>
      <c r="D349" t="s">
        <v>1649</v>
      </c>
      <c r="E349" t="s">
        <v>67</v>
      </c>
      <c r="F349" t="s">
        <v>112</v>
      </c>
      <c r="G349" t="s">
        <v>1656</v>
      </c>
      <c r="H349">
        <v>0.63058738225164246</v>
      </c>
      <c r="I349">
        <v>1.0094769771816472</v>
      </c>
      <c r="J349">
        <v>-5.7506828935936154E-4</v>
      </c>
      <c r="M349">
        <v>302.64600000000002</v>
      </c>
      <c r="N349">
        <v>4.9371499999999999E-2</v>
      </c>
      <c r="O349">
        <v>-0.27600000000000002</v>
      </c>
      <c r="P349">
        <v>479.94299999999998</v>
      </c>
      <c r="Q349">
        <v>4.8908E-2</v>
      </c>
      <c r="S349" t="b">
        <v>0</v>
      </c>
      <c r="T349" t="b">
        <v>1</v>
      </c>
      <c r="U349">
        <v>1</v>
      </c>
      <c r="V349">
        <v>-5.7506828935936154E-4</v>
      </c>
      <c r="W349">
        <v>0.25</v>
      </c>
    </row>
    <row r="350" spans="1:23" x14ac:dyDescent="0.25">
      <c r="A350" t="s">
        <v>2183</v>
      </c>
      <c r="B350" t="s">
        <v>118</v>
      </c>
      <c r="C350" t="s">
        <v>45</v>
      </c>
      <c r="D350" t="s">
        <v>1649</v>
      </c>
      <c r="E350" t="s">
        <v>67</v>
      </c>
      <c r="F350" t="s">
        <v>112</v>
      </c>
      <c r="G350" t="s">
        <v>1657</v>
      </c>
      <c r="H350">
        <v>0.9933906080640581</v>
      </c>
      <c r="I350">
        <v>1.0076025928099175</v>
      </c>
      <c r="J350">
        <v>-2.8159409334341239E-2</v>
      </c>
      <c r="M350">
        <v>496.74099999999999</v>
      </c>
      <c r="N350">
        <v>5.1343699999999999E-2</v>
      </c>
      <c r="O350">
        <v>-14.081</v>
      </c>
      <c r="P350">
        <v>500.04599999999999</v>
      </c>
      <c r="Q350">
        <v>5.0956300000000003E-2</v>
      </c>
      <c r="S350" t="b">
        <v>0</v>
      </c>
      <c r="T350" t="b">
        <v>0</v>
      </c>
      <c r="U350">
        <v>1</v>
      </c>
      <c r="V350">
        <v>-2.8159409334341239E-2</v>
      </c>
      <c r="W350">
        <v>0.9</v>
      </c>
    </row>
    <row r="351" spans="1:23" x14ac:dyDescent="0.25">
      <c r="A351" t="s">
        <v>2184</v>
      </c>
      <c r="B351" t="s">
        <v>118</v>
      </c>
      <c r="C351" t="s">
        <v>45</v>
      </c>
      <c r="D351" t="s">
        <v>1649</v>
      </c>
      <c r="E351" t="s">
        <v>70</v>
      </c>
      <c r="F351" t="s">
        <v>112</v>
      </c>
      <c r="G351" t="s">
        <v>1658</v>
      </c>
      <c r="H351">
        <v>1.1372741885181008</v>
      </c>
      <c r="I351">
        <v>1.651619042013674</v>
      </c>
      <c r="J351">
        <v>-2.7577189741621284E-2</v>
      </c>
      <c r="M351">
        <v>568.86</v>
      </c>
      <c r="N351">
        <v>8.4185499999999996E-2</v>
      </c>
      <c r="O351">
        <v>-13.794</v>
      </c>
      <c r="P351">
        <v>500.19600000000003</v>
      </c>
      <c r="Q351">
        <v>5.0971500000000003E-2</v>
      </c>
      <c r="S351" t="b">
        <v>0</v>
      </c>
      <c r="T351" t="b">
        <v>0</v>
      </c>
      <c r="U351">
        <v>1</v>
      </c>
      <c r="V351">
        <v>-2.7577189741621284E-2</v>
      </c>
      <c r="W351">
        <v>1</v>
      </c>
    </row>
    <row r="352" spans="1:23" x14ac:dyDescent="0.25">
      <c r="A352" t="s">
        <v>2185</v>
      </c>
      <c r="B352" t="s">
        <v>118</v>
      </c>
      <c r="C352" t="s">
        <v>45</v>
      </c>
      <c r="D352" t="s">
        <v>1649</v>
      </c>
      <c r="E352" t="s">
        <v>70</v>
      </c>
      <c r="F352" t="s">
        <v>112</v>
      </c>
      <c r="G352" t="s">
        <v>1659</v>
      </c>
      <c r="H352">
        <v>0.89417381204181468</v>
      </c>
      <c r="I352">
        <v>1.7588277646661841</v>
      </c>
      <c r="J352">
        <v>0</v>
      </c>
      <c r="M352">
        <v>447.27199999999999</v>
      </c>
      <c r="N352">
        <v>8.9652200000000001E-2</v>
      </c>
      <c r="O352">
        <v>-0.106</v>
      </c>
      <c r="P352">
        <v>500.20699999999999</v>
      </c>
      <c r="Q352">
        <v>5.0972700000000003E-2</v>
      </c>
      <c r="S352" t="b">
        <v>0</v>
      </c>
      <c r="T352" t="b">
        <v>1</v>
      </c>
      <c r="U352">
        <v>1</v>
      </c>
      <c r="V352">
        <v>-2.1191226832091513E-4</v>
      </c>
      <c r="W352">
        <v>0.5</v>
      </c>
    </row>
    <row r="353" spans="1:23" x14ac:dyDescent="0.25">
      <c r="A353" t="s">
        <v>2186</v>
      </c>
      <c r="B353" t="s">
        <v>118</v>
      </c>
      <c r="C353" t="s">
        <v>45</v>
      </c>
      <c r="D353" t="s">
        <v>1649</v>
      </c>
      <c r="E353" t="s">
        <v>70</v>
      </c>
      <c r="F353" t="s">
        <v>112</v>
      </c>
      <c r="G353" t="s">
        <v>1656</v>
      </c>
      <c r="H353">
        <v>0.60826726967940203</v>
      </c>
      <c r="I353">
        <v>1.0089790025853187</v>
      </c>
      <c r="J353">
        <v>-5.4786268072920302E-4</v>
      </c>
      <c r="M353">
        <v>278.67399999999998</v>
      </c>
      <c r="N353">
        <v>4.7105899999999999E-2</v>
      </c>
      <c r="O353">
        <v>-0.251</v>
      </c>
      <c r="P353">
        <v>458.14400000000001</v>
      </c>
      <c r="Q353">
        <v>4.6686699999999998E-2</v>
      </c>
      <c r="S353" t="b">
        <v>0</v>
      </c>
      <c r="T353" t="b">
        <v>1</v>
      </c>
      <c r="U353">
        <v>1</v>
      </c>
      <c r="V353">
        <v>-5.4786268072920302E-4</v>
      </c>
      <c r="W353">
        <v>0.25</v>
      </c>
    </row>
    <row r="354" spans="1:23" x14ac:dyDescent="0.25">
      <c r="A354" t="s">
        <v>2187</v>
      </c>
      <c r="B354" t="s">
        <v>118</v>
      </c>
      <c r="C354" t="s">
        <v>45</v>
      </c>
      <c r="D354" t="s">
        <v>1649</v>
      </c>
      <c r="E354" t="s">
        <v>70</v>
      </c>
      <c r="F354" t="s">
        <v>112</v>
      </c>
      <c r="G354" t="s">
        <v>1657</v>
      </c>
      <c r="H354">
        <v>0.99280282129405273</v>
      </c>
      <c r="I354">
        <v>1.0076689914952472</v>
      </c>
      <c r="J354">
        <v>-2.8120976577181746E-2</v>
      </c>
      <c r="M354">
        <v>496.596</v>
      </c>
      <c r="N354">
        <v>5.1362400000000002E-2</v>
      </c>
      <c r="O354">
        <v>-14.066000000000001</v>
      </c>
      <c r="P354">
        <v>500.19600000000003</v>
      </c>
      <c r="Q354">
        <v>5.0971500000000003E-2</v>
      </c>
      <c r="S354" t="b">
        <v>0</v>
      </c>
      <c r="T354" t="b">
        <v>0</v>
      </c>
      <c r="U354">
        <v>1</v>
      </c>
      <c r="V354">
        <v>-2.8120976577181746E-2</v>
      </c>
      <c r="W354">
        <v>0.9</v>
      </c>
    </row>
    <row r="355" spans="1:23" x14ac:dyDescent="0.25">
      <c r="A355" t="s">
        <v>2188</v>
      </c>
      <c r="B355" t="s">
        <v>118</v>
      </c>
      <c r="C355" t="s">
        <v>45</v>
      </c>
      <c r="D355" t="s">
        <v>1649</v>
      </c>
      <c r="E355" t="s">
        <v>57</v>
      </c>
      <c r="F355" t="s">
        <v>112</v>
      </c>
      <c r="G355" t="s">
        <v>1658</v>
      </c>
      <c r="H355">
        <v>1.1351573466425118</v>
      </c>
      <c r="I355">
        <v>1.6937230562744909</v>
      </c>
      <c r="J355">
        <v>-2.4568791416219763E-2</v>
      </c>
      <c r="M355">
        <v>567.69899999999996</v>
      </c>
      <c r="N355">
        <v>8.6316699999999996E-2</v>
      </c>
      <c r="O355">
        <v>-12.287000000000001</v>
      </c>
      <c r="P355">
        <v>500.10599999999999</v>
      </c>
      <c r="Q355">
        <v>5.09627E-2</v>
      </c>
      <c r="S355" t="b">
        <v>0</v>
      </c>
      <c r="T355" t="b">
        <v>0</v>
      </c>
      <c r="U355">
        <v>1</v>
      </c>
      <c r="V355">
        <v>-2.4568791416219763E-2</v>
      </c>
      <c r="W355">
        <v>1</v>
      </c>
    </row>
    <row r="356" spans="1:23" x14ac:dyDescent="0.25">
      <c r="A356" t="s">
        <v>2189</v>
      </c>
      <c r="B356" t="s">
        <v>118</v>
      </c>
      <c r="C356" t="s">
        <v>45</v>
      </c>
      <c r="D356" t="s">
        <v>1649</v>
      </c>
      <c r="E356" t="s">
        <v>57</v>
      </c>
      <c r="F356" t="s">
        <v>112</v>
      </c>
      <c r="G356" t="s">
        <v>1659</v>
      </c>
      <c r="H356">
        <v>0.91277241125576614</v>
      </c>
      <c r="I356">
        <v>1.654118519652223</v>
      </c>
      <c r="J356">
        <v>0</v>
      </c>
      <c r="M356">
        <v>456.49299999999999</v>
      </c>
      <c r="N356">
        <v>8.43E-2</v>
      </c>
      <c r="O356">
        <v>-0.13100000000000001</v>
      </c>
      <c r="P356">
        <v>500.11700000000002</v>
      </c>
      <c r="Q356">
        <v>5.0963700000000001E-2</v>
      </c>
      <c r="S356" t="b">
        <v>0</v>
      </c>
      <c r="T356" t="b">
        <v>1</v>
      </c>
      <c r="U356">
        <v>1</v>
      </c>
      <c r="V356">
        <v>-2.6193870634271579E-4</v>
      </c>
      <c r="W356">
        <v>0.5</v>
      </c>
    </row>
    <row r="357" spans="1:23" x14ac:dyDescent="0.25">
      <c r="A357" t="s">
        <v>2190</v>
      </c>
      <c r="B357" t="s">
        <v>118</v>
      </c>
      <c r="C357" t="s">
        <v>45</v>
      </c>
      <c r="D357" t="s">
        <v>1649</v>
      </c>
      <c r="E357" t="s">
        <v>57</v>
      </c>
      <c r="F357" t="s">
        <v>112</v>
      </c>
      <c r="G357" t="s">
        <v>1656</v>
      </c>
      <c r="H357">
        <v>0.65241874203224992</v>
      </c>
      <c r="I357">
        <v>1.0094208421238595</v>
      </c>
      <c r="J357">
        <v>-5.547333407297779E-4</v>
      </c>
      <c r="M357">
        <v>311.66500000000002</v>
      </c>
      <c r="N357">
        <v>4.9137899999999998E-2</v>
      </c>
      <c r="O357">
        <v>-0.26500000000000001</v>
      </c>
      <c r="P357">
        <v>477.70699999999999</v>
      </c>
      <c r="Q357">
        <v>4.8679300000000002E-2</v>
      </c>
      <c r="S357" t="b">
        <v>0</v>
      </c>
      <c r="T357" t="b">
        <v>1</v>
      </c>
      <c r="U357">
        <v>1</v>
      </c>
      <c r="V357">
        <v>-5.547333407297779E-4</v>
      </c>
      <c r="W357">
        <v>0.25</v>
      </c>
    </row>
    <row r="358" spans="1:23" x14ac:dyDescent="0.25">
      <c r="A358" t="s">
        <v>2191</v>
      </c>
      <c r="B358" t="s">
        <v>118</v>
      </c>
      <c r="C358" t="s">
        <v>45</v>
      </c>
      <c r="D358" t="s">
        <v>1649</v>
      </c>
      <c r="E358" t="s">
        <v>57</v>
      </c>
      <c r="F358" t="s">
        <v>112</v>
      </c>
      <c r="G358" t="s">
        <v>1657</v>
      </c>
      <c r="H358">
        <v>0.99514902840597796</v>
      </c>
      <c r="I358">
        <v>1.0067755436819479</v>
      </c>
      <c r="J358">
        <v>-2.5104677808304641E-2</v>
      </c>
      <c r="M358">
        <v>497.68</v>
      </c>
      <c r="N358">
        <v>5.1307999999999999E-2</v>
      </c>
      <c r="O358">
        <v>-12.555</v>
      </c>
      <c r="P358">
        <v>500.10599999999999</v>
      </c>
      <c r="Q358">
        <v>5.09627E-2</v>
      </c>
      <c r="S358" t="b">
        <v>0</v>
      </c>
      <c r="T358" t="b">
        <v>0</v>
      </c>
      <c r="U358">
        <v>1</v>
      </c>
      <c r="V358">
        <v>-2.5104677808304641E-2</v>
      </c>
      <c r="W358">
        <v>0.9</v>
      </c>
    </row>
    <row r="359" spans="1:23" x14ac:dyDescent="0.25">
      <c r="A359" t="s">
        <v>2192</v>
      </c>
      <c r="B359" t="s">
        <v>118</v>
      </c>
      <c r="C359" t="s">
        <v>45</v>
      </c>
      <c r="D359" t="s">
        <v>1649</v>
      </c>
      <c r="E359" t="s">
        <v>59</v>
      </c>
      <c r="F359" t="s">
        <v>112</v>
      </c>
      <c r="G359" t="s">
        <v>1658</v>
      </c>
      <c r="H359">
        <v>1.1238677400391117</v>
      </c>
      <c r="I359">
        <v>1.5507420132763767</v>
      </c>
      <c r="J359">
        <v>-2.6542373016920411E-2</v>
      </c>
      <c r="M359">
        <v>562.053</v>
      </c>
      <c r="N359">
        <v>7.9030000000000003E-2</v>
      </c>
      <c r="O359">
        <v>-13.273999999999999</v>
      </c>
      <c r="P359">
        <v>500.10599999999999</v>
      </c>
      <c r="Q359">
        <v>5.09627E-2</v>
      </c>
      <c r="S359" t="b">
        <v>0</v>
      </c>
      <c r="T359" t="b">
        <v>0</v>
      </c>
      <c r="U359">
        <v>1</v>
      </c>
      <c r="V359">
        <v>-2.6542373016920411E-2</v>
      </c>
      <c r="W359">
        <v>1</v>
      </c>
    </row>
    <row r="360" spans="1:23" x14ac:dyDescent="0.25">
      <c r="A360" t="s">
        <v>2193</v>
      </c>
      <c r="B360" t="s">
        <v>118</v>
      </c>
      <c r="C360" t="s">
        <v>45</v>
      </c>
      <c r="D360" t="s">
        <v>1649</v>
      </c>
      <c r="E360" t="s">
        <v>59</v>
      </c>
      <c r="F360" t="s">
        <v>112</v>
      </c>
      <c r="G360" t="s">
        <v>1659</v>
      </c>
      <c r="H360">
        <v>0.93449732762533566</v>
      </c>
      <c r="I360">
        <v>1.5830875701724954</v>
      </c>
      <c r="J360">
        <v>0</v>
      </c>
      <c r="M360">
        <v>467.358</v>
      </c>
      <c r="N360">
        <v>8.0680000000000002E-2</v>
      </c>
      <c r="O360">
        <v>-9.1999999999999998E-2</v>
      </c>
      <c r="P360">
        <v>500.11700000000002</v>
      </c>
      <c r="Q360">
        <v>5.0963700000000001E-2</v>
      </c>
      <c r="S360" t="b">
        <v>0</v>
      </c>
      <c r="T360" t="b">
        <v>1</v>
      </c>
      <c r="U360">
        <v>1</v>
      </c>
      <c r="V360">
        <v>-1.8395695407274698E-4</v>
      </c>
      <c r="W360">
        <v>0.5</v>
      </c>
    </row>
    <row r="361" spans="1:23" x14ac:dyDescent="0.25">
      <c r="A361" t="s">
        <v>2194</v>
      </c>
      <c r="B361" t="s">
        <v>118</v>
      </c>
      <c r="C361" t="s">
        <v>45</v>
      </c>
      <c r="D361" t="s">
        <v>1649</v>
      </c>
      <c r="E361" t="s">
        <v>59</v>
      </c>
      <c r="F361" t="s">
        <v>112</v>
      </c>
      <c r="G361" t="s">
        <v>1656</v>
      </c>
      <c r="H361">
        <v>0.61168666148915551</v>
      </c>
      <c r="I361">
        <v>1.009809097501402</v>
      </c>
      <c r="J361">
        <v>-4.8356000644746676E-4</v>
      </c>
      <c r="M361">
        <v>292.20699999999999</v>
      </c>
      <c r="N361">
        <v>4.91568E-2</v>
      </c>
      <c r="O361">
        <v>-0.23100000000000001</v>
      </c>
      <c r="P361">
        <v>477.70699999999999</v>
      </c>
      <c r="Q361">
        <v>4.8679300000000002E-2</v>
      </c>
      <c r="S361" t="b">
        <v>0</v>
      </c>
      <c r="T361" t="b">
        <v>1</v>
      </c>
      <c r="U361">
        <v>1</v>
      </c>
      <c r="V361">
        <v>-4.8356000644746676E-4</v>
      </c>
      <c r="W361">
        <v>0.25</v>
      </c>
    </row>
    <row r="362" spans="1:23" x14ac:dyDescent="0.25">
      <c r="A362" t="s">
        <v>2195</v>
      </c>
      <c r="B362" t="s">
        <v>118</v>
      </c>
      <c r="C362" t="s">
        <v>45</v>
      </c>
      <c r="D362" t="s">
        <v>1649</v>
      </c>
      <c r="E362" t="s">
        <v>59</v>
      </c>
      <c r="F362" t="s">
        <v>112</v>
      </c>
      <c r="G362" t="s">
        <v>1657</v>
      </c>
      <c r="H362">
        <v>0.99395928063250583</v>
      </c>
      <c r="I362">
        <v>1.006779468120802</v>
      </c>
      <c r="J362">
        <v>-2.7090256865544504E-2</v>
      </c>
      <c r="M362">
        <v>497.08499999999998</v>
      </c>
      <c r="N362">
        <v>5.1308199999999998E-2</v>
      </c>
      <c r="O362">
        <v>-13.548</v>
      </c>
      <c r="P362">
        <v>500.10599999999999</v>
      </c>
      <c r="Q362">
        <v>5.09627E-2</v>
      </c>
      <c r="S362" t="b">
        <v>0</v>
      </c>
      <c r="T362" t="b">
        <v>0</v>
      </c>
      <c r="U362">
        <v>1</v>
      </c>
      <c r="V362">
        <v>-2.7090256865544504E-2</v>
      </c>
      <c r="W362">
        <v>0.9</v>
      </c>
    </row>
    <row r="363" spans="1:23" x14ac:dyDescent="0.25">
      <c r="A363" t="s">
        <v>2196</v>
      </c>
      <c r="B363" t="s">
        <v>118</v>
      </c>
      <c r="C363" t="s">
        <v>45</v>
      </c>
      <c r="D363" t="s">
        <v>1649</v>
      </c>
      <c r="E363" t="s">
        <v>62</v>
      </c>
      <c r="F363" t="s">
        <v>112</v>
      </c>
      <c r="G363" t="s">
        <v>1658</v>
      </c>
      <c r="H363">
        <v>1.1243696336376687</v>
      </c>
      <c r="I363">
        <v>1.3220983189666167</v>
      </c>
      <c r="J363">
        <v>-2.5628566743850303E-2</v>
      </c>
      <c r="M363">
        <v>562.30399999999997</v>
      </c>
      <c r="N363">
        <v>6.7377699999999999E-2</v>
      </c>
      <c r="O363">
        <v>-12.817</v>
      </c>
      <c r="P363">
        <v>500.10599999999999</v>
      </c>
      <c r="Q363">
        <v>5.09627E-2</v>
      </c>
      <c r="S363" t="b">
        <v>0</v>
      </c>
      <c r="T363" t="b">
        <v>0</v>
      </c>
      <c r="U363">
        <v>1</v>
      </c>
      <c r="V363">
        <v>-2.5628566743850303E-2</v>
      </c>
      <c r="W363">
        <v>1</v>
      </c>
    </row>
    <row r="364" spans="1:23" x14ac:dyDescent="0.25">
      <c r="A364" t="s">
        <v>2197</v>
      </c>
      <c r="B364" t="s">
        <v>118</v>
      </c>
      <c r="C364" t="s">
        <v>45</v>
      </c>
      <c r="D364" t="s">
        <v>1649</v>
      </c>
      <c r="E364" t="s">
        <v>62</v>
      </c>
      <c r="F364" t="s">
        <v>112</v>
      </c>
      <c r="G364" t="s">
        <v>1659</v>
      </c>
      <c r="H364">
        <v>0.95050158262966467</v>
      </c>
      <c r="I364">
        <v>1.5206235026106816</v>
      </c>
      <c r="J364">
        <v>0</v>
      </c>
      <c r="M364">
        <v>475.36200000000002</v>
      </c>
      <c r="N364">
        <v>7.7496599999999999E-2</v>
      </c>
      <c r="O364">
        <v>-0.10299999999999999</v>
      </c>
      <c r="P364">
        <v>500.11700000000002</v>
      </c>
      <c r="Q364">
        <v>5.0963700000000001E-2</v>
      </c>
      <c r="S364" t="b">
        <v>0</v>
      </c>
      <c r="T364" t="b">
        <v>1</v>
      </c>
      <c r="U364">
        <v>1</v>
      </c>
      <c r="V364">
        <v>-2.0595180727709715E-4</v>
      </c>
      <c r="W364">
        <v>0.5</v>
      </c>
    </row>
    <row r="365" spans="1:23" x14ac:dyDescent="0.25">
      <c r="A365" t="s">
        <v>2198</v>
      </c>
      <c r="B365" t="s">
        <v>118</v>
      </c>
      <c r="C365" t="s">
        <v>45</v>
      </c>
      <c r="D365" t="s">
        <v>1649</v>
      </c>
      <c r="E365" t="s">
        <v>62</v>
      </c>
      <c r="F365" t="s">
        <v>112</v>
      </c>
      <c r="G365" t="s">
        <v>1656</v>
      </c>
      <c r="H365">
        <v>0.62529123500388317</v>
      </c>
      <c r="I365">
        <v>1.0106040966077985</v>
      </c>
      <c r="J365">
        <v>-5.3798667383982233E-4</v>
      </c>
      <c r="M365">
        <v>298.70600000000002</v>
      </c>
      <c r="N365">
        <v>4.9195500000000003E-2</v>
      </c>
      <c r="O365">
        <v>-0.25700000000000001</v>
      </c>
      <c r="P365">
        <v>477.70699999999999</v>
      </c>
      <c r="Q365">
        <v>4.8679300000000002E-2</v>
      </c>
      <c r="S365" t="b">
        <v>0</v>
      </c>
      <c r="T365" t="b">
        <v>1</v>
      </c>
      <c r="U365">
        <v>1</v>
      </c>
      <c r="V365">
        <v>-5.3798667383982233E-4</v>
      </c>
      <c r="W365">
        <v>0.25</v>
      </c>
    </row>
    <row r="366" spans="1:23" x14ac:dyDescent="0.25">
      <c r="A366" t="s">
        <v>2199</v>
      </c>
      <c r="B366" t="s">
        <v>118</v>
      </c>
      <c r="C366" t="s">
        <v>45</v>
      </c>
      <c r="D366" t="s">
        <v>1649</v>
      </c>
      <c r="E366" t="s">
        <v>62</v>
      </c>
      <c r="F366" t="s">
        <v>112</v>
      </c>
      <c r="G366" t="s">
        <v>1657</v>
      </c>
      <c r="H366">
        <v>0.99497706486224924</v>
      </c>
      <c r="I366">
        <v>1.0083335459071046</v>
      </c>
      <c r="J366">
        <v>-2.6046478146632912E-2</v>
      </c>
      <c r="M366">
        <v>497.59399999999999</v>
      </c>
      <c r="N366">
        <v>5.13874E-2</v>
      </c>
      <c r="O366">
        <v>-13.026</v>
      </c>
      <c r="P366">
        <v>500.10599999999999</v>
      </c>
      <c r="Q366">
        <v>5.09627E-2</v>
      </c>
      <c r="S366" t="b">
        <v>0</v>
      </c>
      <c r="T366" t="b">
        <v>0</v>
      </c>
      <c r="U366">
        <v>1</v>
      </c>
      <c r="V366">
        <v>-2.6046478146632912E-2</v>
      </c>
      <c r="W366">
        <v>0.9</v>
      </c>
    </row>
    <row r="367" spans="1:23" x14ac:dyDescent="0.25">
      <c r="A367" t="s">
        <v>2200</v>
      </c>
      <c r="B367" t="s">
        <v>118</v>
      </c>
      <c r="C367" t="s">
        <v>45</v>
      </c>
      <c r="D367" t="s">
        <v>1649</v>
      </c>
      <c r="E367" t="s">
        <v>100</v>
      </c>
      <c r="F367" t="s">
        <v>112</v>
      </c>
      <c r="G367" t="s">
        <v>1658</v>
      </c>
      <c r="H367">
        <v>1.1182555359184947</v>
      </c>
      <c r="I367">
        <v>1.5128671457635632</v>
      </c>
      <c r="J367">
        <v>-2.585427879117452E-2</v>
      </c>
      <c r="M367">
        <v>559.33799999999997</v>
      </c>
      <c r="N367">
        <v>7.7112200000000006E-2</v>
      </c>
      <c r="O367">
        <v>-12.932</v>
      </c>
      <c r="P367">
        <v>500.18799999999999</v>
      </c>
      <c r="Q367">
        <v>5.09709E-2</v>
      </c>
      <c r="S367" t="b">
        <v>0</v>
      </c>
      <c r="T367" t="b">
        <v>0</v>
      </c>
      <c r="U367">
        <v>1</v>
      </c>
      <c r="V367">
        <v>-2.585427879117452E-2</v>
      </c>
      <c r="W367">
        <v>1</v>
      </c>
    </row>
    <row r="368" spans="1:23" x14ac:dyDescent="0.25">
      <c r="A368" t="s">
        <v>2201</v>
      </c>
      <c r="B368" t="s">
        <v>118</v>
      </c>
      <c r="C368" t="s">
        <v>45</v>
      </c>
      <c r="D368" t="s">
        <v>1649</v>
      </c>
      <c r="E368" t="s">
        <v>100</v>
      </c>
      <c r="F368" t="s">
        <v>112</v>
      </c>
      <c r="G368" t="s">
        <v>1659</v>
      </c>
      <c r="H368">
        <v>0.94232968403880135</v>
      </c>
      <c r="I368">
        <v>1.8372345789460263</v>
      </c>
      <c r="J368">
        <v>0</v>
      </c>
      <c r="M368">
        <v>471.34199999999998</v>
      </c>
      <c r="N368">
        <v>9.3645500000000007E-2</v>
      </c>
      <c r="O368">
        <v>-0.104</v>
      </c>
      <c r="P368">
        <v>500.18799999999999</v>
      </c>
      <c r="Q368">
        <v>5.09709E-2</v>
      </c>
      <c r="S368" t="b">
        <v>0</v>
      </c>
      <c r="T368" t="b">
        <v>1</v>
      </c>
      <c r="U368">
        <v>1</v>
      </c>
      <c r="V368">
        <v>-2.0792182139515541E-4</v>
      </c>
      <c r="W368">
        <v>0.5</v>
      </c>
    </row>
    <row r="369" spans="1:23" x14ac:dyDescent="0.25">
      <c r="A369" t="s">
        <v>2202</v>
      </c>
      <c r="B369" t="s">
        <v>118</v>
      </c>
      <c r="C369" t="s">
        <v>45</v>
      </c>
      <c r="D369" t="s">
        <v>1649</v>
      </c>
      <c r="E369" t="s">
        <v>100</v>
      </c>
      <c r="F369" t="s">
        <v>112</v>
      </c>
      <c r="G369" t="s">
        <v>1656</v>
      </c>
      <c r="H369">
        <v>0.61486055151483443</v>
      </c>
      <c r="I369">
        <v>1.0111365802359591</v>
      </c>
      <c r="J369">
        <v>-5.5674742295013348E-4</v>
      </c>
      <c r="M369">
        <v>293.76499999999999</v>
      </c>
      <c r="N369">
        <v>4.9228599999999997E-2</v>
      </c>
      <c r="O369">
        <v>-0.26600000000000001</v>
      </c>
      <c r="P369">
        <v>477.77499999999998</v>
      </c>
      <c r="Q369">
        <v>4.8686399999999998E-2</v>
      </c>
      <c r="S369" t="b">
        <v>0</v>
      </c>
      <c r="T369" t="b">
        <v>1</v>
      </c>
      <c r="U369">
        <v>1</v>
      </c>
      <c r="V369">
        <v>-5.5674742295013348E-4</v>
      </c>
      <c r="W369">
        <v>0.25</v>
      </c>
    </row>
    <row r="370" spans="1:23" x14ac:dyDescent="0.25">
      <c r="A370" t="s">
        <v>2203</v>
      </c>
      <c r="B370" t="s">
        <v>118</v>
      </c>
      <c r="C370" t="s">
        <v>45</v>
      </c>
      <c r="D370" t="s">
        <v>1649</v>
      </c>
      <c r="E370" t="s">
        <v>100</v>
      </c>
      <c r="F370" t="s">
        <v>112</v>
      </c>
      <c r="G370" t="s">
        <v>1657</v>
      </c>
      <c r="H370">
        <v>0.99508784696953945</v>
      </c>
      <c r="I370">
        <v>1.0073022057683896</v>
      </c>
      <c r="J370">
        <v>-2.6360088606683887E-2</v>
      </c>
      <c r="M370">
        <v>497.73099999999999</v>
      </c>
      <c r="N370">
        <v>5.1343100000000003E-2</v>
      </c>
      <c r="O370">
        <v>-13.185</v>
      </c>
      <c r="P370">
        <v>500.18799999999999</v>
      </c>
      <c r="Q370">
        <v>5.09709E-2</v>
      </c>
      <c r="S370" t="b">
        <v>0</v>
      </c>
      <c r="T370" t="b">
        <v>0</v>
      </c>
      <c r="U370">
        <v>1</v>
      </c>
      <c r="V370">
        <v>-2.6360088606683887E-2</v>
      </c>
      <c r="W370">
        <v>0.9</v>
      </c>
    </row>
    <row r="371" spans="1:23" x14ac:dyDescent="0.25">
      <c r="A371" t="s">
        <v>2204</v>
      </c>
      <c r="B371" t="s">
        <v>118</v>
      </c>
      <c r="C371" t="s">
        <v>45</v>
      </c>
      <c r="D371" t="s">
        <v>1649</v>
      </c>
      <c r="E371" t="s">
        <v>47</v>
      </c>
      <c r="F371" t="s">
        <v>113</v>
      </c>
      <c r="G371" t="s">
        <v>1658</v>
      </c>
      <c r="H371">
        <v>1.1568435343681329</v>
      </c>
      <c r="I371">
        <v>1.5849449963672371</v>
      </c>
      <c r="J371">
        <v>-2.2982070625778547E-2</v>
      </c>
      <c r="M371">
        <v>578.57100000000003</v>
      </c>
      <c r="N371">
        <v>8.3549899999999996E-2</v>
      </c>
      <c r="O371">
        <v>-11.494</v>
      </c>
      <c r="P371">
        <v>500.12900000000002</v>
      </c>
      <c r="Q371">
        <v>5.2714700000000003E-2</v>
      </c>
      <c r="S371" t="b">
        <v>0</v>
      </c>
      <c r="T371" t="b">
        <v>0</v>
      </c>
      <c r="U371">
        <v>1</v>
      </c>
      <c r="V371">
        <v>-2.2982070625778547E-2</v>
      </c>
      <c r="W371">
        <v>1</v>
      </c>
    </row>
    <row r="372" spans="1:23" x14ac:dyDescent="0.25">
      <c r="A372" t="s">
        <v>2205</v>
      </c>
      <c r="B372" t="s">
        <v>118</v>
      </c>
      <c r="C372" t="s">
        <v>45</v>
      </c>
      <c r="D372" t="s">
        <v>1649</v>
      </c>
      <c r="E372" t="s">
        <v>47</v>
      </c>
      <c r="F372" t="s">
        <v>113</v>
      </c>
      <c r="G372" t="s">
        <v>1659</v>
      </c>
      <c r="H372">
        <v>0.98266685328108128</v>
      </c>
      <c r="I372">
        <v>1.6918317019500722</v>
      </c>
      <c r="J372">
        <v>0</v>
      </c>
      <c r="M372">
        <v>491.471</v>
      </c>
      <c r="N372">
        <v>8.9186600000000005E-2</v>
      </c>
      <c r="O372">
        <v>-0.13300000000000001</v>
      </c>
      <c r="P372">
        <v>500.14</v>
      </c>
      <c r="Q372">
        <v>5.2715999999999999E-2</v>
      </c>
      <c r="S372" t="b">
        <v>0</v>
      </c>
      <c r="T372" t="b">
        <v>1</v>
      </c>
      <c r="U372">
        <v>1</v>
      </c>
      <c r="V372">
        <v>-2.6592554084856241E-4</v>
      </c>
      <c r="W372">
        <v>0.5</v>
      </c>
    </row>
    <row r="373" spans="1:23" x14ac:dyDescent="0.25">
      <c r="A373" t="s">
        <v>2206</v>
      </c>
      <c r="B373" t="s">
        <v>118</v>
      </c>
      <c r="C373" t="s">
        <v>45</v>
      </c>
      <c r="D373" t="s">
        <v>1649</v>
      </c>
      <c r="E373" t="s">
        <v>47</v>
      </c>
      <c r="F373" t="s">
        <v>113</v>
      </c>
      <c r="G373" t="s">
        <v>1656</v>
      </c>
      <c r="H373">
        <v>0.73446875778213272</v>
      </c>
      <c r="I373">
        <v>1.0096293511333543</v>
      </c>
      <c r="J373">
        <v>-7.3192650418475735E-4</v>
      </c>
      <c r="M373">
        <v>339.17399999999998</v>
      </c>
      <c r="N373">
        <v>4.91428E-2</v>
      </c>
      <c r="O373">
        <v>-0.33800000000000002</v>
      </c>
      <c r="P373">
        <v>461.79500000000002</v>
      </c>
      <c r="Q373">
        <v>4.8674099999999998E-2</v>
      </c>
      <c r="S373" t="b">
        <v>0</v>
      </c>
      <c r="T373" t="b">
        <v>1</v>
      </c>
      <c r="U373">
        <v>1</v>
      </c>
      <c r="V373">
        <v>-7.3192650418475735E-4</v>
      </c>
      <c r="W373">
        <v>0.25</v>
      </c>
    </row>
    <row r="374" spans="1:23" x14ac:dyDescent="0.25">
      <c r="A374" t="s">
        <v>2207</v>
      </c>
      <c r="B374" t="s">
        <v>118</v>
      </c>
      <c r="C374" t="s">
        <v>45</v>
      </c>
      <c r="D374" t="s">
        <v>1649</v>
      </c>
      <c r="E374" t="s">
        <v>47</v>
      </c>
      <c r="F374" t="s">
        <v>113</v>
      </c>
      <c r="G374" t="s">
        <v>1657</v>
      </c>
      <c r="H374">
        <v>0.99589106010649253</v>
      </c>
      <c r="I374">
        <v>1.0064555048212358</v>
      </c>
      <c r="J374">
        <v>-2.3727878207422486E-2</v>
      </c>
      <c r="M374">
        <v>498.07400000000001</v>
      </c>
      <c r="N374">
        <v>5.3054999999999998E-2</v>
      </c>
      <c r="O374">
        <v>-11.867000000000001</v>
      </c>
      <c r="P374">
        <v>500.12900000000002</v>
      </c>
      <c r="Q374">
        <v>5.2714700000000003E-2</v>
      </c>
      <c r="S374" t="b">
        <v>0</v>
      </c>
      <c r="T374" t="b">
        <v>0</v>
      </c>
      <c r="U374">
        <v>1</v>
      </c>
      <c r="V374">
        <v>-2.3727878207422486E-2</v>
      </c>
      <c r="W374">
        <v>0.9</v>
      </c>
    </row>
    <row r="375" spans="1:23" x14ac:dyDescent="0.25">
      <c r="A375" t="s">
        <v>2208</v>
      </c>
      <c r="B375" t="s">
        <v>118</v>
      </c>
      <c r="C375" t="s">
        <v>45</v>
      </c>
      <c r="D375" t="s">
        <v>1649</v>
      </c>
      <c r="E375" t="s">
        <v>67</v>
      </c>
      <c r="F375" t="s">
        <v>113</v>
      </c>
      <c r="G375" t="s">
        <v>1658</v>
      </c>
      <c r="H375">
        <v>1.1504766246021465</v>
      </c>
      <c r="I375">
        <v>1.5484723297066814</v>
      </c>
      <c r="J375">
        <v>-3.0562752906930248E-2</v>
      </c>
      <c r="M375">
        <v>575.45000000000005</v>
      </c>
      <c r="N375">
        <v>8.1636700000000006E-2</v>
      </c>
      <c r="O375">
        <v>-15.287000000000001</v>
      </c>
      <c r="P375">
        <v>500.18400000000003</v>
      </c>
      <c r="Q375">
        <v>5.2720799999999998E-2</v>
      </c>
      <c r="S375" t="b">
        <v>0</v>
      </c>
      <c r="T375" t="b">
        <v>0</v>
      </c>
      <c r="U375">
        <v>1</v>
      </c>
      <c r="V375">
        <v>-3.0562752906930248E-2</v>
      </c>
      <c r="W375">
        <v>1</v>
      </c>
    </row>
    <row r="376" spans="1:23" x14ac:dyDescent="0.25">
      <c r="A376" t="s">
        <v>2209</v>
      </c>
      <c r="B376" t="s">
        <v>118</v>
      </c>
      <c r="C376" t="s">
        <v>45</v>
      </c>
      <c r="D376" t="s">
        <v>1649</v>
      </c>
      <c r="E376" t="s">
        <v>67</v>
      </c>
      <c r="F376" t="s">
        <v>113</v>
      </c>
      <c r="G376" t="s">
        <v>1659</v>
      </c>
      <c r="H376">
        <v>0.89248593048711</v>
      </c>
      <c r="I376">
        <v>1.8080243845999189</v>
      </c>
      <c r="J376">
        <v>0</v>
      </c>
      <c r="M376">
        <v>446.41699999999997</v>
      </c>
      <c r="N376">
        <v>9.5322299999999999E-2</v>
      </c>
      <c r="O376">
        <v>-0.114</v>
      </c>
      <c r="P376">
        <v>500.19499999999999</v>
      </c>
      <c r="Q376">
        <v>5.2721799999999999E-2</v>
      </c>
      <c r="S376" t="b">
        <v>0</v>
      </c>
      <c r="T376" t="b">
        <v>1</v>
      </c>
      <c r="U376">
        <v>1</v>
      </c>
      <c r="V376">
        <v>-2.2791111466528055E-4</v>
      </c>
      <c r="W376">
        <v>0.5</v>
      </c>
    </row>
    <row r="377" spans="1:23" x14ac:dyDescent="0.25">
      <c r="A377" t="s">
        <v>2210</v>
      </c>
      <c r="B377" t="s">
        <v>118</v>
      </c>
      <c r="C377" t="s">
        <v>45</v>
      </c>
      <c r="D377" t="s">
        <v>1649</v>
      </c>
      <c r="E377" t="s">
        <v>67</v>
      </c>
      <c r="F377" t="s">
        <v>113</v>
      </c>
      <c r="G377" t="s">
        <v>1656</v>
      </c>
      <c r="H377">
        <v>0.61693639794809474</v>
      </c>
      <c r="I377">
        <v>1.00884455402517</v>
      </c>
      <c r="J377">
        <v>-6.0061463676836608E-4</v>
      </c>
      <c r="M377">
        <v>263.98399999999998</v>
      </c>
      <c r="N377">
        <v>4.5500100000000002E-2</v>
      </c>
      <c r="O377">
        <v>-0.25700000000000001</v>
      </c>
      <c r="P377">
        <v>427.89499999999998</v>
      </c>
      <c r="Q377">
        <v>4.5101200000000001E-2</v>
      </c>
      <c r="S377" t="b">
        <v>0</v>
      </c>
      <c r="T377" t="b">
        <v>1</v>
      </c>
      <c r="U377">
        <v>1</v>
      </c>
      <c r="V377">
        <v>-6.0061463676836608E-4</v>
      </c>
      <c r="W377">
        <v>0.25</v>
      </c>
    </row>
    <row r="378" spans="1:23" x14ac:dyDescent="0.25">
      <c r="A378" t="s">
        <v>2211</v>
      </c>
      <c r="B378" t="s">
        <v>118</v>
      </c>
      <c r="C378" t="s">
        <v>45</v>
      </c>
      <c r="D378" t="s">
        <v>1649</v>
      </c>
      <c r="E378" t="s">
        <v>67</v>
      </c>
      <c r="F378" t="s">
        <v>113</v>
      </c>
      <c r="G378" t="s">
        <v>1657</v>
      </c>
      <c r="H378">
        <v>0.99226284727220382</v>
      </c>
      <c r="I378">
        <v>1.0082472193138192</v>
      </c>
      <c r="J378">
        <v>-3.1360459350958846E-2</v>
      </c>
      <c r="M378">
        <v>496.31400000000002</v>
      </c>
      <c r="N378">
        <v>5.3155599999999997E-2</v>
      </c>
      <c r="O378">
        <v>-15.686</v>
      </c>
      <c r="P378">
        <v>500.18400000000003</v>
      </c>
      <c r="Q378">
        <v>5.2720799999999998E-2</v>
      </c>
      <c r="S378" t="b">
        <v>0</v>
      </c>
      <c r="T378" t="b">
        <v>0</v>
      </c>
      <c r="U378">
        <v>1</v>
      </c>
      <c r="V378">
        <v>-3.1360459350958846E-2</v>
      </c>
      <c r="W378">
        <v>0.9</v>
      </c>
    </row>
    <row r="379" spans="1:23" x14ac:dyDescent="0.25">
      <c r="A379" t="s">
        <v>2212</v>
      </c>
      <c r="B379" t="s">
        <v>118</v>
      </c>
      <c r="C379" t="s">
        <v>45</v>
      </c>
      <c r="D379" t="s">
        <v>1649</v>
      </c>
      <c r="E379" t="s">
        <v>70</v>
      </c>
      <c r="F379" t="s">
        <v>113</v>
      </c>
      <c r="G379" t="s">
        <v>1658</v>
      </c>
      <c r="H379">
        <v>1.1489734346603007</v>
      </c>
      <c r="I379">
        <v>1.5475628192652704</v>
      </c>
      <c r="J379">
        <v>-2.7095166975565965E-2</v>
      </c>
      <c r="M379">
        <v>574.67399999999998</v>
      </c>
      <c r="N379">
        <v>8.1585500000000005E-2</v>
      </c>
      <c r="O379">
        <v>-13.552</v>
      </c>
      <c r="P379">
        <v>500.16300000000001</v>
      </c>
      <c r="Q379">
        <v>5.27187E-2</v>
      </c>
      <c r="S379" t="b">
        <v>0</v>
      </c>
      <c r="T379" t="b">
        <v>0</v>
      </c>
      <c r="U379">
        <v>1</v>
      </c>
      <c r="V379">
        <v>-2.7095166975565965E-2</v>
      </c>
      <c r="W379">
        <v>1</v>
      </c>
    </row>
    <row r="380" spans="1:23" x14ac:dyDescent="0.25">
      <c r="A380" t="s">
        <v>2213</v>
      </c>
      <c r="B380" t="s">
        <v>118</v>
      </c>
      <c r="C380" t="s">
        <v>45</v>
      </c>
      <c r="D380" t="s">
        <v>1649</v>
      </c>
      <c r="E380" t="s">
        <v>70</v>
      </c>
      <c r="F380" t="s">
        <v>113</v>
      </c>
      <c r="G380" t="s">
        <v>1659</v>
      </c>
      <c r="H380">
        <v>0.90301175191033523</v>
      </c>
      <c r="I380">
        <v>1.7350667776941069</v>
      </c>
      <c r="J380">
        <v>0</v>
      </c>
      <c r="M380">
        <v>451.66300000000001</v>
      </c>
      <c r="N380">
        <v>9.1472200000000004E-2</v>
      </c>
      <c r="O380">
        <v>-0.13900000000000001</v>
      </c>
      <c r="P380">
        <v>500.17399999999998</v>
      </c>
      <c r="Q380">
        <v>5.2719700000000001E-2</v>
      </c>
      <c r="S380" t="b">
        <v>0</v>
      </c>
      <c r="T380" t="b">
        <v>1</v>
      </c>
      <c r="U380">
        <v>1</v>
      </c>
      <c r="V380">
        <v>-2.7790328965520002E-4</v>
      </c>
      <c r="W380">
        <v>0.5</v>
      </c>
    </row>
    <row r="381" spans="1:23" x14ac:dyDescent="0.25">
      <c r="A381" t="s">
        <v>2214</v>
      </c>
      <c r="B381" t="s">
        <v>118</v>
      </c>
      <c r="C381" t="s">
        <v>45</v>
      </c>
      <c r="D381" t="s">
        <v>1649</v>
      </c>
      <c r="E381" t="s">
        <v>70</v>
      </c>
      <c r="F381" t="s">
        <v>113</v>
      </c>
      <c r="G381" t="s">
        <v>1656</v>
      </c>
      <c r="H381">
        <v>0.63022061058948453</v>
      </c>
      <c r="I381">
        <v>1.0098339206514424</v>
      </c>
      <c r="J381">
        <v>-6.4548534770290922E-4</v>
      </c>
      <c r="M381">
        <v>286.07100000000003</v>
      </c>
      <c r="N381">
        <v>4.83151E-2</v>
      </c>
      <c r="O381">
        <v>-0.29299999999999998</v>
      </c>
      <c r="P381">
        <v>453.92200000000003</v>
      </c>
      <c r="Q381">
        <v>4.7844600000000001E-2</v>
      </c>
      <c r="S381" t="b">
        <v>0</v>
      </c>
      <c r="T381" t="b">
        <v>1</v>
      </c>
      <c r="U381">
        <v>1</v>
      </c>
      <c r="V381">
        <v>-6.4548534770290922E-4</v>
      </c>
      <c r="W381">
        <v>0.25</v>
      </c>
    </row>
    <row r="382" spans="1:23" x14ac:dyDescent="0.25">
      <c r="A382" t="s">
        <v>2215</v>
      </c>
      <c r="B382" t="s">
        <v>118</v>
      </c>
      <c r="C382" t="s">
        <v>45</v>
      </c>
      <c r="D382" t="s">
        <v>1649</v>
      </c>
      <c r="E382" t="s">
        <v>70</v>
      </c>
      <c r="F382" t="s">
        <v>113</v>
      </c>
      <c r="G382" t="s">
        <v>1657</v>
      </c>
      <c r="H382">
        <v>0.99437183478186109</v>
      </c>
      <c r="I382">
        <v>1.0073086020709918</v>
      </c>
      <c r="J382">
        <v>-2.7760949930322715E-2</v>
      </c>
      <c r="M382">
        <v>497.34800000000001</v>
      </c>
      <c r="N382">
        <v>5.3103999999999998E-2</v>
      </c>
      <c r="O382">
        <v>-13.885</v>
      </c>
      <c r="P382">
        <v>500.16300000000001</v>
      </c>
      <c r="Q382">
        <v>5.27187E-2</v>
      </c>
      <c r="S382" t="b">
        <v>0</v>
      </c>
      <c r="T382" t="b">
        <v>0</v>
      </c>
      <c r="U382">
        <v>1</v>
      </c>
      <c r="V382">
        <v>-2.7760949930322715E-2</v>
      </c>
      <c r="W382">
        <v>0.9</v>
      </c>
    </row>
    <row r="383" spans="1:23" x14ac:dyDescent="0.25">
      <c r="A383" t="s">
        <v>2216</v>
      </c>
      <c r="B383" t="s">
        <v>118</v>
      </c>
      <c r="C383" t="s">
        <v>45</v>
      </c>
      <c r="D383" t="s">
        <v>1649</v>
      </c>
      <c r="E383" t="s">
        <v>57</v>
      </c>
      <c r="F383" t="s">
        <v>113</v>
      </c>
      <c r="G383" t="s">
        <v>1658</v>
      </c>
      <c r="H383">
        <v>1.1681784398500747</v>
      </c>
      <c r="I383">
        <v>1.4101706738242006</v>
      </c>
      <c r="J383">
        <v>-2.7205923486961457E-2</v>
      </c>
      <c r="M383">
        <v>584.69200000000001</v>
      </c>
      <c r="N383">
        <v>7.4394399999999999E-2</v>
      </c>
      <c r="O383">
        <v>-13.617000000000001</v>
      </c>
      <c r="P383">
        <v>500.51600000000002</v>
      </c>
      <c r="Q383">
        <v>5.27556E-2</v>
      </c>
      <c r="S383" t="b">
        <v>0</v>
      </c>
      <c r="T383" t="b">
        <v>0</v>
      </c>
      <c r="U383">
        <v>1</v>
      </c>
      <c r="V383">
        <v>-2.7205923486961457E-2</v>
      </c>
      <c r="W383">
        <v>1</v>
      </c>
    </row>
    <row r="384" spans="1:23" x14ac:dyDescent="0.25">
      <c r="A384" t="s">
        <v>2217</v>
      </c>
      <c r="B384" t="s">
        <v>118</v>
      </c>
      <c r="C384" t="s">
        <v>45</v>
      </c>
      <c r="D384" t="s">
        <v>1649</v>
      </c>
      <c r="E384" t="s">
        <v>57</v>
      </c>
      <c r="F384" t="s">
        <v>113</v>
      </c>
      <c r="G384" t="s">
        <v>1659</v>
      </c>
      <c r="H384">
        <v>0.93172609724131317</v>
      </c>
      <c r="I384">
        <v>1.4879162496588119</v>
      </c>
      <c r="J384">
        <v>0</v>
      </c>
      <c r="M384">
        <v>466.35500000000002</v>
      </c>
      <c r="N384">
        <v>7.8497700000000004E-2</v>
      </c>
      <c r="O384">
        <v>-0.1</v>
      </c>
      <c r="P384">
        <v>500.52800000000002</v>
      </c>
      <c r="Q384">
        <v>5.27568E-2</v>
      </c>
      <c r="S384" t="b">
        <v>0</v>
      </c>
      <c r="T384" t="b">
        <v>1</v>
      </c>
      <c r="U384">
        <v>1</v>
      </c>
      <c r="V384">
        <v>-1.9978902279193172E-4</v>
      </c>
      <c r="W384">
        <v>0.5</v>
      </c>
    </row>
    <row r="385" spans="1:23" x14ac:dyDescent="0.25">
      <c r="A385" t="s">
        <v>2218</v>
      </c>
      <c r="B385" t="s">
        <v>118</v>
      </c>
      <c r="C385" t="s">
        <v>45</v>
      </c>
      <c r="D385" t="s">
        <v>1649</v>
      </c>
      <c r="E385" t="s">
        <v>57</v>
      </c>
      <c r="F385" t="s">
        <v>113</v>
      </c>
      <c r="G385" t="s">
        <v>1656</v>
      </c>
      <c r="H385">
        <v>0.62688570732631455</v>
      </c>
      <c r="I385">
        <v>1.0080240953955815</v>
      </c>
      <c r="J385">
        <v>-5.9812173536496246E-4</v>
      </c>
      <c r="M385">
        <v>231.62799999999999</v>
      </c>
      <c r="N385">
        <v>3.92577E-2</v>
      </c>
      <c r="O385">
        <v>-0.221</v>
      </c>
      <c r="P385">
        <v>369.49</v>
      </c>
      <c r="Q385">
        <v>3.8945199999999999E-2</v>
      </c>
      <c r="S385" t="b">
        <v>0</v>
      </c>
      <c r="T385" t="b">
        <v>1</v>
      </c>
      <c r="U385">
        <v>1</v>
      </c>
      <c r="V385">
        <v>-5.9812173536496246E-4</v>
      </c>
      <c r="W385">
        <v>0.25</v>
      </c>
    </row>
    <row r="386" spans="1:23" x14ac:dyDescent="0.25">
      <c r="A386" t="s">
        <v>2219</v>
      </c>
      <c r="B386" t="s">
        <v>118</v>
      </c>
      <c r="C386" t="s">
        <v>45</v>
      </c>
      <c r="D386" t="s">
        <v>1649</v>
      </c>
      <c r="E386" t="s">
        <v>57</v>
      </c>
      <c r="F386" t="s">
        <v>113</v>
      </c>
      <c r="G386" t="s">
        <v>1657</v>
      </c>
      <c r="H386">
        <v>0.99341679386872739</v>
      </c>
      <c r="I386">
        <v>1.0069509208501088</v>
      </c>
      <c r="J386">
        <v>-2.8019084304997239E-2</v>
      </c>
      <c r="M386">
        <v>497.221</v>
      </c>
      <c r="N386">
        <v>5.3122299999999997E-2</v>
      </c>
      <c r="O386">
        <v>-14.023999999999999</v>
      </c>
      <c r="P386">
        <v>500.51600000000002</v>
      </c>
      <c r="Q386">
        <v>5.27556E-2</v>
      </c>
      <c r="S386" t="b">
        <v>0</v>
      </c>
      <c r="T386" t="b">
        <v>0</v>
      </c>
      <c r="U386">
        <v>1</v>
      </c>
      <c r="V386">
        <v>-2.8019084304997239E-2</v>
      </c>
      <c r="W386">
        <v>0.9</v>
      </c>
    </row>
    <row r="387" spans="1:23" x14ac:dyDescent="0.25">
      <c r="A387" t="s">
        <v>2220</v>
      </c>
      <c r="B387" t="s">
        <v>118</v>
      </c>
      <c r="C387" t="s">
        <v>45</v>
      </c>
      <c r="D387" t="s">
        <v>1649</v>
      </c>
      <c r="E387" t="s">
        <v>59</v>
      </c>
      <c r="F387" t="s">
        <v>113</v>
      </c>
      <c r="G387" t="s">
        <v>1658</v>
      </c>
      <c r="H387">
        <v>1.1364072277409711</v>
      </c>
      <c r="I387">
        <v>1.4405219540674354</v>
      </c>
      <c r="J387">
        <v>-2.7441680186047996E-2</v>
      </c>
      <c r="M387">
        <v>568.79</v>
      </c>
      <c r="N387">
        <v>7.5995599999999996E-2</v>
      </c>
      <c r="O387">
        <v>-13.734999999999999</v>
      </c>
      <c r="P387">
        <v>500.51600000000002</v>
      </c>
      <c r="Q387">
        <v>5.27556E-2</v>
      </c>
      <c r="S387" t="b">
        <v>0</v>
      </c>
      <c r="T387" t="b">
        <v>0</v>
      </c>
      <c r="U387">
        <v>1</v>
      </c>
      <c r="V387">
        <v>-2.7441680186047996E-2</v>
      </c>
      <c r="W387">
        <v>1</v>
      </c>
    </row>
    <row r="388" spans="1:23" x14ac:dyDescent="0.25">
      <c r="A388" t="s">
        <v>2221</v>
      </c>
      <c r="B388" t="s">
        <v>118</v>
      </c>
      <c r="C388" t="s">
        <v>45</v>
      </c>
      <c r="D388" t="s">
        <v>1649</v>
      </c>
      <c r="E388" t="s">
        <v>59</v>
      </c>
      <c r="F388" t="s">
        <v>113</v>
      </c>
      <c r="G388" t="s">
        <v>1659</v>
      </c>
      <c r="H388">
        <v>0.94816473803663337</v>
      </c>
      <c r="I388">
        <v>1.6102208625238832</v>
      </c>
      <c r="J388">
        <v>0</v>
      </c>
      <c r="M388">
        <v>474.58300000000003</v>
      </c>
      <c r="N388">
        <v>8.4950100000000001E-2</v>
      </c>
      <c r="O388">
        <v>-7.1999999999999995E-2</v>
      </c>
      <c r="P388">
        <v>500.52800000000002</v>
      </c>
      <c r="Q388">
        <v>5.27568E-2</v>
      </c>
      <c r="S388" t="b">
        <v>0</v>
      </c>
      <c r="T388" t="b">
        <v>1</v>
      </c>
      <c r="U388">
        <v>1</v>
      </c>
      <c r="V388">
        <v>-1.4384809641019083E-4</v>
      </c>
      <c r="W388">
        <v>0.5</v>
      </c>
    </row>
    <row r="389" spans="1:23" x14ac:dyDescent="0.25">
      <c r="A389" t="s">
        <v>2222</v>
      </c>
      <c r="B389" t="s">
        <v>118</v>
      </c>
      <c r="C389" t="s">
        <v>45</v>
      </c>
      <c r="D389" t="s">
        <v>1649</v>
      </c>
      <c r="E389" t="s">
        <v>59</v>
      </c>
      <c r="F389" t="s">
        <v>113</v>
      </c>
      <c r="G389" t="s">
        <v>1656</v>
      </c>
      <c r="H389">
        <v>0.59964004438550433</v>
      </c>
      <c r="I389">
        <v>1.0083604654745644</v>
      </c>
      <c r="J389">
        <v>-5.3316733876424265E-4</v>
      </c>
      <c r="M389">
        <v>221.56100000000001</v>
      </c>
      <c r="N389">
        <v>3.9270800000000002E-2</v>
      </c>
      <c r="O389">
        <v>-0.19700000000000001</v>
      </c>
      <c r="P389">
        <v>369.49</v>
      </c>
      <c r="Q389">
        <v>3.8945199999999999E-2</v>
      </c>
      <c r="S389" t="b">
        <v>0</v>
      </c>
      <c r="T389" t="b">
        <v>1</v>
      </c>
      <c r="U389">
        <v>1</v>
      </c>
      <c r="V389">
        <v>-5.3316733876424265E-4</v>
      </c>
      <c r="W389">
        <v>0.25</v>
      </c>
    </row>
    <row r="390" spans="1:23" x14ac:dyDescent="0.25">
      <c r="A390" t="s">
        <v>2223</v>
      </c>
      <c r="B390" t="s">
        <v>118</v>
      </c>
      <c r="C390" t="s">
        <v>45</v>
      </c>
      <c r="D390" t="s">
        <v>1649</v>
      </c>
      <c r="E390" t="s">
        <v>59</v>
      </c>
      <c r="F390" t="s">
        <v>113</v>
      </c>
      <c r="G390" t="s">
        <v>1657</v>
      </c>
      <c r="H390">
        <v>0.9930471753150748</v>
      </c>
      <c r="I390">
        <v>1.0063614099735383</v>
      </c>
      <c r="J390">
        <v>-2.8047055438787171E-2</v>
      </c>
      <c r="M390">
        <v>497.036</v>
      </c>
      <c r="N390">
        <v>5.3091199999999998E-2</v>
      </c>
      <c r="O390">
        <v>-14.038</v>
      </c>
      <c r="P390">
        <v>500.51600000000002</v>
      </c>
      <c r="Q390">
        <v>5.27556E-2</v>
      </c>
      <c r="S390" t="b">
        <v>0</v>
      </c>
      <c r="T390" t="b">
        <v>0</v>
      </c>
      <c r="U390">
        <v>1</v>
      </c>
      <c r="V390">
        <v>-2.8047055438787171E-2</v>
      </c>
      <c r="W390">
        <v>0.9</v>
      </c>
    </row>
    <row r="391" spans="1:23" x14ac:dyDescent="0.25">
      <c r="A391" t="s">
        <v>2224</v>
      </c>
      <c r="B391" t="s">
        <v>118</v>
      </c>
      <c r="C391" t="s">
        <v>45</v>
      </c>
      <c r="D391" t="s">
        <v>1649</v>
      </c>
      <c r="E391" t="s">
        <v>62</v>
      </c>
      <c r="F391" t="s">
        <v>113</v>
      </c>
      <c r="G391" t="s">
        <v>1658</v>
      </c>
      <c r="H391">
        <v>1.1418975617163087</v>
      </c>
      <c r="I391">
        <v>1.422218683893274</v>
      </c>
      <c r="J391">
        <v>-2.6502649265957533E-2</v>
      </c>
      <c r="M391">
        <v>571.53800000000001</v>
      </c>
      <c r="N391">
        <v>7.5029999999999999E-2</v>
      </c>
      <c r="O391">
        <v>-13.265000000000001</v>
      </c>
      <c r="P391">
        <v>500.51600000000002</v>
      </c>
      <c r="Q391">
        <v>5.27556E-2</v>
      </c>
      <c r="S391" t="b">
        <v>0</v>
      </c>
      <c r="T391" t="b">
        <v>0</v>
      </c>
      <c r="U391">
        <v>1</v>
      </c>
      <c r="V391">
        <v>-2.6502649265957533E-2</v>
      </c>
      <c r="W391">
        <v>1</v>
      </c>
    </row>
    <row r="392" spans="1:23" x14ac:dyDescent="0.25">
      <c r="A392" t="s">
        <v>2225</v>
      </c>
      <c r="B392" t="s">
        <v>118</v>
      </c>
      <c r="C392" t="s">
        <v>45</v>
      </c>
      <c r="D392" t="s">
        <v>1649</v>
      </c>
      <c r="E392" t="s">
        <v>62</v>
      </c>
      <c r="F392" t="s">
        <v>113</v>
      </c>
      <c r="G392" t="s">
        <v>1659</v>
      </c>
      <c r="H392">
        <v>0.96164450340440488</v>
      </c>
      <c r="I392">
        <v>1.6313214599824097</v>
      </c>
      <c r="J392">
        <v>0</v>
      </c>
      <c r="M392">
        <v>481.33</v>
      </c>
      <c r="N392">
        <v>8.6063299999999995E-2</v>
      </c>
      <c r="O392">
        <v>-7.6999999999999999E-2</v>
      </c>
      <c r="P392">
        <v>500.52800000000002</v>
      </c>
      <c r="Q392">
        <v>5.27568E-2</v>
      </c>
      <c r="S392" t="b">
        <v>0</v>
      </c>
      <c r="T392" t="b">
        <v>1</v>
      </c>
      <c r="U392">
        <v>1</v>
      </c>
      <c r="V392">
        <v>-1.5383754754978742E-4</v>
      </c>
      <c r="W392">
        <v>0.5</v>
      </c>
    </row>
    <row r="393" spans="1:23" x14ac:dyDescent="0.25">
      <c r="A393" t="s">
        <v>2226</v>
      </c>
      <c r="B393" t="s">
        <v>118</v>
      </c>
      <c r="C393" t="s">
        <v>45</v>
      </c>
      <c r="D393" t="s">
        <v>1649</v>
      </c>
      <c r="E393" t="s">
        <v>62</v>
      </c>
      <c r="F393" t="s">
        <v>113</v>
      </c>
      <c r="G393" t="s">
        <v>1656</v>
      </c>
      <c r="H393">
        <v>0.61417359062491539</v>
      </c>
      <c r="I393">
        <v>1.0090537473167425</v>
      </c>
      <c r="J393">
        <v>-5.9812173536496246E-4</v>
      </c>
      <c r="M393">
        <v>226.93100000000001</v>
      </c>
      <c r="N393">
        <v>3.9297800000000001E-2</v>
      </c>
      <c r="O393">
        <v>-0.221</v>
      </c>
      <c r="P393">
        <v>369.49</v>
      </c>
      <c r="Q393">
        <v>3.8945199999999999E-2</v>
      </c>
      <c r="S393" t="b">
        <v>0</v>
      </c>
      <c r="T393" t="b">
        <v>1</v>
      </c>
      <c r="U393">
        <v>1</v>
      </c>
      <c r="V393">
        <v>-5.9812173536496246E-4</v>
      </c>
      <c r="W393">
        <v>0.25</v>
      </c>
    </row>
    <row r="394" spans="1:23" x14ac:dyDescent="0.25">
      <c r="A394" t="s">
        <v>2227</v>
      </c>
      <c r="B394" t="s">
        <v>118</v>
      </c>
      <c r="C394" t="s">
        <v>45</v>
      </c>
      <c r="D394" t="s">
        <v>1649</v>
      </c>
      <c r="E394" t="s">
        <v>62</v>
      </c>
      <c r="F394" t="s">
        <v>113</v>
      </c>
      <c r="G394" t="s">
        <v>1657</v>
      </c>
      <c r="H394">
        <v>0.99403415675023366</v>
      </c>
      <c r="I394">
        <v>1.005624047494484</v>
      </c>
      <c r="J394">
        <v>-2.7161968848148709E-2</v>
      </c>
      <c r="M394">
        <v>497.53</v>
      </c>
      <c r="N394">
        <v>5.3052299999999997E-2</v>
      </c>
      <c r="O394">
        <v>-13.595000000000001</v>
      </c>
      <c r="P394">
        <v>500.51600000000002</v>
      </c>
      <c r="Q394">
        <v>5.27556E-2</v>
      </c>
      <c r="S394" t="b">
        <v>0</v>
      </c>
      <c r="T394" t="b">
        <v>0</v>
      </c>
      <c r="U394">
        <v>1</v>
      </c>
      <c r="V394">
        <v>-2.7161968848148709E-2</v>
      </c>
      <c r="W394">
        <v>0.9</v>
      </c>
    </row>
    <row r="395" spans="1:23" x14ac:dyDescent="0.25">
      <c r="A395" t="s">
        <v>2228</v>
      </c>
      <c r="B395" t="s">
        <v>118</v>
      </c>
      <c r="C395" t="s">
        <v>45</v>
      </c>
      <c r="D395" t="s">
        <v>1649</v>
      </c>
      <c r="E395" t="s">
        <v>100</v>
      </c>
      <c r="F395" t="s">
        <v>113</v>
      </c>
      <c r="G395" t="s">
        <v>1658</v>
      </c>
      <c r="H395">
        <v>1.1343804467755088</v>
      </c>
      <c r="I395">
        <v>1.488041462332313</v>
      </c>
      <c r="J395">
        <v>-2.7465740281753203E-2</v>
      </c>
      <c r="M395">
        <v>567.52599999999995</v>
      </c>
      <c r="N395">
        <v>7.8467700000000001E-2</v>
      </c>
      <c r="O395">
        <v>-13.741</v>
      </c>
      <c r="P395">
        <v>500.29599999999999</v>
      </c>
      <c r="Q395">
        <v>5.27322E-2</v>
      </c>
      <c r="S395" t="b">
        <v>0</v>
      </c>
      <c r="T395" t="b">
        <v>0</v>
      </c>
      <c r="U395">
        <v>1</v>
      </c>
      <c r="V395">
        <v>-2.7465740281753203E-2</v>
      </c>
      <c r="W395">
        <v>1</v>
      </c>
    </row>
    <row r="396" spans="1:23" x14ac:dyDescent="0.25">
      <c r="A396" t="s">
        <v>2229</v>
      </c>
      <c r="B396" t="s">
        <v>118</v>
      </c>
      <c r="C396" t="s">
        <v>45</v>
      </c>
      <c r="D396" t="s">
        <v>1649</v>
      </c>
      <c r="E396" t="s">
        <v>100</v>
      </c>
      <c r="F396" t="s">
        <v>113</v>
      </c>
      <c r="G396" t="s">
        <v>1659</v>
      </c>
      <c r="H396">
        <v>0.95300182292083091</v>
      </c>
      <c r="I396">
        <v>1.5952719590686524</v>
      </c>
      <c r="J396">
        <v>0</v>
      </c>
      <c r="M396">
        <v>476.78300000000002</v>
      </c>
      <c r="N396">
        <v>8.4122199999999994E-2</v>
      </c>
      <c r="O396">
        <v>-8.2000000000000003E-2</v>
      </c>
      <c r="P396">
        <v>500.29599999999999</v>
      </c>
      <c r="Q396">
        <v>5.27322E-2</v>
      </c>
      <c r="S396" t="b">
        <v>0</v>
      </c>
      <c r="T396" t="b">
        <v>1</v>
      </c>
      <c r="U396">
        <v>1</v>
      </c>
      <c r="V396">
        <v>-1.639029694420903E-4</v>
      </c>
      <c r="W396">
        <v>0.5</v>
      </c>
    </row>
    <row r="397" spans="1:23" x14ac:dyDescent="0.25">
      <c r="A397" t="s">
        <v>2230</v>
      </c>
      <c r="B397" t="s">
        <v>118</v>
      </c>
      <c r="C397" t="s">
        <v>45</v>
      </c>
      <c r="D397" t="s">
        <v>1649</v>
      </c>
      <c r="E397" t="s">
        <v>100</v>
      </c>
      <c r="F397" t="s">
        <v>113</v>
      </c>
      <c r="G397" t="s">
        <v>1656</v>
      </c>
      <c r="H397">
        <v>0.59903768828573667</v>
      </c>
      <c r="I397">
        <v>1.0094689331137789</v>
      </c>
      <c r="J397">
        <v>-6.0922941955328586E-4</v>
      </c>
      <c r="M397">
        <v>221.23599999999999</v>
      </c>
      <c r="N397">
        <v>3.9295900000000002E-2</v>
      </c>
      <c r="O397">
        <v>-0.22500000000000001</v>
      </c>
      <c r="P397">
        <v>369.31900000000002</v>
      </c>
      <c r="Q397">
        <v>3.8927299999999998E-2</v>
      </c>
      <c r="S397" t="b">
        <v>0</v>
      </c>
      <c r="T397" t="b">
        <v>1</v>
      </c>
      <c r="U397">
        <v>1</v>
      </c>
      <c r="V397">
        <v>-6.0922941955328586E-4</v>
      </c>
      <c r="W397">
        <v>0.25</v>
      </c>
    </row>
    <row r="398" spans="1:23" x14ac:dyDescent="0.25">
      <c r="A398" t="s">
        <v>2231</v>
      </c>
      <c r="B398" t="s">
        <v>118</v>
      </c>
      <c r="C398" t="s">
        <v>45</v>
      </c>
      <c r="D398" t="s">
        <v>1649</v>
      </c>
      <c r="E398" t="s">
        <v>100</v>
      </c>
      <c r="F398" t="s">
        <v>113</v>
      </c>
      <c r="G398" t="s">
        <v>1657</v>
      </c>
      <c r="H398">
        <v>0.99398755936485605</v>
      </c>
      <c r="I398">
        <v>1.0097132302464149</v>
      </c>
      <c r="J398">
        <v>-2.7977437357084606E-2</v>
      </c>
      <c r="M398">
        <v>497.28800000000001</v>
      </c>
      <c r="N398">
        <v>5.3244399999999997E-2</v>
      </c>
      <c r="O398">
        <v>-13.997</v>
      </c>
      <c r="P398">
        <v>500.29599999999999</v>
      </c>
      <c r="Q398">
        <v>5.27322E-2</v>
      </c>
      <c r="S398" t="b">
        <v>0</v>
      </c>
      <c r="T398" t="b">
        <v>0</v>
      </c>
      <c r="U398">
        <v>1</v>
      </c>
      <c r="V398">
        <v>-2.7977437357084606E-2</v>
      </c>
      <c r="W398">
        <v>0.9</v>
      </c>
    </row>
    <row r="399" spans="1:23" x14ac:dyDescent="0.25">
      <c r="A399" t="s">
        <v>2232</v>
      </c>
      <c r="B399" t="s">
        <v>118</v>
      </c>
      <c r="C399" t="s">
        <v>45</v>
      </c>
      <c r="D399" t="s">
        <v>1649</v>
      </c>
      <c r="E399" t="s">
        <v>47</v>
      </c>
      <c r="F399" t="s">
        <v>114</v>
      </c>
      <c r="G399" t="s">
        <v>1658</v>
      </c>
      <c r="H399">
        <v>1.2257437581104074</v>
      </c>
      <c r="I399">
        <v>1.5968771519139822</v>
      </c>
      <c r="J399">
        <v>-1.4690209925839134E-2</v>
      </c>
      <c r="M399">
        <v>613.03</v>
      </c>
      <c r="N399">
        <v>8.4178900000000001E-2</v>
      </c>
      <c r="O399">
        <v>-7.3470000000000004</v>
      </c>
      <c r="P399">
        <v>500.12900000000002</v>
      </c>
      <c r="Q399">
        <v>5.2714700000000003E-2</v>
      </c>
      <c r="S399" t="b">
        <v>0</v>
      </c>
      <c r="T399" t="b">
        <v>0</v>
      </c>
      <c r="U399">
        <v>1</v>
      </c>
      <c r="V399">
        <v>-1.4690209925839134E-2</v>
      </c>
      <c r="W399">
        <v>1</v>
      </c>
    </row>
    <row r="400" spans="1:23" x14ac:dyDescent="0.25">
      <c r="A400" t="s">
        <v>2233</v>
      </c>
      <c r="B400" t="s">
        <v>118</v>
      </c>
      <c r="C400" t="s">
        <v>45</v>
      </c>
      <c r="D400" t="s">
        <v>1649</v>
      </c>
      <c r="E400" t="s">
        <v>47</v>
      </c>
      <c r="F400" t="s">
        <v>114</v>
      </c>
      <c r="G400" t="s">
        <v>1659</v>
      </c>
      <c r="H400">
        <v>1.1264365977526292</v>
      </c>
      <c r="I400">
        <v>1.7466973973746112</v>
      </c>
      <c r="J400">
        <v>0</v>
      </c>
      <c r="M400">
        <v>563.37599999999998</v>
      </c>
      <c r="N400">
        <v>9.2078900000000005E-2</v>
      </c>
      <c r="O400">
        <v>-0.14599999999999999</v>
      </c>
      <c r="P400">
        <v>500.14</v>
      </c>
      <c r="Q400">
        <v>5.2715999999999999E-2</v>
      </c>
      <c r="S400" t="b">
        <v>0</v>
      </c>
      <c r="T400" t="b">
        <v>1</v>
      </c>
      <c r="U400">
        <v>1</v>
      </c>
      <c r="V400">
        <v>-2.9191826288639181E-4</v>
      </c>
      <c r="W400">
        <v>0.5</v>
      </c>
    </row>
    <row r="401" spans="1:23" x14ac:dyDescent="0.25">
      <c r="A401" t="s">
        <v>2234</v>
      </c>
      <c r="B401" t="s">
        <v>118</v>
      </c>
      <c r="C401" t="s">
        <v>45</v>
      </c>
      <c r="D401" t="s">
        <v>1649</v>
      </c>
      <c r="E401" t="s">
        <v>47</v>
      </c>
      <c r="F401" t="s">
        <v>114</v>
      </c>
      <c r="G401" t="s">
        <v>1656</v>
      </c>
      <c r="H401">
        <v>0.88334001017767627</v>
      </c>
      <c r="I401">
        <v>1.0093910313698662</v>
      </c>
      <c r="J401">
        <v>-8.9000530538442372E-4</v>
      </c>
      <c r="M401">
        <v>407.92200000000003</v>
      </c>
      <c r="N401">
        <v>4.91312E-2</v>
      </c>
      <c r="O401">
        <v>-0.41099999999999998</v>
      </c>
      <c r="P401">
        <v>461.79500000000002</v>
      </c>
      <c r="Q401">
        <v>4.8674099999999998E-2</v>
      </c>
      <c r="S401" t="b">
        <v>0</v>
      </c>
      <c r="T401" t="b">
        <v>1</v>
      </c>
      <c r="U401">
        <v>1</v>
      </c>
      <c r="V401">
        <v>-8.9000530538442372E-4</v>
      </c>
      <c r="W401">
        <v>0.25</v>
      </c>
    </row>
    <row r="402" spans="1:23" x14ac:dyDescent="0.25">
      <c r="A402" t="s">
        <v>2235</v>
      </c>
      <c r="B402" t="s">
        <v>118</v>
      </c>
      <c r="C402" t="s">
        <v>45</v>
      </c>
      <c r="D402" t="s">
        <v>1649</v>
      </c>
      <c r="E402" t="s">
        <v>47</v>
      </c>
      <c r="F402" t="s">
        <v>114</v>
      </c>
      <c r="G402" t="s">
        <v>1657</v>
      </c>
      <c r="H402">
        <v>1.0003139190088957</v>
      </c>
      <c r="I402">
        <v>1.0064896508943426</v>
      </c>
      <c r="J402">
        <v>-1.5212075284576578E-2</v>
      </c>
      <c r="M402">
        <v>500.286</v>
      </c>
      <c r="N402">
        <v>5.3056800000000001E-2</v>
      </c>
      <c r="O402">
        <v>-7.6079999999999997</v>
      </c>
      <c r="P402">
        <v>500.12900000000002</v>
      </c>
      <c r="Q402">
        <v>5.2714700000000003E-2</v>
      </c>
      <c r="S402" t="b">
        <v>0</v>
      </c>
      <c r="T402" t="b">
        <v>0</v>
      </c>
      <c r="U402">
        <v>1</v>
      </c>
      <c r="V402">
        <v>-1.5212075284576578E-2</v>
      </c>
      <c r="W402">
        <v>0.9</v>
      </c>
    </row>
    <row r="403" spans="1:23" x14ac:dyDescent="0.25">
      <c r="A403" t="s">
        <v>2236</v>
      </c>
      <c r="B403" t="s">
        <v>118</v>
      </c>
      <c r="C403" t="s">
        <v>45</v>
      </c>
      <c r="D403" t="s">
        <v>1649</v>
      </c>
      <c r="E403" t="s">
        <v>67</v>
      </c>
      <c r="F403" t="s">
        <v>114</v>
      </c>
      <c r="G403" t="s">
        <v>1658</v>
      </c>
      <c r="H403">
        <v>1.21740799385826</v>
      </c>
      <c r="I403">
        <v>1.6678426731005598</v>
      </c>
      <c r="J403">
        <v>-1.9518817075316282E-2</v>
      </c>
      <c r="M403">
        <v>608.928</v>
      </c>
      <c r="N403">
        <v>8.7929999999999994E-2</v>
      </c>
      <c r="O403">
        <v>-9.7629999999999999</v>
      </c>
      <c r="P403">
        <v>500.18400000000003</v>
      </c>
      <c r="Q403">
        <v>5.2720799999999998E-2</v>
      </c>
      <c r="S403" t="b">
        <v>0</v>
      </c>
      <c r="T403" t="b">
        <v>0</v>
      </c>
      <c r="U403">
        <v>1</v>
      </c>
      <c r="V403">
        <v>-1.9518817075316282E-2</v>
      </c>
      <c r="W403">
        <v>1</v>
      </c>
    </row>
    <row r="404" spans="1:23" x14ac:dyDescent="0.25">
      <c r="A404" t="s">
        <v>2237</v>
      </c>
      <c r="B404" t="s">
        <v>118</v>
      </c>
      <c r="C404" t="s">
        <v>45</v>
      </c>
      <c r="D404" t="s">
        <v>1649</v>
      </c>
      <c r="E404" t="s">
        <v>67</v>
      </c>
      <c r="F404" t="s">
        <v>114</v>
      </c>
      <c r="G404" t="s">
        <v>1659</v>
      </c>
      <c r="H404">
        <v>1.0161357070742412</v>
      </c>
      <c r="I404">
        <v>1.5779468834523858</v>
      </c>
      <c r="J404">
        <v>0</v>
      </c>
      <c r="M404">
        <v>508.26600000000002</v>
      </c>
      <c r="N404">
        <v>8.3192199999999994E-2</v>
      </c>
      <c r="O404">
        <v>-0.153</v>
      </c>
      <c r="P404">
        <v>500.19499999999999</v>
      </c>
      <c r="Q404">
        <v>5.2721799999999999E-2</v>
      </c>
      <c r="S404" t="b">
        <v>0</v>
      </c>
      <c r="T404" t="b">
        <v>1</v>
      </c>
      <c r="U404">
        <v>1</v>
      </c>
      <c r="V404">
        <v>-3.0588070652445544E-4</v>
      </c>
      <c r="W404">
        <v>0.5</v>
      </c>
    </row>
    <row r="405" spans="1:23" x14ac:dyDescent="0.25">
      <c r="A405" t="s">
        <v>2238</v>
      </c>
      <c r="B405" t="s">
        <v>118</v>
      </c>
      <c r="C405" t="s">
        <v>45</v>
      </c>
      <c r="D405" t="s">
        <v>1649</v>
      </c>
      <c r="E405" t="s">
        <v>67</v>
      </c>
      <c r="F405" t="s">
        <v>114</v>
      </c>
      <c r="G405" t="s">
        <v>1656</v>
      </c>
      <c r="H405">
        <v>0.80648757288587158</v>
      </c>
      <c r="I405">
        <v>1.0086272649064769</v>
      </c>
      <c r="J405">
        <v>-8.1328363266689255E-4</v>
      </c>
      <c r="M405">
        <v>345.09199999999998</v>
      </c>
      <c r="N405">
        <v>4.5490299999999997E-2</v>
      </c>
      <c r="O405">
        <v>-0.34799999999999998</v>
      </c>
      <c r="P405">
        <v>427.89499999999998</v>
      </c>
      <c r="Q405">
        <v>4.5101200000000001E-2</v>
      </c>
      <c r="S405" t="b">
        <v>0</v>
      </c>
      <c r="T405" t="b">
        <v>1</v>
      </c>
      <c r="U405">
        <v>1</v>
      </c>
      <c r="V405">
        <v>-8.1328363266689255E-4</v>
      </c>
      <c r="W405">
        <v>0.25</v>
      </c>
    </row>
    <row r="406" spans="1:23" x14ac:dyDescent="0.25">
      <c r="A406" t="s">
        <v>2239</v>
      </c>
      <c r="B406" t="s">
        <v>118</v>
      </c>
      <c r="C406" t="s">
        <v>45</v>
      </c>
      <c r="D406" t="s">
        <v>1649</v>
      </c>
      <c r="E406" t="s">
        <v>67</v>
      </c>
      <c r="F406" t="s">
        <v>114</v>
      </c>
      <c r="G406" t="s">
        <v>1657</v>
      </c>
      <c r="H406">
        <v>0.99900836492170875</v>
      </c>
      <c r="I406">
        <v>1.0074353955175188</v>
      </c>
      <c r="J406">
        <v>-2.0100602978104058E-2</v>
      </c>
      <c r="M406">
        <v>499.68799999999999</v>
      </c>
      <c r="N406">
        <v>5.3112800000000002E-2</v>
      </c>
      <c r="O406">
        <v>-10.054</v>
      </c>
      <c r="P406">
        <v>500.18400000000003</v>
      </c>
      <c r="Q406">
        <v>5.2720799999999998E-2</v>
      </c>
      <c r="S406" t="b">
        <v>0</v>
      </c>
      <c r="T406" t="b">
        <v>0</v>
      </c>
      <c r="U406">
        <v>1</v>
      </c>
      <c r="V406">
        <v>-2.0100602978104058E-2</v>
      </c>
      <c r="W406">
        <v>0.9</v>
      </c>
    </row>
    <row r="407" spans="1:23" x14ac:dyDescent="0.25">
      <c r="A407" t="s">
        <v>2240</v>
      </c>
      <c r="B407" t="s">
        <v>118</v>
      </c>
      <c r="C407" t="s">
        <v>45</v>
      </c>
      <c r="D407" t="s">
        <v>1649</v>
      </c>
      <c r="E407" t="s">
        <v>70</v>
      </c>
      <c r="F407" t="s">
        <v>114</v>
      </c>
      <c r="G407" t="s">
        <v>1658</v>
      </c>
      <c r="H407">
        <v>1.2279017040444813</v>
      </c>
      <c r="I407">
        <v>1.5317581806835145</v>
      </c>
      <c r="J407">
        <v>-1.827404266209216E-2</v>
      </c>
      <c r="M407">
        <v>614.15099999999995</v>
      </c>
      <c r="N407">
        <v>8.0752299999999999E-2</v>
      </c>
      <c r="O407">
        <v>-9.14</v>
      </c>
      <c r="P407">
        <v>500.16300000000001</v>
      </c>
      <c r="Q407">
        <v>5.27187E-2</v>
      </c>
      <c r="S407" t="b">
        <v>0</v>
      </c>
      <c r="T407" t="b">
        <v>0</v>
      </c>
      <c r="U407">
        <v>1</v>
      </c>
      <c r="V407">
        <v>-1.827404266209216E-2</v>
      </c>
      <c r="W407">
        <v>1</v>
      </c>
    </row>
    <row r="408" spans="1:23" x14ac:dyDescent="0.25">
      <c r="A408" t="s">
        <v>2241</v>
      </c>
      <c r="B408" t="s">
        <v>118</v>
      </c>
      <c r="C408" t="s">
        <v>45</v>
      </c>
      <c r="D408" t="s">
        <v>1649</v>
      </c>
      <c r="E408" t="s">
        <v>70</v>
      </c>
      <c r="F408" t="s">
        <v>114</v>
      </c>
      <c r="G408" t="s">
        <v>1659</v>
      </c>
      <c r="H408">
        <v>1.0416555038846482</v>
      </c>
      <c r="I408">
        <v>1.4884796385411905</v>
      </c>
      <c r="J408">
        <v>0</v>
      </c>
      <c r="M408">
        <v>521.00900000000001</v>
      </c>
      <c r="N408">
        <v>7.8472200000000006E-2</v>
      </c>
      <c r="O408">
        <v>-0.151</v>
      </c>
      <c r="P408">
        <v>500.17399999999998</v>
      </c>
      <c r="Q408">
        <v>5.2719700000000001E-2</v>
      </c>
      <c r="S408" t="b">
        <v>0</v>
      </c>
      <c r="T408" t="b">
        <v>1</v>
      </c>
      <c r="U408">
        <v>1</v>
      </c>
      <c r="V408">
        <v>-3.0189494056068487E-4</v>
      </c>
      <c r="W408">
        <v>0.5</v>
      </c>
    </row>
    <row r="409" spans="1:23" x14ac:dyDescent="0.25">
      <c r="A409" t="s">
        <v>2242</v>
      </c>
      <c r="B409" t="s">
        <v>118</v>
      </c>
      <c r="C409" t="s">
        <v>45</v>
      </c>
      <c r="D409" t="s">
        <v>1649</v>
      </c>
      <c r="E409" t="s">
        <v>70</v>
      </c>
      <c r="F409" t="s">
        <v>114</v>
      </c>
      <c r="G409" t="s">
        <v>1656</v>
      </c>
      <c r="H409">
        <v>0.77360427562444645</v>
      </c>
      <c r="I409">
        <v>1.0095977393478053</v>
      </c>
      <c r="J409">
        <v>-8.1291499420605296E-4</v>
      </c>
      <c r="M409">
        <v>351.15600000000001</v>
      </c>
      <c r="N409">
        <v>4.8303800000000001E-2</v>
      </c>
      <c r="O409">
        <v>-0.36899999999999999</v>
      </c>
      <c r="P409">
        <v>453.92200000000003</v>
      </c>
      <c r="Q409">
        <v>4.7844600000000001E-2</v>
      </c>
      <c r="S409" t="b">
        <v>0</v>
      </c>
      <c r="T409" t="b">
        <v>1</v>
      </c>
      <c r="U409">
        <v>1</v>
      </c>
      <c r="V409">
        <v>-8.1291499420605296E-4</v>
      </c>
      <c r="W409">
        <v>0.25</v>
      </c>
    </row>
    <row r="410" spans="1:23" x14ac:dyDescent="0.25">
      <c r="A410" t="s">
        <v>2243</v>
      </c>
      <c r="B410" t="s">
        <v>118</v>
      </c>
      <c r="C410" t="s">
        <v>45</v>
      </c>
      <c r="D410" t="s">
        <v>1649</v>
      </c>
      <c r="E410" t="s">
        <v>70</v>
      </c>
      <c r="F410" t="s">
        <v>114</v>
      </c>
      <c r="G410" t="s">
        <v>1657</v>
      </c>
      <c r="H410">
        <v>0.99974408342880228</v>
      </c>
      <c r="I410">
        <v>1.0070544228139162</v>
      </c>
      <c r="J410">
        <v>-1.8841857554437253E-2</v>
      </c>
      <c r="M410">
        <v>500.03500000000003</v>
      </c>
      <c r="N410">
        <v>5.3090600000000002E-2</v>
      </c>
      <c r="O410">
        <v>-9.4239999999999995</v>
      </c>
      <c r="P410">
        <v>500.16300000000001</v>
      </c>
      <c r="Q410">
        <v>5.27187E-2</v>
      </c>
      <c r="S410" t="b">
        <v>0</v>
      </c>
      <c r="T410" t="b">
        <v>0</v>
      </c>
      <c r="U410">
        <v>1</v>
      </c>
      <c r="V410">
        <v>-1.8841857554437253E-2</v>
      </c>
      <c r="W410">
        <v>0.9</v>
      </c>
    </row>
    <row r="411" spans="1:23" x14ac:dyDescent="0.25">
      <c r="A411" t="s">
        <v>2244</v>
      </c>
      <c r="B411" t="s">
        <v>118</v>
      </c>
      <c r="C411" t="s">
        <v>45</v>
      </c>
      <c r="D411" t="s">
        <v>1649</v>
      </c>
      <c r="E411" t="s">
        <v>57</v>
      </c>
      <c r="F411" t="s">
        <v>114</v>
      </c>
      <c r="G411" t="s">
        <v>1658</v>
      </c>
      <c r="H411">
        <v>1.2164406332664688</v>
      </c>
      <c r="I411">
        <v>1.5111609004541697</v>
      </c>
      <c r="J411">
        <v>-1.60274596616292E-2</v>
      </c>
      <c r="M411">
        <v>608.84799999999996</v>
      </c>
      <c r="N411">
        <v>7.9722199999999993E-2</v>
      </c>
      <c r="O411">
        <v>-8.0220000000000002</v>
      </c>
      <c r="P411">
        <v>500.51600000000002</v>
      </c>
      <c r="Q411">
        <v>5.27556E-2</v>
      </c>
      <c r="S411" t="b">
        <v>0</v>
      </c>
      <c r="T411" t="b">
        <v>0</v>
      </c>
      <c r="U411">
        <v>1</v>
      </c>
      <c r="V411">
        <v>-1.60274596616292E-2</v>
      </c>
      <c r="W411">
        <v>1</v>
      </c>
    </row>
    <row r="412" spans="1:23" x14ac:dyDescent="0.25">
      <c r="A412" t="s">
        <v>2245</v>
      </c>
      <c r="B412" t="s">
        <v>118</v>
      </c>
      <c r="C412" t="s">
        <v>45</v>
      </c>
      <c r="D412" t="s">
        <v>1649</v>
      </c>
      <c r="E412" t="s">
        <v>57</v>
      </c>
      <c r="F412" t="s">
        <v>114</v>
      </c>
      <c r="G412" t="s">
        <v>1659</v>
      </c>
      <c r="H412">
        <v>1.0461532621551641</v>
      </c>
      <c r="I412">
        <v>1.4805029872926334</v>
      </c>
      <c r="J412">
        <v>0</v>
      </c>
      <c r="M412">
        <v>523.62900000000002</v>
      </c>
      <c r="N412">
        <v>7.8106599999999998E-2</v>
      </c>
      <c r="O412">
        <v>-0.14499999999999999</v>
      </c>
      <c r="P412">
        <v>500.52800000000002</v>
      </c>
      <c r="Q412">
        <v>5.27568E-2</v>
      </c>
      <c r="S412" t="b">
        <v>0</v>
      </c>
      <c r="T412" t="b">
        <v>1</v>
      </c>
      <c r="U412">
        <v>1</v>
      </c>
      <c r="V412">
        <v>-2.8969408304830094E-4</v>
      </c>
      <c r="W412">
        <v>0.5</v>
      </c>
    </row>
    <row r="413" spans="1:23" x14ac:dyDescent="0.25">
      <c r="A413" t="s">
        <v>2246</v>
      </c>
      <c r="B413" t="s">
        <v>118</v>
      </c>
      <c r="C413" t="s">
        <v>45</v>
      </c>
      <c r="D413" t="s">
        <v>1649</v>
      </c>
      <c r="E413" t="s">
        <v>57</v>
      </c>
      <c r="F413" t="s">
        <v>114</v>
      </c>
      <c r="G413" t="s">
        <v>1656</v>
      </c>
      <c r="H413">
        <v>0.77746082437955022</v>
      </c>
      <c r="I413">
        <v>1.007816110842928</v>
      </c>
      <c r="J413">
        <v>-7.6050772686676231E-4</v>
      </c>
      <c r="M413">
        <v>287.26400000000001</v>
      </c>
      <c r="N413">
        <v>3.9249600000000003E-2</v>
      </c>
      <c r="O413">
        <v>-0.28100000000000003</v>
      </c>
      <c r="P413">
        <v>369.49</v>
      </c>
      <c r="Q413">
        <v>3.8945199999999999E-2</v>
      </c>
      <c r="S413" t="b">
        <v>0</v>
      </c>
      <c r="T413" t="b">
        <v>1</v>
      </c>
      <c r="U413">
        <v>1</v>
      </c>
      <c r="V413">
        <v>-7.6050772686676231E-4</v>
      </c>
      <c r="W413">
        <v>0.25</v>
      </c>
    </row>
    <row r="414" spans="1:23" x14ac:dyDescent="0.25">
      <c r="A414" t="s">
        <v>2247</v>
      </c>
      <c r="B414" t="s">
        <v>118</v>
      </c>
      <c r="C414" t="s">
        <v>45</v>
      </c>
      <c r="D414" t="s">
        <v>1649</v>
      </c>
      <c r="E414" t="s">
        <v>57</v>
      </c>
      <c r="F414" t="s">
        <v>114</v>
      </c>
      <c r="G414" t="s">
        <v>1657</v>
      </c>
      <c r="H414">
        <v>1.000051946391324</v>
      </c>
      <c r="I414">
        <v>1.0064903062423705</v>
      </c>
      <c r="J414">
        <v>-1.6375100895875454E-2</v>
      </c>
      <c r="M414">
        <v>500.54199999999997</v>
      </c>
      <c r="N414">
        <v>5.3097999999999999E-2</v>
      </c>
      <c r="O414">
        <v>-8.1959999999999997</v>
      </c>
      <c r="P414">
        <v>500.51600000000002</v>
      </c>
      <c r="Q414">
        <v>5.27556E-2</v>
      </c>
      <c r="S414" t="b">
        <v>0</v>
      </c>
      <c r="T414" t="b">
        <v>0</v>
      </c>
      <c r="U414">
        <v>1</v>
      </c>
      <c r="V414">
        <v>-1.6375100895875454E-2</v>
      </c>
      <c r="W414">
        <v>0.9</v>
      </c>
    </row>
    <row r="415" spans="1:23" x14ac:dyDescent="0.25">
      <c r="A415" t="s">
        <v>2248</v>
      </c>
      <c r="B415" t="s">
        <v>118</v>
      </c>
      <c r="C415" t="s">
        <v>45</v>
      </c>
      <c r="D415" t="s">
        <v>1649</v>
      </c>
      <c r="E415" t="s">
        <v>59</v>
      </c>
      <c r="F415" t="s">
        <v>114</v>
      </c>
      <c r="G415" t="s">
        <v>1658</v>
      </c>
      <c r="H415">
        <v>1.1996939158788131</v>
      </c>
      <c r="I415">
        <v>1.4698591239602998</v>
      </c>
      <c r="J415">
        <v>-1.6179302959345956E-2</v>
      </c>
      <c r="M415">
        <v>600.46600000000001</v>
      </c>
      <c r="N415">
        <v>7.7543299999999996E-2</v>
      </c>
      <c r="O415">
        <v>-8.0980000000000008</v>
      </c>
      <c r="P415">
        <v>500.51600000000002</v>
      </c>
      <c r="Q415">
        <v>5.27556E-2</v>
      </c>
      <c r="S415" t="b">
        <v>0</v>
      </c>
      <c r="T415" t="b">
        <v>0</v>
      </c>
      <c r="U415">
        <v>1</v>
      </c>
      <c r="V415">
        <v>-1.6179302959345956E-2</v>
      </c>
      <c r="W415">
        <v>1</v>
      </c>
    </row>
    <row r="416" spans="1:23" x14ac:dyDescent="0.25">
      <c r="A416" t="s">
        <v>2249</v>
      </c>
      <c r="B416" t="s">
        <v>118</v>
      </c>
      <c r="C416" t="s">
        <v>45</v>
      </c>
      <c r="D416" t="s">
        <v>1649</v>
      </c>
      <c r="E416" t="s">
        <v>59</v>
      </c>
      <c r="F416" t="s">
        <v>114</v>
      </c>
      <c r="G416" t="s">
        <v>1659</v>
      </c>
      <c r="H416">
        <v>1.0646557235559249</v>
      </c>
      <c r="I416">
        <v>1.3795795044430292</v>
      </c>
      <c r="J416">
        <v>0</v>
      </c>
      <c r="M416">
        <v>532.89</v>
      </c>
      <c r="N416">
        <v>7.2782200000000005E-2</v>
      </c>
      <c r="O416">
        <v>-0.10299999999999999</v>
      </c>
      <c r="P416">
        <v>500.52800000000002</v>
      </c>
      <c r="Q416">
        <v>5.27568E-2</v>
      </c>
      <c r="S416" t="b">
        <v>0</v>
      </c>
      <c r="T416" t="b">
        <v>1</v>
      </c>
      <c r="U416">
        <v>1</v>
      </c>
      <c r="V416">
        <v>-2.0578269347568966E-4</v>
      </c>
      <c r="W416">
        <v>0.5</v>
      </c>
    </row>
    <row r="417" spans="1:23" x14ac:dyDescent="0.25">
      <c r="A417" t="s">
        <v>2250</v>
      </c>
      <c r="B417" t="s">
        <v>118</v>
      </c>
      <c r="C417" t="s">
        <v>45</v>
      </c>
      <c r="D417" t="s">
        <v>1649</v>
      </c>
      <c r="E417" t="s">
        <v>59</v>
      </c>
      <c r="F417" t="s">
        <v>114</v>
      </c>
      <c r="G417" t="s">
        <v>1656</v>
      </c>
      <c r="H417">
        <v>0.7663509161276354</v>
      </c>
      <c r="I417">
        <v>1.008157616342964</v>
      </c>
      <c r="J417">
        <v>-7.0096619664943569E-4</v>
      </c>
      <c r="M417">
        <v>283.15899999999999</v>
      </c>
      <c r="N417">
        <v>3.9262900000000003E-2</v>
      </c>
      <c r="O417">
        <v>-0.25900000000000001</v>
      </c>
      <c r="P417">
        <v>369.49</v>
      </c>
      <c r="Q417">
        <v>3.8945199999999999E-2</v>
      </c>
      <c r="S417" t="b">
        <v>0</v>
      </c>
      <c r="T417" t="b">
        <v>1</v>
      </c>
      <c r="U417">
        <v>1</v>
      </c>
      <c r="V417">
        <v>-7.0096619664943569E-4</v>
      </c>
      <c r="W417">
        <v>0.25</v>
      </c>
    </row>
    <row r="418" spans="1:23" x14ac:dyDescent="0.25">
      <c r="A418" t="s">
        <v>2251</v>
      </c>
      <c r="B418" t="s">
        <v>118</v>
      </c>
      <c r="C418" t="s">
        <v>45</v>
      </c>
      <c r="D418" t="s">
        <v>1649</v>
      </c>
      <c r="E418" t="s">
        <v>59</v>
      </c>
      <c r="F418" t="s">
        <v>114</v>
      </c>
      <c r="G418" t="s">
        <v>1657</v>
      </c>
      <c r="H418">
        <v>1.0000319670100455</v>
      </c>
      <c r="I418">
        <v>1.0078494036652033</v>
      </c>
      <c r="J418">
        <v>-1.6718746253866011E-2</v>
      </c>
      <c r="M418">
        <v>500.53199999999998</v>
      </c>
      <c r="N418">
        <v>5.31697E-2</v>
      </c>
      <c r="O418">
        <v>-8.3680000000000003</v>
      </c>
      <c r="P418">
        <v>500.51600000000002</v>
      </c>
      <c r="Q418">
        <v>5.27556E-2</v>
      </c>
      <c r="S418" t="b">
        <v>0</v>
      </c>
      <c r="T418" t="b">
        <v>0</v>
      </c>
      <c r="U418">
        <v>1</v>
      </c>
      <c r="V418">
        <v>-1.6718746253866011E-2</v>
      </c>
      <c r="W418">
        <v>0.9</v>
      </c>
    </row>
    <row r="419" spans="1:23" x14ac:dyDescent="0.25">
      <c r="A419" t="s">
        <v>2252</v>
      </c>
      <c r="B419" t="s">
        <v>118</v>
      </c>
      <c r="C419" t="s">
        <v>45</v>
      </c>
      <c r="D419" t="s">
        <v>1649</v>
      </c>
      <c r="E419" t="s">
        <v>62</v>
      </c>
      <c r="F419" t="s">
        <v>114</v>
      </c>
      <c r="G419" t="s">
        <v>1658</v>
      </c>
      <c r="H419">
        <v>1.2069364415922768</v>
      </c>
      <c r="I419">
        <v>1.4885415008074971</v>
      </c>
      <c r="J419">
        <v>-1.4946575134461236E-2</v>
      </c>
      <c r="M419">
        <v>604.09100000000001</v>
      </c>
      <c r="N419">
        <v>7.8528899999999999E-2</v>
      </c>
      <c r="O419">
        <v>-7.4809999999999999</v>
      </c>
      <c r="P419">
        <v>500.51600000000002</v>
      </c>
      <c r="Q419">
        <v>5.27556E-2</v>
      </c>
      <c r="S419" t="b">
        <v>0</v>
      </c>
      <c r="T419" t="b">
        <v>0</v>
      </c>
      <c r="U419">
        <v>1</v>
      </c>
      <c r="V419">
        <v>-1.4946575134461236E-2</v>
      </c>
      <c r="W419">
        <v>1</v>
      </c>
    </row>
    <row r="420" spans="1:23" x14ac:dyDescent="0.25">
      <c r="A420" t="s">
        <v>2253</v>
      </c>
      <c r="B420" t="s">
        <v>118</v>
      </c>
      <c r="C420" t="s">
        <v>45</v>
      </c>
      <c r="D420" t="s">
        <v>1649</v>
      </c>
      <c r="E420" t="s">
        <v>62</v>
      </c>
      <c r="F420" t="s">
        <v>114</v>
      </c>
      <c r="G420" t="s">
        <v>1659</v>
      </c>
      <c r="H420">
        <v>1.0827985647156602</v>
      </c>
      <c r="I420">
        <v>1.3698291025990961</v>
      </c>
      <c r="J420">
        <v>0</v>
      </c>
      <c r="M420">
        <v>541.971</v>
      </c>
      <c r="N420">
        <v>7.2267799999999993E-2</v>
      </c>
      <c r="O420">
        <v>-0.113</v>
      </c>
      <c r="P420">
        <v>500.52800000000002</v>
      </c>
      <c r="Q420">
        <v>5.27568E-2</v>
      </c>
      <c r="S420" t="b">
        <v>0</v>
      </c>
      <c r="T420" t="b">
        <v>1</v>
      </c>
      <c r="U420">
        <v>1</v>
      </c>
      <c r="V420">
        <v>-2.2576159575488284E-4</v>
      </c>
      <c r="W420">
        <v>0.5</v>
      </c>
    </row>
    <row r="421" spans="1:23" x14ac:dyDescent="0.25">
      <c r="A421" t="s">
        <v>2254</v>
      </c>
      <c r="B421" t="s">
        <v>118</v>
      </c>
      <c r="C421" t="s">
        <v>45</v>
      </c>
      <c r="D421" t="s">
        <v>1649</v>
      </c>
      <c r="E421" t="s">
        <v>62</v>
      </c>
      <c r="F421" t="s">
        <v>114</v>
      </c>
      <c r="G421" t="s">
        <v>1656</v>
      </c>
      <c r="H421">
        <v>0.77831876370131803</v>
      </c>
      <c r="I421">
        <v>1.0088200856588232</v>
      </c>
      <c r="J421">
        <v>-7.740398928252455E-4</v>
      </c>
      <c r="M421">
        <v>287.58100000000002</v>
      </c>
      <c r="N421">
        <v>3.9288700000000003E-2</v>
      </c>
      <c r="O421">
        <v>-0.28599999999999998</v>
      </c>
      <c r="P421">
        <v>369.49</v>
      </c>
      <c r="Q421">
        <v>3.8945199999999999E-2</v>
      </c>
      <c r="S421" t="b">
        <v>0</v>
      </c>
      <c r="T421" t="b">
        <v>1</v>
      </c>
      <c r="U421">
        <v>1</v>
      </c>
      <c r="V421">
        <v>-7.740398928252455E-4</v>
      </c>
      <c r="W421">
        <v>0.25</v>
      </c>
    </row>
    <row r="422" spans="1:23" x14ac:dyDescent="0.25">
      <c r="A422" t="s">
        <v>2255</v>
      </c>
      <c r="B422" t="s">
        <v>118</v>
      </c>
      <c r="C422" t="s">
        <v>45</v>
      </c>
      <c r="D422" t="s">
        <v>1649</v>
      </c>
      <c r="E422" t="s">
        <v>62</v>
      </c>
      <c r="F422" t="s">
        <v>114</v>
      </c>
      <c r="G422" t="s">
        <v>1657</v>
      </c>
      <c r="H422">
        <v>1.0011927690623277</v>
      </c>
      <c r="I422">
        <v>1.0068277111813722</v>
      </c>
      <c r="J422">
        <v>-1.5214298843593412E-2</v>
      </c>
      <c r="M422">
        <v>501.113</v>
      </c>
      <c r="N422">
        <v>5.3115799999999998E-2</v>
      </c>
      <c r="O422">
        <v>-7.6150000000000002</v>
      </c>
      <c r="P422">
        <v>500.51600000000002</v>
      </c>
      <c r="Q422">
        <v>5.27556E-2</v>
      </c>
      <c r="S422" t="b">
        <v>0</v>
      </c>
      <c r="T422" t="b">
        <v>0</v>
      </c>
      <c r="U422">
        <v>1</v>
      </c>
      <c r="V422">
        <v>-1.5214298843593412E-2</v>
      </c>
      <c r="W422">
        <v>0.9</v>
      </c>
    </row>
    <row r="423" spans="1:23" x14ac:dyDescent="0.25">
      <c r="A423" t="s">
        <v>2256</v>
      </c>
      <c r="B423" t="s">
        <v>118</v>
      </c>
      <c r="C423" t="s">
        <v>45</v>
      </c>
      <c r="D423" t="s">
        <v>1649</v>
      </c>
      <c r="E423" t="s">
        <v>100</v>
      </c>
      <c r="F423" t="s">
        <v>114</v>
      </c>
      <c r="G423" t="s">
        <v>1658</v>
      </c>
      <c r="H423">
        <v>1.2053284455602282</v>
      </c>
      <c r="I423">
        <v>1.4997364039429419</v>
      </c>
      <c r="J423">
        <v>-1.5067080288469228E-2</v>
      </c>
      <c r="M423">
        <v>603.02099999999996</v>
      </c>
      <c r="N423">
        <v>7.9084399999999999E-2</v>
      </c>
      <c r="O423">
        <v>-7.5380000000000003</v>
      </c>
      <c r="P423">
        <v>500.29599999999999</v>
      </c>
      <c r="Q423">
        <v>5.27322E-2</v>
      </c>
      <c r="S423" t="b">
        <v>0</v>
      </c>
      <c r="T423" t="b">
        <v>0</v>
      </c>
      <c r="U423">
        <v>1</v>
      </c>
      <c r="V423">
        <v>-1.5067080288469228E-2</v>
      </c>
      <c r="W423">
        <v>1</v>
      </c>
    </row>
    <row r="424" spans="1:23" x14ac:dyDescent="0.25">
      <c r="A424" t="s">
        <v>2257</v>
      </c>
      <c r="B424" t="s">
        <v>118</v>
      </c>
      <c r="C424" t="s">
        <v>45</v>
      </c>
      <c r="D424" t="s">
        <v>1649</v>
      </c>
      <c r="E424" t="s">
        <v>100</v>
      </c>
      <c r="F424" t="s">
        <v>114</v>
      </c>
      <c r="G424" t="s">
        <v>1659</v>
      </c>
      <c r="H424">
        <v>1.0800566064889585</v>
      </c>
      <c r="I424">
        <v>1.4100815061764918</v>
      </c>
      <c r="J424">
        <v>0</v>
      </c>
      <c r="M424">
        <v>540.34799999999996</v>
      </c>
      <c r="N424">
        <v>7.4356699999999998E-2</v>
      </c>
      <c r="O424">
        <v>-0.11799999999999999</v>
      </c>
      <c r="P424">
        <v>500.29599999999999</v>
      </c>
      <c r="Q424">
        <v>5.27322E-2</v>
      </c>
      <c r="S424" t="b">
        <v>0</v>
      </c>
      <c r="T424" t="b">
        <v>1</v>
      </c>
      <c r="U424">
        <v>1</v>
      </c>
      <c r="V424">
        <v>-2.3586037066056892E-4</v>
      </c>
      <c r="W424">
        <v>0.5</v>
      </c>
    </row>
    <row r="425" spans="1:23" x14ac:dyDescent="0.25">
      <c r="A425" t="s">
        <v>2258</v>
      </c>
      <c r="B425" t="s">
        <v>118</v>
      </c>
      <c r="C425" t="s">
        <v>45</v>
      </c>
      <c r="D425" t="s">
        <v>1649</v>
      </c>
      <c r="E425" t="s">
        <v>100</v>
      </c>
      <c r="F425" t="s">
        <v>114</v>
      </c>
      <c r="G425" t="s">
        <v>1656</v>
      </c>
      <c r="H425">
        <v>0.7732718869053582</v>
      </c>
      <c r="I425">
        <v>1.0092248884458979</v>
      </c>
      <c r="J425">
        <v>-8.0418283381033736E-4</v>
      </c>
      <c r="M425">
        <v>285.584</v>
      </c>
      <c r="N425">
        <v>3.9286399999999999E-2</v>
      </c>
      <c r="O425">
        <v>-0.29699999999999999</v>
      </c>
      <c r="P425">
        <v>369.31900000000002</v>
      </c>
      <c r="Q425">
        <v>3.8927299999999998E-2</v>
      </c>
      <c r="S425" t="b">
        <v>0</v>
      </c>
      <c r="T425" t="b">
        <v>1</v>
      </c>
      <c r="U425">
        <v>1</v>
      </c>
      <c r="V425">
        <v>-8.0418283381033736E-4</v>
      </c>
      <c r="W425">
        <v>0.25</v>
      </c>
    </row>
    <row r="426" spans="1:23" x14ac:dyDescent="0.25">
      <c r="A426" t="s">
        <v>2259</v>
      </c>
      <c r="B426" t="s">
        <v>118</v>
      </c>
      <c r="C426" t="s">
        <v>45</v>
      </c>
      <c r="D426" t="s">
        <v>1649</v>
      </c>
      <c r="E426" t="s">
        <v>100</v>
      </c>
      <c r="F426" t="s">
        <v>114</v>
      </c>
      <c r="G426" t="s">
        <v>1657</v>
      </c>
      <c r="H426">
        <v>1.0015151030589891</v>
      </c>
      <c r="I426">
        <v>1.0080728662942187</v>
      </c>
      <c r="J426">
        <v>-1.5454850728368807E-2</v>
      </c>
      <c r="M426">
        <v>501.05399999999997</v>
      </c>
      <c r="N426">
        <v>5.3157900000000001E-2</v>
      </c>
      <c r="O426">
        <v>-7.7320000000000002</v>
      </c>
      <c r="P426">
        <v>500.29599999999999</v>
      </c>
      <c r="Q426">
        <v>5.27322E-2</v>
      </c>
      <c r="S426" t="b">
        <v>0</v>
      </c>
      <c r="T426" t="b">
        <v>0</v>
      </c>
      <c r="U426">
        <v>1</v>
      </c>
      <c r="V426">
        <v>-1.5454850728368807E-2</v>
      </c>
      <c r="W426">
        <v>0.9</v>
      </c>
    </row>
    <row r="427" spans="1:23" x14ac:dyDescent="0.25">
      <c r="A427" t="s">
        <v>2260</v>
      </c>
      <c r="B427" t="s">
        <v>118</v>
      </c>
      <c r="C427" t="s">
        <v>45</v>
      </c>
      <c r="D427" t="s">
        <v>1649</v>
      </c>
      <c r="E427" t="s">
        <v>47</v>
      </c>
      <c r="F427" t="s">
        <v>115</v>
      </c>
      <c r="G427" t="s">
        <v>1658</v>
      </c>
      <c r="H427">
        <v>1.0563499360409339</v>
      </c>
      <c r="I427">
        <v>1.4075831990139378</v>
      </c>
      <c r="J427">
        <v>-3.2039494723377041E-2</v>
      </c>
      <c r="M427">
        <v>528.51300000000003</v>
      </c>
      <c r="N427">
        <v>7.42289E-2</v>
      </c>
      <c r="O427">
        <v>-16.03</v>
      </c>
      <c r="P427">
        <v>500.32</v>
      </c>
      <c r="Q427">
        <v>5.2734999999999997E-2</v>
      </c>
      <c r="S427" t="b">
        <v>0</v>
      </c>
      <c r="T427" t="b">
        <v>0</v>
      </c>
      <c r="U427">
        <v>1</v>
      </c>
      <c r="V427">
        <v>-3.2039494723377041E-2</v>
      </c>
      <c r="W427">
        <v>1</v>
      </c>
    </row>
    <row r="428" spans="1:23" x14ac:dyDescent="0.25">
      <c r="A428" t="s">
        <v>2261</v>
      </c>
      <c r="B428" t="s">
        <v>118</v>
      </c>
      <c r="C428" t="s">
        <v>45</v>
      </c>
      <c r="D428" t="s">
        <v>1649</v>
      </c>
      <c r="E428" t="s">
        <v>47</v>
      </c>
      <c r="F428" t="s">
        <v>115</v>
      </c>
      <c r="G428" t="s">
        <v>1659</v>
      </c>
      <c r="H428">
        <v>0.75858285248306612</v>
      </c>
      <c r="I428">
        <v>1.5300685297765102</v>
      </c>
      <c r="J428">
        <v>0</v>
      </c>
      <c r="M428">
        <v>379.541</v>
      </c>
      <c r="N428">
        <v>8.0689999999999998E-2</v>
      </c>
      <c r="O428">
        <v>-0.157</v>
      </c>
      <c r="P428">
        <v>500.32900000000001</v>
      </c>
      <c r="Q428">
        <v>5.2736199999999997E-2</v>
      </c>
      <c r="S428" t="b">
        <v>0</v>
      </c>
      <c r="T428" t="b">
        <v>1</v>
      </c>
      <c r="U428">
        <v>1</v>
      </c>
      <c r="V428">
        <v>-3.1379352386129927E-4</v>
      </c>
      <c r="W428">
        <v>0.5</v>
      </c>
    </row>
    <row r="429" spans="1:23" x14ac:dyDescent="0.25">
      <c r="A429" t="s">
        <v>2262</v>
      </c>
      <c r="B429" t="s">
        <v>118</v>
      </c>
      <c r="C429" t="s">
        <v>45</v>
      </c>
      <c r="D429" t="s">
        <v>1649</v>
      </c>
      <c r="E429" t="s">
        <v>47</v>
      </c>
      <c r="F429" t="s">
        <v>115</v>
      </c>
      <c r="G429" t="s">
        <v>1656</v>
      </c>
      <c r="H429">
        <v>0.62431373182813599</v>
      </c>
      <c r="I429">
        <v>1.0107579147186856</v>
      </c>
      <c r="J429">
        <v>-4.9293327622849481E-4</v>
      </c>
      <c r="M429">
        <v>386.291</v>
      </c>
      <c r="N429">
        <v>6.5918699999999997E-2</v>
      </c>
      <c r="O429">
        <v>-0.30499999999999999</v>
      </c>
      <c r="P429">
        <v>618.745</v>
      </c>
      <c r="Q429">
        <v>6.52171E-2</v>
      </c>
      <c r="S429" t="b">
        <v>0</v>
      </c>
      <c r="T429" t="b">
        <v>1</v>
      </c>
      <c r="U429">
        <v>1</v>
      </c>
      <c r="V429">
        <v>-4.9293327622849481E-4</v>
      </c>
      <c r="W429">
        <v>0.25</v>
      </c>
    </row>
    <row r="430" spans="1:23" x14ac:dyDescent="0.25">
      <c r="A430" t="s">
        <v>2263</v>
      </c>
      <c r="B430" t="s">
        <v>118</v>
      </c>
      <c r="C430" t="s">
        <v>45</v>
      </c>
      <c r="D430" t="s">
        <v>1649</v>
      </c>
      <c r="E430" t="s">
        <v>47</v>
      </c>
      <c r="F430" t="s">
        <v>115</v>
      </c>
      <c r="G430" t="s">
        <v>1657</v>
      </c>
      <c r="H430">
        <v>0.99106371921969938</v>
      </c>
      <c r="I430">
        <v>1.0069251919977245</v>
      </c>
      <c r="J430">
        <v>-3.2884953629677006E-2</v>
      </c>
      <c r="M430">
        <v>495.84899999999999</v>
      </c>
      <c r="N430">
        <v>5.31002E-2</v>
      </c>
      <c r="O430">
        <v>-16.452999999999999</v>
      </c>
      <c r="P430">
        <v>500.32</v>
      </c>
      <c r="Q430">
        <v>5.2734999999999997E-2</v>
      </c>
      <c r="S430" t="b">
        <v>0</v>
      </c>
      <c r="T430" t="b">
        <v>0</v>
      </c>
      <c r="U430">
        <v>1</v>
      </c>
      <c r="V430">
        <v>-3.2884953629677006E-2</v>
      </c>
      <c r="W430">
        <v>0.9</v>
      </c>
    </row>
    <row r="431" spans="1:23" x14ac:dyDescent="0.25">
      <c r="A431" t="s">
        <v>2264</v>
      </c>
      <c r="B431" t="s">
        <v>118</v>
      </c>
      <c r="C431" t="s">
        <v>45</v>
      </c>
      <c r="D431" t="s">
        <v>1649</v>
      </c>
      <c r="E431" t="s">
        <v>67</v>
      </c>
      <c r="F431" t="s">
        <v>115</v>
      </c>
      <c r="G431" t="s">
        <v>1658</v>
      </c>
      <c r="H431">
        <v>1.0588190614774824</v>
      </c>
      <c r="I431">
        <v>1.6719897899196317</v>
      </c>
      <c r="J431">
        <v>-3.4130000000000001E-2</v>
      </c>
      <c r="M431">
        <v>529.72400000000005</v>
      </c>
      <c r="N431">
        <v>8.8167700000000002E-2</v>
      </c>
      <c r="O431">
        <v>-18.818999999999999</v>
      </c>
      <c r="P431">
        <v>500.29700000000003</v>
      </c>
      <c r="Q431">
        <v>5.27322E-2</v>
      </c>
      <c r="S431" t="b">
        <v>0</v>
      </c>
      <c r="T431" t="b">
        <v>0</v>
      </c>
      <c r="U431">
        <v>1</v>
      </c>
      <c r="V431">
        <v>-3.4130000000000001E-2</v>
      </c>
      <c r="W431">
        <v>1</v>
      </c>
    </row>
    <row r="432" spans="1:23" x14ac:dyDescent="0.25">
      <c r="A432" t="s">
        <v>2265</v>
      </c>
      <c r="B432" t="s">
        <v>118</v>
      </c>
      <c r="C432" t="s">
        <v>45</v>
      </c>
      <c r="D432" t="s">
        <v>1649</v>
      </c>
      <c r="E432" t="s">
        <v>67</v>
      </c>
      <c r="F432" t="s">
        <v>115</v>
      </c>
      <c r="G432" t="s">
        <v>1659</v>
      </c>
      <c r="H432">
        <v>0.60989830264557032</v>
      </c>
      <c r="I432">
        <v>1.7257351560766643</v>
      </c>
      <c r="J432">
        <v>0</v>
      </c>
      <c r="M432">
        <v>305.137</v>
      </c>
      <c r="N432">
        <v>9.1004399999999999E-2</v>
      </c>
      <c r="O432">
        <v>-0.13400000000000001</v>
      </c>
      <c r="P432">
        <v>500.30799999999999</v>
      </c>
      <c r="Q432">
        <v>5.2733700000000001E-2</v>
      </c>
      <c r="S432" t="b">
        <v>0</v>
      </c>
      <c r="T432" t="b">
        <v>1</v>
      </c>
      <c r="U432">
        <v>1</v>
      </c>
      <c r="V432">
        <v>-2.6783501363160297E-4</v>
      </c>
      <c r="W432">
        <v>0.5</v>
      </c>
    </row>
    <row r="433" spans="1:23" x14ac:dyDescent="0.25">
      <c r="A433" t="s">
        <v>2266</v>
      </c>
      <c r="B433" t="s">
        <v>118</v>
      </c>
      <c r="C433" t="s">
        <v>45</v>
      </c>
      <c r="D433" t="s">
        <v>1649</v>
      </c>
      <c r="E433" t="s">
        <v>67</v>
      </c>
      <c r="F433" t="s">
        <v>115</v>
      </c>
      <c r="G433" t="s">
        <v>1656</v>
      </c>
      <c r="H433">
        <v>0.53251336921769044</v>
      </c>
      <c r="I433">
        <v>1.0094443096738346</v>
      </c>
      <c r="J433">
        <v>-4.9171622073468954E-4</v>
      </c>
      <c r="M433">
        <v>243.66800000000001</v>
      </c>
      <c r="N433">
        <v>4.8685600000000002E-2</v>
      </c>
      <c r="O433">
        <v>-0.22500000000000001</v>
      </c>
      <c r="P433">
        <v>457.58100000000002</v>
      </c>
      <c r="Q433">
        <v>4.8230099999999998E-2</v>
      </c>
      <c r="S433" t="b">
        <v>0</v>
      </c>
      <c r="T433" t="b">
        <v>1</v>
      </c>
      <c r="U433">
        <v>1</v>
      </c>
      <c r="V433">
        <v>-4.9171622073468954E-4</v>
      </c>
      <c r="W433">
        <v>0.25</v>
      </c>
    </row>
    <row r="434" spans="1:23" x14ac:dyDescent="0.25">
      <c r="A434" t="s">
        <v>2267</v>
      </c>
      <c r="B434" t="s">
        <v>118</v>
      </c>
      <c r="C434" t="s">
        <v>45</v>
      </c>
      <c r="D434" t="s">
        <v>1649</v>
      </c>
      <c r="E434" t="s">
        <v>67</v>
      </c>
      <c r="F434" t="s">
        <v>115</v>
      </c>
      <c r="G434" t="s">
        <v>1657</v>
      </c>
      <c r="H434">
        <v>0.98699972216503395</v>
      </c>
      <c r="I434">
        <v>1.006210626524211</v>
      </c>
      <c r="J434">
        <v>-3.4130000000000001E-2</v>
      </c>
      <c r="M434">
        <v>493.79300000000001</v>
      </c>
      <c r="N434">
        <v>5.3059700000000001E-2</v>
      </c>
      <c r="O434">
        <v>-19.588999999999999</v>
      </c>
      <c r="P434">
        <v>500.29700000000003</v>
      </c>
      <c r="Q434">
        <v>5.27322E-2</v>
      </c>
      <c r="S434" t="b">
        <v>0</v>
      </c>
      <c r="T434" t="b">
        <v>0</v>
      </c>
      <c r="U434">
        <v>1</v>
      </c>
      <c r="V434">
        <v>-3.4130000000000001E-2</v>
      </c>
      <c r="W434">
        <v>0.9</v>
      </c>
    </row>
    <row r="435" spans="1:23" x14ac:dyDescent="0.25">
      <c r="A435" t="s">
        <v>2268</v>
      </c>
      <c r="B435" t="s">
        <v>118</v>
      </c>
      <c r="C435" t="s">
        <v>45</v>
      </c>
      <c r="D435" t="s">
        <v>1649</v>
      </c>
      <c r="E435" t="s">
        <v>70</v>
      </c>
      <c r="F435" t="s">
        <v>115</v>
      </c>
      <c r="G435" t="s">
        <v>1658</v>
      </c>
      <c r="H435">
        <v>1.0579527622017653</v>
      </c>
      <c r="I435">
        <v>1.5772343383422569</v>
      </c>
      <c r="J435">
        <v>-2.5334092976301136E-2</v>
      </c>
      <c r="M435">
        <v>529.22500000000002</v>
      </c>
      <c r="N435">
        <v>8.3161100000000002E-2</v>
      </c>
      <c r="O435">
        <v>-12.673</v>
      </c>
      <c r="P435">
        <v>500.23500000000001</v>
      </c>
      <c r="Q435">
        <v>5.2725899999999999E-2</v>
      </c>
      <c r="S435" t="b">
        <v>0</v>
      </c>
      <c r="T435" t="b">
        <v>0</v>
      </c>
      <c r="U435">
        <v>1</v>
      </c>
      <c r="V435">
        <v>-2.5334092976301136E-2</v>
      </c>
      <c r="W435">
        <v>1</v>
      </c>
    </row>
    <row r="436" spans="1:23" x14ac:dyDescent="0.25">
      <c r="A436" t="s">
        <v>2269</v>
      </c>
      <c r="B436" t="s">
        <v>118</v>
      </c>
      <c r="C436" t="s">
        <v>45</v>
      </c>
      <c r="D436" t="s">
        <v>1649</v>
      </c>
      <c r="E436" t="s">
        <v>70</v>
      </c>
      <c r="F436" t="s">
        <v>115</v>
      </c>
      <c r="G436" t="s">
        <v>1659</v>
      </c>
      <c r="H436">
        <v>0.81294165858729228</v>
      </c>
      <c r="I436">
        <v>1.5453838552996666</v>
      </c>
      <c r="J436">
        <v>-3.4782956351387816E-4</v>
      </c>
      <c r="M436">
        <v>406.67</v>
      </c>
      <c r="N436">
        <v>8.1483299999999995E-2</v>
      </c>
      <c r="O436">
        <v>-0.17399999999999999</v>
      </c>
      <c r="P436">
        <v>500.245</v>
      </c>
      <c r="Q436">
        <v>5.27269E-2</v>
      </c>
      <c r="S436" t="b">
        <v>0</v>
      </c>
      <c r="T436" t="b">
        <v>1</v>
      </c>
      <c r="U436">
        <v>1</v>
      </c>
      <c r="V436">
        <v>-3.4782956351387816E-4</v>
      </c>
      <c r="W436">
        <v>0.5</v>
      </c>
    </row>
    <row r="437" spans="1:23" x14ac:dyDescent="0.25">
      <c r="A437" t="s">
        <v>2270</v>
      </c>
      <c r="B437" t="s">
        <v>118</v>
      </c>
      <c r="C437" t="s">
        <v>45</v>
      </c>
      <c r="D437" t="s">
        <v>1649</v>
      </c>
      <c r="E437" t="s">
        <v>70</v>
      </c>
      <c r="F437" t="s">
        <v>115</v>
      </c>
      <c r="G437" t="s">
        <v>1656</v>
      </c>
      <c r="H437">
        <v>0.67575719955462266</v>
      </c>
      <c r="I437">
        <v>1.0087693629927361</v>
      </c>
      <c r="J437">
        <v>-5.3150423457570828E-4</v>
      </c>
      <c r="M437">
        <v>348.36500000000001</v>
      </c>
      <c r="N437">
        <v>5.4813399999999998E-2</v>
      </c>
      <c r="O437">
        <v>-0.27400000000000002</v>
      </c>
      <c r="P437">
        <v>515.51800000000003</v>
      </c>
      <c r="Q437">
        <v>5.43369E-2</v>
      </c>
      <c r="S437" t="b">
        <v>0</v>
      </c>
      <c r="T437" t="b">
        <v>1</v>
      </c>
      <c r="U437">
        <v>1</v>
      </c>
      <c r="V437">
        <v>-5.3150423457570828E-4</v>
      </c>
      <c r="W437">
        <v>0.25</v>
      </c>
    </row>
    <row r="438" spans="1:23" x14ac:dyDescent="0.25">
      <c r="A438" t="s">
        <v>2271</v>
      </c>
      <c r="B438" t="s">
        <v>118</v>
      </c>
      <c r="C438" t="s">
        <v>45</v>
      </c>
      <c r="D438" t="s">
        <v>1649</v>
      </c>
      <c r="E438" t="s">
        <v>70</v>
      </c>
      <c r="F438" t="s">
        <v>115</v>
      </c>
      <c r="G438" t="s">
        <v>1657</v>
      </c>
      <c r="H438">
        <v>0.99432466740631908</v>
      </c>
      <c r="I438">
        <v>1.003074390384991</v>
      </c>
      <c r="J438">
        <v>-2.5743900366827589E-2</v>
      </c>
      <c r="M438">
        <v>497.39600000000002</v>
      </c>
      <c r="N438">
        <v>5.2887999999999998E-2</v>
      </c>
      <c r="O438">
        <v>-12.878</v>
      </c>
      <c r="P438">
        <v>500.23500000000001</v>
      </c>
      <c r="Q438">
        <v>5.2725899999999999E-2</v>
      </c>
      <c r="S438" t="b">
        <v>0</v>
      </c>
      <c r="T438" t="b">
        <v>0</v>
      </c>
      <c r="U438">
        <v>1</v>
      </c>
      <c r="V438">
        <v>-2.5743900366827589E-2</v>
      </c>
      <c r="W438">
        <v>0.9</v>
      </c>
    </row>
    <row r="439" spans="1:23" x14ac:dyDescent="0.25">
      <c r="A439" t="s">
        <v>2272</v>
      </c>
      <c r="B439" t="s">
        <v>118</v>
      </c>
      <c r="C439" t="s">
        <v>45</v>
      </c>
      <c r="D439" t="s">
        <v>1649</v>
      </c>
      <c r="E439" t="s">
        <v>57</v>
      </c>
      <c r="F439" t="s">
        <v>115</v>
      </c>
      <c r="G439" t="s">
        <v>1658</v>
      </c>
      <c r="H439">
        <v>1.0195711538384651</v>
      </c>
      <c r="I439">
        <v>1.8581247676632806</v>
      </c>
      <c r="J439">
        <v>-2.6569990364355311E-2</v>
      </c>
      <c r="M439">
        <v>510.01600000000002</v>
      </c>
      <c r="N439">
        <v>9.7970000000000002E-2</v>
      </c>
      <c r="O439">
        <v>-13.291</v>
      </c>
      <c r="P439">
        <v>500.226</v>
      </c>
      <c r="Q439">
        <v>5.27252E-2</v>
      </c>
      <c r="S439" t="b">
        <v>0</v>
      </c>
      <c r="T439" t="b">
        <v>0</v>
      </c>
      <c r="U439">
        <v>1</v>
      </c>
      <c r="V439">
        <v>-2.6569990364355311E-2</v>
      </c>
      <c r="W439">
        <v>1</v>
      </c>
    </row>
    <row r="440" spans="1:23" x14ac:dyDescent="0.25">
      <c r="A440" t="s">
        <v>2273</v>
      </c>
      <c r="B440" t="s">
        <v>118</v>
      </c>
      <c r="C440" t="s">
        <v>45</v>
      </c>
      <c r="D440" t="s">
        <v>1649</v>
      </c>
      <c r="E440" t="s">
        <v>57</v>
      </c>
      <c r="F440" t="s">
        <v>115</v>
      </c>
      <c r="G440" t="s">
        <v>1659</v>
      </c>
      <c r="H440">
        <v>0.77153429274523866</v>
      </c>
      <c r="I440">
        <v>1.4165007150145468</v>
      </c>
      <c r="J440">
        <v>0</v>
      </c>
      <c r="M440">
        <v>385.95</v>
      </c>
      <c r="N440">
        <v>7.4686699999999995E-2</v>
      </c>
      <c r="O440">
        <v>-0.156</v>
      </c>
      <c r="P440">
        <v>500.23700000000002</v>
      </c>
      <c r="Q440">
        <v>5.2726200000000001E-2</v>
      </c>
      <c r="S440" t="b">
        <v>0</v>
      </c>
      <c r="T440" t="b">
        <v>1</v>
      </c>
      <c r="U440">
        <v>1</v>
      </c>
      <c r="V440">
        <v>-3.1185218206570084E-4</v>
      </c>
      <c r="W440">
        <v>0.5</v>
      </c>
    </row>
    <row r="441" spans="1:23" x14ac:dyDescent="0.25">
      <c r="A441" t="s">
        <v>2274</v>
      </c>
      <c r="B441" t="s">
        <v>118</v>
      </c>
      <c r="C441" t="s">
        <v>45</v>
      </c>
      <c r="D441" t="s">
        <v>1649</v>
      </c>
      <c r="E441" t="s">
        <v>57</v>
      </c>
      <c r="F441" t="s">
        <v>115</v>
      </c>
      <c r="G441" t="s">
        <v>1656</v>
      </c>
      <c r="H441">
        <v>0.65828757042074804</v>
      </c>
      <c r="I441">
        <v>1.0084324794918169</v>
      </c>
      <c r="J441">
        <v>-4.7911485560574532E-4</v>
      </c>
      <c r="M441">
        <v>324.25599999999997</v>
      </c>
      <c r="N441">
        <v>5.2356100000000003E-2</v>
      </c>
      <c r="O441">
        <v>-0.23599999999999999</v>
      </c>
      <c r="P441">
        <v>492.57499999999999</v>
      </c>
      <c r="Q441">
        <v>5.1918300000000001E-2</v>
      </c>
      <c r="S441" t="b">
        <v>0</v>
      </c>
      <c r="T441" t="b">
        <v>1</v>
      </c>
      <c r="U441">
        <v>1</v>
      </c>
      <c r="V441">
        <v>-4.7911485560574532E-4</v>
      </c>
      <c r="W441">
        <v>0.25</v>
      </c>
    </row>
    <row r="442" spans="1:23" x14ac:dyDescent="0.25">
      <c r="A442" t="s">
        <v>2275</v>
      </c>
      <c r="B442" t="s">
        <v>118</v>
      </c>
      <c r="C442" t="s">
        <v>45</v>
      </c>
      <c r="D442" t="s">
        <v>1649</v>
      </c>
      <c r="E442" t="s">
        <v>57</v>
      </c>
      <c r="F442" t="s">
        <v>115</v>
      </c>
      <c r="G442" t="s">
        <v>1657</v>
      </c>
      <c r="H442">
        <v>0.99335500353840067</v>
      </c>
      <c r="I442">
        <v>1.0048610531586415</v>
      </c>
      <c r="J442">
        <v>-2.6943821392730487E-2</v>
      </c>
      <c r="M442">
        <v>496.90199999999999</v>
      </c>
      <c r="N442">
        <v>5.2981500000000001E-2</v>
      </c>
      <c r="O442">
        <v>-13.478</v>
      </c>
      <c r="P442">
        <v>500.226</v>
      </c>
      <c r="Q442">
        <v>5.27252E-2</v>
      </c>
      <c r="S442" t="b">
        <v>0</v>
      </c>
      <c r="T442" t="b">
        <v>0</v>
      </c>
      <c r="U442">
        <v>1</v>
      </c>
      <c r="V442">
        <v>-2.6943821392730487E-2</v>
      </c>
      <c r="W442">
        <v>0.9</v>
      </c>
    </row>
    <row r="443" spans="1:23" x14ac:dyDescent="0.25">
      <c r="A443" t="s">
        <v>2276</v>
      </c>
      <c r="B443" t="s">
        <v>118</v>
      </c>
      <c r="C443" t="s">
        <v>45</v>
      </c>
      <c r="D443" t="s">
        <v>1649</v>
      </c>
      <c r="E443" t="s">
        <v>59</v>
      </c>
      <c r="F443" t="s">
        <v>115</v>
      </c>
      <c r="G443" t="s">
        <v>1658</v>
      </c>
      <c r="H443">
        <v>1.0406656191401487</v>
      </c>
      <c r="I443">
        <v>1.5913756609742589</v>
      </c>
      <c r="J443">
        <v>-2.4416963532483318E-2</v>
      </c>
      <c r="M443">
        <v>520.56799999999998</v>
      </c>
      <c r="N443">
        <v>8.3905599999999997E-2</v>
      </c>
      <c r="O443">
        <v>-12.214</v>
      </c>
      <c r="P443">
        <v>500.226</v>
      </c>
      <c r="Q443">
        <v>5.27252E-2</v>
      </c>
      <c r="S443" t="b">
        <v>0</v>
      </c>
      <c r="T443" t="b">
        <v>0</v>
      </c>
      <c r="U443">
        <v>1</v>
      </c>
      <c r="V443">
        <v>-2.4416963532483318E-2</v>
      </c>
      <c r="W443">
        <v>1</v>
      </c>
    </row>
    <row r="444" spans="1:23" x14ac:dyDescent="0.25">
      <c r="A444" t="s">
        <v>2277</v>
      </c>
      <c r="B444" t="s">
        <v>118</v>
      </c>
      <c r="C444" t="s">
        <v>45</v>
      </c>
      <c r="D444" t="s">
        <v>1649</v>
      </c>
      <c r="E444" t="s">
        <v>59</v>
      </c>
      <c r="F444" t="s">
        <v>115</v>
      </c>
      <c r="G444" t="s">
        <v>1659</v>
      </c>
      <c r="H444">
        <v>0.83325103900751041</v>
      </c>
      <c r="I444">
        <v>1.4105985259700111</v>
      </c>
      <c r="J444">
        <v>0</v>
      </c>
      <c r="M444">
        <v>416.82299999999998</v>
      </c>
      <c r="N444">
        <v>7.4375499999999997E-2</v>
      </c>
      <c r="O444">
        <v>-0.14599999999999999</v>
      </c>
      <c r="P444">
        <v>500.23700000000002</v>
      </c>
      <c r="Q444">
        <v>5.2726200000000001E-2</v>
      </c>
      <c r="S444" t="b">
        <v>0</v>
      </c>
      <c r="T444" t="b">
        <v>1</v>
      </c>
      <c r="U444">
        <v>1</v>
      </c>
      <c r="V444">
        <v>-2.9186165757430976E-4</v>
      </c>
      <c r="W444">
        <v>0.5</v>
      </c>
    </row>
    <row r="445" spans="1:23" x14ac:dyDescent="0.25">
      <c r="A445" t="s">
        <v>2278</v>
      </c>
      <c r="B445" t="s">
        <v>118</v>
      </c>
      <c r="C445" t="s">
        <v>45</v>
      </c>
      <c r="D445" t="s">
        <v>1649</v>
      </c>
      <c r="E445" t="s">
        <v>59</v>
      </c>
      <c r="F445" t="s">
        <v>115</v>
      </c>
      <c r="G445" t="s">
        <v>1656</v>
      </c>
      <c r="H445">
        <v>0.67141044510988179</v>
      </c>
      <c r="I445">
        <v>1.0086578335577243</v>
      </c>
      <c r="J445">
        <v>-4.5272293559356445E-4</v>
      </c>
      <c r="M445">
        <v>330.72</v>
      </c>
      <c r="N445">
        <v>5.2367799999999999E-2</v>
      </c>
      <c r="O445">
        <v>-0.223</v>
      </c>
      <c r="P445">
        <v>492.57499999999999</v>
      </c>
      <c r="Q445">
        <v>5.1918300000000001E-2</v>
      </c>
      <c r="S445" t="b">
        <v>0</v>
      </c>
      <c r="T445" t="b">
        <v>1</v>
      </c>
      <c r="U445">
        <v>1</v>
      </c>
      <c r="V445">
        <v>-4.5272293559356445E-4</v>
      </c>
      <c r="W445">
        <v>0.25</v>
      </c>
    </row>
    <row r="446" spans="1:23" x14ac:dyDescent="0.25">
      <c r="A446" t="s">
        <v>2279</v>
      </c>
      <c r="B446" t="s">
        <v>118</v>
      </c>
      <c r="C446" t="s">
        <v>45</v>
      </c>
      <c r="D446" t="s">
        <v>1649</v>
      </c>
      <c r="E446" t="s">
        <v>59</v>
      </c>
      <c r="F446" t="s">
        <v>115</v>
      </c>
      <c r="G446" t="s">
        <v>1657</v>
      </c>
      <c r="H446">
        <v>0.99469039993922748</v>
      </c>
      <c r="I446">
        <v>1.0054414208006797</v>
      </c>
      <c r="J446">
        <v>-2.4588885823607732E-2</v>
      </c>
      <c r="M446">
        <v>497.57</v>
      </c>
      <c r="N446">
        <v>5.30121E-2</v>
      </c>
      <c r="O446">
        <v>-12.3</v>
      </c>
      <c r="P446">
        <v>500.226</v>
      </c>
      <c r="Q446">
        <v>5.27252E-2</v>
      </c>
      <c r="S446" t="b">
        <v>0</v>
      </c>
      <c r="T446" t="b">
        <v>0</v>
      </c>
      <c r="U446">
        <v>1</v>
      </c>
      <c r="V446">
        <v>-2.4588885823607732E-2</v>
      </c>
      <c r="W446">
        <v>0.9</v>
      </c>
    </row>
    <row r="447" spans="1:23" x14ac:dyDescent="0.25">
      <c r="A447" t="s">
        <v>2280</v>
      </c>
      <c r="B447" t="s">
        <v>118</v>
      </c>
      <c r="C447" t="s">
        <v>45</v>
      </c>
      <c r="D447" t="s">
        <v>1649</v>
      </c>
      <c r="E447" t="s">
        <v>62</v>
      </c>
      <c r="F447" t="s">
        <v>115</v>
      </c>
      <c r="G447" t="s">
        <v>1658</v>
      </c>
      <c r="H447">
        <v>1.039845989612695</v>
      </c>
      <c r="I447">
        <v>1.4682201300326978</v>
      </c>
      <c r="J447">
        <v>-2.2403873449200962E-2</v>
      </c>
      <c r="M447">
        <v>520.15800000000002</v>
      </c>
      <c r="N447">
        <v>7.74122E-2</v>
      </c>
      <c r="O447">
        <v>-11.207000000000001</v>
      </c>
      <c r="P447">
        <v>500.226</v>
      </c>
      <c r="Q447">
        <v>5.27252E-2</v>
      </c>
      <c r="S447" t="b">
        <v>0</v>
      </c>
      <c r="T447" t="b">
        <v>0</v>
      </c>
      <c r="U447">
        <v>1</v>
      </c>
      <c r="V447">
        <v>-2.2403873449200962E-2</v>
      </c>
      <c r="W447">
        <v>1</v>
      </c>
    </row>
    <row r="448" spans="1:23" x14ac:dyDescent="0.25">
      <c r="A448" t="s">
        <v>2281</v>
      </c>
      <c r="B448" t="s">
        <v>118</v>
      </c>
      <c r="C448" t="s">
        <v>45</v>
      </c>
      <c r="D448" t="s">
        <v>1649</v>
      </c>
      <c r="E448" t="s">
        <v>62</v>
      </c>
      <c r="F448" t="s">
        <v>115</v>
      </c>
      <c r="G448" t="s">
        <v>1659</v>
      </c>
      <c r="H448">
        <v>0.8659515389705279</v>
      </c>
      <c r="I448">
        <v>1.546248354707906</v>
      </c>
      <c r="J448">
        <v>0</v>
      </c>
      <c r="M448">
        <v>433.18099999999998</v>
      </c>
      <c r="N448">
        <v>8.1527799999999997E-2</v>
      </c>
      <c r="O448">
        <v>-0.16400000000000001</v>
      </c>
      <c r="P448">
        <v>500.23700000000002</v>
      </c>
      <c r="Q448">
        <v>5.2726200000000001E-2</v>
      </c>
      <c r="S448" t="b">
        <v>0</v>
      </c>
      <c r="T448" t="b">
        <v>1</v>
      </c>
      <c r="U448">
        <v>1</v>
      </c>
      <c r="V448">
        <v>-3.2784460165881374E-4</v>
      </c>
      <c r="W448">
        <v>0.5</v>
      </c>
    </row>
    <row r="449" spans="1:23" x14ac:dyDescent="0.25">
      <c r="A449" t="s">
        <v>2282</v>
      </c>
      <c r="B449" t="s">
        <v>118</v>
      </c>
      <c r="C449" t="s">
        <v>45</v>
      </c>
      <c r="D449" t="s">
        <v>1649</v>
      </c>
      <c r="E449" t="s">
        <v>62</v>
      </c>
      <c r="F449" t="s">
        <v>115</v>
      </c>
      <c r="G449" t="s">
        <v>1656</v>
      </c>
      <c r="H449">
        <v>0.6931858092676243</v>
      </c>
      <c r="I449">
        <v>1.0092992258991531</v>
      </c>
      <c r="J449">
        <v>-5.0550677561792619E-4</v>
      </c>
      <c r="M449">
        <v>341.44600000000003</v>
      </c>
      <c r="N449">
        <v>5.2401099999999999E-2</v>
      </c>
      <c r="O449">
        <v>-0.249</v>
      </c>
      <c r="P449">
        <v>492.57499999999999</v>
      </c>
      <c r="Q449">
        <v>5.1918300000000001E-2</v>
      </c>
      <c r="S449" t="b">
        <v>0</v>
      </c>
      <c r="T449" t="b">
        <v>1</v>
      </c>
      <c r="U449">
        <v>1</v>
      </c>
      <c r="V449">
        <v>-5.0550677561792619E-4</v>
      </c>
      <c r="W449">
        <v>0.25</v>
      </c>
    </row>
    <row r="450" spans="1:23" x14ac:dyDescent="0.25">
      <c r="A450" t="s">
        <v>2283</v>
      </c>
      <c r="B450" t="s">
        <v>118</v>
      </c>
      <c r="C450" t="s">
        <v>45</v>
      </c>
      <c r="D450" t="s">
        <v>1649</v>
      </c>
      <c r="E450" t="s">
        <v>62</v>
      </c>
      <c r="F450" t="s">
        <v>115</v>
      </c>
      <c r="G450" t="s">
        <v>1657</v>
      </c>
      <c r="H450">
        <v>0.99622170778807984</v>
      </c>
      <c r="I450">
        <v>1.0043432741838818</v>
      </c>
      <c r="J450">
        <v>-2.2631770439761226E-2</v>
      </c>
      <c r="M450">
        <v>498.33600000000001</v>
      </c>
      <c r="N450">
        <v>5.29542E-2</v>
      </c>
      <c r="O450">
        <v>-11.321</v>
      </c>
      <c r="P450">
        <v>500.226</v>
      </c>
      <c r="Q450">
        <v>5.27252E-2</v>
      </c>
      <c r="S450" t="b">
        <v>0</v>
      </c>
      <c r="T450" t="b">
        <v>0</v>
      </c>
      <c r="U450">
        <v>1</v>
      </c>
      <c r="V450">
        <v>-2.2631770439761226E-2</v>
      </c>
      <c r="W450">
        <v>0.9</v>
      </c>
    </row>
    <row r="451" spans="1:23" x14ac:dyDescent="0.25">
      <c r="A451" t="s">
        <v>2284</v>
      </c>
      <c r="B451" t="s">
        <v>118</v>
      </c>
      <c r="C451" t="s">
        <v>45</v>
      </c>
      <c r="D451" t="s">
        <v>1649</v>
      </c>
      <c r="E451" t="s">
        <v>100</v>
      </c>
      <c r="F451" t="s">
        <v>115</v>
      </c>
      <c r="G451" t="s">
        <v>1658</v>
      </c>
      <c r="H451">
        <v>1.0112843664340083</v>
      </c>
      <c r="I451">
        <v>1.5133929333568548</v>
      </c>
      <c r="J451">
        <v>-2.7958997202900664E-2</v>
      </c>
      <c r="M451">
        <v>505.80500000000001</v>
      </c>
      <c r="N451">
        <v>7.9783199999999999E-2</v>
      </c>
      <c r="O451">
        <v>-13.984</v>
      </c>
      <c r="P451">
        <v>500.161</v>
      </c>
      <c r="Q451">
        <v>5.2718099999999997E-2</v>
      </c>
      <c r="S451" t="b">
        <v>0</v>
      </c>
      <c r="T451" t="b">
        <v>0</v>
      </c>
      <c r="U451">
        <v>1</v>
      </c>
      <c r="V451">
        <v>-2.7958997202900664E-2</v>
      </c>
      <c r="W451">
        <v>1</v>
      </c>
    </row>
    <row r="452" spans="1:23" x14ac:dyDescent="0.25">
      <c r="A452" t="s">
        <v>2285</v>
      </c>
      <c r="B452" t="s">
        <v>118</v>
      </c>
      <c r="C452" t="s">
        <v>45</v>
      </c>
      <c r="D452" t="s">
        <v>1649</v>
      </c>
      <c r="E452" t="s">
        <v>100</v>
      </c>
      <c r="F452" t="s">
        <v>115</v>
      </c>
      <c r="G452" t="s">
        <v>1659</v>
      </c>
      <c r="H452">
        <v>0.77674588782412057</v>
      </c>
      <c r="I452">
        <v>1.4984379179067533</v>
      </c>
      <c r="J452">
        <v>0</v>
      </c>
      <c r="M452">
        <v>388.49799999999999</v>
      </c>
      <c r="N452">
        <v>7.8994800000000004E-2</v>
      </c>
      <c r="O452">
        <v>-0.159</v>
      </c>
      <c r="P452">
        <v>500.161</v>
      </c>
      <c r="Q452">
        <v>5.2718099999999997E-2</v>
      </c>
      <c r="S452" t="b">
        <v>0</v>
      </c>
      <c r="T452" t="b">
        <v>1</v>
      </c>
      <c r="U452">
        <v>1</v>
      </c>
      <c r="V452">
        <v>-3.1789763696089861E-4</v>
      </c>
      <c r="W452">
        <v>0.5</v>
      </c>
    </row>
    <row r="453" spans="1:23" x14ac:dyDescent="0.25">
      <c r="A453" t="s">
        <v>2286</v>
      </c>
      <c r="B453" t="s">
        <v>118</v>
      </c>
      <c r="C453" t="s">
        <v>45</v>
      </c>
      <c r="D453" t="s">
        <v>1649</v>
      </c>
      <c r="E453" t="s">
        <v>100</v>
      </c>
      <c r="F453" t="s">
        <v>115</v>
      </c>
      <c r="G453" t="s">
        <v>1656</v>
      </c>
      <c r="H453">
        <v>0.60300507614213206</v>
      </c>
      <c r="I453">
        <v>1.0098419015732787</v>
      </c>
      <c r="J453">
        <v>-4.6091370558375638E-4</v>
      </c>
      <c r="M453">
        <v>296.98</v>
      </c>
      <c r="N453">
        <v>5.2421599999999999E-2</v>
      </c>
      <c r="O453">
        <v>-0.22700000000000001</v>
      </c>
      <c r="P453">
        <v>492.5</v>
      </c>
      <c r="Q453">
        <v>5.1910699999999997E-2</v>
      </c>
      <c r="S453" t="b">
        <v>0</v>
      </c>
      <c r="T453" t="b">
        <v>1</v>
      </c>
      <c r="U453">
        <v>1</v>
      </c>
      <c r="V453">
        <v>-4.6091370558375638E-4</v>
      </c>
      <c r="W453">
        <v>0.25</v>
      </c>
    </row>
    <row r="454" spans="1:23" x14ac:dyDescent="0.25">
      <c r="A454" t="s">
        <v>2287</v>
      </c>
      <c r="B454" t="s">
        <v>118</v>
      </c>
      <c r="C454" t="s">
        <v>45</v>
      </c>
      <c r="D454" t="s">
        <v>1649</v>
      </c>
      <c r="E454" t="s">
        <v>100</v>
      </c>
      <c r="F454" t="s">
        <v>115</v>
      </c>
      <c r="G454" t="s">
        <v>1657</v>
      </c>
      <c r="H454">
        <v>0.99387597193703625</v>
      </c>
      <c r="I454">
        <v>1.0055901104174847</v>
      </c>
      <c r="J454">
        <v>-2.8114946987070163E-2</v>
      </c>
      <c r="M454">
        <v>497.09800000000001</v>
      </c>
      <c r="N454">
        <v>5.3012799999999999E-2</v>
      </c>
      <c r="O454">
        <v>-14.061999999999999</v>
      </c>
      <c r="P454">
        <v>500.161</v>
      </c>
      <c r="Q454">
        <v>5.2718099999999997E-2</v>
      </c>
      <c r="S454" t="b">
        <v>0</v>
      </c>
      <c r="T454" t="b">
        <v>0</v>
      </c>
      <c r="U454">
        <v>1</v>
      </c>
      <c r="V454">
        <v>-2.8114946987070163E-2</v>
      </c>
      <c r="W454">
        <v>0.9</v>
      </c>
    </row>
    <row r="455" spans="1:23" x14ac:dyDescent="0.25">
      <c r="A455" t="s">
        <v>2288</v>
      </c>
      <c r="B455" t="s">
        <v>118</v>
      </c>
      <c r="C455" t="s">
        <v>45</v>
      </c>
      <c r="D455" t="s">
        <v>1650</v>
      </c>
      <c r="E455" t="s">
        <v>47</v>
      </c>
      <c r="F455" t="s">
        <v>48</v>
      </c>
      <c r="G455" t="s">
        <v>1658</v>
      </c>
      <c r="H455">
        <v>1</v>
      </c>
      <c r="I455">
        <v>1.0084078273903083</v>
      </c>
      <c r="J455">
        <v>-3.4130000000000001E-2</v>
      </c>
      <c r="M455">
        <v>496.82299999999998</v>
      </c>
      <c r="N455">
        <v>5.8061399999999999E-2</v>
      </c>
      <c r="O455">
        <v>-18.998000000000001</v>
      </c>
      <c r="P455">
        <v>500.19799999999998</v>
      </c>
      <c r="Q455">
        <v>5.7577299999999998E-2</v>
      </c>
      <c r="S455" t="b">
        <v>0</v>
      </c>
      <c r="T455" t="b">
        <v>0</v>
      </c>
      <c r="U455">
        <v>1</v>
      </c>
      <c r="V455">
        <v>-3.4130000000000001E-2</v>
      </c>
      <c r="W455">
        <v>1</v>
      </c>
    </row>
    <row r="456" spans="1:23" x14ac:dyDescent="0.25">
      <c r="A456" t="s">
        <v>2289</v>
      </c>
      <c r="B456" t="s">
        <v>118</v>
      </c>
      <c r="C456" t="s">
        <v>45</v>
      </c>
      <c r="D456" t="s">
        <v>1650</v>
      </c>
      <c r="E456" t="s">
        <v>47</v>
      </c>
      <c r="F456" t="s">
        <v>48</v>
      </c>
      <c r="G456" t="s">
        <v>1659</v>
      </c>
      <c r="H456">
        <v>0.63783541717479875</v>
      </c>
      <c r="I456">
        <v>1</v>
      </c>
      <c r="J456">
        <v>0</v>
      </c>
      <c r="M456">
        <v>319.04399999999998</v>
      </c>
      <c r="N456">
        <v>5.0458299999999998E-2</v>
      </c>
      <c r="O456">
        <v>-9.9000000000000005E-2</v>
      </c>
      <c r="P456">
        <v>500.19799999999998</v>
      </c>
      <c r="Q456">
        <v>5.7577299999999998E-2</v>
      </c>
      <c r="S456" t="b">
        <v>0</v>
      </c>
      <c r="T456" t="b">
        <v>1</v>
      </c>
      <c r="U456">
        <v>1</v>
      </c>
      <c r="V456">
        <v>-1.9792162303727725E-4</v>
      </c>
      <c r="W456">
        <v>0.5</v>
      </c>
    </row>
    <row r="457" spans="1:23" x14ac:dyDescent="0.25">
      <c r="A457" t="s">
        <v>2290</v>
      </c>
      <c r="B457" t="s">
        <v>118</v>
      </c>
      <c r="C457" t="s">
        <v>45</v>
      </c>
      <c r="D457" t="s">
        <v>1650</v>
      </c>
      <c r="E457" t="s">
        <v>47</v>
      </c>
      <c r="F457" t="s">
        <v>48</v>
      </c>
      <c r="G457" t="s">
        <v>1656</v>
      </c>
      <c r="H457">
        <v>0.25</v>
      </c>
      <c r="I457">
        <v>1</v>
      </c>
      <c r="J457">
        <v>-5.1379653657151775E-4</v>
      </c>
      <c r="M457">
        <v>122.327</v>
      </c>
      <c r="N457">
        <v>4.1016299999999999E-2</v>
      </c>
      <c r="O457">
        <v>-0.25700000000000001</v>
      </c>
      <c r="P457">
        <v>500.19799999999998</v>
      </c>
      <c r="Q457">
        <v>5.7577299999999998E-2</v>
      </c>
      <c r="S457" t="b">
        <v>0</v>
      </c>
      <c r="T457" t="b">
        <v>1</v>
      </c>
      <c r="U457">
        <v>1</v>
      </c>
      <c r="V457">
        <v>-5.1379653657151775E-4</v>
      </c>
      <c r="W457">
        <v>0.25</v>
      </c>
    </row>
    <row r="458" spans="1:23" x14ac:dyDescent="0.25">
      <c r="A458" t="s">
        <v>2291</v>
      </c>
      <c r="B458" t="s">
        <v>118</v>
      </c>
      <c r="C458" t="s">
        <v>45</v>
      </c>
      <c r="D458" t="s">
        <v>1650</v>
      </c>
      <c r="E458" t="s">
        <v>47</v>
      </c>
      <c r="F458" t="s">
        <v>48</v>
      </c>
      <c r="G458" t="s">
        <v>1657</v>
      </c>
      <c r="H458">
        <v>0.98649534784225446</v>
      </c>
      <c r="I458">
        <v>1</v>
      </c>
      <c r="J458">
        <v>-3.4130000000000001E-2</v>
      </c>
      <c r="M458">
        <v>493.44299999999998</v>
      </c>
      <c r="N458">
        <v>5.7447900000000003E-2</v>
      </c>
      <c r="O458">
        <v>-19.57</v>
      </c>
      <c r="P458">
        <v>500.19799999999998</v>
      </c>
      <c r="Q458">
        <v>5.7577299999999998E-2</v>
      </c>
      <c r="S458" t="b">
        <v>0</v>
      </c>
      <c r="T458" t="b">
        <v>0</v>
      </c>
      <c r="U458">
        <v>1</v>
      </c>
      <c r="V458">
        <v>-3.4130000000000001E-2</v>
      </c>
      <c r="W458">
        <v>0.9</v>
      </c>
    </row>
    <row r="459" spans="1:23" x14ac:dyDescent="0.25">
      <c r="A459" t="s">
        <v>2292</v>
      </c>
      <c r="B459" t="s">
        <v>118</v>
      </c>
      <c r="C459" t="s">
        <v>45</v>
      </c>
      <c r="D459" t="s">
        <v>1650</v>
      </c>
      <c r="E459" t="s">
        <v>67</v>
      </c>
      <c r="F459" t="s">
        <v>48</v>
      </c>
      <c r="G459" t="s">
        <v>1658</v>
      </c>
      <c r="H459">
        <v>1</v>
      </c>
      <c r="I459">
        <v>1.0139606538129537</v>
      </c>
      <c r="J459">
        <v>-3.4130000000000001E-2</v>
      </c>
      <c r="M459">
        <v>499.29300000000001</v>
      </c>
      <c r="N459">
        <v>5.8379899999999998E-2</v>
      </c>
      <c r="O459">
        <v>-17.777999999999999</v>
      </c>
      <c r="P459">
        <v>500.18599999999998</v>
      </c>
      <c r="Q459">
        <v>5.7576099999999998E-2</v>
      </c>
      <c r="S459" t="b">
        <v>0</v>
      </c>
      <c r="T459" t="b">
        <v>0</v>
      </c>
      <c r="U459">
        <v>1</v>
      </c>
      <c r="V459">
        <v>-3.4130000000000001E-2</v>
      </c>
      <c r="W459">
        <v>1</v>
      </c>
    </row>
    <row r="460" spans="1:23" x14ac:dyDescent="0.25">
      <c r="A460" t="s">
        <v>2293</v>
      </c>
      <c r="B460" t="s">
        <v>118</v>
      </c>
      <c r="C460" t="s">
        <v>45</v>
      </c>
      <c r="D460" t="s">
        <v>1650</v>
      </c>
      <c r="E460" t="s">
        <v>67</v>
      </c>
      <c r="F460" t="s">
        <v>48</v>
      </c>
      <c r="G460" t="s">
        <v>1659</v>
      </c>
      <c r="H460">
        <v>0.66151991459177184</v>
      </c>
      <c r="I460">
        <v>1</v>
      </c>
      <c r="J460">
        <v>0</v>
      </c>
      <c r="M460">
        <v>330.88299999999998</v>
      </c>
      <c r="N460">
        <v>5.5261600000000001E-2</v>
      </c>
      <c r="O460">
        <v>-0.14299999999999999</v>
      </c>
      <c r="P460">
        <v>500.18599999999998</v>
      </c>
      <c r="Q460">
        <v>5.7576099999999998E-2</v>
      </c>
      <c r="S460" t="b">
        <v>0</v>
      </c>
      <c r="T460" t="b">
        <v>1</v>
      </c>
      <c r="U460">
        <v>1</v>
      </c>
      <c r="V460">
        <v>-2.858936475631065E-4</v>
      </c>
      <c r="W460">
        <v>0.5</v>
      </c>
    </row>
    <row r="461" spans="1:23" x14ac:dyDescent="0.25">
      <c r="A461" t="s">
        <v>2294</v>
      </c>
      <c r="B461" t="s">
        <v>118</v>
      </c>
      <c r="C461" t="s">
        <v>45</v>
      </c>
      <c r="D461" t="s">
        <v>1650</v>
      </c>
      <c r="E461" t="s">
        <v>67</v>
      </c>
      <c r="F461" t="s">
        <v>48</v>
      </c>
      <c r="G461" t="s">
        <v>1656</v>
      </c>
      <c r="H461">
        <v>0.30951286121562777</v>
      </c>
      <c r="I461">
        <v>1</v>
      </c>
      <c r="J461">
        <v>-5.7778506395620832E-4</v>
      </c>
      <c r="M461">
        <v>154.81399999999999</v>
      </c>
      <c r="N461">
        <v>5.0951700000000003E-2</v>
      </c>
      <c r="O461">
        <v>-0.28899999999999998</v>
      </c>
      <c r="P461">
        <v>500.18599999999998</v>
      </c>
      <c r="Q461">
        <v>5.7576099999999998E-2</v>
      </c>
      <c r="S461" t="b">
        <v>0</v>
      </c>
      <c r="T461" t="b">
        <v>1</v>
      </c>
      <c r="U461">
        <v>1</v>
      </c>
      <c r="V461">
        <v>-5.7778506395620832E-4</v>
      </c>
      <c r="W461">
        <v>0.25</v>
      </c>
    </row>
    <row r="462" spans="1:23" x14ac:dyDescent="0.25">
      <c r="A462" t="s">
        <v>2295</v>
      </c>
      <c r="B462" t="s">
        <v>118</v>
      </c>
      <c r="C462" t="s">
        <v>45</v>
      </c>
      <c r="D462" t="s">
        <v>1650</v>
      </c>
      <c r="E462" t="s">
        <v>67</v>
      </c>
      <c r="F462" t="s">
        <v>48</v>
      </c>
      <c r="G462" t="s">
        <v>1657</v>
      </c>
      <c r="H462">
        <v>0.9885582563286458</v>
      </c>
      <c r="I462">
        <v>1.0046529723270594</v>
      </c>
      <c r="J462">
        <v>-3.4130000000000001E-2</v>
      </c>
      <c r="M462">
        <v>494.46300000000002</v>
      </c>
      <c r="N462">
        <v>5.7844E-2</v>
      </c>
      <c r="O462">
        <v>-18.268999999999998</v>
      </c>
      <c r="P462">
        <v>500.18599999999998</v>
      </c>
      <c r="Q462">
        <v>5.7576099999999998E-2</v>
      </c>
      <c r="S462" t="b">
        <v>0</v>
      </c>
      <c r="T462" t="b">
        <v>0</v>
      </c>
      <c r="U462">
        <v>1</v>
      </c>
      <c r="V462">
        <v>-3.4130000000000001E-2</v>
      </c>
      <c r="W462">
        <v>0.9</v>
      </c>
    </row>
    <row r="463" spans="1:23" x14ac:dyDescent="0.25">
      <c r="A463" t="s">
        <v>2296</v>
      </c>
      <c r="B463" t="s">
        <v>118</v>
      </c>
      <c r="C463" t="s">
        <v>45</v>
      </c>
      <c r="D463" t="s">
        <v>1650</v>
      </c>
      <c r="E463" t="s">
        <v>70</v>
      </c>
      <c r="F463" t="s">
        <v>48</v>
      </c>
      <c r="G463" t="s">
        <v>1658</v>
      </c>
      <c r="H463">
        <v>1</v>
      </c>
      <c r="I463">
        <v>1.0156396556635563</v>
      </c>
      <c r="J463">
        <v>-3.3743809369570388E-2</v>
      </c>
      <c r="M463">
        <v>498.56799999999998</v>
      </c>
      <c r="N463">
        <v>5.8472000000000003E-2</v>
      </c>
      <c r="O463">
        <v>-16.876999999999999</v>
      </c>
      <c r="P463">
        <v>500.15100000000001</v>
      </c>
      <c r="Q463">
        <v>5.7571600000000001E-2</v>
      </c>
      <c r="S463" t="b">
        <v>0</v>
      </c>
      <c r="T463" t="b">
        <v>0</v>
      </c>
      <c r="U463">
        <v>1</v>
      </c>
      <c r="V463">
        <v>-3.3743809369570388E-2</v>
      </c>
      <c r="W463">
        <v>1</v>
      </c>
    </row>
    <row r="464" spans="1:23" x14ac:dyDescent="0.25">
      <c r="A464" t="s">
        <v>2297</v>
      </c>
      <c r="B464" t="s">
        <v>118</v>
      </c>
      <c r="C464" t="s">
        <v>45</v>
      </c>
      <c r="D464" t="s">
        <v>1650</v>
      </c>
      <c r="E464" t="s">
        <v>70</v>
      </c>
      <c r="F464" t="s">
        <v>48</v>
      </c>
      <c r="G464" t="s">
        <v>1659</v>
      </c>
      <c r="H464">
        <v>0.66070446725089016</v>
      </c>
      <c r="I464">
        <v>1</v>
      </c>
      <c r="J464">
        <v>0</v>
      </c>
      <c r="M464">
        <v>330.452</v>
      </c>
      <c r="N464">
        <v>5.27532E-2</v>
      </c>
      <c r="O464">
        <v>-0.16200000000000001</v>
      </c>
      <c r="P464">
        <v>500.15100000000001</v>
      </c>
      <c r="Q464">
        <v>5.7571600000000001E-2</v>
      </c>
      <c r="S464" t="b">
        <v>0</v>
      </c>
      <c r="T464" t="b">
        <v>1</v>
      </c>
      <c r="U464">
        <v>1</v>
      </c>
      <c r="V464">
        <v>-3.2390218154117455E-4</v>
      </c>
      <c r="W464">
        <v>0.5</v>
      </c>
    </row>
    <row r="465" spans="1:23" x14ac:dyDescent="0.25">
      <c r="A465" t="s">
        <v>2298</v>
      </c>
      <c r="B465" t="s">
        <v>118</v>
      </c>
      <c r="C465" t="s">
        <v>45</v>
      </c>
      <c r="D465" t="s">
        <v>1650</v>
      </c>
      <c r="E465" t="s">
        <v>70</v>
      </c>
      <c r="F465" t="s">
        <v>48</v>
      </c>
      <c r="G465" t="s">
        <v>1656</v>
      </c>
      <c r="H465">
        <v>0.30467398845548643</v>
      </c>
      <c r="I465">
        <v>1</v>
      </c>
      <c r="J465">
        <v>-9.0972526297058293E-4</v>
      </c>
      <c r="M465">
        <v>152.38300000000001</v>
      </c>
      <c r="N465">
        <v>4.49805E-2</v>
      </c>
      <c r="O465">
        <v>-0.45500000000000002</v>
      </c>
      <c r="P465">
        <v>500.15100000000001</v>
      </c>
      <c r="Q465">
        <v>5.7571600000000001E-2</v>
      </c>
      <c r="S465" t="b">
        <v>0</v>
      </c>
      <c r="T465" t="b">
        <v>1</v>
      </c>
      <c r="U465">
        <v>1</v>
      </c>
      <c r="V465">
        <v>-9.0972526297058293E-4</v>
      </c>
      <c r="W465">
        <v>0.25</v>
      </c>
    </row>
    <row r="466" spans="1:23" x14ac:dyDescent="0.25">
      <c r="A466" t="s">
        <v>2299</v>
      </c>
      <c r="B466" t="s">
        <v>118</v>
      </c>
      <c r="C466" t="s">
        <v>45</v>
      </c>
      <c r="D466" t="s">
        <v>1650</v>
      </c>
      <c r="E466" t="s">
        <v>70</v>
      </c>
      <c r="F466" t="s">
        <v>48</v>
      </c>
      <c r="G466" t="s">
        <v>1657</v>
      </c>
      <c r="H466">
        <v>0.99003301003097066</v>
      </c>
      <c r="I466">
        <v>1.0030240604742615</v>
      </c>
      <c r="J466">
        <v>-3.4130000000000001E-2</v>
      </c>
      <c r="M466">
        <v>495.166</v>
      </c>
      <c r="N466">
        <v>5.7745699999999997E-2</v>
      </c>
      <c r="O466">
        <v>-17.643999999999998</v>
      </c>
      <c r="P466">
        <v>500.15100000000001</v>
      </c>
      <c r="Q466">
        <v>5.7571600000000001E-2</v>
      </c>
      <c r="S466" t="b">
        <v>0</v>
      </c>
      <c r="T466" t="b">
        <v>0</v>
      </c>
      <c r="U466">
        <v>1</v>
      </c>
      <c r="V466">
        <v>-3.4130000000000001E-2</v>
      </c>
      <c r="W466">
        <v>0.9</v>
      </c>
    </row>
    <row r="467" spans="1:23" x14ac:dyDescent="0.25">
      <c r="A467" t="s">
        <v>2300</v>
      </c>
      <c r="B467" t="s">
        <v>118</v>
      </c>
      <c r="C467" t="s">
        <v>45</v>
      </c>
      <c r="D467" t="s">
        <v>1650</v>
      </c>
      <c r="E467" t="s">
        <v>57</v>
      </c>
      <c r="F467" t="s">
        <v>48</v>
      </c>
      <c r="G467" t="s">
        <v>1658</v>
      </c>
      <c r="H467">
        <v>1.0029504952474237</v>
      </c>
      <c r="I467">
        <v>1.0164976955324241</v>
      </c>
      <c r="J467">
        <v>-3.0292550799092464E-2</v>
      </c>
      <c r="M467">
        <v>501.73099999999999</v>
      </c>
      <c r="N467">
        <v>5.8533799999999997E-2</v>
      </c>
      <c r="O467">
        <v>-15.154</v>
      </c>
      <c r="P467">
        <v>500.255</v>
      </c>
      <c r="Q467">
        <v>5.7583799999999997E-2</v>
      </c>
      <c r="S467" t="b">
        <v>0</v>
      </c>
      <c r="T467" t="b">
        <v>0</v>
      </c>
      <c r="U467">
        <v>1</v>
      </c>
      <c r="V467">
        <v>-3.0292550799092464E-2</v>
      </c>
      <c r="W467">
        <v>1</v>
      </c>
    </row>
    <row r="468" spans="1:23" x14ac:dyDescent="0.25">
      <c r="A468" t="s">
        <v>2301</v>
      </c>
      <c r="B468" t="s">
        <v>118</v>
      </c>
      <c r="C468" t="s">
        <v>45</v>
      </c>
      <c r="D468" t="s">
        <v>1650</v>
      </c>
      <c r="E468" t="s">
        <v>57</v>
      </c>
      <c r="F468" t="s">
        <v>48</v>
      </c>
      <c r="G468" t="s">
        <v>1659</v>
      </c>
      <c r="H468">
        <v>0.69775014742481334</v>
      </c>
      <c r="I468">
        <v>1</v>
      </c>
      <c r="J468">
        <v>-4.4177469490559815E-4</v>
      </c>
      <c r="M468">
        <v>349.053</v>
      </c>
      <c r="N468">
        <v>5.7341700000000002E-2</v>
      </c>
      <c r="O468">
        <v>-0.221</v>
      </c>
      <c r="P468">
        <v>500.255</v>
      </c>
      <c r="Q468">
        <v>5.7583799999999997E-2</v>
      </c>
      <c r="S468" t="b">
        <v>0</v>
      </c>
      <c r="T468" t="b">
        <v>1</v>
      </c>
      <c r="U468">
        <v>1</v>
      </c>
      <c r="V468">
        <v>-4.4177469490559815E-4</v>
      </c>
      <c r="W468">
        <v>0.5</v>
      </c>
    </row>
    <row r="469" spans="1:23" x14ac:dyDescent="0.25">
      <c r="A469" t="s">
        <v>2302</v>
      </c>
      <c r="B469" t="s">
        <v>118</v>
      </c>
      <c r="C469" t="s">
        <v>45</v>
      </c>
      <c r="D469" t="s">
        <v>1650</v>
      </c>
      <c r="E469" t="s">
        <v>57</v>
      </c>
      <c r="F469" t="s">
        <v>48</v>
      </c>
      <c r="G469" t="s">
        <v>1656</v>
      </c>
      <c r="H469">
        <v>0.3883419456077401</v>
      </c>
      <c r="I469">
        <v>1</v>
      </c>
      <c r="J469">
        <v>-1.0294749677664391E-3</v>
      </c>
      <c r="M469">
        <v>194.27</v>
      </c>
      <c r="N469">
        <v>5.5361199999999999E-2</v>
      </c>
      <c r="O469">
        <v>-0.51500000000000001</v>
      </c>
      <c r="P469">
        <v>500.255</v>
      </c>
      <c r="Q469">
        <v>5.7583799999999997E-2</v>
      </c>
      <c r="S469" t="b">
        <v>0</v>
      </c>
      <c r="T469" t="b">
        <v>1</v>
      </c>
      <c r="U469">
        <v>1</v>
      </c>
      <c r="V469">
        <v>-1.0294749677664391E-3</v>
      </c>
      <c r="W469">
        <v>0.25</v>
      </c>
    </row>
    <row r="470" spans="1:23" x14ac:dyDescent="0.25">
      <c r="A470" t="s">
        <v>2303</v>
      </c>
      <c r="B470" t="s">
        <v>118</v>
      </c>
      <c r="C470" t="s">
        <v>45</v>
      </c>
      <c r="D470" t="s">
        <v>1650</v>
      </c>
      <c r="E470" t="s">
        <v>57</v>
      </c>
      <c r="F470" t="s">
        <v>48</v>
      </c>
      <c r="G470" t="s">
        <v>1657</v>
      </c>
      <c r="H470">
        <v>0.99335538875173657</v>
      </c>
      <c r="I470">
        <v>1.0079900944362825</v>
      </c>
      <c r="J470">
        <v>-3.1921719922839348E-2</v>
      </c>
      <c r="M470">
        <v>496.93099999999998</v>
      </c>
      <c r="N470">
        <v>5.8043900000000002E-2</v>
      </c>
      <c r="O470">
        <v>-15.968999999999999</v>
      </c>
      <c r="P470">
        <v>500.255</v>
      </c>
      <c r="Q470">
        <v>5.7583799999999997E-2</v>
      </c>
      <c r="S470" t="b">
        <v>0</v>
      </c>
      <c r="T470" t="b">
        <v>0</v>
      </c>
      <c r="U470">
        <v>1</v>
      </c>
      <c r="V470">
        <v>-3.1921719922839348E-2</v>
      </c>
      <c r="W470">
        <v>0.9</v>
      </c>
    </row>
    <row r="471" spans="1:23" x14ac:dyDescent="0.25">
      <c r="A471" t="s">
        <v>2304</v>
      </c>
      <c r="B471" t="s">
        <v>118</v>
      </c>
      <c r="C471" t="s">
        <v>45</v>
      </c>
      <c r="D471" t="s">
        <v>1650</v>
      </c>
      <c r="E471" t="s">
        <v>59</v>
      </c>
      <c r="F471" t="s">
        <v>48</v>
      </c>
      <c r="G471" t="s">
        <v>1658</v>
      </c>
      <c r="H471">
        <v>1.0041538815204247</v>
      </c>
      <c r="I471">
        <v>1.0734460039108222</v>
      </c>
      <c r="J471">
        <v>-3.2721312130813286E-2</v>
      </c>
      <c r="M471">
        <v>502.33300000000003</v>
      </c>
      <c r="N471">
        <v>6.1813100000000003E-2</v>
      </c>
      <c r="O471">
        <v>-16.369</v>
      </c>
      <c r="P471">
        <v>500.255</v>
      </c>
      <c r="Q471">
        <v>5.7583799999999997E-2</v>
      </c>
      <c r="S471" t="b">
        <v>0</v>
      </c>
      <c r="T471" t="b">
        <v>0</v>
      </c>
      <c r="U471">
        <v>1</v>
      </c>
      <c r="V471">
        <v>-3.2721312130813286E-2</v>
      </c>
      <c r="W471">
        <v>1</v>
      </c>
    </row>
    <row r="472" spans="1:23" x14ac:dyDescent="0.25">
      <c r="A472" t="s">
        <v>2305</v>
      </c>
      <c r="B472" t="s">
        <v>118</v>
      </c>
      <c r="C472" t="s">
        <v>45</v>
      </c>
      <c r="D472" t="s">
        <v>1650</v>
      </c>
      <c r="E472" t="s">
        <v>59</v>
      </c>
      <c r="F472" t="s">
        <v>48</v>
      </c>
      <c r="G472" t="s">
        <v>1659</v>
      </c>
      <c r="H472">
        <v>0.73416357657594633</v>
      </c>
      <c r="I472">
        <v>1</v>
      </c>
      <c r="J472">
        <v>0</v>
      </c>
      <c r="M472">
        <v>367.26900000000001</v>
      </c>
      <c r="N472">
        <v>5.4580700000000003E-2</v>
      </c>
      <c r="O472">
        <v>-9.8000000000000004E-2</v>
      </c>
      <c r="P472">
        <v>500.255</v>
      </c>
      <c r="Q472">
        <v>5.7583799999999997E-2</v>
      </c>
      <c r="S472" t="b">
        <v>0</v>
      </c>
      <c r="T472" t="b">
        <v>1</v>
      </c>
      <c r="U472">
        <v>1</v>
      </c>
      <c r="V472">
        <v>-1.9590009095361366E-4</v>
      </c>
      <c r="W472">
        <v>0.5</v>
      </c>
    </row>
    <row r="473" spans="1:23" x14ac:dyDescent="0.25">
      <c r="A473" t="s">
        <v>2306</v>
      </c>
      <c r="B473" t="s">
        <v>118</v>
      </c>
      <c r="C473" t="s">
        <v>45</v>
      </c>
      <c r="D473" t="s">
        <v>1650</v>
      </c>
      <c r="E473" t="s">
        <v>59</v>
      </c>
      <c r="F473" t="s">
        <v>48</v>
      </c>
      <c r="G473" t="s">
        <v>1656</v>
      </c>
      <c r="H473">
        <v>0.28979820291651259</v>
      </c>
      <c r="I473">
        <v>1</v>
      </c>
      <c r="J473">
        <v>-6.3967376637914667E-4</v>
      </c>
      <c r="M473">
        <v>144.97300000000001</v>
      </c>
      <c r="N473">
        <v>4.2438299999999998E-2</v>
      </c>
      <c r="O473">
        <v>-0.32</v>
      </c>
      <c r="P473">
        <v>500.255</v>
      </c>
      <c r="Q473">
        <v>5.7583799999999997E-2</v>
      </c>
      <c r="S473" t="b">
        <v>0</v>
      </c>
      <c r="T473" t="b">
        <v>1</v>
      </c>
      <c r="U473">
        <v>1</v>
      </c>
      <c r="V473">
        <v>-6.3967376637914667E-4</v>
      </c>
      <c r="W473">
        <v>0.25</v>
      </c>
    </row>
    <row r="474" spans="1:23" x14ac:dyDescent="0.25">
      <c r="A474" t="s">
        <v>2307</v>
      </c>
      <c r="B474" t="s">
        <v>118</v>
      </c>
      <c r="C474" t="s">
        <v>45</v>
      </c>
      <c r="D474" t="s">
        <v>1650</v>
      </c>
      <c r="E474" t="s">
        <v>59</v>
      </c>
      <c r="F474" t="s">
        <v>48</v>
      </c>
      <c r="G474" t="s">
        <v>1657</v>
      </c>
      <c r="H474">
        <v>0.98942539304954469</v>
      </c>
      <c r="I474">
        <v>1.0006790104161241</v>
      </c>
      <c r="J474">
        <v>-3.4130000000000001E-2</v>
      </c>
      <c r="M474">
        <v>494.96499999999997</v>
      </c>
      <c r="N474">
        <v>5.7622899999999998E-2</v>
      </c>
      <c r="O474">
        <v>-17.555</v>
      </c>
      <c r="P474">
        <v>500.255</v>
      </c>
      <c r="Q474">
        <v>5.7583799999999997E-2</v>
      </c>
      <c r="S474" t="b">
        <v>0</v>
      </c>
      <c r="T474" t="b">
        <v>0</v>
      </c>
      <c r="U474">
        <v>1</v>
      </c>
      <c r="V474">
        <v>-3.4130000000000001E-2</v>
      </c>
      <c r="W474">
        <v>0.9</v>
      </c>
    </row>
    <row r="475" spans="1:23" x14ac:dyDescent="0.25">
      <c r="A475" t="s">
        <v>2308</v>
      </c>
      <c r="B475" t="s">
        <v>118</v>
      </c>
      <c r="C475" t="s">
        <v>45</v>
      </c>
      <c r="D475" t="s">
        <v>1650</v>
      </c>
      <c r="E475" t="s">
        <v>62</v>
      </c>
      <c r="F475" t="s">
        <v>48</v>
      </c>
      <c r="G475" t="s">
        <v>1658</v>
      </c>
      <c r="H475">
        <v>1.0143166984837733</v>
      </c>
      <c r="I475">
        <v>1.0602964722717154</v>
      </c>
      <c r="J475">
        <v>-3.0208593617255201E-2</v>
      </c>
      <c r="M475">
        <v>507.41699999999997</v>
      </c>
      <c r="N475">
        <v>6.1055900000000003E-2</v>
      </c>
      <c r="O475">
        <v>-15.112</v>
      </c>
      <c r="P475">
        <v>500.255</v>
      </c>
      <c r="Q475">
        <v>5.7583799999999997E-2</v>
      </c>
      <c r="S475" t="b">
        <v>0</v>
      </c>
      <c r="T475" t="b">
        <v>0</v>
      </c>
      <c r="U475">
        <v>1</v>
      </c>
      <c r="V475">
        <v>-3.0208593617255201E-2</v>
      </c>
      <c r="W475">
        <v>1</v>
      </c>
    </row>
    <row r="476" spans="1:23" x14ac:dyDescent="0.25">
      <c r="A476" t="s">
        <v>2309</v>
      </c>
      <c r="B476" t="s">
        <v>118</v>
      </c>
      <c r="C476" t="s">
        <v>45</v>
      </c>
      <c r="D476" t="s">
        <v>1650</v>
      </c>
      <c r="E476" t="s">
        <v>62</v>
      </c>
      <c r="F476" t="s">
        <v>48</v>
      </c>
      <c r="G476" t="s">
        <v>1659</v>
      </c>
      <c r="H476">
        <v>0.7573517506071904</v>
      </c>
      <c r="I476">
        <v>1</v>
      </c>
      <c r="J476">
        <v>0</v>
      </c>
      <c r="M476">
        <v>378.86900000000003</v>
      </c>
      <c r="N476">
        <v>5.6422100000000003E-2</v>
      </c>
      <c r="O476">
        <v>-0.11600000000000001</v>
      </c>
      <c r="P476">
        <v>500.255</v>
      </c>
      <c r="Q476">
        <v>5.7583799999999997E-2</v>
      </c>
      <c r="S476" t="b">
        <v>0</v>
      </c>
      <c r="T476" t="b">
        <v>1</v>
      </c>
      <c r="U476">
        <v>1</v>
      </c>
      <c r="V476">
        <v>-2.3188174031244066E-4</v>
      </c>
      <c r="W476">
        <v>0.5</v>
      </c>
    </row>
    <row r="477" spans="1:23" x14ac:dyDescent="0.25">
      <c r="A477" t="s">
        <v>2310</v>
      </c>
      <c r="B477" t="s">
        <v>118</v>
      </c>
      <c r="C477" t="s">
        <v>45</v>
      </c>
      <c r="D477" t="s">
        <v>1650</v>
      </c>
      <c r="E477" t="s">
        <v>62</v>
      </c>
      <c r="F477" t="s">
        <v>48</v>
      </c>
      <c r="G477" t="s">
        <v>1656</v>
      </c>
      <c r="H477">
        <v>0.34688908656585138</v>
      </c>
      <c r="I477">
        <v>1</v>
      </c>
      <c r="J477">
        <v>-8.235799742131513E-4</v>
      </c>
      <c r="M477">
        <v>173.53299999999999</v>
      </c>
      <c r="N477">
        <v>4.5154399999999997E-2</v>
      </c>
      <c r="O477">
        <v>-0.41199999999999998</v>
      </c>
      <c r="P477">
        <v>500.255</v>
      </c>
      <c r="Q477">
        <v>5.7583799999999997E-2</v>
      </c>
      <c r="S477" t="b">
        <v>0</v>
      </c>
      <c r="T477" t="b">
        <v>1</v>
      </c>
      <c r="U477">
        <v>1</v>
      </c>
      <c r="V477">
        <v>-8.235799742131513E-4</v>
      </c>
      <c r="W477">
        <v>0.25</v>
      </c>
    </row>
    <row r="478" spans="1:23" x14ac:dyDescent="0.25">
      <c r="A478" t="s">
        <v>2311</v>
      </c>
      <c r="B478" t="s">
        <v>118</v>
      </c>
      <c r="C478" t="s">
        <v>45</v>
      </c>
      <c r="D478" t="s">
        <v>1650</v>
      </c>
      <c r="E478" t="s">
        <v>62</v>
      </c>
      <c r="F478" t="s">
        <v>48</v>
      </c>
      <c r="G478" t="s">
        <v>1657</v>
      </c>
      <c r="H478">
        <v>0.99155630628379532</v>
      </c>
      <c r="I478">
        <v>1.00192241567941</v>
      </c>
      <c r="J478">
        <v>-3.3392969585511384E-2</v>
      </c>
      <c r="M478">
        <v>496.03100000000001</v>
      </c>
      <c r="N478">
        <v>5.7694500000000003E-2</v>
      </c>
      <c r="O478">
        <v>-16.704999999999998</v>
      </c>
      <c r="P478">
        <v>500.255</v>
      </c>
      <c r="Q478">
        <v>5.7583799999999997E-2</v>
      </c>
      <c r="S478" t="b">
        <v>0</v>
      </c>
      <c r="T478" t="b">
        <v>0</v>
      </c>
      <c r="U478">
        <v>1</v>
      </c>
      <c r="V478">
        <v>-3.3392969585511384E-2</v>
      </c>
      <c r="W478">
        <v>0.9</v>
      </c>
    </row>
    <row r="479" spans="1:23" x14ac:dyDescent="0.25">
      <c r="A479" t="s">
        <v>2312</v>
      </c>
      <c r="B479" t="s">
        <v>118</v>
      </c>
      <c r="C479" t="s">
        <v>45</v>
      </c>
      <c r="D479" t="s">
        <v>1650</v>
      </c>
      <c r="E479" t="s">
        <v>100</v>
      </c>
      <c r="F479" t="s">
        <v>48</v>
      </c>
      <c r="G479" t="s">
        <v>1658</v>
      </c>
      <c r="H479">
        <v>1.0224561193075046</v>
      </c>
      <c r="I479">
        <v>1.0733347458657376</v>
      </c>
      <c r="J479">
        <v>-2.829554995801847E-2</v>
      </c>
      <c r="M479">
        <v>511.45299999999997</v>
      </c>
      <c r="N479">
        <v>6.18024E-2</v>
      </c>
      <c r="O479">
        <v>-14.154</v>
      </c>
      <c r="P479">
        <v>500.22</v>
      </c>
      <c r="Q479">
        <v>5.75798E-2</v>
      </c>
      <c r="S479" t="b">
        <v>0</v>
      </c>
      <c r="T479" t="b">
        <v>0</v>
      </c>
      <c r="U479">
        <v>1</v>
      </c>
      <c r="V479">
        <v>-2.829554995801847E-2</v>
      </c>
      <c r="W479">
        <v>1</v>
      </c>
    </row>
    <row r="480" spans="1:23" x14ac:dyDescent="0.25">
      <c r="A480" t="s">
        <v>2313</v>
      </c>
      <c r="B480" t="s">
        <v>118</v>
      </c>
      <c r="C480" t="s">
        <v>45</v>
      </c>
      <c r="D480" t="s">
        <v>1650</v>
      </c>
      <c r="E480" t="s">
        <v>100</v>
      </c>
      <c r="F480" t="s">
        <v>48</v>
      </c>
      <c r="G480" t="s">
        <v>1659</v>
      </c>
      <c r="H480">
        <v>0.77614849466234859</v>
      </c>
      <c r="I480">
        <v>1.0112938912604768</v>
      </c>
      <c r="J480">
        <v>0</v>
      </c>
      <c r="M480">
        <v>388.245</v>
      </c>
      <c r="N480">
        <v>5.82301E-2</v>
      </c>
      <c r="O480">
        <v>-0.129</v>
      </c>
      <c r="P480">
        <v>500.22</v>
      </c>
      <c r="Q480">
        <v>5.75798E-2</v>
      </c>
      <c r="S480" t="b">
        <v>0</v>
      </c>
      <c r="T480" t="b">
        <v>1</v>
      </c>
      <c r="U480">
        <v>1</v>
      </c>
      <c r="V480">
        <v>-2.5788652992683221E-4</v>
      </c>
      <c r="W480">
        <v>0.5</v>
      </c>
    </row>
    <row r="481" spans="1:23" x14ac:dyDescent="0.25">
      <c r="A481" t="s">
        <v>2314</v>
      </c>
      <c r="B481" t="s">
        <v>118</v>
      </c>
      <c r="C481" t="s">
        <v>45</v>
      </c>
      <c r="D481" t="s">
        <v>1650</v>
      </c>
      <c r="E481" t="s">
        <v>100</v>
      </c>
      <c r="F481" t="s">
        <v>48</v>
      </c>
      <c r="G481" t="s">
        <v>1656</v>
      </c>
      <c r="H481">
        <v>0.39339290712086677</v>
      </c>
      <c r="I481">
        <v>1</v>
      </c>
      <c r="J481">
        <v>-9.7157250809643751E-4</v>
      </c>
      <c r="M481">
        <v>196.78299999999999</v>
      </c>
      <c r="N481">
        <v>4.6147000000000001E-2</v>
      </c>
      <c r="O481">
        <v>-0.48599999999999999</v>
      </c>
      <c r="P481">
        <v>500.22</v>
      </c>
      <c r="Q481">
        <v>5.75798E-2</v>
      </c>
      <c r="S481" t="b">
        <v>0</v>
      </c>
      <c r="T481" t="b">
        <v>1</v>
      </c>
      <c r="U481">
        <v>1</v>
      </c>
      <c r="V481">
        <v>-9.7157250809643751E-4</v>
      </c>
      <c r="W481">
        <v>0.25</v>
      </c>
    </row>
    <row r="482" spans="1:23" x14ac:dyDescent="0.25">
      <c r="A482" t="s">
        <v>2315</v>
      </c>
      <c r="B482" t="s">
        <v>118</v>
      </c>
      <c r="C482" t="s">
        <v>45</v>
      </c>
      <c r="D482" t="s">
        <v>1650</v>
      </c>
      <c r="E482" t="s">
        <v>100</v>
      </c>
      <c r="F482" t="s">
        <v>48</v>
      </c>
      <c r="G482" t="s">
        <v>1657</v>
      </c>
      <c r="H482">
        <v>0.99315901003558427</v>
      </c>
      <c r="I482">
        <v>1.0039614587060046</v>
      </c>
      <c r="J482">
        <v>-3.2085882211826795E-2</v>
      </c>
      <c r="M482">
        <v>496.798</v>
      </c>
      <c r="N482">
        <v>5.7807900000000002E-2</v>
      </c>
      <c r="O482">
        <v>-16.05</v>
      </c>
      <c r="P482">
        <v>500.22</v>
      </c>
      <c r="Q482">
        <v>5.75798E-2</v>
      </c>
      <c r="S482" t="b">
        <v>0</v>
      </c>
      <c r="T482" t="b">
        <v>0</v>
      </c>
      <c r="U482">
        <v>1</v>
      </c>
      <c r="V482">
        <v>-3.2085882211826795E-2</v>
      </c>
      <c r="W482">
        <v>0.9</v>
      </c>
    </row>
    <row r="483" spans="1:23" x14ac:dyDescent="0.25">
      <c r="A483" t="s">
        <v>2316</v>
      </c>
      <c r="B483" t="s">
        <v>118</v>
      </c>
      <c r="C483" t="s">
        <v>45</v>
      </c>
      <c r="D483" t="s">
        <v>1650</v>
      </c>
      <c r="E483" t="s">
        <v>47</v>
      </c>
      <c r="F483" t="s">
        <v>101</v>
      </c>
      <c r="G483" t="s">
        <v>1658</v>
      </c>
      <c r="H483">
        <v>1.0432768623625046</v>
      </c>
      <c r="I483">
        <v>1.1074340263435678</v>
      </c>
      <c r="J483">
        <v>-2.629758615588227E-2</v>
      </c>
      <c r="M483">
        <v>521.84500000000003</v>
      </c>
      <c r="N483">
        <v>6.0324700000000002E-2</v>
      </c>
      <c r="O483">
        <v>-13.154</v>
      </c>
      <c r="P483">
        <v>500.19799999999998</v>
      </c>
      <c r="Q483">
        <v>5.44725E-2</v>
      </c>
      <c r="S483" t="b">
        <v>0</v>
      </c>
      <c r="T483" t="b">
        <v>0</v>
      </c>
      <c r="U483">
        <v>1</v>
      </c>
      <c r="V483">
        <v>-2.629758615588227E-2</v>
      </c>
      <c r="W483">
        <v>1</v>
      </c>
    </row>
    <row r="484" spans="1:23" x14ac:dyDescent="0.25">
      <c r="A484" t="s">
        <v>2317</v>
      </c>
      <c r="B484" t="s">
        <v>118</v>
      </c>
      <c r="C484" t="s">
        <v>45</v>
      </c>
      <c r="D484" t="s">
        <v>1650</v>
      </c>
      <c r="E484" t="s">
        <v>47</v>
      </c>
      <c r="F484" t="s">
        <v>101</v>
      </c>
      <c r="G484" t="s">
        <v>1659</v>
      </c>
      <c r="H484">
        <v>0.78967528858572011</v>
      </c>
      <c r="I484">
        <v>1.0719005002524209</v>
      </c>
      <c r="J484">
        <v>-4.7181316198785278E-4</v>
      </c>
      <c r="M484">
        <v>394.99400000000003</v>
      </c>
      <c r="N484">
        <v>5.8389099999999999E-2</v>
      </c>
      <c r="O484">
        <v>-0.23599999999999999</v>
      </c>
      <c r="P484">
        <v>500.19799999999998</v>
      </c>
      <c r="Q484">
        <v>5.44725E-2</v>
      </c>
      <c r="S484" t="b">
        <v>0</v>
      </c>
      <c r="T484" t="b">
        <v>1</v>
      </c>
      <c r="U484">
        <v>1</v>
      </c>
      <c r="V484">
        <v>-4.7181316198785278E-4</v>
      </c>
      <c r="W484">
        <v>0.5</v>
      </c>
    </row>
    <row r="485" spans="1:23" x14ac:dyDescent="0.25">
      <c r="A485" t="s">
        <v>2318</v>
      </c>
      <c r="B485" t="s">
        <v>118</v>
      </c>
      <c r="C485" t="s">
        <v>45</v>
      </c>
      <c r="D485" t="s">
        <v>1650</v>
      </c>
      <c r="E485" t="s">
        <v>47</v>
      </c>
      <c r="F485" t="s">
        <v>101</v>
      </c>
      <c r="G485" t="s">
        <v>1656</v>
      </c>
      <c r="H485">
        <v>0.54456235330809</v>
      </c>
      <c r="I485">
        <v>1.0185947037495984</v>
      </c>
      <c r="J485">
        <v>-1.0995645724293181E-3</v>
      </c>
      <c r="M485">
        <v>272.38900000000001</v>
      </c>
      <c r="N485">
        <v>5.5485399999999997E-2</v>
      </c>
      <c r="O485">
        <v>-0.55000000000000004</v>
      </c>
      <c r="P485">
        <v>500.19799999999998</v>
      </c>
      <c r="Q485">
        <v>5.44725E-2</v>
      </c>
      <c r="S485" t="b">
        <v>0</v>
      </c>
      <c r="T485" t="b">
        <v>1</v>
      </c>
      <c r="U485">
        <v>1</v>
      </c>
      <c r="V485">
        <v>-1.0995645724293181E-3</v>
      </c>
      <c r="W485">
        <v>0.25</v>
      </c>
    </row>
    <row r="486" spans="1:23" x14ac:dyDescent="0.25">
      <c r="A486" t="s">
        <v>2319</v>
      </c>
      <c r="B486" t="s">
        <v>118</v>
      </c>
      <c r="C486" t="s">
        <v>45</v>
      </c>
      <c r="D486" t="s">
        <v>1650</v>
      </c>
      <c r="E486" t="s">
        <v>47</v>
      </c>
      <c r="F486" t="s">
        <v>101</v>
      </c>
      <c r="G486" t="s">
        <v>1657</v>
      </c>
      <c r="H486">
        <v>0.99630946145326449</v>
      </c>
      <c r="I486">
        <v>1.006274725779063</v>
      </c>
      <c r="J486">
        <v>-2.749711114398698E-2</v>
      </c>
      <c r="M486">
        <v>498.35199999999998</v>
      </c>
      <c r="N486">
        <v>5.4814300000000003E-2</v>
      </c>
      <c r="O486">
        <v>-13.754</v>
      </c>
      <c r="P486">
        <v>500.19799999999998</v>
      </c>
      <c r="Q486">
        <v>5.44725E-2</v>
      </c>
      <c r="S486" t="b">
        <v>0</v>
      </c>
      <c r="T486" t="b">
        <v>0</v>
      </c>
      <c r="U486">
        <v>1</v>
      </c>
      <c r="V486">
        <v>-2.749711114398698E-2</v>
      </c>
      <c r="W486">
        <v>0.9</v>
      </c>
    </row>
    <row r="487" spans="1:23" x14ac:dyDescent="0.25">
      <c r="A487" t="s">
        <v>2320</v>
      </c>
      <c r="B487" t="s">
        <v>118</v>
      </c>
      <c r="C487" t="s">
        <v>45</v>
      </c>
      <c r="D487" t="s">
        <v>1650</v>
      </c>
      <c r="E487" t="s">
        <v>67</v>
      </c>
      <c r="F487" t="s">
        <v>101</v>
      </c>
      <c r="G487" t="s">
        <v>1658</v>
      </c>
      <c r="H487">
        <v>1.0439856373429086</v>
      </c>
      <c r="I487">
        <v>1.0540706757503493</v>
      </c>
      <c r="J487">
        <v>-2.6752048238055444E-2</v>
      </c>
      <c r="M487">
        <v>522.18700000000001</v>
      </c>
      <c r="N487">
        <v>5.7416599999999998E-2</v>
      </c>
      <c r="O487">
        <v>-13.381</v>
      </c>
      <c r="P487">
        <v>500.18599999999998</v>
      </c>
      <c r="Q487">
        <v>5.44713E-2</v>
      </c>
      <c r="S487" t="b">
        <v>0</v>
      </c>
      <c r="T487" t="b">
        <v>0</v>
      </c>
      <c r="U487">
        <v>1</v>
      </c>
      <c r="V487">
        <v>-2.6752048238055444E-2</v>
      </c>
      <c r="W487">
        <v>1</v>
      </c>
    </row>
    <row r="488" spans="1:23" x14ac:dyDescent="0.25">
      <c r="A488" t="s">
        <v>2321</v>
      </c>
      <c r="B488" t="s">
        <v>118</v>
      </c>
      <c r="C488" t="s">
        <v>45</v>
      </c>
      <c r="D488" t="s">
        <v>1650</v>
      </c>
      <c r="E488" t="s">
        <v>67</v>
      </c>
      <c r="F488" t="s">
        <v>101</v>
      </c>
      <c r="G488" t="s">
        <v>1659</v>
      </c>
      <c r="H488">
        <v>0.7884546948535146</v>
      </c>
      <c r="I488">
        <v>1.0881638587659923</v>
      </c>
      <c r="J488">
        <v>-4.2984009948299234E-4</v>
      </c>
      <c r="M488">
        <v>394.37400000000002</v>
      </c>
      <c r="N488">
        <v>5.9273699999999999E-2</v>
      </c>
      <c r="O488">
        <v>-0.215</v>
      </c>
      <c r="P488">
        <v>500.18599999999998</v>
      </c>
      <c r="Q488">
        <v>5.44713E-2</v>
      </c>
      <c r="S488" t="b">
        <v>0</v>
      </c>
      <c r="T488" t="b">
        <v>1</v>
      </c>
      <c r="U488">
        <v>1</v>
      </c>
      <c r="V488">
        <v>-4.2984009948299234E-4</v>
      </c>
      <c r="W488">
        <v>0.5</v>
      </c>
    </row>
    <row r="489" spans="1:23" x14ac:dyDescent="0.25">
      <c r="A489" t="s">
        <v>2322</v>
      </c>
      <c r="B489" t="s">
        <v>118</v>
      </c>
      <c r="C489" t="s">
        <v>45</v>
      </c>
      <c r="D489" t="s">
        <v>1650</v>
      </c>
      <c r="E489" t="s">
        <v>67</v>
      </c>
      <c r="F489" t="s">
        <v>101</v>
      </c>
      <c r="G489" t="s">
        <v>1656</v>
      </c>
      <c r="H489">
        <v>0.54790417964517202</v>
      </c>
      <c r="I489">
        <v>1.0169190013823795</v>
      </c>
      <c r="J489">
        <v>-1.0136229322691959E-3</v>
      </c>
      <c r="M489">
        <v>274.05399999999997</v>
      </c>
      <c r="N489">
        <v>5.5392900000000002E-2</v>
      </c>
      <c r="O489">
        <v>-0.50700000000000001</v>
      </c>
      <c r="P489">
        <v>500.18599999999998</v>
      </c>
      <c r="Q489">
        <v>5.44713E-2</v>
      </c>
      <c r="S489" t="b">
        <v>0</v>
      </c>
      <c r="T489" t="b">
        <v>1</v>
      </c>
      <c r="U489">
        <v>1</v>
      </c>
      <c r="V489">
        <v>-1.0136229322691959E-3</v>
      </c>
      <c r="W489">
        <v>0.25</v>
      </c>
    </row>
    <row r="490" spans="1:23" x14ac:dyDescent="0.25">
      <c r="A490" t="s">
        <v>2323</v>
      </c>
      <c r="B490" t="s">
        <v>118</v>
      </c>
      <c r="C490" t="s">
        <v>45</v>
      </c>
      <c r="D490" t="s">
        <v>1650</v>
      </c>
      <c r="E490" t="s">
        <v>67</v>
      </c>
      <c r="F490" t="s">
        <v>101</v>
      </c>
      <c r="G490" t="s">
        <v>1657</v>
      </c>
      <c r="H490">
        <v>0.99559363916623023</v>
      </c>
      <c r="I490">
        <v>1.0063079089355311</v>
      </c>
      <c r="J490">
        <v>-2.788762580320121E-2</v>
      </c>
      <c r="M490">
        <v>497.98200000000003</v>
      </c>
      <c r="N490">
        <v>5.48149E-2</v>
      </c>
      <c r="O490">
        <v>-13.949</v>
      </c>
      <c r="P490">
        <v>500.18599999999998</v>
      </c>
      <c r="Q490">
        <v>5.44713E-2</v>
      </c>
      <c r="S490" t="b">
        <v>0</v>
      </c>
      <c r="T490" t="b">
        <v>0</v>
      </c>
      <c r="U490">
        <v>1</v>
      </c>
      <c r="V490">
        <v>-2.788762580320121E-2</v>
      </c>
      <c r="W490">
        <v>0.9</v>
      </c>
    </row>
    <row r="491" spans="1:23" x14ac:dyDescent="0.25">
      <c r="A491" t="s">
        <v>2324</v>
      </c>
      <c r="B491" t="s">
        <v>118</v>
      </c>
      <c r="C491" t="s">
        <v>45</v>
      </c>
      <c r="D491" t="s">
        <v>1650</v>
      </c>
      <c r="E491" t="s">
        <v>70</v>
      </c>
      <c r="F491" t="s">
        <v>101</v>
      </c>
      <c r="G491" t="s">
        <v>1658</v>
      </c>
      <c r="H491">
        <v>1.047457667784329</v>
      </c>
      <c r="I491">
        <v>1.0356361259620468</v>
      </c>
      <c r="J491">
        <v>-2.3416928087717507E-2</v>
      </c>
      <c r="M491">
        <v>523.88699999999994</v>
      </c>
      <c r="N491">
        <v>5.6408199999999999E-2</v>
      </c>
      <c r="O491">
        <v>-11.712</v>
      </c>
      <c r="P491">
        <v>500.15100000000001</v>
      </c>
      <c r="Q491">
        <v>5.44672E-2</v>
      </c>
      <c r="S491" t="b">
        <v>0</v>
      </c>
      <c r="T491" t="b">
        <v>0</v>
      </c>
      <c r="U491">
        <v>1</v>
      </c>
      <c r="V491">
        <v>-2.3416928087717507E-2</v>
      </c>
      <c r="W491">
        <v>1</v>
      </c>
    </row>
    <row r="492" spans="1:23" x14ac:dyDescent="0.25">
      <c r="A492" t="s">
        <v>2325</v>
      </c>
      <c r="B492" t="s">
        <v>118</v>
      </c>
      <c r="C492" t="s">
        <v>45</v>
      </c>
      <c r="D492" t="s">
        <v>1650</v>
      </c>
      <c r="E492" t="s">
        <v>70</v>
      </c>
      <c r="F492" t="s">
        <v>101</v>
      </c>
      <c r="G492" t="s">
        <v>1659</v>
      </c>
      <c r="H492">
        <v>0.81091310424251872</v>
      </c>
      <c r="I492">
        <v>1.022852285412138</v>
      </c>
      <c r="J492">
        <v>-6.7579590963529014E-4</v>
      </c>
      <c r="M492">
        <v>405.57900000000001</v>
      </c>
      <c r="N492">
        <v>5.5711900000000002E-2</v>
      </c>
      <c r="O492">
        <v>-0.33800000000000002</v>
      </c>
      <c r="P492">
        <v>500.15100000000001</v>
      </c>
      <c r="Q492">
        <v>5.44672E-2</v>
      </c>
      <c r="S492" t="b">
        <v>0</v>
      </c>
      <c r="T492" t="b">
        <v>1</v>
      </c>
      <c r="U492">
        <v>1</v>
      </c>
      <c r="V492">
        <v>-6.7579590963529014E-4</v>
      </c>
      <c r="W492">
        <v>0.5</v>
      </c>
    </row>
    <row r="493" spans="1:23" x14ac:dyDescent="0.25">
      <c r="A493" t="s">
        <v>2326</v>
      </c>
      <c r="B493" t="s">
        <v>118</v>
      </c>
      <c r="C493" t="s">
        <v>45</v>
      </c>
      <c r="D493" t="s">
        <v>1650</v>
      </c>
      <c r="E493" t="s">
        <v>70</v>
      </c>
      <c r="F493" t="s">
        <v>101</v>
      </c>
      <c r="G493" t="s">
        <v>1656</v>
      </c>
      <c r="H493">
        <v>0.61069956873024345</v>
      </c>
      <c r="I493">
        <v>1.0263975383349979</v>
      </c>
      <c r="J493">
        <v>-1.6375054733470491E-3</v>
      </c>
      <c r="M493">
        <v>305.44200000000001</v>
      </c>
      <c r="N493">
        <v>5.5905000000000003E-2</v>
      </c>
      <c r="O493">
        <v>-0.81899999999999995</v>
      </c>
      <c r="P493">
        <v>500.15100000000001</v>
      </c>
      <c r="Q493">
        <v>5.44672E-2</v>
      </c>
      <c r="S493" t="b">
        <v>0</v>
      </c>
      <c r="T493" t="b">
        <v>1</v>
      </c>
      <c r="U493">
        <v>1</v>
      </c>
      <c r="V493">
        <v>-1.6375054733470491E-3</v>
      </c>
      <c r="W493">
        <v>0.25</v>
      </c>
    </row>
    <row r="494" spans="1:23" x14ac:dyDescent="0.25">
      <c r="A494" t="s">
        <v>2327</v>
      </c>
      <c r="B494" t="s">
        <v>118</v>
      </c>
      <c r="C494" t="s">
        <v>45</v>
      </c>
      <c r="D494" t="s">
        <v>1650</v>
      </c>
      <c r="E494" t="s">
        <v>70</v>
      </c>
      <c r="F494" t="s">
        <v>101</v>
      </c>
      <c r="G494" t="s">
        <v>1657</v>
      </c>
      <c r="H494">
        <v>1.0003358985586353</v>
      </c>
      <c r="I494">
        <v>1.0072190235591327</v>
      </c>
      <c r="J494">
        <v>-2.4518595384193972E-2</v>
      </c>
      <c r="M494">
        <v>500.31900000000002</v>
      </c>
      <c r="N494">
        <v>5.4860399999999997E-2</v>
      </c>
      <c r="O494">
        <v>-12.263</v>
      </c>
      <c r="P494">
        <v>500.15100000000001</v>
      </c>
      <c r="Q494">
        <v>5.44672E-2</v>
      </c>
      <c r="S494" t="b">
        <v>0</v>
      </c>
      <c r="T494" t="b">
        <v>0</v>
      </c>
      <c r="U494">
        <v>1</v>
      </c>
      <c r="V494">
        <v>-2.4518595384193972E-2</v>
      </c>
      <c r="W494">
        <v>0.9</v>
      </c>
    </row>
    <row r="495" spans="1:23" x14ac:dyDescent="0.25">
      <c r="A495" t="s">
        <v>2328</v>
      </c>
      <c r="B495" t="s">
        <v>118</v>
      </c>
      <c r="C495" t="s">
        <v>45</v>
      </c>
      <c r="D495" t="s">
        <v>1650</v>
      </c>
      <c r="E495" t="s">
        <v>57</v>
      </c>
      <c r="F495" t="s">
        <v>101</v>
      </c>
      <c r="G495" t="s">
        <v>1658</v>
      </c>
      <c r="H495">
        <v>1.0538306830495126</v>
      </c>
      <c r="I495">
        <v>1.0200357978796641</v>
      </c>
      <c r="J495">
        <v>-2.2565064234563115E-2</v>
      </c>
      <c r="M495">
        <v>527.12400000000002</v>
      </c>
      <c r="N495">
        <v>5.5563899999999999E-2</v>
      </c>
      <c r="O495">
        <v>-11.287000000000001</v>
      </c>
      <c r="P495">
        <v>500.19799999999998</v>
      </c>
      <c r="Q495">
        <v>5.44725E-2</v>
      </c>
      <c r="S495" t="b">
        <v>0</v>
      </c>
      <c r="T495" t="b">
        <v>0</v>
      </c>
      <c r="U495">
        <v>1</v>
      </c>
      <c r="V495">
        <v>-2.2565064234563115E-2</v>
      </c>
      <c r="W495">
        <v>1</v>
      </c>
    </row>
    <row r="496" spans="1:23" x14ac:dyDescent="0.25">
      <c r="A496" t="s">
        <v>2329</v>
      </c>
      <c r="B496" t="s">
        <v>118</v>
      </c>
      <c r="C496" t="s">
        <v>45</v>
      </c>
      <c r="D496" t="s">
        <v>1650</v>
      </c>
      <c r="E496" t="s">
        <v>57</v>
      </c>
      <c r="F496" t="s">
        <v>101</v>
      </c>
      <c r="G496" t="s">
        <v>1659</v>
      </c>
      <c r="H496">
        <v>0.8224343160108597</v>
      </c>
      <c r="I496">
        <v>1.0216127403735831</v>
      </c>
      <c r="J496">
        <v>-6.0376091067937095E-4</v>
      </c>
      <c r="M496">
        <v>411.38</v>
      </c>
      <c r="N496">
        <v>5.5649799999999999E-2</v>
      </c>
      <c r="O496">
        <v>-0.30199999999999999</v>
      </c>
      <c r="P496">
        <v>500.19799999999998</v>
      </c>
      <c r="Q496">
        <v>5.44725E-2</v>
      </c>
      <c r="S496" t="b">
        <v>0</v>
      </c>
      <c r="T496" t="b">
        <v>1</v>
      </c>
      <c r="U496">
        <v>1</v>
      </c>
      <c r="V496">
        <v>-6.0376091067937095E-4</v>
      </c>
      <c r="W496">
        <v>0.5</v>
      </c>
    </row>
    <row r="497" spans="1:23" x14ac:dyDescent="0.25">
      <c r="A497" t="s">
        <v>2330</v>
      </c>
      <c r="B497" t="s">
        <v>118</v>
      </c>
      <c r="C497" t="s">
        <v>45</v>
      </c>
      <c r="D497" t="s">
        <v>1650</v>
      </c>
      <c r="E497" t="s">
        <v>57</v>
      </c>
      <c r="F497" t="s">
        <v>101</v>
      </c>
      <c r="G497" t="s">
        <v>1656</v>
      </c>
      <c r="H497">
        <v>0.60032027317182401</v>
      </c>
      <c r="I497">
        <v>1.0249942631603102</v>
      </c>
      <c r="J497">
        <v>-1.4234363192175898E-3</v>
      </c>
      <c r="M497">
        <v>300.279</v>
      </c>
      <c r="N497">
        <v>5.5834000000000002E-2</v>
      </c>
      <c r="O497">
        <v>-0.71199999999999997</v>
      </c>
      <c r="P497">
        <v>500.19799999999998</v>
      </c>
      <c r="Q497">
        <v>5.44725E-2</v>
      </c>
      <c r="S497" t="b">
        <v>0</v>
      </c>
      <c r="T497" t="b">
        <v>1</v>
      </c>
      <c r="U497">
        <v>1</v>
      </c>
      <c r="V497">
        <v>-1.4234363192175898E-3</v>
      </c>
      <c r="W497">
        <v>0.25</v>
      </c>
    </row>
    <row r="498" spans="1:23" x14ac:dyDescent="0.25">
      <c r="A498" t="s">
        <v>2331</v>
      </c>
      <c r="B498" t="s">
        <v>118</v>
      </c>
      <c r="C498" t="s">
        <v>45</v>
      </c>
      <c r="D498" t="s">
        <v>1650</v>
      </c>
      <c r="E498" t="s">
        <v>57</v>
      </c>
      <c r="F498" t="s">
        <v>101</v>
      </c>
      <c r="G498" t="s">
        <v>1657</v>
      </c>
      <c r="H498">
        <v>1.0001559382484537</v>
      </c>
      <c r="I498">
        <v>1.0084776722199273</v>
      </c>
      <c r="J498">
        <v>-2.3512688975165834E-2</v>
      </c>
      <c r="M498">
        <v>500.27600000000001</v>
      </c>
      <c r="N498">
        <v>5.4934299999999998E-2</v>
      </c>
      <c r="O498">
        <v>-11.760999999999999</v>
      </c>
      <c r="P498">
        <v>500.19799999999998</v>
      </c>
      <c r="Q498">
        <v>5.44725E-2</v>
      </c>
      <c r="S498" t="b">
        <v>0</v>
      </c>
      <c r="T498" t="b">
        <v>0</v>
      </c>
      <c r="U498">
        <v>1</v>
      </c>
      <c r="V498">
        <v>-2.3512688975165834E-2</v>
      </c>
      <c r="W498">
        <v>0.9</v>
      </c>
    </row>
    <row r="499" spans="1:23" x14ac:dyDescent="0.25">
      <c r="A499" t="s">
        <v>2332</v>
      </c>
      <c r="B499" t="s">
        <v>118</v>
      </c>
      <c r="C499" t="s">
        <v>45</v>
      </c>
      <c r="D499" t="s">
        <v>1650</v>
      </c>
      <c r="E499" t="s">
        <v>59</v>
      </c>
      <c r="F499" t="s">
        <v>101</v>
      </c>
      <c r="G499" t="s">
        <v>1658</v>
      </c>
      <c r="H499">
        <v>1.0473332560306119</v>
      </c>
      <c r="I499">
        <v>1.0444077286704301</v>
      </c>
      <c r="J499">
        <v>-2.3260788727663847E-2</v>
      </c>
      <c r="M499">
        <v>523.87400000000002</v>
      </c>
      <c r="N499">
        <v>5.6891499999999998E-2</v>
      </c>
      <c r="O499">
        <v>-11.635</v>
      </c>
      <c r="P499">
        <v>500.19799999999998</v>
      </c>
      <c r="Q499">
        <v>5.44725E-2</v>
      </c>
      <c r="S499" t="b">
        <v>0</v>
      </c>
      <c r="T499" t="b">
        <v>0</v>
      </c>
      <c r="U499">
        <v>1</v>
      </c>
      <c r="V499">
        <v>-2.3260788727663847E-2</v>
      </c>
      <c r="W499">
        <v>1</v>
      </c>
    </row>
    <row r="500" spans="1:23" x14ac:dyDescent="0.25">
      <c r="A500" t="s">
        <v>2333</v>
      </c>
      <c r="B500" t="s">
        <v>118</v>
      </c>
      <c r="C500" t="s">
        <v>45</v>
      </c>
      <c r="D500" t="s">
        <v>1650</v>
      </c>
      <c r="E500" t="s">
        <v>59</v>
      </c>
      <c r="F500" t="s">
        <v>101</v>
      </c>
      <c r="G500" t="s">
        <v>1659</v>
      </c>
      <c r="H500">
        <v>0.85242843833841797</v>
      </c>
      <c r="I500">
        <v>1.0238230299692506</v>
      </c>
      <c r="J500">
        <v>-4.1383612089612514E-4</v>
      </c>
      <c r="M500">
        <v>426.38299999999998</v>
      </c>
      <c r="N500">
        <v>5.5770199999999999E-2</v>
      </c>
      <c r="O500">
        <v>-0.20699999999999999</v>
      </c>
      <c r="P500">
        <v>500.19799999999998</v>
      </c>
      <c r="Q500">
        <v>5.44725E-2</v>
      </c>
      <c r="S500" t="b">
        <v>0</v>
      </c>
      <c r="T500" t="b">
        <v>1</v>
      </c>
      <c r="U500">
        <v>1</v>
      </c>
      <c r="V500">
        <v>-4.1383612089612514E-4</v>
      </c>
      <c r="W500">
        <v>0.5</v>
      </c>
    </row>
    <row r="501" spans="1:23" x14ac:dyDescent="0.25">
      <c r="A501" t="s">
        <v>2334</v>
      </c>
      <c r="B501" t="s">
        <v>118</v>
      </c>
      <c r="C501" t="s">
        <v>45</v>
      </c>
      <c r="D501" t="s">
        <v>1650</v>
      </c>
      <c r="E501" t="s">
        <v>59</v>
      </c>
      <c r="F501" t="s">
        <v>101</v>
      </c>
      <c r="G501" t="s">
        <v>1656</v>
      </c>
      <c r="H501">
        <v>0.57784317410305519</v>
      </c>
      <c r="I501">
        <v>1.0259764101151958</v>
      </c>
      <c r="J501">
        <v>-1.0875693225482711E-3</v>
      </c>
      <c r="M501">
        <v>289.036</v>
      </c>
      <c r="N501">
        <v>5.58875E-2</v>
      </c>
      <c r="O501">
        <v>-0.54400000000000004</v>
      </c>
      <c r="P501">
        <v>500.19799999999998</v>
      </c>
      <c r="Q501">
        <v>5.44725E-2</v>
      </c>
      <c r="S501" t="b">
        <v>0</v>
      </c>
      <c r="T501" t="b">
        <v>1</v>
      </c>
      <c r="U501">
        <v>1</v>
      </c>
      <c r="V501">
        <v>-1.0875693225482711E-3</v>
      </c>
      <c r="W501">
        <v>0.25</v>
      </c>
    </row>
    <row r="502" spans="1:23" x14ac:dyDescent="0.25">
      <c r="A502" t="s">
        <v>2335</v>
      </c>
      <c r="B502" t="s">
        <v>118</v>
      </c>
      <c r="C502" t="s">
        <v>45</v>
      </c>
      <c r="D502" t="s">
        <v>1650</v>
      </c>
      <c r="E502" t="s">
        <v>59</v>
      </c>
      <c r="F502" t="s">
        <v>101</v>
      </c>
      <c r="G502" t="s">
        <v>1657</v>
      </c>
      <c r="H502">
        <v>0.99922830559098608</v>
      </c>
      <c r="I502">
        <v>1.0073651842672908</v>
      </c>
      <c r="J502">
        <v>-2.4368350133347195E-2</v>
      </c>
      <c r="M502">
        <v>499.81200000000001</v>
      </c>
      <c r="N502">
        <v>5.4873699999999997E-2</v>
      </c>
      <c r="O502">
        <v>-12.189</v>
      </c>
      <c r="P502">
        <v>500.19799999999998</v>
      </c>
      <c r="Q502">
        <v>5.44725E-2</v>
      </c>
      <c r="S502" t="b">
        <v>0</v>
      </c>
      <c r="T502" t="b">
        <v>0</v>
      </c>
      <c r="U502">
        <v>1</v>
      </c>
      <c r="V502">
        <v>-2.4368350133347195E-2</v>
      </c>
      <c r="W502">
        <v>0.9</v>
      </c>
    </row>
    <row r="503" spans="1:23" x14ac:dyDescent="0.25">
      <c r="A503" t="s">
        <v>2336</v>
      </c>
      <c r="B503" t="s">
        <v>118</v>
      </c>
      <c r="C503" t="s">
        <v>45</v>
      </c>
      <c r="D503" t="s">
        <v>1650</v>
      </c>
      <c r="E503" t="s">
        <v>62</v>
      </c>
      <c r="F503" t="s">
        <v>101</v>
      </c>
      <c r="G503" t="s">
        <v>1658</v>
      </c>
      <c r="H503">
        <v>1.0571293767668004</v>
      </c>
      <c r="I503">
        <v>1.0624204874019001</v>
      </c>
      <c r="J503">
        <v>-2.1749387242651911E-2</v>
      </c>
      <c r="M503">
        <v>528.774</v>
      </c>
      <c r="N503">
        <v>5.7872699999999999E-2</v>
      </c>
      <c r="O503">
        <v>-10.879</v>
      </c>
      <c r="P503">
        <v>500.19799999999998</v>
      </c>
      <c r="Q503">
        <v>5.44725E-2</v>
      </c>
      <c r="S503" t="b">
        <v>0</v>
      </c>
      <c r="T503" t="b">
        <v>0</v>
      </c>
      <c r="U503">
        <v>1</v>
      </c>
      <c r="V503">
        <v>-2.1749387242651911E-2</v>
      </c>
      <c r="W503">
        <v>1</v>
      </c>
    </row>
    <row r="504" spans="1:23" x14ac:dyDescent="0.25">
      <c r="A504" t="s">
        <v>2337</v>
      </c>
      <c r="B504" t="s">
        <v>118</v>
      </c>
      <c r="C504" t="s">
        <v>45</v>
      </c>
      <c r="D504" t="s">
        <v>1650</v>
      </c>
      <c r="E504" t="s">
        <v>62</v>
      </c>
      <c r="F504" t="s">
        <v>101</v>
      </c>
      <c r="G504" t="s">
        <v>1659</v>
      </c>
      <c r="H504">
        <v>0.86896588950775489</v>
      </c>
      <c r="I504">
        <v>1.0209518564413236</v>
      </c>
      <c r="J504">
        <v>-4.5581949547979006E-4</v>
      </c>
      <c r="M504">
        <v>434.65499999999997</v>
      </c>
      <c r="N504">
        <v>5.5613799999999998E-2</v>
      </c>
      <c r="O504">
        <v>-0.22800000000000001</v>
      </c>
      <c r="P504">
        <v>500.19799999999998</v>
      </c>
      <c r="Q504">
        <v>5.44725E-2</v>
      </c>
      <c r="S504" t="b">
        <v>0</v>
      </c>
      <c r="T504" t="b">
        <v>1</v>
      </c>
      <c r="U504">
        <v>1</v>
      </c>
      <c r="V504">
        <v>-4.5581949547979006E-4</v>
      </c>
      <c r="W504">
        <v>0.5</v>
      </c>
    </row>
    <row r="505" spans="1:23" x14ac:dyDescent="0.25">
      <c r="A505" t="s">
        <v>2338</v>
      </c>
      <c r="B505" t="s">
        <v>118</v>
      </c>
      <c r="C505" t="s">
        <v>45</v>
      </c>
      <c r="D505" t="s">
        <v>1650</v>
      </c>
      <c r="E505" t="s">
        <v>62</v>
      </c>
      <c r="F505" t="s">
        <v>101</v>
      </c>
      <c r="G505" t="s">
        <v>1656</v>
      </c>
      <c r="H505">
        <v>0.61809323507890879</v>
      </c>
      <c r="I505">
        <v>1.0285520216623067</v>
      </c>
      <c r="J505">
        <v>-1.2535036125694225E-3</v>
      </c>
      <c r="M505">
        <v>309.16899999999998</v>
      </c>
      <c r="N505">
        <v>5.6027800000000003E-2</v>
      </c>
      <c r="O505">
        <v>-0.627</v>
      </c>
      <c r="P505">
        <v>500.19799999999998</v>
      </c>
      <c r="Q505">
        <v>5.44725E-2</v>
      </c>
      <c r="S505" t="b">
        <v>0</v>
      </c>
      <c r="T505" t="b">
        <v>1</v>
      </c>
      <c r="U505">
        <v>1</v>
      </c>
      <c r="V505">
        <v>-1.2535036125694225E-3</v>
      </c>
      <c r="W505">
        <v>0.25</v>
      </c>
    </row>
    <row r="506" spans="1:23" x14ac:dyDescent="0.25">
      <c r="A506" t="s">
        <v>2339</v>
      </c>
      <c r="B506" t="s">
        <v>118</v>
      </c>
      <c r="C506" t="s">
        <v>45</v>
      </c>
      <c r="D506" t="s">
        <v>1650</v>
      </c>
      <c r="E506" t="s">
        <v>62</v>
      </c>
      <c r="F506" t="s">
        <v>101</v>
      </c>
      <c r="G506" t="s">
        <v>1657</v>
      </c>
      <c r="H506">
        <v>1.0013054830287207</v>
      </c>
      <c r="I506">
        <v>1.0084207627702051</v>
      </c>
      <c r="J506">
        <v>-2.2854949440021755E-2</v>
      </c>
      <c r="M506">
        <v>500.851</v>
      </c>
      <c r="N506">
        <v>5.4931199999999999E-2</v>
      </c>
      <c r="O506">
        <v>-11.432</v>
      </c>
      <c r="P506">
        <v>500.19799999999998</v>
      </c>
      <c r="Q506">
        <v>5.44725E-2</v>
      </c>
      <c r="S506" t="b">
        <v>0</v>
      </c>
      <c r="T506" t="b">
        <v>0</v>
      </c>
      <c r="U506">
        <v>1</v>
      </c>
      <c r="V506">
        <v>-2.2854949440021755E-2</v>
      </c>
      <c r="W506">
        <v>0.9</v>
      </c>
    </row>
    <row r="507" spans="1:23" x14ac:dyDescent="0.25">
      <c r="A507" t="s">
        <v>2340</v>
      </c>
      <c r="B507" t="s">
        <v>118</v>
      </c>
      <c r="C507" t="s">
        <v>45</v>
      </c>
      <c r="D507" t="s">
        <v>1650</v>
      </c>
      <c r="E507" t="s">
        <v>100</v>
      </c>
      <c r="F507" t="s">
        <v>101</v>
      </c>
      <c r="G507" t="s">
        <v>1658</v>
      </c>
      <c r="H507">
        <v>1.0599175164577257</v>
      </c>
      <c r="I507">
        <v>1.0375016062413951</v>
      </c>
      <c r="J507">
        <v>-2.0470951839287037E-2</v>
      </c>
      <c r="M507">
        <v>530.19299999999998</v>
      </c>
      <c r="N507">
        <v>5.6517900000000003E-2</v>
      </c>
      <c r="O507">
        <v>-10.24</v>
      </c>
      <c r="P507">
        <v>500.221</v>
      </c>
      <c r="Q507">
        <v>5.4475000000000003E-2</v>
      </c>
      <c r="S507" t="b">
        <v>0</v>
      </c>
      <c r="T507" t="b">
        <v>0</v>
      </c>
      <c r="U507">
        <v>1</v>
      </c>
      <c r="V507">
        <v>-2.0470951839287037E-2</v>
      </c>
      <c r="W507">
        <v>1</v>
      </c>
    </row>
    <row r="508" spans="1:23" x14ac:dyDescent="0.25">
      <c r="A508" t="s">
        <v>2341</v>
      </c>
      <c r="B508" t="s">
        <v>118</v>
      </c>
      <c r="C508" t="s">
        <v>45</v>
      </c>
      <c r="D508" t="s">
        <v>1650</v>
      </c>
      <c r="E508" t="s">
        <v>100</v>
      </c>
      <c r="F508" t="s">
        <v>101</v>
      </c>
      <c r="G508" t="s">
        <v>1659</v>
      </c>
      <c r="H508">
        <v>0.87705034374806334</v>
      </c>
      <c r="I508">
        <v>1.0174869206057824</v>
      </c>
      <c r="J508">
        <v>-5.1577202876328663E-4</v>
      </c>
      <c r="M508">
        <v>438.71899999999999</v>
      </c>
      <c r="N508">
        <v>5.54276E-2</v>
      </c>
      <c r="O508">
        <v>-0.25800000000000001</v>
      </c>
      <c r="P508">
        <v>500.221</v>
      </c>
      <c r="Q508">
        <v>5.4475000000000003E-2</v>
      </c>
      <c r="S508" t="b">
        <v>0</v>
      </c>
      <c r="T508" t="b">
        <v>1</v>
      </c>
      <c r="U508">
        <v>1</v>
      </c>
      <c r="V508">
        <v>-5.1577202876328663E-4</v>
      </c>
      <c r="W508">
        <v>0.5</v>
      </c>
    </row>
    <row r="509" spans="1:23" x14ac:dyDescent="0.25">
      <c r="A509" t="s">
        <v>2342</v>
      </c>
      <c r="B509" t="s">
        <v>118</v>
      </c>
      <c r="C509" t="s">
        <v>45</v>
      </c>
      <c r="D509" t="s">
        <v>1650</v>
      </c>
      <c r="E509" t="s">
        <v>100</v>
      </c>
      <c r="F509" t="s">
        <v>101</v>
      </c>
      <c r="G509" t="s">
        <v>1656</v>
      </c>
      <c r="H509">
        <v>0.64658620889566809</v>
      </c>
      <c r="I509">
        <v>1.0317907296925195</v>
      </c>
      <c r="J509">
        <v>-1.4493593831526464E-3</v>
      </c>
      <c r="M509">
        <v>323.43599999999998</v>
      </c>
      <c r="N509">
        <v>5.6206800000000001E-2</v>
      </c>
      <c r="O509">
        <v>-0.72499999999999998</v>
      </c>
      <c r="P509">
        <v>500.221</v>
      </c>
      <c r="Q509">
        <v>5.4475000000000003E-2</v>
      </c>
      <c r="S509" t="b">
        <v>0</v>
      </c>
      <c r="T509" t="b">
        <v>1</v>
      </c>
      <c r="U509">
        <v>1</v>
      </c>
      <c r="V509">
        <v>-1.4493593831526464E-3</v>
      </c>
      <c r="W509">
        <v>0.25</v>
      </c>
    </row>
    <row r="510" spans="1:23" x14ac:dyDescent="0.25">
      <c r="A510" t="s">
        <v>2343</v>
      </c>
      <c r="B510" t="s">
        <v>118</v>
      </c>
      <c r="C510" t="s">
        <v>45</v>
      </c>
      <c r="D510" t="s">
        <v>1650</v>
      </c>
      <c r="E510" t="s">
        <v>100</v>
      </c>
      <c r="F510" t="s">
        <v>101</v>
      </c>
      <c r="G510" t="s">
        <v>1657</v>
      </c>
      <c r="H510">
        <v>1.0034464766573175</v>
      </c>
      <c r="I510">
        <v>1.0074603028912343</v>
      </c>
      <c r="J510">
        <v>-2.1568466737701936E-2</v>
      </c>
      <c r="M510">
        <v>501.94499999999999</v>
      </c>
      <c r="N510">
        <v>5.4881399999999997E-2</v>
      </c>
      <c r="O510">
        <v>-10.789</v>
      </c>
      <c r="P510">
        <v>500.221</v>
      </c>
      <c r="Q510">
        <v>5.4475000000000003E-2</v>
      </c>
      <c r="S510" t="b">
        <v>0</v>
      </c>
      <c r="T510" t="b">
        <v>0</v>
      </c>
      <c r="U510">
        <v>1</v>
      </c>
      <c r="V510">
        <v>-2.1568466737701936E-2</v>
      </c>
      <c r="W510">
        <v>0.9</v>
      </c>
    </row>
    <row r="511" spans="1:23" x14ac:dyDescent="0.25">
      <c r="A511" t="s">
        <v>2344</v>
      </c>
      <c r="B511" t="s">
        <v>118</v>
      </c>
      <c r="C511" t="s">
        <v>45</v>
      </c>
      <c r="D511" t="s">
        <v>1650</v>
      </c>
      <c r="E511" t="s">
        <v>47</v>
      </c>
      <c r="F511" t="s">
        <v>102</v>
      </c>
      <c r="G511" t="s">
        <v>1658</v>
      </c>
      <c r="H511">
        <v>1.0157877480517716</v>
      </c>
      <c r="I511">
        <v>1.0058817066758745</v>
      </c>
      <c r="J511">
        <v>-2.9694241080532108E-2</v>
      </c>
      <c r="M511">
        <v>508.09500000000003</v>
      </c>
      <c r="N511">
        <v>5.1271400000000002E-2</v>
      </c>
      <c r="O511">
        <v>-14.853</v>
      </c>
      <c r="P511">
        <v>500.19799999999998</v>
      </c>
      <c r="Q511">
        <v>5.0971599999999999E-2</v>
      </c>
      <c r="S511" t="b">
        <v>0</v>
      </c>
      <c r="T511" t="b">
        <v>0</v>
      </c>
      <c r="U511">
        <v>1</v>
      </c>
      <c r="V511">
        <v>-2.9694241080532108E-2</v>
      </c>
      <c r="W511">
        <v>1</v>
      </c>
    </row>
    <row r="512" spans="1:23" x14ac:dyDescent="0.25">
      <c r="A512" t="s">
        <v>2345</v>
      </c>
      <c r="B512" t="s">
        <v>118</v>
      </c>
      <c r="C512" t="s">
        <v>45</v>
      </c>
      <c r="D512" t="s">
        <v>1650</v>
      </c>
      <c r="E512" t="s">
        <v>47</v>
      </c>
      <c r="F512" t="s">
        <v>102</v>
      </c>
      <c r="G512" t="s">
        <v>1659</v>
      </c>
      <c r="H512">
        <v>0.74706616179992724</v>
      </c>
      <c r="I512">
        <v>1.0042631583077637</v>
      </c>
      <c r="J512">
        <v>-4.0184087101507809E-4</v>
      </c>
      <c r="M512">
        <v>373.68099999999998</v>
      </c>
      <c r="N512">
        <v>5.1188900000000002E-2</v>
      </c>
      <c r="O512">
        <v>-0.20100000000000001</v>
      </c>
      <c r="P512">
        <v>500.19799999999998</v>
      </c>
      <c r="Q512">
        <v>5.0971599999999999E-2</v>
      </c>
      <c r="S512" t="b">
        <v>0</v>
      </c>
      <c r="T512" t="b">
        <v>1</v>
      </c>
      <c r="U512">
        <v>1</v>
      </c>
      <c r="V512">
        <v>-4.0184087101507809E-4</v>
      </c>
      <c r="W512">
        <v>0.5</v>
      </c>
    </row>
    <row r="513" spans="1:23" x14ac:dyDescent="0.25">
      <c r="A513" t="s">
        <v>2346</v>
      </c>
      <c r="B513" t="s">
        <v>118</v>
      </c>
      <c r="C513" t="s">
        <v>45</v>
      </c>
      <c r="D513" t="s">
        <v>1650</v>
      </c>
      <c r="E513" t="s">
        <v>47</v>
      </c>
      <c r="F513" t="s">
        <v>102</v>
      </c>
      <c r="G513" t="s">
        <v>1656</v>
      </c>
      <c r="H513">
        <v>0.47212903690138702</v>
      </c>
      <c r="I513">
        <v>1</v>
      </c>
      <c r="J513">
        <v>-9.5562157385675273E-4</v>
      </c>
      <c r="M513">
        <v>236.15799999999999</v>
      </c>
      <c r="N513">
        <v>5.0691600000000003E-2</v>
      </c>
      <c r="O513">
        <v>-0.47799999999999998</v>
      </c>
      <c r="P513">
        <v>500.19799999999998</v>
      </c>
      <c r="Q513">
        <v>5.0971599999999999E-2</v>
      </c>
      <c r="S513" t="b">
        <v>0</v>
      </c>
      <c r="T513" t="b">
        <v>1</v>
      </c>
      <c r="U513">
        <v>1</v>
      </c>
      <c r="V513">
        <v>-9.5562157385675273E-4</v>
      </c>
      <c r="W513">
        <v>0.25</v>
      </c>
    </row>
    <row r="514" spans="1:23" x14ac:dyDescent="0.25">
      <c r="A514" t="s">
        <v>2347</v>
      </c>
      <c r="B514" t="s">
        <v>118</v>
      </c>
      <c r="C514" t="s">
        <v>45</v>
      </c>
      <c r="D514" t="s">
        <v>1650</v>
      </c>
      <c r="E514" t="s">
        <v>47</v>
      </c>
      <c r="F514" t="s">
        <v>102</v>
      </c>
      <c r="G514" t="s">
        <v>1657</v>
      </c>
      <c r="H514">
        <v>0.99367250568774768</v>
      </c>
      <c r="I514">
        <v>1.0055403401109637</v>
      </c>
      <c r="J514">
        <v>-3.0985729651058183E-2</v>
      </c>
      <c r="M514">
        <v>497.03300000000002</v>
      </c>
      <c r="N514">
        <v>5.1254000000000001E-2</v>
      </c>
      <c r="O514">
        <v>-15.499000000000001</v>
      </c>
      <c r="P514">
        <v>500.19799999999998</v>
      </c>
      <c r="Q514">
        <v>5.0971599999999999E-2</v>
      </c>
      <c r="S514" t="b">
        <v>0</v>
      </c>
      <c r="T514" t="b">
        <v>0</v>
      </c>
      <c r="U514">
        <v>1</v>
      </c>
      <c r="V514">
        <v>-3.0985729651058183E-2</v>
      </c>
      <c r="W514">
        <v>0.9</v>
      </c>
    </row>
    <row r="515" spans="1:23" x14ac:dyDescent="0.25">
      <c r="A515" t="s">
        <v>2348</v>
      </c>
      <c r="B515" t="s">
        <v>118</v>
      </c>
      <c r="C515" t="s">
        <v>45</v>
      </c>
      <c r="D515" t="s">
        <v>1650</v>
      </c>
      <c r="E515" t="s">
        <v>67</v>
      </c>
      <c r="F515" t="s">
        <v>102</v>
      </c>
      <c r="G515" t="s">
        <v>1658</v>
      </c>
      <c r="H515">
        <v>1.0108519630697381</v>
      </c>
      <c r="I515">
        <v>1.0050068078460916</v>
      </c>
      <c r="J515">
        <v>-3.034671102349926E-2</v>
      </c>
      <c r="M515">
        <v>505.61399999999998</v>
      </c>
      <c r="N515">
        <v>5.1225800000000002E-2</v>
      </c>
      <c r="O515">
        <v>-15.179</v>
      </c>
      <c r="P515">
        <v>500.18599999999998</v>
      </c>
      <c r="Q515">
        <v>5.0970599999999998E-2</v>
      </c>
      <c r="S515" t="b">
        <v>0</v>
      </c>
      <c r="T515" t="b">
        <v>0</v>
      </c>
      <c r="U515">
        <v>1</v>
      </c>
      <c r="V515">
        <v>-3.034671102349926E-2</v>
      </c>
      <c r="W515">
        <v>1</v>
      </c>
    </row>
    <row r="516" spans="1:23" x14ac:dyDescent="0.25">
      <c r="A516" t="s">
        <v>2349</v>
      </c>
      <c r="B516" t="s">
        <v>118</v>
      </c>
      <c r="C516" t="s">
        <v>45</v>
      </c>
      <c r="D516" t="s">
        <v>1650</v>
      </c>
      <c r="E516" t="s">
        <v>67</v>
      </c>
      <c r="F516" t="s">
        <v>102</v>
      </c>
      <c r="G516" t="s">
        <v>1659</v>
      </c>
      <c r="H516">
        <v>0.73751964269291825</v>
      </c>
      <c r="I516">
        <v>1</v>
      </c>
      <c r="J516">
        <v>-3.6786315490637485E-4</v>
      </c>
      <c r="M516">
        <v>368.89699999999999</v>
      </c>
      <c r="N516">
        <v>5.0606400000000003E-2</v>
      </c>
      <c r="O516">
        <v>-0.184</v>
      </c>
      <c r="P516">
        <v>500.18599999999998</v>
      </c>
      <c r="Q516">
        <v>5.0970599999999998E-2</v>
      </c>
      <c r="S516" t="b">
        <v>0</v>
      </c>
      <c r="T516" t="b">
        <v>1</v>
      </c>
      <c r="U516">
        <v>1</v>
      </c>
      <c r="V516">
        <v>-3.6786315490637485E-4</v>
      </c>
      <c r="W516">
        <v>0.5</v>
      </c>
    </row>
    <row r="517" spans="1:23" x14ac:dyDescent="0.25">
      <c r="A517" t="s">
        <v>2350</v>
      </c>
      <c r="B517" t="s">
        <v>118</v>
      </c>
      <c r="C517" t="s">
        <v>45</v>
      </c>
      <c r="D517" t="s">
        <v>1650</v>
      </c>
      <c r="E517" t="s">
        <v>67</v>
      </c>
      <c r="F517" t="s">
        <v>102</v>
      </c>
      <c r="G517" t="s">
        <v>1656</v>
      </c>
      <c r="H517">
        <v>0.46895354927966798</v>
      </c>
      <c r="I517">
        <v>1</v>
      </c>
      <c r="J517">
        <v>-8.6367871151931481E-4</v>
      </c>
      <c r="M517">
        <v>234.56399999999999</v>
      </c>
      <c r="N517">
        <v>5.0758400000000002E-2</v>
      </c>
      <c r="O517">
        <v>-0.432</v>
      </c>
      <c r="P517">
        <v>500.18599999999998</v>
      </c>
      <c r="Q517">
        <v>5.0970599999999998E-2</v>
      </c>
      <c r="S517" t="b">
        <v>0</v>
      </c>
      <c r="T517" t="b">
        <v>1</v>
      </c>
      <c r="U517">
        <v>1</v>
      </c>
      <c r="V517">
        <v>-8.6367871151931481E-4</v>
      </c>
      <c r="W517">
        <v>0.25</v>
      </c>
    </row>
    <row r="518" spans="1:23" x14ac:dyDescent="0.25">
      <c r="A518" t="s">
        <v>2351</v>
      </c>
      <c r="B518" t="s">
        <v>118</v>
      </c>
      <c r="C518" t="s">
        <v>45</v>
      </c>
      <c r="D518" t="s">
        <v>1650</v>
      </c>
      <c r="E518" t="s">
        <v>67</v>
      </c>
      <c r="F518" t="s">
        <v>102</v>
      </c>
      <c r="G518" t="s">
        <v>1657</v>
      </c>
      <c r="H518">
        <v>0.99286665360485904</v>
      </c>
      <c r="I518">
        <v>1.0039689546522899</v>
      </c>
      <c r="J518">
        <v>-3.1440304206835058E-2</v>
      </c>
      <c r="M518">
        <v>496.61799999999999</v>
      </c>
      <c r="N518">
        <v>5.11729E-2</v>
      </c>
      <c r="O518">
        <v>-15.726000000000001</v>
      </c>
      <c r="P518">
        <v>500.18599999999998</v>
      </c>
      <c r="Q518">
        <v>5.0970599999999998E-2</v>
      </c>
      <c r="S518" t="b">
        <v>0</v>
      </c>
      <c r="T518" t="b">
        <v>0</v>
      </c>
      <c r="U518">
        <v>1</v>
      </c>
      <c r="V518">
        <v>-3.1440304206835058E-2</v>
      </c>
      <c r="W518">
        <v>0.9</v>
      </c>
    </row>
    <row r="519" spans="1:23" x14ac:dyDescent="0.25">
      <c r="A519" t="s">
        <v>2352</v>
      </c>
      <c r="B519" t="s">
        <v>118</v>
      </c>
      <c r="C519" t="s">
        <v>45</v>
      </c>
      <c r="D519" t="s">
        <v>1650</v>
      </c>
      <c r="E519" t="s">
        <v>70</v>
      </c>
      <c r="F519" t="s">
        <v>102</v>
      </c>
      <c r="G519" t="s">
        <v>1658</v>
      </c>
      <c r="H519">
        <v>1.0249844546946822</v>
      </c>
      <c r="I519">
        <v>1.0060450761373514</v>
      </c>
      <c r="J519">
        <v>-2.5528290456282205E-2</v>
      </c>
      <c r="M519">
        <v>512.64700000000005</v>
      </c>
      <c r="N519">
        <v>5.12752E-2</v>
      </c>
      <c r="O519">
        <v>-12.768000000000001</v>
      </c>
      <c r="P519">
        <v>500.15100000000001</v>
      </c>
      <c r="Q519">
        <v>5.0967100000000001E-2</v>
      </c>
      <c r="S519" t="b">
        <v>0</v>
      </c>
      <c r="T519" t="b">
        <v>0</v>
      </c>
      <c r="U519">
        <v>1</v>
      </c>
      <c r="V519">
        <v>-2.5528290456282205E-2</v>
      </c>
      <c r="W519">
        <v>1</v>
      </c>
    </row>
    <row r="520" spans="1:23" x14ac:dyDescent="0.25">
      <c r="A520" t="s">
        <v>2353</v>
      </c>
      <c r="B520" t="s">
        <v>118</v>
      </c>
      <c r="C520" t="s">
        <v>45</v>
      </c>
      <c r="D520" t="s">
        <v>1650</v>
      </c>
      <c r="E520" t="s">
        <v>70</v>
      </c>
      <c r="F520" t="s">
        <v>102</v>
      </c>
      <c r="G520" t="s">
        <v>1659</v>
      </c>
      <c r="H520">
        <v>0.7809501530537778</v>
      </c>
      <c r="I520">
        <v>1.0033021301977156</v>
      </c>
      <c r="J520">
        <v>-5.7982489288234949E-4</v>
      </c>
      <c r="M520">
        <v>390.59300000000002</v>
      </c>
      <c r="N520">
        <v>5.1135399999999998E-2</v>
      </c>
      <c r="O520">
        <v>-0.28999999999999998</v>
      </c>
      <c r="P520">
        <v>500.15100000000001</v>
      </c>
      <c r="Q520">
        <v>5.0967100000000001E-2</v>
      </c>
      <c r="S520" t="b">
        <v>0</v>
      </c>
      <c r="T520" t="b">
        <v>1</v>
      </c>
      <c r="U520">
        <v>1</v>
      </c>
      <c r="V520">
        <v>-5.7982489288234949E-4</v>
      </c>
      <c r="W520">
        <v>0.5</v>
      </c>
    </row>
    <row r="521" spans="1:23" x14ac:dyDescent="0.25">
      <c r="A521" t="s">
        <v>2354</v>
      </c>
      <c r="B521" t="s">
        <v>118</v>
      </c>
      <c r="C521" t="s">
        <v>45</v>
      </c>
      <c r="D521" t="s">
        <v>1650</v>
      </c>
      <c r="E521" t="s">
        <v>70</v>
      </c>
      <c r="F521" t="s">
        <v>102</v>
      </c>
      <c r="G521" t="s">
        <v>1656</v>
      </c>
      <c r="H521">
        <v>0.55019983964842611</v>
      </c>
      <c r="I521">
        <v>1.0101594950468047</v>
      </c>
      <c r="J521">
        <v>-1.3955785352823447E-3</v>
      </c>
      <c r="M521">
        <v>275.18299999999999</v>
      </c>
      <c r="N521">
        <v>5.14849E-2</v>
      </c>
      <c r="O521">
        <v>-0.69799999999999995</v>
      </c>
      <c r="P521">
        <v>500.15100000000001</v>
      </c>
      <c r="Q521">
        <v>5.0967100000000001E-2</v>
      </c>
      <c r="S521" t="b">
        <v>0</v>
      </c>
      <c r="T521" t="b">
        <v>1</v>
      </c>
      <c r="U521">
        <v>1</v>
      </c>
      <c r="V521">
        <v>-1.3955785352823447E-3</v>
      </c>
      <c r="W521">
        <v>0.25</v>
      </c>
    </row>
    <row r="522" spans="1:23" x14ac:dyDescent="0.25">
      <c r="A522" t="s">
        <v>2355</v>
      </c>
      <c r="B522" t="s">
        <v>118</v>
      </c>
      <c r="C522" t="s">
        <v>45</v>
      </c>
      <c r="D522" t="s">
        <v>1650</v>
      </c>
      <c r="E522" t="s">
        <v>70</v>
      </c>
      <c r="F522" t="s">
        <v>102</v>
      </c>
      <c r="G522" t="s">
        <v>1657</v>
      </c>
      <c r="H522">
        <v>0.99787264246197649</v>
      </c>
      <c r="I522">
        <v>1.0066219188456866</v>
      </c>
      <c r="J522">
        <v>-2.6649951714582197E-2</v>
      </c>
      <c r="M522">
        <v>499.08699999999999</v>
      </c>
      <c r="N522">
        <v>5.1304599999999999E-2</v>
      </c>
      <c r="O522">
        <v>-13.329000000000001</v>
      </c>
      <c r="P522">
        <v>500.15100000000001</v>
      </c>
      <c r="Q522">
        <v>5.0967100000000001E-2</v>
      </c>
      <c r="S522" t="b">
        <v>0</v>
      </c>
      <c r="T522" t="b">
        <v>0</v>
      </c>
      <c r="U522">
        <v>1</v>
      </c>
      <c r="V522">
        <v>-2.6649951714582197E-2</v>
      </c>
      <c r="W522">
        <v>0.9</v>
      </c>
    </row>
    <row r="523" spans="1:23" x14ac:dyDescent="0.25">
      <c r="A523" t="s">
        <v>2356</v>
      </c>
      <c r="B523" t="s">
        <v>118</v>
      </c>
      <c r="C523" t="s">
        <v>45</v>
      </c>
      <c r="D523" t="s">
        <v>1650</v>
      </c>
      <c r="E523" t="s">
        <v>57</v>
      </c>
      <c r="F523" t="s">
        <v>102</v>
      </c>
      <c r="G523" t="s">
        <v>1658</v>
      </c>
      <c r="H523">
        <v>1</v>
      </c>
      <c r="I523">
        <v>1.0043057958562356</v>
      </c>
      <c r="J523">
        <v>-3.0060669058780024E-2</v>
      </c>
      <c r="M523">
        <v>498.99099999999999</v>
      </c>
      <c r="N523">
        <v>5.1197300000000001E-2</v>
      </c>
      <c r="O523">
        <v>-15.038</v>
      </c>
      <c r="P523">
        <v>500.255</v>
      </c>
      <c r="Q523">
        <v>5.0977799999999997E-2</v>
      </c>
      <c r="S523" t="b">
        <v>0</v>
      </c>
      <c r="T523" t="b">
        <v>0</v>
      </c>
      <c r="U523">
        <v>1</v>
      </c>
      <c r="V523">
        <v>-3.0060669058780024E-2</v>
      </c>
      <c r="W523">
        <v>1</v>
      </c>
    </row>
    <row r="524" spans="1:23" x14ac:dyDescent="0.25">
      <c r="A524" t="s">
        <v>2357</v>
      </c>
      <c r="B524" t="s">
        <v>118</v>
      </c>
      <c r="C524" t="s">
        <v>45</v>
      </c>
      <c r="D524" t="s">
        <v>1650</v>
      </c>
      <c r="E524" t="s">
        <v>57</v>
      </c>
      <c r="F524" t="s">
        <v>102</v>
      </c>
      <c r="G524" t="s">
        <v>1659</v>
      </c>
      <c r="H524">
        <v>0.71837562842950087</v>
      </c>
      <c r="I524">
        <v>1.0009572794432087</v>
      </c>
      <c r="J524">
        <v>-4.43773675425533E-4</v>
      </c>
      <c r="M524">
        <v>359.37099999999998</v>
      </c>
      <c r="N524">
        <v>5.1026599999999998E-2</v>
      </c>
      <c r="O524">
        <v>-0.222</v>
      </c>
      <c r="P524">
        <v>500.255</v>
      </c>
      <c r="Q524">
        <v>5.0977799999999997E-2</v>
      </c>
      <c r="S524" t="b">
        <v>0</v>
      </c>
      <c r="T524" t="b">
        <v>1</v>
      </c>
      <c r="U524">
        <v>1</v>
      </c>
      <c r="V524">
        <v>-4.43773675425533E-4</v>
      </c>
      <c r="W524">
        <v>0.5</v>
      </c>
    </row>
    <row r="525" spans="1:23" x14ac:dyDescent="0.25">
      <c r="A525" t="s">
        <v>2358</v>
      </c>
      <c r="B525" t="s">
        <v>118</v>
      </c>
      <c r="C525" t="s">
        <v>45</v>
      </c>
      <c r="D525" t="s">
        <v>1650</v>
      </c>
      <c r="E525" t="s">
        <v>57</v>
      </c>
      <c r="F525" t="s">
        <v>102</v>
      </c>
      <c r="G525" t="s">
        <v>1656</v>
      </c>
      <c r="H525">
        <v>0.46612427661892436</v>
      </c>
      <c r="I525">
        <v>1</v>
      </c>
      <c r="J525">
        <v>-1.1094341885638326E-3</v>
      </c>
      <c r="M525">
        <v>233.18100000000001</v>
      </c>
      <c r="N525">
        <v>5.0508900000000002E-2</v>
      </c>
      <c r="O525">
        <v>-0.55500000000000005</v>
      </c>
      <c r="P525">
        <v>500.255</v>
      </c>
      <c r="Q525">
        <v>5.0977799999999997E-2</v>
      </c>
      <c r="S525" t="b">
        <v>0</v>
      </c>
      <c r="T525" t="b">
        <v>1</v>
      </c>
      <c r="U525">
        <v>1</v>
      </c>
      <c r="V525">
        <v>-1.1094341885638326E-3</v>
      </c>
      <c r="W525">
        <v>0.25</v>
      </c>
    </row>
    <row r="526" spans="1:23" x14ac:dyDescent="0.25">
      <c r="A526" t="s">
        <v>2359</v>
      </c>
      <c r="B526" t="s">
        <v>118</v>
      </c>
      <c r="C526" t="s">
        <v>45</v>
      </c>
      <c r="D526" t="s">
        <v>1650</v>
      </c>
      <c r="E526" t="s">
        <v>57</v>
      </c>
      <c r="F526" t="s">
        <v>102</v>
      </c>
      <c r="G526" t="s">
        <v>1657</v>
      </c>
      <c r="H526">
        <v>0.99407302275839327</v>
      </c>
      <c r="I526">
        <v>1.0074620717253393</v>
      </c>
      <c r="J526">
        <v>-3.0770307143356889E-2</v>
      </c>
      <c r="M526">
        <v>497.29</v>
      </c>
      <c r="N526">
        <v>5.13582E-2</v>
      </c>
      <c r="O526">
        <v>-15.393000000000001</v>
      </c>
      <c r="P526">
        <v>500.255</v>
      </c>
      <c r="Q526">
        <v>5.0977799999999997E-2</v>
      </c>
      <c r="S526" t="b">
        <v>0</v>
      </c>
      <c r="T526" t="b">
        <v>0</v>
      </c>
      <c r="U526">
        <v>1</v>
      </c>
      <c r="V526">
        <v>-3.0770307143356889E-2</v>
      </c>
      <c r="W526">
        <v>0.9</v>
      </c>
    </row>
    <row r="527" spans="1:23" x14ac:dyDescent="0.25">
      <c r="A527" t="s">
        <v>2360</v>
      </c>
      <c r="B527" t="s">
        <v>118</v>
      </c>
      <c r="C527" t="s">
        <v>45</v>
      </c>
      <c r="D527" t="s">
        <v>1650</v>
      </c>
      <c r="E527" t="s">
        <v>59</v>
      </c>
      <c r="F527" t="s">
        <v>102</v>
      </c>
      <c r="G527" t="s">
        <v>1658</v>
      </c>
      <c r="H527">
        <v>1</v>
      </c>
      <c r="I527">
        <v>1.0053180011691365</v>
      </c>
      <c r="J527">
        <v>-2.8543442844149485E-2</v>
      </c>
      <c r="M527">
        <v>500.113</v>
      </c>
      <c r="N527">
        <v>5.12489E-2</v>
      </c>
      <c r="O527">
        <v>-14.279</v>
      </c>
      <c r="P527">
        <v>500.255</v>
      </c>
      <c r="Q527">
        <v>5.0977799999999997E-2</v>
      </c>
      <c r="S527" t="b">
        <v>0</v>
      </c>
      <c r="T527" t="b">
        <v>0</v>
      </c>
      <c r="U527">
        <v>1</v>
      </c>
      <c r="V527">
        <v>-2.8543442844149485E-2</v>
      </c>
      <c r="W527">
        <v>1</v>
      </c>
    </row>
    <row r="528" spans="1:23" x14ac:dyDescent="0.25">
      <c r="A528" t="s">
        <v>2361</v>
      </c>
      <c r="B528" t="s">
        <v>118</v>
      </c>
      <c r="C528" t="s">
        <v>45</v>
      </c>
      <c r="D528" t="s">
        <v>1650</v>
      </c>
      <c r="E528" t="s">
        <v>59</v>
      </c>
      <c r="F528" t="s">
        <v>102</v>
      </c>
      <c r="G528" t="s">
        <v>1659</v>
      </c>
      <c r="H528">
        <v>0.78593117510069865</v>
      </c>
      <c r="I528">
        <v>1.0045706170136806</v>
      </c>
      <c r="J528">
        <v>-3.8380425982748799E-4</v>
      </c>
      <c r="M528">
        <v>393.166</v>
      </c>
      <c r="N528">
        <v>5.1210800000000001E-2</v>
      </c>
      <c r="O528">
        <v>-0.192</v>
      </c>
      <c r="P528">
        <v>500.255</v>
      </c>
      <c r="Q528">
        <v>5.0977799999999997E-2</v>
      </c>
      <c r="S528" t="b">
        <v>0</v>
      </c>
      <c r="T528" t="b">
        <v>1</v>
      </c>
      <c r="U528">
        <v>1</v>
      </c>
      <c r="V528">
        <v>-3.8380425982748799E-4</v>
      </c>
      <c r="W528">
        <v>0.5</v>
      </c>
    </row>
    <row r="529" spans="1:23" x14ac:dyDescent="0.25">
      <c r="A529" t="s">
        <v>2362</v>
      </c>
      <c r="B529" t="s">
        <v>118</v>
      </c>
      <c r="C529" t="s">
        <v>45</v>
      </c>
      <c r="D529" t="s">
        <v>1650</v>
      </c>
      <c r="E529" t="s">
        <v>59</v>
      </c>
      <c r="F529" t="s">
        <v>102</v>
      </c>
      <c r="G529" t="s">
        <v>1656</v>
      </c>
      <c r="H529">
        <v>0.49486162057350747</v>
      </c>
      <c r="I529">
        <v>1.0108125497765694</v>
      </c>
      <c r="J529">
        <v>-9.3152492228963234E-4</v>
      </c>
      <c r="M529">
        <v>247.55699999999999</v>
      </c>
      <c r="N529">
        <v>5.1528999999999998E-2</v>
      </c>
      <c r="O529">
        <v>-0.46600000000000003</v>
      </c>
      <c r="P529">
        <v>500.255</v>
      </c>
      <c r="Q529">
        <v>5.0977799999999997E-2</v>
      </c>
      <c r="S529" t="b">
        <v>0</v>
      </c>
      <c r="T529" t="b">
        <v>1</v>
      </c>
      <c r="U529">
        <v>1</v>
      </c>
      <c r="V529">
        <v>-9.3152492228963234E-4</v>
      </c>
      <c r="W529">
        <v>0.25</v>
      </c>
    </row>
    <row r="530" spans="1:23" x14ac:dyDescent="0.25">
      <c r="A530" t="s">
        <v>2363</v>
      </c>
      <c r="B530" t="s">
        <v>118</v>
      </c>
      <c r="C530" t="s">
        <v>45</v>
      </c>
      <c r="D530" t="s">
        <v>1650</v>
      </c>
      <c r="E530" t="s">
        <v>59</v>
      </c>
      <c r="F530" t="s">
        <v>102</v>
      </c>
      <c r="G530" t="s">
        <v>1657</v>
      </c>
      <c r="H530">
        <v>0.99507451199888053</v>
      </c>
      <c r="I530">
        <v>1.0051865714095156</v>
      </c>
      <c r="J530">
        <v>-2.9095161467651499E-2</v>
      </c>
      <c r="M530">
        <v>497.791</v>
      </c>
      <c r="N530">
        <v>5.1242200000000002E-2</v>
      </c>
      <c r="O530">
        <v>-14.555</v>
      </c>
      <c r="P530">
        <v>500.255</v>
      </c>
      <c r="Q530">
        <v>5.0977799999999997E-2</v>
      </c>
      <c r="S530" t="b">
        <v>0</v>
      </c>
      <c r="T530" t="b">
        <v>0</v>
      </c>
      <c r="U530">
        <v>1</v>
      </c>
      <c r="V530">
        <v>-2.9095161467651499E-2</v>
      </c>
      <c r="W530">
        <v>0.9</v>
      </c>
    </row>
    <row r="531" spans="1:23" x14ac:dyDescent="0.25">
      <c r="A531" t="s">
        <v>2364</v>
      </c>
      <c r="B531" t="s">
        <v>118</v>
      </c>
      <c r="C531" t="s">
        <v>45</v>
      </c>
      <c r="D531" t="s">
        <v>1650</v>
      </c>
      <c r="E531" t="s">
        <v>62</v>
      </c>
      <c r="F531" t="s">
        <v>102</v>
      </c>
      <c r="G531" t="s">
        <v>1658</v>
      </c>
      <c r="H531">
        <v>1.0073242646250411</v>
      </c>
      <c r="I531">
        <v>1.005871183142466</v>
      </c>
      <c r="J531">
        <v>-2.5253120908336747E-2</v>
      </c>
      <c r="M531">
        <v>503.91899999999998</v>
      </c>
      <c r="N531">
        <v>5.1277099999999999E-2</v>
      </c>
      <c r="O531">
        <v>-12.632999999999999</v>
      </c>
      <c r="P531">
        <v>500.255</v>
      </c>
      <c r="Q531">
        <v>5.0977799999999997E-2</v>
      </c>
      <c r="S531" t="b">
        <v>0</v>
      </c>
      <c r="T531" t="b">
        <v>0</v>
      </c>
      <c r="U531">
        <v>1</v>
      </c>
      <c r="V531">
        <v>-2.5253120908336747E-2</v>
      </c>
      <c r="W531">
        <v>1</v>
      </c>
    </row>
    <row r="532" spans="1:23" x14ac:dyDescent="0.25">
      <c r="A532" t="s">
        <v>2365</v>
      </c>
      <c r="B532" t="s">
        <v>118</v>
      </c>
      <c r="C532" t="s">
        <v>45</v>
      </c>
      <c r="D532" t="s">
        <v>1650</v>
      </c>
      <c r="E532" t="s">
        <v>62</v>
      </c>
      <c r="F532" t="s">
        <v>102</v>
      </c>
      <c r="G532" t="s">
        <v>1659</v>
      </c>
      <c r="H532">
        <v>0.81451059959420702</v>
      </c>
      <c r="I532">
        <v>1.0067598052485591</v>
      </c>
      <c r="J532">
        <v>-4.9174920790396898E-4</v>
      </c>
      <c r="M532">
        <v>407.46300000000002</v>
      </c>
      <c r="N532">
        <v>5.1322399999999997E-2</v>
      </c>
      <c r="O532">
        <v>-0.246</v>
      </c>
      <c r="P532">
        <v>500.255</v>
      </c>
      <c r="Q532">
        <v>5.0977799999999997E-2</v>
      </c>
      <c r="S532" t="b">
        <v>0</v>
      </c>
      <c r="T532" t="b">
        <v>1</v>
      </c>
      <c r="U532">
        <v>1</v>
      </c>
      <c r="V532">
        <v>-4.9174920790396898E-4</v>
      </c>
      <c r="W532">
        <v>0.5</v>
      </c>
    </row>
    <row r="533" spans="1:23" x14ac:dyDescent="0.25">
      <c r="A533" t="s">
        <v>2366</v>
      </c>
      <c r="B533" t="s">
        <v>118</v>
      </c>
      <c r="C533" t="s">
        <v>45</v>
      </c>
      <c r="D533" t="s">
        <v>1650</v>
      </c>
      <c r="E533" t="s">
        <v>62</v>
      </c>
      <c r="F533" t="s">
        <v>102</v>
      </c>
      <c r="G533" t="s">
        <v>1656</v>
      </c>
      <c r="H533">
        <v>0.59830686349961515</v>
      </c>
      <c r="I533">
        <v>1.0277218710889839</v>
      </c>
      <c r="J533">
        <v>-1.2453648639194012E-3</v>
      </c>
      <c r="M533">
        <v>299.30599999999998</v>
      </c>
      <c r="N533">
        <v>5.2391E-2</v>
      </c>
      <c r="O533">
        <v>-0.623</v>
      </c>
      <c r="P533">
        <v>500.255</v>
      </c>
      <c r="Q533">
        <v>5.0977799999999997E-2</v>
      </c>
      <c r="S533" t="b">
        <v>0</v>
      </c>
      <c r="T533" t="b">
        <v>1</v>
      </c>
      <c r="U533">
        <v>1</v>
      </c>
      <c r="V533">
        <v>-1.2453648639194012E-3</v>
      </c>
      <c r="W533">
        <v>0.25</v>
      </c>
    </row>
    <row r="534" spans="1:23" x14ac:dyDescent="0.25">
      <c r="A534" t="s">
        <v>2367</v>
      </c>
      <c r="B534" t="s">
        <v>118</v>
      </c>
      <c r="C534" t="s">
        <v>45</v>
      </c>
      <c r="D534" t="s">
        <v>1650</v>
      </c>
      <c r="E534" t="s">
        <v>62</v>
      </c>
      <c r="F534" t="s">
        <v>102</v>
      </c>
      <c r="G534" t="s">
        <v>1657</v>
      </c>
      <c r="H534">
        <v>0.99947226914273724</v>
      </c>
      <c r="I534">
        <v>1.0055573210299384</v>
      </c>
      <c r="J534">
        <v>-2.5902789577315569E-2</v>
      </c>
      <c r="M534">
        <v>499.99099999999999</v>
      </c>
      <c r="N534">
        <v>5.1261099999999997E-2</v>
      </c>
      <c r="O534">
        <v>-12.958</v>
      </c>
      <c r="P534">
        <v>500.255</v>
      </c>
      <c r="Q534">
        <v>5.0977799999999997E-2</v>
      </c>
      <c r="S534" t="b">
        <v>0</v>
      </c>
      <c r="T534" t="b">
        <v>0</v>
      </c>
      <c r="U534">
        <v>1</v>
      </c>
      <c r="V534">
        <v>-2.5902789577315569E-2</v>
      </c>
      <c r="W534">
        <v>0.9</v>
      </c>
    </row>
    <row r="535" spans="1:23" x14ac:dyDescent="0.25">
      <c r="A535" t="s">
        <v>2368</v>
      </c>
      <c r="B535" t="s">
        <v>118</v>
      </c>
      <c r="C535" t="s">
        <v>45</v>
      </c>
      <c r="D535" t="s">
        <v>1650</v>
      </c>
      <c r="E535" t="s">
        <v>100</v>
      </c>
      <c r="F535" t="s">
        <v>102</v>
      </c>
      <c r="G535" t="s">
        <v>1658</v>
      </c>
      <c r="H535">
        <v>1.0157810563352123</v>
      </c>
      <c r="I535">
        <v>1.0058735595654273</v>
      </c>
      <c r="J535">
        <v>-2.141457758586222E-2</v>
      </c>
      <c r="M535">
        <v>508.11399999999998</v>
      </c>
      <c r="N535">
        <v>5.1273600000000003E-2</v>
      </c>
      <c r="O535">
        <v>-10.712</v>
      </c>
      <c r="P535">
        <v>500.22</v>
      </c>
      <c r="Q535">
        <v>5.0974199999999997E-2</v>
      </c>
      <c r="S535" t="b">
        <v>0</v>
      </c>
      <c r="T535" t="b">
        <v>0</v>
      </c>
      <c r="U535">
        <v>1</v>
      </c>
      <c r="V535">
        <v>-2.141457758586222E-2</v>
      </c>
      <c r="W535">
        <v>1</v>
      </c>
    </row>
    <row r="536" spans="1:23" x14ac:dyDescent="0.25">
      <c r="A536" t="s">
        <v>2369</v>
      </c>
      <c r="B536" t="s">
        <v>118</v>
      </c>
      <c r="C536" t="s">
        <v>45</v>
      </c>
      <c r="D536" t="s">
        <v>1650</v>
      </c>
      <c r="E536" t="s">
        <v>100</v>
      </c>
      <c r="F536" t="s">
        <v>102</v>
      </c>
      <c r="G536" t="s">
        <v>1659</v>
      </c>
      <c r="H536">
        <v>0.84629163168205979</v>
      </c>
      <c r="I536">
        <v>1.007537146242609</v>
      </c>
      <c r="J536">
        <v>-6.1972731997920907E-4</v>
      </c>
      <c r="M536">
        <v>423.33199999999999</v>
      </c>
      <c r="N536">
        <v>5.1358399999999998E-2</v>
      </c>
      <c r="O536">
        <v>-0.31</v>
      </c>
      <c r="P536">
        <v>500.22</v>
      </c>
      <c r="Q536">
        <v>5.0974199999999997E-2</v>
      </c>
      <c r="S536" t="b">
        <v>0</v>
      </c>
      <c r="T536" t="b">
        <v>1</v>
      </c>
      <c r="U536">
        <v>1</v>
      </c>
      <c r="V536">
        <v>-6.1972731997920907E-4</v>
      </c>
      <c r="W536">
        <v>0.5</v>
      </c>
    </row>
    <row r="537" spans="1:23" x14ac:dyDescent="0.25">
      <c r="A537" t="s">
        <v>2370</v>
      </c>
      <c r="B537" t="s">
        <v>118</v>
      </c>
      <c r="C537" t="s">
        <v>45</v>
      </c>
      <c r="D537" t="s">
        <v>1650</v>
      </c>
      <c r="E537" t="s">
        <v>100</v>
      </c>
      <c r="F537" t="s">
        <v>102</v>
      </c>
      <c r="G537" t="s">
        <v>1656</v>
      </c>
      <c r="H537">
        <v>0.68781536124105391</v>
      </c>
      <c r="I537">
        <v>1.0334227903527669</v>
      </c>
      <c r="J537">
        <v>-1.5633121426572307E-3</v>
      </c>
      <c r="M537">
        <v>344.05900000000003</v>
      </c>
      <c r="N537">
        <v>5.26779E-2</v>
      </c>
      <c r="O537">
        <v>-0.78200000000000003</v>
      </c>
      <c r="P537">
        <v>500.22</v>
      </c>
      <c r="Q537">
        <v>5.0974199999999997E-2</v>
      </c>
      <c r="S537" t="b">
        <v>0</v>
      </c>
      <c r="T537" t="b">
        <v>1</v>
      </c>
      <c r="U537">
        <v>1</v>
      </c>
      <c r="V537">
        <v>-1.5633121426572307E-3</v>
      </c>
      <c r="W537">
        <v>0.25</v>
      </c>
    </row>
    <row r="538" spans="1:23" x14ac:dyDescent="0.25">
      <c r="A538" t="s">
        <v>2371</v>
      </c>
      <c r="B538" t="s">
        <v>118</v>
      </c>
      <c r="C538" t="s">
        <v>45</v>
      </c>
      <c r="D538" t="s">
        <v>1650</v>
      </c>
      <c r="E538" t="s">
        <v>100</v>
      </c>
      <c r="F538" t="s">
        <v>102</v>
      </c>
      <c r="G538" t="s">
        <v>1657</v>
      </c>
      <c r="H538">
        <v>1.0044800287873334</v>
      </c>
      <c r="I538">
        <v>1.0080805584001318</v>
      </c>
      <c r="J538">
        <v>-2.2060293470872815E-2</v>
      </c>
      <c r="M538">
        <v>502.46100000000001</v>
      </c>
      <c r="N538">
        <v>5.1386099999999997E-2</v>
      </c>
      <c r="O538">
        <v>-11.035</v>
      </c>
      <c r="P538">
        <v>500.22</v>
      </c>
      <c r="Q538">
        <v>5.0974199999999997E-2</v>
      </c>
      <c r="S538" t="b">
        <v>0</v>
      </c>
      <c r="T538" t="b">
        <v>0</v>
      </c>
      <c r="U538">
        <v>1</v>
      </c>
      <c r="V538">
        <v>-2.2060293470872815E-2</v>
      </c>
      <c r="W538">
        <v>0.9</v>
      </c>
    </row>
    <row r="539" spans="1:23" x14ac:dyDescent="0.25">
      <c r="A539" t="s">
        <v>2372</v>
      </c>
      <c r="B539" t="s">
        <v>118</v>
      </c>
      <c r="C539" t="s">
        <v>45</v>
      </c>
      <c r="D539" t="s">
        <v>1650</v>
      </c>
      <c r="E539" t="s">
        <v>47</v>
      </c>
      <c r="F539" t="s">
        <v>103</v>
      </c>
      <c r="G539" t="s">
        <v>1658</v>
      </c>
      <c r="H539">
        <v>1.0593664908696157</v>
      </c>
      <c r="I539">
        <v>1.3592098344960724</v>
      </c>
      <c r="J539">
        <v>-2.2930919355935053E-2</v>
      </c>
      <c r="M539">
        <v>529.89300000000003</v>
      </c>
      <c r="N539">
        <v>6.9281099999999998E-2</v>
      </c>
      <c r="O539">
        <v>-11.47</v>
      </c>
      <c r="P539">
        <v>500.19799999999998</v>
      </c>
      <c r="Q539">
        <v>5.0971599999999999E-2</v>
      </c>
      <c r="S539" t="b">
        <v>0</v>
      </c>
      <c r="T539" t="b">
        <v>0</v>
      </c>
      <c r="U539">
        <v>1</v>
      </c>
      <c r="V539">
        <v>-2.2930919355935053E-2</v>
      </c>
      <c r="W539">
        <v>1</v>
      </c>
    </row>
    <row r="540" spans="1:23" x14ac:dyDescent="0.25">
      <c r="A540" t="s">
        <v>2373</v>
      </c>
      <c r="B540" t="s">
        <v>118</v>
      </c>
      <c r="C540" t="s">
        <v>45</v>
      </c>
      <c r="D540" t="s">
        <v>1650</v>
      </c>
      <c r="E540" t="s">
        <v>47</v>
      </c>
      <c r="F540" t="s">
        <v>103</v>
      </c>
      <c r="G540" t="s">
        <v>1659</v>
      </c>
      <c r="H540">
        <v>0.8360789127505508</v>
      </c>
      <c r="I540">
        <v>1.2928375801426677</v>
      </c>
      <c r="J540">
        <v>-5.4978228621465903E-4</v>
      </c>
      <c r="M540">
        <v>418.20499999999998</v>
      </c>
      <c r="N540">
        <v>6.5897999999999998E-2</v>
      </c>
      <c r="O540">
        <v>-0.27500000000000002</v>
      </c>
      <c r="P540">
        <v>500.19799999999998</v>
      </c>
      <c r="Q540">
        <v>5.0971599999999999E-2</v>
      </c>
      <c r="S540" t="b">
        <v>0</v>
      </c>
      <c r="T540" t="b">
        <v>1</v>
      </c>
      <c r="U540">
        <v>1</v>
      </c>
      <c r="V540">
        <v>-5.4978228621465903E-4</v>
      </c>
      <c r="W540">
        <v>0.5</v>
      </c>
    </row>
    <row r="541" spans="1:23" x14ac:dyDescent="0.25">
      <c r="A541" t="s">
        <v>2374</v>
      </c>
      <c r="B541" t="s">
        <v>118</v>
      </c>
      <c r="C541" t="s">
        <v>45</v>
      </c>
      <c r="D541" t="s">
        <v>1650</v>
      </c>
      <c r="E541" t="s">
        <v>47</v>
      </c>
      <c r="F541" t="s">
        <v>103</v>
      </c>
      <c r="G541" t="s">
        <v>1656</v>
      </c>
      <c r="H541">
        <v>0.62012443072543277</v>
      </c>
      <c r="I541">
        <v>1.0198443839314442</v>
      </c>
      <c r="J541">
        <v>-1.2375099460613598E-3</v>
      </c>
      <c r="M541">
        <v>310.185</v>
      </c>
      <c r="N541">
        <v>5.1983099999999997E-2</v>
      </c>
      <c r="O541">
        <v>-0.61899999999999999</v>
      </c>
      <c r="P541">
        <v>500.19799999999998</v>
      </c>
      <c r="Q541">
        <v>5.0971599999999999E-2</v>
      </c>
      <c r="S541" t="b">
        <v>0</v>
      </c>
      <c r="T541" t="b">
        <v>1</v>
      </c>
      <c r="U541">
        <v>1</v>
      </c>
      <c r="V541">
        <v>-1.2375099460613598E-3</v>
      </c>
      <c r="W541">
        <v>0.25</v>
      </c>
    </row>
    <row r="542" spans="1:23" x14ac:dyDescent="0.25">
      <c r="A542" t="s">
        <v>2375</v>
      </c>
      <c r="B542" t="s">
        <v>118</v>
      </c>
      <c r="C542" t="s">
        <v>45</v>
      </c>
      <c r="D542" t="s">
        <v>1650</v>
      </c>
      <c r="E542" t="s">
        <v>47</v>
      </c>
      <c r="F542" t="s">
        <v>103</v>
      </c>
      <c r="G542" t="s">
        <v>1657</v>
      </c>
      <c r="H542">
        <v>0.99937024938124508</v>
      </c>
      <c r="I542">
        <v>1.00872642805013</v>
      </c>
      <c r="J542">
        <v>-2.3830563097013584E-2</v>
      </c>
      <c r="M542">
        <v>499.88299999999998</v>
      </c>
      <c r="N542">
        <v>5.1416400000000001E-2</v>
      </c>
      <c r="O542">
        <v>-11.92</v>
      </c>
      <c r="P542">
        <v>500.19799999999998</v>
      </c>
      <c r="Q542">
        <v>5.0971599999999999E-2</v>
      </c>
      <c r="S542" t="b">
        <v>0</v>
      </c>
      <c r="T542" t="b">
        <v>0</v>
      </c>
      <c r="U542">
        <v>1</v>
      </c>
      <c r="V542">
        <v>-2.3830563097013584E-2</v>
      </c>
      <c r="W542">
        <v>0.9</v>
      </c>
    </row>
    <row r="543" spans="1:23" x14ac:dyDescent="0.25">
      <c r="A543" t="s">
        <v>2376</v>
      </c>
      <c r="B543" t="s">
        <v>118</v>
      </c>
      <c r="C543" t="s">
        <v>45</v>
      </c>
      <c r="D543" t="s">
        <v>1650</v>
      </c>
      <c r="E543" t="s">
        <v>67</v>
      </c>
      <c r="F543" t="s">
        <v>103</v>
      </c>
      <c r="G543" t="s">
        <v>1658</v>
      </c>
      <c r="H543">
        <v>1.0401870504172448</v>
      </c>
      <c r="I543">
        <v>1.2359811342224736</v>
      </c>
      <c r="J543">
        <v>-2.3525248607518003E-2</v>
      </c>
      <c r="M543">
        <v>520.28700000000003</v>
      </c>
      <c r="N543">
        <v>6.2998700000000005E-2</v>
      </c>
      <c r="O543">
        <v>-11.766999999999999</v>
      </c>
      <c r="P543">
        <v>500.18599999999998</v>
      </c>
      <c r="Q543">
        <v>5.0970599999999998E-2</v>
      </c>
      <c r="S543" t="b">
        <v>0</v>
      </c>
      <c r="T543" t="b">
        <v>0</v>
      </c>
      <c r="U543">
        <v>1</v>
      </c>
      <c r="V543">
        <v>-2.3525248607518003E-2</v>
      </c>
      <c r="W543">
        <v>1</v>
      </c>
    </row>
    <row r="544" spans="1:23" x14ac:dyDescent="0.25">
      <c r="A544" t="s">
        <v>2377</v>
      </c>
      <c r="B544" t="s">
        <v>118</v>
      </c>
      <c r="C544" t="s">
        <v>45</v>
      </c>
      <c r="D544" t="s">
        <v>1650</v>
      </c>
      <c r="E544" t="s">
        <v>67</v>
      </c>
      <c r="F544" t="s">
        <v>103</v>
      </c>
      <c r="G544" t="s">
        <v>1659</v>
      </c>
      <c r="H544">
        <v>0.81575254005509956</v>
      </c>
      <c r="I544">
        <v>1.3107301071598136</v>
      </c>
      <c r="J544">
        <v>-5.2980291331624642E-4</v>
      </c>
      <c r="M544">
        <v>408.02800000000002</v>
      </c>
      <c r="N544">
        <v>6.6808699999999999E-2</v>
      </c>
      <c r="O544">
        <v>-0.26500000000000001</v>
      </c>
      <c r="P544">
        <v>500.18599999999998</v>
      </c>
      <c r="Q544">
        <v>5.0970599999999998E-2</v>
      </c>
      <c r="S544" t="b">
        <v>0</v>
      </c>
      <c r="T544" t="b">
        <v>1</v>
      </c>
      <c r="U544">
        <v>1</v>
      </c>
      <c r="V544">
        <v>-5.2980291331624642E-4</v>
      </c>
      <c r="W544">
        <v>0.5</v>
      </c>
    </row>
    <row r="545" spans="1:23" x14ac:dyDescent="0.25">
      <c r="A545" t="s">
        <v>2378</v>
      </c>
      <c r="B545" t="s">
        <v>118</v>
      </c>
      <c r="C545" t="s">
        <v>45</v>
      </c>
      <c r="D545" t="s">
        <v>1650</v>
      </c>
      <c r="E545" t="s">
        <v>67</v>
      </c>
      <c r="F545" t="s">
        <v>103</v>
      </c>
      <c r="G545" t="s">
        <v>1656</v>
      </c>
      <c r="H545">
        <v>0.62090902184387409</v>
      </c>
      <c r="I545">
        <v>1.0178789341306558</v>
      </c>
      <c r="J545">
        <v>-1.1275805400391054E-3</v>
      </c>
      <c r="M545">
        <v>310.57</v>
      </c>
      <c r="N545">
        <v>5.1881900000000002E-2</v>
      </c>
      <c r="O545">
        <v>-0.56399999999999995</v>
      </c>
      <c r="P545">
        <v>500.18599999999998</v>
      </c>
      <c r="Q545">
        <v>5.0970599999999998E-2</v>
      </c>
      <c r="S545" t="b">
        <v>0</v>
      </c>
      <c r="T545" t="b">
        <v>1</v>
      </c>
      <c r="U545">
        <v>1</v>
      </c>
      <c r="V545">
        <v>-1.1275805400391054E-3</v>
      </c>
      <c r="W545">
        <v>0.25</v>
      </c>
    </row>
    <row r="546" spans="1:23" x14ac:dyDescent="0.25">
      <c r="A546" t="s">
        <v>2379</v>
      </c>
      <c r="B546" t="s">
        <v>118</v>
      </c>
      <c r="C546" t="s">
        <v>45</v>
      </c>
      <c r="D546" t="s">
        <v>1650</v>
      </c>
      <c r="E546" t="s">
        <v>67</v>
      </c>
      <c r="F546" t="s">
        <v>103</v>
      </c>
      <c r="G546" t="s">
        <v>1657</v>
      </c>
      <c r="H546">
        <v>0.99841858828515795</v>
      </c>
      <c r="I546">
        <v>1.0088109616131653</v>
      </c>
      <c r="J546">
        <v>-2.4230986073180777E-2</v>
      </c>
      <c r="M546">
        <v>499.39499999999998</v>
      </c>
      <c r="N546">
        <v>5.1419699999999999E-2</v>
      </c>
      <c r="O546">
        <v>-12.12</v>
      </c>
      <c r="P546">
        <v>500.18599999999998</v>
      </c>
      <c r="Q546">
        <v>5.0970599999999998E-2</v>
      </c>
      <c r="S546" t="b">
        <v>0</v>
      </c>
      <c r="T546" t="b">
        <v>0</v>
      </c>
      <c r="U546">
        <v>1</v>
      </c>
      <c r="V546">
        <v>-2.4230986073180777E-2</v>
      </c>
      <c r="W546">
        <v>0.9</v>
      </c>
    </row>
    <row r="547" spans="1:23" x14ac:dyDescent="0.25">
      <c r="A547" t="s">
        <v>2380</v>
      </c>
      <c r="B547" t="s">
        <v>118</v>
      </c>
      <c r="C547" t="s">
        <v>45</v>
      </c>
      <c r="D547" t="s">
        <v>1650</v>
      </c>
      <c r="E547" t="s">
        <v>70</v>
      </c>
      <c r="F547" t="s">
        <v>103</v>
      </c>
      <c r="G547" t="s">
        <v>1658</v>
      </c>
      <c r="H547">
        <v>1.0554312597595525</v>
      </c>
      <c r="I547">
        <v>1.3013905048550929</v>
      </c>
      <c r="J547">
        <v>-1.9913985976235178E-2</v>
      </c>
      <c r="M547">
        <v>527.875</v>
      </c>
      <c r="N547">
        <v>6.6328100000000001E-2</v>
      </c>
      <c r="O547">
        <v>-9.9600000000000009</v>
      </c>
      <c r="P547">
        <v>500.15100000000001</v>
      </c>
      <c r="Q547">
        <v>5.0967100000000001E-2</v>
      </c>
      <c r="S547" t="b">
        <v>0</v>
      </c>
      <c r="T547" t="b">
        <v>0</v>
      </c>
      <c r="U547">
        <v>1</v>
      </c>
      <c r="V547">
        <v>-1.9913985976235178E-2</v>
      </c>
      <c r="W547">
        <v>1</v>
      </c>
    </row>
    <row r="548" spans="1:23" x14ac:dyDescent="0.25">
      <c r="A548" t="s">
        <v>2381</v>
      </c>
      <c r="B548" t="s">
        <v>118</v>
      </c>
      <c r="C548" t="s">
        <v>45</v>
      </c>
      <c r="D548" t="s">
        <v>1650</v>
      </c>
      <c r="E548" t="s">
        <v>70</v>
      </c>
      <c r="F548" t="s">
        <v>103</v>
      </c>
      <c r="G548" t="s">
        <v>1659</v>
      </c>
      <c r="H548">
        <v>0.84926152302004798</v>
      </c>
      <c r="I548">
        <v>1.1943273209580298</v>
      </c>
      <c r="J548">
        <v>-7.7176692638823079E-4</v>
      </c>
      <c r="M548">
        <v>424.75900000000001</v>
      </c>
      <c r="N548">
        <v>6.0871399999999999E-2</v>
      </c>
      <c r="O548">
        <v>-0.38600000000000001</v>
      </c>
      <c r="P548">
        <v>500.15100000000001</v>
      </c>
      <c r="Q548">
        <v>5.0967100000000001E-2</v>
      </c>
      <c r="S548" t="b">
        <v>0</v>
      </c>
      <c r="T548" t="b">
        <v>1</v>
      </c>
      <c r="U548">
        <v>1</v>
      </c>
      <c r="V548">
        <v>-7.7176692638823079E-4</v>
      </c>
      <c r="W548">
        <v>0.5</v>
      </c>
    </row>
    <row r="549" spans="1:23" x14ac:dyDescent="0.25">
      <c r="A549" t="s">
        <v>2382</v>
      </c>
      <c r="B549" t="s">
        <v>118</v>
      </c>
      <c r="C549" t="s">
        <v>45</v>
      </c>
      <c r="D549" t="s">
        <v>1650</v>
      </c>
      <c r="E549" t="s">
        <v>70</v>
      </c>
      <c r="F549" t="s">
        <v>103</v>
      </c>
      <c r="G549" t="s">
        <v>1656</v>
      </c>
      <c r="H549">
        <v>0.66729247767174316</v>
      </c>
      <c r="I549">
        <v>1.0257499445720866</v>
      </c>
      <c r="J549">
        <v>-1.6734946046294019E-3</v>
      </c>
      <c r="M549">
        <v>333.74700000000001</v>
      </c>
      <c r="N549">
        <v>5.22795E-2</v>
      </c>
      <c r="O549">
        <v>-0.83699999999999997</v>
      </c>
      <c r="P549">
        <v>500.15100000000001</v>
      </c>
      <c r="Q549">
        <v>5.0967100000000001E-2</v>
      </c>
      <c r="S549" t="b">
        <v>0</v>
      </c>
      <c r="T549" t="b">
        <v>1</v>
      </c>
      <c r="U549">
        <v>1</v>
      </c>
      <c r="V549">
        <v>-1.6734946046294019E-3</v>
      </c>
      <c r="W549">
        <v>0.25</v>
      </c>
    </row>
    <row r="550" spans="1:23" x14ac:dyDescent="0.25">
      <c r="A550" t="s">
        <v>2383</v>
      </c>
      <c r="B550" t="s">
        <v>118</v>
      </c>
      <c r="C550" t="s">
        <v>45</v>
      </c>
      <c r="D550" t="s">
        <v>1650</v>
      </c>
      <c r="E550" t="s">
        <v>70</v>
      </c>
      <c r="F550" t="s">
        <v>103</v>
      </c>
      <c r="G550" t="s">
        <v>1657</v>
      </c>
      <c r="H550">
        <v>1.0035069409038471</v>
      </c>
      <c r="I550">
        <v>1.0103086108489594</v>
      </c>
      <c r="J550">
        <v>-2.0649763771341055E-2</v>
      </c>
      <c r="M550">
        <v>501.90499999999997</v>
      </c>
      <c r="N550">
        <v>5.1492499999999997E-2</v>
      </c>
      <c r="O550">
        <v>-10.327999999999999</v>
      </c>
      <c r="P550">
        <v>500.15100000000001</v>
      </c>
      <c r="Q550">
        <v>5.0967100000000001E-2</v>
      </c>
      <c r="S550" t="b">
        <v>0</v>
      </c>
      <c r="T550" t="b">
        <v>0</v>
      </c>
      <c r="U550">
        <v>1</v>
      </c>
      <c r="V550">
        <v>-2.0649763771341055E-2</v>
      </c>
      <c r="W550">
        <v>0.9</v>
      </c>
    </row>
    <row r="551" spans="1:23" x14ac:dyDescent="0.25">
      <c r="A551" t="s">
        <v>2384</v>
      </c>
      <c r="B551" t="s">
        <v>118</v>
      </c>
      <c r="C551" t="s">
        <v>45</v>
      </c>
      <c r="D551" t="s">
        <v>1650</v>
      </c>
      <c r="E551" t="s">
        <v>57</v>
      </c>
      <c r="F551" t="s">
        <v>103</v>
      </c>
      <c r="G551" t="s">
        <v>1658</v>
      </c>
      <c r="H551">
        <v>1.080127135161068</v>
      </c>
      <c r="I551">
        <v>1.5357547795314823</v>
      </c>
      <c r="J551">
        <v>-1.9388112062847948E-2</v>
      </c>
      <c r="M551">
        <v>540.33900000000006</v>
      </c>
      <c r="N551">
        <v>7.8289399999999995E-2</v>
      </c>
      <c r="O551">
        <v>-9.6989999999999998</v>
      </c>
      <c r="P551">
        <v>500.255</v>
      </c>
      <c r="Q551">
        <v>5.0977799999999997E-2</v>
      </c>
      <c r="S551" t="b">
        <v>0</v>
      </c>
      <c r="T551" t="b">
        <v>0</v>
      </c>
      <c r="U551">
        <v>1</v>
      </c>
      <c r="V551">
        <v>-1.9388112062847948E-2</v>
      </c>
      <c r="W551">
        <v>1</v>
      </c>
    </row>
    <row r="552" spans="1:23" x14ac:dyDescent="0.25">
      <c r="A552" t="s">
        <v>2385</v>
      </c>
      <c r="B552" t="s">
        <v>118</v>
      </c>
      <c r="C552" t="s">
        <v>45</v>
      </c>
      <c r="D552" t="s">
        <v>1650</v>
      </c>
      <c r="E552" t="s">
        <v>57</v>
      </c>
      <c r="F552" t="s">
        <v>103</v>
      </c>
      <c r="G552" t="s">
        <v>1659</v>
      </c>
      <c r="H552">
        <v>0.88461084846728166</v>
      </c>
      <c r="I552">
        <v>1.5384971497396909</v>
      </c>
      <c r="J552">
        <v>-6.6965847417816923E-4</v>
      </c>
      <c r="M552">
        <v>442.53100000000001</v>
      </c>
      <c r="N552">
        <v>7.8429200000000004E-2</v>
      </c>
      <c r="O552">
        <v>-0.33500000000000002</v>
      </c>
      <c r="P552">
        <v>500.255</v>
      </c>
      <c r="Q552">
        <v>5.0977799999999997E-2</v>
      </c>
      <c r="S552" t="b">
        <v>0</v>
      </c>
      <c r="T552" t="b">
        <v>1</v>
      </c>
      <c r="U552">
        <v>1</v>
      </c>
      <c r="V552">
        <v>-6.6965847417816923E-4</v>
      </c>
      <c r="W552">
        <v>0.5</v>
      </c>
    </row>
    <row r="553" spans="1:23" x14ac:dyDescent="0.25">
      <c r="A553" t="s">
        <v>2386</v>
      </c>
      <c r="B553" t="s">
        <v>118</v>
      </c>
      <c r="C553" t="s">
        <v>45</v>
      </c>
      <c r="D553" t="s">
        <v>1650</v>
      </c>
      <c r="E553" t="s">
        <v>57</v>
      </c>
      <c r="F553" t="s">
        <v>103</v>
      </c>
      <c r="G553" t="s">
        <v>1656</v>
      </c>
      <c r="H553">
        <v>0.66291991084546886</v>
      </c>
      <c r="I553">
        <v>1.0254699104315996</v>
      </c>
      <c r="J553">
        <v>-1.5452119419096261E-3</v>
      </c>
      <c r="M553">
        <v>331.62900000000002</v>
      </c>
      <c r="N553">
        <v>5.2276200000000002E-2</v>
      </c>
      <c r="O553">
        <v>-0.77300000000000002</v>
      </c>
      <c r="P553">
        <v>500.255</v>
      </c>
      <c r="Q553">
        <v>5.0977799999999997E-2</v>
      </c>
      <c r="S553" t="b">
        <v>0</v>
      </c>
      <c r="T553" t="b">
        <v>1</v>
      </c>
      <c r="U553">
        <v>1</v>
      </c>
      <c r="V553">
        <v>-1.5452119419096261E-3</v>
      </c>
      <c r="W553">
        <v>0.25</v>
      </c>
    </row>
    <row r="554" spans="1:23" x14ac:dyDescent="0.25">
      <c r="A554" t="s">
        <v>2387</v>
      </c>
      <c r="B554" t="s">
        <v>118</v>
      </c>
      <c r="C554" t="s">
        <v>45</v>
      </c>
      <c r="D554" t="s">
        <v>1650</v>
      </c>
      <c r="E554" t="s">
        <v>57</v>
      </c>
      <c r="F554" t="s">
        <v>103</v>
      </c>
      <c r="G554" t="s">
        <v>1657</v>
      </c>
      <c r="H554">
        <v>1.0040019590009095</v>
      </c>
      <c r="I554">
        <v>1.0095727944320863</v>
      </c>
      <c r="J554">
        <v>-2.0127734855223837E-2</v>
      </c>
      <c r="M554">
        <v>502.25700000000001</v>
      </c>
      <c r="N554">
        <v>5.1465799999999999E-2</v>
      </c>
      <c r="O554">
        <v>-10.069000000000001</v>
      </c>
      <c r="P554">
        <v>500.255</v>
      </c>
      <c r="Q554">
        <v>5.0977799999999997E-2</v>
      </c>
      <c r="S554" t="b">
        <v>0</v>
      </c>
      <c r="T554" t="b">
        <v>0</v>
      </c>
      <c r="U554">
        <v>1</v>
      </c>
      <c r="V554">
        <v>-2.0127734855223837E-2</v>
      </c>
      <c r="W554">
        <v>0.9</v>
      </c>
    </row>
    <row r="555" spans="1:23" x14ac:dyDescent="0.25">
      <c r="A555" t="s">
        <v>2388</v>
      </c>
      <c r="B555" t="s">
        <v>118</v>
      </c>
      <c r="C555" t="s">
        <v>45</v>
      </c>
      <c r="D555" t="s">
        <v>1650</v>
      </c>
      <c r="E555" t="s">
        <v>59</v>
      </c>
      <c r="F555" t="s">
        <v>103</v>
      </c>
      <c r="G555" t="s">
        <v>1658</v>
      </c>
      <c r="H555">
        <v>1.0794814644531288</v>
      </c>
      <c r="I555">
        <v>1.3337374308032124</v>
      </c>
      <c r="J555">
        <v>-1.9396107984927687E-2</v>
      </c>
      <c r="M555">
        <v>540.01599999999996</v>
      </c>
      <c r="N555">
        <v>6.7990999999999996E-2</v>
      </c>
      <c r="O555">
        <v>-9.7029999999999994</v>
      </c>
      <c r="P555">
        <v>500.255</v>
      </c>
      <c r="Q555">
        <v>5.0977799999999997E-2</v>
      </c>
      <c r="S555" t="b">
        <v>0</v>
      </c>
      <c r="T555" t="b">
        <v>0</v>
      </c>
      <c r="U555">
        <v>1</v>
      </c>
      <c r="V555">
        <v>-1.9396107984927687E-2</v>
      </c>
      <c r="W555">
        <v>1</v>
      </c>
    </row>
    <row r="556" spans="1:23" x14ac:dyDescent="0.25">
      <c r="A556" t="s">
        <v>2389</v>
      </c>
      <c r="B556" t="s">
        <v>118</v>
      </c>
      <c r="C556" t="s">
        <v>45</v>
      </c>
      <c r="D556" t="s">
        <v>1650</v>
      </c>
      <c r="E556" t="s">
        <v>59</v>
      </c>
      <c r="F556" t="s">
        <v>103</v>
      </c>
      <c r="G556" t="s">
        <v>1659</v>
      </c>
      <c r="H556">
        <v>0.92032263545591753</v>
      </c>
      <c r="I556">
        <v>1.3356382582222068</v>
      </c>
      <c r="J556">
        <v>-4.3177979230592397E-4</v>
      </c>
      <c r="M556">
        <v>460.39600000000002</v>
      </c>
      <c r="N556">
        <v>6.8087900000000007E-2</v>
      </c>
      <c r="O556">
        <v>-0.216</v>
      </c>
      <c r="P556">
        <v>500.255</v>
      </c>
      <c r="Q556">
        <v>5.0977799999999997E-2</v>
      </c>
      <c r="S556" t="b">
        <v>0</v>
      </c>
      <c r="T556" t="b">
        <v>1</v>
      </c>
      <c r="U556">
        <v>1</v>
      </c>
      <c r="V556">
        <v>-4.3177979230592397E-4</v>
      </c>
      <c r="W556">
        <v>0.5</v>
      </c>
    </row>
    <row r="557" spans="1:23" x14ac:dyDescent="0.25">
      <c r="A557" t="s">
        <v>2390</v>
      </c>
      <c r="B557" t="s">
        <v>118</v>
      </c>
      <c r="C557" t="s">
        <v>45</v>
      </c>
      <c r="D557" t="s">
        <v>1650</v>
      </c>
      <c r="E557" t="s">
        <v>59</v>
      </c>
      <c r="F557" t="s">
        <v>103</v>
      </c>
      <c r="G557" t="s">
        <v>1656</v>
      </c>
      <c r="H557">
        <v>0.64555676604931478</v>
      </c>
      <c r="I557">
        <v>1.0264566144478577</v>
      </c>
      <c r="J557">
        <v>-1.1913923898811607E-3</v>
      </c>
      <c r="M557">
        <v>322.94299999999998</v>
      </c>
      <c r="N557">
        <v>5.2326499999999998E-2</v>
      </c>
      <c r="O557">
        <v>-0.59599999999999997</v>
      </c>
      <c r="P557">
        <v>500.255</v>
      </c>
      <c r="Q557">
        <v>5.0977799999999997E-2</v>
      </c>
      <c r="S557" t="b">
        <v>0</v>
      </c>
      <c r="T557" t="b">
        <v>1</v>
      </c>
      <c r="U557">
        <v>1</v>
      </c>
      <c r="V557">
        <v>-1.1913923898811607E-3</v>
      </c>
      <c r="W557">
        <v>0.25</v>
      </c>
    </row>
    <row r="558" spans="1:23" x14ac:dyDescent="0.25">
      <c r="A558" t="s">
        <v>2391</v>
      </c>
      <c r="B558" t="s">
        <v>118</v>
      </c>
      <c r="C558" t="s">
        <v>45</v>
      </c>
      <c r="D558" t="s">
        <v>1650</v>
      </c>
      <c r="E558" t="s">
        <v>59</v>
      </c>
      <c r="F558" t="s">
        <v>103</v>
      </c>
      <c r="G558" t="s">
        <v>1657</v>
      </c>
      <c r="H558">
        <v>1.0032623362085336</v>
      </c>
      <c r="I558">
        <v>1.0102436746976136</v>
      </c>
      <c r="J558">
        <v>-2.0471559504652626E-2</v>
      </c>
      <c r="M558">
        <v>501.887</v>
      </c>
      <c r="N558">
        <v>5.1499999999999997E-2</v>
      </c>
      <c r="O558">
        <v>-10.241</v>
      </c>
      <c r="P558">
        <v>500.255</v>
      </c>
      <c r="Q558">
        <v>5.0977799999999997E-2</v>
      </c>
      <c r="S558" t="b">
        <v>0</v>
      </c>
      <c r="T558" t="b">
        <v>0</v>
      </c>
      <c r="U558">
        <v>1</v>
      </c>
      <c r="V558">
        <v>-2.0471559504652626E-2</v>
      </c>
      <c r="W558">
        <v>0.9</v>
      </c>
    </row>
    <row r="559" spans="1:23" x14ac:dyDescent="0.25">
      <c r="A559" t="s">
        <v>2392</v>
      </c>
      <c r="B559" t="s">
        <v>118</v>
      </c>
      <c r="C559" t="s">
        <v>45</v>
      </c>
      <c r="D559" t="s">
        <v>1650</v>
      </c>
      <c r="E559" t="s">
        <v>62</v>
      </c>
      <c r="F559" t="s">
        <v>103</v>
      </c>
      <c r="G559" t="s">
        <v>1658</v>
      </c>
      <c r="H559">
        <v>1.0965387652297327</v>
      </c>
      <c r="I559">
        <v>1.3707103876589419</v>
      </c>
      <c r="J559">
        <v>-1.6261706529669868E-2</v>
      </c>
      <c r="M559">
        <v>548.54899999999998</v>
      </c>
      <c r="N559">
        <v>6.9875800000000002E-2</v>
      </c>
      <c r="O559">
        <v>-8.1349999999999998</v>
      </c>
      <c r="P559">
        <v>500.255</v>
      </c>
      <c r="Q559">
        <v>5.0977799999999997E-2</v>
      </c>
      <c r="S559" t="b">
        <v>0</v>
      </c>
      <c r="T559" t="b">
        <v>0</v>
      </c>
      <c r="U559">
        <v>1</v>
      </c>
      <c r="V559">
        <v>-1.6261706529669868E-2</v>
      </c>
      <c r="W559">
        <v>1</v>
      </c>
    </row>
    <row r="560" spans="1:23" x14ac:dyDescent="0.25">
      <c r="A560" t="s">
        <v>2393</v>
      </c>
      <c r="B560" t="s">
        <v>118</v>
      </c>
      <c r="C560" t="s">
        <v>45</v>
      </c>
      <c r="D560" t="s">
        <v>1650</v>
      </c>
      <c r="E560" t="s">
        <v>62</v>
      </c>
      <c r="F560" t="s">
        <v>103</v>
      </c>
      <c r="G560" t="s">
        <v>1659</v>
      </c>
      <c r="H560">
        <v>0.95451119928836303</v>
      </c>
      <c r="I560">
        <v>1.3969610300954534</v>
      </c>
      <c r="J560">
        <v>-4.9374818842390378E-4</v>
      </c>
      <c r="M560">
        <v>477.49900000000002</v>
      </c>
      <c r="N560">
        <v>7.1214E-2</v>
      </c>
      <c r="O560">
        <v>-0.247</v>
      </c>
      <c r="P560">
        <v>500.255</v>
      </c>
      <c r="Q560">
        <v>5.0977799999999997E-2</v>
      </c>
      <c r="S560" t="b">
        <v>0</v>
      </c>
      <c r="T560" t="b">
        <v>1</v>
      </c>
      <c r="U560">
        <v>1</v>
      </c>
      <c r="V560">
        <v>-4.9374818842390378E-4</v>
      </c>
      <c r="W560">
        <v>0.5</v>
      </c>
    </row>
    <row r="561" spans="1:23" x14ac:dyDescent="0.25">
      <c r="A561" t="s">
        <v>2394</v>
      </c>
      <c r="B561" t="s">
        <v>118</v>
      </c>
      <c r="C561" t="s">
        <v>45</v>
      </c>
      <c r="D561" t="s">
        <v>1650</v>
      </c>
      <c r="E561" t="s">
        <v>62</v>
      </c>
      <c r="F561" t="s">
        <v>103</v>
      </c>
      <c r="G561" t="s">
        <v>1656</v>
      </c>
      <c r="H561">
        <v>0.70126835313989866</v>
      </c>
      <c r="I561">
        <v>1.0303504662814009</v>
      </c>
      <c r="J561">
        <v>-1.4552578185125587E-3</v>
      </c>
      <c r="M561">
        <v>350.81299999999999</v>
      </c>
      <c r="N561">
        <v>5.2525000000000002E-2</v>
      </c>
      <c r="O561">
        <v>-0.72799999999999998</v>
      </c>
      <c r="P561">
        <v>500.255</v>
      </c>
      <c r="Q561">
        <v>5.0977799999999997E-2</v>
      </c>
      <c r="S561" t="b">
        <v>0</v>
      </c>
      <c r="T561" t="b">
        <v>1</v>
      </c>
      <c r="U561">
        <v>1</v>
      </c>
      <c r="V561">
        <v>-1.4552578185125587E-3</v>
      </c>
      <c r="W561">
        <v>0.25</v>
      </c>
    </row>
    <row r="562" spans="1:23" x14ac:dyDescent="0.25">
      <c r="A562" t="s">
        <v>2395</v>
      </c>
      <c r="B562" t="s">
        <v>118</v>
      </c>
      <c r="C562" t="s">
        <v>45</v>
      </c>
      <c r="D562" t="s">
        <v>1650</v>
      </c>
      <c r="E562" t="s">
        <v>62</v>
      </c>
      <c r="F562" t="s">
        <v>103</v>
      </c>
      <c r="G562" t="s">
        <v>1657</v>
      </c>
      <c r="H562">
        <v>1.0074482014172772</v>
      </c>
      <c r="I562">
        <v>1.0106458105292893</v>
      </c>
      <c r="J562">
        <v>-1.7708968426102686E-2</v>
      </c>
      <c r="M562">
        <v>503.98099999999999</v>
      </c>
      <c r="N562">
        <v>5.1520499999999997E-2</v>
      </c>
      <c r="O562">
        <v>-8.859</v>
      </c>
      <c r="P562">
        <v>500.255</v>
      </c>
      <c r="Q562">
        <v>5.0977799999999997E-2</v>
      </c>
      <c r="S562" t="b">
        <v>0</v>
      </c>
      <c r="T562" t="b">
        <v>0</v>
      </c>
      <c r="U562">
        <v>1</v>
      </c>
      <c r="V562">
        <v>-1.7708968426102686E-2</v>
      </c>
      <c r="W562">
        <v>0.9</v>
      </c>
    </row>
    <row r="563" spans="1:23" x14ac:dyDescent="0.25">
      <c r="A563" t="s">
        <v>2396</v>
      </c>
      <c r="B563" t="s">
        <v>118</v>
      </c>
      <c r="C563" t="s">
        <v>45</v>
      </c>
      <c r="D563" t="s">
        <v>1650</v>
      </c>
      <c r="E563" t="s">
        <v>100</v>
      </c>
      <c r="F563" t="s">
        <v>103</v>
      </c>
      <c r="G563" t="s">
        <v>1658</v>
      </c>
      <c r="H563">
        <v>1.1038623005877413</v>
      </c>
      <c r="I563">
        <v>1.3143178313735184</v>
      </c>
      <c r="J563">
        <v>-1.4641557714605572E-2</v>
      </c>
      <c r="M563">
        <v>552.17399999999998</v>
      </c>
      <c r="N563">
        <v>6.6996299999999995E-2</v>
      </c>
      <c r="O563">
        <v>-7.3239999999999998</v>
      </c>
      <c r="P563">
        <v>500.22</v>
      </c>
      <c r="Q563">
        <v>5.0974199999999997E-2</v>
      </c>
      <c r="S563" t="b">
        <v>0</v>
      </c>
      <c r="T563" t="b">
        <v>0</v>
      </c>
      <c r="U563">
        <v>1</v>
      </c>
      <c r="V563">
        <v>-1.4641557714605572E-2</v>
      </c>
      <c r="W563">
        <v>1</v>
      </c>
    </row>
    <row r="564" spans="1:23" x14ac:dyDescent="0.25">
      <c r="A564" t="s">
        <v>2397</v>
      </c>
      <c r="B564" t="s">
        <v>118</v>
      </c>
      <c r="C564" t="s">
        <v>45</v>
      </c>
      <c r="D564" t="s">
        <v>1650</v>
      </c>
      <c r="E564" t="s">
        <v>100</v>
      </c>
      <c r="F564" t="s">
        <v>103</v>
      </c>
      <c r="G564" t="s">
        <v>1659</v>
      </c>
      <c r="H564">
        <v>0.96959337891327813</v>
      </c>
      <c r="I564">
        <v>1.3658654770452505</v>
      </c>
      <c r="J564">
        <v>-5.6375194914237725E-4</v>
      </c>
      <c r="M564">
        <v>485.01</v>
      </c>
      <c r="N564">
        <v>6.9623900000000002E-2</v>
      </c>
      <c r="O564">
        <v>-0.28199999999999997</v>
      </c>
      <c r="P564">
        <v>500.22</v>
      </c>
      <c r="Q564">
        <v>5.0974199999999997E-2</v>
      </c>
      <c r="S564" t="b">
        <v>0</v>
      </c>
      <c r="T564" t="b">
        <v>1</v>
      </c>
      <c r="U564">
        <v>1</v>
      </c>
      <c r="V564">
        <v>-5.6375194914237725E-4</v>
      </c>
      <c r="W564">
        <v>0.5</v>
      </c>
    </row>
    <row r="565" spans="1:23" x14ac:dyDescent="0.25">
      <c r="A565" t="s">
        <v>2398</v>
      </c>
      <c r="B565" t="s">
        <v>118</v>
      </c>
      <c r="C565" t="s">
        <v>45</v>
      </c>
      <c r="D565" t="s">
        <v>1650</v>
      </c>
      <c r="E565" t="s">
        <v>100</v>
      </c>
      <c r="F565" t="s">
        <v>103</v>
      </c>
      <c r="G565" t="s">
        <v>1656</v>
      </c>
      <c r="H565">
        <v>0.72923313741953533</v>
      </c>
      <c r="I565">
        <v>1.0338681136731915</v>
      </c>
      <c r="J565">
        <v>-1.6712646435568348E-3</v>
      </c>
      <c r="M565">
        <v>364.77699999999999</v>
      </c>
      <c r="N565">
        <v>5.27006E-2</v>
      </c>
      <c r="O565">
        <v>-0.83599999999999997</v>
      </c>
      <c r="P565">
        <v>500.22</v>
      </c>
      <c r="Q565">
        <v>5.0974199999999997E-2</v>
      </c>
      <c r="S565" t="b">
        <v>0</v>
      </c>
      <c r="T565" t="b">
        <v>1</v>
      </c>
      <c r="U565">
        <v>1</v>
      </c>
      <c r="V565">
        <v>-1.6712646435568348E-3</v>
      </c>
      <c r="W565">
        <v>0.25</v>
      </c>
    </row>
    <row r="566" spans="1:23" x14ac:dyDescent="0.25">
      <c r="A566" t="s">
        <v>2399</v>
      </c>
      <c r="B566" t="s">
        <v>118</v>
      </c>
      <c r="C566" t="s">
        <v>45</v>
      </c>
      <c r="D566" t="s">
        <v>1650</v>
      </c>
      <c r="E566" t="s">
        <v>100</v>
      </c>
      <c r="F566" t="s">
        <v>103</v>
      </c>
      <c r="G566" t="s">
        <v>1657</v>
      </c>
      <c r="H566">
        <v>1.0104933829115188</v>
      </c>
      <c r="I566">
        <v>1.0115411325729486</v>
      </c>
      <c r="J566">
        <v>-1.6102914717524289E-2</v>
      </c>
      <c r="M566">
        <v>505.46899999999999</v>
      </c>
      <c r="N566">
        <v>5.1562499999999997E-2</v>
      </c>
      <c r="O566">
        <v>-8.0549999999999997</v>
      </c>
      <c r="P566">
        <v>500.22</v>
      </c>
      <c r="Q566">
        <v>5.0974199999999997E-2</v>
      </c>
      <c r="S566" t="b">
        <v>0</v>
      </c>
      <c r="T566" t="b">
        <v>0</v>
      </c>
      <c r="U566">
        <v>1</v>
      </c>
      <c r="V566">
        <v>-1.6102914717524289E-2</v>
      </c>
      <c r="W566">
        <v>0.9</v>
      </c>
    </row>
    <row r="567" spans="1:23" x14ac:dyDescent="0.25">
      <c r="A567" t="s">
        <v>2400</v>
      </c>
      <c r="B567" t="s">
        <v>118</v>
      </c>
      <c r="C567" t="s">
        <v>45</v>
      </c>
      <c r="D567" t="s">
        <v>1650</v>
      </c>
      <c r="E567" t="s">
        <v>47</v>
      </c>
      <c r="F567" t="s">
        <v>104</v>
      </c>
      <c r="G567" t="s">
        <v>1658</v>
      </c>
      <c r="H567">
        <v>1</v>
      </c>
      <c r="I567">
        <v>1.0170023898941618</v>
      </c>
      <c r="J567">
        <v>-3.1971339349617552E-2</v>
      </c>
      <c r="M567">
        <v>499.19299999999998</v>
      </c>
      <c r="N567">
        <v>5.3618399999999997E-2</v>
      </c>
      <c r="O567">
        <v>-15.992000000000001</v>
      </c>
      <c r="P567">
        <v>500.19799999999998</v>
      </c>
      <c r="Q567">
        <v>5.2721999999999998E-2</v>
      </c>
      <c r="S567" t="b">
        <v>0</v>
      </c>
      <c r="T567" t="b">
        <v>0</v>
      </c>
      <c r="U567">
        <v>1</v>
      </c>
      <c r="V567">
        <v>-3.1971339349617552E-2</v>
      </c>
      <c r="W567">
        <v>1</v>
      </c>
    </row>
    <row r="568" spans="1:23" x14ac:dyDescent="0.25">
      <c r="A568" t="s">
        <v>2401</v>
      </c>
      <c r="B568" t="s">
        <v>118</v>
      </c>
      <c r="C568" t="s">
        <v>45</v>
      </c>
      <c r="D568" t="s">
        <v>1650</v>
      </c>
      <c r="E568" t="s">
        <v>47</v>
      </c>
      <c r="F568" t="s">
        <v>104</v>
      </c>
      <c r="G568" t="s">
        <v>1659</v>
      </c>
      <c r="H568">
        <v>0.70846344847440423</v>
      </c>
      <c r="I568">
        <v>1.0105288115018398</v>
      </c>
      <c r="J568">
        <v>-4.0184087101507809E-4</v>
      </c>
      <c r="M568">
        <v>354.37200000000001</v>
      </c>
      <c r="N568">
        <v>5.3277100000000001E-2</v>
      </c>
      <c r="O568">
        <v>-0.20100000000000001</v>
      </c>
      <c r="P568">
        <v>500.19799999999998</v>
      </c>
      <c r="Q568">
        <v>5.2721999999999998E-2</v>
      </c>
      <c r="S568" t="b">
        <v>0</v>
      </c>
      <c r="T568" t="b">
        <v>1</v>
      </c>
      <c r="U568">
        <v>1</v>
      </c>
      <c r="V568">
        <v>-4.0184087101507809E-4</v>
      </c>
      <c r="W568">
        <v>0.5</v>
      </c>
    </row>
    <row r="569" spans="1:23" x14ac:dyDescent="0.25">
      <c r="A569" t="s">
        <v>2402</v>
      </c>
      <c r="B569" t="s">
        <v>118</v>
      </c>
      <c r="C569" t="s">
        <v>45</v>
      </c>
      <c r="D569" t="s">
        <v>1650</v>
      </c>
      <c r="E569" t="s">
        <v>47</v>
      </c>
      <c r="F569" t="s">
        <v>104</v>
      </c>
      <c r="G569" t="s">
        <v>1656</v>
      </c>
      <c r="H569">
        <v>0.40790446982994732</v>
      </c>
      <c r="I569">
        <v>1.0171010204468722</v>
      </c>
      <c r="J569">
        <v>-8.5166274155434451E-4</v>
      </c>
      <c r="M569">
        <v>204.03299999999999</v>
      </c>
      <c r="N569">
        <v>5.36236E-2</v>
      </c>
      <c r="O569">
        <v>-0.42599999999999999</v>
      </c>
      <c r="P569">
        <v>500.19799999999998</v>
      </c>
      <c r="Q569">
        <v>5.2721999999999998E-2</v>
      </c>
      <c r="S569" t="b">
        <v>0</v>
      </c>
      <c r="T569" t="b">
        <v>1</v>
      </c>
      <c r="U569">
        <v>1</v>
      </c>
      <c r="V569">
        <v>-8.5166274155434451E-4</v>
      </c>
      <c r="W569">
        <v>0.25</v>
      </c>
    </row>
    <row r="570" spans="1:23" x14ac:dyDescent="0.25">
      <c r="A570" t="s">
        <v>2403</v>
      </c>
      <c r="B570" t="s">
        <v>118</v>
      </c>
      <c r="C570" t="s">
        <v>45</v>
      </c>
      <c r="D570" t="s">
        <v>1650</v>
      </c>
      <c r="E570" t="s">
        <v>47</v>
      </c>
      <c r="F570" t="s">
        <v>104</v>
      </c>
      <c r="G570" t="s">
        <v>1657</v>
      </c>
      <c r="H570">
        <v>0.99233503532601086</v>
      </c>
      <c r="I570">
        <v>1.0063464967186375</v>
      </c>
      <c r="J570">
        <v>-3.2982938756252529E-2</v>
      </c>
      <c r="M570">
        <v>496.36399999999998</v>
      </c>
      <c r="N570">
        <v>5.3056600000000002E-2</v>
      </c>
      <c r="O570">
        <v>-16.498000000000001</v>
      </c>
      <c r="P570">
        <v>500.19799999999998</v>
      </c>
      <c r="Q570">
        <v>5.2721999999999998E-2</v>
      </c>
      <c r="S570" t="b">
        <v>0</v>
      </c>
      <c r="T570" t="b">
        <v>0</v>
      </c>
      <c r="U570">
        <v>1</v>
      </c>
      <c r="V570">
        <v>-3.2982938756252529E-2</v>
      </c>
      <c r="W570">
        <v>0.9</v>
      </c>
    </row>
    <row r="571" spans="1:23" x14ac:dyDescent="0.25">
      <c r="A571" t="s">
        <v>2404</v>
      </c>
      <c r="B571" t="s">
        <v>118</v>
      </c>
      <c r="C571" t="s">
        <v>45</v>
      </c>
      <c r="D571" t="s">
        <v>1650</v>
      </c>
      <c r="E571" t="s">
        <v>67</v>
      </c>
      <c r="F571" t="s">
        <v>104</v>
      </c>
      <c r="G571" t="s">
        <v>1658</v>
      </c>
      <c r="H571">
        <v>1.0003118839791598</v>
      </c>
      <c r="I571">
        <v>1.0021300809923939</v>
      </c>
      <c r="J571">
        <v>-3.1670218678651545E-2</v>
      </c>
      <c r="M571">
        <v>500.34199999999998</v>
      </c>
      <c r="N571">
        <v>5.28333E-2</v>
      </c>
      <c r="O571">
        <v>-15.840999999999999</v>
      </c>
      <c r="P571">
        <v>500.18599999999998</v>
      </c>
      <c r="Q571">
        <v>5.2720999999999997E-2</v>
      </c>
      <c r="S571" t="b">
        <v>0</v>
      </c>
      <c r="T571" t="b">
        <v>0</v>
      </c>
      <c r="U571">
        <v>1</v>
      </c>
      <c r="V571">
        <v>-3.1670218678651545E-2</v>
      </c>
      <c r="W571">
        <v>1</v>
      </c>
    </row>
    <row r="572" spans="1:23" x14ac:dyDescent="0.25">
      <c r="A572" t="s">
        <v>2405</v>
      </c>
      <c r="B572" t="s">
        <v>118</v>
      </c>
      <c r="C572" t="s">
        <v>45</v>
      </c>
      <c r="D572" t="s">
        <v>1650</v>
      </c>
      <c r="E572" t="s">
        <v>67</v>
      </c>
      <c r="F572" t="s">
        <v>104</v>
      </c>
      <c r="G572" t="s">
        <v>1659</v>
      </c>
      <c r="H572">
        <v>0.71525592479597599</v>
      </c>
      <c r="I572">
        <v>1.0148934959503804</v>
      </c>
      <c r="J572">
        <v>-3.8385720511969552E-4</v>
      </c>
      <c r="M572">
        <v>357.76100000000002</v>
      </c>
      <c r="N572">
        <v>5.3506199999999997E-2</v>
      </c>
      <c r="O572">
        <v>-0.192</v>
      </c>
      <c r="P572">
        <v>500.18599999999998</v>
      </c>
      <c r="Q572">
        <v>5.2720999999999997E-2</v>
      </c>
      <c r="S572" t="b">
        <v>0</v>
      </c>
      <c r="T572" t="b">
        <v>1</v>
      </c>
      <c r="U572">
        <v>1</v>
      </c>
      <c r="V572">
        <v>-3.8385720511969552E-4</v>
      </c>
      <c r="W572">
        <v>0.5</v>
      </c>
    </row>
    <row r="573" spans="1:23" x14ac:dyDescent="0.25">
      <c r="A573" t="s">
        <v>2406</v>
      </c>
      <c r="B573" t="s">
        <v>118</v>
      </c>
      <c r="C573" t="s">
        <v>45</v>
      </c>
      <c r="D573" t="s">
        <v>1650</v>
      </c>
      <c r="E573" t="s">
        <v>67</v>
      </c>
      <c r="F573" t="s">
        <v>104</v>
      </c>
      <c r="G573" t="s">
        <v>1656</v>
      </c>
      <c r="H573">
        <v>0.43221121742711716</v>
      </c>
      <c r="I573">
        <v>1.0159955236053946</v>
      </c>
      <c r="J573">
        <v>-8.1969507343268306E-4</v>
      </c>
      <c r="M573">
        <v>216.18600000000001</v>
      </c>
      <c r="N573">
        <v>5.3564300000000002E-2</v>
      </c>
      <c r="O573">
        <v>-0.41</v>
      </c>
      <c r="P573">
        <v>500.18599999999998</v>
      </c>
      <c r="Q573">
        <v>5.2720999999999997E-2</v>
      </c>
      <c r="S573" t="b">
        <v>0</v>
      </c>
      <c r="T573" t="b">
        <v>1</v>
      </c>
      <c r="U573">
        <v>1</v>
      </c>
      <c r="V573">
        <v>-8.1969507343268306E-4</v>
      </c>
      <c r="W573">
        <v>0.25</v>
      </c>
    </row>
    <row r="574" spans="1:23" x14ac:dyDescent="0.25">
      <c r="A574" t="s">
        <v>2407</v>
      </c>
      <c r="B574" t="s">
        <v>118</v>
      </c>
      <c r="C574" t="s">
        <v>45</v>
      </c>
      <c r="D574" t="s">
        <v>1650</v>
      </c>
      <c r="E574" t="s">
        <v>67</v>
      </c>
      <c r="F574" t="s">
        <v>104</v>
      </c>
      <c r="G574" t="s">
        <v>1657</v>
      </c>
      <c r="H574">
        <v>0.99225688044047611</v>
      </c>
      <c r="I574">
        <v>1.0050662923692648</v>
      </c>
      <c r="J574">
        <v>-3.2647854997940762E-2</v>
      </c>
      <c r="M574">
        <v>496.31299999999999</v>
      </c>
      <c r="N574">
        <v>5.2988100000000003E-2</v>
      </c>
      <c r="O574">
        <v>-16.329999999999998</v>
      </c>
      <c r="P574">
        <v>500.18599999999998</v>
      </c>
      <c r="Q574">
        <v>5.2720999999999997E-2</v>
      </c>
      <c r="S574" t="b">
        <v>0</v>
      </c>
      <c r="T574" t="b">
        <v>0</v>
      </c>
      <c r="U574">
        <v>1</v>
      </c>
      <c r="V574">
        <v>-3.2647854997940762E-2</v>
      </c>
      <c r="W574">
        <v>0.9</v>
      </c>
    </row>
    <row r="575" spans="1:23" x14ac:dyDescent="0.25">
      <c r="A575" t="s">
        <v>2408</v>
      </c>
      <c r="B575" t="s">
        <v>118</v>
      </c>
      <c r="C575" t="s">
        <v>45</v>
      </c>
      <c r="D575" t="s">
        <v>1650</v>
      </c>
      <c r="E575" t="s">
        <v>70</v>
      </c>
      <c r="F575" t="s">
        <v>104</v>
      </c>
      <c r="G575" t="s">
        <v>1658</v>
      </c>
      <c r="H575">
        <v>1.0057582610051765</v>
      </c>
      <c r="I575">
        <v>1.019460478668212</v>
      </c>
      <c r="J575">
        <v>-2.7625657051570426E-2</v>
      </c>
      <c r="M575">
        <v>503.03100000000001</v>
      </c>
      <c r="N575">
        <v>5.3742999999999999E-2</v>
      </c>
      <c r="O575">
        <v>-13.817</v>
      </c>
      <c r="P575">
        <v>500.15100000000001</v>
      </c>
      <c r="Q575">
        <v>5.2717100000000003E-2</v>
      </c>
      <c r="S575" t="b">
        <v>0</v>
      </c>
      <c r="T575" t="b">
        <v>0</v>
      </c>
      <c r="U575">
        <v>1</v>
      </c>
      <c r="V575">
        <v>-2.7625657051570426E-2</v>
      </c>
      <c r="W575">
        <v>1</v>
      </c>
    </row>
    <row r="576" spans="1:23" x14ac:dyDescent="0.25">
      <c r="A576" t="s">
        <v>2409</v>
      </c>
      <c r="B576" t="s">
        <v>118</v>
      </c>
      <c r="C576" t="s">
        <v>45</v>
      </c>
      <c r="D576" t="s">
        <v>1650</v>
      </c>
      <c r="E576" t="s">
        <v>70</v>
      </c>
      <c r="F576" t="s">
        <v>104</v>
      </c>
      <c r="G576" t="s">
        <v>1659</v>
      </c>
      <c r="H576">
        <v>0.7443711998976309</v>
      </c>
      <c r="I576">
        <v>1.0112733818817803</v>
      </c>
      <c r="J576">
        <v>-6.1781342034705517E-4</v>
      </c>
      <c r="M576">
        <v>372.298</v>
      </c>
      <c r="N576">
        <v>5.3311400000000002E-2</v>
      </c>
      <c r="O576">
        <v>-0.309</v>
      </c>
      <c r="P576">
        <v>500.15100000000001</v>
      </c>
      <c r="Q576">
        <v>5.2717100000000003E-2</v>
      </c>
      <c r="S576" t="b">
        <v>0</v>
      </c>
      <c r="T576" t="b">
        <v>1</v>
      </c>
      <c r="U576">
        <v>1</v>
      </c>
      <c r="V576">
        <v>-6.1781342034705517E-4</v>
      </c>
      <c r="W576">
        <v>0.5</v>
      </c>
    </row>
    <row r="577" spans="1:23" x14ac:dyDescent="0.25">
      <c r="A577" t="s">
        <v>2410</v>
      </c>
      <c r="B577" t="s">
        <v>118</v>
      </c>
      <c r="C577" t="s">
        <v>45</v>
      </c>
      <c r="D577" t="s">
        <v>1650</v>
      </c>
      <c r="E577" t="s">
        <v>70</v>
      </c>
      <c r="F577" t="s">
        <v>104</v>
      </c>
      <c r="G577" t="s">
        <v>1656</v>
      </c>
      <c r="H577">
        <v>0.51219131822189701</v>
      </c>
      <c r="I577">
        <v>1.024161040724926</v>
      </c>
      <c r="J577">
        <v>-1.3495924230882274E-3</v>
      </c>
      <c r="M577">
        <v>256.173</v>
      </c>
      <c r="N577">
        <v>5.3990799999999999E-2</v>
      </c>
      <c r="O577">
        <v>-0.67500000000000004</v>
      </c>
      <c r="P577">
        <v>500.15100000000001</v>
      </c>
      <c r="Q577">
        <v>5.2717100000000003E-2</v>
      </c>
      <c r="S577" t="b">
        <v>0</v>
      </c>
      <c r="T577" t="b">
        <v>1</v>
      </c>
      <c r="U577">
        <v>1</v>
      </c>
      <c r="V577">
        <v>-1.3495924230882274E-3</v>
      </c>
      <c r="W577">
        <v>0.25</v>
      </c>
    </row>
    <row r="578" spans="1:23" x14ac:dyDescent="0.25">
      <c r="A578" t="s">
        <v>2411</v>
      </c>
      <c r="B578" t="s">
        <v>118</v>
      </c>
      <c r="C578" t="s">
        <v>45</v>
      </c>
      <c r="D578" t="s">
        <v>1650</v>
      </c>
      <c r="E578" t="s">
        <v>70</v>
      </c>
      <c r="F578" t="s">
        <v>104</v>
      </c>
      <c r="G578" t="s">
        <v>1657</v>
      </c>
      <c r="H578">
        <v>0.99720484413707056</v>
      </c>
      <c r="I578">
        <v>1.007147585887691</v>
      </c>
      <c r="J578">
        <v>-2.8415418543599833E-2</v>
      </c>
      <c r="M578">
        <v>498.75299999999999</v>
      </c>
      <c r="N578">
        <v>5.3093899999999999E-2</v>
      </c>
      <c r="O578">
        <v>-14.212</v>
      </c>
      <c r="P578">
        <v>500.15100000000001</v>
      </c>
      <c r="Q578">
        <v>5.2717100000000003E-2</v>
      </c>
      <c r="S578" t="b">
        <v>0</v>
      </c>
      <c r="T578" t="b">
        <v>0</v>
      </c>
      <c r="U578">
        <v>1</v>
      </c>
      <c r="V578">
        <v>-2.8415418543599833E-2</v>
      </c>
      <c r="W578">
        <v>0.9</v>
      </c>
    </row>
    <row r="579" spans="1:23" x14ac:dyDescent="0.25">
      <c r="A579" t="s">
        <v>2412</v>
      </c>
      <c r="B579" t="s">
        <v>118</v>
      </c>
      <c r="C579" t="s">
        <v>45</v>
      </c>
      <c r="D579" t="s">
        <v>1650</v>
      </c>
      <c r="E579" t="s">
        <v>57</v>
      </c>
      <c r="F579" t="s">
        <v>104</v>
      </c>
      <c r="G579" t="s">
        <v>1658</v>
      </c>
      <c r="H579">
        <v>1.0032343504812546</v>
      </c>
      <c r="I579">
        <v>1.0071859081098917</v>
      </c>
      <c r="J579">
        <v>-2.8691367402624662E-2</v>
      </c>
      <c r="M579">
        <v>501.87299999999999</v>
      </c>
      <c r="N579">
        <v>5.3107099999999997E-2</v>
      </c>
      <c r="O579">
        <v>-14.353</v>
      </c>
      <c r="P579">
        <v>500.255</v>
      </c>
      <c r="Q579">
        <v>5.2728200000000003E-2</v>
      </c>
      <c r="S579" t="b">
        <v>0</v>
      </c>
      <c r="T579" t="b">
        <v>0</v>
      </c>
      <c r="U579">
        <v>1</v>
      </c>
      <c r="V579">
        <v>-2.8691367402624662E-2</v>
      </c>
      <c r="W579">
        <v>1</v>
      </c>
    </row>
    <row r="580" spans="1:23" x14ac:dyDescent="0.25">
      <c r="A580" t="s">
        <v>2413</v>
      </c>
      <c r="B580" t="s">
        <v>118</v>
      </c>
      <c r="C580" t="s">
        <v>45</v>
      </c>
      <c r="D580" t="s">
        <v>1650</v>
      </c>
      <c r="E580" t="s">
        <v>57</v>
      </c>
      <c r="F580" t="s">
        <v>104</v>
      </c>
      <c r="G580" t="s">
        <v>1659</v>
      </c>
      <c r="H580">
        <v>0.73062138309462177</v>
      </c>
      <c r="I580">
        <v>1.0109258423386347</v>
      </c>
      <c r="J580">
        <v>-5.1973493518305664E-4</v>
      </c>
      <c r="M580">
        <v>365.49700000000001</v>
      </c>
      <c r="N580">
        <v>5.3304299999999999E-2</v>
      </c>
      <c r="O580">
        <v>-0.26</v>
      </c>
      <c r="P580">
        <v>500.255</v>
      </c>
      <c r="Q580">
        <v>5.2728200000000003E-2</v>
      </c>
      <c r="S580" t="b">
        <v>0</v>
      </c>
      <c r="T580" t="b">
        <v>1</v>
      </c>
      <c r="U580">
        <v>1</v>
      </c>
      <c r="V580">
        <v>-5.1973493518305664E-4</v>
      </c>
      <c r="W580">
        <v>0.5</v>
      </c>
    </row>
    <row r="581" spans="1:23" x14ac:dyDescent="0.25">
      <c r="A581" t="s">
        <v>2414</v>
      </c>
      <c r="B581" t="s">
        <v>118</v>
      </c>
      <c r="C581" t="s">
        <v>45</v>
      </c>
      <c r="D581" t="s">
        <v>1650</v>
      </c>
      <c r="E581" t="s">
        <v>57</v>
      </c>
      <c r="F581" t="s">
        <v>104</v>
      </c>
      <c r="G581" t="s">
        <v>1656</v>
      </c>
      <c r="H581">
        <v>0.47438006616625522</v>
      </c>
      <c r="I581">
        <v>1.0229782165899841</v>
      </c>
      <c r="J581">
        <v>-1.1514127794824639E-3</v>
      </c>
      <c r="M581">
        <v>237.31100000000001</v>
      </c>
      <c r="N581">
        <v>5.3939800000000003E-2</v>
      </c>
      <c r="O581">
        <v>-0.57599999999999996</v>
      </c>
      <c r="P581">
        <v>500.255</v>
      </c>
      <c r="Q581">
        <v>5.2728200000000003E-2</v>
      </c>
      <c r="S581" t="b">
        <v>0</v>
      </c>
      <c r="T581" t="b">
        <v>1</v>
      </c>
      <c r="U581">
        <v>1</v>
      </c>
      <c r="V581">
        <v>-1.1514127794824639E-3</v>
      </c>
      <c r="W581">
        <v>0.25</v>
      </c>
    </row>
    <row r="582" spans="1:23" x14ac:dyDescent="0.25">
      <c r="A582" t="s">
        <v>2415</v>
      </c>
      <c r="B582" t="s">
        <v>118</v>
      </c>
      <c r="C582" t="s">
        <v>45</v>
      </c>
      <c r="D582" t="s">
        <v>1650</v>
      </c>
      <c r="E582" t="s">
        <v>57</v>
      </c>
      <c r="F582" t="s">
        <v>104</v>
      </c>
      <c r="G582" t="s">
        <v>1657</v>
      </c>
      <c r="H582">
        <v>0.99569819392110026</v>
      </c>
      <c r="I582">
        <v>1.0066529864474796</v>
      </c>
      <c r="J582">
        <v>-2.9614896402834552E-2</v>
      </c>
      <c r="M582">
        <v>498.10300000000001</v>
      </c>
      <c r="N582">
        <v>5.3079000000000001E-2</v>
      </c>
      <c r="O582">
        <v>-14.815</v>
      </c>
      <c r="P582">
        <v>500.255</v>
      </c>
      <c r="Q582">
        <v>5.2728200000000003E-2</v>
      </c>
      <c r="S582" t="b">
        <v>0</v>
      </c>
      <c r="T582" t="b">
        <v>0</v>
      </c>
      <c r="U582">
        <v>1</v>
      </c>
      <c r="V582">
        <v>-2.9614896402834552E-2</v>
      </c>
      <c r="W582">
        <v>0.9</v>
      </c>
    </row>
    <row r="583" spans="1:23" x14ac:dyDescent="0.25">
      <c r="A583" t="s">
        <v>2416</v>
      </c>
      <c r="B583" t="s">
        <v>118</v>
      </c>
      <c r="C583" t="s">
        <v>45</v>
      </c>
      <c r="D583" t="s">
        <v>1650</v>
      </c>
      <c r="E583" t="s">
        <v>59</v>
      </c>
      <c r="F583" t="s">
        <v>104</v>
      </c>
      <c r="G583" t="s">
        <v>1658</v>
      </c>
      <c r="H583">
        <v>1.0095991044567272</v>
      </c>
      <c r="I583">
        <v>1.001613937134209</v>
      </c>
      <c r="J583">
        <v>-2.5622932304524691E-2</v>
      </c>
      <c r="M583">
        <v>505.05700000000002</v>
      </c>
      <c r="N583">
        <v>5.2813300000000001E-2</v>
      </c>
      <c r="O583">
        <v>-12.818</v>
      </c>
      <c r="P583">
        <v>500.255</v>
      </c>
      <c r="Q583">
        <v>5.2728200000000003E-2</v>
      </c>
      <c r="S583" t="b">
        <v>0</v>
      </c>
      <c r="T583" t="b">
        <v>0</v>
      </c>
      <c r="U583">
        <v>1</v>
      </c>
      <c r="V583">
        <v>-2.5622932304524691E-2</v>
      </c>
      <c r="W583">
        <v>1</v>
      </c>
    </row>
    <row r="584" spans="1:23" x14ac:dyDescent="0.25">
      <c r="A584" t="s">
        <v>2417</v>
      </c>
      <c r="B584" t="s">
        <v>118</v>
      </c>
      <c r="C584" t="s">
        <v>45</v>
      </c>
      <c r="D584" t="s">
        <v>1650</v>
      </c>
      <c r="E584" t="s">
        <v>59</v>
      </c>
      <c r="F584" t="s">
        <v>104</v>
      </c>
      <c r="G584" t="s">
        <v>1659</v>
      </c>
      <c r="H584">
        <v>0.80951714625540971</v>
      </c>
      <c r="I584">
        <v>1.0160957514195439</v>
      </c>
      <c r="J584">
        <v>-4.8375328582422964E-4</v>
      </c>
      <c r="M584">
        <v>404.96499999999997</v>
      </c>
      <c r="N584">
        <v>5.3576899999999997E-2</v>
      </c>
      <c r="O584">
        <v>-0.24199999999999999</v>
      </c>
      <c r="P584">
        <v>500.255</v>
      </c>
      <c r="Q584">
        <v>5.2728200000000003E-2</v>
      </c>
      <c r="S584" t="b">
        <v>0</v>
      </c>
      <c r="T584" t="b">
        <v>1</v>
      </c>
      <c r="U584">
        <v>1</v>
      </c>
      <c r="V584">
        <v>-4.8375328582422964E-4</v>
      </c>
      <c r="W584">
        <v>0.5</v>
      </c>
    </row>
    <row r="585" spans="1:23" x14ac:dyDescent="0.25">
      <c r="A585" t="s">
        <v>2418</v>
      </c>
      <c r="B585" t="s">
        <v>118</v>
      </c>
      <c r="C585" t="s">
        <v>45</v>
      </c>
      <c r="D585" t="s">
        <v>1650</v>
      </c>
      <c r="E585" t="s">
        <v>59</v>
      </c>
      <c r="F585" t="s">
        <v>104</v>
      </c>
      <c r="G585" t="s">
        <v>1656</v>
      </c>
      <c r="H585">
        <v>0.55105096400835574</v>
      </c>
      <c r="I585">
        <v>1.0253488645544508</v>
      </c>
      <c r="J585">
        <v>-1.0474657924458527E-3</v>
      </c>
      <c r="M585">
        <v>275.666</v>
      </c>
      <c r="N585">
        <v>5.4064800000000003E-2</v>
      </c>
      <c r="O585">
        <v>-0.52400000000000002</v>
      </c>
      <c r="P585">
        <v>500.255</v>
      </c>
      <c r="Q585">
        <v>5.2728200000000003E-2</v>
      </c>
      <c r="S585" t="b">
        <v>0</v>
      </c>
      <c r="T585" t="b">
        <v>1</v>
      </c>
      <c r="U585">
        <v>1</v>
      </c>
      <c r="V585">
        <v>-1.0474657924458527E-3</v>
      </c>
      <c r="W585">
        <v>0.25</v>
      </c>
    </row>
    <row r="586" spans="1:23" x14ac:dyDescent="0.25">
      <c r="A586" t="s">
        <v>2419</v>
      </c>
      <c r="B586" t="s">
        <v>118</v>
      </c>
      <c r="C586" t="s">
        <v>45</v>
      </c>
      <c r="D586" t="s">
        <v>1650</v>
      </c>
      <c r="E586" t="s">
        <v>59</v>
      </c>
      <c r="F586" t="s">
        <v>104</v>
      </c>
      <c r="G586" t="s">
        <v>1657</v>
      </c>
      <c r="H586">
        <v>0.99874663921400086</v>
      </c>
      <c r="I586">
        <v>1.0071479777424603</v>
      </c>
      <c r="J586">
        <v>-2.6356558155340777E-2</v>
      </c>
      <c r="M586">
        <v>499.62799999999999</v>
      </c>
      <c r="N586">
        <v>5.3105100000000002E-2</v>
      </c>
      <c r="O586">
        <v>-13.185</v>
      </c>
      <c r="P586">
        <v>500.255</v>
      </c>
      <c r="Q586">
        <v>5.2728200000000003E-2</v>
      </c>
      <c r="S586" t="b">
        <v>0</v>
      </c>
      <c r="T586" t="b">
        <v>0</v>
      </c>
      <c r="U586">
        <v>1</v>
      </c>
      <c r="V586">
        <v>-2.6356558155340777E-2</v>
      </c>
      <c r="W586">
        <v>0.9</v>
      </c>
    </row>
    <row r="587" spans="1:23" x14ac:dyDescent="0.25">
      <c r="A587" t="s">
        <v>2420</v>
      </c>
      <c r="B587" t="s">
        <v>118</v>
      </c>
      <c r="C587" t="s">
        <v>45</v>
      </c>
      <c r="D587" t="s">
        <v>1650</v>
      </c>
      <c r="E587" t="s">
        <v>62</v>
      </c>
      <c r="F587" t="s">
        <v>104</v>
      </c>
      <c r="G587" t="s">
        <v>1658</v>
      </c>
      <c r="H587">
        <v>1.0070004297808117</v>
      </c>
      <c r="I587">
        <v>1.0101312011409453</v>
      </c>
      <c r="J587">
        <v>-2.5239128044697204E-2</v>
      </c>
      <c r="M587">
        <v>503.75700000000001</v>
      </c>
      <c r="N587">
        <v>5.3262400000000001E-2</v>
      </c>
      <c r="O587">
        <v>-12.625999999999999</v>
      </c>
      <c r="P587">
        <v>500.255</v>
      </c>
      <c r="Q587">
        <v>5.2728200000000003E-2</v>
      </c>
      <c r="S587" t="b">
        <v>0</v>
      </c>
      <c r="T587" t="b">
        <v>0</v>
      </c>
      <c r="U587">
        <v>1</v>
      </c>
      <c r="V587">
        <v>-2.5239128044697204E-2</v>
      </c>
      <c r="W587">
        <v>1</v>
      </c>
    </row>
    <row r="588" spans="1:23" x14ac:dyDescent="0.25">
      <c r="A588" t="s">
        <v>2421</v>
      </c>
      <c r="B588" t="s">
        <v>118</v>
      </c>
      <c r="C588" t="s">
        <v>45</v>
      </c>
      <c r="D588" t="s">
        <v>1650</v>
      </c>
      <c r="E588" t="s">
        <v>62</v>
      </c>
      <c r="F588" t="s">
        <v>104</v>
      </c>
      <c r="G588" t="s">
        <v>1659</v>
      </c>
      <c r="H588">
        <v>0.80753415757963443</v>
      </c>
      <c r="I588">
        <v>1.0085495048190531</v>
      </c>
      <c r="J588">
        <v>-5.497196429820792E-4</v>
      </c>
      <c r="M588">
        <v>403.97300000000001</v>
      </c>
      <c r="N588">
        <v>5.3178999999999997E-2</v>
      </c>
      <c r="O588">
        <v>-0.27500000000000002</v>
      </c>
      <c r="P588">
        <v>500.255</v>
      </c>
      <c r="Q588">
        <v>5.2728200000000003E-2</v>
      </c>
      <c r="S588" t="b">
        <v>0</v>
      </c>
      <c r="T588" t="b">
        <v>1</v>
      </c>
      <c r="U588">
        <v>1</v>
      </c>
      <c r="V588">
        <v>-5.497196429820792E-4</v>
      </c>
      <c r="W588">
        <v>0.5</v>
      </c>
    </row>
    <row r="589" spans="1:23" x14ac:dyDescent="0.25">
      <c r="A589" t="s">
        <v>2422</v>
      </c>
      <c r="B589" t="s">
        <v>118</v>
      </c>
      <c r="C589" t="s">
        <v>45</v>
      </c>
      <c r="D589" t="s">
        <v>1650</v>
      </c>
      <c r="E589" t="s">
        <v>62</v>
      </c>
      <c r="F589" t="s">
        <v>104</v>
      </c>
      <c r="G589" t="s">
        <v>1656</v>
      </c>
      <c r="H589">
        <v>0.56849206904478722</v>
      </c>
      <c r="I589">
        <v>1.0292518993631492</v>
      </c>
      <c r="J589">
        <v>-1.209383214560574E-3</v>
      </c>
      <c r="M589">
        <v>284.39100000000002</v>
      </c>
      <c r="N589">
        <v>5.4270600000000002E-2</v>
      </c>
      <c r="O589">
        <v>-0.60499999999999998</v>
      </c>
      <c r="P589">
        <v>500.255</v>
      </c>
      <c r="Q589">
        <v>5.2728200000000003E-2</v>
      </c>
      <c r="S589" t="b">
        <v>0</v>
      </c>
      <c r="T589" t="b">
        <v>1</v>
      </c>
      <c r="U589">
        <v>1</v>
      </c>
      <c r="V589">
        <v>-1.209383214560574E-3</v>
      </c>
      <c r="W589">
        <v>0.25</v>
      </c>
    </row>
    <row r="590" spans="1:23" x14ac:dyDescent="0.25">
      <c r="A590" t="s">
        <v>2423</v>
      </c>
      <c r="B590" t="s">
        <v>118</v>
      </c>
      <c r="C590" t="s">
        <v>45</v>
      </c>
      <c r="D590" t="s">
        <v>1650</v>
      </c>
      <c r="E590" t="s">
        <v>62</v>
      </c>
      <c r="F590" t="s">
        <v>104</v>
      </c>
      <c r="G590" t="s">
        <v>1657</v>
      </c>
      <c r="H590">
        <v>1.0004357777533459</v>
      </c>
      <c r="I590">
        <v>1.0097689661319749</v>
      </c>
      <c r="J590">
        <v>-2.5774854824039739E-2</v>
      </c>
      <c r="M590">
        <v>500.47300000000001</v>
      </c>
      <c r="N590">
        <v>5.32433E-2</v>
      </c>
      <c r="O590">
        <v>-12.894</v>
      </c>
      <c r="P590">
        <v>500.255</v>
      </c>
      <c r="Q590">
        <v>5.2728200000000003E-2</v>
      </c>
      <c r="S590" t="b">
        <v>0</v>
      </c>
      <c r="T590" t="b">
        <v>0</v>
      </c>
      <c r="U590">
        <v>1</v>
      </c>
      <c r="V590">
        <v>-2.5774854824039739E-2</v>
      </c>
      <c r="W590">
        <v>0.9</v>
      </c>
    </row>
    <row r="591" spans="1:23" x14ac:dyDescent="0.25">
      <c r="A591" t="s">
        <v>2424</v>
      </c>
      <c r="B591" t="s">
        <v>118</v>
      </c>
      <c r="C591" t="s">
        <v>45</v>
      </c>
      <c r="D591" t="s">
        <v>1650</v>
      </c>
      <c r="E591" t="s">
        <v>100</v>
      </c>
      <c r="F591" t="s">
        <v>104</v>
      </c>
      <c r="G591" t="s">
        <v>1658</v>
      </c>
      <c r="H591">
        <v>1.035936188077246</v>
      </c>
      <c r="I591">
        <v>1.0275526557862096</v>
      </c>
      <c r="J591">
        <v>-1.6678661388988845E-2</v>
      </c>
      <c r="M591">
        <v>518.19600000000003</v>
      </c>
      <c r="N591">
        <v>5.4177200000000002E-2</v>
      </c>
      <c r="O591">
        <v>-8.343</v>
      </c>
      <c r="P591">
        <v>500.22</v>
      </c>
      <c r="Q591">
        <v>5.2724500000000001E-2</v>
      </c>
      <c r="S591" t="b">
        <v>0</v>
      </c>
      <c r="T591" t="b">
        <v>0</v>
      </c>
      <c r="U591">
        <v>1</v>
      </c>
      <c r="V591">
        <v>-1.6678661388988845E-2</v>
      </c>
      <c r="W591">
        <v>1</v>
      </c>
    </row>
    <row r="592" spans="1:23" x14ac:dyDescent="0.25">
      <c r="A592" t="s">
        <v>2425</v>
      </c>
      <c r="B592" t="s">
        <v>118</v>
      </c>
      <c r="C592" t="s">
        <v>45</v>
      </c>
      <c r="D592" t="s">
        <v>1650</v>
      </c>
      <c r="E592" t="s">
        <v>100</v>
      </c>
      <c r="F592" t="s">
        <v>104</v>
      </c>
      <c r="G592" t="s">
        <v>1659</v>
      </c>
      <c r="H592">
        <v>0.88645595937787369</v>
      </c>
      <c r="I592">
        <v>1.0087094235127883</v>
      </c>
      <c r="J592">
        <v>-7.1768421894366475E-4</v>
      </c>
      <c r="M592">
        <v>443.423</v>
      </c>
      <c r="N592">
        <v>5.31837E-2</v>
      </c>
      <c r="O592">
        <v>-0.35899999999999999</v>
      </c>
      <c r="P592">
        <v>500.22</v>
      </c>
      <c r="Q592">
        <v>5.2724500000000001E-2</v>
      </c>
      <c r="S592" t="b">
        <v>0</v>
      </c>
      <c r="T592" t="b">
        <v>1</v>
      </c>
      <c r="U592">
        <v>1</v>
      </c>
      <c r="V592">
        <v>-7.1768421894366475E-4</v>
      </c>
      <c r="W592">
        <v>0.5</v>
      </c>
    </row>
    <row r="593" spans="1:23" x14ac:dyDescent="0.25">
      <c r="A593" t="s">
        <v>2426</v>
      </c>
      <c r="B593" t="s">
        <v>118</v>
      </c>
      <c r="C593" t="s">
        <v>45</v>
      </c>
      <c r="D593" t="s">
        <v>1650</v>
      </c>
      <c r="E593" t="s">
        <v>100</v>
      </c>
      <c r="F593" t="s">
        <v>104</v>
      </c>
      <c r="G593" t="s">
        <v>1656</v>
      </c>
      <c r="H593">
        <v>0.77325776658270351</v>
      </c>
      <c r="I593">
        <v>1.033726256294512</v>
      </c>
      <c r="J593">
        <v>-1.7552276998120827E-3</v>
      </c>
      <c r="M593">
        <v>386.79899999999998</v>
      </c>
      <c r="N593">
        <v>5.4502700000000001E-2</v>
      </c>
      <c r="O593">
        <v>-0.878</v>
      </c>
      <c r="P593">
        <v>500.22</v>
      </c>
      <c r="Q593">
        <v>5.2724500000000001E-2</v>
      </c>
      <c r="S593" t="b">
        <v>0</v>
      </c>
      <c r="T593" t="b">
        <v>1</v>
      </c>
      <c r="U593">
        <v>1</v>
      </c>
      <c r="V593">
        <v>-1.7552276998120827E-3</v>
      </c>
      <c r="W593">
        <v>0.25</v>
      </c>
    </row>
    <row r="594" spans="1:23" x14ac:dyDescent="0.25">
      <c r="A594" t="s">
        <v>2427</v>
      </c>
      <c r="B594" t="s">
        <v>118</v>
      </c>
      <c r="C594" t="s">
        <v>45</v>
      </c>
      <c r="D594" t="s">
        <v>1650</v>
      </c>
      <c r="E594" t="s">
        <v>100</v>
      </c>
      <c r="F594" t="s">
        <v>104</v>
      </c>
      <c r="G594" t="s">
        <v>1657</v>
      </c>
      <c r="H594">
        <v>1.0096437567470311</v>
      </c>
      <c r="I594">
        <v>1.0074557368965091</v>
      </c>
      <c r="J594">
        <v>-1.7296389588581023E-2</v>
      </c>
      <c r="M594">
        <v>505.04399999999998</v>
      </c>
      <c r="N594">
        <v>5.3117600000000001E-2</v>
      </c>
      <c r="O594">
        <v>-8.6519999999999992</v>
      </c>
      <c r="P594">
        <v>500.22</v>
      </c>
      <c r="Q594">
        <v>5.2724500000000001E-2</v>
      </c>
      <c r="S594" t="b">
        <v>0</v>
      </c>
      <c r="T594" t="b">
        <v>0</v>
      </c>
      <c r="U594">
        <v>1</v>
      </c>
      <c r="V594">
        <v>-1.7296389588581023E-2</v>
      </c>
      <c r="W594">
        <v>0.9</v>
      </c>
    </row>
    <row r="595" spans="1:23" x14ac:dyDescent="0.25">
      <c r="A595" t="s">
        <v>2428</v>
      </c>
      <c r="B595" t="s">
        <v>118</v>
      </c>
      <c r="C595" t="s">
        <v>45</v>
      </c>
      <c r="D595" t="s">
        <v>1650</v>
      </c>
      <c r="E595" t="s">
        <v>47</v>
      </c>
      <c r="F595" t="s">
        <v>105</v>
      </c>
      <c r="G595" t="s">
        <v>1658</v>
      </c>
      <c r="H595">
        <v>1.0956898016289414</v>
      </c>
      <c r="I595">
        <v>1.3991265829025663</v>
      </c>
      <c r="J595">
        <v>-1.8018288112726728E-2</v>
      </c>
      <c r="M595">
        <v>548.20100000000002</v>
      </c>
      <c r="N595">
        <v>7.3783500000000002E-2</v>
      </c>
      <c r="O595">
        <v>-9.0150000000000006</v>
      </c>
      <c r="P595">
        <v>500.32499999999999</v>
      </c>
      <c r="Q595">
        <v>5.2735400000000002E-2</v>
      </c>
      <c r="S595" t="b">
        <v>0</v>
      </c>
      <c r="T595" t="b">
        <v>0</v>
      </c>
      <c r="U595">
        <v>1</v>
      </c>
      <c r="V595">
        <v>-1.8018288112726728E-2</v>
      </c>
      <c r="W595">
        <v>1</v>
      </c>
    </row>
    <row r="596" spans="1:23" x14ac:dyDescent="0.25">
      <c r="A596" t="s">
        <v>2429</v>
      </c>
      <c r="B596" t="s">
        <v>118</v>
      </c>
      <c r="C596" t="s">
        <v>45</v>
      </c>
      <c r="D596" t="s">
        <v>1650</v>
      </c>
      <c r="E596" t="s">
        <v>47</v>
      </c>
      <c r="F596" t="s">
        <v>105</v>
      </c>
      <c r="G596" t="s">
        <v>1659</v>
      </c>
      <c r="H596">
        <v>0.92309798630889917</v>
      </c>
      <c r="I596">
        <v>1.4972978302999504</v>
      </c>
      <c r="J596">
        <v>-5.8761804826862535E-4</v>
      </c>
      <c r="M596">
        <v>461.84899999999999</v>
      </c>
      <c r="N596">
        <v>7.8960600000000006E-2</v>
      </c>
      <c r="O596">
        <v>-0.29399999999999998</v>
      </c>
      <c r="P596">
        <v>500.32499999999999</v>
      </c>
      <c r="Q596">
        <v>5.2735400000000002E-2</v>
      </c>
      <c r="S596" t="b">
        <v>0</v>
      </c>
      <c r="T596" t="b">
        <v>1</v>
      </c>
      <c r="U596">
        <v>1</v>
      </c>
      <c r="V596">
        <v>-5.8761804826862535E-4</v>
      </c>
      <c r="W596">
        <v>0.5</v>
      </c>
    </row>
    <row r="597" spans="1:23" x14ac:dyDescent="0.25">
      <c r="A597" t="s">
        <v>2430</v>
      </c>
      <c r="B597" t="s">
        <v>118</v>
      </c>
      <c r="C597" t="s">
        <v>45</v>
      </c>
      <c r="D597" t="s">
        <v>1650</v>
      </c>
      <c r="E597" t="s">
        <v>47</v>
      </c>
      <c r="F597" t="s">
        <v>105</v>
      </c>
      <c r="G597" t="s">
        <v>1656</v>
      </c>
      <c r="H597">
        <v>0.69708289611752361</v>
      </c>
      <c r="I597">
        <v>1.0196698991569231</v>
      </c>
      <c r="J597">
        <v>-1.3691100784490083E-3</v>
      </c>
      <c r="M597">
        <v>348.76799999999997</v>
      </c>
      <c r="N597">
        <v>5.37727E-2</v>
      </c>
      <c r="O597">
        <v>-0.68500000000000005</v>
      </c>
      <c r="P597">
        <v>500.32499999999999</v>
      </c>
      <c r="Q597">
        <v>5.2735400000000002E-2</v>
      </c>
      <c r="S597" t="b">
        <v>0</v>
      </c>
      <c r="T597" t="b">
        <v>1</v>
      </c>
      <c r="U597">
        <v>1</v>
      </c>
      <c r="V597">
        <v>-1.3691100784490083E-3</v>
      </c>
      <c r="W597">
        <v>0.25</v>
      </c>
    </row>
    <row r="598" spans="1:23" x14ac:dyDescent="0.25">
      <c r="A598" t="s">
        <v>2431</v>
      </c>
      <c r="B598" t="s">
        <v>118</v>
      </c>
      <c r="C598" t="s">
        <v>45</v>
      </c>
      <c r="D598" t="s">
        <v>1650</v>
      </c>
      <c r="E598" t="s">
        <v>47</v>
      </c>
      <c r="F598" t="s">
        <v>105</v>
      </c>
      <c r="G598" t="s">
        <v>1657</v>
      </c>
      <c r="H598">
        <v>1.0031399590266328</v>
      </c>
      <c r="I598">
        <v>1.0098377939676195</v>
      </c>
      <c r="J598">
        <v>-1.9803127966821564E-2</v>
      </c>
      <c r="M598">
        <v>501.89600000000002</v>
      </c>
      <c r="N598">
        <v>5.3254200000000002E-2</v>
      </c>
      <c r="O598">
        <v>-9.9079999999999995</v>
      </c>
      <c r="P598">
        <v>500.32499999999999</v>
      </c>
      <c r="Q598">
        <v>5.2735400000000002E-2</v>
      </c>
      <c r="S598" t="b">
        <v>0</v>
      </c>
      <c r="T598" t="b">
        <v>0</v>
      </c>
      <c r="U598">
        <v>1</v>
      </c>
      <c r="V598">
        <v>-1.9803127966821564E-2</v>
      </c>
      <c r="W598">
        <v>0.9</v>
      </c>
    </row>
    <row r="599" spans="1:23" x14ac:dyDescent="0.25">
      <c r="A599" t="s">
        <v>2432</v>
      </c>
      <c r="B599" t="s">
        <v>118</v>
      </c>
      <c r="C599" t="s">
        <v>45</v>
      </c>
      <c r="D599" t="s">
        <v>1650</v>
      </c>
      <c r="E599" t="s">
        <v>67</v>
      </c>
      <c r="F599" t="s">
        <v>105</v>
      </c>
      <c r="G599" t="s">
        <v>1658</v>
      </c>
      <c r="H599">
        <v>1.0807452174417187</v>
      </c>
      <c r="I599">
        <v>1.5348997769449038</v>
      </c>
      <c r="J599">
        <v>-1.9370135724895692E-2</v>
      </c>
      <c r="M599">
        <v>540.59199999999998</v>
      </c>
      <c r="N599">
        <v>8.0923599999999998E-2</v>
      </c>
      <c r="O599">
        <v>-9.6890000000000001</v>
      </c>
      <c r="P599">
        <v>500.20299999999997</v>
      </c>
      <c r="Q599">
        <v>5.2722400000000003E-2</v>
      </c>
      <c r="S599" t="b">
        <v>0</v>
      </c>
      <c r="T599" t="b">
        <v>0</v>
      </c>
      <c r="U599">
        <v>1</v>
      </c>
      <c r="V599">
        <v>-1.9370135724895692E-2</v>
      </c>
      <c r="W599">
        <v>1</v>
      </c>
    </row>
    <row r="600" spans="1:23" x14ac:dyDescent="0.25">
      <c r="A600" t="s">
        <v>2433</v>
      </c>
      <c r="B600" t="s">
        <v>118</v>
      </c>
      <c r="C600" t="s">
        <v>45</v>
      </c>
      <c r="D600" t="s">
        <v>1650</v>
      </c>
      <c r="E600" t="s">
        <v>67</v>
      </c>
      <c r="F600" t="s">
        <v>105</v>
      </c>
      <c r="G600" t="s">
        <v>1659</v>
      </c>
      <c r="H600">
        <v>0.89429091788733783</v>
      </c>
      <c r="I600">
        <v>1.4206409419905011</v>
      </c>
      <c r="J600">
        <v>-5.1379140069131941E-4</v>
      </c>
      <c r="M600">
        <v>447.327</v>
      </c>
      <c r="N600">
        <v>7.4899599999999997E-2</v>
      </c>
      <c r="O600">
        <v>-0.25700000000000001</v>
      </c>
      <c r="P600">
        <v>500.20299999999997</v>
      </c>
      <c r="Q600">
        <v>5.2722400000000003E-2</v>
      </c>
      <c r="S600" t="b">
        <v>0</v>
      </c>
      <c r="T600" t="b">
        <v>1</v>
      </c>
      <c r="U600">
        <v>1</v>
      </c>
      <c r="V600">
        <v>-5.1379140069131941E-4</v>
      </c>
      <c r="W600">
        <v>0.5</v>
      </c>
    </row>
    <row r="601" spans="1:23" x14ac:dyDescent="0.25">
      <c r="A601" t="s">
        <v>2434</v>
      </c>
      <c r="B601" t="s">
        <v>118</v>
      </c>
      <c r="C601" t="s">
        <v>45</v>
      </c>
      <c r="D601" t="s">
        <v>1650</v>
      </c>
      <c r="E601" t="s">
        <v>67</v>
      </c>
      <c r="F601" t="s">
        <v>105</v>
      </c>
      <c r="G601" t="s">
        <v>1656</v>
      </c>
      <c r="H601">
        <v>0.67328064805688892</v>
      </c>
      <c r="I601">
        <v>1.0190526227941064</v>
      </c>
      <c r="J601">
        <v>-1.289476472552144E-3</v>
      </c>
      <c r="M601">
        <v>336.77699999999999</v>
      </c>
      <c r="N601">
        <v>5.3726900000000001E-2</v>
      </c>
      <c r="O601">
        <v>-0.64500000000000002</v>
      </c>
      <c r="P601">
        <v>500.20299999999997</v>
      </c>
      <c r="Q601">
        <v>5.2722400000000003E-2</v>
      </c>
      <c r="S601" t="b">
        <v>0</v>
      </c>
      <c r="T601" t="b">
        <v>1</v>
      </c>
      <c r="U601">
        <v>1</v>
      </c>
      <c r="V601">
        <v>-1.289476472552144E-3</v>
      </c>
      <c r="W601">
        <v>0.25</v>
      </c>
    </row>
    <row r="602" spans="1:23" x14ac:dyDescent="0.25">
      <c r="A602" t="s">
        <v>2435</v>
      </c>
      <c r="B602" t="s">
        <v>118</v>
      </c>
      <c r="C602" t="s">
        <v>45</v>
      </c>
      <c r="D602" t="s">
        <v>1650</v>
      </c>
      <c r="E602" t="s">
        <v>67</v>
      </c>
      <c r="F602" t="s">
        <v>105</v>
      </c>
      <c r="G602" t="s">
        <v>1657</v>
      </c>
      <c r="H602">
        <v>1.0009156282549285</v>
      </c>
      <c r="I602">
        <v>1.0079719436140995</v>
      </c>
      <c r="J602">
        <v>-2.1905106526750141E-2</v>
      </c>
      <c r="M602">
        <v>500.661</v>
      </c>
      <c r="N602">
        <v>5.3142700000000001E-2</v>
      </c>
      <c r="O602">
        <v>-10.957000000000001</v>
      </c>
      <c r="P602">
        <v>500.20299999999997</v>
      </c>
      <c r="Q602">
        <v>5.2722400000000003E-2</v>
      </c>
      <c r="S602" t="b">
        <v>0</v>
      </c>
      <c r="T602" t="b">
        <v>0</v>
      </c>
      <c r="U602">
        <v>1</v>
      </c>
      <c r="V602">
        <v>-2.1905106526750141E-2</v>
      </c>
      <c r="W602">
        <v>0.9</v>
      </c>
    </row>
    <row r="603" spans="1:23" x14ac:dyDescent="0.25">
      <c r="A603" t="s">
        <v>2436</v>
      </c>
      <c r="B603" t="s">
        <v>118</v>
      </c>
      <c r="C603" t="s">
        <v>45</v>
      </c>
      <c r="D603" t="s">
        <v>1650</v>
      </c>
      <c r="E603" t="s">
        <v>70</v>
      </c>
      <c r="F603" t="s">
        <v>105</v>
      </c>
      <c r="G603" t="s">
        <v>1658</v>
      </c>
      <c r="H603">
        <v>1.0917949927822808</v>
      </c>
      <c r="I603">
        <v>1.4797118246364138</v>
      </c>
      <c r="J603">
        <v>-1.7818369395271094E-2</v>
      </c>
      <c r="M603">
        <v>546.07000000000005</v>
      </c>
      <c r="N603">
        <v>7.8007300000000002E-2</v>
      </c>
      <c r="O603">
        <v>-8.9120000000000008</v>
      </c>
      <c r="P603">
        <v>500.15800000000002</v>
      </c>
      <c r="Q603">
        <v>5.2717899999999998E-2</v>
      </c>
      <c r="S603" t="b">
        <v>0</v>
      </c>
      <c r="T603" t="b">
        <v>0</v>
      </c>
      <c r="U603">
        <v>1</v>
      </c>
      <c r="V603">
        <v>-1.7818369395271094E-2</v>
      </c>
      <c r="W603">
        <v>1</v>
      </c>
    </row>
    <row r="604" spans="1:23" x14ac:dyDescent="0.25">
      <c r="A604" t="s">
        <v>2437</v>
      </c>
      <c r="B604" t="s">
        <v>118</v>
      </c>
      <c r="C604" t="s">
        <v>45</v>
      </c>
      <c r="D604" t="s">
        <v>1650</v>
      </c>
      <c r="E604" t="s">
        <v>70</v>
      </c>
      <c r="F604" t="s">
        <v>105</v>
      </c>
      <c r="G604" t="s">
        <v>1659</v>
      </c>
      <c r="H604">
        <v>0.90950459654749094</v>
      </c>
      <c r="I604">
        <v>1.1927903046213906</v>
      </c>
      <c r="J604">
        <v>-5.8781425069677972E-4</v>
      </c>
      <c r="M604">
        <v>454.89600000000002</v>
      </c>
      <c r="N604">
        <v>6.2881400000000004E-2</v>
      </c>
      <c r="O604">
        <v>-0.29399999999999998</v>
      </c>
      <c r="P604">
        <v>500.15800000000002</v>
      </c>
      <c r="Q604">
        <v>5.2717899999999998E-2</v>
      </c>
      <c r="S604" t="b">
        <v>0</v>
      </c>
      <c r="T604" t="b">
        <v>1</v>
      </c>
      <c r="U604">
        <v>1</v>
      </c>
      <c r="V604">
        <v>-5.8781425069677972E-4</v>
      </c>
      <c r="W604">
        <v>0.5</v>
      </c>
    </row>
    <row r="605" spans="1:23" x14ac:dyDescent="0.25">
      <c r="A605" t="s">
        <v>2438</v>
      </c>
      <c r="B605" t="s">
        <v>118</v>
      </c>
      <c r="C605" t="s">
        <v>45</v>
      </c>
      <c r="D605" t="s">
        <v>1650</v>
      </c>
      <c r="E605" t="s">
        <v>70</v>
      </c>
      <c r="F605" t="s">
        <v>105</v>
      </c>
      <c r="G605" t="s">
        <v>1656</v>
      </c>
      <c r="H605">
        <v>0.69567216759504003</v>
      </c>
      <c r="I605">
        <v>1.0228176767283979</v>
      </c>
      <c r="J605">
        <v>-1.5834996141219375E-3</v>
      </c>
      <c r="M605">
        <v>347.94600000000003</v>
      </c>
      <c r="N605">
        <v>5.3920799999999998E-2</v>
      </c>
      <c r="O605">
        <v>-0.79200000000000004</v>
      </c>
      <c r="P605">
        <v>500.15800000000002</v>
      </c>
      <c r="Q605">
        <v>5.2717899999999998E-2</v>
      </c>
      <c r="S605" t="b">
        <v>0</v>
      </c>
      <c r="T605" t="b">
        <v>1</v>
      </c>
      <c r="U605">
        <v>1</v>
      </c>
      <c r="V605">
        <v>-1.5834996141219375E-3</v>
      </c>
      <c r="W605">
        <v>0.25</v>
      </c>
    </row>
    <row r="606" spans="1:23" x14ac:dyDescent="0.25">
      <c r="A606" t="s">
        <v>2439</v>
      </c>
      <c r="B606" t="s">
        <v>118</v>
      </c>
      <c r="C606" t="s">
        <v>45</v>
      </c>
      <c r="D606" t="s">
        <v>1650</v>
      </c>
      <c r="E606" t="s">
        <v>70</v>
      </c>
      <c r="F606" t="s">
        <v>105</v>
      </c>
      <c r="G606" t="s">
        <v>1657</v>
      </c>
      <c r="H606">
        <v>1.0032569707972281</v>
      </c>
      <c r="I606">
        <v>1.0090443663347743</v>
      </c>
      <c r="J606">
        <v>-1.9901711059305261E-2</v>
      </c>
      <c r="M606">
        <v>501.78699999999998</v>
      </c>
      <c r="N606">
        <v>5.3194699999999998E-2</v>
      </c>
      <c r="O606">
        <v>-9.9540000000000006</v>
      </c>
      <c r="P606">
        <v>500.15800000000002</v>
      </c>
      <c r="Q606">
        <v>5.2717899999999998E-2</v>
      </c>
      <c r="S606" t="b">
        <v>0</v>
      </c>
      <c r="T606" t="b">
        <v>0</v>
      </c>
      <c r="U606">
        <v>1</v>
      </c>
      <c r="V606">
        <v>-1.9901711059305261E-2</v>
      </c>
      <c r="W606">
        <v>0.9</v>
      </c>
    </row>
    <row r="607" spans="1:23" x14ac:dyDescent="0.25">
      <c r="A607" t="s">
        <v>2440</v>
      </c>
      <c r="B607" t="s">
        <v>118</v>
      </c>
      <c r="C607" t="s">
        <v>45</v>
      </c>
      <c r="D607" t="s">
        <v>1650</v>
      </c>
      <c r="E607" t="s">
        <v>57</v>
      </c>
      <c r="F607" t="s">
        <v>105</v>
      </c>
      <c r="G607" t="s">
        <v>1658</v>
      </c>
      <c r="H607">
        <v>1.0832145192478819</v>
      </c>
      <c r="I607">
        <v>1.3538134347188469</v>
      </c>
      <c r="J607">
        <v>-1.7789118162857619E-2</v>
      </c>
      <c r="M607">
        <v>541.69500000000005</v>
      </c>
      <c r="N607">
        <v>7.1359099999999995E-2</v>
      </c>
      <c r="O607">
        <v>-8.8960000000000008</v>
      </c>
      <c r="P607">
        <v>500.08100000000002</v>
      </c>
      <c r="Q607">
        <v>5.2709699999999998E-2</v>
      </c>
      <c r="S607" t="b">
        <v>0</v>
      </c>
      <c r="T607" t="b">
        <v>0</v>
      </c>
      <c r="U607">
        <v>1</v>
      </c>
      <c r="V607">
        <v>-1.7789118162857619E-2</v>
      </c>
      <c r="W607">
        <v>1</v>
      </c>
    </row>
    <row r="608" spans="1:23" x14ac:dyDescent="0.25">
      <c r="A608" t="s">
        <v>2441</v>
      </c>
      <c r="B608" t="s">
        <v>118</v>
      </c>
      <c r="C608" t="s">
        <v>45</v>
      </c>
      <c r="D608" t="s">
        <v>1650</v>
      </c>
      <c r="E608" t="s">
        <v>57</v>
      </c>
      <c r="F608" t="s">
        <v>105</v>
      </c>
      <c r="G608" t="s">
        <v>1659</v>
      </c>
      <c r="H608">
        <v>0.90287373445501828</v>
      </c>
      <c r="I608">
        <v>1.1320819507604862</v>
      </c>
      <c r="J608">
        <v>-5.4991091443186207E-4</v>
      </c>
      <c r="M608">
        <v>451.51</v>
      </c>
      <c r="N608">
        <v>5.9671700000000001E-2</v>
      </c>
      <c r="O608">
        <v>-0.27500000000000002</v>
      </c>
      <c r="P608">
        <v>500.08100000000002</v>
      </c>
      <c r="Q608">
        <v>5.2709699999999998E-2</v>
      </c>
      <c r="S608" t="b">
        <v>0</v>
      </c>
      <c r="T608" t="b">
        <v>1</v>
      </c>
      <c r="U608">
        <v>1</v>
      </c>
      <c r="V608">
        <v>-5.4991091443186207E-4</v>
      </c>
      <c r="W608">
        <v>0.5</v>
      </c>
    </row>
    <row r="609" spans="1:23" x14ac:dyDescent="0.25">
      <c r="A609" t="s">
        <v>2442</v>
      </c>
      <c r="B609" t="s">
        <v>118</v>
      </c>
      <c r="C609" t="s">
        <v>45</v>
      </c>
      <c r="D609" t="s">
        <v>1650</v>
      </c>
      <c r="E609" t="s">
        <v>57</v>
      </c>
      <c r="F609" t="s">
        <v>105</v>
      </c>
      <c r="G609" t="s">
        <v>1656</v>
      </c>
      <c r="H609">
        <v>0.69359163815461888</v>
      </c>
      <c r="I609">
        <v>1.0221685951542128</v>
      </c>
      <c r="J609">
        <v>-1.4317680535753208E-3</v>
      </c>
      <c r="M609">
        <v>346.85199999999998</v>
      </c>
      <c r="N609">
        <v>5.3878200000000001E-2</v>
      </c>
      <c r="O609">
        <v>-0.71599999999999997</v>
      </c>
      <c r="P609">
        <v>500.08100000000002</v>
      </c>
      <c r="Q609">
        <v>5.2709699999999998E-2</v>
      </c>
      <c r="S609" t="b">
        <v>0</v>
      </c>
      <c r="T609" t="b">
        <v>1</v>
      </c>
      <c r="U609">
        <v>1</v>
      </c>
      <c r="V609">
        <v>-1.4317680535753208E-3</v>
      </c>
      <c r="W609">
        <v>0.25</v>
      </c>
    </row>
    <row r="610" spans="1:23" x14ac:dyDescent="0.25">
      <c r="A610" t="s">
        <v>2443</v>
      </c>
      <c r="B610" t="s">
        <v>118</v>
      </c>
      <c r="C610" t="s">
        <v>45</v>
      </c>
      <c r="D610" t="s">
        <v>1650</v>
      </c>
      <c r="E610" t="s">
        <v>57</v>
      </c>
      <c r="F610" t="s">
        <v>105</v>
      </c>
      <c r="G610" t="s">
        <v>1657</v>
      </c>
      <c r="H610">
        <v>1.002789548093209</v>
      </c>
      <c r="I610">
        <v>1.008389347691222</v>
      </c>
      <c r="J610">
        <v>-1.9942769271378037E-2</v>
      </c>
      <c r="M610">
        <v>501.476</v>
      </c>
      <c r="N610">
        <v>5.3151900000000002E-2</v>
      </c>
      <c r="O610">
        <v>-9.9730000000000008</v>
      </c>
      <c r="P610">
        <v>500.08100000000002</v>
      </c>
      <c r="Q610">
        <v>5.2709699999999998E-2</v>
      </c>
      <c r="S610" t="b">
        <v>0</v>
      </c>
      <c r="T610" t="b">
        <v>0</v>
      </c>
      <c r="U610">
        <v>1</v>
      </c>
      <c r="V610">
        <v>-1.9942769271378037E-2</v>
      </c>
      <c r="W610">
        <v>0.9</v>
      </c>
    </row>
    <row r="611" spans="1:23" x14ac:dyDescent="0.25">
      <c r="A611" t="s">
        <v>2444</v>
      </c>
      <c r="B611" t="s">
        <v>118</v>
      </c>
      <c r="C611" t="s">
        <v>45</v>
      </c>
      <c r="D611" t="s">
        <v>1650</v>
      </c>
      <c r="E611" t="s">
        <v>59</v>
      </c>
      <c r="F611" t="s">
        <v>105</v>
      </c>
      <c r="G611" t="s">
        <v>1658</v>
      </c>
      <c r="H611">
        <v>1.0810068768859444</v>
      </c>
      <c r="I611">
        <v>1.2922915516498863</v>
      </c>
      <c r="J611">
        <v>-1.7481168050775774E-2</v>
      </c>
      <c r="M611">
        <v>540.59100000000001</v>
      </c>
      <c r="N611">
        <v>6.8116300000000005E-2</v>
      </c>
      <c r="O611">
        <v>-8.7420000000000009</v>
      </c>
      <c r="P611">
        <v>500.08100000000002</v>
      </c>
      <c r="Q611">
        <v>5.2709699999999998E-2</v>
      </c>
      <c r="S611" t="b">
        <v>0</v>
      </c>
      <c r="T611" t="b">
        <v>0</v>
      </c>
      <c r="U611">
        <v>1</v>
      </c>
      <c r="V611">
        <v>-1.7481168050775774E-2</v>
      </c>
      <c r="W611">
        <v>1</v>
      </c>
    </row>
    <row r="612" spans="1:23" x14ac:dyDescent="0.25">
      <c r="A612" t="s">
        <v>2445</v>
      </c>
      <c r="B612" t="s">
        <v>118</v>
      </c>
      <c r="C612" t="s">
        <v>45</v>
      </c>
      <c r="D612" t="s">
        <v>1650</v>
      </c>
      <c r="E612" t="s">
        <v>59</v>
      </c>
      <c r="F612" t="s">
        <v>105</v>
      </c>
      <c r="G612" t="s">
        <v>1659</v>
      </c>
      <c r="H612">
        <v>0.93734215057160741</v>
      </c>
      <c r="I612">
        <v>1.1847003492715762</v>
      </c>
      <c r="J612">
        <v>-3.8393780207606365E-4</v>
      </c>
      <c r="M612">
        <v>468.74700000000001</v>
      </c>
      <c r="N612">
        <v>6.2445199999999999E-2</v>
      </c>
      <c r="O612">
        <v>-0.192</v>
      </c>
      <c r="P612">
        <v>500.08100000000002</v>
      </c>
      <c r="Q612">
        <v>5.2709699999999998E-2</v>
      </c>
      <c r="S612" t="b">
        <v>0</v>
      </c>
      <c r="T612" t="b">
        <v>1</v>
      </c>
      <c r="U612">
        <v>1</v>
      </c>
      <c r="V612">
        <v>-3.8393780207606365E-4</v>
      </c>
      <c r="W612">
        <v>0.5</v>
      </c>
    </row>
    <row r="613" spans="1:23" x14ac:dyDescent="0.25">
      <c r="A613" t="s">
        <v>2446</v>
      </c>
      <c r="B613" t="s">
        <v>118</v>
      </c>
      <c r="C613" t="s">
        <v>45</v>
      </c>
      <c r="D613" t="s">
        <v>1650</v>
      </c>
      <c r="E613" t="s">
        <v>59</v>
      </c>
      <c r="F613" t="s">
        <v>105</v>
      </c>
      <c r="G613" t="s">
        <v>1656</v>
      </c>
      <c r="H613">
        <v>0.69317170618359825</v>
      </c>
      <c r="I613">
        <v>1.0230166364065818</v>
      </c>
      <c r="J613">
        <v>-1.139815349913314E-3</v>
      </c>
      <c r="M613">
        <v>346.642</v>
      </c>
      <c r="N613">
        <v>5.3922900000000003E-2</v>
      </c>
      <c r="O613">
        <v>-0.56999999999999995</v>
      </c>
      <c r="P613">
        <v>500.08100000000002</v>
      </c>
      <c r="Q613">
        <v>5.2709699999999998E-2</v>
      </c>
      <c r="S613" t="b">
        <v>0</v>
      </c>
      <c r="T613" t="b">
        <v>1</v>
      </c>
      <c r="U613">
        <v>1</v>
      </c>
      <c r="V613">
        <v>-1.139815349913314E-3</v>
      </c>
      <c r="W613">
        <v>0.25</v>
      </c>
    </row>
    <row r="614" spans="1:23" x14ac:dyDescent="0.25">
      <c r="A614" t="s">
        <v>2447</v>
      </c>
      <c r="B614" t="s">
        <v>118</v>
      </c>
      <c r="C614" t="s">
        <v>45</v>
      </c>
      <c r="D614" t="s">
        <v>1650</v>
      </c>
      <c r="E614" t="s">
        <v>59</v>
      </c>
      <c r="F614" t="s">
        <v>105</v>
      </c>
      <c r="G614" t="s">
        <v>1657</v>
      </c>
      <c r="H614">
        <v>1.0029795173181946</v>
      </c>
      <c r="I614">
        <v>1.0084519547635444</v>
      </c>
      <c r="J614">
        <v>-2.0040753397949532E-2</v>
      </c>
      <c r="M614">
        <v>501.57100000000003</v>
      </c>
      <c r="N614">
        <v>5.31552E-2</v>
      </c>
      <c r="O614">
        <v>-10.022</v>
      </c>
      <c r="P614">
        <v>500.08100000000002</v>
      </c>
      <c r="Q614">
        <v>5.2709699999999998E-2</v>
      </c>
      <c r="S614" t="b">
        <v>0</v>
      </c>
      <c r="T614" t="b">
        <v>0</v>
      </c>
      <c r="U614">
        <v>1</v>
      </c>
      <c r="V614">
        <v>-2.0040753397949532E-2</v>
      </c>
      <c r="W614">
        <v>0.9</v>
      </c>
    </row>
    <row r="615" spans="1:23" x14ac:dyDescent="0.25">
      <c r="A615" t="s">
        <v>2448</v>
      </c>
      <c r="B615" t="s">
        <v>118</v>
      </c>
      <c r="C615" t="s">
        <v>45</v>
      </c>
      <c r="D615" t="s">
        <v>1650</v>
      </c>
      <c r="E615" t="s">
        <v>62</v>
      </c>
      <c r="F615" t="s">
        <v>105</v>
      </c>
      <c r="G615" t="s">
        <v>1658</v>
      </c>
      <c r="H615">
        <v>1.0771894953017611</v>
      </c>
      <c r="I615">
        <v>1.2023289830903989</v>
      </c>
      <c r="J615">
        <v>-1.6843271390034813E-2</v>
      </c>
      <c r="M615">
        <v>538.68200000000002</v>
      </c>
      <c r="N615">
        <v>6.3374399999999997E-2</v>
      </c>
      <c r="O615">
        <v>-8.423</v>
      </c>
      <c r="P615">
        <v>500.08100000000002</v>
      </c>
      <c r="Q615">
        <v>5.2709699999999998E-2</v>
      </c>
      <c r="S615" t="b">
        <v>0</v>
      </c>
      <c r="T615" t="b">
        <v>0</v>
      </c>
      <c r="U615">
        <v>1</v>
      </c>
      <c r="V615">
        <v>-1.6843271390034813E-2</v>
      </c>
      <c r="W615">
        <v>1</v>
      </c>
    </row>
    <row r="616" spans="1:23" x14ac:dyDescent="0.25">
      <c r="A616" t="s">
        <v>2449</v>
      </c>
      <c r="B616" t="s">
        <v>118</v>
      </c>
      <c r="C616" t="s">
        <v>45</v>
      </c>
      <c r="D616" t="s">
        <v>1650</v>
      </c>
      <c r="E616" t="s">
        <v>62</v>
      </c>
      <c r="F616" t="s">
        <v>105</v>
      </c>
      <c r="G616" t="s">
        <v>1659</v>
      </c>
      <c r="H616">
        <v>0.93426064977473644</v>
      </c>
      <c r="I616">
        <v>1.065134121423571</v>
      </c>
      <c r="J616">
        <v>-4.3992873154548962E-4</v>
      </c>
      <c r="M616">
        <v>467.20600000000002</v>
      </c>
      <c r="N616">
        <v>5.6142900000000003E-2</v>
      </c>
      <c r="O616">
        <v>-0.22</v>
      </c>
      <c r="P616">
        <v>500.08100000000002</v>
      </c>
      <c r="Q616">
        <v>5.2709699999999998E-2</v>
      </c>
      <c r="S616" t="b">
        <v>0</v>
      </c>
      <c r="T616" t="b">
        <v>1</v>
      </c>
      <c r="U616">
        <v>1</v>
      </c>
      <c r="V616">
        <v>-4.3992873154548962E-4</v>
      </c>
      <c r="W616">
        <v>0.5</v>
      </c>
    </row>
    <row r="617" spans="1:23" x14ac:dyDescent="0.25">
      <c r="A617" t="s">
        <v>2450</v>
      </c>
      <c r="B617" t="s">
        <v>118</v>
      </c>
      <c r="C617" t="s">
        <v>45</v>
      </c>
      <c r="D617" t="s">
        <v>1650</v>
      </c>
      <c r="E617" t="s">
        <v>62</v>
      </c>
      <c r="F617" t="s">
        <v>105</v>
      </c>
      <c r="G617" t="s">
        <v>1656</v>
      </c>
      <c r="H617">
        <v>0.70504378290716907</v>
      </c>
      <c r="I617">
        <v>1.0260084955899957</v>
      </c>
      <c r="J617">
        <v>-1.2977897580591943E-3</v>
      </c>
      <c r="M617">
        <v>352.57900000000001</v>
      </c>
      <c r="N617">
        <v>5.40806E-2</v>
      </c>
      <c r="O617">
        <v>-0.64900000000000002</v>
      </c>
      <c r="P617">
        <v>500.08100000000002</v>
      </c>
      <c r="Q617">
        <v>5.2709699999999998E-2</v>
      </c>
      <c r="S617" t="b">
        <v>0</v>
      </c>
      <c r="T617" t="b">
        <v>1</v>
      </c>
      <c r="U617">
        <v>1</v>
      </c>
      <c r="V617">
        <v>-1.2977897580591943E-3</v>
      </c>
      <c r="W617">
        <v>0.25</v>
      </c>
    </row>
    <row r="618" spans="1:23" x14ac:dyDescent="0.25">
      <c r="A618" t="s">
        <v>2451</v>
      </c>
      <c r="B618" t="s">
        <v>118</v>
      </c>
      <c r="C618" t="s">
        <v>45</v>
      </c>
      <c r="D618" t="s">
        <v>1650</v>
      </c>
      <c r="E618" t="s">
        <v>62</v>
      </c>
      <c r="F618" t="s">
        <v>105</v>
      </c>
      <c r="G618" t="s">
        <v>1657</v>
      </c>
      <c r="H618">
        <v>1.0049831927227788</v>
      </c>
      <c r="I618">
        <v>1.0087725788611963</v>
      </c>
      <c r="J618">
        <v>-1.9296873906427158E-2</v>
      </c>
      <c r="M618">
        <v>502.57299999999998</v>
      </c>
      <c r="N618">
        <v>5.31721E-2</v>
      </c>
      <c r="O618">
        <v>-9.65</v>
      </c>
      <c r="P618">
        <v>500.08100000000002</v>
      </c>
      <c r="Q618">
        <v>5.2709699999999998E-2</v>
      </c>
      <c r="S618" t="b">
        <v>0</v>
      </c>
      <c r="T618" t="b">
        <v>0</v>
      </c>
      <c r="U618">
        <v>1</v>
      </c>
      <c r="V618">
        <v>-1.9296873906427158E-2</v>
      </c>
      <c r="W618">
        <v>0.9</v>
      </c>
    </row>
    <row r="619" spans="1:23" x14ac:dyDescent="0.25">
      <c r="A619" t="s">
        <v>2452</v>
      </c>
      <c r="B619" t="s">
        <v>118</v>
      </c>
      <c r="C619" t="s">
        <v>45</v>
      </c>
      <c r="D619" t="s">
        <v>1650</v>
      </c>
      <c r="E619" t="s">
        <v>100</v>
      </c>
      <c r="F619" t="s">
        <v>105</v>
      </c>
      <c r="G619" t="s">
        <v>1658</v>
      </c>
      <c r="H619">
        <v>1.0824274022334084</v>
      </c>
      <c r="I619">
        <v>1.0805315155894675</v>
      </c>
      <c r="J619">
        <v>-1.4967354494604396E-2</v>
      </c>
      <c r="M619">
        <v>541.45399999999995</v>
      </c>
      <c r="N619">
        <v>5.6970699999999999E-2</v>
      </c>
      <c r="O619">
        <v>-7.4870000000000001</v>
      </c>
      <c r="P619">
        <v>500.22199999999998</v>
      </c>
      <c r="Q619">
        <v>5.2724699999999999E-2</v>
      </c>
      <c r="S619" t="b">
        <v>0</v>
      </c>
      <c r="T619" t="b">
        <v>0</v>
      </c>
      <c r="U619">
        <v>1</v>
      </c>
      <c r="V619">
        <v>-1.4967354494604396E-2</v>
      </c>
      <c r="W619">
        <v>1</v>
      </c>
    </row>
    <row r="620" spans="1:23" x14ac:dyDescent="0.25">
      <c r="A620" t="s">
        <v>2453</v>
      </c>
      <c r="B620" t="s">
        <v>118</v>
      </c>
      <c r="C620" t="s">
        <v>45</v>
      </c>
      <c r="D620" t="s">
        <v>1650</v>
      </c>
      <c r="E620" t="s">
        <v>100</v>
      </c>
      <c r="F620" t="s">
        <v>105</v>
      </c>
      <c r="G620" t="s">
        <v>1659</v>
      </c>
      <c r="H620">
        <v>0.94855284253791328</v>
      </c>
      <c r="I620">
        <v>1.1029726105601361</v>
      </c>
      <c r="J620">
        <v>-4.8978253655377019E-4</v>
      </c>
      <c r="M620">
        <v>474.48700000000002</v>
      </c>
      <c r="N620">
        <v>5.8153900000000001E-2</v>
      </c>
      <c r="O620">
        <v>-0.245</v>
      </c>
      <c r="P620">
        <v>500.22199999999998</v>
      </c>
      <c r="Q620">
        <v>5.2724699999999999E-2</v>
      </c>
      <c r="S620" t="b">
        <v>0</v>
      </c>
      <c r="T620" t="b">
        <v>1</v>
      </c>
      <c r="U620">
        <v>1</v>
      </c>
      <c r="V620">
        <v>-4.8978253655377019E-4</v>
      </c>
      <c r="W620">
        <v>0.5</v>
      </c>
    </row>
    <row r="621" spans="1:23" x14ac:dyDescent="0.25">
      <c r="A621" t="s">
        <v>2454</v>
      </c>
      <c r="B621" t="s">
        <v>118</v>
      </c>
      <c r="C621" t="s">
        <v>45</v>
      </c>
      <c r="D621" t="s">
        <v>1650</v>
      </c>
      <c r="E621" t="s">
        <v>100</v>
      </c>
      <c r="F621" t="s">
        <v>105</v>
      </c>
      <c r="G621" t="s">
        <v>1656</v>
      </c>
      <c r="H621">
        <v>0.74300610528925159</v>
      </c>
      <c r="I621">
        <v>1.0288384760842642</v>
      </c>
      <c r="J621">
        <v>-1.5013334079668629E-3</v>
      </c>
      <c r="M621">
        <v>371.66800000000001</v>
      </c>
      <c r="N621">
        <v>5.42452E-2</v>
      </c>
      <c r="O621">
        <v>-0.751</v>
      </c>
      <c r="P621">
        <v>500.22199999999998</v>
      </c>
      <c r="Q621">
        <v>5.2724699999999999E-2</v>
      </c>
      <c r="S621" t="b">
        <v>0</v>
      </c>
      <c r="T621" t="b">
        <v>1</v>
      </c>
      <c r="U621">
        <v>1</v>
      </c>
      <c r="V621">
        <v>-1.5013334079668629E-3</v>
      </c>
      <c r="W621">
        <v>0.25</v>
      </c>
    </row>
    <row r="622" spans="1:23" x14ac:dyDescent="0.25">
      <c r="A622" t="s">
        <v>2455</v>
      </c>
      <c r="B622" t="s">
        <v>118</v>
      </c>
      <c r="C622" t="s">
        <v>45</v>
      </c>
      <c r="D622" t="s">
        <v>1650</v>
      </c>
      <c r="E622" t="s">
        <v>100</v>
      </c>
      <c r="F622" t="s">
        <v>105</v>
      </c>
      <c r="G622" t="s">
        <v>1657</v>
      </c>
      <c r="H622">
        <v>1.008012442475541</v>
      </c>
      <c r="I622">
        <v>1.0099706589131849</v>
      </c>
      <c r="J622">
        <v>-1.721435682556945E-2</v>
      </c>
      <c r="M622">
        <v>504.23</v>
      </c>
      <c r="N622">
        <v>5.3250400000000003E-2</v>
      </c>
      <c r="O622">
        <v>-8.6110000000000007</v>
      </c>
      <c r="P622">
        <v>500.22199999999998</v>
      </c>
      <c r="Q622">
        <v>5.2724699999999999E-2</v>
      </c>
      <c r="S622" t="b">
        <v>0</v>
      </c>
      <c r="T622" t="b">
        <v>0</v>
      </c>
      <c r="U622">
        <v>1</v>
      </c>
      <c r="V622">
        <v>-1.721435682556945E-2</v>
      </c>
      <c r="W622">
        <v>0.9</v>
      </c>
    </row>
    <row r="623" spans="1:23" x14ac:dyDescent="0.25">
      <c r="A623" t="s">
        <v>2456</v>
      </c>
      <c r="B623" t="s">
        <v>118</v>
      </c>
      <c r="C623" t="s">
        <v>45</v>
      </c>
      <c r="D623" t="s">
        <v>1650</v>
      </c>
      <c r="E623" t="s">
        <v>47</v>
      </c>
      <c r="F623" t="s">
        <v>106</v>
      </c>
      <c r="G623" t="s">
        <v>1658</v>
      </c>
      <c r="H623">
        <v>1.107903862489382</v>
      </c>
      <c r="I623">
        <v>1.3320235215522462</v>
      </c>
      <c r="J623">
        <v>-1.3049517813421277E-2</v>
      </c>
      <c r="M623">
        <v>554.31200000000001</v>
      </c>
      <c r="N623">
        <v>7.25769E-2</v>
      </c>
      <c r="O623">
        <v>-6.5289999999999999</v>
      </c>
      <c r="P623">
        <v>500.32499999999999</v>
      </c>
      <c r="Q623">
        <v>5.4486199999999999E-2</v>
      </c>
      <c r="S623" t="b">
        <v>0</v>
      </c>
      <c r="T623" t="b">
        <v>0</v>
      </c>
      <c r="U623">
        <v>1</v>
      </c>
      <c r="V623">
        <v>-1.3049517813421277E-2</v>
      </c>
      <c r="W623">
        <v>1</v>
      </c>
    </row>
    <row r="624" spans="1:23" x14ac:dyDescent="0.25">
      <c r="A624" t="s">
        <v>2457</v>
      </c>
      <c r="B624" t="s">
        <v>118</v>
      </c>
      <c r="C624" t="s">
        <v>45</v>
      </c>
      <c r="D624" t="s">
        <v>1650</v>
      </c>
      <c r="E624" t="s">
        <v>47</v>
      </c>
      <c r="F624" t="s">
        <v>106</v>
      </c>
      <c r="G624" t="s">
        <v>1659</v>
      </c>
      <c r="H624">
        <v>0.97637135861689905</v>
      </c>
      <c r="I624">
        <v>1.4019421431481733</v>
      </c>
      <c r="J624">
        <v>-6.3758556937990312E-4</v>
      </c>
      <c r="M624">
        <v>488.50299999999999</v>
      </c>
      <c r="N624">
        <v>7.6386499999999996E-2</v>
      </c>
      <c r="O624">
        <v>-0.31900000000000001</v>
      </c>
      <c r="P624">
        <v>500.32499999999999</v>
      </c>
      <c r="Q624">
        <v>5.4486199999999999E-2</v>
      </c>
      <c r="S624" t="b">
        <v>0</v>
      </c>
      <c r="T624" t="b">
        <v>1</v>
      </c>
      <c r="U624">
        <v>1</v>
      </c>
      <c r="V624">
        <v>-6.3758556937990312E-4</v>
      </c>
      <c r="W624">
        <v>0.5</v>
      </c>
    </row>
    <row r="625" spans="1:23" x14ac:dyDescent="0.25">
      <c r="A625" t="s">
        <v>2458</v>
      </c>
      <c r="B625" t="s">
        <v>118</v>
      </c>
      <c r="C625" t="s">
        <v>45</v>
      </c>
      <c r="D625" t="s">
        <v>1650</v>
      </c>
      <c r="E625" t="s">
        <v>47</v>
      </c>
      <c r="F625" t="s">
        <v>106</v>
      </c>
      <c r="G625" t="s">
        <v>1656</v>
      </c>
      <c r="H625">
        <v>0.78036476290411227</v>
      </c>
      <c r="I625">
        <v>1.0192984645653396</v>
      </c>
      <c r="J625">
        <v>-1.5409983510718034E-3</v>
      </c>
      <c r="M625">
        <v>390.43599999999998</v>
      </c>
      <c r="N625">
        <v>5.5537700000000002E-2</v>
      </c>
      <c r="O625">
        <v>-0.77100000000000002</v>
      </c>
      <c r="P625">
        <v>500.32499999999999</v>
      </c>
      <c r="Q625">
        <v>5.4486199999999999E-2</v>
      </c>
      <c r="S625" t="b">
        <v>0</v>
      </c>
      <c r="T625" t="b">
        <v>1</v>
      </c>
      <c r="U625">
        <v>1</v>
      </c>
      <c r="V625">
        <v>-1.5409983510718034E-3</v>
      </c>
      <c r="W625">
        <v>0.25</v>
      </c>
    </row>
    <row r="626" spans="1:23" x14ac:dyDescent="0.25">
      <c r="A626" t="s">
        <v>2459</v>
      </c>
      <c r="B626" t="s">
        <v>118</v>
      </c>
      <c r="C626" t="s">
        <v>45</v>
      </c>
      <c r="D626" t="s">
        <v>1650</v>
      </c>
      <c r="E626" t="s">
        <v>47</v>
      </c>
      <c r="F626" t="s">
        <v>106</v>
      </c>
      <c r="G626" t="s">
        <v>1657</v>
      </c>
      <c r="H626">
        <v>1.0073252385949134</v>
      </c>
      <c r="I626">
        <v>1.0095895841515834</v>
      </c>
      <c r="J626">
        <v>-1.4432618797781443E-2</v>
      </c>
      <c r="M626">
        <v>503.99</v>
      </c>
      <c r="N626">
        <v>5.5008700000000001E-2</v>
      </c>
      <c r="O626">
        <v>-7.2210000000000001</v>
      </c>
      <c r="P626">
        <v>500.32499999999999</v>
      </c>
      <c r="Q626">
        <v>5.4486199999999999E-2</v>
      </c>
      <c r="S626" t="b">
        <v>0</v>
      </c>
      <c r="T626" t="b">
        <v>0</v>
      </c>
      <c r="U626">
        <v>1</v>
      </c>
      <c r="V626">
        <v>-1.4432618797781443E-2</v>
      </c>
      <c r="W626">
        <v>0.9</v>
      </c>
    </row>
    <row r="627" spans="1:23" x14ac:dyDescent="0.25">
      <c r="A627" t="s">
        <v>2460</v>
      </c>
      <c r="B627" t="s">
        <v>118</v>
      </c>
      <c r="C627" t="s">
        <v>45</v>
      </c>
      <c r="D627" t="s">
        <v>1650</v>
      </c>
      <c r="E627" t="s">
        <v>67</v>
      </c>
      <c r="F627" t="s">
        <v>106</v>
      </c>
      <c r="G627" t="s">
        <v>1658</v>
      </c>
      <c r="H627">
        <v>1.0977703052560659</v>
      </c>
      <c r="I627">
        <v>1.3624304239914231</v>
      </c>
      <c r="J627">
        <v>-1.3946337786858536E-2</v>
      </c>
      <c r="M627">
        <v>549.10799999999995</v>
      </c>
      <c r="N627">
        <v>7.4215400000000001E-2</v>
      </c>
      <c r="O627">
        <v>-6.976</v>
      </c>
      <c r="P627">
        <v>500.20299999999997</v>
      </c>
      <c r="Q627">
        <v>5.4472800000000002E-2</v>
      </c>
      <c r="S627" t="b">
        <v>0</v>
      </c>
      <c r="T627" t="b">
        <v>0</v>
      </c>
      <c r="U627">
        <v>1</v>
      </c>
      <c r="V627">
        <v>-1.3946337786858536E-2</v>
      </c>
      <c r="W627">
        <v>1</v>
      </c>
    </row>
    <row r="628" spans="1:23" x14ac:dyDescent="0.25">
      <c r="A628" t="s">
        <v>2461</v>
      </c>
      <c r="B628" t="s">
        <v>118</v>
      </c>
      <c r="C628" t="s">
        <v>45</v>
      </c>
      <c r="D628" t="s">
        <v>1650</v>
      </c>
      <c r="E628" t="s">
        <v>67</v>
      </c>
      <c r="F628" t="s">
        <v>106</v>
      </c>
      <c r="G628" t="s">
        <v>1659</v>
      </c>
      <c r="H628">
        <v>0.95673756454879322</v>
      </c>
      <c r="I628">
        <v>1.3774691222041093</v>
      </c>
      <c r="J628">
        <v>-5.5977273227069823E-4</v>
      </c>
      <c r="M628">
        <v>478.56299999999999</v>
      </c>
      <c r="N628">
        <v>7.5034600000000007E-2</v>
      </c>
      <c r="O628">
        <v>-0.28000000000000003</v>
      </c>
      <c r="P628">
        <v>500.20299999999997</v>
      </c>
      <c r="Q628">
        <v>5.4472800000000002E-2</v>
      </c>
      <c r="S628" t="b">
        <v>0</v>
      </c>
      <c r="T628" t="b">
        <v>1</v>
      </c>
      <c r="U628">
        <v>1</v>
      </c>
      <c r="V628">
        <v>-5.5977273227069823E-4</v>
      </c>
      <c r="W628">
        <v>0.5</v>
      </c>
    </row>
    <row r="629" spans="1:23" x14ac:dyDescent="0.25">
      <c r="A629" t="s">
        <v>2462</v>
      </c>
      <c r="B629" t="s">
        <v>118</v>
      </c>
      <c r="C629" t="s">
        <v>45</v>
      </c>
      <c r="D629" t="s">
        <v>1650</v>
      </c>
      <c r="E629" t="s">
        <v>67</v>
      </c>
      <c r="F629" t="s">
        <v>106</v>
      </c>
      <c r="G629" t="s">
        <v>1656</v>
      </c>
      <c r="H629">
        <v>0.77124887295757927</v>
      </c>
      <c r="I629">
        <v>1.0186625251501666</v>
      </c>
      <c r="J629">
        <v>-1.4793993638582735E-3</v>
      </c>
      <c r="M629">
        <v>385.78100000000001</v>
      </c>
      <c r="N629">
        <v>5.5489400000000001E-2</v>
      </c>
      <c r="O629">
        <v>-0.74</v>
      </c>
      <c r="P629">
        <v>500.20299999999997</v>
      </c>
      <c r="Q629">
        <v>5.4472800000000002E-2</v>
      </c>
      <c r="S629" t="b">
        <v>0</v>
      </c>
      <c r="T629" t="b">
        <v>1</v>
      </c>
      <c r="U629">
        <v>1</v>
      </c>
      <c r="V629">
        <v>-1.4793993638582735E-3</v>
      </c>
      <c r="W629">
        <v>0.25</v>
      </c>
    </row>
    <row r="630" spans="1:23" x14ac:dyDescent="0.25">
      <c r="A630" t="s">
        <v>2463</v>
      </c>
      <c r="B630" t="s">
        <v>118</v>
      </c>
      <c r="C630" t="s">
        <v>45</v>
      </c>
      <c r="D630" t="s">
        <v>1650</v>
      </c>
      <c r="E630" t="s">
        <v>67</v>
      </c>
      <c r="F630" t="s">
        <v>106</v>
      </c>
      <c r="G630" t="s">
        <v>1657</v>
      </c>
      <c r="H630">
        <v>1.0058276339806038</v>
      </c>
      <c r="I630">
        <v>1.0077763581090011</v>
      </c>
      <c r="J630">
        <v>-1.530378666261498E-2</v>
      </c>
      <c r="M630">
        <v>503.11799999999999</v>
      </c>
      <c r="N630">
        <v>5.4896399999999998E-2</v>
      </c>
      <c r="O630">
        <v>-7.6550000000000002</v>
      </c>
      <c r="P630">
        <v>500.20299999999997</v>
      </c>
      <c r="Q630">
        <v>5.4472800000000002E-2</v>
      </c>
      <c r="S630" t="b">
        <v>0</v>
      </c>
      <c r="T630" t="b">
        <v>0</v>
      </c>
      <c r="U630">
        <v>1</v>
      </c>
      <c r="V630">
        <v>-1.530378666261498E-2</v>
      </c>
      <c r="W630">
        <v>0.9</v>
      </c>
    </row>
    <row r="631" spans="1:23" x14ac:dyDescent="0.25">
      <c r="A631" t="s">
        <v>2464</v>
      </c>
      <c r="B631" t="s">
        <v>118</v>
      </c>
      <c r="C631" t="s">
        <v>45</v>
      </c>
      <c r="D631" t="s">
        <v>1650</v>
      </c>
      <c r="E631" t="s">
        <v>70</v>
      </c>
      <c r="F631" t="s">
        <v>106</v>
      </c>
      <c r="G631" t="s">
        <v>1658</v>
      </c>
      <c r="H631">
        <v>1.1293991098812777</v>
      </c>
      <c r="I631">
        <v>1.3147647347172575</v>
      </c>
      <c r="J631">
        <v>-1.2320106846236589E-2</v>
      </c>
      <c r="M631">
        <v>564.87800000000004</v>
      </c>
      <c r="N631">
        <v>7.1612999999999996E-2</v>
      </c>
      <c r="O631">
        <v>-6.1619999999999999</v>
      </c>
      <c r="P631">
        <v>500.15800000000002</v>
      </c>
      <c r="Q631">
        <v>5.4468299999999997E-2</v>
      </c>
      <c r="S631" t="b">
        <v>0</v>
      </c>
      <c r="T631" t="b">
        <v>0</v>
      </c>
      <c r="U631">
        <v>1</v>
      </c>
      <c r="V631">
        <v>-1.2320106846236589E-2</v>
      </c>
      <c r="W631">
        <v>1</v>
      </c>
    </row>
    <row r="632" spans="1:23" x14ac:dyDescent="0.25">
      <c r="A632" t="s">
        <v>2465</v>
      </c>
      <c r="B632" t="s">
        <v>118</v>
      </c>
      <c r="C632" t="s">
        <v>45</v>
      </c>
      <c r="D632" t="s">
        <v>1650</v>
      </c>
      <c r="E632" t="s">
        <v>70</v>
      </c>
      <c r="F632" t="s">
        <v>106</v>
      </c>
      <c r="G632" t="s">
        <v>1659</v>
      </c>
      <c r="H632">
        <v>1.0043206346794413</v>
      </c>
      <c r="I632">
        <v>1.1273713334177862</v>
      </c>
      <c r="J632">
        <v>-5.5182562310309943E-4</v>
      </c>
      <c r="M632">
        <v>502.31900000000002</v>
      </c>
      <c r="N632">
        <v>6.1406000000000002E-2</v>
      </c>
      <c r="O632">
        <v>-0.27600000000000002</v>
      </c>
      <c r="P632">
        <v>500.15800000000002</v>
      </c>
      <c r="Q632">
        <v>5.4468299999999997E-2</v>
      </c>
      <c r="S632" t="b">
        <v>0</v>
      </c>
      <c r="T632" t="b">
        <v>1</v>
      </c>
      <c r="U632">
        <v>1</v>
      </c>
      <c r="V632">
        <v>-5.5182562310309943E-4</v>
      </c>
      <c r="W632">
        <v>0.5</v>
      </c>
    </row>
    <row r="633" spans="1:23" x14ac:dyDescent="0.25">
      <c r="A633" t="s">
        <v>2466</v>
      </c>
      <c r="B633" t="s">
        <v>118</v>
      </c>
      <c r="C633" t="s">
        <v>45</v>
      </c>
      <c r="D633" t="s">
        <v>1650</v>
      </c>
      <c r="E633" t="s">
        <v>70</v>
      </c>
      <c r="F633" t="s">
        <v>106</v>
      </c>
      <c r="G633" t="s">
        <v>1656</v>
      </c>
      <c r="H633">
        <v>0.79120597891066424</v>
      </c>
      <c r="I633">
        <v>1.0223047166884225</v>
      </c>
      <c r="J633">
        <v>-1.8014307478836688E-3</v>
      </c>
      <c r="M633">
        <v>395.72800000000001</v>
      </c>
      <c r="N633">
        <v>5.5683200000000002E-2</v>
      </c>
      <c r="O633">
        <v>-0.90100000000000002</v>
      </c>
      <c r="P633">
        <v>500.15800000000002</v>
      </c>
      <c r="Q633">
        <v>5.4468299999999997E-2</v>
      </c>
      <c r="S633" t="b">
        <v>0</v>
      </c>
      <c r="T633" t="b">
        <v>1</v>
      </c>
      <c r="U633">
        <v>1</v>
      </c>
      <c r="V633">
        <v>-1.8014307478836688E-3</v>
      </c>
      <c r="W633">
        <v>0.25</v>
      </c>
    </row>
    <row r="634" spans="1:23" x14ac:dyDescent="0.25">
      <c r="A634" t="s">
        <v>2467</v>
      </c>
      <c r="B634" t="s">
        <v>118</v>
      </c>
      <c r="C634" t="s">
        <v>45</v>
      </c>
      <c r="D634" t="s">
        <v>1650</v>
      </c>
      <c r="E634" t="s">
        <v>70</v>
      </c>
      <c r="F634" t="s">
        <v>106</v>
      </c>
      <c r="G634" t="s">
        <v>1657</v>
      </c>
      <c r="H634">
        <v>1.0083873495975271</v>
      </c>
      <c r="I634">
        <v>1.0090823469798029</v>
      </c>
      <c r="J634">
        <v>-1.4131534435118501E-2</v>
      </c>
      <c r="M634">
        <v>504.35300000000001</v>
      </c>
      <c r="N634">
        <v>5.4962999999999998E-2</v>
      </c>
      <c r="O634">
        <v>-7.0679999999999996</v>
      </c>
      <c r="P634">
        <v>500.15800000000002</v>
      </c>
      <c r="Q634">
        <v>5.4468299999999997E-2</v>
      </c>
      <c r="S634" t="b">
        <v>0</v>
      </c>
      <c r="T634" t="b">
        <v>0</v>
      </c>
      <c r="U634">
        <v>1</v>
      </c>
      <c r="V634">
        <v>-1.4131534435118501E-2</v>
      </c>
      <c r="W634">
        <v>0.9</v>
      </c>
    </row>
    <row r="635" spans="1:23" x14ac:dyDescent="0.25">
      <c r="A635" t="s">
        <v>2468</v>
      </c>
      <c r="B635" t="s">
        <v>118</v>
      </c>
      <c r="C635" t="s">
        <v>45</v>
      </c>
      <c r="D635" t="s">
        <v>1650</v>
      </c>
      <c r="E635" t="s">
        <v>57</v>
      </c>
      <c r="F635" t="s">
        <v>106</v>
      </c>
      <c r="G635" t="s">
        <v>1658</v>
      </c>
      <c r="H635">
        <v>1.0895894865031865</v>
      </c>
      <c r="I635">
        <v>1.6469561034010407</v>
      </c>
      <c r="J635">
        <v>-1.3187863566102291E-2</v>
      </c>
      <c r="M635">
        <v>544.88300000000004</v>
      </c>
      <c r="N635">
        <v>8.9692900000000006E-2</v>
      </c>
      <c r="O635">
        <v>-6.5949999999999998</v>
      </c>
      <c r="P635">
        <v>500.08100000000002</v>
      </c>
      <c r="Q635">
        <v>5.4459800000000003E-2</v>
      </c>
      <c r="S635" t="b">
        <v>0</v>
      </c>
      <c r="T635" t="b">
        <v>0</v>
      </c>
      <c r="U635">
        <v>1</v>
      </c>
      <c r="V635">
        <v>-1.3187863566102291E-2</v>
      </c>
      <c r="W635">
        <v>1</v>
      </c>
    </row>
    <row r="636" spans="1:23" x14ac:dyDescent="0.25">
      <c r="A636" t="s">
        <v>2469</v>
      </c>
      <c r="B636" t="s">
        <v>118</v>
      </c>
      <c r="C636" t="s">
        <v>45</v>
      </c>
      <c r="D636" t="s">
        <v>1650</v>
      </c>
      <c r="E636" t="s">
        <v>57</v>
      </c>
      <c r="F636" t="s">
        <v>106</v>
      </c>
      <c r="G636" t="s">
        <v>1659</v>
      </c>
      <c r="H636">
        <v>0.95296162021752473</v>
      </c>
      <c r="I636">
        <v>1.5564930462469564</v>
      </c>
      <c r="J636">
        <v>-6.7789018179054996E-4</v>
      </c>
      <c r="M636">
        <v>476.55799999999999</v>
      </c>
      <c r="N636">
        <v>8.4766300000000003E-2</v>
      </c>
      <c r="O636">
        <v>-0.33900000000000002</v>
      </c>
      <c r="P636">
        <v>500.08100000000002</v>
      </c>
      <c r="Q636">
        <v>5.4459800000000003E-2</v>
      </c>
      <c r="S636" t="b">
        <v>0</v>
      </c>
      <c r="T636" t="b">
        <v>1</v>
      </c>
      <c r="U636">
        <v>1</v>
      </c>
      <c r="V636">
        <v>-6.7789018179054996E-4</v>
      </c>
      <c r="W636">
        <v>0.5</v>
      </c>
    </row>
    <row r="637" spans="1:23" x14ac:dyDescent="0.25">
      <c r="A637" t="s">
        <v>2470</v>
      </c>
      <c r="B637" t="s">
        <v>118</v>
      </c>
      <c r="C637" t="s">
        <v>45</v>
      </c>
      <c r="D637" t="s">
        <v>1650</v>
      </c>
      <c r="E637" t="s">
        <v>57</v>
      </c>
      <c r="F637" t="s">
        <v>106</v>
      </c>
      <c r="G637" t="s">
        <v>1656</v>
      </c>
      <c r="H637">
        <v>0.75568557893621235</v>
      </c>
      <c r="I637">
        <v>1.0217536604982023</v>
      </c>
      <c r="J637">
        <v>-1.5717453772488856E-3</v>
      </c>
      <c r="M637">
        <v>377.904</v>
      </c>
      <c r="N637">
        <v>5.56445E-2</v>
      </c>
      <c r="O637">
        <v>-0.78600000000000003</v>
      </c>
      <c r="P637">
        <v>500.08100000000002</v>
      </c>
      <c r="Q637">
        <v>5.4459800000000003E-2</v>
      </c>
      <c r="S637" t="b">
        <v>0</v>
      </c>
      <c r="T637" t="b">
        <v>1</v>
      </c>
      <c r="U637">
        <v>1</v>
      </c>
      <c r="V637">
        <v>-1.5717453772488856E-3</v>
      </c>
      <c r="W637">
        <v>0.25</v>
      </c>
    </row>
    <row r="638" spans="1:23" x14ac:dyDescent="0.25">
      <c r="A638" t="s">
        <v>2471</v>
      </c>
      <c r="B638" t="s">
        <v>118</v>
      </c>
      <c r="C638" t="s">
        <v>45</v>
      </c>
      <c r="D638" t="s">
        <v>1650</v>
      </c>
      <c r="E638" t="s">
        <v>57</v>
      </c>
      <c r="F638" t="s">
        <v>106</v>
      </c>
      <c r="G638" t="s">
        <v>1657</v>
      </c>
      <c r="H638">
        <v>1.007114847394722</v>
      </c>
      <c r="I638">
        <v>1.0093610332759209</v>
      </c>
      <c r="J638">
        <v>-1.5049561970960704E-2</v>
      </c>
      <c r="M638">
        <v>503.63900000000001</v>
      </c>
      <c r="N638">
        <v>5.49696E-2</v>
      </c>
      <c r="O638">
        <v>-7.5259999999999998</v>
      </c>
      <c r="P638">
        <v>500.08100000000002</v>
      </c>
      <c r="Q638">
        <v>5.4459800000000003E-2</v>
      </c>
      <c r="S638" t="b">
        <v>0</v>
      </c>
      <c r="T638" t="b">
        <v>0</v>
      </c>
      <c r="U638">
        <v>1</v>
      </c>
      <c r="V638">
        <v>-1.5049561970960704E-2</v>
      </c>
      <c r="W638">
        <v>0.9</v>
      </c>
    </row>
    <row r="639" spans="1:23" x14ac:dyDescent="0.25">
      <c r="A639" t="s">
        <v>2472</v>
      </c>
      <c r="B639" t="s">
        <v>118</v>
      </c>
      <c r="C639" t="s">
        <v>45</v>
      </c>
      <c r="D639" t="s">
        <v>1650</v>
      </c>
      <c r="E639" t="s">
        <v>59</v>
      </c>
      <c r="F639" t="s">
        <v>106</v>
      </c>
      <c r="G639" t="s">
        <v>1658</v>
      </c>
      <c r="H639">
        <v>1.0919151097522202</v>
      </c>
      <c r="I639">
        <v>1.2928288388866651</v>
      </c>
      <c r="J639">
        <v>-1.012835920580866E-2</v>
      </c>
      <c r="M639">
        <v>546.04600000000005</v>
      </c>
      <c r="N639">
        <v>7.0407200000000003E-2</v>
      </c>
      <c r="O639">
        <v>-5.0650000000000004</v>
      </c>
      <c r="P639">
        <v>500.08100000000002</v>
      </c>
      <c r="Q639">
        <v>5.4459800000000003E-2</v>
      </c>
      <c r="S639" t="b">
        <v>0</v>
      </c>
      <c r="T639" t="b">
        <v>0</v>
      </c>
      <c r="U639">
        <v>1</v>
      </c>
      <c r="V639">
        <v>-1.012835920580866E-2</v>
      </c>
      <c r="W639">
        <v>1</v>
      </c>
    </row>
    <row r="640" spans="1:23" x14ac:dyDescent="0.25">
      <c r="A640" t="s">
        <v>2473</v>
      </c>
      <c r="B640" t="s">
        <v>118</v>
      </c>
      <c r="C640" t="s">
        <v>45</v>
      </c>
      <c r="D640" t="s">
        <v>1650</v>
      </c>
      <c r="E640" t="s">
        <v>59</v>
      </c>
      <c r="F640" t="s">
        <v>106</v>
      </c>
      <c r="G640" t="s">
        <v>1659</v>
      </c>
      <c r="H640">
        <v>1.0017537158980245</v>
      </c>
      <c r="I640">
        <v>1.2401092181756084</v>
      </c>
      <c r="J640">
        <v>-5.2391512574962861E-4</v>
      </c>
      <c r="M640">
        <v>500.95800000000003</v>
      </c>
      <c r="N640">
        <v>6.7536100000000002E-2</v>
      </c>
      <c r="O640">
        <v>-0.26200000000000001</v>
      </c>
      <c r="P640">
        <v>500.08100000000002</v>
      </c>
      <c r="Q640">
        <v>5.4459800000000003E-2</v>
      </c>
      <c r="S640" t="b">
        <v>0</v>
      </c>
      <c r="T640" t="b">
        <v>1</v>
      </c>
      <c r="U640">
        <v>1</v>
      </c>
      <c r="V640">
        <v>-5.2391512574962861E-4</v>
      </c>
      <c r="W640">
        <v>0.5</v>
      </c>
    </row>
    <row r="641" spans="1:23" x14ac:dyDescent="0.25">
      <c r="A641" t="s">
        <v>2474</v>
      </c>
      <c r="B641" t="s">
        <v>118</v>
      </c>
      <c r="C641" t="s">
        <v>45</v>
      </c>
      <c r="D641" t="s">
        <v>1650</v>
      </c>
      <c r="E641" t="s">
        <v>59</v>
      </c>
      <c r="F641" t="s">
        <v>106</v>
      </c>
      <c r="G641" t="s">
        <v>1656</v>
      </c>
      <c r="H641">
        <v>0.81983918605185957</v>
      </c>
      <c r="I641">
        <v>1.022519362906217</v>
      </c>
      <c r="J641">
        <v>-1.331784250951346E-3</v>
      </c>
      <c r="M641">
        <v>409.98599999999999</v>
      </c>
      <c r="N641">
        <v>5.5686199999999998E-2</v>
      </c>
      <c r="O641">
        <v>-0.66600000000000004</v>
      </c>
      <c r="P641">
        <v>500.08100000000002</v>
      </c>
      <c r="Q641">
        <v>5.4459800000000003E-2</v>
      </c>
      <c r="S641" t="b">
        <v>0</v>
      </c>
      <c r="T641" t="b">
        <v>1</v>
      </c>
      <c r="U641">
        <v>1</v>
      </c>
      <c r="V641">
        <v>-1.331784250951346E-3</v>
      </c>
      <c r="W641">
        <v>0.25</v>
      </c>
    </row>
    <row r="642" spans="1:23" x14ac:dyDescent="0.25">
      <c r="A642" t="s">
        <v>2475</v>
      </c>
      <c r="B642" t="s">
        <v>118</v>
      </c>
      <c r="C642" t="s">
        <v>45</v>
      </c>
      <c r="D642" t="s">
        <v>1650</v>
      </c>
      <c r="E642" t="s">
        <v>59</v>
      </c>
      <c r="F642" t="s">
        <v>106</v>
      </c>
      <c r="G642" t="s">
        <v>1657</v>
      </c>
      <c r="H642">
        <v>1.0103683203321061</v>
      </c>
      <c r="I642">
        <v>1.0097411301547197</v>
      </c>
      <c r="J642">
        <v>-1.1224181682567424E-2</v>
      </c>
      <c r="M642">
        <v>505.26600000000002</v>
      </c>
      <c r="N642">
        <v>5.4990299999999999E-2</v>
      </c>
      <c r="O642">
        <v>-5.6130000000000004</v>
      </c>
      <c r="P642">
        <v>500.08100000000002</v>
      </c>
      <c r="Q642">
        <v>5.4459800000000003E-2</v>
      </c>
      <c r="S642" t="b">
        <v>0</v>
      </c>
      <c r="T642" t="b">
        <v>0</v>
      </c>
      <c r="U642">
        <v>1</v>
      </c>
      <c r="V642">
        <v>-1.1224181682567424E-2</v>
      </c>
      <c r="W642">
        <v>0.9</v>
      </c>
    </row>
    <row r="643" spans="1:23" x14ac:dyDescent="0.25">
      <c r="A643" t="s">
        <v>2476</v>
      </c>
      <c r="B643" t="s">
        <v>118</v>
      </c>
      <c r="C643" t="s">
        <v>45</v>
      </c>
      <c r="D643" t="s">
        <v>1650</v>
      </c>
      <c r="E643" t="s">
        <v>62</v>
      </c>
      <c r="F643" t="s">
        <v>106</v>
      </c>
      <c r="G643" t="s">
        <v>1658</v>
      </c>
      <c r="H643">
        <v>1.1190947066575214</v>
      </c>
      <c r="I643">
        <v>1.3223956018935066</v>
      </c>
      <c r="J643">
        <v>-6.2689844245232265E-3</v>
      </c>
      <c r="M643">
        <v>559.63800000000003</v>
      </c>
      <c r="N643">
        <v>7.2017399999999995E-2</v>
      </c>
      <c r="O643">
        <v>-3.1349999999999998</v>
      </c>
      <c r="P643">
        <v>500.08100000000002</v>
      </c>
      <c r="Q643">
        <v>5.4459800000000003E-2</v>
      </c>
      <c r="S643" t="b">
        <v>0</v>
      </c>
      <c r="T643" t="b">
        <v>0</v>
      </c>
      <c r="U643">
        <v>1</v>
      </c>
      <c r="V643">
        <v>-6.2689844245232265E-3</v>
      </c>
      <c r="W643">
        <v>1</v>
      </c>
    </row>
    <row r="644" spans="1:23" x14ac:dyDescent="0.25">
      <c r="A644" t="s">
        <v>2477</v>
      </c>
      <c r="B644" t="s">
        <v>118</v>
      </c>
      <c r="C644" t="s">
        <v>45</v>
      </c>
      <c r="D644" t="s">
        <v>1650</v>
      </c>
      <c r="E644" t="s">
        <v>62</v>
      </c>
      <c r="F644" t="s">
        <v>106</v>
      </c>
      <c r="G644" t="s">
        <v>1659</v>
      </c>
      <c r="H644">
        <v>1.0549510979221366</v>
      </c>
      <c r="I644">
        <v>1.2459116632819069</v>
      </c>
      <c r="J644">
        <v>-5.4591156232690308E-4</v>
      </c>
      <c r="M644">
        <v>527.56100000000004</v>
      </c>
      <c r="N644">
        <v>6.7852099999999999E-2</v>
      </c>
      <c r="O644">
        <v>-0.27300000000000002</v>
      </c>
      <c r="P644">
        <v>500.08100000000002</v>
      </c>
      <c r="Q644">
        <v>5.4459800000000003E-2</v>
      </c>
      <c r="S644" t="b">
        <v>0</v>
      </c>
      <c r="T644" t="b">
        <v>1</v>
      </c>
      <c r="U644">
        <v>1</v>
      </c>
      <c r="V644">
        <v>-5.4591156232690308E-4</v>
      </c>
      <c r="W644">
        <v>0.5</v>
      </c>
    </row>
    <row r="645" spans="1:23" x14ac:dyDescent="0.25">
      <c r="A645" t="s">
        <v>2478</v>
      </c>
      <c r="B645" t="s">
        <v>118</v>
      </c>
      <c r="C645" t="s">
        <v>45</v>
      </c>
      <c r="D645" t="s">
        <v>1650</v>
      </c>
      <c r="E645" t="s">
        <v>62</v>
      </c>
      <c r="F645" t="s">
        <v>106</v>
      </c>
      <c r="G645" t="s">
        <v>1656</v>
      </c>
      <c r="H645">
        <v>0.90876877945772783</v>
      </c>
      <c r="I645">
        <v>1.0253104124510188</v>
      </c>
      <c r="J645">
        <v>-1.6237369546133527E-3</v>
      </c>
      <c r="M645">
        <v>454.45800000000003</v>
      </c>
      <c r="N645">
        <v>5.5838199999999998E-2</v>
      </c>
      <c r="O645">
        <v>-0.81200000000000006</v>
      </c>
      <c r="P645">
        <v>500.08100000000002</v>
      </c>
      <c r="Q645">
        <v>5.4459800000000003E-2</v>
      </c>
      <c r="S645" t="b">
        <v>0</v>
      </c>
      <c r="T645" t="b">
        <v>1</v>
      </c>
      <c r="U645">
        <v>1</v>
      </c>
      <c r="V645">
        <v>-1.6237369546133527E-3</v>
      </c>
      <c r="W645">
        <v>0.25</v>
      </c>
    </row>
    <row r="646" spans="1:23" x14ac:dyDescent="0.25">
      <c r="A646" t="s">
        <v>2479</v>
      </c>
      <c r="B646" t="s">
        <v>118</v>
      </c>
      <c r="C646" t="s">
        <v>45</v>
      </c>
      <c r="D646" t="s">
        <v>1650</v>
      </c>
      <c r="E646" t="s">
        <v>62</v>
      </c>
      <c r="F646" t="s">
        <v>106</v>
      </c>
      <c r="G646" t="s">
        <v>1657</v>
      </c>
      <c r="H646">
        <v>1.0152395311959461</v>
      </c>
      <c r="I646">
        <v>1.0102314000418657</v>
      </c>
      <c r="J646">
        <v>-7.0728541976199854E-3</v>
      </c>
      <c r="M646">
        <v>507.702</v>
      </c>
      <c r="N646">
        <v>5.5017000000000003E-2</v>
      </c>
      <c r="O646">
        <v>-3.5369999999999999</v>
      </c>
      <c r="P646">
        <v>500.08100000000002</v>
      </c>
      <c r="Q646">
        <v>5.4459800000000003E-2</v>
      </c>
      <c r="S646" t="b">
        <v>0</v>
      </c>
      <c r="T646" t="b">
        <v>0</v>
      </c>
      <c r="U646">
        <v>1</v>
      </c>
      <c r="V646">
        <v>-7.0728541976199854E-3</v>
      </c>
      <c r="W646">
        <v>0.9</v>
      </c>
    </row>
    <row r="647" spans="1:23" x14ac:dyDescent="0.25">
      <c r="A647" t="s">
        <v>2480</v>
      </c>
      <c r="B647" t="s">
        <v>118</v>
      </c>
      <c r="C647" t="s">
        <v>45</v>
      </c>
      <c r="D647" t="s">
        <v>1650</v>
      </c>
      <c r="E647" t="s">
        <v>100</v>
      </c>
      <c r="F647" t="s">
        <v>106</v>
      </c>
      <c r="G647" t="s">
        <v>1658</v>
      </c>
      <c r="H647">
        <v>1.1269036547772788</v>
      </c>
      <c r="I647">
        <v>1.275850295180192</v>
      </c>
      <c r="J647">
        <v>-4.4960037743242004E-3</v>
      </c>
      <c r="M647">
        <v>563.702</v>
      </c>
      <c r="N647">
        <v>6.95022E-2</v>
      </c>
      <c r="O647">
        <v>-2.2490000000000001</v>
      </c>
      <c r="P647">
        <v>500.22199999999998</v>
      </c>
      <c r="Q647">
        <v>5.4475200000000001E-2</v>
      </c>
      <c r="S647" t="b">
        <v>0</v>
      </c>
      <c r="T647" t="b">
        <v>0</v>
      </c>
      <c r="U647">
        <v>1</v>
      </c>
      <c r="V647">
        <v>-4.4960037743242004E-3</v>
      </c>
      <c r="W647">
        <v>1</v>
      </c>
    </row>
    <row r="648" spans="1:23" x14ac:dyDescent="0.25">
      <c r="A648" t="s">
        <v>2481</v>
      </c>
      <c r="B648" t="s">
        <v>118</v>
      </c>
      <c r="C648" t="s">
        <v>45</v>
      </c>
      <c r="D648" t="s">
        <v>1650</v>
      </c>
      <c r="E648" t="s">
        <v>100</v>
      </c>
      <c r="F648" t="s">
        <v>106</v>
      </c>
      <c r="G648" t="s">
        <v>1659</v>
      </c>
      <c r="H648">
        <v>1.0770138058701937</v>
      </c>
      <c r="I648">
        <v>1.2590646753017887</v>
      </c>
      <c r="J648">
        <v>-5.8374081907633011E-4</v>
      </c>
      <c r="M648">
        <v>538.74599999999998</v>
      </c>
      <c r="N648">
        <v>6.8587800000000004E-2</v>
      </c>
      <c r="O648">
        <v>-0.29199999999999998</v>
      </c>
      <c r="P648">
        <v>500.22199999999998</v>
      </c>
      <c r="Q648">
        <v>5.4475200000000001E-2</v>
      </c>
      <c r="S648" t="b">
        <v>0</v>
      </c>
      <c r="T648" t="b">
        <v>1</v>
      </c>
      <c r="U648">
        <v>1</v>
      </c>
      <c r="V648">
        <v>-5.8374081907633011E-4</v>
      </c>
      <c r="W648">
        <v>0.5</v>
      </c>
    </row>
    <row r="649" spans="1:23" x14ac:dyDescent="0.25">
      <c r="A649" t="s">
        <v>2482</v>
      </c>
      <c r="B649" t="s">
        <v>118</v>
      </c>
      <c r="C649" t="s">
        <v>45</v>
      </c>
      <c r="D649" t="s">
        <v>1650</v>
      </c>
      <c r="E649" t="s">
        <v>100</v>
      </c>
      <c r="F649" t="s">
        <v>106</v>
      </c>
      <c r="G649" t="s">
        <v>1656</v>
      </c>
      <c r="H649">
        <v>0.94795510793207816</v>
      </c>
      <c r="I649">
        <v>1.028016418480336</v>
      </c>
      <c r="J649">
        <v>-1.8531771893279386E-3</v>
      </c>
      <c r="M649">
        <v>474.18799999999999</v>
      </c>
      <c r="N649">
        <v>5.60014E-2</v>
      </c>
      <c r="O649">
        <v>-0.92700000000000005</v>
      </c>
      <c r="P649">
        <v>500.22199999999998</v>
      </c>
      <c r="Q649">
        <v>5.4475200000000001E-2</v>
      </c>
      <c r="S649" t="b">
        <v>0</v>
      </c>
      <c r="T649" t="b">
        <v>1</v>
      </c>
      <c r="U649">
        <v>1</v>
      </c>
      <c r="V649">
        <v>-1.8531771893279386E-3</v>
      </c>
      <c r="W649">
        <v>0.25</v>
      </c>
    </row>
    <row r="650" spans="1:23" x14ac:dyDescent="0.25">
      <c r="A650" t="s">
        <v>2483</v>
      </c>
      <c r="B650" t="s">
        <v>118</v>
      </c>
      <c r="C650" t="s">
        <v>45</v>
      </c>
      <c r="D650" t="s">
        <v>1650</v>
      </c>
      <c r="E650" t="s">
        <v>100</v>
      </c>
      <c r="F650" t="s">
        <v>106</v>
      </c>
      <c r="G650" t="s">
        <v>1657</v>
      </c>
      <c r="H650">
        <v>1.0182438997085295</v>
      </c>
      <c r="I650">
        <v>1.0107241460334244</v>
      </c>
      <c r="J650">
        <v>-5.3396292046331431E-3</v>
      </c>
      <c r="M650">
        <v>509.34800000000001</v>
      </c>
      <c r="N650">
        <v>5.5059400000000001E-2</v>
      </c>
      <c r="O650">
        <v>-2.6709999999999998</v>
      </c>
      <c r="P650">
        <v>500.22199999999998</v>
      </c>
      <c r="Q650">
        <v>5.4475200000000001E-2</v>
      </c>
      <c r="S650" t="b">
        <v>0</v>
      </c>
      <c r="T650" t="b">
        <v>0</v>
      </c>
      <c r="U650">
        <v>1</v>
      </c>
      <c r="V650">
        <v>-5.3396292046331431E-3</v>
      </c>
      <c r="W650">
        <v>0.9</v>
      </c>
    </row>
    <row r="651" spans="1:23" x14ac:dyDescent="0.25">
      <c r="A651" t="s">
        <v>2484</v>
      </c>
      <c r="B651" t="s">
        <v>118</v>
      </c>
      <c r="C651" t="s">
        <v>45</v>
      </c>
      <c r="D651" t="s">
        <v>1650</v>
      </c>
      <c r="E651" t="s">
        <v>47</v>
      </c>
      <c r="F651" t="s">
        <v>107</v>
      </c>
      <c r="G651" t="s">
        <v>1658</v>
      </c>
      <c r="H651">
        <v>1.1214530555139159</v>
      </c>
      <c r="I651">
        <v>1.5269866498305993</v>
      </c>
      <c r="J651">
        <v>-1.8547943836506271E-2</v>
      </c>
      <c r="M651">
        <v>561.09100000000001</v>
      </c>
      <c r="N651">
        <v>8.3199700000000001E-2</v>
      </c>
      <c r="O651">
        <v>-9.2799999999999994</v>
      </c>
      <c r="P651">
        <v>500.32499999999999</v>
      </c>
      <c r="Q651">
        <v>5.4486199999999999E-2</v>
      </c>
      <c r="S651" t="b">
        <v>0</v>
      </c>
      <c r="T651" t="b">
        <v>0</v>
      </c>
      <c r="U651">
        <v>1</v>
      </c>
      <c r="V651">
        <v>-1.8547943836506271E-2</v>
      </c>
      <c r="W651">
        <v>1</v>
      </c>
    </row>
    <row r="652" spans="1:23" x14ac:dyDescent="0.25">
      <c r="A652" t="s">
        <v>2485</v>
      </c>
      <c r="B652" t="s">
        <v>118</v>
      </c>
      <c r="C652" t="s">
        <v>45</v>
      </c>
      <c r="D652" t="s">
        <v>1650</v>
      </c>
      <c r="E652" t="s">
        <v>47</v>
      </c>
      <c r="F652" t="s">
        <v>107</v>
      </c>
      <c r="G652" t="s">
        <v>1659</v>
      </c>
      <c r="H652">
        <v>0.94609104082346474</v>
      </c>
      <c r="I652">
        <v>1.4229676505243531</v>
      </c>
      <c r="J652">
        <v>-4.8168690351271673E-4</v>
      </c>
      <c r="M652">
        <v>473.35300000000001</v>
      </c>
      <c r="N652">
        <v>7.7532100000000007E-2</v>
      </c>
      <c r="O652">
        <v>-0.24099999999999999</v>
      </c>
      <c r="P652">
        <v>500.32499999999999</v>
      </c>
      <c r="Q652">
        <v>5.4486199999999999E-2</v>
      </c>
      <c r="S652" t="b">
        <v>0</v>
      </c>
      <c r="T652" t="b">
        <v>1</v>
      </c>
      <c r="U652">
        <v>1</v>
      </c>
      <c r="V652">
        <v>-4.8168690351271673E-4</v>
      </c>
      <c r="W652">
        <v>0.5</v>
      </c>
    </row>
    <row r="653" spans="1:23" x14ac:dyDescent="0.25">
      <c r="A653" t="s">
        <v>2486</v>
      </c>
      <c r="B653" t="s">
        <v>118</v>
      </c>
      <c r="C653" t="s">
        <v>45</v>
      </c>
      <c r="D653" t="s">
        <v>1650</v>
      </c>
      <c r="E653" t="s">
        <v>47</v>
      </c>
      <c r="F653" t="s">
        <v>107</v>
      </c>
      <c r="G653" t="s">
        <v>1656</v>
      </c>
      <c r="H653">
        <v>0.69127067406185982</v>
      </c>
      <c r="I653">
        <v>1.0197738142869204</v>
      </c>
      <c r="J653">
        <v>-1.3910957877379703E-3</v>
      </c>
      <c r="M653">
        <v>345.86</v>
      </c>
      <c r="N653">
        <v>5.5563599999999998E-2</v>
      </c>
      <c r="O653">
        <v>-0.69599999999999995</v>
      </c>
      <c r="P653">
        <v>500.32499999999999</v>
      </c>
      <c r="Q653">
        <v>5.4486199999999999E-2</v>
      </c>
      <c r="S653" t="b">
        <v>0</v>
      </c>
      <c r="T653" t="b">
        <v>1</v>
      </c>
      <c r="U653">
        <v>1</v>
      </c>
      <c r="V653">
        <v>-1.3910957877379703E-3</v>
      </c>
      <c r="W653">
        <v>0.25</v>
      </c>
    </row>
    <row r="654" spans="1:23" x14ac:dyDescent="0.25">
      <c r="A654" t="s">
        <v>2487</v>
      </c>
      <c r="B654" t="s">
        <v>118</v>
      </c>
      <c r="C654" t="s">
        <v>45</v>
      </c>
      <c r="D654" t="s">
        <v>1650</v>
      </c>
      <c r="E654" t="s">
        <v>47</v>
      </c>
      <c r="F654" t="s">
        <v>107</v>
      </c>
      <c r="G654" t="s">
        <v>1657</v>
      </c>
      <c r="H654">
        <v>1.0029680707540098</v>
      </c>
      <c r="I654">
        <v>1.0108431125679531</v>
      </c>
      <c r="J654">
        <v>-2.0288812272023185E-2</v>
      </c>
      <c r="M654">
        <v>501.81</v>
      </c>
      <c r="N654">
        <v>5.5077000000000001E-2</v>
      </c>
      <c r="O654">
        <v>-10.151</v>
      </c>
      <c r="P654">
        <v>500.32499999999999</v>
      </c>
      <c r="Q654">
        <v>5.4486199999999999E-2</v>
      </c>
      <c r="S654" t="b">
        <v>0</v>
      </c>
      <c r="T654" t="b">
        <v>0</v>
      </c>
      <c r="U654">
        <v>1</v>
      </c>
      <c r="V654">
        <v>-2.0288812272023185E-2</v>
      </c>
      <c r="W654">
        <v>0.9</v>
      </c>
    </row>
    <row r="655" spans="1:23" x14ac:dyDescent="0.25">
      <c r="A655" t="s">
        <v>2488</v>
      </c>
      <c r="B655" t="s">
        <v>118</v>
      </c>
      <c r="C655" t="s">
        <v>45</v>
      </c>
      <c r="D655" t="s">
        <v>1650</v>
      </c>
      <c r="E655" t="s">
        <v>67</v>
      </c>
      <c r="F655" t="s">
        <v>107</v>
      </c>
      <c r="G655" t="s">
        <v>1658</v>
      </c>
      <c r="H655">
        <v>1.1450890938279059</v>
      </c>
      <c r="I655">
        <v>1.4641802881438075</v>
      </c>
      <c r="J655">
        <v>-1.6203421410907172E-2</v>
      </c>
      <c r="M655">
        <v>572.77700000000004</v>
      </c>
      <c r="N655">
        <v>7.9757999999999996E-2</v>
      </c>
      <c r="O655">
        <v>-8.1050000000000004</v>
      </c>
      <c r="P655">
        <v>500.20299999999997</v>
      </c>
      <c r="Q655">
        <v>5.4472800000000002E-2</v>
      </c>
      <c r="S655" t="b">
        <v>0</v>
      </c>
      <c r="T655" t="b">
        <v>0</v>
      </c>
      <c r="U655">
        <v>1</v>
      </c>
      <c r="V655">
        <v>-1.6203421410907172E-2</v>
      </c>
      <c r="W655">
        <v>1</v>
      </c>
    </row>
    <row r="656" spans="1:23" x14ac:dyDescent="0.25">
      <c r="A656" t="s">
        <v>2489</v>
      </c>
      <c r="B656" t="s">
        <v>118</v>
      </c>
      <c r="C656" t="s">
        <v>45</v>
      </c>
      <c r="D656" t="s">
        <v>1650</v>
      </c>
      <c r="E656" t="s">
        <v>67</v>
      </c>
      <c r="F656" t="s">
        <v>107</v>
      </c>
      <c r="G656" t="s">
        <v>1659</v>
      </c>
      <c r="H656">
        <v>0.98431036998978427</v>
      </c>
      <c r="I656">
        <v>1.396807213875549</v>
      </c>
      <c r="J656">
        <v>-4.3382386750979106E-4</v>
      </c>
      <c r="M656">
        <v>492.35500000000002</v>
      </c>
      <c r="N656">
        <v>7.6088000000000003E-2</v>
      </c>
      <c r="O656">
        <v>-0.217</v>
      </c>
      <c r="P656">
        <v>500.20299999999997</v>
      </c>
      <c r="Q656">
        <v>5.4472800000000002E-2</v>
      </c>
      <c r="S656" t="b">
        <v>0</v>
      </c>
      <c r="T656" t="b">
        <v>1</v>
      </c>
      <c r="U656">
        <v>1</v>
      </c>
      <c r="V656">
        <v>-4.3382386750979106E-4</v>
      </c>
      <c r="W656">
        <v>0.5</v>
      </c>
    </row>
    <row r="657" spans="1:23" x14ac:dyDescent="0.25">
      <c r="A657" t="s">
        <v>2490</v>
      </c>
      <c r="B657" t="s">
        <v>118</v>
      </c>
      <c r="C657" t="s">
        <v>45</v>
      </c>
      <c r="D657" t="s">
        <v>1650</v>
      </c>
      <c r="E657" t="s">
        <v>67</v>
      </c>
      <c r="F657" t="s">
        <v>107</v>
      </c>
      <c r="G657" t="s">
        <v>1656</v>
      </c>
      <c r="H657">
        <v>0.72719475892787533</v>
      </c>
      <c r="I657">
        <v>1.0191141266834089</v>
      </c>
      <c r="J657">
        <v>-1.4094277723244362E-3</v>
      </c>
      <c r="M657">
        <v>363.745</v>
      </c>
      <c r="N657">
        <v>5.5514000000000001E-2</v>
      </c>
      <c r="O657">
        <v>-0.70499999999999996</v>
      </c>
      <c r="P657">
        <v>500.20299999999997</v>
      </c>
      <c r="Q657">
        <v>5.4472800000000002E-2</v>
      </c>
      <c r="S657" t="b">
        <v>0</v>
      </c>
      <c r="T657" t="b">
        <v>1</v>
      </c>
      <c r="U657">
        <v>1</v>
      </c>
      <c r="V657">
        <v>-1.4094277723244362E-3</v>
      </c>
      <c r="W657">
        <v>0.25</v>
      </c>
    </row>
    <row r="658" spans="1:23" x14ac:dyDescent="0.25">
      <c r="A658" t="s">
        <v>2491</v>
      </c>
      <c r="B658" t="s">
        <v>118</v>
      </c>
      <c r="C658" t="s">
        <v>45</v>
      </c>
      <c r="D658" t="s">
        <v>1650</v>
      </c>
      <c r="E658" t="s">
        <v>67</v>
      </c>
      <c r="F658" t="s">
        <v>107</v>
      </c>
      <c r="G658" t="s">
        <v>1657</v>
      </c>
      <c r="H658">
        <v>1.0037524764945431</v>
      </c>
      <c r="I658">
        <v>1.0101995858483499</v>
      </c>
      <c r="J658">
        <v>-1.8584454711387175E-2</v>
      </c>
      <c r="M658">
        <v>502.08</v>
      </c>
      <c r="N658">
        <v>5.5028399999999998E-2</v>
      </c>
      <c r="O658">
        <v>-9.2959999999999994</v>
      </c>
      <c r="P658">
        <v>500.20299999999997</v>
      </c>
      <c r="Q658">
        <v>5.4472800000000002E-2</v>
      </c>
      <c r="S658" t="b">
        <v>0</v>
      </c>
      <c r="T658" t="b">
        <v>0</v>
      </c>
      <c r="U658">
        <v>1</v>
      </c>
      <c r="V658">
        <v>-1.8584454711387175E-2</v>
      </c>
      <c r="W658">
        <v>0.9</v>
      </c>
    </row>
    <row r="659" spans="1:23" x14ac:dyDescent="0.25">
      <c r="A659" t="s">
        <v>2492</v>
      </c>
      <c r="B659" t="s">
        <v>118</v>
      </c>
      <c r="C659" t="s">
        <v>45</v>
      </c>
      <c r="D659" t="s">
        <v>1650</v>
      </c>
      <c r="E659" t="s">
        <v>70</v>
      </c>
      <c r="F659" t="s">
        <v>107</v>
      </c>
      <c r="G659" t="s">
        <v>1658</v>
      </c>
      <c r="H659">
        <v>1.1510382719060777</v>
      </c>
      <c r="I659">
        <v>1.4551509777246583</v>
      </c>
      <c r="J659">
        <v>-1.4927282978578768E-2</v>
      </c>
      <c r="M659">
        <v>575.70100000000002</v>
      </c>
      <c r="N659">
        <v>7.9259599999999999E-2</v>
      </c>
      <c r="O659">
        <v>-7.4660000000000002</v>
      </c>
      <c r="P659">
        <v>500.15800000000002</v>
      </c>
      <c r="Q659">
        <v>5.4468299999999997E-2</v>
      </c>
      <c r="S659" t="b">
        <v>0</v>
      </c>
      <c r="T659" t="b">
        <v>0</v>
      </c>
      <c r="U659">
        <v>1</v>
      </c>
      <c r="V659">
        <v>-1.4927282978578768E-2</v>
      </c>
      <c r="W659">
        <v>1</v>
      </c>
    </row>
    <row r="660" spans="1:23" x14ac:dyDescent="0.25">
      <c r="A660" t="s">
        <v>2493</v>
      </c>
      <c r="B660" t="s">
        <v>118</v>
      </c>
      <c r="C660" t="s">
        <v>45</v>
      </c>
      <c r="D660" t="s">
        <v>1650</v>
      </c>
      <c r="E660" t="s">
        <v>70</v>
      </c>
      <c r="F660" t="s">
        <v>107</v>
      </c>
      <c r="G660" t="s">
        <v>1659</v>
      </c>
      <c r="H660">
        <v>0.99660107406059684</v>
      </c>
      <c r="I660">
        <v>1.517792918082628</v>
      </c>
      <c r="J660">
        <v>-5.3383130930625923E-4</v>
      </c>
      <c r="M660">
        <v>498.45800000000003</v>
      </c>
      <c r="N660">
        <v>8.2671599999999998E-2</v>
      </c>
      <c r="O660">
        <v>-0.26700000000000002</v>
      </c>
      <c r="P660">
        <v>500.15800000000002</v>
      </c>
      <c r="Q660">
        <v>5.4468299999999997E-2</v>
      </c>
      <c r="S660" t="b">
        <v>0</v>
      </c>
      <c r="T660" t="b">
        <v>1</v>
      </c>
      <c r="U660">
        <v>1</v>
      </c>
      <c r="V660">
        <v>-5.3383130930625923E-4</v>
      </c>
      <c r="W660">
        <v>0.5</v>
      </c>
    </row>
    <row r="661" spans="1:23" x14ac:dyDescent="0.25">
      <c r="A661" t="s">
        <v>2494</v>
      </c>
      <c r="B661" t="s">
        <v>118</v>
      </c>
      <c r="C661" t="s">
        <v>45</v>
      </c>
      <c r="D661" t="s">
        <v>1650</v>
      </c>
      <c r="E661" t="s">
        <v>70</v>
      </c>
      <c r="F661" t="s">
        <v>107</v>
      </c>
      <c r="G661" t="s">
        <v>1656</v>
      </c>
      <c r="H661">
        <v>0.74195554204871261</v>
      </c>
      <c r="I661">
        <v>1.0228132693695233</v>
      </c>
      <c r="J661">
        <v>-1.7074604425001698E-3</v>
      </c>
      <c r="M661">
        <v>371.09500000000003</v>
      </c>
      <c r="N661">
        <v>5.5710900000000001E-2</v>
      </c>
      <c r="O661">
        <v>-0.85399999999999998</v>
      </c>
      <c r="P661">
        <v>500.15800000000002</v>
      </c>
      <c r="Q661">
        <v>5.4468299999999997E-2</v>
      </c>
      <c r="S661" t="b">
        <v>0</v>
      </c>
      <c r="T661" t="b">
        <v>1</v>
      </c>
      <c r="U661">
        <v>1</v>
      </c>
      <c r="V661">
        <v>-1.7074604425001698E-3</v>
      </c>
      <c r="W661">
        <v>0.25</v>
      </c>
    </row>
    <row r="662" spans="1:23" x14ac:dyDescent="0.25">
      <c r="A662" t="s">
        <v>2495</v>
      </c>
      <c r="B662" t="s">
        <v>118</v>
      </c>
      <c r="C662" t="s">
        <v>45</v>
      </c>
      <c r="D662" t="s">
        <v>1650</v>
      </c>
      <c r="E662" t="s">
        <v>70</v>
      </c>
      <c r="F662" t="s">
        <v>107</v>
      </c>
      <c r="G662" t="s">
        <v>1657</v>
      </c>
      <c r="H662">
        <v>1.0063919801342776</v>
      </c>
      <c r="I662">
        <v>1.012827644703433</v>
      </c>
      <c r="J662">
        <v>-1.6934648651026278E-2</v>
      </c>
      <c r="M662">
        <v>503.35500000000002</v>
      </c>
      <c r="N662">
        <v>5.5167000000000001E-2</v>
      </c>
      <c r="O662">
        <v>-8.4700000000000006</v>
      </c>
      <c r="P662">
        <v>500.15800000000002</v>
      </c>
      <c r="Q662">
        <v>5.4468299999999997E-2</v>
      </c>
      <c r="S662" t="b">
        <v>0</v>
      </c>
      <c r="T662" t="b">
        <v>0</v>
      </c>
      <c r="U662">
        <v>1</v>
      </c>
      <c r="V662">
        <v>-1.6934648651026278E-2</v>
      </c>
      <c r="W662">
        <v>0.9</v>
      </c>
    </row>
    <row r="663" spans="1:23" x14ac:dyDescent="0.25">
      <c r="A663" t="s">
        <v>2496</v>
      </c>
      <c r="B663" t="s">
        <v>118</v>
      </c>
      <c r="C663" t="s">
        <v>45</v>
      </c>
      <c r="D663" t="s">
        <v>1650</v>
      </c>
      <c r="E663" t="s">
        <v>57</v>
      </c>
      <c r="F663" t="s">
        <v>107</v>
      </c>
      <c r="G663" t="s">
        <v>1658</v>
      </c>
      <c r="H663">
        <v>1.1401572945182881</v>
      </c>
      <c r="I663">
        <v>1.5535771339593609</v>
      </c>
      <c r="J663">
        <v>-1.5089555492010295E-2</v>
      </c>
      <c r="M663">
        <v>570.17100000000005</v>
      </c>
      <c r="N663">
        <v>8.4607500000000002E-2</v>
      </c>
      <c r="O663">
        <v>-7.5460000000000003</v>
      </c>
      <c r="P663">
        <v>500.08100000000002</v>
      </c>
      <c r="Q663">
        <v>5.4459800000000003E-2</v>
      </c>
      <c r="S663" t="b">
        <v>0</v>
      </c>
      <c r="T663" t="b">
        <v>0</v>
      </c>
      <c r="U663">
        <v>1</v>
      </c>
      <c r="V663">
        <v>-1.5089555492010295E-2</v>
      </c>
      <c r="W663">
        <v>1</v>
      </c>
    </row>
    <row r="664" spans="1:23" x14ac:dyDescent="0.25">
      <c r="A664" t="s">
        <v>2497</v>
      </c>
      <c r="B664" t="s">
        <v>118</v>
      </c>
      <c r="C664" t="s">
        <v>45</v>
      </c>
      <c r="D664" t="s">
        <v>1650</v>
      </c>
      <c r="E664" t="s">
        <v>57</v>
      </c>
      <c r="F664" t="s">
        <v>107</v>
      </c>
      <c r="G664" t="s">
        <v>1659</v>
      </c>
      <c r="H664">
        <v>0.99004561261075708</v>
      </c>
      <c r="I664">
        <v>1.6177253680696586</v>
      </c>
      <c r="J664">
        <v>-5.2591480180210805E-4</v>
      </c>
      <c r="M664">
        <v>495.10300000000001</v>
      </c>
      <c r="N664">
        <v>8.8100999999999999E-2</v>
      </c>
      <c r="O664">
        <v>-0.26300000000000001</v>
      </c>
      <c r="P664">
        <v>500.08100000000002</v>
      </c>
      <c r="Q664">
        <v>5.4459800000000003E-2</v>
      </c>
      <c r="S664" t="b">
        <v>0</v>
      </c>
      <c r="T664" t="b">
        <v>1</v>
      </c>
      <c r="U664">
        <v>1</v>
      </c>
      <c r="V664">
        <v>-5.2591480180210805E-4</v>
      </c>
      <c r="W664">
        <v>0.5</v>
      </c>
    </row>
    <row r="665" spans="1:23" x14ac:dyDescent="0.25">
      <c r="A665" t="s">
        <v>2498</v>
      </c>
      <c r="B665" t="s">
        <v>118</v>
      </c>
      <c r="C665" t="s">
        <v>45</v>
      </c>
      <c r="D665" t="s">
        <v>1650</v>
      </c>
      <c r="E665" t="s">
        <v>57</v>
      </c>
      <c r="F665" t="s">
        <v>107</v>
      </c>
      <c r="G665" t="s">
        <v>1656</v>
      </c>
      <c r="H665">
        <v>0.72597039279636688</v>
      </c>
      <c r="I665">
        <v>1.0222163871332617</v>
      </c>
      <c r="J665">
        <v>-1.5217534759368982E-3</v>
      </c>
      <c r="M665">
        <v>363.04399999999998</v>
      </c>
      <c r="N665">
        <v>5.5669700000000003E-2</v>
      </c>
      <c r="O665">
        <v>-0.76100000000000001</v>
      </c>
      <c r="P665">
        <v>500.08100000000002</v>
      </c>
      <c r="Q665">
        <v>5.4459800000000003E-2</v>
      </c>
      <c r="S665" t="b">
        <v>0</v>
      </c>
      <c r="T665" t="b">
        <v>1</v>
      </c>
      <c r="U665">
        <v>1</v>
      </c>
      <c r="V665">
        <v>-1.5217534759368982E-3</v>
      </c>
      <c r="W665">
        <v>0.25</v>
      </c>
    </row>
    <row r="666" spans="1:23" x14ac:dyDescent="0.25">
      <c r="A666" t="s">
        <v>2499</v>
      </c>
      <c r="B666" t="s">
        <v>118</v>
      </c>
      <c r="C666" t="s">
        <v>45</v>
      </c>
      <c r="D666" t="s">
        <v>1650</v>
      </c>
      <c r="E666" t="s">
        <v>57</v>
      </c>
      <c r="F666" t="s">
        <v>107</v>
      </c>
      <c r="G666" t="s">
        <v>1657</v>
      </c>
      <c r="H666">
        <v>1.005513106876686</v>
      </c>
      <c r="I666">
        <v>1.0117168994377503</v>
      </c>
      <c r="J666">
        <v>-1.7477168698670813E-2</v>
      </c>
      <c r="M666">
        <v>502.83800000000002</v>
      </c>
      <c r="N666">
        <v>5.5097899999999998E-2</v>
      </c>
      <c r="O666">
        <v>-8.74</v>
      </c>
      <c r="P666">
        <v>500.08100000000002</v>
      </c>
      <c r="Q666">
        <v>5.4459800000000003E-2</v>
      </c>
      <c r="S666" t="b">
        <v>0</v>
      </c>
      <c r="T666" t="b">
        <v>0</v>
      </c>
      <c r="U666">
        <v>1</v>
      </c>
      <c r="V666">
        <v>-1.7477168698670813E-2</v>
      </c>
      <c r="W666">
        <v>0.9</v>
      </c>
    </row>
    <row r="667" spans="1:23" x14ac:dyDescent="0.25">
      <c r="A667" t="s">
        <v>2500</v>
      </c>
      <c r="B667" t="s">
        <v>118</v>
      </c>
      <c r="C667" t="s">
        <v>45</v>
      </c>
      <c r="D667" t="s">
        <v>1650</v>
      </c>
      <c r="E667" t="s">
        <v>59</v>
      </c>
      <c r="F667" t="s">
        <v>107</v>
      </c>
      <c r="G667" t="s">
        <v>1658</v>
      </c>
      <c r="H667">
        <v>1.120014557641662</v>
      </c>
      <c r="I667">
        <v>1.4516542477203367</v>
      </c>
      <c r="J667">
        <v>-1.594541684247152E-2</v>
      </c>
      <c r="M667">
        <v>560.09799999999996</v>
      </c>
      <c r="N667">
        <v>7.9056799999999997E-2</v>
      </c>
      <c r="O667">
        <v>-7.9740000000000002</v>
      </c>
      <c r="P667">
        <v>500.08100000000002</v>
      </c>
      <c r="Q667">
        <v>5.4459800000000003E-2</v>
      </c>
      <c r="S667" t="b">
        <v>0</v>
      </c>
      <c r="T667" t="b">
        <v>0</v>
      </c>
      <c r="U667">
        <v>1</v>
      </c>
      <c r="V667">
        <v>-1.594541684247152E-2</v>
      </c>
      <c r="W667">
        <v>1</v>
      </c>
    </row>
    <row r="668" spans="1:23" x14ac:dyDescent="0.25">
      <c r="A668" t="s">
        <v>2501</v>
      </c>
      <c r="B668" t="s">
        <v>118</v>
      </c>
      <c r="C668" t="s">
        <v>45</v>
      </c>
      <c r="D668" t="s">
        <v>1650</v>
      </c>
      <c r="E668" t="s">
        <v>59</v>
      </c>
      <c r="F668" t="s">
        <v>107</v>
      </c>
      <c r="G668" t="s">
        <v>1659</v>
      </c>
      <c r="H668">
        <v>0.99676852349919309</v>
      </c>
      <c r="I668">
        <v>1.4725852830895447</v>
      </c>
      <c r="J668">
        <v>0</v>
      </c>
      <c r="M668">
        <v>498.46499999999997</v>
      </c>
      <c r="N668">
        <v>8.0196699999999996E-2</v>
      </c>
      <c r="O668">
        <v>-0.161</v>
      </c>
      <c r="P668">
        <v>500.08100000000002</v>
      </c>
      <c r="Q668">
        <v>5.4459800000000003E-2</v>
      </c>
      <c r="S668" t="b">
        <v>0</v>
      </c>
      <c r="T668" t="b">
        <v>1</v>
      </c>
      <c r="U668">
        <v>1</v>
      </c>
      <c r="V668">
        <v>-3.2194784444919921E-4</v>
      </c>
      <c r="W668">
        <v>0.5</v>
      </c>
    </row>
    <row r="669" spans="1:23" x14ac:dyDescent="0.25">
      <c r="A669" t="s">
        <v>2502</v>
      </c>
      <c r="B669" t="s">
        <v>118</v>
      </c>
      <c r="C669" t="s">
        <v>45</v>
      </c>
      <c r="D669" t="s">
        <v>1650</v>
      </c>
      <c r="E669" t="s">
        <v>59</v>
      </c>
      <c r="F669" t="s">
        <v>107</v>
      </c>
      <c r="G669" t="s">
        <v>1656</v>
      </c>
      <c r="H669">
        <v>0.72086921918649172</v>
      </c>
      <c r="I669">
        <v>1.0229710722404415</v>
      </c>
      <c r="J669">
        <v>-1.1998056314876989E-3</v>
      </c>
      <c r="M669">
        <v>360.49299999999999</v>
      </c>
      <c r="N669">
        <v>5.5710799999999998E-2</v>
      </c>
      <c r="O669">
        <v>-0.6</v>
      </c>
      <c r="P669">
        <v>500.08100000000002</v>
      </c>
      <c r="Q669">
        <v>5.4459800000000003E-2</v>
      </c>
      <c r="S669" t="b">
        <v>0</v>
      </c>
      <c r="T669" t="b">
        <v>1</v>
      </c>
      <c r="U669">
        <v>1</v>
      </c>
      <c r="V669">
        <v>-1.1998056314876989E-3</v>
      </c>
      <c r="W669">
        <v>0.25</v>
      </c>
    </row>
    <row r="670" spans="1:23" x14ac:dyDescent="0.25">
      <c r="A670" t="s">
        <v>2503</v>
      </c>
      <c r="B670" t="s">
        <v>118</v>
      </c>
      <c r="C670" t="s">
        <v>45</v>
      </c>
      <c r="D670" t="s">
        <v>1650</v>
      </c>
      <c r="E670" t="s">
        <v>59</v>
      </c>
      <c r="F670" t="s">
        <v>107</v>
      </c>
      <c r="G670" t="s">
        <v>1657</v>
      </c>
      <c r="H670">
        <v>1.0054031246937996</v>
      </c>
      <c r="I670">
        <v>1.0113551647270096</v>
      </c>
      <c r="J670">
        <v>-1.7685135008128683E-2</v>
      </c>
      <c r="M670">
        <v>502.78300000000002</v>
      </c>
      <c r="N670">
        <v>5.5078200000000001E-2</v>
      </c>
      <c r="O670">
        <v>-8.8439999999999994</v>
      </c>
      <c r="P670">
        <v>500.08100000000002</v>
      </c>
      <c r="Q670">
        <v>5.4459800000000003E-2</v>
      </c>
      <c r="S670" t="b">
        <v>0</v>
      </c>
      <c r="T670" t="b">
        <v>0</v>
      </c>
      <c r="U670">
        <v>1</v>
      </c>
      <c r="V670">
        <v>-1.7685135008128683E-2</v>
      </c>
      <c r="W670">
        <v>0.9</v>
      </c>
    </row>
    <row r="671" spans="1:23" x14ac:dyDescent="0.25">
      <c r="A671" t="s">
        <v>2504</v>
      </c>
      <c r="B671" t="s">
        <v>118</v>
      </c>
      <c r="C671" t="s">
        <v>45</v>
      </c>
      <c r="D671" t="s">
        <v>1650</v>
      </c>
      <c r="E671" t="s">
        <v>62</v>
      </c>
      <c r="F671" t="s">
        <v>107</v>
      </c>
      <c r="G671" t="s">
        <v>1658</v>
      </c>
      <c r="H671">
        <v>1.1401952883632853</v>
      </c>
      <c r="I671">
        <v>1.4121700777454196</v>
      </c>
      <c r="J671">
        <v>-1.2997894341116738E-2</v>
      </c>
      <c r="M671">
        <v>570.19000000000005</v>
      </c>
      <c r="N671">
        <v>7.6906500000000003E-2</v>
      </c>
      <c r="O671">
        <v>-6.5</v>
      </c>
      <c r="P671">
        <v>500.08100000000002</v>
      </c>
      <c r="Q671">
        <v>5.4459800000000003E-2</v>
      </c>
      <c r="S671" t="b">
        <v>0</v>
      </c>
      <c r="T671" t="b">
        <v>0</v>
      </c>
      <c r="U671">
        <v>1</v>
      </c>
      <c r="V671">
        <v>-1.2997894341116738E-2</v>
      </c>
      <c r="W671">
        <v>1</v>
      </c>
    </row>
    <row r="672" spans="1:23" x14ac:dyDescent="0.25">
      <c r="A672" t="s">
        <v>2505</v>
      </c>
      <c r="B672" t="s">
        <v>118</v>
      </c>
      <c r="C672" t="s">
        <v>45</v>
      </c>
      <c r="D672" t="s">
        <v>1650</v>
      </c>
      <c r="E672" t="s">
        <v>62</v>
      </c>
      <c r="F672" t="s">
        <v>107</v>
      </c>
      <c r="G672" t="s">
        <v>1659</v>
      </c>
      <c r="H672">
        <v>1.0341804627650319</v>
      </c>
      <c r="I672">
        <v>1.4212391525492196</v>
      </c>
      <c r="J672">
        <v>-3.4594395707895318E-4</v>
      </c>
      <c r="M672">
        <v>517.17399999999998</v>
      </c>
      <c r="N672">
        <v>7.7400399999999994E-2</v>
      </c>
      <c r="O672">
        <v>-0.17299999999999999</v>
      </c>
      <c r="P672">
        <v>500.08100000000002</v>
      </c>
      <c r="Q672">
        <v>5.4459800000000003E-2</v>
      </c>
      <c r="S672" t="b">
        <v>0</v>
      </c>
      <c r="T672" t="b">
        <v>1</v>
      </c>
      <c r="U672">
        <v>1</v>
      </c>
      <c r="V672">
        <v>-3.4594395707895318E-4</v>
      </c>
      <c r="W672">
        <v>0.5</v>
      </c>
    </row>
    <row r="673" spans="1:23" x14ac:dyDescent="0.25">
      <c r="A673" t="s">
        <v>2506</v>
      </c>
      <c r="B673" t="s">
        <v>118</v>
      </c>
      <c r="C673" t="s">
        <v>45</v>
      </c>
      <c r="D673" t="s">
        <v>1650</v>
      </c>
      <c r="E673" t="s">
        <v>62</v>
      </c>
      <c r="F673" t="s">
        <v>107</v>
      </c>
      <c r="G673" t="s">
        <v>1656</v>
      </c>
      <c r="H673">
        <v>0.79109584247351927</v>
      </c>
      <c r="I673">
        <v>1.0256556212105075</v>
      </c>
      <c r="J673">
        <v>-1.4517648141001156E-3</v>
      </c>
      <c r="M673">
        <v>395.61200000000002</v>
      </c>
      <c r="N673">
        <v>5.5856999999999997E-2</v>
      </c>
      <c r="O673">
        <v>-0.72599999999999998</v>
      </c>
      <c r="P673">
        <v>500.08100000000002</v>
      </c>
      <c r="Q673">
        <v>5.4459800000000003E-2</v>
      </c>
      <c r="S673" t="b">
        <v>0</v>
      </c>
      <c r="T673" t="b">
        <v>1</v>
      </c>
      <c r="U673">
        <v>1</v>
      </c>
      <c r="V673">
        <v>-1.4517648141001156E-3</v>
      </c>
      <c r="W673">
        <v>0.25</v>
      </c>
    </row>
    <row r="674" spans="1:23" x14ac:dyDescent="0.25">
      <c r="A674" t="s">
        <v>2507</v>
      </c>
      <c r="B674" t="s">
        <v>118</v>
      </c>
      <c r="C674" t="s">
        <v>45</v>
      </c>
      <c r="D674" t="s">
        <v>1650</v>
      </c>
      <c r="E674" t="s">
        <v>62</v>
      </c>
      <c r="F674" t="s">
        <v>107</v>
      </c>
      <c r="G674" t="s">
        <v>1657</v>
      </c>
      <c r="H674">
        <v>1.0098783996992486</v>
      </c>
      <c r="I674">
        <v>1.013308899408371</v>
      </c>
      <c r="J674">
        <v>-1.4281686366808577E-2</v>
      </c>
      <c r="M674">
        <v>505.02100000000002</v>
      </c>
      <c r="N674">
        <v>5.51846E-2</v>
      </c>
      <c r="O674">
        <v>-7.1420000000000003</v>
      </c>
      <c r="P674">
        <v>500.08100000000002</v>
      </c>
      <c r="Q674">
        <v>5.4459800000000003E-2</v>
      </c>
      <c r="S674" t="b">
        <v>0</v>
      </c>
      <c r="T674" t="b">
        <v>0</v>
      </c>
      <c r="U674">
        <v>1</v>
      </c>
      <c r="V674">
        <v>-1.4281686366808577E-2</v>
      </c>
      <c r="W674">
        <v>0.9</v>
      </c>
    </row>
    <row r="675" spans="1:23" x14ac:dyDescent="0.25">
      <c r="A675" t="s">
        <v>2508</v>
      </c>
      <c r="B675" t="s">
        <v>118</v>
      </c>
      <c r="C675" t="s">
        <v>45</v>
      </c>
      <c r="D675" t="s">
        <v>1650</v>
      </c>
      <c r="E675" t="s">
        <v>100</v>
      </c>
      <c r="F675" t="s">
        <v>107</v>
      </c>
      <c r="G675" t="s">
        <v>1658</v>
      </c>
      <c r="H675">
        <v>1.1481362275149833</v>
      </c>
      <c r="I675">
        <v>1.3918021411578112</v>
      </c>
      <c r="J675">
        <v>-1.1171040058214154E-2</v>
      </c>
      <c r="M675">
        <v>574.32299999999998</v>
      </c>
      <c r="N675">
        <v>7.5818700000000003E-2</v>
      </c>
      <c r="O675">
        <v>-5.5880000000000001</v>
      </c>
      <c r="P675">
        <v>500.22199999999998</v>
      </c>
      <c r="Q675">
        <v>5.4475200000000001E-2</v>
      </c>
      <c r="S675" t="b">
        <v>0</v>
      </c>
      <c r="T675" t="b">
        <v>0</v>
      </c>
      <c r="U675">
        <v>1</v>
      </c>
      <c r="V675">
        <v>-1.1171040058214154E-2</v>
      </c>
      <c r="W675">
        <v>1</v>
      </c>
    </row>
    <row r="676" spans="1:23" x14ac:dyDescent="0.25">
      <c r="A676" t="s">
        <v>2509</v>
      </c>
      <c r="B676" t="s">
        <v>118</v>
      </c>
      <c r="C676" t="s">
        <v>45</v>
      </c>
      <c r="D676" t="s">
        <v>1650</v>
      </c>
      <c r="E676" t="s">
        <v>100</v>
      </c>
      <c r="F676" t="s">
        <v>107</v>
      </c>
      <c r="G676" t="s">
        <v>1659</v>
      </c>
      <c r="H676">
        <v>1.0551435162787723</v>
      </c>
      <c r="I676">
        <v>1.4889894851235057</v>
      </c>
      <c r="J676">
        <v>-3.79831354878434E-4</v>
      </c>
      <c r="M676">
        <v>527.80600000000004</v>
      </c>
      <c r="N676">
        <v>8.1113000000000005E-2</v>
      </c>
      <c r="O676">
        <v>-0.19</v>
      </c>
      <c r="P676">
        <v>500.22199999999998</v>
      </c>
      <c r="Q676">
        <v>5.4475200000000001E-2</v>
      </c>
      <c r="S676" t="b">
        <v>0</v>
      </c>
      <c r="T676" t="b">
        <v>1</v>
      </c>
      <c r="U676">
        <v>1</v>
      </c>
      <c r="V676">
        <v>-3.79831354878434E-4</v>
      </c>
      <c r="W676">
        <v>0.5</v>
      </c>
    </row>
    <row r="677" spans="1:23" x14ac:dyDescent="0.25">
      <c r="A677" t="s">
        <v>2510</v>
      </c>
      <c r="B677" t="s">
        <v>118</v>
      </c>
      <c r="C677" t="s">
        <v>45</v>
      </c>
      <c r="D677" t="s">
        <v>1650</v>
      </c>
      <c r="E677" t="s">
        <v>100</v>
      </c>
      <c r="F677" t="s">
        <v>107</v>
      </c>
      <c r="G677" t="s">
        <v>1656</v>
      </c>
      <c r="H677">
        <v>0.82795039002682813</v>
      </c>
      <c r="I677">
        <v>1.028412929186125</v>
      </c>
      <c r="J677">
        <v>-1.6632615118887214E-3</v>
      </c>
      <c r="M677">
        <v>414.15899999999999</v>
      </c>
      <c r="N677">
        <v>5.6023000000000003E-2</v>
      </c>
      <c r="O677">
        <v>-0.83199999999999996</v>
      </c>
      <c r="P677">
        <v>500.22199999999998</v>
      </c>
      <c r="Q677">
        <v>5.4475200000000001E-2</v>
      </c>
      <c r="S677" t="b">
        <v>0</v>
      </c>
      <c r="T677" t="b">
        <v>1</v>
      </c>
      <c r="U677">
        <v>1</v>
      </c>
      <c r="V677">
        <v>-1.6632615118887214E-3</v>
      </c>
      <c r="W677">
        <v>0.25</v>
      </c>
    </row>
    <row r="678" spans="1:23" x14ac:dyDescent="0.25">
      <c r="A678" t="s">
        <v>2511</v>
      </c>
      <c r="B678" t="s">
        <v>118</v>
      </c>
      <c r="C678" t="s">
        <v>45</v>
      </c>
      <c r="D678" t="s">
        <v>1650</v>
      </c>
      <c r="E678" t="s">
        <v>100</v>
      </c>
      <c r="F678" t="s">
        <v>107</v>
      </c>
      <c r="G678" t="s">
        <v>1657</v>
      </c>
      <c r="H678">
        <v>1.0129942305616306</v>
      </c>
      <c r="I678">
        <v>1.0132977942256294</v>
      </c>
      <c r="J678">
        <v>-1.230053856087897E-2</v>
      </c>
      <c r="M678">
        <v>506.72199999999998</v>
      </c>
      <c r="N678">
        <v>5.5199600000000001E-2</v>
      </c>
      <c r="O678">
        <v>-6.1529999999999996</v>
      </c>
      <c r="P678">
        <v>500.22199999999998</v>
      </c>
      <c r="Q678">
        <v>5.4475200000000001E-2</v>
      </c>
      <c r="S678" t="b">
        <v>0</v>
      </c>
      <c r="T678" t="b">
        <v>0</v>
      </c>
      <c r="U678">
        <v>1</v>
      </c>
      <c r="V678">
        <v>-1.230053856087897E-2</v>
      </c>
      <c r="W678">
        <v>0.9</v>
      </c>
    </row>
    <row r="679" spans="1:23" x14ac:dyDescent="0.25">
      <c r="A679" t="s">
        <v>2512</v>
      </c>
      <c r="B679" t="s">
        <v>118</v>
      </c>
      <c r="C679" t="s">
        <v>45</v>
      </c>
      <c r="D679" t="s">
        <v>1650</v>
      </c>
      <c r="E679" t="s">
        <v>47</v>
      </c>
      <c r="F679" t="s">
        <v>108</v>
      </c>
      <c r="G679" t="s">
        <v>1658</v>
      </c>
      <c r="H679">
        <v>1.1454276130352909</v>
      </c>
      <c r="I679">
        <v>1.4976605780373131</v>
      </c>
      <c r="J679">
        <v>-1.8918843279852552E-2</v>
      </c>
      <c r="M679">
        <v>572.99099999999999</v>
      </c>
      <c r="N679">
        <v>7.8966700000000001E-2</v>
      </c>
      <c r="O679">
        <v>-9.4640000000000004</v>
      </c>
      <c r="P679">
        <v>500.24200000000002</v>
      </c>
      <c r="Q679">
        <v>5.2726700000000001E-2</v>
      </c>
      <c r="S679" t="b">
        <v>0</v>
      </c>
      <c r="T679" t="b">
        <v>0</v>
      </c>
      <c r="U679">
        <v>1</v>
      </c>
      <c r="V679">
        <v>-1.8918843279852552E-2</v>
      </c>
      <c r="W679">
        <v>1</v>
      </c>
    </row>
    <row r="680" spans="1:23" x14ac:dyDescent="0.25">
      <c r="A680" t="s">
        <v>2513</v>
      </c>
      <c r="B680" t="s">
        <v>118</v>
      </c>
      <c r="C680" t="s">
        <v>45</v>
      </c>
      <c r="D680" t="s">
        <v>1650</v>
      </c>
      <c r="E680" t="s">
        <v>47</v>
      </c>
      <c r="F680" t="s">
        <v>108</v>
      </c>
      <c r="G680" t="s">
        <v>1659</v>
      </c>
      <c r="H680">
        <v>0.97313100459377655</v>
      </c>
      <c r="I680">
        <v>1.5148340404387151</v>
      </c>
      <c r="J680">
        <v>0</v>
      </c>
      <c r="M680">
        <v>486.80099999999999</v>
      </c>
      <c r="N680">
        <v>7.9872200000000004E-2</v>
      </c>
      <c r="O680">
        <v>-0.16900000000000001</v>
      </c>
      <c r="P680">
        <v>500.24200000000002</v>
      </c>
      <c r="Q680">
        <v>5.2726700000000001E-2</v>
      </c>
      <c r="S680" t="b">
        <v>0</v>
      </c>
      <c r="T680" t="b">
        <v>1</v>
      </c>
      <c r="U680">
        <v>1</v>
      </c>
      <c r="V680">
        <v>-3.3783648714022415E-4</v>
      </c>
      <c r="W680">
        <v>0.5</v>
      </c>
    </row>
    <row r="681" spans="1:23" x14ac:dyDescent="0.25">
      <c r="A681" t="s">
        <v>2514</v>
      </c>
      <c r="B681" t="s">
        <v>118</v>
      </c>
      <c r="C681" t="s">
        <v>45</v>
      </c>
      <c r="D681" t="s">
        <v>1650</v>
      </c>
      <c r="E681" t="s">
        <v>47</v>
      </c>
      <c r="F681" t="s">
        <v>108</v>
      </c>
      <c r="G681" t="s">
        <v>1656</v>
      </c>
      <c r="H681">
        <v>0.66326497974980103</v>
      </c>
      <c r="I681">
        <v>1.0169041491312749</v>
      </c>
      <c r="J681">
        <v>-1.1574397991372175E-3</v>
      </c>
      <c r="M681">
        <v>331.79300000000001</v>
      </c>
      <c r="N681">
        <v>5.3617999999999999E-2</v>
      </c>
      <c r="O681">
        <v>-0.57899999999999996</v>
      </c>
      <c r="P681">
        <v>500.24200000000002</v>
      </c>
      <c r="Q681">
        <v>5.2726700000000001E-2</v>
      </c>
      <c r="S681" t="b">
        <v>0</v>
      </c>
      <c r="T681" t="b">
        <v>1</v>
      </c>
      <c r="U681">
        <v>1</v>
      </c>
      <c r="V681">
        <v>-1.1574397991372175E-3</v>
      </c>
      <c r="W681">
        <v>0.25</v>
      </c>
    </row>
    <row r="682" spans="1:23" x14ac:dyDescent="0.25">
      <c r="A682" t="s">
        <v>2515</v>
      </c>
      <c r="B682" t="s">
        <v>118</v>
      </c>
      <c r="C682" t="s">
        <v>45</v>
      </c>
      <c r="D682" t="s">
        <v>1650</v>
      </c>
      <c r="E682" t="s">
        <v>47</v>
      </c>
      <c r="F682" t="s">
        <v>108</v>
      </c>
      <c r="G682" t="s">
        <v>1657</v>
      </c>
      <c r="H682">
        <v>1.0003058519676475</v>
      </c>
      <c r="I682">
        <v>1.00990769382495</v>
      </c>
      <c r="J682">
        <v>-2.1781457774437175E-2</v>
      </c>
      <c r="M682">
        <v>500.39499999999998</v>
      </c>
      <c r="N682">
        <v>5.3249100000000001E-2</v>
      </c>
      <c r="O682">
        <v>-10.896000000000001</v>
      </c>
      <c r="P682">
        <v>500.24200000000002</v>
      </c>
      <c r="Q682">
        <v>5.2726700000000001E-2</v>
      </c>
      <c r="S682" t="b">
        <v>0</v>
      </c>
      <c r="T682" t="b">
        <v>0</v>
      </c>
      <c r="U682">
        <v>1</v>
      </c>
      <c r="V682">
        <v>-2.1781457774437175E-2</v>
      </c>
      <c r="W682">
        <v>0.9</v>
      </c>
    </row>
    <row r="683" spans="1:23" x14ac:dyDescent="0.25">
      <c r="A683" t="s">
        <v>2516</v>
      </c>
      <c r="B683" t="s">
        <v>118</v>
      </c>
      <c r="C683" t="s">
        <v>45</v>
      </c>
      <c r="D683" t="s">
        <v>1650</v>
      </c>
      <c r="E683" t="s">
        <v>67</v>
      </c>
      <c r="F683" t="s">
        <v>108</v>
      </c>
      <c r="G683" t="s">
        <v>1658</v>
      </c>
      <c r="H683">
        <v>1.1623519815430507</v>
      </c>
      <c r="I683">
        <v>1.5062223427722761</v>
      </c>
      <c r="J683">
        <v>-1.8285015124222551E-2</v>
      </c>
      <c r="M683">
        <v>581.39800000000002</v>
      </c>
      <c r="N683">
        <v>7.9409999999999994E-2</v>
      </c>
      <c r="O683">
        <v>-9.1460000000000008</v>
      </c>
      <c r="P683">
        <v>500.19099999999997</v>
      </c>
      <c r="Q683">
        <v>5.2721299999999999E-2</v>
      </c>
      <c r="S683" t="b">
        <v>0</v>
      </c>
      <c r="T683" t="b">
        <v>0</v>
      </c>
      <c r="U683">
        <v>1</v>
      </c>
      <c r="V683">
        <v>-1.8285015124222551E-2</v>
      </c>
      <c r="W683">
        <v>1</v>
      </c>
    </row>
    <row r="684" spans="1:23" x14ac:dyDescent="0.25">
      <c r="A684" t="s">
        <v>2517</v>
      </c>
      <c r="B684" t="s">
        <v>118</v>
      </c>
      <c r="C684" t="s">
        <v>45</v>
      </c>
      <c r="D684" t="s">
        <v>1650</v>
      </c>
      <c r="E684" t="s">
        <v>67</v>
      </c>
      <c r="F684" t="s">
        <v>108</v>
      </c>
      <c r="G684" t="s">
        <v>1659</v>
      </c>
      <c r="H684">
        <v>0.99404027661433336</v>
      </c>
      <c r="I684">
        <v>1.5180885145093159</v>
      </c>
      <c r="J684">
        <v>0</v>
      </c>
      <c r="M684">
        <v>497.21</v>
      </c>
      <c r="N684">
        <v>8.0035599999999998E-2</v>
      </c>
      <c r="O684">
        <v>-0.14499999999999999</v>
      </c>
      <c r="P684">
        <v>500.19099999999997</v>
      </c>
      <c r="Q684">
        <v>5.2721299999999999E-2</v>
      </c>
      <c r="S684" t="b">
        <v>0</v>
      </c>
      <c r="T684" t="b">
        <v>1</v>
      </c>
      <c r="U684">
        <v>1</v>
      </c>
      <c r="V684">
        <v>-2.8988926230180071E-4</v>
      </c>
      <c r="W684">
        <v>0.5</v>
      </c>
    </row>
    <row r="685" spans="1:23" x14ac:dyDescent="0.25">
      <c r="A685" t="s">
        <v>2518</v>
      </c>
      <c r="B685" t="s">
        <v>118</v>
      </c>
      <c r="C685" t="s">
        <v>45</v>
      </c>
      <c r="D685" t="s">
        <v>1650</v>
      </c>
      <c r="E685" t="s">
        <v>67</v>
      </c>
      <c r="F685" t="s">
        <v>108</v>
      </c>
      <c r="G685" t="s">
        <v>1656</v>
      </c>
      <c r="H685">
        <v>0.6908860815168606</v>
      </c>
      <c r="I685">
        <v>1.0157033305324414</v>
      </c>
      <c r="J685">
        <v>-1.1295685048311544E-3</v>
      </c>
      <c r="M685">
        <v>345.57499999999999</v>
      </c>
      <c r="N685">
        <v>5.3549199999999998E-2</v>
      </c>
      <c r="O685">
        <v>-0.56499999999999995</v>
      </c>
      <c r="P685">
        <v>500.19099999999997</v>
      </c>
      <c r="Q685">
        <v>5.2721299999999999E-2</v>
      </c>
      <c r="S685" t="b">
        <v>0</v>
      </c>
      <c r="T685" t="b">
        <v>1</v>
      </c>
      <c r="U685">
        <v>1</v>
      </c>
      <c r="V685">
        <v>-1.1295685048311544E-3</v>
      </c>
      <c r="W685">
        <v>0.25</v>
      </c>
    </row>
    <row r="686" spans="1:23" x14ac:dyDescent="0.25">
      <c r="A686" t="s">
        <v>2519</v>
      </c>
      <c r="B686" t="s">
        <v>118</v>
      </c>
      <c r="C686" t="s">
        <v>45</v>
      </c>
      <c r="D686" t="s">
        <v>1650</v>
      </c>
      <c r="E686" t="s">
        <v>67</v>
      </c>
      <c r="F686" t="s">
        <v>108</v>
      </c>
      <c r="G686" t="s">
        <v>1657</v>
      </c>
      <c r="H686">
        <v>1.0006817395754821</v>
      </c>
      <c r="I686">
        <v>1.0090798216280705</v>
      </c>
      <c r="J686">
        <v>-2.056014602421875E-2</v>
      </c>
      <c r="M686">
        <v>500.53199999999998</v>
      </c>
      <c r="N686">
        <v>5.3199999999999997E-2</v>
      </c>
      <c r="O686">
        <v>-10.284000000000001</v>
      </c>
      <c r="P686">
        <v>500.19099999999997</v>
      </c>
      <c r="Q686">
        <v>5.2721299999999999E-2</v>
      </c>
      <c r="S686" t="b">
        <v>0</v>
      </c>
      <c r="T686" t="b">
        <v>0</v>
      </c>
      <c r="U686">
        <v>1</v>
      </c>
      <c r="V686">
        <v>-2.056014602421875E-2</v>
      </c>
      <c r="W686">
        <v>0.9</v>
      </c>
    </row>
    <row r="687" spans="1:23" x14ac:dyDescent="0.25">
      <c r="A687" t="s">
        <v>2520</v>
      </c>
      <c r="B687" t="s">
        <v>118</v>
      </c>
      <c r="C687" t="s">
        <v>45</v>
      </c>
      <c r="D687" t="s">
        <v>1650</v>
      </c>
      <c r="E687" t="s">
        <v>70</v>
      </c>
      <c r="F687" t="s">
        <v>108</v>
      </c>
      <c r="G687" t="s">
        <v>1658</v>
      </c>
      <c r="H687">
        <v>1.160859387961932</v>
      </c>
      <c r="I687">
        <v>1.4674314606059686</v>
      </c>
      <c r="J687">
        <v>-1.7432830331245767E-2</v>
      </c>
      <c r="M687">
        <v>580.73500000000001</v>
      </c>
      <c r="N687">
        <v>7.7375899999999997E-2</v>
      </c>
      <c r="O687">
        <v>-8.7210000000000001</v>
      </c>
      <c r="P687">
        <v>500.26299999999998</v>
      </c>
      <c r="Q687">
        <v>5.2728799999999999E-2</v>
      </c>
      <c r="S687" t="b">
        <v>0</v>
      </c>
      <c r="T687" t="b">
        <v>0</v>
      </c>
      <c r="U687">
        <v>1</v>
      </c>
      <c r="V687">
        <v>-1.7432830331245767E-2</v>
      </c>
      <c r="W687">
        <v>1</v>
      </c>
    </row>
    <row r="688" spans="1:23" x14ac:dyDescent="0.25">
      <c r="A688" t="s">
        <v>2521</v>
      </c>
      <c r="B688" t="s">
        <v>118</v>
      </c>
      <c r="C688" t="s">
        <v>45</v>
      </c>
      <c r="D688" t="s">
        <v>1650</v>
      </c>
      <c r="E688" t="s">
        <v>70</v>
      </c>
      <c r="F688" t="s">
        <v>108</v>
      </c>
      <c r="G688" t="s">
        <v>1659</v>
      </c>
      <c r="H688">
        <v>0.98784039595172946</v>
      </c>
      <c r="I688">
        <v>1.4891084189285553</v>
      </c>
      <c r="J688">
        <v>-3.9179391639997363E-4</v>
      </c>
      <c r="M688">
        <v>494.18</v>
      </c>
      <c r="N688">
        <v>7.8518900000000003E-2</v>
      </c>
      <c r="O688">
        <v>-0.19600000000000001</v>
      </c>
      <c r="P688">
        <v>500.26299999999998</v>
      </c>
      <c r="Q688">
        <v>5.2728799999999999E-2</v>
      </c>
      <c r="S688" t="b">
        <v>0</v>
      </c>
      <c r="T688" t="b">
        <v>1</v>
      </c>
      <c r="U688">
        <v>1</v>
      </c>
      <c r="V688">
        <v>-3.9179391639997363E-4</v>
      </c>
      <c r="W688">
        <v>0.5</v>
      </c>
    </row>
    <row r="689" spans="1:23" x14ac:dyDescent="0.25">
      <c r="A689" t="s">
        <v>2522</v>
      </c>
      <c r="B689" t="s">
        <v>118</v>
      </c>
      <c r="C689" t="s">
        <v>45</v>
      </c>
      <c r="D689" t="s">
        <v>1650</v>
      </c>
      <c r="E689" t="s">
        <v>70</v>
      </c>
      <c r="F689" t="s">
        <v>108</v>
      </c>
      <c r="G689" t="s">
        <v>1656</v>
      </c>
      <c r="H689">
        <v>0.68739642947809454</v>
      </c>
      <c r="I689">
        <v>1.02336484046669</v>
      </c>
      <c r="J689">
        <v>-1.6411367620631548E-3</v>
      </c>
      <c r="M689">
        <v>343.87900000000002</v>
      </c>
      <c r="N689">
        <v>5.3960800000000003E-2</v>
      </c>
      <c r="O689">
        <v>-0.82099999999999995</v>
      </c>
      <c r="P689">
        <v>500.26299999999998</v>
      </c>
      <c r="Q689">
        <v>5.2728799999999999E-2</v>
      </c>
      <c r="S689" t="b">
        <v>0</v>
      </c>
      <c r="T689" t="b">
        <v>1</v>
      </c>
      <c r="U689">
        <v>1</v>
      </c>
      <c r="V689">
        <v>-1.6411367620631548E-3</v>
      </c>
      <c r="W689">
        <v>0.25</v>
      </c>
    </row>
    <row r="690" spans="1:23" x14ac:dyDescent="0.25">
      <c r="A690" t="s">
        <v>2523</v>
      </c>
      <c r="B690" t="s">
        <v>118</v>
      </c>
      <c r="C690" t="s">
        <v>45</v>
      </c>
      <c r="D690" t="s">
        <v>1650</v>
      </c>
      <c r="E690" t="s">
        <v>70</v>
      </c>
      <c r="F690" t="s">
        <v>108</v>
      </c>
      <c r="G690" t="s">
        <v>1657</v>
      </c>
      <c r="H690">
        <v>1.0041578129903672</v>
      </c>
      <c r="I690">
        <v>1.0128544552502616</v>
      </c>
      <c r="J690">
        <v>-1.9849559131896621E-2</v>
      </c>
      <c r="M690">
        <v>502.34300000000002</v>
      </c>
      <c r="N690">
        <v>5.3406599999999999E-2</v>
      </c>
      <c r="O690">
        <v>-9.93</v>
      </c>
      <c r="P690">
        <v>500.26299999999998</v>
      </c>
      <c r="Q690">
        <v>5.2728799999999999E-2</v>
      </c>
      <c r="S690" t="b">
        <v>0</v>
      </c>
      <c r="T690" t="b">
        <v>0</v>
      </c>
      <c r="U690">
        <v>1</v>
      </c>
      <c r="V690">
        <v>-1.9849559131896621E-2</v>
      </c>
      <c r="W690">
        <v>0.9</v>
      </c>
    </row>
    <row r="691" spans="1:23" x14ac:dyDescent="0.25">
      <c r="A691" t="s">
        <v>2524</v>
      </c>
      <c r="B691" t="s">
        <v>118</v>
      </c>
      <c r="C691" t="s">
        <v>45</v>
      </c>
      <c r="D691" t="s">
        <v>1650</v>
      </c>
      <c r="E691" t="s">
        <v>57</v>
      </c>
      <c r="F691" t="s">
        <v>108</v>
      </c>
      <c r="G691" t="s">
        <v>1658</v>
      </c>
      <c r="H691">
        <v>1.1210048446725596</v>
      </c>
      <c r="I691">
        <v>1.5565790771612198</v>
      </c>
      <c r="J691">
        <v>-1.8556915405178981E-2</v>
      </c>
      <c r="M691">
        <v>560.65599999999995</v>
      </c>
      <c r="N691">
        <v>8.2056000000000004E-2</v>
      </c>
      <c r="O691">
        <v>-9.2810000000000006</v>
      </c>
      <c r="P691">
        <v>500.137</v>
      </c>
      <c r="Q691">
        <v>5.2715600000000001E-2</v>
      </c>
      <c r="S691" t="b">
        <v>0</v>
      </c>
      <c r="T691" t="b">
        <v>0</v>
      </c>
      <c r="U691">
        <v>1</v>
      </c>
      <c r="V691">
        <v>-1.8556915405178981E-2</v>
      </c>
      <c r="W691">
        <v>1</v>
      </c>
    </row>
    <row r="692" spans="1:23" x14ac:dyDescent="0.25">
      <c r="A692" t="s">
        <v>2525</v>
      </c>
      <c r="B692" t="s">
        <v>118</v>
      </c>
      <c r="C692" t="s">
        <v>45</v>
      </c>
      <c r="D692" t="s">
        <v>1650</v>
      </c>
      <c r="E692" t="s">
        <v>57</v>
      </c>
      <c r="F692" t="s">
        <v>108</v>
      </c>
      <c r="G692" t="s">
        <v>1659</v>
      </c>
      <c r="H692">
        <v>0.93379813930982913</v>
      </c>
      <c r="I692">
        <v>1.5894725659956446</v>
      </c>
      <c r="J692">
        <v>-4.9386468107738481E-4</v>
      </c>
      <c r="M692">
        <v>467.02699999999999</v>
      </c>
      <c r="N692">
        <v>8.3790000000000003E-2</v>
      </c>
      <c r="O692">
        <v>-0.247</v>
      </c>
      <c r="P692">
        <v>500.137</v>
      </c>
      <c r="Q692">
        <v>5.2715600000000001E-2</v>
      </c>
      <c r="S692" t="b">
        <v>0</v>
      </c>
      <c r="T692" t="b">
        <v>1</v>
      </c>
      <c r="U692">
        <v>1</v>
      </c>
      <c r="V692">
        <v>-4.9386468107738481E-4</v>
      </c>
      <c r="W692">
        <v>0.5</v>
      </c>
    </row>
    <row r="693" spans="1:23" x14ac:dyDescent="0.25">
      <c r="A693" t="s">
        <v>2526</v>
      </c>
      <c r="B693" t="s">
        <v>118</v>
      </c>
      <c r="C693" t="s">
        <v>45</v>
      </c>
      <c r="D693" t="s">
        <v>1650</v>
      </c>
      <c r="E693" t="s">
        <v>57</v>
      </c>
      <c r="F693" t="s">
        <v>108</v>
      </c>
      <c r="G693" t="s">
        <v>1656</v>
      </c>
      <c r="H693">
        <v>0.66425999276198322</v>
      </c>
      <c r="I693">
        <v>1.0229249026853531</v>
      </c>
      <c r="J693">
        <v>-1.4556011652807131E-3</v>
      </c>
      <c r="M693">
        <v>332.221</v>
      </c>
      <c r="N693">
        <v>5.3924100000000003E-2</v>
      </c>
      <c r="O693">
        <v>-0.72799999999999998</v>
      </c>
      <c r="P693">
        <v>500.137</v>
      </c>
      <c r="Q693">
        <v>5.2715600000000001E-2</v>
      </c>
      <c r="S693" t="b">
        <v>0</v>
      </c>
      <c r="T693" t="b">
        <v>1</v>
      </c>
      <c r="U693">
        <v>1</v>
      </c>
      <c r="V693">
        <v>-1.4556011652807131E-3</v>
      </c>
      <c r="W693">
        <v>0.25</v>
      </c>
    </row>
    <row r="694" spans="1:23" x14ac:dyDescent="0.25">
      <c r="A694" t="s">
        <v>2527</v>
      </c>
      <c r="B694" t="s">
        <v>118</v>
      </c>
      <c r="C694" t="s">
        <v>45</v>
      </c>
      <c r="D694" t="s">
        <v>1650</v>
      </c>
      <c r="E694" t="s">
        <v>57</v>
      </c>
      <c r="F694" t="s">
        <v>108</v>
      </c>
      <c r="G694" t="s">
        <v>1657</v>
      </c>
      <c r="H694">
        <v>1.003211120153078</v>
      </c>
      <c r="I694">
        <v>1.0124213705240952</v>
      </c>
      <c r="J694">
        <v>-2.04364004262832E-2</v>
      </c>
      <c r="M694">
        <v>501.74299999999999</v>
      </c>
      <c r="N694">
        <v>5.3370399999999998E-2</v>
      </c>
      <c r="O694">
        <v>-10.221</v>
      </c>
      <c r="P694">
        <v>500.137</v>
      </c>
      <c r="Q694">
        <v>5.2715600000000001E-2</v>
      </c>
      <c r="S694" t="b">
        <v>0</v>
      </c>
      <c r="T694" t="b">
        <v>0</v>
      </c>
      <c r="U694">
        <v>1</v>
      </c>
      <c r="V694">
        <v>-2.04364004262832E-2</v>
      </c>
      <c r="W694">
        <v>0.9</v>
      </c>
    </row>
    <row r="695" spans="1:23" x14ac:dyDescent="0.25">
      <c r="A695" t="s">
        <v>2528</v>
      </c>
      <c r="B695" t="s">
        <v>118</v>
      </c>
      <c r="C695" t="s">
        <v>45</v>
      </c>
      <c r="D695" t="s">
        <v>1650</v>
      </c>
      <c r="E695" t="s">
        <v>59</v>
      </c>
      <c r="F695" t="s">
        <v>108</v>
      </c>
      <c r="G695" t="s">
        <v>1658</v>
      </c>
      <c r="H695">
        <v>1.118555515788674</v>
      </c>
      <c r="I695">
        <v>1.4222924523291018</v>
      </c>
      <c r="J695">
        <v>-1.6151574468595605E-2</v>
      </c>
      <c r="M695">
        <v>559.43100000000004</v>
      </c>
      <c r="N695">
        <v>7.4977000000000002E-2</v>
      </c>
      <c r="O695">
        <v>-8.0779999999999994</v>
      </c>
      <c r="P695">
        <v>500.137</v>
      </c>
      <c r="Q695">
        <v>5.2715600000000001E-2</v>
      </c>
      <c r="S695" t="b">
        <v>0</v>
      </c>
      <c r="T695" t="b">
        <v>0</v>
      </c>
      <c r="U695">
        <v>1</v>
      </c>
      <c r="V695">
        <v>-1.6151574468595605E-2</v>
      </c>
      <c r="W695">
        <v>1</v>
      </c>
    </row>
    <row r="696" spans="1:23" x14ac:dyDescent="0.25">
      <c r="A696" t="s">
        <v>2529</v>
      </c>
      <c r="B696" t="s">
        <v>118</v>
      </c>
      <c r="C696" t="s">
        <v>45</v>
      </c>
      <c r="D696" t="s">
        <v>1650</v>
      </c>
      <c r="E696" t="s">
        <v>59</v>
      </c>
      <c r="F696" t="s">
        <v>108</v>
      </c>
      <c r="G696" t="s">
        <v>1659</v>
      </c>
      <c r="H696">
        <v>0.98804527559448718</v>
      </c>
      <c r="I696">
        <v>1.4869108954465093</v>
      </c>
      <c r="J696">
        <v>0</v>
      </c>
      <c r="M696">
        <v>494.15800000000002</v>
      </c>
      <c r="N696">
        <v>7.8383400000000006E-2</v>
      </c>
      <c r="O696">
        <v>-0.17</v>
      </c>
      <c r="P696">
        <v>500.137</v>
      </c>
      <c r="Q696">
        <v>5.2715600000000001E-2</v>
      </c>
      <c r="S696" t="b">
        <v>0</v>
      </c>
      <c r="T696" t="b">
        <v>1</v>
      </c>
      <c r="U696">
        <v>1</v>
      </c>
      <c r="V696">
        <v>-3.3990686551884784E-4</v>
      </c>
      <c r="W696">
        <v>0.5</v>
      </c>
    </row>
    <row r="697" spans="1:23" x14ac:dyDescent="0.25">
      <c r="A697" t="s">
        <v>2530</v>
      </c>
      <c r="B697" t="s">
        <v>118</v>
      </c>
      <c r="C697" t="s">
        <v>45</v>
      </c>
      <c r="D697" t="s">
        <v>1650</v>
      </c>
      <c r="E697" t="s">
        <v>59</v>
      </c>
      <c r="F697" t="s">
        <v>108</v>
      </c>
      <c r="G697" t="s">
        <v>1656</v>
      </c>
      <c r="H697">
        <v>0.68186516894370941</v>
      </c>
      <c r="I697">
        <v>1.0238240672590275</v>
      </c>
      <c r="J697">
        <v>-1.1836756728656347E-3</v>
      </c>
      <c r="M697">
        <v>341.02600000000001</v>
      </c>
      <c r="N697">
        <v>5.3971499999999999E-2</v>
      </c>
      <c r="O697">
        <v>-0.59199999999999997</v>
      </c>
      <c r="P697">
        <v>500.137</v>
      </c>
      <c r="Q697">
        <v>5.2715600000000001E-2</v>
      </c>
      <c r="S697" t="b">
        <v>0</v>
      </c>
      <c r="T697" t="b">
        <v>1</v>
      </c>
      <c r="U697">
        <v>1</v>
      </c>
      <c r="V697">
        <v>-1.1836756728656347E-3</v>
      </c>
      <c r="W697">
        <v>0.25</v>
      </c>
    </row>
    <row r="698" spans="1:23" x14ac:dyDescent="0.25">
      <c r="A698" t="s">
        <v>2531</v>
      </c>
      <c r="B698" t="s">
        <v>118</v>
      </c>
      <c r="C698" t="s">
        <v>45</v>
      </c>
      <c r="D698" t="s">
        <v>1650</v>
      </c>
      <c r="E698" t="s">
        <v>59</v>
      </c>
      <c r="F698" t="s">
        <v>108</v>
      </c>
      <c r="G698" t="s">
        <v>1657</v>
      </c>
      <c r="H698">
        <v>1.0044287865124955</v>
      </c>
      <c r="I698">
        <v>1.0127172981053048</v>
      </c>
      <c r="J698">
        <v>-1.8910818435748607E-2</v>
      </c>
      <c r="M698">
        <v>502.35199999999998</v>
      </c>
      <c r="N698">
        <v>5.3386000000000003E-2</v>
      </c>
      <c r="O698">
        <v>-9.4580000000000002</v>
      </c>
      <c r="P698">
        <v>500.137</v>
      </c>
      <c r="Q698">
        <v>5.2715600000000001E-2</v>
      </c>
      <c r="S698" t="b">
        <v>0</v>
      </c>
      <c r="T698" t="b">
        <v>0</v>
      </c>
      <c r="U698">
        <v>1</v>
      </c>
      <c r="V698">
        <v>-1.8910818435748607E-2</v>
      </c>
      <c r="W698">
        <v>0.9</v>
      </c>
    </row>
    <row r="699" spans="1:23" x14ac:dyDescent="0.25">
      <c r="A699" t="s">
        <v>2532</v>
      </c>
      <c r="B699" t="s">
        <v>118</v>
      </c>
      <c r="C699" t="s">
        <v>45</v>
      </c>
      <c r="D699" t="s">
        <v>1650</v>
      </c>
      <c r="E699" t="s">
        <v>62</v>
      </c>
      <c r="F699" t="s">
        <v>108</v>
      </c>
      <c r="G699" t="s">
        <v>1658</v>
      </c>
      <c r="H699">
        <v>1.1357508042796274</v>
      </c>
      <c r="I699">
        <v>1.4383028932611979</v>
      </c>
      <c r="J699">
        <v>-1.3514297082599368E-2</v>
      </c>
      <c r="M699">
        <v>568.03099999999995</v>
      </c>
      <c r="N699">
        <v>7.5821E-2</v>
      </c>
      <c r="O699">
        <v>-6.7590000000000003</v>
      </c>
      <c r="P699">
        <v>500.137</v>
      </c>
      <c r="Q699">
        <v>5.2715600000000001E-2</v>
      </c>
      <c r="S699" t="b">
        <v>0</v>
      </c>
      <c r="T699" t="b">
        <v>0</v>
      </c>
      <c r="U699">
        <v>1</v>
      </c>
      <c r="V699">
        <v>-1.3514297082599368E-2</v>
      </c>
      <c r="W699">
        <v>1</v>
      </c>
    </row>
    <row r="700" spans="1:23" x14ac:dyDescent="0.25">
      <c r="A700" t="s">
        <v>2533</v>
      </c>
      <c r="B700" t="s">
        <v>118</v>
      </c>
      <c r="C700" t="s">
        <v>45</v>
      </c>
      <c r="D700" t="s">
        <v>1650</v>
      </c>
      <c r="E700" t="s">
        <v>62</v>
      </c>
      <c r="F700" t="s">
        <v>108</v>
      </c>
      <c r="G700" t="s">
        <v>1659</v>
      </c>
      <c r="H700">
        <v>1.0229897008219748</v>
      </c>
      <c r="I700">
        <v>1.4944703275690687</v>
      </c>
      <c r="J700">
        <v>-3.7589700422084349E-4</v>
      </c>
      <c r="M700">
        <v>511.63499999999999</v>
      </c>
      <c r="N700">
        <v>7.8781900000000002E-2</v>
      </c>
      <c r="O700">
        <v>-0.188</v>
      </c>
      <c r="P700">
        <v>500.137</v>
      </c>
      <c r="Q700">
        <v>5.2715600000000001E-2</v>
      </c>
      <c r="S700" t="b">
        <v>0</v>
      </c>
      <c r="T700" t="b">
        <v>1</v>
      </c>
      <c r="U700">
        <v>1</v>
      </c>
      <c r="V700">
        <v>-3.7589700422084349E-4</v>
      </c>
      <c r="W700">
        <v>0.5</v>
      </c>
    </row>
    <row r="701" spans="1:23" x14ac:dyDescent="0.25">
      <c r="A701" t="s">
        <v>2534</v>
      </c>
      <c r="B701" t="s">
        <v>118</v>
      </c>
      <c r="C701" t="s">
        <v>45</v>
      </c>
      <c r="D701" t="s">
        <v>1650</v>
      </c>
      <c r="E701" t="s">
        <v>62</v>
      </c>
      <c r="F701" t="s">
        <v>108</v>
      </c>
      <c r="G701" t="s">
        <v>1656</v>
      </c>
      <c r="H701">
        <v>0.74681737204006104</v>
      </c>
      <c r="I701">
        <v>1.0270128766437261</v>
      </c>
      <c r="J701">
        <v>-1.4476033566802695E-3</v>
      </c>
      <c r="M701">
        <v>373.51100000000002</v>
      </c>
      <c r="N701">
        <v>5.4139600000000003E-2</v>
      </c>
      <c r="O701">
        <v>-0.72399999999999998</v>
      </c>
      <c r="P701">
        <v>500.137</v>
      </c>
      <c r="Q701">
        <v>5.2715600000000001E-2</v>
      </c>
      <c r="S701" t="b">
        <v>0</v>
      </c>
      <c r="T701" t="b">
        <v>1</v>
      </c>
      <c r="U701">
        <v>1</v>
      </c>
      <c r="V701">
        <v>-1.4476033566802695E-3</v>
      </c>
      <c r="W701">
        <v>0.25</v>
      </c>
    </row>
    <row r="702" spans="1:23" x14ac:dyDescent="0.25">
      <c r="A702" t="s">
        <v>2535</v>
      </c>
      <c r="B702" t="s">
        <v>118</v>
      </c>
      <c r="C702" t="s">
        <v>45</v>
      </c>
      <c r="D702" t="s">
        <v>1650</v>
      </c>
      <c r="E702" t="s">
        <v>62</v>
      </c>
      <c r="F702" t="s">
        <v>108</v>
      </c>
      <c r="G702" t="s">
        <v>1657</v>
      </c>
      <c r="H702">
        <v>1.0087336069916844</v>
      </c>
      <c r="I702">
        <v>1.0143562816320026</v>
      </c>
      <c r="J702">
        <v>-1.5941631992833962E-2</v>
      </c>
      <c r="M702">
        <v>504.505</v>
      </c>
      <c r="N702">
        <v>5.3472400000000003E-2</v>
      </c>
      <c r="O702">
        <v>-7.9729999999999999</v>
      </c>
      <c r="P702">
        <v>500.137</v>
      </c>
      <c r="Q702">
        <v>5.2715600000000001E-2</v>
      </c>
      <c r="S702" t="b">
        <v>0</v>
      </c>
      <c r="T702" t="b">
        <v>0</v>
      </c>
      <c r="U702">
        <v>1</v>
      </c>
      <c r="V702">
        <v>-1.5941631992833962E-2</v>
      </c>
      <c r="W702">
        <v>0.9</v>
      </c>
    </row>
    <row r="703" spans="1:23" x14ac:dyDescent="0.25">
      <c r="A703" t="s">
        <v>2536</v>
      </c>
      <c r="B703" t="s">
        <v>118</v>
      </c>
      <c r="C703" t="s">
        <v>45</v>
      </c>
      <c r="D703" t="s">
        <v>1650</v>
      </c>
      <c r="E703" t="s">
        <v>100</v>
      </c>
      <c r="F703" t="s">
        <v>108</v>
      </c>
      <c r="G703" t="s">
        <v>1658</v>
      </c>
      <c r="H703">
        <v>1.1428954118096273</v>
      </c>
      <c r="I703">
        <v>1.4502429624347075</v>
      </c>
      <c r="J703">
        <v>-1.200474192303771E-2</v>
      </c>
      <c r="M703">
        <v>571.69799999999998</v>
      </c>
      <c r="N703">
        <v>7.64629E-2</v>
      </c>
      <c r="O703">
        <v>-6.0049999999999999</v>
      </c>
      <c r="P703">
        <v>500.21899999999999</v>
      </c>
      <c r="Q703">
        <v>5.2724199999999999E-2</v>
      </c>
      <c r="S703" t="b">
        <v>0</v>
      </c>
      <c r="T703" t="b">
        <v>0</v>
      </c>
      <c r="U703">
        <v>1</v>
      </c>
      <c r="V703">
        <v>-1.200474192303771E-2</v>
      </c>
      <c r="W703">
        <v>1</v>
      </c>
    </row>
    <row r="704" spans="1:23" x14ac:dyDescent="0.25">
      <c r="A704" t="s">
        <v>2537</v>
      </c>
      <c r="B704" t="s">
        <v>118</v>
      </c>
      <c r="C704" t="s">
        <v>45</v>
      </c>
      <c r="D704" t="s">
        <v>1650</v>
      </c>
      <c r="E704" t="s">
        <v>100</v>
      </c>
      <c r="F704" t="s">
        <v>108</v>
      </c>
      <c r="G704" t="s">
        <v>1659</v>
      </c>
      <c r="H704">
        <v>1.0376075279027785</v>
      </c>
      <c r="I704">
        <v>1.5031389760299825</v>
      </c>
      <c r="J704">
        <v>-4.1381874738864375E-4</v>
      </c>
      <c r="M704">
        <v>519.03099999999995</v>
      </c>
      <c r="N704">
        <v>7.9251799999999997E-2</v>
      </c>
      <c r="O704">
        <v>-0.20699999999999999</v>
      </c>
      <c r="P704">
        <v>500.21899999999999</v>
      </c>
      <c r="Q704">
        <v>5.2724199999999999E-2</v>
      </c>
      <c r="S704" t="b">
        <v>0</v>
      </c>
      <c r="T704" t="b">
        <v>1</v>
      </c>
      <c r="U704">
        <v>1</v>
      </c>
      <c r="V704">
        <v>-4.1381874738864375E-4</v>
      </c>
      <c r="W704">
        <v>0.5</v>
      </c>
    </row>
    <row r="705" spans="1:23" x14ac:dyDescent="0.25">
      <c r="A705" t="s">
        <v>2538</v>
      </c>
      <c r="B705" t="s">
        <v>118</v>
      </c>
      <c r="C705" t="s">
        <v>45</v>
      </c>
      <c r="D705" t="s">
        <v>1650</v>
      </c>
      <c r="E705" t="s">
        <v>100</v>
      </c>
      <c r="F705" t="s">
        <v>108</v>
      </c>
      <c r="G705" t="s">
        <v>1656</v>
      </c>
      <c r="H705">
        <v>0.77997637034978684</v>
      </c>
      <c r="I705">
        <v>1.0300829600069796</v>
      </c>
      <c r="J705">
        <v>-1.6652706114721751E-3</v>
      </c>
      <c r="M705">
        <v>390.15899999999999</v>
      </c>
      <c r="N705">
        <v>5.4310299999999999E-2</v>
      </c>
      <c r="O705">
        <v>-0.83299999999999996</v>
      </c>
      <c r="P705">
        <v>500.21899999999999</v>
      </c>
      <c r="Q705">
        <v>5.2724199999999999E-2</v>
      </c>
      <c r="S705" t="b">
        <v>0</v>
      </c>
      <c r="T705" t="b">
        <v>1</v>
      </c>
      <c r="U705">
        <v>1</v>
      </c>
      <c r="V705">
        <v>-1.6652706114721751E-3</v>
      </c>
      <c r="W705">
        <v>0.25</v>
      </c>
    </row>
    <row r="706" spans="1:23" x14ac:dyDescent="0.25">
      <c r="A706" t="s">
        <v>2539</v>
      </c>
      <c r="B706" t="s">
        <v>118</v>
      </c>
      <c r="C706" t="s">
        <v>45</v>
      </c>
      <c r="D706" t="s">
        <v>1650</v>
      </c>
      <c r="E706" t="s">
        <v>100</v>
      </c>
      <c r="F706" t="s">
        <v>108</v>
      </c>
      <c r="G706" t="s">
        <v>1657</v>
      </c>
      <c r="H706">
        <v>1.011824820728521</v>
      </c>
      <c r="I706">
        <v>1.0147844822681047</v>
      </c>
      <c r="J706">
        <v>-1.4303734964085732E-2</v>
      </c>
      <c r="M706">
        <v>506.13400000000001</v>
      </c>
      <c r="N706">
        <v>5.3503700000000001E-2</v>
      </c>
      <c r="O706">
        <v>-7.1550000000000002</v>
      </c>
      <c r="P706">
        <v>500.21899999999999</v>
      </c>
      <c r="Q706">
        <v>5.2724199999999999E-2</v>
      </c>
      <c r="S706" t="b">
        <v>0</v>
      </c>
      <c r="T706" t="b">
        <v>0</v>
      </c>
      <c r="U706">
        <v>1</v>
      </c>
      <c r="V706">
        <v>-1.4303734964085732E-2</v>
      </c>
      <c r="W706">
        <v>0.9</v>
      </c>
    </row>
    <row r="707" spans="1:23" x14ac:dyDescent="0.25">
      <c r="A707" t="s">
        <v>2540</v>
      </c>
      <c r="B707" t="s">
        <v>118</v>
      </c>
      <c r="C707" t="s">
        <v>45</v>
      </c>
      <c r="D707" t="s">
        <v>1650</v>
      </c>
      <c r="E707" t="s">
        <v>47</v>
      </c>
      <c r="F707" t="s">
        <v>109</v>
      </c>
      <c r="G707" t="s">
        <v>1658</v>
      </c>
      <c r="H707">
        <v>1.1144865884911703</v>
      </c>
      <c r="I707">
        <v>1.5144859564329098</v>
      </c>
      <c r="J707">
        <v>-1.9410605267050747E-2</v>
      </c>
      <c r="M707">
        <v>557.51300000000003</v>
      </c>
      <c r="N707">
        <v>8.2504499999999995E-2</v>
      </c>
      <c r="O707">
        <v>-9.7100000000000009</v>
      </c>
      <c r="P707">
        <v>500.24200000000002</v>
      </c>
      <c r="Q707">
        <v>5.4476900000000002E-2</v>
      </c>
      <c r="S707" t="b">
        <v>0</v>
      </c>
      <c r="T707" t="b">
        <v>0</v>
      </c>
      <c r="U707">
        <v>1</v>
      </c>
      <c r="V707">
        <v>-1.9410605267050747E-2</v>
      </c>
      <c r="W707">
        <v>1</v>
      </c>
    </row>
    <row r="708" spans="1:23" x14ac:dyDescent="0.25">
      <c r="A708" t="s">
        <v>2541</v>
      </c>
      <c r="B708" t="s">
        <v>118</v>
      </c>
      <c r="C708" t="s">
        <v>45</v>
      </c>
      <c r="D708" t="s">
        <v>1650</v>
      </c>
      <c r="E708" t="s">
        <v>47</v>
      </c>
      <c r="F708" t="s">
        <v>109</v>
      </c>
      <c r="G708" t="s">
        <v>1659</v>
      </c>
      <c r="H708">
        <v>0.93022177266203154</v>
      </c>
      <c r="I708">
        <v>1.5035730740919544</v>
      </c>
      <c r="J708">
        <v>-4.4778327289591837E-4</v>
      </c>
      <c r="M708">
        <v>465.33600000000001</v>
      </c>
      <c r="N708">
        <v>8.1909999999999997E-2</v>
      </c>
      <c r="O708">
        <v>-0.224</v>
      </c>
      <c r="P708">
        <v>500.24200000000002</v>
      </c>
      <c r="Q708">
        <v>5.4476900000000002E-2</v>
      </c>
      <c r="S708" t="b">
        <v>0</v>
      </c>
      <c r="T708" t="b">
        <v>1</v>
      </c>
      <c r="U708">
        <v>1</v>
      </c>
      <c r="V708">
        <v>-4.4778327289591837E-4</v>
      </c>
      <c r="W708">
        <v>0.5</v>
      </c>
    </row>
    <row r="709" spans="1:23" x14ac:dyDescent="0.25">
      <c r="A709" t="s">
        <v>2542</v>
      </c>
      <c r="B709" t="s">
        <v>118</v>
      </c>
      <c r="C709" t="s">
        <v>45</v>
      </c>
      <c r="D709" t="s">
        <v>1650</v>
      </c>
      <c r="E709" t="s">
        <v>47</v>
      </c>
      <c r="F709" t="s">
        <v>109</v>
      </c>
      <c r="G709" t="s">
        <v>1656</v>
      </c>
      <c r="H709">
        <v>0.6780058451709372</v>
      </c>
      <c r="I709">
        <v>1.0167373694171291</v>
      </c>
      <c r="J709">
        <v>-1.1814281887566416E-3</v>
      </c>
      <c r="M709">
        <v>339.16699999999997</v>
      </c>
      <c r="N709">
        <v>5.5388699999999999E-2</v>
      </c>
      <c r="O709">
        <v>-0.59099999999999997</v>
      </c>
      <c r="P709">
        <v>500.24200000000002</v>
      </c>
      <c r="Q709">
        <v>5.4476900000000002E-2</v>
      </c>
      <c r="S709" t="b">
        <v>0</v>
      </c>
      <c r="T709" t="b">
        <v>1</v>
      </c>
      <c r="U709">
        <v>1</v>
      </c>
      <c r="V709">
        <v>-1.1814281887566416E-3</v>
      </c>
      <c r="W709">
        <v>0.25</v>
      </c>
    </row>
    <row r="710" spans="1:23" x14ac:dyDescent="0.25">
      <c r="A710" t="s">
        <v>2543</v>
      </c>
      <c r="B710" t="s">
        <v>118</v>
      </c>
      <c r="C710" t="s">
        <v>45</v>
      </c>
      <c r="D710" t="s">
        <v>1650</v>
      </c>
      <c r="E710" t="s">
        <v>47</v>
      </c>
      <c r="F710" t="s">
        <v>109</v>
      </c>
      <c r="G710" t="s">
        <v>1657</v>
      </c>
      <c r="H710">
        <v>1.0013253585264732</v>
      </c>
      <c r="I710">
        <v>1.0116159326246537</v>
      </c>
      <c r="J710">
        <v>-2.0636012170109668E-2</v>
      </c>
      <c r="M710">
        <v>500.90499999999997</v>
      </c>
      <c r="N710">
        <v>5.5109699999999998E-2</v>
      </c>
      <c r="O710">
        <v>-10.323</v>
      </c>
      <c r="P710">
        <v>500.24200000000002</v>
      </c>
      <c r="Q710">
        <v>5.4476900000000002E-2</v>
      </c>
      <c r="S710" t="b">
        <v>0</v>
      </c>
      <c r="T710" t="b">
        <v>0</v>
      </c>
      <c r="U710">
        <v>1</v>
      </c>
      <c r="V710">
        <v>-2.0636012170109668E-2</v>
      </c>
      <c r="W710">
        <v>0.9</v>
      </c>
    </row>
    <row r="711" spans="1:23" x14ac:dyDescent="0.25">
      <c r="A711" t="s">
        <v>2544</v>
      </c>
      <c r="B711" t="s">
        <v>118</v>
      </c>
      <c r="C711" t="s">
        <v>45</v>
      </c>
      <c r="D711" t="s">
        <v>1650</v>
      </c>
      <c r="E711" t="s">
        <v>67</v>
      </c>
      <c r="F711" t="s">
        <v>109</v>
      </c>
      <c r="G711" t="s">
        <v>1658</v>
      </c>
      <c r="H711">
        <v>1.1188525983074467</v>
      </c>
      <c r="I711">
        <v>1.5557528037494699</v>
      </c>
      <c r="J711">
        <v>-1.8832805868158366E-2</v>
      </c>
      <c r="M711">
        <v>559.64</v>
      </c>
      <c r="N711">
        <v>8.47445E-2</v>
      </c>
      <c r="O711">
        <v>-9.42</v>
      </c>
      <c r="P711">
        <v>500.19099999999997</v>
      </c>
      <c r="Q711">
        <v>5.4471699999999998E-2</v>
      </c>
      <c r="S711" t="b">
        <v>0</v>
      </c>
      <c r="T711" t="b">
        <v>0</v>
      </c>
      <c r="U711">
        <v>1</v>
      </c>
      <c r="V711">
        <v>-1.8832805868158366E-2</v>
      </c>
      <c r="W711">
        <v>1</v>
      </c>
    </row>
    <row r="712" spans="1:23" x14ac:dyDescent="0.25">
      <c r="A712" t="s">
        <v>2545</v>
      </c>
      <c r="B712" t="s">
        <v>118</v>
      </c>
      <c r="C712" t="s">
        <v>45</v>
      </c>
      <c r="D712" t="s">
        <v>1650</v>
      </c>
      <c r="E712" t="s">
        <v>67</v>
      </c>
      <c r="F712" t="s">
        <v>109</v>
      </c>
      <c r="G712" t="s">
        <v>1659</v>
      </c>
      <c r="H712">
        <v>0.93924320909412606</v>
      </c>
      <c r="I712">
        <v>1.5537113767332393</v>
      </c>
      <c r="J712">
        <v>-4.1784038497294035E-4</v>
      </c>
      <c r="M712">
        <v>469.80099999999999</v>
      </c>
      <c r="N712">
        <v>8.4633299999999995E-2</v>
      </c>
      <c r="O712">
        <v>-0.20899999999999999</v>
      </c>
      <c r="P712">
        <v>500.19099999999997</v>
      </c>
      <c r="Q712">
        <v>5.4471699999999998E-2</v>
      </c>
      <c r="S712" t="b">
        <v>0</v>
      </c>
      <c r="T712" t="b">
        <v>1</v>
      </c>
      <c r="U712">
        <v>1</v>
      </c>
      <c r="V712">
        <v>-4.1784038497294035E-4</v>
      </c>
      <c r="W712">
        <v>0.5</v>
      </c>
    </row>
    <row r="713" spans="1:23" x14ac:dyDescent="0.25">
      <c r="A713" t="s">
        <v>2546</v>
      </c>
      <c r="B713" t="s">
        <v>118</v>
      </c>
      <c r="C713" t="s">
        <v>45</v>
      </c>
      <c r="D713" t="s">
        <v>1650</v>
      </c>
      <c r="E713" t="s">
        <v>67</v>
      </c>
      <c r="F713" t="s">
        <v>109</v>
      </c>
      <c r="G713" t="s">
        <v>1656</v>
      </c>
      <c r="H713">
        <v>0.69396290616984313</v>
      </c>
      <c r="I713">
        <v>1.0155401795794881</v>
      </c>
      <c r="J713">
        <v>-1.1315677411228909E-3</v>
      </c>
      <c r="M713">
        <v>347.11399999999998</v>
      </c>
      <c r="N713">
        <v>5.5318199999999998E-2</v>
      </c>
      <c r="O713">
        <v>-0.56599999999999995</v>
      </c>
      <c r="P713">
        <v>500.19099999999997</v>
      </c>
      <c r="Q713">
        <v>5.4471699999999998E-2</v>
      </c>
      <c r="S713" t="b">
        <v>0</v>
      </c>
      <c r="T713" t="b">
        <v>1</v>
      </c>
      <c r="U713">
        <v>1</v>
      </c>
      <c r="V713">
        <v>-1.1315677411228909E-3</v>
      </c>
      <c r="W713">
        <v>0.25</v>
      </c>
    </row>
    <row r="714" spans="1:23" x14ac:dyDescent="0.25">
      <c r="A714" t="s">
        <v>2547</v>
      </c>
      <c r="B714" t="s">
        <v>118</v>
      </c>
      <c r="C714" t="s">
        <v>45</v>
      </c>
      <c r="D714" t="s">
        <v>1650</v>
      </c>
      <c r="E714" t="s">
        <v>67</v>
      </c>
      <c r="F714" t="s">
        <v>109</v>
      </c>
      <c r="G714" t="s">
        <v>1657</v>
      </c>
      <c r="H714">
        <v>1.0009736280740757</v>
      </c>
      <c r="I714">
        <v>1.0105999996328368</v>
      </c>
      <c r="J714">
        <v>-2.0082328550493713E-2</v>
      </c>
      <c r="M714">
        <v>500.678</v>
      </c>
      <c r="N714">
        <v>5.5049099999999997E-2</v>
      </c>
      <c r="O714">
        <v>-10.045</v>
      </c>
      <c r="P714">
        <v>500.19099999999997</v>
      </c>
      <c r="Q714">
        <v>5.4471699999999998E-2</v>
      </c>
      <c r="S714" t="b">
        <v>0</v>
      </c>
      <c r="T714" t="b">
        <v>0</v>
      </c>
      <c r="U714">
        <v>1</v>
      </c>
      <c r="V714">
        <v>-2.0082328550493713E-2</v>
      </c>
      <c r="W714">
        <v>0.9</v>
      </c>
    </row>
    <row r="715" spans="1:23" x14ac:dyDescent="0.25">
      <c r="A715" t="s">
        <v>2548</v>
      </c>
      <c r="B715" t="s">
        <v>118</v>
      </c>
      <c r="C715" t="s">
        <v>45</v>
      </c>
      <c r="D715" t="s">
        <v>1650</v>
      </c>
      <c r="E715" t="s">
        <v>70</v>
      </c>
      <c r="F715" t="s">
        <v>109</v>
      </c>
      <c r="G715" t="s">
        <v>1658</v>
      </c>
      <c r="H715">
        <v>1.0780469473057173</v>
      </c>
      <c r="I715">
        <v>1.5321755826076742</v>
      </c>
      <c r="J715">
        <v>-1.9193904006492585E-2</v>
      </c>
      <c r="M715">
        <v>539.30700000000002</v>
      </c>
      <c r="N715">
        <v>8.3471699999999996E-2</v>
      </c>
      <c r="O715">
        <v>-9.6020000000000003</v>
      </c>
      <c r="P715">
        <v>500.26299999999998</v>
      </c>
      <c r="Q715">
        <v>5.4479199999999998E-2</v>
      </c>
      <c r="S715" t="b">
        <v>0</v>
      </c>
      <c r="T715" t="b">
        <v>0</v>
      </c>
      <c r="U715">
        <v>1</v>
      </c>
      <c r="V715">
        <v>-1.9193904006492585E-2</v>
      </c>
      <c r="W715">
        <v>1</v>
      </c>
    </row>
    <row r="716" spans="1:23" x14ac:dyDescent="0.25">
      <c r="A716" t="s">
        <v>2549</v>
      </c>
      <c r="B716" t="s">
        <v>118</v>
      </c>
      <c r="C716" t="s">
        <v>45</v>
      </c>
      <c r="D716" t="s">
        <v>1650</v>
      </c>
      <c r="E716" t="s">
        <v>70</v>
      </c>
      <c r="F716" t="s">
        <v>109</v>
      </c>
      <c r="G716" t="s">
        <v>1659</v>
      </c>
      <c r="H716">
        <v>0.88994988635977479</v>
      </c>
      <c r="I716">
        <v>1.5225645751038928</v>
      </c>
      <c r="J716">
        <v>-6.9363514791219818E-4</v>
      </c>
      <c r="M716">
        <v>445.209</v>
      </c>
      <c r="N716">
        <v>8.2948099999999997E-2</v>
      </c>
      <c r="O716">
        <v>-0.34699999999999998</v>
      </c>
      <c r="P716">
        <v>500.26299999999998</v>
      </c>
      <c r="Q716">
        <v>5.4479199999999998E-2</v>
      </c>
      <c r="S716" t="b">
        <v>0</v>
      </c>
      <c r="T716" t="b">
        <v>1</v>
      </c>
      <c r="U716">
        <v>1</v>
      </c>
      <c r="V716">
        <v>-6.9363514791219818E-4</v>
      </c>
      <c r="W716">
        <v>0.5</v>
      </c>
    </row>
    <row r="717" spans="1:23" x14ac:dyDescent="0.25">
      <c r="A717" t="s">
        <v>2550</v>
      </c>
      <c r="B717" t="s">
        <v>118</v>
      </c>
      <c r="C717" t="s">
        <v>45</v>
      </c>
      <c r="D717" t="s">
        <v>1650</v>
      </c>
      <c r="E717" t="s">
        <v>70</v>
      </c>
      <c r="F717" t="s">
        <v>109</v>
      </c>
      <c r="G717" t="s">
        <v>1656</v>
      </c>
      <c r="H717">
        <v>0.68047407063884402</v>
      </c>
      <c r="I717">
        <v>1.0230858749761378</v>
      </c>
      <c r="J717">
        <v>-1.6271441221917271E-3</v>
      </c>
      <c r="M717">
        <v>340.416</v>
      </c>
      <c r="N717">
        <v>5.5736899999999999E-2</v>
      </c>
      <c r="O717">
        <v>-0.81399999999999995</v>
      </c>
      <c r="P717">
        <v>500.26299999999998</v>
      </c>
      <c r="Q717">
        <v>5.4479199999999998E-2</v>
      </c>
      <c r="S717" t="b">
        <v>0</v>
      </c>
      <c r="T717" t="b">
        <v>1</v>
      </c>
      <c r="U717">
        <v>1</v>
      </c>
      <c r="V717">
        <v>-1.6271441221917271E-3</v>
      </c>
      <c r="W717">
        <v>0.25</v>
      </c>
    </row>
    <row r="718" spans="1:23" x14ac:dyDescent="0.25">
      <c r="A718" t="s">
        <v>2551</v>
      </c>
      <c r="B718" t="s">
        <v>118</v>
      </c>
      <c r="C718" t="s">
        <v>45</v>
      </c>
      <c r="D718" t="s">
        <v>1650</v>
      </c>
      <c r="E718" t="s">
        <v>70</v>
      </c>
      <c r="F718" t="s">
        <v>109</v>
      </c>
      <c r="G718" t="s">
        <v>1657</v>
      </c>
      <c r="H718">
        <v>1.0040638624083733</v>
      </c>
      <c r="I718">
        <v>1.0135960146257654</v>
      </c>
      <c r="J718">
        <v>-2.0057449781414979E-2</v>
      </c>
      <c r="M718">
        <v>502.29599999999999</v>
      </c>
      <c r="N718">
        <v>5.5219900000000002E-2</v>
      </c>
      <c r="O718">
        <v>-10.034000000000001</v>
      </c>
      <c r="P718">
        <v>500.26299999999998</v>
      </c>
      <c r="Q718">
        <v>5.4479199999999998E-2</v>
      </c>
      <c r="S718" t="b">
        <v>0</v>
      </c>
      <c r="T718" t="b">
        <v>0</v>
      </c>
      <c r="U718">
        <v>1</v>
      </c>
      <c r="V718">
        <v>-2.0057449781414979E-2</v>
      </c>
      <c r="W718">
        <v>0.9</v>
      </c>
    </row>
    <row r="719" spans="1:23" x14ac:dyDescent="0.25">
      <c r="A719" t="s">
        <v>2552</v>
      </c>
      <c r="B719" t="s">
        <v>118</v>
      </c>
      <c r="C719" t="s">
        <v>45</v>
      </c>
      <c r="D719" t="s">
        <v>1650</v>
      </c>
      <c r="E719" t="s">
        <v>57</v>
      </c>
      <c r="F719" t="s">
        <v>109</v>
      </c>
      <c r="G719" t="s">
        <v>1658</v>
      </c>
      <c r="H719">
        <v>1.1161240148901035</v>
      </c>
      <c r="I719">
        <v>1.6055936481710955</v>
      </c>
      <c r="J719">
        <v>-1.5333927764605217E-2</v>
      </c>
      <c r="M719">
        <v>558.28300000000002</v>
      </c>
      <c r="N719">
        <v>8.7460700000000002E-2</v>
      </c>
      <c r="O719">
        <v>-7.67</v>
      </c>
      <c r="P719">
        <v>500.19799999999998</v>
      </c>
      <c r="Q719">
        <v>5.44725E-2</v>
      </c>
      <c r="S719" t="b">
        <v>0</v>
      </c>
      <c r="T719" t="b">
        <v>0</v>
      </c>
      <c r="U719">
        <v>1</v>
      </c>
      <c r="V719">
        <v>-1.5333927764605217E-2</v>
      </c>
      <c r="W719">
        <v>1</v>
      </c>
    </row>
    <row r="720" spans="1:23" x14ac:dyDescent="0.25">
      <c r="A720" t="s">
        <v>2553</v>
      </c>
      <c r="B720" t="s">
        <v>118</v>
      </c>
      <c r="C720" t="s">
        <v>45</v>
      </c>
      <c r="D720" t="s">
        <v>1650</v>
      </c>
      <c r="E720" t="s">
        <v>57</v>
      </c>
      <c r="F720" t="s">
        <v>109</v>
      </c>
      <c r="G720" t="s">
        <v>1659</v>
      </c>
      <c r="H720">
        <v>0.95998384639682688</v>
      </c>
      <c r="I720">
        <v>1.6195070907338565</v>
      </c>
      <c r="J720">
        <v>-7.3570865937088912E-4</v>
      </c>
      <c r="M720">
        <v>480.18200000000002</v>
      </c>
      <c r="N720">
        <v>8.8218599999999994E-2</v>
      </c>
      <c r="O720">
        <v>-0.36799999999999999</v>
      </c>
      <c r="P720">
        <v>500.19799999999998</v>
      </c>
      <c r="Q720">
        <v>5.44725E-2</v>
      </c>
      <c r="S720" t="b">
        <v>0</v>
      </c>
      <c r="T720" t="b">
        <v>1</v>
      </c>
      <c r="U720">
        <v>1</v>
      </c>
      <c r="V720">
        <v>-7.3570865937088912E-4</v>
      </c>
      <c r="W720">
        <v>0.5</v>
      </c>
    </row>
    <row r="721" spans="1:23" x14ac:dyDescent="0.25">
      <c r="A721" t="s">
        <v>2554</v>
      </c>
      <c r="B721" t="s">
        <v>118</v>
      </c>
      <c r="C721" t="s">
        <v>45</v>
      </c>
      <c r="D721" t="s">
        <v>1650</v>
      </c>
      <c r="E721" t="s">
        <v>57</v>
      </c>
      <c r="F721" t="s">
        <v>109</v>
      </c>
      <c r="G721" t="s">
        <v>1656</v>
      </c>
      <c r="H721">
        <v>0.73663029440341632</v>
      </c>
      <c r="I721">
        <v>1.0243700950020653</v>
      </c>
      <c r="J721">
        <v>-1.7213183579302598E-3</v>
      </c>
      <c r="M721">
        <v>368.46100000000001</v>
      </c>
      <c r="N721">
        <v>5.5800000000000002E-2</v>
      </c>
      <c r="O721">
        <v>-0.86099999999999999</v>
      </c>
      <c r="P721">
        <v>500.19799999999998</v>
      </c>
      <c r="Q721">
        <v>5.44725E-2</v>
      </c>
      <c r="S721" t="b">
        <v>0</v>
      </c>
      <c r="T721" t="b">
        <v>1</v>
      </c>
      <c r="U721">
        <v>1</v>
      </c>
      <c r="V721">
        <v>-1.7213183579302598E-3</v>
      </c>
      <c r="W721">
        <v>0.25</v>
      </c>
    </row>
    <row r="722" spans="1:23" x14ac:dyDescent="0.25">
      <c r="A722" t="s">
        <v>2555</v>
      </c>
      <c r="B722" t="s">
        <v>118</v>
      </c>
      <c r="C722" t="s">
        <v>45</v>
      </c>
      <c r="D722" t="s">
        <v>1650</v>
      </c>
      <c r="E722" t="s">
        <v>57</v>
      </c>
      <c r="F722" t="s">
        <v>109</v>
      </c>
      <c r="G722" t="s">
        <v>1657</v>
      </c>
      <c r="H722">
        <v>1.0083406970839548</v>
      </c>
      <c r="I722">
        <v>1.0151158841617329</v>
      </c>
      <c r="J722">
        <v>-1.6333531921359144E-2</v>
      </c>
      <c r="M722">
        <v>504.37</v>
      </c>
      <c r="N722">
        <v>5.5295900000000002E-2</v>
      </c>
      <c r="O722">
        <v>-8.17</v>
      </c>
      <c r="P722">
        <v>500.19799999999998</v>
      </c>
      <c r="Q722">
        <v>5.44725E-2</v>
      </c>
      <c r="S722" t="b">
        <v>0</v>
      </c>
      <c r="T722" t="b">
        <v>0</v>
      </c>
      <c r="U722">
        <v>1</v>
      </c>
      <c r="V722">
        <v>-1.6333531921359144E-2</v>
      </c>
      <c r="W722">
        <v>0.9</v>
      </c>
    </row>
    <row r="723" spans="1:23" x14ac:dyDescent="0.25">
      <c r="A723" t="s">
        <v>2556</v>
      </c>
      <c r="B723" t="s">
        <v>118</v>
      </c>
      <c r="C723" t="s">
        <v>45</v>
      </c>
      <c r="D723" t="s">
        <v>1650</v>
      </c>
      <c r="E723" t="s">
        <v>59</v>
      </c>
      <c r="F723" t="s">
        <v>109</v>
      </c>
      <c r="G723" t="s">
        <v>1658</v>
      </c>
      <c r="H723">
        <v>1.113063226962123</v>
      </c>
      <c r="I723">
        <v>1.4695029602092797</v>
      </c>
      <c r="J723">
        <v>-1.4958076601665742E-2</v>
      </c>
      <c r="M723">
        <v>556.75199999999995</v>
      </c>
      <c r="N723">
        <v>8.0047499999999994E-2</v>
      </c>
      <c r="O723">
        <v>-7.4820000000000002</v>
      </c>
      <c r="P723">
        <v>500.19799999999998</v>
      </c>
      <c r="Q723">
        <v>5.44725E-2</v>
      </c>
      <c r="S723" t="b">
        <v>0</v>
      </c>
      <c r="T723" t="b">
        <v>0</v>
      </c>
      <c r="U723">
        <v>1</v>
      </c>
      <c r="V723">
        <v>-1.4958076601665742E-2</v>
      </c>
      <c r="W723">
        <v>1</v>
      </c>
    </row>
    <row r="724" spans="1:23" x14ac:dyDescent="0.25">
      <c r="A724" t="s">
        <v>2557</v>
      </c>
      <c r="B724" t="s">
        <v>118</v>
      </c>
      <c r="C724" t="s">
        <v>45</v>
      </c>
      <c r="D724" t="s">
        <v>1650</v>
      </c>
      <c r="E724" t="s">
        <v>59</v>
      </c>
      <c r="F724" t="s">
        <v>109</v>
      </c>
      <c r="G724" t="s">
        <v>1659</v>
      </c>
      <c r="H724">
        <v>0.99012790934789829</v>
      </c>
      <c r="I724">
        <v>1.529118362476479</v>
      </c>
      <c r="J724">
        <v>-4.8780682849591562E-4</v>
      </c>
      <c r="M724">
        <v>495.26</v>
      </c>
      <c r="N724">
        <v>8.3294900000000005E-2</v>
      </c>
      <c r="O724">
        <v>-0.24399999999999999</v>
      </c>
      <c r="P724">
        <v>500.19799999999998</v>
      </c>
      <c r="Q724">
        <v>5.44725E-2</v>
      </c>
      <c r="S724" t="b">
        <v>0</v>
      </c>
      <c r="T724" t="b">
        <v>1</v>
      </c>
      <c r="U724">
        <v>1</v>
      </c>
      <c r="V724">
        <v>-4.8780682849591562E-4</v>
      </c>
      <c r="W724">
        <v>0.5</v>
      </c>
    </row>
    <row r="725" spans="1:23" x14ac:dyDescent="0.25">
      <c r="A725" t="s">
        <v>2558</v>
      </c>
      <c r="B725" t="s">
        <v>118</v>
      </c>
      <c r="C725" t="s">
        <v>45</v>
      </c>
      <c r="D725" t="s">
        <v>1650</v>
      </c>
      <c r="E725" t="s">
        <v>59</v>
      </c>
      <c r="F725" t="s">
        <v>109</v>
      </c>
      <c r="G725" t="s">
        <v>1656</v>
      </c>
      <c r="H725">
        <v>0.73538678683241443</v>
      </c>
      <c r="I725">
        <v>1.0254036440405709</v>
      </c>
      <c r="J725">
        <v>-1.369457694752878E-3</v>
      </c>
      <c r="M725">
        <v>367.839</v>
      </c>
      <c r="N725">
        <v>5.5856299999999998E-2</v>
      </c>
      <c r="O725">
        <v>-0.68500000000000005</v>
      </c>
      <c r="P725">
        <v>500.19799999999998</v>
      </c>
      <c r="Q725">
        <v>5.44725E-2</v>
      </c>
      <c r="S725" t="b">
        <v>0</v>
      </c>
      <c r="T725" t="b">
        <v>1</v>
      </c>
      <c r="U725">
        <v>1</v>
      </c>
      <c r="V725">
        <v>-1.369457694752878E-3</v>
      </c>
      <c r="W725">
        <v>0.25</v>
      </c>
    </row>
    <row r="726" spans="1:23" x14ac:dyDescent="0.25">
      <c r="A726" t="s">
        <v>2559</v>
      </c>
      <c r="B726" t="s">
        <v>118</v>
      </c>
      <c r="C726" t="s">
        <v>45</v>
      </c>
      <c r="D726" t="s">
        <v>1650</v>
      </c>
      <c r="E726" t="s">
        <v>59</v>
      </c>
      <c r="F726" t="s">
        <v>109</v>
      </c>
      <c r="G726" t="s">
        <v>1657</v>
      </c>
      <c r="H726">
        <v>1.0086145886229054</v>
      </c>
      <c r="I726">
        <v>1.015306806186608</v>
      </c>
      <c r="J726">
        <v>-1.6059640382408567E-2</v>
      </c>
      <c r="M726">
        <v>504.50700000000001</v>
      </c>
      <c r="N726">
        <v>5.5306300000000003E-2</v>
      </c>
      <c r="O726">
        <v>-8.0329999999999995</v>
      </c>
      <c r="P726">
        <v>500.19799999999998</v>
      </c>
      <c r="Q726">
        <v>5.44725E-2</v>
      </c>
      <c r="S726" t="b">
        <v>0</v>
      </c>
      <c r="T726" t="b">
        <v>0</v>
      </c>
      <c r="U726">
        <v>1</v>
      </c>
      <c r="V726">
        <v>-1.6059640382408567E-2</v>
      </c>
      <c r="W726">
        <v>0.9</v>
      </c>
    </row>
    <row r="727" spans="1:23" x14ac:dyDescent="0.25">
      <c r="A727" t="s">
        <v>2560</v>
      </c>
      <c r="B727" t="s">
        <v>118</v>
      </c>
      <c r="C727" t="s">
        <v>45</v>
      </c>
      <c r="D727" t="s">
        <v>1650</v>
      </c>
      <c r="E727" t="s">
        <v>62</v>
      </c>
      <c r="F727" t="s">
        <v>109</v>
      </c>
      <c r="G727" t="s">
        <v>1658</v>
      </c>
      <c r="H727">
        <v>1.1243167705588586</v>
      </c>
      <c r="I727">
        <v>1.4793593097434485</v>
      </c>
      <c r="J727">
        <v>-1.3016845329249618E-2</v>
      </c>
      <c r="M727">
        <v>562.38099999999997</v>
      </c>
      <c r="N727">
        <v>8.05844E-2</v>
      </c>
      <c r="O727">
        <v>-6.5110000000000001</v>
      </c>
      <c r="P727">
        <v>500.19799999999998</v>
      </c>
      <c r="Q727">
        <v>5.44725E-2</v>
      </c>
      <c r="S727" t="b">
        <v>0</v>
      </c>
      <c r="T727" t="b">
        <v>0</v>
      </c>
      <c r="U727">
        <v>1</v>
      </c>
      <c r="V727">
        <v>-1.3016845329249618E-2</v>
      </c>
      <c r="W727">
        <v>1</v>
      </c>
    </row>
    <row r="728" spans="1:23" x14ac:dyDescent="0.25">
      <c r="A728" t="s">
        <v>2561</v>
      </c>
      <c r="B728" t="s">
        <v>118</v>
      </c>
      <c r="C728" t="s">
        <v>45</v>
      </c>
      <c r="D728" t="s">
        <v>1650</v>
      </c>
      <c r="E728" t="s">
        <v>62</v>
      </c>
      <c r="F728" t="s">
        <v>109</v>
      </c>
      <c r="G728" t="s">
        <v>1659</v>
      </c>
      <c r="H728">
        <v>1.0136186070316155</v>
      </c>
      <c r="I728">
        <v>1.539543806507871</v>
      </c>
      <c r="J728">
        <v>-5.2979020307958053E-4</v>
      </c>
      <c r="M728">
        <v>507.01</v>
      </c>
      <c r="N728">
        <v>8.3862800000000001E-2</v>
      </c>
      <c r="O728">
        <v>-0.26500000000000001</v>
      </c>
      <c r="P728">
        <v>500.19799999999998</v>
      </c>
      <c r="Q728">
        <v>5.44725E-2</v>
      </c>
      <c r="S728" t="b">
        <v>0</v>
      </c>
      <c r="T728" t="b">
        <v>1</v>
      </c>
      <c r="U728">
        <v>1</v>
      </c>
      <c r="V728">
        <v>-5.2979020307958053E-4</v>
      </c>
      <c r="W728">
        <v>0.5</v>
      </c>
    </row>
    <row r="729" spans="1:23" x14ac:dyDescent="0.25">
      <c r="A729" t="s">
        <v>2562</v>
      </c>
      <c r="B729" t="s">
        <v>118</v>
      </c>
      <c r="C729" t="s">
        <v>45</v>
      </c>
      <c r="D729" t="s">
        <v>1650</v>
      </c>
      <c r="E729" t="s">
        <v>62</v>
      </c>
      <c r="F729" t="s">
        <v>109</v>
      </c>
      <c r="G729" t="s">
        <v>1656</v>
      </c>
      <c r="H729">
        <v>0.77914545839847416</v>
      </c>
      <c r="I729">
        <v>1.0275955757492312</v>
      </c>
      <c r="J729">
        <v>-1.5613816928496318E-3</v>
      </c>
      <c r="M729">
        <v>389.72699999999998</v>
      </c>
      <c r="N729">
        <v>5.5975700000000003E-2</v>
      </c>
      <c r="O729">
        <v>-0.78100000000000003</v>
      </c>
      <c r="P729">
        <v>500.19799999999998</v>
      </c>
      <c r="Q729">
        <v>5.44725E-2</v>
      </c>
      <c r="S729" t="b">
        <v>0</v>
      </c>
      <c r="T729" t="b">
        <v>1</v>
      </c>
      <c r="U729">
        <v>1</v>
      </c>
      <c r="V729">
        <v>-1.5613816928496318E-3</v>
      </c>
      <c r="W729">
        <v>0.25</v>
      </c>
    </row>
    <row r="730" spans="1:23" x14ac:dyDescent="0.25">
      <c r="A730" t="s">
        <v>2563</v>
      </c>
      <c r="B730" t="s">
        <v>118</v>
      </c>
      <c r="C730" t="s">
        <v>45</v>
      </c>
      <c r="D730" t="s">
        <v>1650</v>
      </c>
      <c r="E730" t="s">
        <v>62</v>
      </c>
      <c r="F730" t="s">
        <v>109</v>
      </c>
      <c r="G730" t="s">
        <v>1657</v>
      </c>
      <c r="H730">
        <v>1.0117133615088425</v>
      </c>
      <c r="I730">
        <v>1.0163146541833035</v>
      </c>
      <c r="J730">
        <v>-1.4110412276738413E-2</v>
      </c>
      <c r="M730">
        <v>506.05700000000002</v>
      </c>
      <c r="N730">
        <v>5.5361199999999999E-2</v>
      </c>
      <c r="O730">
        <v>-7.0579999999999998</v>
      </c>
      <c r="P730">
        <v>500.19799999999998</v>
      </c>
      <c r="Q730">
        <v>5.44725E-2</v>
      </c>
      <c r="S730" t="b">
        <v>0</v>
      </c>
      <c r="T730" t="b">
        <v>0</v>
      </c>
      <c r="U730">
        <v>1</v>
      </c>
      <c r="V730">
        <v>-1.4110412276738413E-2</v>
      </c>
      <c r="W730">
        <v>0.9</v>
      </c>
    </row>
    <row r="731" spans="1:23" x14ac:dyDescent="0.25">
      <c r="A731" t="s">
        <v>2564</v>
      </c>
      <c r="B731" t="s">
        <v>118</v>
      </c>
      <c r="C731" t="s">
        <v>45</v>
      </c>
      <c r="D731" t="s">
        <v>1650</v>
      </c>
      <c r="E731" t="s">
        <v>100</v>
      </c>
      <c r="F731" t="s">
        <v>109</v>
      </c>
      <c r="G731" t="s">
        <v>1658</v>
      </c>
      <c r="H731">
        <v>1.131359938907003</v>
      </c>
      <c r="I731">
        <v>1.4893969710876547</v>
      </c>
      <c r="J731">
        <v>-1.1410956357290078E-2</v>
      </c>
      <c r="M731">
        <v>565.92999999999995</v>
      </c>
      <c r="N731">
        <v>8.1134899999999996E-2</v>
      </c>
      <c r="O731">
        <v>-5.7080000000000002</v>
      </c>
      <c r="P731">
        <v>500.221</v>
      </c>
      <c r="Q731">
        <v>5.4475000000000003E-2</v>
      </c>
      <c r="S731" t="b">
        <v>0</v>
      </c>
      <c r="T731" t="b">
        <v>0</v>
      </c>
      <c r="U731">
        <v>1</v>
      </c>
      <c r="V731">
        <v>-1.1410956357290078E-2</v>
      </c>
      <c r="W731">
        <v>1</v>
      </c>
    </row>
    <row r="732" spans="1:23" x14ac:dyDescent="0.25">
      <c r="A732" t="s">
        <v>2565</v>
      </c>
      <c r="B732" t="s">
        <v>118</v>
      </c>
      <c r="C732" t="s">
        <v>45</v>
      </c>
      <c r="D732" t="s">
        <v>1650</v>
      </c>
      <c r="E732" t="s">
        <v>100</v>
      </c>
      <c r="F732" t="s">
        <v>109</v>
      </c>
      <c r="G732" t="s">
        <v>1659</v>
      </c>
      <c r="H732">
        <v>1.0294509826656617</v>
      </c>
      <c r="I732">
        <v>1.5715006883891693</v>
      </c>
      <c r="J732">
        <v>-5.9773580077605696E-4</v>
      </c>
      <c r="M732">
        <v>514.95299999999997</v>
      </c>
      <c r="N732">
        <v>8.5607500000000003E-2</v>
      </c>
      <c r="O732">
        <v>-0.29899999999999999</v>
      </c>
      <c r="P732">
        <v>500.221</v>
      </c>
      <c r="Q732">
        <v>5.4475000000000003E-2</v>
      </c>
      <c r="S732" t="b">
        <v>0</v>
      </c>
      <c r="T732" t="b">
        <v>1</v>
      </c>
      <c r="U732">
        <v>1</v>
      </c>
      <c r="V732">
        <v>-5.9773580077605696E-4</v>
      </c>
      <c r="W732">
        <v>0.5</v>
      </c>
    </row>
    <row r="733" spans="1:23" x14ac:dyDescent="0.25">
      <c r="A733" t="s">
        <v>2566</v>
      </c>
      <c r="B733" t="s">
        <v>118</v>
      </c>
      <c r="C733" t="s">
        <v>45</v>
      </c>
      <c r="D733" t="s">
        <v>1650</v>
      </c>
      <c r="E733" t="s">
        <v>100</v>
      </c>
      <c r="F733" t="s">
        <v>109</v>
      </c>
      <c r="G733" t="s">
        <v>1656</v>
      </c>
      <c r="H733">
        <v>0.81281873411951922</v>
      </c>
      <c r="I733">
        <v>1.0306617714547959</v>
      </c>
      <c r="J733">
        <v>-1.793207402328171E-3</v>
      </c>
      <c r="M733">
        <v>406.589</v>
      </c>
      <c r="N733">
        <v>5.6145300000000002E-2</v>
      </c>
      <c r="O733">
        <v>-0.89700000000000002</v>
      </c>
      <c r="P733">
        <v>500.221</v>
      </c>
      <c r="Q733">
        <v>5.4475000000000003E-2</v>
      </c>
      <c r="S733" t="b">
        <v>0</v>
      </c>
      <c r="T733" t="b">
        <v>1</v>
      </c>
      <c r="U733">
        <v>1</v>
      </c>
      <c r="V733">
        <v>-1.793207402328171E-3</v>
      </c>
      <c r="W733">
        <v>0.25</v>
      </c>
    </row>
    <row r="734" spans="1:23" x14ac:dyDescent="0.25">
      <c r="A734" t="s">
        <v>2567</v>
      </c>
      <c r="B734" t="s">
        <v>118</v>
      </c>
      <c r="C734" t="s">
        <v>45</v>
      </c>
      <c r="D734" t="s">
        <v>1650</v>
      </c>
      <c r="E734" t="s">
        <v>100</v>
      </c>
      <c r="F734" t="s">
        <v>109</v>
      </c>
      <c r="G734" t="s">
        <v>1657</v>
      </c>
      <c r="H734">
        <v>1.0150453499553198</v>
      </c>
      <c r="I734">
        <v>1.0170096374483708</v>
      </c>
      <c r="J734">
        <v>-1.2472487160674981E-2</v>
      </c>
      <c r="M734">
        <v>507.74700000000001</v>
      </c>
      <c r="N734">
        <v>5.5401600000000002E-2</v>
      </c>
      <c r="O734">
        <v>-6.2389999999999999</v>
      </c>
      <c r="P734">
        <v>500.221</v>
      </c>
      <c r="Q734">
        <v>5.4475000000000003E-2</v>
      </c>
      <c r="S734" t="b">
        <v>0</v>
      </c>
      <c r="T734" t="b">
        <v>0</v>
      </c>
      <c r="U734">
        <v>1</v>
      </c>
      <c r="V734">
        <v>-1.2472487160674981E-2</v>
      </c>
      <c r="W734">
        <v>0.9</v>
      </c>
    </row>
    <row r="735" spans="1:23" x14ac:dyDescent="0.25">
      <c r="A735" t="s">
        <v>2568</v>
      </c>
      <c r="B735" t="s">
        <v>118</v>
      </c>
      <c r="C735" t="s">
        <v>45</v>
      </c>
      <c r="D735" t="s">
        <v>1650</v>
      </c>
      <c r="E735" t="s">
        <v>47</v>
      </c>
      <c r="F735" t="s">
        <v>110</v>
      </c>
      <c r="G735" t="s">
        <v>1658</v>
      </c>
      <c r="H735">
        <v>1.1067778348588642</v>
      </c>
      <c r="I735">
        <v>1.519391508184823</v>
      </c>
      <c r="J735">
        <v>-2.2690065025796433E-2</v>
      </c>
      <c r="M735">
        <v>553.67999999999995</v>
      </c>
      <c r="N735">
        <v>7.7456300000000006E-2</v>
      </c>
      <c r="O735">
        <v>-11.351000000000001</v>
      </c>
      <c r="P735">
        <v>500.26299999999998</v>
      </c>
      <c r="Q735">
        <v>5.0978500000000003E-2</v>
      </c>
      <c r="S735" t="b">
        <v>0</v>
      </c>
      <c r="T735" t="b">
        <v>0</v>
      </c>
      <c r="U735">
        <v>1</v>
      </c>
      <c r="V735">
        <v>-2.2690065025796433E-2</v>
      </c>
      <c r="W735">
        <v>1</v>
      </c>
    </row>
    <row r="736" spans="1:23" x14ac:dyDescent="0.25">
      <c r="A736" t="s">
        <v>2569</v>
      </c>
      <c r="B736" t="s">
        <v>118</v>
      </c>
      <c r="C736" t="s">
        <v>45</v>
      </c>
      <c r="D736" t="s">
        <v>1650</v>
      </c>
      <c r="E736" t="s">
        <v>47</v>
      </c>
      <c r="F736" t="s">
        <v>110</v>
      </c>
      <c r="G736" t="s">
        <v>1659</v>
      </c>
      <c r="H736">
        <v>0.89517913577458263</v>
      </c>
      <c r="I736">
        <v>1.5311886383475384</v>
      </c>
      <c r="J736">
        <v>-4.6175711575711183E-4</v>
      </c>
      <c r="M736">
        <v>447.82499999999999</v>
      </c>
      <c r="N736">
        <v>7.8057699999999994E-2</v>
      </c>
      <c r="O736">
        <v>-0.23100000000000001</v>
      </c>
      <c r="P736">
        <v>500.26299999999998</v>
      </c>
      <c r="Q736">
        <v>5.0978500000000003E-2</v>
      </c>
      <c r="S736" t="b">
        <v>0</v>
      </c>
      <c r="T736" t="b">
        <v>1</v>
      </c>
      <c r="U736">
        <v>1</v>
      </c>
      <c r="V736">
        <v>-4.6175711575711183E-4</v>
      </c>
      <c r="W736">
        <v>0.5</v>
      </c>
    </row>
    <row r="737" spans="1:23" x14ac:dyDescent="0.25">
      <c r="A737" t="s">
        <v>2570</v>
      </c>
      <c r="B737" t="s">
        <v>118</v>
      </c>
      <c r="C737" t="s">
        <v>45</v>
      </c>
      <c r="D737" t="s">
        <v>1650</v>
      </c>
      <c r="E737" t="s">
        <v>47</v>
      </c>
      <c r="F737" t="s">
        <v>110</v>
      </c>
      <c r="G737" t="s">
        <v>1656</v>
      </c>
      <c r="H737">
        <v>0.61723333526565027</v>
      </c>
      <c r="I737">
        <v>1.0194944927763665</v>
      </c>
      <c r="J737">
        <v>-1.1713838520937987E-3</v>
      </c>
      <c r="M737">
        <v>308.779</v>
      </c>
      <c r="N737">
        <v>5.1972299999999999E-2</v>
      </c>
      <c r="O737">
        <v>-0.58599999999999997</v>
      </c>
      <c r="P737">
        <v>500.26299999999998</v>
      </c>
      <c r="Q737">
        <v>5.0978500000000003E-2</v>
      </c>
      <c r="S737" t="b">
        <v>0</v>
      </c>
      <c r="T737" t="b">
        <v>1</v>
      </c>
      <c r="U737">
        <v>1</v>
      </c>
      <c r="V737">
        <v>-1.1713838520937987E-3</v>
      </c>
      <c r="W737">
        <v>0.25</v>
      </c>
    </row>
    <row r="738" spans="1:23" x14ac:dyDescent="0.25">
      <c r="A738" t="s">
        <v>2571</v>
      </c>
      <c r="B738" t="s">
        <v>118</v>
      </c>
      <c r="C738" t="s">
        <v>45</v>
      </c>
      <c r="D738" t="s">
        <v>1650</v>
      </c>
      <c r="E738" t="s">
        <v>47</v>
      </c>
      <c r="F738" t="s">
        <v>110</v>
      </c>
      <c r="G738" t="s">
        <v>1657</v>
      </c>
      <c r="H738">
        <v>0.99983608621864906</v>
      </c>
      <c r="I738">
        <v>1.0105907392332061</v>
      </c>
      <c r="J738">
        <v>-2.3445667578853524E-2</v>
      </c>
      <c r="M738">
        <v>500.18099999999998</v>
      </c>
      <c r="N738">
        <v>5.1518399999999999E-2</v>
      </c>
      <c r="O738">
        <v>-11.728999999999999</v>
      </c>
      <c r="P738">
        <v>500.26299999999998</v>
      </c>
      <c r="Q738">
        <v>5.0978500000000003E-2</v>
      </c>
      <c r="S738" t="b">
        <v>0</v>
      </c>
      <c r="T738" t="b">
        <v>0</v>
      </c>
      <c r="U738">
        <v>1</v>
      </c>
      <c r="V738">
        <v>-2.3445667578853524E-2</v>
      </c>
      <c r="W738">
        <v>0.9</v>
      </c>
    </row>
    <row r="739" spans="1:23" x14ac:dyDescent="0.25">
      <c r="A739" t="s">
        <v>2572</v>
      </c>
      <c r="B739" t="s">
        <v>118</v>
      </c>
      <c r="C739" t="s">
        <v>45</v>
      </c>
      <c r="D739" t="s">
        <v>1650</v>
      </c>
      <c r="E739" t="s">
        <v>67</v>
      </c>
      <c r="F739" t="s">
        <v>110</v>
      </c>
      <c r="G739" t="s">
        <v>1658</v>
      </c>
      <c r="H739">
        <v>1.1117544273530247</v>
      </c>
      <c r="I739">
        <v>1.5472036821226354</v>
      </c>
      <c r="J739">
        <v>-2.2573602619825425E-2</v>
      </c>
      <c r="M739">
        <v>556.08399999999995</v>
      </c>
      <c r="N739">
        <v>7.8861899999999999E-2</v>
      </c>
      <c r="O739">
        <v>-11.291</v>
      </c>
      <c r="P739">
        <v>500.18599999999998</v>
      </c>
      <c r="Q739">
        <v>5.0970599999999998E-2</v>
      </c>
      <c r="S739" t="b">
        <v>0</v>
      </c>
      <c r="T739" t="b">
        <v>0</v>
      </c>
      <c r="U739">
        <v>1</v>
      </c>
      <c r="V739">
        <v>-2.2573602619825425E-2</v>
      </c>
      <c r="W739">
        <v>1</v>
      </c>
    </row>
    <row r="740" spans="1:23" x14ac:dyDescent="0.25">
      <c r="A740" t="s">
        <v>2573</v>
      </c>
      <c r="B740" t="s">
        <v>118</v>
      </c>
      <c r="C740" t="s">
        <v>45</v>
      </c>
      <c r="D740" t="s">
        <v>1650</v>
      </c>
      <c r="E740" t="s">
        <v>67</v>
      </c>
      <c r="F740" t="s">
        <v>110</v>
      </c>
      <c r="G740" t="s">
        <v>1659</v>
      </c>
      <c r="H740">
        <v>0.89685437017429515</v>
      </c>
      <c r="I740">
        <v>1.5623614397319239</v>
      </c>
      <c r="J740">
        <v>-4.45834149696313E-4</v>
      </c>
      <c r="M740">
        <v>448.59399999999999</v>
      </c>
      <c r="N740">
        <v>7.9634499999999997E-2</v>
      </c>
      <c r="O740">
        <v>-0.223</v>
      </c>
      <c r="P740">
        <v>500.18599999999998</v>
      </c>
      <c r="Q740">
        <v>5.0970599999999998E-2</v>
      </c>
      <c r="S740" t="b">
        <v>0</v>
      </c>
      <c r="T740" t="b">
        <v>1</v>
      </c>
      <c r="U740">
        <v>1</v>
      </c>
      <c r="V740">
        <v>-4.45834149696313E-4</v>
      </c>
      <c r="W740">
        <v>0.5</v>
      </c>
    </row>
    <row r="741" spans="1:23" x14ac:dyDescent="0.25">
      <c r="A741" t="s">
        <v>2574</v>
      </c>
      <c r="B741" t="s">
        <v>118</v>
      </c>
      <c r="C741" t="s">
        <v>45</v>
      </c>
      <c r="D741" t="s">
        <v>1650</v>
      </c>
      <c r="E741" t="s">
        <v>67</v>
      </c>
      <c r="F741" t="s">
        <v>110</v>
      </c>
      <c r="G741" t="s">
        <v>1656</v>
      </c>
      <c r="H741">
        <v>0.62001135577565147</v>
      </c>
      <c r="I741">
        <v>1.0193797993353031</v>
      </c>
      <c r="J741">
        <v>-1.1775619469557325E-3</v>
      </c>
      <c r="M741">
        <v>310.12099999999998</v>
      </c>
      <c r="N741">
        <v>5.1958400000000002E-2</v>
      </c>
      <c r="O741">
        <v>-0.58899999999999997</v>
      </c>
      <c r="P741">
        <v>500.18599999999998</v>
      </c>
      <c r="Q741">
        <v>5.0970599999999998E-2</v>
      </c>
      <c r="S741" t="b">
        <v>0</v>
      </c>
      <c r="T741" t="b">
        <v>1</v>
      </c>
      <c r="U741">
        <v>1</v>
      </c>
      <c r="V741">
        <v>-1.1775619469557325E-3</v>
      </c>
      <c r="W741">
        <v>0.25</v>
      </c>
    </row>
    <row r="742" spans="1:23" x14ac:dyDescent="0.25">
      <c r="A742" t="s">
        <v>2575</v>
      </c>
      <c r="B742" t="s">
        <v>118</v>
      </c>
      <c r="C742" t="s">
        <v>45</v>
      </c>
      <c r="D742" t="s">
        <v>1650</v>
      </c>
      <c r="E742" t="s">
        <v>67</v>
      </c>
      <c r="F742" t="s">
        <v>110</v>
      </c>
      <c r="G742" t="s">
        <v>1657</v>
      </c>
      <c r="H742">
        <v>0.99976408775935355</v>
      </c>
      <c r="I742">
        <v>1.0103334078861148</v>
      </c>
      <c r="J742">
        <v>-2.3455274637834724E-2</v>
      </c>
      <c r="M742">
        <v>500.06799999999998</v>
      </c>
      <c r="N742">
        <v>5.1497300000000003E-2</v>
      </c>
      <c r="O742">
        <v>-11.731999999999999</v>
      </c>
      <c r="P742">
        <v>500.18599999999998</v>
      </c>
      <c r="Q742">
        <v>5.0970599999999998E-2</v>
      </c>
      <c r="S742" t="b">
        <v>0</v>
      </c>
      <c r="T742" t="b">
        <v>0</v>
      </c>
      <c r="U742">
        <v>1</v>
      </c>
      <c r="V742">
        <v>-2.3455274637834724E-2</v>
      </c>
      <c r="W742">
        <v>0.9</v>
      </c>
    </row>
    <row r="743" spans="1:23" x14ac:dyDescent="0.25">
      <c r="A743" t="s">
        <v>2576</v>
      </c>
      <c r="B743" t="s">
        <v>118</v>
      </c>
      <c r="C743" t="s">
        <v>45</v>
      </c>
      <c r="D743" t="s">
        <v>1650</v>
      </c>
      <c r="E743" t="s">
        <v>70</v>
      </c>
      <c r="F743" t="s">
        <v>110</v>
      </c>
      <c r="G743" t="s">
        <v>1658</v>
      </c>
      <c r="H743">
        <v>1.1313426093422376</v>
      </c>
      <c r="I743">
        <v>1.4953658933674903</v>
      </c>
      <c r="J743">
        <v>-1.8517371029029336E-2</v>
      </c>
      <c r="M743">
        <v>565.99599999999998</v>
      </c>
      <c r="N743">
        <v>7.6234800000000005E-2</v>
      </c>
      <c r="O743">
        <v>-9.2639999999999993</v>
      </c>
      <c r="P743">
        <v>500.28699999999998</v>
      </c>
      <c r="Q743">
        <v>5.0980699999999997E-2</v>
      </c>
      <c r="S743" t="b">
        <v>0</v>
      </c>
      <c r="T743" t="b">
        <v>0</v>
      </c>
      <c r="U743">
        <v>1</v>
      </c>
      <c r="V743">
        <v>-1.8517371029029336E-2</v>
      </c>
      <c r="W743">
        <v>1</v>
      </c>
    </row>
    <row r="744" spans="1:23" x14ac:dyDescent="0.25">
      <c r="A744" t="s">
        <v>2577</v>
      </c>
      <c r="B744" t="s">
        <v>118</v>
      </c>
      <c r="C744" t="s">
        <v>45</v>
      </c>
      <c r="D744" t="s">
        <v>1650</v>
      </c>
      <c r="E744" t="s">
        <v>70</v>
      </c>
      <c r="F744" t="s">
        <v>110</v>
      </c>
      <c r="G744" t="s">
        <v>1659</v>
      </c>
      <c r="H744">
        <v>0.94506953008972849</v>
      </c>
      <c r="I744">
        <v>1.5111502980539695</v>
      </c>
      <c r="J744">
        <v>-6.7960990391515276E-4</v>
      </c>
      <c r="M744">
        <v>472.80599999999998</v>
      </c>
      <c r="N744">
        <v>7.7039499999999997E-2</v>
      </c>
      <c r="O744">
        <v>-0.34</v>
      </c>
      <c r="P744">
        <v>500.28699999999998</v>
      </c>
      <c r="Q744">
        <v>5.0980699999999997E-2</v>
      </c>
      <c r="S744" t="b">
        <v>0</v>
      </c>
      <c r="T744" t="b">
        <v>1</v>
      </c>
      <c r="U744">
        <v>1</v>
      </c>
      <c r="V744">
        <v>-6.7960990391515276E-4</v>
      </c>
      <c r="W744">
        <v>0.5</v>
      </c>
    </row>
    <row r="745" spans="1:23" x14ac:dyDescent="0.25">
      <c r="A745" t="s">
        <v>2578</v>
      </c>
      <c r="B745" t="s">
        <v>118</v>
      </c>
      <c r="C745" t="s">
        <v>45</v>
      </c>
      <c r="D745" t="s">
        <v>1650</v>
      </c>
      <c r="E745" t="s">
        <v>70</v>
      </c>
      <c r="F745" t="s">
        <v>110</v>
      </c>
      <c r="G745" t="s">
        <v>1656</v>
      </c>
      <c r="H745">
        <v>0.6821204628543216</v>
      </c>
      <c r="I745">
        <v>1.0272299124962978</v>
      </c>
      <c r="J745">
        <v>-1.8029650980337288E-3</v>
      </c>
      <c r="M745">
        <v>341.25599999999997</v>
      </c>
      <c r="N745">
        <v>5.2368900000000003E-2</v>
      </c>
      <c r="O745">
        <v>-0.90200000000000002</v>
      </c>
      <c r="P745">
        <v>500.28699999999998</v>
      </c>
      <c r="Q745">
        <v>5.0980699999999997E-2</v>
      </c>
      <c r="S745" t="b">
        <v>0</v>
      </c>
      <c r="T745" t="b">
        <v>1</v>
      </c>
      <c r="U745">
        <v>1</v>
      </c>
      <c r="V745">
        <v>-1.8029650980337288E-3</v>
      </c>
      <c r="W745">
        <v>0.25</v>
      </c>
    </row>
    <row r="746" spans="1:23" x14ac:dyDescent="0.25">
      <c r="A746" t="s">
        <v>2579</v>
      </c>
      <c r="B746" t="s">
        <v>118</v>
      </c>
      <c r="C746" t="s">
        <v>45</v>
      </c>
      <c r="D746" t="s">
        <v>1650</v>
      </c>
      <c r="E746" t="s">
        <v>70</v>
      </c>
      <c r="F746" t="s">
        <v>110</v>
      </c>
      <c r="G746" t="s">
        <v>1657</v>
      </c>
      <c r="H746">
        <v>1.0063263686643866</v>
      </c>
      <c r="I746">
        <v>1.0137091095257618</v>
      </c>
      <c r="J746">
        <v>-1.9400863904119034E-2</v>
      </c>
      <c r="M746">
        <v>503.452</v>
      </c>
      <c r="N746">
        <v>5.1679599999999999E-2</v>
      </c>
      <c r="O746">
        <v>-9.7059999999999995</v>
      </c>
      <c r="P746">
        <v>500.28699999999998</v>
      </c>
      <c r="Q746">
        <v>5.0980699999999997E-2</v>
      </c>
      <c r="S746" t="b">
        <v>0</v>
      </c>
      <c r="T746" t="b">
        <v>0</v>
      </c>
      <c r="U746">
        <v>1</v>
      </c>
      <c r="V746">
        <v>-1.9400863904119034E-2</v>
      </c>
      <c r="W746">
        <v>0.9</v>
      </c>
    </row>
    <row r="747" spans="1:23" x14ac:dyDescent="0.25">
      <c r="A747" t="s">
        <v>2580</v>
      </c>
      <c r="B747" t="s">
        <v>118</v>
      </c>
      <c r="C747" t="s">
        <v>45</v>
      </c>
      <c r="D747" t="s">
        <v>1650</v>
      </c>
      <c r="E747" t="s">
        <v>57</v>
      </c>
      <c r="F747" t="s">
        <v>110</v>
      </c>
      <c r="G747" t="s">
        <v>1658</v>
      </c>
      <c r="H747">
        <v>1.1444627927340774</v>
      </c>
      <c r="I747">
        <v>1.4164044291330857</v>
      </c>
      <c r="J747">
        <v>-2.158545216094427E-2</v>
      </c>
      <c r="M747">
        <v>572.45799999999997</v>
      </c>
      <c r="N747">
        <v>7.2196399999999994E-2</v>
      </c>
      <c r="O747">
        <v>-10.797000000000001</v>
      </c>
      <c r="P747">
        <v>500.19799999999998</v>
      </c>
      <c r="Q747">
        <v>5.0971599999999999E-2</v>
      </c>
      <c r="S747" t="b">
        <v>0</v>
      </c>
      <c r="T747" t="b">
        <v>0</v>
      </c>
      <c r="U747">
        <v>1</v>
      </c>
      <c r="V747">
        <v>-2.158545216094427E-2</v>
      </c>
      <c r="W747">
        <v>1</v>
      </c>
    </row>
    <row r="748" spans="1:23" x14ac:dyDescent="0.25">
      <c r="A748" t="s">
        <v>2581</v>
      </c>
      <c r="B748" t="s">
        <v>118</v>
      </c>
      <c r="C748" t="s">
        <v>45</v>
      </c>
      <c r="D748" t="s">
        <v>1650</v>
      </c>
      <c r="E748" t="s">
        <v>57</v>
      </c>
      <c r="F748" t="s">
        <v>110</v>
      </c>
      <c r="G748" t="s">
        <v>1659</v>
      </c>
      <c r="H748">
        <v>0.92143311248745496</v>
      </c>
      <c r="I748">
        <v>1.422535294163809</v>
      </c>
      <c r="J748">
        <v>-3.8584720450701525E-4</v>
      </c>
      <c r="M748">
        <v>460.899</v>
      </c>
      <c r="N748">
        <v>7.2508900000000001E-2</v>
      </c>
      <c r="O748">
        <v>-0.193</v>
      </c>
      <c r="P748">
        <v>500.19799999999998</v>
      </c>
      <c r="Q748">
        <v>5.0971599999999999E-2</v>
      </c>
      <c r="S748" t="b">
        <v>0</v>
      </c>
      <c r="T748" t="b">
        <v>1</v>
      </c>
      <c r="U748">
        <v>1</v>
      </c>
      <c r="V748">
        <v>-3.8584720450701525E-4</v>
      </c>
      <c r="W748">
        <v>0.5</v>
      </c>
    </row>
    <row r="749" spans="1:23" x14ac:dyDescent="0.25">
      <c r="A749" t="s">
        <v>2582</v>
      </c>
      <c r="B749" t="s">
        <v>118</v>
      </c>
      <c r="C749" t="s">
        <v>45</v>
      </c>
      <c r="D749" t="s">
        <v>1650</v>
      </c>
      <c r="E749" t="s">
        <v>57</v>
      </c>
      <c r="F749" t="s">
        <v>110</v>
      </c>
      <c r="G749" t="s">
        <v>1656</v>
      </c>
      <c r="H749">
        <v>0.60882290612917289</v>
      </c>
      <c r="I749">
        <v>1.0265010319472019</v>
      </c>
      <c r="J749">
        <v>-1.4654196938012547E-3</v>
      </c>
      <c r="M749">
        <v>304.53199999999998</v>
      </c>
      <c r="N749">
        <v>5.2322399999999998E-2</v>
      </c>
      <c r="O749">
        <v>-0.73299999999999998</v>
      </c>
      <c r="P749">
        <v>500.19799999999998</v>
      </c>
      <c r="Q749">
        <v>5.0971599999999999E-2</v>
      </c>
      <c r="S749" t="b">
        <v>0</v>
      </c>
      <c r="T749" t="b">
        <v>1</v>
      </c>
      <c r="U749">
        <v>1</v>
      </c>
      <c r="V749">
        <v>-1.4654196938012547E-3</v>
      </c>
      <c r="W749">
        <v>0.25</v>
      </c>
    </row>
    <row r="750" spans="1:23" x14ac:dyDescent="0.25">
      <c r="A750" t="s">
        <v>2583</v>
      </c>
      <c r="B750" t="s">
        <v>118</v>
      </c>
      <c r="C750" t="s">
        <v>45</v>
      </c>
      <c r="D750" t="s">
        <v>1650</v>
      </c>
      <c r="E750" t="s">
        <v>57</v>
      </c>
      <c r="F750" t="s">
        <v>110</v>
      </c>
      <c r="G750" t="s">
        <v>1657</v>
      </c>
      <c r="H750">
        <v>1.0021491489370211</v>
      </c>
      <c r="I750">
        <v>1.0141137417699269</v>
      </c>
      <c r="J750">
        <v>-2.306486631294008E-2</v>
      </c>
      <c r="M750">
        <v>501.27300000000002</v>
      </c>
      <c r="N750">
        <v>5.1691000000000001E-2</v>
      </c>
      <c r="O750">
        <v>-11.537000000000001</v>
      </c>
      <c r="P750">
        <v>500.19799999999998</v>
      </c>
      <c r="Q750">
        <v>5.0971599999999999E-2</v>
      </c>
      <c r="S750" t="b">
        <v>0</v>
      </c>
      <c r="T750" t="b">
        <v>0</v>
      </c>
      <c r="U750">
        <v>1</v>
      </c>
      <c r="V750">
        <v>-2.306486631294008E-2</v>
      </c>
      <c r="W750">
        <v>0.9</v>
      </c>
    </row>
    <row r="751" spans="1:23" x14ac:dyDescent="0.25">
      <c r="A751" t="s">
        <v>2584</v>
      </c>
      <c r="B751" t="s">
        <v>118</v>
      </c>
      <c r="C751" t="s">
        <v>45</v>
      </c>
      <c r="D751" t="s">
        <v>1650</v>
      </c>
      <c r="E751" t="s">
        <v>59</v>
      </c>
      <c r="F751" t="s">
        <v>110</v>
      </c>
      <c r="G751" t="s">
        <v>1658</v>
      </c>
      <c r="H751">
        <v>1.1315698983202653</v>
      </c>
      <c r="I751">
        <v>1.3431518728076026</v>
      </c>
      <c r="J751">
        <v>-1.9028464727967726E-2</v>
      </c>
      <c r="M751">
        <v>566.00900000000001</v>
      </c>
      <c r="N751">
        <v>6.8462599999999998E-2</v>
      </c>
      <c r="O751">
        <v>-9.5180000000000007</v>
      </c>
      <c r="P751">
        <v>500.19799999999998</v>
      </c>
      <c r="Q751">
        <v>5.0971599999999999E-2</v>
      </c>
      <c r="S751" t="b">
        <v>0</v>
      </c>
      <c r="T751" t="b">
        <v>0</v>
      </c>
      <c r="U751">
        <v>1</v>
      </c>
      <c r="V751">
        <v>-1.9028464727967726E-2</v>
      </c>
      <c r="W751">
        <v>1</v>
      </c>
    </row>
    <row r="752" spans="1:23" x14ac:dyDescent="0.25">
      <c r="A752" t="s">
        <v>2585</v>
      </c>
      <c r="B752" t="s">
        <v>118</v>
      </c>
      <c r="C752" t="s">
        <v>45</v>
      </c>
      <c r="D752" t="s">
        <v>1650</v>
      </c>
      <c r="E752" t="s">
        <v>59</v>
      </c>
      <c r="F752" t="s">
        <v>110</v>
      </c>
      <c r="G752" t="s">
        <v>1659</v>
      </c>
      <c r="H752">
        <v>0.96805065194183104</v>
      </c>
      <c r="I752">
        <v>1.3611717113059036</v>
      </c>
      <c r="J752">
        <v>0</v>
      </c>
      <c r="M752">
        <v>484.21699999999998</v>
      </c>
      <c r="N752">
        <v>6.9381100000000001E-2</v>
      </c>
      <c r="O752">
        <v>-0.13900000000000001</v>
      </c>
      <c r="P752">
        <v>500.19799999999998</v>
      </c>
      <c r="Q752">
        <v>5.0971599999999999E-2</v>
      </c>
      <c r="S752" t="b">
        <v>0</v>
      </c>
      <c r="T752" t="b">
        <v>1</v>
      </c>
      <c r="U752">
        <v>1</v>
      </c>
      <c r="V752">
        <v>-2.7788995557759131E-4</v>
      </c>
      <c r="W752">
        <v>0.5</v>
      </c>
    </row>
    <row r="753" spans="1:23" x14ac:dyDescent="0.25">
      <c r="A753" t="s">
        <v>2586</v>
      </c>
      <c r="B753" t="s">
        <v>118</v>
      </c>
      <c r="C753" t="s">
        <v>45</v>
      </c>
      <c r="D753" t="s">
        <v>1650</v>
      </c>
      <c r="E753" t="s">
        <v>59</v>
      </c>
      <c r="F753" t="s">
        <v>110</v>
      </c>
      <c r="G753" t="s">
        <v>1656</v>
      </c>
      <c r="H753">
        <v>0.62423280380969137</v>
      </c>
      <c r="I753">
        <v>1.027733090583776</v>
      </c>
      <c r="J753">
        <v>-1.1915281548506792E-3</v>
      </c>
      <c r="M753">
        <v>312.24</v>
      </c>
      <c r="N753">
        <v>5.23852E-2</v>
      </c>
      <c r="O753">
        <v>-0.59599999999999997</v>
      </c>
      <c r="P753">
        <v>500.19799999999998</v>
      </c>
      <c r="Q753">
        <v>5.0971599999999999E-2</v>
      </c>
      <c r="S753" t="b">
        <v>0</v>
      </c>
      <c r="T753" t="b">
        <v>1</v>
      </c>
      <c r="U753">
        <v>1</v>
      </c>
      <c r="V753">
        <v>-1.1915281548506792E-3</v>
      </c>
      <c r="W753">
        <v>0.25</v>
      </c>
    </row>
    <row r="754" spans="1:23" x14ac:dyDescent="0.25">
      <c r="A754" t="s">
        <v>2587</v>
      </c>
      <c r="B754" t="s">
        <v>118</v>
      </c>
      <c r="C754" t="s">
        <v>45</v>
      </c>
      <c r="D754" t="s">
        <v>1650</v>
      </c>
      <c r="E754" t="s">
        <v>59</v>
      </c>
      <c r="F754" t="s">
        <v>110</v>
      </c>
      <c r="G754" t="s">
        <v>1657</v>
      </c>
      <c r="H754">
        <v>1.0033766628415148</v>
      </c>
      <c r="I754">
        <v>1.0142491112698051</v>
      </c>
      <c r="J754">
        <v>-2.1075654040999765E-2</v>
      </c>
      <c r="M754">
        <v>501.887</v>
      </c>
      <c r="N754">
        <v>5.1697899999999998E-2</v>
      </c>
      <c r="O754">
        <v>-10.542</v>
      </c>
      <c r="P754">
        <v>500.19799999999998</v>
      </c>
      <c r="Q754">
        <v>5.0971599999999999E-2</v>
      </c>
      <c r="S754" t="b">
        <v>0</v>
      </c>
      <c r="T754" t="b">
        <v>0</v>
      </c>
      <c r="U754">
        <v>1</v>
      </c>
      <c r="V754">
        <v>-2.1075654040999765E-2</v>
      </c>
      <c r="W754">
        <v>0.9</v>
      </c>
    </row>
    <row r="755" spans="1:23" x14ac:dyDescent="0.25">
      <c r="A755" t="s">
        <v>2588</v>
      </c>
      <c r="B755" t="s">
        <v>118</v>
      </c>
      <c r="C755" t="s">
        <v>45</v>
      </c>
      <c r="D755" t="s">
        <v>1650</v>
      </c>
      <c r="E755" t="s">
        <v>62</v>
      </c>
      <c r="F755" t="s">
        <v>110</v>
      </c>
      <c r="G755" t="s">
        <v>1658</v>
      </c>
      <c r="H755">
        <v>1.1410061615600224</v>
      </c>
      <c r="I755">
        <v>1.3379077760949234</v>
      </c>
      <c r="J755">
        <v>-1.7890915197581757E-2</v>
      </c>
      <c r="M755">
        <v>570.72900000000004</v>
      </c>
      <c r="N755">
        <v>6.81953E-2</v>
      </c>
      <c r="O755">
        <v>-8.9489999999999998</v>
      </c>
      <c r="P755">
        <v>500.19799999999998</v>
      </c>
      <c r="Q755">
        <v>5.0971599999999999E-2</v>
      </c>
      <c r="S755" t="b">
        <v>0</v>
      </c>
      <c r="T755" t="b">
        <v>0</v>
      </c>
      <c r="U755">
        <v>1</v>
      </c>
      <c r="V755">
        <v>-1.7890915197581757E-2</v>
      </c>
      <c r="W755">
        <v>1</v>
      </c>
    </row>
    <row r="756" spans="1:23" x14ac:dyDescent="0.25">
      <c r="A756" t="s">
        <v>2589</v>
      </c>
      <c r="B756" t="s">
        <v>118</v>
      </c>
      <c r="C756" t="s">
        <v>45</v>
      </c>
      <c r="D756" t="s">
        <v>1650</v>
      </c>
      <c r="E756" t="s">
        <v>62</v>
      </c>
      <c r="F756" t="s">
        <v>110</v>
      </c>
      <c r="G756" t="s">
        <v>1659</v>
      </c>
      <c r="H756">
        <v>0.98511989252256105</v>
      </c>
      <c r="I756">
        <v>1.3720718988613267</v>
      </c>
      <c r="J756">
        <v>0</v>
      </c>
      <c r="M756">
        <v>492.755</v>
      </c>
      <c r="N756">
        <v>6.9936700000000004E-2</v>
      </c>
      <c r="O756">
        <v>-0.14599999999999999</v>
      </c>
      <c r="P756">
        <v>500.19799999999998</v>
      </c>
      <c r="Q756">
        <v>5.0971599999999999E-2</v>
      </c>
      <c r="S756" t="b">
        <v>0</v>
      </c>
      <c r="T756" t="b">
        <v>1</v>
      </c>
      <c r="U756">
        <v>1</v>
      </c>
      <c r="V756">
        <v>-2.9188441377214622E-4</v>
      </c>
      <c r="W756">
        <v>0.5</v>
      </c>
    </row>
    <row r="757" spans="1:23" x14ac:dyDescent="0.25">
      <c r="A757" t="s">
        <v>2590</v>
      </c>
      <c r="B757" t="s">
        <v>118</v>
      </c>
      <c r="C757" t="s">
        <v>45</v>
      </c>
      <c r="D757" t="s">
        <v>1650</v>
      </c>
      <c r="E757" t="s">
        <v>62</v>
      </c>
      <c r="F757" t="s">
        <v>110</v>
      </c>
      <c r="G757" t="s">
        <v>1656</v>
      </c>
      <c r="H757">
        <v>0.65100220312756152</v>
      </c>
      <c r="I757">
        <v>1.0303345392336125</v>
      </c>
      <c r="J757">
        <v>-1.3534640282448153E-3</v>
      </c>
      <c r="M757">
        <v>325.63</v>
      </c>
      <c r="N757">
        <v>5.2517800000000003E-2</v>
      </c>
      <c r="O757">
        <v>-0.67700000000000005</v>
      </c>
      <c r="P757">
        <v>500.19799999999998</v>
      </c>
      <c r="Q757">
        <v>5.0971599999999999E-2</v>
      </c>
      <c r="S757" t="b">
        <v>0</v>
      </c>
      <c r="T757" t="b">
        <v>1</v>
      </c>
      <c r="U757">
        <v>1</v>
      </c>
      <c r="V757">
        <v>-1.3534640282448153E-3</v>
      </c>
      <c r="W757">
        <v>0.25</v>
      </c>
    </row>
    <row r="758" spans="1:23" x14ac:dyDescent="0.25">
      <c r="A758" t="s">
        <v>2591</v>
      </c>
      <c r="B758" t="s">
        <v>118</v>
      </c>
      <c r="C758" t="s">
        <v>45</v>
      </c>
      <c r="D758" t="s">
        <v>1650</v>
      </c>
      <c r="E758" t="s">
        <v>62</v>
      </c>
      <c r="F758" t="s">
        <v>110</v>
      </c>
      <c r="G758" t="s">
        <v>1657</v>
      </c>
      <c r="H758">
        <v>1.0053958632381577</v>
      </c>
      <c r="I758">
        <v>1.0143040438204804</v>
      </c>
      <c r="J758">
        <v>-2.0094042759067409E-2</v>
      </c>
      <c r="M758">
        <v>502.89699999999999</v>
      </c>
      <c r="N758">
        <v>5.1700700000000002E-2</v>
      </c>
      <c r="O758">
        <v>-10.051</v>
      </c>
      <c r="P758">
        <v>500.19799999999998</v>
      </c>
      <c r="Q758">
        <v>5.0971599999999999E-2</v>
      </c>
      <c r="S758" t="b">
        <v>0</v>
      </c>
      <c r="T758" t="b">
        <v>0</v>
      </c>
      <c r="U758">
        <v>1</v>
      </c>
      <c r="V758">
        <v>-2.0094042759067409E-2</v>
      </c>
      <c r="W758">
        <v>0.9</v>
      </c>
    </row>
    <row r="759" spans="1:23" x14ac:dyDescent="0.25">
      <c r="A759" t="s">
        <v>2592</v>
      </c>
      <c r="B759" t="s">
        <v>118</v>
      </c>
      <c r="C759" t="s">
        <v>45</v>
      </c>
      <c r="D759" t="s">
        <v>1650</v>
      </c>
      <c r="E759" t="s">
        <v>100</v>
      </c>
      <c r="F759" t="s">
        <v>110</v>
      </c>
      <c r="G759" t="s">
        <v>1658</v>
      </c>
      <c r="H759">
        <v>1.1448579727760331</v>
      </c>
      <c r="I759">
        <v>1.3518421155883393</v>
      </c>
      <c r="J759">
        <v>-1.7526253395998968E-2</v>
      </c>
      <c r="M759">
        <v>572.68200000000002</v>
      </c>
      <c r="N759">
        <v>6.8908800000000006E-2</v>
      </c>
      <c r="O759">
        <v>-8.7669999999999995</v>
      </c>
      <c r="P759">
        <v>500.221</v>
      </c>
      <c r="Q759">
        <v>5.0973999999999998E-2</v>
      </c>
      <c r="S759" t="b">
        <v>0</v>
      </c>
      <c r="T759" t="b">
        <v>0</v>
      </c>
      <c r="U759">
        <v>1</v>
      </c>
      <c r="V759">
        <v>-1.7526253395998968E-2</v>
      </c>
      <c r="W759">
        <v>1</v>
      </c>
    </row>
    <row r="760" spans="1:23" x14ac:dyDescent="0.25">
      <c r="A760" t="s">
        <v>2593</v>
      </c>
      <c r="B760" t="s">
        <v>118</v>
      </c>
      <c r="C760" t="s">
        <v>45</v>
      </c>
      <c r="D760" t="s">
        <v>1650</v>
      </c>
      <c r="E760" t="s">
        <v>100</v>
      </c>
      <c r="F760" t="s">
        <v>110</v>
      </c>
      <c r="G760" t="s">
        <v>1659</v>
      </c>
      <c r="H760">
        <v>0.98802929105335446</v>
      </c>
      <c r="I760">
        <v>1.3817495193628124</v>
      </c>
      <c r="J760">
        <v>0</v>
      </c>
      <c r="M760">
        <v>494.233</v>
      </c>
      <c r="N760">
        <v>7.0433300000000004E-2</v>
      </c>
      <c r="O760">
        <v>-0.156</v>
      </c>
      <c r="P760">
        <v>500.221</v>
      </c>
      <c r="Q760">
        <v>5.0973999999999998E-2</v>
      </c>
      <c r="S760" t="b">
        <v>0</v>
      </c>
      <c r="T760" t="b">
        <v>1</v>
      </c>
      <c r="U760">
        <v>1</v>
      </c>
      <c r="V760">
        <v>-3.1186215692663845E-4</v>
      </c>
      <c r="W760">
        <v>0.5</v>
      </c>
    </row>
    <row r="761" spans="1:23" x14ac:dyDescent="0.25">
      <c r="A761" t="s">
        <v>2594</v>
      </c>
      <c r="B761" t="s">
        <v>118</v>
      </c>
      <c r="C761" t="s">
        <v>45</v>
      </c>
      <c r="D761" t="s">
        <v>1650</v>
      </c>
      <c r="E761" t="s">
        <v>100</v>
      </c>
      <c r="F761" t="s">
        <v>110</v>
      </c>
      <c r="G761" t="s">
        <v>1656</v>
      </c>
      <c r="H761">
        <v>0.65593607625429562</v>
      </c>
      <c r="I761">
        <v>1.0325106917251934</v>
      </c>
      <c r="J761">
        <v>-1.4553567323243126E-3</v>
      </c>
      <c r="M761">
        <v>328.113</v>
      </c>
      <c r="N761">
        <v>5.2631200000000003E-2</v>
      </c>
      <c r="O761">
        <v>-0.72799999999999998</v>
      </c>
      <c r="P761">
        <v>500.221</v>
      </c>
      <c r="Q761">
        <v>5.0973999999999998E-2</v>
      </c>
      <c r="S761" t="b">
        <v>0</v>
      </c>
      <c r="T761" t="b">
        <v>1</v>
      </c>
      <c r="U761">
        <v>1</v>
      </c>
      <c r="V761">
        <v>-1.4553567323243126E-3</v>
      </c>
      <c r="W761">
        <v>0.25</v>
      </c>
    </row>
    <row r="762" spans="1:23" x14ac:dyDescent="0.25">
      <c r="A762" t="s">
        <v>2595</v>
      </c>
      <c r="B762" t="s">
        <v>118</v>
      </c>
      <c r="C762" t="s">
        <v>45</v>
      </c>
      <c r="D762" t="s">
        <v>1650</v>
      </c>
      <c r="E762" t="s">
        <v>100</v>
      </c>
      <c r="F762" t="s">
        <v>110</v>
      </c>
      <c r="G762" t="s">
        <v>1657</v>
      </c>
      <c r="H762">
        <v>1.0067530151672961</v>
      </c>
      <c r="I762">
        <v>1.015401969631577</v>
      </c>
      <c r="J762">
        <v>-1.9875215154901534E-2</v>
      </c>
      <c r="M762">
        <v>503.59899999999999</v>
      </c>
      <c r="N762">
        <v>5.1759100000000002E-2</v>
      </c>
      <c r="O762">
        <v>-9.9420000000000002</v>
      </c>
      <c r="P762">
        <v>500.221</v>
      </c>
      <c r="Q762">
        <v>5.0973999999999998E-2</v>
      </c>
      <c r="S762" t="b">
        <v>0</v>
      </c>
      <c r="T762" t="b">
        <v>0</v>
      </c>
      <c r="U762">
        <v>1</v>
      </c>
      <c r="V762">
        <v>-1.9875215154901534E-2</v>
      </c>
      <c r="W762">
        <v>0.9</v>
      </c>
    </row>
    <row r="763" spans="1:23" x14ac:dyDescent="0.25">
      <c r="A763" t="s">
        <v>2596</v>
      </c>
      <c r="B763" t="s">
        <v>118</v>
      </c>
      <c r="C763" t="s">
        <v>45</v>
      </c>
      <c r="D763" t="s">
        <v>1650</v>
      </c>
      <c r="E763" t="s">
        <v>47</v>
      </c>
      <c r="F763" t="s">
        <v>111</v>
      </c>
      <c r="G763" t="s">
        <v>1658</v>
      </c>
      <c r="H763">
        <v>1.0882915586401554</v>
      </c>
      <c r="I763">
        <v>1.5328033451298844</v>
      </c>
      <c r="J763">
        <v>-2.4455136598149376E-2</v>
      </c>
      <c r="M763">
        <v>544.43200000000002</v>
      </c>
      <c r="N763">
        <v>8.3505899999999994E-2</v>
      </c>
      <c r="O763">
        <v>-12.234</v>
      </c>
      <c r="P763">
        <v>500.26299999999998</v>
      </c>
      <c r="Q763">
        <v>5.4479199999999998E-2</v>
      </c>
      <c r="S763" t="b">
        <v>0</v>
      </c>
      <c r="T763" t="b">
        <v>0</v>
      </c>
      <c r="U763">
        <v>1</v>
      </c>
      <c r="V763">
        <v>-2.4455136598149376E-2</v>
      </c>
      <c r="W763">
        <v>1</v>
      </c>
    </row>
    <row r="764" spans="1:23" x14ac:dyDescent="0.25">
      <c r="A764" t="s">
        <v>2597</v>
      </c>
      <c r="B764" t="s">
        <v>118</v>
      </c>
      <c r="C764" t="s">
        <v>45</v>
      </c>
      <c r="D764" t="s">
        <v>1650</v>
      </c>
      <c r="E764" t="s">
        <v>47</v>
      </c>
      <c r="F764" t="s">
        <v>111</v>
      </c>
      <c r="G764" t="s">
        <v>1659</v>
      </c>
      <c r="H764">
        <v>0.85580184822783212</v>
      </c>
      <c r="I764">
        <v>1.518172073011351</v>
      </c>
      <c r="J764">
        <v>-4.0178865916527909E-4</v>
      </c>
      <c r="M764">
        <v>428.12599999999998</v>
      </c>
      <c r="N764">
        <v>8.2708799999999999E-2</v>
      </c>
      <c r="O764">
        <v>-0.20100000000000001</v>
      </c>
      <c r="P764">
        <v>500.26299999999998</v>
      </c>
      <c r="Q764">
        <v>5.4479199999999998E-2</v>
      </c>
      <c r="S764" t="b">
        <v>0</v>
      </c>
      <c r="T764" t="b">
        <v>1</v>
      </c>
      <c r="U764">
        <v>1</v>
      </c>
      <c r="V764">
        <v>-4.0178865916527909E-4</v>
      </c>
      <c r="W764">
        <v>0.5</v>
      </c>
    </row>
    <row r="765" spans="1:23" x14ac:dyDescent="0.25">
      <c r="A765" t="s">
        <v>2598</v>
      </c>
      <c r="B765" t="s">
        <v>118</v>
      </c>
      <c r="C765" t="s">
        <v>45</v>
      </c>
      <c r="D765" t="s">
        <v>1650</v>
      </c>
      <c r="E765" t="s">
        <v>47</v>
      </c>
      <c r="F765" t="s">
        <v>111</v>
      </c>
      <c r="G765" t="s">
        <v>1656</v>
      </c>
      <c r="H765">
        <v>0.58758093242954212</v>
      </c>
      <c r="I765">
        <v>1.0188328756663094</v>
      </c>
      <c r="J765">
        <v>-1.1114153955019662E-3</v>
      </c>
      <c r="M765">
        <v>293.94499999999999</v>
      </c>
      <c r="N765">
        <v>5.5505199999999998E-2</v>
      </c>
      <c r="O765">
        <v>-0.55600000000000005</v>
      </c>
      <c r="P765">
        <v>500.26299999999998</v>
      </c>
      <c r="Q765">
        <v>5.4479199999999998E-2</v>
      </c>
      <c r="S765" t="b">
        <v>0</v>
      </c>
      <c r="T765" t="b">
        <v>1</v>
      </c>
      <c r="U765">
        <v>1</v>
      </c>
      <c r="V765">
        <v>-1.1114153955019662E-3</v>
      </c>
      <c r="W765">
        <v>0.25</v>
      </c>
    </row>
    <row r="766" spans="1:23" x14ac:dyDescent="0.25">
      <c r="A766" t="s">
        <v>2599</v>
      </c>
      <c r="B766" t="s">
        <v>118</v>
      </c>
      <c r="C766" t="s">
        <v>45</v>
      </c>
      <c r="D766" t="s">
        <v>1650</v>
      </c>
      <c r="E766" t="s">
        <v>47</v>
      </c>
      <c r="F766" t="s">
        <v>111</v>
      </c>
      <c r="G766" t="s">
        <v>1657</v>
      </c>
      <c r="H766">
        <v>0.99779515974597366</v>
      </c>
      <c r="I766">
        <v>1.0110078708938457</v>
      </c>
      <c r="J766">
        <v>-2.5254716019373812E-2</v>
      </c>
      <c r="M766">
        <v>499.16</v>
      </c>
      <c r="N766">
        <v>5.50789E-2</v>
      </c>
      <c r="O766">
        <v>-12.634</v>
      </c>
      <c r="P766">
        <v>500.26299999999998</v>
      </c>
      <c r="Q766">
        <v>5.4479199999999998E-2</v>
      </c>
      <c r="S766" t="b">
        <v>0</v>
      </c>
      <c r="T766" t="b">
        <v>0</v>
      </c>
      <c r="U766">
        <v>1</v>
      </c>
      <c r="V766">
        <v>-2.5254716019373812E-2</v>
      </c>
      <c r="W766">
        <v>0.9</v>
      </c>
    </row>
    <row r="767" spans="1:23" x14ac:dyDescent="0.25">
      <c r="A767" t="s">
        <v>2600</v>
      </c>
      <c r="B767" t="s">
        <v>118</v>
      </c>
      <c r="C767" t="s">
        <v>45</v>
      </c>
      <c r="D767" t="s">
        <v>1650</v>
      </c>
      <c r="E767" t="s">
        <v>67</v>
      </c>
      <c r="F767" t="s">
        <v>111</v>
      </c>
      <c r="G767" t="s">
        <v>1658</v>
      </c>
      <c r="H767">
        <v>1.0797363380822333</v>
      </c>
      <c r="I767">
        <v>1.5318103294762564</v>
      </c>
      <c r="J767">
        <v>-2.4420915419463961E-2</v>
      </c>
      <c r="M767">
        <v>540.06899999999996</v>
      </c>
      <c r="N767">
        <v>8.3439700000000006E-2</v>
      </c>
      <c r="O767">
        <v>-12.215</v>
      </c>
      <c r="P767">
        <v>500.18599999999998</v>
      </c>
      <c r="Q767">
        <v>5.44713E-2</v>
      </c>
      <c r="S767" t="b">
        <v>0</v>
      </c>
      <c r="T767" t="b">
        <v>0</v>
      </c>
      <c r="U767">
        <v>1</v>
      </c>
      <c r="V767">
        <v>-2.4420915419463961E-2</v>
      </c>
      <c r="W767">
        <v>1</v>
      </c>
    </row>
    <row r="768" spans="1:23" x14ac:dyDescent="0.25">
      <c r="A768" t="s">
        <v>2601</v>
      </c>
      <c r="B768" t="s">
        <v>118</v>
      </c>
      <c r="C768" t="s">
        <v>45</v>
      </c>
      <c r="D768" t="s">
        <v>1650</v>
      </c>
      <c r="E768" t="s">
        <v>67</v>
      </c>
      <c r="F768" t="s">
        <v>111</v>
      </c>
      <c r="G768" t="s">
        <v>1659</v>
      </c>
      <c r="H768">
        <v>0.8479645571847273</v>
      </c>
      <c r="I768">
        <v>1.4937994870693374</v>
      </c>
      <c r="J768">
        <v>-4.3983638086631774E-4</v>
      </c>
      <c r="M768">
        <v>424.14</v>
      </c>
      <c r="N768">
        <v>8.1369200000000003E-2</v>
      </c>
      <c r="O768">
        <v>-0.22</v>
      </c>
      <c r="P768">
        <v>500.18599999999998</v>
      </c>
      <c r="Q768">
        <v>5.44713E-2</v>
      </c>
      <c r="S768" t="b">
        <v>0</v>
      </c>
      <c r="T768" t="b">
        <v>1</v>
      </c>
      <c r="U768">
        <v>1</v>
      </c>
      <c r="V768">
        <v>-4.3983638086631774E-4</v>
      </c>
      <c r="W768">
        <v>0.5</v>
      </c>
    </row>
    <row r="769" spans="1:23" x14ac:dyDescent="0.25">
      <c r="A769" t="s">
        <v>2602</v>
      </c>
      <c r="B769" t="s">
        <v>118</v>
      </c>
      <c r="C769" t="s">
        <v>45</v>
      </c>
      <c r="D769" t="s">
        <v>1650</v>
      </c>
      <c r="E769" t="s">
        <v>67</v>
      </c>
      <c r="F769" t="s">
        <v>111</v>
      </c>
      <c r="G769" t="s">
        <v>1656</v>
      </c>
      <c r="H769">
        <v>0.59656607741920009</v>
      </c>
      <c r="I769">
        <v>1.0186942481637118</v>
      </c>
      <c r="J769">
        <v>-1.1375768214224309E-3</v>
      </c>
      <c r="M769">
        <v>298.39400000000001</v>
      </c>
      <c r="N769">
        <v>5.54896E-2</v>
      </c>
      <c r="O769">
        <v>-0.56899999999999995</v>
      </c>
      <c r="P769">
        <v>500.18599999999998</v>
      </c>
      <c r="Q769">
        <v>5.44713E-2</v>
      </c>
      <c r="S769" t="b">
        <v>0</v>
      </c>
      <c r="T769" t="b">
        <v>1</v>
      </c>
      <c r="U769">
        <v>1</v>
      </c>
      <c r="V769">
        <v>-1.1375768214224309E-3</v>
      </c>
      <c r="W769">
        <v>0.25</v>
      </c>
    </row>
    <row r="770" spans="1:23" x14ac:dyDescent="0.25">
      <c r="A770" t="s">
        <v>2603</v>
      </c>
      <c r="B770" t="s">
        <v>118</v>
      </c>
      <c r="C770" t="s">
        <v>45</v>
      </c>
      <c r="D770" t="s">
        <v>1650</v>
      </c>
      <c r="E770" t="s">
        <v>67</v>
      </c>
      <c r="F770" t="s">
        <v>111</v>
      </c>
      <c r="G770" t="s">
        <v>1657</v>
      </c>
      <c r="H770">
        <v>0.99796875562290832</v>
      </c>
      <c r="I770">
        <v>1.0114977979229429</v>
      </c>
      <c r="J770">
        <v>-2.5434538351733156E-2</v>
      </c>
      <c r="M770">
        <v>499.17</v>
      </c>
      <c r="N770">
        <v>5.5097599999999997E-2</v>
      </c>
      <c r="O770">
        <v>-12.722</v>
      </c>
      <c r="P770">
        <v>500.18599999999998</v>
      </c>
      <c r="Q770">
        <v>5.44713E-2</v>
      </c>
      <c r="S770" t="b">
        <v>0</v>
      </c>
      <c r="T770" t="b">
        <v>0</v>
      </c>
      <c r="U770">
        <v>1</v>
      </c>
      <c r="V770">
        <v>-2.5434538351733156E-2</v>
      </c>
      <c r="W770">
        <v>0.9</v>
      </c>
    </row>
    <row r="771" spans="1:23" x14ac:dyDescent="0.25">
      <c r="A771" t="s">
        <v>2604</v>
      </c>
      <c r="B771" t="s">
        <v>118</v>
      </c>
      <c r="C771" t="s">
        <v>45</v>
      </c>
      <c r="D771" t="s">
        <v>1650</v>
      </c>
      <c r="E771" t="s">
        <v>70</v>
      </c>
      <c r="F771" t="s">
        <v>111</v>
      </c>
      <c r="G771" t="s">
        <v>1658</v>
      </c>
      <c r="H771">
        <v>1.087799603027862</v>
      </c>
      <c r="I771">
        <v>1.5771135420872948</v>
      </c>
      <c r="J771">
        <v>-2.4244083895843784E-2</v>
      </c>
      <c r="M771">
        <v>544.21199999999999</v>
      </c>
      <c r="N771">
        <v>8.5924299999999995E-2</v>
      </c>
      <c r="O771">
        <v>-12.129</v>
      </c>
      <c r="P771">
        <v>500.28699999999998</v>
      </c>
      <c r="Q771">
        <v>5.4482000000000003E-2</v>
      </c>
      <c r="S771" t="b">
        <v>0</v>
      </c>
      <c r="T771" t="b">
        <v>0</v>
      </c>
      <c r="U771">
        <v>1</v>
      </c>
      <c r="V771">
        <v>-2.4244083895843784E-2</v>
      </c>
      <c r="W771">
        <v>1</v>
      </c>
    </row>
    <row r="772" spans="1:23" x14ac:dyDescent="0.25">
      <c r="A772" t="s">
        <v>2605</v>
      </c>
      <c r="B772" t="s">
        <v>118</v>
      </c>
      <c r="C772" t="s">
        <v>45</v>
      </c>
      <c r="D772" t="s">
        <v>1650</v>
      </c>
      <c r="E772" t="s">
        <v>70</v>
      </c>
      <c r="F772" t="s">
        <v>111</v>
      </c>
      <c r="G772" t="s">
        <v>1659</v>
      </c>
      <c r="H772">
        <v>0.8420366709508742</v>
      </c>
      <c r="I772">
        <v>1.5560111596490585</v>
      </c>
      <c r="J772">
        <v>-4.9971316464349463E-4</v>
      </c>
      <c r="M772">
        <v>421.26</v>
      </c>
      <c r="N772">
        <v>8.4774600000000006E-2</v>
      </c>
      <c r="O772">
        <v>-0.25</v>
      </c>
      <c r="P772">
        <v>500.28699999999998</v>
      </c>
      <c r="Q772">
        <v>5.4482000000000003E-2</v>
      </c>
      <c r="S772" t="b">
        <v>0</v>
      </c>
      <c r="T772" t="b">
        <v>1</v>
      </c>
      <c r="U772">
        <v>1</v>
      </c>
      <c r="V772">
        <v>-4.9971316464349463E-4</v>
      </c>
      <c r="W772">
        <v>0.5</v>
      </c>
    </row>
    <row r="773" spans="1:23" x14ac:dyDescent="0.25">
      <c r="A773" t="s">
        <v>2606</v>
      </c>
      <c r="B773" t="s">
        <v>118</v>
      </c>
      <c r="C773" t="s">
        <v>45</v>
      </c>
      <c r="D773" t="s">
        <v>1650</v>
      </c>
      <c r="E773" t="s">
        <v>70</v>
      </c>
      <c r="F773" t="s">
        <v>111</v>
      </c>
      <c r="G773" t="s">
        <v>1656</v>
      </c>
      <c r="H773">
        <v>0.59177831924475355</v>
      </c>
      <c r="I773">
        <v>1.0260746668624499</v>
      </c>
      <c r="J773">
        <v>-1.5671004843219993E-3</v>
      </c>
      <c r="M773">
        <v>296.05900000000003</v>
      </c>
      <c r="N773">
        <v>5.5902599999999997E-2</v>
      </c>
      <c r="O773">
        <v>-0.78400000000000003</v>
      </c>
      <c r="P773">
        <v>500.28699999999998</v>
      </c>
      <c r="Q773">
        <v>5.4482000000000003E-2</v>
      </c>
      <c r="S773" t="b">
        <v>0</v>
      </c>
      <c r="T773" t="b">
        <v>1</v>
      </c>
      <c r="U773">
        <v>1</v>
      </c>
      <c r="V773">
        <v>-1.5671004843219993E-3</v>
      </c>
      <c r="W773">
        <v>0.25</v>
      </c>
    </row>
    <row r="774" spans="1:23" x14ac:dyDescent="0.25">
      <c r="A774" t="s">
        <v>2607</v>
      </c>
      <c r="B774" t="s">
        <v>118</v>
      </c>
      <c r="C774" t="s">
        <v>45</v>
      </c>
      <c r="D774" t="s">
        <v>1650</v>
      </c>
      <c r="E774" t="s">
        <v>70</v>
      </c>
      <c r="F774" t="s">
        <v>111</v>
      </c>
      <c r="G774" t="s">
        <v>1657</v>
      </c>
      <c r="H774">
        <v>1.0001199311595144</v>
      </c>
      <c r="I774">
        <v>1.0138798135163907</v>
      </c>
      <c r="J774">
        <v>-2.4977662821540438E-2</v>
      </c>
      <c r="M774">
        <v>500.34699999999998</v>
      </c>
      <c r="N774">
        <v>5.5238200000000001E-2</v>
      </c>
      <c r="O774">
        <v>-12.496</v>
      </c>
      <c r="P774">
        <v>500.28699999999998</v>
      </c>
      <c r="Q774">
        <v>5.4482000000000003E-2</v>
      </c>
      <c r="S774" t="b">
        <v>0</v>
      </c>
      <c r="T774" t="b">
        <v>0</v>
      </c>
      <c r="U774">
        <v>1</v>
      </c>
      <c r="V774">
        <v>-2.4977662821540438E-2</v>
      </c>
      <c r="W774">
        <v>0.9</v>
      </c>
    </row>
    <row r="775" spans="1:23" x14ac:dyDescent="0.25">
      <c r="A775" t="s">
        <v>2608</v>
      </c>
      <c r="B775" t="s">
        <v>118</v>
      </c>
      <c r="C775" t="s">
        <v>45</v>
      </c>
      <c r="D775" t="s">
        <v>1650</v>
      </c>
      <c r="E775" t="s">
        <v>57</v>
      </c>
      <c r="F775" t="s">
        <v>111</v>
      </c>
      <c r="G775" t="s">
        <v>1658</v>
      </c>
      <c r="H775">
        <v>1.1208321504684147</v>
      </c>
      <c r="I775">
        <v>1.5803497177474872</v>
      </c>
      <c r="J775">
        <v>-2.0657819503476626E-2</v>
      </c>
      <c r="M775">
        <v>560.63800000000003</v>
      </c>
      <c r="N775">
        <v>8.6085599999999998E-2</v>
      </c>
      <c r="O775">
        <v>-10.333</v>
      </c>
      <c r="P775">
        <v>500.19799999999998</v>
      </c>
      <c r="Q775">
        <v>5.44725E-2</v>
      </c>
      <c r="S775" t="b">
        <v>0</v>
      </c>
      <c r="T775" t="b">
        <v>0</v>
      </c>
      <c r="U775">
        <v>1</v>
      </c>
      <c r="V775">
        <v>-2.0657819503476626E-2</v>
      </c>
      <c r="W775">
        <v>1</v>
      </c>
    </row>
    <row r="776" spans="1:23" x14ac:dyDescent="0.25">
      <c r="A776" t="s">
        <v>2609</v>
      </c>
      <c r="B776" t="s">
        <v>118</v>
      </c>
      <c r="C776" t="s">
        <v>45</v>
      </c>
      <c r="D776" t="s">
        <v>1650</v>
      </c>
      <c r="E776" t="s">
        <v>57</v>
      </c>
      <c r="F776" t="s">
        <v>111</v>
      </c>
      <c r="G776" t="s">
        <v>1659</v>
      </c>
      <c r="H776">
        <v>0.91061339709475053</v>
      </c>
      <c r="I776">
        <v>1.612481527376199</v>
      </c>
      <c r="J776">
        <v>-4.8580762018240775E-4</v>
      </c>
      <c r="M776">
        <v>455.48700000000002</v>
      </c>
      <c r="N776">
        <v>8.7835899999999995E-2</v>
      </c>
      <c r="O776">
        <v>-0.24299999999999999</v>
      </c>
      <c r="P776">
        <v>500.19799999999998</v>
      </c>
      <c r="Q776">
        <v>5.44725E-2</v>
      </c>
      <c r="S776" t="b">
        <v>0</v>
      </c>
      <c r="T776" t="b">
        <v>1</v>
      </c>
      <c r="U776">
        <v>1</v>
      </c>
      <c r="V776">
        <v>-4.8580762018240775E-4</v>
      </c>
      <c r="W776">
        <v>0.5</v>
      </c>
    </row>
    <row r="777" spans="1:23" x14ac:dyDescent="0.25">
      <c r="A777" t="s">
        <v>2610</v>
      </c>
      <c r="B777" t="s">
        <v>118</v>
      </c>
      <c r="C777" t="s">
        <v>45</v>
      </c>
      <c r="D777" t="s">
        <v>1650</v>
      </c>
      <c r="E777" t="s">
        <v>57</v>
      </c>
      <c r="F777" t="s">
        <v>111</v>
      </c>
      <c r="G777" t="s">
        <v>1656</v>
      </c>
      <c r="H777">
        <v>0.63386698867248581</v>
      </c>
      <c r="I777">
        <v>1.0253540777456516</v>
      </c>
      <c r="J777">
        <v>-1.5213975265794745E-3</v>
      </c>
      <c r="M777">
        <v>317.05900000000003</v>
      </c>
      <c r="N777">
        <v>5.5853600000000003E-2</v>
      </c>
      <c r="O777">
        <v>-0.76100000000000001</v>
      </c>
      <c r="P777">
        <v>500.19799999999998</v>
      </c>
      <c r="Q777">
        <v>5.44725E-2</v>
      </c>
      <c r="S777" t="b">
        <v>0</v>
      </c>
      <c r="T777" t="b">
        <v>1</v>
      </c>
      <c r="U777">
        <v>1</v>
      </c>
      <c r="V777">
        <v>-1.5213975265794745E-3</v>
      </c>
      <c r="W777">
        <v>0.25</v>
      </c>
    </row>
    <row r="778" spans="1:23" x14ac:dyDescent="0.25">
      <c r="A778" t="s">
        <v>2611</v>
      </c>
      <c r="B778" t="s">
        <v>118</v>
      </c>
      <c r="C778" t="s">
        <v>45</v>
      </c>
      <c r="D778" t="s">
        <v>1650</v>
      </c>
      <c r="E778" t="s">
        <v>57</v>
      </c>
      <c r="F778" t="s">
        <v>111</v>
      </c>
      <c r="G778" t="s">
        <v>1657</v>
      </c>
      <c r="H778">
        <v>1.003018804553397</v>
      </c>
      <c r="I778">
        <v>1.0152388820046814</v>
      </c>
      <c r="J778">
        <v>-2.1761382492532958E-2</v>
      </c>
      <c r="M778">
        <v>501.70800000000003</v>
      </c>
      <c r="N778">
        <v>5.53026E-2</v>
      </c>
      <c r="O778">
        <v>-10.885</v>
      </c>
      <c r="P778">
        <v>500.19799999999998</v>
      </c>
      <c r="Q778">
        <v>5.44725E-2</v>
      </c>
      <c r="S778" t="b">
        <v>0</v>
      </c>
      <c r="T778" t="b">
        <v>0</v>
      </c>
      <c r="U778">
        <v>1</v>
      </c>
      <c r="V778">
        <v>-2.1761382492532958E-2</v>
      </c>
      <c r="W778">
        <v>0.9</v>
      </c>
    </row>
    <row r="779" spans="1:23" x14ac:dyDescent="0.25">
      <c r="A779" t="s">
        <v>2612</v>
      </c>
      <c r="B779" t="s">
        <v>118</v>
      </c>
      <c r="C779" t="s">
        <v>45</v>
      </c>
      <c r="D779" t="s">
        <v>1650</v>
      </c>
      <c r="E779" t="s">
        <v>59</v>
      </c>
      <c r="F779" t="s">
        <v>111</v>
      </c>
      <c r="G779" t="s">
        <v>1658</v>
      </c>
      <c r="H779">
        <v>1.1021935313615809</v>
      </c>
      <c r="I779">
        <v>1.4182587544173664</v>
      </c>
      <c r="J779">
        <v>-2.0237985757639975E-2</v>
      </c>
      <c r="M779">
        <v>551.31500000000005</v>
      </c>
      <c r="N779">
        <v>7.7256099999999994E-2</v>
      </c>
      <c r="O779">
        <v>-10.122999999999999</v>
      </c>
      <c r="P779">
        <v>500.19799999999998</v>
      </c>
      <c r="Q779">
        <v>5.44725E-2</v>
      </c>
      <c r="S779" t="b">
        <v>0</v>
      </c>
      <c r="T779" t="b">
        <v>0</v>
      </c>
      <c r="U779">
        <v>1</v>
      </c>
      <c r="V779">
        <v>-2.0237985757639975E-2</v>
      </c>
      <c r="W779">
        <v>1</v>
      </c>
    </row>
    <row r="780" spans="1:23" x14ac:dyDescent="0.25">
      <c r="A780" t="s">
        <v>2613</v>
      </c>
      <c r="B780" t="s">
        <v>118</v>
      </c>
      <c r="C780" t="s">
        <v>45</v>
      </c>
      <c r="D780" t="s">
        <v>1650</v>
      </c>
      <c r="E780" t="s">
        <v>59</v>
      </c>
      <c r="F780" t="s">
        <v>111</v>
      </c>
      <c r="G780" t="s">
        <v>1659</v>
      </c>
      <c r="H780">
        <v>0.9378985921575056</v>
      </c>
      <c r="I780">
        <v>1.466033319564918</v>
      </c>
      <c r="J780">
        <v>0</v>
      </c>
      <c r="M780">
        <v>469.13499999999999</v>
      </c>
      <c r="N780">
        <v>7.9858499999999999E-2</v>
      </c>
      <c r="O780">
        <v>-0.16400000000000001</v>
      </c>
      <c r="P780">
        <v>500.19799999999998</v>
      </c>
      <c r="Q780">
        <v>5.44725E-2</v>
      </c>
      <c r="S780" t="b">
        <v>0</v>
      </c>
      <c r="T780" t="b">
        <v>1</v>
      </c>
      <c r="U780">
        <v>1</v>
      </c>
      <c r="V780">
        <v>-3.2787016341528756E-4</v>
      </c>
      <c r="W780">
        <v>0.5</v>
      </c>
    </row>
    <row r="781" spans="1:23" x14ac:dyDescent="0.25">
      <c r="A781" t="s">
        <v>2614</v>
      </c>
      <c r="B781" t="s">
        <v>118</v>
      </c>
      <c r="C781" t="s">
        <v>45</v>
      </c>
      <c r="D781" t="s">
        <v>1650</v>
      </c>
      <c r="E781" t="s">
        <v>59</v>
      </c>
      <c r="F781" t="s">
        <v>111</v>
      </c>
      <c r="G781" t="s">
        <v>1656</v>
      </c>
      <c r="H781">
        <v>0.63298733701454235</v>
      </c>
      <c r="I781">
        <v>1.0265014456836019</v>
      </c>
      <c r="J781">
        <v>-1.2135194462992655E-3</v>
      </c>
      <c r="M781">
        <v>316.61900000000003</v>
      </c>
      <c r="N781">
        <v>5.5916100000000003E-2</v>
      </c>
      <c r="O781">
        <v>-0.60699999999999998</v>
      </c>
      <c r="P781">
        <v>500.19799999999998</v>
      </c>
      <c r="Q781">
        <v>5.44725E-2</v>
      </c>
      <c r="S781" t="b">
        <v>0</v>
      </c>
      <c r="T781" t="b">
        <v>1</v>
      </c>
      <c r="U781">
        <v>1</v>
      </c>
      <c r="V781">
        <v>-1.2135194462992655E-3</v>
      </c>
      <c r="W781">
        <v>0.25</v>
      </c>
    </row>
    <row r="782" spans="1:23" x14ac:dyDescent="0.25">
      <c r="A782" t="s">
        <v>2615</v>
      </c>
      <c r="B782" t="s">
        <v>118</v>
      </c>
      <c r="C782" t="s">
        <v>45</v>
      </c>
      <c r="D782" t="s">
        <v>1650</v>
      </c>
      <c r="E782" t="s">
        <v>59</v>
      </c>
      <c r="F782" t="s">
        <v>111</v>
      </c>
      <c r="G782" t="s">
        <v>1657</v>
      </c>
      <c r="H782">
        <v>1.003408650174531</v>
      </c>
      <c r="I782">
        <v>1.0151122125843317</v>
      </c>
      <c r="J782">
        <v>-2.1287570122231595E-2</v>
      </c>
      <c r="M782">
        <v>501.90300000000002</v>
      </c>
      <c r="N782">
        <v>5.5295700000000003E-2</v>
      </c>
      <c r="O782">
        <v>-10.648</v>
      </c>
      <c r="P782">
        <v>500.19799999999998</v>
      </c>
      <c r="Q782">
        <v>5.44725E-2</v>
      </c>
      <c r="S782" t="b">
        <v>0</v>
      </c>
      <c r="T782" t="b">
        <v>0</v>
      </c>
      <c r="U782">
        <v>1</v>
      </c>
      <c r="V782">
        <v>-2.1287570122231595E-2</v>
      </c>
      <c r="W782">
        <v>0.9</v>
      </c>
    </row>
    <row r="783" spans="1:23" x14ac:dyDescent="0.25">
      <c r="A783" t="s">
        <v>2616</v>
      </c>
      <c r="B783" t="s">
        <v>118</v>
      </c>
      <c r="C783" t="s">
        <v>45</v>
      </c>
      <c r="D783" t="s">
        <v>1650</v>
      </c>
      <c r="E783" t="s">
        <v>62</v>
      </c>
      <c r="F783" t="s">
        <v>111</v>
      </c>
      <c r="G783" t="s">
        <v>1658</v>
      </c>
      <c r="H783">
        <v>1.1108940859419671</v>
      </c>
      <c r="I783">
        <v>1.4340134930469504</v>
      </c>
      <c r="J783">
        <v>-1.8838539938184479E-2</v>
      </c>
      <c r="M783">
        <v>555.66700000000003</v>
      </c>
      <c r="N783">
        <v>7.8114299999999998E-2</v>
      </c>
      <c r="O783">
        <v>-9.423</v>
      </c>
      <c r="P783">
        <v>500.19799999999998</v>
      </c>
      <c r="Q783">
        <v>5.44725E-2</v>
      </c>
      <c r="S783" t="b">
        <v>0</v>
      </c>
      <c r="T783" t="b">
        <v>0</v>
      </c>
      <c r="U783">
        <v>1</v>
      </c>
      <c r="V783">
        <v>-1.8838539938184479E-2</v>
      </c>
      <c r="W783">
        <v>1</v>
      </c>
    </row>
    <row r="784" spans="1:23" x14ac:dyDescent="0.25">
      <c r="A784" t="s">
        <v>2617</v>
      </c>
      <c r="B784" t="s">
        <v>118</v>
      </c>
      <c r="C784" t="s">
        <v>45</v>
      </c>
      <c r="D784" t="s">
        <v>1650</v>
      </c>
      <c r="E784" t="s">
        <v>62</v>
      </c>
      <c r="F784" t="s">
        <v>111</v>
      </c>
      <c r="G784" t="s">
        <v>1659</v>
      </c>
      <c r="H784">
        <v>0.95459997840855015</v>
      </c>
      <c r="I784">
        <v>1.4592831245123685</v>
      </c>
      <c r="J784">
        <v>-3.5985749643141317E-4</v>
      </c>
      <c r="M784">
        <v>477.48899999999998</v>
      </c>
      <c r="N784">
        <v>7.94908E-2</v>
      </c>
      <c r="O784">
        <v>-0.18</v>
      </c>
      <c r="P784">
        <v>500.19799999999998</v>
      </c>
      <c r="Q784">
        <v>5.44725E-2</v>
      </c>
      <c r="S784" t="b">
        <v>0</v>
      </c>
      <c r="T784" t="b">
        <v>1</v>
      </c>
      <c r="U784">
        <v>1</v>
      </c>
      <c r="V784">
        <v>-3.5985749643141317E-4</v>
      </c>
      <c r="W784">
        <v>0.5</v>
      </c>
    </row>
    <row r="785" spans="1:23" x14ac:dyDescent="0.25">
      <c r="A785" t="s">
        <v>2618</v>
      </c>
      <c r="B785" t="s">
        <v>118</v>
      </c>
      <c r="C785" t="s">
        <v>45</v>
      </c>
      <c r="D785" t="s">
        <v>1650</v>
      </c>
      <c r="E785" t="s">
        <v>62</v>
      </c>
      <c r="F785" t="s">
        <v>111</v>
      </c>
      <c r="G785" t="s">
        <v>1656</v>
      </c>
      <c r="H785">
        <v>0.66404903658151371</v>
      </c>
      <c r="I785">
        <v>1.0289228509798523</v>
      </c>
      <c r="J785">
        <v>-1.3834521529474328E-3</v>
      </c>
      <c r="M785">
        <v>332.15600000000001</v>
      </c>
      <c r="N785">
        <v>5.6048000000000001E-2</v>
      </c>
      <c r="O785">
        <v>-0.69199999999999995</v>
      </c>
      <c r="P785">
        <v>500.19799999999998</v>
      </c>
      <c r="Q785">
        <v>5.44725E-2</v>
      </c>
      <c r="S785" t="b">
        <v>0</v>
      </c>
      <c r="T785" t="b">
        <v>1</v>
      </c>
      <c r="U785">
        <v>1</v>
      </c>
      <c r="V785">
        <v>-1.3834521529474328E-3</v>
      </c>
      <c r="W785">
        <v>0.25</v>
      </c>
    </row>
    <row r="786" spans="1:23" x14ac:dyDescent="0.25">
      <c r="A786" t="s">
        <v>2619</v>
      </c>
      <c r="B786" t="s">
        <v>118</v>
      </c>
      <c r="C786" t="s">
        <v>45</v>
      </c>
      <c r="D786" t="s">
        <v>1650</v>
      </c>
      <c r="E786" t="s">
        <v>62</v>
      </c>
      <c r="F786" t="s">
        <v>111</v>
      </c>
      <c r="G786" t="s">
        <v>1657</v>
      </c>
      <c r="H786">
        <v>1.0060076209820912</v>
      </c>
      <c r="I786">
        <v>1.0166799761347469</v>
      </c>
      <c r="J786">
        <v>-2.0020072051467618E-2</v>
      </c>
      <c r="M786">
        <v>503.20299999999997</v>
      </c>
      <c r="N786">
        <v>5.5381100000000003E-2</v>
      </c>
      <c r="O786">
        <v>-10.013999999999999</v>
      </c>
      <c r="P786">
        <v>500.19799999999998</v>
      </c>
      <c r="Q786">
        <v>5.44725E-2</v>
      </c>
      <c r="S786" t="b">
        <v>0</v>
      </c>
      <c r="T786" t="b">
        <v>0</v>
      </c>
      <c r="U786">
        <v>1</v>
      </c>
      <c r="V786">
        <v>-2.0020072051467618E-2</v>
      </c>
      <c r="W786">
        <v>0.9</v>
      </c>
    </row>
    <row r="787" spans="1:23" x14ac:dyDescent="0.25">
      <c r="A787" t="s">
        <v>2620</v>
      </c>
      <c r="B787" t="s">
        <v>118</v>
      </c>
      <c r="C787" t="s">
        <v>45</v>
      </c>
      <c r="D787" t="s">
        <v>1650</v>
      </c>
      <c r="E787" t="s">
        <v>100</v>
      </c>
      <c r="F787" t="s">
        <v>111</v>
      </c>
      <c r="G787" t="s">
        <v>1658</v>
      </c>
      <c r="H787">
        <v>1.1140515891975749</v>
      </c>
      <c r="I787">
        <v>1.4478696649839375</v>
      </c>
      <c r="J787">
        <v>-1.8379876094766115E-2</v>
      </c>
      <c r="M787">
        <v>557.27200000000005</v>
      </c>
      <c r="N787">
        <v>7.8872700000000004E-2</v>
      </c>
      <c r="O787">
        <v>-9.1940000000000008</v>
      </c>
      <c r="P787">
        <v>500.221</v>
      </c>
      <c r="Q787">
        <v>5.4475000000000003E-2</v>
      </c>
      <c r="S787" t="b">
        <v>0</v>
      </c>
      <c r="T787" t="b">
        <v>0</v>
      </c>
      <c r="U787">
        <v>1</v>
      </c>
      <c r="V787">
        <v>-1.8379876094766115E-2</v>
      </c>
      <c r="W787">
        <v>1</v>
      </c>
    </row>
    <row r="788" spans="1:23" x14ac:dyDescent="0.25">
      <c r="A788" t="s">
        <v>2621</v>
      </c>
      <c r="B788" t="s">
        <v>118</v>
      </c>
      <c r="C788" t="s">
        <v>45</v>
      </c>
      <c r="D788" t="s">
        <v>1650</v>
      </c>
      <c r="E788" t="s">
        <v>100</v>
      </c>
      <c r="F788" t="s">
        <v>111</v>
      </c>
      <c r="G788" t="s">
        <v>1659</v>
      </c>
      <c r="H788">
        <v>0.95909208130006529</v>
      </c>
      <c r="I788">
        <v>1.4776044056906836</v>
      </c>
      <c r="J788">
        <v>-3.8782857976774266E-4</v>
      </c>
      <c r="M788">
        <v>479.75799999999998</v>
      </c>
      <c r="N788">
        <v>8.0492499999999995E-2</v>
      </c>
      <c r="O788">
        <v>-0.19400000000000001</v>
      </c>
      <c r="P788">
        <v>500.221</v>
      </c>
      <c r="Q788">
        <v>5.4475000000000003E-2</v>
      </c>
      <c r="S788" t="b">
        <v>0</v>
      </c>
      <c r="T788" t="b">
        <v>1</v>
      </c>
      <c r="U788">
        <v>1</v>
      </c>
      <c r="V788">
        <v>-3.8782857976774266E-4</v>
      </c>
      <c r="W788">
        <v>0.5</v>
      </c>
    </row>
    <row r="789" spans="1:23" x14ac:dyDescent="0.25">
      <c r="A789" t="s">
        <v>2622</v>
      </c>
      <c r="B789" t="s">
        <v>118</v>
      </c>
      <c r="C789" t="s">
        <v>45</v>
      </c>
      <c r="D789" t="s">
        <v>1650</v>
      </c>
      <c r="E789" t="s">
        <v>100</v>
      </c>
      <c r="F789" t="s">
        <v>111</v>
      </c>
      <c r="G789" t="s">
        <v>1656</v>
      </c>
      <c r="H789">
        <v>0.67217090046199579</v>
      </c>
      <c r="I789">
        <v>1.0309297843047269</v>
      </c>
      <c r="J789">
        <v>-1.4933399437448648E-3</v>
      </c>
      <c r="M789">
        <v>336.23399999999998</v>
      </c>
      <c r="N789">
        <v>5.6159899999999999E-2</v>
      </c>
      <c r="O789">
        <v>-0.747</v>
      </c>
      <c r="P789">
        <v>500.221</v>
      </c>
      <c r="Q789">
        <v>5.4475000000000003E-2</v>
      </c>
      <c r="S789" t="b">
        <v>0</v>
      </c>
      <c r="T789" t="b">
        <v>1</v>
      </c>
      <c r="U789">
        <v>1</v>
      </c>
      <c r="V789">
        <v>-1.4933399437448648E-3</v>
      </c>
      <c r="W789">
        <v>0.25</v>
      </c>
    </row>
    <row r="790" spans="1:23" x14ac:dyDescent="0.25">
      <c r="A790" t="s">
        <v>2623</v>
      </c>
      <c r="B790" t="s">
        <v>118</v>
      </c>
      <c r="C790" t="s">
        <v>45</v>
      </c>
      <c r="D790" t="s">
        <v>1650</v>
      </c>
      <c r="E790" t="s">
        <v>100</v>
      </c>
      <c r="F790" t="s">
        <v>111</v>
      </c>
      <c r="G790" t="s">
        <v>1657</v>
      </c>
      <c r="H790">
        <v>1.0070888667209092</v>
      </c>
      <c r="I790">
        <v>1.0160734281780632</v>
      </c>
      <c r="J790">
        <v>-1.9581345045489893E-2</v>
      </c>
      <c r="M790">
        <v>503.767</v>
      </c>
      <c r="N790">
        <v>5.53506E-2</v>
      </c>
      <c r="O790">
        <v>-9.7949999999999999</v>
      </c>
      <c r="P790">
        <v>500.221</v>
      </c>
      <c r="Q790">
        <v>5.4475000000000003E-2</v>
      </c>
      <c r="S790" t="b">
        <v>0</v>
      </c>
      <c r="T790" t="b">
        <v>0</v>
      </c>
      <c r="U790">
        <v>1</v>
      </c>
      <c r="V790">
        <v>-1.9581345045489893E-2</v>
      </c>
      <c r="W790">
        <v>0.9</v>
      </c>
    </row>
    <row r="791" spans="1:23" x14ac:dyDescent="0.25">
      <c r="A791" t="s">
        <v>2624</v>
      </c>
      <c r="B791" t="s">
        <v>118</v>
      </c>
      <c r="C791" t="s">
        <v>45</v>
      </c>
      <c r="D791" t="s">
        <v>1650</v>
      </c>
      <c r="E791" t="s">
        <v>47</v>
      </c>
      <c r="F791" t="s">
        <v>112</v>
      </c>
      <c r="G791" t="s">
        <v>1658</v>
      </c>
      <c r="H791">
        <v>1.1403961516242458</v>
      </c>
      <c r="I791">
        <v>1.5201761526918212</v>
      </c>
      <c r="J791">
        <v>-2.1694588646372009E-2</v>
      </c>
      <c r="M791">
        <v>570.49800000000005</v>
      </c>
      <c r="N791">
        <v>7.7496300000000004E-2</v>
      </c>
      <c r="O791">
        <v>-10.853</v>
      </c>
      <c r="P791">
        <v>500.26299999999998</v>
      </c>
      <c r="Q791">
        <v>5.0978500000000003E-2</v>
      </c>
      <c r="S791" t="b">
        <v>0</v>
      </c>
      <c r="T791" t="b">
        <v>0</v>
      </c>
      <c r="U791">
        <v>1</v>
      </c>
      <c r="V791">
        <v>-2.1694588646372009E-2</v>
      </c>
      <c r="W791">
        <v>1</v>
      </c>
    </row>
    <row r="792" spans="1:23" x14ac:dyDescent="0.25">
      <c r="A792" t="s">
        <v>2625</v>
      </c>
      <c r="B792" t="s">
        <v>118</v>
      </c>
      <c r="C792" t="s">
        <v>45</v>
      </c>
      <c r="D792" t="s">
        <v>1650</v>
      </c>
      <c r="E792" t="s">
        <v>47</v>
      </c>
      <c r="F792" t="s">
        <v>112</v>
      </c>
      <c r="G792" t="s">
        <v>1659</v>
      </c>
      <c r="H792">
        <v>0.93789066950783895</v>
      </c>
      <c r="I792">
        <v>1.5357454613219297</v>
      </c>
      <c r="J792">
        <v>-3.5581284244487401E-4</v>
      </c>
      <c r="M792">
        <v>469.19200000000001</v>
      </c>
      <c r="N792">
        <v>7.8289999999999998E-2</v>
      </c>
      <c r="O792">
        <v>-0.17799999999999999</v>
      </c>
      <c r="P792">
        <v>500.26299999999998</v>
      </c>
      <c r="Q792">
        <v>5.0978500000000003E-2</v>
      </c>
      <c r="S792" t="b">
        <v>0</v>
      </c>
      <c r="T792" t="b">
        <v>1</v>
      </c>
      <c r="U792">
        <v>1</v>
      </c>
      <c r="V792">
        <v>-3.5581284244487401E-4</v>
      </c>
      <c r="W792">
        <v>0.5</v>
      </c>
    </row>
    <row r="793" spans="1:23" x14ac:dyDescent="0.25">
      <c r="A793" t="s">
        <v>2626</v>
      </c>
      <c r="B793" t="s">
        <v>118</v>
      </c>
      <c r="C793" t="s">
        <v>45</v>
      </c>
      <c r="D793" t="s">
        <v>1650</v>
      </c>
      <c r="E793" t="s">
        <v>47</v>
      </c>
      <c r="F793" t="s">
        <v>112</v>
      </c>
      <c r="G793" t="s">
        <v>1656</v>
      </c>
      <c r="H793">
        <v>0.62798368058401277</v>
      </c>
      <c r="I793">
        <v>1.0195101856665065</v>
      </c>
      <c r="J793">
        <v>-1.201368080389715E-3</v>
      </c>
      <c r="M793">
        <v>314.15699999999998</v>
      </c>
      <c r="N793">
        <v>5.1973100000000001E-2</v>
      </c>
      <c r="O793">
        <v>-0.60099999999999998</v>
      </c>
      <c r="P793">
        <v>500.26299999999998</v>
      </c>
      <c r="Q793">
        <v>5.0978500000000003E-2</v>
      </c>
      <c r="S793" t="b">
        <v>0</v>
      </c>
      <c r="T793" t="b">
        <v>1</v>
      </c>
      <c r="U793">
        <v>1</v>
      </c>
      <c r="V793">
        <v>-1.201368080389715E-3</v>
      </c>
      <c r="W793">
        <v>0.25</v>
      </c>
    </row>
    <row r="794" spans="1:23" x14ac:dyDescent="0.25">
      <c r="A794" t="s">
        <v>2627</v>
      </c>
      <c r="B794" t="s">
        <v>118</v>
      </c>
      <c r="C794" t="s">
        <v>45</v>
      </c>
      <c r="D794" t="s">
        <v>1650</v>
      </c>
      <c r="E794" t="s">
        <v>47</v>
      </c>
      <c r="F794" t="s">
        <v>112</v>
      </c>
      <c r="G794" t="s">
        <v>1657</v>
      </c>
      <c r="H794">
        <v>1.0003058391286184</v>
      </c>
      <c r="I794">
        <v>1.0120384083486174</v>
      </c>
      <c r="J794">
        <v>-2.2738039791069899E-2</v>
      </c>
      <c r="M794">
        <v>500.416</v>
      </c>
      <c r="N794">
        <v>5.1592199999999998E-2</v>
      </c>
      <c r="O794">
        <v>-11.375</v>
      </c>
      <c r="P794">
        <v>500.26299999999998</v>
      </c>
      <c r="Q794">
        <v>5.0978500000000003E-2</v>
      </c>
      <c r="S794" t="b">
        <v>0</v>
      </c>
      <c r="T794" t="b">
        <v>0</v>
      </c>
      <c r="U794">
        <v>1</v>
      </c>
      <c r="V794">
        <v>-2.2738039791069899E-2</v>
      </c>
      <c r="W794">
        <v>0.9</v>
      </c>
    </row>
    <row r="795" spans="1:23" x14ac:dyDescent="0.25">
      <c r="A795" t="s">
        <v>2628</v>
      </c>
      <c r="B795" t="s">
        <v>118</v>
      </c>
      <c r="C795" t="s">
        <v>45</v>
      </c>
      <c r="D795" t="s">
        <v>1650</v>
      </c>
      <c r="E795" t="s">
        <v>67</v>
      </c>
      <c r="F795" t="s">
        <v>112</v>
      </c>
      <c r="G795" t="s">
        <v>1658</v>
      </c>
      <c r="H795">
        <v>1.1321288480685185</v>
      </c>
      <c r="I795">
        <v>1.5204745480728106</v>
      </c>
      <c r="J795">
        <v>-2.2865494036218525E-2</v>
      </c>
      <c r="M795">
        <v>566.27499999999998</v>
      </c>
      <c r="N795">
        <v>7.7499499999999999E-2</v>
      </c>
      <c r="O795">
        <v>-11.436999999999999</v>
      </c>
      <c r="P795">
        <v>500.18599999999998</v>
      </c>
      <c r="Q795">
        <v>5.0970599999999998E-2</v>
      </c>
      <c r="S795" t="b">
        <v>0</v>
      </c>
      <c r="T795" t="b">
        <v>0</v>
      </c>
      <c r="U795">
        <v>1</v>
      </c>
      <c r="V795">
        <v>-2.2865494036218525E-2</v>
      </c>
      <c r="W795">
        <v>1</v>
      </c>
    </row>
    <row r="796" spans="1:23" x14ac:dyDescent="0.25">
      <c r="A796" t="s">
        <v>2629</v>
      </c>
      <c r="B796" t="s">
        <v>118</v>
      </c>
      <c r="C796" t="s">
        <v>45</v>
      </c>
      <c r="D796" t="s">
        <v>1650</v>
      </c>
      <c r="E796" t="s">
        <v>67</v>
      </c>
      <c r="F796" t="s">
        <v>112</v>
      </c>
      <c r="G796" t="s">
        <v>1659</v>
      </c>
      <c r="H796">
        <v>0.91260251186558605</v>
      </c>
      <c r="I796">
        <v>1.5448121073717007</v>
      </c>
      <c r="J796">
        <v>0</v>
      </c>
      <c r="M796">
        <v>456.471</v>
      </c>
      <c r="N796">
        <v>7.8740000000000004E-2</v>
      </c>
      <c r="O796">
        <v>-0.17</v>
      </c>
      <c r="P796">
        <v>500.18599999999998</v>
      </c>
      <c r="Q796">
        <v>5.0970599999999998E-2</v>
      </c>
      <c r="S796" t="b">
        <v>0</v>
      </c>
      <c r="T796" t="b">
        <v>1</v>
      </c>
      <c r="U796">
        <v>1</v>
      </c>
      <c r="V796">
        <v>-3.3987356703306376E-4</v>
      </c>
      <c r="W796">
        <v>0.5</v>
      </c>
    </row>
    <row r="797" spans="1:23" x14ac:dyDescent="0.25">
      <c r="A797" t="s">
        <v>2630</v>
      </c>
      <c r="B797" t="s">
        <v>118</v>
      </c>
      <c r="C797" t="s">
        <v>45</v>
      </c>
      <c r="D797" t="s">
        <v>1650</v>
      </c>
      <c r="E797" t="s">
        <v>67</v>
      </c>
      <c r="F797" t="s">
        <v>112</v>
      </c>
      <c r="G797" t="s">
        <v>1656</v>
      </c>
      <c r="H797">
        <v>0.61209829943261107</v>
      </c>
      <c r="I797">
        <v>1.0193896089118042</v>
      </c>
      <c r="J797">
        <v>-1.1715641781257372E-3</v>
      </c>
      <c r="M797">
        <v>306.16300000000001</v>
      </c>
      <c r="N797">
        <v>5.1958900000000002E-2</v>
      </c>
      <c r="O797">
        <v>-0.58599999999999997</v>
      </c>
      <c r="P797">
        <v>500.18599999999998</v>
      </c>
      <c r="Q797">
        <v>5.0970599999999998E-2</v>
      </c>
      <c r="S797" t="b">
        <v>0</v>
      </c>
      <c r="T797" t="b">
        <v>1</v>
      </c>
      <c r="U797">
        <v>1</v>
      </c>
      <c r="V797">
        <v>-1.1715641781257372E-3</v>
      </c>
      <c r="W797">
        <v>0.25</v>
      </c>
    </row>
    <row r="798" spans="1:23" x14ac:dyDescent="0.25">
      <c r="A798" t="s">
        <v>2631</v>
      </c>
      <c r="B798" t="s">
        <v>118</v>
      </c>
      <c r="C798" t="s">
        <v>45</v>
      </c>
      <c r="D798" t="s">
        <v>1650</v>
      </c>
      <c r="E798" t="s">
        <v>67</v>
      </c>
      <c r="F798" t="s">
        <v>112</v>
      </c>
      <c r="G798" t="s">
        <v>1657</v>
      </c>
      <c r="H798">
        <v>0.99911432946943746</v>
      </c>
      <c r="I798">
        <v>1.011863701820265</v>
      </c>
      <c r="J798">
        <v>-2.3837132586677755E-2</v>
      </c>
      <c r="M798">
        <v>499.74299999999999</v>
      </c>
      <c r="N798">
        <v>5.1575299999999998E-2</v>
      </c>
      <c r="O798">
        <v>-11.923</v>
      </c>
      <c r="P798">
        <v>500.18599999999998</v>
      </c>
      <c r="Q798">
        <v>5.0970599999999998E-2</v>
      </c>
      <c r="S798" t="b">
        <v>0</v>
      </c>
      <c r="T798" t="b">
        <v>0</v>
      </c>
      <c r="U798">
        <v>1</v>
      </c>
      <c r="V798">
        <v>-2.3837132586677755E-2</v>
      </c>
      <c r="W798">
        <v>0.9</v>
      </c>
    </row>
    <row r="799" spans="1:23" x14ac:dyDescent="0.25">
      <c r="A799" t="s">
        <v>2632</v>
      </c>
      <c r="B799" t="s">
        <v>118</v>
      </c>
      <c r="C799" t="s">
        <v>45</v>
      </c>
      <c r="D799" t="s">
        <v>1650</v>
      </c>
      <c r="E799" t="s">
        <v>70</v>
      </c>
      <c r="F799" t="s">
        <v>112</v>
      </c>
      <c r="G799" t="s">
        <v>1658</v>
      </c>
      <c r="H799">
        <v>1.1399056941315684</v>
      </c>
      <c r="I799">
        <v>1.5093731549390261</v>
      </c>
      <c r="J799">
        <v>-2.1295776224447168E-2</v>
      </c>
      <c r="M799">
        <v>570.28</v>
      </c>
      <c r="N799">
        <v>7.6948900000000001E-2</v>
      </c>
      <c r="O799">
        <v>-10.654</v>
      </c>
      <c r="P799">
        <v>500.28699999999998</v>
      </c>
      <c r="Q799">
        <v>5.0980699999999997E-2</v>
      </c>
      <c r="S799" t="b">
        <v>0</v>
      </c>
      <c r="T799" t="b">
        <v>0</v>
      </c>
      <c r="U799">
        <v>1</v>
      </c>
      <c r="V799">
        <v>-2.1295776224447168E-2</v>
      </c>
      <c r="W799">
        <v>1</v>
      </c>
    </row>
    <row r="800" spans="1:23" x14ac:dyDescent="0.25">
      <c r="A800" t="s">
        <v>2633</v>
      </c>
      <c r="B800" t="s">
        <v>118</v>
      </c>
      <c r="C800" t="s">
        <v>45</v>
      </c>
      <c r="D800" t="s">
        <v>1650</v>
      </c>
      <c r="E800" t="s">
        <v>70</v>
      </c>
      <c r="F800" t="s">
        <v>112</v>
      </c>
      <c r="G800" t="s">
        <v>1659</v>
      </c>
      <c r="H800">
        <v>0.92464525362441963</v>
      </c>
      <c r="I800">
        <v>1.544249098188138</v>
      </c>
      <c r="J800">
        <v>-4.5773725881344111E-4</v>
      </c>
      <c r="M800">
        <v>462.58800000000002</v>
      </c>
      <c r="N800">
        <v>7.8726900000000002E-2</v>
      </c>
      <c r="O800">
        <v>-0.22900000000000001</v>
      </c>
      <c r="P800">
        <v>500.28699999999998</v>
      </c>
      <c r="Q800">
        <v>5.0980699999999997E-2</v>
      </c>
      <c r="S800" t="b">
        <v>0</v>
      </c>
      <c r="T800" t="b">
        <v>1</v>
      </c>
      <c r="U800">
        <v>1</v>
      </c>
      <c r="V800">
        <v>-4.5773725881344111E-4</v>
      </c>
      <c r="W800">
        <v>0.5</v>
      </c>
    </row>
    <row r="801" spans="1:23" x14ac:dyDescent="0.25">
      <c r="A801" t="s">
        <v>2634</v>
      </c>
      <c r="B801" t="s">
        <v>118</v>
      </c>
      <c r="C801" t="s">
        <v>45</v>
      </c>
      <c r="D801" t="s">
        <v>1650</v>
      </c>
      <c r="E801" t="s">
        <v>70</v>
      </c>
      <c r="F801" t="s">
        <v>112</v>
      </c>
      <c r="G801" t="s">
        <v>1656</v>
      </c>
      <c r="H801">
        <v>0.63091985200494927</v>
      </c>
      <c r="I801">
        <v>1.0272083357035113</v>
      </c>
      <c r="J801">
        <v>-1.6770373805435679E-3</v>
      </c>
      <c r="M801">
        <v>315.64100000000002</v>
      </c>
      <c r="N801">
        <v>5.2367799999999999E-2</v>
      </c>
      <c r="O801">
        <v>-0.83899999999999997</v>
      </c>
      <c r="P801">
        <v>500.28699999999998</v>
      </c>
      <c r="Q801">
        <v>5.0980699999999997E-2</v>
      </c>
      <c r="S801" t="b">
        <v>0</v>
      </c>
      <c r="T801" t="b">
        <v>1</v>
      </c>
      <c r="U801">
        <v>1</v>
      </c>
      <c r="V801">
        <v>-1.6770373805435679E-3</v>
      </c>
      <c r="W801">
        <v>0.25</v>
      </c>
    </row>
    <row r="802" spans="1:23" x14ac:dyDescent="0.25">
      <c r="A802" t="s">
        <v>2635</v>
      </c>
      <c r="B802" t="s">
        <v>118</v>
      </c>
      <c r="C802" t="s">
        <v>45</v>
      </c>
      <c r="D802" t="s">
        <v>1650</v>
      </c>
      <c r="E802" t="s">
        <v>70</v>
      </c>
      <c r="F802" t="s">
        <v>112</v>
      </c>
      <c r="G802" t="s">
        <v>1657</v>
      </c>
      <c r="H802">
        <v>1.0031701803164983</v>
      </c>
      <c r="I802">
        <v>1.0151312163230399</v>
      </c>
      <c r="J802">
        <v>-2.2343175017539935E-2</v>
      </c>
      <c r="M802">
        <v>501.87299999999999</v>
      </c>
      <c r="N802">
        <v>5.1752100000000002E-2</v>
      </c>
      <c r="O802">
        <v>-11.178000000000001</v>
      </c>
      <c r="P802">
        <v>500.28699999999998</v>
      </c>
      <c r="Q802">
        <v>5.0980699999999997E-2</v>
      </c>
      <c r="S802" t="b">
        <v>0</v>
      </c>
      <c r="T802" t="b">
        <v>0</v>
      </c>
      <c r="U802">
        <v>1</v>
      </c>
      <c r="V802">
        <v>-2.2343175017539935E-2</v>
      </c>
      <c r="W802">
        <v>0.9</v>
      </c>
    </row>
    <row r="803" spans="1:23" x14ac:dyDescent="0.25">
      <c r="A803" t="s">
        <v>2636</v>
      </c>
      <c r="B803" t="s">
        <v>118</v>
      </c>
      <c r="C803" t="s">
        <v>45</v>
      </c>
      <c r="D803" t="s">
        <v>1650</v>
      </c>
      <c r="E803" t="s">
        <v>57</v>
      </c>
      <c r="F803" t="s">
        <v>112</v>
      </c>
      <c r="G803" t="s">
        <v>1658</v>
      </c>
      <c r="H803">
        <v>1.149070967896713</v>
      </c>
      <c r="I803">
        <v>1.456666065024445</v>
      </c>
      <c r="J803">
        <v>-1.8708591397806472E-2</v>
      </c>
      <c r="M803">
        <v>574.76300000000003</v>
      </c>
      <c r="N803">
        <v>7.4248599999999998E-2</v>
      </c>
      <c r="O803">
        <v>-9.3580000000000005</v>
      </c>
      <c r="P803">
        <v>500.19799999999998</v>
      </c>
      <c r="Q803">
        <v>5.0971599999999999E-2</v>
      </c>
      <c r="S803" t="b">
        <v>0</v>
      </c>
      <c r="T803" t="b">
        <v>0</v>
      </c>
      <c r="U803">
        <v>1</v>
      </c>
      <c r="V803">
        <v>-1.8708591397806472E-2</v>
      </c>
      <c r="W803">
        <v>1</v>
      </c>
    </row>
    <row r="804" spans="1:23" x14ac:dyDescent="0.25">
      <c r="A804" t="s">
        <v>2637</v>
      </c>
      <c r="B804" t="s">
        <v>118</v>
      </c>
      <c r="C804" t="s">
        <v>45</v>
      </c>
      <c r="D804" t="s">
        <v>1650</v>
      </c>
      <c r="E804" t="s">
        <v>57</v>
      </c>
      <c r="F804" t="s">
        <v>112</v>
      </c>
      <c r="G804" t="s">
        <v>1659</v>
      </c>
      <c r="H804">
        <v>0.95534368390117519</v>
      </c>
      <c r="I804">
        <v>1.4834849210148398</v>
      </c>
      <c r="J804">
        <v>-4.7781078692837636E-4</v>
      </c>
      <c r="M804">
        <v>477.86099999999999</v>
      </c>
      <c r="N804">
        <v>7.5615600000000005E-2</v>
      </c>
      <c r="O804">
        <v>-0.23899999999999999</v>
      </c>
      <c r="P804">
        <v>500.19799999999998</v>
      </c>
      <c r="Q804">
        <v>5.0971599999999999E-2</v>
      </c>
      <c r="S804" t="b">
        <v>0</v>
      </c>
      <c r="T804" t="b">
        <v>1</v>
      </c>
      <c r="U804">
        <v>1</v>
      </c>
      <c r="V804">
        <v>-4.7781078692837636E-4</v>
      </c>
      <c r="W804">
        <v>0.5</v>
      </c>
    </row>
    <row r="805" spans="1:23" x14ac:dyDescent="0.25">
      <c r="A805" t="s">
        <v>2638</v>
      </c>
      <c r="B805" t="s">
        <v>118</v>
      </c>
      <c r="C805" t="s">
        <v>45</v>
      </c>
      <c r="D805" t="s">
        <v>1650</v>
      </c>
      <c r="E805" t="s">
        <v>57</v>
      </c>
      <c r="F805" t="s">
        <v>112</v>
      </c>
      <c r="G805" t="s">
        <v>1656</v>
      </c>
      <c r="H805">
        <v>0.66050843865829134</v>
      </c>
      <c r="I805">
        <v>1.026477489425484</v>
      </c>
      <c r="J805">
        <v>-1.5873714009252337E-3</v>
      </c>
      <c r="M805">
        <v>330.38499999999999</v>
      </c>
      <c r="N805">
        <v>5.2321199999999998E-2</v>
      </c>
      <c r="O805">
        <v>-0.79400000000000004</v>
      </c>
      <c r="P805">
        <v>500.19799999999998</v>
      </c>
      <c r="Q805">
        <v>5.0971599999999999E-2</v>
      </c>
      <c r="S805" t="b">
        <v>0</v>
      </c>
      <c r="T805" t="b">
        <v>1</v>
      </c>
      <c r="U805">
        <v>1</v>
      </c>
      <c r="V805">
        <v>-1.5873714009252337E-3</v>
      </c>
      <c r="W805">
        <v>0.25</v>
      </c>
    </row>
    <row r="806" spans="1:23" x14ac:dyDescent="0.25">
      <c r="A806" t="s">
        <v>2639</v>
      </c>
      <c r="B806" t="s">
        <v>118</v>
      </c>
      <c r="C806" t="s">
        <v>45</v>
      </c>
      <c r="D806" t="s">
        <v>1650</v>
      </c>
      <c r="E806" t="s">
        <v>57</v>
      </c>
      <c r="F806" t="s">
        <v>112</v>
      </c>
      <c r="G806" t="s">
        <v>1657</v>
      </c>
      <c r="H806">
        <v>1.0048820667015861</v>
      </c>
      <c r="I806">
        <v>1.0160246097827026</v>
      </c>
      <c r="J806">
        <v>-2.0078049092559346E-2</v>
      </c>
      <c r="M806">
        <v>502.64</v>
      </c>
      <c r="N806">
        <v>5.1788399999999998E-2</v>
      </c>
      <c r="O806">
        <v>-10.042999999999999</v>
      </c>
      <c r="P806">
        <v>500.19799999999998</v>
      </c>
      <c r="Q806">
        <v>5.0971599999999999E-2</v>
      </c>
      <c r="S806" t="b">
        <v>0</v>
      </c>
      <c r="T806" t="b">
        <v>0</v>
      </c>
      <c r="U806">
        <v>1</v>
      </c>
      <c r="V806">
        <v>-2.0078049092559346E-2</v>
      </c>
      <c r="W806">
        <v>0.9</v>
      </c>
    </row>
    <row r="807" spans="1:23" x14ac:dyDescent="0.25">
      <c r="A807" t="s">
        <v>2640</v>
      </c>
      <c r="B807" t="s">
        <v>118</v>
      </c>
      <c r="C807" t="s">
        <v>45</v>
      </c>
      <c r="D807" t="s">
        <v>1650</v>
      </c>
      <c r="E807" t="s">
        <v>59</v>
      </c>
      <c r="F807" t="s">
        <v>112</v>
      </c>
      <c r="G807" t="s">
        <v>1658</v>
      </c>
      <c r="H807">
        <v>1.1287870003478622</v>
      </c>
      <c r="I807">
        <v>1.3673673182713513</v>
      </c>
      <c r="J807">
        <v>-1.9086441769059454E-2</v>
      </c>
      <c r="M807">
        <v>564.61699999999996</v>
      </c>
      <c r="N807">
        <v>6.9696900000000006E-2</v>
      </c>
      <c r="O807">
        <v>-9.5470000000000006</v>
      </c>
      <c r="P807">
        <v>500.19799999999998</v>
      </c>
      <c r="Q807">
        <v>5.0971599999999999E-2</v>
      </c>
      <c r="S807" t="b">
        <v>0</v>
      </c>
      <c r="T807" t="b">
        <v>0</v>
      </c>
      <c r="U807">
        <v>1</v>
      </c>
      <c r="V807">
        <v>-1.9086441769059454E-2</v>
      </c>
      <c r="W807">
        <v>1</v>
      </c>
    </row>
    <row r="808" spans="1:23" x14ac:dyDescent="0.25">
      <c r="A808" t="s">
        <v>2641</v>
      </c>
      <c r="B808" t="s">
        <v>118</v>
      </c>
      <c r="C808" t="s">
        <v>45</v>
      </c>
      <c r="D808" t="s">
        <v>1650</v>
      </c>
      <c r="E808" t="s">
        <v>59</v>
      </c>
      <c r="F808" t="s">
        <v>112</v>
      </c>
      <c r="G808" t="s">
        <v>1659</v>
      </c>
      <c r="H808">
        <v>0.9706336290828832</v>
      </c>
      <c r="I808">
        <v>1.3608872391684781</v>
      </c>
      <c r="J808">
        <v>0</v>
      </c>
      <c r="M808">
        <v>485.50900000000001</v>
      </c>
      <c r="N808">
        <v>6.93666E-2</v>
      </c>
      <c r="O808">
        <v>-0.14299999999999999</v>
      </c>
      <c r="P808">
        <v>500.19799999999998</v>
      </c>
      <c r="Q808">
        <v>5.0971599999999999E-2</v>
      </c>
      <c r="S808" t="b">
        <v>0</v>
      </c>
      <c r="T808" t="b">
        <v>1</v>
      </c>
      <c r="U808">
        <v>1</v>
      </c>
      <c r="V808">
        <v>-2.8588678883162264E-4</v>
      </c>
      <c r="W808">
        <v>0.5</v>
      </c>
    </row>
    <row r="809" spans="1:23" x14ac:dyDescent="0.25">
      <c r="A809" t="s">
        <v>2642</v>
      </c>
      <c r="B809" t="s">
        <v>118</v>
      </c>
      <c r="C809" t="s">
        <v>45</v>
      </c>
      <c r="D809" t="s">
        <v>1650</v>
      </c>
      <c r="E809" t="s">
        <v>59</v>
      </c>
      <c r="F809" t="s">
        <v>112</v>
      </c>
      <c r="G809" t="s">
        <v>1656</v>
      </c>
      <c r="H809">
        <v>0.65043642717483874</v>
      </c>
      <c r="I809">
        <v>1.0277095480620582</v>
      </c>
      <c r="J809">
        <v>-1.2595012375099461E-3</v>
      </c>
      <c r="M809">
        <v>325.34699999999998</v>
      </c>
      <c r="N809">
        <v>5.2384E-2</v>
      </c>
      <c r="O809">
        <v>-0.63</v>
      </c>
      <c r="P809">
        <v>500.19799999999998</v>
      </c>
      <c r="Q809">
        <v>5.0971599999999999E-2</v>
      </c>
      <c r="S809" t="b">
        <v>0</v>
      </c>
      <c r="T809" t="b">
        <v>1</v>
      </c>
      <c r="U809">
        <v>1</v>
      </c>
      <c r="V809">
        <v>-1.2595012375099461E-3</v>
      </c>
      <c r="W809">
        <v>0.25</v>
      </c>
    </row>
    <row r="810" spans="1:23" x14ac:dyDescent="0.25">
      <c r="A810" t="s">
        <v>2643</v>
      </c>
      <c r="B810" t="s">
        <v>118</v>
      </c>
      <c r="C810" t="s">
        <v>45</v>
      </c>
      <c r="D810" t="s">
        <v>1650</v>
      </c>
      <c r="E810" t="s">
        <v>59</v>
      </c>
      <c r="F810" t="s">
        <v>112</v>
      </c>
      <c r="G810" t="s">
        <v>1657</v>
      </c>
      <c r="H810">
        <v>1.0048140936189269</v>
      </c>
      <c r="I810">
        <v>1.0153830760658877</v>
      </c>
      <c r="J810">
        <v>-2.0473892338633903E-2</v>
      </c>
      <c r="M810">
        <v>502.60599999999999</v>
      </c>
      <c r="N810">
        <v>5.1755700000000002E-2</v>
      </c>
      <c r="O810">
        <v>-10.241</v>
      </c>
      <c r="P810">
        <v>500.19799999999998</v>
      </c>
      <c r="Q810">
        <v>5.0971599999999999E-2</v>
      </c>
      <c r="S810" t="b">
        <v>0</v>
      </c>
      <c r="T810" t="b">
        <v>0</v>
      </c>
      <c r="U810">
        <v>1</v>
      </c>
      <c r="V810">
        <v>-2.0473892338633903E-2</v>
      </c>
      <c r="W810">
        <v>0.9</v>
      </c>
    </row>
    <row r="811" spans="1:23" x14ac:dyDescent="0.25">
      <c r="A811" t="s">
        <v>2644</v>
      </c>
      <c r="B811" t="s">
        <v>118</v>
      </c>
      <c r="C811" t="s">
        <v>45</v>
      </c>
      <c r="D811" t="s">
        <v>1650</v>
      </c>
      <c r="E811" t="s">
        <v>62</v>
      </c>
      <c r="F811" t="s">
        <v>112</v>
      </c>
      <c r="G811" t="s">
        <v>1658</v>
      </c>
      <c r="H811">
        <v>1.1375595264275347</v>
      </c>
      <c r="I811">
        <v>1.3776730571533953</v>
      </c>
      <c r="J811">
        <v>-1.7838935781430556E-2</v>
      </c>
      <c r="M811">
        <v>569.005</v>
      </c>
      <c r="N811">
        <v>7.0222199999999999E-2</v>
      </c>
      <c r="O811">
        <v>-8.923</v>
      </c>
      <c r="P811">
        <v>500.19799999999998</v>
      </c>
      <c r="Q811">
        <v>5.0971599999999999E-2</v>
      </c>
      <c r="S811" t="b">
        <v>0</v>
      </c>
      <c r="T811" t="b">
        <v>0</v>
      </c>
      <c r="U811">
        <v>1</v>
      </c>
      <c r="V811">
        <v>-1.7838935781430556E-2</v>
      </c>
      <c r="W811">
        <v>1</v>
      </c>
    </row>
    <row r="812" spans="1:23" x14ac:dyDescent="0.25">
      <c r="A812" t="s">
        <v>2645</v>
      </c>
      <c r="B812" t="s">
        <v>118</v>
      </c>
      <c r="C812" t="s">
        <v>45</v>
      </c>
      <c r="D812" t="s">
        <v>1650</v>
      </c>
      <c r="E812" t="s">
        <v>62</v>
      </c>
      <c r="F812" t="s">
        <v>112</v>
      </c>
      <c r="G812" t="s">
        <v>1659</v>
      </c>
      <c r="H812">
        <v>0.98822466303343881</v>
      </c>
      <c r="I812">
        <v>1.3747302419386482</v>
      </c>
      <c r="J812">
        <v>0</v>
      </c>
      <c r="M812">
        <v>494.30799999999999</v>
      </c>
      <c r="N812">
        <v>7.0072200000000001E-2</v>
      </c>
      <c r="O812">
        <v>-0.155</v>
      </c>
      <c r="P812">
        <v>500.19799999999998</v>
      </c>
      <c r="Q812">
        <v>5.0971599999999999E-2</v>
      </c>
      <c r="S812" t="b">
        <v>0</v>
      </c>
      <c r="T812" t="b">
        <v>1</v>
      </c>
      <c r="U812">
        <v>1</v>
      </c>
      <c r="V812">
        <v>-3.0987728859371692E-4</v>
      </c>
      <c r="W812">
        <v>0.5</v>
      </c>
    </row>
    <row r="813" spans="1:23" x14ac:dyDescent="0.25">
      <c r="A813" t="s">
        <v>2646</v>
      </c>
      <c r="B813" t="s">
        <v>118</v>
      </c>
      <c r="C813" t="s">
        <v>45</v>
      </c>
      <c r="D813" t="s">
        <v>1650</v>
      </c>
      <c r="E813" t="s">
        <v>62</v>
      </c>
      <c r="F813" t="s">
        <v>112</v>
      </c>
      <c r="G813" t="s">
        <v>1656</v>
      </c>
      <c r="H813">
        <v>0.68038656691949984</v>
      </c>
      <c r="I813">
        <v>1.0303011873278454</v>
      </c>
      <c r="J813">
        <v>-1.4334323607851291E-3</v>
      </c>
      <c r="M813">
        <v>340.32799999999997</v>
      </c>
      <c r="N813">
        <v>5.2516100000000003E-2</v>
      </c>
      <c r="O813">
        <v>-0.71699999999999997</v>
      </c>
      <c r="P813">
        <v>500.19799999999998</v>
      </c>
      <c r="Q813">
        <v>5.0971599999999999E-2</v>
      </c>
      <c r="S813" t="b">
        <v>0</v>
      </c>
      <c r="T813" t="b">
        <v>1</v>
      </c>
      <c r="U813">
        <v>1</v>
      </c>
      <c r="V813">
        <v>-1.4334323607851291E-3</v>
      </c>
      <c r="W813">
        <v>0.25</v>
      </c>
    </row>
    <row r="814" spans="1:23" x14ac:dyDescent="0.25">
      <c r="A814" t="s">
        <v>2647</v>
      </c>
      <c r="B814" t="s">
        <v>118</v>
      </c>
      <c r="C814" t="s">
        <v>45</v>
      </c>
      <c r="D814" t="s">
        <v>1650</v>
      </c>
      <c r="E814" t="s">
        <v>62</v>
      </c>
      <c r="F814" t="s">
        <v>112</v>
      </c>
      <c r="G814" t="s">
        <v>1657</v>
      </c>
      <c r="H814">
        <v>1.0071751586371798</v>
      </c>
      <c r="I814">
        <v>1.0158421552393884</v>
      </c>
      <c r="J814">
        <v>-1.9290361017037252E-2</v>
      </c>
      <c r="M814">
        <v>503.78699999999998</v>
      </c>
      <c r="N814">
        <v>5.1779100000000002E-2</v>
      </c>
      <c r="O814">
        <v>-9.6489999999999991</v>
      </c>
      <c r="P814">
        <v>500.19799999999998</v>
      </c>
      <c r="Q814">
        <v>5.0971599999999999E-2</v>
      </c>
      <c r="S814" t="b">
        <v>0</v>
      </c>
      <c r="T814" t="b">
        <v>0</v>
      </c>
      <c r="U814">
        <v>1</v>
      </c>
      <c r="V814">
        <v>-1.9290361017037252E-2</v>
      </c>
      <c r="W814">
        <v>0.9</v>
      </c>
    </row>
    <row r="815" spans="1:23" x14ac:dyDescent="0.25">
      <c r="A815" t="s">
        <v>2648</v>
      </c>
      <c r="B815" t="s">
        <v>118</v>
      </c>
      <c r="C815" t="s">
        <v>45</v>
      </c>
      <c r="D815" t="s">
        <v>1650</v>
      </c>
      <c r="E815" t="s">
        <v>100</v>
      </c>
      <c r="F815" t="s">
        <v>112</v>
      </c>
      <c r="G815" t="s">
        <v>1658</v>
      </c>
      <c r="H815">
        <v>1.142223137373281</v>
      </c>
      <c r="I815">
        <v>1.4060560285635815</v>
      </c>
      <c r="J815">
        <v>-1.733633733889621E-2</v>
      </c>
      <c r="M815">
        <v>571.36400000000003</v>
      </c>
      <c r="N815">
        <v>7.1672299999999994E-2</v>
      </c>
      <c r="O815">
        <v>-8.6720000000000006</v>
      </c>
      <c r="P815">
        <v>500.221</v>
      </c>
      <c r="Q815">
        <v>5.0973999999999998E-2</v>
      </c>
      <c r="S815" t="b">
        <v>0</v>
      </c>
      <c r="T815" t="b">
        <v>0</v>
      </c>
      <c r="U815">
        <v>1</v>
      </c>
      <c r="V815">
        <v>-1.733633733889621E-2</v>
      </c>
      <c r="W815">
        <v>1</v>
      </c>
    </row>
    <row r="816" spans="1:23" x14ac:dyDescent="0.25">
      <c r="A816" t="s">
        <v>2649</v>
      </c>
      <c r="B816" t="s">
        <v>118</v>
      </c>
      <c r="C816" t="s">
        <v>45</v>
      </c>
      <c r="D816" t="s">
        <v>1650</v>
      </c>
      <c r="E816" t="s">
        <v>100</v>
      </c>
      <c r="F816" t="s">
        <v>112</v>
      </c>
      <c r="G816" t="s">
        <v>1659</v>
      </c>
      <c r="H816">
        <v>0.99369078867140725</v>
      </c>
      <c r="I816">
        <v>1.4001471338329345</v>
      </c>
      <c r="J816">
        <v>0</v>
      </c>
      <c r="M816">
        <v>497.065</v>
      </c>
      <c r="N816">
        <v>7.1371100000000007E-2</v>
      </c>
      <c r="O816">
        <v>-0.16600000000000001</v>
      </c>
      <c r="P816">
        <v>500.221</v>
      </c>
      <c r="Q816">
        <v>5.0973999999999998E-2</v>
      </c>
      <c r="S816" t="b">
        <v>0</v>
      </c>
      <c r="T816" t="b">
        <v>1</v>
      </c>
      <c r="U816">
        <v>1</v>
      </c>
      <c r="V816">
        <v>-3.318533208321922E-4</v>
      </c>
      <c r="W816">
        <v>0.5</v>
      </c>
    </row>
    <row r="817" spans="1:23" x14ac:dyDescent="0.25">
      <c r="A817" t="s">
        <v>2650</v>
      </c>
      <c r="B817" t="s">
        <v>118</v>
      </c>
      <c r="C817" t="s">
        <v>45</v>
      </c>
      <c r="D817" t="s">
        <v>1650</v>
      </c>
      <c r="E817" t="s">
        <v>100</v>
      </c>
      <c r="F817" t="s">
        <v>112</v>
      </c>
      <c r="G817" t="s">
        <v>1656</v>
      </c>
      <c r="H817">
        <v>0.68890950200011603</v>
      </c>
      <c r="I817">
        <v>1.0324714560364108</v>
      </c>
      <c r="J817">
        <v>-1.5493152026804153E-3</v>
      </c>
      <c r="M817">
        <v>344.60700000000003</v>
      </c>
      <c r="N817">
        <v>5.2629200000000001E-2</v>
      </c>
      <c r="O817">
        <v>-0.77500000000000002</v>
      </c>
      <c r="P817">
        <v>500.221</v>
      </c>
      <c r="Q817">
        <v>5.0973999999999998E-2</v>
      </c>
      <c r="S817" t="b">
        <v>0</v>
      </c>
      <c r="T817" t="b">
        <v>1</v>
      </c>
      <c r="U817">
        <v>1</v>
      </c>
      <c r="V817">
        <v>-1.5493152026804153E-3</v>
      </c>
      <c r="W817">
        <v>0.25</v>
      </c>
    </row>
    <row r="818" spans="1:23" x14ac:dyDescent="0.25">
      <c r="A818" t="s">
        <v>2651</v>
      </c>
      <c r="B818" t="s">
        <v>118</v>
      </c>
      <c r="C818" t="s">
        <v>45</v>
      </c>
      <c r="D818" t="s">
        <v>1650</v>
      </c>
      <c r="E818" t="s">
        <v>100</v>
      </c>
      <c r="F818" t="s">
        <v>112</v>
      </c>
      <c r="G818" t="s">
        <v>1657</v>
      </c>
      <c r="H818">
        <v>1.0086441792727614</v>
      </c>
      <c r="I818">
        <v>1.0164672185820223</v>
      </c>
      <c r="J818">
        <v>-1.8879655192404959E-2</v>
      </c>
      <c r="M818">
        <v>504.54500000000002</v>
      </c>
      <c r="N818">
        <v>5.1813400000000003E-2</v>
      </c>
      <c r="O818">
        <v>-9.4440000000000008</v>
      </c>
      <c r="P818">
        <v>500.221</v>
      </c>
      <c r="Q818">
        <v>5.0973999999999998E-2</v>
      </c>
      <c r="S818" t="b">
        <v>0</v>
      </c>
      <c r="T818" t="b">
        <v>0</v>
      </c>
      <c r="U818">
        <v>1</v>
      </c>
      <c r="V818">
        <v>-1.8879655192404959E-2</v>
      </c>
      <c r="W818">
        <v>0.9</v>
      </c>
    </row>
    <row r="819" spans="1:23" x14ac:dyDescent="0.25">
      <c r="A819" t="s">
        <v>2652</v>
      </c>
      <c r="B819" t="s">
        <v>118</v>
      </c>
      <c r="C819" t="s">
        <v>45</v>
      </c>
      <c r="D819" t="s">
        <v>1650</v>
      </c>
      <c r="E819" t="s">
        <v>47</v>
      </c>
      <c r="F819" t="s">
        <v>113</v>
      </c>
      <c r="G819" t="s">
        <v>1658</v>
      </c>
      <c r="H819">
        <v>1.150699468404013</v>
      </c>
      <c r="I819">
        <v>1.4252660638477392</v>
      </c>
      <c r="J819">
        <v>-2.2143171189895679E-2</v>
      </c>
      <c r="M819">
        <v>575.78700000000003</v>
      </c>
      <c r="N819">
        <v>7.5170100000000004E-2</v>
      </c>
      <c r="O819">
        <v>-11.08</v>
      </c>
      <c r="P819">
        <v>500.38</v>
      </c>
      <c r="Q819">
        <v>5.2741099999999999E-2</v>
      </c>
      <c r="S819" t="b">
        <v>0</v>
      </c>
      <c r="T819" t="b">
        <v>0</v>
      </c>
      <c r="U819">
        <v>1</v>
      </c>
      <c r="V819">
        <v>-2.2143171189895679E-2</v>
      </c>
      <c r="W819">
        <v>1</v>
      </c>
    </row>
    <row r="820" spans="1:23" x14ac:dyDescent="0.25">
      <c r="A820" t="s">
        <v>2653</v>
      </c>
      <c r="B820" t="s">
        <v>118</v>
      </c>
      <c r="C820" t="s">
        <v>45</v>
      </c>
      <c r="D820" t="s">
        <v>1650</v>
      </c>
      <c r="E820" t="s">
        <v>47</v>
      </c>
      <c r="F820" t="s">
        <v>113</v>
      </c>
      <c r="G820" t="s">
        <v>1659</v>
      </c>
      <c r="H820">
        <v>0.94819537151764666</v>
      </c>
      <c r="I820">
        <v>1.4662606581963593</v>
      </c>
      <c r="J820">
        <v>0</v>
      </c>
      <c r="M820">
        <v>474.45800000000003</v>
      </c>
      <c r="N820">
        <v>7.7332200000000004E-2</v>
      </c>
      <c r="O820">
        <v>-0.128</v>
      </c>
      <c r="P820">
        <v>500.38</v>
      </c>
      <c r="Q820">
        <v>5.2741099999999999E-2</v>
      </c>
      <c r="S820" t="b">
        <v>0</v>
      </c>
      <c r="T820" t="b">
        <v>1</v>
      </c>
      <c r="U820">
        <v>1</v>
      </c>
      <c r="V820">
        <v>-2.5580558775330751E-4</v>
      </c>
      <c r="W820">
        <v>0.5</v>
      </c>
    </row>
    <row r="821" spans="1:23" x14ac:dyDescent="0.25">
      <c r="A821" t="s">
        <v>2654</v>
      </c>
      <c r="B821" t="s">
        <v>118</v>
      </c>
      <c r="C821" t="s">
        <v>45</v>
      </c>
      <c r="D821" t="s">
        <v>1650</v>
      </c>
      <c r="E821" t="s">
        <v>47</v>
      </c>
      <c r="F821" t="s">
        <v>113</v>
      </c>
      <c r="G821" t="s">
        <v>1656</v>
      </c>
      <c r="H821">
        <v>0.62003277509093091</v>
      </c>
      <c r="I821">
        <v>1.0161619685596244</v>
      </c>
      <c r="J821">
        <v>-1.0132299452416164E-3</v>
      </c>
      <c r="M821">
        <v>310.25200000000001</v>
      </c>
      <c r="N821">
        <v>5.3593500000000002E-2</v>
      </c>
      <c r="O821">
        <v>-0.50700000000000001</v>
      </c>
      <c r="P821">
        <v>500.38</v>
      </c>
      <c r="Q821">
        <v>5.2741099999999999E-2</v>
      </c>
      <c r="S821" t="b">
        <v>0</v>
      </c>
      <c r="T821" t="b">
        <v>1</v>
      </c>
      <c r="U821">
        <v>1</v>
      </c>
      <c r="V821">
        <v>-1.0132299452416164E-3</v>
      </c>
      <c r="W821">
        <v>0.25</v>
      </c>
    </row>
    <row r="822" spans="1:23" x14ac:dyDescent="0.25">
      <c r="A822" t="s">
        <v>2655</v>
      </c>
      <c r="B822" t="s">
        <v>118</v>
      </c>
      <c r="C822" t="s">
        <v>45</v>
      </c>
      <c r="D822" t="s">
        <v>1650</v>
      </c>
      <c r="E822" t="s">
        <v>47</v>
      </c>
      <c r="F822" t="s">
        <v>113</v>
      </c>
      <c r="G822" t="s">
        <v>1657</v>
      </c>
      <c r="H822">
        <v>0.99872097206123345</v>
      </c>
      <c r="I822">
        <v>1.0110957109351151</v>
      </c>
      <c r="J822">
        <v>-2.3444182421359767E-2</v>
      </c>
      <c r="M822">
        <v>499.74</v>
      </c>
      <c r="N822">
        <v>5.33263E-2</v>
      </c>
      <c r="O822">
        <v>-11.731</v>
      </c>
      <c r="P822">
        <v>500.38</v>
      </c>
      <c r="Q822">
        <v>5.2741099999999999E-2</v>
      </c>
      <c r="S822" t="b">
        <v>0</v>
      </c>
      <c r="T822" t="b">
        <v>0</v>
      </c>
      <c r="U822">
        <v>1</v>
      </c>
      <c r="V822">
        <v>-2.3444182421359767E-2</v>
      </c>
      <c r="W822">
        <v>0.9</v>
      </c>
    </row>
    <row r="823" spans="1:23" x14ac:dyDescent="0.25">
      <c r="A823" t="s">
        <v>2656</v>
      </c>
      <c r="B823" t="s">
        <v>118</v>
      </c>
      <c r="C823" t="s">
        <v>45</v>
      </c>
      <c r="D823" t="s">
        <v>1650</v>
      </c>
      <c r="E823" t="s">
        <v>67</v>
      </c>
      <c r="F823" t="s">
        <v>113</v>
      </c>
      <c r="G823" t="s">
        <v>1658</v>
      </c>
      <c r="H823">
        <v>1.1512762987934848</v>
      </c>
      <c r="I823">
        <v>1.4483983199717718</v>
      </c>
      <c r="J823">
        <v>-2.0543151816171383E-2</v>
      </c>
      <c r="M823">
        <v>575.774</v>
      </c>
      <c r="N823">
        <v>7.6350000000000001E-2</v>
      </c>
      <c r="O823">
        <v>-10.273999999999999</v>
      </c>
      <c r="P823">
        <v>500.11799999999999</v>
      </c>
      <c r="Q823">
        <v>5.2713400000000001E-2</v>
      </c>
      <c r="S823" t="b">
        <v>0</v>
      </c>
      <c r="T823" t="b">
        <v>0</v>
      </c>
      <c r="U823">
        <v>1</v>
      </c>
      <c r="V823">
        <v>-2.0543151816171383E-2</v>
      </c>
      <c r="W823">
        <v>1</v>
      </c>
    </row>
    <row r="824" spans="1:23" x14ac:dyDescent="0.25">
      <c r="A824" t="s">
        <v>2657</v>
      </c>
      <c r="B824" t="s">
        <v>118</v>
      </c>
      <c r="C824" t="s">
        <v>45</v>
      </c>
      <c r="D824" t="s">
        <v>1650</v>
      </c>
      <c r="E824" t="s">
        <v>67</v>
      </c>
      <c r="F824" t="s">
        <v>113</v>
      </c>
      <c r="G824" t="s">
        <v>1659</v>
      </c>
      <c r="H824">
        <v>0.95602837730295653</v>
      </c>
      <c r="I824">
        <v>1.4874775673737606</v>
      </c>
      <c r="J824">
        <v>0</v>
      </c>
      <c r="M824">
        <v>478.12700000000001</v>
      </c>
      <c r="N824">
        <v>7.8409999999999994E-2</v>
      </c>
      <c r="O824">
        <v>-0.16700000000000001</v>
      </c>
      <c r="P824">
        <v>500.11799999999999</v>
      </c>
      <c r="Q824">
        <v>5.2713400000000001E-2</v>
      </c>
      <c r="S824" t="b">
        <v>0</v>
      </c>
      <c r="T824" t="b">
        <v>1</v>
      </c>
      <c r="U824">
        <v>1</v>
      </c>
      <c r="V824">
        <v>-3.3392119459807489E-4</v>
      </c>
      <c r="W824">
        <v>0.5</v>
      </c>
    </row>
    <row r="825" spans="1:23" x14ac:dyDescent="0.25">
      <c r="A825" t="s">
        <v>2658</v>
      </c>
      <c r="B825" t="s">
        <v>118</v>
      </c>
      <c r="C825" t="s">
        <v>45</v>
      </c>
      <c r="D825" t="s">
        <v>1650</v>
      </c>
      <c r="E825" t="s">
        <v>67</v>
      </c>
      <c r="F825" t="s">
        <v>113</v>
      </c>
      <c r="G825" t="s">
        <v>1656</v>
      </c>
      <c r="H825">
        <v>0.66323347689945167</v>
      </c>
      <c r="I825">
        <v>1.0154742437406807</v>
      </c>
      <c r="J825">
        <v>-1.0377550897988075E-3</v>
      </c>
      <c r="M825">
        <v>331.69499999999999</v>
      </c>
      <c r="N825">
        <v>5.3529100000000003E-2</v>
      </c>
      <c r="O825">
        <v>-0.51900000000000002</v>
      </c>
      <c r="P825">
        <v>500.11799999999999</v>
      </c>
      <c r="Q825">
        <v>5.2713400000000001E-2</v>
      </c>
      <c r="S825" t="b">
        <v>0</v>
      </c>
      <c r="T825" t="b">
        <v>1</v>
      </c>
      <c r="U825">
        <v>1</v>
      </c>
      <c r="V825">
        <v>-1.0377550897988075E-3</v>
      </c>
      <c r="W825">
        <v>0.25</v>
      </c>
    </row>
    <row r="826" spans="1:23" x14ac:dyDescent="0.25">
      <c r="A826" t="s">
        <v>2659</v>
      </c>
      <c r="B826" t="s">
        <v>118</v>
      </c>
      <c r="C826" t="s">
        <v>45</v>
      </c>
      <c r="D826" t="s">
        <v>1650</v>
      </c>
      <c r="E826" t="s">
        <v>67</v>
      </c>
      <c r="F826" t="s">
        <v>113</v>
      </c>
      <c r="G826" t="s">
        <v>1657</v>
      </c>
      <c r="H826">
        <v>1.0001939542268024</v>
      </c>
      <c r="I826">
        <v>1.0102782214768922</v>
      </c>
      <c r="J826">
        <v>-2.1522920590740586E-2</v>
      </c>
      <c r="M826">
        <v>500.21499999999997</v>
      </c>
      <c r="N826">
        <v>5.3255200000000003E-2</v>
      </c>
      <c r="O826">
        <v>-10.763999999999999</v>
      </c>
      <c r="P826">
        <v>500.11799999999999</v>
      </c>
      <c r="Q826">
        <v>5.2713400000000001E-2</v>
      </c>
      <c r="S826" t="b">
        <v>0</v>
      </c>
      <c r="T826" t="b">
        <v>0</v>
      </c>
      <c r="U826">
        <v>1</v>
      </c>
      <c r="V826">
        <v>-2.1522920590740586E-2</v>
      </c>
      <c r="W826">
        <v>0.9</v>
      </c>
    </row>
    <row r="827" spans="1:23" x14ac:dyDescent="0.25">
      <c r="A827" t="s">
        <v>2660</v>
      </c>
      <c r="B827" t="s">
        <v>118</v>
      </c>
      <c r="C827" t="s">
        <v>45</v>
      </c>
      <c r="D827" t="s">
        <v>1650</v>
      </c>
      <c r="E827" t="s">
        <v>70</v>
      </c>
      <c r="F827" t="s">
        <v>113</v>
      </c>
      <c r="G827" t="s">
        <v>1658</v>
      </c>
      <c r="H827">
        <v>1.1689802413260941</v>
      </c>
      <c r="I827">
        <v>1.3194136512518422</v>
      </c>
      <c r="J827">
        <v>-1.8965048497109366E-2</v>
      </c>
      <c r="M827">
        <v>584.76599999999996</v>
      </c>
      <c r="N827">
        <v>6.9567799999999999E-2</v>
      </c>
      <c r="O827">
        <v>-9.4870000000000001</v>
      </c>
      <c r="P827">
        <v>500.23599999999999</v>
      </c>
      <c r="Q827">
        <v>5.2726299999999997E-2</v>
      </c>
      <c r="S827" t="b">
        <v>0</v>
      </c>
      <c r="T827" t="b">
        <v>0</v>
      </c>
      <c r="U827">
        <v>1</v>
      </c>
      <c r="V827">
        <v>-1.8965048497109366E-2</v>
      </c>
      <c r="W827">
        <v>1</v>
      </c>
    </row>
    <row r="828" spans="1:23" x14ac:dyDescent="0.25">
      <c r="A828" t="s">
        <v>2661</v>
      </c>
      <c r="B828" t="s">
        <v>118</v>
      </c>
      <c r="C828" t="s">
        <v>45</v>
      </c>
      <c r="D828" t="s">
        <v>1650</v>
      </c>
      <c r="E828" t="s">
        <v>70</v>
      </c>
      <c r="F828" t="s">
        <v>113</v>
      </c>
      <c r="G828" t="s">
        <v>1659</v>
      </c>
      <c r="H828">
        <v>0.96918054678191901</v>
      </c>
      <c r="I828">
        <v>1.3481146979780489</v>
      </c>
      <c r="J828">
        <v>-3.8981600684476929E-4</v>
      </c>
      <c r="M828">
        <v>484.81900000000002</v>
      </c>
      <c r="N828">
        <v>7.1081099999999994E-2</v>
      </c>
      <c r="O828">
        <v>-0.19500000000000001</v>
      </c>
      <c r="P828">
        <v>500.23599999999999</v>
      </c>
      <c r="Q828">
        <v>5.2726299999999997E-2</v>
      </c>
      <c r="S828" t="b">
        <v>0</v>
      </c>
      <c r="T828" t="b">
        <v>1</v>
      </c>
      <c r="U828">
        <v>1</v>
      </c>
      <c r="V828">
        <v>-3.8981600684476929E-4</v>
      </c>
      <c r="W828">
        <v>0.5</v>
      </c>
    </row>
    <row r="829" spans="1:23" x14ac:dyDescent="0.25">
      <c r="A829" t="s">
        <v>2662</v>
      </c>
      <c r="B829" t="s">
        <v>118</v>
      </c>
      <c r="C829" t="s">
        <v>45</v>
      </c>
      <c r="D829" t="s">
        <v>1650</v>
      </c>
      <c r="E829" t="s">
        <v>70</v>
      </c>
      <c r="F829" t="s">
        <v>113</v>
      </c>
      <c r="G829" t="s">
        <v>1656</v>
      </c>
      <c r="H829">
        <v>0.64495758002222947</v>
      </c>
      <c r="I829">
        <v>1.0260022038337604</v>
      </c>
      <c r="J829">
        <v>-1.6792074141005445E-3</v>
      </c>
      <c r="M829">
        <v>322.63099999999997</v>
      </c>
      <c r="N829">
        <v>5.4097300000000001E-2</v>
      </c>
      <c r="O829">
        <v>-0.84</v>
      </c>
      <c r="P829">
        <v>500.23599999999999</v>
      </c>
      <c r="Q829">
        <v>5.2726299999999997E-2</v>
      </c>
      <c r="S829" t="b">
        <v>0</v>
      </c>
      <c r="T829" t="b">
        <v>1</v>
      </c>
      <c r="U829">
        <v>1</v>
      </c>
      <c r="V829">
        <v>-1.6792074141005445E-3</v>
      </c>
      <c r="W829">
        <v>0.25</v>
      </c>
    </row>
    <row r="830" spans="1:23" x14ac:dyDescent="0.25">
      <c r="A830" t="s">
        <v>2663</v>
      </c>
      <c r="B830" t="s">
        <v>118</v>
      </c>
      <c r="C830" t="s">
        <v>45</v>
      </c>
      <c r="D830" t="s">
        <v>1650</v>
      </c>
      <c r="E830" t="s">
        <v>70</v>
      </c>
      <c r="F830" t="s">
        <v>113</v>
      </c>
      <c r="G830" t="s">
        <v>1657</v>
      </c>
      <c r="H830">
        <v>1.0039761232698168</v>
      </c>
      <c r="I830">
        <v>1.0143875068040049</v>
      </c>
      <c r="J830">
        <v>-2.1311940763959411E-2</v>
      </c>
      <c r="M830">
        <v>502.22500000000002</v>
      </c>
      <c r="N830">
        <v>5.3484900000000002E-2</v>
      </c>
      <c r="O830">
        <v>-10.661</v>
      </c>
      <c r="P830">
        <v>500.23599999999999</v>
      </c>
      <c r="Q830">
        <v>5.2726299999999997E-2</v>
      </c>
      <c r="S830" t="b">
        <v>0</v>
      </c>
      <c r="T830" t="b">
        <v>0</v>
      </c>
      <c r="U830">
        <v>1</v>
      </c>
      <c r="V830">
        <v>-2.1311940763959411E-2</v>
      </c>
      <c r="W830">
        <v>0.9</v>
      </c>
    </row>
    <row r="831" spans="1:23" x14ac:dyDescent="0.25">
      <c r="A831" t="s">
        <v>2664</v>
      </c>
      <c r="B831" t="s">
        <v>118</v>
      </c>
      <c r="C831" t="s">
        <v>45</v>
      </c>
      <c r="D831" t="s">
        <v>1650</v>
      </c>
      <c r="E831" t="s">
        <v>57</v>
      </c>
      <c r="F831" t="s">
        <v>113</v>
      </c>
      <c r="G831" t="s">
        <v>1658</v>
      </c>
      <c r="H831">
        <v>1.1788039491227615</v>
      </c>
      <c r="I831">
        <v>1.2931794389403894</v>
      </c>
      <c r="J831">
        <v>-1.920189980070483E-2</v>
      </c>
      <c r="M831">
        <v>589.71199999999999</v>
      </c>
      <c r="N831">
        <v>6.8187800000000007E-2</v>
      </c>
      <c r="O831">
        <v>-9.6059999999999999</v>
      </c>
      <c r="P831">
        <v>500.26299999999998</v>
      </c>
      <c r="Q831">
        <v>5.2728799999999999E-2</v>
      </c>
      <c r="S831" t="b">
        <v>0</v>
      </c>
      <c r="T831" t="b">
        <v>0</v>
      </c>
      <c r="U831">
        <v>1</v>
      </c>
      <c r="V831">
        <v>-1.920189980070483E-2</v>
      </c>
      <c r="W831">
        <v>1</v>
      </c>
    </row>
    <row r="832" spans="1:23" x14ac:dyDescent="0.25">
      <c r="A832" t="s">
        <v>2665</v>
      </c>
      <c r="B832" t="s">
        <v>118</v>
      </c>
      <c r="C832" t="s">
        <v>45</v>
      </c>
      <c r="D832" t="s">
        <v>1650</v>
      </c>
      <c r="E832" t="s">
        <v>57</v>
      </c>
      <c r="F832" t="s">
        <v>113</v>
      </c>
      <c r="G832" t="s">
        <v>1659</v>
      </c>
      <c r="H832">
        <v>0.9799785312925402</v>
      </c>
      <c r="I832">
        <v>1.3176651090106355</v>
      </c>
      <c r="J832">
        <v>0</v>
      </c>
      <c r="M832">
        <v>490.24700000000001</v>
      </c>
      <c r="N832">
        <v>6.9478899999999996E-2</v>
      </c>
      <c r="O832">
        <v>-0.151</v>
      </c>
      <c r="P832">
        <v>500.26299999999998</v>
      </c>
      <c r="Q832">
        <v>5.2728799999999999E-2</v>
      </c>
      <c r="S832" t="b">
        <v>0</v>
      </c>
      <c r="T832" t="b">
        <v>1</v>
      </c>
      <c r="U832">
        <v>1</v>
      </c>
      <c r="V832">
        <v>-3.0184123151222455E-4</v>
      </c>
      <c r="W832">
        <v>0.5</v>
      </c>
    </row>
    <row r="833" spans="1:23" x14ac:dyDescent="0.25">
      <c r="A833" t="s">
        <v>2666</v>
      </c>
      <c r="B833" t="s">
        <v>118</v>
      </c>
      <c r="C833" t="s">
        <v>45</v>
      </c>
      <c r="D833" t="s">
        <v>1650</v>
      </c>
      <c r="E833" t="s">
        <v>57</v>
      </c>
      <c r="F833" t="s">
        <v>113</v>
      </c>
      <c r="G833" t="s">
        <v>1656</v>
      </c>
      <c r="H833">
        <v>0.62748794134285368</v>
      </c>
      <c r="I833">
        <v>1.0259668340641168</v>
      </c>
      <c r="J833">
        <v>-1.5092061575611229E-3</v>
      </c>
      <c r="M833">
        <v>313.90899999999999</v>
      </c>
      <c r="N833">
        <v>5.4098E-2</v>
      </c>
      <c r="O833">
        <v>-0.755</v>
      </c>
      <c r="P833">
        <v>500.26299999999998</v>
      </c>
      <c r="Q833">
        <v>5.2728799999999999E-2</v>
      </c>
      <c r="S833" t="b">
        <v>0</v>
      </c>
      <c r="T833" t="b">
        <v>1</v>
      </c>
      <c r="U833">
        <v>1</v>
      </c>
      <c r="V833">
        <v>-1.5092061575611229E-3</v>
      </c>
      <c r="W833">
        <v>0.25</v>
      </c>
    </row>
    <row r="834" spans="1:23" x14ac:dyDescent="0.25">
      <c r="A834" t="s">
        <v>2667</v>
      </c>
      <c r="B834" t="s">
        <v>118</v>
      </c>
      <c r="C834" t="s">
        <v>45</v>
      </c>
      <c r="D834" t="s">
        <v>1650</v>
      </c>
      <c r="E834" t="s">
        <v>57</v>
      </c>
      <c r="F834" t="s">
        <v>113</v>
      </c>
      <c r="G834" t="s">
        <v>1657</v>
      </c>
      <c r="H834">
        <v>1.0033862188488856</v>
      </c>
      <c r="I834">
        <v>1.0156745459786682</v>
      </c>
      <c r="J834">
        <v>-2.1950454061163829E-2</v>
      </c>
      <c r="M834">
        <v>501.95699999999999</v>
      </c>
      <c r="N834">
        <v>5.35553E-2</v>
      </c>
      <c r="O834">
        <v>-10.981</v>
      </c>
      <c r="P834">
        <v>500.26299999999998</v>
      </c>
      <c r="Q834">
        <v>5.2728799999999999E-2</v>
      </c>
      <c r="S834" t="b">
        <v>0</v>
      </c>
      <c r="T834" t="b">
        <v>0</v>
      </c>
      <c r="U834">
        <v>1</v>
      </c>
      <c r="V834">
        <v>-2.1950454061163829E-2</v>
      </c>
      <c r="W834">
        <v>0.9</v>
      </c>
    </row>
    <row r="835" spans="1:23" x14ac:dyDescent="0.25">
      <c r="A835" t="s">
        <v>2668</v>
      </c>
      <c r="B835" t="s">
        <v>118</v>
      </c>
      <c r="C835" t="s">
        <v>45</v>
      </c>
      <c r="D835" t="s">
        <v>1650</v>
      </c>
      <c r="E835" t="s">
        <v>59</v>
      </c>
      <c r="F835" t="s">
        <v>113</v>
      </c>
      <c r="G835" t="s">
        <v>1658</v>
      </c>
      <c r="H835">
        <v>1.1369519632673213</v>
      </c>
      <c r="I835">
        <v>1.3439467615420795</v>
      </c>
      <c r="J835">
        <v>-1.8816102729964042E-2</v>
      </c>
      <c r="M835">
        <v>568.77499999999998</v>
      </c>
      <c r="N835">
        <v>7.0864700000000003E-2</v>
      </c>
      <c r="O835">
        <v>-9.4130000000000003</v>
      </c>
      <c r="P835">
        <v>500.26299999999998</v>
      </c>
      <c r="Q835">
        <v>5.2728799999999999E-2</v>
      </c>
      <c r="S835" t="b">
        <v>0</v>
      </c>
      <c r="T835" t="b">
        <v>0</v>
      </c>
      <c r="U835">
        <v>1</v>
      </c>
      <c r="V835">
        <v>-1.8816102729964042E-2</v>
      </c>
      <c r="W835">
        <v>1</v>
      </c>
    </row>
    <row r="836" spans="1:23" x14ac:dyDescent="0.25">
      <c r="A836" t="s">
        <v>2669</v>
      </c>
      <c r="B836" t="s">
        <v>118</v>
      </c>
      <c r="C836" t="s">
        <v>45</v>
      </c>
      <c r="D836" t="s">
        <v>1650</v>
      </c>
      <c r="E836" t="s">
        <v>59</v>
      </c>
      <c r="F836" t="s">
        <v>113</v>
      </c>
      <c r="G836" t="s">
        <v>1659</v>
      </c>
      <c r="H836">
        <v>0.97857127151118517</v>
      </c>
      <c r="I836">
        <v>1.36815364658403</v>
      </c>
      <c r="J836">
        <v>0</v>
      </c>
      <c r="M836">
        <v>489.54300000000001</v>
      </c>
      <c r="N836">
        <v>7.21411E-2</v>
      </c>
      <c r="O836">
        <v>-0.122</v>
      </c>
      <c r="P836">
        <v>500.26299999999998</v>
      </c>
      <c r="Q836">
        <v>5.2728799999999999E-2</v>
      </c>
      <c r="S836" t="b">
        <v>0</v>
      </c>
      <c r="T836" t="b">
        <v>1</v>
      </c>
      <c r="U836">
        <v>1</v>
      </c>
      <c r="V836">
        <v>-2.4387172347345296E-4</v>
      </c>
      <c r="W836">
        <v>0.5</v>
      </c>
    </row>
    <row r="837" spans="1:23" x14ac:dyDescent="0.25">
      <c r="A837" t="s">
        <v>2670</v>
      </c>
      <c r="B837" t="s">
        <v>118</v>
      </c>
      <c r="C837" t="s">
        <v>45</v>
      </c>
      <c r="D837" t="s">
        <v>1650</v>
      </c>
      <c r="E837" t="s">
        <v>59</v>
      </c>
      <c r="F837" t="s">
        <v>113</v>
      </c>
      <c r="G837" t="s">
        <v>1656</v>
      </c>
      <c r="H837">
        <v>0.61818683372546035</v>
      </c>
      <c r="I837">
        <v>1.027237486914172</v>
      </c>
      <c r="J837">
        <v>-1.1953712347305316E-3</v>
      </c>
      <c r="M837">
        <v>309.25599999999997</v>
      </c>
      <c r="N837">
        <v>5.4164999999999998E-2</v>
      </c>
      <c r="O837">
        <v>-0.59799999999999998</v>
      </c>
      <c r="P837">
        <v>500.26299999999998</v>
      </c>
      <c r="Q837">
        <v>5.2728799999999999E-2</v>
      </c>
      <c r="S837" t="b">
        <v>0</v>
      </c>
      <c r="T837" t="b">
        <v>1</v>
      </c>
      <c r="U837">
        <v>1</v>
      </c>
      <c r="V837">
        <v>-1.1953712347305316E-3</v>
      </c>
      <c r="W837">
        <v>0.25</v>
      </c>
    </row>
    <row r="838" spans="1:23" x14ac:dyDescent="0.25">
      <c r="A838" t="s">
        <v>2671</v>
      </c>
      <c r="B838" t="s">
        <v>118</v>
      </c>
      <c r="C838" t="s">
        <v>45</v>
      </c>
      <c r="D838" t="s">
        <v>1650</v>
      </c>
      <c r="E838" t="s">
        <v>59</v>
      </c>
      <c r="F838" t="s">
        <v>113</v>
      </c>
      <c r="G838" t="s">
        <v>1657</v>
      </c>
      <c r="H838">
        <v>1.0029384543729998</v>
      </c>
      <c r="I838">
        <v>1.0152212832455887</v>
      </c>
      <c r="J838">
        <v>-2.1500690636725085E-2</v>
      </c>
      <c r="M838">
        <v>501.733</v>
      </c>
      <c r="N838">
        <v>5.35314E-2</v>
      </c>
      <c r="O838">
        <v>-10.756</v>
      </c>
      <c r="P838">
        <v>500.26299999999998</v>
      </c>
      <c r="Q838">
        <v>5.2728799999999999E-2</v>
      </c>
      <c r="S838" t="b">
        <v>0</v>
      </c>
      <c r="T838" t="b">
        <v>0</v>
      </c>
      <c r="U838">
        <v>1</v>
      </c>
      <c r="V838">
        <v>-2.1500690636725085E-2</v>
      </c>
      <c r="W838">
        <v>0.9</v>
      </c>
    </row>
    <row r="839" spans="1:23" x14ac:dyDescent="0.25">
      <c r="A839" t="s">
        <v>2672</v>
      </c>
      <c r="B839" t="s">
        <v>118</v>
      </c>
      <c r="C839" t="s">
        <v>45</v>
      </c>
      <c r="D839" t="s">
        <v>1650</v>
      </c>
      <c r="E839" t="s">
        <v>62</v>
      </c>
      <c r="F839" t="s">
        <v>113</v>
      </c>
      <c r="G839" t="s">
        <v>1658</v>
      </c>
      <c r="H839">
        <v>1.1477882633734657</v>
      </c>
      <c r="I839">
        <v>1.3611366084568586</v>
      </c>
      <c r="J839">
        <v>-1.7368863977547812E-2</v>
      </c>
      <c r="M839">
        <v>574.19600000000003</v>
      </c>
      <c r="N839">
        <v>7.1771100000000004E-2</v>
      </c>
      <c r="O839">
        <v>-8.6890000000000001</v>
      </c>
      <c r="P839">
        <v>500.26299999999998</v>
      </c>
      <c r="Q839">
        <v>5.2728799999999999E-2</v>
      </c>
      <c r="S839" t="b">
        <v>0</v>
      </c>
      <c r="T839" t="b">
        <v>0</v>
      </c>
      <c r="U839">
        <v>1</v>
      </c>
      <c r="V839">
        <v>-1.7368863977547812E-2</v>
      </c>
      <c r="W839">
        <v>1</v>
      </c>
    </row>
    <row r="840" spans="1:23" x14ac:dyDescent="0.25">
      <c r="A840" t="s">
        <v>2673</v>
      </c>
      <c r="B840" t="s">
        <v>118</v>
      </c>
      <c r="C840" t="s">
        <v>45</v>
      </c>
      <c r="D840" t="s">
        <v>1650</v>
      </c>
      <c r="E840" t="s">
        <v>62</v>
      </c>
      <c r="F840" t="s">
        <v>113</v>
      </c>
      <c r="G840" t="s">
        <v>1659</v>
      </c>
      <c r="H840">
        <v>0.99696959399355944</v>
      </c>
      <c r="I840">
        <v>1.3878772132117552</v>
      </c>
      <c r="J840">
        <v>0</v>
      </c>
      <c r="M840">
        <v>498.74700000000001</v>
      </c>
      <c r="N840">
        <v>7.3181099999999999E-2</v>
      </c>
      <c r="O840">
        <v>-0.13</v>
      </c>
      <c r="P840">
        <v>500.26299999999998</v>
      </c>
      <c r="Q840">
        <v>5.2728799999999999E-2</v>
      </c>
      <c r="S840" t="b">
        <v>0</v>
      </c>
      <c r="T840" t="b">
        <v>1</v>
      </c>
      <c r="U840">
        <v>1</v>
      </c>
      <c r="V840">
        <v>-2.5986331189794171E-4</v>
      </c>
      <c r="W840">
        <v>0.5</v>
      </c>
    </row>
    <row r="841" spans="1:23" x14ac:dyDescent="0.25">
      <c r="A841" t="s">
        <v>2674</v>
      </c>
      <c r="B841" t="s">
        <v>118</v>
      </c>
      <c r="C841" t="s">
        <v>45</v>
      </c>
      <c r="D841" t="s">
        <v>1650</v>
      </c>
      <c r="E841" t="s">
        <v>62</v>
      </c>
      <c r="F841" t="s">
        <v>113</v>
      </c>
      <c r="G841" t="s">
        <v>1656</v>
      </c>
      <c r="H841">
        <v>0.65164123670949092</v>
      </c>
      <c r="I841">
        <v>1.029943787835111</v>
      </c>
      <c r="J841">
        <v>-1.381273450165213E-3</v>
      </c>
      <c r="M841">
        <v>325.99200000000002</v>
      </c>
      <c r="N841">
        <v>5.43077E-2</v>
      </c>
      <c r="O841">
        <v>-0.69099999999999995</v>
      </c>
      <c r="P841">
        <v>500.26299999999998</v>
      </c>
      <c r="Q841">
        <v>5.2728799999999999E-2</v>
      </c>
      <c r="S841" t="b">
        <v>0</v>
      </c>
      <c r="T841" t="b">
        <v>1</v>
      </c>
      <c r="U841">
        <v>1</v>
      </c>
      <c r="V841">
        <v>-1.381273450165213E-3</v>
      </c>
      <c r="W841">
        <v>0.25</v>
      </c>
    </row>
    <row r="842" spans="1:23" x14ac:dyDescent="0.25">
      <c r="A842" t="s">
        <v>2675</v>
      </c>
      <c r="B842" t="s">
        <v>118</v>
      </c>
      <c r="C842" t="s">
        <v>45</v>
      </c>
      <c r="D842" t="s">
        <v>1650</v>
      </c>
      <c r="E842" t="s">
        <v>62</v>
      </c>
      <c r="F842" t="s">
        <v>113</v>
      </c>
      <c r="G842" t="s">
        <v>1657</v>
      </c>
      <c r="H842">
        <v>1.0055111011607893</v>
      </c>
      <c r="I842">
        <v>1.0157693708182245</v>
      </c>
      <c r="J842">
        <v>-2.0347297321608834E-2</v>
      </c>
      <c r="M842">
        <v>503.02</v>
      </c>
      <c r="N842">
        <v>5.3560299999999998E-2</v>
      </c>
      <c r="O842">
        <v>-10.179</v>
      </c>
      <c r="P842">
        <v>500.26299999999998</v>
      </c>
      <c r="Q842">
        <v>5.2728799999999999E-2</v>
      </c>
      <c r="S842" t="b">
        <v>0</v>
      </c>
      <c r="T842" t="b">
        <v>0</v>
      </c>
      <c r="U842">
        <v>1</v>
      </c>
      <c r="V842">
        <v>-2.0347297321608834E-2</v>
      </c>
      <c r="W842">
        <v>0.9</v>
      </c>
    </row>
    <row r="843" spans="1:23" x14ac:dyDescent="0.25">
      <c r="A843" t="s">
        <v>2676</v>
      </c>
      <c r="B843" t="s">
        <v>118</v>
      </c>
      <c r="C843" t="s">
        <v>45</v>
      </c>
      <c r="D843" t="s">
        <v>1650</v>
      </c>
      <c r="E843" t="s">
        <v>100</v>
      </c>
      <c r="F843" t="s">
        <v>113</v>
      </c>
      <c r="G843" t="s">
        <v>1658</v>
      </c>
      <c r="H843">
        <v>1.1482344803596809</v>
      </c>
      <c r="I843">
        <v>1.3982941549106109</v>
      </c>
      <c r="J843">
        <v>-1.7188402725995113E-2</v>
      </c>
      <c r="M843">
        <v>574.37099999999998</v>
      </c>
      <c r="N843">
        <v>7.3724499999999998E-2</v>
      </c>
      <c r="O843">
        <v>-8.5980000000000008</v>
      </c>
      <c r="P843">
        <v>500.221</v>
      </c>
      <c r="Q843">
        <v>5.2724600000000003E-2</v>
      </c>
      <c r="S843" t="b">
        <v>0</v>
      </c>
      <c r="T843" t="b">
        <v>0</v>
      </c>
      <c r="U843">
        <v>1</v>
      </c>
      <c r="V843">
        <v>-1.7188402725995113E-2</v>
      </c>
      <c r="W843">
        <v>1</v>
      </c>
    </row>
    <row r="844" spans="1:23" x14ac:dyDescent="0.25">
      <c r="A844" t="s">
        <v>2677</v>
      </c>
      <c r="B844" t="s">
        <v>118</v>
      </c>
      <c r="C844" t="s">
        <v>45</v>
      </c>
      <c r="D844" t="s">
        <v>1650</v>
      </c>
      <c r="E844" t="s">
        <v>100</v>
      </c>
      <c r="F844" t="s">
        <v>113</v>
      </c>
      <c r="G844" t="s">
        <v>1659</v>
      </c>
      <c r="H844">
        <v>0.99724321849742414</v>
      </c>
      <c r="I844">
        <v>1.4178277312677572</v>
      </c>
      <c r="J844">
        <v>0</v>
      </c>
      <c r="M844">
        <v>498.84199999999998</v>
      </c>
      <c r="N844">
        <v>7.4754399999999999E-2</v>
      </c>
      <c r="O844">
        <v>-0.13700000000000001</v>
      </c>
      <c r="P844">
        <v>500.221</v>
      </c>
      <c r="Q844">
        <v>5.2724600000000003E-2</v>
      </c>
      <c r="S844" t="b">
        <v>0</v>
      </c>
      <c r="T844" t="b">
        <v>1</v>
      </c>
      <c r="U844">
        <v>1</v>
      </c>
      <c r="V844">
        <v>-2.7387894550608632E-4</v>
      </c>
      <c r="W844">
        <v>0.5</v>
      </c>
    </row>
    <row r="845" spans="1:23" x14ac:dyDescent="0.25">
      <c r="A845" t="s">
        <v>2678</v>
      </c>
      <c r="B845" t="s">
        <v>118</v>
      </c>
      <c r="C845" t="s">
        <v>45</v>
      </c>
      <c r="D845" t="s">
        <v>1650</v>
      </c>
      <c r="E845" t="s">
        <v>100</v>
      </c>
      <c r="F845" t="s">
        <v>113</v>
      </c>
      <c r="G845" t="s">
        <v>1656</v>
      </c>
      <c r="H845">
        <v>0.65166396452767872</v>
      </c>
      <c r="I845">
        <v>1.0317935081536891</v>
      </c>
      <c r="J845">
        <v>-1.4613540814959788E-3</v>
      </c>
      <c r="M845">
        <v>325.976</v>
      </c>
      <c r="N845">
        <v>5.4400900000000002E-2</v>
      </c>
      <c r="O845">
        <v>-0.73099999999999998</v>
      </c>
      <c r="P845">
        <v>500.221</v>
      </c>
      <c r="Q845">
        <v>5.2724600000000003E-2</v>
      </c>
      <c r="S845" t="b">
        <v>0</v>
      </c>
      <c r="T845" t="b">
        <v>1</v>
      </c>
      <c r="U845">
        <v>1</v>
      </c>
      <c r="V845">
        <v>-1.4613540814959788E-3</v>
      </c>
      <c r="W845">
        <v>0.25</v>
      </c>
    </row>
    <row r="846" spans="1:23" x14ac:dyDescent="0.25">
      <c r="A846" t="s">
        <v>2679</v>
      </c>
      <c r="B846" t="s">
        <v>118</v>
      </c>
      <c r="C846" t="s">
        <v>45</v>
      </c>
      <c r="D846" t="s">
        <v>1650</v>
      </c>
      <c r="E846" t="s">
        <v>100</v>
      </c>
      <c r="F846" t="s">
        <v>113</v>
      </c>
      <c r="G846" t="s">
        <v>1657</v>
      </c>
      <c r="H846">
        <v>1.0063152086777645</v>
      </c>
      <c r="I846">
        <v>1.0171551799349827</v>
      </c>
      <c r="J846">
        <v>-2.0291031364137051E-2</v>
      </c>
      <c r="M846">
        <v>503.38</v>
      </c>
      <c r="N846">
        <v>5.3629099999999999E-2</v>
      </c>
      <c r="O846">
        <v>-10.15</v>
      </c>
      <c r="P846">
        <v>500.221</v>
      </c>
      <c r="Q846">
        <v>5.2724600000000003E-2</v>
      </c>
      <c r="S846" t="b">
        <v>0</v>
      </c>
      <c r="T846" t="b">
        <v>0</v>
      </c>
      <c r="U846">
        <v>1</v>
      </c>
      <c r="V846">
        <v>-2.0291031364137051E-2</v>
      </c>
      <c r="W846">
        <v>0.9</v>
      </c>
    </row>
    <row r="847" spans="1:23" x14ac:dyDescent="0.25">
      <c r="A847" t="s">
        <v>2680</v>
      </c>
      <c r="B847" t="s">
        <v>118</v>
      </c>
      <c r="C847" t="s">
        <v>45</v>
      </c>
      <c r="D847" t="s">
        <v>1650</v>
      </c>
      <c r="E847" t="s">
        <v>47</v>
      </c>
      <c r="F847" t="s">
        <v>114</v>
      </c>
      <c r="G847" t="s">
        <v>1658</v>
      </c>
      <c r="H847">
        <v>1.2383288700587554</v>
      </c>
      <c r="I847">
        <v>1.4502920871957545</v>
      </c>
      <c r="J847">
        <v>-1.0619928854070907E-2</v>
      </c>
      <c r="M847">
        <v>619.63499999999999</v>
      </c>
      <c r="N847">
        <v>7.6490000000000002E-2</v>
      </c>
      <c r="O847">
        <v>-5.3140000000000001</v>
      </c>
      <c r="P847">
        <v>500.38</v>
      </c>
      <c r="Q847">
        <v>5.2741099999999999E-2</v>
      </c>
      <c r="S847" t="b">
        <v>0</v>
      </c>
      <c r="T847" t="b">
        <v>0</v>
      </c>
      <c r="U847">
        <v>1</v>
      </c>
      <c r="V847">
        <v>-1.0619928854070907E-2</v>
      </c>
      <c r="W847">
        <v>1</v>
      </c>
    </row>
    <row r="848" spans="1:23" x14ac:dyDescent="0.25">
      <c r="A848" t="s">
        <v>2681</v>
      </c>
      <c r="B848" t="s">
        <v>118</v>
      </c>
      <c r="C848" t="s">
        <v>45</v>
      </c>
      <c r="D848" t="s">
        <v>1650</v>
      </c>
      <c r="E848" t="s">
        <v>47</v>
      </c>
      <c r="F848" t="s">
        <v>114</v>
      </c>
      <c r="G848" t="s">
        <v>1659</v>
      </c>
      <c r="H848">
        <v>1.1333786322394981</v>
      </c>
      <c r="I848">
        <v>1.4339234486956094</v>
      </c>
      <c r="J848">
        <v>-3.4973420200647506E-4</v>
      </c>
      <c r="M848">
        <v>567.12</v>
      </c>
      <c r="N848">
        <v>7.5626700000000005E-2</v>
      </c>
      <c r="O848">
        <v>-0.17499999999999999</v>
      </c>
      <c r="P848">
        <v>500.38</v>
      </c>
      <c r="Q848">
        <v>5.2741099999999999E-2</v>
      </c>
      <c r="S848" t="b">
        <v>0</v>
      </c>
      <c r="T848" t="b">
        <v>1</v>
      </c>
      <c r="U848">
        <v>1</v>
      </c>
      <c r="V848">
        <v>-3.4973420200647506E-4</v>
      </c>
      <c r="W848">
        <v>0.5</v>
      </c>
    </row>
    <row r="849" spans="1:23" x14ac:dyDescent="0.25">
      <c r="A849" t="s">
        <v>2682</v>
      </c>
      <c r="B849" t="s">
        <v>118</v>
      </c>
      <c r="C849" t="s">
        <v>45</v>
      </c>
      <c r="D849" t="s">
        <v>1650</v>
      </c>
      <c r="E849" t="s">
        <v>47</v>
      </c>
      <c r="F849" t="s">
        <v>114</v>
      </c>
      <c r="G849" t="s">
        <v>1656</v>
      </c>
      <c r="H849">
        <v>0.83602861825012986</v>
      </c>
      <c r="I849">
        <v>1.0157315641880811</v>
      </c>
      <c r="J849">
        <v>-1.3689595907110598E-3</v>
      </c>
      <c r="M849">
        <v>418.33199999999999</v>
      </c>
      <c r="N849">
        <v>5.3570800000000002E-2</v>
      </c>
      <c r="O849">
        <v>-0.68500000000000005</v>
      </c>
      <c r="P849">
        <v>500.38</v>
      </c>
      <c r="Q849">
        <v>5.2741099999999999E-2</v>
      </c>
      <c r="S849" t="b">
        <v>0</v>
      </c>
      <c r="T849" t="b">
        <v>1</v>
      </c>
      <c r="U849">
        <v>1</v>
      </c>
      <c r="V849">
        <v>-1.3689595907110598E-3</v>
      </c>
      <c r="W849">
        <v>0.25</v>
      </c>
    </row>
    <row r="850" spans="1:23" x14ac:dyDescent="0.25">
      <c r="A850" t="s">
        <v>2683</v>
      </c>
      <c r="B850" t="s">
        <v>118</v>
      </c>
      <c r="C850" t="s">
        <v>45</v>
      </c>
      <c r="D850" t="s">
        <v>1650</v>
      </c>
      <c r="E850" t="s">
        <v>47</v>
      </c>
      <c r="F850" t="s">
        <v>114</v>
      </c>
      <c r="G850" t="s">
        <v>1657</v>
      </c>
      <c r="H850">
        <v>1.0071545625324754</v>
      </c>
      <c r="I850">
        <v>1.0081511382963193</v>
      </c>
      <c r="J850">
        <v>-1.1719093488948399E-2</v>
      </c>
      <c r="M850">
        <v>503.96</v>
      </c>
      <c r="N850">
        <v>5.3171000000000003E-2</v>
      </c>
      <c r="O850">
        <v>-5.8639999999999999</v>
      </c>
      <c r="P850">
        <v>500.38</v>
      </c>
      <c r="Q850">
        <v>5.2741099999999999E-2</v>
      </c>
      <c r="S850" t="b">
        <v>0</v>
      </c>
      <c r="T850" t="b">
        <v>0</v>
      </c>
      <c r="U850">
        <v>1</v>
      </c>
      <c r="V850">
        <v>-1.1719093488948399E-2</v>
      </c>
      <c r="W850">
        <v>0.9</v>
      </c>
    </row>
    <row r="851" spans="1:23" x14ac:dyDescent="0.25">
      <c r="A851" t="s">
        <v>2684</v>
      </c>
      <c r="B851" t="s">
        <v>118</v>
      </c>
      <c r="C851" t="s">
        <v>45</v>
      </c>
      <c r="D851" t="s">
        <v>1650</v>
      </c>
      <c r="E851" t="s">
        <v>67</v>
      </c>
      <c r="F851" t="s">
        <v>114</v>
      </c>
      <c r="G851" t="s">
        <v>1658</v>
      </c>
      <c r="H851">
        <v>1.2353644539888586</v>
      </c>
      <c r="I851">
        <v>1.4515588066791367</v>
      </c>
      <c r="J851">
        <v>-1.018759572740833E-2</v>
      </c>
      <c r="M851">
        <v>617.82799999999997</v>
      </c>
      <c r="N851">
        <v>7.6516600000000004E-2</v>
      </c>
      <c r="O851">
        <v>-5.0949999999999998</v>
      </c>
      <c r="P851">
        <v>500.11799999999999</v>
      </c>
      <c r="Q851">
        <v>5.2713400000000001E-2</v>
      </c>
      <c r="S851" t="b">
        <v>0</v>
      </c>
      <c r="T851" t="b">
        <v>0</v>
      </c>
      <c r="U851">
        <v>1</v>
      </c>
      <c r="V851">
        <v>-1.018759572740833E-2</v>
      </c>
      <c r="W851">
        <v>1</v>
      </c>
    </row>
    <row r="852" spans="1:23" x14ac:dyDescent="0.25">
      <c r="A852" t="s">
        <v>2685</v>
      </c>
      <c r="B852" t="s">
        <v>118</v>
      </c>
      <c r="C852" t="s">
        <v>45</v>
      </c>
      <c r="D852" t="s">
        <v>1650</v>
      </c>
      <c r="E852" t="s">
        <v>67</v>
      </c>
      <c r="F852" t="s">
        <v>114</v>
      </c>
      <c r="G852" t="s">
        <v>1659</v>
      </c>
      <c r="H852">
        <v>1.1393851051151929</v>
      </c>
      <c r="I852">
        <v>1.4416106720492321</v>
      </c>
      <c r="J852">
        <v>-3.5791553193446348E-4</v>
      </c>
      <c r="M852">
        <v>569.827</v>
      </c>
      <c r="N852">
        <v>7.5992199999999996E-2</v>
      </c>
      <c r="O852">
        <v>-0.17899999999999999</v>
      </c>
      <c r="P852">
        <v>500.11799999999999</v>
      </c>
      <c r="Q852">
        <v>5.2713400000000001E-2</v>
      </c>
      <c r="S852" t="b">
        <v>0</v>
      </c>
      <c r="T852" t="b">
        <v>1</v>
      </c>
      <c r="U852">
        <v>1</v>
      </c>
      <c r="V852">
        <v>-3.5791553193446348E-4</v>
      </c>
      <c r="W852">
        <v>0.5</v>
      </c>
    </row>
    <row r="853" spans="1:23" x14ac:dyDescent="0.25">
      <c r="A853" t="s">
        <v>2686</v>
      </c>
      <c r="B853" t="s">
        <v>118</v>
      </c>
      <c r="C853" t="s">
        <v>45</v>
      </c>
      <c r="D853" t="s">
        <v>1650</v>
      </c>
      <c r="E853" t="s">
        <v>67</v>
      </c>
      <c r="F853" t="s">
        <v>114</v>
      </c>
      <c r="G853" t="s">
        <v>1656</v>
      </c>
      <c r="H853">
        <v>0.85012736994069393</v>
      </c>
      <c r="I853">
        <v>1.0150625837073683</v>
      </c>
      <c r="J853">
        <v>-1.3376843065036651E-3</v>
      </c>
      <c r="M853">
        <v>425.16399999999999</v>
      </c>
      <c r="N853">
        <v>5.3507399999999997E-2</v>
      </c>
      <c r="O853">
        <v>-0.66900000000000004</v>
      </c>
      <c r="P853">
        <v>500.11799999999999</v>
      </c>
      <c r="Q853">
        <v>5.2713400000000001E-2</v>
      </c>
      <c r="S853" t="b">
        <v>0</v>
      </c>
      <c r="T853" t="b">
        <v>1</v>
      </c>
      <c r="U853">
        <v>1</v>
      </c>
      <c r="V853">
        <v>-1.3376843065036651E-3</v>
      </c>
      <c r="W853">
        <v>0.25</v>
      </c>
    </row>
    <row r="854" spans="1:23" x14ac:dyDescent="0.25">
      <c r="A854" t="s">
        <v>2687</v>
      </c>
      <c r="B854" t="s">
        <v>118</v>
      </c>
      <c r="C854" t="s">
        <v>45</v>
      </c>
      <c r="D854" t="s">
        <v>1650</v>
      </c>
      <c r="E854" t="s">
        <v>67</v>
      </c>
      <c r="F854" t="s">
        <v>114</v>
      </c>
      <c r="G854" t="s">
        <v>1657</v>
      </c>
      <c r="H854">
        <v>1.0072782823253712</v>
      </c>
      <c r="I854">
        <v>1.0080321132767001</v>
      </c>
      <c r="J854">
        <v>-1.0975409803286424E-2</v>
      </c>
      <c r="M854">
        <v>503.75799999999998</v>
      </c>
      <c r="N854">
        <v>5.3136799999999998E-2</v>
      </c>
      <c r="O854">
        <v>-5.4889999999999999</v>
      </c>
      <c r="P854">
        <v>500.11799999999999</v>
      </c>
      <c r="Q854">
        <v>5.2713400000000001E-2</v>
      </c>
      <c r="S854" t="b">
        <v>0</v>
      </c>
      <c r="T854" t="b">
        <v>0</v>
      </c>
      <c r="U854">
        <v>1</v>
      </c>
      <c r="V854">
        <v>-1.0975409803286424E-2</v>
      </c>
      <c r="W854">
        <v>0.9</v>
      </c>
    </row>
    <row r="855" spans="1:23" x14ac:dyDescent="0.25">
      <c r="A855" t="s">
        <v>2688</v>
      </c>
      <c r="B855" t="s">
        <v>118</v>
      </c>
      <c r="C855" t="s">
        <v>45</v>
      </c>
      <c r="D855" t="s">
        <v>1650</v>
      </c>
      <c r="E855" t="s">
        <v>70</v>
      </c>
      <c r="F855" t="s">
        <v>114</v>
      </c>
      <c r="G855" t="s">
        <v>1658</v>
      </c>
      <c r="H855">
        <v>1.200307454881296</v>
      </c>
      <c r="I855">
        <v>1.4698812547059059</v>
      </c>
      <c r="J855">
        <v>-8.7398747791042619E-3</v>
      </c>
      <c r="M855">
        <v>600.43700000000001</v>
      </c>
      <c r="N855">
        <v>7.7501399999999998E-2</v>
      </c>
      <c r="O855">
        <v>-4.3719999999999999</v>
      </c>
      <c r="P855">
        <v>500.23599999999999</v>
      </c>
      <c r="Q855">
        <v>5.2726299999999997E-2</v>
      </c>
      <c r="S855" t="b">
        <v>0</v>
      </c>
      <c r="T855" t="b">
        <v>0</v>
      </c>
      <c r="U855">
        <v>1</v>
      </c>
      <c r="V855">
        <v>-8.7398747791042619E-3</v>
      </c>
      <c r="W855">
        <v>1</v>
      </c>
    </row>
    <row r="856" spans="1:23" x14ac:dyDescent="0.25">
      <c r="A856" t="s">
        <v>2689</v>
      </c>
      <c r="B856" t="s">
        <v>118</v>
      </c>
      <c r="C856" t="s">
        <v>45</v>
      </c>
      <c r="D856" t="s">
        <v>1650</v>
      </c>
      <c r="E856" t="s">
        <v>70</v>
      </c>
      <c r="F856" t="s">
        <v>114</v>
      </c>
      <c r="G856" t="s">
        <v>1659</v>
      </c>
      <c r="H856">
        <v>1.106341806667253</v>
      </c>
      <c r="I856">
        <v>1.4276234061559412</v>
      </c>
      <c r="J856">
        <v>-7.476471105638139E-4</v>
      </c>
      <c r="M856">
        <v>553.43200000000002</v>
      </c>
      <c r="N856">
        <v>7.5273300000000001E-2</v>
      </c>
      <c r="O856">
        <v>-0.374</v>
      </c>
      <c r="P856">
        <v>500.23599999999999</v>
      </c>
      <c r="Q856">
        <v>5.2726299999999997E-2</v>
      </c>
      <c r="S856" t="b">
        <v>0</v>
      </c>
      <c r="T856" t="b">
        <v>1</v>
      </c>
      <c r="U856">
        <v>1</v>
      </c>
      <c r="V856">
        <v>-7.476471105638139E-4</v>
      </c>
      <c r="W856">
        <v>0.5</v>
      </c>
    </row>
    <row r="857" spans="1:23" x14ac:dyDescent="0.25">
      <c r="A857" t="s">
        <v>2690</v>
      </c>
      <c r="B857" t="s">
        <v>118</v>
      </c>
      <c r="C857" t="s">
        <v>45</v>
      </c>
      <c r="D857" t="s">
        <v>1650</v>
      </c>
      <c r="E857" t="s">
        <v>70</v>
      </c>
      <c r="F857" t="s">
        <v>114</v>
      </c>
      <c r="G857" t="s">
        <v>1656</v>
      </c>
      <c r="H857">
        <v>0.87447324862664821</v>
      </c>
      <c r="I857">
        <v>1.0252758111227225</v>
      </c>
      <c r="J857">
        <v>-2.2649309525903773E-3</v>
      </c>
      <c r="M857">
        <v>437.44299999999998</v>
      </c>
      <c r="N857">
        <v>5.4059000000000003E-2</v>
      </c>
      <c r="O857">
        <v>-1.133</v>
      </c>
      <c r="P857">
        <v>500.23599999999999</v>
      </c>
      <c r="Q857">
        <v>5.2726299999999997E-2</v>
      </c>
      <c r="S857" t="b">
        <v>0</v>
      </c>
      <c r="T857" t="b">
        <v>1</v>
      </c>
      <c r="U857">
        <v>1</v>
      </c>
      <c r="V857">
        <v>-2.2649309525903773E-3</v>
      </c>
      <c r="W857">
        <v>0.25</v>
      </c>
    </row>
    <row r="858" spans="1:23" x14ac:dyDescent="0.25">
      <c r="A858" t="s">
        <v>2691</v>
      </c>
      <c r="B858" t="s">
        <v>118</v>
      </c>
      <c r="C858" t="s">
        <v>45</v>
      </c>
      <c r="D858" t="s">
        <v>1650</v>
      </c>
      <c r="E858" t="s">
        <v>70</v>
      </c>
      <c r="F858" t="s">
        <v>114</v>
      </c>
      <c r="G858" t="s">
        <v>1657</v>
      </c>
      <c r="H858">
        <v>1.0149409478726041</v>
      </c>
      <c r="I858">
        <v>1.0122386740582974</v>
      </c>
      <c r="J858">
        <v>-9.6094643328349036E-3</v>
      </c>
      <c r="M858">
        <v>507.71</v>
      </c>
      <c r="N858">
        <v>5.3371599999999998E-2</v>
      </c>
      <c r="O858">
        <v>-4.8070000000000004</v>
      </c>
      <c r="P858">
        <v>500.23599999999999</v>
      </c>
      <c r="Q858">
        <v>5.2726299999999997E-2</v>
      </c>
      <c r="S858" t="b">
        <v>0</v>
      </c>
      <c r="T858" t="b">
        <v>0</v>
      </c>
      <c r="U858">
        <v>1</v>
      </c>
      <c r="V858">
        <v>-9.6094643328349036E-3</v>
      </c>
      <c r="W858">
        <v>0.9</v>
      </c>
    </row>
    <row r="859" spans="1:23" x14ac:dyDescent="0.25">
      <c r="A859" t="s">
        <v>2692</v>
      </c>
      <c r="B859" t="s">
        <v>118</v>
      </c>
      <c r="C859" t="s">
        <v>45</v>
      </c>
      <c r="D859" t="s">
        <v>1650</v>
      </c>
      <c r="E859" t="s">
        <v>57</v>
      </c>
      <c r="F859" t="s">
        <v>114</v>
      </c>
      <c r="G859" t="s">
        <v>1658</v>
      </c>
      <c r="H859">
        <v>1.1953292568109175</v>
      </c>
      <c r="I859">
        <v>1.4547021741439214</v>
      </c>
      <c r="J859">
        <v>-9.0392453569422496E-3</v>
      </c>
      <c r="M859">
        <v>597.97900000000004</v>
      </c>
      <c r="N859">
        <v>7.6704700000000001E-2</v>
      </c>
      <c r="O859">
        <v>-4.5220000000000002</v>
      </c>
      <c r="P859">
        <v>500.26299999999998</v>
      </c>
      <c r="Q859">
        <v>5.2728799999999999E-2</v>
      </c>
      <c r="S859" t="b">
        <v>0</v>
      </c>
      <c r="T859" t="b">
        <v>0</v>
      </c>
      <c r="U859">
        <v>1</v>
      </c>
      <c r="V859">
        <v>-9.0392453569422496E-3</v>
      </c>
      <c r="W859">
        <v>1</v>
      </c>
    </row>
    <row r="860" spans="1:23" x14ac:dyDescent="0.25">
      <c r="A860" t="s">
        <v>2693</v>
      </c>
      <c r="B860" t="s">
        <v>118</v>
      </c>
      <c r="C860" t="s">
        <v>45</v>
      </c>
      <c r="D860" t="s">
        <v>1650</v>
      </c>
      <c r="E860" t="s">
        <v>57</v>
      </c>
      <c r="F860" t="s">
        <v>114</v>
      </c>
      <c r="G860" t="s">
        <v>1659</v>
      </c>
      <c r="H860">
        <v>1.0988480059488708</v>
      </c>
      <c r="I860">
        <v>1.4343622460590797</v>
      </c>
      <c r="J860">
        <v>-6.9563409646525927E-4</v>
      </c>
      <c r="M860">
        <v>549.71299999999997</v>
      </c>
      <c r="N860">
        <v>7.5632199999999997E-2</v>
      </c>
      <c r="O860">
        <v>-0.34799999999999998</v>
      </c>
      <c r="P860">
        <v>500.26299999999998</v>
      </c>
      <c r="Q860">
        <v>5.2728799999999999E-2</v>
      </c>
      <c r="S860" t="b">
        <v>0</v>
      </c>
      <c r="T860" t="b">
        <v>1</v>
      </c>
      <c r="U860">
        <v>1</v>
      </c>
      <c r="V860">
        <v>-6.9563409646525927E-4</v>
      </c>
      <c r="W860">
        <v>0.5</v>
      </c>
    </row>
    <row r="861" spans="1:23" x14ac:dyDescent="0.25">
      <c r="A861" t="s">
        <v>2694</v>
      </c>
      <c r="B861" t="s">
        <v>118</v>
      </c>
      <c r="C861" t="s">
        <v>45</v>
      </c>
      <c r="D861" t="s">
        <v>1650</v>
      </c>
      <c r="E861" t="s">
        <v>57</v>
      </c>
      <c r="F861" t="s">
        <v>114</v>
      </c>
      <c r="G861" t="s">
        <v>1656</v>
      </c>
      <c r="H861">
        <v>0.86676807998992533</v>
      </c>
      <c r="I861">
        <v>1.0252101318444569</v>
      </c>
      <c r="J861">
        <v>-2.0709107009712893E-3</v>
      </c>
      <c r="M861">
        <v>433.61200000000002</v>
      </c>
      <c r="N861">
        <v>5.4058099999999998E-2</v>
      </c>
      <c r="O861">
        <v>-1.036</v>
      </c>
      <c r="P861">
        <v>500.26299999999998</v>
      </c>
      <c r="Q861">
        <v>5.2728799999999999E-2</v>
      </c>
      <c r="S861" t="b">
        <v>0</v>
      </c>
      <c r="T861" t="b">
        <v>1</v>
      </c>
      <c r="U861">
        <v>1</v>
      </c>
      <c r="V861">
        <v>-2.0709107009712893E-3</v>
      </c>
      <c r="W861">
        <v>0.25</v>
      </c>
    </row>
    <row r="862" spans="1:23" x14ac:dyDescent="0.25">
      <c r="A862" t="s">
        <v>2695</v>
      </c>
      <c r="B862" t="s">
        <v>118</v>
      </c>
      <c r="C862" t="s">
        <v>45</v>
      </c>
      <c r="D862" t="s">
        <v>1650</v>
      </c>
      <c r="E862" t="s">
        <v>57</v>
      </c>
      <c r="F862" t="s">
        <v>114</v>
      </c>
      <c r="G862" t="s">
        <v>1657</v>
      </c>
      <c r="H862">
        <v>1.0146063170772175</v>
      </c>
      <c r="I862">
        <v>1.0125604982476368</v>
      </c>
      <c r="J862">
        <v>-9.8867995434401505E-3</v>
      </c>
      <c r="M862">
        <v>507.57</v>
      </c>
      <c r="N862">
        <v>5.3391099999999997E-2</v>
      </c>
      <c r="O862">
        <v>-4.9459999999999997</v>
      </c>
      <c r="P862">
        <v>500.26299999999998</v>
      </c>
      <c r="Q862">
        <v>5.2728799999999999E-2</v>
      </c>
      <c r="S862" t="b">
        <v>0</v>
      </c>
      <c r="T862" t="b">
        <v>0</v>
      </c>
      <c r="U862">
        <v>1</v>
      </c>
      <c r="V862">
        <v>-9.8867995434401505E-3</v>
      </c>
      <c r="W862">
        <v>0.9</v>
      </c>
    </row>
    <row r="863" spans="1:23" x14ac:dyDescent="0.25">
      <c r="A863" t="s">
        <v>2696</v>
      </c>
      <c r="B863" t="s">
        <v>118</v>
      </c>
      <c r="C863" t="s">
        <v>45</v>
      </c>
      <c r="D863" t="s">
        <v>1650</v>
      </c>
      <c r="E863" t="s">
        <v>59</v>
      </c>
      <c r="F863" t="s">
        <v>114</v>
      </c>
      <c r="G863" t="s">
        <v>1658</v>
      </c>
      <c r="H863">
        <v>1.1812446653060491</v>
      </c>
      <c r="I863">
        <v>1.3671238488264479</v>
      </c>
      <c r="J863">
        <v>-7.1362463344280909E-3</v>
      </c>
      <c r="M863">
        <v>590.93299999999999</v>
      </c>
      <c r="N863">
        <v>7.2086800000000006E-2</v>
      </c>
      <c r="O863">
        <v>-3.57</v>
      </c>
      <c r="P863">
        <v>500.26299999999998</v>
      </c>
      <c r="Q863">
        <v>5.2728799999999999E-2</v>
      </c>
      <c r="S863" t="b">
        <v>0</v>
      </c>
      <c r="T863" t="b">
        <v>0</v>
      </c>
      <c r="U863">
        <v>1</v>
      </c>
      <c r="V863">
        <v>-7.1362463344280909E-3</v>
      </c>
      <c r="W863">
        <v>1</v>
      </c>
    </row>
    <row r="864" spans="1:23" x14ac:dyDescent="0.25">
      <c r="A864" t="s">
        <v>2697</v>
      </c>
      <c r="B864" t="s">
        <v>118</v>
      </c>
      <c r="C864" t="s">
        <v>45</v>
      </c>
      <c r="D864" t="s">
        <v>1650</v>
      </c>
      <c r="E864" t="s">
        <v>59</v>
      </c>
      <c r="F864" t="s">
        <v>114</v>
      </c>
      <c r="G864" t="s">
        <v>1659</v>
      </c>
      <c r="H864">
        <v>1.1201867817527982</v>
      </c>
      <c r="I864">
        <v>1.3564788123378497</v>
      </c>
      <c r="J864">
        <v>-4.9374029260608921E-4</v>
      </c>
      <c r="M864">
        <v>560.38800000000003</v>
      </c>
      <c r="N864">
        <v>7.1525500000000006E-2</v>
      </c>
      <c r="O864">
        <v>-0.247</v>
      </c>
      <c r="P864">
        <v>500.26299999999998</v>
      </c>
      <c r="Q864">
        <v>5.2728799999999999E-2</v>
      </c>
      <c r="S864" t="b">
        <v>0</v>
      </c>
      <c r="T864" t="b">
        <v>1</v>
      </c>
      <c r="U864">
        <v>1</v>
      </c>
      <c r="V864">
        <v>-4.9374029260608921E-4</v>
      </c>
      <c r="W864">
        <v>0.5</v>
      </c>
    </row>
    <row r="865" spans="1:23" x14ac:dyDescent="0.25">
      <c r="A865" t="s">
        <v>2698</v>
      </c>
      <c r="B865" t="s">
        <v>118</v>
      </c>
      <c r="C865" t="s">
        <v>45</v>
      </c>
      <c r="D865" t="s">
        <v>1650</v>
      </c>
      <c r="E865" t="s">
        <v>59</v>
      </c>
      <c r="F865" t="s">
        <v>114</v>
      </c>
      <c r="G865" t="s">
        <v>1656</v>
      </c>
      <c r="H865">
        <v>0.89378187073599291</v>
      </c>
      <c r="I865">
        <v>1.0264333722747341</v>
      </c>
      <c r="J865">
        <v>-1.7031041672080486E-3</v>
      </c>
      <c r="M865">
        <v>447.12599999999998</v>
      </c>
      <c r="N865">
        <v>5.41226E-2</v>
      </c>
      <c r="O865">
        <v>-0.85199999999999998</v>
      </c>
      <c r="P865">
        <v>500.26299999999998</v>
      </c>
      <c r="Q865">
        <v>5.2728799999999999E-2</v>
      </c>
      <c r="S865" t="b">
        <v>0</v>
      </c>
      <c r="T865" t="b">
        <v>1</v>
      </c>
      <c r="U865">
        <v>1</v>
      </c>
      <c r="V865">
        <v>-1.7031041672080486E-3</v>
      </c>
      <c r="W865">
        <v>0.25</v>
      </c>
    </row>
    <row r="866" spans="1:23" x14ac:dyDescent="0.25">
      <c r="A866" t="s">
        <v>2699</v>
      </c>
      <c r="B866" t="s">
        <v>118</v>
      </c>
      <c r="C866" t="s">
        <v>45</v>
      </c>
      <c r="D866" t="s">
        <v>1650</v>
      </c>
      <c r="E866" t="s">
        <v>59</v>
      </c>
      <c r="F866" t="s">
        <v>114</v>
      </c>
      <c r="G866" t="s">
        <v>1657</v>
      </c>
      <c r="H866">
        <v>1.016525307688156</v>
      </c>
      <c r="I866">
        <v>1.0124201574850935</v>
      </c>
      <c r="J866">
        <v>-7.8918488874851825E-3</v>
      </c>
      <c r="M866">
        <v>508.53</v>
      </c>
      <c r="N866">
        <v>5.3383699999999999E-2</v>
      </c>
      <c r="O866">
        <v>-3.948</v>
      </c>
      <c r="P866">
        <v>500.26299999999998</v>
      </c>
      <c r="Q866">
        <v>5.2728799999999999E-2</v>
      </c>
      <c r="S866" t="b">
        <v>0</v>
      </c>
      <c r="T866" t="b">
        <v>0</v>
      </c>
      <c r="U866">
        <v>1</v>
      </c>
      <c r="V866">
        <v>-7.8918488874851825E-3</v>
      </c>
      <c r="W866">
        <v>0.9</v>
      </c>
    </row>
    <row r="867" spans="1:23" x14ac:dyDescent="0.25">
      <c r="A867" t="s">
        <v>2700</v>
      </c>
      <c r="B867" t="s">
        <v>118</v>
      </c>
      <c r="C867" t="s">
        <v>45</v>
      </c>
      <c r="D867" t="s">
        <v>1650</v>
      </c>
      <c r="E867" t="s">
        <v>62</v>
      </c>
      <c r="F867" t="s">
        <v>114</v>
      </c>
      <c r="G867" t="s">
        <v>1658</v>
      </c>
      <c r="H867">
        <v>1.1896062671035035</v>
      </c>
      <c r="I867">
        <v>1.3786545493165026</v>
      </c>
      <c r="J867">
        <v>-5.8189392379608329E-3</v>
      </c>
      <c r="M867">
        <v>595.11599999999999</v>
      </c>
      <c r="N867">
        <v>7.2694800000000004E-2</v>
      </c>
      <c r="O867">
        <v>-2.911</v>
      </c>
      <c r="P867">
        <v>500.26299999999998</v>
      </c>
      <c r="Q867">
        <v>5.2728799999999999E-2</v>
      </c>
      <c r="S867" t="b">
        <v>0</v>
      </c>
      <c r="T867" t="b">
        <v>0</v>
      </c>
      <c r="U867">
        <v>1</v>
      </c>
      <c r="V867">
        <v>-5.8189392379608329E-3</v>
      </c>
      <c r="W867">
        <v>1</v>
      </c>
    </row>
    <row r="868" spans="1:23" x14ac:dyDescent="0.25">
      <c r="A868" t="s">
        <v>2701</v>
      </c>
      <c r="B868" t="s">
        <v>118</v>
      </c>
      <c r="C868" t="s">
        <v>45</v>
      </c>
      <c r="D868" t="s">
        <v>1650</v>
      </c>
      <c r="E868" t="s">
        <v>62</v>
      </c>
      <c r="F868" t="s">
        <v>114</v>
      </c>
      <c r="G868" t="s">
        <v>1659</v>
      </c>
      <c r="H868">
        <v>1.1358625363059032</v>
      </c>
      <c r="I868">
        <v>1.3547530002579236</v>
      </c>
      <c r="J868">
        <v>-5.2172557234894451E-4</v>
      </c>
      <c r="M868">
        <v>568.23</v>
      </c>
      <c r="N868">
        <v>7.1434499999999998E-2</v>
      </c>
      <c r="O868">
        <v>-0.26100000000000001</v>
      </c>
      <c r="P868">
        <v>500.26299999999998</v>
      </c>
      <c r="Q868">
        <v>5.2728799999999999E-2</v>
      </c>
      <c r="S868" t="b">
        <v>0</v>
      </c>
      <c r="T868" t="b">
        <v>1</v>
      </c>
      <c r="U868">
        <v>1</v>
      </c>
      <c r="V868">
        <v>-5.2172557234894451E-4</v>
      </c>
      <c r="W868">
        <v>0.5</v>
      </c>
    </row>
    <row r="869" spans="1:23" x14ac:dyDescent="0.25">
      <c r="A869" t="s">
        <v>2702</v>
      </c>
      <c r="B869" t="s">
        <v>118</v>
      </c>
      <c r="C869" t="s">
        <v>45</v>
      </c>
      <c r="D869" t="s">
        <v>1650</v>
      </c>
      <c r="E869" t="s">
        <v>62</v>
      </c>
      <c r="F869" t="s">
        <v>114</v>
      </c>
      <c r="G869" t="s">
        <v>1656</v>
      </c>
      <c r="H869">
        <v>0.9234102861894643</v>
      </c>
      <c r="I869">
        <v>1.0290372623689521</v>
      </c>
      <c r="J869">
        <v>-1.914992713832524E-3</v>
      </c>
      <c r="M869">
        <v>461.94799999999998</v>
      </c>
      <c r="N869">
        <v>5.42599E-2</v>
      </c>
      <c r="O869">
        <v>-0.95799999999999996</v>
      </c>
      <c r="P869">
        <v>500.26299999999998</v>
      </c>
      <c r="Q869">
        <v>5.2728799999999999E-2</v>
      </c>
      <c r="S869" t="b">
        <v>0</v>
      </c>
      <c r="T869" t="b">
        <v>1</v>
      </c>
      <c r="U869">
        <v>1</v>
      </c>
      <c r="V869">
        <v>-1.914992713832524E-3</v>
      </c>
      <c r="W869">
        <v>0.25</v>
      </c>
    </row>
    <row r="870" spans="1:23" x14ac:dyDescent="0.25">
      <c r="A870" t="s">
        <v>2703</v>
      </c>
      <c r="B870" t="s">
        <v>118</v>
      </c>
      <c r="C870" t="s">
        <v>45</v>
      </c>
      <c r="D870" t="s">
        <v>1650</v>
      </c>
      <c r="E870" t="s">
        <v>62</v>
      </c>
      <c r="F870" t="s">
        <v>114</v>
      </c>
      <c r="G870" t="s">
        <v>1657</v>
      </c>
      <c r="H870">
        <v>1.019365813582056</v>
      </c>
      <c r="I870">
        <v>1.0128411797727239</v>
      </c>
      <c r="J870">
        <v>-6.6485028874811855E-3</v>
      </c>
      <c r="M870">
        <v>509.95100000000002</v>
      </c>
      <c r="N870">
        <v>5.3405899999999999E-2</v>
      </c>
      <c r="O870">
        <v>-3.3260000000000001</v>
      </c>
      <c r="P870">
        <v>500.26299999999998</v>
      </c>
      <c r="Q870">
        <v>5.2728799999999999E-2</v>
      </c>
      <c r="S870" t="b">
        <v>0</v>
      </c>
      <c r="T870" t="b">
        <v>0</v>
      </c>
      <c r="U870">
        <v>1</v>
      </c>
      <c r="V870">
        <v>-6.6485028874811855E-3</v>
      </c>
      <c r="W870">
        <v>0.9</v>
      </c>
    </row>
    <row r="871" spans="1:23" x14ac:dyDescent="0.25">
      <c r="A871" t="s">
        <v>2704</v>
      </c>
      <c r="B871" t="s">
        <v>118</v>
      </c>
      <c r="C871" t="s">
        <v>45</v>
      </c>
      <c r="D871" t="s">
        <v>1650</v>
      </c>
      <c r="E871" t="s">
        <v>100</v>
      </c>
      <c r="F871" t="s">
        <v>114</v>
      </c>
      <c r="G871" t="s">
        <v>1658</v>
      </c>
      <c r="H871">
        <v>1.191249467735261</v>
      </c>
      <c r="I871">
        <v>1.3800237460312643</v>
      </c>
      <c r="J871">
        <v>-5.2916610858000758E-3</v>
      </c>
      <c r="M871">
        <v>595.88800000000003</v>
      </c>
      <c r="N871">
        <v>7.2761199999999998E-2</v>
      </c>
      <c r="O871">
        <v>-2.6469999999999998</v>
      </c>
      <c r="P871">
        <v>500.221</v>
      </c>
      <c r="Q871">
        <v>5.2724600000000003E-2</v>
      </c>
      <c r="S871" t="b">
        <v>0</v>
      </c>
      <c r="T871" t="b">
        <v>0</v>
      </c>
      <c r="U871">
        <v>1</v>
      </c>
      <c r="V871">
        <v>-5.2916610858000758E-3</v>
      </c>
      <c r="W871">
        <v>1</v>
      </c>
    </row>
    <row r="872" spans="1:23" x14ac:dyDescent="0.25">
      <c r="A872" t="s">
        <v>2705</v>
      </c>
      <c r="B872" t="s">
        <v>118</v>
      </c>
      <c r="C872" t="s">
        <v>45</v>
      </c>
      <c r="D872" t="s">
        <v>1650</v>
      </c>
      <c r="E872" t="s">
        <v>100</v>
      </c>
      <c r="F872" t="s">
        <v>114</v>
      </c>
      <c r="G872" t="s">
        <v>1659</v>
      </c>
      <c r="H872">
        <v>1.1412695588549859</v>
      </c>
      <c r="I872">
        <v>1.3536167178129372</v>
      </c>
      <c r="J872">
        <v>-5.5175612379328338E-4</v>
      </c>
      <c r="M872">
        <v>570.88699999999994</v>
      </c>
      <c r="N872">
        <v>7.1368899999999999E-2</v>
      </c>
      <c r="O872">
        <v>-0.27600000000000002</v>
      </c>
      <c r="P872">
        <v>500.221</v>
      </c>
      <c r="Q872">
        <v>5.2724600000000003E-2</v>
      </c>
      <c r="S872" t="b">
        <v>0</v>
      </c>
      <c r="T872" t="b">
        <v>1</v>
      </c>
      <c r="U872">
        <v>1</v>
      </c>
      <c r="V872">
        <v>-5.5175612379328338E-4</v>
      </c>
      <c r="W872">
        <v>0.5</v>
      </c>
    </row>
    <row r="873" spans="1:23" x14ac:dyDescent="0.25">
      <c r="A873" t="s">
        <v>2706</v>
      </c>
      <c r="B873" t="s">
        <v>118</v>
      </c>
      <c r="C873" t="s">
        <v>45</v>
      </c>
      <c r="D873" t="s">
        <v>1650</v>
      </c>
      <c r="E873" t="s">
        <v>100</v>
      </c>
      <c r="F873" t="s">
        <v>114</v>
      </c>
      <c r="G873" t="s">
        <v>1656</v>
      </c>
      <c r="H873">
        <v>0.93515865987233637</v>
      </c>
      <c r="I873">
        <v>1.0307920780811992</v>
      </c>
      <c r="J873">
        <v>-2.0430969511475929E-3</v>
      </c>
      <c r="M873">
        <v>467.786</v>
      </c>
      <c r="N873">
        <v>5.4348100000000003E-2</v>
      </c>
      <c r="O873">
        <v>-1.022</v>
      </c>
      <c r="P873">
        <v>500.221</v>
      </c>
      <c r="Q873">
        <v>5.2724600000000003E-2</v>
      </c>
      <c r="S873" t="b">
        <v>0</v>
      </c>
      <c r="T873" t="b">
        <v>1</v>
      </c>
      <c r="U873">
        <v>1</v>
      </c>
      <c r="V873">
        <v>-2.0430969511475929E-3</v>
      </c>
      <c r="W873">
        <v>0.25</v>
      </c>
    </row>
    <row r="874" spans="1:23" x14ac:dyDescent="0.25">
      <c r="A874" t="s">
        <v>2707</v>
      </c>
      <c r="B874" t="s">
        <v>118</v>
      </c>
      <c r="C874" t="s">
        <v>45</v>
      </c>
      <c r="D874" t="s">
        <v>1650</v>
      </c>
      <c r="E874" t="s">
        <v>100</v>
      </c>
      <c r="F874" t="s">
        <v>114</v>
      </c>
      <c r="G874" t="s">
        <v>1657</v>
      </c>
      <c r="H874">
        <v>1.0206928537586386</v>
      </c>
      <c r="I874">
        <v>1.0134718897819992</v>
      </c>
      <c r="J874">
        <v>-6.1352882026144443E-3</v>
      </c>
      <c r="M874">
        <v>510.572</v>
      </c>
      <c r="N874">
        <v>5.34349E-2</v>
      </c>
      <c r="O874">
        <v>-3.069</v>
      </c>
      <c r="P874">
        <v>500.221</v>
      </c>
      <c r="Q874">
        <v>5.2724600000000003E-2</v>
      </c>
      <c r="S874" t="b">
        <v>0</v>
      </c>
      <c r="T874" t="b">
        <v>0</v>
      </c>
      <c r="U874">
        <v>1</v>
      </c>
      <c r="V874">
        <v>-6.1352882026144443E-3</v>
      </c>
      <c r="W874">
        <v>0.9</v>
      </c>
    </row>
    <row r="875" spans="1:23" x14ac:dyDescent="0.25">
      <c r="A875" t="s">
        <v>2708</v>
      </c>
      <c r="B875" t="s">
        <v>118</v>
      </c>
      <c r="C875" t="s">
        <v>45</v>
      </c>
      <c r="D875" t="s">
        <v>1650</v>
      </c>
      <c r="E875" t="s">
        <v>47</v>
      </c>
      <c r="F875" t="s">
        <v>115</v>
      </c>
      <c r="G875" t="s">
        <v>1658</v>
      </c>
      <c r="H875">
        <v>1.0709239141300044</v>
      </c>
      <c r="I875">
        <v>1.4082849664276773</v>
      </c>
      <c r="J875">
        <v>-2.8698635340405201E-2</v>
      </c>
      <c r="M875">
        <v>535.67399999999998</v>
      </c>
      <c r="N875">
        <v>7.4247599999999997E-2</v>
      </c>
      <c r="O875">
        <v>-14.355</v>
      </c>
      <c r="P875">
        <v>500.19799999999998</v>
      </c>
      <c r="Q875">
        <v>5.2721999999999998E-2</v>
      </c>
      <c r="S875" t="b">
        <v>0</v>
      </c>
      <c r="T875" t="b">
        <v>0</v>
      </c>
      <c r="U875">
        <v>1</v>
      </c>
      <c r="V875">
        <v>-2.8698635340405201E-2</v>
      </c>
      <c r="W875">
        <v>1</v>
      </c>
    </row>
    <row r="876" spans="1:23" x14ac:dyDescent="0.25">
      <c r="A876" t="s">
        <v>2709</v>
      </c>
      <c r="B876" t="s">
        <v>118</v>
      </c>
      <c r="C876" t="s">
        <v>45</v>
      </c>
      <c r="D876" t="s">
        <v>1650</v>
      </c>
      <c r="E876" t="s">
        <v>47</v>
      </c>
      <c r="F876" t="s">
        <v>115</v>
      </c>
      <c r="G876" t="s">
        <v>1659</v>
      </c>
      <c r="H876">
        <v>0.74888744057353285</v>
      </c>
      <c r="I876">
        <v>1.4597852888737151</v>
      </c>
      <c r="J876">
        <v>-3.9384403776104664E-4</v>
      </c>
      <c r="M876">
        <v>374.59199999999998</v>
      </c>
      <c r="N876">
        <v>7.6962799999999998E-2</v>
      </c>
      <c r="O876">
        <v>-0.19700000000000001</v>
      </c>
      <c r="P876">
        <v>500.19799999999998</v>
      </c>
      <c r="Q876">
        <v>5.2721999999999998E-2</v>
      </c>
      <c r="S876" t="b">
        <v>0</v>
      </c>
      <c r="T876" t="b">
        <v>1</v>
      </c>
      <c r="U876">
        <v>1</v>
      </c>
      <c r="V876">
        <v>-3.9384403776104664E-4</v>
      </c>
      <c r="W876">
        <v>0.5</v>
      </c>
    </row>
    <row r="877" spans="1:23" x14ac:dyDescent="0.25">
      <c r="A877" t="s">
        <v>2710</v>
      </c>
      <c r="B877" t="s">
        <v>118</v>
      </c>
      <c r="C877" t="s">
        <v>45</v>
      </c>
      <c r="D877" t="s">
        <v>1650</v>
      </c>
      <c r="E877" t="s">
        <v>47</v>
      </c>
      <c r="F877" t="s">
        <v>115</v>
      </c>
      <c r="G877" t="s">
        <v>1656</v>
      </c>
      <c r="H877">
        <v>0.50512996853246117</v>
      </c>
      <c r="I877">
        <v>1.0213895527483783</v>
      </c>
      <c r="J877">
        <v>-1.0355899063970667E-3</v>
      </c>
      <c r="M877">
        <v>252.66499999999999</v>
      </c>
      <c r="N877">
        <v>5.38497E-2</v>
      </c>
      <c r="O877">
        <v>-0.51800000000000002</v>
      </c>
      <c r="P877">
        <v>500.19799999999998</v>
      </c>
      <c r="Q877">
        <v>5.2721999999999998E-2</v>
      </c>
      <c r="S877" t="b">
        <v>0</v>
      </c>
      <c r="T877" t="b">
        <v>1</v>
      </c>
      <c r="U877">
        <v>1</v>
      </c>
      <c r="V877">
        <v>-1.0355899063970667E-3</v>
      </c>
      <c r="W877">
        <v>0.25</v>
      </c>
    </row>
    <row r="878" spans="1:23" x14ac:dyDescent="0.25">
      <c r="A878" t="s">
        <v>2711</v>
      </c>
      <c r="B878" t="s">
        <v>118</v>
      </c>
      <c r="C878" t="s">
        <v>45</v>
      </c>
      <c r="D878" t="s">
        <v>1650</v>
      </c>
      <c r="E878" t="s">
        <v>47</v>
      </c>
      <c r="F878" t="s">
        <v>115</v>
      </c>
      <c r="G878" t="s">
        <v>1657</v>
      </c>
      <c r="H878">
        <v>0.99467810746944219</v>
      </c>
      <c r="I878">
        <v>1.0111186980767042</v>
      </c>
      <c r="J878">
        <v>-2.958428462328918E-2</v>
      </c>
      <c r="M878">
        <v>497.536</v>
      </c>
      <c r="N878">
        <v>5.33082E-2</v>
      </c>
      <c r="O878">
        <v>-14.798</v>
      </c>
      <c r="P878">
        <v>500.19799999999998</v>
      </c>
      <c r="Q878">
        <v>5.2721999999999998E-2</v>
      </c>
      <c r="S878" t="b">
        <v>0</v>
      </c>
      <c r="T878" t="b">
        <v>0</v>
      </c>
      <c r="U878">
        <v>1</v>
      </c>
      <c r="V878">
        <v>-2.958428462328918E-2</v>
      </c>
      <c r="W878">
        <v>0.9</v>
      </c>
    </row>
    <row r="879" spans="1:23" x14ac:dyDescent="0.25">
      <c r="A879" t="s">
        <v>2712</v>
      </c>
      <c r="B879" t="s">
        <v>118</v>
      </c>
      <c r="C879" t="s">
        <v>45</v>
      </c>
      <c r="D879" t="s">
        <v>1650</v>
      </c>
      <c r="E879" t="s">
        <v>67</v>
      </c>
      <c r="F879" t="s">
        <v>115</v>
      </c>
      <c r="G879" t="s">
        <v>1658</v>
      </c>
      <c r="H879">
        <v>1.0890408767938327</v>
      </c>
      <c r="I879">
        <v>1.403262457085412</v>
      </c>
      <c r="J879">
        <v>-2.8565373680990672E-2</v>
      </c>
      <c r="M879">
        <v>544.72299999999996</v>
      </c>
      <c r="N879">
        <v>7.3981400000000003E-2</v>
      </c>
      <c r="O879">
        <v>-14.288</v>
      </c>
      <c r="P879">
        <v>500.18599999999998</v>
      </c>
      <c r="Q879">
        <v>5.2720999999999997E-2</v>
      </c>
      <c r="S879" t="b">
        <v>0</v>
      </c>
      <c r="T879" t="b">
        <v>0</v>
      </c>
      <c r="U879">
        <v>1</v>
      </c>
      <c r="V879">
        <v>-2.8565373680990672E-2</v>
      </c>
      <c r="W879">
        <v>1</v>
      </c>
    </row>
    <row r="880" spans="1:23" x14ac:dyDescent="0.25">
      <c r="A880" t="s">
        <v>2713</v>
      </c>
      <c r="B880" t="s">
        <v>118</v>
      </c>
      <c r="C880" t="s">
        <v>45</v>
      </c>
      <c r="D880" t="s">
        <v>1650</v>
      </c>
      <c r="E880" t="s">
        <v>67</v>
      </c>
      <c r="F880" t="s">
        <v>115</v>
      </c>
      <c r="G880" t="s">
        <v>1659</v>
      </c>
      <c r="H880">
        <v>0.76692870252266165</v>
      </c>
      <c r="I880">
        <v>1.4212761518180612</v>
      </c>
      <c r="J880">
        <v>0</v>
      </c>
      <c r="M880">
        <v>383.60700000000003</v>
      </c>
      <c r="N880">
        <v>7.49311E-2</v>
      </c>
      <c r="O880">
        <v>-0.155</v>
      </c>
      <c r="P880">
        <v>500.18599999999998</v>
      </c>
      <c r="Q880">
        <v>5.2720999999999997E-2</v>
      </c>
      <c r="S880" t="b">
        <v>0</v>
      </c>
      <c r="T880" t="b">
        <v>1</v>
      </c>
      <c r="U880">
        <v>1</v>
      </c>
      <c r="V880">
        <v>-3.098847228830875E-4</v>
      </c>
      <c r="W880">
        <v>0.5</v>
      </c>
    </row>
    <row r="881" spans="1:23" x14ac:dyDescent="0.25">
      <c r="A881" t="s">
        <v>2714</v>
      </c>
      <c r="B881" t="s">
        <v>118</v>
      </c>
      <c r="C881" t="s">
        <v>45</v>
      </c>
      <c r="D881" t="s">
        <v>1650</v>
      </c>
      <c r="E881" t="s">
        <v>67</v>
      </c>
      <c r="F881" t="s">
        <v>115</v>
      </c>
      <c r="G881" t="s">
        <v>1656</v>
      </c>
      <c r="H881">
        <v>0.5127872431455498</v>
      </c>
      <c r="I881">
        <v>1.0195576715160941</v>
      </c>
      <c r="J881">
        <v>-9.6164226907590378E-4</v>
      </c>
      <c r="M881">
        <v>256.48899999999998</v>
      </c>
      <c r="N881">
        <v>5.3752099999999997E-2</v>
      </c>
      <c r="O881">
        <v>-0.48099999999999998</v>
      </c>
      <c r="P881">
        <v>500.18599999999998</v>
      </c>
      <c r="Q881">
        <v>5.2720999999999997E-2</v>
      </c>
      <c r="S881" t="b">
        <v>0</v>
      </c>
      <c r="T881" t="b">
        <v>1</v>
      </c>
      <c r="U881">
        <v>1</v>
      </c>
      <c r="V881">
        <v>-9.6164226907590378E-4</v>
      </c>
      <c r="W881">
        <v>0.25</v>
      </c>
    </row>
    <row r="882" spans="1:23" x14ac:dyDescent="0.25">
      <c r="A882" t="s">
        <v>2715</v>
      </c>
      <c r="B882" t="s">
        <v>118</v>
      </c>
      <c r="C882" t="s">
        <v>45</v>
      </c>
      <c r="D882" t="s">
        <v>1650</v>
      </c>
      <c r="E882" t="s">
        <v>67</v>
      </c>
      <c r="F882" t="s">
        <v>115</v>
      </c>
      <c r="G882" t="s">
        <v>1657</v>
      </c>
      <c r="H882">
        <v>0.99414017985309466</v>
      </c>
      <c r="I882">
        <v>1.0098670359059958</v>
      </c>
      <c r="J882">
        <v>-2.9565001819323214E-2</v>
      </c>
      <c r="M882">
        <v>497.255</v>
      </c>
      <c r="N882">
        <v>5.3241200000000002E-2</v>
      </c>
      <c r="O882">
        <v>-14.788</v>
      </c>
      <c r="P882">
        <v>500.18599999999998</v>
      </c>
      <c r="Q882">
        <v>5.2720999999999997E-2</v>
      </c>
      <c r="S882" t="b">
        <v>0</v>
      </c>
      <c r="T882" t="b">
        <v>0</v>
      </c>
      <c r="U882">
        <v>1</v>
      </c>
      <c r="V882">
        <v>-2.9565001819323214E-2</v>
      </c>
      <c r="W882">
        <v>0.9</v>
      </c>
    </row>
    <row r="883" spans="1:23" x14ac:dyDescent="0.25">
      <c r="A883" t="s">
        <v>2716</v>
      </c>
      <c r="B883" t="s">
        <v>118</v>
      </c>
      <c r="C883" t="s">
        <v>45</v>
      </c>
      <c r="D883" t="s">
        <v>1650</v>
      </c>
      <c r="E883" t="s">
        <v>70</v>
      </c>
      <c r="F883" t="s">
        <v>115</v>
      </c>
      <c r="G883" t="s">
        <v>1658</v>
      </c>
      <c r="H883">
        <v>1.0961689569749935</v>
      </c>
      <c r="I883">
        <v>1.3987662447289397</v>
      </c>
      <c r="J883">
        <v>-2.8889275438817478E-2</v>
      </c>
      <c r="M883">
        <v>548.25</v>
      </c>
      <c r="N883">
        <v>7.3738899999999996E-2</v>
      </c>
      <c r="O883">
        <v>-14.449</v>
      </c>
      <c r="P883">
        <v>500.15100000000001</v>
      </c>
      <c r="Q883">
        <v>5.2717100000000003E-2</v>
      </c>
      <c r="S883" t="b">
        <v>0</v>
      </c>
      <c r="T883" t="b">
        <v>0</v>
      </c>
      <c r="U883">
        <v>1</v>
      </c>
      <c r="V883">
        <v>-2.8889275438817478E-2</v>
      </c>
      <c r="W883">
        <v>1</v>
      </c>
    </row>
    <row r="884" spans="1:23" x14ac:dyDescent="0.25">
      <c r="A884" t="s">
        <v>2717</v>
      </c>
      <c r="B884" t="s">
        <v>118</v>
      </c>
      <c r="C884" t="s">
        <v>45</v>
      </c>
      <c r="D884" t="s">
        <v>1650</v>
      </c>
      <c r="E884" t="s">
        <v>70</v>
      </c>
      <c r="F884" t="s">
        <v>115</v>
      </c>
      <c r="G884" t="s">
        <v>1659</v>
      </c>
      <c r="H884">
        <v>0.74453914917694852</v>
      </c>
      <c r="I884">
        <v>1.4382923188111638</v>
      </c>
      <c r="J884">
        <v>0</v>
      </c>
      <c r="M884">
        <v>372.38200000000001</v>
      </c>
      <c r="N884">
        <v>7.5822600000000004E-2</v>
      </c>
      <c r="O884">
        <v>-0.16500000000000001</v>
      </c>
      <c r="P884">
        <v>500.15100000000001</v>
      </c>
      <c r="Q884">
        <v>5.2717100000000003E-2</v>
      </c>
      <c r="S884" t="b">
        <v>0</v>
      </c>
      <c r="T884" t="b">
        <v>1</v>
      </c>
      <c r="U884">
        <v>1</v>
      </c>
      <c r="V884">
        <v>-3.2990037008823338E-4</v>
      </c>
      <c r="W884">
        <v>0.5</v>
      </c>
    </row>
    <row r="885" spans="1:23" x14ac:dyDescent="0.25">
      <c r="A885" t="s">
        <v>2718</v>
      </c>
      <c r="B885" t="s">
        <v>118</v>
      </c>
      <c r="C885" t="s">
        <v>45</v>
      </c>
      <c r="D885" t="s">
        <v>1650</v>
      </c>
      <c r="E885" t="s">
        <v>70</v>
      </c>
      <c r="F885" t="s">
        <v>115</v>
      </c>
      <c r="G885" t="s">
        <v>1656</v>
      </c>
      <c r="H885">
        <v>0.48216638575150306</v>
      </c>
      <c r="I885">
        <v>1.0308969954720575</v>
      </c>
      <c r="J885">
        <v>-1.4435640436588149E-3</v>
      </c>
      <c r="M885">
        <v>241.15600000000001</v>
      </c>
      <c r="N885">
        <v>5.4345900000000003E-2</v>
      </c>
      <c r="O885">
        <v>-0.72199999999999998</v>
      </c>
      <c r="P885">
        <v>500.15100000000001</v>
      </c>
      <c r="Q885">
        <v>5.2717100000000003E-2</v>
      </c>
      <c r="S885" t="b">
        <v>0</v>
      </c>
      <c r="T885" t="b">
        <v>1</v>
      </c>
      <c r="U885">
        <v>1</v>
      </c>
      <c r="V885">
        <v>-1.4435640436588149E-3</v>
      </c>
      <c r="W885">
        <v>0.25</v>
      </c>
    </row>
    <row r="886" spans="1:23" x14ac:dyDescent="0.25">
      <c r="A886" t="s">
        <v>2719</v>
      </c>
      <c r="B886" t="s">
        <v>118</v>
      </c>
      <c r="C886" t="s">
        <v>45</v>
      </c>
      <c r="D886" t="s">
        <v>1650</v>
      </c>
      <c r="E886" t="s">
        <v>70</v>
      </c>
      <c r="F886" t="s">
        <v>115</v>
      </c>
      <c r="G886" t="s">
        <v>1657</v>
      </c>
      <c r="H886">
        <v>0.99454764661072348</v>
      </c>
      <c r="I886">
        <v>1.0138228392684727</v>
      </c>
      <c r="J886">
        <v>-3.072871992658217E-2</v>
      </c>
      <c r="M886">
        <v>497.42399999999998</v>
      </c>
      <c r="N886">
        <v>5.3445800000000002E-2</v>
      </c>
      <c r="O886">
        <v>-15.369</v>
      </c>
      <c r="P886">
        <v>500.15100000000001</v>
      </c>
      <c r="Q886">
        <v>5.2717100000000003E-2</v>
      </c>
      <c r="S886" t="b">
        <v>0</v>
      </c>
      <c r="T886" t="b">
        <v>0</v>
      </c>
      <c r="U886">
        <v>1</v>
      </c>
      <c r="V886">
        <v>-3.072871992658217E-2</v>
      </c>
      <c r="W886">
        <v>0.9</v>
      </c>
    </row>
    <row r="887" spans="1:23" x14ac:dyDescent="0.25">
      <c r="A887" t="s">
        <v>2720</v>
      </c>
      <c r="B887" t="s">
        <v>118</v>
      </c>
      <c r="C887" t="s">
        <v>45</v>
      </c>
      <c r="D887" t="s">
        <v>1650</v>
      </c>
      <c r="E887" t="s">
        <v>57</v>
      </c>
      <c r="F887" t="s">
        <v>115</v>
      </c>
      <c r="G887" t="s">
        <v>1658</v>
      </c>
      <c r="H887">
        <v>1.1004287813215261</v>
      </c>
      <c r="I887">
        <v>1.4156694140896142</v>
      </c>
      <c r="J887">
        <v>-2.6668399116450608E-2</v>
      </c>
      <c r="M887">
        <v>550.495</v>
      </c>
      <c r="N887">
        <v>7.4645699999999995E-2</v>
      </c>
      <c r="O887">
        <v>-13.340999999999999</v>
      </c>
      <c r="P887">
        <v>500.255</v>
      </c>
      <c r="Q887">
        <v>5.2728200000000003E-2</v>
      </c>
      <c r="S887" t="b">
        <v>0</v>
      </c>
      <c r="T887" t="b">
        <v>0</v>
      </c>
      <c r="U887">
        <v>1</v>
      </c>
      <c r="V887">
        <v>-2.6668399116450608E-2</v>
      </c>
      <c r="W887">
        <v>1</v>
      </c>
    </row>
    <row r="888" spans="1:23" x14ac:dyDescent="0.25">
      <c r="A888" t="s">
        <v>2721</v>
      </c>
      <c r="B888" t="s">
        <v>118</v>
      </c>
      <c r="C888" t="s">
        <v>45</v>
      </c>
      <c r="D888" t="s">
        <v>1650</v>
      </c>
      <c r="E888" t="s">
        <v>57</v>
      </c>
      <c r="F888" t="s">
        <v>115</v>
      </c>
      <c r="G888" t="s">
        <v>1659</v>
      </c>
      <c r="H888">
        <v>0.77355148874074231</v>
      </c>
      <c r="I888">
        <v>1.4344221877477326</v>
      </c>
      <c r="J888">
        <v>-3.9979610398696667E-4</v>
      </c>
      <c r="M888">
        <v>386.97300000000001</v>
      </c>
      <c r="N888">
        <v>7.5634499999999993E-2</v>
      </c>
      <c r="O888">
        <v>-0.2</v>
      </c>
      <c r="P888">
        <v>500.255</v>
      </c>
      <c r="Q888">
        <v>5.2728200000000003E-2</v>
      </c>
      <c r="S888" t="b">
        <v>0</v>
      </c>
      <c r="T888" t="b">
        <v>1</v>
      </c>
      <c r="U888">
        <v>1</v>
      </c>
      <c r="V888">
        <v>-3.9979610398696667E-4</v>
      </c>
      <c r="W888">
        <v>0.5</v>
      </c>
    </row>
    <row r="889" spans="1:23" x14ac:dyDescent="0.25">
      <c r="A889" t="s">
        <v>2722</v>
      </c>
      <c r="B889" t="s">
        <v>118</v>
      </c>
      <c r="C889" t="s">
        <v>45</v>
      </c>
      <c r="D889" t="s">
        <v>1650</v>
      </c>
      <c r="E889" t="s">
        <v>57</v>
      </c>
      <c r="F889" t="s">
        <v>115</v>
      </c>
      <c r="G889" t="s">
        <v>1656</v>
      </c>
      <c r="H889">
        <v>0.52308322755394754</v>
      </c>
      <c r="I889">
        <v>1.0304846363046718</v>
      </c>
      <c r="J889">
        <v>-1.4352680133132103E-3</v>
      </c>
      <c r="M889">
        <v>261.67500000000001</v>
      </c>
      <c r="N889">
        <v>5.4335599999999998E-2</v>
      </c>
      <c r="O889">
        <v>-0.71799999999999997</v>
      </c>
      <c r="P889">
        <v>500.255</v>
      </c>
      <c r="Q889">
        <v>5.2728200000000003E-2</v>
      </c>
      <c r="S889" t="b">
        <v>0</v>
      </c>
      <c r="T889" t="b">
        <v>1</v>
      </c>
      <c r="U889">
        <v>1</v>
      </c>
      <c r="V889">
        <v>-1.4352680133132103E-3</v>
      </c>
      <c r="W889">
        <v>0.25</v>
      </c>
    </row>
    <row r="890" spans="1:23" x14ac:dyDescent="0.25">
      <c r="A890" t="s">
        <v>2723</v>
      </c>
      <c r="B890" t="s">
        <v>118</v>
      </c>
      <c r="C890" t="s">
        <v>45</v>
      </c>
      <c r="D890" t="s">
        <v>1650</v>
      </c>
      <c r="E890" t="s">
        <v>57</v>
      </c>
      <c r="F890" t="s">
        <v>115</v>
      </c>
      <c r="G890" t="s">
        <v>1657</v>
      </c>
      <c r="H890">
        <v>0.99743330901240368</v>
      </c>
      <c r="I890">
        <v>1.0135373481362915</v>
      </c>
      <c r="J890">
        <v>-2.8187624311601087E-2</v>
      </c>
      <c r="M890">
        <v>498.971</v>
      </c>
      <c r="N890">
        <v>5.3442000000000003E-2</v>
      </c>
      <c r="O890">
        <v>-14.101000000000001</v>
      </c>
      <c r="P890">
        <v>500.255</v>
      </c>
      <c r="Q890">
        <v>5.2728200000000003E-2</v>
      </c>
      <c r="S890" t="b">
        <v>0</v>
      </c>
      <c r="T890" t="b">
        <v>0</v>
      </c>
      <c r="U890">
        <v>1</v>
      </c>
      <c r="V890">
        <v>-2.8187624311601087E-2</v>
      </c>
      <c r="W890">
        <v>0.9</v>
      </c>
    </row>
    <row r="891" spans="1:23" x14ac:dyDescent="0.25">
      <c r="A891" t="s">
        <v>2724</v>
      </c>
      <c r="B891" t="s">
        <v>118</v>
      </c>
      <c r="C891" t="s">
        <v>45</v>
      </c>
      <c r="D891" t="s">
        <v>1650</v>
      </c>
      <c r="E891" t="s">
        <v>59</v>
      </c>
      <c r="F891" t="s">
        <v>115</v>
      </c>
      <c r="G891" t="s">
        <v>1658</v>
      </c>
      <c r="H891">
        <v>1.0913094321895833</v>
      </c>
      <c r="I891">
        <v>1.3119962373075507</v>
      </c>
      <c r="J891">
        <v>-2.5353069934333491E-2</v>
      </c>
      <c r="M891">
        <v>545.93299999999999</v>
      </c>
      <c r="N891">
        <v>6.9179199999999996E-2</v>
      </c>
      <c r="O891">
        <v>-12.683</v>
      </c>
      <c r="P891">
        <v>500.255</v>
      </c>
      <c r="Q891">
        <v>5.2728200000000003E-2</v>
      </c>
      <c r="S891" t="b">
        <v>0</v>
      </c>
      <c r="T891" t="b">
        <v>0</v>
      </c>
      <c r="U891">
        <v>1</v>
      </c>
      <c r="V891">
        <v>-2.5353069934333491E-2</v>
      </c>
      <c r="W891">
        <v>1</v>
      </c>
    </row>
    <row r="892" spans="1:23" x14ac:dyDescent="0.25">
      <c r="A892" t="s">
        <v>2725</v>
      </c>
      <c r="B892" t="s">
        <v>118</v>
      </c>
      <c r="C892" t="s">
        <v>45</v>
      </c>
      <c r="D892" t="s">
        <v>1650</v>
      </c>
      <c r="E892" t="s">
        <v>59</v>
      </c>
      <c r="F892" t="s">
        <v>115</v>
      </c>
      <c r="G892" t="s">
        <v>1659</v>
      </c>
      <c r="H892">
        <v>0.83217359146835113</v>
      </c>
      <c r="I892">
        <v>1.3312269335953055</v>
      </c>
      <c r="J892">
        <v>0</v>
      </c>
      <c r="M892">
        <v>416.29899999999998</v>
      </c>
      <c r="N892">
        <v>7.0193199999999997E-2</v>
      </c>
      <c r="O892">
        <v>-0.11799999999999999</v>
      </c>
      <c r="P892">
        <v>500.255</v>
      </c>
      <c r="Q892">
        <v>5.2728200000000003E-2</v>
      </c>
      <c r="S892" t="b">
        <v>0</v>
      </c>
      <c r="T892" t="b">
        <v>1</v>
      </c>
      <c r="U892">
        <v>1</v>
      </c>
      <c r="V892">
        <v>-2.358797013523103E-4</v>
      </c>
      <c r="W892">
        <v>0.5</v>
      </c>
    </row>
    <row r="893" spans="1:23" x14ac:dyDescent="0.25">
      <c r="A893" t="s">
        <v>2726</v>
      </c>
      <c r="B893" t="s">
        <v>118</v>
      </c>
      <c r="C893" t="s">
        <v>45</v>
      </c>
      <c r="D893" t="s">
        <v>1650</v>
      </c>
      <c r="E893" t="s">
        <v>59</v>
      </c>
      <c r="F893" t="s">
        <v>115</v>
      </c>
      <c r="G893" t="s">
        <v>1656</v>
      </c>
      <c r="H893">
        <v>0.51536716274699901</v>
      </c>
      <c r="I893">
        <v>1.0315258248906656</v>
      </c>
      <c r="J893">
        <v>-1.1194290911635068E-3</v>
      </c>
      <c r="M893">
        <v>257.815</v>
      </c>
      <c r="N893">
        <v>5.4390500000000001E-2</v>
      </c>
      <c r="O893">
        <v>-0.56000000000000005</v>
      </c>
      <c r="P893">
        <v>500.255</v>
      </c>
      <c r="Q893">
        <v>5.2728200000000003E-2</v>
      </c>
      <c r="S893" t="b">
        <v>0</v>
      </c>
      <c r="T893" t="b">
        <v>1</v>
      </c>
      <c r="U893">
        <v>1</v>
      </c>
      <c r="V893">
        <v>-1.1194290911635068E-3</v>
      </c>
      <c r="W893">
        <v>0.25</v>
      </c>
    </row>
    <row r="894" spans="1:23" x14ac:dyDescent="0.25">
      <c r="A894" t="s">
        <v>2727</v>
      </c>
      <c r="B894" t="s">
        <v>118</v>
      </c>
      <c r="C894" t="s">
        <v>45</v>
      </c>
      <c r="D894" t="s">
        <v>1650</v>
      </c>
      <c r="E894" t="s">
        <v>59</v>
      </c>
      <c r="F894" t="s">
        <v>115</v>
      </c>
      <c r="G894" t="s">
        <v>1657</v>
      </c>
      <c r="H894">
        <v>0.99679563422654449</v>
      </c>
      <c r="I894">
        <v>1.013770619895995</v>
      </c>
      <c r="J894">
        <v>-2.7579934233540895E-2</v>
      </c>
      <c r="M894">
        <v>498.65199999999999</v>
      </c>
      <c r="N894">
        <v>5.3454300000000003E-2</v>
      </c>
      <c r="O894">
        <v>-13.797000000000001</v>
      </c>
      <c r="P894">
        <v>500.255</v>
      </c>
      <c r="Q894">
        <v>5.2728200000000003E-2</v>
      </c>
      <c r="S894" t="b">
        <v>0</v>
      </c>
      <c r="T894" t="b">
        <v>0</v>
      </c>
      <c r="U894">
        <v>1</v>
      </c>
      <c r="V894">
        <v>-2.7579934233540895E-2</v>
      </c>
      <c r="W894">
        <v>0.9</v>
      </c>
    </row>
    <row r="895" spans="1:23" x14ac:dyDescent="0.25">
      <c r="A895" t="s">
        <v>2728</v>
      </c>
      <c r="B895" t="s">
        <v>118</v>
      </c>
      <c r="C895" t="s">
        <v>45</v>
      </c>
      <c r="D895" t="s">
        <v>1650</v>
      </c>
      <c r="E895" t="s">
        <v>62</v>
      </c>
      <c r="F895" t="s">
        <v>115</v>
      </c>
      <c r="G895" t="s">
        <v>1658</v>
      </c>
      <c r="H895">
        <v>1.1006366752955994</v>
      </c>
      <c r="I895">
        <v>1.3282209519763619</v>
      </c>
      <c r="J895">
        <v>-2.4071723421055263E-2</v>
      </c>
      <c r="M895">
        <v>550.59900000000005</v>
      </c>
      <c r="N895">
        <v>7.0034700000000005E-2</v>
      </c>
      <c r="O895">
        <v>-12.042</v>
      </c>
      <c r="P895">
        <v>500.255</v>
      </c>
      <c r="Q895">
        <v>5.2728200000000003E-2</v>
      </c>
      <c r="S895" t="b">
        <v>0</v>
      </c>
      <c r="T895" t="b">
        <v>0</v>
      </c>
      <c r="U895">
        <v>1</v>
      </c>
      <c r="V895">
        <v>-2.4071723421055263E-2</v>
      </c>
      <c r="W895">
        <v>1</v>
      </c>
    </row>
    <row r="896" spans="1:23" x14ac:dyDescent="0.25">
      <c r="A896" t="s">
        <v>2729</v>
      </c>
      <c r="B896" t="s">
        <v>118</v>
      </c>
      <c r="C896" t="s">
        <v>45</v>
      </c>
      <c r="D896" t="s">
        <v>1650</v>
      </c>
      <c r="E896" t="s">
        <v>62</v>
      </c>
      <c r="F896" t="s">
        <v>115</v>
      </c>
      <c r="G896" t="s">
        <v>1659</v>
      </c>
      <c r="H896">
        <v>0.85653116910375704</v>
      </c>
      <c r="I896">
        <v>1.3420086405377007</v>
      </c>
      <c r="J896">
        <v>0</v>
      </c>
      <c r="M896">
        <v>428.48399999999998</v>
      </c>
      <c r="N896">
        <v>7.0761699999999997E-2</v>
      </c>
      <c r="O896">
        <v>-0.124</v>
      </c>
      <c r="P896">
        <v>500.255</v>
      </c>
      <c r="Q896">
        <v>5.2728200000000003E-2</v>
      </c>
      <c r="S896" t="b">
        <v>0</v>
      </c>
      <c r="T896" t="b">
        <v>1</v>
      </c>
      <c r="U896">
        <v>1</v>
      </c>
      <c r="V896">
        <v>-2.4787358447191934E-4</v>
      </c>
      <c r="W896">
        <v>0.5</v>
      </c>
    </row>
    <row r="897" spans="1:23" x14ac:dyDescent="0.25">
      <c r="A897" t="s">
        <v>2730</v>
      </c>
      <c r="B897" t="s">
        <v>118</v>
      </c>
      <c r="C897" t="s">
        <v>45</v>
      </c>
      <c r="D897" t="s">
        <v>1650</v>
      </c>
      <c r="E897" t="s">
        <v>62</v>
      </c>
      <c r="F897" t="s">
        <v>115</v>
      </c>
      <c r="G897" t="s">
        <v>1656</v>
      </c>
      <c r="H897">
        <v>0.54432239557825512</v>
      </c>
      <c r="I897">
        <v>1.0341790540924969</v>
      </c>
      <c r="J897">
        <v>-1.2833454937981629E-3</v>
      </c>
      <c r="M897">
        <v>272.3</v>
      </c>
      <c r="N897">
        <v>5.45304E-2</v>
      </c>
      <c r="O897">
        <v>-0.64200000000000002</v>
      </c>
      <c r="P897">
        <v>500.255</v>
      </c>
      <c r="Q897">
        <v>5.2728200000000003E-2</v>
      </c>
      <c r="S897" t="b">
        <v>0</v>
      </c>
      <c r="T897" t="b">
        <v>1</v>
      </c>
      <c r="U897">
        <v>1</v>
      </c>
      <c r="V897">
        <v>-1.2833454937981629E-3</v>
      </c>
      <c r="W897">
        <v>0.25</v>
      </c>
    </row>
    <row r="898" spans="1:23" x14ac:dyDescent="0.25">
      <c r="A898" t="s">
        <v>2731</v>
      </c>
      <c r="B898" t="s">
        <v>118</v>
      </c>
      <c r="C898" t="s">
        <v>45</v>
      </c>
      <c r="D898" t="s">
        <v>1650</v>
      </c>
      <c r="E898" t="s">
        <v>62</v>
      </c>
      <c r="F898" t="s">
        <v>115</v>
      </c>
      <c r="G898" t="s">
        <v>1657</v>
      </c>
      <c r="H898">
        <v>0.99895453318807415</v>
      </c>
      <c r="I898">
        <v>1.0143907814034994</v>
      </c>
      <c r="J898">
        <v>-2.6378546941060059E-2</v>
      </c>
      <c r="M898">
        <v>499.73200000000003</v>
      </c>
      <c r="N898">
        <v>5.3487E-2</v>
      </c>
      <c r="O898">
        <v>-13.196</v>
      </c>
      <c r="P898">
        <v>500.255</v>
      </c>
      <c r="Q898">
        <v>5.2728200000000003E-2</v>
      </c>
      <c r="S898" t="b">
        <v>0</v>
      </c>
      <c r="T898" t="b">
        <v>0</v>
      </c>
      <c r="U898">
        <v>1</v>
      </c>
      <c r="V898">
        <v>-2.6378546941060059E-2</v>
      </c>
      <c r="W898">
        <v>0.9</v>
      </c>
    </row>
    <row r="899" spans="1:23" x14ac:dyDescent="0.25">
      <c r="A899" t="s">
        <v>2732</v>
      </c>
      <c r="B899" t="s">
        <v>118</v>
      </c>
      <c r="C899" t="s">
        <v>45</v>
      </c>
      <c r="D899" t="s">
        <v>1650</v>
      </c>
      <c r="E899" t="s">
        <v>100</v>
      </c>
      <c r="F899" t="s">
        <v>115</v>
      </c>
      <c r="G899" t="s">
        <v>1658</v>
      </c>
      <c r="H899">
        <v>1.0822737995282075</v>
      </c>
      <c r="I899">
        <v>1.3197033637113675</v>
      </c>
      <c r="J899">
        <v>-2.6140498180800449E-2</v>
      </c>
      <c r="M899">
        <v>541.375</v>
      </c>
      <c r="N899">
        <v>6.9580699999999995E-2</v>
      </c>
      <c r="O899">
        <v>-13.076000000000001</v>
      </c>
      <c r="P899">
        <v>500.22</v>
      </c>
      <c r="Q899">
        <v>5.2724500000000001E-2</v>
      </c>
      <c r="S899" t="b">
        <v>0</v>
      </c>
      <c r="T899" t="b">
        <v>0</v>
      </c>
      <c r="U899">
        <v>1</v>
      </c>
      <c r="V899">
        <v>-2.6140498180800449E-2</v>
      </c>
      <c r="W899">
        <v>1</v>
      </c>
    </row>
    <row r="900" spans="1:23" x14ac:dyDescent="0.25">
      <c r="A900" t="s">
        <v>2733</v>
      </c>
      <c r="B900" t="s">
        <v>118</v>
      </c>
      <c r="C900" t="s">
        <v>45</v>
      </c>
      <c r="D900" t="s">
        <v>1650</v>
      </c>
      <c r="E900" t="s">
        <v>100</v>
      </c>
      <c r="F900" t="s">
        <v>115</v>
      </c>
      <c r="G900" t="s">
        <v>1659</v>
      </c>
      <c r="H900">
        <v>0.82193834712726388</v>
      </c>
      <c r="I900">
        <v>1.3583836736242165</v>
      </c>
      <c r="J900">
        <v>0</v>
      </c>
      <c r="M900">
        <v>411.15</v>
      </c>
      <c r="N900">
        <v>7.1620100000000006E-2</v>
      </c>
      <c r="O900">
        <v>-0.13300000000000001</v>
      </c>
      <c r="P900">
        <v>500.22</v>
      </c>
      <c r="Q900">
        <v>5.2724500000000001E-2</v>
      </c>
      <c r="S900" t="b">
        <v>0</v>
      </c>
      <c r="T900" t="b">
        <v>1</v>
      </c>
      <c r="U900">
        <v>1</v>
      </c>
      <c r="V900">
        <v>-2.65883011474951E-4</v>
      </c>
      <c r="W900">
        <v>0.5</v>
      </c>
    </row>
    <row r="901" spans="1:23" x14ac:dyDescent="0.25">
      <c r="A901" t="s">
        <v>2734</v>
      </c>
      <c r="B901" t="s">
        <v>118</v>
      </c>
      <c r="C901" t="s">
        <v>45</v>
      </c>
      <c r="D901" t="s">
        <v>1650</v>
      </c>
      <c r="E901" t="s">
        <v>100</v>
      </c>
      <c r="F901" t="s">
        <v>115</v>
      </c>
      <c r="G901" t="s">
        <v>1656</v>
      </c>
      <c r="H901">
        <v>0.49427451921154691</v>
      </c>
      <c r="I901">
        <v>1.0364232946732543</v>
      </c>
      <c r="J901">
        <v>-1.2334572787973291E-3</v>
      </c>
      <c r="M901">
        <v>247.24600000000001</v>
      </c>
      <c r="N901">
        <v>5.4644900000000003E-2</v>
      </c>
      <c r="O901">
        <v>-0.61699999999999999</v>
      </c>
      <c r="P901">
        <v>500.22</v>
      </c>
      <c r="Q901">
        <v>5.2724500000000001E-2</v>
      </c>
      <c r="S901" t="b">
        <v>0</v>
      </c>
      <c r="T901" t="b">
        <v>1</v>
      </c>
      <c r="U901">
        <v>1</v>
      </c>
      <c r="V901">
        <v>-1.2334572787973291E-3</v>
      </c>
      <c r="W901">
        <v>0.25</v>
      </c>
    </row>
    <row r="902" spans="1:23" x14ac:dyDescent="0.25">
      <c r="A902" t="s">
        <v>2735</v>
      </c>
      <c r="B902" t="s">
        <v>118</v>
      </c>
      <c r="C902" t="s">
        <v>45</v>
      </c>
      <c r="D902" t="s">
        <v>1650</v>
      </c>
      <c r="E902" t="s">
        <v>100</v>
      </c>
      <c r="F902" t="s">
        <v>115</v>
      </c>
      <c r="G902" t="s">
        <v>1657</v>
      </c>
      <c r="H902">
        <v>0.99683539242733188</v>
      </c>
      <c r="I902">
        <v>1.0151257954082069</v>
      </c>
      <c r="J902">
        <v>-2.8355523569629362E-2</v>
      </c>
      <c r="M902">
        <v>498.637</v>
      </c>
      <c r="N902">
        <v>5.3522E-2</v>
      </c>
      <c r="O902">
        <v>-14.183999999999999</v>
      </c>
      <c r="P902">
        <v>500.22</v>
      </c>
      <c r="Q902">
        <v>5.2724500000000001E-2</v>
      </c>
      <c r="S902" t="b">
        <v>0</v>
      </c>
      <c r="T902" t="b">
        <v>0</v>
      </c>
      <c r="U902">
        <v>1</v>
      </c>
      <c r="V902">
        <v>-2.8355523569629362E-2</v>
      </c>
      <c r="W902">
        <v>0.9</v>
      </c>
    </row>
    <row r="903" spans="1:23" x14ac:dyDescent="0.25">
      <c r="A903" t="s">
        <v>2736</v>
      </c>
      <c r="B903" t="s">
        <v>118</v>
      </c>
      <c r="C903" t="s">
        <v>45</v>
      </c>
      <c r="D903" t="s">
        <v>1651</v>
      </c>
      <c r="E903" t="s">
        <v>1654</v>
      </c>
      <c r="F903" t="s">
        <v>48</v>
      </c>
      <c r="G903" t="s">
        <v>1658</v>
      </c>
      <c r="H903">
        <v>1.0412460102773384</v>
      </c>
      <c r="I903">
        <v>1.4733140128673003</v>
      </c>
      <c r="J903">
        <v>-3.2758314067223904E-2</v>
      </c>
      <c r="M903">
        <v>556.21799999999996</v>
      </c>
      <c r="N903">
        <v>9.0592900000000004E-2</v>
      </c>
      <c r="O903">
        <v>-17.498999999999999</v>
      </c>
      <c r="P903">
        <v>534.18499999999995</v>
      </c>
      <c r="Q903">
        <v>6.1489200000000001E-2</v>
      </c>
      <c r="S903" t="b">
        <v>0</v>
      </c>
      <c r="T903" t="b">
        <v>0</v>
      </c>
      <c r="U903">
        <v>1</v>
      </c>
      <c r="V903">
        <v>-3.2758314067223904E-2</v>
      </c>
      <c r="W903">
        <v>1</v>
      </c>
    </row>
    <row r="904" spans="1:23" x14ac:dyDescent="0.25">
      <c r="A904" t="s">
        <v>2737</v>
      </c>
      <c r="B904" t="s">
        <v>118</v>
      </c>
      <c r="C904" t="s">
        <v>45</v>
      </c>
      <c r="D904" t="s">
        <v>1651</v>
      </c>
      <c r="E904" t="s">
        <v>1654</v>
      </c>
      <c r="F904" t="s">
        <v>48</v>
      </c>
      <c r="G904" t="s">
        <v>1659</v>
      </c>
      <c r="H904">
        <v>0.632297799451501</v>
      </c>
      <c r="I904">
        <v>1.1538595395614188</v>
      </c>
      <c r="J904">
        <v>0</v>
      </c>
      <c r="M904">
        <v>337.76400000000001</v>
      </c>
      <c r="N904">
        <v>7.0949899999999996E-2</v>
      </c>
      <c r="O904">
        <v>9.1999999999999998E-2</v>
      </c>
      <c r="P904">
        <v>534.18499999999995</v>
      </c>
      <c r="Q904">
        <v>6.1489200000000001E-2</v>
      </c>
      <c r="S904" t="b">
        <v>0</v>
      </c>
      <c r="T904" t="b">
        <v>1</v>
      </c>
      <c r="U904">
        <v>1</v>
      </c>
      <c r="V904">
        <v>1.722249782378764E-4</v>
      </c>
      <c r="W904">
        <v>0.5</v>
      </c>
    </row>
    <row r="905" spans="1:23" x14ac:dyDescent="0.25">
      <c r="A905" t="s">
        <v>2738</v>
      </c>
      <c r="B905" t="s">
        <v>118</v>
      </c>
      <c r="C905" t="s">
        <v>45</v>
      </c>
      <c r="D905" t="s">
        <v>1651</v>
      </c>
      <c r="E905" t="s">
        <v>1654</v>
      </c>
      <c r="F905" t="s">
        <v>48</v>
      </c>
      <c r="G905" t="s">
        <v>1656</v>
      </c>
      <c r="H905">
        <v>0.62029259526194114</v>
      </c>
      <c r="I905">
        <v>1</v>
      </c>
      <c r="J905">
        <v>0</v>
      </c>
      <c r="M905">
        <v>331.351</v>
      </c>
      <c r="N905">
        <v>6.1422900000000002E-2</v>
      </c>
      <c r="O905">
        <v>-3.5000000000000003E-2</v>
      </c>
      <c r="P905">
        <v>534.18499999999995</v>
      </c>
      <c r="Q905">
        <v>6.1489200000000001E-2</v>
      </c>
      <c r="S905" t="b">
        <v>0</v>
      </c>
      <c r="T905" t="b">
        <v>1</v>
      </c>
      <c r="U905">
        <v>1</v>
      </c>
      <c r="V905">
        <v>-6.5520372155713862E-5</v>
      </c>
      <c r="W905">
        <v>0.25</v>
      </c>
    </row>
    <row r="906" spans="1:23" x14ac:dyDescent="0.25">
      <c r="A906" t="s">
        <v>2739</v>
      </c>
      <c r="B906" t="s">
        <v>118</v>
      </c>
      <c r="C906" t="s">
        <v>45</v>
      </c>
      <c r="D906" t="s">
        <v>1651</v>
      </c>
      <c r="E906" t="s">
        <v>1654</v>
      </c>
      <c r="F906" t="s">
        <v>48</v>
      </c>
      <c r="G906" t="s">
        <v>1657</v>
      </c>
      <c r="H906">
        <v>0.9948407386953958</v>
      </c>
      <c r="I906">
        <v>1</v>
      </c>
      <c r="J906">
        <v>-3.3465934086505611E-2</v>
      </c>
      <c r="M906">
        <v>531.42899999999997</v>
      </c>
      <c r="N906">
        <v>6.1338799999999999E-2</v>
      </c>
      <c r="O906">
        <v>-17.876999999999999</v>
      </c>
      <c r="P906">
        <v>534.18499999999995</v>
      </c>
      <c r="Q906">
        <v>6.1489200000000001E-2</v>
      </c>
      <c r="S906" t="b">
        <v>0</v>
      </c>
      <c r="T906" t="b">
        <v>0</v>
      </c>
      <c r="U906">
        <v>1</v>
      </c>
      <c r="V906">
        <v>-3.3465934086505611E-2</v>
      </c>
      <c r="W906">
        <v>0.9</v>
      </c>
    </row>
    <row r="907" spans="1:23" x14ac:dyDescent="0.25">
      <c r="A907" t="s">
        <v>2740</v>
      </c>
      <c r="B907" t="s">
        <v>118</v>
      </c>
      <c r="C907" t="s">
        <v>45</v>
      </c>
      <c r="D907" t="s">
        <v>1651</v>
      </c>
      <c r="E907" t="s">
        <v>1655</v>
      </c>
      <c r="F907" t="s">
        <v>48</v>
      </c>
      <c r="G907" t="s">
        <v>1658</v>
      </c>
      <c r="H907">
        <v>1.0163958621987466</v>
      </c>
      <c r="I907">
        <v>1.0001939348090543</v>
      </c>
      <c r="J907">
        <v>-3.4130000000000001E-2</v>
      </c>
      <c r="M907">
        <v>550.91399999999999</v>
      </c>
      <c r="N907">
        <v>6.24042E-2</v>
      </c>
      <c r="O907">
        <v>-19.187999999999999</v>
      </c>
      <c r="P907">
        <v>542.02700000000004</v>
      </c>
      <c r="Q907">
        <v>6.2392099999999999E-2</v>
      </c>
      <c r="S907" t="b">
        <v>0</v>
      </c>
      <c r="T907" t="b">
        <v>0</v>
      </c>
      <c r="U907">
        <v>1</v>
      </c>
      <c r="V907">
        <v>-3.4130000000000001E-2</v>
      </c>
      <c r="W907">
        <v>1</v>
      </c>
    </row>
    <row r="908" spans="1:23" x14ac:dyDescent="0.25">
      <c r="A908" t="s">
        <v>2741</v>
      </c>
      <c r="B908" t="s">
        <v>118</v>
      </c>
      <c r="C908" t="s">
        <v>45</v>
      </c>
      <c r="D908" t="s">
        <v>1651</v>
      </c>
      <c r="E908" t="s">
        <v>1655</v>
      </c>
      <c r="F908" t="s">
        <v>48</v>
      </c>
      <c r="G908" t="s">
        <v>1659</v>
      </c>
      <c r="H908">
        <v>0.56130598660214337</v>
      </c>
      <c r="I908">
        <v>1</v>
      </c>
      <c r="J908">
        <v>0</v>
      </c>
      <c r="M908">
        <v>304.24299999999999</v>
      </c>
      <c r="N908">
        <v>5.86297E-2</v>
      </c>
      <c r="O908">
        <v>9.6000000000000002E-2</v>
      </c>
      <c r="P908">
        <v>542.02700000000004</v>
      </c>
      <c r="Q908">
        <v>6.2392099999999999E-2</v>
      </c>
      <c r="S908" t="b">
        <v>0</v>
      </c>
      <c r="T908" t="b">
        <v>1</v>
      </c>
      <c r="U908">
        <v>1</v>
      </c>
      <c r="V908">
        <v>1.7711294824796549E-4</v>
      </c>
      <c r="W908">
        <v>0.5</v>
      </c>
    </row>
    <row r="909" spans="1:23" x14ac:dyDescent="0.25">
      <c r="A909" t="s">
        <v>2742</v>
      </c>
      <c r="B909" t="s">
        <v>118</v>
      </c>
      <c r="C909" t="s">
        <v>45</v>
      </c>
      <c r="D909" t="s">
        <v>1651</v>
      </c>
      <c r="E909" t="s">
        <v>1655</v>
      </c>
      <c r="F909" t="s">
        <v>48</v>
      </c>
      <c r="G909" t="s">
        <v>1656</v>
      </c>
      <c r="H909">
        <v>0.59435600071583139</v>
      </c>
      <c r="I909">
        <v>1</v>
      </c>
      <c r="J909">
        <v>0</v>
      </c>
      <c r="M909">
        <v>322.15699999999998</v>
      </c>
      <c r="N909">
        <v>6.1419099999999997E-2</v>
      </c>
      <c r="O909">
        <v>-2.8000000000000001E-2</v>
      </c>
      <c r="P909">
        <v>542.02700000000004</v>
      </c>
      <c r="Q909">
        <v>6.2392099999999999E-2</v>
      </c>
      <c r="S909" t="b">
        <v>0</v>
      </c>
      <c r="T909" t="b">
        <v>1</v>
      </c>
      <c r="U909">
        <v>1</v>
      </c>
      <c r="V909">
        <v>-5.1657943238989936E-5</v>
      </c>
      <c r="W909">
        <v>0.25</v>
      </c>
    </row>
    <row r="910" spans="1:23" x14ac:dyDescent="0.25">
      <c r="A910" t="s">
        <v>2743</v>
      </c>
      <c r="B910" t="s">
        <v>118</v>
      </c>
      <c r="C910" t="s">
        <v>45</v>
      </c>
      <c r="D910" t="s">
        <v>1651</v>
      </c>
      <c r="E910" t="s">
        <v>1655</v>
      </c>
      <c r="F910" t="s">
        <v>48</v>
      </c>
      <c r="G910" t="s">
        <v>1657</v>
      </c>
      <c r="H910">
        <v>0.99309812979796186</v>
      </c>
      <c r="I910">
        <v>1.0083375940223203</v>
      </c>
      <c r="J910">
        <v>-3.4130000000000001E-2</v>
      </c>
      <c r="M910">
        <v>538.28599999999994</v>
      </c>
      <c r="N910">
        <v>6.2912300000000004E-2</v>
      </c>
      <c r="O910">
        <v>-19.625</v>
      </c>
      <c r="P910">
        <v>542.02700000000004</v>
      </c>
      <c r="Q910">
        <v>6.2392099999999999E-2</v>
      </c>
      <c r="S910" t="b">
        <v>0</v>
      </c>
      <c r="T910" t="b">
        <v>0</v>
      </c>
      <c r="U910">
        <v>1</v>
      </c>
      <c r="V910">
        <v>-3.4130000000000001E-2</v>
      </c>
      <c r="W910">
        <v>0.9</v>
      </c>
    </row>
    <row r="911" spans="1:23" x14ac:dyDescent="0.25">
      <c r="A911" t="s">
        <v>2744</v>
      </c>
      <c r="B911" t="s">
        <v>118</v>
      </c>
      <c r="C911" t="s">
        <v>45</v>
      </c>
      <c r="D911" t="s">
        <v>1651</v>
      </c>
      <c r="E911" t="s">
        <v>1652</v>
      </c>
      <c r="F911" t="s">
        <v>48</v>
      </c>
      <c r="G911" t="s">
        <v>1658</v>
      </c>
      <c r="H911">
        <v>1.0117060589232638</v>
      </c>
      <c r="I911">
        <v>1.0553130925229317</v>
      </c>
      <c r="J911">
        <v>-3.0880380497650482E-2</v>
      </c>
      <c r="M911">
        <v>548.37199999999996</v>
      </c>
      <c r="N911">
        <v>6.5843200000000005E-2</v>
      </c>
      <c r="O911">
        <v>-16.738</v>
      </c>
      <c r="P911">
        <v>542.02700000000004</v>
      </c>
      <c r="Q911">
        <v>6.2392099999999999E-2</v>
      </c>
      <c r="S911" t="b">
        <v>0</v>
      </c>
      <c r="T911" t="b">
        <v>0</v>
      </c>
      <c r="U911">
        <v>1</v>
      </c>
      <c r="V911">
        <v>-3.0880380497650482E-2</v>
      </c>
      <c r="W911">
        <v>1</v>
      </c>
    </row>
    <row r="912" spans="1:23" x14ac:dyDescent="0.25">
      <c r="A912" t="s">
        <v>2745</v>
      </c>
      <c r="B912" t="s">
        <v>118</v>
      </c>
      <c r="C912" t="s">
        <v>45</v>
      </c>
      <c r="D912" t="s">
        <v>1651</v>
      </c>
      <c r="E912" t="s">
        <v>1652</v>
      </c>
      <c r="F912" t="s">
        <v>48</v>
      </c>
      <c r="G912" t="s">
        <v>1659</v>
      </c>
      <c r="H912">
        <v>0.75595680657974607</v>
      </c>
      <c r="I912">
        <v>1</v>
      </c>
      <c r="J912">
        <v>0</v>
      </c>
      <c r="M912">
        <v>409.74900000000002</v>
      </c>
      <c r="N912">
        <v>5.8372100000000003E-2</v>
      </c>
      <c r="O912">
        <v>9.1999999999999998E-2</v>
      </c>
      <c r="P912">
        <v>542.02700000000004</v>
      </c>
      <c r="Q912">
        <v>6.2392099999999999E-2</v>
      </c>
      <c r="S912" t="b">
        <v>0</v>
      </c>
      <c r="T912" t="b">
        <v>1</v>
      </c>
      <c r="U912">
        <v>1</v>
      </c>
      <c r="V912">
        <v>1.6973324207096693E-4</v>
      </c>
      <c r="W912">
        <v>0.5</v>
      </c>
    </row>
    <row r="913" spans="1:23" x14ac:dyDescent="0.25">
      <c r="A913" t="s">
        <v>2746</v>
      </c>
      <c r="B913" t="s">
        <v>118</v>
      </c>
      <c r="C913" t="s">
        <v>45</v>
      </c>
      <c r="D913" t="s">
        <v>1651</v>
      </c>
      <c r="E913" t="s">
        <v>1652</v>
      </c>
      <c r="F913" t="s">
        <v>48</v>
      </c>
      <c r="G913" t="s">
        <v>1656</v>
      </c>
      <c r="H913">
        <v>0.63402192141719871</v>
      </c>
      <c r="I913">
        <v>1</v>
      </c>
      <c r="J913">
        <v>0</v>
      </c>
      <c r="M913">
        <v>343.65699999999998</v>
      </c>
      <c r="N913">
        <v>6.1566599999999999E-2</v>
      </c>
      <c r="O913">
        <v>-3.2000000000000001E-2</v>
      </c>
      <c r="P913">
        <v>542.02700000000004</v>
      </c>
      <c r="Q913">
        <v>6.2392099999999999E-2</v>
      </c>
      <c r="S913" t="b">
        <v>0</v>
      </c>
      <c r="T913" t="b">
        <v>1</v>
      </c>
      <c r="U913">
        <v>1</v>
      </c>
      <c r="V913">
        <v>-5.9037649415988498E-5</v>
      </c>
      <c r="W913">
        <v>0.25</v>
      </c>
    </row>
    <row r="914" spans="1:23" x14ac:dyDescent="0.25">
      <c r="A914" t="s">
        <v>2747</v>
      </c>
      <c r="B914" t="s">
        <v>118</v>
      </c>
      <c r="C914" t="s">
        <v>45</v>
      </c>
      <c r="D914" t="s">
        <v>1651</v>
      </c>
      <c r="E914" t="s">
        <v>1652</v>
      </c>
      <c r="F914" t="s">
        <v>48</v>
      </c>
      <c r="G914" t="s">
        <v>1657</v>
      </c>
      <c r="H914">
        <v>0.99718833194656353</v>
      </c>
      <c r="I914">
        <v>1.0171608264507845</v>
      </c>
      <c r="J914">
        <v>-3.1376665738053637E-2</v>
      </c>
      <c r="M914">
        <v>540.50300000000004</v>
      </c>
      <c r="N914">
        <v>6.34628E-2</v>
      </c>
      <c r="O914">
        <v>-17.007000000000001</v>
      </c>
      <c r="P914">
        <v>542.02700000000004</v>
      </c>
      <c r="Q914">
        <v>6.2392099999999999E-2</v>
      </c>
      <c r="S914" t="b">
        <v>0</v>
      </c>
      <c r="T914" t="b">
        <v>0</v>
      </c>
      <c r="U914">
        <v>1</v>
      </c>
      <c r="V914">
        <v>-3.1376665738053637E-2</v>
      </c>
      <c r="W914">
        <v>0.9</v>
      </c>
    </row>
    <row r="915" spans="1:23" x14ac:dyDescent="0.25">
      <c r="A915" t="s">
        <v>2748</v>
      </c>
      <c r="B915" t="s">
        <v>118</v>
      </c>
      <c r="C915" t="s">
        <v>45</v>
      </c>
      <c r="D915" t="s">
        <v>1651</v>
      </c>
      <c r="E915" t="s">
        <v>1653</v>
      </c>
      <c r="F915" t="s">
        <v>48</v>
      </c>
      <c r="G915" t="s">
        <v>1658</v>
      </c>
      <c r="H915">
        <v>1.0081398159132293</v>
      </c>
      <c r="I915">
        <v>1.0482753425513809</v>
      </c>
      <c r="J915">
        <v>-3.3424534202170737E-2</v>
      </c>
      <c r="M915">
        <v>546.43899999999996</v>
      </c>
      <c r="N915">
        <v>6.5404100000000007E-2</v>
      </c>
      <c r="O915">
        <v>-18.117000000000001</v>
      </c>
      <c r="P915">
        <v>542.02700000000004</v>
      </c>
      <c r="Q915">
        <v>6.2392099999999999E-2</v>
      </c>
      <c r="S915" t="b">
        <v>0</v>
      </c>
      <c r="T915" t="b">
        <v>0</v>
      </c>
      <c r="U915">
        <v>1</v>
      </c>
      <c r="V915">
        <v>-3.3424534202170737E-2</v>
      </c>
      <c r="W915">
        <v>1</v>
      </c>
    </row>
    <row r="916" spans="1:23" x14ac:dyDescent="0.25">
      <c r="A916" t="s">
        <v>2749</v>
      </c>
      <c r="B916" t="s">
        <v>118</v>
      </c>
      <c r="C916" t="s">
        <v>45</v>
      </c>
      <c r="D916" t="s">
        <v>1651</v>
      </c>
      <c r="E916" t="s">
        <v>1653</v>
      </c>
      <c r="F916" t="s">
        <v>48</v>
      </c>
      <c r="G916" t="s">
        <v>1659</v>
      </c>
      <c r="H916">
        <v>0.78883155267173033</v>
      </c>
      <c r="I916">
        <v>1.0880544171457605</v>
      </c>
      <c r="J916">
        <v>0</v>
      </c>
      <c r="M916">
        <v>427.56799999999998</v>
      </c>
      <c r="N916">
        <v>6.7886000000000002E-2</v>
      </c>
      <c r="O916">
        <v>7.3999999999999996E-2</v>
      </c>
      <c r="P916">
        <v>542.02700000000004</v>
      </c>
      <c r="Q916">
        <v>6.2392099999999999E-2</v>
      </c>
      <c r="S916" t="b">
        <v>0</v>
      </c>
      <c r="T916" t="b">
        <v>1</v>
      </c>
      <c r="U916">
        <v>1</v>
      </c>
      <c r="V916">
        <v>1.365245642744734E-4</v>
      </c>
      <c r="W916">
        <v>0.5</v>
      </c>
    </row>
    <row r="917" spans="1:23" x14ac:dyDescent="0.25">
      <c r="A917" t="s">
        <v>2750</v>
      </c>
      <c r="B917" t="s">
        <v>118</v>
      </c>
      <c r="C917" t="s">
        <v>45</v>
      </c>
      <c r="D917" t="s">
        <v>1651</v>
      </c>
      <c r="E917" t="s">
        <v>1653</v>
      </c>
      <c r="F917" t="s">
        <v>48</v>
      </c>
      <c r="G917" t="s">
        <v>1656</v>
      </c>
      <c r="H917">
        <v>0.5965699125689311</v>
      </c>
      <c r="I917">
        <v>1</v>
      </c>
      <c r="J917">
        <v>0</v>
      </c>
      <c r="M917">
        <v>323.35700000000003</v>
      </c>
      <c r="N917">
        <v>6.2154599999999997E-2</v>
      </c>
      <c r="O917">
        <v>-0.02</v>
      </c>
      <c r="P917">
        <v>542.02700000000004</v>
      </c>
      <c r="Q917">
        <v>6.2392099999999999E-2</v>
      </c>
      <c r="S917" t="b">
        <v>0</v>
      </c>
      <c r="T917" t="b">
        <v>1</v>
      </c>
      <c r="U917">
        <v>1</v>
      </c>
      <c r="V917">
        <v>-3.6898530884992811E-5</v>
      </c>
      <c r="W917">
        <v>0.25</v>
      </c>
    </row>
    <row r="918" spans="1:23" x14ac:dyDescent="0.25">
      <c r="A918" t="s">
        <v>2751</v>
      </c>
      <c r="B918" t="s">
        <v>118</v>
      </c>
      <c r="C918" t="s">
        <v>45</v>
      </c>
      <c r="D918" t="s">
        <v>1651</v>
      </c>
      <c r="E918" t="s">
        <v>1653</v>
      </c>
      <c r="F918" t="s">
        <v>48</v>
      </c>
      <c r="G918" t="s">
        <v>1657</v>
      </c>
      <c r="H918">
        <v>0.99539137349246432</v>
      </c>
      <c r="I918">
        <v>1.0176656980611327</v>
      </c>
      <c r="J918">
        <v>-3.4094242537733362E-2</v>
      </c>
      <c r="M918">
        <v>539.529</v>
      </c>
      <c r="N918">
        <v>6.3494300000000004E-2</v>
      </c>
      <c r="O918">
        <v>-18.48</v>
      </c>
      <c r="P918">
        <v>542.02700000000004</v>
      </c>
      <c r="Q918">
        <v>6.2392099999999999E-2</v>
      </c>
      <c r="S918" t="b">
        <v>0</v>
      </c>
      <c r="T918" t="b">
        <v>0</v>
      </c>
      <c r="U918">
        <v>1</v>
      </c>
      <c r="V918">
        <v>-3.4094242537733362E-2</v>
      </c>
      <c r="W918">
        <v>0.9</v>
      </c>
    </row>
    <row r="919" spans="1:23" x14ac:dyDescent="0.25">
      <c r="A919" t="s">
        <v>2752</v>
      </c>
      <c r="B919" t="s">
        <v>118</v>
      </c>
      <c r="C919" t="s">
        <v>45</v>
      </c>
      <c r="D919" t="s">
        <v>1651</v>
      </c>
      <c r="E919" t="s">
        <v>1654</v>
      </c>
      <c r="F919" t="s">
        <v>101</v>
      </c>
      <c r="G919" t="s">
        <v>1658</v>
      </c>
      <c r="H919">
        <v>1.1313084418319497</v>
      </c>
      <c r="I919">
        <v>1.4636734469356427</v>
      </c>
      <c r="J919">
        <v>-2.9057349045742583E-2</v>
      </c>
      <c r="M919">
        <v>604.32799999999997</v>
      </c>
      <c r="N919">
        <v>8.5147299999999995E-2</v>
      </c>
      <c r="O919">
        <v>-15.522</v>
      </c>
      <c r="P919">
        <v>534.18499999999995</v>
      </c>
      <c r="Q919">
        <v>5.8173700000000002E-2</v>
      </c>
      <c r="S919" t="b">
        <v>0</v>
      </c>
      <c r="T919" t="b">
        <v>0</v>
      </c>
      <c r="U919">
        <v>1</v>
      </c>
      <c r="V919">
        <v>-2.9057349045742583E-2</v>
      </c>
      <c r="W919">
        <v>1</v>
      </c>
    </row>
    <row r="920" spans="1:23" x14ac:dyDescent="0.25">
      <c r="A920" t="s">
        <v>2753</v>
      </c>
      <c r="B920" t="s">
        <v>118</v>
      </c>
      <c r="C920" t="s">
        <v>45</v>
      </c>
      <c r="D920" t="s">
        <v>1651</v>
      </c>
      <c r="E920" t="s">
        <v>1654</v>
      </c>
      <c r="F920" t="s">
        <v>101</v>
      </c>
      <c r="G920" t="s">
        <v>1659</v>
      </c>
      <c r="H920">
        <v>0.75356103222666315</v>
      </c>
      <c r="I920">
        <v>1.3369581099362771</v>
      </c>
      <c r="J920">
        <v>0</v>
      </c>
      <c r="M920">
        <v>402.541</v>
      </c>
      <c r="N920">
        <v>7.7775800000000006E-2</v>
      </c>
      <c r="O920">
        <v>0.127</v>
      </c>
      <c r="P920">
        <v>534.18499999999995</v>
      </c>
      <c r="Q920">
        <v>5.8173700000000002E-2</v>
      </c>
      <c r="S920" t="b">
        <v>0</v>
      </c>
      <c r="T920" t="b">
        <v>1</v>
      </c>
      <c r="U920">
        <v>1</v>
      </c>
      <c r="V920">
        <v>2.3774535039359026E-4</v>
      </c>
      <c r="W920">
        <v>0.5</v>
      </c>
    </row>
    <row r="921" spans="1:23" x14ac:dyDescent="0.25">
      <c r="A921" t="s">
        <v>2754</v>
      </c>
      <c r="B921" t="s">
        <v>118</v>
      </c>
      <c r="C921" t="s">
        <v>45</v>
      </c>
      <c r="D921" t="s">
        <v>1651</v>
      </c>
      <c r="E921" t="s">
        <v>1654</v>
      </c>
      <c r="F921" t="s">
        <v>101</v>
      </c>
      <c r="G921" t="s">
        <v>1656</v>
      </c>
      <c r="H921">
        <v>0.64245345713563662</v>
      </c>
      <c r="I921">
        <v>1.0132499737854046</v>
      </c>
      <c r="J921">
        <v>0</v>
      </c>
      <c r="M921">
        <v>343.18900000000002</v>
      </c>
      <c r="N921">
        <v>5.8944499999999997E-2</v>
      </c>
      <c r="O921">
        <v>-3.5999999999999997E-2</v>
      </c>
      <c r="P921">
        <v>534.18499999999995</v>
      </c>
      <c r="Q921">
        <v>5.8173700000000002E-2</v>
      </c>
      <c r="S921" t="b">
        <v>0</v>
      </c>
      <c r="T921" t="b">
        <v>1</v>
      </c>
      <c r="U921">
        <v>1</v>
      </c>
      <c r="V921">
        <v>-6.7392382788734244E-5</v>
      </c>
      <c r="W921">
        <v>0.25</v>
      </c>
    </row>
    <row r="922" spans="1:23" x14ac:dyDescent="0.25">
      <c r="A922" t="s">
        <v>2755</v>
      </c>
      <c r="B922" t="s">
        <v>118</v>
      </c>
      <c r="C922" t="s">
        <v>45</v>
      </c>
      <c r="D922" t="s">
        <v>1651</v>
      </c>
      <c r="E922" t="s">
        <v>1654</v>
      </c>
      <c r="F922" t="s">
        <v>101</v>
      </c>
      <c r="G922" t="s">
        <v>1657</v>
      </c>
      <c r="H922">
        <v>0.9959096567668505</v>
      </c>
      <c r="I922">
        <v>1.0023584540780455</v>
      </c>
      <c r="J922">
        <v>-2.9594616097419434E-2</v>
      </c>
      <c r="M922">
        <v>532</v>
      </c>
      <c r="N922">
        <v>5.8310899999999999E-2</v>
      </c>
      <c r="O922">
        <v>-15.808999999999999</v>
      </c>
      <c r="P922">
        <v>534.18499999999995</v>
      </c>
      <c r="Q922">
        <v>5.8173700000000002E-2</v>
      </c>
      <c r="S922" t="b">
        <v>0</v>
      </c>
      <c r="T922" t="b">
        <v>0</v>
      </c>
      <c r="U922">
        <v>1</v>
      </c>
      <c r="V922">
        <v>-2.9594616097419434E-2</v>
      </c>
      <c r="W922">
        <v>0.9</v>
      </c>
    </row>
    <row r="923" spans="1:23" x14ac:dyDescent="0.25">
      <c r="A923" t="s">
        <v>2756</v>
      </c>
      <c r="B923" t="s">
        <v>118</v>
      </c>
      <c r="C923" t="s">
        <v>45</v>
      </c>
      <c r="D923" t="s">
        <v>1651</v>
      </c>
      <c r="E923" t="s">
        <v>1655</v>
      </c>
      <c r="F923" t="s">
        <v>101</v>
      </c>
      <c r="G923" t="s">
        <v>1658</v>
      </c>
      <c r="H923">
        <v>1.1564645303647234</v>
      </c>
      <c r="I923">
        <v>1.6973217658827973</v>
      </c>
      <c r="J923">
        <v>-3.4130000000000001E-2</v>
      </c>
      <c r="M923">
        <v>626.83500000000004</v>
      </c>
      <c r="N923">
        <v>0.100189</v>
      </c>
      <c r="O923">
        <v>-19.251000000000001</v>
      </c>
      <c r="P923">
        <v>542.02700000000004</v>
      </c>
      <c r="Q923">
        <v>5.9027700000000002E-2</v>
      </c>
      <c r="S923" t="b">
        <v>0</v>
      </c>
      <c r="T923" t="b">
        <v>0</v>
      </c>
      <c r="U923">
        <v>1</v>
      </c>
      <c r="V923">
        <v>-3.4130000000000001E-2</v>
      </c>
      <c r="W923">
        <v>1</v>
      </c>
    </row>
    <row r="924" spans="1:23" x14ac:dyDescent="0.25">
      <c r="A924" t="s">
        <v>2757</v>
      </c>
      <c r="B924" t="s">
        <v>118</v>
      </c>
      <c r="C924" t="s">
        <v>45</v>
      </c>
      <c r="D924" t="s">
        <v>1651</v>
      </c>
      <c r="E924" t="s">
        <v>1655</v>
      </c>
      <c r="F924" t="s">
        <v>101</v>
      </c>
      <c r="G924" t="s">
        <v>1659</v>
      </c>
      <c r="H924">
        <v>0.69068884022382648</v>
      </c>
      <c r="I924">
        <v>2</v>
      </c>
      <c r="J924">
        <v>0</v>
      </c>
      <c r="M924">
        <v>374.37200000000001</v>
      </c>
      <c r="N924">
        <v>0.161943</v>
      </c>
      <c r="O924">
        <v>0.16600000000000001</v>
      </c>
      <c r="P924">
        <v>542.02700000000004</v>
      </c>
      <c r="Q924">
        <v>5.9027700000000002E-2</v>
      </c>
      <c r="S924" t="b">
        <v>0</v>
      </c>
      <c r="T924" t="b">
        <v>1</v>
      </c>
      <c r="U924">
        <v>1</v>
      </c>
      <c r="V924">
        <v>3.0625780634544033E-4</v>
      </c>
      <c r="W924">
        <v>0.5</v>
      </c>
    </row>
    <row r="925" spans="1:23" x14ac:dyDescent="0.25">
      <c r="A925" t="s">
        <v>2758</v>
      </c>
      <c r="B925" t="s">
        <v>118</v>
      </c>
      <c r="C925" t="s">
        <v>45</v>
      </c>
      <c r="D925" t="s">
        <v>1651</v>
      </c>
      <c r="E925" t="s">
        <v>1655</v>
      </c>
      <c r="F925" t="s">
        <v>101</v>
      </c>
      <c r="G925" t="s">
        <v>1656</v>
      </c>
      <c r="H925">
        <v>0.55564390703784117</v>
      </c>
      <c r="I925">
        <v>1.0125415694665385</v>
      </c>
      <c r="J925">
        <v>0</v>
      </c>
      <c r="M925">
        <v>301.17399999999998</v>
      </c>
      <c r="N925">
        <v>5.9768000000000002E-2</v>
      </c>
      <c r="O925">
        <v>-2.5999999999999999E-2</v>
      </c>
      <c r="P925">
        <v>542.02700000000004</v>
      </c>
      <c r="Q925">
        <v>5.9027700000000002E-2</v>
      </c>
      <c r="S925" t="b">
        <v>0</v>
      </c>
      <c r="T925" t="b">
        <v>1</v>
      </c>
      <c r="U925">
        <v>1</v>
      </c>
      <c r="V925">
        <v>-4.7968090150490655E-5</v>
      </c>
      <c r="W925">
        <v>0.25</v>
      </c>
    </row>
    <row r="926" spans="1:23" x14ac:dyDescent="0.25">
      <c r="A926" t="s">
        <v>2759</v>
      </c>
      <c r="B926" t="s">
        <v>118</v>
      </c>
      <c r="C926" t="s">
        <v>45</v>
      </c>
      <c r="D926" t="s">
        <v>1651</v>
      </c>
      <c r="E926" t="s">
        <v>1655</v>
      </c>
      <c r="F926" t="s">
        <v>101</v>
      </c>
      <c r="G926" t="s">
        <v>1657</v>
      </c>
      <c r="H926">
        <v>0.99119601053084061</v>
      </c>
      <c r="I926">
        <v>1.0058023605866397</v>
      </c>
      <c r="J926">
        <v>-3.4130000000000001E-2</v>
      </c>
      <c r="M926">
        <v>537.255</v>
      </c>
      <c r="N926">
        <v>5.9370199999999998E-2</v>
      </c>
      <c r="O926">
        <v>-19.760999999999999</v>
      </c>
      <c r="P926">
        <v>542.02700000000004</v>
      </c>
      <c r="Q926">
        <v>5.9027700000000002E-2</v>
      </c>
      <c r="S926" t="b">
        <v>0</v>
      </c>
      <c r="T926" t="b">
        <v>0</v>
      </c>
      <c r="U926">
        <v>1</v>
      </c>
      <c r="V926">
        <v>-3.4130000000000001E-2</v>
      </c>
      <c r="W926">
        <v>0.9</v>
      </c>
    </row>
    <row r="927" spans="1:23" x14ac:dyDescent="0.25">
      <c r="A927" t="s">
        <v>2760</v>
      </c>
      <c r="B927" t="s">
        <v>118</v>
      </c>
      <c r="C927" t="s">
        <v>45</v>
      </c>
      <c r="D927" t="s">
        <v>1651</v>
      </c>
      <c r="E927" t="s">
        <v>1652</v>
      </c>
      <c r="F927" t="s">
        <v>101</v>
      </c>
      <c r="G927" t="s">
        <v>1658</v>
      </c>
      <c r="H927">
        <v>1.1001352331156935</v>
      </c>
      <c r="I927">
        <v>1.0519451037394307</v>
      </c>
      <c r="J927">
        <v>-2.920887704856031E-2</v>
      </c>
      <c r="M927">
        <v>596.303</v>
      </c>
      <c r="N927">
        <v>6.20939E-2</v>
      </c>
      <c r="O927">
        <v>-15.832000000000001</v>
      </c>
      <c r="P927">
        <v>542.02700000000004</v>
      </c>
      <c r="Q927">
        <v>5.9027700000000002E-2</v>
      </c>
      <c r="S927" t="b">
        <v>0</v>
      </c>
      <c r="T927" t="b">
        <v>0</v>
      </c>
      <c r="U927">
        <v>1</v>
      </c>
      <c r="V927">
        <v>-2.920887704856031E-2</v>
      </c>
      <c r="W927">
        <v>1</v>
      </c>
    </row>
    <row r="928" spans="1:23" x14ac:dyDescent="0.25">
      <c r="A928" t="s">
        <v>2761</v>
      </c>
      <c r="B928" t="s">
        <v>118</v>
      </c>
      <c r="C928" t="s">
        <v>45</v>
      </c>
      <c r="D928" t="s">
        <v>1651</v>
      </c>
      <c r="E928" t="s">
        <v>1652</v>
      </c>
      <c r="F928" t="s">
        <v>101</v>
      </c>
      <c r="G928" t="s">
        <v>1659</v>
      </c>
      <c r="H928">
        <v>0.85765284755187465</v>
      </c>
      <c r="I928">
        <v>1.4277279988886573</v>
      </c>
      <c r="J928">
        <v>0</v>
      </c>
      <c r="M928">
        <v>464.87099999999998</v>
      </c>
      <c r="N928">
        <v>8.4275500000000003E-2</v>
      </c>
      <c r="O928">
        <v>0.14299999999999999</v>
      </c>
      <c r="P928">
        <v>542.02700000000004</v>
      </c>
      <c r="Q928">
        <v>5.9027700000000002E-2</v>
      </c>
      <c r="S928" t="b">
        <v>0</v>
      </c>
      <c r="T928" t="b">
        <v>1</v>
      </c>
      <c r="U928">
        <v>1</v>
      </c>
      <c r="V928">
        <v>2.6382449582769857E-4</v>
      </c>
      <c r="W928">
        <v>0.5</v>
      </c>
    </row>
    <row r="929" spans="1:23" x14ac:dyDescent="0.25">
      <c r="A929" t="s">
        <v>2762</v>
      </c>
      <c r="B929" t="s">
        <v>118</v>
      </c>
      <c r="C929" t="s">
        <v>45</v>
      </c>
      <c r="D929" t="s">
        <v>1651</v>
      </c>
      <c r="E929" t="s">
        <v>1652</v>
      </c>
      <c r="F929" t="s">
        <v>101</v>
      </c>
      <c r="G929" t="s">
        <v>1656</v>
      </c>
      <c r="H929">
        <v>0.64832379198822188</v>
      </c>
      <c r="I929">
        <v>1.0158789856287809</v>
      </c>
      <c r="J929">
        <v>0</v>
      </c>
      <c r="M929">
        <v>351.40899999999999</v>
      </c>
      <c r="N929">
        <v>5.9964999999999997E-2</v>
      </c>
      <c r="O929">
        <v>-3.3000000000000002E-2</v>
      </c>
      <c r="P929">
        <v>542.02700000000004</v>
      </c>
      <c r="Q929">
        <v>5.9027700000000002E-2</v>
      </c>
      <c r="S929" t="b">
        <v>0</v>
      </c>
      <c r="T929" t="b">
        <v>1</v>
      </c>
      <c r="U929">
        <v>1</v>
      </c>
      <c r="V929">
        <v>-6.0882575960238139E-5</v>
      </c>
      <c r="W929">
        <v>0.25</v>
      </c>
    </row>
    <row r="930" spans="1:23" x14ac:dyDescent="0.25">
      <c r="A930" t="s">
        <v>2763</v>
      </c>
      <c r="B930" t="s">
        <v>118</v>
      </c>
      <c r="C930" t="s">
        <v>45</v>
      </c>
      <c r="D930" t="s">
        <v>1651</v>
      </c>
      <c r="E930" t="s">
        <v>1652</v>
      </c>
      <c r="F930" t="s">
        <v>101</v>
      </c>
      <c r="G930" t="s">
        <v>1657</v>
      </c>
      <c r="H930">
        <v>0.99685255531551009</v>
      </c>
      <c r="I930">
        <v>1.0045842883934153</v>
      </c>
      <c r="J930">
        <v>-3.0190377970101118E-2</v>
      </c>
      <c r="M930">
        <v>540.32100000000003</v>
      </c>
      <c r="N930">
        <v>5.9298299999999998E-2</v>
      </c>
      <c r="O930">
        <v>-16.364000000000001</v>
      </c>
      <c r="P930">
        <v>542.02700000000004</v>
      </c>
      <c r="Q930">
        <v>5.9027700000000002E-2</v>
      </c>
      <c r="S930" t="b">
        <v>0</v>
      </c>
      <c r="T930" t="b">
        <v>0</v>
      </c>
      <c r="U930">
        <v>1</v>
      </c>
      <c r="V930">
        <v>-3.0190377970101118E-2</v>
      </c>
      <c r="W930">
        <v>0.9</v>
      </c>
    </row>
    <row r="931" spans="1:23" x14ac:dyDescent="0.25">
      <c r="A931" t="s">
        <v>2764</v>
      </c>
      <c r="B931" t="s">
        <v>118</v>
      </c>
      <c r="C931" t="s">
        <v>45</v>
      </c>
      <c r="D931" t="s">
        <v>1651</v>
      </c>
      <c r="E931" t="s">
        <v>1653</v>
      </c>
      <c r="F931" t="s">
        <v>101</v>
      </c>
      <c r="G931" t="s">
        <v>1658</v>
      </c>
      <c r="H931">
        <v>1.1130700131174276</v>
      </c>
      <c r="I931">
        <v>1.9572675201642618</v>
      </c>
      <c r="J931">
        <v>-3.3555523986812462E-2</v>
      </c>
      <c r="M931">
        <v>603.31399999999996</v>
      </c>
      <c r="N931">
        <v>0.115533</v>
      </c>
      <c r="O931">
        <v>-18.187999999999999</v>
      </c>
      <c r="P931">
        <v>542.02700000000004</v>
      </c>
      <c r="Q931">
        <v>5.9027700000000002E-2</v>
      </c>
      <c r="S931" t="b">
        <v>0</v>
      </c>
      <c r="T931" t="b">
        <v>0</v>
      </c>
      <c r="U931">
        <v>1</v>
      </c>
      <c r="V931">
        <v>-3.3555523986812462E-2</v>
      </c>
      <c r="W931">
        <v>1</v>
      </c>
    </row>
    <row r="932" spans="1:23" x14ac:dyDescent="0.25">
      <c r="A932" t="s">
        <v>2765</v>
      </c>
      <c r="B932" t="s">
        <v>118</v>
      </c>
      <c r="C932" t="s">
        <v>45</v>
      </c>
      <c r="D932" t="s">
        <v>1651</v>
      </c>
      <c r="E932" t="s">
        <v>1653</v>
      </c>
      <c r="F932" t="s">
        <v>101</v>
      </c>
      <c r="G932" t="s">
        <v>1659</v>
      </c>
      <c r="H932">
        <v>0.89363629487091967</v>
      </c>
      <c r="I932">
        <v>2</v>
      </c>
      <c r="J932">
        <v>0</v>
      </c>
      <c r="M932">
        <v>484.375</v>
      </c>
      <c r="N932">
        <v>0.128548</v>
      </c>
      <c r="O932">
        <v>0.13600000000000001</v>
      </c>
      <c r="P932">
        <v>542.02700000000004</v>
      </c>
      <c r="Q932">
        <v>5.9027700000000002E-2</v>
      </c>
      <c r="S932" t="b">
        <v>0</v>
      </c>
      <c r="T932" t="b">
        <v>1</v>
      </c>
      <c r="U932">
        <v>1</v>
      </c>
      <c r="V932">
        <v>2.5091001001795112E-4</v>
      </c>
      <c r="W932">
        <v>0.5</v>
      </c>
    </row>
    <row r="933" spans="1:23" x14ac:dyDescent="0.25">
      <c r="A933" t="s">
        <v>2766</v>
      </c>
      <c r="B933" t="s">
        <v>118</v>
      </c>
      <c r="C933" t="s">
        <v>45</v>
      </c>
      <c r="D933" t="s">
        <v>1651</v>
      </c>
      <c r="E933" t="s">
        <v>1653</v>
      </c>
      <c r="F933" t="s">
        <v>101</v>
      </c>
      <c r="G933" t="s">
        <v>1656</v>
      </c>
      <c r="H933">
        <v>0.59231182210480282</v>
      </c>
      <c r="I933">
        <v>1.0154876439366602</v>
      </c>
      <c r="J933">
        <v>0</v>
      </c>
      <c r="M933">
        <v>321.04899999999998</v>
      </c>
      <c r="N933">
        <v>5.9941899999999999E-2</v>
      </c>
      <c r="O933">
        <v>-2.1000000000000001E-2</v>
      </c>
      <c r="P933">
        <v>542.02700000000004</v>
      </c>
      <c r="Q933">
        <v>5.9027700000000002E-2</v>
      </c>
      <c r="S933" t="b">
        <v>0</v>
      </c>
      <c r="T933" t="b">
        <v>1</v>
      </c>
      <c r="U933">
        <v>1</v>
      </c>
      <c r="V933">
        <v>-3.8743457429242452E-5</v>
      </c>
      <c r="W933">
        <v>0.25</v>
      </c>
    </row>
    <row r="934" spans="1:23" x14ac:dyDescent="0.25">
      <c r="A934" t="s">
        <v>2767</v>
      </c>
      <c r="B934" t="s">
        <v>118</v>
      </c>
      <c r="C934" t="s">
        <v>45</v>
      </c>
      <c r="D934" t="s">
        <v>1651</v>
      </c>
      <c r="E934" t="s">
        <v>1653</v>
      </c>
      <c r="F934" t="s">
        <v>101</v>
      </c>
      <c r="G934" t="s">
        <v>1657</v>
      </c>
      <c r="H934">
        <v>0.99400583365773287</v>
      </c>
      <c r="I934">
        <v>1.0075032569454678</v>
      </c>
      <c r="J934">
        <v>-3.4130000000000001E-2</v>
      </c>
      <c r="M934">
        <v>538.77800000000002</v>
      </c>
      <c r="N934">
        <v>5.9470599999999998E-2</v>
      </c>
      <c r="O934">
        <v>-18.815999999999999</v>
      </c>
      <c r="P934">
        <v>542.02700000000004</v>
      </c>
      <c r="Q934">
        <v>5.9027700000000002E-2</v>
      </c>
      <c r="S934" t="b">
        <v>0</v>
      </c>
      <c r="T934" t="b">
        <v>0</v>
      </c>
      <c r="U934">
        <v>1</v>
      </c>
      <c r="V934">
        <v>-3.4130000000000001E-2</v>
      </c>
      <c r="W934">
        <v>0.9</v>
      </c>
    </row>
    <row r="935" spans="1:23" x14ac:dyDescent="0.25">
      <c r="A935" t="s">
        <v>2768</v>
      </c>
      <c r="B935" t="s">
        <v>118</v>
      </c>
      <c r="C935" t="s">
        <v>45</v>
      </c>
      <c r="D935" t="s">
        <v>1651</v>
      </c>
      <c r="E935" t="s">
        <v>1654</v>
      </c>
      <c r="F935" t="s">
        <v>102</v>
      </c>
      <c r="G935" t="s">
        <v>1658</v>
      </c>
      <c r="H935">
        <v>1.0958413283787451</v>
      </c>
      <c r="I935">
        <v>1</v>
      </c>
      <c r="J935">
        <v>-2.9667624512107232E-2</v>
      </c>
      <c r="M935">
        <v>585.38199999999995</v>
      </c>
      <c r="N935">
        <v>7.3652300000000004E-3</v>
      </c>
      <c r="O935">
        <v>-15.848000000000001</v>
      </c>
      <c r="P935">
        <v>534.18499999999995</v>
      </c>
      <c r="Q935">
        <v>5.4435200000000003E-2</v>
      </c>
      <c r="S935" t="b">
        <v>0</v>
      </c>
      <c r="T935" t="b">
        <v>0</v>
      </c>
      <c r="U935">
        <v>1</v>
      </c>
      <c r="V935">
        <v>-2.9667624512107232E-2</v>
      </c>
      <c r="W935">
        <v>1</v>
      </c>
    </row>
    <row r="936" spans="1:23" x14ac:dyDescent="0.25">
      <c r="A936" t="s">
        <v>2769</v>
      </c>
      <c r="B936" t="s">
        <v>118</v>
      </c>
      <c r="C936" t="s">
        <v>45</v>
      </c>
      <c r="D936" t="s">
        <v>1651</v>
      </c>
      <c r="E936" t="s">
        <v>1654</v>
      </c>
      <c r="F936" t="s">
        <v>102</v>
      </c>
      <c r="G936" t="s">
        <v>1659</v>
      </c>
      <c r="H936">
        <v>0.72121081647743768</v>
      </c>
      <c r="I936">
        <v>1</v>
      </c>
      <c r="J936">
        <v>0</v>
      </c>
      <c r="M936">
        <v>385.26</v>
      </c>
      <c r="N936">
        <v>2.8613800000000002E-2</v>
      </c>
      <c r="O936">
        <v>0.105</v>
      </c>
      <c r="P936">
        <v>534.18499999999995</v>
      </c>
      <c r="Q936">
        <v>5.4435200000000003E-2</v>
      </c>
      <c r="S936" t="b">
        <v>0</v>
      </c>
      <c r="T936" t="b">
        <v>1</v>
      </c>
      <c r="U936">
        <v>1</v>
      </c>
      <c r="V936">
        <v>1.9656111646714156E-4</v>
      </c>
      <c r="W936">
        <v>0.5</v>
      </c>
    </row>
    <row r="937" spans="1:23" x14ac:dyDescent="0.25">
      <c r="A937" t="s">
        <v>2770</v>
      </c>
      <c r="B937" t="s">
        <v>118</v>
      </c>
      <c r="C937" t="s">
        <v>45</v>
      </c>
      <c r="D937" t="s">
        <v>1651</v>
      </c>
      <c r="E937" t="s">
        <v>1654</v>
      </c>
      <c r="F937" t="s">
        <v>102</v>
      </c>
      <c r="G937" t="s">
        <v>1656</v>
      </c>
      <c r="H937">
        <v>0.63147973080487108</v>
      </c>
      <c r="I937">
        <v>1.0130099641408501</v>
      </c>
      <c r="J937">
        <v>0</v>
      </c>
      <c r="M937">
        <v>337.327</v>
      </c>
      <c r="N937">
        <v>5.5143400000000002E-2</v>
      </c>
      <c r="O937">
        <v>-3.3000000000000002E-2</v>
      </c>
      <c r="P937">
        <v>534.18499999999995</v>
      </c>
      <c r="Q937">
        <v>5.4435200000000003E-2</v>
      </c>
      <c r="S937" t="b">
        <v>0</v>
      </c>
      <c r="T937" t="b">
        <v>1</v>
      </c>
      <c r="U937">
        <v>1</v>
      </c>
      <c r="V937">
        <v>-6.1776350889673057E-5</v>
      </c>
      <c r="W937">
        <v>0.25</v>
      </c>
    </row>
    <row r="938" spans="1:23" x14ac:dyDescent="0.25">
      <c r="A938" t="s">
        <v>2771</v>
      </c>
      <c r="B938" t="s">
        <v>118</v>
      </c>
      <c r="C938" t="s">
        <v>45</v>
      </c>
      <c r="D938" t="s">
        <v>1651</v>
      </c>
      <c r="E938" t="s">
        <v>1654</v>
      </c>
      <c r="F938" t="s">
        <v>102</v>
      </c>
      <c r="G938" t="s">
        <v>1657</v>
      </c>
      <c r="H938">
        <v>0.99575240787367691</v>
      </c>
      <c r="I938">
        <v>1</v>
      </c>
      <c r="J938">
        <v>-3.0455740988608815E-2</v>
      </c>
      <c r="M938">
        <v>531.91600000000005</v>
      </c>
      <c r="N938">
        <v>5.4323299999999998E-2</v>
      </c>
      <c r="O938">
        <v>-16.268999999999998</v>
      </c>
      <c r="P938">
        <v>534.18499999999995</v>
      </c>
      <c r="Q938">
        <v>5.4435200000000003E-2</v>
      </c>
      <c r="S938" t="b">
        <v>0</v>
      </c>
      <c r="T938" t="b">
        <v>0</v>
      </c>
      <c r="U938">
        <v>1</v>
      </c>
      <c r="V938">
        <v>-3.0455740988608815E-2</v>
      </c>
      <c r="W938">
        <v>0.9</v>
      </c>
    </row>
    <row r="939" spans="1:23" x14ac:dyDescent="0.25">
      <c r="A939" t="s">
        <v>2772</v>
      </c>
      <c r="B939" t="s">
        <v>118</v>
      </c>
      <c r="C939" t="s">
        <v>45</v>
      </c>
      <c r="D939" t="s">
        <v>1651</v>
      </c>
      <c r="E939" t="s">
        <v>1655</v>
      </c>
      <c r="F939" t="s">
        <v>102</v>
      </c>
      <c r="G939" t="s">
        <v>1658</v>
      </c>
      <c r="H939">
        <v>1.1152913046767043</v>
      </c>
      <c r="I939">
        <v>1</v>
      </c>
      <c r="J939">
        <v>-3.4130000000000001E-2</v>
      </c>
      <c r="M939">
        <v>604.51800000000003</v>
      </c>
      <c r="N939">
        <v>5.12226E-2</v>
      </c>
      <c r="O939">
        <v>-18.803000000000001</v>
      </c>
      <c r="P939">
        <v>542.02700000000004</v>
      </c>
      <c r="Q939">
        <v>5.5234499999999999E-2</v>
      </c>
      <c r="S939" t="b">
        <v>0</v>
      </c>
      <c r="T939" t="b">
        <v>0</v>
      </c>
      <c r="U939">
        <v>1</v>
      </c>
      <c r="V939">
        <v>-3.4130000000000001E-2</v>
      </c>
      <c r="W939">
        <v>1</v>
      </c>
    </row>
    <row r="940" spans="1:23" x14ac:dyDescent="0.25">
      <c r="A940" t="s">
        <v>2773</v>
      </c>
      <c r="B940" t="s">
        <v>118</v>
      </c>
      <c r="C940" t="s">
        <v>45</v>
      </c>
      <c r="D940" t="s">
        <v>1651</v>
      </c>
      <c r="E940" t="s">
        <v>1655</v>
      </c>
      <c r="F940" t="s">
        <v>102</v>
      </c>
      <c r="G940" t="s">
        <v>1659</v>
      </c>
      <c r="H940">
        <v>0.68500277661444908</v>
      </c>
      <c r="I940">
        <v>1.0016656256506351</v>
      </c>
      <c r="J940">
        <v>0</v>
      </c>
      <c r="M940">
        <v>371.29</v>
      </c>
      <c r="N940">
        <v>5.5326500000000001E-2</v>
      </c>
      <c r="O940">
        <v>0.14099999999999999</v>
      </c>
      <c r="P940">
        <v>542.02700000000004</v>
      </c>
      <c r="Q940">
        <v>5.5234499999999999E-2</v>
      </c>
      <c r="S940" t="b">
        <v>0</v>
      </c>
      <c r="T940" t="b">
        <v>1</v>
      </c>
      <c r="U940">
        <v>1</v>
      </c>
      <c r="V940">
        <v>2.6013464273919929E-4</v>
      </c>
      <c r="W940">
        <v>0.5</v>
      </c>
    </row>
    <row r="941" spans="1:23" x14ac:dyDescent="0.25">
      <c r="A941" t="s">
        <v>2774</v>
      </c>
      <c r="B941" t="s">
        <v>118</v>
      </c>
      <c r="C941" t="s">
        <v>45</v>
      </c>
      <c r="D941" t="s">
        <v>1651</v>
      </c>
      <c r="E941" t="s">
        <v>1655</v>
      </c>
      <c r="F941" t="s">
        <v>102</v>
      </c>
      <c r="G941" t="s">
        <v>1656</v>
      </c>
      <c r="H941">
        <v>0.56017504663051831</v>
      </c>
      <c r="I941">
        <v>1.012367270455965</v>
      </c>
      <c r="J941">
        <v>0</v>
      </c>
      <c r="M941">
        <v>303.63</v>
      </c>
      <c r="N941">
        <v>5.5917599999999998E-2</v>
      </c>
      <c r="O941">
        <v>-2.5000000000000001E-2</v>
      </c>
      <c r="P941">
        <v>542.02700000000004</v>
      </c>
      <c r="Q941">
        <v>5.5234499999999999E-2</v>
      </c>
      <c r="S941" t="b">
        <v>0</v>
      </c>
      <c r="T941" t="b">
        <v>1</v>
      </c>
      <c r="U941">
        <v>1</v>
      </c>
      <c r="V941">
        <v>-4.6123163606241014E-5</v>
      </c>
      <c r="W941">
        <v>0.25</v>
      </c>
    </row>
    <row r="942" spans="1:23" x14ac:dyDescent="0.25">
      <c r="A942" t="s">
        <v>2775</v>
      </c>
      <c r="B942" t="s">
        <v>118</v>
      </c>
      <c r="C942" t="s">
        <v>45</v>
      </c>
      <c r="D942" t="s">
        <v>1651</v>
      </c>
      <c r="E942" t="s">
        <v>1655</v>
      </c>
      <c r="F942" t="s">
        <v>102</v>
      </c>
      <c r="G942" t="s">
        <v>1657</v>
      </c>
      <c r="H942">
        <v>0.99227713748577095</v>
      </c>
      <c r="I942">
        <v>1</v>
      </c>
      <c r="J942">
        <v>-3.4130000000000001E-2</v>
      </c>
      <c r="M942">
        <v>537.84100000000001</v>
      </c>
      <c r="N942">
        <v>5.5204799999999998E-2</v>
      </c>
      <c r="O942">
        <v>-19.507999999999999</v>
      </c>
      <c r="P942">
        <v>542.02700000000004</v>
      </c>
      <c r="Q942">
        <v>5.5234499999999999E-2</v>
      </c>
      <c r="S942" t="b">
        <v>0</v>
      </c>
      <c r="T942" t="b">
        <v>0</v>
      </c>
      <c r="U942">
        <v>1</v>
      </c>
      <c r="V942">
        <v>-3.4130000000000001E-2</v>
      </c>
      <c r="W942">
        <v>0.9</v>
      </c>
    </row>
    <row r="943" spans="1:23" x14ac:dyDescent="0.25">
      <c r="A943" t="s">
        <v>2776</v>
      </c>
      <c r="B943" t="s">
        <v>118</v>
      </c>
      <c r="C943" t="s">
        <v>45</v>
      </c>
      <c r="D943" t="s">
        <v>1651</v>
      </c>
      <c r="E943" t="s">
        <v>1652</v>
      </c>
      <c r="F943" t="s">
        <v>102</v>
      </c>
      <c r="G943" t="s">
        <v>1658</v>
      </c>
      <c r="H943">
        <v>1.0722233394277405</v>
      </c>
      <c r="I943">
        <v>1.0190840869384172</v>
      </c>
      <c r="J943">
        <v>-2.910002638244958E-2</v>
      </c>
      <c r="M943">
        <v>581.17399999999998</v>
      </c>
      <c r="N943">
        <v>5.6288600000000001E-2</v>
      </c>
      <c r="O943">
        <v>-15.773</v>
      </c>
      <c r="P943">
        <v>542.02700000000004</v>
      </c>
      <c r="Q943">
        <v>5.5234499999999999E-2</v>
      </c>
      <c r="S943" t="b">
        <v>0</v>
      </c>
      <c r="T943" t="b">
        <v>0</v>
      </c>
      <c r="U943">
        <v>1</v>
      </c>
      <c r="V943">
        <v>-2.910002638244958E-2</v>
      </c>
      <c r="W943">
        <v>1</v>
      </c>
    </row>
    <row r="944" spans="1:23" x14ac:dyDescent="0.25">
      <c r="A944" t="s">
        <v>2777</v>
      </c>
      <c r="B944" t="s">
        <v>118</v>
      </c>
      <c r="C944" t="s">
        <v>45</v>
      </c>
      <c r="D944" t="s">
        <v>1651</v>
      </c>
      <c r="E944" t="s">
        <v>1652</v>
      </c>
      <c r="F944" t="s">
        <v>102</v>
      </c>
      <c r="G944" t="s">
        <v>1659</v>
      </c>
      <c r="H944">
        <v>0.84054299878050343</v>
      </c>
      <c r="I944">
        <v>1.0455910707981424</v>
      </c>
      <c r="J944">
        <v>0</v>
      </c>
      <c r="M944">
        <v>455.59699999999998</v>
      </c>
      <c r="N944">
        <v>5.7752699999999997E-2</v>
      </c>
      <c r="O944">
        <v>0.11700000000000001</v>
      </c>
      <c r="P944">
        <v>542.02700000000004</v>
      </c>
      <c r="Q944">
        <v>5.5234499999999999E-2</v>
      </c>
      <c r="S944" t="b">
        <v>0</v>
      </c>
      <c r="T944" t="b">
        <v>1</v>
      </c>
      <c r="U944">
        <v>1</v>
      </c>
      <c r="V944">
        <v>2.1585640567720795E-4</v>
      </c>
      <c r="W944">
        <v>0.5</v>
      </c>
    </row>
    <row r="945" spans="1:23" x14ac:dyDescent="0.25">
      <c r="A945" t="s">
        <v>2778</v>
      </c>
      <c r="B945" t="s">
        <v>118</v>
      </c>
      <c r="C945" t="s">
        <v>45</v>
      </c>
      <c r="D945" t="s">
        <v>1651</v>
      </c>
      <c r="E945" t="s">
        <v>1652</v>
      </c>
      <c r="F945" t="s">
        <v>102</v>
      </c>
      <c r="G945" t="s">
        <v>1656</v>
      </c>
      <c r="H945">
        <v>0.63291312056410465</v>
      </c>
      <c r="I945">
        <v>1.0153002199712138</v>
      </c>
      <c r="J945">
        <v>0</v>
      </c>
      <c r="M945">
        <v>343.05599999999998</v>
      </c>
      <c r="N945">
        <v>5.60796E-2</v>
      </c>
      <c r="O945">
        <v>-2.9000000000000001E-2</v>
      </c>
      <c r="P945">
        <v>542.02700000000004</v>
      </c>
      <c r="Q945">
        <v>5.5234499999999999E-2</v>
      </c>
      <c r="S945" t="b">
        <v>0</v>
      </c>
      <c r="T945" t="b">
        <v>1</v>
      </c>
      <c r="U945">
        <v>1</v>
      </c>
      <c r="V945">
        <v>-5.3502869783239576E-5</v>
      </c>
      <c r="W945">
        <v>0.25</v>
      </c>
    </row>
    <row r="946" spans="1:23" x14ac:dyDescent="0.25">
      <c r="A946" t="s">
        <v>2779</v>
      </c>
      <c r="B946" t="s">
        <v>118</v>
      </c>
      <c r="C946" t="s">
        <v>45</v>
      </c>
      <c r="D946" t="s">
        <v>1651</v>
      </c>
      <c r="E946" t="s">
        <v>1652</v>
      </c>
      <c r="F946" t="s">
        <v>102</v>
      </c>
      <c r="G946" t="s">
        <v>1657</v>
      </c>
      <c r="H946">
        <v>0.99674923942903204</v>
      </c>
      <c r="I946">
        <v>1.0332654409834434</v>
      </c>
      <c r="J946">
        <v>-3.0011420095308904E-2</v>
      </c>
      <c r="M946">
        <v>540.26499999999999</v>
      </c>
      <c r="N946">
        <v>5.7071900000000002E-2</v>
      </c>
      <c r="O946">
        <v>-16.266999999999999</v>
      </c>
      <c r="P946">
        <v>542.02700000000004</v>
      </c>
      <c r="Q946">
        <v>5.5234499999999999E-2</v>
      </c>
      <c r="S946" t="b">
        <v>0</v>
      </c>
      <c r="T946" t="b">
        <v>0</v>
      </c>
      <c r="U946">
        <v>1</v>
      </c>
      <c r="V946">
        <v>-3.0011420095308904E-2</v>
      </c>
      <c r="W946">
        <v>0.9</v>
      </c>
    </row>
    <row r="947" spans="1:23" x14ac:dyDescent="0.25">
      <c r="A947" t="s">
        <v>2780</v>
      </c>
      <c r="B947" t="s">
        <v>118</v>
      </c>
      <c r="C947" t="s">
        <v>45</v>
      </c>
      <c r="D947" t="s">
        <v>1651</v>
      </c>
      <c r="E947" t="s">
        <v>1653</v>
      </c>
      <c r="F947" t="s">
        <v>102</v>
      </c>
      <c r="G947" t="s">
        <v>1658</v>
      </c>
      <c r="H947">
        <v>1.0505251583408206</v>
      </c>
      <c r="I947">
        <v>1</v>
      </c>
      <c r="J947">
        <v>-3.1535329420859105E-2</v>
      </c>
      <c r="M947">
        <v>569.41300000000001</v>
      </c>
      <c r="N947">
        <v>5.4167300000000002E-2</v>
      </c>
      <c r="O947">
        <v>-17.093</v>
      </c>
      <c r="P947">
        <v>542.02700000000004</v>
      </c>
      <c r="Q947">
        <v>5.5234499999999999E-2</v>
      </c>
      <c r="S947" t="b">
        <v>0</v>
      </c>
      <c r="T947" t="b">
        <v>0</v>
      </c>
      <c r="U947">
        <v>1</v>
      </c>
      <c r="V947">
        <v>-3.1535329420859105E-2</v>
      </c>
      <c r="W947">
        <v>1</v>
      </c>
    </row>
    <row r="948" spans="1:23" x14ac:dyDescent="0.25">
      <c r="A948" t="s">
        <v>2781</v>
      </c>
      <c r="B948" t="s">
        <v>118</v>
      </c>
      <c r="C948" t="s">
        <v>45</v>
      </c>
      <c r="D948" t="s">
        <v>1651</v>
      </c>
      <c r="E948" t="s">
        <v>1653</v>
      </c>
      <c r="F948" t="s">
        <v>102</v>
      </c>
      <c r="G948" t="s">
        <v>1659</v>
      </c>
      <c r="H948">
        <v>0.85385598872380886</v>
      </c>
      <c r="I948">
        <v>1.0000977649838416</v>
      </c>
      <c r="J948">
        <v>0</v>
      </c>
      <c r="M948">
        <v>462.81299999999999</v>
      </c>
      <c r="N948">
        <v>5.5239900000000002E-2</v>
      </c>
      <c r="O948">
        <v>9.0999999999999998E-2</v>
      </c>
      <c r="P948">
        <v>542.02700000000004</v>
      </c>
      <c r="Q948">
        <v>5.5234499999999999E-2</v>
      </c>
      <c r="S948" t="b">
        <v>0</v>
      </c>
      <c r="T948" t="b">
        <v>1</v>
      </c>
      <c r="U948">
        <v>1</v>
      </c>
      <c r="V948">
        <v>1.6788831552671729E-4</v>
      </c>
      <c r="W948">
        <v>0.5</v>
      </c>
    </row>
    <row r="949" spans="1:23" x14ac:dyDescent="0.25">
      <c r="A949" t="s">
        <v>2782</v>
      </c>
      <c r="B949" t="s">
        <v>118</v>
      </c>
      <c r="C949" t="s">
        <v>45</v>
      </c>
      <c r="D949" t="s">
        <v>1651</v>
      </c>
      <c r="E949" t="s">
        <v>1653</v>
      </c>
      <c r="F949" t="s">
        <v>102</v>
      </c>
      <c r="G949" t="s">
        <v>1656</v>
      </c>
      <c r="H949">
        <v>0.6143033465122586</v>
      </c>
      <c r="I949">
        <v>1.0155500638188089</v>
      </c>
      <c r="J949">
        <v>0</v>
      </c>
      <c r="M949">
        <v>332.96899999999999</v>
      </c>
      <c r="N949">
        <v>5.6093400000000002E-2</v>
      </c>
      <c r="O949">
        <v>-0.02</v>
      </c>
      <c r="P949">
        <v>542.02700000000004</v>
      </c>
      <c r="Q949">
        <v>5.5234499999999999E-2</v>
      </c>
      <c r="S949" t="b">
        <v>0</v>
      </c>
      <c r="T949" t="b">
        <v>1</v>
      </c>
      <c r="U949">
        <v>1</v>
      </c>
      <c r="V949">
        <v>-3.6898530884992811E-5</v>
      </c>
      <c r="W949">
        <v>0.25</v>
      </c>
    </row>
    <row r="950" spans="1:23" x14ac:dyDescent="0.25">
      <c r="A950" t="s">
        <v>2783</v>
      </c>
      <c r="B950" t="s">
        <v>118</v>
      </c>
      <c r="C950" t="s">
        <v>45</v>
      </c>
      <c r="D950" t="s">
        <v>1651</v>
      </c>
      <c r="E950" t="s">
        <v>1653</v>
      </c>
      <c r="F950" t="s">
        <v>102</v>
      </c>
      <c r="G950" t="s">
        <v>1657</v>
      </c>
      <c r="H950">
        <v>0.99580463703837629</v>
      </c>
      <c r="I950">
        <v>1.0258534068381175</v>
      </c>
      <c r="J950">
        <v>-3.2527899901665415E-2</v>
      </c>
      <c r="M950">
        <v>539.75300000000004</v>
      </c>
      <c r="N950">
        <v>5.6662499999999998E-2</v>
      </c>
      <c r="O950">
        <v>-17.631</v>
      </c>
      <c r="P950">
        <v>542.02700000000004</v>
      </c>
      <c r="Q950">
        <v>5.5234499999999999E-2</v>
      </c>
      <c r="S950" t="b">
        <v>0</v>
      </c>
      <c r="T950" t="b">
        <v>0</v>
      </c>
      <c r="U950">
        <v>1</v>
      </c>
      <c r="V950">
        <v>-3.2527899901665415E-2</v>
      </c>
      <c r="W950">
        <v>0.9</v>
      </c>
    </row>
    <row r="951" spans="1:23" x14ac:dyDescent="0.25">
      <c r="A951" t="s">
        <v>2784</v>
      </c>
      <c r="B951" t="s">
        <v>118</v>
      </c>
      <c r="C951" t="s">
        <v>45</v>
      </c>
      <c r="D951" t="s">
        <v>1651</v>
      </c>
      <c r="E951" t="s">
        <v>1654</v>
      </c>
      <c r="F951" t="s">
        <v>103</v>
      </c>
      <c r="G951" t="s">
        <v>1658</v>
      </c>
      <c r="H951">
        <v>1.2051892134747326</v>
      </c>
      <c r="I951">
        <v>1.6854094409499734</v>
      </c>
      <c r="J951">
        <v>-2.2441663468648503E-2</v>
      </c>
      <c r="M951">
        <v>643.79399999999998</v>
      </c>
      <c r="N951">
        <v>9.1745599999999997E-2</v>
      </c>
      <c r="O951">
        <v>-11.988</v>
      </c>
      <c r="P951">
        <v>534.18499999999995</v>
      </c>
      <c r="Q951">
        <v>5.4435200000000003E-2</v>
      </c>
      <c r="S951" t="b">
        <v>0</v>
      </c>
      <c r="T951" t="b">
        <v>0</v>
      </c>
      <c r="U951">
        <v>1</v>
      </c>
      <c r="V951">
        <v>-2.2441663468648503E-2</v>
      </c>
      <c r="W951">
        <v>1</v>
      </c>
    </row>
    <row r="952" spans="1:23" x14ac:dyDescent="0.25">
      <c r="A952" t="s">
        <v>2785</v>
      </c>
      <c r="B952" t="s">
        <v>118</v>
      </c>
      <c r="C952" t="s">
        <v>45</v>
      </c>
      <c r="D952" t="s">
        <v>1651</v>
      </c>
      <c r="E952" t="s">
        <v>1654</v>
      </c>
      <c r="F952" t="s">
        <v>103</v>
      </c>
      <c r="G952" t="s">
        <v>1659</v>
      </c>
      <c r="H952">
        <v>0.92821962428746607</v>
      </c>
      <c r="I952">
        <v>1.858925842102169</v>
      </c>
      <c r="J952">
        <v>0</v>
      </c>
      <c r="M952">
        <v>495.84100000000001</v>
      </c>
      <c r="N952">
        <v>0.101191</v>
      </c>
      <c r="O952">
        <v>0.112</v>
      </c>
      <c r="P952">
        <v>534.18499999999995</v>
      </c>
      <c r="Q952">
        <v>5.4435200000000003E-2</v>
      </c>
      <c r="S952" t="b">
        <v>0</v>
      </c>
      <c r="T952" t="b">
        <v>1</v>
      </c>
      <c r="U952">
        <v>1</v>
      </c>
      <c r="V952">
        <v>2.0966519089828431E-4</v>
      </c>
      <c r="W952">
        <v>0.5</v>
      </c>
    </row>
    <row r="953" spans="1:23" x14ac:dyDescent="0.25">
      <c r="A953" t="s">
        <v>2786</v>
      </c>
      <c r="B953" t="s">
        <v>118</v>
      </c>
      <c r="C953" t="s">
        <v>45</v>
      </c>
      <c r="D953" t="s">
        <v>1651</v>
      </c>
      <c r="E953" t="s">
        <v>1654</v>
      </c>
      <c r="F953" t="s">
        <v>103</v>
      </c>
      <c r="G953" t="s">
        <v>1656</v>
      </c>
      <c r="H953">
        <v>0.73030130011138472</v>
      </c>
      <c r="I953">
        <v>1.0139064428898947</v>
      </c>
      <c r="J953">
        <v>0</v>
      </c>
      <c r="M953">
        <v>390.11599999999999</v>
      </c>
      <c r="N953">
        <v>5.5192199999999997E-2</v>
      </c>
      <c r="O953">
        <v>-0.04</v>
      </c>
      <c r="P953">
        <v>534.18499999999995</v>
      </c>
      <c r="Q953">
        <v>5.4435200000000003E-2</v>
      </c>
      <c r="S953" t="b">
        <v>0</v>
      </c>
      <c r="T953" t="b">
        <v>1</v>
      </c>
      <c r="U953">
        <v>1</v>
      </c>
      <c r="V953">
        <v>-7.4880425320815827E-5</v>
      </c>
      <c r="W953">
        <v>0.25</v>
      </c>
    </row>
    <row r="954" spans="1:23" x14ac:dyDescent="0.25">
      <c r="A954" t="s">
        <v>2787</v>
      </c>
      <c r="B954" t="s">
        <v>118</v>
      </c>
      <c r="C954" t="s">
        <v>45</v>
      </c>
      <c r="D954" t="s">
        <v>1651</v>
      </c>
      <c r="E954" t="s">
        <v>1654</v>
      </c>
      <c r="F954" t="s">
        <v>103</v>
      </c>
      <c r="G954" t="s">
        <v>1657</v>
      </c>
      <c r="H954">
        <v>0.99908271478982025</v>
      </c>
      <c r="I954">
        <v>1.015596525777438</v>
      </c>
      <c r="J954">
        <v>-2.3302788359837887E-2</v>
      </c>
      <c r="M954">
        <v>533.69500000000005</v>
      </c>
      <c r="N954">
        <v>5.5284199999999999E-2</v>
      </c>
      <c r="O954">
        <v>-12.448</v>
      </c>
      <c r="P954">
        <v>534.18499999999995</v>
      </c>
      <c r="Q954">
        <v>5.4435200000000003E-2</v>
      </c>
      <c r="S954" t="b">
        <v>0</v>
      </c>
      <c r="T954" t="b">
        <v>0</v>
      </c>
      <c r="U954">
        <v>1</v>
      </c>
      <c r="V954">
        <v>-2.3302788359837887E-2</v>
      </c>
      <c r="W954">
        <v>0.9</v>
      </c>
    </row>
    <row r="955" spans="1:23" x14ac:dyDescent="0.25">
      <c r="A955" t="s">
        <v>2788</v>
      </c>
      <c r="B955" t="s">
        <v>118</v>
      </c>
      <c r="C955" t="s">
        <v>45</v>
      </c>
      <c r="D955" t="s">
        <v>1651</v>
      </c>
      <c r="E955" t="s">
        <v>1655</v>
      </c>
      <c r="F955" t="s">
        <v>103</v>
      </c>
      <c r="G955" t="s">
        <v>1658</v>
      </c>
      <c r="H955">
        <v>1.2029382300143718</v>
      </c>
      <c r="I955">
        <v>1.7928414306275968</v>
      </c>
      <c r="J955">
        <v>-3.0653454532707774E-2</v>
      </c>
      <c r="M955">
        <v>652.02499999999998</v>
      </c>
      <c r="N955">
        <v>9.9026699999999995E-2</v>
      </c>
      <c r="O955">
        <v>-16.614999999999998</v>
      </c>
      <c r="P955">
        <v>542.02700000000004</v>
      </c>
      <c r="Q955">
        <v>5.5234499999999999E-2</v>
      </c>
      <c r="S955" t="b">
        <v>0</v>
      </c>
      <c r="T955" t="b">
        <v>0</v>
      </c>
      <c r="U955">
        <v>1</v>
      </c>
      <c r="V955">
        <v>-3.0653454532707774E-2</v>
      </c>
      <c r="W955">
        <v>1</v>
      </c>
    </row>
    <row r="956" spans="1:23" x14ac:dyDescent="0.25">
      <c r="A956" t="s">
        <v>2789</v>
      </c>
      <c r="B956" t="s">
        <v>118</v>
      </c>
      <c r="C956" t="s">
        <v>45</v>
      </c>
      <c r="D956" t="s">
        <v>1651</v>
      </c>
      <c r="E956" t="s">
        <v>1655</v>
      </c>
      <c r="F956" t="s">
        <v>103</v>
      </c>
      <c r="G956" t="s">
        <v>1659</v>
      </c>
      <c r="H956">
        <v>0.80496174544810484</v>
      </c>
      <c r="I956">
        <v>1.9601879260244957</v>
      </c>
      <c r="J956">
        <v>0</v>
      </c>
      <c r="M956">
        <v>436.31099999999998</v>
      </c>
      <c r="N956">
        <v>0.10827000000000001</v>
      </c>
      <c r="O956">
        <v>0.14799999999999999</v>
      </c>
      <c r="P956">
        <v>542.02700000000004</v>
      </c>
      <c r="Q956">
        <v>5.5234499999999999E-2</v>
      </c>
      <c r="S956" t="b">
        <v>0</v>
      </c>
      <c r="T956" t="b">
        <v>1</v>
      </c>
      <c r="U956">
        <v>1</v>
      </c>
      <c r="V956">
        <v>2.730491285489468E-4</v>
      </c>
      <c r="W956">
        <v>0.5</v>
      </c>
    </row>
    <row r="957" spans="1:23" x14ac:dyDescent="0.25">
      <c r="A957" t="s">
        <v>2790</v>
      </c>
      <c r="B957" t="s">
        <v>118</v>
      </c>
      <c r="C957" t="s">
        <v>45</v>
      </c>
      <c r="D957" t="s">
        <v>1651</v>
      </c>
      <c r="E957" t="s">
        <v>1655</v>
      </c>
      <c r="F957" t="s">
        <v>103</v>
      </c>
      <c r="G957" t="s">
        <v>1656</v>
      </c>
      <c r="H957">
        <v>0.63589452185961215</v>
      </c>
      <c r="I957">
        <v>1.0136110583059501</v>
      </c>
      <c r="J957">
        <v>0</v>
      </c>
      <c r="M957">
        <v>344.67200000000003</v>
      </c>
      <c r="N957">
        <v>5.5986300000000003E-2</v>
      </c>
      <c r="O957">
        <v>-2.9000000000000001E-2</v>
      </c>
      <c r="P957">
        <v>542.02700000000004</v>
      </c>
      <c r="Q957">
        <v>5.5234499999999999E-2</v>
      </c>
      <c r="S957" t="b">
        <v>0</v>
      </c>
      <c r="T957" t="b">
        <v>1</v>
      </c>
      <c r="U957">
        <v>1</v>
      </c>
      <c r="V957">
        <v>-5.3502869783239576E-5</v>
      </c>
      <c r="W957">
        <v>0.25</v>
      </c>
    </row>
    <row r="958" spans="1:23" x14ac:dyDescent="0.25">
      <c r="A958" t="s">
        <v>2791</v>
      </c>
      <c r="B958" t="s">
        <v>118</v>
      </c>
      <c r="C958" t="s">
        <v>45</v>
      </c>
      <c r="D958" t="s">
        <v>1651</v>
      </c>
      <c r="E958" t="s">
        <v>1655</v>
      </c>
      <c r="F958" t="s">
        <v>103</v>
      </c>
      <c r="G958" t="s">
        <v>1657</v>
      </c>
      <c r="H958">
        <v>0.99457038118027308</v>
      </c>
      <c r="I958">
        <v>1.003684291520698</v>
      </c>
      <c r="J958">
        <v>-3.1518725081960859E-2</v>
      </c>
      <c r="M958">
        <v>539.08399999999995</v>
      </c>
      <c r="N958">
        <v>5.5438000000000001E-2</v>
      </c>
      <c r="O958">
        <v>-17.084</v>
      </c>
      <c r="P958">
        <v>542.02700000000004</v>
      </c>
      <c r="Q958">
        <v>5.5234499999999999E-2</v>
      </c>
      <c r="S958" t="b">
        <v>0</v>
      </c>
      <c r="T958" t="b">
        <v>0</v>
      </c>
      <c r="U958">
        <v>1</v>
      </c>
      <c r="V958">
        <v>-3.1518725081960859E-2</v>
      </c>
      <c r="W958">
        <v>0.9</v>
      </c>
    </row>
    <row r="959" spans="1:23" x14ac:dyDescent="0.25">
      <c r="A959" t="s">
        <v>2792</v>
      </c>
      <c r="B959" t="s">
        <v>118</v>
      </c>
      <c r="C959" t="s">
        <v>45</v>
      </c>
      <c r="D959" t="s">
        <v>1651</v>
      </c>
      <c r="E959" t="s">
        <v>1652</v>
      </c>
      <c r="F959" t="s">
        <v>103</v>
      </c>
      <c r="G959" t="s">
        <v>1658</v>
      </c>
      <c r="H959">
        <v>1.1413287529956992</v>
      </c>
      <c r="I959">
        <v>1.4273090188197592</v>
      </c>
      <c r="J959">
        <v>-2.4417602813143993E-2</v>
      </c>
      <c r="M959">
        <v>618.63099999999997</v>
      </c>
      <c r="N959">
        <v>7.8836699999999996E-2</v>
      </c>
      <c r="O959">
        <v>-13.234999999999999</v>
      </c>
      <c r="P959">
        <v>542.02700000000004</v>
      </c>
      <c r="Q959">
        <v>5.5234499999999999E-2</v>
      </c>
      <c r="S959" t="b">
        <v>0</v>
      </c>
      <c r="T959" t="b">
        <v>0</v>
      </c>
      <c r="U959">
        <v>1</v>
      </c>
      <c r="V959">
        <v>-2.4417602813143993E-2</v>
      </c>
      <c r="W959">
        <v>1</v>
      </c>
    </row>
    <row r="960" spans="1:23" x14ac:dyDescent="0.25">
      <c r="A960" t="s">
        <v>2793</v>
      </c>
      <c r="B960" t="s">
        <v>118</v>
      </c>
      <c r="C960" t="s">
        <v>45</v>
      </c>
      <c r="D960" t="s">
        <v>1651</v>
      </c>
      <c r="E960" t="s">
        <v>1652</v>
      </c>
      <c r="F960" t="s">
        <v>103</v>
      </c>
      <c r="G960" t="s">
        <v>1659</v>
      </c>
      <c r="H960">
        <v>0.95076444531360982</v>
      </c>
      <c r="I960">
        <v>1.6673347273895847</v>
      </c>
      <c r="J960">
        <v>0</v>
      </c>
      <c r="M960">
        <v>515.34</v>
      </c>
      <c r="N960">
        <v>9.2094400000000007E-2</v>
      </c>
      <c r="O960">
        <v>0.14199999999999999</v>
      </c>
      <c r="P960">
        <v>542.02700000000004</v>
      </c>
      <c r="Q960">
        <v>5.5234499999999999E-2</v>
      </c>
      <c r="S960" t="b">
        <v>0</v>
      </c>
      <c r="T960" t="b">
        <v>1</v>
      </c>
      <c r="U960">
        <v>1</v>
      </c>
      <c r="V960">
        <v>2.6197956928344896E-4</v>
      </c>
      <c r="W960">
        <v>0.5</v>
      </c>
    </row>
    <row r="961" spans="1:23" x14ac:dyDescent="0.25">
      <c r="A961" t="s">
        <v>2794</v>
      </c>
      <c r="B961" t="s">
        <v>118</v>
      </c>
      <c r="C961" t="s">
        <v>45</v>
      </c>
      <c r="D961" t="s">
        <v>1651</v>
      </c>
      <c r="E961" t="s">
        <v>1652</v>
      </c>
      <c r="F961" t="s">
        <v>103</v>
      </c>
      <c r="G961" t="s">
        <v>1656</v>
      </c>
      <c r="H961">
        <v>0.70269931202689162</v>
      </c>
      <c r="I961">
        <v>1.016650825118359</v>
      </c>
      <c r="J961">
        <v>0</v>
      </c>
      <c r="M961">
        <v>380.88200000000001</v>
      </c>
      <c r="N961">
        <v>5.6154200000000001E-2</v>
      </c>
      <c r="O961">
        <v>-3.4000000000000002E-2</v>
      </c>
      <c r="P961">
        <v>542.02700000000004</v>
      </c>
      <c r="Q961">
        <v>5.5234499999999999E-2</v>
      </c>
      <c r="S961" t="b">
        <v>0</v>
      </c>
      <c r="T961" t="b">
        <v>1</v>
      </c>
      <c r="U961">
        <v>1</v>
      </c>
      <c r="V961">
        <v>-6.2727502504487779E-5</v>
      </c>
      <c r="W961">
        <v>0.25</v>
      </c>
    </row>
    <row r="962" spans="1:23" x14ac:dyDescent="0.25">
      <c r="A962" t="s">
        <v>2795</v>
      </c>
      <c r="B962" t="s">
        <v>118</v>
      </c>
      <c r="C962" t="s">
        <v>45</v>
      </c>
      <c r="D962" t="s">
        <v>1651</v>
      </c>
      <c r="E962" t="s">
        <v>1652</v>
      </c>
      <c r="F962" t="s">
        <v>103</v>
      </c>
      <c r="G962" t="s">
        <v>1657</v>
      </c>
      <c r="H962">
        <v>0.99931184239899484</v>
      </c>
      <c r="I962">
        <v>1.0065122342014503</v>
      </c>
      <c r="J962">
        <v>-2.5249664684600579E-2</v>
      </c>
      <c r="M962">
        <v>541.654</v>
      </c>
      <c r="N962">
        <v>5.5594200000000003E-2</v>
      </c>
      <c r="O962">
        <v>-13.686</v>
      </c>
      <c r="P962">
        <v>542.02700000000004</v>
      </c>
      <c r="Q962">
        <v>5.5234499999999999E-2</v>
      </c>
      <c r="S962" t="b">
        <v>0</v>
      </c>
      <c r="T962" t="b">
        <v>0</v>
      </c>
      <c r="U962">
        <v>1</v>
      </c>
      <c r="V962">
        <v>-2.5249664684600579E-2</v>
      </c>
      <c r="W962">
        <v>0.9</v>
      </c>
    </row>
    <row r="963" spans="1:23" x14ac:dyDescent="0.25">
      <c r="A963" t="s">
        <v>2796</v>
      </c>
      <c r="B963" t="s">
        <v>118</v>
      </c>
      <c r="C963" t="s">
        <v>45</v>
      </c>
      <c r="D963" t="s">
        <v>1651</v>
      </c>
      <c r="E963" t="s">
        <v>1653</v>
      </c>
      <c r="F963" t="s">
        <v>103</v>
      </c>
      <c r="G963" t="s">
        <v>1658</v>
      </c>
      <c r="H963">
        <v>1.1359323428537693</v>
      </c>
      <c r="I963">
        <v>1.4303469751695046</v>
      </c>
      <c r="J963">
        <v>-2.4664822970073445E-2</v>
      </c>
      <c r="M963">
        <v>615.70600000000002</v>
      </c>
      <c r="N963">
        <v>7.9004500000000005E-2</v>
      </c>
      <c r="O963">
        <v>-13.369</v>
      </c>
      <c r="P963">
        <v>542.02700000000004</v>
      </c>
      <c r="Q963">
        <v>5.5234499999999999E-2</v>
      </c>
      <c r="S963" t="b">
        <v>0</v>
      </c>
      <c r="T963" t="b">
        <v>0</v>
      </c>
      <c r="U963">
        <v>1</v>
      </c>
      <c r="V963">
        <v>-2.4664822970073445E-2</v>
      </c>
      <c r="W963">
        <v>1</v>
      </c>
    </row>
    <row r="964" spans="1:23" x14ac:dyDescent="0.25">
      <c r="A964" t="s">
        <v>2797</v>
      </c>
      <c r="B964" t="s">
        <v>118</v>
      </c>
      <c r="C964" t="s">
        <v>45</v>
      </c>
      <c r="D964" t="s">
        <v>1651</v>
      </c>
      <c r="E964" t="s">
        <v>1653</v>
      </c>
      <c r="F964" t="s">
        <v>103</v>
      </c>
      <c r="G964" t="s">
        <v>1659</v>
      </c>
      <c r="H964">
        <v>0.98668147527706174</v>
      </c>
      <c r="I964">
        <v>1.5481664539373037</v>
      </c>
      <c r="J964">
        <v>0</v>
      </c>
      <c r="M964">
        <v>534.80799999999999</v>
      </c>
      <c r="N964">
        <v>8.5512199999999997E-2</v>
      </c>
      <c r="O964">
        <v>0.114</v>
      </c>
      <c r="P964">
        <v>542.02700000000004</v>
      </c>
      <c r="Q964">
        <v>5.5234499999999999E-2</v>
      </c>
      <c r="S964" t="b">
        <v>0</v>
      </c>
      <c r="T964" t="b">
        <v>1</v>
      </c>
      <c r="U964">
        <v>1</v>
      </c>
      <c r="V964">
        <v>2.1032162604445902E-4</v>
      </c>
      <c r="W964">
        <v>0.5</v>
      </c>
    </row>
    <row r="965" spans="1:23" x14ac:dyDescent="0.25">
      <c r="A965" t="s">
        <v>2798</v>
      </c>
      <c r="B965" t="s">
        <v>118</v>
      </c>
      <c r="C965" t="s">
        <v>45</v>
      </c>
      <c r="D965" t="s">
        <v>1651</v>
      </c>
      <c r="E965" t="s">
        <v>1653</v>
      </c>
      <c r="F965" t="s">
        <v>103</v>
      </c>
      <c r="G965" t="s">
        <v>1656</v>
      </c>
      <c r="H965">
        <v>0.69952788329732651</v>
      </c>
      <c r="I965">
        <v>1.0167811784301479</v>
      </c>
      <c r="J965">
        <v>0</v>
      </c>
      <c r="M965">
        <v>379.16300000000001</v>
      </c>
      <c r="N965">
        <v>5.61614E-2</v>
      </c>
      <c r="O965">
        <v>-2.5000000000000001E-2</v>
      </c>
      <c r="P965">
        <v>542.02700000000004</v>
      </c>
      <c r="Q965">
        <v>5.5234499999999999E-2</v>
      </c>
      <c r="S965" t="b">
        <v>0</v>
      </c>
      <c r="T965" t="b">
        <v>1</v>
      </c>
      <c r="U965">
        <v>1</v>
      </c>
      <c r="V965">
        <v>-4.6123163606241014E-5</v>
      </c>
      <c r="W965">
        <v>0.25</v>
      </c>
    </row>
    <row r="966" spans="1:23" x14ac:dyDescent="0.25">
      <c r="A966" t="s">
        <v>2799</v>
      </c>
      <c r="B966" t="s">
        <v>118</v>
      </c>
      <c r="C966" t="s">
        <v>45</v>
      </c>
      <c r="D966" t="s">
        <v>1651</v>
      </c>
      <c r="E966" t="s">
        <v>1653</v>
      </c>
      <c r="F966" t="s">
        <v>103</v>
      </c>
      <c r="G966" t="s">
        <v>1657</v>
      </c>
      <c r="H966">
        <v>0.99902218893154748</v>
      </c>
      <c r="I966">
        <v>1</v>
      </c>
      <c r="J966">
        <v>-2.5607580434185012E-2</v>
      </c>
      <c r="M966">
        <v>541.49699999999996</v>
      </c>
      <c r="N966">
        <v>5.4906099999999999E-2</v>
      </c>
      <c r="O966">
        <v>-13.88</v>
      </c>
      <c r="P966">
        <v>542.02700000000004</v>
      </c>
      <c r="Q966">
        <v>5.5234499999999999E-2</v>
      </c>
      <c r="S966" t="b">
        <v>0</v>
      </c>
      <c r="T966" t="b">
        <v>0</v>
      </c>
      <c r="U966">
        <v>1</v>
      </c>
      <c r="V966">
        <v>-2.5607580434185012E-2</v>
      </c>
      <c r="W966">
        <v>0.9</v>
      </c>
    </row>
    <row r="967" spans="1:23" x14ac:dyDescent="0.25">
      <c r="A967" t="s">
        <v>2800</v>
      </c>
      <c r="B967" t="s">
        <v>118</v>
      </c>
      <c r="C967" t="s">
        <v>45</v>
      </c>
      <c r="D967" t="s">
        <v>1651</v>
      </c>
      <c r="E967" t="s">
        <v>1654</v>
      </c>
      <c r="F967" t="s">
        <v>104</v>
      </c>
      <c r="G967" t="s">
        <v>1658</v>
      </c>
      <c r="H967">
        <v>1.0513660997594467</v>
      </c>
      <c r="I967">
        <v>1</v>
      </c>
      <c r="J967">
        <v>-3.4130000000000001E-2</v>
      </c>
      <c r="M967">
        <v>561.62400000000002</v>
      </c>
      <c r="N967">
        <v>2.6993900000000001E-2</v>
      </c>
      <c r="O967">
        <v>-18.254000000000001</v>
      </c>
      <c r="P967">
        <v>534.18499999999995</v>
      </c>
      <c r="Q967">
        <v>5.6304399999999998E-2</v>
      </c>
      <c r="S967" t="b">
        <v>0</v>
      </c>
      <c r="T967" t="b">
        <v>0</v>
      </c>
      <c r="U967">
        <v>1</v>
      </c>
      <c r="V967">
        <v>-3.4130000000000001E-2</v>
      </c>
      <c r="W967">
        <v>1</v>
      </c>
    </row>
    <row r="968" spans="1:23" x14ac:dyDescent="0.25">
      <c r="A968" t="s">
        <v>2801</v>
      </c>
      <c r="B968" t="s">
        <v>118</v>
      </c>
      <c r="C968" t="s">
        <v>45</v>
      </c>
      <c r="D968" t="s">
        <v>1651</v>
      </c>
      <c r="E968" t="s">
        <v>1654</v>
      </c>
      <c r="F968" t="s">
        <v>104</v>
      </c>
      <c r="G968" t="s">
        <v>1659</v>
      </c>
      <c r="H968">
        <v>0.63603433267500964</v>
      </c>
      <c r="I968">
        <v>1</v>
      </c>
      <c r="J968">
        <v>0</v>
      </c>
      <c r="M968">
        <v>339.76</v>
      </c>
      <c r="N968">
        <v>1.6731900000000001E-2</v>
      </c>
      <c r="O968">
        <v>0.11600000000000001</v>
      </c>
      <c r="P968">
        <v>534.18499999999995</v>
      </c>
      <c r="Q968">
        <v>5.6304399999999998E-2</v>
      </c>
      <c r="S968" t="b">
        <v>0</v>
      </c>
      <c r="T968" t="b">
        <v>1</v>
      </c>
      <c r="U968">
        <v>1</v>
      </c>
      <c r="V968">
        <v>2.1715323343036592E-4</v>
      </c>
      <c r="W968">
        <v>0.5</v>
      </c>
    </row>
    <row r="969" spans="1:23" x14ac:dyDescent="0.25">
      <c r="A969" t="s">
        <v>2802</v>
      </c>
      <c r="B969" t="s">
        <v>118</v>
      </c>
      <c r="C969" t="s">
        <v>45</v>
      </c>
      <c r="D969" t="s">
        <v>1651</v>
      </c>
      <c r="E969" t="s">
        <v>1654</v>
      </c>
      <c r="F969" t="s">
        <v>104</v>
      </c>
      <c r="G969" t="s">
        <v>1656</v>
      </c>
      <c r="H969">
        <v>0.58549566161535804</v>
      </c>
      <c r="I969">
        <v>1.0134501033666996</v>
      </c>
      <c r="J969">
        <v>0</v>
      </c>
      <c r="M969">
        <v>312.76299999999998</v>
      </c>
      <c r="N969">
        <v>5.70617E-2</v>
      </c>
      <c r="O969">
        <v>-3.2000000000000001E-2</v>
      </c>
      <c r="P969">
        <v>534.18499999999995</v>
      </c>
      <c r="Q969">
        <v>5.6304399999999998E-2</v>
      </c>
      <c r="S969" t="b">
        <v>0</v>
      </c>
      <c r="T969" t="b">
        <v>1</v>
      </c>
      <c r="U969">
        <v>1</v>
      </c>
      <c r="V969">
        <v>-5.9904340256652668E-5</v>
      </c>
      <c r="W969">
        <v>0.25</v>
      </c>
    </row>
    <row r="970" spans="1:23" x14ac:dyDescent="0.25">
      <c r="A970" t="s">
        <v>2803</v>
      </c>
      <c r="B970" t="s">
        <v>118</v>
      </c>
      <c r="C970" t="s">
        <v>45</v>
      </c>
      <c r="D970" t="s">
        <v>1651</v>
      </c>
      <c r="E970" t="s">
        <v>1654</v>
      </c>
      <c r="F970" t="s">
        <v>104</v>
      </c>
      <c r="G970" t="s">
        <v>1657</v>
      </c>
      <c r="H970">
        <v>0.99360708368823547</v>
      </c>
      <c r="I970">
        <v>1</v>
      </c>
      <c r="J970">
        <v>-3.4130000000000001E-2</v>
      </c>
      <c r="M970">
        <v>530.77</v>
      </c>
      <c r="N970">
        <v>5.5723000000000002E-2</v>
      </c>
      <c r="O970">
        <v>-18.652999999999999</v>
      </c>
      <c r="P970">
        <v>534.18499999999995</v>
      </c>
      <c r="Q970">
        <v>5.6304399999999998E-2</v>
      </c>
      <c r="S970" t="b">
        <v>0</v>
      </c>
      <c r="T970" t="b">
        <v>0</v>
      </c>
      <c r="U970">
        <v>1</v>
      </c>
      <c r="V970">
        <v>-3.4130000000000001E-2</v>
      </c>
      <c r="W970">
        <v>0.9</v>
      </c>
    </row>
    <row r="971" spans="1:23" x14ac:dyDescent="0.25">
      <c r="A971" t="s">
        <v>2804</v>
      </c>
      <c r="B971" t="s">
        <v>118</v>
      </c>
      <c r="C971" t="s">
        <v>45</v>
      </c>
      <c r="D971" t="s">
        <v>1651</v>
      </c>
      <c r="E971" t="s">
        <v>1655</v>
      </c>
      <c r="F971" t="s">
        <v>104</v>
      </c>
      <c r="G971" t="s">
        <v>1658</v>
      </c>
      <c r="H971">
        <v>1.1116420399721783</v>
      </c>
      <c r="I971">
        <v>1.8690170502580907</v>
      </c>
      <c r="J971">
        <v>-3.4130000000000001E-2</v>
      </c>
      <c r="M971">
        <v>602.54</v>
      </c>
      <c r="N971">
        <v>0.106779</v>
      </c>
      <c r="O971">
        <v>-20.576000000000001</v>
      </c>
      <c r="P971">
        <v>542.02700000000004</v>
      </c>
      <c r="Q971">
        <v>5.7131099999999997E-2</v>
      </c>
      <c r="S971" t="b">
        <v>0</v>
      </c>
      <c r="T971" t="b">
        <v>0</v>
      </c>
      <c r="U971">
        <v>1</v>
      </c>
      <c r="V971">
        <v>-3.4130000000000001E-2</v>
      </c>
      <c r="W971">
        <v>1</v>
      </c>
    </row>
    <row r="972" spans="1:23" x14ac:dyDescent="0.25">
      <c r="A972" t="s">
        <v>2805</v>
      </c>
      <c r="B972" t="s">
        <v>118</v>
      </c>
      <c r="C972" t="s">
        <v>45</v>
      </c>
      <c r="D972" t="s">
        <v>1651</v>
      </c>
      <c r="E972" t="s">
        <v>1655</v>
      </c>
      <c r="F972" t="s">
        <v>104</v>
      </c>
      <c r="G972" t="s">
        <v>1659</v>
      </c>
      <c r="H972">
        <v>0.63356991441385757</v>
      </c>
      <c r="I972">
        <v>1</v>
      </c>
      <c r="J972">
        <v>0</v>
      </c>
      <c r="M972">
        <v>343.41199999999998</v>
      </c>
      <c r="N972">
        <v>1.7933399999999999E-2</v>
      </c>
      <c r="O972">
        <v>0.14899999999999999</v>
      </c>
      <c r="P972">
        <v>542.02700000000004</v>
      </c>
      <c r="Q972">
        <v>5.7131099999999997E-2</v>
      </c>
      <c r="S972" t="b">
        <v>0</v>
      </c>
      <c r="T972" t="b">
        <v>1</v>
      </c>
      <c r="U972">
        <v>1</v>
      </c>
      <c r="V972">
        <v>2.7489405509319642E-4</v>
      </c>
      <c r="W972">
        <v>0.5</v>
      </c>
    </row>
    <row r="973" spans="1:23" x14ac:dyDescent="0.25">
      <c r="A973" t="s">
        <v>2806</v>
      </c>
      <c r="B973" t="s">
        <v>118</v>
      </c>
      <c r="C973" t="s">
        <v>45</v>
      </c>
      <c r="D973" t="s">
        <v>1651</v>
      </c>
      <c r="E973" t="s">
        <v>1655</v>
      </c>
      <c r="F973" t="s">
        <v>104</v>
      </c>
      <c r="G973" t="s">
        <v>1656</v>
      </c>
      <c r="H973">
        <v>0.53663009407280449</v>
      </c>
      <c r="I973">
        <v>1.0129544153709626</v>
      </c>
      <c r="J973">
        <v>0</v>
      </c>
      <c r="M973">
        <v>290.86799999999999</v>
      </c>
      <c r="N973">
        <v>5.7871199999999998E-2</v>
      </c>
      <c r="O973">
        <v>-2.5000000000000001E-2</v>
      </c>
      <c r="P973">
        <v>542.02700000000004</v>
      </c>
      <c r="Q973">
        <v>5.7131099999999997E-2</v>
      </c>
      <c r="S973" t="b">
        <v>0</v>
      </c>
      <c r="T973" t="b">
        <v>1</v>
      </c>
      <c r="U973">
        <v>1</v>
      </c>
      <c r="V973">
        <v>-4.6123163606241014E-5</v>
      </c>
      <c r="W973">
        <v>0.25</v>
      </c>
    </row>
    <row r="974" spans="1:23" x14ac:dyDescent="0.25">
      <c r="A974" t="s">
        <v>2807</v>
      </c>
      <c r="B974" t="s">
        <v>118</v>
      </c>
      <c r="C974" t="s">
        <v>45</v>
      </c>
      <c r="D974" t="s">
        <v>1651</v>
      </c>
      <c r="E974" t="s">
        <v>1655</v>
      </c>
      <c r="F974" t="s">
        <v>104</v>
      </c>
      <c r="G974" t="s">
        <v>1657</v>
      </c>
      <c r="H974">
        <v>0.99092665125538026</v>
      </c>
      <c r="I974">
        <v>1</v>
      </c>
      <c r="J974">
        <v>-3.4130000000000001E-2</v>
      </c>
      <c r="M974">
        <v>537.10900000000004</v>
      </c>
      <c r="N974">
        <v>5.6588399999999997E-2</v>
      </c>
      <c r="O974">
        <v>-20.984000000000002</v>
      </c>
      <c r="P974">
        <v>542.02700000000004</v>
      </c>
      <c r="Q974">
        <v>5.7131099999999997E-2</v>
      </c>
      <c r="S974" t="b">
        <v>0</v>
      </c>
      <c r="T974" t="b">
        <v>0</v>
      </c>
      <c r="U974">
        <v>1</v>
      </c>
      <c r="V974">
        <v>-3.4130000000000001E-2</v>
      </c>
      <c r="W974">
        <v>0.9</v>
      </c>
    </row>
    <row r="975" spans="1:23" x14ac:dyDescent="0.25">
      <c r="A975" t="s">
        <v>2808</v>
      </c>
      <c r="B975" t="s">
        <v>118</v>
      </c>
      <c r="C975" t="s">
        <v>45</v>
      </c>
      <c r="D975" t="s">
        <v>1651</v>
      </c>
      <c r="E975" t="s">
        <v>1652</v>
      </c>
      <c r="F975" t="s">
        <v>104</v>
      </c>
      <c r="G975" t="s">
        <v>1658</v>
      </c>
      <c r="H975">
        <v>1.0517870880970872</v>
      </c>
      <c r="I975">
        <v>2</v>
      </c>
      <c r="J975">
        <v>-3.4130000000000001E-2</v>
      </c>
      <c r="M975">
        <v>570.09699999999998</v>
      </c>
      <c r="N975">
        <v>0.121971</v>
      </c>
      <c r="O975">
        <v>-19.696999999999999</v>
      </c>
      <c r="P975">
        <v>542.02700000000004</v>
      </c>
      <c r="Q975">
        <v>5.7131099999999997E-2</v>
      </c>
      <c r="S975" t="b">
        <v>0</v>
      </c>
      <c r="T975" t="b">
        <v>0</v>
      </c>
      <c r="U975">
        <v>1</v>
      </c>
      <c r="V975">
        <v>-3.4130000000000001E-2</v>
      </c>
      <c r="W975">
        <v>1</v>
      </c>
    </row>
    <row r="976" spans="1:23" x14ac:dyDescent="0.25">
      <c r="A976" t="s">
        <v>2809</v>
      </c>
      <c r="B976" t="s">
        <v>118</v>
      </c>
      <c r="C976" t="s">
        <v>45</v>
      </c>
      <c r="D976" t="s">
        <v>1651</v>
      </c>
      <c r="E976" t="s">
        <v>1652</v>
      </c>
      <c r="F976" t="s">
        <v>104</v>
      </c>
      <c r="G976" t="s">
        <v>1659</v>
      </c>
      <c r="H976">
        <v>0.75436832482514693</v>
      </c>
      <c r="I976">
        <v>2</v>
      </c>
      <c r="J976">
        <v>0</v>
      </c>
      <c r="M976">
        <v>408.88799999999998</v>
      </c>
      <c r="N976">
        <v>0.18863099999999999</v>
      </c>
      <c r="O976">
        <v>0.151</v>
      </c>
      <c r="P976">
        <v>542.02700000000004</v>
      </c>
      <c r="Q976">
        <v>5.7131099999999997E-2</v>
      </c>
      <c r="S976" t="b">
        <v>0</v>
      </c>
      <c r="T976" t="b">
        <v>1</v>
      </c>
      <c r="U976">
        <v>1</v>
      </c>
      <c r="V976">
        <v>2.785839081816957E-4</v>
      </c>
      <c r="W976">
        <v>0.5</v>
      </c>
    </row>
    <row r="977" spans="1:23" x14ac:dyDescent="0.25">
      <c r="A977" t="s">
        <v>2810</v>
      </c>
      <c r="B977" t="s">
        <v>118</v>
      </c>
      <c r="C977" t="s">
        <v>45</v>
      </c>
      <c r="D977" t="s">
        <v>1651</v>
      </c>
      <c r="E977" t="s">
        <v>1652</v>
      </c>
      <c r="F977" t="s">
        <v>104</v>
      </c>
      <c r="G977" t="s">
        <v>1656</v>
      </c>
      <c r="H977">
        <v>0.53220596021969391</v>
      </c>
      <c r="I977">
        <v>1.0155466987332644</v>
      </c>
      <c r="J977">
        <v>0</v>
      </c>
      <c r="M977">
        <v>288.47000000000003</v>
      </c>
      <c r="N977">
        <v>5.8019300000000003E-2</v>
      </c>
      <c r="O977">
        <v>-2.5999999999999999E-2</v>
      </c>
      <c r="P977">
        <v>542.02700000000004</v>
      </c>
      <c r="Q977">
        <v>5.7131099999999997E-2</v>
      </c>
      <c r="S977" t="b">
        <v>0</v>
      </c>
      <c r="T977" t="b">
        <v>1</v>
      </c>
      <c r="U977">
        <v>1</v>
      </c>
      <c r="V977">
        <v>-4.7968090150490655E-5</v>
      </c>
      <c r="W977">
        <v>0.25</v>
      </c>
    </row>
    <row r="978" spans="1:23" x14ac:dyDescent="0.25">
      <c r="A978" t="s">
        <v>2811</v>
      </c>
      <c r="B978" t="s">
        <v>118</v>
      </c>
      <c r="C978" t="s">
        <v>45</v>
      </c>
      <c r="D978" t="s">
        <v>1651</v>
      </c>
      <c r="E978" t="s">
        <v>1652</v>
      </c>
      <c r="F978" t="s">
        <v>104</v>
      </c>
      <c r="G978" t="s">
        <v>1657</v>
      </c>
      <c r="H978">
        <v>0.99204098688810693</v>
      </c>
      <c r="I978">
        <v>1</v>
      </c>
      <c r="J978">
        <v>-3.4130000000000001E-2</v>
      </c>
      <c r="M978">
        <v>537.71299999999997</v>
      </c>
      <c r="N978">
        <v>5.6800700000000003E-2</v>
      </c>
      <c r="O978">
        <v>-20.475999999999999</v>
      </c>
      <c r="P978">
        <v>542.02700000000004</v>
      </c>
      <c r="Q978">
        <v>5.7131099999999997E-2</v>
      </c>
      <c r="S978" t="b">
        <v>0</v>
      </c>
      <c r="T978" t="b">
        <v>0</v>
      </c>
      <c r="U978">
        <v>1</v>
      </c>
      <c r="V978">
        <v>-3.4130000000000001E-2</v>
      </c>
      <c r="W978">
        <v>0.9</v>
      </c>
    </row>
    <row r="979" spans="1:23" x14ac:dyDescent="0.25">
      <c r="A979" t="s">
        <v>2812</v>
      </c>
      <c r="B979" t="s">
        <v>118</v>
      </c>
      <c r="C979" t="s">
        <v>45</v>
      </c>
      <c r="D979" t="s">
        <v>1651</v>
      </c>
      <c r="E979" t="s">
        <v>1653</v>
      </c>
      <c r="F979" t="s">
        <v>104</v>
      </c>
      <c r="G979" t="s">
        <v>1658</v>
      </c>
      <c r="H979">
        <v>1.0473850933625077</v>
      </c>
      <c r="I979">
        <v>1</v>
      </c>
      <c r="J979">
        <v>-3.4130000000000001E-2</v>
      </c>
      <c r="M979">
        <v>567.71100000000001</v>
      </c>
      <c r="N979">
        <v>4.8906699999999997E-2</v>
      </c>
      <c r="O979">
        <v>-18.687999999999999</v>
      </c>
      <c r="P979">
        <v>542.02700000000004</v>
      </c>
      <c r="Q979">
        <v>5.7131099999999997E-2</v>
      </c>
      <c r="S979" t="b">
        <v>0</v>
      </c>
      <c r="T979" t="b">
        <v>0</v>
      </c>
      <c r="U979">
        <v>1</v>
      </c>
      <c r="V979">
        <v>-3.4130000000000001E-2</v>
      </c>
      <c r="W979">
        <v>1</v>
      </c>
    </row>
    <row r="980" spans="1:23" x14ac:dyDescent="0.25">
      <c r="A980" t="s">
        <v>2813</v>
      </c>
      <c r="B980" t="s">
        <v>118</v>
      </c>
      <c r="C980" t="s">
        <v>45</v>
      </c>
      <c r="D980" t="s">
        <v>1651</v>
      </c>
      <c r="E980" t="s">
        <v>1653</v>
      </c>
      <c r="F980" t="s">
        <v>104</v>
      </c>
      <c r="G980" t="s">
        <v>1659</v>
      </c>
      <c r="H980">
        <v>0.82449398277207586</v>
      </c>
      <c r="I980">
        <v>1.562182419032716</v>
      </c>
      <c r="J980">
        <v>0</v>
      </c>
      <c r="M980">
        <v>446.89800000000002</v>
      </c>
      <c r="N980">
        <v>8.9249200000000001E-2</v>
      </c>
      <c r="O980">
        <v>0.10299999999999999</v>
      </c>
      <c r="P980">
        <v>542.02700000000004</v>
      </c>
      <c r="Q980">
        <v>5.7131099999999997E-2</v>
      </c>
      <c r="S980" t="b">
        <v>0</v>
      </c>
      <c r="T980" t="b">
        <v>1</v>
      </c>
      <c r="U980">
        <v>1</v>
      </c>
      <c r="V980">
        <v>1.9002743405771298E-4</v>
      </c>
      <c r="W980">
        <v>0.5</v>
      </c>
    </row>
    <row r="981" spans="1:23" x14ac:dyDescent="0.25">
      <c r="A981" t="s">
        <v>2814</v>
      </c>
      <c r="B981" t="s">
        <v>118</v>
      </c>
      <c r="C981" t="s">
        <v>45</v>
      </c>
      <c r="D981" t="s">
        <v>1651</v>
      </c>
      <c r="E981" t="s">
        <v>1653</v>
      </c>
      <c r="F981" t="s">
        <v>104</v>
      </c>
      <c r="G981" t="s">
        <v>1656</v>
      </c>
      <c r="H981">
        <v>0.56755106295442836</v>
      </c>
      <c r="I981">
        <v>1.0160245470505556</v>
      </c>
      <c r="J981">
        <v>0</v>
      </c>
      <c r="M981">
        <v>307.62799999999999</v>
      </c>
      <c r="N981">
        <v>5.8046599999999997E-2</v>
      </c>
      <c r="O981">
        <v>-0.02</v>
      </c>
      <c r="P981">
        <v>542.02700000000004</v>
      </c>
      <c r="Q981">
        <v>5.7131099999999997E-2</v>
      </c>
      <c r="S981" t="b">
        <v>0</v>
      </c>
      <c r="T981" t="b">
        <v>1</v>
      </c>
      <c r="U981">
        <v>1</v>
      </c>
      <c r="V981">
        <v>-3.6898530884992811E-5</v>
      </c>
      <c r="W981">
        <v>0.25</v>
      </c>
    </row>
    <row r="982" spans="1:23" x14ac:dyDescent="0.25">
      <c r="A982" t="s">
        <v>2815</v>
      </c>
      <c r="B982" t="s">
        <v>118</v>
      </c>
      <c r="C982" t="s">
        <v>45</v>
      </c>
      <c r="D982" t="s">
        <v>1651</v>
      </c>
      <c r="E982" t="s">
        <v>1653</v>
      </c>
      <c r="F982" t="s">
        <v>104</v>
      </c>
      <c r="G982" t="s">
        <v>1657</v>
      </c>
      <c r="H982">
        <v>0.99371064541065302</v>
      </c>
      <c r="I982">
        <v>1</v>
      </c>
      <c r="J982">
        <v>-3.4130000000000001E-2</v>
      </c>
      <c r="M982">
        <v>538.61800000000005</v>
      </c>
      <c r="N982">
        <v>5.67386E-2</v>
      </c>
      <c r="O982">
        <v>-19.416</v>
      </c>
      <c r="P982">
        <v>542.02700000000004</v>
      </c>
      <c r="Q982">
        <v>5.7131099999999997E-2</v>
      </c>
      <c r="S982" t="b">
        <v>0</v>
      </c>
      <c r="T982" t="b">
        <v>0</v>
      </c>
      <c r="U982">
        <v>1</v>
      </c>
      <c r="V982">
        <v>-3.4130000000000001E-2</v>
      </c>
      <c r="W982">
        <v>0.9</v>
      </c>
    </row>
    <row r="983" spans="1:23" x14ac:dyDescent="0.25">
      <c r="A983" t="s">
        <v>2816</v>
      </c>
      <c r="B983" t="s">
        <v>118</v>
      </c>
      <c r="C983" t="s">
        <v>45</v>
      </c>
      <c r="D983" t="s">
        <v>1651</v>
      </c>
      <c r="E983" t="s">
        <v>1654</v>
      </c>
      <c r="F983" t="s">
        <v>105</v>
      </c>
      <c r="G983" t="s">
        <v>1658</v>
      </c>
      <c r="H983">
        <v>1.2472008761009763</v>
      </c>
      <c r="I983">
        <v>1.762167787952629</v>
      </c>
      <c r="J983">
        <v>-2.0492900399674271E-2</v>
      </c>
      <c r="M983">
        <v>666.23599999999999</v>
      </c>
      <c r="N983">
        <v>9.9217799999999995E-2</v>
      </c>
      <c r="O983">
        <v>-10.946999999999999</v>
      </c>
      <c r="P983">
        <v>534.18499999999995</v>
      </c>
      <c r="Q983">
        <v>5.6304399999999998E-2</v>
      </c>
      <c r="S983" t="b">
        <v>0</v>
      </c>
      <c r="T983" t="b">
        <v>0</v>
      </c>
      <c r="U983">
        <v>1</v>
      </c>
      <c r="V983">
        <v>-2.0492900399674271E-2</v>
      </c>
      <c r="W983">
        <v>1</v>
      </c>
    </row>
    <row r="984" spans="1:23" x14ac:dyDescent="0.25">
      <c r="A984" t="s">
        <v>2817</v>
      </c>
      <c r="B984" t="s">
        <v>118</v>
      </c>
      <c r="C984" t="s">
        <v>45</v>
      </c>
      <c r="D984" t="s">
        <v>1651</v>
      </c>
      <c r="E984" t="s">
        <v>1654</v>
      </c>
      <c r="F984" t="s">
        <v>105</v>
      </c>
      <c r="G984" t="s">
        <v>1659</v>
      </c>
      <c r="H984">
        <v>1.0223143667456032</v>
      </c>
      <c r="I984">
        <v>1.9468815936232338</v>
      </c>
      <c r="J984">
        <v>0</v>
      </c>
      <c r="M984">
        <v>546.10500000000002</v>
      </c>
      <c r="N984">
        <v>0.10961799999999999</v>
      </c>
      <c r="O984">
        <v>0.126</v>
      </c>
      <c r="P984">
        <v>534.18499999999995</v>
      </c>
      <c r="Q984">
        <v>5.6304399999999998E-2</v>
      </c>
      <c r="S984" t="b">
        <v>0</v>
      </c>
      <c r="T984" t="b">
        <v>1</v>
      </c>
      <c r="U984">
        <v>1</v>
      </c>
      <c r="V984">
        <v>2.3587333976056985E-4</v>
      </c>
      <c r="W984">
        <v>0.5</v>
      </c>
    </row>
    <row r="985" spans="1:23" x14ac:dyDescent="0.25">
      <c r="A985" t="s">
        <v>2818</v>
      </c>
      <c r="B985" t="s">
        <v>118</v>
      </c>
      <c r="C985" t="s">
        <v>45</v>
      </c>
      <c r="D985" t="s">
        <v>1651</v>
      </c>
      <c r="E985" t="s">
        <v>1654</v>
      </c>
      <c r="F985" t="s">
        <v>105</v>
      </c>
      <c r="G985" t="s">
        <v>1656</v>
      </c>
      <c r="H985">
        <v>0.74861892415548925</v>
      </c>
      <c r="I985">
        <v>1.0142173613429857</v>
      </c>
      <c r="J985">
        <v>0</v>
      </c>
      <c r="M985">
        <v>399.90100000000001</v>
      </c>
      <c r="N985">
        <v>5.71049E-2</v>
      </c>
      <c r="O985">
        <v>-4.1000000000000002E-2</v>
      </c>
      <c r="P985">
        <v>534.18499999999995</v>
      </c>
      <c r="Q985">
        <v>5.6304399999999998E-2</v>
      </c>
      <c r="S985" t="b">
        <v>0</v>
      </c>
      <c r="T985" t="b">
        <v>1</v>
      </c>
      <c r="U985">
        <v>1</v>
      </c>
      <c r="V985">
        <v>-7.6752435953836222E-5</v>
      </c>
      <c r="W985">
        <v>0.25</v>
      </c>
    </row>
    <row r="986" spans="1:23" x14ac:dyDescent="0.25">
      <c r="A986" t="s">
        <v>2819</v>
      </c>
      <c r="B986" t="s">
        <v>118</v>
      </c>
      <c r="C986" t="s">
        <v>45</v>
      </c>
      <c r="D986" t="s">
        <v>1651</v>
      </c>
      <c r="E986" t="s">
        <v>1654</v>
      </c>
      <c r="F986" t="s">
        <v>105</v>
      </c>
      <c r="G986" t="s">
        <v>1657</v>
      </c>
      <c r="H986">
        <v>1.000453026573191</v>
      </c>
      <c r="I986">
        <v>1.0060492608037739</v>
      </c>
      <c r="J986">
        <v>-2.1237960631616391E-2</v>
      </c>
      <c r="M986">
        <v>534.42700000000002</v>
      </c>
      <c r="N986">
        <v>5.6645000000000001E-2</v>
      </c>
      <c r="O986">
        <v>-11.345000000000001</v>
      </c>
      <c r="P986">
        <v>534.18499999999995</v>
      </c>
      <c r="Q986">
        <v>5.6304399999999998E-2</v>
      </c>
      <c r="S986" t="b">
        <v>0</v>
      </c>
      <c r="T986" t="b">
        <v>0</v>
      </c>
      <c r="U986">
        <v>1</v>
      </c>
      <c r="V986">
        <v>-2.1237960631616391E-2</v>
      </c>
      <c r="W986">
        <v>0.9</v>
      </c>
    </row>
    <row r="987" spans="1:23" x14ac:dyDescent="0.25">
      <c r="A987" t="s">
        <v>2820</v>
      </c>
      <c r="B987" t="s">
        <v>118</v>
      </c>
      <c r="C987" t="s">
        <v>45</v>
      </c>
      <c r="D987" t="s">
        <v>1651</v>
      </c>
      <c r="E987" t="s">
        <v>1655</v>
      </c>
      <c r="F987" t="s">
        <v>105</v>
      </c>
      <c r="G987" t="s">
        <v>1658</v>
      </c>
      <c r="H987">
        <v>1.2070837799593008</v>
      </c>
      <c r="I987">
        <v>1.5271892191818466</v>
      </c>
      <c r="J987">
        <v>-2.3452706230501431E-2</v>
      </c>
      <c r="M987">
        <v>654.27200000000005</v>
      </c>
      <c r="N987">
        <v>8.7249999999999994E-2</v>
      </c>
      <c r="O987">
        <v>-12.712</v>
      </c>
      <c r="P987">
        <v>542.02700000000004</v>
      </c>
      <c r="Q987">
        <v>5.7131099999999997E-2</v>
      </c>
      <c r="S987" t="b">
        <v>0</v>
      </c>
      <c r="T987" t="b">
        <v>0</v>
      </c>
      <c r="U987">
        <v>1</v>
      </c>
      <c r="V987">
        <v>-2.3452706230501431E-2</v>
      </c>
      <c r="W987">
        <v>1</v>
      </c>
    </row>
    <row r="988" spans="1:23" x14ac:dyDescent="0.25">
      <c r="A988" t="s">
        <v>2821</v>
      </c>
      <c r="B988" t="s">
        <v>118</v>
      </c>
      <c r="C988" t="s">
        <v>45</v>
      </c>
      <c r="D988" t="s">
        <v>1651</v>
      </c>
      <c r="E988" t="s">
        <v>1655</v>
      </c>
      <c r="F988" t="s">
        <v>105</v>
      </c>
      <c r="G988" t="s">
        <v>1659</v>
      </c>
      <c r="H988">
        <v>0.92933562350215027</v>
      </c>
      <c r="I988">
        <v>1.6930655982468394</v>
      </c>
      <c r="J988">
        <v>0</v>
      </c>
      <c r="M988">
        <v>503.72500000000002</v>
      </c>
      <c r="N988">
        <v>9.6726699999999999E-2</v>
      </c>
      <c r="O988">
        <v>0.128</v>
      </c>
      <c r="P988">
        <v>542.02700000000004</v>
      </c>
      <c r="Q988">
        <v>5.7131099999999997E-2</v>
      </c>
      <c r="S988" t="b">
        <v>0</v>
      </c>
      <c r="T988" t="b">
        <v>1</v>
      </c>
      <c r="U988">
        <v>1</v>
      </c>
      <c r="V988">
        <v>2.3615059766395399E-4</v>
      </c>
      <c r="W988">
        <v>0.5</v>
      </c>
    </row>
    <row r="989" spans="1:23" x14ac:dyDescent="0.25">
      <c r="A989" t="s">
        <v>2822</v>
      </c>
      <c r="B989" t="s">
        <v>118</v>
      </c>
      <c r="C989" t="s">
        <v>45</v>
      </c>
      <c r="D989" t="s">
        <v>1651</v>
      </c>
      <c r="E989" t="s">
        <v>1655</v>
      </c>
      <c r="F989" t="s">
        <v>105</v>
      </c>
      <c r="G989" t="s">
        <v>1656</v>
      </c>
      <c r="H989">
        <v>0.71251801109538815</v>
      </c>
      <c r="I989">
        <v>1.0141779171064447</v>
      </c>
      <c r="J989">
        <v>0</v>
      </c>
      <c r="M989">
        <v>386.20400000000001</v>
      </c>
      <c r="N989">
        <v>5.7941100000000002E-2</v>
      </c>
      <c r="O989">
        <v>-3.4000000000000002E-2</v>
      </c>
      <c r="P989">
        <v>542.02700000000004</v>
      </c>
      <c r="Q989">
        <v>5.7131099999999997E-2</v>
      </c>
      <c r="S989" t="b">
        <v>0</v>
      </c>
      <c r="T989" t="b">
        <v>1</v>
      </c>
      <c r="U989">
        <v>1</v>
      </c>
      <c r="V989">
        <v>-6.2727502504487779E-5</v>
      </c>
      <c r="W989">
        <v>0.25</v>
      </c>
    </row>
    <row r="990" spans="1:23" x14ac:dyDescent="0.25">
      <c r="A990" t="s">
        <v>2823</v>
      </c>
      <c r="B990" t="s">
        <v>118</v>
      </c>
      <c r="C990" t="s">
        <v>45</v>
      </c>
      <c r="D990" t="s">
        <v>1651</v>
      </c>
      <c r="E990" t="s">
        <v>1655</v>
      </c>
      <c r="F990" t="s">
        <v>105</v>
      </c>
      <c r="G990" t="s">
        <v>1657</v>
      </c>
      <c r="H990">
        <v>0.99859232104673745</v>
      </c>
      <c r="I990">
        <v>1.0048782537006988</v>
      </c>
      <c r="J990">
        <v>-2.4624234586099952E-2</v>
      </c>
      <c r="M990">
        <v>541.26400000000001</v>
      </c>
      <c r="N990">
        <v>5.7409799999999997E-2</v>
      </c>
      <c r="O990">
        <v>-13.347</v>
      </c>
      <c r="P990">
        <v>542.02700000000004</v>
      </c>
      <c r="Q990">
        <v>5.7131099999999997E-2</v>
      </c>
      <c r="S990" t="b">
        <v>0</v>
      </c>
      <c r="T990" t="b">
        <v>0</v>
      </c>
      <c r="U990">
        <v>1</v>
      </c>
      <c r="V990">
        <v>-2.4624234586099952E-2</v>
      </c>
      <c r="W990">
        <v>0.9</v>
      </c>
    </row>
    <row r="991" spans="1:23" x14ac:dyDescent="0.25">
      <c r="A991" t="s">
        <v>2824</v>
      </c>
      <c r="B991" t="s">
        <v>118</v>
      </c>
      <c r="C991" t="s">
        <v>45</v>
      </c>
      <c r="D991" t="s">
        <v>1651</v>
      </c>
      <c r="E991" t="s">
        <v>1652</v>
      </c>
      <c r="F991" t="s">
        <v>105</v>
      </c>
      <c r="G991" t="s">
        <v>1658</v>
      </c>
      <c r="H991">
        <v>1.1637907336719389</v>
      </c>
      <c r="I991">
        <v>1.5734372347110419</v>
      </c>
      <c r="J991">
        <v>-2.3150138277244488E-2</v>
      </c>
      <c r="M991">
        <v>630.80600000000004</v>
      </c>
      <c r="N991">
        <v>8.9892200000000005E-2</v>
      </c>
      <c r="O991">
        <v>-12.548</v>
      </c>
      <c r="P991">
        <v>542.02700000000004</v>
      </c>
      <c r="Q991">
        <v>5.7131099999999997E-2</v>
      </c>
      <c r="S991" t="b">
        <v>0</v>
      </c>
      <c r="T991" t="b">
        <v>0</v>
      </c>
      <c r="U991">
        <v>1</v>
      </c>
      <c r="V991">
        <v>-2.3150138277244488E-2</v>
      </c>
      <c r="W991">
        <v>1</v>
      </c>
    </row>
    <row r="992" spans="1:23" x14ac:dyDescent="0.25">
      <c r="A992" t="s">
        <v>2825</v>
      </c>
      <c r="B992" t="s">
        <v>118</v>
      </c>
      <c r="C992" t="s">
        <v>45</v>
      </c>
      <c r="D992" t="s">
        <v>1651</v>
      </c>
      <c r="E992" t="s">
        <v>1652</v>
      </c>
      <c r="F992" t="s">
        <v>105</v>
      </c>
      <c r="G992" t="s">
        <v>1659</v>
      </c>
      <c r="H992">
        <v>0.98081829871943638</v>
      </c>
      <c r="I992">
        <v>2</v>
      </c>
      <c r="J992">
        <v>0</v>
      </c>
      <c r="M992">
        <v>531.63</v>
      </c>
      <c r="N992">
        <v>0.121409</v>
      </c>
      <c r="O992">
        <v>0.13900000000000001</v>
      </c>
      <c r="P992">
        <v>542.02700000000004</v>
      </c>
      <c r="Q992">
        <v>5.7131099999999997E-2</v>
      </c>
      <c r="S992" t="b">
        <v>0</v>
      </c>
      <c r="T992" t="b">
        <v>1</v>
      </c>
      <c r="U992">
        <v>1</v>
      </c>
      <c r="V992">
        <v>2.5644478965070007E-4</v>
      </c>
      <c r="W992">
        <v>0.5</v>
      </c>
    </row>
    <row r="993" spans="1:23" x14ac:dyDescent="0.25">
      <c r="A993" t="s">
        <v>2826</v>
      </c>
      <c r="B993" t="s">
        <v>118</v>
      </c>
      <c r="C993" t="s">
        <v>45</v>
      </c>
      <c r="D993" t="s">
        <v>1651</v>
      </c>
      <c r="E993" t="s">
        <v>1652</v>
      </c>
      <c r="F993" t="s">
        <v>105</v>
      </c>
      <c r="G993" t="s">
        <v>1656</v>
      </c>
      <c r="H993">
        <v>0.71041479483494363</v>
      </c>
      <c r="I993">
        <v>1.0168384645140738</v>
      </c>
      <c r="J993">
        <v>0</v>
      </c>
      <c r="M993">
        <v>385.06400000000002</v>
      </c>
      <c r="N993">
        <v>5.8093100000000002E-2</v>
      </c>
      <c r="O993">
        <v>-3.5000000000000003E-2</v>
      </c>
      <c r="P993">
        <v>542.02700000000004</v>
      </c>
      <c r="Q993">
        <v>5.7131099999999997E-2</v>
      </c>
      <c r="S993" t="b">
        <v>0</v>
      </c>
      <c r="T993" t="b">
        <v>1</v>
      </c>
      <c r="U993">
        <v>1</v>
      </c>
      <c r="V993">
        <v>-6.457242904873742E-5</v>
      </c>
      <c r="W993">
        <v>0.25</v>
      </c>
    </row>
    <row r="994" spans="1:23" x14ac:dyDescent="0.25">
      <c r="A994" t="s">
        <v>2827</v>
      </c>
      <c r="B994" t="s">
        <v>118</v>
      </c>
      <c r="C994" t="s">
        <v>45</v>
      </c>
      <c r="D994" t="s">
        <v>1651</v>
      </c>
      <c r="E994" t="s">
        <v>1652</v>
      </c>
      <c r="F994" t="s">
        <v>105</v>
      </c>
      <c r="G994" t="s">
        <v>1657</v>
      </c>
      <c r="H994">
        <v>0.99877312384807382</v>
      </c>
      <c r="I994">
        <v>1.001463301074196</v>
      </c>
      <c r="J994">
        <v>-2.4421292666232493E-2</v>
      </c>
      <c r="M994">
        <v>541.36199999999997</v>
      </c>
      <c r="N994">
        <v>5.72147E-2</v>
      </c>
      <c r="O994">
        <v>-13.237</v>
      </c>
      <c r="P994">
        <v>542.02700000000004</v>
      </c>
      <c r="Q994">
        <v>5.7131099999999997E-2</v>
      </c>
      <c r="S994" t="b">
        <v>0</v>
      </c>
      <c r="T994" t="b">
        <v>0</v>
      </c>
      <c r="U994">
        <v>1</v>
      </c>
      <c r="V994">
        <v>-2.4421292666232493E-2</v>
      </c>
      <c r="W994">
        <v>0.9</v>
      </c>
    </row>
    <row r="995" spans="1:23" x14ac:dyDescent="0.25">
      <c r="A995" t="s">
        <v>2828</v>
      </c>
      <c r="B995" t="s">
        <v>118</v>
      </c>
      <c r="C995" t="s">
        <v>45</v>
      </c>
      <c r="D995" t="s">
        <v>1651</v>
      </c>
      <c r="E995" t="s">
        <v>1653</v>
      </c>
      <c r="F995" t="s">
        <v>105</v>
      </c>
      <c r="G995" t="s">
        <v>1658</v>
      </c>
      <c r="H995">
        <v>1.1425851479723335</v>
      </c>
      <c r="I995">
        <v>1.4301807596913065</v>
      </c>
      <c r="J995">
        <v>-2.0305261546011543E-2</v>
      </c>
      <c r="M995">
        <v>619.31200000000001</v>
      </c>
      <c r="N995">
        <v>8.1707799999999997E-2</v>
      </c>
      <c r="O995">
        <v>-11.006</v>
      </c>
      <c r="P995">
        <v>542.02700000000004</v>
      </c>
      <c r="Q995">
        <v>5.7131099999999997E-2</v>
      </c>
      <c r="S995" t="b">
        <v>0</v>
      </c>
      <c r="T995" t="b">
        <v>0</v>
      </c>
      <c r="U995">
        <v>1</v>
      </c>
      <c r="V995">
        <v>-2.0305261546011543E-2</v>
      </c>
      <c r="W995">
        <v>1</v>
      </c>
    </row>
    <row r="996" spans="1:23" x14ac:dyDescent="0.25">
      <c r="A996" t="s">
        <v>2829</v>
      </c>
      <c r="B996" t="s">
        <v>118</v>
      </c>
      <c r="C996" t="s">
        <v>45</v>
      </c>
      <c r="D996" t="s">
        <v>1651</v>
      </c>
      <c r="E996" t="s">
        <v>1653</v>
      </c>
      <c r="F996" t="s">
        <v>105</v>
      </c>
      <c r="G996" t="s">
        <v>1659</v>
      </c>
      <c r="H996">
        <v>1.0265171292205</v>
      </c>
      <c r="I996">
        <v>1.643996002177448</v>
      </c>
      <c r="J996">
        <v>0</v>
      </c>
      <c r="M996">
        <v>556.4</v>
      </c>
      <c r="N996">
        <v>9.3923300000000001E-2</v>
      </c>
      <c r="O996">
        <v>0.106</v>
      </c>
      <c r="P996">
        <v>542.02700000000004</v>
      </c>
      <c r="Q996">
        <v>5.7131099999999997E-2</v>
      </c>
      <c r="S996" t="b">
        <v>0</v>
      </c>
      <c r="T996" t="b">
        <v>1</v>
      </c>
      <c r="U996">
        <v>1</v>
      </c>
      <c r="V996">
        <v>1.955622136904619E-4</v>
      </c>
      <c r="W996">
        <v>0.5</v>
      </c>
    </row>
    <row r="997" spans="1:23" x14ac:dyDescent="0.25">
      <c r="A997" t="s">
        <v>2830</v>
      </c>
      <c r="B997" t="s">
        <v>118</v>
      </c>
      <c r="C997" t="s">
        <v>45</v>
      </c>
      <c r="D997" t="s">
        <v>1651</v>
      </c>
      <c r="E997" t="s">
        <v>1653</v>
      </c>
      <c r="F997" t="s">
        <v>105</v>
      </c>
      <c r="G997" t="s">
        <v>1656</v>
      </c>
      <c r="H997">
        <v>0.74934643477169949</v>
      </c>
      <c r="I997">
        <v>1.0168384645140738</v>
      </c>
      <c r="J997">
        <v>0</v>
      </c>
      <c r="M997">
        <v>406.166</v>
      </c>
      <c r="N997">
        <v>5.8093100000000002E-2</v>
      </c>
      <c r="O997">
        <v>-2.7E-2</v>
      </c>
      <c r="P997">
        <v>542.02700000000004</v>
      </c>
      <c r="Q997">
        <v>5.7131099999999997E-2</v>
      </c>
      <c r="S997" t="b">
        <v>0</v>
      </c>
      <c r="T997" t="b">
        <v>1</v>
      </c>
      <c r="U997">
        <v>1</v>
      </c>
      <c r="V997">
        <v>-4.9813016694740295E-5</v>
      </c>
      <c r="W997">
        <v>0.25</v>
      </c>
    </row>
    <row r="998" spans="1:23" x14ac:dyDescent="0.25">
      <c r="A998" t="s">
        <v>2831</v>
      </c>
      <c r="B998" t="s">
        <v>118</v>
      </c>
      <c r="C998" t="s">
        <v>45</v>
      </c>
      <c r="D998" t="s">
        <v>1651</v>
      </c>
      <c r="E998" t="s">
        <v>1653</v>
      </c>
      <c r="F998" t="s">
        <v>105</v>
      </c>
      <c r="G998" t="s">
        <v>1657</v>
      </c>
      <c r="H998">
        <v>1.0011752182086868</v>
      </c>
      <c r="I998">
        <v>1.0044231600651834</v>
      </c>
      <c r="J998">
        <v>-2.1312591439171847E-2</v>
      </c>
      <c r="M998">
        <v>542.66399999999999</v>
      </c>
      <c r="N998">
        <v>5.7383799999999999E-2</v>
      </c>
      <c r="O998">
        <v>-11.552</v>
      </c>
      <c r="P998">
        <v>542.02700000000004</v>
      </c>
      <c r="Q998">
        <v>5.7131099999999997E-2</v>
      </c>
      <c r="S998" t="b">
        <v>0</v>
      </c>
      <c r="T998" t="b">
        <v>0</v>
      </c>
      <c r="U998">
        <v>1</v>
      </c>
      <c r="V998">
        <v>-2.1312591439171847E-2</v>
      </c>
      <c r="W998">
        <v>0.9</v>
      </c>
    </row>
    <row r="999" spans="1:23" x14ac:dyDescent="0.25">
      <c r="A999" t="s">
        <v>2832</v>
      </c>
      <c r="B999" t="s">
        <v>118</v>
      </c>
      <c r="C999" t="s">
        <v>45</v>
      </c>
      <c r="D999" t="s">
        <v>1651</v>
      </c>
      <c r="E999" t="s">
        <v>1654</v>
      </c>
      <c r="F999" t="s">
        <v>106</v>
      </c>
      <c r="G999" t="s">
        <v>1658</v>
      </c>
      <c r="H999">
        <v>1.2365435195671912</v>
      </c>
      <c r="I999">
        <v>1.6694640361537945</v>
      </c>
      <c r="J999">
        <v>-1.9096380467441058E-2</v>
      </c>
      <c r="M999">
        <v>660.54300000000001</v>
      </c>
      <c r="N999">
        <v>9.7118899999999994E-2</v>
      </c>
      <c r="O999">
        <v>-10.201000000000001</v>
      </c>
      <c r="P999">
        <v>534.18499999999995</v>
      </c>
      <c r="Q999">
        <v>5.8173700000000002E-2</v>
      </c>
      <c r="S999" t="b">
        <v>0</v>
      </c>
      <c r="T999" t="b">
        <v>0</v>
      </c>
      <c r="U999">
        <v>1</v>
      </c>
      <c r="V999">
        <v>-1.9096380467441058E-2</v>
      </c>
      <c r="W999">
        <v>1</v>
      </c>
    </row>
    <row r="1000" spans="1:23" x14ac:dyDescent="0.25">
      <c r="A1000" t="s">
        <v>2833</v>
      </c>
      <c r="B1000" t="s">
        <v>118</v>
      </c>
      <c r="C1000" t="s">
        <v>45</v>
      </c>
      <c r="D1000" t="s">
        <v>1651</v>
      </c>
      <c r="E1000" t="s">
        <v>1654</v>
      </c>
      <c r="F1000" t="s">
        <v>106</v>
      </c>
      <c r="G1000" t="s">
        <v>1659</v>
      </c>
      <c r="H1000">
        <v>1.0326534814717749</v>
      </c>
      <c r="I1000">
        <v>1.7372455250396657</v>
      </c>
      <c r="J1000">
        <v>0</v>
      </c>
      <c r="M1000">
        <v>551.62800000000004</v>
      </c>
      <c r="N1000">
        <v>0.101062</v>
      </c>
      <c r="O1000">
        <v>0.114</v>
      </c>
      <c r="P1000">
        <v>534.18499999999995</v>
      </c>
      <c r="Q1000">
        <v>5.8173700000000002E-2</v>
      </c>
      <c r="S1000" t="b">
        <v>0</v>
      </c>
      <c r="T1000" t="b">
        <v>1</v>
      </c>
      <c r="U1000">
        <v>1</v>
      </c>
      <c r="V1000">
        <v>2.1340921216432513E-4</v>
      </c>
      <c r="W1000">
        <v>0.5</v>
      </c>
    </row>
    <row r="1001" spans="1:23" x14ac:dyDescent="0.25">
      <c r="A1001" t="s">
        <v>2834</v>
      </c>
      <c r="B1001" t="s">
        <v>118</v>
      </c>
      <c r="C1001" t="s">
        <v>45</v>
      </c>
      <c r="D1001" t="s">
        <v>1651</v>
      </c>
      <c r="E1001" t="s">
        <v>1654</v>
      </c>
      <c r="F1001" t="s">
        <v>106</v>
      </c>
      <c r="G1001" t="s">
        <v>1656</v>
      </c>
      <c r="H1001">
        <v>0.76557746848002106</v>
      </c>
      <c r="I1001">
        <v>1.0139908584119628</v>
      </c>
      <c r="J1001">
        <v>0</v>
      </c>
      <c r="M1001">
        <v>408.96</v>
      </c>
      <c r="N1001">
        <v>5.8987600000000001E-2</v>
      </c>
      <c r="O1001">
        <v>-4.3999999999999997E-2</v>
      </c>
      <c r="P1001">
        <v>534.18499999999995</v>
      </c>
      <c r="Q1001">
        <v>5.8173700000000002E-2</v>
      </c>
      <c r="S1001" t="b">
        <v>0</v>
      </c>
      <c r="T1001" t="b">
        <v>1</v>
      </c>
      <c r="U1001">
        <v>1</v>
      </c>
      <c r="V1001">
        <v>-8.2368467852897409E-5</v>
      </c>
      <c r="W1001">
        <v>0.25</v>
      </c>
    </row>
    <row r="1002" spans="1:23" x14ac:dyDescent="0.25">
      <c r="A1002" t="s">
        <v>2835</v>
      </c>
      <c r="B1002" t="s">
        <v>118</v>
      </c>
      <c r="C1002" t="s">
        <v>45</v>
      </c>
      <c r="D1002" t="s">
        <v>1651</v>
      </c>
      <c r="E1002" t="s">
        <v>1654</v>
      </c>
      <c r="F1002" t="s">
        <v>106</v>
      </c>
      <c r="G1002" t="s">
        <v>1657</v>
      </c>
      <c r="H1002">
        <v>1.0017372258674431</v>
      </c>
      <c r="I1002">
        <v>1.0056210968186654</v>
      </c>
      <c r="J1002">
        <v>-1.9648623604182073E-2</v>
      </c>
      <c r="M1002">
        <v>535.11300000000006</v>
      </c>
      <c r="N1002">
        <v>5.8500700000000003E-2</v>
      </c>
      <c r="O1002">
        <v>-10.496</v>
      </c>
      <c r="P1002">
        <v>534.18499999999995</v>
      </c>
      <c r="Q1002">
        <v>5.8173700000000002E-2</v>
      </c>
      <c r="S1002" t="b">
        <v>0</v>
      </c>
      <c r="T1002" t="b">
        <v>0</v>
      </c>
      <c r="U1002">
        <v>1</v>
      </c>
      <c r="V1002">
        <v>-1.9648623604182073E-2</v>
      </c>
      <c r="W1002">
        <v>0.9</v>
      </c>
    </row>
    <row r="1003" spans="1:23" x14ac:dyDescent="0.25">
      <c r="A1003" t="s">
        <v>2836</v>
      </c>
      <c r="B1003" t="s">
        <v>118</v>
      </c>
      <c r="C1003" t="s">
        <v>45</v>
      </c>
      <c r="D1003" t="s">
        <v>1651</v>
      </c>
      <c r="E1003" t="s">
        <v>1655</v>
      </c>
      <c r="F1003" t="s">
        <v>106</v>
      </c>
      <c r="G1003" t="s">
        <v>1658</v>
      </c>
      <c r="H1003">
        <v>1.2457313012082423</v>
      </c>
      <c r="I1003">
        <v>1.6997274161114189</v>
      </c>
      <c r="J1003">
        <v>-2.2327301038509152E-2</v>
      </c>
      <c r="M1003">
        <v>675.22</v>
      </c>
      <c r="N1003">
        <v>0.100331</v>
      </c>
      <c r="O1003">
        <v>-12.102</v>
      </c>
      <c r="P1003">
        <v>542.02700000000004</v>
      </c>
      <c r="Q1003">
        <v>5.9027700000000002E-2</v>
      </c>
      <c r="S1003" t="b">
        <v>0</v>
      </c>
      <c r="T1003" t="b">
        <v>0</v>
      </c>
      <c r="U1003">
        <v>1</v>
      </c>
      <c r="V1003">
        <v>-2.2327301038509152E-2</v>
      </c>
      <c r="W1003">
        <v>1</v>
      </c>
    </row>
    <row r="1004" spans="1:23" x14ac:dyDescent="0.25">
      <c r="A1004" t="s">
        <v>2837</v>
      </c>
      <c r="B1004" t="s">
        <v>118</v>
      </c>
      <c r="C1004" t="s">
        <v>45</v>
      </c>
      <c r="D1004" t="s">
        <v>1651</v>
      </c>
      <c r="E1004" t="s">
        <v>1655</v>
      </c>
      <c r="F1004" t="s">
        <v>106</v>
      </c>
      <c r="G1004" t="s">
        <v>1659</v>
      </c>
      <c r="H1004">
        <v>0.99276604301999705</v>
      </c>
      <c r="I1004">
        <v>1.7389801737150523</v>
      </c>
      <c r="J1004">
        <v>0</v>
      </c>
      <c r="M1004">
        <v>538.10599999999999</v>
      </c>
      <c r="N1004">
        <v>0.102648</v>
      </c>
      <c r="O1004">
        <v>0.13500000000000001</v>
      </c>
      <c r="P1004">
        <v>542.02700000000004</v>
      </c>
      <c r="Q1004">
        <v>5.9027700000000002E-2</v>
      </c>
      <c r="S1004" t="b">
        <v>0</v>
      </c>
      <c r="T1004" t="b">
        <v>1</v>
      </c>
      <c r="U1004">
        <v>1</v>
      </c>
      <c r="V1004">
        <v>2.490650834737015E-4</v>
      </c>
      <c r="W1004">
        <v>0.5</v>
      </c>
    </row>
    <row r="1005" spans="1:23" x14ac:dyDescent="0.25">
      <c r="A1005" t="s">
        <v>2838</v>
      </c>
      <c r="B1005" t="s">
        <v>118</v>
      </c>
      <c r="C1005" t="s">
        <v>45</v>
      </c>
      <c r="D1005" t="s">
        <v>1651</v>
      </c>
      <c r="E1005" t="s">
        <v>1655</v>
      </c>
      <c r="F1005" t="s">
        <v>106</v>
      </c>
      <c r="G1005" t="s">
        <v>1656</v>
      </c>
      <c r="H1005">
        <v>0.72524800425071068</v>
      </c>
      <c r="I1005">
        <v>1.0139087242091425</v>
      </c>
      <c r="J1005">
        <v>0</v>
      </c>
      <c r="M1005">
        <v>393.10399999999998</v>
      </c>
      <c r="N1005">
        <v>5.9848699999999998E-2</v>
      </c>
      <c r="O1005">
        <v>-3.5000000000000003E-2</v>
      </c>
      <c r="P1005">
        <v>542.02700000000004</v>
      </c>
      <c r="Q1005">
        <v>5.9027700000000002E-2</v>
      </c>
      <c r="S1005" t="b">
        <v>0</v>
      </c>
      <c r="T1005" t="b">
        <v>1</v>
      </c>
      <c r="U1005">
        <v>1</v>
      </c>
      <c r="V1005">
        <v>-6.457242904873742E-5</v>
      </c>
      <c r="W1005">
        <v>0.25</v>
      </c>
    </row>
    <row r="1006" spans="1:23" x14ac:dyDescent="0.25">
      <c r="A1006" t="s">
        <v>2839</v>
      </c>
      <c r="B1006" t="s">
        <v>118</v>
      </c>
      <c r="C1006" t="s">
        <v>45</v>
      </c>
      <c r="D1006" t="s">
        <v>1651</v>
      </c>
      <c r="E1006" t="s">
        <v>1655</v>
      </c>
      <c r="F1006" t="s">
        <v>106</v>
      </c>
      <c r="G1006" t="s">
        <v>1657</v>
      </c>
      <c r="H1006">
        <v>0.99941146843238426</v>
      </c>
      <c r="I1006">
        <v>1.0056973251541226</v>
      </c>
      <c r="J1006">
        <v>-2.3009923859881515E-2</v>
      </c>
      <c r="M1006">
        <v>541.70799999999997</v>
      </c>
      <c r="N1006">
        <v>5.9364E-2</v>
      </c>
      <c r="O1006">
        <v>-12.472</v>
      </c>
      <c r="P1006">
        <v>542.02700000000004</v>
      </c>
      <c r="Q1006">
        <v>5.9027700000000002E-2</v>
      </c>
      <c r="S1006" t="b">
        <v>0</v>
      </c>
      <c r="T1006" t="b">
        <v>0</v>
      </c>
      <c r="U1006">
        <v>1</v>
      </c>
      <c r="V1006">
        <v>-2.3009923859881515E-2</v>
      </c>
      <c r="W1006">
        <v>0.9</v>
      </c>
    </row>
    <row r="1007" spans="1:23" x14ac:dyDescent="0.25">
      <c r="A1007" t="s">
        <v>2840</v>
      </c>
      <c r="B1007" t="s">
        <v>118</v>
      </c>
      <c r="C1007" t="s">
        <v>45</v>
      </c>
      <c r="D1007" t="s">
        <v>1651</v>
      </c>
      <c r="E1007" t="s">
        <v>1652</v>
      </c>
      <c r="F1007" t="s">
        <v>106</v>
      </c>
      <c r="G1007" t="s">
        <v>1658</v>
      </c>
      <c r="H1007">
        <v>1.1718346134048674</v>
      </c>
      <c r="I1007">
        <v>1.4460261877050944</v>
      </c>
      <c r="J1007">
        <v>-2.0735129430821713E-2</v>
      </c>
      <c r="M1007">
        <v>635.16600000000005</v>
      </c>
      <c r="N1007">
        <v>8.5355600000000004E-2</v>
      </c>
      <c r="O1007">
        <v>-11.239000000000001</v>
      </c>
      <c r="P1007">
        <v>542.02700000000004</v>
      </c>
      <c r="Q1007">
        <v>5.9027700000000002E-2</v>
      </c>
      <c r="S1007" t="b">
        <v>0</v>
      </c>
      <c r="T1007" t="b">
        <v>0</v>
      </c>
      <c r="U1007">
        <v>1</v>
      </c>
      <c r="V1007">
        <v>-2.0735129430821713E-2</v>
      </c>
      <c r="W1007">
        <v>1</v>
      </c>
    </row>
    <row r="1008" spans="1:23" x14ac:dyDescent="0.25">
      <c r="A1008" t="s">
        <v>2841</v>
      </c>
      <c r="B1008" t="s">
        <v>118</v>
      </c>
      <c r="C1008" t="s">
        <v>45</v>
      </c>
      <c r="D1008" t="s">
        <v>1651</v>
      </c>
      <c r="E1008" t="s">
        <v>1652</v>
      </c>
      <c r="F1008" t="s">
        <v>106</v>
      </c>
      <c r="G1008" t="s">
        <v>1659</v>
      </c>
      <c r="H1008">
        <v>0.99737466952753273</v>
      </c>
      <c r="I1008">
        <v>1.3944487079794738</v>
      </c>
      <c r="J1008">
        <v>0</v>
      </c>
      <c r="M1008">
        <v>540.60400000000004</v>
      </c>
      <c r="N1008">
        <v>8.2311099999999998E-2</v>
      </c>
      <c r="O1008">
        <v>0.128</v>
      </c>
      <c r="P1008">
        <v>542.02700000000004</v>
      </c>
      <c r="Q1008">
        <v>5.9027700000000002E-2</v>
      </c>
      <c r="S1008" t="b">
        <v>0</v>
      </c>
      <c r="T1008" t="b">
        <v>1</v>
      </c>
      <c r="U1008">
        <v>1</v>
      </c>
      <c r="V1008">
        <v>2.3615059766395399E-4</v>
      </c>
      <c r="W1008">
        <v>0.5</v>
      </c>
    </row>
    <row r="1009" spans="1:23" x14ac:dyDescent="0.25">
      <c r="A1009" t="s">
        <v>2842</v>
      </c>
      <c r="B1009" t="s">
        <v>118</v>
      </c>
      <c r="C1009" t="s">
        <v>45</v>
      </c>
      <c r="D1009" t="s">
        <v>1651</v>
      </c>
      <c r="E1009" t="s">
        <v>1652</v>
      </c>
      <c r="F1009" t="s">
        <v>106</v>
      </c>
      <c r="G1009" t="s">
        <v>1656</v>
      </c>
      <c r="H1009">
        <v>0.73672529228248773</v>
      </c>
      <c r="I1009">
        <v>1.016537998261833</v>
      </c>
      <c r="J1009">
        <v>0</v>
      </c>
      <c r="M1009">
        <v>399.32499999999999</v>
      </c>
      <c r="N1009">
        <v>6.0003899999999999E-2</v>
      </c>
      <c r="O1009">
        <v>-3.6999999999999998E-2</v>
      </c>
      <c r="P1009">
        <v>542.02700000000004</v>
      </c>
      <c r="Q1009">
        <v>5.9027700000000002E-2</v>
      </c>
      <c r="S1009" t="b">
        <v>0</v>
      </c>
      <c r="T1009" t="b">
        <v>1</v>
      </c>
      <c r="U1009">
        <v>1</v>
      </c>
      <c r="V1009">
        <v>-6.8262282137236701E-5</v>
      </c>
      <c r="W1009">
        <v>0.25</v>
      </c>
    </row>
    <row r="1010" spans="1:23" x14ac:dyDescent="0.25">
      <c r="A1010" t="s">
        <v>2843</v>
      </c>
      <c r="B1010" t="s">
        <v>118</v>
      </c>
      <c r="C1010" t="s">
        <v>45</v>
      </c>
      <c r="D1010" t="s">
        <v>1651</v>
      </c>
      <c r="E1010" t="s">
        <v>1652</v>
      </c>
      <c r="F1010" t="s">
        <v>106</v>
      </c>
      <c r="G1010" t="s">
        <v>1657</v>
      </c>
      <c r="H1010">
        <v>1.0012766891686207</v>
      </c>
      <c r="I1010">
        <v>1.005978549054088</v>
      </c>
      <c r="J1010">
        <v>-2.2065321469225702E-2</v>
      </c>
      <c r="M1010">
        <v>542.71900000000005</v>
      </c>
      <c r="N1010">
        <v>5.9380599999999999E-2</v>
      </c>
      <c r="O1010">
        <v>-11.96</v>
      </c>
      <c r="P1010">
        <v>542.02700000000004</v>
      </c>
      <c r="Q1010">
        <v>5.9027700000000002E-2</v>
      </c>
      <c r="S1010" t="b">
        <v>0</v>
      </c>
      <c r="T1010" t="b">
        <v>0</v>
      </c>
      <c r="U1010">
        <v>1</v>
      </c>
      <c r="V1010">
        <v>-2.2065321469225702E-2</v>
      </c>
      <c r="W1010">
        <v>0.9</v>
      </c>
    </row>
    <row r="1011" spans="1:23" x14ac:dyDescent="0.25">
      <c r="A1011" t="s">
        <v>2844</v>
      </c>
      <c r="B1011" t="s">
        <v>118</v>
      </c>
      <c r="C1011" t="s">
        <v>45</v>
      </c>
      <c r="D1011" t="s">
        <v>1651</v>
      </c>
      <c r="E1011" t="s">
        <v>1653</v>
      </c>
      <c r="F1011" t="s">
        <v>106</v>
      </c>
      <c r="G1011" t="s">
        <v>1658</v>
      </c>
      <c r="H1011">
        <v>1.2012907106103567</v>
      </c>
      <c r="I1011">
        <v>1.3950314852179571</v>
      </c>
      <c r="J1011">
        <v>-1.6822040230468224E-2</v>
      </c>
      <c r="M1011">
        <v>651.13199999999995</v>
      </c>
      <c r="N1011">
        <v>8.2345500000000002E-2</v>
      </c>
      <c r="O1011">
        <v>-9.1180000000000003</v>
      </c>
      <c r="P1011">
        <v>542.02700000000004</v>
      </c>
      <c r="Q1011">
        <v>5.9027700000000002E-2</v>
      </c>
      <c r="S1011" t="b">
        <v>0</v>
      </c>
      <c r="T1011" t="b">
        <v>0</v>
      </c>
      <c r="U1011">
        <v>1</v>
      </c>
      <c r="V1011">
        <v>-1.6822040230468224E-2</v>
      </c>
      <c r="W1011">
        <v>1</v>
      </c>
    </row>
    <row r="1012" spans="1:23" x14ac:dyDescent="0.25">
      <c r="A1012" t="s">
        <v>2845</v>
      </c>
      <c r="B1012" t="s">
        <v>118</v>
      </c>
      <c r="C1012" t="s">
        <v>45</v>
      </c>
      <c r="D1012" t="s">
        <v>1651</v>
      </c>
      <c r="E1012" t="s">
        <v>1653</v>
      </c>
      <c r="F1012" t="s">
        <v>106</v>
      </c>
      <c r="G1012" t="s">
        <v>1659</v>
      </c>
      <c r="H1012">
        <v>1.1014359063293895</v>
      </c>
      <c r="I1012">
        <v>1.3388629406194041</v>
      </c>
      <c r="J1012">
        <v>0</v>
      </c>
      <c r="M1012">
        <v>597.00800000000004</v>
      </c>
      <c r="N1012">
        <v>7.9030000000000003E-2</v>
      </c>
      <c r="O1012">
        <v>0.111</v>
      </c>
      <c r="P1012">
        <v>542.02700000000004</v>
      </c>
      <c r="Q1012">
        <v>5.9027700000000002E-2</v>
      </c>
      <c r="S1012" t="b">
        <v>0</v>
      </c>
      <c r="T1012" t="b">
        <v>1</v>
      </c>
      <c r="U1012">
        <v>1</v>
      </c>
      <c r="V1012">
        <v>2.047868464117101E-4</v>
      </c>
      <c r="W1012">
        <v>0.5</v>
      </c>
    </row>
    <row r="1013" spans="1:23" x14ac:dyDescent="0.25">
      <c r="A1013" t="s">
        <v>2846</v>
      </c>
      <c r="B1013" t="s">
        <v>118</v>
      </c>
      <c r="C1013" t="s">
        <v>45</v>
      </c>
      <c r="D1013" t="s">
        <v>1651</v>
      </c>
      <c r="E1013" t="s">
        <v>1653</v>
      </c>
      <c r="F1013" t="s">
        <v>106</v>
      </c>
      <c r="G1013" t="s">
        <v>1656</v>
      </c>
      <c r="H1013">
        <v>0.78032090652310671</v>
      </c>
      <c r="I1013">
        <v>1.016598986577488</v>
      </c>
      <c r="J1013">
        <v>0</v>
      </c>
      <c r="M1013">
        <v>422.95499999999998</v>
      </c>
      <c r="N1013">
        <v>6.0007499999999998E-2</v>
      </c>
      <c r="O1013">
        <v>-2.8000000000000001E-2</v>
      </c>
      <c r="P1013">
        <v>542.02700000000004</v>
      </c>
      <c r="Q1013">
        <v>5.9027700000000002E-2</v>
      </c>
      <c r="S1013" t="b">
        <v>0</v>
      </c>
      <c r="T1013" t="b">
        <v>1</v>
      </c>
      <c r="U1013">
        <v>1</v>
      </c>
      <c r="V1013">
        <v>-5.1657943238989936E-5</v>
      </c>
      <c r="W1013">
        <v>0.25</v>
      </c>
    </row>
    <row r="1014" spans="1:23" x14ac:dyDescent="0.25">
      <c r="A1014" t="s">
        <v>2847</v>
      </c>
      <c r="B1014" t="s">
        <v>118</v>
      </c>
      <c r="C1014" t="s">
        <v>45</v>
      </c>
      <c r="D1014" t="s">
        <v>1651</v>
      </c>
      <c r="E1014" t="s">
        <v>1653</v>
      </c>
      <c r="F1014" t="s">
        <v>106</v>
      </c>
      <c r="G1014" t="s">
        <v>1657</v>
      </c>
      <c r="H1014">
        <v>1.0036492647045256</v>
      </c>
      <c r="I1014">
        <v>1.0055431602451053</v>
      </c>
      <c r="J1014">
        <v>-1.8218649624465202E-2</v>
      </c>
      <c r="M1014">
        <v>544.005</v>
      </c>
      <c r="N1014">
        <v>5.9354900000000002E-2</v>
      </c>
      <c r="O1014">
        <v>-9.875</v>
      </c>
      <c r="P1014">
        <v>542.02700000000004</v>
      </c>
      <c r="Q1014">
        <v>5.9027700000000002E-2</v>
      </c>
      <c r="S1014" t="b">
        <v>0</v>
      </c>
      <c r="T1014" t="b">
        <v>0</v>
      </c>
      <c r="U1014">
        <v>1</v>
      </c>
      <c r="V1014">
        <v>-1.8218649624465202E-2</v>
      </c>
      <c r="W1014">
        <v>0.9</v>
      </c>
    </row>
    <row r="1015" spans="1:23" x14ac:dyDescent="0.25">
      <c r="A1015" t="s">
        <v>2848</v>
      </c>
      <c r="B1015" t="s">
        <v>118</v>
      </c>
      <c r="C1015" t="s">
        <v>45</v>
      </c>
      <c r="D1015" t="s">
        <v>1651</v>
      </c>
      <c r="E1015" t="s">
        <v>1654</v>
      </c>
      <c r="F1015" t="s">
        <v>107</v>
      </c>
      <c r="G1015" t="s">
        <v>1658</v>
      </c>
      <c r="H1015">
        <v>1.2469612587399497</v>
      </c>
      <c r="I1015">
        <v>1.7080450444101027</v>
      </c>
      <c r="J1015">
        <v>-2.0337523517133582E-2</v>
      </c>
      <c r="M1015">
        <v>666.10799999999995</v>
      </c>
      <c r="N1015">
        <v>9.9363300000000002E-2</v>
      </c>
      <c r="O1015">
        <v>-10.864000000000001</v>
      </c>
      <c r="P1015">
        <v>534.18499999999995</v>
      </c>
      <c r="Q1015">
        <v>5.8173700000000002E-2</v>
      </c>
      <c r="S1015" t="b">
        <v>0</v>
      </c>
      <c r="T1015" t="b">
        <v>0</v>
      </c>
      <c r="U1015">
        <v>1</v>
      </c>
      <c r="V1015">
        <v>-2.0337523517133582E-2</v>
      </c>
      <c r="W1015">
        <v>1</v>
      </c>
    </row>
    <row r="1016" spans="1:23" x14ac:dyDescent="0.25">
      <c r="A1016" t="s">
        <v>2849</v>
      </c>
      <c r="B1016" t="s">
        <v>118</v>
      </c>
      <c r="C1016" t="s">
        <v>45</v>
      </c>
      <c r="D1016" t="s">
        <v>1651</v>
      </c>
      <c r="E1016" t="s">
        <v>1654</v>
      </c>
      <c r="F1016" t="s">
        <v>107</v>
      </c>
      <c r="G1016" t="s">
        <v>1659</v>
      </c>
      <c r="H1016">
        <v>0.98371350749272268</v>
      </c>
      <c r="I1016">
        <v>1.6793568227566753</v>
      </c>
      <c r="J1016">
        <v>0</v>
      </c>
      <c r="M1016">
        <v>525.48500000000001</v>
      </c>
      <c r="N1016">
        <v>9.7694400000000001E-2</v>
      </c>
      <c r="O1016">
        <v>0.126</v>
      </c>
      <c r="P1016">
        <v>534.18499999999995</v>
      </c>
      <c r="Q1016">
        <v>5.8173700000000002E-2</v>
      </c>
      <c r="S1016" t="b">
        <v>0</v>
      </c>
      <c r="T1016" t="b">
        <v>1</v>
      </c>
      <c r="U1016">
        <v>1</v>
      </c>
      <c r="V1016">
        <v>2.3587333976056985E-4</v>
      </c>
      <c r="W1016">
        <v>0.5</v>
      </c>
    </row>
    <row r="1017" spans="1:23" x14ac:dyDescent="0.25">
      <c r="A1017" t="s">
        <v>2850</v>
      </c>
      <c r="B1017" t="s">
        <v>118</v>
      </c>
      <c r="C1017" t="s">
        <v>45</v>
      </c>
      <c r="D1017" t="s">
        <v>1651</v>
      </c>
      <c r="E1017" t="s">
        <v>1654</v>
      </c>
      <c r="F1017" t="s">
        <v>107</v>
      </c>
      <c r="G1017" t="s">
        <v>1656</v>
      </c>
      <c r="H1017">
        <v>0.74968409820567794</v>
      </c>
      <c r="I1017">
        <v>1.0141902612348879</v>
      </c>
      <c r="J1017">
        <v>0</v>
      </c>
      <c r="M1017">
        <v>400.47</v>
      </c>
      <c r="N1017">
        <v>5.8999200000000002E-2</v>
      </c>
      <c r="O1017">
        <v>-4.3999999999999997E-2</v>
      </c>
      <c r="P1017">
        <v>534.18499999999995</v>
      </c>
      <c r="Q1017">
        <v>5.8173700000000002E-2</v>
      </c>
      <c r="S1017" t="b">
        <v>0</v>
      </c>
      <c r="T1017" t="b">
        <v>1</v>
      </c>
      <c r="U1017">
        <v>1</v>
      </c>
      <c r="V1017">
        <v>-8.2368467852897409E-5</v>
      </c>
      <c r="W1017">
        <v>0.25</v>
      </c>
    </row>
    <row r="1018" spans="1:23" x14ac:dyDescent="0.25">
      <c r="A1018" t="s">
        <v>2851</v>
      </c>
      <c r="B1018" t="s">
        <v>118</v>
      </c>
      <c r="C1018" t="s">
        <v>45</v>
      </c>
      <c r="D1018" t="s">
        <v>1651</v>
      </c>
      <c r="E1018" t="s">
        <v>1654</v>
      </c>
      <c r="F1018" t="s">
        <v>107</v>
      </c>
      <c r="G1018" t="s">
        <v>1657</v>
      </c>
      <c r="H1018">
        <v>1.0006233795407959</v>
      </c>
      <c r="I1018">
        <v>1.0059391099414341</v>
      </c>
      <c r="J1018">
        <v>-2.1063863642745494E-2</v>
      </c>
      <c r="M1018">
        <v>534.51800000000003</v>
      </c>
      <c r="N1018">
        <v>5.85192E-2</v>
      </c>
      <c r="O1018">
        <v>-11.252000000000001</v>
      </c>
      <c r="P1018">
        <v>534.18499999999995</v>
      </c>
      <c r="Q1018">
        <v>5.8173700000000002E-2</v>
      </c>
      <c r="S1018" t="b">
        <v>0</v>
      </c>
      <c r="T1018" t="b">
        <v>0</v>
      </c>
      <c r="U1018">
        <v>1</v>
      </c>
      <c r="V1018">
        <v>-2.1063863642745494E-2</v>
      </c>
      <c r="W1018">
        <v>0.9</v>
      </c>
    </row>
    <row r="1019" spans="1:23" x14ac:dyDescent="0.25">
      <c r="A1019" t="s">
        <v>2852</v>
      </c>
      <c r="B1019" t="s">
        <v>118</v>
      </c>
      <c r="C1019" t="s">
        <v>45</v>
      </c>
      <c r="D1019" t="s">
        <v>1651</v>
      </c>
      <c r="E1019" t="s">
        <v>1655</v>
      </c>
      <c r="F1019" t="s">
        <v>107</v>
      </c>
      <c r="G1019" t="s">
        <v>1658</v>
      </c>
      <c r="H1019">
        <v>1.2449527422065689</v>
      </c>
      <c r="I1019">
        <v>1.7649510314648884</v>
      </c>
      <c r="J1019">
        <v>-2.46297693657327E-2</v>
      </c>
      <c r="M1019">
        <v>674.798</v>
      </c>
      <c r="N1019">
        <v>0.104181</v>
      </c>
      <c r="O1019">
        <v>-13.35</v>
      </c>
      <c r="P1019">
        <v>542.02700000000004</v>
      </c>
      <c r="Q1019">
        <v>5.9027700000000002E-2</v>
      </c>
      <c r="S1019" t="b">
        <v>0</v>
      </c>
      <c r="T1019" t="b">
        <v>0</v>
      </c>
      <c r="U1019">
        <v>1</v>
      </c>
      <c r="V1019">
        <v>-2.46297693657327E-2</v>
      </c>
      <c r="W1019">
        <v>1</v>
      </c>
    </row>
    <row r="1020" spans="1:23" x14ac:dyDescent="0.25">
      <c r="A1020" t="s">
        <v>2853</v>
      </c>
      <c r="B1020" t="s">
        <v>118</v>
      </c>
      <c r="C1020" t="s">
        <v>45</v>
      </c>
      <c r="D1020" t="s">
        <v>1651</v>
      </c>
      <c r="E1020" t="s">
        <v>1655</v>
      </c>
      <c r="F1020" t="s">
        <v>107</v>
      </c>
      <c r="G1020" t="s">
        <v>1659</v>
      </c>
      <c r="H1020">
        <v>0.97818005376115946</v>
      </c>
      <c r="I1020">
        <v>1.8520457344602619</v>
      </c>
      <c r="J1020">
        <v>0</v>
      </c>
      <c r="M1020">
        <v>530.20000000000005</v>
      </c>
      <c r="N1020">
        <v>0.109322</v>
      </c>
      <c r="O1020">
        <v>0.157</v>
      </c>
      <c r="P1020">
        <v>542.02700000000004</v>
      </c>
      <c r="Q1020">
        <v>5.9027700000000002E-2</v>
      </c>
      <c r="S1020" t="b">
        <v>0</v>
      </c>
      <c r="T1020" t="b">
        <v>1</v>
      </c>
      <c r="U1020">
        <v>1</v>
      </c>
      <c r="V1020">
        <v>2.8965346744719354E-4</v>
      </c>
      <c r="W1020">
        <v>0.5</v>
      </c>
    </row>
    <row r="1021" spans="1:23" x14ac:dyDescent="0.25">
      <c r="A1021" t="s">
        <v>2854</v>
      </c>
      <c r="B1021" t="s">
        <v>118</v>
      </c>
      <c r="C1021" t="s">
        <v>45</v>
      </c>
      <c r="D1021" t="s">
        <v>1651</v>
      </c>
      <c r="E1021" t="s">
        <v>1655</v>
      </c>
      <c r="F1021" t="s">
        <v>107</v>
      </c>
      <c r="G1021" t="s">
        <v>1656</v>
      </c>
      <c r="H1021">
        <v>0.70580247847431954</v>
      </c>
      <c r="I1021">
        <v>1.0141560657115218</v>
      </c>
      <c r="J1021">
        <v>0</v>
      </c>
      <c r="M1021">
        <v>382.56400000000002</v>
      </c>
      <c r="N1021">
        <v>5.9863300000000001E-2</v>
      </c>
      <c r="O1021">
        <v>-3.5000000000000003E-2</v>
      </c>
      <c r="P1021">
        <v>542.02700000000004</v>
      </c>
      <c r="Q1021">
        <v>5.9027700000000002E-2</v>
      </c>
      <c r="S1021" t="b">
        <v>0</v>
      </c>
      <c r="T1021" t="b">
        <v>1</v>
      </c>
      <c r="U1021">
        <v>1</v>
      </c>
      <c r="V1021">
        <v>-6.457242904873742E-5</v>
      </c>
      <c r="W1021">
        <v>0.25</v>
      </c>
    </row>
    <row r="1022" spans="1:23" x14ac:dyDescent="0.25">
      <c r="A1022" t="s">
        <v>2855</v>
      </c>
      <c r="B1022" t="s">
        <v>118</v>
      </c>
      <c r="C1022" t="s">
        <v>45</v>
      </c>
      <c r="D1022" t="s">
        <v>1651</v>
      </c>
      <c r="E1022" t="s">
        <v>1655</v>
      </c>
      <c r="F1022" t="s">
        <v>107</v>
      </c>
      <c r="G1022" t="s">
        <v>1657</v>
      </c>
      <c r="H1022">
        <v>0.99784328086977203</v>
      </c>
      <c r="I1022">
        <v>1.0048773711325361</v>
      </c>
      <c r="J1022">
        <v>-2.5471055869910535E-2</v>
      </c>
      <c r="M1022">
        <v>540.85799999999995</v>
      </c>
      <c r="N1022">
        <v>5.9315600000000003E-2</v>
      </c>
      <c r="O1022">
        <v>-13.805999999999999</v>
      </c>
      <c r="P1022">
        <v>542.02700000000004</v>
      </c>
      <c r="Q1022">
        <v>5.9027700000000002E-2</v>
      </c>
      <c r="S1022" t="b">
        <v>0</v>
      </c>
      <c r="T1022" t="b">
        <v>0</v>
      </c>
      <c r="U1022">
        <v>1</v>
      </c>
      <c r="V1022">
        <v>-2.5471055869910535E-2</v>
      </c>
      <c r="W1022">
        <v>0.9</v>
      </c>
    </row>
    <row r="1023" spans="1:23" x14ac:dyDescent="0.25">
      <c r="A1023" t="s">
        <v>2856</v>
      </c>
      <c r="B1023" t="s">
        <v>118</v>
      </c>
      <c r="C1023" t="s">
        <v>45</v>
      </c>
      <c r="D1023" t="s">
        <v>1651</v>
      </c>
      <c r="E1023" t="s">
        <v>1652</v>
      </c>
      <c r="F1023" t="s">
        <v>107</v>
      </c>
      <c r="G1023" t="s">
        <v>1658</v>
      </c>
      <c r="H1023">
        <v>1.1906879177605543</v>
      </c>
      <c r="I1023">
        <v>1.5077277278294765</v>
      </c>
      <c r="J1023">
        <v>-2.0897482966715678E-2</v>
      </c>
      <c r="M1023">
        <v>645.38499999999999</v>
      </c>
      <c r="N1023">
        <v>8.8997699999999999E-2</v>
      </c>
      <c r="O1023">
        <v>-11.327</v>
      </c>
      <c r="P1023">
        <v>542.02700000000004</v>
      </c>
      <c r="Q1023">
        <v>5.9027700000000002E-2</v>
      </c>
      <c r="S1023" t="b">
        <v>0</v>
      </c>
      <c r="T1023" t="b">
        <v>0</v>
      </c>
      <c r="U1023">
        <v>1</v>
      </c>
      <c r="V1023">
        <v>-2.0897482966715678E-2</v>
      </c>
      <c r="W1023">
        <v>1</v>
      </c>
    </row>
    <row r="1024" spans="1:23" x14ac:dyDescent="0.25">
      <c r="A1024" t="s">
        <v>2857</v>
      </c>
      <c r="B1024" t="s">
        <v>118</v>
      </c>
      <c r="C1024" t="s">
        <v>45</v>
      </c>
      <c r="D1024" t="s">
        <v>1651</v>
      </c>
      <c r="E1024" t="s">
        <v>1652</v>
      </c>
      <c r="F1024" t="s">
        <v>107</v>
      </c>
      <c r="G1024" t="s">
        <v>1659</v>
      </c>
      <c r="H1024">
        <v>1.0325869375510814</v>
      </c>
      <c r="I1024">
        <v>1.5084087640209596</v>
      </c>
      <c r="J1024">
        <v>0</v>
      </c>
      <c r="M1024">
        <v>559.69000000000005</v>
      </c>
      <c r="N1024">
        <v>8.9037900000000003E-2</v>
      </c>
      <c r="O1024">
        <v>0.154</v>
      </c>
      <c r="P1024">
        <v>542.02700000000004</v>
      </c>
      <c r="Q1024">
        <v>5.9027700000000002E-2</v>
      </c>
      <c r="S1024" t="b">
        <v>0</v>
      </c>
      <c r="T1024" t="b">
        <v>1</v>
      </c>
      <c r="U1024">
        <v>1</v>
      </c>
      <c r="V1024">
        <v>2.8411868781444465E-4</v>
      </c>
      <c r="W1024">
        <v>0.5</v>
      </c>
    </row>
    <row r="1025" spans="1:23" x14ac:dyDescent="0.25">
      <c r="A1025" t="s">
        <v>2858</v>
      </c>
      <c r="B1025" t="s">
        <v>118</v>
      </c>
      <c r="C1025" t="s">
        <v>45</v>
      </c>
      <c r="D1025" t="s">
        <v>1651</v>
      </c>
      <c r="E1025" t="s">
        <v>1652</v>
      </c>
      <c r="F1025" t="s">
        <v>107</v>
      </c>
      <c r="G1025" t="s">
        <v>1656</v>
      </c>
      <c r="H1025">
        <v>0.73974359210888019</v>
      </c>
      <c r="I1025">
        <v>1.0166362572148331</v>
      </c>
      <c r="J1025">
        <v>0</v>
      </c>
      <c r="M1025">
        <v>400.96100000000001</v>
      </c>
      <c r="N1025">
        <v>6.0009699999999999E-2</v>
      </c>
      <c r="O1025">
        <v>-3.9E-2</v>
      </c>
      <c r="P1025">
        <v>542.02700000000004</v>
      </c>
      <c r="Q1025">
        <v>5.9027700000000002E-2</v>
      </c>
      <c r="S1025" t="b">
        <v>0</v>
      </c>
      <c r="T1025" t="b">
        <v>1</v>
      </c>
      <c r="U1025">
        <v>1</v>
      </c>
      <c r="V1025">
        <v>-7.1952135225735982E-5</v>
      </c>
      <c r="W1025">
        <v>0.25</v>
      </c>
    </row>
    <row r="1026" spans="1:23" x14ac:dyDescent="0.25">
      <c r="A1026" t="s">
        <v>2859</v>
      </c>
      <c r="B1026" t="s">
        <v>118</v>
      </c>
      <c r="C1026" t="s">
        <v>45</v>
      </c>
      <c r="D1026" t="s">
        <v>1651</v>
      </c>
      <c r="E1026" t="s">
        <v>1652</v>
      </c>
      <c r="F1026" t="s">
        <v>107</v>
      </c>
      <c r="G1026" t="s">
        <v>1657</v>
      </c>
      <c r="H1026">
        <v>1.0008689604023415</v>
      </c>
      <c r="I1026">
        <v>1</v>
      </c>
      <c r="J1026">
        <v>-2.2294092360712656E-2</v>
      </c>
      <c r="M1026">
        <v>542.49800000000005</v>
      </c>
      <c r="N1026">
        <v>5.8629899999999999E-2</v>
      </c>
      <c r="O1026">
        <v>-12.084</v>
      </c>
      <c r="P1026">
        <v>542.02700000000004</v>
      </c>
      <c r="Q1026">
        <v>5.9027700000000002E-2</v>
      </c>
      <c r="S1026" t="b">
        <v>0</v>
      </c>
      <c r="T1026" t="b">
        <v>0</v>
      </c>
      <c r="U1026">
        <v>1</v>
      </c>
      <c r="V1026">
        <v>-2.2294092360712656E-2</v>
      </c>
      <c r="W1026">
        <v>0.9</v>
      </c>
    </row>
    <row r="1027" spans="1:23" x14ac:dyDescent="0.25">
      <c r="A1027" t="s">
        <v>2860</v>
      </c>
      <c r="B1027" t="s">
        <v>118</v>
      </c>
      <c r="C1027" t="s">
        <v>45</v>
      </c>
      <c r="D1027" t="s">
        <v>1651</v>
      </c>
      <c r="E1027" t="s">
        <v>1653</v>
      </c>
      <c r="F1027" t="s">
        <v>107</v>
      </c>
      <c r="G1027" t="s">
        <v>1658</v>
      </c>
      <c r="H1027">
        <v>1.1920660778891086</v>
      </c>
      <c r="I1027">
        <v>1.419465776237258</v>
      </c>
      <c r="J1027">
        <v>-1.822049455100945E-2</v>
      </c>
      <c r="M1027">
        <v>646.13199999999995</v>
      </c>
      <c r="N1027">
        <v>8.3787799999999996E-2</v>
      </c>
      <c r="O1027">
        <v>-9.8759999999999994</v>
      </c>
      <c r="P1027">
        <v>542.02700000000004</v>
      </c>
      <c r="Q1027">
        <v>5.9027700000000002E-2</v>
      </c>
      <c r="S1027" t="b">
        <v>0</v>
      </c>
      <c r="T1027" t="b">
        <v>0</v>
      </c>
      <c r="U1027">
        <v>1</v>
      </c>
      <c r="V1027">
        <v>-1.822049455100945E-2</v>
      </c>
      <c r="W1027">
        <v>1</v>
      </c>
    </row>
    <row r="1028" spans="1:23" x14ac:dyDescent="0.25">
      <c r="A1028" t="s">
        <v>2861</v>
      </c>
      <c r="B1028" t="s">
        <v>118</v>
      </c>
      <c r="C1028" t="s">
        <v>45</v>
      </c>
      <c r="D1028" t="s">
        <v>1651</v>
      </c>
      <c r="E1028" t="s">
        <v>1653</v>
      </c>
      <c r="F1028" t="s">
        <v>107</v>
      </c>
      <c r="G1028" t="s">
        <v>1659</v>
      </c>
      <c r="H1028">
        <v>1.0878369527717251</v>
      </c>
      <c r="I1028">
        <v>1.4728491877542238</v>
      </c>
      <c r="J1028">
        <v>0</v>
      </c>
      <c r="M1028">
        <v>589.63699999999994</v>
      </c>
      <c r="N1028">
        <v>8.69389E-2</v>
      </c>
      <c r="O1028">
        <v>0.121</v>
      </c>
      <c r="P1028">
        <v>542.02700000000004</v>
      </c>
      <c r="Q1028">
        <v>5.9027700000000002E-2</v>
      </c>
      <c r="S1028" t="b">
        <v>0</v>
      </c>
      <c r="T1028" t="b">
        <v>1</v>
      </c>
      <c r="U1028">
        <v>1</v>
      </c>
      <c r="V1028">
        <v>2.2323611185420651E-4</v>
      </c>
      <c r="W1028">
        <v>0.5</v>
      </c>
    </row>
    <row r="1029" spans="1:23" x14ac:dyDescent="0.25">
      <c r="A1029" t="s">
        <v>2862</v>
      </c>
      <c r="B1029" t="s">
        <v>118</v>
      </c>
      <c r="C1029" t="s">
        <v>45</v>
      </c>
      <c r="D1029" t="s">
        <v>1651</v>
      </c>
      <c r="E1029" t="s">
        <v>1653</v>
      </c>
      <c r="F1029" t="s">
        <v>107</v>
      </c>
      <c r="G1029" t="s">
        <v>1656</v>
      </c>
      <c r="H1029">
        <v>0.76461689177845371</v>
      </c>
      <c r="I1029">
        <v>1.0166379513347124</v>
      </c>
      <c r="J1029">
        <v>0</v>
      </c>
      <c r="M1029">
        <v>414.44299999999998</v>
      </c>
      <c r="N1029">
        <v>6.0009800000000002E-2</v>
      </c>
      <c r="O1029">
        <v>-2.8000000000000001E-2</v>
      </c>
      <c r="P1029">
        <v>542.02700000000004</v>
      </c>
      <c r="Q1029">
        <v>5.9027700000000002E-2</v>
      </c>
      <c r="S1029" t="b">
        <v>0</v>
      </c>
      <c r="T1029" t="b">
        <v>1</v>
      </c>
      <c r="U1029">
        <v>1</v>
      </c>
      <c r="V1029">
        <v>-5.1657943238989936E-5</v>
      </c>
      <c r="W1029">
        <v>0.25</v>
      </c>
    </row>
    <row r="1030" spans="1:23" x14ac:dyDescent="0.25">
      <c r="A1030" t="s">
        <v>2863</v>
      </c>
      <c r="B1030" t="s">
        <v>118</v>
      </c>
      <c r="C1030" t="s">
        <v>45</v>
      </c>
      <c r="D1030" t="s">
        <v>1651</v>
      </c>
      <c r="E1030" t="s">
        <v>1653</v>
      </c>
      <c r="F1030" t="s">
        <v>107</v>
      </c>
      <c r="G1030" t="s">
        <v>1657</v>
      </c>
      <c r="H1030">
        <v>1.0022545002370731</v>
      </c>
      <c r="I1030">
        <v>1</v>
      </c>
      <c r="J1030">
        <v>-1.9995313886577604E-2</v>
      </c>
      <c r="M1030">
        <v>543.24900000000002</v>
      </c>
      <c r="N1030">
        <v>5.8671300000000003E-2</v>
      </c>
      <c r="O1030">
        <v>-10.837999999999999</v>
      </c>
      <c r="P1030">
        <v>542.02700000000004</v>
      </c>
      <c r="Q1030">
        <v>5.9027700000000002E-2</v>
      </c>
      <c r="S1030" t="b">
        <v>0</v>
      </c>
      <c r="T1030" t="b">
        <v>0</v>
      </c>
      <c r="U1030">
        <v>1</v>
      </c>
      <c r="V1030">
        <v>-1.9995313886577604E-2</v>
      </c>
      <c r="W1030">
        <v>0.9</v>
      </c>
    </row>
    <row r="1031" spans="1:23" x14ac:dyDescent="0.25">
      <c r="A1031" t="s">
        <v>2864</v>
      </c>
      <c r="B1031" t="s">
        <v>118</v>
      </c>
      <c r="C1031" t="s">
        <v>45</v>
      </c>
      <c r="D1031" t="s">
        <v>1651</v>
      </c>
      <c r="E1031" t="s">
        <v>1654</v>
      </c>
      <c r="F1031" t="s">
        <v>108</v>
      </c>
      <c r="G1031" t="s">
        <v>1658</v>
      </c>
      <c r="H1031">
        <v>1.273135711410841</v>
      </c>
      <c r="I1031">
        <v>1.798314163724327</v>
      </c>
      <c r="J1031">
        <v>-2.1780843715192306E-2</v>
      </c>
      <c r="M1031">
        <v>680.09</v>
      </c>
      <c r="N1031">
        <v>0.101253</v>
      </c>
      <c r="O1031">
        <v>-11.635</v>
      </c>
      <c r="P1031">
        <v>534.18499999999995</v>
      </c>
      <c r="Q1031">
        <v>5.6304399999999998E-2</v>
      </c>
      <c r="S1031" t="b">
        <v>0</v>
      </c>
      <c r="T1031" t="b">
        <v>0</v>
      </c>
      <c r="U1031">
        <v>1</v>
      </c>
      <c r="V1031">
        <v>-2.1780843715192306E-2</v>
      </c>
      <c r="W1031">
        <v>1</v>
      </c>
    </row>
    <row r="1032" spans="1:23" x14ac:dyDescent="0.25">
      <c r="A1032" t="s">
        <v>2865</v>
      </c>
      <c r="B1032" t="s">
        <v>118</v>
      </c>
      <c r="C1032" t="s">
        <v>45</v>
      </c>
      <c r="D1032" t="s">
        <v>1651</v>
      </c>
      <c r="E1032" t="s">
        <v>1654</v>
      </c>
      <c r="F1032" t="s">
        <v>108</v>
      </c>
      <c r="G1032" t="s">
        <v>1659</v>
      </c>
      <c r="H1032">
        <v>1.0004511545625581</v>
      </c>
      <c r="I1032">
        <v>1.821864721051996</v>
      </c>
      <c r="J1032">
        <v>0</v>
      </c>
      <c r="M1032">
        <v>534.42600000000004</v>
      </c>
      <c r="N1032">
        <v>0.102579</v>
      </c>
      <c r="O1032">
        <v>0.13300000000000001</v>
      </c>
      <c r="P1032">
        <v>534.18499999999995</v>
      </c>
      <c r="Q1032">
        <v>5.6304399999999998E-2</v>
      </c>
      <c r="S1032" t="b">
        <v>0</v>
      </c>
      <c r="T1032" t="b">
        <v>1</v>
      </c>
      <c r="U1032">
        <v>1</v>
      </c>
      <c r="V1032">
        <v>2.4897741419171266E-4</v>
      </c>
      <c r="W1032">
        <v>0.5</v>
      </c>
    </row>
    <row r="1033" spans="1:23" x14ac:dyDescent="0.25">
      <c r="A1033" t="s">
        <v>2866</v>
      </c>
      <c r="B1033" t="s">
        <v>118</v>
      </c>
      <c r="C1033" t="s">
        <v>45</v>
      </c>
      <c r="D1033" t="s">
        <v>1651</v>
      </c>
      <c r="E1033" t="s">
        <v>1654</v>
      </c>
      <c r="F1033" t="s">
        <v>108</v>
      </c>
      <c r="G1033" t="s">
        <v>1656</v>
      </c>
      <c r="H1033">
        <v>0.7301590273032752</v>
      </c>
      <c r="I1033">
        <v>1.0137555857091098</v>
      </c>
      <c r="J1033">
        <v>0</v>
      </c>
      <c r="M1033">
        <v>390.04</v>
      </c>
      <c r="N1033">
        <v>5.7078900000000002E-2</v>
      </c>
      <c r="O1033">
        <v>-4.2000000000000003E-2</v>
      </c>
      <c r="P1033">
        <v>534.18499999999995</v>
      </c>
      <c r="Q1033">
        <v>5.6304399999999998E-2</v>
      </c>
      <c r="S1033" t="b">
        <v>0</v>
      </c>
      <c r="T1033" t="b">
        <v>1</v>
      </c>
      <c r="U1033">
        <v>1</v>
      </c>
      <c r="V1033">
        <v>-7.8624446586856632E-5</v>
      </c>
      <c r="W1033">
        <v>0.25</v>
      </c>
    </row>
    <row r="1034" spans="1:23" x14ac:dyDescent="0.25">
      <c r="A1034" t="s">
        <v>2867</v>
      </c>
      <c r="B1034" t="s">
        <v>118</v>
      </c>
      <c r="C1034" t="s">
        <v>45</v>
      </c>
      <c r="D1034" t="s">
        <v>1651</v>
      </c>
      <c r="E1034" t="s">
        <v>1654</v>
      </c>
      <c r="F1034" t="s">
        <v>108</v>
      </c>
      <c r="G1034" t="s">
        <v>1657</v>
      </c>
      <c r="H1034">
        <v>0.99947583702275433</v>
      </c>
      <c r="I1034">
        <v>1</v>
      </c>
      <c r="J1034">
        <v>-2.2713105010436462E-2</v>
      </c>
      <c r="M1034">
        <v>533.90499999999997</v>
      </c>
      <c r="N1034">
        <v>5.5783199999999998E-2</v>
      </c>
      <c r="O1034">
        <v>-12.132999999999999</v>
      </c>
      <c r="P1034">
        <v>534.18499999999995</v>
      </c>
      <c r="Q1034">
        <v>5.6304399999999998E-2</v>
      </c>
      <c r="S1034" t="b">
        <v>0</v>
      </c>
      <c r="T1034" t="b">
        <v>0</v>
      </c>
      <c r="U1034">
        <v>1</v>
      </c>
      <c r="V1034">
        <v>-2.2713105010436462E-2</v>
      </c>
      <c r="W1034">
        <v>0.9</v>
      </c>
    </row>
    <row r="1035" spans="1:23" x14ac:dyDescent="0.25">
      <c r="A1035" t="s">
        <v>2868</v>
      </c>
      <c r="B1035" t="s">
        <v>118</v>
      </c>
      <c r="C1035" t="s">
        <v>45</v>
      </c>
      <c r="D1035" t="s">
        <v>1651</v>
      </c>
      <c r="E1035" t="s">
        <v>1655</v>
      </c>
      <c r="F1035" t="s">
        <v>108</v>
      </c>
      <c r="G1035" t="s">
        <v>1658</v>
      </c>
      <c r="H1035">
        <v>1.2508915607525086</v>
      </c>
      <c r="I1035">
        <v>1.8116052377776728</v>
      </c>
      <c r="J1035">
        <v>-2.5351135644534312E-2</v>
      </c>
      <c r="M1035">
        <v>678.01700000000005</v>
      </c>
      <c r="N1035">
        <v>0.10349899999999999</v>
      </c>
      <c r="O1035">
        <v>-13.741</v>
      </c>
      <c r="P1035">
        <v>542.02700000000004</v>
      </c>
      <c r="Q1035">
        <v>5.7131099999999997E-2</v>
      </c>
      <c r="S1035" t="b">
        <v>0</v>
      </c>
      <c r="T1035" t="b">
        <v>0</v>
      </c>
      <c r="U1035">
        <v>1</v>
      </c>
      <c r="V1035">
        <v>-2.5351135644534312E-2</v>
      </c>
      <c r="W1035">
        <v>1</v>
      </c>
    </row>
    <row r="1036" spans="1:23" x14ac:dyDescent="0.25">
      <c r="A1036" t="s">
        <v>2869</v>
      </c>
      <c r="B1036" t="s">
        <v>118</v>
      </c>
      <c r="C1036" t="s">
        <v>45</v>
      </c>
      <c r="D1036" t="s">
        <v>1651</v>
      </c>
      <c r="E1036" t="s">
        <v>1655</v>
      </c>
      <c r="F1036" t="s">
        <v>108</v>
      </c>
      <c r="G1036" t="s">
        <v>1659</v>
      </c>
      <c r="H1036">
        <v>0.9204910456490174</v>
      </c>
      <c r="I1036">
        <v>1.7849647564986497</v>
      </c>
      <c r="J1036">
        <v>0</v>
      </c>
      <c r="M1036">
        <v>498.93099999999998</v>
      </c>
      <c r="N1036">
        <v>0.101977</v>
      </c>
      <c r="O1036">
        <v>0.151</v>
      </c>
      <c r="P1036">
        <v>542.02700000000004</v>
      </c>
      <c r="Q1036">
        <v>5.7131099999999997E-2</v>
      </c>
      <c r="S1036" t="b">
        <v>0</v>
      </c>
      <c r="T1036" t="b">
        <v>1</v>
      </c>
      <c r="U1036">
        <v>1</v>
      </c>
      <c r="V1036">
        <v>2.785839081816957E-4</v>
      </c>
      <c r="W1036">
        <v>0.5</v>
      </c>
    </row>
    <row r="1037" spans="1:23" x14ac:dyDescent="0.25">
      <c r="A1037" t="s">
        <v>2870</v>
      </c>
      <c r="B1037" t="s">
        <v>118</v>
      </c>
      <c r="C1037" t="s">
        <v>45</v>
      </c>
      <c r="D1037" t="s">
        <v>1651</v>
      </c>
      <c r="E1037" t="s">
        <v>1655</v>
      </c>
      <c r="F1037" t="s">
        <v>108</v>
      </c>
      <c r="G1037" t="s">
        <v>1656</v>
      </c>
      <c r="H1037">
        <v>0.6942366339684185</v>
      </c>
      <c r="I1037">
        <v>1.0137420774324317</v>
      </c>
      <c r="J1037">
        <v>0</v>
      </c>
      <c r="M1037">
        <v>376.29500000000002</v>
      </c>
      <c r="N1037">
        <v>5.7916200000000001E-2</v>
      </c>
      <c r="O1037">
        <v>-3.4000000000000002E-2</v>
      </c>
      <c r="P1037">
        <v>542.02700000000004</v>
      </c>
      <c r="Q1037">
        <v>5.7131099999999997E-2</v>
      </c>
      <c r="S1037" t="b">
        <v>0</v>
      </c>
      <c r="T1037" t="b">
        <v>1</v>
      </c>
      <c r="U1037">
        <v>1</v>
      </c>
      <c r="V1037">
        <v>-6.2727502504487779E-5</v>
      </c>
      <c r="W1037">
        <v>0.25</v>
      </c>
    </row>
    <row r="1038" spans="1:23" x14ac:dyDescent="0.25">
      <c r="A1038" t="s">
        <v>2871</v>
      </c>
      <c r="B1038" t="s">
        <v>118</v>
      </c>
      <c r="C1038" t="s">
        <v>45</v>
      </c>
      <c r="D1038" t="s">
        <v>1651</v>
      </c>
      <c r="E1038" t="s">
        <v>1655</v>
      </c>
      <c r="F1038" t="s">
        <v>108</v>
      </c>
      <c r="G1038" t="s">
        <v>1657</v>
      </c>
      <c r="H1038">
        <v>0.99697985524706323</v>
      </c>
      <c r="I1038">
        <v>1.0243055008568014</v>
      </c>
      <c r="J1038">
        <v>-2.618873229562365E-2</v>
      </c>
      <c r="M1038">
        <v>540.39</v>
      </c>
      <c r="N1038">
        <v>5.8519700000000001E-2</v>
      </c>
      <c r="O1038">
        <v>-14.195</v>
      </c>
      <c r="P1038">
        <v>542.02700000000004</v>
      </c>
      <c r="Q1038">
        <v>5.7131099999999997E-2</v>
      </c>
      <c r="S1038" t="b">
        <v>0</v>
      </c>
      <c r="T1038" t="b">
        <v>0</v>
      </c>
      <c r="U1038">
        <v>1</v>
      </c>
      <c r="V1038">
        <v>-2.618873229562365E-2</v>
      </c>
      <c r="W1038">
        <v>0.9</v>
      </c>
    </row>
    <row r="1039" spans="1:23" x14ac:dyDescent="0.25">
      <c r="A1039" t="s">
        <v>2872</v>
      </c>
      <c r="B1039" t="s">
        <v>118</v>
      </c>
      <c r="C1039" t="s">
        <v>45</v>
      </c>
      <c r="D1039" t="s">
        <v>1651</v>
      </c>
      <c r="E1039" t="s">
        <v>1652</v>
      </c>
      <c r="F1039" t="s">
        <v>108</v>
      </c>
      <c r="G1039" t="s">
        <v>1658</v>
      </c>
      <c r="H1039">
        <v>1.2195960717824019</v>
      </c>
      <c r="I1039">
        <v>1.5682456665458919</v>
      </c>
      <c r="J1039">
        <v>-2.160593475970754E-2</v>
      </c>
      <c r="M1039">
        <v>661.05399999999997</v>
      </c>
      <c r="N1039">
        <v>8.9595599999999997E-2</v>
      </c>
      <c r="O1039">
        <v>-11.711</v>
      </c>
      <c r="P1039">
        <v>542.02700000000004</v>
      </c>
      <c r="Q1039">
        <v>5.7131099999999997E-2</v>
      </c>
      <c r="S1039" t="b">
        <v>0</v>
      </c>
      <c r="T1039" t="b">
        <v>0</v>
      </c>
      <c r="U1039">
        <v>1</v>
      </c>
      <c r="V1039">
        <v>-2.160593475970754E-2</v>
      </c>
      <c r="W1039">
        <v>1</v>
      </c>
    </row>
    <row r="1040" spans="1:23" x14ac:dyDescent="0.25">
      <c r="A1040" t="s">
        <v>2873</v>
      </c>
      <c r="B1040" t="s">
        <v>118</v>
      </c>
      <c r="C1040" t="s">
        <v>45</v>
      </c>
      <c r="D1040" t="s">
        <v>1651</v>
      </c>
      <c r="E1040" t="s">
        <v>1652</v>
      </c>
      <c r="F1040" t="s">
        <v>108</v>
      </c>
      <c r="G1040" t="s">
        <v>1659</v>
      </c>
      <c r="H1040">
        <v>1.0230025441537045</v>
      </c>
      <c r="I1040">
        <v>1.477886825214288</v>
      </c>
      <c r="J1040">
        <v>0</v>
      </c>
      <c r="M1040">
        <v>554.495</v>
      </c>
      <c r="N1040">
        <v>8.4433300000000003E-2</v>
      </c>
      <c r="O1040">
        <v>0.14599999999999999</v>
      </c>
      <c r="P1040">
        <v>542.02700000000004</v>
      </c>
      <c r="Q1040">
        <v>5.7131099999999997E-2</v>
      </c>
      <c r="S1040" t="b">
        <v>0</v>
      </c>
      <c r="T1040" t="b">
        <v>1</v>
      </c>
      <c r="U1040">
        <v>1</v>
      </c>
      <c r="V1040">
        <v>2.6935927546044752E-4</v>
      </c>
      <c r="W1040">
        <v>0.5</v>
      </c>
    </row>
    <row r="1041" spans="1:23" x14ac:dyDescent="0.25">
      <c r="A1041" t="s">
        <v>2874</v>
      </c>
      <c r="B1041" t="s">
        <v>118</v>
      </c>
      <c r="C1041" t="s">
        <v>45</v>
      </c>
      <c r="D1041" t="s">
        <v>1651</v>
      </c>
      <c r="E1041" t="s">
        <v>1652</v>
      </c>
      <c r="F1041" t="s">
        <v>108</v>
      </c>
      <c r="G1041" t="s">
        <v>1656</v>
      </c>
      <c r="H1041">
        <v>0.72449711914720105</v>
      </c>
      <c r="I1041">
        <v>1.0164586363644321</v>
      </c>
      <c r="J1041">
        <v>0</v>
      </c>
      <c r="M1041">
        <v>392.697</v>
      </c>
      <c r="N1041">
        <v>5.8071400000000002E-2</v>
      </c>
      <c r="O1041">
        <v>-3.6999999999999998E-2</v>
      </c>
      <c r="P1041">
        <v>542.02700000000004</v>
      </c>
      <c r="Q1041">
        <v>5.7131099999999997E-2</v>
      </c>
      <c r="S1041" t="b">
        <v>0</v>
      </c>
      <c r="T1041" t="b">
        <v>1</v>
      </c>
      <c r="U1041">
        <v>1</v>
      </c>
      <c r="V1041">
        <v>-6.8262282137236701E-5</v>
      </c>
      <c r="W1041">
        <v>0.25</v>
      </c>
    </row>
    <row r="1042" spans="1:23" x14ac:dyDescent="0.25">
      <c r="A1042" t="s">
        <v>2875</v>
      </c>
      <c r="B1042" t="s">
        <v>118</v>
      </c>
      <c r="C1042" t="s">
        <v>45</v>
      </c>
      <c r="D1042" t="s">
        <v>1651</v>
      </c>
      <c r="E1042" t="s">
        <v>1652</v>
      </c>
      <c r="F1042" t="s">
        <v>108</v>
      </c>
      <c r="G1042" t="s">
        <v>1657</v>
      </c>
      <c r="H1042">
        <v>1.0001752680217035</v>
      </c>
      <c r="I1042">
        <v>1.0271165792361778</v>
      </c>
      <c r="J1042">
        <v>-2.3238694751368472E-2</v>
      </c>
      <c r="M1042">
        <v>542.12199999999996</v>
      </c>
      <c r="N1042">
        <v>5.8680299999999998E-2</v>
      </c>
      <c r="O1042">
        <v>-12.596</v>
      </c>
      <c r="P1042">
        <v>542.02700000000004</v>
      </c>
      <c r="Q1042">
        <v>5.7131099999999997E-2</v>
      </c>
      <c r="S1042" t="b">
        <v>0</v>
      </c>
      <c r="T1042" t="b">
        <v>0</v>
      </c>
      <c r="U1042">
        <v>1</v>
      </c>
      <c r="V1042">
        <v>-2.3238694751368472E-2</v>
      </c>
      <c r="W1042">
        <v>0.9</v>
      </c>
    </row>
    <row r="1043" spans="1:23" x14ac:dyDescent="0.25">
      <c r="A1043" t="s">
        <v>2876</v>
      </c>
      <c r="B1043" t="s">
        <v>118</v>
      </c>
      <c r="C1043" t="s">
        <v>45</v>
      </c>
      <c r="D1043" t="s">
        <v>1651</v>
      </c>
      <c r="E1043" t="s">
        <v>1653</v>
      </c>
      <c r="F1043" t="s">
        <v>108</v>
      </c>
      <c r="G1043" t="s">
        <v>1658</v>
      </c>
      <c r="H1043">
        <v>1.1825112033164398</v>
      </c>
      <c r="I1043">
        <v>1.4868154122710748</v>
      </c>
      <c r="J1043">
        <v>-2.1478634828154316E-2</v>
      </c>
      <c r="M1043">
        <v>640.95299999999997</v>
      </c>
      <c r="N1043">
        <v>8.4943400000000002E-2</v>
      </c>
      <c r="O1043">
        <v>-11.641999999999999</v>
      </c>
      <c r="P1043">
        <v>542.02700000000004</v>
      </c>
      <c r="Q1043">
        <v>5.7131099999999997E-2</v>
      </c>
      <c r="S1043" t="b">
        <v>0</v>
      </c>
      <c r="T1043" t="b">
        <v>0</v>
      </c>
      <c r="U1043">
        <v>1</v>
      </c>
      <c r="V1043">
        <v>-2.1478634828154316E-2</v>
      </c>
      <c r="W1043">
        <v>1</v>
      </c>
    </row>
    <row r="1044" spans="1:23" x14ac:dyDescent="0.25">
      <c r="A1044" t="s">
        <v>2877</v>
      </c>
      <c r="B1044" t="s">
        <v>118</v>
      </c>
      <c r="C1044" t="s">
        <v>45</v>
      </c>
      <c r="D1044" t="s">
        <v>1651</v>
      </c>
      <c r="E1044" t="s">
        <v>1653</v>
      </c>
      <c r="F1044" t="s">
        <v>108</v>
      </c>
      <c r="G1044" t="s">
        <v>1659</v>
      </c>
      <c r="H1044">
        <v>1.0361568704142043</v>
      </c>
      <c r="I1044">
        <v>1.4016883973877625</v>
      </c>
      <c r="J1044">
        <v>0</v>
      </c>
      <c r="M1044">
        <v>561.625</v>
      </c>
      <c r="N1044">
        <v>8.0079999999999998E-2</v>
      </c>
      <c r="O1044">
        <v>0.11899999999999999</v>
      </c>
      <c r="P1044">
        <v>542.02700000000004</v>
      </c>
      <c r="Q1044">
        <v>5.7131099999999997E-2</v>
      </c>
      <c r="S1044" t="b">
        <v>0</v>
      </c>
      <c r="T1044" t="b">
        <v>1</v>
      </c>
      <c r="U1044">
        <v>1</v>
      </c>
      <c r="V1044">
        <v>2.1954625876570723E-4</v>
      </c>
      <c r="W1044">
        <v>0.5</v>
      </c>
    </row>
    <row r="1045" spans="1:23" x14ac:dyDescent="0.25">
      <c r="A1045" t="s">
        <v>2878</v>
      </c>
      <c r="B1045" t="s">
        <v>118</v>
      </c>
      <c r="C1045" t="s">
        <v>45</v>
      </c>
      <c r="D1045" t="s">
        <v>1651</v>
      </c>
      <c r="E1045" t="s">
        <v>1653</v>
      </c>
      <c r="F1045" t="s">
        <v>108</v>
      </c>
      <c r="G1045" t="s">
        <v>1656</v>
      </c>
      <c r="H1045">
        <v>0.73231222798864259</v>
      </c>
      <c r="I1045">
        <v>1.0164586363644321</v>
      </c>
      <c r="J1045">
        <v>0</v>
      </c>
      <c r="M1045">
        <v>396.93299999999999</v>
      </c>
      <c r="N1045">
        <v>5.8071400000000002E-2</v>
      </c>
      <c r="O1045">
        <v>-2.5999999999999999E-2</v>
      </c>
      <c r="P1045">
        <v>542.02700000000004</v>
      </c>
      <c r="Q1045">
        <v>5.7131099999999997E-2</v>
      </c>
      <c r="S1045" t="b">
        <v>0</v>
      </c>
      <c r="T1045" t="b">
        <v>1</v>
      </c>
      <c r="U1045">
        <v>1</v>
      </c>
      <c r="V1045">
        <v>-4.7968090150490655E-5</v>
      </c>
      <c r="W1045">
        <v>0.25</v>
      </c>
    </row>
    <row r="1046" spans="1:23" x14ac:dyDescent="0.25">
      <c r="A1046" t="s">
        <v>2879</v>
      </c>
      <c r="B1046" t="s">
        <v>118</v>
      </c>
      <c r="C1046" t="s">
        <v>45</v>
      </c>
      <c r="D1046" t="s">
        <v>1651</v>
      </c>
      <c r="E1046" t="s">
        <v>1653</v>
      </c>
      <c r="F1046" t="s">
        <v>108</v>
      </c>
      <c r="G1046" t="s">
        <v>1657</v>
      </c>
      <c r="H1046">
        <v>1.0006162054657792</v>
      </c>
      <c r="I1046">
        <v>1.0272093483234175</v>
      </c>
      <c r="J1046">
        <v>-2.253024295837661E-2</v>
      </c>
      <c r="M1046">
        <v>542.36099999999999</v>
      </c>
      <c r="N1046">
        <v>5.8685599999999997E-2</v>
      </c>
      <c r="O1046">
        <v>-12.212</v>
      </c>
      <c r="P1046">
        <v>542.02700000000004</v>
      </c>
      <c r="Q1046">
        <v>5.7131099999999997E-2</v>
      </c>
      <c r="S1046" t="b">
        <v>0</v>
      </c>
      <c r="T1046" t="b">
        <v>0</v>
      </c>
      <c r="U1046">
        <v>1</v>
      </c>
      <c r="V1046">
        <v>-2.253024295837661E-2</v>
      </c>
      <c r="W1046">
        <v>0.9</v>
      </c>
    </row>
    <row r="1047" spans="1:23" x14ac:dyDescent="0.25">
      <c r="A1047" t="s">
        <v>2880</v>
      </c>
      <c r="B1047" t="s">
        <v>118</v>
      </c>
      <c r="C1047" t="s">
        <v>45</v>
      </c>
      <c r="D1047" t="s">
        <v>1651</v>
      </c>
      <c r="E1047" t="s">
        <v>1654</v>
      </c>
      <c r="F1047" t="s">
        <v>109</v>
      </c>
      <c r="G1047" t="s">
        <v>1658</v>
      </c>
      <c r="H1047">
        <v>1.2358883158456342</v>
      </c>
      <c r="I1047">
        <v>1.7607441163274813</v>
      </c>
      <c r="J1047">
        <v>-2.2675664797776052E-2</v>
      </c>
      <c r="M1047">
        <v>660.19299999999998</v>
      </c>
      <c r="N1047">
        <v>0.10242900000000001</v>
      </c>
      <c r="O1047">
        <v>-12.113</v>
      </c>
      <c r="P1047">
        <v>534.18499999999995</v>
      </c>
      <c r="Q1047">
        <v>5.8173700000000002E-2</v>
      </c>
      <c r="S1047" t="b">
        <v>0</v>
      </c>
      <c r="T1047" t="b">
        <v>0</v>
      </c>
      <c r="U1047">
        <v>1</v>
      </c>
      <c r="V1047">
        <v>-2.2675664797776052E-2</v>
      </c>
      <c r="W1047">
        <v>1</v>
      </c>
    </row>
    <row r="1048" spans="1:23" x14ac:dyDescent="0.25">
      <c r="A1048" t="s">
        <v>2881</v>
      </c>
      <c r="B1048" t="s">
        <v>118</v>
      </c>
      <c r="C1048" t="s">
        <v>45</v>
      </c>
      <c r="D1048" t="s">
        <v>1651</v>
      </c>
      <c r="E1048" t="s">
        <v>1654</v>
      </c>
      <c r="F1048" t="s">
        <v>109</v>
      </c>
      <c r="G1048" t="s">
        <v>1659</v>
      </c>
      <c r="H1048">
        <v>0.9378473749730899</v>
      </c>
      <c r="I1048">
        <v>1.8185537450772427</v>
      </c>
      <c r="J1048">
        <v>0</v>
      </c>
      <c r="M1048">
        <v>500.98399999999998</v>
      </c>
      <c r="N1048">
        <v>0.105792</v>
      </c>
      <c r="O1048">
        <v>0.128</v>
      </c>
      <c r="P1048">
        <v>534.18499999999995</v>
      </c>
      <c r="Q1048">
        <v>5.8173700000000002E-2</v>
      </c>
      <c r="S1048" t="b">
        <v>0</v>
      </c>
      <c r="T1048" t="b">
        <v>1</v>
      </c>
      <c r="U1048">
        <v>1</v>
      </c>
      <c r="V1048">
        <v>2.3961736102661067E-4</v>
      </c>
      <c r="W1048">
        <v>0.5</v>
      </c>
    </row>
    <row r="1049" spans="1:23" x14ac:dyDescent="0.25">
      <c r="A1049" t="s">
        <v>2882</v>
      </c>
      <c r="B1049" t="s">
        <v>118</v>
      </c>
      <c r="C1049" t="s">
        <v>45</v>
      </c>
      <c r="D1049" t="s">
        <v>1651</v>
      </c>
      <c r="E1049" t="s">
        <v>1654</v>
      </c>
      <c r="F1049" t="s">
        <v>109</v>
      </c>
      <c r="G1049" t="s">
        <v>1656</v>
      </c>
      <c r="H1049">
        <v>0.72059492497917388</v>
      </c>
      <c r="I1049">
        <v>1.0135507970096451</v>
      </c>
      <c r="J1049">
        <v>0</v>
      </c>
      <c r="M1049">
        <v>384.93099999999998</v>
      </c>
      <c r="N1049">
        <v>5.8962000000000001E-2</v>
      </c>
      <c r="O1049">
        <v>-4.2000000000000003E-2</v>
      </c>
      <c r="P1049">
        <v>534.18499999999995</v>
      </c>
      <c r="Q1049">
        <v>5.8173700000000002E-2</v>
      </c>
      <c r="S1049" t="b">
        <v>0</v>
      </c>
      <c r="T1049" t="b">
        <v>1</v>
      </c>
      <c r="U1049">
        <v>1</v>
      </c>
      <c r="V1049">
        <v>-7.8624446586856632E-5</v>
      </c>
      <c r="W1049">
        <v>0.25</v>
      </c>
    </row>
    <row r="1050" spans="1:23" x14ac:dyDescent="0.25">
      <c r="A1050" t="s">
        <v>2883</v>
      </c>
      <c r="B1050" t="s">
        <v>118</v>
      </c>
      <c r="C1050" t="s">
        <v>45</v>
      </c>
      <c r="D1050" t="s">
        <v>1651</v>
      </c>
      <c r="E1050" t="s">
        <v>1654</v>
      </c>
      <c r="F1050" t="s">
        <v>109</v>
      </c>
      <c r="G1050" t="s">
        <v>1657</v>
      </c>
      <c r="H1050">
        <v>0.9994084446399657</v>
      </c>
      <c r="I1050">
        <v>1.0122598356301902</v>
      </c>
      <c r="J1050">
        <v>-2.3456293231745556E-2</v>
      </c>
      <c r="M1050">
        <v>533.86900000000003</v>
      </c>
      <c r="N1050">
        <v>5.8886899999999999E-2</v>
      </c>
      <c r="O1050">
        <v>-12.53</v>
      </c>
      <c r="P1050">
        <v>534.18499999999995</v>
      </c>
      <c r="Q1050">
        <v>5.8173700000000002E-2</v>
      </c>
      <c r="S1050" t="b">
        <v>0</v>
      </c>
      <c r="T1050" t="b">
        <v>0</v>
      </c>
      <c r="U1050">
        <v>1</v>
      </c>
      <c r="V1050">
        <v>-2.3456293231745556E-2</v>
      </c>
      <c r="W1050">
        <v>0.9</v>
      </c>
    </row>
    <row r="1051" spans="1:23" x14ac:dyDescent="0.25">
      <c r="A1051" t="s">
        <v>2884</v>
      </c>
      <c r="B1051" t="s">
        <v>118</v>
      </c>
      <c r="C1051" t="s">
        <v>45</v>
      </c>
      <c r="D1051" t="s">
        <v>1651</v>
      </c>
      <c r="E1051" t="s">
        <v>1655</v>
      </c>
      <c r="F1051" t="s">
        <v>109</v>
      </c>
      <c r="G1051" t="s">
        <v>1658</v>
      </c>
      <c r="H1051">
        <v>1.238028732886</v>
      </c>
      <c r="I1051">
        <v>1.7957670720695538</v>
      </c>
      <c r="J1051">
        <v>-2.658170164954882E-2</v>
      </c>
      <c r="M1051">
        <v>671.04499999999996</v>
      </c>
      <c r="N1051">
        <v>0.106</v>
      </c>
      <c r="O1051">
        <v>-14.407999999999999</v>
      </c>
      <c r="P1051">
        <v>542.02700000000004</v>
      </c>
      <c r="Q1051">
        <v>5.9027700000000002E-2</v>
      </c>
      <c r="S1051" t="b">
        <v>0</v>
      </c>
      <c r="T1051" t="b">
        <v>0</v>
      </c>
      <c r="U1051">
        <v>1</v>
      </c>
      <c r="V1051">
        <v>-2.658170164954882E-2</v>
      </c>
      <c r="W1051">
        <v>1</v>
      </c>
    </row>
    <row r="1052" spans="1:23" x14ac:dyDescent="0.25">
      <c r="A1052" t="s">
        <v>2885</v>
      </c>
      <c r="B1052" t="s">
        <v>118</v>
      </c>
      <c r="C1052" t="s">
        <v>45</v>
      </c>
      <c r="D1052" t="s">
        <v>1651</v>
      </c>
      <c r="E1052" t="s">
        <v>1655</v>
      </c>
      <c r="F1052" t="s">
        <v>109</v>
      </c>
      <c r="G1052" t="s">
        <v>1659</v>
      </c>
      <c r="H1052">
        <v>0.86627418929315314</v>
      </c>
      <c r="I1052">
        <v>1.8271421722343917</v>
      </c>
      <c r="J1052">
        <v>0</v>
      </c>
      <c r="M1052">
        <v>469.54399999999998</v>
      </c>
      <c r="N1052">
        <v>0.107852</v>
      </c>
      <c r="O1052">
        <v>0.15</v>
      </c>
      <c r="P1052">
        <v>542.02700000000004</v>
      </c>
      <c r="Q1052">
        <v>5.9027700000000002E-2</v>
      </c>
      <c r="S1052" t="b">
        <v>0</v>
      </c>
      <c r="T1052" t="b">
        <v>1</v>
      </c>
      <c r="U1052">
        <v>1</v>
      </c>
      <c r="V1052">
        <v>2.7673898163744609E-4</v>
      </c>
      <c r="W1052">
        <v>0.5</v>
      </c>
    </row>
    <row r="1053" spans="1:23" x14ac:dyDescent="0.25">
      <c r="A1053" t="s">
        <v>2886</v>
      </c>
      <c r="B1053" t="s">
        <v>118</v>
      </c>
      <c r="C1053" t="s">
        <v>45</v>
      </c>
      <c r="D1053" t="s">
        <v>1651</v>
      </c>
      <c r="E1053" t="s">
        <v>1655</v>
      </c>
      <c r="F1053" t="s">
        <v>109</v>
      </c>
      <c r="G1053" t="s">
        <v>1656</v>
      </c>
      <c r="H1053">
        <v>0.67571172653760792</v>
      </c>
      <c r="I1053">
        <v>1.0135377119555733</v>
      </c>
      <c r="J1053">
        <v>0</v>
      </c>
      <c r="M1053">
        <v>366.25400000000002</v>
      </c>
      <c r="N1053">
        <v>5.9826799999999999E-2</v>
      </c>
      <c r="O1053">
        <v>-3.3000000000000002E-2</v>
      </c>
      <c r="P1053">
        <v>542.02700000000004</v>
      </c>
      <c r="Q1053">
        <v>5.9027700000000002E-2</v>
      </c>
      <c r="S1053" t="b">
        <v>0</v>
      </c>
      <c r="T1053" t="b">
        <v>1</v>
      </c>
      <c r="U1053">
        <v>1</v>
      </c>
      <c r="V1053">
        <v>-6.0882575960238139E-5</v>
      </c>
      <c r="W1053">
        <v>0.25</v>
      </c>
    </row>
    <row r="1054" spans="1:23" x14ac:dyDescent="0.25">
      <c r="A1054" t="s">
        <v>2887</v>
      </c>
      <c r="B1054" t="s">
        <v>118</v>
      </c>
      <c r="C1054" t="s">
        <v>45</v>
      </c>
      <c r="D1054" t="s">
        <v>1651</v>
      </c>
      <c r="E1054" t="s">
        <v>1655</v>
      </c>
      <c r="F1054" t="s">
        <v>109</v>
      </c>
      <c r="G1054" t="s">
        <v>1657</v>
      </c>
      <c r="H1054">
        <v>0.99645220625540798</v>
      </c>
      <c r="I1054">
        <v>1.0142475481850046</v>
      </c>
      <c r="J1054">
        <v>-2.7655448898302112E-2</v>
      </c>
      <c r="M1054">
        <v>540.10400000000004</v>
      </c>
      <c r="N1054">
        <v>5.9868699999999997E-2</v>
      </c>
      <c r="O1054">
        <v>-14.99</v>
      </c>
      <c r="P1054">
        <v>542.02700000000004</v>
      </c>
      <c r="Q1054">
        <v>5.9027700000000002E-2</v>
      </c>
      <c r="S1054" t="b">
        <v>0</v>
      </c>
      <c r="T1054" t="b">
        <v>0</v>
      </c>
      <c r="U1054">
        <v>1</v>
      </c>
      <c r="V1054">
        <v>-2.7655448898302112E-2</v>
      </c>
      <c r="W1054">
        <v>0.9</v>
      </c>
    </row>
    <row r="1055" spans="1:23" x14ac:dyDescent="0.25">
      <c r="A1055" t="s">
        <v>2888</v>
      </c>
      <c r="B1055" t="s">
        <v>118</v>
      </c>
      <c r="C1055" t="s">
        <v>45</v>
      </c>
      <c r="D1055" t="s">
        <v>1651</v>
      </c>
      <c r="E1055" t="s">
        <v>1652</v>
      </c>
      <c r="F1055" t="s">
        <v>109</v>
      </c>
      <c r="G1055" t="s">
        <v>1658</v>
      </c>
      <c r="H1055">
        <v>1.1876899121261486</v>
      </c>
      <c r="I1055">
        <v>1.5815727192487594</v>
      </c>
      <c r="J1055">
        <v>-2.2367889422482645E-2</v>
      </c>
      <c r="M1055">
        <v>643.76</v>
      </c>
      <c r="N1055">
        <v>9.3356599999999998E-2</v>
      </c>
      <c r="O1055">
        <v>-12.124000000000001</v>
      </c>
      <c r="P1055">
        <v>542.02700000000004</v>
      </c>
      <c r="Q1055">
        <v>5.9027700000000002E-2</v>
      </c>
      <c r="S1055" t="b">
        <v>0</v>
      </c>
      <c r="T1055" t="b">
        <v>0</v>
      </c>
      <c r="U1055">
        <v>1</v>
      </c>
      <c r="V1055">
        <v>-2.2367889422482645E-2</v>
      </c>
      <c r="W1055">
        <v>1</v>
      </c>
    </row>
    <row r="1056" spans="1:23" x14ac:dyDescent="0.25">
      <c r="A1056" t="s">
        <v>2889</v>
      </c>
      <c r="B1056" t="s">
        <v>118</v>
      </c>
      <c r="C1056" t="s">
        <v>45</v>
      </c>
      <c r="D1056" t="s">
        <v>1651</v>
      </c>
      <c r="E1056" t="s">
        <v>1652</v>
      </c>
      <c r="F1056" t="s">
        <v>109</v>
      </c>
      <c r="G1056" t="s">
        <v>1659</v>
      </c>
      <c r="H1056">
        <v>1.0071786091836752</v>
      </c>
      <c r="I1056">
        <v>1.55868346555939</v>
      </c>
      <c r="J1056">
        <v>0</v>
      </c>
      <c r="M1056">
        <v>545.91800000000001</v>
      </c>
      <c r="N1056">
        <v>9.2005500000000004E-2</v>
      </c>
      <c r="O1056">
        <v>0.155</v>
      </c>
      <c r="P1056">
        <v>542.02700000000004</v>
      </c>
      <c r="Q1056">
        <v>5.9027700000000002E-2</v>
      </c>
      <c r="S1056" t="b">
        <v>0</v>
      </c>
      <c r="T1056" t="b">
        <v>1</v>
      </c>
      <c r="U1056">
        <v>1</v>
      </c>
      <c r="V1056">
        <v>2.8596361435869426E-4</v>
      </c>
      <c r="W1056">
        <v>0.5</v>
      </c>
    </row>
    <row r="1057" spans="1:23" x14ac:dyDescent="0.25">
      <c r="A1057" t="s">
        <v>2890</v>
      </c>
      <c r="B1057" t="s">
        <v>118</v>
      </c>
      <c r="C1057" t="s">
        <v>45</v>
      </c>
      <c r="D1057" t="s">
        <v>1651</v>
      </c>
      <c r="E1057" t="s">
        <v>1652</v>
      </c>
      <c r="F1057" t="s">
        <v>109</v>
      </c>
      <c r="G1057" t="s">
        <v>1656</v>
      </c>
      <c r="H1057">
        <v>0.71508983869807219</v>
      </c>
      <c r="I1057">
        <v>1.0162398331630742</v>
      </c>
      <c r="J1057">
        <v>0</v>
      </c>
      <c r="M1057">
        <v>387.59800000000001</v>
      </c>
      <c r="N1057">
        <v>5.9986299999999999E-2</v>
      </c>
      <c r="O1057">
        <v>-3.5999999999999997E-2</v>
      </c>
      <c r="P1057">
        <v>542.02700000000004</v>
      </c>
      <c r="Q1057">
        <v>5.9027700000000002E-2</v>
      </c>
      <c r="S1057" t="b">
        <v>0</v>
      </c>
      <c r="T1057" t="b">
        <v>1</v>
      </c>
      <c r="U1057">
        <v>1</v>
      </c>
      <c r="V1057">
        <v>-6.641735559298706E-5</v>
      </c>
      <c r="W1057">
        <v>0.25</v>
      </c>
    </row>
    <row r="1058" spans="1:23" x14ac:dyDescent="0.25">
      <c r="A1058" t="s">
        <v>2891</v>
      </c>
      <c r="B1058" t="s">
        <v>118</v>
      </c>
      <c r="C1058" t="s">
        <v>45</v>
      </c>
      <c r="D1058" t="s">
        <v>1651</v>
      </c>
      <c r="E1058" t="s">
        <v>1652</v>
      </c>
      <c r="F1058" t="s">
        <v>109</v>
      </c>
      <c r="G1058" t="s">
        <v>1657</v>
      </c>
      <c r="H1058">
        <v>0.99957751182136678</v>
      </c>
      <c r="I1058">
        <v>1.0187844012217993</v>
      </c>
      <c r="J1058">
        <v>-2.3926852352373587E-2</v>
      </c>
      <c r="M1058">
        <v>541.798</v>
      </c>
      <c r="N1058">
        <v>6.0136500000000002E-2</v>
      </c>
      <c r="O1058">
        <v>-12.968999999999999</v>
      </c>
      <c r="P1058">
        <v>542.02700000000004</v>
      </c>
      <c r="Q1058">
        <v>5.9027700000000002E-2</v>
      </c>
      <c r="S1058" t="b">
        <v>0</v>
      </c>
      <c r="T1058" t="b">
        <v>0</v>
      </c>
      <c r="U1058">
        <v>1</v>
      </c>
      <c r="V1058">
        <v>-2.3926852352373587E-2</v>
      </c>
      <c r="W1058">
        <v>0.9</v>
      </c>
    </row>
    <row r="1059" spans="1:23" x14ac:dyDescent="0.25">
      <c r="A1059" t="s">
        <v>2892</v>
      </c>
      <c r="B1059" t="s">
        <v>118</v>
      </c>
      <c r="C1059" t="s">
        <v>45</v>
      </c>
      <c r="D1059" t="s">
        <v>1651</v>
      </c>
      <c r="E1059" t="s">
        <v>1653</v>
      </c>
      <c r="F1059" t="s">
        <v>109</v>
      </c>
      <c r="G1059" t="s">
        <v>1658</v>
      </c>
      <c r="H1059">
        <v>1.1759487995985438</v>
      </c>
      <c r="I1059">
        <v>1.507200856547011</v>
      </c>
      <c r="J1059">
        <v>-2.4508004213812225E-2</v>
      </c>
      <c r="M1059">
        <v>637.39599999999996</v>
      </c>
      <c r="N1059">
        <v>8.8966600000000007E-2</v>
      </c>
      <c r="O1059">
        <v>-13.284000000000001</v>
      </c>
      <c r="P1059">
        <v>542.02700000000004</v>
      </c>
      <c r="Q1059">
        <v>5.9027700000000002E-2</v>
      </c>
      <c r="S1059" t="b">
        <v>0</v>
      </c>
      <c r="T1059" t="b">
        <v>0</v>
      </c>
      <c r="U1059">
        <v>1</v>
      </c>
      <c r="V1059">
        <v>-2.4508004213812225E-2</v>
      </c>
      <c r="W1059">
        <v>1</v>
      </c>
    </row>
    <row r="1060" spans="1:23" x14ac:dyDescent="0.25">
      <c r="A1060" t="s">
        <v>2893</v>
      </c>
      <c r="B1060" t="s">
        <v>118</v>
      </c>
      <c r="C1060" t="s">
        <v>45</v>
      </c>
      <c r="D1060" t="s">
        <v>1651</v>
      </c>
      <c r="E1060" t="s">
        <v>1653</v>
      </c>
      <c r="F1060" t="s">
        <v>109</v>
      </c>
      <c r="G1060" t="s">
        <v>1659</v>
      </c>
      <c r="H1060">
        <v>1.0089294444741681</v>
      </c>
      <c r="I1060">
        <v>1.5439835873666092</v>
      </c>
      <c r="J1060">
        <v>0</v>
      </c>
      <c r="M1060">
        <v>546.86699999999996</v>
      </c>
      <c r="N1060">
        <v>9.1137800000000005E-2</v>
      </c>
      <c r="O1060">
        <v>0.13100000000000001</v>
      </c>
      <c r="P1060">
        <v>542.02700000000004</v>
      </c>
      <c r="Q1060">
        <v>5.9027700000000002E-2</v>
      </c>
      <c r="S1060" t="b">
        <v>0</v>
      </c>
      <c r="T1060" t="b">
        <v>1</v>
      </c>
      <c r="U1060">
        <v>1</v>
      </c>
      <c r="V1060">
        <v>2.4168537729670291E-4</v>
      </c>
      <c r="W1060">
        <v>0.5</v>
      </c>
    </row>
    <row r="1061" spans="1:23" x14ac:dyDescent="0.25">
      <c r="A1061" t="s">
        <v>2894</v>
      </c>
      <c r="B1061" t="s">
        <v>118</v>
      </c>
      <c r="C1061" t="s">
        <v>45</v>
      </c>
      <c r="D1061" t="s">
        <v>1651</v>
      </c>
      <c r="E1061" t="s">
        <v>1653</v>
      </c>
      <c r="F1061" t="s">
        <v>109</v>
      </c>
      <c r="G1061" t="s">
        <v>1656</v>
      </c>
      <c r="H1061">
        <v>0.69813311882987372</v>
      </c>
      <c r="I1061">
        <v>1.0162398331630742</v>
      </c>
      <c r="J1061">
        <v>0</v>
      </c>
      <c r="M1061">
        <v>378.40699999999998</v>
      </c>
      <c r="N1061">
        <v>5.9986299999999999E-2</v>
      </c>
      <c r="O1061">
        <v>-2.5000000000000001E-2</v>
      </c>
      <c r="P1061">
        <v>542.02700000000004</v>
      </c>
      <c r="Q1061">
        <v>5.9027700000000002E-2</v>
      </c>
      <c r="S1061" t="b">
        <v>0</v>
      </c>
      <c r="T1061" t="b">
        <v>1</v>
      </c>
      <c r="U1061">
        <v>1</v>
      </c>
      <c r="V1061">
        <v>-4.6123163606241014E-5</v>
      </c>
      <c r="W1061">
        <v>0.25</v>
      </c>
    </row>
    <row r="1062" spans="1:23" x14ac:dyDescent="0.25">
      <c r="A1062" t="s">
        <v>2895</v>
      </c>
      <c r="B1062" t="s">
        <v>118</v>
      </c>
      <c r="C1062" t="s">
        <v>45</v>
      </c>
      <c r="D1062" t="s">
        <v>1651</v>
      </c>
      <c r="E1062" t="s">
        <v>1653</v>
      </c>
      <c r="F1062" t="s">
        <v>109</v>
      </c>
      <c r="G1062" t="s">
        <v>1657</v>
      </c>
      <c r="H1062">
        <v>0.99855173266276387</v>
      </c>
      <c r="I1062">
        <v>1.0098208129403652</v>
      </c>
      <c r="J1062">
        <v>-2.5223835712981087E-2</v>
      </c>
      <c r="M1062">
        <v>541.24199999999996</v>
      </c>
      <c r="N1062">
        <v>5.9607399999999998E-2</v>
      </c>
      <c r="O1062">
        <v>-13.672000000000001</v>
      </c>
      <c r="P1062">
        <v>542.02700000000004</v>
      </c>
      <c r="Q1062">
        <v>5.9027700000000002E-2</v>
      </c>
      <c r="S1062" t="b">
        <v>0</v>
      </c>
      <c r="T1062" t="b">
        <v>0</v>
      </c>
      <c r="U1062">
        <v>1</v>
      </c>
      <c r="V1062">
        <v>-2.5223835712981087E-2</v>
      </c>
      <c r="W1062">
        <v>0.9</v>
      </c>
    </row>
    <row r="1063" spans="1:23" x14ac:dyDescent="0.25">
      <c r="A1063" t="s">
        <v>2896</v>
      </c>
      <c r="B1063" t="s">
        <v>118</v>
      </c>
      <c r="C1063" t="s">
        <v>45</v>
      </c>
      <c r="D1063" t="s">
        <v>1651</v>
      </c>
      <c r="E1063" t="s">
        <v>1654</v>
      </c>
      <c r="F1063" t="s">
        <v>110</v>
      </c>
      <c r="G1063" t="s">
        <v>1658</v>
      </c>
      <c r="H1063">
        <v>1.2172880181959433</v>
      </c>
      <c r="I1063">
        <v>1.7820160484392451</v>
      </c>
      <c r="J1063">
        <v>-2.4180761346724453E-2</v>
      </c>
      <c r="M1063">
        <v>650.25699999999995</v>
      </c>
      <c r="N1063">
        <v>9.7004400000000005E-2</v>
      </c>
      <c r="O1063">
        <v>-12.917</v>
      </c>
      <c r="P1063">
        <v>534.18499999999995</v>
      </c>
      <c r="Q1063">
        <v>5.4435200000000003E-2</v>
      </c>
      <c r="S1063" t="b">
        <v>0</v>
      </c>
      <c r="T1063" t="b">
        <v>0</v>
      </c>
      <c r="U1063">
        <v>1</v>
      </c>
      <c r="V1063">
        <v>-2.4180761346724453E-2</v>
      </c>
      <c r="W1063">
        <v>1</v>
      </c>
    </row>
    <row r="1064" spans="1:23" x14ac:dyDescent="0.25">
      <c r="A1064" t="s">
        <v>2897</v>
      </c>
      <c r="B1064" t="s">
        <v>118</v>
      </c>
      <c r="C1064" t="s">
        <v>45</v>
      </c>
      <c r="D1064" t="s">
        <v>1651</v>
      </c>
      <c r="E1064" t="s">
        <v>1654</v>
      </c>
      <c r="F1064" t="s">
        <v>110</v>
      </c>
      <c r="G1064" t="s">
        <v>1659</v>
      </c>
      <c r="H1064">
        <v>0.86720330971479931</v>
      </c>
      <c r="I1064">
        <v>1.8283518752571863</v>
      </c>
      <c r="J1064">
        <v>0</v>
      </c>
      <c r="M1064">
        <v>463.24700000000001</v>
      </c>
      <c r="N1064">
        <v>9.9526699999999996E-2</v>
      </c>
      <c r="O1064">
        <v>0.11899999999999999</v>
      </c>
      <c r="P1064">
        <v>534.18499999999995</v>
      </c>
      <c r="Q1064">
        <v>5.4435200000000003E-2</v>
      </c>
      <c r="S1064" t="b">
        <v>0</v>
      </c>
      <c r="T1064" t="b">
        <v>1</v>
      </c>
      <c r="U1064">
        <v>1</v>
      </c>
      <c r="V1064">
        <v>2.2276926532942707E-4</v>
      </c>
      <c r="W1064">
        <v>0.5</v>
      </c>
    </row>
    <row r="1065" spans="1:23" x14ac:dyDescent="0.25">
      <c r="A1065" t="s">
        <v>2898</v>
      </c>
      <c r="B1065" t="s">
        <v>118</v>
      </c>
      <c r="C1065" t="s">
        <v>45</v>
      </c>
      <c r="D1065" t="s">
        <v>1651</v>
      </c>
      <c r="E1065" t="s">
        <v>1654</v>
      </c>
      <c r="F1065" t="s">
        <v>110</v>
      </c>
      <c r="G1065" t="s">
        <v>1656</v>
      </c>
      <c r="H1065">
        <v>0.70688431910293259</v>
      </c>
      <c r="I1065">
        <v>1.0138788871906412</v>
      </c>
      <c r="J1065">
        <v>0</v>
      </c>
      <c r="M1065">
        <v>377.60700000000003</v>
      </c>
      <c r="N1065">
        <v>5.5190700000000002E-2</v>
      </c>
      <c r="O1065">
        <v>-3.9E-2</v>
      </c>
      <c r="P1065">
        <v>534.18499999999995</v>
      </c>
      <c r="Q1065">
        <v>5.4435200000000003E-2</v>
      </c>
      <c r="S1065" t="b">
        <v>0</v>
      </c>
      <c r="T1065" t="b">
        <v>1</v>
      </c>
      <c r="U1065">
        <v>1</v>
      </c>
      <c r="V1065">
        <v>-7.3008414687795431E-5</v>
      </c>
      <c r="W1065">
        <v>0.25</v>
      </c>
    </row>
    <row r="1066" spans="1:23" x14ac:dyDescent="0.25">
      <c r="A1066" t="s">
        <v>2899</v>
      </c>
      <c r="B1066" t="s">
        <v>118</v>
      </c>
      <c r="C1066" t="s">
        <v>45</v>
      </c>
      <c r="D1066" t="s">
        <v>1651</v>
      </c>
      <c r="E1066" t="s">
        <v>1654</v>
      </c>
      <c r="F1066" t="s">
        <v>110</v>
      </c>
      <c r="G1066" t="s">
        <v>1657</v>
      </c>
      <c r="H1066">
        <v>0.99779477147430196</v>
      </c>
      <c r="I1066">
        <v>1.0165058638528011</v>
      </c>
      <c r="J1066">
        <v>-2.4517723260668121E-2</v>
      </c>
      <c r="M1066">
        <v>533.00699999999995</v>
      </c>
      <c r="N1066">
        <v>5.53337E-2</v>
      </c>
      <c r="O1066">
        <v>-13.097</v>
      </c>
      <c r="P1066">
        <v>534.18499999999995</v>
      </c>
      <c r="Q1066">
        <v>5.4435200000000003E-2</v>
      </c>
      <c r="S1066" t="b">
        <v>0</v>
      </c>
      <c r="T1066" t="b">
        <v>0</v>
      </c>
      <c r="U1066">
        <v>1</v>
      </c>
      <c r="V1066">
        <v>-2.4517723260668121E-2</v>
      </c>
      <c r="W1066">
        <v>0.9</v>
      </c>
    </row>
    <row r="1067" spans="1:23" x14ac:dyDescent="0.25">
      <c r="A1067" t="s">
        <v>2900</v>
      </c>
      <c r="B1067" t="s">
        <v>118</v>
      </c>
      <c r="C1067" t="s">
        <v>45</v>
      </c>
      <c r="D1067" t="s">
        <v>1651</v>
      </c>
      <c r="E1067" t="s">
        <v>1655</v>
      </c>
      <c r="F1067" t="s">
        <v>110</v>
      </c>
      <c r="G1067" t="s">
        <v>1658</v>
      </c>
      <c r="H1067">
        <v>1.2548599977491894</v>
      </c>
      <c r="I1067">
        <v>1.7297359440204945</v>
      </c>
      <c r="J1067">
        <v>-2.9677488390799714E-2</v>
      </c>
      <c r="M1067">
        <v>680.16800000000001</v>
      </c>
      <c r="N1067">
        <v>9.5541100000000004E-2</v>
      </c>
      <c r="O1067">
        <v>-16.085999999999999</v>
      </c>
      <c r="P1067">
        <v>542.02700000000004</v>
      </c>
      <c r="Q1067">
        <v>5.5234499999999999E-2</v>
      </c>
      <c r="S1067" t="b">
        <v>0</v>
      </c>
      <c r="T1067" t="b">
        <v>0</v>
      </c>
      <c r="U1067">
        <v>1</v>
      </c>
      <c r="V1067">
        <v>-2.9677488390799714E-2</v>
      </c>
      <c r="W1067">
        <v>1</v>
      </c>
    </row>
    <row r="1068" spans="1:23" x14ac:dyDescent="0.25">
      <c r="A1068" t="s">
        <v>2901</v>
      </c>
      <c r="B1068" t="s">
        <v>118</v>
      </c>
      <c r="C1068" t="s">
        <v>45</v>
      </c>
      <c r="D1068" t="s">
        <v>1651</v>
      </c>
      <c r="E1068" t="s">
        <v>1655</v>
      </c>
      <c r="F1068" t="s">
        <v>110</v>
      </c>
      <c r="G1068" t="s">
        <v>1659</v>
      </c>
      <c r="H1068">
        <v>0.82741081163853447</v>
      </c>
      <c r="I1068">
        <v>1.8055128588110692</v>
      </c>
      <c r="J1068">
        <v>0</v>
      </c>
      <c r="M1068">
        <v>448.47899999999998</v>
      </c>
      <c r="N1068">
        <v>9.9726599999999999E-2</v>
      </c>
      <c r="O1068">
        <v>0.157</v>
      </c>
      <c r="P1068">
        <v>542.02700000000004</v>
      </c>
      <c r="Q1068">
        <v>5.5234499999999999E-2</v>
      </c>
      <c r="S1068" t="b">
        <v>0</v>
      </c>
      <c r="T1068" t="b">
        <v>1</v>
      </c>
      <c r="U1068">
        <v>1</v>
      </c>
      <c r="V1068">
        <v>2.8965346744719354E-4</v>
      </c>
      <c r="W1068">
        <v>0.5</v>
      </c>
    </row>
    <row r="1069" spans="1:23" x14ac:dyDescent="0.25">
      <c r="A1069" t="s">
        <v>2902</v>
      </c>
      <c r="B1069" t="s">
        <v>118</v>
      </c>
      <c r="C1069" t="s">
        <v>45</v>
      </c>
      <c r="D1069" t="s">
        <v>1651</v>
      </c>
      <c r="E1069" t="s">
        <v>1655</v>
      </c>
      <c r="F1069" t="s">
        <v>110</v>
      </c>
      <c r="G1069" t="s">
        <v>1656</v>
      </c>
      <c r="H1069">
        <v>0.63958621987465569</v>
      </c>
      <c r="I1069">
        <v>1.0138627126162092</v>
      </c>
      <c r="J1069">
        <v>0</v>
      </c>
      <c r="M1069">
        <v>346.673</v>
      </c>
      <c r="N1069">
        <v>5.60002E-2</v>
      </c>
      <c r="O1069">
        <v>-0.03</v>
      </c>
      <c r="P1069">
        <v>542.02700000000004</v>
      </c>
      <c r="Q1069">
        <v>5.5234499999999999E-2</v>
      </c>
      <c r="S1069" t="b">
        <v>0</v>
      </c>
      <c r="T1069" t="b">
        <v>1</v>
      </c>
      <c r="U1069">
        <v>1</v>
      </c>
      <c r="V1069">
        <v>-5.5347796327489217E-5</v>
      </c>
      <c r="W1069">
        <v>0.25</v>
      </c>
    </row>
    <row r="1070" spans="1:23" x14ac:dyDescent="0.25">
      <c r="A1070" t="s">
        <v>2903</v>
      </c>
      <c r="B1070" t="s">
        <v>118</v>
      </c>
      <c r="C1070" t="s">
        <v>45</v>
      </c>
      <c r="D1070" t="s">
        <v>1651</v>
      </c>
      <c r="E1070" t="s">
        <v>1655</v>
      </c>
      <c r="F1070" t="s">
        <v>110</v>
      </c>
      <c r="G1070" t="s">
        <v>1657</v>
      </c>
      <c r="H1070">
        <v>0.99437481896658264</v>
      </c>
      <c r="I1070">
        <v>1.0165530601345174</v>
      </c>
      <c r="J1070">
        <v>-2.9983746197145156E-2</v>
      </c>
      <c r="M1070">
        <v>538.97799999999995</v>
      </c>
      <c r="N1070">
        <v>5.6148799999999999E-2</v>
      </c>
      <c r="O1070">
        <v>-16.251999999999999</v>
      </c>
      <c r="P1070">
        <v>542.02700000000004</v>
      </c>
      <c r="Q1070">
        <v>5.5234499999999999E-2</v>
      </c>
      <c r="S1070" t="b">
        <v>0</v>
      </c>
      <c r="T1070" t="b">
        <v>0</v>
      </c>
      <c r="U1070">
        <v>1</v>
      </c>
      <c r="V1070">
        <v>-2.9983746197145156E-2</v>
      </c>
      <c r="W1070">
        <v>0.9</v>
      </c>
    </row>
    <row r="1071" spans="1:23" x14ac:dyDescent="0.25">
      <c r="A1071" t="s">
        <v>2904</v>
      </c>
      <c r="B1071" t="s">
        <v>118</v>
      </c>
      <c r="C1071" t="s">
        <v>45</v>
      </c>
      <c r="D1071" t="s">
        <v>1651</v>
      </c>
      <c r="E1071" t="s">
        <v>1652</v>
      </c>
      <c r="F1071" t="s">
        <v>110</v>
      </c>
      <c r="G1071" t="s">
        <v>1658</v>
      </c>
      <c r="H1071">
        <v>1.1744175105668166</v>
      </c>
      <c r="I1071">
        <v>1.5022621730983354</v>
      </c>
      <c r="J1071">
        <v>-2.9336176980113534E-2</v>
      </c>
      <c r="M1071">
        <v>636.56600000000003</v>
      </c>
      <c r="N1071">
        <v>8.29767E-2</v>
      </c>
      <c r="O1071">
        <v>-15.901</v>
      </c>
      <c r="P1071">
        <v>542.02700000000004</v>
      </c>
      <c r="Q1071">
        <v>5.5234499999999999E-2</v>
      </c>
      <c r="S1071" t="b">
        <v>0</v>
      </c>
      <c r="T1071" t="b">
        <v>0</v>
      </c>
      <c r="U1071">
        <v>1</v>
      </c>
      <c r="V1071">
        <v>-2.9336176980113534E-2</v>
      </c>
      <c r="W1071">
        <v>1</v>
      </c>
    </row>
    <row r="1072" spans="1:23" x14ac:dyDescent="0.25">
      <c r="A1072" t="s">
        <v>2905</v>
      </c>
      <c r="B1072" t="s">
        <v>118</v>
      </c>
      <c r="C1072" t="s">
        <v>45</v>
      </c>
      <c r="D1072" t="s">
        <v>1651</v>
      </c>
      <c r="E1072" t="s">
        <v>1652</v>
      </c>
      <c r="F1072" t="s">
        <v>110</v>
      </c>
      <c r="G1072" t="s">
        <v>1659</v>
      </c>
      <c r="H1072">
        <v>0.89555686340348351</v>
      </c>
      <c r="I1072">
        <v>1.5232237098190442</v>
      </c>
      <c r="J1072">
        <v>0</v>
      </c>
      <c r="M1072">
        <v>485.416</v>
      </c>
      <c r="N1072">
        <v>8.4134500000000001E-2</v>
      </c>
      <c r="O1072">
        <v>0.16500000000000001</v>
      </c>
      <c r="P1072">
        <v>542.02700000000004</v>
      </c>
      <c r="Q1072">
        <v>5.5234499999999999E-2</v>
      </c>
      <c r="S1072" t="b">
        <v>0</v>
      </c>
      <c r="T1072" t="b">
        <v>1</v>
      </c>
      <c r="U1072">
        <v>1</v>
      </c>
      <c r="V1072">
        <v>3.0441287980119072E-4</v>
      </c>
      <c r="W1072">
        <v>0.5</v>
      </c>
    </row>
    <row r="1073" spans="1:23" x14ac:dyDescent="0.25">
      <c r="A1073" t="s">
        <v>2906</v>
      </c>
      <c r="B1073" t="s">
        <v>118</v>
      </c>
      <c r="C1073" t="s">
        <v>45</v>
      </c>
      <c r="D1073" t="s">
        <v>1651</v>
      </c>
      <c r="E1073" t="s">
        <v>1652</v>
      </c>
      <c r="F1073" t="s">
        <v>110</v>
      </c>
      <c r="G1073" t="s">
        <v>1656</v>
      </c>
      <c r="H1073">
        <v>0.63948290398817764</v>
      </c>
      <c r="I1073">
        <v>1.016596511238447</v>
      </c>
      <c r="J1073">
        <v>0</v>
      </c>
      <c r="M1073">
        <v>346.61700000000002</v>
      </c>
      <c r="N1073">
        <v>5.6151199999999998E-2</v>
      </c>
      <c r="O1073">
        <v>-3.1E-2</v>
      </c>
      <c r="P1073">
        <v>542.02700000000004</v>
      </c>
      <c r="Q1073">
        <v>5.5234499999999999E-2</v>
      </c>
      <c r="S1073" t="b">
        <v>0</v>
      </c>
      <c r="T1073" t="b">
        <v>1</v>
      </c>
      <c r="U1073">
        <v>1</v>
      </c>
      <c r="V1073">
        <v>-5.7192722871738858E-5</v>
      </c>
      <c r="W1073">
        <v>0.25</v>
      </c>
    </row>
    <row r="1074" spans="1:23" x14ac:dyDescent="0.25">
      <c r="A1074" t="s">
        <v>2907</v>
      </c>
      <c r="B1074" t="s">
        <v>118</v>
      </c>
      <c r="C1074" t="s">
        <v>45</v>
      </c>
      <c r="D1074" t="s">
        <v>1651</v>
      </c>
      <c r="E1074" t="s">
        <v>1652</v>
      </c>
      <c r="F1074" t="s">
        <v>110</v>
      </c>
      <c r="G1074" t="s">
        <v>1657</v>
      </c>
      <c r="H1074">
        <v>0.99541904739062803</v>
      </c>
      <c r="I1074">
        <v>1.0111307244566348</v>
      </c>
      <c r="J1074">
        <v>-2.9847221632870687E-2</v>
      </c>
      <c r="M1074">
        <v>539.54399999999998</v>
      </c>
      <c r="N1074">
        <v>5.5849299999999998E-2</v>
      </c>
      <c r="O1074">
        <v>-16.178000000000001</v>
      </c>
      <c r="P1074">
        <v>542.02700000000004</v>
      </c>
      <c r="Q1074">
        <v>5.5234499999999999E-2</v>
      </c>
      <c r="S1074" t="b">
        <v>0</v>
      </c>
      <c r="T1074" t="b">
        <v>0</v>
      </c>
      <c r="U1074">
        <v>1</v>
      </c>
      <c r="V1074">
        <v>-2.9847221632870687E-2</v>
      </c>
      <c r="W1074">
        <v>0.9</v>
      </c>
    </row>
    <row r="1075" spans="1:23" x14ac:dyDescent="0.25">
      <c r="A1075" t="s">
        <v>2908</v>
      </c>
      <c r="B1075" t="s">
        <v>118</v>
      </c>
      <c r="C1075" t="s">
        <v>45</v>
      </c>
      <c r="D1075" t="s">
        <v>1651</v>
      </c>
      <c r="E1075" t="s">
        <v>1653</v>
      </c>
      <c r="F1075" t="s">
        <v>110</v>
      </c>
      <c r="G1075" t="s">
        <v>1658</v>
      </c>
      <c r="H1075">
        <v>1.1540569012244777</v>
      </c>
      <c r="I1075">
        <v>1.4347916610089708</v>
      </c>
      <c r="J1075">
        <v>-2.628466847592463E-2</v>
      </c>
      <c r="M1075">
        <v>625.53</v>
      </c>
      <c r="N1075">
        <v>7.9250000000000001E-2</v>
      </c>
      <c r="O1075">
        <v>-14.247</v>
      </c>
      <c r="P1075">
        <v>542.02700000000004</v>
      </c>
      <c r="Q1075">
        <v>5.5234499999999999E-2</v>
      </c>
      <c r="S1075" t="b">
        <v>0</v>
      </c>
      <c r="T1075" t="b">
        <v>0</v>
      </c>
      <c r="U1075">
        <v>1</v>
      </c>
      <c r="V1075">
        <v>-2.628466847592463E-2</v>
      </c>
      <c r="W1075">
        <v>1</v>
      </c>
    </row>
    <row r="1076" spans="1:23" x14ac:dyDescent="0.25">
      <c r="A1076" t="s">
        <v>2909</v>
      </c>
      <c r="B1076" t="s">
        <v>118</v>
      </c>
      <c r="C1076" t="s">
        <v>45</v>
      </c>
      <c r="D1076" t="s">
        <v>1651</v>
      </c>
      <c r="E1076" t="s">
        <v>1653</v>
      </c>
      <c r="F1076" t="s">
        <v>110</v>
      </c>
      <c r="G1076" t="s">
        <v>1659</v>
      </c>
      <c r="H1076">
        <v>0.97019705660419131</v>
      </c>
      <c r="I1076">
        <v>1.4628140021182414</v>
      </c>
      <c r="J1076">
        <v>0</v>
      </c>
      <c r="M1076">
        <v>525.87300000000005</v>
      </c>
      <c r="N1076">
        <v>8.0797800000000003E-2</v>
      </c>
      <c r="O1076">
        <v>0.115</v>
      </c>
      <c r="P1076">
        <v>542.02700000000004</v>
      </c>
      <c r="Q1076">
        <v>5.5234499999999999E-2</v>
      </c>
      <c r="S1076" t="b">
        <v>0</v>
      </c>
      <c r="T1076" t="b">
        <v>1</v>
      </c>
      <c r="U1076">
        <v>1</v>
      </c>
      <c r="V1076">
        <v>2.1216655258870867E-4</v>
      </c>
      <c r="W1076">
        <v>0.5</v>
      </c>
    </row>
    <row r="1077" spans="1:23" x14ac:dyDescent="0.25">
      <c r="A1077" t="s">
        <v>2910</v>
      </c>
      <c r="B1077" t="s">
        <v>118</v>
      </c>
      <c r="C1077" t="s">
        <v>45</v>
      </c>
      <c r="D1077" t="s">
        <v>1651</v>
      </c>
      <c r="E1077" t="s">
        <v>1653</v>
      </c>
      <c r="F1077" t="s">
        <v>110</v>
      </c>
      <c r="G1077" t="s">
        <v>1656</v>
      </c>
      <c r="H1077">
        <v>0.67823558605014134</v>
      </c>
      <c r="I1077">
        <v>1.016596511238447</v>
      </c>
      <c r="J1077">
        <v>0</v>
      </c>
      <c r="M1077">
        <v>367.62200000000001</v>
      </c>
      <c r="N1077">
        <v>5.6151199999999998E-2</v>
      </c>
      <c r="O1077">
        <v>-2.4E-2</v>
      </c>
      <c r="P1077">
        <v>542.02700000000004</v>
      </c>
      <c r="Q1077">
        <v>5.5234499999999999E-2</v>
      </c>
      <c r="S1077" t="b">
        <v>0</v>
      </c>
      <c r="T1077" t="b">
        <v>1</v>
      </c>
      <c r="U1077">
        <v>1</v>
      </c>
      <c r="V1077">
        <v>-4.4278237061991374E-5</v>
      </c>
      <c r="W1077">
        <v>0.25</v>
      </c>
    </row>
    <row r="1078" spans="1:23" x14ac:dyDescent="0.25">
      <c r="A1078" t="s">
        <v>2911</v>
      </c>
      <c r="B1078" t="s">
        <v>118</v>
      </c>
      <c r="C1078" t="s">
        <v>45</v>
      </c>
      <c r="D1078" t="s">
        <v>1651</v>
      </c>
      <c r="E1078" t="s">
        <v>1653</v>
      </c>
      <c r="F1078" t="s">
        <v>110</v>
      </c>
      <c r="G1078" t="s">
        <v>1657</v>
      </c>
      <c r="H1078">
        <v>0.99775287946910385</v>
      </c>
      <c r="I1078">
        <v>1.0083661479691135</v>
      </c>
      <c r="J1078">
        <v>-2.6961756517664248E-2</v>
      </c>
      <c r="M1078">
        <v>540.80899999999997</v>
      </c>
      <c r="N1078">
        <v>5.5696599999999999E-2</v>
      </c>
      <c r="O1078">
        <v>-14.614000000000001</v>
      </c>
      <c r="P1078">
        <v>542.02700000000004</v>
      </c>
      <c r="Q1078">
        <v>5.5234499999999999E-2</v>
      </c>
      <c r="S1078" t="b">
        <v>0</v>
      </c>
      <c r="T1078" t="b">
        <v>0</v>
      </c>
      <c r="U1078">
        <v>1</v>
      </c>
      <c r="V1078">
        <v>-2.6961756517664248E-2</v>
      </c>
      <c r="W1078">
        <v>0.9</v>
      </c>
    </row>
    <row r="1079" spans="1:23" x14ac:dyDescent="0.25">
      <c r="A1079" t="s">
        <v>2912</v>
      </c>
      <c r="B1079" t="s">
        <v>118</v>
      </c>
      <c r="C1079" t="s">
        <v>45</v>
      </c>
      <c r="D1079" t="s">
        <v>1651</v>
      </c>
      <c r="E1079" t="s">
        <v>1654</v>
      </c>
      <c r="F1079" t="s">
        <v>111</v>
      </c>
      <c r="G1079" t="s">
        <v>1658</v>
      </c>
      <c r="H1079">
        <v>1.1891348502859496</v>
      </c>
      <c r="I1079">
        <v>1.8028765576196804</v>
      </c>
      <c r="J1079">
        <v>-2.7078633806640023E-2</v>
      </c>
      <c r="M1079">
        <v>635.21799999999996</v>
      </c>
      <c r="N1079">
        <v>0.10488</v>
      </c>
      <c r="O1079">
        <v>-14.465</v>
      </c>
      <c r="P1079">
        <v>534.18499999999995</v>
      </c>
      <c r="Q1079">
        <v>5.8173700000000002E-2</v>
      </c>
      <c r="S1079" t="b">
        <v>0</v>
      </c>
      <c r="T1079" t="b">
        <v>0</v>
      </c>
      <c r="U1079">
        <v>1</v>
      </c>
      <c r="V1079">
        <v>-2.7078633806640023E-2</v>
      </c>
      <c r="W1079">
        <v>1</v>
      </c>
    </row>
    <row r="1080" spans="1:23" x14ac:dyDescent="0.25">
      <c r="A1080" t="s">
        <v>2913</v>
      </c>
      <c r="B1080" t="s">
        <v>118</v>
      </c>
      <c r="C1080" t="s">
        <v>45</v>
      </c>
      <c r="D1080" t="s">
        <v>1651</v>
      </c>
      <c r="E1080" t="s">
        <v>1654</v>
      </c>
      <c r="F1080" t="s">
        <v>111</v>
      </c>
      <c r="G1080" t="s">
        <v>1659</v>
      </c>
      <c r="H1080">
        <v>0.82330091634920499</v>
      </c>
      <c r="I1080">
        <v>1.7882651438708557</v>
      </c>
      <c r="J1080">
        <v>0</v>
      </c>
      <c r="M1080">
        <v>439.79500000000002</v>
      </c>
      <c r="N1080">
        <v>0.10403</v>
      </c>
      <c r="O1080">
        <v>0.13700000000000001</v>
      </c>
      <c r="P1080">
        <v>534.18499999999995</v>
      </c>
      <c r="Q1080">
        <v>5.8173700000000002E-2</v>
      </c>
      <c r="S1080" t="b">
        <v>0</v>
      </c>
      <c r="T1080" t="b">
        <v>1</v>
      </c>
      <c r="U1080">
        <v>1</v>
      </c>
      <c r="V1080">
        <v>2.5646545672379425E-4</v>
      </c>
      <c r="W1080">
        <v>0.5</v>
      </c>
    </row>
    <row r="1081" spans="1:23" x14ac:dyDescent="0.25">
      <c r="A1081" t="s">
        <v>2914</v>
      </c>
      <c r="B1081" t="s">
        <v>118</v>
      </c>
      <c r="C1081" t="s">
        <v>45</v>
      </c>
      <c r="D1081" t="s">
        <v>1651</v>
      </c>
      <c r="E1081" t="s">
        <v>1654</v>
      </c>
      <c r="F1081" t="s">
        <v>111</v>
      </c>
      <c r="G1081" t="s">
        <v>1656</v>
      </c>
      <c r="H1081">
        <v>0.67332104046350993</v>
      </c>
      <c r="I1081">
        <v>1.0139238178077035</v>
      </c>
      <c r="J1081">
        <v>0</v>
      </c>
      <c r="M1081">
        <v>359.678</v>
      </c>
      <c r="N1081">
        <v>5.89837E-2</v>
      </c>
      <c r="O1081">
        <v>-3.5999999999999997E-2</v>
      </c>
      <c r="P1081">
        <v>534.18499999999995</v>
      </c>
      <c r="Q1081">
        <v>5.8173700000000002E-2</v>
      </c>
      <c r="S1081" t="b">
        <v>0</v>
      </c>
      <c r="T1081" t="b">
        <v>1</v>
      </c>
      <c r="U1081">
        <v>1</v>
      </c>
      <c r="V1081">
        <v>-6.7392382788734244E-5</v>
      </c>
      <c r="W1081">
        <v>0.25</v>
      </c>
    </row>
    <row r="1082" spans="1:23" x14ac:dyDescent="0.25">
      <c r="A1082" t="s">
        <v>2915</v>
      </c>
      <c r="B1082" t="s">
        <v>118</v>
      </c>
      <c r="C1082" t="s">
        <v>45</v>
      </c>
      <c r="D1082" t="s">
        <v>1651</v>
      </c>
      <c r="E1082" t="s">
        <v>1654</v>
      </c>
      <c r="F1082" t="s">
        <v>111</v>
      </c>
      <c r="G1082" t="s">
        <v>1657</v>
      </c>
      <c r="H1082">
        <v>0.99617173825547334</v>
      </c>
      <c r="I1082">
        <v>1.001787749446915</v>
      </c>
      <c r="J1082">
        <v>-2.7400619635519534E-2</v>
      </c>
      <c r="M1082">
        <v>532.14</v>
      </c>
      <c r="N1082">
        <v>5.8277700000000002E-2</v>
      </c>
      <c r="O1082">
        <v>-14.637</v>
      </c>
      <c r="P1082">
        <v>534.18499999999995</v>
      </c>
      <c r="Q1082">
        <v>5.8173700000000002E-2</v>
      </c>
      <c r="S1082" t="b">
        <v>0</v>
      </c>
      <c r="T1082" t="b">
        <v>0</v>
      </c>
      <c r="U1082">
        <v>1</v>
      </c>
      <c r="V1082">
        <v>-2.7400619635519534E-2</v>
      </c>
      <c r="W1082">
        <v>0.9</v>
      </c>
    </row>
    <row r="1083" spans="1:23" x14ac:dyDescent="0.25">
      <c r="A1083" t="s">
        <v>2916</v>
      </c>
      <c r="B1083" t="s">
        <v>118</v>
      </c>
      <c r="C1083" t="s">
        <v>45</v>
      </c>
      <c r="D1083" t="s">
        <v>1651</v>
      </c>
      <c r="E1083" t="s">
        <v>1655</v>
      </c>
      <c r="F1083" t="s">
        <v>111</v>
      </c>
      <c r="G1083" t="s">
        <v>1658</v>
      </c>
      <c r="H1083">
        <v>1.2029456097205489</v>
      </c>
      <c r="I1083">
        <v>1.7393528800885008</v>
      </c>
      <c r="J1083">
        <v>-3.0664524091973275E-2</v>
      </c>
      <c r="M1083">
        <v>652.029</v>
      </c>
      <c r="N1083">
        <v>0.10267</v>
      </c>
      <c r="O1083">
        <v>-16.620999999999999</v>
      </c>
      <c r="P1083">
        <v>542.02700000000004</v>
      </c>
      <c r="Q1083">
        <v>5.9027700000000002E-2</v>
      </c>
      <c r="S1083" t="b">
        <v>0</v>
      </c>
      <c r="T1083" t="b">
        <v>0</v>
      </c>
      <c r="U1083">
        <v>1</v>
      </c>
      <c r="V1083">
        <v>-3.0664524091973275E-2</v>
      </c>
      <c r="W1083">
        <v>1</v>
      </c>
    </row>
    <row r="1084" spans="1:23" x14ac:dyDescent="0.25">
      <c r="A1084" t="s">
        <v>2917</v>
      </c>
      <c r="B1084" t="s">
        <v>118</v>
      </c>
      <c r="C1084" t="s">
        <v>45</v>
      </c>
      <c r="D1084" t="s">
        <v>1651</v>
      </c>
      <c r="E1084" t="s">
        <v>1655</v>
      </c>
      <c r="F1084" t="s">
        <v>111</v>
      </c>
      <c r="G1084" t="s">
        <v>1659</v>
      </c>
      <c r="H1084">
        <v>0.76649502700049998</v>
      </c>
      <c r="I1084">
        <v>1.7388107617271211</v>
      </c>
      <c r="J1084">
        <v>0</v>
      </c>
      <c r="M1084">
        <v>415.46100000000001</v>
      </c>
      <c r="N1084">
        <v>0.10263799999999999</v>
      </c>
      <c r="O1084">
        <v>0.157</v>
      </c>
      <c r="P1084">
        <v>542.02700000000004</v>
      </c>
      <c r="Q1084">
        <v>5.9027700000000002E-2</v>
      </c>
      <c r="S1084" t="b">
        <v>0</v>
      </c>
      <c r="T1084" t="b">
        <v>1</v>
      </c>
      <c r="U1084">
        <v>1</v>
      </c>
      <c r="V1084">
        <v>2.8965346744719354E-4</v>
      </c>
      <c r="W1084">
        <v>0.5</v>
      </c>
    </row>
    <row r="1085" spans="1:23" x14ac:dyDescent="0.25">
      <c r="A1085" t="s">
        <v>2918</v>
      </c>
      <c r="B1085" t="s">
        <v>118</v>
      </c>
      <c r="C1085" t="s">
        <v>45</v>
      </c>
      <c r="D1085" t="s">
        <v>1651</v>
      </c>
      <c r="E1085" t="s">
        <v>1655</v>
      </c>
      <c r="F1085" t="s">
        <v>111</v>
      </c>
      <c r="G1085" t="s">
        <v>1656</v>
      </c>
      <c r="H1085">
        <v>0.63130434461751905</v>
      </c>
      <c r="I1085">
        <v>1.0138934771302286</v>
      </c>
      <c r="J1085">
        <v>0</v>
      </c>
      <c r="M1085">
        <v>342.18400000000003</v>
      </c>
      <c r="N1085">
        <v>5.98478E-2</v>
      </c>
      <c r="O1085">
        <v>-2.9000000000000001E-2</v>
      </c>
      <c r="P1085">
        <v>542.02700000000004</v>
      </c>
      <c r="Q1085">
        <v>5.9027700000000002E-2</v>
      </c>
      <c r="S1085" t="b">
        <v>0</v>
      </c>
      <c r="T1085" t="b">
        <v>1</v>
      </c>
      <c r="U1085">
        <v>1</v>
      </c>
      <c r="V1085">
        <v>-5.3502869783239576E-5</v>
      </c>
      <c r="W1085">
        <v>0.25</v>
      </c>
    </row>
    <row r="1086" spans="1:23" x14ac:dyDescent="0.25">
      <c r="A1086" t="s">
        <v>2919</v>
      </c>
      <c r="B1086" t="s">
        <v>118</v>
      </c>
      <c r="C1086" t="s">
        <v>45</v>
      </c>
      <c r="D1086" t="s">
        <v>1651</v>
      </c>
      <c r="E1086" t="s">
        <v>1655</v>
      </c>
      <c r="F1086" t="s">
        <v>111</v>
      </c>
      <c r="G1086" t="s">
        <v>1657</v>
      </c>
      <c r="H1086">
        <v>0.99396340034721509</v>
      </c>
      <c r="I1086">
        <v>1.0112523442383829</v>
      </c>
      <c r="J1086">
        <v>-3.1171878891641927E-2</v>
      </c>
      <c r="M1086">
        <v>538.755</v>
      </c>
      <c r="N1086">
        <v>5.9691899999999999E-2</v>
      </c>
      <c r="O1086">
        <v>-16.896000000000001</v>
      </c>
      <c r="P1086">
        <v>542.02700000000004</v>
      </c>
      <c r="Q1086">
        <v>5.9027700000000002E-2</v>
      </c>
      <c r="S1086" t="b">
        <v>0</v>
      </c>
      <c r="T1086" t="b">
        <v>0</v>
      </c>
      <c r="U1086">
        <v>1</v>
      </c>
      <c r="V1086">
        <v>-3.1171878891641927E-2</v>
      </c>
      <c r="W1086">
        <v>0.9</v>
      </c>
    </row>
    <row r="1087" spans="1:23" x14ac:dyDescent="0.25">
      <c r="A1087" t="s">
        <v>2920</v>
      </c>
      <c r="B1087" t="s">
        <v>118</v>
      </c>
      <c r="C1087" t="s">
        <v>45</v>
      </c>
      <c r="D1087" t="s">
        <v>1651</v>
      </c>
      <c r="E1087" t="s">
        <v>1652</v>
      </c>
      <c r="F1087" t="s">
        <v>111</v>
      </c>
      <c r="G1087" t="s">
        <v>1658</v>
      </c>
      <c r="H1087">
        <v>1.1624199532495612</v>
      </c>
      <c r="I1087">
        <v>1.5209808276453258</v>
      </c>
      <c r="J1087">
        <v>-3.0092596863255886E-2</v>
      </c>
      <c r="M1087">
        <v>630.06299999999999</v>
      </c>
      <c r="N1087">
        <v>8.9779999999999999E-2</v>
      </c>
      <c r="O1087">
        <v>-16.311</v>
      </c>
      <c r="P1087">
        <v>542.02700000000004</v>
      </c>
      <c r="Q1087">
        <v>5.9027700000000002E-2</v>
      </c>
      <c r="S1087" t="b">
        <v>0</v>
      </c>
      <c r="T1087" t="b">
        <v>0</v>
      </c>
      <c r="U1087">
        <v>1</v>
      </c>
      <c r="V1087">
        <v>-3.0092596863255886E-2</v>
      </c>
      <c r="W1087">
        <v>1</v>
      </c>
    </row>
    <row r="1088" spans="1:23" x14ac:dyDescent="0.25">
      <c r="A1088" t="s">
        <v>2921</v>
      </c>
      <c r="B1088" t="s">
        <v>118</v>
      </c>
      <c r="C1088" t="s">
        <v>45</v>
      </c>
      <c r="D1088" t="s">
        <v>1651</v>
      </c>
      <c r="E1088" t="s">
        <v>1652</v>
      </c>
      <c r="F1088" t="s">
        <v>111</v>
      </c>
      <c r="G1088" t="s">
        <v>1659</v>
      </c>
      <c r="H1088">
        <v>0.88486551407955683</v>
      </c>
      <c r="I1088">
        <v>1.5417066902488152</v>
      </c>
      <c r="J1088">
        <v>0</v>
      </c>
      <c r="M1088">
        <v>479.62099999999998</v>
      </c>
      <c r="N1088">
        <v>9.1003399999999998E-2</v>
      </c>
      <c r="O1088">
        <v>0.16900000000000001</v>
      </c>
      <c r="P1088">
        <v>542.02700000000004</v>
      </c>
      <c r="Q1088">
        <v>5.9027700000000002E-2</v>
      </c>
      <c r="S1088" t="b">
        <v>0</v>
      </c>
      <c r="T1088" t="b">
        <v>1</v>
      </c>
      <c r="U1088">
        <v>1</v>
      </c>
      <c r="V1088">
        <v>3.1179258597818928E-4</v>
      </c>
      <c r="W1088">
        <v>0.5</v>
      </c>
    </row>
    <row r="1089" spans="1:23" x14ac:dyDescent="0.25">
      <c r="A1089" t="s">
        <v>2922</v>
      </c>
      <c r="B1089" t="s">
        <v>118</v>
      </c>
      <c r="C1089" t="s">
        <v>45</v>
      </c>
      <c r="D1089" t="s">
        <v>1651</v>
      </c>
      <c r="E1089" t="s">
        <v>1652</v>
      </c>
      <c r="F1089" t="s">
        <v>111</v>
      </c>
      <c r="G1089" t="s">
        <v>1656</v>
      </c>
      <c r="H1089">
        <v>0.63906595058917726</v>
      </c>
      <c r="I1089">
        <v>1.0164278804696778</v>
      </c>
      <c r="J1089">
        <v>0</v>
      </c>
      <c r="M1089">
        <v>346.39100000000002</v>
      </c>
      <c r="N1089">
        <v>5.9997399999999999E-2</v>
      </c>
      <c r="O1089">
        <v>-3.1E-2</v>
      </c>
      <c r="P1089">
        <v>542.02700000000004</v>
      </c>
      <c r="Q1089">
        <v>5.9027700000000002E-2</v>
      </c>
      <c r="S1089" t="b">
        <v>0</v>
      </c>
      <c r="T1089" t="b">
        <v>1</v>
      </c>
      <c r="U1089">
        <v>1</v>
      </c>
      <c r="V1089">
        <v>-5.7192722871738858E-5</v>
      </c>
      <c r="W1089">
        <v>0.25</v>
      </c>
    </row>
    <row r="1090" spans="1:23" x14ac:dyDescent="0.25">
      <c r="A1090" t="s">
        <v>2923</v>
      </c>
      <c r="B1090" t="s">
        <v>118</v>
      </c>
      <c r="C1090" t="s">
        <v>45</v>
      </c>
      <c r="D1090" t="s">
        <v>1651</v>
      </c>
      <c r="E1090" t="s">
        <v>1652</v>
      </c>
      <c r="F1090" t="s">
        <v>111</v>
      </c>
      <c r="G1090" t="s">
        <v>1657</v>
      </c>
      <c r="H1090">
        <v>0.99534894018194653</v>
      </c>
      <c r="I1090">
        <v>1.0042522408970702</v>
      </c>
      <c r="J1090">
        <v>-3.0620245854911285E-2</v>
      </c>
      <c r="M1090">
        <v>539.50599999999997</v>
      </c>
      <c r="N1090">
        <v>5.9278699999999997E-2</v>
      </c>
      <c r="O1090">
        <v>-16.597000000000001</v>
      </c>
      <c r="P1090">
        <v>542.02700000000004</v>
      </c>
      <c r="Q1090">
        <v>5.9027700000000002E-2</v>
      </c>
      <c r="S1090" t="b">
        <v>0</v>
      </c>
      <c r="T1090" t="b">
        <v>0</v>
      </c>
      <c r="U1090">
        <v>1</v>
      </c>
      <c r="V1090">
        <v>-3.0620245854911285E-2</v>
      </c>
      <c r="W1090">
        <v>0.9</v>
      </c>
    </row>
    <row r="1091" spans="1:23" x14ac:dyDescent="0.25">
      <c r="A1091" t="s">
        <v>2924</v>
      </c>
      <c r="B1091" t="s">
        <v>118</v>
      </c>
      <c r="C1091" t="s">
        <v>45</v>
      </c>
      <c r="D1091" t="s">
        <v>1651</v>
      </c>
      <c r="E1091" t="s">
        <v>1653</v>
      </c>
      <c r="F1091" t="s">
        <v>111</v>
      </c>
      <c r="G1091" t="s">
        <v>1658</v>
      </c>
      <c r="H1091">
        <v>1.1327406199322172</v>
      </c>
      <c r="I1091">
        <v>1.4601619239780645</v>
      </c>
      <c r="J1091">
        <v>-2.780673287493058E-2</v>
      </c>
      <c r="M1091">
        <v>613.976</v>
      </c>
      <c r="N1091">
        <v>8.6190000000000003E-2</v>
      </c>
      <c r="O1091">
        <v>-15.071999999999999</v>
      </c>
      <c r="P1091">
        <v>542.02700000000004</v>
      </c>
      <c r="Q1091">
        <v>5.9027700000000002E-2</v>
      </c>
      <c r="S1091" t="b">
        <v>0</v>
      </c>
      <c r="T1091" t="b">
        <v>0</v>
      </c>
      <c r="U1091">
        <v>1</v>
      </c>
      <c r="V1091">
        <v>-2.780673287493058E-2</v>
      </c>
      <c r="W1091">
        <v>1</v>
      </c>
    </row>
    <row r="1092" spans="1:23" x14ac:dyDescent="0.25">
      <c r="A1092" t="s">
        <v>2925</v>
      </c>
      <c r="B1092" t="s">
        <v>118</v>
      </c>
      <c r="C1092" t="s">
        <v>45</v>
      </c>
      <c r="D1092" t="s">
        <v>1651</v>
      </c>
      <c r="E1092" t="s">
        <v>1653</v>
      </c>
      <c r="F1092" t="s">
        <v>111</v>
      </c>
      <c r="G1092" t="s">
        <v>1659</v>
      </c>
      <c r="H1092">
        <v>0.93092041540366066</v>
      </c>
      <c r="I1092">
        <v>1.4599162765955644</v>
      </c>
      <c r="J1092">
        <v>0</v>
      </c>
      <c r="M1092">
        <v>504.584</v>
      </c>
      <c r="N1092">
        <v>8.6175500000000002E-2</v>
      </c>
      <c r="O1092">
        <v>0.12</v>
      </c>
      <c r="P1092">
        <v>542.02700000000004</v>
      </c>
      <c r="Q1092">
        <v>5.9027700000000002E-2</v>
      </c>
      <c r="S1092" t="b">
        <v>0</v>
      </c>
      <c r="T1092" t="b">
        <v>1</v>
      </c>
      <c r="U1092">
        <v>1</v>
      </c>
      <c r="V1092">
        <v>2.2139118530995687E-4</v>
      </c>
      <c r="W1092">
        <v>0.5</v>
      </c>
    </row>
    <row r="1093" spans="1:23" x14ac:dyDescent="0.25">
      <c r="A1093" t="s">
        <v>2926</v>
      </c>
      <c r="B1093" t="s">
        <v>118</v>
      </c>
      <c r="C1093" t="s">
        <v>45</v>
      </c>
      <c r="D1093" t="s">
        <v>1651</v>
      </c>
      <c r="E1093" t="s">
        <v>1653</v>
      </c>
      <c r="F1093" t="s">
        <v>111</v>
      </c>
      <c r="G1093" t="s">
        <v>1656</v>
      </c>
      <c r="H1093">
        <v>0.66406839511684834</v>
      </c>
      <c r="I1093">
        <v>1.0164278804696778</v>
      </c>
      <c r="J1093">
        <v>0</v>
      </c>
      <c r="M1093">
        <v>359.94299999999998</v>
      </c>
      <c r="N1093">
        <v>5.9997399999999999E-2</v>
      </c>
      <c r="O1093">
        <v>-2.4E-2</v>
      </c>
      <c r="P1093">
        <v>542.02700000000004</v>
      </c>
      <c r="Q1093">
        <v>5.9027700000000002E-2</v>
      </c>
      <c r="S1093" t="b">
        <v>0</v>
      </c>
      <c r="T1093" t="b">
        <v>1</v>
      </c>
      <c r="U1093">
        <v>1</v>
      </c>
      <c r="V1093">
        <v>-4.4278237061991374E-5</v>
      </c>
      <c r="W1093">
        <v>0.25</v>
      </c>
    </row>
    <row r="1094" spans="1:23" x14ac:dyDescent="0.25">
      <c r="A1094" t="s">
        <v>2927</v>
      </c>
      <c r="B1094" t="s">
        <v>118</v>
      </c>
      <c r="C1094" t="s">
        <v>45</v>
      </c>
      <c r="D1094" t="s">
        <v>1651</v>
      </c>
      <c r="E1094" t="s">
        <v>1653</v>
      </c>
      <c r="F1094" t="s">
        <v>111</v>
      </c>
      <c r="G1094" t="s">
        <v>1657</v>
      </c>
      <c r="H1094">
        <v>0.99657766126041691</v>
      </c>
      <c r="I1094">
        <v>1.0072711625220023</v>
      </c>
      <c r="J1094">
        <v>-2.8505960035201196E-2</v>
      </c>
      <c r="M1094">
        <v>540.17200000000003</v>
      </c>
      <c r="N1094">
        <v>5.94569E-2</v>
      </c>
      <c r="O1094">
        <v>-15.451000000000001</v>
      </c>
      <c r="P1094">
        <v>542.02700000000004</v>
      </c>
      <c r="Q1094">
        <v>5.9027700000000002E-2</v>
      </c>
      <c r="S1094" t="b">
        <v>0</v>
      </c>
      <c r="T1094" t="b">
        <v>0</v>
      </c>
      <c r="U1094">
        <v>1</v>
      </c>
      <c r="V1094">
        <v>-2.8505960035201196E-2</v>
      </c>
      <c r="W1094">
        <v>0.9</v>
      </c>
    </row>
    <row r="1095" spans="1:23" x14ac:dyDescent="0.25">
      <c r="A1095" t="s">
        <v>2928</v>
      </c>
      <c r="B1095" t="s">
        <v>118</v>
      </c>
      <c r="C1095" t="s">
        <v>45</v>
      </c>
      <c r="D1095" t="s">
        <v>1651</v>
      </c>
      <c r="E1095" t="s">
        <v>1654</v>
      </c>
      <c r="F1095" t="s">
        <v>112</v>
      </c>
      <c r="G1095" t="s">
        <v>1658</v>
      </c>
      <c r="H1095">
        <v>1.2344281475518784</v>
      </c>
      <c r="I1095">
        <v>1.795101331491388</v>
      </c>
      <c r="J1095">
        <v>-2.5491168789838731E-2</v>
      </c>
      <c r="M1095">
        <v>659.41300000000001</v>
      </c>
      <c r="N1095">
        <v>9.7716700000000004E-2</v>
      </c>
      <c r="O1095">
        <v>-13.617000000000001</v>
      </c>
      <c r="P1095">
        <v>534.18499999999995</v>
      </c>
      <c r="Q1095">
        <v>5.4435200000000003E-2</v>
      </c>
      <c r="S1095" t="b">
        <v>0</v>
      </c>
      <c r="T1095" t="b">
        <v>0</v>
      </c>
      <c r="U1095">
        <v>1</v>
      </c>
      <c r="V1095">
        <v>-2.5491168789838731E-2</v>
      </c>
      <c r="W1095">
        <v>1</v>
      </c>
    </row>
    <row r="1096" spans="1:23" x14ac:dyDescent="0.25">
      <c r="A1096" t="s">
        <v>2929</v>
      </c>
      <c r="B1096" t="s">
        <v>118</v>
      </c>
      <c r="C1096" t="s">
        <v>45</v>
      </c>
      <c r="D1096" t="s">
        <v>1651</v>
      </c>
      <c r="E1096" t="s">
        <v>1654</v>
      </c>
      <c r="F1096" t="s">
        <v>112</v>
      </c>
      <c r="G1096" t="s">
        <v>1659</v>
      </c>
      <c r="H1096">
        <v>0.88279341426659308</v>
      </c>
      <c r="I1096">
        <v>1.8239833784022101</v>
      </c>
      <c r="J1096">
        <v>0</v>
      </c>
      <c r="M1096">
        <v>471.57499999999999</v>
      </c>
      <c r="N1096">
        <v>9.9288899999999999E-2</v>
      </c>
      <c r="O1096">
        <v>0.13900000000000001</v>
      </c>
      <c r="P1096">
        <v>534.18499999999995</v>
      </c>
      <c r="Q1096">
        <v>5.4435200000000003E-2</v>
      </c>
      <c r="S1096" t="b">
        <v>0</v>
      </c>
      <c r="T1096" t="b">
        <v>1</v>
      </c>
      <c r="U1096">
        <v>1</v>
      </c>
      <c r="V1096">
        <v>2.6020947798983501E-4</v>
      </c>
      <c r="W1096">
        <v>0.5</v>
      </c>
    </row>
    <row r="1097" spans="1:23" x14ac:dyDescent="0.25">
      <c r="A1097" t="s">
        <v>2930</v>
      </c>
      <c r="B1097" t="s">
        <v>118</v>
      </c>
      <c r="C1097" t="s">
        <v>45</v>
      </c>
      <c r="D1097" t="s">
        <v>1651</v>
      </c>
      <c r="E1097" t="s">
        <v>1654</v>
      </c>
      <c r="F1097" t="s">
        <v>112</v>
      </c>
      <c r="G1097" t="s">
        <v>1656</v>
      </c>
      <c r="H1097">
        <v>0.69368290011887279</v>
      </c>
      <c r="I1097">
        <v>1.013933998589148</v>
      </c>
      <c r="J1097">
        <v>0</v>
      </c>
      <c r="M1097">
        <v>370.55500000000001</v>
      </c>
      <c r="N1097">
        <v>5.5193699999999998E-2</v>
      </c>
      <c r="O1097">
        <v>-3.9E-2</v>
      </c>
      <c r="P1097">
        <v>534.18499999999995</v>
      </c>
      <c r="Q1097">
        <v>5.4435200000000003E-2</v>
      </c>
      <c r="S1097" t="b">
        <v>0</v>
      </c>
      <c r="T1097" t="b">
        <v>1</v>
      </c>
      <c r="U1097">
        <v>1</v>
      </c>
      <c r="V1097">
        <v>-7.3008414687795431E-5</v>
      </c>
      <c r="W1097">
        <v>0.25</v>
      </c>
    </row>
    <row r="1098" spans="1:23" x14ac:dyDescent="0.25">
      <c r="A1098" t="s">
        <v>2931</v>
      </c>
      <c r="B1098" t="s">
        <v>118</v>
      </c>
      <c r="C1098" t="s">
        <v>45</v>
      </c>
      <c r="D1098" t="s">
        <v>1651</v>
      </c>
      <c r="E1098" t="s">
        <v>1654</v>
      </c>
      <c r="F1098" t="s">
        <v>112</v>
      </c>
      <c r="G1098" t="s">
        <v>1657</v>
      </c>
      <c r="H1098">
        <v>0.99707779140185526</v>
      </c>
      <c r="I1098">
        <v>1.0061283875139615</v>
      </c>
      <c r="J1098">
        <v>-2.5807538586819175E-2</v>
      </c>
      <c r="M1098">
        <v>532.62400000000002</v>
      </c>
      <c r="N1098">
        <v>5.4768799999999999E-2</v>
      </c>
      <c r="O1098">
        <v>-13.786</v>
      </c>
      <c r="P1098">
        <v>534.18499999999995</v>
      </c>
      <c r="Q1098">
        <v>5.4435200000000003E-2</v>
      </c>
      <c r="S1098" t="b">
        <v>0</v>
      </c>
      <c r="T1098" t="b">
        <v>0</v>
      </c>
      <c r="U1098">
        <v>1</v>
      </c>
      <c r="V1098">
        <v>-2.5807538586819175E-2</v>
      </c>
      <c r="W1098">
        <v>0.9</v>
      </c>
    </row>
    <row r="1099" spans="1:23" x14ac:dyDescent="0.25">
      <c r="A1099" t="s">
        <v>2932</v>
      </c>
      <c r="B1099" t="s">
        <v>118</v>
      </c>
      <c r="C1099" t="s">
        <v>45</v>
      </c>
      <c r="D1099" t="s">
        <v>1651</v>
      </c>
      <c r="E1099" t="s">
        <v>1655</v>
      </c>
      <c r="F1099" t="s">
        <v>112</v>
      </c>
      <c r="G1099" t="s">
        <v>1658</v>
      </c>
      <c r="H1099">
        <v>1.2424288826940353</v>
      </c>
      <c r="I1099">
        <v>1.8090939539599344</v>
      </c>
      <c r="J1099">
        <v>-2.8640639672931418E-2</v>
      </c>
      <c r="M1099">
        <v>673.43</v>
      </c>
      <c r="N1099">
        <v>9.9924399999999997E-2</v>
      </c>
      <c r="O1099">
        <v>-15.523999999999999</v>
      </c>
      <c r="P1099">
        <v>542.02700000000004</v>
      </c>
      <c r="Q1099">
        <v>5.5234499999999999E-2</v>
      </c>
      <c r="S1099" t="b">
        <v>0</v>
      </c>
      <c r="T1099" t="b">
        <v>0</v>
      </c>
      <c r="U1099">
        <v>1</v>
      </c>
      <c r="V1099">
        <v>-2.8640639672931418E-2</v>
      </c>
      <c r="W1099">
        <v>1</v>
      </c>
    </row>
    <row r="1100" spans="1:23" x14ac:dyDescent="0.25">
      <c r="A1100" t="s">
        <v>2933</v>
      </c>
      <c r="B1100" t="s">
        <v>118</v>
      </c>
      <c r="C1100" t="s">
        <v>45</v>
      </c>
      <c r="D1100" t="s">
        <v>1651</v>
      </c>
      <c r="E1100" t="s">
        <v>1655</v>
      </c>
      <c r="F1100" t="s">
        <v>112</v>
      </c>
      <c r="G1100" t="s">
        <v>1659</v>
      </c>
      <c r="H1100">
        <v>0.83767229307765101</v>
      </c>
      <c r="I1100">
        <v>1.8139025427948112</v>
      </c>
      <c r="J1100">
        <v>0</v>
      </c>
      <c r="M1100">
        <v>454.041</v>
      </c>
      <c r="N1100">
        <v>0.10019</v>
      </c>
      <c r="O1100">
        <v>0.16</v>
      </c>
      <c r="P1100">
        <v>542.02700000000004</v>
      </c>
      <c r="Q1100">
        <v>5.5234499999999999E-2</v>
      </c>
      <c r="S1100" t="b">
        <v>0</v>
      </c>
      <c r="T1100" t="b">
        <v>1</v>
      </c>
      <c r="U1100">
        <v>1</v>
      </c>
      <c r="V1100">
        <v>2.9518824707994249E-4</v>
      </c>
      <c r="W1100">
        <v>0.5</v>
      </c>
    </row>
    <row r="1101" spans="1:23" x14ac:dyDescent="0.25">
      <c r="A1101" t="s">
        <v>2934</v>
      </c>
      <c r="B1101" t="s">
        <v>118</v>
      </c>
      <c r="C1101" t="s">
        <v>45</v>
      </c>
      <c r="D1101" t="s">
        <v>1651</v>
      </c>
      <c r="E1101" t="s">
        <v>1655</v>
      </c>
      <c r="F1101" t="s">
        <v>112</v>
      </c>
      <c r="G1101" t="s">
        <v>1656</v>
      </c>
      <c r="H1101">
        <v>0.65349881094484219</v>
      </c>
      <c r="I1101">
        <v>1.0139115951081299</v>
      </c>
      <c r="J1101">
        <v>0</v>
      </c>
      <c r="M1101">
        <v>354.214</v>
      </c>
      <c r="N1101">
        <v>5.6002900000000001E-2</v>
      </c>
      <c r="O1101">
        <v>-3.1E-2</v>
      </c>
      <c r="P1101">
        <v>542.02700000000004</v>
      </c>
      <c r="Q1101">
        <v>5.5234499999999999E-2</v>
      </c>
      <c r="S1101" t="b">
        <v>0</v>
      </c>
      <c r="T1101" t="b">
        <v>1</v>
      </c>
      <c r="U1101">
        <v>1</v>
      </c>
      <c r="V1101">
        <v>-5.7192722871738858E-5</v>
      </c>
      <c r="W1101">
        <v>0.25</v>
      </c>
    </row>
    <row r="1102" spans="1:23" x14ac:dyDescent="0.25">
      <c r="A1102" t="s">
        <v>2935</v>
      </c>
      <c r="B1102" t="s">
        <v>118</v>
      </c>
      <c r="C1102" t="s">
        <v>45</v>
      </c>
      <c r="D1102" t="s">
        <v>1651</v>
      </c>
      <c r="E1102" t="s">
        <v>1655</v>
      </c>
      <c r="F1102" t="s">
        <v>112</v>
      </c>
      <c r="G1102" t="s">
        <v>1657</v>
      </c>
      <c r="H1102">
        <v>0.99477701295322929</v>
      </c>
      <c r="I1102">
        <v>1</v>
      </c>
      <c r="J1102">
        <v>-2.8981951083617601E-2</v>
      </c>
      <c r="M1102">
        <v>539.19600000000003</v>
      </c>
      <c r="N1102">
        <v>5.5133099999999997E-2</v>
      </c>
      <c r="O1102">
        <v>-15.709</v>
      </c>
      <c r="P1102">
        <v>542.02700000000004</v>
      </c>
      <c r="Q1102">
        <v>5.5234499999999999E-2</v>
      </c>
      <c r="S1102" t="b">
        <v>0</v>
      </c>
      <c r="T1102" t="b">
        <v>0</v>
      </c>
      <c r="U1102">
        <v>1</v>
      </c>
      <c r="V1102">
        <v>-2.8981951083617601E-2</v>
      </c>
      <c r="W1102">
        <v>0.9</v>
      </c>
    </row>
    <row r="1103" spans="1:23" x14ac:dyDescent="0.25">
      <c r="A1103" t="s">
        <v>2936</v>
      </c>
      <c r="B1103" t="s">
        <v>118</v>
      </c>
      <c r="C1103" t="s">
        <v>45</v>
      </c>
      <c r="D1103" t="s">
        <v>1651</v>
      </c>
      <c r="E1103" t="s">
        <v>1652</v>
      </c>
      <c r="F1103" t="s">
        <v>112</v>
      </c>
      <c r="G1103" t="s">
        <v>1658</v>
      </c>
      <c r="H1103">
        <v>1.1951618646303594</v>
      </c>
      <c r="I1103">
        <v>1.5578433768749604</v>
      </c>
      <c r="J1103">
        <v>-2.879930335573689E-2</v>
      </c>
      <c r="M1103">
        <v>647.80999999999995</v>
      </c>
      <c r="N1103">
        <v>8.6046700000000004E-2</v>
      </c>
      <c r="O1103">
        <v>-15.61</v>
      </c>
      <c r="P1103">
        <v>542.02700000000004</v>
      </c>
      <c r="Q1103">
        <v>5.5234499999999999E-2</v>
      </c>
      <c r="S1103" t="b">
        <v>0</v>
      </c>
      <c r="T1103" t="b">
        <v>0</v>
      </c>
      <c r="U1103">
        <v>1</v>
      </c>
      <c r="V1103">
        <v>-2.879930335573689E-2</v>
      </c>
      <c r="W1103">
        <v>1</v>
      </c>
    </row>
    <row r="1104" spans="1:23" x14ac:dyDescent="0.25">
      <c r="A1104" t="s">
        <v>2937</v>
      </c>
      <c r="B1104" t="s">
        <v>118</v>
      </c>
      <c r="C1104" t="s">
        <v>45</v>
      </c>
      <c r="D1104" t="s">
        <v>1651</v>
      </c>
      <c r="E1104" t="s">
        <v>1652</v>
      </c>
      <c r="F1104" t="s">
        <v>112</v>
      </c>
      <c r="G1104" t="s">
        <v>1659</v>
      </c>
      <c r="H1104">
        <v>0.92455910867908786</v>
      </c>
      <c r="I1104">
        <v>1.5501778779567119</v>
      </c>
      <c r="J1104">
        <v>0</v>
      </c>
      <c r="M1104">
        <v>501.13600000000002</v>
      </c>
      <c r="N1104">
        <v>8.5623299999999999E-2</v>
      </c>
      <c r="O1104">
        <v>0.18099999999999999</v>
      </c>
      <c r="P1104">
        <v>542.02700000000004</v>
      </c>
      <c r="Q1104">
        <v>5.5234499999999999E-2</v>
      </c>
      <c r="S1104" t="b">
        <v>0</v>
      </c>
      <c r="T1104" t="b">
        <v>1</v>
      </c>
      <c r="U1104">
        <v>1</v>
      </c>
      <c r="V1104">
        <v>3.3393170450918492E-4</v>
      </c>
      <c r="W1104">
        <v>0.5</v>
      </c>
    </row>
    <row r="1105" spans="1:23" x14ac:dyDescent="0.25">
      <c r="A1105" t="s">
        <v>2938</v>
      </c>
      <c r="B1105" t="s">
        <v>118</v>
      </c>
      <c r="C1105" t="s">
        <v>45</v>
      </c>
      <c r="D1105" t="s">
        <v>1651</v>
      </c>
      <c r="E1105" t="s">
        <v>1652</v>
      </c>
      <c r="F1105" t="s">
        <v>112</v>
      </c>
      <c r="G1105" t="s">
        <v>1656</v>
      </c>
      <c r="H1105">
        <v>0.6451597429648338</v>
      </c>
      <c r="I1105">
        <v>1.0165385764332076</v>
      </c>
      <c r="J1105">
        <v>0</v>
      </c>
      <c r="M1105">
        <v>349.69400000000002</v>
      </c>
      <c r="N1105">
        <v>5.6148000000000003E-2</v>
      </c>
      <c r="O1105">
        <v>-3.2000000000000001E-2</v>
      </c>
      <c r="P1105">
        <v>542.02700000000004</v>
      </c>
      <c r="Q1105">
        <v>5.5234499999999999E-2</v>
      </c>
      <c r="S1105" t="b">
        <v>0</v>
      </c>
      <c r="T1105" t="b">
        <v>1</v>
      </c>
      <c r="U1105">
        <v>1</v>
      </c>
      <c r="V1105">
        <v>-5.9037649415988498E-5</v>
      </c>
      <c r="W1105">
        <v>0.25</v>
      </c>
    </row>
    <row r="1106" spans="1:23" x14ac:dyDescent="0.25">
      <c r="A1106" t="s">
        <v>2939</v>
      </c>
      <c r="B1106" t="s">
        <v>118</v>
      </c>
      <c r="C1106" t="s">
        <v>45</v>
      </c>
      <c r="D1106" t="s">
        <v>1651</v>
      </c>
      <c r="E1106" t="s">
        <v>1652</v>
      </c>
      <c r="F1106" t="s">
        <v>112</v>
      </c>
      <c r="G1106" t="s">
        <v>1657</v>
      </c>
      <c r="H1106">
        <v>0.9954799299665883</v>
      </c>
      <c r="I1106">
        <v>1.0119074129393768</v>
      </c>
      <c r="J1106">
        <v>-2.9339866833202034E-2</v>
      </c>
      <c r="M1106">
        <v>539.577</v>
      </c>
      <c r="N1106">
        <v>5.5892200000000003E-2</v>
      </c>
      <c r="O1106">
        <v>-15.903</v>
      </c>
      <c r="P1106">
        <v>542.02700000000004</v>
      </c>
      <c r="Q1106">
        <v>5.5234499999999999E-2</v>
      </c>
      <c r="S1106" t="b">
        <v>0</v>
      </c>
      <c r="T1106" t="b">
        <v>0</v>
      </c>
      <c r="U1106">
        <v>1</v>
      </c>
      <c r="V1106">
        <v>-2.9339866833202034E-2</v>
      </c>
      <c r="W1106">
        <v>0.9</v>
      </c>
    </row>
    <row r="1107" spans="1:23" x14ac:dyDescent="0.25">
      <c r="A1107" t="s">
        <v>2940</v>
      </c>
      <c r="B1107" t="s">
        <v>118</v>
      </c>
      <c r="C1107" t="s">
        <v>45</v>
      </c>
      <c r="D1107" t="s">
        <v>1651</v>
      </c>
      <c r="E1107" t="s">
        <v>1653</v>
      </c>
      <c r="F1107" t="s">
        <v>112</v>
      </c>
      <c r="G1107" t="s">
        <v>1658</v>
      </c>
      <c r="H1107">
        <v>1.1655673979340511</v>
      </c>
      <c r="I1107">
        <v>1.4862088006590084</v>
      </c>
      <c r="J1107">
        <v>-2.7585341689620624E-2</v>
      </c>
      <c r="M1107">
        <v>631.76900000000001</v>
      </c>
      <c r="N1107">
        <v>8.2089999999999996E-2</v>
      </c>
      <c r="O1107">
        <v>-14.952</v>
      </c>
      <c r="P1107">
        <v>542.02700000000004</v>
      </c>
      <c r="Q1107">
        <v>5.5234499999999999E-2</v>
      </c>
      <c r="S1107" t="b">
        <v>0</v>
      </c>
      <c r="T1107" t="b">
        <v>0</v>
      </c>
      <c r="U1107">
        <v>1</v>
      </c>
      <c r="V1107">
        <v>-2.7585341689620624E-2</v>
      </c>
      <c r="W1107">
        <v>1</v>
      </c>
    </row>
    <row r="1108" spans="1:23" x14ac:dyDescent="0.25">
      <c r="A1108" t="s">
        <v>2941</v>
      </c>
      <c r="B1108" t="s">
        <v>118</v>
      </c>
      <c r="C1108" t="s">
        <v>45</v>
      </c>
      <c r="D1108" t="s">
        <v>1651</v>
      </c>
      <c r="E1108" t="s">
        <v>1653</v>
      </c>
      <c r="F1108" t="s">
        <v>112</v>
      </c>
      <c r="G1108" t="s">
        <v>1659</v>
      </c>
      <c r="H1108">
        <v>0.97528536401323174</v>
      </c>
      <c r="I1108">
        <v>1.4946383148213527</v>
      </c>
      <c r="J1108">
        <v>0</v>
      </c>
      <c r="M1108">
        <v>528.63099999999997</v>
      </c>
      <c r="N1108">
        <v>8.2555600000000007E-2</v>
      </c>
      <c r="O1108">
        <v>0.13100000000000001</v>
      </c>
      <c r="P1108">
        <v>542.02700000000004</v>
      </c>
      <c r="Q1108">
        <v>5.5234499999999999E-2</v>
      </c>
      <c r="S1108" t="b">
        <v>0</v>
      </c>
      <c r="T1108" t="b">
        <v>1</v>
      </c>
      <c r="U1108">
        <v>1</v>
      </c>
      <c r="V1108">
        <v>2.4168537729670291E-4</v>
      </c>
      <c r="W1108">
        <v>0.5</v>
      </c>
    </row>
    <row r="1109" spans="1:23" x14ac:dyDescent="0.25">
      <c r="A1109" t="s">
        <v>2942</v>
      </c>
      <c r="B1109" t="s">
        <v>118</v>
      </c>
      <c r="C1109" t="s">
        <v>45</v>
      </c>
      <c r="D1109" t="s">
        <v>1651</v>
      </c>
      <c r="E1109" t="s">
        <v>1653</v>
      </c>
      <c r="F1109" t="s">
        <v>112</v>
      </c>
      <c r="G1109" t="s">
        <v>1656</v>
      </c>
      <c r="H1109">
        <v>0.66489123235558367</v>
      </c>
      <c r="I1109">
        <v>1.0165385764332076</v>
      </c>
      <c r="J1109">
        <v>0</v>
      </c>
      <c r="M1109">
        <v>360.38900000000001</v>
      </c>
      <c r="N1109">
        <v>5.6148000000000003E-2</v>
      </c>
      <c r="O1109">
        <v>-2.4E-2</v>
      </c>
      <c r="P1109">
        <v>542.02700000000004</v>
      </c>
      <c r="Q1109">
        <v>5.5234499999999999E-2</v>
      </c>
      <c r="S1109" t="b">
        <v>0</v>
      </c>
      <c r="T1109" t="b">
        <v>1</v>
      </c>
      <c r="U1109">
        <v>1</v>
      </c>
      <c r="V1109">
        <v>-4.4278237061991374E-5</v>
      </c>
      <c r="W1109">
        <v>0.25</v>
      </c>
    </row>
    <row r="1110" spans="1:23" x14ac:dyDescent="0.25">
      <c r="A1110" t="s">
        <v>2943</v>
      </c>
      <c r="B1110" t="s">
        <v>118</v>
      </c>
      <c r="C1110" t="s">
        <v>45</v>
      </c>
      <c r="D1110" t="s">
        <v>1651</v>
      </c>
      <c r="E1110" t="s">
        <v>1653</v>
      </c>
      <c r="F1110" t="s">
        <v>112</v>
      </c>
      <c r="G1110" t="s">
        <v>1657</v>
      </c>
      <c r="H1110">
        <v>0.99664776846909842</v>
      </c>
      <c r="I1110">
        <v>1.0075912699490355</v>
      </c>
      <c r="J1110">
        <v>-2.8151734138705267E-2</v>
      </c>
      <c r="M1110">
        <v>540.21</v>
      </c>
      <c r="N1110">
        <v>5.5653800000000003E-2</v>
      </c>
      <c r="O1110">
        <v>-15.259</v>
      </c>
      <c r="P1110">
        <v>542.02700000000004</v>
      </c>
      <c r="Q1110">
        <v>5.5234499999999999E-2</v>
      </c>
      <c r="S1110" t="b">
        <v>0</v>
      </c>
      <c r="T1110" t="b">
        <v>0</v>
      </c>
      <c r="U1110">
        <v>1</v>
      </c>
      <c r="V1110">
        <v>-2.8151734138705267E-2</v>
      </c>
      <c r="W1110">
        <v>0.9</v>
      </c>
    </row>
    <row r="1111" spans="1:23" x14ac:dyDescent="0.25">
      <c r="A1111" t="s">
        <v>2944</v>
      </c>
      <c r="B1111" t="s">
        <v>118</v>
      </c>
      <c r="C1111" t="s">
        <v>45</v>
      </c>
      <c r="D1111" t="s">
        <v>1651</v>
      </c>
      <c r="E1111" t="s">
        <v>1654</v>
      </c>
      <c r="F1111" t="s">
        <v>113</v>
      </c>
      <c r="G1111" t="s">
        <v>1658</v>
      </c>
      <c r="H1111">
        <v>1.3006748598332041</v>
      </c>
      <c r="I1111">
        <v>1.8041751621542901</v>
      </c>
      <c r="J1111">
        <v>-2.209159748027369E-2</v>
      </c>
      <c r="M1111">
        <v>694.80100000000004</v>
      </c>
      <c r="N1111">
        <v>0.10158300000000001</v>
      </c>
      <c r="O1111">
        <v>-11.801</v>
      </c>
      <c r="P1111">
        <v>534.18499999999995</v>
      </c>
      <c r="Q1111">
        <v>5.6304399999999998E-2</v>
      </c>
      <c r="S1111" t="b">
        <v>0</v>
      </c>
      <c r="T1111" t="b">
        <v>0</v>
      </c>
      <c r="U1111">
        <v>1</v>
      </c>
      <c r="V1111">
        <v>-2.209159748027369E-2</v>
      </c>
      <c r="W1111">
        <v>1</v>
      </c>
    </row>
    <row r="1112" spans="1:23" x14ac:dyDescent="0.25">
      <c r="A1112" t="s">
        <v>2945</v>
      </c>
      <c r="B1112" t="s">
        <v>118</v>
      </c>
      <c r="C1112" t="s">
        <v>45</v>
      </c>
      <c r="D1112" t="s">
        <v>1651</v>
      </c>
      <c r="E1112" t="s">
        <v>1654</v>
      </c>
      <c r="F1112" t="s">
        <v>113</v>
      </c>
      <c r="G1112" t="s">
        <v>1659</v>
      </c>
      <c r="H1112">
        <v>1.0135870531744622</v>
      </c>
      <c r="I1112">
        <v>1.931323306881878</v>
      </c>
      <c r="J1112">
        <v>0</v>
      </c>
      <c r="M1112">
        <v>541.44299999999998</v>
      </c>
      <c r="N1112">
        <v>0.10874200000000001</v>
      </c>
      <c r="O1112">
        <v>0.14000000000000001</v>
      </c>
      <c r="P1112">
        <v>534.18499999999995</v>
      </c>
      <c r="Q1112">
        <v>5.6304399999999998E-2</v>
      </c>
      <c r="S1112" t="b">
        <v>0</v>
      </c>
      <c r="T1112" t="b">
        <v>1</v>
      </c>
      <c r="U1112">
        <v>1</v>
      </c>
      <c r="V1112">
        <v>2.6208148862285545E-4</v>
      </c>
      <c r="W1112">
        <v>0.5</v>
      </c>
    </row>
    <row r="1113" spans="1:23" x14ac:dyDescent="0.25">
      <c r="A1113" t="s">
        <v>2946</v>
      </c>
      <c r="B1113" t="s">
        <v>118</v>
      </c>
      <c r="C1113" t="s">
        <v>45</v>
      </c>
      <c r="D1113" t="s">
        <v>1651</v>
      </c>
      <c r="E1113" t="s">
        <v>1654</v>
      </c>
      <c r="F1113" t="s">
        <v>113</v>
      </c>
      <c r="G1113" t="s">
        <v>1656</v>
      </c>
      <c r="H1113">
        <v>0.73187378904312184</v>
      </c>
      <c r="I1113">
        <v>1.0137111842058526</v>
      </c>
      <c r="J1113">
        <v>0</v>
      </c>
      <c r="M1113">
        <v>390.95600000000002</v>
      </c>
      <c r="N1113">
        <v>5.7076399999999999E-2</v>
      </c>
      <c r="O1113">
        <v>-0.04</v>
      </c>
      <c r="P1113">
        <v>534.18499999999995</v>
      </c>
      <c r="Q1113">
        <v>5.6304399999999998E-2</v>
      </c>
      <c r="S1113" t="b">
        <v>0</v>
      </c>
      <c r="T1113" t="b">
        <v>1</v>
      </c>
      <c r="U1113">
        <v>1</v>
      </c>
      <c r="V1113">
        <v>-7.4880425320815827E-5</v>
      </c>
      <c r="W1113">
        <v>0.25</v>
      </c>
    </row>
    <row r="1114" spans="1:23" x14ac:dyDescent="0.25">
      <c r="A1114" t="s">
        <v>2947</v>
      </c>
      <c r="B1114" t="s">
        <v>118</v>
      </c>
      <c r="C1114" t="s">
        <v>45</v>
      </c>
      <c r="D1114" t="s">
        <v>1651</v>
      </c>
      <c r="E1114" t="s">
        <v>1654</v>
      </c>
      <c r="F1114" t="s">
        <v>113</v>
      </c>
      <c r="G1114" t="s">
        <v>1657</v>
      </c>
      <c r="H1114">
        <v>0.99927178786375526</v>
      </c>
      <c r="I1114">
        <v>1</v>
      </c>
      <c r="J1114">
        <v>-2.2700000936005316E-2</v>
      </c>
      <c r="M1114">
        <v>533.79600000000005</v>
      </c>
      <c r="N1114">
        <v>5.6301999999999998E-2</v>
      </c>
      <c r="O1114">
        <v>-12.125999999999999</v>
      </c>
      <c r="P1114">
        <v>534.18499999999995</v>
      </c>
      <c r="Q1114">
        <v>5.6304399999999998E-2</v>
      </c>
      <c r="S1114" t="b">
        <v>0</v>
      </c>
      <c r="T1114" t="b">
        <v>0</v>
      </c>
      <c r="U1114">
        <v>1</v>
      </c>
      <c r="V1114">
        <v>-2.2700000936005316E-2</v>
      </c>
      <c r="W1114">
        <v>0.9</v>
      </c>
    </row>
    <row r="1115" spans="1:23" x14ac:dyDescent="0.25">
      <c r="A1115" t="s">
        <v>2948</v>
      </c>
      <c r="B1115" t="s">
        <v>118</v>
      </c>
      <c r="C1115" t="s">
        <v>45</v>
      </c>
      <c r="D1115" t="s">
        <v>1651</v>
      </c>
      <c r="E1115" t="s">
        <v>1655</v>
      </c>
      <c r="F1115" t="s">
        <v>113</v>
      </c>
      <c r="G1115" t="s">
        <v>1658</v>
      </c>
      <c r="H1115">
        <v>1.2855208319880744</v>
      </c>
      <c r="I1115">
        <v>1.8028884442974142</v>
      </c>
      <c r="J1115">
        <v>-2.9443182719680012E-2</v>
      </c>
      <c r="M1115">
        <v>696.78700000000003</v>
      </c>
      <c r="N1115">
        <v>0.103001</v>
      </c>
      <c r="O1115">
        <v>-15.959</v>
      </c>
      <c r="P1115">
        <v>542.02700000000004</v>
      </c>
      <c r="Q1115">
        <v>5.7131099999999997E-2</v>
      </c>
      <c r="S1115" t="b">
        <v>0</v>
      </c>
      <c r="T1115" t="b">
        <v>0</v>
      </c>
      <c r="U1115">
        <v>1</v>
      </c>
      <c r="V1115">
        <v>-2.9443182719680012E-2</v>
      </c>
      <c r="W1115">
        <v>1</v>
      </c>
    </row>
    <row r="1116" spans="1:23" x14ac:dyDescent="0.25">
      <c r="A1116" t="s">
        <v>2949</v>
      </c>
      <c r="B1116" t="s">
        <v>118</v>
      </c>
      <c r="C1116" t="s">
        <v>45</v>
      </c>
      <c r="D1116" t="s">
        <v>1651</v>
      </c>
      <c r="E1116" t="s">
        <v>1655</v>
      </c>
      <c r="F1116" t="s">
        <v>113</v>
      </c>
      <c r="G1116" t="s">
        <v>1659</v>
      </c>
      <c r="H1116">
        <v>0.89149433515304577</v>
      </c>
      <c r="I1116">
        <v>1.8791166282462617</v>
      </c>
      <c r="J1116">
        <v>0</v>
      </c>
      <c r="M1116">
        <v>483.214</v>
      </c>
      <c r="N1116">
        <v>0.10735599999999999</v>
      </c>
      <c r="O1116">
        <v>0.16600000000000001</v>
      </c>
      <c r="P1116">
        <v>542.02700000000004</v>
      </c>
      <c r="Q1116">
        <v>5.7131099999999997E-2</v>
      </c>
      <c r="S1116" t="b">
        <v>0</v>
      </c>
      <c r="T1116" t="b">
        <v>1</v>
      </c>
      <c r="U1116">
        <v>1</v>
      </c>
      <c r="V1116">
        <v>3.0625780634544033E-4</v>
      </c>
      <c r="W1116">
        <v>0.5</v>
      </c>
    </row>
    <row r="1117" spans="1:23" x14ac:dyDescent="0.25">
      <c r="A1117" t="s">
        <v>2950</v>
      </c>
      <c r="B1117" t="s">
        <v>118</v>
      </c>
      <c r="C1117" t="s">
        <v>45</v>
      </c>
      <c r="D1117" t="s">
        <v>1651</v>
      </c>
      <c r="E1117" t="s">
        <v>1655</v>
      </c>
      <c r="F1117" t="s">
        <v>113</v>
      </c>
      <c r="G1117" t="s">
        <v>1656</v>
      </c>
      <c r="H1117">
        <v>0.64524460958586927</v>
      </c>
      <c r="I1117">
        <v>1.0137123213101096</v>
      </c>
      <c r="J1117">
        <v>0</v>
      </c>
      <c r="M1117">
        <v>349.74</v>
      </c>
      <c r="N1117">
        <v>5.7914500000000001E-2</v>
      </c>
      <c r="O1117">
        <v>-0.03</v>
      </c>
      <c r="P1117">
        <v>542.02700000000004</v>
      </c>
      <c r="Q1117">
        <v>5.7131099999999997E-2</v>
      </c>
      <c r="S1117" t="b">
        <v>0</v>
      </c>
      <c r="T1117" t="b">
        <v>1</v>
      </c>
      <c r="U1117">
        <v>1</v>
      </c>
      <c r="V1117">
        <v>-5.5347796327489217E-5</v>
      </c>
      <c r="W1117">
        <v>0.25</v>
      </c>
    </row>
    <row r="1118" spans="1:23" x14ac:dyDescent="0.25">
      <c r="A1118" t="s">
        <v>2951</v>
      </c>
      <c r="B1118" t="s">
        <v>118</v>
      </c>
      <c r="C1118" t="s">
        <v>45</v>
      </c>
      <c r="D1118" t="s">
        <v>1651</v>
      </c>
      <c r="E1118" t="s">
        <v>1655</v>
      </c>
      <c r="F1118" t="s">
        <v>113</v>
      </c>
      <c r="G1118" t="s">
        <v>1657</v>
      </c>
      <c r="H1118">
        <v>0.99465340287476445</v>
      </c>
      <c r="I1118">
        <v>1.0026500452468097</v>
      </c>
      <c r="J1118">
        <v>-2.9994815756410654E-2</v>
      </c>
      <c r="M1118">
        <v>539.12900000000002</v>
      </c>
      <c r="N1118">
        <v>5.72825E-2</v>
      </c>
      <c r="O1118">
        <v>-16.257999999999999</v>
      </c>
      <c r="P1118">
        <v>542.02700000000004</v>
      </c>
      <c r="Q1118">
        <v>5.7131099999999997E-2</v>
      </c>
      <c r="S1118" t="b">
        <v>0</v>
      </c>
      <c r="T1118" t="b">
        <v>0</v>
      </c>
      <c r="U1118">
        <v>1</v>
      </c>
      <c r="V1118">
        <v>-2.9994815756410654E-2</v>
      </c>
      <c r="W1118">
        <v>0.9</v>
      </c>
    </row>
    <row r="1119" spans="1:23" x14ac:dyDescent="0.25">
      <c r="A1119" t="s">
        <v>2952</v>
      </c>
      <c r="B1119" t="s">
        <v>118</v>
      </c>
      <c r="C1119" t="s">
        <v>45</v>
      </c>
      <c r="D1119" t="s">
        <v>1651</v>
      </c>
      <c r="E1119" t="s">
        <v>1652</v>
      </c>
      <c r="F1119" t="s">
        <v>113</v>
      </c>
      <c r="G1119" t="s">
        <v>1658</v>
      </c>
      <c r="H1119">
        <v>1.209079990480179</v>
      </c>
      <c r="I1119">
        <v>1.5850281195355944</v>
      </c>
      <c r="J1119">
        <v>-2.6637049445876311E-2</v>
      </c>
      <c r="M1119">
        <v>655.35400000000004</v>
      </c>
      <c r="N1119">
        <v>9.0554399999999993E-2</v>
      </c>
      <c r="O1119">
        <v>-14.438000000000001</v>
      </c>
      <c r="P1119">
        <v>542.02700000000004</v>
      </c>
      <c r="Q1119">
        <v>5.7131099999999997E-2</v>
      </c>
      <c r="S1119" t="b">
        <v>0</v>
      </c>
      <c r="T1119" t="b">
        <v>0</v>
      </c>
      <c r="U1119">
        <v>1</v>
      </c>
      <c r="V1119">
        <v>-2.6637049445876311E-2</v>
      </c>
      <c r="W1119">
        <v>1</v>
      </c>
    </row>
    <row r="1120" spans="1:23" x14ac:dyDescent="0.25">
      <c r="A1120" t="s">
        <v>2953</v>
      </c>
      <c r="B1120" t="s">
        <v>118</v>
      </c>
      <c r="C1120" t="s">
        <v>45</v>
      </c>
      <c r="D1120" t="s">
        <v>1651</v>
      </c>
      <c r="E1120" t="s">
        <v>1652</v>
      </c>
      <c r="F1120" t="s">
        <v>113</v>
      </c>
      <c r="G1120" t="s">
        <v>1659</v>
      </c>
      <c r="H1120">
        <v>0.97331498246397308</v>
      </c>
      <c r="I1120">
        <v>1.6897014060642976</v>
      </c>
      <c r="J1120">
        <v>0</v>
      </c>
      <c r="M1120">
        <v>527.56299999999999</v>
      </c>
      <c r="N1120">
        <v>9.6534499999999995E-2</v>
      </c>
      <c r="O1120">
        <v>0.17599999999999999</v>
      </c>
      <c r="P1120">
        <v>542.02700000000004</v>
      </c>
      <c r="Q1120">
        <v>5.7131099999999997E-2</v>
      </c>
      <c r="S1120" t="b">
        <v>0</v>
      </c>
      <c r="T1120" t="b">
        <v>1</v>
      </c>
      <c r="U1120">
        <v>1</v>
      </c>
      <c r="V1120">
        <v>3.2470707178793674E-4</v>
      </c>
      <c r="W1120">
        <v>0.5</v>
      </c>
    </row>
    <row r="1121" spans="1:23" x14ac:dyDescent="0.25">
      <c r="A1121" t="s">
        <v>2954</v>
      </c>
      <c r="B1121" t="s">
        <v>118</v>
      </c>
      <c r="C1121" t="s">
        <v>45</v>
      </c>
      <c r="D1121" t="s">
        <v>1651</v>
      </c>
      <c r="E1121" t="s">
        <v>1652</v>
      </c>
      <c r="F1121" t="s">
        <v>113</v>
      </c>
      <c r="G1121" t="s">
        <v>1656</v>
      </c>
      <c r="H1121">
        <v>0.67113815363441298</v>
      </c>
      <c r="I1121">
        <v>1.0164201284414269</v>
      </c>
      <c r="J1121">
        <v>0</v>
      </c>
      <c r="M1121">
        <v>363.77499999999998</v>
      </c>
      <c r="N1121">
        <v>5.8069200000000001E-2</v>
      </c>
      <c r="O1121">
        <v>-3.2000000000000001E-2</v>
      </c>
      <c r="P1121">
        <v>542.02700000000004</v>
      </c>
      <c r="Q1121">
        <v>5.7131099999999997E-2</v>
      </c>
      <c r="S1121" t="b">
        <v>0</v>
      </c>
      <c r="T1121" t="b">
        <v>1</v>
      </c>
      <c r="U1121">
        <v>1</v>
      </c>
      <c r="V1121">
        <v>-5.9037649415988498E-5</v>
      </c>
      <c r="W1121">
        <v>0.25</v>
      </c>
    </row>
    <row r="1122" spans="1:23" x14ac:dyDescent="0.25">
      <c r="A1122" t="s">
        <v>2955</v>
      </c>
      <c r="B1122" t="s">
        <v>118</v>
      </c>
      <c r="C1122" t="s">
        <v>45</v>
      </c>
      <c r="D1122" t="s">
        <v>1651</v>
      </c>
      <c r="E1122" t="s">
        <v>1652</v>
      </c>
      <c r="F1122" t="s">
        <v>113</v>
      </c>
      <c r="G1122" t="s">
        <v>1657</v>
      </c>
      <c r="H1122">
        <v>0.99745769122202388</v>
      </c>
      <c r="I1122">
        <v>1.0072027319621013</v>
      </c>
      <c r="J1122">
        <v>-2.7559512718001132E-2</v>
      </c>
      <c r="M1122">
        <v>540.649</v>
      </c>
      <c r="N1122">
        <v>5.7542599999999999E-2</v>
      </c>
      <c r="O1122">
        <v>-14.938000000000001</v>
      </c>
      <c r="P1122">
        <v>542.02700000000004</v>
      </c>
      <c r="Q1122">
        <v>5.7131099999999997E-2</v>
      </c>
      <c r="S1122" t="b">
        <v>0</v>
      </c>
      <c r="T1122" t="b">
        <v>0</v>
      </c>
      <c r="U1122">
        <v>1</v>
      </c>
      <c r="V1122">
        <v>-2.7559512718001132E-2</v>
      </c>
      <c r="W1122">
        <v>0.9</v>
      </c>
    </row>
    <row r="1123" spans="1:23" x14ac:dyDescent="0.25">
      <c r="A1123" t="s">
        <v>2956</v>
      </c>
      <c r="B1123" t="s">
        <v>118</v>
      </c>
      <c r="C1123" t="s">
        <v>45</v>
      </c>
      <c r="D1123" t="s">
        <v>1651</v>
      </c>
      <c r="E1123" t="s">
        <v>1653</v>
      </c>
      <c r="F1123" t="s">
        <v>113</v>
      </c>
      <c r="G1123" t="s">
        <v>1658</v>
      </c>
      <c r="H1123">
        <v>1.1981082123215263</v>
      </c>
      <c r="I1123">
        <v>1.5208301608055859</v>
      </c>
      <c r="J1123">
        <v>-2.7098281081938722E-2</v>
      </c>
      <c r="M1123">
        <v>649.40700000000004</v>
      </c>
      <c r="N1123">
        <v>8.6886699999999997E-2</v>
      </c>
      <c r="O1123">
        <v>-14.688000000000001</v>
      </c>
      <c r="P1123">
        <v>542.02700000000004</v>
      </c>
      <c r="Q1123">
        <v>5.7131099999999997E-2</v>
      </c>
      <c r="S1123" t="b">
        <v>0</v>
      </c>
      <c r="T1123" t="b">
        <v>0</v>
      </c>
      <c r="U1123">
        <v>1</v>
      </c>
      <c r="V1123">
        <v>-2.7098281081938722E-2</v>
      </c>
      <c r="W1123">
        <v>1</v>
      </c>
    </row>
    <row r="1124" spans="1:23" x14ac:dyDescent="0.25">
      <c r="A1124" t="s">
        <v>2957</v>
      </c>
      <c r="B1124" t="s">
        <v>118</v>
      </c>
      <c r="C1124" t="s">
        <v>45</v>
      </c>
      <c r="D1124" t="s">
        <v>1651</v>
      </c>
      <c r="E1124" t="s">
        <v>1653</v>
      </c>
      <c r="F1124" t="s">
        <v>113</v>
      </c>
      <c r="G1124" t="s">
        <v>1659</v>
      </c>
      <c r="H1124">
        <v>1.0302863141504019</v>
      </c>
      <c r="I1124">
        <v>1.5421250422274384</v>
      </c>
      <c r="J1124">
        <v>0</v>
      </c>
      <c r="M1124">
        <v>558.44299999999998</v>
      </c>
      <c r="N1124">
        <v>8.8103299999999996E-2</v>
      </c>
      <c r="O1124">
        <v>0.14000000000000001</v>
      </c>
      <c r="P1124">
        <v>542.02700000000004</v>
      </c>
      <c r="Q1124">
        <v>5.7131099999999997E-2</v>
      </c>
      <c r="S1124" t="b">
        <v>0</v>
      </c>
      <c r="T1124" t="b">
        <v>1</v>
      </c>
      <c r="U1124">
        <v>1</v>
      </c>
      <c r="V1124">
        <v>2.5828971619494968E-4</v>
      </c>
      <c r="W1124">
        <v>0.5</v>
      </c>
    </row>
    <row r="1125" spans="1:23" x14ac:dyDescent="0.25">
      <c r="A1125" t="s">
        <v>2958</v>
      </c>
      <c r="B1125" t="s">
        <v>118</v>
      </c>
      <c r="C1125" t="s">
        <v>45</v>
      </c>
      <c r="D1125" t="s">
        <v>1651</v>
      </c>
      <c r="E1125" t="s">
        <v>1653</v>
      </c>
      <c r="F1125" t="s">
        <v>113</v>
      </c>
      <c r="G1125" t="s">
        <v>1656</v>
      </c>
      <c r="H1125">
        <v>0.67169901130386489</v>
      </c>
      <c r="I1125">
        <v>1.0164201284414269</v>
      </c>
      <c r="J1125">
        <v>0</v>
      </c>
      <c r="M1125">
        <v>364.07900000000001</v>
      </c>
      <c r="N1125">
        <v>5.8069200000000001E-2</v>
      </c>
      <c r="O1125">
        <v>-2.4E-2</v>
      </c>
      <c r="P1125">
        <v>542.02700000000004</v>
      </c>
      <c r="Q1125">
        <v>5.7131099999999997E-2</v>
      </c>
      <c r="S1125" t="b">
        <v>0</v>
      </c>
      <c r="T1125" t="b">
        <v>1</v>
      </c>
      <c r="U1125">
        <v>1</v>
      </c>
      <c r="V1125">
        <v>-4.4278237061991374E-5</v>
      </c>
      <c r="W1125">
        <v>0.25</v>
      </c>
    </row>
    <row r="1126" spans="1:23" x14ac:dyDescent="0.25">
      <c r="A1126" t="s">
        <v>2959</v>
      </c>
      <c r="B1126" t="s">
        <v>118</v>
      </c>
      <c r="C1126" t="s">
        <v>45</v>
      </c>
      <c r="D1126" t="s">
        <v>1651</v>
      </c>
      <c r="E1126" t="s">
        <v>1653</v>
      </c>
      <c r="F1126" t="s">
        <v>113</v>
      </c>
      <c r="G1126" t="s">
        <v>1657</v>
      </c>
      <c r="H1126">
        <v>0.99786726491484734</v>
      </c>
      <c r="I1126">
        <v>1.015993040568097</v>
      </c>
      <c r="J1126">
        <v>-2.7660983677934861E-2</v>
      </c>
      <c r="M1126">
        <v>540.87099999999998</v>
      </c>
      <c r="N1126">
        <v>5.8044800000000001E-2</v>
      </c>
      <c r="O1126">
        <v>-14.993</v>
      </c>
      <c r="P1126">
        <v>542.02700000000004</v>
      </c>
      <c r="Q1126">
        <v>5.7131099999999997E-2</v>
      </c>
      <c r="S1126" t="b">
        <v>0</v>
      </c>
      <c r="T1126" t="b">
        <v>0</v>
      </c>
      <c r="U1126">
        <v>1</v>
      </c>
      <c r="V1126">
        <v>-2.7660983677934861E-2</v>
      </c>
      <c r="W1126">
        <v>0.9</v>
      </c>
    </row>
    <row r="1127" spans="1:23" x14ac:dyDescent="0.25">
      <c r="A1127" t="s">
        <v>2960</v>
      </c>
      <c r="B1127" t="s">
        <v>118</v>
      </c>
      <c r="C1127" t="s">
        <v>45</v>
      </c>
      <c r="D1127" t="s">
        <v>1651</v>
      </c>
      <c r="E1127" t="s">
        <v>1654</v>
      </c>
      <c r="F1127" t="s">
        <v>114</v>
      </c>
      <c r="G1127" t="s">
        <v>1658</v>
      </c>
      <c r="H1127">
        <v>1.4186021696603239</v>
      </c>
      <c r="I1127">
        <v>1.803109526076115</v>
      </c>
      <c r="J1127">
        <v>-1.3225755122289096E-2</v>
      </c>
      <c r="M1127">
        <v>757.79600000000005</v>
      </c>
      <c r="N1127">
        <v>0.101523</v>
      </c>
      <c r="O1127">
        <v>-7.0650000000000004</v>
      </c>
      <c r="P1127">
        <v>534.18499999999995</v>
      </c>
      <c r="Q1127">
        <v>5.6304399999999998E-2</v>
      </c>
      <c r="S1127" t="b">
        <v>0</v>
      </c>
      <c r="T1127" t="b">
        <v>0</v>
      </c>
      <c r="U1127">
        <v>1</v>
      </c>
      <c r="V1127">
        <v>-1.3225755122289096E-2</v>
      </c>
      <c r="W1127">
        <v>1</v>
      </c>
    </row>
    <row r="1128" spans="1:23" x14ac:dyDescent="0.25">
      <c r="A1128" t="s">
        <v>2961</v>
      </c>
      <c r="B1128" t="s">
        <v>118</v>
      </c>
      <c r="C1128" t="s">
        <v>45</v>
      </c>
      <c r="D1128" t="s">
        <v>1651</v>
      </c>
      <c r="E1128" t="s">
        <v>1654</v>
      </c>
      <c r="F1128" t="s">
        <v>114</v>
      </c>
      <c r="G1128" t="s">
        <v>1659</v>
      </c>
      <c r="H1128">
        <v>1.2103054185347775</v>
      </c>
      <c r="I1128">
        <v>1.6650350594269718</v>
      </c>
      <c r="J1128">
        <v>0</v>
      </c>
      <c r="M1128">
        <v>646.52700000000004</v>
      </c>
      <c r="N1128">
        <v>9.3748799999999993E-2</v>
      </c>
      <c r="O1128">
        <v>0.112</v>
      </c>
      <c r="P1128">
        <v>534.18499999999995</v>
      </c>
      <c r="Q1128">
        <v>5.6304399999999998E-2</v>
      </c>
      <c r="S1128" t="b">
        <v>0</v>
      </c>
      <c r="T1128" t="b">
        <v>1</v>
      </c>
      <c r="U1128">
        <v>1</v>
      </c>
      <c r="V1128">
        <v>2.0966519089828431E-4</v>
      </c>
      <c r="W1128">
        <v>0.5</v>
      </c>
    </row>
    <row r="1129" spans="1:23" x14ac:dyDescent="0.25">
      <c r="A1129" t="s">
        <v>2962</v>
      </c>
      <c r="B1129" t="s">
        <v>118</v>
      </c>
      <c r="C1129" t="s">
        <v>45</v>
      </c>
      <c r="D1129" t="s">
        <v>1651</v>
      </c>
      <c r="E1129" t="s">
        <v>1654</v>
      </c>
      <c r="F1129" t="s">
        <v>114</v>
      </c>
      <c r="G1129" t="s">
        <v>1656</v>
      </c>
      <c r="H1129">
        <v>0.84125911435176959</v>
      </c>
      <c r="I1129">
        <v>1.0134341188255271</v>
      </c>
      <c r="J1129">
        <v>0</v>
      </c>
      <c r="M1129">
        <v>449.38799999999998</v>
      </c>
      <c r="N1129">
        <v>5.7060800000000002E-2</v>
      </c>
      <c r="O1129">
        <v>-4.7E-2</v>
      </c>
      <c r="P1129">
        <v>534.18499999999995</v>
      </c>
      <c r="Q1129">
        <v>5.6304399999999998E-2</v>
      </c>
      <c r="S1129" t="b">
        <v>0</v>
      </c>
      <c r="T1129" t="b">
        <v>1</v>
      </c>
      <c r="U1129">
        <v>1</v>
      </c>
      <c r="V1129">
        <v>-8.7984499751958596E-5</v>
      </c>
      <c r="W1129">
        <v>0.25</v>
      </c>
    </row>
    <row r="1130" spans="1:23" x14ac:dyDescent="0.25">
      <c r="A1130" t="s">
        <v>2963</v>
      </c>
      <c r="B1130" t="s">
        <v>118</v>
      </c>
      <c r="C1130" t="s">
        <v>45</v>
      </c>
      <c r="D1130" t="s">
        <v>1651</v>
      </c>
      <c r="E1130" t="s">
        <v>1654</v>
      </c>
      <c r="F1130" t="s">
        <v>114</v>
      </c>
      <c r="G1130" t="s">
        <v>1657</v>
      </c>
      <c r="H1130">
        <v>1.0044067130301302</v>
      </c>
      <c r="I1130">
        <v>1.0060279480822103</v>
      </c>
      <c r="J1130">
        <v>-1.3785486301562193E-2</v>
      </c>
      <c r="M1130">
        <v>536.53899999999999</v>
      </c>
      <c r="N1130">
        <v>5.6643800000000001E-2</v>
      </c>
      <c r="O1130">
        <v>-7.3639999999999999</v>
      </c>
      <c r="P1130">
        <v>534.18499999999995</v>
      </c>
      <c r="Q1130">
        <v>5.6304399999999998E-2</v>
      </c>
      <c r="S1130" t="b">
        <v>0</v>
      </c>
      <c r="T1130" t="b">
        <v>0</v>
      </c>
      <c r="U1130">
        <v>1</v>
      </c>
      <c r="V1130">
        <v>-1.3785486301562193E-2</v>
      </c>
      <c r="W1130">
        <v>0.9</v>
      </c>
    </row>
    <row r="1131" spans="1:23" x14ac:dyDescent="0.25">
      <c r="A1131" t="s">
        <v>2964</v>
      </c>
      <c r="B1131" t="s">
        <v>118</v>
      </c>
      <c r="C1131" t="s">
        <v>45</v>
      </c>
      <c r="D1131" t="s">
        <v>1651</v>
      </c>
      <c r="E1131" t="s">
        <v>1655</v>
      </c>
      <c r="F1131" t="s">
        <v>114</v>
      </c>
      <c r="G1131" t="s">
        <v>1658</v>
      </c>
      <c r="H1131">
        <v>1.3970890748984828</v>
      </c>
      <c r="I1131">
        <v>1.8193418295814365</v>
      </c>
      <c r="J1131">
        <v>-1.8095039546000474E-2</v>
      </c>
      <c r="M1131">
        <v>757.26</v>
      </c>
      <c r="N1131">
        <v>0.10394100000000001</v>
      </c>
      <c r="O1131">
        <v>-9.8079999999999998</v>
      </c>
      <c r="P1131">
        <v>542.02700000000004</v>
      </c>
      <c r="Q1131">
        <v>5.7131099999999997E-2</v>
      </c>
      <c r="S1131" t="b">
        <v>0</v>
      </c>
      <c r="T1131" t="b">
        <v>0</v>
      </c>
      <c r="U1131">
        <v>1</v>
      </c>
      <c r="V1131">
        <v>-1.8095039546000474E-2</v>
      </c>
      <c r="W1131">
        <v>1</v>
      </c>
    </row>
    <row r="1132" spans="1:23" x14ac:dyDescent="0.25">
      <c r="A1132" t="s">
        <v>2965</v>
      </c>
      <c r="B1132" t="s">
        <v>118</v>
      </c>
      <c r="C1132" t="s">
        <v>45</v>
      </c>
      <c r="D1132" t="s">
        <v>1651</v>
      </c>
      <c r="E1132" t="s">
        <v>1655</v>
      </c>
      <c r="F1132" t="s">
        <v>114</v>
      </c>
      <c r="G1132" t="s">
        <v>1659</v>
      </c>
      <c r="H1132">
        <v>1.1250878646266698</v>
      </c>
      <c r="I1132">
        <v>1.6753677069056958</v>
      </c>
      <c r="J1132">
        <v>0</v>
      </c>
      <c r="M1132">
        <v>609.82799999999997</v>
      </c>
      <c r="N1132">
        <v>9.5715599999999998E-2</v>
      </c>
      <c r="O1132">
        <v>0.13600000000000001</v>
      </c>
      <c r="P1132">
        <v>542.02700000000004</v>
      </c>
      <c r="Q1132">
        <v>5.7131099999999997E-2</v>
      </c>
      <c r="S1132" t="b">
        <v>0</v>
      </c>
      <c r="T1132" t="b">
        <v>1</v>
      </c>
      <c r="U1132">
        <v>1</v>
      </c>
      <c r="V1132">
        <v>2.5091001001795112E-4</v>
      </c>
      <c r="W1132">
        <v>0.5</v>
      </c>
    </row>
    <row r="1133" spans="1:23" x14ac:dyDescent="0.25">
      <c r="A1133" t="s">
        <v>2966</v>
      </c>
      <c r="B1133" t="s">
        <v>118</v>
      </c>
      <c r="C1133" t="s">
        <v>45</v>
      </c>
      <c r="D1133" t="s">
        <v>1651</v>
      </c>
      <c r="E1133" t="s">
        <v>1655</v>
      </c>
      <c r="F1133" t="s">
        <v>114</v>
      </c>
      <c r="G1133" t="s">
        <v>1656</v>
      </c>
      <c r="H1133">
        <v>0.78173043040291346</v>
      </c>
      <c r="I1133">
        <v>1.0134200111672977</v>
      </c>
      <c r="J1133">
        <v>0</v>
      </c>
      <c r="M1133">
        <v>423.71899999999999</v>
      </c>
      <c r="N1133">
        <v>5.7897799999999999E-2</v>
      </c>
      <c r="O1133">
        <v>-3.7999999999999999E-2</v>
      </c>
      <c r="P1133">
        <v>542.02700000000004</v>
      </c>
      <c r="Q1133">
        <v>5.7131099999999997E-2</v>
      </c>
      <c r="S1133" t="b">
        <v>0</v>
      </c>
      <c r="T1133" t="b">
        <v>1</v>
      </c>
      <c r="U1133">
        <v>1</v>
      </c>
      <c r="V1133">
        <v>-7.0107208681486342E-5</v>
      </c>
      <c r="W1133">
        <v>0.25</v>
      </c>
    </row>
    <row r="1134" spans="1:23" x14ac:dyDescent="0.25">
      <c r="A1134" t="s">
        <v>2967</v>
      </c>
      <c r="B1134" t="s">
        <v>118</v>
      </c>
      <c r="C1134" t="s">
        <v>45</v>
      </c>
      <c r="D1134" t="s">
        <v>1651</v>
      </c>
      <c r="E1134" t="s">
        <v>1655</v>
      </c>
      <c r="F1134" t="s">
        <v>114</v>
      </c>
      <c r="G1134" t="s">
        <v>1657</v>
      </c>
      <c r="H1134">
        <v>1.0013966093939968</v>
      </c>
      <c r="I1134">
        <v>1.0055066329897377</v>
      </c>
      <c r="J1134">
        <v>-1.8726004424133851E-2</v>
      </c>
      <c r="M1134">
        <v>542.78399999999999</v>
      </c>
      <c r="N1134">
        <v>5.7445700000000002E-2</v>
      </c>
      <c r="O1134">
        <v>-10.15</v>
      </c>
      <c r="P1134">
        <v>542.02700000000004</v>
      </c>
      <c r="Q1134">
        <v>5.7131099999999997E-2</v>
      </c>
      <c r="S1134" t="b">
        <v>0</v>
      </c>
      <c r="T1134" t="b">
        <v>0</v>
      </c>
      <c r="U1134">
        <v>1</v>
      </c>
      <c r="V1134">
        <v>-1.8726004424133851E-2</v>
      </c>
      <c r="W1134">
        <v>0.9</v>
      </c>
    </row>
    <row r="1135" spans="1:23" x14ac:dyDescent="0.25">
      <c r="A1135" t="s">
        <v>2968</v>
      </c>
      <c r="B1135" t="s">
        <v>118</v>
      </c>
      <c r="C1135" t="s">
        <v>45</v>
      </c>
      <c r="D1135" t="s">
        <v>1651</v>
      </c>
      <c r="E1135" t="s">
        <v>1652</v>
      </c>
      <c r="F1135" t="s">
        <v>114</v>
      </c>
      <c r="G1135" t="s">
        <v>1658</v>
      </c>
      <c r="H1135">
        <v>1.3061526455324182</v>
      </c>
      <c r="I1135">
        <v>1.5790383871481559</v>
      </c>
      <c r="J1135">
        <v>-1.7336774736313874E-2</v>
      </c>
      <c r="M1135">
        <v>707.97</v>
      </c>
      <c r="N1135">
        <v>9.0212200000000006E-2</v>
      </c>
      <c r="O1135">
        <v>-9.3970000000000002</v>
      </c>
      <c r="P1135">
        <v>542.02700000000004</v>
      </c>
      <c r="Q1135">
        <v>5.7131099999999997E-2</v>
      </c>
      <c r="S1135" t="b">
        <v>0</v>
      </c>
      <c r="T1135" t="b">
        <v>0</v>
      </c>
      <c r="U1135">
        <v>1</v>
      </c>
      <c r="V1135">
        <v>-1.7336774736313874E-2</v>
      </c>
      <c r="W1135">
        <v>1</v>
      </c>
    </row>
    <row r="1136" spans="1:23" x14ac:dyDescent="0.25">
      <c r="A1136" t="s">
        <v>2969</v>
      </c>
      <c r="B1136" t="s">
        <v>118</v>
      </c>
      <c r="C1136" t="s">
        <v>45</v>
      </c>
      <c r="D1136" t="s">
        <v>1651</v>
      </c>
      <c r="E1136" t="s">
        <v>1652</v>
      </c>
      <c r="F1136" t="s">
        <v>114</v>
      </c>
      <c r="G1136" t="s">
        <v>1659</v>
      </c>
      <c r="H1136">
        <v>1.1234403452226547</v>
      </c>
      <c r="I1136">
        <v>1.4674634306008463</v>
      </c>
      <c r="J1136">
        <v>0</v>
      </c>
      <c r="M1136">
        <v>608.93499999999995</v>
      </c>
      <c r="N1136">
        <v>8.3837800000000004E-2</v>
      </c>
      <c r="O1136">
        <v>0.14699999999999999</v>
      </c>
      <c r="P1136">
        <v>542.02700000000004</v>
      </c>
      <c r="Q1136">
        <v>5.7131099999999997E-2</v>
      </c>
      <c r="S1136" t="b">
        <v>0</v>
      </c>
      <c r="T1136" t="b">
        <v>1</v>
      </c>
      <c r="U1136">
        <v>1</v>
      </c>
      <c r="V1136">
        <v>2.7120420200469714E-4</v>
      </c>
      <c r="W1136">
        <v>0.5</v>
      </c>
    </row>
    <row r="1137" spans="1:23" x14ac:dyDescent="0.25">
      <c r="A1137" t="s">
        <v>2970</v>
      </c>
      <c r="B1137" t="s">
        <v>118</v>
      </c>
      <c r="C1137" t="s">
        <v>45</v>
      </c>
      <c r="D1137" t="s">
        <v>1651</v>
      </c>
      <c r="E1137" t="s">
        <v>1652</v>
      </c>
      <c r="F1137" t="s">
        <v>114</v>
      </c>
      <c r="G1137" t="s">
        <v>1656</v>
      </c>
      <c r="H1137">
        <v>0.78763973012414512</v>
      </c>
      <c r="I1137">
        <v>1.0160665556938342</v>
      </c>
      <c r="J1137">
        <v>0</v>
      </c>
      <c r="M1137">
        <v>426.92200000000003</v>
      </c>
      <c r="N1137">
        <v>5.8049000000000003E-2</v>
      </c>
      <c r="O1137">
        <v>-0.04</v>
      </c>
      <c r="P1137">
        <v>542.02700000000004</v>
      </c>
      <c r="Q1137">
        <v>5.7131099999999997E-2</v>
      </c>
      <c r="S1137" t="b">
        <v>0</v>
      </c>
      <c r="T1137" t="b">
        <v>1</v>
      </c>
      <c r="U1137">
        <v>1</v>
      </c>
      <c r="V1137">
        <v>-7.3797061769985623E-5</v>
      </c>
      <c r="W1137">
        <v>0.25</v>
      </c>
    </row>
    <row r="1138" spans="1:23" x14ac:dyDescent="0.25">
      <c r="A1138" t="s">
        <v>2971</v>
      </c>
      <c r="B1138" t="s">
        <v>118</v>
      </c>
      <c r="C1138" t="s">
        <v>45</v>
      </c>
      <c r="D1138" t="s">
        <v>1651</v>
      </c>
      <c r="E1138" t="s">
        <v>1652</v>
      </c>
      <c r="F1138" t="s">
        <v>114</v>
      </c>
      <c r="G1138" t="s">
        <v>1657</v>
      </c>
      <c r="H1138">
        <v>1.0020644728030152</v>
      </c>
      <c r="I1138">
        <v>1</v>
      </c>
      <c r="J1138">
        <v>-1.8074745354013731E-2</v>
      </c>
      <c r="M1138">
        <v>543.14599999999996</v>
      </c>
      <c r="N1138">
        <v>5.6795900000000003E-2</v>
      </c>
      <c r="O1138">
        <v>-9.7970000000000006</v>
      </c>
      <c r="P1138">
        <v>542.02700000000004</v>
      </c>
      <c r="Q1138">
        <v>5.7131099999999997E-2</v>
      </c>
      <c r="S1138" t="b">
        <v>0</v>
      </c>
      <c r="T1138" t="b">
        <v>0</v>
      </c>
      <c r="U1138">
        <v>1</v>
      </c>
      <c r="V1138">
        <v>-1.8074745354013731E-2</v>
      </c>
      <c r="W1138">
        <v>0.9</v>
      </c>
    </row>
    <row r="1139" spans="1:23" x14ac:dyDescent="0.25">
      <c r="A1139" t="s">
        <v>2972</v>
      </c>
      <c r="B1139" t="s">
        <v>118</v>
      </c>
      <c r="C1139" t="s">
        <v>45</v>
      </c>
      <c r="D1139" t="s">
        <v>1651</v>
      </c>
      <c r="E1139" t="s">
        <v>1653</v>
      </c>
      <c r="F1139" t="s">
        <v>114</v>
      </c>
      <c r="G1139" t="s">
        <v>1658</v>
      </c>
      <c r="H1139">
        <v>1.2640809406173492</v>
      </c>
      <c r="I1139">
        <v>1.5125054479959252</v>
      </c>
      <c r="J1139">
        <v>-1.7414261651172356E-2</v>
      </c>
      <c r="M1139">
        <v>685.16600000000005</v>
      </c>
      <c r="N1139">
        <v>8.6411100000000005E-2</v>
      </c>
      <c r="O1139">
        <v>-9.4390000000000001</v>
      </c>
      <c r="P1139">
        <v>542.02700000000004</v>
      </c>
      <c r="Q1139">
        <v>5.7131099999999997E-2</v>
      </c>
      <c r="S1139" t="b">
        <v>0</v>
      </c>
      <c r="T1139" t="b">
        <v>0</v>
      </c>
      <c r="U1139">
        <v>1</v>
      </c>
      <c r="V1139">
        <v>-1.7414261651172356E-2</v>
      </c>
      <c r="W1139">
        <v>1</v>
      </c>
    </row>
    <row r="1140" spans="1:23" x14ac:dyDescent="0.25">
      <c r="A1140" t="s">
        <v>2973</v>
      </c>
      <c r="B1140" t="s">
        <v>118</v>
      </c>
      <c r="C1140" t="s">
        <v>45</v>
      </c>
      <c r="D1140" t="s">
        <v>1651</v>
      </c>
      <c r="E1140" t="s">
        <v>1653</v>
      </c>
      <c r="F1140" t="s">
        <v>114</v>
      </c>
      <c r="G1140" t="s">
        <v>1659</v>
      </c>
      <c r="H1140">
        <v>1.1173926760106045</v>
      </c>
      <c r="I1140">
        <v>1.4091764380521294</v>
      </c>
      <c r="J1140">
        <v>0</v>
      </c>
      <c r="M1140">
        <v>605.65700000000004</v>
      </c>
      <c r="N1140">
        <v>8.0507800000000004E-2</v>
      </c>
      <c r="O1140">
        <v>0.114</v>
      </c>
      <c r="P1140">
        <v>542.02700000000004</v>
      </c>
      <c r="Q1140">
        <v>5.7131099999999997E-2</v>
      </c>
      <c r="S1140" t="b">
        <v>0</v>
      </c>
      <c r="T1140" t="b">
        <v>1</v>
      </c>
      <c r="U1140">
        <v>1</v>
      </c>
      <c r="V1140">
        <v>2.1032162604445902E-4</v>
      </c>
      <c r="W1140">
        <v>0.5</v>
      </c>
    </row>
    <row r="1141" spans="1:23" x14ac:dyDescent="0.25">
      <c r="A1141" t="s">
        <v>2974</v>
      </c>
      <c r="B1141" t="s">
        <v>118</v>
      </c>
      <c r="C1141" t="s">
        <v>45</v>
      </c>
      <c r="D1141" t="s">
        <v>1651</v>
      </c>
      <c r="E1141" t="s">
        <v>1653</v>
      </c>
      <c r="F1141" t="s">
        <v>114</v>
      </c>
      <c r="G1141" t="s">
        <v>1656</v>
      </c>
      <c r="H1141">
        <v>0.78764157505068932</v>
      </c>
      <c r="I1141">
        <v>1.0160665556938342</v>
      </c>
      <c r="J1141">
        <v>0</v>
      </c>
      <c r="M1141">
        <v>426.923</v>
      </c>
      <c r="N1141">
        <v>5.8049000000000003E-2</v>
      </c>
      <c r="O1141">
        <v>-2.8000000000000001E-2</v>
      </c>
      <c r="P1141">
        <v>542.02700000000004</v>
      </c>
      <c r="Q1141">
        <v>5.7131099999999997E-2</v>
      </c>
      <c r="S1141" t="b">
        <v>0</v>
      </c>
      <c r="T1141" t="b">
        <v>1</v>
      </c>
      <c r="U1141">
        <v>1</v>
      </c>
      <c r="V1141">
        <v>-5.1657943238989936E-5</v>
      </c>
      <c r="W1141">
        <v>0.25</v>
      </c>
    </row>
    <row r="1142" spans="1:23" x14ac:dyDescent="0.25">
      <c r="A1142" t="s">
        <v>2975</v>
      </c>
      <c r="B1142" t="s">
        <v>118</v>
      </c>
      <c r="C1142" t="s">
        <v>45</v>
      </c>
      <c r="D1142" t="s">
        <v>1651</v>
      </c>
      <c r="E1142" t="s">
        <v>1653</v>
      </c>
      <c r="F1142" t="s">
        <v>114</v>
      </c>
      <c r="G1142" t="s">
        <v>1657</v>
      </c>
      <c r="H1142">
        <v>1.0021032162604446</v>
      </c>
      <c r="I1142">
        <v>1</v>
      </c>
      <c r="J1142">
        <v>-1.8102419252177471E-2</v>
      </c>
      <c r="M1142">
        <v>543.16700000000003</v>
      </c>
      <c r="N1142">
        <v>5.6799000000000002E-2</v>
      </c>
      <c r="O1142">
        <v>-9.8119999999999994</v>
      </c>
      <c r="P1142">
        <v>542.02700000000004</v>
      </c>
      <c r="Q1142">
        <v>5.7131099999999997E-2</v>
      </c>
      <c r="S1142" t="b">
        <v>0</v>
      </c>
      <c r="T1142" t="b">
        <v>0</v>
      </c>
      <c r="U1142">
        <v>1</v>
      </c>
      <c r="V1142">
        <v>-1.8102419252177471E-2</v>
      </c>
      <c r="W1142">
        <v>0.9</v>
      </c>
    </row>
    <row r="1143" spans="1:23" x14ac:dyDescent="0.25">
      <c r="A1143" t="s">
        <v>2976</v>
      </c>
      <c r="B1143" t="s">
        <v>118</v>
      </c>
      <c r="C1143" t="s">
        <v>45</v>
      </c>
      <c r="D1143" t="s">
        <v>1651</v>
      </c>
      <c r="E1143" t="s">
        <v>1654</v>
      </c>
      <c r="F1143" t="s">
        <v>115</v>
      </c>
      <c r="G1143" t="s">
        <v>1658</v>
      </c>
      <c r="H1143">
        <v>1.1545850220429252</v>
      </c>
      <c r="I1143">
        <v>1.5758786169464554</v>
      </c>
      <c r="J1143">
        <v>-3.2848170577608887E-2</v>
      </c>
      <c r="M1143">
        <v>616.76199999999994</v>
      </c>
      <c r="N1143">
        <v>8.8728899999999999E-2</v>
      </c>
      <c r="O1143">
        <v>-17.547000000000001</v>
      </c>
      <c r="P1143">
        <v>534.18499999999995</v>
      </c>
      <c r="Q1143">
        <v>5.6304399999999998E-2</v>
      </c>
      <c r="S1143" t="b">
        <v>0</v>
      </c>
      <c r="T1143" t="b">
        <v>0</v>
      </c>
      <c r="U1143">
        <v>1</v>
      </c>
      <c r="V1143">
        <v>-3.2848170577608887E-2</v>
      </c>
      <c r="W1143">
        <v>1</v>
      </c>
    </row>
    <row r="1144" spans="1:23" x14ac:dyDescent="0.25">
      <c r="A1144" t="s">
        <v>2977</v>
      </c>
      <c r="B1144" t="s">
        <v>118</v>
      </c>
      <c r="C1144" t="s">
        <v>45</v>
      </c>
      <c r="D1144" t="s">
        <v>1651</v>
      </c>
      <c r="E1144" t="s">
        <v>1654</v>
      </c>
      <c r="F1144" t="s">
        <v>115</v>
      </c>
      <c r="G1144" t="s">
        <v>1659</v>
      </c>
      <c r="H1144">
        <v>0.64926195980793178</v>
      </c>
      <c r="I1144">
        <v>1.7305326049118719</v>
      </c>
      <c r="J1144">
        <v>0</v>
      </c>
      <c r="M1144">
        <v>346.82600000000002</v>
      </c>
      <c r="N1144">
        <v>9.7436599999999998E-2</v>
      </c>
      <c r="O1144">
        <v>0.14799999999999999</v>
      </c>
      <c r="P1144">
        <v>534.18499999999995</v>
      </c>
      <c r="Q1144">
        <v>5.6304399999999998E-2</v>
      </c>
      <c r="S1144" t="b">
        <v>0</v>
      </c>
      <c r="T1144" t="b">
        <v>1</v>
      </c>
      <c r="U1144">
        <v>1</v>
      </c>
      <c r="V1144">
        <v>2.7705757368701856E-4</v>
      </c>
      <c r="W1144">
        <v>0.5</v>
      </c>
    </row>
    <row r="1145" spans="1:23" x14ac:dyDescent="0.25">
      <c r="A1145" t="s">
        <v>2978</v>
      </c>
      <c r="B1145" t="s">
        <v>118</v>
      </c>
      <c r="C1145" t="s">
        <v>45</v>
      </c>
      <c r="D1145" t="s">
        <v>1651</v>
      </c>
      <c r="E1145" t="s">
        <v>1654</v>
      </c>
      <c r="F1145" t="s">
        <v>115</v>
      </c>
      <c r="G1145" t="s">
        <v>1656</v>
      </c>
      <c r="H1145">
        <v>0.62499321396145546</v>
      </c>
      <c r="I1145">
        <v>1.0145441564069595</v>
      </c>
      <c r="J1145">
        <v>0</v>
      </c>
      <c r="M1145">
        <v>333.86200000000002</v>
      </c>
      <c r="N1145">
        <v>5.7123300000000002E-2</v>
      </c>
      <c r="O1145">
        <v>-3.5999999999999997E-2</v>
      </c>
      <c r="P1145">
        <v>534.18499999999995</v>
      </c>
      <c r="Q1145">
        <v>5.6304399999999998E-2</v>
      </c>
      <c r="S1145" t="b">
        <v>0</v>
      </c>
      <c r="T1145" t="b">
        <v>1</v>
      </c>
      <c r="U1145">
        <v>1</v>
      </c>
      <c r="V1145">
        <v>-6.7392382788734244E-5</v>
      </c>
      <c r="W1145">
        <v>0.25</v>
      </c>
    </row>
    <row r="1146" spans="1:23" x14ac:dyDescent="0.25">
      <c r="A1146" t="s">
        <v>2979</v>
      </c>
      <c r="B1146" t="s">
        <v>118</v>
      </c>
      <c r="C1146" t="s">
        <v>45</v>
      </c>
      <c r="D1146" t="s">
        <v>1651</v>
      </c>
      <c r="E1146" t="s">
        <v>1654</v>
      </c>
      <c r="F1146" t="s">
        <v>115</v>
      </c>
      <c r="G1146" t="s">
        <v>1657</v>
      </c>
      <c r="H1146">
        <v>0.99356215543304294</v>
      </c>
      <c r="I1146">
        <v>1.0055661724483345</v>
      </c>
      <c r="J1146">
        <v>-3.3265628948772434E-2</v>
      </c>
      <c r="M1146">
        <v>530.74599999999998</v>
      </c>
      <c r="N1146">
        <v>5.6617800000000003E-2</v>
      </c>
      <c r="O1146">
        <v>-17.77</v>
      </c>
      <c r="P1146">
        <v>534.18499999999995</v>
      </c>
      <c r="Q1146">
        <v>5.6304399999999998E-2</v>
      </c>
      <c r="S1146" t="b">
        <v>0</v>
      </c>
      <c r="T1146" t="b">
        <v>0</v>
      </c>
      <c r="U1146">
        <v>1</v>
      </c>
      <c r="V1146">
        <v>-3.3265628948772434E-2</v>
      </c>
      <c r="W1146">
        <v>0.9</v>
      </c>
    </row>
    <row r="1147" spans="1:23" x14ac:dyDescent="0.25">
      <c r="A1147" t="s">
        <v>2980</v>
      </c>
      <c r="B1147" t="s">
        <v>118</v>
      </c>
      <c r="C1147" t="s">
        <v>45</v>
      </c>
      <c r="D1147" t="s">
        <v>1651</v>
      </c>
      <c r="E1147" t="s">
        <v>1655</v>
      </c>
      <c r="F1147" t="s">
        <v>115</v>
      </c>
      <c r="G1147" t="s">
        <v>1658</v>
      </c>
      <c r="H1147">
        <v>1.1333217717936561</v>
      </c>
      <c r="I1147">
        <v>1.5910581102061752</v>
      </c>
      <c r="J1147">
        <v>-3.4130000000000001E-2</v>
      </c>
      <c r="M1147">
        <v>614.29100000000005</v>
      </c>
      <c r="N1147">
        <v>9.0898900000000005E-2</v>
      </c>
      <c r="O1147">
        <v>-21.169</v>
      </c>
      <c r="P1147">
        <v>542.02700000000004</v>
      </c>
      <c r="Q1147">
        <v>5.7131099999999997E-2</v>
      </c>
      <c r="S1147" t="b">
        <v>0</v>
      </c>
      <c r="T1147" t="b">
        <v>0</v>
      </c>
      <c r="U1147">
        <v>1</v>
      </c>
      <c r="V1147">
        <v>-3.4130000000000001E-2</v>
      </c>
      <c r="W1147">
        <v>1</v>
      </c>
    </row>
    <row r="1148" spans="1:23" x14ac:dyDescent="0.25">
      <c r="A1148" t="s">
        <v>2981</v>
      </c>
      <c r="B1148" t="s">
        <v>118</v>
      </c>
      <c r="C1148" t="s">
        <v>45</v>
      </c>
      <c r="D1148" t="s">
        <v>1651</v>
      </c>
      <c r="E1148" t="s">
        <v>1655</v>
      </c>
      <c r="F1148" t="s">
        <v>115</v>
      </c>
      <c r="G1148" t="s">
        <v>1659</v>
      </c>
      <c r="H1148">
        <v>0.53052707706442659</v>
      </c>
      <c r="I1148">
        <v>1.7549285765546263</v>
      </c>
      <c r="J1148">
        <v>0</v>
      </c>
      <c r="M1148">
        <v>287.56</v>
      </c>
      <c r="N1148">
        <v>0.100261</v>
      </c>
      <c r="O1148">
        <v>0.17</v>
      </c>
      <c r="P1148">
        <v>542.02700000000004</v>
      </c>
      <c r="Q1148">
        <v>5.7131099999999997E-2</v>
      </c>
      <c r="S1148" t="b">
        <v>0</v>
      </c>
      <c r="T1148" t="b">
        <v>1</v>
      </c>
      <c r="U1148">
        <v>1</v>
      </c>
      <c r="V1148">
        <v>3.136375125224389E-4</v>
      </c>
      <c r="W1148">
        <v>0.5</v>
      </c>
    </row>
    <row r="1149" spans="1:23" x14ac:dyDescent="0.25">
      <c r="A1149" t="s">
        <v>2982</v>
      </c>
      <c r="B1149" t="s">
        <v>118</v>
      </c>
      <c r="C1149" t="s">
        <v>45</v>
      </c>
      <c r="D1149" t="s">
        <v>1651</v>
      </c>
      <c r="E1149" t="s">
        <v>1655</v>
      </c>
      <c r="F1149" t="s">
        <v>115</v>
      </c>
      <c r="G1149" t="s">
        <v>1656</v>
      </c>
      <c r="H1149">
        <v>0.55964370778577444</v>
      </c>
      <c r="I1149">
        <v>1.0145402416547205</v>
      </c>
      <c r="J1149">
        <v>0</v>
      </c>
      <c r="M1149">
        <v>303.34199999999998</v>
      </c>
      <c r="N1149">
        <v>5.7961800000000001E-2</v>
      </c>
      <c r="O1149">
        <v>-2.8000000000000001E-2</v>
      </c>
      <c r="P1149">
        <v>542.02700000000004</v>
      </c>
      <c r="Q1149">
        <v>5.7131099999999997E-2</v>
      </c>
      <c r="S1149" t="b">
        <v>0</v>
      </c>
      <c r="T1149" t="b">
        <v>1</v>
      </c>
      <c r="U1149">
        <v>1</v>
      </c>
      <c r="V1149">
        <v>-5.1657943238989936E-5</v>
      </c>
      <c r="W1149">
        <v>0.25</v>
      </c>
    </row>
    <row r="1150" spans="1:23" x14ac:dyDescent="0.25">
      <c r="A1150" t="s">
        <v>2983</v>
      </c>
      <c r="B1150" t="s">
        <v>118</v>
      </c>
      <c r="C1150" t="s">
        <v>45</v>
      </c>
      <c r="D1150" t="s">
        <v>1651</v>
      </c>
      <c r="E1150" t="s">
        <v>1655</v>
      </c>
      <c r="F1150" t="s">
        <v>115</v>
      </c>
      <c r="G1150" t="s">
        <v>1657</v>
      </c>
      <c r="H1150">
        <v>0.98944702016689201</v>
      </c>
      <c r="I1150">
        <v>1.006289043970797</v>
      </c>
      <c r="J1150">
        <v>-3.4130000000000001E-2</v>
      </c>
      <c r="M1150">
        <v>536.30700000000002</v>
      </c>
      <c r="N1150">
        <v>5.7490399999999997E-2</v>
      </c>
      <c r="O1150">
        <v>-21.323</v>
      </c>
      <c r="P1150">
        <v>542.02700000000004</v>
      </c>
      <c r="Q1150">
        <v>5.7131099999999997E-2</v>
      </c>
      <c r="S1150" t="b">
        <v>0</v>
      </c>
      <c r="T1150" t="b">
        <v>0</v>
      </c>
      <c r="U1150">
        <v>1</v>
      </c>
      <c r="V1150">
        <v>-3.4130000000000001E-2</v>
      </c>
      <c r="W1150">
        <v>0.9</v>
      </c>
    </row>
    <row r="1151" spans="1:23" x14ac:dyDescent="0.25">
      <c r="A1151" t="s">
        <v>2984</v>
      </c>
      <c r="B1151" t="s">
        <v>118</v>
      </c>
      <c r="C1151" t="s">
        <v>45</v>
      </c>
      <c r="D1151" t="s">
        <v>1651</v>
      </c>
      <c r="E1151" t="s">
        <v>1652</v>
      </c>
      <c r="F1151" t="s">
        <v>115</v>
      </c>
      <c r="G1151" t="s">
        <v>1658</v>
      </c>
      <c r="H1151">
        <v>1.103042837349431</v>
      </c>
      <c r="I1151">
        <v>1.4383304364873073</v>
      </c>
      <c r="J1151">
        <v>-2.9164598811498316E-2</v>
      </c>
      <c r="M1151">
        <v>597.87900000000002</v>
      </c>
      <c r="N1151">
        <v>8.2173399999999994E-2</v>
      </c>
      <c r="O1151">
        <v>-15.808</v>
      </c>
      <c r="P1151">
        <v>542.02700000000004</v>
      </c>
      <c r="Q1151">
        <v>5.7131099999999997E-2</v>
      </c>
      <c r="S1151" t="b">
        <v>0</v>
      </c>
      <c r="T1151" t="b">
        <v>0</v>
      </c>
      <c r="U1151">
        <v>1</v>
      </c>
      <c r="V1151">
        <v>-2.9164598811498316E-2</v>
      </c>
      <c r="W1151">
        <v>1</v>
      </c>
    </row>
    <row r="1152" spans="1:23" x14ac:dyDescent="0.25">
      <c r="A1152" t="s">
        <v>2985</v>
      </c>
      <c r="B1152" t="s">
        <v>118</v>
      </c>
      <c r="C1152" t="s">
        <v>45</v>
      </c>
      <c r="D1152" t="s">
        <v>1651</v>
      </c>
      <c r="E1152" t="s">
        <v>1652</v>
      </c>
      <c r="F1152" t="s">
        <v>115</v>
      </c>
      <c r="G1152" t="s">
        <v>1659</v>
      </c>
      <c r="H1152">
        <v>0.7884533427301591</v>
      </c>
      <c r="I1152">
        <v>1.5575667193525067</v>
      </c>
      <c r="J1152">
        <v>0</v>
      </c>
      <c r="M1152">
        <v>427.363</v>
      </c>
      <c r="N1152">
        <v>8.8985499999999995E-2</v>
      </c>
      <c r="O1152">
        <v>0.152</v>
      </c>
      <c r="P1152">
        <v>542.02700000000004</v>
      </c>
      <c r="Q1152">
        <v>5.7131099999999997E-2</v>
      </c>
      <c r="S1152" t="b">
        <v>0</v>
      </c>
      <c r="T1152" t="b">
        <v>1</v>
      </c>
      <c r="U1152">
        <v>1</v>
      </c>
      <c r="V1152">
        <v>2.8042883472594537E-4</v>
      </c>
      <c r="W1152">
        <v>0.5</v>
      </c>
    </row>
    <row r="1153" spans="1:23" x14ac:dyDescent="0.25">
      <c r="A1153" t="s">
        <v>2986</v>
      </c>
      <c r="B1153" t="s">
        <v>118</v>
      </c>
      <c r="C1153" t="s">
        <v>45</v>
      </c>
      <c r="D1153" t="s">
        <v>1651</v>
      </c>
      <c r="E1153" t="s">
        <v>1652</v>
      </c>
      <c r="F1153" t="s">
        <v>115</v>
      </c>
      <c r="G1153" t="s">
        <v>1656</v>
      </c>
      <c r="H1153">
        <v>0.65460945672448045</v>
      </c>
      <c r="I1153">
        <v>1.0172673027475403</v>
      </c>
      <c r="J1153">
        <v>0</v>
      </c>
      <c r="M1153">
        <v>354.81599999999997</v>
      </c>
      <c r="N1153">
        <v>5.8117599999999998E-2</v>
      </c>
      <c r="O1153">
        <v>-3.4000000000000002E-2</v>
      </c>
      <c r="P1153">
        <v>542.02700000000004</v>
      </c>
      <c r="Q1153">
        <v>5.7131099999999997E-2</v>
      </c>
      <c r="S1153" t="b">
        <v>0</v>
      </c>
      <c r="T1153" t="b">
        <v>1</v>
      </c>
      <c r="U1153">
        <v>1</v>
      </c>
      <c r="V1153">
        <v>-6.2727502504487779E-5</v>
      </c>
      <c r="W1153">
        <v>0.25</v>
      </c>
    </row>
    <row r="1154" spans="1:23" x14ac:dyDescent="0.25">
      <c r="A1154" t="s">
        <v>2987</v>
      </c>
      <c r="B1154" t="s">
        <v>118</v>
      </c>
      <c r="C1154" t="s">
        <v>45</v>
      </c>
      <c r="D1154" t="s">
        <v>1651</v>
      </c>
      <c r="E1154" t="s">
        <v>1652</v>
      </c>
      <c r="F1154" t="s">
        <v>115</v>
      </c>
      <c r="G1154" t="s">
        <v>1657</v>
      </c>
      <c r="H1154">
        <v>0.99678060318028439</v>
      </c>
      <c r="I1154">
        <v>1.0072534924060625</v>
      </c>
      <c r="J1154">
        <v>-2.9362005951733029E-2</v>
      </c>
      <c r="M1154">
        <v>540.28200000000004</v>
      </c>
      <c r="N1154">
        <v>5.7545499999999999E-2</v>
      </c>
      <c r="O1154">
        <v>-15.914999999999999</v>
      </c>
      <c r="P1154">
        <v>542.02700000000004</v>
      </c>
      <c r="Q1154">
        <v>5.7131099999999997E-2</v>
      </c>
      <c r="S1154" t="b">
        <v>0</v>
      </c>
      <c r="T1154" t="b">
        <v>0</v>
      </c>
      <c r="U1154">
        <v>1</v>
      </c>
      <c r="V1154">
        <v>-2.9362005951733029E-2</v>
      </c>
      <c r="W1154">
        <v>0.9</v>
      </c>
    </row>
    <row r="1155" spans="1:23" x14ac:dyDescent="0.25">
      <c r="A1155" t="s">
        <v>2988</v>
      </c>
      <c r="B1155" t="s">
        <v>118</v>
      </c>
      <c r="C1155" t="s">
        <v>45</v>
      </c>
      <c r="D1155" t="s">
        <v>1651</v>
      </c>
      <c r="E1155" t="s">
        <v>1653</v>
      </c>
      <c r="F1155" t="s">
        <v>115</v>
      </c>
      <c r="G1155" t="s">
        <v>1658</v>
      </c>
      <c r="H1155">
        <v>1.0642680161689362</v>
      </c>
      <c r="I1155">
        <v>1.3814034737647272</v>
      </c>
      <c r="J1155">
        <v>-2.9989280976777905E-2</v>
      </c>
      <c r="M1155">
        <v>576.86199999999997</v>
      </c>
      <c r="N1155">
        <v>7.8921099999999994E-2</v>
      </c>
      <c r="O1155">
        <v>-16.254999999999999</v>
      </c>
      <c r="P1155">
        <v>542.02700000000004</v>
      </c>
      <c r="Q1155">
        <v>5.7131099999999997E-2</v>
      </c>
      <c r="S1155" t="b">
        <v>0</v>
      </c>
      <c r="T1155" t="b">
        <v>0</v>
      </c>
      <c r="U1155">
        <v>1</v>
      </c>
      <c r="V1155">
        <v>-2.9989280976777905E-2</v>
      </c>
      <c r="W1155">
        <v>1</v>
      </c>
    </row>
    <row r="1156" spans="1:23" x14ac:dyDescent="0.25">
      <c r="A1156" t="s">
        <v>2989</v>
      </c>
      <c r="B1156" t="s">
        <v>118</v>
      </c>
      <c r="C1156" t="s">
        <v>45</v>
      </c>
      <c r="D1156" t="s">
        <v>1651</v>
      </c>
      <c r="E1156" t="s">
        <v>1653</v>
      </c>
      <c r="F1156" t="s">
        <v>115</v>
      </c>
      <c r="G1156" t="s">
        <v>1659</v>
      </c>
      <c r="H1156">
        <v>0.81404431882544581</v>
      </c>
      <c r="I1156">
        <v>1.4866771338202835</v>
      </c>
      <c r="J1156">
        <v>0</v>
      </c>
      <c r="M1156">
        <v>441.23399999999998</v>
      </c>
      <c r="N1156">
        <v>8.4935499999999997E-2</v>
      </c>
      <c r="O1156">
        <v>0.106</v>
      </c>
      <c r="P1156">
        <v>542.02700000000004</v>
      </c>
      <c r="Q1156">
        <v>5.7131099999999997E-2</v>
      </c>
      <c r="S1156" t="b">
        <v>0</v>
      </c>
      <c r="T1156" t="b">
        <v>1</v>
      </c>
      <c r="U1156">
        <v>1</v>
      </c>
      <c r="V1156">
        <v>1.955622136904619E-4</v>
      </c>
      <c r="W1156">
        <v>0.5</v>
      </c>
    </row>
    <row r="1157" spans="1:23" x14ac:dyDescent="0.25">
      <c r="A1157" t="s">
        <v>2990</v>
      </c>
      <c r="B1157" t="s">
        <v>118</v>
      </c>
      <c r="C1157" t="s">
        <v>45</v>
      </c>
      <c r="D1157" t="s">
        <v>1651</v>
      </c>
      <c r="E1157" t="s">
        <v>1653</v>
      </c>
      <c r="F1157" t="s">
        <v>115</v>
      </c>
      <c r="G1157" t="s">
        <v>1656</v>
      </c>
      <c r="H1157">
        <v>0.6446929765491386</v>
      </c>
      <c r="I1157">
        <v>1.0172673027475403</v>
      </c>
      <c r="J1157">
        <v>0</v>
      </c>
      <c r="M1157">
        <v>349.44099999999997</v>
      </c>
      <c r="N1157">
        <v>5.8117599999999998E-2</v>
      </c>
      <c r="O1157">
        <v>-2.4E-2</v>
      </c>
      <c r="P1157">
        <v>542.02700000000004</v>
      </c>
      <c r="Q1157">
        <v>5.7131099999999997E-2</v>
      </c>
      <c r="S1157" t="b">
        <v>0</v>
      </c>
      <c r="T1157" t="b">
        <v>1</v>
      </c>
      <c r="U1157">
        <v>1</v>
      </c>
      <c r="V1157">
        <v>-4.4278237061991374E-5</v>
      </c>
      <c r="W1157">
        <v>0.25</v>
      </c>
    </row>
    <row r="1158" spans="1:23" x14ac:dyDescent="0.25">
      <c r="A1158" t="s">
        <v>2991</v>
      </c>
      <c r="B1158" t="s">
        <v>118</v>
      </c>
      <c r="C1158" t="s">
        <v>45</v>
      </c>
      <c r="D1158" t="s">
        <v>1651</v>
      </c>
      <c r="E1158" t="s">
        <v>1653</v>
      </c>
      <c r="F1158" t="s">
        <v>115</v>
      </c>
      <c r="G1158" t="s">
        <v>1657</v>
      </c>
      <c r="H1158">
        <v>0.9962031411719342</v>
      </c>
      <c r="I1158">
        <v>1.0071992312418281</v>
      </c>
      <c r="J1158">
        <v>-3.0275244591136601E-2</v>
      </c>
      <c r="M1158">
        <v>539.96900000000005</v>
      </c>
      <c r="N1158">
        <v>5.75424E-2</v>
      </c>
      <c r="O1158">
        <v>-16.41</v>
      </c>
      <c r="P1158">
        <v>542.02700000000004</v>
      </c>
      <c r="Q1158">
        <v>5.7131099999999997E-2</v>
      </c>
      <c r="S1158" t="b">
        <v>0</v>
      </c>
      <c r="T1158" t="b">
        <v>0</v>
      </c>
      <c r="U1158">
        <v>1</v>
      </c>
      <c r="V1158">
        <v>-3.0275244591136601E-2</v>
      </c>
      <c r="W1158">
        <v>0.9</v>
      </c>
    </row>
    <row r="1737" spans="1:10" x14ac:dyDescent="0.25">
      <c r="A1737" t="s">
        <v>2992</v>
      </c>
      <c r="B1737" t="s">
        <v>2992</v>
      </c>
      <c r="C1737" t="s">
        <v>2992</v>
      </c>
      <c r="D1737" t="s">
        <v>2992</v>
      </c>
      <c r="E1737" t="s">
        <v>2992</v>
      </c>
      <c r="F1737" t="s">
        <v>2992</v>
      </c>
      <c r="G1737" t="s">
        <v>2992</v>
      </c>
      <c r="H1737">
        <v>0</v>
      </c>
      <c r="I1737">
        <v>0</v>
      </c>
      <c r="J1737">
        <v>0</v>
      </c>
    </row>
    <row r="85893" spans="12:12" x14ac:dyDescent="0.25">
      <c r="L85893" t="s">
        <v>2993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2:K1083"/>
  <sheetViews>
    <sheetView workbookViewId="0"/>
  </sheetViews>
  <sheetFormatPr defaultRowHeight="15" x14ac:dyDescent="0.25"/>
  <cols>
    <col min="2" max="2" width="23.7109375" bestFit="1" customWidth="1"/>
  </cols>
  <sheetData>
    <row r="2" spans="2:11" x14ac:dyDescent="0.25">
      <c r="B2" t="s">
        <v>4074</v>
      </c>
    </row>
    <row r="3" spans="2:11" x14ac:dyDescent="0.25">
      <c r="B3" s="1" t="s">
        <v>35</v>
      </c>
      <c r="C3" s="1" t="s">
        <v>120</v>
      </c>
      <c r="D3" s="1" t="s">
        <v>36</v>
      </c>
      <c r="E3" s="1" t="s">
        <v>0</v>
      </c>
      <c r="F3" s="1" t="s">
        <v>37</v>
      </c>
      <c r="G3" s="1" t="s">
        <v>38</v>
      </c>
      <c r="H3" s="1" t="s">
        <v>39</v>
      </c>
      <c r="I3" s="1" t="s">
        <v>121</v>
      </c>
      <c r="J3" s="1" t="s">
        <v>122</v>
      </c>
      <c r="K3" s="1" t="s">
        <v>123</v>
      </c>
    </row>
    <row r="4" spans="2:11" x14ac:dyDescent="0.25">
      <c r="B4" t="s">
        <v>2994</v>
      </c>
      <c r="C4" t="s">
        <v>118</v>
      </c>
      <c r="D4" t="s">
        <v>129</v>
      </c>
      <c r="E4" t="s">
        <v>1649</v>
      </c>
      <c r="F4" t="s">
        <v>47</v>
      </c>
      <c r="G4" t="s">
        <v>48</v>
      </c>
      <c r="H4" t="s">
        <v>1662</v>
      </c>
      <c r="I4">
        <v>0.97</v>
      </c>
      <c r="J4">
        <v>1</v>
      </c>
      <c r="K4">
        <v>-0.03</v>
      </c>
    </row>
    <row r="5" spans="2:11" x14ac:dyDescent="0.25">
      <c r="B5" t="s">
        <v>2995</v>
      </c>
      <c r="C5" t="s">
        <v>118</v>
      </c>
      <c r="D5" t="s">
        <v>129</v>
      </c>
      <c r="E5" t="s">
        <v>1649</v>
      </c>
      <c r="F5" t="s">
        <v>47</v>
      </c>
      <c r="G5" t="s">
        <v>101</v>
      </c>
      <c r="H5" t="s">
        <v>1662</v>
      </c>
      <c r="I5">
        <v>0.99</v>
      </c>
      <c r="J5">
        <v>1.03</v>
      </c>
      <c r="K5">
        <v>-2.64E-2</v>
      </c>
    </row>
    <row r="6" spans="2:11" x14ac:dyDescent="0.25">
      <c r="B6" t="s">
        <v>2996</v>
      </c>
      <c r="C6" t="s">
        <v>118</v>
      </c>
      <c r="D6" t="s">
        <v>129</v>
      </c>
      <c r="E6" t="s">
        <v>1649</v>
      </c>
      <c r="F6" t="s">
        <v>47</v>
      </c>
      <c r="G6" t="s">
        <v>102</v>
      </c>
      <c r="H6" t="s">
        <v>1662</v>
      </c>
      <c r="I6">
        <v>0.97</v>
      </c>
      <c r="J6">
        <v>1</v>
      </c>
      <c r="K6">
        <v>-2.9899999999999999E-2</v>
      </c>
    </row>
    <row r="7" spans="2:11" x14ac:dyDescent="0.25">
      <c r="B7" t="s">
        <v>2997</v>
      </c>
      <c r="C7" t="s">
        <v>118</v>
      </c>
      <c r="D7" t="s">
        <v>129</v>
      </c>
      <c r="E7" t="s">
        <v>1649</v>
      </c>
      <c r="F7" t="s">
        <v>47</v>
      </c>
      <c r="G7" t="s">
        <v>103</v>
      </c>
      <c r="H7" t="s">
        <v>1662</v>
      </c>
      <c r="I7">
        <v>1.02</v>
      </c>
      <c r="J7">
        <v>1.45</v>
      </c>
      <c r="K7">
        <v>-2.1000000000000001E-2</v>
      </c>
    </row>
    <row r="8" spans="2:11" x14ac:dyDescent="0.25">
      <c r="B8" t="s">
        <v>2998</v>
      </c>
      <c r="C8" t="s">
        <v>118</v>
      </c>
      <c r="D8" t="s">
        <v>129</v>
      </c>
      <c r="E8" t="s">
        <v>1649</v>
      </c>
      <c r="F8" t="s">
        <v>47</v>
      </c>
      <c r="G8" t="s">
        <v>104</v>
      </c>
      <c r="H8" t="s">
        <v>1662</v>
      </c>
      <c r="I8">
        <v>0.97</v>
      </c>
      <c r="J8">
        <v>1.01</v>
      </c>
      <c r="K8">
        <v>-0.03</v>
      </c>
    </row>
    <row r="9" spans="2:11" x14ac:dyDescent="0.25">
      <c r="B9" t="s">
        <v>2999</v>
      </c>
      <c r="C9" t="s">
        <v>118</v>
      </c>
      <c r="D9" t="s">
        <v>129</v>
      </c>
      <c r="E9" t="s">
        <v>1649</v>
      </c>
      <c r="F9" t="s">
        <v>47</v>
      </c>
      <c r="G9" t="s">
        <v>105</v>
      </c>
      <c r="H9" t="s">
        <v>1662</v>
      </c>
      <c r="I9">
        <v>0</v>
      </c>
      <c r="J9">
        <v>0</v>
      </c>
      <c r="K9">
        <v>0</v>
      </c>
    </row>
    <row r="10" spans="2:11" x14ac:dyDescent="0.25">
      <c r="B10" t="s">
        <v>3000</v>
      </c>
      <c r="C10" t="s">
        <v>118</v>
      </c>
      <c r="D10" t="s">
        <v>129</v>
      </c>
      <c r="E10" t="s">
        <v>1649</v>
      </c>
      <c r="F10" t="s">
        <v>47</v>
      </c>
      <c r="G10" t="s">
        <v>106</v>
      </c>
      <c r="H10" t="s">
        <v>1662</v>
      </c>
      <c r="I10">
        <v>0</v>
      </c>
      <c r="J10">
        <v>0</v>
      </c>
      <c r="K10">
        <v>0</v>
      </c>
    </row>
    <row r="11" spans="2:11" x14ac:dyDescent="0.25">
      <c r="B11" t="s">
        <v>3001</v>
      </c>
      <c r="C11" t="s">
        <v>118</v>
      </c>
      <c r="D11" t="s">
        <v>129</v>
      </c>
      <c r="E11" t="s">
        <v>1649</v>
      </c>
      <c r="F11" t="s">
        <v>47</v>
      </c>
      <c r="G11" t="s">
        <v>107</v>
      </c>
      <c r="H11" t="s">
        <v>1662</v>
      </c>
      <c r="I11">
        <v>0</v>
      </c>
      <c r="J11">
        <v>0</v>
      </c>
      <c r="K11">
        <v>0</v>
      </c>
    </row>
    <row r="12" spans="2:11" x14ac:dyDescent="0.25">
      <c r="B12" t="s">
        <v>3002</v>
      </c>
      <c r="C12" t="s">
        <v>118</v>
      </c>
      <c r="D12" t="s">
        <v>129</v>
      </c>
      <c r="E12" t="s">
        <v>1649</v>
      </c>
      <c r="F12" t="s">
        <v>47</v>
      </c>
      <c r="G12" t="s">
        <v>108</v>
      </c>
      <c r="H12" t="s">
        <v>1662</v>
      </c>
      <c r="I12">
        <v>0</v>
      </c>
      <c r="J12">
        <v>0</v>
      </c>
      <c r="K12">
        <v>0</v>
      </c>
    </row>
    <row r="13" spans="2:11" x14ac:dyDescent="0.25">
      <c r="B13" t="s">
        <v>3003</v>
      </c>
      <c r="C13" t="s">
        <v>118</v>
      </c>
      <c r="D13" t="s">
        <v>129</v>
      </c>
      <c r="E13" t="s">
        <v>1649</v>
      </c>
      <c r="F13" t="s">
        <v>47</v>
      </c>
      <c r="G13" t="s">
        <v>109</v>
      </c>
      <c r="H13" t="s">
        <v>1662</v>
      </c>
      <c r="I13">
        <v>0</v>
      </c>
      <c r="J13">
        <v>0</v>
      </c>
      <c r="K13">
        <v>0</v>
      </c>
    </row>
    <row r="14" spans="2:11" x14ac:dyDescent="0.25">
      <c r="B14" t="s">
        <v>3004</v>
      </c>
      <c r="C14" t="s">
        <v>118</v>
      </c>
      <c r="D14" t="s">
        <v>129</v>
      </c>
      <c r="E14" t="s">
        <v>1649</v>
      </c>
      <c r="F14" t="s">
        <v>47</v>
      </c>
      <c r="G14" t="s">
        <v>110</v>
      </c>
      <c r="H14" t="s">
        <v>1662</v>
      </c>
      <c r="I14">
        <v>1.0900000000000001</v>
      </c>
      <c r="J14">
        <v>1.65</v>
      </c>
      <c r="K14">
        <v>-2.0500000000000001E-2</v>
      </c>
    </row>
    <row r="15" spans="2:11" x14ac:dyDescent="0.25">
      <c r="B15" t="s">
        <v>3005</v>
      </c>
      <c r="C15" t="s">
        <v>118</v>
      </c>
      <c r="D15" t="s">
        <v>129</v>
      </c>
      <c r="E15" t="s">
        <v>1649</v>
      </c>
      <c r="F15" t="s">
        <v>47</v>
      </c>
      <c r="G15" t="s">
        <v>111</v>
      </c>
      <c r="H15" t="s">
        <v>1662</v>
      </c>
      <c r="I15">
        <v>1.06</v>
      </c>
      <c r="J15">
        <v>1.68</v>
      </c>
      <c r="K15">
        <v>-2.3400000000000001E-2</v>
      </c>
    </row>
    <row r="16" spans="2:11" x14ac:dyDescent="0.25">
      <c r="B16" t="s">
        <v>3006</v>
      </c>
      <c r="C16" t="s">
        <v>118</v>
      </c>
      <c r="D16" t="s">
        <v>129</v>
      </c>
      <c r="E16" t="s">
        <v>1649</v>
      </c>
      <c r="F16" t="s">
        <v>47</v>
      </c>
      <c r="G16" t="s">
        <v>112</v>
      </c>
      <c r="H16" t="s">
        <v>1662</v>
      </c>
      <c r="I16">
        <v>1.1100000000000001</v>
      </c>
      <c r="J16">
        <v>1.68</v>
      </c>
      <c r="K16">
        <v>-2.1899999999999999E-2</v>
      </c>
    </row>
    <row r="17" spans="2:11" x14ac:dyDescent="0.25">
      <c r="B17" t="s">
        <v>3007</v>
      </c>
      <c r="C17" t="s">
        <v>118</v>
      </c>
      <c r="D17" t="s">
        <v>129</v>
      </c>
      <c r="E17" t="s">
        <v>1649</v>
      </c>
      <c r="F17" t="s">
        <v>47</v>
      </c>
      <c r="G17" t="s">
        <v>113</v>
      </c>
      <c r="H17" t="s">
        <v>1662</v>
      </c>
      <c r="I17">
        <v>0</v>
      </c>
      <c r="J17">
        <v>0</v>
      </c>
      <c r="K17">
        <v>0</v>
      </c>
    </row>
    <row r="18" spans="2:11" x14ac:dyDescent="0.25">
      <c r="B18" t="s">
        <v>3008</v>
      </c>
      <c r="C18" t="s">
        <v>118</v>
      </c>
      <c r="D18" t="s">
        <v>129</v>
      </c>
      <c r="E18" t="s">
        <v>1649</v>
      </c>
      <c r="F18" t="s">
        <v>47</v>
      </c>
      <c r="G18" t="s">
        <v>114</v>
      </c>
      <c r="H18" t="s">
        <v>1662</v>
      </c>
      <c r="I18">
        <v>0</v>
      </c>
      <c r="J18">
        <v>0</v>
      </c>
      <c r="K18">
        <v>0</v>
      </c>
    </row>
    <row r="19" spans="2:11" x14ac:dyDescent="0.25">
      <c r="B19" t="s">
        <v>3009</v>
      </c>
      <c r="C19" t="s">
        <v>118</v>
      </c>
      <c r="D19" t="s">
        <v>129</v>
      </c>
      <c r="E19" t="s">
        <v>1649</v>
      </c>
      <c r="F19" t="s">
        <v>47</v>
      </c>
      <c r="G19" t="s">
        <v>115</v>
      </c>
      <c r="H19" t="s">
        <v>1662</v>
      </c>
      <c r="I19">
        <v>1.01</v>
      </c>
      <c r="J19">
        <v>1.23</v>
      </c>
      <c r="K19">
        <v>-2.8500000000000001E-2</v>
      </c>
    </row>
    <row r="20" spans="2:11" x14ac:dyDescent="0.25">
      <c r="B20" t="s">
        <v>3010</v>
      </c>
      <c r="C20" t="s">
        <v>118</v>
      </c>
      <c r="D20" t="s">
        <v>129</v>
      </c>
      <c r="E20" t="s">
        <v>1649</v>
      </c>
      <c r="F20" t="s">
        <v>67</v>
      </c>
      <c r="G20" t="s">
        <v>48</v>
      </c>
      <c r="H20" t="s">
        <v>1662</v>
      </c>
      <c r="I20">
        <v>0.97</v>
      </c>
      <c r="J20">
        <v>1</v>
      </c>
      <c r="K20">
        <v>-0.03</v>
      </c>
    </row>
    <row r="21" spans="2:11" x14ac:dyDescent="0.25">
      <c r="B21" t="s">
        <v>3011</v>
      </c>
      <c r="C21" t="s">
        <v>118</v>
      </c>
      <c r="D21" t="s">
        <v>129</v>
      </c>
      <c r="E21" t="s">
        <v>1649</v>
      </c>
      <c r="F21" t="s">
        <v>67</v>
      </c>
      <c r="G21" t="s">
        <v>101</v>
      </c>
      <c r="H21" t="s">
        <v>1662</v>
      </c>
      <c r="I21">
        <v>0.98</v>
      </c>
      <c r="J21">
        <v>1.01</v>
      </c>
      <c r="K21">
        <v>-0.03</v>
      </c>
    </row>
    <row r="22" spans="2:11" x14ac:dyDescent="0.25">
      <c r="B22" t="s">
        <v>3012</v>
      </c>
      <c r="C22" t="s">
        <v>118</v>
      </c>
      <c r="D22" t="s">
        <v>129</v>
      </c>
      <c r="E22" t="s">
        <v>1649</v>
      </c>
      <c r="F22" t="s">
        <v>67</v>
      </c>
      <c r="G22" t="s">
        <v>102</v>
      </c>
      <c r="H22" t="s">
        <v>1662</v>
      </c>
      <c r="I22">
        <v>0.96</v>
      </c>
      <c r="J22">
        <v>1.01</v>
      </c>
      <c r="K22">
        <v>-0.03</v>
      </c>
    </row>
    <row r="23" spans="2:11" x14ac:dyDescent="0.25">
      <c r="B23" t="s">
        <v>3013</v>
      </c>
      <c r="C23" t="s">
        <v>118</v>
      </c>
      <c r="D23" t="s">
        <v>129</v>
      </c>
      <c r="E23" t="s">
        <v>1649</v>
      </c>
      <c r="F23" t="s">
        <v>67</v>
      </c>
      <c r="G23" t="s">
        <v>103</v>
      </c>
      <c r="H23" t="s">
        <v>1662</v>
      </c>
      <c r="I23">
        <v>1</v>
      </c>
      <c r="J23">
        <v>1.46</v>
      </c>
      <c r="K23">
        <v>-2.9399999999999999E-2</v>
      </c>
    </row>
    <row r="24" spans="2:11" x14ac:dyDescent="0.25">
      <c r="B24" t="s">
        <v>3014</v>
      </c>
      <c r="C24" t="s">
        <v>118</v>
      </c>
      <c r="D24" t="s">
        <v>129</v>
      </c>
      <c r="E24" t="s">
        <v>1649</v>
      </c>
      <c r="F24" t="s">
        <v>67</v>
      </c>
      <c r="G24" t="s">
        <v>104</v>
      </c>
      <c r="H24" t="s">
        <v>1662</v>
      </c>
      <c r="I24">
        <v>0.96</v>
      </c>
      <c r="J24">
        <v>1</v>
      </c>
      <c r="K24">
        <v>-0.03</v>
      </c>
    </row>
    <row r="25" spans="2:11" x14ac:dyDescent="0.25">
      <c r="B25" t="s">
        <v>3015</v>
      </c>
      <c r="C25" t="s">
        <v>118</v>
      </c>
      <c r="D25" t="s">
        <v>129</v>
      </c>
      <c r="E25" t="s">
        <v>1649</v>
      </c>
      <c r="F25" t="s">
        <v>67</v>
      </c>
      <c r="G25" t="s">
        <v>105</v>
      </c>
      <c r="H25" t="s">
        <v>1662</v>
      </c>
      <c r="I25">
        <v>0</v>
      </c>
      <c r="J25">
        <v>0</v>
      </c>
      <c r="K25">
        <v>0</v>
      </c>
    </row>
    <row r="26" spans="2:11" x14ac:dyDescent="0.25">
      <c r="B26" t="s">
        <v>3016</v>
      </c>
      <c r="C26" t="s">
        <v>118</v>
      </c>
      <c r="D26" t="s">
        <v>129</v>
      </c>
      <c r="E26" t="s">
        <v>1649</v>
      </c>
      <c r="F26" t="s">
        <v>67</v>
      </c>
      <c r="G26" t="s">
        <v>106</v>
      </c>
      <c r="H26" t="s">
        <v>1662</v>
      </c>
      <c r="I26">
        <v>0</v>
      </c>
      <c r="J26">
        <v>0</v>
      </c>
      <c r="K26">
        <v>0</v>
      </c>
    </row>
    <row r="27" spans="2:11" x14ac:dyDescent="0.25">
      <c r="B27" t="s">
        <v>3017</v>
      </c>
      <c r="C27" t="s">
        <v>118</v>
      </c>
      <c r="D27" t="s">
        <v>129</v>
      </c>
      <c r="E27" t="s">
        <v>1649</v>
      </c>
      <c r="F27" t="s">
        <v>67</v>
      </c>
      <c r="G27" t="s">
        <v>107</v>
      </c>
      <c r="H27" t="s">
        <v>1662</v>
      </c>
      <c r="I27">
        <v>0</v>
      </c>
      <c r="J27">
        <v>0</v>
      </c>
      <c r="K27">
        <v>0</v>
      </c>
    </row>
    <row r="28" spans="2:11" x14ac:dyDescent="0.25">
      <c r="B28" t="s">
        <v>3018</v>
      </c>
      <c r="C28" t="s">
        <v>118</v>
      </c>
      <c r="D28" t="s">
        <v>129</v>
      </c>
      <c r="E28" t="s">
        <v>1649</v>
      </c>
      <c r="F28" t="s">
        <v>67</v>
      </c>
      <c r="G28" t="s">
        <v>108</v>
      </c>
      <c r="H28" t="s">
        <v>1662</v>
      </c>
      <c r="I28">
        <v>0</v>
      </c>
      <c r="J28">
        <v>0</v>
      </c>
      <c r="K28">
        <v>0</v>
      </c>
    </row>
    <row r="29" spans="2:11" x14ac:dyDescent="0.25">
      <c r="B29" t="s">
        <v>3019</v>
      </c>
      <c r="C29" t="s">
        <v>118</v>
      </c>
      <c r="D29" t="s">
        <v>129</v>
      </c>
      <c r="E29" t="s">
        <v>1649</v>
      </c>
      <c r="F29" t="s">
        <v>67</v>
      </c>
      <c r="G29" t="s">
        <v>109</v>
      </c>
      <c r="H29" t="s">
        <v>1662</v>
      </c>
      <c r="I29">
        <v>0</v>
      </c>
      <c r="J29">
        <v>0</v>
      </c>
      <c r="K29">
        <v>0</v>
      </c>
    </row>
    <row r="30" spans="2:11" x14ac:dyDescent="0.25">
      <c r="B30" t="s">
        <v>3020</v>
      </c>
      <c r="C30" t="s">
        <v>118</v>
      </c>
      <c r="D30" t="s">
        <v>129</v>
      </c>
      <c r="E30" t="s">
        <v>1649</v>
      </c>
      <c r="F30" t="s">
        <v>67</v>
      </c>
      <c r="G30" t="s">
        <v>110</v>
      </c>
      <c r="H30" t="s">
        <v>1662</v>
      </c>
      <c r="I30">
        <v>1.1000000000000001</v>
      </c>
      <c r="J30">
        <v>1.68</v>
      </c>
      <c r="K30">
        <v>-2.4899999999999999E-2</v>
      </c>
    </row>
    <row r="31" spans="2:11" x14ac:dyDescent="0.25">
      <c r="B31" t="s">
        <v>3021</v>
      </c>
      <c r="C31" t="s">
        <v>118</v>
      </c>
      <c r="D31" t="s">
        <v>129</v>
      </c>
      <c r="E31" t="s">
        <v>1649</v>
      </c>
      <c r="F31" t="s">
        <v>67</v>
      </c>
      <c r="G31" t="s">
        <v>111</v>
      </c>
      <c r="H31" t="s">
        <v>1662</v>
      </c>
      <c r="I31">
        <v>1.06</v>
      </c>
      <c r="J31">
        <v>1.59</v>
      </c>
      <c r="K31">
        <v>-2.5499999999999998E-2</v>
      </c>
    </row>
    <row r="32" spans="2:11" x14ac:dyDescent="0.25">
      <c r="B32" t="s">
        <v>3022</v>
      </c>
      <c r="C32" t="s">
        <v>118</v>
      </c>
      <c r="D32" t="s">
        <v>129</v>
      </c>
      <c r="E32" t="s">
        <v>1649</v>
      </c>
      <c r="F32" t="s">
        <v>67</v>
      </c>
      <c r="G32" t="s">
        <v>112</v>
      </c>
      <c r="H32" t="s">
        <v>1662</v>
      </c>
      <c r="I32">
        <v>1.1100000000000001</v>
      </c>
      <c r="J32">
        <v>1.74</v>
      </c>
      <c r="K32">
        <v>-2.4199999999999999E-2</v>
      </c>
    </row>
    <row r="33" spans="2:11" x14ac:dyDescent="0.25">
      <c r="B33" t="s">
        <v>3023</v>
      </c>
      <c r="C33" t="s">
        <v>118</v>
      </c>
      <c r="D33" t="s">
        <v>129</v>
      </c>
      <c r="E33" t="s">
        <v>1649</v>
      </c>
      <c r="F33" t="s">
        <v>67</v>
      </c>
      <c r="G33" t="s">
        <v>113</v>
      </c>
      <c r="H33" t="s">
        <v>1662</v>
      </c>
      <c r="I33">
        <v>0</v>
      </c>
      <c r="J33">
        <v>0</v>
      </c>
      <c r="K33">
        <v>0</v>
      </c>
    </row>
    <row r="34" spans="2:11" x14ac:dyDescent="0.25">
      <c r="B34" t="s">
        <v>3024</v>
      </c>
      <c r="C34" t="s">
        <v>118</v>
      </c>
      <c r="D34" t="s">
        <v>129</v>
      </c>
      <c r="E34" t="s">
        <v>1649</v>
      </c>
      <c r="F34" t="s">
        <v>67</v>
      </c>
      <c r="G34" t="s">
        <v>114</v>
      </c>
      <c r="H34" t="s">
        <v>1662</v>
      </c>
      <c r="I34">
        <v>0</v>
      </c>
      <c r="J34">
        <v>0</v>
      </c>
      <c r="K34">
        <v>0</v>
      </c>
    </row>
    <row r="35" spans="2:11" x14ac:dyDescent="0.25">
      <c r="B35" t="s">
        <v>3025</v>
      </c>
      <c r="C35" t="s">
        <v>118</v>
      </c>
      <c r="D35" t="s">
        <v>129</v>
      </c>
      <c r="E35" t="s">
        <v>1649</v>
      </c>
      <c r="F35" t="s">
        <v>67</v>
      </c>
      <c r="G35" t="s">
        <v>115</v>
      </c>
      <c r="H35" t="s">
        <v>1662</v>
      </c>
      <c r="I35">
        <v>1</v>
      </c>
      <c r="J35">
        <v>1.37</v>
      </c>
      <c r="K35">
        <v>-0.03</v>
      </c>
    </row>
    <row r="36" spans="2:11" x14ac:dyDescent="0.25">
      <c r="B36" t="s">
        <v>3026</v>
      </c>
      <c r="C36" t="s">
        <v>118</v>
      </c>
      <c r="D36" t="s">
        <v>129</v>
      </c>
      <c r="E36" t="s">
        <v>1649</v>
      </c>
      <c r="F36" t="s">
        <v>70</v>
      </c>
      <c r="G36" t="s">
        <v>48</v>
      </c>
      <c r="H36" t="s">
        <v>1662</v>
      </c>
      <c r="I36">
        <v>0.97</v>
      </c>
      <c r="J36">
        <v>1</v>
      </c>
      <c r="K36">
        <v>-2.5999999999999999E-2</v>
      </c>
    </row>
    <row r="37" spans="2:11" x14ac:dyDescent="0.25">
      <c r="B37" t="s">
        <v>3027</v>
      </c>
      <c r="C37" t="s">
        <v>118</v>
      </c>
      <c r="D37" t="s">
        <v>129</v>
      </c>
      <c r="E37" t="s">
        <v>1649</v>
      </c>
      <c r="F37" t="s">
        <v>70</v>
      </c>
      <c r="G37" t="s">
        <v>101</v>
      </c>
      <c r="H37" t="s">
        <v>1662</v>
      </c>
      <c r="I37">
        <v>1</v>
      </c>
      <c r="J37">
        <v>1.03</v>
      </c>
      <c r="K37">
        <v>-2.4199999999999999E-2</v>
      </c>
    </row>
    <row r="38" spans="2:11" x14ac:dyDescent="0.25">
      <c r="B38" t="s">
        <v>3028</v>
      </c>
      <c r="C38" t="s">
        <v>118</v>
      </c>
      <c r="D38" t="s">
        <v>129</v>
      </c>
      <c r="E38" t="s">
        <v>1649</v>
      </c>
      <c r="F38" t="s">
        <v>70</v>
      </c>
      <c r="G38" t="s">
        <v>102</v>
      </c>
      <c r="H38" t="s">
        <v>1662</v>
      </c>
      <c r="I38">
        <v>0.97</v>
      </c>
      <c r="J38">
        <v>1.02</v>
      </c>
      <c r="K38">
        <v>-2.92E-2</v>
      </c>
    </row>
    <row r="39" spans="2:11" x14ac:dyDescent="0.25">
      <c r="B39" t="s">
        <v>3029</v>
      </c>
      <c r="C39" t="s">
        <v>118</v>
      </c>
      <c r="D39" t="s">
        <v>129</v>
      </c>
      <c r="E39" t="s">
        <v>1649</v>
      </c>
      <c r="F39" t="s">
        <v>70</v>
      </c>
      <c r="G39" t="s">
        <v>103</v>
      </c>
      <c r="H39" t="s">
        <v>1662</v>
      </c>
      <c r="I39">
        <v>1.01</v>
      </c>
      <c r="J39">
        <v>1.5</v>
      </c>
      <c r="K39">
        <v>-2.1399999999999999E-2</v>
      </c>
    </row>
    <row r="40" spans="2:11" x14ac:dyDescent="0.25">
      <c r="B40" t="s">
        <v>3030</v>
      </c>
      <c r="C40" t="s">
        <v>118</v>
      </c>
      <c r="D40" t="s">
        <v>129</v>
      </c>
      <c r="E40" t="s">
        <v>1649</v>
      </c>
      <c r="F40" t="s">
        <v>70</v>
      </c>
      <c r="G40" t="s">
        <v>104</v>
      </c>
      <c r="H40" t="s">
        <v>1662</v>
      </c>
      <c r="I40">
        <v>0.96</v>
      </c>
      <c r="J40">
        <v>1</v>
      </c>
      <c r="K40">
        <v>-0.03</v>
      </c>
    </row>
    <row r="41" spans="2:11" x14ac:dyDescent="0.25">
      <c r="B41" t="s">
        <v>3031</v>
      </c>
      <c r="C41" t="s">
        <v>118</v>
      </c>
      <c r="D41" t="s">
        <v>129</v>
      </c>
      <c r="E41" t="s">
        <v>1649</v>
      </c>
      <c r="F41" t="s">
        <v>70</v>
      </c>
      <c r="G41" t="s">
        <v>105</v>
      </c>
      <c r="H41" t="s">
        <v>1662</v>
      </c>
      <c r="I41">
        <v>0</v>
      </c>
      <c r="J41">
        <v>0</v>
      </c>
      <c r="K41">
        <v>0</v>
      </c>
    </row>
    <row r="42" spans="2:11" x14ac:dyDescent="0.25">
      <c r="B42" t="s">
        <v>3032</v>
      </c>
      <c r="C42" t="s">
        <v>118</v>
      </c>
      <c r="D42" t="s">
        <v>129</v>
      </c>
      <c r="E42" t="s">
        <v>1649</v>
      </c>
      <c r="F42" t="s">
        <v>70</v>
      </c>
      <c r="G42" t="s">
        <v>106</v>
      </c>
      <c r="H42" t="s">
        <v>1662</v>
      </c>
      <c r="I42">
        <v>0</v>
      </c>
      <c r="J42">
        <v>0</v>
      </c>
      <c r="K42">
        <v>0</v>
      </c>
    </row>
    <row r="43" spans="2:11" x14ac:dyDescent="0.25">
      <c r="B43" t="s">
        <v>3033</v>
      </c>
      <c r="C43" t="s">
        <v>118</v>
      </c>
      <c r="D43" t="s">
        <v>129</v>
      </c>
      <c r="E43" t="s">
        <v>1649</v>
      </c>
      <c r="F43" t="s">
        <v>70</v>
      </c>
      <c r="G43" t="s">
        <v>107</v>
      </c>
      <c r="H43" t="s">
        <v>1662</v>
      </c>
      <c r="I43">
        <v>0</v>
      </c>
      <c r="J43">
        <v>0</v>
      </c>
      <c r="K43">
        <v>0</v>
      </c>
    </row>
    <row r="44" spans="2:11" x14ac:dyDescent="0.25">
      <c r="B44" t="s">
        <v>3034</v>
      </c>
      <c r="C44" t="s">
        <v>118</v>
      </c>
      <c r="D44" t="s">
        <v>129</v>
      </c>
      <c r="E44" t="s">
        <v>1649</v>
      </c>
      <c r="F44" t="s">
        <v>70</v>
      </c>
      <c r="G44" t="s">
        <v>108</v>
      </c>
      <c r="H44" t="s">
        <v>1662</v>
      </c>
      <c r="I44">
        <v>0</v>
      </c>
      <c r="J44">
        <v>0</v>
      </c>
      <c r="K44">
        <v>0</v>
      </c>
    </row>
    <row r="45" spans="2:11" x14ac:dyDescent="0.25">
      <c r="B45" t="s">
        <v>3035</v>
      </c>
      <c r="C45" t="s">
        <v>118</v>
      </c>
      <c r="D45" t="s">
        <v>129</v>
      </c>
      <c r="E45" t="s">
        <v>1649</v>
      </c>
      <c r="F45" t="s">
        <v>70</v>
      </c>
      <c r="G45" t="s">
        <v>109</v>
      </c>
      <c r="H45" t="s">
        <v>1662</v>
      </c>
      <c r="I45">
        <v>0</v>
      </c>
      <c r="J45">
        <v>0</v>
      </c>
      <c r="K45">
        <v>0</v>
      </c>
    </row>
    <row r="46" spans="2:11" x14ac:dyDescent="0.25">
      <c r="B46" t="s">
        <v>3036</v>
      </c>
      <c r="C46" t="s">
        <v>118</v>
      </c>
      <c r="D46" t="s">
        <v>129</v>
      </c>
      <c r="E46" t="s">
        <v>1649</v>
      </c>
      <c r="F46" t="s">
        <v>70</v>
      </c>
      <c r="G46" t="s">
        <v>110</v>
      </c>
      <c r="H46" t="s">
        <v>1662</v>
      </c>
      <c r="I46">
        <v>1.1000000000000001</v>
      </c>
      <c r="J46">
        <v>1.58</v>
      </c>
      <c r="K46">
        <v>-2.46E-2</v>
      </c>
    </row>
    <row r="47" spans="2:11" x14ac:dyDescent="0.25">
      <c r="B47" t="s">
        <v>3037</v>
      </c>
      <c r="C47" t="s">
        <v>118</v>
      </c>
      <c r="D47" t="s">
        <v>129</v>
      </c>
      <c r="E47" t="s">
        <v>1649</v>
      </c>
      <c r="F47" t="s">
        <v>70</v>
      </c>
      <c r="G47" t="s">
        <v>111</v>
      </c>
      <c r="H47" t="s">
        <v>1662</v>
      </c>
      <c r="I47">
        <v>1.07</v>
      </c>
      <c r="J47">
        <v>1.65</v>
      </c>
      <c r="K47">
        <v>-2.4799999999999999E-2</v>
      </c>
    </row>
    <row r="48" spans="2:11" x14ac:dyDescent="0.25">
      <c r="B48" t="s">
        <v>3038</v>
      </c>
      <c r="C48" t="s">
        <v>118</v>
      </c>
      <c r="D48" t="s">
        <v>129</v>
      </c>
      <c r="E48" t="s">
        <v>1649</v>
      </c>
      <c r="F48" t="s">
        <v>70</v>
      </c>
      <c r="G48" t="s">
        <v>112</v>
      </c>
      <c r="H48" t="s">
        <v>1662</v>
      </c>
      <c r="I48">
        <v>1.1200000000000001</v>
      </c>
      <c r="J48">
        <v>1.63</v>
      </c>
      <c r="K48">
        <v>-2.4299999999999999E-2</v>
      </c>
    </row>
    <row r="49" spans="2:11" x14ac:dyDescent="0.25">
      <c r="B49" t="s">
        <v>3039</v>
      </c>
      <c r="C49" t="s">
        <v>118</v>
      </c>
      <c r="D49" t="s">
        <v>129</v>
      </c>
      <c r="E49" t="s">
        <v>1649</v>
      </c>
      <c r="F49" t="s">
        <v>70</v>
      </c>
      <c r="G49" t="s">
        <v>113</v>
      </c>
      <c r="H49" t="s">
        <v>1662</v>
      </c>
      <c r="I49">
        <v>0</v>
      </c>
      <c r="J49">
        <v>0</v>
      </c>
      <c r="K49">
        <v>0</v>
      </c>
    </row>
    <row r="50" spans="2:11" x14ac:dyDescent="0.25">
      <c r="B50" t="s">
        <v>3040</v>
      </c>
      <c r="C50" t="s">
        <v>118</v>
      </c>
      <c r="D50" t="s">
        <v>129</v>
      </c>
      <c r="E50" t="s">
        <v>1649</v>
      </c>
      <c r="F50" t="s">
        <v>70</v>
      </c>
      <c r="G50" t="s">
        <v>114</v>
      </c>
      <c r="H50" t="s">
        <v>1662</v>
      </c>
      <c r="I50">
        <v>0</v>
      </c>
      <c r="J50">
        <v>0</v>
      </c>
      <c r="K50">
        <v>0</v>
      </c>
    </row>
    <row r="51" spans="2:11" x14ac:dyDescent="0.25">
      <c r="B51" t="s">
        <v>3041</v>
      </c>
      <c r="C51" t="s">
        <v>118</v>
      </c>
      <c r="D51" t="s">
        <v>129</v>
      </c>
      <c r="E51" t="s">
        <v>1649</v>
      </c>
      <c r="F51" t="s">
        <v>70</v>
      </c>
      <c r="G51" t="s">
        <v>115</v>
      </c>
      <c r="H51" t="s">
        <v>1662</v>
      </c>
      <c r="I51">
        <v>1.01</v>
      </c>
      <c r="J51">
        <v>1.31</v>
      </c>
      <c r="K51">
        <v>-2.24E-2</v>
      </c>
    </row>
    <row r="52" spans="2:11" x14ac:dyDescent="0.25">
      <c r="B52" t="s">
        <v>3042</v>
      </c>
      <c r="C52" t="s">
        <v>118</v>
      </c>
      <c r="D52" t="s">
        <v>129</v>
      </c>
      <c r="E52" t="s">
        <v>1649</v>
      </c>
      <c r="F52" t="s">
        <v>57</v>
      </c>
      <c r="G52" t="s">
        <v>48</v>
      </c>
      <c r="H52" t="s">
        <v>1662</v>
      </c>
      <c r="I52">
        <v>0.97</v>
      </c>
      <c r="J52">
        <v>1</v>
      </c>
      <c r="K52">
        <v>-2.64E-2</v>
      </c>
    </row>
    <row r="53" spans="2:11" x14ac:dyDescent="0.25">
      <c r="B53" t="s">
        <v>3043</v>
      </c>
      <c r="C53" t="s">
        <v>118</v>
      </c>
      <c r="D53" t="s">
        <v>129</v>
      </c>
      <c r="E53" t="s">
        <v>1649</v>
      </c>
      <c r="F53" t="s">
        <v>57</v>
      </c>
      <c r="G53" t="s">
        <v>101</v>
      </c>
      <c r="H53" t="s">
        <v>1662</v>
      </c>
      <c r="I53">
        <v>0.99</v>
      </c>
      <c r="J53">
        <v>1.06</v>
      </c>
      <c r="K53">
        <v>-2.86E-2</v>
      </c>
    </row>
    <row r="54" spans="2:11" x14ac:dyDescent="0.25">
      <c r="B54" t="s">
        <v>3044</v>
      </c>
      <c r="C54" t="s">
        <v>118</v>
      </c>
      <c r="D54" t="s">
        <v>129</v>
      </c>
      <c r="E54" t="s">
        <v>1649</v>
      </c>
      <c r="F54" t="s">
        <v>57</v>
      </c>
      <c r="G54" t="s">
        <v>102</v>
      </c>
      <c r="H54" t="s">
        <v>1662</v>
      </c>
      <c r="I54">
        <v>0.97</v>
      </c>
      <c r="J54">
        <v>1.01</v>
      </c>
      <c r="K54">
        <v>-2.81E-2</v>
      </c>
    </row>
    <row r="55" spans="2:11" x14ac:dyDescent="0.25">
      <c r="B55" t="s">
        <v>3045</v>
      </c>
      <c r="C55" t="s">
        <v>118</v>
      </c>
      <c r="D55" t="s">
        <v>129</v>
      </c>
      <c r="E55" t="s">
        <v>1649</v>
      </c>
      <c r="F55" t="s">
        <v>57</v>
      </c>
      <c r="G55" t="s">
        <v>103</v>
      </c>
      <c r="H55" t="s">
        <v>1662</v>
      </c>
      <c r="I55">
        <v>1.01</v>
      </c>
      <c r="J55">
        <v>1.4</v>
      </c>
      <c r="K55">
        <v>-2.2800000000000001E-2</v>
      </c>
    </row>
    <row r="56" spans="2:11" x14ac:dyDescent="0.25">
      <c r="B56" t="s">
        <v>3046</v>
      </c>
      <c r="C56" t="s">
        <v>118</v>
      </c>
      <c r="D56" t="s">
        <v>129</v>
      </c>
      <c r="E56" t="s">
        <v>1649</v>
      </c>
      <c r="F56" t="s">
        <v>57</v>
      </c>
      <c r="G56" t="s">
        <v>104</v>
      </c>
      <c r="H56" t="s">
        <v>1662</v>
      </c>
      <c r="I56">
        <v>0.97</v>
      </c>
      <c r="J56">
        <v>1.1000000000000001</v>
      </c>
      <c r="K56">
        <v>-0.03</v>
      </c>
    </row>
    <row r="57" spans="2:11" x14ac:dyDescent="0.25">
      <c r="B57" t="s">
        <v>3047</v>
      </c>
      <c r="C57" t="s">
        <v>118</v>
      </c>
      <c r="D57" t="s">
        <v>129</v>
      </c>
      <c r="E57" t="s">
        <v>1649</v>
      </c>
      <c r="F57" t="s">
        <v>57</v>
      </c>
      <c r="G57" t="s">
        <v>105</v>
      </c>
      <c r="H57" t="s">
        <v>1662</v>
      </c>
      <c r="I57">
        <v>0</v>
      </c>
      <c r="J57">
        <v>0</v>
      </c>
      <c r="K57">
        <v>0</v>
      </c>
    </row>
    <row r="58" spans="2:11" x14ac:dyDescent="0.25">
      <c r="B58" t="s">
        <v>3048</v>
      </c>
      <c r="C58" t="s">
        <v>118</v>
      </c>
      <c r="D58" t="s">
        <v>129</v>
      </c>
      <c r="E58" t="s">
        <v>1649</v>
      </c>
      <c r="F58" t="s">
        <v>57</v>
      </c>
      <c r="G58" t="s">
        <v>106</v>
      </c>
      <c r="H58" t="s">
        <v>1662</v>
      </c>
      <c r="I58">
        <v>0</v>
      </c>
      <c r="J58">
        <v>0</v>
      </c>
      <c r="K58">
        <v>0</v>
      </c>
    </row>
    <row r="59" spans="2:11" x14ac:dyDescent="0.25">
      <c r="B59" t="s">
        <v>3049</v>
      </c>
      <c r="C59" t="s">
        <v>118</v>
      </c>
      <c r="D59" t="s">
        <v>129</v>
      </c>
      <c r="E59" t="s">
        <v>1649</v>
      </c>
      <c r="F59" t="s">
        <v>57</v>
      </c>
      <c r="G59" t="s">
        <v>107</v>
      </c>
      <c r="H59" t="s">
        <v>1662</v>
      </c>
      <c r="I59">
        <v>0</v>
      </c>
      <c r="J59">
        <v>0</v>
      </c>
      <c r="K59">
        <v>0</v>
      </c>
    </row>
    <row r="60" spans="2:11" x14ac:dyDescent="0.25">
      <c r="B60" t="s">
        <v>3050</v>
      </c>
      <c r="C60" t="s">
        <v>118</v>
      </c>
      <c r="D60" t="s">
        <v>129</v>
      </c>
      <c r="E60" t="s">
        <v>1649</v>
      </c>
      <c r="F60" t="s">
        <v>57</v>
      </c>
      <c r="G60" t="s">
        <v>108</v>
      </c>
      <c r="H60" t="s">
        <v>1662</v>
      </c>
      <c r="I60">
        <v>0</v>
      </c>
      <c r="J60">
        <v>0</v>
      </c>
      <c r="K60">
        <v>0</v>
      </c>
    </row>
    <row r="61" spans="2:11" x14ac:dyDescent="0.25">
      <c r="B61" t="s">
        <v>3051</v>
      </c>
      <c r="C61" t="s">
        <v>118</v>
      </c>
      <c r="D61" t="s">
        <v>129</v>
      </c>
      <c r="E61" t="s">
        <v>1649</v>
      </c>
      <c r="F61" t="s">
        <v>57</v>
      </c>
      <c r="G61" t="s">
        <v>109</v>
      </c>
      <c r="H61" t="s">
        <v>1662</v>
      </c>
      <c r="I61">
        <v>0</v>
      </c>
      <c r="J61">
        <v>0</v>
      </c>
      <c r="K61">
        <v>0</v>
      </c>
    </row>
    <row r="62" spans="2:11" x14ac:dyDescent="0.25">
      <c r="B62" t="s">
        <v>3052</v>
      </c>
      <c r="C62" t="s">
        <v>118</v>
      </c>
      <c r="D62" t="s">
        <v>129</v>
      </c>
      <c r="E62" t="s">
        <v>1649</v>
      </c>
      <c r="F62" t="s">
        <v>57</v>
      </c>
      <c r="G62" t="s">
        <v>110</v>
      </c>
      <c r="H62" t="s">
        <v>1662</v>
      </c>
      <c r="I62">
        <v>1.1000000000000001</v>
      </c>
      <c r="J62">
        <v>1.53</v>
      </c>
      <c r="K62">
        <v>-2.2599999999999999E-2</v>
      </c>
    </row>
    <row r="63" spans="2:11" x14ac:dyDescent="0.25">
      <c r="B63" t="s">
        <v>3053</v>
      </c>
      <c r="C63" t="s">
        <v>118</v>
      </c>
      <c r="D63" t="s">
        <v>129</v>
      </c>
      <c r="E63" t="s">
        <v>1649</v>
      </c>
      <c r="F63" t="s">
        <v>57</v>
      </c>
      <c r="G63" t="s">
        <v>111</v>
      </c>
      <c r="H63" t="s">
        <v>1662</v>
      </c>
      <c r="I63">
        <v>1.06</v>
      </c>
      <c r="J63">
        <v>1.56</v>
      </c>
      <c r="K63">
        <v>-2.3599999999999999E-2</v>
      </c>
    </row>
    <row r="64" spans="2:11" x14ac:dyDescent="0.25">
      <c r="B64" t="s">
        <v>3054</v>
      </c>
      <c r="C64" t="s">
        <v>118</v>
      </c>
      <c r="D64" t="s">
        <v>129</v>
      </c>
      <c r="E64" t="s">
        <v>1649</v>
      </c>
      <c r="F64" t="s">
        <v>57</v>
      </c>
      <c r="G64" t="s">
        <v>112</v>
      </c>
      <c r="H64" t="s">
        <v>1662</v>
      </c>
      <c r="I64">
        <v>1.1200000000000001</v>
      </c>
      <c r="J64">
        <v>1.66</v>
      </c>
      <c r="K64">
        <v>-2.1600000000000001E-2</v>
      </c>
    </row>
    <row r="65" spans="2:11" x14ac:dyDescent="0.25">
      <c r="B65" t="s">
        <v>3055</v>
      </c>
      <c r="C65" t="s">
        <v>118</v>
      </c>
      <c r="D65" t="s">
        <v>129</v>
      </c>
      <c r="E65" t="s">
        <v>1649</v>
      </c>
      <c r="F65" t="s">
        <v>57</v>
      </c>
      <c r="G65" t="s">
        <v>113</v>
      </c>
      <c r="H65" t="s">
        <v>1662</v>
      </c>
      <c r="I65">
        <v>0</v>
      </c>
      <c r="J65">
        <v>0</v>
      </c>
      <c r="K65">
        <v>0</v>
      </c>
    </row>
    <row r="66" spans="2:11" x14ac:dyDescent="0.25">
      <c r="B66" t="s">
        <v>3056</v>
      </c>
      <c r="C66" t="s">
        <v>118</v>
      </c>
      <c r="D66" t="s">
        <v>129</v>
      </c>
      <c r="E66" t="s">
        <v>1649</v>
      </c>
      <c r="F66" t="s">
        <v>57</v>
      </c>
      <c r="G66" t="s">
        <v>114</v>
      </c>
      <c r="H66" t="s">
        <v>1662</v>
      </c>
      <c r="I66">
        <v>0</v>
      </c>
      <c r="J66">
        <v>0</v>
      </c>
      <c r="K66">
        <v>0</v>
      </c>
    </row>
    <row r="67" spans="2:11" x14ac:dyDescent="0.25">
      <c r="B67" t="s">
        <v>3057</v>
      </c>
      <c r="C67" t="s">
        <v>118</v>
      </c>
      <c r="D67" t="s">
        <v>129</v>
      </c>
      <c r="E67" t="s">
        <v>1649</v>
      </c>
      <c r="F67" t="s">
        <v>57</v>
      </c>
      <c r="G67" t="s">
        <v>115</v>
      </c>
      <c r="H67" t="s">
        <v>1662</v>
      </c>
      <c r="I67">
        <v>0.99</v>
      </c>
      <c r="J67">
        <v>1.46</v>
      </c>
      <c r="K67">
        <v>-2.35E-2</v>
      </c>
    </row>
    <row r="68" spans="2:11" x14ac:dyDescent="0.25">
      <c r="B68" t="s">
        <v>3058</v>
      </c>
      <c r="C68" t="s">
        <v>118</v>
      </c>
      <c r="D68" t="s">
        <v>129</v>
      </c>
      <c r="E68" t="s">
        <v>1649</v>
      </c>
      <c r="F68" t="s">
        <v>59</v>
      </c>
      <c r="G68" t="s">
        <v>48</v>
      </c>
      <c r="H68" t="s">
        <v>1662</v>
      </c>
      <c r="I68">
        <v>0.97</v>
      </c>
      <c r="J68">
        <v>1</v>
      </c>
      <c r="K68">
        <v>-2.7699999999999999E-2</v>
      </c>
    </row>
    <row r="69" spans="2:11" x14ac:dyDescent="0.25">
      <c r="B69" t="s">
        <v>3059</v>
      </c>
      <c r="C69" t="s">
        <v>118</v>
      </c>
      <c r="D69" t="s">
        <v>129</v>
      </c>
      <c r="E69" t="s">
        <v>1649</v>
      </c>
      <c r="F69" t="s">
        <v>59</v>
      </c>
      <c r="G69" t="s">
        <v>101</v>
      </c>
      <c r="H69" t="s">
        <v>1662</v>
      </c>
      <c r="I69">
        <v>1.02</v>
      </c>
      <c r="J69">
        <v>1.2</v>
      </c>
      <c r="K69">
        <v>-0.03</v>
      </c>
    </row>
    <row r="70" spans="2:11" x14ac:dyDescent="0.25">
      <c r="B70" t="s">
        <v>3060</v>
      </c>
      <c r="C70" t="s">
        <v>118</v>
      </c>
      <c r="D70" t="s">
        <v>129</v>
      </c>
      <c r="E70" t="s">
        <v>1649</v>
      </c>
      <c r="F70" t="s">
        <v>59</v>
      </c>
      <c r="G70" t="s">
        <v>102</v>
      </c>
      <c r="H70" t="s">
        <v>1662</v>
      </c>
      <c r="I70">
        <v>0.98</v>
      </c>
      <c r="J70">
        <v>1.01</v>
      </c>
      <c r="K70">
        <v>-2.9899999999999999E-2</v>
      </c>
    </row>
    <row r="71" spans="2:11" x14ac:dyDescent="0.25">
      <c r="B71" t="s">
        <v>3061</v>
      </c>
      <c r="C71" t="s">
        <v>118</v>
      </c>
      <c r="D71" t="s">
        <v>129</v>
      </c>
      <c r="E71" t="s">
        <v>1649</v>
      </c>
      <c r="F71" t="s">
        <v>59</v>
      </c>
      <c r="G71" t="s">
        <v>103</v>
      </c>
      <c r="H71" t="s">
        <v>1662</v>
      </c>
      <c r="I71">
        <v>1.05</v>
      </c>
      <c r="J71">
        <v>1.49</v>
      </c>
      <c r="K71">
        <v>-2.46E-2</v>
      </c>
    </row>
    <row r="72" spans="2:11" x14ac:dyDescent="0.25">
      <c r="B72" t="s">
        <v>3062</v>
      </c>
      <c r="C72" t="s">
        <v>118</v>
      </c>
      <c r="D72" t="s">
        <v>129</v>
      </c>
      <c r="E72" t="s">
        <v>1649</v>
      </c>
      <c r="F72" t="s">
        <v>59</v>
      </c>
      <c r="G72" t="s">
        <v>104</v>
      </c>
      <c r="H72" t="s">
        <v>1662</v>
      </c>
      <c r="I72">
        <v>0.97</v>
      </c>
      <c r="J72">
        <v>1</v>
      </c>
      <c r="K72">
        <v>-0.03</v>
      </c>
    </row>
    <row r="73" spans="2:11" x14ac:dyDescent="0.25">
      <c r="B73" t="s">
        <v>3063</v>
      </c>
      <c r="C73" t="s">
        <v>118</v>
      </c>
      <c r="D73" t="s">
        <v>129</v>
      </c>
      <c r="E73" t="s">
        <v>1649</v>
      </c>
      <c r="F73" t="s">
        <v>59</v>
      </c>
      <c r="G73" t="s">
        <v>105</v>
      </c>
      <c r="H73" t="s">
        <v>1662</v>
      </c>
      <c r="I73">
        <v>0</v>
      </c>
      <c r="J73">
        <v>0</v>
      </c>
      <c r="K73">
        <v>0</v>
      </c>
    </row>
    <row r="74" spans="2:11" x14ac:dyDescent="0.25">
      <c r="B74" t="s">
        <v>3064</v>
      </c>
      <c r="C74" t="s">
        <v>118</v>
      </c>
      <c r="D74" t="s">
        <v>129</v>
      </c>
      <c r="E74" t="s">
        <v>1649</v>
      </c>
      <c r="F74" t="s">
        <v>59</v>
      </c>
      <c r="G74" t="s">
        <v>106</v>
      </c>
      <c r="H74" t="s">
        <v>1662</v>
      </c>
      <c r="I74">
        <v>0</v>
      </c>
      <c r="J74">
        <v>0</v>
      </c>
      <c r="K74">
        <v>0</v>
      </c>
    </row>
    <row r="75" spans="2:11" x14ac:dyDescent="0.25">
      <c r="B75" t="s">
        <v>3065</v>
      </c>
      <c r="C75" t="s">
        <v>118</v>
      </c>
      <c r="D75" t="s">
        <v>129</v>
      </c>
      <c r="E75" t="s">
        <v>1649</v>
      </c>
      <c r="F75" t="s">
        <v>59</v>
      </c>
      <c r="G75" t="s">
        <v>107</v>
      </c>
      <c r="H75" t="s">
        <v>1662</v>
      </c>
      <c r="I75">
        <v>0</v>
      </c>
      <c r="J75">
        <v>0</v>
      </c>
      <c r="K75">
        <v>0</v>
      </c>
    </row>
    <row r="76" spans="2:11" x14ac:dyDescent="0.25">
      <c r="B76" t="s">
        <v>3066</v>
      </c>
      <c r="C76" t="s">
        <v>118</v>
      </c>
      <c r="D76" t="s">
        <v>129</v>
      </c>
      <c r="E76" t="s">
        <v>1649</v>
      </c>
      <c r="F76" t="s">
        <v>59</v>
      </c>
      <c r="G76" t="s">
        <v>108</v>
      </c>
      <c r="H76" t="s">
        <v>1662</v>
      </c>
      <c r="I76">
        <v>0</v>
      </c>
      <c r="J76">
        <v>0</v>
      </c>
      <c r="K76">
        <v>0</v>
      </c>
    </row>
    <row r="77" spans="2:11" x14ac:dyDescent="0.25">
      <c r="B77" t="s">
        <v>3067</v>
      </c>
      <c r="C77" t="s">
        <v>118</v>
      </c>
      <c r="D77" t="s">
        <v>129</v>
      </c>
      <c r="E77" t="s">
        <v>1649</v>
      </c>
      <c r="F77" t="s">
        <v>59</v>
      </c>
      <c r="G77" t="s">
        <v>109</v>
      </c>
      <c r="H77" t="s">
        <v>1662</v>
      </c>
      <c r="I77">
        <v>0</v>
      </c>
      <c r="J77">
        <v>0</v>
      </c>
      <c r="K77">
        <v>0</v>
      </c>
    </row>
    <row r="78" spans="2:11" x14ac:dyDescent="0.25">
      <c r="B78" t="s">
        <v>3068</v>
      </c>
      <c r="C78" t="s">
        <v>118</v>
      </c>
      <c r="D78" t="s">
        <v>129</v>
      </c>
      <c r="E78" t="s">
        <v>1649</v>
      </c>
      <c r="F78" t="s">
        <v>59</v>
      </c>
      <c r="G78" t="s">
        <v>110</v>
      </c>
      <c r="H78" t="s">
        <v>1662</v>
      </c>
      <c r="I78">
        <v>1.1000000000000001</v>
      </c>
      <c r="J78">
        <v>1.46</v>
      </c>
      <c r="K78">
        <v>-2.18E-2</v>
      </c>
    </row>
    <row r="79" spans="2:11" x14ac:dyDescent="0.25">
      <c r="B79" t="s">
        <v>3069</v>
      </c>
      <c r="C79" t="s">
        <v>118</v>
      </c>
      <c r="D79" t="s">
        <v>129</v>
      </c>
      <c r="E79" t="s">
        <v>1649</v>
      </c>
      <c r="F79" t="s">
        <v>59</v>
      </c>
      <c r="G79" t="s">
        <v>111</v>
      </c>
      <c r="H79" t="s">
        <v>1662</v>
      </c>
      <c r="I79">
        <v>1.07</v>
      </c>
      <c r="J79">
        <v>1.44</v>
      </c>
      <c r="K79">
        <v>-2.2700000000000001E-2</v>
      </c>
    </row>
    <row r="80" spans="2:11" x14ac:dyDescent="0.25">
      <c r="B80" t="s">
        <v>3070</v>
      </c>
      <c r="C80" t="s">
        <v>118</v>
      </c>
      <c r="D80" t="s">
        <v>129</v>
      </c>
      <c r="E80" t="s">
        <v>1649</v>
      </c>
      <c r="F80" t="s">
        <v>59</v>
      </c>
      <c r="G80" t="s">
        <v>112</v>
      </c>
      <c r="H80" t="s">
        <v>1662</v>
      </c>
      <c r="I80">
        <v>1.1100000000000001</v>
      </c>
      <c r="J80">
        <v>1.55</v>
      </c>
      <c r="K80">
        <v>-2.3300000000000001E-2</v>
      </c>
    </row>
    <row r="81" spans="2:11" x14ac:dyDescent="0.25">
      <c r="B81" t="s">
        <v>3071</v>
      </c>
      <c r="C81" t="s">
        <v>118</v>
      </c>
      <c r="D81" t="s">
        <v>129</v>
      </c>
      <c r="E81" t="s">
        <v>1649</v>
      </c>
      <c r="F81" t="s">
        <v>59</v>
      </c>
      <c r="G81" t="s">
        <v>113</v>
      </c>
      <c r="H81" t="s">
        <v>1662</v>
      </c>
      <c r="I81">
        <v>0</v>
      </c>
      <c r="J81">
        <v>0</v>
      </c>
      <c r="K81">
        <v>0</v>
      </c>
    </row>
    <row r="82" spans="2:11" x14ac:dyDescent="0.25">
      <c r="B82" t="s">
        <v>3072</v>
      </c>
      <c r="C82" t="s">
        <v>118</v>
      </c>
      <c r="D82" t="s">
        <v>129</v>
      </c>
      <c r="E82" t="s">
        <v>1649</v>
      </c>
      <c r="F82" t="s">
        <v>59</v>
      </c>
      <c r="G82" t="s">
        <v>114</v>
      </c>
      <c r="H82" t="s">
        <v>1662</v>
      </c>
      <c r="I82">
        <v>0</v>
      </c>
      <c r="J82">
        <v>0</v>
      </c>
      <c r="K82">
        <v>0</v>
      </c>
    </row>
    <row r="83" spans="2:11" x14ac:dyDescent="0.25">
      <c r="B83" t="s">
        <v>3073</v>
      </c>
      <c r="C83" t="s">
        <v>118</v>
      </c>
      <c r="D83" t="s">
        <v>129</v>
      </c>
      <c r="E83" t="s">
        <v>1649</v>
      </c>
      <c r="F83" t="s">
        <v>59</v>
      </c>
      <c r="G83" t="s">
        <v>115</v>
      </c>
      <c r="H83" t="s">
        <v>1662</v>
      </c>
      <c r="I83">
        <v>1</v>
      </c>
      <c r="J83">
        <v>1.29</v>
      </c>
      <c r="K83">
        <v>-2.1499999999999998E-2</v>
      </c>
    </row>
    <row r="84" spans="2:11" x14ac:dyDescent="0.25">
      <c r="B84" t="s">
        <v>3074</v>
      </c>
      <c r="C84" t="s">
        <v>118</v>
      </c>
      <c r="D84" t="s">
        <v>129</v>
      </c>
      <c r="E84" t="s">
        <v>1649</v>
      </c>
      <c r="F84" t="s">
        <v>62</v>
      </c>
      <c r="G84" t="s">
        <v>48</v>
      </c>
      <c r="H84" t="s">
        <v>1662</v>
      </c>
      <c r="I84">
        <v>0.97</v>
      </c>
      <c r="J84">
        <v>1</v>
      </c>
      <c r="K84">
        <v>-2.5600000000000001E-2</v>
      </c>
    </row>
    <row r="85" spans="2:11" x14ac:dyDescent="0.25">
      <c r="B85" t="s">
        <v>3075</v>
      </c>
      <c r="C85" t="s">
        <v>118</v>
      </c>
      <c r="D85" t="s">
        <v>129</v>
      </c>
      <c r="E85" t="s">
        <v>1649</v>
      </c>
      <c r="F85" t="s">
        <v>62</v>
      </c>
      <c r="G85" t="s">
        <v>101</v>
      </c>
      <c r="H85" t="s">
        <v>1662</v>
      </c>
      <c r="I85">
        <v>1.03</v>
      </c>
      <c r="J85">
        <v>1.21</v>
      </c>
      <c r="K85">
        <v>-0.03</v>
      </c>
    </row>
    <row r="86" spans="2:11" x14ac:dyDescent="0.25">
      <c r="B86" t="s">
        <v>3076</v>
      </c>
      <c r="C86" t="s">
        <v>118</v>
      </c>
      <c r="D86" t="s">
        <v>129</v>
      </c>
      <c r="E86" t="s">
        <v>1649</v>
      </c>
      <c r="F86" t="s">
        <v>62</v>
      </c>
      <c r="G86" t="s">
        <v>102</v>
      </c>
      <c r="H86" t="s">
        <v>1662</v>
      </c>
      <c r="I86">
        <v>0.98</v>
      </c>
      <c r="J86">
        <v>1.07</v>
      </c>
      <c r="K86">
        <v>-2.6200000000000001E-2</v>
      </c>
    </row>
    <row r="87" spans="2:11" x14ac:dyDescent="0.25">
      <c r="B87" t="s">
        <v>3077</v>
      </c>
      <c r="C87" t="s">
        <v>118</v>
      </c>
      <c r="D87" t="s">
        <v>129</v>
      </c>
      <c r="E87" t="s">
        <v>1649</v>
      </c>
      <c r="F87" t="s">
        <v>62</v>
      </c>
      <c r="G87" t="s">
        <v>103</v>
      </c>
      <c r="H87" t="s">
        <v>1662</v>
      </c>
      <c r="I87">
        <v>1.05</v>
      </c>
      <c r="J87">
        <v>1.62</v>
      </c>
      <c r="K87">
        <v>-2.24E-2</v>
      </c>
    </row>
    <row r="88" spans="2:11" x14ac:dyDescent="0.25">
      <c r="B88" t="s">
        <v>3078</v>
      </c>
      <c r="C88" t="s">
        <v>118</v>
      </c>
      <c r="D88" t="s">
        <v>129</v>
      </c>
      <c r="E88" t="s">
        <v>1649</v>
      </c>
      <c r="F88" t="s">
        <v>62</v>
      </c>
      <c r="G88" t="s">
        <v>104</v>
      </c>
      <c r="H88" t="s">
        <v>1662</v>
      </c>
      <c r="I88">
        <v>0.96</v>
      </c>
      <c r="J88">
        <v>1</v>
      </c>
      <c r="K88">
        <v>-0.03</v>
      </c>
    </row>
    <row r="89" spans="2:11" x14ac:dyDescent="0.25">
      <c r="B89" t="s">
        <v>3079</v>
      </c>
      <c r="C89" t="s">
        <v>118</v>
      </c>
      <c r="D89" t="s">
        <v>129</v>
      </c>
      <c r="E89" t="s">
        <v>1649</v>
      </c>
      <c r="F89" t="s">
        <v>62</v>
      </c>
      <c r="G89" t="s">
        <v>105</v>
      </c>
      <c r="H89" t="s">
        <v>1662</v>
      </c>
      <c r="I89">
        <v>0</v>
      </c>
      <c r="J89">
        <v>0</v>
      </c>
      <c r="K89">
        <v>0</v>
      </c>
    </row>
    <row r="90" spans="2:11" x14ac:dyDescent="0.25">
      <c r="B90" t="s">
        <v>3080</v>
      </c>
      <c r="C90" t="s">
        <v>118</v>
      </c>
      <c r="D90" t="s">
        <v>129</v>
      </c>
      <c r="E90" t="s">
        <v>1649</v>
      </c>
      <c r="F90" t="s">
        <v>62</v>
      </c>
      <c r="G90" t="s">
        <v>106</v>
      </c>
      <c r="H90" t="s">
        <v>1662</v>
      </c>
      <c r="I90">
        <v>0</v>
      </c>
      <c r="J90">
        <v>0</v>
      </c>
      <c r="K90">
        <v>0</v>
      </c>
    </row>
    <row r="91" spans="2:11" x14ac:dyDescent="0.25">
      <c r="B91" t="s">
        <v>3081</v>
      </c>
      <c r="C91" t="s">
        <v>118</v>
      </c>
      <c r="D91" t="s">
        <v>129</v>
      </c>
      <c r="E91" t="s">
        <v>1649</v>
      </c>
      <c r="F91" t="s">
        <v>62</v>
      </c>
      <c r="G91" t="s">
        <v>107</v>
      </c>
      <c r="H91" t="s">
        <v>1662</v>
      </c>
      <c r="I91">
        <v>0</v>
      </c>
      <c r="J91">
        <v>0</v>
      </c>
      <c r="K91">
        <v>0</v>
      </c>
    </row>
    <row r="92" spans="2:11" x14ac:dyDescent="0.25">
      <c r="B92" t="s">
        <v>3082</v>
      </c>
      <c r="C92" t="s">
        <v>118</v>
      </c>
      <c r="D92" t="s">
        <v>129</v>
      </c>
      <c r="E92" t="s">
        <v>1649</v>
      </c>
      <c r="F92" t="s">
        <v>62</v>
      </c>
      <c r="G92" t="s">
        <v>108</v>
      </c>
      <c r="H92" t="s">
        <v>1662</v>
      </c>
      <c r="I92">
        <v>0</v>
      </c>
      <c r="J92">
        <v>0</v>
      </c>
      <c r="K92">
        <v>0</v>
      </c>
    </row>
    <row r="93" spans="2:11" x14ac:dyDescent="0.25">
      <c r="B93" t="s">
        <v>3083</v>
      </c>
      <c r="C93" t="s">
        <v>118</v>
      </c>
      <c r="D93" t="s">
        <v>129</v>
      </c>
      <c r="E93" t="s">
        <v>1649</v>
      </c>
      <c r="F93" t="s">
        <v>62</v>
      </c>
      <c r="G93" t="s">
        <v>109</v>
      </c>
      <c r="H93" t="s">
        <v>1662</v>
      </c>
      <c r="I93">
        <v>0</v>
      </c>
      <c r="J93">
        <v>0</v>
      </c>
      <c r="K93">
        <v>0</v>
      </c>
    </row>
    <row r="94" spans="2:11" x14ac:dyDescent="0.25">
      <c r="B94" t="s">
        <v>3084</v>
      </c>
      <c r="C94" t="s">
        <v>118</v>
      </c>
      <c r="D94" t="s">
        <v>129</v>
      </c>
      <c r="E94" t="s">
        <v>1649</v>
      </c>
      <c r="F94" t="s">
        <v>62</v>
      </c>
      <c r="G94" t="s">
        <v>110</v>
      </c>
      <c r="H94" t="s">
        <v>1662</v>
      </c>
      <c r="I94">
        <v>1.1000000000000001</v>
      </c>
      <c r="J94">
        <v>1.49</v>
      </c>
      <c r="K94">
        <v>-2.1000000000000001E-2</v>
      </c>
    </row>
    <row r="95" spans="2:11" x14ac:dyDescent="0.25">
      <c r="B95" t="s">
        <v>3085</v>
      </c>
      <c r="C95" t="s">
        <v>118</v>
      </c>
      <c r="D95" t="s">
        <v>129</v>
      </c>
      <c r="E95" t="s">
        <v>1649</v>
      </c>
      <c r="F95" t="s">
        <v>62</v>
      </c>
      <c r="G95" t="s">
        <v>111</v>
      </c>
      <c r="H95" t="s">
        <v>1662</v>
      </c>
      <c r="I95">
        <v>1.08</v>
      </c>
      <c r="J95">
        <v>1.49</v>
      </c>
      <c r="K95">
        <v>-2.1600000000000001E-2</v>
      </c>
    </row>
    <row r="96" spans="2:11" x14ac:dyDescent="0.25">
      <c r="B96" t="s">
        <v>3086</v>
      </c>
      <c r="C96" t="s">
        <v>118</v>
      </c>
      <c r="D96" t="s">
        <v>129</v>
      </c>
      <c r="E96" t="s">
        <v>1649</v>
      </c>
      <c r="F96" t="s">
        <v>62</v>
      </c>
      <c r="G96" t="s">
        <v>112</v>
      </c>
      <c r="H96" t="s">
        <v>1662</v>
      </c>
      <c r="I96">
        <v>1.1200000000000001</v>
      </c>
      <c r="J96">
        <v>1.33</v>
      </c>
      <c r="K96">
        <v>-2.2499999999999999E-2</v>
      </c>
    </row>
    <row r="97" spans="2:11" x14ac:dyDescent="0.25">
      <c r="B97" t="s">
        <v>3087</v>
      </c>
      <c r="C97" t="s">
        <v>118</v>
      </c>
      <c r="D97" t="s">
        <v>129</v>
      </c>
      <c r="E97" t="s">
        <v>1649</v>
      </c>
      <c r="F97" t="s">
        <v>62</v>
      </c>
      <c r="G97" t="s">
        <v>113</v>
      </c>
      <c r="H97" t="s">
        <v>1662</v>
      </c>
      <c r="I97">
        <v>0</v>
      </c>
      <c r="J97">
        <v>0</v>
      </c>
      <c r="K97">
        <v>0</v>
      </c>
    </row>
    <row r="98" spans="2:11" x14ac:dyDescent="0.25">
      <c r="B98" t="s">
        <v>3088</v>
      </c>
      <c r="C98" t="s">
        <v>118</v>
      </c>
      <c r="D98" t="s">
        <v>129</v>
      </c>
      <c r="E98" t="s">
        <v>1649</v>
      </c>
      <c r="F98" t="s">
        <v>62</v>
      </c>
      <c r="G98" t="s">
        <v>114</v>
      </c>
      <c r="H98" t="s">
        <v>1662</v>
      </c>
      <c r="I98">
        <v>0</v>
      </c>
      <c r="J98">
        <v>0</v>
      </c>
      <c r="K98">
        <v>0</v>
      </c>
    </row>
    <row r="99" spans="2:11" x14ac:dyDescent="0.25">
      <c r="B99" t="s">
        <v>3089</v>
      </c>
      <c r="C99" t="s">
        <v>118</v>
      </c>
      <c r="D99" t="s">
        <v>129</v>
      </c>
      <c r="E99" t="s">
        <v>1649</v>
      </c>
      <c r="F99" t="s">
        <v>62</v>
      </c>
      <c r="G99" t="s">
        <v>115</v>
      </c>
      <c r="H99" t="s">
        <v>1662</v>
      </c>
      <c r="I99">
        <v>1.01</v>
      </c>
      <c r="J99">
        <v>1.24</v>
      </c>
      <c r="K99">
        <v>-1.9800000000000002E-2</v>
      </c>
    </row>
    <row r="100" spans="2:11" x14ac:dyDescent="0.25">
      <c r="B100" t="s">
        <v>3090</v>
      </c>
      <c r="C100" t="s">
        <v>118</v>
      </c>
      <c r="D100" t="s">
        <v>129</v>
      </c>
      <c r="E100" t="s">
        <v>1649</v>
      </c>
      <c r="F100" t="s">
        <v>100</v>
      </c>
      <c r="G100" t="s">
        <v>48</v>
      </c>
      <c r="H100" t="s">
        <v>1662</v>
      </c>
      <c r="I100">
        <v>0.98</v>
      </c>
      <c r="J100">
        <v>1</v>
      </c>
      <c r="K100">
        <v>-2.3099999999999999E-2</v>
      </c>
    </row>
    <row r="101" spans="2:11" x14ac:dyDescent="0.25">
      <c r="B101" t="s">
        <v>3091</v>
      </c>
      <c r="C101" t="s">
        <v>118</v>
      </c>
      <c r="D101" t="s">
        <v>129</v>
      </c>
      <c r="E101" t="s">
        <v>1649</v>
      </c>
      <c r="F101" t="s">
        <v>100</v>
      </c>
      <c r="G101" t="s">
        <v>101</v>
      </c>
      <c r="H101" t="s">
        <v>1662</v>
      </c>
      <c r="I101">
        <v>1.03</v>
      </c>
      <c r="J101">
        <v>1.19</v>
      </c>
      <c r="K101">
        <v>-0.03</v>
      </c>
    </row>
    <row r="102" spans="2:11" x14ac:dyDescent="0.25">
      <c r="B102" t="s">
        <v>3092</v>
      </c>
      <c r="C102" t="s">
        <v>118</v>
      </c>
      <c r="D102" t="s">
        <v>129</v>
      </c>
      <c r="E102" t="s">
        <v>1649</v>
      </c>
      <c r="F102" t="s">
        <v>100</v>
      </c>
      <c r="G102" t="s">
        <v>102</v>
      </c>
      <c r="H102" t="s">
        <v>1662</v>
      </c>
      <c r="I102">
        <v>0.99</v>
      </c>
      <c r="J102">
        <v>1.01</v>
      </c>
      <c r="K102">
        <v>-2.1999999999999999E-2</v>
      </c>
    </row>
    <row r="103" spans="2:11" x14ac:dyDescent="0.25">
      <c r="B103" t="s">
        <v>3093</v>
      </c>
      <c r="C103" t="s">
        <v>118</v>
      </c>
      <c r="D103" t="s">
        <v>129</v>
      </c>
      <c r="E103" t="s">
        <v>1649</v>
      </c>
      <c r="F103" t="s">
        <v>100</v>
      </c>
      <c r="G103" t="s">
        <v>103</v>
      </c>
      <c r="H103" t="s">
        <v>1662</v>
      </c>
      <c r="I103">
        <v>1.05</v>
      </c>
      <c r="J103">
        <v>1.47</v>
      </c>
      <c r="K103">
        <v>-2.2499999999999999E-2</v>
      </c>
    </row>
    <row r="104" spans="2:11" x14ac:dyDescent="0.25">
      <c r="B104" t="s">
        <v>3094</v>
      </c>
      <c r="C104" t="s">
        <v>118</v>
      </c>
      <c r="D104" t="s">
        <v>129</v>
      </c>
      <c r="E104" t="s">
        <v>1649</v>
      </c>
      <c r="F104" t="s">
        <v>100</v>
      </c>
      <c r="G104" t="s">
        <v>104</v>
      </c>
      <c r="H104" t="s">
        <v>1662</v>
      </c>
      <c r="I104">
        <v>0.98</v>
      </c>
      <c r="J104">
        <v>1.05</v>
      </c>
      <c r="K104">
        <v>-2.4400000000000002E-2</v>
      </c>
    </row>
    <row r="105" spans="2:11" x14ac:dyDescent="0.25">
      <c r="B105" t="s">
        <v>3095</v>
      </c>
      <c r="C105" t="s">
        <v>118</v>
      </c>
      <c r="D105" t="s">
        <v>129</v>
      </c>
      <c r="E105" t="s">
        <v>1649</v>
      </c>
      <c r="F105" t="s">
        <v>100</v>
      </c>
      <c r="G105" t="s">
        <v>105</v>
      </c>
      <c r="H105" t="s">
        <v>1662</v>
      </c>
      <c r="I105">
        <v>0</v>
      </c>
      <c r="J105">
        <v>0</v>
      </c>
      <c r="K105">
        <v>0</v>
      </c>
    </row>
    <row r="106" spans="2:11" x14ac:dyDescent="0.25">
      <c r="B106" t="s">
        <v>3096</v>
      </c>
      <c r="C106" t="s">
        <v>118</v>
      </c>
      <c r="D106" t="s">
        <v>129</v>
      </c>
      <c r="E106" t="s">
        <v>1649</v>
      </c>
      <c r="F106" t="s">
        <v>100</v>
      </c>
      <c r="G106" t="s">
        <v>106</v>
      </c>
      <c r="H106" t="s">
        <v>1662</v>
      </c>
      <c r="I106">
        <v>0</v>
      </c>
      <c r="J106">
        <v>0</v>
      </c>
      <c r="K106">
        <v>0</v>
      </c>
    </row>
    <row r="107" spans="2:11" x14ac:dyDescent="0.25">
      <c r="B107" t="s">
        <v>3097</v>
      </c>
      <c r="C107" t="s">
        <v>118</v>
      </c>
      <c r="D107" t="s">
        <v>129</v>
      </c>
      <c r="E107" t="s">
        <v>1649</v>
      </c>
      <c r="F107" t="s">
        <v>100</v>
      </c>
      <c r="G107" t="s">
        <v>107</v>
      </c>
      <c r="H107" t="s">
        <v>1662</v>
      </c>
      <c r="I107">
        <v>0</v>
      </c>
      <c r="J107">
        <v>0</v>
      </c>
      <c r="K107">
        <v>0</v>
      </c>
    </row>
    <row r="108" spans="2:11" x14ac:dyDescent="0.25">
      <c r="B108" t="s">
        <v>3098</v>
      </c>
      <c r="C108" t="s">
        <v>118</v>
      </c>
      <c r="D108" t="s">
        <v>129</v>
      </c>
      <c r="E108" t="s">
        <v>1649</v>
      </c>
      <c r="F108" t="s">
        <v>100</v>
      </c>
      <c r="G108" t="s">
        <v>108</v>
      </c>
      <c r="H108" t="s">
        <v>1662</v>
      </c>
      <c r="I108">
        <v>0</v>
      </c>
      <c r="J108">
        <v>0</v>
      </c>
      <c r="K108">
        <v>0</v>
      </c>
    </row>
    <row r="109" spans="2:11" x14ac:dyDescent="0.25">
      <c r="B109" t="s">
        <v>3099</v>
      </c>
      <c r="C109" t="s">
        <v>118</v>
      </c>
      <c r="D109" t="s">
        <v>129</v>
      </c>
      <c r="E109" t="s">
        <v>1649</v>
      </c>
      <c r="F109" t="s">
        <v>100</v>
      </c>
      <c r="G109" t="s">
        <v>109</v>
      </c>
      <c r="H109" t="s">
        <v>1662</v>
      </c>
      <c r="I109">
        <v>0</v>
      </c>
      <c r="J109">
        <v>0</v>
      </c>
      <c r="K109">
        <v>0</v>
      </c>
    </row>
    <row r="110" spans="2:11" x14ac:dyDescent="0.25">
      <c r="B110" t="s">
        <v>3100</v>
      </c>
      <c r="C110" t="s">
        <v>118</v>
      </c>
      <c r="D110" t="s">
        <v>129</v>
      </c>
      <c r="E110" t="s">
        <v>1649</v>
      </c>
      <c r="F110" t="s">
        <v>100</v>
      </c>
      <c r="G110" t="s">
        <v>110</v>
      </c>
      <c r="H110" t="s">
        <v>1662</v>
      </c>
      <c r="I110">
        <v>1.1100000000000001</v>
      </c>
      <c r="J110">
        <v>1.56</v>
      </c>
      <c r="K110">
        <v>-2.1299999999999999E-2</v>
      </c>
    </row>
    <row r="111" spans="2:11" x14ac:dyDescent="0.25">
      <c r="B111" t="s">
        <v>3101</v>
      </c>
      <c r="C111" t="s">
        <v>118</v>
      </c>
      <c r="D111" t="s">
        <v>129</v>
      </c>
      <c r="E111" t="s">
        <v>1649</v>
      </c>
      <c r="F111" t="s">
        <v>100</v>
      </c>
      <c r="G111" t="s">
        <v>111</v>
      </c>
      <c r="H111" t="s">
        <v>1662</v>
      </c>
      <c r="I111">
        <v>1.07</v>
      </c>
      <c r="J111">
        <v>1.53</v>
      </c>
      <c r="K111">
        <v>-2.1999999999999999E-2</v>
      </c>
    </row>
    <row r="112" spans="2:11" x14ac:dyDescent="0.25">
      <c r="B112" t="s">
        <v>3102</v>
      </c>
      <c r="C112" t="s">
        <v>118</v>
      </c>
      <c r="D112" t="s">
        <v>129</v>
      </c>
      <c r="E112" t="s">
        <v>1649</v>
      </c>
      <c r="F112" t="s">
        <v>100</v>
      </c>
      <c r="G112" t="s">
        <v>112</v>
      </c>
      <c r="H112" t="s">
        <v>1662</v>
      </c>
      <c r="I112">
        <v>1.1100000000000001</v>
      </c>
      <c r="J112">
        <v>1.53</v>
      </c>
      <c r="K112">
        <v>-2.2700000000000001E-2</v>
      </c>
    </row>
    <row r="113" spans="2:11" x14ac:dyDescent="0.25">
      <c r="B113" t="s">
        <v>3103</v>
      </c>
      <c r="C113" t="s">
        <v>118</v>
      </c>
      <c r="D113" t="s">
        <v>129</v>
      </c>
      <c r="E113" t="s">
        <v>1649</v>
      </c>
      <c r="F113" t="s">
        <v>100</v>
      </c>
      <c r="G113" t="s">
        <v>113</v>
      </c>
      <c r="H113" t="s">
        <v>1662</v>
      </c>
      <c r="I113">
        <v>0</v>
      </c>
      <c r="J113">
        <v>0</v>
      </c>
      <c r="K113">
        <v>0</v>
      </c>
    </row>
    <row r="114" spans="2:11" x14ac:dyDescent="0.25">
      <c r="B114" t="s">
        <v>3104</v>
      </c>
      <c r="C114" t="s">
        <v>118</v>
      </c>
      <c r="D114" t="s">
        <v>129</v>
      </c>
      <c r="E114" t="s">
        <v>1649</v>
      </c>
      <c r="F114" t="s">
        <v>100</v>
      </c>
      <c r="G114" t="s">
        <v>114</v>
      </c>
      <c r="H114" t="s">
        <v>1662</v>
      </c>
      <c r="I114">
        <v>0</v>
      </c>
      <c r="J114">
        <v>0</v>
      </c>
      <c r="K114">
        <v>0</v>
      </c>
    </row>
    <row r="115" spans="2:11" x14ac:dyDescent="0.25">
      <c r="B115" t="s">
        <v>3105</v>
      </c>
      <c r="C115" t="s">
        <v>118</v>
      </c>
      <c r="D115" t="s">
        <v>129</v>
      </c>
      <c r="E115" t="s">
        <v>1649</v>
      </c>
      <c r="F115" t="s">
        <v>100</v>
      </c>
      <c r="G115" t="s">
        <v>115</v>
      </c>
      <c r="H115" t="s">
        <v>1662</v>
      </c>
      <c r="I115">
        <v>0.99</v>
      </c>
      <c r="J115">
        <v>1.26</v>
      </c>
      <c r="K115">
        <v>-2.46E-2</v>
      </c>
    </row>
    <row r="116" spans="2:11" x14ac:dyDescent="0.25">
      <c r="B116" t="s">
        <v>3106</v>
      </c>
      <c r="C116" t="s">
        <v>118</v>
      </c>
      <c r="D116" t="s">
        <v>129</v>
      </c>
      <c r="E116" t="s">
        <v>1650</v>
      </c>
      <c r="F116" t="s">
        <v>47</v>
      </c>
      <c r="G116" t="s">
        <v>48</v>
      </c>
      <c r="H116" t="s">
        <v>1662</v>
      </c>
      <c r="I116">
        <v>0.9</v>
      </c>
      <c r="J116">
        <v>1</v>
      </c>
      <c r="K116">
        <v>-2.69E-2</v>
      </c>
    </row>
    <row r="117" spans="2:11" x14ac:dyDescent="0.25">
      <c r="B117" t="s">
        <v>3107</v>
      </c>
      <c r="C117" t="s">
        <v>118</v>
      </c>
      <c r="D117" t="s">
        <v>129</v>
      </c>
      <c r="E117" t="s">
        <v>1650</v>
      </c>
      <c r="F117" t="s">
        <v>47</v>
      </c>
      <c r="G117" t="s">
        <v>101</v>
      </c>
      <c r="H117" t="s">
        <v>1662</v>
      </c>
      <c r="I117">
        <v>0.97</v>
      </c>
      <c r="J117">
        <v>1.04</v>
      </c>
      <c r="K117">
        <v>-2.1299999999999999E-2</v>
      </c>
    </row>
    <row r="118" spans="2:11" x14ac:dyDescent="0.25">
      <c r="B118" t="s">
        <v>3108</v>
      </c>
      <c r="C118" t="s">
        <v>118</v>
      </c>
      <c r="D118" t="s">
        <v>129</v>
      </c>
      <c r="E118" t="s">
        <v>1650</v>
      </c>
      <c r="F118" t="s">
        <v>47</v>
      </c>
      <c r="G118" t="s">
        <v>102</v>
      </c>
      <c r="H118" t="s">
        <v>1662</v>
      </c>
      <c r="I118">
        <v>0.94</v>
      </c>
      <c r="J118">
        <v>1</v>
      </c>
      <c r="K118">
        <v>-2.4299999999999999E-2</v>
      </c>
    </row>
    <row r="119" spans="2:11" x14ac:dyDescent="0.25">
      <c r="B119" t="s">
        <v>3109</v>
      </c>
      <c r="C119" t="s">
        <v>118</v>
      </c>
      <c r="D119" t="s">
        <v>129</v>
      </c>
      <c r="E119" t="s">
        <v>1650</v>
      </c>
      <c r="F119" t="s">
        <v>47</v>
      </c>
      <c r="G119" t="s">
        <v>103</v>
      </c>
      <c r="H119" t="s">
        <v>1662</v>
      </c>
      <c r="I119">
        <v>0.99</v>
      </c>
      <c r="J119">
        <v>1.1499999999999999</v>
      </c>
      <c r="K119">
        <v>-1.8499999999999999E-2</v>
      </c>
    </row>
    <row r="120" spans="2:11" x14ac:dyDescent="0.25">
      <c r="B120" t="s">
        <v>3110</v>
      </c>
      <c r="C120" t="s">
        <v>118</v>
      </c>
      <c r="D120" t="s">
        <v>129</v>
      </c>
      <c r="E120" t="s">
        <v>1650</v>
      </c>
      <c r="F120" t="s">
        <v>47</v>
      </c>
      <c r="G120" t="s">
        <v>104</v>
      </c>
      <c r="H120" t="s">
        <v>1662</v>
      </c>
      <c r="I120">
        <v>0.94</v>
      </c>
      <c r="J120">
        <v>1.01</v>
      </c>
      <c r="K120">
        <v>-2.58E-2</v>
      </c>
    </row>
    <row r="121" spans="2:11" x14ac:dyDescent="0.25">
      <c r="B121" t="s">
        <v>3111</v>
      </c>
      <c r="C121" t="s">
        <v>118</v>
      </c>
      <c r="D121" t="s">
        <v>129</v>
      </c>
      <c r="E121" t="s">
        <v>1650</v>
      </c>
      <c r="F121" t="s">
        <v>47</v>
      </c>
      <c r="G121" t="s">
        <v>105</v>
      </c>
      <c r="H121" t="s">
        <v>1662</v>
      </c>
      <c r="I121">
        <v>0</v>
      </c>
      <c r="J121">
        <v>0</v>
      </c>
      <c r="K121">
        <v>0</v>
      </c>
    </row>
    <row r="122" spans="2:11" x14ac:dyDescent="0.25">
      <c r="B122" t="s">
        <v>3112</v>
      </c>
      <c r="C122" t="s">
        <v>118</v>
      </c>
      <c r="D122" t="s">
        <v>129</v>
      </c>
      <c r="E122" t="s">
        <v>1650</v>
      </c>
      <c r="F122" t="s">
        <v>47</v>
      </c>
      <c r="G122" t="s">
        <v>106</v>
      </c>
      <c r="H122" t="s">
        <v>1662</v>
      </c>
      <c r="I122">
        <v>0</v>
      </c>
      <c r="J122">
        <v>0</v>
      </c>
      <c r="K122">
        <v>0</v>
      </c>
    </row>
    <row r="123" spans="2:11" x14ac:dyDescent="0.25">
      <c r="B123" t="s">
        <v>3113</v>
      </c>
      <c r="C123" t="s">
        <v>118</v>
      </c>
      <c r="D123" t="s">
        <v>129</v>
      </c>
      <c r="E123" t="s">
        <v>1650</v>
      </c>
      <c r="F123" t="s">
        <v>47</v>
      </c>
      <c r="G123" t="s">
        <v>107</v>
      </c>
      <c r="H123" t="s">
        <v>1662</v>
      </c>
      <c r="I123">
        <v>0</v>
      </c>
      <c r="J123">
        <v>0</v>
      </c>
      <c r="K123">
        <v>0</v>
      </c>
    </row>
    <row r="124" spans="2:11" x14ac:dyDescent="0.25">
      <c r="B124" t="s">
        <v>3114</v>
      </c>
      <c r="C124" t="s">
        <v>118</v>
      </c>
      <c r="D124" t="s">
        <v>129</v>
      </c>
      <c r="E124" t="s">
        <v>1650</v>
      </c>
      <c r="F124" t="s">
        <v>47</v>
      </c>
      <c r="G124" t="s">
        <v>108</v>
      </c>
      <c r="H124" t="s">
        <v>1662</v>
      </c>
      <c r="I124">
        <v>0</v>
      </c>
      <c r="J124">
        <v>0</v>
      </c>
      <c r="K124">
        <v>0</v>
      </c>
    </row>
    <row r="125" spans="2:11" x14ac:dyDescent="0.25">
      <c r="B125" t="s">
        <v>3115</v>
      </c>
      <c r="C125" t="s">
        <v>118</v>
      </c>
      <c r="D125" t="s">
        <v>129</v>
      </c>
      <c r="E125" t="s">
        <v>1650</v>
      </c>
      <c r="F125" t="s">
        <v>47</v>
      </c>
      <c r="G125" t="s">
        <v>109</v>
      </c>
      <c r="H125" t="s">
        <v>1662</v>
      </c>
      <c r="I125">
        <v>0</v>
      </c>
      <c r="J125">
        <v>0</v>
      </c>
      <c r="K125">
        <v>0</v>
      </c>
    </row>
    <row r="126" spans="2:11" x14ac:dyDescent="0.25">
      <c r="B126" t="s">
        <v>3116</v>
      </c>
      <c r="C126" t="s">
        <v>118</v>
      </c>
      <c r="D126" t="s">
        <v>129</v>
      </c>
      <c r="E126" t="s">
        <v>1650</v>
      </c>
      <c r="F126" t="s">
        <v>47</v>
      </c>
      <c r="G126" t="s">
        <v>110</v>
      </c>
      <c r="H126" t="s">
        <v>1662</v>
      </c>
      <c r="I126">
        <v>1.08</v>
      </c>
      <c r="J126">
        <v>1.51</v>
      </c>
      <c r="K126">
        <v>-1.7899999999999999E-2</v>
      </c>
    </row>
    <row r="127" spans="2:11" x14ac:dyDescent="0.25">
      <c r="B127" t="s">
        <v>3117</v>
      </c>
      <c r="C127" t="s">
        <v>118</v>
      </c>
      <c r="D127" t="s">
        <v>129</v>
      </c>
      <c r="E127" t="s">
        <v>1650</v>
      </c>
      <c r="F127" t="s">
        <v>47</v>
      </c>
      <c r="G127" t="s">
        <v>111</v>
      </c>
      <c r="H127" t="s">
        <v>1662</v>
      </c>
      <c r="I127">
        <v>1.05</v>
      </c>
      <c r="J127">
        <v>1.46</v>
      </c>
      <c r="K127">
        <v>-1.9400000000000001E-2</v>
      </c>
    </row>
    <row r="128" spans="2:11" x14ac:dyDescent="0.25">
      <c r="B128" t="s">
        <v>3118</v>
      </c>
      <c r="C128" t="s">
        <v>118</v>
      </c>
      <c r="D128" t="s">
        <v>129</v>
      </c>
      <c r="E128" t="s">
        <v>1650</v>
      </c>
      <c r="F128" t="s">
        <v>47</v>
      </c>
      <c r="G128" t="s">
        <v>112</v>
      </c>
      <c r="H128" t="s">
        <v>1662</v>
      </c>
      <c r="I128">
        <v>1.1100000000000001</v>
      </c>
      <c r="J128">
        <v>1.51</v>
      </c>
      <c r="K128">
        <v>-1.7100000000000001E-2</v>
      </c>
    </row>
    <row r="129" spans="2:11" x14ac:dyDescent="0.25">
      <c r="B129" t="s">
        <v>3119</v>
      </c>
      <c r="C129" t="s">
        <v>118</v>
      </c>
      <c r="D129" t="s">
        <v>129</v>
      </c>
      <c r="E129" t="s">
        <v>1650</v>
      </c>
      <c r="F129" t="s">
        <v>47</v>
      </c>
      <c r="G129" t="s">
        <v>113</v>
      </c>
      <c r="H129" t="s">
        <v>1662</v>
      </c>
      <c r="I129">
        <v>0</v>
      </c>
      <c r="J129">
        <v>0</v>
      </c>
      <c r="K129">
        <v>0</v>
      </c>
    </row>
    <row r="130" spans="2:11" x14ac:dyDescent="0.25">
      <c r="B130" t="s">
        <v>3120</v>
      </c>
      <c r="C130" t="s">
        <v>118</v>
      </c>
      <c r="D130" t="s">
        <v>129</v>
      </c>
      <c r="E130" t="s">
        <v>1650</v>
      </c>
      <c r="F130" t="s">
        <v>47</v>
      </c>
      <c r="G130" t="s">
        <v>114</v>
      </c>
      <c r="H130" t="s">
        <v>1662</v>
      </c>
      <c r="I130">
        <v>0</v>
      </c>
      <c r="J130">
        <v>0</v>
      </c>
      <c r="K130">
        <v>0</v>
      </c>
    </row>
    <row r="131" spans="2:11" x14ac:dyDescent="0.25">
      <c r="B131" t="s">
        <v>3121</v>
      </c>
      <c r="C131" t="s">
        <v>118</v>
      </c>
      <c r="D131" t="s">
        <v>129</v>
      </c>
      <c r="E131" t="s">
        <v>1650</v>
      </c>
      <c r="F131" t="s">
        <v>47</v>
      </c>
      <c r="G131" t="s">
        <v>115</v>
      </c>
      <c r="H131" t="s">
        <v>1662</v>
      </c>
      <c r="I131">
        <v>1.01</v>
      </c>
      <c r="J131">
        <v>1.3</v>
      </c>
      <c r="K131">
        <v>-2.2800000000000001E-2</v>
      </c>
    </row>
    <row r="132" spans="2:11" x14ac:dyDescent="0.25">
      <c r="B132" t="s">
        <v>3122</v>
      </c>
      <c r="C132" t="s">
        <v>118</v>
      </c>
      <c r="D132" t="s">
        <v>129</v>
      </c>
      <c r="E132" t="s">
        <v>1650</v>
      </c>
      <c r="F132" t="s">
        <v>67</v>
      </c>
      <c r="G132" t="s">
        <v>48</v>
      </c>
      <c r="H132" t="s">
        <v>1662</v>
      </c>
      <c r="I132">
        <v>0.91</v>
      </c>
      <c r="J132">
        <v>1</v>
      </c>
      <c r="K132">
        <v>-2.69E-2</v>
      </c>
    </row>
    <row r="133" spans="2:11" x14ac:dyDescent="0.25">
      <c r="B133" t="s">
        <v>3123</v>
      </c>
      <c r="C133" t="s">
        <v>118</v>
      </c>
      <c r="D133" t="s">
        <v>129</v>
      </c>
      <c r="E133" t="s">
        <v>1650</v>
      </c>
      <c r="F133" t="s">
        <v>67</v>
      </c>
      <c r="G133" t="s">
        <v>101</v>
      </c>
      <c r="H133" t="s">
        <v>1662</v>
      </c>
      <c r="I133">
        <v>0.97</v>
      </c>
      <c r="J133">
        <v>1.03</v>
      </c>
      <c r="K133">
        <v>-2.1600000000000001E-2</v>
      </c>
    </row>
    <row r="134" spans="2:11" x14ac:dyDescent="0.25">
      <c r="B134" t="s">
        <v>3124</v>
      </c>
      <c r="C134" t="s">
        <v>118</v>
      </c>
      <c r="D134" t="s">
        <v>129</v>
      </c>
      <c r="E134" t="s">
        <v>1650</v>
      </c>
      <c r="F134" t="s">
        <v>67</v>
      </c>
      <c r="G134" t="s">
        <v>102</v>
      </c>
      <c r="H134" t="s">
        <v>1662</v>
      </c>
      <c r="I134">
        <v>0.94</v>
      </c>
      <c r="J134">
        <v>1</v>
      </c>
      <c r="K134">
        <v>-2.47E-2</v>
      </c>
    </row>
    <row r="135" spans="2:11" x14ac:dyDescent="0.25">
      <c r="B135" t="s">
        <v>3125</v>
      </c>
      <c r="C135" t="s">
        <v>118</v>
      </c>
      <c r="D135" t="s">
        <v>129</v>
      </c>
      <c r="E135" t="s">
        <v>1650</v>
      </c>
      <c r="F135" t="s">
        <v>67</v>
      </c>
      <c r="G135" t="s">
        <v>103</v>
      </c>
      <c r="H135" t="s">
        <v>1662</v>
      </c>
      <c r="I135">
        <v>0.98</v>
      </c>
      <c r="J135">
        <v>1.1100000000000001</v>
      </c>
      <c r="K135">
        <v>-1.89E-2</v>
      </c>
    </row>
    <row r="136" spans="2:11" x14ac:dyDescent="0.25">
      <c r="B136" t="s">
        <v>3126</v>
      </c>
      <c r="C136" t="s">
        <v>118</v>
      </c>
      <c r="D136" t="s">
        <v>129</v>
      </c>
      <c r="E136" t="s">
        <v>1650</v>
      </c>
      <c r="F136" t="s">
        <v>67</v>
      </c>
      <c r="G136" t="s">
        <v>104</v>
      </c>
      <c r="H136" t="s">
        <v>1662</v>
      </c>
      <c r="I136">
        <v>0.94</v>
      </c>
      <c r="J136">
        <v>1.01</v>
      </c>
      <c r="K136">
        <v>-2.5499999999999998E-2</v>
      </c>
    </row>
    <row r="137" spans="2:11" x14ac:dyDescent="0.25">
      <c r="B137" t="s">
        <v>3127</v>
      </c>
      <c r="C137" t="s">
        <v>118</v>
      </c>
      <c r="D137" t="s">
        <v>129</v>
      </c>
      <c r="E137" t="s">
        <v>1650</v>
      </c>
      <c r="F137" t="s">
        <v>67</v>
      </c>
      <c r="G137" t="s">
        <v>105</v>
      </c>
      <c r="H137" t="s">
        <v>1662</v>
      </c>
      <c r="I137">
        <v>0</v>
      </c>
      <c r="J137">
        <v>0</v>
      </c>
      <c r="K137">
        <v>0</v>
      </c>
    </row>
    <row r="138" spans="2:11" x14ac:dyDescent="0.25">
      <c r="B138" t="s">
        <v>3128</v>
      </c>
      <c r="C138" t="s">
        <v>118</v>
      </c>
      <c r="D138" t="s">
        <v>129</v>
      </c>
      <c r="E138" t="s">
        <v>1650</v>
      </c>
      <c r="F138" t="s">
        <v>67</v>
      </c>
      <c r="G138" t="s">
        <v>106</v>
      </c>
      <c r="H138" t="s">
        <v>1662</v>
      </c>
      <c r="I138">
        <v>0</v>
      </c>
      <c r="J138">
        <v>0</v>
      </c>
      <c r="K138">
        <v>0</v>
      </c>
    </row>
    <row r="139" spans="2:11" x14ac:dyDescent="0.25">
      <c r="B139" t="s">
        <v>3129</v>
      </c>
      <c r="C139" t="s">
        <v>118</v>
      </c>
      <c r="D139" t="s">
        <v>129</v>
      </c>
      <c r="E139" t="s">
        <v>1650</v>
      </c>
      <c r="F139" t="s">
        <v>67</v>
      </c>
      <c r="G139" t="s">
        <v>107</v>
      </c>
      <c r="H139" t="s">
        <v>1662</v>
      </c>
      <c r="I139">
        <v>0</v>
      </c>
      <c r="J139">
        <v>0</v>
      </c>
      <c r="K139">
        <v>0</v>
      </c>
    </row>
    <row r="140" spans="2:11" x14ac:dyDescent="0.25">
      <c r="B140" t="s">
        <v>3130</v>
      </c>
      <c r="C140" t="s">
        <v>118</v>
      </c>
      <c r="D140" t="s">
        <v>129</v>
      </c>
      <c r="E140" t="s">
        <v>1650</v>
      </c>
      <c r="F140" t="s">
        <v>67</v>
      </c>
      <c r="G140" t="s">
        <v>108</v>
      </c>
      <c r="H140" t="s">
        <v>1662</v>
      </c>
      <c r="I140">
        <v>0</v>
      </c>
      <c r="J140">
        <v>0</v>
      </c>
      <c r="K140">
        <v>0</v>
      </c>
    </row>
    <row r="141" spans="2:11" x14ac:dyDescent="0.25">
      <c r="B141" t="s">
        <v>3131</v>
      </c>
      <c r="C141" t="s">
        <v>118</v>
      </c>
      <c r="D141" t="s">
        <v>129</v>
      </c>
      <c r="E141" t="s">
        <v>1650</v>
      </c>
      <c r="F141" t="s">
        <v>67</v>
      </c>
      <c r="G141" t="s">
        <v>109</v>
      </c>
      <c r="H141" t="s">
        <v>1662</v>
      </c>
      <c r="I141">
        <v>0</v>
      </c>
      <c r="J141">
        <v>0</v>
      </c>
      <c r="K141">
        <v>0</v>
      </c>
    </row>
    <row r="142" spans="2:11" x14ac:dyDescent="0.25">
      <c r="B142" t="s">
        <v>3132</v>
      </c>
      <c r="C142" t="s">
        <v>118</v>
      </c>
      <c r="D142" t="s">
        <v>129</v>
      </c>
      <c r="E142" t="s">
        <v>1650</v>
      </c>
      <c r="F142" t="s">
        <v>67</v>
      </c>
      <c r="G142" t="s">
        <v>110</v>
      </c>
      <c r="H142" t="s">
        <v>1662</v>
      </c>
      <c r="I142">
        <v>1.08</v>
      </c>
      <c r="J142">
        <v>1.53</v>
      </c>
      <c r="K142">
        <v>-1.78E-2</v>
      </c>
    </row>
    <row r="143" spans="2:11" x14ac:dyDescent="0.25">
      <c r="B143" t="s">
        <v>3133</v>
      </c>
      <c r="C143" t="s">
        <v>118</v>
      </c>
      <c r="D143" t="s">
        <v>129</v>
      </c>
      <c r="E143" t="s">
        <v>1650</v>
      </c>
      <c r="F143" t="s">
        <v>67</v>
      </c>
      <c r="G143" t="s">
        <v>111</v>
      </c>
      <c r="H143" t="s">
        <v>1662</v>
      </c>
      <c r="I143">
        <v>1.04</v>
      </c>
      <c r="J143">
        <v>1.46</v>
      </c>
      <c r="K143">
        <v>-1.9400000000000001E-2</v>
      </c>
    </row>
    <row r="144" spans="2:11" x14ac:dyDescent="0.25">
      <c r="B144" t="s">
        <v>3134</v>
      </c>
      <c r="C144" t="s">
        <v>118</v>
      </c>
      <c r="D144" t="s">
        <v>129</v>
      </c>
      <c r="E144" t="s">
        <v>1650</v>
      </c>
      <c r="F144" t="s">
        <v>67</v>
      </c>
      <c r="G144" t="s">
        <v>112</v>
      </c>
      <c r="H144" t="s">
        <v>1662</v>
      </c>
      <c r="I144">
        <v>1.1000000000000001</v>
      </c>
      <c r="J144">
        <v>1.51</v>
      </c>
      <c r="K144">
        <v>-1.8100000000000002E-2</v>
      </c>
    </row>
    <row r="145" spans="2:11" x14ac:dyDescent="0.25">
      <c r="B145" t="s">
        <v>3135</v>
      </c>
      <c r="C145" t="s">
        <v>118</v>
      </c>
      <c r="D145" t="s">
        <v>129</v>
      </c>
      <c r="E145" t="s">
        <v>1650</v>
      </c>
      <c r="F145" t="s">
        <v>67</v>
      </c>
      <c r="G145" t="s">
        <v>113</v>
      </c>
      <c r="H145" t="s">
        <v>1662</v>
      </c>
      <c r="I145">
        <v>0</v>
      </c>
      <c r="J145">
        <v>0</v>
      </c>
      <c r="K145">
        <v>0</v>
      </c>
    </row>
    <row r="146" spans="2:11" x14ac:dyDescent="0.25">
      <c r="B146" t="s">
        <v>3136</v>
      </c>
      <c r="C146" t="s">
        <v>118</v>
      </c>
      <c r="D146" t="s">
        <v>129</v>
      </c>
      <c r="E146" t="s">
        <v>1650</v>
      </c>
      <c r="F146" t="s">
        <v>67</v>
      </c>
      <c r="G146" t="s">
        <v>114</v>
      </c>
      <c r="H146" t="s">
        <v>1662</v>
      </c>
      <c r="I146">
        <v>0</v>
      </c>
      <c r="J146">
        <v>0</v>
      </c>
      <c r="K146">
        <v>0</v>
      </c>
    </row>
    <row r="147" spans="2:11" x14ac:dyDescent="0.25">
      <c r="B147" t="s">
        <v>3137</v>
      </c>
      <c r="C147" t="s">
        <v>118</v>
      </c>
      <c r="D147" t="s">
        <v>129</v>
      </c>
      <c r="E147" t="s">
        <v>1650</v>
      </c>
      <c r="F147" t="s">
        <v>67</v>
      </c>
      <c r="G147" t="s">
        <v>115</v>
      </c>
      <c r="H147" t="s">
        <v>1662</v>
      </c>
      <c r="I147">
        <v>1.02</v>
      </c>
      <c r="J147">
        <v>1.29</v>
      </c>
      <c r="K147">
        <v>-2.2700000000000001E-2</v>
      </c>
    </row>
    <row r="148" spans="2:11" x14ac:dyDescent="0.25">
      <c r="B148" t="s">
        <v>3138</v>
      </c>
      <c r="C148" t="s">
        <v>118</v>
      </c>
      <c r="D148" t="s">
        <v>129</v>
      </c>
      <c r="E148" t="s">
        <v>1650</v>
      </c>
      <c r="F148" t="s">
        <v>70</v>
      </c>
      <c r="G148" t="s">
        <v>48</v>
      </c>
      <c r="H148" t="s">
        <v>1662</v>
      </c>
      <c r="I148">
        <v>0.91</v>
      </c>
      <c r="J148">
        <v>1</v>
      </c>
      <c r="K148">
        <v>-2.69E-2</v>
      </c>
    </row>
    <row r="149" spans="2:11" x14ac:dyDescent="0.25">
      <c r="B149" t="s">
        <v>3139</v>
      </c>
      <c r="C149" t="s">
        <v>118</v>
      </c>
      <c r="D149" t="s">
        <v>129</v>
      </c>
      <c r="E149" t="s">
        <v>1650</v>
      </c>
      <c r="F149" t="s">
        <v>70</v>
      </c>
      <c r="G149" t="s">
        <v>101</v>
      </c>
      <c r="H149" t="s">
        <v>1662</v>
      </c>
      <c r="I149">
        <v>0.98</v>
      </c>
      <c r="J149">
        <v>1.02</v>
      </c>
      <c r="K149">
        <v>-1.9E-2</v>
      </c>
    </row>
    <row r="150" spans="2:11" x14ac:dyDescent="0.25">
      <c r="B150" t="s">
        <v>3140</v>
      </c>
      <c r="C150" t="s">
        <v>118</v>
      </c>
      <c r="D150" t="s">
        <v>129</v>
      </c>
      <c r="E150" t="s">
        <v>1650</v>
      </c>
      <c r="F150" t="s">
        <v>70</v>
      </c>
      <c r="G150" t="s">
        <v>102</v>
      </c>
      <c r="H150" t="s">
        <v>1662</v>
      </c>
      <c r="I150">
        <v>0.95</v>
      </c>
      <c r="J150">
        <v>1.01</v>
      </c>
      <c r="K150">
        <v>-2.0899999999999998E-2</v>
      </c>
    </row>
    <row r="151" spans="2:11" x14ac:dyDescent="0.25">
      <c r="B151" t="s">
        <v>3141</v>
      </c>
      <c r="C151" t="s">
        <v>118</v>
      </c>
      <c r="D151" t="s">
        <v>129</v>
      </c>
      <c r="E151" t="s">
        <v>1650</v>
      </c>
      <c r="F151" t="s">
        <v>70</v>
      </c>
      <c r="G151" t="s">
        <v>103</v>
      </c>
      <c r="H151" t="s">
        <v>1662</v>
      </c>
      <c r="I151">
        <v>0.99</v>
      </c>
      <c r="J151">
        <v>1.1299999999999999</v>
      </c>
      <c r="K151">
        <v>-1.6E-2</v>
      </c>
    </row>
    <row r="152" spans="2:11" x14ac:dyDescent="0.25">
      <c r="B152" t="s">
        <v>3142</v>
      </c>
      <c r="C152" t="s">
        <v>118</v>
      </c>
      <c r="D152" t="s">
        <v>129</v>
      </c>
      <c r="E152" t="s">
        <v>1650</v>
      </c>
      <c r="F152" t="s">
        <v>70</v>
      </c>
      <c r="G152" t="s">
        <v>104</v>
      </c>
      <c r="H152" t="s">
        <v>1662</v>
      </c>
      <c r="I152">
        <v>0.95</v>
      </c>
      <c r="J152">
        <v>1.01</v>
      </c>
      <c r="K152">
        <v>-2.2200000000000001E-2</v>
      </c>
    </row>
    <row r="153" spans="2:11" x14ac:dyDescent="0.25">
      <c r="B153" t="s">
        <v>3143</v>
      </c>
      <c r="C153" t="s">
        <v>118</v>
      </c>
      <c r="D153" t="s">
        <v>129</v>
      </c>
      <c r="E153" t="s">
        <v>1650</v>
      </c>
      <c r="F153" t="s">
        <v>70</v>
      </c>
      <c r="G153" t="s">
        <v>105</v>
      </c>
      <c r="H153" t="s">
        <v>1662</v>
      </c>
      <c r="I153">
        <v>0</v>
      </c>
      <c r="J153">
        <v>0</v>
      </c>
      <c r="K153">
        <v>0</v>
      </c>
    </row>
    <row r="154" spans="2:11" x14ac:dyDescent="0.25">
      <c r="B154" t="s">
        <v>3144</v>
      </c>
      <c r="C154" t="s">
        <v>118</v>
      </c>
      <c r="D154" t="s">
        <v>129</v>
      </c>
      <c r="E154" t="s">
        <v>1650</v>
      </c>
      <c r="F154" t="s">
        <v>70</v>
      </c>
      <c r="G154" t="s">
        <v>106</v>
      </c>
      <c r="H154" t="s">
        <v>1662</v>
      </c>
      <c r="I154">
        <v>0</v>
      </c>
      <c r="J154">
        <v>0</v>
      </c>
      <c r="K154">
        <v>0</v>
      </c>
    </row>
    <row r="155" spans="2:11" x14ac:dyDescent="0.25">
      <c r="B155" t="s">
        <v>3145</v>
      </c>
      <c r="C155" t="s">
        <v>118</v>
      </c>
      <c r="D155" t="s">
        <v>129</v>
      </c>
      <c r="E155" t="s">
        <v>1650</v>
      </c>
      <c r="F155" t="s">
        <v>70</v>
      </c>
      <c r="G155" t="s">
        <v>107</v>
      </c>
      <c r="H155" t="s">
        <v>1662</v>
      </c>
      <c r="I155">
        <v>0</v>
      </c>
      <c r="J155">
        <v>0</v>
      </c>
      <c r="K155">
        <v>0</v>
      </c>
    </row>
    <row r="156" spans="2:11" x14ac:dyDescent="0.25">
      <c r="B156" t="s">
        <v>3146</v>
      </c>
      <c r="C156" t="s">
        <v>118</v>
      </c>
      <c r="D156" t="s">
        <v>129</v>
      </c>
      <c r="E156" t="s">
        <v>1650</v>
      </c>
      <c r="F156" t="s">
        <v>70</v>
      </c>
      <c r="G156" t="s">
        <v>108</v>
      </c>
      <c r="H156" t="s">
        <v>1662</v>
      </c>
      <c r="I156">
        <v>0</v>
      </c>
      <c r="J156">
        <v>0</v>
      </c>
      <c r="K156">
        <v>0</v>
      </c>
    </row>
    <row r="157" spans="2:11" x14ac:dyDescent="0.25">
      <c r="B157" t="s">
        <v>3147</v>
      </c>
      <c r="C157" t="s">
        <v>118</v>
      </c>
      <c r="D157" t="s">
        <v>129</v>
      </c>
      <c r="E157" t="s">
        <v>1650</v>
      </c>
      <c r="F157" t="s">
        <v>70</v>
      </c>
      <c r="G157" t="s">
        <v>109</v>
      </c>
      <c r="H157" t="s">
        <v>1662</v>
      </c>
      <c r="I157">
        <v>0</v>
      </c>
      <c r="J157">
        <v>0</v>
      </c>
      <c r="K157">
        <v>0</v>
      </c>
    </row>
    <row r="158" spans="2:11" x14ac:dyDescent="0.25">
      <c r="B158" t="s">
        <v>3148</v>
      </c>
      <c r="C158" t="s">
        <v>118</v>
      </c>
      <c r="D158" t="s">
        <v>129</v>
      </c>
      <c r="E158" t="s">
        <v>1650</v>
      </c>
      <c r="F158" t="s">
        <v>70</v>
      </c>
      <c r="G158" t="s">
        <v>110</v>
      </c>
      <c r="H158" t="s">
        <v>1662</v>
      </c>
      <c r="I158">
        <v>1.1100000000000001</v>
      </c>
      <c r="J158">
        <v>1.48</v>
      </c>
      <c r="K158">
        <v>-1.46E-2</v>
      </c>
    </row>
    <row r="159" spans="2:11" x14ac:dyDescent="0.25">
      <c r="B159" t="s">
        <v>3149</v>
      </c>
      <c r="C159" t="s">
        <v>118</v>
      </c>
      <c r="D159" t="s">
        <v>129</v>
      </c>
      <c r="E159" t="s">
        <v>1650</v>
      </c>
      <c r="F159" t="s">
        <v>70</v>
      </c>
      <c r="G159" t="s">
        <v>111</v>
      </c>
      <c r="H159" t="s">
        <v>1662</v>
      </c>
      <c r="I159">
        <v>1.05</v>
      </c>
      <c r="J159">
        <v>1.5</v>
      </c>
      <c r="K159">
        <v>-1.9199999999999998E-2</v>
      </c>
    </row>
    <row r="160" spans="2:11" x14ac:dyDescent="0.25">
      <c r="B160" t="s">
        <v>3150</v>
      </c>
      <c r="C160" t="s">
        <v>118</v>
      </c>
      <c r="D160" t="s">
        <v>129</v>
      </c>
      <c r="E160" t="s">
        <v>1650</v>
      </c>
      <c r="F160" t="s">
        <v>70</v>
      </c>
      <c r="G160" t="s">
        <v>112</v>
      </c>
      <c r="H160" t="s">
        <v>1662</v>
      </c>
      <c r="I160">
        <v>1.1100000000000001</v>
      </c>
      <c r="J160">
        <v>1.5</v>
      </c>
      <c r="K160">
        <v>-1.6799999999999999E-2</v>
      </c>
    </row>
    <row r="161" spans="2:11" x14ac:dyDescent="0.25">
      <c r="B161" t="s">
        <v>3151</v>
      </c>
      <c r="C161" t="s">
        <v>118</v>
      </c>
      <c r="D161" t="s">
        <v>129</v>
      </c>
      <c r="E161" t="s">
        <v>1650</v>
      </c>
      <c r="F161" t="s">
        <v>70</v>
      </c>
      <c r="G161" t="s">
        <v>113</v>
      </c>
      <c r="H161" t="s">
        <v>1662</v>
      </c>
      <c r="I161">
        <v>0</v>
      </c>
      <c r="J161">
        <v>0</v>
      </c>
      <c r="K161">
        <v>0</v>
      </c>
    </row>
    <row r="162" spans="2:11" x14ac:dyDescent="0.25">
      <c r="B162" t="s">
        <v>3152</v>
      </c>
      <c r="C162" t="s">
        <v>118</v>
      </c>
      <c r="D162" t="s">
        <v>129</v>
      </c>
      <c r="E162" t="s">
        <v>1650</v>
      </c>
      <c r="F162" t="s">
        <v>70</v>
      </c>
      <c r="G162" t="s">
        <v>114</v>
      </c>
      <c r="H162" t="s">
        <v>1662</v>
      </c>
      <c r="I162">
        <v>0</v>
      </c>
      <c r="J162">
        <v>0</v>
      </c>
      <c r="K162">
        <v>0</v>
      </c>
    </row>
    <row r="163" spans="2:11" x14ac:dyDescent="0.25">
      <c r="B163" t="s">
        <v>3153</v>
      </c>
      <c r="C163" t="s">
        <v>118</v>
      </c>
      <c r="D163" t="s">
        <v>129</v>
      </c>
      <c r="E163" t="s">
        <v>1650</v>
      </c>
      <c r="F163" t="s">
        <v>70</v>
      </c>
      <c r="G163" t="s">
        <v>115</v>
      </c>
      <c r="H163" t="s">
        <v>1662</v>
      </c>
      <c r="I163">
        <v>1.02</v>
      </c>
      <c r="J163">
        <v>1.29</v>
      </c>
      <c r="K163">
        <v>-2.3199999999999998E-2</v>
      </c>
    </row>
    <row r="164" spans="2:11" x14ac:dyDescent="0.25">
      <c r="B164" t="s">
        <v>3154</v>
      </c>
      <c r="C164" t="s">
        <v>118</v>
      </c>
      <c r="D164" t="s">
        <v>129</v>
      </c>
      <c r="E164" t="s">
        <v>1650</v>
      </c>
      <c r="F164" t="s">
        <v>57</v>
      </c>
      <c r="G164" t="s">
        <v>48</v>
      </c>
      <c r="H164" t="s">
        <v>1662</v>
      </c>
      <c r="I164">
        <v>0.93</v>
      </c>
      <c r="J164">
        <v>1.01</v>
      </c>
      <c r="K164">
        <v>-2.5100000000000001E-2</v>
      </c>
    </row>
    <row r="165" spans="2:11" x14ac:dyDescent="0.25">
      <c r="B165" t="s">
        <v>3155</v>
      </c>
      <c r="C165" t="s">
        <v>118</v>
      </c>
      <c r="D165" t="s">
        <v>129</v>
      </c>
      <c r="E165" t="s">
        <v>1650</v>
      </c>
      <c r="F165" t="s">
        <v>57</v>
      </c>
      <c r="G165" t="s">
        <v>101</v>
      </c>
      <c r="H165" t="s">
        <v>1662</v>
      </c>
      <c r="I165">
        <v>0.98</v>
      </c>
      <c r="J165">
        <v>1.01</v>
      </c>
      <c r="K165">
        <v>-1.83E-2</v>
      </c>
    </row>
    <row r="166" spans="2:11" x14ac:dyDescent="0.25">
      <c r="B166" t="s">
        <v>3156</v>
      </c>
      <c r="C166" t="s">
        <v>118</v>
      </c>
      <c r="D166" t="s">
        <v>129</v>
      </c>
      <c r="E166" t="s">
        <v>1650</v>
      </c>
      <c r="F166" t="s">
        <v>57</v>
      </c>
      <c r="G166" t="s">
        <v>102</v>
      </c>
      <c r="H166" t="s">
        <v>1662</v>
      </c>
      <c r="I166">
        <v>0.94</v>
      </c>
      <c r="J166">
        <v>1.01</v>
      </c>
      <c r="K166">
        <v>-2.4199999999999999E-2</v>
      </c>
    </row>
    <row r="167" spans="2:11" x14ac:dyDescent="0.25">
      <c r="B167" t="s">
        <v>3157</v>
      </c>
      <c r="C167" t="s">
        <v>118</v>
      </c>
      <c r="D167" t="s">
        <v>129</v>
      </c>
      <c r="E167" t="s">
        <v>1650</v>
      </c>
      <c r="F167" t="s">
        <v>57</v>
      </c>
      <c r="G167" t="s">
        <v>103</v>
      </c>
      <c r="H167" t="s">
        <v>1662</v>
      </c>
      <c r="I167">
        <v>1</v>
      </c>
      <c r="J167">
        <v>1.23</v>
      </c>
      <c r="K167">
        <v>-1.5599999999999999E-2</v>
      </c>
    </row>
    <row r="168" spans="2:11" x14ac:dyDescent="0.25">
      <c r="B168" t="s">
        <v>3158</v>
      </c>
      <c r="C168" t="s">
        <v>118</v>
      </c>
      <c r="D168" t="s">
        <v>129</v>
      </c>
      <c r="E168" t="s">
        <v>1650</v>
      </c>
      <c r="F168" t="s">
        <v>57</v>
      </c>
      <c r="G168" t="s">
        <v>104</v>
      </c>
      <c r="H168" t="s">
        <v>1662</v>
      </c>
      <c r="I168">
        <v>0.95</v>
      </c>
      <c r="J168">
        <v>1.01</v>
      </c>
      <c r="K168">
        <v>-2.3099999999999999E-2</v>
      </c>
    </row>
    <row r="169" spans="2:11" x14ac:dyDescent="0.25">
      <c r="B169" t="s">
        <v>3159</v>
      </c>
      <c r="C169" t="s">
        <v>118</v>
      </c>
      <c r="D169" t="s">
        <v>129</v>
      </c>
      <c r="E169" t="s">
        <v>1650</v>
      </c>
      <c r="F169" t="s">
        <v>57</v>
      </c>
      <c r="G169" t="s">
        <v>105</v>
      </c>
      <c r="H169" t="s">
        <v>1662</v>
      </c>
      <c r="I169">
        <v>0</v>
      </c>
      <c r="J169">
        <v>0</v>
      </c>
      <c r="K169">
        <v>0</v>
      </c>
    </row>
    <row r="170" spans="2:11" x14ac:dyDescent="0.25">
      <c r="B170" t="s">
        <v>3160</v>
      </c>
      <c r="C170" t="s">
        <v>118</v>
      </c>
      <c r="D170" t="s">
        <v>129</v>
      </c>
      <c r="E170" t="s">
        <v>1650</v>
      </c>
      <c r="F170" t="s">
        <v>57</v>
      </c>
      <c r="G170" t="s">
        <v>106</v>
      </c>
      <c r="H170" t="s">
        <v>1662</v>
      </c>
      <c r="I170">
        <v>0</v>
      </c>
      <c r="J170">
        <v>0</v>
      </c>
      <c r="K170">
        <v>0</v>
      </c>
    </row>
    <row r="171" spans="2:11" x14ac:dyDescent="0.25">
      <c r="B171" t="s">
        <v>3161</v>
      </c>
      <c r="C171" t="s">
        <v>118</v>
      </c>
      <c r="D171" t="s">
        <v>129</v>
      </c>
      <c r="E171" t="s">
        <v>1650</v>
      </c>
      <c r="F171" t="s">
        <v>57</v>
      </c>
      <c r="G171" t="s">
        <v>107</v>
      </c>
      <c r="H171" t="s">
        <v>1662</v>
      </c>
      <c r="I171">
        <v>0</v>
      </c>
      <c r="J171">
        <v>0</v>
      </c>
      <c r="K171">
        <v>0</v>
      </c>
    </row>
    <row r="172" spans="2:11" x14ac:dyDescent="0.25">
      <c r="B172" t="s">
        <v>3162</v>
      </c>
      <c r="C172" t="s">
        <v>118</v>
      </c>
      <c r="D172" t="s">
        <v>129</v>
      </c>
      <c r="E172" t="s">
        <v>1650</v>
      </c>
      <c r="F172" t="s">
        <v>57</v>
      </c>
      <c r="G172" t="s">
        <v>108</v>
      </c>
      <c r="H172" t="s">
        <v>1662</v>
      </c>
      <c r="I172">
        <v>0</v>
      </c>
      <c r="J172">
        <v>0</v>
      </c>
      <c r="K172">
        <v>0</v>
      </c>
    </row>
    <row r="173" spans="2:11" x14ac:dyDescent="0.25">
      <c r="B173" t="s">
        <v>3163</v>
      </c>
      <c r="C173" t="s">
        <v>118</v>
      </c>
      <c r="D173" t="s">
        <v>129</v>
      </c>
      <c r="E173" t="s">
        <v>1650</v>
      </c>
      <c r="F173" t="s">
        <v>57</v>
      </c>
      <c r="G173" t="s">
        <v>109</v>
      </c>
      <c r="H173" t="s">
        <v>1662</v>
      </c>
      <c r="I173">
        <v>0</v>
      </c>
      <c r="J173">
        <v>0</v>
      </c>
      <c r="K173">
        <v>0</v>
      </c>
    </row>
    <row r="174" spans="2:11" x14ac:dyDescent="0.25">
      <c r="B174" t="s">
        <v>3164</v>
      </c>
      <c r="C174" t="s">
        <v>118</v>
      </c>
      <c r="D174" t="s">
        <v>129</v>
      </c>
      <c r="E174" t="s">
        <v>1650</v>
      </c>
      <c r="F174" t="s">
        <v>57</v>
      </c>
      <c r="G174" t="s">
        <v>110</v>
      </c>
      <c r="H174" t="s">
        <v>1662</v>
      </c>
      <c r="I174">
        <v>1.1100000000000001</v>
      </c>
      <c r="J174">
        <v>1.41</v>
      </c>
      <c r="K174">
        <v>-1.7000000000000001E-2</v>
      </c>
    </row>
    <row r="175" spans="2:11" x14ac:dyDescent="0.25">
      <c r="B175" t="s">
        <v>3165</v>
      </c>
      <c r="C175" t="s">
        <v>118</v>
      </c>
      <c r="D175" t="s">
        <v>129</v>
      </c>
      <c r="E175" t="s">
        <v>1650</v>
      </c>
      <c r="F175" t="s">
        <v>57</v>
      </c>
      <c r="G175" t="s">
        <v>111</v>
      </c>
      <c r="H175" t="s">
        <v>1662</v>
      </c>
      <c r="I175">
        <v>1.08</v>
      </c>
      <c r="J175">
        <v>1.51</v>
      </c>
      <c r="K175">
        <v>-1.6400000000000001E-2</v>
      </c>
    </row>
    <row r="176" spans="2:11" x14ac:dyDescent="0.25">
      <c r="B176" t="s">
        <v>3166</v>
      </c>
      <c r="C176" t="s">
        <v>118</v>
      </c>
      <c r="D176" t="s">
        <v>129</v>
      </c>
      <c r="E176" t="s">
        <v>1650</v>
      </c>
      <c r="F176" t="s">
        <v>57</v>
      </c>
      <c r="G176" t="s">
        <v>112</v>
      </c>
      <c r="H176" t="s">
        <v>1662</v>
      </c>
      <c r="I176">
        <v>1.1200000000000001</v>
      </c>
      <c r="J176">
        <v>1.44</v>
      </c>
      <c r="K176">
        <v>-1.4800000000000001E-2</v>
      </c>
    </row>
    <row r="177" spans="2:11" x14ac:dyDescent="0.25">
      <c r="B177" t="s">
        <v>3167</v>
      </c>
      <c r="C177" t="s">
        <v>118</v>
      </c>
      <c r="D177" t="s">
        <v>129</v>
      </c>
      <c r="E177" t="s">
        <v>1650</v>
      </c>
      <c r="F177" t="s">
        <v>57</v>
      </c>
      <c r="G177" t="s">
        <v>113</v>
      </c>
      <c r="H177" t="s">
        <v>1662</v>
      </c>
      <c r="I177">
        <v>0</v>
      </c>
      <c r="J177">
        <v>0</v>
      </c>
      <c r="K177">
        <v>0</v>
      </c>
    </row>
    <row r="178" spans="2:11" x14ac:dyDescent="0.25">
      <c r="B178" t="s">
        <v>3168</v>
      </c>
      <c r="C178" t="s">
        <v>118</v>
      </c>
      <c r="D178" t="s">
        <v>129</v>
      </c>
      <c r="E178" t="s">
        <v>1650</v>
      </c>
      <c r="F178" t="s">
        <v>57</v>
      </c>
      <c r="G178" t="s">
        <v>114</v>
      </c>
      <c r="H178" t="s">
        <v>1662</v>
      </c>
      <c r="I178">
        <v>0</v>
      </c>
      <c r="J178">
        <v>0</v>
      </c>
      <c r="K178">
        <v>0</v>
      </c>
    </row>
    <row r="179" spans="2:11" x14ac:dyDescent="0.25">
      <c r="B179" t="s">
        <v>3169</v>
      </c>
      <c r="C179" t="s">
        <v>118</v>
      </c>
      <c r="D179" t="s">
        <v>129</v>
      </c>
      <c r="E179" t="s">
        <v>1650</v>
      </c>
      <c r="F179" t="s">
        <v>57</v>
      </c>
      <c r="G179" t="s">
        <v>115</v>
      </c>
      <c r="H179" t="s">
        <v>1662</v>
      </c>
      <c r="I179">
        <v>1.03</v>
      </c>
      <c r="J179">
        <v>1.3</v>
      </c>
      <c r="K179">
        <v>-2.1399999999999999E-2</v>
      </c>
    </row>
    <row r="180" spans="2:11" x14ac:dyDescent="0.25">
      <c r="B180" t="s">
        <v>3170</v>
      </c>
      <c r="C180" t="s">
        <v>118</v>
      </c>
      <c r="D180" t="s">
        <v>129</v>
      </c>
      <c r="E180" t="s">
        <v>1650</v>
      </c>
      <c r="F180" t="s">
        <v>59</v>
      </c>
      <c r="G180" t="s">
        <v>48</v>
      </c>
      <c r="H180" t="s">
        <v>1662</v>
      </c>
      <c r="I180">
        <v>0.91</v>
      </c>
      <c r="J180">
        <v>1</v>
      </c>
      <c r="K180">
        <v>-2.69E-2</v>
      </c>
    </row>
    <row r="181" spans="2:11" x14ac:dyDescent="0.25">
      <c r="B181" t="s">
        <v>3171</v>
      </c>
      <c r="C181" t="s">
        <v>118</v>
      </c>
      <c r="D181" t="s">
        <v>129</v>
      </c>
      <c r="E181" t="s">
        <v>1650</v>
      </c>
      <c r="F181" t="s">
        <v>59</v>
      </c>
      <c r="G181" t="s">
        <v>101</v>
      </c>
      <c r="H181" t="s">
        <v>1662</v>
      </c>
      <c r="I181">
        <v>0.97</v>
      </c>
      <c r="J181">
        <v>1.02</v>
      </c>
      <c r="K181">
        <v>-1.9E-2</v>
      </c>
    </row>
    <row r="182" spans="2:11" x14ac:dyDescent="0.25">
      <c r="B182" t="s">
        <v>3172</v>
      </c>
      <c r="C182" t="s">
        <v>118</v>
      </c>
      <c r="D182" t="s">
        <v>129</v>
      </c>
      <c r="E182" t="s">
        <v>1650</v>
      </c>
      <c r="F182" t="s">
        <v>59</v>
      </c>
      <c r="G182" t="s">
        <v>102</v>
      </c>
      <c r="H182" t="s">
        <v>1662</v>
      </c>
      <c r="I182">
        <v>0.95</v>
      </c>
      <c r="J182">
        <v>1.01</v>
      </c>
      <c r="K182">
        <v>-2.29E-2</v>
      </c>
    </row>
    <row r="183" spans="2:11" x14ac:dyDescent="0.25">
      <c r="B183" t="s">
        <v>3173</v>
      </c>
      <c r="C183" t="s">
        <v>118</v>
      </c>
      <c r="D183" t="s">
        <v>129</v>
      </c>
      <c r="E183" t="s">
        <v>1650</v>
      </c>
      <c r="F183" t="s">
        <v>59</v>
      </c>
      <c r="G183" t="s">
        <v>103</v>
      </c>
      <c r="H183" t="s">
        <v>1662</v>
      </c>
      <c r="I183">
        <v>1.05</v>
      </c>
      <c r="J183">
        <v>1.3</v>
      </c>
      <c r="K183">
        <v>-1.54E-2</v>
      </c>
    </row>
    <row r="184" spans="2:11" x14ac:dyDescent="0.25">
      <c r="B184" t="s">
        <v>3174</v>
      </c>
      <c r="C184" t="s">
        <v>118</v>
      </c>
      <c r="D184" t="s">
        <v>129</v>
      </c>
      <c r="E184" t="s">
        <v>1650</v>
      </c>
      <c r="F184" t="s">
        <v>59</v>
      </c>
      <c r="G184" t="s">
        <v>104</v>
      </c>
      <c r="H184" t="s">
        <v>1662</v>
      </c>
      <c r="I184">
        <v>0.97</v>
      </c>
      <c r="J184">
        <v>1.01</v>
      </c>
      <c r="K184">
        <v>-2.0500000000000001E-2</v>
      </c>
    </row>
    <row r="185" spans="2:11" x14ac:dyDescent="0.25">
      <c r="B185" t="s">
        <v>3175</v>
      </c>
      <c r="C185" t="s">
        <v>118</v>
      </c>
      <c r="D185" t="s">
        <v>129</v>
      </c>
      <c r="E185" t="s">
        <v>1650</v>
      </c>
      <c r="F185" t="s">
        <v>59</v>
      </c>
      <c r="G185" t="s">
        <v>105</v>
      </c>
      <c r="H185" t="s">
        <v>1662</v>
      </c>
      <c r="I185">
        <v>0</v>
      </c>
      <c r="J185">
        <v>0</v>
      </c>
      <c r="K185">
        <v>0</v>
      </c>
    </row>
    <row r="186" spans="2:11" x14ac:dyDescent="0.25">
      <c r="B186" t="s">
        <v>3176</v>
      </c>
      <c r="C186" t="s">
        <v>118</v>
      </c>
      <c r="D186" t="s">
        <v>129</v>
      </c>
      <c r="E186" t="s">
        <v>1650</v>
      </c>
      <c r="F186" t="s">
        <v>59</v>
      </c>
      <c r="G186" t="s">
        <v>106</v>
      </c>
      <c r="H186" t="s">
        <v>1662</v>
      </c>
      <c r="I186">
        <v>0</v>
      </c>
      <c r="J186">
        <v>0</v>
      </c>
      <c r="K186">
        <v>0</v>
      </c>
    </row>
    <row r="187" spans="2:11" x14ac:dyDescent="0.25">
      <c r="B187" t="s">
        <v>3177</v>
      </c>
      <c r="C187" t="s">
        <v>118</v>
      </c>
      <c r="D187" t="s">
        <v>129</v>
      </c>
      <c r="E187" t="s">
        <v>1650</v>
      </c>
      <c r="F187" t="s">
        <v>59</v>
      </c>
      <c r="G187" t="s">
        <v>107</v>
      </c>
      <c r="H187" t="s">
        <v>1662</v>
      </c>
      <c r="I187">
        <v>0</v>
      </c>
      <c r="J187">
        <v>0</v>
      </c>
      <c r="K187">
        <v>0</v>
      </c>
    </row>
    <row r="188" spans="2:11" x14ac:dyDescent="0.25">
      <c r="B188" t="s">
        <v>3178</v>
      </c>
      <c r="C188" t="s">
        <v>118</v>
      </c>
      <c r="D188" t="s">
        <v>129</v>
      </c>
      <c r="E188" t="s">
        <v>1650</v>
      </c>
      <c r="F188" t="s">
        <v>59</v>
      </c>
      <c r="G188" t="s">
        <v>108</v>
      </c>
      <c r="H188" t="s">
        <v>1662</v>
      </c>
      <c r="I188">
        <v>0</v>
      </c>
      <c r="J188">
        <v>0</v>
      </c>
      <c r="K188">
        <v>0</v>
      </c>
    </row>
    <row r="189" spans="2:11" x14ac:dyDescent="0.25">
      <c r="B189" t="s">
        <v>3179</v>
      </c>
      <c r="C189" t="s">
        <v>118</v>
      </c>
      <c r="D189" t="s">
        <v>129</v>
      </c>
      <c r="E189" t="s">
        <v>1650</v>
      </c>
      <c r="F189" t="s">
        <v>59</v>
      </c>
      <c r="G189" t="s">
        <v>109</v>
      </c>
      <c r="H189" t="s">
        <v>1662</v>
      </c>
      <c r="I189">
        <v>0</v>
      </c>
      <c r="J189">
        <v>0</v>
      </c>
      <c r="K189">
        <v>0</v>
      </c>
    </row>
    <row r="190" spans="2:11" x14ac:dyDescent="0.25">
      <c r="B190" t="s">
        <v>3180</v>
      </c>
      <c r="C190" t="s">
        <v>118</v>
      </c>
      <c r="D190" t="s">
        <v>129</v>
      </c>
      <c r="E190" t="s">
        <v>1650</v>
      </c>
      <c r="F190" t="s">
        <v>59</v>
      </c>
      <c r="G190" t="s">
        <v>110</v>
      </c>
      <c r="H190" t="s">
        <v>1662</v>
      </c>
      <c r="I190">
        <v>1.1100000000000001</v>
      </c>
      <c r="J190">
        <v>1.35</v>
      </c>
      <c r="K190">
        <v>-1.4999999999999999E-2</v>
      </c>
    </row>
    <row r="191" spans="2:11" x14ac:dyDescent="0.25">
      <c r="B191" t="s">
        <v>3181</v>
      </c>
      <c r="C191" t="s">
        <v>118</v>
      </c>
      <c r="D191" t="s">
        <v>129</v>
      </c>
      <c r="E191" t="s">
        <v>1650</v>
      </c>
      <c r="F191" t="s">
        <v>59</v>
      </c>
      <c r="G191" t="s">
        <v>111</v>
      </c>
      <c r="H191" t="s">
        <v>1662</v>
      </c>
      <c r="I191">
        <v>1.08</v>
      </c>
      <c r="J191">
        <v>1.41</v>
      </c>
      <c r="K191">
        <v>-1.6E-2</v>
      </c>
    </row>
    <row r="192" spans="2:11" x14ac:dyDescent="0.25">
      <c r="B192" t="s">
        <v>3182</v>
      </c>
      <c r="C192" t="s">
        <v>118</v>
      </c>
      <c r="D192" t="s">
        <v>129</v>
      </c>
      <c r="E192" t="s">
        <v>1650</v>
      </c>
      <c r="F192" t="s">
        <v>59</v>
      </c>
      <c r="G192" t="s">
        <v>112</v>
      </c>
      <c r="H192" t="s">
        <v>1662</v>
      </c>
      <c r="I192">
        <v>1.1100000000000001</v>
      </c>
      <c r="J192">
        <v>1.37</v>
      </c>
      <c r="K192">
        <v>-1.4999999999999999E-2</v>
      </c>
    </row>
    <row r="193" spans="2:11" x14ac:dyDescent="0.25">
      <c r="B193" t="s">
        <v>3183</v>
      </c>
      <c r="C193" t="s">
        <v>118</v>
      </c>
      <c r="D193" t="s">
        <v>129</v>
      </c>
      <c r="E193" t="s">
        <v>1650</v>
      </c>
      <c r="F193" t="s">
        <v>59</v>
      </c>
      <c r="G193" t="s">
        <v>113</v>
      </c>
      <c r="H193" t="s">
        <v>1662</v>
      </c>
      <c r="I193">
        <v>0</v>
      </c>
      <c r="J193">
        <v>0</v>
      </c>
      <c r="K193">
        <v>0</v>
      </c>
    </row>
    <row r="194" spans="2:11" x14ac:dyDescent="0.25">
      <c r="B194" t="s">
        <v>3184</v>
      </c>
      <c r="C194" t="s">
        <v>118</v>
      </c>
      <c r="D194" t="s">
        <v>129</v>
      </c>
      <c r="E194" t="s">
        <v>1650</v>
      </c>
      <c r="F194" t="s">
        <v>59</v>
      </c>
      <c r="G194" t="s">
        <v>114</v>
      </c>
      <c r="H194" t="s">
        <v>1662</v>
      </c>
      <c r="I194">
        <v>0</v>
      </c>
      <c r="J194">
        <v>0</v>
      </c>
      <c r="K194">
        <v>0</v>
      </c>
    </row>
    <row r="195" spans="2:11" x14ac:dyDescent="0.25">
      <c r="B195" t="s">
        <v>3185</v>
      </c>
      <c r="C195" t="s">
        <v>118</v>
      </c>
      <c r="D195" t="s">
        <v>129</v>
      </c>
      <c r="E195" t="s">
        <v>1650</v>
      </c>
      <c r="F195" t="s">
        <v>59</v>
      </c>
      <c r="G195" t="s">
        <v>115</v>
      </c>
      <c r="H195" t="s">
        <v>1662</v>
      </c>
      <c r="I195">
        <v>1.01</v>
      </c>
      <c r="J195">
        <v>1.18</v>
      </c>
      <c r="K195">
        <v>-2.0799999999999999E-2</v>
      </c>
    </row>
    <row r="196" spans="2:11" x14ac:dyDescent="0.25">
      <c r="B196" t="s">
        <v>3186</v>
      </c>
      <c r="C196" t="s">
        <v>118</v>
      </c>
      <c r="D196" t="s">
        <v>129</v>
      </c>
      <c r="E196" t="s">
        <v>1650</v>
      </c>
      <c r="F196" t="s">
        <v>62</v>
      </c>
      <c r="G196" t="s">
        <v>48</v>
      </c>
      <c r="H196" t="s">
        <v>1662</v>
      </c>
      <c r="I196">
        <v>0.92</v>
      </c>
      <c r="J196">
        <v>1</v>
      </c>
      <c r="K196">
        <v>-2.63E-2</v>
      </c>
    </row>
    <row r="197" spans="2:11" x14ac:dyDescent="0.25">
      <c r="B197" t="s">
        <v>3187</v>
      </c>
      <c r="C197" t="s">
        <v>118</v>
      </c>
      <c r="D197" t="s">
        <v>129</v>
      </c>
      <c r="E197" t="s">
        <v>1650</v>
      </c>
      <c r="F197" t="s">
        <v>62</v>
      </c>
      <c r="G197" t="s">
        <v>101</v>
      </c>
      <c r="H197" t="s">
        <v>1662</v>
      </c>
      <c r="I197">
        <v>0.98</v>
      </c>
      <c r="J197">
        <v>1.02</v>
      </c>
      <c r="K197">
        <v>-1.78E-2</v>
      </c>
    </row>
    <row r="198" spans="2:11" x14ac:dyDescent="0.25">
      <c r="B198" t="s">
        <v>3188</v>
      </c>
      <c r="C198" t="s">
        <v>118</v>
      </c>
      <c r="D198" t="s">
        <v>129</v>
      </c>
      <c r="E198" t="s">
        <v>1650</v>
      </c>
      <c r="F198" t="s">
        <v>62</v>
      </c>
      <c r="G198" t="s">
        <v>102</v>
      </c>
      <c r="H198" t="s">
        <v>1662</v>
      </c>
      <c r="I198">
        <v>0.96</v>
      </c>
      <c r="J198">
        <v>1.01</v>
      </c>
      <c r="K198">
        <v>-2.0299999999999999E-2</v>
      </c>
    </row>
    <row r="199" spans="2:11" x14ac:dyDescent="0.25">
      <c r="B199" t="s">
        <v>3189</v>
      </c>
      <c r="C199" t="s">
        <v>118</v>
      </c>
      <c r="D199" t="s">
        <v>129</v>
      </c>
      <c r="E199" t="s">
        <v>1650</v>
      </c>
      <c r="F199" t="s">
        <v>62</v>
      </c>
      <c r="G199" t="s">
        <v>103</v>
      </c>
      <c r="H199" t="s">
        <v>1662</v>
      </c>
      <c r="I199">
        <v>1.07</v>
      </c>
      <c r="J199">
        <v>1.34</v>
      </c>
      <c r="K199">
        <v>-1.29E-2</v>
      </c>
    </row>
    <row r="200" spans="2:11" x14ac:dyDescent="0.25">
      <c r="B200" t="s">
        <v>3190</v>
      </c>
      <c r="C200" t="s">
        <v>118</v>
      </c>
      <c r="D200" t="s">
        <v>129</v>
      </c>
      <c r="E200" t="s">
        <v>1650</v>
      </c>
      <c r="F200" t="s">
        <v>62</v>
      </c>
      <c r="G200" t="s">
        <v>104</v>
      </c>
      <c r="H200" t="s">
        <v>1662</v>
      </c>
      <c r="I200">
        <v>0.97</v>
      </c>
      <c r="J200">
        <v>1.01</v>
      </c>
      <c r="K200">
        <v>-2.01E-2</v>
      </c>
    </row>
    <row r="201" spans="2:11" x14ac:dyDescent="0.25">
      <c r="B201" t="s">
        <v>3191</v>
      </c>
      <c r="C201" t="s">
        <v>118</v>
      </c>
      <c r="D201" t="s">
        <v>129</v>
      </c>
      <c r="E201" t="s">
        <v>1650</v>
      </c>
      <c r="F201" t="s">
        <v>62</v>
      </c>
      <c r="G201" t="s">
        <v>105</v>
      </c>
      <c r="H201" t="s">
        <v>1662</v>
      </c>
      <c r="I201">
        <v>0</v>
      </c>
      <c r="J201">
        <v>0</v>
      </c>
      <c r="K201">
        <v>0</v>
      </c>
    </row>
    <row r="202" spans="2:11" x14ac:dyDescent="0.25">
      <c r="B202" t="s">
        <v>3192</v>
      </c>
      <c r="C202" t="s">
        <v>118</v>
      </c>
      <c r="D202" t="s">
        <v>129</v>
      </c>
      <c r="E202" t="s">
        <v>1650</v>
      </c>
      <c r="F202" t="s">
        <v>62</v>
      </c>
      <c r="G202" t="s">
        <v>106</v>
      </c>
      <c r="H202" t="s">
        <v>1662</v>
      </c>
      <c r="I202">
        <v>0</v>
      </c>
      <c r="J202">
        <v>0</v>
      </c>
      <c r="K202">
        <v>0</v>
      </c>
    </row>
    <row r="203" spans="2:11" x14ac:dyDescent="0.25">
      <c r="B203" t="s">
        <v>3193</v>
      </c>
      <c r="C203" t="s">
        <v>118</v>
      </c>
      <c r="D203" t="s">
        <v>129</v>
      </c>
      <c r="E203" t="s">
        <v>1650</v>
      </c>
      <c r="F203" t="s">
        <v>62</v>
      </c>
      <c r="G203" t="s">
        <v>107</v>
      </c>
      <c r="H203" t="s">
        <v>1662</v>
      </c>
      <c r="I203">
        <v>0</v>
      </c>
      <c r="J203">
        <v>0</v>
      </c>
      <c r="K203">
        <v>0</v>
      </c>
    </row>
    <row r="204" spans="2:11" x14ac:dyDescent="0.25">
      <c r="B204" t="s">
        <v>3194</v>
      </c>
      <c r="C204" t="s">
        <v>118</v>
      </c>
      <c r="D204" t="s">
        <v>129</v>
      </c>
      <c r="E204" t="s">
        <v>1650</v>
      </c>
      <c r="F204" t="s">
        <v>62</v>
      </c>
      <c r="G204" t="s">
        <v>108</v>
      </c>
      <c r="H204" t="s">
        <v>1662</v>
      </c>
      <c r="I204">
        <v>0</v>
      </c>
      <c r="J204">
        <v>0</v>
      </c>
      <c r="K204">
        <v>0</v>
      </c>
    </row>
    <row r="205" spans="2:11" x14ac:dyDescent="0.25">
      <c r="B205" t="s">
        <v>3195</v>
      </c>
      <c r="C205" t="s">
        <v>118</v>
      </c>
      <c r="D205" t="s">
        <v>129</v>
      </c>
      <c r="E205" t="s">
        <v>1650</v>
      </c>
      <c r="F205" t="s">
        <v>62</v>
      </c>
      <c r="G205" t="s">
        <v>109</v>
      </c>
      <c r="H205" t="s">
        <v>1662</v>
      </c>
      <c r="I205">
        <v>0</v>
      </c>
      <c r="J205">
        <v>0</v>
      </c>
      <c r="K205">
        <v>0</v>
      </c>
    </row>
    <row r="206" spans="2:11" x14ac:dyDescent="0.25">
      <c r="B206" t="s">
        <v>3196</v>
      </c>
      <c r="C206" t="s">
        <v>118</v>
      </c>
      <c r="D206" t="s">
        <v>129</v>
      </c>
      <c r="E206" t="s">
        <v>1650</v>
      </c>
      <c r="F206" t="s">
        <v>62</v>
      </c>
      <c r="G206" t="s">
        <v>110</v>
      </c>
      <c r="H206" t="s">
        <v>1662</v>
      </c>
      <c r="I206">
        <v>1.1200000000000001</v>
      </c>
      <c r="J206">
        <v>1.34</v>
      </c>
      <c r="K206">
        <v>-1.41E-2</v>
      </c>
    </row>
    <row r="207" spans="2:11" x14ac:dyDescent="0.25">
      <c r="B207" t="s">
        <v>3197</v>
      </c>
      <c r="C207" t="s">
        <v>118</v>
      </c>
      <c r="D207" t="s">
        <v>129</v>
      </c>
      <c r="E207" t="s">
        <v>1650</v>
      </c>
      <c r="F207" t="s">
        <v>62</v>
      </c>
      <c r="G207" t="s">
        <v>111</v>
      </c>
      <c r="H207" t="s">
        <v>1662</v>
      </c>
      <c r="I207">
        <v>1.0900000000000001</v>
      </c>
      <c r="J207">
        <v>1.43</v>
      </c>
      <c r="K207">
        <v>-1.49E-2</v>
      </c>
    </row>
    <row r="208" spans="2:11" x14ac:dyDescent="0.25">
      <c r="B208" t="s">
        <v>3198</v>
      </c>
      <c r="C208" t="s">
        <v>118</v>
      </c>
      <c r="D208" t="s">
        <v>129</v>
      </c>
      <c r="E208" t="s">
        <v>1650</v>
      </c>
      <c r="F208" t="s">
        <v>62</v>
      </c>
      <c r="G208" t="s">
        <v>112</v>
      </c>
      <c r="H208" t="s">
        <v>1662</v>
      </c>
      <c r="I208">
        <v>1.1200000000000001</v>
      </c>
      <c r="J208">
        <v>1.38</v>
      </c>
      <c r="K208">
        <v>-1.41E-2</v>
      </c>
    </row>
    <row r="209" spans="2:11" x14ac:dyDescent="0.25">
      <c r="B209" t="s">
        <v>3199</v>
      </c>
      <c r="C209" t="s">
        <v>118</v>
      </c>
      <c r="D209" t="s">
        <v>129</v>
      </c>
      <c r="E209" t="s">
        <v>1650</v>
      </c>
      <c r="F209" t="s">
        <v>62</v>
      </c>
      <c r="G209" t="s">
        <v>113</v>
      </c>
      <c r="H209" t="s">
        <v>1662</v>
      </c>
      <c r="I209">
        <v>0</v>
      </c>
      <c r="J209">
        <v>0</v>
      </c>
      <c r="K209">
        <v>0</v>
      </c>
    </row>
    <row r="210" spans="2:11" x14ac:dyDescent="0.25">
      <c r="B210" t="s">
        <v>3200</v>
      </c>
      <c r="C210" t="s">
        <v>118</v>
      </c>
      <c r="D210" t="s">
        <v>129</v>
      </c>
      <c r="E210" t="s">
        <v>1650</v>
      </c>
      <c r="F210" t="s">
        <v>62</v>
      </c>
      <c r="G210" t="s">
        <v>114</v>
      </c>
      <c r="H210" t="s">
        <v>1662</v>
      </c>
      <c r="I210">
        <v>0</v>
      </c>
      <c r="J210">
        <v>0</v>
      </c>
      <c r="K210">
        <v>0</v>
      </c>
    </row>
    <row r="211" spans="2:11" x14ac:dyDescent="0.25">
      <c r="B211" t="s">
        <v>3201</v>
      </c>
      <c r="C211" t="s">
        <v>118</v>
      </c>
      <c r="D211" t="s">
        <v>129</v>
      </c>
      <c r="E211" t="s">
        <v>1650</v>
      </c>
      <c r="F211" t="s">
        <v>62</v>
      </c>
      <c r="G211" t="s">
        <v>115</v>
      </c>
      <c r="H211" t="s">
        <v>1662</v>
      </c>
      <c r="I211">
        <v>1.01</v>
      </c>
      <c r="J211">
        <v>1.19</v>
      </c>
      <c r="K211">
        <v>-1.9800000000000002E-2</v>
      </c>
    </row>
    <row r="212" spans="2:11" x14ac:dyDescent="0.25">
      <c r="B212" t="s">
        <v>3202</v>
      </c>
      <c r="C212" t="s">
        <v>118</v>
      </c>
      <c r="D212" t="s">
        <v>129</v>
      </c>
      <c r="E212" t="s">
        <v>1650</v>
      </c>
      <c r="F212" t="s">
        <v>100</v>
      </c>
      <c r="G212" t="s">
        <v>48</v>
      </c>
      <c r="H212" t="s">
        <v>1662</v>
      </c>
      <c r="I212">
        <v>0.93</v>
      </c>
      <c r="J212">
        <v>1</v>
      </c>
      <c r="K212">
        <v>-2.53E-2</v>
      </c>
    </row>
    <row r="213" spans="2:11" x14ac:dyDescent="0.25">
      <c r="B213" t="s">
        <v>3203</v>
      </c>
      <c r="C213" t="s">
        <v>118</v>
      </c>
      <c r="D213" t="s">
        <v>129</v>
      </c>
      <c r="E213" t="s">
        <v>1650</v>
      </c>
      <c r="F213" t="s">
        <v>100</v>
      </c>
      <c r="G213" t="s">
        <v>101</v>
      </c>
      <c r="H213" t="s">
        <v>1662</v>
      </c>
      <c r="I213">
        <v>0.98</v>
      </c>
      <c r="J213">
        <v>1.02</v>
      </c>
      <c r="K213">
        <v>-1.6799999999999999E-2</v>
      </c>
    </row>
    <row r="214" spans="2:11" x14ac:dyDescent="0.25">
      <c r="B214" t="s">
        <v>3204</v>
      </c>
      <c r="C214" t="s">
        <v>118</v>
      </c>
      <c r="D214" t="s">
        <v>129</v>
      </c>
      <c r="E214" t="s">
        <v>1650</v>
      </c>
      <c r="F214" t="s">
        <v>100</v>
      </c>
      <c r="G214" t="s">
        <v>102</v>
      </c>
      <c r="H214" t="s">
        <v>1662</v>
      </c>
      <c r="I214">
        <v>0.97</v>
      </c>
      <c r="J214">
        <v>1.01</v>
      </c>
      <c r="K214">
        <v>-1.7299999999999999E-2</v>
      </c>
    </row>
    <row r="215" spans="2:11" x14ac:dyDescent="0.25">
      <c r="B215" t="s">
        <v>3205</v>
      </c>
      <c r="C215" t="s">
        <v>118</v>
      </c>
      <c r="D215" t="s">
        <v>129</v>
      </c>
      <c r="E215" t="s">
        <v>1650</v>
      </c>
      <c r="F215" t="s">
        <v>100</v>
      </c>
      <c r="G215" t="s">
        <v>103</v>
      </c>
      <c r="H215" t="s">
        <v>1662</v>
      </c>
      <c r="I215">
        <v>1.08</v>
      </c>
      <c r="J215">
        <v>1.29</v>
      </c>
      <c r="K215">
        <v>-1.17E-2</v>
      </c>
    </row>
    <row r="216" spans="2:11" x14ac:dyDescent="0.25">
      <c r="B216" t="s">
        <v>3206</v>
      </c>
      <c r="C216" t="s">
        <v>118</v>
      </c>
      <c r="D216" t="s">
        <v>129</v>
      </c>
      <c r="E216" t="s">
        <v>1650</v>
      </c>
      <c r="F216" t="s">
        <v>100</v>
      </c>
      <c r="G216" t="s">
        <v>104</v>
      </c>
      <c r="H216" t="s">
        <v>1662</v>
      </c>
      <c r="I216">
        <v>1</v>
      </c>
      <c r="J216">
        <v>1.02</v>
      </c>
      <c r="K216">
        <v>-1.34E-2</v>
      </c>
    </row>
    <row r="217" spans="2:11" x14ac:dyDescent="0.25">
      <c r="B217" t="s">
        <v>3207</v>
      </c>
      <c r="C217" t="s">
        <v>118</v>
      </c>
      <c r="D217" t="s">
        <v>129</v>
      </c>
      <c r="E217" t="s">
        <v>1650</v>
      </c>
      <c r="F217" t="s">
        <v>100</v>
      </c>
      <c r="G217" t="s">
        <v>105</v>
      </c>
      <c r="H217" t="s">
        <v>1662</v>
      </c>
      <c r="I217">
        <v>0</v>
      </c>
      <c r="J217">
        <v>0</v>
      </c>
      <c r="K217">
        <v>0</v>
      </c>
    </row>
    <row r="218" spans="2:11" x14ac:dyDescent="0.25">
      <c r="B218" t="s">
        <v>3208</v>
      </c>
      <c r="C218" t="s">
        <v>118</v>
      </c>
      <c r="D218" t="s">
        <v>129</v>
      </c>
      <c r="E218" t="s">
        <v>1650</v>
      </c>
      <c r="F218" t="s">
        <v>100</v>
      </c>
      <c r="G218" t="s">
        <v>106</v>
      </c>
      <c r="H218" t="s">
        <v>1662</v>
      </c>
      <c r="I218">
        <v>0</v>
      </c>
      <c r="J218">
        <v>0</v>
      </c>
      <c r="K218">
        <v>0</v>
      </c>
    </row>
    <row r="219" spans="2:11" x14ac:dyDescent="0.25">
      <c r="B219" t="s">
        <v>3209</v>
      </c>
      <c r="C219" t="s">
        <v>118</v>
      </c>
      <c r="D219" t="s">
        <v>129</v>
      </c>
      <c r="E219" t="s">
        <v>1650</v>
      </c>
      <c r="F219" t="s">
        <v>100</v>
      </c>
      <c r="G219" t="s">
        <v>107</v>
      </c>
      <c r="H219" t="s">
        <v>1662</v>
      </c>
      <c r="I219">
        <v>0</v>
      </c>
      <c r="J219">
        <v>0</v>
      </c>
      <c r="K219">
        <v>0</v>
      </c>
    </row>
    <row r="220" spans="2:11" x14ac:dyDescent="0.25">
      <c r="B220" t="s">
        <v>3210</v>
      </c>
      <c r="C220" t="s">
        <v>118</v>
      </c>
      <c r="D220" t="s">
        <v>129</v>
      </c>
      <c r="E220" t="s">
        <v>1650</v>
      </c>
      <c r="F220" t="s">
        <v>100</v>
      </c>
      <c r="G220" t="s">
        <v>108</v>
      </c>
      <c r="H220" t="s">
        <v>1662</v>
      </c>
      <c r="I220">
        <v>0</v>
      </c>
      <c r="J220">
        <v>0</v>
      </c>
      <c r="K220">
        <v>0</v>
      </c>
    </row>
    <row r="221" spans="2:11" x14ac:dyDescent="0.25">
      <c r="B221" t="s">
        <v>3211</v>
      </c>
      <c r="C221" t="s">
        <v>118</v>
      </c>
      <c r="D221" t="s">
        <v>129</v>
      </c>
      <c r="E221" t="s">
        <v>1650</v>
      </c>
      <c r="F221" t="s">
        <v>100</v>
      </c>
      <c r="G221" t="s">
        <v>109</v>
      </c>
      <c r="H221" t="s">
        <v>1662</v>
      </c>
      <c r="I221">
        <v>0</v>
      </c>
      <c r="J221">
        <v>0</v>
      </c>
      <c r="K221">
        <v>0</v>
      </c>
    </row>
    <row r="222" spans="2:11" x14ac:dyDescent="0.25">
      <c r="B222" t="s">
        <v>3212</v>
      </c>
      <c r="C222" t="s">
        <v>118</v>
      </c>
      <c r="D222" t="s">
        <v>129</v>
      </c>
      <c r="E222" t="s">
        <v>1650</v>
      </c>
      <c r="F222" t="s">
        <v>100</v>
      </c>
      <c r="G222" t="s">
        <v>110</v>
      </c>
      <c r="H222" t="s">
        <v>1662</v>
      </c>
      <c r="I222">
        <v>1.1299999999999999</v>
      </c>
      <c r="J222">
        <v>1.36</v>
      </c>
      <c r="K222">
        <v>-1.38E-2</v>
      </c>
    </row>
    <row r="223" spans="2:11" x14ac:dyDescent="0.25">
      <c r="B223" t="s">
        <v>3213</v>
      </c>
      <c r="C223" t="s">
        <v>118</v>
      </c>
      <c r="D223" t="s">
        <v>129</v>
      </c>
      <c r="E223" t="s">
        <v>1650</v>
      </c>
      <c r="F223" t="s">
        <v>100</v>
      </c>
      <c r="G223" t="s">
        <v>111</v>
      </c>
      <c r="H223" t="s">
        <v>1662</v>
      </c>
      <c r="I223">
        <v>1.0900000000000001</v>
      </c>
      <c r="J223">
        <v>1.44</v>
      </c>
      <c r="K223">
        <v>-1.4500000000000001E-2</v>
      </c>
    </row>
    <row r="224" spans="2:11" x14ac:dyDescent="0.25">
      <c r="B224" t="s">
        <v>3214</v>
      </c>
      <c r="C224" t="s">
        <v>118</v>
      </c>
      <c r="D224" t="s">
        <v>129</v>
      </c>
      <c r="E224" t="s">
        <v>1650</v>
      </c>
      <c r="F224" t="s">
        <v>100</v>
      </c>
      <c r="G224" t="s">
        <v>112</v>
      </c>
      <c r="H224" t="s">
        <v>1662</v>
      </c>
      <c r="I224">
        <v>1.1299999999999999</v>
      </c>
      <c r="J224">
        <v>1.41</v>
      </c>
      <c r="K224">
        <v>-1.37E-2</v>
      </c>
    </row>
    <row r="225" spans="2:11" x14ac:dyDescent="0.25">
      <c r="B225" t="s">
        <v>3215</v>
      </c>
      <c r="C225" t="s">
        <v>118</v>
      </c>
      <c r="D225" t="s">
        <v>129</v>
      </c>
      <c r="E225" t="s">
        <v>1650</v>
      </c>
      <c r="F225" t="s">
        <v>100</v>
      </c>
      <c r="G225" t="s">
        <v>113</v>
      </c>
      <c r="H225" t="s">
        <v>1662</v>
      </c>
      <c r="I225">
        <v>0</v>
      </c>
      <c r="J225">
        <v>0</v>
      </c>
      <c r="K225">
        <v>0</v>
      </c>
    </row>
    <row r="226" spans="2:11" x14ac:dyDescent="0.25">
      <c r="B226" t="s">
        <v>3216</v>
      </c>
      <c r="C226" t="s">
        <v>118</v>
      </c>
      <c r="D226" t="s">
        <v>129</v>
      </c>
      <c r="E226" t="s">
        <v>1650</v>
      </c>
      <c r="F226" t="s">
        <v>100</v>
      </c>
      <c r="G226" t="s">
        <v>114</v>
      </c>
      <c r="H226" t="s">
        <v>1662</v>
      </c>
      <c r="I226">
        <v>0</v>
      </c>
      <c r="J226">
        <v>0</v>
      </c>
      <c r="K226">
        <v>0</v>
      </c>
    </row>
    <row r="227" spans="2:11" x14ac:dyDescent="0.25">
      <c r="B227" t="s">
        <v>3217</v>
      </c>
      <c r="C227" t="s">
        <v>118</v>
      </c>
      <c r="D227" t="s">
        <v>129</v>
      </c>
      <c r="E227" t="s">
        <v>1650</v>
      </c>
      <c r="F227" t="s">
        <v>100</v>
      </c>
      <c r="G227" t="s">
        <v>115</v>
      </c>
      <c r="H227" t="s">
        <v>1662</v>
      </c>
      <c r="I227">
        <v>1</v>
      </c>
      <c r="J227">
        <v>1.18</v>
      </c>
      <c r="K227">
        <v>-2.1399999999999999E-2</v>
      </c>
    </row>
    <row r="228" spans="2:11" x14ac:dyDescent="0.25">
      <c r="B228" t="s">
        <v>3218</v>
      </c>
      <c r="C228" t="s">
        <v>118</v>
      </c>
      <c r="D228" t="s">
        <v>130</v>
      </c>
      <c r="E228" t="s">
        <v>1649</v>
      </c>
      <c r="F228" t="s">
        <v>47</v>
      </c>
      <c r="G228" t="s">
        <v>48</v>
      </c>
      <c r="H228" t="s">
        <v>1662</v>
      </c>
      <c r="I228">
        <v>0</v>
      </c>
      <c r="J228">
        <v>0</v>
      </c>
      <c r="K228">
        <v>0</v>
      </c>
    </row>
    <row r="229" spans="2:11" x14ac:dyDescent="0.25">
      <c r="B229" t="s">
        <v>3219</v>
      </c>
      <c r="C229" t="s">
        <v>118</v>
      </c>
      <c r="D229" t="s">
        <v>130</v>
      </c>
      <c r="E229" t="s">
        <v>1649</v>
      </c>
      <c r="F229" t="s">
        <v>47</v>
      </c>
      <c r="G229" t="s">
        <v>101</v>
      </c>
      <c r="H229" t="s">
        <v>1662</v>
      </c>
      <c r="I229">
        <v>0</v>
      </c>
      <c r="J229">
        <v>0</v>
      </c>
      <c r="K229">
        <v>0</v>
      </c>
    </row>
    <row r="230" spans="2:11" x14ac:dyDescent="0.25">
      <c r="B230" t="s">
        <v>3220</v>
      </c>
      <c r="C230" t="s">
        <v>118</v>
      </c>
      <c r="D230" t="s">
        <v>130</v>
      </c>
      <c r="E230" t="s">
        <v>1649</v>
      </c>
      <c r="F230" t="s">
        <v>47</v>
      </c>
      <c r="G230" t="s">
        <v>102</v>
      </c>
      <c r="H230" t="s">
        <v>1662</v>
      </c>
      <c r="I230">
        <v>0</v>
      </c>
      <c r="J230">
        <v>0</v>
      </c>
      <c r="K230">
        <v>0</v>
      </c>
    </row>
    <row r="231" spans="2:11" x14ac:dyDescent="0.25">
      <c r="B231" t="s">
        <v>3221</v>
      </c>
      <c r="C231" t="s">
        <v>118</v>
      </c>
      <c r="D231" t="s">
        <v>130</v>
      </c>
      <c r="E231" t="s">
        <v>1649</v>
      </c>
      <c r="F231" t="s">
        <v>47</v>
      </c>
      <c r="G231" t="s">
        <v>103</v>
      </c>
      <c r="H231" t="s">
        <v>1662</v>
      </c>
      <c r="I231">
        <v>0</v>
      </c>
      <c r="J231">
        <v>0</v>
      </c>
      <c r="K231">
        <v>0</v>
      </c>
    </row>
    <row r="232" spans="2:11" x14ac:dyDescent="0.25">
      <c r="B232" t="s">
        <v>3222</v>
      </c>
      <c r="C232" t="s">
        <v>118</v>
      </c>
      <c r="D232" t="s">
        <v>130</v>
      </c>
      <c r="E232" t="s">
        <v>1649</v>
      </c>
      <c r="F232" t="s">
        <v>47</v>
      </c>
      <c r="G232" t="s">
        <v>104</v>
      </c>
      <c r="H232" t="s">
        <v>1662</v>
      </c>
      <c r="I232">
        <v>0.97</v>
      </c>
      <c r="J232">
        <v>1.01</v>
      </c>
      <c r="K232">
        <v>-0.03</v>
      </c>
    </row>
    <row r="233" spans="2:11" x14ac:dyDescent="0.25">
      <c r="B233" t="s">
        <v>3223</v>
      </c>
      <c r="C233" t="s">
        <v>118</v>
      </c>
      <c r="D233" t="s">
        <v>130</v>
      </c>
      <c r="E233" t="s">
        <v>1649</v>
      </c>
      <c r="F233" t="s">
        <v>47</v>
      </c>
      <c r="G233" t="s">
        <v>105</v>
      </c>
      <c r="H233" t="s">
        <v>1662</v>
      </c>
      <c r="I233">
        <v>1.01</v>
      </c>
      <c r="J233">
        <v>1.37</v>
      </c>
      <c r="K233">
        <v>-1.9800000000000002E-2</v>
      </c>
    </row>
    <row r="234" spans="2:11" x14ac:dyDescent="0.25">
      <c r="B234" t="s">
        <v>3224</v>
      </c>
      <c r="C234" t="s">
        <v>118</v>
      </c>
      <c r="D234" t="s">
        <v>130</v>
      </c>
      <c r="E234" t="s">
        <v>1649</v>
      </c>
      <c r="F234" t="s">
        <v>47</v>
      </c>
      <c r="G234" t="s">
        <v>106</v>
      </c>
      <c r="H234" t="s">
        <v>1662</v>
      </c>
      <c r="I234">
        <v>0</v>
      </c>
      <c r="J234">
        <v>0</v>
      </c>
      <c r="K234">
        <v>0</v>
      </c>
    </row>
    <row r="235" spans="2:11" x14ac:dyDescent="0.25">
      <c r="B235" t="s">
        <v>3225</v>
      </c>
      <c r="C235" t="s">
        <v>118</v>
      </c>
      <c r="D235" t="s">
        <v>130</v>
      </c>
      <c r="E235" t="s">
        <v>1649</v>
      </c>
      <c r="F235" t="s">
        <v>47</v>
      </c>
      <c r="G235" t="s">
        <v>107</v>
      </c>
      <c r="H235" t="s">
        <v>1662</v>
      </c>
      <c r="I235">
        <v>1.05</v>
      </c>
      <c r="J235">
        <v>1.32</v>
      </c>
      <c r="K235">
        <v>-1.89E-2</v>
      </c>
    </row>
    <row r="236" spans="2:11" x14ac:dyDescent="0.25">
      <c r="B236" t="s">
        <v>3226</v>
      </c>
      <c r="C236" t="s">
        <v>118</v>
      </c>
      <c r="D236" t="s">
        <v>130</v>
      </c>
      <c r="E236" t="s">
        <v>1649</v>
      </c>
      <c r="F236" t="s">
        <v>47</v>
      </c>
      <c r="G236" t="s">
        <v>108</v>
      </c>
      <c r="H236" t="s">
        <v>1662</v>
      </c>
      <c r="I236">
        <v>1.0900000000000001</v>
      </c>
      <c r="J236">
        <v>1.47</v>
      </c>
      <c r="K236">
        <v>-2.06E-2</v>
      </c>
    </row>
    <row r="237" spans="2:11" x14ac:dyDescent="0.25">
      <c r="B237" t="s">
        <v>3227</v>
      </c>
      <c r="C237" t="s">
        <v>118</v>
      </c>
      <c r="D237" t="s">
        <v>130</v>
      </c>
      <c r="E237" t="s">
        <v>1649</v>
      </c>
      <c r="F237" t="s">
        <v>47</v>
      </c>
      <c r="G237" t="s">
        <v>109</v>
      </c>
      <c r="H237" t="s">
        <v>1662</v>
      </c>
      <c r="I237">
        <v>1.0900000000000001</v>
      </c>
      <c r="J237">
        <v>1.61</v>
      </c>
      <c r="K237">
        <v>-2.0799999999999999E-2</v>
      </c>
    </row>
    <row r="238" spans="2:11" x14ac:dyDescent="0.25">
      <c r="B238" t="s">
        <v>3228</v>
      </c>
      <c r="C238" t="s">
        <v>118</v>
      </c>
      <c r="D238" t="s">
        <v>130</v>
      </c>
      <c r="E238" t="s">
        <v>1649</v>
      </c>
      <c r="F238" t="s">
        <v>47</v>
      </c>
      <c r="G238" t="s">
        <v>110</v>
      </c>
      <c r="H238" t="s">
        <v>1662</v>
      </c>
      <c r="I238">
        <v>0</v>
      </c>
      <c r="J238">
        <v>0</v>
      </c>
      <c r="K238">
        <v>0</v>
      </c>
    </row>
    <row r="239" spans="2:11" x14ac:dyDescent="0.25">
      <c r="B239" t="s">
        <v>3229</v>
      </c>
      <c r="C239" t="s">
        <v>118</v>
      </c>
      <c r="D239" t="s">
        <v>130</v>
      </c>
      <c r="E239" t="s">
        <v>1649</v>
      </c>
      <c r="F239" t="s">
        <v>47</v>
      </c>
      <c r="G239" t="s">
        <v>111</v>
      </c>
      <c r="H239" t="s">
        <v>1662</v>
      </c>
      <c r="I239">
        <v>0</v>
      </c>
      <c r="J239">
        <v>0</v>
      </c>
      <c r="K239">
        <v>0</v>
      </c>
    </row>
    <row r="240" spans="2:11" x14ac:dyDescent="0.25">
      <c r="B240" t="s">
        <v>3230</v>
      </c>
      <c r="C240" t="s">
        <v>118</v>
      </c>
      <c r="D240" t="s">
        <v>130</v>
      </c>
      <c r="E240" t="s">
        <v>1649</v>
      </c>
      <c r="F240" t="s">
        <v>47</v>
      </c>
      <c r="G240" t="s">
        <v>112</v>
      </c>
      <c r="H240" t="s">
        <v>1662</v>
      </c>
      <c r="I240">
        <v>1.1100000000000001</v>
      </c>
      <c r="J240">
        <v>1.69</v>
      </c>
      <c r="K240">
        <v>-2.1899999999999999E-2</v>
      </c>
    </row>
    <row r="241" spans="2:11" x14ac:dyDescent="0.25">
      <c r="B241" t="s">
        <v>3231</v>
      </c>
      <c r="C241" t="s">
        <v>118</v>
      </c>
      <c r="D241" t="s">
        <v>130</v>
      </c>
      <c r="E241" t="s">
        <v>1649</v>
      </c>
      <c r="F241" t="s">
        <v>47</v>
      </c>
      <c r="G241" t="s">
        <v>113</v>
      </c>
      <c r="H241" t="s">
        <v>1662</v>
      </c>
      <c r="I241">
        <v>1.1399999999999999</v>
      </c>
      <c r="J241">
        <v>1.57</v>
      </c>
      <c r="K241">
        <v>-2.0199999999999999E-2</v>
      </c>
    </row>
    <row r="242" spans="2:11" x14ac:dyDescent="0.25">
      <c r="B242" t="s">
        <v>3232</v>
      </c>
      <c r="C242" t="s">
        <v>118</v>
      </c>
      <c r="D242" t="s">
        <v>130</v>
      </c>
      <c r="E242" t="s">
        <v>1649</v>
      </c>
      <c r="F242" t="s">
        <v>47</v>
      </c>
      <c r="G242" t="s">
        <v>114</v>
      </c>
      <c r="H242" t="s">
        <v>1662</v>
      </c>
      <c r="I242">
        <v>1.22</v>
      </c>
      <c r="J242">
        <v>1.6</v>
      </c>
      <c r="K242">
        <v>-1.29E-2</v>
      </c>
    </row>
    <row r="243" spans="2:11" x14ac:dyDescent="0.25">
      <c r="B243" t="s">
        <v>3233</v>
      </c>
      <c r="C243" t="s">
        <v>118</v>
      </c>
      <c r="D243" t="s">
        <v>130</v>
      </c>
      <c r="E243" t="s">
        <v>1649</v>
      </c>
      <c r="F243" t="s">
        <v>47</v>
      </c>
      <c r="G243" t="s">
        <v>115</v>
      </c>
      <c r="H243" t="s">
        <v>1662</v>
      </c>
      <c r="I243">
        <v>1.02</v>
      </c>
      <c r="J243">
        <v>1.28</v>
      </c>
      <c r="K243">
        <v>-2.8400000000000002E-2</v>
      </c>
    </row>
    <row r="244" spans="2:11" x14ac:dyDescent="0.25">
      <c r="B244" t="s">
        <v>3234</v>
      </c>
      <c r="C244" t="s">
        <v>118</v>
      </c>
      <c r="D244" t="s">
        <v>130</v>
      </c>
      <c r="E244" t="s">
        <v>1649</v>
      </c>
      <c r="F244" t="s">
        <v>67</v>
      </c>
      <c r="G244" t="s">
        <v>48</v>
      </c>
      <c r="H244" t="s">
        <v>1662</v>
      </c>
      <c r="I244">
        <v>0</v>
      </c>
      <c r="J244">
        <v>0</v>
      </c>
      <c r="K244">
        <v>0</v>
      </c>
    </row>
    <row r="245" spans="2:11" x14ac:dyDescent="0.25">
      <c r="B245" t="s">
        <v>3235</v>
      </c>
      <c r="C245" t="s">
        <v>118</v>
      </c>
      <c r="D245" t="s">
        <v>130</v>
      </c>
      <c r="E245" t="s">
        <v>1649</v>
      </c>
      <c r="F245" t="s">
        <v>67</v>
      </c>
      <c r="G245" t="s">
        <v>101</v>
      </c>
      <c r="H245" t="s">
        <v>1662</v>
      </c>
      <c r="I245">
        <v>0</v>
      </c>
      <c r="J245">
        <v>0</v>
      </c>
      <c r="K245">
        <v>0</v>
      </c>
    </row>
    <row r="246" spans="2:11" x14ac:dyDescent="0.25">
      <c r="B246" t="s">
        <v>3236</v>
      </c>
      <c r="C246" t="s">
        <v>118</v>
      </c>
      <c r="D246" t="s">
        <v>130</v>
      </c>
      <c r="E246" t="s">
        <v>1649</v>
      </c>
      <c r="F246" t="s">
        <v>67</v>
      </c>
      <c r="G246" t="s">
        <v>102</v>
      </c>
      <c r="H246" t="s">
        <v>1662</v>
      </c>
      <c r="I246">
        <v>0</v>
      </c>
      <c r="J246">
        <v>0</v>
      </c>
      <c r="K246">
        <v>0</v>
      </c>
    </row>
    <row r="247" spans="2:11" x14ac:dyDescent="0.25">
      <c r="B247" t="s">
        <v>3237</v>
      </c>
      <c r="C247" t="s">
        <v>118</v>
      </c>
      <c r="D247" t="s">
        <v>130</v>
      </c>
      <c r="E247" t="s">
        <v>1649</v>
      </c>
      <c r="F247" t="s">
        <v>67</v>
      </c>
      <c r="G247" t="s">
        <v>103</v>
      </c>
      <c r="H247" t="s">
        <v>1662</v>
      </c>
      <c r="I247">
        <v>0</v>
      </c>
      <c r="J247">
        <v>0</v>
      </c>
      <c r="K247">
        <v>0</v>
      </c>
    </row>
    <row r="248" spans="2:11" x14ac:dyDescent="0.25">
      <c r="B248" t="s">
        <v>3238</v>
      </c>
      <c r="C248" t="s">
        <v>118</v>
      </c>
      <c r="D248" t="s">
        <v>130</v>
      </c>
      <c r="E248" t="s">
        <v>1649</v>
      </c>
      <c r="F248" t="s">
        <v>67</v>
      </c>
      <c r="G248" t="s">
        <v>104</v>
      </c>
      <c r="H248" t="s">
        <v>1662</v>
      </c>
      <c r="I248">
        <v>0.97</v>
      </c>
      <c r="J248">
        <v>1</v>
      </c>
      <c r="K248">
        <v>-0.03</v>
      </c>
    </row>
    <row r="249" spans="2:11" x14ac:dyDescent="0.25">
      <c r="B249" t="s">
        <v>3239</v>
      </c>
      <c r="C249" t="s">
        <v>118</v>
      </c>
      <c r="D249" t="s">
        <v>130</v>
      </c>
      <c r="E249" t="s">
        <v>1649</v>
      </c>
      <c r="F249" t="s">
        <v>67</v>
      </c>
      <c r="G249" t="s">
        <v>105</v>
      </c>
      <c r="H249" t="s">
        <v>1662</v>
      </c>
      <c r="I249">
        <v>1</v>
      </c>
      <c r="J249">
        <v>1.02</v>
      </c>
      <c r="K249">
        <v>-2.1700000000000001E-2</v>
      </c>
    </row>
    <row r="250" spans="2:11" x14ac:dyDescent="0.25">
      <c r="B250" t="s">
        <v>3240</v>
      </c>
      <c r="C250" t="s">
        <v>118</v>
      </c>
      <c r="D250" t="s">
        <v>130</v>
      </c>
      <c r="E250" t="s">
        <v>1649</v>
      </c>
      <c r="F250" t="s">
        <v>67</v>
      </c>
      <c r="G250" t="s">
        <v>106</v>
      </c>
      <c r="H250" t="s">
        <v>1662</v>
      </c>
      <c r="I250">
        <v>0</v>
      </c>
      <c r="J250">
        <v>0</v>
      </c>
      <c r="K250">
        <v>0</v>
      </c>
    </row>
    <row r="251" spans="2:11" x14ac:dyDescent="0.25">
      <c r="B251" t="s">
        <v>3241</v>
      </c>
      <c r="C251" t="s">
        <v>118</v>
      </c>
      <c r="D251" t="s">
        <v>130</v>
      </c>
      <c r="E251" t="s">
        <v>1649</v>
      </c>
      <c r="F251" t="s">
        <v>67</v>
      </c>
      <c r="G251" t="s">
        <v>107</v>
      </c>
      <c r="H251" t="s">
        <v>1662</v>
      </c>
      <c r="I251">
        <v>1.04</v>
      </c>
      <c r="J251">
        <v>1.53</v>
      </c>
      <c r="K251">
        <v>-2.1000000000000001E-2</v>
      </c>
    </row>
    <row r="252" spans="2:11" x14ac:dyDescent="0.25">
      <c r="B252" t="s">
        <v>3242</v>
      </c>
      <c r="C252" t="s">
        <v>118</v>
      </c>
      <c r="D252" t="s">
        <v>130</v>
      </c>
      <c r="E252" t="s">
        <v>1649</v>
      </c>
      <c r="F252" t="s">
        <v>67</v>
      </c>
      <c r="G252" t="s">
        <v>108</v>
      </c>
      <c r="H252" t="s">
        <v>1662</v>
      </c>
      <c r="I252">
        <v>1.07</v>
      </c>
      <c r="J252">
        <v>1.6</v>
      </c>
      <c r="K252">
        <v>-2.1600000000000001E-2</v>
      </c>
    </row>
    <row r="253" spans="2:11" x14ac:dyDescent="0.25">
      <c r="B253" t="s">
        <v>3243</v>
      </c>
      <c r="C253" t="s">
        <v>118</v>
      </c>
      <c r="D253" t="s">
        <v>130</v>
      </c>
      <c r="E253" t="s">
        <v>1649</v>
      </c>
      <c r="F253" t="s">
        <v>67</v>
      </c>
      <c r="G253" t="s">
        <v>109</v>
      </c>
      <c r="H253" t="s">
        <v>1662</v>
      </c>
      <c r="I253">
        <v>1.08</v>
      </c>
      <c r="J253">
        <v>1.76</v>
      </c>
      <c r="K253">
        <v>-2.2700000000000001E-2</v>
      </c>
    </row>
    <row r="254" spans="2:11" x14ac:dyDescent="0.25">
      <c r="B254" t="s">
        <v>3244</v>
      </c>
      <c r="C254" t="s">
        <v>118</v>
      </c>
      <c r="D254" t="s">
        <v>130</v>
      </c>
      <c r="E254" t="s">
        <v>1649</v>
      </c>
      <c r="F254" t="s">
        <v>67</v>
      </c>
      <c r="G254" t="s">
        <v>110</v>
      </c>
      <c r="H254" t="s">
        <v>1662</v>
      </c>
      <c r="I254">
        <v>0</v>
      </c>
      <c r="J254">
        <v>0</v>
      </c>
      <c r="K254">
        <v>0</v>
      </c>
    </row>
    <row r="255" spans="2:11" x14ac:dyDescent="0.25">
      <c r="B255" t="s">
        <v>3245</v>
      </c>
      <c r="C255" t="s">
        <v>118</v>
      </c>
      <c r="D255" t="s">
        <v>130</v>
      </c>
      <c r="E255" t="s">
        <v>1649</v>
      </c>
      <c r="F255" t="s">
        <v>67</v>
      </c>
      <c r="G255" t="s">
        <v>111</v>
      </c>
      <c r="H255" t="s">
        <v>1662</v>
      </c>
      <c r="I255">
        <v>0</v>
      </c>
      <c r="J255">
        <v>0</v>
      </c>
      <c r="K255">
        <v>0</v>
      </c>
    </row>
    <row r="256" spans="2:11" x14ac:dyDescent="0.25">
      <c r="B256" t="s">
        <v>3246</v>
      </c>
      <c r="C256" t="s">
        <v>118</v>
      </c>
      <c r="D256" t="s">
        <v>130</v>
      </c>
      <c r="E256" t="s">
        <v>1649</v>
      </c>
      <c r="F256" t="s">
        <v>67</v>
      </c>
      <c r="G256" t="s">
        <v>112</v>
      </c>
      <c r="H256" t="s">
        <v>1662</v>
      </c>
      <c r="I256">
        <v>1.1100000000000001</v>
      </c>
      <c r="J256">
        <v>1.76</v>
      </c>
      <c r="K256">
        <v>-2.41E-2</v>
      </c>
    </row>
    <row r="257" spans="2:11" x14ac:dyDescent="0.25">
      <c r="B257" t="s">
        <v>3247</v>
      </c>
      <c r="C257" t="s">
        <v>118</v>
      </c>
      <c r="D257" t="s">
        <v>130</v>
      </c>
      <c r="E257" t="s">
        <v>1649</v>
      </c>
      <c r="F257" t="s">
        <v>67</v>
      </c>
      <c r="G257" t="s">
        <v>113</v>
      </c>
      <c r="H257" t="s">
        <v>1662</v>
      </c>
      <c r="I257">
        <v>1.1299999999999999</v>
      </c>
      <c r="J257">
        <v>1.54</v>
      </c>
      <c r="K257">
        <v>-2.69E-2</v>
      </c>
    </row>
    <row r="258" spans="2:11" x14ac:dyDescent="0.25">
      <c r="B258" t="s">
        <v>3248</v>
      </c>
      <c r="C258" t="s">
        <v>118</v>
      </c>
      <c r="D258" t="s">
        <v>130</v>
      </c>
      <c r="E258" t="s">
        <v>1649</v>
      </c>
      <c r="F258" t="s">
        <v>67</v>
      </c>
      <c r="G258" t="s">
        <v>114</v>
      </c>
      <c r="H258" t="s">
        <v>1662</v>
      </c>
      <c r="I258">
        <v>1.21</v>
      </c>
      <c r="J258">
        <v>1.66</v>
      </c>
      <c r="K258">
        <v>-1.72E-2</v>
      </c>
    </row>
    <row r="259" spans="2:11" x14ac:dyDescent="0.25">
      <c r="B259" t="s">
        <v>3249</v>
      </c>
      <c r="C259" t="s">
        <v>118</v>
      </c>
      <c r="D259" t="s">
        <v>130</v>
      </c>
      <c r="E259" t="s">
        <v>1649</v>
      </c>
      <c r="F259" t="s">
        <v>67</v>
      </c>
      <c r="G259" t="s">
        <v>115</v>
      </c>
      <c r="H259" t="s">
        <v>1662</v>
      </c>
      <c r="I259">
        <v>1.01</v>
      </c>
      <c r="J259">
        <v>1.45</v>
      </c>
      <c r="K259">
        <v>-0.03</v>
      </c>
    </row>
    <row r="260" spans="2:11" x14ac:dyDescent="0.25">
      <c r="B260" t="s">
        <v>3250</v>
      </c>
      <c r="C260" t="s">
        <v>118</v>
      </c>
      <c r="D260" t="s">
        <v>130</v>
      </c>
      <c r="E260" t="s">
        <v>1649</v>
      </c>
      <c r="F260" t="s">
        <v>70</v>
      </c>
      <c r="G260" t="s">
        <v>48</v>
      </c>
      <c r="H260" t="s">
        <v>1662</v>
      </c>
      <c r="I260">
        <v>0</v>
      </c>
      <c r="J260">
        <v>0</v>
      </c>
      <c r="K260">
        <v>0</v>
      </c>
    </row>
    <row r="261" spans="2:11" x14ac:dyDescent="0.25">
      <c r="B261" t="s">
        <v>3251</v>
      </c>
      <c r="C261" t="s">
        <v>118</v>
      </c>
      <c r="D261" t="s">
        <v>130</v>
      </c>
      <c r="E261" t="s">
        <v>1649</v>
      </c>
      <c r="F261" t="s">
        <v>70</v>
      </c>
      <c r="G261" t="s">
        <v>101</v>
      </c>
      <c r="H261" t="s">
        <v>1662</v>
      </c>
      <c r="I261">
        <v>0</v>
      </c>
      <c r="J261">
        <v>0</v>
      </c>
      <c r="K261">
        <v>0</v>
      </c>
    </row>
    <row r="262" spans="2:11" x14ac:dyDescent="0.25">
      <c r="B262" t="s">
        <v>3252</v>
      </c>
      <c r="C262" t="s">
        <v>118</v>
      </c>
      <c r="D262" t="s">
        <v>130</v>
      </c>
      <c r="E262" t="s">
        <v>1649</v>
      </c>
      <c r="F262" t="s">
        <v>70</v>
      </c>
      <c r="G262" t="s">
        <v>102</v>
      </c>
      <c r="H262" t="s">
        <v>1662</v>
      </c>
      <c r="I262">
        <v>0</v>
      </c>
      <c r="J262">
        <v>0</v>
      </c>
      <c r="K262">
        <v>0</v>
      </c>
    </row>
    <row r="263" spans="2:11" x14ac:dyDescent="0.25">
      <c r="B263" t="s">
        <v>3253</v>
      </c>
      <c r="C263" t="s">
        <v>118</v>
      </c>
      <c r="D263" t="s">
        <v>130</v>
      </c>
      <c r="E263" t="s">
        <v>1649</v>
      </c>
      <c r="F263" t="s">
        <v>70</v>
      </c>
      <c r="G263" t="s">
        <v>103</v>
      </c>
      <c r="H263" t="s">
        <v>1662</v>
      </c>
      <c r="I263">
        <v>0</v>
      </c>
      <c r="J263">
        <v>0</v>
      </c>
      <c r="K263">
        <v>0</v>
      </c>
    </row>
    <row r="264" spans="2:11" x14ac:dyDescent="0.25">
      <c r="B264" t="s">
        <v>3254</v>
      </c>
      <c r="C264" t="s">
        <v>118</v>
      </c>
      <c r="D264" t="s">
        <v>130</v>
      </c>
      <c r="E264" t="s">
        <v>1649</v>
      </c>
      <c r="F264" t="s">
        <v>70</v>
      </c>
      <c r="G264" t="s">
        <v>104</v>
      </c>
      <c r="H264" t="s">
        <v>1662</v>
      </c>
      <c r="I264">
        <v>0.97</v>
      </c>
      <c r="J264">
        <v>1</v>
      </c>
      <c r="K264">
        <v>-0.03</v>
      </c>
    </row>
    <row r="265" spans="2:11" x14ac:dyDescent="0.25">
      <c r="B265" t="s">
        <v>3255</v>
      </c>
      <c r="C265" t="s">
        <v>118</v>
      </c>
      <c r="D265" t="s">
        <v>130</v>
      </c>
      <c r="E265" t="s">
        <v>1649</v>
      </c>
      <c r="F265" t="s">
        <v>70</v>
      </c>
      <c r="G265" t="s">
        <v>105</v>
      </c>
      <c r="H265" t="s">
        <v>1662</v>
      </c>
      <c r="I265">
        <v>1</v>
      </c>
      <c r="J265">
        <v>1.03</v>
      </c>
      <c r="K265">
        <v>-2.1899999999999999E-2</v>
      </c>
    </row>
    <row r="266" spans="2:11" x14ac:dyDescent="0.25">
      <c r="B266" t="s">
        <v>3256</v>
      </c>
      <c r="C266" t="s">
        <v>118</v>
      </c>
      <c r="D266" t="s">
        <v>130</v>
      </c>
      <c r="E266" t="s">
        <v>1649</v>
      </c>
      <c r="F266" t="s">
        <v>70</v>
      </c>
      <c r="G266" t="s">
        <v>106</v>
      </c>
      <c r="H266" t="s">
        <v>1662</v>
      </c>
      <c r="I266">
        <v>0</v>
      </c>
      <c r="J266">
        <v>0</v>
      </c>
      <c r="K266">
        <v>0</v>
      </c>
    </row>
    <row r="267" spans="2:11" x14ac:dyDescent="0.25">
      <c r="B267" t="s">
        <v>3257</v>
      </c>
      <c r="C267" t="s">
        <v>118</v>
      </c>
      <c r="D267" t="s">
        <v>130</v>
      </c>
      <c r="E267" t="s">
        <v>1649</v>
      </c>
      <c r="F267" t="s">
        <v>70</v>
      </c>
      <c r="G267" t="s">
        <v>107</v>
      </c>
      <c r="H267" t="s">
        <v>1662</v>
      </c>
      <c r="I267">
        <v>1.04</v>
      </c>
      <c r="J267">
        <v>1.33</v>
      </c>
      <c r="K267">
        <v>-1.9800000000000002E-2</v>
      </c>
    </row>
    <row r="268" spans="2:11" x14ac:dyDescent="0.25">
      <c r="B268" t="s">
        <v>3258</v>
      </c>
      <c r="C268" t="s">
        <v>118</v>
      </c>
      <c r="D268" t="s">
        <v>130</v>
      </c>
      <c r="E268" t="s">
        <v>1649</v>
      </c>
      <c r="F268" t="s">
        <v>70</v>
      </c>
      <c r="G268" t="s">
        <v>108</v>
      </c>
      <c r="H268" t="s">
        <v>1662</v>
      </c>
      <c r="I268">
        <v>1.08</v>
      </c>
      <c r="J268">
        <v>1.46</v>
      </c>
      <c r="K268">
        <v>-1.9400000000000001E-2</v>
      </c>
    </row>
    <row r="269" spans="2:11" x14ac:dyDescent="0.25">
      <c r="B269" t="s">
        <v>3259</v>
      </c>
      <c r="C269" t="s">
        <v>118</v>
      </c>
      <c r="D269" t="s">
        <v>130</v>
      </c>
      <c r="E269" t="s">
        <v>1649</v>
      </c>
      <c r="F269" t="s">
        <v>70</v>
      </c>
      <c r="G269" t="s">
        <v>109</v>
      </c>
      <c r="H269" t="s">
        <v>1662</v>
      </c>
      <c r="I269">
        <v>1.0900000000000001</v>
      </c>
      <c r="J269">
        <v>1.62</v>
      </c>
      <c r="K269">
        <v>-1.9699999999999999E-2</v>
      </c>
    </row>
    <row r="270" spans="2:11" x14ac:dyDescent="0.25">
      <c r="B270" t="s">
        <v>3260</v>
      </c>
      <c r="C270" t="s">
        <v>118</v>
      </c>
      <c r="D270" t="s">
        <v>130</v>
      </c>
      <c r="E270" t="s">
        <v>1649</v>
      </c>
      <c r="F270" t="s">
        <v>70</v>
      </c>
      <c r="G270" t="s">
        <v>110</v>
      </c>
      <c r="H270" t="s">
        <v>1662</v>
      </c>
      <c r="I270">
        <v>0</v>
      </c>
      <c r="J270">
        <v>0</v>
      </c>
      <c r="K270">
        <v>0</v>
      </c>
    </row>
    <row r="271" spans="2:11" x14ac:dyDescent="0.25">
      <c r="B271" t="s">
        <v>3261</v>
      </c>
      <c r="C271" t="s">
        <v>118</v>
      </c>
      <c r="D271" t="s">
        <v>130</v>
      </c>
      <c r="E271" t="s">
        <v>1649</v>
      </c>
      <c r="F271" t="s">
        <v>70</v>
      </c>
      <c r="G271" t="s">
        <v>111</v>
      </c>
      <c r="H271" t="s">
        <v>1662</v>
      </c>
      <c r="I271">
        <v>0</v>
      </c>
      <c r="J271">
        <v>0</v>
      </c>
      <c r="K271">
        <v>0</v>
      </c>
    </row>
    <row r="272" spans="2:11" x14ac:dyDescent="0.25">
      <c r="B272" t="s">
        <v>3262</v>
      </c>
      <c r="C272" t="s">
        <v>118</v>
      </c>
      <c r="D272" t="s">
        <v>130</v>
      </c>
      <c r="E272" t="s">
        <v>1649</v>
      </c>
      <c r="F272" t="s">
        <v>70</v>
      </c>
      <c r="G272" t="s">
        <v>112</v>
      </c>
      <c r="H272" t="s">
        <v>1662</v>
      </c>
      <c r="I272">
        <v>1.1200000000000001</v>
      </c>
      <c r="J272">
        <v>1.64</v>
      </c>
      <c r="K272">
        <v>-2.4199999999999999E-2</v>
      </c>
    </row>
    <row r="273" spans="2:11" x14ac:dyDescent="0.25">
      <c r="B273" t="s">
        <v>3263</v>
      </c>
      <c r="C273" t="s">
        <v>118</v>
      </c>
      <c r="D273" t="s">
        <v>130</v>
      </c>
      <c r="E273" t="s">
        <v>1649</v>
      </c>
      <c r="F273" t="s">
        <v>70</v>
      </c>
      <c r="G273" t="s">
        <v>113</v>
      </c>
      <c r="H273" t="s">
        <v>1662</v>
      </c>
      <c r="I273">
        <v>1.1299999999999999</v>
      </c>
      <c r="J273">
        <v>1.53</v>
      </c>
      <c r="K273">
        <v>-2.3800000000000002E-2</v>
      </c>
    </row>
    <row r="274" spans="2:11" x14ac:dyDescent="0.25">
      <c r="B274" t="s">
        <v>3264</v>
      </c>
      <c r="C274" t="s">
        <v>118</v>
      </c>
      <c r="D274" t="s">
        <v>130</v>
      </c>
      <c r="E274" t="s">
        <v>1649</v>
      </c>
      <c r="F274" t="s">
        <v>70</v>
      </c>
      <c r="G274" t="s">
        <v>114</v>
      </c>
      <c r="H274" t="s">
        <v>1662</v>
      </c>
      <c r="I274">
        <v>1.22</v>
      </c>
      <c r="J274">
        <v>1.53</v>
      </c>
      <c r="K274">
        <v>-1.61E-2</v>
      </c>
    </row>
    <row r="275" spans="2:11" x14ac:dyDescent="0.25">
      <c r="B275" t="s">
        <v>3265</v>
      </c>
      <c r="C275" t="s">
        <v>118</v>
      </c>
      <c r="D275" t="s">
        <v>130</v>
      </c>
      <c r="E275" t="s">
        <v>1649</v>
      </c>
      <c r="F275" t="s">
        <v>70</v>
      </c>
      <c r="G275" t="s">
        <v>115</v>
      </c>
      <c r="H275" t="s">
        <v>1662</v>
      </c>
      <c r="I275">
        <v>1.02</v>
      </c>
      <c r="J275">
        <v>1.38</v>
      </c>
      <c r="K275">
        <v>-2.24E-2</v>
      </c>
    </row>
    <row r="276" spans="2:11" x14ac:dyDescent="0.25">
      <c r="B276" t="s">
        <v>3266</v>
      </c>
      <c r="C276" t="s">
        <v>118</v>
      </c>
      <c r="D276" t="s">
        <v>130</v>
      </c>
      <c r="E276" t="s">
        <v>1649</v>
      </c>
      <c r="F276" t="s">
        <v>57</v>
      </c>
      <c r="G276" t="s">
        <v>48</v>
      </c>
      <c r="H276" t="s">
        <v>1662</v>
      </c>
      <c r="I276">
        <v>0</v>
      </c>
      <c r="J276">
        <v>0</v>
      </c>
      <c r="K276">
        <v>0</v>
      </c>
    </row>
    <row r="277" spans="2:11" x14ac:dyDescent="0.25">
      <c r="B277" t="s">
        <v>3267</v>
      </c>
      <c r="C277" t="s">
        <v>118</v>
      </c>
      <c r="D277" t="s">
        <v>130</v>
      </c>
      <c r="E277" t="s">
        <v>1649</v>
      </c>
      <c r="F277" t="s">
        <v>57</v>
      </c>
      <c r="G277" t="s">
        <v>101</v>
      </c>
      <c r="H277" t="s">
        <v>1662</v>
      </c>
      <c r="I277">
        <v>0</v>
      </c>
      <c r="J277">
        <v>0</v>
      </c>
      <c r="K277">
        <v>0</v>
      </c>
    </row>
    <row r="278" spans="2:11" x14ac:dyDescent="0.25">
      <c r="B278" t="s">
        <v>3268</v>
      </c>
      <c r="C278" t="s">
        <v>118</v>
      </c>
      <c r="D278" t="s">
        <v>130</v>
      </c>
      <c r="E278" t="s">
        <v>1649</v>
      </c>
      <c r="F278" t="s">
        <v>57</v>
      </c>
      <c r="G278" t="s">
        <v>102</v>
      </c>
      <c r="H278" t="s">
        <v>1662</v>
      </c>
      <c r="I278">
        <v>0</v>
      </c>
      <c r="J278">
        <v>0</v>
      </c>
      <c r="K278">
        <v>0</v>
      </c>
    </row>
    <row r="279" spans="2:11" x14ac:dyDescent="0.25">
      <c r="B279" t="s">
        <v>3269</v>
      </c>
      <c r="C279" t="s">
        <v>118</v>
      </c>
      <c r="D279" t="s">
        <v>130</v>
      </c>
      <c r="E279" t="s">
        <v>1649</v>
      </c>
      <c r="F279" t="s">
        <v>57</v>
      </c>
      <c r="G279" t="s">
        <v>103</v>
      </c>
      <c r="H279" t="s">
        <v>1662</v>
      </c>
      <c r="I279">
        <v>0</v>
      </c>
      <c r="J279">
        <v>0</v>
      </c>
      <c r="K279">
        <v>0</v>
      </c>
    </row>
    <row r="280" spans="2:11" x14ac:dyDescent="0.25">
      <c r="B280" t="s">
        <v>3270</v>
      </c>
      <c r="C280" t="s">
        <v>118</v>
      </c>
      <c r="D280" t="s">
        <v>130</v>
      </c>
      <c r="E280" t="s">
        <v>1649</v>
      </c>
      <c r="F280" t="s">
        <v>57</v>
      </c>
      <c r="G280" t="s">
        <v>104</v>
      </c>
      <c r="H280" t="s">
        <v>1662</v>
      </c>
      <c r="I280">
        <v>0.97</v>
      </c>
      <c r="J280">
        <v>1.2</v>
      </c>
      <c r="K280">
        <v>-0.03</v>
      </c>
    </row>
    <row r="281" spans="2:11" x14ac:dyDescent="0.25">
      <c r="B281" t="s">
        <v>3271</v>
      </c>
      <c r="C281" t="s">
        <v>118</v>
      </c>
      <c r="D281" t="s">
        <v>130</v>
      </c>
      <c r="E281" t="s">
        <v>1649</v>
      </c>
      <c r="F281" t="s">
        <v>57</v>
      </c>
      <c r="G281" t="s">
        <v>105</v>
      </c>
      <c r="H281" t="s">
        <v>1662</v>
      </c>
      <c r="I281">
        <v>1.01</v>
      </c>
      <c r="J281">
        <v>1.21</v>
      </c>
      <c r="K281">
        <v>-1.84E-2</v>
      </c>
    </row>
    <row r="282" spans="2:11" x14ac:dyDescent="0.25">
      <c r="B282" t="s">
        <v>3272</v>
      </c>
      <c r="C282" t="s">
        <v>118</v>
      </c>
      <c r="D282" t="s">
        <v>130</v>
      </c>
      <c r="E282" t="s">
        <v>1649</v>
      </c>
      <c r="F282" t="s">
        <v>57</v>
      </c>
      <c r="G282" t="s">
        <v>106</v>
      </c>
      <c r="H282" t="s">
        <v>1662</v>
      </c>
      <c r="I282">
        <v>0</v>
      </c>
      <c r="J282">
        <v>0</v>
      </c>
      <c r="K282">
        <v>0</v>
      </c>
    </row>
    <row r="283" spans="2:11" x14ac:dyDescent="0.25">
      <c r="B283" t="s">
        <v>3273</v>
      </c>
      <c r="C283" t="s">
        <v>118</v>
      </c>
      <c r="D283" t="s">
        <v>130</v>
      </c>
      <c r="E283" t="s">
        <v>1649</v>
      </c>
      <c r="F283" t="s">
        <v>57</v>
      </c>
      <c r="G283" t="s">
        <v>107</v>
      </c>
      <c r="H283" t="s">
        <v>1662</v>
      </c>
      <c r="I283">
        <v>1.06</v>
      </c>
      <c r="J283">
        <v>1.24</v>
      </c>
      <c r="K283">
        <v>-1.8700000000000001E-2</v>
      </c>
    </row>
    <row r="284" spans="2:11" x14ac:dyDescent="0.25">
      <c r="B284" t="s">
        <v>3274</v>
      </c>
      <c r="C284" t="s">
        <v>118</v>
      </c>
      <c r="D284" t="s">
        <v>130</v>
      </c>
      <c r="E284" t="s">
        <v>1649</v>
      </c>
      <c r="F284" t="s">
        <v>57</v>
      </c>
      <c r="G284" t="s">
        <v>108</v>
      </c>
      <c r="H284" t="s">
        <v>1662</v>
      </c>
      <c r="I284">
        <v>1.08</v>
      </c>
      <c r="J284">
        <v>1.45</v>
      </c>
      <c r="K284">
        <v>-2.01E-2</v>
      </c>
    </row>
    <row r="285" spans="2:11" x14ac:dyDescent="0.25">
      <c r="B285" t="s">
        <v>3275</v>
      </c>
      <c r="C285" t="s">
        <v>118</v>
      </c>
      <c r="D285" t="s">
        <v>130</v>
      </c>
      <c r="E285" t="s">
        <v>1649</v>
      </c>
      <c r="F285" t="s">
        <v>57</v>
      </c>
      <c r="G285" t="s">
        <v>109</v>
      </c>
      <c r="H285" t="s">
        <v>1662</v>
      </c>
      <c r="I285">
        <v>1.1000000000000001</v>
      </c>
      <c r="J285">
        <v>1.48</v>
      </c>
      <c r="K285">
        <v>-2.1499999999999998E-2</v>
      </c>
    </row>
    <row r="286" spans="2:11" x14ac:dyDescent="0.25">
      <c r="B286" t="s">
        <v>3276</v>
      </c>
      <c r="C286" t="s">
        <v>118</v>
      </c>
      <c r="D286" t="s">
        <v>130</v>
      </c>
      <c r="E286" t="s">
        <v>1649</v>
      </c>
      <c r="F286" t="s">
        <v>57</v>
      </c>
      <c r="G286" t="s">
        <v>110</v>
      </c>
      <c r="H286" t="s">
        <v>1662</v>
      </c>
      <c r="I286">
        <v>0</v>
      </c>
      <c r="J286">
        <v>0</v>
      </c>
      <c r="K286">
        <v>0</v>
      </c>
    </row>
    <row r="287" spans="2:11" x14ac:dyDescent="0.25">
      <c r="B287" t="s">
        <v>3277</v>
      </c>
      <c r="C287" t="s">
        <v>118</v>
      </c>
      <c r="D287" t="s">
        <v>130</v>
      </c>
      <c r="E287" t="s">
        <v>1649</v>
      </c>
      <c r="F287" t="s">
        <v>57</v>
      </c>
      <c r="G287" t="s">
        <v>111</v>
      </c>
      <c r="H287" t="s">
        <v>1662</v>
      </c>
      <c r="I287">
        <v>0</v>
      </c>
      <c r="J287">
        <v>0</v>
      </c>
      <c r="K287">
        <v>0</v>
      </c>
    </row>
    <row r="288" spans="2:11" x14ac:dyDescent="0.25">
      <c r="B288" t="s">
        <v>3278</v>
      </c>
      <c r="C288" t="s">
        <v>118</v>
      </c>
      <c r="D288" t="s">
        <v>130</v>
      </c>
      <c r="E288" t="s">
        <v>1649</v>
      </c>
      <c r="F288" t="s">
        <v>57</v>
      </c>
      <c r="G288" t="s">
        <v>112</v>
      </c>
      <c r="H288" t="s">
        <v>1662</v>
      </c>
      <c r="I288">
        <v>1.1200000000000001</v>
      </c>
      <c r="J288">
        <v>1.68</v>
      </c>
      <c r="K288">
        <v>-2.1600000000000001E-2</v>
      </c>
    </row>
    <row r="289" spans="2:11" x14ac:dyDescent="0.25">
      <c r="B289" t="s">
        <v>3279</v>
      </c>
      <c r="C289" t="s">
        <v>118</v>
      </c>
      <c r="D289" t="s">
        <v>130</v>
      </c>
      <c r="E289" t="s">
        <v>1649</v>
      </c>
      <c r="F289" t="s">
        <v>57</v>
      </c>
      <c r="G289" t="s">
        <v>113</v>
      </c>
      <c r="H289" t="s">
        <v>1662</v>
      </c>
      <c r="I289">
        <v>1.1499999999999999</v>
      </c>
      <c r="J289">
        <v>1.4</v>
      </c>
      <c r="K289">
        <v>-2.3900000000000001E-2</v>
      </c>
    </row>
    <row r="290" spans="2:11" x14ac:dyDescent="0.25">
      <c r="B290" t="s">
        <v>3280</v>
      </c>
      <c r="C290" t="s">
        <v>118</v>
      </c>
      <c r="D290" t="s">
        <v>130</v>
      </c>
      <c r="E290" t="s">
        <v>1649</v>
      </c>
      <c r="F290" t="s">
        <v>57</v>
      </c>
      <c r="G290" t="s">
        <v>114</v>
      </c>
      <c r="H290" t="s">
        <v>1662</v>
      </c>
      <c r="I290">
        <v>1.21</v>
      </c>
      <c r="J290">
        <v>1.51</v>
      </c>
      <c r="K290">
        <v>-1.41E-2</v>
      </c>
    </row>
    <row r="291" spans="2:11" x14ac:dyDescent="0.25">
      <c r="B291" t="s">
        <v>3281</v>
      </c>
      <c r="C291" t="s">
        <v>118</v>
      </c>
      <c r="D291" t="s">
        <v>130</v>
      </c>
      <c r="E291" t="s">
        <v>1649</v>
      </c>
      <c r="F291" t="s">
        <v>57</v>
      </c>
      <c r="G291" t="s">
        <v>115</v>
      </c>
      <c r="H291" t="s">
        <v>1662</v>
      </c>
      <c r="I291">
        <v>1</v>
      </c>
      <c r="J291">
        <v>1.56</v>
      </c>
      <c r="K291">
        <v>-2.35E-2</v>
      </c>
    </row>
    <row r="292" spans="2:11" x14ac:dyDescent="0.25">
      <c r="B292" t="s">
        <v>3282</v>
      </c>
      <c r="C292" t="s">
        <v>118</v>
      </c>
      <c r="D292" t="s">
        <v>130</v>
      </c>
      <c r="E292" t="s">
        <v>1649</v>
      </c>
      <c r="F292" t="s">
        <v>59</v>
      </c>
      <c r="G292" t="s">
        <v>48</v>
      </c>
      <c r="H292" t="s">
        <v>1662</v>
      </c>
      <c r="I292">
        <v>0</v>
      </c>
      <c r="J292">
        <v>0</v>
      </c>
      <c r="K292">
        <v>0</v>
      </c>
    </row>
    <row r="293" spans="2:11" x14ac:dyDescent="0.25">
      <c r="B293" t="s">
        <v>3283</v>
      </c>
      <c r="C293" t="s">
        <v>118</v>
      </c>
      <c r="D293" t="s">
        <v>130</v>
      </c>
      <c r="E293" t="s">
        <v>1649</v>
      </c>
      <c r="F293" t="s">
        <v>59</v>
      </c>
      <c r="G293" t="s">
        <v>101</v>
      </c>
      <c r="H293" t="s">
        <v>1662</v>
      </c>
      <c r="I293">
        <v>0</v>
      </c>
      <c r="J293">
        <v>0</v>
      </c>
      <c r="K293">
        <v>0</v>
      </c>
    </row>
    <row r="294" spans="2:11" x14ac:dyDescent="0.25">
      <c r="B294" t="s">
        <v>3284</v>
      </c>
      <c r="C294" t="s">
        <v>118</v>
      </c>
      <c r="D294" t="s">
        <v>130</v>
      </c>
      <c r="E294" t="s">
        <v>1649</v>
      </c>
      <c r="F294" t="s">
        <v>59</v>
      </c>
      <c r="G294" t="s">
        <v>102</v>
      </c>
      <c r="H294" t="s">
        <v>1662</v>
      </c>
      <c r="I294">
        <v>0</v>
      </c>
      <c r="J294">
        <v>0</v>
      </c>
      <c r="K294">
        <v>0</v>
      </c>
    </row>
    <row r="295" spans="2:11" x14ac:dyDescent="0.25">
      <c r="B295" t="s">
        <v>3285</v>
      </c>
      <c r="C295" t="s">
        <v>118</v>
      </c>
      <c r="D295" t="s">
        <v>130</v>
      </c>
      <c r="E295" t="s">
        <v>1649</v>
      </c>
      <c r="F295" t="s">
        <v>59</v>
      </c>
      <c r="G295" t="s">
        <v>103</v>
      </c>
      <c r="H295" t="s">
        <v>1662</v>
      </c>
      <c r="I295">
        <v>0</v>
      </c>
      <c r="J295">
        <v>0</v>
      </c>
      <c r="K295">
        <v>0</v>
      </c>
    </row>
    <row r="296" spans="2:11" x14ac:dyDescent="0.25">
      <c r="B296" t="s">
        <v>3286</v>
      </c>
      <c r="C296" t="s">
        <v>118</v>
      </c>
      <c r="D296" t="s">
        <v>130</v>
      </c>
      <c r="E296" t="s">
        <v>1649</v>
      </c>
      <c r="F296" t="s">
        <v>59</v>
      </c>
      <c r="G296" t="s">
        <v>104</v>
      </c>
      <c r="H296" t="s">
        <v>1662</v>
      </c>
      <c r="I296">
        <v>0.99</v>
      </c>
      <c r="J296">
        <v>1</v>
      </c>
      <c r="K296">
        <v>-0.03</v>
      </c>
    </row>
    <row r="297" spans="2:11" x14ac:dyDescent="0.25">
      <c r="B297" t="s">
        <v>3287</v>
      </c>
      <c r="C297" t="s">
        <v>118</v>
      </c>
      <c r="D297" t="s">
        <v>130</v>
      </c>
      <c r="E297" t="s">
        <v>1649</v>
      </c>
      <c r="F297" t="s">
        <v>59</v>
      </c>
      <c r="G297" t="s">
        <v>105</v>
      </c>
      <c r="H297" t="s">
        <v>1662</v>
      </c>
      <c r="I297">
        <v>1.05</v>
      </c>
      <c r="J297">
        <v>1.44</v>
      </c>
      <c r="K297">
        <v>-1.77E-2</v>
      </c>
    </row>
    <row r="298" spans="2:11" x14ac:dyDescent="0.25">
      <c r="B298" t="s">
        <v>3288</v>
      </c>
      <c r="C298" t="s">
        <v>118</v>
      </c>
      <c r="D298" t="s">
        <v>130</v>
      </c>
      <c r="E298" t="s">
        <v>1649</v>
      </c>
      <c r="F298" t="s">
        <v>59</v>
      </c>
      <c r="G298" t="s">
        <v>106</v>
      </c>
      <c r="H298" t="s">
        <v>1662</v>
      </c>
      <c r="I298">
        <v>0</v>
      </c>
      <c r="J298">
        <v>0</v>
      </c>
      <c r="K298">
        <v>0</v>
      </c>
    </row>
    <row r="299" spans="2:11" x14ac:dyDescent="0.25">
      <c r="B299" t="s">
        <v>3289</v>
      </c>
      <c r="C299" t="s">
        <v>118</v>
      </c>
      <c r="D299" t="s">
        <v>130</v>
      </c>
      <c r="E299" t="s">
        <v>1649</v>
      </c>
      <c r="F299" t="s">
        <v>59</v>
      </c>
      <c r="G299" t="s">
        <v>107</v>
      </c>
      <c r="H299" t="s">
        <v>1662</v>
      </c>
      <c r="I299">
        <v>1.08</v>
      </c>
      <c r="J299">
        <v>1.24</v>
      </c>
      <c r="K299">
        <v>-1.8100000000000002E-2</v>
      </c>
    </row>
    <row r="300" spans="2:11" x14ac:dyDescent="0.25">
      <c r="B300" t="s">
        <v>3290</v>
      </c>
      <c r="C300" t="s">
        <v>118</v>
      </c>
      <c r="D300" t="s">
        <v>130</v>
      </c>
      <c r="E300" t="s">
        <v>1649</v>
      </c>
      <c r="F300" t="s">
        <v>59</v>
      </c>
      <c r="G300" t="s">
        <v>108</v>
      </c>
      <c r="H300" t="s">
        <v>1662</v>
      </c>
      <c r="I300">
        <v>1.0900000000000001</v>
      </c>
      <c r="J300">
        <v>1.45</v>
      </c>
      <c r="K300">
        <v>-1.9599999999999999E-2</v>
      </c>
    </row>
    <row r="301" spans="2:11" x14ac:dyDescent="0.25">
      <c r="B301" t="s">
        <v>3291</v>
      </c>
      <c r="C301" t="s">
        <v>118</v>
      </c>
      <c r="D301" t="s">
        <v>130</v>
      </c>
      <c r="E301" t="s">
        <v>1649</v>
      </c>
      <c r="F301" t="s">
        <v>59</v>
      </c>
      <c r="G301" t="s">
        <v>109</v>
      </c>
      <c r="H301" t="s">
        <v>1662</v>
      </c>
      <c r="I301">
        <v>1.1000000000000001</v>
      </c>
      <c r="J301">
        <v>1.47</v>
      </c>
      <c r="K301">
        <v>-2.1100000000000001E-2</v>
      </c>
    </row>
    <row r="302" spans="2:11" x14ac:dyDescent="0.25">
      <c r="B302" t="s">
        <v>3292</v>
      </c>
      <c r="C302" t="s">
        <v>118</v>
      </c>
      <c r="D302" t="s">
        <v>130</v>
      </c>
      <c r="E302" t="s">
        <v>1649</v>
      </c>
      <c r="F302" t="s">
        <v>59</v>
      </c>
      <c r="G302" t="s">
        <v>110</v>
      </c>
      <c r="H302" t="s">
        <v>1662</v>
      </c>
      <c r="I302">
        <v>0</v>
      </c>
      <c r="J302">
        <v>0</v>
      </c>
      <c r="K302">
        <v>0</v>
      </c>
    </row>
    <row r="303" spans="2:11" x14ac:dyDescent="0.25">
      <c r="B303" t="s">
        <v>3293</v>
      </c>
      <c r="C303" t="s">
        <v>118</v>
      </c>
      <c r="D303" t="s">
        <v>130</v>
      </c>
      <c r="E303" t="s">
        <v>1649</v>
      </c>
      <c r="F303" t="s">
        <v>59</v>
      </c>
      <c r="G303" t="s">
        <v>111</v>
      </c>
      <c r="H303" t="s">
        <v>1662</v>
      </c>
      <c r="I303">
        <v>0</v>
      </c>
      <c r="J303">
        <v>0</v>
      </c>
      <c r="K303">
        <v>0</v>
      </c>
    </row>
    <row r="304" spans="2:11" x14ac:dyDescent="0.25">
      <c r="B304" t="s">
        <v>3294</v>
      </c>
      <c r="C304" t="s">
        <v>118</v>
      </c>
      <c r="D304" t="s">
        <v>130</v>
      </c>
      <c r="E304" t="s">
        <v>1649</v>
      </c>
      <c r="F304" t="s">
        <v>59</v>
      </c>
      <c r="G304" t="s">
        <v>112</v>
      </c>
      <c r="H304" t="s">
        <v>1662</v>
      </c>
      <c r="I304">
        <v>1.1100000000000001</v>
      </c>
      <c r="J304">
        <v>1.55</v>
      </c>
      <c r="K304">
        <v>-2.3300000000000001E-2</v>
      </c>
    </row>
    <row r="305" spans="2:11" x14ac:dyDescent="0.25">
      <c r="B305" t="s">
        <v>3295</v>
      </c>
      <c r="C305" t="s">
        <v>118</v>
      </c>
      <c r="D305" t="s">
        <v>130</v>
      </c>
      <c r="E305" t="s">
        <v>1649</v>
      </c>
      <c r="F305" t="s">
        <v>59</v>
      </c>
      <c r="G305" t="s">
        <v>113</v>
      </c>
      <c r="H305" t="s">
        <v>1662</v>
      </c>
      <c r="I305">
        <v>1.1299999999999999</v>
      </c>
      <c r="J305">
        <v>1.45</v>
      </c>
      <c r="K305">
        <v>-2.41E-2</v>
      </c>
    </row>
    <row r="306" spans="2:11" x14ac:dyDescent="0.25">
      <c r="B306" t="s">
        <v>3296</v>
      </c>
      <c r="C306" t="s">
        <v>118</v>
      </c>
      <c r="D306" t="s">
        <v>130</v>
      </c>
      <c r="E306" t="s">
        <v>1649</v>
      </c>
      <c r="F306" t="s">
        <v>59</v>
      </c>
      <c r="G306" t="s">
        <v>114</v>
      </c>
      <c r="H306" t="s">
        <v>1662</v>
      </c>
      <c r="I306">
        <v>1.19</v>
      </c>
      <c r="J306">
        <v>1.47</v>
      </c>
      <c r="K306">
        <v>-1.4200000000000001E-2</v>
      </c>
    </row>
    <row r="307" spans="2:11" x14ac:dyDescent="0.25">
      <c r="B307" t="s">
        <v>3297</v>
      </c>
      <c r="C307" t="s">
        <v>118</v>
      </c>
      <c r="D307" t="s">
        <v>130</v>
      </c>
      <c r="E307" t="s">
        <v>1649</v>
      </c>
      <c r="F307" t="s">
        <v>59</v>
      </c>
      <c r="G307" t="s">
        <v>115</v>
      </c>
      <c r="H307" t="s">
        <v>1662</v>
      </c>
      <c r="I307">
        <v>0.99</v>
      </c>
      <c r="J307">
        <v>1.0900000000000001</v>
      </c>
      <c r="K307">
        <v>-2.1600000000000001E-2</v>
      </c>
    </row>
    <row r="308" spans="2:11" x14ac:dyDescent="0.25">
      <c r="B308" t="s">
        <v>3298</v>
      </c>
      <c r="C308" t="s">
        <v>118</v>
      </c>
      <c r="D308" t="s">
        <v>130</v>
      </c>
      <c r="E308" t="s">
        <v>1649</v>
      </c>
      <c r="F308" t="s">
        <v>62</v>
      </c>
      <c r="G308" t="s">
        <v>48</v>
      </c>
      <c r="H308" t="s">
        <v>1662</v>
      </c>
      <c r="I308">
        <v>0</v>
      </c>
      <c r="J308">
        <v>0</v>
      </c>
      <c r="K308">
        <v>0</v>
      </c>
    </row>
    <row r="309" spans="2:11" x14ac:dyDescent="0.25">
      <c r="B309" t="s">
        <v>3299</v>
      </c>
      <c r="C309" t="s">
        <v>118</v>
      </c>
      <c r="D309" t="s">
        <v>130</v>
      </c>
      <c r="E309" t="s">
        <v>1649</v>
      </c>
      <c r="F309" t="s">
        <v>62</v>
      </c>
      <c r="G309" t="s">
        <v>101</v>
      </c>
      <c r="H309" t="s">
        <v>1662</v>
      </c>
      <c r="I309">
        <v>0</v>
      </c>
      <c r="J309">
        <v>0</v>
      </c>
      <c r="K309">
        <v>0</v>
      </c>
    </row>
    <row r="310" spans="2:11" x14ac:dyDescent="0.25">
      <c r="B310" t="s">
        <v>3300</v>
      </c>
      <c r="C310" t="s">
        <v>118</v>
      </c>
      <c r="D310" t="s">
        <v>130</v>
      </c>
      <c r="E310" t="s">
        <v>1649</v>
      </c>
      <c r="F310" t="s">
        <v>62</v>
      </c>
      <c r="G310" t="s">
        <v>102</v>
      </c>
      <c r="H310" t="s">
        <v>1662</v>
      </c>
      <c r="I310">
        <v>0</v>
      </c>
      <c r="J310">
        <v>0</v>
      </c>
      <c r="K310">
        <v>0</v>
      </c>
    </row>
    <row r="311" spans="2:11" x14ac:dyDescent="0.25">
      <c r="B311" t="s">
        <v>3301</v>
      </c>
      <c r="C311" t="s">
        <v>118</v>
      </c>
      <c r="D311" t="s">
        <v>130</v>
      </c>
      <c r="E311" t="s">
        <v>1649</v>
      </c>
      <c r="F311" t="s">
        <v>62</v>
      </c>
      <c r="G311" t="s">
        <v>103</v>
      </c>
      <c r="H311" t="s">
        <v>1662</v>
      </c>
      <c r="I311">
        <v>0</v>
      </c>
      <c r="J311">
        <v>0</v>
      </c>
      <c r="K311">
        <v>0</v>
      </c>
    </row>
    <row r="312" spans="2:11" x14ac:dyDescent="0.25">
      <c r="B312" t="s">
        <v>3302</v>
      </c>
      <c r="C312" t="s">
        <v>118</v>
      </c>
      <c r="D312" t="s">
        <v>130</v>
      </c>
      <c r="E312" t="s">
        <v>1649</v>
      </c>
      <c r="F312" t="s">
        <v>62</v>
      </c>
      <c r="G312" t="s">
        <v>104</v>
      </c>
      <c r="H312" t="s">
        <v>1662</v>
      </c>
      <c r="I312">
        <v>0.99</v>
      </c>
      <c r="J312">
        <v>1.03</v>
      </c>
      <c r="K312">
        <v>-0.03</v>
      </c>
    </row>
    <row r="313" spans="2:11" x14ac:dyDescent="0.25">
      <c r="B313" t="s">
        <v>3303</v>
      </c>
      <c r="C313" t="s">
        <v>118</v>
      </c>
      <c r="D313" t="s">
        <v>130</v>
      </c>
      <c r="E313" t="s">
        <v>1649</v>
      </c>
      <c r="F313" t="s">
        <v>62</v>
      </c>
      <c r="G313" t="s">
        <v>105</v>
      </c>
      <c r="H313" t="s">
        <v>1662</v>
      </c>
      <c r="I313">
        <v>1.02</v>
      </c>
      <c r="J313">
        <v>1.18</v>
      </c>
      <c r="K313">
        <v>-1.9099999999999999E-2</v>
      </c>
    </row>
    <row r="314" spans="2:11" x14ac:dyDescent="0.25">
      <c r="B314" t="s">
        <v>3304</v>
      </c>
      <c r="C314" t="s">
        <v>118</v>
      </c>
      <c r="D314" t="s">
        <v>130</v>
      </c>
      <c r="E314" t="s">
        <v>1649</v>
      </c>
      <c r="F314" t="s">
        <v>62</v>
      </c>
      <c r="G314" t="s">
        <v>106</v>
      </c>
      <c r="H314" t="s">
        <v>1662</v>
      </c>
      <c r="I314">
        <v>0</v>
      </c>
      <c r="J314">
        <v>0</v>
      </c>
      <c r="K314">
        <v>0</v>
      </c>
    </row>
    <row r="315" spans="2:11" x14ac:dyDescent="0.25">
      <c r="B315" t="s">
        <v>3305</v>
      </c>
      <c r="C315" t="s">
        <v>118</v>
      </c>
      <c r="D315" t="s">
        <v>130</v>
      </c>
      <c r="E315" t="s">
        <v>1649</v>
      </c>
      <c r="F315" t="s">
        <v>62</v>
      </c>
      <c r="G315" t="s">
        <v>107</v>
      </c>
      <c r="H315" t="s">
        <v>1662</v>
      </c>
      <c r="I315">
        <v>1.0900000000000001</v>
      </c>
      <c r="J315">
        <v>1.27</v>
      </c>
      <c r="K315">
        <v>-1.61E-2</v>
      </c>
    </row>
    <row r="316" spans="2:11" x14ac:dyDescent="0.25">
      <c r="B316" t="s">
        <v>3306</v>
      </c>
      <c r="C316" t="s">
        <v>118</v>
      </c>
      <c r="D316" t="s">
        <v>130</v>
      </c>
      <c r="E316" t="s">
        <v>1649</v>
      </c>
      <c r="F316" t="s">
        <v>62</v>
      </c>
      <c r="G316" t="s">
        <v>108</v>
      </c>
      <c r="H316" t="s">
        <v>1662</v>
      </c>
      <c r="I316">
        <v>1.1200000000000001</v>
      </c>
      <c r="J316">
        <v>1.41</v>
      </c>
      <c r="K316">
        <v>-1.77E-2</v>
      </c>
    </row>
    <row r="317" spans="2:11" x14ac:dyDescent="0.25">
      <c r="B317" t="s">
        <v>3307</v>
      </c>
      <c r="C317" t="s">
        <v>118</v>
      </c>
      <c r="D317" t="s">
        <v>130</v>
      </c>
      <c r="E317" t="s">
        <v>1649</v>
      </c>
      <c r="F317" t="s">
        <v>62</v>
      </c>
      <c r="G317" t="s">
        <v>109</v>
      </c>
      <c r="H317" t="s">
        <v>1662</v>
      </c>
      <c r="I317">
        <v>1.1100000000000001</v>
      </c>
      <c r="J317">
        <v>1.52</v>
      </c>
      <c r="K317">
        <v>-2.01E-2</v>
      </c>
    </row>
    <row r="318" spans="2:11" x14ac:dyDescent="0.25">
      <c r="B318" t="s">
        <v>3308</v>
      </c>
      <c r="C318" t="s">
        <v>118</v>
      </c>
      <c r="D318" t="s">
        <v>130</v>
      </c>
      <c r="E318" t="s">
        <v>1649</v>
      </c>
      <c r="F318" t="s">
        <v>62</v>
      </c>
      <c r="G318" t="s">
        <v>110</v>
      </c>
      <c r="H318" t="s">
        <v>1662</v>
      </c>
      <c r="I318">
        <v>0</v>
      </c>
      <c r="J318">
        <v>0</v>
      </c>
      <c r="K318">
        <v>0</v>
      </c>
    </row>
    <row r="319" spans="2:11" x14ac:dyDescent="0.25">
      <c r="B319" t="s">
        <v>3309</v>
      </c>
      <c r="C319" t="s">
        <v>118</v>
      </c>
      <c r="D319" t="s">
        <v>130</v>
      </c>
      <c r="E319" t="s">
        <v>1649</v>
      </c>
      <c r="F319" t="s">
        <v>62</v>
      </c>
      <c r="G319" t="s">
        <v>111</v>
      </c>
      <c r="H319" t="s">
        <v>1662</v>
      </c>
      <c r="I319">
        <v>0</v>
      </c>
      <c r="J319">
        <v>0</v>
      </c>
      <c r="K319">
        <v>0</v>
      </c>
    </row>
    <row r="320" spans="2:11" x14ac:dyDescent="0.25">
      <c r="B320" t="s">
        <v>3310</v>
      </c>
      <c r="C320" t="s">
        <v>118</v>
      </c>
      <c r="D320" t="s">
        <v>130</v>
      </c>
      <c r="E320" t="s">
        <v>1649</v>
      </c>
      <c r="F320" t="s">
        <v>62</v>
      </c>
      <c r="G320" t="s">
        <v>112</v>
      </c>
      <c r="H320" t="s">
        <v>1662</v>
      </c>
      <c r="I320">
        <v>1.1200000000000001</v>
      </c>
      <c r="J320">
        <v>1.33</v>
      </c>
      <c r="K320">
        <v>-2.2499999999999999E-2</v>
      </c>
    </row>
    <row r="321" spans="2:11" x14ac:dyDescent="0.25">
      <c r="B321" t="s">
        <v>3311</v>
      </c>
      <c r="C321" t="s">
        <v>118</v>
      </c>
      <c r="D321" t="s">
        <v>130</v>
      </c>
      <c r="E321" t="s">
        <v>1649</v>
      </c>
      <c r="F321" t="s">
        <v>62</v>
      </c>
      <c r="G321" t="s">
        <v>113</v>
      </c>
      <c r="H321" t="s">
        <v>1662</v>
      </c>
      <c r="I321">
        <v>1.1299999999999999</v>
      </c>
      <c r="J321">
        <v>1.43</v>
      </c>
      <c r="K321">
        <v>-2.3300000000000001E-2</v>
      </c>
    </row>
    <row r="322" spans="2:11" x14ac:dyDescent="0.25">
      <c r="B322" t="s">
        <v>3312</v>
      </c>
      <c r="C322" t="s">
        <v>118</v>
      </c>
      <c r="D322" t="s">
        <v>130</v>
      </c>
      <c r="E322" t="s">
        <v>1649</v>
      </c>
      <c r="F322" t="s">
        <v>62</v>
      </c>
      <c r="G322" t="s">
        <v>114</v>
      </c>
      <c r="H322" t="s">
        <v>1662</v>
      </c>
      <c r="I322">
        <v>1.2</v>
      </c>
      <c r="J322">
        <v>1.48</v>
      </c>
      <c r="K322">
        <v>-1.3100000000000001E-2</v>
      </c>
    </row>
    <row r="323" spans="2:11" x14ac:dyDescent="0.25">
      <c r="B323" t="s">
        <v>3313</v>
      </c>
      <c r="C323" t="s">
        <v>118</v>
      </c>
      <c r="D323" t="s">
        <v>130</v>
      </c>
      <c r="E323" t="s">
        <v>1649</v>
      </c>
      <c r="F323" t="s">
        <v>62</v>
      </c>
      <c r="G323" t="s">
        <v>115</v>
      </c>
      <c r="H323" t="s">
        <v>1662</v>
      </c>
      <c r="I323">
        <v>0.99</v>
      </c>
      <c r="J323">
        <v>1.07</v>
      </c>
      <c r="K323">
        <v>-1.9900000000000001E-2</v>
      </c>
    </row>
    <row r="324" spans="2:11" x14ac:dyDescent="0.25">
      <c r="B324" t="s">
        <v>3314</v>
      </c>
      <c r="C324" t="s">
        <v>118</v>
      </c>
      <c r="D324" t="s">
        <v>130</v>
      </c>
      <c r="E324" t="s">
        <v>1649</v>
      </c>
      <c r="F324" t="s">
        <v>100</v>
      </c>
      <c r="G324" t="s">
        <v>48</v>
      </c>
      <c r="H324" t="s">
        <v>1662</v>
      </c>
      <c r="I324">
        <v>0</v>
      </c>
      <c r="J324">
        <v>0</v>
      </c>
      <c r="K324">
        <v>0</v>
      </c>
    </row>
    <row r="325" spans="2:11" x14ac:dyDescent="0.25">
      <c r="B325" t="s">
        <v>3315</v>
      </c>
      <c r="C325" t="s">
        <v>118</v>
      </c>
      <c r="D325" t="s">
        <v>130</v>
      </c>
      <c r="E325" t="s">
        <v>1649</v>
      </c>
      <c r="F325" t="s">
        <v>100</v>
      </c>
      <c r="G325" t="s">
        <v>101</v>
      </c>
      <c r="H325" t="s">
        <v>1662</v>
      </c>
      <c r="I325">
        <v>0</v>
      </c>
      <c r="J325">
        <v>0</v>
      </c>
      <c r="K325">
        <v>0</v>
      </c>
    </row>
    <row r="326" spans="2:11" x14ac:dyDescent="0.25">
      <c r="B326" t="s">
        <v>3316</v>
      </c>
      <c r="C326" t="s">
        <v>118</v>
      </c>
      <c r="D326" t="s">
        <v>130</v>
      </c>
      <c r="E326" t="s">
        <v>1649</v>
      </c>
      <c r="F326" t="s">
        <v>100</v>
      </c>
      <c r="G326" t="s">
        <v>102</v>
      </c>
      <c r="H326" t="s">
        <v>1662</v>
      </c>
      <c r="I326">
        <v>0</v>
      </c>
      <c r="J326">
        <v>0</v>
      </c>
      <c r="K326">
        <v>0</v>
      </c>
    </row>
    <row r="327" spans="2:11" x14ac:dyDescent="0.25">
      <c r="B327" t="s">
        <v>3317</v>
      </c>
      <c r="C327" t="s">
        <v>118</v>
      </c>
      <c r="D327" t="s">
        <v>130</v>
      </c>
      <c r="E327" t="s">
        <v>1649</v>
      </c>
      <c r="F327" t="s">
        <v>100</v>
      </c>
      <c r="G327" t="s">
        <v>103</v>
      </c>
      <c r="H327" t="s">
        <v>1662</v>
      </c>
      <c r="I327">
        <v>0</v>
      </c>
      <c r="J327">
        <v>0</v>
      </c>
      <c r="K327">
        <v>0</v>
      </c>
    </row>
    <row r="328" spans="2:11" x14ac:dyDescent="0.25">
      <c r="B328" t="s">
        <v>3318</v>
      </c>
      <c r="C328" t="s">
        <v>118</v>
      </c>
      <c r="D328" t="s">
        <v>130</v>
      </c>
      <c r="E328" t="s">
        <v>1649</v>
      </c>
      <c r="F328" t="s">
        <v>100</v>
      </c>
      <c r="G328" t="s">
        <v>104</v>
      </c>
      <c r="H328" t="s">
        <v>1662</v>
      </c>
      <c r="I328">
        <v>1.02</v>
      </c>
      <c r="J328">
        <v>1.31</v>
      </c>
      <c r="K328">
        <v>-2.3699999999999999E-2</v>
      </c>
    </row>
    <row r="329" spans="2:11" x14ac:dyDescent="0.25">
      <c r="B329" t="s">
        <v>3319</v>
      </c>
      <c r="C329" t="s">
        <v>118</v>
      </c>
      <c r="D329" t="s">
        <v>130</v>
      </c>
      <c r="E329" t="s">
        <v>1649</v>
      </c>
      <c r="F329" t="s">
        <v>100</v>
      </c>
      <c r="G329" t="s">
        <v>105</v>
      </c>
      <c r="H329" t="s">
        <v>1662</v>
      </c>
      <c r="I329">
        <v>1.02</v>
      </c>
      <c r="J329">
        <v>1.26</v>
      </c>
      <c r="K329">
        <v>-1.8800000000000001E-2</v>
      </c>
    </row>
    <row r="330" spans="2:11" x14ac:dyDescent="0.25">
      <c r="B330" t="s">
        <v>3320</v>
      </c>
      <c r="C330" t="s">
        <v>118</v>
      </c>
      <c r="D330" t="s">
        <v>130</v>
      </c>
      <c r="E330" t="s">
        <v>1649</v>
      </c>
      <c r="F330" t="s">
        <v>100</v>
      </c>
      <c r="G330" t="s">
        <v>106</v>
      </c>
      <c r="H330" t="s">
        <v>1662</v>
      </c>
      <c r="I330">
        <v>0</v>
      </c>
      <c r="J330">
        <v>0</v>
      </c>
      <c r="K330">
        <v>0</v>
      </c>
    </row>
    <row r="331" spans="2:11" x14ac:dyDescent="0.25">
      <c r="B331" t="s">
        <v>3321</v>
      </c>
      <c r="C331" t="s">
        <v>118</v>
      </c>
      <c r="D331" t="s">
        <v>130</v>
      </c>
      <c r="E331" t="s">
        <v>1649</v>
      </c>
      <c r="F331" t="s">
        <v>100</v>
      </c>
      <c r="G331" t="s">
        <v>107</v>
      </c>
      <c r="H331" t="s">
        <v>1662</v>
      </c>
      <c r="I331">
        <v>1.0900000000000001</v>
      </c>
      <c r="J331">
        <v>1.31</v>
      </c>
      <c r="K331">
        <v>-1.61E-2</v>
      </c>
    </row>
    <row r="332" spans="2:11" x14ac:dyDescent="0.25">
      <c r="B332" t="s">
        <v>3322</v>
      </c>
      <c r="C332" t="s">
        <v>118</v>
      </c>
      <c r="D332" t="s">
        <v>130</v>
      </c>
      <c r="E332" t="s">
        <v>1649</v>
      </c>
      <c r="F332" t="s">
        <v>100</v>
      </c>
      <c r="G332" t="s">
        <v>108</v>
      </c>
      <c r="H332" t="s">
        <v>1662</v>
      </c>
      <c r="I332">
        <v>1.1000000000000001</v>
      </c>
      <c r="J332">
        <v>1.49</v>
      </c>
      <c r="K332">
        <v>-1.7899999999999999E-2</v>
      </c>
    </row>
    <row r="333" spans="2:11" x14ac:dyDescent="0.25">
      <c r="B333" t="s">
        <v>3323</v>
      </c>
      <c r="C333" t="s">
        <v>118</v>
      </c>
      <c r="D333" t="s">
        <v>130</v>
      </c>
      <c r="E333" t="s">
        <v>1649</v>
      </c>
      <c r="F333" t="s">
        <v>100</v>
      </c>
      <c r="G333" t="s">
        <v>109</v>
      </c>
      <c r="H333" t="s">
        <v>1662</v>
      </c>
      <c r="I333">
        <v>1.1100000000000001</v>
      </c>
      <c r="J333">
        <v>1.47</v>
      </c>
      <c r="K333">
        <v>-0.02</v>
      </c>
    </row>
    <row r="334" spans="2:11" x14ac:dyDescent="0.25">
      <c r="B334" t="s">
        <v>3324</v>
      </c>
      <c r="C334" t="s">
        <v>118</v>
      </c>
      <c r="D334" t="s">
        <v>130</v>
      </c>
      <c r="E334" t="s">
        <v>1649</v>
      </c>
      <c r="F334" t="s">
        <v>100</v>
      </c>
      <c r="G334" t="s">
        <v>110</v>
      </c>
      <c r="H334" t="s">
        <v>1662</v>
      </c>
      <c r="I334">
        <v>0</v>
      </c>
      <c r="J334">
        <v>0</v>
      </c>
      <c r="K334">
        <v>0</v>
      </c>
    </row>
    <row r="335" spans="2:11" x14ac:dyDescent="0.25">
      <c r="B335" t="s">
        <v>3325</v>
      </c>
      <c r="C335" t="s">
        <v>118</v>
      </c>
      <c r="D335" t="s">
        <v>130</v>
      </c>
      <c r="E335" t="s">
        <v>1649</v>
      </c>
      <c r="F335" t="s">
        <v>100</v>
      </c>
      <c r="G335" t="s">
        <v>111</v>
      </c>
      <c r="H335" t="s">
        <v>1662</v>
      </c>
      <c r="I335">
        <v>0</v>
      </c>
      <c r="J335">
        <v>0</v>
      </c>
      <c r="K335">
        <v>0</v>
      </c>
    </row>
    <row r="336" spans="2:11" x14ac:dyDescent="0.25">
      <c r="B336" t="s">
        <v>3326</v>
      </c>
      <c r="C336" t="s">
        <v>118</v>
      </c>
      <c r="D336" t="s">
        <v>130</v>
      </c>
      <c r="E336" t="s">
        <v>1649</v>
      </c>
      <c r="F336" t="s">
        <v>100</v>
      </c>
      <c r="G336" t="s">
        <v>112</v>
      </c>
      <c r="H336" t="s">
        <v>1662</v>
      </c>
      <c r="I336">
        <v>1.1100000000000001</v>
      </c>
      <c r="J336">
        <v>1.53</v>
      </c>
      <c r="K336">
        <v>-2.2700000000000001E-2</v>
      </c>
    </row>
    <row r="337" spans="2:11" x14ac:dyDescent="0.25">
      <c r="B337" t="s">
        <v>3327</v>
      </c>
      <c r="C337" t="s">
        <v>118</v>
      </c>
      <c r="D337" t="s">
        <v>130</v>
      </c>
      <c r="E337" t="s">
        <v>1649</v>
      </c>
      <c r="F337" t="s">
        <v>100</v>
      </c>
      <c r="G337" t="s">
        <v>113</v>
      </c>
      <c r="H337" t="s">
        <v>1662</v>
      </c>
      <c r="I337">
        <v>1.1299999999999999</v>
      </c>
      <c r="J337">
        <v>1.49</v>
      </c>
      <c r="K337">
        <v>-2.41E-2</v>
      </c>
    </row>
    <row r="338" spans="2:11" x14ac:dyDescent="0.25">
      <c r="B338" t="s">
        <v>3328</v>
      </c>
      <c r="C338" t="s">
        <v>118</v>
      </c>
      <c r="D338" t="s">
        <v>130</v>
      </c>
      <c r="E338" t="s">
        <v>1649</v>
      </c>
      <c r="F338" t="s">
        <v>100</v>
      </c>
      <c r="G338" t="s">
        <v>114</v>
      </c>
      <c r="H338" t="s">
        <v>1662</v>
      </c>
      <c r="I338">
        <v>1.2</v>
      </c>
      <c r="J338">
        <v>1.5</v>
      </c>
      <c r="K338">
        <v>-1.32E-2</v>
      </c>
    </row>
    <row r="339" spans="2:11" x14ac:dyDescent="0.25">
      <c r="B339" t="s">
        <v>3329</v>
      </c>
      <c r="C339" t="s">
        <v>118</v>
      </c>
      <c r="D339" t="s">
        <v>130</v>
      </c>
      <c r="E339" t="s">
        <v>1649</v>
      </c>
      <c r="F339" t="s">
        <v>100</v>
      </c>
      <c r="G339" t="s">
        <v>115</v>
      </c>
      <c r="H339" t="s">
        <v>1662</v>
      </c>
      <c r="I339">
        <v>0.98</v>
      </c>
      <c r="J339">
        <v>1.08</v>
      </c>
      <c r="K339">
        <v>-2.47E-2</v>
      </c>
    </row>
    <row r="340" spans="2:11" x14ac:dyDescent="0.25">
      <c r="B340" t="s">
        <v>3330</v>
      </c>
      <c r="C340" t="s">
        <v>118</v>
      </c>
      <c r="D340" t="s">
        <v>130</v>
      </c>
      <c r="E340" t="s">
        <v>1650</v>
      </c>
      <c r="F340" t="s">
        <v>47</v>
      </c>
      <c r="G340" t="s">
        <v>48</v>
      </c>
      <c r="H340" t="s">
        <v>1662</v>
      </c>
      <c r="I340">
        <v>0</v>
      </c>
      <c r="J340">
        <v>0</v>
      </c>
      <c r="K340">
        <v>0</v>
      </c>
    </row>
    <row r="341" spans="2:11" x14ac:dyDescent="0.25">
      <c r="B341" t="s">
        <v>3331</v>
      </c>
      <c r="C341" t="s">
        <v>118</v>
      </c>
      <c r="D341" t="s">
        <v>130</v>
      </c>
      <c r="E341" t="s">
        <v>1650</v>
      </c>
      <c r="F341" t="s">
        <v>47</v>
      </c>
      <c r="G341" t="s">
        <v>101</v>
      </c>
      <c r="H341" t="s">
        <v>1662</v>
      </c>
      <c r="I341">
        <v>0</v>
      </c>
      <c r="J341">
        <v>0</v>
      </c>
      <c r="K341">
        <v>0</v>
      </c>
    </row>
    <row r="342" spans="2:11" x14ac:dyDescent="0.25">
      <c r="B342" t="s">
        <v>3332</v>
      </c>
      <c r="C342" t="s">
        <v>118</v>
      </c>
      <c r="D342" t="s">
        <v>130</v>
      </c>
      <c r="E342" t="s">
        <v>1650</v>
      </c>
      <c r="F342" t="s">
        <v>47</v>
      </c>
      <c r="G342" t="s">
        <v>102</v>
      </c>
      <c r="H342" t="s">
        <v>1662</v>
      </c>
      <c r="I342">
        <v>0</v>
      </c>
      <c r="J342">
        <v>0</v>
      </c>
      <c r="K342">
        <v>0</v>
      </c>
    </row>
    <row r="343" spans="2:11" x14ac:dyDescent="0.25">
      <c r="B343" t="s">
        <v>3333</v>
      </c>
      <c r="C343" t="s">
        <v>118</v>
      </c>
      <c r="D343" t="s">
        <v>130</v>
      </c>
      <c r="E343" t="s">
        <v>1650</v>
      </c>
      <c r="F343" t="s">
        <v>47</v>
      </c>
      <c r="G343" t="s">
        <v>103</v>
      </c>
      <c r="H343" t="s">
        <v>1662</v>
      </c>
      <c r="I343">
        <v>0</v>
      </c>
      <c r="J343">
        <v>0</v>
      </c>
      <c r="K343">
        <v>0</v>
      </c>
    </row>
    <row r="344" spans="2:11" x14ac:dyDescent="0.25">
      <c r="B344" t="s">
        <v>3334</v>
      </c>
      <c r="C344" t="s">
        <v>118</v>
      </c>
      <c r="D344" t="s">
        <v>130</v>
      </c>
      <c r="E344" t="s">
        <v>1650</v>
      </c>
      <c r="F344" t="s">
        <v>47</v>
      </c>
      <c r="G344" t="s">
        <v>104</v>
      </c>
      <c r="H344" t="s">
        <v>1662</v>
      </c>
      <c r="I344">
        <v>0.99</v>
      </c>
      <c r="J344">
        <v>1.01</v>
      </c>
      <c r="K344">
        <v>-2.93E-2</v>
      </c>
    </row>
    <row r="345" spans="2:11" x14ac:dyDescent="0.25">
      <c r="B345" t="s">
        <v>3335</v>
      </c>
      <c r="C345" t="s">
        <v>118</v>
      </c>
      <c r="D345" t="s">
        <v>130</v>
      </c>
      <c r="E345" t="s">
        <v>1650</v>
      </c>
      <c r="F345" t="s">
        <v>47</v>
      </c>
      <c r="G345" t="s">
        <v>105</v>
      </c>
      <c r="H345" t="s">
        <v>1662</v>
      </c>
      <c r="I345">
        <v>1.01</v>
      </c>
      <c r="J345">
        <v>1.1499999999999999</v>
      </c>
      <c r="K345">
        <v>-1.5100000000000001E-2</v>
      </c>
    </row>
    <row r="346" spans="2:11" x14ac:dyDescent="0.25">
      <c r="B346" t="s">
        <v>3336</v>
      </c>
      <c r="C346" t="s">
        <v>118</v>
      </c>
      <c r="D346" t="s">
        <v>130</v>
      </c>
      <c r="E346" t="s">
        <v>1650</v>
      </c>
      <c r="F346" t="s">
        <v>47</v>
      </c>
      <c r="G346" t="s">
        <v>106</v>
      </c>
      <c r="H346" t="s">
        <v>1662</v>
      </c>
      <c r="I346">
        <v>0</v>
      </c>
      <c r="J346">
        <v>0</v>
      </c>
      <c r="K346">
        <v>0</v>
      </c>
    </row>
    <row r="347" spans="2:11" x14ac:dyDescent="0.25">
      <c r="B347" t="s">
        <v>3337</v>
      </c>
      <c r="C347" t="s">
        <v>118</v>
      </c>
      <c r="D347" t="s">
        <v>130</v>
      </c>
      <c r="E347" t="s">
        <v>1650</v>
      </c>
      <c r="F347" t="s">
        <v>47</v>
      </c>
      <c r="G347" t="s">
        <v>107</v>
      </c>
      <c r="H347" t="s">
        <v>1662</v>
      </c>
      <c r="I347">
        <v>1.04</v>
      </c>
      <c r="J347">
        <v>1.27</v>
      </c>
      <c r="K347">
        <v>-1.5299999999999999E-2</v>
      </c>
    </row>
    <row r="348" spans="2:11" x14ac:dyDescent="0.25">
      <c r="B348" t="s">
        <v>3338</v>
      </c>
      <c r="C348" t="s">
        <v>118</v>
      </c>
      <c r="D348" t="s">
        <v>130</v>
      </c>
      <c r="E348" t="s">
        <v>1650</v>
      </c>
      <c r="F348" t="s">
        <v>47</v>
      </c>
      <c r="G348" t="s">
        <v>108</v>
      </c>
      <c r="H348" t="s">
        <v>1662</v>
      </c>
      <c r="I348">
        <v>1.0900000000000001</v>
      </c>
      <c r="J348">
        <v>1.39</v>
      </c>
      <c r="K348">
        <v>-1.54E-2</v>
      </c>
    </row>
    <row r="349" spans="2:11" x14ac:dyDescent="0.25">
      <c r="B349" t="s">
        <v>3339</v>
      </c>
      <c r="C349" t="s">
        <v>118</v>
      </c>
      <c r="D349" t="s">
        <v>130</v>
      </c>
      <c r="E349" t="s">
        <v>1650</v>
      </c>
      <c r="F349" t="s">
        <v>47</v>
      </c>
      <c r="G349" t="s">
        <v>109</v>
      </c>
      <c r="H349" t="s">
        <v>1662</v>
      </c>
      <c r="I349">
        <v>1.08</v>
      </c>
      <c r="J349">
        <v>1.46</v>
      </c>
      <c r="K349">
        <v>-1.54E-2</v>
      </c>
    </row>
    <row r="350" spans="2:11" x14ac:dyDescent="0.25">
      <c r="B350" t="s">
        <v>3340</v>
      </c>
      <c r="C350" t="s">
        <v>118</v>
      </c>
      <c r="D350" t="s">
        <v>130</v>
      </c>
      <c r="E350" t="s">
        <v>1650</v>
      </c>
      <c r="F350" t="s">
        <v>47</v>
      </c>
      <c r="G350" t="s">
        <v>110</v>
      </c>
      <c r="H350" t="s">
        <v>1662</v>
      </c>
      <c r="I350">
        <v>0</v>
      </c>
      <c r="J350">
        <v>0</v>
      </c>
      <c r="K350">
        <v>0</v>
      </c>
    </row>
    <row r="351" spans="2:11" x14ac:dyDescent="0.25">
      <c r="B351" t="s">
        <v>3341</v>
      </c>
      <c r="C351" t="s">
        <v>118</v>
      </c>
      <c r="D351" t="s">
        <v>130</v>
      </c>
      <c r="E351" t="s">
        <v>1650</v>
      </c>
      <c r="F351" t="s">
        <v>47</v>
      </c>
      <c r="G351" t="s">
        <v>111</v>
      </c>
      <c r="H351" t="s">
        <v>1662</v>
      </c>
      <c r="I351">
        <v>0</v>
      </c>
      <c r="J351">
        <v>0</v>
      </c>
      <c r="K351">
        <v>0</v>
      </c>
    </row>
    <row r="352" spans="2:11" x14ac:dyDescent="0.25">
      <c r="B352" t="s">
        <v>3342</v>
      </c>
      <c r="C352" t="s">
        <v>118</v>
      </c>
      <c r="D352" t="s">
        <v>130</v>
      </c>
      <c r="E352" t="s">
        <v>1650</v>
      </c>
      <c r="F352" t="s">
        <v>47</v>
      </c>
      <c r="G352" t="s">
        <v>112</v>
      </c>
      <c r="H352" t="s">
        <v>1662</v>
      </c>
      <c r="I352">
        <v>1.1000000000000001</v>
      </c>
      <c r="J352">
        <v>1.47</v>
      </c>
      <c r="K352">
        <v>-1.72E-2</v>
      </c>
    </row>
    <row r="353" spans="2:11" x14ac:dyDescent="0.25">
      <c r="B353" t="s">
        <v>3343</v>
      </c>
      <c r="C353" t="s">
        <v>118</v>
      </c>
      <c r="D353" t="s">
        <v>130</v>
      </c>
      <c r="E353" t="s">
        <v>1650</v>
      </c>
      <c r="F353" t="s">
        <v>47</v>
      </c>
      <c r="G353" t="s">
        <v>113</v>
      </c>
      <c r="H353" t="s">
        <v>1662</v>
      </c>
      <c r="I353">
        <v>1.1299999999999999</v>
      </c>
      <c r="J353">
        <v>1.43</v>
      </c>
      <c r="K353">
        <v>-1.7500000000000002E-2</v>
      </c>
    </row>
    <row r="354" spans="2:11" x14ac:dyDescent="0.25">
      <c r="B354" t="s">
        <v>3344</v>
      </c>
      <c r="C354" t="s">
        <v>118</v>
      </c>
      <c r="D354" t="s">
        <v>130</v>
      </c>
      <c r="E354" t="s">
        <v>1650</v>
      </c>
      <c r="F354" t="s">
        <v>47</v>
      </c>
      <c r="G354" t="s">
        <v>114</v>
      </c>
      <c r="H354" t="s">
        <v>1662</v>
      </c>
      <c r="I354">
        <v>1.22</v>
      </c>
      <c r="J354">
        <v>1.44</v>
      </c>
      <c r="K354">
        <v>-8.3800000000000003E-3</v>
      </c>
    </row>
    <row r="355" spans="2:11" x14ac:dyDescent="0.25">
      <c r="B355" t="s">
        <v>3345</v>
      </c>
      <c r="C355" t="s">
        <v>118</v>
      </c>
      <c r="D355" t="s">
        <v>130</v>
      </c>
      <c r="E355" t="s">
        <v>1650</v>
      </c>
      <c r="F355" t="s">
        <v>47</v>
      </c>
      <c r="G355" t="s">
        <v>115</v>
      </c>
      <c r="H355" t="s">
        <v>1662</v>
      </c>
      <c r="I355">
        <v>1.01</v>
      </c>
      <c r="J355">
        <v>1.31</v>
      </c>
      <c r="K355">
        <v>-2.2800000000000001E-2</v>
      </c>
    </row>
    <row r="356" spans="2:11" x14ac:dyDescent="0.25">
      <c r="B356" t="s">
        <v>3346</v>
      </c>
      <c r="C356" t="s">
        <v>118</v>
      </c>
      <c r="D356" t="s">
        <v>130</v>
      </c>
      <c r="E356" t="s">
        <v>1650</v>
      </c>
      <c r="F356" t="s">
        <v>67</v>
      </c>
      <c r="G356" t="s">
        <v>48</v>
      </c>
      <c r="H356" t="s">
        <v>1662</v>
      </c>
      <c r="I356">
        <v>0</v>
      </c>
      <c r="J356">
        <v>0</v>
      </c>
      <c r="K356">
        <v>0</v>
      </c>
    </row>
    <row r="357" spans="2:11" x14ac:dyDescent="0.25">
      <c r="B357" t="s">
        <v>3347</v>
      </c>
      <c r="C357" t="s">
        <v>118</v>
      </c>
      <c r="D357" t="s">
        <v>130</v>
      </c>
      <c r="E357" t="s">
        <v>1650</v>
      </c>
      <c r="F357" t="s">
        <v>67</v>
      </c>
      <c r="G357" t="s">
        <v>101</v>
      </c>
      <c r="H357" t="s">
        <v>1662</v>
      </c>
      <c r="I357">
        <v>0</v>
      </c>
      <c r="J357">
        <v>0</v>
      </c>
      <c r="K357">
        <v>0</v>
      </c>
    </row>
    <row r="358" spans="2:11" x14ac:dyDescent="0.25">
      <c r="B358" t="s">
        <v>3348</v>
      </c>
      <c r="C358" t="s">
        <v>118</v>
      </c>
      <c r="D358" t="s">
        <v>130</v>
      </c>
      <c r="E358" t="s">
        <v>1650</v>
      </c>
      <c r="F358" t="s">
        <v>67</v>
      </c>
      <c r="G358" t="s">
        <v>102</v>
      </c>
      <c r="H358" t="s">
        <v>1662</v>
      </c>
      <c r="I358">
        <v>0</v>
      </c>
      <c r="J358">
        <v>0</v>
      </c>
      <c r="K358">
        <v>0</v>
      </c>
    </row>
    <row r="359" spans="2:11" x14ac:dyDescent="0.25">
      <c r="B359" t="s">
        <v>3349</v>
      </c>
      <c r="C359" t="s">
        <v>118</v>
      </c>
      <c r="D359" t="s">
        <v>130</v>
      </c>
      <c r="E359" t="s">
        <v>1650</v>
      </c>
      <c r="F359" t="s">
        <v>67</v>
      </c>
      <c r="G359" t="s">
        <v>103</v>
      </c>
      <c r="H359" t="s">
        <v>1662</v>
      </c>
      <c r="I359">
        <v>0</v>
      </c>
      <c r="J359">
        <v>0</v>
      </c>
      <c r="K359">
        <v>0</v>
      </c>
    </row>
    <row r="360" spans="2:11" x14ac:dyDescent="0.25">
      <c r="B360" t="s">
        <v>3350</v>
      </c>
      <c r="C360" t="s">
        <v>118</v>
      </c>
      <c r="D360" t="s">
        <v>130</v>
      </c>
      <c r="E360" t="s">
        <v>1650</v>
      </c>
      <c r="F360" t="s">
        <v>67</v>
      </c>
      <c r="G360" t="s">
        <v>104</v>
      </c>
      <c r="H360" t="s">
        <v>1662</v>
      </c>
      <c r="I360">
        <v>0.99</v>
      </c>
      <c r="J360">
        <v>1.01</v>
      </c>
      <c r="K360">
        <v>-2.9000000000000001E-2</v>
      </c>
    </row>
    <row r="361" spans="2:11" x14ac:dyDescent="0.25">
      <c r="B361" t="s">
        <v>3351</v>
      </c>
      <c r="C361" t="s">
        <v>118</v>
      </c>
      <c r="D361" t="s">
        <v>130</v>
      </c>
      <c r="E361" t="s">
        <v>1650</v>
      </c>
      <c r="F361" t="s">
        <v>67</v>
      </c>
      <c r="G361" t="s">
        <v>105</v>
      </c>
      <c r="H361" t="s">
        <v>1662</v>
      </c>
      <c r="I361">
        <v>1</v>
      </c>
      <c r="J361">
        <v>1.18</v>
      </c>
      <c r="K361">
        <v>-1.66E-2</v>
      </c>
    </row>
    <row r="362" spans="2:11" x14ac:dyDescent="0.25">
      <c r="B362" t="s">
        <v>3352</v>
      </c>
      <c r="C362" t="s">
        <v>118</v>
      </c>
      <c r="D362" t="s">
        <v>130</v>
      </c>
      <c r="E362" t="s">
        <v>1650</v>
      </c>
      <c r="F362" t="s">
        <v>67</v>
      </c>
      <c r="G362" t="s">
        <v>106</v>
      </c>
      <c r="H362" t="s">
        <v>1662</v>
      </c>
      <c r="I362">
        <v>0</v>
      </c>
      <c r="J362">
        <v>0</v>
      </c>
      <c r="K362">
        <v>0</v>
      </c>
    </row>
    <row r="363" spans="2:11" x14ac:dyDescent="0.25">
      <c r="B363" t="s">
        <v>3353</v>
      </c>
      <c r="C363" t="s">
        <v>118</v>
      </c>
      <c r="D363" t="s">
        <v>130</v>
      </c>
      <c r="E363" t="s">
        <v>1650</v>
      </c>
      <c r="F363" t="s">
        <v>67</v>
      </c>
      <c r="G363" t="s">
        <v>107</v>
      </c>
      <c r="H363" t="s">
        <v>1662</v>
      </c>
      <c r="I363">
        <v>1.05</v>
      </c>
      <c r="J363">
        <v>1.24</v>
      </c>
      <c r="K363">
        <v>-1.37E-2</v>
      </c>
    </row>
    <row r="364" spans="2:11" x14ac:dyDescent="0.25">
      <c r="B364" t="s">
        <v>3354</v>
      </c>
      <c r="C364" t="s">
        <v>118</v>
      </c>
      <c r="D364" t="s">
        <v>130</v>
      </c>
      <c r="E364" t="s">
        <v>1650</v>
      </c>
      <c r="F364" t="s">
        <v>67</v>
      </c>
      <c r="G364" t="s">
        <v>108</v>
      </c>
      <c r="H364" t="s">
        <v>1662</v>
      </c>
      <c r="I364">
        <v>1.1000000000000001</v>
      </c>
      <c r="J364">
        <v>1.4</v>
      </c>
      <c r="K364">
        <v>-1.4800000000000001E-2</v>
      </c>
    </row>
    <row r="365" spans="2:11" x14ac:dyDescent="0.25">
      <c r="B365" t="s">
        <v>3355</v>
      </c>
      <c r="C365" t="s">
        <v>118</v>
      </c>
      <c r="D365" t="s">
        <v>130</v>
      </c>
      <c r="E365" t="s">
        <v>1650</v>
      </c>
      <c r="F365" t="s">
        <v>67</v>
      </c>
      <c r="G365" t="s">
        <v>109</v>
      </c>
      <c r="H365" t="s">
        <v>1662</v>
      </c>
      <c r="I365">
        <v>1.0900000000000001</v>
      </c>
      <c r="J365">
        <v>1.5</v>
      </c>
      <c r="K365">
        <v>-1.49E-2</v>
      </c>
    </row>
    <row r="366" spans="2:11" x14ac:dyDescent="0.25">
      <c r="B366" t="s">
        <v>3356</v>
      </c>
      <c r="C366" t="s">
        <v>118</v>
      </c>
      <c r="D366" t="s">
        <v>130</v>
      </c>
      <c r="E366" t="s">
        <v>1650</v>
      </c>
      <c r="F366" t="s">
        <v>67</v>
      </c>
      <c r="G366" t="s">
        <v>110</v>
      </c>
      <c r="H366" t="s">
        <v>1662</v>
      </c>
      <c r="I366">
        <v>0</v>
      </c>
      <c r="J366">
        <v>0</v>
      </c>
      <c r="K366">
        <v>0</v>
      </c>
    </row>
    <row r="367" spans="2:11" x14ac:dyDescent="0.25">
      <c r="B367" t="s">
        <v>3357</v>
      </c>
      <c r="C367" t="s">
        <v>118</v>
      </c>
      <c r="D367" t="s">
        <v>130</v>
      </c>
      <c r="E367" t="s">
        <v>1650</v>
      </c>
      <c r="F367" t="s">
        <v>67</v>
      </c>
      <c r="G367" t="s">
        <v>111</v>
      </c>
      <c r="H367" t="s">
        <v>1662</v>
      </c>
      <c r="I367">
        <v>0</v>
      </c>
      <c r="J367">
        <v>0</v>
      </c>
      <c r="K367">
        <v>0</v>
      </c>
    </row>
    <row r="368" spans="2:11" x14ac:dyDescent="0.25">
      <c r="B368" t="s">
        <v>3358</v>
      </c>
      <c r="C368" t="s">
        <v>118</v>
      </c>
      <c r="D368" t="s">
        <v>130</v>
      </c>
      <c r="E368" t="s">
        <v>1650</v>
      </c>
      <c r="F368" t="s">
        <v>67</v>
      </c>
      <c r="G368" t="s">
        <v>112</v>
      </c>
      <c r="H368" t="s">
        <v>1662</v>
      </c>
      <c r="I368">
        <v>1.0900000000000001</v>
      </c>
      <c r="J368">
        <v>1.47</v>
      </c>
      <c r="K368">
        <v>-1.8100000000000002E-2</v>
      </c>
    </row>
    <row r="369" spans="2:11" x14ac:dyDescent="0.25">
      <c r="B369" t="s">
        <v>3359</v>
      </c>
      <c r="C369" t="s">
        <v>118</v>
      </c>
      <c r="D369" t="s">
        <v>130</v>
      </c>
      <c r="E369" t="s">
        <v>1650</v>
      </c>
      <c r="F369" t="s">
        <v>67</v>
      </c>
      <c r="G369" t="s">
        <v>113</v>
      </c>
      <c r="H369" t="s">
        <v>1662</v>
      </c>
      <c r="I369">
        <v>1.1299999999999999</v>
      </c>
      <c r="J369">
        <v>1.45</v>
      </c>
      <c r="K369">
        <v>-1.6199999999999999E-2</v>
      </c>
    </row>
    <row r="370" spans="2:11" x14ac:dyDescent="0.25">
      <c r="B370" t="s">
        <v>3360</v>
      </c>
      <c r="C370" t="s">
        <v>118</v>
      </c>
      <c r="D370" t="s">
        <v>130</v>
      </c>
      <c r="E370" t="s">
        <v>1650</v>
      </c>
      <c r="F370" t="s">
        <v>67</v>
      </c>
      <c r="G370" t="s">
        <v>114</v>
      </c>
      <c r="H370" t="s">
        <v>1662</v>
      </c>
      <c r="I370">
        <v>1.22</v>
      </c>
      <c r="J370">
        <v>1.45</v>
      </c>
      <c r="K370">
        <v>-8.0400000000000003E-3</v>
      </c>
    </row>
    <row r="371" spans="2:11" x14ac:dyDescent="0.25">
      <c r="B371" t="s">
        <v>3361</v>
      </c>
      <c r="C371" t="s">
        <v>118</v>
      </c>
      <c r="D371" t="s">
        <v>130</v>
      </c>
      <c r="E371" t="s">
        <v>1650</v>
      </c>
      <c r="F371" t="s">
        <v>67</v>
      </c>
      <c r="G371" t="s">
        <v>115</v>
      </c>
      <c r="H371" t="s">
        <v>1662</v>
      </c>
      <c r="I371">
        <v>1.02</v>
      </c>
      <c r="J371">
        <v>1.31</v>
      </c>
      <c r="K371">
        <v>-2.2700000000000001E-2</v>
      </c>
    </row>
    <row r="372" spans="2:11" x14ac:dyDescent="0.25">
      <c r="B372" t="s">
        <v>3362</v>
      </c>
      <c r="C372" t="s">
        <v>118</v>
      </c>
      <c r="D372" t="s">
        <v>130</v>
      </c>
      <c r="E372" t="s">
        <v>1650</v>
      </c>
      <c r="F372" t="s">
        <v>70</v>
      </c>
      <c r="G372" t="s">
        <v>48</v>
      </c>
      <c r="H372" t="s">
        <v>1662</v>
      </c>
      <c r="I372">
        <v>0</v>
      </c>
      <c r="J372">
        <v>0</v>
      </c>
      <c r="K372">
        <v>0</v>
      </c>
    </row>
    <row r="373" spans="2:11" x14ac:dyDescent="0.25">
      <c r="B373" t="s">
        <v>3363</v>
      </c>
      <c r="C373" t="s">
        <v>118</v>
      </c>
      <c r="D373" t="s">
        <v>130</v>
      </c>
      <c r="E373" t="s">
        <v>1650</v>
      </c>
      <c r="F373" t="s">
        <v>70</v>
      </c>
      <c r="G373" t="s">
        <v>101</v>
      </c>
      <c r="H373" t="s">
        <v>1662</v>
      </c>
      <c r="I373">
        <v>0</v>
      </c>
      <c r="J373">
        <v>0</v>
      </c>
      <c r="K373">
        <v>0</v>
      </c>
    </row>
    <row r="374" spans="2:11" x14ac:dyDescent="0.25">
      <c r="B374" t="s">
        <v>3364</v>
      </c>
      <c r="C374" t="s">
        <v>118</v>
      </c>
      <c r="D374" t="s">
        <v>130</v>
      </c>
      <c r="E374" t="s">
        <v>1650</v>
      </c>
      <c r="F374" t="s">
        <v>70</v>
      </c>
      <c r="G374" t="s">
        <v>102</v>
      </c>
      <c r="H374" t="s">
        <v>1662</v>
      </c>
      <c r="I374">
        <v>0</v>
      </c>
      <c r="J374">
        <v>0</v>
      </c>
      <c r="K374">
        <v>0</v>
      </c>
    </row>
    <row r="375" spans="2:11" x14ac:dyDescent="0.25">
      <c r="B375" t="s">
        <v>3365</v>
      </c>
      <c r="C375" t="s">
        <v>118</v>
      </c>
      <c r="D375" t="s">
        <v>130</v>
      </c>
      <c r="E375" t="s">
        <v>1650</v>
      </c>
      <c r="F375" t="s">
        <v>70</v>
      </c>
      <c r="G375" t="s">
        <v>103</v>
      </c>
      <c r="H375" t="s">
        <v>1662</v>
      </c>
      <c r="I375">
        <v>0</v>
      </c>
      <c r="J375">
        <v>0</v>
      </c>
      <c r="K375">
        <v>0</v>
      </c>
    </row>
    <row r="376" spans="2:11" x14ac:dyDescent="0.25">
      <c r="B376" t="s">
        <v>3366</v>
      </c>
      <c r="C376" t="s">
        <v>118</v>
      </c>
      <c r="D376" t="s">
        <v>130</v>
      </c>
      <c r="E376" t="s">
        <v>1650</v>
      </c>
      <c r="F376" t="s">
        <v>70</v>
      </c>
      <c r="G376" t="s">
        <v>104</v>
      </c>
      <c r="H376" t="s">
        <v>1662</v>
      </c>
      <c r="I376">
        <v>1</v>
      </c>
      <c r="J376">
        <v>1.01</v>
      </c>
      <c r="K376">
        <v>-2.53E-2</v>
      </c>
    </row>
    <row r="377" spans="2:11" x14ac:dyDescent="0.25">
      <c r="B377" t="s">
        <v>3367</v>
      </c>
      <c r="C377" t="s">
        <v>118</v>
      </c>
      <c r="D377" t="s">
        <v>130</v>
      </c>
      <c r="E377" t="s">
        <v>1650</v>
      </c>
      <c r="F377" t="s">
        <v>70</v>
      </c>
      <c r="G377" t="s">
        <v>105</v>
      </c>
      <c r="H377" t="s">
        <v>1662</v>
      </c>
      <c r="I377">
        <v>1</v>
      </c>
      <c r="J377">
        <v>1.1599999999999999</v>
      </c>
      <c r="K377">
        <v>-1.5100000000000001E-2</v>
      </c>
    </row>
    <row r="378" spans="2:11" x14ac:dyDescent="0.25">
      <c r="B378" t="s">
        <v>3368</v>
      </c>
      <c r="C378" t="s">
        <v>118</v>
      </c>
      <c r="D378" t="s">
        <v>130</v>
      </c>
      <c r="E378" t="s">
        <v>1650</v>
      </c>
      <c r="F378" t="s">
        <v>70</v>
      </c>
      <c r="G378" t="s">
        <v>106</v>
      </c>
      <c r="H378" t="s">
        <v>1662</v>
      </c>
      <c r="I378">
        <v>0</v>
      </c>
      <c r="J378">
        <v>0</v>
      </c>
      <c r="K378">
        <v>0</v>
      </c>
    </row>
    <row r="379" spans="2:11" x14ac:dyDescent="0.25">
      <c r="B379" t="s">
        <v>3369</v>
      </c>
      <c r="C379" t="s">
        <v>118</v>
      </c>
      <c r="D379" t="s">
        <v>130</v>
      </c>
      <c r="E379" t="s">
        <v>1650</v>
      </c>
      <c r="F379" t="s">
        <v>70</v>
      </c>
      <c r="G379" t="s">
        <v>107</v>
      </c>
      <c r="H379" t="s">
        <v>1662</v>
      </c>
      <c r="I379">
        <v>1.06</v>
      </c>
      <c r="J379">
        <v>1.25</v>
      </c>
      <c r="K379">
        <v>-1.2500000000000001E-2</v>
      </c>
    </row>
    <row r="380" spans="2:11" x14ac:dyDescent="0.25">
      <c r="B380" t="s">
        <v>3370</v>
      </c>
      <c r="C380" t="s">
        <v>118</v>
      </c>
      <c r="D380" t="s">
        <v>130</v>
      </c>
      <c r="E380" t="s">
        <v>1650</v>
      </c>
      <c r="F380" t="s">
        <v>70</v>
      </c>
      <c r="G380" t="s">
        <v>108</v>
      </c>
      <c r="H380" t="s">
        <v>1662</v>
      </c>
      <c r="I380">
        <v>1.1000000000000001</v>
      </c>
      <c r="J380">
        <v>1.37</v>
      </c>
      <c r="K380">
        <v>-1.4200000000000001E-2</v>
      </c>
    </row>
    <row r="381" spans="2:11" x14ac:dyDescent="0.25">
      <c r="B381" t="s">
        <v>3371</v>
      </c>
      <c r="C381" t="s">
        <v>118</v>
      </c>
      <c r="D381" t="s">
        <v>130</v>
      </c>
      <c r="E381" t="s">
        <v>1650</v>
      </c>
      <c r="F381" t="s">
        <v>70</v>
      </c>
      <c r="G381" t="s">
        <v>109</v>
      </c>
      <c r="H381" t="s">
        <v>1662</v>
      </c>
      <c r="I381">
        <v>1.05</v>
      </c>
      <c r="J381">
        <v>1.48</v>
      </c>
      <c r="K381">
        <v>-1.52E-2</v>
      </c>
    </row>
    <row r="382" spans="2:11" x14ac:dyDescent="0.25">
      <c r="B382" t="s">
        <v>3372</v>
      </c>
      <c r="C382" t="s">
        <v>118</v>
      </c>
      <c r="D382" t="s">
        <v>130</v>
      </c>
      <c r="E382" t="s">
        <v>1650</v>
      </c>
      <c r="F382" t="s">
        <v>70</v>
      </c>
      <c r="G382" t="s">
        <v>110</v>
      </c>
      <c r="H382" t="s">
        <v>1662</v>
      </c>
      <c r="I382">
        <v>0</v>
      </c>
      <c r="J382">
        <v>0</v>
      </c>
      <c r="K382">
        <v>0</v>
      </c>
    </row>
    <row r="383" spans="2:11" x14ac:dyDescent="0.25">
      <c r="B383" t="s">
        <v>3373</v>
      </c>
      <c r="C383" t="s">
        <v>118</v>
      </c>
      <c r="D383" t="s">
        <v>130</v>
      </c>
      <c r="E383" t="s">
        <v>1650</v>
      </c>
      <c r="F383" t="s">
        <v>70</v>
      </c>
      <c r="G383" t="s">
        <v>111</v>
      </c>
      <c r="H383" t="s">
        <v>1662</v>
      </c>
      <c r="I383">
        <v>0</v>
      </c>
      <c r="J383">
        <v>0</v>
      </c>
      <c r="K383">
        <v>0</v>
      </c>
    </row>
    <row r="384" spans="2:11" x14ac:dyDescent="0.25">
      <c r="B384" t="s">
        <v>3374</v>
      </c>
      <c r="C384" t="s">
        <v>118</v>
      </c>
      <c r="D384" t="s">
        <v>130</v>
      </c>
      <c r="E384" t="s">
        <v>1650</v>
      </c>
      <c r="F384" t="s">
        <v>70</v>
      </c>
      <c r="G384" t="s">
        <v>112</v>
      </c>
      <c r="H384" t="s">
        <v>1662</v>
      </c>
      <c r="I384">
        <v>1.1000000000000001</v>
      </c>
      <c r="J384">
        <v>1.47</v>
      </c>
      <c r="K384">
        <v>-1.6899999999999998E-2</v>
      </c>
    </row>
    <row r="385" spans="2:11" x14ac:dyDescent="0.25">
      <c r="B385" t="s">
        <v>3375</v>
      </c>
      <c r="C385" t="s">
        <v>118</v>
      </c>
      <c r="D385" t="s">
        <v>130</v>
      </c>
      <c r="E385" t="s">
        <v>1650</v>
      </c>
      <c r="F385" t="s">
        <v>70</v>
      </c>
      <c r="G385" t="s">
        <v>113</v>
      </c>
      <c r="H385" t="s">
        <v>1662</v>
      </c>
      <c r="I385">
        <v>1.1499999999999999</v>
      </c>
      <c r="J385">
        <v>1.32</v>
      </c>
      <c r="K385">
        <v>-1.4999999999999999E-2</v>
      </c>
    </row>
    <row r="386" spans="2:11" x14ac:dyDescent="0.25">
      <c r="B386" t="s">
        <v>3376</v>
      </c>
      <c r="C386" t="s">
        <v>118</v>
      </c>
      <c r="D386" t="s">
        <v>130</v>
      </c>
      <c r="E386" t="s">
        <v>1650</v>
      </c>
      <c r="F386" t="s">
        <v>70</v>
      </c>
      <c r="G386" t="s">
        <v>114</v>
      </c>
      <c r="H386" t="s">
        <v>1662</v>
      </c>
      <c r="I386">
        <v>1.19</v>
      </c>
      <c r="J386">
        <v>1.46</v>
      </c>
      <c r="K386">
        <v>-6.8999999999999999E-3</v>
      </c>
    </row>
    <row r="387" spans="2:11" x14ac:dyDescent="0.25">
      <c r="B387" t="s">
        <v>3377</v>
      </c>
      <c r="C387" t="s">
        <v>118</v>
      </c>
      <c r="D387" t="s">
        <v>130</v>
      </c>
      <c r="E387" t="s">
        <v>1650</v>
      </c>
      <c r="F387" t="s">
        <v>70</v>
      </c>
      <c r="G387" t="s">
        <v>115</v>
      </c>
      <c r="H387" t="s">
        <v>1662</v>
      </c>
      <c r="I387">
        <v>1.03</v>
      </c>
      <c r="J387">
        <v>1.31</v>
      </c>
      <c r="K387">
        <v>-2.3099999999999999E-2</v>
      </c>
    </row>
    <row r="388" spans="2:11" x14ac:dyDescent="0.25">
      <c r="B388" t="s">
        <v>3378</v>
      </c>
      <c r="C388" t="s">
        <v>118</v>
      </c>
      <c r="D388" t="s">
        <v>130</v>
      </c>
      <c r="E388" t="s">
        <v>1650</v>
      </c>
      <c r="F388" t="s">
        <v>57</v>
      </c>
      <c r="G388" t="s">
        <v>48</v>
      </c>
      <c r="H388" t="s">
        <v>1662</v>
      </c>
      <c r="I388">
        <v>0</v>
      </c>
      <c r="J388">
        <v>0</v>
      </c>
      <c r="K388">
        <v>0</v>
      </c>
    </row>
    <row r="389" spans="2:11" x14ac:dyDescent="0.25">
      <c r="B389" t="s">
        <v>3379</v>
      </c>
      <c r="C389" t="s">
        <v>118</v>
      </c>
      <c r="D389" t="s">
        <v>130</v>
      </c>
      <c r="E389" t="s">
        <v>1650</v>
      </c>
      <c r="F389" t="s">
        <v>57</v>
      </c>
      <c r="G389" t="s">
        <v>101</v>
      </c>
      <c r="H389" t="s">
        <v>1662</v>
      </c>
      <c r="I389">
        <v>0</v>
      </c>
      <c r="J389">
        <v>0</v>
      </c>
      <c r="K389">
        <v>0</v>
      </c>
    </row>
    <row r="390" spans="2:11" x14ac:dyDescent="0.25">
      <c r="B390" t="s">
        <v>3380</v>
      </c>
      <c r="C390" t="s">
        <v>118</v>
      </c>
      <c r="D390" t="s">
        <v>130</v>
      </c>
      <c r="E390" t="s">
        <v>1650</v>
      </c>
      <c r="F390" t="s">
        <v>57</v>
      </c>
      <c r="G390" t="s">
        <v>102</v>
      </c>
      <c r="H390" t="s">
        <v>1662</v>
      </c>
      <c r="I390">
        <v>0</v>
      </c>
      <c r="J390">
        <v>0</v>
      </c>
      <c r="K390">
        <v>0</v>
      </c>
    </row>
    <row r="391" spans="2:11" x14ac:dyDescent="0.25">
      <c r="B391" t="s">
        <v>3381</v>
      </c>
      <c r="C391" t="s">
        <v>118</v>
      </c>
      <c r="D391" t="s">
        <v>130</v>
      </c>
      <c r="E391" t="s">
        <v>1650</v>
      </c>
      <c r="F391" t="s">
        <v>57</v>
      </c>
      <c r="G391" t="s">
        <v>103</v>
      </c>
      <c r="H391" t="s">
        <v>1662</v>
      </c>
      <c r="I391">
        <v>0</v>
      </c>
      <c r="J391">
        <v>0</v>
      </c>
      <c r="K391">
        <v>0</v>
      </c>
    </row>
    <row r="392" spans="2:11" x14ac:dyDescent="0.25">
      <c r="B392" t="s">
        <v>3382</v>
      </c>
      <c r="C392" t="s">
        <v>118</v>
      </c>
      <c r="D392" t="s">
        <v>130</v>
      </c>
      <c r="E392" t="s">
        <v>1650</v>
      </c>
      <c r="F392" t="s">
        <v>57</v>
      </c>
      <c r="G392" t="s">
        <v>104</v>
      </c>
      <c r="H392" t="s">
        <v>1662</v>
      </c>
      <c r="I392">
        <v>1</v>
      </c>
      <c r="J392">
        <v>1.01</v>
      </c>
      <c r="K392">
        <v>-2.63E-2</v>
      </c>
    </row>
    <row r="393" spans="2:11" x14ac:dyDescent="0.25">
      <c r="B393" t="s">
        <v>3383</v>
      </c>
      <c r="C393" t="s">
        <v>118</v>
      </c>
      <c r="D393" t="s">
        <v>130</v>
      </c>
      <c r="E393" t="s">
        <v>1650</v>
      </c>
      <c r="F393" t="s">
        <v>57</v>
      </c>
      <c r="G393" t="s">
        <v>105</v>
      </c>
      <c r="H393" t="s">
        <v>1662</v>
      </c>
      <c r="I393">
        <v>1</v>
      </c>
      <c r="J393">
        <v>1.1200000000000001</v>
      </c>
      <c r="K393">
        <v>-1.5100000000000001E-2</v>
      </c>
    </row>
    <row r="394" spans="2:11" x14ac:dyDescent="0.25">
      <c r="B394" t="s">
        <v>3384</v>
      </c>
      <c r="C394" t="s">
        <v>118</v>
      </c>
      <c r="D394" t="s">
        <v>130</v>
      </c>
      <c r="E394" t="s">
        <v>1650</v>
      </c>
      <c r="F394" t="s">
        <v>57</v>
      </c>
      <c r="G394" t="s">
        <v>106</v>
      </c>
      <c r="H394" t="s">
        <v>1662</v>
      </c>
      <c r="I394">
        <v>0</v>
      </c>
      <c r="J394">
        <v>0</v>
      </c>
      <c r="K394">
        <v>0</v>
      </c>
    </row>
    <row r="395" spans="2:11" x14ac:dyDescent="0.25">
      <c r="B395" t="s">
        <v>3385</v>
      </c>
      <c r="C395" t="s">
        <v>118</v>
      </c>
      <c r="D395" t="s">
        <v>130</v>
      </c>
      <c r="E395" t="s">
        <v>1650</v>
      </c>
      <c r="F395" t="s">
        <v>57</v>
      </c>
      <c r="G395" t="s">
        <v>107</v>
      </c>
      <c r="H395" t="s">
        <v>1662</v>
      </c>
      <c r="I395">
        <v>1.05</v>
      </c>
      <c r="J395">
        <v>1.3</v>
      </c>
      <c r="K395">
        <v>-1.2800000000000001E-2</v>
      </c>
    </row>
    <row r="396" spans="2:11" x14ac:dyDescent="0.25">
      <c r="B396" t="s">
        <v>3386</v>
      </c>
      <c r="C396" t="s">
        <v>118</v>
      </c>
      <c r="D396" t="s">
        <v>130</v>
      </c>
      <c r="E396" t="s">
        <v>1650</v>
      </c>
      <c r="F396" t="s">
        <v>57</v>
      </c>
      <c r="G396" t="s">
        <v>108</v>
      </c>
      <c r="H396" t="s">
        <v>1662</v>
      </c>
      <c r="I396">
        <v>1.07</v>
      </c>
      <c r="J396">
        <v>1.44</v>
      </c>
      <c r="K396">
        <v>-1.4999999999999999E-2</v>
      </c>
    </row>
    <row r="397" spans="2:11" x14ac:dyDescent="0.25">
      <c r="B397" t="s">
        <v>3387</v>
      </c>
      <c r="C397" t="s">
        <v>118</v>
      </c>
      <c r="D397" t="s">
        <v>130</v>
      </c>
      <c r="E397" t="s">
        <v>1650</v>
      </c>
      <c r="F397" t="s">
        <v>57</v>
      </c>
      <c r="G397" t="s">
        <v>109</v>
      </c>
      <c r="H397" t="s">
        <v>1662</v>
      </c>
      <c r="I397">
        <v>1.0900000000000001</v>
      </c>
      <c r="J397">
        <v>1.55</v>
      </c>
      <c r="K397">
        <v>-1.2200000000000001E-2</v>
      </c>
    </row>
    <row r="398" spans="2:11" x14ac:dyDescent="0.25">
      <c r="B398" t="s">
        <v>3388</v>
      </c>
      <c r="C398" t="s">
        <v>118</v>
      </c>
      <c r="D398" t="s">
        <v>130</v>
      </c>
      <c r="E398" t="s">
        <v>1650</v>
      </c>
      <c r="F398" t="s">
        <v>57</v>
      </c>
      <c r="G398" t="s">
        <v>110</v>
      </c>
      <c r="H398" t="s">
        <v>1662</v>
      </c>
      <c r="I398">
        <v>0</v>
      </c>
      <c r="J398">
        <v>0</v>
      </c>
      <c r="K398">
        <v>0</v>
      </c>
    </row>
    <row r="399" spans="2:11" x14ac:dyDescent="0.25">
      <c r="B399" t="s">
        <v>3389</v>
      </c>
      <c r="C399" t="s">
        <v>118</v>
      </c>
      <c r="D399" t="s">
        <v>130</v>
      </c>
      <c r="E399" t="s">
        <v>1650</v>
      </c>
      <c r="F399" t="s">
        <v>57</v>
      </c>
      <c r="G399" t="s">
        <v>111</v>
      </c>
      <c r="H399" t="s">
        <v>1662</v>
      </c>
      <c r="I399">
        <v>0</v>
      </c>
      <c r="J399">
        <v>0</v>
      </c>
      <c r="K399">
        <v>0</v>
      </c>
    </row>
    <row r="400" spans="2:11" x14ac:dyDescent="0.25">
      <c r="B400" t="s">
        <v>3390</v>
      </c>
      <c r="C400" t="s">
        <v>118</v>
      </c>
      <c r="D400" t="s">
        <v>130</v>
      </c>
      <c r="E400" t="s">
        <v>1650</v>
      </c>
      <c r="F400" t="s">
        <v>57</v>
      </c>
      <c r="G400" t="s">
        <v>112</v>
      </c>
      <c r="H400" t="s">
        <v>1662</v>
      </c>
      <c r="I400">
        <v>1.1100000000000001</v>
      </c>
      <c r="J400">
        <v>1.42</v>
      </c>
      <c r="K400">
        <v>-1.49E-2</v>
      </c>
    </row>
    <row r="401" spans="2:11" x14ac:dyDescent="0.25">
      <c r="B401" t="s">
        <v>3391</v>
      </c>
      <c r="C401" t="s">
        <v>118</v>
      </c>
      <c r="D401" t="s">
        <v>130</v>
      </c>
      <c r="E401" t="s">
        <v>1650</v>
      </c>
      <c r="F401" t="s">
        <v>57</v>
      </c>
      <c r="G401" t="s">
        <v>113</v>
      </c>
      <c r="H401" t="s">
        <v>1662</v>
      </c>
      <c r="I401">
        <v>1.1599999999999999</v>
      </c>
      <c r="J401">
        <v>1.3</v>
      </c>
      <c r="K401">
        <v>-1.5100000000000001E-2</v>
      </c>
    </row>
    <row r="402" spans="2:11" x14ac:dyDescent="0.25">
      <c r="B402" t="s">
        <v>3392</v>
      </c>
      <c r="C402" t="s">
        <v>118</v>
      </c>
      <c r="D402" t="s">
        <v>130</v>
      </c>
      <c r="E402" t="s">
        <v>1650</v>
      </c>
      <c r="F402" t="s">
        <v>57</v>
      </c>
      <c r="G402" t="s">
        <v>114</v>
      </c>
      <c r="H402" t="s">
        <v>1662</v>
      </c>
      <c r="I402">
        <v>1.18</v>
      </c>
      <c r="J402">
        <v>1.45</v>
      </c>
      <c r="K402">
        <v>-7.1300000000000001E-3</v>
      </c>
    </row>
    <row r="403" spans="2:11" x14ac:dyDescent="0.25">
      <c r="B403" t="s">
        <v>3393</v>
      </c>
      <c r="C403" t="s">
        <v>118</v>
      </c>
      <c r="D403" t="s">
        <v>130</v>
      </c>
      <c r="E403" t="s">
        <v>1650</v>
      </c>
      <c r="F403" t="s">
        <v>57</v>
      </c>
      <c r="G403" t="s">
        <v>115</v>
      </c>
      <c r="H403" t="s">
        <v>1662</v>
      </c>
      <c r="I403">
        <v>1.03</v>
      </c>
      <c r="J403">
        <v>1.32</v>
      </c>
      <c r="K403">
        <v>-2.1299999999999999E-2</v>
      </c>
    </row>
    <row r="404" spans="2:11" x14ac:dyDescent="0.25">
      <c r="B404" t="s">
        <v>3394</v>
      </c>
      <c r="C404" t="s">
        <v>118</v>
      </c>
      <c r="D404" t="s">
        <v>130</v>
      </c>
      <c r="E404" t="s">
        <v>1650</v>
      </c>
      <c r="F404" t="s">
        <v>59</v>
      </c>
      <c r="G404" t="s">
        <v>48</v>
      </c>
      <c r="H404" t="s">
        <v>1662</v>
      </c>
      <c r="I404">
        <v>0</v>
      </c>
      <c r="J404">
        <v>0</v>
      </c>
      <c r="K404">
        <v>0</v>
      </c>
    </row>
    <row r="405" spans="2:11" x14ac:dyDescent="0.25">
      <c r="B405" t="s">
        <v>3395</v>
      </c>
      <c r="C405" t="s">
        <v>118</v>
      </c>
      <c r="D405" t="s">
        <v>130</v>
      </c>
      <c r="E405" t="s">
        <v>1650</v>
      </c>
      <c r="F405" t="s">
        <v>59</v>
      </c>
      <c r="G405" t="s">
        <v>101</v>
      </c>
      <c r="H405" t="s">
        <v>1662</v>
      </c>
      <c r="I405">
        <v>0</v>
      </c>
      <c r="J405">
        <v>0</v>
      </c>
      <c r="K405">
        <v>0</v>
      </c>
    </row>
    <row r="406" spans="2:11" x14ac:dyDescent="0.25">
      <c r="B406" t="s">
        <v>3396</v>
      </c>
      <c r="C406" t="s">
        <v>118</v>
      </c>
      <c r="D406" t="s">
        <v>130</v>
      </c>
      <c r="E406" t="s">
        <v>1650</v>
      </c>
      <c r="F406" t="s">
        <v>59</v>
      </c>
      <c r="G406" t="s">
        <v>102</v>
      </c>
      <c r="H406" t="s">
        <v>1662</v>
      </c>
      <c r="I406">
        <v>0</v>
      </c>
      <c r="J406">
        <v>0</v>
      </c>
      <c r="K406">
        <v>0</v>
      </c>
    </row>
    <row r="407" spans="2:11" x14ac:dyDescent="0.25">
      <c r="B407" t="s">
        <v>3397</v>
      </c>
      <c r="C407" t="s">
        <v>118</v>
      </c>
      <c r="D407" t="s">
        <v>130</v>
      </c>
      <c r="E407" t="s">
        <v>1650</v>
      </c>
      <c r="F407" t="s">
        <v>59</v>
      </c>
      <c r="G407" t="s">
        <v>103</v>
      </c>
      <c r="H407" t="s">
        <v>1662</v>
      </c>
      <c r="I407">
        <v>0</v>
      </c>
      <c r="J407">
        <v>0</v>
      </c>
      <c r="K407">
        <v>0</v>
      </c>
    </row>
    <row r="408" spans="2:11" x14ac:dyDescent="0.25">
      <c r="B408" t="s">
        <v>3398</v>
      </c>
      <c r="C408" t="s">
        <v>118</v>
      </c>
      <c r="D408" t="s">
        <v>130</v>
      </c>
      <c r="E408" t="s">
        <v>1650</v>
      </c>
      <c r="F408" t="s">
        <v>59</v>
      </c>
      <c r="G408" t="s">
        <v>104</v>
      </c>
      <c r="H408" t="s">
        <v>1662</v>
      </c>
      <c r="I408">
        <v>0.98</v>
      </c>
      <c r="J408">
        <v>1</v>
      </c>
      <c r="K408">
        <v>-2.0199999999999999E-2</v>
      </c>
    </row>
    <row r="409" spans="2:11" x14ac:dyDescent="0.25">
      <c r="B409" t="s">
        <v>3399</v>
      </c>
      <c r="C409" t="s">
        <v>118</v>
      </c>
      <c r="D409" t="s">
        <v>130</v>
      </c>
      <c r="E409" t="s">
        <v>1650</v>
      </c>
      <c r="F409" t="s">
        <v>59</v>
      </c>
      <c r="G409" t="s">
        <v>105</v>
      </c>
      <c r="H409" t="s">
        <v>1662</v>
      </c>
      <c r="I409">
        <v>1.05</v>
      </c>
      <c r="J409">
        <v>1.25</v>
      </c>
      <c r="K409">
        <v>-1.4E-2</v>
      </c>
    </row>
    <row r="410" spans="2:11" x14ac:dyDescent="0.25">
      <c r="B410" t="s">
        <v>3400</v>
      </c>
      <c r="C410" t="s">
        <v>118</v>
      </c>
      <c r="D410" t="s">
        <v>130</v>
      </c>
      <c r="E410" t="s">
        <v>1650</v>
      </c>
      <c r="F410" t="s">
        <v>59</v>
      </c>
      <c r="G410" t="s">
        <v>106</v>
      </c>
      <c r="H410" t="s">
        <v>1662</v>
      </c>
      <c r="I410">
        <v>0</v>
      </c>
      <c r="J410">
        <v>0</v>
      </c>
      <c r="K410">
        <v>0</v>
      </c>
    </row>
    <row r="411" spans="2:11" x14ac:dyDescent="0.25">
      <c r="B411" t="s">
        <v>3401</v>
      </c>
      <c r="C411" t="s">
        <v>118</v>
      </c>
      <c r="D411" t="s">
        <v>130</v>
      </c>
      <c r="E411" t="s">
        <v>1650</v>
      </c>
      <c r="F411" t="s">
        <v>59</v>
      </c>
      <c r="G411" t="s">
        <v>107</v>
      </c>
      <c r="H411" t="s">
        <v>1662</v>
      </c>
      <c r="I411">
        <v>1.0900000000000001</v>
      </c>
      <c r="J411">
        <v>1.42</v>
      </c>
      <c r="K411">
        <v>-1.2699999999999999E-2</v>
      </c>
    </row>
    <row r="412" spans="2:11" x14ac:dyDescent="0.25">
      <c r="B412" t="s">
        <v>3402</v>
      </c>
      <c r="C412" t="s">
        <v>118</v>
      </c>
      <c r="D412" t="s">
        <v>130</v>
      </c>
      <c r="E412" t="s">
        <v>1650</v>
      </c>
      <c r="F412" t="s">
        <v>59</v>
      </c>
      <c r="G412" t="s">
        <v>108</v>
      </c>
      <c r="H412" t="s">
        <v>1662</v>
      </c>
      <c r="I412">
        <v>1.1000000000000001</v>
      </c>
      <c r="J412">
        <v>1.43</v>
      </c>
      <c r="K412">
        <v>-1.2699999999999999E-2</v>
      </c>
    </row>
    <row r="413" spans="2:11" x14ac:dyDescent="0.25">
      <c r="B413" t="s">
        <v>3403</v>
      </c>
      <c r="C413" t="s">
        <v>118</v>
      </c>
      <c r="D413" t="s">
        <v>130</v>
      </c>
      <c r="E413" t="s">
        <v>1650</v>
      </c>
      <c r="F413" t="s">
        <v>59</v>
      </c>
      <c r="G413" t="s">
        <v>109</v>
      </c>
      <c r="H413" t="s">
        <v>1662</v>
      </c>
      <c r="I413">
        <v>1.1000000000000001</v>
      </c>
      <c r="J413">
        <v>1.48</v>
      </c>
      <c r="K413">
        <v>-1.18E-2</v>
      </c>
    </row>
    <row r="414" spans="2:11" x14ac:dyDescent="0.25">
      <c r="B414" t="s">
        <v>3404</v>
      </c>
      <c r="C414" t="s">
        <v>118</v>
      </c>
      <c r="D414" t="s">
        <v>130</v>
      </c>
      <c r="E414" t="s">
        <v>1650</v>
      </c>
      <c r="F414" t="s">
        <v>59</v>
      </c>
      <c r="G414" t="s">
        <v>110</v>
      </c>
      <c r="H414" t="s">
        <v>1662</v>
      </c>
      <c r="I414">
        <v>0</v>
      </c>
      <c r="J414">
        <v>0</v>
      </c>
      <c r="K414">
        <v>0</v>
      </c>
    </row>
    <row r="415" spans="2:11" x14ac:dyDescent="0.25">
      <c r="B415" t="s">
        <v>3405</v>
      </c>
      <c r="C415" t="s">
        <v>118</v>
      </c>
      <c r="D415" t="s">
        <v>130</v>
      </c>
      <c r="E415" t="s">
        <v>1650</v>
      </c>
      <c r="F415" t="s">
        <v>59</v>
      </c>
      <c r="G415" t="s">
        <v>111</v>
      </c>
      <c r="H415" t="s">
        <v>1662</v>
      </c>
      <c r="I415">
        <v>0</v>
      </c>
      <c r="J415">
        <v>0</v>
      </c>
      <c r="K415">
        <v>0</v>
      </c>
    </row>
    <row r="416" spans="2:11" x14ac:dyDescent="0.25">
      <c r="B416" t="s">
        <v>3406</v>
      </c>
      <c r="C416" t="s">
        <v>118</v>
      </c>
      <c r="D416" t="s">
        <v>130</v>
      </c>
      <c r="E416" t="s">
        <v>1650</v>
      </c>
      <c r="F416" t="s">
        <v>59</v>
      </c>
      <c r="G416" t="s">
        <v>112</v>
      </c>
      <c r="H416" t="s">
        <v>1662</v>
      </c>
      <c r="I416">
        <v>1.1100000000000001</v>
      </c>
      <c r="J416">
        <v>1.37</v>
      </c>
      <c r="K416">
        <v>-1.4999999999999999E-2</v>
      </c>
    </row>
    <row r="417" spans="2:11" x14ac:dyDescent="0.25">
      <c r="B417" t="s">
        <v>3407</v>
      </c>
      <c r="C417" t="s">
        <v>118</v>
      </c>
      <c r="D417" t="s">
        <v>130</v>
      </c>
      <c r="E417" t="s">
        <v>1650</v>
      </c>
      <c r="F417" t="s">
        <v>59</v>
      </c>
      <c r="G417" t="s">
        <v>113</v>
      </c>
      <c r="H417" t="s">
        <v>1662</v>
      </c>
      <c r="I417">
        <v>1.1100000000000001</v>
      </c>
      <c r="J417">
        <v>1.33</v>
      </c>
      <c r="K417">
        <v>-1.4999999999999999E-2</v>
      </c>
    </row>
    <row r="418" spans="2:11" x14ac:dyDescent="0.25">
      <c r="B418" t="s">
        <v>3408</v>
      </c>
      <c r="C418" t="s">
        <v>118</v>
      </c>
      <c r="D418" t="s">
        <v>130</v>
      </c>
      <c r="E418" t="s">
        <v>1650</v>
      </c>
      <c r="F418" t="s">
        <v>59</v>
      </c>
      <c r="G418" t="s">
        <v>114</v>
      </c>
      <c r="H418" t="s">
        <v>1662</v>
      </c>
      <c r="I418">
        <v>1.1599999999999999</v>
      </c>
      <c r="J418">
        <v>1.34</v>
      </c>
      <c r="K418">
        <v>-5.6600000000000001E-3</v>
      </c>
    </row>
    <row r="419" spans="2:11" x14ac:dyDescent="0.25">
      <c r="B419" t="s">
        <v>3409</v>
      </c>
      <c r="C419" t="s">
        <v>118</v>
      </c>
      <c r="D419" t="s">
        <v>130</v>
      </c>
      <c r="E419" t="s">
        <v>1650</v>
      </c>
      <c r="F419" t="s">
        <v>59</v>
      </c>
      <c r="G419" t="s">
        <v>115</v>
      </c>
      <c r="H419" t="s">
        <v>1662</v>
      </c>
      <c r="I419">
        <v>1.05</v>
      </c>
      <c r="J419">
        <v>1.3</v>
      </c>
      <c r="K419">
        <v>-2.01E-2</v>
      </c>
    </row>
    <row r="420" spans="2:11" x14ac:dyDescent="0.25">
      <c r="B420" t="s">
        <v>3410</v>
      </c>
      <c r="C420" t="s">
        <v>118</v>
      </c>
      <c r="D420" t="s">
        <v>130</v>
      </c>
      <c r="E420" t="s">
        <v>1650</v>
      </c>
      <c r="F420" t="s">
        <v>62</v>
      </c>
      <c r="G420" t="s">
        <v>48</v>
      </c>
      <c r="H420" t="s">
        <v>1662</v>
      </c>
      <c r="I420">
        <v>0</v>
      </c>
      <c r="J420">
        <v>0</v>
      </c>
      <c r="K420">
        <v>0</v>
      </c>
    </row>
    <row r="421" spans="2:11" x14ac:dyDescent="0.25">
      <c r="B421" t="s">
        <v>3411</v>
      </c>
      <c r="C421" t="s">
        <v>118</v>
      </c>
      <c r="D421" t="s">
        <v>130</v>
      </c>
      <c r="E421" t="s">
        <v>1650</v>
      </c>
      <c r="F421" t="s">
        <v>62</v>
      </c>
      <c r="G421" t="s">
        <v>101</v>
      </c>
      <c r="H421" t="s">
        <v>1662</v>
      </c>
      <c r="I421">
        <v>0</v>
      </c>
      <c r="J421">
        <v>0</v>
      </c>
      <c r="K421">
        <v>0</v>
      </c>
    </row>
    <row r="422" spans="2:11" x14ac:dyDescent="0.25">
      <c r="B422" t="s">
        <v>3412</v>
      </c>
      <c r="C422" t="s">
        <v>118</v>
      </c>
      <c r="D422" t="s">
        <v>130</v>
      </c>
      <c r="E422" t="s">
        <v>1650</v>
      </c>
      <c r="F422" t="s">
        <v>62</v>
      </c>
      <c r="G422" t="s">
        <v>102</v>
      </c>
      <c r="H422" t="s">
        <v>1662</v>
      </c>
      <c r="I422">
        <v>0</v>
      </c>
      <c r="J422">
        <v>0</v>
      </c>
      <c r="K422">
        <v>0</v>
      </c>
    </row>
    <row r="423" spans="2:11" x14ac:dyDescent="0.25">
      <c r="B423" t="s">
        <v>3413</v>
      </c>
      <c r="C423" t="s">
        <v>118</v>
      </c>
      <c r="D423" t="s">
        <v>130</v>
      </c>
      <c r="E423" t="s">
        <v>1650</v>
      </c>
      <c r="F423" t="s">
        <v>62</v>
      </c>
      <c r="G423" t="s">
        <v>103</v>
      </c>
      <c r="H423" t="s">
        <v>1662</v>
      </c>
      <c r="I423">
        <v>0</v>
      </c>
      <c r="J423">
        <v>0</v>
      </c>
      <c r="K423">
        <v>0</v>
      </c>
    </row>
    <row r="424" spans="2:11" x14ac:dyDescent="0.25">
      <c r="B424" t="s">
        <v>3414</v>
      </c>
      <c r="C424" t="s">
        <v>118</v>
      </c>
      <c r="D424" t="s">
        <v>130</v>
      </c>
      <c r="E424" t="s">
        <v>1650</v>
      </c>
      <c r="F424" t="s">
        <v>62</v>
      </c>
      <c r="G424" t="s">
        <v>104</v>
      </c>
      <c r="H424" t="s">
        <v>1662</v>
      </c>
      <c r="I424">
        <v>0.98</v>
      </c>
      <c r="J424">
        <v>1.01</v>
      </c>
      <c r="K424">
        <v>-1.9900000000000001E-2</v>
      </c>
    </row>
    <row r="425" spans="2:11" x14ac:dyDescent="0.25">
      <c r="B425" t="s">
        <v>3415</v>
      </c>
      <c r="C425" t="s">
        <v>118</v>
      </c>
      <c r="D425" t="s">
        <v>130</v>
      </c>
      <c r="E425" t="s">
        <v>1650</v>
      </c>
      <c r="F425" t="s">
        <v>62</v>
      </c>
      <c r="G425" t="s">
        <v>105</v>
      </c>
      <c r="H425" t="s">
        <v>1662</v>
      </c>
      <c r="I425">
        <v>1.05</v>
      </c>
      <c r="J425">
        <v>1.17</v>
      </c>
      <c r="K425">
        <v>-1.35E-2</v>
      </c>
    </row>
    <row r="426" spans="2:11" x14ac:dyDescent="0.25">
      <c r="B426" t="s">
        <v>3416</v>
      </c>
      <c r="C426" t="s">
        <v>118</v>
      </c>
      <c r="D426" t="s">
        <v>130</v>
      </c>
      <c r="E426" t="s">
        <v>1650</v>
      </c>
      <c r="F426" t="s">
        <v>62</v>
      </c>
      <c r="G426" t="s">
        <v>106</v>
      </c>
      <c r="H426" t="s">
        <v>1662</v>
      </c>
      <c r="I426">
        <v>0</v>
      </c>
      <c r="J426">
        <v>0</v>
      </c>
      <c r="K426">
        <v>0</v>
      </c>
    </row>
    <row r="427" spans="2:11" x14ac:dyDescent="0.25">
      <c r="B427" t="s">
        <v>3417</v>
      </c>
      <c r="C427" t="s">
        <v>118</v>
      </c>
      <c r="D427" t="s">
        <v>130</v>
      </c>
      <c r="E427" t="s">
        <v>1650</v>
      </c>
      <c r="F427" t="s">
        <v>62</v>
      </c>
      <c r="G427" t="s">
        <v>107</v>
      </c>
      <c r="H427" t="s">
        <v>1662</v>
      </c>
      <c r="I427">
        <v>1.1200000000000001</v>
      </c>
      <c r="J427">
        <v>1.38</v>
      </c>
      <c r="K427">
        <v>-1.03E-2</v>
      </c>
    </row>
    <row r="428" spans="2:11" x14ac:dyDescent="0.25">
      <c r="B428" t="s">
        <v>3418</v>
      </c>
      <c r="C428" t="s">
        <v>118</v>
      </c>
      <c r="D428" t="s">
        <v>130</v>
      </c>
      <c r="E428" t="s">
        <v>1650</v>
      </c>
      <c r="F428" t="s">
        <v>62</v>
      </c>
      <c r="G428" t="s">
        <v>108</v>
      </c>
      <c r="H428" t="s">
        <v>1662</v>
      </c>
      <c r="I428">
        <v>1.1200000000000001</v>
      </c>
      <c r="J428">
        <v>1.44</v>
      </c>
      <c r="K428">
        <v>-1.0699999999999999E-2</v>
      </c>
    </row>
    <row r="429" spans="2:11" x14ac:dyDescent="0.25">
      <c r="B429" t="s">
        <v>3419</v>
      </c>
      <c r="C429" t="s">
        <v>118</v>
      </c>
      <c r="D429" t="s">
        <v>130</v>
      </c>
      <c r="E429" t="s">
        <v>1650</v>
      </c>
      <c r="F429" t="s">
        <v>62</v>
      </c>
      <c r="G429" t="s">
        <v>109</v>
      </c>
      <c r="H429" t="s">
        <v>1662</v>
      </c>
      <c r="I429">
        <v>1.1100000000000001</v>
      </c>
      <c r="J429">
        <v>1.49</v>
      </c>
      <c r="K429">
        <v>-1.03E-2</v>
      </c>
    </row>
    <row r="430" spans="2:11" x14ac:dyDescent="0.25">
      <c r="B430" t="s">
        <v>3420</v>
      </c>
      <c r="C430" t="s">
        <v>118</v>
      </c>
      <c r="D430" t="s">
        <v>130</v>
      </c>
      <c r="E430" t="s">
        <v>1650</v>
      </c>
      <c r="F430" t="s">
        <v>62</v>
      </c>
      <c r="G430" t="s">
        <v>110</v>
      </c>
      <c r="H430" t="s">
        <v>1662</v>
      </c>
      <c r="I430">
        <v>0</v>
      </c>
      <c r="J430">
        <v>0</v>
      </c>
      <c r="K430">
        <v>0</v>
      </c>
    </row>
    <row r="431" spans="2:11" x14ac:dyDescent="0.25">
      <c r="B431" t="s">
        <v>3421</v>
      </c>
      <c r="C431" t="s">
        <v>118</v>
      </c>
      <c r="D431" t="s">
        <v>130</v>
      </c>
      <c r="E431" t="s">
        <v>1650</v>
      </c>
      <c r="F431" t="s">
        <v>62</v>
      </c>
      <c r="G431" t="s">
        <v>111</v>
      </c>
      <c r="H431" t="s">
        <v>1662</v>
      </c>
      <c r="I431">
        <v>0</v>
      </c>
      <c r="J431">
        <v>0</v>
      </c>
      <c r="K431">
        <v>0</v>
      </c>
    </row>
    <row r="432" spans="2:11" x14ac:dyDescent="0.25">
      <c r="B432" t="s">
        <v>3422</v>
      </c>
      <c r="C432" t="s">
        <v>118</v>
      </c>
      <c r="D432" t="s">
        <v>130</v>
      </c>
      <c r="E432" t="s">
        <v>1650</v>
      </c>
      <c r="F432" t="s">
        <v>62</v>
      </c>
      <c r="G432" t="s">
        <v>112</v>
      </c>
      <c r="H432" t="s">
        <v>1662</v>
      </c>
      <c r="I432">
        <v>1.1200000000000001</v>
      </c>
      <c r="J432">
        <v>1.38</v>
      </c>
      <c r="K432">
        <v>-1.41E-2</v>
      </c>
    </row>
    <row r="433" spans="2:11" x14ac:dyDescent="0.25">
      <c r="B433" t="s">
        <v>3423</v>
      </c>
      <c r="C433" t="s">
        <v>118</v>
      </c>
      <c r="D433" t="s">
        <v>130</v>
      </c>
      <c r="E433" t="s">
        <v>1650</v>
      </c>
      <c r="F433" t="s">
        <v>62</v>
      </c>
      <c r="G433" t="s">
        <v>113</v>
      </c>
      <c r="H433" t="s">
        <v>1662</v>
      </c>
      <c r="I433">
        <v>1.1200000000000001</v>
      </c>
      <c r="J433">
        <v>1.34</v>
      </c>
      <c r="K433">
        <v>-1.38E-2</v>
      </c>
    </row>
    <row r="434" spans="2:11" x14ac:dyDescent="0.25">
      <c r="B434" t="s">
        <v>3424</v>
      </c>
      <c r="C434" t="s">
        <v>118</v>
      </c>
      <c r="D434" t="s">
        <v>130</v>
      </c>
      <c r="E434" t="s">
        <v>1650</v>
      </c>
      <c r="F434" t="s">
        <v>62</v>
      </c>
      <c r="G434" t="s">
        <v>114</v>
      </c>
      <c r="H434" t="s">
        <v>1662</v>
      </c>
      <c r="I434">
        <v>1.17</v>
      </c>
      <c r="J434">
        <v>1.35</v>
      </c>
      <c r="K434">
        <v>-4.6299999999999996E-3</v>
      </c>
    </row>
    <row r="435" spans="2:11" x14ac:dyDescent="0.25">
      <c r="B435" t="s">
        <v>3425</v>
      </c>
      <c r="C435" t="s">
        <v>118</v>
      </c>
      <c r="D435" t="s">
        <v>130</v>
      </c>
      <c r="E435" t="s">
        <v>1650</v>
      </c>
      <c r="F435" t="s">
        <v>62</v>
      </c>
      <c r="G435" t="s">
        <v>115</v>
      </c>
      <c r="H435" t="s">
        <v>1662</v>
      </c>
      <c r="I435">
        <v>1.06</v>
      </c>
      <c r="J435">
        <v>1.31</v>
      </c>
      <c r="K435">
        <v>-1.9099999999999999E-2</v>
      </c>
    </row>
    <row r="436" spans="2:11" x14ac:dyDescent="0.25">
      <c r="B436" t="s">
        <v>3426</v>
      </c>
      <c r="C436" t="s">
        <v>118</v>
      </c>
      <c r="D436" t="s">
        <v>130</v>
      </c>
      <c r="E436" t="s">
        <v>1650</v>
      </c>
      <c r="F436" t="s">
        <v>100</v>
      </c>
      <c r="G436" t="s">
        <v>48</v>
      </c>
      <c r="H436" t="s">
        <v>1662</v>
      </c>
      <c r="I436">
        <v>0</v>
      </c>
      <c r="J436">
        <v>0</v>
      </c>
      <c r="K436">
        <v>0</v>
      </c>
    </row>
    <row r="437" spans="2:11" x14ac:dyDescent="0.25">
      <c r="B437" t="s">
        <v>3427</v>
      </c>
      <c r="C437" t="s">
        <v>118</v>
      </c>
      <c r="D437" t="s">
        <v>130</v>
      </c>
      <c r="E437" t="s">
        <v>1650</v>
      </c>
      <c r="F437" t="s">
        <v>100</v>
      </c>
      <c r="G437" t="s">
        <v>101</v>
      </c>
      <c r="H437" t="s">
        <v>1662</v>
      </c>
      <c r="I437">
        <v>0</v>
      </c>
      <c r="J437">
        <v>0</v>
      </c>
      <c r="K437">
        <v>0</v>
      </c>
    </row>
    <row r="438" spans="2:11" x14ac:dyDescent="0.25">
      <c r="B438" t="s">
        <v>3428</v>
      </c>
      <c r="C438" t="s">
        <v>118</v>
      </c>
      <c r="D438" t="s">
        <v>130</v>
      </c>
      <c r="E438" t="s">
        <v>1650</v>
      </c>
      <c r="F438" t="s">
        <v>100</v>
      </c>
      <c r="G438" t="s">
        <v>102</v>
      </c>
      <c r="H438" t="s">
        <v>1662</v>
      </c>
      <c r="I438">
        <v>0</v>
      </c>
      <c r="J438">
        <v>0</v>
      </c>
      <c r="K438">
        <v>0</v>
      </c>
    </row>
    <row r="439" spans="2:11" x14ac:dyDescent="0.25">
      <c r="B439" t="s">
        <v>3429</v>
      </c>
      <c r="C439" t="s">
        <v>118</v>
      </c>
      <c r="D439" t="s">
        <v>130</v>
      </c>
      <c r="E439" t="s">
        <v>1650</v>
      </c>
      <c r="F439" t="s">
        <v>100</v>
      </c>
      <c r="G439" t="s">
        <v>103</v>
      </c>
      <c r="H439" t="s">
        <v>1662</v>
      </c>
      <c r="I439">
        <v>0</v>
      </c>
      <c r="J439">
        <v>0</v>
      </c>
      <c r="K439">
        <v>0</v>
      </c>
    </row>
    <row r="440" spans="2:11" x14ac:dyDescent="0.25">
      <c r="B440" t="s">
        <v>3430</v>
      </c>
      <c r="C440" t="s">
        <v>118</v>
      </c>
      <c r="D440" t="s">
        <v>130</v>
      </c>
      <c r="E440" t="s">
        <v>1650</v>
      </c>
      <c r="F440" t="s">
        <v>100</v>
      </c>
      <c r="G440" t="s">
        <v>104</v>
      </c>
      <c r="H440" t="s">
        <v>1662</v>
      </c>
      <c r="I440">
        <v>1.02</v>
      </c>
      <c r="J440">
        <v>1.02</v>
      </c>
      <c r="K440">
        <v>-1.32E-2</v>
      </c>
    </row>
    <row r="441" spans="2:11" x14ac:dyDescent="0.25">
      <c r="B441" t="s">
        <v>3431</v>
      </c>
      <c r="C441" t="s">
        <v>118</v>
      </c>
      <c r="D441" t="s">
        <v>130</v>
      </c>
      <c r="E441" t="s">
        <v>1650</v>
      </c>
      <c r="F441" t="s">
        <v>100</v>
      </c>
      <c r="G441" t="s">
        <v>105</v>
      </c>
      <c r="H441" t="s">
        <v>1662</v>
      </c>
      <c r="I441">
        <v>1.06</v>
      </c>
      <c r="J441">
        <v>1.08</v>
      </c>
      <c r="K441">
        <v>-1.2E-2</v>
      </c>
    </row>
    <row r="442" spans="2:11" x14ac:dyDescent="0.25">
      <c r="B442" t="s">
        <v>3432</v>
      </c>
      <c r="C442" t="s">
        <v>118</v>
      </c>
      <c r="D442" t="s">
        <v>130</v>
      </c>
      <c r="E442" t="s">
        <v>1650</v>
      </c>
      <c r="F442" t="s">
        <v>100</v>
      </c>
      <c r="G442" t="s">
        <v>106</v>
      </c>
      <c r="H442" t="s">
        <v>1662</v>
      </c>
      <c r="I442">
        <v>0</v>
      </c>
      <c r="J442">
        <v>0</v>
      </c>
      <c r="K442">
        <v>0</v>
      </c>
    </row>
    <row r="443" spans="2:11" x14ac:dyDescent="0.25">
      <c r="B443" t="s">
        <v>3433</v>
      </c>
      <c r="C443" t="s">
        <v>118</v>
      </c>
      <c r="D443" t="s">
        <v>130</v>
      </c>
      <c r="E443" t="s">
        <v>1650</v>
      </c>
      <c r="F443" t="s">
        <v>100</v>
      </c>
      <c r="G443" t="s">
        <v>107</v>
      </c>
      <c r="H443" t="s">
        <v>1662</v>
      </c>
      <c r="I443">
        <v>1.1299999999999999</v>
      </c>
      <c r="J443">
        <v>1.37</v>
      </c>
      <c r="K443">
        <v>-8.8800000000000007E-3</v>
      </c>
    </row>
    <row r="444" spans="2:11" x14ac:dyDescent="0.25">
      <c r="B444" t="s">
        <v>3434</v>
      </c>
      <c r="C444" t="s">
        <v>118</v>
      </c>
      <c r="D444" t="s">
        <v>130</v>
      </c>
      <c r="E444" t="s">
        <v>1650</v>
      </c>
      <c r="F444" t="s">
        <v>100</v>
      </c>
      <c r="G444" t="s">
        <v>108</v>
      </c>
      <c r="H444" t="s">
        <v>1662</v>
      </c>
      <c r="I444">
        <v>1.1299999999999999</v>
      </c>
      <c r="J444">
        <v>1.46</v>
      </c>
      <c r="K444">
        <v>-9.4599999999999997E-3</v>
      </c>
    </row>
    <row r="445" spans="2:11" x14ac:dyDescent="0.25">
      <c r="B445" t="s">
        <v>3435</v>
      </c>
      <c r="C445" t="s">
        <v>118</v>
      </c>
      <c r="D445" t="s">
        <v>130</v>
      </c>
      <c r="E445" t="s">
        <v>1650</v>
      </c>
      <c r="F445" t="s">
        <v>100</v>
      </c>
      <c r="G445" t="s">
        <v>109</v>
      </c>
      <c r="H445" t="s">
        <v>1662</v>
      </c>
      <c r="I445">
        <v>1.1200000000000001</v>
      </c>
      <c r="J445">
        <v>1.5</v>
      </c>
      <c r="K445">
        <v>-8.9999999999999993E-3</v>
      </c>
    </row>
    <row r="446" spans="2:11" x14ac:dyDescent="0.25">
      <c r="B446" t="s">
        <v>3436</v>
      </c>
      <c r="C446" t="s">
        <v>118</v>
      </c>
      <c r="D446" t="s">
        <v>130</v>
      </c>
      <c r="E446" t="s">
        <v>1650</v>
      </c>
      <c r="F446" t="s">
        <v>100</v>
      </c>
      <c r="G446" t="s">
        <v>110</v>
      </c>
      <c r="H446" t="s">
        <v>1662</v>
      </c>
      <c r="I446">
        <v>0</v>
      </c>
      <c r="J446">
        <v>0</v>
      </c>
      <c r="K446">
        <v>0</v>
      </c>
    </row>
    <row r="447" spans="2:11" x14ac:dyDescent="0.25">
      <c r="B447" t="s">
        <v>3437</v>
      </c>
      <c r="C447" t="s">
        <v>118</v>
      </c>
      <c r="D447" t="s">
        <v>130</v>
      </c>
      <c r="E447" t="s">
        <v>1650</v>
      </c>
      <c r="F447" t="s">
        <v>100</v>
      </c>
      <c r="G447" t="s">
        <v>111</v>
      </c>
      <c r="H447" t="s">
        <v>1662</v>
      </c>
      <c r="I447">
        <v>0</v>
      </c>
      <c r="J447">
        <v>0</v>
      </c>
      <c r="K447">
        <v>0</v>
      </c>
    </row>
    <row r="448" spans="2:11" x14ac:dyDescent="0.25">
      <c r="B448" t="s">
        <v>3438</v>
      </c>
      <c r="C448" t="s">
        <v>118</v>
      </c>
      <c r="D448" t="s">
        <v>130</v>
      </c>
      <c r="E448" t="s">
        <v>1650</v>
      </c>
      <c r="F448" t="s">
        <v>100</v>
      </c>
      <c r="G448" t="s">
        <v>112</v>
      </c>
      <c r="H448" t="s">
        <v>1662</v>
      </c>
      <c r="I448">
        <v>1.1299999999999999</v>
      </c>
      <c r="J448">
        <v>1.41</v>
      </c>
      <c r="K448">
        <v>-1.37E-2</v>
      </c>
    </row>
    <row r="449" spans="2:11" x14ac:dyDescent="0.25">
      <c r="B449" t="s">
        <v>3439</v>
      </c>
      <c r="C449" t="s">
        <v>118</v>
      </c>
      <c r="D449" t="s">
        <v>130</v>
      </c>
      <c r="E449" t="s">
        <v>1650</v>
      </c>
      <c r="F449" t="s">
        <v>100</v>
      </c>
      <c r="G449" t="s">
        <v>113</v>
      </c>
      <c r="H449" t="s">
        <v>1662</v>
      </c>
      <c r="I449">
        <v>1.1200000000000001</v>
      </c>
      <c r="J449">
        <v>1.38</v>
      </c>
      <c r="K449">
        <v>-1.37E-2</v>
      </c>
    </row>
    <row r="450" spans="2:11" x14ac:dyDescent="0.25">
      <c r="B450" t="s">
        <v>3440</v>
      </c>
      <c r="C450" t="s">
        <v>118</v>
      </c>
      <c r="D450" t="s">
        <v>130</v>
      </c>
      <c r="E450" t="s">
        <v>1650</v>
      </c>
      <c r="F450" t="s">
        <v>100</v>
      </c>
      <c r="G450" t="s">
        <v>114</v>
      </c>
      <c r="H450" t="s">
        <v>1662</v>
      </c>
      <c r="I450">
        <v>1.17</v>
      </c>
      <c r="J450">
        <v>1.35</v>
      </c>
      <c r="K450">
        <v>-4.2100000000000002E-3</v>
      </c>
    </row>
    <row r="451" spans="2:11" x14ac:dyDescent="0.25">
      <c r="B451" t="s">
        <v>3441</v>
      </c>
      <c r="C451" t="s">
        <v>118</v>
      </c>
      <c r="D451" t="s">
        <v>130</v>
      </c>
      <c r="E451" t="s">
        <v>1650</v>
      </c>
      <c r="F451" t="s">
        <v>100</v>
      </c>
      <c r="G451" t="s">
        <v>115</v>
      </c>
      <c r="H451" t="s">
        <v>1662</v>
      </c>
      <c r="I451">
        <v>1.05</v>
      </c>
      <c r="J451">
        <v>1.3</v>
      </c>
      <c r="K451">
        <v>-2.07E-2</v>
      </c>
    </row>
    <row r="452" spans="2:11" x14ac:dyDescent="0.25">
      <c r="B452" t="s">
        <v>3442</v>
      </c>
      <c r="C452" t="s">
        <v>118</v>
      </c>
      <c r="D452" t="s">
        <v>131</v>
      </c>
      <c r="E452" t="s">
        <v>1649</v>
      </c>
      <c r="F452" t="s">
        <v>47</v>
      </c>
      <c r="G452" t="s">
        <v>48</v>
      </c>
      <c r="H452" t="s">
        <v>1662</v>
      </c>
      <c r="I452">
        <v>0</v>
      </c>
      <c r="J452">
        <v>0</v>
      </c>
      <c r="K452">
        <v>0</v>
      </c>
    </row>
    <row r="453" spans="2:11" x14ac:dyDescent="0.25">
      <c r="B453" t="s">
        <v>3443</v>
      </c>
      <c r="C453" t="s">
        <v>118</v>
      </c>
      <c r="D453" t="s">
        <v>131</v>
      </c>
      <c r="E453" t="s">
        <v>1649</v>
      </c>
      <c r="F453" t="s">
        <v>47</v>
      </c>
      <c r="G453" t="s">
        <v>101</v>
      </c>
      <c r="H453" t="s">
        <v>1662</v>
      </c>
      <c r="I453">
        <v>0</v>
      </c>
      <c r="J453">
        <v>0</v>
      </c>
      <c r="K453">
        <v>0</v>
      </c>
    </row>
    <row r="454" spans="2:11" x14ac:dyDescent="0.25">
      <c r="B454" t="s">
        <v>3444</v>
      </c>
      <c r="C454" t="s">
        <v>118</v>
      </c>
      <c r="D454" t="s">
        <v>131</v>
      </c>
      <c r="E454" t="s">
        <v>1649</v>
      </c>
      <c r="F454" t="s">
        <v>47</v>
      </c>
      <c r="G454" t="s">
        <v>102</v>
      </c>
      <c r="H454" t="s">
        <v>1662</v>
      </c>
      <c r="I454">
        <v>0</v>
      </c>
      <c r="J454">
        <v>0</v>
      </c>
      <c r="K454">
        <v>0</v>
      </c>
    </row>
    <row r="455" spans="2:11" x14ac:dyDescent="0.25">
      <c r="B455" t="s">
        <v>3445</v>
      </c>
      <c r="C455" t="s">
        <v>118</v>
      </c>
      <c r="D455" t="s">
        <v>131</v>
      </c>
      <c r="E455" t="s">
        <v>1649</v>
      </c>
      <c r="F455" t="s">
        <v>47</v>
      </c>
      <c r="G455" t="s">
        <v>103</v>
      </c>
      <c r="H455" t="s">
        <v>1662</v>
      </c>
      <c r="I455">
        <v>0</v>
      </c>
      <c r="J455">
        <v>0</v>
      </c>
      <c r="K455">
        <v>0</v>
      </c>
    </row>
    <row r="456" spans="2:11" x14ac:dyDescent="0.25">
      <c r="B456" t="s">
        <v>3446</v>
      </c>
      <c r="C456" t="s">
        <v>118</v>
      </c>
      <c r="D456" t="s">
        <v>131</v>
      </c>
      <c r="E456" t="s">
        <v>1649</v>
      </c>
      <c r="F456" t="s">
        <v>47</v>
      </c>
      <c r="G456" t="s">
        <v>104</v>
      </c>
      <c r="H456" t="s">
        <v>1662</v>
      </c>
      <c r="I456">
        <v>0</v>
      </c>
      <c r="J456">
        <v>0</v>
      </c>
      <c r="K456">
        <v>0</v>
      </c>
    </row>
    <row r="457" spans="2:11" x14ac:dyDescent="0.25">
      <c r="B457" t="s">
        <v>3447</v>
      </c>
      <c r="C457" t="s">
        <v>118</v>
      </c>
      <c r="D457" t="s">
        <v>131</v>
      </c>
      <c r="E457" t="s">
        <v>1649</v>
      </c>
      <c r="F457" t="s">
        <v>47</v>
      </c>
      <c r="G457" t="s">
        <v>105</v>
      </c>
      <c r="H457" t="s">
        <v>1662</v>
      </c>
      <c r="I457">
        <v>1.02</v>
      </c>
      <c r="J457">
        <v>1.5</v>
      </c>
      <c r="K457">
        <v>-1.9699999999999999E-2</v>
      </c>
    </row>
    <row r="458" spans="2:11" x14ac:dyDescent="0.25">
      <c r="B458" t="s">
        <v>3448</v>
      </c>
      <c r="C458" t="s">
        <v>118</v>
      </c>
      <c r="D458" t="s">
        <v>131</v>
      </c>
      <c r="E458" t="s">
        <v>1649</v>
      </c>
      <c r="F458" t="s">
        <v>47</v>
      </c>
      <c r="G458" t="s">
        <v>106</v>
      </c>
      <c r="H458" t="s">
        <v>1662</v>
      </c>
      <c r="I458">
        <v>1.01</v>
      </c>
      <c r="J458">
        <v>1.2</v>
      </c>
      <c r="K458">
        <v>-1.9599999999999999E-2</v>
      </c>
    </row>
    <row r="459" spans="2:11" x14ac:dyDescent="0.25">
      <c r="B459" t="s">
        <v>3449</v>
      </c>
      <c r="C459" t="s">
        <v>118</v>
      </c>
      <c r="D459" t="s">
        <v>131</v>
      </c>
      <c r="E459" t="s">
        <v>1649</v>
      </c>
      <c r="F459" t="s">
        <v>47</v>
      </c>
      <c r="G459" t="s">
        <v>107</v>
      </c>
      <c r="H459" t="s">
        <v>1662</v>
      </c>
      <c r="I459">
        <v>1.08</v>
      </c>
      <c r="J459">
        <v>1.52</v>
      </c>
      <c r="K459">
        <v>-1.8700000000000001E-2</v>
      </c>
    </row>
    <row r="460" spans="2:11" x14ac:dyDescent="0.25">
      <c r="B460" t="s">
        <v>3450</v>
      </c>
      <c r="C460" t="s">
        <v>118</v>
      </c>
      <c r="D460" t="s">
        <v>131</v>
      </c>
      <c r="E460" t="s">
        <v>1649</v>
      </c>
      <c r="F460" t="s">
        <v>47</v>
      </c>
      <c r="G460" t="s">
        <v>108</v>
      </c>
      <c r="H460" t="s">
        <v>1662</v>
      </c>
      <c r="I460">
        <v>0</v>
      </c>
      <c r="J460">
        <v>0</v>
      </c>
      <c r="K460">
        <v>0</v>
      </c>
    </row>
    <row r="461" spans="2:11" x14ac:dyDescent="0.25">
      <c r="B461" t="s">
        <v>3451</v>
      </c>
      <c r="C461" t="s">
        <v>118</v>
      </c>
      <c r="D461" t="s">
        <v>131</v>
      </c>
      <c r="E461" t="s">
        <v>1649</v>
      </c>
      <c r="F461" t="s">
        <v>47</v>
      </c>
      <c r="G461" t="s">
        <v>109</v>
      </c>
      <c r="H461" t="s">
        <v>1662</v>
      </c>
      <c r="I461">
        <v>1.06</v>
      </c>
      <c r="J461">
        <v>1.47</v>
      </c>
      <c r="K461">
        <v>-2.1000000000000001E-2</v>
      </c>
    </row>
    <row r="462" spans="2:11" x14ac:dyDescent="0.25">
      <c r="B462" t="s">
        <v>3452</v>
      </c>
      <c r="C462" t="s">
        <v>118</v>
      </c>
      <c r="D462" t="s">
        <v>131</v>
      </c>
      <c r="E462" t="s">
        <v>1649</v>
      </c>
      <c r="F462" t="s">
        <v>47</v>
      </c>
      <c r="G462" t="s">
        <v>110</v>
      </c>
      <c r="H462" t="s">
        <v>1662</v>
      </c>
      <c r="I462">
        <v>0</v>
      </c>
      <c r="J462">
        <v>0</v>
      </c>
      <c r="K462">
        <v>0</v>
      </c>
    </row>
    <row r="463" spans="2:11" x14ac:dyDescent="0.25">
      <c r="B463" t="s">
        <v>3453</v>
      </c>
      <c r="C463" t="s">
        <v>118</v>
      </c>
      <c r="D463" t="s">
        <v>131</v>
      </c>
      <c r="E463" t="s">
        <v>1649</v>
      </c>
      <c r="F463" t="s">
        <v>47</v>
      </c>
      <c r="G463" t="s">
        <v>111</v>
      </c>
      <c r="H463" t="s">
        <v>1662</v>
      </c>
      <c r="I463">
        <v>0</v>
      </c>
      <c r="J463">
        <v>0</v>
      </c>
      <c r="K463">
        <v>0</v>
      </c>
    </row>
    <row r="464" spans="2:11" x14ac:dyDescent="0.25">
      <c r="B464" t="s">
        <v>3454</v>
      </c>
      <c r="C464" t="s">
        <v>118</v>
      </c>
      <c r="D464" t="s">
        <v>131</v>
      </c>
      <c r="E464" t="s">
        <v>1649</v>
      </c>
      <c r="F464" t="s">
        <v>47</v>
      </c>
      <c r="G464" t="s">
        <v>112</v>
      </c>
      <c r="H464" t="s">
        <v>1662</v>
      </c>
      <c r="I464">
        <v>0</v>
      </c>
      <c r="J464">
        <v>0</v>
      </c>
      <c r="K464">
        <v>0</v>
      </c>
    </row>
    <row r="465" spans="2:11" x14ac:dyDescent="0.25">
      <c r="B465" t="s">
        <v>3455</v>
      </c>
      <c r="C465" t="s">
        <v>118</v>
      </c>
      <c r="D465" t="s">
        <v>131</v>
      </c>
      <c r="E465" t="s">
        <v>1649</v>
      </c>
      <c r="F465" t="s">
        <v>47</v>
      </c>
      <c r="G465" t="s">
        <v>113</v>
      </c>
      <c r="H465" t="s">
        <v>1662</v>
      </c>
      <c r="I465">
        <v>1.1000000000000001</v>
      </c>
      <c r="J465">
        <v>1.41</v>
      </c>
      <c r="K465">
        <v>-2.0400000000000001E-2</v>
      </c>
    </row>
    <row r="466" spans="2:11" x14ac:dyDescent="0.25">
      <c r="B466" t="s">
        <v>3456</v>
      </c>
      <c r="C466" t="s">
        <v>118</v>
      </c>
      <c r="D466" t="s">
        <v>131</v>
      </c>
      <c r="E466" t="s">
        <v>1649</v>
      </c>
      <c r="F466" t="s">
        <v>47</v>
      </c>
      <c r="G466" t="s">
        <v>114</v>
      </c>
      <c r="H466" t="s">
        <v>1662</v>
      </c>
      <c r="I466">
        <v>1.22</v>
      </c>
      <c r="J466">
        <v>1.6</v>
      </c>
      <c r="K466">
        <v>-1.29E-2</v>
      </c>
    </row>
    <row r="467" spans="2:11" x14ac:dyDescent="0.25">
      <c r="B467" t="s">
        <v>3457</v>
      </c>
      <c r="C467" t="s">
        <v>118</v>
      </c>
      <c r="D467" t="s">
        <v>131</v>
      </c>
      <c r="E467" t="s">
        <v>1649</v>
      </c>
      <c r="F467" t="s">
        <v>47</v>
      </c>
      <c r="G467" t="s">
        <v>115</v>
      </c>
      <c r="H467" t="s">
        <v>1662</v>
      </c>
      <c r="I467">
        <v>0</v>
      </c>
      <c r="J467">
        <v>0</v>
      </c>
      <c r="K467">
        <v>0</v>
      </c>
    </row>
    <row r="468" spans="2:11" x14ac:dyDescent="0.25">
      <c r="B468" t="s">
        <v>3458</v>
      </c>
      <c r="C468" t="s">
        <v>118</v>
      </c>
      <c r="D468" t="s">
        <v>131</v>
      </c>
      <c r="E468" t="s">
        <v>1649</v>
      </c>
      <c r="F468" t="s">
        <v>67</v>
      </c>
      <c r="G468" t="s">
        <v>48</v>
      </c>
      <c r="H468" t="s">
        <v>1662</v>
      </c>
      <c r="I468">
        <v>0</v>
      </c>
      <c r="J468">
        <v>0</v>
      </c>
      <c r="K468">
        <v>0</v>
      </c>
    </row>
    <row r="469" spans="2:11" x14ac:dyDescent="0.25">
      <c r="B469" t="s">
        <v>3459</v>
      </c>
      <c r="C469" t="s">
        <v>118</v>
      </c>
      <c r="D469" t="s">
        <v>131</v>
      </c>
      <c r="E469" t="s">
        <v>1649</v>
      </c>
      <c r="F469" t="s">
        <v>67</v>
      </c>
      <c r="G469" t="s">
        <v>101</v>
      </c>
      <c r="H469" t="s">
        <v>1662</v>
      </c>
      <c r="I469">
        <v>0</v>
      </c>
      <c r="J469">
        <v>0</v>
      </c>
      <c r="K469">
        <v>0</v>
      </c>
    </row>
    <row r="470" spans="2:11" x14ac:dyDescent="0.25">
      <c r="B470" t="s">
        <v>3460</v>
      </c>
      <c r="C470" t="s">
        <v>118</v>
      </c>
      <c r="D470" t="s">
        <v>131</v>
      </c>
      <c r="E470" t="s">
        <v>1649</v>
      </c>
      <c r="F470" t="s">
        <v>67</v>
      </c>
      <c r="G470" t="s">
        <v>102</v>
      </c>
      <c r="H470" t="s">
        <v>1662</v>
      </c>
      <c r="I470">
        <v>0</v>
      </c>
      <c r="J470">
        <v>0</v>
      </c>
      <c r="K470">
        <v>0</v>
      </c>
    </row>
    <row r="471" spans="2:11" x14ac:dyDescent="0.25">
      <c r="B471" t="s">
        <v>3461</v>
      </c>
      <c r="C471" t="s">
        <v>118</v>
      </c>
      <c r="D471" t="s">
        <v>131</v>
      </c>
      <c r="E471" t="s">
        <v>1649</v>
      </c>
      <c r="F471" t="s">
        <v>67</v>
      </c>
      <c r="G471" t="s">
        <v>103</v>
      </c>
      <c r="H471" t="s">
        <v>1662</v>
      </c>
      <c r="I471">
        <v>0</v>
      </c>
      <c r="J471">
        <v>0</v>
      </c>
      <c r="K471">
        <v>0</v>
      </c>
    </row>
    <row r="472" spans="2:11" x14ac:dyDescent="0.25">
      <c r="B472" t="s">
        <v>3462</v>
      </c>
      <c r="C472" t="s">
        <v>118</v>
      </c>
      <c r="D472" t="s">
        <v>131</v>
      </c>
      <c r="E472" t="s">
        <v>1649</v>
      </c>
      <c r="F472" t="s">
        <v>67</v>
      </c>
      <c r="G472" t="s">
        <v>104</v>
      </c>
      <c r="H472" t="s">
        <v>1662</v>
      </c>
      <c r="I472">
        <v>0</v>
      </c>
      <c r="J472">
        <v>0</v>
      </c>
      <c r="K472">
        <v>0</v>
      </c>
    </row>
    <row r="473" spans="2:11" x14ac:dyDescent="0.25">
      <c r="B473" t="s">
        <v>3463</v>
      </c>
      <c r="C473" t="s">
        <v>118</v>
      </c>
      <c r="D473" t="s">
        <v>131</v>
      </c>
      <c r="E473" t="s">
        <v>1649</v>
      </c>
      <c r="F473" t="s">
        <v>67</v>
      </c>
      <c r="G473" t="s">
        <v>105</v>
      </c>
      <c r="H473" t="s">
        <v>1662</v>
      </c>
      <c r="I473">
        <v>1.01</v>
      </c>
      <c r="J473">
        <v>1.03</v>
      </c>
      <c r="K473">
        <v>-2.1600000000000001E-2</v>
      </c>
    </row>
    <row r="474" spans="2:11" x14ac:dyDescent="0.25">
      <c r="B474" t="s">
        <v>3464</v>
      </c>
      <c r="C474" t="s">
        <v>118</v>
      </c>
      <c r="D474" t="s">
        <v>131</v>
      </c>
      <c r="E474" t="s">
        <v>1649</v>
      </c>
      <c r="F474" t="s">
        <v>67</v>
      </c>
      <c r="G474" t="s">
        <v>106</v>
      </c>
      <c r="H474" t="s">
        <v>1662</v>
      </c>
      <c r="I474">
        <v>1.01</v>
      </c>
      <c r="J474">
        <v>1.31</v>
      </c>
      <c r="K474">
        <v>-2.0799999999999999E-2</v>
      </c>
    </row>
    <row r="475" spans="2:11" x14ac:dyDescent="0.25">
      <c r="B475" t="s">
        <v>3465</v>
      </c>
      <c r="C475" t="s">
        <v>118</v>
      </c>
      <c r="D475" t="s">
        <v>131</v>
      </c>
      <c r="E475" t="s">
        <v>1649</v>
      </c>
      <c r="F475" t="s">
        <v>67</v>
      </c>
      <c r="G475" t="s">
        <v>107</v>
      </c>
      <c r="H475" t="s">
        <v>1662</v>
      </c>
      <c r="I475">
        <v>1.07</v>
      </c>
      <c r="J475">
        <v>1.86</v>
      </c>
      <c r="K475">
        <v>-2.07E-2</v>
      </c>
    </row>
    <row r="476" spans="2:11" x14ac:dyDescent="0.25">
      <c r="B476" t="s">
        <v>3466</v>
      </c>
      <c r="C476" t="s">
        <v>118</v>
      </c>
      <c r="D476" t="s">
        <v>131</v>
      </c>
      <c r="E476" t="s">
        <v>1649</v>
      </c>
      <c r="F476" t="s">
        <v>67</v>
      </c>
      <c r="G476" t="s">
        <v>108</v>
      </c>
      <c r="H476" t="s">
        <v>1662</v>
      </c>
      <c r="I476">
        <v>0</v>
      </c>
      <c r="J476">
        <v>0</v>
      </c>
      <c r="K476">
        <v>0</v>
      </c>
    </row>
    <row r="477" spans="2:11" x14ac:dyDescent="0.25">
      <c r="B477" t="s">
        <v>3467</v>
      </c>
      <c r="C477" t="s">
        <v>118</v>
      </c>
      <c r="D477" t="s">
        <v>131</v>
      </c>
      <c r="E477" t="s">
        <v>1649</v>
      </c>
      <c r="F477" t="s">
        <v>67</v>
      </c>
      <c r="G477" t="s">
        <v>109</v>
      </c>
      <c r="H477" t="s">
        <v>1662</v>
      </c>
      <c r="I477">
        <v>1.06</v>
      </c>
      <c r="J477">
        <v>1.59</v>
      </c>
      <c r="K477">
        <v>-2.29E-2</v>
      </c>
    </row>
    <row r="478" spans="2:11" x14ac:dyDescent="0.25">
      <c r="B478" t="s">
        <v>3468</v>
      </c>
      <c r="C478" t="s">
        <v>118</v>
      </c>
      <c r="D478" t="s">
        <v>131</v>
      </c>
      <c r="E478" t="s">
        <v>1649</v>
      </c>
      <c r="F478" t="s">
        <v>67</v>
      </c>
      <c r="G478" t="s">
        <v>110</v>
      </c>
      <c r="H478" t="s">
        <v>1662</v>
      </c>
      <c r="I478">
        <v>0</v>
      </c>
      <c r="J478">
        <v>0</v>
      </c>
      <c r="K478">
        <v>0</v>
      </c>
    </row>
    <row r="479" spans="2:11" x14ac:dyDescent="0.25">
      <c r="B479" t="s">
        <v>3469</v>
      </c>
      <c r="C479" t="s">
        <v>118</v>
      </c>
      <c r="D479" t="s">
        <v>131</v>
      </c>
      <c r="E479" t="s">
        <v>1649</v>
      </c>
      <c r="F479" t="s">
        <v>67</v>
      </c>
      <c r="G479" t="s">
        <v>111</v>
      </c>
      <c r="H479" t="s">
        <v>1662</v>
      </c>
      <c r="I479">
        <v>0</v>
      </c>
      <c r="J479">
        <v>0</v>
      </c>
      <c r="K479">
        <v>0</v>
      </c>
    </row>
    <row r="480" spans="2:11" x14ac:dyDescent="0.25">
      <c r="B480" t="s">
        <v>3470</v>
      </c>
      <c r="C480" t="s">
        <v>118</v>
      </c>
      <c r="D480" t="s">
        <v>131</v>
      </c>
      <c r="E480" t="s">
        <v>1649</v>
      </c>
      <c r="F480" t="s">
        <v>67</v>
      </c>
      <c r="G480" t="s">
        <v>112</v>
      </c>
      <c r="H480" t="s">
        <v>1662</v>
      </c>
      <c r="I480">
        <v>0</v>
      </c>
      <c r="J480">
        <v>0</v>
      </c>
      <c r="K480">
        <v>0</v>
      </c>
    </row>
    <row r="481" spans="2:11" x14ac:dyDescent="0.25">
      <c r="B481" t="s">
        <v>3471</v>
      </c>
      <c r="C481" t="s">
        <v>118</v>
      </c>
      <c r="D481" t="s">
        <v>131</v>
      </c>
      <c r="E481" t="s">
        <v>1649</v>
      </c>
      <c r="F481" t="s">
        <v>67</v>
      </c>
      <c r="G481" t="s">
        <v>113</v>
      </c>
      <c r="H481" t="s">
        <v>1662</v>
      </c>
      <c r="I481">
        <v>1.0900000000000001</v>
      </c>
      <c r="J481">
        <v>1.4</v>
      </c>
      <c r="K481">
        <v>-2.7099999999999999E-2</v>
      </c>
    </row>
    <row r="482" spans="2:11" x14ac:dyDescent="0.25">
      <c r="B482" t="s">
        <v>3472</v>
      </c>
      <c r="C482" t="s">
        <v>118</v>
      </c>
      <c r="D482" t="s">
        <v>131</v>
      </c>
      <c r="E482" t="s">
        <v>1649</v>
      </c>
      <c r="F482" t="s">
        <v>67</v>
      </c>
      <c r="G482" t="s">
        <v>114</v>
      </c>
      <c r="H482" t="s">
        <v>1662</v>
      </c>
      <c r="I482">
        <v>1.21</v>
      </c>
      <c r="J482">
        <v>1.66</v>
      </c>
      <c r="K482">
        <v>-1.72E-2</v>
      </c>
    </row>
    <row r="483" spans="2:11" x14ac:dyDescent="0.25">
      <c r="B483" t="s">
        <v>3473</v>
      </c>
      <c r="C483" t="s">
        <v>118</v>
      </c>
      <c r="D483" t="s">
        <v>131</v>
      </c>
      <c r="E483" t="s">
        <v>1649</v>
      </c>
      <c r="F483" t="s">
        <v>67</v>
      </c>
      <c r="G483" t="s">
        <v>115</v>
      </c>
      <c r="H483" t="s">
        <v>1662</v>
      </c>
      <c r="I483">
        <v>0</v>
      </c>
      <c r="J483">
        <v>0</v>
      </c>
      <c r="K483">
        <v>0</v>
      </c>
    </row>
    <row r="484" spans="2:11" x14ac:dyDescent="0.25">
      <c r="B484" t="s">
        <v>3474</v>
      </c>
      <c r="C484" t="s">
        <v>118</v>
      </c>
      <c r="D484" t="s">
        <v>131</v>
      </c>
      <c r="E484" t="s">
        <v>1649</v>
      </c>
      <c r="F484" t="s">
        <v>70</v>
      </c>
      <c r="G484" t="s">
        <v>48</v>
      </c>
      <c r="H484" t="s">
        <v>1662</v>
      </c>
      <c r="I484">
        <v>0</v>
      </c>
      <c r="J484">
        <v>0</v>
      </c>
      <c r="K484">
        <v>0</v>
      </c>
    </row>
    <row r="485" spans="2:11" x14ac:dyDescent="0.25">
      <c r="B485" t="s">
        <v>3475</v>
      </c>
      <c r="C485" t="s">
        <v>118</v>
      </c>
      <c r="D485" t="s">
        <v>131</v>
      </c>
      <c r="E485" t="s">
        <v>1649</v>
      </c>
      <c r="F485" t="s">
        <v>70</v>
      </c>
      <c r="G485" t="s">
        <v>101</v>
      </c>
      <c r="H485" t="s">
        <v>1662</v>
      </c>
      <c r="I485">
        <v>0</v>
      </c>
      <c r="J485">
        <v>0</v>
      </c>
      <c r="K485">
        <v>0</v>
      </c>
    </row>
    <row r="486" spans="2:11" x14ac:dyDescent="0.25">
      <c r="B486" t="s">
        <v>3476</v>
      </c>
      <c r="C486" t="s">
        <v>118</v>
      </c>
      <c r="D486" t="s">
        <v>131</v>
      </c>
      <c r="E486" t="s">
        <v>1649</v>
      </c>
      <c r="F486" t="s">
        <v>70</v>
      </c>
      <c r="G486" t="s">
        <v>102</v>
      </c>
      <c r="H486" t="s">
        <v>1662</v>
      </c>
      <c r="I486">
        <v>0</v>
      </c>
      <c r="J486">
        <v>0</v>
      </c>
      <c r="K486">
        <v>0</v>
      </c>
    </row>
    <row r="487" spans="2:11" x14ac:dyDescent="0.25">
      <c r="B487" t="s">
        <v>3477</v>
      </c>
      <c r="C487" t="s">
        <v>118</v>
      </c>
      <c r="D487" t="s">
        <v>131</v>
      </c>
      <c r="E487" t="s">
        <v>1649</v>
      </c>
      <c r="F487" t="s">
        <v>70</v>
      </c>
      <c r="G487" t="s">
        <v>103</v>
      </c>
      <c r="H487" t="s">
        <v>1662</v>
      </c>
      <c r="I487">
        <v>0</v>
      </c>
      <c r="J487">
        <v>0</v>
      </c>
      <c r="K487">
        <v>0</v>
      </c>
    </row>
    <row r="488" spans="2:11" x14ac:dyDescent="0.25">
      <c r="B488" t="s">
        <v>3478</v>
      </c>
      <c r="C488" t="s">
        <v>118</v>
      </c>
      <c r="D488" t="s">
        <v>131</v>
      </c>
      <c r="E488" t="s">
        <v>1649</v>
      </c>
      <c r="F488" t="s">
        <v>70</v>
      </c>
      <c r="G488" t="s">
        <v>104</v>
      </c>
      <c r="H488" t="s">
        <v>1662</v>
      </c>
      <c r="I488">
        <v>0</v>
      </c>
      <c r="J488">
        <v>0</v>
      </c>
      <c r="K488">
        <v>0</v>
      </c>
    </row>
    <row r="489" spans="2:11" x14ac:dyDescent="0.25">
      <c r="B489" t="s">
        <v>3479</v>
      </c>
      <c r="C489" t="s">
        <v>118</v>
      </c>
      <c r="D489" t="s">
        <v>131</v>
      </c>
      <c r="E489" t="s">
        <v>1649</v>
      </c>
      <c r="F489" t="s">
        <v>70</v>
      </c>
      <c r="G489" t="s">
        <v>105</v>
      </c>
      <c r="H489" t="s">
        <v>1662</v>
      </c>
      <c r="I489">
        <v>1.01</v>
      </c>
      <c r="J489">
        <v>1.04</v>
      </c>
      <c r="K489">
        <v>-2.18E-2</v>
      </c>
    </row>
    <row r="490" spans="2:11" x14ac:dyDescent="0.25">
      <c r="B490" t="s">
        <v>3480</v>
      </c>
      <c r="C490" t="s">
        <v>118</v>
      </c>
      <c r="D490" t="s">
        <v>131</v>
      </c>
      <c r="E490" t="s">
        <v>1649</v>
      </c>
      <c r="F490" t="s">
        <v>70</v>
      </c>
      <c r="G490" t="s">
        <v>106</v>
      </c>
      <c r="H490" t="s">
        <v>1662</v>
      </c>
      <c r="I490">
        <v>1</v>
      </c>
      <c r="J490">
        <v>1.1100000000000001</v>
      </c>
      <c r="K490">
        <v>-0.02</v>
      </c>
    </row>
    <row r="491" spans="2:11" x14ac:dyDescent="0.25">
      <c r="B491" t="s">
        <v>3481</v>
      </c>
      <c r="C491" t="s">
        <v>118</v>
      </c>
      <c r="D491" t="s">
        <v>131</v>
      </c>
      <c r="E491" t="s">
        <v>1649</v>
      </c>
      <c r="F491" t="s">
        <v>70</v>
      </c>
      <c r="G491" t="s">
        <v>107</v>
      </c>
      <c r="H491" t="s">
        <v>1662</v>
      </c>
      <c r="I491">
        <v>1.07</v>
      </c>
      <c r="J491">
        <v>1.54</v>
      </c>
      <c r="K491">
        <v>-1.95E-2</v>
      </c>
    </row>
    <row r="492" spans="2:11" x14ac:dyDescent="0.25">
      <c r="B492" t="s">
        <v>3482</v>
      </c>
      <c r="C492" t="s">
        <v>118</v>
      </c>
      <c r="D492" t="s">
        <v>131</v>
      </c>
      <c r="E492" t="s">
        <v>1649</v>
      </c>
      <c r="F492" t="s">
        <v>70</v>
      </c>
      <c r="G492" t="s">
        <v>108</v>
      </c>
      <c r="H492" t="s">
        <v>1662</v>
      </c>
      <c r="I492">
        <v>0</v>
      </c>
      <c r="J492">
        <v>0</v>
      </c>
      <c r="K492">
        <v>0</v>
      </c>
    </row>
    <row r="493" spans="2:11" x14ac:dyDescent="0.25">
      <c r="B493" t="s">
        <v>3483</v>
      </c>
      <c r="C493" t="s">
        <v>118</v>
      </c>
      <c r="D493" t="s">
        <v>131</v>
      </c>
      <c r="E493" t="s">
        <v>1649</v>
      </c>
      <c r="F493" t="s">
        <v>70</v>
      </c>
      <c r="G493" t="s">
        <v>109</v>
      </c>
      <c r="H493" t="s">
        <v>1662</v>
      </c>
      <c r="I493">
        <v>1.06</v>
      </c>
      <c r="J493">
        <v>1.48</v>
      </c>
      <c r="K493">
        <v>-1.9800000000000002E-2</v>
      </c>
    </row>
    <row r="494" spans="2:11" x14ac:dyDescent="0.25">
      <c r="B494" t="s">
        <v>3484</v>
      </c>
      <c r="C494" t="s">
        <v>118</v>
      </c>
      <c r="D494" t="s">
        <v>131</v>
      </c>
      <c r="E494" t="s">
        <v>1649</v>
      </c>
      <c r="F494" t="s">
        <v>70</v>
      </c>
      <c r="G494" t="s">
        <v>110</v>
      </c>
      <c r="H494" t="s">
        <v>1662</v>
      </c>
      <c r="I494">
        <v>0</v>
      </c>
      <c r="J494">
        <v>0</v>
      </c>
      <c r="K494">
        <v>0</v>
      </c>
    </row>
    <row r="495" spans="2:11" x14ac:dyDescent="0.25">
      <c r="B495" t="s">
        <v>3485</v>
      </c>
      <c r="C495" t="s">
        <v>118</v>
      </c>
      <c r="D495" t="s">
        <v>131</v>
      </c>
      <c r="E495" t="s">
        <v>1649</v>
      </c>
      <c r="F495" t="s">
        <v>70</v>
      </c>
      <c r="G495" t="s">
        <v>111</v>
      </c>
      <c r="H495" t="s">
        <v>1662</v>
      </c>
      <c r="I495">
        <v>0</v>
      </c>
      <c r="J495">
        <v>0</v>
      </c>
      <c r="K495">
        <v>0</v>
      </c>
    </row>
    <row r="496" spans="2:11" x14ac:dyDescent="0.25">
      <c r="B496" t="s">
        <v>3486</v>
      </c>
      <c r="C496" t="s">
        <v>118</v>
      </c>
      <c r="D496" t="s">
        <v>131</v>
      </c>
      <c r="E496" t="s">
        <v>1649</v>
      </c>
      <c r="F496" t="s">
        <v>70</v>
      </c>
      <c r="G496" t="s">
        <v>112</v>
      </c>
      <c r="H496" t="s">
        <v>1662</v>
      </c>
      <c r="I496">
        <v>0</v>
      </c>
      <c r="J496">
        <v>0</v>
      </c>
      <c r="K496">
        <v>0</v>
      </c>
    </row>
    <row r="497" spans="2:11" x14ac:dyDescent="0.25">
      <c r="B497" t="s">
        <v>3487</v>
      </c>
      <c r="C497" t="s">
        <v>118</v>
      </c>
      <c r="D497" t="s">
        <v>131</v>
      </c>
      <c r="E497" t="s">
        <v>1649</v>
      </c>
      <c r="F497" t="s">
        <v>70</v>
      </c>
      <c r="G497" t="s">
        <v>113</v>
      </c>
      <c r="H497" t="s">
        <v>1662</v>
      </c>
      <c r="I497">
        <v>1.0900000000000001</v>
      </c>
      <c r="J497">
        <v>1.39</v>
      </c>
      <c r="K497">
        <v>-2.4E-2</v>
      </c>
    </row>
    <row r="498" spans="2:11" x14ac:dyDescent="0.25">
      <c r="B498" t="s">
        <v>3488</v>
      </c>
      <c r="C498" t="s">
        <v>118</v>
      </c>
      <c r="D498" t="s">
        <v>131</v>
      </c>
      <c r="E498" t="s">
        <v>1649</v>
      </c>
      <c r="F498" t="s">
        <v>70</v>
      </c>
      <c r="G498" t="s">
        <v>114</v>
      </c>
      <c r="H498" t="s">
        <v>1662</v>
      </c>
      <c r="I498">
        <v>1.22</v>
      </c>
      <c r="J498">
        <v>1.53</v>
      </c>
      <c r="K498">
        <v>-1.61E-2</v>
      </c>
    </row>
    <row r="499" spans="2:11" x14ac:dyDescent="0.25">
      <c r="B499" t="s">
        <v>3489</v>
      </c>
      <c r="C499" t="s">
        <v>118</v>
      </c>
      <c r="D499" t="s">
        <v>131</v>
      </c>
      <c r="E499" t="s">
        <v>1649</v>
      </c>
      <c r="F499" t="s">
        <v>70</v>
      </c>
      <c r="G499" t="s">
        <v>115</v>
      </c>
      <c r="H499" t="s">
        <v>1662</v>
      </c>
      <c r="I499">
        <v>0</v>
      </c>
      <c r="J499">
        <v>0</v>
      </c>
      <c r="K499">
        <v>0</v>
      </c>
    </row>
    <row r="500" spans="2:11" x14ac:dyDescent="0.25">
      <c r="B500" t="s">
        <v>3490</v>
      </c>
      <c r="C500" t="s">
        <v>118</v>
      </c>
      <c r="D500" t="s">
        <v>131</v>
      </c>
      <c r="E500" t="s">
        <v>1649</v>
      </c>
      <c r="F500" t="s">
        <v>57</v>
      </c>
      <c r="G500" t="s">
        <v>48</v>
      </c>
      <c r="H500" t="s">
        <v>1662</v>
      </c>
      <c r="I500">
        <v>0</v>
      </c>
      <c r="J500">
        <v>0</v>
      </c>
      <c r="K500">
        <v>0</v>
      </c>
    </row>
    <row r="501" spans="2:11" x14ac:dyDescent="0.25">
      <c r="B501" t="s">
        <v>3491</v>
      </c>
      <c r="C501" t="s">
        <v>118</v>
      </c>
      <c r="D501" t="s">
        <v>131</v>
      </c>
      <c r="E501" t="s">
        <v>1649</v>
      </c>
      <c r="F501" t="s">
        <v>57</v>
      </c>
      <c r="G501" t="s">
        <v>101</v>
      </c>
      <c r="H501" t="s">
        <v>1662</v>
      </c>
      <c r="I501">
        <v>0</v>
      </c>
      <c r="J501">
        <v>0</v>
      </c>
      <c r="K501">
        <v>0</v>
      </c>
    </row>
    <row r="502" spans="2:11" x14ac:dyDescent="0.25">
      <c r="B502" t="s">
        <v>3492</v>
      </c>
      <c r="C502" t="s">
        <v>118</v>
      </c>
      <c r="D502" t="s">
        <v>131</v>
      </c>
      <c r="E502" t="s">
        <v>1649</v>
      </c>
      <c r="F502" t="s">
        <v>57</v>
      </c>
      <c r="G502" t="s">
        <v>102</v>
      </c>
      <c r="H502" t="s">
        <v>1662</v>
      </c>
      <c r="I502">
        <v>0</v>
      </c>
      <c r="J502">
        <v>0</v>
      </c>
      <c r="K502">
        <v>0</v>
      </c>
    </row>
    <row r="503" spans="2:11" x14ac:dyDescent="0.25">
      <c r="B503" t="s">
        <v>3493</v>
      </c>
      <c r="C503" t="s">
        <v>118</v>
      </c>
      <c r="D503" t="s">
        <v>131</v>
      </c>
      <c r="E503" t="s">
        <v>1649</v>
      </c>
      <c r="F503" t="s">
        <v>57</v>
      </c>
      <c r="G503" t="s">
        <v>103</v>
      </c>
      <c r="H503" t="s">
        <v>1662</v>
      </c>
      <c r="I503">
        <v>0</v>
      </c>
      <c r="J503">
        <v>0</v>
      </c>
      <c r="K503">
        <v>0</v>
      </c>
    </row>
    <row r="504" spans="2:11" x14ac:dyDescent="0.25">
      <c r="B504" t="s">
        <v>3494</v>
      </c>
      <c r="C504" t="s">
        <v>118</v>
      </c>
      <c r="D504" t="s">
        <v>131</v>
      </c>
      <c r="E504" t="s">
        <v>1649</v>
      </c>
      <c r="F504" t="s">
        <v>57</v>
      </c>
      <c r="G504" t="s">
        <v>104</v>
      </c>
      <c r="H504" t="s">
        <v>1662</v>
      </c>
      <c r="I504">
        <v>0</v>
      </c>
      <c r="J504">
        <v>0</v>
      </c>
      <c r="K504">
        <v>0</v>
      </c>
    </row>
    <row r="505" spans="2:11" x14ac:dyDescent="0.25">
      <c r="B505" t="s">
        <v>3495</v>
      </c>
      <c r="C505" t="s">
        <v>118</v>
      </c>
      <c r="D505" t="s">
        <v>131</v>
      </c>
      <c r="E505" t="s">
        <v>1649</v>
      </c>
      <c r="F505" t="s">
        <v>57</v>
      </c>
      <c r="G505" t="s">
        <v>105</v>
      </c>
      <c r="H505" t="s">
        <v>1662</v>
      </c>
      <c r="I505">
        <v>1.03</v>
      </c>
      <c r="J505">
        <v>1.28</v>
      </c>
      <c r="K505">
        <v>-1.83E-2</v>
      </c>
    </row>
    <row r="506" spans="2:11" x14ac:dyDescent="0.25">
      <c r="B506" t="s">
        <v>3496</v>
      </c>
      <c r="C506" t="s">
        <v>118</v>
      </c>
      <c r="D506" t="s">
        <v>131</v>
      </c>
      <c r="E506" t="s">
        <v>1649</v>
      </c>
      <c r="F506" t="s">
        <v>57</v>
      </c>
      <c r="G506" t="s">
        <v>106</v>
      </c>
      <c r="H506" t="s">
        <v>1662</v>
      </c>
      <c r="I506">
        <v>1.02</v>
      </c>
      <c r="J506">
        <v>1.18</v>
      </c>
      <c r="K506">
        <v>-2.0500000000000001E-2</v>
      </c>
    </row>
    <row r="507" spans="2:11" x14ac:dyDescent="0.25">
      <c r="B507" t="s">
        <v>3497</v>
      </c>
      <c r="C507" t="s">
        <v>118</v>
      </c>
      <c r="D507" t="s">
        <v>131</v>
      </c>
      <c r="E507" t="s">
        <v>1649</v>
      </c>
      <c r="F507" t="s">
        <v>57</v>
      </c>
      <c r="G507" t="s">
        <v>107</v>
      </c>
      <c r="H507" t="s">
        <v>1662</v>
      </c>
      <c r="I507">
        <v>1.1100000000000001</v>
      </c>
      <c r="J507">
        <v>1.39</v>
      </c>
      <c r="K507">
        <v>-1.83E-2</v>
      </c>
    </row>
    <row r="508" spans="2:11" x14ac:dyDescent="0.25">
      <c r="B508" t="s">
        <v>3498</v>
      </c>
      <c r="C508" t="s">
        <v>118</v>
      </c>
      <c r="D508" t="s">
        <v>131</v>
      </c>
      <c r="E508" t="s">
        <v>1649</v>
      </c>
      <c r="F508" t="s">
        <v>57</v>
      </c>
      <c r="G508" t="s">
        <v>108</v>
      </c>
      <c r="H508" t="s">
        <v>1662</v>
      </c>
      <c r="I508">
        <v>0</v>
      </c>
      <c r="J508">
        <v>0</v>
      </c>
      <c r="K508">
        <v>0</v>
      </c>
    </row>
    <row r="509" spans="2:11" x14ac:dyDescent="0.25">
      <c r="B509" t="s">
        <v>3499</v>
      </c>
      <c r="C509" t="s">
        <v>118</v>
      </c>
      <c r="D509" t="s">
        <v>131</v>
      </c>
      <c r="E509" t="s">
        <v>1649</v>
      </c>
      <c r="F509" t="s">
        <v>57</v>
      </c>
      <c r="G509" t="s">
        <v>109</v>
      </c>
      <c r="H509" t="s">
        <v>1662</v>
      </c>
      <c r="I509">
        <v>1.07</v>
      </c>
      <c r="J509">
        <v>1.37</v>
      </c>
      <c r="K509">
        <v>-2.1700000000000001E-2</v>
      </c>
    </row>
    <row r="510" spans="2:11" x14ac:dyDescent="0.25">
      <c r="B510" t="s">
        <v>3500</v>
      </c>
      <c r="C510" t="s">
        <v>118</v>
      </c>
      <c r="D510" t="s">
        <v>131</v>
      </c>
      <c r="E510" t="s">
        <v>1649</v>
      </c>
      <c r="F510" t="s">
        <v>57</v>
      </c>
      <c r="G510" t="s">
        <v>110</v>
      </c>
      <c r="H510" t="s">
        <v>1662</v>
      </c>
      <c r="I510">
        <v>0</v>
      </c>
      <c r="J510">
        <v>0</v>
      </c>
      <c r="K510">
        <v>0</v>
      </c>
    </row>
    <row r="511" spans="2:11" x14ac:dyDescent="0.25">
      <c r="B511" t="s">
        <v>3501</v>
      </c>
      <c r="C511" t="s">
        <v>118</v>
      </c>
      <c r="D511" t="s">
        <v>131</v>
      </c>
      <c r="E511" t="s">
        <v>1649</v>
      </c>
      <c r="F511" t="s">
        <v>57</v>
      </c>
      <c r="G511" t="s">
        <v>111</v>
      </c>
      <c r="H511" t="s">
        <v>1662</v>
      </c>
      <c r="I511">
        <v>0</v>
      </c>
      <c r="J511">
        <v>0</v>
      </c>
      <c r="K511">
        <v>0</v>
      </c>
    </row>
    <row r="512" spans="2:11" x14ac:dyDescent="0.25">
      <c r="B512" t="s">
        <v>3502</v>
      </c>
      <c r="C512" t="s">
        <v>118</v>
      </c>
      <c r="D512" t="s">
        <v>131</v>
      </c>
      <c r="E512" t="s">
        <v>1649</v>
      </c>
      <c r="F512" t="s">
        <v>57</v>
      </c>
      <c r="G512" t="s">
        <v>112</v>
      </c>
      <c r="H512" t="s">
        <v>1662</v>
      </c>
      <c r="I512">
        <v>0</v>
      </c>
      <c r="J512">
        <v>0</v>
      </c>
      <c r="K512">
        <v>0</v>
      </c>
    </row>
    <row r="513" spans="2:11" x14ac:dyDescent="0.25">
      <c r="B513" t="s">
        <v>3503</v>
      </c>
      <c r="C513" t="s">
        <v>118</v>
      </c>
      <c r="D513" t="s">
        <v>131</v>
      </c>
      <c r="E513" t="s">
        <v>1649</v>
      </c>
      <c r="F513" t="s">
        <v>57</v>
      </c>
      <c r="G513" t="s">
        <v>113</v>
      </c>
      <c r="H513" t="s">
        <v>1662</v>
      </c>
      <c r="I513">
        <v>1.1000000000000001</v>
      </c>
      <c r="J513">
        <v>1.29</v>
      </c>
      <c r="K513">
        <v>-2.41E-2</v>
      </c>
    </row>
    <row r="514" spans="2:11" x14ac:dyDescent="0.25">
      <c r="B514" t="s">
        <v>3504</v>
      </c>
      <c r="C514" t="s">
        <v>118</v>
      </c>
      <c r="D514" t="s">
        <v>131</v>
      </c>
      <c r="E514" t="s">
        <v>1649</v>
      </c>
      <c r="F514" t="s">
        <v>57</v>
      </c>
      <c r="G514" t="s">
        <v>114</v>
      </c>
      <c r="H514" t="s">
        <v>1662</v>
      </c>
      <c r="I514">
        <v>1.21</v>
      </c>
      <c r="J514">
        <v>1.51</v>
      </c>
      <c r="K514">
        <v>-1.41E-2</v>
      </c>
    </row>
    <row r="515" spans="2:11" x14ac:dyDescent="0.25">
      <c r="B515" t="s">
        <v>3505</v>
      </c>
      <c r="C515" t="s">
        <v>118</v>
      </c>
      <c r="D515" t="s">
        <v>131</v>
      </c>
      <c r="E515" t="s">
        <v>1649</v>
      </c>
      <c r="F515" t="s">
        <v>57</v>
      </c>
      <c r="G515" t="s">
        <v>115</v>
      </c>
      <c r="H515" t="s">
        <v>1662</v>
      </c>
      <c r="I515">
        <v>0</v>
      </c>
      <c r="J515">
        <v>0</v>
      </c>
      <c r="K515">
        <v>0</v>
      </c>
    </row>
    <row r="516" spans="2:11" x14ac:dyDescent="0.25">
      <c r="B516" t="s">
        <v>3506</v>
      </c>
      <c r="C516" t="s">
        <v>118</v>
      </c>
      <c r="D516" t="s">
        <v>131</v>
      </c>
      <c r="E516" t="s">
        <v>1649</v>
      </c>
      <c r="F516" t="s">
        <v>59</v>
      </c>
      <c r="G516" t="s">
        <v>48</v>
      </c>
      <c r="H516" t="s">
        <v>1662</v>
      </c>
      <c r="I516">
        <v>0</v>
      </c>
      <c r="J516">
        <v>0</v>
      </c>
      <c r="K516">
        <v>0</v>
      </c>
    </row>
    <row r="517" spans="2:11" x14ac:dyDescent="0.25">
      <c r="B517" t="s">
        <v>3507</v>
      </c>
      <c r="C517" t="s">
        <v>118</v>
      </c>
      <c r="D517" t="s">
        <v>131</v>
      </c>
      <c r="E517" t="s">
        <v>1649</v>
      </c>
      <c r="F517" t="s">
        <v>59</v>
      </c>
      <c r="G517" t="s">
        <v>101</v>
      </c>
      <c r="H517" t="s">
        <v>1662</v>
      </c>
      <c r="I517">
        <v>0</v>
      </c>
      <c r="J517">
        <v>0</v>
      </c>
      <c r="K517">
        <v>0</v>
      </c>
    </row>
    <row r="518" spans="2:11" x14ac:dyDescent="0.25">
      <c r="B518" t="s">
        <v>3508</v>
      </c>
      <c r="C518" t="s">
        <v>118</v>
      </c>
      <c r="D518" t="s">
        <v>131</v>
      </c>
      <c r="E518" t="s">
        <v>1649</v>
      </c>
      <c r="F518" t="s">
        <v>59</v>
      </c>
      <c r="G518" t="s">
        <v>102</v>
      </c>
      <c r="H518" t="s">
        <v>1662</v>
      </c>
      <c r="I518">
        <v>0</v>
      </c>
      <c r="J518">
        <v>0</v>
      </c>
      <c r="K518">
        <v>0</v>
      </c>
    </row>
    <row r="519" spans="2:11" x14ac:dyDescent="0.25">
      <c r="B519" t="s">
        <v>3509</v>
      </c>
      <c r="C519" t="s">
        <v>118</v>
      </c>
      <c r="D519" t="s">
        <v>131</v>
      </c>
      <c r="E519" t="s">
        <v>1649</v>
      </c>
      <c r="F519" t="s">
        <v>59</v>
      </c>
      <c r="G519" t="s">
        <v>103</v>
      </c>
      <c r="H519" t="s">
        <v>1662</v>
      </c>
      <c r="I519">
        <v>0</v>
      </c>
      <c r="J519">
        <v>0</v>
      </c>
      <c r="K519">
        <v>0</v>
      </c>
    </row>
    <row r="520" spans="2:11" x14ac:dyDescent="0.25">
      <c r="B520" t="s">
        <v>3510</v>
      </c>
      <c r="C520" t="s">
        <v>118</v>
      </c>
      <c r="D520" t="s">
        <v>131</v>
      </c>
      <c r="E520" t="s">
        <v>1649</v>
      </c>
      <c r="F520" t="s">
        <v>59</v>
      </c>
      <c r="G520" t="s">
        <v>104</v>
      </c>
      <c r="H520" t="s">
        <v>1662</v>
      </c>
      <c r="I520">
        <v>0</v>
      </c>
      <c r="J520">
        <v>0</v>
      </c>
      <c r="K520">
        <v>0</v>
      </c>
    </row>
    <row r="521" spans="2:11" x14ac:dyDescent="0.25">
      <c r="B521" t="s">
        <v>3511</v>
      </c>
      <c r="C521" t="s">
        <v>118</v>
      </c>
      <c r="D521" t="s">
        <v>131</v>
      </c>
      <c r="E521" t="s">
        <v>1649</v>
      </c>
      <c r="F521" t="s">
        <v>59</v>
      </c>
      <c r="G521" t="s">
        <v>105</v>
      </c>
      <c r="H521" t="s">
        <v>1662</v>
      </c>
      <c r="I521">
        <v>1.03</v>
      </c>
      <c r="J521">
        <v>1.33</v>
      </c>
      <c r="K521">
        <v>-1.7899999999999999E-2</v>
      </c>
    </row>
    <row r="522" spans="2:11" x14ac:dyDescent="0.25">
      <c r="B522" t="s">
        <v>3512</v>
      </c>
      <c r="C522" t="s">
        <v>118</v>
      </c>
      <c r="D522" t="s">
        <v>131</v>
      </c>
      <c r="E522" t="s">
        <v>1649</v>
      </c>
      <c r="F522" t="s">
        <v>59</v>
      </c>
      <c r="G522" t="s">
        <v>106</v>
      </c>
      <c r="H522" t="s">
        <v>1662</v>
      </c>
      <c r="I522">
        <v>1.02</v>
      </c>
      <c r="J522">
        <v>1.1100000000000001</v>
      </c>
      <c r="K522">
        <v>-2.0899999999999998E-2</v>
      </c>
    </row>
    <row r="523" spans="2:11" x14ac:dyDescent="0.25">
      <c r="B523" t="s">
        <v>3513</v>
      </c>
      <c r="C523" t="s">
        <v>118</v>
      </c>
      <c r="D523" t="s">
        <v>131</v>
      </c>
      <c r="E523" t="s">
        <v>1649</v>
      </c>
      <c r="F523" t="s">
        <v>59</v>
      </c>
      <c r="G523" t="s">
        <v>107</v>
      </c>
      <c r="H523" t="s">
        <v>1662</v>
      </c>
      <c r="I523">
        <v>1.1200000000000001</v>
      </c>
      <c r="J523">
        <v>1.34</v>
      </c>
      <c r="K523">
        <v>-1.77E-2</v>
      </c>
    </row>
    <row r="524" spans="2:11" x14ac:dyDescent="0.25">
      <c r="B524" t="s">
        <v>3514</v>
      </c>
      <c r="C524" t="s">
        <v>118</v>
      </c>
      <c r="D524" t="s">
        <v>131</v>
      </c>
      <c r="E524" t="s">
        <v>1649</v>
      </c>
      <c r="F524" t="s">
        <v>59</v>
      </c>
      <c r="G524" t="s">
        <v>108</v>
      </c>
      <c r="H524" t="s">
        <v>1662</v>
      </c>
      <c r="I524">
        <v>0</v>
      </c>
      <c r="J524">
        <v>0</v>
      </c>
      <c r="K524">
        <v>0</v>
      </c>
    </row>
    <row r="525" spans="2:11" x14ac:dyDescent="0.25">
      <c r="B525" t="s">
        <v>3515</v>
      </c>
      <c r="C525" t="s">
        <v>118</v>
      </c>
      <c r="D525" t="s">
        <v>131</v>
      </c>
      <c r="E525" t="s">
        <v>1649</v>
      </c>
      <c r="F525" t="s">
        <v>59</v>
      </c>
      <c r="G525" t="s">
        <v>109</v>
      </c>
      <c r="H525" t="s">
        <v>1662</v>
      </c>
      <c r="I525">
        <v>1.1000000000000001</v>
      </c>
      <c r="J525">
        <v>1.46</v>
      </c>
      <c r="K525">
        <v>-2.1100000000000001E-2</v>
      </c>
    </row>
    <row r="526" spans="2:11" x14ac:dyDescent="0.25">
      <c r="B526" t="s">
        <v>3516</v>
      </c>
      <c r="C526" t="s">
        <v>118</v>
      </c>
      <c r="D526" t="s">
        <v>131</v>
      </c>
      <c r="E526" t="s">
        <v>1649</v>
      </c>
      <c r="F526" t="s">
        <v>59</v>
      </c>
      <c r="G526" t="s">
        <v>110</v>
      </c>
      <c r="H526" t="s">
        <v>1662</v>
      </c>
      <c r="I526">
        <v>0</v>
      </c>
      <c r="J526">
        <v>0</v>
      </c>
      <c r="K526">
        <v>0</v>
      </c>
    </row>
    <row r="527" spans="2:11" x14ac:dyDescent="0.25">
      <c r="B527" t="s">
        <v>3517</v>
      </c>
      <c r="C527" t="s">
        <v>118</v>
      </c>
      <c r="D527" t="s">
        <v>131</v>
      </c>
      <c r="E527" t="s">
        <v>1649</v>
      </c>
      <c r="F527" t="s">
        <v>59</v>
      </c>
      <c r="G527" t="s">
        <v>111</v>
      </c>
      <c r="H527" t="s">
        <v>1662</v>
      </c>
      <c r="I527">
        <v>0</v>
      </c>
      <c r="J527">
        <v>0</v>
      </c>
      <c r="K527">
        <v>0</v>
      </c>
    </row>
    <row r="528" spans="2:11" x14ac:dyDescent="0.25">
      <c r="B528" t="s">
        <v>3518</v>
      </c>
      <c r="C528" t="s">
        <v>118</v>
      </c>
      <c r="D528" t="s">
        <v>131</v>
      </c>
      <c r="E528" t="s">
        <v>1649</v>
      </c>
      <c r="F528" t="s">
        <v>59</v>
      </c>
      <c r="G528" t="s">
        <v>112</v>
      </c>
      <c r="H528" t="s">
        <v>1662</v>
      </c>
      <c r="I528">
        <v>0</v>
      </c>
      <c r="J528">
        <v>0</v>
      </c>
      <c r="K528">
        <v>0</v>
      </c>
    </row>
    <row r="529" spans="2:11" x14ac:dyDescent="0.25">
      <c r="B529" t="s">
        <v>3519</v>
      </c>
      <c r="C529" t="s">
        <v>118</v>
      </c>
      <c r="D529" t="s">
        <v>131</v>
      </c>
      <c r="E529" t="s">
        <v>1649</v>
      </c>
      <c r="F529" t="s">
        <v>59</v>
      </c>
      <c r="G529" t="s">
        <v>113</v>
      </c>
      <c r="H529" t="s">
        <v>1662</v>
      </c>
      <c r="I529">
        <v>1.02</v>
      </c>
      <c r="J529">
        <v>1.1499999999999999</v>
      </c>
      <c r="K529">
        <v>-2.4500000000000001E-2</v>
      </c>
    </row>
    <row r="530" spans="2:11" x14ac:dyDescent="0.25">
      <c r="B530" t="s">
        <v>3520</v>
      </c>
      <c r="C530" t="s">
        <v>118</v>
      </c>
      <c r="D530" t="s">
        <v>131</v>
      </c>
      <c r="E530" t="s">
        <v>1649</v>
      </c>
      <c r="F530" t="s">
        <v>59</v>
      </c>
      <c r="G530" t="s">
        <v>114</v>
      </c>
      <c r="H530" t="s">
        <v>1662</v>
      </c>
      <c r="I530">
        <v>1.1100000000000001</v>
      </c>
      <c r="J530">
        <v>1.29</v>
      </c>
      <c r="K530">
        <v>-1.44E-2</v>
      </c>
    </row>
    <row r="531" spans="2:11" x14ac:dyDescent="0.25">
      <c r="B531" t="s">
        <v>3521</v>
      </c>
      <c r="C531" t="s">
        <v>118</v>
      </c>
      <c r="D531" t="s">
        <v>131</v>
      </c>
      <c r="E531" t="s">
        <v>1649</v>
      </c>
      <c r="F531" t="s">
        <v>59</v>
      </c>
      <c r="G531" t="s">
        <v>115</v>
      </c>
      <c r="H531" t="s">
        <v>1662</v>
      </c>
      <c r="I531">
        <v>0</v>
      </c>
      <c r="J531">
        <v>0</v>
      </c>
      <c r="K531">
        <v>0</v>
      </c>
    </row>
    <row r="532" spans="2:11" x14ac:dyDescent="0.25">
      <c r="B532" t="s">
        <v>3522</v>
      </c>
      <c r="C532" t="s">
        <v>118</v>
      </c>
      <c r="D532" t="s">
        <v>131</v>
      </c>
      <c r="E532" t="s">
        <v>1649</v>
      </c>
      <c r="F532" t="s">
        <v>62</v>
      </c>
      <c r="G532" t="s">
        <v>48</v>
      </c>
      <c r="H532" t="s">
        <v>1662</v>
      </c>
      <c r="I532">
        <v>0</v>
      </c>
      <c r="J532">
        <v>0</v>
      </c>
      <c r="K532">
        <v>0</v>
      </c>
    </row>
    <row r="533" spans="2:11" x14ac:dyDescent="0.25">
      <c r="B533" t="s">
        <v>3523</v>
      </c>
      <c r="C533" t="s">
        <v>118</v>
      </c>
      <c r="D533" t="s">
        <v>131</v>
      </c>
      <c r="E533" t="s">
        <v>1649</v>
      </c>
      <c r="F533" t="s">
        <v>62</v>
      </c>
      <c r="G533" t="s">
        <v>101</v>
      </c>
      <c r="H533" t="s">
        <v>1662</v>
      </c>
      <c r="I533">
        <v>0</v>
      </c>
      <c r="J533">
        <v>0</v>
      </c>
      <c r="K533">
        <v>0</v>
      </c>
    </row>
    <row r="534" spans="2:11" x14ac:dyDescent="0.25">
      <c r="B534" t="s">
        <v>3524</v>
      </c>
      <c r="C534" t="s">
        <v>118</v>
      </c>
      <c r="D534" t="s">
        <v>131</v>
      </c>
      <c r="E534" t="s">
        <v>1649</v>
      </c>
      <c r="F534" t="s">
        <v>62</v>
      </c>
      <c r="G534" t="s">
        <v>102</v>
      </c>
      <c r="H534" t="s">
        <v>1662</v>
      </c>
      <c r="I534">
        <v>0</v>
      </c>
      <c r="J534">
        <v>0</v>
      </c>
      <c r="K534">
        <v>0</v>
      </c>
    </row>
    <row r="535" spans="2:11" x14ac:dyDescent="0.25">
      <c r="B535" t="s">
        <v>3525</v>
      </c>
      <c r="C535" t="s">
        <v>118</v>
      </c>
      <c r="D535" t="s">
        <v>131</v>
      </c>
      <c r="E535" t="s">
        <v>1649</v>
      </c>
      <c r="F535" t="s">
        <v>62</v>
      </c>
      <c r="G535" t="s">
        <v>103</v>
      </c>
      <c r="H535" t="s">
        <v>1662</v>
      </c>
      <c r="I535">
        <v>0</v>
      </c>
      <c r="J535">
        <v>0</v>
      </c>
      <c r="K535">
        <v>0</v>
      </c>
    </row>
    <row r="536" spans="2:11" x14ac:dyDescent="0.25">
      <c r="B536" t="s">
        <v>3526</v>
      </c>
      <c r="C536" t="s">
        <v>118</v>
      </c>
      <c r="D536" t="s">
        <v>131</v>
      </c>
      <c r="E536" t="s">
        <v>1649</v>
      </c>
      <c r="F536" t="s">
        <v>62</v>
      </c>
      <c r="G536" t="s">
        <v>104</v>
      </c>
      <c r="H536" t="s">
        <v>1662</v>
      </c>
      <c r="I536">
        <v>0</v>
      </c>
      <c r="J536">
        <v>0</v>
      </c>
      <c r="K536">
        <v>0</v>
      </c>
    </row>
    <row r="537" spans="2:11" x14ac:dyDescent="0.25">
      <c r="B537" t="s">
        <v>3527</v>
      </c>
      <c r="C537" t="s">
        <v>118</v>
      </c>
      <c r="D537" t="s">
        <v>131</v>
      </c>
      <c r="E537" t="s">
        <v>1649</v>
      </c>
      <c r="F537" t="s">
        <v>62</v>
      </c>
      <c r="G537" t="s">
        <v>105</v>
      </c>
      <c r="H537" t="s">
        <v>1662</v>
      </c>
      <c r="I537">
        <v>1.01</v>
      </c>
      <c r="J537">
        <v>1.1399999999999999</v>
      </c>
      <c r="K537">
        <v>-1.9300000000000001E-2</v>
      </c>
    </row>
    <row r="538" spans="2:11" x14ac:dyDescent="0.25">
      <c r="B538" t="s">
        <v>3528</v>
      </c>
      <c r="C538" t="s">
        <v>118</v>
      </c>
      <c r="D538" t="s">
        <v>131</v>
      </c>
      <c r="E538" t="s">
        <v>1649</v>
      </c>
      <c r="F538" t="s">
        <v>62</v>
      </c>
      <c r="G538" t="s">
        <v>106</v>
      </c>
      <c r="H538" t="s">
        <v>1662</v>
      </c>
      <c r="I538">
        <v>1.04</v>
      </c>
      <c r="J538">
        <v>1.17</v>
      </c>
      <c r="K538">
        <v>-1.7100000000000001E-2</v>
      </c>
    </row>
    <row r="539" spans="2:11" x14ac:dyDescent="0.25">
      <c r="B539" t="s">
        <v>3529</v>
      </c>
      <c r="C539" t="s">
        <v>118</v>
      </c>
      <c r="D539" t="s">
        <v>131</v>
      </c>
      <c r="E539" t="s">
        <v>1649</v>
      </c>
      <c r="F539" t="s">
        <v>62</v>
      </c>
      <c r="G539" t="s">
        <v>107</v>
      </c>
      <c r="H539" t="s">
        <v>1662</v>
      </c>
      <c r="I539">
        <v>1.1399999999999999</v>
      </c>
      <c r="J539">
        <v>1.38</v>
      </c>
      <c r="K539">
        <v>-1.5699999999999999E-2</v>
      </c>
    </row>
    <row r="540" spans="2:11" x14ac:dyDescent="0.25">
      <c r="B540" t="s">
        <v>3530</v>
      </c>
      <c r="C540" t="s">
        <v>118</v>
      </c>
      <c r="D540" t="s">
        <v>131</v>
      </c>
      <c r="E540" t="s">
        <v>1649</v>
      </c>
      <c r="F540" t="s">
        <v>62</v>
      </c>
      <c r="G540" t="s">
        <v>108</v>
      </c>
      <c r="H540" t="s">
        <v>1662</v>
      </c>
      <c r="I540">
        <v>0</v>
      </c>
      <c r="J540">
        <v>0</v>
      </c>
      <c r="K540">
        <v>0</v>
      </c>
    </row>
    <row r="541" spans="2:11" x14ac:dyDescent="0.25">
      <c r="B541" t="s">
        <v>3531</v>
      </c>
      <c r="C541" t="s">
        <v>118</v>
      </c>
      <c r="D541" t="s">
        <v>131</v>
      </c>
      <c r="E541" t="s">
        <v>1649</v>
      </c>
      <c r="F541" t="s">
        <v>62</v>
      </c>
      <c r="G541" t="s">
        <v>109</v>
      </c>
      <c r="H541" t="s">
        <v>1662</v>
      </c>
      <c r="I541">
        <v>1.1100000000000001</v>
      </c>
      <c r="J541">
        <v>1.52</v>
      </c>
      <c r="K541">
        <v>-2.01E-2</v>
      </c>
    </row>
    <row r="542" spans="2:11" x14ac:dyDescent="0.25">
      <c r="B542" t="s">
        <v>3532</v>
      </c>
      <c r="C542" t="s">
        <v>118</v>
      </c>
      <c r="D542" t="s">
        <v>131</v>
      </c>
      <c r="E542" t="s">
        <v>1649</v>
      </c>
      <c r="F542" t="s">
        <v>62</v>
      </c>
      <c r="G542" t="s">
        <v>110</v>
      </c>
      <c r="H542" t="s">
        <v>1662</v>
      </c>
      <c r="I542">
        <v>0</v>
      </c>
      <c r="J542">
        <v>0</v>
      </c>
      <c r="K542">
        <v>0</v>
      </c>
    </row>
    <row r="543" spans="2:11" x14ac:dyDescent="0.25">
      <c r="B543" t="s">
        <v>3533</v>
      </c>
      <c r="C543" t="s">
        <v>118</v>
      </c>
      <c r="D543" t="s">
        <v>131</v>
      </c>
      <c r="E543" t="s">
        <v>1649</v>
      </c>
      <c r="F543" t="s">
        <v>62</v>
      </c>
      <c r="G543" t="s">
        <v>111</v>
      </c>
      <c r="H543" t="s">
        <v>1662</v>
      </c>
      <c r="I543">
        <v>0</v>
      </c>
      <c r="J543">
        <v>0</v>
      </c>
      <c r="K543">
        <v>0</v>
      </c>
    </row>
    <row r="544" spans="2:11" x14ac:dyDescent="0.25">
      <c r="B544" t="s">
        <v>3534</v>
      </c>
      <c r="C544" t="s">
        <v>118</v>
      </c>
      <c r="D544" t="s">
        <v>131</v>
      </c>
      <c r="E544" t="s">
        <v>1649</v>
      </c>
      <c r="F544" t="s">
        <v>62</v>
      </c>
      <c r="G544" t="s">
        <v>112</v>
      </c>
      <c r="H544" t="s">
        <v>1662</v>
      </c>
      <c r="I544">
        <v>0</v>
      </c>
      <c r="J544">
        <v>0</v>
      </c>
      <c r="K544">
        <v>0</v>
      </c>
    </row>
    <row r="545" spans="2:11" x14ac:dyDescent="0.25">
      <c r="B545" t="s">
        <v>3535</v>
      </c>
      <c r="C545" t="s">
        <v>118</v>
      </c>
      <c r="D545" t="s">
        <v>131</v>
      </c>
      <c r="E545" t="s">
        <v>1649</v>
      </c>
      <c r="F545" t="s">
        <v>62</v>
      </c>
      <c r="G545" t="s">
        <v>113</v>
      </c>
      <c r="H545" t="s">
        <v>1662</v>
      </c>
      <c r="I545">
        <v>1.03</v>
      </c>
      <c r="J545">
        <v>1.1499999999999999</v>
      </c>
      <c r="K545">
        <v>-2.3699999999999999E-2</v>
      </c>
    </row>
    <row r="546" spans="2:11" x14ac:dyDescent="0.25">
      <c r="B546" t="s">
        <v>3536</v>
      </c>
      <c r="C546" t="s">
        <v>118</v>
      </c>
      <c r="D546" t="s">
        <v>131</v>
      </c>
      <c r="E546" t="s">
        <v>1649</v>
      </c>
      <c r="F546" t="s">
        <v>62</v>
      </c>
      <c r="G546" t="s">
        <v>114</v>
      </c>
      <c r="H546" t="s">
        <v>1662</v>
      </c>
      <c r="I546">
        <v>1.1200000000000001</v>
      </c>
      <c r="J546">
        <v>1.3</v>
      </c>
      <c r="K546">
        <v>-1.32E-2</v>
      </c>
    </row>
    <row r="547" spans="2:11" x14ac:dyDescent="0.25">
      <c r="B547" t="s">
        <v>3537</v>
      </c>
      <c r="C547" t="s">
        <v>118</v>
      </c>
      <c r="D547" t="s">
        <v>131</v>
      </c>
      <c r="E547" t="s">
        <v>1649</v>
      </c>
      <c r="F547" t="s">
        <v>62</v>
      </c>
      <c r="G547" t="s">
        <v>115</v>
      </c>
      <c r="H547" t="s">
        <v>1662</v>
      </c>
      <c r="I547">
        <v>0</v>
      </c>
      <c r="J547">
        <v>0</v>
      </c>
      <c r="K547">
        <v>0</v>
      </c>
    </row>
    <row r="548" spans="2:11" x14ac:dyDescent="0.25">
      <c r="B548" t="s">
        <v>3538</v>
      </c>
      <c r="C548" t="s">
        <v>118</v>
      </c>
      <c r="D548" t="s">
        <v>131</v>
      </c>
      <c r="E548" t="s">
        <v>1649</v>
      </c>
      <c r="F548" t="s">
        <v>100</v>
      </c>
      <c r="G548" t="s">
        <v>48</v>
      </c>
      <c r="H548" t="s">
        <v>1662</v>
      </c>
      <c r="I548">
        <v>0</v>
      </c>
      <c r="J548">
        <v>0</v>
      </c>
      <c r="K548">
        <v>0</v>
      </c>
    </row>
    <row r="549" spans="2:11" x14ac:dyDescent="0.25">
      <c r="B549" t="s">
        <v>3539</v>
      </c>
      <c r="C549" t="s">
        <v>118</v>
      </c>
      <c r="D549" t="s">
        <v>131</v>
      </c>
      <c r="E549" t="s">
        <v>1649</v>
      </c>
      <c r="F549" t="s">
        <v>100</v>
      </c>
      <c r="G549" t="s">
        <v>101</v>
      </c>
      <c r="H549" t="s">
        <v>1662</v>
      </c>
      <c r="I549">
        <v>0</v>
      </c>
      <c r="J549">
        <v>0</v>
      </c>
      <c r="K549">
        <v>0</v>
      </c>
    </row>
    <row r="550" spans="2:11" x14ac:dyDescent="0.25">
      <c r="B550" t="s">
        <v>3540</v>
      </c>
      <c r="C550" t="s">
        <v>118</v>
      </c>
      <c r="D550" t="s">
        <v>131</v>
      </c>
      <c r="E550" t="s">
        <v>1649</v>
      </c>
      <c r="F550" t="s">
        <v>100</v>
      </c>
      <c r="G550" t="s">
        <v>102</v>
      </c>
      <c r="H550" t="s">
        <v>1662</v>
      </c>
      <c r="I550">
        <v>0</v>
      </c>
      <c r="J550">
        <v>0</v>
      </c>
      <c r="K550">
        <v>0</v>
      </c>
    </row>
    <row r="551" spans="2:11" x14ac:dyDescent="0.25">
      <c r="B551" t="s">
        <v>3541</v>
      </c>
      <c r="C551" t="s">
        <v>118</v>
      </c>
      <c r="D551" t="s">
        <v>131</v>
      </c>
      <c r="E551" t="s">
        <v>1649</v>
      </c>
      <c r="F551" t="s">
        <v>100</v>
      </c>
      <c r="G551" t="s">
        <v>103</v>
      </c>
      <c r="H551" t="s">
        <v>1662</v>
      </c>
      <c r="I551">
        <v>0</v>
      </c>
      <c r="J551">
        <v>0</v>
      </c>
      <c r="K551">
        <v>0</v>
      </c>
    </row>
    <row r="552" spans="2:11" x14ac:dyDescent="0.25">
      <c r="B552" t="s">
        <v>3542</v>
      </c>
      <c r="C552" t="s">
        <v>118</v>
      </c>
      <c r="D552" t="s">
        <v>131</v>
      </c>
      <c r="E552" t="s">
        <v>1649</v>
      </c>
      <c r="F552" t="s">
        <v>100</v>
      </c>
      <c r="G552" t="s">
        <v>104</v>
      </c>
      <c r="H552" t="s">
        <v>1662</v>
      </c>
      <c r="I552">
        <v>0</v>
      </c>
      <c r="J552">
        <v>0</v>
      </c>
      <c r="K552">
        <v>0</v>
      </c>
    </row>
    <row r="553" spans="2:11" x14ac:dyDescent="0.25">
      <c r="B553" t="s">
        <v>3543</v>
      </c>
      <c r="C553" t="s">
        <v>118</v>
      </c>
      <c r="D553" t="s">
        <v>131</v>
      </c>
      <c r="E553" t="s">
        <v>1649</v>
      </c>
      <c r="F553" t="s">
        <v>100</v>
      </c>
      <c r="G553" t="s">
        <v>105</v>
      </c>
      <c r="H553" t="s">
        <v>1662</v>
      </c>
      <c r="I553">
        <v>1.01</v>
      </c>
      <c r="J553">
        <v>1.2</v>
      </c>
      <c r="K553">
        <v>-1.89E-2</v>
      </c>
    </row>
    <row r="554" spans="2:11" x14ac:dyDescent="0.25">
      <c r="B554" t="s">
        <v>3544</v>
      </c>
      <c r="C554" t="s">
        <v>118</v>
      </c>
      <c r="D554" t="s">
        <v>131</v>
      </c>
      <c r="E554" t="s">
        <v>1649</v>
      </c>
      <c r="F554" t="s">
        <v>100</v>
      </c>
      <c r="G554" t="s">
        <v>106</v>
      </c>
      <c r="H554" t="s">
        <v>1662</v>
      </c>
      <c r="I554">
        <v>1.03</v>
      </c>
      <c r="J554">
        <v>1.17</v>
      </c>
      <c r="K554">
        <v>-1.7000000000000001E-2</v>
      </c>
    </row>
    <row r="555" spans="2:11" x14ac:dyDescent="0.25">
      <c r="B555" t="s">
        <v>3545</v>
      </c>
      <c r="C555" t="s">
        <v>118</v>
      </c>
      <c r="D555" t="s">
        <v>131</v>
      </c>
      <c r="E555" t="s">
        <v>1649</v>
      </c>
      <c r="F555" t="s">
        <v>100</v>
      </c>
      <c r="G555" t="s">
        <v>107</v>
      </c>
      <c r="H555" t="s">
        <v>1662</v>
      </c>
      <c r="I555">
        <v>1.1399999999999999</v>
      </c>
      <c r="J555">
        <v>1.44</v>
      </c>
      <c r="K555">
        <v>-1.5800000000000002E-2</v>
      </c>
    </row>
    <row r="556" spans="2:11" x14ac:dyDescent="0.25">
      <c r="B556" t="s">
        <v>3546</v>
      </c>
      <c r="C556" t="s">
        <v>118</v>
      </c>
      <c r="D556" t="s">
        <v>131</v>
      </c>
      <c r="E556" t="s">
        <v>1649</v>
      </c>
      <c r="F556" t="s">
        <v>100</v>
      </c>
      <c r="G556" t="s">
        <v>108</v>
      </c>
      <c r="H556" t="s">
        <v>1662</v>
      </c>
      <c r="I556">
        <v>0</v>
      </c>
      <c r="J556">
        <v>0</v>
      </c>
      <c r="K556">
        <v>0</v>
      </c>
    </row>
    <row r="557" spans="2:11" x14ac:dyDescent="0.25">
      <c r="B557" t="s">
        <v>3547</v>
      </c>
      <c r="C557" t="s">
        <v>118</v>
      </c>
      <c r="D557" t="s">
        <v>131</v>
      </c>
      <c r="E557" t="s">
        <v>1649</v>
      </c>
      <c r="F557" t="s">
        <v>100</v>
      </c>
      <c r="G557" t="s">
        <v>109</v>
      </c>
      <c r="H557" t="s">
        <v>1662</v>
      </c>
      <c r="I557">
        <v>1.1100000000000001</v>
      </c>
      <c r="J557">
        <v>1.46</v>
      </c>
      <c r="K557">
        <v>-0.02</v>
      </c>
    </row>
    <row r="558" spans="2:11" x14ac:dyDescent="0.25">
      <c r="B558" t="s">
        <v>3548</v>
      </c>
      <c r="C558" t="s">
        <v>118</v>
      </c>
      <c r="D558" t="s">
        <v>131</v>
      </c>
      <c r="E558" t="s">
        <v>1649</v>
      </c>
      <c r="F558" t="s">
        <v>100</v>
      </c>
      <c r="G558" t="s">
        <v>110</v>
      </c>
      <c r="H558" t="s">
        <v>1662</v>
      </c>
      <c r="I558">
        <v>0</v>
      </c>
      <c r="J558">
        <v>0</v>
      </c>
      <c r="K558">
        <v>0</v>
      </c>
    </row>
    <row r="559" spans="2:11" x14ac:dyDescent="0.25">
      <c r="B559" t="s">
        <v>3549</v>
      </c>
      <c r="C559" t="s">
        <v>118</v>
      </c>
      <c r="D559" t="s">
        <v>131</v>
      </c>
      <c r="E559" t="s">
        <v>1649</v>
      </c>
      <c r="F559" t="s">
        <v>100</v>
      </c>
      <c r="G559" t="s">
        <v>111</v>
      </c>
      <c r="H559" t="s">
        <v>1662</v>
      </c>
      <c r="I559">
        <v>0</v>
      </c>
      <c r="J559">
        <v>0</v>
      </c>
      <c r="K559">
        <v>0</v>
      </c>
    </row>
    <row r="560" spans="2:11" x14ac:dyDescent="0.25">
      <c r="B560" t="s">
        <v>3550</v>
      </c>
      <c r="C560" t="s">
        <v>118</v>
      </c>
      <c r="D560" t="s">
        <v>131</v>
      </c>
      <c r="E560" t="s">
        <v>1649</v>
      </c>
      <c r="F560" t="s">
        <v>100</v>
      </c>
      <c r="G560" t="s">
        <v>112</v>
      </c>
      <c r="H560" t="s">
        <v>1662</v>
      </c>
      <c r="I560">
        <v>0</v>
      </c>
      <c r="J560">
        <v>0</v>
      </c>
      <c r="K560">
        <v>0</v>
      </c>
    </row>
    <row r="561" spans="2:11" x14ac:dyDescent="0.25">
      <c r="B561" t="s">
        <v>3551</v>
      </c>
      <c r="C561" t="s">
        <v>118</v>
      </c>
      <c r="D561" t="s">
        <v>131</v>
      </c>
      <c r="E561" t="s">
        <v>1649</v>
      </c>
      <c r="F561" t="s">
        <v>100</v>
      </c>
      <c r="G561" t="s">
        <v>113</v>
      </c>
      <c r="H561" t="s">
        <v>1662</v>
      </c>
      <c r="I561">
        <v>1.02</v>
      </c>
      <c r="J561">
        <v>1.17</v>
      </c>
      <c r="K561">
        <v>-2.4400000000000002E-2</v>
      </c>
    </row>
    <row r="562" spans="2:11" x14ac:dyDescent="0.25">
      <c r="B562" t="s">
        <v>3552</v>
      </c>
      <c r="C562" t="s">
        <v>118</v>
      </c>
      <c r="D562" t="s">
        <v>131</v>
      </c>
      <c r="E562" t="s">
        <v>1649</v>
      </c>
      <c r="F562" t="s">
        <v>100</v>
      </c>
      <c r="G562" t="s">
        <v>114</v>
      </c>
      <c r="H562" t="s">
        <v>1662</v>
      </c>
      <c r="I562">
        <v>1.1200000000000001</v>
      </c>
      <c r="J562">
        <v>1.31</v>
      </c>
      <c r="K562">
        <v>-1.34E-2</v>
      </c>
    </row>
    <row r="563" spans="2:11" x14ac:dyDescent="0.25">
      <c r="B563" t="s">
        <v>3553</v>
      </c>
      <c r="C563" t="s">
        <v>118</v>
      </c>
      <c r="D563" t="s">
        <v>131</v>
      </c>
      <c r="E563" t="s">
        <v>1649</v>
      </c>
      <c r="F563" t="s">
        <v>100</v>
      </c>
      <c r="G563" t="s">
        <v>115</v>
      </c>
      <c r="H563" t="s">
        <v>1662</v>
      </c>
      <c r="I563">
        <v>0</v>
      </c>
      <c r="J563">
        <v>0</v>
      </c>
      <c r="K563">
        <v>0</v>
      </c>
    </row>
    <row r="564" spans="2:11" x14ac:dyDescent="0.25">
      <c r="B564" t="s">
        <v>3554</v>
      </c>
      <c r="C564" t="s">
        <v>118</v>
      </c>
      <c r="D564" t="s">
        <v>131</v>
      </c>
      <c r="E564" t="s">
        <v>1650</v>
      </c>
      <c r="F564" t="s">
        <v>47</v>
      </c>
      <c r="G564" t="s">
        <v>48</v>
      </c>
      <c r="H564" t="s">
        <v>1662</v>
      </c>
      <c r="I564">
        <v>0</v>
      </c>
      <c r="J564">
        <v>0</v>
      </c>
      <c r="K564">
        <v>0</v>
      </c>
    </row>
    <row r="565" spans="2:11" x14ac:dyDescent="0.25">
      <c r="B565" t="s">
        <v>3555</v>
      </c>
      <c r="C565" t="s">
        <v>118</v>
      </c>
      <c r="D565" t="s">
        <v>131</v>
      </c>
      <c r="E565" t="s">
        <v>1650</v>
      </c>
      <c r="F565" t="s">
        <v>47</v>
      </c>
      <c r="G565" t="s">
        <v>101</v>
      </c>
      <c r="H565" t="s">
        <v>1662</v>
      </c>
      <c r="I565">
        <v>0</v>
      </c>
      <c r="J565">
        <v>0</v>
      </c>
      <c r="K565">
        <v>0</v>
      </c>
    </row>
    <row r="566" spans="2:11" x14ac:dyDescent="0.25">
      <c r="B566" t="s">
        <v>3556</v>
      </c>
      <c r="C566" t="s">
        <v>118</v>
      </c>
      <c r="D566" t="s">
        <v>131</v>
      </c>
      <c r="E566" t="s">
        <v>1650</v>
      </c>
      <c r="F566" t="s">
        <v>47</v>
      </c>
      <c r="G566" t="s">
        <v>102</v>
      </c>
      <c r="H566" t="s">
        <v>1662</v>
      </c>
      <c r="I566">
        <v>0</v>
      </c>
      <c r="J566">
        <v>0</v>
      </c>
      <c r="K566">
        <v>0</v>
      </c>
    </row>
    <row r="567" spans="2:11" x14ac:dyDescent="0.25">
      <c r="B567" t="s">
        <v>3557</v>
      </c>
      <c r="C567" t="s">
        <v>118</v>
      </c>
      <c r="D567" t="s">
        <v>131</v>
      </c>
      <c r="E567" t="s">
        <v>1650</v>
      </c>
      <c r="F567" t="s">
        <v>47</v>
      </c>
      <c r="G567" t="s">
        <v>103</v>
      </c>
      <c r="H567" t="s">
        <v>1662</v>
      </c>
      <c r="I567">
        <v>0</v>
      </c>
      <c r="J567">
        <v>0</v>
      </c>
      <c r="K567">
        <v>0</v>
      </c>
    </row>
    <row r="568" spans="2:11" x14ac:dyDescent="0.25">
      <c r="B568" t="s">
        <v>3558</v>
      </c>
      <c r="C568" t="s">
        <v>118</v>
      </c>
      <c r="D568" t="s">
        <v>131</v>
      </c>
      <c r="E568" t="s">
        <v>1650</v>
      </c>
      <c r="F568" t="s">
        <v>47</v>
      </c>
      <c r="G568" t="s">
        <v>104</v>
      </c>
      <c r="H568" t="s">
        <v>1662</v>
      </c>
      <c r="I568">
        <v>0</v>
      </c>
      <c r="J568">
        <v>0</v>
      </c>
      <c r="K568">
        <v>0</v>
      </c>
    </row>
    <row r="569" spans="2:11" x14ac:dyDescent="0.25">
      <c r="B569" t="s">
        <v>3559</v>
      </c>
      <c r="C569" t="s">
        <v>118</v>
      </c>
      <c r="D569" t="s">
        <v>131</v>
      </c>
      <c r="E569" t="s">
        <v>1650</v>
      </c>
      <c r="F569" t="s">
        <v>47</v>
      </c>
      <c r="G569" t="s">
        <v>105</v>
      </c>
      <c r="H569" t="s">
        <v>1662</v>
      </c>
      <c r="I569">
        <v>1.01</v>
      </c>
      <c r="J569">
        <v>1.17</v>
      </c>
      <c r="K569">
        <v>-1.5100000000000001E-2</v>
      </c>
    </row>
    <row r="570" spans="2:11" x14ac:dyDescent="0.25">
      <c r="B570" t="s">
        <v>3560</v>
      </c>
      <c r="C570" t="s">
        <v>118</v>
      </c>
      <c r="D570" t="s">
        <v>131</v>
      </c>
      <c r="E570" t="s">
        <v>1650</v>
      </c>
      <c r="F570" t="s">
        <v>47</v>
      </c>
      <c r="G570" t="s">
        <v>106</v>
      </c>
      <c r="H570" t="s">
        <v>1662</v>
      </c>
      <c r="I570">
        <v>1.01</v>
      </c>
      <c r="J570">
        <v>1.1100000000000001</v>
      </c>
      <c r="K570">
        <v>-1.11E-2</v>
      </c>
    </row>
    <row r="571" spans="2:11" x14ac:dyDescent="0.25">
      <c r="B571" t="s">
        <v>3561</v>
      </c>
      <c r="C571" t="s">
        <v>118</v>
      </c>
      <c r="D571" t="s">
        <v>131</v>
      </c>
      <c r="E571" t="s">
        <v>1650</v>
      </c>
      <c r="F571" t="s">
        <v>47</v>
      </c>
      <c r="G571" t="s">
        <v>107</v>
      </c>
      <c r="H571" t="s">
        <v>1662</v>
      </c>
      <c r="I571">
        <v>1.06</v>
      </c>
      <c r="J571">
        <v>1.36</v>
      </c>
      <c r="K571">
        <v>-1.4999999999999999E-2</v>
      </c>
    </row>
    <row r="572" spans="2:11" x14ac:dyDescent="0.25">
      <c r="B572" t="s">
        <v>3562</v>
      </c>
      <c r="C572" t="s">
        <v>118</v>
      </c>
      <c r="D572" t="s">
        <v>131</v>
      </c>
      <c r="E572" t="s">
        <v>1650</v>
      </c>
      <c r="F572" t="s">
        <v>47</v>
      </c>
      <c r="G572" t="s">
        <v>108</v>
      </c>
      <c r="H572" t="s">
        <v>1662</v>
      </c>
      <c r="I572">
        <v>0</v>
      </c>
      <c r="J572">
        <v>0</v>
      </c>
      <c r="K572">
        <v>0</v>
      </c>
    </row>
    <row r="573" spans="2:11" x14ac:dyDescent="0.25">
      <c r="B573" t="s">
        <v>3563</v>
      </c>
      <c r="C573" t="s">
        <v>118</v>
      </c>
      <c r="D573" t="s">
        <v>131</v>
      </c>
      <c r="E573" t="s">
        <v>1650</v>
      </c>
      <c r="F573" t="s">
        <v>47</v>
      </c>
      <c r="G573" t="s">
        <v>109</v>
      </c>
      <c r="H573" t="s">
        <v>1662</v>
      </c>
      <c r="I573">
        <v>1.07</v>
      </c>
      <c r="J573">
        <v>1.41</v>
      </c>
      <c r="K573">
        <v>-1.55E-2</v>
      </c>
    </row>
    <row r="574" spans="2:11" x14ac:dyDescent="0.25">
      <c r="B574" t="s">
        <v>3564</v>
      </c>
      <c r="C574" t="s">
        <v>118</v>
      </c>
      <c r="D574" t="s">
        <v>131</v>
      </c>
      <c r="E574" t="s">
        <v>1650</v>
      </c>
      <c r="F574" t="s">
        <v>47</v>
      </c>
      <c r="G574" t="s">
        <v>110</v>
      </c>
      <c r="H574" t="s">
        <v>1662</v>
      </c>
      <c r="I574">
        <v>0</v>
      </c>
      <c r="J574">
        <v>0</v>
      </c>
      <c r="K574">
        <v>0</v>
      </c>
    </row>
    <row r="575" spans="2:11" x14ac:dyDescent="0.25">
      <c r="B575" t="s">
        <v>3565</v>
      </c>
      <c r="C575" t="s">
        <v>118</v>
      </c>
      <c r="D575" t="s">
        <v>131</v>
      </c>
      <c r="E575" t="s">
        <v>1650</v>
      </c>
      <c r="F575" t="s">
        <v>47</v>
      </c>
      <c r="G575" t="s">
        <v>111</v>
      </c>
      <c r="H575" t="s">
        <v>1662</v>
      </c>
      <c r="I575">
        <v>0</v>
      </c>
      <c r="J575">
        <v>0</v>
      </c>
      <c r="K575">
        <v>0</v>
      </c>
    </row>
    <row r="576" spans="2:11" x14ac:dyDescent="0.25">
      <c r="B576" t="s">
        <v>3566</v>
      </c>
      <c r="C576" t="s">
        <v>118</v>
      </c>
      <c r="D576" t="s">
        <v>131</v>
      </c>
      <c r="E576" t="s">
        <v>1650</v>
      </c>
      <c r="F576" t="s">
        <v>47</v>
      </c>
      <c r="G576" t="s">
        <v>112</v>
      </c>
      <c r="H576" t="s">
        <v>1662</v>
      </c>
      <c r="I576">
        <v>0</v>
      </c>
      <c r="J576">
        <v>0</v>
      </c>
      <c r="K576">
        <v>0</v>
      </c>
    </row>
    <row r="577" spans="2:11" x14ac:dyDescent="0.25">
      <c r="B577" t="s">
        <v>3567</v>
      </c>
      <c r="C577" t="s">
        <v>118</v>
      </c>
      <c r="D577" t="s">
        <v>131</v>
      </c>
      <c r="E577" t="s">
        <v>1650</v>
      </c>
      <c r="F577" t="s">
        <v>47</v>
      </c>
      <c r="G577" t="s">
        <v>113</v>
      </c>
      <c r="H577" t="s">
        <v>1662</v>
      </c>
      <c r="I577">
        <v>1.1299999999999999</v>
      </c>
      <c r="J577">
        <v>1.43</v>
      </c>
      <c r="K577">
        <v>-1.7500000000000002E-2</v>
      </c>
    </row>
    <row r="578" spans="2:11" x14ac:dyDescent="0.25">
      <c r="B578" t="s">
        <v>3568</v>
      </c>
      <c r="C578" t="s">
        <v>118</v>
      </c>
      <c r="D578" t="s">
        <v>131</v>
      </c>
      <c r="E578" t="s">
        <v>1650</v>
      </c>
      <c r="F578" t="s">
        <v>47</v>
      </c>
      <c r="G578" t="s">
        <v>114</v>
      </c>
      <c r="H578" t="s">
        <v>1662</v>
      </c>
      <c r="I578">
        <v>1.23</v>
      </c>
      <c r="J578">
        <v>1.45</v>
      </c>
      <c r="K578">
        <v>-8.3700000000000007E-3</v>
      </c>
    </row>
    <row r="579" spans="2:11" x14ac:dyDescent="0.25">
      <c r="B579" t="s">
        <v>3569</v>
      </c>
      <c r="C579" t="s">
        <v>118</v>
      </c>
      <c r="D579" t="s">
        <v>131</v>
      </c>
      <c r="E579" t="s">
        <v>1650</v>
      </c>
      <c r="F579" t="s">
        <v>47</v>
      </c>
      <c r="G579" t="s">
        <v>115</v>
      </c>
      <c r="H579" t="s">
        <v>1662</v>
      </c>
      <c r="I579">
        <v>0</v>
      </c>
      <c r="J579">
        <v>0</v>
      </c>
      <c r="K579">
        <v>0</v>
      </c>
    </row>
    <row r="580" spans="2:11" x14ac:dyDescent="0.25">
      <c r="B580" t="s">
        <v>3570</v>
      </c>
      <c r="C580" t="s">
        <v>118</v>
      </c>
      <c r="D580" t="s">
        <v>131</v>
      </c>
      <c r="E580" t="s">
        <v>1650</v>
      </c>
      <c r="F580" t="s">
        <v>67</v>
      </c>
      <c r="G580" t="s">
        <v>48</v>
      </c>
      <c r="H580" t="s">
        <v>1662</v>
      </c>
      <c r="I580">
        <v>0</v>
      </c>
      <c r="J580">
        <v>0</v>
      </c>
      <c r="K580">
        <v>0</v>
      </c>
    </row>
    <row r="581" spans="2:11" x14ac:dyDescent="0.25">
      <c r="B581" t="s">
        <v>3571</v>
      </c>
      <c r="C581" t="s">
        <v>118</v>
      </c>
      <c r="D581" t="s">
        <v>131</v>
      </c>
      <c r="E581" t="s">
        <v>1650</v>
      </c>
      <c r="F581" t="s">
        <v>67</v>
      </c>
      <c r="G581" t="s">
        <v>101</v>
      </c>
      <c r="H581" t="s">
        <v>1662</v>
      </c>
      <c r="I581">
        <v>0</v>
      </c>
      <c r="J581">
        <v>0</v>
      </c>
      <c r="K581">
        <v>0</v>
      </c>
    </row>
    <row r="582" spans="2:11" x14ac:dyDescent="0.25">
      <c r="B582" t="s">
        <v>3572</v>
      </c>
      <c r="C582" t="s">
        <v>118</v>
      </c>
      <c r="D582" t="s">
        <v>131</v>
      </c>
      <c r="E582" t="s">
        <v>1650</v>
      </c>
      <c r="F582" t="s">
        <v>67</v>
      </c>
      <c r="G582" t="s">
        <v>102</v>
      </c>
      <c r="H582" t="s">
        <v>1662</v>
      </c>
      <c r="I582">
        <v>0</v>
      </c>
      <c r="J582">
        <v>0</v>
      </c>
      <c r="K582">
        <v>0</v>
      </c>
    </row>
    <row r="583" spans="2:11" x14ac:dyDescent="0.25">
      <c r="B583" t="s">
        <v>3573</v>
      </c>
      <c r="C583" t="s">
        <v>118</v>
      </c>
      <c r="D583" t="s">
        <v>131</v>
      </c>
      <c r="E583" t="s">
        <v>1650</v>
      </c>
      <c r="F583" t="s">
        <v>67</v>
      </c>
      <c r="G583" t="s">
        <v>103</v>
      </c>
      <c r="H583" t="s">
        <v>1662</v>
      </c>
      <c r="I583">
        <v>0</v>
      </c>
      <c r="J583">
        <v>0</v>
      </c>
      <c r="K583">
        <v>0</v>
      </c>
    </row>
    <row r="584" spans="2:11" x14ac:dyDescent="0.25">
      <c r="B584" t="s">
        <v>3574</v>
      </c>
      <c r="C584" t="s">
        <v>118</v>
      </c>
      <c r="D584" t="s">
        <v>131</v>
      </c>
      <c r="E584" t="s">
        <v>1650</v>
      </c>
      <c r="F584" t="s">
        <v>67</v>
      </c>
      <c r="G584" t="s">
        <v>104</v>
      </c>
      <c r="H584" t="s">
        <v>1662</v>
      </c>
      <c r="I584">
        <v>0</v>
      </c>
      <c r="J584">
        <v>0</v>
      </c>
      <c r="K584">
        <v>0</v>
      </c>
    </row>
    <row r="585" spans="2:11" x14ac:dyDescent="0.25">
      <c r="B585" t="s">
        <v>3575</v>
      </c>
      <c r="C585" t="s">
        <v>118</v>
      </c>
      <c r="D585" t="s">
        <v>131</v>
      </c>
      <c r="E585" t="s">
        <v>1650</v>
      </c>
      <c r="F585" t="s">
        <v>67</v>
      </c>
      <c r="G585" t="s">
        <v>105</v>
      </c>
      <c r="H585" t="s">
        <v>1662</v>
      </c>
      <c r="I585">
        <v>1</v>
      </c>
      <c r="J585">
        <v>1.21</v>
      </c>
      <c r="K585">
        <v>-1.6500000000000001E-2</v>
      </c>
    </row>
    <row r="586" spans="2:11" x14ac:dyDescent="0.25">
      <c r="B586" t="s">
        <v>3576</v>
      </c>
      <c r="C586" t="s">
        <v>118</v>
      </c>
      <c r="D586" t="s">
        <v>131</v>
      </c>
      <c r="E586" t="s">
        <v>1650</v>
      </c>
      <c r="F586" t="s">
        <v>67</v>
      </c>
      <c r="G586" t="s">
        <v>106</v>
      </c>
      <c r="H586" t="s">
        <v>1662</v>
      </c>
      <c r="I586">
        <v>1.01</v>
      </c>
      <c r="J586">
        <v>1.1100000000000001</v>
      </c>
      <c r="K586">
        <v>-1.18E-2</v>
      </c>
    </row>
    <row r="587" spans="2:11" x14ac:dyDescent="0.25">
      <c r="B587" t="s">
        <v>3577</v>
      </c>
      <c r="C587" t="s">
        <v>118</v>
      </c>
      <c r="D587" t="s">
        <v>131</v>
      </c>
      <c r="E587" t="s">
        <v>1650</v>
      </c>
      <c r="F587" t="s">
        <v>67</v>
      </c>
      <c r="G587" t="s">
        <v>107</v>
      </c>
      <c r="H587" t="s">
        <v>1662</v>
      </c>
      <c r="I587">
        <v>1.08</v>
      </c>
      <c r="J587">
        <v>1.32</v>
      </c>
      <c r="K587">
        <v>-1.34E-2</v>
      </c>
    </row>
    <row r="588" spans="2:11" x14ac:dyDescent="0.25">
      <c r="B588" t="s">
        <v>3578</v>
      </c>
      <c r="C588" t="s">
        <v>118</v>
      </c>
      <c r="D588" t="s">
        <v>131</v>
      </c>
      <c r="E588" t="s">
        <v>1650</v>
      </c>
      <c r="F588" t="s">
        <v>67</v>
      </c>
      <c r="G588" t="s">
        <v>108</v>
      </c>
      <c r="H588" t="s">
        <v>1662</v>
      </c>
      <c r="I588">
        <v>0</v>
      </c>
      <c r="J588">
        <v>0</v>
      </c>
      <c r="K588">
        <v>0</v>
      </c>
    </row>
    <row r="589" spans="2:11" x14ac:dyDescent="0.25">
      <c r="B589" t="s">
        <v>3579</v>
      </c>
      <c r="C589" t="s">
        <v>118</v>
      </c>
      <c r="D589" t="s">
        <v>131</v>
      </c>
      <c r="E589" t="s">
        <v>1650</v>
      </c>
      <c r="F589" t="s">
        <v>67</v>
      </c>
      <c r="G589" t="s">
        <v>109</v>
      </c>
      <c r="H589" t="s">
        <v>1662</v>
      </c>
      <c r="I589">
        <v>1.07</v>
      </c>
      <c r="J589">
        <v>1.45</v>
      </c>
      <c r="K589">
        <v>-1.4999999999999999E-2</v>
      </c>
    </row>
    <row r="590" spans="2:11" x14ac:dyDescent="0.25">
      <c r="B590" t="s">
        <v>3580</v>
      </c>
      <c r="C590" t="s">
        <v>118</v>
      </c>
      <c r="D590" t="s">
        <v>131</v>
      </c>
      <c r="E590" t="s">
        <v>1650</v>
      </c>
      <c r="F590" t="s">
        <v>67</v>
      </c>
      <c r="G590" t="s">
        <v>110</v>
      </c>
      <c r="H590" t="s">
        <v>1662</v>
      </c>
      <c r="I590">
        <v>0</v>
      </c>
      <c r="J590">
        <v>0</v>
      </c>
      <c r="K590">
        <v>0</v>
      </c>
    </row>
    <row r="591" spans="2:11" x14ac:dyDescent="0.25">
      <c r="B591" t="s">
        <v>3581</v>
      </c>
      <c r="C591" t="s">
        <v>118</v>
      </c>
      <c r="D591" t="s">
        <v>131</v>
      </c>
      <c r="E591" t="s">
        <v>1650</v>
      </c>
      <c r="F591" t="s">
        <v>67</v>
      </c>
      <c r="G591" t="s">
        <v>111</v>
      </c>
      <c r="H591" t="s">
        <v>1662</v>
      </c>
      <c r="I591">
        <v>0</v>
      </c>
      <c r="J591">
        <v>0</v>
      </c>
      <c r="K591">
        <v>0</v>
      </c>
    </row>
    <row r="592" spans="2:11" x14ac:dyDescent="0.25">
      <c r="B592" t="s">
        <v>3582</v>
      </c>
      <c r="C592" t="s">
        <v>118</v>
      </c>
      <c r="D592" t="s">
        <v>131</v>
      </c>
      <c r="E592" t="s">
        <v>1650</v>
      </c>
      <c r="F592" t="s">
        <v>67</v>
      </c>
      <c r="G592" t="s">
        <v>112</v>
      </c>
      <c r="H592" t="s">
        <v>1662</v>
      </c>
      <c r="I592">
        <v>0</v>
      </c>
      <c r="J592">
        <v>0</v>
      </c>
      <c r="K592">
        <v>0</v>
      </c>
    </row>
    <row r="593" spans="2:11" x14ac:dyDescent="0.25">
      <c r="B593" t="s">
        <v>3583</v>
      </c>
      <c r="C593" t="s">
        <v>118</v>
      </c>
      <c r="D593" t="s">
        <v>131</v>
      </c>
      <c r="E593" t="s">
        <v>1650</v>
      </c>
      <c r="F593" t="s">
        <v>67</v>
      </c>
      <c r="G593" t="s">
        <v>113</v>
      </c>
      <c r="H593" t="s">
        <v>1662</v>
      </c>
      <c r="I593">
        <v>1.1299999999999999</v>
      </c>
      <c r="J593">
        <v>1.45</v>
      </c>
      <c r="K593">
        <v>-1.6199999999999999E-2</v>
      </c>
    </row>
    <row r="594" spans="2:11" x14ac:dyDescent="0.25">
      <c r="B594" t="s">
        <v>3584</v>
      </c>
      <c r="C594" t="s">
        <v>118</v>
      </c>
      <c r="D594" t="s">
        <v>131</v>
      </c>
      <c r="E594" t="s">
        <v>1650</v>
      </c>
      <c r="F594" t="s">
        <v>67</v>
      </c>
      <c r="G594" t="s">
        <v>114</v>
      </c>
      <c r="H594" t="s">
        <v>1662</v>
      </c>
      <c r="I594">
        <v>1.22</v>
      </c>
      <c r="J594">
        <v>1.45</v>
      </c>
      <c r="K594">
        <v>-8.0300000000000007E-3</v>
      </c>
    </row>
    <row r="595" spans="2:11" x14ac:dyDescent="0.25">
      <c r="B595" t="s">
        <v>3585</v>
      </c>
      <c r="C595" t="s">
        <v>118</v>
      </c>
      <c r="D595" t="s">
        <v>131</v>
      </c>
      <c r="E595" t="s">
        <v>1650</v>
      </c>
      <c r="F595" t="s">
        <v>67</v>
      </c>
      <c r="G595" t="s">
        <v>115</v>
      </c>
      <c r="H595" t="s">
        <v>1662</v>
      </c>
      <c r="I595">
        <v>0</v>
      </c>
      <c r="J595">
        <v>0</v>
      </c>
      <c r="K595">
        <v>0</v>
      </c>
    </row>
    <row r="596" spans="2:11" x14ac:dyDescent="0.25">
      <c r="B596" t="s">
        <v>3586</v>
      </c>
      <c r="C596" t="s">
        <v>118</v>
      </c>
      <c r="D596" t="s">
        <v>131</v>
      </c>
      <c r="E596" t="s">
        <v>1650</v>
      </c>
      <c r="F596" t="s">
        <v>70</v>
      </c>
      <c r="G596" t="s">
        <v>48</v>
      </c>
      <c r="H596" t="s">
        <v>1662</v>
      </c>
      <c r="I596">
        <v>0</v>
      </c>
      <c r="J596">
        <v>0</v>
      </c>
      <c r="K596">
        <v>0</v>
      </c>
    </row>
    <row r="597" spans="2:11" x14ac:dyDescent="0.25">
      <c r="B597" t="s">
        <v>3587</v>
      </c>
      <c r="C597" t="s">
        <v>118</v>
      </c>
      <c r="D597" t="s">
        <v>131</v>
      </c>
      <c r="E597" t="s">
        <v>1650</v>
      </c>
      <c r="F597" t="s">
        <v>70</v>
      </c>
      <c r="G597" t="s">
        <v>101</v>
      </c>
      <c r="H597" t="s">
        <v>1662</v>
      </c>
      <c r="I597">
        <v>0</v>
      </c>
      <c r="J597">
        <v>0</v>
      </c>
      <c r="K597">
        <v>0</v>
      </c>
    </row>
    <row r="598" spans="2:11" x14ac:dyDescent="0.25">
      <c r="B598" t="s">
        <v>3588</v>
      </c>
      <c r="C598" t="s">
        <v>118</v>
      </c>
      <c r="D598" t="s">
        <v>131</v>
      </c>
      <c r="E598" t="s">
        <v>1650</v>
      </c>
      <c r="F598" t="s">
        <v>70</v>
      </c>
      <c r="G598" t="s">
        <v>102</v>
      </c>
      <c r="H598" t="s">
        <v>1662</v>
      </c>
      <c r="I598">
        <v>0</v>
      </c>
      <c r="J598">
        <v>0</v>
      </c>
      <c r="K598">
        <v>0</v>
      </c>
    </row>
    <row r="599" spans="2:11" x14ac:dyDescent="0.25">
      <c r="B599" t="s">
        <v>3589</v>
      </c>
      <c r="C599" t="s">
        <v>118</v>
      </c>
      <c r="D599" t="s">
        <v>131</v>
      </c>
      <c r="E599" t="s">
        <v>1650</v>
      </c>
      <c r="F599" t="s">
        <v>70</v>
      </c>
      <c r="G599" t="s">
        <v>103</v>
      </c>
      <c r="H599" t="s">
        <v>1662</v>
      </c>
      <c r="I599">
        <v>0</v>
      </c>
      <c r="J599">
        <v>0</v>
      </c>
      <c r="K599">
        <v>0</v>
      </c>
    </row>
    <row r="600" spans="2:11" x14ac:dyDescent="0.25">
      <c r="B600" t="s">
        <v>3590</v>
      </c>
      <c r="C600" t="s">
        <v>118</v>
      </c>
      <c r="D600" t="s">
        <v>131</v>
      </c>
      <c r="E600" t="s">
        <v>1650</v>
      </c>
      <c r="F600" t="s">
        <v>70</v>
      </c>
      <c r="G600" t="s">
        <v>104</v>
      </c>
      <c r="H600" t="s">
        <v>1662</v>
      </c>
      <c r="I600">
        <v>0</v>
      </c>
      <c r="J600">
        <v>0</v>
      </c>
      <c r="K600">
        <v>0</v>
      </c>
    </row>
    <row r="601" spans="2:11" x14ac:dyDescent="0.25">
      <c r="B601" t="s">
        <v>3591</v>
      </c>
      <c r="C601" t="s">
        <v>118</v>
      </c>
      <c r="D601" t="s">
        <v>131</v>
      </c>
      <c r="E601" t="s">
        <v>1650</v>
      </c>
      <c r="F601" t="s">
        <v>70</v>
      </c>
      <c r="G601" t="s">
        <v>105</v>
      </c>
      <c r="H601" t="s">
        <v>1662</v>
      </c>
      <c r="I601">
        <v>1.01</v>
      </c>
      <c r="J601">
        <v>1.18</v>
      </c>
      <c r="K601">
        <v>-1.4999999999999999E-2</v>
      </c>
    </row>
    <row r="602" spans="2:11" x14ac:dyDescent="0.25">
      <c r="B602" t="s">
        <v>3592</v>
      </c>
      <c r="C602" t="s">
        <v>118</v>
      </c>
      <c r="D602" t="s">
        <v>131</v>
      </c>
      <c r="E602" t="s">
        <v>1650</v>
      </c>
      <c r="F602" t="s">
        <v>70</v>
      </c>
      <c r="G602" t="s">
        <v>106</v>
      </c>
      <c r="H602" t="s">
        <v>1662</v>
      </c>
      <c r="I602">
        <v>1.02</v>
      </c>
      <c r="J602">
        <v>1.0900000000000001</v>
      </c>
      <c r="K602">
        <v>-1.0699999999999999E-2</v>
      </c>
    </row>
    <row r="603" spans="2:11" x14ac:dyDescent="0.25">
      <c r="B603" t="s">
        <v>3593</v>
      </c>
      <c r="C603" t="s">
        <v>118</v>
      </c>
      <c r="D603" t="s">
        <v>131</v>
      </c>
      <c r="E603" t="s">
        <v>1650</v>
      </c>
      <c r="F603" t="s">
        <v>70</v>
      </c>
      <c r="G603" t="s">
        <v>107</v>
      </c>
      <c r="H603" t="s">
        <v>1662</v>
      </c>
      <c r="I603">
        <v>1.0900000000000001</v>
      </c>
      <c r="J603">
        <v>1.32</v>
      </c>
      <c r="K603">
        <v>-1.23E-2</v>
      </c>
    </row>
    <row r="604" spans="2:11" x14ac:dyDescent="0.25">
      <c r="B604" t="s">
        <v>3594</v>
      </c>
      <c r="C604" t="s">
        <v>118</v>
      </c>
      <c r="D604" t="s">
        <v>131</v>
      </c>
      <c r="E604" t="s">
        <v>1650</v>
      </c>
      <c r="F604" t="s">
        <v>70</v>
      </c>
      <c r="G604" t="s">
        <v>108</v>
      </c>
      <c r="H604" t="s">
        <v>1662</v>
      </c>
      <c r="I604">
        <v>0</v>
      </c>
      <c r="J604">
        <v>0</v>
      </c>
      <c r="K604">
        <v>0</v>
      </c>
    </row>
    <row r="605" spans="2:11" x14ac:dyDescent="0.25">
      <c r="B605" t="s">
        <v>3595</v>
      </c>
      <c r="C605" t="s">
        <v>118</v>
      </c>
      <c r="D605" t="s">
        <v>131</v>
      </c>
      <c r="E605" t="s">
        <v>1650</v>
      </c>
      <c r="F605" t="s">
        <v>70</v>
      </c>
      <c r="G605" t="s">
        <v>109</v>
      </c>
      <c r="H605" t="s">
        <v>1662</v>
      </c>
      <c r="I605">
        <v>1.04</v>
      </c>
      <c r="J605">
        <v>1.43</v>
      </c>
      <c r="K605">
        <v>-1.5299999999999999E-2</v>
      </c>
    </row>
    <row r="606" spans="2:11" x14ac:dyDescent="0.25">
      <c r="B606" t="s">
        <v>3596</v>
      </c>
      <c r="C606" t="s">
        <v>118</v>
      </c>
      <c r="D606" t="s">
        <v>131</v>
      </c>
      <c r="E606" t="s">
        <v>1650</v>
      </c>
      <c r="F606" t="s">
        <v>70</v>
      </c>
      <c r="G606" t="s">
        <v>110</v>
      </c>
      <c r="H606" t="s">
        <v>1662</v>
      </c>
      <c r="I606">
        <v>0</v>
      </c>
      <c r="J606">
        <v>0</v>
      </c>
      <c r="K606">
        <v>0</v>
      </c>
    </row>
    <row r="607" spans="2:11" x14ac:dyDescent="0.25">
      <c r="B607" t="s">
        <v>3597</v>
      </c>
      <c r="C607" t="s">
        <v>118</v>
      </c>
      <c r="D607" t="s">
        <v>131</v>
      </c>
      <c r="E607" t="s">
        <v>1650</v>
      </c>
      <c r="F607" t="s">
        <v>70</v>
      </c>
      <c r="G607" t="s">
        <v>111</v>
      </c>
      <c r="H607" t="s">
        <v>1662</v>
      </c>
      <c r="I607">
        <v>0</v>
      </c>
      <c r="J607">
        <v>0</v>
      </c>
      <c r="K607">
        <v>0</v>
      </c>
    </row>
    <row r="608" spans="2:11" x14ac:dyDescent="0.25">
      <c r="B608" t="s">
        <v>3598</v>
      </c>
      <c r="C608" t="s">
        <v>118</v>
      </c>
      <c r="D608" t="s">
        <v>131</v>
      </c>
      <c r="E608" t="s">
        <v>1650</v>
      </c>
      <c r="F608" t="s">
        <v>70</v>
      </c>
      <c r="G608" t="s">
        <v>112</v>
      </c>
      <c r="H608" t="s">
        <v>1662</v>
      </c>
      <c r="I608">
        <v>0</v>
      </c>
      <c r="J608">
        <v>0</v>
      </c>
      <c r="K608">
        <v>0</v>
      </c>
    </row>
    <row r="609" spans="2:11" x14ac:dyDescent="0.25">
      <c r="B609" t="s">
        <v>3599</v>
      </c>
      <c r="C609" t="s">
        <v>118</v>
      </c>
      <c r="D609" t="s">
        <v>131</v>
      </c>
      <c r="E609" t="s">
        <v>1650</v>
      </c>
      <c r="F609" t="s">
        <v>70</v>
      </c>
      <c r="G609" t="s">
        <v>113</v>
      </c>
      <c r="H609" t="s">
        <v>1662</v>
      </c>
      <c r="I609">
        <v>1.1499999999999999</v>
      </c>
      <c r="J609">
        <v>1.32</v>
      </c>
      <c r="K609">
        <v>-1.4999999999999999E-2</v>
      </c>
    </row>
    <row r="610" spans="2:11" x14ac:dyDescent="0.25">
      <c r="B610" t="s">
        <v>3600</v>
      </c>
      <c r="C610" t="s">
        <v>118</v>
      </c>
      <c r="D610" t="s">
        <v>131</v>
      </c>
      <c r="E610" t="s">
        <v>1650</v>
      </c>
      <c r="F610" t="s">
        <v>70</v>
      </c>
      <c r="G610" t="s">
        <v>114</v>
      </c>
      <c r="H610" t="s">
        <v>1662</v>
      </c>
      <c r="I610">
        <v>1.19</v>
      </c>
      <c r="J610">
        <v>1.47</v>
      </c>
      <c r="K610">
        <v>-6.8900000000000003E-3</v>
      </c>
    </row>
    <row r="611" spans="2:11" x14ac:dyDescent="0.25">
      <c r="B611" t="s">
        <v>3601</v>
      </c>
      <c r="C611" t="s">
        <v>118</v>
      </c>
      <c r="D611" t="s">
        <v>131</v>
      </c>
      <c r="E611" t="s">
        <v>1650</v>
      </c>
      <c r="F611" t="s">
        <v>70</v>
      </c>
      <c r="G611" t="s">
        <v>115</v>
      </c>
      <c r="H611" t="s">
        <v>1662</v>
      </c>
      <c r="I611">
        <v>0</v>
      </c>
      <c r="J611">
        <v>0</v>
      </c>
      <c r="K611">
        <v>0</v>
      </c>
    </row>
    <row r="612" spans="2:11" x14ac:dyDescent="0.25">
      <c r="B612" t="s">
        <v>3602</v>
      </c>
      <c r="C612" t="s">
        <v>118</v>
      </c>
      <c r="D612" t="s">
        <v>131</v>
      </c>
      <c r="E612" t="s">
        <v>1650</v>
      </c>
      <c r="F612" t="s">
        <v>57</v>
      </c>
      <c r="G612" t="s">
        <v>48</v>
      </c>
      <c r="H612" t="s">
        <v>1662</v>
      </c>
      <c r="I612">
        <v>0</v>
      </c>
      <c r="J612">
        <v>0</v>
      </c>
      <c r="K612">
        <v>0</v>
      </c>
    </row>
    <row r="613" spans="2:11" x14ac:dyDescent="0.25">
      <c r="B613" t="s">
        <v>3603</v>
      </c>
      <c r="C613" t="s">
        <v>118</v>
      </c>
      <c r="D613" t="s">
        <v>131</v>
      </c>
      <c r="E613" t="s">
        <v>1650</v>
      </c>
      <c r="F613" t="s">
        <v>57</v>
      </c>
      <c r="G613" t="s">
        <v>101</v>
      </c>
      <c r="H613" t="s">
        <v>1662</v>
      </c>
      <c r="I613">
        <v>0</v>
      </c>
      <c r="J613">
        <v>0</v>
      </c>
      <c r="K613">
        <v>0</v>
      </c>
    </row>
    <row r="614" spans="2:11" x14ac:dyDescent="0.25">
      <c r="B614" t="s">
        <v>3604</v>
      </c>
      <c r="C614" t="s">
        <v>118</v>
      </c>
      <c r="D614" t="s">
        <v>131</v>
      </c>
      <c r="E614" t="s">
        <v>1650</v>
      </c>
      <c r="F614" t="s">
        <v>57</v>
      </c>
      <c r="G614" t="s">
        <v>102</v>
      </c>
      <c r="H614" t="s">
        <v>1662</v>
      </c>
      <c r="I614">
        <v>0</v>
      </c>
      <c r="J614">
        <v>0</v>
      </c>
      <c r="K614">
        <v>0</v>
      </c>
    </row>
    <row r="615" spans="2:11" x14ac:dyDescent="0.25">
      <c r="B615" t="s">
        <v>3605</v>
      </c>
      <c r="C615" t="s">
        <v>118</v>
      </c>
      <c r="D615" t="s">
        <v>131</v>
      </c>
      <c r="E615" t="s">
        <v>1650</v>
      </c>
      <c r="F615" t="s">
        <v>57</v>
      </c>
      <c r="G615" t="s">
        <v>103</v>
      </c>
      <c r="H615" t="s">
        <v>1662</v>
      </c>
      <c r="I615">
        <v>0</v>
      </c>
      <c r="J615">
        <v>0</v>
      </c>
      <c r="K615">
        <v>0</v>
      </c>
    </row>
    <row r="616" spans="2:11" x14ac:dyDescent="0.25">
      <c r="B616" t="s">
        <v>3606</v>
      </c>
      <c r="C616" t="s">
        <v>118</v>
      </c>
      <c r="D616" t="s">
        <v>131</v>
      </c>
      <c r="E616" t="s">
        <v>1650</v>
      </c>
      <c r="F616" t="s">
        <v>57</v>
      </c>
      <c r="G616" t="s">
        <v>104</v>
      </c>
      <c r="H616" t="s">
        <v>1662</v>
      </c>
      <c r="I616">
        <v>0</v>
      </c>
      <c r="J616">
        <v>0</v>
      </c>
      <c r="K616">
        <v>0</v>
      </c>
    </row>
    <row r="617" spans="2:11" x14ac:dyDescent="0.25">
      <c r="B617" t="s">
        <v>3607</v>
      </c>
      <c r="C617" t="s">
        <v>118</v>
      </c>
      <c r="D617" t="s">
        <v>131</v>
      </c>
      <c r="E617" t="s">
        <v>1650</v>
      </c>
      <c r="F617" t="s">
        <v>57</v>
      </c>
      <c r="G617" t="s">
        <v>105</v>
      </c>
      <c r="H617" t="s">
        <v>1662</v>
      </c>
      <c r="I617">
        <v>1.01</v>
      </c>
      <c r="J617">
        <v>1.1399999999999999</v>
      </c>
      <c r="K617">
        <v>-1.4999999999999999E-2</v>
      </c>
    </row>
    <row r="618" spans="2:11" x14ac:dyDescent="0.25">
      <c r="B618" t="s">
        <v>3608</v>
      </c>
      <c r="C618" t="s">
        <v>118</v>
      </c>
      <c r="D618" t="s">
        <v>131</v>
      </c>
      <c r="E618" t="s">
        <v>1650</v>
      </c>
      <c r="F618" t="s">
        <v>57</v>
      </c>
      <c r="G618" t="s">
        <v>106</v>
      </c>
      <c r="H618" t="s">
        <v>1662</v>
      </c>
      <c r="I618">
        <v>1.01</v>
      </c>
      <c r="J618">
        <v>1.19</v>
      </c>
      <c r="K618">
        <v>-1.14E-2</v>
      </c>
    </row>
    <row r="619" spans="2:11" x14ac:dyDescent="0.25">
      <c r="B619" t="s">
        <v>3609</v>
      </c>
      <c r="C619" t="s">
        <v>118</v>
      </c>
      <c r="D619" t="s">
        <v>131</v>
      </c>
      <c r="E619" t="s">
        <v>1650</v>
      </c>
      <c r="F619" t="s">
        <v>57</v>
      </c>
      <c r="G619" t="s">
        <v>107</v>
      </c>
      <c r="H619" t="s">
        <v>1662</v>
      </c>
      <c r="I619">
        <v>1.08</v>
      </c>
      <c r="J619">
        <v>1.39</v>
      </c>
      <c r="K619">
        <v>-1.2500000000000001E-2</v>
      </c>
    </row>
    <row r="620" spans="2:11" x14ac:dyDescent="0.25">
      <c r="B620" t="s">
        <v>3610</v>
      </c>
      <c r="C620" t="s">
        <v>118</v>
      </c>
      <c r="D620" t="s">
        <v>131</v>
      </c>
      <c r="E620" t="s">
        <v>1650</v>
      </c>
      <c r="F620" t="s">
        <v>57</v>
      </c>
      <c r="G620" t="s">
        <v>108</v>
      </c>
      <c r="H620" t="s">
        <v>1662</v>
      </c>
      <c r="I620">
        <v>0</v>
      </c>
      <c r="J620">
        <v>0</v>
      </c>
      <c r="K620">
        <v>0</v>
      </c>
    </row>
    <row r="621" spans="2:11" x14ac:dyDescent="0.25">
      <c r="B621" t="s">
        <v>3611</v>
      </c>
      <c r="C621" t="s">
        <v>118</v>
      </c>
      <c r="D621" t="s">
        <v>131</v>
      </c>
      <c r="E621" t="s">
        <v>1650</v>
      </c>
      <c r="F621" t="s">
        <v>57</v>
      </c>
      <c r="G621" t="s">
        <v>109</v>
      </c>
      <c r="H621" t="s">
        <v>1662</v>
      </c>
      <c r="I621">
        <v>1.07</v>
      </c>
      <c r="J621">
        <v>1.49</v>
      </c>
      <c r="K621">
        <v>-1.2200000000000001E-2</v>
      </c>
    </row>
    <row r="622" spans="2:11" x14ac:dyDescent="0.25">
      <c r="B622" t="s">
        <v>3612</v>
      </c>
      <c r="C622" t="s">
        <v>118</v>
      </c>
      <c r="D622" t="s">
        <v>131</v>
      </c>
      <c r="E622" t="s">
        <v>1650</v>
      </c>
      <c r="F622" t="s">
        <v>57</v>
      </c>
      <c r="G622" t="s">
        <v>110</v>
      </c>
      <c r="H622" t="s">
        <v>1662</v>
      </c>
      <c r="I622">
        <v>0</v>
      </c>
      <c r="J622">
        <v>0</v>
      </c>
      <c r="K622">
        <v>0</v>
      </c>
    </row>
    <row r="623" spans="2:11" x14ac:dyDescent="0.25">
      <c r="B623" t="s">
        <v>3613</v>
      </c>
      <c r="C623" t="s">
        <v>118</v>
      </c>
      <c r="D623" t="s">
        <v>131</v>
      </c>
      <c r="E623" t="s">
        <v>1650</v>
      </c>
      <c r="F623" t="s">
        <v>57</v>
      </c>
      <c r="G623" t="s">
        <v>111</v>
      </c>
      <c r="H623" t="s">
        <v>1662</v>
      </c>
      <c r="I623">
        <v>0</v>
      </c>
      <c r="J623">
        <v>0</v>
      </c>
      <c r="K623">
        <v>0</v>
      </c>
    </row>
    <row r="624" spans="2:11" x14ac:dyDescent="0.25">
      <c r="B624" t="s">
        <v>3614</v>
      </c>
      <c r="C624" t="s">
        <v>118</v>
      </c>
      <c r="D624" t="s">
        <v>131</v>
      </c>
      <c r="E624" t="s">
        <v>1650</v>
      </c>
      <c r="F624" t="s">
        <v>57</v>
      </c>
      <c r="G624" t="s">
        <v>112</v>
      </c>
      <c r="H624" t="s">
        <v>1662</v>
      </c>
      <c r="I624">
        <v>0</v>
      </c>
      <c r="J624">
        <v>0</v>
      </c>
      <c r="K624">
        <v>0</v>
      </c>
    </row>
    <row r="625" spans="2:11" x14ac:dyDescent="0.25">
      <c r="B625" t="s">
        <v>3615</v>
      </c>
      <c r="C625" t="s">
        <v>118</v>
      </c>
      <c r="D625" t="s">
        <v>131</v>
      </c>
      <c r="E625" t="s">
        <v>1650</v>
      </c>
      <c r="F625" t="s">
        <v>57</v>
      </c>
      <c r="G625" t="s">
        <v>113</v>
      </c>
      <c r="H625" t="s">
        <v>1662</v>
      </c>
      <c r="I625">
        <v>1.1599999999999999</v>
      </c>
      <c r="J625">
        <v>1.3</v>
      </c>
      <c r="K625">
        <v>-1.5100000000000001E-2</v>
      </c>
    </row>
    <row r="626" spans="2:11" x14ac:dyDescent="0.25">
      <c r="B626" t="s">
        <v>3616</v>
      </c>
      <c r="C626" t="s">
        <v>118</v>
      </c>
      <c r="D626" t="s">
        <v>131</v>
      </c>
      <c r="E626" t="s">
        <v>1650</v>
      </c>
      <c r="F626" t="s">
        <v>57</v>
      </c>
      <c r="G626" t="s">
        <v>114</v>
      </c>
      <c r="H626" t="s">
        <v>1662</v>
      </c>
      <c r="I626">
        <v>1.18</v>
      </c>
      <c r="J626">
        <v>1.45</v>
      </c>
      <c r="K626">
        <v>-7.1300000000000001E-3</v>
      </c>
    </row>
    <row r="627" spans="2:11" x14ac:dyDescent="0.25">
      <c r="B627" t="s">
        <v>3617</v>
      </c>
      <c r="C627" t="s">
        <v>118</v>
      </c>
      <c r="D627" t="s">
        <v>131</v>
      </c>
      <c r="E627" t="s">
        <v>1650</v>
      </c>
      <c r="F627" t="s">
        <v>57</v>
      </c>
      <c r="G627" t="s">
        <v>115</v>
      </c>
      <c r="H627" t="s">
        <v>1662</v>
      </c>
      <c r="I627">
        <v>0</v>
      </c>
      <c r="J627">
        <v>0</v>
      </c>
      <c r="K627">
        <v>0</v>
      </c>
    </row>
    <row r="628" spans="2:11" x14ac:dyDescent="0.25">
      <c r="B628" t="s">
        <v>3618</v>
      </c>
      <c r="C628" t="s">
        <v>118</v>
      </c>
      <c r="D628" t="s">
        <v>131</v>
      </c>
      <c r="E628" t="s">
        <v>1650</v>
      </c>
      <c r="F628" t="s">
        <v>59</v>
      </c>
      <c r="G628" t="s">
        <v>48</v>
      </c>
      <c r="H628" t="s">
        <v>1662</v>
      </c>
      <c r="I628">
        <v>0</v>
      </c>
      <c r="J628">
        <v>0</v>
      </c>
      <c r="K628">
        <v>0</v>
      </c>
    </row>
    <row r="629" spans="2:11" x14ac:dyDescent="0.25">
      <c r="B629" t="s">
        <v>3619</v>
      </c>
      <c r="C629" t="s">
        <v>118</v>
      </c>
      <c r="D629" t="s">
        <v>131</v>
      </c>
      <c r="E629" t="s">
        <v>1650</v>
      </c>
      <c r="F629" t="s">
        <v>59</v>
      </c>
      <c r="G629" t="s">
        <v>101</v>
      </c>
      <c r="H629" t="s">
        <v>1662</v>
      </c>
      <c r="I629">
        <v>0</v>
      </c>
      <c r="J629">
        <v>0</v>
      </c>
      <c r="K629">
        <v>0</v>
      </c>
    </row>
    <row r="630" spans="2:11" x14ac:dyDescent="0.25">
      <c r="B630" t="s">
        <v>3620</v>
      </c>
      <c r="C630" t="s">
        <v>118</v>
      </c>
      <c r="D630" t="s">
        <v>131</v>
      </c>
      <c r="E630" t="s">
        <v>1650</v>
      </c>
      <c r="F630" t="s">
        <v>59</v>
      </c>
      <c r="G630" t="s">
        <v>102</v>
      </c>
      <c r="H630" t="s">
        <v>1662</v>
      </c>
      <c r="I630">
        <v>0</v>
      </c>
      <c r="J630">
        <v>0</v>
      </c>
      <c r="K630">
        <v>0</v>
      </c>
    </row>
    <row r="631" spans="2:11" x14ac:dyDescent="0.25">
      <c r="B631" t="s">
        <v>3621</v>
      </c>
      <c r="C631" t="s">
        <v>118</v>
      </c>
      <c r="D631" t="s">
        <v>131</v>
      </c>
      <c r="E631" t="s">
        <v>1650</v>
      </c>
      <c r="F631" t="s">
        <v>59</v>
      </c>
      <c r="G631" t="s">
        <v>103</v>
      </c>
      <c r="H631" t="s">
        <v>1662</v>
      </c>
      <c r="I631">
        <v>0</v>
      </c>
      <c r="J631">
        <v>0</v>
      </c>
      <c r="K631">
        <v>0</v>
      </c>
    </row>
    <row r="632" spans="2:11" x14ac:dyDescent="0.25">
      <c r="B632" t="s">
        <v>3622</v>
      </c>
      <c r="C632" t="s">
        <v>118</v>
      </c>
      <c r="D632" t="s">
        <v>131</v>
      </c>
      <c r="E632" t="s">
        <v>1650</v>
      </c>
      <c r="F632" t="s">
        <v>59</v>
      </c>
      <c r="G632" t="s">
        <v>104</v>
      </c>
      <c r="H632" t="s">
        <v>1662</v>
      </c>
      <c r="I632">
        <v>0</v>
      </c>
      <c r="J632">
        <v>0</v>
      </c>
      <c r="K632">
        <v>0</v>
      </c>
    </row>
    <row r="633" spans="2:11" x14ac:dyDescent="0.25">
      <c r="B633" t="s">
        <v>3623</v>
      </c>
      <c r="C633" t="s">
        <v>118</v>
      </c>
      <c r="D633" t="s">
        <v>131</v>
      </c>
      <c r="E633" t="s">
        <v>1650</v>
      </c>
      <c r="F633" t="s">
        <v>59</v>
      </c>
      <c r="G633" t="s">
        <v>105</v>
      </c>
      <c r="H633" t="s">
        <v>1662</v>
      </c>
      <c r="I633">
        <v>1.06</v>
      </c>
      <c r="J633">
        <v>1.28</v>
      </c>
      <c r="K633">
        <v>-1.38E-2</v>
      </c>
    </row>
    <row r="634" spans="2:11" x14ac:dyDescent="0.25">
      <c r="B634" t="s">
        <v>3624</v>
      </c>
      <c r="C634" t="s">
        <v>118</v>
      </c>
      <c r="D634" t="s">
        <v>131</v>
      </c>
      <c r="E634" t="s">
        <v>1650</v>
      </c>
      <c r="F634" t="s">
        <v>59</v>
      </c>
      <c r="G634" t="s">
        <v>106</v>
      </c>
      <c r="H634" t="s">
        <v>1662</v>
      </c>
      <c r="I634">
        <v>1.07</v>
      </c>
      <c r="J634">
        <v>1.26</v>
      </c>
      <c r="K634">
        <v>-8.0700000000000008E-3</v>
      </c>
    </row>
    <row r="635" spans="2:11" x14ac:dyDescent="0.25">
      <c r="B635" t="s">
        <v>3625</v>
      </c>
      <c r="C635" t="s">
        <v>118</v>
      </c>
      <c r="D635" t="s">
        <v>131</v>
      </c>
      <c r="E635" t="s">
        <v>1650</v>
      </c>
      <c r="F635" t="s">
        <v>59</v>
      </c>
      <c r="G635" t="s">
        <v>107</v>
      </c>
      <c r="H635" t="s">
        <v>1662</v>
      </c>
      <c r="I635">
        <v>1.1100000000000001</v>
      </c>
      <c r="J635">
        <v>1.45</v>
      </c>
      <c r="K635">
        <v>-1.26E-2</v>
      </c>
    </row>
    <row r="636" spans="2:11" x14ac:dyDescent="0.25">
      <c r="B636" t="s">
        <v>3626</v>
      </c>
      <c r="C636" t="s">
        <v>118</v>
      </c>
      <c r="D636" t="s">
        <v>131</v>
      </c>
      <c r="E636" t="s">
        <v>1650</v>
      </c>
      <c r="F636" t="s">
        <v>59</v>
      </c>
      <c r="G636" t="s">
        <v>108</v>
      </c>
      <c r="H636" t="s">
        <v>1662</v>
      </c>
      <c r="I636">
        <v>0</v>
      </c>
      <c r="J636">
        <v>0</v>
      </c>
      <c r="K636">
        <v>0</v>
      </c>
    </row>
    <row r="637" spans="2:11" x14ac:dyDescent="0.25">
      <c r="B637" t="s">
        <v>3627</v>
      </c>
      <c r="C637" t="s">
        <v>118</v>
      </c>
      <c r="D637" t="s">
        <v>131</v>
      </c>
      <c r="E637" t="s">
        <v>1650</v>
      </c>
      <c r="F637" t="s">
        <v>59</v>
      </c>
      <c r="G637" t="s">
        <v>109</v>
      </c>
      <c r="H637" t="s">
        <v>1662</v>
      </c>
      <c r="I637">
        <v>1.01</v>
      </c>
      <c r="J637">
        <v>1.1399999999999999</v>
      </c>
      <c r="K637">
        <v>-1.24E-2</v>
      </c>
    </row>
    <row r="638" spans="2:11" x14ac:dyDescent="0.25">
      <c r="B638" t="s">
        <v>3628</v>
      </c>
      <c r="C638" t="s">
        <v>118</v>
      </c>
      <c r="D638" t="s">
        <v>131</v>
      </c>
      <c r="E638" t="s">
        <v>1650</v>
      </c>
      <c r="F638" t="s">
        <v>59</v>
      </c>
      <c r="G638" t="s">
        <v>110</v>
      </c>
      <c r="H638" t="s">
        <v>1662</v>
      </c>
      <c r="I638">
        <v>0</v>
      </c>
      <c r="J638">
        <v>0</v>
      </c>
      <c r="K638">
        <v>0</v>
      </c>
    </row>
    <row r="639" spans="2:11" x14ac:dyDescent="0.25">
      <c r="B639" t="s">
        <v>3629</v>
      </c>
      <c r="C639" t="s">
        <v>118</v>
      </c>
      <c r="D639" t="s">
        <v>131</v>
      </c>
      <c r="E639" t="s">
        <v>1650</v>
      </c>
      <c r="F639" t="s">
        <v>59</v>
      </c>
      <c r="G639" t="s">
        <v>111</v>
      </c>
      <c r="H639" t="s">
        <v>1662</v>
      </c>
      <c r="I639">
        <v>0</v>
      </c>
      <c r="J639">
        <v>0</v>
      </c>
      <c r="K639">
        <v>0</v>
      </c>
    </row>
    <row r="640" spans="2:11" x14ac:dyDescent="0.25">
      <c r="B640" t="s">
        <v>3630</v>
      </c>
      <c r="C640" t="s">
        <v>118</v>
      </c>
      <c r="D640" t="s">
        <v>131</v>
      </c>
      <c r="E640" t="s">
        <v>1650</v>
      </c>
      <c r="F640" t="s">
        <v>59</v>
      </c>
      <c r="G640" t="s">
        <v>112</v>
      </c>
      <c r="H640" t="s">
        <v>1662</v>
      </c>
      <c r="I640">
        <v>0</v>
      </c>
      <c r="J640">
        <v>0</v>
      </c>
      <c r="K640">
        <v>0</v>
      </c>
    </row>
    <row r="641" spans="2:11" x14ac:dyDescent="0.25">
      <c r="B641" t="s">
        <v>3631</v>
      </c>
      <c r="C641" t="s">
        <v>118</v>
      </c>
      <c r="D641" t="s">
        <v>131</v>
      </c>
      <c r="E641" t="s">
        <v>1650</v>
      </c>
      <c r="F641" t="s">
        <v>59</v>
      </c>
      <c r="G641" t="s">
        <v>113</v>
      </c>
      <c r="H641" t="s">
        <v>1662</v>
      </c>
      <c r="I641">
        <v>1.0900000000000001</v>
      </c>
      <c r="J641">
        <v>1.28</v>
      </c>
      <c r="K641">
        <v>-1.5299999999999999E-2</v>
      </c>
    </row>
    <row r="642" spans="2:11" x14ac:dyDescent="0.25">
      <c r="B642" t="s">
        <v>3632</v>
      </c>
      <c r="C642" t="s">
        <v>118</v>
      </c>
      <c r="D642" t="s">
        <v>131</v>
      </c>
      <c r="E642" t="s">
        <v>1650</v>
      </c>
      <c r="F642" t="s">
        <v>59</v>
      </c>
      <c r="G642" t="s">
        <v>114</v>
      </c>
      <c r="H642" t="s">
        <v>1662</v>
      </c>
      <c r="I642">
        <v>1.1399999999999999</v>
      </c>
      <c r="J642">
        <v>1.3</v>
      </c>
      <c r="K642">
        <v>-5.7499999999999999E-3</v>
      </c>
    </row>
    <row r="643" spans="2:11" x14ac:dyDescent="0.25">
      <c r="B643" t="s">
        <v>3633</v>
      </c>
      <c r="C643" t="s">
        <v>118</v>
      </c>
      <c r="D643" t="s">
        <v>131</v>
      </c>
      <c r="E643" t="s">
        <v>1650</v>
      </c>
      <c r="F643" t="s">
        <v>59</v>
      </c>
      <c r="G643" t="s">
        <v>115</v>
      </c>
      <c r="H643" t="s">
        <v>1662</v>
      </c>
      <c r="I643">
        <v>0</v>
      </c>
      <c r="J643">
        <v>0</v>
      </c>
      <c r="K643">
        <v>0</v>
      </c>
    </row>
    <row r="644" spans="2:11" x14ac:dyDescent="0.25">
      <c r="B644" t="s">
        <v>3634</v>
      </c>
      <c r="C644" t="s">
        <v>118</v>
      </c>
      <c r="D644" t="s">
        <v>131</v>
      </c>
      <c r="E644" t="s">
        <v>1650</v>
      </c>
      <c r="F644" t="s">
        <v>62</v>
      </c>
      <c r="G644" t="s">
        <v>48</v>
      </c>
      <c r="H644" t="s">
        <v>1662</v>
      </c>
      <c r="I644">
        <v>0</v>
      </c>
      <c r="J644">
        <v>0</v>
      </c>
      <c r="K644">
        <v>0</v>
      </c>
    </row>
    <row r="645" spans="2:11" x14ac:dyDescent="0.25">
      <c r="B645" t="s">
        <v>3635</v>
      </c>
      <c r="C645" t="s">
        <v>118</v>
      </c>
      <c r="D645" t="s">
        <v>131</v>
      </c>
      <c r="E645" t="s">
        <v>1650</v>
      </c>
      <c r="F645" t="s">
        <v>62</v>
      </c>
      <c r="G645" t="s">
        <v>101</v>
      </c>
      <c r="H645" t="s">
        <v>1662</v>
      </c>
      <c r="I645">
        <v>0</v>
      </c>
      <c r="J645">
        <v>0</v>
      </c>
      <c r="K645">
        <v>0</v>
      </c>
    </row>
    <row r="646" spans="2:11" x14ac:dyDescent="0.25">
      <c r="B646" t="s">
        <v>3636</v>
      </c>
      <c r="C646" t="s">
        <v>118</v>
      </c>
      <c r="D646" t="s">
        <v>131</v>
      </c>
      <c r="E646" t="s">
        <v>1650</v>
      </c>
      <c r="F646" t="s">
        <v>62</v>
      </c>
      <c r="G646" t="s">
        <v>102</v>
      </c>
      <c r="H646" t="s">
        <v>1662</v>
      </c>
      <c r="I646">
        <v>0</v>
      </c>
      <c r="J646">
        <v>0</v>
      </c>
      <c r="K646">
        <v>0</v>
      </c>
    </row>
    <row r="647" spans="2:11" x14ac:dyDescent="0.25">
      <c r="B647" t="s">
        <v>3637</v>
      </c>
      <c r="C647" t="s">
        <v>118</v>
      </c>
      <c r="D647" t="s">
        <v>131</v>
      </c>
      <c r="E647" t="s">
        <v>1650</v>
      </c>
      <c r="F647" t="s">
        <v>62</v>
      </c>
      <c r="G647" t="s">
        <v>103</v>
      </c>
      <c r="H647" t="s">
        <v>1662</v>
      </c>
      <c r="I647">
        <v>0</v>
      </c>
      <c r="J647">
        <v>0</v>
      </c>
      <c r="K647">
        <v>0</v>
      </c>
    </row>
    <row r="648" spans="2:11" x14ac:dyDescent="0.25">
      <c r="B648" t="s">
        <v>3638</v>
      </c>
      <c r="C648" t="s">
        <v>118</v>
      </c>
      <c r="D648" t="s">
        <v>131</v>
      </c>
      <c r="E648" t="s">
        <v>1650</v>
      </c>
      <c r="F648" t="s">
        <v>62</v>
      </c>
      <c r="G648" t="s">
        <v>104</v>
      </c>
      <c r="H648" t="s">
        <v>1662</v>
      </c>
      <c r="I648">
        <v>0</v>
      </c>
      <c r="J648">
        <v>0</v>
      </c>
      <c r="K648">
        <v>0</v>
      </c>
    </row>
    <row r="649" spans="2:11" x14ac:dyDescent="0.25">
      <c r="B649" t="s">
        <v>3639</v>
      </c>
      <c r="C649" t="s">
        <v>118</v>
      </c>
      <c r="D649" t="s">
        <v>131</v>
      </c>
      <c r="E649" t="s">
        <v>1650</v>
      </c>
      <c r="F649" t="s">
        <v>62</v>
      </c>
      <c r="G649" t="s">
        <v>105</v>
      </c>
      <c r="H649" t="s">
        <v>1662</v>
      </c>
      <c r="I649">
        <v>1.06</v>
      </c>
      <c r="J649">
        <v>1.19</v>
      </c>
      <c r="K649">
        <v>-1.3299999999999999E-2</v>
      </c>
    </row>
    <row r="650" spans="2:11" x14ac:dyDescent="0.25">
      <c r="B650" t="s">
        <v>3640</v>
      </c>
      <c r="C650" t="s">
        <v>118</v>
      </c>
      <c r="D650" t="s">
        <v>131</v>
      </c>
      <c r="E650" t="s">
        <v>1650</v>
      </c>
      <c r="F650" t="s">
        <v>62</v>
      </c>
      <c r="G650" t="s">
        <v>106</v>
      </c>
      <c r="H650" t="s">
        <v>1662</v>
      </c>
      <c r="I650">
        <v>1.1000000000000001</v>
      </c>
      <c r="J650">
        <v>1.28</v>
      </c>
      <c r="K650">
        <v>-5.0099999999999997E-3</v>
      </c>
    </row>
    <row r="651" spans="2:11" x14ac:dyDescent="0.25">
      <c r="B651" t="s">
        <v>3641</v>
      </c>
      <c r="C651" t="s">
        <v>118</v>
      </c>
      <c r="D651" t="s">
        <v>131</v>
      </c>
      <c r="E651" t="s">
        <v>1650</v>
      </c>
      <c r="F651" t="s">
        <v>62</v>
      </c>
      <c r="G651" t="s">
        <v>107</v>
      </c>
      <c r="H651" t="s">
        <v>1662</v>
      </c>
      <c r="I651">
        <v>1.1299999999999999</v>
      </c>
      <c r="J651">
        <v>1.41</v>
      </c>
      <c r="K651">
        <v>-1.0200000000000001E-2</v>
      </c>
    </row>
    <row r="652" spans="2:11" x14ac:dyDescent="0.25">
      <c r="B652" t="s">
        <v>3642</v>
      </c>
      <c r="C652" t="s">
        <v>118</v>
      </c>
      <c r="D652" t="s">
        <v>131</v>
      </c>
      <c r="E652" t="s">
        <v>1650</v>
      </c>
      <c r="F652" t="s">
        <v>62</v>
      </c>
      <c r="G652" t="s">
        <v>108</v>
      </c>
      <c r="H652" t="s">
        <v>1662</v>
      </c>
      <c r="I652">
        <v>0</v>
      </c>
      <c r="J652">
        <v>0</v>
      </c>
      <c r="K652">
        <v>0</v>
      </c>
    </row>
    <row r="653" spans="2:11" x14ac:dyDescent="0.25">
      <c r="B653" t="s">
        <v>3643</v>
      </c>
      <c r="C653" t="s">
        <v>118</v>
      </c>
      <c r="D653" t="s">
        <v>131</v>
      </c>
      <c r="E653" t="s">
        <v>1650</v>
      </c>
      <c r="F653" t="s">
        <v>62</v>
      </c>
      <c r="G653" t="s">
        <v>109</v>
      </c>
      <c r="H653" t="s">
        <v>1662</v>
      </c>
      <c r="I653">
        <v>1.02</v>
      </c>
      <c r="J653">
        <v>1.1399999999999999</v>
      </c>
      <c r="K653">
        <v>-1.09E-2</v>
      </c>
    </row>
    <row r="654" spans="2:11" x14ac:dyDescent="0.25">
      <c r="B654" t="s">
        <v>3644</v>
      </c>
      <c r="C654" t="s">
        <v>118</v>
      </c>
      <c r="D654" t="s">
        <v>131</v>
      </c>
      <c r="E654" t="s">
        <v>1650</v>
      </c>
      <c r="F654" t="s">
        <v>62</v>
      </c>
      <c r="G654" t="s">
        <v>110</v>
      </c>
      <c r="H654" t="s">
        <v>1662</v>
      </c>
      <c r="I654">
        <v>0</v>
      </c>
      <c r="J654">
        <v>0</v>
      </c>
      <c r="K654">
        <v>0</v>
      </c>
    </row>
    <row r="655" spans="2:11" x14ac:dyDescent="0.25">
      <c r="B655" t="s">
        <v>3645</v>
      </c>
      <c r="C655" t="s">
        <v>118</v>
      </c>
      <c r="D655" t="s">
        <v>131</v>
      </c>
      <c r="E655" t="s">
        <v>1650</v>
      </c>
      <c r="F655" t="s">
        <v>62</v>
      </c>
      <c r="G655" t="s">
        <v>111</v>
      </c>
      <c r="H655" t="s">
        <v>1662</v>
      </c>
      <c r="I655">
        <v>0</v>
      </c>
      <c r="J655">
        <v>0</v>
      </c>
      <c r="K655">
        <v>0</v>
      </c>
    </row>
    <row r="656" spans="2:11" x14ac:dyDescent="0.25">
      <c r="B656" t="s">
        <v>3646</v>
      </c>
      <c r="C656" t="s">
        <v>118</v>
      </c>
      <c r="D656" t="s">
        <v>131</v>
      </c>
      <c r="E656" t="s">
        <v>1650</v>
      </c>
      <c r="F656" t="s">
        <v>62</v>
      </c>
      <c r="G656" t="s">
        <v>112</v>
      </c>
      <c r="H656" t="s">
        <v>1662</v>
      </c>
      <c r="I656">
        <v>0</v>
      </c>
      <c r="J656">
        <v>0</v>
      </c>
      <c r="K656">
        <v>0</v>
      </c>
    </row>
    <row r="657" spans="2:11" x14ac:dyDescent="0.25">
      <c r="B657" t="s">
        <v>3647</v>
      </c>
      <c r="C657" t="s">
        <v>118</v>
      </c>
      <c r="D657" t="s">
        <v>131</v>
      </c>
      <c r="E657" t="s">
        <v>1650</v>
      </c>
      <c r="F657" t="s">
        <v>62</v>
      </c>
      <c r="G657" t="s">
        <v>113</v>
      </c>
      <c r="H657" t="s">
        <v>1662</v>
      </c>
      <c r="I657">
        <v>1.1000000000000001</v>
      </c>
      <c r="J657">
        <v>1.29</v>
      </c>
      <c r="K657">
        <v>-1.4200000000000001E-2</v>
      </c>
    </row>
    <row r="658" spans="2:11" x14ac:dyDescent="0.25">
      <c r="B658" t="s">
        <v>3648</v>
      </c>
      <c r="C658" t="s">
        <v>118</v>
      </c>
      <c r="D658" t="s">
        <v>131</v>
      </c>
      <c r="E658" t="s">
        <v>1650</v>
      </c>
      <c r="F658" t="s">
        <v>62</v>
      </c>
      <c r="G658" t="s">
        <v>114</v>
      </c>
      <c r="H658" t="s">
        <v>1662</v>
      </c>
      <c r="I658">
        <v>1.1499999999999999</v>
      </c>
      <c r="J658">
        <v>1.3</v>
      </c>
      <c r="K658">
        <v>-4.7200000000000002E-3</v>
      </c>
    </row>
    <row r="659" spans="2:11" x14ac:dyDescent="0.25">
      <c r="B659" t="s">
        <v>3649</v>
      </c>
      <c r="C659" t="s">
        <v>118</v>
      </c>
      <c r="D659" t="s">
        <v>131</v>
      </c>
      <c r="E659" t="s">
        <v>1650</v>
      </c>
      <c r="F659" t="s">
        <v>62</v>
      </c>
      <c r="G659" t="s">
        <v>115</v>
      </c>
      <c r="H659" t="s">
        <v>1662</v>
      </c>
      <c r="I659">
        <v>0</v>
      </c>
      <c r="J659">
        <v>0</v>
      </c>
      <c r="K659">
        <v>0</v>
      </c>
    </row>
    <row r="660" spans="2:11" x14ac:dyDescent="0.25">
      <c r="B660" t="s">
        <v>3650</v>
      </c>
      <c r="C660" t="s">
        <v>118</v>
      </c>
      <c r="D660" t="s">
        <v>131</v>
      </c>
      <c r="E660" t="s">
        <v>1650</v>
      </c>
      <c r="F660" t="s">
        <v>100</v>
      </c>
      <c r="G660" t="s">
        <v>48</v>
      </c>
      <c r="H660" t="s">
        <v>1662</v>
      </c>
      <c r="I660">
        <v>0</v>
      </c>
      <c r="J660">
        <v>0</v>
      </c>
      <c r="K660">
        <v>0</v>
      </c>
    </row>
    <row r="661" spans="2:11" x14ac:dyDescent="0.25">
      <c r="B661" t="s">
        <v>3651</v>
      </c>
      <c r="C661" t="s">
        <v>118</v>
      </c>
      <c r="D661" t="s">
        <v>131</v>
      </c>
      <c r="E661" t="s">
        <v>1650</v>
      </c>
      <c r="F661" t="s">
        <v>100</v>
      </c>
      <c r="G661" t="s">
        <v>101</v>
      </c>
      <c r="H661" t="s">
        <v>1662</v>
      </c>
      <c r="I661">
        <v>0</v>
      </c>
      <c r="J661">
        <v>0</v>
      </c>
      <c r="K661">
        <v>0</v>
      </c>
    </row>
    <row r="662" spans="2:11" x14ac:dyDescent="0.25">
      <c r="B662" t="s">
        <v>3652</v>
      </c>
      <c r="C662" t="s">
        <v>118</v>
      </c>
      <c r="D662" t="s">
        <v>131</v>
      </c>
      <c r="E662" t="s">
        <v>1650</v>
      </c>
      <c r="F662" t="s">
        <v>100</v>
      </c>
      <c r="G662" t="s">
        <v>102</v>
      </c>
      <c r="H662" t="s">
        <v>1662</v>
      </c>
      <c r="I662">
        <v>0</v>
      </c>
      <c r="J662">
        <v>0</v>
      </c>
      <c r="K662">
        <v>0</v>
      </c>
    </row>
    <row r="663" spans="2:11" x14ac:dyDescent="0.25">
      <c r="B663" t="s">
        <v>3653</v>
      </c>
      <c r="C663" t="s">
        <v>118</v>
      </c>
      <c r="D663" t="s">
        <v>131</v>
      </c>
      <c r="E663" t="s">
        <v>1650</v>
      </c>
      <c r="F663" t="s">
        <v>100</v>
      </c>
      <c r="G663" t="s">
        <v>103</v>
      </c>
      <c r="H663" t="s">
        <v>1662</v>
      </c>
      <c r="I663">
        <v>0</v>
      </c>
      <c r="J663">
        <v>0</v>
      </c>
      <c r="K663">
        <v>0</v>
      </c>
    </row>
    <row r="664" spans="2:11" x14ac:dyDescent="0.25">
      <c r="B664" t="s">
        <v>3654</v>
      </c>
      <c r="C664" t="s">
        <v>118</v>
      </c>
      <c r="D664" t="s">
        <v>131</v>
      </c>
      <c r="E664" t="s">
        <v>1650</v>
      </c>
      <c r="F664" t="s">
        <v>100</v>
      </c>
      <c r="G664" t="s">
        <v>104</v>
      </c>
      <c r="H664" t="s">
        <v>1662</v>
      </c>
      <c r="I664">
        <v>0</v>
      </c>
      <c r="J664">
        <v>0</v>
      </c>
      <c r="K664">
        <v>0</v>
      </c>
    </row>
    <row r="665" spans="2:11" x14ac:dyDescent="0.25">
      <c r="B665" t="s">
        <v>3655</v>
      </c>
      <c r="C665" t="s">
        <v>118</v>
      </c>
      <c r="D665" t="s">
        <v>131</v>
      </c>
      <c r="E665" t="s">
        <v>1650</v>
      </c>
      <c r="F665" t="s">
        <v>100</v>
      </c>
      <c r="G665" t="s">
        <v>105</v>
      </c>
      <c r="H665" t="s">
        <v>1662</v>
      </c>
      <c r="I665">
        <v>1.07</v>
      </c>
      <c r="J665">
        <v>1.08</v>
      </c>
      <c r="K665">
        <v>-1.18E-2</v>
      </c>
    </row>
    <row r="666" spans="2:11" x14ac:dyDescent="0.25">
      <c r="B666" t="s">
        <v>3656</v>
      </c>
      <c r="C666" t="s">
        <v>118</v>
      </c>
      <c r="D666" t="s">
        <v>131</v>
      </c>
      <c r="E666" t="s">
        <v>1650</v>
      </c>
      <c r="F666" t="s">
        <v>100</v>
      </c>
      <c r="G666" t="s">
        <v>106</v>
      </c>
      <c r="H666" t="s">
        <v>1662</v>
      </c>
      <c r="I666">
        <v>1.1100000000000001</v>
      </c>
      <c r="J666">
        <v>1.25</v>
      </c>
      <c r="K666">
        <v>-3.6099999999999999E-3</v>
      </c>
    </row>
    <row r="667" spans="2:11" x14ac:dyDescent="0.25">
      <c r="B667" t="s">
        <v>3657</v>
      </c>
      <c r="C667" t="s">
        <v>118</v>
      </c>
      <c r="D667" t="s">
        <v>131</v>
      </c>
      <c r="E667" t="s">
        <v>1650</v>
      </c>
      <c r="F667" t="s">
        <v>100</v>
      </c>
      <c r="G667" t="s">
        <v>107</v>
      </c>
      <c r="H667" t="s">
        <v>1662</v>
      </c>
      <c r="I667">
        <v>1.1399999999999999</v>
      </c>
      <c r="J667">
        <v>1.4</v>
      </c>
      <c r="K667">
        <v>-8.8100000000000001E-3</v>
      </c>
    </row>
    <row r="668" spans="2:11" x14ac:dyDescent="0.25">
      <c r="B668" t="s">
        <v>3658</v>
      </c>
      <c r="C668" t="s">
        <v>118</v>
      </c>
      <c r="D668" t="s">
        <v>131</v>
      </c>
      <c r="E668" t="s">
        <v>1650</v>
      </c>
      <c r="F668" t="s">
        <v>100</v>
      </c>
      <c r="G668" t="s">
        <v>108</v>
      </c>
      <c r="H668" t="s">
        <v>1662</v>
      </c>
      <c r="I668">
        <v>0</v>
      </c>
      <c r="J668">
        <v>0</v>
      </c>
      <c r="K668">
        <v>0</v>
      </c>
    </row>
    <row r="669" spans="2:11" x14ac:dyDescent="0.25">
      <c r="B669" t="s">
        <v>3659</v>
      </c>
      <c r="C669" t="s">
        <v>118</v>
      </c>
      <c r="D669" t="s">
        <v>131</v>
      </c>
      <c r="E669" t="s">
        <v>1650</v>
      </c>
      <c r="F669" t="s">
        <v>100</v>
      </c>
      <c r="G669" t="s">
        <v>109</v>
      </c>
      <c r="H669" t="s">
        <v>1662</v>
      </c>
      <c r="I669">
        <v>1.03</v>
      </c>
      <c r="J669">
        <v>1.1499999999999999</v>
      </c>
      <c r="K669">
        <v>-9.6100000000000005E-3</v>
      </c>
    </row>
    <row r="670" spans="2:11" x14ac:dyDescent="0.25">
      <c r="B670" t="s">
        <v>3660</v>
      </c>
      <c r="C670" t="s">
        <v>118</v>
      </c>
      <c r="D670" t="s">
        <v>131</v>
      </c>
      <c r="E670" t="s">
        <v>1650</v>
      </c>
      <c r="F670" t="s">
        <v>100</v>
      </c>
      <c r="G670" t="s">
        <v>110</v>
      </c>
      <c r="H670" t="s">
        <v>1662</v>
      </c>
      <c r="I670">
        <v>0</v>
      </c>
      <c r="J670">
        <v>0</v>
      </c>
      <c r="K670">
        <v>0</v>
      </c>
    </row>
    <row r="671" spans="2:11" x14ac:dyDescent="0.25">
      <c r="B671" t="s">
        <v>3661</v>
      </c>
      <c r="C671" t="s">
        <v>118</v>
      </c>
      <c r="D671" t="s">
        <v>131</v>
      </c>
      <c r="E671" t="s">
        <v>1650</v>
      </c>
      <c r="F671" t="s">
        <v>100</v>
      </c>
      <c r="G671" t="s">
        <v>111</v>
      </c>
      <c r="H671" t="s">
        <v>1662</v>
      </c>
      <c r="I671">
        <v>0</v>
      </c>
      <c r="J671">
        <v>0</v>
      </c>
      <c r="K671">
        <v>0</v>
      </c>
    </row>
    <row r="672" spans="2:11" x14ac:dyDescent="0.25">
      <c r="B672" t="s">
        <v>3662</v>
      </c>
      <c r="C672" t="s">
        <v>118</v>
      </c>
      <c r="D672" t="s">
        <v>131</v>
      </c>
      <c r="E672" t="s">
        <v>1650</v>
      </c>
      <c r="F672" t="s">
        <v>100</v>
      </c>
      <c r="G672" t="s">
        <v>112</v>
      </c>
      <c r="H672" t="s">
        <v>1662</v>
      </c>
      <c r="I672">
        <v>0</v>
      </c>
      <c r="J672">
        <v>0</v>
      </c>
      <c r="K672">
        <v>0</v>
      </c>
    </row>
    <row r="673" spans="2:11" x14ac:dyDescent="0.25">
      <c r="B673" t="s">
        <v>3663</v>
      </c>
      <c r="C673" t="s">
        <v>118</v>
      </c>
      <c r="D673" t="s">
        <v>131</v>
      </c>
      <c r="E673" t="s">
        <v>1650</v>
      </c>
      <c r="F673" t="s">
        <v>100</v>
      </c>
      <c r="G673" t="s">
        <v>113</v>
      </c>
      <c r="H673" t="s">
        <v>1662</v>
      </c>
      <c r="I673">
        <v>1.1000000000000001</v>
      </c>
      <c r="J673">
        <v>1.32</v>
      </c>
      <c r="K673">
        <v>-1.4E-2</v>
      </c>
    </row>
    <row r="674" spans="2:11" x14ac:dyDescent="0.25">
      <c r="B674" t="s">
        <v>3664</v>
      </c>
      <c r="C674" t="s">
        <v>118</v>
      </c>
      <c r="D674" t="s">
        <v>131</v>
      </c>
      <c r="E674" t="s">
        <v>1650</v>
      </c>
      <c r="F674" t="s">
        <v>100</v>
      </c>
      <c r="G674" t="s">
        <v>114</v>
      </c>
      <c r="H674" t="s">
        <v>1662</v>
      </c>
      <c r="I674">
        <v>1.1499999999999999</v>
      </c>
      <c r="J674">
        <v>1.3</v>
      </c>
      <c r="K674">
        <v>-4.3E-3</v>
      </c>
    </row>
    <row r="675" spans="2:11" x14ac:dyDescent="0.25">
      <c r="B675" t="s">
        <v>3665</v>
      </c>
      <c r="C675" t="s">
        <v>118</v>
      </c>
      <c r="D675" t="s">
        <v>131</v>
      </c>
      <c r="E675" t="s">
        <v>1650</v>
      </c>
      <c r="F675" t="s">
        <v>100</v>
      </c>
      <c r="G675" t="s">
        <v>115</v>
      </c>
      <c r="H675" t="s">
        <v>1662</v>
      </c>
      <c r="I675">
        <v>0</v>
      </c>
      <c r="J675">
        <v>0</v>
      </c>
      <c r="K675">
        <v>0</v>
      </c>
    </row>
    <row r="676" spans="2:11" x14ac:dyDescent="0.25">
      <c r="B676" t="s">
        <v>3666</v>
      </c>
      <c r="C676" t="s">
        <v>118</v>
      </c>
      <c r="D676" t="s">
        <v>129</v>
      </c>
      <c r="E676" t="s">
        <v>1651</v>
      </c>
      <c r="F676" t="s">
        <v>1654</v>
      </c>
      <c r="G676" t="s">
        <v>48</v>
      </c>
      <c r="H676" t="s">
        <v>1662</v>
      </c>
      <c r="I676">
        <v>0.96</v>
      </c>
      <c r="J676">
        <v>1.05</v>
      </c>
      <c r="K676">
        <v>-2.41E-2</v>
      </c>
    </row>
    <row r="677" spans="2:11" x14ac:dyDescent="0.25">
      <c r="B677" t="s">
        <v>3667</v>
      </c>
      <c r="C677" t="s">
        <v>118</v>
      </c>
      <c r="D677" t="s">
        <v>129</v>
      </c>
      <c r="E677" t="s">
        <v>1651</v>
      </c>
      <c r="F677" t="s">
        <v>1654</v>
      </c>
      <c r="G677" t="s">
        <v>101</v>
      </c>
      <c r="H677" t="s">
        <v>1662</v>
      </c>
      <c r="I677">
        <v>1.08</v>
      </c>
      <c r="J677">
        <v>1.41</v>
      </c>
      <c r="K677">
        <v>-2.1000000000000001E-2</v>
      </c>
    </row>
    <row r="678" spans="2:11" x14ac:dyDescent="0.25">
      <c r="B678" t="s">
        <v>3668</v>
      </c>
      <c r="C678" t="s">
        <v>118</v>
      </c>
      <c r="D678" t="s">
        <v>129</v>
      </c>
      <c r="E678" t="s">
        <v>1651</v>
      </c>
      <c r="F678" t="s">
        <v>1654</v>
      </c>
      <c r="G678" t="s">
        <v>102</v>
      </c>
      <c r="H678" t="s">
        <v>1662</v>
      </c>
      <c r="I678">
        <v>1.01</v>
      </c>
      <c r="J678">
        <v>1</v>
      </c>
      <c r="K678">
        <v>-2.1700000000000001E-2</v>
      </c>
    </row>
    <row r="679" spans="2:11" x14ac:dyDescent="0.25">
      <c r="B679" t="s">
        <v>3669</v>
      </c>
      <c r="C679" t="s">
        <v>118</v>
      </c>
      <c r="D679" t="s">
        <v>129</v>
      </c>
      <c r="E679" t="s">
        <v>1651</v>
      </c>
      <c r="F679" t="s">
        <v>1654</v>
      </c>
      <c r="G679" t="s">
        <v>103</v>
      </c>
      <c r="H679" t="s">
        <v>1662</v>
      </c>
      <c r="I679">
        <v>1.1200000000000001</v>
      </c>
      <c r="J679">
        <v>1.53</v>
      </c>
      <c r="K679">
        <v>-1.6400000000000001E-2</v>
      </c>
    </row>
    <row r="680" spans="2:11" x14ac:dyDescent="0.25">
      <c r="B680" t="s">
        <v>3670</v>
      </c>
      <c r="C680" t="s">
        <v>118</v>
      </c>
      <c r="D680" t="s">
        <v>129</v>
      </c>
      <c r="E680" t="s">
        <v>1651</v>
      </c>
      <c r="F680" t="s">
        <v>1654</v>
      </c>
      <c r="G680" t="s">
        <v>104</v>
      </c>
      <c r="H680" t="s">
        <v>1662</v>
      </c>
      <c r="I680">
        <v>0.96</v>
      </c>
      <c r="J680">
        <v>1</v>
      </c>
      <c r="K680">
        <v>-2.46E-2</v>
      </c>
    </row>
    <row r="681" spans="2:11" x14ac:dyDescent="0.25">
      <c r="B681" t="s">
        <v>3671</v>
      </c>
      <c r="C681" t="s">
        <v>118</v>
      </c>
      <c r="D681" t="s">
        <v>129</v>
      </c>
      <c r="E681" t="s">
        <v>1651</v>
      </c>
      <c r="F681" t="s">
        <v>1654</v>
      </c>
      <c r="G681" t="s">
        <v>105</v>
      </c>
      <c r="H681" t="s">
        <v>1662</v>
      </c>
      <c r="I681">
        <v>0</v>
      </c>
      <c r="J681">
        <v>0</v>
      </c>
      <c r="K681">
        <v>0</v>
      </c>
    </row>
    <row r="682" spans="2:11" x14ac:dyDescent="0.25">
      <c r="B682" t="s">
        <v>3672</v>
      </c>
      <c r="C682" t="s">
        <v>118</v>
      </c>
      <c r="D682" t="s">
        <v>129</v>
      </c>
      <c r="E682" t="s">
        <v>1651</v>
      </c>
      <c r="F682" t="s">
        <v>1654</v>
      </c>
      <c r="G682" t="s">
        <v>106</v>
      </c>
      <c r="H682" t="s">
        <v>1662</v>
      </c>
      <c r="I682">
        <v>0</v>
      </c>
      <c r="J682">
        <v>0</v>
      </c>
      <c r="K682">
        <v>0</v>
      </c>
    </row>
    <row r="683" spans="2:11" x14ac:dyDescent="0.25">
      <c r="B683" t="s">
        <v>3673</v>
      </c>
      <c r="C683" t="s">
        <v>118</v>
      </c>
      <c r="D683" t="s">
        <v>129</v>
      </c>
      <c r="E683" t="s">
        <v>1651</v>
      </c>
      <c r="F683" t="s">
        <v>1654</v>
      </c>
      <c r="G683" t="s">
        <v>107</v>
      </c>
      <c r="H683" t="s">
        <v>1662</v>
      </c>
      <c r="I683">
        <v>0</v>
      </c>
      <c r="J683">
        <v>0</v>
      </c>
      <c r="K683">
        <v>0</v>
      </c>
    </row>
    <row r="684" spans="2:11" x14ac:dyDescent="0.25">
      <c r="B684" t="s">
        <v>3674</v>
      </c>
      <c r="C684" t="s">
        <v>118</v>
      </c>
      <c r="D684" t="s">
        <v>129</v>
      </c>
      <c r="E684" t="s">
        <v>1651</v>
      </c>
      <c r="F684" t="s">
        <v>1654</v>
      </c>
      <c r="G684" t="s">
        <v>108</v>
      </c>
      <c r="H684" t="s">
        <v>1662</v>
      </c>
      <c r="I684">
        <v>0</v>
      </c>
      <c r="J684">
        <v>0</v>
      </c>
      <c r="K684">
        <v>0</v>
      </c>
    </row>
    <row r="685" spans="2:11" x14ac:dyDescent="0.25">
      <c r="B685" t="s">
        <v>3675</v>
      </c>
      <c r="C685" t="s">
        <v>118</v>
      </c>
      <c r="D685" t="s">
        <v>129</v>
      </c>
      <c r="E685" t="s">
        <v>1651</v>
      </c>
      <c r="F685" t="s">
        <v>1654</v>
      </c>
      <c r="G685" t="s">
        <v>109</v>
      </c>
      <c r="H685" t="s">
        <v>1662</v>
      </c>
      <c r="I685">
        <v>0</v>
      </c>
      <c r="J685">
        <v>0</v>
      </c>
      <c r="K685">
        <v>0</v>
      </c>
    </row>
    <row r="686" spans="2:11" x14ac:dyDescent="0.25">
      <c r="B686" t="s">
        <v>3676</v>
      </c>
      <c r="C686" t="s">
        <v>118</v>
      </c>
      <c r="D686" t="s">
        <v>129</v>
      </c>
      <c r="E686" t="s">
        <v>1651</v>
      </c>
      <c r="F686" t="s">
        <v>1654</v>
      </c>
      <c r="G686" t="s">
        <v>110</v>
      </c>
      <c r="H686" t="s">
        <v>1662</v>
      </c>
      <c r="I686">
        <v>1.17</v>
      </c>
      <c r="J686">
        <v>1.73</v>
      </c>
      <c r="K686">
        <v>-1.7500000000000002E-2</v>
      </c>
    </row>
    <row r="687" spans="2:11" x14ac:dyDescent="0.25">
      <c r="B687" t="s">
        <v>3677</v>
      </c>
      <c r="C687" t="s">
        <v>118</v>
      </c>
      <c r="D687" t="s">
        <v>129</v>
      </c>
      <c r="E687" t="s">
        <v>1651</v>
      </c>
      <c r="F687" t="s">
        <v>1654</v>
      </c>
      <c r="G687" t="s">
        <v>111</v>
      </c>
      <c r="H687" t="s">
        <v>1662</v>
      </c>
      <c r="I687">
        <v>1.1499999999999999</v>
      </c>
      <c r="J687">
        <v>1.78</v>
      </c>
      <c r="K687">
        <v>-1.95E-2</v>
      </c>
    </row>
    <row r="688" spans="2:11" x14ac:dyDescent="0.25">
      <c r="B688" t="s">
        <v>3678</v>
      </c>
      <c r="C688" t="s">
        <v>118</v>
      </c>
      <c r="D688" t="s">
        <v>129</v>
      </c>
      <c r="E688" t="s">
        <v>1651</v>
      </c>
      <c r="F688" t="s">
        <v>1654</v>
      </c>
      <c r="G688" t="s">
        <v>112</v>
      </c>
      <c r="H688" t="s">
        <v>1662</v>
      </c>
      <c r="I688">
        <v>1.18</v>
      </c>
      <c r="J688">
        <v>1.75</v>
      </c>
      <c r="K688">
        <v>-1.84E-2</v>
      </c>
    </row>
    <row r="689" spans="2:11" x14ac:dyDescent="0.25">
      <c r="B689" t="s">
        <v>3679</v>
      </c>
      <c r="C689" t="s">
        <v>118</v>
      </c>
      <c r="D689" t="s">
        <v>129</v>
      </c>
      <c r="E689" t="s">
        <v>1651</v>
      </c>
      <c r="F689" t="s">
        <v>1654</v>
      </c>
      <c r="G689" t="s">
        <v>113</v>
      </c>
      <c r="H689" t="s">
        <v>1662</v>
      </c>
      <c r="I689">
        <v>0</v>
      </c>
      <c r="J689">
        <v>0</v>
      </c>
      <c r="K689">
        <v>0</v>
      </c>
    </row>
    <row r="690" spans="2:11" x14ac:dyDescent="0.25">
      <c r="B690" t="s">
        <v>3680</v>
      </c>
      <c r="C690" t="s">
        <v>118</v>
      </c>
      <c r="D690" t="s">
        <v>129</v>
      </c>
      <c r="E690" t="s">
        <v>1651</v>
      </c>
      <c r="F690" t="s">
        <v>1654</v>
      </c>
      <c r="G690" t="s">
        <v>114</v>
      </c>
      <c r="H690" t="s">
        <v>1662</v>
      </c>
      <c r="I690">
        <v>0</v>
      </c>
      <c r="J690">
        <v>0</v>
      </c>
      <c r="K690">
        <v>0</v>
      </c>
    </row>
    <row r="691" spans="2:11" x14ac:dyDescent="0.25">
      <c r="B691" t="s">
        <v>3681</v>
      </c>
      <c r="C691" t="s">
        <v>118</v>
      </c>
      <c r="D691" t="s">
        <v>129</v>
      </c>
      <c r="E691" t="s">
        <v>1651</v>
      </c>
      <c r="F691" t="s">
        <v>1654</v>
      </c>
      <c r="G691" t="s">
        <v>115</v>
      </c>
      <c r="H691" t="s">
        <v>1662</v>
      </c>
      <c r="I691">
        <v>1.04</v>
      </c>
      <c r="J691">
        <v>1.35</v>
      </c>
      <c r="K691">
        <v>-2.3800000000000002E-2</v>
      </c>
    </row>
    <row r="692" spans="2:11" x14ac:dyDescent="0.25">
      <c r="B692" t="s">
        <v>3682</v>
      </c>
      <c r="C692" t="s">
        <v>118</v>
      </c>
      <c r="D692" t="s">
        <v>129</v>
      </c>
      <c r="E692" t="s">
        <v>1651</v>
      </c>
      <c r="F692" t="s">
        <v>1655</v>
      </c>
      <c r="G692" t="s">
        <v>48</v>
      </c>
      <c r="H692" t="s">
        <v>1662</v>
      </c>
      <c r="I692">
        <v>0.95</v>
      </c>
      <c r="J692">
        <v>1.01</v>
      </c>
      <c r="K692">
        <v>-2.46E-2</v>
      </c>
    </row>
    <row r="693" spans="2:11" x14ac:dyDescent="0.25">
      <c r="B693" t="s">
        <v>3683</v>
      </c>
      <c r="C693" t="s">
        <v>118</v>
      </c>
      <c r="D693" t="s">
        <v>129</v>
      </c>
      <c r="E693" t="s">
        <v>1651</v>
      </c>
      <c r="F693" t="s">
        <v>1655</v>
      </c>
      <c r="G693" t="s">
        <v>101</v>
      </c>
      <c r="H693" t="s">
        <v>1662</v>
      </c>
      <c r="I693">
        <v>1.0900000000000001</v>
      </c>
      <c r="J693">
        <v>1.67</v>
      </c>
      <c r="K693">
        <v>-2.46E-2</v>
      </c>
    </row>
    <row r="694" spans="2:11" x14ac:dyDescent="0.25">
      <c r="B694" t="s">
        <v>3684</v>
      </c>
      <c r="C694" t="s">
        <v>118</v>
      </c>
      <c r="D694" t="s">
        <v>129</v>
      </c>
      <c r="E694" t="s">
        <v>1651</v>
      </c>
      <c r="F694" t="s">
        <v>1655</v>
      </c>
      <c r="G694" t="s">
        <v>102</v>
      </c>
      <c r="H694" t="s">
        <v>1662</v>
      </c>
      <c r="I694">
        <v>1.02</v>
      </c>
      <c r="J694">
        <v>1</v>
      </c>
      <c r="K694">
        <v>-2.46E-2</v>
      </c>
    </row>
    <row r="695" spans="2:11" x14ac:dyDescent="0.25">
      <c r="B695" t="s">
        <v>3685</v>
      </c>
      <c r="C695" t="s">
        <v>118</v>
      </c>
      <c r="D695" t="s">
        <v>129</v>
      </c>
      <c r="E695" t="s">
        <v>1651</v>
      </c>
      <c r="F695" t="s">
        <v>1655</v>
      </c>
      <c r="G695" t="s">
        <v>103</v>
      </c>
      <c r="H695" t="s">
        <v>1662</v>
      </c>
      <c r="I695">
        <v>1.1100000000000001</v>
      </c>
      <c r="J695">
        <v>1.6</v>
      </c>
      <c r="K695">
        <v>-2.23E-2</v>
      </c>
    </row>
    <row r="696" spans="2:11" x14ac:dyDescent="0.25">
      <c r="B696" t="s">
        <v>3686</v>
      </c>
      <c r="C696" t="s">
        <v>118</v>
      </c>
      <c r="D696" t="s">
        <v>129</v>
      </c>
      <c r="E696" t="s">
        <v>1651</v>
      </c>
      <c r="F696" t="s">
        <v>1655</v>
      </c>
      <c r="G696" t="s">
        <v>104</v>
      </c>
      <c r="H696" t="s">
        <v>1662</v>
      </c>
      <c r="I696">
        <v>0.96</v>
      </c>
      <c r="J696">
        <v>1.1000000000000001</v>
      </c>
      <c r="K696">
        <v>-2.46E-2</v>
      </c>
    </row>
    <row r="697" spans="2:11" x14ac:dyDescent="0.25">
      <c r="B697" t="s">
        <v>3687</v>
      </c>
      <c r="C697" t="s">
        <v>118</v>
      </c>
      <c r="D697" t="s">
        <v>129</v>
      </c>
      <c r="E697" t="s">
        <v>1651</v>
      </c>
      <c r="F697" t="s">
        <v>1655</v>
      </c>
      <c r="G697" t="s">
        <v>105</v>
      </c>
      <c r="H697" t="s">
        <v>1662</v>
      </c>
      <c r="I697">
        <v>0</v>
      </c>
      <c r="J697">
        <v>0</v>
      </c>
      <c r="K697">
        <v>0</v>
      </c>
    </row>
    <row r="698" spans="2:11" x14ac:dyDescent="0.25">
      <c r="B698" t="s">
        <v>3688</v>
      </c>
      <c r="C698" t="s">
        <v>118</v>
      </c>
      <c r="D698" t="s">
        <v>129</v>
      </c>
      <c r="E698" t="s">
        <v>1651</v>
      </c>
      <c r="F698" t="s">
        <v>1655</v>
      </c>
      <c r="G698" t="s">
        <v>106</v>
      </c>
      <c r="H698" t="s">
        <v>1662</v>
      </c>
      <c r="I698">
        <v>0</v>
      </c>
      <c r="J698">
        <v>0</v>
      </c>
      <c r="K698">
        <v>0</v>
      </c>
    </row>
    <row r="699" spans="2:11" x14ac:dyDescent="0.25">
      <c r="B699" t="s">
        <v>3689</v>
      </c>
      <c r="C699" t="s">
        <v>118</v>
      </c>
      <c r="D699" t="s">
        <v>129</v>
      </c>
      <c r="E699" t="s">
        <v>1651</v>
      </c>
      <c r="F699" t="s">
        <v>1655</v>
      </c>
      <c r="G699" t="s">
        <v>107</v>
      </c>
      <c r="H699" t="s">
        <v>1662</v>
      </c>
      <c r="I699">
        <v>0</v>
      </c>
      <c r="J699">
        <v>0</v>
      </c>
      <c r="K699">
        <v>0</v>
      </c>
    </row>
    <row r="700" spans="2:11" x14ac:dyDescent="0.25">
      <c r="B700" t="s">
        <v>3690</v>
      </c>
      <c r="C700" t="s">
        <v>118</v>
      </c>
      <c r="D700" t="s">
        <v>129</v>
      </c>
      <c r="E700" t="s">
        <v>1651</v>
      </c>
      <c r="F700" t="s">
        <v>1655</v>
      </c>
      <c r="G700" t="s">
        <v>108</v>
      </c>
      <c r="H700" t="s">
        <v>1662</v>
      </c>
      <c r="I700">
        <v>0</v>
      </c>
      <c r="J700">
        <v>0</v>
      </c>
      <c r="K700">
        <v>0</v>
      </c>
    </row>
    <row r="701" spans="2:11" x14ac:dyDescent="0.25">
      <c r="B701" t="s">
        <v>3691</v>
      </c>
      <c r="C701" t="s">
        <v>118</v>
      </c>
      <c r="D701" t="s">
        <v>129</v>
      </c>
      <c r="E701" t="s">
        <v>1651</v>
      </c>
      <c r="F701" t="s">
        <v>1655</v>
      </c>
      <c r="G701" t="s">
        <v>109</v>
      </c>
      <c r="H701" t="s">
        <v>1662</v>
      </c>
      <c r="I701">
        <v>0</v>
      </c>
      <c r="J701">
        <v>0</v>
      </c>
      <c r="K701">
        <v>0</v>
      </c>
    </row>
    <row r="702" spans="2:11" x14ac:dyDescent="0.25">
      <c r="B702" t="s">
        <v>3692</v>
      </c>
      <c r="C702" t="s">
        <v>118</v>
      </c>
      <c r="D702" t="s">
        <v>129</v>
      </c>
      <c r="E702" t="s">
        <v>1651</v>
      </c>
      <c r="F702" t="s">
        <v>1655</v>
      </c>
      <c r="G702" t="s">
        <v>110</v>
      </c>
      <c r="H702" t="s">
        <v>1662</v>
      </c>
      <c r="I702">
        <v>1.19</v>
      </c>
      <c r="J702">
        <v>1.69</v>
      </c>
      <c r="K702">
        <v>-2.1399999999999999E-2</v>
      </c>
    </row>
    <row r="703" spans="2:11" x14ac:dyDescent="0.25">
      <c r="B703" t="s">
        <v>3693</v>
      </c>
      <c r="C703" t="s">
        <v>118</v>
      </c>
      <c r="D703" t="s">
        <v>129</v>
      </c>
      <c r="E703" t="s">
        <v>1651</v>
      </c>
      <c r="F703" t="s">
        <v>1655</v>
      </c>
      <c r="G703" t="s">
        <v>111</v>
      </c>
      <c r="H703" t="s">
        <v>1662</v>
      </c>
      <c r="I703">
        <v>1.1499999999999999</v>
      </c>
      <c r="J703">
        <v>1.72</v>
      </c>
      <c r="K703">
        <v>-2.2100000000000002E-2</v>
      </c>
    </row>
    <row r="704" spans="2:11" x14ac:dyDescent="0.25">
      <c r="B704" t="s">
        <v>3694</v>
      </c>
      <c r="C704" t="s">
        <v>118</v>
      </c>
      <c r="D704" t="s">
        <v>129</v>
      </c>
      <c r="E704" t="s">
        <v>1651</v>
      </c>
      <c r="F704" t="s">
        <v>1655</v>
      </c>
      <c r="G704" t="s">
        <v>112</v>
      </c>
      <c r="H704" t="s">
        <v>1662</v>
      </c>
      <c r="I704">
        <v>1.19</v>
      </c>
      <c r="J704">
        <v>1.76</v>
      </c>
      <c r="K704">
        <v>-2.07E-2</v>
      </c>
    </row>
    <row r="705" spans="2:11" x14ac:dyDescent="0.25">
      <c r="B705" t="s">
        <v>3695</v>
      </c>
      <c r="C705" t="s">
        <v>118</v>
      </c>
      <c r="D705" t="s">
        <v>129</v>
      </c>
      <c r="E705" t="s">
        <v>1651</v>
      </c>
      <c r="F705" t="s">
        <v>1655</v>
      </c>
      <c r="G705" t="s">
        <v>113</v>
      </c>
      <c r="H705" t="s">
        <v>1662</v>
      </c>
      <c r="I705">
        <v>0</v>
      </c>
      <c r="J705">
        <v>0</v>
      </c>
      <c r="K705">
        <v>0</v>
      </c>
    </row>
    <row r="706" spans="2:11" x14ac:dyDescent="0.25">
      <c r="B706" t="s">
        <v>3696</v>
      </c>
      <c r="C706" t="s">
        <v>118</v>
      </c>
      <c r="D706" t="s">
        <v>129</v>
      </c>
      <c r="E706" t="s">
        <v>1651</v>
      </c>
      <c r="F706" t="s">
        <v>1655</v>
      </c>
      <c r="G706" t="s">
        <v>114</v>
      </c>
      <c r="H706" t="s">
        <v>1662</v>
      </c>
      <c r="I706">
        <v>0</v>
      </c>
      <c r="J706">
        <v>0</v>
      </c>
      <c r="K706">
        <v>0</v>
      </c>
    </row>
    <row r="707" spans="2:11" x14ac:dyDescent="0.25">
      <c r="B707" t="s">
        <v>3697</v>
      </c>
      <c r="C707" t="s">
        <v>118</v>
      </c>
      <c r="D707" t="s">
        <v>129</v>
      </c>
      <c r="E707" t="s">
        <v>1651</v>
      </c>
      <c r="F707" t="s">
        <v>1655</v>
      </c>
      <c r="G707" t="s">
        <v>115</v>
      </c>
      <c r="H707" t="s">
        <v>1662</v>
      </c>
      <c r="I707">
        <v>1.02</v>
      </c>
      <c r="J707">
        <v>1.36</v>
      </c>
      <c r="K707">
        <v>-2.46E-2</v>
      </c>
    </row>
    <row r="708" spans="2:11" x14ac:dyDescent="0.25">
      <c r="B708" t="s">
        <v>3698</v>
      </c>
      <c r="C708" t="s">
        <v>118</v>
      </c>
      <c r="D708" t="s">
        <v>129</v>
      </c>
      <c r="E708" t="s">
        <v>1651</v>
      </c>
      <c r="F708" t="s">
        <v>1652</v>
      </c>
      <c r="G708" t="s">
        <v>48</v>
      </c>
      <c r="H708" t="s">
        <v>1662</v>
      </c>
      <c r="I708">
        <v>0.96</v>
      </c>
      <c r="J708">
        <v>1.02</v>
      </c>
      <c r="K708">
        <v>-2.2599999999999999E-2</v>
      </c>
    </row>
    <row r="709" spans="2:11" x14ac:dyDescent="0.25">
      <c r="B709" t="s">
        <v>3699</v>
      </c>
      <c r="C709" t="s">
        <v>118</v>
      </c>
      <c r="D709" t="s">
        <v>129</v>
      </c>
      <c r="E709" t="s">
        <v>1651</v>
      </c>
      <c r="F709" t="s">
        <v>1652</v>
      </c>
      <c r="G709" t="s">
        <v>101</v>
      </c>
      <c r="H709" t="s">
        <v>1662</v>
      </c>
      <c r="I709">
        <v>1.07</v>
      </c>
      <c r="J709">
        <v>1.08</v>
      </c>
      <c r="K709">
        <v>-2.1100000000000001E-2</v>
      </c>
    </row>
    <row r="710" spans="2:11" x14ac:dyDescent="0.25">
      <c r="B710" t="s">
        <v>3700</v>
      </c>
      <c r="C710" t="s">
        <v>118</v>
      </c>
      <c r="D710" t="s">
        <v>129</v>
      </c>
      <c r="E710" t="s">
        <v>1651</v>
      </c>
      <c r="F710" t="s">
        <v>1652</v>
      </c>
      <c r="G710" t="s">
        <v>102</v>
      </c>
      <c r="H710" t="s">
        <v>1662</v>
      </c>
      <c r="I710">
        <v>1.01</v>
      </c>
      <c r="J710">
        <v>1.03</v>
      </c>
      <c r="K710">
        <v>-2.1299999999999999E-2</v>
      </c>
    </row>
    <row r="711" spans="2:11" x14ac:dyDescent="0.25">
      <c r="B711" t="s">
        <v>3701</v>
      </c>
      <c r="C711" t="s">
        <v>118</v>
      </c>
      <c r="D711" t="s">
        <v>129</v>
      </c>
      <c r="E711" t="s">
        <v>1651</v>
      </c>
      <c r="F711" t="s">
        <v>1652</v>
      </c>
      <c r="G711" t="s">
        <v>103</v>
      </c>
      <c r="H711" t="s">
        <v>1662</v>
      </c>
      <c r="I711">
        <v>1.08</v>
      </c>
      <c r="J711">
        <v>1.34</v>
      </c>
      <c r="K711">
        <v>-1.78E-2</v>
      </c>
    </row>
    <row r="712" spans="2:11" x14ac:dyDescent="0.25">
      <c r="B712" t="s">
        <v>3702</v>
      </c>
      <c r="C712" t="s">
        <v>118</v>
      </c>
      <c r="D712" t="s">
        <v>129</v>
      </c>
      <c r="E712" t="s">
        <v>1651</v>
      </c>
      <c r="F712" t="s">
        <v>1652</v>
      </c>
      <c r="G712" t="s">
        <v>104</v>
      </c>
      <c r="H712" t="s">
        <v>1662</v>
      </c>
      <c r="I712">
        <v>0.95</v>
      </c>
      <c r="J712">
        <v>1.1299999999999999</v>
      </c>
      <c r="K712">
        <v>-2.46E-2</v>
      </c>
    </row>
    <row r="713" spans="2:11" x14ac:dyDescent="0.25">
      <c r="B713" t="s">
        <v>3703</v>
      </c>
      <c r="C713" t="s">
        <v>118</v>
      </c>
      <c r="D713" t="s">
        <v>129</v>
      </c>
      <c r="E713" t="s">
        <v>1651</v>
      </c>
      <c r="F713" t="s">
        <v>1652</v>
      </c>
      <c r="G713" t="s">
        <v>105</v>
      </c>
      <c r="H713" t="s">
        <v>1662</v>
      </c>
      <c r="I713">
        <v>0</v>
      </c>
      <c r="J713">
        <v>0</v>
      </c>
      <c r="K713">
        <v>0</v>
      </c>
    </row>
    <row r="714" spans="2:11" x14ac:dyDescent="0.25">
      <c r="B714" t="s">
        <v>3704</v>
      </c>
      <c r="C714" t="s">
        <v>118</v>
      </c>
      <c r="D714" t="s">
        <v>129</v>
      </c>
      <c r="E714" t="s">
        <v>1651</v>
      </c>
      <c r="F714" t="s">
        <v>1652</v>
      </c>
      <c r="G714" t="s">
        <v>106</v>
      </c>
      <c r="H714" t="s">
        <v>1662</v>
      </c>
      <c r="I714">
        <v>0</v>
      </c>
      <c r="J714">
        <v>0</v>
      </c>
      <c r="K714">
        <v>0</v>
      </c>
    </row>
    <row r="715" spans="2:11" x14ac:dyDescent="0.25">
      <c r="B715" t="s">
        <v>3705</v>
      </c>
      <c r="C715" t="s">
        <v>118</v>
      </c>
      <c r="D715" t="s">
        <v>129</v>
      </c>
      <c r="E715" t="s">
        <v>1651</v>
      </c>
      <c r="F715" t="s">
        <v>1652</v>
      </c>
      <c r="G715" t="s">
        <v>107</v>
      </c>
      <c r="H715" t="s">
        <v>1662</v>
      </c>
      <c r="I715">
        <v>0</v>
      </c>
      <c r="J715">
        <v>0</v>
      </c>
      <c r="K715">
        <v>0</v>
      </c>
    </row>
    <row r="716" spans="2:11" x14ac:dyDescent="0.25">
      <c r="B716" t="s">
        <v>3706</v>
      </c>
      <c r="C716" t="s">
        <v>118</v>
      </c>
      <c r="D716" t="s">
        <v>129</v>
      </c>
      <c r="E716" t="s">
        <v>1651</v>
      </c>
      <c r="F716" t="s">
        <v>1652</v>
      </c>
      <c r="G716" t="s">
        <v>108</v>
      </c>
      <c r="H716" t="s">
        <v>1662</v>
      </c>
      <c r="I716">
        <v>0</v>
      </c>
      <c r="J716">
        <v>0</v>
      </c>
      <c r="K716">
        <v>0</v>
      </c>
    </row>
    <row r="717" spans="2:11" x14ac:dyDescent="0.25">
      <c r="B717" t="s">
        <v>3707</v>
      </c>
      <c r="C717" t="s">
        <v>118</v>
      </c>
      <c r="D717" t="s">
        <v>129</v>
      </c>
      <c r="E717" t="s">
        <v>1651</v>
      </c>
      <c r="F717" t="s">
        <v>1652</v>
      </c>
      <c r="G717" t="s">
        <v>109</v>
      </c>
      <c r="H717" t="s">
        <v>1662</v>
      </c>
      <c r="I717">
        <v>0</v>
      </c>
      <c r="J717">
        <v>0</v>
      </c>
      <c r="K717">
        <v>0</v>
      </c>
    </row>
    <row r="718" spans="2:11" x14ac:dyDescent="0.25">
      <c r="B718" t="s">
        <v>3708</v>
      </c>
      <c r="C718" t="s">
        <v>118</v>
      </c>
      <c r="D718" t="s">
        <v>129</v>
      </c>
      <c r="E718" t="s">
        <v>1651</v>
      </c>
      <c r="F718" t="s">
        <v>1652</v>
      </c>
      <c r="G718" t="s">
        <v>110</v>
      </c>
      <c r="H718" t="s">
        <v>1662</v>
      </c>
      <c r="I718">
        <v>1.1299999999999999</v>
      </c>
      <c r="J718">
        <v>1.47</v>
      </c>
      <c r="K718">
        <v>-2.12E-2</v>
      </c>
    </row>
    <row r="719" spans="2:11" x14ac:dyDescent="0.25">
      <c r="B719" t="s">
        <v>3709</v>
      </c>
      <c r="C719" t="s">
        <v>118</v>
      </c>
      <c r="D719" t="s">
        <v>129</v>
      </c>
      <c r="E719" t="s">
        <v>1651</v>
      </c>
      <c r="F719" t="s">
        <v>1652</v>
      </c>
      <c r="G719" t="s">
        <v>111</v>
      </c>
      <c r="H719" t="s">
        <v>1662</v>
      </c>
      <c r="I719">
        <v>1.1299999999999999</v>
      </c>
      <c r="J719">
        <v>1.51</v>
      </c>
      <c r="K719">
        <v>-2.1700000000000001E-2</v>
      </c>
    </row>
    <row r="720" spans="2:11" x14ac:dyDescent="0.25">
      <c r="B720" t="s">
        <v>3710</v>
      </c>
      <c r="C720" t="s">
        <v>118</v>
      </c>
      <c r="D720" t="s">
        <v>129</v>
      </c>
      <c r="E720" t="s">
        <v>1651</v>
      </c>
      <c r="F720" t="s">
        <v>1652</v>
      </c>
      <c r="G720" t="s">
        <v>112</v>
      </c>
      <c r="H720" t="s">
        <v>1662</v>
      </c>
      <c r="I720">
        <v>1.1499999999999999</v>
      </c>
      <c r="J720">
        <v>1.52</v>
      </c>
      <c r="K720">
        <v>-2.0799999999999999E-2</v>
      </c>
    </row>
    <row r="721" spans="2:11" x14ac:dyDescent="0.25">
      <c r="B721" t="s">
        <v>3711</v>
      </c>
      <c r="C721" t="s">
        <v>118</v>
      </c>
      <c r="D721" t="s">
        <v>129</v>
      </c>
      <c r="E721" t="s">
        <v>1651</v>
      </c>
      <c r="F721" t="s">
        <v>1652</v>
      </c>
      <c r="G721" t="s">
        <v>113</v>
      </c>
      <c r="H721" t="s">
        <v>1662</v>
      </c>
      <c r="I721">
        <v>0</v>
      </c>
      <c r="J721">
        <v>0</v>
      </c>
      <c r="K721">
        <v>0</v>
      </c>
    </row>
    <row r="722" spans="2:11" x14ac:dyDescent="0.25">
      <c r="B722" t="s">
        <v>3712</v>
      </c>
      <c r="C722" t="s">
        <v>118</v>
      </c>
      <c r="D722" t="s">
        <v>129</v>
      </c>
      <c r="E722" t="s">
        <v>1651</v>
      </c>
      <c r="F722" t="s">
        <v>1652</v>
      </c>
      <c r="G722" t="s">
        <v>114</v>
      </c>
      <c r="H722" t="s">
        <v>1662</v>
      </c>
      <c r="I722">
        <v>0</v>
      </c>
      <c r="J722">
        <v>0</v>
      </c>
      <c r="K722">
        <v>0</v>
      </c>
    </row>
    <row r="723" spans="2:11" x14ac:dyDescent="0.25">
      <c r="B723" t="s">
        <v>3713</v>
      </c>
      <c r="C723" t="s">
        <v>118</v>
      </c>
      <c r="D723" t="s">
        <v>129</v>
      </c>
      <c r="E723" t="s">
        <v>1651</v>
      </c>
      <c r="F723" t="s">
        <v>1652</v>
      </c>
      <c r="G723" t="s">
        <v>115</v>
      </c>
      <c r="H723" t="s">
        <v>1662</v>
      </c>
      <c r="I723">
        <v>1.03</v>
      </c>
      <c r="J723">
        <v>1.27</v>
      </c>
      <c r="K723">
        <v>-2.1100000000000001E-2</v>
      </c>
    </row>
    <row r="724" spans="2:11" x14ac:dyDescent="0.25">
      <c r="B724" t="s">
        <v>3714</v>
      </c>
      <c r="C724" t="s">
        <v>118</v>
      </c>
      <c r="D724" t="s">
        <v>129</v>
      </c>
      <c r="E724" t="s">
        <v>1651</v>
      </c>
      <c r="F724" t="s">
        <v>1653</v>
      </c>
      <c r="G724" t="s">
        <v>48</v>
      </c>
      <c r="H724" t="s">
        <v>1662</v>
      </c>
      <c r="I724">
        <v>0.98</v>
      </c>
      <c r="J724">
        <v>1.04</v>
      </c>
      <c r="K724">
        <v>-2.4199999999999999E-2</v>
      </c>
    </row>
    <row r="725" spans="2:11" x14ac:dyDescent="0.25">
      <c r="B725" t="s">
        <v>3715</v>
      </c>
      <c r="C725" t="s">
        <v>118</v>
      </c>
      <c r="D725" t="s">
        <v>129</v>
      </c>
      <c r="E725" t="s">
        <v>1651</v>
      </c>
      <c r="F725" t="s">
        <v>1653</v>
      </c>
      <c r="G725" t="s">
        <v>101</v>
      </c>
      <c r="H725" t="s">
        <v>1662</v>
      </c>
      <c r="I725">
        <v>1.0900000000000001</v>
      </c>
      <c r="J725">
        <v>1.96</v>
      </c>
      <c r="K725">
        <v>-2.4199999999999999E-2</v>
      </c>
    </row>
    <row r="726" spans="2:11" x14ac:dyDescent="0.25">
      <c r="B726" t="s">
        <v>3716</v>
      </c>
      <c r="C726" t="s">
        <v>118</v>
      </c>
      <c r="D726" t="s">
        <v>129</v>
      </c>
      <c r="E726" t="s">
        <v>1651</v>
      </c>
      <c r="F726" t="s">
        <v>1653</v>
      </c>
      <c r="G726" t="s">
        <v>102</v>
      </c>
      <c r="H726" t="s">
        <v>1662</v>
      </c>
      <c r="I726">
        <v>0.96</v>
      </c>
      <c r="J726">
        <v>1.02</v>
      </c>
      <c r="K726">
        <v>-2.35E-2</v>
      </c>
    </row>
    <row r="727" spans="2:11" x14ac:dyDescent="0.25">
      <c r="B727" t="s">
        <v>3717</v>
      </c>
      <c r="C727" t="s">
        <v>118</v>
      </c>
      <c r="D727" t="s">
        <v>129</v>
      </c>
      <c r="E727" t="s">
        <v>1651</v>
      </c>
      <c r="F727" t="s">
        <v>1653</v>
      </c>
      <c r="G727" t="s">
        <v>103</v>
      </c>
      <c r="H727" t="s">
        <v>1662</v>
      </c>
      <c r="I727">
        <v>1.07</v>
      </c>
      <c r="J727">
        <v>1.3</v>
      </c>
      <c r="K727">
        <v>-1.7999999999999999E-2</v>
      </c>
    </row>
    <row r="728" spans="2:11" x14ac:dyDescent="0.25">
      <c r="B728" t="s">
        <v>3718</v>
      </c>
      <c r="C728" t="s">
        <v>118</v>
      </c>
      <c r="D728" t="s">
        <v>129</v>
      </c>
      <c r="E728" t="s">
        <v>1651</v>
      </c>
      <c r="F728" t="s">
        <v>1653</v>
      </c>
      <c r="G728" t="s">
        <v>104</v>
      </c>
      <c r="H728" t="s">
        <v>1662</v>
      </c>
      <c r="I728">
        <v>0.95</v>
      </c>
      <c r="J728">
        <v>1</v>
      </c>
      <c r="K728">
        <v>-2.46E-2</v>
      </c>
    </row>
    <row r="729" spans="2:11" x14ac:dyDescent="0.25">
      <c r="B729" t="s">
        <v>3719</v>
      </c>
      <c r="C729" t="s">
        <v>118</v>
      </c>
      <c r="D729" t="s">
        <v>129</v>
      </c>
      <c r="E729" t="s">
        <v>1651</v>
      </c>
      <c r="F729" t="s">
        <v>1653</v>
      </c>
      <c r="G729" t="s">
        <v>105</v>
      </c>
      <c r="H729" t="s">
        <v>1662</v>
      </c>
      <c r="I729">
        <v>0</v>
      </c>
      <c r="J729">
        <v>0</v>
      </c>
      <c r="K729">
        <v>0</v>
      </c>
    </row>
    <row r="730" spans="2:11" x14ac:dyDescent="0.25">
      <c r="B730" t="s">
        <v>3720</v>
      </c>
      <c r="C730" t="s">
        <v>118</v>
      </c>
      <c r="D730" t="s">
        <v>129</v>
      </c>
      <c r="E730" t="s">
        <v>1651</v>
      </c>
      <c r="F730" t="s">
        <v>1653</v>
      </c>
      <c r="G730" t="s">
        <v>106</v>
      </c>
      <c r="H730" t="s">
        <v>1662</v>
      </c>
      <c r="I730">
        <v>0</v>
      </c>
      <c r="J730">
        <v>0</v>
      </c>
      <c r="K730">
        <v>0</v>
      </c>
    </row>
    <row r="731" spans="2:11" x14ac:dyDescent="0.25">
      <c r="B731" t="s">
        <v>3721</v>
      </c>
      <c r="C731" t="s">
        <v>118</v>
      </c>
      <c r="D731" t="s">
        <v>129</v>
      </c>
      <c r="E731" t="s">
        <v>1651</v>
      </c>
      <c r="F731" t="s">
        <v>1653</v>
      </c>
      <c r="G731" t="s">
        <v>107</v>
      </c>
      <c r="H731" t="s">
        <v>1662</v>
      </c>
      <c r="I731">
        <v>0</v>
      </c>
      <c r="J731">
        <v>0</v>
      </c>
      <c r="K731">
        <v>0</v>
      </c>
    </row>
    <row r="732" spans="2:11" x14ac:dyDescent="0.25">
      <c r="B732" t="s">
        <v>3722</v>
      </c>
      <c r="C732" t="s">
        <v>118</v>
      </c>
      <c r="D732" t="s">
        <v>129</v>
      </c>
      <c r="E732" t="s">
        <v>1651</v>
      </c>
      <c r="F732" t="s">
        <v>1653</v>
      </c>
      <c r="G732" t="s">
        <v>108</v>
      </c>
      <c r="H732" t="s">
        <v>1662</v>
      </c>
      <c r="I732">
        <v>0</v>
      </c>
      <c r="J732">
        <v>0</v>
      </c>
      <c r="K732">
        <v>0</v>
      </c>
    </row>
    <row r="733" spans="2:11" x14ac:dyDescent="0.25">
      <c r="B733" t="s">
        <v>3723</v>
      </c>
      <c r="C733" t="s">
        <v>118</v>
      </c>
      <c r="D733" t="s">
        <v>129</v>
      </c>
      <c r="E733" t="s">
        <v>1651</v>
      </c>
      <c r="F733" t="s">
        <v>1653</v>
      </c>
      <c r="G733" t="s">
        <v>109</v>
      </c>
      <c r="H733" t="s">
        <v>1662</v>
      </c>
      <c r="I733">
        <v>0</v>
      </c>
      <c r="J733">
        <v>0</v>
      </c>
      <c r="K733">
        <v>0</v>
      </c>
    </row>
    <row r="734" spans="2:11" x14ac:dyDescent="0.25">
      <c r="B734" t="s">
        <v>3724</v>
      </c>
      <c r="C734" t="s">
        <v>118</v>
      </c>
      <c r="D734" t="s">
        <v>129</v>
      </c>
      <c r="E734" t="s">
        <v>1651</v>
      </c>
      <c r="F734" t="s">
        <v>1653</v>
      </c>
      <c r="G734" t="s">
        <v>110</v>
      </c>
      <c r="H734" t="s">
        <v>1662</v>
      </c>
      <c r="I734">
        <v>1.1399999999999999</v>
      </c>
      <c r="J734">
        <v>1.44</v>
      </c>
      <c r="K734">
        <v>-1.9E-2</v>
      </c>
    </row>
    <row r="735" spans="2:11" x14ac:dyDescent="0.25">
      <c r="B735" t="s">
        <v>3725</v>
      </c>
      <c r="C735" t="s">
        <v>118</v>
      </c>
      <c r="D735" t="s">
        <v>129</v>
      </c>
      <c r="E735" t="s">
        <v>1651</v>
      </c>
      <c r="F735" t="s">
        <v>1653</v>
      </c>
      <c r="G735" t="s">
        <v>111</v>
      </c>
      <c r="H735" t="s">
        <v>1662</v>
      </c>
      <c r="I735">
        <v>1.1100000000000001</v>
      </c>
      <c r="J735">
        <v>1.46</v>
      </c>
      <c r="K735">
        <v>-2.01E-2</v>
      </c>
    </row>
    <row r="736" spans="2:11" x14ac:dyDescent="0.25">
      <c r="B736" t="s">
        <v>3726</v>
      </c>
      <c r="C736" t="s">
        <v>118</v>
      </c>
      <c r="D736" t="s">
        <v>129</v>
      </c>
      <c r="E736" t="s">
        <v>1651</v>
      </c>
      <c r="F736" t="s">
        <v>1653</v>
      </c>
      <c r="G736" t="s">
        <v>112</v>
      </c>
      <c r="H736" t="s">
        <v>1662</v>
      </c>
      <c r="I736">
        <v>0.96</v>
      </c>
      <c r="J736">
        <v>1.01</v>
      </c>
      <c r="K736">
        <v>-2.0299999999999999E-2</v>
      </c>
    </row>
    <row r="737" spans="2:11" x14ac:dyDescent="0.25">
      <c r="B737" t="s">
        <v>3727</v>
      </c>
      <c r="C737" t="s">
        <v>118</v>
      </c>
      <c r="D737" t="s">
        <v>129</v>
      </c>
      <c r="E737" t="s">
        <v>1651</v>
      </c>
      <c r="F737" t="s">
        <v>1653</v>
      </c>
      <c r="G737" t="s">
        <v>113</v>
      </c>
      <c r="H737" t="s">
        <v>1662</v>
      </c>
      <c r="I737">
        <v>0</v>
      </c>
      <c r="J737">
        <v>0</v>
      </c>
      <c r="K737">
        <v>0</v>
      </c>
    </row>
    <row r="738" spans="2:11" x14ac:dyDescent="0.25">
      <c r="B738" t="s">
        <v>3728</v>
      </c>
      <c r="C738" t="s">
        <v>118</v>
      </c>
      <c r="D738" t="s">
        <v>129</v>
      </c>
      <c r="E738" t="s">
        <v>1651</v>
      </c>
      <c r="F738" t="s">
        <v>1653</v>
      </c>
      <c r="G738" t="s">
        <v>114</v>
      </c>
      <c r="H738" t="s">
        <v>1662</v>
      </c>
      <c r="I738">
        <v>0</v>
      </c>
      <c r="J738">
        <v>0</v>
      </c>
      <c r="K738">
        <v>0</v>
      </c>
    </row>
    <row r="739" spans="2:11" x14ac:dyDescent="0.25">
      <c r="B739" t="s">
        <v>3729</v>
      </c>
      <c r="C739" t="s">
        <v>118</v>
      </c>
      <c r="D739" t="s">
        <v>129</v>
      </c>
      <c r="E739" t="s">
        <v>1651</v>
      </c>
      <c r="F739" t="s">
        <v>1653</v>
      </c>
      <c r="G739" t="s">
        <v>115</v>
      </c>
      <c r="H739" t="s">
        <v>1662</v>
      </c>
      <c r="I739">
        <v>1.02</v>
      </c>
      <c r="J739">
        <v>1.28</v>
      </c>
      <c r="K739">
        <v>-2.1700000000000001E-2</v>
      </c>
    </row>
    <row r="740" spans="2:11" x14ac:dyDescent="0.25">
      <c r="B740" t="s">
        <v>3730</v>
      </c>
      <c r="C740" t="s">
        <v>118</v>
      </c>
      <c r="D740" t="s">
        <v>130</v>
      </c>
      <c r="E740" t="s">
        <v>1651</v>
      </c>
      <c r="F740" t="s">
        <v>1654</v>
      </c>
      <c r="G740" t="s">
        <v>48</v>
      </c>
      <c r="H740" t="s">
        <v>1662</v>
      </c>
      <c r="I740">
        <v>0</v>
      </c>
      <c r="J740">
        <v>0</v>
      </c>
      <c r="K740">
        <v>0</v>
      </c>
    </row>
    <row r="741" spans="2:11" x14ac:dyDescent="0.25">
      <c r="B741" t="s">
        <v>3731</v>
      </c>
      <c r="C741" t="s">
        <v>118</v>
      </c>
      <c r="D741" t="s">
        <v>130</v>
      </c>
      <c r="E741" t="s">
        <v>1651</v>
      </c>
      <c r="F741" t="s">
        <v>1654</v>
      </c>
      <c r="G741" t="s">
        <v>101</v>
      </c>
      <c r="H741" t="s">
        <v>1662</v>
      </c>
      <c r="I741">
        <v>0</v>
      </c>
      <c r="J741">
        <v>0</v>
      </c>
      <c r="K741">
        <v>0</v>
      </c>
    </row>
    <row r="742" spans="2:11" x14ac:dyDescent="0.25">
      <c r="B742" t="s">
        <v>3732</v>
      </c>
      <c r="C742" t="s">
        <v>118</v>
      </c>
      <c r="D742" t="s">
        <v>130</v>
      </c>
      <c r="E742" t="s">
        <v>1651</v>
      </c>
      <c r="F742" t="s">
        <v>1654</v>
      </c>
      <c r="G742" t="s">
        <v>102</v>
      </c>
      <c r="H742" t="s">
        <v>1662</v>
      </c>
      <c r="I742">
        <v>0</v>
      </c>
      <c r="J742">
        <v>0</v>
      </c>
      <c r="K742">
        <v>0</v>
      </c>
    </row>
    <row r="743" spans="2:11" x14ac:dyDescent="0.25">
      <c r="B743" t="s">
        <v>3733</v>
      </c>
      <c r="C743" t="s">
        <v>118</v>
      </c>
      <c r="D743" t="s">
        <v>130</v>
      </c>
      <c r="E743" t="s">
        <v>1651</v>
      </c>
      <c r="F743" t="s">
        <v>1654</v>
      </c>
      <c r="G743" t="s">
        <v>103</v>
      </c>
      <c r="H743" t="s">
        <v>1662</v>
      </c>
      <c r="I743">
        <v>0</v>
      </c>
      <c r="J743">
        <v>0</v>
      </c>
      <c r="K743">
        <v>0</v>
      </c>
    </row>
    <row r="744" spans="2:11" x14ac:dyDescent="0.25">
      <c r="B744" t="s">
        <v>3734</v>
      </c>
      <c r="C744" t="s">
        <v>118</v>
      </c>
      <c r="D744" t="s">
        <v>130</v>
      </c>
      <c r="E744" t="s">
        <v>1651</v>
      </c>
      <c r="F744" t="s">
        <v>1654</v>
      </c>
      <c r="G744" t="s">
        <v>104</v>
      </c>
      <c r="H744" t="s">
        <v>1662</v>
      </c>
      <c r="I744">
        <v>1</v>
      </c>
      <c r="J744">
        <v>1</v>
      </c>
      <c r="K744">
        <v>-2.46E-2</v>
      </c>
    </row>
    <row r="745" spans="2:11" x14ac:dyDescent="0.25">
      <c r="B745" t="s">
        <v>3735</v>
      </c>
      <c r="C745" t="s">
        <v>118</v>
      </c>
      <c r="D745" t="s">
        <v>130</v>
      </c>
      <c r="E745" t="s">
        <v>1651</v>
      </c>
      <c r="F745" t="s">
        <v>1654</v>
      </c>
      <c r="G745" t="s">
        <v>105</v>
      </c>
      <c r="H745" t="s">
        <v>1662</v>
      </c>
      <c r="I745">
        <v>1.04</v>
      </c>
      <c r="J745">
        <v>1.2</v>
      </c>
      <c r="K745">
        <v>-1.52E-2</v>
      </c>
    </row>
    <row r="746" spans="2:11" x14ac:dyDescent="0.25">
      <c r="B746" t="s">
        <v>3736</v>
      </c>
      <c r="C746" t="s">
        <v>118</v>
      </c>
      <c r="D746" t="s">
        <v>130</v>
      </c>
      <c r="E746" t="s">
        <v>1651</v>
      </c>
      <c r="F746" t="s">
        <v>1654</v>
      </c>
      <c r="G746" t="s">
        <v>106</v>
      </c>
      <c r="H746" t="s">
        <v>1662</v>
      </c>
      <c r="I746">
        <v>0</v>
      </c>
      <c r="J746">
        <v>0</v>
      </c>
      <c r="K746">
        <v>0</v>
      </c>
    </row>
    <row r="747" spans="2:11" x14ac:dyDescent="0.25">
      <c r="B747" t="s">
        <v>3737</v>
      </c>
      <c r="C747" t="s">
        <v>118</v>
      </c>
      <c r="D747" t="s">
        <v>130</v>
      </c>
      <c r="E747" t="s">
        <v>1651</v>
      </c>
      <c r="F747" t="s">
        <v>1654</v>
      </c>
      <c r="G747" t="s">
        <v>107</v>
      </c>
      <c r="H747" t="s">
        <v>1662</v>
      </c>
      <c r="I747">
        <v>1.17</v>
      </c>
      <c r="J747">
        <v>1.56</v>
      </c>
      <c r="K747">
        <v>-1.4800000000000001E-2</v>
      </c>
    </row>
    <row r="748" spans="2:11" x14ac:dyDescent="0.25">
      <c r="B748" t="s">
        <v>3738</v>
      </c>
      <c r="C748" t="s">
        <v>118</v>
      </c>
      <c r="D748" t="s">
        <v>130</v>
      </c>
      <c r="E748" t="s">
        <v>1651</v>
      </c>
      <c r="F748" t="s">
        <v>1654</v>
      </c>
      <c r="G748" t="s">
        <v>108</v>
      </c>
      <c r="H748" t="s">
        <v>1662</v>
      </c>
      <c r="I748">
        <v>1.2</v>
      </c>
      <c r="J748">
        <v>1.66</v>
      </c>
      <c r="K748">
        <v>-1.5800000000000002E-2</v>
      </c>
    </row>
    <row r="749" spans="2:11" x14ac:dyDescent="0.25">
      <c r="B749" t="s">
        <v>3739</v>
      </c>
      <c r="C749" t="s">
        <v>118</v>
      </c>
      <c r="D749" t="s">
        <v>130</v>
      </c>
      <c r="E749" t="s">
        <v>1651</v>
      </c>
      <c r="F749" t="s">
        <v>1654</v>
      </c>
      <c r="G749" t="s">
        <v>109</v>
      </c>
      <c r="H749" t="s">
        <v>1662</v>
      </c>
      <c r="I749">
        <v>1.2</v>
      </c>
      <c r="J749">
        <v>1.73</v>
      </c>
      <c r="K749">
        <v>-1.6400000000000001E-2</v>
      </c>
    </row>
    <row r="750" spans="2:11" x14ac:dyDescent="0.25">
      <c r="B750" t="s">
        <v>3740</v>
      </c>
      <c r="C750" t="s">
        <v>118</v>
      </c>
      <c r="D750" t="s">
        <v>130</v>
      </c>
      <c r="E750" t="s">
        <v>1651</v>
      </c>
      <c r="F750" t="s">
        <v>1654</v>
      </c>
      <c r="G750" t="s">
        <v>110</v>
      </c>
      <c r="H750" t="s">
        <v>1662</v>
      </c>
      <c r="I750">
        <v>0</v>
      </c>
      <c r="J750">
        <v>0</v>
      </c>
      <c r="K750">
        <v>0</v>
      </c>
    </row>
    <row r="751" spans="2:11" x14ac:dyDescent="0.25">
      <c r="B751" t="s">
        <v>3741</v>
      </c>
      <c r="C751" t="s">
        <v>118</v>
      </c>
      <c r="D751" t="s">
        <v>130</v>
      </c>
      <c r="E751" t="s">
        <v>1651</v>
      </c>
      <c r="F751" t="s">
        <v>1654</v>
      </c>
      <c r="G751" t="s">
        <v>111</v>
      </c>
      <c r="H751" t="s">
        <v>1662</v>
      </c>
      <c r="I751">
        <v>0</v>
      </c>
      <c r="J751">
        <v>0</v>
      </c>
      <c r="K751">
        <v>0</v>
      </c>
    </row>
    <row r="752" spans="2:11" x14ac:dyDescent="0.25">
      <c r="B752" t="s">
        <v>3742</v>
      </c>
      <c r="C752" t="s">
        <v>118</v>
      </c>
      <c r="D752" t="s">
        <v>130</v>
      </c>
      <c r="E752" t="s">
        <v>1651</v>
      </c>
      <c r="F752" t="s">
        <v>1654</v>
      </c>
      <c r="G752" t="s">
        <v>112</v>
      </c>
      <c r="H752" t="s">
        <v>1662</v>
      </c>
      <c r="I752">
        <v>1.2</v>
      </c>
      <c r="J752">
        <v>1.8</v>
      </c>
      <c r="K752">
        <v>-1.84E-2</v>
      </c>
    </row>
    <row r="753" spans="2:11" x14ac:dyDescent="0.25">
      <c r="B753" t="s">
        <v>3743</v>
      </c>
      <c r="C753" t="s">
        <v>118</v>
      </c>
      <c r="D753" t="s">
        <v>130</v>
      </c>
      <c r="E753" t="s">
        <v>1651</v>
      </c>
      <c r="F753" t="s">
        <v>1654</v>
      </c>
      <c r="G753" t="s">
        <v>113</v>
      </c>
      <c r="H753" t="s">
        <v>1662</v>
      </c>
      <c r="I753">
        <v>1.25</v>
      </c>
      <c r="J753">
        <v>1.77</v>
      </c>
      <c r="K753">
        <v>-1.6E-2</v>
      </c>
    </row>
    <row r="754" spans="2:11" x14ac:dyDescent="0.25">
      <c r="B754" t="s">
        <v>3744</v>
      </c>
      <c r="C754" t="s">
        <v>118</v>
      </c>
      <c r="D754" t="s">
        <v>130</v>
      </c>
      <c r="E754" t="s">
        <v>1651</v>
      </c>
      <c r="F754" t="s">
        <v>1654</v>
      </c>
      <c r="G754" t="s">
        <v>114</v>
      </c>
      <c r="H754" t="s">
        <v>1662</v>
      </c>
      <c r="I754">
        <v>1.4</v>
      </c>
      <c r="J754">
        <v>1.79</v>
      </c>
      <c r="K754">
        <v>-9.5399999999999999E-3</v>
      </c>
    </row>
    <row r="755" spans="2:11" x14ac:dyDescent="0.25">
      <c r="B755" t="s">
        <v>3745</v>
      </c>
      <c r="C755" t="s">
        <v>118</v>
      </c>
      <c r="D755" t="s">
        <v>130</v>
      </c>
      <c r="E755" t="s">
        <v>1651</v>
      </c>
      <c r="F755" t="s">
        <v>1654</v>
      </c>
      <c r="G755" t="s">
        <v>115</v>
      </c>
      <c r="H755" t="s">
        <v>1662</v>
      </c>
      <c r="I755">
        <v>1.1000000000000001</v>
      </c>
      <c r="J755">
        <v>1.59</v>
      </c>
      <c r="K755">
        <v>-2.3699999999999999E-2</v>
      </c>
    </row>
    <row r="756" spans="2:11" x14ac:dyDescent="0.25">
      <c r="B756" t="s">
        <v>3746</v>
      </c>
      <c r="C756" t="s">
        <v>118</v>
      </c>
      <c r="D756" t="s">
        <v>130</v>
      </c>
      <c r="E756" t="s">
        <v>1651</v>
      </c>
      <c r="F756" t="s">
        <v>1655</v>
      </c>
      <c r="G756" t="s">
        <v>48</v>
      </c>
      <c r="H756" t="s">
        <v>1662</v>
      </c>
      <c r="I756">
        <v>0</v>
      </c>
      <c r="J756">
        <v>0</v>
      </c>
      <c r="K756">
        <v>0</v>
      </c>
    </row>
    <row r="757" spans="2:11" x14ac:dyDescent="0.25">
      <c r="B757" t="s">
        <v>3747</v>
      </c>
      <c r="C757" t="s">
        <v>118</v>
      </c>
      <c r="D757" t="s">
        <v>130</v>
      </c>
      <c r="E757" t="s">
        <v>1651</v>
      </c>
      <c r="F757" t="s">
        <v>1655</v>
      </c>
      <c r="G757" t="s">
        <v>101</v>
      </c>
      <c r="H757" t="s">
        <v>1662</v>
      </c>
      <c r="I757">
        <v>0</v>
      </c>
      <c r="J757">
        <v>0</v>
      </c>
      <c r="K757">
        <v>0</v>
      </c>
    </row>
    <row r="758" spans="2:11" x14ac:dyDescent="0.25">
      <c r="B758" t="s">
        <v>3748</v>
      </c>
      <c r="C758" t="s">
        <v>118</v>
      </c>
      <c r="D758" t="s">
        <v>130</v>
      </c>
      <c r="E758" t="s">
        <v>1651</v>
      </c>
      <c r="F758" t="s">
        <v>1655</v>
      </c>
      <c r="G758" t="s">
        <v>102</v>
      </c>
      <c r="H758" t="s">
        <v>1662</v>
      </c>
      <c r="I758">
        <v>0</v>
      </c>
      <c r="J758">
        <v>0</v>
      </c>
      <c r="K758">
        <v>0</v>
      </c>
    </row>
    <row r="759" spans="2:11" x14ac:dyDescent="0.25">
      <c r="B759" t="s">
        <v>3749</v>
      </c>
      <c r="C759" t="s">
        <v>118</v>
      </c>
      <c r="D759" t="s">
        <v>130</v>
      </c>
      <c r="E759" t="s">
        <v>1651</v>
      </c>
      <c r="F759" t="s">
        <v>1655</v>
      </c>
      <c r="G759" t="s">
        <v>103</v>
      </c>
      <c r="H759" t="s">
        <v>1662</v>
      </c>
      <c r="I759">
        <v>0</v>
      </c>
      <c r="J759">
        <v>0</v>
      </c>
      <c r="K759">
        <v>0</v>
      </c>
    </row>
    <row r="760" spans="2:11" x14ac:dyDescent="0.25">
      <c r="B760" t="s">
        <v>3750</v>
      </c>
      <c r="C760" t="s">
        <v>118</v>
      </c>
      <c r="D760" t="s">
        <v>130</v>
      </c>
      <c r="E760" t="s">
        <v>1651</v>
      </c>
      <c r="F760" t="s">
        <v>1655</v>
      </c>
      <c r="G760" t="s">
        <v>104</v>
      </c>
      <c r="H760" t="s">
        <v>1662</v>
      </c>
      <c r="I760">
        <v>1.04</v>
      </c>
      <c r="J760">
        <v>1.63</v>
      </c>
      <c r="K760">
        <v>-2.46E-2</v>
      </c>
    </row>
    <row r="761" spans="2:11" x14ac:dyDescent="0.25">
      <c r="B761" t="s">
        <v>3751</v>
      </c>
      <c r="C761" t="s">
        <v>118</v>
      </c>
      <c r="D761" t="s">
        <v>130</v>
      </c>
      <c r="E761" t="s">
        <v>1651</v>
      </c>
      <c r="F761" t="s">
        <v>1655</v>
      </c>
      <c r="G761" t="s">
        <v>105</v>
      </c>
      <c r="H761" t="s">
        <v>1662</v>
      </c>
      <c r="I761">
        <v>1.02</v>
      </c>
      <c r="J761">
        <v>1.1399999999999999</v>
      </c>
      <c r="K761">
        <v>-1.7600000000000001E-2</v>
      </c>
    </row>
    <row r="762" spans="2:11" x14ac:dyDescent="0.25">
      <c r="B762" t="s">
        <v>3752</v>
      </c>
      <c r="C762" t="s">
        <v>118</v>
      </c>
      <c r="D762" t="s">
        <v>130</v>
      </c>
      <c r="E762" t="s">
        <v>1651</v>
      </c>
      <c r="F762" t="s">
        <v>1655</v>
      </c>
      <c r="G762" t="s">
        <v>106</v>
      </c>
      <c r="H762" t="s">
        <v>1662</v>
      </c>
      <c r="I762">
        <v>0</v>
      </c>
      <c r="J762">
        <v>0</v>
      </c>
      <c r="K762">
        <v>0</v>
      </c>
    </row>
    <row r="763" spans="2:11" x14ac:dyDescent="0.25">
      <c r="B763" t="s">
        <v>3753</v>
      </c>
      <c r="C763" t="s">
        <v>118</v>
      </c>
      <c r="D763" t="s">
        <v>130</v>
      </c>
      <c r="E763" t="s">
        <v>1651</v>
      </c>
      <c r="F763" t="s">
        <v>1655</v>
      </c>
      <c r="G763" t="s">
        <v>107</v>
      </c>
      <c r="H763" t="s">
        <v>1662</v>
      </c>
      <c r="I763">
        <v>1.17</v>
      </c>
      <c r="J763">
        <v>1.62</v>
      </c>
      <c r="K763">
        <v>-1.7899999999999999E-2</v>
      </c>
    </row>
    <row r="764" spans="2:11" x14ac:dyDescent="0.25">
      <c r="B764" t="s">
        <v>3754</v>
      </c>
      <c r="C764" t="s">
        <v>118</v>
      </c>
      <c r="D764" t="s">
        <v>130</v>
      </c>
      <c r="E764" t="s">
        <v>1651</v>
      </c>
      <c r="F764" t="s">
        <v>1655</v>
      </c>
      <c r="G764" t="s">
        <v>108</v>
      </c>
      <c r="H764" t="s">
        <v>1662</v>
      </c>
      <c r="I764">
        <v>1.17</v>
      </c>
      <c r="J764">
        <v>1.67</v>
      </c>
      <c r="K764">
        <v>-1.84E-2</v>
      </c>
    </row>
    <row r="765" spans="2:11" x14ac:dyDescent="0.25">
      <c r="B765" t="s">
        <v>3755</v>
      </c>
      <c r="C765" t="s">
        <v>118</v>
      </c>
      <c r="D765" t="s">
        <v>130</v>
      </c>
      <c r="E765" t="s">
        <v>1651</v>
      </c>
      <c r="F765" t="s">
        <v>1655</v>
      </c>
      <c r="G765" t="s">
        <v>109</v>
      </c>
      <c r="H765" t="s">
        <v>1662</v>
      </c>
      <c r="I765">
        <v>1.19</v>
      </c>
      <c r="J765">
        <v>1.77</v>
      </c>
      <c r="K765">
        <v>-1.9199999999999998E-2</v>
      </c>
    </row>
    <row r="766" spans="2:11" x14ac:dyDescent="0.25">
      <c r="B766" t="s">
        <v>3756</v>
      </c>
      <c r="C766" t="s">
        <v>118</v>
      </c>
      <c r="D766" t="s">
        <v>130</v>
      </c>
      <c r="E766" t="s">
        <v>1651</v>
      </c>
      <c r="F766" t="s">
        <v>1655</v>
      </c>
      <c r="G766" t="s">
        <v>110</v>
      </c>
      <c r="H766" t="s">
        <v>1662</v>
      </c>
      <c r="I766">
        <v>0</v>
      </c>
      <c r="J766">
        <v>0</v>
      </c>
      <c r="K766">
        <v>0</v>
      </c>
    </row>
    <row r="767" spans="2:11" x14ac:dyDescent="0.25">
      <c r="B767" t="s">
        <v>3757</v>
      </c>
      <c r="C767" t="s">
        <v>118</v>
      </c>
      <c r="D767" t="s">
        <v>130</v>
      </c>
      <c r="E767" t="s">
        <v>1651</v>
      </c>
      <c r="F767" t="s">
        <v>1655</v>
      </c>
      <c r="G767" t="s">
        <v>111</v>
      </c>
      <c r="H767" t="s">
        <v>1662</v>
      </c>
      <c r="I767">
        <v>0</v>
      </c>
      <c r="J767">
        <v>0</v>
      </c>
      <c r="K767">
        <v>0</v>
      </c>
    </row>
    <row r="768" spans="2:11" x14ac:dyDescent="0.25">
      <c r="B768" t="s">
        <v>3758</v>
      </c>
      <c r="C768" t="s">
        <v>118</v>
      </c>
      <c r="D768" t="s">
        <v>130</v>
      </c>
      <c r="E768" t="s">
        <v>1651</v>
      </c>
      <c r="F768" t="s">
        <v>1655</v>
      </c>
      <c r="G768" t="s">
        <v>112</v>
      </c>
      <c r="H768" t="s">
        <v>1662</v>
      </c>
      <c r="I768">
        <v>1.2</v>
      </c>
      <c r="J768">
        <v>1.81</v>
      </c>
      <c r="K768">
        <v>-2.07E-2</v>
      </c>
    </row>
    <row r="769" spans="2:11" x14ac:dyDescent="0.25">
      <c r="B769" t="s">
        <v>3759</v>
      </c>
      <c r="C769" t="s">
        <v>118</v>
      </c>
      <c r="D769" t="s">
        <v>130</v>
      </c>
      <c r="E769" t="s">
        <v>1651</v>
      </c>
      <c r="F769" t="s">
        <v>1655</v>
      </c>
      <c r="G769" t="s">
        <v>113</v>
      </c>
      <c r="H769" t="s">
        <v>1662</v>
      </c>
      <c r="I769">
        <v>1.23</v>
      </c>
      <c r="J769">
        <v>1.76</v>
      </c>
      <c r="K769">
        <v>-2.1299999999999999E-2</v>
      </c>
    </row>
    <row r="770" spans="2:11" x14ac:dyDescent="0.25">
      <c r="B770" t="s">
        <v>3760</v>
      </c>
      <c r="C770" t="s">
        <v>118</v>
      </c>
      <c r="D770" t="s">
        <v>130</v>
      </c>
      <c r="E770" t="s">
        <v>1651</v>
      </c>
      <c r="F770" t="s">
        <v>1655</v>
      </c>
      <c r="G770" t="s">
        <v>114</v>
      </c>
      <c r="H770" t="s">
        <v>1662</v>
      </c>
      <c r="I770">
        <v>1.37</v>
      </c>
      <c r="J770">
        <v>1.8</v>
      </c>
      <c r="K770">
        <v>-1.3100000000000001E-2</v>
      </c>
    </row>
    <row r="771" spans="2:11" x14ac:dyDescent="0.25">
      <c r="B771" t="s">
        <v>3761</v>
      </c>
      <c r="C771" t="s">
        <v>118</v>
      </c>
      <c r="D771" t="s">
        <v>130</v>
      </c>
      <c r="E771" t="s">
        <v>1651</v>
      </c>
      <c r="F771" t="s">
        <v>1655</v>
      </c>
      <c r="G771" t="s">
        <v>115</v>
      </c>
      <c r="H771" t="s">
        <v>1662</v>
      </c>
      <c r="I771">
        <v>1.07</v>
      </c>
      <c r="J771">
        <v>1.61</v>
      </c>
      <c r="K771">
        <v>-2.46E-2</v>
      </c>
    </row>
    <row r="772" spans="2:11" x14ac:dyDescent="0.25">
      <c r="B772" t="s">
        <v>3762</v>
      </c>
      <c r="C772" t="s">
        <v>118</v>
      </c>
      <c r="D772" t="s">
        <v>130</v>
      </c>
      <c r="E772" t="s">
        <v>1651</v>
      </c>
      <c r="F772" t="s">
        <v>1652</v>
      </c>
      <c r="G772" t="s">
        <v>48</v>
      </c>
      <c r="H772" t="s">
        <v>1662</v>
      </c>
      <c r="I772">
        <v>0</v>
      </c>
      <c r="J772">
        <v>0</v>
      </c>
      <c r="K772">
        <v>0</v>
      </c>
    </row>
    <row r="773" spans="2:11" x14ac:dyDescent="0.25">
      <c r="B773" t="s">
        <v>3763</v>
      </c>
      <c r="C773" t="s">
        <v>118</v>
      </c>
      <c r="D773" t="s">
        <v>130</v>
      </c>
      <c r="E773" t="s">
        <v>1651</v>
      </c>
      <c r="F773" t="s">
        <v>1652</v>
      </c>
      <c r="G773" t="s">
        <v>101</v>
      </c>
      <c r="H773" t="s">
        <v>1662</v>
      </c>
      <c r="I773">
        <v>0</v>
      </c>
      <c r="J773">
        <v>0</v>
      </c>
      <c r="K773">
        <v>0</v>
      </c>
    </row>
    <row r="774" spans="2:11" x14ac:dyDescent="0.25">
      <c r="B774" t="s">
        <v>3764</v>
      </c>
      <c r="C774" t="s">
        <v>118</v>
      </c>
      <c r="D774" t="s">
        <v>130</v>
      </c>
      <c r="E774" t="s">
        <v>1651</v>
      </c>
      <c r="F774" t="s">
        <v>1652</v>
      </c>
      <c r="G774" t="s">
        <v>102</v>
      </c>
      <c r="H774" t="s">
        <v>1662</v>
      </c>
      <c r="I774">
        <v>0</v>
      </c>
      <c r="J774">
        <v>0</v>
      </c>
      <c r="K774">
        <v>0</v>
      </c>
    </row>
    <row r="775" spans="2:11" x14ac:dyDescent="0.25">
      <c r="B775" t="s">
        <v>3765</v>
      </c>
      <c r="C775" t="s">
        <v>118</v>
      </c>
      <c r="D775" t="s">
        <v>130</v>
      </c>
      <c r="E775" t="s">
        <v>1651</v>
      </c>
      <c r="F775" t="s">
        <v>1652</v>
      </c>
      <c r="G775" t="s">
        <v>103</v>
      </c>
      <c r="H775" t="s">
        <v>1662</v>
      </c>
      <c r="I775">
        <v>0</v>
      </c>
      <c r="J775">
        <v>0</v>
      </c>
      <c r="K775">
        <v>0</v>
      </c>
    </row>
    <row r="776" spans="2:11" x14ac:dyDescent="0.25">
      <c r="B776" t="s">
        <v>3766</v>
      </c>
      <c r="C776" t="s">
        <v>118</v>
      </c>
      <c r="D776" t="s">
        <v>130</v>
      </c>
      <c r="E776" t="s">
        <v>1651</v>
      </c>
      <c r="F776" t="s">
        <v>1652</v>
      </c>
      <c r="G776" t="s">
        <v>104</v>
      </c>
      <c r="H776" t="s">
        <v>1662</v>
      </c>
      <c r="I776">
        <v>1.01</v>
      </c>
      <c r="J776">
        <v>1.81</v>
      </c>
      <c r="K776">
        <v>-2.46E-2</v>
      </c>
    </row>
    <row r="777" spans="2:11" x14ac:dyDescent="0.25">
      <c r="B777" t="s">
        <v>3767</v>
      </c>
      <c r="C777" t="s">
        <v>118</v>
      </c>
      <c r="D777" t="s">
        <v>130</v>
      </c>
      <c r="E777" t="s">
        <v>1651</v>
      </c>
      <c r="F777" t="s">
        <v>1652</v>
      </c>
      <c r="G777" t="s">
        <v>105</v>
      </c>
      <c r="H777" t="s">
        <v>1662</v>
      </c>
      <c r="I777">
        <v>1.01</v>
      </c>
      <c r="J777">
        <v>1.1599999999999999</v>
      </c>
      <c r="K777">
        <v>-1.7399999999999999E-2</v>
      </c>
    </row>
    <row r="778" spans="2:11" x14ac:dyDescent="0.25">
      <c r="B778" t="s">
        <v>3768</v>
      </c>
      <c r="C778" t="s">
        <v>118</v>
      </c>
      <c r="D778" t="s">
        <v>130</v>
      </c>
      <c r="E778" t="s">
        <v>1651</v>
      </c>
      <c r="F778" t="s">
        <v>1652</v>
      </c>
      <c r="G778" t="s">
        <v>106</v>
      </c>
      <c r="H778" t="s">
        <v>1662</v>
      </c>
      <c r="I778">
        <v>0</v>
      </c>
      <c r="J778">
        <v>0</v>
      </c>
      <c r="K778">
        <v>0</v>
      </c>
    </row>
    <row r="779" spans="2:11" x14ac:dyDescent="0.25">
      <c r="B779" t="s">
        <v>3769</v>
      </c>
      <c r="C779" t="s">
        <v>118</v>
      </c>
      <c r="D779" t="s">
        <v>130</v>
      </c>
      <c r="E779" t="s">
        <v>1651</v>
      </c>
      <c r="F779" t="s">
        <v>1652</v>
      </c>
      <c r="G779" t="s">
        <v>107</v>
      </c>
      <c r="H779" t="s">
        <v>1662</v>
      </c>
      <c r="I779">
        <v>1.1299999999999999</v>
      </c>
      <c r="J779">
        <v>1.4</v>
      </c>
      <c r="K779">
        <v>-1.5299999999999999E-2</v>
      </c>
    </row>
    <row r="780" spans="2:11" x14ac:dyDescent="0.25">
      <c r="B780" t="s">
        <v>3770</v>
      </c>
      <c r="C780" t="s">
        <v>118</v>
      </c>
      <c r="D780" t="s">
        <v>130</v>
      </c>
      <c r="E780" t="s">
        <v>1651</v>
      </c>
      <c r="F780" t="s">
        <v>1652</v>
      </c>
      <c r="G780" t="s">
        <v>108</v>
      </c>
      <c r="H780" t="s">
        <v>1662</v>
      </c>
      <c r="I780">
        <v>1.1599999999999999</v>
      </c>
      <c r="J780">
        <v>1.46</v>
      </c>
      <c r="K780">
        <v>-1.5800000000000002E-2</v>
      </c>
    </row>
    <row r="781" spans="2:11" x14ac:dyDescent="0.25">
      <c r="B781" t="s">
        <v>3771</v>
      </c>
      <c r="C781" t="s">
        <v>118</v>
      </c>
      <c r="D781" t="s">
        <v>130</v>
      </c>
      <c r="E781" t="s">
        <v>1651</v>
      </c>
      <c r="F781" t="s">
        <v>1652</v>
      </c>
      <c r="G781" t="s">
        <v>109</v>
      </c>
      <c r="H781" t="s">
        <v>1662</v>
      </c>
      <c r="I781">
        <v>1.1599999999999999</v>
      </c>
      <c r="J781">
        <v>1.56</v>
      </c>
      <c r="K781">
        <v>-1.6199999999999999E-2</v>
      </c>
    </row>
    <row r="782" spans="2:11" x14ac:dyDescent="0.25">
      <c r="B782" t="s">
        <v>3772</v>
      </c>
      <c r="C782" t="s">
        <v>118</v>
      </c>
      <c r="D782" t="s">
        <v>130</v>
      </c>
      <c r="E782" t="s">
        <v>1651</v>
      </c>
      <c r="F782" t="s">
        <v>1652</v>
      </c>
      <c r="G782" t="s">
        <v>110</v>
      </c>
      <c r="H782" t="s">
        <v>1662</v>
      </c>
      <c r="I782">
        <v>0</v>
      </c>
      <c r="J782">
        <v>0</v>
      </c>
      <c r="K782">
        <v>0</v>
      </c>
    </row>
    <row r="783" spans="2:11" x14ac:dyDescent="0.25">
      <c r="B783" t="s">
        <v>3773</v>
      </c>
      <c r="C783" t="s">
        <v>118</v>
      </c>
      <c r="D783" t="s">
        <v>130</v>
      </c>
      <c r="E783" t="s">
        <v>1651</v>
      </c>
      <c r="F783" t="s">
        <v>1652</v>
      </c>
      <c r="G783" t="s">
        <v>111</v>
      </c>
      <c r="H783" t="s">
        <v>1662</v>
      </c>
      <c r="I783">
        <v>0</v>
      </c>
      <c r="J783">
        <v>0</v>
      </c>
      <c r="K783">
        <v>0</v>
      </c>
    </row>
    <row r="784" spans="2:11" x14ac:dyDescent="0.25">
      <c r="B784" t="s">
        <v>3774</v>
      </c>
      <c r="C784" t="s">
        <v>118</v>
      </c>
      <c r="D784" t="s">
        <v>130</v>
      </c>
      <c r="E784" t="s">
        <v>1651</v>
      </c>
      <c r="F784" t="s">
        <v>1652</v>
      </c>
      <c r="G784" t="s">
        <v>112</v>
      </c>
      <c r="H784" t="s">
        <v>1662</v>
      </c>
      <c r="I784">
        <v>1.17</v>
      </c>
      <c r="J784">
        <v>1.56</v>
      </c>
      <c r="K784">
        <v>-2.0799999999999999E-2</v>
      </c>
    </row>
    <row r="785" spans="2:11" x14ac:dyDescent="0.25">
      <c r="B785" t="s">
        <v>3775</v>
      </c>
      <c r="C785" t="s">
        <v>118</v>
      </c>
      <c r="D785" t="s">
        <v>130</v>
      </c>
      <c r="E785" t="s">
        <v>1651</v>
      </c>
      <c r="F785" t="s">
        <v>1652</v>
      </c>
      <c r="G785" t="s">
        <v>113</v>
      </c>
      <c r="H785" t="s">
        <v>1662</v>
      </c>
      <c r="I785">
        <v>1.17</v>
      </c>
      <c r="J785">
        <v>1.56</v>
      </c>
      <c r="K785">
        <v>-1.9300000000000001E-2</v>
      </c>
    </row>
    <row r="786" spans="2:11" x14ac:dyDescent="0.25">
      <c r="B786" t="s">
        <v>3776</v>
      </c>
      <c r="C786" t="s">
        <v>118</v>
      </c>
      <c r="D786" t="s">
        <v>130</v>
      </c>
      <c r="E786" t="s">
        <v>1651</v>
      </c>
      <c r="F786" t="s">
        <v>1652</v>
      </c>
      <c r="G786" t="s">
        <v>114</v>
      </c>
      <c r="H786" t="s">
        <v>1662</v>
      </c>
      <c r="I786">
        <v>1.29</v>
      </c>
      <c r="J786">
        <v>1.57</v>
      </c>
      <c r="K786">
        <v>-1.2500000000000001E-2</v>
      </c>
    </row>
    <row r="787" spans="2:11" x14ac:dyDescent="0.25">
      <c r="B787" t="s">
        <v>3777</v>
      </c>
      <c r="C787" t="s">
        <v>118</v>
      </c>
      <c r="D787" t="s">
        <v>130</v>
      </c>
      <c r="E787" t="s">
        <v>1651</v>
      </c>
      <c r="F787" t="s">
        <v>1652</v>
      </c>
      <c r="G787" t="s">
        <v>115</v>
      </c>
      <c r="H787" t="s">
        <v>1662</v>
      </c>
      <c r="I787">
        <v>1.07</v>
      </c>
      <c r="J787">
        <v>1.45</v>
      </c>
      <c r="K787">
        <v>-2.1000000000000001E-2</v>
      </c>
    </row>
    <row r="788" spans="2:11" x14ac:dyDescent="0.25">
      <c r="B788" t="s">
        <v>3778</v>
      </c>
      <c r="C788" t="s">
        <v>118</v>
      </c>
      <c r="D788" t="s">
        <v>130</v>
      </c>
      <c r="E788" t="s">
        <v>1651</v>
      </c>
      <c r="F788" t="s">
        <v>1653</v>
      </c>
      <c r="G788" t="s">
        <v>48</v>
      </c>
      <c r="H788" t="s">
        <v>1662</v>
      </c>
      <c r="I788">
        <v>0</v>
      </c>
      <c r="J788">
        <v>0</v>
      </c>
      <c r="K788">
        <v>0</v>
      </c>
    </row>
    <row r="789" spans="2:11" x14ac:dyDescent="0.25">
      <c r="B789" t="s">
        <v>3779</v>
      </c>
      <c r="C789" t="s">
        <v>118</v>
      </c>
      <c r="D789" t="s">
        <v>130</v>
      </c>
      <c r="E789" t="s">
        <v>1651</v>
      </c>
      <c r="F789" t="s">
        <v>1653</v>
      </c>
      <c r="G789" t="s">
        <v>101</v>
      </c>
      <c r="H789" t="s">
        <v>1662</v>
      </c>
      <c r="I789">
        <v>0</v>
      </c>
      <c r="J789">
        <v>0</v>
      </c>
      <c r="K789">
        <v>0</v>
      </c>
    </row>
    <row r="790" spans="2:11" x14ac:dyDescent="0.25">
      <c r="B790" t="s">
        <v>3780</v>
      </c>
      <c r="C790" t="s">
        <v>118</v>
      </c>
      <c r="D790" t="s">
        <v>130</v>
      </c>
      <c r="E790" t="s">
        <v>1651</v>
      </c>
      <c r="F790" t="s">
        <v>1653</v>
      </c>
      <c r="G790" t="s">
        <v>102</v>
      </c>
      <c r="H790" t="s">
        <v>1662</v>
      </c>
      <c r="I790">
        <v>0</v>
      </c>
      <c r="J790">
        <v>0</v>
      </c>
      <c r="K790">
        <v>0</v>
      </c>
    </row>
    <row r="791" spans="2:11" x14ac:dyDescent="0.25">
      <c r="B791" t="s">
        <v>3781</v>
      </c>
      <c r="C791" t="s">
        <v>118</v>
      </c>
      <c r="D791" t="s">
        <v>130</v>
      </c>
      <c r="E791" t="s">
        <v>1651</v>
      </c>
      <c r="F791" t="s">
        <v>1653</v>
      </c>
      <c r="G791" t="s">
        <v>103</v>
      </c>
      <c r="H791" t="s">
        <v>1662</v>
      </c>
      <c r="I791">
        <v>0</v>
      </c>
      <c r="J791">
        <v>0</v>
      </c>
      <c r="K791">
        <v>0</v>
      </c>
    </row>
    <row r="792" spans="2:11" x14ac:dyDescent="0.25">
      <c r="B792" t="s">
        <v>3782</v>
      </c>
      <c r="C792" t="s">
        <v>118</v>
      </c>
      <c r="D792" t="s">
        <v>130</v>
      </c>
      <c r="E792" t="s">
        <v>1651</v>
      </c>
      <c r="F792" t="s">
        <v>1653</v>
      </c>
      <c r="G792" t="s">
        <v>104</v>
      </c>
      <c r="H792" t="s">
        <v>1662</v>
      </c>
      <c r="I792">
        <v>0.99</v>
      </c>
      <c r="J792">
        <v>1.03</v>
      </c>
      <c r="K792">
        <v>-2.46E-2</v>
      </c>
    </row>
    <row r="793" spans="2:11" x14ac:dyDescent="0.25">
      <c r="B793" t="s">
        <v>3783</v>
      </c>
      <c r="C793" t="s">
        <v>118</v>
      </c>
      <c r="D793" t="s">
        <v>130</v>
      </c>
      <c r="E793" t="s">
        <v>1651</v>
      </c>
      <c r="F793" t="s">
        <v>1653</v>
      </c>
      <c r="G793" t="s">
        <v>105</v>
      </c>
      <c r="H793" t="s">
        <v>1662</v>
      </c>
      <c r="I793">
        <v>0.98</v>
      </c>
      <c r="J793">
        <v>1.03</v>
      </c>
      <c r="K793">
        <v>-1.5299999999999999E-2</v>
      </c>
    </row>
    <row r="794" spans="2:11" x14ac:dyDescent="0.25">
      <c r="B794" t="s">
        <v>3784</v>
      </c>
      <c r="C794" t="s">
        <v>118</v>
      </c>
      <c r="D794" t="s">
        <v>130</v>
      </c>
      <c r="E794" t="s">
        <v>1651</v>
      </c>
      <c r="F794" t="s">
        <v>1653</v>
      </c>
      <c r="G794" t="s">
        <v>106</v>
      </c>
      <c r="H794" t="s">
        <v>1662</v>
      </c>
      <c r="I794">
        <v>0</v>
      </c>
      <c r="J794">
        <v>0</v>
      </c>
      <c r="K794">
        <v>0</v>
      </c>
    </row>
    <row r="795" spans="2:11" x14ac:dyDescent="0.25">
      <c r="B795" t="s">
        <v>3785</v>
      </c>
      <c r="C795" t="s">
        <v>118</v>
      </c>
      <c r="D795" t="s">
        <v>130</v>
      </c>
      <c r="E795" t="s">
        <v>1651</v>
      </c>
      <c r="F795" t="s">
        <v>1653</v>
      </c>
      <c r="G795" t="s">
        <v>107</v>
      </c>
      <c r="H795" t="s">
        <v>1662</v>
      </c>
      <c r="I795">
        <v>1.1499999999999999</v>
      </c>
      <c r="J795">
        <v>1.36</v>
      </c>
      <c r="K795">
        <v>-1.3299999999999999E-2</v>
      </c>
    </row>
    <row r="796" spans="2:11" x14ac:dyDescent="0.25">
      <c r="B796" t="s">
        <v>3786</v>
      </c>
      <c r="C796" t="s">
        <v>118</v>
      </c>
      <c r="D796" t="s">
        <v>130</v>
      </c>
      <c r="E796" t="s">
        <v>1651</v>
      </c>
      <c r="F796" t="s">
        <v>1653</v>
      </c>
      <c r="G796" t="s">
        <v>108</v>
      </c>
      <c r="H796" t="s">
        <v>1662</v>
      </c>
      <c r="I796">
        <v>1.17</v>
      </c>
      <c r="J796">
        <v>1.48</v>
      </c>
      <c r="K796">
        <v>-1.55E-2</v>
      </c>
    </row>
    <row r="797" spans="2:11" x14ac:dyDescent="0.25">
      <c r="B797" t="s">
        <v>3787</v>
      </c>
      <c r="C797" t="s">
        <v>118</v>
      </c>
      <c r="D797" t="s">
        <v>130</v>
      </c>
      <c r="E797" t="s">
        <v>1651</v>
      </c>
      <c r="F797" t="s">
        <v>1653</v>
      </c>
      <c r="G797" t="s">
        <v>109</v>
      </c>
      <c r="H797" t="s">
        <v>1662</v>
      </c>
      <c r="I797">
        <v>1.1599999999999999</v>
      </c>
      <c r="J797">
        <v>1.51</v>
      </c>
      <c r="K797">
        <v>-1.77E-2</v>
      </c>
    </row>
    <row r="798" spans="2:11" x14ac:dyDescent="0.25">
      <c r="B798" t="s">
        <v>3788</v>
      </c>
      <c r="C798" t="s">
        <v>118</v>
      </c>
      <c r="D798" t="s">
        <v>130</v>
      </c>
      <c r="E798" t="s">
        <v>1651</v>
      </c>
      <c r="F798" t="s">
        <v>1653</v>
      </c>
      <c r="G798" t="s">
        <v>110</v>
      </c>
      <c r="H798" t="s">
        <v>1662</v>
      </c>
      <c r="I798">
        <v>0</v>
      </c>
      <c r="J798">
        <v>0</v>
      </c>
      <c r="K798">
        <v>0</v>
      </c>
    </row>
    <row r="799" spans="2:11" x14ac:dyDescent="0.25">
      <c r="B799" t="s">
        <v>3789</v>
      </c>
      <c r="C799" t="s">
        <v>118</v>
      </c>
      <c r="D799" t="s">
        <v>130</v>
      </c>
      <c r="E799" t="s">
        <v>1651</v>
      </c>
      <c r="F799" t="s">
        <v>1653</v>
      </c>
      <c r="G799" t="s">
        <v>111</v>
      </c>
      <c r="H799" t="s">
        <v>1662</v>
      </c>
      <c r="I799">
        <v>0</v>
      </c>
      <c r="J799">
        <v>0</v>
      </c>
      <c r="K799">
        <v>0</v>
      </c>
    </row>
    <row r="800" spans="2:11" x14ac:dyDescent="0.25">
      <c r="B800" t="s">
        <v>3790</v>
      </c>
      <c r="C800" t="s">
        <v>118</v>
      </c>
      <c r="D800" t="s">
        <v>130</v>
      </c>
      <c r="E800" t="s">
        <v>1651</v>
      </c>
      <c r="F800" t="s">
        <v>1653</v>
      </c>
      <c r="G800" t="s">
        <v>112</v>
      </c>
      <c r="H800" t="s">
        <v>1662</v>
      </c>
      <c r="I800">
        <v>1.07</v>
      </c>
      <c r="J800">
        <v>1.28</v>
      </c>
      <c r="K800">
        <v>-2.01E-2</v>
      </c>
    </row>
    <row r="801" spans="2:11" x14ac:dyDescent="0.25">
      <c r="B801" t="s">
        <v>3791</v>
      </c>
      <c r="C801" t="s">
        <v>118</v>
      </c>
      <c r="D801" t="s">
        <v>130</v>
      </c>
      <c r="E801" t="s">
        <v>1651</v>
      </c>
      <c r="F801" t="s">
        <v>1653</v>
      </c>
      <c r="G801" t="s">
        <v>113</v>
      </c>
      <c r="H801" t="s">
        <v>1662</v>
      </c>
      <c r="I801">
        <v>1.0900000000000001</v>
      </c>
      <c r="J801">
        <v>1.31</v>
      </c>
      <c r="K801">
        <v>-1.9699999999999999E-2</v>
      </c>
    </row>
    <row r="802" spans="2:11" x14ac:dyDescent="0.25">
      <c r="B802" t="s">
        <v>3792</v>
      </c>
      <c r="C802" t="s">
        <v>118</v>
      </c>
      <c r="D802" t="s">
        <v>130</v>
      </c>
      <c r="E802" t="s">
        <v>1651</v>
      </c>
      <c r="F802" t="s">
        <v>1653</v>
      </c>
      <c r="G802" t="s">
        <v>114</v>
      </c>
      <c r="H802" t="s">
        <v>1662</v>
      </c>
      <c r="I802">
        <v>1.25</v>
      </c>
      <c r="J802">
        <v>1.5</v>
      </c>
      <c r="K802">
        <v>-1.26E-2</v>
      </c>
    </row>
    <row r="803" spans="2:11" x14ac:dyDescent="0.25">
      <c r="B803" t="s">
        <v>3793</v>
      </c>
      <c r="C803" t="s">
        <v>118</v>
      </c>
      <c r="D803" t="s">
        <v>130</v>
      </c>
      <c r="E803" t="s">
        <v>1651</v>
      </c>
      <c r="F803" t="s">
        <v>1653</v>
      </c>
      <c r="G803" t="s">
        <v>115</v>
      </c>
      <c r="H803" t="s">
        <v>1662</v>
      </c>
      <c r="I803">
        <v>1.04</v>
      </c>
      <c r="J803">
        <v>1.39</v>
      </c>
      <c r="K803">
        <v>-2.1600000000000001E-2</v>
      </c>
    </row>
    <row r="804" spans="2:11" x14ac:dyDescent="0.25">
      <c r="B804" t="s">
        <v>3794</v>
      </c>
      <c r="C804" t="s">
        <v>118</v>
      </c>
      <c r="D804" t="s">
        <v>131</v>
      </c>
      <c r="E804" t="s">
        <v>1651</v>
      </c>
      <c r="F804" t="s">
        <v>1654</v>
      </c>
      <c r="G804" t="s">
        <v>48</v>
      </c>
      <c r="H804" t="s">
        <v>1662</v>
      </c>
      <c r="I804">
        <v>0</v>
      </c>
      <c r="J804">
        <v>0</v>
      </c>
      <c r="K804">
        <v>0</v>
      </c>
    </row>
    <row r="805" spans="2:11" x14ac:dyDescent="0.25">
      <c r="B805" t="s">
        <v>3795</v>
      </c>
      <c r="C805" t="s">
        <v>118</v>
      </c>
      <c r="D805" t="s">
        <v>131</v>
      </c>
      <c r="E805" t="s">
        <v>1651</v>
      </c>
      <c r="F805" t="s">
        <v>1654</v>
      </c>
      <c r="G805" t="s">
        <v>101</v>
      </c>
      <c r="H805" t="s">
        <v>1662</v>
      </c>
      <c r="I805">
        <v>0</v>
      </c>
      <c r="J805">
        <v>0</v>
      </c>
      <c r="K805">
        <v>0</v>
      </c>
    </row>
    <row r="806" spans="2:11" x14ac:dyDescent="0.25">
      <c r="B806" t="s">
        <v>3796</v>
      </c>
      <c r="C806" t="s">
        <v>118</v>
      </c>
      <c r="D806" t="s">
        <v>131</v>
      </c>
      <c r="E806" t="s">
        <v>1651</v>
      </c>
      <c r="F806" t="s">
        <v>1654</v>
      </c>
      <c r="G806" t="s">
        <v>102</v>
      </c>
      <c r="H806" t="s">
        <v>1662</v>
      </c>
      <c r="I806">
        <v>0</v>
      </c>
      <c r="J806">
        <v>0</v>
      </c>
      <c r="K806">
        <v>0</v>
      </c>
    </row>
    <row r="807" spans="2:11" x14ac:dyDescent="0.25">
      <c r="B807" t="s">
        <v>3797</v>
      </c>
      <c r="C807" t="s">
        <v>118</v>
      </c>
      <c r="D807" t="s">
        <v>131</v>
      </c>
      <c r="E807" t="s">
        <v>1651</v>
      </c>
      <c r="F807" t="s">
        <v>1654</v>
      </c>
      <c r="G807" t="s">
        <v>103</v>
      </c>
      <c r="H807" t="s">
        <v>1662</v>
      </c>
      <c r="I807">
        <v>0</v>
      </c>
      <c r="J807">
        <v>0</v>
      </c>
      <c r="K807">
        <v>0</v>
      </c>
    </row>
    <row r="808" spans="2:11" x14ac:dyDescent="0.25">
      <c r="B808" t="s">
        <v>3798</v>
      </c>
      <c r="C808" t="s">
        <v>118</v>
      </c>
      <c r="D808" t="s">
        <v>131</v>
      </c>
      <c r="E808" t="s">
        <v>1651</v>
      </c>
      <c r="F808" t="s">
        <v>1654</v>
      </c>
      <c r="G808" t="s">
        <v>104</v>
      </c>
      <c r="H808" t="s">
        <v>1662</v>
      </c>
      <c r="I808">
        <v>0</v>
      </c>
      <c r="J808">
        <v>0</v>
      </c>
      <c r="K808">
        <v>0</v>
      </c>
    </row>
    <row r="809" spans="2:11" x14ac:dyDescent="0.25">
      <c r="B809" t="s">
        <v>3799</v>
      </c>
      <c r="C809" t="s">
        <v>118</v>
      </c>
      <c r="D809" t="s">
        <v>131</v>
      </c>
      <c r="E809" t="s">
        <v>1651</v>
      </c>
      <c r="F809" t="s">
        <v>1654</v>
      </c>
      <c r="G809" t="s">
        <v>105</v>
      </c>
      <c r="H809" t="s">
        <v>1662</v>
      </c>
      <c r="I809">
        <v>0</v>
      </c>
      <c r="J809">
        <v>0</v>
      </c>
      <c r="K809">
        <v>0</v>
      </c>
    </row>
    <row r="810" spans="2:11" x14ac:dyDescent="0.25">
      <c r="B810" t="s">
        <v>3800</v>
      </c>
      <c r="C810" t="s">
        <v>118</v>
      </c>
      <c r="D810" t="s">
        <v>131</v>
      </c>
      <c r="E810" t="s">
        <v>1651</v>
      </c>
      <c r="F810" t="s">
        <v>1654</v>
      </c>
      <c r="G810" t="s">
        <v>106</v>
      </c>
      <c r="H810" t="s">
        <v>1662</v>
      </c>
      <c r="I810">
        <v>1.03</v>
      </c>
      <c r="J810">
        <v>1.1499999999999999</v>
      </c>
      <c r="K810">
        <v>-1.41E-2</v>
      </c>
    </row>
    <row r="811" spans="2:11" x14ac:dyDescent="0.25">
      <c r="B811" t="s">
        <v>3801</v>
      </c>
      <c r="C811" t="s">
        <v>118</v>
      </c>
      <c r="D811" t="s">
        <v>131</v>
      </c>
      <c r="E811" t="s">
        <v>1651</v>
      </c>
      <c r="F811" t="s">
        <v>1654</v>
      </c>
      <c r="G811" t="s">
        <v>107</v>
      </c>
      <c r="H811" t="s">
        <v>1662</v>
      </c>
      <c r="I811">
        <v>1.1200000000000001</v>
      </c>
      <c r="J811">
        <v>1.43</v>
      </c>
      <c r="K811">
        <v>-1.49E-2</v>
      </c>
    </row>
    <row r="812" spans="2:11" x14ac:dyDescent="0.25">
      <c r="B812" t="s">
        <v>3802</v>
      </c>
      <c r="C812" t="s">
        <v>118</v>
      </c>
      <c r="D812" t="s">
        <v>131</v>
      </c>
      <c r="E812" t="s">
        <v>1651</v>
      </c>
      <c r="F812" t="s">
        <v>1654</v>
      </c>
      <c r="G812" t="s">
        <v>108</v>
      </c>
      <c r="H812" t="s">
        <v>1662</v>
      </c>
      <c r="I812">
        <v>0</v>
      </c>
      <c r="J812">
        <v>0</v>
      </c>
      <c r="K812">
        <v>0</v>
      </c>
    </row>
    <row r="813" spans="2:11" x14ac:dyDescent="0.25">
      <c r="B813" t="s">
        <v>3803</v>
      </c>
      <c r="C813" t="s">
        <v>118</v>
      </c>
      <c r="D813" t="s">
        <v>131</v>
      </c>
      <c r="E813" t="s">
        <v>1651</v>
      </c>
      <c r="F813" t="s">
        <v>1654</v>
      </c>
      <c r="G813" t="s">
        <v>109</v>
      </c>
      <c r="H813" t="s">
        <v>1662</v>
      </c>
      <c r="I813">
        <v>1.17</v>
      </c>
      <c r="J813">
        <v>1.66</v>
      </c>
      <c r="K813">
        <v>-1.6400000000000001E-2</v>
      </c>
    </row>
    <row r="814" spans="2:11" x14ac:dyDescent="0.25">
      <c r="B814" t="s">
        <v>3804</v>
      </c>
      <c r="C814" t="s">
        <v>118</v>
      </c>
      <c r="D814" t="s">
        <v>131</v>
      </c>
      <c r="E814" t="s">
        <v>1651</v>
      </c>
      <c r="F814" t="s">
        <v>1654</v>
      </c>
      <c r="G814" t="s">
        <v>110</v>
      </c>
      <c r="H814" t="s">
        <v>1662</v>
      </c>
      <c r="I814">
        <v>0</v>
      </c>
      <c r="J814">
        <v>0</v>
      </c>
      <c r="K814">
        <v>0</v>
      </c>
    </row>
    <row r="815" spans="2:11" x14ac:dyDescent="0.25">
      <c r="B815" t="s">
        <v>3805</v>
      </c>
      <c r="C815" t="s">
        <v>118</v>
      </c>
      <c r="D815" t="s">
        <v>131</v>
      </c>
      <c r="E815" t="s">
        <v>1651</v>
      </c>
      <c r="F815" t="s">
        <v>1654</v>
      </c>
      <c r="G815" t="s">
        <v>111</v>
      </c>
      <c r="H815" t="s">
        <v>1662</v>
      </c>
      <c r="I815">
        <v>0</v>
      </c>
      <c r="J815">
        <v>0</v>
      </c>
      <c r="K815">
        <v>0</v>
      </c>
    </row>
    <row r="816" spans="2:11" x14ac:dyDescent="0.25">
      <c r="B816" t="s">
        <v>3806</v>
      </c>
      <c r="C816" t="s">
        <v>118</v>
      </c>
      <c r="D816" t="s">
        <v>131</v>
      </c>
      <c r="E816" t="s">
        <v>1651</v>
      </c>
      <c r="F816" t="s">
        <v>1654</v>
      </c>
      <c r="G816" t="s">
        <v>112</v>
      </c>
      <c r="H816" t="s">
        <v>1662</v>
      </c>
      <c r="I816">
        <v>0</v>
      </c>
      <c r="J816">
        <v>0</v>
      </c>
      <c r="K816">
        <v>0</v>
      </c>
    </row>
    <row r="817" spans="2:11" x14ac:dyDescent="0.25">
      <c r="B817" t="s">
        <v>3807</v>
      </c>
      <c r="C817" t="s">
        <v>118</v>
      </c>
      <c r="D817" t="s">
        <v>131</v>
      </c>
      <c r="E817" t="s">
        <v>1651</v>
      </c>
      <c r="F817" t="s">
        <v>1654</v>
      </c>
      <c r="G817" t="s">
        <v>113</v>
      </c>
      <c r="H817" t="s">
        <v>1662</v>
      </c>
      <c r="I817">
        <v>1.02</v>
      </c>
      <c r="J817">
        <v>1.1399999999999999</v>
      </c>
      <c r="K817">
        <v>-1.6299999999999999E-2</v>
      </c>
    </row>
    <row r="818" spans="2:11" x14ac:dyDescent="0.25">
      <c r="B818" t="s">
        <v>3808</v>
      </c>
      <c r="C818" t="s">
        <v>118</v>
      </c>
      <c r="D818" t="s">
        <v>131</v>
      </c>
      <c r="E818" t="s">
        <v>1651</v>
      </c>
      <c r="F818" t="s">
        <v>1654</v>
      </c>
      <c r="G818" t="s">
        <v>114</v>
      </c>
      <c r="H818" t="s">
        <v>1662</v>
      </c>
      <c r="I818">
        <v>1.2</v>
      </c>
      <c r="J818">
        <v>1.42</v>
      </c>
      <c r="K818">
        <v>-9.7400000000000004E-3</v>
      </c>
    </row>
    <row r="819" spans="2:11" x14ac:dyDescent="0.25">
      <c r="B819" t="s">
        <v>3809</v>
      </c>
      <c r="C819" t="s">
        <v>118</v>
      </c>
      <c r="D819" t="s">
        <v>131</v>
      </c>
      <c r="E819" t="s">
        <v>1651</v>
      </c>
      <c r="F819" t="s">
        <v>1654</v>
      </c>
      <c r="G819" t="s">
        <v>115</v>
      </c>
      <c r="H819" t="s">
        <v>1662</v>
      </c>
      <c r="I819">
        <v>0</v>
      </c>
      <c r="J819">
        <v>0</v>
      </c>
      <c r="K819">
        <v>0</v>
      </c>
    </row>
    <row r="820" spans="2:11" x14ac:dyDescent="0.25">
      <c r="B820" t="s">
        <v>3810</v>
      </c>
      <c r="C820" t="s">
        <v>118</v>
      </c>
      <c r="D820" t="s">
        <v>131</v>
      </c>
      <c r="E820" t="s">
        <v>1651</v>
      </c>
      <c r="F820" t="s">
        <v>1655</v>
      </c>
      <c r="G820" t="s">
        <v>48</v>
      </c>
      <c r="H820" t="s">
        <v>1662</v>
      </c>
      <c r="I820">
        <v>0</v>
      </c>
      <c r="J820">
        <v>0</v>
      </c>
      <c r="K820">
        <v>0</v>
      </c>
    </row>
    <row r="821" spans="2:11" x14ac:dyDescent="0.25">
      <c r="B821" t="s">
        <v>3811</v>
      </c>
      <c r="C821" t="s">
        <v>118</v>
      </c>
      <c r="D821" t="s">
        <v>131</v>
      </c>
      <c r="E821" t="s">
        <v>1651</v>
      </c>
      <c r="F821" t="s">
        <v>1655</v>
      </c>
      <c r="G821" t="s">
        <v>101</v>
      </c>
      <c r="H821" t="s">
        <v>1662</v>
      </c>
      <c r="I821">
        <v>0</v>
      </c>
      <c r="J821">
        <v>0</v>
      </c>
      <c r="K821">
        <v>0</v>
      </c>
    </row>
    <row r="822" spans="2:11" x14ac:dyDescent="0.25">
      <c r="B822" t="s">
        <v>3812</v>
      </c>
      <c r="C822" t="s">
        <v>118</v>
      </c>
      <c r="D822" t="s">
        <v>131</v>
      </c>
      <c r="E822" t="s">
        <v>1651</v>
      </c>
      <c r="F822" t="s">
        <v>1655</v>
      </c>
      <c r="G822" t="s">
        <v>102</v>
      </c>
      <c r="H822" t="s">
        <v>1662</v>
      </c>
      <c r="I822">
        <v>0</v>
      </c>
      <c r="J822">
        <v>0</v>
      </c>
      <c r="K822">
        <v>0</v>
      </c>
    </row>
    <row r="823" spans="2:11" x14ac:dyDescent="0.25">
      <c r="B823" t="s">
        <v>3813</v>
      </c>
      <c r="C823" t="s">
        <v>118</v>
      </c>
      <c r="D823" t="s">
        <v>131</v>
      </c>
      <c r="E823" t="s">
        <v>1651</v>
      </c>
      <c r="F823" t="s">
        <v>1655</v>
      </c>
      <c r="G823" t="s">
        <v>103</v>
      </c>
      <c r="H823" t="s">
        <v>1662</v>
      </c>
      <c r="I823">
        <v>0</v>
      </c>
      <c r="J823">
        <v>0</v>
      </c>
      <c r="K823">
        <v>0</v>
      </c>
    </row>
    <row r="824" spans="2:11" x14ac:dyDescent="0.25">
      <c r="B824" t="s">
        <v>3814</v>
      </c>
      <c r="C824" t="s">
        <v>118</v>
      </c>
      <c r="D824" t="s">
        <v>131</v>
      </c>
      <c r="E824" t="s">
        <v>1651</v>
      </c>
      <c r="F824" t="s">
        <v>1655</v>
      </c>
      <c r="G824" t="s">
        <v>104</v>
      </c>
      <c r="H824" t="s">
        <v>1662</v>
      </c>
      <c r="I824">
        <v>0</v>
      </c>
      <c r="J824">
        <v>0</v>
      </c>
      <c r="K824">
        <v>0</v>
      </c>
    </row>
    <row r="825" spans="2:11" x14ac:dyDescent="0.25">
      <c r="B825" t="s">
        <v>3815</v>
      </c>
      <c r="C825" t="s">
        <v>118</v>
      </c>
      <c r="D825" t="s">
        <v>131</v>
      </c>
      <c r="E825" t="s">
        <v>1651</v>
      </c>
      <c r="F825" t="s">
        <v>1655</v>
      </c>
      <c r="G825" t="s">
        <v>105</v>
      </c>
      <c r="H825" t="s">
        <v>1662</v>
      </c>
      <c r="I825">
        <v>0</v>
      </c>
      <c r="J825">
        <v>0</v>
      </c>
      <c r="K825">
        <v>0</v>
      </c>
    </row>
    <row r="826" spans="2:11" x14ac:dyDescent="0.25">
      <c r="B826" t="s">
        <v>3816</v>
      </c>
      <c r="C826" t="s">
        <v>118</v>
      </c>
      <c r="D826" t="s">
        <v>131</v>
      </c>
      <c r="E826" t="s">
        <v>1651</v>
      </c>
      <c r="F826" t="s">
        <v>1655</v>
      </c>
      <c r="G826" t="s">
        <v>106</v>
      </c>
      <c r="H826" t="s">
        <v>1662</v>
      </c>
      <c r="I826">
        <v>1.03</v>
      </c>
      <c r="J826">
        <v>1.1599999999999999</v>
      </c>
      <c r="K826">
        <v>-1.6500000000000001E-2</v>
      </c>
    </row>
    <row r="827" spans="2:11" x14ac:dyDescent="0.25">
      <c r="B827" t="s">
        <v>3817</v>
      </c>
      <c r="C827" t="s">
        <v>118</v>
      </c>
      <c r="D827" t="s">
        <v>131</v>
      </c>
      <c r="E827" t="s">
        <v>1651</v>
      </c>
      <c r="F827" t="s">
        <v>1655</v>
      </c>
      <c r="G827" t="s">
        <v>107</v>
      </c>
      <c r="H827" t="s">
        <v>1662</v>
      </c>
      <c r="I827">
        <v>1.1200000000000001</v>
      </c>
      <c r="J827">
        <v>1.47</v>
      </c>
      <c r="K827">
        <v>-1.7999999999999999E-2</v>
      </c>
    </row>
    <row r="828" spans="2:11" x14ac:dyDescent="0.25">
      <c r="B828" t="s">
        <v>3818</v>
      </c>
      <c r="C828" t="s">
        <v>118</v>
      </c>
      <c r="D828" t="s">
        <v>131</v>
      </c>
      <c r="E828" t="s">
        <v>1651</v>
      </c>
      <c r="F828" t="s">
        <v>1655</v>
      </c>
      <c r="G828" t="s">
        <v>108</v>
      </c>
      <c r="H828" t="s">
        <v>1662</v>
      </c>
      <c r="I828">
        <v>0</v>
      </c>
      <c r="J828">
        <v>0</v>
      </c>
      <c r="K828">
        <v>0</v>
      </c>
    </row>
    <row r="829" spans="2:11" x14ac:dyDescent="0.25">
      <c r="B829" t="s">
        <v>3819</v>
      </c>
      <c r="C829" t="s">
        <v>118</v>
      </c>
      <c r="D829" t="s">
        <v>131</v>
      </c>
      <c r="E829" t="s">
        <v>1651</v>
      </c>
      <c r="F829" t="s">
        <v>1655</v>
      </c>
      <c r="G829" t="s">
        <v>109</v>
      </c>
      <c r="H829" t="s">
        <v>1662</v>
      </c>
      <c r="I829">
        <v>1.17</v>
      </c>
      <c r="J829">
        <v>1.69</v>
      </c>
      <c r="K829">
        <v>-1.9300000000000001E-2</v>
      </c>
    </row>
    <row r="830" spans="2:11" x14ac:dyDescent="0.25">
      <c r="B830" t="s">
        <v>3820</v>
      </c>
      <c r="C830" t="s">
        <v>118</v>
      </c>
      <c r="D830" t="s">
        <v>131</v>
      </c>
      <c r="E830" t="s">
        <v>1651</v>
      </c>
      <c r="F830" t="s">
        <v>1655</v>
      </c>
      <c r="G830" t="s">
        <v>110</v>
      </c>
      <c r="H830" t="s">
        <v>1662</v>
      </c>
      <c r="I830">
        <v>0</v>
      </c>
      <c r="J830">
        <v>0</v>
      </c>
      <c r="K830">
        <v>0</v>
      </c>
    </row>
    <row r="831" spans="2:11" x14ac:dyDescent="0.25">
      <c r="B831" t="s">
        <v>3821</v>
      </c>
      <c r="C831" t="s">
        <v>118</v>
      </c>
      <c r="D831" t="s">
        <v>131</v>
      </c>
      <c r="E831" t="s">
        <v>1651</v>
      </c>
      <c r="F831" t="s">
        <v>1655</v>
      </c>
      <c r="G831" t="s">
        <v>111</v>
      </c>
      <c r="H831" t="s">
        <v>1662</v>
      </c>
      <c r="I831">
        <v>0</v>
      </c>
      <c r="J831">
        <v>0</v>
      </c>
      <c r="K831">
        <v>0</v>
      </c>
    </row>
    <row r="832" spans="2:11" x14ac:dyDescent="0.25">
      <c r="B832" t="s">
        <v>3822</v>
      </c>
      <c r="C832" t="s">
        <v>118</v>
      </c>
      <c r="D832" t="s">
        <v>131</v>
      </c>
      <c r="E832" t="s">
        <v>1651</v>
      </c>
      <c r="F832" t="s">
        <v>1655</v>
      </c>
      <c r="G832" t="s">
        <v>112</v>
      </c>
      <c r="H832" t="s">
        <v>1662</v>
      </c>
      <c r="I832">
        <v>0</v>
      </c>
      <c r="J832">
        <v>0</v>
      </c>
      <c r="K832">
        <v>0</v>
      </c>
    </row>
    <row r="833" spans="2:11" x14ac:dyDescent="0.25">
      <c r="B833" t="s">
        <v>3823</v>
      </c>
      <c r="C833" t="s">
        <v>118</v>
      </c>
      <c r="D833" t="s">
        <v>131</v>
      </c>
      <c r="E833" t="s">
        <v>1651</v>
      </c>
      <c r="F833" t="s">
        <v>1655</v>
      </c>
      <c r="G833" t="s">
        <v>113</v>
      </c>
      <c r="H833" t="s">
        <v>1662</v>
      </c>
      <c r="I833">
        <v>1.01</v>
      </c>
      <c r="J833">
        <v>1.1399999999999999</v>
      </c>
      <c r="K833">
        <v>-2.1600000000000001E-2</v>
      </c>
    </row>
    <row r="834" spans="2:11" x14ac:dyDescent="0.25">
      <c r="B834" t="s">
        <v>3824</v>
      </c>
      <c r="C834" t="s">
        <v>118</v>
      </c>
      <c r="D834" t="s">
        <v>131</v>
      </c>
      <c r="E834" t="s">
        <v>1651</v>
      </c>
      <c r="F834" t="s">
        <v>1655</v>
      </c>
      <c r="G834" t="s">
        <v>114</v>
      </c>
      <c r="H834" t="s">
        <v>1662</v>
      </c>
      <c r="I834">
        <v>1.18</v>
      </c>
      <c r="J834">
        <v>1.42</v>
      </c>
      <c r="K834">
        <v>-1.3299999999999999E-2</v>
      </c>
    </row>
    <row r="835" spans="2:11" x14ac:dyDescent="0.25">
      <c r="B835" t="s">
        <v>3825</v>
      </c>
      <c r="C835" t="s">
        <v>118</v>
      </c>
      <c r="D835" t="s">
        <v>131</v>
      </c>
      <c r="E835" t="s">
        <v>1651</v>
      </c>
      <c r="F835" t="s">
        <v>1655</v>
      </c>
      <c r="G835" t="s">
        <v>115</v>
      </c>
      <c r="H835" t="s">
        <v>1662</v>
      </c>
      <c r="I835">
        <v>0</v>
      </c>
      <c r="J835">
        <v>0</v>
      </c>
      <c r="K835">
        <v>0</v>
      </c>
    </row>
    <row r="836" spans="2:11" x14ac:dyDescent="0.25">
      <c r="B836" t="s">
        <v>3826</v>
      </c>
      <c r="C836" t="s">
        <v>118</v>
      </c>
      <c r="D836" t="s">
        <v>131</v>
      </c>
      <c r="E836" t="s">
        <v>1651</v>
      </c>
      <c r="F836" t="s">
        <v>1652</v>
      </c>
      <c r="G836" t="s">
        <v>48</v>
      </c>
      <c r="H836" t="s">
        <v>1662</v>
      </c>
      <c r="I836">
        <v>0</v>
      </c>
      <c r="J836">
        <v>0</v>
      </c>
      <c r="K836">
        <v>0</v>
      </c>
    </row>
    <row r="837" spans="2:11" x14ac:dyDescent="0.25">
      <c r="B837" t="s">
        <v>3827</v>
      </c>
      <c r="C837" t="s">
        <v>118</v>
      </c>
      <c r="D837" t="s">
        <v>131</v>
      </c>
      <c r="E837" t="s">
        <v>1651</v>
      </c>
      <c r="F837" t="s">
        <v>1652</v>
      </c>
      <c r="G837" t="s">
        <v>101</v>
      </c>
      <c r="H837" t="s">
        <v>1662</v>
      </c>
      <c r="I837">
        <v>0</v>
      </c>
      <c r="J837">
        <v>0</v>
      </c>
      <c r="K837">
        <v>0</v>
      </c>
    </row>
    <row r="838" spans="2:11" x14ac:dyDescent="0.25">
      <c r="B838" t="s">
        <v>3828</v>
      </c>
      <c r="C838" t="s">
        <v>118</v>
      </c>
      <c r="D838" t="s">
        <v>131</v>
      </c>
      <c r="E838" t="s">
        <v>1651</v>
      </c>
      <c r="F838" t="s">
        <v>1652</v>
      </c>
      <c r="G838" t="s">
        <v>102</v>
      </c>
      <c r="H838" t="s">
        <v>1662</v>
      </c>
      <c r="I838">
        <v>0</v>
      </c>
      <c r="J838">
        <v>0</v>
      </c>
      <c r="K838">
        <v>0</v>
      </c>
    </row>
    <row r="839" spans="2:11" x14ac:dyDescent="0.25">
      <c r="B839" t="s">
        <v>3829</v>
      </c>
      <c r="C839" t="s">
        <v>118</v>
      </c>
      <c r="D839" t="s">
        <v>131</v>
      </c>
      <c r="E839" t="s">
        <v>1651</v>
      </c>
      <c r="F839" t="s">
        <v>1652</v>
      </c>
      <c r="G839" t="s">
        <v>103</v>
      </c>
      <c r="H839" t="s">
        <v>1662</v>
      </c>
      <c r="I839">
        <v>0</v>
      </c>
      <c r="J839">
        <v>0</v>
      </c>
      <c r="K839">
        <v>0</v>
      </c>
    </row>
    <row r="840" spans="2:11" x14ac:dyDescent="0.25">
      <c r="B840" t="s">
        <v>3830</v>
      </c>
      <c r="C840" t="s">
        <v>118</v>
      </c>
      <c r="D840" t="s">
        <v>131</v>
      </c>
      <c r="E840" t="s">
        <v>1651</v>
      </c>
      <c r="F840" t="s">
        <v>1652</v>
      </c>
      <c r="G840" t="s">
        <v>104</v>
      </c>
      <c r="H840" t="s">
        <v>1662</v>
      </c>
      <c r="I840">
        <v>0</v>
      </c>
      <c r="J840">
        <v>0</v>
      </c>
      <c r="K840">
        <v>0</v>
      </c>
    </row>
    <row r="841" spans="2:11" x14ac:dyDescent="0.25">
      <c r="B841" t="s">
        <v>3831</v>
      </c>
      <c r="C841" t="s">
        <v>118</v>
      </c>
      <c r="D841" t="s">
        <v>131</v>
      </c>
      <c r="E841" t="s">
        <v>1651</v>
      </c>
      <c r="F841" t="s">
        <v>1652</v>
      </c>
      <c r="G841" t="s">
        <v>105</v>
      </c>
      <c r="H841" t="s">
        <v>1662</v>
      </c>
      <c r="I841">
        <v>0</v>
      </c>
      <c r="J841">
        <v>0</v>
      </c>
      <c r="K841">
        <v>0</v>
      </c>
    </row>
    <row r="842" spans="2:11" x14ac:dyDescent="0.25">
      <c r="B842" t="s">
        <v>3832</v>
      </c>
      <c r="C842" t="s">
        <v>118</v>
      </c>
      <c r="D842" t="s">
        <v>131</v>
      </c>
      <c r="E842" t="s">
        <v>1651</v>
      </c>
      <c r="F842" t="s">
        <v>1652</v>
      </c>
      <c r="G842" t="s">
        <v>106</v>
      </c>
      <c r="H842" t="s">
        <v>1662</v>
      </c>
      <c r="I842">
        <v>1.01</v>
      </c>
      <c r="J842">
        <v>1.1000000000000001</v>
      </c>
      <c r="K842">
        <v>-1.5699999999999999E-2</v>
      </c>
    </row>
    <row r="843" spans="2:11" x14ac:dyDescent="0.25">
      <c r="B843" t="s">
        <v>3833</v>
      </c>
      <c r="C843" t="s">
        <v>118</v>
      </c>
      <c r="D843" t="s">
        <v>131</v>
      </c>
      <c r="E843" t="s">
        <v>1651</v>
      </c>
      <c r="F843" t="s">
        <v>1652</v>
      </c>
      <c r="G843" t="s">
        <v>107</v>
      </c>
      <c r="H843" t="s">
        <v>1662</v>
      </c>
      <c r="I843">
        <v>1.0900000000000001</v>
      </c>
      <c r="J843">
        <v>1.31</v>
      </c>
      <c r="K843">
        <v>-1.55E-2</v>
      </c>
    </row>
    <row r="844" spans="2:11" x14ac:dyDescent="0.25">
      <c r="B844" t="s">
        <v>3834</v>
      </c>
      <c r="C844" t="s">
        <v>118</v>
      </c>
      <c r="D844" t="s">
        <v>131</v>
      </c>
      <c r="E844" t="s">
        <v>1651</v>
      </c>
      <c r="F844" t="s">
        <v>1652</v>
      </c>
      <c r="G844" t="s">
        <v>108</v>
      </c>
      <c r="H844" t="s">
        <v>1662</v>
      </c>
      <c r="I844">
        <v>0</v>
      </c>
      <c r="J844">
        <v>0</v>
      </c>
      <c r="K844">
        <v>0</v>
      </c>
    </row>
    <row r="845" spans="2:11" x14ac:dyDescent="0.25">
      <c r="B845" t="s">
        <v>3835</v>
      </c>
      <c r="C845" t="s">
        <v>118</v>
      </c>
      <c r="D845" t="s">
        <v>131</v>
      </c>
      <c r="E845" t="s">
        <v>1651</v>
      </c>
      <c r="F845" t="s">
        <v>1652</v>
      </c>
      <c r="G845" t="s">
        <v>109</v>
      </c>
      <c r="H845" t="s">
        <v>1662</v>
      </c>
      <c r="I845">
        <v>1.1399999999999999</v>
      </c>
      <c r="J845">
        <v>1.5</v>
      </c>
      <c r="K845">
        <v>-1.6299999999999999E-2</v>
      </c>
    </row>
    <row r="846" spans="2:11" x14ac:dyDescent="0.25">
      <c r="B846" t="s">
        <v>3836</v>
      </c>
      <c r="C846" t="s">
        <v>118</v>
      </c>
      <c r="D846" t="s">
        <v>131</v>
      </c>
      <c r="E846" t="s">
        <v>1651</v>
      </c>
      <c r="F846" t="s">
        <v>1652</v>
      </c>
      <c r="G846" t="s">
        <v>110</v>
      </c>
      <c r="H846" t="s">
        <v>1662</v>
      </c>
      <c r="I846">
        <v>0</v>
      </c>
      <c r="J846">
        <v>0</v>
      </c>
      <c r="K846">
        <v>0</v>
      </c>
    </row>
    <row r="847" spans="2:11" x14ac:dyDescent="0.25">
      <c r="B847" t="s">
        <v>3837</v>
      </c>
      <c r="C847" t="s">
        <v>118</v>
      </c>
      <c r="D847" t="s">
        <v>131</v>
      </c>
      <c r="E847" t="s">
        <v>1651</v>
      </c>
      <c r="F847" t="s">
        <v>1652</v>
      </c>
      <c r="G847" t="s">
        <v>111</v>
      </c>
      <c r="H847" t="s">
        <v>1662</v>
      </c>
      <c r="I847">
        <v>0</v>
      </c>
      <c r="J847">
        <v>0</v>
      </c>
      <c r="K847">
        <v>0</v>
      </c>
    </row>
    <row r="848" spans="2:11" x14ac:dyDescent="0.25">
      <c r="B848" t="s">
        <v>3838</v>
      </c>
      <c r="C848" t="s">
        <v>118</v>
      </c>
      <c r="D848" t="s">
        <v>131</v>
      </c>
      <c r="E848" t="s">
        <v>1651</v>
      </c>
      <c r="F848" t="s">
        <v>1652</v>
      </c>
      <c r="G848" t="s">
        <v>112</v>
      </c>
      <c r="H848" t="s">
        <v>1662</v>
      </c>
      <c r="I848">
        <v>0</v>
      </c>
      <c r="J848">
        <v>0</v>
      </c>
      <c r="K848">
        <v>0</v>
      </c>
    </row>
    <row r="849" spans="2:11" x14ac:dyDescent="0.25">
      <c r="B849" t="s">
        <v>3839</v>
      </c>
      <c r="C849" t="s">
        <v>118</v>
      </c>
      <c r="D849" t="s">
        <v>131</v>
      </c>
      <c r="E849" t="s">
        <v>1651</v>
      </c>
      <c r="F849" t="s">
        <v>1652</v>
      </c>
      <c r="G849" t="s">
        <v>113</v>
      </c>
      <c r="H849" t="s">
        <v>1662</v>
      </c>
      <c r="I849">
        <v>1</v>
      </c>
      <c r="J849">
        <v>1.1100000000000001</v>
      </c>
      <c r="K849">
        <v>-1.9800000000000002E-2</v>
      </c>
    </row>
    <row r="850" spans="2:11" x14ac:dyDescent="0.25">
      <c r="B850" t="s">
        <v>3840</v>
      </c>
      <c r="C850" t="s">
        <v>118</v>
      </c>
      <c r="D850" t="s">
        <v>131</v>
      </c>
      <c r="E850" t="s">
        <v>1651</v>
      </c>
      <c r="F850" t="s">
        <v>1652</v>
      </c>
      <c r="G850" t="s">
        <v>114</v>
      </c>
      <c r="H850" t="s">
        <v>1662</v>
      </c>
      <c r="I850">
        <v>1.1399999999999999</v>
      </c>
      <c r="J850">
        <v>1.3</v>
      </c>
      <c r="K850">
        <v>-1.2800000000000001E-2</v>
      </c>
    </row>
    <row r="851" spans="2:11" x14ac:dyDescent="0.25">
      <c r="B851" t="s">
        <v>3841</v>
      </c>
      <c r="C851" t="s">
        <v>118</v>
      </c>
      <c r="D851" t="s">
        <v>131</v>
      </c>
      <c r="E851" t="s">
        <v>1651</v>
      </c>
      <c r="F851" t="s">
        <v>1652</v>
      </c>
      <c r="G851" t="s">
        <v>115</v>
      </c>
      <c r="H851" t="s">
        <v>1662</v>
      </c>
      <c r="I851">
        <v>0</v>
      </c>
      <c r="J851">
        <v>0</v>
      </c>
      <c r="K851">
        <v>0</v>
      </c>
    </row>
    <row r="852" spans="2:11" x14ac:dyDescent="0.25">
      <c r="B852" t="s">
        <v>3842</v>
      </c>
      <c r="C852" t="s">
        <v>118</v>
      </c>
      <c r="D852" t="s">
        <v>131</v>
      </c>
      <c r="E852" t="s">
        <v>1651</v>
      </c>
      <c r="F852" t="s">
        <v>1653</v>
      </c>
      <c r="G852" t="s">
        <v>48</v>
      </c>
      <c r="H852" t="s">
        <v>1662</v>
      </c>
      <c r="I852">
        <v>0</v>
      </c>
      <c r="J852">
        <v>0</v>
      </c>
      <c r="K852">
        <v>0</v>
      </c>
    </row>
    <row r="853" spans="2:11" x14ac:dyDescent="0.25">
      <c r="B853" t="s">
        <v>3843</v>
      </c>
      <c r="C853" t="s">
        <v>118</v>
      </c>
      <c r="D853" t="s">
        <v>131</v>
      </c>
      <c r="E853" t="s">
        <v>1651</v>
      </c>
      <c r="F853" t="s">
        <v>1653</v>
      </c>
      <c r="G853" t="s">
        <v>101</v>
      </c>
      <c r="H853" t="s">
        <v>1662</v>
      </c>
      <c r="I853">
        <v>0</v>
      </c>
      <c r="J853">
        <v>0</v>
      </c>
      <c r="K853">
        <v>0</v>
      </c>
    </row>
    <row r="854" spans="2:11" x14ac:dyDescent="0.25">
      <c r="B854" t="s">
        <v>3844</v>
      </c>
      <c r="C854" t="s">
        <v>118</v>
      </c>
      <c r="D854" t="s">
        <v>131</v>
      </c>
      <c r="E854" t="s">
        <v>1651</v>
      </c>
      <c r="F854" t="s">
        <v>1653</v>
      </c>
      <c r="G854" t="s">
        <v>102</v>
      </c>
      <c r="H854" t="s">
        <v>1662</v>
      </c>
      <c r="I854">
        <v>0</v>
      </c>
      <c r="J854">
        <v>0</v>
      </c>
      <c r="K854">
        <v>0</v>
      </c>
    </row>
    <row r="855" spans="2:11" x14ac:dyDescent="0.25">
      <c r="B855" t="s">
        <v>3845</v>
      </c>
      <c r="C855" t="s">
        <v>118</v>
      </c>
      <c r="D855" t="s">
        <v>131</v>
      </c>
      <c r="E855" t="s">
        <v>1651</v>
      </c>
      <c r="F855" t="s">
        <v>1653</v>
      </c>
      <c r="G855" t="s">
        <v>103</v>
      </c>
      <c r="H855" t="s">
        <v>1662</v>
      </c>
      <c r="I855">
        <v>0</v>
      </c>
      <c r="J855">
        <v>0</v>
      </c>
      <c r="K855">
        <v>0</v>
      </c>
    </row>
    <row r="856" spans="2:11" x14ac:dyDescent="0.25">
      <c r="B856" t="s">
        <v>3846</v>
      </c>
      <c r="C856" t="s">
        <v>118</v>
      </c>
      <c r="D856" t="s">
        <v>131</v>
      </c>
      <c r="E856" t="s">
        <v>1651</v>
      </c>
      <c r="F856" t="s">
        <v>1653</v>
      </c>
      <c r="G856" t="s">
        <v>104</v>
      </c>
      <c r="H856" t="s">
        <v>1662</v>
      </c>
      <c r="I856">
        <v>0</v>
      </c>
      <c r="J856">
        <v>0</v>
      </c>
      <c r="K856">
        <v>0</v>
      </c>
    </row>
    <row r="857" spans="2:11" x14ac:dyDescent="0.25">
      <c r="B857" t="s">
        <v>3847</v>
      </c>
      <c r="C857" t="s">
        <v>118</v>
      </c>
      <c r="D857" t="s">
        <v>131</v>
      </c>
      <c r="E857" t="s">
        <v>1651</v>
      </c>
      <c r="F857" t="s">
        <v>1653</v>
      </c>
      <c r="G857" t="s">
        <v>105</v>
      </c>
      <c r="H857" t="s">
        <v>1662</v>
      </c>
      <c r="I857">
        <v>1.1100000000000001</v>
      </c>
      <c r="J857">
        <v>1.39</v>
      </c>
      <c r="K857">
        <v>-1.4800000000000001E-2</v>
      </c>
    </row>
    <row r="858" spans="2:11" x14ac:dyDescent="0.25">
      <c r="B858" t="s">
        <v>3848</v>
      </c>
      <c r="C858" t="s">
        <v>118</v>
      </c>
      <c r="D858" t="s">
        <v>131</v>
      </c>
      <c r="E858" t="s">
        <v>1651</v>
      </c>
      <c r="F858" t="s">
        <v>1653</v>
      </c>
      <c r="G858" t="s">
        <v>106</v>
      </c>
      <c r="H858" t="s">
        <v>1662</v>
      </c>
      <c r="I858">
        <v>1.0900000000000001</v>
      </c>
      <c r="J858">
        <v>1.2</v>
      </c>
      <c r="K858">
        <v>-1.26E-2</v>
      </c>
    </row>
    <row r="859" spans="2:11" x14ac:dyDescent="0.25">
      <c r="B859" t="s">
        <v>3849</v>
      </c>
      <c r="C859" t="s">
        <v>118</v>
      </c>
      <c r="D859" t="s">
        <v>131</v>
      </c>
      <c r="E859" t="s">
        <v>1651</v>
      </c>
      <c r="F859" t="s">
        <v>1653</v>
      </c>
      <c r="G859" t="s">
        <v>107</v>
      </c>
      <c r="H859" t="s">
        <v>1662</v>
      </c>
      <c r="I859">
        <v>1.1499999999999999</v>
      </c>
      <c r="J859">
        <v>1.36</v>
      </c>
      <c r="K859">
        <v>-1.3299999999999999E-2</v>
      </c>
    </row>
    <row r="860" spans="2:11" x14ac:dyDescent="0.25">
      <c r="B860" t="s">
        <v>3850</v>
      </c>
      <c r="C860" t="s">
        <v>118</v>
      </c>
      <c r="D860" t="s">
        <v>131</v>
      </c>
      <c r="E860" t="s">
        <v>1651</v>
      </c>
      <c r="F860" t="s">
        <v>1653</v>
      </c>
      <c r="G860" t="s">
        <v>108</v>
      </c>
      <c r="H860" t="s">
        <v>1662</v>
      </c>
      <c r="I860">
        <v>0</v>
      </c>
      <c r="J860">
        <v>0</v>
      </c>
      <c r="K860">
        <v>0</v>
      </c>
    </row>
    <row r="861" spans="2:11" x14ac:dyDescent="0.25">
      <c r="B861" t="s">
        <v>3851</v>
      </c>
      <c r="C861" t="s">
        <v>118</v>
      </c>
      <c r="D861" t="s">
        <v>131</v>
      </c>
      <c r="E861" t="s">
        <v>1651</v>
      </c>
      <c r="F861" t="s">
        <v>1653</v>
      </c>
      <c r="G861" t="s">
        <v>109</v>
      </c>
      <c r="H861" t="s">
        <v>1662</v>
      </c>
      <c r="I861">
        <v>1.1599999999999999</v>
      </c>
      <c r="J861">
        <v>1.51</v>
      </c>
      <c r="K861">
        <v>-1.77E-2</v>
      </c>
    </row>
    <row r="862" spans="2:11" x14ac:dyDescent="0.25">
      <c r="B862" t="s">
        <v>3852</v>
      </c>
      <c r="C862" t="s">
        <v>118</v>
      </c>
      <c r="D862" t="s">
        <v>131</v>
      </c>
      <c r="E862" t="s">
        <v>1651</v>
      </c>
      <c r="F862" t="s">
        <v>1653</v>
      </c>
      <c r="G862" t="s">
        <v>110</v>
      </c>
      <c r="H862" t="s">
        <v>1662</v>
      </c>
      <c r="I862">
        <v>0</v>
      </c>
      <c r="J862">
        <v>0</v>
      </c>
      <c r="K862">
        <v>0</v>
      </c>
    </row>
    <row r="863" spans="2:11" x14ac:dyDescent="0.25">
      <c r="B863" t="s">
        <v>3853</v>
      </c>
      <c r="C863" t="s">
        <v>118</v>
      </c>
      <c r="D863" t="s">
        <v>131</v>
      </c>
      <c r="E863" t="s">
        <v>1651</v>
      </c>
      <c r="F863" t="s">
        <v>1653</v>
      </c>
      <c r="G863" t="s">
        <v>111</v>
      </c>
      <c r="H863" t="s">
        <v>1662</v>
      </c>
      <c r="I863">
        <v>0</v>
      </c>
      <c r="J863">
        <v>0</v>
      </c>
      <c r="K863">
        <v>0</v>
      </c>
    </row>
    <row r="864" spans="2:11" x14ac:dyDescent="0.25">
      <c r="B864" t="s">
        <v>3854</v>
      </c>
      <c r="C864" t="s">
        <v>118</v>
      </c>
      <c r="D864" t="s">
        <v>131</v>
      </c>
      <c r="E864" t="s">
        <v>1651</v>
      </c>
      <c r="F864" t="s">
        <v>1653</v>
      </c>
      <c r="G864" t="s">
        <v>112</v>
      </c>
      <c r="H864" t="s">
        <v>1662</v>
      </c>
      <c r="I864">
        <v>0</v>
      </c>
      <c r="J864">
        <v>0</v>
      </c>
      <c r="K864">
        <v>0</v>
      </c>
    </row>
    <row r="865" spans="2:11" x14ac:dyDescent="0.25">
      <c r="B865" t="s">
        <v>3855</v>
      </c>
      <c r="C865" t="s">
        <v>118</v>
      </c>
      <c r="D865" t="s">
        <v>131</v>
      </c>
      <c r="E865" t="s">
        <v>1651</v>
      </c>
      <c r="F865" t="s">
        <v>1653</v>
      </c>
      <c r="G865" t="s">
        <v>113</v>
      </c>
      <c r="H865" t="s">
        <v>1662</v>
      </c>
      <c r="I865">
        <v>1.1499999999999999</v>
      </c>
      <c r="J865">
        <v>1.45</v>
      </c>
      <c r="K865">
        <v>-1.9599999999999999E-2</v>
      </c>
    </row>
    <row r="866" spans="2:11" x14ac:dyDescent="0.25">
      <c r="B866" t="s">
        <v>3856</v>
      </c>
      <c r="C866" t="s">
        <v>118</v>
      </c>
      <c r="D866" t="s">
        <v>131</v>
      </c>
      <c r="E866" t="s">
        <v>1651</v>
      </c>
      <c r="F866" t="s">
        <v>1653</v>
      </c>
      <c r="G866" t="s">
        <v>114</v>
      </c>
      <c r="H866" t="s">
        <v>1662</v>
      </c>
      <c r="I866">
        <v>1.21</v>
      </c>
      <c r="J866">
        <v>1.43</v>
      </c>
      <c r="K866">
        <v>-1.26E-2</v>
      </c>
    </row>
    <row r="867" spans="2:11" x14ac:dyDescent="0.25">
      <c r="B867" t="s">
        <v>3857</v>
      </c>
      <c r="C867" t="s">
        <v>118</v>
      </c>
      <c r="D867" t="s">
        <v>131</v>
      </c>
      <c r="E867" t="s">
        <v>1651</v>
      </c>
      <c r="F867" t="s">
        <v>1653</v>
      </c>
      <c r="G867" t="s">
        <v>115</v>
      </c>
      <c r="H867" t="s">
        <v>1662</v>
      </c>
      <c r="I867">
        <v>0</v>
      </c>
      <c r="J867">
        <v>0</v>
      </c>
      <c r="K867">
        <v>0</v>
      </c>
    </row>
    <row r="868" spans="2:11" x14ac:dyDescent="0.25">
      <c r="B868" t="s">
        <v>3858</v>
      </c>
      <c r="C868" t="s">
        <v>118</v>
      </c>
      <c r="D868" t="s">
        <v>129</v>
      </c>
      <c r="E868" t="s">
        <v>1649</v>
      </c>
      <c r="F868" t="s">
        <v>72</v>
      </c>
      <c r="G868" t="s">
        <v>48</v>
      </c>
      <c r="H868" t="s">
        <v>1662</v>
      </c>
      <c r="I868">
        <v>0.97</v>
      </c>
      <c r="J868">
        <v>1</v>
      </c>
      <c r="K868">
        <v>-2.8199999999999999E-2</v>
      </c>
    </row>
    <row r="869" spans="2:11" x14ac:dyDescent="0.25">
      <c r="B869" t="s">
        <v>3859</v>
      </c>
      <c r="C869" t="s">
        <v>118</v>
      </c>
      <c r="D869" t="s">
        <v>129</v>
      </c>
      <c r="E869" t="s">
        <v>1649</v>
      </c>
      <c r="F869" t="s">
        <v>72</v>
      </c>
      <c r="G869" t="s">
        <v>101</v>
      </c>
      <c r="H869" t="s">
        <v>1662</v>
      </c>
      <c r="I869">
        <v>0.99</v>
      </c>
      <c r="J869">
        <v>1.03</v>
      </c>
      <c r="K869">
        <v>-2.75E-2</v>
      </c>
    </row>
    <row r="870" spans="2:11" x14ac:dyDescent="0.25">
      <c r="B870" t="s">
        <v>3860</v>
      </c>
      <c r="C870" t="s">
        <v>118</v>
      </c>
      <c r="D870" t="s">
        <v>129</v>
      </c>
      <c r="E870" t="s">
        <v>1649</v>
      </c>
      <c r="F870" t="s">
        <v>72</v>
      </c>
      <c r="G870" t="s">
        <v>102</v>
      </c>
      <c r="H870" t="s">
        <v>1662</v>
      </c>
      <c r="I870">
        <v>0.97</v>
      </c>
      <c r="J870">
        <v>1.01</v>
      </c>
      <c r="K870">
        <v>-2.9700000000000001E-2</v>
      </c>
    </row>
    <row r="871" spans="2:11" x14ac:dyDescent="0.25">
      <c r="B871" t="s">
        <v>3861</v>
      </c>
      <c r="C871" t="s">
        <v>118</v>
      </c>
      <c r="D871" t="s">
        <v>129</v>
      </c>
      <c r="E871" t="s">
        <v>1649</v>
      </c>
      <c r="F871" t="s">
        <v>72</v>
      </c>
      <c r="G871" t="s">
        <v>103</v>
      </c>
      <c r="H871" t="s">
        <v>1662</v>
      </c>
      <c r="I871">
        <v>1.02</v>
      </c>
      <c r="J871">
        <v>1.45</v>
      </c>
      <c r="K871">
        <v>-2.23E-2</v>
      </c>
    </row>
    <row r="872" spans="2:11" x14ac:dyDescent="0.25">
      <c r="B872" t="s">
        <v>3862</v>
      </c>
      <c r="C872" t="s">
        <v>118</v>
      </c>
      <c r="D872" t="s">
        <v>129</v>
      </c>
      <c r="E872" t="s">
        <v>1649</v>
      </c>
      <c r="F872" t="s">
        <v>72</v>
      </c>
      <c r="G872" t="s">
        <v>104</v>
      </c>
      <c r="H872" t="s">
        <v>1662</v>
      </c>
      <c r="I872">
        <v>0.97</v>
      </c>
      <c r="J872">
        <v>1.01</v>
      </c>
      <c r="K872">
        <v>-0.03</v>
      </c>
    </row>
    <row r="873" spans="2:11" x14ac:dyDescent="0.25">
      <c r="B873" t="s">
        <v>3863</v>
      </c>
      <c r="C873" t="s">
        <v>118</v>
      </c>
      <c r="D873" t="s">
        <v>129</v>
      </c>
      <c r="E873" t="s">
        <v>1649</v>
      </c>
      <c r="F873" t="s">
        <v>72</v>
      </c>
      <c r="G873" t="s">
        <v>110</v>
      </c>
      <c r="H873" t="s">
        <v>1662</v>
      </c>
      <c r="I873">
        <v>1.0900000000000001</v>
      </c>
      <c r="J873">
        <v>1.62</v>
      </c>
      <c r="K873">
        <v>-2.2499999999999999E-2</v>
      </c>
    </row>
    <row r="874" spans="2:11" x14ac:dyDescent="0.25">
      <c r="B874" t="s">
        <v>3864</v>
      </c>
      <c r="C874" t="s">
        <v>118</v>
      </c>
      <c r="D874" t="s">
        <v>129</v>
      </c>
      <c r="E874" t="s">
        <v>1649</v>
      </c>
      <c r="F874" t="s">
        <v>72</v>
      </c>
      <c r="G874" t="s">
        <v>111</v>
      </c>
      <c r="H874" t="s">
        <v>1662</v>
      </c>
      <c r="I874">
        <v>1.06</v>
      </c>
      <c r="J874">
        <v>1.63</v>
      </c>
      <c r="K874">
        <v>-2.4E-2</v>
      </c>
    </row>
    <row r="875" spans="2:11" x14ac:dyDescent="0.25">
      <c r="B875" t="s">
        <v>3865</v>
      </c>
      <c r="C875" t="s">
        <v>118</v>
      </c>
      <c r="D875" t="s">
        <v>129</v>
      </c>
      <c r="E875" t="s">
        <v>1649</v>
      </c>
      <c r="F875" t="s">
        <v>72</v>
      </c>
      <c r="G875" t="s">
        <v>112</v>
      </c>
      <c r="H875" t="s">
        <v>1662</v>
      </c>
      <c r="I875">
        <v>1.1100000000000001</v>
      </c>
      <c r="J875">
        <v>1.67</v>
      </c>
      <c r="K875">
        <v>-2.29E-2</v>
      </c>
    </row>
    <row r="876" spans="2:11" x14ac:dyDescent="0.25">
      <c r="B876" t="s">
        <v>3866</v>
      </c>
      <c r="C876" t="s">
        <v>118</v>
      </c>
      <c r="D876" t="s">
        <v>129</v>
      </c>
      <c r="E876" t="s">
        <v>1649</v>
      </c>
      <c r="F876" t="s">
        <v>72</v>
      </c>
      <c r="G876" t="s">
        <v>115</v>
      </c>
      <c r="H876" t="s">
        <v>1662</v>
      </c>
      <c r="I876">
        <v>1.01</v>
      </c>
      <c r="J876">
        <v>1.29</v>
      </c>
      <c r="K876">
        <v>-2.8199999999999999E-2</v>
      </c>
    </row>
    <row r="877" spans="2:11" x14ac:dyDescent="0.25">
      <c r="B877" t="s">
        <v>3867</v>
      </c>
      <c r="C877" t="s">
        <v>118</v>
      </c>
      <c r="D877" t="s">
        <v>129</v>
      </c>
      <c r="E877" t="s">
        <v>1649</v>
      </c>
      <c r="F877" t="s">
        <v>75</v>
      </c>
      <c r="G877" t="s">
        <v>48</v>
      </c>
      <c r="H877" t="s">
        <v>1662</v>
      </c>
      <c r="I877">
        <v>0.98</v>
      </c>
      <c r="J877">
        <v>1</v>
      </c>
      <c r="K877">
        <v>-2.3099999999999999E-2</v>
      </c>
    </row>
    <row r="878" spans="2:11" x14ac:dyDescent="0.25">
      <c r="B878" t="s">
        <v>3868</v>
      </c>
      <c r="C878" t="s">
        <v>118</v>
      </c>
      <c r="D878" t="s">
        <v>129</v>
      </c>
      <c r="E878" t="s">
        <v>1649</v>
      </c>
      <c r="F878" t="s">
        <v>75</v>
      </c>
      <c r="G878" t="s">
        <v>101</v>
      </c>
      <c r="H878" t="s">
        <v>1662</v>
      </c>
      <c r="I878">
        <v>1.03</v>
      </c>
      <c r="J878">
        <v>1.19</v>
      </c>
      <c r="K878">
        <v>-0.03</v>
      </c>
    </row>
    <row r="879" spans="2:11" x14ac:dyDescent="0.25">
      <c r="B879" t="s">
        <v>3869</v>
      </c>
      <c r="C879" t="s">
        <v>118</v>
      </c>
      <c r="D879" t="s">
        <v>129</v>
      </c>
      <c r="E879" t="s">
        <v>1649</v>
      </c>
      <c r="F879" t="s">
        <v>75</v>
      </c>
      <c r="G879" t="s">
        <v>102</v>
      </c>
      <c r="H879" t="s">
        <v>1662</v>
      </c>
      <c r="I879">
        <v>0.99</v>
      </c>
      <c r="J879">
        <v>1.01</v>
      </c>
      <c r="K879">
        <v>-2.1999999999999999E-2</v>
      </c>
    </row>
    <row r="880" spans="2:11" x14ac:dyDescent="0.25">
      <c r="B880" t="s">
        <v>3870</v>
      </c>
      <c r="C880" t="s">
        <v>118</v>
      </c>
      <c r="D880" t="s">
        <v>129</v>
      </c>
      <c r="E880" t="s">
        <v>1649</v>
      </c>
      <c r="F880" t="s">
        <v>75</v>
      </c>
      <c r="G880" t="s">
        <v>103</v>
      </c>
      <c r="H880" t="s">
        <v>1662</v>
      </c>
      <c r="I880">
        <v>1.05</v>
      </c>
      <c r="J880">
        <v>1.47</v>
      </c>
      <c r="K880">
        <v>-2.2499999999999999E-2</v>
      </c>
    </row>
    <row r="881" spans="2:11" x14ac:dyDescent="0.25">
      <c r="B881" t="s">
        <v>3871</v>
      </c>
      <c r="C881" t="s">
        <v>118</v>
      </c>
      <c r="D881" t="s">
        <v>129</v>
      </c>
      <c r="E881" t="s">
        <v>1649</v>
      </c>
      <c r="F881" t="s">
        <v>75</v>
      </c>
      <c r="G881" t="s">
        <v>104</v>
      </c>
      <c r="H881" t="s">
        <v>1662</v>
      </c>
      <c r="I881">
        <v>0.98</v>
      </c>
      <c r="J881">
        <v>1.05</v>
      </c>
      <c r="K881">
        <v>-2.4400000000000002E-2</v>
      </c>
    </row>
    <row r="882" spans="2:11" x14ac:dyDescent="0.25">
      <c r="B882" t="s">
        <v>3872</v>
      </c>
      <c r="C882" t="s">
        <v>118</v>
      </c>
      <c r="D882" t="s">
        <v>129</v>
      </c>
      <c r="E882" t="s">
        <v>1649</v>
      </c>
      <c r="F882" t="s">
        <v>75</v>
      </c>
      <c r="G882" t="s">
        <v>110</v>
      </c>
      <c r="H882" t="s">
        <v>1662</v>
      </c>
      <c r="I882">
        <v>1.1100000000000001</v>
      </c>
      <c r="J882">
        <v>1.56</v>
      </c>
      <c r="K882">
        <v>-2.1299999999999999E-2</v>
      </c>
    </row>
    <row r="883" spans="2:11" x14ac:dyDescent="0.25">
      <c r="B883" t="s">
        <v>3873</v>
      </c>
      <c r="C883" t="s">
        <v>118</v>
      </c>
      <c r="D883" t="s">
        <v>129</v>
      </c>
      <c r="E883" t="s">
        <v>1649</v>
      </c>
      <c r="F883" t="s">
        <v>75</v>
      </c>
      <c r="G883" t="s">
        <v>111</v>
      </c>
      <c r="H883" t="s">
        <v>1662</v>
      </c>
      <c r="I883">
        <v>1.07</v>
      </c>
      <c r="J883">
        <v>1.53</v>
      </c>
      <c r="K883">
        <v>-2.1999999999999999E-2</v>
      </c>
    </row>
    <row r="884" spans="2:11" x14ac:dyDescent="0.25">
      <c r="B884" t="s">
        <v>3874</v>
      </c>
      <c r="C884" t="s">
        <v>118</v>
      </c>
      <c r="D884" t="s">
        <v>129</v>
      </c>
      <c r="E884" t="s">
        <v>1649</v>
      </c>
      <c r="F884" t="s">
        <v>75</v>
      </c>
      <c r="G884" t="s">
        <v>112</v>
      </c>
      <c r="H884" t="s">
        <v>1662</v>
      </c>
      <c r="I884">
        <v>1.1100000000000001</v>
      </c>
      <c r="J884">
        <v>1.53</v>
      </c>
      <c r="K884">
        <v>-2.2700000000000001E-2</v>
      </c>
    </row>
    <row r="885" spans="2:11" x14ac:dyDescent="0.25">
      <c r="B885" t="s">
        <v>3875</v>
      </c>
      <c r="C885" t="s">
        <v>118</v>
      </c>
      <c r="D885" t="s">
        <v>129</v>
      </c>
      <c r="E885" t="s">
        <v>1649</v>
      </c>
      <c r="F885" t="s">
        <v>75</v>
      </c>
      <c r="G885" t="s">
        <v>115</v>
      </c>
      <c r="H885" t="s">
        <v>1662</v>
      </c>
      <c r="I885">
        <v>0.99</v>
      </c>
      <c r="J885">
        <v>1.26</v>
      </c>
      <c r="K885">
        <v>-2.46E-2</v>
      </c>
    </row>
    <row r="886" spans="2:11" x14ac:dyDescent="0.25">
      <c r="B886" t="s">
        <v>3876</v>
      </c>
      <c r="C886" t="s">
        <v>118</v>
      </c>
      <c r="D886" t="s">
        <v>129</v>
      </c>
      <c r="E886" t="s">
        <v>1650</v>
      </c>
      <c r="F886" t="s">
        <v>72</v>
      </c>
      <c r="G886" t="s">
        <v>48</v>
      </c>
      <c r="H886" t="s">
        <v>1662</v>
      </c>
      <c r="I886">
        <v>0.91</v>
      </c>
      <c r="J886">
        <v>1</v>
      </c>
      <c r="K886">
        <v>-2.6499999999999999E-2</v>
      </c>
    </row>
    <row r="887" spans="2:11" x14ac:dyDescent="0.25">
      <c r="B887" t="s">
        <v>3877</v>
      </c>
      <c r="C887" t="s">
        <v>118</v>
      </c>
      <c r="D887" t="s">
        <v>129</v>
      </c>
      <c r="E887" t="s">
        <v>1650</v>
      </c>
      <c r="F887" t="s">
        <v>72</v>
      </c>
      <c r="G887" t="s">
        <v>101</v>
      </c>
      <c r="H887" t="s">
        <v>1662</v>
      </c>
      <c r="I887">
        <v>0.97</v>
      </c>
      <c r="J887">
        <v>1.03</v>
      </c>
      <c r="K887">
        <v>-2.0500000000000001E-2</v>
      </c>
    </row>
    <row r="888" spans="2:11" x14ac:dyDescent="0.25">
      <c r="B888" t="s">
        <v>3878</v>
      </c>
      <c r="C888" t="s">
        <v>118</v>
      </c>
      <c r="D888" t="s">
        <v>129</v>
      </c>
      <c r="E888" t="s">
        <v>1650</v>
      </c>
      <c r="F888" t="s">
        <v>72</v>
      </c>
      <c r="G888" t="s">
        <v>102</v>
      </c>
      <c r="H888" t="s">
        <v>1662</v>
      </c>
      <c r="I888">
        <v>0.94</v>
      </c>
      <c r="J888">
        <v>1</v>
      </c>
      <c r="K888">
        <v>-2.41E-2</v>
      </c>
    </row>
    <row r="889" spans="2:11" x14ac:dyDescent="0.25">
      <c r="B889" t="s">
        <v>3879</v>
      </c>
      <c r="C889" t="s">
        <v>118</v>
      </c>
      <c r="D889" t="s">
        <v>129</v>
      </c>
      <c r="E889" t="s">
        <v>1650</v>
      </c>
      <c r="F889" t="s">
        <v>72</v>
      </c>
      <c r="G889" t="s">
        <v>103</v>
      </c>
      <c r="H889" t="s">
        <v>1662</v>
      </c>
      <c r="I889">
        <v>0.99</v>
      </c>
      <c r="J889">
        <v>1.1399999999999999</v>
      </c>
      <c r="K889">
        <v>-1.8100000000000002E-2</v>
      </c>
    </row>
    <row r="890" spans="2:11" x14ac:dyDescent="0.25">
      <c r="B890" t="s">
        <v>3880</v>
      </c>
      <c r="C890" t="s">
        <v>118</v>
      </c>
      <c r="D890" t="s">
        <v>129</v>
      </c>
      <c r="E890" t="s">
        <v>1650</v>
      </c>
      <c r="F890" t="s">
        <v>72</v>
      </c>
      <c r="G890" t="s">
        <v>104</v>
      </c>
      <c r="H890" t="s">
        <v>1662</v>
      </c>
      <c r="I890">
        <v>0.94</v>
      </c>
      <c r="J890">
        <v>1.01</v>
      </c>
      <c r="K890">
        <v>-2.4799999999999999E-2</v>
      </c>
    </row>
    <row r="891" spans="2:11" x14ac:dyDescent="0.25">
      <c r="B891" t="s">
        <v>3881</v>
      </c>
      <c r="C891" t="s">
        <v>118</v>
      </c>
      <c r="D891" t="s">
        <v>129</v>
      </c>
      <c r="E891" t="s">
        <v>1650</v>
      </c>
      <c r="F891" t="s">
        <v>72</v>
      </c>
      <c r="G891" t="s">
        <v>110</v>
      </c>
      <c r="H891" t="s">
        <v>1662</v>
      </c>
      <c r="I891">
        <v>1.08</v>
      </c>
      <c r="J891">
        <v>1.52</v>
      </c>
      <c r="K891">
        <v>-1.78E-2</v>
      </c>
    </row>
    <row r="892" spans="2:11" x14ac:dyDescent="0.25">
      <c r="B892" t="s">
        <v>3882</v>
      </c>
      <c r="C892" t="s">
        <v>118</v>
      </c>
      <c r="D892" t="s">
        <v>129</v>
      </c>
      <c r="E892" t="s">
        <v>1650</v>
      </c>
      <c r="F892" t="s">
        <v>72</v>
      </c>
      <c r="G892" t="s">
        <v>111</v>
      </c>
      <c r="H892" t="s">
        <v>1662</v>
      </c>
      <c r="I892">
        <v>1.05</v>
      </c>
      <c r="J892">
        <v>1.46</v>
      </c>
      <c r="K892">
        <v>-1.9099999999999999E-2</v>
      </c>
    </row>
    <row r="893" spans="2:11" x14ac:dyDescent="0.25">
      <c r="B893" t="s">
        <v>3883</v>
      </c>
      <c r="C893" t="s">
        <v>118</v>
      </c>
      <c r="D893" t="s">
        <v>129</v>
      </c>
      <c r="E893" t="s">
        <v>1650</v>
      </c>
      <c r="F893" t="s">
        <v>72</v>
      </c>
      <c r="G893" t="s">
        <v>112</v>
      </c>
      <c r="H893" t="s">
        <v>1662</v>
      </c>
      <c r="I893">
        <v>1.1100000000000001</v>
      </c>
      <c r="J893">
        <v>1.5</v>
      </c>
      <c r="K893">
        <v>-1.7399999999999999E-2</v>
      </c>
    </row>
    <row r="894" spans="2:11" x14ac:dyDescent="0.25">
      <c r="B894" t="s">
        <v>3884</v>
      </c>
      <c r="C894" t="s">
        <v>118</v>
      </c>
      <c r="D894" t="s">
        <v>129</v>
      </c>
      <c r="E894" t="s">
        <v>1650</v>
      </c>
      <c r="F894" t="s">
        <v>72</v>
      </c>
      <c r="G894" t="s">
        <v>115</v>
      </c>
      <c r="H894" t="s">
        <v>1662</v>
      </c>
      <c r="I894">
        <v>1.02</v>
      </c>
      <c r="J894">
        <v>1.29</v>
      </c>
      <c r="K894">
        <v>-2.2800000000000001E-2</v>
      </c>
    </row>
    <row r="895" spans="2:11" x14ac:dyDescent="0.25">
      <c r="B895" t="s">
        <v>3885</v>
      </c>
      <c r="C895" t="s">
        <v>118</v>
      </c>
      <c r="D895" t="s">
        <v>129</v>
      </c>
      <c r="E895" t="s">
        <v>1650</v>
      </c>
      <c r="F895" t="s">
        <v>75</v>
      </c>
      <c r="G895" t="s">
        <v>48</v>
      </c>
      <c r="H895" t="s">
        <v>1662</v>
      </c>
      <c r="I895">
        <v>0.93</v>
      </c>
      <c r="J895">
        <v>1</v>
      </c>
      <c r="K895">
        <v>-2.53E-2</v>
      </c>
    </row>
    <row r="896" spans="2:11" x14ac:dyDescent="0.25">
      <c r="B896" t="s">
        <v>3886</v>
      </c>
      <c r="C896" t="s">
        <v>118</v>
      </c>
      <c r="D896" t="s">
        <v>129</v>
      </c>
      <c r="E896" t="s">
        <v>1650</v>
      </c>
      <c r="F896" t="s">
        <v>75</v>
      </c>
      <c r="G896" t="s">
        <v>101</v>
      </c>
      <c r="H896" t="s">
        <v>1662</v>
      </c>
      <c r="I896">
        <v>0.98</v>
      </c>
      <c r="J896">
        <v>1.02</v>
      </c>
      <c r="K896">
        <v>-1.6799999999999999E-2</v>
      </c>
    </row>
    <row r="897" spans="2:11" x14ac:dyDescent="0.25">
      <c r="B897" t="s">
        <v>3887</v>
      </c>
      <c r="C897" t="s">
        <v>118</v>
      </c>
      <c r="D897" t="s">
        <v>129</v>
      </c>
      <c r="E897" t="s">
        <v>1650</v>
      </c>
      <c r="F897" t="s">
        <v>75</v>
      </c>
      <c r="G897" t="s">
        <v>102</v>
      </c>
      <c r="H897" t="s">
        <v>1662</v>
      </c>
      <c r="I897">
        <v>0.97</v>
      </c>
      <c r="J897">
        <v>1.01</v>
      </c>
      <c r="K897">
        <v>-1.7299999999999999E-2</v>
      </c>
    </row>
    <row r="898" spans="2:11" x14ac:dyDescent="0.25">
      <c r="B898" t="s">
        <v>3888</v>
      </c>
      <c r="C898" t="s">
        <v>118</v>
      </c>
      <c r="D898" t="s">
        <v>129</v>
      </c>
      <c r="E898" t="s">
        <v>1650</v>
      </c>
      <c r="F898" t="s">
        <v>75</v>
      </c>
      <c r="G898" t="s">
        <v>103</v>
      </c>
      <c r="H898" t="s">
        <v>1662</v>
      </c>
      <c r="I898">
        <v>1.08</v>
      </c>
      <c r="J898">
        <v>1.29</v>
      </c>
      <c r="K898">
        <v>-1.17E-2</v>
      </c>
    </row>
    <row r="899" spans="2:11" x14ac:dyDescent="0.25">
      <c r="B899" t="s">
        <v>3889</v>
      </c>
      <c r="C899" t="s">
        <v>118</v>
      </c>
      <c r="D899" t="s">
        <v>129</v>
      </c>
      <c r="E899" t="s">
        <v>1650</v>
      </c>
      <c r="F899" t="s">
        <v>75</v>
      </c>
      <c r="G899" t="s">
        <v>104</v>
      </c>
      <c r="H899" t="s">
        <v>1662</v>
      </c>
      <c r="I899">
        <v>1</v>
      </c>
      <c r="J899">
        <v>1.02</v>
      </c>
      <c r="K899">
        <v>-1.34E-2</v>
      </c>
    </row>
    <row r="900" spans="2:11" x14ac:dyDescent="0.25">
      <c r="B900" t="s">
        <v>3890</v>
      </c>
      <c r="C900" t="s">
        <v>118</v>
      </c>
      <c r="D900" t="s">
        <v>129</v>
      </c>
      <c r="E900" t="s">
        <v>1650</v>
      </c>
      <c r="F900" t="s">
        <v>75</v>
      </c>
      <c r="G900" t="s">
        <v>110</v>
      </c>
      <c r="H900" t="s">
        <v>1662</v>
      </c>
      <c r="I900">
        <v>1.1299999999999999</v>
      </c>
      <c r="J900">
        <v>1.36</v>
      </c>
      <c r="K900">
        <v>-1.38E-2</v>
      </c>
    </row>
    <row r="901" spans="2:11" x14ac:dyDescent="0.25">
      <c r="B901" t="s">
        <v>3891</v>
      </c>
      <c r="C901" t="s">
        <v>118</v>
      </c>
      <c r="D901" t="s">
        <v>129</v>
      </c>
      <c r="E901" t="s">
        <v>1650</v>
      </c>
      <c r="F901" t="s">
        <v>75</v>
      </c>
      <c r="G901" t="s">
        <v>111</v>
      </c>
      <c r="H901" t="s">
        <v>1662</v>
      </c>
      <c r="I901">
        <v>1.0900000000000001</v>
      </c>
      <c r="J901">
        <v>1.44</v>
      </c>
      <c r="K901">
        <v>-1.4500000000000001E-2</v>
      </c>
    </row>
    <row r="902" spans="2:11" x14ac:dyDescent="0.25">
      <c r="B902" t="s">
        <v>3892</v>
      </c>
      <c r="C902" t="s">
        <v>118</v>
      </c>
      <c r="D902" t="s">
        <v>129</v>
      </c>
      <c r="E902" t="s">
        <v>1650</v>
      </c>
      <c r="F902" t="s">
        <v>75</v>
      </c>
      <c r="G902" t="s">
        <v>112</v>
      </c>
      <c r="H902" t="s">
        <v>1662</v>
      </c>
      <c r="I902">
        <v>1.1299999999999999</v>
      </c>
      <c r="J902">
        <v>1.41</v>
      </c>
      <c r="K902">
        <v>-1.37E-2</v>
      </c>
    </row>
    <row r="903" spans="2:11" x14ac:dyDescent="0.25">
      <c r="B903" t="s">
        <v>3893</v>
      </c>
      <c r="C903" t="s">
        <v>118</v>
      </c>
      <c r="D903" t="s">
        <v>129</v>
      </c>
      <c r="E903" t="s">
        <v>1650</v>
      </c>
      <c r="F903" t="s">
        <v>75</v>
      </c>
      <c r="G903" t="s">
        <v>115</v>
      </c>
      <c r="H903" t="s">
        <v>1662</v>
      </c>
      <c r="I903">
        <v>1</v>
      </c>
      <c r="J903">
        <v>1.18</v>
      </c>
      <c r="K903">
        <v>-2.1399999999999999E-2</v>
      </c>
    </row>
    <row r="904" spans="2:11" x14ac:dyDescent="0.25">
      <c r="B904" t="s">
        <v>3894</v>
      </c>
      <c r="C904" t="s">
        <v>118</v>
      </c>
      <c r="D904" t="s">
        <v>130</v>
      </c>
      <c r="E904" t="s">
        <v>1649</v>
      </c>
      <c r="F904" t="s">
        <v>72</v>
      </c>
      <c r="G904" t="s">
        <v>104</v>
      </c>
      <c r="H904" t="s">
        <v>1662</v>
      </c>
      <c r="I904">
        <v>0.97</v>
      </c>
      <c r="J904">
        <v>1.02</v>
      </c>
      <c r="K904">
        <v>-2.9899999999999999E-2</v>
      </c>
    </row>
    <row r="905" spans="2:11" x14ac:dyDescent="0.25">
      <c r="B905" t="s">
        <v>3895</v>
      </c>
      <c r="C905" t="s">
        <v>118</v>
      </c>
      <c r="D905" t="s">
        <v>130</v>
      </c>
      <c r="E905" t="s">
        <v>1649</v>
      </c>
      <c r="F905" t="s">
        <v>72</v>
      </c>
      <c r="G905" t="s">
        <v>105</v>
      </c>
      <c r="H905" t="s">
        <v>1662</v>
      </c>
      <c r="I905">
        <v>1.01</v>
      </c>
      <c r="J905">
        <v>1.3</v>
      </c>
      <c r="K905">
        <v>-0.02</v>
      </c>
    </row>
    <row r="906" spans="2:11" x14ac:dyDescent="0.25">
      <c r="B906" t="s">
        <v>3896</v>
      </c>
      <c r="C906" t="s">
        <v>118</v>
      </c>
      <c r="D906" t="s">
        <v>130</v>
      </c>
      <c r="E906" t="s">
        <v>1649</v>
      </c>
      <c r="F906" t="s">
        <v>72</v>
      </c>
      <c r="G906" t="s">
        <v>107</v>
      </c>
      <c r="H906" t="s">
        <v>1662</v>
      </c>
      <c r="I906">
        <v>1.05</v>
      </c>
      <c r="J906">
        <v>1.34</v>
      </c>
      <c r="K906">
        <v>-1.9099999999999999E-2</v>
      </c>
    </row>
    <row r="907" spans="2:11" x14ac:dyDescent="0.25">
      <c r="B907" t="s">
        <v>3897</v>
      </c>
      <c r="C907" t="s">
        <v>118</v>
      </c>
      <c r="D907" t="s">
        <v>130</v>
      </c>
      <c r="E907" t="s">
        <v>1649</v>
      </c>
      <c r="F907" t="s">
        <v>72</v>
      </c>
      <c r="G907" t="s">
        <v>108</v>
      </c>
      <c r="H907" t="s">
        <v>1662</v>
      </c>
      <c r="I907">
        <v>1.0900000000000001</v>
      </c>
      <c r="J907">
        <v>1.49</v>
      </c>
      <c r="K907">
        <v>-2.06E-2</v>
      </c>
    </row>
    <row r="908" spans="2:11" x14ac:dyDescent="0.25">
      <c r="B908" t="s">
        <v>3898</v>
      </c>
      <c r="C908" t="s">
        <v>118</v>
      </c>
      <c r="D908" t="s">
        <v>130</v>
      </c>
      <c r="E908" t="s">
        <v>1649</v>
      </c>
      <c r="F908" t="s">
        <v>72</v>
      </c>
      <c r="G908" t="s">
        <v>109</v>
      </c>
      <c r="H908" t="s">
        <v>1662</v>
      </c>
      <c r="I908">
        <v>1.0900000000000001</v>
      </c>
      <c r="J908">
        <v>1.64</v>
      </c>
      <c r="K908">
        <v>-2.1299999999999999E-2</v>
      </c>
    </row>
    <row r="909" spans="2:11" x14ac:dyDescent="0.25">
      <c r="B909" t="s">
        <v>3899</v>
      </c>
      <c r="C909" t="s">
        <v>118</v>
      </c>
      <c r="D909" t="s">
        <v>130</v>
      </c>
      <c r="E909" t="s">
        <v>1649</v>
      </c>
      <c r="F909" t="s">
        <v>72</v>
      </c>
      <c r="G909" t="s">
        <v>112</v>
      </c>
      <c r="H909" t="s">
        <v>1662</v>
      </c>
      <c r="I909">
        <v>1.1100000000000001</v>
      </c>
      <c r="J909">
        <v>1.68</v>
      </c>
      <c r="K909">
        <v>-2.29E-2</v>
      </c>
    </row>
    <row r="910" spans="2:11" x14ac:dyDescent="0.25">
      <c r="B910" t="s">
        <v>3900</v>
      </c>
      <c r="C910" t="s">
        <v>118</v>
      </c>
      <c r="D910" t="s">
        <v>130</v>
      </c>
      <c r="E910" t="s">
        <v>1649</v>
      </c>
      <c r="F910" t="s">
        <v>72</v>
      </c>
      <c r="G910" t="s">
        <v>113</v>
      </c>
      <c r="H910" t="s">
        <v>1662</v>
      </c>
      <c r="I910">
        <v>1.1299999999999999</v>
      </c>
      <c r="J910">
        <v>1.54</v>
      </c>
      <c r="K910">
        <v>-2.46E-2</v>
      </c>
    </row>
    <row r="911" spans="2:11" x14ac:dyDescent="0.25">
      <c r="B911" t="s">
        <v>3901</v>
      </c>
      <c r="C911" t="s">
        <v>118</v>
      </c>
      <c r="D911" t="s">
        <v>130</v>
      </c>
      <c r="E911" t="s">
        <v>1649</v>
      </c>
      <c r="F911" t="s">
        <v>72</v>
      </c>
      <c r="G911" t="s">
        <v>114</v>
      </c>
      <c r="H911" t="s">
        <v>1662</v>
      </c>
      <c r="I911">
        <v>1.21</v>
      </c>
      <c r="J911">
        <v>1.6</v>
      </c>
      <c r="K911">
        <v>-1.54E-2</v>
      </c>
    </row>
    <row r="912" spans="2:11" x14ac:dyDescent="0.25">
      <c r="B912" t="s">
        <v>3902</v>
      </c>
      <c r="C912" t="s">
        <v>118</v>
      </c>
      <c r="D912" t="s">
        <v>130</v>
      </c>
      <c r="E912" t="s">
        <v>1649</v>
      </c>
      <c r="F912" t="s">
        <v>72</v>
      </c>
      <c r="G912" t="s">
        <v>115</v>
      </c>
      <c r="H912" t="s">
        <v>1662</v>
      </c>
      <c r="I912">
        <v>1.02</v>
      </c>
      <c r="J912">
        <v>1.32</v>
      </c>
      <c r="K912">
        <v>-2.8199999999999999E-2</v>
      </c>
    </row>
    <row r="913" spans="2:11" x14ac:dyDescent="0.25">
      <c r="B913" t="s">
        <v>3903</v>
      </c>
      <c r="C913" t="s">
        <v>118</v>
      </c>
      <c r="D913" t="s">
        <v>130</v>
      </c>
      <c r="E913" t="s">
        <v>1649</v>
      </c>
      <c r="F913" t="s">
        <v>75</v>
      </c>
      <c r="G913" t="s">
        <v>104</v>
      </c>
      <c r="H913" t="s">
        <v>1662</v>
      </c>
      <c r="I913">
        <v>1.02</v>
      </c>
      <c r="J913">
        <v>1.31</v>
      </c>
      <c r="K913">
        <v>-2.3699999999999999E-2</v>
      </c>
    </row>
    <row r="914" spans="2:11" x14ac:dyDescent="0.25">
      <c r="B914" t="s">
        <v>3904</v>
      </c>
      <c r="C914" t="s">
        <v>118</v>
      </c>
      <c r="D914" t="s">
        <v>130</v>
      </c>
      <c r="E914" t="s">
        <v>1649</v>
      </c>
      <c r="F914" t="s">
        <v>75</v>
      </c>
      <c r="G914" t="s">
        <v>105</v>
      </c>
      <c r="H914" t="s">
        <v>1662</v>
      </c>
      <c r="I914">
        <v>1.02</v>
      </c>
      <c r="J914">
        <v>1.26</v>
      </c>
      <c r="K914">
        <v>-1.8800000000000001E-2</v>
      </c>
    </row>
    <row r="915" spans="2:11" x14ac:dyDescent="0.25">
      <c r="B915" t="s">
        <v>3905</v>
      </c>
      <c r="C915" t="s">
        <v>118</v>
      </c>
      <c r="D915" t="s">
        <v>130</v>
      </c>
      <c r="E915" t="s">
        <v>1649</v>
      </c>
      <c r="F915" t="s">
        <v>75</v>
      </c>
      <c r="G915" t="s">
        <v>107</v>
      </c>
      <c r="H915" t="s">
        <v>1662</v>
      </c>
      <c r="I915">
        <v>1.0900000000000001</v>
      </c>
      <c r="J915">
        <v>1.31</v>
      </c>
      <c r="K915">
        <v>-1.61E-2</v>
      </c>
    </row>
    <row r="916" spans="2:11" x14ac:dyDescent="0.25">
      <c r="B916" t="s">
        <v>3906</v>
      </c>
      <c r="C916" t="s">
        <v>118</v>
      </c>
      <c r="D916" t="s">
        <v>130</v>
      </c>
      <c r="E916" t="s">
        <v>1649</v>
      </c>
      <c r="F916" t="s">
        <v>75</v>
      </c>
      <c r="G916" t="s">
        <v>108</v>
      </c>
      <c r="H916" t="s">
        <v>1662</v>
      </c>
      <c r="I916">
        <v>1.1000000000000001</v>
      </c>
      <c r="J916">
        <v>1.49</v>
      </c>
      <c r="K916">
        <v>-1.7899999999999999E-2</v>
      </c>
    </row>
    <row r="917" spans="2:11" x14ac:dyDescent="0.25">
      <c r="B917" t="s">
        <v>3907</v>
      </c>
      <c r="C917" t="s">
        <v>118</v>
      </c>
      <c r="D917" t="s">
        <v>130</v>
      </c>
      <c r="E917" t="s">
        <v>1649</v>
      </c>
      <c r="F917" t="s">
        <v>75</v>
      </c>
      <c r="G917" t="s">
        <v>109</v>
      </c>
      <c r="H917" t="s">
        <v>1662</v>
      </c>
      <c r="I917">
        <v>1.1100000000000001</v>
      </c>
      <c r="J917">
        <v>1.47</v>
      </c>
      <c r="K917">
        <v>-0.02</v>
      </c>
    </row>
    <row r="918" spans="2:11" x14ac:dyDescent="0.25">
      <c r="B918" t="s">
        <v>3908</v>
      </c>
      <c r="C918" t="s">
        <v>118</v>
      </c>
      <c r="D918" t="s">
        <v>130</v>
      </c>
      <c r="E918" t="s">
        <v>1649</v>
      </c>
      <c r="F918" t="s">
        <v>75</v>
      </c>
      <c r="G918" t="s">
        <v>112</v>
      </c>
      <c r="H918" t="s">
        <v>1662</v>
      </c>
      <c r="I918">
        <v>1.1100000000000001</v>
      </c>
      <c r="J918">
        <v>1.53</v>
      </c>
      <c r="K918">
        <v>-2.2700000000000001E-2</v>
      </c>
    </row>
    <row r="919" spans="2:11" x14ac:dyDescent="0.25">
      <c r="B919" t="s">
        <v>3909</v>
      </c>
      <c r="C919" t="s">
        <v>118</v>
      </c>
      <c r="D919" t="s">
        <v>130</v>
      </c>
      <c r="E919" t="s">
        <v>1649</v>
      </c>
      <c r="F919" t="s">
        <v>75</v>
      </c>
      <c r="G919" t="s">
        <v>113</v>
      </c>
      <c r="H919" t="s">
        <v>1662</v>
      </c>
      <c r="I919">
        <v>1.1299999999999999</v>
      </c>
      <c r="J919">
        <v>1.49</v>
      </c>
      <c r="K919">
        <v>-2.41E-2</v>
      </c>
    </row>
    <row r="920" spans="2:11" x14ac:dyDescent="0.25">
      <c r="B920" t="s">
        <v>3910</v>
      </c>
      <c r="C920" t="s">
        <v>118</v>
      </c>
      <c r="D920" t="s">
        <v>130</v>
      </c>
      <c r="E920" t="s">
        <v>1649</v>
      </c>
      <c r="F920" t="s">
        <v>75</v>
      </c>
      <c r="G920" t="s">
        <v>114</v>
      </c>
      <c r="H920" t="s">
        <v>1662</v>
      </c>
      <c r="I920">
        <v>1.2</v>
      </c>
      <c r="J920">
        <v>1.5</v>
      </c>
      <c r="K920">
        <v>-1.32E-2</v>
      </c>
    </row>
    <row r="921" spans="2:11" x14ac:dyDescent="0.25">
      <c r="B921" t="s">
        <v>3911</v>
      </c>
      <c r="C921" t="s">
        <v>118</v>
      </c>
      <c r="D921" t="s">
        <v>130</v>
      </c>
      <c r="E921" t="s">
        <v>1649</v>
      </c>
      <c r="F921" t="s">
        <v>75</v>
      </c>
      <c r="G921" t="s">
        <v>115</v>
      </c>
      <c r="H921" t="s">
        <v>1662</v>
      </c>
      <c r="I921">
        <v>0.98</v>
      </c>
      <c r="J921">
        <v>1.08</v>
      </c>
      <c r="K921">
        <v>-2.47E-2</v>
      </c>
    </row>
    <row r="922" spans="2:11" x14ac:dyDescent="0.25">
      <c r="B922" t="s">
        <v>3912</v>
      </c>
      <c r="C922" t="s">
        <v>118</v>
      </c>
      <c r="D922" t="s">
        <v>130</v>
      </c>
      <c r="E922" t="s">
        <v>1650</v>
      </c>
      <c r="F922" t="s">
        <v>72</v>
      </c>
      <c r="G922" t="s">
        <v>104</v>
      </c>
      <c r="H922" t="s">
        <v>1662</v>
      </c>
      <c r="I922">
        <v>0.99</v>
      </c>
      <c r="J922">
        <v>1.01</v>
      </c>
      <c r="K922">
        <v>-2.93E-2</v>
      </c>
    </row>
    <row r="923" spans="2:11" x14ac:dyDescent="0.25">
      <c r="B923" t="s">
        <v>3913</v>
      </c>
      <c r="C923" t="s">
        <v>118</v>
      </c>
      <c r="D923" t="s">
        <v>130</v>
      </c>
      <c r="E923" t="s">
        <v>1650</v>
      </c>
      <c r="F923" t="s">
        <v>72</v>
      </c>
      <c r="G923" t="s">
        <v>105</v>
      </c>
      <c r="H923" t="s">
        <v>1662</v>
      </c>
      <c r="I923">
        <v>1</v>
      </c>
      <c r="J923">
        <v>1.1599999999999999</v>
      </c>
      <c r="K923">
        <v>-1.55E-2</v>
      </c>
    </row>
    <row r="924" spans="2:11" x14ac:dyDescent="0.25">
      <c r="B924" t="s">
        <v>3914</v>
      </c>
      <c r="C924" t="s">
        <v>118</v>
      </c>
      <c r="D924" t="s">
        <v>130</v>
      </c>
      <c r="E924" t="s">
        <v>1650</v>
      </c>
      <c r="F924" t="s">
        <v>72</v>
      </c>
      <c r="G924" t="s">
        <v>107</v>
      </c>
      <c r="H924" t="s">
        <v>1662</v>
      </c>
      <c r="I924">
        <v>1.05</v>
      </c>
      <c r="J924">
        <v>1.27</v>
      </c>
      <c r="K924">
        <v>-1.43E-2</v>
      </c>
    </row>
    <row r="925" spans="2:11" x14ac:dyDescent="0.25">
      <c r="B925" t="s">
        <v>3915</v>
      </c>
      <c r="C925" t="s">
        <v>118</v>
      </c>
      <c r="D925" t="s">
        <v>130</v>
      </c>
      <c r="E925" t="s">
        <v>1650</v>
      </c>
      <c r="F925" t="s">
        <v>72</v>
      </c>
      <c r="G925" t="s">
        <v>108</v>
      </c>
      <c r="H925" t="s">
        <v>1662</v>
      </c>
      <c r="I925">
        <v>1.1000000000000001</v>
      </c>
      <c r="J925">
        <v>1.39</v>
      </c>
      <c r="K925">
        <v>-1.4999999999999999E-2</v>
      </c>
    </row>
    <row r="926" spans="2:11" x14ac:dyDescent="0.25">
      <c r="B926" t="s">
        <v>3916</v>
      </c>
      <c r="C926" t="s">
        <v>118</v>
      </c>
      <c r="D926" t="s">
        <v>130</v>
      </c>
      <c r="E926" t="s">
        <v>1650</v>
      </c>
      <c r="F926" t="s">
        <v>72</v>
      </c>
      <c r="G926" t="s">
        <v>109</v>
      </c>
      <c r="H926" t="s">
        <v>1662</v>
      </c>
      <c r="I926">
        <v>1.08</v>
      </c>
      <c r="J926">
        <v>1.48</v>
      </c>
      <c r="K926">
        <v>-1.52E-2</v>
      </c>
    </row>
    <row r="927" spans="2:11" x14ac:dyDescent="0.25">
      <c r="B927" t="s">
        <v>3917</v>
      </c>
      <c r="C927" t="s">
        <v>118</v>
      </c>
      <c r="D927" t="s">
        <v>130</v>
      </c>
      <c r="E927" t="s">
        <v>1650</v>
      </c>
      <c r="F927" t="s">
        <v>72</v>
      </c>
      <c r="G927" t="s">
        <v>112</v>
      </c>
      <c r="H927" t="s">
        <v>1662</v>
      </c>
      <c r="I927">
        <v>1.1000000000000001</v>
      </c>
      <c r="J927">
        <v>1.47</v>
      </c>
      <c r="K927">
        <v>-1.7299999999999999E-2</v>
      </c>
    </row>
    <row r="928" spans="2:11" x14ac:dyDescent="0.25">
      <c r="B928" t="s">
        <v>3918</v>
      </c>
      <c r="C928" t="s">
        <v>118</v>
      </c>
      <c r="D928" t="s">
        <v>130</v>
      </c>
      <c r="E928" t="s">
        <v>1650</v>
      </c>
      <c r="F928" t="s">
        <v>72</v>
      </c>
      <c r="G928" t="s">
        <v>113</v>
      </c>
      <c r="H928" t="s">
        <v>1662</v>
      </c>
      <c r="I928">
        <v>1.1299999999999999</v>
      </c>
      <c r="J928">
        <v>1.44</v>
      </c>
      <c r="K928">
        <v>-1.66E-2</v>
      </c>
    </row>
    <row r="929" spans="2:11" x14ac:dyDescent="0.25">
      <c r="B929" t="s">
        <v>3919</v>
      </c>
      <c r="C929" t="s">
        <v>118</v>
      </c>
      <c r="D929" t="s">
        <v>130</v>
      </c>
      <c r="E929" t="s">
        <v>1650</v>
      </c>
      <c r="F929" t="s">
        <v>72</v>
      </c>
      <c r="G929" t="s">
        <v>114</v>
      </c>
      <c r="H929" t="s">
        <v>1662</v>
      </c>
      <c r="I929">
        <v>1.22</v>
      </c>
      <c r="J929">
        <v>1.45</v>
      </c>
      <c r="K929">
        <v>-8.1200000000000005E-3</v>
      </c>
    </row>
    <row r="930" spans="2:11" x14ac:dyDescent="0.25">
      <c r="B930" t="s">
        <v>3920</v>
      </c>
      <c r="C930" t="s">
        <v>118</v>
      </c>
      <c r="D930" t="s">
        <v>130</v>
      </c>
      <c r="E930" t="s">
        <v>1650</v>
      </c>
      <c r="F930" t="s">
        <v>72</v>
      </c>
      <c r="G930" t="s">
        <v>115</v>
      </c>
      <c r="H930" t="s">
        <v>1662</v>
      </c>
      <c r="I930">
        <v>1.02</v>
      </c>
      <c r="J930">
        <v>1.31</v>
      </c>
      <c r="K930">
        <v>-2.2800000000000001E-2</v>
      </c>
    </row>
    <row r="931" spans="2:11" x14ac:dyDescent="0.25">
      <c r="B931" t="s">
        <v>3921</v>
      </c>
      <c r="C931" t="s">
        <v>118</v>
      </c>
      <c r="D931" t="s">
        <v>130</v>
      </c>
      <c r="E931" t="s">
        <v>1650</v>
      </c>
      <c r="F931" t="s">
        <v>75</v>
      </c>
      <c r="G931" t="s">
        <v>104</v>
      </c>
      <c r="H931" t="s">
        <v>1662</v>
      </c>
      <c r="I931">
        <v>1.02</v>
      </c>
      <c r="J931">
        <v>1.02</v>
      </c>
      <c r="K931">
        <v>-1.32E-2</v>
      </c>
    </row>
    <row r="932" spans="2:11" x14ac:dyDescent="0.25">
      <c r="B932" t="s">
        <v>3922</v>
      </c>
      <c r="C932" t="s">
        <v>118</v>
      </c>
      <c r="D932" t="s">
        <v>130</v>
      </c>
      <c r="E932" t="s">
        <v>1650</v>
      </c>
      <c r="F932" t="s">
        <v>75</v>
      </c>
      <c r="G932" t="s">
        <v>105</v>
      </c>
      <c r="H932" t="s">
        <v>1662</v>
      </c>
      <c r="I932">
        <v>1.06</v>
      </c>
      <c r="J932">
        <v>1.08</v>
      </c>
      <c r="K932">
        <v>-1.2E-2</v>
      </c>
    </row>
    <row r="933" spans="2:11" x14ac:dyDescent="0.25">
      <c r="B933" t="s">
        <v>3923</v>
      </c>
      <c r="C933" t="s">
        <v>118</v>
      </c>
      <c r="D933" t="s">
        <v>130</v>
      </c>
      <c r="E933" t="s">
        <v>1650</v>
      </c>
      <c r="F933" t="s">
        <v>75</v>
      </c>
      <c r="G933" t="s">
        <v>107</v>
      </c>
      <c r="H933" t="s">
        <v>1662</v>
      </c>
      <c r="I933">
        <v>1.1299999999999999</v>
      </c>
      <c r="J933">
        <v>1.37</v>
      </c>
      <c r="K933">
        <v>-8.8800000000000007E-3</v>
      </c>
    </row>
    <row r="934" spans="2:11" x14ac:dyDescent="0.25">
      <c r="B934" t="s">
        <v>3924</v>
      </c>
      <c r="C934" t="s">
        <v>118</v>
      </c>
      <c r="D934" t="s">
        <v>130</v>
      </c>
      <c r="E934" t="s">
        <v>1650</v>
      </c>
      <c r="F934" t="s">
        <v>75</v>
      </c>
      <c r="G934" t="s">
        <v>108</v>
      </c>
      <c r="H934" t="s">
        <v>1662</v>
      </c>
      <c r="I934">
        <v>1.1299999999999999</v>
      </c>
      <c r="J934">
        <v>1.46</v>
      </c>
      <c r="K934">
        <v>-9.4599999999999997E-3</v>
      </c>
    </row>
    <row r="935" spans="2:11" x14ac:dyDescent="0.25">
      <c r="B935" t="s">
        <v>3925</v>
      </c>
      <c r="C935" t="s">
        <v>118</v>
      </c>
      <c r="D935" t="s">
        <v>130</v>
      </c>
      <c r="E935" t="s">
        <v>1650</v>
      </c>
      <c r="F935" t="s">
        <v>75</v>
      </c>
      <c r="G935" t="s">
        <v>109</v>
      </c>
      <c r="H935" t="s">
        <v>1662</v>
      </c>
      <c r="I935">
        <v>1.1200000000000001</v>
      </c>
      <c r="J935">
        <v>1.5</v>
      </c>
      <c r="K935">
        <v>-8.9999999999999993E-3</v>
      </c>
    </row>
    <row r="936" spans="2:11" x14ac:dyDescent="0.25">
      <c r="B936" t="s">
        <v>3926</v>
      </c>
      <c r="C936" t="s">
        <v>118</v>
      </c>
      <c r="D936" t="s">
        <v>130</v>
      </c>
      <c r="E936" t="s">
        <v>1650</v>
      </c>
      <c r="F936" t="s">
        <v>75</v>
      </c>
      <c r="G936" t="s">
        <v>112</v>
      </c>
      <c r="H936" t="s">
        <v>1662</v>
      </c>
      <c r="I936">
        <v>1.1299999999999999</v>
      </c>
      <c r="J936">
        <v>1.41</v>
      </c>
      <c r="K936">
        <v>-1.37E-2</v>
      </c>
    </row>
    <row r="937" spans="2:11" x14ac:dyDescent="0.25">
      <c r="B937" t="s">
        <v>3927</v>
      </c>
      <c r="C937" t="s">
        <v>118</v>
      </c>
      <c r="D937" t="s">
        <v>130</v>
      </c>
      <c r="E937" t="s">
        <v>1650</v>
      </c>
      <c r="F937" t="s">
        <v>75</v>
      </c>
      <c r="G937" t="s">
        <v>113</v>
      </c>
      <c r="H937" t="s">
        <v>1662</v>
      </c>
      <c r="I937">
        <v>1.1200000000000001</v>
      </c>
      <c r="J937">
        <v>1.38</v>
      </c>
      <c r="K937">
        <v>-1.37E-2</v>
      </c>
    </row>
    <row r="938" spans="2:11" x14ac:dyDescent="0.25">
      <c r="B938" t="s">
        <v>3928</v>
      </c>
      <c r="C938" t="s">
        <v>118</v>
      </c>
      <c r="D938" t="s">
        <v>130</v>
      </c>
      <c r="E938" t="s">
        <v>1650</v>
      </c>
      <c r="F938" t="s">
        <v>75</v>
      </c>
      <c r="G938" t="s">
        <v>114</v>
      </c>
      <c r="H938" t="s">
        <v>1662</v>
      </c>
      <c r="I938">
        <v>1.17</v>
      </c>
      <c r="J938">
        <v>1.35</v>
      </c>
      <c r="K938">
        <v>-4.2100000000000002E-3</v>
      </c>
    </row>
    <row r="939" spans="2:11" x14ac:dyDescent="0.25">
      <c r="B939" t="s">
        <v>3929</v>
      </c>
      <c r="C939" t="s">
        <v>118</v>
      </c>
      <c r="D939" t="s">
        <v>130</v>
      </c>
      <c r="E939" t="s">
        <v>1650</v>
      </c>
      <c r="F939" t="s">
        <v>75</v>
      </c>
      <c r="G939" t="s">
        <v>115</v>
      </c>
      <c r="H939" t="s">
        <v>1662</v>
      </c>
      <c r="I939">
        <v>1.05</v>
      </c>
      <c r="J939">
        <v>1.3</v>
      </c>
      <c r="K939">
        <v>-2.07E-2</v>
      </c>
    </row>
    <row r="940" spans="2:11" x14ac:dyDescent="0.25">
      <c r="B940" t="s">
        <v>3930</v>
      </c>
      <c r="C940" t="s">
        <v>118</v>
      </c>
      <c r="D940" t="s">
        <v>131</v>
      </c>
      <c r="E940" t="s">
        <v>1649</v>
      </c>
      <c r="F940" t="s">
        <v>72</v>
      </c>
      <c r="G940" t="s">
        <v>105</v>
      </c>
      <c r="H940" t="s">
        <v>1662</v>
      </c>
      <c r="I940">
        <v>1.02</v>
      </c>
      <c r="J940">
        <v>1.1499999999999999</v>
      </c>
      <c r="K940">
        <v>-2.0400000000000001E-2</v>
      </c>
    </row>
    <row r="941" spans="2:11" x14ac:dyDescent="0.25">
      <c r="B941" t="s">
        <v>3931</v>
      </c>
      <c r="C941" t="s">
        <v>118</v>
      </c>
      <c r="D941" t="s">
        <v>131</v>
      </c>
      <c r="E941" t="s">
        <v>1649</v>
      </c>
      <c r="F941" t="s">
        <v>72</v>
      </c>
      <c r="G941" t="s">
        <v>106</v>
      </c>
      <c r="H941" t="s">
        <v>1662</v>
      </c>
      <c r="I941">
        <v>1.01</v>
      </c>
      <c r="J941">
        <v>1.21</v>
      </c>
      <c r="K941">
        <v>-1.9900000000000001E-2</v>
      </c>
    </row>
    <row r="942" spans="2:11" x14ac:dyDescent="0.25">
      <c r="B942" t="s">
        <v>3932</v>
      </c>
      <c r="C942" t="s">
        <v>118</v>
      </c>
      <c r="D942" t="s">
        <v>131</v>
      </c>
      <c r="E942" t="s">
        <v>1649</v>
      </c>
      <c r="F942" t="s">
        <v>72</v>
      </c>
      <c r="G942" t="s">
        <v>107</v>
      </c>
      <c r="H942" t="s">
        <v>1662</v>
      </c>
      <c r="I942">
        <v>1.08</v>
      </c>
      <c r="J942">
        <v>1.57</v>
      </c>
      <c r="K942">
        <v>-1.9199999999999998E-2</v>
      </c>
    </row>
    <row r="943" spans="2:11" x14ac:dyDescent="0.25">
      <c r="B943" t="s">
        <v>3933</v>
      </c>
      <c r="C943" t="s">
        <v>118</v>
      </c>
      <c r="D943" t="s">
        <v>131</v>
      </c>
      <c r="E943" t="s">
        <v>1649</v>
      </c>
      <c r="F943" t="s">
        <v>72</v>
      </c>
      <c r="G943" t="s">
        <v>109</v>
      </c>
      <c r="H943" t="s">
        <v>1662</v>
      </c>
      <c r="I943">
        <v>1.07</v>
      </c>
      <c r="J943">
        <v>1.5</v>
      </c>
      <c r="K943">
        <v>-2.1399999999999999E-2</v>
      </c>
    </row>
    <row r="944" spans="2:11" x14ac:dyDescent="0.25">
      <c r="B944" t="s">
        <v>3934</v>
      </c>
      <c r="C944" t="s">
        <v>118</v>
      </c>
      <c r="D944" t="s">
        <v>131</v>
      </c>
      <c r="E944" t="s">
        <v>1649</v>
      </c>
      <c r="F944" t="s">
        <v>72</v>
      </c>
      <c r="G944" t="s">
        <v>113</v>
      </c>
      <c r="H944" t="s">
        <v>1662</v>
      </c>
      <c r="I944">
        <v>1.0900000000000001</v>
      </c>
      <c r="J944">
        <v>1.39</v>
      </c>
      <c r="K944">
        <v>-2.2800000000000001E-2</v>
      </c>
    </row>
    <row r="945" spans="2:11" x14ac:dyDescent="0.25">
      <c r="B945" t="s">
        <v>3935</v>
      </c>
      <c r="C945" t="s">
        <v>118</v>
      </c>
      <c r="D945" t="s">
        <v>131</v>
      </c>
      <c r="E945" t="s">
        <v>1649</v>
      </c>
      <c r="F945" t="s">
        <v>72</v>
      </c>
      <c r="G945" t="s">
        <v>114</v>
      </c>
      <c r="H945" t="s">
        <v>1662</v>
      </c>
      <c r="I945">
        <v>1.22</v>
      </c>
      <c r="J945">
        <v>1.62</v>
      </c>
      <c r="K945">
        <v>-1.38E-2</v>
      </c>
    </row>
    <row r="946" spans="2:11" x14ac:dyDescent="0.25">
      <c r="B946" t="s">
        <v>3936</v>
      </c>
      <c r="C946" t="s">
        <v>118</v>
      </c>
      <c r="D946" t="s">
        <v>131</v>
      </c>
      <c r="E946" t="s">
        <v>1649</v>
      </c>
      <c r="F946" t="s">
        <v>75</v>
      </c>
      <c r="G946" t="s">
        <v>105</v>
      </c>
      <c r="H946" t="s">
        <v>1662</v>
      </c>
      <c r="I946">
        <v>1.01</v>
      </c>
      <c r="J946">
        <v>1.2</v>
      </c>
      <c r="K946">
        <v>-1.89E-2</v>
      </c>
    </row>
    <row r="947" spans="2:11" x14ac:dyDescent="0.25">
      <c r="B947" t="s">
        <v>3937</v>
      </c>
      <c r="C947" t="s">
        <v>118</v>
      </c>
      <c r="D947" t="s">
        <v>131</v>
      </c>
      <c r="E947" t="s">
        <v>1649</v>
      </c>
      <c r="F947" t="s">
        <v>75</v>
      </c>
      <c r="G947" t="s">
        <v>106</v>
      </c>
      <c r="H947" t="s">
        <v>1662</v>
      </c>
      <c r="I947">
        <v>1.03</v>
      </c>
      <c r="J947">
        <v>1.17</v>
      </c>
      <c r="K947">
        <v>-1.7000000000000001E-2</v>
      </c>
    </row>
    <row r="948" spans="2:11" x14ac:dyDescent="0.25">
      <c r="B948" t="s">
        <v>3938</v>
      </c>
      <c r="C948" t="s">
        <v>118</v>
      </c>
      <c r="D948" t="s">
        <v>131</v>
      </c>
      <c r="E948" t="s">
        <v>1649</v>
      </c>
      <c r="F948" t="s">
        <v>75</v>
      </c>
      <c r="G948" t="s">
        <v>107</v>
      </c>
      <c r="H948" t="s">
        <v>1662</v>
      </c>
      <c r="I948">
        <v>1.1399999999999999</v>
      </c>
      <c r="J948">
        <v>1.44</v>
      </c>
      <c r="K948">
        <v>-1.5800000000000002E-2</v>
      </c>
    </row>
    <row r="949" spans="2:11" x14ac:dyDescent="0.25">
      <c r="B949" t="s">
        <v>3939</v>
      </c>
      <c r="C949" t="s">
        <v>118</v>
      </c>
      <c r="D949" t="s">
        <v>131</v>
      </c>
      <c r="E949" t="s">
        <v>1649</v>
      </c>
      <c r="F949" t="s">
        <v>75</v>
      </c>
      <c r="G949" t="s">
        <v>109</v>
      </c>
      <c r="H949" t="s">
        <v>1662</v>
      </c>
      <c r="I949">
        <v>1.1100000000000001</v>
      </c>
      <c r="J949">
        <v>1.46</v>
      </c>
      <c r="K949">
        <v>-0.02</v>
      </c>
    </row>
    <row r="950" spans="2:11" x14ac:dyDescent="0.25">
      <c r="B950" t="s">
        <v>3940</v>
      </c>
      <c r="C950" t="s">
        <v>118</v>
      </c>
      <c r="D950" t="s">
        <v>131</v>
      </c>
      <c r="E950" t="s">
        <v>1649</v>
      </c>
      <c r="F950" t="s">
        <v>75</v>
      </c>
      <c r="G950" t="s">
        <v>113</v>
      </c>
      <c r="H950" t="s">
        <v>1662</v>
      </c>
      <c r="I950">
        <v>1.02</v>
      </c>
      <c r="J950">
        <v>1.17</v>
      </c>
      <c r="K950">
        <v>-2.4400000000000002E-2</v>
      </c>
    </row>
    <row r="951" spans="2:11" x14ac:dyDescent="0.25">
      <c r="B951" t="s">
        <v>3941</v>
      </c>
      <c r="C951" t="s">
        <v>118</v>
      </c>
      <c r="D951" t="s">
        <v>131</v>
      </c>
      <c r="E951" t="s">
        <v>1649</v>
      </c>
      <c r="F951" t="s">
        <v>75</v>
      </c>
      <c r="G951" t="s">
        <v>114</v>
      </c>
      <c r="H951" t="s">
        <v>1662</v>
      </c>
      <c r="I951">
        <v>1.1200000000000001</v>
      </c>
      <c r="J951">
        <v>1.31</v>
      </c>
      <c r="K951">
        <v>-1.34E-2</v>
      </c>
    </row>
    <row r="952" spans="2:11" x14ac:dyDescent="0.25">
      <c r="B952" t="s">
        <v>3942</v>
      </c>
      <c r="C952" t="s">
        <v>118</v>
      </c>
      <c r="D952" t="s">
        <v>131</v>
      </c>
      <c r="E952" t="s">
        <v>1650</v>
      </c>
      <c r="F952" t="s">
        <v>72</v>
      </c>
      <c r="G952" t="s">
        <v>105</v>
      </c>
      <c r="H952" t="s">
        <v>1662</v>
      </c>
      <c r="I952">
        <v>1.01</v>
      </c>
      <c r="J952">
        <v>1.19</v>
      </c>
      <c r="K952">
        <v>-1.5599999999999999E-2</v>
      </c>
    </row>
    <row r="953" spans="2:11" x14ac:dyDescent="0.25">
      <c r="B953" t="s">
        <v>3943</v>
      </c>
      <c r="C953" t="s">
        <v>118</v>
      </c>
      <c r="D953" t="s">
        <v>131</v>
      </c>
      <c r="E953" t="s">
        <v>1650</v>
      </c>
      <c r="F953" t="s">
        <v>72</v>
      </c>
      <c r="G953" t="s">
        <v>106</v>
      </c>
      <c r="H953" t="s">
        <v>1662</v>
      </c>
      <c r="I953">
        <v>1.02</v>
      </c>
      <c r="J953">
        <v>1.1200000000000001</v>
      </c>
      <c r="K953">
        <v>-1.11E-2</v>
      </c>
    </row>
    <row r="954" spans="2:11" x14ac:dyDescent="0.25">
      <c r="B954" t="s">
        <v>3944</v>
      </c>
      <c r="C954" t="s">
        <v>118</v>
      </c>
      <c r="D954" t="s">
        <v>131</v>
      </c>
      <c r="E954" t="s">
        <v>1650</v>
      </c>
      <c r="F954" t="s">
        <v>72</v>
      </c>
      <c r="G954" t="s">
        <v>107</v>
      </c>
      <c r="H954" t="s">
        <v>1662</v>
      </c>
      <c r="I954">
        <v>1.0900000000000001</v>
      </c>
      <c r="J954">
        <v>1.36</v>
      </c>
      <c r="K954">
        <v>-1.2500000000000001E-2</v>
      </c>
    </row>
    <row r="955" spans="2:11" x14ac:dyDescent="0.25">
      <c r="B955" t="s">
        <v>3945</v>
      </c>
      <c r="C955" t="s">
        <v>118</v>
      </c>
      <c r="D955" t="s">
        <v>131</v>
      </c>
      <c r="E955" t="s">
        <v>1650</v>
      </c>
      <c r="F955" t="s">
        <v>72</v>
      </c>
      <c r="G955" t="s">
        <v>109</v>
      </c>
      <c r="H955" t="s">
        <v>1662</v>
      </c>
      <c r="I955">
        <v>1.07</v>
      </c>
      <c r="J955">
        <v>1.42</v>
      </c>
      <c r="K955">
        <v>-1.4999999999999999E-2</v>
      </c>
    </row>
    <row r="956" spans="2:11" x14ac:dyDescent="0.25">
      <c r="B956" t="s">
        <v>3946</v>
      </c>
      <c r="C956" t="s">
        <v>118</v>
      </c>
      <c r="D956" t="s">
        <v>131</v>
      </c>
      <c r="E956" t="s">
        <v>1650</v>
      </c>
      <c r="F956" t="s">
        <v>72</v>
      </c>
      <c r="G956" t="s">
        <v>113</v>
      </c>
      <c r="H956" t="s">
        <v>1662</v>
      </c>
      <c r="I956">
        <v>1.1299999999999999</v>
      </c>
      <c r="J956">
        <v>1.43</v>
      </c>
      <c r="K956">
        <v>-1.7399999999999999E-2</v>
      </c>
    </row>
    <row r="957" spans="2:11" x14ac:dyDescent="0.25">
      <c r="B957" t="s">
        <v>3947</v>
      </c>
      <c r="C957" t="s">
        <v>118</v>
      </c>
      <c r="D957" t="s">
        <v>131</v>
      </c>
      <c r="E957" t="s">
        <v>1650</v>
      </c>
      <c r="F957" t="s">
        <v>72</v>
      </c>
      <c r="G957" t="s">
        <v>114</v>
      </c>
      <c r="H957" t="s">
        <v>1662</v>
      </c>
      <c r="I957">
        <v>1.22</v>
      </c>
      <c r="J957">
        <v>1.45</v>
      </c>
      <c r="K957">
        <v>-8.3099999999999997E-3</v>
      </c>
    </row>
    <row r="958" spans="2:11" x14ac:dyDescent="0.25">
      <c r="B958" t="s">
        <v>3948</v>
      </c>
      <c r="C958" t="s">
        <v>118</v>
      </c>
      <c r="D958" t="s">
        <v>131</v>
      </c>
      <c r="E958" t="s">
        <v>1650</v>
      </c>
      <c r="F958" t="s">
        <v>75</v>
      </c>
      <c r="G958" t="s">
        <v>105</v>
      </c>
      <c r="H958" t="s">
        <v>1662</v>
      </c>
      <c r="I958">
        <v>1.07</v>
      </c>
      <c r="J958">
        <v>1.08</v>
      </c>
      <c r="K958">
        <v>-1.18E-2</v>
      </c>
    </row>
    <row r="959" spans="2:11" x14ac:dyDescent="0.25">
      <c r="B959" t="s">
        <v>3949</v>
      </c>
      <c r="C959" t="s">
        <v>118</v>
      </c>
      <c r="D959" t="s">
        <v>131</v>
      </c>
      <c r="E959" t="s">
        <v>1650</v>
      </c>
      <c r="F959" t="s">
        <v>75</v>
      </c>
      <c r="G959" t="s">
        <v>106</v>
      </c>
      <c r="H959" t="s">
        <v>1662</v>
      </c>
      <c r="I959">
        <v>1.1100000000000001</v>
      </c>
      <c r="J959">
        <v>1.25</v>
      </c>
      <c r="K959">
        <v>-3.6099999999999999E-3</v>
      </c>
    </row>
    <row r="960" spans="2:11" x14ac:dyDescent="0.25">
      <c r="B960" t="s">
        <v>3950</v>
      </c>
      <c r="C960" t="s">
        <v>118</v>
      </c>
      <c r="D960" t="s">
        <v>131</v>
      </c>
      <c r="E960" t="s">
        <v>1650</v>
      </c>
      <c r="F960" t="s">
        <v>75</v>
      </c>
      <c r="G960" t="s">
        <v>107</v>
      </c>
      <c r="H960" t="s">
        <v>1662</v>
      </c>
      <c r="I960">
        <v>1.1399999999999999</v>
      </c>
      <c r="J960">
        <v>1.4</v>
      </c>
      <c r="K960">
        <v>-8.8100000000000001E-3</v>
      </c>
    </row>
    <row r="961" spans="2:11" x14ac:dyDescent="0.25">
      <c r="B961" t="s">
        <v>3951</v>
      </c>
      <c r="C961" t="s">
        <v>118</v>
      </c>
      <c r="D961" t="s">
        <v>131</v>
      </c>
      <c r="E961" t="s">
        <v>1650</v>
      </c>
      <c r="F961" t="s">
        <v>75</v>
      </c>
      <c r="G961" t="s">
        <v>109</v>
      </c>
      <c r="H961" t="s">
        <v>1662</v>
      </c>
      <c r="I961">
        <v>1.03</v>
      </c>
      <c r="J961">
        <v>1.1499999999999999</v>
      </c>
      <c r="K961">
        <v>-9.6100000000000005E-3</v>
      </c>
    </row>
    <row r="962" spans="2:11" x14ac:dyDescent="0.25">
      <c r="B962" t="s">
        <v>3952</v>
      </c>
      <c r="C962" t="s">
        <v>118</v>
      </c>
      <c r="D962" t="s">
        <v>131</v>
      </c>
      <c r="E962" t="s">
        <v>1650</v>
      </c>
      <c r="F962" t="s">
        <v>75</v>
      </c>
      <c r="G962" t="s">
        <v>113</v>
      </c>
      <c r="H962" t="s">
        <v>1662</v>
      </c>
      <c r="I962">
        <v>1.1000000000000001</v>
      </c>
      <c r="J962">
        <v>1.32</v>
      </c>
      <c r="K962">
        <v>-1.4E-2</v>
      </c>
    </row>
    <row r="963" spans="2:11" x14ac:dyDescent="0.25">
      <c r="B963" t="s">
        <v>3953</v>
      </c>
      <c r="C963" t="s">
        <v>118</v>
      </c>
      <c r="D963" t="s">
        <v>131</v>
      </c>
      <c r="E963" t="s">
        <v>1650</v>
      </c>
      <c r="F963" t="s">
        <v>75</v>
      </c>
      <c r="G963" t="s">
        <v>114</v>
      </c>
      <c r="H963" t="s">
        <v>1662</v>
      </c>
      <c r="I963">
        <v>1.1499999999999999</v>
      </c>
      <c r="J963">
        <v>1.3</v>
      </c>
      <c r="K963">
        <v>-4.3E-3</v>
      </c>
    </row>
    <row r="964" spans="2:11" x14ac:dyDescent="0.25">
      <c r="B964" t="s">
        <v>3954</v>
      </c>
      <c r="C964" t="s">
        <v>118</v>
      </c>
      <c r="D964" t="s">
        <v>129</v>
      </c>
      <c r="E964" t="s">
        <v>1663</v>
      </c>
      <c r="F964" t="s">
        <v>72</v>
      </c>
      <c r="G964" t="s">
        <v>48</v>
      </c>
      <c r="H964" t="s">
        <v>1662</v>
      </c>
      <c r="I964">
        <v>0.96</v>
      </c>
      <c r="J964">
        <v>1.04</v>
      </c>
      <c r="K964">
        <v>-2.4299999999999999E-2</v>
      </c>
    </row>
    <row r="965" spans="2:11" x14ac:dyDescent="0.25">
      <c r="B965" t="s">
        <v>3955</v>
      </c>
      <c r="C965" t="s">
        <v>118</v>
      </c>
      <c r="D965" t="s">
        <v>129</v>
      </c>
      <c r="E965" t="s">
        <v>1663</v>
      </c>
      <c r="F965" t="s">
        <v>72</v>
      </c>
      <c r="G965" t="s">
        <v>101</v>
      </c>
      <c r="H965" t="s">
        <v>1662</v>
      </c>
      <c r="I965">
        <v>1.08</v>
      </c>
      <c r="J965">
        <v>1.46</v>
      </c>
      <c r="K965">
        <v>-2.1999999999999999E-2</v>
      </c>
    </row>
    <row r="966" spans="2:11" x14ac:dyDescent="0.25">
      <c r="B966" t="s">
        <v>3956</v>
      </c>
      <c r="C966" t="s">
        <v>118</v>
      </c>
      <c r="D966" t="s">
        <v>129</v>
      </c>
      <c r="E966" t="s">
        <v>1663</v>
      </c>
      <c r="F966" t="s">
        <v>72</v>
      </c>
      <c r="G966" t="s">
        <v>102</v>
      </c>
      <c r="H966" t="s">
        <v>1662</v>
      </c>
      <c r="I966">
        <v>1.01</v>
      </c>
      <c r="J966">
        <v>1</v>
      </c>
      <c r="K966">
        <v>-2.2599999999999999E-2</v>
      </c>
    </row>
    <row r="967" spans="2:11" x14ac:dyDescent="0.25">
      <c r="B967" t="s">
        <v>3957</v>
      </c>
      <c r="C967" t="s">
        <v>118</v>
      </c>
      <c r="D967" t="s">
        <v>129</v>
      </c>
      <c r="E967" t="s">
        <v>1663</v>
      </c>
      <c r="F967" t="s">
        <v>72</v>
      </c>
      <c r="G967" t="s">
        <v>103</v>
      </c>
      <c r="H967" t="s">
        <v>1662</v>
      </c>
      <c r="I967">
        <v>1.1100000000000001</v>
      </c>
      <c r="J967">
        <v>1.49</v>
      </c>
      <c r="K967">
        <v>-1.7899999999999999E-2</v>
      </c>
    </row>
    <row r="968" spans="2:11" x14ac:dyDescent="0.25">
      <c r="B968" t="s">
        <v>3958</v>
      </c>
      <c r="C968" t="s">
        <v>118</v>
      </c>
      <c r="D968" t="s">
        <v>129</v>
      </c>
      <c r="E968" t="s">
        <v>1663</v>
      </c>
      <c r="F968" t="s">
        <v>72</v>
      </c>
      <c r="G968" t="s">
        <v>104</v>
      </c>
      <c r="H968" t="s">
        <v>1662</v>
      </c>
      <c r="I968">
        <v>0.96</v>
      </c>
      <c r="J968">
        <v>1.04</v>
      </c>
      <c r="K968">
        <v>-2.46E-2</v>
      </c>
    </row>
    <row r="969" spans="2:11" x14ac:dyDescent="0.25">
      <c r="B969" t="s">
        <v>3959</v>
      </c>
      <c r="C969" t="s">
        <v>118</v>
      </c>
      <c r="D969" t="s">
        <v>129</v>
      </c>
      <c r="E969" t="s">
        <v>1663</v>
      </c>
      <c r="F969" t="s">
        <v>72</v>
      </c>
      <c r="G969" t="s">
        <v>110</v>
      </c>
      <c r="H969" t="s">
        <v>1662</v>
      </c>
      <c r="I969">
        <v>1.18</v>
      </c>
      <c r="J969">
        <v>1.7</v>
      </c>
      <c r="K969">
        <v>-1.95E-2</v>
      </c>
    </row>
    <row r="970" spans="2:11" x14ac:dyDescent="0.25">
      <c r="B970" t="s">
        <v>3960</v>
      </c>
      <c r="C970" t="s">
        <v>118</v>
      </c>
      <c r="D970" t="s">
        <v>129</v>
      </c>
      <c r="E970" t="s">
        <v>1663</v>
      </c>
      <c r="F970" t="s">
        <v>72</v>
      </c>
      <c r="G970" t="s">
        <v>111</v>
      </c>
      <c r="H970" t="s">
        <v>1662</v>
      </c>
      <c r="I970">
        <v>1.1499999999999999</v>
      </c>
      <c r="J970">
        <v>1.74</v>
      </c>
      <c r="K970">
        <v>-2.0500000000000001E-2</v>
      </c>
    </row>
    <row r="971" spans="2:11" x14ac:dyDescent="0.25">
      <c r="B971" t="s">
        <v>3961</v>
      </c>
      <c r="C971" t="s">
        <v>118</v>
      </c>
      <c r="D971" t="s">
        <v>129</v>
      </c>
      <c r="E971" t="s">
        <v>1663</v>
      </c>
      <c r="F971" t="s">
        <v>72</v>
      </c>
      <c r="G971" t="s">
        <v>112</v>
      </c>
      <c r="H971" t="s">
        <v>1662</v>
      </c>
      <c r="I971">
        <v>1.18</v>
      </c>
      <c r="J971">
        <v>1.74</v>
      </c>
      <c r="K971">
        <v>-1.9E-2</v>
      </c>
    </row>
    <row r="972" spans="2:11" x14ac:dyDescent="0.25">
      <c r="B972" t="s">
        <v>3962</v>
      </c>
      <c r="C972" t="s">
        <v>118</v>
      </c>
      <c r="D972" t="s">
        <v>129</v>
      </c>
      <c r="E972" t="s">
        <v>1663</v>
      </c>
      <c r="F972" t="s">
        <v>72</v>
      </c>
      <c r="G972" t="s">
        <v>115</v>
      </c>
      <c r="H972" t="s">
        <v>1662</v>
      </c>
      <c r="I972">
        <v>1.03</v>
      </c>
      <c r="J972">
        <v>1.35</v>
      </c>
      <c r="K972">
        <v>-2.4299999999999999E-2</v>
      </c>
    </row>
    <row r="973" spans="2:11" x14ac:dyDescent="0.25">
      <c r="B973" t="s">
        <v>3963</v>
      </c>
      <c r="C973" t="s">
        <v>118</v>
      </c>
      <c r="D973" t="s">
        <v>129</v>
      </c>
      <c r="E973" t="s">
        <v>1663</v>
      </c>
      <c r="F973" t="s">
        <v>75</v>
      </c>
      <c r="G973" t="s">
        <v>48</v>
      </c>
      <c r="H973" t="s">
        <v>1662</v>
      </c>
      <c r="I973">
        <v>0.98</v>
      </c>
      <c r="J973">
        <v>1.04</v>
      </c>
      <c r="K973">
        <v>-2.4199999999999999E-2</v>
      </c>
    </row>
    <row r="974" spans="2:11" x14ac:dyDescent="0.25">
      <c r="B974" t="s">
        <v>3964</v>
      </c>
      <c r="C974" t="s">
        <v>118</v>
      </c>
      <c r="D974" t="s">
        <v>129</v>
      </c>
      <c r="E974" t="s">
        <v>1663</v>
      </c>
      <c r="F974" t="s">
        <v>75</v>
      </c>
      <c r="G974" t="s">
        <v>101</v>
      </c>
      <c r="H974" t="s">
        <v>1662</v>
      </c>
      <c r="I974">
        <v>1.0900000000000001</v>
      </c>
      <c r="J974">
        <v>1.96</v>
      </c>
      <c r="K974">
        <v>-2.4199999999999999E-2</v>
      </c>
    </row>
    <row r="975" spans="2:11" x14ac:dyDescent="0.25">
      <c r="B975" t="s">
        <v>3965</v>
      </c>
      <c r="C975" t="s">
        <v>118</v>
      </c>
      <c r="D975" t="s">
        <v>129</v>
      </c>
      <c r="E975" t="s">
        <v>1663</v>
      </c>
      <c r="F975" t="s">
        <v>75</v>
      </c>
      <c r="G975" t="s">
        <v>102</v>
      </c>
      <c r="H975" t="s">
        <v>1662</v>
      </c>
      <c r="I975">
        <v>0.96</v>
      </c>
      <c r="J975">
        <v>1.02</v>
      </c>
      <c r="K975">
        <v>-2.35E-2</v>
      </c>
    </row>
    <row r="976" spans="2:11" x14ac:dyDescent="0.25">
      <c r="B976" t="s">
        <v>3966</v>
      </c>
      <c r="C976" t="s">
        <v>118</v>
      </c>
      <c r="D976" t="s">
        <v>129</v>
      </c>
      <c r="E976" t="s">
        <v>1663</v>
      </c>
      <c r="F976" t="s">
        <v>75</v>
      </c>
      <c r="G976" t="s">
        <v>103</v>
      </c>
      <c r="H976" t="s">
        <v>1662</v>
      </c>
      <c r="I976">
        <v>1.07</v>
      </c>
      <c r="J976">
        <v>1.3</v>
      </c>
      <c r="K976">
        <v>-1.7999999999999999E-2</v>
      </c>
    </row>
    <row r="977" spans="2:11" x14ac:dyDescent="0.25">
      <c r="B977" t="s">
        <v>3967</v>
      </c>
      <c r="C977" t="s">
        <v>118</v>
      </c>
      <c r="D977" t="s">
        <v>129</v>
      </c>
      <c r="E977" t="s">
        <v>1663</v>
      </c>
      <c r="F977" t="s">
        <v>75</v>
      </c>
      <c r="G977" t="s">
        <v>104</v>
      </c>
      <c r="H977" t="s">
        <v>1662</v>
      </c>
      <c r="I977">
        <v>0.95</v>
      </c>
      <c r="J977">
        <v>1</v>
      </c>
      <c r="K977">
        <v>-2.46E-2</v>
      </c>
    </row>
    <row r="978" spans="2:11" x14ac:dyDescent="0.25">
      <c r="B978" t="s">
        <v>3968</v>
      </c>
      <c r="C978" t="s">
        <v>118</v>
      </c>
      <c r="D978" t="s">
        <v>129</v>
      </c>
      <c r="E978" t="s">
        <v>1663</v>
      </c>
      <c r="F978" t="s">
        <v>75</v>
      </c>
      <c r="G978" t="s">
        <v>110</v>
      </c>
      <c r="H978" t="s">
        <v>1662</v>
      </c>
      <c r="I978">
        <v>1.1399999999999999</v>
      </c>
      <c r="J978">
        <v>1.44</v>
      </c>
      <c r="K978">
        <v>-1.9E-2</v>
      </c>
    </row>
    <row r="979" spans="2:11" x14ac:dyDescent="0.25">
      <c r="B979" t="s">
        <v>3969</v>
      </c>
      <c r="C979" t="s">
        <v>118</v>
      </c>
      <c r="D979" t="s">
        <v>129</v>
      </c>
      <c r="E979" t="s">
        <v>1663</v>
      </c>
      <c r="F979" t="s">
        <v>75</v>
      </c>
      <c r="G979" t="s">
        <v>111</v>
      </c>
      <c r="H979" t="s">
        <v>1662</v>
      </c>
      <c r="I979">
        <v>1.1100000000000001</v>
      </c>
      <c r="J979">
        <v>1.46</v>
      </c>
      <c r="K979">
        <v>-2.01E-2</v>
      </c>
    </row>
    <row r="980" spans="2:11" x14ac:dyDescent="0.25">
      <c r="B980" t="s">
        <v>3970</v>
      </c>
      <c r="C980" t="s">
        <v>118</v>
      </c>
      <c r="D980" t="s">
        <v>129</v>
      </c>
      <c r="E980" t="s">
        <v>1663</v>
      </c>
      <c r="F980" t="s">
        <v>75</v>
      </c>
      <c r="G980" t="s">
        <v>112</v>
      </c>
      <c r="H980" t="s">
        <v>1662</v>
      </c>
      <c r="I980">
        <v>0.96</v>
      </c>
      <c r="J980">
        <v>1.01</v>
      </c>
      <c r="K980">
        <v>-2.0299999999999999E-2</v>
      </c>
    </row>
    <row r="981" spans="2:11" x14ac:dyDescent="0.25">
      <c r="B981" t="s">
        <v>3971</v>
      </c>
      <c r="C981" t="s">
        <v>118</v>
      </c>
      <c r="D981" t="s">
        <v>129</v>
      </c>
      <c r="E981" t="s">
        <v>1663</v>
      </c>
      <c r="F981" t="s">
        <v>75</v>
      </c>
      <c r="G981" t="s">
        <v>115</v>
      </c>
      <c r="H981" t="s">
        <v>1662</v>
      </c>
      <c r="I981">
        <v>1.02</v>
      </c>
      <c r="J981">
        <v>1.28</v>
      </c>
      <c r="K981">
        <v>-2.1700000000000001E-2</v>
      </c>
    </row>
    <row r="982" spans="2:11" x14ac:dyDescent="0.25">
      <c r="B982" t="s">
        <v>3972</v>
      </c>
      <c r="C982" t="s">
        <v>118</v>
      </c>
      <c r="D982" t="s">
        <v>130</v>
      </c>
      <c r="E982" t="s">
        <v>1663</v>
      </c>
      <c r="F982" t="s">
        <v>72</v>
      </c>
      <c r="G982" t="s">
        <v>104</v>
      </c>
      <c r="H982" t="s">
        <v>1662</v>
      </c>
      <c r="I982">
        <v>1.01</v>
      </c>
      <c r="J982">
        <v>1.37</v>
      </c>
      <c r="K982">
        <v>-2.46E-2</v>
      </c>
    </row>
    <row r="983" spans="2:11" x14ac:dyDescent="0.25">
      <c r="B983" t="s">
        <v>3973</v>
      </c>
      <c r="C983" t="s">
        <v>118</v>
      </c>
      <c r="D983" t="s">
        <v>130</v>
      </c>
      <c r="E983" t="s">
        <v>1663</v>
      </c>
      <c r="F983" t="s">
        <v>72</v>
      </c>
      <c r="G983" t="s">
        <v>105</v>
      </c>
      <c r="H983" t="s">
        <v>1662</v>
      </c>
      <c r="I983">
        <v>1.03</v>
      </c>
      <c r="J983">
        <v>1.17</v>
      </c>
      <c r="K983">
        <v>-1.6199999999999999E-2</v>
      </c>
    </row>
    <row r="984" spans="2:11" x14ac:dyDescent="0.25">
      <c r="B984" t="s">
        <v>3974</v>
      </c>
      <c r="C984" t="s">
        <v>118</v>
      </c>
      <c r="D984" t="s">
        <v>130</v>
      </c>
      <c r="E984" t="s">
        <v>1663</v>
      </c>
      <c r="F984" t="s">
        <v>72</v>
      </c>
      <c r="G984" t="s">
        <v>107</v>
      </c>
      <c r="H984" t="s">
        <v>1662</v>
      </c>
      <c r="I984">
        <v>1.17</v>
      </c>
      <c r="J984">
        <v>1.56</v>
      </c>
      <c r="K984">
        <v>-1.5699999999999999E-2</v>
      </c>
    </row>
    <row r="985" spans="2:11" x14ac:dyDescent="0.25">
      <c r="B985" t="s">
        <v>3975</v>
      </c>
      <c r="C985" t="s">
        <v>118</v>
      </c>
      <c r="D985" t="s">
        <v>130</v>
      </c>
      <c r="E985" t="s">
        <v>1663</v>
      </c>
      <c r="F985" t="s">
        <v>72</v>
      </c>
      <c r="G985" t="s">
        <v>108</v>
      </c>
      <c r="H985" t="s">
        <v>1662</v>
      </c>
      <c r="I985">
        <v>1.18</v>
      </c>
      <c r="J985">
        <v>1.63</v>
      </c>
      <c r="K985">
        <v>-1.6500000000000001E-2</v>
      </c>
    </row>
    <row r="986" spans="2:11" x14ac:dyDescent="0.25">
      <c r="B986" t="s">
        <v>3976</v>
      </c>
      <c r="C986" t="s">
        <v>118</v>
      </c>
      <c r="D986" t="s">
        <v>130</v>
      </c>
      <c r="E986" t="s">
        <v>1663</v>
      </c>
      <c r="F986" t="s">
        <v>72</v>
      </c>
      <c r="G986" t="s">
        <v>109</v>
      </c>
      <c r="H986" t="s">
        <v>1662</v>
      </c>
      <c r="I986">
        <v>1.19</v>
      </c>
      <c r="J986">
        <v>1.75</v>
      </c>
      <c r="K986">
        <v>-1.78E-2</v>
      </c>
    </row>
    <row r="987" spans="2:11" x14ac:dyDescent="0.25">
      <c r="B987" t="s">
        <v>3977</v>
      </c>
      <c r="C987" t="s">
        <v>118</v>
      </c>
      <c r="D987" t="s">
        <v>130</v>
      </c>
      <c r="E987" t="s">
        <v>1663</v>
      </c>
      <c r="F987" t="s">
        <v>72</v>
      </c>
      <c r="G987" t="s">
        <v>112</v>
      </c>
      <c r="H987" t="s">
        <v>1662</v>
      </c>
      <c r="I987">
        <v>1.2</v>
      </c>
      <c r="J987">
        <v>1.8</v>
      </c>
      <c r="K987">
        <v>-1.9E-2</v>
      </c>
    </row>
    <row r="988" spans="2:11" x14ac:dyDescent="0.25">
      <c r="B988" t="s">
        <v>3978</v>
      </c>
      <c r="C988" t="s">
        <v>118</v>
      </c>
      <c r="D988" t="s">
        <v>130</v>
      </c>
      <c r="E988" t="s">
        <v>1663</v>
      </c>
      <c r="F988" t="s">
        <v>72</v>
      </c>
      <c r="G988" t="s">
        <v>113</v>
      </c>
      <c r="H988" t="s">
        <v>1662</v>
      </c>
      <c r="I988">
        <v>1.24</v>
      </c>
      <c r="J988">
        <v>1.76</v>
      </c>
      <c r="K988">
        <v>-1.8200000000000001E-2</v>
      </c>
    </row>
    <row r="989" spans="2:11" x14ac:dyDescent="0.25">
      <c r="B989" t="s">
        <v>3979</v>
      </c>
      <c r="C989" t="s">
        <v>118</v>
      </c>
      <c r="D989" t="s">
        <v>130</v>
      </c>
      <c r="E989" t="s">
        <v>1663</v>
      </c>
      <c r="F989" t="s">
        <v>72</v>
      </c>
      <c r="G989" t="s">
        <v>114</v>
      </c>
      <c r="H989" t="s">
        <v>1662</v>
      </c>
      <c r="I989">
        <v>1.36</v>
      </c>
      <c r="J989">
        <v>1.74</v>
      </c>
      <c r="K989">
        <v>-1.1599999999999999E-2</v>
      </c>
    </row>
    <row r="990" spans="2:11" x14ac:dyDescent="0.25">
      <c r="B990" t="s">
        <v>3980</v>
      </c>
      <c r="C990" t="s">
        <v>118</v>
      </c>
      <c r="D990" t="s">
        <v>130</v>
      </c>
      <c r="E990" t="s">
        <v>1663</v>
      </c>
      <c r="F990" t="s">
        <v>72</v>
      </c>
      <c r="G990" t="s">
        <v>115</v>
      </c>
      <c r="H990" t="s">
        <v>1662</v>
      </c>
      <c r="I990">
        <v>1.08</v>
      </c>
      <c r="J990">
        <v>1.6</v>
      </c>
      <c r="K990">
        <v>-2.4199999999999999E-2</v>
      </c>
    </row>
    <row r="991" spans="2:11" x14ac:dyDescent="0.25">
      <c r="B991" t="s">
        <v>3981</v>
      </c>
      <c r="C991" t="s">
        <v>118</v>
      </c>
      <c r="D991" t="s">
        <v>130</v>
      </c>
      <c r="E991" t="s">
        <v>1663</v>
      </c>
      <c r="F991" t="s">
        <v>75</v>
      </c>
      <c r="G991" t="s">
        <v>104</v>
      </c>
      <c r="H991" t="s">
        <v>1662</v>
      </c>
      <c r="I991">
        <v>0.99</v>
      </c>
      <c r="J991">
        <v>1.03</v>
      </c>
      <c r="K991">
        <v>-2.46E-2</v>
      </c>
    </row>
    <row r="992" spans="2:11" x14ac:dyDescent="0.25">
      <c r="B992" t="s">
        <v>3982</v>
      </c>
      <c r="C992" t="s">
        <v>118</v>
      </c>
      <c r="D992" t="s">
        <v>130</v>
      </c>
      <c r="E992" t="s">
        <v>1663</v>
      </c>
      <c r="F992" t="s">
        <v>75</v>
      </c>
      <c r="G992" t="s">
        <v>105</v>
      </c>
      <c r="H992" t="s">
        <v>1662</v>
      </c>
      <c r="I992">
        <v>0.98</v>
      </c>
      <c r="J992">
        <v>1.03</v>
      </c>
      <c r="K992">
        <v>-1.5299999999999999E-2</v>
      </c>
    </row>
    <row r="993" spans="2:11" x14ac:dyDescent="0.25">
      <c r="B993" t="s">
        <v>3983</v>
      </c>
      <c r="C993" t="s">
        <v>118</v>
      </c>
      <c r="D993" t="s">
        <v>130</v>
      </c>
      <c r="E993" t="s">
        <v>1663</v>
      </c>
      <c r="F993" t="s">
        <v>75</v>
      </c>
      <c r="G993" t="s">
        <v>107</v>
      </c>
      <c r="H993" t="s">
        <v>1662</v>
      </c>
      <c r="I993">
        <v>1.1499999999999999</v>
      </c>
      <c r="J993">
        <v>1.36</v>
      </c>
      <c r="K993">
        <v>-1.3299999999999999E-2</v>
      </c>
    </row>
    <row r="994" spans="2:11" x14ac:dyDescent="0.25">
      <c r="B994" t="s">
        <v>3984</v>
      </c>
      <c r="C994" t="s">
        <v>118</v>
      </c>
      <c r="D994" t="s">
        <v>130</v>
      </c>
      <c r="E994" t="s">
        <v>1663</v>
      </c>
      <c r="F994" t="s">
        <v>75</v>
      </c>
      <c r="G994" t="s">
        <v>108</v>
      </c>
      <c r="H994" t="s">
        <v>1662</v>
      </c>
      <c r="I994">
        <v>1.17</v>
      </c>
      <c r="J994">
        <v>1.48</v>
      </c>
      <c r="K994">
        <v>-1.55E-2</v>
      </c>
    </row>
    <row r="995" spans="2:11" x14ac:dyDescent="0.25">
      <c r="B995" t="s">
        <v>3985</v>
      </c>
      <c r="C995" t="s">
        <v>118</v>
      </c>
      <c r="D995" t="s">
        <v>130</v>
      </c>
      <c r="E995" t="s">
        <v>1663</v>
      </c>
      <c r="F995" t="s">
        <v>75</v>
      </c>
      <c r="G995" t="s">
        <v>109</v>
      </c>
      <c r="H995" t="s">
        <v>1662</v>
      </c>
      <c r="I995">
        <v>1.1599999999999999</v>
      </c>
      <c r="J995">
        <v>1.51</v>
      </c>
      <c r="K995">
        <v>-1.77E-2</v>
      </c>
    </row>
    <row r="996" spans="2:11" x14ac:dyDescent="0.25">
      <c r="B996" t="s">
        <v>3986</v>
      </c>
      <c r="C996" t="s">
        <v>118</v>
      </c>
      <c r="D996" t="s">
        <v>130</v>
      </c>
      <c r="E996" t="s">
        <v>1663</v>
      </c>
      <c r="F996" t="s">
        <v>75</v>
      </c>
      <c r="G996" t="s">
        <v>112</v>
      </c>
      <c r="H996" t="s">
        <v>1662</v>
      </c>
      <c r="I996">
        <v>1.07</v>
      </c>
      <c r="J996">
        <v>1.28</v>
      </c>
      <c r="K996">
        <v>-2.01E-2</v>
      </c>
    </row>
    <row r="997" spans="2:11" x14ac:dyDescent="0.25">
      <c r="B997" t="s">
        <v>3987</v>
      </c>
      <c r="C997" t="s">
        <v>118</v>
      </c>
      <c r="D997" t="s">
        <v>130</v>
      </c>
      <c r="E997" t="s">
        <v>1663</v>
      </c>
      <c r="F997" t="s">
        <v>75</v>
      </c>
      <c r="G997" t="s">
        <v>113</v>
      </c>
      <c r="H997" t="s">
        <v>1662</v>
      </c>
      <c r="I997">
        <v>1.0900000000000001</v>
      </c>
      <c r="J997">
        <v>1.31</v>
      </c>
      <c r="K997">
        <v>-1.9699999999999999E-2</v>
      </c>
    </row>
    <row r="998" spans="2:11" x14ac:dyDescent="0.25">
      <c r="B998" t="s">
        <v>3988</v>
      </c>
      <c r="C998" t="s">
        <v>118</v>
      </c>
      <c r="D998" t="s">
        <v>130</v>
      </c>
      <c r="E998" t="s">
        <v>1663</v>
      </c>
      <c r="F998" t="s">
        <v>75</v>
      </c>
      <c r="G998" t="s">
        <v>114</v>
      </c>
      <c r="H998" t="s">
        <v>1662</v>
      </c>
      <c r="I998">
        <v>1.25</v>
      </c>
      <c r="J998">
        <v>1.5</v>
      </c>
      <c r="K998">
        <v>-1.26E-2</v>
      </c>
    </row>
    <row r="999" spans="2:11" x14ac:dyDescent="0.25">
      <c r="B999" t="s">
        <v>3989</v>
      </c>
      <c r="C999" t="s">
        <v>118</v>
      </c>
      <c r="D999" t="s">
        <v>130</v>
      </c>
      <c r="E999" t="s">
        <v>1663</v>
      </c>
      <c r="F999" t="s">
        <v>75</v>
      </c>
      <c r="G999" t="s">
        <v>115</v>
      </c>
      <c r="H999" t="s">
        <v>1662</v>
      </c>
      <c r="I999">
        <v>1.04</v>
      </c>
      <c r="J999">
        <v>1.39</v>
      </c>
      <c r="K999">
        <v>-2.1600000000000001E-2</v>
      </c>
    </row>
    <row r="1000" spans="2:11" x14ac:dyDescent="0.25">
      <c r="B1000" t="s">
        <v>3990</v>
      </c>
      <c r="C1000" t="s">
        <v>118</v>
      </c>
      <c r="D1000" t="s">
        <v>131</v>
      </c>
      <c r="E1000" t="s">
        <v>1663</v>
      </c>
      <c r="F1000" t="s">
        <v>72</v>
      </c>
      <c r="G1000" t="s">
        <v>105</v>
      </c>
      <c r="H1000" t="s">
        <v>1662</v>
      </c>
      <c r="I1000">
        <v>0.28000000000000003</v>
      </c>
      <c r="J1000">
        <v>0.35</v>
      </c>
      <c r="K1000">
        <v>-3.6900000000000001E-3</v>
      </c>
    </row>
    <row r="1001" spans="2:11" x14ac:dyDescent="0.25">
      <c r="B1001" t="s">
        <v>3991</v>
      </c>
      <c r="C1001" t="s">
        <v>118</v>
      </c>
      <c r="D1001" t="s">
        <v>131</v>
      </c>
      <c r="E1001" t="s">
        <v>1663</v>
      </c>
      <c r="F1001" t="s">
        <v>72</v>
      </c>
      <c r="G1001" t="s">
        <v>106</v>
      </c>
      <c r="H1001" t="s">
        <v>1662</v>
      </c>
      <c r="I1001">
        <v>1.03</v>
      </c>
      <c r="J1001">
        <v>1.1499999999999999</v>
      </c>
      <c r="K1001">
        <v>-1.4800000000000001E-2</v>
      </c>
    </row>
    <row r="1002" spans="2:11" x14ac:dyDescent="0.25">
      <c r="B1002" t="s">
        <v>3992</v>
      </c>
      <c r="C1002" t="s">
        <v>118</v>
      </c>
      <c r="D1002" t="s">
        <v>131</v>
      </c>
      <c r="E1002" t="s">
        <v>1663</v>
      </c>
      <c r="F1002" t="s">
        <v>72</v>
      </c>
      <c r="G1002" t="s">
        <v>107</v>
      </c>
      <c r="H1002" t="s">
        <v>1662</v>
      </c>
      <c r="I1002">
        <v>1.1200000000000001</v>
      </c>
      <c r="J1002">
        <v>1.43</v>
      </c>
      <c r="K1002">
        <v>-1.49E-2</v>
      </c>
    </row>
    <row r="1003" spans="2:11" x14ac:dyDescent="0.25">
      <c r="B1003" t="s">
        <v>3993</v>
      </c>
      <c r="C1003" t="s">
        <v>118</v>
      </c>
      <c r="D1003" t="s">
        <v>131</v>
      </c>
      <c r="E1003" t="s">
        <v>1663</v>
      </c>
      <c r="F1003" t="s">
        <v>72</v>
      </c>
      <c r="G1003" t="s">
        <v>109</v>
      </c>
      <c r="H1003" t="s">
        <v>1662</v>
      </c>
      <c r="I1003">
        <v>1.17</v>
      </c>
      <c r="J1003">
        <v>1.64</v>
      </c>
      <c r="K1003">
        <v>-1.7299999999999999E-2</v>
      </c>
    </row>
    <row r="1004" spans="2:11" x14ac:dyDescent="0.25">
      <c r="B1004" t="s">
        <v>3994</v>
      </c>
      <c r="C1004" t="s">
        <v>118</v>
      </c>
      <c r="D1004" t="s">
        <v>131</v>
      </c>
      <c r="E1004" t="s">
        <v>1663</v>
      </c>
      <c r="F1004" t="s">
        <v>72</v>
      </c>
      <c r="G1004" t="s">
        <v>113</v>
      </c>
      <c r="H1004" t="s">
        <v>1662</v>
      </c>
      <c r="I1004">
        <v>1.02</v>
      </c>
      <c r="J1004">
        <v>1.1399999999999999</v>
      </c>
      <c r="K1004">
        <v>-1.7999999999999999E-2</v>
      </c>
    </row>
    <row r="1005" spans="2:11" x14ac:dyDescent="0.25">
      <c r="B1005" t="s">
        <v>3995</v>
      </c>
      <c r="C1005" t="s">
        <v>118</v>
      </c>
      <c r="D1005" t="s">
        <v>131</v>
      </c>
      <c r="E1005" t="s">
        <v>1663</v>
      </c>
      <c r="F1005" t="s">
        <v>72</v>
      </c>
      <c r="G1005" t="s">
        <v>114</v>
      </c>
      <c r="H1005" t="s">
        <v>1662</v>
      </c>
      <c r="I1005">
        <v>1.18</v>
      </c>
      <c r="J1005">
        <v>1.39</v>
      </c>
      <c r="K1005">
        <v>-1.21E-2</v>
      </c>
    </row>
    <row r="1006" spans="2:11" x14ac:dyDescent="0.25">
      <c r="B1006" t="s">
        <v>3996</v>
      </c>
      <c r="C1006" t="s">
        <v>118</v>
      </c>
      <c r="D1006" t="s">
        <v>131</v>
      </c>
      <c r="E1006" t="s">
        <v>1663</v>
      </c>
      <c r="F1006" t="s">
        <v>75</v>
      </c>
      <c r="G1006" t="s">
        <v>105</v>
      </c>
      <c r="H1006" t="s">
        <v>1662</v>
      </c>
      <c r="I1006">
        <v>1.1100000000000001</v>
      </c>
      <c r="J1006">
        <v>1.39</v>
      </c>
      <c r="K1006">
        <v>-1.4800000000000001E-2</v>
      </c>
    </row>
    <row r="1007" spans="2:11" x14ac:dyDescent="0.25">
      <c r="B1007" t="s">
        <v>3997</v>
      </c>
      <c r="C1007" t="s">
        <v>118</v>
      </c>
      <c r="D1007" t="s">
        <v>131</v>
      </c>
      <c r="E1007" t="s">
        <v>1663</v>
      </c>
      <c r="F1007" t="s">
        <v>75</v>
      </c>
      <c r="G1007" t="s">
        <v>106</v>
      </c>
      <c r="H1007" t="s">
        <v>1662</v>
      </c>
      <c r="I1007">
        <v>1.0900000000000001</v>
      </c>
      <c r="J1007">
        <v>1.2</v>
      </c>
      <c r="K1007">
        <v>-1.26E-2</v>
      </c>
    </row>
    <row r="1008" spans="2:11" x14ac:dyDescent="0.25">
      <c r="B1008" t="s">
        <v>3998</v>
      </c>
      <c r="C1008" t="s">
        <v>118</v>
      </c>
      <c r="D1008" t="s">
        <v>131</v>
      </c>
      <c r="E1008" t="s">
        <v>1663</v>
      </c>
      <c r="F1008" t="s">
        <v>75</v>
      </c>
      <c r="G1008" t="s">
        <v>107</v>
      </c>
      <c r="H1008" t="s">
        <v>1662</v>
      </c>
      <c r="I1008">
        <v>1.1499999999999999</v>
      </c>
      <c r="J1008">
        <v>1.36</v>
      </c>
      <c r="K1008">
        <v>-1.3299999999999999E-2</v>
      </c>
    </row>
    <row r="1009" spans="2:11" x14ac:dyDescent="0.25">
      <c r="B1009" t="s">
        <v>3999</v>
      </c>
      <c r="C1009" t="s">
        <v>118</v>
      </c>
      <c r="D1009" t="s">
        <v>131</v>
      </c>
      <c r="E1009" t="s">
        <v>1663</v>
      </c>
      <c r="F1009" t="s">
        <v>75</v>
      </c>
      <c r="G1009" t="s">
        <v>109</v>
      </c>
      <c r="H1009" t="s">
        <v>1662</v>
      </c>
      <c r="I1009">
        <v>1.1599999999999999</v>
      </c>
      <c r="J1009">
        <v>1.51</v>
      </c>
      <c r="K1009">
        <v>-1.77E-2</v>
      </c>
    </row>
    <row r="1010" spans="2:11" x14ac:dyDescent="0.25">
      <c r="B1010" t="s">
        <v>4000</v>
      </c>
      <c r="C1010" t="s">
        <v>118</v>
      </c>
      <c r="D1010" t="s">
        <v>131</v>
      </c>
      <c r="E1010" t="s">
        <v>1663</v>
      </c>
      <c r="F1010" t="s">
        <v>75</v>
      </c>
      <c r="G1010" t="s">
        <v>113</v>
      </c>
      <c r="H1010" t="s">
        <v>1662</v>
      </c>
      <c r="I1010">
        <v>1.1499999999999999</v>
      </c>
      <c r="J1010">
        <v>1.45</v>
      </c>
      <c r="K1010">
        <v>-1.9599999999999999E-2</v>
      </c>
    </row>
    <row r="1011" spans="2:11" x14ac:dyDescent="0.25">
      <c r="B1011" t="s">
        <v>4001</v>
      </c>
      <c r="C1011" t="s">
        <v>118</v>
      </c>
      <c r="D1011" t="s">
        <v>131</v>
      </c>
      <c r="E1011" t="s">
        <v>1663</v>
      </c>
      <c r="F1011" t="s">
        <v>75</v>
      </c>
      <c r="G1011" t="s">
        <v>114</v>
      </c>
      <c r="H1011" t="s">
        <v>1662</v>
      </c>
      <c r="I1011">
        <v>1.21</v>
      </c>
      <c r="J1011">
        <v>1.43</v>
      </c>
      <c r="K1011">
        <v>-1.26E-2</v>
      </c>
    </row>
    <row r="1012" spans="2:11" x14ac:dyDescent="0.25">
      <c r="B1012" t="s">
        <v>4002</v>
      </c>
      <c r="C1012" t="s">
        <v>118</v>
      </c>
      <c r="D1012" t="s">
        <v>129</v>
      </c>
      <c r="E1012" t="s">
        <v>1651</v>
      </c>
      <c r="F1012" t="s">
        <v>72</v>
      </c>
      <c r="G1012" t="s">
        <v>36</v>
      </c>
      <c r="H1012" t="s">
        <v>55</v>
      </c>
      <c r="I1012">
        <v>1.1200000000000001</v>
      </c>
      <c r="J1012">
        <v>1.55</v>
      </c>
      <c r="K1012">
        <v>-2.06E-2</v>
      </c>
    </row>
    <row r="1013" spans="2:11" x14ac:dyDescent="0.25">
      <c r="B1013" t="s">
        <v>4003</v>
      </c>
      <c r="C1013" t="s">
        <v>118</v>
      </c>
      <c r="D1013" t="s">
        <v>129</v>
      </c>
      <c r="E1013" t="s">
        <v>1650</v>
      </c>
      <c r="F1013" t="s">
        <v>72</v>
      </c>
      <c r="G1013" t="s">
        <v>36</v>
      </c>
      <c r="H1013" t="s">
        <v>55</v>
      </c>
      <c r="I1013">
        <v>0.99</v>
      </c>
      <c r="J1013">
        <v>1.18</v>
      </c>
      <c r="K1013">
        <v>-2.12E-2</v>
      </c>
    </row>
    <row r="1014" spans="2:11" x14ac:dyDescent="0.25">
      <c r="B1014" t="s">
        <v>4004</v>
      </c>
      <c r="C1014" t="s">
        <v>118</v>
      </c>
      <c r="D1014" t="s">
        <v>129</v>
      </c>
      <c r="E1014" t="s">
        <v>1649</v>
      </c>
      <c r="F1014" t="s">
        <v>72</v>
      </c>
      <c r="G1014" t="s">
        <v>36</v>
      </c>
      <c r="H1014" t="s">
        <v>55</v>
      </c>
      <c r="I1014">
        <v>1.03</v>
      </c>
      <c r="J1014">
        <v>1.38</v>
      </c>
      <c r="K1014">
        <v>-2.5499999999999998E-2</v>
      </c>
    </row>
    <row r="1015" spans="2:11" x14ac:dyDescent="0.25">
      <c r="B1015" t="s">
        <v>4005</v>
      </c>
      <c r="C1015" t="s">
        <v>118</v>
      </c>
      <c r="D1015" t="s">
        <v>130</v>
      </c>
      <c r="E1015" t="s">
        <v>1651</v>
      </c>
      <c r="F1015" t="s">
        <v>72</v>
      </c>
      <c r="G1015" t="s">
        <v>36</v>
      </c>
      <c r="H1015" t="s">
        <v>55</v>
      </c>
      <c r="I1015">
        <v>1.1599999999999999</v>
      </c>
      <c r="J1015">
        <v>1.6</v>
      </c>
      <c r="K1015">
        <v>-1.7500000000000002E-2</v>
      </c>
    </row>
    <row r="1016" spans="2:11" x14ac:dyDescent="0.25">
      <c r="B1016" t="s">
        <v>4006</v>
      </c>
      <c r="C1016" t="s">
        <v>118</v>
      </c>
      <c r="D1016" t="s">
        <v>130</v>
      </c>
      <c r="E1016" t="s">
        <v>1650</v>
      </c>
      <c r="F1016" t="s">
        <v>72</v>
      </c>
      <c r="G1016" t="s">
        <v>36</v>
      </c>
      <c r="H1016" t="s">
        <v>55</v>
      </c>
      <c r="I1016">
        <v>1.06</v>
      </c>
      <c r="J1016">
        <v>1.29</v>
      </c>
      <c r="K1016">
        <v>-1.4800000000000001E-2</v>
      </c>
    </row>
    <row r="1017" spans="2:11" x14ac:dyDescent="0.25">
      <c r="B1017" t="s">
        <v>4007</v>
      </c>
      <c r="C1017" t="s">
        <v>118</v>
      </c>
      <c r="D1017" t="s">
        <v>130</v>
      </c>
      <c r="E1017" t="s">
        <v>1649</v>
      </c>
      <c r="F1017" t="s">
        <v>72</v>
      </c>
      <c r="G1017" t="s">
        <v>36</v>
      </c>
      <c r="H1017" t="s">
        <v>55</v>
      </c>
      <c r="I1017">
        <v>1.07</v>
      </c>
      <c r="J1017">
        <v>1.46</v>
      </c>
      <c r="K1017">
        <v>-2.1000000000000001E-2</v>
      </c>
    </row>
    <row r="1018" spans="2:11" x14ac:dyDescent="0.25">
      <c r="B1018" t="s">
        <v>4008</v>
      </c>
      <c r="C1018" t="s">
        <v>118</v>
      </c>
      <c r="D1018" t="s">
        <v>131</v>
      </c>
      <c r="E1018" t="s">
        <v>1651</v>
      </c>
      <c r="F1018" t="s">
        <v>72</v>
      </c>
      <c r="G1018" t="s">
        <v>36</v>
      </c>
      <c r="H1018" t="s">
        <v>55</v>
      </c>
      <c r="I1018">
        <v>1.0900000000000001</v>
      </c>
      <c r="J1018">
        <v>1.38</v>
      </c>
      <c r="K1018">
        <v>-1.6E-2</v>
      </c>
    </row>
    <row r="1019" spans="2:11" x14ac:dyDescent="0.25">
      <c r="B1019" t="s">
        <v>4009</v>
      </c>
      <c r="C1019" t="s">
        <v>118</v>
      </c>
      <c r="D1019" t="s">
        <v>131</v>
      </c>
      <c r="E1019" t="s">
        <v>1650</v>
      </c>
      <c r="F1019" t="s">
        <v>72</v>
      </c>
      <c r="G1019" t="s">
        <v>36</v>
      </c>
      <c r="H1019" t="s">
        <v>55</v>
      </c>
      <c r="I1019">
        <v>1.03</v>
      </c>
      <c r="J1019">
        <v>1.19</v>
      </c>
      <c r="K1019">
        <v>-1.2200000000000001E-2</v>
      </c>
    </row>
    <row r="1020" spans="2:11" x14ac:dyDescent="0.25">
      <c r="B1020" t="s">
        <v>4010</v>
      </c>
      <c r="C1020" t="s">
        <v>118</v>
      </c>
      <c r="D1020" t="s">
        <v>131</v>
      </c>
      <c r="E1020" t="s">
        <v>1649</v>
      </c>
      <c r="F1020" t="s">
        <v>72</v>
      </c>
      <c r="G1020" t="s">
        <v>36</v>
      </c>
      <c r="H1020" t="s">
        <v>55</v>
      </c>
      <c r="I1020">
        <v>1.03</v>
      </c>
      <c r="J1020">
        <v>1.29</v>
      </c>
      <c r="K1020">
        <v>-2.0400000000000001E-2</v>
      </c>
    </row>
    <row r="1021" spans="2:11" x14ac:dyDescent="0.25">
      <c r="B1021" t="s">
        <v>4011</v>
      </c>
      <c r="C1021" t="s">
        <v>118</v>
      </c>
      <c r="D1021" t="s">
        <v>129</v>
      </c>
      <c r="E1021" t="s">
        <v>1651</v>
      </c>
      <c r="F1021" t="s">
        <v>75</v>
      </c>
      <c r="G1021" t="s">
        <v>36</v>
      </c>
      <c r="H1021" t="s">
        <v>55</v>
      </c>
      <c r="I1021">
        <v>1.07</v>
      </c>
      <c r="J1021">
        <v>1.38</v>
      </c>
      <c r="K1021">
        <v>-1.9900000000000001E-2</v>
      </c>
    </row>
    <row r="1022" spans="2:11" x14ac:dyDescent="0.25">
      <c r="B1022" t="s">
        <v>4012</v>
      </c>
      <c r="C1022" t="s">
        <v>118</v>
      </c>
      <c r="D1022" t="s">
        <v>129</v>
      </c>
      <c r="E1022" t="s">
        <v>1650</v>
      </c>
      <c r="F1022" t="s">
        <v>75</v>
      </c>
      <c r="G1022" t="s">
        <v>36</v>
      </c>
      <c r="H1022" t="s">
        <v>55</v>
      </c>
      <c r="I1022">
        <v>1.03</v>
      </c>
      <c r="J1022">
        <v>1.18</v>
      </c>
      <c r="K1022">
        <v>-1.5800000000000002E-2</v>
      </c>
    </row>
    <row r="1023" spans="2:11" x14ac:dyDescent="0.25">
      <c r="B1023" t="s">
        <v>4013</v>
      </c>
      <c r="C1023" t="s">
        <v>118</v>
      </c>
      <c r="D1023" t="s">
        <v>129</v>
      </c>
      <c r="E1023" t="s">
        <v>1649</v>
      </c>
      <c r="F1023" t="s">
        <v>75</v>
      </c>
      <c r="G1023" t="s">
        <v>36</v>
      </c>
      <c r="H1023" t="s">
        <v>55</v>
      </c>
      <c r="I1023">
        <v>1.06</v>
      </c>
      <c r="J1023">
        <v>1.42</v>
      </c>
      <c r="K1023">
        <v>-2.2499999999999999E-2</v>
      </c>
    </row>
    <row r="1024" spans="2:11" x14ac:dyDescent="0.25">
      <c r="B1024" t="s">
        <v>4014</v>
      </c>
      <c r="C1024" t="s">
        <v>118</v>
      </c>
      <c r="D1024" t="s">
        <v>130</v>
      </c>
      <c r="E1024" t="s">
        <v>1651</v>
      </c>
      <c r="F1024" t="s">
        <v>75</v>
      </c>
      <c r="G1024" t="s">
        <v>36</v>
      </c>
      <c r="H1024" t="s">
        <v>55</v>
      </c>
      <c r="I1024">
        <v>1.0900000000000001</v>
      </c>
      <c r="J1024">
        <v>1.27</v>
      </c>
      <c r="K1024">
        <v>-1.52E-2</v>
      </c>
    </row>
    <row r="1025" spans="2:11" x14ac:dyDescent="0.25">
      <c r="B1025" t="s">
        <v>4015</v>
      </c>
      <c r="C1025" t="s">
        <v>118</v>
      </c>
      <c r="D1025" t="s">
        <v>130</v>
      </c>
      <c r="E1025" t="s">
        <v>1650</v>
      </c>
      <c r="F1025" t="s">
        <v>75</v>
      </c>
      <c r="G1025" t="s">
        <v>36</v>
      </c>
      <c r="H1025" t="s">
        <v>55</v>
      </c>
      <c r="I1025">
        <v>1.1100000000000001</v>
      </c>
      <c r="J1025">
        <v>1.31</v>
      </c>
      <c r="K1025">
        <v>-1.01E-2</v>
      </c>
    </row>
    <row r="1026" spans="2:11" x14ac:dyDescent="0.25">
      <c r="B1026" t="s">
        <v>4016</v>
      </c>
      <c r="C1026" t="s">
        <v>118</v>
      </c>
      <c r="D1026" t="s">
        <v>130</v>
      </c>
      <c r="E1026" t="s">
        <v>1649</v>
      </c>
      <c r="F1026" t="s">
        <v>75</v>
      </c>
      <c r="G1026" t="s">
        <v>36</v>
      </c>
      <c r="H1026" t="s">
        <v>55</v>
      </c>
      <c r="I1026">
        <v>1.0900000000000001</v>
      </c>
      <c r="J1026">
        <v>1.41</v>
      </c>
      <c r="K1026">
        <v>-1.95E-2</v>
      </c>
    </row>
    <row r="1027" spans="2:11" x14ac:dyDescent="0.25">
      <c r="B1027" t="s">
        <v>4017</v>
      </c>
      <c r="C1027" t="s">
        <v>118</v>
      </c>
      <c r="D1027" t="s">
        <v>131</v>
      </c>
      <c r="E1027" t="s">
        <v>1651</v>
      </c>
      <c r="F1027" t="s">
        <v>75</v>
      </c>
      <c r="G1027" t="s">
        <v>36</v>
      </c>
      <c r="H1027" t="s">
        <v>55</v>
      </c>
      <c r="I1027">
        <v>1.1399999999999999</v>
      </c>
      <c r="J1027">
        <v>1.42</v>
      </c>
      <c r="K1027">
        <v>-1.6199999999999999E-2</v>
      </c>
    </row>
    <row r="1028" spans="2:11" x14ac:dyDescent="0.25">
      <c r="B1028" t="s">
        <v>4018</v>
      </c>
      <c r="C1028" t="s">
        <v>118</v>
      </c>
      <c r="D1028" t="s">
        <v>131</v>
      </c>
      <c r="E1028" t="s">
        <v>1650</v>
      </c>
      <c r="F1028" t="s">
        <v>75</v>
      </c>
      <c r="G1028" t="s">
        <v>36</v>
      </c>
      <c r="H1028" t="s">
        <v>55</v>
      </c>
      <c r="I1028">
        <v>1.1000000000000001</v>
      </c>
      <c r="J1028">
        <v>1.25</v>
      </c>
      <c r="K1028">
        <v>-6.1199999999999996E-3</v>
      </c>
    </row>
    <row r="1029" spans="2:11" x14ac:dyDescent="0.25">
      <c r="B1029" t="s">
        <v>4019</v>
      </c>
      <c r="C1029" t="s">
        <v>118</v>
      </c>
      <c r="D1029" t="s">
        <v>131</v>
      </c>
      <c r="E1029" t="s">
        <v>1649</v>
      </c>
      <c r="F1029" t="s">
        <v>75</v>
      </c>
      <c r="G1029" t="s">
        <v>36</v>
      </c>
      <c r="H1029" t="s">
        <v>55</v>
      </c>
      <c r="I1029">
        <v>1.05</v>
      </c>
      <c r="J1029">
        <v>1.27</v>
      </c>
      <c r="K1029">
        <v>-1.84E-2</v>
      </c>
    </row>
    <row r="1030" spans="2:11" x14ac:dyDescent="0.25">
      <c r="B1030" t="s">
        <v>4020</v>
      </c>
      <c r="C1030" t="s">
        <v>118</v>
      </c>
      <c r="D1030" t="s">
        <v>129</v>
      </c>
      <c r="E1030" t="s">
        <v>1762</v>
      </c>
      <c r="F1030" t="s">
        <v>72</v>
      </c>
      <c r="G1030" t="s">
        <v>36</v>
      </c>
      <c r="H1030" t="s">
        <v>55</v>
      </c>
      <c r="I1030">
        <v>1.02</v>
      </c>
      <c r="J1030">
        <v>1.32</v>
      </c>
      <c r="K1030">
        <v>-2.4E-2</v>
      </c>
    </row>
    <row r="1031" spans="2:11" x14ac:dyDescent="0.25">
      <c r="B1031" t="s">
        <v>4021</v>
      </c>
      <c r="C1031" t="s">
        <v>118</v>
      </c>
      <c r="D1031" t="s">
        <v>129</v>
      </c>
      <c r="E1031" t="s">
        <v>1762</v>
      </c>
      <c r="F1031" t="s">
        <v>75</v>
      </c>
      <c r="G1031" t="s">
        <v>36</v>
      </c>
      <c r="H1031" t="s">
        <v>55</v>
      </c>
      <c r="I1031">
        <v>1.05</v>
      </c>
      <c r="J1031">
        <v>1.37</v>
      </c>
      <c r="K1031">
        <v>-2.0899999999999998E-2</v>
      </c>
    </row>
    <row r="1032" spans="2:11" x14ac:dyDescent="0.25">
      <c r="B1032" t="s">
        <v>4022</v>
      </c>
      <c r="C1032" t="s">
        <v>118</v>
      </c>
      <c r="D1032" t="s">
        <v>130</v>
      </c>
      <c r="E1032" t="s">
        <v>1762</v>
      </c>
      <c r="F1032" t="s">
        <v>72</v>
      </c>
      <c r="G1032" t="s">
        <v>36</v>
      </c>
      <c r="H1032" t="s">
        <v>55</v>
      </c>
      <c r="I1032">
        <v>1.07</v>
      </c>
      <c r="J1032">
        <v>1.42</v>
      </c>
      <c r="K1032">
        <v>-1.9099999999999999E-2</v>
      </c>
    </row>
    <row r="1033" spans="2:11" x14ac:dyDescent="0.25">
      <c r="B1033" t="s">
        <v>4023</v>
      </c>
      <c r="C1033" t="s">
        <v>118</v>
      </c>
      <c r="D1033" t="s">
        <v>130</v>
      </c>
      <c r="E1033" t="s">
        <v>1762</v>
      </c>
      <c r="F1033" t="s">
        <v>75</v>
      </c>
      <c r="G1033" t="s">
        <v>36</v>
      </c>
      <c r="H1033" t="s">
        <v>55</v>
      </c>
      <c r="I1033">
        <v>1.0900000000000001</v>
      </c>
      <c r="J1033">
        <v>1.39</v>
      </c>
      <c r="K1033">
        <v>-1.77E-2</v>
      </c>
    </row>
    <row r="1034" spans="2:11" x14ac:dyDescent="0.25">
      <c r="B1034" t="s">
        <v>4024</v>
      </c>
      <c r="C1034" t="s">
        <v>118</v>
      </c>
      <c r="D1034" t="s">
        <v>131</v>
      </c>
      <c r="E1034" t="s">
        <v>1762</v>
      </c>
      <c r="F1034" t="s">
        <v>72</v>
      </c>
      <c r="G1034" t="s">
        <v>36</v>
      </c>
      <c r="H1034" t="s">
        <v>55</v>
      </c>
      <c r="I1034">
        <v>1.03</v>
      </c>
      <c r="J1034">
        <v>1.27</v>
      </c>
      <c r="K1034">
        <v>-1.7600000000000001E-2</v>
      </c>
    </row>
    <row r="1035" spans="2:11" x14ac:dyDescent="0.25">
      <c r="B1035" t="s">
        <v>4025</v>
      </c>
      <c r="C1035" t="s">
        <v>118</v>
      </c>
      <c r="D1035" t="s">
        <v>131</v>
      </c>
      <c r="E1035" t="s">
        <v>1762</v>
      </c>
      <c r="F1035" t="s">
        <v>75</v>
      </c>
      <c r="G1035" t="s">
        <v>36</v>
      </c>
      <c r="H1035" t="s">
        <v>55</v>
      </c>
      <c r="I1035">
        <v>1.06</v>
      </c>
      <c r="J1035">
        <v>1.27</v>
      </c>
      <c r="K1035">
        <v>-1.5900000000000001E-2</v>
      </c>
    </row>
    <row r="1036" spans="2:11" x14ac:dyDescent="0.25">
      <c r="B1036" t="s">
        <v>4026</v>
      </c>
      <c r="C1036" t="s">
        <v>118</v>
      </c>
      <c r="D1036" t="s">
        <v>129</v>
      </c>
      <c r="E1036" t="s">
        <v>1762</v>
      </c>
      <c r="F1036" t="s">
        <v>72</v>
      </c>
      <c r="G1036" t="s">
        <v>48</v>
      </c>
      <c r="H1036" t="s">
        <v>1662</v>
      </c>
      <c r="I1036">
        <v>0.96</v>
      </c>
      <c r="J1036">
        <v>1</v>
      </c>
      <c r="K1036">
        <v>-2.76E-2</v>
      </c>
    </row>
    <row r="1037" spans="2:11" x14ac:dyDescent="0.25">
      <c r="B1037" t="s">
        <v>4027</v>
      </c>
      <c r="C1037" t="s">
        <v>118</v>
      </c>
      <c r="D1037" t="s">
        <v>129</v>
      </c>
      <c r="E1037" t="s">
        <v>1762</v>
      </c>
      <c r="F1037" t="s">
        <v>72</v>
      </c>
      <c r="G1037" t="s">
        <v>101</v>
      </c>
      <c r="H1037" t="s">
        <v>1662</v>
      </c>
      <c r="I1037">
        <v>0.99</v>
      </c>
      <c r="J1037">
        <v>1.06</v>
      </c>
      <c r="K1037">
        <v>-2.5600000000000001E-2</v>
      </c>
    </row>
    <row r="1038" spans="2:11" x14ac:dyDescent="0.25">
      <c r="B1038" t="s">
        <v>4028</v>
      </c>
      <c r="C1038" t="s">
        <v>118</v>
      </c>
      <c r="D1038" t="s">
        <v>129</v>
      </c>
      <c r="E1038" t="s">
        <v>1762</v>
      </c>
      <c r="F1038" t="s">
        <v>72</v>
      </c>
      <c r="G1038" t="s">
        <v>102</v>
      </c>
      <c r="H1038" t="s">
        <v>1662</v>
      </c>
      <c r="I1038">
        <v>0.96</v>
      </c>
      <c r="J1038">
        <v>1.01</v>
      </c>
      <c r="K1038">
        <v>-2.7199999999999998E-2</v>
      </c>
    </row>
    <row r="1039" spans="2:11" x14ac:dyDescent="0.25">
      <c r="B1039" t="s">
        <v>4029</v>
      </c>
      <c r="C1039" t="s">
        <v>118</v>
      </c>
      <c r="D1039" t="s">
        <v>129</v>
      </c>
      <c r="E1039" t="s">
        <v>1762</v>
      </c>
      <c r="F1039" t="s">
        <v>72</v>
      </c>
      <c r="G1039" t="s">
        <v>103</v>
      </c>
      <c r="H1039" t="s">
        <v>1662</v>
      </c>
      <c r="I1039">
        <v>1.01</v>
      </c>
      <c r="J1039">
        <v>1.34</v>
      </c>
      <c r="K1039">
        <v>-2.07E-2</v>
      </c>
    </row>
    <row r="1040" spans="2:11" x14ac:dyDescent="0.25">
      <c r="B1040" t="s">
        <v>4030</v>
      </c>
      <c r="C1040" t="s">
        <v>118</v>
      </c>
      <c r="D1040" t="s">
        <v>129</v>
      </c>
      <c r="E1040" t="s">
        <v>1762</v>
      </c>
      <c r="F1040" t="s">
        <v>72</v>
      </c>
      <c r="G1040" t="s">
        <v>104</v>
      </c>
      <c r="H1040" t="s">
        <v>1662</v>
      </c>
      <c r="I1040">
        <v>0.96</v>
      </c>
      <c r="J1040">
        <v>1.01</v>
      </c>
      <c r="K1040">
        <v>-2.8400000000000002E-2</v>
      </c>
    </row>
    <row r="1041" spans="2:11" x14ac:dyDescent="0.25">
      <c r="B1041" t="s">
        <v>4031</v>
      </c>
      <c r="C1041" t="s">
        <v>118</v>
      </c>
      <c r="D1041" t="s">
        <v>129</v>
      </c>
      <c r="E1041" t="s">
        <v>1762</v>
      </c>
      <c r="F1041" t="s">
        <v>72</v>
      </c>
      <c r="G1041" t="s">
        <v>110</v>
      </c>
      <c r="H1041" t="s">
        <v>1662</v>
      </c>
      <c r="I1041">
        <v>1.1100000000000001</v>
      </c>
      <c r="J1041">
        <v>1.62</v>
      </c>
      <c r="K1041">
        <v>-2.1299999999999999E-2</v>
      </c>
    </row>
    <row r="1042" spans="2:11" x14ac:dyDescent="0.25">
      <c r="B1042" t="s">
        <v>4032</v>
      </c>
      <c r="C1042" t="s">
        <v>118</v>
      </c>
      <c r="D1042" t="s">
        <v>129</v>
      </c>
      <c r="E1042" t="s">
        <v>1762</v>
      </c>
      <c r="F1042" t="s">
        <v>72</v>
      </c>
      <c r="G1042" t="s">
        <v>111</v>
      </c>
      <c r="H1042" t="s">
        <v>1662</v>
      </c>
      <c r="I1042">
        <v>1.06</v>
      </c>
      <c r="J1042">
        <v>1.6</v>
      </c>
      <c r="K1042">
        <v>-2.2700000000000001E-2</v>
      </c>
    </row>
    <row r="1043" spans="2:11" x14ac:dyDescent="0.25">
      <c r="B1043" t="s">
        <v>4033</v>
      </c>
      <c r="C1043" t="s">
        <v>118</v>
      </c>
      <c r="D1043" t="s">
        <v>129</v>
      </c>
      <c r="E1043" t="s">
        <v>1762</v>
      </c>
      <c r="F1043" t="s">
        <v>72</v>
      </c>
      <c r="G1043" t="s">
        <v>112</v>
      </c>
      <c r="H1043" t="s">
        <v>1662</v>
      </c>
      <c r="I1043">
        <v>1.1100000000000001</v>
      </c>
      <c r="J1043">
        <v>1.64</v>
      </c>
      <c r="K1043">
        <v>-2.1399999999999999E-2</v>
      </c>
    </row>
    <row r="1044" spans="2:11" x14ac:dyDescent="0.25">
      <c r="B1044" t="s">
        <v>4034</v>
      </c>
      <c r="C1044" t="s">
        <v>118</v>
      </c>
      <c r="D1044" t="s">
        <v>129</v>
      </c>
      <c r="E1044" t="s">
        <v>1762</v>
      </c>
      <c r="F1044" t="s">
        <v>72</v>
      </c>
      <c r="G1044" t="s">
        <v>115</v>
      </c>
      <c r="H1044" t="s">
        <v>1662</v>
      </c>
      <c r="I1044">
        <v>1.01</v>
      </c>
      <c r="J1044">
        <v>1.3</v>
      </c>
      <c r="K1044">
        <v>-2.75E-2</v>
      </c>
    </row>
    <row r="1045" spans="2:11" x14ac:dyDescent="0.25">
      <c r="B1045" t="s">
        <v>4035</v>
      </c>
      <c r="C1045" t="s">
        <v>118</v>
      </c>
      <c r="D1045" t="s">
        <v>129</v>
      </c>
      <c r="E1045" t="s">
        <v>1762</v>
      </c>
      <c r="F1045" t="s">
        <v>75</v>
      </c>
      <c r="G1045" t="s">
        <v>48</v>
      </c>
      <c r="H1045" t="s">
        <v>1662</v>
      </c>
      <c r="I1045">
        <v>0.96</v>
      </c>
      <c r="J1045">
        <v>1</v>
      </c>
      <c r="K1045">
        <v>-2.3800000000000002E-2</v>
      </c>
    </row>
    <row r="1046" spans="2:11" x14ac:dyDescent="0.25">
      <c r="B1046" t="s">
        <v>4036</v>
      </c>
      <c r="C1046" t="s">
        <v>118</v>
      </c>
      <c r="D1046" t="s">
        <v>129</v>
      </c>
      <c r="E1046" t="s">
        <v>1762</v>
      </c>
      <c r="F1046" t="s">
        <v>75</v>
      </c>
      <c r="G1046" t="s">
        <v>101</v>
      </c>
      <c r="H1046" t="s">
        <v>1662</v>
      </c>
      <c r="I1046">
        <v>1.01</v>
      </c>
      <c r="J1046">
        <v>1.1499999999999999</v>
      </c>
      <c r="K1046">
        <v>-2.3800000000000002E-2</v>
      </c>
    </row>
    <row r="1047" spans="2:11" x14ac:dyDescent="0.25">
      <c r="B1047" t="s">
        <v>4037</v>
      </c>
      <c r="C1047" t="s">
        <v>118</v>
      </c>
      <c r="D1047" t="s">
        <v>129</v>
      </c>
      <c r="E1047" t="s">
        <v>1762</v>
      </c>
      <c r="F1047" t="s">
        <v>75</v>
      </c>
      <c r="G1047" t="s">
        <v>102</v>
      </c>
      <c r="H1047" t="s">
        <v>1662</v>
      </c>
      <c r="I1047">
        <v>0.98</v>
      </c>
      <c r="J1047">
        <v>1.01</v>
      </c>
      <c r="K1047">
        <v>-1.9699999999999999E-2</v>
      </c>
    </row>
    <row r="1048" spans="2:11" x14ac:dyDescent="0.25">
      <c r="B1048" t="s">
        <v>4038</v>
      </c>
      <c r="C1048" t="s">
        <v>118</v>
      </c>
      <c r="D1048" t="s">
        <v>129</v>
      </c>
      <c r="E1048" t="s">
        <v>1762</v>
      </c>
      <c r="F1048" t="s">
        <v>75</v>
      </c>
      <c r="G1048" t="s">
        <v>103</v>
      </c>
      <c r="H1048" t="s">
        <v>1662</v>
      </c>
      <c r="I1048">
        <v>1.06</v>
      </c>
      <c r="J1048">
        <v>1.4</v>
      </c>
      <c r="K1048">
        <v>-1.8700000000000001E-2</v>
      </c>
    </row>
    <row r="1049" spans="2:11" x14ac:dyDescent="0.25">
      <c r="B1049" t="s">
        <v>4039</v>
      </c>
      <c r="C1049" t="s">
        <v>118</v>
      </c>
      <c r="D1049" t="s">
        <v>129</v>
      </c>
      <c r="E1049" t="s">
        <v>1762</v>
      </c>
      <c r="F1049" t="s">
        <v>75</v>
      </c>
      <c r="G1049" t="s">
        <v>104</v>
      </c>
      <c r="H1049" t="s">
        <v>1662</v>
      </c>
      <c r="I1049">
        <v>0.98</v>
      </c>
      <c r="J1049">
        <v>1.05</v>
      </c>
      <c r="K1049">
        <v>-2.4400000000000002E-2</v>
      </c>
    </row>
    <row r="1050" spans="2:11" x14ac:dyDescent="0.25">
      <c r="B1050" t="s">
        <v>4040</v>
      </c>
      <c r="C1050" t="s">
        <v>118</v>
      </c>
      <c r="D1050" t="s">
        <v>129</v>
      </c>
      <c r="E1050" t="s">
        <v>1762</v>
      </c>
      <c r="F1050" t="s">
        <v>75</v>
      </c>
      <c r="G1050" t="s">
        <v>110</v>
      </c>
      <c r="H1050" t="s">
        <v>1662</v>
      </c>
      <c r="I1050">
        <v>1.1100000000000001</v>
      </c>
      <c r="J1050">
        <v>1.55</v>
      </c>
      <c r="K1050">
        <v>-2.1100000000000001E-2</v>
      </c>
    </row>
    <row r="1051" spans="2:11" x14ac:dyDescent="0.25">
      <c r="B1051" t="s">
        <v>4041</v>
      </c>
      <c r="C1051" t="s">
        <v>118</v>
      </c>
      <c r="D1051" t="s">
        <v>129</v>
      </c>
      <c r="E1051" t="s">
        <v>1762</v>
      </c>
      <c r="F1051" t="s">
        <v>75</v>
      </c>
      <c r="G1051" t="s">
        <v>111</v>
      </c>
      <c r="H1051" t="s">
        <v>1662</v>
      </c>
      <c r="I1051">
        <v>1.07</v>
      </c>
      <c r="J1051">
        <v>1.51</v>
      </c>
      <c r="K1051">
        <v>-2.07E-2</v>
      </c>
    </row>
    <row r="1052" spans="2:11" x14ac:dyDescent="0.25">
      <c r="B1052" t="s">
        <v>4042</v>
      </c>
      <c r="C1052" t="s">
        <v>118</v>
      </c>
      <c r="D1052" t="s">
        <v>129</v>
      </c>
      <c r="E1052" t="s">
        <v>1762</v>
      </c>
      <c r="F1052" t="s">
        <v>75</v>
      </c>
      <c r="G1052" t="s">
        <v>112</v>
      </c>
      <c r="H1052" t="s">
        <v>1662</v>
      </c>
      <c r="I1052">
        <v>1.1100000000000001</v>
      </c>
      <c r="J1052">
        <v>1.51</v>
      </c>
      <c r="K1052">
        <v>-2.2200000000000001E-2</v>
      </c>
    </row>
    <row r="1053" spans="2:11" x14ac:dyDescent="0.25">
      <c r="B1053" t="s">
        <v>4043</v>
      </c>
      <c r="C1053" t="s">
        <v>118</v>
      </c>
      <c r="D1053" t="s">
        <v>129</v>
      </c>
      <c r="E1053" t="s">
        <v>1762</v>
      </c>
      <c r="F1053" t="s">
        <v>75</v>
      </c>
      <c r="G1053" t="s">
        <v>115</v>
      </c>
      <c r="H1053" t="s">
        <v>1662</v>
      </c>
      <c r="I1053">
        <v>0.99</v>
      </c>
      <c r="J1053">
        <v>1.26</v>
      </c>
      <c r="K1053">
        <v>-2.46E-2</v>
      </c>
    </row>
    <row r="1054" spans="2:11" x14ac:dyDescent="0.25">
      <c r="B1054" t="s">
        <v>4044</v>
      </c>
      <c r="C1054" t="s">
        <v>118</v>
      </c>
      <c r="D1054" t="s">
        <v>130</v>
      </c>
      <c r="E1054" t="s">
        <v>1762</v>
      </c>
      <c r="F1054" t="s">
        <v>72</v>
      </c>
      <c r="G1054" t="s">
        <v>104</v>
      </c>
      <c r="H1054" t="s">
        <v>1662</v>
      </c>
      <c r="I1054">
        <v>0.98</v>
      </c>
      <c r="J1054">
        <v>1.01</v>
      </c>
      <c r="K1054">
        <v>-2.98E-2</v>
      </c>
    </row>
    <row r="1055" spans="2:11" x14ac:dyDescent="0.25">
      <c r="B1055" t="s">
        <v>4045</v>
      </c>
      <c r="C1055" t="s">
        <v>118</v>
      </c>
      <c r="D1055" t="s">
        <v>130</v>
      </c>
      <c r="E1055" t="s">
        <v>1762</v>
      </c>
      <c r="F1055" t="s">
        <v>72</v>
      </c>
      <c r="G1055" t="s">
        <v>105</v>
      </c>
      <c r="H1055" t="s">
        <v>1662</v>
      </c>
      <c r="I1055">
        <v>1.01</v>
      </c>
      <c r="J1055">
        <v>1.23</v>
      </c>
      <c r="K1055">
        <v>-1.78E-2</v>
      </c>
    </row>
    <row r="1056" spans="2:11" x14ac:dyDescent="0.25">
      <c r="B1056" t="s">
        <v>4046</v>
      </c>
      <c r="C1056" t="s">
        <v>118</v>
      </c>
      <c r="D1056" t="s">
        <v>130</v>
      </c>
      <c r="E1056" t="s">
        <v>1762</v>
      </c>
      <c r="F1056" t="s">
        <v>72</v>
      </c>
      <c r="G1056" t="s">
        <v>107</v>
      </c>
      <c r="H1056" t="s">
        <v>1662</v>
      </c>
      <c r="I1056">
        <v>1.05</v>
      </c>
      <c r="J1056">
        <v>1.32</v>
      </c>
      <c r="K1056">
        <v>-1.7399999999999999E-2</v>
      </c>
    </row>
    <row r="1057" spans="2:11" x14ac:dyDescent="0.25">
      <c r="B1057" t="s">
        <v>4047</v>
      </c>
      <c r="C1057" t="s">
        <v>118</v>
      </c>
      <c r="D1057" t="s">
        <v>130</v>
      </c>
      <c r="E1057" t="s">
        <v>1762</v>
      </c>
      <c r="F1057" t="s">
        <v>72</v>
      </c>
      <c r="G1057" t="s">
        <v>108</v>
      </c>
      <c r="H1057" t="s">
        <v>1662</v>
      </c>
      <c r="I1057">
        <v>1.0900000000000001</v>
      </c>
      <c r="J1057">
        <v>1.47</v>
      </c>
      <c r="K1057">
        <v>-1.8800000000000001E-2</v>
      </c>
    </row>
    <row r="1058" spans="2:11" x14ac:dyDescent="0.25">
      <c r="B1058" t="s">
        <v>4048</v>
      </c>
      <c r="C1058" t="s">
        <v>118</v>
      </c>
      <c r="D1058" t="s">
        <v>130</v>
      </c>
      <c r="E1058" t="s">
        <v>1762</v>
      </c>
      <c r="F1058" t="s">
        <v>72</v>
      </c>
      <c r="G1058" t="s">
        <v>109</v>
      </c>
      <c r="H1058" t="s">
        <v>1662</v>
      </c>
      <c r="I1058">
        <v>1.1000000000000001</v>
      </c>
      <c r="J1058">
        <v>1.63</v>
      </c>
      <c r="K1058">
        <v>-2.0299999999999999E-2</v>
      </c>
    </row>
    <row r="1059" spans="2:11" x14ac:dyDescent="0.25">
      <c r="B1059" t="s">
        <v>4049</v>
      </c>
      <c r="C1059" t="s">
        <v>118</v>
      </c>
      <c r="D1059" t="s">
        <v>130</v>
      </c>
      <c r="E1059" t="s">
        <v>1762</v>
      </c>
      <c r="F1059" t="s">
        <v>72</v>
      </c>
      <c r="G1059" t="s">
        <v>112</v>
      </c>
      <c r="H1059" t="s">
        <v>1662</v>
      </c>
      <c r="I1059">
        <v>1.1200000000000001</v>
      </c>
      <c r="J1059">
        <v>1.67</v>
      </c>
      <c r="K1059">
        <v>-2.23E-2</v>
      </c>
    </row>
    <row r="1060" spans="2:11" x14ac:dyDescent="0.25">
      <c r="B1060" t="s">
        <v>4050</v>
      </c>
      <c r="C1060" t="s">
        <v>118</v>
      </c>
      <c r="D1060" t="s">
        <v>130</v>
      </c>
      <c r="E1060" t="s">
        <v>1762</v>
      </c>
      <c r="F1060" t="s">
        <v>72</v>
      </c>
      <c r="G1060" t="s">
        <v>113</v>
      </c>
      <c r="H1060" t="s">
        <v>1662</v>
      </c>
      <c r="I1060">
        <v>1.1399999999999999</v>
      </c>
      <c r="J1060">
        <v>1.54</v>
      </c>
      <c r="K1060">
        <v>-2.35E-2</v>
      </c>
    </row>
    <row r="1061" spans="2:11" x14ac:dyDescent="0.25">
      <c r="B1061" t="s">
        <v>4051</v>
      </c>
      <c r="C1061" t="s">
        <v>118</v>
      </c>
      <c r="D1061" t="s">
        <v>130</v>
      </c>
      <c r="E1061" t="s">
        <v>1762</v>
      </c>
      <c r="F1061" t="s">
        <v>72</v>
      </c>
      <c r="G1061" t="s">
        <v>114</v>
      </c>
      <c r="H1061" t="s">
        <v>1662</v>
      </c>
      <c r="I1061">
        <v>1.22</v>
      </c>
      <c r="J1061">
        <v>1.54</v>
      </c>
      <c r="K1061">
        <v>-1.1900000000000001E-2</v>
      </c>
    </row>
    <row r="1062" spans="2:11" x14ac:dyDescent="0.25">
      <c r="B1062" t="s">
        <v>4052</v>
      </c>
      <c r="C1062" t="s">
        <v>118</v>
      </c>
      <c r="D1062" t="s">
        <v>130</v>
      </c>
      <c r="E1062" t="s">
        <v>1762</v>
      </c>
      <c r="F1062" t="s">
        <v>72</v>
      </c>
      <c r="G1062" t="s">
        <v>115</v>
      </c>
      <c r="H1062" t="s">
        <v>1662</v>
      </c>
      <c r="I1062">
        <v>1.02</v>
      </c>
      <c r="J1062">
        <v>1.35</v>
      </c>
      <c r="K1062">
        <v>-2.7099999999999999E-2</v>
      </c>
    </row>
    <row r="1063" spans="2:11" x14ac:dyDescent="0.25">
      <c r="B1063" t="s">
        <v>4053</v>
      </c>
      <c r="C1063" t="s">
        <v>118</v>
      </c>
      <c r="D1063" t="s">
        <v>130</v>
      </c>
      <c r="E1063" t="s">
        <v>1762</v>
      </c>
      <c r="F1063" t="s">
        <v>75</v>
      </c>
      <c r="G1063" t="s">
        <v>104</v>
      </c>
      <c r="H1063" t="s">
        <v>1662</v>
      </c>
      <c r="I1063">
        <v>1.02</v>
      </c>
      <c r="J1063">
        <v>1.31</v>
      </c>
      <c r="K1063">
        <v>-2.3699999999999999E-2</v>
      </c>
    </row>
    <row r="1064" spans="2:11" x14ac:dyDescent="0.25">
      <c r="B1064" t="s">
        <v>4054</v>
      </c>
      <c r="C1064" t="s">
        <v>118</v>
      </c>
      <c r="D1064" t="s">
        <v>130</v>
      </c>
      <c r="E1064" t="s">
        <v>1762</v>
      </c>
      <c r="F1064" t="s">
        <v>75</v>
      </c>
      <c r="G1064" t="s">
        <v>105</v>
      </c>
      <c r="H1064" t="s">
        <v>1662</v>
      </c>
      <c r="I1064">
        <v>1.02</v>
      </c>
      <c r="J1064">
        <v>1.18</v>
      </c>
      <c r="K1064">
        <v>-1.66E-2</v>
      </c>
    </row>
    <row r="1065" spans="2:11" x14ac:dyDescent="0.25">
      <c r="B1065" t="s">
        <v>4055</v>
      </c>
      <c r="C1065" t="s">
        <v>118</v>
      </c>
      <c r="D1065" t="s">
        <v>130</v>
      </c>
      <c r="E1065" t="s">
        <v>1762</v>
      </c>
      <c r="F1065" t="s">
        <v>75</v>
      </c>
      <c r="G1065" t="s">
        <v>107</v>
      </c>
      <c r="H1065" t="s">
        <v>1662</v>
      </c>
      <c r="I1065">
        <v>1.1100000000000001</v>
      </c>
      <c r="J1065">
        <v>1.33</v>
      </c>
      <c r="K1065">
        <v>-1.32E-2</v>
      </c>
    </row>
    <row r="1066" spans="2:11" x14ac:dyDescent="0.25">
      <c r="B1066" t="s">
        <v>4056</v>
      </c>
      <c r="C1066" t="s">
        <v>118</v>
      </c>
      <c r="D1066" t="s">
        <v>130</v>
      </c>
      <c r="E1066" t="s">
        <v>1762</v>
      </c>
      <c r="F1066" t="s">
        <v>75</v>
      </c>
      <c r="G1066" t="s">
        <v>108</v>
      </c>
      <c r="H1066" t="s">
        <v>1662</v>
      </c>
      <c r="I1066">
        <v>1.1200000000000001</v>
      </c>
      <c r="J1066">
        <v>1.48</v>
      </c>
      <c r="K1066">
        <v>-1.49E-2</v>
      </c>
    </row>
    <row r="1067" spans="2:11" x14ac:dyDescent="0.25">
      <c r="B1067" t="s">
        <v>4057</v>
      </c>
      <c r="C1067" t="s">
        <v>118</v>
      </c>
      <c r="D1067" t="s">
        <v>130</v>
      </c>
      <c r="E1067" t="s">
        <v>1762</v>
      </c>
      <c r="F1067" t="s">
        <v>75</v>
      </c>
      <c r="G1067" t="s">
        <v>109</v>
      </c>
      <c r="H1067" t="s">
        <v>1662</v>
      </c>
      <c r="I1067">
        <v>1.1100000000000001</v>
      </c>
      <c r="J1067">
        <v>1.47</v>
      </c>
      <c r="K1067">
        <v>-1.9900000000000001E-2</v>
      </c>
    </row>
    <row r="1068" spans="2:11" x14ac:dyDescent="0.25">
      <c r="B1068" t="s">
        <v>4058</v>
      </c>
      <c r="C1068" t="s">
        <v>118</v>
      </c>
      <c r="D1068" t="s">
        <v>130</v>
      </c>
      <c r="E1068" t="s">
        <v>1762</v>
      </c>
      <c r="F1068" t="s">
        <v>75</v>
      </c>
      <c r="G1068" t="s">
        <v>112</v>
      </c>
      <c r="H1068" t="s">
        <v>1662</v>
      </c>
      <c r="I1068">
        <v>1.1100000000000001</v>
      </c>
      <c r="J1068">
        <v>1.53</v>
      </c>
      <c r="K1068">
        <v>-2.2499999999999999E-2</v>
      </c>
    </row>
    <row r="1069" spans="2:11" x14ac:dyDescent="0.25">
      <c r="B1069" t="s">
        <v>4059</v>
      </c>
      <c r="C1069" t="s">
        <v>118</v>
      </c>
      <c r="D1069" t="s">
        <v>130</v>
      </c>
      <c r="E1069" t="s">
        <v>1762</v>
      </c>
      <c r="F1069" t="s">
        <v>75</v>
      </c>
      <c r="G1069" t="s">
        <v>113</v>
      </c>
      <c r="H1069" t="s">
        <v>1662</v>
      </c>
      <c r="I1069">
        <v>1.1299999999999999</v>
      </c>
      <c r="J1069">
        <v>1.49</v>
      </c>
      <c r="K1069">
        <v>-2.41E-2</v>
      </c>
    </row>
    <row r="1070" spans="2:11" x14ac:dyDescent="0.25">
      <c r="B1070" t="s">
        <v>4060</v>
      </c>
      <c r="C1070" t="s">
        <v>118</v>
      </c>
      <c r="D1070" t="s">
        <v>130</v>
      </c>
      <c r="E1070" t="s">
        <v>1762</v>
      </c>
      <c r="F1070" t="s">
        <v>75</v>
      </c>
      <c r="G1070" t="s">
        <v>114</v>
      </c>
      <c r="H1070" t="s">
        <v>1662</v>
      </c>
      <c r="I1070">
        <v>1.21</v>
      </c>
      <c r="J1070">
        <v>1.5</v>
      </c>
      <c r="K1070">
        <v>-1.3100000000000001E-2</v>
      </c>
    </row>
    <row r="1071" spans="2:11" x14ac:dyDescent="0.25">
      <c r="B1071" t="s">
        <v>4061</v>
      </c>
      <c r="C1071" t="s">
        <v>118</v>
      </c>
      <c r="D1071" t="s">
        <v>130</v>
      </c>
      <c r="E1071" t="s">
        <v>1762</v>
      </c>
      <c r="F1071" t="s">
        <v>75</v>
      </c>
      <c r="G1071" t="s">
        <v>115</v>
      </c>
      <c r="H1071" t="s">
        <v>1662</v>
      </c>
      <c r="I1071">
        <v>0.98</v>
      </c>
      <c r="J1071">
        <v>1.1000000000000001</v>
      </c>
      <c r="K1071">
        <v>-2.4500000000000001E-2</v>
      </c>
    </row>
    <row r="1072" spans="2:11" x14ac:dyDescent="0.25">
      <c r="B1072" t="s">
        <v>4062</v>
      </c>
      <c r="C1072" t="s">
        <v>118</v>
      </c>
      <c r="D1072" t="s">
        <v>131</v>
      </c>
      <c r="E1072" t="s">
        <v>1762</v>
      </c>
      <c r="F1072" t="s">
        <v>72</v>
      </c>
      <c r="G1072" t="s">
        <v>105</v>
      </c>
      <c r="H1072" t="s">
        <v>1662</v>
      </c>
      <c r="I1072">
        <v>1.01</v>
      </c>
      <c r="J1072">
        <v>1.1599999999999999</v>
      </c>
      <c r="K1072">
        <v>-1.95E-2</v>
      </c>
    </row>
    <row r="1073" spans="2:11" x14ac:dyDescent="0.25">
      <c r="B1073" t="s">
        <v>4063</v>
      </c>
      <c r="C1073" t="s">
        <v>118</v>
      </c>
      <c r="D1073" t="s">
        <v>131</v>
      </c>
      <c r="E1073" t="s">
        <v>1762</v>
      </c>
      <c r="F1073" t="s">
        <v>72</v>
      </c>
      <c r="G1073" t="s">
        <v>106</v>
      </c>
      <c r="H1073" t="s">
        <v>1662</v>
      </c>
      <c r="I1073">
        <v>1.01</v>
      </c>
      <c r="J1073">
        <v>1.18</v>
      </c>
      <c r="K1073">
        <v>-1.67E-2</v>
      </c>
    </row>
    <row r="1074" spans="2:11" x14ac:dyDescent="0.25">
      <c r="B1074" t="s">
        <v>4064</v>
      </c>
      <c r="C1074" t="s">
        <v>118</v>
      </c>
      <c r="D1074" t="s">
        <v>131</v>
      </c>
      <c r="E1074" t="s">
        <v>1762</v>
      </c>
      <c r="F1074" t="s">
        <v>72</v>
      </c>
      <c r="G1074" t="s">
        <v>107</v>
      </c>
      <c r="H1074" t="s">
        <v>1662</v>
      </c>
      <c r="I1074">
        <v>1.0900000000000001</v>
      </c>
      <c r="J1074">
        <v>1.43</v>
      </c>
      <c r="K1074">
        <v>-1.49E-2</v>
      </c>
    </row>
    <row r="1075" spans="2:11" x14ac:dyDescent="0.25">
      <c r="B1075" t="s">
        <v>4065</v>
      </c>
      <c r="C1075" t="s">
        <v>118</v>
      </c>
      <c r="D1075" t="s">
        <v>131</v>
      </c>
      <c r="E1075" t="s">
        <v>1762</v>
      </c>
      <c r="F1075" t="s">
        <v>72</v>
      </c>
      <c r="G1075" t="s">
        <v>109</v>
      </c>
      <c r="H1075" t="s">
        <v>1662</v>
      </c>
      <c r="I1075">
        <v>1.07</v>
      </c>
      <c r="J1075">
        <v>1.49</v>
      </c>
      <c r="K1075">
        <v>-1.95E-2</v>
      </c>
    </row>
    <row r="1076" spans="2:11" x14ac:dyDescent="0.25">
      <c r="B1076" t="s">
        <v>4066</v>
      </c>
      <c r="C1076" t="s">
        <v>118</v>
      </c>
      <c r="D1076" t="s">
        <v>131</v>
      </c>
      <c r="E1076" t="s">
        <v>1762</v>
      </c>
      <c r="F1076" t="s">
        <v>72</v>
      </c>
      <c r="G1076" t="s">
        <v>113</v>
      </c>
      <c r="H1076" t="s">
        <v>1662</v>
      </c>
      <c r="I1076">
        <v>1.08</v>
      </c>
      <c r="J1076">
        <v>1.36</v>
      </c>
      <c r="K1076">
        <v>-2.2100000000000002E-2</v>
      </c>
    </row>
    <row r="1077" spans="2:11" x14ac:dyDescent="0.25">
      <c r="B1077" t="s">
        <v>4067</v>
      </c>
      <c r="C1077" t="s">
        <v>118</v>
      </c>
      <c r="D1077" t="s">
        <v>131</v>
      </c>
      <c r="E1077" t="s">
        <v>1762</v>
      </c>
      <c r="F1077" t="s">
        <v>72</v>
      </c>
      <c r="G1077" t="s">
        <v>114</v>
      </c>
      <c r="H1077" t="s">
        <v>1662</v>
      </c>
      <c r="I1077">
        <v>1.22</v>
      </c>
      <c r="J1077">
        <v>1.61</v>
      </c>
      <c r="K1077">
        <v>-1.35E-2</v>
      </c>
    </row>
    <row r="1078" spans="2:11" x14ac:dyDescent="0.25">
      <c r="B1078" t="s">
        <v>4068</v>
      </c>
      <c r="C1078" t="s">
        <v>118</v>
      </c>
      <c r="D1078" t="s">
        <v>131</v>
      </c>
      <c r="E1078" t="s">
        <v>1762</v>
      </c>
      <c r="F1078" t="s">
        <v>75</v>
      </c>
      <c r="G1078" t="s">
        <v>105</v>
      </c>
      <c r="H1078" t="s">
        <v>1662</v>
      </c>
      <c r="I1078">
        <v>1.01</v>
      </c>
      <c r="J1078">
        <v>1.19</v>
      </c>
      <c r="K1078">
        <v>-1.8599999999999998E-2</v>
      </c>
    </row>
    <row r="1079" spans="2:11" x14ac:dyDescent="0.25">
      <c r="B1079" t="s">
        <v>4069</v>
      </c>
      <c r="C1079" t="s">
        <v>118</v>
      </c>
      <c r="D1079" t="s">
        <v>131</v>
      </c>
      <c r="E1079" t="s">
        <v>1762</v>
      </c>
      <c r="F1079" t="s">
        <v>75</v>
      </c>
      <c r="G1079" t="s">
        <v>106</v>
      </c>
      <c r="H1079" t="s">
        <v>1662</v>
      </c>
      <c r="I1079">
        <v>1.05</v>
      </c>
      <c r="J1079">
        <v>1.19</v>
      </c>
      <c r="K1079">
        <v>-1.3899999999999999E-2</v>
      </c>
    </row>
    <row r="1080" spans="2:11" x14ac:dyDescent="0.25">
      <c r="B1080" t="s">
        <v>4070</v>
      </c>
      <c r="C1080" t="s">
        <v>118</v>
      </c>
      <c r="D1080" t="s">
        <v>131</v>
      </c>
      <c r="E1080" t="s">
        <v>1762</v>
      </c>
      <c r="F1080" t="s">
        <v>75</v>
      </c>
      <c r="G1080" t="s">
        <v>107</v>
      </c>
      <c r="H1080" t="s">
        <v>1662</v>
      </c>
      <c r="I1080">
        <v>1.1399999999999999</v>
      </c>
      <c r="J1080">
        <v>1.41</v>
      </c>
      <c r="K1080">
        <v>-1.0200000000000001E-2</v>
      </c>
    </row>
    <row r="1081" spans="2:11" x14ac:dyDescent="0.25">
      <c r="B1081" t="s">
        <v>4071</v>
      </c>
      <c r="C1081" t="s">
        <v>118</v>
      </c>
      <c r="D1081" t="s">
        <v>131</v>
      </c>
      <c r="E1081" t="s">
        <v>1762</v>
      </c>
      <c r="F1081" t="s">
        <v>75</v>
      </c>
      <c r="G1081" t="s">
        <v>109</v>
      </c>
      <c r="H1081" t="s">
        <v>1662</v>
      </c>
      <c r="I1081">
        <v>1.1000000000000001</v>
      </c>
      <c r="J1081">
        <v>1.43</v>
      </c>
      <c r="K1081">
        <v>-1.8499999999999999E-2</v>
      </c>
    </row>
    <row r="1082" spans="2:11" x14ac:dyDescent="0.25">
      <c r="B1082" t="s">
        <v>4072</v>
      </c>
      <c r="C1082" t="s">
        <v>118</v>
      </c>
      <c r="D1082" t="s">
        <v>131</v>
      </c>
      <c r="E1082" t="s">
        <v>1762</v>
      </c>
      <c r="F1082" t="s">
        <v>75</v>
      </c>
      <c r="G1082" t="s">
        <v>113</v>
      </c>
      <c r="H1082" t="s">
        <v>1662</v>
      </c>
      <c r="I1082">
        <v>1.02</v>
      </c>
      <c r="J1082">
        <v>1.17</v>
      </c>
      <c r="K1082">
        <v>-2.4400000000000002E-2</v>
      </c>
    </row>
    <row r="1083" spans="2:11" x14ac:dyDescent="0.25">
      <c r="B1083" t="s">
        <v>4073</v>
      </c>
      <c r="C1083" t="s">
        <v>118</v>
      </c>
      <c r="D1083" t="s">
        <v>131</v>
      </c>
      <c r="E1083" t="s">
        <v>1762</v>
      </c>
      <c r="F1083" t="s">
        <v>75</v>
      </c>
      <c r="G1083" t="s">
        <v>114</v>
      </c>
      <c r="H1083" t="s">
        <v>1662</v>
      </c>
      <c r="I1083">
        <v>1.1299999999999999</v>
      </c>
      <c r="J1083">
        <v>1.31</v>
      </c>
      <c r="K1083">
        <v>-1.1599999999999999E-2</v>
      </c>
    </row>
  </sheetData>
  <autoFilter ref="B3:K1083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BI36"/>
  <sheetViews>
    <sheetView workbookViewId="0"/>
  </sheetViews>
  <sheetFormatPr defaultRowHeight="15" x14ac:dyDescent="0.25"/>
  <sheetData>
    <row r="2" spans="2:61" x14ac:dyDescent="0.25">
      <c r="B2" s="1" t="s">
        <v>3</v>
      </c>
      <c r="C2" s="1" t="s">
        <v>51</v>
      </c>
      <c r="E2" s="1" t="s">
        <v>52</v>
      </c>
      <c r="F2" s="1" t="s">
        <v>53</v>
      </c>
      <c r="H2" s="1" t="s">
        <v>76</v>
      </c>
      <c r="I2" s="1" t="s">
        <v>99</v>
      </c>
      <c r="K2" s="1" t="s">
        <v>2</v>
      </c>
      <c r="L2" s="1" t="s">
        <v>99</v>
      </c>
      <c r="M2" s="18" t="s">
        <v>1820</v>
      </c>
      <c r="O2" s="1" t="s">
        <v>1</v>
      </c>
      <c r="P2" s="1" t="s">
        <v>99</v>
      </c>
      <c r="R2" s="1" t="s">
        <v>3</v>
      </c>
      <c r="S2" s="1" t="s">
        <v>99</v>
      </c>
      <c r="T2" s="24" t="s">
        <v>1628</v>
      </c>
      <c r="U2" s="18" t="s">
        <v>1764</v>
      </c>
      <c r="V2" s="15"/>
      <c r="W2" s="20" t="s">
        <v>1623</v>
      </c>
    </row>
    <row r="3" spans="2:61" ht="15.75" thickBot="1" x14ac:dyDescent="0.3">
      <c r="B3" t="s">
        <v>54</v>
      </c>
      <c r="C3" t="s">
        <v>55</v>
      </c>
      <c r="E3" s="2" t="s">
        <v>56</v>
      </c>
      <c r="F3" s="2" t="s">
        <v>57</v>
      </c>
      <c r="H3" t="s">
        <v>1639</v>
      </c>
      <c r="I3" t="s">
        <v>1649</v>
      </c>
      <c r="J3" s="113" t="s">
        <v>4080</v>
      </c>
      <c r="K3" t="s">
        <v>5</v>
      </c>
      <c r="L3" s="90" t="s">
        <v>47</v>
      </c>
      <c r="M3" s="2" t="s">
        <v>72</v>
      </c>
      <c r="O3" t="s">
        <v>4</v>
      </c>
      <c r="P3" t="s">
        <v>48</v>
      </c>
      <c r="R3" t="s">
        <v>1642</v>
      </c>
      <c r="S3" t="s">
        <v>1656</v>
      </c>
      <c r="T3" t="b">
        <v>1</v>
      </c>
      <c r="U3">
        <v>0.25</v>
      </c>
      <c r="W3" s="6" t="s">
        <v>76</v>
      </c>
      <c r="X3" s="6" t="s">
        <v>48</v>
      </c>
      <c r="Y3" s="6" t="s">
        <v>101</v>
      </c>
      <c r="Z3" s="6" t="s">
        <v>102</v>
      </c>
      <c r="AA3" s="6" t="s">
        <v>103</v>
      </c>
      <c r="AB3" s="6" t="s">
        <v>104</v>
      </c>
      <c r="AC3" s="6" t="s">
        <v>105</v>
      </c>
      <c r="AD3" s="6" t="s">
        <v>106</v>
      </c>
      <c r="AE3" s="6" t="s">
        <v>107</v>
      </c>
      <c r="AF3" s="6" t="s">
        <v>108</v>
      </c>
      <c r="AG3" s="6" t="s">
        <v>109</v>
      </c>
      <c r="AH3" s="6" t="s">
        <v>110</v>
      </c>
      <c r="AI3" s="6" t="s">
        <v>111</v>
      </c>
      <c r="AJ3" s="6" t="s">
        <v>112</v>
      </c>
      <c r="AK3" s="6" t="s">
        <v>113</v>
      </c>
      <c r="AL3" s="6" t="s">
        <v>114</v>
      </c>
      <c r="AM3" s="6" t="s">
        <v>115</v>
      </c>
      <c r="AP3" s="24" t="s">
        <v>116</v>
      </c>
      <c r="AQ3" s="24" t="s">
        <v>99</v>
      </c>
      <c r="AS3" s="6" t="s">
        <v>36</v>
      </c>
      <c r="AT3" s="6" t="s">
        <v>48</v>
      </c>
      <c r="AU3" s="6" t="s">
        <v>101</v>
      </c>
      <c r="AV3" s="6" t="s">
        <v>102</v>
      </c>
      <c r="AW3" s="6" t="s">
        <v>103</v>
      </c>
      <c r="AX3" s="6" t="s">
        <v>104</v>
      </c>
      <c r="AY3" s="6" t="s">
        <v>105</v>
      </c>
      <c r="AZ3" s="6" t="s">
        <v>106</v>
      </c>
      <c r="BA3" s="6" t="s">
        <v>107</v>
      </c>
      <c r="BB3" s="6" t="s">
        <v>108</v>
      </c>
      <c r="BC3" s="6" t="s">
        <v>109</v>
      </c>
      <c r="BD3" s="6" t="s">
        <v>110</v>
      </c>
      <c r="BE3" s="6" t="s">
        <v>111</v>
      </c>
      <c r="BF3" s="6" t="s">
        <v>112</v>
      </c>
      <c r="BG3" s="6" t="s">
        <v>113</v>
      </c>
      <c r="BH3" s="6" t="s">
        <v>114</v>
      </c>
      <c r="BI3" s="6" t="s">
        <v>115</v>
      </c>
    </row>
    <row r="4" spans="2:61" x14ac:dyDescent="0.25">
      <c r="B4" t="s">
        <v>6</v>
      </c>
      <c r="C4" t="s">
        <v>49</v>
      </c>
      <c r="E4" s="2" t="s">
        <v>58</v>
      </c>
      <c r="F4" s="2" t="s">
        <v>59</v>
      </c>
      <c r="H4" t="s">
        <v>1640</v>
      </c>
      <c r="I4" t="s">
        <v>1650</v>
      </c>
      <c r="J4" s="113" t="s">
        <v>4079</v>
      </c>
      <c r="K4" t="s">
        <v>14</v>
      </c>
      <c r="L4" s="90" t="s">
        <v>67</v>
      </c>
      <c r="M4" s="2" t="s">
        <v>72</v>
      </c>
      <c r="O4" t="s">
        <v>19</v>
      </c>
      <c r="P4" t="s">
        <v>101</v>
      </c>
      <c r="R4" t="s">
        <v>1643</v>
      </c>
      <c r="S4" t="s">
        <v>1657</v>
      </c>
      <c r="T4" t="b">
        <v>0</v>
      </c>
      <c r="U4">
        <v>0.9</v>
      </c>
      <c r="W4" s="7" t="s">
        <v>77</v>
      </c>
      <c r="X4" s="21" t="b">
        <v>0</v>
      </c>
      <c r="Y4" s="21" t="b">
        <v>0</v>
      </c>
      <c r="Z4" s="21" t="b">
        <v>0</v>
      </c>
      <c r="AA4" s="21" t="b">
        <v>0</v>
      </c>
      <c r="AB4" s="21" t="b">
        <v>0</v>
      </c>
      <c r="AC4" s="21" t="b">
        <v>0</v>
      </c>
      <c r="AD4" s="21" t="b">
        <v>0</v>
      </c>
      <c r="AE4" s="21" t="b">
        <v>0</v>
      </c>
      <c r="AF4" s="21" t="b">
        <v>0</v>
      </c>
      <c r="AG4" s="21" t="b">
        <v>0</v>
      </c>
      <c r="AH4" s="21" t="b">
        <v>0</v>
      </c>
      <c r="AI4" s="21" t="b">
        <v>0</v>
      </c>
      <c r="AJ4" s="21" t="b">
        <v>0</v>
      </c>
      <c r="AK4" s="21" t="b">
        <v>0</v>
      </c>
      <c r="AL4" s="21" t="b">
        <v>0</v>
      </c>
      <c r="AM4" s="21" t="b">
        <v>0</v>
      </c>
      <c r="AP4" t="s">
        <v>7</v>
      </c>
      <c r="AQ4" t="s">
        <v>117</v>
      </c>
      <c r="AS4" s="7" t="s">
        <v>129</v>
      </c>
      <c r="AT4" s="21" t="b">
        <v>1</v>
      </c>
      <c r="AU4" s="21" t="b">
        <v>1</v>
      </c>
      <c r="AV4" s="21" t="b">
        <v>1</v>
      </c>
      <c r="AW4" s="21" t="b">
        <v>1</v>
      </c>
      <c r="AX4" s="21" t="b">
        <v>1</v>
      </c>
      <c r="AY4" s="21" t="b">
        <v>0</v>
      </c>
      <c r="AZ4" s="21" t="b">
        <v>0</v>
      </c>
      <c r="BA4" s="21" t="b">
        <v>0</v>
      </c>
      <c r="BB4" s="21" t="b">
        <v>0</v>
      </c>
      <c r="BC4" s="21" t="b">
        <v>0</v>
      </c>
      <c r="BD4" s="21" t="b">
        <v>1</v>
      </c>
      <c r="BE4" s="21" t="b">
        <v>1</v>
      </c>
      <c r="BF4" s="21" t="b">
        <v>1</v>
      </c>
      <c r="BG4" s="21" t="b">
        <v>0</v>
      </c>
      <c r="BH4" s="21" t="b">
        <v>0</v>
      </c>
      <c r="BI4" s="21" t="b">
        <v>1</v>
      </c>
    </row>
    <row r="5" spans="2:61" x14ac:dyDescent="0.25">
      <c r="B5" t="s">
        <v>12</v>
      </c>
      <c r="C5" t="s">
        <v>60</v>
      </c>
      <c r="E5" s="2" t="s">
        <v>61</v>
      </c>
      <c r="F5" s="2" t="s">
        <v>62</v>
      </c>
      <c r="H5" t="s">
        <v>1638</v>
      </c>
      <c r="I5" t="s">
        <v>1651</v>
      </c>
      <c r="J5" s="113" t="s">
        <v>4081</v>
      </c>
      <c r="K5" t="s">
        <v>15</v>
      </c>
      <c r="L5" s="90" t="s">
        <v>70</v>
      </c>
      <c r="M5" s="2" t="s">
        <v>72</v>
      </c>
      <c r="O5" t="s">
        <v>20</v>
      </c>
      <c r="P5" t="s">
        <v>102</v>
      </c>
      <c r="R5" t="s">
        <v>1644</v>
      </c>
      <c r="S5" t="s">
        <v>1658</v>
      </c>
      <c r="T5" t="b">
        <v>0</v>
      </c>
      <c r="U5">
        <v>1</v>
      </c>
      <c r="W5" s="7" t="s">
        <v>80</v>
      </c>
      <c r="X5" s="21" t="b">
        <f>NOT(ISBLANK(X32))</f>
        <v>0</v>
      </c>
      <c r="Y5" s="21" t="b">
        <f t="shared" ref="Y5:AM5" si="0">NOT(ISBLANK(Y32))</f>
        <v>0</v>
      </c>
      <c r="Z5" s="21" t="b">
        <f t="shared" si="0"/>
        <v>0</v>
      </c>
      <c r="AA5" s="21" t="b">
        <f t="shared" si="0"/>
        <v>0</v>
      </c>
      <c r="AB5" s="21" t="b">
        <f t="shared" si="0"/>
        <v>0</v>
      </c>
      <c r="AC5" s="21" t="b">
        <f t="shared" si="0"/>
        <v>0</v>
      </c>
      <c r="AD5" s="21" t="b">
        <f t="shared" si="0"/>
        <v>0</v>
      </c>
      <c r="AE5" s="21" t="b">
        <f t="shared" si="0"/>
        <v>0</v>
      </c>
      <c r="AF5" s="21" t="b">
        <f t="shared" si="0"/>
        <v>0</v>
      </c>
      <c r="AG5" s="21" t="b">
        <f t="shared" si="0"/>
        <v>0</v>
      </c>
      <c r="AH5" s="21" t="b">
        <f t="shared" si="0"/>
        <v>0</v>
      </c>
      <c r="AI5" s="21" t="b">
        <f t="shared" si="0"/>
        <v>0</v>
      </c>
      <c r="AJ5" s="21" t="b">
        <f t="shared" si="0"/>
        <v>0</v>
      </c>
      <c r="AK5" s="21" t="b">
        <f t="shared" si="0"/>
        <v>0</v>
      </c>
      <c r="AL5" s="21" t="b">
        <f t="shared" si="0"/>
        <v>0</v>
      </c>
      <c r="AM5" s="21" t="b">
        <f t="shared" si="0"/>
        <v>0</v>
      </c>
      <c r="AP5" t="s">
        <v>8</v>
      </c>
      <c r="AQ5" t="s">
        <v>118</v>
      </c>
      <c r="AS5" s="7" t="s">
        <v>130</v>
      </c>
      <c r="AT5" s="21" t="b">
        <v>0</v>
      </c>
      <c r="AU5" s="21" t="b">
        <v>0</v>
      </c>
      <c r="AV5" s="21" t="b">
        <v>0</v>
      </c>
      <c r="AW5" s="21" t="b">
        <v>0</v>
      </c>
      <c r="AX5" s="21" t="b">
        <v>1</v>
      </c>
      <c r="AY5" s="21" t="b">
        <v>1</v>
      </c>
      <c r="AZ5" s="21" t="b">
        <v>0</v>
      </c>
      <c r="BA5" s="21" t="b">
        <v>1</v>
      </c>
      <c r="BB5" s="21" t="b">
        <v>1</v>
      </c>
      <c r="BC5" s="21" t="b">
        <v>1</v>
      </c>
      <c r="BD5" s="21" t="b">
        <v>0</v>
      </c>
      <c r="BE5" s="21" t="b">
        <v>0</v>
      </c>
      <c r="BF5" s="21" t="b">
        <v>1</v>
      </c>
      <c r="BG5" s="21" t="b">
        <v>1</v>
      </c>
      <c r="BH5" s="21" t="b">
        <v>1</v>
      </c>
      <c r="BI5" s="21" t="b">
        <v>1</v>
      </c>
    </row>
    <row r="6" spans="2:61" x14ac:dyDescent="0.25">
      <c r="B6" t="s">
        <v>13</v>
      </c>
      <c r="C6" t="s">
        <v>63</v>
      </c>
      <c r="E6" s="2" t="s">
        <v>64</v>
      </c>
      <c r="F6" s="2" t="s">
        <v>47</v>
      </c>
      <c r="K6" t="s">
        <v>16</v>
      </c>
      <c r="L6" s="90" t="s">
        <v>57</v>
      </c>
      <c r="M6" s="2" t="s">
        <v>72</v>
      </c>
      <c r="O6" t="s">
        <v>21</v>
      </c>
      <c r="P6" t="s">
        <v>103</v>
      </c>
      <c r="R6" t="s">
        <v>1645</v>
      </c>
      <c r="S6" t="s">
        <v>1659</v>
      </c>
      <c r="T6" t="b">
        <v>1</v>
      </c>
      <c r="U6">
        <v>0.5</v>
      </c>
      <c r="W6" s="7" t="s">
        <v>79</v>
      </c>
      <c r="X6" s="21" t="b">
        <f t="shared" ref="X6:AM6" si="1">NOT(ISBLANK(X33))</f>
        <v>0</v>
      </c>
      <c r="Y6" s="21" t="b">
        <f t="shared" si="1"/>
        <v>1</v>
      </c>
      <c r="Z6" s="21" t="b">
        <f t="shared" si="1"/>
        <v>1</v>
      </c>
      <c r="AA6" s="21" t="b">
        <f t="shared" si="1"/>
        <v>0</v>
      </c>
      <c r="AB6" s="21" t="b">
        <f t="shared" si="1"/>
        <v>0</v>
      </c>
      <c r="AC6" s="21" t="b">
        <f t="shared" si="1"/>
        <v>0</v>
      </c>
      <c r="AD6" s="21" t="b">
        <f t="shared" si="1"/>
        <v>0</v>
      </c>
      <c r="AE6" s="21" t="b">
        <f t="shared" si="1"/>
        <v>0</v>
      </c>
      <c r="AF6" s="21" t="b">
        <f t="shared" si="1"/>
        <v>0</v>
      </c>
      <c r="AG6" s="21" t="b">
        <f t="shared" si="1"/>
        <v>0</v>
      </c>
      <c r="AH6" s="21" t="b">
        <f t="shared" si="1"/>
        <v>1</v>
      </c>
      <c r="AI6" s="21" t="b">
        <f t="shared" si="1"/>
        <v>1</v>
      </c>
      <c r="AJ6" s="21" t="b">
        <f t="shared" si="1"/>
        <v>1</v>
      </c>
      <c r="AK6" s="21" t="b">
        <f t="shared" si="1"/>
        <v>0</v>
      </c>
      <c r="AL6" s="21" t="b">
        <f t="shared" si="1"/>
        <v>0</v>
      </c>
      <c r="AM6" s="21" t="b">
        <f t="shared" si="1"/>
        <v>1</v>
      </c>
      <c r="AP6" t="s">
        <v>9</v>
      </c>
      <c r="AQ6" t="s">
        <v>119</v>
      </c>
      <c r="AS6" s="32" t="s">
        <v>131</v>
      </c>
      <c r="AT6" s="21" t="b">
        <v>0</v>
      </c>
      <c r="AU6" s="21" t="b">
        <v>0</v>
      </c>
      <c r="AV6" s="21" t="b">
        <v>0</v>
      </c>
      <c r="AW6" s="21" t="b">
        <v>0</v>
      </c>
      <c r="AX6" s="21" t="b">
        <v>0</v>
      </c>
      <c r="AY6" s="21" t="b">
        <v>1</v>
      </c>
      <c r="AZ6" s="21" t="b">
        <v>1</v>
      </c>
      <c r="BA6" s="21" t="b">
        <v>1</v>
      </c>
      <c r="BB6" s="21" t="b">
        <v>0</v>
      </c>
      <c r="BC6" s="21" t="b">
        <v>1</v>
      </c>
      <c r="BD6" s="21" t="b">
        <v>0</v>
      </c>
      <c r="BE6" s="21" t="b">
        <v>0</v>
      </c>
      <c r="BF6" s="21" t="b">
        <v>0</v>
      </c>
      <c r="BG6" s="21" t="b">
        <v>1</v>
      </c>
      <c r="BH6" s="21" t="b">
        <v>1</v>
      </c>
      <c r="BI6" s="21" t="b">
        <v>0</v>
      </c>
    </row>
    <row r="7" spans="2:61" x14ac:dyDescent="0.25">
      <c r="B7" t="s">
        <v>10</v>
      </c>
      <c r="C7" t="s">
        <v>65</v>
      </c>
      <c r="E7" s="2" t="s">
        <v>66</v>
      </c>
      <c r="F7" s="2" t="s">
        <v>67</v>
      </c>
      <c r="K7" t="s">
        <v>17</v>
      </c>
      <c r="L7" s="90" t="s">
        <v>59</v>
      </c>
      <c r="M7" s="2" t="s">
        <v>75</v>
      </c>
      <c r="O7" t="s">
        <v>22</v>
      </c>
      <c r="P7" t="s">
        <v>104</v>
      </c>
      <c r="S7" t="s">
        <v>1661</v>
      </c>
      <c r="W7" s="7" t="s">
        <v>98</v>
      </c>
      <c r="X7" s="21" t="b">
        <f t="shared" ref="X7:AM7" si="2">NOT(ISBLANK(X34))</f>
        <v>0</v>
      </c>
      <c r="Y7" s="21" t="b">
        <f t="shared" si="2"/>
        <v>1</v>
      </c>
      <c r="Z7" s="21" t="b">
        <f t="shared" si="2"/>
        <v>1</v>
      </c>
      <c r="AA7" s="21" t="b">
        <f t="shared" si="2"/>
        <v>0</v>
      </c>
      <c r="AB7" s="21" t="b">
        <f t="shared" si="2"/>
        <v>0</v>
      </c>
      <c r="AC7" s="21" t="b">
        <f t="shared" si="2"/>
        <v>0</v>
      </c>
      <c r="AD7" s="21" t="b">
        <f t="shared" si="2"/>
        <v>0</v>
      </c>
      <c r="AE7" s="21" t="b">
        <f t="shared" si="2"/>
        <v>0</v>
      </c>
      <c r="AF7" s="21" t="b">
        <f t="shared" si="2"/>
        <v>0</v>
      </c>
      <c r="AG7" s="21" t="b">
        <f t="shared" si="2"/>
        <v>0</v>
      </c>
      <c r="AH7" s="21" t="b">
        <f t="shared" si="2"/>
        <v>1</v>
      </c>
      <c r="AI7" s="21" t="b">
        <f t="shared" si="2"/>
        <v>1</v>
      </c>
      <c r="AJ7" s="21" t="b">
        <f t="shared" si="2"/>
        <v>1</v>
      </c>
      <c r="AK7" s="21" t="b">
        <f t="shared" si="2"/>
        <v>0</v>
      </c>
      <c r="AL7" s="21" t="b">
        <f t="shared" si="2"/>
        <v>0</v>
      </c>
      <c r="AM7" s="21" t="b">
        <f t="shared" si="2"/>
        <v>1</v>
      </c>
      <c r="AS7" s="7" t="s">
        <v>132</v>
      </c>
      <c r="AT7" s="21" t="b">
        <v>0</v>
      </c>
      <c r="AU7" s="21" t="b">
        <v>0</v>
      </c>
      <c r="AV7" s="21" t="b">
        <v>0</v>
      </c>
      <c r="AW7" s="21" t="b">
        <v>0</v>
      </c>
      <c r="AX7" s="21" t="b">
        <v>1</v>
      </c>
      <c r="AY7" s="21" t="b">
        <v>1</v>
      </c>
      <c r="AZ7" s="21" t="b">
        <v>0</v>
      </c>
      <c r="BA7" s="21" t="b">
        <v>1</v>
      </c>
      <c r="BB7" s="21" t="b">
        <v>1</v>
      </c>
      <c r="BC7" s="21" t="b">
        <v>1</v>
      </c>
      <c r="BD7" s="21" t="b">
        <v>0</v>
      </c>
      <c r="BE7" s="21" t="b">
        <v>0</v>
      </c>
      <c r="BF7" s="21" t="b">
        <v>1</v>
      </c>
      <c r="BG7" s="21" t="b">
        <v>1</v>
      </c>
      <c r="BH7" s="21" t="b">
        <v>1</v>
      </c>
      <c r="BI7" s="21" t="b">
        <v>1</v>
      </c>
    </row>
    <row r="8" spans="2:61" x14ac:dyDescent="0.25">
      <c r="B8" t="s">
        <v>11</v>
      </c>
      <c r="C8" t="s">
        <v>68</v>
      </c>
      <c r="E8" s="2" t="s">
        <v>69</v>
      </c>
      <c r="F8" s="2" t="s">
        <v>70</v>
      </c>
      <c r="K8" t="s">
        <v>18</v>
      </c>
      <c r="L8" s="90" t="s">
        <v>62</v>
      </c>
      <c r="M8" s="2" t="s">
        <v>75</v>
      </c>
      <c r="O8" t="s">
        <v>23</v>
      </c>
      <c r="P8" t="s">
        <v>105</v>
      </c>
      <c r="S8" t="s">
        <v>1660</v>
      </c>
      <c r="W8" s="7" t="s">
        <v>78</v>
      </c>
      <c r="X8" s="21" t="b">
        <f t="shared" ref="X8:AM8" si="3">NOT(ISBLANK(X35))</f>
        <v>0</v>
      </c>
      <c r="Y8" s="21" t="b">
        <f t="shared" si="3"/>
        <v>1</v>
      </c>
      <c r="Z8" s="21" t="b">
        <f t="shared" si="3"/>
        <v>1</v>
      </c>
      <c r="AA8" s="21" t="b">
        <f t="shared" si="3"/>
        <v>0</v>
      </c>
      <c r="AB8" s="21" t="b">
        <f t="shared" si="3"/>
        <v>0</v>
      </c>
      <c r="AC8" s="21" t="b">
        <f t="shared" si="3"/>
        <v>0</v>
      </c>
      <c r="AD8" s="21" t="b">
        <f t="shared" si="3"/>
        <v>0</v>
      </c>
      <c r="AE8" s="21" t="b">
        <f t="shared" si="3"/>
        <v>0</v>
      </c>
      <c r="AF8" s="21" t="b">
        <f t="shared" si="3"/>
        <v>0</v>
      </c>
      <c r="AG8" s="21" t="b">
        <f t="shared" si="3"/>
        <v>0</v>
      </c>
      <c r="AH8" s="21" t="b">
        <f t="shared" si="3"/>
        <v>1</v>
      </c>
      <c r="AI8" s="21" t="b">
        <f t="shared" si="3"/>
        <v>1</v>
      </c>
      <c r="AJ8" s="21" t="b">
        <f t="shared" si="3"/>
        <v>1</v>
      </c>
      <c r="AK8" s="21" t="b">
        <f t="shared" si="3"/>
        <v>0</v>
      </c>
      <c r="AL8" s="21" t="b">
        <f t="shared" si="3"/>
        <v>0</v>
      </c>
      <c r="AM8" s="21" t="b">
        <f t="shared" si="3"/>
        <v>1</v>
      </c>
    </row>
    <row r="9" spans="2:61" x14ac:dyDescent="0.25">
      <c r="B9" t="s">
        <v>71</v>
      </c>
      <c r="C9" t="s">
        <v>55</v>
      </c>
      <c r="E9" t="s">
        <v>72</v>
      </c>
      <c r="F9" t="s">
        <v>72</v>
      </c>
      <c r="K9" t="s">
        <v>1831</v>
      </c>
      <c r="L9" s="90" t="s">
        <v>1830</v>
      </c>
      <c r="M9" s="2" t="s">
        <v>75</v>
      </c>
      <c r="O9" t="s">
        <v>24</v>
      </c>
      <c r="P9" t="s">
        <v>106</v>
      </c>
      <c r="W9" s="7" t="s">
        <v>81</v>
      </c>
      <c r="X9" s="21" t="b">
        <f t="shared" ref="X9:AM9" si="4">NOT(ISBLANK(X36))</f>
        <v>0</v>
      </c>
      <c r="Y9" s="21" t="b">
        <f t="shared" si="4"/>
        <v>0</v>
      </c>
      <c r="Z9" s="21" t="b">
        <f t="shared" si="4"/>
        <v>0</v>
      </c>
      <c r="AA9" s="21" t="b">
        <f t="shared" si="4"/>
        <v>0</v>
      </c>
      <c r="AB9" s="21" t="b">
        <f t="shared" si="4"/>
        <v>0</v>
      </c>
      <c r="AC9" s="21" t="b">
        <f t="shared" si="4"/>
        <v>0</v>
      </c>
      <c r="AD9" s="21" t="b">
        <f t="shared" si="4"/>
        <v>0</v>
      </c>
      <c r="AE9" s="21" t="b">
        <f t="shared" si="4"/>
        <v>0</v>
      </c>
      <c r="AF9" s="21" t="b">
        <f t="shared" si="4"/>
        <v>0</v>
      </c>
      <c r="AG9" s="21" t="b">
        <f t="shared" si="4"/>
        <v>0</v>
      </c>
      <c r="AH9" s="21" t="b">
        <f t="shared" si="4"/>
        <v>0</v>
      </c>
      <c r="AI9" s="21" t="b">
        <f t="shared" si="4"/>
        <v>0</v>
      </c>
      <c r="AJ9" s="21" t="b">
        <f t="shared" si="4"/>
        <v>0</v>
      </c>
      <c r="AK9" s="21" t="b">
        <f t="shared" si="4"/>
        <v>0</v>
      </c>
      <c r="AL9" s="21" t="b">
        <f t="shared" si="4"/>
        <v>0</v>
      </c>
      <c r="AM9" s="21" t="b">
        <f t="shared" si="4"/>
        <v>0</v>
      </c>
      <c r="AS9" s="7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</row>
    <row r="10" spans="2:61" x14ac:dyDescent="0.25">
      <c r="B10" t="s">
        <v>34</v>
      </c>
      <c r="C10" t="s">
        <v>73</v>
      </c>
      <c r="E10" t="s">
        <v>74</v>
      </c>
      <c r="F10" t="s">
        <v>75</v>
      </c>
      <c r="K10">
        <v>2017</v>
      </c>
      <c r="L10" s="90">
        <v>2017</v>
      </c>
      <c r="M10" s="2" t="s">
        <v>75</v>
      </c>
      <c r="O10" t="s">
        <v>25</v>
      </c>
      <c r="P10" t="s">
        <v>107</v>
      </c>
      <c r="W10" s="7" t="s">
        <v>46</v>
      </c>
      <c r="X10" s="21" t="b">
        <v>0</v>
      </c>
      <c r="Y10" s="21" t="b">
        <v>0</v>
      </c>
      <c r="Z10" s="21" t="b">
        <v>0</v>
      </c>
      <c r="AA10" s="21" t="b">
        <v>0</v>
      </c>
      <c r="AB10" s="21" t="b">
        <v>0</v>
      </c>
      <c r="AC10" s="21" t="b">
        <v>0</v>
      </c>
      <c r="AD10" s="21" t="b">
        <v>0</v>
      </c>
      <c r="AE10" s="21" t="b">
        <v>0</v>
      </c>
      <c r="AF10" s="21" t="b">
        <v>0</v>
      </c>
      <c r="AG10" s="21" t="b">
        <v>0</v>
      </c>
      <c r="AH10" s="21" t="b">
        <v>0</v>
      </c>
      <c r="AI10" s="21" t="b">
        <v>0</v>
      </c>
      <c r="AJ10" s="21" t="b">
        <v>0</v>
      </c>
      <c r="AK10" s="21" t="b">
        <v>0</v>
      </c>
      <c r="AL10" s="21" t="b">
        <v>0</v>
      </c>
      <c r="AM10" s="21" t="b">
        <v>0</v>
      </c>
    </row>
    <row r="11" spans="2:61" x14ac:dyDescent="0.25">
      <c r="K11" t="s">
        <v>1648</v>
      </c>
      <c r="L11" t="s">
        <v>1654</v>
      </c>
      <c r="M11" s="2" t="s">
        <v>72</v>
      </c>
      <c r="O11" t="s">
        <v>26</v>
      </c>
      <c r="P11" t="s">
        <v>108</v>
      </c>
      <c r="W11" s="7" t="s">
        <v>82</v>
      </c>
      <c r="X11" s="21" t="b">
        <v>0</v>
      </c>
      <c r="Y11" s="21" t="b">
        <v>0</v>
      </c>
      <c r="Z11" s="21" t="b">
        <v>0</v>
      </c>
      <c r="AA11" s="21" t="b">
        <v>0</v>
      </c>
      <c r="AB11" s="21" t="b">
        <v>0</v>
      </c>
      <c r="AC11" s="21" t="b">
        <v>0</v>
      </c>
      <c r="AD11" s="21" t="b">
        <v>0</v>
      </c>
      <c r="AE11" s="21" t="b">
        <v>0</v>
      </c>
      <c r="AF11" s="21" t="b">
        <v>0</v>
      </c>
      <c r="AG11" s="21" t="b">
        <v>0</v>
      </c>
      <c r="AH11" s="21" t="b">
        <v>0</v>
      </c>
      <c r="AI11" s="21" t="b">
        <v>0</v>
      </c>
      <c r="AJ11" s="21" t="b">
        <v>0</v>
      </c>
      <c r="AK11" s="21" t="b">
        <v>0</v>
      </c>
      <c r="AL11" s="21" t="b">
        <v>0</v>
      </c>
      <c r="AM11" s="21" t="b">
        <v>0</v>
      </c>
    </row>
    <row r="12" spans="2:61" x14ac:dyDescent="0.25">
      <c r="K12" t="s">
        <v>1647</v>
      </c>
      <c r="L12" t="s">
        <v>1655</v>
      </c>
      <c r="M12" s="2" t="s">
        <v>72</v>
      </c>
      <c r="O12" t="s">
        <v>27</v>
      </c>
      <c r="P12" t="s">
        <v>109</v>
      </c>
      <c r="W12" s="7" t="s">
        <v>83</v>
      </c>
      <c r="X12" s="21" t="b">
        <v>0</v>
      </c>
      <c r="Y12" s="21" t="b">
        <v>0</v>
      </c>
      <c r="Z12" s="21" t="b">
        <v>0</v>
      </c>
      <c r="AA12" s="21" t="b">
        <v>0</v>
      </c>
      <c r="AB12" s="21" t="b">
        <v>0</v>
      </c>
      <c r="AC12" s="21" t="b">
        <v>0</v>
      </c>
      <c r="AD12" s="21" t="b">
        <v>0</v>
      </c>
      <c r="AE12" s="21" t="b">
        <v>0</v>
      </c>
      <c r="AF12" s="21" t="b">
        <v>0</v>
      </c>
      <c r="AG12" s="21" t="b">
        <v>0</v>
      </c>
      <c r="AH12" s="21" t="b">
        <v>0</v>
      </c>
      <c r="AI12" s="21" t="b">
        <v>0</v>
      </c>
      <c r="AJ12" s="21" t="b">
        <v>0</v>
      </c>
      <c r="AK12" s="21" t="b">
        <v>0</v>
      </c>
      <c r="AL12" s="21" t="b">
        <v>0</v>
      </c>
      <c r="AM12" s="21" t="b">
        <v>0</v>
      </c>
    </row>
    <row r="13" spans="2:61" x14ac:dyDescent="0.25">
      <c r="K13" t="s">
        <v>1646</v>
      </c>
      <c r="L13" t="s">
        <v>1652</v>
      </c>
      <c r="M13" s="2" t="s">
        <v>72</v>
      </c>
      <c r="O13" t="s">
        <v>28</v>
      </c>
      <c r="P13" t="s">
        <v>110</v>
      </c>
      <c r="W13" s="7" t="s">
        <v>84</v>
      </c>
      <c r="X13" s="21" t="b">
        <v>0</v>
      </c>
      <c r="Y13" s="21" t="b">
        <v>0</v>
      </c>
      <c r="Z13" s="21" t="b">
        <v>0</v>
      </c>
      <c r="AA13" s="21" t="b">
        <v>0</v>
      </c>
      <c r="AB13" s="21" t="b">
        <v>0</v>
      </c>
      <c r="AC13" s="21" t="b">
        <v>0</v>
      </c>
      <c r="AD13" s="21" t="b">
        <v>0</v>
      </c>
      <c r="AE13" s="21" t="b">
        <v>0</v>
      </c>
      <c r="AF13" s="21" t="b">
        <v>0</v>
      </c>
      <c r="AG13" s="21" t="b">
        <v>0</v>
      </c>
      <c r="AH13" s="21" t="b">
        <v>0</v>
      </c>
      <c r="AI13" s="21" t="b">
        <v>0</v>
      </c>
      <c r="AJ13" s="21" t="b">
        <v>0</v>
      </c>
      <c r="AK13" s="21" t="b">
        <v>0</v>
      </c>
      <c r="AL13" s="21" t="b">
        <v>0</v>
      </c>
      <c r="AM13" s="21" t="b">
        <v>0</v>
      </c>
    </row>
    <row r="14" spans="2:61" x14ac:dyDescent="0.25">
      <c r="K14" t="s">
        <v>1641</v>
      </c>
      <c r="L14" t="s">
        <v>1653</v>
      </c>
      <c r="M14" s="2" t="s">
        <v>75</v>
      </c>
      <c r="O14" t="s">
        <v>29</v>
      </c>
      <c r="P14" t="s">
        <v>111</v>
      </c>
      <c r="W14" s="7" t="s">
        <v>85</v>
      </c>
      <c r="X14" s="21" t="b">
        <v>0</v>
      </c>
      <c r="Y14" s="21" t="b">
        <v>0</v>
      </c>
      <c r="Z14" s="21" t="b">
        <v>0</v>
      </c>
      <c r="AA14" s="21" t="b">
        <v>0</v>
      </c>
      <c r="AB14" s="21" t="b">
        <v>0</v>
      </c>
      <c r="AC14" s="21" t="b">
        <v>0</v>
      </c>
      <c r="AD14" s="21" t="b">
        <v>0</v>
      </c>
      <c r="AE14" s="21" t="b">
        <v>0</v>
      </c>
      <c r="AF14" s="21" t="b">
        <v>0</v>
      </c>
      <c r="AG14" s="21" t="b">
        <v>0</v>
      </c>
      <c r="AH14" s="21" t="b">
        <v>0</v>
      </c>
      <c r="AI14" s="21" t="b">
        <v>0</v>
      </c>
      <c r="AJ14" s="21" t="b">
        <v>0</v>
      </c>
      <c r="AK14" s="21" t="b">
        <v>0</v>
      </c>
      <c r="AL14" s="21" t="b">
        <v>0</v>
      </c>
      <c r="AM14" s="21" t="b">
        <v>0</v>
      </c>
    </row>
    <row r="15" spans="2:61" x14ac:dyDescent="0.25">
      <c r="L15" t="s">
        <v>1829</v>
      </c>
      <c r="M15" s="2" t="s">
        <v>75</v>
      </c>
      <c r="O15" t="s">
        <v>30</v>
      </c>
      <c r="P15" t="s">
        <v>112</v>
      </c>
      <c r="W15" s="7" t="s">
        <v>87</v>
      </c>
      <c r="X15" s="21" t="b">
        <v>0</v>
      </c>
      <c r="Y15" s="21" t="b">
        <v>0</v>
      </c>
      <c r="Z15" s="21" t="b">
        <v>0</v>
      </c>
      <c r="AA15" s="21" t="b">
        <v>0</v>
      </c>
      <c r="AB15" s="21" t="b">
        <v>0</v>
      </c>
      <c r="AC15" s="21" t="b">
        <v>0</v>
      </c>
      <c r="AD15" s="21" t="b">
        <v>0</v>
      </c>
      <c r="AE15" s="21" t="b">
        <v>0</v>
      </c>
      <c r="AF15" s="21" t="b">
        <v>0</v>
      </c>
      <c r="AG15" s="21" t="b">
        <v>0</v>
      </c>
      <c r="AH15" s="21" t="b">
        <v>0</v>
      </c>
      <c r="AI15" s="21" t="b">
        <v>0</v>
      </c>
      <c r="AJ15" s="21" t="b">
        <v>0</v>
      </c>
      <c r="AK15" s="21" t="b">
        <v>0</v>
      </c>
      <c r="AL15" s="21" t="b">
        <v>0</v>
      </c>
      <c r="AM15" s="21" t="b">
        <v>0</v>
      </c>
    </row>
    <row r="16" spans="2:61" x14ac:dyDescent="0.25">
      <c r="L16" t="s">
        <v>72</v>
      </c>
      <c r="O16" t="s">
        <v>31</v>
      </c>
      <c r="P16" t="s">
        <v>113</v>
      </c>
      <c r="W16" s="7" t="s">
        <v>86</v>
      </c>
      <c r="X16" s="21" t="b">
        <v>0</v>
      </c>
      <c r="Y16" s="21" t="b">
        <v>0</v>
      </c>
      <c r="Z16" s="21" t="b">
        <v>0</v>
      </c>
      <c r="AA16" s="21" t="b">
        <v>0</v>
      </c>
      <c r="AB16" s="21" t="b">
        <v>0</v>
      </c>
      <c r="AC16" s="21" t="b">
        <v>0</v>
      </c>
      <c r="AD16" s="21" t="b">
        <v>0</v>
      </c>
      <c r="AE16" s="21" t="b">
        <v>0</v>
      </c>
      <c r="AF16" s="21" t="b">
        <v>0</v>
      </c>
      <c r="AG16" s="21" t="b">
        <v>0</v>
      </c>
      <c r="AH16" s="21" t="b">
        <v>0</v>
      </c>
      <c r="AI16" s="21" t="b">
        <v>0</v>
      </c>
      <c r="AJ16" s="21" t="b">
        <v>0</v>
      </c>
      <c r="AK16" s="21" t="b">
        <v>0</v>
      </c>
      <c r="AL16" s="21" t="b">
        <v>0</v>
      </c>
      <c r="AM16" s="21" t="b">
        <v>0</v>
      </c>
    </row>
    <row r="17" spans="12:39" x14ac:dyDescent="0.25">
      <c r="L17" t="s">
        <v>75</v>
      </c>
      <c r="O17" t="s">
        <v>32</v>
      </c>
      <c r="P17" t="s">
        <v>114</v>
      </c>
      <c r="W17" s="7" t="s">
        <v>88</v>
      </c>
      <c r="X17" s="21" t="b">
        <v>0</v>
      </c>
      <c r="Y17" s="21" t="b">
        <v>0</v>
      </c>
      <c r="Z17" s="21" t="b">
        <v>0</v>
      </c>
      <c r="AA17" s="21" t="b">
        <v>0</v>
      </c>
      <c r="AB17" s="21" t="b">
        <v>0</v>
      </c>
      <c r="AC17" s="21" t="b">
        <v>0</v>
      </c>
      <c r="AD17" s="21" t="b">
        <v>0</v>
      </c>
      <c r="AE17" s="21" t="b">
        <v>0</v>
      </c>
      <c r="AF17" s="21" t="b">
        <v>0</v>
      </c>
      <c r="AG17" s="21" t="b">
        <v>0</v>
      </c>
      <c r="AH17" s="21" t="b">
        <v>0</v>
      </c>
      <c r="AI17" s="21" t="b">
        <v>0</v>
      </c>
      <c r="AJ17" s="21" t="b">
        <v>0</v>
      </c>
      <c r="AK17" s="21" t="b">
        <v>0</v>
      </c>
      <c r="AL17" s="21" t="b">
        <v>0</v>
      </c>
      <c r="AM17" s="21" t="b">
        <v>0</v>
      </c>
    </row>
    <row r="18" spans="12:39" x14ac:dyDescent="0.25">
      <c r="L18" s="90"/>
      <c r="O18" t="s">
        <v>33</v>
      </c>
      <c r="P18" t="s">
        <v>115</v>
      </c>
      <c r="W18" s="7" t="s">
        <v>89</v>
      </c>
      <c r="X18" s="21" t="b">
        <v>0</v>
      </c>
      <c r="Y18" s="21" t="b">
        <v>0</v>
      </c>
      <c r="Z18" s="21" t="b">
        <v>0</v>
      </c>
      <c r="AA18" s="21" t="b">
        <v>0</v>
      </c>
      <c r="AB18" s="21" t="b">
        <v>0</v>
      </c>
      <c r="AC18" s="21" t="b">
        <v>0</v>
      </c>
      <c r="AD18" s="21" t="b">
        <v>0</v>
      </c>
      <c r="AE18" s="21" t="b">
        <v>0</v>
      </c>
      <c r="AF18" s="21" t="b">
        <v>0</v>
      </c>
      <c r="AG18" s="21" t="b">
        <v>0</v>
      </c>
      <c r="AH18" s="21" t="b">
        <v>0</v>
      </c>
      <c r="AI18" s="21" t="b">
        <v>0</v>
      </c>
      <c r="AJ18" s="21" t="b">
        <v>0</v>
      </c>
      <c r="AK18" s="21" t="b">
        <v>0</v>
      </c>
      <c r="AL18" s="21" t="b">
        <v>0</v>
      </c>
      <c r="AM18" s="21" t="b">
        <v>0</v>
      </c>
    </row>
    <row r="19" spans="12:39" x14ac:dyDescent="0.25">
      <c r="L19" s="90"/>
      <c r="W19" s="7" t="s">
        <v>90</v>
      </c>
      <c r="X19" s="21" t="b">
        <v>0</v>
      </c>
      <c r="Y19" s="21" t="b">
        <v>0</v>
      </c>
      <c r="Z19" s="21" t="b">
        <v>0</v>
      </c>
      <c r="AA19" s="21" t="b">
        <v>0</v>
      </c>
      <c r="AB19" s="21" t="b">
        <v>0</v>
      </c>
      <c r="AC19" s="21" t="b">
        <v>0</v>
      </c>
      <c r="AD19" s="21" t="b">
        <v>0</v>
      </c>
      <c r="AE19" s="21" t="b">
        <v>0</v>
      </c>
      <c r="AF19" s="21" t="b">
        <v>0</v>
      </c>
      <c r="AG19" s="21" t="b">
        <v>0</v>
      </c>
      <c r="AH19" s="21" t="b">
        <v>0</v>
      </c>
      <c r="AI19" s="21" t="b">
        <v>0</v>
      </c>
      <c r="AJ19" s="21" t="b">
        <v>0</v>
      </c>
      <c r="AK19" s="21" t="b">
        <v>0</v>
      </c>
      <c r="AL19" s="21" t="b">
        <v>0</v>
      </c>
      <c r="AM19" s="21" t="b">
        <v>0</v>
      </c>
    </row>
    <row r="20" spans="12:39" x14ac:dyDescent="0.25">
      <c r="L20" s="90"/>
      <c r="W20" s="7" t="s">
        <v>91</v>
      </c>
      <c r="X20" s="21" t="b">
        <v>0</v>
      </c>
      <c r="Y20" s="21" t="b">
        <v>0</v>
      </c>
      <c r="Z20" s="21" t="b">
        <v>0</v>
      </c>
      <c r="AA20" s="21" t="b">
        <v>0</v>
      </c>
      <c r="AB20" s="21" t="b">
        <v>0</v>
      </c>
      <c r="AC20" s="21" t="b">
        <v>0</v>
      </c>
      <c r="AD20" s="21" t="b">
        <v>0</v>
      </c>
      <c r="AE20" s="21" t="b">
        <v>0</v>
      </c>
      <c r="AF20" s="21" t="b">
        <v>0</v>
      </c>
      <c r="AG20" s="21" t="b">
        <v>0</v>
      </c>
      <c r="AH20" s="21" t="b">
        <v>0</v>
      </c>
      <c r="AI20" s="21" t="b">
        <v>0</v>
      </c>
      <c r="AJ20" s="21" t="b">
        <v>0</v>
      </c>
      <c r="AK20" s="21" t="b">
        <v>0</v>
      </c>
      <c r="AL20" s="21" t="b">
        <v>0</v>
      </c>
      <c r="AM20" s="21" t="b">
        <v>0</v>
      </c>
    </row>
    <row r="21" spans="12:39" x14ac:dyDescent="0.25">
      <c r="L21" s="90"/>
      <c r="W21" s="7" t="s">
        <v>92</v>
      </c>
      <c r="X21" s="21" t="b">
        <v>0</v>
      </c>
      <c r="Y21" s="21" t="b">
        <v>0</v>
      </c>
      <c r="Z21" s="21" t="b">
        <v>0</v>
      </c>
      <c r="AA21" s="21" t="b">
        <v>0</v>
      </c>
      <c r="AB21" s="21" t="b">
        <v>0</v>
      </c>
      <c r="AC21" s="21" t="b">
        <v>0</v>
      </c>
      <c r="AD21" s="21" t="b">
        <v>0</v>
      </c>
      <c r="AE21" s="21" t="b">
        <v>0</v>
      </c>
      <c r="AF21" s="21" t="b">
        <v>0</v>
      </c>
      <c r="AG21" s="21" t="b">
        <v>0</v>
      </c>
      <c r="AH21" s="21" t="b">
        <v>0</v>
      </c>
      <c r="AI21" s="21" t="b">
        <v>0</v>
      </c>
      <c r="AJ21" s="21" t="b">
        <v>0</v>
      </c>
      <c r="AK21" s="21" t="b">
        <v>0</v>
      </c>
      <c r="AL21" s="21" t="b">
        <v>0</v>
      </c>
      <c r="AM21" s="21" t="b">
        <v>0</v>
      </c>
    </row>
    <row r="22" spans="12:39" x14ac:dyDescent="0.25">
      <c r="L22" s="90"/>
      <c r="W22" s="7" t="s">
        <v>93</v>
      </c>
      <c r="X22" s="21" t="b">
        <v>0</v>
      </c>
      <c r="Y22" s="21" t="b">
        <v>0</v>
      </c>
      <c r="Z22" s="21" t="b">
        <v>0</v>
      </c>
      <c r="AA22" s="21" t="b">
        <v>0</v>
      </c>
      <c r="AB22" s="21" t="b">
        <v>0</v>
      </c>
      <c r="AC22" s="21" t="b">
        <v>0</v>
      </c>
      <c r="AD22" s="21" t="b">
        <v>0</v>
      </c>
      <c r="AE22" s="21" t="b">
        <v>0</v>
      </c>
      <c r="AF22" s="21" t="b">
        <v>0</v>
      </c>
      <c r="AG22" s="21" t="b">
        <v>0</v>
      </c>
      <c r="AH22" s="21" t="b">
        <v>0</v>
      </c>
      <c r="AI22" s="21" t="b">
        <v>0</v>
      </c>
      <c r="AJ22" s="21" t="b">
        <v>0</v>
      </c>
      <c r="AK22" s="21" t="b">
        <v>0</v>
      </c>
      <c r="AL22" s="21" t="b">
        <v>0</v>
      </c>
      <c r="AM22" s="21" t="b">
        <v>0</v>
      </c>
    </row>
    <row r="23" spans="12:39" x14ac:dyDescent="0.25">
      <c r="L23" s="90"/>
      <c r="W23" s="7" t="s">
        <v>94</v>
      </c>
      <c r="X23" s="21" t="b">
        <v>0</v>
      </c>
      <c r="Y23" s="21" t="b">
        <v>0</v>
      </c>
      <c r="Z23" s="21" t="b">
        <v>0</v>
      </c>
      <c r="AA23" s="21" t="b">
        <v>0</v>
      </c>
      <c r="AB23" s="21" t="b">
        <v>0</v>
      </c>
      <c r="AC23" s="21" t="b">
        <v>0</v>
      </c>
      <c r="AD23" s="21" t="b">
        <v>0</v>
      </c>
      <c r="AE23" s="21" t="b">
        <v>0</v>
      </c>
      <c r="AF23" s="21" t="b">
        <v>0</v>
      </c>
      <c r="AG23" s="21" t="b">
        <v>0</v>
      </c>
      <c r="AH23" s="21" t="b">
        <v>0</v>
      </c>
      <c r="AI23" s="21" t="b">
        <v>0</v>
      </c>
      <c r="AJ23" s="21" t="b">
        <v>0</v>
      </c>
      <c r="AK23" s="21" t="b">
        <v>0</v>
      </c>
      <c r="AL23" s="21" t="b">
        <v>0</v>
      </c>
      <c r="AM23" s="21" t="b">
        <v>0</v>
      </c>
    </row>
    <row r="24" spans="12:39" x14ac:dyDescent="0.25">
      <c r="L24" s="90"/>
      <c r="W24" s="7" t="s">
        <v>95</v>
      </c>
      <c r="X24" s="21" t="b">
        <v>0</v>
      </c>
      <c r="Y24" s="21" t="b">
        <v>0</v>
      </c>
      <c r="Z24" s="21" t="b">
        <v>0</v>
      </c>
      <c r="AA24" s="21" t="b">
        <v>0</v>
      </c>
      <c r="AB24" s="21" t="b">
        <v>0</v>
      </c>
      <c r="AC24" s="21" t="b">
        <v>0</v>
      </c>
      <c r="AD24" s="21" t="b">
        <v>0</v>
      </c>
      <c r="AE24" s="21" t="b">
        <v>0</v>
      </c>
      <c r="AF24" s="21" t="b">
        <v>0</v>
      </c>
      <c r="AG24" s="21" t="b">
        <v>0</v>
      </c>
      <c r="AH24" s="21" t="b">
        <v>0</v>
      </c>
      <c r="AI24" s="21" t="b">
        <v>0</v>
      </c>
      <c r="AJ24" s="21" t="b">
        <v>0</v>
      </c>
      <c r="AK24" s="21" t="b">
        <v>0</v>
      </c>
      <c r="AL24" s="21" t="b">
        <v>0</v>
      </c>
      <c r="AM24" s="21" t="b">
        <v>0</v>
      </c>
    </row>
    <row r="25" spans="12:39" x14ac:dyDescent="0.25">
      <c r="L25" s="90"/>
      <c r="W25" s="7" t="s">
        <v>96</v>
      </c>
      <c r="X25" s="21" t="b">
        <v>0</v>
      </c>
      <c r="Y25" s="21" t="b">
        <v>0</v>
      </c>
      <c r="Z25" s="21" t="b">
        <v>0</v>
      </c>
      <c r="AA25" s="21" t="b">
        <v>0</v>
      </c>
      <c r="AB25" s="21" t="b">
        <v>0</v>
      </c>
      <c r="AC25" s="21" t="b">
        <v>0</v>
      </c>
      <c r="AD25" s="21" t="b">
        <v>0</v>
      </c>
      <c r="AE25" s="21" t="b">
        <v>0</v>
      </c>
      <c r="AF25" s="21" t="b">
        <v>0</v>
      </c>
      <c r="AG25" s="21" t="b">
        <v>0</v>
      </c>
      <c r="AH25" s="21" t="b">
        <v>0</v>
      </c>
      <c r="AI25" s="21" t="b">
        <v>0</v>
      </c>
      <c r="AJ25" s="21" t="b">
        <v>0</v>
      </c>
      <c r="AK25" s="21" t="b">
        <v>0</v>
      </c>
      <c r="AL25" s="21" t="b">
        <v>0</v>
      </c>
      <c r="AM25" s="21" t="b">
        <v>0</v>
      </c>
    </row>
    <row r="26" spans="12:39" x14ac:dyDescent="0.25">
      <c r="W26" s="8" t="s">
        <v>97</v>
      </c>
      <c r="X26" s="22" t="b">
        <v>0</v>
      </c>
      <c r="Y26" s="22" t="b">
        <v>0</v>
      </c>
      <c r="Z26" s="22" t="b">
        <v>0</v>
      </c>
      <c r="AA26" s="22" t="b">
        <v>0</v>
      </c>
      <c r="AB26" s="22" t="b">
        <v>0</v>
      </c>
      <c r="AC26" s="22" t="b">
        <v>0</v>
      </c>
      <c r="AD26" s="22" t="b">
        <v>0</v>
      </c>
      <c r="AE26" s="22" t="b">
        <v>0</v>
      </c>
      <c r="AF26" s="22" t="b">
        <v>0</v>
      </c>
      <c r="AG26" s="22" t="b">
        <v>0</v>
      </c>
      <c r="AH26" s="22" t="b">
        <v>0</v>
      </c>
      <c r="AI26" s="22" t="b">
        <v>0</v>
      </c>
      <c r="AJ26" s="22" t="b">
        <v>0</v>
      </c>
      <c r="AK26" s="22" t="b">
        <v>0</v>
      </c>
      <c r="AL26" s="22" t="b">
        <v>0</v>
      </c>
      <c r="AM26" s="22" t="b">
        <v>0</v>
      </c>
    </row>
    <row r="27" spans="12:39" x14ac:dyDescent="0.25">
      <c r="X27" t="s">
        <v>1624</v>
      </c>
    </row>
    <row r="28" spans="12:39" x14ac:dyDescent="0.25">
      <c r="X28" t="s">
        <v>1625</v>
      </c>
    </row>
    <row r="29" spans="12:39" x14ac:dyDescent="0.25">
      <c r="X29" t="s">
        <v>1626</v>
      </c>
    </row>
    <row r="32" spans="12:39" x14ac:dyDescent="0.25">
      <c r="V32" s="26">
        <v>41505</v>
      </c>
      <c r="W32" t="s">
        <v>80</v>
      </c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2:39" x14ac:dyDescent="0.25">
      <c r="W33" t="s">
        <v>79</v>
      </c>
      <c r="X33" s="11"/>
      <c r="Y33" s="11" t="s">
        <v>101</v>
      </c>
      <c r="Z33" s="11" t="s">
        <v>102</v>
      </c>
      <c r="AA33" s="11"/>
      <c r="AB33" s="11"/>
      <c r="AC33" s="11"/>
      <c r="AD33" s="11"/>
      <c r="AE33" s="11"/>
      <c r="AF33" s="11"/>
      <c r="AG33" s="11"/>
      <c r="AH33" s="11" t="s">
        <v>110</v>
      </c>
      <c r="AI33" s="11" t="s">
        <v>111</v>
      </c>
      <c r="AJ33" s="11" t="s">
        <v>112</v>
      </c>
      <c r="AK33" s="11"/>
      <c r="AL33" s="11"/>
      <c r="AM33" s="11" t="s">
        <v>115</v>
      </c>
    </row>
    <row r="34" spans="22:39" x14ac:dyDescent="0.25">
      <c r="W34" t="s">
        <v>98</v>
      </c>
      <c r="X34" s="11"/>
      <c r="Y34" s="11" t="s">
        <v>101</v>
      </c>
      <c r="Z34" s="11" t="s">
        <v>102</v>
      </c>
      <c r="AA34" s="11"/>
      <c r="AB34" s="11"/>
      <c r="AC34" s="11"/>
      <c r="AD34" s="11"/>
      <c r="AE34" s="11"/>
      <c r="AF34" s="11"/>
      <c r="AG34" s="11"/>
      <c r="AH34" s="11" t="s">
        <v>110</v>
      </c>
      <c r="AI34" s="11" t="s">
        <v>111</v>
      </c>
      <c r="AJ34" s="11" t="s">
        <v>112</v>
      </c>
      <c r="AK34" s="11"/>
      <c r="AL34" s="11"/>
      <c r="AM34" s="11" t="s">
        <v>115</v>
      </c>
    </row>
    <row r="35" spans="22:39" x14ac:dyDescent="0.25">
      <c r="V35" s="26">
        <v>41505</v>
      </c>
      <c r="W35" t="s">
        <v>78</v>
      </c>
      <c r="X35" s="11"/>
      <c r="Y35" s="11" t="s">
        <v>101</v>
      </c>
      <c r="Z35" s="11" t="s">
        <v>102</v>
      </c>
      <c r="AA35" s="11"/>
      <c r="AB35" s="11"/>
      <c r="AC35" s="11"/>
      <c r="AD35" s="11"/>
      <c r="AE35" s="11"/>
      <c r="AF35" s="11"/>
      <c r="AG35" s="11"/>
      <c r="AH35" s="11" t="s">
        <v>110</v>
      </c>
      <c r="AI35" s="11" t="s">
        <v>111</v>
      </c>
      <c r="AJ35" s="11" t="s">
        <v>112</v>
      </c>
      <c r="AK35" s="11"/>
      <c r="AL35" s="11"/>
      <c r="AM35" s="11" t="s">
        <v>115</v>
      </c>
    </row>
    <row r="36" spans="22:39" x14ac:dyDescent="0.25">
      <c r="V36" s="26">
        <v>41505</v>
      </c>
      <c r="W36" t="s">
        <v>81</v>
      </c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</row>
  </sheetData>
  <sortState ref="K13:K23">
    <sortCondition ref="K13:K23"/>
  </sortState>
  <conditionalFormatting sqref="X4:AM26">
    <cfRule type="cellIs" dxfId="20" priority="32" operator="equal">
      <formula>FALSE</formula>
    </cfRule>
  </conditionalFormatting>
  <conditionalFormatting sqref="AT4:BI4">
    <cfRule type="cellIs" dxfId="19" priority="31" operator="equal">
      <formula>FALSE</formula>
    </cfRule>
  </conditionalFormatting>
  <conditionalFormatting sqref="AT5:AW5 AZ5 BD5:BE5">
    <cfRule type="cellIs" dxfId="18" priority="30" operator="equal">
      <formula>FALSE</formula>
    </cfRule>
  </conditionalFormatting>
  <conditionalFormatting sqref="AX5">
    <cfRule type="cellIs" dxfId="17" priority="29" operator="equal">
      <formula>FALSE</formula>
    </cfRule>
  </conditionalFormatting>
  <conditionalFormatting sqref="AY5">
    <cfRule type="cellIs" dxfId="16" priority="28" operator="equal">
      <formula>FALSE</formula>
    </cfRule>
  </conditionalFormatting>
  <conditionalFormatting sqref="BA5:BC5">
    <cfRule type="cellIs" dxfId="15" priority="27" operator="equal">
      <formula>FALSE</formula>
    </cfRule>
  </conditionalFormatting>
  <conditionalFormatting sqref="BF5:BI5">
    <cfRule type="cellIs" dxfId="14" priority="26" operator="equal">
      <formula>FALSE</formula>
    </cfRule>
  </conditionalFormatting>
  <conditionalFormatting sqref="AT9">
    <cfRule type="cellIs" dxfId="13" priority="14" operator="equal">
      <formula>FALSE</formula>
    </cfRule>
  </conditionalFormatting>
  <conditionalFormatting sqref="AT6:AX6 BB6 BD6:BF6 BI6">
    <cfRule type="cellIs" dxfId="12" priority="9" operator="equal">
      <formula>FALSE</formula>
    </cfRule>
  </conditionalFormatting>
  <conditionalFormatting sqref="AY6:BA6">
    <cfRule type="cellIs" dxfId="11" priority="8" operator="equal">
      <formula>FALSE</formula>
    </cfRule>
  </conditionalFormatting>
  <conditionalFormatting sqref="BC6">
    <cfRule type="cellIs" dxfId="10" priority="7" operator="equal">
      <formula>FALSE</formula>
    </cfRule>
  </conditionalFormatting>
  <conditionalFormatting sqref="BG6:BH6">
    <cfRule type="cellIs" dxfId="9" priority="6" operator="equal">
      <formula>FALSE</formula>
    </cfRule>
  </conditionalFormatting>
  <conditionalFormatting sqref="AU9:AW9 AZ9 BD9:BE9">
    <cfRule type="cellIs" dxfId="8" priority="13" operator="equal">
      <formula>FALSE</formula>
    </cfRule>
  </conditionalFormatting>
  <conditionalFormatting sqref="AX9:AY9">
    <cfRule type="cellIs" dxfId="7" priority="12" operator="equal">
      <formula>FALSE</formula>
    </cfRule>
  </conditionalFormatting>
  <conditionalFormatting sqref="BA9:BC9">
    <cfRule type="cellIs" dxfId="6" priority="11" operator="equal">
      <formula>FALSE</formula>
    </cfRule>
  </conditionalFormatting>
  <conditionalFormatting sqref="BF9:BI9">
    <cfRule type="cellIs" dxfId="5" priority="10" operator="equal">
      <formula>FALSE</formula>
    </cfRule>
  </conditionalFormatting>
  <conditionalFormatting sqref="AT7">
    <cfRule type="cellIs" dxfId="4" priority="5" operator="equal">
      <formula>FALSE</formula>
    </cfRule>
  </conditionalFormatting>
  <conditionalFormatting sqref="AU7:AW7 AZ7 BD7:BE7">
    <cfRule type="cellIs" dxfId="3" priority="4" operator="equal">
      <formula>FALSE</formula>
    </cfRule>
  </conditionalFormatting>
  <conditionalFormatting sqref="AX7:AY7">
    <cfRule type="cellIs" dxfId="2" priority="3" operator="equal">
      <formula>FALSE</formula>
    </cfRule>
  </conditionalFormatting>
  <conditionalFormatting sqref="BA7:BC7">
    <cfRule type="cellIs" dxfId="1" priority="2" operator="equal">
      <formula>FALSE</formula>
    </cfRule>
  </conditionalFormatting>
  <conditionalFormatting sqref="BF7:BI7">
    <cfRule type="cellIs" dxfId="0" priority="1" operator="equal">
      <formula>FALSE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V15976"/>
  <sheetViews>
    <sheetView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7" customWidth="1"/>
    <col min="2" max="6" width="7.28515625" customWidth="1"/>
    <col min="7" max="7" width="8.5703125" customWidth="1"/>
    <col min="8" max="8" width="25.28515625" customWidth="1"/>
    <col min="9" max="9" width="14.85546875" customWidth="1"/>
    <col min="10" max="10" width="19.140625" customWidth="1"/>
    <col min="11" max="11" width="12.85546875" customWidth="1"/>
    <col min="12" max="12" width="10.5703125" customWidth="1"/>
    <col min="13" max="13" width="11.5703125" customWidth="1"/>
    <col min="14" max="14" width="13" style="9" customWidth="1"/>
    <col min="15" max="15" width="8.5703125" customWidth="1"/>
    <col min="17" max="17" width="10.5703125" customWidth="1"/>
    <col min="18" max="18" width="11.42578125" customWidth="1"/>
    <col min="20" max="20" width="16.85546875" bestFit="1" customWidth="1"/>
  </cols>
  <sheetData>
    <row r="2" spans="1:22" ht="15.75" x14ac:dyDescent="0.25">
      <c r="B2" s="4" t="s">
        <v>1818</v>
      </c>
    </row>
    <row r="3" spans="1:22" ht="15.75" x14ac:dyDescent="0.25">
      <c r="B3" s="83" t="s">
        <v>1821</v>
      </c>
      <c r="C3" s="4"/>
      <c r="T3">
        <f>4*3*2*16*6</f>
        <v>2304</v>
      </c>
    </row>
    <row r="4" spans="1:22" x14ac:dyDescent="0.25">
      <c r="N4"/>
    </row>
    <row r="5" spans="1:22" x14ac:dyDescent="0.25">
      <c r="N5"/>
    </row>
    <row r="6" spans="1:22" x14ac:dyDescent="0.25">
      <c r="A6" s="86" t="s">
        <v>35</v>
      </c>
      <c r="B6" s="85" t="s">
        <v>36</v>
      </c>
      <c r="C6" s="85" t="s">
        <v>76</v>
      </c>
      <c r="D6" s="85" t="s">
        <v>2</v>
      </c>
      <c r="E6" s="85" t="s">
        <v>1</v>
      </c>
      <c r="F6" s="85" t="s">
        <v>3</v>
      </c>
      <c r="G6" s="85" t="s">
        <v>1796</v>
      </c>
      <c r="H6" s="8" t="s">
        <v>1805</v>
      </c>
      <c r="I6" s="77" t="s">
        <v>1798</v>
      </c>
      <c r="J6" s="77" t="s">
        <v>1797</v>
      </c>
      <c r="K6" s="77" t="s">
        <v>1800</v>
      </c>
      <c r="L6" s="77" t="s">
        <v>1801</v>
      </c>
      <c r="M6" s="77" t="s">
        <v>1802</v>
      </c>
      <c r="N6" s="77" t="s">
        <v>1803</v>
      </c>
      <c r="O6" s="77" t="s">
        <v>2</v>
      </c>
      <c r="P6" s="77" t="s">
        <v>1804</v>
      </c>
      <c r="Q6" s="77" t="s">
        <v>3</v>
      </c>
      <c r="R6" s="78" t="s">
        <v>128</v>
      </c>
    </row>
    <row r="7" spans="1:22" x14ac:dyDescent="0.25">
      <c r="A7" s="86">
        <v>1</v>
      </c>
      <c r="B7">
        <v>1</v>
      </c>
      <c r="C7">
        <v>1</v>
      </c>
      <c r="D7">
        <v>1</v>
      </c>
      <c r="E7">
        <v>1</v>
      </c>
      <c r="F7">
        <v>1</v>
      </c>
      <c r="G7" t="b">
        <f>INDEX(key!$AT$4:$BI$7,B7,E7)</f>
        <v>1</v>
      </c>
      <c r="H7" t="str">
        <f t="shared" ref="H7:H70" si="0">+J7&amp;Q7</f>
        <v>HV_PGESFmExCZ01rDXGF</v>
      </c>
      <c r="I7" s="9" t="s">
        <v>1799</v>
      </c>
      <c r="J7" t="str">
        <f t="shared" ref="J7:J70" si="1">"HV_"&amp;M7&amp;N7&amp;O7&amp;P7</f>
        <v>HV_PGESFmExCZ01</v>
      </c>
      <c r="K7" s="9" t="s">
        <v>1662</v>
      </c>
      <c r="L7" s="9" t="s">
        <v>45</v>
      </c>
      <c r="M7" s="9" t="str">
        <f>INDEX(key!$AS$4:$AS$7,B7)</f>
        <v>PGE</v>
      </c>
      <c r="N7" s="9" t="str">
        <f>INDEX(key!$I$3:$I$5,C7)</f>
        <v>SFm</v>
      </c>
      <c r="O7" s="9" t="str">
        <f>INDEX(key!$F$9:$F$10,D7)</f>
        <v>Ex</v>
      </c>
      <c r="P7" s="9" t="str">
        <f>INDEX(key!$AT$3:$BI$3,E7)</f>
        <v>CZ01</v>
      </c>
      <c r="Q7" s="9" t="str">
        <f>INDEX('HVACwts Src'!$D$7:$I$7,F7)</f>
        <v>rDXGF</v>
      </c>
      <c r="R7" s="36">
        <f>IF(G7,INDEX('HVACwts Src'!$D$11:$U$164,(B7-1)*39+(D7-1)*19+E7,(C7-1)*6+F7),0)</f>
        <v>345.72059999999999</v>
      </c>
      <c r="T7" t="str">
        <f>+J7</f>
        <v>HV_PGESFmExCZ01</v>
      </c>
      <c r="U7" t="str">
        <f>+Q7</f>
        <v>rDXGF</v>
      </c>
      <c r="V7" s="36">
        <f>+R7</f>
        <v>345.72059999999999</v>
      </c>
    </row>
    <row r="8" spans="1:22" x14ac:dyDescent="0.25">
      <c r="A8" s="86">
        <f>+A7+1</f>
        <v>2</v>
      </c>
      <c r="B8">
        <v>1</v>
      </c>
      <c r="C8">
        <v>1</v>
      </c>
      <c r="D8">
        <v>1</v>
      </c>
      <c r="E8">
        <v>1</v>
      </c>
      <c r="F8">
        <v>2</v>
      </c>
      <c r="G8" t="b">
        <f>INDEX(key!$AT$4:$BI$7,B8,E8)</f>
        <v>1</v>
      </c>
      <c r="H8" t="str">
        <f t="shared" si="0"/>
        <v>HV_PGESFmExCZ01rNCGF</v>
      </c>
      <c r="I8" s="9" t="s">
        <v>1799</v>
      </c>
      <c r="J8" t="str">
        <f t="shared" si="1"/>
        <v>HV_PGESFmExCZ01</v>
      </c>
      <c r="K8" s="9" t="s">
        <v>1662</v>
      </c>
      <c r="L8" s="9" t="s">
        <v>45</v>
      </c>
      <c r="M8" s="9" t="str">
        <f>INDEX(key!$AS$4:$AS$7,B8)</f>
        <v>PGE</v>
      </c>
      <c r="N8" s="9" t="str">
        <f>INDEX(key!$I$3:$I$5,C8)</f>
        <v>SFm</v>
      </c>
      <c r="O8" s="9" t="str">
        <f>INDEX(key!$F$9:$F$10,D8)</f>
        <v>Ex</v>
      </c>
      <c r="P8" s="9" t="str">
        <f>INDEX(key!$AT$3:$BI$3,E8)</f>
        <v>CZ01</v>
      </c>
      <c r="Q8" s="9" t="str">
        <f>INDEX('HVACwts Src'!$D$7:$I$7,F8)</f>
        <v>rNCGF</v>
      </c>
      <c r="R8" s="36">
        <f>IF(G8,INDEX('HVACwts Src'!$D$11:$U$164,(B8-1)*39+(D8-1)*19+E8,(C8-1)*6+F8),0)</f>
        <v>27192.981</v>
      </c>
      <c r="T8" t="str">
        <f t="shared" ref="T8:T71" si="2">+J8</f>
        <v>HV_PGESFmExCZ01</v>
      </c>
      <c r="U8" t="str">
        <f t="shared" ref="U8:U71" si="3">+Q8</f>
        <v>rNCGF</v>
      </c>
      <c r="V8" s="36">
        <f t="shared" ref="V8:V71" si="4">+R8</f>
        <v>27192.981</v>
      </c>
    </row>
    <row r="9" spans="1:22" x14ac:dyDescent="0.25">
      <c r="A9" s="86">
        <f t="shared" ref="A9:A72" si="5">+A8+1</f>
        <v>3</v>
      </c>
      <c r="B9">
        <v>1</v>
      </c>
      <c r="C9">
        <v>1</v>
      </c>
      <c r="D9">
        <v>1</v>
      </c>
      <c r="E9">
        <v>1</v>
      </c>
      <c r="F9">
        <v>3</v>
      </c>
      <c r="G9" t="b">
        <f>INDEX(key!$AT$4:$BI$7,B9,E9)</f>
        <v>1</v>
      </c>
      <c r="H9" t="str">
        <f t="shared" si="0"/>
        <v>HV_PGESFmExCZ01rDXHP</v>
      </c>
      <c r="I9" s="9" t="s">
        <v>1799</v>
      </c>
      <c r="J9" t="str">
        <f t="shared" si="1"/>
        <v>HV_PGESFmExCZ01</v>
      </c>
      <c r="K9" s="9" t="s">
        <v>1662</v>
      </c>
      <c r="L9" s="9" t="s">
        <v>45</v>
      </c>
      <c r="M9" s="9" t="str">
        <f>INDEX(key!$AS$4:$AS$7,B9)</f>
        <v>PGE</v>
      </c>
      <c r="N9" s="9" t="str">
        <f>INDEX(key!$I$3:$I$5,C9)</f>
        <v>SFm</v>
      </c>
      <c r="O9" s="9" t="str">
        <f>INDEX(key!$F$9:$F$10,D9)</f>
        <v>Ex</v>
      </c>
      <c r="P9" s="9" t="str">
        <f>INDEX(key!$AT$3:$BI$3,E9)</f>
        <v>CZ01</v>
      </c>
      <c r="Q9" s="9" t="str">
        <f>INDEX('HVACwts Src'!$D$7:$I$7,F9)</f>
        <v>rDXHP</v>
      </c>
      <c r="R9" s="36">
        <f>IF(G9,INDEX('HVACwts Src'!$D$11:$U$164,(B9-1)*39+(D9-1)*19+E9,(C9-1)*6+F9),0)</f>
        <v>19.869</v>
      </c>
      <c r="T9" t="str">
        <f t="shared" si="2"/>
        <v>HV_PGESFmExCZ01</v>
      </c>
      <c r="U9" t="str">
        <f t="shared" si="3"/>
        <v>rDXHP</v>
      </c>
      <c r="V9" s="36">
        <f t="shared" si="4"/>
        <v>19.869</v>
      </c>
    </row>
    <row r="10" spans="1:22" x14ac:dyDescent="0.25">
      <c r="A10" s="86">
        <f t="shared" si="5"/>
        <v>4</v>
      </c>
      <c r="B10">
        <v>1</v>
      </c>
      <c r="C10">
        <v>1</v>
      </c>
      <c r="D10">
        <v>1</v>
      </c>
      <c r="E10">
        <v>1</v>
      </c>
      <c r="F10">
        <v>4</v>
      </c>
      <c r="G10" t="b">
        <f>INDEX(key!$AT$4:$BI$7,B10,E10)</f>
        <v>1</v>
      </c>
      <c r="H10" t="str">
        <f t="shared" si="0"/>
        <v>HV_PGESFmExCZ01rNCEH</v>
      </c>
      <c r="I10" s="9" t="s">
        <v>1799</v>
      </c>
      <c r="J10" t="str">
        <f t="shared" si="1"/>
        <v>HV_PGESFmExCZ01</v>
      </c>
      <c r="K10" s="9" t="s">
        <v>1662</v>
      </c>
      <c r="L10" s="9" t="s">
        <v>45</v>
      </c>
      <c r="M10" s="9" t="str">
        <f>INDEX(key!$AS$4:$AS$7,B10)</f>
        <v>PGE</v>
      </c>
      <c r="N10" s="9" t="str">
        <f>INDEX(key!$I$3:$I$5,C10)</f>
        <v>SFm</v>
      </c>
      <c r="O10" s="9" t="str">
        <f>INDEX(key!$F$9:$F$10,D10)</f>
        <v>Ex</v>
      </c>
      <c r="P10" s="9" t="str">
        <f>INDEX(key!$AT$3:$BI$3,E10)</f>
        <v>CZ01</v>
      </c>
      <c r="Q10" s="9" t="str">
        <f>INDEX('HVACwts Src'!$D$7:$I$7,F10)</f>
        <v>rNCEH</v>
      </c>
      <c r="R10" s="36">
        <f>IF(G10,INDEX('HVACwts Src'!$D$11:$U$164,(B10-1)*39+(D10-1)*19+E10,(C10-1)*6+F10),0)</f>
        <v>1562.8150000000001</v>
      </c>
      <c r="T10" t="str">
        <f t="shared" si="2"/>
        <v>HV_PGESFmExCZ01</v>
      </c>
      <c r="U10" t="str">
        <f t="shared" si="3"/>
        <v>rNCEH</v>
      </c>
      <c r="V10" s="36">
        <f t="shared" si="4"/>
        <v>1562.8150000000001</v>
      </c>
    </row>
    <row r="11" spans="1:22" x14ac:dyDescent="0.25">
      <c r="A11" s="86">
        <f t="shared" si="5"/>
        <v>5</v>
      </c>
      <c r="B11">
        <v>1</v>
      </c>
      <c r="C11">
        <v>1</v>
      </c>
      <c r="D11">
        <v>1</v>
      </c>
      <c r="E11">
        <v>1</v>
      </c>
      <c r="F11">
        <v>5</v>
      </c>
      <c r="G11" t="b">
        <f>INDEX(key!$AT$4:$BI$7,B11,E11)</f>
        <v>1</v>
      </c>
      <c r="H11" t="str">
        <f t="shared" si="0"/>
        <v>HV_PGESFmExCZ01rDXOH</v>
      </c>
      <c r="I11" s="9" t="s">
        <v>1799</v>
      </c>
      <c r="J11" t="str">
        <f t="shared" si="1"/>
        <v>HV_PGESFmExCZ01</v>
      </c>
      <c r="K11" s="9" t="s">
        <v>1662</v>
      </c>
      <c r="L11" s="9" t="s">
        <v>45</v>
      </c>
      <c r="M11" s="9" t="str">
        <f>INDEX(key!$AS$4:$AS$7,B11)</f>
        <v>PGE</v>
      </c>
      <c r="N11" s="9" t="str">
        <f>INDEX(key!$I$3:$I$5,C11)</f>
        <v>SFm</v>
      </c>
      <c r="O11" s="9" t="str">
        <f>INDEX(key!$F$9:$F$10,D11)</f>
        <v>Ex</v>
      </c>
      <c r="P11" s="9" t="str">
        <f>INDEX(key!$AT$3:$BI$3,E11)</f>
        <v>CZ01</v>
      </c>
      <c r="Q11" s="9" t="str">
        <f>INDEX('HVACwts Src'!$D$7:$I$7,F11)</f>
        <v>rDXOH</v>
      </c>
      <c r="R11" s="36">
        <f>IF(G11,INDEX('HVACwts Src'!$D$11:$U$164,(B11-1)*39+(D11-1)*19+E11,(C11-1)*6+F11),0)</f>
        <v>27.816600000000001</v>
      </c>
      <c r="T11" t="str">
        <f t="shared" si="2"/>
        <v>HV_PGESFmExCZ01</v>
      </c>
      <c r="U11" t="str">
        <f t="shared" si="3"/>
        <v>rDXOH</v>
      </c>
      <c r="V11" s="36">
        <f t="shared" si="4"/>
        <v>27.816600000000001</v>
      </c>
    </row>
    <row r="12" spans="1:22" x14ac:dyDescent="0.25">
      <c r="A12" s="86">
        <f t="shared" si="5"/>
        <v>6</v>
      </c>
      <c r="B12">
        <v>1</v>
      </c>
      <c r="C12">
        <v>1</v>
      </c>
      <c r="D12">
        <v>1</v>
      </c>
      <c r="E12">
        <v>1</v>
      </c>
      <c r="F12">
        <v>6</v>
      </c>
      <c r="G12" t="b">
        <f>INDEX(key!$AT$4:$BI$7,B12,E12)</f>
        <v>1</v>
      </c>
      <c r="H12" t="str">
        <f t="shared" si="0"/>
        <v>HV_PGESFmExCZ01rNCOH</v>
      </c>
      <c r="I12" s="9" t="s">
        <v>1799</v>
      </c>
      <c r="J12" t="str">
        <f t="shared" si="1"/>
        <v>HV_PGESFmExCZ01</v>
      </c>
      <c r="K12" s="9" t="s">
        <v>1662</v>
      </c>
      <c r="L12" s="9" t="s">
        <v>45</v>
      </c>
      <c r="M12" s="9" t="str">
        <f>INDEX(key!$AS$4:$AS$7,B12)</f>
        <v>PGE</v>
      </c>
      <c r="N12" s="9" t="str">
        <f>INDEX(key!$I$3:$I$5,C12)</f>
        <v>SFm</v>
      </c>
      <c r="O12" s="9" t="str">
        <f>INDEX(key!$F$9:$F$10,D12)</f>
        <v>Ex</v>
      </c>
      <c r="P12" s="9" t="str">
        <f>INDEX(key!$AT$3:$BI$3,E12)</f>
        <v>CZ01</v>
      </c>
      <c r="Q12" s="9" t="str">
        <f>INDEX('HVACwts Src'!$D$7:$I$7,F12)</f>
        <v>rNCOH</v>
      </c>
      <c r="R12" s="36">
        <f>IF(G12,INDEX('HVACwts Src'!$D$11:$U$164,(B12-1)*39+(D12-1)*19+E12,(C12-1)*6+F12),0)</f>
        <v>2187.9409999999998</v>
      </c>
      <c r="T12" t="str">
        <f t="shared" si="2"/>
        <v>HV_PGESFmExCZ01</v>
      </c>
      <c r="U12" t="str">
        <f t="shared" si="3"/>
        <v>rNCOH</v>
      </c>
      <c r="V12" s="36">
        <f t="shared" si="4"/>
        <v>2187.9409999999998</v>
      </c>
    </row>
    <row r="13" spans="1:22" x14ac:dyDescent="0.25">
      <c r="A13" s="86">
        <f t="shared" si="5"/>
        <v>7</v>
      </c>
      <c r="B13">
        <v>1</v>
      </c>
      <c r="C13">
        <v>1</v>
      </c>
      <c r="D13">
        <v>1</v>
      </c>
      <c r="E13">
        <v>2</v>
      </c>
      <c r="F13">
        <v>1</v>
      </c>
      <c r="G13" t="b">
        <f>INDEX(key!$AT$4:$BI$7,B13,E13)</f>
        <v>1</v>
      </c>
      <c r="H13" t="str">
        <f t="shared" si="0"/>
        <v>HV_PGESFmExCZ02rDXGF</v>
      </c>
      <c r="I13" s="9" t="s">
        <v>1799</v>
      </c>
      <c r="J13" t="str">
        <f t="shared" si="1"/>
        <v>HV_PGESFmExCZ02</v>
      </c>
      <c r="K13" s="9" t="s">
        <v>1662</v>
      </c>
      <c r="L13" s="9" t="s">
        <v>45</v>
      </c>
      <c r="M13" s="9" t="str">
        <f>INDEX(key!$AS$4:$AS$7,B13)</f>
        <v>PGE</v>
      </c>
      <c r="N13" s="9" t="str">
        <f>INDEX(key!$I$3:$I$5,C13)</f>
        <v>SFm</v>
      </c>
      <c r="O13" s="9" t="str">
        <f>INDEX(key!$F$9:$F$10,D13)</f>
        <v>Ex</v>
      </c>
      <c r="P13" s="9" t="str">
        <f>INDEX(key!$AT$3:$BI$3,E13)</f>
        <v>CZ02</v>
      </c>
      <c r="Q13" s="9" t="str">
        <f>INDEX('HVACwts Src'!$D$7:$I$7,F13)</f>
        <v>rDXGF</v>
      </c>
      <c r="R13" s="36">
        <f>IF(G13,INDEX('HVACwts Src'!$D$11:$U$164,(B13-1)*39+(D13-1)*19+E13,(C13-1)*6+F13),0)</f>
        <v>58933.512899999994</v>
      </c>
      <c r="T13" t="str">
        <f t="shared" si="2"/>
        <v>HV_PGESFmExCZ02</v>
      </c>
      <c r="U13" t="str">
        <f t="shared" si="3"/>
        <v>rDXGF</v>
      </c>
      <c r="V13" s="36">
        <f t="shared" si="4"/>
        <v>58933.512899999994</v>
      </c>
    </row>
    <row r="14" spans="1:22" x14ac:dyDescent="0.25">
      <c r="A14" s="86">
        <f t="shared" si="5"/>
        <v>8</v>
      </c>
      <c r="B14">
        <v>1</v>
      </c>
      <c r="C14">
        <v>1</v>
      </c>
      <c r="D14">
        <v>1</v>
      </c>
      <c r="E14">
        <v>2</v>
      </c>
      <c r="F14">
        <v>2</v>
      </c>
      <c r="G14" t="b">
        <f>INDEX(key!$AT$4:$BI$7,B14,E14)</f>
        <v>1</v>
      </c>
      <c r="H14" t="str">
        <f t="shared" si="0"/>
        <v>HV_PGESFmExCZ02rNCGF</v>
      </c>
      <c r="I14" s="9" t="s">
        <v>1799</v>
      </c>
      <c r="J14" t="str">
        <f t="shared" si="1"/>
        <v>HV_PGESFmExCZ02</v>
      </c>
      <c r="K14" s="9" t="s">
        <v>1662</v>
      </c>
      <c r="L14" s="9" t="s">
        <v>45</v>
      </c>
      <c r="M14" s="9" t="str">
        <f>INDEX(key!$AS$4:$AS$7,B14)</f>
        <v>PGE</v>
      </c>
      <c r="N14" s="9" t="str">
        <f>INDEX(key!$I$3:$I$5,C14)</f>
        <v>SFm</v>
      </c>
      <c r="O14" s="9" t="str">
        <f>INDEX(key!$F$9:$F$10,D14)</f>
        <v>Ex</v>
      </c>
      <c r="P14" s="9" t="str">
        <f>INDEX(key!$AT$3:$BI$3,E14)</f>
        <v>CZ02</v>
      </c>
      <c r="Q14" s="9" t="str">
        <f>INDEX('HVACwts Src'!$D$7:$I$7,F14)</f>
        <v>rNCGF</v>
      </c>
      <c r="R14" s="36">
        <f>IF(G14,INDEX('HVACwts Src'!$D$11:$U$164,(B14-1)*39+(D14-1)*19+E14,(C14-1)*6+F14),0)</f>
        <v>95620.299299999984</v>
      </c>
      <c r="T14" t="str">
        <f t="shared" si="2"/>
        <v>HV_PGESFmExCZ02</v>
      </c>
      <c r="U14" t="str">
        <f t="shared" si="3"/>
        <v>rNCGF</v>
      </c>
      <c r="V14" s="36">
        <f t="shared" si="4"/>
        <v>95620.299299999984</v>
      </c>
    </row>
    <row r="15" spans="1:22" x14ac:dyDescent="0.25">
      <c r="A15" s="86">
        <f t="shared" si="5"/>
        <v>9</v>
      </c>
      <c r="B15">
        <v>1</v>
      </c>
      <c r="C15">
        <v>1</v>
      </c>
      <c r="D15">
        <v>1</v>
      </c>
      <c r="E15">
        <v>2</v>
      </c>
      <c r="F15">
        <v>3</v>
      </c>
      <c r="G15" t="b">
        <f>INDEX(key!$AT$4:$BI$7,B15,E15)</f>
        <v>1</v>
      </c>
      <c r="H15" t="str">
        <f t="shared" si="0"/>
        <v>HV_PGESFmExCZ02rDXHP</v>
      </c>
      <c r="I15" s="9" t="s">
        <v>1799</v>
      </c>
      <c r="J15" t="str">
        <f t="shared" si="1"/>
        <v>HV_PGESFmExCZ02</v>
      </c>
      <c r="K15" s="9" t="s">
        <v>1662</v>
      </c>
      <c r="L15" s="9" t="s">
        <v>45</v>
      </c>
      <c r="M15" s="9" t="str">
        <f>INDEX(key!$AS$4:$AS$7,B15)</f>
        <v>PGE</v>
      </c>
      <c r="N15" s="9" t="str">
        <f>INDEX(key!$I$3:$I$5,C15)</f>
        <v>SFm</v>
      </c>
      <c r="O15" s="9" t="str">
        <f>INDEX(key!$F$9:$F$10,D15)</f>
        <v>Ex</v>
      </c>
      <c r="P15" s="9" t="str">
        <f>INDEX(key!$AT$3:$BI$3,E15)</f>
        <v>CZ02</v>
      </c>
      <c r="Q15" s="9" t="str">
        <f>INDEX('HVACwts Src'!$D$7:$I$7,F15)</f>
        <v>rDXHP</v>
      </c>
      <c r="R15" s="36">
        <f>IF(G15,INDEX('HVACwts Src'!$D$11:$U$164,(B15-1)*39+(D15-1)*19+E15,(C15-1)*6+F15),0)</f>
        <v>3386.9834999999994</v>
      </c>
      <c r="T15" t="str">
        <f t="shared" si="2"/>
        <v>HV_PGESFmExCZ02</v>
      </c>
      <c r="U15" t="str">
        <f t="shared" si="3"/>
        <v>rDXHP</v>
      </c>
      <c r="V15" s="36">
        <f t="shared" si="4"/>
        <v>3386.9834999999994</v>
      </c>
    </row>
    <row r="16" spans="1:22" x14ac:dyDescent="0.25">
      <c r="A16" s="86">
        <f t="shared" si="5"/>
        <v>10</v>
      </c>
      <c r="B16">
        <v>1</v>
      </c>
      <c r="C16">
        <v>1</v>
      </c>
      <c r="D16">
        <v>1</v>
      </c>
      <c r="E16">
        <v>2</v>
      </c>
      <c r="F16">
        <v>4</v>
      </c>
      <c r="G16" t="b">
        <f>INDEX(key!$AT$4:$BI$7,B16,E16)</f>
        <v>1</v>
      </c>
      <c r="H16" t="str">
        <f t="shared" si="0"/>
        <v>HV_PGESFmExCZ02rNCEH</v>
      </c>
      <c r="I16" s="9" t="s">
        <v>1799</v>
      </c>
      <c r="J16" t="str">
        <f t="shared" si="1"/>
        <v>HV_PGESFmExCZ02</v>
      </c>
      <c r="K16" s="9" t="s">
        <v>1662</v>
      </c>
      <c r="L16" s="9" t="s">
        <v>45</v>
      </c>
      <c r="M16" s="9" t="str">
        <f>INDEX(key!$AS$4:$AS$7,B16)</f>
        <v>PGE</v>
      </c>
      <c r="N16" s="9" t="str">
        <f>INDEX(key!$I$3:$I$5,C16)</f>
        <v>SFm</v>
      </c>
      <c r="O16" s="9" t="str">
        <f>INDEX(key!$F$9:$F$10,D16)</f>
        <v>Ex</v>
      </c>
      <c r="P16" s="9" t="str">
        <f>INDEX(key!$AT$3:$BI$3,E16)</f>
        <v>CZ02</v>
      </c>
      <c r="Q16" s="9" t="str">
        <f>INDEX('HVACwts Src'!$D$7:$I$7,F16)</f>
        <v>rNCEH</v>
      </c>
      <c r="R16" s="36">
        <f>IF(G16,INDEX('HVACwts Src'!$D$11:$U$164,(B16-1)*39+(D16-1)*19+E16,(C16-1)*6+F16),0)</f>
        <v>5495.4195000000009</v>
      </c>
      <c r="T16" t="str">
        <f t="shared" si="2"/>
        <v>HV_PGESFmExCZ02</v>
      </c>
      <c r="U16" t="str">
        <f t="shared" si="3"/>
        <v>rNCEH</v>
      </c>
      <c r="V16" s="36">
        <f t="shared" si="4"/>
        <v>5495.4195000000009</v>
      </c>
    </row>
    <row r="17" spans="1:22" x14ac:dyDescent="0.25">
      <c r="A17" s="86">
        <f t="shared" si="5"/>
        <v>11</v>
      </c>
      <c r="B17">
        <v>1</v>
      </c>
      <c r="C17">
        <v>1</v>
      </c>
      <c r="D17">
        <v>1</v>
      </c>
      <c r="E17">
        <v>2</v>
      </c>
      <c r="F17">
        <v>5</v>
      </c>
      <c r="G17" t="b">
        <f>INDEX(key!$AT$4:$BI$7,B17,E17)</f>
        <v>1</v>
      </c>
      <c r="H17" t="str">
        <f t="shared" si="0"/>
        <v>HV_PGESFmExCZ02rDXOH</v>
      </c>
      <c r="I17" s="9" t="s">
        <v>1799</v>
      </c>
      <c r="J17" t="str">
        <f t="shared" si="1"/>
        <v>HV_PGESFmExCZ02</v>
      </c>
      <c r="K17" s="9" t="s">
        <v>1662</v>
      </c>
      <c r="L17" s="9" t="s">
        <v>45</v>
      </c>
      <c r="M17" s="9" t="str">
        <f>INDEX(key!$AS$4:$AS$7,B17)</f>
        <v>PGE</v>
      </c>
      <c r="N17" s="9" t="str">
        <f>INDEX(key!$I$3:$I$5,C17)</f>
        <v>SFm</v>
      </c>
      <c r="O17" s="9" t="str">
        <f>INDEX(key!$F$9:$F$10,D17)</f>
        <v>Ex</v>
      </c>
      <c r="P17" s="9" t="str">
        <f>INDEX(key!$AT$3:$BI$3,E17)</f>
        <v>CZ02</v>
      </c>
      <c r="Q17" s="9" t="str">
        <f>INDEX('HVACwts Src'!$D$7:$I$7,F17)</f>
        <v>rDXOH</v>
      </c>
      <c r="R17" s="36">
        <f>IF(G17,INDEX('HVACwts Src'!$D$11:$U$164,(B17-1)*39+(D17-1)*19+E17,(C17-1)*6+F17),0)</f>
        <v>4741.7769000000008</v>
      </c>
      <c r="T17" t="str">
        <f t="shared" si="2"/>
        <v>HV_PGESFmExCZ02</v>
      </c>
      <c r="U17" t="str">
        <f t="shared" si="3"/>
        <v>rDXOH</v>
      </c>
      <c r="V17" s="36">
        <f t="shared" si="4"/>
        <v>4741.7769000000008</v>
      </c>
    </row>
    <row r="18" spans="1:22" x14ac:dyDescent="0.25">
      <c r="A18" s="86">
        <f t="shared" si="5"/>
        <v>12</v>
      </c>
      <c r="B18">
        <v>1</v>
      </c>
      <c r="C18">
        <v>1</v>
      </c>
      <c r="D18">
        <v>1</v>
      </c>
      <c r="E18">
        <v>2</v>
      </c>
      <c r="F18">
        <v>6</v>
      </c>
      <c r="G18" t="b">
        <f>INDEX(key!$AT$4:$BI$7,B18,E18)</f>
        <v>1</v>
      </c>
      <c r="H18" t="str">
        <f t="shared" si="0"/>
        <v>HV_PGESFmExCZ02rNCOH</v>
      </c>
      <c r="I18" s="9" t="s">
        <v>1799</v>
      </c>
      <c r="J18" t="str">
        <f t="shared" si="1"/>
        <v>HV_PGESFmExCZ02</v>
      </c>
      <c r="K18" s="9" t="s">
        <v>1662</v>
      </c>
      <c r="L18" s="9" t="s">
        <v>45</v>
      </c>
      <c r="M18" s="9" t="str">
        <f>INDEX(key!$AS$4:$AS$7,B18)</f>
        <v>PGE</v>
      </c>
      <c r="N18" s="9" t="str">
        <f>INDEX(key!$I$3:$I$5,C18)</f>
        <v>SFm</v>
      </c>
      <c r="O18" s="9" t="str">
        <f>INDEX(key!$F$9:$F$10,D18)</f>
        <v>Ex</v>
      </c>
      <c r="P18" s="9" t="str">
        <f>INDEX(key!$AT$3:$BI$3,E18)</f>
        <v>CZ02</v>
      </c>
      <c r="Q18" s="9" t="str">
        <f>INDEX('HVACwts Src'!$D$7:$I$7,F18)</f>
        <v>rNCOH</v>
      </c>
      <c r="R18" s="36">
        <f>IF(G18,INDEX('HVACwts Src'!$D$11:$U$164,(B18-1)*39+(D18-1)*19+E18,(C18-1)*6+F18),0)</f>
        <v>7693.5873000000011</v>
      </c>
      <c r="T18" t="str">
        <f t="shared" si="2"/>
        <v>HV_PGESFmExCZ02</v>
      </c>
      <c r="U18" t="str">
        <f t="shared" si="3"/>
        <v>rNCOH</v>
      </c>
      <c r="V18" s="36">
        <f t="shared" si="4"/>
        <v>7693.5873000000011</v>
      </c>
    </row>
    <row r="19" spans="1:22" x14ac:dyDescent="0.25">
      <c r="A19" s="86">
        <f t="shared" si="5"/>
        <v>13</v>
      </c>
      <c r="B19">
        <v>1</v>
      </c>
      <c r="C19">
        <v>1</v>
      </c>
      <c r="D19">
        <v>1</v>
      </c>
      <c r="E19">
        <v>3</v>
      </c>
      <c r="F19">
        <v>1</v>
      </c>
      <c r="G19" t="b">
        <f>INDEX(key!$AT$4:$BI$7,B19,E19)</f>
        <v>1</v>
      </c>
      <c r="H19" t="str">
        <f t="shared" si="0"/>
        <v>HV_PGESFmExCZ03rDXGF</v>
      </c>
      <c r="I19" s="9" t="s">
        <v>1799</v>
      </c>
      <c r="J19" t="str">
        <f t="shared" si="1"/>
        <v>HV_PGESFmExCZ03</v>
      </c>
      <c r="K19" s="9" t="s">
        <v>1662</v>
      </c>
      <c r="L19" s="9" t="s">
        <v>45</v>
      </c>
      <c r="M19" s="9" t="str">
        <f>INDEX(key!$AS$4:$AS$7,B19)</f>
        <v>PGE</v>
      </c>
      <c r="N19" s="9" t="str">
        <f>INDEX(key!$I$3:$I$5,C19)</f>
        <v>SFm</v>
      </c>
      <c r="O19" s="9" t="str">
        <f>INDEX(key!$F$9:$F$10,D19)</f>
        <v>Ex</v>
      </c>
      <c r="P19" s="9" t="str">
        <f>INDEX(key!$AT$3:$BI$3,E19)</f>
        <v>CZ03</v>
      </c>
      <c r="Q19" s="9" t="str">
        <f>INDEX('HVACwts Src'!$D$7:$I$7,F19)</f>
        <v>rDXGF</v>
      </c>
      <c r="R19" s="36">
        <f>IF(G19,INDEX('HVACwts Src'!$D$11:$U$164,(B19-1)*39+(D19-1)*19+E19,(C19-1)*6+F19),0)</f>
        <v>65011.254600000007</v>
      </c>
      <c r="T19" t="str">
        <f t="shared" si="2"/>
        <v>HV_PGESFmExCZ03</v>
      </c>
      <c r="U19" t="str">
        <f t="shared" si="3"/>
        <v>rDXGF</v>
      </c>
      <c r="V19" s="36">
        <f t="shared" si="4"/>
        <v>65011.254600000007</v>
      </c>
    </row>
    <row r="20" spans="1:22" x14ac:dyDescent="0.25">
      <c r="A20" s="86">
        <f t="shared" si="5"/>
        <v>14</v>
      </c>
      <c r="B20">
        <v>1</v>
      </c>
      <c r="C20">
        <v>1</v>
      </c>
      <c r="D20">
        <v>1</v>
      </c>
      <c r="E20">
        <v>3</v>
      </c>
      <c r="F20">
        <v>2</v>
      </c>
      <c r="G20" t="b">
        <f>INDEX(key!$AT$4:$BI$7,B20,E20)</f>
        <v>1</v>
      </c>
      <c r="H20" t="str">
        <f t="shared" si="0"/>
        <v>HV_PGESFmExCZ03rNCGF</v>
      </c>
      <c r="I20" s="9" t="s">
        <v>1799</v>
      </c>
      <c r="J20" t="str">
        <f t="shared" si="1"/>
        <v>HV_PGESFmExCZ03</v>
      </c>
      <c r="K20" s="9" t="s">
        <v>1662</v>
      </c>
      <c r="L20" s="9" t="s">
        <v>45</v>
      </c>
      <c r="M20" s="9" t="str">
        <f>INDEX(key!$AS$4:$AS$7,B20)</f>
        <v>PGE</v>
      </c>
      <c r="N20" s="9" t="str">
        <f>INDEX(key!$I$3:$I$5,C20)</f>
        <v>SFm</v>
      </c>
      <c r="O20" s="9" t="str">
        <f>INDEX(key!$F$9:$F$10,D20)</f>
        <v>Ex</v>
      </c>
      <c r="P20" s="9" t="str">
        <f>INDEX(key!$AT$3:$BI$3,E20)</f>
        <v>CZ03</v>
      </c>
      <c r="Q20" s="9" t="str">
        <f>INDEX('HVACwts Src'!$D$7:$I$7,F20)</f>
        <v>rNCGF</v>
      </c>
      <c r="R20" s="36">
        <f>IF(G20,INDEX('HVACwts Src'!$D$11:$U$164,(B20-1)*39+(D20-1)*19+E20,(C20-1)*6+F20),0)</f>
        <v>457847.41800000001</v>
      </c>
      <c r="T20" t="str">
        <f t="shared" si="2"/>
        <v>HV_PGESFmExCZ03</v>
      </c>
      <c r="U20" t="str">
        <f t="shared" si="3"/>
        <v>rNCGF</v>
      </c>
      <c r="V20" s="36">
        <f t="shared" si="4"/>
        <v>457847.41800000001</v>
      </c>
    </row>
    <row r="21" spans="1:22" x14ac:dyDescent="0.25">
      <c r="A21" s="86">
        <f t="shared" si="5"/>
        <v>15</v>
      </c>
      <c r="B21">
        <v>1</v>
      </c>
      <c r="C21">
        <v>1</v>
      </c>
      <c r="D21">
        <v>1</v>
      </c>
      <c r="E21">
        <v>3</v>
      </c>
      <c r="F21">
        <v>3</v>
      </c>
      <c r="G21" t="b">
        <f>INDEX(key!$AT$4:$BI$7,B21,E21)</f>
        <v>1</v>
      </c>
      <c r="H21" t="str">
        <f t="shared" si="0"/>
        <v>HV_PGESFmExCZ03rDXHP</v>
      </c>
      <c r="I21" s="9" t="s">
        <v>1799</v>
      </c>
      <c r="J21" t="str">
        <f t="shared" si="1"/>
        <v>HV_PGESFmExCZ03</v>
      </c>
      <c r="K21" s="9" t="s">
        <v>1662</v>
      </c>
      <c r="L21" s="9" t="s">
        <v>45</v>
      </c>
      <c r="M21" s="9" t="str">
        <f>INDEX(key!$AS$4:$AS$7,B21)</f>
        <v>PGE</v>
      </c>
      <c r="N21" s="9" t="str">
        <f>INDEX(key!$I$3:$I$5,C21)</f>
        <v>SFm</v>
      </c>
      <c r="O21" s="9" t="str">
        <f>INDEX(key!$F$9:$F$10,D21)</f>
        <v>Ex</v>
      </c>
      <c r="P21" s="9" t="str">
        <f>INDEX(key!$AT$3:$BI$3,E21)</f>
        <v>CZ03</v>
      </c>
      <c r="Q21" s="9" t="str">
        <f>INDEX('HVACwts Src'!$D$7:$I$7,F21)</f>
        <v>rDXHP</v>
      </c>
      <c r="R21" s="36">
        <f>IF(G21,INDEX('HVACwts Src'!$D$11:$U$164,(B21-1)*39+(D21-1)*19+E21,(C21-1)*6+F21),0)</f>
        <v>3736.2790000000005</v>
      </c>
      <c r="T21" t="str">
        <f t="shared" si="2"/>
        <v>HV_PGESFmExCZ03</v>
      </c>
      <c r="U21" t="str">
        <f t="shared" si="3"/>
        <v>rDXHP</v>
      </c>
      <c r="V21" s="36">
        <f t="shared" si="4"/>
        <v>3736.2790000000005</v>
      </c>
    </row>
    <row r="22" spans="1:22" x14ac:dyDescent="0.25">
      <c r="A22" s="86">
        <f t="shared" si="5"/>
        <v>16</v>
      </c>
      <c r="B22">
        <v>1</v>
      </c>
      <c r="C22">
        <v>1</v>
      </c>
      <c r="D22">
        <v>1</v>
      </c>
      <c r="E22">
        <v>3</v>
      </c>
      <c r="F22">
        <v>4</v>
      </c>
      <c r="G22" t="b">
        <f>INDEX(key!$AT$4:$BI$7,B22,E22)</f>
        <v>1</v>
      </c>
      <c r="H22" t="str">
        <f t="shared" si="0"/>
        <v>HV_PGESFmExCZ03rNCEH</v>
      </c>
      <c r="I22" s="9" t="s">
        <v>1799</v>
      </c>
      <c r="J22" t="str">
        <f t="shared" si="1"/>
        <v>HV_PGESFmExCZ03</v>
      </c>
      <c r="K22" s="9" t="s">
        <v>1662</v>
      </c>
      <c r="L22" s="9" t="s">
        <v>45</v>
      </c>
      <c r="M22" s="9" t="str">
        <f>INDEX(key!$AS$4:$AS$7,B22)</f>
        <v>PGE</v>
      </c>
      <c r="N22" s="9" t="str">
        <f>INDEX(key!$I$3:$I$5,C22)</f>
        <v>SFm</v>
      </c>
      <c r="O22" s="9" t="str">
        <f>INDEX(key!$F$9:$F$10,D22)</f>
        <v>Ex</v>
      </c>
      <c r="P22" s="9" t="str">
        <f>INDEX(key!$AT$3:$BI$3,E22)</f>
        <v>CZ03</v>
      </c>
      <c r="Q22" s="9" t="str">
        <f>INDEX('HVACwts Src'!$D$7:$I$7,F22)</f>
        <v>rNCEH</v>
      </c>
      <c r="R22" s="36">
        <f>IF(G22,INDEX('HVACwts Src'!$D$11:$U$164,(B22-1)*39+(D22-1)*19+E22,(C22-1)*6+F22),0)</f>
        <v>26313.070000000003</v>
      </c>
      <c r="T22" t="str">
        <f t="shared" si="2"/>
        <v>HV_PGESFmExCZ03</v>
      </c>
      <c r="U22" t="str">
        <f t="shared" si="3"/>
        <v>rNCEH</v>
      </c>
      <c r="V22" s="36">
        <f t="shared" si="4"/>
        <v>26313.070000000003</v>
      </c>
    </row>
    <row r="23" spans="1:22" x14ac:dyDescent="0.25">
      <c r="A23" s="86">
        <f t="shared" si="5"/>
        <v>17</v>
      </c>
      <c r="B23">
        <v>1</v>
      </c>
      <c r="C23">
        <v>1</v>
      </c>
      <c r="D23">
        <v>1</v>
      </c>
      <c r="E23">
        <v>3</v>
      </c>
      <c r="F23">
        <v>5</v>
      </c>
      <c r="G23" t="b">
        <f>INDEX(key!$AT$4:$BI$7,B23,E23)</f>
        <v>1</v>
      </c>
      <c r="H23" t="str">
        <f t="shared" si="0"/>
        <v>HV_PGESFmExCZ03rDXOH</v>
      </c>
      <c r="I23" s="9" t="s">
        <v>1799</v>
      </c>
      <c r="J23" t="str">
        <f t="shared" si="1"/>
        <v>HV_PGESFmExCZ03</v>
      </c>
      <c r="K23" s="9" t="s">
        <v>1662</v>
      </c>
      <c r="L23" s="9" t="s">
        <v>45</v>
      </c>
      <c r="M23" s="9" t="str">
        <f>INDEX(key!$AS$4:$AS$7,B23)</f>
        <v>PGE</v>
      </c>
      <c r="N23" s="9" t="str">
        <f>INDEX(key!$I$3:$I$5,C23)</f>
        <v>SFm</v>
      </c>
      <c r="O23" s="9" t="str">
        <f>INDEX(key!$F$9:$F$10,D23)</f>
        <v>Ex</v>
      </c>
      <c r="P23" s="9" t="str">
        <f>INDEX(key!$AT$3:$BI$3,E23)</f>
        <v>CZ03</v>
      </c>
      <c r="Q23" s="9" t="str">
        <f>INDEX('HVACwts Src'!$D$7:$I$7,F23)</f>
        <v>rDXOH</v>
      </c>
      <c r="R23" s="36">
        <f>IF(G23,INDEX('HVACwts Src'!$D$11:$U$164,(B23-1)*39+(D23-1)*19+E23,(C23-1)*6+F23),0)</f>
        <v>5230.7906000000003</v>
      </c>
      <c r="T23" t="str">
        <f t="shared" si="2"/>
        <v>HV_PGESFmExCZ03</v>
      </c>
      <c r="U23" t="str">
        <f t="shared" si="3"/>
        <v>rDXOH</v>
      </c>
      <c r="V23" s="36">
        <f t="shared" si="4"/>
        <v>5230.7906000000003</v>
      </c>
    </row>
    <row r="24" spans="1:22" x14ac:dyDescent="0.25">
      <c r="A24" s="86">
        <f t="shared" si="5"/>
        <v>18</v>
      </c>
      <c r="B24">
        <v>1</v>
      </c>
      <c r="C24">
        <v>1</v>
      </c>
      <c r="D24">
        <v>1</v>
      </c>
      <c r="E24">
        <v>3</v>
      </c>
      <c r="F24">
        <v>6</v>
      </c>
      <c r="G24" t="b">
        <f>INDEX(key!$AT$4:$BI$7,B24,E24)</f>
        <v>1</v>
      </c>
      <c r="H24" t="str">
        <f t="shared" si="0"/>
        <v>HV_PGESFmExCZ03rNCOH</v>
      </c>
      <c r="I24" s="9" t="s">
        <v>1799</v>
      </c>
      <c r="J24" t="str">
        <f t="shared" si="1"/>
        <v>HV_PGESFmExCZ03</v>
      </c>
      <c r="K24" s="9" t="s">
        <v>1662</v>
      </c>
      <c r="L24" s="9" t="s">
        <v>45</v>
      </c>
      <c r="M24" s="9" t="str">
        <f>INDEX(key!$AS$4:$AS$7,B24)</f>
        <v>PGE</v>
      </c>
      <c r="N24" s="9" t="str">
        <f>INDEX(key!$I$3:$I$5,C24)</f>
        <v>SFm</v>
      </c>
      <c r="O24" s="9" t="str">
        <f>INDEX(key!$F$9:$F$10,D24)</f>
        <v>Ex</v>
      </c>
      <c r="P24" s="9" t="str">
        <f>INDEX(key!$AT$3:$BI$3,E24)</f>
        <v>CZ03</v>
      </c>
      <c r="Q24" s="9" t="str">
        <f>INDEX('HVACwts Src'!$D$7:$I$7,F24)</f>
        <v>rNCOH</v>
      </c>
      <c r="R24" s="36">
        <f>IF(G24,INDEX('HVACwts Src'!$D$11:$U$164,(B24-1)*39+(D24-1)*19+E24,(C24-1)*6+F24),0)</f>
        <v>36838.298000000003</v>
      </c>
      <c r="T24" t="str">
        <f t="shared" si="2"/>
        <v>HV_PGESFmExCZ03</v>
      </c>
      <c r="U24" t="str">
        <f t="shared" si="3"/>
        <v>rNCOH</v>
      </c>
      <c r="V24" s="36">
        <f t="shared" si="4"/>
        <v>36838.298000000003</v>
      </c>
    </row>
    <row r="25" spans="1:22" x14ac:dyDescent="0.25">
      <c r="A25" s="86">
        <f t="shared" si="5"/>
        <v>19</v>
      </c>
      <c r="B25">
        <v>1</v>
      </c>
      <c r="C25">
        <v>1</v>
      </c>
      <c r="D25">
        <v>1</v>
      </c>
      <c r="E25">
        <v>4</v>
      </c>
      <c r="F25">
        <v>1</v>
      </c>
      <c r="G25" t="b">
        <f>INDEX(key!$AT$4:$BI$7,B25,E25)</f>
        <v>1</v>
      </c>
      <c r="H25" t="str">
        <f t="shared" si="0"/>
        <v>HV_PGESFmExCZ04rDXGF</v>
      </c>
      <c r="I25" s="9" t="s">
        <v>1799</v>
      </c>
      <c r="J25" t="str">
        <f t="shared" si="1"/>
        <v>HV_PGESFmExCZ04</v>
      </c>
      <c r="K25" s="9" t="s">
        <v>1662</v>
      </c>
      <c r="L25" s="9" t="s">
        <v>45</v>
      </c>
      <c r="M25" s="9" t="str">
        <f>INDEX(key!$AS$4:$AS$7,B25)</f>
        <v>PGE</v>
      </c>
      <c r="N25" s="9" t="str">
        <f>INDEX(key!$I$3:$I$5,C25)</f>
        <v>SFm</v>
      </c>
      <c r="O25" s="9" t="str">
        <f>INDEX(key!$F$9:$F$10,D25)</f>
        <v>Ex</v>
      </c>
      <c r="P25" s="9" t="str">
        <f>INDEX(key!$AT$3:$BI$3,E25)</f>
        <v>CZ04</v>
      </c>
      <c r="Q25" s="9" t="str">
        <f>INDEX('HVACwts Src'!$D$7:$I$7,F25)</f>
        <v>rDXGF</v>
      </c>
      <c r="R25" s="36">
        <f>IF(G25,INDEX('HVACwts Src'!$D$11:$U$164,(B25-1)*39+(D25-1)*19+E25,(C25-1)*6+F25),0)</f>
        <v>145209.15090000001</v>
      </c>
      <c r="T25" t="str">
        <f t="shared" si="2"/>
        <v>HV_PGESFmExCZ04</v>
      </c>
      <c r="U25" t="str">
        <f t="shared" si="3"/>
        <v>rDXGF</v>
      </c>
      <c r="V25" s="36">
        <f t="shared" si="4"/>
        <v>145209.15090000001</v>
      </c>
    </row>
    <row r="26" spans="1:22" x14ac:dyDescent="0.25">
      <c r="A26" s="86">
        <f t="shared" si="5"/>
        <v>20</v>
      </c>
      <c r="B26">
        <v>1</v>
      </c>
      <c r="C26">
        <v>1</v>
      </c>
      <c r="D26">
        <v>1</v>
      </c>
      <c r="E26">
        <v>4</v>
      </c>
      <c r="F26">
        <v>2</v>
      </c>
      <c r="G26" t="b">
        <f>INDEX(key!$AT$4:$BI$7,B26,E26)</f>
        <v>1</v>
      </c>
      <c r="H26" t="str">
        <f t="shared" si="0"/>
        <v>HV_PGESFmExCZ04rNCGF</v>
      </c>
      <c r="I26" s="9" t="s">
        <v>1799</v>
      </c>
      <c r="J26" t="str">
        <f t="shared" si="1"/>
        <v>HV_PGESFmExCZ04</v>
      </c>
      <c r="K26" s="9" t="s">
        <v>1662</v>
      </c>
      <c r="L26" s="9" t="s">
        <v>45</v>
      </c>
      <c r="M26" s="9" t="str">
        <f>INDEX(key!$AS$4:$AS$7,B26)</f>
        <v>PGE</v>
      </c>
      <c r="N26" s="9" t="str">
        <f>INDEX(key!$I$3:$I$5,C26)</f>
        <v>SFm</v>
      </c>
      <c r="O26" s="9" t="str">
        <f>INDEX(key!$F$9:$F$10,D26)</f>
        <v>Ex</v>
      </c>
      <c r="P26" s="9" t="str">
        <f>INDEX(key!$AT$3:$BI$3,E26)</f>
        <v>CZ04</v>
      </c>
      <c r="Q26" s="9" t="str">
        <f>INDEX('HVACwts Src'!$D$7:$I$7,F26)</f>
        <v>rNCGF</v>
      </c>
      <c r="R26" s="36">
        <f>IF(G26,INDEX('HVACwts Src'!$D$11:$U$164,(B26-1)*39+(D26-1)*19+E26,(C26-1)*6+F26),0)</f>
        <v>146170.99679999999</v>
      </c>
      <c r="T26" t="str">
        <f t="shared" si="2"/>
        <v>HV_PGESFmExCZ04</v>
      </c>
      <c r="U26" t="str">
        <f t="shared" si="3"/>
        <v>rNCGF</v>
      </c>
      <c r="V26" s="36">
        <f t="shared" si="4"/>
        <v>146170.99679999999</v>
      </c>
    </row>
    <row r="27" spans="1:22" x14ac:dyDescent="0.25">
      <c r="A27" s="86">
        <f t="shared" si="5"/>
        <v>21</v>
      </c>
      <c r="B27">
        <v>1</v>
      </c>
      <c r="C27">
        <v>1</v>
      </c>
      <c r="D27">
        <v>1</v>
      </c>
      <c r="E27">
        <v>4</v>
      </c>
      <c r="F27">
        <v>3</v>
      </c>
      <c r="G27" t="b">
        <f>INDEX(key!$AT$4:$BI$7,B27,E27)</f>
        <v>1</v>
      </c>
      <c r="H27" t="str">
        <f t="shared" si="0"/>
        <v>HV_PGESFmExCZ04rDXHP</v>
      </c>
      <c r="I27" s="9" t="s">
        <v>1799</v>
      </c>
      <c r="J27" t="str">
        <f t="shared" si="1"/>
        <v>HV_PGESFmExCZ04</v>
      </c>
      <c r="K27" s="9" t="s">
        <v>1662</v>
      </c>
      <c r="L27" s="9" t="s">
        <v>45</v>
      </c>
      <c r="M27" s="9" t="str">
        <f>INDEX(key!$AS$4:$AS$7,B27)</f>
        <v>PGE</v>
      </c>
      <c r="N27" s="9" t="str">
        <f>INDEX(key!$I$3:$I$5,C27)</f>
        <v>SFm</v>
      </c>
      <c r="O27" s="9" t="str">
        <f>INDEX(key!$F$9:$F$10,D27)</f>
        <v>Ex</v>
      </c>
      <c r="P27" s="9" t="str">
        <f>INDEX(key!$AT$3:$BI$3,E27)</f>
        <v>CZ04</v>
      </c>
      <c r="Q27" s="9" t="str">
        <f>INDEX('HVACwts Src'!$D$7:$I$7,F27)</f>
        <v>rDXHP</v>
      </c>
      <c r="R27" s="36">
        <f>IF(G27,INDEX('HVACwts Src'!$D$11:$U$164,(B27-1)*39+(D27-1)*19+E27,(C27-1)*6+F27),0)</f>
        <v>8345.3535000000011</v>
      </c>
      <c r="T27" t="str">
        <f t="shared" si="2"/>
        <v>HV_PGESFmExCZ04</v>
      </c>
      <c r="U27" t="str">
        <f t="shared" si="3"/>
        <v>rDXHP</v>
      </c>
      <c r="V27" s="36">
        <f t="shared" si="4"/>
        <v>8345.3535000000011</v>
      </c>
    </row>
    <row r="28" spans="1:22" x14ac:dyDescent="0.25">
      <c r="A28" s="86">
        <f t="shared" si="5"/>
        <v>22</v>
      </c>
      <c r="B28">
        <v>1</v>
      </c>
      <c r="C28">
        <v>1</v>
      </c>
      <c r="D28">
        <v>1</v>
      </c>
      <c r="E28">
        <v>4</v>
      </c>
      <c r="F28">
        <v>4</v>
      </c>
      <c r="G28" t="b">
        <f>INDEX(key!$AT$4:$BI$7,B28,E28)</f>
        <v>1</v>
      </c>
      <c r="H28" t="str">
        <f t="shared" si="0"/>
        <v>HV_PGESFmExCZ04rNCEH</v>
      </c>
      <c r="I28" s="9" t="s">
        <v>1799</v>
      </c>
      <c r="J28" t="str">
        <f t="shared" si="1"/>
        <v>HV_PGESFmExCZ04</v>
      </c>
      <c r="K28" s="9" t="s">
        <v>1662</v>
      </c>
      <c r="L28" s="9" t="s">
        <v>45</v>
      </c>
      <c r="M28" s="9" t="str">
        <f>INDEX(key!$AS$4:$AS$7,B28)</f>
        <v>PGE</v>
      </c>
      <c r="N28" s="9" t="str">
        <f>INDEX(key!$I$3:$I$5,C28)</f>
        <v>SFm</v>
      </c>
      <c r="O28" s="9" t="str">
        <f>INDEX(key!$F$9:$F$10,D28)</f>
        <v>Ex</v>
      </c>
      <c r="P28" s="9" t="str">
        <f>INDEX(key!$AT$3:$BI$3,E28)</f>
        <v>CZ04</v>
      </c>
      <c r="Q28" s="9" t="str">
        <f>INDEX('HVACwts Src'!$D$7:$I$7,F28)</f>
        <v>rNCEH</v>
      </c>
      <c r="R28" s="36">
        <f>IF(G28,INDEX('HVACwts Src'!$D$11:$U$164,(B28-1)*39+(D28-1)*19+E28,(C28-1)*6+F28),0)</f>
        <v>8400.6320000000014</v>
      </c>
      <c r="T28" t="str">
        <f t="shared" si="2"/>
        <v>HV_PGESFmExCZ04</v>
      </c>
      <c r="U28" t="str">
        <f t="shared" si="3"/>
        <v>rNCEH</v>
      </c>
      <c r="V28" s="36">
        <f t="shared" si="4"/>
        <v>8400.6320000000014</v>
      </c>
    </row>
    <row r="29" spans="1:22" x14ac:dyDescent="0.25">
      <c r="A29" s="86">
        <f t="shared" si="5"/>
        <v>23</v>
      </c>
      <c r="B29">
        <v>1</v>
      </c>
      <c r="C29">
        <v>1</v>
      </c>
      <c r="D29">
        <v>1</v>
      </c>
      <c r="E29">
        <v>4</v>
      </c>
      <c r="F29">
        <v>5</v>
      </c>
      <c r="G29" t="b">
        <f>INDEX(key!$AT$4:$BI$7,B29,E29)</f>
        <v>1</v>
      </c>
      <c r="H29" t="str">
        <f t="shared" si="0"/>
        <v>HV_PGESFmExCZ04rDXOH</v>
      </c>
      <c r="I29" s="9" t="s">
        <v>1799</v>
      </c>
      <c r="J29" t="str">
        <f t="shared" si="1"/>
        <v>HV_PGESFmExCZ04</v>
      </c>
      <c r="K29" s="9" t="s">
        <v>1662</v>
      </c>
      <c r="L29" s="9" t="s">
        <v>45</v>
      </c>
      <c r="M29" s="9" t="str">
        <f>INDEX(key!$AS$4:$AS$7,B29)</f>
        <v>PGE</v>
      </c>
      <c r="N29" s="9" t="str">
        <f>INDEX(key!$I$3:$I$5,C29)</f>
        <v>SFm</v>
      </c>
      <c r="O29" s="9" t="str">
        <f>INDEX(key!$F$9:$F$10,D29)</f>
        <v>Ex</v>
      </c>
      <c r="P29" s="9" t="str">
        <f>INDEX(key!$AT$3:$BI$3,E29)</f>
        <v>CZ04</v>
      </c>
      <c r="Q29" s="9" t="str">
        <f>INDEX('HVACwts Src'!$D$7:$I$7,F29)</f>
        <v>rDXOH</v>
      </c>
      <c r="R29" s="36">
        <f>IF(G29,INDEX('HVACwts Src'!$D$11:$U$164,(B29-1)*39+(D29-1)*19+E29,(C29-1)*6+F29),0)</f>
        <v>11683.4949</v>
      </c>
      <c r="T29" t="str">
        <f t="shared" si="2"/>
        <v>HV_PGESFmExCZ04</v>
      </c>
      <c r="U29" t="str">
        <f t="shared" si="3"/>
        <v>rDXOH</v>
      </c>
      <c r="V29" s="36">
        <f t="shared" si="4"/>
        <v>11683.4949</v>
      </c>
    </row>
    <row r="30" spans="1:22" x14ac:dyDescent="0.25">
      <c r="A30" s="86">
        <f t="shared" si="5"/>
        <v>24</v>
      </c>
      <c r="B30">
        <v>1</v>
      </c>
      <c r="C30">
        <v>1</v>
      </c>
      <c r="D30">
        <v>1</v>
      </c>
      <c r="E30">
        <v>4</v>
      </c>
      <c r="F30">
        <v>6</v>
      </c>
      <c r="G30" t="b">
        <f>INDEX(key!$AT$4:$BI$7,B30,E30)</f>
        <v>1</v>
      </c>
      <c r="H30" t="str">
        <f t="shared" si="0"/>
        <v>HV_PGESFmExCZ04rNCOH</v>
      </c>
      <c r="I30" s="9" t="s">
        <v>1799</v>
      </c>
      <c r="J30" t="str">
        <f t="shared" si="1"/>
        <v>HV_PGESFmExCZ04</v>
      </c>
      <c r="K30" s="9" t="s">
        <v>1662</v>
      </c>
      <c r="L30" s="9" t="s">
        <v>45</v>
      </c>
      <c r="M30" s="9" t="str">
        <f>INDEX(key!$AS$4:$AS$7,B30)</f>
        <v>PGE</v>
      </c>
      <c r="N30" s="9" t="str">
        <f>INDEX(key!$I$3:$I$5,C30)</f>
        <v>SFm</v>
      </c>
      <c r="O30" s="9" t="str">
        <f>INDEX(key!$F$9:$F$10,D30)</f>
        <v>Ex</v>
      </c>
      <c r="P30" s="9" t="str">
        <f>INDEX(key!$AT$3:$BI$3,E30)</f>
        <v>CZ04</v>
      </c>
      <c r="Q30" s="9" t="str">
        <f>INDEX('HVACwts Src'!$D$7:$I$7,F30)</f>
        <v>rNCOH</v>
      </c>
      <c r="R30" s="36">
        <f>IF(G30,INDEX('HVACwts Src'!$D$11:$U$164,(B30-1)*39+(D30-1)*19+E30,(C30-1)*6+F30),0)</f>
        <v>11760.884800000002</v>
      </c>
      <c r="T30" t="str">
        <f t="shared" si="2"/>
        <v>HV_PGESFmExCZ04</v>
      </c>
      <c r="U30" t="str">
        <f t="shared" si="3"/>
        <v>rNCOH</v>
      </c>
      <c r="V30" s="36">
        <f t="shared" si="4"/>
        <v>11760.884800000002</v>
      </c>
    </row>
    <row r="31" spans="1:22" x14ac:dyDescent="0.25">
      <c r="A31" s="86">
        <f t="shared" si="5"/>
        <v>25</v>
      </c>
      <c r="B31">
        <v>1</v>
      </c>
      <c r="C31">
        <v>1</v>
      </c>
      <c r="D31">
        <v>1</v>
      </c>
      <c r="E31">
        <v>5</v>
      </c>
      <c r="F31">
        <v>1</v>
      </c>
      <c r="G31" t="b">
        <f>INDEX(key!$AT$4:$BI$7,B31,E31)</f>
        <v>1</v>
      </c>
      <c r="H31" t="str">
        <f t="shared" si="0"/>
        <v>HV_PGESFmExCZ05rDXGF</v>
      </c>
      <c r="I31" s="9" t="s">
        <v>1799</v>
      </c>
      <c r="J31" t="str">
        <f t="shared" si="1"/>
        <v>HV_PGESFmExCZ05</v>
      </c>
      <c r="K31" s="9" t="s">
        <v>1662</v>
      </c>
      <c r="L31" s="9" t="s">
        <v>45</v>
      </c>
      <c r="M31" s="9" t="str">
        <f>INDEX(key!$AS$4:$AS$7,B31)</f>
        <v>PGE</v>
      </c>
      <c r="N31" s="9" t="str">
        <f>INDEX(key!$I$3:$I$5,C31)</f>
        <v>SFm</v>
      </c>
      <c r="O31" s="9" t="str">
        <f>INDEX(key!$F$9:$F$10,D31)</f>
        <v>Ex</v>
      </c>
      <c r="P31" s="9" t="str">
        <f>INDEX(key!$AT$3:$BI$3,E31)</f>
        <v>CZ05</v>
      </c>
      <c r="Q31" s="9" t="str">
        <f>INDEX('HVACwts Src'!$D$7:$I$7,F31)</f>
        <v>rDXGF</v>
      </c>
      <c r="R31" s="36">
        <f>IF(G31,INDEX('HVACwts Src'!$D$11:$U$164,(B31-1)*39+(D31-1)*19+E31,(C31-1)*6+F31),0)</f>
        <v>12319.4697</v>
      </c>
      <c r="T31" t="str">
        <f t="shared" si="2"/>
        <v>HV_PGESFmExCZ05</v>
      </c>
      <c r="U31" t="str">
        <f t="shared" si="3"/>
        <v>rDXGF</v>
      </c>
      <c r="V31" s="36">
        <f t="shared" si="4"/>
        <v>12319.4697</v>
      </c>
    </row>
    <row r="32" spans="1:22" x14ac:dyDescent="0.25">
      <c r="A32" s="86">
        <f t="shared" si="5"/>
        <v>26</v>
      </c>
      <c r="B32">
        <v>1</v>
      </c>
      <c r="C32">
        <v>1</v>
      </c>
      <c r="D32">
        <v>1</v>
      </c>
      <c r="E32">
        <v>5</v>
      </c>
      <c r="F32">
        <v>2</v>
      </c>
      <c r="G32" t="b">
        <f>INDEX(key!$AT$4:$BI$7,B32,E32)</f>
        <v>1</v>
      </c>
      <c r="H32" t="str">
        <f t="shared" si="0"/>
        <v>HV_PGESFmExCZ05rNCGF</v>
      </c>
      <c r="I32" s="9" t="s">
        <v>1799</v>
      </c>
      <c r="J32" t="str">
        <f t="shared" si="1"/>
        <v>HV_PGESFmExCZ05</v>
      </c>
      <c r="K32" s="9" t="s">
        <v>1662</v>
      </c>
      <c r="L32" s="9" t="s">
        <v>45</v>
      </c>
      <c r="M32" s="9" t="str">
        <f>INDEX(key!$AS$4:$AS$7,B32)</f>
        <v>PGE</v>
      </c>
      <c r="N32" s="9" t="str">
        <f>INDEX(key!$I$3:$I$5,C32)</f>
        <v>SFm</v>
      </c>
      <c r="O32" s="9" t="str">
        <f>INDEX(key!$F$9:$F$10,D32)</f>
        <v>Ex</v>
      </c>
      <c r="P32" s="9" t="str">
        <f>INDEX(key!$AT$3:$BI$3,E32)</f>
        <v>CZ05</v>
      </c>
      <c r="Q32" s="9" t="str">
        <f>INDEX('HVACwts Src'!$D$7:$I$7,F32)</f>
        <v>rNCGF</v>
      </c>
      <c r="R32" s="36">
        <f>IF(G32,INDEX('HVACwts Src'!$D$11:$U$164,(B32-1)*39+(D32-1)*19+E32,(C32-1)*6+F32),0)</f>
        <v>49737.003899999996</v>
      </c>
      <c r="T32" t="str">
        <f t="shared" si="2"/>
        <v>HV_PGESFmExCZ05</v>
      </c>
      <c r="U32" t="str">
        <f t="shared" si="3"/>
        <v>rNCGF</v>
      </c>
      <c r="V32" s="36">
        <f t="shared" si="4"/>
        <v>49737.003899999996</v>
      </c>
    </row>
    <row r="33" spans="1:22" x14ac:dyDescent="0.25">
      <c r="A33" s="86">
        <f t="shared" si="5"/>
        <v>27</v>
      </c>
      <c r="B33">
        <v>1</v>
      </c>
      <c r="C33">
        <v>1</v>
      </c>
      <c r="D33">
        <v>1</v>
      </c>
      <c r="E33">
        <v>5</v>
      </c>
      <c r="F33">
        <v>3</v>
      </c>
      <c r="G33" t="b">
        <f>INDEX(key!$AT$4:$BI$7,B33,E33)</f>
        <v>1</v>
      </c>
      <c r="H33" t="str">
        <f t="shared" si="0"/>
        <v>HV_PGESFmExCZ05rDXHP</v>
      </c>
      <c r="I33" s="9" t="s">
        <v>1799</v>
      </c>
      <c r="J33" t="str">
        <f t="shared" si="1"/>
        <v>HV_PGESFmExCZ05</v>
      </c>
      <c r="K33" s="9" t="s">
        <v>1662</v>
      </c>
      <c r="L33" s="9" t="s">
        <v>45</v>
      </c>
      <c r="M33" s="9" t="str">
        <f>INDEX(key!$AS$4:$AS$7,B33)</f>
        <v>PGE</v>
      </c>
      <c r="N33" s="9" t="str">
        <f>INDEX(key!$I$3:$I$5,C33)</f>
        <v>SFm</v>
      </c>
      <c r="O33" s="9" t="str">
        <f>INDEX(key!$F$9:$F$10,D33)</f>
        <v>Ex</v>
      </c>
      <c r="P33" s="9" t="str">
        <f>INDEX(key!$AT$3:$BI$3,E33)</f>
        <v>CZ05</v>
      </c>
      <c r="Q33" s="9" t="str">
        <f>INDEX('HVACwts Src'!$D$7:$I$7,F33)</f>
        <v>rDXHP</v>
      </c>
      <c r="R33" s="36">
        <f>IF(G33,INDEX('HVACwts Src'!$D$11:$U$164,(B33-1)*39+(D33-1)*19+E33,(C33-1)*6+F33),0)</f>
        <v>708.01550000000009</v>
      </c>
      <c r="T33" t="str">
        <f t="shared" si="2"/>
        <v>HV_PGESFmExCZ05</v>
      </c>
      <c r="U33" t="str">
        <f t="shared" si="3"/>
        <v>rDXHP</v>
      </c>
      <c r="V33" s="36">
        <f t="shared" si="4"/>
        <v>708.01550000000009</v>
      </c>
    </row>
    <row r="34" spans="1:22" x14ac:dyDescent="0.25">
      <c r="A34" s="86">
        <f t="shared" si="5"/>
        <v>28</v>
      </c>
      <c r="B34">
        <v>1</v>
      </c>
      <c r="C34">
        <v>1</v>
      </c>
      <c r="D34">
        <v>1</v>
      </c>
      <c r="E34">
        <v>5</v>
      </c>
      <c r="F34">
        <v>4</v>
      </c>
      <c r="G34" t="b">
        <f>INDEX(key!$AT$4:$BI$7,B34,E34)</f>
        <v>1</v>
      </c>
      <c r="H34" t="str">
        <f t="shared" si="0"/>
        <v>HV_PGESFmExCZ05rNCEH</v>
      </c>
      <c r="I34" s="9" t="s">
        <v>1799</v>
      </c>
      <c r="J34" t="str">
        <f t="shared" si="1"/>
        <v>HV_PGESFmExCZ05</v>
      </c>
      <c r="K34" s="9" t="s">
        <v>1662</v>
      </c>
      <c r="L34" s="9" t="s">
        <v>45</v>
      </c>
      <c r="M34" s="9" t="str">
        <f>INDEX(key!$AS$4:$AS$7,B34)</f>
        <v>PGE</v>
      </c>
      <c r="N34" s="9" t="str">
        <f>INDEX(key!$I$3:$I$5,C34)</f>
        <v>SFm</v>
      </c>
      <c r="O34" s="9" t="str">
        <f>INDEX(key!$F$9:$F$10,D34)</f>
        <v>Ex</v>
      </c>
      <c r="P34" s="9" t="str">
        <f>INDEX(key!$AT$3:$BI$3,E34)</f>
        <v>CZ05</v>
      </c>
      <c r="Q34" s="9" t="str">
        <f>INDEX('HVACwts Src'!$D$7:$I$7,F34)</f>
        <v>rNCEH</v>
      </c>
      <c r="R34" s="36">
        <f>IF(G34,INDEX('HVACwts Src'!$D$11:$U$164,(B34-1)*39+(D34-1)*19+E34,(C34-1)*6+F34),0)</f>
        <v>2858.4485</v>
      </c>
      <c r="T34" t="str">
        <f t="shared" si="2"/>
        <v>HV_PGESFmExCZ05</v>
      </c>
      <c r="U34" t="str">
        <f t="shared" si="3"/>
        <v>rNCEH</v>
      </c>
      <c r="V34" s="36">
        <f t="shared" si="4"/>
        <v>2858.4485</v>
      </c>
    </row>
    <row r="35" spans="1:22" x14ac:dyDescent="0.25">
      <c r="A35" s="86">
        <f t="shared" si="5"/>
        <v>29</v>
      </c>
      <c r="B35">
        <v>1</v>
      </c>
      <c r="C35">
        <v>1</v>
      </c>
      <c r="D35">
        <v>1</v>
      </c>
      <c r="E35">
        <v>5</v>
      </c>
      <c r="F35">
        <v>5</v>
      </c>
      <c r="G35" t="b">
        <f>INDEX(key!$AT$4:$BI$7,B35,E35)</f>
        <v>1</v>
      </c>
      <c r="H35" t="str">
        <f t="shared" si="0"/>
        <v>HV_PGESFmExCZ05rDXOH</v>
      </c>
      <c r="I35" s="9" t="s">
        <v>1799</v>
      </c>
      <c r="J35" t="str">
        <f t="shared" si="1"/>
        <v>HV_PGESFmExCZ05</v>
      </c>
      <c r="K35" s="9" t="s">
        <v>1662</v>
      </c>
      <c r="L35" s="9" t="s">
        <v>45</v>
      </c>
      <c r="M35" s="9" t="str">
        <f>INDEX(key!$AS$4:$AS$7,B35)</f>
        <v>PGE</v>
      </c>
      <c r="N35" s="9" t="str">
        <f>INDEX(key!$I$3:$I$5,C35)</f>
        <v>SFm</v>
      </c>
      <c r="O35" s="9" t="str">
        <f>INDEX(key!$F$9:$F$10,D35)</f>
        <v>Ex</v>
      </c>
      <c r="P35" s="9" t="str">
        <f>INDEX(key!$AT$3:$BI$3,E35)</f>
        <v>CZ05</v>
      </c>
      <c r="Q35" s="9" t="str">
        <f>INDEX('HVACwts Src'!$D$7:$I$7,F35)</f>
        <v>rDXOH</v>
      </c>
      <c r="R35" s="36">
        <f>IF(G35,INDEX('HVACwts Src'!$D$11:$U$164,(B35-1)*39+(D35-1)*19+E35,(C35-1)*6+F35),0)</f>
        <v>991.22170000000017</v>
      </c>
      <c r="T35" t="str">
        <f t="shared" si="2"/>
        <v>HV_PGESFmExCZ05</v>
      </c>
      <c r="U35" t="str">
        <f t="shared" si="3"/>
        <v>rDXOH</v>
      </c>
      <c r="V35" s="36">
        <f t="shared" si="4"/>
        <v>991.22170000000017</v>
      </c>
    </row>
    <row r="36" spans="1:22" x14ac:dyDescent="0.25">
      <c r="A36" s="86">
        <f t="shared" si="5"/>
        <v>30</v>
      </c>
      <c r="B36">
        <v>1</v>
      </c>
      <c r="C36">
        <v>1</v>
      </c>
      <c r="D36">
        <v>1</v>
      </c>
      <c r="E36">
        <v>5</v>
      </c>
      <c r="F36">
        <v>6</v>
      </c>
      <c r="G36" t="b">
        <f>INDEX(key!$AT$4:$BI$7,B36,E36)</f>
        <v>1</v>
      </c>
      <c r="H36" t="str">
        <f t="shared" si="0"/>
        <v>HV_PGESFmExCZ05rNCOH</v>
      </c>
      <c r="I36" s="9" t="s">
        <v>1799</v>
      </c>
      <c r="J36" t="str">
        <f t="shared" si="1"/>
        <v>HV_PGESFmExCZ05</v>
      </c>
      <c r="K36" s="9" t="s">
        <v>1662</v>
      </c>
      <c r="L36" s="9" t="s">
        <v>45</v>
      </c>
      <c r="M36" s="9" t="str">
        <f>INDEX(key!$AS$4:$AS$7,B36)</f>
        <v>PGE</v>
      </c>
      <c r="N36" s="9" t="str">
        <f>INDEX(key!$I$3:$I$5,C36)</f>
        <v>SFm</v>
      </c>
      <c r="O36" s="9" t="str">
        <f>INDEX(key!$F$9:$F$10,D36)</f>
        <v>Ex</v>
      </c>
      <c r="P36" s="9" t="str">
        <f>INDEX(key!$AT$3:$BI$3,E36)</f>
        <v>CZ05</v>
      </c>
      <c r="Q36" s="9" t="str">
        <f>INDEX('HVACwts Src'!$D$7:$I$7,F36)</f>
        <v>rNCOH</v>
      </c>
      <c r="R36" s="36">
        <f>IF(G36,INDEX('HVACwts Src'!$D$11:$U$164,(B36-1)*39+(D36-1)*19+E36,(C36-1)*6+F36),0)</f>
        <v>4001.8278999999998</v>
      </c>
      <c r="T36" t="str">
        <f t="shared" si="2"/>
        <v>HV_PGESFmExCZ05</v>
      </c>
      <c r="U36" t="str">
        <f t="shared" si="3"/>
        <v>rNCOH</v>
      </c>
      <c r="V36" s="36">
        <f t="shared" si="4"/>
        <v>4001.8278999999998</v>
      </c>
    </row>
    <row r="37" spans="1:22" x14ac:dyDescent="0.25">
      <c r="A37" s="86">
        <f t="shared" si="5"/>
        <v>31</v>
      </c>
      <c r="B37">
        <v>1</v>
      </c>
      <c r="C37">
        <v>1</v>
      </c>
      <c r="D37">
        <v>1</v>
      </c>
      <c r="E37">
        <v>6</v>
      </c>
      <c r="F37">
        <v>1</v>
      </c>
      <c r="G37" t="b">
        <f>INDEX(key!$AT$4:$BI$7,B37,E37)</f>
        <v>0</v>
      </c>
      <c r="H37" t="str">
        <f t="shared" si="0"/>
        <v>HV_PGESFmExCZ06rDXGF</v>
      </c>
      <c r="I37" s="9" t="s">
        <v>1799</v>
      </c>
      <c r="J37" t="str">
        <f t="shared" si="1"/>
        <v>HV_PGESFmExCZ06</v>
      </c>
      <c r="K37" s="9" t="s">
        <v>1662</v>
      </c>
      <c r="L37" s="9" t="s">
        <v>45</v>
      </c>
      <c r="M37" s="9" t="str">
        <f>INDEX(key!$AS$4:$AS$7,B37)</f>
        <v>PGE</v>
      </c>
      <c r="N37" s="9" t="str">
        <f>INDEX(key!$I$3:$I$5,C37)</f>
        <v>SFm</v>
      </c>
      <c r="O37" s="9" t="str">
        <f>INDEX(key!$F$9:$F$10,D37)</f>
        <v>Ex</v>
      </c>
      <c r="P37" s="9" t="str">
        <f>INDEX(key!$AT$3:$BI$3,E37)</f>
        <v>CZ06</v>
      </c>
      <c r="Q37" s="9" t="str">
        <f>INDEX('HVACwts Src'!$D$7:$I$7,F37)</f>
        <v>rDXGF</v>
      </c>
      <c r="R37" s="36">
        <f>IF(G37,INDEX('HVACwts Src'!$D$11:$U$164,(B37-1)*39+(D37-1)*19+E37,(C37-1)*6+F37),0)</f>
        <v>0</v>
      </c>
      <c r="T37" t="str">
        <f t="shared" si="2"/>
        <v>HV_PGESFmExCZ06</v>
      </c>
      <c r="U37" t="str">
        <f t="shared" si="3"/>
        <v>rDXGF</v>
      </c>
      <c r="V37" s="36">
        <f t="shared" si="4"/>
        <v>0</v>
      </c>
    </row>
    <row r="38" spans="1:22" x14ac:dyDescent="0.25">
      <c r="A38" s="86">
        <f t="shared" si="5"/>
        <v>32</v>
      </c>
      <c r="B38">
        <v>1</v>
      </c>
      <c r="C38">
        <v>1</v>
      </c>
      <c r="D38">
        <v>1</v>
      </c>
      <c r="E38">
        <v>6</v>
      </c>
      <c r="F38">
        <v>2</v>
      </c>
      <c r="G38" t="b">
        <f>INDEX(key!$AT$4:$BI$7,B38,E38)</f>
        <v>0</v>
      </c>
      <c r="H38" t="str">
        <f t="shared" si="0"/>
        <v>HV_PGESFmExCZ06rNCGF</v>
      </c>
      <c r="I38" s="9" t="s">
        <v>1799</v>
      </c>
      <c r="J38" t="str">
        <f t="shared" si="1"/>
        <v>HV_PGESFmExCZ06</v>
      </c>
      <c r="K38" s="9" t="s">
        <v>1662</v>
      </c>
      <c r="L38" s="9" t="s">
        <v>45</v>
      </c>
      <c r="M38" s="9" t="str">
        <f>INDEX(key!$AS$4:$AS$7,B38)</f>
        <v>PGE</v>
      </c>
      <c r="N38" s="9" t="str">
        <f>INDEX(key!$I$3:$I$5,C38)</f>
        <v>SFm</v>
      </c>
      <c r="O38" s="9" t="str">
        <f>INDEX(key!$F$9:$F$10,D38)</f>
        <v>Ex</v>
      </c>
      <c r="P38" s="9" t="str">
        <f>INDEX(key!$AT$3:$BI$3,E38)</f>
        <v>CZ06</v>
      </c>
      <c r="Q38" s="9" t="str">
        <f>INDEX('HVACwts Src'!$D$7:$I$7,F38)</f>
        <v>rNCGF</v>
      </c>
      <c r="R38" s="36">
        <f>IF(G38,INDEX('HVACwts Src'!$D$11:$U$164,(B38-1)*39+(D38-1)*19+E38,(C38-1)*6+F38),0)</f>
        <v>0</v>
      </c>
      <c r="T38" t="str">
        <f t="shared" si="2"/>
        <v>HV_PGESFmExCZ06</v>
      </c>
      <c r="U38" t="str">
        <f t="shared" si="3"/>
        <v>rNCGF</v>
      </c>
      <c r="V38" s="36">
        <f t="shared" si="4"/>
        <v>0</v>
      </c>
    </row>
    <row r="39" spans="1:22" x14ac:dyDescent="0.25">
      <c r="A39" s="86">
        <f t="shared" si="5"/>
        <v>33</v>
      </c>
      <c r="B39">
        <v>1</v>
      </c>
      <c r="C39">
        <v>1</v>
      </c>
      <c r="D39">
        <v>1</v>
      </c>
      <c r="E39">
        <v>6</v>
      </c>
      <c r="F39">
        <v>3</v>
      </c>
      <c r="G39" t="b">
        <f>INDEX(key!$AT$4:$BI$7,B39,E39)</f>
        <v>0</v>
      </c>
      <c r="H39" t="str">
        <f t="shared" si="0"/>
        <v>HV_PGESFmExCZ06rDXHP</v>
      </c>
      <c r="I39" s="9" t="s">
        <v>1799</v>
      </c>
      <c r="J39" t="str">
        <f t="shared" si="1"/>
        <v>HV_PGESFmExCZ06</v>
      </c>
      <c r="K39" s="9" t="s">
        <v>1662</v>
      </c>
      <c r="L39" s="9" t="s">
        <v>45</v>
      </c>
      <c r="M39" s="9" t="str">
        <f>INDEX(key!$AS$4:$AS$7,B39)</f>
        <v>PGE</v>
      </c>
      <c r="N39" s="9" t="str">
        <f>INDEX(key!$I$3:$I$5,C39)</f>
        <v>SFm</v>
      </c>
      <c r="O39" s="9" t="str">
        <f>INDEX(key!$F$9:$F$10,D39)</f>
        <v>Ex</v>
      </c>
      <c r="P39" s="9" t="str">
        <f>INDEX(key!$AT$3:$BI$3,E39)</f>
        <v>CZ06</v>
      </c>
      <c r="Q39" s="9" t="str">
        <f>INDEX('HVACwts Src'!$D$7:$I$7,F39)</f>
        <v>rDXHP</v>
      </c>
      <c r="R39" s="36">
        <f>IF(G39,INDEX('HVACwts Src'!$D$11:$U$164,(B39-1)*39+(D39-1)*19+E39,(C39-1)*6+F39),0)</f>
        <v>0</v>
      </c>
      <c r="T39" t="str">
        <f t="shared" si="2"/>
        <v>HV_PGESFmExCZ06</v>
      </c>
      <c r="U39" t="str">
        <f t="shared" si="3"/>
        <v>rDXHP</v>
      </c>
      <c r="V39" s="36">
        <f t="shared" si="4"/>
        <v>0</v>
      </c>
    </row>
    <row r="40" spans="1:22" x14ac:dyDescent="0.25">
      <c r="A40" s="86">
        <f t="shared" si="5"/>
        <v>34</v>
      </c>
      <c r="B40">
        <v>1</v>
      </c>
      <c r="C40">
        <v>1</v>
      </c>
      <c r="D40">
        <v>1</v>
      </c>
      <c r="E40">
        <v>6</v>
      </c>
      <c r="F40">
        <v>4</v>
      </c>
      <c r="G40" t="b">
        <f>INDEX(key!$AT$4:$BI$7,B40,E40)</f>
        <v>0</v>
      </c>
      <c r="H40" t="str">
        <f t="shared" si="0"/>
        <v>HV_PGESFmExCZ06rNCEH</v>
      </c>
      <c r="I40" s="9" t="s">
        <v>1799</v>
      </c>
      <c r="J40" t="str">
        <f t="shared" si="1"/>
        <v>HV_PGESFmExCZ06</v>
      </c>
      <c r="K40" s="9" t="s">
        <v>1662</v>
      </c>
      <c r="L40" s="9" t="s">
        <v>45</v>
      </c>
      <c r="M40" s="9" t="str">
        <f>INDEX(key!$AS$4:$AS$7,B40)</f>
        <v>PGE</v>
      </c>
      <c r="N40" s="9" t="str">
        <f>INDEX(key!$I$3:$I$5,C40)</f>
        <v>SFm</v>
      </c>
      <c r="O40" s="9" t="str">
        <f>INDEX(key!$F$9:$F$10,D40)</f>
        <v>Ex</v>
      </c>
      <c r="P40" s="9" t="str">
        <f>INDEX(key!$AT$3:$BI$3,E40)</f>
        <v>CZ06</v>
      </c>
      <c r="Q40" s="9" t="str">
        <f>INDEX('HVACwts Src'!$D$7:$I$7,F40)</f>
        <v>rNCEH</v>
      </c>
      <c r="R40" s="36">
        <f>IF(G40,INDEX('HVACwts Src'!$D$11:$U$164,(B40-1)*39+(D40-1)*19+E40,(C40-1)*6+F40),0)</f>
        <v>0</v>
      </c>
      <c r="T40" t="str">
        <f t="shared" si="2"/>
        <v>HV_PGESFmExCZ06</v>
      </c>
      <c r="U40" t="str">
        <f t="shared" si="3"/>
        <v>rNCEH</v>
      </c>
      <c r="V40" s="36">
        <f t="shared" si="4"/>
        <v>0</v>
      </c>
    </row>
    <row r="41" spans="1:22" x14ac:dyDescent="0.25">
      <c r="A41" s="86">
        <f t="shared" si="5"/>
        <v>35</v>
      </c>
      <c r="B41">
        <v>1</v>
      </c>
      <c r="C41">
        <v>1</v>
      </c>
      <c r="D41">
        <v>1</v>
      </c>
      <c r="E41">
        <v>6</v>
      </c>
      <c r="F41">
        <v>5</v>
      </c>
      <c r="G41" t="b">
        <f>INDEX(key!$AT$4:$BI$7,B41,E41)</f>
        <v>0</v>
      </c>
      <c r="H41" t="str">
        <f t="shared" si="0"/>
        <v>HV_PGESFmExCZ06rDXOH</v>
      </c>
      <c r="I41" s="9" t="s">
        <v>1799</v>
      </c>
      <c r="J41" t="str">
        <f t="shared" si="1"/>
        <v>HV_PGESFmExCZ06</v>
      </c>
      <c r="K41" s="9" t="s">
        <v>1662</v>
      </c>
      <c r="L41" s="9" t="s">
        <v>45</v>
      </c>
      <c r="M41" s="9" t="str">
        <f>INDEX(key!$AS$4:$AS$7,B41)</f>
        <v>PGE</v>
      </c>
      <c r="N41" s="9" t="str">
        <f>INDEX(key!$I$3:$I$5,C41)</f>
        <v>SFm</v>
      </c>
      <c r="O41" s="9" t="str">
        <f>INDEX(key!$F$9:$F$10,D41)</f>
        <v>Ex</v>
      </c>
      <c r="P41" s="9" t="str">
        <f>INDEX(key!$AT$3:$BI$3,E41)</f>
        <v>CZ06</v>
      </c>
      <c r="Q41" s="9" t="str">
        <f>INDEX('HVACwts Src'!$D$7:$I$7,F41)</f>
        <v>rDXOH</v>
      </c>
      <c r="R41" s="36">
        <f>IF(G41,INDEX('HVACwts Src'!$D$11:$U$164,(B41-1)*39+(D41-1)*19+E41,(C41-1)*6+F41),0)</f>
        <v>0</v>
      </c>
      <c r="T41" t="str">
        <f t="shared" si="2"/>
        <v>HV_PGESFmExCZ06</v>
      </c>
      <c r="U41" t="str">
        <f t="shared" si="3"/>
        <v>rDXOH</v>
      </c>
      <c r="V41" s="36">
        <f t="shared" si="4"/>
        <v>0</v>
      </c>
    </row>
    <row r="42" spans="1:22" x14ac:dyDescent="0.25">
      <c r="A42" s="86">
        <f t="shared" si="5"/>
        <v>36</v>
      </c>
      <c r="B42">
        <v>1</v>
      </c>
      <c r="C42">
        <v>1</v>
      </c>
      <c r="D42">
        <v>1</v>
      </c>
      <c r="E42">
        <v>6</v>
      </c>
      <c r="F42">
        <v>6</v>
      </c>
      <c r="G42" t="b">
        <f>INDEX(key!$AT$4:$BI$7,B42,E42)</f>
        <v>0</v>
      </c>
      <c r="H42" t="str">
        <f t="shared" si="0"/>
        <v>HV_PGESFmExCZ06rNCOH</v>
      </c>
      <c r="I42" s="9" t="s">
        <v>1799</v>
      </c>
      <c r="J42" t="str">
        <f t="shared" si="1"/>
        <v>HV_PGESFmExCZ06</v>
      </c>
      <c r="K42" s="9" t="s">
        <v>1662</v>
      </c>
      <c r="L42" s="9" t="s">
        <v>45</v>
      </c>
      <c r="M42" s="9" t="str">
        <f>INDEX(key!$AS$4:$AS$7,B42)</f>
        <v>PGE</v>
      </c>
      <c r="N42" s="9" t="str">
        <f>INDEX(key!$I$3:$I$5,C42)</f>
        <v>SFm</v>
      </c>
      <c r="O42" s="9" t="str">
        <f>INDEX(key!$F$9:$F$10,D42)</f>
        <v>Ex</v>
      </c>
      <c r="P42" s="9" t="str">
        <f>INDEX(key!$AT$3:$BI$3,E42)</f>
        <v>CZ06</v>
      </c>
      <c r="Q42" s="9" t="str">
        <f>INDEX('HVACwts Src'!$D$7:$I$7,F42)</f>
        <v>rNCOH</v>
      </c>
      <c r="R42" s="36">
        <f>IF(G42,INDEX('HVACwts Src'!$D$11:$U$164,(B42-1)*39+(D42-1)*19+E42,(C42-1)*6+F42),0)</f>
        <v>0</v>
      </c>
      <c r="T42" t="str">
        <f t="shared" si="2"/>
        <v>HV_PGESFmExCZ06</v>
      </c>
      <c r="U42" t="str">
        <f t="shared" si="3"/>
        <v>rNCOH</v>
      </c>
      <c r="V42" s="36">
        <f t="shared" si="4"/>
        <v>0</v>
      </c>
    </row>
    <row r="43" spans="1:22" x14ac:dyDescent="0.25">
      <c r="A43" s="86">
        <f t="shared" si="5"/>
        <v>37</v>
      </c>
      <c r="B43">
        <v>1</v>
      </c>
      <c r="C43">
        <v>1</v>
      </c>
      <c r="D43">
        <v>1</v>
      </c>
      <c r="E43">
        <v>7</v>
      </c>
      <c r="F43">
        <v>1</v>
      </c>
      <c r="G43" t="b">
        <f>INDEX(key!$AT$4:$BI$7,B43,E43)</f>
        <v>0</v>
      </c>
      <c r="H43" t="str">
        <f t="shared" si="0"/>
        <v>HV_PGESFmExCZ07rDXGF</v>
      </c>
      <c r="I43" s="9" t="s">
        <v>1799</v>
      </c>
      <c r="J43" t="str">
        <f t="shared" si="1"/>
        <v>HV_PGESFmExCZ07</v>
      </c>
      <c r="K43" s="9" t="s">
        <v>1662</v>
      </c>
      <c r="L43" s="9" t="s">
        <v>45</v>
      </c>
      <c r="M43" s="9" t="str">
        <f>INDEX(key!$AS$4:$AS$7,B43)</f>
        <v>PGE</v>
      </c>
      <c r="N43" s="9" t="str">
        <f>INDEX(key!$I$3:$I$5,C43)</f>
        <v>SFm</v>
      </c>
      <c r="O43" s="9" t="str">
        <f>INDEX(key!$F$9:$F$10,D43)</f>
        <v>Ex</v>
      </c>
      <c r="P43" s="9" t="str">
        <f>INDEX(key!$AT$3:$BI$3,E43)</f>
        <v>CZ07</v>
      </c>
      <c r="Q43" s="9" t="str">
        <f>INDEX('HVACwts Src'!$D$7:$I$7,F43)</f>
        <v>rDXGF</v>
      </c>
      <c r="R43" s="36">
        <f>IF(G43,INDEX('HVACwts Src'!$D$11:$U$164,(B43-1)*39+(D43-1)*19+E43,(C43-1)*6+F43),0)</f>
        <v>0</v>
      </c>
      <c r="T43" t="str">
        <f t="shared" si="2"/>
        <v>HV_PGESFmExCZ07</v>
      </c>
      <c r="U43" t="str">
        <f t="shared" si="3"/>
        <v>rDXGF</v>
      </c>
      <c r="V43" s="36">
        <f t="shared" si="4"/>
        <v>0</v>
      </c>
    </row>
    <row r="44" spans="1:22" x14ac:dyDescent="0.25">
      <c r="A44" s="86">
        <f t="shared" si="5"/>
        <v>38</v>
      </c>
      <c r="B44">
        <v>1</v>
      </c>
      <c r="C44">
        <v>1</v>
      </c>
      <c r="D44">
        <v>1</v>
      </c>
      <c r="E44">
        <v>7</v>
      </c>
      <c r="F44">
        <v>2</v>
      </c>
      <c r="G44" t="b">
        <f>INDEX(key!$AT$4:$BI$7,B44,E44)</f>
        <v>0</v>
      </c>
      <c r="H44" t="str">
        <f t="shared" si="0"/>
        <v>HV_PGESFmExCZ07rNCGF</v>
      </c>
      <c r="I44" s="9" t="s">
        <v>1799</v>
      </c>
      <c r="J44" t="str">
        <f t="shared" si="1"/>
        <v>HV_PGESFmExCZ07</v>
      </c>
      <c r="K44" s="9" t="s">
        <v>1662</v>
      </c>
      <c r="L44" s="9" t="s">
        <v>45</v>
      </c>
      <c r="M44" s="9" t="str">
        <f>INDEX(key!$AS$4:$AS$7,B44)</f>
        <v>PGE</v>
      </c>
      <c r="N44" s="9" t="str">
        <f>INDEX(key!$I$3:$I$5,C44)</f>
        <v>SFm</v>
      </c>
      <c r="O44" s="9" t="str">
        <f>INDEX(key!$F$9:$F$10,D44)</f>
        <v>Ex</v>
      </c>
      <c r="P44" s="9" t="str">
        <f>INDEX(key!$AT$3:$BI$3,E44)</f>
        <v>CZ07</v>
      </c>
      <c r="Q44" s="9" t="str">
        <f>INDEX('HVACwts Src'!$D$7:$I$7,F44)</f>
        <v>rNCGF</v>
      </c>
      <c r="R44" s="36">
        <f>IF(G44,INDEX('HVACwts Src'!$D$11:$U$164,(B44-1)*39+(D44-1)*19+E44,(C44-1)*6+F44),0)</f>
        <v>0</v>
      </c>
      <c r="T44" t="str">
        <f t="shared" si="2"/>
        <v>HV_PGESFmExCZ07</v>
      </c>
      <c r="U44" t="str">
        <f t="shared" si="3"/>
        <v>rNCGF</v>
      </c>
      <c r="V44" s="36">
        <f t="shared" si="4"/>
        <v>0</v>
      </c>
    </row>
    <row r="45" spans="1:22" x14ac:dyDescent="0.25">
      <c r="A45" s="86">
        <f t="shared" si="5"/>
        <v>39</v>
      </c>
      <c r="B45">
        <v>1</v>
      </c>
      <c r="C45">
        <v>1</v>
      </c>
      <c r="D45">
        <v>1</v>
      </c>
      <c r="E45">
        <v>7</v>
      </c>
      <c r="F45">
        <v>3</v>
      </c>
      <c r="G45" t="b">
        <f>INDEX(key!$AT$4:$BI$7,B45,E45)</f>
        <v>0</v>
      </c>
      <c r="H45" t="str">
        <f t="shared" si="0"/>
        <v>HV_PGESFmExCZ07rDXHP</v>
      </c>
      <c r="I45" s="9" t="s">
        <v>1799</v>
      </c>
      <c r="J45" t="str">
        <f t="shared" si="1"/>
        <v>HV_PGESFmExCZ07</v>
      </c>
      <c r="K45" s="9" t="s">
        <v>1662</v>
      </c>
      <c r="L45" s="9" t="s">
        <v>45</v>
      </c>
      <c r="M45" s="9" t="str">
        <f>INDEX(key!$AS$4:$AS$7,B45)</f>
        <v>PGE</v>
      </c>
      <c r="N45" s="9" t="str">
        <f>INDEX(key!$I$3:$I$5,C45)</f>
        <v>SFm</v>
      </c>
      <c r="O45" s="9" t="str">
        <f>INDEX(key!$F$9:$F$10,D45)</f>
        <v>Ex</v>
      </c>
      <c r="P45" s="9" t="str">
        <f>INDEX(key!$AT$3:$BI$3,E45)</f>
        <v>CZ07</v>
      </c>
      <c r="Q45" s="9" t="str">
        <f>INDEX('HVACwts Src'!$D$7:$I$7,F45)</f>
        <v>rDXHP</v>
      </c>
      <c r="R45" s="36">
        <f>IF(G45,INDEX('HVACwts Src'!$D$11:$U$164,(B45-1)*39+(D45-1)*19+E45,(C45-1)*6+F45),0)</f>
        <v>0</v>
      </c>
      <c r="T45" t="str">
        <f t="shared" si="2"/>
        <v>HV_PGESFmExCZ07</v>
      </c>
      <c r="U45" t="str">
        <f t="shared" si="3"/>
        <v>rDXHP</v>
      </c>
      <c r="V45" s="36">
        <f t="shared" si="4"/>
        <v>0</v>
      </c>
    </row>
    <row r="46" spans="1:22" x14ac:dyDescent="0.25">
      <c r="A46" s="86">
        <f t="shared" si="5"/>
        <v>40</v>
      </c>
      <c r="B46">
        <v>1</v>
      </c>
      <c r="C46">
        <v>1</v>
      </c>
      <c r="D46">
        <v>1</v>
      </c>
      <c r="E46">
        <v>7</v>
      </c>
      <c r="F46">
        <v>4</v>
      </c>
      <c r="G46" t="b">
        <f>INDEX(key!$AT$4:$BI$7,B46,E46)</f>
        <v>0</v>
      </c>
      <c r="H46" t="str">
        <f t="shared" si="0"/>
        <v>HV_PGESFmExCZ07rNCEH</v>
      </c>
      <c r="I46" s="9" t="s">
        <v>1799</v>
      </c>
      <c r="J46" t="str">
        <f t="shared" si="1"/>
        <v>HV_PGESFmExCZ07</v>
      </c>
      <c r="K46" s="9" t="s">
        <v>1662</v>
      </c>
      <c r="L46" s="9" t="s">
        <v>45</v>
      </c>
      <c r="M46" s="9" t="str">
        <f>INDEX(key!$AS$4:$AS$7,B46)</f>
        <v>PGE</v>
      </c>
      <c r="N46" s="9" t="str">
        <f>INDEX(key!$I$3:$I$5,C46)</f>
        <v>SFm</v>
      </c>
      <c r="O46" s="9" t="str">
        <f>INDEX(key!$F$9:$F$10,D46)</f>
        <v>Ex</v>
      </c>
      <c r="P46" s="9" t="str">
        <f>INDEX(key!$AT$3:$BI$3,E46)</f>
        <v>CZ07</v>
      </c>
      <c r="Q46" s="9" t="str">
        <f>INDEX('HVACwts Src'!$D$7:$I$7,F46)</f>
        <v>rNCEH</v>
      </c>
      <c r="R46" s="36">
        <f>IF(G46,INDEX('HVACwts Src'!$D$11:$U$164,(B46-1)*39+(D46-1)*19+E46,(C46-1)*6+F46),0)</f>
        <v>0</v>
      </c>
      <c r="T46" t="str">
        <f t="shared" si="2"/>
        <v>HV_PGESFmExCZ07</v>
      </c>
      <c r="U46" t="str">
        <f t="shared" si="3"/>
        <v>rNCEH</v>
      </c>
      <c r="V46" s="36">
        <f t="shared" si="4"/>
        <v>0</v>
      </c>
    </row>
    <row r="47" spans="1:22" x14ac:dyDescent="0.25">
      <c r="A47" s="86">
        <f t="shared" si="5"/>
        <v>41</v>
      </c>
      <c r="B47">
        <v>1</v>
      </c>
      <c r="C47">
        <v>1</v>
      </c>
      <c r="D47">
        <v>1</v>
      </c>
      <c r="E47">
        <v>7</v>
      </c>
      <c r="F47">
        <v>5</v>
      </c>
      <c r="G47" t="b">
        <f>INDEX(key!$AT$4:$BI$7,B47,E47)</f>
        <v>0</v>
      </c>
      <c r="H47" t="str">
        <f t="shared" si="0"/>
        <v>HV_PGESFmExCZ07rDXOH</v>
      </c>
      <c r="I47" s="9" t="s">
        <v>1799</v>
      </c>
      <c r="J47" t="str">
        <f t="shared" si="1"/>
        <v>HV_PGESFmExCZ07</v>
      </c>
      <c r="K47" s="9" t="s">
        <v>1662</v>
      </c>
      <c r="L47" s="9" t="s">
        <v>45</v>
      </c>
      <c r="M47" s="9" t="str">
        <f>INDEX(key!$AS$4:$AS$7,B47)</f>
        <v>PGE</v>
      </c>
      <c r="N47" s="9" t="str">
        <f>INDEX(key!$I$3:$I$5,C47)</f>
        <v>SFm</v>
      </c>
      <c r="O47" s="9" t="str">
        <f>INDEX(key!$F$9:$F$10,D47)</f>
        <v>Ex</v>
      </c>
      <c r="P47" s="9" t="str">
        <f>INDEX(key!$AT$3:$BI$3,E47)</f>
        <v>CZ07</v>
      </c>
      <c r="Q47" s="9" t="str">
        <f>INDEX('HVACwts Src'!$D$7:$I$7,F47)</f>
        <v>rDXOH</v>
      </c>
      <c r="R47" s="36">
        <f>IF(G47,INDEX('HVACwts Src'!$D$11:$U$164,(B47-1)*39+(D47-1)*19+E47,(C47-1)*6+F47),0)</f>
        <v>0</v>
      </c>
      <c r="T47" t="str">
        <f t="shared" si="2"/>
        <v>HV_PGESFmExCZ07</v>
      </c>
      <c r="U47" t="str">
        <f t="shared" si="3"/>
        <v>rDXOH</v>
      </c>
      <c r="V47" s="36">
        <f t="shared" si="4"/>
        <v>0</v>
      </c>
    </row>
    <row r="48" spans="1:22" x14ac:dyDescent="0.25">
      <c r="A48" s="86">
        <f t="shared" si="5"/>
        <v>42</v>
      </c>
      <c r="B48">
        <v>1</v>
      </c>
      <c r="C48">
        <v>1</v>
      </c>
      <c r="D48">
        <v>1</v>
      </c>
      <c r="E48">
        <v>7</v>
      </c>
      <c r="F48">
        <v>6</v>
      </c>
      <c r="G48" t="b">
        <f>INDEX(key!$AT$4:$BI$7,B48,E48)</f>
        <v>0</v>
      </c>
      <c r="H48" t="str">
        <f t="shared" si="0"/>
        <v>HV_PGESFmExCZ07rNCOH</v>
      </c>
      <c r="I48" s="9" t="s">
        <v>1799</v>
      </c>
      <c r="J48" t="str">
        <f t="shared" si="1"/>
        <v>HV_PGESFmExCZ07</v>
      </c>
      <c r="K48" s="9" t="s">
        <v>1662</v>
      </c>
      <c r="L48" s="9" t="s">
        <v>45</v>
      </c>
      <c r="M48" s="9" t="str">
        <f>INDEX(key!$AS$4:$AS$7,B48)</f>
        <v>PGE</v>
      </c>
      <c r="N48" s="9" t="str">
        <f>INDEX(key!$I$3:$I$5,C48)</f>
        <v>SFm</v>
      </c>
      <c r="O48" s="9" t="str">
        <f>INDEX(key!$F$9:$F$10,D48)</f>
        <v>Ex</v>
      </c>
      <c r="P48" s="9" t="str">
        <f>INDEX(key!$AT$3:$BI$3,E48)</f>
        <v>CZ07</v>
      </c>
      <c r="Q48" s="9" t="str">
        <f>INDEX('HVACwts Src'!$D$7:$I$7,F48)</f>
        <v>rNCOH</v>
      </c>
      <c r="R48" s="36">
        <f>IF(G48,INDEX('HVACwts Src'!$D$11:$U$164,(B48-1)*39+(D48-1)*19+E48,(C48-1)*6+F48),0)</f>
        <v>0</v>
      </c>
      <c r="T48" t="str">
        <f t="shared" si="2"/>
        <v>HV_PGESFmExCZ07</v>
      </c>
      <c r="U48" t="str">
        <f t="shared" si="3"/>
        <v>rNCOH</v>
      </c>
      <c r="V48" s="36">
        <f t="shared" si="4"/>
        <v>0</v>
      </c>
    </row>
    <row r="49" spans="1:22" x14ac:dyDescent="0.25">
      <c r="A49" s="86">
        <f t="shared" si="5"/>
        <v>43</v>
      </c>
      <c r="B49">
        <v>1</v>
      </c>
      <c r="C49">
        <v>1</v>
      </c>
      <c r="D49">
        <v>1</v>
      </c>
      <c r="E49">
        <v>8</v>
      </c>
      <c r="F49">
        <v>1</v>
      </c>
      <c r="G49" t="b">
        <f>INDEX(key!$AT$4:$BI$7,B49,E49)</f>
        <v>0</v>
      </c>
      <c r="H49" t="str">
        <f t="shared" si="0"/>
        <v>HV_PGESFmExCZ08rDXGF</v>
      </c>
      <c r="I49" s="9" t="s">
        <v>1799</v>
      </c>
      <c r="J49" t="str">
        <f t="shared" si="1"/>
        <v>HV_PGESFmExCZ08</v>
      </c>
      <c r="K49" s="9" t="s">
        <v>1662</v>
      </c>
      <c r="L49" s="9" t="s">
        <v>45</v>
      </c>
      <c r="M49" s="9" t="str">
        <f>INDEX(key!$AS$4:$AS$7,B49)</f>
        <v>PGE</v>
      </c>
      <c r="N49" s="9" t="str">
        <f>INDEX(key!$I$3:$I$5,C49)</f>
        <v>SFm</v>
      </c>
      <c r="O49" s="9" t="str">
        <f>INDEX(key!$F$9:$F$10,D49)</f>
        <v>Ex</v>
      </c>
      <c r="P49" s="9" t="str">
        <f>INDEX(key!$AT$3:$BI$3,E49)</f>
        <v>CZ08</v>
      </c>
      <c r="Q49" s="9" t="str">
        <f>INDEX('HVACwts Src'!$D$7:$I$7,F49)</f>
        <v>rDXGF</v>
      </c>
      <c r="R49" s="36">
        <f>IF(G49,INDEX('HVACwts Src'!$D$11:$U$164,(B49-1)*39+(D49-1)*19+E49,(C49-1)*6+F49),0)</f>
        <v>0</v>
      </c>
      <c r="T49" t="str">
        <f t="shared" si="2"/>
        <v>HV_PGESFmExCZ08</v>
      </c>
      <c r="U49" t="str">
        <f t="shared" si="3"/>
        <v>rDXGF</v>
      </c>
      <c r="V49" s="36">
        <f t="shared" si="4"/>
        <v>0</v>
      </c>
    </row>
    <row r="50" spans="1:22" x14ac:dyDescent="0.25">
      <c r="A50" s="86">
        <f t="shared" si="5"/>
        <v>44</v>
      </c>
      <c r="B50">
        <v>1</v>
      </c>
      <c r="C50">
        <v>1</v>
      </c>
      <c r="D50">
        <v>1</v>
      </c>
      <c r="E50">
        <v>8</v>
      </c>
      <c r="F50">
        <v>2</v>
      </c>
      <c r="G50" t="b">
        <f>INDEX(key!$AT$4:$BI$7,B50,E50)</f>
        <v>0</v>
      </c>
      <c r="H50" t="str">
        <f t="shared" si="0"/>
        <v>HV_PGESFmExCZ08rNCGF</v>
      </c>
      <c r="I50" s="9" t="s">
        <v>1799</v>
      </c>
      <c r="J50" t="str">
        <f t="shared" si="1"/>
        <v>HV_PGESFmExCZ08</v>
      </c>
      <c r="K50" s="9" t="s">
        <v>1662</v>
      </c>
      <c r="L50" s="9" t="s">
        <v>45</v>
      </c>
      <c r="M50" s="9" t="str">
        <f>INDEX(key!$AS$4:$AS$7,B50)</f>
        <v>PGE</v>
      </c>
      <c r="N50" s="9" t="str">
        <f>INDEX(key!$I$3:$I$5,C50)</f>
        <v>SFm</v>
      </c>
      <c r="O50" s="9" t="str">
        <f>INDEX(key!$F$9:$F$10,D50)</f>
        <v>Ex</v>
      </c>
      <c r="P50" s="9" t="str">
        <f>INDEX(key!$AT$3:$BI$3,E50)</f>
        <v>CZ08</v>
      </c>
      <c r="Q50" s="9" t="str">
        <f>INDEX('HVACwts Src'!$D$7:$I$7,F50)</f>
        <v>rNCGF</v>
      </c>
      <c r="R50" s="36">
        <f>IF(G50,INDEX('HVACwts Src'!$D$11:$U$164,(B50-1)*39+(D50-1)*19+E50,(C50-1)*6+F50),0)</f>
        <v>0</v>
      </c>
      <c r="T50" t="str">
        <f t="shared" si="2"/>
        <v>HV_PGESFmExCZ08</v>
      </c>
      <c r="U50" t="str">
        <f t="shared" si="3"/>
        <v>rNCGF</v>
      </c>
      <c r="V50" s="36">
        <f t="shared" si="4"/>
        <v>0</v>
      </c>
    </row>
    <row r="51" spans="1:22" x14ac:dyDescent="0.25">
      <c r="A51" s="86">
        <f t="shared" si="5"/>
        <v>45</v>
      </c>
      <c r="B51">
        <v>1</v>
      </c>
      <c r="C51">
        <v>1</v>
      </c>
      <c r="D51">
        <v>1</v>
      </c>
      <c r="E51">
        <v>8</v>
      </c>
      <c r="F51">
        <v>3</v>
      </c>
      <c r="G51" t="b">
        <f>INDEX(key!$AT$4:$BI$7,B51,E51)</f>
        <v>0</v>
      </c>
      <c r="H51" t="str">
        <f t="shared" si="0"/>
        <v>HV_PGESFmExCZ08rDXHP</v>
      </c>
      <c r="I51" s="9" t="s">
        <v>1799</v>
      </c>
      <c r="J51" t="str">
        <f t="shared" si="1"/>
        <v>HV_PGESFmExCZ08</v>
      </c>
      <c r="K51" s="9" t="s">
        <v>1662</v>
      </c>
      <c r="L51" s="9" t="s">
        <v>45</v>
      </c>
      <c r="M51" s="9" t="str">
        <f>INDEX(key!$AS$4:$AS$7,B51)</f>
        <v>PGE</v>
      </c>
      <c r="N51" s="9" t="str">
        <f>INDEX(key!$I$3:$I$5,C51)</f>
        <v>SFm</v>
      </c>
      <c r="O51" s="9" t="str">
        <f>INDEX(key!$F$9:$F$10,D51)</f>
        <v>Ex</v>
      </c>
      <c r="P51" s="9" t="str">
        <f>INDEX(key!$AT$3:$BI$3,E51)</f>
        <v>CZ08</v>
      </c>
      <c r="Q51" s="9" t="str">
        <f>INDEX('HVACwts Src'!$D$7:$I$7,F51)</f>
        <v>rDXHP</v>
      </c>
      <c r="R51" s="36">
        <f>IF(G51,INDEX('HVACwts Src'!$D$11:$U$164,(B51-1)*39+(D51-1)*19+E51,(C51-1)*6+F51),0)</f>
        <v>0</v>
      </c>
      <c r="T51" t="str">
        <f t="shared" si="2"/>
        <v>HV_PGESFmExCZ08</v>
      </c>
      <c r="U51" t="str">
        <f t="shared" si="3"/>
        <v>rDXHP</v>
      </c>
      <c r="V51" s="36">
        <f t="shared" si="4"/>
        <v>0</v>
      </c>
    </row>
    <row r="52" spans="1:22" x14ac:dyDescent="0.25">
      <c r="A52" s="86">
        <f t="shared" si="5"/>
        <v>46</v>
      </c>
      <c r="B52">
        <v>1</v>
      </c>
      <c r="C52">
        <v>1</v>
      </c>
      <c r="D52">
        <v>1</v>
      </c>
      <c r="E52">
        <v>8</v>
      </c>
      <c r="F52">
        <v>4</v>
      </c>
      <c r="G52" t="b">
        <f>INDEX(key!$AT$4:$BI$7,B52,E52)</f>
        <v>0</v>
      </c>
      <c r="H52" t="str">
        <f t="shared" si="0"/>
        <v>HV_PGESFmExCZ08rNCEH</v>
      </c>
      <c r="I52" s="9" t="s">
        <v>1799</v>
      </c>
      <c r="J52" t="str">
        <f t="shared" si="1"/>
        <v>HV_PGESFmExCZ08</v>
      </c>
      <c r="K52" s="9" t="s">
        <v>1662</v>
      </c>
      <c r="L52" s="9" t="s">
        <v>45</v>
      </c>
      <c r="M52" s="9" t="str">
        <f>INDEX(key!$AS$4:$AS$7,B52)</f>
        <v>PGE</v>
      </c>
      <c r="N52" s="9" t="str">
        <f>INDEX(key!$I$3:$I$5,C52)</f>
        <v>SFm</v>
      </c>
      <c r="O52" s="9" t="str">
        <f>INDEX(key!$F$9:$F$10,D52)</f>
        <v>Ex</v>
      </c>
      <c r="P52" s="9" t="str">
        <f>INDEX(key!$AT$3:$BI$3,E52)</f>
        <v>CZ08</v>
      </c>
      <c r="Q52" s="9" t="str">
        <f>INDEX('HVACwts Src'!$D$7:$I$7,F52)</f>
        <v>rNCEH</v>
      </c>
      <c r="R52" s="36">
        <f>IF(G52,INDEX('HVACwts Src'!$D$11:$U$164,(B52-1)*39+(D52-1)*19+E52,(C52-1)*6+F52),0)</f>
        <v>0</v>
      </c>
      <c r="T52" t="str">
        <f t="shared" si="2"/>
        <v>HV_PGESFmExCZ08</v>
      </c>
      <c r="U52" t="str">
        <f t="shared" si="3"/>
        <v>rNCEH</v>
      </c>
      <c r="V52" s="36">
        <f t="shared" si="4"/>
        <v>0</v>
      </c>
    </row>
    <row r="53" spans="1:22" x14ac:dyDescent="0.25">
      <c r="A53" s="86">
        <f t="shared" si="5"/>
        <v>47</v>
      </c>
      <c r="B53">
        <v>1</v>
      </c>
      <c r="C53">
        <v>1</v>
      </c>
      <c r="D53">
        <v>1</v>
      </c>
      <c r="E53">
        <v>8</v>
      </c>
      <c r="F53">
        <v>5</v>
      </c>
      <c r="G53" t="b">
        <f>INDEX(key!$AT$4:$BI$7,B53,E53)</f>
        <v>0</v>
      </c>
      <c r="H53" t="str">
        <f t="shared" si="0"/>
        <v>HV_PGESFmExCZ08rDXOH</v>
      </c>
      <c r="I53" s="9" t="s">
        <v>1799</v>
      </c>
      <c r="J53" t="str">
        <f t="shared" si="1"/>
        <v>HV_PGESFmExCZ08</v>
      </c>
      <c r="K53" s="9" t="s">
        <v>1662</v>
      </c>
      <c r="L53" s="9" t="s">
        <v>45</v>
      </c>
      <c r="M53" s="9" t="str">
        <f>INDEX(key!$AS$4:$AS$7,B53)</f>
        <v>PGE</v>
      </c>
      <c r="N53" s="9" t="str">
        <f>INDEX(key!$I$3:$I$5,C53)</f>
        <v>SFm</v>
      </c>
      <c r="O53" s="9" t="str">
        <f>INDEX(key!$F$9:$F$10,D53)</f>
        <v>Ex</v>
      </c>
      <c r="P53" s="9" t="str">
        <f>INDEX(key!$AT$3:$BI$3,E53)</f>
        <v>CZ08</v>
      </c>
      <c r="Q53" s="9" t="str">
        <f>INDEX('HVACwts Src'!$D$7:$I$7,F53)</f>
        <v>rDXOH</v>
      </c>
      <c r="R53" s="36">
        <f>IF(G53,INDEX('HVACwts Src'!$D$11:$U$164,(B53-1)*39+(D53-1)*19+E53,(C53-1)*6+F53),0)</f>
        <v>0</v>
      </c>
      <c r="T53" t="str">
        <f t="shared" si="2"/>
        <v>HV_PGESFmExCZ08</v>
      </c>
      <c r="U53" t="str">
        <f t="shared" si="3"/>
        <v>rDXOH</v>
      </c>
      <c r="V53" s="36">
        <f t="shared" si="4"/>
        <v>0</v>
      </c>
    </row>
    <row r="54" spans="1:22" x14ac:dyDescent="0.25">
      <c r="A54" s="86">
        <f t="shared" si="5"/>
        <v>48</v>
      </c>
      <c r="B54">
        <v>1</v>
      </c>
      <c r="C54">
        <v>1</v>
      </c>
      <c r="D54">
        <v>1</v>
      </c>
      <c r="E54">
        <v>8</v>
      </c>
      <c r="F54">
        <v>6</v>
      </c>
      <c r="G54" t="b">
        <f>INDEX(key!$AT$4:$BI$7,B54,E54)</f>
        <v>0</v>
      </c>
      <c r="H54" t="str">
        <f t="shared" si="0"/>
        <v>HV_PGESFmExCZ08rNCOH</v>
      </c>
      <c r="I54" s="9" t="s">
        <v>1799</v>
      </c>
      <c r="J54" t="str">
        <f t="shared" si="1"/>
        <v>HV_PGESFmExCZ08</v>
      </c>
      <c r="K54" s="9" t="s">
        <v>1662</v>
      </c>
      <c r="L54" s="9" t="s">
        <v>45</v>
      </c>
      <c r="M54" s="9" t="str">
        <f>INDEX(key!$AS$4:$AS$7,B54)</f>
        <v>PGE</v>
      </c>
      <c r="N54" s="9" t="str">
        <f>INDEX(key!$I$3:$I$5,C54)</f>
        <v>SFm</v>
      </c>
      <c r="O54" s="9" t="str">
        <f>INDEX(key!$F$9:$F$10,D54)</f>
        <v>Ex</v>
      </c>
      <c r="P54" s="9" t="str">
        <f>INDEX(key!$AT$3:$BI$3,E54)</f>
        <v>CZ08</v>
      </c>
      <c r="Q54" s="9" t="str">
        <f>INDEX('HVACwts Src'!$D$7:$I$7,F54)</f>
        <v>rNCOH</v>
      </c>
      <c r="R54" s="36">
        <f>IF(G54,INDEX('HVACwts Src'!$D$11:$U$164,(B54-1)*39+(D54-1)*19+E54,(C54-1)*6+F54),0)</f>
        <v>0</v>
      </c>
      <c r="T54" t="str">
        <f t="shared" si="2"/>
        <v>HV_PGESFmExCZ08</v>
      </c>
      <c r="U54" t="str">
        <f t="shared" si="3"/>
        <v>rNCOH</v>
      </c>
      <c r="V54" s="36">
        <f t="shared" si="4"/>
        <v>0</v>
      </c>
    </row>
    <row r="55" spans="1:22" x14ac:dyDescent="0.25">
      <c r="A55" s="86">
        <f t="shared" si="5"/>
        <v>49</v>
      </c>
      <c r="B55">
        <v>1</v>
      </c>
      <c r="C55">
        <v>1</v>
      </c>
      <c r="D55">
        <v>1</v>
      </c>
      <c r="E55">
        <v>9</v>
      </c>
      <c r="F55">
        <v>1</v>
      </c>
      <c r="G55" t="b">
        <f>INDEX(key!$AT$4:$BI$7,B55,E55)</f>
        <v>0</v>
      </c>
      <c r="H55" t="str">
        <f t="shared" si="0"/>
        <v>HV_PGESFmExCZ09rDXGF</v>
      </c>
      <c r="I55" s="9" t="s">
        <v>1799</v>
      </c>
      <c r="J55" t="str">
        <f t="shared" si="1"/>
        <v>HV_PGESFmExCZ09</v>
      </c>
      <c r="K55" s="9" t="s">
        <v>1662</v>
      </c>
      <c r="L55" s="9" t="s">
        <v>45</v>
      </c>
      <c r="M55" s="9" t="str">
        <f>INDEX(key!$AS$4:$AS$7,B55)</f>
        <v>PGE</v>
      </c>
      <c r="N55" s="9" t="str">
        <f>INDEX(key!$I$3:$I$5,C55)</f>
        <v>SFm</v>
      </c>
      <c r="O55" s="9" t="str">
        <f>INDEX(key!$F$9:$F$10,D55)</f>
        <v>Ex</v>
      </c>
      <c r="P55" s="9" t="str">
        <f>INDEX(key!$AT$3:$BI$3,E55)</f>
        <v>CZ09</v>
      </c>
      <c r="Q55" s="9" t="str">
        <f>INDEX('HVACwts Src'!$D$7:$I$7,F55)</f>
        <v>rDXGF</v>
      </c>
      <c r="R55" s="36">
        <f>IF(G55,INDEX('HVACwts Src'!$D$11:$U$164,(B55-1)*39+(D55-1)*19+E55,(C55-1)*6+F55),0)</f>
        <v>0</v>
      </c>
      <c r="T55" t="str">
        <f t="shared" si="2"/>
        <v>HV_PGESFmExCZ09</v>
      </c>
      <c r="U55" t="str">
        <f t="shared" si="3"/>
        <v>rDXGF</v>
      </c>
      <c r="V55" s="36">
        <f t="shared" si="4"/>
        <v>0</v>
      </c>
    </row>
    <row r="56" spans="1:22" x14ac:dyDescent="0.25">
      <c r="A56" s="86">
        <f t="shared" si="5"/>
        <v>50</v>
      </c>
      <c r="B56">
        <v>1</v>
      </c>
      <c r="C56">
        <v>1</v>
      </c>
      <c r="D56">
        <v>1</v>
      </c>
      <c r="E56">
        <v>9</v>
      </c>
      <c r="F56">
        <v>2</v>
      </c>
      <c r="G56" t="b">
        <f>INDEX(key!$AT$4:$BI$7,B56,E56)</f>
        <v>0</v>
      </c>
      <c r="H56" t="str">
        <f t="shared" si="0"/>
        <v>HV_PGESFmExCZ09rNCGF</v>
      </c>
      <c r="I56" s="9" t="s">
        <v>1799</v>
      </c>
      <c r="J56" t="str">
        <f t="shared" si="1"/>
        <v>HV_PGESFmExCZ09</v>
      </c>
      <c r="K56" s="9" t="s">
        <v>1662</v>
      </c>
      <c r="L56" s="9" t="s">
        <v>45</v>
      </c>
      <c r="M56" s="9" t="str">
        <f>INDEX(key!$AS$4:$AS$7,B56)</f>
        <v>PGE</v>
      </c>
      <c r="N56" s="9" t="str">
        <f>INDEX(key!$I$3:$I$5,C56)</f>
        <v>SFm</v>
      </c>
      <c r="O56" s="9" t="str">
        <f>INDEX(key!$F$9:$F$10,D56)</f>
        <v>Ex</v>
      </c>
      <c r="P56" s="9" t="str">
        <f>INDEX(key!$AT$3:$BI$3,E56)</f>
        <v>CZ09</v>
      </c>
      <c r="Q56" s="9" t="str">
        <f>INDEX('HVACwts Src'!$D$7:$I$7,F56)</f>
        <v>rNCGF</v>
      </c>
      <c r="R56" s="36">
        <f>IF(G56,INDEX('HVACwts Src'!$D$11:$U$164,(B56-1)*39+(D56-1)*19+E56,(C56-1)*6+F56),0)</f>
        <v>0</v>
      </c>
      <c r="T56" t="str">
        <f t="shared" si="2"/>
        <v>HV_PGESFmExCZ09</v>
      </c>
      <c r="U56" t="str">
        <f t="shared" si="3"/>
        <v>rNCGF</v>
      </c>
      <c r="V56" s="36">
        <f t="shared" si="4"/>
        <v>0</v>
      </c>
    </row>
    <row r="57" spans="1:22" x14ac:dyDescent="0.25">
      <c r="A57" s="86">
        <f t="shared" si="5"/>
        <v>51</v>
      </c>
      <c r="B57">
        <v>1</v>
      </c>
      <c r="C57">
        <v>1</v>
      </c>
      <c r="D57">
        <v>1</v>
      </c>
      <c r="E57">
        <v>9</v>
      </c>
      <c r="F57">
        <v>3</v>
      </c>
      <c r="G57" t="b">
        <f>INDEX(key!$AT$4:$BI$7,B57,E57)</f>
        <v>0</v>
      </c>
      <c r="H57" t="str">
        <f t="shared" si="0"/>
        <v>HV_PGESFmExCZ09rDXHP</v>
      </c>
      <c r="I57" s="9" t="s">
        <v>1799</v>
      </c>
      <c r="J57" t="str">
        <f t="shared" si="1"/>
        <v>HV_PGESFmExCZ09</v>
      </c>
      <c r="K57" s="9" t="s">
        <v>1662</v>
      </c>
      <c r="L57" s="9" t="s">
        <v>45</v>
      </c>
      <c r="M57" s="9" t="str">
        <f>INDEX(key!$AS$4:$AS$7,B57)</f>
        <v>PGE</v>
      </c>
      <c r="N57" s="9" t="str">
        <f>INDEX(key!$I$3:$I$5,C57)</f>
        <v>SFm</v>
      </c>
      <c r="O57" s="9" t="str">
        <f>INDEX(key!$F$9:$F$10,D57)</f>
        <v>Ex</v>
      </c>
      <c r="P57" s="9" t="str">
        <f>INDEX(key!$AT$3:$BI$3,E57)</f>
        <v>CZ09</v>
      </c>
      <c r="Q57" s="9" t="str">
        <f>INDEX('HVACwts Src'!$D$7:$I$7,F57)</f>
        <v>rDXHP</v>
      </c>
      <c r="R57" s="36">
        <f>IF(G57,INDEX('HVACwts Src'!$D$11:$U$164,(B57-1)*39+(D57-1)*19+E57,(C57-1)*6+F57),0)</f>
        <v>0</v>
      </c>
      <c r="T57" t="str">
        <f t="shared" si="2"/>
        <v>HV_PGESFmExCZ09</v>
      </c>
      <c r="U57" t="str">
        <f t="shared" si="3"/>
        <v>rDXHP</v>
      </c>
      <c r="V57" s="36">
        <f t="shared" si="4"/>
        <v>0</v>
      </c>
    </row>
    <row r="58" spans="1:22" x14ac:dyDescent="0.25">
      <c r="A58" s="86">
        <f t="shared" si="5"/>
        <v>52</v>
      </c>
      <c r="B58">
        <v>1</v>
      </c>
      <c r="C58">
        <v>1</v>
      </c>
      <c r="D58">
        <v>1</v>
      </c>
      <c r="E58">
        <v>9</v>
      </c>
      <c r="F58">
        <v>4</v>
      </c>
      <c r="G58" t="b">
        <f>INDEX(key!$AT$4:$BI$7,B58,E58)</f>
        <v>0</v>
      </c>
      <c r="H58" t="str">
        <f t="shared" si="0"/>
        <v>HV_PGESFmExCZ09rNCEH</v>
      </c>
      <c r="I58" s="9" t="s">
        <v>1799</v>
      </c>
      <c r="J58" t="str">
        <f t="shared" si="1"/>
        <v>HV_PGESFmExCZ09</v>
      </c>
      <c r="K58" s="9" t="s">
        <v>1662</v>
      </c>
      <c r="L58" s="9" t="s">
        <v>45</v>
      </c>
      <c r="M58" s="9" t="str">
        <f>INDEX(key!$AS$4:$AS$7,B58)</f>
        <v>PGE</v>
      </c>
      <c r="N58" s="9" t="str">
        <f>INDEX(key!$I$3:$I$5,C58)</f>
        <v>SFm</v>
      </c>
      <c r="O58" s="9" t="str">
        <f>INDEX(key!$F$9:$F$10,D58)</f>
        <v>Ex</v>
      </c>
      <c r="P58" s="9" t="str">
        <f>INDEX(key!$AT$3:$BI$3,E58)</f>
        <v>CZ09</v>
      </c>
      <c r="Q58" s="9" t="str">
        <f>INDEX('HVACwts Src'!$D$7:$I$7,F58)</f>
        <v>rNCEH</v>
      </c>
      <c r="R58" s="36">
        <f>IF(G58,INDEX('HVACwts Src'!$D$11:$U$164,(B58-1)*39+(D58-1)*19+E58,(C58-1)*6+F58),0)</f>
        <v>0</v>
      </c>
      <c r="T58" t="str">
        <f t="shared" si="2"/>
        <v>HV_PGESFmExCZ09</v>
      </c>
      <c r="U58" t="str">
        <f t="shared" si="3"/>
        <v>rNCEH</v>
      </c>
      <c r="V58" s="36">
        <f t="shared" si="4"/>
        <v>0</v>
      </c>
    </row>
    <row r="59" spans="1:22" x14ac:dyDescent="0.25">
      <c r="A59" s="86">
        <f t="shared" si="5"/>
        <v>53</v>
      </c>
      <c r="B59">
        <v>1</v>
      </c>
      <c r="C59">
        <v>1</v>
      </c>
      <c r="D59">
        <v>1</v>
      </c>
      <c r="E59">
        <v>9</v>
      </c>
      <c r="F59">
        <v>5</v>
      </c>
      <c r="G59" t="b">
        <f>INDEX(key!$AT$4:$BI$7,B59,E59)</f>
        <v>0</v>
      </c>
      <c r="H59" t="str">
        <f t="shared" si="0"/>
        <v>HV_PGESFmExCZ09rDXOH</v>
      </c>
      <c r="I59" s="9" t="s">
        <v>1799</v>
      </c>
      <c r="J59" t="str">
        <f t="shared" si="1"/>
        <v>HV_PGESFmExCZ09</v>
      </c>
      <c r="K59" s="9" t="s">
        <v>1662</v>
      </c>
      <c r="L59" s="9" t="s">
        <v>45</v>
      </c>
      <c r="M59" s="9" t="str">
        <f>INDEX(key!$AS$4:$AS$7,B59)</f>
        <v>PGE</v>
      </c>
      <c r="N59" s="9" t="str">
        <f>INDEX(key!$I$3:$I$5,C59)</f>
        <v>SFm</v>
      </c>
      <c r="O59" s="9" t="str">
        <f>INDEX(key!$F$9:$F$10,D59)</f>
        <v>Ex</v>
      </c>
      <c r="P59" s="9" t="str">
        <f>INDEX(key!$AT$3:$BI$3,E59)</f>
        <v>CZ09</v>
      </c>
      <c r="Q59" s="9" t="str">
        <f>INDEX('HVACwts Src'!$D$7:$I$7,F59)</f>
        <v>rDXOH</v>
      </c>
      <c r="R59" s="36">
        <f>IF(G59,INDEX('HVACwts Src'!$D$11:$U$164,(B59-1)*39+(D59-1)*19+E59,(C59-1)*6+F59),0)</f>
        <v>0</v>
      </c>
      <c r="T59" t="str">
        <f t="shared" si="2"/>
        <v>HV_PGESFmExCZ09</v>
      </c>
      <c r="U59" t="str">
        <f t="shared" si="3"/>
        <v>rDXOH</v>
      </c>
      <c r="V59" s="36">
        <f t="shared" si="4"/>
        <v>0</v>
      </c>
    </row>
    <row r="60" spans="1:22" x14ac:dyDescent="0.25">
      <c r="A60" s="86">
        <f t="shared" si="5"/>
        <v>54</v>
      </c>
      <c r="B60">
        <v>1</v>
      </c>
      <c r="C60">
        <v>1</v>
      </c>
      <c r="D60">
        <v>1</v>
      </c>
      <c r="E60">
        <v>9</v>
      </c>
      <c r="F60">
        <v>6</v>
      </c>
      <c r="G60" t="b">
        <f>INDEX(key!$AT$4:$BI$7,B60,E60)</f>
        <v>0</v>
      </c>
      <c r="H60" t="str">
        <f t="shared" si="0"/>
        <v>HV_PGESFmExCZ09rNCOH</v>
      </c>
      <c r="I60" s="9" t="s">
        <v>1799</v>
      </c>
      <c r="J60" t="str">
        <f t="shared" si="1"/>
        <v>HV_PGESFmExCZ09</v>
      </c>
      <c r="K60" s="9" t="s">
        <v>1662</v>
      </c>
      <c r="L60" s="9" t="s">
        <v>45</v>
      </c>
      <c r="M60" s="9" t="str">
        <f>INDEX(key!$AS$4:$AS$7,B60)</f>
        <v>PGE</v>
      </c>
      <c r="N60" s="9" t="str">
        <f>INDEX(key!$I$3:$I$5,C60)</f>
        <v>SFm</v>
      </c>
      <c r="O60" s="9" t="str">
        <f>INDEX(key!$F$9:$F$10,D60)</f>
        <v>Ex</v>
      </c>
      <c r="P60" s="9" t="str">
        <f>INDEX(key!$AT$3:$BI$3,E60)</f>
        <v>CZ09</v>
      </c>
      <c r="Q60" s="9" t="str">
        <f>INDEX('HVACwts Src'!$D$7:$I$7,F60)</f>
        <v>rNCOH</v>
      </c>
      <c r="R60" s="36">
        <f>IF(G60,INDEX('HVACwts Src'!$D$11:$U$164,(B60-1)*39+(D60-1)*19+E60,(C60-1)*6+F60),0)</f>
        <v>0</v>
      </c>
      <c r="T60" t="str">
        <f t="shared" si="2"/>
        <v>HV_PGESFmExCZ09</v>
      </c>
      <c r="U60" t="str">
        <f t="shared" si="3"/>
        <v>rNCOH</v>
      </c>
      <c r="V60" s="36">
        <f t="shared" si="4"/>
        <v>0</v>
      </c>
    </row>
    <row r="61" spans="1:22" x14ac:dyDescent="0.25">
      <c r="A61" s="86">
        <f t="shared" si="5"/>
        <v>55</v>
      </c>
      <c r="B61">
        <v>1</v>
      </c>
      <c r="C61">
        <v>1</v>
      </c>
      <c r="D61">
        <v>1</v>
      </c>
      <c r="E61">
        <v>10</v>
      </c>
      <c r="F61">
        <v>1</v>
      </c>
      <c r="G61" t="b">
        <f>INDEX(key!$AT$4:$BI$7,B61,E61)</f>
        <v>0</v>
      </c>
      <c r="H61" t="str">
        <f t="shared" si="0"/>
        <v>HV_PGESFmExCZ10rDXGF</v>
      </c>
      <c r="I61" s="9" t="s">
        <v>1799</v>
      </c>
      <c r="J61" t="str">
        <f t="shared" si="1"/>
        <v>HV_PGESFmExCZ10</v>
      </c>
      <c r="K61" s="9" t="s">
        <v>1662</v>
      </c>
      <c r="L61" s="9" t="s">
        <v>45</v>
      </c>
      <c r="M61" s="9" t="str">
        <f>INDEX(key!$AS$4:$AS$7,B61)</f>
        <v>PGE</v>
      </c>
      <c r="N61" s="9" t="str">
        <f>INDEX(key!$I$3:$I$5,C61)</f>
        <v>SFm</v>
      </c>
      <c r="O61" s="9" t="str">
        <f>INDEX(key!$F$9:$F$10,D61)</f>
        <v>Ex</v>
      </c>
      <c r="P61" s="9" t="str">
        <f>INDEX(key!$AT$3:$BI$3,E61)</f>
        <v>CZ10</v>
      </c>
      <c r="Q61" s="9" t="str">
        <f>INDEX('HVACwts Src'!$D$7:$I$7,F61)</f>
        <v>rDXGF</v>
      </c>
      <c r="R61" s="36">
        <f>IF(G61,INDEX('HVACwts Src'!$D$11:$U$164,(B61-1)*39+(D61-1)*19+E61,(C61-1)*6+F61),0)</f>
        <v>0</v>
      </c>
      <c r="T61" t="str">
        <f t="shared" si="2"/>
        <v>HV_PGESFmExCZ10</v>
      </c>
      <c r="U61" t="str">
        <f t="shared" si="3"/>
        <v>rDXGF</v>
      </c>
      <c r="V61" s="36">
        <f t="shared" si="4"/>
        <v>0</v>
      </c>
    </row>
    <row r="62" spans="1:22" x14ac:dyDescent="0.25">
      <c r="A62" s="86">
        <f t="shared" si="5"/>
        <v>56</v>
      </c>
      <c r="B62">
        <v>1</v>
      </c>
      <c r="C62">
        <v>1</v>
      </c>
      <c r="D62">
        <v>1</v>
      </c>
      <c r="E62">
        <v>10</v>
      </c>
      <c r="F62">
        <v>2</v>
      </c>
      <c r="G62" t="b">
        <f>INDEX(key!$AT$4:$BI$7,B62,E62)</f>
        <v>0</v>
      </c>
      <c r="H62" t="str">
        <f t="shared" si="0"/>
        <v>HV_PGESFmExCZ10rNCGF</v>
      </c>
      <c r="I62" s="9" t="s">
        <v>1799</v>
      </c>
      <c r="J62" t="str">
        <f t="shared" si="1"/>
        <v>HV_PGESFmExCZ10</v>
      </c>
      <c r="K62" s="9" t="s">
        <v>1662</v>
      </c>
      <c r="L62" s="9" t="s">
        <v>45</v>
      </c>
      <c r="M62" s="9" t="str">
        <f>INDEX(key!$AS$4:$AS$7,B62)</f>
        <v>PGE</v>
      </c>
      <c r="N62" s="9" t="str">
        <f>INDEX(key!$I$3:$I$5,C62)</f>
        <v>SFm</v>
      </c>
      <c r="O62" s="9" t="str">
        <f>INDEX(key!$F$9:$F$10,D62)</f>
        <v>Ex</v>
      </c>
      <c r="P62" s="9" t="str">
        <f>INDEX(key!$AT$3:$BI$3,E62)</f>
        <v>CZ10</v>
      </c>
      <c r="Q62" s="9" t="str">
        <f>INDEX('HVACwts Src'!$D$7:$I$7,F62)</f>
        <v>rNCGF</v>
      </c>
      <c r="R62" s="36">
        <f>IF(G62,INDEX('HVACwts Src'!$D$11:$U$164,(B62-1)*39+(D62-1)*19+E62,(C62-1)*6+F62),0)</f>
        <v>0</v>
      </c>
      <c r="T62" t="str">
        <f t="shared" si="2"/>
        <v>HV_PGESFmExCZ10</v>
      </c>
      <c r="U62" t="str">
        <f t="shared" si="3"/>
        <v>rNCGF</v>
      </c>
      <c r="V62" s="36">
        <f t="shared" si="4"/>
        <v>0</v>
      </c>
    </row>
    <row r="63" spans="1:22" x14ac:dyDescent="0.25">
      <c r="A63" s="86">
        <f t="shared" si="5"/>
        <v>57</v>
      </c>
      <c r="B63">
        <v>1</v>
      </c>
      <c r="C63">
        <v>1</v>
      </c>
      <c r="D63">
        <v>1</v>
      </c>
      <c r="E63">
        <v>10</v>
      </c>
      <c r="F63">
        <v>3</v>
      </c>
      <c r="G63" t="b">
        <f>INDEX(key!$AT$4:$BI$7,B63,E63)</f>
        <v>0</v>
      </c>
      <c r="H63" t="str">
        <f t="shared" si="0"/>
        <v>HV_PGESFmExCZ10rDXHP</v>
      </c>
      <c r="I63" s="9" t="s">
        <v>1799</v>
      </c>
      <c r="J63" t="str">
        <f t="shared" si="1"/>
        <v>HV_PGESFmExCZ10</v>
      </c>
      <c r="K63" s="9" t="s">
        <v>1662</v>
      </c>
      <c r="L63" s="9" t="s">
        <v>45</v>
      </c>
      <c r="M63" s="9" t="str">
        <f>INDEX(key!$AS$4:$AS$7,B63)</f>
        <v>PGE</v>
      </c>
      <c r="N63" s="9" t="str">
        <f>INDEX(key!$I$3:$I$5,C63)</f>
        <v>SFm</v>
      </c>
      <c r="O63" s="9" t="str">
        <f>INDEX(key!$F$9:$F$10,D63)</f>
        <v>Ex</v>
      </c>
      <c r="P63" s="9" t="str">
        <f>INDEX(key!$AT$3:$BI$3,E63)</f>
        <v>CZ10</v>
      </c>
      <c r="Q63" s="9" t="str">
        <f>INDEX('HVACwts Src'!$D$7:$I$7,F63)</f>
        <v>rDXHP</v>
      </c>
      <c r="R63" s="36">
        <f>IF(G63,INDEX('HVACwts Src'!$D$11:$U$164,(B63-1)*39+(D63-1)*19+E63,(C63-1)*6+F63),0)</f>
        <v>0</v>
      </c>
      <c r="T63" t="str">
        <f t="shared" si="2"/>
        <v>HV_PGESFmExCZ10</v>
      </c>
      <c r="U63" t="str">
        <f t="shared" si="3"/>
        <v>rDXHP</v>
      </c>
      <c r="V63" s="36">
        <f t="shared" si="4"/>
        <v>0</v>
      </c>
    </row>
    <row r="64" spans="1:22" x14ac:dyDescent="0.25">
      <c r="A64" s="86">
        <f t="shared" si="5"/>
        <v>58</v>
      </c>
      <c r="B64">
        <v>1</v>
      </c>
      <c r="C64">
        <v>1</v>
      </c>
      <c r="D64">
        <v>1</v>
      </c>
      <c r="E64">
        <v>10</v>
      </c>
      <c r="F64">
        <v>4</v>
      </c>
      <c r="G64" t="b">
        <f>INDEX(key!$AT$4:$BI$7,B64,E64)</f>
        <v>0</v>
      </c>
      <c r="H64" t="str">
        <f t="shared" si="0"/>
        <v>HV_PGESFmExCZ10rNCEH</v>
      </c>
      <c r="I64" s="9" t="s">
        <v>1799</v>
      </c>
      <c r="J64" t="str">
        <f t="shared" si="1"/>
        <v>HV_PGESFmExCZ10</v>
      </c>
      <c r="K64" s="9" t="s">
        <v>1662</v>
      </c>
      <c r="L64" s="9" t="s">
        <v>45</v>
      </c>
      <c r="M64" s="9" t="str">
        <f>INDEX(key!$AS$4:$AS$7,B64)</f>
        <v>PGE</v>
      </c>
      <c r="N64" s="9" t="str">
        <f>INDEX(key!$I$3:$I$5,C64)</f>
        <v>SFm</v>
      </c>
      <c r="O64" s="9" t="str">
        <f>INDEX(key!$F$9:$F$10,D64)</f>
        <v>Ex</v>
      </c>
      <c r="P64" s="9" t="str">
        <f>INDEX(key!$AT$3:$BI$3,E64)</f>
        <v>CZ10</v>
      </c>
      <c r="Q64" s="9" t="str">
        <f>INDEX('HVACwts Src'!$D$7:$I$7,F64)</f>
        <v>rNCEH</v>
      </c>
      <c r="R64" s="36">
        <f>IF(G64,INDEX('HVACwts Src'!$D$11:$U$164,(B64-1)*39+(D64-1)*19+E64,(C64-1)*6+F64),0)</f>
        <v>0</v>
      </c>
      <c r="T64" t="str">
        <f t="shared" si="2"/>
        <v>HV_PGESFmExCZ10</v>
      </c>
      <c r="U64" t="str">
        <f t="shared" si="3"/>
        <v>rNCEH</v>
      </c>
      <c r="V64" s="36">
        <f t="shared" si="4"/>
        <v>0</v>
      </c>
    </row>
    <row r="65" spans="1:22" x14ac:dyDescent="0.25">
      <c r="A65" s="86">
        <f t="shared" si="5"/>
        <v>59</v>
      </c>
      <c r="B65">
        <v>1</v>
      </c>
      <c r="C65">
        <v>1</v>
      </c>
      <c r="D65">
        <v>1</v>
      </c>
      <c r="E65">
        <v>10</v>
      </c>
      <c r="F65">
        <v>5</v>
      </c>
      <c r="G65" t="b">
        <f>INDEX(key!$AT$4:$BI$7,B65,E65)</f>
        <v>0</v>
      </c>
      <c r="H65" t="str">
        <f t="shared" si="0"/>
        <v>HV_PGESFmExCZ10rDXOH</v>
      </c>
      <c r="I65" s="9" t="s">
        <v>1799</v>
      </c>
      <c r="J65" t="str">
        <f t="shared" si="1"/>
        <v>HV_PGESFmExCZ10</v>
      </c>
      <c r="K65" s="9" t="s">
        <v>1662</v>
      </c>
      <c r="L65" s="9" t="s">
        <v>45</v>
      </c>
      <c r="M65" s="9" t="str">
        <f>INDEX(key!$AS$4:$AS$7,B65)</f>
        <v>PGE</v>
      </c>
      <c r="N65" s="9" t="str">
        <f>INDEX(key!$I$3:$I$5,C65)</f>
        <v>SFm</v>
      </c>
      <c r="O65" s="9" t="str">
        <f>INDEX(key!$F$9:$F$10,D65)</f>
        <v>Ex</v>
      </c>
      <c r="P65" s="9" t="str">
        <f>INDEX(key!$AT$3:$BI$3,E65)</f>
        <v>CZ10</v>
      </c>
      <c r="Q65" s="9" t="str">
        <f>INDEX('HVACwts Src'!$D$7:$I$7,F65)</f>
        <v>rDXOH</v>
      </c>
      <c r="R65" s="36">
        <f>IF(G65,INDEX('HVACwts Src'!$D$11:$U$164,(B65-1)*39+(D65-1)*19+E65,(C65-1)*6+F65),0)</f>
        <v>0</v>
      </c>
      <c r="T65" t="str">
        <f t="shared" si="2"/>
        <v>HV_PGESFmExCZ10</v>
      </c>
      <c r="U65" t="str">
        <f t="shared" si="3"/>
        <v>rDXOH</v>
      </c>
      <c r="V65" s="36">
        <f t="shared" si="4"/>
        <v>0</v>
      </c>
    </row>
    <row r="66" spans="1:22" x14ac:dyDescent="0.25">
      <c r="A66" s="86">
        <f t="shared" si="5"/>
        <v>60</v>
      </c>
      <c r="B66">
        <v>1</v>
      </c>
      <c r="C66">
        <v>1</v>
      </c>
      <c r="D66">
        <v>1</v>
      </c>
      <c r="E66">
        <v>10</v>
      </c>
      <c r="F66">
        <v>6</v>
      </c>
      <c r="G66" t="b">
        <f>INDEX(key!$AT$4:$BI$7,B66,E66)</f>
        <v>0</v>
      </c>
      <c r="H66" t="str">
        <f t="shared" si="0"/>
        <v>HV_PGESFmExCZ10rNCOH</v>
      </c>
      <c r="I66" s="9" t="s">
        <v>1799</v>
      </c>
      <c r="J66" t="str">
        <f t="shared" si="1"/>
        <v>HV_PGESFmExCZ10</v>
      </c>
      <c r="K66" s="9" t="s">
        <v>1662</v>
      </c>
      <c r="L66" s="9" t="s">
        <v>45</v>
      </c>
      <c r="M66" s="9" t="str">
        <f>INDEX(key!$AS$4:$AS$7,B66)</f>
        <v>PGE</v>
      </c>
      <c r="N66" s="9" t="str">
        <f>INDEX(key!$I$3:$I$5,C66)</f>
        <v>SFm</v>
      </c>
      <c r="O66" s="9" t="str">
        <f>INDEX(key!$F$9:$F$10,D66)</f>
        <v>Ex</v>
      </c>
      <c r="P66" s="9" t="str">
        <f>INDEX(key!$AT$3:$BI$3,E66)</f>
        <v>CZ10</v>
      </c>
      <c r="Q66" s="9" t="str">
        <f>INDEX('HVACwts Src'!$D$7:$I$7,F66)</f>
        <v>rNCOH</v>
      </c>
      <c r="R66" s="36">
        <f>IF(G66,INDEX('HVACwts Src'!$D$11:$U$164,(B66-1)*39+(D66-1)*19+E66,(C66-1)*6+F66),0)</f>
        <v>0</v>
      </c>
      <c r="T66" t="str">
        <f t="shared" si="2"/>
        <v>HV_PGESFmExCZ10</v>
      </c>
      <c r="U66" t="str">
        <f t="shared" si="3"/>
        <v>rNCOH</v>
      </c>
      <c r="V66" s="36">
        <f t="shared" si="4"/>
        <v>0</v>
      </c>
    </row>
    <row r="67" spans="1:22" x14ac:dyDescent="0.25">
      <c r="A67" s="86">
        <f t="shared" si="5"/>
        <v>61</v>
      </c>
      <c r="B67">
        <v>1</v>
      </c>
      <c r="C67">
        <v>1</v>
      </c>
      <c r="D67">
        <v>1</v>
      </c>
      <c r="E67">
        <v>11</v>
      </c>
      <c r="F67">
        <v>1</v>
      </c>
      <c r="G67" t="b">
        <f>INDEX(key!$AT$4:$BI$7,B67,E67)</f>
        <v>1</v>
      </c>
      <c r="H67" t="str">
        <f t="shared" si="0"/>
        <v>HV_PGESFmExCZ11rDXGF</v>
      </c>
      <c r="I67" s="9" t="s">
        <v>1799</v>
      </c>
      <c r="J67" t="str">
        <f t="shared" si="1"/>
        <v>HV_PGESFmExCZ11</v>
      </c>
      <c r="K67" s="9" t="s">
        <v>1662</v>
      </c>
      <c r="L67" s="9" t="s">
        <v>45</v>
      </c>
      <c r="M67" s="9" t="str">
        <f>INDEX(key!$AS$4:$AS$7,B67)</f>
        <v>PGE</v>
      </c>
      <c r="N67" s="9" t="str">
        <f>INDEX(key!$I$3:$I$5,C67)</f>
        <v>SFm</v>
      </c>
      <c r="O67" s="9" t="str">
        <f>INDEX(key!$F$9:$F$10,D67)</f>
        <v>Ex</v>
      </c>
      <c r="P67" s="9" t="str">
        <f>INDEX(key!$AT$3:$BI$3,E67)</f>
        <v>CZ11</v>
      </c>
      <c r="Q67" s="9" t="str">
        <f>INDEX('HVACwts Src'!$D$7:$I$7,F67)</f>
        <v>rDXGF</v>
      </c>
      <c r="R67" s="36">
        <f>IF(G67,INDEX('HVACwts Src'!$D$11:$U$164,(B67-1)*39+(D67-1)*19+E67,(C67-1)*6+F67),0)</f>
        <v>166500.3303</v>
      </c>
      <c r="T67" t="str">
        <f t="shared" si="2"/>
        <v>HV_PGESFmExCZ11</v>
      </c>
      <c r="U67" t="str">
        <f t="shared" si="3"/>
        <v>rDXGF</v>
      </c>
      <c r="V67" s="36">
        <f t="shared" si="4"/>
        <v>166500.3303</v>
      </c>
    </row>
    <row r="68" spans="1:22" x14ac:dyDescent="0.25">
      <c r="A68" s="86">
        <f t="shared" si="5"/>
        <v>62</v>
      </c>
      <c r="B68">
        <v>1</v>
      </c>
      <c r="C68">
        <v>1</v>
      </c>
      <c r="D68">
        <v>1</v>
      </c>
      <c r="E68">
        <v>11</v>
      </c>
      <c r="F68">
        <v>2</v>
      </c>
      <c r="G68" t="b">
        <f>INDEX(key!$AT$4:$BI$7,B68,E68)</f>
        <v>1</v>
      </c>
      <c r="H68" t="str">
        <f t="shared" si="0"/>
        <v>HV_PGESFmExCZ11rNCGF</v>
      </c>
      <c r="I68" s="9" t="s">
        <v>1799</v>
      </c>
      <c r="J68" t="str">
        <f t="shared" si="1"/>
        <v>HV_PGESFmExCZ11</v>
      </c>
      <c r="K68" s="9" t="s">
        <v>1662</v>
      </c>
      <c r="L68" s="9" t="s">
        <v>45</v>
      </c>
      <c r="M68" s="9" t="str">
        <f>INDEX(key!$AS$4:$AS$7,B68)</f>
        <v>PGE</v>
      </c>
      <c r="N68" s="9" t="str">
        <f>INDEX(key!$I$3:$I$5,C68)</f>
        <v>SFm</v>
      </c>
      <c r="O68" s="9" t="str">
        <f>INDEX(key!$F$9:$F$10,D68)</f>
        <v>Ex</v>
      </c>
      <c r="P68" s="9" t="str">
        <f>INDEX(key!$AT$3:$BI$3,E68)</f>
        <v>CZ11</v>
      </c>
      <c r="Q68" s="9" t="str">
        <f>INDEX('HVACwts Src'!$D$7:$I$7,F68)</f>
        <v>rNCGF</v>
      </c>
      <c r="R68" s="36">
        <f>IF(G68,INDEX('HVACwts Src'!$D$11:$U$164,(B68-1)*39+(D68-1)*19+E68,(C68-1)*6+F68),0)</f>
        <v>12859.696199999998</v>
      </c>
      <c r="T68" t="str">
        <f t="shared" si="2"/>
        <v>HV_PGESFmExCZ11</v>
      </c>
      <c r="U68" t="str">
        <f t="shared" si="3"/>
        <v>rNCGF</v>
      </c>
      <c r="V68" s="36">
        <f t="shared" si="4"/>
        <v>12859.696199999998</v>
      </c>
    </row>
    <row r="69" spans="1:22" x14ac:dyDescent="0.25">
      <c r="A69" s="86">
        <f t="shared" si="5"/>
        <v>63</v>
      </c>
      <c r="B69">
        <v>1</v>
      </c>
      <c r="C69">
        <v>1</v>
      </c>
      <c r="D69">
        <v>1</v>
      </c>
      <c r="E69">
        <v>11</v>
      </c>
      <c r="F69">
        <v>3</v>
      </c>
      <c r="G69" t="b">
        <f>INDEX(key!$AT$4:$BI$7,B69,E69)</f>
        <v>1</v>
      </c>
      <c r="H69" t="str">
        <f t="shared" si="0"/>
        <v>HV_PGESFmExCZ11rDXHP</v>
      </c>
      <c r="I69" s="9" t="s">
        <v>1799</v>
      </c>
      <c r="J69" t="str">
        <f t="shared" si="1"/>
        <v>HV_PGESFmExCZ11</v>
      </c>
      <c r="K69" s="9" t="s">
        <v>1662</v>
      </c>
      <c r="L69" s="9" t="s">
        <v>45</v>
      </c>
      <c r="M69" s="9" t="str">
        <f>INDEX(key!$AS$4:$AS$7,B69)</f>
        <v>PGE</v>
      </c>
      <c r="N69" s="9" t="str">
        <f>INDEX(key!$I$3:$I$5,C69)</f>
        <v>SFm</v>
      </c>
      <c r="O69" s="9" t="str">
        <f>INDEX(key!$F$9:$F$10,D69)</f>
        <v>Ex</v>
      </c>
      <c r="P69" s="9" t="str">
        <f>INDEX(key!$AT$3:$BI$3,E69)</f>
        <v>CZ11</v>
      </c>
      <c r="Q69" s="9" t="str">
        <f>INDEX('HVACwts Src'!$D$7:$I$7,F69)</f>
        <v>rDXHP</v>
      </c>
      <c r="R69" s="36">
        <f>IF(G69,INDEX('HVACwts Src'!$D$11:$U$164,(B69-1)*39+(D69-1)*19+E69,(C69-1)*6+F69),0)</f>
        <v>9568.9845000000005</v>
      </c>
      <c r="T69" t="str">
        <f t="shared" si="2"/>
        <v>HV_PGESFmExCZ11</v>
      </c>
      <c r="U69" t="str">
        <f t="shared" si="3"/>
        <v>rDXHP</v>
      </c>
      <c r="V69" s="36">
        <f t="shared" si="4"/>
        <v>9568.9845000000005</v>
      </c>
    </row>
    <row r="70" spans="1:22" x14ac:dyDescent="0.25">
      <c r="A70" s="86">
        <f t="shared" si="5"/>
        <v>64</v>
      </c>
      <c r="B70">
        <v>1</v>
      </c>
      <c r="C70">
        <v>1</v>
      </c>
      <c r="D70">
        <v>1</v>
      </c>
      <c r="E70">
        <v>11</v>
      </c>
      <c r="F70">
        <v>4</v>
      </c>
      <c r="G70" t="b">
        <f>INDEX(key!$AT$4:$BI$7,B70,E70)</f>
        <v>1</v>
      </c>
      <c r="H70" t="str">
        <f t="shared" si="0"/>
        <v>HV_PGESFmExCZ11rNCEH</v>
      </c>
      <c r="I70" s="9" t="s">
        <v>1799</v>
      </c>
      <c r="J70" t="str">
        <f t="shared" si="1"/>
        <v>HV_PGESFmExCZ11</v>
      </c>
      <c r="K70" s="9" t="s">
        <v>1662</v>
      </c>
      <c r="L70" s="9" t="s">
        <v>45</v>
      </c>
      <c r="M70" s="9" t="str">
        <f>INDEX(key!$AS$4:$AS$7,B70)</f>
        <v>PGE</v>
      </c>
      <c r="N70" s="9" t="str">
        <f>INDEX(key!$I$3:$I$5,C70)</f>
        <v>SFm</v>
      </c>
      <c r="O70" s="9" t="str">
        <f>INDEX(key!$F$9:$F$10,D70)</f>
        <v>Ex</v>
      </c>
      <c r="P70" s="9" t="str">
        <f>INDEX(key!$AT$3:$BI$3,E70)</f>
        <v>CZ11</v>
      </c>
      <c r="Q70" s="9" t="str">
        <f>INDEX('HVACwts Src'!$D$7:$I$7,F70)</f>
        <v>rNCEH</v>
      </c>
      <c r="R70" s="36">
        <f>IF(G70,INDEX('HVACwts Src'!$D$11:$U$164,(B70-1)*39+(D70-1)*19+E70,(C70-1)*6+F70),0)</f>
        <v>739.0630000000001</v>
      </c>
      <c r="T70" t="str">
        <f t="shared" si="2"/>
        <v>HV_PGESFmExCZ11</v>
      </c>
      <c r="U70" t="str">
        <f t="shared" si="3"/>
        <v>rNCEH</v>
      </c>
      <c r="V70" s="36">
        <f t="shared" si="4"/>
        <v>739.0630000000001</v>
      </c>
    </row>
    <row r="71" spans="1:22" x14ac:dyDescent="0.25">
      <c r="A71" s="86">
        <f t="shared" si="5"/>
        <v>65</v>
      </c>
      <c r="B71">
        <v>1</v>
      </c>
      <c r="C71">
        <v>1</v>
      </c>
      <c r="D71">
        <v>1</v>
      </c>
      <c r="E71">
        <v>11</v>
      </c>
      <c r="F71">
        <v>5</v>
      </c>
      <c r="G71" t="b">
        <f>INDEX(key!$AT$4:$BI$7,B71,E71)</f>
        <v>1</v>
      </c>
      <c r="H71" t="str">
        <f t="shared" ref="H71:H134" si="6">+J71&amp;Q71</f>
        <v>HV_PGESFmExCZ11rDXOH</v>
      </c>
      <c r="I71" s="9" t="s">
        <v>1799</v>
      </c>
      <c r="J71" t="str">
        <f t="shared" ref="J71:J134" si="7">"HV_"&amp;M71&amp;N71&amp;O71&amp;P71</f>
        <v>HV_PGESFmExCZ11</v>
      </c>
      <c r="K71" s="9" t="s">
        <v>1662</v>
      </c>
      <c r="L71" s="9" t="s">
        <v>45</v>
      </c>
      <c r="M71" s="9" t="str">
        <f>INDEX(key!$AS$4:$AS$7,B71)</f>
        <v>PGE</v>
      </c>
      <c r="N71" s="9" t="str">
        <f>INDEX(key!$I$3:$I$5,C71)</f>
        <v>SFm</v>
      </c>
      <c r="O71" s="9" t="str">
        <f>INDEX(key!$F$9:$F$10,D71)</f>
        <v>Ex</v>
      </c>
      <c r="P71" s="9" t="str">
        <f>INDEX(key!$AT$3:$BI$3,E71)</f>
        <v>CZ11</v>
      </c>
      <c r="Q71" s="9" t="str">
        <f>INDEX('HVACwts Src'!$D$7:$I$7,F71)</f>
        <v>rDXOH</v>
      </c>
      <c r="R71" s="36">
        <f>IF(G71,INDEX('HVACwts Src'!$D$11:$U$164,(B71-1)*39+(D71-1)*19+E71,(C71-1)*6+F71),0)</f>
        <v>13396.578300000001</v>
      </c>
      <c r="T71" t="str">
        <f t="shared" si="2"/>
        <v>HV_PGESFmExCZ11</v>
      </c>
      <c r="U71" t="str">
        <f t="shared" si="3"/>
        <v>rDXOH</v>
      </c>
      <c r="V71" s="36">
        <f t="shared" si="4"/>
        <v>13396.578300000001</v>
      </c>
    </row>
    <row r="72" spans="1:22" x14ac:dyDescent="0.25">
      <c r="A72" s="86">
        <f t="shared" si="5"/>
        <v>66</v>
      </c>
      <c r="B72">
        <v>1</v>
      </c>
      <c r="C72">
        <v>1</v>
      </c>
      <c r="D72">
        <v>1</v>
      </c>
      <c r="E72">
        <v>11</v>
      </c>
      <c r="F72">
        <v>6</v>
      </c>
      <c r="G72" t="b">
        <f>INDEX(key!$AT$4:$BI$7,B72,E72)</f>
        <v>1</v>
      </c>
      <c r="H72" t="str">
        <f t="shared" si="6"/>
        <v>HV_PGESFmExCZ11rNCOH</v>
      </c>
      <c r="I72" s="9" t="s">
        <v>1799</v>
      </c>
      <c r="J72" t="str">
        <f t="shared" si="7"/>
        <v>HV_PGESFmExCZ11</v>
      </c>
      <c r="K72" s="9" t="s">
        <v>1662</v>
      </c>
      <c r="L72" s="9" t="s">
        <v>45</v>
      </c>
      <c r="M72" s="9" t="str">
        <f>INDEX(key!$AS$4:$AS$7,B72)</f>
        <v>PGE</v>
      </c>
      <c r="N72" s="9" t="str">
        <f>INDEX(key!$I$3:$I$5,C72)</f>
        <v>SFm</v>
      </c>
      <c r="O72" s="9" t="str">
        <f>INDEX(key!$F$9:$F$10,D72)</f>
        <v>Ex</v>
      </c>
      <c r="P72" s="9" t="str">
        <f>INDEX(key!$AT$3:$BI$3,E72)</f>
        <v>CZ11</v>
      </c>
      <c r="Q72" s="9" t="str">
        <f>INDEX('HVACwts Src'!$D$7:$I$7,F72)</f>
        <v>rNCOH</v>
      </c>
      <c r="R72" s="36">
        <f>IF(G72,INDEX('HVACwts Src'!$D$11:$U$164,(B72-1)*39+(D72-1)*19+E72,(C72-1)*6+F72),0)</f>
        <v>1034.6882000000001</v>
      </c>
      <c r="T72" t="str">
        <f t="shared" ref="T72:T135" si="8">+J72</f>
        <v>HV_PGESFmExCZ11</v>
      </c>
      <c r="U72" t="str">
        <f t="shared" ref="U72:U135" si="9">+Q72</f>
        <v>rNCOH</v>
      </c>
      <c r="V72" s="36">
        <f t="shared" ref="V72:V135" si="10">+R72</f>
        <v>1034.6882000000001</v>
      </c>
    </row>
    <row r="73" spans="1:22" x14ac:dyDescent="0.25">
      <c r="A73" s="86">
        <f t="shared" ref="A73:A136" si="11">+A72+1</f>
        <v>67</v>
      </c>
      <c r="B73">
        <v>1</v>
      </c>
      <c r="C73">
        <v>1</v>
      </c>
      <c r="D73">
        <v>1</v>
      </c>
      <c r="E73">
        <v>12</v>
      </c>
      <c r="F73">
        <v>1</v>
      </c>
      <c r="G73" t="b">
        <f>INDEX(key!$AT$4:$BI$7,B73,E73)</f>
        <v>1</v>
      </c>
      <c r="H73" t="str">
        <f t="shared" si="6"/>
        <v>HV_PGESFmExCZ12rDXGF</v>
      </c>
      <c r="I73" s="9" t="s">
        <v>1799</v>
      </c>
      <c r="J73" t="str">
        <f t="shared" si="7"/>
        <v>HV_PGESFmExCZ12</v>
      </c>
      <c r="K73" s="9" t="s">
        <v>1662</v>
      </c>
      <c r="L73" s="9" t="s">
        <v>45</v>
      </c>
      <c r="M73" s="9" t="str">
        <f>INDEX(key!$AS$4:$AS$7,B73)</f>
        <v>PGE</v>
      </c>
      <c r="N73" s="9" t="str">
        <f>INDEX(key!$I$3:$I$5,C73)</f>
        <v>SFm</v>
      </c>
      <c r="O73" s="9" t="str">
        <f>INDEX(key!$F$9:$F$10,D73)</f>
        <v>Ex</v>
      </c>
      <c r="P73" s="9" t="str">
        <f>INDEX(key!$AT$3:$BI$3,E73)</f>
        <v>CZ12</v>
      </c>
      <c r="Q73" s="9" t="str">
        <f>INDEX('HVACwts Src'!$D$7:$I$7,F73)</f>
        <v>rDXGF</v>
      </c>
      <c r="R73" s="36">
        <f>IF(G73,INDEX('HVACwts Src'!$D$11:$U$164,(B73-1)*39+(D73-1)*19+E73,(C73-1)*6+F73),0)</f>
        <v>479843.74110000004</v>
      </c>
      <c r="T73" t="str">
        <f t="shared" si="8"/>
        <v>HV_PGESFmExCZ12</v>
      </c>
      <c r="U73" t="str">
        <f t="shared" si="9"/>
        <v>rDXGF</v>
      </c>
      <c r="V73" s="36">
        <f t="shared" si="10"/>
        <v>479843.74110000004</v>
      </c>
    </row>
    <row r="74" spans="1:22" x14ac:dyDescent="0.25">
      <c r="A74" s="86">
        <f t="shared" si="11"/>
        <v>68</v>
      </c>
      <c r="B74">
        <v>1</v>
      </c>
      <c r="C74">
        <v>1</v>
      </c>
      <c r="D74">
        <v>1</v>
      </c>
      <c r="E74">
        <v>12</v>
      </c>
      <c r="F74">
        <v>2</v>
      </c>
      <c r="G74" t="b">
        <f>INDEX(key!$AT$4:$BI$7,B74,E74)</f>
        <v>1</v>
      </c>
      <c r="H74" t="str">
        <f t="shared" si="6"/>
        <v>HV_PGESFmExCZ12rNCGF</v>
      </c>
      <c r="I74" s="9" t="s">
        <v>1799</v>
      </c>
      <c r="J74" t="str">
        <f t="shared" si="7"/>
        <v>HV_PGESFmExCZ12</v>
      </c>
      <c r="K74" s="9" t="s">
        <v>1662</v>
      </c>
      <c r="L74" s="9" t="s">
        <v>45</v>
      </c>
      <c r="M74" s="9" t="str">
        <f>INDEX(key!$AS$4:$AS$7,B74)</f>
        <v>PGE</v>
      </c>
      <c r="N74" s="9" t="str">
        <f>INDEX(key!$I$3:$I$5,C74)</f>
        <v>SFm</v>
      </c>
      <c r="O74" s="9" t="str">
        <f>INDEX(key!$F$9:$F$10,D74)</f>
        <v>Ex</v>
      </c>
      <c r="P74" s="9" t="str">
        <f>INDEX(key!$AT$3:$BI$3,E74)</f>
        <v>CZ12</v>
      </c>
      <c r="Q74" s="9" t="str">
        <f>INDEX('HVACwts Src'!$D$7:$I$7,F74)</f>
        <v>rNCGF</v>
      </c>
      <c r="R74" s="36">
        <f>IF(G74,INDEX('HVACwts Src'!$D$11:$U$164,(B74-1)*39+(D74-1)*19+E74,(C74-1)*6+F74),0)</f>
        <v>70831.232700000022</v>
      </c>
      <c r="T74" t="str">
        <f t="shared" si="8"/>
        <v>HV_PGESFmExCZ12</v>
      </c>
      <c r="U74" t="str">
        <f t="shared" si="9"/>
        <v>rNCGF</v>
      </c>
      <c r="V74" s="36">
        <f t="shared" si="10"/>
        <v>70831.232700000022</v>
      </c>
    </row>
    <row r="75" spans="1:22" x14ac:dyDescent="0.25">
      <c r="A75" s="86">
        <f t="shared" si="11"/>
        <v>69</v>
      </c>
      <c r="B75">
        <v>1</v>
      </c>
      <c r="C75">
        <v>1</v>
      </c>
      <c r="D75">
        <v>1</v>
      </c>
      <c r="E75">
        <v>12</v>
      </c>
      <c r="F75">
        <v>3</v>
      </c>
      <c r="G75" t="b">
        <f>INDEX(key!$AT$4:$BI$7,B75,E75)</f>
        <v>1</v>
      </c>
      <c r="H75" t="str">
        <f t="shared" si="6"/>
        <v>HV_PGESFmExCZ12rDXHP</v>
      </c>
      <c r="I75" s="9" t="s">
        <v>1799</v>
      </c>
      <c r="J75" t="str">
        <f t="shared" si="7"/>
        <v>HV_PGESFmExCZ12</v>
      </c>
      <c r="K75" s="9" t="s">
        <v>1662</v>
      </c>
      <c r="L75" s="9" t="s">
        <v>45</v>
      </c>
      <c r="M75" s="9" t="str">
        <f>INDEX(key!$AS$4:$AS$7,B75)</f>
        <v>PGE</v>
      </c>
      <c r="N75" s="9" t="str">
        <f>INDEX(key!$I$3:$I$5,C75)</f>
        <v>SFm</v>
      </c>
      <c r="O75" s="9" t="str">
        <f>INDEX(key!$F$9:$F$10,D75)</f>
        <v>Ex</v>
      </c>
      <c r="P75" s="9" t="str">
        <f>INDEX(key!$AT$3:$BI$3,E75)</f>
        <v>CZ12</v>
      </c>
      <c r="Q75" s="9" t="str">
        <f>INDEX('HVACwts Src'!$D$7:$I$7,F75)</f>
        <v>rDXHP</v>
      </c>
      <c r="R75" s="36">
        <f>IF(G75,INDEX('HVACwts Src'!$D$11:$U$164,(B75-1)*39+(D75-1)*19+E75,(C75-1)*6+F75),0)</f>
        <v>27577.226500000001</v>
      </c>
      <c r="T75" t="str">
        <f t="shared" si="8"/>
        <v>HV_PGESFmExCZ12</v>
      </c>
      <c r="U75" t="str">
        <f t="shared" si="9"/>
        <v>rDXHP</v>
      </c>
      <c r="V75" s="36">
        <f t="shared" si="10"/>
        <v>27577.226500000001</v>
      </c>
    </row>
    <row r="76" spans="1:22" x14ac:dyDescent="0.25">
      <c r="A76" s="86">
        <f t="shared" si="11"/>
        <v>70</v>
      </c>
      <c r="B76">
        <v>1</v>
      </c>
      <c r="C76">
        <v>1</v>
      </c>
      <c r="D76">
        <v>1</v>
      </c>
      <c r="E76">
        <v>12</v>
      </c>
      <c r="F76">
        <v>4</v>
      </c>
      <c r="G76" t="b">
        <f>INDEX(key!$AT$4:$BI$7,B76,E76)</f>
        <v>1</v>
      </c>
      <c r="H76" t="str">
        <f t="shared" si="6"/>
        <v>HV_PGESFmExCZ12rNCEH</v>
      </c>
      <c r="I76" s="9" t="s">
        <v>1799</v>
      </c>
      <c r="J76" t="str">
        <f t="shared" si="7"/>
        <v>HV_PGESFmExCZ12</v>
      </c>
      <c r="K76" s="9" t="s">
        <v>1662</v>
      </c>
      <c r="L76" s="9" t="s">
        <v>45</v>
      </c>
      <c r="M76" s="9" t="str">
        <f>INDEX(key!$AS$4:$AS$7,B76)</f>
        <v>PGE</v>
      </c>
      <c r="N76" s="9" t="str">
        <f>INDEX(key!$I$3:$I$5,C76)</f>
        <v>SFm</v>
      </c>
      <c r="O76" s="9" t="str">
        <f>INDEX(key!$F$9:$F$10,D76)</f>
        <v>Ex</v>
      </c>
      <c r="P76" s="9" t="str">
        <f>INDEX(key!$AT$3:$BI$3,E76)</f>
        <v>CZ12</v>
      </c>
      <c r="Q76" s="9" t="str">
        <f>INDEX('HVACwts Src'!$D$7:$I$7,F76)</f>
        <v>rNCEH</v>
      </c>
      <c r="R76" s="36">
        <f>IF(G76,INDEX('HVACwts Src'!$D$11:$U$164,(B76-1)*39+(D76-1)*19+E76,(C76-1)*6+F76),0)</f>
        <v>4070.7605000000003</v>
      </c>
      <c r="T76" t="str">
        <f t="shared" si="8"/>
        <v>HV_PGESFmExCZ12</v>
      </c>
      <c r="U76" t="str">
        <f t="shared" si="9"/>
        <v>rNCEH</v>
      </c>
      <c r="V76" s="36">
        <f t="shared" si="10"/>
        <v>4070.7605000000003</v>
      </c>
    </row>
    <row r="77" spans="1:22" x14ac:dyDescent="0.25">
      <c r="A77" s="86">
        <f t="shared" si="11"/>
        <v>71</v>
      </c>
      <c r="B77">
        <v>1</v>
      </c>
      <c r="C77">
        <v>1</v>
      </c>
      <c r="D77">
        <v>1</v>
      </c>
      <c r="E77">
        <v>12</v>
      </c>
      <c r="F77">
        <v>5</v>
      </c>
      <c r="G77" t="b">
        <f>INDEX(key!$AT$4:$BI$7,B77,E77)</f>
        <v>1</v>
      </c>
      <c r="H77" t="str">
        <f t="shared" si="6"/>
        <v>HV_PGESFmExCZ12rDXOH</v>
      </c>
      <c r="I77" s="9" t="s">
        <v>1799</v>
      </c>
      <c r="J77" t="str">
        <f t="shared" si="7"/>
        <v>HV_PGESFmExCZ12</v>
      </c>
      <c r="K77" s="9" t="s">
        <v>1662</v>
      </c>
      <c r="L77" s="9" t="s">
        <v>45</v>
      </c>
      <c r="M77" s="9" t="str">
        <f>INDEX(key!$AS$4:$AS$7,B77)</f>
        <v>PGE</v>
      </c>
      <c r="N77" s="9" t="str">
        <f>INDEX(key!$I$3:$I$5,C77)</f>
        <v>SFm</v>
      </c>
      <c r="O77" s="9" t="str">
        <f>INDEX(key!$F$9:$F$10,D77)</f>
        <v>Ex</v>
      </c>
      <c r="P77" s="9" t="str">
        <f>INDEX(key!$AT$3:$BI$3,E77)</f>
        <v>CZ12</v>
      </c>
      <c r="Q77" s="9" t="str">
        <f>INDEX('HVACwts Src'!$D$7:$I$7,F77)</f>
        <v>rDXOH</v>
      </c>
      <c r="R77" s="36">
        <f>IF(G77,INDEX('HVACwts Src'!$D$11:$U$164,(B77-1)*39+(D77-1)*19+E77,(C77-1)*6+F77),0)</f>
        <v>38608.117100000003</v>
      </c>
      <c r="T77" t="str">
        <f t="shared" si="8"/>
        <v>HV_PGESFmExCZ12</v>
      </c>
      <c r="U77" t="str">
        <f t="shared" si="9"/>
        <v>rDXOH</v>
      </c>
      <c r="V77" s="36">
        <f t="shared" si="10"/>
        <v>38608.117100000003</v>
      </c>
    </row>
    <row r="78" spans="1:22" x14ac:dyDescent="0.25">
      <c r="A78" s="86">
        <f t="shared" si="11"/>
        <v>72</v>
      </c>
      <c r="B78">
        <v>1</v>
      </c>
      <c r="C78">
        <v>1</v>
      </c>
      <c r="D78">
        <v>1</v>
      </c>
      <c r="E78">
        <v>12</v>
      </c>
      <c r="F78">
        <v>6</v>
      </c>
      <c r="G78" t="b">
        <f>INDEX(key!$AT$4:$BI$7,B78,E78)</f>
        <v>1</v>
      </c>
      <c r="H78" t="str">
        <f t="shared" si="6"/>
        <v>HV_PGESFmExCZ12rNCOH</v>
      </c>
      <c r="I78" s="9" t="s">
        <v>1799</v>
      </c>
      <c r="J78" t="str">
        <f t="shared" si="7"/>
        <v>HV_PGESFmExCZ12</v>
      </c>
      <c r="K78" s="9" t="s">
        <v>1662</v>
      </c>
      <c r="L78" s="9" t="s">
        <v>45</v>
      </c>
      <c r="M78" s="9" t="str">
        <f>INDEX(key!$AS$4:$AS$7,B78)</f>
        <v>PGE</v>
      </c>
      <c r="N78" s="9" t="str">
        <f>INDEX(key!$I$3:$I$5,C78)</f>
        <v>SFm</v>
      </c>
      <c r="O78" s="9" t="str">
        <f>INDEX(key!$F$9:$F$10,D78)</f>
        <v>Ex</v>
      </c>
      <c r="P78" s="9" t="str">
        <f>INDEX(key!$AT$3:$BI$3,E78)</f>
        <v>CZ12</v>
      </c>
      <c r="Q78" s="9" t="str">
        <f>INDEX('HVACwts Src'!$D$7:$I$7,F78)</f>
        <v>rNCOH</v>
      </c>
      <c r="R78" s="36">
        <f>IF(G78,INDEX('HVACwts Src'!$D$11:$U$164,(B78-1)*39+(D78-1)*19+E78,(C78-1)*6+F78),0)</f>
        <v>5699.0647000000008</v>
      </c>
      <c r="T78" t="str">
        <f t="shared" si="8"/>
        <v>HV_PGESFmExCZ12</v>
      </c>
      <c r="U78" t="str">
        <f t="shared" si="9"/>
        <v>rNCOH</v>
      </c>
      <c r="V78" s="36">
        <f t="shared" si="10"/>
        <v>5699.0647000000008</v>
      </c>
    </row>
    <row r="79" spans="1:22" x14ac:dyDescent="0.25">
      <c r="A79" s="86">
        <f t="shared" si="11"/>
        <v>73</v>
      </c>
      <c r="B79">
        <v>1</v>
      </c>
      <c r="C79">
        <v>1</v>
      </c>
      <c r="D79">
        <v>1</v>
      </c>
      <c r="E79">
        <v>13</v>
      </c>
      <c r="F79">
        <v>1</v>
      </c>
      <c r="G79" t="b">
        <f>INDEX(key!$AT$4:$BI$7,B79,E79)</f>
        <v>1</v>
      </c>
      <c r="H79" t="str">
        <f t="shared" si="6"/>
        <v>HV_PGESFmExCZ13rDXGF</v>
      </c>
      <c r="I79" s="9" t="s">
        <v>1799</v>
      </c>
      <c r="J79" t="str">
        <f t="shared" si="7"/>
        <v>HV_PGESFmExCZ13</v>
      </c>
      <c r="K79" s="9" t="s">
        <v>1662</v>
      </c>
      <c r="L79" s="9" t="s">
        <v>45</v>
      </c>
      <c r="M79" s="9" t="str">
        <f>INDEX(key!$AS$4:$AS$7,B79)</f>
        <v>PGE</v>
      </c>
      <c r="N79" s="9" t="str">
        <f>INDEX(key!$I$3:$I$5,C79)</f>
        <v>SFm</v>
      </c>
      <c r="O79" s="9" t="str">
        <f>INDEX(key!$F$9:$F$10,D79)</f>
        <v>Ex</v>
      </c>
      <c r="P79" s="9" t="str">
        <f>INDEX(key!$AT$3:$BI$3,E79)</f>
        <v>CZ13</v>
      </c>
      <c r="Q79" s="9" t="str">
        <f>INDEX('HVACwts Src'!$D$7:$I$7,F79)</f>
        <v>rDXGF</v>
      </c>
      <c r="R79" s="36">
        <f>IF(G79,INDEX('HVACwts Src'!$D$11:$U$164,(B79-1)*39+(D79-1)*19+E79,(C79-1)*6+F79),0)</f>
        <v>235327.16999999998</v>
      </c>
      <c r="T79" t="str">
        <f t="shared" si="8"/>
        <v>HV_PGESFmExCZ13</v>
      </c>
      <c r="U79" t="str">
        <f t="shared" si="9"/>
        <v>rDXGF</v>
      </c>
      <c r="V79" s="36">
        <f t="shared" si="10"/>
        <v>235327.16999999998</v>
      </c>
    </row>
    <row r="80" spans="1:22" x14ac:dyDescent="0.25">
      <c r="A80" s="86">
        <f t="shared" si="11"/>
        <v>74</v>
      </c>
      <c r="B80">
        <v>1</v>
      </c>
      <c r="C80">
        <v>1</v>
      </c>
      <c r="D80">
        <v>1</v>
      </c>
      <c r="E80">
        <v>13</v>
      </c>
      <c r="F80">
        <v>2</v>
      </c>
      <c r="G80" t="b">
        <f>INDEX(key!$AT$4:$BI$7,B80,E80)</f>
        <v>1</v>
      </c>
      <c r="H80" t="str">
        <f t="shared" si="6"/>
        <v>HV_PGESFmExCZ13rNCGF</v>
      </c>
      <c r="I80" s="9" t="s">
        <v>1799</v>
      </c>
      <c r="J80" t="str">
        <f t="shared" si="7"/>
        <v>HV_PGESFmExCZ13</v>
      </c>
      <c r="K80" s="9" t="s">
        <v>1662</v>
      </c>
      <c r="L80" s="9" t="s">
        <v>45</v>
      </c>
      <c r="M80" s="9" t="str">
        <f>INDEX(key!$AS$4:$AS$7,B80)</f>
        <v>PGE</v>
      </c>
      <c r="N80" s="9" t="str">
        <f>INDEX(key!$I$3:$I$5,C80)</f>
        <v>SFm</v>
      </c>
      <c r="O80" s="9" t="str">
        <f>INDEX(key!$F$9:$F$10,D80)</f>
        <v>Ex</v>
      </c>
      <c r="P80" s="9" t="str">
        <f>INDEX(key!$AT$3:$BI$3,E80)</f>
        <v>CZ13</v>
      </c>
      <c r="Q80" s="9" t="str">
        <f>INDEX('HVACwts Src'!$D$7:$I$7,F80)</f>
        <v>rNCGF</v>
      </c>
      <c r="R80" s="36">
        <f>IF(G80,INDEX('HVACwts Src'!$D$11:$U$164,(B80-1)*39+(D80-1)*19+E80,(C80-1)*6+F80),0)</f>
        <v>10153.648199999996</v>
      </c>
      <c r="T80" t="str">
        <f t="shared" si="8"/>
        <v>HV_PGESFmExCZ13</v>
      </c>
      <c r="U80" t="str">
        <f t="shared" si="9"/>
        <v>rNCGF</v>
      </c>
      <c r="V80" s="36">
        <f t="shared" si="10"/>
        <v>10153.648199999996</v>
      </c>
    </row>
    <row r="81" spans="1:22" x14ac:dyDescent="0.25">
      <c r="A81" s="86">
        <f t="shared" si="11"/>
        <v>75</v>
      </c>
      <c r="B81">
        <v>1</v>
      </c>
      <c r="C81">
        <v>1</v>
      </c>
      <c r="D81">
        <v>1</v>
      </c>
      <c r="E81">
        <v>13</v>
      </c>
      <c r="F81">
        <v>3</v>
      </c>
      <c r="G81" t="b">
        <f>INDEX(key!$AT$4:$BI$7,B81,E81)</f>
        <v>1</v>
      </c>
      <c r="H81" t="str">
        <f t="shared" si="6"/>
        <v>HV_PGESFmExCZ13rDXHP</v>
      </c>
      <c r="I81" s="9" t="s">
        <v>1799</v>
      </c>
      <c r="J81" t="str">
        <f t="shared" si="7"/>
        <v>HV_PGESFmExCZ13</v>
      </c>
      <c r="K81" s="9" t="s">
        <v>1662</v>
      </c>
      <c r="L81" s="9" t="s">
        <v>45</v>
      </c>
      <c r="M81" s="9" t="str">
        <f>INDEX(key!$AS$4:$AS$7,B81)</f>
        <v>PGE</v>
      </c>
      <c r="N81" s="9" t="str">
        <f>INDEX(key!$I$3:$I$5,C81)</f>
        <v>SFm</v>
      </c>
      <c r="O81" s="9" t="str">
        <f>INDEX(key!$F$9:$F$10,D81)</f>
        <v>Ex</v>
      </c>
      <c r="P81" s="9" t="str">
        <f>INDEX(key!$AT$3:$BI$3,E81)</f>
        <v>CZ13</v>
      </c>
      <c r="Q81" s="9" t="str">
        <f>INDEX('HVACwts Src'!$D$7:$I$7,F81)</f>
        <v>rDXHP</v>
      </c>
      <c r="R81" s="36">
        <f>IF(G81,INDEX('HVACwts Src'!$D$11:$U$164,(B81-1)*39+(D81-1)*19+E81,(C81-1)*6+F81),0)</f>
        <v>13524.550000000001</v>
      </c>
      <c r="T81" t="str">
        <f t="shared" si="8"/>
        <v>HV_PGESFmExCZ13</v>
      </c>
      <c r="U81" t="str">
        <f t="shared" si="9"/>
        <v>rDXHP</v>
      </c>
      <c r="V81" s="36">
        <f t="shared" si="10"/>
        <v>13524.550000000001</v>
      </c>
    </row>
    <row r="82" spans="1:22" x14ac:dyDescent="0.25">
      <c r="A82" s="86">
        <f t="shared" si="11"/>
        <v>76</v>
      </c>
      <c r="B82">
        <v>1</v>
      </c>
      <c r="C82">
        <v>1</v>
      </c>
      <c r="D82">
        <v>1</v>
      </c>
      <c r="E82">
        <v>13</v>
      </c>
      <c r="F82">
        <v>4</v>
      </c>
      <c r="G82" t="b">
        <f>INDEX(key!$AT$4:$BI$7,B82,E82)</f>
        <v>1</v>
      </c>
      <c r="H82" t="str">
        <f t="shared" si="6"/>
        <v>HV_PGESFmExCZ13rNCEH</v>
      </c>
      <c r="I82" s="9" t="s">
        <v>1799</v>
      </c>
      <c r="J82" t="str">
        <f t="shared" si="7"/>
        <v>HV_PGESFmExCZ13</v>
      </c>
      <c r="K82" s="9" t="s">
        <v>1662</v>
      </c>
      <c r="L82" s="9" t="s">
        <v>45</v>
      </c>
      <c r="M82" s="9" t="str">
        <f>INDEX(key!$AS$4:$AS$7,B82)</f>
        <v>PGE</v>
      </c>
      <c r="N82" s="9" t="str">
        <f>INDEX(key!$I$3:$I$5,C82)</f>
        <v>SFm</v>
      </c>
      <c r="O82" s="9" t="str">
        <f>INDEX(key!$F$9:$F$10,D82)</f>
        <v>Ex</v>
      </c>
      <c r="P82" s="9" t="str">
        <f>INDEX(key!$AT$3:$BI$3,E82)</f>
        <v>CZ13</v>
      </c>
      <c r="Q82" s="9" t="str">
        <f>INDEX('HVACwts Src'!$D$7:$I$7,F82)</f>
        <v>rNCEH</v>
      </c>
      <c r="R82" s="36">
        <f>IF(G82,INDEX('HVACwts Src'!$D$11:$U$164,(B82-1)*39+(D82-1)*19+E82,(C82-1)*6+F82),0)</f>
        <v>583.54299999999967</v>
      </c>
      <c r="T82" t="str">
        <f t="shared" si="8"/>
        <v>HV_PGESFmExCZ13</v>
      </c>
      <c r="U82" t="str">
        <f t="shared" si="9"/>
        <v>rNCEH</v>
      </c>
      <c r="V82" s="36">
        <f t="shared" si="10"/>
        <v>583.54299999999967</v>
      </c>
    </row>
    <row r="83" spans="1:22" x14ac:dyDescent="0.25">
      <c r="A83" s="86">
        <f t="shared" si="11"/>
        <v>77</v>
      </c>
      <c r="B83">
        <v>1</v>
      </c>
      <c r="C83">
        <v>1</v>
      </c>
      <c r="D83">
        <v>1</v>
      </c>
      <c r="E83">
        <v>13</v>
      </c>
      <c r="F83">
        <v>5</v>
      </c>
      <c r="G83" t="b">
        <f>INDEX(key!$AT$4:$BI$7,B83,E83)</f>
        <v>1</v>
      </c>
      <c r="H83" t="str">
        <f t="shared" si="6"/>
        <v>HV_PGESFmExCZ13rDXOH</v>
      </c>
      <c r="I83" s="9" t="s">
        <v>1799</v>
      </c>
      <c r="J83" t="str">
        <f t="shared" si="7"/>
        <v>HV_PGESFmExCZ13</v>
      </c>
      <c r="K83" s="9" t="s">
        <v>1662</v>
      </c>
      <c r="L83" s="9" t="s">
        <v>45</v>
      </c>
      <c r="M83" s="9" t="str">
        <f>INDEX(key!$AS$4:$AS$7,B83)</f>
        <v>PGE</v>
      </c>
      <c r="N83" s="9" t="str">
        <f>INDEX(key!$I$3:$I$5,C83)</f>
        <v>SFm</v>
      </c>
      <c r="O83" s="9" t="str">
        <f>INDEX(key!$F$9:$F$10,D83)</f>
        <v>Ex</v>
      </c>
      <c r="P83" s="9" t="str">
        <f>INDEX(key!$AT$3:$BI$3,E83)</f>
        <v>CZ13</v>
      </c>
      <c r="Q83" s="9" t="str">
        <f>INDEX('HVACwts Src'!$D$7:$I$7,F83)</f>
        <v>rDXOH</v>
      </c>
      <c r="R83" s="36">
        <f>IF(G83,INDEX('HVACwts Src'!$D$11:$U$164,(B83-1)*39+(D83-1)*19+E83,(C83-1)*6+F83),0)</f>
        <v>18934.370000000003</v>
      </c>
      <c r="T83" t="str">
        <f t="shared" si="8"/>
        <v>HV_PGESFmExCZ13</v>
      </c>
      <c r="U83" t="str">
        <f t="shared" si="9"/>
        <v>rDXOH</v>
      </c>
      <c r="V83" s="36">
        <f t="shared" si="10"/>
        <v>18934.370000000003</v>
      </c>
    </row>
    <row r="84" spans="1:22" x14ac:dyDescent="0.25">
      <c r="A84" s="86">
        <f t="shared" si="11"/>
        <v>78</v>
      </c>
      <c r="B84">
        <v>1</v>
      </c>
      <c r="C84">
        <v>1</v>
      </c>
      <c r="D84">
        <v>1</v>
      </c>
      <c r="E84">
        <v>13</v>
      </c>
      <c r="F84">
        <v>6</v>
      </c>
      <c r="G84" t="b">
        <f>INDEX(key!$AT$4:$BI$7,B84,E84)</f>
        <v>1</v>
      </c>
      <c r="H84" t="str">
        <f t="shared" si="6"/>
        <v>HV_PGESFmExCZ13rNCOH</v>
      </c>
      <c r="I84" s="9" t="s">
        <v>1799</v>
      </c>
      <c r="J84" t="str">
        <f t="shared" si="7"/>
        <v>HV_PGESFmExCZ13</v>
      </c>
      <c r="K84" s="9" t="s">
        <v>1662</v>
      </c>
      <c r="L84" s="9" t="s">
        <v>45</v>
      </c>
      <c r="M84" s="9" t="str">
        <f>INDEX(key!$AS$4:$AS$7,B84)</f>
        <v>PGE</v>
      </c>
      <c r="N84" s="9" t="str">
        <f>INDEX(key!$I$3:$I$5,C84)</f>
        <v>SFm</v>
      </c>
      <c r="O84" s="9" t="str">
        <f>INDEX(key!$F$9:$F$10,D84)</f>
        <v>Ex</v>
      </c>
      <c r="P84" s="9" t="str">
        <f>INDEX(key!$AT$3:$BI$3,E84)</f>
        <v>CZ13</v>
      </c>
      <c r="Q84" s="9" t="str">
        <f>INDEX('HVACwts Src'!$D$7:$I$7,F84)</f>
        <v>rNCOH</v>
      </c>
      <c r="R84" s="36">
        <f>IF(G84,INDEX('HVACwts Src'!$D$11:$U$164,(B84-1)*39+(D84-1)*19+E84,(C84-1)*6+F84),0)</f>
        <v>816.96019999999965</v>
      </c>
      <c r="T84" t="str">
        <f t="shared" si="8"/>
        <v>HV_PGESFmExCZ13</v>
      </c>
      <c r="U84" t="str">
        <f t="shared" si="9"/>
        <v>rNCOH</v>
      </c>
      <c r="V84" s="36">
        <f t="shared" si="10"/>
        <v>816.96019999999965</v>
      </c>
    </row>
    <row r="85" spans="1:22" x14ac:dyDescent="0.25">
      <c r="A85" s="86">
        <f t="shared" si="11"/>
        <v>79</v>
      </c>
      <c r="B85">
        <v>1</v>
      </c>
      <c r="C85">
        <v>1</v>
      </c>
      <c r="D85">
        <v>1</v>
      </c>
      <c r="E85">
        <v>14</v>
      </c>
      <c r="F85">
        <v>1</v>
      </c>
      <c r="G85" t="b">
        <f>INDEX(key!$AT$4:$BI$7,B85,E85)</f>
        <v>0</v>
      </c>
      <c r="H85" t="str">
        <f t="shared" si="6"/>
        <v>HV_PGESFmExCZ14rDXGF</v>
      </c>
      <c r="I85" s="9" t="s">
        <v>1799</v>
      </c>
      <c r="J85" t="str">
        <f t="shared" si="7"/>
        <v>HV_PGESFmExCZ14</v>
      </c>
      <c r="K85" s="9" t="s">
        <v>1662</v>
      </c>
      <c r="L85" s="9" t="s">
        <v>45</v>
      </c>
      <c r="M85" s="9" t="str">
        <f>INDEX(key!$AS$4:$AS$7,B85)</f>
        <v>PGE</v>
      </c>
      <c r="N85" s="9" t="str">
        <f>INDEX(key!$I$3:$I$5,C85)</f>
        <v>SFm</v>
      </c>
      <c r="O85" s="9" t="str">
        <f>INDEX(key!$F$9:$F$10,D85)</f>
        <v>Ex</v>
      </c>
      <c r="P85" s="9" t="str">
        <f>INDEX(key!$AT$3:$BI$3,E85)</f>
        <v>CZ14</v>
      </c>
      <c r="Q85" s="9" t="str">
        <f>INDEX('HVACwts Src'!$D$7:$I$7,F85)</f>
        <v>rDXGF</v>
      </c>
      <c r="R85" s="36">
        <f>IF(G85,INDEX('HVACwts Src'!$D$11:$U$164,(B85-1)*39+(D85-1)*19+E85,(C85-1)*6+F85),0)</f>
        <v>0</v>
      </c>
      <c r="T85" t="str">
        <f t="shared" si="8"/>
        <v>HV_PGESFmExCZ14</v>
      </c>
      <c r="U85" t="str">
        <f t="shared" si="9"/>
        <v>rDXGF</v>
      </c>
      <c r="V85" s="36">
        <f t="shared" si="10"/>
        <v>0</v>
      </c>
    </row>
    <row r="86" spans="1:22" x14ac:dyDescent="0.25">
      <c r="A86" s="86">
        <f t="shared" si="11"/>
        <v>80</v>
      </c>
      <c r="B86">
        <v>1</v>
      </c>
      <c r="C86">
        <v>1</v>
      </c>
      <c r="D86">
        <v>1</v>
      </c>
      <c r="E86">
        <v>14</v>
      </c>
      <c r="F86">
        <v>2</v>
      </c>
      <c r="G86" t="b">
        <f>INDEX(key!$AT$4:$BI$7,B86,E86)</f>
        <v>0</v>
      </c>
      <c r="H86" t="str">
        <f t="shared" si="6"/>
        <v>HV_PGESFmExCZ14rNCGF</v>
      </c>
      <c r="I86" s="9" t="s">
        <v>1799</v>
      </c>
      <c r="J86" t="str">
        <f t="shared" si="7"/>
        <v>HV_PGESFmExCZ14</v>
      </c>
      <c r="K86" s="9" t="s">
        <v>1662</v>
      </c>
      <c r="L86" s="9" t="s">
        <v>45</v>
      </c>
      <c r="M86" s="9" t="str">
        <f>INDEX(key!$AS$4:$AS$7,B86)</f>
        <v>PGE</v>
      </c>
      <c r="N86" s="9" t="str">
        <f>INDEX(key!$I$3:$I$5,C86)</f>
        <v>SFm</v>
      </c>
      <c r="O86" s="9" t="str">
        <f>INDEX(key!$F$9:$F$10,D86)</f>
        <v>Ex</v>
      </c>
      <c r="P86" s="9" t="str">
        <f>INDEX(key!$AT$3:$BI$3,E86)</f>
        <v>CZ14</v>
      </c>
      <c r="Q86" s="9" t="str">
        <f>INDEX('HVACwts Src'!$D$7:$I$7,F86)</f>
        <v>rNCGF</v>
      </c>
      <c r="R86" s="36">
        <f>IF(G86,INDEX('HVACwts Src'!$D$11:$U$164,(B86-1)*39+(D86-1)*19+E86,(C86-1)*6+F86),0)</f>
        <v>0</v>
      </c>
      <c r="T86" t="str">
        <f t="shared" si="8"/>
        <v>HV_PGESFmExCZ14</v>
      </c>
      <c r="U86" t="str">
        <f t="shared" si="9"/>
        <v>rNCGF</v>
      </c>
      <c r="V86" s="36">
        <f t="shared" si="10"/>
        <v>0</v>
      </c>
    </row>
    <row r="87" spans="1:22" x14ac:dyDescent="0.25">
      <c r="A87" s="86">
        <f t="shared" si="11"/>
        <v>81</v>
      </c>
      <c r="B87">
        <v>1</v>
      </c>
      <c r="C87">
        <v>1</v>
      </c>
      <c r="D87">
        <v>1</v>
      </c>
      <c r="E87">
        <v>14</v>
      </c>
      <c r="F87">
        <v>3</v>
      </c>
      <c r="G87" t="b">
        <f>INDEX(key!$AT$4:$BI$7,B87,E87)</f>
        <v>0</v>
      </c>
      <c r="H87" t="str">
        <f t="shared" si="6"/>
        <v>HV_PGESFmExCZ14rDXHP</v>
      </c>
      <c r="I87" s="9" t="s">
        <v>1799</v>
      </c>
      <c r="J87" t="str">
        <f t="shared" si="7"/>
        <v>HV_PGESFmExCZ14</v>
      </c>
      <c r="K87" s="9" t="s">
        <v>1662</v>
      </c>
      <c r="L87" s="9" t="s">
        <v>45</v>
      </c>
      <c r="M87" s="9" t="str">
        <f>INDEX(key!$AS$4:$AS$7,B87)</f>
        <v>PGE</v>
      </c>
      <c r="N87" s="9" t="str">
        <f>INDEX(key!$I$3:$I$5,C87)</f>
        <v>SFm</v>
      </c>
      <c r="O87" s="9" t="str">
        <f>INDEX(key!$F$9:$F$10,D87)</f>
        <v>Ex</v>
      </c>
      <c r="P87" s="9" t="str">
        <f>INDEX(key!$AT$3:$BI$3,E87)</f>
        <v>CZ14</v>
      </c>
      <c r="Q87" s="9" t="str">
        <f>INDEX('HVACwts Src'!$D$7:$I$7,F87)</f>
        <v>rDXHP</v>
      </c>
      <c r="R87" s="36">
        <f>IF(G87,INDEX('HVACwts Src'!$D$11:$U$164,(B87-1)*39+(D87-1)*19+E87,(C87-1)*6+F87),0)</f>
        <v>0</v>
      </c>
      <c r="T87" t="str">
        <f t="shared" si="8"/>
        <v>HV_PGESFmExCZ14</v>
      </c>
      <c r="U87" t="str">
        <f t="shared" si="9"/>
        <v>rDXHP</v>
      </c>
      <c r="V87" s="36">
        <f t="shared" si="10"/>
        <v>0</v>
      </c>
    </row>
    <row r="88" spans="1:22" x14ac:dyDescent="0.25">
      <c r="A88" s="86">
        <f t="shared" si="11"/>
        <v>82</v>
      </c>
      <c r="B88">
        <v>1</v>
      </c>
      <c r="C88">
        <v>1</v>
      </c>
      <c r="D88">
        <v>1</v>
      </c>
      <c r="E88">
        <v>14</v>
      </c>
      <c r="F88">
        <v>4</v>
      </c>
      <c r="G88" t="b">
        <f>INDEX(key!$AT$4:$BI$7,B88,E88)</f>
        <v>0</v>
      </c>
      <c r="H88" t="str">
        <f t="shared" si="6"/>
        <v>HV_PGESFmExCZ14rNCEH</v>
      </c>
      <c r="I88" s="9" t="s">
        <v>1799</v>
      </c>
      <c r="J88" t="str">
        <f t="shared" si="7"/>
        <v>HV_PGESFmExCZ14</v>
      </c>
      <c r="K88" s="9" t="s">
        <v>1662</v>
      </c>
      <c r="L88" s="9" t="s">
        <v>45</v>
      </c>
      <c r="M88" s="9" t="str">
        <f>INDEX(key!$AS$4:$AS$7,B88)</f>
        <v>PGE</v>
      </c>
      <c r="N88" s="9" t="str">
        <f>INDEX(key!$I$3:$I$5,C88)</f>
        <v>SFm</v>
      </c>
      <c r="O88" s="9" t="str">
        <f>INDEX(key!$F$9:$F$10,D88)</f>
        <v>Ex</v>
      </c>
      <c r="P88" s="9" t="str">
        <f>INDEX(key!$AT$3:$BI$3,E88)</f>
        <v>CZ14</v>
      </c>
      <c r="Q88" s="9" t="str">
        <f>INDEX('HVACwts Src'!$D$7:$I$7,F88)</f>
        <v>rNCEH</v>
      </c>
      <c r="R88" s="36">
        <f>IF(G88,INDEX('HVACwts Src'!$D$11:$U$164,(B88-1)*39+(D88-1)*19+E88,(C88-1)*6+F88),0)</f>
        <v>0</v>
      </c>
      <c r="T88" t="str">
        <f t="shared" si="8"/>
        <v>HV_PGESFmExCZ14</v>
      </c>
      <c r="U88" t="str">
        <f t="shared" si="9"/>
        <v>rNCEH</v>
      </c>
      <c r="V88" s="36">
        <f t="shared" si="10"/>
        <v>0</v>
      </c>
    </row>
    <row r="89" spans="1:22" x14ac:dyDescent="0.25">
      <c r="A89" s="86">
        <f t="shared" si="11"/>
        <v>83</v>
      </c>
      <c r="B89">
        <v>1</v>
      </c>
      <c r="C89">
        <v>1</v>
      </c>
      <c r="D89">
        <v>1</v>
      </c>
      <c r="E89">
        <v>14</v>
      </c>
      <c r="F89">
        <v>5</v>
      </c>
      <c r="G89" t="b">
        <f>INDEX(key!$AT$4:$BI$7,B89,E89)</f>
        <v>0</v>
      </c>
      <c r="H89" t="str">
        <f t="shared" si="6"/>
        <v>HV_PGESFmExCZ14rDXOH</v>
      </c>
      <c r="I89" s="9" t="s">
        <v>1799</v>
      </c>
      <c r="J89" t="str">
        <f t="shared" si="7"/>
        <v>HV_PGESFmExCZ14</v>
      </c>
      <c r="K89" s="9" t="s">
        <v>1662</v>
      </c>
      <c r="L89" s="9" t="s">
        <v>45</v>
      </c>
      <c r="M89" s="9" t="str">
        <f>INDEX(key!$AS$4:$AS$7,B89)</f>
        <v>PGE</v>
      </c>
      <c r="N89" s="9" t="str">
        <f>INDEX(key!$I$3:$I$5,C89)</f>
        <v>SFm</v>
      </c>
      <c r="O89" s="9" t="str">
        <f>INDEX(key!$F$9:$F$10,D89)</f>
        <v>Ex</v>
      </c>
      <c r="P89" s="9" t="str">
        <f>INDEX(key!$AT$3:$BI$3,E89)</f>
        <v>CZ14</v>
      </c>
      <c r="Q89" s="9" t="str">
        <f>INDEX('HVACwts Src'!$D$7:$I$7,F89)</f>
        <v>rDXOH</v>
      </c>
      <c r="R89" s="36">
        <f>IF(G89,INDEX('HVACwts Src'!$D$11:$U$164,(B89-1)*39+(D89-1)*19+E89,(C89-1)*6+F89),0)</f>
        <v>0</v>
      </c>
      <c r="T89" t="str">
        <f t="shared" si="8"/>
        <v>HV_PGESFmExCZ14</v>
      </c>
      <c r="U89" t="str">
        <f t="shared" si="9"/>
        <v>rDXOH</v>
      </c>
      <c r="V89" s="36">
        <f t="shared" si="10"/>
        <v>0</v>
      </c>
    </row>
    <row r="90" spans="1:22" x14ac:dyDescent="0.25">
      <c r="A90" s="86">
        <f t="shared" si="11"/>
        <v>84</v>
      </c>
      <c r="B90">
        <v>1</v>
      </c>
      <c r="C90">
        <v>1</v>
      </c>
      <c r="D90">
        <v>1</v>
      </c>
      <c r="E90">
        <v>14</v>
      </c>
      <c r="F90">
        <v>6</v>
      </c>
      <c r="G90" t="b">
        <f>INDEX(key!$AT$4:$BI$7,B90,E90)</f>
        <v>0</v>
      </c>
      <c r="H90" t="str">
        <f t="shared" si="6"/>
        <v>HV_PGESFmExCZ14rNCOH</v>
      </c>
      <c r="I90" s="9" t="s">
        <v>1799</v>
      </c>
      <c r="J90" t="str">
        <f t="shared" si="7"/>
        <v>HV_PGESFmExCZ14</v>
      </c>
      <c r="K90" s="9" t="s">
        <v>1662</v>
      </c>
      <c r="L90" s="9" t="s">
        <v>45</v>
      </c>
      <c r="M90" s="9" t="str">
        <f>INDEX(key!$AS$4:$AS$7,B90)</f>
        <v>PGE</v>
      </c>
      <c r="N90" s="9" t="str">
        <f>INDEX(key!$I$3:$I$5,C90)</f>
        <v>SFm</v>
      </c>
      <c r="O90" s="9" t="str">
        <f>INDEX(key!$F$9:$F$10,D90)</f>
        <v>Ex</v>
      </c>
      <c r="P90" s="9" t="str">
        <f>INDEX(key!$AT$3:$BI$3,E90)</f>
        <v>CZ14</v>
      </c>
      <c r="Q90" s="9" t="str">
        <f>INDEX('HVACwts Src'!$D$7:$I$7,F90)</f>
        <v>rNCOH</v>
      </c>
      <c r="R90" s="36">
        <f>IF(G90,INDEX('HVACwts Src'!$D$11:$U$164,(B90-1)*39+(D90-1)*19+E90,(C90-1)*6+F90),0)</f>
        <v>0</v>
      </c>
      <c r="T90" t="str">
        <f t="shared" si="8"/>
        <v>HV_PGESFmExCZ14</v>
      </c>
      <c r="U90" t="str">
        <f t="shared" si="9"/>
        <v>rNCOH</v>
      </c>
      <c r="V90" s="36">
        <f t="shared" si="10"/>
        <v>0</v>
      </c>
    </row>
    <row r="91" spans="1:22" x14ac:dyDescent="0.25">
      <c r="A91" s="86">
        <f t="shared" si="11"/>
        <v>85</v>
      </c>
      <c r="B91">
        <v>1</v>
      </c>
      <c r="C91">
        <v>1</v>
      </c>
      <c r="D91">
        <v>1</v>
      </c>
      <c r="E91">
        <v>15</v>
      </c>
      <c r="F91">
        <v>1</v>
      </c>
      <c r="G91" t="b">
        <f>INDEX(key!$AT$4:$BI$7,B91,E91)</f>
        <v>0</v>
      </c>
      <c r="H91" t="str">
        <f t="shared" si="6"/>
        <v>HV_PGESFmExCZ15rDXGF</v>
      </c>
      <c r="I91" s="9" t="s">
        <v>1799</v>
      </c>
      <c r="J91" t="str">
        <f t="shared" si="7"/>
        <v>HV_PGESFmExCZ15</v>
      </c>
      <c r="K91" s="9" t="s">
        <v>1662</v>
      </c>
      <c r="L91" s="9" t="s">
        <v>45</v>
      </c>
      <c r="M91" s="9" t="str">
        <f>INDEX(key!$AS$4:$AS$7,B91)</f>
        <v>PGE</v>
      </c>
      <c r="N91" s="9" t="str">
        <f>INDEX(key!$I$3:$I$5,C91)</f>
        <v>SFm</v>
      </c>
      <c r="O91" s="9" t="str">
        <f>INDEX(key!$F$9:$F$10,D91)</f>
        <v>Ex</v>
      </c>
      <c r="P91" s="9" t="str">
        <f>INDEX(key!$AT$3:$BI$3,E91)</f>
        <v>CZ15</v>
      </c>
      <c r="Q91" s="9" t="str">
        <f>INDEX('HVACwts Src'!$D$7:$I$7,F91)</f>
        <v>rDXGF</v>
      </c>
      <c r="R91" s="36">
        <f>IF(G91,INDEX('HVACwts Src'!$D$11:$U$164,(B91-1)*39+(D91-1)*19+E91,(C91-1)*6+F91),0)</f>
        <v>0</v>
      </c>
      <c r="T91" t="str">
        <f t="shared" si="8"/>
        <v>HV_PGESFmExCZ15</v>
      </c>
      <c r="U91" t="str">
        <f t="shared" si="9"/>
        <v>rDXGF</v>
      </c>
      <c r="V91" s="36">
        <f t="shared" si="10"/>
        <v>0</v>
      </c>
    </row>
    <row r="92" spans="1:22" x14ac:dyDescent="0.25">
      <c r="A92" s="86">
        <f t="shared" si="11"/>
        <v>86</v>
      </c>
      <c r="B92">
        <v>1</v>
      </c>
      <c r="C92">
        <v>1</v>
      </c>
      <c r="D92">
        <v>1</v>
      </c>
      <c r="E92">
        <v>15</v>
      </c>
      <c r="F92">
        <v>2</v>
      </c>
      <c r="G92" t="b">
        <f>INDEX(key!$AT$4:$BI$7,B92,E92)</f>
        <v>0</v>
      </c>
      <c r="H92" t="str">
        <f t="shared" si="6"/>
        <v>HV_PGESFmExCZ15rNCGF</v>
      </c>
      <c r="I92" s="9" t="s">
        <v>1799</v>
      </c>
      <c r="J92" t="str">
        <f t="shared" si="7"/>
        <v>HV_PGESFmExCZ15</v>
      </c>
      <c r="K92" s="9" t="s">
        <v>1662</v>
      </c>
      <c r="L92" s="9" t="s">
        <v>45</v>
      </c>
      <c r="M92" s="9" t="str">
        <f>INDEX(key!$AS$4:$AS$7,B92)</f>
        <v>PGE</v>
      </c>
      <c r="N92" s="9" t="str">
        <f>INDEX(key!$I$3:$I$5,C92)</f>
        <v>SFm</v>
      </c>
      <c r="O92" s="9" t="str">
        <f>INDEX(key!$F$9:$F$10,D92)</f>
        <v>Ex</v>
      </c>
      <c r="P92" s="9" t="str">
        <f>INDEX(key!$AT$3:$BI$3,E92)</f>
        <v>CZ15</v>
      </c>
      <c r="Q92" s="9" t="str">
        <f>INDEX('HVACwts Src'!$D$7:$I$7,F92)</f>
        <v>rNCGF</v>
      </c>
      <c r="R92" s="36">
        <f>IF(G92,INDEX('HVACwts Src'!$D$11:$U$164,(B92-1)*39+(D92-1)*19+E92,(C92-1)*6+F92),0)</f>
        <v>0</v>
      </c>
      <c r="T92" t="str">
        <f t="shared" si="8"/>
        <v>HV_PGESFmExCZ15</v>
      </c>
      <c r="U92" t="str">
        <f t="shared" si="9"/>
        <v>rNCGF</v>
      </c>
      <c r="V92" s="36">
        <f t="shared" si="10"/>
        <v>0</v>
      </c>
    </row>
    <row r="93" spans="1:22" x14ac:dyDescent="0.25">
      <c r="A93" s="86">
        <f t="shared" si="11"/>
        <v>87</v>
      </c>
      <c r="B93">
        <v>1</v>
      </c>
      <c r="C93">
        <v>1</v>
      </c>
      <c r="D93">
        <v>1</v>
      </c>
      <c r="E93">
        <v>15</v>
      </c>
      <c r="F93">
        <v>3</v>
      </c>
      <c r="G93" t="b">
        <f>INDEX(key!$AT$4:$BI$7,B93,E93)</f>
        <v>0</v>
      </c>
      <c r="H93" t="str">
        <f t="shared" si="6"/>
        <v>HV_PGESFmExCZ15rDXHP</v>
      </c>
      <c r="I93" s="9" t="s">
        <v>1799</v>
      </c>
      <c r="J93" t="str">
        <f t="shared" si="7"/>
        <v>HV_PGESFmExCZ15</v>
      </c>
      <c r="K93" s="9" t="s">
        <v>1662</v>
      </c>
      <c r="L93" s="9" t="s">
        <v>45</v>
      </c>
      <c r="M93" s="9" t="str">
        <f>INDEX(key!$AS$4:$AS$7,B93)</f>
        <v>PGE</v>
      </c>
      <c r="N93" s="9" t="str">
        <f>INDEX(key!$I$3:$I$5,C93)</f>
        <v>SFm</v>
      </c>
      <c r="O93" s="9" t="str">
        <f>INDEX(key!$F$9:$F$10,D93)</f>
        <v>Ex</v>
      </c>
      <c r="P93" s="9" t="str">
        <f>INDEX(key!$AT$3:$BI$3,E93)</f>
        <v>CZ15</v>
      </c>
      <c r="Q93" s="9" t="str">
        <f>INDEX('HVACwts Src'!$D$7:$I$7,F93)</f>
        <v>rDXHP</v>
      </c>
      <c r="R93" s="36">
        <f>IF(G93,INDEX('HVACwts Src'!$D$11:$U$164,(B93-1)*39+(D93-1)*19+E93,(C93-1)*6+F93),0)</f>
        <v>0</v>
      </c>
      <c r="T93" t="str">
        <f t="shared" si="8"/>
        <v>HV_PGESFmExCZ15</v>
      </c>
      <c r="U93" t="str">
        <f t="shared" si="9"/>
        <v>rDXHP</v>
      </c>
      <c r="V93" s="36">
        <f t="shared" si="10"/>
        <v>0</v>
      </c>
    </row>
    <row r="94" spans="1:22" x14ac:dyDescent="0.25">
      <c r="A94" s="86">
        <f t="shared" si="11"/>
        <v>88</v>
      </c>
      <c r="B94">
        <v>1</v>
      </c>
      <c r="C94">
        <v>1</v>
      </c>
      <c r="D94">
        <v>1</v>
      </c>
      <c r="E94">
        <v>15</v>
      </c>
      <c r="F94">
        <v>4</v>
      </c>
      <c r="G94" t="b">
        <f>INDEX(key!$AT$4:$BI$7,B94,E94)</f>
        <v>0</v>
      </c>
      <c r="H94" t="str">
        <f t="shared" si="6"/>
        <v>HV_PGESFmExCZ15rNCEH</v>
      </c>
      <c r="I94" s="9" t="s">
        <v>1799</v>
      </c>
      <c r="J94" t="str">
        <f t="shared" si="7"/>
        <v>HV_PGESFmExCZ15</v>
      </c>
      <c r="K94" s="9" t="s">
        <v>1662</v>
      </c>
      <c r="L94" s="9" t="s">
        <v>45</v>
      </c>
      <c r="M94" s="9" t="str">
        <f>INDEX(key!$AS$4:$AS$7,B94)</f>
        <v>PGE</v>
      </c>
      <c r="N94" s="9" t="str">
        <f>INDEX(key!$I$3:$I$5,C94)</f>
        <v>SFm</v>
      </c>
      <c r="O94" s="9" t="str">
        <f>INDEX(key!$F$9:$F$10,D94)</f>
        <v>Ex</v>
      </c>
      <c r="P94" s="9" t="str">
        <f>INDEX(key!$AT$3:$BI$3,E94)</f>
        <v>CZ15</v>
      </c>
      <c r="Q94" s="9" t="str">
        <f>INDEX('HVACwts Src'!$D$7:$I$7,F94)</f>
        <v>rNCEH</v>
      </c>
      <c r="R94" s="36">
        <f>IF(G94,INDEX('HVACwts Src'!$D$11:$U$164,(B94-1)*39+(D94-1)*19+E94,(C94-1)*6+F94),0)</f>
        <v>0</v>
      </c>
      <c r="T94" t="str">
        <f t="shared" si="8"/>
        <v>HV_PGESFmExCZ15</v>
      </c>
      <c r="U94" t="str">
        <f t="shared" si="9"/>
        <v>rNCEH</v>
      </c>
      <c r="V94" s="36">
        <f t="shared" si="10"/>
        <v>0</v>
      </c>
    </row>
    <row r="95" spans="1:22" x14ac:dyDescent="0.25">
      <c r="A95" s="86">
        <f t="shared" si="11"/>
        <v>89</v>
      </c>
      <c r="B95">
        <v>1</v>
      </c>
      <c r="C95">
        <v>1</v>
      </c>
      <c r="D95">
        <v>1</v>
      </c>
      <c r="E95">
        <v>15</v>
      </c>
      <c r="F95">
        <v>5</v>
      </c>
      <c r="G95" t="b">
        <f>INDEX(key!$AT$4:$BI$7,B95,E95)</f>
        <v>0</v>
      </c>
      <c r="H95" t="str">
        <f t="shared" si="6"/>
        <v>HV_PGESFmExCZ15rDXOH</v>
      </c>
      <c r="I95" s="9" t="s">
        <v>1799</v>
      </c>
      <c r="J95" t="str">
        <f t="shared" si="7"/>
        <v>HV_PGESFmExCZ15</v>
      </c>
      <c r="K95" s="9" t="s">
        <v>1662</v>
      </c>
      <c r="L95" s="9" t="s">
        <v>45</v>
      </c>
      <c r="M95" s="9" t="str">
        <f>INDEX(key!$AS$4:$AS$7,B95)</f>
        <v>PGE</v>
      </c>
      <c r="N95" s="9" t="str">
        <f>INDEX(key!$I$3:$I$5,C95)</f>
        <v>SFm</v>
      </c>
      <c r="O95" s="9" t="str">
        <f>INDEX(key!$F$9:$F$10,D95)</f>
        <v>Ex</v>
      </c>
      <c r="P95" s="9" t="str">
        <f>INDEX(key!$AT$3:$BI$3,E95)</f>
        <v>CZ15</v>
      </c>
      <c r="Q95" s="9" t="str">
        <f>INDEX('HVACwts Src'!$D$7:$I$7,F95)</f>
        <v>rDXOH</v>
      </c>
      <c r="R95" s="36">
        <f>IF(G95,INDEX('HVACwts Src'!$D$11:$U$164,(B95-1)*39+(D95-1)*19+E95,(C95-1)*6+F95),0)</f>
        <v>0</v>
      </c>
      <c r="T95" t="str">
        <f t="shared" si="8"/>
        <v>HV_PGESFmExCZ15</v>
      </c>
      <c r="U95" t="str">
        <f t="shared" si="9"/>
        <v>rDXOH</v>
      </c>
      <c r="V95" s="36">
        <f t="shared" si="10"/>
        <v>0</v>
      </c>
    </row>
    <row r="96" spans="1:22" x14ac:dyDescent="0.25">
      <c r="A96" s="86">
        <f t="shared" si="11"/>
        <v>90</v>
      </c>
      <c r="B96">
        <v>1</v>
      </c>
      <c r="C96">
        <v>1</v>
      </c>
      <c r="D96">
        <v>1</v>
      </c>
      <c r="E96">
        <v>15</v>
      </c>
      <c r="F96">
        <v>6</v>
      </c>
      <c r="G96" t="b">
        <f>INDEX(key!$AT$4:$BI$7,B96,E96)</f>
        <v>0</v>
      </c>
      <c r="H96" t="str">
        <f t="shared" si="6"/>
        <v>HV_PGESFmExCZ15rNCOH</v>
      </c>
      <c r="I96" s="9" t="s">
        <v>1799</v>
      </c>
      <c r="J96" t="str">
        <f t="shared" si="7"/>
        <v>HV_PGESFmExCZ15</v>
      </c>
      <c r="K96" s="9" t="s">
        <v>1662</v>
      </c>
      <c r="L96" s="9" t="s">
        <v>45</v>
      </c>
      <c r="M96" s="9" t="str">
        <f>INDEX(key!$AS$4:$AS$7,B96)</f>
        <v>PGE</v>
      </c>
      <c r="N96" s="9" t="str">
        <f>INDEX(key!$I$3:$I$5,C96)</f>
        <v>SFm</v>
      </c>
      <c r="O96" s="9" t="str">
        <f>INDEX(key!$F$9:$F$10,D96)</f>
        <v>Ex</v>
      </c>
      <c r="P96" s="9" t="str">
        <f>INDEX(key!$AT$3:$BI$3,E96)</f>
        <v>CZ15</v>
      </c>
      <c r="Q96" s="9" t="str">
        <f>INDEX('HVACwts Src'!$D$7:$I$7,F96)</f>
        <v>rNCOH</v>
      </c>
      <c r="R96" s="36">
        <f>IF(G96,INDEX('HVACwts Src'!$D$11:$U$164,(B96-1)*39+(D96-1)*19+E96,(C96-1)*6+F96),0)</f>
        <v>0</v>
      </c>
      <c r="T96" t="str">
        <f t="shared" si="8"/>
        <v>HV_PGESFmExCZ15</v>
      </c>
      <c r="U96" t="str">
        <f t="shared" si="9"/>
        <v>rNCOH</v>
      </c>
      <c r="V96" s="36">
        <f t="shared" si="10"/>
        <v>0</v>
      </c>
    </row>
    <row r="97" spans="1:22" x14ac:dyDescent="0.25">
      <c r="A97" s="86">
        <f t="shared" si="11"/>
        <v>91</v>
      </c>
      <c r="B97">
        <v>1</v>
      </c>
      <c r="C97">
        <v>1</v>
      </c>
      <c r="D97">
        <v>1</v>
      </c>
      <c r="E97">
        <v>16</v>
      </c>
      <c r="F97">
        <v>1</v>
      </c>
      <c r="G97" t="b">
        <f>INDEX(key!$AT$4:$BI$7,B97,E97)</f>
        <v>1</v>
      </c>
      <c r="H97" t="str">
        <f t="shared" si="6"/>
        <v>HV_PGESFmExCZ16rDXGF</v>
      </c>
      <c r="I97" s="9" t="s">
        <v>1799</v>
      </c>
      <c r="J97" t="str">
        <f t="shared" si="7"/>
        <v>HV_PGESFmExCZ16</v>
      </c>
      <c r="K97" s="9" t="s">
        <v>1662</v>
      </c>
      <c r="L97" s="9" t="s">
        <v>45</v>
      </c>
      <c r="M97" s="9" t="str">
        <f>INDEX(key!$AS$4:$AS$7,B97)</f>
        <v>PGE</v>
      </c>
      <c r="N97" s="9" t="str">
        <f>INDEX(key!$I$3:$I$5,C97)</f>
        <v>SFm</v>
      </c>
      <c r="O97" s="9" t="str">
        <f>INDEX(key!$F$9:$F$10,D97)</f>
        <v>Ex</v>
      </c>
      <c r="P97" s="9" t="str">
        <f>INDEX(key!$AT$3:$BI$3,E97)</f>
        <v>CZ16</v>
      </c>
      <c r="Q97" s="9" t="str">
        <f>INDEX('HVACwts Src'!$D$7:$I$7,F97)</f>
        <v>rDXGF</v>
      </c>
      <c r="R97" s="36">
        <f>IF(G97,INDEX('HVACwts Src'!$D$11:$U$164,(B97-1)*39+(D97-1)*19+E97,(C97-1)*6+F97),0)</f>
        <v>25441.7667</v>
      </c>
      <c r="T97" t="str">
        <f t="shared" si="8"/>
        <v>HV_PGESFmExCZ16</v>
      </c>
      <c r="U97" t="str">
        <f t="shared" si="9"/>
        <v>rDXGF</v>
      </c>
      <c r="V97" s="36">
        <f t="shared" si="10"/>
        <v>25441.7667</v>
      </c>
    </row>
    <row r="98" spans="1:22" x14ac:dyDescent="0.25">
      <c r="A98" s="86">
        <f t="shared" si="11"/>
        <v>92</v>
      </c>
      <c r="B98">
        <v>1</v>
      </c>
      <c r="C98">
        <v>1</v>
      </c>
      <c r="D98">
        <v>1</v>
      </c>
      <c r="E98">
        <v>16</v>
      </c>
      <c r="F98">
        <v>2</v>
      </c>
      <c r="G98" t="b">
        <f>INDEX(key!$AT$4:$BI$7,B98,E98)</f>
        <v>1</v>
      </c>
      <c r="H98" t="str">
        <f t="shared" si="6"/>
        <v>HV_PGESFmExCZ16rNCGF</v>
      </c>
      <c r="I98" s="9" t="s">
        <v>1799</v>
      </c>
      <c r="J98" t="str">
        <f t="shared" si="7"/>
        <v>HV_PGESFmExCZ16</v>
      </c>
      <c r="K98" s="9" t="s">
        <v>1662</v>
      </c>
      <c r="L98" s="9" t="s">
        <v>45</v>
      </c>
      <c r="M98" s="9" t="str">
        <f>INDEX(key!$AS$4:$AS$7,B98)</f>
        <v>PGE</v>
      </c>
      <c r="N98" s="9" t="str">
        <f>INDEX(key!$I$3:$I$5,C98)</f>
        <v>SFm</v>
      </c>
      <c r="O98" s="9" t="str">
        <f>INDEX(key!$F$9:$F$10,D98)</f>
        <v>Ex</v>
      </c>
      <c r="P98" s="9" t="str">
        <f>INDEX(key!$AT$3:$BI$3,E98)</f>
        <v>CZ16</v>
      </c>
      <c r="Q98" s="9" t="str">
        <f>INDEX('HVACwts Src'!$D$7:$I$7,F98)</f>
        <v>rNCGF</v>
      </c>
      <c r="R98" s="36">
        <f>IF(G98,INDEX('HVACwts Src'!$D$11:$U$164,(B98-1)*39+(D98-1)*19+E98,(C98-1)*6+F98),0)</f>
        <v>21408.951300000001</v>
      </c>
      <c r="T98" t="str">
        <f t="shared" si="8"/>
        <v>HV_PGESFmExCZ16</v>
      </c>
      <c r="U98" t="str">
        <f t="shared" si="9"/>
        <v>rNCGF</v>
      </c>
      <c r="V98" s="36">
        <f t="shared" si="10"/>
        <v>21408.951300000001</v>
      </c>
    </row>
    <row r="99" spans="1:22" x14ac:dyDescent="0.25">
      <c r="A99" s="86">
        <f t="shared" si="11"/>
        <v>93</v>
      </c>
      <c r="B99">
        <v>1</v>
      </c>
      <c r="C99">
        <v>1</v>
      </c>
      <c r="D99">
        <v>1</v>
      </c>
      <c r="E99">
        <v>16</v>
      </c>
      <c r="F99">
        <v>3</v>
      </c>
      <c r="G99" t="b">
        <f>INDEX(key!$AT$4:$BI$7,B99,E99)</f>
        <v>1</v>
      </c>
      <c r="H99" t="str">
        <f t="shared" si="6"/>
        <v>HV_PGESFmExCZ16rDXHP</v>
      </c>
      <c r="I99" s="9" t="s">
        <v>1799</v>
      </c>
      <c r="J99" t="str">
        <f t="shared" si="7"/>
        <v>HV_PGESFmExCZ16</v>
      </c>
      <c r="K99" s="9" t="s">
        <v>1662</v>
      </c>
      <c r="L99" s="9" t="s">
        <v>45</v>
      </c>
      <c r="M99" s="9" t="str">
        <f>INDEX(key!$AS$4:$AS$7,B99)</f>
        <v>PGE</v>
      </c>
      <c r="N99" s="9" t="str">
        <f>INDEX(key!$I$3:$I$5,C99)</f>
        <v>SFm</v>
      </c>
      <c r="O99" s="9" t="str">
        <f>INDEX(key!$F$9:$F$10,D99)</f>
        <v>Ex</v>
      </c>
      <c r="P99" s="9" t="str">
        <f>INDEX(key!$AT$3:$BI$3,E99)</f>
        <v>CZ16</v>
      </c>
      <c r="Q99" s="9" t="str">
        <f>INDEX('HVACwts Src'!$D$7:$I$7,F99)</f>
        <v>rDXHP</v>
      </c>
      <c r="R99" s="36">
        <f>IF(G99,INDEX('HVACwts Src'!$D$11:$U$164,(B99-1)*39+(D99-1)*19+E99,(C99-1)*6+F99),0)</f>
        <v>1462.1704999999999</v>
      </c>
      <c r="T99" t="str">
        <f t="shared" si="8"/>
        <v>HV_PGESFmExCZ16</v>
      </c>
      <c r="U99" t="str">
        <f t="shared" si="9"/>
        <v>rDXHP</v>
      </c>
      <c r="V99" s="36">
        <f t="shared" si="10"/>
        <v>1462.1704999999999</v>
      </c>
    </row>
    <row r="100" spans="1:22" x14ac:dyDescent="0.25">
      <c r="A100" s="86">
        <f t="shared" si="11"/>
        <v>94</v>
      </c>
      <c r="B100">
        <v>1</v>
      </c>
      <c r="C100">
        <v>1</v>
      </c>
      <c r="D100">
        <v>1</v>
      </c>
      <c r="E100">
        <v>16</v>
      </c>
      <c r="F100">
        <v>4</v>
      </c>
      <c r="G100" t="b">
        <f>INDEX(key!$AT$4:$BI$7,B100,E100)</f>
        <v>1</v>
      </c>
      <c r="H100" t="str">
        <f t="shared" si="6"/>
        <v>HV_PGESFmExCZ16rNCEH</v>
      </c>
      <c r="I100" s="9" t="s">
        <v>1799</v>
      </c>
      <c r="J100" t="str">
        <f t="shared" si="7"/>
        <v>HV_PGESFmExCZ16</v>
      </c>
      <c r="K100" s="9" t="s">
        <v>1662</v>
      </c>
      <c r="L100" s="9" t="s">
        <v>45</v>
      </c>
      <c r="M100" s="9" t="str">
        <f>INDEX(key!$AS$4:$AS$7,B100)</f>
        <v>PGE</v>
      </c>
      <c r="N100" s="9" t="str">
        <f>INDEX(key!$I$3:$I$5,C100)</f>
        <v>SFm</v>
      </c>
      <c r="O100" s="9" t="str">
        <f>INDEX(key!$F$9:$F$10,D100)</f>
        <v>Ex</v>
      </c>
      <c r="P100" s="9" t="str">
        <f>INDEX(key!$AT$3:$BI$3,E100)</f>
        <v>CZ16</v>
      </c>
      <c r="Q100" s="9" t="str">
        <f>INDEX('HVACwts Src'!$D$7:$I$7,F100)</f>
        <v>rNCEH</v>
      </c>
      <c r="R100" s="36">
        <f>IF(G100,INDEX('HVACwts Src'!$D$11:$U$164,(B100-1)*39+(D100-1)*19+E100,(C100-1)*6+F100),0)</f>
        <v>1230.3995000000002</v>
      </c>
      <c r="T100" t="str">
        <f t="shared" si="8"/>
        <v>HV_PGESFmExCZ16</v>
      </c>
      <c r="U100" t="str">
        <f t="shared" si="9"/>
        <v>rNCEH</v>
      </c>
      <c r="V100" s="36">
        <f t="shared" si="10"/>
        <v>1230.3995000000002</v>
      </c>
    </row>
    <row r="101" spans="1:22" x14ac:dyDescent="0.25">
      <c r="A101" s="86">
        <f t="shared" si="11"/>
        <v>95</v>
      </c>
      <c r="B101">
        <v>1</v>
      </c>
      <c r="C101">
        <v>1</v>
      </c>
      <c r="D101">
        <v>1</v>
      </c>
      <c r="E101">
        <v>16</v>
      </c>
      <c r="F101">
        <v>5</v>
      </c>
      <c r="G101" t="b">
        <f>INDEX(key!$AT$4:$BI$7,B101,E101)</f>
        <v>1</v>
      </c>
      <c r="H101" t="str">
        <f t="shared" si="6"/>
        <v>HV_PGESFmExCZ16rDXOH</v>
      </c>
      <c r="I101" s="9" t="s">
        <v>1799</v>
      </c>
      <c r="J101" t="str">
        <f t="shared" si="7"/>
        <v>HV_PGESFmExCZ16</v>
      </c>
      <c r="K101" s="9" t="s">
        <v>1662</v>
      </c>
      <c r="L101" s="9" t="s">
        <v>45</v>
      </c>
      <c r="M101" s="9" t="str">
        <f>INDEX(key!$AS$4:$AS$7,B101)</f>
        <v>PGE</v>
      </c>
      <c r="N101" s="9" t="str">
        <f>INDEX(key!$I$3:$I$5,C101)</f>
        <v>SFm</v>
      </c>
      <c r="O101" s="9" t="str">
        <f>INDEX(key!$F$9:$F$10,D101)</f>
        <v>Ex</v>
      </c>
      <c r="P101" s="9" t="str">
        <f>INDEX(key!$AT$3:$BI$3,E101)</f>
        <v>CZ16</v>
      </c>
      <c r="Q101" s="9" t="str">
        <f>INDEX('HVACwts Src'!$D$7:$I$7,F101)</f>
        <v>rDXOH</v>
      </c>
      <c r="R101" s="36">
        <f>IF(G101,INDEX('HVACwts Src'!$D$11:$U$164,(B101-1)*39+(D101-1)*19+E101,(C101-1)*6+F101),0)</f>
        <v>2047.0387000000001</v>
      </c>
      <c r="T101" t="str">
        <f t="shared" si="8"/>
        <v>HV_PGESFmExCZ16</v>
      </c>
      <c r="U101" t="str">
        <f t="shared" si="9"/>
        <v>rDXOH</v>
      </c>
      <c r="V101" s="36">
        <f t="shared" si="10"/>
        <v>2047.0387000000001</v>
      </c>
    </row>
    <row r="102" spans="1:22" x14ac:dyDescent="0.25">
      <c r="A102" s="86">
        <f t="shared" si="11"/>
        <v>96</v>
      </c>
      <c r="B102">
        <v>1</v>
      </c>
      <c r="C102">
        <v>1</v>
      </c>
      <c r="D102">
        <v>1</v>
      </c>
      <c r="E102">
        <v>16</v>
      </c>
      <c r="F102">
        <v>6</v>
      </c>
      <c r="G102" t="b">
        <f>INDEX(key!$AT$4:$BI$7,B102,E102)</f>
        <v>1</v>
      </c>
      <c r="H102" t="str">
        <f t="shared" si="6"/>
        <v>HV_PGESFmExCZ16rNCOH</v>
      </c>
      <c r="I102" s="9" t="s">
        <v>1799</v>
      </c>
      <c r="J102" t="str">
        <f t="shared" si="7"/>
        <v>HV_PGESFmExCZ16</v>
      </c>
      <c r="K102" s="9" t="s">
        <v>1662</v>
      </c>
      <c r="L102" s="9" t="s">
        <v>45</v>
      </c>
      <c r="M102" s="9" t="str">
        <f>INDEX(key!$AS$4:$AS$7,B102)</f>
        <v>PGE</v>
      </c>
      <c r="N102" s="9" t="str">
        <f>INDEX(key!$I$3:$I$5,C102)</f>
        <v>SFm</v>
      </c>
      <c r="O102" s="9" t="str">
        <f>INDEX(key!$F$9:$F$10,D102)</f>
        <v>Ex</v>
      </c>
      <c r="P102" s="9" t="str">
        <f>INDEX(key!$AT$3:$BI$3,E102)</f>
        <v>CZ16</v>
      </c>
      <c r="Q102" s="9" t="str">
        <f>INDEX('HVACwts Src'!$D$7:$I$7,F102)</f>
        <v>rNCOH</v>
      </c>
      <c r="R102" s="36">
        <f>IF(G102,INDEX('HVACwts Src'!$D$11:$U$164,(B102-1)*39+(D102-1)*19+E102,(C102-1)*6+F102),0)</f>
        <v>1722.5592999999999</v>
      </c>
      <c r="T102" t="str">
        <f t="shared" si="8"/>
        <v>HV_PGESFmExCZ16</v>
      </c>
      <c r="U102" t="str">
        <f t="shared" si="9"/>
        <v>rNCOH</v>
      </c>
      <c r="V102" s="36">
        <f t="shared" si="10"/>
        <v>1722.5592999999999</v>
      </c>
    </row>
    <row r="103" spans="1:22" x14ac:dyDescent="0.25">
      <c r="A103" s="86">
        <f t="shared" si="11"/>
        <v>97</v>
      </c>
      <c r="B103">
        <v>1</v>
      </c>
      <c r="C103">
        <v>1</v>
      </c>
      <c r="D103">
        <v>2</v>
      </c>
      <c r="E103">
        <v>1</v>
      </c>
      <c r="F103">
        <v>1</v>
      </c>
      <c r="G103" t="b">
        <f>INDEX(key!$AT$4:$BI$7,B103,E103)</f>
        <v>1</v>
      </c>
      <c r="H103" t="str">
        <f t="shared" si="6"/>
        <v>HV_PGESFmNewCZ01rDXGF</v>
      </c>
      <c r="I103" s="9" t="s">
        <v>1799</v>
      </c>
      <c r="J103" t="str">
        <f t="shared" si="7"/>
        <v>HV_PGESFmNewCZ01</v>
      </c>
      <c r="K103" s="9" t="s">
        <v>1662</v>
      </c>
      <c r="L103" s="9" t="s">
        <v>45</v>
      </c>
      <c r="M103" s="9" t="str">
        <f>INDEX(key!$AS$4:$AS$7,B103)</f>
        <v>PGE</v>
      </c>
      <c r="N103" s="9" t="str">
        <f>INDEX(key!$I$3:$I$5,C103)</f>
        <v>SFm</v>
      </c>
      <c r="O103" s="9" t="str">
        <f>INDEX(key!$F$9:$F$10,D103)</f>
        <v>New</v>
      </c>
      <c r="P103" s="9" t="str">
        <f>INDEX(key!$AT$3:$BI$3,E103)</f>
        <v>CZ01</v>
      </c>
      <c r="Q103" s="9" t="str">
        <f>INDEX('HVACwts Src'!$D$7:$I$7,F103)</f>
        <v>rDXGF</v>
      </c>
      <c r="R103" s="36">
        <f>IF(G103,INDEX('HVACwts Src'!$D$11:$U$164,(B103-1)*39+(D103-1)*19+E103,(C103-1)*6+F103),0)</f>
        <v>0</v>
      </c>
      <c r="T103" t="str">
        <f t="shared" si="8"/>
        <v>HV_PGESFmNewCZ01</v>
      </c>
      <c r="U103" t="str">
        <f t="shared" si="9"/>
        <v>rDXGF</v>
      </c>
      <c r="V103" s="36">
        <f t="shared" si="10"/>
        <v>0</v>
      </c>
    </row>
    <row r="104" spans="1:22" x14ac:dyDescent="0.25">
      <c r="A104" s="86">
        <f t="shared" si="11"/>
        <v>98</v>
      </c>
      <c r="B104">
        <v>1</v>
      </c>
      <c r="C104">
        <v>1</v>
      </c>
      <c r="D104">
        <v>2</v>
      </c>
      <c r="E104">
        <v>1</v>
      </c>
      <c r="F104">
        <v>2</v>
      </c>
      <c r="G104" t="b">
        <f>INDEX(key!$AT$4:$BI$7,B104,E104)</f>
        <v>1</v>
      </c>
      <c r="H104" t="str">
        <f t="shared" si="6"/>
        <v>HV_PGESFmNewCZ01rNCGF</v>
      </c>
      <c r="I104" s="9" t="s">
        <v>1799</v>
      </c>
      <c r="J104" t="str">
        <f t="shared" si="7"/>
        <v>HV_PGESFmNewCZ01</v>
      </c>
      <c r="K104" s="9" t="s">
        <v>1662</v>
      </c>
      <c r="L104" s="9" t="s">
        <v>45</v>
      </c>
      <c r="M104" s="9" t="str">
        <f>INDEX(key!$AS$4:$AS$7,B104)</f>
        <v>PGE</v>
      </c>
      <c r="N104" s="9" t="str">
        <f>INDEX(key!$I$3:$I$5,C104)</f>
        <v>SFm</v>
      </c>
      <c r="O104" s="9" t="str">
        <f>INDEX(key!$F$9:$F$10,D104)</f>
        <v>New</v>
      </c>
      <c r="P104" s="9" t="str">
        <f>INDEX(key!$AT$3:$BI$3,E104)</f>
        <v>CZ01</v>
      </c>
      <c r="Q104" s="9" t="str">
        <f>INDEX('HVACwts Src'!$D$7:$I$7,F104)</f>
        <v>rNCGF</v>
      </c>
      <c r="R104" s="36">
        <f>IF(G104,INDEX('HVACwts Src'!$D$11:$U$164,(B104-1)*39+(D104-1)*19+E104,(C104-1)*6+F104),0)</f>
        <v>1946.7467999999999</v>
      </c>
      <c r="T104" t="str">
        <f t="shared" si="8"/>
        <v>HV_PGESFmNewCZ01</v>
      </c>
      <c r="U104" t="str">
        <f t="shared" si="9"/>
        <v>rNCGF</v>
      </c>
      <c r="V104" s="36">
        <f t="shared" si="10"/>
        <v>1946.7467999999999</v>
      </c>
    </row>
    <row r="105" spans="1:22" x14ac:dyDescent="0.25">
      <c r="A105" s="86">
        <f t="shared" si="11"/>
        <v>99</v>
      </c>
      <c r="B105">
        <v>1</v>
      </c>
      <c r="C105">
        <v>1</v>
      </c>
      <c r="D105">
        <v>2</v>
      </c>
      <c r="E105">
        <v>1</v>
      </c>
      <c r="F105">
        <v>3</v>
      </c>
      <c r="G105" t="b">
        <f>INDEX(key!$AT$4:$BI$7,B105,E105)</f>
        <v>1</v>
      </c>
      <c r="H105" t="str">
        <f t="shared" si="6"/>
        <v>HV_PGESFmNewCZ01rDXHP</v>
      </c>
      <c r="I105" s="9" t="s">
        <v>1799</v>
      </c>
      <c r="J105" t="str">
        <f t="shared" si="7"/>
        <v>HV_PGESFmNewCZ01</v>
      </c>
      <c r="K105" s="9" t="s">
        <v>1662</v>
      </c>
      <c r="L105" s="9" t="s">
        <v>45</v>
      </c>
      <c r="M105" s="9" t="str">
        <f>INDEX(key!$AS$4:$AS$7,B105)</f>
        <v>PGE</v>
      </c>
      <c r="N105" s="9" t="str">
        <f>INDEX(key!$I$3:$I$5,C105)</f>
        <v>SFm</v>
      </c>
      <c r="O105" s="9" t="str">
        <f>INDEX(key!$F$9:$F$10,D105)</f>
        <v>New</v>
      </c>
      <c r="P105" s="9" t="str">
        <f>INDEX(key!$AT$3:$BI$3,E105)</f>
        <v>CZ01</v>
      </c>
      <c r="Q105" s="9" t="str">
        <f>INDEX('HVACwts Src'!$D$7:$I$7,F105)</f>
        <v>rDXHP</v>
      </c>
      <c r="R105" s="36">
        <f>IF(G105,INDEX('HVACwts Src'!$D$11:$U$164,(B105-1)*39+(D105-1)*19+E105,(C105-1)*6+F105),0)</f>
        <v>0</v>
      </c>
      <c r="T105" t="str">
        <f t="shared" si="8"/>
        <v>HV_PGESFmNewCZ01</v>
      </c>
      <c r="U105" t="str">
        <f t="shared" si="9"/>
        <v>rDXHP</v>
      </c>
      <c r="V105" s="36">
        <f t="shared" si="10"/>
        <v>0</v>
      </c>
    </row>
    <row r="106" spans="1:22" x14ac:dyDescent="0.25">
      <c r="A106" s="86">
        <f t="shared" si="11"/>
        <v>100</v>
      </c>
      <c r="B106">
        <v>1</v>
      </c>
      <c r="C106">
        <v>1</v>
      </c>
      <c r="D106">
        <v>2</v>
      </c>
      <c r="E106">
        <v>1</v>
      </c>
      <c r="F106">
        <v>4</v>
      </c>
      <c r="G106" t="b">
        <f>INDEX(key!$AT$4:$BI$7,B106,E106)</f>
        <v>1</v>
      </c>
      <c r="H106" t="str">
        <f t="shared" si="6"/>
        <v>HV_PGESFmNewCZ01rNCEH</v>
      </c>
      <c r="I106" s="9" t="s">
        <v>1799</v>
      </c>
      <c r="J106" t="str">
        <f t="shared" si="7"/>
        <v>HV_PGESFmNewCZ01</v>
      </c>
      <c r="K106" s="9" t="s">
        <v>1662</v>
      </c>
      <c r="L106" s="9" t="s">
        <v>45</v>
      </c>
      <c r="M106" s="9" t="str">
        <f>INDEX(key!$AS$4:$AS$7,B106)</f>
        <v>PGE</v>
      </c>
      <c r="N106" s="9" t="str">
        <f>INDEX(key!$I$3:$I$5,C106)</f>
        <v>SFm</v>
      </c>
      <c r="O106" s="9" t="str">
        <f>INDEX(key!$F$9:$F$10,D106)</f>
        <v>New</v>
      </c>
      <c r="P106" s="9" t="str">
        <f>INDEX(key!$AT$3:$BI$3,E106)</f>
        <v>CZ01</v>
      </c>
      <c r="Q106" s="9" t="str">
        <f>INDEX('HVACwts Src'!$D$7:$I$7,F106)</f>
        <v>rNCEH</v>
      </c>
      <c r="R106" s="36">
        <f>IF(G106,INDEX('HVACwts Src'!$D$11:$U$164,(B106-1)*39+(D106-1)*19+E106,(C106-1)*6+F106),0)</f>
        <v>111.88200000000001</v>
      </c>
      <c r="T106" t="str">
        <f t="shared" si="8"/>
        <v>HV_PGESFmNewCZ01</v>
      </c>
      <c r="U106" t="str">
        <f t="shared" si="9"/>
        <v>rNCEH</v>
      </c>
      <c r="V106" s="36">
        <f t="shared" si="10"/>
        <v>111.88200000000001</v>
      </c>
    </row>
    <row r="107" spans="1:22" x14ac:dyDescent="0.25">
      <c r="A107" s="86">
        <f t="shared" si="11"/>
        <v>101</v>
      </c>
      <c r="B107">
        <v>1</v>
      </c>
      <c r="C107">
        <v>1</v>
      </c>
      <c r="D107">
        <v>2</v>
      </c>
      <c r="E107">
        <v>1</v>
      </c>
      <c r="F107">
        <v>5</v>
      </c>
      <c r="G107" t="b">
        <f>INDEX(key!$AT$4:$BI$7,B107,E107)</f>
        <v>1</v>
      </c>
      <c r="H107" t="str">
        <f t="shared" si="6"/>
        <v>HV_PGESFmNewCZ01rDXOH</v>
      </c>
      <c r="I107" s="9" t="s">
        <v>1799</v>
      </c>
      <c r="J107" t="str">
        <f t="shared" si="7"/>
        <v>HV_PGESFmNewCZ01</v>
      </c>
      <c r="K107" s="9" t="s">
        <v>1662</v>
      </c>
      <c r="L107" s="9" t="s">
        <v>45</v>
      </c>
      <c r="M107" s="9" t="str">
        <f>INDEX(key!$AS$4:$AS$7,B107)</f>
        <v>PGE</v>
      </c>
      <c r="N107" s="9" t="str">
        <f>INDEX(key!$I$3:$I$5,C107)</f>
        <v>SFm</v>
      </c>
      <c r="O107" s="9" t="str">
        <f>INDEX(key!$F$9:$F$10,D107)</f>
        <v>New</v>
      </c>
      <c r="P107" s="9" t="str">
        <f>INDEX(key!$AT$3:$BI$3,E107)</f>
        <v>CZ01</v>
      </c>
      <c r="Q107" s="9" t="str">
        <f>INDEX('HVACwts Src'!$D$7:$I$7,F107)</f>
        <v>rDXOH</v>
      </c>
      <c r="R107" s="36">
        <f>IF(G107,INDEX('HVACwts Src'!$D$11:$U$164,(B107-1)*39+(D107-1)*19+E107,(C107-1)*6+F107),0)</f>
        <v>0</v>
      </c>
      <c r="T107" t="str">
        <f t="shared" si="8"/>
        <v>HV_PGESFmNewCZ01</v>
      </c>
      <c r="U107" t="str">
        <f t="shared" si="9"/>
        <v>rDXOH</v>
      </c>
      <c r="V107" s="36">
        <f t="shared" si="10"/>
        <v>0</v>
      </c>
    </row>
    <row r="108" spans="1:22" x14ac:dyDescent="0.25">
      <c r="A108" s="86">
        <f t="shared" si="11"/>
        <v>102</v>
      </c>
      <c r="B108">
        <v>1</v>
      </c>
      <c r="C108">
        <v>1</v>
      </c>
      <c r="D108">
        <v>2</v>
      </c>
      <c r="E108">
        <v>1</v>
      </c>
      <c r="F108">
        <v>6</v>
      </c>
      <c r="G108" t="b">
        <f>INDEX(key!$AT$4:$BI$7,B108,E108)</f>
        <v>1</v>
      </c>
      <c r="H108" t="str">
        <f t="shared" si="6"/>
        <v>HV_PGESFmNewCZ01rNCOH</v>
      </c>
      <c r="I108" s="9" t="s">
        <v>1799</v>
      </c>
      <c r="J108" t="str">
        <f t="shared" si="7"/>
        <v>HV_PGESFmNewCZ01</v>
      </c>
      <c r="K108" s="9" t="s">
        <v>1662</v>
      </c>
      <c r="L108" s="9" t="s">
        <v>45</v>
      </c>
      <c r="M108" s="9" t="str">
        <f>INDEX(key!$AS$4:$AS$7,B108)</f>
        <v>PGE</v>
      </c>
      <c r="N108" s="9" t="str">
        <f>INDEX(key!$I$3:$I$5,C108)</f>
        <v>SFm</v>
      </c>
      <c r="O108" s="9" t="str">
        <f>INDEX(key!$F$9:$F$10,D108)</f>
        <v>New</v>
      </c>
      <c r="P108" s="9" t="str">
        <f>INDEX(key!$AT$3:$BI$3,E108)</f>
        <v>CZ01</v>
      </c>
      <c r="Q108" s="9" t="str">
        <f>INDEX('HVACwts Src'!$D$7:$I$7,F108)</f>
        <v>rNCOH</v>
      </c>
      <c r="R108" s="36">
        <f>IF(G108,INDEX('HVACwts Src'!$D$11:$U$164,(B108-1)*39+(D108-1)*19+E108,(C108-1)*6+F108),0)</f>
        <v>156.63480000000001</v>
      </c>
      <c r="T108" t="str">
        <f t="shared" si="8"/>
        <v>HV_PGESFmNewCZ01</v>
      </c>
      <c r="U108" t="str">
        <f t="shared" si="9"/>
        <v>rNCOH</v>
      </c>
      <c r="V108" s="36">
        <f t="shared" si="10"/>
        <v>156.63480000000001</v>
      </c>
    </row>
    <row r="109" spans="1:22" x14ac:dyDescent="0.25">
      <c r="A109" s="86">
        <f t="shared" si="11"/>
        <v>103</v>
      </c>
      <c r="B109">
        <v>1</v>
      </c>
      <c r="C109">
        <v>1</v>
      </c>
      <c r="D109">
        <v>2</v>
      </c>
      <c r="E109">
        <v>2</v>
      </c>
      <c r="F109">
        <v>1</v>
      </c>
      <c r="G109" t="b">
        <f>INDEX(key!$AT$4:$BI$7,B109,E109)</f>
        <v>1</v>
      </c>
      <c r="H109" t="str">
        <f t="shared" si="6"/>
        <v>HV_PGESFmNewCZ02rDXGF</v>
      </c>
      <c r="I109" s="9" t="s">
        <v>1799</v>
      </c>
      <c r="J109" t="str">
        <f t="shared" si="7"/>
        <v>HV_PGESFmNewCZ02</v>
      </c>
      <c r="K109" s="9" t="s">
        <v>1662</v>
      </c>
      <c r="L109" s="9" t="s">
        <v>45</v>
      </c>
      <c r="M109" s="9" t="str">
        <f>INDEX(key!$AS$4:$AS$7,B109)</f>
        <v>PGE</v>
      </c>
      <c r="N109" s="9" t="str">
        <f>INDEX(key!$I$3:$I$5,C109)</f>
        <v>SFm</v>
      </c>
      <c r="O109" s="9" t="str">
        <f>INDEX(key!$F$9:$F$10,D109)</f>
        <v>New</v>
      </c>
      <c r="P109" s="9" t="str">
        <f>INDEX(key!$AT$3:$BI$3,E109)</f>
        <v>CZ02</v>
      </c>
      <c r="Q109" s="9" t="str">
        <f>INDEX('HVACwts Src'!$D$7:$I$7,F109)</f>
        <v>rDXGF</v>
      </c>
      <c r="R109" s="36">
        <f>IF(G109,INDEX('HVACwts Src'!$D$11:$U$164,(B109-1)*39+(D109-1)*19+E109,(C109-1)*6+F109),0)</f>
        <v>1756.1471999999999</v>
      </c>
      <c r="T109" t="str">
        <f t="shared" si="8"/>
        <v>HV_PGESFmNewCZ02</v>
      </c>
      <c r="U109" t="str">
        <f t="shared" si="9"/>
        <v>rDXGF</v>
      </c>
      <c r="V109" s="36">
        <f t="shared" si="10"/>
        <v>1756.1471999999999</v>
      </c>
    </row>
    <row r="110" spans="1:22" x14ac:dyDescent="0.25">
      <c r="A110" s="86">
        <f t="shared" si="11"/>
        <v>104</v>
      </c>
      <c r="B110">
        <v>1</v>
      </c>
      <c r="C110">
        <v>1</v>
      </c>
      <c r="D110">
        <v>2</v>
      </c>
      <c r="E110">
        <v>2</v>
      </c>
      <c r="F110">
        <v>2</v>
      </c>
      <c r="G110" t="b">
        <f>INDEX(key!$AT$4:$BI$7,B110,E110)</f>
        <v>1</v>
      </c>
      <c r="H110" t="str">
        <f t="shared" si="6"/>
        <v>HV_PGESFmNewCZ02rNCGF</v>
      </c>
      <c r="I110" s="9" t="s">
        <v>1799</v>
      </c>
      <c r="J110" t="str">
        <f t="shared" si="7"/>
        <v>HV_PGESFmNewCZ02</v>
      </c>
      <c r="K110" s="9" t="s">
        <v>1662</v>
      </c>
      <c r="L110" s="9" t="s">
        <v>45</v>
      </c>
      <c r="M110" s="9" t="str">
        <f>INDEX(key!$AS$4:$AS$7,B110)</f>
        <v>PGE</v>
      </c>
      <c r="N110" s="9" t="str">
        <f>INDEX(key!$I$3:$I$5,C110)</f>
        <v>SFm</v>
      </c>
      <c r="O110" s="9" t="str">
        <f>INDEX(key!$F$9:$F$10,D110)</f>
        <v>New</v>
      </c>
      <c r="P110" s="9" t="str">
        <f>INDEX(key!$AT$3:$BI$3,E110)</f>
        <v>CZ02</v>
      </c>
      <c r="Q110" s="9" t="str">
        <f>INDEX('HVACwts Src'!$D$7:$I$7,F110)</f>
        <v>rNCGF</v>
      </c>
      <c r="R110" s="36">
        <f>IF(G110,INDEX('HVACwts Src'!$D$11:$U$164,(B110-1)*39+(D110-1)*19+E110,(C110-1)*6+F110),0)</f>
        <v>164.06460000000001</v>
      </c>
      <c r="T110" t="str">
        <f t="shared" si="8"/>
        <v>HV_PGESFmNewCZ02</v>
      </c>
      <c r="U110" t="str">
        <f t="shared" si="9"/>
        <v>rNCGF</v>
      </c>
      <c r="V110" s="36">
        <f t="shared" si="10"/>
        <v>164.06460000000001</v>
      </c>
    </row>
    <row r="111" spans="1:22" x14ac:dyDescent="0.25">
      <c r="A111" s="86">
        <f t="shared" si="11"/>
        <v>105</v>
      </c>
      <c r="B111">
        <v>1</v>
      </c>
      <c r="C111">
        <v>1</v>
      </c>
      <c r="D111">
        <v>2</v>
      </c>
      <c r="E111">
        <v>2</v>
      </c>
      <c r="F111">
        <v>3</v>
      </c>
      <c r="G111" t="b">
        <f>INDEX(key!$AT$4:$BI$7,B111,E111)</f>
        <v>1</v>
      </c>
      <c r="H111" t="str">
        <f t="shared" si="6"/>
        <v>HV_PGESFmNewCZ02rDXHP</v>
      </c>
      <c r="I111" s="9" t="s">
        <v>1799</v>
      </c>
      <c r="J111" t="str">
        <f t="shared" si="7"/>
        <v>HV_PGESFmNewCZ02</v>
      </c>
      <c r="K111" s="9" t="s">
        <v>1662</v>
      </c>
      <c r="L111" s="9" t="s">
        <v>45</v>
      </c>
      <c r="M111" s="9" t="str">
        <f>INDEX(key!$AS$4:$AS$7,B111)</f>
        <v>PGE</v>
      </c>
      <c r="N111" s="9" t="str">
        <f>INDEX(key!$I$3:$I$5,C111)</f>
        <v>SFm</v>
      </c>
      <c r="O111" s="9" t="str">
        <f>INDEX(key!$F$9:$F$10,D111)</f>
        <v>New</v>
      </c>
      <c r="P111" s="9" t="str">
        <f>INDEX(key!$AT$3:$BI$3,E111)</f>
        <v>CZ02</v>
      </c>
      <c r="Q111" s="9" t="str">
        <f>INDEX('HVACwts Src'!$D$7:$I$7,F111)</f>
        <v>rDXHP</v>
      </c>
      <c r="R111" s="36">
        <f>IF(G111,INDEX('HVACwts Src'!$D$11:$U$164,(B111-1)*39+(D111-1)*19+E111,(C111-1)*6+F111),0)</f>
        <v>100.928</v>
      </c>
      <c r="T111" t="str">
        <f t="shared" si="8"/>
        <v>HV_PGESFmNewCZ02</v>
      </c>
      <c r="U111" t="str">
        <f t="shared" si="9"/>
        <v>rDXHP</v>
      </c>
      <c r="V111" s="36">
        <f t="shared" si="10"/>
        <v>100.928</v>
      </c>
    </row>
    <row r="112" spans="1:22" x14ac:dyDescent="0.25">
      <c r="A112" s="86">
        <f t="shared" si="11"/>
        <v>106</v>
      </c>
      <c r="B112">
        <v>1</v>
      </c>
      <c r="C112">
        <v>1</v>
      </c>
      <c r="D112">
        <v>2</v>
      </c>
      <c r="E112">
        <v>2</v>
      </c>
      <c r="F112">
        <v>4</v>
      </c>
      <c r="G112" t="b">
        <f>INDEX(key!$AT$4:$BI$7,B112,E112)</f>
        <v>1</v>
      </c>
      <c r="H112" t="str">
        <f t="shared" si="6"/>
        <v>HV_PGESFmNewCZ02rNCEH</v>
      </c>
      <c r="I112" s="9" t="s">
        <v>1799</v>
      </c>
      <c r="J112" t="str">
        <f t="shared" si="7"/>
        <v>HV_PGESFmNewCZ02</v>
      </c>
      <c r="K112" s="9" t="s">
        <v>1662</v>
      </c>
      <c r="L112" s="9" t="s">
        <v>45</v>
      </c>
      <c r="M112" s="9" t="str">
        <f>INDEX(key!$AS$4:$AS$7,B112)</f>
        <v>PGE</v>
      </c>
      <c r="N112" s="9" t="str">
        <f>INDEX(key!$I$3:$I$5,C112)</f>
        <v>SFm</v>
      </c>
      <c r="O112" s="9" t="str">
        <f>INDEX(key!$F$9:$F$10,D112)</f>
        <v>New</v>
      </c>
      <c r="P112" s="9" t="str">
        <f>INDEX(key!$AT$3:$BI$3,E112)</f>
        <v>CZ02</v>
      </c>
      <c r="Q112" s="9" t="str">
        <f>INDEX('HVACwts Src'!$D$7:$I$7,F112)</f>
        <v>rNCEH</v>
      </c>
      <c r="R112" s="36">
        <f>IF(G112,INDEX('HVACwts Src'!$D$11:$U$164,(B112-1)*39+(D112-1)*19+E112,(C112-1)*6+F112),0)</f>
        <v>9.4290000000000003</v>
      </c>
      <c r="T112" t="str">
        <f t="shared" si="8"/>
        <v>HV_PGESFmNewCZ02</v>
      </c>
      <c r="U112" t="str">
        <f t="shared" si="9"/>
        <v>rNCEH</v>
      </c>
      <c r="V112" s="36">
        <f t="shared" si="10"/>
        <v>9.4290000000000003</v>
      </c>
    </row>
    <row r="113" spans="1:22" x14ac:dyDescent="0.25">
      <c r="A113" s="86">
        <f t="shared" si="11"/>
        <v>107</v>
      </c>
      <c r="B113">
        <v>1</v>
      </c>
      <c r="C113">
        <v>1</v>
      </c>
      <c r="D113">
        <v>2</v>
      </c>
      <c r="E113">
        <v>2</v>
      </c>
      <c r="F113">
        <v>5</v>
      </c>
      <c r="G113" t="b">
        <f>INDEX(key!$AT$4:$BI$7,B113,E113)</f>
        <v>1</v>
      </c>
      <c r="H113" t="str">
        <f t="shared" si="6"/>
        <v>HV_PGESFmNewCZ02rDXOH</v>
      </c>
      <c r="I113" s="9" t="s">
        <v>1799</v>
      </c>
      <c r="J113" t="str">
        <f t="shared" si="7"/>
        <v>HV_PGESFmNewCZ02</v>
      </c>
      <c r="K113" s="9" t="s">
        <v>1662</v>
      </c>
      <c r="L113" s="9" t="s">
        <v>45</v>
      </c>
      <c r="M113" s="9" t="str">
        <f>INDEX(key!$AS$4:$AS$7,B113)</f>
        <v>PGE</v>
      </c>
      <c r="N113" s="9" t="str">
        <f>INDEX(key!$I$3:$I$5,C113)</f>
        <v>SFm</v>
      </c>
      <c r="O113" s="9" t="str">
        <f>INDEX(key!$F$9:$F$10,D113)</f>
        <v>New</v>
      </c>
      <c r="P113" s="9" t="str">
        <f>INDEX(key!$AT$3:$BI$3,E113)</f>
        <v>CZ02</v>
      </c>
      <c r="Q113" s="9" t="str">
        <f>INDEX('HVACwts Src'!$D$7:$I$7,F113)</f>
        <v>rDXOH</v>
      </c>
      <c r="R113" s="36">
        <f>IF(G113,INDEX('HVACwts Src'!$D$11:$U$164,(B113-1)*39+(D113-1)*19+E113,(C113-1)*6+F113),0)</f>
        <v>141.29920000000001</v>
      </c>
      <c r="T113" t="str">
        <f t="shared" si="8"/>
        <v>HV_PGESFmNewCZ02</v>
      </c>
      <c r="U113" t="str">
        <f t="shared" si="9"/>
        <v>rDXOH</v>
      </c>
      <c r="V113" s="36">
        <f t="shared" si="10"/>
        <v>141.29920000000001</v>
      </c>
    </row>
    <row r="114" spans="1:22" x14ac:dyDescent="0.25">
      <c r="A114" s="86">
        <f t="shared" si="11"/>
        <v>108</v>
      </c>
      <c r="B114">
        <v>1</v>
      </c>
      <c r="C114">
        <v>1</v>
      </c>
      <c r="D114">
        <v>2</v>
      </c>
      <c r="E114">
        <v>2</v>
      </c>
      <c r="F114">
        <v>6</v>
      </c>
      <c r="G114" t="b">
        <f>INDEX(key!$AT$4:$BI$7,B114,E114)</f>
        <v>1</v>
      </c>
      <c r="H114" t="str">
        <f t="shared" si="6"/>
        <v>HV_PGESFmNewCZ02rNCOH</v>
      </c>
      <c r="I114" s="9" t="s">
        <v>1799</v>
      </c>
      <c r="J114" t="str">
        <f t="shared" si="7"/>
        <v>HV_PGESFmNewCZ02</v>
      </c>
      <c r="K114" s="9" t="s">
        <v>1662</v>
      </c>
      <c r="L114" s="9" t="s">
        <v>45</v>
      </c>
      <c r="M114" s="9" t="str">
        <f>INDEX(key!$AS$4:$AS$7,B114)</f>
        <v>PGE</v>
      </c>
      <c r="N114" s="9" t="str">
        <f>INDEX(key!$I$3:$I$5,C114)</f>
        <v>SFm</v>
      </c>
      <c r="O114" s="9" t="str">
        <f>INDEX(key!$F$9:$F$10,D114)</f>
        <v>New</v>
      </c>
      <c r="P114" s="9" t="str">
        <f>INDEX(key!$AT$3:$BI$3,E114)</f>
        <v>CZ02</v>
      </c>
      <c r="Q114" s="9" t="str">
        <f>INDEX('HVACwts Src'!$D$7:$I$7,F114)</f>
        <v>rNCOH</v>
      </c>
      <c r="R114" s="36">
        <f>IF(G114,INDEX('HVACwts Src'!$D$11:$U$164,(B114-1)*39+(D114-1)*19+E114,(C114-1)*6+F114),0)</f>
        <v>13.200600000000001</v>
      </c>
      <c r="T114" t="str">
        <f t="shared" si="8"/>
        <v>HV_PGESFmNewCZ02</v>
      </c>
      <c r="U114" t="str">
        <f t="shared" si="9"/>
        <v>rNCOH</v>
      </c>
      <c r="V114" s="36">
        <f t="shared" si="10"/>
        <v>13.200600000000001</v>
      </c>
    </row>
    <row r="115" spans="1:22" x14ac:dyDescent="0.25">
      <c r="A115" s="86">
        <f t="shared" si="11"/>
        <v>109</v>
      </c>
      <c r="B115">
        <v>1</v>
      </c>
      <c r="C115">
        <v>1</v>
      </c>
      <c r="D115">
        <v>2</v>
      </c>
      <c r="E115">
        <v>3</v>
      </c>
      <c r="F115">
        <v>1</v>
      </c>
      <c r="G115" t="b">
        <f>INDEX(key!$AT$4:$BI$7,B115,E115)</f>
        <v>1</v>
      </c>
      <c r="H115" t="str">
        <f t="shared" si="6"/>
        <v>HV_PGESFmNewCZ03rDXGF</v>
      </c>
      <c r="I115" s="9" t="s">
        <v>1799</v>
      </c>
      <c r="J115" t="str">
        <f t="shared" si="7"/>
        <v>HV_PGESFmNewCZ03</v>
      </c>
      <c r="K115" s="9" t="s">
        <v>1662</v>
      </c>
      <c r="L115" s="9" t="s">
        <v>45</v>
      </c>
      <c r="M115" s="9" t="str">
        <f>INDEX(key!$AS$4:$AS$7,B115)</f>
        <v>PGE</v>
      </c>
      <c r="N115" s="9" t="str">
        <f>INDEX(key!$I$3:$I$5,C115)</f>
        <v>SFm</v>
      </c>
      <c r="O115" s="9" t="str">
        <f>INDEX(key!$F$9:$F$10,D115)</f>
        <v>New</v>
      </c>
      <c r="P115" s="9" t="str">
        <f>INDEX(key!$AT$3:$BI$3,E115)</f>
        <v>CZ03</v>
      </c>
      <c r="Q115" s="9" t="str">
        <f>INDEX('HVACwts Src'!$D$7:$I$7,F115)</f>
        <v>rDXGF</v>
      </c>
      <c r="R115" s="36">
        <f>IF(G115,INDEX('HVACwts Src'!$D$11:$U$164,(B115-1)*39+(D115-1)*19+E115,(C115-1)*6+F115),0)</f>
        <v>1346.6381999999999</v>
      </c>
      <c r="T115" t="str">
        <f t="shared" si="8"/>
        <v>HV_PGESFmNewCZ03</v>
      </c>
      <c r="U115" t="str">
        <f t="shared" si="9"/>
        <v>rDXGF</v>
      </c>
      <c r="V115" s="36">
        <f t="shared" si="10"/>
        <v>1346.6381999999999</v>
      </c>
    </row>
    <row r="116" spans="1:22" x14ac:dyDescent="0.25">
      <c r="A116" s="86">
        <f t="shared" si="11"/>
        <v>110</v>
      </c>
      <c r="B116">
        <v>1</v>
      </c>
      <c r="C116">
        <v>1</v>
      </c>
      <c r="D116">
        <v>2</v>
      </c>
      <c r="E116">
        <v>3</v>
      </c>
      <c r="F116">
        <v>2</v>
      </c>
      <c r="G116" t="b">
        <f>INDEX(key!$AT$4:$BI$7,B116,E116)</f>
        <v>1</v>
      </c>
      <c r="H116" t="str">
        <f t="shared" si="6"/>
        <v>HV_PGESFmNewCZ03rNCGF</v>
      </c>
      <c r="I116" s="9" t="s">
        <v>1799</v>
      </c>
      <c r="J116" t="str">
        <f t="shared" si="7"/>
        <v>HV_PGESFmNewCZ03</v>
      </c>
      <c r="K116" s="9" t="s">
        <v>1662</v>
      </c>
      <c r="L116" s="9" t="s">
        <v>45</v>
      </c>
      <c r="M116" s="9" t="str">
        <f>INDEX(key!$AS$4:$AS$7,B116)</f>
        <v>PGE</v>
      </c>
      <c r="N116" s="9" t="str">
        <f>INDEX(key!$I$3:$I$5,C116)</f>
        <v>SFm</v>
      </c>
      <c r="O116" s="9" t="str">
        <f>INDEX(key!$F$9:$F$10,D116)</f>
        <v>New</v>
      </c>
      <c r="P116" s="9" t="str">
        <f>INDEX(key!$AT$3:$BI$3,E116)</f>
        <v>CZ03</v>
      </c>
      <c r="Q116" s="9" t="str">
        <f>INDEX('HVACwts Src'!$D$7:$I$7,F116)</f>
        <v>rNCGF</v>
      </c>
      <c r="R116" s="36">
        <f>IF(G116,INDEX('HVACwts Src'!$D$11:$U$164,(B116-1)*39+(D116-1)*19+E116,(C116-1)*6+F116),0)</f>
        <v>4471.9391999999998</v>
      </c>
      <c r="T116" t="str">
        <f t="shared" si="8"/>
        <v>HV_PGESFmNewCZ03</v>
      </c>
      <c r="U116" t="str">
        <f t="shared" si="9"/>
        <v>rNCGF</v>
      </c>
      <c r="V116" s="36">
        <f t="shared" si="10"/>
        <v>4471.9391999999998</v>
      </c>
    </row>
    <row r="117" spans="1:22" x14ac:dyDescent="0.25">
      <c r="A117" s="86">
        <f t="shared" si="11"/>
        <v>111</v>
      </c>
      <c r="B117">
        <v>1</v>
      </c>
      <c r="C117">
        <v>1</v>
      </c>
      <c r="D117">
        <v>2</v>
      </c>
      <c r="E117">
        <v>3</v>
      </c>
      <c r="F117">
        <v>3</v>
      </c>
      <c r="G117" t="b">
        <f>INDEX(key!$AT$4:$BI$7,B117,E117)</f>
        <v>1</v>
      </c>
      <c r="H117" t="str">
        <f t="shared" si="6"/>
        <v>HV_PGESFmNewCZ03rDXHP</v>
      </c>
      <c r="I117" s="9" t="s">
        <v>1799</v>
      </c>
      <c r="J117" t="str">
        <f t="shared" si="7"/>
        <v>HV_PGESFmNewCZ03</v>
      </c>
      <c r="K117" s="9" t="s">
        <v>1662</v>
      </c>
      <c r="L117" s="9" t="s">
        <v>45</v>
      </c>
      <c r="M117" s="9" t="str">
        <f>INDEX(key!$AS$4:$AS$7,B117)</f>
        <v>PGE</v>
      </c>
      <c r="N117" s="9" t="str">
        <f>INDEX(key!$I$3:$I$5,C117)</f>
        <v>SFm</v>
      </c>
      <c r="O117" s="9" t="str">
        <f>INDEX(key!$F$9:$F$10,D117)</f>
        <v>New</v>
      </c>
      <c r="P117" s="9" t="str">
        <f>INDEX(key!$AT$3:$BI$3,E117)</f>
        <v>CZ03</v>
      </c>
      <c r="Q117" s="9" t="str">
        <f>INDEX('HVACwts Src'!$D$7:$I$7,F117)</f>
        <v>rDXHP</v>
      </c>
      <c r="R117" s="36">
        <f>IF(G117,INDEX('HVACwts Src'!$D$11:$U$164,(B117-1)*39+(D117-1)*19+E117,(C117-1)*6+F117),0)</f>
        <v>77.393000000000001</v>
      </c>
      <c r="T117" t="str">
        <f t="shared" si="8"/>
        <v>HV_PGESFmNewCZ03</v>
      </c>
      <c r="U117" t="str">
        <f t="shared" si="9"/>
        <v>rDXHP</v>
      </c>
      <c r="V117" s="36">
        <f t="shared" si="10"/>
        <v>77.393000000000001</v>
      </c>
    </row>
    <row r="118" spans="1:22" x14ac:dyDescent="0.25">
      <c r="A118" s="86">
        <f t="shared" si="11"/>
        <v>112</v>
      </c>
      <c r="B118">
        <v>1</v>
      </c>
      <c r="C118">
        <v>1</v>
      </c>
      <c r="D118">
        <v>2</v>
      </c>
      <c r="E118">
        <v>3</v>
      </c>
      <c r="F118">
        <v>4</v>
      </c>
      <c r="G118" t="b">
        <f>INDEX(key!$AT$4:$BI$7,B118,E118)</f>
        <v>1</v>
      </c>
      <c r="H118" t="str">
        <f t="shared" si="6"/>
        <v>HV_PGESFmNewCZ03rNCEH</v>
      </c>
      <c r="I118" s="9" t="s">
        <v>1799</v>
      </c>
      <c r="J118" t="str">
        <f t="shared" si="7"/>
        <v>HV_PGESFmNewCZ03</v>
      </c>
      <c r="K118" s="9" t="s">
        <v>1662</v>
      </c>
      <c r="L118" s="9" t="s">
        <v>45</v>
      </c>
      <c r="M118" s="9" t="str">
        <f>INDEX(key!$AS$4:$AS$7,B118)</f>
        <v>PGE</v>
      </c>
      <c r="N118" s="9" t="str">
        <f>INDEX(key!$I$3:$I$5,C118)</f>
        <v>SFm</v>
      </c>
      <c r="O118" s="9" t="str">
        <f>INDEX(key!$F$9:$F$10,D118)</f>
        <v>New</v>
      </c>
      <c r="P118" s="9" t="str">
        <f>INDEX(key!$AT$3:$BI$3,E118)</f>
        <v>CZ03</v>
      </c>
      <c r="Q118" s="9" t="str">
        <f>INDEX('HVACwts Src'!$D$7:$I$7,F118)</f>
        <v>rNCEH</v>
      </c>
      <c r="R118" s="36">
        <f>IF(G118,INDEX('HVACwts Src'!$D$11:$U$164,(B118-1)*39+(D118-1)*19+E118,(C118-1)*6+F118),0)</f>
        <v>257.00799999999998</v>
      </c>
      <c r="T118" t="str">
        <f t="shared" si="8"/>
        <v>HV_PGESFmNewCZ03</v>
      </c>
      <c r="U118" t="str">
        <f t="shared" si="9"/>
        <v>rNCEH</v>
      </c>
      <c r="V118" s="36">
        <f t="shared" si="10"/>
        <v>257.00799999999998</v>
      </c>
    </row>
    <row r="119" spans="1:22" x14ac:dyDescent="0.25">
      <c r="A119" s="86">
        <f t="shared" si="11"/>
        <v>113</v>
      </c>
      <c r="B119">
        <v>1</v>
      </c>
      <c r="C119">
        <v>1</v>
      </c>
      <c r="D119">
        <v>2</v>
      </c>
      <c r="E119">
        <v>3</v>
      </c>
      <c r="F119">
        <v>5</v>
      </c>
      <c r="G119" t="b">
        <f>INDEX(key!$AT$4:$BI$7,B119,E119)</f>
        <v>1</v>
      </c>
      <c r="H119" t="str">
        <f t="shared" si="6"/>
        <v>HV_PGESFmNewCZ03rDXOH</v>
      </c>
      <c r="I119" s="9" t="s">
        <v>1799</v>
      </c>
      <c r="J119" t="str">
        <f t="shared" si="7"/>
        <v>HV_PGESFmNewCZ03</v>
      </c>
      <c r="K119" s="9" t="s">
        <v>1662</v>
      </c>
      <c r="L119" s="9" t="s">
        <v>45</v>
      </c>
      <c r="M119" s="9" t="str">
        <f>INDEX(key!$AS$4:$AS$7,B119)</f>
        <v>PGE</v>
      </c>
      <c r="N119" s="9" t="str">
        <f>INDEX(key!$I$3:$I$5,C119)</f>
        <v>SFm</v>
      </c>
      <c r="O119" s="9" t="str">
        <f>INDEX(key!$F$9:$F$10,D119)</f>
        <v>New</v>
      </c>
      <c r="P119" s="9" t="str">
        <f>INDEX(key!$AT$3:$BI$3,E119)</f>
        <v>CZ03</v>
      </c>
      <c r="Q119" s="9" t="str">
        <f>INDEX('HVACwts Src'!$D$7:$I$7,F119)</f>
        <v>rDXOH</v>
      </c>
      <c r="R119" s="36">
        <f>IF(G119,INDEX('HVACwts Src'!$D$11:$U$164,(B119-1)*39+(D119-1)*19+E119,(C119-1)*6+F119),0)</f>
        <v>108.3502</v>
      </c>
      <c r="T119" t="str">
        <f t="shared" si="8"/>
        <v>HV_PGESFmNewCZ03</v>
      </c>
      <c r="U119" t="str">
        <f t="shared" si="9"/>
        <v>rDXOH</v>
      </c>
      <c r="V119" s="36">
        <f t="shared" si="10"/>
        <v>108.3502</v>
      </c>
    </row>
    <row r="120" spans="1:22" x14ac:dyDescent="0.25">
      <c r="A120" s="86">
        <f t="shared" si="11"/>
        <v>114</v>
      </c>
      <c r="B120">
        <v>1</v>
      </c>
      <c r="C120">
        <v>1</v>
      </c>
      <c r="D120">
        <v>2</v>
      </c>
      <c r="E120">
        <v>3</v>
      </c>
      <c r="F120">
        <v>6</v>
      </c>
      <c r="G120" t="b">
        <f>INDEX(key!$AT$4:$BI$7,B120,E120)</f>
        <v>1</v>
      </c>
      <c r="H120" t="str">
        <f t="shared" si="6"/>
        <v>HV_PGESFmNewCZ03rNCOH</v>
      </c>
      <c r="I120" s="9" t="s">
        <v>1799</v>
      </c>
      <c r="J120" t="str">
        <f t="shared" si="7"/>
        <v>HV_PGESFmNewCZ03</v>
      </c>
      <c r="K120" s="9" t="s">
        <v>1662</v>
      </c>
      <c r="L120" s="9" t="s">
        <v>45</v>
      </c>
      <c r="M120" s="9" t="str">
        <f>INDEX(key!$AS$4:$AS$7,B120)</f>
        <v>PGE</v>
      </c>
      <c r="N120" s="9" t="str">
        <f>INDEX(key!$I$3:$I$5,C120)</f>
        <v>SFm</v>
      </c>
      <c r="O120" s="9" t="str">
        <f>INDEX(key!$F$9:$F$10,D120)</f>
        <v>New</v>
      </c>
      <c r="P120" s="9" t="str">
        <f>INDEX(key!$AT$3:$BI$3,E120)</f>
        <v>CZ03</v>
      </c>
      <c r="Q120" s="9" t="str">
        <f>INDEX('HVACwts Src'!$D$7:$I$7,F120)</f>
        <v>rNCOH</v>
      </c>
      <c r="R120" s="36">
        <f>IF(G120,INDEX('HVACwts Src'!$D$11:$U$164,(B120-1)*39+(D120-1)*19+E120,(C120-1)*6+F120),0)</f>
        <v>359.81120000000004</v>
      </c>
      <c r="T120" t="str">
        <f t="shared" si="8"/>
        <v>HV_PGESFmNewCZ03</v>
      </c>
      <c r="U120" t="str">
        <f t="shared" si="9"/>
        <v>rNCOH</v>
      </c>
      <c r="V120" s="36">
        <f t="shared" si="10"/>
        <v>359.81120000000004</v>
      </c>
    </row>
    <row r="121" spans="1:22" x14ac:dyDescent="0.25">
      <c r="A121" s="86">
        <f t="shared" si="11"/>
        <v>115</v>
      </c>
      <c r="B121">
        <v>1</v>
      </c>
      <c r="C121">
        <v>1</v>
      </c>
      <c r="D121">
        <v>2</v>
      </c>
      <c r="E121">
        <v>4</v>
      </c>
      <c r="F121">
        <v>1</v>
      </c>
      <c r="G121" t="b">
        <f>INDEX(key!$AT$4:$BI$7,B121,E121)</f>
        <v>1</v>
      </c>
      <c r="H121" t="str">
        <f t="shared" si="6"/>
        <v>HV_PGESFmNewCZ04rDXGF</v>
      </c>
      <c r="I121" s="9" t="s">
        <v>1799</v>
      </c>
      <c r="J121" t="str">
        <f t="shared" si="7"/>
        <v>HV_PGESFmNewCZ04</v>
      </c>
      <c r="K121" s="9" t="s">
        <v>1662</v>
      </c>
      <c r="L121" s="9" t="s">
        <v>45</v>
      </c>
      <c r="M121" s="9" t="str">
        <f>INDEX(key!$AS$4:$AS$7,B121)</f>
        <v>PGE</v>
      </c>
      <c r="N121" s="9" t="str">
        <f>INDEX(key!$I$3:$I$5,C121)</f>
        <v>SFm</v>
      </c>
      <c r="O121" s="9" t="str">
        <f>INDEX(key!$F$9:$F$10,D121)</f>
        <v>New</v>
      </c>
      <c r="P121" s="9" t="str">
        <f>INDEX(key!$AT$3:$BI$3,E121)</f>
        <v>CZ04</v>
      </c>
      <c r="Q121" s="9" t="str">
        <f>INDEX('HVACwts Src'!$D$7:$I$7,F121)</f>
        <v>rDXGF</v>
      </c>
      <c r="R121" s="36">
        <f>IF(G121,INDEX('HVACwts Src'!$D$11:$U$164,(B121-1)*39+(D121-1)*19+E121,(C121-1)*6+F121),0)</f>
        <v>5143.3703999999998</v>
      </c>
      <c r="T121" t="str">
        <f t="shared" si="8"/>
        <v>HV_PGESFmNewCZ04</v>
      </c>
      <c r="U121" t="str">
        <f t="shared" si="9"/>
        <v>rDXGF</v>
      </c>
      <c r="V121" s="36">
        <f t="shared" si="10"/>
        <v>5143.3703999999998</v>
      </c>
    </row>
    <row r="122" spans="1:22" x14ac:dyDescent="0.25">
      <c r="A122" s="86">
        <f t="shared" si="11"/>
        <v>116</v>
      </c>
      <c r="B122">
        <v>1</v>
      </c>
      <c r="C122">
        <v>1</v>
      </c>
      <c r="D122">
        <v>2</v>
      </c>
      <c r="E122">
        <v>4</v>
      </c>
      <c r="F122">
        <v>2</v>
      </c>
      <c r="G122" t="b">
        <f>INDEX(key!$AT$4:$BI$7,B122,E122)</f>
        <v>1</v>
      </c>
      <c r="H122" t="str">
        <f t="shared" si="6"/>
        <v>HV_PGESFmNewCZ04rNCGF</v>
      </c>
      <c r="I122" s="9" t="s">
        <v>1799</v>
      </c>
      <c r="J122" t="str">
        <f t="shared" si="7"/>
        <v>HV_PGESFmNewCZ04</v>
      </c>
      <c r="K122" s="9" t="s">
        <v>1662</v>
      </c>
      <c r="L122" s="9" t="s">
        <v>45</v>
      </c>
      <c r="M122" s="9" t="str">
        <f>INDEX(key!$AS$4:$AS$7,B122)</f>
        <v>PGE</v>
      </c>
      <c r="N122" s="9" t="str">
        <f>INDEX(key!$I$3:$I$5,C122)</f>
        <v>SFm</v>
      </c>
      <c r="O122" s="9" t="str">
        <f>INDEX(key!$F$9:$F$10,D122)</f>
        <v>New</v>
      </c>
      <c r="P122" s="9" t="str">
        <f>INDEX(key!$AT$3:$BI$3,E122)</f>
        <v>CZ04</v>
      </c>
      <c r="Q122" s="9" t="str">
        <f>INDEX('HVACwts Src'!$D$7:$I$7,F122)</f>
        <v>rNCGF</v>
      </c>
      <c r="R122" s="36">
        <f>IF(G122,INDEX('HVACwts Src'!$D$11:$U$164,(B122-1)*39+(D122-1)*19+E122,(C122-1)*6+F122),0)</f>
        <v>166.5702</v>
      </c>
      <c r="T122" t="str">
        <f t="shared" si="8"/>
        <v>HV_PGESFmNewCZ04</v>
      </c>
      <c r="U122" t="str">
        <f t="shared" si="9"/>
        <v>rNCGF</v>
      </c>
      <c r="V122" s="36">
        <f t="shared" si="10"/>
        <v>166.5702</v>
      </c>
    </row>
    <row r="123" spans="1:22" x14ac:dyDescent="0.25">
      <c r="A123" s="86">
        <f t="shared" si="11"/>
        <v>117</v>
      </c>
      <c r="B123">
        <v>1</v>
      </c>
      <c r="C123">
        <v>1</v>
      </c>
      <c r="D123">
        <v>2</v>
      </c>
      <c r="E123">
        <v>4</v>
      </c>
      <c r="F123">
        <v>3</v>
      </c>
      <c r="G123" t="b">
        <f>INDEX(key!$AT$4:$BI$7,B123,E123)</f>
        <v>1</v>
      </c>
      <c r="H123" t="str">
        <f t="shared" si="6"/>
        <v>HV_PGESFmNewCZ04rDXHP</v>
      </c>
      <c r="I123" s="9" t="s">
        <v>1799</v>
      </c>
      <c r="J123" t="str">
        <f t="shared" si="7"/>
        <v>HV_PGESFmNewCZ04</v>
      </c>
      <c r="K123" s="9" t="s">
        <v>1662</v>
      </c>
      <c r="L123" s="9" t="s">
        <v>45</v>
      </c>
      <c r="M123" s="9" t="str">
        <f>INDEX(key!$AS$4:$AS$7,B123)</f>
        <v>PGE</v>
      </c>
      <c r="N123" s="9" t="str">
        <f>INDEX(key!$I$3:$I$5,C123)</f>
        <v>SFm</v>
      </c>
      <c r="O123" s="9" t="str">
        <f>INDEX(key!$F$9:$F$10,D123)</f>
        <v>New</v>
      </c>
      <c r="P123" s="9" t="str">
        <f>INDEX(key!$AT$3:$BI$3,E123)</f>
        <v>CZ04</v>
      </c>
      <c r="Q123" s="9" t="str">
        <f>INDEX('HVACwts Src'!$D$7:$I$7,F123)</f>
        <v>rDXHP</v>
      </c>
      <c r="R123" s="36">
        <f>IF(G123,INDEX('HVACwts Src'!$D$11:$U$164,(B123-1)*39+(D123-1)*19+E123,(C123-1)*6+F123),0)</f>
        <v>295.596</v>
      </c>
      <c r="T123" t="str">
        <f t="shared" si="8"/>
        <v>HV_PGESFmNewCZ04</v>
      </c>
      <c r="U123" t="str">
        <f t="shared" si="9"/>
        <v>rDXHP</v>
      </c>
      <c r="V123" s="36">
        <f t="shared" si="10"/>
        <v>295.596</v>
      </c>
    </row>
    <row r="124" spans="1:22" x14ac:dyDescent="0.25">
      <c r="A124" s="86">
        <f t="shared" si="11"/>
        <v>118</v>
      </c>
      <c r="B124">
        <v>1</v>
      </c>
      <c r="C124">
        <v>1</v>
      </c>
      <c r="D124">
        <v>2</v>
      </c>
      <c r="E124">
        <v>4</v>
      </c>
      <c r="F124">
        <v>4</v>
      </c>
      <c r="G124" t="b">
        <f>INDEX(key!$AT$4:$BI$7,B124,E124)</f>
        <v>1</v>
      </c>
      <c r="H124" t="str">
        <f t="shared" si="6"/>
        <v>HV_PGESFmNewCZ04rNCEH</v>
      </c>
      <c r="I124" s="9" t="s">
        <v>1799</v>
      </c>
      <c r="J124" t="str">
        <f t="shared" si="7"/>
        <v>HV_PGESFmNewCZ04</v>
      </c>
      <c r="K124" s="9" t="s">
        <v>1662</v>
      </c>
      <c r="L124" s="9" t="s">
        <v>45</v>
      </c>
      <c r="M124" s="9" t="str">
        <f>INDEX(key!$AS$4:$AS$7,B124)</f>
        <v>PGE</v>
      </c>
      <c r="N124" s="9" t="str">
        <f>INDEX(key!$I$3:$I$5,C124)</f>
        <v>SFm</v>
      </c>
      <c r="O124" s="9" t="str">
        <f>INDEX(key!$F$9:$F$10,D124)</f>
        <v>New</v>
      </c>
      <c r="P124" s="9" t="str">
        <f>INDEX(key!$AT$3:$BI$3,E124)</f>
        <v>CZ04</v>
      </c>
      <c r="Q124" s="9" t="str">
        <f>INDEX('HVACwts Src'!$D$7:$I$7,F124)</f>
        <v>rNCEH</v>
      </c>
      <c r="R124" s="36">
        <f>IF(G124,INDEX('HVACwts Src'!$D$11:$U$164,(B124-1)*39+(D124-1)*19+E124,(C124-1)*6+F124),0)</f>
        <v>9.5730000000000004</v>
      </c>
      <c r="T124" t="str">
        <f t="shared" si="8"/>
        <v>HV_PGESFmNewCZ04</v>
      </c>
      <c r="U124" t="str">
        <f t="shared" si="9"/>
        <v>rNCEH</v>
      </c>
      <c r="V124" s="36">
        <f t="shared" si="10"/>
        <v>9.5730000000000004</v>
      </c>
    </row>
    <row r="125" spans="1:22" x14ac:dyDescent="0.25">
      <c r="A125" s="86">
        <f t="shared" si="11"/>
        <v>119</v>
      </c>
      <c r="B125">
        <v>1</v>
      </c>
      <c r="C125">
        <v>1</v>
      </c>
      <c r="D125">
        <v>2</v>
      </c>
      <c r="E125">
        <v>4</v>
      </c>
      <c r="F125">
        <v>5</v>
      </c>
      <c r="G125" t="b">
        <f>INDEX(key!$AT$4:$BI$7,B125,E125)</f>
        <v>1</v>
      </c>
      <c r="H125" t="str">
        <f t="shared" si="6"/>
        <v>HV_PGESFmNewCZ04rDXOH</v>
      </c>
      <c r="I125" s="9" t="s">
        <v>1799</v>
      </c>
      <c r="J125" t="str">
        <f t="shared" si="7"/>
        <v>HV_PGESFmNewCZ04</v>
      </c>
      <c r="K125" s="9" t="s">
        <v>1662</v>
      </c>
      <c r="L125" s="9" t="s">
        <v>45</v>
      </c>
      <c r="M125" s="9" t="str">
        <f>INDEX(key!$AS$4:$AS$7,B125)</f>
        <v>PGE</v>
      </c>
      <c r="N125" s="9" t="str">
        <f>INDEX(key!$I$3:$I$5,C125)</f>
        <v>SFm</v>
      </c>
      <c r="O125" s="9" t="str">
        <f>INDEX(key!$F$9:$F$10,D125)</f>
        <v>New</v>
      </c>
      <c r="P125" s="9" t="str">
        <f>INDEX(key!$AT$3:$BI$3,E125)</f>
        <v>CZ04</v>
      </c>
      <c r="Q125" s="9" t="str">
        <f>INDEX('HVACwts Src'!$D$7:$I$7,F125)</f>
        <v>rDXOH</v>
      </c>
      <c r="R125" s="36">
        <f>IF(G125,INDEX('HVACwts Src'!$D$11:$U$164,(B125-1)*39+(D125-1)*19+E125,(C125-1)*6+F125),0)</f>
        <v>413.83440000000002</v>
      </c>
      <c r="T125" t="str">
        <f t="shared" si="8"/>
        <v>HV_PGESFmNewCZ04</v>
      </c>
      <c r="U125" t="str">
        <f t="shared" si="9"/>
        <v>rDXOH</v>
      </c>
      <c r="V125" s="36">
        <f t="shared" si="10"/>
        <v>413.83440000000002</v>
      </c>
    </row>
    <row r="126" spans="1:22" x14ac:dyDescent="0.25">
      <c r="A126" s="86">
        <f t="shared" si="11"/>
        <v>120</v>
      </c>
      <c r="B126">
        <v>1</v>
      </c>
      <c r="C126">
        <v>1</v>
      </c>
      <c r="D126">
        <v>2</v>
      </c>
      <c r="E126">
        <v>4</v>
      </c>
      <c r="F126">
        <v>6</v>
      </c>
      <c r="G126" t="b">
        <f>INDEX(key!$AT$4:$BI$7,B126,E126)</f>
        <v>1</v>
      </c>
      <c r="H126" t="str">
        <f t="shared" si="6"/>
        <v>HV_PGESFmNewCZ04rNCOH</v>
      </c>
      <c r="I126" s="9" t="s">
        <v>1799</v>
      </c>
      <c r="J126" t="str">
        <f t="shared" si="7"/>
        <v>HV_PGESFmNewCZ04</v>
      </c>
      <c r="K126" s="9" t="s">
        <v>1662</v>
      </c>
      <c r="L126" s="9" t="s">
        <v>45</v>
      </c>
      <c r="M126" s="9" t="str">
        <f>INDEX(key!$AS$4:$AS$7,B126)</f>
        <v>PGE</v>
      </c>
      <c r="N126" s="9" t="str">
        <f>INDEX(key!$I$3:$I$5,C126)</f>
        <v>SFm</v>
      </c>
      <c r="O126" s="9" t="str">
        <f>INDEX(key!$F$9:$F$10,D126)</f>
        <v>New</v>
      </c>
      <c r="P126" s="9" t="str">
        <f>INDEX(key!$AT$3:$BI$3,E126)</f>
        <v>CZ04</v>
      </c>
      <c r="Q126" s="9" t="str">
        <f>INDEX('HVACwts Src'!$D$7:$I$7,F126)</f>
        <v>rNCOH</v>
      </c>
      <c r="R126" s="36">
        <f>IF(G126,INDEX('HVACwts Src'!$D$11:$U$164,(B126-1)*39+(D126-1)*19+E126,(C126-1)*6+F126),0)</f>
        <v>13.402200000000002</v>
      </c>
      <c r="T126" t="str">
        <f t="shared" si="8"/>
        <v>HV_PGESFmNewCZ04</v>
      </c>
      <c r="U126" t="str">
        <f t="shared" si="9"/>
        <v>rNCOH</v>
      </c>
      <c r="V126" s="36">
        <f t="shared" si="10"/>
        <v>13.402200000000002</v>
      </c>
    </row>
    <row r="127" spans="1:22" x14ac:dyDescent="0.25">
      <c r="A127" s="86">
        <f t="shared" si="11"/>
        <v>121</v>
      </c>
      <c r="B127">
        <v>1</v>
      </c>
      <c r="C127">
        <v>1</v>
      </c>
      <c r="D127">
        <v>2</v>
      </c>
      <c r="E127">
        <v>5</v>
      </c>
      <c r="F127">
        <v>1</v>
      </c>
      <c r="G127" t="b">
        <f>INDEX(key!$AT$4:$BI$7,B127,E127)</f>
        <v>1</v>
      </c>
      <c r="H127" t="str">
        <f t="shared" si="6"/>
        <v>HV_PGESFmNewCZ05rDXGF</v>
      </c>
      <c r="I127" s="9" t="s">
        <v>1799</v>
      </c>
      <c r="J127" t="str">
        <f t="shared" si="7"/>
        <v>HV_PGESFmNewCZ05</v>
      </c>
      <c r="K127" s="9" t="s">
        <v>1662</v>
      </c>
      <c r="L127" s="9" t="s">
        <v>45</v>
      </c>
      <c r="M127" s="9" t="str">
        <f>INDEX(key!$AS$4:$AS$7,B127)</f>
        <v>PGE</v>
      </c>
      <c r="N127" s="9" t="str">
        <f>INDEX(key!$I$3:$I$5,C127)</f>
        <v>SFm</v>
      </c>
      <c r="O127" s="9" t="str">
        <f>INDEX(key!$F$9:$F$10,D127)</f>
        <v>New</v>
      </c>
      <c r="P127" s="9" t="str">
        <f>INDEX(key!$AT$3:$BI$3,E127)</f>
        <v>CZ05</v>
      </c>
      <c r="Q127" s="9" t="str">
        <f>INDEX('HVACwts Src'!$D$7:$I$7,F127)</f>
        <v>rDXGF</v>
      </c>
      <c r="R127" s="36">
        <f>IF(G127,INDEX('HVACwts Src'!$D$11:$U$164,(B127-1)*39+(D127-1)*19+E127,(C127-1)*6+F127),0)</f>
        <v>126.5502</v>
      </c>
      <c r="T127" t="str">
        <f t="shared" si="8"/>
        <v>HV_PGESFmNewCZ05</v>
      </c>
      <c r="U127" t="str">
        <f t="shared" si="9"/>
        <v>rDXGF</v>
      </c>
      <c r="V127" s="36">
        <f t="shared" si="10"/>
        <v>126.5502</v>
      </c>
    </row>
    <row r="128" spans="1:22" x14ac:dyDescent="0.25">
      <c r="A128" s="86">
        <f t="shared" si="11"/>
        <v>122</v>
      </c>
      <c r="B128">
        <v>1</v>
      </c>
      <c r="C128">
        <v>1</v>
      </c>
      <c r="D128">
        <v>2</v>
      </c>
      <c r="E128">
        <v>5</v>
      </c>
      <c r="F128">
        <v>2</v>
      </c>
      <c r="G128" t="b">
        <f>INDEX(key!$AT$4:$BI$7,B128,E128)</f>
        <v>1</v>
      </c>
      <c r="H128" t="str">
        <f t="shared" si="6"/>
        <v>HV_PGESFmNewCZ05rNCGF</v>
      </c>
      <c r="I128" s="9" t="s">
        <v>1799</v>
      </c>
      <c r="J128" t="str">
        <f t="shared" si="7"/>
        <v>HV_PGESFmNewCZ05</v>
      </c>
      <c r="K128" s="9" t="s">
        <v>1662</v>
      </c>
      <c r="L128" s="9" t="s">
        <v>45</v>
      </c>
      <c r="M128" s="9" t="str">
        <f>INDEX(key!$AS$4:$AS$7,B128)</f>
        <v>PGE</v>
      </c>
      <c r="N128" s="9" t="str">
        <f>INDEX(key!$I$3:$I$5,C128)</f>
        <v>SFm</v>
      </c>
      <c r="O128" s="9" t="str">
        <f>INDEX(key!$F$9:$F$10,D128)</f>
        <v>New</v>
      </c>
      <c r="P128" s="9" t="str">
        <f>INDEX(key!$AT$3:$BI$3,E128)</f>
        <v>CZ05</v>
      </c>
      <c r="Q128" s="9" t="str">
        <f>INDEX('HVACwts Src'!$D$7:$I$7,F128)</f>
        <v>rNCGF</v>
      </c>
      <c r="R128" s="36">
        <f>IF(G128,INDEX('HVACwts Src'!$D$11:$U$164,(B128-1)*39+(D128-1)*19+E128,(C128-1)*6+F128),0)</f>
        <v>792.44820000000004</v>
      </c>
      <c r="T128" t="str">
        <f t="shared" si="8"/>
        <v>HV_PGESFmNewCZ05</v>
      </c>
      <c r="U128" t="str">
        <f t="shared" si="9"/>
        <v>rNCGF</v>
      </c>
      <c r="V128" s="36">
        <f t="shared" si="10"/>
        <v>792.44820000000004</v>
      </c>
    </row>
    <row r="129" spans="1:22" x14ac:dyDescent="0.25">
      <c r="A129" s="86">
        <f t="shared" si="11"/>
        <v>123</v>
      </c>
      <c r="B129">
        <v>1</v>
      </c>
      <c r="C129">
        <v>1</v>
      </c>
      <c r="D129">
        <v>2</v>
      </c>
      <c r="E129">
        <v>5</v>
      </c>
      <c r="F129">
        <v>3</v>
      </c>
      <c r="G129" t="b">
        <f>INDEX(key!$AT$4:$BI$7,B129,E129)</f>
        <v>1</v>
      </c>
      <c r="H129" t="str">
        <f t="shared" si="6"/>
        <v>HV_PGESFmNewCZ05rDXHP</v>
      </c>
      <c r="I129" s="9" t="s">
        <v>1799</v>
      </c>
      <c r="J129" t="str">
        <f t="shared" si="7"/>
        <v>HV_PGESFmNewCZ05</v>
      </c>
      <c r="K129" s="9" t="s">
        <v>1662</v>
      </c>
      <c r="L129" s="9" t="s">
        <v>45</v>
      </c>
      <c r="M129" s="9" t="str">
        <f>INDEX(key!$AS$4:$AS$7,B129)</f>
        <v>PGE</v>
      </c>
      <c r="N129" s="9" t="str">
        <f>INDEX(key!$I$3:$I$5,C129)</f>
        <v>SFm</v>
      </c>
      <c r="O129" s="9" t="str">
        <f>INDEX(key!$F$9:$F$10,D129)</f>
        <v>New</v>
      </c>
      <c r="P129" s="9" t="str">
        <f>INDEX(key!$AT$3:$BI$3,E129)</f>
        <v>CZ05</v>
      </c>
      <c r="Q129" s="9" t="str">
        <f>INDEX('HVACwts Src'!$D$7:$I$7,F129)</f>
        <v>rDXHP</v>
      </c>
      <c r="R129" s="36">
        <f>IF(G129,INDEX('HVACwts Src'!$D$11:$U$164,(B129-1)*39+(D129-1)*19+E129,(C129-1)*6+F129),0)</f>
        <v>7.2730000000000006</v>
      </c>
      <c r="T129" t="str">
        <f t="shared" si="8"/>
        <v>HV_PGESFmNewCZ05</v>
      </c>
      <c r="U129" t="str">
        <f t="shared" si="9"/>
        <v>rDXHP</v>
      </c>
      <c r="V129" s="36">
        <f t="shared" si="10"/>
        <v>7.2730000000000006</v>
      </c>
    </row>
    <row r="130" spans="1:22" x14ac:dyDescent="0.25">
      <c r="A130" s="86">
        <f t="shared" si="11"/>
        <v>124</v>
      </c>
      <c r="B130">
        <v>1</v>
      </c>
      <c r="C130">
        <v>1</v>
      </c>
      <c r="D130">
        <v>2</v>
      </c>
      <c r="E130">
        <v>5</v>
      </c>
      <c r="F130">
        <v>4</v>
      </c>
      <c r="G130" t="b">
        <f>INDEX(key!$AT$4:$BI$7,B130,E130)</f>
        <v>1</v>
      </c>
      <c r="H130" t="str">
        <f t="shared" si="6"/>
        <v>HV_PGESFmNewCZ05rNCEH</v>
      </c>
      <c r="I130" s="9" t="s">
        <v>1799</v>
      </c>
      <c r="J130" t="str">
        <f t="shared" si="7"/>
        <v>HV_PGESFmNewCZ05</v>
      </c>
      <c r="K130" s="9" t="s">
        <v>1662</v>
      </c>
      <c r="L130" s="9" t="s">
        <v>45</v>
      </c>
      <c r="M130" s="9" t="str">
        <f>INDEX(key!$AS$4:$AS$7,B130)</f>
        <v>PGE</v>
      </c>
      <c r="N130" s="9" t="str">
        <f>INDEX(key!$I$3:$I$5,C130)</f>
        <v>SFm</v>
      </c>
      <c r="O130" s="9" t="str">
        <f>INDEX(key!$F$9:$F$10,D130)</f>
        <v>New</v>
      </c>
      <c r="P130" s="9" t="str">
        <f>INDEX(key!$AT$3:$BI$3,E130)</f>
        <v>CZ05</v>
      </c>
      <c r="Q130" s="9" t="str">
        <f>INDEX('HVACwts Src'!$D$7:$I$7,F130)</f>
        <v>rNCEH</v>
      </c>
      <c r="R130" s="36">
        <f>IF(G130,INDEX('HVACwts Src'!$D$11:$U$164,(B130-1)*39+(D130-1)*19+E130,(C130-1)*6+F130),0)</f>
        <v>45.543000000000006</v>
      </c>
      <c r="T130" t="str">
        <f t="shared" si="8"/>
        <v>HV_PGESFmNewCZ05</v>
      </c>
      <c r="U130" t="str">
        <f t="shared" si="9"/>
        <v>rNCEH</v>
      </c>
      <c r="V130" s="36">
        <f t="shared" si="10"/>
        <v>45.543000000000006</v>
      </c>
    </row>
    <row r="131" spans="1:22" x14ac:dyDescent="0.25">
      <c r="A131" s="86">
        <f t="shared" si="11"/>
        <v>125</v>
      </c>
      <c r="B131">
        <v>1</v>
      </c>
      <c r="C131">
        <v>1</v>
      </c>
      <c r="D131">
        <v>2</v>
      </c>
      <c r="E131">
        <v>5</v>
      </c>
      <c r="F131">
        <v>5</v>
      </c>
      <c r="G131" t="b">
        <f>INDEX(key!$AT$4:$BI$7,B131,E131)</f>
        <v>1</v>
      </c>
      <c r="H131" t="str">
        <f t="shared" si="6"/>
        <v>HV_PGESFmNewCZ05rDXOH</v>
      </c>
      <c r="I131" s="9" t="s">
        <v>1799</v>
      </c>
      <c r="J131" t="str">
        <f t="shared" si="7"/>
        <v>HV_PGESFmNewCZ05</v>
      </c>
      <c r="K131" s="9" t="s">
        <v>1662</v>
      </c>
      <c r="L131" s="9" t="s">
        <v>45</v>
      </c>
      <c r="M131" s="9" t="str">
        <f>INDEX(key!$AS$4:$AS$7,B131)</f>
        <v>PGE</v>
      </c>
      <c r="N131" s="9" t="str">
        <f>INDEX(key!$I$3:$I$5,C131)</f>
        <v>SFm</v>
      </c>
      <c r="O131" s="9" t="str">
        <f>INDEX(key!$F$9:$F$10,D131)</f>
        <v>New</v>
      </c>
      <c r="P131" s="9" t="str">
        <f>INDEX(key!$AT$3:$BI$3,E131)</f>
        <v>CZ05</v>
      </c>
      <c r="Q131" s="9" t="str">
        <f>INDEX('HVACwts Src'!$D$7:$I$7,F131)</f>
        <v>rDXOH</v>
      </c>
      <c r="R131" s="36">
        <f>IF(G131,INDEX('HVACwts Src'!$D$11:$U$164,(B131-1)*39+(D131-1)*19+E131,(C131-1)*6+F131),0)</f>
        <v>10.182200000000002</v>
      </c>
      <c r="T131" t="str">
        <f t="shared" si="8"/>
        <v>HV_PGESFmNewCZ05</v>
      </c>
      <c r="U131" t="str">
        <f t="shared" si="9"/>
        <v>rDXOH</v>
      </c>
      <c r="V131" s="36">
        <f t="shared" si="10"/>
        <v>10.182200000000002</v>
      </c>
    </row>
    <row r="132" spans="1:22" x14ac:dyDescent="0.25">
      <c r="A132" s="86">
        <f t="shared" si="11"/>
        <v>126</v>
      </c>
      <c r="B132">
        <v>1</v>
      </c>
      <c r="C132">
        <v>1</v>
      </c>
      <c r="D132">
        <v>2</v>
      </c>
      <c r="E132">
        <v>5</v>
      </c>
      <c r="F132">
        <v>6</v>
      </c>
      <c r="G132" t="b">
        <f>INDEX(key!$AT$4:$BI$7,B132,E132)</f>
        <v>1</v>
      </c>
      <c r="H132" t="str">
        <f t="shared" si="6"/>
        <v>HV_PGESFmNewCZ05rNCOH</v>
      </c>
      <c r="I132" s="9" t="s">
        <v>1799</v>
      </c>
      <c r="J132" t="str">
        <f t="shared" si="7"/>
        <v>HV_PGESFmNewCZ05</v>
      </c>
      <c r="K132" s="9" t="s">
        <v>1662</v>
      </c>
      <c r="L132" s="9" t="s">
        <v>45</v>
      </c>
      <c r="M132" s="9" t="str">
        <f>INDEX(key!$AS$4:$AS$7,B132)</f>
        <v>PGE</v>
      </c>
      <c r="N132" s="9" t="str">
        <f>INDEX(key!$I$3:$I$5,C132)</f>
        <v>SFm</v>
      </c>
      <c r="O132" s="9" t="str">
        <f>INDEX(key!$F$9:$F$10,D132)</f>
        <v>New</v>
      </c>
      <c r="P132" s="9" t="str">
        <f>INDEX(key!$AT$3:$BI$3,E132)</f>
        <v>CZ05</v>
      </c>
      <c r="Q132" s="9" t="str">
        <f>INDEX('HVACwts Src'!$D$7:$I$7,F132)</f>
        <v>rNCOH</v>
      </c>
      <c r="R132" s="36">
        <f>IF(G132,INDEX('HVACwts Src'!$D$11:$U$164,(B132-1)*39+(D132-1)*19+E132,(C132-1)*6+F132),0)</f>
        <v>63.760200000000005</v>
      </c>
      <c r="T132" t="str">
        <f t="shared" si="8"/>
        <v>HV_PGESFmNewCZ05</v>
      </c>
      <c r="U132" t="str">
        <f t="shared" si="9"/>
        <v>rNCOH</v>
      </c>
      <c r="V132" s="36">
        <f t="shared" si="10"/>
        <v>63.760200000000005</v>
      </c>
    </row>
    <row r="133" spans="1:22" x14ac:dyDescent="0.25">
      <c r="A133" s="86">
        <f t="shared" si="11"/>
        <v>127</v>
      </c>
      <c r="B133">
        <v>1</v>
      </c>
      <c r="C133">
        <v>1</v>
      </c>
      <c r="D133">
        <v>2</v>
      </c>
      <c r="E133">
        <v>6</v>
      </c>
      <c r="F133">
        <v>1</v>
      </c>
      <c r="G133" t="b">
        <f>INDEX(key!$AT$4:$BI$7,B133,E133)</f>
        <v>0</v>
      </c>
      <c r="H133" t="str">
        <f t="shared" si="6"/>
        <v>HV_PGESFmNewCZ06rDXGF</v>
      </c>
      <c r="I133" s="9" t="s">
        <v>1799</v>
      </c>
      <c r="J133" t="str">
        <f t="shared" si="7"/>
        <v>HV_PGESFmNewCZ06</v>
      </c>
      <c r="K133" s="9" t="s">
        <v>1662</v>
      </c>
      <c r="L133" s="9" t="s">
        <v>45</v>
      </c>
      <c r="M133" s="9" t="str">
        <f>INDEX(key!$AS$4:$AS$7,B133)</f>
        <v>PGE</v>
      </c>
      <c r="N133" s="9" t="str">
        <f>INDEX(key!$I$3:$I$5,C133)</f>
        <v>SFm</v>
      </c>
      <c r="O133" s="9" t="str">
        <f>INDEX(key!$F$9:$F$10,D133)</f>
        <v>New</v>
      </c>
      <c r="P133" s="9" t="str">
        <f>INDEX(key!$AT$3:$BI$3,E133)</f>
        <v>CZ06</v>
      </c>
      <c r="Q133" s="9" t="str">
        <f>INDEX('HVACwts Src'!$D$7:$I$7,F133)</f>
        <v>rDXGF</v>
      </c>
      <c r="R133" s="36">
        <f>IF(G133,INDEX('HVACwts Src'!$D$11:$U$164,(B133-1)*39+(D133-1)*19+E133,(C133-1)*6+F133),0)</f>
        <v>0</v>
      </c>
      <c r="T133" t="str">
        <f t="shared" si="8"/>
        <v>HV_PGESFmNewCZ06</v>
      </c>
      <c r="U133" t="str">
        <f t="shared" si="9"/>
        <v>rDXGF</v>
      </c>
      <c r="V133" s="36">
        <f t="shared" si="10"/>
        <v>0</v>
      </c>
    </row>
    <row r="134" spans="1:22" x14ac:dyDescent="0.25">
      <c r="A134" s="86">
        <f t="shared" si="11"/>
        <v>128</v>
      </c>
      <c r="B134">
        <v>1</v>
      </c>
      <c r="C134">
        <v>1</v>
      </c>
      <c r="D134">
        <v>2</v>
      </c>
      <c r="E134">
        <v>6</v>
      </c>
      <c r="F134">
        <v>2</v>
      </c>
      <c r="G134" t="b">
        <f>INDEX(key!$AT$4:$BI$7,B134,E134)</f>
        <v>0</v>
      </c>
      <c r="H134" t="str">
        <f t="shared" si="6"/>
        <v>HV_PGESFmNewCZ06rNCGF</v>
      </c>
      <c r="I134" s="9" t="s">
        <v>1799</v>
      </c>
      <c r="J134" t="str">
        <f t="shared" si="7"/>
        <v>HV_PGESFmNewCZ06</v>
      </c>
      <c r="K134" s="9" t="s">
        <v>1662</v>
      </c>
      <c r="L134" s="9" t="s">
        <v>45</v>
      </c>
      <c r="M134" s="9" t="str">
        <f>INDEX(key!$AS$4:$AS$7,B134)</f>
        <v>PGE</v>
      </c>
      <c r="N134" s="9" t="str">
        <f>INDEX(key!$I$3:$I$5,C134)</f>
        <v>SFm</v>
      </c>
      <c r="O134" s="9" t="str">
        <f>INDEX(key!$F$9:$F$10,D134)</f>
        <v>New</v>
      </c>
      <c r="P134" s="9" t="str">
        <f>INDEX(key!$AT$3:$BI$3,E134)</f>
        <v>CZ06</v>
      </c>
      <c r="Q134" s="9" t="str">
        <f>INDEX('HVACwts Src'!$D$7:$I$7,F134)</f>
        <v>rNCGF</v>
      </c>
      <c r="R134" s="36">
        <f>IF(G134,INDEX('HVACwts Src'!$D$11:$U$164,(B134-1)*39+(D134-1)*19+E134,(C134-1)*6+F134),0)</f>
        <v>0</v>
      </c>
      <c r="T134" t="str">
        <f t="shared" si="8"/>
        <v>HV_PGESFmNewCZ06</v>
      </c>
      <c r="U134" t="str">
        <f t="shared" si="9"/>
        <v>rNCGF</v>
      </c>
      <c r="V134" s="36">
        <f t="shared" si="10"/>
        <v>0</v>
      </c>
    </row>
    <row r="135" spans="1:22" x14ac:dyDescent="0.25">
      <c r="A135" s="86">
        <f t="shared" si="11"/>
        <v>129</v>
      </c>
      <c r="B135">
        <v>1</v>
      </c>
      <c r="C135">
        <v>1</v>
      </c>
      <c r="D135">
        <v>2</v>
      </c>
      <c r="E135">
        <v>6</v>
      </c>
      <c r="F135">
        <v>3</v>
      </c>
      <c r="G135" t="b">
        <f>INDEX(key!$AT$4:$BI$7,B135,E135)</f>
        <v>0</v>
      </c>
      <c r="H135" t="str">
        <f t="shared" ref="H135:H198" si="12">+J135&amp;Q135</f>
        <v>HV_PGESFmNewCZ06rDXHP</v>
      </c>
      <c r="I135" s="9" t="s">
        <v>1799</v>
      </c>
      <c r="J135" t="str">
        <f t="shared" ref="J135:J198" si="13">"HV_"&amp;M135&amp;N135&amp;O135&amp;P135</f>
        <v>HV_PGESFmNewCZ06</v>
      </c>
      <c r="K135" s="9" t="s">
        <v>1662</v>
      </c>
      <c r="L135" s="9" t="s">
        <v>45</v>
      </c>
      <c r="M135" s="9" t="str">
        <f>INDEX(key!$AS$4:$AS$7,B135)</f>
        <v>PGE</v>
      </c>
      <c r="N135" s="9" t="str">
        <f>INDEX(key!$I$3:$I$5,C135)</f>
        <v>SFm</v>
      </c>
      <c r="O135" s="9" t="str">
        <f>INDEX(key!$F$9:$F$10,D135)</f>
        <v>New</v>
      </c>
      <c r="P135" s="9" t="str">
        <f>INDEX(key!$AT$3:$BI$3,E135)</f>
        <v>CZ06</v>
      </c>
      <c r="Q135" s="9" t="str">
        <f>INDEX('HVACwts Src'!$D$7:$I$7,F135)</f>
        <v>rDXHP</v>
      </c>
      <c r="R135" s="36">
        <f>IF(G135,INDEX('HVACwts Src'!$D$11:$U$164,(B135-1)*39+(D135-1)*19+E135,(C135-1)*6+F135),0)</f>
        <v>0</v>
      </c>
      <c r="T135" t="str">
        <f t="shared" si="8"/>
        <v>HV_PGESFmNewCZ06</v>
      </c>
      <c r="U135" t="str">
        <f t="shared" si="9"/>
        <v>rDXHP</v>
      </c>
      <c r="V135" s="36">
        <f t="shared" si="10"/>
        <v>0</v>
      </c>
    </row>
    <row r="136" spans="1:22" x14ac:dyDescent="0.25">
      <c r="A136" s="86">
        <f t="shared" si="11"/>
        <v>130</v>
      </c>
      <c r="B136">
        <v>1</v>
      </c>
      <c r="C136">
        <v>1</v>
      </c>
      <c r="D136">
        <v>2</v>
      </c>
      <c r="E136">
        <v>6</v>
      </c>
      <c r="F136">
        <v>4</v>
      </c>
      <c r="G136" t="b">
        <f>INDEX(key!$AT$4:$BI$7,B136,E136)</f>
        <v>0</v>
      </c>
      <c r="H136" t="str">
        <f t="shared" si="12"/>
        <v>HV_PGESFmNewCZ06rNCEH</v>
      </c>
      <c r="I136" s="9" t="s">
        <v>1799</v>
      </c>
      <c r="J136" t="str">
        <f t="shared" si="13"/>
        <v>HV_PGESFmNewCZ06</v>
      </c>
      <c r="K136" s="9" t="s">
        <v>1662</v>
      </c>
      <c r="L136" s="9" t="s">
        <v>45</v>
      </c>
      <c r="M136" s="9" t="str">
        <f>INDEX(key!$AS$4:$AS$7,B136)</f>
        <v>PGE</v>
      </c>
      <c r="N136" s="9" t="str">
        <f>INDEX(key!$I$3:$I$5,C136)</f>
        <v>SFm</v>
      </c>
      <c r="O136" s="9" t="str">
        <f>INDEX(key!$F$9:$F$10,D136)</f>
        <v>New</v>
      </c>
      <c r="P136" s="9" t="str">
        <f>INDEX(key!$AT$3:$BI$3,E136)</f>
        <v>CZ06</v>
      </c>
      <c r="Q136" s="9" t="str">
        <f>INDEX('HVACwts Src'!$D$7:$I$7,F136)</f>
        <v>rNCEH</v>
      </c>
      <c r="R136" s="36">
        <f>IF(G136,INDEX('HVACwts Src'!$D$11:$U$164,(B136-1)*39+(D136-1)*19+E136,(C136-1)*6+F136),0)</f>
        <v>0</v>
      </c>
      <c r="T136" t="str">
        <f t="shared" ref="T136:T199" si="14">+J136</f>
        <v>HV_PGESFmNewCZ06</v>
      </c>
      <c r="U136" t="str">
        <f t="shared" ref="U136:U199" si="15">+Q136</f>
        <v>rNCEH</v>
      </c>
      <c r="V136" s="36">
        <f t="shared" ref="V136:V199" si="16">+R136</f>
        <v>0</v>
      </c>
    </row>
    <row r="137" spans="1:22" x14ac:dyDescent="0.25">
      <c r="A137" s="86">
        <f t="shared" ref="A137:A200" si="17">+A136+1</f>
        <v>131</v>
      </c>
      <c r="B137">
        <v>1</v>
      </c>
      <c r="C137">
        <v>1</v>
      </c>
      <c r="D137">
        <v>2</v>
      </c>
      <c r="E137">
        <v>6</v>
      </c>
      <c r="F137">
        <v>5</v>
      </c>
      <c r="G137" t="b">
        <f>INDEX(key!$AT$4:$BI$7,B137,E137)</f>
        <v>0</v>
      </c>
      <c r="H137" t="str">
        <f t="shared" si="12"/>
        <v>HV_PGESFmNewCZ06rDXOH</v>
      </c>
      <c r="I137" s="9" t="s">
        <v>1799</v>
      </c>
      <c r="J137" t="str">
        <f t="shared" si="13"/>
        <v>HV_PGESFmNewCZ06</v>
      </c>
      <c r="K137" s="9" t="s">
        <v>1662</v>
      </c>
      <c r="L137" s="9" t="s">
        <v>45</v>
      </c>
      <c r="M137" s="9" t="str">
        <f>INDEX(key!$AS$4:$AS$7,B137)</f>
        <v>PGE</v>
      </c>
      <c r="N137" s="9" t="str">
        <f>INDEX(key!$I$3:$I$5,C137)</f>
        <v>SFm</v>
      </c>
      <c r="O137" s="9" t="str">
        <f>INDEX(key!$F$9:$F$10,D137)</f>
        <v>New</v>
      </c>
      <c r="P137" s="9" t="str">
        <f>INDEX(key!$AT$3:$BI$3,E137)</f>
        <v>CZ06</v>
      </c>
      <c r="Q137" s="9" t="str">
        <f>INDEX('HVACwts Src'!$D$7:$I$7,F137)</f>
        <v>rDXOH</v>
      </c>
      <c r="R137" s="36">
        <f>IF(G137,INDEX('HVACwts Src'!$D$11:$U$164,(B137-1)*39+(D137-1)*19+E137,(C137-1)*6+F137),0)</f>
        <v>0</v>
      </c>
      <c r="T137" t="str">
        <f t="shared" si="14"/>
        <v>HV_PGESFmNewCZ06</v>
      </c>
      <c r="U137" t="str">
        <f t="shared" si="15"/>
        <v>rDXOH</v>
      </c>
      <c r="V137" s="36">
        <f t="shared" si="16"/>
        <v>0</v>
      </c>
    </row>
    <row r="138" spans="1:22" x14ac:dyDescent="0.25">
      <c r="A138" s="86">
        <f t="shared" si="17"/>
        <v>132</v>
      </c>
      <c r="B138">
        <v>1</v>
      </c>
      <c r="C138">
        <v>1</v>
      </c>
      <c r="D138">
        <v>2</v>
      </c>
      <c r="E138">
        <v>6</v>
      </c>
      <c r="F138">
        <v>6</v>
      </c>
      <c r="G138" t="b">
        <f>INDEX(key!$AT$4:$BI$7,B138,E138)</f>
        <v>0</v>
      </c>
      <c r="H138" t="str">
        <f t="shared" si="12"/>
        <v>HV_PGESFmNewCZ06rNCOH</v>
      </c>
      <c r="I138" s="9" t="s">
        <v>1799</v>
      </c>
      <c r="J138" t="str">
        <f t="shared" si="13"/>
        <v>HV_PGESFmNewCZ06</v>
      </c>
      <c r="K138" s="9" t="s">
        <v>1662</v>
      </c>
      <c r="L138" s="9" t="s">
        <v>45</v>
      </c>
      <c r="M138" s="9" t="str">
        <f>INDEX(key!$AS$4:$AS$7,B138)</f>
        <v>PGE</v>
      </c>
      <c r="N138" s="9" t="str">
        <f>INDEX(key!$I$3:$I$5,C138)</f>
        <v>SFm</v>
      </c>
      <c r="O138" s="9" t="str">
        <f>INDEX(key!$F$9:$F$10,D138)</f>
        <v>New</v>
      </c>
      <c r="P138" s="9" t="str">
        <f>INDEX(key!$AT$3:$BI$3,E138)</f>
        <v>CZ06</v>
      </c>
      <c r="Q138" s="9" t="str">
        <f>INDEX('HVACwts Src'!$D$7:$I$7,F138)</f>
        <v>rNCOH</v>
      </c>
      <c r="R138" s="36">
        <f>IF(G138,INDEX('HVACwts Src'!$D$11:$U$164,(B138-1)*39+(D138-1)*19+E138,(C138-1)*6+F138),0)</f>
        <v>0</v>
      </c>
      <c r="T138" t="str">
        <f t="shared" si="14"/>
        <v>HV_PGESFmNewCZ06</v>
      </c>
      <c r="U138" t="str">
        <f t="shared" si="15"/>
        <v>rNCOH</v>
      </c>
      <c r="V138" s="36">
        <f t="shared" si="16"/>
        <v>0</v>
      </c>
    </row>
    <row r="139" spans="1:22" x14ac:dyDescent="0.25">
      <c r="A139" s="86">
        <f t="shared" si="17"/>
        <v>133</v>
      </c>
      <c r="B139">
        <v>1</v>
      </c>
      <c r="C139">
        <v>1</v>
      </c>
      <c r="D139">
        <v>2</v>
      </c>
      <c r="E139">
        <v>7</v>
      </c>
      <c r="F139">
        <v>1</v>
      </c>
      <c r="G139" t="b">
        <f>INDEX(key!$AT$4:$BI$7,B139,E139)</f>
        <v>0</v>
      </c>
      <c r="H139" t="str">
        <f t="shared" si="12"/>
        <v>HV_PGESFmNewCZ07rDXGF</v>
      </c>
      <c r="I139" s="9" t="s">
        <v>1799</v>
      </c>
      <c r="J139" t="str">
        <f t="shared" si="13"/>
        <v>HV_PGESFmNewCZ07</v>
      </c>
      <c r="K139" s="9" t="s">
        <v>1662</v>
      </c>
      <c r="L139" s="9" t="s">
        <v>45</v>
      </c>
      <c r="M139" s="9" t="str">
        <f>INDEX(key!$AS$4:$AS$7,B139)</f>
        <v>PGE</v>
      </c>
      <c r="N139" s="9" t="str">
        <f>INDEX(key!$I$3:$I$5,C139)</f>
        <v>SFm</v>
      </c>
      <c r="O139" s="9" t="str">
        <f>INDEX(key!$F$9:$F$10,D139)</f>
        <v>New</v>
      </c>
      <c r="P139" s="9" t="str">
        <f>INDEX(key!$AT$3:$BI$3,E139)</f>
        <v>CZ07</v>
      </c>
      <c r="Q139" s="9" t="str">
        <f>INDEX('HVACwts Src'!$D$7:$I$7,F139)</f>
        <v>rDXGF</v>
      </c>
      <c r="R139" s="36">
        <f>IF(G139,INDEX('HVACwts Src'!$D$11:$U$164,(B139-1)*39+(D139-1)*19+E139,(C139-1)*6+F139),0)</f>
        <v>0</v>
      </c>
      <c r="T139" t="str">
        <f t="shared" si="14"/>
        <v>HV_PGESFmNewCZ07</v>
      </c>
      <c r="U139" t="str">
        <f t="shared" si="15"/>
        <v>rDXGF</v>
      </c>
      <c r="V139" s="36">
        <f t="shared" si="16"/>
        <v>0</v>
      </c>
    </row>
    <row r="140" spans="1:22" x14ac:dyDescent="0.25">
      <c r="A140" s="86">
        <f t="shared" si="17"/>
        <v>134</v>
      </c>
      <c r="B140">
        <v>1</v>
      </c>
      <c r="C140">
        <v>1</v>
      </c>
      <c r="D140">
        <v>2</v>
      </c>
      <c r="E140">
        <v>7</v>
      </c>
      <c r="F140">
        <v>2</v>
      </c>
      <c r="G140" t="b">
        <f>INDEX(key!$AT$4:$BI$7,B140,E140)</f>
        <v>0</v>
      </c>
      <c r="H140" t="str">
        <f t="shared" si="12"/>
        <v>HV_PGESFmNewCZ07rNCGF</v>
      </c>
      <c r="I140" s="9" t="s">
        <v>1799</v>
      </c>
      <c r="J140" t="str">
        <f t="shared" si="13"/>
        <v>HV_PGESFmNewCZ07</v>
      </c>
      <c r="K140" s="9" t="s">
        <v>1662</v>
      </c>
      <c r="L140" s="9" t="s">
        <v>45</v>
      </c>
      <c r="M140" s="9" t="str">
        <f>INDEX(key!$AS$4:$AS$7,B140)</f>
        <v>PGE</v>
      </c>
      <c r="N140" s="9" t="str">
        <f>INDEX(key!$I$3:$I$5,C140)</f>
        <v>SFm</v>
      </c>
      <c r="O140" s="9" t="str">
        <f>INDEX(key!$F$9:$F$10,D140)</f>
        <v>New</v>
      </c>
      <c r="P140" s="9" t="str">
        <f>INDEX(key!$AT$3:$BI$3,E140)</f>
        <v>CZ07</v>
      </c>
      <c r="Q140" s="9" t="str">
        <f>INDEX('HVACwts Src'!$D$7:$I$7,F140)</f>
        <v>rNCGF</v>
      </c>
      <c r="R140" s="36">
        <f>IF(G140,INDEX('HVACwts Src'!$D$11:$U$164,(B140-1)*39+(D140-1)*19+E140,(C140-1)*6+F140),0)</f>
        <v>0</v>
      </c>
      <c r="T140" t="str">
        <f t="shared" si="14"/>
        <v>HV_PGESFmNewCZ07</v>
      </c>
      <c r="U140" t="str">
        <f t="shared" si="15"/>
        <v>rNCGF</v>
      </c>
      <c r="V140" s="36">
        <f t="shared" si="16"/>
        <v>0</v>
      </c>
    </row>
    <row r="141" spans="1:22" x14ac:dyDescent="0.25">
      <c r="A141" s="86">
        <f t="shared" si="17"/>
        <v>135</v>
      </c>
      <c r="B141">
        <v>1</v>
      </c>
      <c r="C141">
        <v>1</v>
      </c>
      <c r="D141">
        <v>2</v>
      </c>
      <c r="E141">
        <v>7</v>
      </c>
      <c r="F141">
        <v>3</v>
      </c>
      <c r="G141" t="b">
        <f>INDEX(key!$AT$4:$BI$7,B141,E141)</f>
        <v>0</v>
      </c>
      <c r="H141" t="str">
        <f t="shared" si="12"/>
        <v>HV_PGESFmNewCZ07rDXHP</v>
      </c>
      <c r="I141" s="9" t="s">
        <v>1799</v>
      </c>
      <c r="J141" t="str">
        <f t="shared" si="13"/>
        <v>HV_PGESFmNewCZ07</v>
      </c>
      <c r="K141" s="9" t="s">
        <v>1662</v>
      </c>
      <c r="L141" s="9" t="s">
        <v>45</v>
      </c>
      <c r="M141" s="9" t="str">
        <f>INDEX(key!$AS$4:$AS$7,B141)</f>
        <v>PGE</v>
      </c>
      <c r="N141" s="9" t="str">
        <f>INDEX(key!$I$3:$I$5,C141)</f>
        <v>SFm</v>
      </c>
      <c r="O141" s="9" t="str">
        <f>INDEX(key!$F$9:$F$10,D141)</f>
        <v>New</v>
      </c>
      <c r="P141" s="9" t="str">
        <f>INDEX(key!$AT$3:$BI$3,E141)</f>
        <v>CZ07</v>
      </c>
      <c r="Q141" s="9" t="str">
        <f>INDEX('HVACwts Src'!$D$7:$I$7,F141)</f>
        <v>rDXHP</v>
      </c>
      <c r="R141" s="36">
        <f>IF(G141,INDEX('HVACwts Src'!$D$11:$U$164,(B141-1)*39+(D141-1)*19+E141,(C141-1)*6+F141),0)</f>
        <v>0</v>
      </c>
      <c r="T141" t="str">
        <f t="shared" si="14"/>
        <v>HV_PGESFmNewCZ07</v>
      </c>
      <c r="U141" t="str">
        <f t="shared" si="15"/>
        <v>rDXHP</v>
      </c>
      <c r="V141" s="36">
        <f t="shared" si="16"/>
        <v>0</v>
      </c>
    </row>
    <row r="142" spans="1:22" x14ac:dyDescent="0.25">
      <c r="A142" s="86">
        <f t="shared" si="17"/>
        <v>136</v>
      </c>
      <c r="B142">
        <v>1</v>
      </c>
      <c r="C142">
        <v>1</v>
      </c>
      <c r="D142">
        <v>2</v>
      </c>
      <c r="E142">
        <v>7</v>
      </c>
      <c r="F142">
        <v>4</v>
      </c>
      <c r="G142" t="b">
        <f>INDEX(key!$AT$4:$BI$7,B142,E142)</f>
        <v>0</v>
      </c>
      <c r="H142" t="str">
        <f t="shared" si="12"/>
        <v>HV_PGESFmNewCZ07rNCEH</v>
      </c>
      <c r="I142" s="9" t="s">
        <v>1799</v>
      </c>
      <c r="J142" t="str">
        <f t="shared" si="13"/>
        <v>HV_PGESFmNewCZ07</v>
      </c>
      <c r="K142" s="9" t="s">
        <v>1662</v>
      </c>
      <c r="L142" s="9" t="s">
        <v>45</v>
      </c>
      <c r="M142" s="9" t="str">
        <f>INDEX(key!$AS$4:$AS$7,B142)</f>
        <v>PGE</v>
      </c>
      <c r="N142" s="9" t="str">
        <f>INDEX(key!$I$3:$I$5,C142)</f>
        <v>SFm</v>
      </c>
      <c r="O142" s="9" t="str">
        <f>INDEX(key!$F$9:$F$10,D142)</f>
        <v>New</v>
      </c>
      <c r="P142" s="9" t="str">
        <f>INDEX(key!$AT$3:$BI$3,E142)</f>
        <v>CZ07</v>
      </c>
      <c r="Q142" s="9" t="str">
        <f>INDEX('HVACwts Src'!$D$7:$I$7,F142)</f>
        <v>rNCEH</v>
      </c>
      <c r="R142" s="36">
        <f>IF(G142,INDEX('HVACwts Src'!$D$11:$U$164,(B142-1)*39+(D142-1)*19+E142,(C142-1)*6+F142),0)</f>
        <v>0</v>
      </c>
      <c r="T142" t="str">
        <f t="shared" si="14"/>
        <v>HV_PGESFmNewCZ07</v>
      </c>
      <c r="U142" t="str">
        <f t="shared" si="15"/>
        <v>rNCEH</v>
      </c>
      <c r="V142" s="36">
        <f t="shared" si="16"/>
        <v>0</v>
      </c>
    </row>
    <row r="143" spans="1:22" x14ac:dyDescent="0.25">
      <c r="A143" s="86">
        <f t="shared" si="17"/>
        <v>137</v>
      </c>
      <c r="B143">
        <v>1</v>
      </c>
      <c r="C143">
        <v>1</v>
      </c>
      <c r="D143">
        <v>2</v>
      </c>
      <c r="E143">
        <v>7</v>
      </c>
      <c r="F143">
        <v>5</v>
      </c>
      <c r="G143" t="b">
        <f>INDEX(key!$AT$4:$BI$7,B143,E143)</f>
        <v>0</v>
      </c>
      <c r="H143" t="str">
        <f t="shared" si="12"/>
        <v>HV_PGESFmNewCZ07rDXOH</v>
      </c>
      <c r="I143" s="9" t="s">
        <v>1799</v>
      </c>
      <c r="J143" t="str">
        <f t="shared" si="13"/>
        <v>HV_PGESFmNewCZ07</v>
      </c>
      <c r="K143" s="9" t="s">
        <v>1662</v>
      </c>
      <c r="L143" s="9" t="s">
        <v>45</v>
      </c>
      <c r="M143" s="9" t="str">
        <f>INDEX(key!$AS$4:$AS$7,B143)</f>
        <v>PGE</v>
      </c>
      <c r="N143" s="9" t="str">
        <f>INDEX(key!$I$3:$I$5,C143)</f>
        <v>SFm</v>
      </c>
      <c r="O143" s="9" t="str">
        <f>INDEX(key!$F$9:$F$10,D143)</f>
        <v>New</v>
      </c>
      <c r="P143" s="9" t="str">
        <f>INDEX(key!$AT$3:$BI$3,E143)</f>
        <v>CZ07</v>
      </c>
      <c r="Q143" s="9" t="str">
        <f>INDEX('HVACwts Src'!$D$7:$I$7,F143)</f>
        <v>rDXOH</v>
      </c>
      <c r="R143" s="36">
        <f>IF(G143,INDEX('HVACwts Src'!$D$11:$U$164,(B143-1)*39+(D143-1)*19+E143,(C143-1)*6+F143),0)</f>
        <v>0</v>
      </c>
      <c r="T143" t="str">
        <f t="shared" si="14"/>
        <v>HV_PGESFmNewCZ07</v>
      </c>
      <c r="U143" t="str">
        <f t="shared" si="15"/>
        <v>rDXOH</v>
      </c>
      <c r="V143" s="36">
        <f t="shared" si="16"/>
        <v>0</v>
      </c>
    </row>
    <row r="144" spans="1:22" x14ac:dyDescent="0.25">
      <c r="A144" s="86">
        <f t="shared" si="17"/>
        <v>138</v>
      </c>
      <c r="B144">
        <v>1</v>
      </c>
      <c r="C144">
        <v>1</v>
      </c>
      <c r="D144">
        <v>2</v>
      </c>
      <c r="E144">
        <v>7</v>
      </c>
      <c r="F144">
        <v>6</v>
      </c>
      <c r="G144" t="b">
        <f>INDEX(key!$AT$4:$BI$7,B144,E144)</f>
        <v>0</v>
      </c>
      <c r="H144" t="str">
        <f t="shared" si="12"/>
        <v>HV_PGESFmNewCZ07rNCOH</v>
      </c>
      <c r="I144" s="9" t="s">
        <v>1799</v>
      </c>
      <c r="J144" t="str">
        <f t="shared" si="13"/>
        <v>HV_PGESFmNewCZ07</v>
      </c>
      <c r="K144" s="9" t="s">
        <v>1662</v>
      </c>
      <c r="L144" s="9" t="s">
        <v>45</v>
      </c>
      <c r="M144" s="9" t="str">
        <f>INDEX(key!$AS$4:$AS$7,B144)</f>
        <v>PGE</v>
      </c>
      <c r="N144" s="9" t="str">
        <f>INDEX(key!$I$3:$I$5,C144)</f>
        <v>SFm</v>
      </c>
      <c r="O144" s="9" t="str">
        <f>INDEX(key!$F$9:$F$10,D144)</f>
        <v>New</v>
      </c>
      <c r="P144" s="9" t="str">
        <f>INDEX(key!$AT$3:$BI$3,E144)</f>
        <v>CZ07</v>
      </c>
      <c r="Q144" s="9" t="str">
        <f>INDEX('HVACwts Src'!$D$7:$I$7,F144)</f>
        <v>rNCOH</v>
      </c>
      <c r="R144" s="36">
        <f>IF(G144,INDEX('HVACwts Src'!$D$11:$U$164,(B144-1)*39+(D144-1)*19+E144,(C144-1)*6+F144),0)</f>
        <v>0</v>
      </c>
      <c r="T144" t="str">
        <f t="shared" si="14"/>
        <v>HV_PGESFmNewCZ07</v>
      </c>
      <c r="U144" t="str">
        <f t="shared" si="15"/>
        <v>rNCOH</v>
      </c>
      <c r="V144" s="36">
        <f t="shared" si="16"/>
        <v>0</v>
      </c>
    </row>
    <row r="145" spans="1:22" x14ac:dyDescent="0.25">
      <c r="A145" s="86">
        <f t="shared" si="17"/>
        <v>139</v>
      </c>
      <c r="B145">
        <v>1</v>
      </c>
      <c r="C145">
        <v>1</v>
      </c>
      <c r="D145">
        <v>2</v>
      </c>
      <c r="E145">
        <v>8</v>
      </c>
      <c r="F145">
        <v>1</v>
      </c>
      <c r="G145" t="b">
        <f>INDEX(key!$AT$4:$BI$7,B145,E145)</f>
        <v>0</v>
      </c>
      <c r="H145" t="str">
        <f t="shared" si="12"/>
        <v>HV_PGESFmNewCZ08rDXGF</v>
      </c>
      <c r="I145" s="9" t="s">
        <v>1799</v>
      </c>
      <c r="J145" t="str">
        <f t="shared" si="13"/>
        <v>HV_PGESFmNewCZ08</v>
      </c>
      <c r="K145" s="9" t="s">
        <v>1662</v>
      </c>
      <c r="L145" s="9" t="s">
        <v>45</v>
      </c>
      <c r="M145" s="9" t="str">
        <f>INDEX(key!$AS$4:$AS$7,B145)</f>
        <v>PGE</v>
      </c>
      <c r="N145" s="9" t="str">
        <f>INDEX(key!$I$3:$I$5,C145)</f>
        <v>SFm</v>
      </c>
      <c r="O145" s="9" t="str">
        <f>INDEX(key!$F$9:$F$10,D145)</f>
        <v>New</v>
      </c>
      <c r="P145" s="9" t="str">
        <f>INDEX(key!$AT$3:$BI$3,E145)</f>
        <v>CZ08</v>
      </c>
      <c r="Q145" s="9" t="str">
        <f>INDEX('HVACwts Src'!$D$7:$I$7,F145)</f>
        <v>rDXGF</v>
      </c>
      <c r="R145" s="36">
        <f>IF(G145,INDEX('HVACwts Src'!$D$11:$U$164,(B145-1)*39+(D145-1)*19+E145,(C145-1)*6+F145),0)</f>
        <v>0</v>
      </c>
      <c r="T145" t="str">
        <f t="shared" si="14"/>
        <v>HV_PGESFmNewCZ08</v>
      </c>
      <c r="U145" t="str">
        <f t="shared" si="15"/>
        <v>rDXGF</v>
      </c>
      <c r="V145" s="36">
        <f t="shared" si="16"/>
        <v>0</v>
      </c>
    </row>
    <row r="146" spans="1:22" x14ac:dyDescent="0.25">
      <c r="A146" s="86">
        <f t="shared" si="17"/>
        <v>140</v>
      </c>
      <c r="B146">
        <v>1</v>
      </c>
      <c r="C146">
        <v>1</v>
      </c>
      <c r="D146">
        <v>2</v>
      </c>
      <c r="E146">
        <v>8</v>
      </c>
      <c r="F146">
        <v>2</v>
      </c>
      <c r="G146" t="b">
        <f>INDEX(key!$AT$4:$BI$7,B146,E146)</f>
        <v>0</v>
      </c>
      <c r="H146" t="str">
        <f t="shared" si="12"/>
        <v>HV_PGESFmNewCZ08rNCGF</v>
      </c>
      <c r="I146" s="9" t="s">
        <v>1799</v>
      </c>
      <c r="J146" t="str">
        <f t="shared" si="13"/>
        <v>HV_PGESFmNewCZ08</v>
      </c>
      <c r="K146" s="9" t="s">
        <v>1662</v>
      </c>
      <c r="L146" s="9" t="s">
        <v>45</v>
      </c>
      <c r="M146" s="9" t="str">
        <f>INDEX(key!$AS$4:$AS$7,B146)</f>
        <v>PGE</v>
      </c>
      <c r="N146" s="9" t="str">
        <f>INDEX(key!$I$3:$I$5,C146)</f>
        <v>SFm</v>
      </c>
      <c r="O146" s="9" t="str">
        <f>INDEX(key!$F$9:$F$10,D146)</f>
        <v>New</v>
      </c>
      <c r="P146" s="9" t="str">
        <f>INDEX(key!$AT$3:$BI$3,E146)</f>
        <v>CZ08</v>
      </c>
      <c r="Q146" s="9" t="str">
        <f>INDEX('HVACwts Src'!$D$7:$I$7,F146)</f>
        <v>rNCGF</v>
      </c>
      <c r="R146" s="36">
        <f>IF(G146,INDEX('HVACwts Src'!$D$11:$U$164,(B146-1)*39+(D146-1)*19+E146,(C146-1)*6+F146),0)</f>
        <v>0</v>
      </c>
      <c r="T146" t="str">
        <f t="shared" si="14"/>
        <v>HV_PGESFmNewCZ08</v>
      </c>
      <c r="U146" t="str">
        <f t="shared" si="15"/>
        <v>rNCGF</v>
      </c>
      <c r="V146" s="36">
        <f t="shared" si="16"/>
        <v>0</v>
      </c>
    </row>
    <row r="147" spans="1:22" x14ac:dyDescent="0.25">
      <c r="A147" s="86">
        <f t="shared" si="17"/>
        <v>141</v>
      </c>
      <c r="B147">
        <v>1</v>
      </c>
      <c r="C147">
        <v>1</v>
      </c>
      <c r="D147">
        <v>2</v>
      </c>
      <c r="E147">
        <v>8</v>
      </c>
      <c r="F147">
        <v>3</v>
      </c>
      <c r="G147" t="b">
        <f>INDEX(key!$AT$4:$BI$7,B147,E147)</f>
        <v>0</v>
      </c>
      <c r="H147" t="str">
        <f t="shared" si="12"/>
        <v>HV_PGESFmNewCZ08rDXHP</v>
      </c>
      <c r="I147" s="9" t="s">
        <v>1799</v>
      </c>
      <c r="J147" t="str">
        <f t="shared" si="13"/>
        <v>HV_PGESFmNewCZ08</v>
      </c>
      <c r="K147" s="9" t="s">
        <v>1662</v>
      </c>
      <c r="L147" s="9" t="s">
        <v>45</v>
      </c>
      <c r="M147" s="9" t="str">
        <f>INDEX(key!$AS$4:$AS$7,B147)</f>
        <v>PGE</v>
      </c>
      <c r="N147" s="9" t="str">
        <f>INDEX(key!$I$3:$I$5,C147)</f>
        <v>SFm</v>
      </c>
      <c r="O147" s="9" t="str">
        <f>INDEX(key!$F$9:$F$10,D147)</f>
        <v>New</v>
      </c>
      <c r="P147" s="9" t="str">
        <f>INDEX(key!$AT$3:$BI$3,E147)</f>
        <v>CZ08</v>
      </c>
      <c r="Q147" s="9" t="str">
        <f>INDEX('HVACwts Src'!$D$7:$I$7,F147)</f>
        <v>rDXHP</v>
      </c>
      <c r="R147" s="36">
        <f>IF(G147,INDEX('HVACwts Src'!$D$11:$U$164,(B147-1)*39+(D147-1)*19+E147,(C147-1)*6+F147),0)</f>
        <v>0</v>
      </c>
      <c r="T147" t="str">
        <f t="shared" si="14"/>
        <v>HV_PGESFmNewCZ08</v>
      </c>
      <c r="U147" t="str">
        <f t="shared" si="15"/>
        <v>rDXHP</v>
      </c>
      <c r="V147" s="36">
        <f t="shared" si="16"/>
        <v>0</v>
      </c>
    </row>
    <row r="148" spans="1:22" x14ac:dyDescent="0.25">
      <c r="A148" s="86">
        <f t="shared" si="17"/>
        <v>142</v>
      </c>
      <c r="B148">
        <v>1</v>
      </c>
      <c r="C148">
        <v>1</v>
      </c>
      <c r="D148">
        <v>2</v>
      </c>
      <c r="E148">
        <v>8</v>
      </c>
      <c r="F148">
        <v>4</v>
      </c>
      <c r="G148" t="b">
        <f>INDEX(key!$AT$4:$BI$7,B148,E148)</f>
        <v>0</v>
      </c>
      <c r="H148" t="str">
        <f t="shared" si="12"/>
        <v>HV_PGESFmNewCZ08rNCEH</v>
      </c>
      <c r="I148" s="9" t="s">
        <v>1799</v>
      </c>
      <c r="J148" t="str">
        <f t="shared" si="13"/>
        <v>HV_PGESFmNewCZ08</v>
      </c>
      <c r="K148" s="9" t="s">
        <v>1662</v>
      </c>
      <c r="L148" s="9" t="s">
        <v>45</v>
      </c>
      <c r="M148" s="9" t="str">
        <f>INDEX(key!$AS$4:$AS$7,B148)</f>
        <v>PGE</v>
      </c>
      <c r="N148" s="9" t="str">
        <f>INDEX(key!$I$3:$I$5,C148)</f>
        <v>SFm</v>
      </c>
      <c r="O148" s="9" t="str">
        <f>INDEX(key!$F$9:$F$10,D148)</f>
        <v>New</v>
      </c>
      <c r="P148" s="9" t="str">
        <f>INDEX(key!$AT$3:$BI$3,E148)</f>
        <v>CZ08</v>
      </c>
      <c r="Q148" s="9" t="str">
        <f>INDEX('HVACwts Src'!$D$7:$I$7,F148)</f>
        <v>rNCEH</v>
      </c>
      <c r="R148" s="36">
        <f>IF(G148,INDEX('HVACwts Src'!$D$11:$U$164,(B148-1)*39+(D148-1)*19+E148,(C148-1)*6+F148),0)</f>
        <v>0</v>
      </c>
      <c r="T148" t="str">
        <f t="shared" si="14"/>
        <v>HV_PGESFmNewCZ08</v>
      </c>
      <c r="U148" t="str">
        <f t="shared" si="15"/>
        <v>rNCEH</v>
      </c>
      <c r="V148" s="36">
        <f t="shared" si="16"/>
        <v>0</v>
      </c>
    </row>
    <row r="149" spans="1:22" x14ac:dyDescent="0.25">
      <c r="A149" s="86">
        <f t="shared" si="17"/>
        <v>143</v>
      </c>
      <c r="B149">
        <v>1</v>
      </c>
      <c r="C149">
        <v>1</v>
      </c>
      <c r="D149">
        <v>2</v>
      </c>
      <c r="E149">
        <v>8</v>
      </c>
      <c r="F149">
        <v>5</v>
      </c>
      <c r="G149" t="b">
        <f>INDEX(key!$AT$4:$BI$7,B149,E149)</f>
        <v>0</v>
      </c>
      <c r="H149" t="str">
        <f t="shared" si="12"/>
        <v>HV_PGESFmNewCZ08rDXOH</v>
      </c>
      <c r="I149" s="9" t="s">
        <v>1799</v>
      </c>
      <c r="J149" t="str">
        <f t="shared" si="13"/>
        <v>HV_PGESFmNewCZ08</v>
      </c>
      <c r="K149" s="9" t="s">
        <v>1662</v>
      </c>
      <c r="L149" s="9" t="s">
        <v>45</v>
      </c>
      <c r="M149" s="9" t="str">
        <f>INDEX(key!$AS$4:$AS$7,B149)</f>
        <v>PGE</v>
      </c>
      <c r="N149" s="9" t="str">
        <f>INDEX(key!$I$3:$I$5,C149)</f>
        <v>SFm</v>
      </c>
      <c r="O149" s="9" t="str">
        <f>INDEX(key!$F$9:$F$10,D149)</f>
        <v>New</v>
      </c>
      <c r="P149" s="9" t="str">
        <f>INDEX(key!$AT$3:$BI$3,E149)</f>
        <v>CZ08</v>
      </c>
      <c r="Q149" s="9" t="str">
        <f>INDEX('HVACwts Src'!$D$7:$I$7,F149)</f>
        <v>rDXOH</v>
      </c>
      <c r="R149" s="36">
        <f>IF(G149,INDEX('HVACwts Src'!$D$11:$U$164,(B149-1)*39+(D149-1)*19+E149,(C149-1)*6+F149),0)</f>
        <v>0</v>
      </c>
      <c r="T149" t="str">
        <f t="shared" si="14"/>
        <v>HV_PGESFmNewCZ08</v>
      </c>
      <c r="U149" t="str">
        <f t="shared" si="15"/>
        <v>rDXOH</v>
      </c>
      <c r="V149" s="36">
        <f t="shared" si="16"/>
        <v>0</v>
      </c>
    </row>
    <row r="150" spans="1:22" x14ac:dyDescent="0.25">
      <c r="A150" s="86">
        <f t="shared" si="17"/>
        <v>144</v>
      </c>
      <c r="B150">
        <v>1</v>
      </c>
      <c r="C150">
        <v>1</v>
      </c>
      <c r="D150">
        <v>2</v>
      </c>
      <c r="E150">
        <v>8</v>
      </c>
      <c r="F150">
        <v>6</v>
      </c>
      <c r="G150" t="b">
        <f>INDEX(key!$AT$4:$BI$7,B150,E150)</f>
        <v>0</v>
      </c>
      <c r="H150" t="str">
        <f t="shared" si="12"/>
        <v>HV_PGESFmNewCZ08rNCOH</v>
      </c>
      <c r="I150" s="9" t="s">
        <v>1799</v>
      </c>
      <c r="J150" t="str">
        <f t="shared" si="13"/>
        <v>HV_PGESFmNewCZ08</v>
      </c>
      <c r="K150" s="9" t="s">
        <v>1662</v>
      </c>
      <c r="L150" s="9" t="s">
        <v>45</v>
      </c>
      <c r="M150" s="9" t="str">
        <f>INDEX(key!$AS$4:$AS$7,B150)</f>
        <v>PGE</v>
      </c>
      <c r="N150" s="9" t="str">
        <f>INDEX(key!$I$3:$I$5,C150)</f>
        <v>SFm</v>
      </c>
      <c r="O150" s="9" t="str">
        <f>INDEX(key!$F$9:$F$10,D150)</f>
        <v>New</v>
      </c>
      <c r="P150" s="9" t="str">
        <f>INDEX(key!$AT$3:$BI$3,E150)</f>
        <v>CZ08</v>
      </c>
      <c r="Q150" s="9" t="str">
        <f>INDEX('HVACwts Src'!$D$7:$I$7,F150)</f>
        <v>rNCOH</v>
      </c>
      <c r="R150" s="36">
        <f>IF(G150,INDEX('HVACwts Src'!$D$11:$U$164,(B150-1)*39+(D150-1)*19+E150,(C150-1)*6+F150),0)</f>
        <v>0</v>
      </c>
      <c r="T150" t="str">
        <f t="shared" si="14"/>
        <v>HV_PGESFmNewCZ08</v>
      </c>
      <c r="U150" t="str">
        <f t="shared" si="15"/>
        <v>rNCOH</v>
      </c>
      <c r="V150" s="36">
        <f t="shared" si="16"/>
        <v>0</v>
      </c>
    </row>
    <row r="151" spans="1:22" x14ac:dyDescent="0.25">
      <c r="A151" s="86">
        <f t="shared" si="17"/>
        <v>145</v>
      </c>
      <c r="B151">
        <v>1</v>
      </c>
      <c r="C151">
        <v>1</v>
      </c>
      <c r="D151">
        <v>2</v>
      </c>
      <c r="E151">
        <v>9</v>
      </c>
      <c r="F151">
        <v>1</v>
      </c>
      <c r="G151" t="b">
        <f>INDEX(key!$AT$4:$BI$7,B151,E151)</f>
        <v>0</v>
      </c>
      <c r="H151" t="str">
        <f t="shared" si="12"/>
        <v>HV_PGESFmNewCZ09rDXGF</v>
      </c>
      <c r="I151" s="9" t="s">
        <v>1799</v>
      </c>
      <c r="J151" t="str">
        <f t="shared" si="13"/>
        <v>HV_PGESFmNewCZ09</v>
      </c>
      <c r="K151" s="9" t="s">
        <v>1662</v>
      </c>
      <c r="L151" s="9" t="s">
        <v>45</v>
      </c>
      <c r="M151" s="9" t="str">
        <f>INDEX(key!$AS$4:$AS$7,B151)</f>
        <v>PGE</v>
      </c>
      <c r="N151" s="9" t="str">
        <f>INDEX(key!$I$3:$I$5,C151)</f>
        <v>SFm</v>
      </c>
      <c r="O151" s="9" t="str">
        <f>INDEX(key!$F$9:$F$10,D151)</f>
        <v>New</v>
      </c>
      <c r="P151" s="9" t="str">
        <f>INDEX(key!$AT$3:$BI$3,E151)</f>
        <v>CZ09</v>
      </c>
      <c r="Q151" s="9" t="str">
        <f>INDEX('HVACwts Src'!$D$7:$I$7,F151)</f>
        <v>rDXGF</v>
      </c>
      <c r="R151" s="36">
        <f>IF(G151,INDEX('HVACwts Src'!$D$11:$U$164,(B151-1)*39+(D151-1)*19+E151,(C151-1)*6+F151),0)</f>
        <v>0</v>
      </c>
      <c r="T151" t="str">
        <f t="shared" si="14"/>
        <v>HV_PGESFmNewCZ09</v>
      </c>
      <c r="U151" t="str">
        <f t="shared" si="15"/>
        <v>rDXGF</v>
      </c>
      <c r="V151" s="36">
        <f t="shared" si="16"/>
        <v>0</v>
      </c>
    </row>
    <row r="152" spans="1:22" x14ac:dyDescent="0.25">
      <c r="A152" s="86">
        <f t="shared" si="17"/>
        <v>146</v>
      </c>
      <c r="B152">
        <v>1</v>
      </c>
      <c r="C152">
        <v>1</v>
      </c>
      <c r="D152">
        <v>2</v>
      </c>
      <c r="E152">
        <v>9</v>
      </c>
      <c r="F152">
        <v>2</v>
      </c>
      <c r="G152" t="b">
        <f>INDEX(key!$AT$4:$BI$7,B152,E152)</f>
        <v>0</v>
      </c>
      <c r="H152" t="str">
        <f t="shared" si="12"/>
        <v>HV_PGESFmNewCZ09rNCGF</v>
      </c>
      <c r="I152" s="9" t="s">
        <v>1799</v>
      </c>
      <c r="J152" t="str">
        <f t="shared" si="13"/>
        <v>HV_PGESFmNewCZ09</v>
      </c>
      <c r="K152" s="9" t="s">
        <v>1662</v>
      </c>
      <c r="L152" s="9" t="s">
        <v>45</v>
      </c>
      <c r="M152" s="9" t="str">
        <f>INDEX(key!$AS$4:$AS$7,B152)</f>
        <v>PGE</v>
      </c>
      <c r="N152" s="9" t="str">
        <f>INDEX(key!$I$3:$I$5,C152)</f>
        <v>SFm</v>
      </c>
      <c r="O152" s="9" t="str">
        <f>INDEX(key!$F$9:$F$10,D152)</f>
        <v>New</v>
      </c>
      <c r="P152" s="9" t="str">
        <f>INDEX(key!$AT$3:$BI$3,E152)</f>
        <v>CZ09</v>
      </c>
      <c r="Q152" s="9" t="str">
        <f>INDEX('HVACwts Src'!$D$7:$I$7,F152)</f>
        <v>rNCGF</v>
      </c>
      <c r="R152" s="36">
        <f>IF(G152,INDEX('HVACwts Src'!$D$11:$U$164,(B152-1)*39+(D152-1)*19+E152,(C152-1)*6+F152),0)</f>
        <v>0</v>
      </c>
      <c r="T152" t="str">
        <f t="shared" si="14"/>
        <v>HV_PGESFmNewCZ09</v>
      </c>
      <c r="U152" t="str">
        <f t="shared" si="15"/>
        <v>rNCGF</v>
      </c>
      <c r="V152" s="36">
        <f t="shared" si="16"/>
        <v>0</v>
      </c>
    </row>
    <row r="153" spans="1:22" x14ac:dyDescent="0.25">
      <c r="A153" s="86">
        <f t="shared" si="17"/>
        <v>147</v>
      </c>
      <c r="B153">
        <v>1</v>
      </c>
      <c r="C153">
        <v>1</v>
      </c>
      <c r="D153">
        <v>2</v>
      </c>
      <c r="E153">
        <v>9</v>
      </c>
      <c r="F153">
        <v>3</v>
      </c>
      <c r="G153" t="b">
        <f>INDEX(key!$AT$4:$BI$7,B153,E153)</f>
        <v>0</v>
      </c>
      <c r="H153" t="str">
        <f t="shared" si="12"/>
        <v>HV_PGESFmNewCZ09rDXHP</v>
      </c>
      <c r="I153" s="9" t="s">
        <v>1799</v>
      </c>
      <c r="J153" t="str">
        <f t="shared" si="13"/>
        <v>HV_PGESFmNewCZ09</v>
      </c>
      <c r="K153" s="9" t="s">
        <v>1662</v>
      </c>
      <c r="L153" s="9" t="s">
        <v>45</v>
      </c>
      <c r="M153" s="9" t="str">
        <f>INDEX(key!$AS$4:$AS$7,B153)</f>
        <v>PGE</v>
      </c>
      <c r="N153" s="9" t="str">
        <f>INDEX(key!$I$3:$I$5,C153)</f>
        <v>SFm</v>
      </c>
      <c r="O153" s="9" t="str">
        <f>INDEX(key!$F$9:$F$10,D153)</f>
        <v>New</v>
      </c>
      <c r="P153" s="9" t="str">
        <f>INDEX(key!$AT$3:$BI$3,E153)</f>
        <v>CZ09</v>
      </c>
      <c r="Q153" s="9" t="str">
        <f>INDEX('HVACwts Src'!$D$7:$I$7,F153)</f>
        <v>rDXHP</v>
      </c>
      <c r="R153" s="36">
        <f>IF(G153,INDEX('HVACwts Src'!$D$11:$U$164,(B153-1)*39+(D153-1)*19+E153,(C153-1)*6+F153),0)</f>
        <v>0</v>
      </c>
      <c r="T153" t="str">
        <f t="shared" si="14"/>
        <v>HV_PGESFmNewCZ09</v>
      </c>
      <c r="U153" t="str">
        <f t="shared" si="15"/>
        <v>rDXHP</v>
      </c>
      <c r="V153" s="36">
        <f t="shared" si="16"/>
        <v>0</v>
      </c>
    </row>
    <row r="154" spans="1:22" x14ac:dyDescent="0.25">
      <c r="A154" s="86">
        <f t="shared" si="17"/>
        <v>148</v>
      </c>
      <c r="B154">
        <v>1</v>
      </c>
      <c r="C154">
        <v>1</v>
      </c>
      <c r="D154">
        <v>2</v>
      </c>
      <c r="E154">
        <v>9</v>
      </c>
      <c r="F154">
        <v>4</v>
      </c>
      <c r="G154" t="b">
        <f>INDEX(key!$AT$4:$BI$7,B154,E154)</f>
        <v>0</v>
      </c>
      <c r="H154" t="str">
        <f t="shared" si="12"/>
        <v>HV_PGESFmNewCZ09rNCEH</v>
      </c>
      <c r="I154" s="9" t="s">
        <v>1799</v>
      </c>
      <c r="J154" t="str">
        <f t="shared" si="13"/>
        <v>HV_PGESFmNewCZ09</v>
      </c>
      <c r="K154" s="9" t="s">
        <v>1662</v>
      </c>
      <c r="L154" s="9" t="s">
        <v>45</v>
      </c>
      <c r="M154" s="9" t="str">
        <f>INDEX(key!$AS$4:$AS$7,B154)</f>
        <v>PGE</v>
      </c>
      <c r="N154" s="9" t="str">
        <f>INDEX(key!$I$3:$I$5,C154)</f>
        <v>SFm</v>
      </c>
      <c r="O154" s="9" t="str">
        <f>INDEX(key!$F$9:$F$10,D154)</f>
        <v>New</v>
      </c>
      <c r="P154" s="9" t="str">
        <f>INDEX(key!$AT$3:$BI$3,E154)</f>
        <v>CZ09</v>
      </c>
      <c r="Q154" s="9" t="str">
        <f>INDEX('HVACwts Src'!$D$7:$I$7,F154)</f>
        <v>rNCEH</v>
      </c>
      <c r="R154" s="36">
        <f>IF(G154,INDEX('HVACwts Src'!$D$11:$U$164,(B154-1)*39+(D154-1)*19+E154,(C154-1)*6+F154),0)</f>
        <v>0</v>
      </c>
      <c r="T154" t="str">
        <f t="shared" si="14"/>
        <v>HV_PGESFmNewCZ09</v>
      </c>
      <c r="U154" t="str">
        <f t="shared" si="15"/>
        <v>rNCEH</v>
      </c>
      <c r="V154" s="36">
        <f t="shared" si="16"/>
        <v>0</v>
      </c>
    </row>
    <row r="155" spans="1:22" x14ac:dyDescent="0.25">
      <c r="A155" s="86">
        <f t="shared" si="17"/>
        <v>149</v>
      </c>
      <c r="B155">
        <v>1</v>
      </c>
      <c r="C155">
        <v>1</v>
      </c>
      <c r="D155">
        <v>2</v>
      </c>
      <c r="E155">
        <v>9</v>
      </c>
      <c r="F155">
        <v>5</v>
      </c>
      <c r="G155" t="b">
        <f>INDEX(key!$AT$4:$BI$7,B155,E155)</f>
        <v>0</v>
      </c>
      <c r="H155" t="str">
        <f t="shared" si="12"/>
        <v>HV_PGESFmNewCZ09rDXOH</v>
      </c>
      <c r="I155" s="9" t="s">
        <v>1799</v>
      </c>
      <c r="J155" t="str">
        <f t="shared" si="13"/>
        <v>HV_PGESFmNewCZ09</v>
      </c>
      <c r="K155" s="9" t="s">
        <v>1662</v>
      </c>
      <c r="L155" s="9" t="s">
        <v>45</v>
      </c>
      <c r="M155" s="9" t="str">
        <f>INDEX(key!$AS$4:$AS$7,B155)</f>
        <v>PGE</v>
      </c>
      <c r="N155" s="9" t="str">
        <f>INDEX(key!$I$3:$I$5,C155)</f>
        <v>SFm</v>
      </c>
      <c r="O155" s="9" t="str">
        <f>INDEX(key!$F$9:$F$10,D155)</f>
        <v>New</v>
      </c>
      <c r="P155" s="9" t="str">
        <f>INDEX(key!$AT$3:$BI$3,E155)</f>
        <v>CZ09</v>
      </c>
      <c r="Q155" s="9" t="str">
        <f>INDEX('HVACwts Src'!$D$7:$I$7,F155)</f>
        <v>rDXOH</v>
      </c>
      <c r="R155" s="36">
        <f>IF(G155,INDEX('HVACwts Src'!$D$11:$U$164,(B155-1)*39+(D155-1)*19+E155,(C155-1)*6+F155),0)</f>
        <v>0</v>
      </c>
      <c r="T155" t="str">
        <f t="shared" si="14"/>
        <v>HV_PGESFmNewCZ09</v>
      </c>
      <c r="U155" t="str">
        <f t="shared" si="15"/>
        <v>rDXOH</v>
      </c>
      <c r="V155" s="36">
        <f t="shared" si="16"/>
        <v>0</v>
      </c>
    </row>
    <row r="156" spans="1:22" x14ac:dyDescent="0.25">
      <c r="A156" s="86">
        <f t="shared" si="17"/>
        <v>150</v>
      </c>
      <c r="B156">
        <v>1</v>
      </c>
      <c r="C156">
        <v>1</v>
      </c>
      <c r="D156">
        <v>2</v>
      </c>
      <c r="E156">
        <v>9</v>
      </c>
      <c r="F156">
        <v>6</v>
      </c>
      <c r="G156" t="b">
        <f>INDEX(key!$AT$4:$BI$7,B156,E156)</f>
        <v>0</v>
      </c>
      <c r="H156" t="str">
        <f t="shared" si="12"/>
        <v>HV_PGESFmNewCZ09rNCOH</v>
      </c>
      <c r="I156" s="9" t="s">
        <v>1799</v>
      </c>
      <c r="J156" t="str">
        <f t="shared" si="13"/>
        <v>HV_PGESFmNewCZ09</v>
      </c>
      <c r="K156" s="9" t="s">
        <v>1662</v>
      </c>
      <c r="L156" s="9" t="s">
        <v>45</v>
      </c>
      <c r="M156" s="9" t="str">
        <f>INDEX(key!$AS$4:$AS$7,B156)</f>
        <v>PGE</v>
      </c>
      <c r="N156" s="9" t="str">
        <f>INDEX(key!$I$3:$I$5,C156)</f>
        <v>SFm</v>
      </c>
      <c r="O156" s="9" t="str">
        <f>INDEX(key!$F$9:$F$10,D156)</f>
        <v>New</v>
      </c>
      <c r="P156" s="9" t="str">
        <f>INDEX(key!$AT$3:$BI$3,E156)</f>
        <v>CZ09</v>
      </c>
      <c r="Q156" s="9" t="str">
        <f>INDEX('HVACwts Src'!$D$7:$I$7,F156)</f>
        <v>rNCOH</v>
      </c>
      <c r="R156" s="36">
        <f>IF(G156,INDEX('HVACwts Src'!$D$11:$U$164,(B156-1)*39+(D156-1)*19+E156,(C156-1)*6+F156),0)</f>
        <v>0</v>
      </c>
      <c r="T156" t="str">
        <f t="shared" si="14"/>
        <v>HV_PGESFmNewCZ09</v>
      </c>
      <c r="U156" t="str">
        <f t="shared" si="15"/>
        <v>rNCOH</v>
      </c>
      <c r="V156" s="36">
        <f t="shared" si="16"/>
        <v>0</v>
      </c>
    </row>
    <row r="157" spans="1:22" x14ac:dyDescent="0.25">
      <c r="A157" s="86">
        <f t="shared" si="17"/>
        <v>151</v>
      </c>
      <c r="B157">
        <v>1</v>
      </c>
      <c r="C157">
        <v>1</v>
      </c>
      <c r="D157">
        <v>2</v>
      </c>
      <c r="E157">
        <v>10</v>
      </c>
      <c r="F157">
        <v>1</v>
      </c>
      <c r="G157" t="b">
        <f>INDEX(key!$AT$4:$BI$7,B157,E157)</f>
        <v>0</v>
      </c>
      <c r="H157" t="str">
        <f t="shared" si="12"/>
        <v>HV_PGESFmNewCZ10rDXGF</v>
      </c>
      <c r="I157" s="9" t="s">
        <v>1799</v>
      </c>
      <c r="J157" t="str">
        <f t="shared" si="13"/>
        <v>HV_PGESFmNewCZ10</v>
      </c>
      <c r="K157" s="9" t="s">
        <v>1662</v>
      </c>
      <c r="L157" s="9" t="s">
        <v>45</v>
      </c>
      <c r="M157" s="9" t="str">
        <f>INDEX(key!$AS$4:$AS$7,B157)</f>
        <v>PGE</v>
      </c>
      <c r="N157" s="9" t="str">
        <f>INDEX(key!$I$3:$I$5,C157)</f>
        <v>SFm</v>
      </c>
      <c r="O157" s="9" t="str">
        <f>INDEX(key!$F$9:$F$10,D157)</f>
        <v>New</v>
      </c>
      <c r="P157" s="9" t="str">
        <f>INDEX(key!$AT$3:$BI$3,E157)</f>
        <v>CZ10</v>
      </c>
      <c r="Q157" s="9" t="str">
        <f>INDEX('HVACwts Src'!$D$7:$I$7,F157)</f>
        <v>rDXGF</v>
      </c>
      <c r="R157" s="36">
        <f>IF(G157,INDEX('HVACwts Src'!$D$11:$U$164,(B157-1)*39+(D157-1)*19+E157,(C157-1)*6+F157),0)</f>
        <v>0</v>
      </c>
      <c r="T157" t="str">
        <f t="shared" si="14"/>
        <v>HV_PGESFmNewCZ10</v>
      </c>
      <c r="U157" t="str">
        <f t="shared" si="15"/>
        <v>rDXGF</v>
      </c>
      <c r="V157" s="36">
        <f t="shared" si="16"/>
        <v>0</v>
      </c>
    </row>
    <row r="158" spans="1:22" x14ac:dyDescent="0.25">
      <c r="A158" s="86">
        <f t="shared" si="17"/>
        <v>152</v>
      </c>
      <c r="B158">
        <v>1</v>
      </c>
      <c r="C158">
        <v>1</v>
      </c>
      <c r="D158">
        <v>2</v>
      </c>
      <c r="E158">
        <v>10</v>
      </c>
      <c r="F158">
        <v>2</v>
      </c>
      <c r="G158" t="b">
        <f>INDEX(key!$AT$4:$BI$7,B158,E158)</f>
        <v>0</v>
      </c>
      <c r="H158" t="str">
        <f t="shared" si="12"/>
        <v>HV_PGESFmNewCZ10rNCGF</v>
      </c>
      <c r="I158" s="9" t="s">
        <v>1799</v>
      </c>
      <c r="J158" t="str">
        <f t="shared" si="13"/>
        <v>HV_PGESFmNewCZ10</v>
      </c>
      <c r="K158" s="9" t="s">
        <v>1662</v>
      </c>
      <c r="L158" s="9" t="s">
        <v>45</v>
      </c>
      <c r="M158" s="9" t="str">
        <f>INDEX(key!$AS$4:$AS$7,B158)</f>
        <v>PGE</v>
      </c>
      <c r="N158" s="9" t="str">
        <f>INDEX(key!$I$3:$I$5,C158)</f>
        <v>SFm</v>
      </c>
      <c r="O158" s="9" t="str">
        <f>INDEX(key!$F$9:$F$10,D158)</f>
        <v>New</v>
      </c>
      <c r="P158" s="9" t="str">
        <f>INDEX(key!$AT$3:$BI$3,E158)</f>
        <v>CZ10</v>
      </c>
      <c r="Q158" s="9" t="str">
        <f>INDEX('HVACwts Src'!$D$7:$I$7,F158)</f>
        <v>rNCGF</v>
      </c>
      <c r="R158" s="36">
        <f>IF(G158,INDEX('HVACwts Src'!$D$11:$U$164,(B158-1)*39+(D158-1)*19+E158,(C158-1)*6+F158),0)</f>
        <v>0</v>
      </c>
      <c r="T158" t="str">
        <f t="shared" si="14"/>
        <v>HV_PGESFmNewCZ10</v>
      </c>
      <c r="U158" t="str">
        <f t="shared" si="15"/>
        <v>rNCGF</v>
      </c>
      <c r="V158" s="36">
        <f t="shared" si="16"/>
        <v>0</v>
      </c>
    </row>
    <row r="159" spans="1:22" x14ac:dyDescent="0.25">
      <c r="A159" s="86">
        <f t="shared" si="17"/>
        <v>153</v>
      </c>
      <c r="B159">
        <v>1</v>
      </c>
      <c r="C159">
        <v>1</v>
      </c>
      <c r="D159">
        <v>2</v>
      </c>
      <c r="E159">
        <v>10</v>
      </c>
      <c r="F159">
        <v>3</v>
      </c>
      <c r="G159" t="b">
        <f>INDEX(key!$AT$4:$BI$7,B159,E159)</f>
        <v>0</v>
      </c>
      <c r="H159" t="str">
        <f t="shared" si="12"/>
        <v>HV_PGESFmNewCZ10rDXHP</v>
      </c>
      <c r="I159" s="9" t="s">
        <v>1799</v>
      </c>
      <c r="J159" t="str">
        <f t="shared" si="13"/>
        <v>HV_PGESFmNewCZ10</v>
      </c>
      <c r="K159" s="9" t="s">
        <v>1662</v>
      </c>
      <c r="L159" s="9" t="s">
        <v>45</v>
      </c>
      <c r="M159" s="9" t="str">
        <f>INDEX(key!$AS$4:$AS$7,B159)</f>
        <v>PGE</v>
      </c>
      <c r="N159" s="9" t="str">
        <f>INDEX(key!$I$3:$I$5,C159)</f>
        <v>SFm</v>
      </c>
      <c r="O159" s="9" t="str">
        <f>INDEX(key!$F$9:$F$10,D159)</f>
        <v>New</v>
      </c>
      <c r="P159" s="9" t="str">
        <f>INDEX(key!$AT$3:$BI$3,E159)</f>
        <v>CZ10</v>
      </c>
      <c r="Q159" s="9" t="str">
        <f>INDEX('HVACwts Src'!$D$7:$I$7,F159)</f>
        <v>rDXHP</v>
      </c>
      <c r="R159" s="36">
        <f>IF(G159,INDEX('HVACwts Src'!$D$11:$U$164,(B159-1)*39+(D159-1)*19+E159,(C159-1)*6+F159),0)</f>
        <v>0</v>
      </c>
      <c r="T159" t="str">
        <f t="shared" si="14"/>
        <v>HV_PGESFmNewCZ10</v>
      </c>
      <c r="U159" t="str">
        <f t="shared" si="15"/>
        <v>rDXHP</v>
      </c>
      <c r="V159" s="36">
        <f t="shared" si="16"/>
        <v>0</v>
      </c>
    </row>
    <row r="160" spans="1:22" x14ac:dyDescent="0.25">
      <c r="A160" s="86">
        <f t="shared" si="17"/>
        <v>154</v>
      </c>
      <c r="B160">
        <v>1</v>
      </c>
      <c r="C160">
        <v>1</v>
      </c>
      <c r="D160">
        <v>2</v>
      </c>
      <c r="E160">
        <v>10</v>
      </c>
      <c r="F160">
        <v>4</v>
      </c>
      <c r="G160" t="b">
        <f>INDEX(key!$AT$4:$BI$7,B160,E160)</f>
        <v>0</v>
      </c>
      <c r="H160" t="str">
        <f t="shared" si="12"/>
        <v>HV_PGESFmNewCZ10rNCEH</v>
      </c>
      <c r="I160" s="9" t="s">
        <v>1799</v>
      </c>
      <c r="J160" t="str">
        <f t="shared" si="13"/>
        <v>HV_PGESFmNewCZ10</v>
      </c>
      <c r="K160" s="9" t="s">
        <v>1662</v>
      </c>
      <c r="L160" s="9" t="s">
        <v>45</v>
      </c>
      <c r="M160" s="9" t="str">
        <f>INDEX(key!$AS$4:$AS$7,B160)</f>
        <v>PGE</v>
      </c>
      <c r="N160" s="9" t="str">
        <f>INDEX(key!$I$3:$I$5,C160)</f>
        <v>SFm</v>
      </c>
      <c r="O160" s="9" t="str">
        <f>INDEX(key!$F$9:$F$10,D160)</f>
        <v>New</v>
      </c>
      <c r="P160" s="9" t="str">
        <f>INDEX(key!$AT$3:$BI$3,E160)</f>
        <v>CZ10</v>
      </c>
      <c r="Q160" s="9" t="str">
        <f>INDEX('HVACwts Src'!$D$7:$I$7,F160)</f>
        <v>rNCEH</v>
      </c>
      <c r="R160" s="36">
        <f>IF(G160,INDEX('HVACwts Src'!$D$11:$U$164,(B160-1)*39+(D160-1)*19+E160,(C160-1)*6+F160),0)</f>
        <v>0</v>
      </c>
      <c r="T160" t="str">
        <f t="shared" si="14"/>
        <v>HV_PGESFmNewCZ10</v>
      </c>
      <c r="U160" t="str">
        <f t="shared" si="15"/>
        <v>rNCEH</v>
      </c>
      <c r="V160" s="36">
        <f t="shared" si="16"/>
        <v>0</v>
      </c>
    </row>
    <row r="161" spans="1:22" x14ac:dyDescent="0.25">
      <c r="A161" s="86">
        <f t="shared" si="17"/>
        <v>155</v>
      </c>
      <c r="B161">
        <v>1</v>
      </c>
      <c r="C161">
        <v>1</v>
      </c>
      <c r="D161">
        <v>2</v>
      </c>
      <c r="E161">
        <v>10</v>
      </c>
      <c r="F161">
        <v>5</v>
      </c>
      <c r="G161" t="b">
        <f>INDEX(key!$AT$4:$BI$7,B161,E161)</f>
        <v>0</v>
      </c>
      <c r="H161" t="str">
        <f t="shared" si="12"/>
        <v>HV_PGESFmNewCZ10rDXOH</v>
      </c>
      <c r="I161" s="9" t="s">
        <v>1799</v>
      </c>
      <c r="J161" t="str">
        <f t="shared" si="13"/>
        <v>HV_PGESFmNewCZ10</v>
      </c>
      <c r="K161" s="9" t="s">
        <v>1662</v>
      </c>
      <c r="L161" s="9" t="s">
        <v>45</v>
      </c>
      <c r="M161" s="9" t="str">
        <f>INDEX(key!$AS$4:$AS$7,B161)</f>
        <v>PGE</v>
      </c>
      <c r="N161" s="9" t="str">
        <f>INDEX(key!$I$3:$I$5,C161)</f>
        <v>SFm</v>
      </c>
      <c r="O161" s="9" t="str">
        <f>INDEX(key!$F$9:$F$10,D161)</f>
        <v>New</v>
      </c>
      <c r="P161" s="9" t="str">
        <f>INDEX(key!$AT$3:$BI$3,E161)</f>
        <v>CZ10</v>
      </c>
      <c r="Q161" s="9" t="str">
        <f>INDEX('HVACwts Src'!$D$7:$I$7,F161)</f>
        <v>rDXOH</v>
      </c>
      <c r="R161" s="36">
        <f>IF(G161,INDEX('HVACwts Src'!$D$11:$U$164,(B161-1)*39+(D161-1)*19+E161,(C161-1)*6+F161),0)</f>
        <v>0</v>
      </c>
      <c r="T161" t="str">
        <f t="shared" si="14"/>
        <v>HV_PGESFmNewCZ10</v>
      </c>
      <c r="U161" t="str">
        <f t="shared" si="15"/>
        <v>rDXOH</v>
      </c>
      <c r="V161" s="36">
        <f t="shared" si="16"/>
        <v>0</v>
      </c>
    </row>
    <row r="162" spans="1:22" x14ac:dyDescent="0.25">
      <c r="A162" s="86">
        <f t="shared" si="17"/>
        <v>156</v>
      </c>
      <c r="B162">
        <v>1</v>
      </c>
      <c r="C162">
        <v>1</v>
      </c>
      <c r="D162">
        <v>2</v>
      </c>
      <c r="E162">
        <v>10</v>
      </c>
      <c r="F162">
        <v>6</v>
      </c>
      <c r="G162" t="b">
        <f>INDEX(key!$AT$4:$BI$7,B162,E162)</f>
        <v>0</v>
      </c>
      <c r="H162" t="str">
        <f t="shared" si="12"/>
        <v>HV_PGESFmNewCZ10rNCOH</v>
      </c>
      <c r="I162" s="9" t="s">
        <v>1799</v>
      </c>
      <c r="J162" t="str">
        <f t="shared" si="13"/>
        <v>HV_PGESFmNewCZ10</v>
      </c>
      <c r="K162" s="9" t="s">
        <v>1662</v>
      </c>
      <c r="L162" s="9" t="s">
        <v>45</v>
      </c>
      <c r="M162" s="9" t="str">
        <f>INDEX(key!$AS$4:$AS$7,B162)</f>
        <v>PGE</v>
      </c>
      <c r="N162" s="9" t="str">
        <f>INDEX(key!$I$3:$I$5,C162)</f>
        <v>SFm</v>
      </c>
      <c r="O162" s="9" t="str">
        <f>INDEX(key!$F$9:$F$10,D162)</f>
        <v>New</v>
      </c>
      <c r="P162" s="9" t="str">
        <f>INDEX(key!$AT$3:$BI$3,E162)</f>
        <v>CZ10</v>
      </c>
      <c r="Q162" s="9" t="str">
        <f>INDEX('HVACwts Src'!$D$7:$I$7,F162)</f>
        <v>rNCOH</v>
      </c>
      <c r="R162" s="36">
        <f>IF(G162,INDEX('HVACwts Src'!$D$11:$U$164,(B162-1)*39+(D162-1)*19+E162,(C162-1)*6+F162),0)</f>
        <v>0</v>
      </c>
      <c r="T162" t="str">
        <f t="shared" si="14"/>
        <v>HV_PGESFmNewCZ10</v>
      </c>
      <c r="U162" t="str">
        <f t="shared" si="15"/>
        <v>rNCOH</v>
      </c>
      <c r="V162" s="36">
        <f t="shared" si="16"/>
        <v>0</v>
      </c>
    </row>
    <row r="163" spans="1:22" x14ac:dyDescent="0.25">
      <c r="A163" s="86">
        <f t="shared" si="17"/>
        <v>157</v>
      </c>
      <c r="B163">
        <v>1</v>
      </c>
      <c r="C163">
        <v>1</v>
      </c>
      <c r="D163">
        <v>2</v>
      </c>
      <c r="E163">
        <v>11</v>
      </c>
      <c r="F163">
        <v>1</v>
      </c>
      <c r="G163" t="b">
        <f>INDEX(key!$AT$4:$BI$7,B163,E163)</f>
        <v>1</v>
      </c>
      <c r="H163" t="str">
        <f t="shared" si="12"/>
        <v>HV_PGESFmNewCZ11rDXGF</v>
      </c>
      <c r="I163" s="9" t="s">
        <v>1799</v>
      </c>
      <c r="J163" t="str">
        <f t="shared" si="13"/>
        <v>HV_PGESFmNewCZ11</v>
      </c>
      <c r="K163" s="9" t="s">
        <v>1662</v>
      </c>
      <c r="L163" s="9" t="s">
        <v>45</v>
      </c>
      <c r="M163" s="9" t="str">
        <f>INDEX(key!$AS$4:$AS$7,B163)</f>
        <v>PGE</v>
      </c>
      <c r="N163" s="9" t="str">
        <f>INDEX(key!$I$3:$I$5,C163)</f>
        <v>SFm</v>
      </c>
      <c r="O163" s="9" t="str">
        <f>INDEX(key!$F$9:$F$10,D163)</f>
        <v>New</v>
      </c>
      <c r="P163" s="9" t="str">
        <f>INDEX(key!$AT$3:$BI$3,E163)</f>
        <v>CZ11</v>
      </c>
      <c r="Q163" s="9" t="str">
        <f>INDEX('HVACwts Src'!$D$7:$I$7,F163)</f>
        <v>rDXGF</v>
      </c>
      <c r="R163" s="36">
        <f>IF(G163,INDEX('HVACwts Src'!$D$11:$U$164,(B163-1)*39+(D163-1)*19+E163,(C163-1)*6+F163),0)</f>
        <v>7711.6278000000002</v>
      </c>
      <c r="T163" t="str">
        <f t="shared" si="14"/>
        <v>HV_PGESFmNewCZ11</v>
      </c>
      <c r="U163" t="str">
        <f t="shared" si="15"/>
        <v>rDXGF</v>
      </c>
      <c r="V163" s="36">
        <f t="shared" si="16"/>
        <v>7711.6278000000002</v>
      </c>
    </row>
    <row r="164" spans="1:22" x14ac:dyDescent="0.25">
      <c r="A164" s="86">
        <f t="shared" si="17"/>
        <v>158</v>
      </c>
      <c r="B164">
        <v>1</v>
      </c>
      <c r="C164">
        <v>1</v>
      </c>
      <c r="D164">
        <v>2</v>
      </c>
      <c r="E164">
        <v>11</v>
      </c>
      <c r="F164">
        <v>2</v>
      </c>
      <c r="G164" t="b">
        <f>INDEX(key!$AT$4:$BI$7,B164,E164)</f>
        <v>1</v>
      </c>
      <c r="H164" t="str">
        <f t="shared" si="12"/>
        <v>HV_PGESFmNewCZ11rNCGF</v>
      </c>
      <c r="I164" s="9" t="s">
        <v>1799</v>
      </c>
      <c r="J164" t="str">
        <f t="shared" si="13"/>
        <v>HV_PGESFmNewCZ11</v>
      </c>
      <c r="K164" s="9" t="s">
        <v>1662</v>
      </c>
      <c r="L164" s="9" t="s">
        <v>45</v>
      </c>
      <c r="M164" s="9" t="str">
        <f>INDEX(key!$AS$4:$AS$7,B164)</f>
        <v>PGE</v>
      </c>
      <c r="N164" s="9" t="str">
        <f>INDEX(key!$I$3:$I$5,C164)</f>
        <v>SFm</v>
      </c>
      <c r="O164" s="9" t="str">
        <f>INDEX(key!$F$9:$F$10,D164)</f>
        <v>New</v>
      </c>
      <c r="P164" s="9" t="str">
        <f>INDEX(key!$AT$3:$BI$3,E164)</f>
        <v>CZ11</v>
      </c>
      <c r="Q164" s="9" t="str">
        <f>INDEX('HVACwts Src'!$D$7:$I$7,F164)</f>
        <v>rNCGF</v>
      </c>
      <c r="R164" s="36">
        <f>IF(G164,INDEX('HVACwts Src'!$D$11:$U$164,(B164-1)*39+(D164-1)*19+E164,(C164-1)*6+F164),0)</f>
        <v>0</v>
      </c>
      <c r="T164" t="str">
        <f t="shared" si="14"/>
        <v>HV_PGESFmNewCZ11</v>
      </c>
      <c r="U164" t="str">
        <f t="shared" si="15"/>
        <v>rNCGF</v>
      </c>
      <c r="V164" s="36">
        <f t="shared" si="16"/>
        <v>0</v>
      </c>
    </row>
    <row r="165" spans="1:22" x14ac:dyDescent="0.25">
      <c r="A165" s="86">
        <f t="shared" si="17"/>
        <v>159</v>
      </c>
      <c r="B165">
        <v>1</v>
      </c>
      <c r="C165">
        <v>1</v>
      </c>
      <c r="D165">
        <v>2</v>
      </c>
      <c r="E165">
        <v>11</v>
      </c>
      <c r="F165">
        <v>3</v>
      </c>
      <c r="G165" t="b">
        <f>INDEX(key!$AT$4:$BI$7,B165,E165)</f>
        <v>1</v>
      </c>
      <c r="H165" t="str">
        <f t="shared" si="12"/>
        <v>HV_PGESFmNewCZ11rDXHP</v>
      </c>
      <c r="I165" s="9" t="s">
        <v>1799</v>
      </c>
      <c r="J165" t="str">
        <f t="shared" si="13"/>
        <v>HV_PGESFmNewCZ11</v>
      </c>
      <c r="K165" s="9" t="s">
        <v>1662</v>
      </c>
      <c r="L165" s="9" t="s">
        <v>45</v>
      </c>
      <c r="M165" s="9" t="str">
        <f>INDEX(key!$AS$4:$AS$7,B165)</f>
        <v>PGE</v>
      </c>
      <c r="N165" s="9" t="str">
        <f>INDEX(key!$I$3:$I$5,C165)</f>
        <v>SFm</v>
      </c>
      <c r="O165" s="9" t="str">
        <f>INDEX(key!$F$9:$F$10,D165)</f>
        <v>New</v>
      </c>
      <c r="P165" s="9" t="str">
        <f>INDEX(key!$AT$3:$BI$3,E165)</f>
        <v>CZ11</v>
      </c>
      <c r="Q165" s="9" t="str">
        <f>INDEX('HVACwts Src'!$D$7:$I$7,F165)</f>
        <v>rDXHP</v>
      </c>
      <c r="R165" s="36">
        <f>IF(G165,INDEX('HVACwts Src'!$D$11:$U$164,(B165-1)*39+(D165-1)*19+E165,(C165-1)*6+F165),0)</f>
        <v>443.19700000000006</v>
      </c>
      <c r="T165" t="str">
        <f t="shared" si="14"/>
        <v>HV_PGESFmNewCZ11</v>
      </c>
      <c r="U165" t="str">
        <f t="shared" si="15"/>
        <v>rDXHP</v>
      </c>
      <c r="V165" s="36">
        <f t="shared" si="16"/>
        <v>443.19700000000006</v>
      </c>
    </row>
    <row r="166" spans="1:22" x14ac:dyDescent="0.25">
      <c r="A166" s="86">
        <f t="shared" si="17"/>
        <v>160</v>
      </c>
      <c r="B166">
        <v>1</v>
      </c>
      <c r="C166">
        <v>1</v>
      </c>
      <c r="D166">
        <v>2</v>
      </c>
      <c r="E166">
        <v>11</v>
      </c>
      <c r="F166">
        <v>4</v>
      </c>
      <c r="G166" t="b">
        <f>INDEX(key!$AT$4:$BI$7,B166,E166)</f>
        <v>1</v>
      </c>
      <c r="H166" t="str">
        <f t="shared" si="12"/>
        <v>HV_PGESFmNewCZ11rNCEH</v>
      </c>
      <c r="I166" s="9" t="s">
        <v>1799</v>
      </c>
      <c r="J166" t="str">
        <f t="shared" si="13"/>
        <v>HV_PGESFmNewCZ11</v>
      </c>
      <c r="K166" s="9" t="s">
        <v>1662</v>
      </c>
      <c r="L166" s="9" t="s">
        <v>45</v>
      </c>
      <c r="M166" s="9" t="str">
        <f>INDEX(key!$AS$4:$AS$7,B166)</f>
        <v>PGE</v>
      </c>
      <c r="N166" s="9" t="str">
        <f>INDEX(key!$I$3:$I$5,C166)</f>
        <v>SFm</v>
      </c>
      <c r="O166" s="9" t="str">
        <f>INDEX(key!$F$9:$F$10,D166)</f>
        <v>New</v>
      </c>
      <c r="P166" s="9" t="str">
        <f>INDEX(key!$AT$3:$BI$3,E166)</f>
        <v>CZ11</v>
      </c>
      <c r="Q166" s="9" t="str">
        <f>INDEX('HVACwts Src'!$D$7:$I$7,F166)</f>
        <v>rNCEH</v>
      </c>
      <c r="R166" s="36">
        <f>IF(G166,INDEX('HVACwts Src'!$D$11:$U$164,(B166-1)*39+(D166-1)*19+E166,(C166-1)*6+F166),0)</f>
        <v>0</v>
      </c>
      <c r="T166" t="str">
        <f t="shared" si="14"/>
        <v>HV_PGESFmNewCZ11</v>
      </c>
      <c r="U166" t="str">
        <f t="shared" si="15"/>
        <v>rNCEH</v>
      </c>
      <c r="V166" s="36">
        <f t="shared" si="16"/>
        <v>0</v>
      </c>
    </row>
    <row r="167" spans="1:22" x14ac:dyDescent="0.25">
      <c r="A167" s="86">
        <f t="shared" si="17"/>
        <v>161</v>
      </c>
      <c r="B167">
        <v>1</v>
      </c>
      <c r="C167">
        <v>1</v>
      </c>
      <c r="D167">
        <v>2</v>
      </c>
      <c r="E167">
        <v>11</v>
      </c>
      <c r="F167">
        <v>5</v>
      </c>
      <c r="G167" t="b">
        <f>INDEX(key!$AT$4:$BI$7,B167,E167)</f>
        <v>1</v>
      </c>
      <c r="H167" t="str">
        <f t="shared" si="12"/>
        <v>HV_PGESFmNewCZ11rDXOH</v>
      </c>
      <c r="I167" s="9" t="s">
        <v>1799</v>
      </c>
      <c r="J167" t="str">
        <f t="shared" si="13"/>
        <v>HV_PGESFmNewCZ11</v>
      </c>
      <c r="K167" s="9" t="s">
        <v>1662</v>
      </c>
      <c r="L167" s="9" t="s">
        <v>45</v>
      </c>
      <c r="M167" s="9" t="str">
        <f>INDEX(key!$AS$4:$AS$7,B167)</f>
        <v>PGE</v>
      </c>
      <c r="N167" s="9" t="str">
        <f>INDEX(key!$I$3:$I$5,C167)</f>
        <v>SFm</v>
      </c>
      <c r="O167" s="9" t="str">
        <f>INDEX(key!$F$9:$F$10,D167)</f>
        <v>New</v>
      </c>
      <c r="P167" s="9" t="str">
        <f>INDEX(key!$AT$3:$BI$3,E167)</f>
        <v>CZ11</v>
      </c>
      <c r="Q167" s="9" t="str">
        <f>INDEX('HVACwts Src'!$D$7:$I$7,F167)</f>
        <v>rDXOH</v>
      </c>
      <c r="R167" s="36">
        <f>IF(G167,INDEX('HVACwts Src'!$D$11:$U$164,(B167-1)*39+(D167-1)*19+E167,(C167-1)*6+F167),0)</f>
        <v>620.47580000000005</v>
      </c>
      <c r="T167" t="str">
        <f t="shared" si="14"/>
        <v>HV_PGESFmNewCZ11</v>
      </c>
      <c r="U167" t="str">
        <f t="shared" si="15"/>
        <v>rDXOH</v>
      </c>
      <c r="V167" s="36">
        <f t="shared" si="16"/>
        <v>620.47580000000005</v>
      </c>
    </row>
    <row r="168" spans="1:22" x14ac:dyDescent="0.25">
      <c r="A168" s="86">
        <f t="shared" si="17"/>
        <v>162</v>
      </c>
      <c r="B168">
        <v>1</v>
      </c>
      <c r="C168">
        <v>1</v>
      </c>
      <c r="D168">
        <v>2</v>
      </c>
      <c r="E168">
        <v>11</v>
      </c>
      <c r="F168">
        <v>6</v>
      </c>
      <c r="G168" t="b">
        <f>INDEX(key!$AT$4:$BI$7,B168,E168)</f>
        <v>1</v>
      </c>
      <c r="H168" t="str">
        <f t="shared" si="12"/>
        <v>HV_PGESFmNewCZ11rNCOH</v>
      </c>
      <c r="I168" s="9" t="s">
        <v>1799</v>
      </c>
      <c r="J168" t="str">
        <f t="shared" si="13"/>
        <v>HV_PGESFmNewCZ11</v>
      </c>
      <c r="K168" s="9" t="s">
        <v>1662</v>
      </c>
      <c r="L168" s="9" t="s">
        <v>45</v>
      </c>
      <c r="M168" s="9" t="str">
        <f>INDEX(key!$AS$4:$AS$7,B168)</f>
        <v>PGE</v>
      </c>
      <c r="N168" s="9" t="str">
        <f>INDEX(key!$I$3:$I$5,C168)</f>
        <v>SFm</v>
      </c>
      <c r="O168" s="9" t="str">
        <f>INDEX(key!$F$9:$F$10,D168)</f>
        <v>New</v>
      </c>
      <c r="P168" s="9" t="str">
        <f>INDEX(key!$AT$3:$BI$3,E168)</f>
        <v>CZ11</v>
      </c>
      <c r="Q168" s="9" t="str">
        <f>INDEX('HVACwts Src'!$D$7:$I$7,F168)</f>
        <v>rNCOH</v>
      </c>
      <c r="R168" s="36">
        <f>IF(G168,INDEX('HVACwts Src'!$D$11:$U$164,(B168-1)*39+(D168-1)*19+E168,(C168-1)*6+F168),0)</f>
        <v>0</v>
      </c>
      <c r="T168" t="str">
        <f t="shared" si="14"/>
        <v>HV_PGESFmNewCZ11</v>
      </c>
      <c r="U168" t="str">
        <f t="shared" si="15"/>
        <v>rNCOH</v>
      </c>
      <c r="V168" s="36">
        <f t="shared" si="16"/>
        <v>0</v>
      </c>
    </row>
    <row r="169" spans="1:22" x14ac:dyDescent="0.25">
      <c r="A169" s="86">
        <f t="shared" si="17"/>
        <v>163</v>
      </c>
      <c r="B169">
        <v>1</v>
      </c>
      <c r="C169">
        <v>1</v>
      </c>
      <c r="D169">
        <v>2</v>
      </c>
      <c r="E169">
        <v>12</v>
      </c>
      <c r="F169">
        <v>1</v>
      </c>
      <c r="G169" t="b">
        <f>INDEX(key!$AT$4:$BI$7,B169,E169)</f>
        <v>1</v>
      </c>
      <c r="H169" t="str">
        <f t="shared" si="12"/>
        <v>HV_PGESFmNewCZ12rDXGF</v>
      </c>
      <c r="I169" s="9" t="s">
        <v>1799</v>
      </c>
      <c r="J169" t="str">
        <f t="shared" si="13"/>
        <v>HV_PGESFmNewCZ12</v>
      </c>
      <c r="K169" s="9" t="s">
        <v>1662</v>
      </c>
      <c r="L169" s="9" t="s">
        <v>45</v>
      </c>
      <c r="M169" s="9" t="str">
        <f>INDEX(key!$AS$4:$AS$7,B169)</f>
        <v>PGE</v>
      </c>
      <c r="N169" s="9" t="str">
        <f>INDEX(key!$I$3:$I$5,C169)</f>
        <v>SFm</v>
      </c>
      <c r="O169" s="9" t="str">
        <f>INDEX(key!$F$9:$F$10,D169)</f>
        <v>New</v>
      </c>
      <c r="P169" s="9" t="str">
        <f>INDEX(key!$AT$3:$BI$3,E169)</f>
        <v>CZ12</v>
      </c>
      <c r="Q169" s="9" t="str">
        <f>INDEX('HVACwts Src'!$D$7:$I$7,F169)</f>
        <v>rDXGF</v>
      </c>
      <c r="R169" s="36">
        <f>IF(G169,INDEX('HVACwts Src'!$D$11:$U$164,(B169-1)*39+(D169-1)*19+E169,(C169-1)*6+F169),0)</f>
        <v>17318.7942</v>
      </c>
      <c r="T169" t="str">
        <f t="shared" si="14"/>
        <v>HV_PGESFmNewCZ12</v>
      </c>
      <c r="U169" t="str">
        <f t="shared" si="15"/>
        <v>rDXGF</v>
      </c>
      <c r="V169" s="36">
        <f t="shared" si="16"/>
        <v>17318.7942</v>
      </c>
    </row>
    <row r="170" spans="1:22" x14ac:dyDescent="0.25">
      <c r="A170" s="86">
        <f t="shared" si="17"/>
        <v>164</v>
      </c>
      <c r="B170">
        <v>1</v>
      </c>
      <c r="C170">
        <v>1</v>
      </c>
      <c r="D170">
        <v>2</v>
      </c>
      <c r="E170">
        <v>12</v>
      </c>
      <c r="F170">
        <v>2</v>
      </c>
      <c r="G170" t="b">
        <f>INDEX(key!$AT$4:$BI$7,B170,E170)</f>
        <v>1</v>
      </c>
      <c r="H170" t="str">
        <f t="shared" si="12"/>
        <v>HV_PGESFmNewCZ12rNCGF</v>
      </c>
      <c r="I170" s="9" t="s">
        <v>1799</v>
      </c>
      <c r="J170" t="str">
        <f t="shared" si="13"/>
        <v>HV_PGESFmNewCZ12</v>
      </c>
      <c r="K170" s="9" t="s">
        <v>1662</v>
      </c>
      <c r="L170" s="9" t="s">
        <v>45</v>
      </c>
      <c r="M170" s="9" t="str">
        <f>INDEX(key!$AS$4:$AS$7,B170)</f>
        <v>PGE</v>
      </c>
      <c r="N170" s="9" t="str">
        <f>INDEX(key!$I$3:$I$5,C170)</f>
        <v>SFm</v>
      </c>
      <c r="O170" s="9" t="str">
        <f>INDEX(key!$F$9:$F$10,D170)</f>
        <v>New</v>
      </c>
      <c r="P170" s="9" t="str">
        <f>INDEX(key!$AT$3:$BI$3,E170)</f>
        <v>CZ12</v>
      </c>
      <c r="Q170" s="9" t="str">
        <f>INDEX('HVACwts Src'!$D$7:$I$7,F170)</f>
        <v>rNCGF</v>
      </c>
      <c r="R170" s="36">
        <f>IF(G170,INDEX('HVACwts Src'!$D$11:$U$164,(B170-1)*39+(D170-1)*19+E170,(C170-1)*6+F170),0)</f>
        <v>236.32679999999948</v>
      </c>
      <c r="T170" t="str">
        <f t="shared" si="14"/>
        <v>HV_PGESFmNewCZ12</v>
      </c>
      <c r="U170" t="str">
        <f t="shared" si="15"/>
        <v>rNCGF</v>
      </c>
      <c r="V170" s="36">
        <f t="shared" si="16"/>
        <v>236.32679999999948</v>
      </c>
    </row>
    <row r="171" spans="1:22" x14ac:dyDescent="0.25">
      <c r="A171" s="86">
        <f t="shared" si="17"/>
        <v>165</v>
      </c>
      <c r="B171">
        <v>1</v>
      </c>
      <c r="C171">
        <v>1</v>
      </c>
      <c r="D171">
        <v>2</v>
      </c>
      <c r="E171">
        <v>12</v>
      </c>
      <c r="F171">
        <v>3</v>
      </c>
      <c r="G171" t="b">
        <f>INDEX(key!$AT$4:$BI$7,B171,E171)</f>
        <v>1</v>
      </c>
      <c r="H171" t="str">
        <f t="shared" si="12"/>
        <v>HV_PGESFmNewCZ12rDXHP</v>
      </c>
      <c r="I171" s="9" t="s">
        <v>1799</v>
      </c>
      <c r="J171" t="str">
        <f t="shared" si="13"/>
        <v>HV_PGESFmNewCZ12</v>
      </c>
      <c r="K171" s="9" t="s">
        <v>1662</v>
      </c>
      <c r="L171" s="9" t="s">
        <v>45</v>
      </c>
      <c r="M171" s="9" t="str">
        <f>INDEX(key!$AS$4:$AS$7,B171)</f>
        <v>PGE</v>
      </c>
      <c r="N171" s="9" t="str">
        <f>INDEX(key!$I$3:$I$5,C171)</f>
        <v>SFm</v>
      </c>
      <c r="O171" s="9" t="str">
        <f>INDEX(key!$F$9:$F$10,D171)</f>
        <v>New</v>
      </c>
      <c r="P171" s="9" t="str">
        <f>INDEX(key!$AT$3:$BI$3,E171)</f>
        <v>CZ12</v>
      </c>
      <c r="Q171" s="9" t="str">
        <f>INDEX('HVACwts Src'!$D$7:$I$7,F171)</f>
        <v>rDXHP</v>
      </c>
      <c r="R171" s="36">
        <f>IF(G171,INDEX('HVACwts Src'!$D$11:$U$164,(B171-1)*39+(D171-1)*19+E171,(C171-1)*6+F171),0)</f>
        <v>995.33300000000008</v>
      </c>
      <c r="T171" t="str">
        <f t="shared" si="14"/>
        <v>HV_PGESFmNewCZ12</v>
      </c>
      <c r="U171" t="str">
        <f t="shared" si="15"/>
        <v>rDXHP</v>
      </c>
      <c r="V171" s="36">
        <f t="shared" si="16"/>
        <v>995.33300000000008</v>
      </c>
    </row>
    <row r="172" spans="1:22" x14ac:dyDescent="0.25">
      <c r="A172" s="86">
        <f t="shared" si="17"/>
        <v>166</v>
      </c>
      <c r="B172">
        <v>1</v>
      </c>
      <c r="C172">
        <v>1</v>
      </c>
      <c r="D172">
        <v>2</v>
      </c>
      <c r="E172">
        <v>12</v>
      </c>
      <c r="F172">
        <v>4</v>
      </c>
      <c r="G172" t="b">
        <f>INDEX(key!$AT$4:$BI$7,B172,E172)</f>
        <v>1</v>
      </c>
      <c r="H172" t="str">
        <f t="shared" si="12"/>
        <v>HV_PGESFmNewCZ12rNCEH</v>
      </c>
      <c r="I172" s="9" t="s">
        <v>1799</v>
      </c>
      <c r="J172" t="str">
        <f t="shared" si="13"/>
        <v>HV_PGESFmNewCZ12</v>
      </c>
      <c r="K172" s="9" t="s">
        <v>1662</v>
      </c>
      <c r="L172" s="9" t="s">
        <v>45</v>
      </c>
      <c r="M172" s="9" t="str">
        <f>INDEX(key!$AS$4:$AS$7,B172)</f>
        <v>PGE</v>
      </c>
      <c r="N172" s="9" t="str">
        <f>INDEX(key!$I$3:$I$5,C172)</f>
        <v>SFm</v>
      </c>
      <c r="O172" s="9" t="str">
        <f>INDEX(key!$F$9:$F$10,D172)</f>
        <v>New</v>
      </c>
      <c r="P172" s="9" t="str">
        <f>INDEX(key!$AT$3:$BI$3,E172)</f>
        <v>CZ12</v>
      </c>
      <c r="Q172" s="9" t="str">
        <f>INDEX('HVACwts Src'!$D$7:$I$7,F172)</f>
        <v>rNCEH</v>
      </c>
      <c r="R172" s="36">
        <f>IF(G172,INDEX('HVACwts Src'!$D$11:$U$164,(B172-1)*39+(D172-1)*19+E172,(C172-1)*6+F172),0)</f>
        <v>13.581999999999972</v>
      </c>
      <c r="T172" t="str">
        <f t="shared" si="14"/>
        <v>HV_PGESFmNewCZ12</v>
      </c>
      <c r="U172" t="str">
        <f t="shared" si="15"/>
        <v>rNCEH</v>
      </c>
      <c r="V172" s="36">
        <f t="shared" si="16"/>
        <v>13.581999999999972</v>
      </c>
    </row>
    <row r="173" spans="1:22" x14ac:dyDescent="0.25">
      <c r="A173" s="86">
        <f t="shared" si="17"/>
        <v>167</v>
      </c>
      <c r="B173">
        <v>1</v>
      </c>
      <c r="C173">
        <v>1</v>
      </c>
      <c r="D173">
        <v>2</v>
      </c>
      <c r="E173">
        <v>12</v>
      </c>
      <c r="F173">
        <v>5</v>
      </c>
      <c r="G173" t="b">
        <f>INDEX(key!$AT$4:$BI$7,B173,E173)</f>
        <v>1</v>
      </c>
      <c r="H173" t="str">
        <f t="shared" si="12"/>
        <v>HV_PGESFmNewCZ12rDXOH</v>
      </c>
      <c r="I173" s="9" t="s">
        <v>1799</v>
      </c>
      <c r="J173" t="str">
        <f t="shared" si="13"/>
        <v>HV_PGESFmNewCZ12</v>
      </c>
      <c r="K173" s="9" t="s">
        <v>1662</v>
      </c>
      <c r="L173" s="9" t="s">
        <v>45</v>
      </c>
      <c r="M173" s="9" t="str">
        <f>INDEX(key!$AS$4:$AS$7,B173)</f>
        <v>PGE</v>
      </c>
      <c r="N173" s="9" t="str">
        <f>INDEX(key!$I$3:$I$5,C173)</f>
        <v>SFm</v>
      </c>
      <c r="O173" s="9" t="str">
        <f>INDEX(key!$F$9:$F$10,D173)</f>
        <v>New</v>
      </c>
      <c r="P173" s="9" t="str">
        <f>INDEX(key!$AT$3:$BI$3,E173)</f>
        <v>CZ12</v>
      </c>
      <c r="Q173" s="9" t="str">
        <f>INDEX('HVACwts Src'!$D$7:$I$7,F173)</f>
        <v>rDXOH</v>
      </c>
      <c r="R173" s="36">
        <f>IF(G173,INDEX('HVACwts Src'!$D$11:$U$164,(B173-1)*39+(D173-1)*19+E173,(C173-1)*6+F173),0)</f>
        <v>1393.4662000000001</v>
      </c>
      <c r="T173" t="str">
        <f t="shared" si="14"/>
        <v>HV_PGESFmNewCZ12</v>
      </c>
      <c r="U173" t="str">
        <f t="shared" si="15"/>
        <v>rDXOH</v>
      </c>
      <c r="V173" s="36">
        <f t="shared" si="16"/>
        <v>1393.4662000000001</v>
      </c>
    </row>
    <row r="174" spans="1:22" x14ac:dyDescent="0.25">
      <c r="A174" s="86">
        <f t="shared" si="17"/>
        <v>168</v>
      </c>
      <c r="B174">
        <v>1</v>
      </c>
      <c r="C174">
        <v>1</v>
      </c>
      <c r="D174">
        <v>2</v>
      </c>
      <c r="E174">
        <v>12</v>
      </c>
      <c r="F174">
        <v>6</v>
      </c>
      <c r="G174" t="b">
        <f>INDEX(key!$AT$4:$BI$7,B174,E174)</f>
        <v>1</v>
      </c>
      <c r="H174" t="str">
        <f t="shared" si="12"/>
        <v>HV_PGESFmNewCZ12rNCOH</v>
      </c>
      <c r="I174" s="9" t="s">
        <v>1799</v>
      </c>
      <c r="J174" t="str">
        <f t="shared" si="13"/>
        <v>HV_PGESFmNewCZ12</v>
      </c>
      <c r="K174" s="9" t="s">
        <v>1662</v>
      </c>
      <c r="L174" s="9" t="s">
        <v>45</v>
      </c>
      <c r="M174" s="9" t="str">
        <f>INDEX(key!$AS$4:$AS$7,B174)</f>
        <v>PGE</v>
      </c>
      <c r="N174" s="9" t="str">
        <f>INDEX(key!$I$3:$I$5,C174)</f>
        <v>SFm</v>
      </c>
      <c r="O174" s="9" t="str">
        <f>INDEX(key!$F$9:$F$10,D174)</f>
        <v>New</v>
      </c>
      <c r="P174" s="9" t="str">
        <f>INDEX(key!$AT$3:$BI$3,E174)</f>
        <v>CZ12</v>
      </c>
      <c r="Q174" s="9" t="str">
        <f>INDEX('HVACwts Src'!$D$7:$I$7,F174)</f>
        <v>rNCOH</v>
      </c>
      <c r="R174" s="36">
        <f>IF(G174,INDEX('HVACwts Src'!$D$11:$U$164,(B174-1)*39+(D174-1)*19+E174,(C174-1)*6+F174),0)</f>
        <v>19.014799999999962</v>
      </c>
      <c r="T174" t="str">
        <f t="shared" si="14"/>
        <v>HV_PGESFmNewCZ12</v>
      </c>
      <c r="U174" t="str">
        <f t="shared" si="15"/>
        <v>rNCOH</v>
      </c>
      <c r="V174" s="36">
        <f t="shared" si="16"/>
        <v>19.014799999999962</v>
      </c>
    </row>
    <row r="175" spans="1:22" x14ac:dyDescent="0.25">
      <c r="A175" s="86">
        <f t="shared" si="17"/>
        <v>169</v>
      </c>
      <c r="B175">
        <v>1</v>
      </c>
      <c r="C175">
        <v>1</v>
      </c>
      <c r="D175">
        <v>2</v>
      </c>
      <c r="E175">
        <v>13</v>
      </c>
      <c r="F175">
        <v>1</v>
      </c>
      <c r="G175" t="b">
        <f>INDEX(key!$AT$4:$BI$7,B175,E175)</f>
        <v>1</v>
      </c>
      <c r="H175" t="str">
        <f t="shared" si="12"/>
        <v>HV_PGESFmNewCZ13rDXGF</v>
      </c>
      <c r="I175" s="9" t="s">
        <v>1799</v>
      </c>
      <c r="J175" t="str">
        <f t="shared" si="13"/>
        <v>HV_PGESFmNewCZ13</v>
      </c>
      <c r="K175" s="9" t="s">
        <v>1662</v>
      </c>
      <c r="L175" s="9" t="s">
        <v>45</v>
      </c>
      <c r="M175" s="9" t="str">
        <f>INDEX(key!$AS$4:$AS$7,B175)</f>
        <v>PGE</v>
      </c>
      <c r="N175" s="9" t="str">
        <f>INDEX(key!$I$3:$I$5,C175)</f>
        <v>SFm</v>
      </c>
      <c r="O175" s="9" t="str">
        <f>INDEX(key!$F$9:$F$10,D175)</f>
        <v>New</v>
      </c>
      <c r="P175" s="9" t="str">
        <f>INDEX(key!$AT$3:$BI$3,E175)</f>
        <v>CZ13</v>
      </c>
      <c r="Q175" s="9" t="str">
        <f>INDEX('HVACwts Src'!$D$7:$I$7,F175)</f>
        <v>rDXGF</v>
      </c>
      <c r="R175" s="36">
        <f>IF(G175,INDEX('HVACwts Src'!$D$11:$U$164,(B175-1)*39+(D175-1)*19+E175,(C175-1)*6+F175),0)</f>
        <v>7356.5807999999997</v>
      </c>
      <c r="T175" t="str">
        <f t="shared" si="14"/>
        <v>HV_PGESFmNewCZ13</v>
      </c>
      <c r="U175" t="str">
        <f t="shared" si="15"/>
        <v>rDXGF</v>
      </c>
      <c r="V175" s="36">
        <f t="shared" si="16"/>
        <v>7356.5807999999997</v>
      </c>
    </row>
    <row r="176" spans="1:22" x14ac:dyDescent="0.25">
      <c r="A176" s="86">
        <f t="shared" si="17"/>
        <v>170</v>
      </c>
      <c r="B176">
        <v>1</v>
      </c>
      <c r="C176">
        <v>1</v>
      </c>
      <c r="D176">
        <v>2</v>
      </c>
      <c r="E176">
        <v>13</v>
      </c>
      <c r="F176">
        <v>2</v>
      </c>
      <c r="G176" t="b">
        <f>INDEX(key!$AT$4:$BI$7,B176,E176)</f>
        <v>1</v>
      </c>
      <c r="H176" t="str">
        <f t="shared" si="12"/>
        <v>HV_PGESFmNewCZ13rNCGF</v>
      </c>
      <c r="I176" s="9" t="s">
        <v>1799</v>
      </c>
      <c r="J176" t="str">
        <f t="shared" si="13"/>
        <v>HV_PGESFmNewCZ13</v>
      </c>
      <c r="K176" s="9" t="s">
        <v>1662</v>
      </c>
      <c r="L176" s="9" t="s">
        <v>45</v>
      </c>
      <c r="M176" s="9" t="str">
        <f>INDEX(key!$AS$4:$AS$7,B176)</f>
        <v>PGE</v>
      </c>
      <c r="N176" s="9" t="str">
        <f>INDEX(key!$I$3:$I$5,C176)</f>
        <v>SFm</v>
      </c>
      <c r="O176" s="9" t="str">
        <f>INDEX(key!$F$9:$F$10,D176)</f>
        <v>New</v>
      </c>
      <c r="P176" s="9" t="str">
        <f>INDEX(key!$AT$3:$BI$3,E176)</f>
        <v>CZ13</v>
      </c>
      <c r="Q176" s="9" t="str">
        <f>INDEX('HVACwts Src'!$D$7:$I$7,F176)</f>
        <v>rNCGF</v>
      </c>
      <c r="R176" s="36">
        <f>IF(G176,INDEX('HVACwts Src'!$D$11:$U$164,(B176-1)*39+(D176-1)*19+E176,(C176-1)*6+F176),0)</f>
        <v>0</v>
      </c>
      <c r="T176" t="str">
        <f t="shared" si="14"/>
        <v>HV_PGESFmNewCZ13</v>
      </c>
      <c r="U176" t="str">
        <f t="shared" si="15"/>
        <v>rNCGF</v>
      </c>
      <c r="V176" s="36">
        <f t="shared" si="16"/>
        <v>0</v>
      </c>
    </row>
    <row r="177" spans="1:22" x14ac:dyDescent="0.25">
      <c r="A177" s="86">
        <f t="shared" si="17"/>
        <v>171</v>
      </c>
      <c r="B177">
        <v>1</v>
      </c>
      <c r="C177">
        <v>1</v>
      </c>
      <c r="D177">
        <v>2</v>
      </c>
      <c r="E177">
        <v>13</v>
      </c>
      <c r="F177">
        <v>3</v>
      </c>
      <c r="G177" t="b">
        <f>INDEX(key!$AT$4:$BI$7,B177,E177)</f>
        <v>1</v>
      </c>
      <c r="H177" t="str">
        <f t="shared" si="12"/>
        <v>HV_PGESFmNewCZ13rDXHP</v>
      </c>
      <c r="I177" s="9" t="s">
        <v>1799</v>
      </c>
      <c r="J177" t="str">
        <f t="shared" si="13"/>
        <v>HV_PGESFmNewCZ13</v>
      </c>
      <c r="K177" s="9" t="s">
        <v>1662</v>
      </c>
      <c r="L177" s="9" t="s">
        <v>45</v>
      </c>
      <c r="M177" s="9" t="str">
        <f>INDEX(key!$AS$4:$AS$7,B177)</f>
        <v>PGE</v>
      </c>
      <c r="N177" s="9" t="str">
        <f>INDEX(key!$I$3:$I$5,C177)</f>
        <v>SFm</v>
      </c>
      <c r="O177" s="9" t="str">
        <f>INDEX(key!$F$9:$F$10,D177)</f>
        <v>New</v>
      </c>
      <c r="P177" s="9" t="str">
        <f>INDEX(key!$AT$3:$BI$3,E177)</f>
        <v>CZ13</v>
      </c>
      <c r="Q177" s="9" t="str">
        <f>INDEX('HVACwts Src'!$D$7:$I$7,F177)</f>
        <v>rDXHP</v>
      </c>
      <c r="R177" s="36">
        <f>IF(G177,INDEX('HVACwts Src'!$D$11:$U$164,(B177-1)*39+(D177-1)*19+E177,(C177-1)*6+F177),0)</f>
        <v>422.79200000000003</v>
      </c>
      <c r="T177" t="str">
        <f t="shared" si="14"/>
        <v>HV_PGESFmNewCZ13</v>
      </c>
      <c r="U177" t="str">
        <f t="shared" si="15"/>
        <v>rDXHP</v>
      </c>
      <c r="V177" s="36">
        <f t="shared" si="16"/>
        <v>422.79200000000003</v>
      </c>
    </row>
    <row r="178" spans="1:22" x14ac:dyDescent="0.25">
      <c r="A178" s="86">
        <f t="shared" si="17"/>
        <v>172</v>
      </c>
      <c r="B178">
        <v>1</v>
      </c>
      <c r="C178">
        <v>1</v>
      </c>
      <c r="D178">
        <v>2</v>
      </c>
      <c r="E178">
        <v>13</v>
      </c>
      <c r="F178">
        <v>4</v>
      </c>
      <c r="G178" t="b">
        <f>INDEX(key!$AT$4:$BI$7,B178,E178)</f>
        <v>1</v>
      </c>
      <c r="H178" t="str">
        <f t="shared" si="12"/>
        <v>HV_PGESFmNewCZ13rNCEH</v>
      </c>
      <c r="I178" s="9" t="s">
        <v>1799</v>
      </c>
      <c r="J178" t="str">
        <f t="shared" si="13"/>
        <v>HV_PGESFmNewCZ13</v>
      </c>
      <c r="K178" s="9" t="s">
        <v>1662</v>
      </c>
      <c r="L178" s="9" t="s">
        <v>45</v>
      </c>
      <c r="M178" s="9" t="str">
        <f>INDEX(key!$AS$4:$AS$7,B178)</f>
        <v>PGE</v>
      </c>
      <c r="N178" s="9" t="str">
        <f>INDEX(key!$I$3:$I$5,C178)</f>
        <v>SFm</v>
      </c>
      <c r="O178" s="9" t="str">
        <f>INDEX(key!$F$9:$F$10,D178)</f>
        <v>New</v>
      </c>
      <c r="P178" s="9" t="str">
        <f>INDEX(key!$AT$3:$BI$3,E178)</f>
        <v>CZ13</v>
      </c>
      <c r="Q178" s="9" t="str">
        <f>INDEX('HVACwts Src'!$D$7:$I$7,F178)</f>
        <v>rNCEH</v>
      </c>
      <c r="R178" s="36">
        <f>IF(G178,INDEX('HVACwts Src'!$D$11:$U$164,(B178-1)*39+(D178-1)*19+E178,(C178-1)*6+F178),0)</f>
        <v>0</v>
      </c>
      <c r="T178" t="str">
        <f t="shared" si="14"/>
        <v>HV_PGESFmNewCZ13</v>
      </c>
      <c r="U178" t="str">
        <f t="shared" si="15"/>
        <v>rNCEH</v>
      </c>
      <c r="V178" s="36">
        <f t="shared" si="16"/>
        <v>0</v>
      </c>
    </row>
    <row r="179" spans="1:22" x14ac:dyDescent="0.25">
      <c r="A179" s="86">
        <f t="shared" si="17"/>
        <v>173</v>
      </c>
      <c r="B179">
        <v>1</v>
      </c>
      <c r="C179">
        <v>1</v>
      </c>
      <c r="D179">
        <v>2</v>
      </c>
      <c r="E179">
        <v>13</v>
      </c>
      <c r="F179">
        <v>5</v>
      </c>
      <c r="G179" t="b">
        <f>INDEX(key!$AT$4:$BI$7,B179,E179)</f>
        <v>1</v>
      </c>
      <c r="H179" t="str">
        <f t="shared" si="12"/>
        <v>HV_PGESFmNewCZ13rDXOH</v>
      </c>
      <c r="I179" s="9" t="s">
        <v>1799</v>
      </c>
      <c r="J179" t="str">
        <f t="shared" si="13"/>
        <v>HV_PGESFmNewCZ13</v>
      </c>
      <c r="K179" s="9" t="s">
        <v>1662</v>
      </c>
      <c r="L179" s="9" t="s">
        <v>45</v>
      </c>
      <c r="M179" s="9" t="str">
        <f>INDEX(key!$AS$4:$AS$7,B179)</f>
        <v>PGE</v>
      </c>
      <c r="N179" s="9" t="str">
        <f>INDEX(key!$I$3:$I$5,C179)</f>
        <v>SFm</v>
      </c>
      <c r="O179" s="9" t="str">
        <f>INDEX(key!$F$9:$F$10,D179)</f>
        <v>New</v>
      </c>
      <c r="P179" s="9" t="str">
        <f>INDEX(key!$AT$3:$BI$3,E179)</f>
        <v>CZ13</v>
      </c>
      <c r="Q179" s="9" t="str">
        <f>INDEX('HVACwts Src'!$D$7:$I$7,F179)</f>
        <v>rDXOH</v>
      </c>
      <c r="R179" s="36">
        <f>IF(G179,INDEX('HVACwts Src'!$D$11:$U$164,(B179-1)*39+(D179-1)*19+E179,(C179-1)*6+F179),0)</f>
        <v>591.90880000000004</v>
      </c>
      <c r="T179" t="str">
        <f t="shared" si="14"/>
        <v>HV_PGESFmNewCZ13</v>
      </c>
      <c r="U179" t="str">
        <f t="shared" si="15"/>
        <v>rDXOH</v>
      </c>
      <c r="V179" s="36">
        <f t="shared" si="16"/>
        <v>591.90880000000004</v>
      </c>
    </row>
    <row r="180" spans="1:22" x14ac:dyDescent="0.25">
      <c r="A180" s="86">
        <f t="shared" si="17"/>
        <v>174</v>
      </c>
      <c r="B180">
        <v>1</v>
      </c>
      <c r="C180">
        <v>1</v>
      </c>
      <c r="D180">
        <v>2</v>
      </c>
      <c r="E180">
        <v>13</v>
      </c>
      <c r="F180">
        <v>6</v>
      </c>
      <c r="G180" t="b">
        <f>INDEX(key!$AT$4:$BI$7,B180,E180)</f>
        <v>1</v>
      </c>
      <c r="H180" t="str">
        <f t="shared" si="12"/>
        <v>HV_PGESFmNewCZ13rNCOH</v>
      </c>
      <c r="I180" s="9" t="s">
        <v>1799</v>
      </c>
      <c r="J180" t="str">
        <f t="shared" si="13"/>
        <v>HV_PGESFmNewCZ13</v>
      </c>
      <c r="K180" s="9" t="s">
        <v>1662</v>
      </c>
      <c r="L180" s="9" t="s">
        <v>45</v>
      </c>
      <c r="M180" s="9" t="str">
        <f>INDEX(key!$AS$4:$AS$7,B180)</f>
        <v>PGE</v>
      </c>
      <c r="N180" s="9" t="str">
        <f>INDEX(key!$I$3:$I$5,C180)</f>
        <v>SFm</v>
      </c>
      <c r="O180" s="9" t="str">
        <f>INDEX(key!$F$9:$F$10,D180)</f>
        <v>New</v>
      </c>
      <c r="P180" s="9" t="str">
        <f>INDEX(key!$AT$3:$BI$3,E180)</f>
        <v>CZ13</v>
      </c>
      <c r="Q180" s="9" t="str">
        <f>INDEX('HVACwts Src'!$D$7:$I$7,F180)</f>
        <v>rNCOH</v>
      </c>
      <c r="R180" s="36">
        <f>IF(G180,INDEX('HVACwts Src'!$D$11:$U$164,(B180-1)*39+(D180-1)*19+E180,(C180-1)*6+F180),0)</f>
        <v>0</v>
      </c>
      <c r="T180" t="str">
        <f t="shared" si="14"/>
        <v>HV_PGESFmNewCZ13</v>
      </c>
      <c r="U180" t="str">
        <f t="shared" si="15"/>
        <v>rNCOH</v>
      </c>
      <c r="V180" s="36">
        <f t="shared" si="16"/>
        <v>0</v>
      </c>
    </row>
    <row r="181" spans="1:22" x14ac:dyDescent="0.25">
      <c r="A181" s="86">
        <f t="shared" si="17"/>
        <v>175</v>
      </c>
      <c r="B181">
        <v>1</v>
      </c>
      <c r="C181">
        <v>1</v>
      </c>
      <c r="D181">
        <v>2</v>
      </c>
      <c r="E181">
        <v>14</v>
      </c>
      <c r="F181">
        <v>1</v>
      </c>
      <c r="G181" t="b">
        <f>INDEX(key!$AT$4:$BI$7,B181,E181)</f>
        <v>0</v>
      </c>
      <c r="H181" t="str">
        <f t="shared" si="12"/>
        <v>HV_PGESFmNewCZ14rDXGF</v>
      </c>
      <c r="I181" s="9" t="s">
        <v>1799</v>
      </c>
      <c r="J181" t="str">
        <f t="shared" si="13"/>
        <v>HV_PGESFmNewCZ14</v>
      </c>
      <c r="K181" s="9" t="s">
        <v>1662</v>
      </c>
      <c r="L181" s="9" t="s">
        <v>45</v>
      </c>
      <c r="M181" s="9" t="str">
        <f>INDEX(key!$AS$4:$AS$7,B181)</f>
        <v>PGE</v>
      </c>
      <c r="N181" s="9" t="str">
        <f>INDEX(key!$I$3:$I$5,C181)</f>
        <v>SFm</v>
      </c>
      <c r="O181" s="9" t="str">
        <f>INDEX(key!$F$9:$F$10,D181)</f>
        <v>New</v>
      </c>
      <c r="P181" s="9" t="str">
        <f>INDEX(key!$AT$3:$BI$3,E181)</f>
        <v>CZ14</v>
      </c>
      <c r="Q181" s="9" t="str">
        <f>INDEX('HVACwts Src'!$D$7:$I$7,F181)</f>
        <v>rDXGF</v>
      </c>
      <c r="R181" s="36">
        <f>IF(G181,INDEX('HVACwts Src'!$D$11:$U$164,(B181-1)*39+(D181-1)*19+E181,(C181-1)*6+F181),0)</f>
        <v>0</v>
      </c>
      <c r="T181" t="str">
        <f t="shared" si="14"/>
        <v>HV_PGESFmNewCZ14</v>
      </c>
      <c r="U181" t="str">
        <f t="shared" si="15"/>
        <v>rDXGF</v>
      </c>
      <c r="V181" s="36">
        <f t="shared" si="16"/>
        <v>0</v>
      </c>
    </row>
    <row r="182" spans="1:22" x14ac:dyDescent="0.25">
      <c r="A182" s="86">
        <f t="shared" si="17"/>
        <v>176</v>
      </c>
      <c r="B182">
        <v>1</v>
      </c>
      <c r="C182">
        <v>1</v>
      </c>
      <c r="D182">
        <v>2</v>
      </c>
      <c r="E182">
        <v>14</v>
      </c>
      <c r="F182">
        <v>2</v>
      </c>
      <c r="G182" t="b">
        <f>INDEX(key!$AT$4:$BI$7,B182,E182)</f>
        <v>0</v>
      </c>
      <c r="H182" t="str">
        <f t="shared" si="12"/>
        <v>HV_PGESFmNewCZ14rNCGF</v>
      </c>
      <c r="I182" s="9" t="s">
        <v>1799</v>
      </c>
      <c r="J182" t="str">
        <f t="shared" si="13"/>
        <v>HV_PGESFmNewCZ14</v>
      </c>
      <c r="K182" s="9" t="s">
        <v>1662</v>
      </c>
      <c r="L182" s="9" t="s">
        <v>45</v>
      </c>
      <c r="M182" s="9" t="str">
        <f>INDEX(key!$AS$4:$AS$7,B182)</f>
        <v>PGE</v>
      </c>
      <c r="N182" s="9" t="str">
        <f>INDEX(key!$I$3:$I$5,C182)</f>
        <v>SFm</v>
      </c>
      <c r="O182" s="9" t="str">
        <f>INDEX(key!$F$9:$F$10,D182)</f>
        <v>New</v>
      </c>
      <c r="P182" s="9" t="str">
        <f>INDEX(key!$AT$3:$BI$3,E182)</f>
        <v>CZ14</v>
      </c>
      <c r="Q182" s="9" t="str">
        <f>INDEX('HVACwts Src'!$D$7:$I$7,F182)</f>
        <v>rNCGF</v>
      </c>
      <c r="R182" s="36">
        <f>IF(G182,INDEX('HVACwts Src'!$D$11:$U$164,(B182-1)*39+(D182-1)*19+E182,(C182-1)*6+F182),0)</f>
        <v>0</v>
      </c>
      <c r="T182" t="str">
        <f t="shared" si="14"/>
        <v>HV_PGESFmNewCZ14</v>
      </c>
      <c r="U182" t="str">
        <f t="shared" si="15"/>
        <v>rNCGF</v>
      </c>
      <c r="V182" s="36">
        <f t="shared" si="16"/>
        <v>0</v>
      </c>
    </row>
    <row r="183" spans="1:22" x14ac:dyDescent="0.25">
      <c r="A183" s="86">
        <f t="shared" si="17"/>
        <v>177</v>
      </c>
      <c r="B183">
        <v>1</v>
      </c>
      <c r="C183">
        <v>1</v>
      </c>
      <c r="D183">
        <v>2</v>
      </c>
      <c r="E183">
        <v>14</v>
      </c>
      <c r="F183">
        <v>3</v>
      </c>
      <c r="G183" t="b">
        <f>INDEX(key!$AT$4:$BI$7,B183,E183)</f>
        <v>0</v>
      </c>
      <c r="H183" t="str">
        <f t="shared" si="12"/>
        <v>HV_PGESFmNewCZ14rDXHP</v>
      </c>
      <c r="I183" s="9" t="s">
        <v>1799</v>
      </c>
      <c r="J183" t="str">
        <f t="shared" si="13"/>
        <v>HV_PGESFmNewCZ14</v>
      </c>
      <c r="K183" s="9" t="s">
        <v>1662</v>
      </c>
      <c r="L183" s="9" t="s">
        <v>45</v>
      </c>
      <c r="M183" s="9" t="str">
        <f>INDEX(key!$AS$4:$AS$7,B183)</f>
        <v>PGE</v>
      </c>
      <c r="N183" s="9" t="str">
        <f>INDEX(key!$I$3:$I$5,C183)</f>
        <v>SFm</v>
      </c>
      <c r="O183" s="9" t="str">
        <f>INDEX(key!$F$9:$F$10,D183)</f>
        <v>New</v>
      </c>
      <c r="P183" s="9" t="str">
        <f>INDEX(key!$AT$3:$BI$3,E183)</f>
        <v>CZ14</v>
      </c>
      <c r="Q183" s="9" t="str">
        <f>INDEX('HVACwts Src'!$D$7:$I$7,F183)</f>
        <v>rDXHP</v>
      </c>
      <c r="R183" s="36">
        <f>IF(G183,INDEX('HVACwts Src'!$D$11:$U$164,(B183-1)*39+(D183-1)*19+E183,(C183-1)*6+F183),0)</f>
        <v>0</v>
      </c>
      <c r="T183" t="str">
        <f t="shared" si="14"/>
        <v>HV_PGESFmNewCZ14</v>
      </c>
      <c r="U183" t="str">
        <f t="shared" si="15"/>
        <v>rDXHP</v>
      </c>
      <c r="V183" s="36">
        <f t="shared" si="16"/>
        <v>0</v>
      </c>
    </row>
    <row r="184" spans="1:22" x14ac:dyDescent="0.25">
      <c r="A184" s="86">
        <f t="shared" si="17"/>
        <v>178</v>
      </c>
      <c r="B184">
        <v>1</v>
      </c>
      <c r="C184">
        <v>1</v>
      </c>
      <c r="D184">
        <v>2</v>
      </c>
      <c r="E184">
        <v>14</v>
      </c>
      <c r="F184">
        <v>4</v>
      </c>
      <c r="G184" t="b">
        <f>INDEX(key!$AT$4:$BI$7,B184,E184)</f>
        <v>0</v>
      </c>
      <c r="H184" t="str">
        <f t="shared" si="12"/>
        <v>HV_PGESFmNewCZ14rNCEH</v>
      </c>
      <c r="I184" s="9" t="s">
        <v>1799</v>
      </c>
      <c r="J184" t="str">
        <f t="shared" si="13"/>
        <v>HV_PGESFmNewCZ14</v>
      </c>
      <c r="K184" s="9" t="s">
        <v>1662</v>
      </c>
      <c r="L184" s="9" t="s">
        <v>45</v>
      </c>
      <c r="M184" s="9" t="str">
        <f>INDEX(key!$AS$4:$AS$7,B184)</f>
        <v>PGE</v>
      </c>
      <c r="N184" s="9" t="str">
        <f>INDEX(key!$I$3:$I$5,C184)</f>
        <v>SFm</v>
      </c>
      <c r="O184" s="9" t="str">
        <f>INDEX(key!$F$9:$F$10,D184)</f>
        <v>New</v>
      </c>
      <c r="P184" s="9" t="str">
        <f>INDEX(key!$AT$3:$BI$3,E184)</f>
        <v>CZ14</v>
      </c>
      <c r="Q184" s="9" t="str">
        <f>INDEX('HVACwts Src'!$D$7:$I$7,F184)</f>
        <v>rNCEH</v>
      </c>
      <c r="R184" s="36">
        <f>IF(G184,INDEX('HVACwts Src'!$D$11:$U$164,(B184-1)*39+(D184-1)*19+E184,(C184-1)*6+F184),0)</f>
        <v>0</v>
      </c>
      <c r="T184" t="str">
        <f t="shared" si="14"/>
        <v>HV_PGESFmNewCZ14</v>
      </c>
      <c r="U184" t="str">
        <f t="shared" si="15"/>
        <v>rNCEH</v>
      </c>
      <c r="V184" s="36">
        <f t="shared" si="16"/>
        <v>0</v>
      </c>
    </row>
    <row r="185" spans="1:22" x14ac:dyDescent="0.25">
      <c r="A185" s="86">
        <f t="shared" si="17"/>
        <v>179</v>
      </c>
      <c r="B185">
        <v>1</v>
      </c>
      <c r="C185">
        <v>1</v>
      </c>
      <c r="D185">
        <v>2</v>
      </c>
      <c r="E185">
        <v>14</v>
      </c>
      <c r="F185">
        <v>5</v>
      </c>
      <c r="G185" t="b">
        <f>INDEX(key!$AT$4:$BI$7,B185,E185)</f>
        <v>0</v>
      </c>
      <c r="H185" t="str">
        <f t="shared" si="12"/>
        <v>HV_PGESFmNewCZ14rDXOH</v>
      </c>
      <c r="I185" s="9" t="s">
        <v>1799</v>
      </c>
      <c r="J185" t="str">
        <f t="shared" si="13"/>
        <v>HV_PGESFmNewCZ14</v>
      </c>
      <c r="K185" s="9" t="s">
        <v>1662</v>
      </c>
      <c r="L185" s="9" t="s">
        <v>45</v>
      </c>
      <c r="M185" s="9" t="str">
        <f>INDEX(key!$AS$4:$AS$7,B185)</f>
        <v>PGE</v>
      </c>
      <c r="N185" s="9" t="str">
        <f>INDEX(key!$I$3:$I$5,C185)</f>
        <v>SFm</v>
      </c>
      <c r="O185" s="9" t="str">
        <f>INDEX(key!$F$9:$F$10,D185)</f>
        <v>New</v>
      </c>
      <c r="P185" s="9" t="str">
        <f>INDEX(key!$AT$3:$BI$3,E185)</f>
        <v>CZ14</v>
      </c>
      <c r="Q185" s="9" t="str">
        <f>INDEX('HVACwts Src'!$D$7:$I$7,F185)</f>
        <v>rDXOH</v>
      </c>
      <c r="R185" s="36">
        <f>IF(G185,INDEX('HVACwts Src'!$D$11:$U$164,(B185-1)*39+(D185-1)*19+E185,(C185-1)*6+F185),0)</f>
        <v>0</v>
      </c>
      <c r="T185" t="str">
        <f t="shared" si="14"/>
        <v>HV_PGESFmNewCZ14</v>
      </c>
      <c r="U185" t="str">
        <f t="shared" si="15"/>
        <v>rDXOH</v>
      </c>
      <c r="V185" s="36">
        <f t="shared" si="16"/>
        <v>0</v>
      </c>
    </row>
    <row r="186" spans="1:22" x14ac:dyDescent="0.25">
      <c r="A186" s="86">
        <f t="shared" si="17"/>
        <v>180</v>
      </c>
      <c r="B186">
        <v>1</v>
      </c>
      <c r="C186">
        <v>1</v>
      </c>
      <c r="D186">
        <v>2</v>
      </c>
      <c r="E186">
        <v>14</v>
      </c>
      <c r="F186">
        <v>6</v>
      </c>
      <c r="G186" t="b">
        <f>INDEX(key!$AT$4:$BI$7,B186,E186)</f>
        <v>0</v>
      </c>
      <c r="H186" t="str">
        <f t="shared" si="12"/>
        <v>HV_PGESFmNewCZ14rNCOH</v>
      </c>
      <c r="I186" s="9" t="s">
        <v>1799</v>
      </c>
      <c r="J186" t="str">
        <f t="shared" si="13"/>
        <v>HV_PGESFmNewCZ14</v>
      </c>
      <c r="K186" s="9" t="s">
        <v>1662</v>
      </c>
      <c r="L186" s="9" t="s">
        <v>45</v>
      </c>
      <c r="M186" s="9" t="str">
        <f>INDEX(key!$AS$4:$AS$7,B186)</f>
        <v>PGE</v>
      </c>
      <c r="N186" s="9" t="str">
        <f>INDEX(key!$I$3:$I$5,C186)</f>
        <v>SFm</v>
      </c>
      <c r="O186" s="9" t="str">
        <f>INDEX(key!$F$9:$F$10,D186)</f>
        <v>New</v>
      </c>
      <c r="P186" s="9" t="str">
        <f>INDEX(key!$AT$3:$BI$3,E186)</f>
        <v>CZ14</v>
      </c>
      <c r="Q186" s="9" t="str">
        <f>INDEX('HVACwts Src'!$D$7:$I$7,F186)</f>
        <v>rNCOH</v>
      </c>
      <c r="R186" s="36">
        <f>IF(G186,INDEX('HVACwts Src'!$D$11:$U$164,(B186-1)*39+(D186-1)*19+E186,(C186-1)*6+F186),0)</f>
        <v>0</v>
      </c>
      <c r="T186" t="str">
        <f t="shared" si="14"/>
        <v>HV_PGESFmNewCZ14</v>
      </c>
      <c r="U186" t="str">
        <f t="shared" si="15"/>
        <v>rNCOH</v>
      </c>
      <c r="V186" s="36">
        <f t="shared" si="16"/>
        <v>0</v>
      </c>
    </row>
    <row r="187" spans="1:22" x14ac:dyDescent="0.25">
      <c r="A187" s="86">
        <f t="shared" si="17"/>
        <v>181</v>
      </c>
      <c r="B187">
        <v>1</v>
      </c>
      <c r="C187">
        <v>1</v>
      </c>
      <c r="D187">
        <v>2</v>
      </c>
      <c r="E187">
        <v>15</v>
      </c>
      <c r="F187">
        <v>1</v>
      </c>
      <c r="G187" t="b">
        <f>INDEX(key!$AT$4:$BI$7,B187,E187)</f>
        <v>0</v>
      </c>
      <c r="H187" t="str">
        <f t="shared" si="12"/>
        <v>HV_PGESFmNewCZ15rDXGF</v>
      </c>
      <c r="I187" s="9" t="s">
        <v>1799</v>
      </c>
      <c r="J187" t="str">
        <f t="shared" si="13"/>
        <v>HV_PGESFmNewCZ15</v>
      </c>
      <c r="K187" s="9" t="s">
        <v>1662</v>
      </c>
      <c r="L187" s="9" t="s">
        <v>45</v>
      </c>
      <c r="M187" s="9" t="str">
        <f>INDEX(key!$AS$4:$AS$7,B187)</f>
        <v>PGE</v>
      </c>
      <c r="N187" s="9" t="str">
        <f>INDEX(key!$I$3:$I$5,C187)</f>
        <v>SFm</v>
      </c>
      <c r="O187" s="9" t="str">
        <f>INDEX(key!$F$9:$F$10,D187)</f>
        <v>New</v>
      </c>
      <c r="P187" s="9" t="str">
        <f>INDEX(key!$AT$3:$BI$3,E187)</f>
        <v>CZ15</v>
      </c>
      <c r="Q187" s="9" t="str">
        <f>INDEX('HVACwts Src'!$D$7:$I$7,F187)</f>
        <v>rDXGF</v>
      </c>
      <c r="R187" s="36">
        <f>IF(G187,INDEX('HVACwts Src'!$D$11:$U$164,(B187-1)*39+(D187-1)*19+E187,(C187-1)*6+F187),0)</f>
        <v>0</v>
      </c>
      <c r="T187" t="str">
        <f t="shared" si="14"/>
        <v>HV_PGESFmNewCZ15</v>
      </c>
      <c r="U187" t="str">
        <f t="shared" si="15"/>
        <v>rDXGF</v>
      </c>
      <c r="V187" s="36">
        <f t="shared" si="16"/>
        <v>0</v>
      </c>
    </row>
    <row r="188" spans="1:22" x14ac:dyDescent="0.25">
      <c r="A188" s="86">
        <f t="shared" si="17"/>
        <v>182</v>
      </c>
      <c r="B188">
        <v>1</v>
      </c>
      <c r="C188">
        <v>1</v>
      </c>
      <c r="D188">
        <v>2</v>
      </c>
      <c r="E188">
        <v>15</v>
      </c>
      <c r="F188">
        <v>2</v>
      </c>
      <c r="G188" t="b">
        <f>INDEX(key!$AT$4:$BI$7,B188,E188)</f>
        <v>0</v>
      </c>
      <c r="H188" t="str">
        <f t="shared" si="12"/>
        <v>HV_PGESFmNewCZ15rNCGF</v>
      </c>
      <c r="I188" s="9" t="s">
        <v>1799</v>
      </c>
      <c r="J188" t="str">
        <f t="shared" si="13"/>
        <v>HV_PGESFmNewCZ15</v>
      </c>
      <c r="K188" s="9" t="s">
        <v>1662</v>
      </c>
      <c r="L188" s="9" t="s">
        <v>45</v>
      </c>
      <c r="M188" s="9" t="str">
        <f>INDEX(key!$AS$4:$AS$7,B188)</f>
        <v>PGE</v>
      </c>
      <c r="N188" s="9" t="str">
        <f>INDEX(key!$I$3:$I$5,C188)</f>
        <v>SFm</v>
      </c>
      <c r="O188" s="9" t="str">
        <f>INDEX(key!$F$9:$F$10,D188)</f>
        <v>New</v>
      </c>
      <c r="P188" s="9" t="str">
        <f>INDEX(key!$AT$3:$BI$3,E188)</f>
        <v>CZ15</v>
      </c>
      <c r="Q188" s="9" t="str">
        <f>INDEX('HVACwts Src'!$D$7:$I$7,F188)</f>
        <v>rNCGF</v>
      </c>
      <c r="R188" s="36">
        <f>IF(G188,INDEX('HVACwts Src'!$D$11:$U$164,(B188-1)*39+(D188-1)*19+E188,(C188-1)*6+F188),0)</f>
        <v>0</v>
      </c>
      <c r="T188" t="str">
        <f t="shared" si="14"/>
        <v>HV_PGESFmNewCZ15</v>
      </c>
      <c r="U188" t="str">
        <f t="shared" si="15"/>
        <v>rNCGF</v>
      </c>
      <c r="V188" s="36">
        <f t="shared" si="16"/>
        <v>0</v>
      </c>
    </row>
    <row r="189" spans="1:22" x14ac:dyDescent="0.25">
      <c r="A189" s="86">
        <f t="shared" si="17"/>
        <v>183</v>
      </c>
      <c r="B189">
        <v>1</v>
      </c>
      <c r="C189">
        <v>1</v>
      </c>
      <c r="D189">
        <v>2</v>
      </c>
      <c r="E189">
        <v>15</v>
      </c>
      <c r="F189">
        <v>3</v>
      </c>
      <c r="G189" t="b">
        <f>INDEX(key!$AT$4:$BI$7,B189,E189)</f>
        <v>0</v>
      </c>
      <c r="H189" t="str">
        <f t="shared" si="12"/>
        <v>HV_PGESFmNewCZ15rDXHP</v>
      </c>
      <c r="I189" s="9" t="s">
        <v>1799</v>
      </c>
      <c r="J189" t="str">
        <f t="shared" si="13"/>
        <v>HV_PGESFmNewCZ15</v>
      </c>
      <c r="K189" s="9" t="s">
        <v>1662</v>
      </c>
      <c r="L189" s="9" t="s">
        <v>45</v>
      </c>
      <c r="M189" s="9" t="str">
        <f>INDEX(key!$AS$4:$AS$7,B189)</f>
        <v>PGE</v>
      </c>
      <c r="N189" s="9" t="str">
        <f>INDEX(key!$I$3:$I$5,C189)</f>
        <v>SFm</v>
      </c>
      <c r="O189" s="9" t="str">
        <f>INDEX(key!$F$9:$F$10,D189)</f>
        <v>New</v>
      </c>
      <c r="P189" s="9" t="str">
        <f>INDEX(key!$AT$3:$BI$3,E189)</f>
        <v>CZ15</v>
      </c>
      <c r="Q189" s="9" t="str">
        <f>INDEX('HVACwts Src'!$D$7:$I$7,F189)</f>
        <v>rDXHP</v>
      </c>
      <c r="R189" s="36">
        <f>IF(G189,INDEX('HVACwts Src'!$D$11:$U$164,(B189-1)*39+(D189-1)*19+E189,(C189-1)*6+F189),0)</f>
        <v>0</v>
      </c>
      <c r="T189" t="str">
        <f t="shared" si="14"/>
        <v>HV_PGESFmNewCZ15</v>
      </c>
      <c r="U189" t="str">
        <f t="shared" si="15"/>
        <v>rDXHP</v>
      </c>
      <c r="V189" s="36">
        <f t="shared" si="16"/>
        <v>0</v>
      </c>
    </row>
    <row r="190" spans="1:22" x14ac:dyDescent="0.25">
      <c r="A190" s="86">
        <f t="shared" si="17"/>
        <v>184</v>
      </c>
      <c r="B190">
        <v>1</v>
      </c>
      <c r="C190">
        <v>1</v>
      </c>
      <c r="D190">
        <v>2</v>
      </c>
      <c r="E190">
        <v>15</v>
      </c>
      <c r="F190">
        <v>4</v>
      </c>
      <c r="G190" t="b">
        <f>INDEX(key!$AT$4:$BI$7,B190,E190)</f>
        <v>0</v>
      </c>
      <c r="H190" t="str">
        <f t="shared" si="12"/>
        <v>HV_PGESFmNewCZ15rNCEH</v>
      </c>
      <c r="I190" s="9" t="s">
        <v>1799</v>
      </c>
      <c r="J190" t="str">
        <f t="shared" si="13"/>
        <v>HV_PGESFmNewCZ15</v>
      </c>
      <c r="K190" s="9" t="s">
        <v>1662</v>
      </c>
      <c r="L190" s="9" t="s">
        <v>45</v>
      </c>
      <c r="M190" s="9" t="str">
        <f>INDEX(key!$AS$4:$AS$7,B190)</f>
        <v>PGE</v>
      </c>
      <c r="N190" s="9" t="str">
        <f>INDEX(key!$I$3:$I$5,C190)</f>
        <v>SFm</v>
      </c>
      <c r="O190" s="9" t="str">
        <f>INDEX(key!$F$9:$F$10,D190)</f>
        <v>New</v>
      </c>
      <c r="P190" s="9" t="str">
        <f>INDEX(key!$AT$3:$BI$3,E190)</f>
        <v>CZ15</v>
      </c>
      <c r="Q190" s="9" t="str">
        <f>INDEX('HVACwts Src'!$D$7:$I$7,F190)</f>
        <v>rNCEH</v>
      </c>
      <c r="R190" s="36">
        <f>IF(G190,INDEX('HVACwts Src'!$D$11:$U$164,(B190-1)*39+(D190-1)*19+E190,(C190-1)*6+F190),0)</f>
        <v>0</v>
      </c>
      <c r="T190" t="str">
        <f t="shared" si="14"/>
        <v>HV_PGESFmNewCZ15</v>
      </c>
      <c r="U190" t="str">
        <f t="shared" si="15"/>
        <v>rNCEH</v>
      </c>
      <c r="V190" s="36">
        <f t="shared" si="16"/>
        <v>0</v>
      </c>
    </row>
    <row r="191" spans="1:22" x14ac:dyDescent="0.25">
      <c r="A191" s="86">
        <f t="shared" si="17"/>
        <v>185</v>
      </c>
      <c r="B191">
        <v>1</v>
      </c>
      <c r="C191">
        <v>1</v>
      </c>
      <c r="D191">
        <v>2</v>
      </c>
      <c r="E191">
        <v>15</v>
      </c>
      <c r="F191">
        <v>5</v>
      </c>
      <c r="G191" t="b">
        <f>INDEX(key!$AT$4:$BI$7,B191,E191)</f>
        <v>0</v>
      </c>
      <c r="H191" t="str">
        <f t="shared" si="12"/>
        <v>HV_PGESFmNewCZ15rDXOH</v>
      </c>
      <c r="I191" s="9" t="s">
        <v>1799</v>
      </c>
      <c r="J191" t="str">
        <f t="shared" si="13"/>
        <v>HV_PGESFmNewCZ15</v>
      </c>
      <c r="K191" s="9" t="s">
        <v>1662</v>
      </c>
      <c r="L191" s="9" t="s">
        <v>45</v>
      </c>
      <c r="M191" s="9" t="str">
        <f>INDEX(key!$AS$4:$AS$7,B191)</f>
        <v>PGE</v>
      </c>
      <c r="N191" s="9" t="str">
        <f>INDEX(key!$I$3:$I$5,C191)</f>
        <v>SFm</v>
      </c>
      <c r="O191" s="9" t="str">
        <f>INDEX(key!$F$9:$F$10,D191)</f>
        <v>New</v>
      </c>
      <c r="P191" s="9" t="str">
        <f>INDEX(key!$AT$3:$BI$3,E191)</f>
        <v>CZ15</v>
      </c>
      <c r="Q191" s="9" t="str">
        <f>INDEX('HVACwts Src'!$D$7:$I$7,F191)</f>
        <v>rDXOH</v>
      </c>
      <c r="R191" s="36">
        <f>IF(G191,INDEX('HVACwts Src'!$D$11:$U$164,(B191-1)*39+(D191-1)*19+E191,(C191-1)*6+F191),0)</f>
        <v>0</v>
      </c>
      <c r="T191" t="str">
        <f t="shared" si="14"/>
        <v>HV_PGESFmNewCZ15</v>
      </c>
      <c r="U191" t="str">
        <f t="shared" si="15"/>
        <v>rDXOH</v>
      </c>
      <c r="V191" s="36">
        <f t="shared" si="16"/>
        <v>0</v>
      </c>
    </row>
    <row r="192" spans="1:22" x14ac:dyDescent="0.25">
      <c r="A192" s="86">
        <f t="shared" si="17"/>
        <v>186</v>
      </c>
      <c r="B192">
        <v>1</v>
      </c>
      <c r="C192">
        <v>1</v>
      </c>
      <c r="D192">
        <v>2</v>
      </c>
      <c r="E192">
        <v>15</v>
      </c>
      <c r="F192">
        <v>6</v>
      </c>
      <c r="G192" t="b">
        <f>INDEX(key!$AT$4:$BI$7,B192,E192)</f>
        <v>0</v>
      </c>
      <c r="H192" t="str">
        <f t="shared" si="12"/>
        <v>HV_PGESFmNewCZ15rNCOH</v>
      </c>
      <c r="I192" s="9" t="s">
        <v>1799</v>
      </c>
      <c r="J192" t="str">
        <f t="shared" si="13"/>
        <v>HV_PGESFmNewCZ15</v>
      </c>
      <c r="K192" s="9" t="s">
        <v>1662</v>
      </c>
      <c r="L192" s="9" t="s">
        <v>45</v>
      </c>
      <c r="M192" s="9" t="str">
        <f>INDEX(key!$AS$4:$AS$7,B192)</f>
        <v>PGE</v>
      </c>
      <c r="N192" s="9" t="str">
        <f>INDEX(key!$I$3:$I$5,C192)</f>
        <v>SFm</v>
      </c>
      <c r="O192" s="9" t="str">
        <f>INDEX(key!$F$9:$F$10,D192)</f>
        <v>New</v>
      </c>
      <c r="P192" s="9" t="str">
        <f>INDEX(key!$AT$3:$BI$3,E192)</f>
        <v>CZ15</v>
      </c>
      <c r="Q192" s="9" t="str">
        <f>INDEX('HVACwts Src'!$D$7:$I$7,F192)</f>
        <v>rNCOH</v>
      </c>
      <c r="R192" s="36">
        <f>IF(G192,INDEX('HVACwts Src'!$D$11:$U$164,(B192-1)*39+(D192-1)*19+E192,(C192-1)*6+F192),0)</f>
        <v>0</v>
      </c>
      <c r="T192" t="str">
        <f t="shared" si="14"/>
        <v>HV_PGESFmNewCZ15</v>
      </c>
      <c r="U192" t="str">
        <f t="shared" si="15"/>
        <v>rNCOH</v>
      </c>
      <c r="V192" s="36">
        <f t="shared" si="16"/>
        <v>0</v>
      </c>
    </row>
    <row r="193" spans="1:22" x14ac:dyDescent="0.25">
      <c r="A193" s="86">
        <f t="shared" si="17"/>
        <v>187</v>
      </c>
      <c r="B193">
        <v>1</v>
      </c>
      <c r="C193">
        <v>1</v>
      </c>
      <c r="D193">
        <v>2</v>
      </c>
      <c r="E193">
        <v>16</v>
      </c>
      <c r="F193">
        <v>1</v>
      </c>
      <c r="G193" t="b">
        <f>INDEX(key!$AT$4:$BI$7,B193,E193)</f>
        <v>1</v>
      </c>
      <c r="H193" t="str">
        <f t="shared" si="12"/>
        <v>HV_PGESFmNewCZ16rDXGF</v>
      </c>
      <c r="I193" s="9" t="s">
        <v>1799</v>
      </c>
      <c r="J193" t="str">
        <f t="shared" si="13"/>
        <v>HV_PGESFmNewCZ16</v>
      </c>
      <c r="K193" s="9" t="s">
        <v>1662</v>
      </c>
      <c r="L193" s="9" t="s">
        <v>45</v>
      </c>
      <c r="M193" s="9" t="str">
        <f>INDEX(key!$AS$4:$AS$7,B193)</f>
        <v>PGE</v>
      </c>
      <c r="N193" s="9" t="str">
        <f>INDEX(key!$I$3:$I$5,C193)</f>
        <v>SFm</v>
      </c>
      <c r="O193" s="9" t="str">
        <f>INDEX(key!$F$9:$F$10,D193)</f>
        <v>New</v>
      </c>
      <c r="P193" s="9" t="str">
        <f>INDEX(key!$AT$3:$BI$3,E193)</f>
        <v>CZ16</v>
      </c>
      <c r="Q193" s="9" t="str">
        <f>INDEX('HVACwts Src'!$D$7:$I$7,F193)</f>
        <v>rDXGF</v>
      </c>
      <c r="R193" s="36">
        <f>IF(G193,INDEX('HVACwts Src'!$D$11:$U$164,(B193-1)*39+(D193-1)*19+E193,(C193-1)*6+F193),0)</f>
        <v>108.3498</v>
      </c>
      <c r="T193" t="str">
        <f t="shared" si="14"/>
        <v>HV_PGESFmNewCZ16</v>
      </c>
      <c r="U193" t="str">
        <f t="shared" si="15"/>
        <v>rDXGF</v>
      </c>
      <c r="V193" s="36">
        <f t="shared" si="16"/>
        <v>108.3498</v>
      </c>
    </row>
    <row r="194" spans="1:22" x14ac:dyDescent="0.25">
      <c r="A194" s="86">
        <f t="shared" si="17"/>
        <v>188</v>
      </c>
      <c r="B194">
        <v>1</v>
      </c>
      <c r="C194">
        <v>1</v>
      </c>
      <c r="D194">
        <v>2</v>
      </c>
      <c r="E194">
        <v>16</v>
      </c>
      <c r="F194">
        <v>2</v>
      </c>
      <c r="G194" t="b">
        <f>INDEX(key!$AT$4:$BI$7,B194,E194)</f>
        <v>1</v>
      </c>
      <c r="H194" t="str">
        <f t="shared" si="12"/>
        <v>HV_PGESFmNewCZ16rNCGF</v>
      </c>
      <c r="I194" s="9" t="s">
        <v>1799</v>
      </c>
      <c r="J194" t="str">
        <f t="shared" si="13"/>
        <v>HV_PGESFmNewCZ16</v>
      </c>
      <c r="K194" s="9" t="s">
        <v>1662</v>
      </c>
      <c r="L194" s="9" t="s">
        <v>45</v>
      </c>
      <c r="M194" s="9" t="str">
        <f>INDEX(key!$AS$4:$AS$7,B194)</f>
        <v>PGE</v>
      </c>
      <c r="N194" s="9" t="str">
        <f>INDEX(key!$I$3:$I$5,C194)</f>
        <v>SFm</v>
      </c>
      <c r="O194" s="9" t="str">
        <f>INDEX(key!$F$9:$F$10,D194)</f>
        <v>New</v>
      </c>
      <c r="P194" s="9" t="str">
        <f>INDEX(key!$AT$3:$BI$3,E194)</f>
        <v>CZ16</v>
      </c>
      <c r="Q194" s="9" t="str">
        <f>INDEX('HVACwts Src'!$D$7:$I$7,F194)</f>
        <v>rNCGF</v>
      </c>
      <c r="R194" s="36">
        <f>IF(G194,INDEX('HVACwts Src'!$D$11:$U$164,(B194-1)*39+(D194-1)*19+E194,(C194-1)*6+F194),0)</f>
        <v>108.3498</v>
      </c>
      <c r="T194" t="str">
        <f t="shared" si="14"/>
        <v>HV_PGESFmNewCZ16</v>
      </c>
      <c r="U194" t="str">
        <f t="shared" si="15"/>
        <v>rNCGF</v>
      </c>
      <c r="V194" s="36">
        <f t="shared" si="16"/>
        <v>108.3498</v>
      </c>
    </row>
    <row r="195" spans="1:22" x14ac:dyDescent="0.25">
      <c r="A195" s="86">
        <f t="shared" si="17"/>
        <v>189</v>
      </c>
      <c r="B195">
        <v>1</v>
      </c>
      <c r="C195">
        <v>1</v>
      </c>
      <c r="D195">
        <v>2</v>
      </c>
      <c r="E195">
        <v>16</v>
      </c>
      <c r="F195">
        <v>3</v>
      </c>
      <c r="G195" t="b">
        <f>INDEX(key!$AT$4:$BI$7,B195,E195)</f>
        <v>1</v>
      </c>
      <c r="H195" t="str">
        <f t="shared" si="12"/>
        <v>HV_PGESFmNewCZ16rDXHP</v>
      </c>
      <c r="I195" s="9" t="s">
        <v>1799</v>
      </c>
      <c r="J195" t="str">
        <f t="shared" si="13"/>
        <v>HV_PGESFmNewCZ16</v>
      </c>
      <c r="K195" s="9" t="s">
        <v>1662</v>
      </c>
      <c r="L195" s="9" t="s">
        <v>45</v>
      </c>
      <c r="M195" s="9" t="str">
        <f>INDEX(key!$AS$4:$AS$7,B195)</f>
        <v>PGE</v>
      </c>
      <c r="N195" s="9" t="str">
        <f>INDEX(key!$I$3:$I$5,C195)</f>
        <v>SFm</v>
      </c>
      <c r="O195" s="9" t="str">
        <f>INDEX(key!$F$9:$F$10,D195)</f>
        <v>New</v>
      </c>
      <c r="P195" s="9" t="str">
        <f>INDEX(key!$AT$3:$BI$3,E195)</f>
        <v>CZ16</v>
      </c>
      <c r="Q195" s="9" t="str">
        <f>INDEX('HVACwts Src'!$D$7:$I$7,F195)</f>
        <v>rDXHP</v>
      </c>
      <c r="R195" s="36">
        <f>IF(G195,INDEX('HVACwts Src'!$D$11:$U$164,(B195-1)*39+(D195-1)*19+E195,(C195-1)*6+F195),0)</f>
        <v>6.2270000000000003</v>
      </c>
      <c r="T195" t="str">
        <f t="shared" si="14"/>
        <v>HV_PGESFmNewCZ16</v>
      </c>
      <c r="U195" t="str">
        <f t="shared" si="15"/>
        <v>rDXHP</v>
      </c>
      <c r="V195" s="36">
        <f t="shared" si="16"/>
        <v>6.2270000000000003</v>
      </c>
    </row>
    <row r="196" spans="1:22" x14ac:dyDescent="0.25">
      <c r="A196" s="86">
        <f t="shared" si="17"/>
        <v>190</v>
      </c>
      <c r="B196">
        <v>1</v>
      </c>
      <c r="C196">
        <v>1</v>
      </c>
      <c r="D196">
        <v>2</v>
      </c>
      <c r="E196">
        <v>16</v>
      </c>
      <c r="F196">
        <v>4</v>
      </c>
      <c r="G196" t="b">
        <f>INDEX(key!$AT$4:$BI$7,B196,E196)</f>
        <v>1</v>
      </c>
      <c r="H196" t="str">
        <f t="shared" si="12"/>
        <v>HV_PGESFmNewCZ16rNCEH</v>
      </c>
      <c r="I196" s="9" t="s">
        <v>1799</v>
      </c>
      <c r="J196" t="str">
        <f t="shared" si="13"/>
        <v>HV_PGESFmNewCZ16</v>
      </c>
      <c r="K196" s="9" t="s">
        <v>1662</v>
      </c>
      <c r="L196" s="9" t="s">
        <v>45</v>
      </c>
      <c r="M196" s="9" t="str">
        <f>INDEX(key!$AS$4:$AS$7,B196)</f>
        <v>PGE</v>
      </c>
      <c r="N196" s="9" t="str">
        <f>INDEX(key!$I$3:$I$5,C196)</f>
        <v>SFm</v>
      </c>
      <c r="O196" s="9" t="str">
        <f>INDEX(key!$F$9:$F$10,D196)</f>
        <v>New</v>
      </c>
      <c r="P196" s="9" t="str">
        <f>INDEX(key!$AT$3:$BI$3,E196)</f>
        <v>CZ16</v>
      </c>
      <c r="Q196" s="9" t="str">
        <f>INDEX('HVACwts Src'!$D$7:$I$7,F196)</f>
        <v>rNCEH</v>
      </c>
      <c r="R196" s="36">
        <f>IF(G196,INDEX('HVACwts Src'!$D$11:$U$164,(B196-1)*39+(D196-1)*19+E196,(C196-1)*6+F196),0)</f>
        <v>6.2270000000000003</v>
      </c>
      <c r="T196" t="str">
        <f t="shared" si="14"/>
        <v>HV_PGESFmNewCZ16</v>
      </c>
      <c r="U196" t="str">
        <f t="shared" si="15"/>
        <v>rNCEH</v>
      </c>
      <c r="V196" s="36">
        <f t="shared" si="16"/>
        <v>6.2270000000000003</v>
      </c>
    </row>
    <row r="197" spans="1:22" x14ac:dyDescent="0.25">
      <c r="A197" s="86">
        <f t="shared" si="17"/>
        <v>191</v>
      </c>
      <c r="B197">
        <v>1</v>
      </c>
      <c r="C197">
        <v>1</v>
      </c>
      <c r="D197">
        <v>2</v>
      </c>
      <c r="E197">
        <v>16</v>
      </c>
      <c r="F197">
        <v>5</v>
      </c>
      <c r="G197" t="b">
        <f>INDEX(key!$AT$4:$BI$7,B197,E197)</f>
        <v>1</v>
      </c>
      <c r="H197" t="str">
        <f t="shared" si="12"/>
        <v>HV_PGESFmNewCZ16rDXOH</v>
      </c>
      <c r="I197" s="9" t="s">
        <v>1799</v>
      </c>
      <c r="J197" t="str">
        <f t="shared" si="13"/>
        <v>HV_PGESFmNewCZ16</v>
      </c>
      <c r="K197" s="9" t="s">
        <v>1662</v>
      </c>
      <c r="L197" s="9" t="s">
        <v>45</v>
      </c>
      <c r="M197" s="9" t="str">
        <f>INDEX(key!$AS$4:$AS$7,B197)</f>
        <v>PGE</v>
      </c>
      <c r="N197" s="9" t="str">
        <f>INDEX(key!$I$3:$I$5,C197)</f>
        <v>SFm</v>
      </c>
      <c r="O197" s="9" t="str">
        <f>INDEX(key!$F$9:$F$10,D197)</f>
        <v>New</v>
      </c>
      <c r="P197" s="9" t="str">
        <f>INDEX(key!$AT$3:$BI$3,E197)</f>
        <v>CZ16</v>
      </c>
      <c r="Q197" s="9" t="str">
        <f>INDEX('HVACwts Src'!$D$7:$I$7,F197)</f>
        <v>rDXOH</v>
      </c>
      <c r="R197" s="36">
        <f>IF(G197,INDEX('HVACwts Src'!$D$11:$U$164,(B197-1)*39+(D197-1)*19+E197,(C197-1)*6+F197),0)</f>
        <v>8.7178000000000004</v>
      </c>
      <c r="T197" t="str">
        <f t="shared" si="14"/>
        <v>HV_PGESFmNewCZ16</v>
      </c>
      <c r="U197" t="str">
        <f t="shared" si="15"/>
        <v>rDXOH</v>
      </c>
      <c r="V197" s="36">
        <f t="shared" si="16"/>
        <v>8.7178000000000004</v>
      </c>
    </row>
    <row r="198" spans="1:22" x14ac:dyDescent="0.25">
      <c r="A198" s="86">
        <f t="shared" si="17"/>
        <v>192</v>
      </c>
      <c r="B198">
        <v>1</v>
      </c>
      <c r="C198">
        <v>1</v>
      </c>
      <c r="D198">
        <v>2</v>
      </c>
      <c r="E198">
        <v>16</v>
      </c>
      <c r="F198">
        <v>6</v>
      </c>
      <c r="G198" t="b">
        <f>INDEX(key!$AT$4:$BI$7,B198,E198)</f>
        <v>1</v>
      </c>
      <c r="H198" t="str">
        <f t="shared" si="12"/>
        <v>HV_PGESFmNewCZ16rNCOH</v>
      </c>
      <c r="I198" s="9" t="s">
        <v>1799</v>
      </c>
      <c r="J198" t="str">
        <f t="shared" si="13"/>
        <v>HV_PGESFmNewCZ16</v>
      </c>
      <c r="K198" s="9" t="s">
        <v>1662</v>
      </c>
      <c r="L198" s="9" t="s">
        <v>45</v>
      </c>
      <c r="M198" s="9" t="str">
        <f>INDEX(key!$AS$4:$AS$7,B198)</f>
        <v>PGE</v>
      </c>
      <c r="N198" s="9" t="str">
        <f>INDEX(key!$I$3:$I$5,C198)</f>
        <v>SFm</v>
      </c>
      <c r="O198" s="9" t="str">
        <f>INDEX(key!$F$9:$F$10,D198)</f>
        <v>New</v>
      </c>
      <c r="P198" s="9" t="str">
        <f>INDEX(key!$AT$3:$BI$3,E198)</f>
        <v>CZ16</v>
      </c>
      <c r="Q198" s="9" t="str">
        <f>INDEX('HVACwts Src'!$D$7:$I$7,F198)</f>
        <v>rNCOH</v>
      </c>
      <c r="R198" s="36">
        <f>IF(G198,INDEX('HVACwts Src'!$D$11:$U$164,(B198-1)*39+(D198-1)*19+E198,(C198-1)*6+F198),0)</f>
        <v>8.7178000000000004</v>
      </c>
      <c r="T198" t="str">
        <f t="shared" si="14"/>
        <v>HV_PGESFmNewCZ16</v>
      </c>
      <c r="U198" t="str">
        <f t="shared" si="15"/>
        <v>rNCOH</v>
      </c>
      <c r="V198" s="36">
        <f t="shared" si="16"/>
        <v>8.7178000000000004</v>
      </c>
    </row>
    <row r="199" spans="1:22" x14ac:dyDescent="0.25">
      <c r="A199" s="86">
        <f t="shared" si="17"/>
        <v>193</v>
      </c>
      <c r="B199">
        <v>1</v>
      </c>
      <c r="C199">
        <v>2</v>
      </c>
      <c r="D199">
        <v>1</v>
      </c>
      <c r="E199">
        <v>1</v>
      </c>
      <c r="F199">
        <v>1</v>
      </c>
      <c r="G199" t="b">
        <f>INDEX(key!$AT$4:$BI$7,B199,E199)</f>
        <v>1</v>
      </c>
      <c r="H199" t="str">
        <f t="shared" ref="H199:H262" si="18">+J199&amp;Q199</f>
        <v>HV_PGEMFmExCZ01rDXGF</v>
      </c>
      <c r="I199" s="9" t="s">
        <v>1799</v>
      </c>
      <c r="J199" t="str">
        <f t="shared" ref="J199:J262" si="19">"HV_"&amp;M199&amp;N199&amp;O199&amp;P199</f>
        <v>HV_PGEMFmExCZ01</v>
      </c>
      <c r="K199" s="9" t="s">
        <v>1662</v>
      </c>
      <c r="L199" s="9" t="s">
        <v>45</v>
      </c>
      <c r="M199" s="9" t="str">
        <f>INDEX(key!$AS$4:$AS$7,B199)</f>
        <v>PGE</v>
      </c>
      <c r="N199" s="9" t="str">
        <f>INDEX(key!$I$3:$I$5,C199)</f>
        <v>MFm</v>
      </c>
      <c r="O199" s="9" t="str">
        <f>INDEX(key!$F$9:$F$10,D199)</f>
        <v>Ex</v>
      </c>
      <c r="P199" s="9" t="str">
        <f>INDEX(key!$AT$3:$BI$3,E199)</f>
        <v>CZ01</v>
      </c>
      <c r="Q199" s="9" t="str">
        <f>INDEX('HVACwts Src'!$D$7:$I$7,F199)</f>
        <v>rDXGF</v>
      </c>
      <c r="R199" s="36">
        <f>IF(G199,INDEX('HVACwts Src'!$D$11:$U$164,(B199-1)*39+(D199-1)*19+E199,(C199-1)*6+F199),0)</f>
        <v>240.69077658536582</v>
      </c>
      <c r="T199" t="str">
        <f t="shared" si="14"/>
        <v>HV_PGEMFmExCZ01</v>
      </c>
      <c r="U199" t="str">
        <f t="shared" si="15"/>
        <v>rDXGF</v>
      </c>
      <c r="V199" s="36">
        <f t="shared" si="16"/>
        <v>240.69077658536582</v>
      </c>
    </row>
    <row r="200" spans="1:22" x14ac:dyDescent="0.25">
      <c r="A200" s="86">
        <f t="shared" si="17"/>
        <v>194</v>
      </c>
      <c r="B200">
        <v>1</v>
      </c>
      <c r="C200">
        <v>2</v>
      </c>
      <c r="D200">
        <v>1</v>
      </c>
      <c r="E200">
        <v>1</v>
      </c>
      <c r="F200">
        <v>2</v>
      </c>
      <c r="G200" t="b">
        <f>INDEX(key!$AT$4:$BI$7,B200,E200)</f>
        <v>1</v>
      </c>
      <c r="H200" t="str">
        <f t="shared" si="18"/>
        <v>HV_PGEMFmExCZ01rNCGF</v>
      </c>
      <c r="I200" s="9" t="s">
        <v>1799</v>
      </c>
      <c r="J200" t="str">
        <f t="shared" si="19"/>
        <v>HV_PGEMFmExCZ01</v>
      </c>
      <c r="K200" s="9" t="s">
        <v>1662</v>
      </c>
      <c r="L200" s="9" t="s">
        <v>45</v>
      </c>
      <c r="M200" s="9" t="str">
        <f>INDEX(key!$AS$4:$AS$7,B200)</f>
        <v>PGE</v>
      </c>
      <c r="N200" s="9" t="str">
        <f>INDEX(key!$I$3:$I$5,C200)</f>
        <v>MFm</v>
      </c>
      <c r="O200" s="9" t="str">
        <f>INDEX(key!$F$9:$F$10,D200)</f>
        <v>Ex</v>
      </c>
      <c r="P200" s="9" t="str">
        <f>INDEX(key!$AT$3:$BI$3,E200)</f>
        <v>CZ01</v>
      </c>
      <c r="Q200" s="9" t="str">
        <f>INDEX('HVACwts Src'!$D$7:$I$7,F200)</f>
        <v>rNCGF</v>
      </c>
      <c r="R200" s="36">
        <f>IF(G200,INDEX('HVACwts Src'!$D$11:$U$164,(B200-1)*39+(D200-1)*19+E200,(C200-1)*6+F200),0)</f>
        <v>7734.7783758462656</v>
      </c>
      <c r="T200" t="str">
        <f t="shared" ref="T200:T263" si="20">+J200</f>
        <v>HV_PGEMFmExCZ01</v>
      </c>
      <c r="U200" t="str">
        <f t="shared" ref="U200:U263" si="21">+Q200</f>
        <v>rNCGF</v>
      </c>
      <c r="V200" s="36">
        <f t="shared" ref="V200:V263" si="22">+R200</f>
        <v>7734.7783758462656</v>
      </c>
    </row>
    <row r="201" spans="1:22" x14ac:dyDescent="0.25">
      <c r="A201" s="86">
        <f t="shared" ref="A201:A264" si="23">+A200+1</f>
        <v>195</v>
      </c>
      <c r="B201">
        <v>1</v>
      </c>
      <c r="C201">
        <v>2</v>
      </c>
      <c r="D201">
        <v>1</v>
      </c>
      <c r="E201">
        <v>1</v>
      </c>
      <c r="F201">
        <v>3</v>
      </c>
      <c r="G201" t="b">
        <f>INDEX(key!$AT$4:$BI$7,B201,E201)</f>
        <v>1</v>
      </c>
      <c r="H201" t="str">
        <f t="shared" si="18"/>
        <v>HV_PGEMFmExCZ01rDXHP</v>
      </c>
      <c r="I201" s="9" t="s">
        <v>1799</v>
      </c>
      <c r="J201" t="str">
        <f t="shared" si="19"/>
        <v>HV_PGEMFmExCZ01</v>
      </c>
      <c r="K201" s="9" t="s">
        <v>1662</v>
      </c>
      <c r="L201" s="9" t="s">
        <v>45</v>
      </c>
      <c r="M201" s="9" t="str">
        <f>INDEX(key!$AS$4:$AS$7,B201)</f>
        <v>PGE</v>
      </c>
      <c r="N201" s="9" t="str">
        <f>INDEX(key!$I$3:$I$5,C201)</f>
        <v>MFm</v>
      </c>
      <c r="O201" s="9" t="str">
        <f>INDEX(key!$F$9:$F$10,D201)</f>
        <v>Ex</v>
      </c>
      <c r="P201" s="9" t="str">
        <f>INDEX(key!$AT$3:$BI$3,E201)</f>
        <v>CZ01</v>
      </c>
      <c r="Q201" s="9" t="str">
        <f>INDEX('HVACwts Src'!$D$7:$I$7,F201)</f>
        <v>rDXHP</v>
      </c>
      <c r="R201" s="36">
        <f>IF(G201,INDEX('HVACwts Src'!$D$11:$U$164,(B201-1)*39+(D201-1)*19+E201,(C201-1)*6+F201),0)</f>
        <v>34.610042926829273</v>
      </c>
      <c r="T201" t="str">
        <f t="shared" si="20"/>
        <v>HV_PGEMFmExCZ01</v>
      </c>
      <c r="U201" t="str">
        <f t="shared" si="21"/>
        <v>rDXHP</v>
      </c>
      <c r="V201" s="36">
        <f t="shared" si="22"/>
        <v>34.610042926829273</v>
      </c>
    </row>
    <row r="202" spans="1:22" x14ac:dyDescent="0.25">
      <c r="A202" s="86">
        <f t="shared" si="23"/>
        <v>196</v>
      </c>
      <c r="B202">
        <v>1</v>
      </c>
      <c r="C202">
        <v>2</v>
      </c>
      <c r="D202">
        <v>1</v>
      </c>
      <c r="E202">
        <v>1</v>
      </c>
      <c r="F202">
        <v>4</v>
      </c>
      <c r="G202" t="b">
        <f>INDEX(key!$AT$4:$BI$7,B202,E202)</f>
        <v>1</v>
      </c>
      <c r="H202" t="str">
        <f t="shared" si="18"/>
        <v>HV_PGEMFmExCZ01rNCEH</v>
      </c>
      <c r="I202" s="9" t="s">
        <v>1799</v>
      </c>
      <c r="J202" t="str">
        <f t="shared" si="19"/>
        <v>HV_PGEMFmExCZ01</v>
      </c>
      <c r="K202" s="9" t="s">
        <v>1662</v>
      </c>
      <c r="L202" s="9" t="s">
        <v>45</v>
      </c>
      <c r="M202" s="9" t="str">
        <f>INDEX(key!$AS$4:$AS$7,B202)</f>
        <v>PGE</v>
      </c>
      <c r="N202" s="9" t="str">
        <f>INDEX(key!$I$3:$I$5,C202)</f>
        <v>MFm</v>
      </c>
      <c r="O202" s="9" t="str">
        <f>INDEX(key!$F$9:$F$10,D202)</f>
        <v>Ex</v>
      </c>
      <c r="P202" s="9" t="str">
        <f>INDEX(key!$AT$3:$BI$3,E202)</f>
        <v>CZ01</v>
      </c>
      <c r="Q202" s="9" t="str">
        <f>INDEX('HVACwts Src'!$D$7:$I$7,F202)</f>
        <v>rNCEH</v>
      </c>
      <c r="R202" s="36">
        <f>IF(G202,INDEX('HVACwts Src'!$D$11:$U$164,(B202-1)*39+(D202-1)*19+E202,(C202-1)*6+F202),0)</f>
        <v>1112.21965135255</v>
      </c>
      <c r="T202" t="str">
        <f t="shared" si="20"/>
        <v>HV_PGEMFmExCZ01</v>
      </c>
      <c r="U202" t="str">
        <f t="shared" si="21"/>
        <v>rNCEH</v>
      </c>
      <c r="V202" s="36">
        <f t="shared" si="22"/>
        <v>1112.21965135255</v>
      </c>
    </row>
    <row r="203" spans="1:22" x14ac:dyDescent="0.25">
      <c r="A203" s="86">
        <f t="shared" si="23"/>
        <v>197</v>
      </c>
      <c r="B203">
        <v>1</v>
      </c>
      <c r="C203">
        <v>2</v>
      </c>
      <c r="D203">
        <v>1</v>
      </c>
      <c r="E203">
        <v>1</v>
      </c>
      <c r="F203">
        <v>5</v>
      </c>
      <c r="G203" t="b">
        <f>INDEX(key!$AT$4:$BI$7,B203,E203)</f>
        <v>1</v>
      </c>
      <c r="H203" t="str">
        <f t="shared" si="18"/>
        <v>HV_PGEMFmExCZ01rDXOH</v>
      </c>
      <c r="I203" s="9" t="s">
        <v>1799</v>
      </c>
      <c r="J203" t="str">
        <f t="shared" si="19"/>
        <v>HV_PGEMFmExCZ01</v>
      </c>
      <c r="K203" s="9" t="s">
        <v>1662</v>
      </c>
      <c r="L203" s="9" t="s">
        <v>45</v>
      </c>
      <c r="M203" s="9" t="str">
        <f>INDEX(key!$AS$4:$AS$7,B203)</f>
        <v>PGE</v>
      </c>
      <c r="N203" s="9" t="str">
        <f>INDEX(key!$I$3:$I$5,C203)</f>
        <v>MFm</v>
      </c>
      <c r="O203" s="9" t="str">
        <f>INDEX(key!$F$9:$F$10,D203)</f>
        <v>Ex</v>
      </c>
      <c r="P203" s="9" t="str">
        <f>INDEX(key!$AT$3:$BI$3,E203)</f>
        <v>CZ01</v>
      </c>
      <c r="Q203" s="9" t="str">
        <f>INDEX('HVACwts Src'!$D$7:$I$7,F203)</f>
        <v>rDXOH</v>
      </c>
      <c r="R203" s="36">
        <f>IF(G203,INDEX('HVACwts Src'!$D$11:$U$164,(B203-1)*39+(D203-1)*19+E203,(C203-1)*6+F203),0)</f>
        <v>30.015282926829272</v>
      </c>
      <c r="T203" t="str">
        <f t="shared" si="20"/>
        <v>HV_PGEMFmExCZ01</v>
      </c>
      <c r="U203" t="str">
        <f t="shared" si="21"/>
        <v>rDXOH</v>
      </c>
      <c r="V203" s="36">
        <f t="shared" si="22"/>
        <v>30.015282926829272</v>
      </c>
    </row>
    <row r="204" spans="1:22" x14ac:dyDescent="0.25">
      <c r="A204" s="86">
        <f t="shared" si="23"/>
        <v>198</v>
      </c>
      <c r="B204">
        <v>1</v>
      </c>
      <c r="C204">
        <v>2</v>
      </c>
      <c r="D204">
        <v>1</v>
      </c>
      <c r="E204">
        <v>1</v>
      </c>
      <c r="F204">
        <v>6</v>
      </c>
      <c r="G204" t="b">
        <f>INDEX(key!$AT$4:$BI$7,B204,E204)</f>
        <v>1</v>
      </c>
      <c r="H204" t="str">
        <f t="shared" si="18"/>
        <v>HV_PGEMFmExCZ01rNCOH</v>
      </c>
      <c r="I204" s="9" t="s">
        <v>1799</v>
      </c>
      <c r="J204" t="str">
        <f t="shared" si="19"/>
        <v>HV_PGEMFmExCZ01</v>
      </c>
      <c r="K204" s="9" t="s">
        <v>1662</v>
      </c>
      <c r="L204" s="9" t="s">
        <v>45</v>
      </c>
      <c r="M204" s="9" t="str">
        <f>INDEX(key!$AS$4:$AS$7,B204)</f>
        <v>PGE</v>
      </c>
      <c r="N204" s="9" t="str">
        <f>INDEX(key!$I$3:$I$5,C204)</f>
        <v>MFm</v>
      </c>
      <c r="O204" s="9" t="str">
        <f>INDEX(key!$F$9:$F$10,D204)</f>
        <v>Ex</v>
      </c>
      <c r="P204" s="9" t="str">
        <f>INDEX(key!$AT$3:$BI$3,E204)</f>
        <v>CZ01</v>
      </c>
      <c r="Q204" s="9" t="str">
        <f>INDEX('HVACwts Src'!$D$7:$I$7,F204)</f>
        <v>rNCOH</v>
      </c>
      <c r="R204" s="36">
        <f>IF(G204,INDEX('HVACwts Src'!$D$11:$U$164,(B204-1)*39+(D204-1)*19+E204,(C204-1)*6+F204),0)</f>
        <v>964.563597413156</v>
      </c>
      <c r="T204" t="str">
        <f t="shared" si="20"/>
        <v>HV_PGEMFmExCZ01</v>
      </c>
      <c r="U204" t="str">
        <f t="shared" si="21"/>
        <v>rNCOH</v>
      </c>
      <c r="V204" s="36">
        <f t="shared" si="22"/>
        <v>964.563597413156</v>
      </c>
    </row>
    <row r="205" spans="1:22" x14ac:dyDescent="0.25">
      <c r="A205" s="86">
        <f t="shared" si="23"/>
        <v>199</v>
      </c>
      <c r="B205">
        <v>1</v>
      </c>
      <c r="C205">
        <v>2</v>
      </c>
      <c r="D205">
        <v>1</v>
      </c>
      <c r="E205">
        <v>2</v>
      </c>
      <c r="F205">
        <v>1</v>
      </c>
      <c r="G205" t="b">
        <f>INDEX(key!$AT$4:$BI$7,B205,E205)</f>
        <v>1</v>
      </c>
      <c r="H205" t="str">
        <f t="shared" si="18"/>
        <v>HV_PGEMFmExCZ02rDXGF</v>
      </c>
      <c r="I205" s="9" t="s">
        <v>1799</v>
      </c>
      <c r="J205" t="str">
        <f t="shared" si="19"/>
        <v>HV_PGEMFmExCZ02</v>
      </c>
      <c r="K205" s="9" t="s">
        <v>1662</v>
      </c>
      <c r="L205" s="9" t="s">
        <v>45</v>
      </c>
      <c r="M205" s="9" t="str">
        <f>INDEX(key!$AS$4:$AS$7,B205)</f>
        <v>PGE</v>
      </c>
      <c r="N205" s="9" t="str">
        <f>INDEX(key!$I$3:$I$5,C205)</f>
        <v>MFm</v>
      </c>
      <c r="O205" s="9" t="str">
        <f>INDEX(key!$F$9:$F$10,D205)</f>
        <v>Ex</v>
      </c>
      <c r="P205" s="9" t="str">
        <f>INDEX(key!$AT$3:$BI$3,E205)</f>
        <v>CZ02</v>
      </c>
      <c r="Q205" s="9" t="str">
        <f>INDEX('HVACwts Src'!$D$7:$I$7,F205)</f>
        <v>rDXGF</v>
      </c>
      <c r="R205" s="36">
        <f>IF(G205,INDEX('HVACwts Src'!$D$11:$U$164,(B205-1)*39+(D205-1)*19+E205,(C205-1)*6+F205),0)</f>
        <v>15232.882666104952</v>
      </c>
      <c r="T205" t="str">
        <f t="shared" si="20"/>
        <v>HV_PGEMFmExCZ02</v>
      </c>
      <c r="U205" t="str">
        <f t="shared" si="21"/>
        <v>rDXGF</v>
      </c>
      <c r="V205" s="36">
        <f t="shared" si="22"/>
        <v>15232.882666104952</v>
      </c>
    </row>
    <row r="206" spans="1:22" x14ac:dyDescent="0.25">
      <c r="A206" s="86">
        <f t="shared" si="23"/>
        <v>200</v>
      </c>
      <c r="B206">
        <v>1</v>
      </c>
      <c r="C206">
        <v>2</v>
      </c>
      <c r="D206">
        <v>1</v>
      </c>
      <c r="E206">
        <v>2</v>
      </c>
      <c r="F206">
        <v>2</v>
      </c>
      <c r="G206" t="b">
        <f>INDEX(key!$AT$4:$BI$7,B206,E206)</f>
        <v>1</v>
      </c>
      <c r="H206" t="str">
        <f t="shared" si="18"/>
        <v>HV_PGEMFmExCZ02rNCGF</v>
      </c>
      <c r="I206" s="9" t="s">
        <v>1799</v>
      </c>
      <c r="J206" t="str">
        <f t="shared" si="19"/>
        <v>HV_PGEMFmExCZ02</v>
      </c>
      <c r="K206" s="9" t="s">
        <v>1662</v>
      </c>
      <c r="L206" s="9" t="s">
        <v>45</v>
      </c>
      <c r="M206" s="9" t="str">
        <f>INDEX(key!$AS$4:$AS$7,B206)</f>
        <v>PGE</v>
      </c>
      <c r="N206" s="9" t="str">
        <f>INDEX(key!$I$3:$I$5,C206)</f>
        <v>MFm</v>
      </c>
      <c r="O206" s="9" t="str">
        <f>INDEX(key!$F$9:$F$10,D206)</f>
        <v>Ex</v>
      </c>
      <c r="P206" s="9" t="str">
        <f>INDEX(key!$AT$3:$BI$3,E206)</f>
        <v>CZ02</v>
      </c>
      <c r="Q206" s="9" t="str">
        <f>INDEX('HVACwts Src'!$D$7:$I$7,F206)</f>
        <v>rNCGF</v>
      </c>
      <c r="R206" s="36">
        <f>IF(G206,INDEX('HVACwts Src'!$D$11:$U$164,(B206-1)*39+(D206-1)*19+E206,(C206-1)*6+F206),0)</f>
        <v>24643.619812860306</v>
      </c>
      <c r="T206" t="str">
        <f t="shared" si="20"/>
        <v>HV_PGEMFmExCZ02</v>
      </c>
      <c r="U206" t="str">
        <f t="shared" si="21"/>
        <v>rNCGF</v>
      </c>
      <c r="V206" s="36">
        <f t="shared" si="22"/>
        <v>24643.619812860306</v>
      </c>
    </row>
    <row r="207" spans="1:22" x14ac:dyDescent="0.25">
      <c r="A207" s="86">
        <f t="shared" si="23"/>
        <v>201</v>
      </c>
      <c r="B207">
        <v>1</v>
      </c>
      <c r="C207">
        <v>2</v>
      </c>
      <c r="D207">
        <v>1</v>
      </c>
      <c r="E207">
        <v>2</v>
      </c>
      <c r="F207">
        <v>3</v>
      </c>
      <c r="G207" t="b">
        <f>INDEX(key!$AT$4:$BI$7,B207,E207)</f>
        <v>1</v>
      </c>
      <c r="H207" t="str">
        <f t="shared" si="18"/>
        <v>HV_PGEMFmExCZ02rDXHP</v>
      </c>
      <c r="I207" s="9" t="s">
        <v>1799</v>
      </c>
      <c r="J207" t="str">
        <f t="shared" si="19"/>
        <v>HV_PGEMFmExCZ02</v>
      </c>
      <c r="K207" s="9" t="s">
        <v>1662</v>
      </c>
      <c r="L207" s="9" t="s">
        <v>45</v>
      </c>
      <c r="M207" s="9" t="str">
        <f>INDEX(key!$AS$4:$AS$7,B207)</f>
        <v>PGE</v>
      </c>
      <c r="N207" s="9" t="str">
        <f>INDEX(key!$I$3:$I$5,C207)</f>
        <v>MFm</v>
      </c>
      <c r="O207" s="9" t="str">
        <f>INDEX(key!$F$9:$F$10,D207)</f>
        <v>Ex</v>
      </c>
      <c r="P207" s="9" t="str">
        <f>INDEX(key!$AT$3:$BI$3,E207)</f>
        <v>CZ02</v>
      </c>
      <c r="Q207" s="9" t="str">
        <f>INDEX('HVACwts Src'!$D$7:$I$7,F207)</f>
        <v>rDXHP</v>
      </c>
      <c r="R207" s="36">
        <f>IF(G207,INDEX('HVACwts Src'!$D$11:$U$164,(B207-1)*39+(D207-1)*19+E207,(C207-1)*6+F207),0)</f>
        <v>2190.4068384035481</v>
      </c>
      <c r="T207" t="str">
        <f t="shared" si="20"/>
        <v>HV_PGEMFmExCZ02</v>
      </c>
      <c r="U207" t="str">
        <f t="shared" si="21"/>
        <v>rDXHP</v>
      </c>
      <c r="V207" s="36">
        <f t="shared" si="22"/>
        <v>2190.4068384035481</v>
      </c>
    </row>
    <row r="208" spans="1:22" x14ac:dyDescent="0.25">
      <c r="A208" s="86">
        <f t="shared" si="23"/>
        <v>202</v>
      </c>
      <c r="B208">
        <v>1</v>
      </c>
      <c r="C208">
        <v>2</v>
      </c>
      <c r="D208">
        <v>1</v>
      </c>
      <c r="E208">
        <v>2</v>
      </c>
      <c r="F208">
        <v>4</v>
      </c>
      <c r="G208" t="b">
        <f>INDEX(key!$AT$4:$BI$7,B208,E208)</f>
        <v>1</v>
      </c>
      <c r="H208" t="str">
        <f t="shared" si="18"/>
        <v>HV_PGEMFmExCZ02rNCEH</v>
      </c>
      <c r="I208" s="9" t="s">
        <v>1799</v>
      </c>
      <c r="J208" t="str">
        <f t="shared" si="19"/>
        <v>HV_PGEMFmExCZ02</v>
      </c>
      <c r="K208" s="9" t="s">
        <v>1662</v>
      </c>
      <c r="L208" s="9" t="s">
        <v>45</v>
      </c>
      <c r="M208" s="9" t="str">
        <f>INDEX(key!$AS$4:$AS$7,B208)</f>
        <v>PGE</v>
      </c>
      <c r="N208" s="9" t="str">
        <f>INDEX(key!$I$3:$I$5,C208)</f>
        <v>MFm</v>
      </c>
      <c r="O208" s="9" t="str">
        <f>INDEX(key!$F$9:$F$10,D208)</f>
        <v>Ex</v>
      </c>
      <c r="P208" s="9" t="str">
        <f>INDEX(key!$AT$3:$BI$3,E208)</f>
        <v>CZ02</v>
      </c>
      <c r="Q208" s="9" t="str">
        <f>INDEX('HVACwts Src'!$D$7:$I$7,F208)</f>
        <v>rNCEH</v>
      </c>
      <c r="R208" s="36">
        <f>IF(G208,INDEX('HVACwts Src'!$D$11:$U$164,(B208-1)*39+(D208-1)*19+E208,(C208-1)*6+F208),0)</f>
        <v>3543.6203733924617</v>
      </c>
      <c r="T208" t="str">
        <f t="shared" si="20"/>
        <v>HV_PGEMFmExCZ02</v>
      </c>
      <c r="U208" t="str">
        <f t="shared" si="21"/>
        <v>rNCEH</v>
      </c>
      <c r="V208" s="36">
        <f t="shared" si="22"/>
        <v>3543.6203733924617</v>
      </c>
    </row>
    <row r="209" spans="1:22" x14ac:dyDescent="0.25">
      <c r="A209" s="86">
        <f t="shared" si="23"/>
        <v>203</v>
      </c>
      <c r="B209">
        <v>1</v>
      </c>
      <c r="C209">
        <v>2</v>
      </c>
      <c r="D209">
        <v>1</v>
      </c>
      <c r="E209">
        <v>2</v>
      </c>
      <c r="F209">
        <v>5</v>
      </c>
      <c r="G209" t="b">
        <f>INDEX(key!$AT$4:$BI$7,B209,E209)</f>
        <v>1</v>
      </c>
      <c r="H209" t="str">
        <f t="shared" si="18"/>
        <v>HV_PGEMFmExCZ02rDXOH</v>
      </c>
      <c r="I209" s="9" t="s">
        <v>1799</v>
      </c>
      <c r="J209" t="str">
        <f t="shared" si="19"/>
        <v>HV_PGEMFmExCZ02</v>
      </c>
      <c r="K209" s="9" t="s">
        <v>1662</v>
      </c>
      <c r="L209" s="9" t="s">
        <v>45</v>
      </c>
      <c r="M209" s="9" t="str">
        <f>INDEX(key!$AS$4:$AS$7,B209)</f>
        <v>PGE</v>
      </c>
      <c r="N209" s="9" t="str">
        <f>INDEX(key!$I$3:$I$5,C209)</f>
        <v>MFm</v>
      </c>
      <c r="O209" s="9" t="str">
        <f>INDEX(key!$F$9:$F$10,D209)</f>
        <v>Ex</v>
      </c>
      <c r="P209" s="9" t="str">
        <f>INDEX(key!$AT$3:$BI$3,E209)</f>
        <v>CZ02</v>
      </c>
      <c r="Q209" s="9" t="str">
        <f>INDEX('HVACwts Src'!$D$7:$I$7,F209)</f>
        <v>rDXOH</v>
      </c>
      <c r="R209" s="36">
        <f>IF(G209,INDEX('HVACwts Src'!$D$11:$U$164,(B209-1)*39+(D209-1)*19+E209,(C209-1)*6+F209),0)</f>
        <v>1899.6128123429419</v>
      </c>
      <c r="T209" t="str">
        <f t="shared" si="20"/>
        <v>HV_PGEMFmExCZ02</v>
      </c>
      <c r="U209" t="str">
        <f t="shared" si="21"/>
        <v>rDXOH</v>
      </c>
      <c r="V209" s="36">
        <f t="shared" si="22"/>
        <v>1899.6128123429419</v>
      </c>
    </row>
    <row r="210" spans="1:22" x14ac:dyDescent="0.25">
      <c r="A210" s="86">
        <f t="shared" si="23"/>
        <v>204</v>
      </c>
      <c r="B210">
        <v>1</v>
      </c>
      <c r="C210">
        <v>2</v>
      </c>
      <c r="D210">
        <v>1</v>
      </c>
      <c r="E210">
        <v>2</v>
      </c>
      <c r="F210">
        <v>6</v>
      </c>
      <c r="G210" t="b">
        <f>INDEX(key!$AT$4:$BI$7,B210,E210)</f>
        <v>1</v>
      </c>
      <c r="H210" t="str">
        <f t="shared" si="18"/>
        <v>HV_PGEMFmExCZ02rNCOH</v>
      </c>
      <c r="I210" s="9" t="s">
        <v>1799</v>
      </c>
      <c r="J210" t="str">
        <f t="shared" si="19"/>
        <v>HV_PGEMFmExCZ02</v>
      </c>
      <c r="K210" s="9" t="s">
        <v>1662</v>
      </c>
      <c r="L210" s="9" t="s">
        <v>45</v>
      </c>
      <c r="M210" s="9" t="str">
        <f>INDEX(key!$AS$4:$AS$7,B210)</f>
        <v>PGE</v>
      </c>
      <c r="N210" s="9" t="str">
        <f>INDEX(key!$I$3:$I$5,C210)</f>
        <v>MFm</v>
      </c>
      <c r="O210" s="9" t="str">
        <f>INDEX(key!$F$9:$F$10,D210)</f>
        <v>Ex</v>
      </c>
      <c r="P210" s="9" t="str">
        <f>INDEX(key!$AT$3:$BI$3,E210)</f>
        <v>CZ02</v>
      </c>
      <c r="Q210" s="9" t="str">
        <f>INDEX('HVACwts Src'!$D$7:$I$7,F210)</f>
        <v>rNCOH</v>
      </c>
      <c r="R210" s="36">
        <f>IF(G210,INDEX('HVACwts Src'!$D$11:$U$164,(B210-1)*39+(D210-1)*19+E210,(C210-1)*6+F210),0)</f>
        <v>3073.1764279379158</v>
      </c>
      <c r="T210" t="str">
        <f t="shared" si="20"/>
        <v>HV_PGEMFmExCZ02</v>
      </c>
      <c r="U210" t="str">
        <f t="shared" si="21"/>
        <v>rNCOH</v>
      </c>
      <c r="V210" s="36">
        <f t="shared" si="22"/>
        <v>3073.1764279379158</v>
      </c>
    </row>
    <row r="211" spans="1:22" x14ac:dyDescent="0.25">
      <c r="A211" s="86">
        <f t="shared" si="23"/>
        <v>205</v>
      </c>
      <c r="B211">
        <v>1</v>
      </c>
      <c r="C211">
        <v>2</v>
      </c>
      <c r="D211">
        <v>1</v>
      </c>
      <c r="E211">
        <v>3</v>
      </c>
      <c r="F211">
        <v>1</v>
      </c>
      <c r="G211" t="b">
        <f>INDEX(key!$AT$4:$BI$7,B211,E211)</f>
        <v>1</v>
      </c>
      <c r="H211" t="str">
        <f t="shared" si="18"/>
        <v>HV_PGEMFmExCZ03rDXGF</v>
      </c>
      <c r="I211" s="9" t="s">
        <v>1799</v>
      </c>
      <c r="J211" t="str">
        <f t="shared" si="19"/>
        <v>HV_PGEMFmExCZ03</v>
      </c>
      <c r="K211" s="9" t="s">
        <v>1662</v>
      </c>
      <c r="L211" s="9" t="s">
        <v>45</v>
      </c>
      <c r="M211" s="9" t="str">
        <f>INDEX(key!$AS$4:$AS$7,B211)</f>
        <v>PGE</v>
      </c>
      <c r="N211" s="9" t="str">
        <f>INDEX(key!$I$3:$I$5,C211)</f>
        <v>MFm</v>
      </c>
      <c r="O211" s="9" t="str">
        <f>INDEX(key!$F$9:$F$10,D211)</f>
        <v>Ex</v>
      </c>
      <c r="P211" s="9" t="str">
        <f>INDEX(key!$AT$3:$BI$3,E211)</f>
        <v>CZ03</v>
      </c>
      <c r="Q211" s="9" t="str">
        <f>INDEX('HVACwts Src'!$D$7:$I$7,F211)</f>
        <v>rDXGF</v>
      </c>
      <c r="R211" s="36">
        <f>IF(G211,INDEX('HVACwts Src'!$D$11:$U$164,(B211-1)*39+(D211-1)*19+E211,(C211-1)*6+F211),0)</f>
        <v>28336.748967302283</v>
      </c>
      <c r="T211" t="str">
        <f t="shared" si="20"/>
        <v>HV_PGEMFmExCZ03</v>
      </c>
      <c r="U211" t="str">
        <f t="shared" si="21"/>
        <v>rDXGF</v>
      </c>
      <c r="V211" s="36">
        <f t="shared" si="22"/>
        <v>28336.748967302283</v>
      </c>
    </row>
    <row r="212" spans="1:22" x14ac:dyDescent="0.25">
      <c r="A212" s="86">
        <f t="shared" si="23"/>
        <v>206</v>
      </c>
      <c r="B212">
        <v>1</v>
      </c>
      <c r="C212">
        <v>2</v>
      </c>
      <c r="D212">
        <v>1</v>
      </c>
      <c r="E212">
        <v>3</v>
      </c>
      <c r="F212">
        <v>2</v>
      </c>
      <c r="G212" t="b">
        <f>INDEX(key!$AT$4:$BI$7,B212,E212)</f>
        <v>1</v>
      </c>
      <c r="H212" t="str">
        <f t="shared" si="18"/>
        <v>HV_PGEMFmExCZ03rNCGF</v>
      </c>
      <c r="I212" s="9" t="s">
        <v>1799</v>
      </c>
      <c r="J212" t="str">
        <f t="shared" si="19"/>
        <v>HV_PGEMFmExCZ03</v>
      </c>
      <c r="K212" s="9" t="s">
        <v>1662</v>
      </c>
      <c r="L212" s="9" t="s">
        <v>45</v>
      </c>
      <c r="M212" s="9" t="str">
        <f>INDEX(key!$AS$4:$AS$7,B212)</f>
        <v>PGE</v>
      </c>
      <c r="N212" s="9" t="str">
        <f>INDEX(key!$I$3:$I$5,C212)</f>
        <v>MFm</v>
      </c>
      <c r="O212" s="9" t="str">
        <f>INDEX(key!$F$9:$F$10,D212)</f>
        <v>Ex</v>
      </c>
      <c r="P212" s="9" t="str">
        <f>INDEX(key!$AT$3:$BI$3,E212)</f>
        <v>CZ03</v>
      </c>
      <c r="Q212" s="9" t="str">
        <f>INDEX('HVACwts Src'!$D$7:$I$7,F212)</f>
        <v>rNCGF</v>
      </c>
      <c r="R212" s="36">
        <f>IF(G212,INDEX('HVACwts Src'!$D$11:$U$164,(B212-1)*39+(D212-1)*19+E212,(C212-1)*6+F212),0)</f>
        <v>334557.91590403538</v>
      </c>
      <c r="T212" t="str">
        <f t="shared" si="20"/>
        <v>HV_PGEMFmExCZ03</v>
      </c>
      <c r="U212" t="str">
        <f t="shared" si="21"/>
        <v>rNCGF</v>
      </c>
      <c r="V212" s="36">
        <f t="shared" si="22"/>
        <v>334557.91590403538</v>
      </c>
    </row>
    <row r="213" spans="1:22" x14ac:dyDescent="0.25">
      <c r="A213" s="86">
        <f t="shared" si="23"/>
        <v>207</v>
      </c>
      <c r="B213">
        <v>1</v>
      </c>
      <c r="C213">
        <v>2</v>
      </c>
      <c r="D213">
        <v>1</v>
      </c>
      <c r="E213">
        <v>3</v>
      </c>
      <c r="F213">
        <v>3</v>
      </c>
      <c r="G213" t="b">
        <f>INDEX(key!$AT$4:$BI$7,B213,E213)</f>
        <v>1</v>
      </c>
      <c r="H213" t="str">
        <f t="shared" si="18"/>
        <v>HV_PGEMFmExCZ03rDXHP</v>
      </c>
      <c r="I213" s="9" t="s">
        <v>1799</v>
      </c>
      <c r="J213" t="str">
        <f t="shared" si="19"/>
        <v>HV_PGEMFmExCZ03</v>
      </c>
      <c r="K213" s="9" t="s">
        <v>1662</v>
      </c>
      <c r="L213" s="9" t="s">
        <v>45</v>
      </c>
      <c r="M213" s="9" t="str">
        <f>INDEX(key!$AS$4:$AS$7,B213)</f>
        <v>PGE</v>
      </c>
      <c r="N213" s="9" t="str">
        <f>INDEX(key!$I$3:$I$5,C213)</f>
        <v>MFm</v>
      </c>
      <c r="O213" s="9" t="str">
        <f>INDEX(key!$F$9:$F$10,D213)</f>
        <v>Ex</v>
      </c>
      <c r="P213" s="9" t="str">
        <f>INDEX(key!$AT$3:$BI$3,E213)</f>
        <v>CZ03</v>
      </c>
      <c r="Q213" s="9" t="str">
        <f>INDEX('HVACwts Src'!$D$7:$I$7,F213)</f>
        <v>rDXHP</v>
      </c>
      <c r="R213" s="36">
        <f>IF(G213,INDEX('HVACwts Src'!$D$11:$U$164,(B213-1)*39+(D213-1)*19+E213,(C213-1)*6+F213),0)</f>
        <v>4074.6725407538811</v>
      </c>
      <c r="T213" t="str">
        <f t="shared" si="20"/>
        <v>HV_PGEMFmExCZ03</v>
      </c>
      <c r="U213" t="str">
        <f t="shared" si="21"/>
        <v>rDXHP</v>
      </c>
      <c r="V213" s="36">
        <f t="shared" si="22"/>
        <v>4074.6725407538811</v>
      </c>
    </row>
    <row r="214" spans="1:22" x14ac:dyDescent="0.25">
      <c r="A214" s="86">
        <f t="shared" si="23"/>
        <v>208</v>
      </c>
      <c r="B214">
        <v>1</v>
      </c>
      <c r="C214">
        <v>2</v>
      </c>
      <c r="D214">
        <v>1</v>
      </c>
      <c r="E214">
        <v>3</v>
      </c>
      <c r="F214">
        <v>4</v>
      </c>
      <c r="G214" t="b">
        <f>INDEX(key!$AT$4:$BI$7,B214,E214)</f>
        <v>1</v>
      </c>
      <c r="H214" t="str">
        <f t="shared" si="18"/>
        <v>HV_PGEMFmExCZ03rNCEH</v>
      </c>
      <c r="I214" s="9" t="s">
        <v>1799</v>
      </c>
      <c r="J214" t="str">
        <f t="shared" si="19"/>
        <v>HV_PGEMFmExCZ03</v>
      </c>
      <c r="K214" s="9" t="s">
        <v>1662</v>
      </c>
      <c r="L214" s="9" t="s">
        <v>45</v>
      </c>
      <c r="M214" s="9" t="str">
        <f>INDEX(key!$AS$4:$AS$7,B214)</f>
        <v>PGE</v>
      </c>
      <c r="N214" s="9" t="str">
        <f>INDEX(key!$I$3:$I$5,C214)</f>
        <v>MFm</v>
      </c>
      <c r="O214" s="9" t="str">
        <f>INDEX(key!$F$9:$F$10,D214)</f>
        <v>Ex</v>
      </c>
      <c r="P214" s="9" t="str">
        <f>INDEX(key!$AT$3:$BI$3,E214)</f>
        <v>CZ03</v>
      </c>
      <c r="Q214" s="9" t="str">
        <f>INDEX('HVACwts Src'!$D$7:$I$7,F214)</f>
        <v>rNCEH</v>
      </c>
      <c r="R214" s="36">
        <f>IF(G214,INDEX('HVACwts Src'!$D$11:$U$164,(B214-1)*39+(D214-1)*19+E214,(C214-1)*6+F214),0)</f>
        <v>48107.634181995571</v>
      </c>
      <c r="T214" t="str">
        <f t="shared" si="20"/>
        <v>HV_PGEMFmExCZ03</v>
      </c>
      <c r="U214" t="str">
        <f t="shared" si="21"/>
        <v>rNCEH</v>
      </c>
      <c r="V214" s="36">
        <f t="shared" si="22"/>
        <v>48107.634181995571</v>
      </c>
    </row>
    <row r="215" spans="1:22" x14ac:dyDescent="0.25">
      <c r="A215" s="86">
        <f t="shared" si="23"/>
        <v>209</v>
      </c>
      <c r="B215">
        <v>1</v>
      </c>
      <c r="C215">
        <v>2</v>
      </c>
      <c r="D215">
        <v>1</v>
      </c>
      <c r="E215">
        <v>3</v>
      </c>
      <c r="F215">
        <v>5</v>
      </c>
      <c r="G215" t="b">
        <f>INDEX(key!$AT$4:$BI$7,B215,E215)</f>
        <v>1</v>
      </c>
      <c r="H215" t="str">
        <f t="shared" si="18"/>
        <v>HV_PGEMFmExCZ03rDXOH</v>
      </c>
      <c r="I215" s="9" t="s">
        <v>1799</v>
      </c>
      <c r="J215" t="str">
        <f t="shared" si="19"/>
        <v>HV_PGEMFmExCZ03</v>
      </c>
      <c r="K215" s="9" t="s">
        <v>1662</v>
      </c>
      <c r="L215" s="9" t="s">
        <v>45</v>
      </c>
      <c r="M215" s="9" t="str">
        <f>INDEX(key!$AS$4:$AS$7,B215)</f>
        <v>PGE</v>
      </c>
      <c r="N215" s="9" t="str">
        <f>INDEX(key!$I$3:$I$5,C215)</f>
        <v>MFm</v>
      </c>
      <c r="O215" s="9" t="str">
        <f>INDEX(key!$F$9:$F$10,D215)</f>
        <v>Ex</v>
      </c>
      <c r="P215" s="9" t="str">
        <f>INDEX(key!$AT$3:$BI$3,E215)</f>
        <v>CZ03</v>
      </c>
      <c r="Q215" s="9" t="str">
        <f>INDEX('HVACwts Src'!$D$7:$I$7,F215)</f>
        <v>rDXOH</v>
      </c>
      <c r="R215" s="36">
        <f>IF(G215,INDEX('HVACwts Src'!$D$11:$U$164,(B215-1)*39+(D215-1)*19+E215,(C215-1)*6+F215),0)</f>
        <v>3533.7271728750925</v>
      </c>
      <c r="T215" t="str">
        <f t="shared" si="20"/>
        <v>HV_PGEMFmExCZ03</v>
      </c>
      <c r="U215" t="str">
        <f t="shared" si="21"/>
        <v>rDXOH</v>
      </c>
      <c r="V215" s="36">
        <f t="shared" si="22"/>
        <v>3533.7271728750925</v>
      </c>
    </row>
    <row r="216" spans="1:22" x14ac:dyDescent="0.25">
      <c r="A216" s="86">
        <f t="shared" si="23"/>
        <v>210</v>
      </c>
      <c r="B216">
        <v>1</v>
      </c>
      <c r="C216">
        <v>2</v>
      </c>
      <c r="D216">
        <v>1</v>
      </c>
      <c r="E216">
        <v>3</v>
      </c>
      <c r="F216">
        <v>6</v>
      </c>
      <c r="G216" t="b">
        <f>INDEX(key!$AT$4:$BI$7,B216,E216)</f>
        <v>1</v>
      </c>
      <c r="H216" t="str">
        <f t="shared" si="18"/>
        <v>HV_PGEMFmExCZ03rNCOH</v>
      </c>
      <c r="I216" s="9" t="s">
        <v>1799</v>
      </c>
      <c r="J216" t="str">
        <f t="shared" si="19"/>
        <v>HV_PGEMFmExCZ03</v>
      </c>
      <c r="K216" s="9" t="s">
        <v>1662</v>
      </c>
      <c r="L216" s="9" t="s">
        <v>45</v>
      </c>
      <c r="M216" s="9" t="str">
        <f>INDEX(key!$AS$4:$AS$7,B216)</f>
        <v>PGE</v>
      </c>
      <c r="N216" s="9" t="str">
        <f>INDEX(key!$I$3:$I$5,C216)</f>
        <v>MFm</v>
      </c>
      <c r="O216" s="9" t="str">
        <f>INDEX(key!$F$9:$F$10,D216)</f>
        <v>Ex</v>
      </c>
      <c r="P216" s="9" t="str">
        <f>INDEX(key!$AT$3:$BI$3,E216)</f>
        <v>CZ03</v>
      </c>
      <c r="Q216" s="9" t="str">
        <f>INDEX('HVACwts Src'!$D$7:$I$7,F216)</f>
        <v>rNCOH</v>
      </c>
      <c r="R216" s="36">
        <f>IF(G216,INDEX('HVACwts Src'!$D$11:$U$164,(B216-1)*39+(D216-1)*19+E216,(C216-1)*6+F216),0)</f>
        <v>41720.960992904656</v>
      </c>
      <c r="T216" t="str">
        <f t="shared" si="20"/>
        <v>HV_PGEMFmExCZ03</v>
      </c>
      <c r="U216" t="str">
        <f t="shared" si="21"/>
        <v>rNCOH</v>
      </c>
      <c r="V216" s="36">
        <f t="shared" si="22"/>
        <v>41720.960992904656</v>
      </c>
    </row>
    <row r="217" spans="1:22" x14ac:dyDescent="0.25">
      <c r="A217" s="86">
        <f t="shared" si="23"/>
        <v>211</v>
      </c>
      <c r="B217">
        <v>1</v>
      </c>
      <c r="C217">
        <v>2</v>
      </c>
      <c r="D217">
        <v>1</v>
      </c>
      <c r="E217">
        <v>4</v>
      </c>
      <c r="F217">
        <v>1</v>
      </c>
      <c r="G217" t="b">
        <f>INDEX(key!$AT$4:$BI$7,B217,E217)</f>
        <v>1</v>
      </c>
      <c r="H217" t="str">
        <f t="shared" si="18"/>
        <v>HV_PGEMFmExCZ04rDXGF</v>
      </c>
      <c r="I217" s="9" t="s">
        <v>1799</v>
      </c>
      <c r="J217" t="str">
        <f t="shared" si="19"/>
        <v>HV_PGEMFmExCZ04</v>
      </c>
      <c r="K217" s="9" t="s">
        <v>1662</v>
      </c>
      <c r="L217" s="9" t="s">
        <v>45</v>
      </c>
      <c r="M217" s="9" t="str">
        <f>INDEX(key!$AS$4:$AS$7,B217)</f>
        <v>PGE</v>
      </c>
      <c r="N217" s="9" t="str">
        <f>INDEX(key!$I$3:$I$5,C217)</f>
        <v>MFm</v>
      </c>
      <c r="O217" s="9" t="str">
        <f>INDEX(key!$F$9:$F$10,D217)</f>
        <v>Ex</v>
      </c>
      <c r="P217" s="9" t="str">
        <f>INDEX(key!$AT$3:$BI$3,E217)</f>
        <v>CZ04</v>
      </c>
      <c r="Q217" s="9" t="str">
        <f>INDEX('HVACwts Src'!$D$7:$I$7,F217)</f>
        <v>rDXGF</v>
      </c>
      <c r="R217" s="36">
        <f>IF(G217,INDEX('HVACwts Src'!$D$11:$U$164,(B217-1)*39+(D217-1)*19+E217,(C217-1)*6+F217),0)</f>
        <v>59312.900356186248</v>
      </c>
      <c r="T217" t="str">
        <f t="shared" si="20"/>
        <v>HV_PGEMFmExCZ04</v>
      </c>
      <c r="U217" t="str">
        <f t="shared" si="21"/>
        <v>rDXGF</v>
      </c>
      <c r="V217" s="36">
        <f t="shared" si="22"/>
        <v>59312.900356186248</v>
      </c>
    </row>
    <row r="218" spans="1:22" x14ac:dyDescent="0.25">
      <c r="A218" s="86">
        <f t="shared" si="23"/>
        <v>212</v>
      </c>
      <c r="B218">
        <v>1</v>
      </c>
      <c r="C218">
        <v>2</v>
      </c>
      <c r="D218">
        <v>1</v>
      </c>
      <c r="E218">
        <v>4</v>
      </c>
      <c r="F218">
        <v>2</v>
      </c>
      <c r="G218" t="b">
        <f>INDEX(key!$AT$4:$BI$7,B218,E218)</f>
        <v>1</v>
      </c>
      <c r="H218" t="str">
        <f t="shared" si="18"/>
        <v>HV_PGEMFmExCZ04rNCGF</v>
      </c>
      <c r="I218" s="9" t="s">
        <v>1799</v>
      </c>
      <c r="J218" t="str">
        <f t="shared" si="19"/>
        <v>HV_PGEMFmExCZ04</v>
      </c>
      <c r="K218" s="9" t="s">
        <v>1662</v>
      </c>
      <c r="L218" s="9" t="s">
        <v>45</v>
      </c>
      <c r="M218" s="9" t="str">
        <f>INDEX(key!$AS$4:$AS$7,B218)</f>
        <v>PGE</v>
      </c>
      <c r="N218" s="9" t="str">
        <f>INDEX(key!$I$3:$I$5,C218)</f>
        <v>MFm</v>
      </c>
      <c r="O218" s="9" t="str">
        <f>INDEX(key!$F$9:$F$10,D218)</f>
        <v>Ex</v>
      </c>
      <c r="P218" s="9" t="str">
        <f>INDEX(key!$AT$3:$BI$3,E218)</f>
        <v>CZ04</v>
      </c>
      <c r="Q218" s="9" t="str">
        <f>INDEX('HVACwts Src'!$D$7:$I$7,F218)</f>
        <v>rNCGF</v>
      </c>
      <c r="R218" s="36">
        <f>IF(G218,INDEX('HVACwts Src'!$D$11:$U$164,(B218-1)*39+(D218-1)*19+E218,(C218-1)*6+F218),0)</f>
        <v>85907.766519113065</v>
      </c>
      <c r="T218" t="str">
        <f t="shared" si="20"/>
        <v>HV_PGEMFmExCZ04</v>
      </c>
      <c r="U218" t="str">
        <f t="shared" si="21"/>
        <v>rNCGF</v>
      </c>
      <c r="V218" s="36">
        <f t="shared" si="22"/>
        <v>85907.766519113065</v>
      </c>
    </row>
    <row r="219" spans="1:22" x14ac:dyDescent="0.25">
      <c r="A219" s="86">
        <f t="shared" si="23"/>
        <v>213</v>
      </c>
      <c r="B219">
        <v>1</v>
      </c>
      <c r="C219">
        <v>2</v>
      </c>
      <c r="D219">
        <v>1</v>
      </c>
      <c r="E219">
        <v>4</v>
      </c>
      <c r="F219">
        <v>3</v>
      </c>
      <c r="G219" t="b">
        <f>INDEX(key!$AT$4:$BI$7,B219,E219)</f>
        <v>1</v>
      </c>
      <c r="H219" t="str">
        <f t="shared" si="18"/>
        <v>HV_PGEMFmExCZ04rDXHP</v>
      </c>
      <c r="I219" s="9" t="s">
        <v>1799</v>
      </c>
      <c r="J219" t="str">
        <f t="shared" si="19"/>
        <v>HV_PGEMFmExCZ04</v>
      </c>
      <c r="K219" s="9" t="s">
        <v>1662</v>
      </c>
      <c r="L219" s="9" t="s">
        <v>45</v>
      </c>
      <c r="M219" s="9" t="str">
        <f>INDEX(key!$AS$4:$AS$7,B219)</f>
        <v>PGE</v>
      </c>
      <c r="N219" s="9" t="str">
        <f>INDEX(key!$I$3:$I$5,C219)</f>
        <v>MFm</v>
      </c>
      <c r="O219" s="9" t="str">
        <f>INDEX(key!$F$9:$F$10,D219)</f>
        <v>Ex</v>
      </c>
      <c r="P219" s="9" t="str">
        <f>INDEX(key!$AT$3:$BI$3,E219)</f>
        <v>CZ04</v>
      </c>
      <c r="Q219" s="9" t="str">
        <f>INDEX('HVACwts Src'!$D$7:$I$7,F219)</f>
        <v>rDXHP</v>
      </c>
      <c r="R219" s="36">
        <f>IF(G219,INDEX('HVACwts Src'!$D$11:$U$164,(B219-1)*39+(D219-1)*19+E219,(C219-1)*6+F219),0)</f>
        <v>8528.8769954767213</v>
      </c>
      <c r="T219" t="str">
        <f t="shared" si="20"/>
        <v>HV_PGEMFmExCZ04</v>
      </c>
      <c r="U219" t="str">
        <f t="shared" si="21"/>
        <v>rDXHP</v>
      </c>
      <c r="V219" s="36">
        <f t="shared" si="22"/>
        <v>8528.8769954767213</v>
      </c>
    </row>
    <row r="220" spans="1:22" x14ac:dyDescent="0.25">
      <c r="A220" s="86">
        <f t="shared" si="23"/>
        <v>214</v>
      </c>
      <c r="B220">
        <v>1</v>
      </c>
      <c r="C220">
        <v>2</v>
      </c>
      <c r="D220">
        <v>1</v>
      </c>
      <c r="E220">
        <v>4</v>
      </c>
      <c r="F220">
        <v>4</v>
      </c>
      <c r="G220" t="b">
        <f>INDEX(key!$AT$4:$BI$7,B220,E220)</f>
        <v>1</v>
      </c>
      <c r="H220" t="str">
        <f t="shared" si="18"/>
        <v>HV_PGEMFmExCZ04rNCEH</v>
      </c>
      <c r="I220" s="9" t="s">
        <v>1799</v>
      </c>
      <c r="J220" t="str">
        <f t="shared" si="19"/>
        <v>HV_PGEMFmExCZ04</v>
      </c>
      <c r="K220" s="9" t="s">
        <v>1662</v>
      </c>
      <c r="L220" s="9" t="s">
        <v>45</v>
      </c>
      <c r="M220" s="9" t="str">
        <f>INDEX(key!$AS$4:$AS$7,B220)</f>
        <v>PGE</v>
      </c>
      <c r="N220" s="9" t="str">
        <f>INDEX(key!$I$3:$I$5,C220)</f>
        <v>MFm</v>
      </c>
      <c r="O220" s="9" t="str">
        <f>INDEX(key!$F$9:$F$10,D220)</f>
        <v>Ex</v>
      </c>
      <c r="P220" s="9" t="str">
        <f>INDEX(key!$AT$3:$BI$3,E220)</f>
        <v>CZ04</v>
      </c>
      <c r="Q220" s="9" t="str">
        <f>INDEX('HVACwts Src'!$D$7:$I$7,F220)</f>
        <v>rNCEH</v>
      </c>
      <c r="R220" s="36">
        <f>IF(G220,INDEX('HVACwts Src'!$D$11:$U$164,(B220-1)*39+(D220-1)*19+E220,(C220-1)*6+F220),0)</f>
        <v>12353.076130110867</v>
      </c>
      <c r="T220" t="str">
        <f t="shared" si="20"/>
        <v>HV_PGEMFmExCZ04</v>
      </c>
      <c r="U220" t="str">
        <f t="shared" si="21"/>
        <v>rNCEH</v>
      </c>
      <c r="V220" s="36">
        <f t="shared" si="22"/>
        <v>12353.076130110867</v>
      </c>
    </row>
    <row r="221" spans="1:22" x14ac:dyDescent="0.25">
      <c r="A221" s="86">
        <f t="shared" si="23"/>
        <v>215</v>
      </c>
      <c r="B221">
        <v>1</v>
      </c>
      <c r="C221">
        <v>2</v>
      </c>
      <c r="D221">
        <v>1</v>
      </c>
      <c r="E221">
        <v>4</v>
      </c>
      <c r="F221">
        <v>5</v>
      </c>
      <c r="G221" t="b">
        <f>INDEX(key!$AT$4:$BI$7,B221,E221)</f>
        <v>1</v>
      </c>
      <c r="H221" t="str">
        <f t="shared" si="18"/>
        <v>HV_PGEMFmExCZ04rDXOH</v>
      </c>
      <c r="I221" s="9" t="s">
        <v>1799</v>
      </c>
      <c r="J221" t="str">
        <f t="shared" si="19"/>
        <v>HV_PGEMFmExCZ04</v>
      </c>
      <c r="K221" s="9" t="s">
        <v>1662</v>
      </c>
      <c r="L221" s="9" t="s">
        <v>45</v>
      </c>
      <c r="M221" s="9" t="str">
        <f>INDEX(key!$AS$4:$AS$7,B221)</f>
        <v>PGE</v>
      </c>
      <c r="N221" s="9" t="str">
        <f>INDEX(key!$I$3:$I$5,C221)</f>
        <v>MFm</v>
      </c>
      <c r="O221" s="9" t="str">
        <f>INDEX(key!$F$9:$F$10,D221)</f>
        <v>Ex</v>
      </c>
      <c r="P221" s="9" t="str">
        <f>INDEX(key!$AT$3:$BI$3,E221)</f>
        <v>CZ04</v>
      </c>
      <c r="Q221" s="9" t="str">
        <f>INDEX('HVACwts Src'!$D$7:$I$7,F221)</f>
        <v>rDXOH</v>
      </c>
      <c r="R221" s="36">
        <f>IF(G221,INDEX('HVACwts Src'!$D$11:$U$164,(B221-1)*39+(D221-1)*19+E221,(C221-1)*6+F221),0)</f>
        <v>7396.6003627494456</v>
      </c>
      <c r="T221" t="str">
        <f t="shared" si="20"/>
        <v>HV_PGEMFmExCZ04</v>
      </c>
      <c r="U221" t="str">
        <f t="shared" si="21"/>
        <v>rDXOH</v>
      </c>
      <c r="V221" s="36">
        <f t="shared" si="22"/>
        <v>7396.6003627494456</v>
      </c>
    </row>
    <row r="222" spans="1:22" x14ac:dyDescent="0.25">
      <c r="A222" s="86">
        <f t="shared" si="23"/>
        <v>216</v>
      </c>
      <c r="B222">
        <v>1</v>
      </c>
      <c r="C222">
        <v>2</v>
      </c>
      <c r="D222">
        <v>1</v>
      </c>
      <c r="E222">
        <v>4</v>
      </c>
      <c r="F222">
        <v>6</v>
      </c>
      <c r="G222" t="b">
        <f>INDEX(key!$AT$4:$BI$7,B222,E222)</f>
        <v>1</v>
      </c>
      <c r="H222" t="str">
        <f t="shared" si="18"/>
        <v>HV_PGEMFmExCZ04rNCOH</v>
      </c>
      <c r="I222" s="9" t="s">
        <v>1799</v>
      </c>
      <c r="J222" t="str">
        <f t="shared" si="19"/>
        <v>HV_PGEMFmExCZ04</v>
      </c>
      <c r="K222" s="9" t="s">
        <v>1662</v>
      </c>
      <c r="L222" s="9" t="s">
        <v>45</v>
      </c>
      <c r="M222" s="9" t="str">
        <f>INDEX(key!$AS$4:$AS$7,B222)</f>
        <v>PGE</v>
      </c>
      <c r="N222" s="9" t="str">
        <f>INDEX(key!$I$3:$I$5,C222)</f>
        <v>MFm</v>
      </c>
      <c r="O222" s="9" t="str">
        <f>INDEX(key!$F$9:$F$10,D222)</f>
        <v>Ex</v>
      </c>
      <c r="P222" s="9" t="str">
        <f>INDEX(key!$AT$3:$BI$3,E222)</f>
        <v>CZ04</v>
      </c>
      <c r="Q222" s="9" t="str">
        <f>INDEX('HVACwts Src'!$D$7:$I$7,F222)</f>
        <v>rNCOH</v>
      </c>
      <c r="R222" s="36">
        <f>IF(G222,INDEX('HVACwts Src'!$D$11:$U$164,(B222-1)*39+(D222-1)*19+E222,(C222-1)*6+F222),0)</f>
        <v>10713.106477383593</v>
      </c>
      <c r="T222" t="str">
        <f t="shared" si="20"/>
        <v>HV_PGEMFmExCZ04</v>
      </c>
      <c r="U222" t="str">
        <f t="shared" si="21"/>
        <v>rNCOH</v>
      </c>
      <c r="V222" s="36">
        <f t="shared" si="22"/>
        <v>10713.106477383593</v>
      </c>
    </row>
    <row r="223" spans="1:22" x14ac:dyDescent="0.25">
      <c r="A223" s="86">
        <f t="shared" si="23"/>
        <v>217</v>
      </c>
      <c r="B223">
        <v>1</v>
      </c>
      <c r="C223">
        <v>2</v>
      </c>
      <c r="D223">
        <v>1</v>
      </c>
      <c r="E223">
        <v>5</v>
      </c>
      <c r="F223">
        <v>1</v>
      </c>
      <c r="G223" t="b">
        <f>INDEX(key!$AT$4:$BI$7,B223,E223)</f>
        <v>1</v>
      </c>
      <c r="H223" t="str">
        <f t="shared" si="18"/>
        <v>HV_PGEMFmExCZ05rDXGF</v>
      </c>
      <c r="I223" s="9" t="s">
        <v>1799</v>
      </c>
      <c r="J223" t="str">
        <f t="shared" si="19"/>
        <v>HV_PGEMFmExCZ05</v>
      </c>
      <c r="K223" s="9" t="s">
        <v>1662</v>
      </c>
      <c r="L223" s="9" t="s">
        <v>45</v>
      </c>
      <c r="M223" s="9" t="str">
        <f>INDEX(key!$AS$4:$AS$7,B223)</f>
        <v>PGE</v>
      </c>
      <c r="N223" s="9" t="str">
        <f>INDEX(key!$I$3:$I$5,C223)</f>
        <v>MFm</v>
      </c>
      <c r="O223" s="9" t="str">
        <f>INDEX(key!$F$9:$F$10,D223)</f>
        <v>Ex</v>
      </c>
      <c r="P223" s="9" t="str">
        <f>INDEX(key!$AT$3:$BI$3,E223)</f>
        <v>CZ05</v>
      </c>
      <c r="Q223" s="9" t="str">
        <f>INDEX('HVACwts Src'!$D$7:$I$7,F223)</f>
        <v>rDXGF</v>
      </c>
      <c r="R223" s="36">
        <f>IF(G223,INDEX('HVACwts Src'!$D$11:$U$164,(B223-1)*39+(D223-1)*19+E223,(C223-1)*6+F223),0)</f>
        <v>4230.5076705099773</v>
      </c>
      <c r="T223" t="str">
        <f t="shared" si="20"/>
        <v>HV_PGEMFmExCZ05</v>
      </c>
      <c r="U223" t="str">
        <f t="shared" si="21"/>
        <v>rDXGF</v>
      </c>
      <c r="V223" s="36">
        <f t="shared" si="22"/>
        <v>4230.5076705099773</v>
      </c>
    </row>
    <row r="224" spans="1:22" x14ac:dyDescent="0.25">
      <c r="A224" s="86">
        <f t="shared" si="23"/>
        <v>218</v>
      </c>
      <c r="B224">
        <v>1</v>
      </c>
      <c r="C224">
        <v>2</v>
      </c>
      <c r="D224">
        <v>1</v>
      </c>
      <c r="E224">
        <v>5</v>
      </c>
      <c r="F224">
        <v>2</v>
      </c>
      <c r="G224" t="b">
        <f>INDEX(key!$AT$4:$BI$7,B224,E224)</f>
        <v>1</v>
      </c>
      <c r="H224" t="str">
        <f t="shared" si="18"/>
        <v>HV_PGEMFmExCZ05rNCGF</v>
      </c>
      <c r="I224" s="9" t="s">
        <v>1799</v>
      </c>
      <c r="J224" t="str">
        <f t="shared" si="19"/>
        <v>HV_PGEMFmExCZ05</v>
      </c>
      <c r="K224" s="9" t="s">
        <v>1662</v>
      </c>
      <c r="L224" s="9" t="s">
        <v>45</v>
      </c>
      <c r="M224" s="9" t="str">
        <f>INDEX(key!$AS$4:$AS$7,B224)</f>
        <v>PGE</v>
      </c>
      <c r="N224" s="9" t="str">
        <f>INDEX(key!$I$3:$I$5,C224)</f>
        <v>MFm</v>
      </c>
      <c r="O224" s="9" t="str">
        <f>INDEX(key!$F$9:$F$10,D224)</f>
        <v>Ex</v>
      </c>
      <c r="P224" s="9" t="str">
        <f>INDEX(key!$AT$3:$BI$3,E224)</f>
        <v>CZ05</v>
      </c>
      <c r="Q224" s="9" t="str">
        <f>INDEX('HVACwts Src'!$D$7:$I$7,F224)</f>
        <v>rNCGF</v>
      </c>
      <c r="R224" s="36">
        <f>IF(G224,INDEX('HVACwts Src'!$D$11:$U$164,(B224-1)*39+(D224-1)*19+E224,(C224-1)*6+F224),0)</f>
        <v>10978.637313436804</v>
      </c>
      <c r="T224" t="str">
        <f t="shared" si="20"/>
        <v>HV_PGEMFmExCZ05</v>
      </c>
      <c r="U224" t="str">
        <f t="shared" si="21"/>
        <v>rNCGF</v>
      </c>
      <c r="V224" s="36">
        <f t="shared" si="22"/>
        <v>10978.637313436804</v>
      </c>
    </row>
    <row r="225" spans="1:22" x14ac:dyDescent="0.25">
      <c r="A225" s="86">
        <f t="shared" si="23"/>
        <v>219</v>
      </c>
      <c r="B225">
        <v>1</v>
      </c>
      <c r="C225">
        <v>2</v>
      </c>
      <c r="D225">
        <v>1</v>
      </c>
      <c r="E225">
        <v>5</v>
      </c>
      <c r="F225">
        <v>3</v>
      </c>
      <c r="G225" t="b">
        <f>INDEX(key!$AT$4:$BI$7,B225,E225)</f>
        <v>1</v>
      </c>
      <c r="H225" t="str">
        <f t="shared" si="18"/>
        <v>HV_PGEMFmExCZ05rDXHP</v>
      </c>
      <c r="I225" s="9" t="s">
        <v>1799</v>
      </c>
      <c r="J225" t="str">
        <f t="shared" si="19"/>
        <v>HV_PGEMFmExCZ05</v>
      </c>
      <c r="K225" s="9" t="s">
        <v>1662</v>
      </c>
      <c r="L225" s="9" t="s">
        <v>45</v>
      </c>
      <c r="M225" s="9" t="str">
        <f>INDEX(key!$AS$4:$AS$7,B225)</f>
        <v>PGE</v>
      </c>
      <c r="N225" s="9" t="str">
        <f>INDEX(key!$I$3:$I$5,C225)</f>
        <v>MFm</v>
      </c>
      <c r="O225" s="9" t="str">
        <f>INDEX(key!$F$9:$F$10,D225)</f>
        <v>Ex</v>
      </c>
      <c r="P225" s="9" t="str">
        <f>INDEX(key!$AT$3:$BI$3,E225)</f>
        <v>CZ05</v>
      </c>
      <c r="Q225" s="9" t="str">
        <f>INDEX('HVACwts Src'!$D$7:$I$7,F225)</f>
        <v>rDXHP</v>
      </c>
      <c r="R225" s="36">
        <f>IF(G225,INDEX('HVACwts Src'!$D$11:$U$164,(B225-1)*39+(D225-1)*19+E225,(C225-1)*6+F225),0)</f>
        <v>608.32431618625287</v>
      </c>
      <c r="T225" t="str">
        <f t="shared" si="20"/>
        <v>HV_PGEMFmExCZ05</v>
      </c>
      <c r="U225" t="str">
        <f t="shared" si="21"/>
        <v>rDXHP</v>
      </c>
      <c r="V225" s="36">
        <f t="shared" si="22"/>
        <v>608.32431618625287</v>
      </c>
    </row>
    <row r="226" spans="1:22" x14ac:dyDescent="0.25">
      <c r="A226" s="86">
        <f t="shared" si="23"/>
        <v>220</v>
      </c>
      <c r="B226">
        <v>1</v>
      </c>
      <c r="C226">
        <v>2</v>
      </c>
      <c r="D226">
        <v>1</v>
      </c>
      <c r="E226">
        <v>5</v>
      </c>
      <c r="F226">
        <v>4</v>
      </c>
      <c r="G226" t="b">
        <f>INDEX(key!$AT$4:$BI$7,B226,E226)</f>
        <v>1</v>
      </c>
      <c r="H226" t="str">
        <f t="shared" si="18"/>
        <v>HV_PGEMFmExCZ05rNCEH</v>
      </c>
      <c r="I226" s="9" t="s">
        <v>1799</v>
      </c>
      <c r="J226" t="str">
        <f t="shared" si="19"/>
        <v>HV_PGEMFmExCZ05</v>
      </c>
      <c r="K226" s="9" t="s">
        <v>1662</v>
      </c>
      <c r="L226" s="9" t="s">
        <v>45</v>
      </c>
      <c r="M226" s="9" t="str">
        <f>INDEX(key!$AS$4:$AS$7,B226)</f>
        <v>PGE</v>
      </c>
      <c r="N226" s="9" t="str">
        <f>INDEX(key!$I$3:$I$5,C226)</f>
        <v>MFm</v>
      </c>
      <c r="O226" s="9" t="str">
        <f>INDEX(key!$F$9:$F$10,D226)</f>
        <v>Ex</v>
      </c>
      <c r="P226" s="9" t="str">
        <f>INDEX(key!$AT$3:$BI$3,E226)</f>
        <v>CZ05</v>
      </c>
      <c r="Q226" s="9" t="str">
        <f>INDEX('HVACwts Src'!$D$7:$I$7,F226)</f>
        <v>rNCEH</v>
      </c>
      <c r="R226" s="36">
        <f>IF(G226,INDEX('HVACwts Src'!$D$11:$U$164,(B226-1)*39+(D226-1)*19+E226,(C226-1)*6+F226),0)</f>
        <v>1578.6691708203994</v>
      </c>
      <c r="T226" t="str">
        <f t="shared" si="20"/>
        <v>HV_PGEMFmExCZ05</v>
      </c>
      <c r="U226" t="str">
        <f t="shared" si="21"/>
        <v>rNCEH</v>
      </c>
      <c r="V226" s="36">
        <f t="shared" si="22"/>
        <v>1578.6691708203994</v>
      </c>
    </row>
    <row r="227" spans="1:22" x14ac:dyDescent="0.25">
      <c r="A227" s="86">
        <f t="shared" si="23"/>
        <v>221</v>
      </c>
      <c r="B227">
        <v>1</v>
      </c>
      <c r="C227">
        <v>2</v>
      </c>
      <c r="D227">
        <v>1</v>
      </c>
      <c r="E227">
        <v>5</v>
      </c>
      <c r="F227">
        <v>5</v>
      </c>
      <c r="G227" t="b">
        <f>INDEX(key!$AT$4:$BI$7,B227,E227)</f>
        <v>1</v>
      </c>
      <c r="H227" t="str">
        <f t="shared" si="18"/>
        <v>HV_PGEMFmExCZ05rDXOH</v>
      </c>
      <c r="I227" s="9" t="s">
        <v>1799</v>
      </c>
      <c r="J227" t="str">
        <f t="shared" si="19"/>
        <v>HV_PGEMFmExCZ05</v>
      </c>
      <c r="K227" s="9" t="s">
        <v>1662</v>
      </c>
      <c r="L227" s="9" t="s">
        <v>45</v>
      </c>
      <c r="M227" s="9" t="str">
        <f>INDEX(key!$AS$4:$AS$7,B227)</f>
        <v>PGE</v>
      </c>
      <c r="N227" s="9" t="str">
        <f>INDEX(key!$I$3:$I$5,C227)</f>
        <v>MFm</v>
      </c>
      <c r="O227" s="9" t="str">
        <f>INDEX(key!$F$9:$F$10,D227)</f>
        <v>Ex</v>
      </c>
      <c r="P227" s="9" t="str">
        <f>INDEX(key!$AT$3:$BI$3,E227)</f>
        <v>CZ05</v>
      </c>
      <c r="Q227" s="9" t="str">
        <f>INDEX('HVACwts Src'!$D$7:$I$7,F227)</f>
        <v>rDXOH</v>
      </c>
      <c r="R227" s="36">
        <f>IF(G227,INDEX('HVACwts Src'!$D$11:$U$164,(B227-1)*39+(D227-1)*19+E227,(C227-1)*6+F227),0)</f>
        <v>527.56439800443457</v>
      </c>
      <c r="T227" t="str">
        <f t="shared" si="20"/>
        <v>HV_PGEMFmExCZ05</v>
      </c>
      <c r="U227" t="str">
        <f t="shared" si="21"/>
        <v>rDXOH</v>
      </c>
      <c r="V227" s="36">
        <f t="shared" si="22"/>
        <v>527.56439800443457</v>
      </c>
    </row>
    <row r="228" spans="1:22" x14ac:dyDescent="0.25">
      <c r="A228" s="86">
        <f t="shared" si="23"/>
        <v>222</v>
      </c>
      <c r="B228">
        <v>1</v>
      </c>
      <c r="C228">
        <v>2</v>
      </c>
      <c r="D228">
        <v>1</v>
      </c>
      <c r="E228">
        <v>5</v>
      </c>
      <c r="F228">
        <v>6</v>
      </c>
      <c r="G228" t="b">
        <f>INDEX(key!$AT$4:$BI$7,B228,E228)</f>
        <v>1</v>
      </c>
      <c r="H228" t="str">
        <f t="shared" si="18"/>
        <v>HV_PGEMFmExCZ05rNCOH</v>
      </c>
      <c r="I228" s="9" t="s">
        <v>1799</v>
      </c>
      <c r="J228" t="str">
        <f t="shared" si="19"/>
        <v>HV_PGEMFmExCZ05</v>
      </c>
      <c r="K228" s="9" t="s">
        <v>1662</v>
      </c>
      <c r="L228" s="9" t="s">
        <v>45</v>
      </c>
      <c r="M228" s="9" t="str">
        <f>INDEX(key!$AS$4:$AS$7,B228)</f>
        <v>PGE</v>
      </c>
      <c r="N228" s="9" t="str">
        <f>INDEX(key!$I$3:$I$5,C228)</f>
        <v>MFm</v>
      </c>
      <c r="O228" s="9" t="str">
        <f>INDEX(key!$F$9:$F$10,D228)</f>
        <v>Ex</v>
      </c>
      <c r="P228" s="9" t="str">
        <f>INDEX(key!$AT$3:$BI$3,E228)</f>
        <v>CZ05</v>
      </c>
      <c r="Q228" s="9" t="str">
        <f>INDEX('HVACwts Src'!$D$7:$I$7,F228)</f>
        <v>rNCOH</v>
      </c>
      <c r="R228" s="36">
        <f>IF(G228,INDEX('HVACwts Src'!$D$11:$U$164,(B228-1)*39+(D228-1)*19+E228,(C228-1)*6+F228),0)</f>
        <v>1369.0882126385811</v>
      </c>
      <c r="T228" t="str">
        <f t="shared" si="20"/>
        <v>HV_PGEMFmExCZ05</v>
      </c>
      <c r="U228" t="str">
        <f t="shared" si="21"/>
        <v>rNCOH</v>
      </c>
      <c r="V228" s="36">
        <f t="shared" si="22"/>
        <v>1369.0882126385811</v>
      </c>
    </row>
    <row r="229" spans="1:22" x14ac:dyDescent="0.25">
      <c r="A229" s="86">
        <f t="shared" si="23"/>
        <v>223</v>
      </c>
      <c r="B229">
        <v>1</v>
      </c>
      <c r="C229">
        <v>2</v>
      </c>
      <c r="D229">
        <v>1</v>
      </c>
      <c r="E229">
        <v>6</v>
      </c>
      <c r="F229">
        <v>1</v>
      </c>
      <c r="G229" t="b">
        <f>INDEX(key!$AT$4:$BI$7,B229,E229)</f>
        <v>0</v>
      </c>
      <c r="H229" t="str">
        <f t="shared" si="18"/>
        <v>HV_PGEMFmExCZ06rDXGF</v>
      </c>
      <c r="I229" s="9" t="s">
        <v>1799</v>
      </c>
      <c r="J229" t="str">
        <f t="shared" si="19"/>
        <v>HV_PGEMFmExCZ06</v>
      </c>
      <c r="K229" s="9" t="s">
        <v>1662</v>
      </c>
      <c r="L229" s="9" t="s">
        <v>45</v>
      </c>
      <c r="M229" s="9" t="str">
        <f>INDEX(key!$AS$4:$AS$7,B229)</f>
        <v>PGE</v>
      </c>
      <c r="N229" s="9" t="str">
        <f>INDEX(key!$I$3:$I$5,C229)</f>
        <v>MFm</v>
      </c>
      <c r="O229" s="9" t="str">
        <f>INDEX(key!$F$9:$F$10,D229)</f>
        <v>Ex</v>
      </c>
      <c r="P229" s="9" t="str">
        <f>INDEX(key!$AT$3:$BI$3,E229)</f>
        <v>CZ06</v>
      </c>
      <c r="Q229" s="9" t="str">
        <f>INDEX('HVACwts Src'!$D$7:$I$7,F229)</f>
        <v>rDXGF</v>
      </c>
      <c r="R229" s="36">
        <f>IF(G229,INDEX('HVACwts Src'!$D$11:$U$164,(B229-1)*39+(D229-1)*19+E229,(C229-1)*6+F229),0)</f>
        <v>0</v>
      </c>
      <c r="T229" t="str">
        <f t="shared" si="20"/>
        <v>HV_PGEMFmExCZ06</v>
      </c>
      <c r="U229" t="str">
        <f t="shared" si="21"/>
        <v>rDXGF</v>
      </c>
      <c r="V229" s="36">
        <f t="shared" si="22"/>
        <v>0</v>
      </c>
    </row>
    <row r="230" spans="1:22" x14ac:dyDescent="0.25">
      <c r="A230" s="86">
        <f t="shared" si="23"/>
        <v>224</v>
      </c>
      <c r="B230">
        <v>1</v>
      </c>
      <c r="C230">
        <v>2</v>
      </c>
      <c r="D230">
        <v>1</v>
      </c>
      <c r="E230">
        <v>6</v>
      </c>
      <c r="F230">
        <v>2</v>
      </c>
      <c r="G230" t="b">
        <f>INDEX(key!$AT$4:$BI$7,B230,E230)</f>
        <v>0</v>
      </c>
      <c r="H230" t="str">
        <f t="shared" si="18"/>
        <v>HV_PGEMFmExCZ06rNCGF</v>
      </c>
      <c r="I230" s="9" t="s">
        <v>1799</v>
      </c>
      <c r="J230" t="str">
        <f t="shared" si="19"/>
        <v>HV_PGEMFmExCZ06</v>
      </c>
      <c r="K230" s="9" t="s">
        <v>1662</v>
      </c>
      <c r="L230" s="9" t="s">
        <v>45</v>
      </c>
      <c r="M230" s="9" t="str">
        <f>INDEX(key!$AS$4:$AS$7,B230)</f>
        <v>PGE</v>
      </c>
      <c r="N230" s="9" t="str">
        <f>INDEX(key!$I$3:$I$5,C230)</f>
        <v>MFm</v>
      </c>
      <c r="O230" s="9" t="str">
        <f>INDEX(key!$F$9:$F$10,D230)</f>
        <v>Ex</v>
      </c>
      <c r="P230" s="9" t="str">
        <f>INDEX(key!$AT$3:$BI$3,E230)</f>
        <v>CZ06</v>
      </c>
      <c r="Q230" s="9" t="str">
        <f>INDEX('HVACwts Src'!$D$7:$I$7,F230)</f>
        <v>rNCGF</v>
      </c>
      <c r="R230" s="36">
        <f>IF(G230,INDEX('HVACwts Src'!$D$11:$U$164,(B230-1)*39+(D230-1)*19+E230,(C230-1)*6+F230),0)</f>
        <v>0</v>
      </c>
      <c r="T230" t="str">
        <f t="shared" si="20"/>
        <v>HV_PGEMFmExCZ06</v>
      </c>
      <c r="U230" t="str">
        <f t="shared" si="21"/>
        <v>rNCGF</v>
      </c>
      <c r="V230" s="36">
        <f t="shared" si="22"/>
        <v>0</v>
      </c>
    </row>
    <row r="231" spans="1:22" x14ac:dyDescent="0.25">
      <c r="A231" s="86">
        <f t="shared" si="23"/>
        <v>225</v>
      </c>
      <c r="B231">
        <v>1</v>
      </c>
      <c r="C231">
        <v>2</v>
      </c>
      <c r="D231">
        <v>1</v>
      </c>
      <c r="E231">
        <v>6</v>
      </c>
      <c r="F231">
        <v>3</v>
      </c>
      <c r="G231" t="b">
        <f>INDEX(key!$AT$4:$BI$7,B231,E231)</f>
        <v>0</v>
      </c>
      <c r="H231" t="str">
        <f t="shared" si="18"/>
        <v>HV_PGEMFmExCZ06rDXHP</v>
      </c>
      <c r="I231" s="9" t="s">
        <v>1799</v>
      </c>
      <c r="J231" t="str">
        <f t="shared" si="19"/>
        <v>HV_PGEMFmExCZ06</v>
      </c>
      <c r="K231" s="9" t="s">
        <v>1662</v>
      </c>
      <c r="L231" s="9" t="s">
        <v>45</v>
      </c>
      <c r="M231" s="9" t="str">
        <f>INDEX(key!$AS$4:$AS$7,B231)</f>
        <v>PGE</v>
      </c>
      <c r="N231" s="9" t="str">
        <f>INDEX(key!$I$3:$I$5,C231)</f>
        <v>MFm</v>
      </c>
      <c r="O231" s="9" t="str">
        <f>INDEX(key!$F$9:$F$10,D231)</f>
        <v>Ex</v>
      </c>
      <c r="P231" s="9" t="str">
        <f>INDEX(key!$AT$3:$BI$3,E231)</f>
        <v>CZ06</v>
      </c>
      <c r="Q231" s="9" t="str">
        <f>INDEX('HVACwts Src'!$D$7:$I$7,F231)</f>
        <v>rDXHP</v>
      </c>
      <c r="R231" s="36">
        <f>IF(G231,INDEX('HVACwts Src'!$D$11:$U$164,(B231-1)*39+(D231-1)*19+E231,(C231-1)*6+F231),0)</f>
        <v>0</v>
      </c>
      <c r="T231" t="str">
        <f t="shared" si="20"/>
        <v>HV_PGEMFmExCZ06</v>
      </c>
      <c r="U231" t="str">
        <f t="shared" si="21"/>
        <v>rDXHP</v>
      </c>
      <c r="V231" s="36">
        <f t="shared" si="22"/>
        <v>0</v>
      </c>
    </row>
    <row r="232" spans="1:22" x14ac:dyDescent="0.25">
      <c r="A232" s="86">
        <f t="shared" si="23"/>
        <v>226</v>
      </c>
      <c r="B232">
        <v>1</v>
      </c>
      <c r="C232">
        <v>2</v>
      </c>
      <c r="D232">
        <v>1</v>
      </c>
      <c r="E232">
        <v>6</v>
      </c>
      <c r="F232">
        <v>4</v>
      </c>
      <c r="G232" t="b">
        <f>INDEX(key!$AT$4:$BI$7,B232,E232)</f>
        <v>0</v>
      </c>
      <c r="H232" t="str">
        <f t="shared" si="18"/>
        <v>HV_PGEMFmExCZ06rNCEH</v>
      </c>
      <c r="I232" s="9" t="s">
        <v>1799</v>
      </c>
      <c r="J232" t="str">
        <f t="shared" si="19"/>
        <v>HV_PGEMFmExCZ06</v>
      </c>
      <c r="K232" s="9" t="s">
        <v>1662</v>
      </c>
      <c r="L232" s="9" t="s">
        <v>45</v>
      </c>
      <c r="M232" s="9" t="str">
        <f>INDEX(key!$AS$4:$AS$7,B232)</f>
        <v>PGE</v>
      </c>
      <c r="N232" s="9" t="str">
        <f>INDEX(key!$I$3:$I$5,C232)</f>
        <v>MFm</v>
      </c>
      <c r="O232" s="9" t="str">
        <f>INDEX(key!$F$9:$F$10,D232)</f>
        <v>Ex</v>
      </c>
      <c r="P232" s="9" t="str">
        <f>INDEX(key!$AT$3:$BI$3,E232)</f>
        <v>CZ06</v>
      </c>
      <c r="Q232" s="9" t="str">
        <f>INDEX('HVACwts Src'!$D$7:$I$7,F232)</f>
        <v>rNCEH</v>
      </c>
      <c r="R232" s="36">
        <f>IF(G232,INDEX('HVACwts Src'!$D$11:$U$164,(B232-1)*39+(D232-1)*19+E232,(C232-1)*6+F232),0)</f>
        <v>0</v>
      </c>
      <c r="T232" t="str">
        <f t="shared" si="20"/>
        <v>HV_PGEMFmExCZ06</v>
      </c>
      <c r="U232" t="str">
        <f t="shared" si="21"/>
        <v>rNCEH</v>
      </c>
      <c r="V232" s="36">
        <f t="shared" si="22"/>
        <v>0</v>
      </c>
    </row>
    <row r="233" spans="1:22" x14ac:dyDescent="0.25">
      <c r="A233" s="86">
        <f t="shared" si="23"/>
        <v>227</v>
      </c>
      <c r="B233">
        <v>1</v>
      </c>
      <c r="C233">
        <v>2</v>
      </c>
      <c r="D233">
        <v>1</v>
      </c>
      <c r="E233">
        <v>6</v>
      </c>
      <c r="F233">
        <v>5</v>
      </c>
      <c r="G233" t="b">
        <f>INDEX(key!$AT$4:$BI$7,B233,E233)</f>
        <v>0</v>
      </c>
      <c r="H233" t="str">
        <f t="shared" si="18"/>
        <v>HV_PGEMFmExCZ06rDXOH</v>
      </c>
      <c r="I233" s="9" t="s">
        <v>1799</v>
      </c>
      <c r="J233" t="str">
        <f t="shared" si="19"/>
        <v>HV_PGEMFmExCZ06</v>
      </c>
      <c r="K233" s="9" t="s">
        <v>1662</v>
      </c>
      <c r="L233" s="9" t="s">
        <v>45</v>
      </c>
      <c r="M233" s="9" t="str">
        <f>INDEX(key!$AS$4:$AS$7,B233)</f>
        <v>PGE</v>
      </c>
      <c r="N233" s="9" t="str">
        <f>INDEX(key!$I$3:$I$5,C233)</f>
        <v>MFm</v>
      </c>
      <c r="O233" s="9" t="str">
        <f>INDEX(key!$F$9:$F$10,D233)</f>
        <v>Ex</v>
      </c>
      <c r="P233" s="9" t="str">
        <f>INDEX(key!$AT$3:$BI$3,E233)</f>
        <v>CZ06</v>
      </c>
      <c r="Q233" s="9" t="str">
        <f>INDEX('HVACwts Src'!$D$7:$I$7,F233)</f>
        <v>rDXOH</v>
      </c>
      <c r="R233" s="36">
        <f>IF(G233,INDEX('HVACwts Src'!$D$11:$U$164,(B233-1)*39+(D233-1)*19+E233,(C233-1)*6+F233),0)</f>
        <v>0</v>
      </c>
      <c r="T233" t="str">
        <f t="shared" si="20"/>
        <v>HV_PGEMFmExCZ06</v>
      </c>
      <c r="U233" t="str">
        <f t="shared" si="21"/>
        <v>rDXOH</v>
      </c>
      <c r="V233" s="36">
        <f t="shared" si="22"/>
        <v>0</v>
      </c>
    </row>
    <row r="234" spans="1:22" x14ac:dyDescent="0.25">
      <c r="A234" s="86">
        <f t="shared" si="23"/>
        <v>228</v>
      </c>
      <c r="B234">
        <v>1</v>
      </c>
      <c r="C234">
        <v>2</v>
      </c>
      <c r="D234">
        <v>1</v>
      </c>
      <c r="E234">
        <v>6</v>
      </c>
      <c r="F234">
        <v>6</v>
      </c>
      <c r="G234" t="b">
        <f>INDEX(key!$AT$4:$BI$7,B234,E234)</f>
        <v>0</v>
      </c>
      <c r="H234" t="str">
        <f t="shared" si="18"/>
        <v>HV_PGEMFmExCZ06rNCOH</v>
      </c>
      <c r="I234" s="9" t="s">
        <v>1799</v>
      </c>
      <c r="J234" t="str">
        <f t="shared" si="19"/>
        <v>HV_PGEMFmExCZ06</v>
      </c>
      <c r="K234" s="9" t="s">
        <v>1662</v>
      </c>
      <c r="L234" s="9" t="s">
        <v>45</v>
      </c>
      <c r="M234" s="9" t="str">
        <f>INDEX(key!$AS$4:$AS$7,B234)</f>
        <v>PGE</v>
      </c>
      <c r="N234" s="9" t="str">
        <f>INDEX(key!$I$3:$I$5,C234)</f>
        <v>MFm</v>
      </c>
      <c r="O234" s="9" t="str">
        <f>INDEX(key!$F$9:$F$10,D234)</f>
        <v>Ex</v>
      </c>
      <c r="P234" s="9" t="str">
        <f>INDEX(key!$AT$3:$BI$3,E234)</f>
        <v>CZ06</v>
      </c>
      <c r="Q234" s="9" t="str">
        <f>INDEX('HVACwts Src'!$D$7:$I$7,F234)</f>
        <v>rNCOH</v>
      </c>
      <c r="R234" s="36">
        <f>IF(G234,INDEX('HVACwts Src'!$D$11:$U$164,(B234-1)*39+(D234-1)*19+E234,(C234-1)*6+F234),0)</f>
        <v>0</v>
      </c>
      <c r="T234" t="str">
        <f t="shared" si="20"/>
        <v>HV_PGEMFmExCZ06</v>
      </c>
      <c r="U234" t="str">
        <f t="shared" si="21"/>
        <v>rNCOH</v>
      </c>
      <c r="V234" s="36">
        <f t="shared" si="22"/>
        <v>0</v>
      </c>
    </row>
    <row r="235" spans="1:22" x14ac:dyDescent="0.25">
      <c r="A235" s="86">
        <f t="shared" si="23"/>
        <v>229</v>
      </c>
      <c r="B235">
        <v>1</v>
      </c>
      <c r="C235">
        <v>2</v>
      </c>
      <c r="D235">
        <v>1</v>
      </c>
      <c r="E235">
        <v>7</v>
      </c>
      <c r="F235">
        <v>1</v>
      </c>
      <c r="G235" t="b">
        <f>INDEX(key!$AT$4:$BI$7,B235,E235)</f>
        <v>0</v>
      </c>
      <c r="H235" t="str">
        <f t="shared" si="18"/>
        <v>HV_PGEMFmExCZ07rDXGF</v>
      </c>
      <c r="I235" s="9" t="s">
        <v>1799</v>
      </c>
      <c r="J235" t="str">
        <f t="shared" si="19"/>
        <v>HV_PGEMFmExCZ07</v>
      </c>
      <c r="K235" s="9" t="s">
        <v>1662</v>
      </c>
      <c r="L235" s="9" t="s">
        <v>45</v>
      </c>
      <c r="M235" s="9" t="str">
        <f>INDEX(key!$AS$4:$AS$7,B235)</f>
        <v>PGE</v>
      </c>
      <c r="N235" s="9" t="str">
        <f>INDEX(key!$I$3:$I$5,C235)</f>
        <v>MFm</v>
      </c>
      <c r="O235" s="9" t="str">
        <f>INDEX(key!$F$9:$F$10,D235)</f>
        <v>Ex</v>
      </c>
      <c r="P235" s="9" t="str">
        <f>INDEX(key!$AT$3:$BI$3,E235)</f>
        <v>CZ07</v>
      </c>
      <c r="Q235" s="9" t="str">
        <f>INDEX('HVACwts Src'!$D$7:$I$7,F235)</f>
        <v>rDXGF</v>
      </c>
      <c r="R235" s="36">
        <f>IF(G235,INDEX('HVACwts Src'!$D$11:$U$164,(B235-1)*39+(D235-1)*19+E235,(C235-1)*6+F235),0)</f>
        <v>0</v>
      </c>
      <c r="T235" t="str">
        <f t="shared" si="20"/>
        <v>HV_PGEMFmExCZ07</v>
      </c>
      <c r="U235" t="str">
        <f t="shared" si="21"/>
        <v>rDXGF</v>
      </c>
      <c r="V235" s="36">
        <f t="shared" si="22"/>
        <v>0</v>
      </c>
    </row>
    <row r="236" spans="1:22" x14ac:dyDescent="0.25">
      <c r="A236" s="86">
        <f t="shared" si="23"/>
        <v>230</v>
      </c>
      <c r="B236">
        <v>1</v>
      </c>
      <c r="C236">
        <v>2</v>
      </c>
      <c r="D236">
        <v>1</v>
      </c>
      <c r="E236">
        <v>7</v>
      </c>
      <c r="F236">
        <v>2</v>
      </c>
      <c r="G236" t="b">
        <f>INDEX(key!$AT$4:$BI$7,B236,E236)</f>
        <v>0</v>
      </c>
      <c r="H236" t="str">
        <f t="shared" si="18"/>
        <v>HV_PGEMFmExCZ07rNCGF</v>
      </c>
      <c r="I236" s="9" t="s">
        <v>1799</v>
      </c>
      <c r="J236" t="str">
        <f t="shared" si="19"/>
        <v>HV_PGEMFmExCZ07</v>
      </c>
      <c r="K236" s="9" t="s">
        <v>1662</v>
      </c>
      <c r="L236" s="9" t="s">
        <v>45</v>
      </c>
      <c r="M236" s="9" t="str">
        <f>INDEX(key!$AS$4:$AS$7,B236)</f>
        <v>PGE</v>
      </c>
      <c r="N236" s="9" t="str">
        <f>INDEX(key!$I$3:$I$5,C236)</f>
        <v>MFm</v>
      </c>
      <c r="O236" s="9" t="str">
        <f>INDEX(key!$F$9:$F$10,D236)</f>
        <v>Ex</v>
      </c>
      <c r="P236" s="9" t="str">
        <f>INDEX(key!$AT$3:$BI$3,E236)</f>
        <v>CZ07</v>
      </c>
      <c r="Q236" s="9" t="str">
        <f>INDEX('HVACwts Src'!$D$7:$I$7,F236)</f>
        <v>rNCGF</v>
      </c>
      <c r="R236" s="36">
        <f>IF(G236,INDEX('HVACwts Src'!$D$11:$U$164,(B236-1)*39+(D236-1)*19+E236,(C236-1)*6+F236),0)</f>
        <v>0</v>
      </c>
      <c r="T236" t="str">
        <f t="shared" si="20"/>
        <v>HV_PGEMFmExCZ07</v>
      </c>
      <c r="U236" t="str">
        <f t="shared" si="21"/>
        <v>rNCGF</v>
      </c>
      <c r="V236" s="36">
        <f t="shared" si="22"/>
        <v>0</v>
      </c>
    </row>
    <row r="237" spans="1:22" x14ac:dyDescent="0.25">
      <c r="A237" s="86">
        <f t="shared" si="23"/>
        <v>231</v>
      </c>
      <c r="B237">
        <v>1</v>
      </c>
      <c r="C237">
        <v>2</v>
      </c>
      <c r="D237">
        <v>1</v>
      </c>
      <c r="E237">
        <v>7</v>
      </c>
      <c r="F237">
        <v>3</v>
      </c>
      <c r="G237" t="b">
        <f>INDEX(key!$AT$4:$BI$7,B237,E237)</f>
        <v>0</v>
      </c>
      <c r="H237" t="str">
        <f t="shared" si="18"/>
        <v>HV_PGEMFmExCZ07rDXHP</v>
      </c>
      <c r="I237" s="9" t="s">
        <v>1799</v>
      </c>
      <c r="J237" t="str">
        <f t="shared" si="19"/>
        <v>HV_PGEMFmExCZ07</v>
      </c>
      <c r="K237" s="9" t="s">
        <v>1662</v>
      </c>
      <c r="L237" s="9" t="s">
        <v>45</v>
      </c>
      <c r="M237" s="9" t="str">
        <f>INDEX(key!$AS$4:$AS$7,B237)</f>
        <v>PGE</v>
      </c>
      <c r="N237" s="9" t="str">
        <f>INDEX(key!$I$3:$I$5,C237)</f>
        <v>MFm</v>
      </c>
      <c r="O237" s="9" t="str">
        <f>INDEX(key!$F$9:$F$10,D237)</f>
        <v>Ex</v>
      </c>
      <c r="P237" s="9" t="str">
        <f>INDEX(key!$AT$3:$BI$3,E237)</f>
        <v>CZ07</v>
      </c>
      <c r="Q237" s="9" t="str">
        <f>INDEX('HVACwts Src'!$D$7:$I$7,F237)</f>
        <v>rDXHP</v>
      </c>
      <c r="R237" s="36">
        <f>IF(G237,INDEX('HVACwts Src'!$D$11:$U$164,(B237-1)*39+(D237-1)*19+E237,(C237-1)*6+F237),0)</f>
        <v>0</v>
      </c>
      <c r="T237" t="str">
        <f t="shared" si="20"/>
        <v>HV_PGEMFmExCZ07</v>
      </c>
      <c r="U237" t="str">
        <f t="shared" si="21"/>
        <v>rDXHP</v>
      </c>
      <c r="V237" s="36">
        <f t="shared" si="22"/>
        <v>0</v>
      </c>
    </row>
    <row r="238" spans="1:22" x14ac:dyDescent="0.25">
      <c r="A238" s="86">
        <f t="shared" si="23"/>
        <v>232</v>
      </c>
      <c r="B238">
        <v>1</v>
      </c>
      <c r="C238">
        <v>2</v>
      </c>
      <c r="D238">
        <v>1</v>
      </c>
      <c r="E238">
        <v>7</v>
      </c>
      <c r="F238">
        <v>4</v>
      </c>
      <c r="G238" t="b">
        <f>INDEX(key!$AT$4:$BI$7,B238,E238)</f>
        <v>0</v>
      </c>
      <c r="H238" t="str">
        <f t="shared" si="18"/>
        <v>HV_PGEMFmExCZ07rNCEH</v>
      </c>
      <c r="I238" s="9" t="s">
        <v>1799</v>
      </c>
      <c r="J238" t="str">
        <f t="shared" si="19"/>
        <v>HV_PGEMFmExCZ07</v>
      </c>
      <c r="K238" s="9" t="s">
        <v>1662</v>
      </c>
      <c r="L238" s="9" t="s">
        <v>45</v>
      </c>
      <c r="M238" s="9" t="str">
        <f>INDEX(key!$AS$4:$AS$7,B238)</f>
        <v>PGE</v>
      </c>
      <c r="N238" s="9" t="str">
        <f>INDEX(key!$I$3:$I$5,C238)</f>
        <v>MFm</v>
      </c>
      <c r="O238" s="9" t="str">
        <f>INDEX(key!$F$9:$F$10,D238)</f>
        <v>Ex</v>
      </c>
      <c r="P238" s="9" t="str">
        <f>INDEX(key!$AT$3:$BI$3,E238)</f>
        <v>CZ07</v>
      </c>
      <c r="Q238" s="9" t="str">
        <f>INDEX('HVACwts Src'!$D$7:$I$7,F238)</f>
        <v>rNCEH</v>
      </c>
      <c r="R238" s="36">
        <f>IF(G238,INDEX('HVACwts Src'!$D$11:$U$164,(B238-1)*39+(D238-1)*19+E238,(C238-1)*6+F238),0)</f>
        <v>0</v>
      </c>
      <c r="T238" t="str">
        <f t="shared" si="20"/>
        <v>HV_PGEMFmExCZ07</v>
      </c>
      <c r="U238" t="str">
        <f t="shared" si="21"/>
        <v>rNCEH</v>
      </c>
      <c r="V238" s="36">
        <f t="shared" si="22"/>
        <v>0</v>
      </c>
    </row>
    <row r="239" spans="1:22" x14ac:dyDescent="0.25">
      <c r="A239" s="86">
        <f t="shared" si="23"/>
        <v>233</v>
      </c>
      <c r="B239">
        <v>1</v>
      </c>
      <c r="C239">
        <v>2</v>
      </c>
      <c r="D239">
        <v>1</v>
      </c>
      <c r="E239">
        <v>7</v>
      </c>
      <c r="F239">
        <v>5</v>
      </c>
      <c r="G239" t="b">
        <f>INDEX(key!$AT$4:$BI$7,B239,E239)</f>
        <v>0</v>
      </c>
      <c r="H239" t="str">
        <f t="shared" si="18"/>
        <v>HV_PGEMFmExCZ07rDXOH</v>
      </c>
      <c r="I239" s="9" t="s">
        <v>1799</v>
      </c>
      <c r="J239" t="str">
        <f t="shared" si="19"/>
        <v>HV_PGEMFmExCZ07</v>
      </c>
      <c r="K239" s="9" t="s">
        <v>1662</v>
      </c>
      <c r="L239" s="9" t="s">
        <v>45</v>
      </c>
      <c r="M239" s="9" t="str">
        <f>INDEX(key!$AS$4:$AS$7,B239)</f>
        <v>PGE</v>
      </c>
      <c r="N239" s="9" t="str">
        <f>INDEX(key!$I$3:$I$5,C239)</f>
        <v>MFm</v>
      </c>
      <c r="O239" s="9" t="str">
        <f>INDEX(key!$F$9:$F$10,D239)</f>
        <v>Ex</v>
      </c>
      <c r="P239" s="9" t="str">
        <f>INDEX(key!$AT$3:$BI$3,E239)</f>
        <v>CZ07</v>
      </c>
      <c r="Q239" s="9" t="str">
        <f>INDEX('HVACwts Src'!$D$7:$I$7,F239)</f>
        <v>rDXOH</v>
      </c>
      <c r="R239" s="36">
        <f>IF(G239,INDEX('HVACwts Src'!$D$11:$U$164,(B239-1)*39+(D239-1)*19+E239,(C239-1)*6+F239),0)</f>
        <v>0</v>
      </c>
      <c r="T239" t="str">
        <f t="shared" si="20"/>
        <v>HV_PGEMFmExCZ07</v>
      </c>
      <c r="U239" t="str">
        <f t="shared" si="21"/>
        <v>rDXOH</v>
      </c>
      <c r="V239" s="36">
        <f t="shared" si="22"/>
        <v>0</v>
      </c>
    </row>
    <row r="240" spans="1:22" x14ac:dyDescent="0.25">
      <c r="A240" s="86">
        <f t="shared" si="23"/>
        <v>234</v>
      </c>
      <c r="B240">
        <v>1</v>
      </c>
      <c r="C240">
        <v>2</v>
      </c>
      <c r="D240">
        <v>1</v>
      </c>
      <c r="E240">
        <v>7</v>
      </c>
      <c r="F240">
        <v>6</v>
      </c>
      <c r="G240" t="b">
        <f>INDEX(key!$AT$4:$BI$7,B240,E240)</f>
        <v>0</v>
      </c>
      <c r="H240" t="str">
        <f t="shared" si="18"/>
        <v>HV_PGEMFmExCZ07rNCOH</v>
      </c>
      <c r="I240" s="9" t="s">
        <v>1799</v>
      </c>
      <c r="J240" t="str">
        <f t="shared" si="19"/>
        <v>HV_PGEMFmExCZ07</v>
      </c>
      <c r="K240" s="9" t="s">
        <v>1662</v>
      </c>
      <c r="L240" s="9" t="s">
        <v>45</v>
      </c>
      <c r="M240" s="9" t="str">
        <f>INDEX(key!$AS$4:$AS$7,B240)</f>
        <v>PGE</v>
      </c>
      <c r="N240" s="9" t="str">
        <f>INDEX(key!$I$3:$I$5,C240)</f>
        <v>MFm</v>
      </c>
      <c r="O240" s="9" t="str">
        <f>INDEX(key!$F$9:$F$10,D240)</f>
        <v>Ex</v>
      </c>
      <c r="P240" s="9" t="str">
        <f>INDEX(key!$AT$3:$BI$3,E240)</f>
        <v>CZ07</v>
      </c>
      <c r="Q240" s="9" t="str">
        <f>INDEX('HVACwts Src'!$D$7:$I$7,F240)</f>
        <v>rNCOH</v>
      </c>
      <c r="R240" s="36">
        <f>IF(G240,INDEX('HVACwts Src'!$D$11:$U$164,(B240-1)*39+(D240-1)*19+E240,(C240-1)*6+F240),0)</f>
        <v>0</v>
      </c>
      <c r="T240" t="str">
        <f t="shared" si="20"/>
        <v>HV_PGEMFmExCZ07</v>
      </c>
      <c r="U240" t="str">
        <f t="shared" si="21"/>
        <v>rNCOH</v>
      </c>
      <c r="V240" s="36">
        <f t="shared" si="22"/>
        <v>0</v>
      </c>
    </row>
    <row r="241" spans="1:22" x14ac:dyDescent="0.25">
      <c r="A241" s="86">
        <f t="shared" si="23"/>
        <v>235</v>
      </c>
      <c r="B241">
        <v>1</v>
      </c>
      <c r="C241">
        <v>2</v>
      </c>
      <c r="D241">
        <v>1</v>
      </c>
      <c r="E241">
        <v>8</v>
      </c>
      <c r="F241">
        <v>1</v>
      </c>
      <c r="G241" t="b">
        <f>INDEX(key!$AT$4:$BI$7,B241,E241)</f>
        <v>0</v>
      </c>
      <c r="H241" t="str">
        <f t="shared" si="18"/>
        <v>HV_PGEMFmExCZ08rDXGF</v>
      </c>
      <c r="I241" s="9" t="s">
        <v>1799</v>
      </c>
      <c r="J241" t="str">
        <f t="shared" si="19"/>
        <v>HV_PGEMFmExCZ08</v>
      </c>
      <c r="K241" s="9" t="s">
        <v>1662</v>
      </c>
      <c r="L241" s="9" t="s">
        <v>45</v>
      </c>
      <c r="M241" s="9" t="str">
        <f>INDEX(key!$AS$4:$AS$7,B241)</f>
        <v>PGE</v>
      </c>
      <c r="N241" s="9" t="str">
        <f>INDEX(key!$I$3:$I$5,C241)</f>
        <v>MFm</v>
      </c>
      <c r="O241" s="9" t="str">
        <f>INDEX(key!$F$9:$F$10,D241)</f>
        <v>Ex</v>
      </c>
      <c r="P241" s="9" t="str">
        <f>INDEX(key!$AT$3:$BI$3,E241)</f>
        <v>CZ08</v>
      </c>
      <c r="Q241" s="9" t="str">
        <f>INDEX('HVACwts Src'!$D$7:$I$7,F241)</f>
        <v>rDXGF</v>
      </c>
      <c r="R241" s="36">
        <f>IF(G241,INDEX('HVACwts Src'!$D$11:$U$164,(B241-1)*39+(D241-1)*19+E241,(C241-1)*6+F241),0)</f>
        <v>0</v>
      </c>
      <c r="T241" t="str">
        <f t="shared" si="20"/>
        <v>HV_PGEMFmExCZ08</v>
      </c>
      <c r="U241" t="str">
        <f t="shared" si="21"/>
        <v>rDXGF</v>
      </c>
      <c r="V241" s="36">
        <f t="shared" si="22"/>
        <v>0</v>
      </c>
    </row>
    <row r="242" spans="1:22" x14ac:dyDescent="0.25">
      <c r="A242" s="86">
        <f t="shared" si="23"/>
        <v>236</v>
      </c>
      <c r="B242">
        <v>1</v>
      </c>
      <c r="C242">
        <v>2</v>
      </c>
      <c r="D242">
        <v>1</v>
      </c>
      <c r="E242">
        <v>8</v>
      </c>
      <c r="F242">
        <v>2</v>
      </c>
      <c r="G242" t="b">
        <f>INDEX(key!$AT$4:$BI$7,B242,E242)</f>
        <v>0</v>
      </c>
      <c r="H242" t="str">
        <f t="shared" si="18"/>
        <v>HV_PGEMFmExCZ08rNCGF</v>
      </c>
      <c r="I242" s="9" t="s">
        <v>1799</v>
      </c>
      <c r="J242" t="str">
        <f t="shared" si="19"/>
        <v>HV_PGEMFmExCZ08</v>
      </c>
      <c r="K242" s="9" t="s">
        <v>1662</v>
      </c>
      <c r="L242" s="9" t="s">
        <v>45</v>
      </c>
      <c r="M242" s="9" t="str">
        <f>INDEX(key!$AS$4:$AS$7,B242)</f>
        <v>PGE</v>
      </c>
      <c r="N242" s="9" t="str">
        <f>INDEX(key!$I$3:$I$5,C242)</f>
        <v>MFm</v>
      </c>
      <c r="O242" s="9" t="str">
        <f>INDEX(key!$F$9:$F$10,D242)</f>
        <v>Ex</v>
      </c>
      <c r="P242" s="9" t="str">
        <f>INDEX(key!$AT$3:$BI$3,E242)</f>
        <v>CZ08</v>
      </c>
      <c r="Q242" s="9" t="str">
        <f>INDEX('HVACwts Src'!$D$7:$I$7,F242)</f>
        <v>rNCGF</v>
      </c>
      <c r="R242" s="36">
        <f>IF(G242,INDEX('HVACwts Src'!$D$11:$U$164,(B242-1)*39+(D242-1)*19+E242,(C242-1)*6+F242),0)</f>
        <v>0</v>
      </c>
      <c r="T242" t="str">
        <f t="shared" si="20"/>
        <v>HV_PGEMFmExCZ08</v>
      </c>
      <c r="U242" t="str">
        <f t="shared" si="21"/>
        <v>rNCGF</v>
      </c>
      <c r="V242" s="36">
        <f t="shared" si="22"/>
        <v>0</v>
      </c>
    </row>
    <row r="243" spans="1:22" x14ac:dyDescent="0.25">
      <c r="A243" s="86">
        <f t="shared" si="23"/>
        <v>237</v>
      </c>
      <c r="B243">
        <v>1</v>
      </c>
      <c r="C243">
        <v>2</v>
      </c>
      <c r="D243">
        <v>1</v>
      </c>
      <c r="E243">
        <v>8</v>
      </c>
      <c r="F243">
        <v>3</v>
      </c>
      <c r="G243" t="b">
        <f>INDEX(key!$AT$4:$BI$7,B243,E243)</f>
        <v>0</v>
      </c>
      <c r="H243" t="str">
        <f t="shared" si="18"/>
        <v>HV_PGEMFmExCZ08rDXHP</v>
      </c>
      <c r="I243" s="9" t="s">
        <v>1799</v>
      </c>
      <c r="J243" t="str">
        <f t="shared" si="19"/>
        <v>HV_PGEMFmExCZ08</v>
      </c>
      <c r="K243" s="9" t="s">
        <v>1662</v>
      </c>
      <c r="L243" s="9" t="s">
        <v>45</v>
      </c>
      <c r="M243" s="9" t="str">
        <f>INDEX(key!$AS$4:$AS$7,B243)</f>
        <v>PGE</v>
      </c>
      <c r="N243" s="9" t="str">
        <f>INDEX(key!$I$3:$I$5,C243)</f>
        <v>MFm</v>
      </c>
      <c r="O243" s="9" t="str">
        <f>INDEX(key!$F$9:$F$10,D243)</f>
        <v>Ex</v>
      </c>
      <c r="P243" s="9" t="str">
        <f>INDEX(key!$AT$3:$BI$3,E243)</f>
        <v>CZ08</v>
      </c>
      <c r="Q243" s="9" t="str">
        <f>INDEX('HVACwts Src'!$D$7:$I$7,F243)</f>
        <v>rDXHP</v>
      </c>
      <c r="R243" s="36">
        <f>IF(G243,INDEX('HVACwts Src'!$D$11:$U$164,(B243-1)*39+(D243-1)*19+E243,(C243-1)*6+F243),0)</f>
        <v>0</v>
      </c>
      <c r="T243" t="str">
        <f t="shared" si="20"/>
        <v>HV_PGEMFmExCZ08</v>
      </c>
      <c r="U243" t="str">
        <f t="shared" si="21"/>
        <v>rDXHP</v>
      </c>
      <c r="V243" s="36">
        <f t="shared" si="22"/>
        <v>0</v>
      </c>
    </row>
    <row r="244" spans="1:22" x14ac:dyDescent="0.25">
      <c r="A244" s="86">
        <f t="shared" si="23"/>
        <v>238</v>
      </c>
      <c r="B244">
        <v>1</v>
      </c>
      <c r="C244">
        <v>2</v>
      </c>
      <c r="D244">
        <v>1</v>
      </c>
      <c r="E244">
        <v>8</v>
      </c>
      <c r="F244">
        <v>4</v>
      </c>
      <c r="G244" t="b">
        <f>INDEX(key!$AT$4:$BI$7,B244,E244)</f>
        <v>0</v>
      </c>
      <c r="H244" t="str">
        <f t="shared" si="18"/>
        <v>HV_PGEMFmExCZ08rNCEH</v>
      </c>
      <c r="I244" s="9" t="s">
        <v>1799</v>
      </c>
      <c r="J244" t="str">
        <f t="shared" si="19"/>
        <v>HV_PGEMFmExCZ08</v>
      </c>
      <c r="K244" s="9" t="s">
        <v>1662</v>
      </c>
      <c r="L244" s="9" t="s">
        <v>45</v>
      </c>
      <c r="M244" s="9" t="str">
        <f>INDEX(key!$AS$4:$AS$7,B244)</f>
        <v>PGE</v>
      </c>
      <c r="N244" s="9" t="str">
        <f>INDEX(key!$I$3:$I$5,C244)</f>
        <v>MFm</v>
      </c>
      <c r="O244" s="9" t="str">
        <f>INDEX(key!$F$9:$F$10,D244)</f>
        <v>Ex</v>
      </c>
      <c r="P244" s="9" t="str">
        <f>INDEX(key!$AT$3:$BI$3,E244)</f>
        <v>CZ08</v>
      </c>
      <c r="Q244" s="9" t="str">
        <f>INDEX('HVACwts Src'!$D$7:$I$7,F244)</f>
        <v>rNCEH</v>
      </c>
      <c r="R244" s="36">
        <f>IF(G244,INDEX('HVACwts Src'!$D$11:$U$164,(B244-1)*39+(D244-1)*19+E244,(C244-1)*6+F244),0)</f>
        <v>0</v>
      </c>
      <c r="T244" t="str">
        <f t="shared" si="20"/>
        <v>HV_PGEMFmExCZ08</v>
      </c>
      <c r="U244" t="str">
        <f t="shared" si="21"/>
        <v>rNCEH</v>
      </c>
      <c r="V244" s="36">
        <f t="shared" si="22"/>
        <v>0</v>
      </c>
    </row>
    <row r="245" spans="1:22" x14ac:dyDescent="0.25">
      <c r="A245" s="86">
        <f t="shared" si="23"/>
        <v>239</v>
      </c>
      <c r="B245">
        <v>1</v>
      </c>
      <c r="C245">
        <v>2</v>
      </c>
      <c r="D245">
        <v>1</v>
      </c>
      <c r="E245">
        <v>8</v>
      </c>
      <c r="F245">
        <v>5</v>
      </c>
      <c r="G245" t="b">
        <f>INDEX(key!$AT$4:$BI$7,B245,E245)</f>
        <v>0</v>
      </c>
      <c r="H245" t="str">
        <f t="shared" si="18"/>
        <v>HV_PGEMFmExCZ08rDXOH</v>
      </c>
      <c r="I245" s="9" t="s">
        <v>1799</v>
      </c>
      <c r="J245" t="str">
        <f t="shared" si="19"/>
        <v>HV_PGEMFmExCZ08</v>
      </c>
      <c r="K245" s="9" t="s">
        <v>1662</v>
      </c>
      <c r="L245" s="9" t="s">
        <v>45</v>
      </c>
      <c r="M245" s="9" t="str">
        <f>INDEX(key!$AS$4:$AS$7,B245)</f>
        <v>PGE</v>
      </c>
      <c r="N245" s="9" t="str">
        <f>INDEX(key!$I$3:$I$5,C245)</f>
        <v>MFm</v>
      </c>
      <c r="O245" s="9" t="str">
        <f>INDEX(key!$F$9:$F$10,D245)</f>
        <v>Ex</v>
      </c>
      <c r="P245" s="9" t="str">
        <f>INDEX(key!$AT$3:$BI$3,E245)</f>
        <v>CZ08</v>
      </c>
      <c r="Q245" s="9" t="str">
        <f>INDEX('HVACwts Src'!$D$7:$I$7,F245)</f>
        <v>rDXOH</v>
      </c>
      <c r="R245" s="36">
        <f>IF(G245,INDEX('HVACwts Src'!$D$11:$U$164,(B245-1)*39+(D245-1)*19+E245,(C245-1)*6+F245),0)</f>
        <v>0</v>
      </c>
      <c r="T245" t="str">
        <f t="shared" si="20"/>
        <v>HV_PGEMFmExCZ08</v>
      </c>
      <c r="U245" t="str">
        <f t="shared" si="21"/>
        <v>rDXOH</v>
      </c>
      <c r="V245" s="36">
        <f t="shared" si="22"/>
        <v>0</v>
      </c>
    </row>
    <row r="246" spans="1:22" x14ac:dyDescent="0.25">
      <c r="A246" s="86">
        <f t="shared" si="23"/>
        <v>240</v>
      </c>
      <c r="B246">
        <v>1</v>
      </c>
      <c r="C246">
        <v>2</v>
      </c>
      <c r="D246">
        <v>1</v>
      </c>
      <c r="E246">
        <v>8</v>
      </c>
      <c r="F246">
        <v>6</v>
      </c>
      <c r="G246" t="b">
        <f>INDEX(key!$AT$4:$BI$7,B246,E246)</f>
        <v>0</v>
      </c>
      <c r="H246" t="str">
        <f t="shared" si="18"/>
        <v>HV_PGEMFmExCZ08rNCOH</v>
      </c>
      <c r="I246" s="9" t="s">
        <v>1799</v>
      </c>
      <c r="J246" t="str">
        <f t="shared" si="19"/>
        <v>HV_PGEMFmExCZ08</v>
      </c>
      <c r="K246" s="9" t="s">
        <v>1662</v>
      </c>
      <c r="L246" s="9" t="s">
        <v>45</v>
      </c>
      <c r="M246" s="9" t="str">
        <f>INDEX(key!$AS$4:$AS$7,B246)</f>
        <v>PGE</v>
      </c>
      <c r="N246" s="9" t="str">
        <f>INDEX(key!$I$3:$I$5,C246)</f>
        <v>MFm</v>
      </c>
      <c r="O246" s="9" t="str">
        <f>INDEX(key!$F$9:$F$10,D246)</f>
        <v>Ex</v>
      </c>
      <c r="P246" s="9" t="str">
        <f>INDEX(key!$AT$3:$BI$3,E246)</f>
        <v>CZ08</v>
      </c>
      <c r="Q246" s="9" t="str">
        <f>INDEX('HVACwts Src'!$D$7:$I$7,F246)</f>
        <v>rNCOH</v>
      </c>
      <c r="R246" s="36">
        <f>IF(G246,INDEX('HVACwts Src'!$D$11:$U$164,(B246-1)*39+(D246-1)*19+E246,(C246-1)*6+F246),0)</f>
        <v>0</v>
      </c>
      <c r="T246" t="str">
        <f t="shared" si="20"/>
        <v>HV_PGEMFmExCZ08</v>
      </c>
      <c r="U246" t="str">
        <f t="shared" si="21"/>
        <v>rNCOH</v>
      </c>
      <c r="V246" s="36">
        <f t="shared" si="22"/>
        <v>0</v>
      </c>
    </row>
    <row r="247" spans="1:22" x14ac:dyDescent="0.25">
      <c r="A247" s="86">
        <f t="shared" si="23"/>
        <v>241</v>
      </c>
      <c r="B247">
        <v>1</v>
      </c>
      <c r="C247">
        <v>2</v>
      </c>
      <c r="D247">
        <v>1</v>
      </c>
      <c r="E247">
        <v>9</v>
      </c>
      <c r="F247">
        <v>1</v>
      </c>
      <c r="G247" t="b">
        <f>INDEX(key!$AT$4:$BI$7,B247,E247)</f>
        <v>0</v>
      </c>
      <c r="H247" t="str">
        <f t="shared" si="18"/>
        <v>HV_PGEMFmExCZ09rDXGF</v>
      </c>
      <c r="I247" s="9" t="s">
        <v>1799</v>
      </c>
      <c r="J247" t="str">
        <f t="shared" si="19"/>
        <v>HV_PGEMFmExCZ09</v>
      </c>
      <c r="K247" s="9" t="s">
        <v>1662</v>
      </c>
      <c r="L247" s="9" t="s">
        <v>45</v>
      </c>
      <c r="M247" s="9" t="str">
        <f>INDEX(key!$AS$4:$AS$7,B247)</f>
        <v>PGE</v>
      </c>
      <c r="N247" s="9" t="str">
        <f>INDEX(key!$I$3:$I$5,C247)</f>
        <v>MFm</v>
      </c>
      <c r="O247" s="9" t="str">
        <f>INDEX(key!$F$9:$F$10,D247)</f>
        <v>Ex</v>
      </c>
      <c r="P247" s="9" t="str">
        <f>INDEX(key!$AT$3:$BI$3,E247)</f>
        <v>CZ09</v>
      </c>
      <c r="Q247" s="9" t="str">
        <f>INDEX('HVACwts Src'!$D$7:$I$7,F247)</f>
        <v>rDXGF</v>
      </c>
      <c r="R247" s="36">
        <f>IF(G247,INDEX('HVACwts Src'!$D$11:$U$164,(B247-1)*39+(D247-1)*19+E247,(C247-1)*6+F247),0)</f>
        <v>0</v>
      </c>
      <c r="T247" t="str">
        <f t="shared" si="20"/>
        <v>HV_PGEMFmExCZ09</v>
      </c>
      <c r="U247" t="str">
        <f t="shared" si="21"/>
        <v>rDXGF</v>
      </c>
      <c r="V247" s="36">
        <f t="shared" si="22"/>
        <v>0</v>
      </c>
    </row>
    <row r="248" spans="1:22" x14ac:dyDescent="0.25">
      <c r="A248" s="86">
        <f t="shared" si="23"/>
        <v>242</v>
      </c>
      <c r="B248">
        <v>1</v>
      </c>
      <c r="C248">
        <v>2</v>
      </c>
      <c r="D248">
        <v>1</v>
      </c>
      <c r="E248">
        <v>9</v>
      </c>
      <c r="F248">
        <v>2</v>
      </c>
      <c r="G248" t="b">
        <f>INDEX(key!$AT$4:$BI$7,B248,E248)</f>
        <v>0</v>
      </c>
      <c r="H248" t="str">
        <f t="shared" si="18"/>
        <v>HV_PGEMFmExCZ09rNCGF</v>
      </c>
      <c r="I248" s="9" t="s">
        <v>1799</v>
      </c>
      <c r="J248" t="str">
        <f t="shared" si="19"/>
        <v>HV_PGEMFmExCZ09</v>
      </c>
      <c r="K248" s="9" t="s">
        <v>1662</v>
      </c>
      <c r="L248" s="9" t="s">
        <v>45</v>
      </c>
      <c r="M248" s="9" t="str">
        <f>INDEX(key!$AS$4:$AS$7,B248)</f>
        <v>PGE</v>
      </c>
      <c r="N248" s="9" t="str">
        <f>INDEX(key!$I$3:$I$5,C248)</f>
        <v>MFm</v>
      </c>
      <c r="O248" s="9" t="str">
        <f>INDEX(key!$F$9:$F$10,D248)</f>
        <v>Ex</v>
      </c>
      <c r="P248" s="9" t="str">
        <f>INDEX(key!$AT$3:$BI$3,E248)</f>
        <v>CZ09</v>
      </c>
      <c r="Q248" s="9" t="str">
        <f>INDEX('HVACwts Src'!$D$7:$I$7,F248)</f>
        <v>rNCGF</v>
      </c>
      <c r="R248" s="36">
        <f>IF(G248,INDEX('HVACwts Src'!$D$11:$U$164,(B248-1)*39+(D248-1)*19+E248,(C248-1)*6+F248),0)</f>
        <v>0</v>
      </c>
      <c r="T248" t="str">
        <f t="shared" si="20"/>
        <v>HV_PGEMFmExCZ09</v>
      </c>
      <c r="U248" t="str">
        <f t="shared" si="21"/>
        <v>rNCGF</v>
      </c>
      <c r="V248" s="36">
        <f t="shared" si="22"/>
        <v>0</v>
      </c>
    </row>
    <row r="249" spans="1:22" x14ac:dyDescent="0.25">
      <c r="A249" s="86">
        <f t="shared" si="23"/>
        <v>243</v>
      </c>
      <c r="B249">
        <v>1</v>
      </c>
      <c r="C249">
        <v>2</v>
      </c>
      <c r="D249">
        <v>1</v>
      </c>
      <c r="E249">
        <v>9</v>
      </c>
      <c r="F249">
        <v>3</v>
      </c>
      <c r="G249" t="b">
        <f>INDEX(key!$AT$4:$BI$7,B249,E249)</f>
        <v>0</v>
      </c>
      <c r="H249" t="str">
        <f t="shared" si="18"/>
        <v>HV_PGEMFmExCZ09rDXHP</v>
      </c>
      <c r="I249" s="9" t="s">
        <v>1799</v>
      </c>
      <c r="J249" t="str">
        <f t="shared" si="19"/>
        <v>HV_PGEMFmExCZ09</v>
      </c>
      <c r="K249" s="9" t="s">
        <v>1662</v>
      </c>
      <c r="L249" s="9" t="s">
        <v>45</v>
      </c>
      <c r="M249" s="9" t="str">
        <f>INDEX(key!$AS$4:$AS$7,B249)</f>
        <v>PGE</v>
      </c>
      <c r="N249" s="9" t="str">
        <f>INDEX(key!$I$3:$I$5,C249)</f>
        <v>MFm</v>
      </c>
      <c r="O249" s="9" t="str">
        <f>INDEX(key!$F$9:$F$10,D249)</f>
        <v>Ex</v>
      </c>
      <c r="P249" s="9" t="str">
        <f>INDEX(key!$AT$3:$BI$3,E249)</f>
        <v>CZ09</v>
      </c>
      <c r="Q249" s="9" t="str">
        <f>INDEX('HVACwts Src'!$D$7:$I$7,F249)</f>
        <v>rDXHP</v>
      </c>
      <c r="R249" s="36">
        <f>IF(G249,INDEX('HVACwts Src'!$D$11:$U$164,(B249-1)*39+(D249-1)*19+E249,(C249-1)*6+F249),0)</f>
        <v>0</v>
      </c>
      <c r="T249" t="str">
        <f t="shared" si="20"/>
        <v>HV_PGEMFmExCZ09</v>
      </c>
      <c r="U249" t="str">
        <f t="shared" si="21"/>
        <v>rDXHP</v>
      </c>
      <c r="V249" s="36">
        <f t="shared" si="22"/>
        <v>0</v>
      </c>
    </row>
    <row r="250" spans="1:22" x14ac:dyDescent="0.25">
      <c r="A250" s="86">
        <f t="shared" si="23"/>
        <v>244</v>
      </c>
      <c r="B250">
        <v>1</v>
      </c>
      <c r="C250">
        <v>2</v>
      </c>
      <c r="D250">
        <v>1</v>
      </c>
      <c r="E250">
        <v>9</v>
      </c>
      <c r="F250">
        <v>4</v>
      </c>
      <c r="G250" t="b">
        <f>INDEX(key!$AT$4:$BI$7,B250,E250)</f>
        <v>0</v>
      </c>
      <c r="H250" t="str">
        <f t="shared" si="18"/>
        <v>HV_PGEMFmExCZ09rNCEH</v>
      </c>
      <c r="I250" s="9" t="s">
        <v>1799</v>
      </c>
      <c r="J250" t="str">
        <f t="shared" si="19"/>
        <v>HV_PGEMFmExCZ09</v>
      </c>
      <c r="K250" s="9" t="s">
        <v>1662</v>
      </c>
      <c r="L250" s="9" t="s">
        <v>45</v>
      </c>
      <c r="M250" s="9" t="str">
        <f>INDEX(key!$AS$4:$AS$7,B250)</f>
        <v>PGE</v>
      </c>
      <c r="N250" s="9" t="str">
        <f>INDEX(key!$I$3:$I$5,C250)</f>
        <v>MFm</v>
      </c>
      <c r="O250" s="9" t="str">
        <f>INDEX(key!$F$9:$F$10,D250)</f>
        <v>Ex</v>
      </c>
      <c r="P250" s="9" t="str">
        <f>INDEX(key!$AT$3:$BI$3,E250)</f>
        <v>CZ09</v>
      </c>
      <c r="Q250" s="9" t="str">
        <f>INDEX('HVACwts Src'!$D$7:$I$7,F250)</f>
        <v>rNCEH</v>
      </c>
      <c r="R250" s="36">
        <f>IF(G250,INDEX('HVACwts Src'!$D$11:$U$164,(B250-1)*39+(D250-1)*19+E250,(C250-1)*6+F250),0)</f>
        <v>0</v>
      </c>
      <c r="T250" t="str">
        <f t="shared" si="20"/>
        <v>HV_PGEMFmExCZ09</v>
      </c>
      <c r="U250" t="str">
        <f t="shared" si="21"/>
        <v>rNCEH</v>
      </c>
      <c r="V250" s="36">
        <f t="shared" si="22"/>
        <v>0</v>
      </c>
    </row>
    <row r="251" spans="1:22" x14ac:dyDescent="0.25">
      <c r="A251" s="86">
        <f t="shared" si="23"/>
        <v>245</v>
      </c>
      <c r="B251">
        <v>1</v>
      </c>
      <c r="C251">
        <v>2</v>
      </c>
      <c r="D251">
        <v>1</v>
      </c>
      <c r="E251">
        <v>9</v>
      </c>
      <c r="F251">
        <v>5</v>
      </c>
      <c r="G251" t="b">
        <f>INDEX(key!$AT$4:$BI$7,B251,E251)</f>
        <v>0</v>
      </c>
      <c r="H251" t="str">
        <f t="shared" si="18"/>
        <v>HV_PGEMFmExCZ09rDXOH</v>
      </c>
      <c r="I251" s="9" t="s">
        <v>1799</v>
      </c>
      <c r="J251" t="str">
        <f t="shared" si="19"/>
        <v>HV_PGEMFmExCZ09</v>
      </c>
      <c r="K251" s="9" t="s">
        <v>1662</v>
      </c>
      <c r="L251" s="9" t="s">
        <v>45</v>
      </c>
      <c r="M251" s="9" t="str">
        <f>INDEX(key!$AS$4:$AS$7,B251)</f>
        <v>PGE</v>
      </c>
      <c r="N251" s="9" t="str">
        <f>INDEX(key!$I$3:$I$5,C251)</f>
        <v>MFm</v>
      </c>
      <c r="O251" s="9" t="str">
        <f>INDEX(key!$F$9:$F$10,D251)</f>
        <v>Ex</v>
      </c>
      <c r="P251" s="9" t="str">
        <f>INDEX(key!$AT$3:$BI$3,E251)</f>
        <v>CZ09</v>
      </c>
      <c r="Q251" s="9" t="str">
        <f>INDEX('HVACwts Src'!$D$7:$I$7,F251)</f>
        <v>rDXOH</v>
      </c>
      <c r="R251" s="36">
        <f>IF(G251,INDEX('HVACwts Src'!$D$11:$U$164,(B251-1)*39+(D251-1)*19+E251,(C251-1)*6+F251),0)</f>
        <v>0</v>
      </c>
      <c r="T251" t="str">
        <f t="shared" si="20"/>
        <v>HV_PGEMFmExCZ09</v>
      </c>
      <c r="U251" t="str">
        <f t="shared" si="21"/>
        <v>rDXOH</v>
      </c>
      <c r="V251" s="36">
        <f t="shared" si="22"/>
        <v>0</v>
      </c>
    </row>
    <row r="252" spans="1:22" x14ac:dyDescent="0.25">
      <c r="A252" s="86">
        <f t="shared" si="23"/>
        <v>246</v>
      </c>
      <c r="B252">
        <v>1</v>
      </c>
      <c r="C252">
        <v>2</v>
      </c>
      <c r="D252">
        <v>1</v>
      </c>
      <c r="E252">
        <v>9</v>
      </c>
      <c r="F252">
        <v>6</v>
      </c>
      <c r="G252" t="b">
        <f>INDEX(key!$AT$4:$BI$7,B252,E252)</f>
        <v>0</v>
      </c>
      <c r="H252" t="str">
        <f t="shared" si="18"/>
        <v>HV_PGEMFmExCZ09rNCOH</v>
      </c>
      <c r="I252" s="9" t="s">
        <v>1799</v>
      </c>
      <c r="J252" t="str">
        <f t="shared" si="19"/>
        <v>HV_PGEMFmExCZ09</v>
      </c>
      <c r="K252" s="9" t="s">
        <v>1662</v>
      </c>
      <c r="L252" s="9" t="s">
        <v>45</v>
      </c>
      <c r="M252" s="9" t="str">
        <f>INDEX(key!$AS$4:$AS$7,B252)</f>
        <v>PGE</v>
      </c>
      <c r="N252" s="9" t="str">
        <f>INDEX(key!$I$3:$I$5,C252)</f>
        <v>MFm</v>
      </c>
      <c r="O252" s="9" t="str">
        <f>INDEX(key!$F$9:$F$10,D252)</f>
        <v>Ex</v>
      </c>
      <c r="P252" s="9" t="str">
        <f>INDEX(key!$AT$3:$BI$3,E252)</f>
        <v>CZ09</v>
      </c>
      <c r="Q252" s="9" t="str">
        <f>INDEX('HVACwts Src'!$D$7:$I$7,F252)</f>
        <v>rNCOH</v>
      </c>
      <c r="R252" s="36">
        <f>IF(G252,INDEX('HVACwts Src'!$D$11:$U$164,(B252-1)*39+(D252-1)*19+E252,(C252-1)*6+F252),0)</f>
        <v>0</v>
      </c>
      <c r="T252" t="str">
        <f t="shared" si="20"/>
        <v>HV_PGEMFmExCZ09</v>
      </c>
      <c r="U252" t="str">
        <f t="shared" si="21"/>
        <v>rNCOH</v>
      </c>
      <c r="V252" s="36">
        <f t="shared" si="22"/>
        <v>0</v>
      </c>
    </row>
    <row r="253" spans="1:22" x14ac:dyDescent="0.25">
      <c r="A253" s="86">
        <f t="shared" si="23"/>
        <v>247</v>
      </c>
      <c r="B253">
        <v>1</v>
      </c>
      <c r="C253">
        <v>2</v>
      </c>
      <c r="D253">
        <v>1</v>
      </c>
      <c r="E253">
        <v>10</v>
      </c>
      <c r="F253">
        <v>1</v>
      </c>
      <c r="G253" t="b">
        <f>INDEX(key!$AT$4:$BI$7,B253,E253)</f>
        <v>0</v>
      </c>
      <c r="H253" t="str">
        <f t="shared" si="18"/>
        <v>HV_PGEMFmExCZ10rDXGF</v>
      </c>
      <c r="I253" s="9" t="s">
        <v>1799</v>
      </c>
      <c r="J253" t="str">
        <f t="shared" si="19"/>
        <v>HV_PGEMFmExCZ10</v>
      </c>
      <c r="K253" s="9" t="s">
        <v>1662</v>
      </c>
      <c r="L253" s="9" t="s">
        <v>45</v>
      </c>
      <c r="M253" s="9" t="str">
        <f>INDEX(key!$AS$4:$AS$7,B253)</f>
        <v>PGE</v>
      </c>
      <c r="N253" s="9" t="str">
        <f>INDEX(key!$I$3:$I$5,C253)</f>
        <v>MFm</v>
      </c>
      <c r="O253" s="9" t="str">
        <f>INDEX(key!$F$9:$F$10,D253)</f>
        <v>Ex</v>
      </c>
      <c r="P253" s="9" t="str">
        <f>INDEX(key!$AT$3:$BI$3,E253)</f>
        <v>CZ10</v>
      </c>
      <c r="Q253" s="9" t="str">
        <f>INDEX('HVACwts Src'!$D$7:$I$7,F253)</f>
        <v>rDXGF</v>
      </c>
      <c r="R253" s="36">
        <f>IF(G253,INDEX('HVACwts Src'!$D$11:$U$164,(B253-1)*39+(D253-1)*19+E253,(C253-1)*6+F253),0)</f>
        <v>0</v>
      </c>
      <c r="T253" t="str">
        <f t="shared" si="20"/>
        <v>HV_PGEMFmExCZ10</v>
      </c>
      <c r="U253" t="str">
        <f t="shared" si="21"/>
        <v>rDXGF</v>
      </c>
      <c r="V253" s="36">
        <f t="shared" si="22"/>
        <v>0</v>
      </c>
    </row>
    <row r="254" spans="1:22" x14ac:dyDescent="0.25">
      <c r="A254" s="86">
        <f t="shared" si="23"/>
        <v>248</v>
      </c>
      <c r="B254">
        <v>1</v>
      </c>
      <c r="C254">
        <v>2</v>
      </c>
      <c r="D254">
        <v>1</v>
      </c>
      <c r="E254">
        <v>10</v>
      </c>
      <c r="F254">
        <v>2</v>
      </c>
      <c r="G254" t="b">
        <f>INDEX(key!$AT$4:$BI$7,B254,E254)</f>
        <v>0</v>
      </c>
      <c r="H254" t="str">
        <f t="shared" si="18"/>
        <v>HV_PGEMFmExCZ10rNCGF</v>
      </c>
      <c r="I254" s="9" t="s">
        <v>1799</v>
      </c>
      <c r="J254" t="str">
        <f t="shared" si="19"/>
        <v>HV_PGEMFmExCZ10</v>
      </c>
      <c r="K254" s="9" t="s">
        <v>1662</v>
      </c>
      <c r="L254" s="9" t="s">
        <v>45</v>
      </c>
      <c r="M254" s="9" t="str">
        <f>INDEX(key!$AS$4:$AS$7,B254)</f>
        <v>PGE</v>
      </c>
      <c r="N254" s="9" t="str">
        <f>INDEX(key!$I$3:$I$5,C254)</f>
        <v>MFm</v>
      </c>
      <c r="O254" s="9" t="str">
        <f>INDEX(key!$F$9:$F$10,D254)</f>
        <v>Ex</v>
      </c>
      <c r="P254" s="9" t="str">
        <f>INDEX(key!$AT$3:$BI$3,E254)</f>
        <v>CZ10</v>
      </c>
      <c r="Q254" s="9" t="str">
        <f>INDEX('HVACwts Src'!$D$7:$I$7,F254)</f>
        <v>rNCGF</v>
      </c>
      <c r="R254" s="36">
        <f>IF(G254,INDEX('HVACwts Src'!$D$11:$U$164,(B254-1)*39+(D254-1)*19+E254,(C254-1)*6+F254),0)</f>
        <v>0</v>
      </c>
      <c r="T254" t="str">
        <f t="shared" si="20"/>
        <v>HV_PGEMFmExCZ10</v>
      </c>
      <c r="U254" t="str">
        <f t="shared" si="21"/>
        <v>rNCGF</v>
      </c>
      <c r="V254" s="36">
        <f t="shared" si="22"/>
        <v>0</v>
      </c>
    </row>
    <row r="255" spans="1:22" x14ac:dyDescent="0.25">
      <c r="A255" s="86">
        <f t="shared" si="23"/>
        <v>249</v>
      </c>
      <c r="B255">
        <v>1</v>
      </c>
      <c r="C255">
        <v>2</v>
      </c>
      <c r="D255">
        <v>1</v>
      </c>
      <c r="E255">
        <v>10</v>
      </c>
      <c r="F255">
        <v>3</v>
      </c>
      <c r="G255" t="b">
        <f>INDEX(key!$AT$4:$BI$7,B255,E255)</f>
        <v>0</v>
      </c>
      <c r="H255" t="str">
        <f t="shared" si="18"/>
        <v>HV_PGEMFmExCZ10rDXHP</v>
      </c>
      <c r="I255" s="9" t="s">
        <v>1799</v>
      </c>
      <c r="J255" t="str">
        <f t="shared" si="19"/>
        <v>HV_PGEMFmExCZ10</v>
      </c>
      <c r="K255" s="9" t="s">
        <v>1662</v>
      </c>
      <c r="L255" s="9" t="s">
        <v>45</v>
      </c>
      <c r="M255" s="9" t="str">
        <f>INDEX(key!$AS$4:$AS$7,B255)</f>
        <v>PGE</v>
      </c>
      <c r="N255" s="9" t="str">
        <f>INDEX(key!$I$3:$I$5,C255)</f>
        <v>MFm</v>
      </c>
      <c r="O255" s="9" t="str">
        <f>INDEX(key!$F$9:$F$10,D255)</f>
        <v>Ex</v>
      </c>
      <c r="P255" s="9" t="str">
        <f>INDEX(key!$AT$3:$BI$3,E255)</f>
        <v>CZ10</v>
      </c>
      <c r="Q255" s="9" t="str">
        <f>INDEX('HVACwts Src'!$D$7:$I$7,F255)</f>
        <v>rDXHP</v>
      </c>
      <c r="R255" s="36">
        <f>IF(G255,INDEX('HVACwts Src'!$D$11:$U$164,(B255-1)*39+(D255-1)*19+E255,(C255-1)*6+F255),0)</f>
        <v>0</v>
      </c>
      <c r="T255" t="str">
        <f t="shared" si="20"/>
        <v>HV_PGEMFmExCZ10</v>
      </c>
      <c r="U255" t="str">
        <f t="shared" si="21"/>
        <v>rDXHP</v>
      </c>
      <c r="V255" s="36">
        <f t="shared" si="22"/>
        <v>0</v>
      </c>
    </row>
    <row r="256" spans="1:22" x14ac:dyDescent="0.25">
      <c r="A256" s="86">
        <f t="shared" si="23"/>
        <v>250</v>
      </c>
      <c r="B256">
        <v>1</v>
      </c>
      <c r="C256">
        <v>2</v>
      </c>
      <c r="D256">
        <v>1</v>
      </c>
      <c r="E256">
        <v>10</v>
      </c>
      <c r="F256">
        <v>4</v>
      </c>
      <c r="G256" t="b">
        <f>INDEX(key!$AT$4:$BI$7,B256,E256)</f>
        <v>0</v>
      </c>
      <c r="H256" t="str">
        <f t="shared" si="18"/>
        <v>HV_PGEMFmExCZ10rNCEH</v>
      </c>
      <c r="I256" s="9" t="s">
        <v>1799</v>
      </c>
      <c r="J256" t="str">
        <f t="shared" si="19"/>
        <v>HV_PGEMFmExCZ10</v>
      </c>
      <c r="K256" s="9" t="s">
        <v>1662</v>
      </c>
      <c r="L256" s="9" t="s">
        <v>45</v>
      </c>
      <c r="M256" s="9" t="str">
        <f>INDEX(key!$AS$4:$AS$7,B256)</f>
        <v>PGE</v>
      </c>
      <c r="N256" s="9" t="str">
        <f>INDEX(key!$I$3:$I$5,C256)</f>
        <v>MFm</v>
      </c>
      <c r="O256" s="9" t="str">
        <f>INDEX(key!$F$9:$F$10,D256)</f>
        <v>Ex</v>
      </c>
      <c r="P256" s="9" t="str">
        <f>INDEX(key!$AT$3:$BI$3,E256)</f>
        <v>CZ10</v>
      </c>
      <c r="Q256" s="9" t="str">
        <f>INDEX('HVACwts Src'!$D$7:$I$7,F256)</f>
        <v>rNCEH</v>
      </c>
      <c r="R256" s="36">
        <f>IF(G256,INDEX('HVACwts Src'!$D$11:$U$164,(B256-1)*39+(D256-1)*19+E256,(C256-1)*6+F256),0)</f>
        <v>0</v>
      </c>
      <c r="T256" t="str">
        <f t="shared" si="20"/>
        <v>HV_PGEMFmExCZ10</v>
      </c>
      <c r="U256" t="str">
        <f t="shared" si="21"/>
        <v>rNCEH</v>
      </c>
      <c r="V256" s="36">
        <f t="shared" si="22"/>
        <v>0</v>
      </c>
    </row>
    <row r="257" spans="1:22" x14ac:dyDescent="0.25">
      <c r="A257" s="86">
        <f t="shared" si="23"/>
        <v>251</v>
      </c>
      <c r="B257">
        <v>1</v>
      </c>
      <c r="C257">
        <v>2</v>
      </c>
      <c r="D257">
        <v>1</v>
      </c>
      <c r="E257">
        <v>10</v>
      </c>
      <c r="F257">
        <v>5</v>
      </c>
      <c r="G257" t="b">
        <f>INDEX(key!$AT$4:$BI$7,B257,E257)</f>
        <v>0</v>
      </c>
      <c r="H257" t="str">
        <f t="shared" si="18"/>
        <v>HV_PGEMFmExCZ10rDXOH</v>
      </c>
      <c r="I257" s="9" t="s">
        <v>1799</v>
      </c>
      <c r="J257" t="str">
        <f t="shared" si="19"/>
        <v>HV_PGEMFmExCZ10</v>
      </c>
      <c r="K257" s="9" t="s">
        <v>1662</v>
      </c>
      <c r="L257" s="9" t="s">
        <v>45</v>
      </c>
      <c r="M257" s="9" t="str">
        <f>INDEX(key!$AS$4:$AS$7,B257)</f>
        <v>PGE</v>
      </c>
      <c r="N257" s="9" t="str">
        <f>INDEX(key!$I$3:$I$5,C257)</f>
        <v>MFm</v>
      </c>
      <c r="O257" s="9" t="str">
        <f>INDEX(key!$F$9:$F$10,D257)</f>
        <v>Ex</v>
      </c>
      <c r="P257" s="9" t="str">
        <f>INDEX(key!$AT$3:$BI$3,E257)</f>
        <v>CZ10</v>
      </c>
      <c r="Q257" s="9" t="str">
        <f>INDEX('HVACwts Src'!$D$7:$I$7,F257)</f>
        <v>rDXOH</v>
      </c>
      <c r="R257" s="36">
        <f>IF(G257,INDEX('HVACwts Src'!$D$11:$U$164,(B257-1)*39+(D257-1)*19+E257,(C257-1)*6+F257),0)</f>
        <v>0</v>
      </c>
      <c r="T257" t="str">
        <f t="shared" si="20"/>
        <v>HV_PGEMFmExCZ10</v>
      </c>
      <c r="U257" t="str">
        <f t="shared" si="21"/>
        <v>rDXOH</v>
      </c>
      <c r="V257" s="36">
        <f t="shared" si="22"/>
        <v>0</v>
      </c>
    </row>
    <row r="258" spans="1:22" x14ac:dyDescent="0.25">
      <c r="A258" s="86">
        <f t="shared" si="23"/>
        <v>252</v>
      </c>
      <c r="B258">
        <v>1</v>
      </c>
      <c r="C258">
        <v>2</v>
      </c>
      <c r="D258">
        <v>1</v>
      </c>
      <c r="E258">
        <v>10</v>
      </c>
      <c r="F258">
        <v>6</v>
      </c>
      <c r="G258" t="b">
        <f>INDEX(key!$AT$4:$BI$7,B258,E258)</f>
        <v>0</v>
      </c>
      <c r="H258" t="str">
        <f t="shared" si="18"/>
        <v>HV_PGEMFmExCZ10rNCOH</v>
      </c>
      <c r="I258" s="9" t="s">
        <v>1799</v>
      </c>
      <c r="J258" t="str">
        <f t="shared" si="19"/>
        <v>HV_PGEMFmExCZ10</v>
      </c>
      <c r="K258" s="9" t="s">
        <v>1662</v>
      </c>
      <c r="L258" s="9" t="s">
        <v>45</v>
      </c>
      <c r="M258" s="9" t="str">
        <f>INDEX(key!$AS$4:$AS$7,B258)</f>
        <v>PGE</v>
      </c>
      <c r="N258" s="9" t="str">
        <f>INDEX(key!$I$3:$I$5,C258)</f>
        <v>MFm</v>
      </c>
      <c r="O258" s="9" t="str">
        <f>INDEX(key!$F$9:$F$10,D258)</f>
        <v>Ex</v>
      </c>
      <c r="P258" s="9" t="str">
        <f>INDEX(key!$AT$3:$BI$3,E258)</f>
        <v>CZ10</v>
      </c>
      <c r="Q258" s="9" t="str">
        <f>INDEX('HVACwts Src'!$D$7:$I$7,F258)</f>
        <v>rNCOH</v>
      </c>
      <c r="R258" s="36">
        <f>IF(G258,INDEX('HVACwts Src'!$D$11:$U$164,(B258-1)*39+(D258-1)*19+E258,(C258-1)*6+F258),0)</f>
        <v>0</v>
      </c>
      <c r="T258" t="str">
        <f t="shared" si="20"/>
        <v>HV_PGEMFmExCZ10</v>
      </c>
      <c r="U258" t="str">
        <f t="shared" si="21"/>
        <v>rNCOH</v>
      </c>
      <c r="V258" s="36">
        <f t="shared" si="22"/>
        <v>0</v>
      </c>
    </row>
    <row r="259" spans="1:22" x14ac:dyDescent="0.25">
      <c r="A259" s="86">
        <f t="shared" si="23"/>
        <v>253</v>
      </c>
      <c r="B259">
        <v>1</v>
      </c>
      <c r="C259">
        <v>2</v>
      </c>
      <c r="D259">
        <v>1</v>
      </c>
      <c r="E259">
        <v>11</v>
      </c>
      <c r="F259">
        <v>1</v>
      </c>
      <c r="G259" t="b">
        <f>INDEX(key!$AT$4:$BI$7,B259,E259)</f>
        <v>1</v>
      </c>
      <c r="H259" t="str">
        <f t="shared" si="18"/>
        <v>HV_PGEMFmExCZ11rDXGF</v>
      </c>
      <c r="I259" s="9" t="s">
        <v>1799</v>
      </c>
      <c r="J259" t="str">
        <f t="shared" si="19"/>
        <v>HV_PGEMFmExCZ11</v>
      </c>
      <c r="K259" s="9" t="s">
        <v>1662</v>
      </c>
      <c r="L259" s="9" t="s">
        <v>45</v>
      </c>
      <c r="M259" s="9" t="str">
        <f>INDEX(key!$AS$4:$AS$7,B259)</f>
        <v>PGE</v>
      </c>
      <c r="N259" s="9" t="str">
        <f>INDEX(key!$I$3:$I$5,C259)</f>
        <v>MFm</v>
      </c>
      <c r="O259" s="9" t="str">
        <f>INDEX(key!$F$9:$F$10,D259)</f>
        <v>Ex</v>
      </c>
      <c r="P259" s="9" t="str">
        <f>INDEX(key!$AT$3:$BI$3,E259)</f>
        <v>CZ11</v>
      </c>
      <c r="Q259" s="9" t="str">
        <f>INDEX('HVACwts Src'!$D$7:$I$7,F259)</f>
        <v>rDXGF</v>
      </c>
      <c r="R259" s="36">
        <f>IF(G259,INDEX('HVACwts Src'!$D$11:$U$164,(B259-1)*39+(D259-1)*19+E259,(C259-1)*6+F259),0)</f>
        <v>29584.556587287501</v>
      </c>
      <c r="T259" t="str">
        <f t="shared" si="20"/>
        <v>HV_PGEMFmExCZ11</v>
      </c>
      <c r="U259" t="str">
        <f t="shared" si="21"/>
        <v>rDXGF</v>
      </c>
      <c r="V259" s="36">
        <f t="shared" si="22"/>
        <v>29584.556587287501</v>
      </c>
    </row>
    <row r="260" spans="1:22" x14ac:dyDescent="0.25">
      <c r="A260" s="86">
        <f t="shared" si="23"/>
        <v>254</v>
      </c>
      <c r="B260">
        <v>1</v>
      </c>
      <c r="C260">
        <v>2</v>
      </c>
      <c r="D260">
        <v>1</v>
      </c>
      <c r="E260">
        <v>11</v>
      </c>
      <c r="F260">
        <v>2</v>
      </c>
      <c r="G260" t="b">
        <f>INDEX(key!$AT$4:$BI$7,B260,E260)</f>
        <v>1</v>
      </c>
      <c r="H260" t="str">
        <f t="shared" si="18"/>
        <v>HV_PGEMFmExCZ11rNCGF</v>
      </c>
      <c r="I260" s="9" t="s">
        <v>1799</v>
      </c>
      <c r="J260" t="str">
        <f t="shared" si="19"/>
        <v>HV_PGEMFmExCZ11</v>
      </c>
      <c r="K260" s="9" t="s">
        <v>1662</v>
      </c>
      <c r="L260" s="9" t="s">
        <v>45</v>
      </c>
      <c r="M260" s="9" t="str">
        <f>INDEX(key!$AS$4:$AS$7,B260)</f>
        <v>PGE</v>
      </c>
      <c r="N260" s="9" t="str">
        <f>INDEX(key!$I$3:$I$5,C260)</f>
        <v>MFm</v>
      </c>
      <c r="O260" s="9" t="str">
        <f>INDEX(key!$F$9:$F$10,D260)</f>
        <v>Ex</v>
      </c>
      <c r="P260" s="9" t="str">
        <f>INDEX(key!$AT$3:$BI$3,E260)</f>
        <v>CZ11</v>
      </c>
      <c r="Q260" s="9" t="str">
        <f>INDEX('HVACwts Src'!$D$7:$I$7,F260)</f>
        <v>rNCGF</v>
      </c>
      <c r="R260" s="36">
        <f>IF(G260,INDEX('HVACwts Src'!$D$11:$U$164,(B260-1)*39+(D260-1)*19+E260,(C260-1)*6+F260),0)</f>
        <v>868.72963311160311</v>
      </c>
      <c r="T260" t="str">
        <f t="shared" si="20"/>
        <v>HV_PGEMFmExCZ11</v>
      </c>
      <c r="U260" t="str">
        <f t="shared" si="21"/>
        <v>rNCGF</v>
      </c>
      <c r="V260" s="36">
        <f t="shared" si="22"/>
        <v>868.72963311160311</v>
      </c>
    </row>
    <row r="261" spans="1:22" x14ac:dyDescent="0.25">
      <c r="A261" s="86">
        <f t="shared" si="23"/>
        <v>255</v>
      </c>
      <c r="B261">
        <v>1</v>
      </c>
      <c r="C261">
        <v>2</v>
      </c>
      <c r="D261">
        <v>1</v>
      </c>
      <c r="E261">
        <v>11</v>
      </c>
      <c r="F261">
        <v>3</v>
      </c>
      <c r="G261" t="b">
        <f>INDEX(key!$AT$4:$BI$7,B261,E261)</f>
        <v>1</v>
      </c>
      <c r="H261" t="str">
        <f t="shared" si="18"/>
        <v>HV_PGEMFmExCZ11rDXHP</v>
      </c>
      <c r="I261" s="9" t="s">
        <v>1799</v>
      </c>
      <c r="J261" t="str">
        <f t="shared" si="19"/>
        <v>HV_PGEMFmExCZ11</v>
      </c>
      <c r="K261" s="9" t="s">
        <v>1662</v>
      </c>
      <c r="L261" s="9" t="s">
        <v>45</v>
      </c>
      <c r="M261" s="9" t="str">
        <f>INDEX(key!$AS$4:$AS$7,B261)</f>
        <v>PGE</v>
      </c>
      <c r="N261" s="9" t="str">
        <f>INDEX(key!$I$3:$I$5,C261)</f>
        <v>MFm</v>
      </c>
      <c r="O261" s="9" t="str">
        <f>INDEX(key!$F$9:$F$10,D261)</f>
        <v>Ex</v>
      </c>
      <c r="P261" s="9" t="str">
        <f>INDEX(key!$AT$3:$BI$3,E261)</f>
        <v>CZ11</v>
      </c>
      <c r="Q261" s="9" t="str">
        <f>INDEX('HVACwts Src'!$D$7:$I$7,F261)</f>
        <v>rDXHP</v>
      </c>
      <c r="R261" s="36">
        <f>IF(G261,INDEX('HVACwts Src'!$D$11:$U$164,(B261-1)*39+(D261-1)*19+E261,(C261-1)*6+F261),0)</f>
        <v>4254.1005849223957</v>
      </c>
      <c r="T261" t="str">
        <f t="shared" si="20"/>
        <v>HV_PGEMFmExCZ11</v>
      </c>
      <c r="U261" t="str">
        <f t="shared" si="21"/>
        <v>rDXHP</v>
      </c>
      <c r="V261" s="36">
        <f t="shared" si="22"/>
        <v>4254.1005849223957</v>
      </c>
    </row>
    <row r="262" spans="1:22" x14ac:dyDescent="0.25">
      <c r="A262" s="86">
        <f t="shared" si="23"/>
        <v>256</v>
      </c>
      <c r="B262">
        <v>1</v>
      </c>
      <c r="C262">
        <v>2</v>
      </c>
      <c r="D262">
        <v>1</v>
      </c>
      <c r="E262">
        <v>11</v>
      </c>
      <c r="F262">
        <v>4</v>
      </c>
      <c r="G262" t="b">
        <f>INDEX(key!$AT$4:$BI$7,B262,E262)</f>
        <v>1</v>
      </c>
      <c r="H262" t="str">
        <f t="shared" si="18"/>
        <v>HV_PGEMFmExCZ11rNCEH</v>
      </c>
      <c r="I262" s="9" t="s">
        <v>1799</v>
      </c>
      <c r="J262" t="str">
        <f t="shared" si="19"/>
        <v>HV_PGEMFmExCZ11</v>
      </c>
      <c r="K262" s="9" t="s">
        <v>1662</v>
      </c>
      <c r="L262" s="9" t="s">
        <v>45</v>
      </c>
      <c r="M262" s="9" t="str">
        <f>INDEX(key!$AS$4:$AS$7,B262)</f>
        <v>PGE</v>
      </c>
      <c r="N262" s="9" t="str">
        <f>INDEX(key!$I$3:$I$5,C262)</f>
        <v>MFm</v>
      </c>
      <c r="O262" s="9" t="str">
        <f>INDEX(key!$F$9:$F$10,D262)</f>
        <v>Ex</v>
      </c>
      <c r="P262" s="9" t="str">
        <f>INDEX(key!$AT$3:$BI$3,E262)</f>
        <v>CZ11</v>
      </c>
      <c r="Q262" s="9" t="str">
        <f>INDEX('HVACwts Src'!$D$7:$I$7,F262)</f>
        <v>rNCEH</v>
      </c>
      <c r="R262" s="36">
        <f>IF(G262,INDEX('HVACwts Src'!$D$11:$U$164,(B262-1)*39+(D262-1)*19+E262,(C262-1)*6+F262),0)</f>
        <v>124.91866252771614</v>
      </c>
      <c r="T262" t="str">
        <f t="shared" si="20"/>
        <v>HV_PGEMFmExCZ11</v>
      </c>
      <c r="U262" t="str">
        <f t="shared" si="21"/>
        <v>rNCEH</v>
      </c>
      <c r="V262" s="36">
        <f t="shared" si="22"/>
        <v>124.91866252771614</v>
      </c>
    </row>
    <row r="263" spans="1:22" x14ac:dyDescent="0.25">
      <c r="A263" s="86">
        <f t="shared" si="23"/>
        <v>257</v>
      </c>
      <c r="B263">
        <v>1</v>
      </c>
      <c r="C263">
        <v>2</v>
      </c>
      <c r="D263">
        <v>1</v>
      </c>
      <c r="E263">
        <v>11</v>
      </c>
      <c r="F263">
        <v>5</v>
      </c>
      <c r="G263" t="b">
        <f>INDEX(key!$AT$4:$BI$7,B263,E263)</f>
        <v>1</v>
      </c>
      <c r="H263" t="str">
        <f t="shared" ref="H263:H326" si="24">+J263&amp;Q263</f>
        <v>HV_PGEMFmExCZ11rDXOH</v>
      </c>
      <c r="I263" s="9" t="s">
        <v>1799</v>
      </c>
      <c r="J263" t="str">
        <f t="shared" ref="J263:J326" si="25">"HV_"&amp;M263&amp;N263&amp;O263&amp;P263</f>
        <v>HV_PGEMFmExCZ11</v>
      </c>
      <c r="K263" s="9" t="s">
        <v>1662</v>
      </c>
      <c r="L263" s="9" t="s">
        <v>45</v>
      </c>
      <c r="M263" s="9" t="str">
        <f>INDEX(key!$AS$4:$AS$7,B263)</f>
        <v>PGE</v>
      </c>
      <c r="N263" s="9" t="str">
        <f>INDEX(key!$I$3:$I$5,C263)</f>
        <v>MFm</v>
      </c>
      <c r="O263" s="9" t="str">
        <f>INDEX(key!$F$9:$F$10,D263)</f>
        <v>Ex</v>
      </c>
      <c r="P263" s="9" t="str">
        <f>INDEX(key!$AT$3:$BI$3,E263)</f>
        <v>CZ11</v>
      </c>
      <c r="Q263" s="9" t="str">
        <f>INDEX('HVACwts Src'!$D$7:$I$7,F263)</f>
        <v>rDXOH</v>
      </c>
      <c r="R263" s="36">
        <f>IF(G263,INDEX('HVACwts Src'!$D$11:$U$164,(B263-1)*39+(D263-1)*19+E263,(C263-1)*6+F263),0)</f>
        <v>3689.3347091648193</v>
      </c>
      <c r="T263" t="str">
        <f t="shared" si="20"/>
        <v>HV_PGEMFmExCZ11</v>
      </c>
      <c r="U263" t="str">
        <f t="shared" si="21"/>
        <v>rDXOH</v>
      </c>
      <c r="V263" s="36">
        <f t="shared" si="22"/>
        <v>3689.3347091648193</v>
      </c>
    </row>
    <row r="264" spans="1:22" x14ac:dyDescent="0.25">
      <c r="A264" s="86">
        <f t="shared" si="23"/>
        <v>258</v>
      </c>
      <c r="B264">
        <v>1</v>
      </c>
      <c r="C264">
        <v>2</v>
      </c>
      <c r="D264">
        <v>1</v>
      </c>
      <c r="E264">
        <v>11</v>
      </c>
      <c r="F264">
        <v>6</v>
      </c>
      <c r="G264" t="b">
        <f>INDEX(key!$AT$4:$BI$7,B264,E264)</f>
        <v>1</v>
      </c>
      <c r="H264" t="str">
        <f t="shared" si="24"/>
        <v>HV_PGEMFmExCZ11rNCOH</v>
      </c>
      <c r="I264" s="9" t="s">
        <v>1799</v>
      </c>
      <c r="J264" t="str">
        <f t="shared" si="25"/>
        <v>HV_PGEMFmExCZ11</v>
      </c>
      <c r="K264" s="9" t="s">
        <v>1662</v>
      </c>
      <c r="L264" s="9" t="s">
        <v>45</v>
      </c>
      <c r="M264" s="9" t="str">
        <f>INDEX(key!$AS$4:$AS$7,B264)</f>
        <v>PGE</v>
      </c>
      <c r="N264" s="9" t="str">
        <f>INDEX(key!$I$3:$I$5,C264)</f>
        <v>MFm</v>
      </c>
      <c r="O264" s="9" t="str">
        <f>INDEX(key!$F$9:$F$10,D264)</f>
        <v>Ex</v>
      </c>
      <c r="P264" s="9" t="str">
        <f>INDEX(key!$AT$3:$BI$3,E264)</f>
        <v>CZ11</v>
      </c>
      <c r="Q264" s="9" t="str">
        <f>INDEX('HVACwts Src'!$D$7:$I$7,F264)</f>
        <v>rNCOH</v>
      </c>
      <c r="R264" s="36">
        <f>IF(G264,INDEX('HVACwts Src'!$D$11:$U$164,(B264-1)*39+(D264-1)*19+E264,(C264-1)*6+F264),0)</f>
        <v>108.33471101256463</v>
      </c>
      <c r="T264" t="str">
        <f t="shared" ref="T264:T327" si="26">+J264</f>
        <v>HV_PGEMFmExCZ11</v>
      </c>
      <c r="U264" t="str">
        <f t="shared" ref="U264:U327" si="27">+Q264</f>
        <v>rNCOH</v>
      </c>
      <c r="V264" s="36">
        <f t="shared" ref="V264:V327" si="28">+R264</f>
        <v>108.33471101256463</v>
      </c>
    </row>
    <row r="265" spans="1:22" x14ac:dyDescent="0.25">
      <c r="A265" s="86">
        <f t="shared" ref="A265:A328" si="29">+A264+1</f>
        <v>259</v>
      </c>
      <c r="B265">
        <v>1</v>
      </c>
      <c r="C265">
        <v>2</v>
      </c>
      <c r="D265">
        <v>1</v>
      </c>
      <c r="E265">
        <v>12</v>
      </c>
      <c r="F265">
        <v>1</v>
      </c>
      <c r="G265" t="b">
        <f>INDEX(key!$AT$4:$BI$7,B265,E265)</f>
        <v>1</v>
      </c>
      <c r="H265" t="str">
        <f t="shared" si="24"/>
        <v>HV_PGEMFmExCZ12rDXGF</v>
      </c>
      <c r="I265" s="9" t="s">
        <v>1799</v>
      </c>
      <c r="J265" t="str">
        <f t="shared" si="25"/>
        <v>HV_PGEMFmExCZ12</v>
      </c>
      <c r="K265" s="9" t="s">
        <v>1662</v>
      </c>
      <c r="L265" s="9" t="s">
        <v>45</v>
      </c>
      <c r="M265" s="9" t="str">
        <f>INDEX(key!$AS$4:$AS$7,B265)</f>
        <v>PGE</v>
      </c>
      <c r="N265" s="9" t="str">
        <f>INDEX(key!$I$3:$I$5,C265)</f>
        <v>MFm</v>
      </c>
      <c r="O265" s="9" t="str">
        <f>INDEX(key!$F$9:$F$10,D265)</f>
        <v>Ex</v>
      </c>
      <c r="P265" s="9" t="str">
        <f>INDEX(key!$AT$3:$BI$3,E265)</f>
        <v>CZ12</v>
      </c>
      <c r="Q265" s="9" t="str">
        <f>INDEX('HVACwts Src'!$D$7:$I$7,F265)</f>
        <v>rDXGF</v>
      </c>
      <c r="R265" s="36">
        <f>IF(G265,INDEX('HVACwts Src'!$D$11:$U$164,(B265-1)*39+(D265-1)*19+E265,(C265-1)*6+F265),0)</f>
        <v>137090.04840981518</v>
      </c>
      <c r="T265" t="str">
        <f t="shared" si="26"/>
        <v>HV_PGEMFmExCZ12</v>
      </c>
      <c r="U265" t="str">
        <f t="shared" si="27"/>
        <v>rDXGF</v>
      </c>
      <c r="V265" s="36">
        <f t="shared" si="28"/>
        <v>137090.04840981518</v>
      </c>
    </row>
    <row r="266" spans="1:22" x14ac:dyDescent="0.25">
      <c r="A266" s="86">
        <f t="shared" si="29"/>
        <v>260</v>
      </c>
      <c r="B266">
        <v>1</v>
      </c>
      <c r="C266">
        <v>2</v>
      </c>
      <c r="D266">
        <v>1</v>
      </c>
      <c r="E266">
        <v>12</v>
      </c>
      <c r="F266">
        <v>2</v>
      </c>
      <c r="G266" t="b">
        <f>INDEX(key!$AT$4:$BI$7,B266,E266)</f>
        <v>1</v>
      </c>
      <c r="H266" t="str">
        <f t="shared" si="24"/>
        <v>HV_PGEMFmExCZ12rNCGF</v>
      </c>
      <c r="I266" s="9" t="s">
        <v>1799</v>
      </c>
      <c r="J266" t="str">
        <f t="shared" si="25"/>
        <v>HV_PGEMFmExCZ12</v>
      </c>
      <c r="K266" s="9" t="s">
        <v>1662</v>
      </c>
      <c r="L266" s="9" t="s">
        <v>45</v>
      </c>
      <c r="M266" s="9" t="str">
        <f>INDEX(key!$AS$4:$AS$7,B266)</f>
        <v>PGE</v>
      </c>
      <c r="N266" s="9" t="str">
        <f>INDEX(key!$I$3:$I$5,C266)</f>
        <v>MFm</v>
      </c>
      <c r="O266" s="9" t="str">
        <f>INDEX(key!$F$9:$F$10,D266)</f>
        <v>Ex</v>
      </c>
      <c r="P266" s="9" t="str">
        <f>INDEX(key!$AT$3:$BI$3,E266)</f>
        <v>CZ12</v>
      </c>
      <c r="Q266" s="9" t="str">
        <f>INDEX('HVACwts Src'!$D$7:$I$7,F266)</f>
        <v>rNCGF</v>
      </c>
      <c r="R266" s="36">
        <f>IF(G266,INDEX('HVACwts Src'!$D$11:$U$164,(B266-1)*39+(D266-1)*19+E266,(C266-1)*6+F266),0)</f>
        <v>20822.822021345153</v>
      </c>
      <c r="T266" t="str">
        <f t="shared" si="26"/>
        <v>HV_PGEMFmExCZ12</v>
      </c>
      <c r="U266" t="str">
        <f t="shared" si="27"/>
        <v>rNCGF</v>
      </c>
      <c r="V266" s="36">
        <f t="shared" si="28"/>
        <v>20822.822021345153</v>
      </c>
    </row>
    <row r="267" spans="1:22" x14ac:dyDescent="0.25">
      <c r="A267" s="86">
        <f t="shared" si="29"/>
        <v>261</v>
      </c>
      <c r="B267">
        <v>1</v>
      </c>
      <c r="C267">
        <v>2</v>
      </c>
      <c r="D267">
        <v>1</v>
      </c>
      <c r="E267">
        <v>12</v>
      </c>
      <c r="F267">
        <v>3</v>
      </c>
      <c r="G267" t="b">
        <f>INDEX(key!$AT$4:$BI$7,B267,E267)</f>
        <v>1</v>
      </c>
      <c r="H267" t="str">
        <f t="shared" si="24"/>
        <v>HV_PGEMFmExCZ12rDXHP</v>
      </c>
      <c r="I267" s="9" t="s">
        <v>1799</v>
      </c>
      <c r="J267" t="str">
        <f t="shared" si="25"/>
        <v>HV_PGEMFmExCZ12</v>
      </c>
      <c r="K267" s="9" t="s">
        <v>1662</v>
      </c>
      <c r="L267" s="9" t="s">
        <v>45</v>
      </c>
      <c r="M267" s="9" t="str">
        <f>INDEX(key!$AS$4:$AS$7,B267)</f>
        <v>PGE</v>
      </c>
      <c r="N267" s="9" t="str">
        <f>INDEX(key!$I$3:$I$5,C267)</f>
        <v>MFm</v>
      </c>
      <c r="O267" s="9" t="str">
        <f>INDEX(key!$F$9:$F$10,D267)</f>
        <v>Ex</v>
      </c>
      <c r="P267" s="9" t="str">
        <f>INDEX(key!$AT$3:$BI$3,E267)</f>
        <v>CZ12</v>
      </c>
      <c r="Q267" s="9" t="str">
        <f>INDEX('HVACwts Src'!$D$7:$I$7,F267)</f>
        <v>rDXHP</v>
      </c>
      <c r="R267" s="36">
        <f>IF(G267,INDEX('HVACwts Src'!$D$11:$U$164,(B267-1)*39+(D267-1)*19+E267,(C267-1)*6+F267),0)</f>
        <v>19712.813792106434</v>
      </c>
      <c r="T267" t="str">
        <f t="shared" si="26"/>
        <v>HV_PGEMFmExCZ12</v>
      </c>
      <c r="U267" t="str">
        <f t="shared" si="27"/>
        <v>rDXHP</v>
      </c>
      <c r="V267" s="36">
        <f t="shared" si="28"/>
        <v>19712.813792106434</v>
      </c>
    </row>
    <row r="268" spans="1:22" x14ac:dyDescent="0.25">
      <c r="A268" s="86">
        <f t="shared" si="29"/>
        <v>262</v>
      </c>
      <c r="B268">
        <v>1</v>
      </c>
      <c r="C268">
        <v>2</v>
      </c>
      <c r="D268">
        <v>1</v>
      </c>
      <c r="E268">
        <v>12</v>
      </c>
      <c r="F268">
        <v>4</v>
      </c>
      <c r="G268" t="b">
        <f>INDEX(key!$AT$4:$BI$7,B268,E268)</f>
        <v>1</v>
      </c>
      <c r="H268" t="str">
        <f t="shared" si="24"/>
        <v>HV_PGEMFmExCZ12rNCEH</v>
      </c>
      <c r="I268" s="9" t="s">
        <v>1799</v>
      </c>
      <c r="J268" t="str">
        <f t="shared" si="25"/>
        <v>HV_PGEMFmExCZ12</v>
      </c>
      <c r="K268" s="9" t="s">
        <v>1662</v>
      </c>
      <c r="L268" s="9" t="s">
        <v>45</v>
      </c>
      <c r="M268" s="9" t="str">
        <f>INDEX(key!$AS$4:$AS$7,B268)</f>
        <v>PGE</v>
      </c>
      <c r="N268" s="9" t="str">
        <f>INDEX(key!$I$3:$I$5,C268)</f>
        <v>MFm</v>
      </c>
      <c r="O268" s="9" t="str">
        <f>INDEX(key!$F$9:$F$10,D268)</f>
        <v>Ex</v>
      </c>
      <c r="P268" s="9" t="str">
        <f>INDEX(key!$AT$3:$BI$3,E268)</f>
        <v>CZ12</v>
      </c>
      <c r="Q268" s="9" t="str">
        <f>INDEX('HVACwts Src'!$D$7:$I$7,F268)</f>
        <v>rNCEH</v>
      </c>
      <c r="R268" s="36">
        <f>IF(G268,INDEX('HVACwts Src'!$D$11:$U$164,(B268-1)*39+(D268-1)*19+E268,(C268-1)*6+F268),0)</f>
        <v>2994.2101406651891</v>
      </c>
      <c r="T268" t="str">
        <f t="shared" si="26"/>
        <v>HV_PGEMFmExCZ12</v>
      </c>
      <c r="U268" t="str">
        <f t="shared" si="27"/>
        <v>rNCEH</v>
      </c>
      <c r="V268" s="36">
        <f t="shared" si="28"/>
        <v>2994.2101406651891</v>
      </c>
    </row>
    <row r="269" spans="1:22" x14ac:dyDescent="0.25">
      <c r="A269" s="86">
        <f t="shared" si="29"/>
        <v>263</v>
      </c>
      <c r="B269">
        <v>1</v>
      </c>
      <c r="C269">
        <v>2</v>
      </c>
      <c r="D269">
        <v>1</v>
      </c>
      <c r="E269">
        <v>12</v>
      </c>
      <c r="F269">
        <v>5</v>
      </c>
      <c r="G269" t="b">
        <f>INDEX(key!$AT$4:$BI$7,B269,E269)</f>
        <v>1</v>
      </c>
      <c r="H269" t="str">
        <f t="shared" si="24"/>
        <v>HV_PGEMFmExCZ12rDXOH</v>
      </c>
      <c r="I269" s="9" t="s">
        <v>1799</v>
      </c>
      <c r="J269" t="str">
        <f t="shared" si="25"/>
        <v>HV_PGEMFmExCZ12</v>
      </c>
      <c r="K269" s="9" t="s">
        <v>1662</v>
      </c>
      <c r="L269" s="9" t="s">
        <v>45</v>
      </c>
      <c r="M269" s="9" t="str">
        <f>INDEX(key!$AS$4:$AS$7,B269)</f>
        <v>PGE</v>
      </c>
      <c r="N269" s="9" t="str">
        <f>INDEX(key!$I$3:$I$5,C269)</f>
        <v>MFm</v>
      </c>
      <c r="O269" s="9" t="str">
        <f>INDEX(key!$F$9:$F$10,D269)</f>
        <v>Ex</v>
      </c>
      <c r="P269" s="9" t="str">
        <f>INDEX(key!$AT$3:$BI$3,E269)</f>
        <v>CZ12</v>
      </c>
      <c r="Q269" s="9" t="str">
        <f>INDEX('HVACwts Src'!$D$7:$I$7,F269)</f>
        <v>rDXOH</v>
      </c>
      <c r="R269" s="36">
        <f>IF(G269,INDEX('HVACwts Src'!$D$11:$U$164,(B269-1)*39+(D269-1)*19+E269,(C269-1)*6+F269),0)</f>
        <v>17095.780103621586</v>
      </c>
      <c r="T269" t="str">
        <f t="shared" si="26"/>
        <v>HV_PGEMFmExCZ12</v>
      </c>
      <c r="U269" t="str">
        <f t="shared" si="27"/>
        <v>rDXOH</v>
      </c>
      <c r="V269" s="36">
        <f t="shared" si="28"/>
        <v>17095.780103621586</v>
      </c>
    </row>
    <row r="270" spans="1:22" x14ac:dyDescent="0.25">
      <c r="A270" s="86">
        <f t="shared" si="29"/>
        <v>264</v>
      </c>
      <c r="B270">
        <v>1</v>
      </c>
      <c r="C270">
        <v>2</v>
      </c>
      <c r="D270">
        <v>1</v>
      </c>
      <c r="E270">
        <v>12</v>
      </c>
      <c r="F270">
        <v>6</v>
      </c>
      <c r="G270" t="b">
        <f>INDEX(key!$AT$4:$BI$7,B270,E270)</f>
        <v>1</v>
      </c>
      <c r="H270" t="str">
        <f t="shared" si="24"/>
        <v>HV_PGEMFmExCZ12rNCOH</v>
      </c>
      <c r="I270" s="9" t="s">
        <v>1799</v>
      </c>
      <c r="J270" t="str">
        <f t="shared" si="25"/>
        <v>HV_PGEMFmExCZ12</v>
      </c>
      <c r="K270" s="9" t="s">
        <v>1662</v>
      </c>
      <c r="L270" s="9" t="s">
        <v>45</v>
      </c>
      <c r="M270" s="9" t="str">
        <f>INDEX(key!$AS$4:$AS$7,B270)</f>
        <v>PGE</v>
      </c>
      <c r="N270" s="9" t="str">
        <f>INDEX(key!$I$3:$I$5,C270)</f>
        <v>MFm</v>
      </c>
      <c r="O270" s="9" t="str">
        <f>INDEX(key!$F$9:$F$10,D270)</f>
        <v>Ex</v>
      </c>
      <c r="P270" s="9" t="str">
        <f>INDEX(key!$AT$3:$BI$3,E270)</f>
        <v>CZ12</v>
      </c>
      <c r="Q270" s="9" t="str">
        <f>INDEX('HVACwts Src'!$D$7:$I$7,F270)</f>
        <v>rNCOH</v>
      </c>
      <c r="R270" s="36">
        <f>IF(G270,INDEX('HVACwts Src'!$D$11:$U$164,(B270-1)*39+(D270-1)*19+E270,(C270-1)*6+F270),0)</f>
        <v>2596.7047976348858</v>
      </c>
      <c r="T270" t="str">
        <f t="shared" si="26"/>
        <v>HV_PGEMFmExCZ12</v>
      </c>
      <c r="U270" t="str">
        <f t="shared" si="27"/>
        <v>rNCOH</v>
      </c>
      <c r="V270" s="36">
        <f t="shared" si="28"/>
        <v>2596.7047976348858</v>
      </c>
    </row>
    <row r="271" spans="1:22" x14ac:dyDescent="0.25">
      <c r="A271" s="86">
        <f t="shared" si="29"/>
        <v>265</v>
      </c>
      <c r="B271">
        <v>1</v>
      </c>
      <c r="C271">
        <v>2</v>
      </c>
      <c r="D271">
        <v>1</v>
      </c>
      <c r="E271">
        <v>13</v>
      </c>
      <c r="F271">
        <v>1</v>
      </c>
      <c r="G271" t="b">
        <f>INDEX(key!$AT$4:$BI$7,B271,E271)</f>
        <v>1</v>
      </c>
      <c r="H271" t="str">
        <f t="shared" si="24"/>
        <v>HV_PGEMFmExCZ13rDXGF</v>
      </c>
      <c r="I271" s="9" t="s">
        <v>1799</v>
      </c>
      <c r="J271" t="str">
        <f t="shared" si="25"/>
        <v>HV_PGEMFmExCZ13</v>
      </c>
      <c r="K271" s="9" t="s">
        <v>1662</v>
      </c>
      <c r="L271" s="9" t="s">
        <v>45</v>
      </c>
      <c r="M271" s="9" t="str">
        <f>INDEX(key!$AS$4:$AS$7,B271)</f>
        <v>PGE</v>
      </c>
      <c r="N271" s="9" t="str">
        <f>INDEX(key!$I$3:$I$5,C271)</f>
        <v>MFm</v>
      </c>
      <c r="O271" s="9" t="str">
        <f>INDEX(key!$F$9:$F$10,D271)</f>
        <v>Ex</v>
      </c>
      <c r="P271" s="9" t="str">
        <f>INDEX(key!$AT$3:$BI$3,E271)</f>
        <v>CZ13</v>
      </c>
      <c r="Q271" s="9" t="str">
        <f>INDEX('HVACwts Src'!$D$7:$I$7,F271)</f>
        <v>rDXGF</v>
      </c>
      <c r="R271" s="36">
        <f>IF(G271,INDEX('HVACwts Src'!$D$11:$U$164,(B271-1)*39+(D271-1)*19+E271,(C271-1)*6+F271),0)</f>
        <v>64682.890742498137</v>
      </c>
      <c r="T271" t="str">
        <f t="shared" si="26"/>
        <v>HV_PGEMFmExCZ13</v>
      </c>
      <c r="U271" t="str">
        <f t="shared" si="27"/>
        <v>rDXGF</v>
      </c>
      <c r="V271" s="36">
        <f t="shared" si="28"/>
        <v>64682.890742498137</v>
      </c>
    </row>
    <row r="272" spans="1:22" x14ac:dyDescent="0.25">
      <c r="A272" s="86">
        <f t="shared" si="29"/>
        <v>266</v>
      </c>
      <c r="B272">
        <v>1</v>
      </c>
      <c r="C272">
        <v>2</v>
      </c>
      <c r="D272">
        <v>1</v>
      </c>
      <c r="E272">
        <v>13</v>
      </c>
      <c r="F272">
        <v>2</v>
      </c>
      <c r="G272" t="b">
        <f>INDEX(key!$AT$4:$BI$7,B272,E272)</f>
        <v>1</v>
      </c>
      <c r="H272" t="str">
        <f t="shared" si="24"/>
        <v>HV_PGEMFmExCZ13rNCGF</v>
      </c>
      <c r="I272" s="9" t="s">
        <v>1799</v>
      </c>
      <c r="J272" t="str">
        <f t="shared" si="25"/>
        <v>HV_PGEMFmExCZ13</v>
      </c>
      <c r="K272" s="9" t="s">
        <v>1662</v>
      </c>
      <c r="L272" s="9" t="s">
        <v>45</v>
      </c>
      <c r="M272" s="9" t="str">
        <f>INDEX(key!$AS$4:$AS$7,B272)</f>
        <v>PGE</v>
      </c>
      <c r="N272" s="9" t="str">
        <f>INDEX(key!$I$3:$I$5,C272)</f>
        <v>MFm</v>
      </c>
      <c r="O272" s="9" t="str">
        <f>INDEX(key!$F$9:$F$10,D272)</f>
        <v>Ex</v>
      </c>
      <c r="P272" s="9" t="str">
        <f>INDEX(key!$AT$3:$BI$3,E272)</f>
        <v>CZ13</v>
      </c>
      <c r="Q272" s="9" t="str">
        <f>INDEX('HVACwts Src'!$D$7:$I$7,F272)</f>
        <v>rNCGF</v>
      </c>
      <c r="R272" s="36">
        <f>IF(G272,INDEX('HVACwts Src'!$D$11:$U$164,(B272-1)*39+(D272-1)*19+E272,(C272-1)*6+F272),0)</f>
        <v>2224.7807878492222</v>
      </c>
      <c r="T272" t="str">
        <f t="shared" si="26"/>
        <v>HV_PGEMFmExCZ13</v>
      </c>
      <c r="U272" t="str">
        <f t="shared" si="27"/>
        <v>rNCGF</v>
      </c>
      <c r="V272" s="36">
        <f t="shared" si="28"/>
        <v>2224.7807878492222</v>
      </c>
    </row>
    <row r="273" spans="1:22" x14ac:dyDescent="0.25">
      <c r="A273" s="86">
        <f t="shared" si="29"/>
        <v>267</v>
      </c>
      <c r="B273">
        <v>1</v>
      </c>
      <c r="C273">
        <v>2</v>
      </c>
      <c r="D273">
        <v>1</v>
      </c>
      <c r="E273">
        <v>13</v>
      </c>
      <c r="F273">
        <v>3</v>
      </c>
      <c r="G273" t="b">
        <f>INDEX(key!$AT$4:$BI$7,B273,E273)</f>
        <v>1</v>
      </c>
      <c r="H273" t="str">
        <f t="shared" si="24"/>
        <v>HV_PGEMFmExCZ13rDXHP</v>
      </c>
      <c r="I273" s="9" t="s">
        <v>1799</v>
      </c>
      <c r="J273" t="str">
        <f t="shared" si="25"/>
        <v>HV_PGEMFmExCZ13</v>
      </c>
      <c r="K273" s="9" t="s">
        <v>1662</v>
      </c>
      <c r="L273" s="9" t="s">
        <v>45</v>
      </c>
      <c r="M273" s="9" t="str">
        <f>INDEX(key!$AS$4:$AS$7,B273)</f>
        <v>PGE</v>
      </c>
      <c r="N273" s="9" t="str">
        <f>INDEX(key!$I$3:$I$5,C273)</f>
        <v>MFm</v>
      </c>
      <c r="O273" s="9" t="str">
        <f>INDEX(key!$F$9:$F$10,D273)</f>
        <v>Ex</v>
      </c>
      <c r="P273" s="9" t="str">
        <f>INDEX(key!$AT$3:$BI$3,E273)</f>
        <v>CZ13</v>
      </c>
      <c r="Q273" s="9" t="str">
        <f>INDEX('HVACwts Src'!$D$7:$I$7,F273)</f>
        <v>rDXHP</v>
      </c>
      <c r="R273" s="36">
        <f>IF(G273,INDEX('HVACwts Src'!$D$11:$U$164,(B273-1)*39+(D273-1)*19+E273,(C273-1)*6+F273),0)</f>
        <v>9301.0528155210668</v>
      </c>
      <c r="T273" t="str">
        <f t="shared" si="26"/>
        <v>HV_PGEMFmExCZ13</v>
      </c>
      <c r="U273" t="str">
        <f t="shared" si="27"/>
        <v>rDXHP</v>
      </c>
      <c r="V273" s="36">
        <f t="shared" si="28"/>
        <v>9301.0528155210668</v>
      </c>
    </row>
    <row r="274" spans="1:22" x14ac:dyDescent="0.25">
      <c r="A274" s="86">
        <f t="shared" si="29"/>
        <v>268</v>
      </c>
      <c r="B274">
        <v>1</v>
      </c>
      <c r="C274">
        <v>2</v>
      </c>
      <c r="D274">
        <v>1</v>
      </c>
      <c r="E274">
        <v>13</v>
      </c>
      <c r="F274">
        <v>4</v>
      </c>
      <c r="G274" t="b">
        <f>INDEX(key!$AT$4:$BI$7,B274,E274)</f>
        <v>1</v>
      </c>
      <c r="H274" t="str">
        <f t="shared" si="24"/>
        <v>HV_PGEMFmExCZ13rNCEH</v>
      </c>
      <c r="I274" s="9" t="s">
        <v>1799</v>
      </c>
      <c r="J274" t="str">
        <f t="shared" si="25"/>
        <v>HV_PGEMFmExCZ13</v>
      </c>
      <c r="K274" s="9" t="s">
        <v>1662</v>
      </c>
      <c r="L274" s="9" t="s">
        <v>45</v>
      </c>
      <c r="M274" s="9" t="str">
        <f>INDEX(key!$AS$4:$AS$7,B274)</f>
        <v>PGE</v>
      </c>
      <c r="N274" s="9" t="str">
        <f>INDEX(key!$I$3:$I$5,C274)</f>
        <v>MFm</v>
      </c>
      <c r="O274" s="9" t="str">
        <f>INDEX(key!$F$9:$F$10,D274)</f>
        <v>Ex</v>
      </c>
      <c r="P274" s="9" t="str">
        <f>INDEX(key!$AT$3:$BI$3,E274)</f>
        <v>CZ13</v>
      </c>
      <c r="Q274" s="9" t="str">
        <f>INDEX('HVACwts Src'!$D$7:$I$7,F274)</f>
        <v>rNCEH</v>
      </c>
      <c r="R274" s="36">
        <f>IF(G274,INDEX('HVACwts Src'!$D$11:$U$164,(B274-1)*39+(D274-1)*19+E274,(C274-1)*6+F274),0)</f>
        <v>319.91154651884688</v>
      </c>
      <c r="T274" t="str">
        <f t="shared" si="26"/>
        <v>HV_PGEMFmExCZ13</v>
      </c>
      <c r="U274" t="str">
        <f t="shared" si="27"/>
        <v>rNCEH</v>
      </c>
      <c r="V274" s="36">
        <f t="shared" si="28"/>
        <v>319.91154651884688</v>
      </c>
    </row>
    <row r="275" spans="1:22" x14ac:dyDescent="0.25">
      <c r="A275" s="86">
        <f t="shared" si="29"/>
        <v>269</v>
      </c>
      <c r="B275">
        <v>1</v>
      </c>
      <c r="C275">
        <v>2</v>
      </c>
      <c r="D275">
        <v>1</v>
      </c>
      <c r="E275">
        <v>13</v>
      </c>
      <c r="F275">
        <v>5</v>
      </c>
      <c r="G275" t="b">
        <f>INDEX(key!$AT$4:$BI$7,B275,E275)</f>
        <v>1</v>
      </c>
      <c r="H275" t="str">
        <f t="shared" si="24"/>
        <v>HV_PGEMFmExCZ13rDXOH</v>
      </c>
      <c r="I275" s="9" t="s">
        <v>1799</v>
      </c>
      <c r="J275" t="str">
        <f t="shared" si="25"/>
        <v>HV_PGEMFmExCZ13</v>
      </c>
      <c r="K275" s="9" t="s">
        <v>1662</v>
      </c>
      <c r="L275" s="9" t="s">
        <v>45</v>
      </c>
      <c r="M275" s="9" t="str">
        <f>INDEX(key!$AS$4:$AS$7,B275)</f>
        <v>PGE</v>
      </c>
      <c r="N275" s="9" t="str">
        <f>INDEX(key!$I$3:$I$5,C275)</f>
        <v>MFm</v>
      </c>
      <c r="O275" s="9" t="str">
        <f>INDEX(key!$F$9:$F$10,D275)</f>
        <v>Ex</v>
      </c>
      <c r="P275" s="9" t="str">
        <f>INDEX(key!$AT$3:$BI$3,E275)</f>
        <v>CZ13</v>
      </c>
      <c r="Q275" s="9" t="str">
        <f>INDEX('HVACwts Src'!$D$7:$I$7,F275)</f>
        <v>rDXOH</v>
      </c>
      <c r="R275" s="36">
        <f>IF(G275,INDEX('HVACwts Src'!$D$11:$U$164,(B275-1)*39+(D275-1)*19+E275,(C275-1)*6+F275),0)</f>
        <v>8066.2636670362162</v>
      </c>
      <c r="T275" t="str">
        <f t="shared" si="26"/>
        <v>HV_PGEMFmExCZ13</v>
      </c>
      <c r="U275" t="str">
        <f t="shared" si="27"/>
        <v>rDXOH</v>
      </c>
      <c r="V275" s="36">
        <f t="shared" si="28"/>
        <v>8066.2636670362162</v>
      </c>
    </row>
    <row r="276" spans="1:22" x14ac:dyDescent="0.25">
      <c r="A276" s="86">
        <f t="shared" si="29"/>
        <v>270</v>
      </c>
      <c r="B276">
        <v>1</v>
      </c>
      <c r="C276">
        <v>2</v>
      </c>
      <c r="D276">
        <v>1</v>
      </c>
      <c r="E276">
        <v>13</v>
      </c>
      <c r="F276">
        <v>6</v>
      </c>
      <c r="G276" t="b">
        <f>INDEX(key!$AT$4:$BI$7,B276,E276)</f>
        <v>1</v>
      </c>
      <c r="H276" t="str">
        <f t="shared" si="24"/>
        <v>HV_PGEMFmExCZ13rNCOH</v>
      </c>
      <c r="I276" s="9" t="s">
        <v>1799</v>
      </c>
      <c r="J276" t="str">
        <f t="shared" si="25"/>
        <v>HV_PGEMFmExCZ13</v>
      </c>
      <c r="K276" s="9" t="s">
        <v>1662</v>
      </c>
      <c r="L276" s="9" t="s">
        <v>45</v>
      </c>
      <c r="M276" s="9" t="str">
        <f>INDEX(key!$AS$4:$AS$7,B276)</f>
        <v>PGE</v>
      </c>
      <c r="N276" s="9" t="str">
        <f>INDEX(key!$I$3:$I$5,C276)</f>
        <v>MFm</v>
      </c>
      <c r="O276" s="9" t="str">
        <f>INDEX(key!$F$9:$F$10,D276)</f>
        <v>Ex</v>
      </c>
      <c r="P276" s="9" t="str">
        <f>INDEX(key!$AT$3:$BI$3,E276)</f>
        <v>CZ13</v>
      </c>
      <c r="Q276" s="9" t="str">
        <f>INDEX('HVACwts Src'!$D$7:$I$7,F276)</f>
        <v>rNCOH</v>
      </c>
      <c r="R276" s="36">
        <f>IF(G276,INDEX('HVACwts Src'!$D$11:$U$164,(B276-1)*39+(D276-1)*19+E276,(C276-1)*6+F276),0)</f>
        <v>277.44073015521053</v>
      </c>
      <c r="T276" t="str">
        <f t="shared" si="26"/>
        <v>HV_PGEMFmExCZ13</v>
      </c>
      <c r="U276" t="str">
        <f t="shared" si="27"/>
        <v>rNCOH</v>
      </c>
      <c r="V276" s="36">
        <f t="shared" si="28"/>
        <v>277.44073015521053</v>
      </c>
    </row>
    <row r="277" spans="1:22" x14ac:dyDescent="0.25">
      <c r="A277" s="86">
        <f t="shared" si="29"/>
        <v>271</v>
      </c>
      <c r="B277">
        <v>1</v>
      </c>
      <c r="C277">
        <v>2</v>
      </c>
      <c r="D277">
        <v>1</v>
      </c>
      <c r="E277">
        <v>14</v>
      </c>
      <c r="F277">
        <v>1</v>
      </c>
      <c r="G277" t="b">
        <f>INDEX(key!$AT$4:$BI$7,B277,E277)</f>
        <v>0</v>
      </c>
      <c r="H277" t="str">
        <f t="shared" si="24"/>
        <v>HV_PGEMFmExCZ14rDXGF</v>
      </c>
      <c r="I277" s="9" t="s">
        <v>1799</v>
      </c>
      <c r="J277" t="str">
        <f t="shared" si="25"/>
        <v>HV_PGEMFmExCZ14</v>
      </c>
      <c r="K277" s="9" t="s">
        <v>1662</v>
      </c>
      <c r="L277" s="9" t="s">
        <v>45</v>
      </c>
      <c r="M277" s="9" t="str">
        <f>INDEX(key!$AS$4:$AS$7,B277)</f>
        <v>PGE</v>
      </c>
      <c r="N277" s="9" t="str">
        <f>INDEX(key!$I$3:$I$5,C277)</f>
        <v>MFm</v>
      </c>
      <c r="O277" s="9" t="str">
        <f>INDEX(key!$F$9:$F$10,D277)</f>
        <v>Ex</v>
      </c>
      <c r="P277" s="9" t="str">
        <f>INDEX(key!$AT$3:$BI$3,E277)</f>
        <v>CZ14</v>
      </c>
      <c r="Q277" s="9" t="str">
        <f>INDEX('HVACwts Src'!$D$7:$I$7,F277)</f>
        <v>rDXGF</v>
      </c>
      <c r="R277" s="36">
        <f>IF(G277,INDEX('HVACwts Src'!$D$11:$U$164,(B277-1)*39+(D277-1)*19+E277,(C277-1)*6+F277),0)</f>
        <v>0</v>
      </c>
      <c r="T277" t="str">
        <f t="shared" si="26"/>
        <v>HV_PGEMFmExCZ14</v>
      </c>
      <c r="U277" t="str">
        <f t="shared" si="27"/>
        <v>rDXGF</v>
      </c>
      <c r="V277" s="36">
        <f t="shared" si="28"/>
        <v>0</v>
      </c>
    </row>
    <row r="278" spans="1:22" x14ac:dyDescent="0.25">
      <c r="A278" s="86">
        <f t="shared" si="29"/>
        <v>272</v>
      </c>
      <c r="B278">
        <v>1</v>
      </c>
      <c r="C278">
        <v>2</v>
      </c>
      <c r="D278">
        <v>1</v>
      </c>
      <c r="E278">
        <v>14</v>
      </c>
      <c r="F278">
        <v>2</v>
      </c>
      <c r="G278" t="b">
        <f>INDEX(key!$AT$4:$BI$7,B278,E278)</f>
        <v>0</v>
      </c>
      <c r="H278" t="str">
        <f t="shared" si="24"/>
        <v>HV_PGEMFmExCZ14rNCGF</v>
      </c>
      <c r="I278" s="9" t="s">
        <v>1799</v>
      </c>
      <c r="J278" t="str">
        <f t="shared" si="25"/>
        <v>HV_PGEMFmExCZ14</v>
      </c>
      <c r="K278" s="9" t="s">
        <v>1662</v>
      </c>
      <c r="L278" s="9" t="s">
        <v>45</v>
      </c>
      <c r="M278" s="9" t="str">
        <f>INDEX(key!$AS$4:$AS$7,B278)</f>
        <v>PGE</v>
      </c>
      <c r="N278" s="9" t="str">
        <f>INDEX(key!$I$3:$I$5,C278)</f>
        <v>MFm</v>
      </c>
      <c r="O278" s="9" t="str">
        <f>INDEX(key!$F$9:$F$10,D278)</f>
        <v>Ex</v>
      </c>
      <c r="P278" s="9" t="str">
        <f>INDEX(key!$AT$3:$BI$3,E278)</f>
        <v>CZ14</v>
      </c>
      <c r="Q278" s="9" t="str">
        <f>INDEX('HVACwts Src'!$D$7:$I$7,F278)</f>
        <v>rNCGF</v>
      </c>
      <c r="R278" s="36">
        <f>IF(G278,INDEX('HVACwts Src'!$D$11:$U$164,(B278-1)*39+(D278-1)*19+E278,(C278-1)*6+F278),0)</f>
        <v>0</v>
      </c>
      <c r="T278" t="str">
        <f t="shared" si="26"/>
        <v>HV_PGEMFmExCZ14</v>
      </c>
      <c r="U278" t="str">
        <f t="shared" si="27"/>
        <v>rNCGF</v>
      </c>
      <c r="V278" s="36">
        <f t="shared" si="28"/>
        <v>0</v>
      </c>
    </row>
    <row r="279" spans="1:22" x14ac:dyDescent="0.25">
      <c r="A279" s="86">
        <f t="shared" si="29"/>
        <v>273</v>
      </c>
      <c r="B279">
        <v>1</v>
      </c>
      <c r="C279">
        <v>2</v>
      </c>
      <c r="D279">
        <v>1</v>
      </c>
      <c r="E279">
        <v>14</v>
      </c>
      <c r="F279">
        <v>3</v>
      </c>
      <c r="G279" t="b">
        <f>INDEX(key!$AT$4:$BI$7,B279,E279)</f>
        <v>0</v>
      </c>
      <c r="H279" t="str">
        <f t="shared" si="24"/>
        <v>HV_PGEMFmExCZ14rDXHP</v>
      </c>
      <c r="I279" s="9" t="s">
        <v>1799</v>
      </c>
      <c r="J279" t="str">
        <f t="shared" si="25"/>
        <v>HV_PGEMFmExCZ14</v>
      </c>
      <c r="K279" s="9" t="s">
        <v>1662</v>
      </c>
      <c r="L279" s="9" t="s">
        <v>45</v>
      </c>
      <c r="M279" s="9" t="str">
        <f>INDEX(key!$AS$4:$AS$7,B279)</f>
        <v>PGE</v>
      </c>
      <c r="N279" s="9" t="str">
        <f>INDEX(key!$I$3:$I$5,C279)</f>
        <v>MFm</v>
      </c>
      <c r="O279" s="9" t="str">
        <f>INDEX(key!$F$9:$F$10,D279)</f>
        <v>Ex</v>
      </c>
      <c r="P279" s="9" t="str">
        <f>INDEX(key!$AT$3:$BI$3,E279)</f>
        <v>CZ14</v>
      </c>
      <c r="Q279" s="9" t="str">
        <f>INDEX('HVACwts Src'!$D$7:$I$7,F279)</f>
        <v>rDXHP</v>
      </c>
      <c r="R279" s="36">
        <f>IF(G279,INDEX('HVACwts Src'!$D$11:$U$164,(B279-1)*39+(D279-1)*19+E279,(C279-1)*6+F279),0)</f>
        <v>0</v>
      </c>
      <c r="T279" t="str">
        <f t="shared" si="26"/>
        <v>HV_PGEMFmExCZ14</v>
      </c>
      <c r="U279" t="str">
        <f t="shared" si="27"/>
        <v>rDXHP</v>
      </c>
      <c r="V279" s="36">
        <f t="shared" si="28"/>
        <v>0</v>
      </c>
    </row>
    <row r="280" spans="1:22" x14ac:dyDescent="0.25">
      <c r="A280" s="86">
        <f t="shared" si="29"/>
        <v>274</v>
      </c>
      <c r="B280">
        <v>1</v>
      </c>
      <c r="C280">
        <v>2</v>
      </c>
      <c r="D280">
        <v>1</v>
      </c>
      <c r="E280">
        <v>14</v>
      </c>
      <c r="F280">
        <v>4</v>
      </c>
      <c r="G280" t="b">
        <f>INDEX(key!$AT$4:$BI$7,B280,E280)</f>
        <v>0</v>
      </c>
      <c r="H280" t="str">
        <f t="shared" si="24"/>
        <v>HV_PGEMFmExCZ14rNCEH</v>
      </c>
      <c r="I280" s="9" t="s">
        <v>1799</v>
      </c>
      <c r="J280" t="str">
        <f t="shared" si="25"/>
        <v>HV_PGEMFmExCZ14</v>
      </c>
      <c r="K280" s="9" t="s">
        <v>1662</v>
      </c>
      <c r="L280" s="9" t="s">
        <v>45</v>
      </c>
      <c r="M280" s="9" t="str">
        <f>INDEX(key!$AS$4:$AS$7,B280)</f>
        <v>PGE</v>
      </c>
      <c r="N280" s="9" t="str">
        <f>INDEX(key!$I$3:$I$5,C280)</f>
        <v>MFm</v>
      </c>
      <c r="O280" s="9" t="str">
        <f>INDEX(key!$F$9:$F$10,D280)</f>
        <v>Ex</v>
      </c>
      <c r="P280" s="9" t="str">
        <f>INDEX(key!$AT$3:$BI$3,E280)</f>
        <v>CZ14</v>
      </c>
      <c r="Q280" s="9" t="str">
        <f>INDEX('HVACwts Src'!$D$7:$I$7,F280)</f>
        <v>rNCEH</v>
      </c>
      <c r="R280" s="36">
        <f>IF(G280,INDEX('HVACwts Src'!$D$11:$U$164,(B280-1)*39+(D280-1)*19+E280,(C280-1)*6+F280),0)</f>
        <v>0</v>
      </c>
      <c r="T280" t="str">
        <f t="shared" si="26"/>
        <v>HV_PGEMFmExCZ14</v>
      </c>
      <c r="U280" t="str">
        <f t="shared" si="27"/>
        <v>rNCEH</v>
      </c>
      <c r="V280" s="36">
        <f t="shared" si="28"/>
        <v>0</v>
      </c>
    </row>
    <row r="281" spans="1:22" x14ac:dyDescent="0.25">
      <c r="A281" s="86">
        <f t="shared" si="29"/>
        <v>275</v>
      </c>
      <c r="B281">
        <v>1</v>
      </c>
      <c r="C281">
        <v>2</v>
      </c>
      <c r="D281">
        <v>1</v>
      </c>
      <c r="E281">
        <v>14</v>
      </c>
      <c r="F281">
        <v>5</v>
      </c>
      <c r="G281" t="b">
        <f>INDEX(key!$AT$4:$BI$7,B281,E281)</f>
        <v>0</v>
      </c>
      <c r="H281" t="str">
        <f t="shared" si="24"/>
        <v>HV_PGEMFmExCZ14rDXOH</v>
      </c>
      <c r="I281" s="9" t="s">
        <v>1799</v>
      </c>
      <c r="J281" t="str">
        <f t="shared" si="25"/>
        <v>HV_PGEMFmExCZ14</v>
      </c>
      <c r="K281" s="9" t="s">
        <v>1662</v>
      </c>
      <c r="L281" s="9" t="s">
        <v>45</v>
      </c>
      <c r="M281" s="9" t="str">
        <f>INDEX(key!$AS$4:$AS$7,B281)</f>
        <v>PGE</v>
      </c>
      <c r="N281" s="9" t="str">
        <f>INDEX(key!$I$3:$I$5,C281)</f>
        <v>MFm</v>
      </c>
      <c r="O281" s="9" t="str">
        <f>INDEX(key!$F$9:$F$10,D281)</f>
        <v>Ex</v>
      </c>
      <c r="P281" s="9" t="str">
        <f>INDEX(key!$AT$3:$BI$3,E281)</f>
        <v>CZ14</v>
      </c>
      <c r="Q281" s="9" t="str">
        <f>INDEX('HVACwts Src'!$D$7:$I$7,F281)</f>
        <v>rDXOH</v>
      </c>
      <c r="R281" s="36">
        <f>IF(G281,INDEX('HVACwts Src'!$D$11:$U$164,(B281-1)*39+(D281-1)*19+E281,(C281-1)*6+F281),0)</f>
        <v>0</v>
      </c>
      <c r="T281" t="str">
        <f t="shared" si="26"/>
        <v>HV_PGEMFmExCZ14</v>
      </c>
      <c r="U281" t="str">
        <f t="shared" si="27"/>
        <v>rDXOH</v>
      </c>
      <c r="V281" s="36">
        <f t="shared" si="28"/>
        <v>0</v>
      </c>
    </row>
    <row r="282" spans="1:22" x14ac:dyDescent="0.25">
      <c r="A282" s="86">
        <f t="shared" si="29"/>
        <v>276</v>
      </c>
      <c r="B282">
        <v>1</v>
      </c>
      <c r="C282">
        <v>2</v>
      </c>
      <c r="D282">
        <v>1</v>
      </c>
      <c r="E282">
        <v>14</v>
      </c>
      <c r="F282">
        <v>6</v>
      </c>
      <c r="G282" t="b">
        <f>INDEX(key!$AT$4:$BI$7,B282,E282)</f>
        <v>0</v>
      </c>
      <c r="H282" t="str">
        <f t="shared" si="24"/>
        <v>HV_PGEMFmExCZ14rNCOH</v>
      </c>
      <c r="I282" s="9" t="s">
        <v>1799</v>
      </c>
      <c r="J282" t="str">
        <f t="shared" si="25"/>
        <v>HV_PGEMFmExCZ14</v>
      </c>
      <c r="K282" s="9" t="s">
        <v>1662</v>
      </c>
      <c r="L282" s="9" t="s">
        <v>45</v>
      </c>
      <c r="M282" s="9" t="str">
        <f>INDEX(key!$AS$4:$AS$7,B282)</f>
        <v>PGE</v>
      </c>
      <c r="N282" s="9" t="str">
        <f>INDEX(key!$I$3:$I$5,C282)</f>
        <v>MFm</v>
      </c>
      <c r="O282" s="9" t="str">
        <f>INDEX(key!$F$9:$F$10,D282)</f>
        <v>Ex</v>
      </c>
      <c r="P282" s="9" t="str">
        <f>INDEX(key!$AT$3:$BI$3,E282)</f>
        <v>CZ14</v>
      </c>
      <c r="Q282" s="9" t="str">
        <f>INDEX('HVACwts Src'!$D$7:$I$7,F282)</f>
        <v>rNCOH</v>
      </c>
      <c r="R282" s="36">
        <f>IF(G282,INDEX('HVACwts Src'!$D$11:$U$164,(B282-1)*39+(D282-1)*19+E282,(C282-1)*6+F282),0)</f>
        <v>0</v>
      </c>
      <c r="T282" t="str">
        <f t="shared" si="26"/>
        <v>HV_PGEMFmExCZ14</v>
      </c>
      <c r="U282" t="str">
        <f t="shared" si="27"/>
        <v>rNCOH</v>
      </c>
      <c r="V282" s="36">
        <f t="shared" si="28"/>
        <v>0</v>
      </c>
    </row>
    <row r="283" spans="1:22" x14ac:dyDescent="0.25">
      <c r="A283" s="86">
        <f t="shared" si="29"/>
        <v>277</v>
      </c>
      <c r="B283">
        <v>1</v>
      </c>
      <c r="C283">
        <v>2</v>
      </c>
      <c r="D283">
        <v>1</v>
      </c>
      <c r="E283">
        <v>15</v>
      </c>
      <c r="F283">
        <v>1</v>
      </c>
      <c r="G283" t="b">
        <f>INDEX(key!$AT$4:$BI$7,B283,E283)</f>
        <v>0</v>
      </c>
      <c r="H283" t="str">
        <f t="shared" si="24"/>
        <v>HV_PGEMFmExCZ15rDXGF</v>
      </c>
      <c r="I283" s="9" t="s">
        <v>1799</v>
      </c>
      <c r="J283" t="str">
        <f t="shared" si="25"/>
        <v>HV_PGEMFmExCZ15</v>
      </c>
      <c r="K283" s="9" t="s">
        <v>1662</v>
      </c>
      <c r="L283" s="9" t="s">
        <v>45</v>
      </c>
      <c r="M283" s="9" t="str">
        <f>INDEX(key!$AS$4:$AS$7,B283)</f>
        <v>PGE</v>
      </c>
      <c r="N283" s="9" t="str">
        <f>INDEX(key!$I$3:$I$5,C283)</f>
        <v>MFm</v>
      </c>
      <c r="O283" s="9" t="str">
        <f>INDEX(key!$F$9:$F$10,D283)</f>
        <v>Ex</v>
      </c>
      <c r="P283" s="9" t="str">
        <f>INDEX(key!$AT$3:$BI$3,E283)</f>
        <v>CZ15</v>
      </c>
      <c r="Q283" s="9" t="str">
        <f>INDEX('HVACwts Src'!$D$7:$I$7,F283)</f>
        <v>rDXGF</v>
      </c>
      <c r="R283" s="36">
        <f>IF(G283,INDEX('HVACwts Src'!$D$11:$U$164,(B283-1)*39+(D283-1)*19+E283,(C283-1)*6+F283),0)</f>
        <v>0</v>
      </c>
      <c r="T283" t="str">
        <f t="shared" si="26"/>
        <v>HV_PGEMFmExCZ15</v>
      </c>
      <c r="U283" t="str">
        <f t="shared" si="27"/>
        <v>rDXGF</v>
      </c>
      <c r="V283" s="36">
        <f t="shared" si="28"/>
        <v>0</v>
      </c>
    </row>
    <row r="284" spans="1:22" x14ac:dyDescent="0.25">
      <c r="A284" s="86">
        <f t="shared" si="29"/>
        <v>278</v>
      </c>
      <c r="B284">
        <v>1</v>
      </c>
      <c r="C284">
        <v>2</v>
      </c>
      <c r="D284">
        <v>1</v>
      </c>
      <c r="E284">
        <v>15</v>
      </c>
      <c r="F284">
        <v>2</v>
      </c>
      <c r="G284" t="b">
        <f>INDEX(key!$AT$4:$BI$7,B284,E284)</f>
        <v>0</v>
      </c>
      <c r="H284" t="str">
        <f t="shared" si="24"/>
        <v>HV_PGEMFmExCZ15rNCGF</v>
      </c>
      <c r="I284" s="9" t="s">
        <v>1799</v>
      </c>
      <c r="J284" t="str">
        <f t="shared" si="25"/>
        <v>HV_PGEMFmExCZ15</v>
      </c>
      <c r="K284" s="9" t="s">
        <v>1662</v>
      </c>
      <c r="L284" s="9" t="s">
        <v>45</v>
      </c>
      <c r="M284" s="9" t="str">
        <f>INDEX(key!$AS$4:$AS$7,B284)</f>
        <v>PGE</v>
      </c>
      <c r="N284" s="9" t="str">
        <f>INDEX(key!$I$3:$I$5,C284)</f>
        <v>MFm</v>
      </c>
      <c r="O284" s="9" t="str">
        <f>INDEX(key!$F$9:$F$10,D284)</f>
        <v>Ex</v>
      </c>
      <c r="P284" s="9" t="str">
        <f>INDEX(key!$AT$3:$BI$3,E284)</f>
        <v>CZ15</v>
      </c>
      <c r="Q284" s="9" t="str">
        <f>INDEX('HVACwts Src'!$D$7:$I$7,F284)</f>
        <v>rNCGF</v>
      </c>
      <c r="R284" s="36">
        <f>IF(G284,INDEX('HVACwts Src'!$D$11:$U$164,(B284-1)*39+(D284-1)*19+E284,(C284-1)*6+F284),0)</f>
        <v>0</v>
      </c>
      <c r="T284" t="str">
        <f t="shared" si="26"/>
        <v>HV_PGEMFmExCZ15</v>
      </c>
      <c r="U284" t="str">
        <f t="shared" si="27"/>
        <v>rNCGF</v>
      </c>
      <c r="V284" s="36">
        <f t="shared" si="28"/>
        <v>0</v>
      </c>
    </row>
    <row r="285" spans="1:22" x14ac:dyDescent="0.25">
      <c r="A285" s="86">
        <f t="shared" si="29"/>
        <v>279</v>
      </c>
      <c r="B285">
        <v>1</v>
      </c>
      <c r="C285">
        <v>2</v>
      </c>
      <c r="D285">
        <v>1</v>
      </c>
      <c r="E285">
        <v>15</v>
      </c>
      <c r="F285">
        <v>3</v>
      </c>
      <c r="G285" t="b">
        <f>INDEX(key!$AT$4:$BI$7,B285,E285)</f>
        <v>0</v>
      </c>
      <c r="H285" t="str">
        <f t="shared" si="24"/>
        <v>HV_PGEMFmExCZ15rDXHP</v>
      </c>
      <c r="I285" s="9" t="s">
        <v>1799</v>
      </c>
      <c r="J285" t="str">
        <f t="shared" si="25"/>
        <v>HV_PGEMFmExCZ15</v>
      </c>
      <c r="K285" s="9" t="s">
        <v>1662</v>
      </c>
      <c r="L285" s="9" t="s">
        <v>45</v>
      </c>
      <c r="M285" s="9" t="str">
        <f>INDEX(key!$AS$4:$AS$7,B285)</f>
        <v>PGE</v>
      </c>
      <c r="N285" s="9" t="str">
        <f>INDEX(key!$I$3:$I$5,C285)</f>
        <v>MFm</v>
      </c>
      <c r="O285" s="9" t="str">
        <f>INDEX(key!$F$9:$F$10,D285)</f>
        <v>Ex</v>
      </c>
      <c r="P285" s="9" t="str">
        <f>INDEX(key!$AT$3:$BI$3,E285)</f>
        <v>CZ15</v>
      </c>
      <c r="Q285" s="9" t="str">
        <f>INDEX('HVACwts Src'!$D$7:$I$7,F285)</f>
        <v>rDXHP</v>
      </c>
      <c r="R285" s="36">
        <f>IF(G285,INDEX('HVACwts Src'!$D$11:$U$164,(B285-1)*39+(D285-1)*19+E285,(C285-1)*6+F285),0)</f>
        <v>0</v>
      </c>
      <c r="T285" t="str">
        <f t="shared" si="26"/>
        <v>HV_PGEMFmExCZ15</v>
      </c>
      <c r="U285" t="str">
        <f t="shared" si="27"/>
        <v>rDXHP</v>
      </c>
      <c r="V285" s="36">
        <f t="shared" si="28"/>
        <v>0</v>
      </c>
    </row>
    <row r="286" spans="1:22" x14ac:dyDescent="0.25">
      <c r="A286" s="86">
        <f t="shared" si="29"/>
        <v>280</v>
      </c>
      <c r="B286">
        <v>1</v>
      </c>
      <c r="C286">
        <v>2</v>
      </c>
      <c r="D286">
        <v>1</v>
      </c>
      <c r="E286">
        <v>15</v>
      </c>
      <c r="F286">
        <v>4</v>
      </c>
      <c r="G286" t="b">
        <f>INDEX(key!$AT$4:$BI$7,B286,E286)</f>
        <v>0</v>
      </c>
      <c r="H286" t="str">
        <f t="shared" si="24"/>
        <v>HV_PGEMFmExCZ15rNCEH</v>
      </c>
      <c r="I286" s="9" t="s">
        <v>1799</v>
      </c>
      <c r="J286" t="str">
        <f t="shared" si="25"/>
        <v>HV_PGEMFmExCZ15</v>
      </c>
      <c r="K286" s="9" t="s">
        <v>1662</v>
      </c>
      <c r="L286" s="9" t="s">
        <v>45</v>
      </c>
      <c r="M286" s="9" t="str">
        <f>INDEX(key!$AS$4:$AS$7,B286)</f>
        <v>PGE</v>
      </c>
      <c r="N286" s="9" t="str">
        <f>INDEX(key!$I$3:$I$5,C286)</f>
        <v>MFm</v>
      </c>
      <c r="O286" s="9" t="str">
        <f>INDEX(key!$F$9:$F$10,D286)</f>
        <v>Ex</v>
      </c>
      <c r="P286" s="9" t="str">
        <f>INDEX(key!$AT$3:$BI$3,E286)</f>
        <v>CZ15</v>
      </c>
      <c r="Q286" s="9" t="str">
        <f>INDEX('HVACwts Src'!$D$7:$I$7,F286)</f>
        <v>rNCEH</v>
      </c>
      <c r="R286" s="36">
        <f>IF(G286,INDEX('HVACwts Src'!$D$11:$U$164,(B286-1)*39+(D286-1)*19+E286,(C286-1)*6+F286),0)</f>
        <v>0</v>
      </c>
      <c r="T286" t="str">
        <f t="shared" si="26"/>
        <v>HV_PGEMFmExCZ15</v>
      </c>
      <c r="U286" t="str">
        <f t="shared" si="27"/>
        <v>rNCEH</v>
      </c>
      <c r="V286" s="36">
        <f t="shared" si="28"/>
        <v>0</v>
      </c>
    </row>
    <row r="287" spans="1:22" x14ac:dyDescent="0.25">
      <c r="A287" s="86">
        <f t="shared" si="29"/>
        <v>281</v>
      </c>
      <c r="B287">
        <v>1</v>
      </c>
      <c r="C287">
        <v>2</v>
      </c>
      <c r="D287">
        <v>1</v>
      </c>
      <c r="E287">
        <v>15</v>
      </c>
      <c r="F287">
        <v>5</v>
      </c>
      <c r="G287" t="b">
        <f>INDEX(key!$AT$4:$BI$7,B287,E287)</f>
        <v>0</v>
      </c>
      <c r="H287" t="str">
        <f t="shared" si="24"/>
        <v>HV_PGEMFmExCZ15rDXOH</v>
      </c>
      <c r="I287" s="9" t="s">
        <v>1799</v>
      </c>
      <c r="J287" t="str">
        <f t="shared" si="25"/>
        <v>HV_PGEMFmExCZ15</v>
      </c>
      <c r="K287" s="9" t="s">
        <v>1662</v>
      </c>
      <c r="L287" s="9" t="s">
        <v>45</v>
      </c>
      <c r="M287" s="9" t="str">
        <f>INDEX(key!$AS$4:$AS$7,B287)</f>
        <v>PGE</v>
      </c>
      <c r="N287" s="9" t="str">
        <f>INDEX(key!$I$3:$I$5,C287)</f>
        <v>MFm</v>
      </c>
      <c r="O287" s="9" t="str">
        <f>INDEX(key!$F$9:$F$10,D287)</f>
        <v>Ex</v>
      </c>
      <c r="P287" s="9" t="str">
        <f>INDEX(key!$AT$3:$BI$3,E287)</f>
        <v>CZ15</v>
      </c>
      <c r="Q287" s="9" t="str">
        <f>INDEX('HVACwts Src'!$D$7:$I$7,F287)</f>
        <v>rDXOH</v>
      </c>
      <c r="R287" s="36">
        <f>IF(G287,INDEX('HVACwts Src'!$D$11:$U$164,(B287-1)*39+(D287-1)*19+E287,(C287-1)*6+F287),0)</f>
        <v>0</v>
      </c>
      <c r="T287" t="str">
        <f t="shared" si="26"/>
        <v>HV_PGEMFmExCZ15</v>
      </c>
      <c r="U287" t="str">
        <f t="shared" si="27"/>
        <v>rDXOH</v>
      </c>
      <c r="V287" s="36">
        <f t="shared" si="28"/>
        <v>0</v>
      </c>
    </row>
    <row r="288" spans="1:22" x14ac:dyDescent="0.25">
      <c r="A288" s="86">
        <f t="shared" si="29"/>
        <v>282</v>
      </c>
      <c r="B288">
        <v>1</v>
      </c>
      <c r="C288">
        <v>2</v>
      </c>
      <c r="D288">
        <v>1</v>
      </c>
      <c r="E288">
        <v>15</v>
      </c>
      <c r="F288">
        <v>6</v>
      </c>
      <c r="G288" t="b">
        <f>INDEX(key!$AT$4:$BI$7,B288,E288)</f>
        <v>0</v>
      </c>
      <c r="H288" t="str">
        <f t="shared" si="24"/>
        <v>HV_PGEMFmExCZ15rNCOH</v>
      </c>
      <c r="I288" s="9" t="s">
        <v>1799</v>
      </c>
      <c r="J288" t="str">
        <f t="shared" si="25"/>
        <v>HV_PGEMFmExCZ15</v>
      </c>
      <c r="K288" s="9" t="s">
        <v>1662</v>
      </c>
      <c r="L288" s="9" t="s">
        <v>45</v>
      </c>
      <c r="M288" s="9" t="str">
        <f>INDEX(key!$AS$4:$AS$7,B288)</f>
        <v>PGE</v>
      </c>
      <c r="N288" s="9" t="str">
        <f>INDEX(key!$I$3:$I$5,C288)</f>
        <v>MFm</v>
      </c>
      <c r="O288" s="9" t="str">
        <f>INDEX(key!$F$9:$F$10,D288)</f>
        <v>Ex</v>
      </c>
      <c r="P288" s="9" t="str">
        <f>INDEX(key!$AT$3:$BI$3,E288)</f>
        <v>CZ15</v>
      </c>
      <c r="Q288" s="9" t="str">
        <f>INDEX('HVACwts Src'!$D$7:$I$7,F288)</f>
        <v>rNCOH</v>
      </c>
      <c r="R288" s="36">
        <f>IF(G288,INDEX('HVACwts Src'!$D$11:$U$164,(B288-1)*39+(D288-1)*19+E288,(C288-1)*6+F288),0)</f>
        <v>0</v>
      </c>
      <c r="T288" t="str">
        <f t="shared" si="26"/>
        <v>HV_PGEMFmExCZ15</v>
      </c>
      <c r="U288" t="str">
        <f t="shared" si="27"/>
        <v>rNCOH</v>
      </c>
      <c r="V288" s="36">
        <f t="shared" si="28"/>
        <v>0</v>
      </c>
    </row>
    <row r="289" spans="1:22" x14ac:dyDescent="0.25">
      <c r="A289" s="86">
        <f t="shared" si="29"/>
        <v>283</v>
      </c>
      <c r="B289">
        <v>1</v>
      </c>
      <c r="C289">
        <v>2</v>
      </c>
      <c r="D289">
        <v>1</v>
      </c>
      <c r="E289">
        <v>16</v>
      </c>
      <c r="F289">
        <v>1</v>
      </c>
      <c r="G289" t="b">
        <f>INDEX(key!$AT$4:$BI$7,B289,E289)</f>
        <v>1</v>
      </c>
      <c r="H289" t="str">
        <f t="shared" si="24"/>
        <v>HV_PGEMFmExCZ16rDXGF</v>
      </c>
      <c r="I289" s="9" t="s">
        <v>1799</v>
      </c>
      <c r="J289" t="str">
        <f t="shared" si="25"/>
        <v>HV_PGEMFmExCZ16</v>
      </c>
      <c r="K289" s="9" t="s">
        <v>1662</v>
      </c>
      <c r="L289" s="9" t="s">
        <v>45</v>
      </c>
      <c r="M289" s="9" t="str">
        <f>INDEX(key!$AS$4:$AS$7,B289)</f>
        <v>PGE</v>
      </c>
      <c r="N289" s="9" t="str">
        <f>INDEX(key!$I$3:$I$5,C289)</f>
        <v>MFm</v>
      </c>
      <c r="O289" s="9" t="str">
        <f>INDEX(key!$F$9:$F$10,D289)</f>
        <v>Ex</v>
      </c>
      <c r="P289" s="9" t="str">
        <f>INDEX(key!$AT$3:$BI$3,E289)</f>
        <v>CZ16</v>
      </c>
      <c r="Q289" s="9" t="str">
        <f>INDEX('HVACwts Src'!$D$7:$I$7,F289)</f>
        <v>rDXGF</v>
      </c>
      <c r="R289" s="36">
        <f>IF(G289,INDEX('HVACwts Src'!$D$11:$U$164,(B289-1)*39+(D289-1)*19+E289,(C289-1)*6+F289),0)</f>
        <v>216.26515287509235</v>
      </c>
      <c r="T289" t="str">
        <f t="shared" si="26"/>
        <v>HV_PGEMFmExCZ16</v>
      </c>
      <c r="U289" t="str">
        <f t="shared" si="27"/>
        <v>rDXGF</v>
      </c>
      <c r="V289" s="36">
        <f t="shared" si="28"/>
        <v>216.26515287509235</v>
      </c>
    </row>
    <row r="290" spans="1:22" x14ac:dyDescent="0.25">
      <c r="A290" s="86">
        <f t="shared" si="29"/>
        <v>284</v>
      </c>
      <c r="B290">
        <v>1</v>
      </c>
      <c r="C290">
        <v>2</v>
      </c>
      <c r="D290">
        <v>1</v>
      </c>
      <c r="E290">
        <v>16</v>
      </c>
      <c r="F290">
        <v>2</v>
      </c>
      <c r="G290" t="b">
        <f>INDEX(key!$AT$4:$BI$7,B290,E290)</f>
        <v>1</v>
      </c>
      <c r="H290" t="str">
        <f t="shared" si="24"/>
        <v>HV_PGEMFmExCZ16rNCGF</v>
      </c>
      <c r="I290" s="9" t="s">
        <v>1799</v>
      </c>
      <c r="J290" t="str">
        <f t="shared" si="25"/>
        <v>HV_PGEMFmExCZ16</v>
      </c>
      <c r="K290" s="9" t="s">
        <v>1662</v>
      </c>
      <c r="L290" s="9" t="s">
        <v>45</v>
      </c>
      <c r="M290" s="9" t="str">
        <f>INDEX(key!$AS$4:$AS$7,B290)</f>
        <v>PGE</v>
      </c>
      <c r="N290" s="9" t="str">
        <f>INDEX(key!$I$3:$I$5,C290)</f>
        <v>MFm</v>
      </c>
      <c r="O290" s="9" t="str">
        <f>INDEX(key!$F$9:$F$10,D290)</f>
        <v>Ex</v>
      </c>
      <c r="P290" s="9" t="str">
        <f>INDEX(key!$AT$3:$BI$3,E290)</f>
        <v>CZ16</v>
      </c>
      <c r="Q290" s="9" t="str">
        <f>INDEX('HVACwts Src'!$D$7:$I$7,F290)</f>
        <v>rNCGF</v>
      </c>
      <c r="R290" s="36">
        <f>IF(G290,INDEX('HVACwts Src'!$D$11:$U$164,(B290-1)*39+(D290-1)*19+E290,(C290-1)*6+F290),0)</f>
        <v>88.271038078344404</v>
      </c>
      <c r="T290" t="str">
        <f t="shared" si="26"/>
        <v>HV_PGEMFmExCZ16</v>
      </c>
      <c r="U290" t="str">
        <f t="shared" si="27"/>
        <v>rNCGF</v>
      </c>
      <c r="V290" s="36">
        <f t="shared" si="28"/>
        <v>88.271038078344404</v>
      </c>
    </row>
    <row r="291" spans="1:22" x14ac:dyDescent="0.25">
      <c r="A291" s="86">
        <f t="shared" si="29"/>
        <v>285</v>
      </c>
      <c r="B291">
        <v>1</v>
      </c>
      <c r="C291">
        <v>2</v>
      </c>
      <c r="D291">
        <v>1</v>
      </c>
      <c r="E291">
        <v>16</v>
      </c>
      <c r="F291">
        <v>3</v>
      </c>
      <c r="G291" t="b">
        <f>INDEX(key!$AT$4:$BI$7,B291,E291)</f>
        <v>1</v>
      </c>
      <c r="H291" t="str">
        <f t="shared" si="24"/>
        <v>HV_PGEMFmExCZ16rDXHP</v>
      </c>
      <c r="I291" s="9" t="s">
        <v>1799</v>
      </c>
      <c r="J291" t="str">
        <f t="shared" si="25"/>
        <v>HV_PGEMFmExCZ16</v>
      </c>
      <c r="K291" s="9" t="s">
        <v>1662</v>
      </c>
      <c r="L291" s="9" t="s">
        <v>45</v>
      </c>
      <c r="M291" s="9" t="str">
        <f>INDEX(key!$AS$4:$AS$7,B291)</f>
        <v>PGE</v>
      </c>
      <c r="N291" s="9" t="str">
        <f>INDEX(key!$I$3:$I$5,C291)</f>
        <v>MFm</v>
      </c>
      <c r="O291" s="9" t="str">
        <f>INDEX(key!$F$9:$F$10,D291)</f>
        <v>Ex</v>
      </c>
      <c r="P291" s="9" t="str">
        <f>INDEX(key!$AT$3:$BI$3,E291)</f>
        <v>CZ16</v>
      </c>
      <c r="Q291" s="9" t="str">
        <f>INDEX('HVACwts Src'!$D$7:$I$7,F291)</f>
        <v>rDXHP</v>
      </c>
      <c r="R291" s="36">
        <f>IF(G291,INDEX('HVACwts Src'!$D$11:$U$164,(B291-1)*39+(D291-1)*19+E291,(C291-1)*6+F291),0)</f>
        <v>31.097769223946791</v>
      </c>
      <c r="T291" t="str">
        <f t="shared" si="26"/>
        <v>HV_PGEMFmExCZ16</v>
      </c>
      <c r="U291" t="str">
        <f t="shared" si="27"/>
        <v>rDXHP</v>
      </c>
      <c r="V291" s="36">
        <f t="shared" si="28"/>
        <v>31.097769223946791</v>
      </c>
    </row>
    <row r="292" spans="1:22" x14ac:dyDescent="0.25">
      <c r="A292" s="86">
        <f t="shared" si="29"/>
        <v>286</v>
      </c>
      <c r="B292">
        <v>1</v>
      </c>
      <c r="C292">
        <v>2</v>
      </c>
      <c r="D292">
        <v>1</v>
      </c>
      <c r="E292">
        <v>16</v>
      </c>
      <c r="F292">
        <v>4</v>
      </c>
      <c r="G292" t="b">
        <f>INDEX(key!$AT$4:$BI$7,B292,E292)</f>
        <v>1</v>
      </c>
      <c r="H292" t="str">
        <f t="shared" si="24"/>
        <v>HV_PGEMFmExCZ16rNCEH</v>
      </c>
      <c r="I292" s="9" t="s">
        <v>1799</v>
      </c>
      <c r="J292" t="str">
        <f t="shared" si="25"/>
        <v>HV_PGEMFmExCZ16</v>
      </c>
      <c r="K292" s="9" t="s">
        <v>1662</v>
      </c>
      <c r="L292" s="9" t="s">
        <v>45</v>
      </c>
      <c r="M292" s="9" t="str">
        <f>INDEX(key!$AS$4:$AS$7,B292)</f>
        <v>PGE</v>
      </c>
      <c r="N292" s="9" t="str">
        <f>INDEX(key!$I$3:$I$5,C292)</f>
        <v>MFm</v>
      </c>
      <c r="O292" s="9" t="str">
        <f>INDEX(key!$F$9:$F$10,D292)</f>
        <v>Ex</v>
      </c>
      <c r="P292" s="9" t="str">
        <f>INDEX(key!$AT$3:$BI$3,E292)</f>
        <v>CZ16</v>
      </c>
      <c r="Q292" s="9" t="str">
        <f>INDEX('HVACwts Src'!$D$7:$I$7,F292)</f>
        <v>rNCEH</v>
      </c>
      <c r="R292" s="36">
        <f>IF(G292,INDEX('HVACwts Src'!$D$11:$U$164,(B292-1)*39+(D292-1)*19+E292,(C292-1)*6+F292),0)</f>
        <v>12.692901906873615</v>
      </c>
      <c r="T292" t="str">
        <f t="shared" si="26"/>
        <v>HV_PGEMFmExCZ16</v>
      </c>
      <c r="U292" t="str">
        <f t="shared" si="27"/>
        <v>rNCEH</v>
      </c>
      <c r="V292" s="36">
        <f t="shared" si="28"/>
        <v>12.692901906873615</v>
      </c>
    </row>
    <row r="293" spans="1:22" x14ac:dyDescent="0.25">
      <c r="A293" s="86">
        <f t="shared" si="29"/>
        <v>287</v>
      </c>
      <c r="B293">
        <v>1</v>
      </c>
      <c r="C293">
        <v>2</v>
      </c>
      <c r="D293">
        <v>1</v>
      </c>
      <c r="E293">
        <v>16</v>
      </c>
      <c r="F293">
        <v>5</v>
      </c>
      <c r="G293" t="b">
        <f>INDEX(key!$AT$4:$BI$7,B293,E293)</f>
        <v>1</v>
      </c>
      <c r="H293" t="str">
        <f t="shared" si="24"/>
        <v>HV_PGEMFmExCZ16rDXOH</v>
      </c>
      <c r="I293" s="9" t="s">
        <v>1799</v>
      </c>
      <c r="J293" t="str">
        <f t="shared" si="25"/>
        <v>HV_PGEMFmExCZ16</v>
      </c>
      <c r="K293" s="9" t="s">
        <v>1662</v>
      </c>
      <c r="L293" s="9" t="s">
        <v>45</v>
      </c>
      <c r="M293" s="9" t="str">
        <f>INDEX(key!$AS$4:$AS$7,B293)</f>
        <v>PGE</v>
      </c>
      <c r="N293" s="9" t="str">
        <f>INDEX(key!$I$3:$I$5,C293)</f>
        <v>MFm</v>
      </c>
      <c r="O293" s="9" t="str">
        <f>INDEX(key!$F$9:$F$10,D293)</f>
        <v>Ex</v>
      </c>
      <c r="P293" s="9" t="str">
        <f>INDEX(key!$AT$3:$BI$3,E293)</f>
        <v>CZ16</v>
      </c>
      <c r="Q293" s="9" t="str">
        <f>INDEX('HVACwts Src'!$D$7:$I$7,F293)</f>
        <v>rDXOH</v>
      </c>
      <c r="R293" s="36">
        <f>IF(G293,INDEX('HVACwts Src'!$D$11:$U$164,(B293-1)*39+(D293-1)*19+E293,(C293-1)*6+F293),0)</f>
        <v>26.969291648189213</v>
      </c>
      <c r="T293" t="str">
        <f t="shared" si="26"/>
        <v>HV_PGEMFmExCZ16</v>
      </c>
      <c r="U293" t="str">
        <f t="shared" si="27"/>
        <v>rDXOH</v>
      </c>
      <c r="V293" s="36">
        <f t="shared" si="28"/>
        <v>26.969291648189213</v>
      </c>
    </row>
    <row r="294" spans="1:22" x14ac:dyDescent="0.25">
      <c r="A294" s="86">
        <f t="shared" si="29"/>
        <v>288</v>
      </c>
      <c r="B294">
        <v>1</v>
      </c>
      <c r="C294">
        <v>2</v>
      </c>
      <c r="D294">
        <v>1</v>
      </c>
      <c r="E294">
        <v>16</v>
      </c>
      <c r="F294">
        <v>6</v>
      </c>
      <c r="G294" t="b">
        <f>INDEX(key!$AT$4:$BI$7,B294,E294)</f>
        <v>1</v>
      </c>
      <c r="H294" t="str">
        <f t="shared" si="24"/>
        <v>HV_PGEMFmExCZ16rNCOH</v>
      </c>
      <c r="I294" s="9" t="s">
        <v>1799</v>
      </c>
      <c r="J294" t="str">
        <f t="shared" si="25"/>
        <v>HV_PGEMFmExCZ16</v>
      </c>
      <c r="K294" s="9" t="s">
        <v>1662</v>
      </c>
      <c r="L294" s="9" t="s">
        <v>45</v>
      </c>
      <c r="M294" s="9" t="str">
        <f>INDEX(key!$AS$4:$AS$7,B294)</f>
        <v>PGE</v>
      </c>
      <c r="N294" s="9" t="str">
        <f>INDEX(key!$I$3:$I$5,C294)</f>
        <v>MFm</v>
      </c>
      <c r="O294" s="9" t="str">
        <f>INDEX(key!$F$9:$F$10,D294)</f>
        <v>Ex</v>
      </c>
      <c r="P294" s="9" t="str">
        <f>INDEX(key!$AT$3:$BI$3,E294)</f>
        <v>CZ16</v>
      </c>
      <c r="Q294" s="9" t="str">
        <f>INDEX('HVACwts Src'!$D$7:$I$7,F294)</f>
        <v>rNCOH</v>
      </c>
      <c r="R294" s="36">
        <f>IF(G294,INDEX('HVACwts Src'!$D$11:$U$164,(B294-1)*39+(D294-1)*19+E294,(C294-1)*6+F294),0)</f>
        <v>11.007817664449373</v>
      </c>
      <c r="T294" t="str">
        <f t="shared" si="26"/>
        <v>HV_PGEMFmExCZ16</v>
      </c>
      <c r="U294" t="str">
        <f t="shared" si="27"/>
        <v>rNCOH</v>
      </c>
      <c r="V294" s="36">
        <f t="shared" si="28"/>
        <v>11.007817664449373</v>
      </c>
    </row>
    <row r="295" spans="1:22" x14ac:dyDescent="0.25">
      <c r="A295" s="86">
        <f t="shared" si="29"/>
        <v>289</v>
      </c>
      <c r="B295">
        <v>1</v>
      </c>
      <c r="C295">
        <v>2</v>
      </c>
      <c r="D295">
        <v>2</v>
      </c>
      <c r="E295">
        <v>1</v>
      </c>
      <c r="F295">
        <v>1</v>
      </c>
      <c r="G295" t="b">
        <f>INDEX(key!$AT$4:$BI$7,B295,E295)</f>
        <v>1</v>
      </c>
      <c r="H295" t="str">
        <f t="shared" si="24"/>
        <v>HV_PGEMFmNewCZ01rDXGF</v>
      </c>
      <c r="I295" s="9" t="s">
        <v>1799</v>
      </c>
      <c r="J295" t="str">
        <f t="shared" si="25"/>
        <v>HV_PGEMFmNewCZ01</v>
      </c>
      <c r="K295" s="9" t="s">
        <v>1662</v>
      </c>
      <c r="L295" s="9" t="s">
        <v>45</v>
      </c>
      <c r="M295" s="9" t="str">
        <f>INDEX(key!$AS$4:$AS$7,B295)</f>
        <v>PGE</v>
      </c>
      <c r="N295" s="9" t="str">
        <f>INDEX(key!$I$3:$I$5,C295)</f>
        <v>MFm</v>
      </c>
      <c r="O295" s="9" t="str">
        <f>INDEX(key!$F$9:$F$10,D295)</f>
        <v>New</v>
      </c>
      <c r="P295" s="9" t="str">
        <f>INDEX(key!$AT$3:$BI$3,E295)</f>
        <v>CZ01</v>
      </c>
      <c r="Q295" s="9" t="str">
        <f>INDEX('HVACwts Src'!$D$7:$I$7,F295)</f>
        <v>rDXGF</v>
      </c>
      <c r="R295" s="36">
        <f>IF(G295,INDEX('HVACwts Src'!$D$11:$U$164,(B295-1)*39+(D295-1)*19+E295,(C295-1)*6+F295),0)</f>
        <v>0</v>
      </c>
      <c r="T295" t="str">
        <f t="shared" si="26"/>
        <v>HV_PGEMFmNewCZ01</v>
      </c>
      <c r="U295" t="str">
        <f t="shared" si="27"/>
        <v>rDXGF</v>
      </c>
      <c r="V295" s="36">
        <f t="shared" si="28"/>
        <v>0</v>
      </c>
    </row>
    <row r="296" spans="1:22" x14ac:dyDescent="0.25">
      <c r="A296" s="86">
        <f t="shared" si="29"/>
        <v>290</v>
      </c>
      <c r="B296">
        <v>1</v>
      </c>
      <c r="C296">
        <v>2</v>
      </c>
      <c r="D296">
        <v>2</v>
      </c>
      <c r="E296">
        <v>1</v>
      </c>
      <c r="F296">
        <v>2</v>
      </c>
      <c r="G296" t="b">
        <f>INDEX(key!$AT$4:$BI$7,B296,E296)</f>
        <v>1</v>
      </c>
      <c r="H296" t="str">
        <f t="shared" si="24"/>
        <v>HV_PGEMFmNewCZ01rNCGF</v>
      </c>
      <c r="I296" s="9" t="s">
        <v>1799</v>
      </c>
      <c r="J296" t="str">
        <f t="shared" si="25"/>
        <v>HV_PGEMFmNewCZ01</v>
      </c>
      <c r="K296" s="9" t="s">
        <v>1662</v>
      </c>
      <c r="L296" s="9" t="s">
        <v>45</v>
      </c>
      <c r="M296" s="9" t="str">
        <f>INDEX(key!$AS$4:$AS$7,B296)</f>
        <v>PGE</v>
      </c>
      <c r="N296" s="9" t="str">
        <f>INDEX(key!$I$3:$I$5,C296)</f>
        <v>MFm</v>
      </c>
      <c r="O296" s="9" t="str">
        <f>INDEX(key!$F$9:$F$10,D296)</f>
        <v>New</v>
      </c>
      <c r="P296" s="9" t="str">
        <f>INDEX(key!$AT$3:$BI$3,E296)</f>
        <v>CZ01</v>
      </c>
      <c r="Q296" s="9" t="str">
        <f>INDEX('HVACwts Src'!$D$7:$I$7,F296)</f>
        <v>rNCGF</v>
      </c>
      <c r="R296" s="36">
        <f>IF(G296,INDEX('HVACwts Src'!$D$11:$U$164,(B296-1)*39+(D296-1)*19+E296,(C296-1)*6+F296),0)</f>
        <v>721.99835754619346</v>
      </c>
      <c r="T296" t="str">
        <f t="shared" si="26"/>
        <v>HV_PGEMFmNewCZ01</v>
      </c>
      <c r="U296" t="str">
        <f t="shared" si="27"/>
        <v>rNCGF</v>
      </c>
      <c r="V296" s="36">
        <f t="shared" si="28"/>
        <v>721.99835754619346</v>
      </c>
    </row>
    <row r="297" spans="1:22" x14ac:dyDescent="0.25">
      <c r="A297" s="86">
        <f t="shared" si="29"/>
        <v>291</v>
      </c>
      <c r="B297">
        <v>1</v>
      </c>
      <c r="C297">
        <v>2</v>
      </c>
      <c r="D297">
        <v>2</v>
      </c>
      <c r="E297">
        <v>1</v>
      </c>
      <c r="F297">
        <v>3</v>
      </c>
      <c r="G297" t="b">
        <f>INDEX(key!$AT$4:$BI$7,B297,E297)</f>
        <v>1</v>
      </c>
      <c r="H297" t="str">
        <f t="shared" si="24"/>
        <v>HV_PGEMFmNewCZ01rDXHP</v>
      </c>
      <c r="I297" s="9" t="s">
        <v>1799</v>
      </c>
      <c r="J297" t="str">
        <f t="shared" si="25"/>
        <v>HV_PGEMFmNewCZ01</v>
      </c>
      <c r="K297" s="9" t="s">
        <v>1662</v>
      </c>
      <c r="L297" s="9" t="s">
        <v>45</v>
      </c>
      <c r="M297" s="9" t="str">
        <f>INDEX(key!$AS$4:$AS$7,B297)</f>
        <v>PGE</v>
      </c>
      <c r="N297" s="9" t="str">
        <f>INDEX(key!$I$3:$I$5,C297)</f>
        <v>MFm</v>
      </c>
      <c r="O297" s="9" t="str">
        <f>INDEX(key!$F$9:$F$10,D297)</f>
        <v>New</v>
      </c>
      <c r="P297" s="9" t="str">
        <f>INDEX(key!$AT$3:$BI$3,E297)</f>
        <v>CZ01</v>
      </c>
      <c r="Q297" s="9" t="str">
        <f>INDEX('HVACwts Src'!$D$7:$I$7,F297)</f>
        <v>rDXHP</v>
      </c>
      <c r="R297" s="36">
        <f>IF(G297,INDEX('HVACwts Src'!$D$11:$U$164,(B297-1)*39+(D297-1)*19+E297,(C297-1)*6+F297),0)</f>
        <v>0</v>
      </c>
      <c r="T297" t="str">
        <f t="shared" si="26"/>
        <v>HV_PGEMFmNewCZ01</v>
      </c>
      <c r="U297" t="str">
        <f t="shared" si="27"/>
        <v>rDXHP</v>
      </c>
      <c r="V297" s="36">
        <f t="shared" si="28"/>
        <v>0</v>
      </c>
    </row>
    <row r="298" spans="1:22" x14ac:dyDescent="0.25">
      <c r="A298" s="86">
        <f t="shared" si="29"/>
        <v>292</v>
      </c>
      <c r="B298">
        <v>1</v>
      </c>
      <c r="C298">
        <v>2</v>
      </c>
      <c r="D298">
        <v>2</v>
      </c>
      <c r="E298">
        <v>1</v>
      </c>
      <c r="F298">
        <v>4</v>
      </c>
      <c r="G298" t="b">
        <f>INDEX(key!$AT$4:$BI$7,B298,E298)</f>
        <v>1</v>
      </c>
      <c r="H298" t="str">
        <f t="shared" si="24"/>
        <v>HV_PGEMFmNewCZ01rNCEH</v>
      </c>
      <c r="I298" s="9" t="s">
        <v>1799</v>
      </c>
      <c r="J298" t="str">
        <f t="shared" si="25"/>
        <v>HV_PGEMFmNewCZ01</v>
      </c>
      <c r="K298" s="9" t="s">
        <v>1662</v>
      </c>
      <c r="L298" s="9" t="s">
        <v>45</v>
      </c>
      <c r="M298" s="9" t="str">
        <f>INDEX(key!$AS$4:$AS$7,B298)</f>
        <v>PGE</v>
      </c>
      <c r="N298" s="9" t="str">
        <f>INDEX(key!$I$3:$I$5,C298)</f>
        <v>MFm</v>
      </c>
      <c r="O298" s="9" t="str">
        <f>INDEX(key!$F$9:$F$10,D298)</f>
        <v>New</v>
      </c>
      <c r="P298" s="9" t="str">
        <f>INDEX(key!$AT$3:$BI$3,E298)</f>
        <v>CZ01</v>
      </c>
      <c r="Q298" s="9" t="str">
        <f>INDEX('HVACwts Src'!$D$7:$I$7,F298)</f>
        <v>rNCEH</v>
      </c>
      <c r="R298" s="36">
        <f>IF(G298,INDEX('HVACwts Src'!$D$11:$U$164,(B298-1)*39+(D298-1)*19+E298,(C298-1)*6+F298),0)</f>
        <v>103.81949197339247</v>
      </c>
      <c r="T298" t="str">
        <f t="shared" si="26"/>
        <v>HV_PGEMFmNewCZ01</v>
      </c>
      <c r="U298" t="str">
        <f t="shared" si="27"/>
        <v>rNCEH</v>
      </c>
      <c r="V298" s="36">
        <f t="shared" si="28"/>
        <v>103.81949197339247</v>
      </c>
    </row>
    <row r="299" spans="1:22" x14ac:dyDescent="0.25">
      <c r="A299" s="86">
        <f t="shared" si="29"/>
        <v>293</v>
      </c>
      <c r="B299">
        <v>1</v>
      </c>
      <c r="C299">
        <v>2</v>
      </c>
      <c r="D299">
        <v>2</v>
      </c>
      <c r="E299">
        <v>1</v>
      </c>
      <c r="F299">
        <v>5</v>
      </c>
      <c r="G299" t="b">
        <f>INDEX(key!$AT$4:$BI$7,B299,E299)</f>
        <v>1</v>
      </c>
      <c r="H299" t="str">
        <f t="shared" si="24"/>
        <v>HV_PGEMFmNewCZ01rDXOH</v>
      </c>
      <c r="I299" s="9" t="s">
        <v>1799</v>
      </c>
      <c r="J299" t="str">
        <f t="shared" si="25"/>
        <v>HV_PGEMFmNewCZ01</v>
      </c>
      <c r="K299" s="9" t="s">
        <v>1662</v>
      </c>
      <c r="L299" s="9" t="s">
        <v>45</v>
      </c>
      <c r="M299" s="9" t="str">
        <f>INDEX(key!$AS$4:$AS$7,B299)</f>
        <v>PGE</v>
      </c>
      <c r="N299" s="9" t="str">
        <f>INDEX(key!$I$3:$I$5,C299)</f>
        <v>MFm</v>
      </c>
      <c r="O299" s="9" t="str">
        <f>INDEX(key!$F$9:$F$10,D299)</f>
        <v>New</v>
      </c>
      <c r="P299" s="9" t="str">
        <f>INDEX(key!$AT$3:$BI$3,E299)</f>
        <v>CZ01</v>
      </c>
      <c r="Q299" s="9" t="str">
        <f>INDEX('HVACwts Src'!$D$7:$I$7,F299)</f>
        <v>rDXOH</v>
      </c>
      <c r="R299" s="36">
        <f>IF(G299,INDEX('HVACwts Src'!$D$11:$U$164,(B299-1)*39+(D299-1)*19+E299,(C299-1)*6+F299),0)</f>
        <v>0</v>
      </c>
      <c r="T299" t="str">
        <f t="shared" si="26"/>
        <v>HV_PGEMFmNewCZ01</v>
      </c>
      <c r="U299" t="str">
        <f t="shared" si="27"/>
        <v>rDXOH</v>
      </c>
      <c r="V299" s="36">
        <f t="shared" si="28"/>
        <v>0</v>
      </c>
    </row>
    <row r="300" spans="1:22" x14ac:dyDescent="0.25">
      <c r="A300" s="86">
        <f t="shared" si="29"/>
        <v>294</v>
      </c>
      <c r="B300">
        <v>1</v>
      </c>
      <c r="C300">
        <v>2</v>
      </c>
      <c r="D300">
        <v>2</v>
      </c>
      <c r="E300">
        <v>1</v>
      </c>
      <c r="F300">
        <v>6</v>
      </c>
      <c r="G300" t="b">
        <f>INDEX(key!$AT$4:$BI$7,B300,E300)</f>
        <v>1</v>
      </c>
      <c r="H300" t="str">
        <f t="shared" si="24"/>
        <v>HV_PGEMFmNewCZ01rNCOH</v>
      </c>
      <c r="I300" s="9" t="s">
        <v>1799</v>
      </c>
      <c r="J300" t="str">
        <f t="shared" si="25"/>
        <v>HV_PGEMFmNewCZ01</v>
      </c>
      <c r="K300" s="9" t="s">
        <v>1662</v>
      </c>
      <c r="L300" s="9" t="s">
        <v>45</v>
      </c>
      <c r="M300" s="9" t="str">
        <f>INDEX(key!$AS$4:$AS$7,B300)</f>
        <v>PGE</v>
      </c>
      <c r="N300" s="9" t="str">
        <f>INDEX(key!$I$3:$I$5,C300)</f>
        <v>MFm</v>
      </c>
      <c r="O300" s="9" t="str">
        <f>INDEX(key!$F$9:$F$10,D300)</f>
        <v>New</v>
      </c>
      <c r="P300" s="9" t="str">
        <f>INDEX(key!$AT$3:$BI$3,E300)</f>
        <v>CZ01</v>
      </c>
      <c r="Q300" s="9" t="str">
        <f>INDEX('HVACwts Src'!$D$7:$I$7,F300)</f>
        <v>rNCOH</v>
      </c>
      <c r="R300" s="36">
        <f>IF(G300,INDEX('HVACwts Src'!$D$11:$U$164,(B300-1)*39+(D300-1)*19+E300,(C300-1)*6+F300),0)</f>
        <v>90.036624094604591</v>
      </c>
      <c r="T300" t="str">
        <f t="shared" si="26"/>
        <v>HV_PGEMFmNewCZ01</v>
      </c>
      <c r="U300" t="str">
        <f t="shared" si="27"/>
        <v>rNCOH</v>
      </c>
      <c r="V300" s="36">
        <f t="shared" si="28"/>
        <v>90.036624094604591</v>
      </c>
    </row>
    <row r="301" spans="1:22" x14ac:dyDescent="0.25">
      <c r="A301" s="86">
        <f t="shared" si="29"/>
        <v>295</v>
      </c>
      <c r="B301">
        <v>1</v>
      </c>
      <c r="C301">
        <v>2</v>
      </c>
      <c r="D301">
        <v>2</v>
      </c>
      <c r="E301">
        <v>2</v>
      </c>
      <c r="F301">
        <v>1</v>
      </c>
      <c r="G301" t="b">
        <f>INDEX(key!$AT$4:$BI$7,B301,E301)</f>
        <v>1</v>
      </c>
      <c r="H301" t="str">
        <f t="shared" si="24"/>
        <v>HV_PGEMFmNewCZ02rDXGF</v>
      </c>
      <c r="I301" s="9" t="s">
        <v>1799</v>
      </c>
      <c r="J301" t="str">
        <f t="shared" si="25"/>
        <v>HV_PGEMFmNewCZ02</v>
      </c>
      <c r="K301" s="9" t="s">
        <v>1662</v>
      </c>
      <c r="L301" s="9" t="s">
        <v>45</v>
      </c>
      <c r="M301" s="9" t="str">
        <f>INDEX(key!$AS$4:$AS$7,B301)</f>
        <v>PGE</v>
      </c>
      <c r="N301" s="9" t="str">
        <f>INDEX(key!$I$3:$I$5,C301)</f>
        <v>MFm</v>
      </c>
      <c r="O301" s="9" t="str">
        <f>INDEX(key!$F$9:$F$10,D301)</f>
        <v>New</v>
      </c>
      <c r="P301" s="9" t="str">
        <f>INDEX(key!$AT$3:$BI$3,E301)</f>
        <v>CZ02</v>
      </c>
      <c r="Q301" s="9" t="str">
        <f>INDEX('HVACwts Src'!$D$7:$I$7,F301)</f>
        <v>rDXGF</v>
      </c>
      <c r="R301" s="36">
        <f>IF(G301,INDEX('HVACwts Src'!$D$11:$U$164,(B301-1)*39+(D301-1)*19+E301,(C301-1)*6+F301),0)</f>
        <v>351.64909144124164</v>
      </c>
      <c r="T301" t="str">
        <f t="shared" si="26"/>
        <v>HV_PGEMFmNewCZ02</v>
      </c>
      <c r="U301" t="str">
        <f t="shared" si="27"/>
        <v>rDXGF</v>
      </c>
      <c r="V301" s="36">
        <f t="shared" si="28"/>
        <v>351.64909144124164</v>
      </c>
    </row>
    <row r="302" spans="1:22" x14ac:dyDescent="0.25">
      <c r="A302" s="86">
        <f t="shared" si="29"/>
        <v>296</v>
      </c>
      <c r="B302">
        <v>1</v>
      </c>
      <c r="C302">
        <v>2</v>
      </c>
      <c r="D302">
        <v>2</v>
      </c>
      <c r="E302">
        <v>2</v>
      </c>
      <c r="F302">
        <v>2</v>
      </c>
      <c r="G302" t="b">
        <f>INDEX(key!$AT$4:$BI$7,B302,E302)</f>
        <v>1</v>
      </c>
      <c r="H302" t="str">
        <f t="shared" si="24"/>
        <v>HV_PGEMFmNewCZ02rNCGF</v>
      </c>
      <c r="I302" s="9" t="s">
        <v>1799</v>
      </c>
      <c r="J302" t="str">
        <f t="shared" si="25"/>
        <v>HV_PGEMFmNewCZ02</v>
      </c>
      <c r="K302" s="9" t="s">
        <v>1662</v>
      </c>
      <c r="L302" s="9" t="s">
        <v>45</v>
      </c>
      <c r="M302" s="9" t="str">
        <f>INDEX(key!$AS$4:$AS$7,B302)</f>
        <v>PGE</v>
      </c>
      <c r="N302" s="9" t="str">
        <f>INDEX(key!$I$3:$I$5,C302)</f>
        <v>MFm</v>
      </c>
      <c r="O302" s="9" t="str">
        <f>INDEX(key!$F$9:$F$10,D302)</f>
        <v>New</v>
      </c>
      <c r="P302" s="9" t="str">
        <f>INDEX(key!$AT$3:$BI$3,E302)</f>
        <v>CZ02</v>
      </c>
      <c r="Q302" s="9" t="str">
        <f>INDEX('HVACwts Src'!$D$7:$I$7,F302)</f>
        <v>rNCGF</v>
      </c>
      <c r="R302" s="36">
        <f>IF(G302,INDEX('HVACwts Src'!$D$11:$U$164,(B302-1)*39+(D302-1)*19+E302,(C302-1)*6+F302),0)</f>
        <v>1113.1634035181075</v>
      </c>
      <c r="T302" t="str">
        <f t="shared" si="26"/>
        <v>HV_PGEMFmNewCZ02</v>
      </c>
      <c r="U302" t="str">
        <f t="shared" si="27"/>
        <v>rNCGF</v>
      </c>
      <c r="V302" s="36">
        <f t="shared" si="28"/>
        <v>1113.1634035181075</v>
      </c>
    </row>
    <row r="303" spans="1:22" x14ac:dyDescent="0.25">
      <c r="A303" s="86">
        <f t="shared" si="29"/>
        <v>297</v>
      </c>
      <c r="B303">
        <v>1</v>
      </c>
      <c r="C303">
        <v>2</v>
      </c>
      <c r="D303">
        <v>2</v>
      </c>
      <c r="E303">
        <v>2</v>
      </c>
      <c r="F303">
        <v>3</v>
      </c>
      <c r="G303" t="b">
        <f>INDEX(key!$AT$4:$BI$7,B303,E303)</f>
        <v>1</v>
      </c>
      <c r="H303" t="str">
        <f t="shared" si="24"/>
        <v>HV_PGEMFmNewCZ02rDXHP</v>
      </c>
      <c r="I303" s="9" t="s">
        <v>1799</v>
      </c>
      <c r="J303" t="str">
        <f t="shared" si="25"/>
        <v>HV_PGEMFmNewCZ02</v>
      </c>
      <c r="K303" s="9" t="s">
        <v>1662</v>
      </c>
      <c r="L303" s="9" t="s">
        <v>45</v>
      </c>
      <c r="M303" s="9" t="str">
        <f>INDEX(key!$AS$4:$AS$7,B303)</f>
        <v>PGE</v>
      </c>
      <c r="N303" s="9" t="str">
        <f>INDEX(key!$I$3:$I$5,C303)</f>
        <v>MFm</v>
      </c>
      <c r="O303" s="9" t="str">
        <f>INDEX(key!$F$9:$F$10,D303)</f>
        <v>New</v>
      </c>
      <c r="P303" s="9" t="str">
        <f>INDEX(key!$AT$3:$BI$3,E303)</f>
        <v>CZ02</v>
      </c>
      <c r="Q303" s="9" t="str">
        <f>INDEX('HVACwts Src'!$D$7:$I$7,F303)</f>
        <v>rDXHP</v>
      </c>
      <c r="R303" s="36">
        <f>IF(G303,INDEX('HVACwts Src'!$D$11:$U$164,(B303-1)*39+(D303-1)*19+E303,(C303-1)*6+F303),0)</f>
        <v>50.565253569844799</v>
      </c>
      <c r="T303" t="str">
        <f t="shared" si="26"/>
        <v>HV_PGEMFmNewCZ02</v>
      </c>
      <c r="U303" t="str">
        <f t="shared" si="27"/>
        <v>rDXHP</v>
      </c>
      <c r="V303" s="36">
        <f t="shared" si="28"/>
        <v>50.565253569844799</v>
      </c>
    </row>
    <row r="304" spans="1:22" x14ac:dyDescent="0.25">
      <c r="A304" s="86">
        <f t="shared" si="29"/>
        <v>298</v>
      </c>
      <c r="B304">
        <v>1</v>
      </c>
      <c r="C304">
        <v>2</v>
      </c>
      <c r="D304">
        <v>2</v>
      </c>
      <c r="E304">
        <v>2</v>
      </c>
      <c r="F304">
        <v>4</v>
      </c>
      <c r="G304" t="b">
        <f>INDEX(key!$AT$4:$BI$7,B304,E304)</f>
        <v>1</v>
      </c>
      <c r="H304" t="str">
        <f t="shared" si="24"/>
        <v>HV_PGEMFmNewCZ02rNCEH</v>
      </c>
      <c r="I304" s="9" t="s">
        <v>1799</v>
      </c>
      <c r="J304" t="str">
        <f t="shared" si="25"/>
        <v>HV_PGEMFmNewCZ02</v>
      </c>
      <c r="K304" s="9" t="s">
        <v>1662</v>
      </c>
      <c r="L304" s="9" t="s">
        <v>45</v>
      </c>
      <c r="M304" s="9" t="str">
        <f>INDEX(key!$AS$4:$AS$7,B304)</f>
        <v>PGE</v>
      </c>
      <c r="N304" s="9" t="str">
        <f>INDEX(key!$I$3:$I$5,C304)</f>
        <v>MFm</v>
      </c>
      <c r="O304" s="9" t="str">
        <f>INDEX(key!$F$9:$F$10,D304)</f>
        <v>New</v>
      </c>
      <c r="P304" s="9" t="str">
        <f>INDEX(key!$AT$3:$BI$3,E304)</f>
        <v>CZ02</v>
      </c>
      <c r="Q304" s="9" t="str">
        <f>INDEX('HVACwts Src'!$D$7:$I$7,F304)</f>
        <v>rNCEH</v>
      </c>
      <c r="R304" s="36">
        <f>IF(G304,INDEX('HVACwts Src'!$D$11:$U$164,(B304-1)*39+(D304-1)*19+E304,(C304-1)*6+F304),0)</f>
        <v>160.06692789356987</v>
      </c>
      <c r="T304" t="str">
        <f t="shared" si="26"/>
        <v>HV_PGEMFmNewCZ02</v>
      </c>
      <c r="U304" t="str">
        <f t="shared" si="27"/>
        <v>rNCEH</v>
      </c>
      <c r="V304" s="36">
        <f t="shared" si="28"/>
        <v>160.06692789356987</v>
      </c>
    </row>
    <row r="305" spans="1:22" x14ac:dyDescent="0.25">
      <c r="A305" s="86">
        <f t="shared" si="29"/>
        <v>299</v>
      </c>
      <c r="B305">
        <v>1</v>
      </c>
      <c r="C305">
        <v>2</v>
      </c>
      <c r="D305">
        <v>2</v>
      </c>
      <c r="E305">
        <v>2</v>
      </c>
      <c r="F305">
        <v>5</v>
      </c>
      <c r="G305" t="b">
        <f>INDEX(key!$AT$4:$BI$7,B305,E305)</f>
        <v>1</v>
      </c>
      <c r="H305" t="str">
        <f t="shared" si="24"/>
        <v>HV_PGEMFmNewCZ02rDXOH</v>
      </c>
      <c r="I305" s="9" t="s">
        <v>1799</v>
      </c>
      <c r="J305" t="str">
        <f t="shared" si="25"/>
        <v>HV_PGEMFmNewCZ02</v>
      </c>
      <c r="K305" s="9" t="s">
        <v>1662</v>
      </c>
      <c r="L305" s="9" t="s">
        <v>45</v>
      </c>
      <c r="M305" s="9" t="str">
        <f>INDEX(key!$AS$4:$AS$7,B305)</f>
        <v>PGE</v>
      </c>
      <c r="N305" s="9" t="str">
        <f>INDEX(key!$I$3:$I$5,C305)</f>
        <v>MFm</v>
      </c>
      <c r="O305" s="9" t="str">
        <f>INDEX(key!$F$9:$F$10,D305)</f>
        <v>New</v>
      </c>
      <c r="P305" s="9" t="str">
        <f>INDEX(key!$AT$3:$BI$3,E305)</f>
        <v>CZ02</v>
      </c>
      <c r="Q305" s="9" t="str">
        <f>INDEX('HVACwts Src'!$D$7:$I$7,F305)</f>
        <v>rDXOH</v>
      </c>
      <c r="R305" s="36">
        <f>IF(G305,INDEX('HVACwts Src'!$D$11:$U$164,(B305-1)*39+(D305-1)*19+E305,(C305-1)*6+F305),0)</f>
        <v>43.852311751662974</v>
      </c>
      <c r="T305" t="str">
        <f t="shared" si="26"/>
        <v>HV_PGEMFmNewCZ02</v>
      </c>
      <c r="U305" t="str">
        <f t="shared" si="27"/>
        <v>rDXOH</v>
      </c>
      <c r="V305" s="36">
        <f t="shared" si="28"/>
        <v>43.852311751662974</v>
      </c>
    </row>
    <row r="306" spans="1:22" x14ac:dyDescent="0.25">
      <c r="A306" s="86">
        <f t="shared" si="29"/>
        <v>300</v>
      </c>
      <c r="B306">
        <v>1</v>
      </c>
      <c r="C306">
        <v>2</v>
      </c>
      <c r="D306">
        <v>2</v>
      </c>
      <c r="E306">
        <v>2</v>
      </c>
      <c r="F306">
        <v>6</v>
      </c>
      <c r="G306" t="b">
        <f>INDEX(key!$AT$4:$BI$7,B306,E306)</f>
        <v>1</v>
      </c>
      <c r="H306" t="str">
        <f t="shared" si="24"/>
        <v>HV_PGEMFmNewCZ02rNCOH</v>
      </c>
      <c r="I306" s="9" t="s">
        <v>1799</v>
      </c>
      <c r="J306" t="str">
        <f t="shared" si="25"/>
        <v>HV_PGEMFmNewCZ02</v>
      </c>
      <c r="K306" s="9" t="s">
        <v>1662</v>
      </c>
      <c r="L306" s="9" t="s">
        <v>45</v>
      </c>
      <c r="M306" s="9" t="str">
        <f>INDEX(key!$AS$4:$AS$7,B306)</f>
        <v>PGE</v>
      </c>
      <c r="N306" s="9" t="str">
        <f>INDEX(key!$I$3:$I$5,C306)</f>
        <v>MFm</v>
      </c>
      <c r="O306" s="9" t="str">
        <f>INDEX(key!$F$9:$F$10,D306)</f>
        <v>New</v>
      </c>
      <c r="P306" s="9" t="str">
        <f>INDEX(key!$AT$3:$BI$3,E306)</f>
        <v>CZ02</v>
      </c>
      <c r="Q306" s="9" t="str">
        <f>INDEX('HVACwts Src'!$D$7:$I$7,F306)</f>
        <v>rNCOH</v>
      </c>
      <c r="R306" s="36">
        <f>IF(G306,INDEX('HVACwts Src'!$D$11:$U$164,(B306-1)*39+(D306-1)*19+E306,(C306-1)*6+F306),0)</f>
        <v>138.816763045085</v>
      </c>
      <c r="T306" t="str">
        <f t="shared" si="26"/>
        <v>HV_PGEMFmNewCZ02</v>
      </c>
      <c r="U306" t="str">
        <f t="shared" si="27"/>
        <v>rNCOH</v>
      </c>
      <c r="V306" s="36">
        <f t="shared" si="28"/>
        <v>138.816763045085</v>
      </c>
    </row>
    <row r="307" spans="1:22" x14ac:dyDescent="0.25">
      <c r="A307" s="86">
        <f t="shared" si="29"/>
        <v>301</v>
      </c>
      <c r="B307">
        <v>1</v>
      </c>
      <c r="C307">
        <v>2</v>
      </c>
      <c r="D307">
        <v>2</v>
      </c>
      <c r="E307">
        <v>3</v>
      </c>
      <c r="F307">
        <v>1</v>
      </c>
      <c r="G307" t="b">
        <f>INDEX(key!$AT$4:$BI$7,B307,E307)</f>
        <v>1</v>
      </c>
      <c r="H307" t="str">
        <f t="shared" si="24"/>
        <v>HV_PGEMFmNewCZ03rDXGF</v>
      </c>
      <c r="I307" s="9" t="s">
        <v>1799</v>
      </c>
      <c r="J307" t="str">
        <f t="shared" si="25"/>
        <v>HV_PGEMFmNewCZ03</v>
      </c>
      <c r="K307" s="9" t="s">
        <v>1662</v>
      </c>
      <c r="L307" s="9" t="s">
        <v>45</v>
      </c>
      <c r="M307" s="9" t="str">
        <f>INDEX(key!$AS$4:$AS$7,B307)</f>
        <v>PGE</v>
      </c>
      <c r="N307" s="9" t="str">
        <f>INDEX(key!$I$3:$I$5,C307)</f>
        <v>MFm</v>
      </c>
      <c r="O307" s="9" t="str">
        <f>INDEX(key!$F$9:$F$10,D307)</f>
        <v>New</v>
      </c>
      <c r="P307" s="9" t="str">
        <f>INDEX(key!$AT$3:$BI$3,E307)</f>
        <v>CZ03</v>
      </c>
      <c r="Q307" s="9" t="str">
        <f>INDEX('HVACwts Src'!$D$7:$I$7,F307)</f>
        <v>rDXGF</v>
      </c>
      <c r="R307" s="36">
        <f>IF(G307,INDEX('HVACwts Src'!$D$11:$U$164,(B307-1)*39+(D307-1)*19+E307,(C307-1)*6+F307),0)</f>
        <v>905.36067145602351</v>
      </c>
      <c r="T307" t="str">
        <f t="shared" si="26"/>
        <v>HV_PGEMFmNewCZ03</v>
      </c>
      <c r="U307" t="str">
        <f t="shared" si="27"/>
        <v>rDXGF</v>
      </c>
      <c r="V307" s="36">
        <f t="shared" si="28"/>
        <v>905.36067145602351</v>
      </c>
    </row>
    <row r="308" spans="1:22" x14ac:dyDescent="0.25">
      <c r="A308" s="86">
        <f t="shared" si="29"/>
        <v>302</v>
      </c>
      <c r="B308">
        <v>1</v>
      </c>
      <c r="C308">
        <v>2</v>
      </c>
      <c r="D308">
        <v>2</v>
      </c>
      <c r="E308">
        <v>3</v>
      </c>
      <c r="F308">
        <v>2</v>
      </c>
      <c r="G308" t="b">
        <f>INDEX(key!$AT$4:$BI$7,B308,E308)</f>
        <v>1</v>
      </c>
      <c r="H308" t="str">
        <f t="shared" si="24"/>
        <v>HV_PGEMFmNewCZ03rNCGF</v>
      </c>
      <c r="I308" s="9" t="s">
        <v>1799</v>
      </c>
      <c r="J308" t="str">
        <f t="shared" si="25"/>
        <v>HV_PGEMFmNewCZ03</v>
      </c>
      <c r="K308" s="9" t="s">
        <v>1662</v>
      </c>
      <c r="L308" s="9" t="s">
        <v>45</v>
      </c>
      <c r="M308" s="9" t="str">
        <f>INDEX(key!$AS$4:$AS$7,B308)</f>
        <v>PGE</v>
      </c>
      <c r="N308" s="9" t="str">
        <f>INDEX(key!$I$3:$I$5,C308)</f>
        <v>MFm</v>
      </c>
      <c r="O308" s="9" t="str">
        <f>INDEX(key!$F$9:$F$10,D308)</f>
        <v>New</v>
      </c>
      <c r="P308" s="9" t="str">
        <f>INDEX(key!$AT$3:$BI$3,E308)</f>
        <v>CZ03</v>
      </c>
      <c r="Q308" s="9" t="str">
        <f>INDEX('HVACwts Src'!$D$7:$I$7,F308)</f>
        <v>rNCGF</v>
      </c>
      <c r="R308" s="36">
        <f>IF(G308,INDEX('HVACwts Src'!$D$11:$U$164,(B308-1)*39+(D308-1)*19+E308,(C308-1)*6+F308),0)</f>
        <v>3698.8620007095337</v>
      </c>
      <c r="T308" t="str">
        <f t="shared" si="26"/>
        <v>HV_PGEMFmNewCZ03</v>
      </c>
      <c r="U308" t="str">
        <f t="shared" si="27"/>
        <v>rNCGF</v>
      </c>
      <c r="V308" s="36">
        <f t="shared" si="28"/>
        <v>3698.8620007095337</v>
      </c>
    </row>
    <row r="309" spans="1:22" x14ac:dyDescent="0.25">
      <c r="A309" s="86">
        <f t="shared" si="29"/>
        <v>303</v>
      </c>
      <c r="B309">
        <v>1</v>
      </c>
      <c r="C309">
        <v>2</v>
      </c>
      <c r="D309">
        <v>2</v>
      </c>
      <c r="E309">
        <v>3</v>
      </c>
      <c r="F309">
        <v>3</v>
      </c>
      <c r="G309" t="b">
        <f>INDEX(key!$AT$4:$BI$7,B309,E309)</f>
        <v>1</v>
      </c>
      <c r="H309" t="str">
        <f t="shared" si="24"/>
        <v>HV_PGEMFmNewCZ03rDXHP</v>
      </c>
      <c r="I309" s="9" t="s">
        <v>1799</v>
      </c>
      <c r="J309" t="str">
        <f t="shared" si="25"/>
        <v>HV_PGEMFmNewCZ03</v>
      </c>
      <c r="K309" s="9" t="s">
        <v>1662</v>
      </c>
      <c r="L309" s="9" t="s">
        <v>45</v>
      </c>
      <c r="M309" s="9" t="str">
        <f>INDEX(key!$AS$4:$AS$7,B309)</f>
        <v>PGE</v>
      </c>
      <c r="N309" s="9" t="str">
        <f>INDEX(key!$I$3:$I$5,C309)</f>
        <v>MFm</v>
      </c>
      <c r="O309" s="9" t="str">
        <f>INDEX(key!$F$9:$F$10,D309)</f>
        <v>New</v>
      </c>
      <c r="P309" s="9" t="str">
        <f>INDEX(key!$AT$3:$BI$3,E309)</f>
        <v>CZ03</v>
      </c>
      <c r="Q309" s="9" t="str">
        <f>INDEX('HVACwts Src'!$D$7:$I$7,F309)</f>
        <v>rDXHP</v>
      </c>
      <c r="R309" s="36">
        <f>IF(G309,INDEX('HVACwts Src'!$D$11:$U$164,(B309-1)*39+(D309-1)*19+E309,(C309-1)*6+F309),0)</f>
        <v>130.18600940133041</v>
      </c>
      <c r="T309" t="str">
        <f t="shared" si="26"/>
        <v>HV_PGEMFmNewCZ03</v>
      </c>
      <c r="U309" t="str">
        <f t="shared" si="27"/>
        <v>rDXHP</v>
      </c>
      <c r="V309" s="36">
        <f t="shared" si="28"/>
        <v>130.18600940133041</v>
      </c>
    </row>
    <row r="310" spans="1:22" x14ac:dyDescent="0.25">
      <c r="A310" s="86">
        <f t="shared" si="29"/>
        <v>304</v>
      </c>
      <c r="B310">
        <v>1</v>
      </c>
      <c r="C310">
        <v>2</v>
      </c>
      <c r="D310">
        <v>2</v>
      </c>
      <c r="E310">
        <v>3</v>
      </c>
      <c r="F310">
        <v>4</v>
      </c>
      <c r="G310" t="b">
        <f>INDEX(key!$AT$4:$BI$7,B310,E310)</f>
        <v>1</v>
      </c>
      <c r="H310" t="str">
        <f t="shared" si="24"/>
        <v>HV_PGEMFmNewCZ03rNCEH</v>
      </c>
      <c r="I310" s="9" t="s">
        <v>1799</v>
      </c>
      <c r="J310" t="str">
        <f t="shared" si="25"/>
        <v>HV_PGEMFmNewCZ03</v>
      </c>
      <c r="K310" s="9" t="s">
        <v>1662</v>
      </c>
      <c r="L310" s="9" t="s">
        <v>45</v>
      </c>
      <c r="M310" s="9" t="str">
        <f>INDEX(key!$AS$4:$AS$7,B310)</f>
        <v>PGE</v>
      </c>
      <c r="N310" s="9" t="str">
        <f>INDEX(key!$I$3:$I$5,C310)</f>
        <v>MFm</v>
      </c>
      <c r="O310" s="9" t="str">
        <f>INDEX(key!$F$9:$F$10,D310)</f>
        <v>New</v>
      </c>
      <c r="P310" s="9" t="str">
        <f>INDEX(key!$AT$3:$BI$3,E310)</f>
        <v>CZ03</v>
      </c>
      <c r="Q310" s="9" t="str">
        <f>INDEX('HVACwts Src'!$D$7:$I$7,F310)</f>
        <v>rNCEH</v>
      </c>
      <c r="R310" s="36">
        <f>IF(G310,INDEX('HVACwts Src'!$D$11:$U$164,(B310-1)*39+(D310-1)*19+E310,(C310-1)*6+F310),0)</f>
        <v>531.87651991130826</v>
      </c>
      <c r="T310" t="str">
        <f t="shared" si="26"/>
        <v>HV_PGEMFmNewCZ03</v>
      </c>
      <c r="U310" t="str">
        <f t="shared" si="27"/>
        <v>rNCEH</v>
      </c>
      <c r="V310" s="36">
        <f t="shared" si="28"/>
        <v>531.87651991130826</v>
      </c>
    </row>
    <row r="311" spans="1:22" x14ac:dyDescent="0.25">
      <c r="A311" s="86">
        <f t="shared" si="29"/>
        <v>305</v>
      </c>
      <c r="B311">
        <v>1</v>
      </c>
      <c r="C311">
        <v>2</v>
      </c>
      <c r="D311">
        <v>2</v>
      </c>
      <c r="E311">
        <v>3</v>
      </c>
      <c r="F311">
        <v>5</v>
      </c>
      <c r="G311" t="b">
        <f>INDEX(key!$AT$4:$BI$7,B311,E311)</f>
        <v>1</v>
      </c>
      <c r="H311" t="str">
        <f t="shared" si="24"/>
        <v>HV_PGEMFmNewCZ03rDXOH</v>
      </c>
      <c r="I311" s="9" t="s">
        <v>1799</v>
      </c>
      <c r="J311" t="str">
        <f t="shared" si="25"/>
        <v>HV_PGEMFmNewCZ03</v>
      </c>
      <c r="K311" s="9" t="s">
        <v>1662</v>
      </c>
      <c r="L311" s="9" t="s">
        <v>45</v>
      </c>
      <c r="M311" s="9" t="str">
        <f>INDEX(key!$AS$4:$AS$7,B311)</f>
        <v>PGE</v>
      </c>
      <c r="N311" s="9" t="str">
        <f>INDEX(key!$I$3:$I$5,C311)</f>
        <v>MFm</v>
      </c>
      <c r="O311" s="9" t="str">
        <f>INDEX(key!$F$9:$F$10,D311)</f>
        <v>New</v>
      </c>
      <c r="P311" s="9" t="str">
        <f>INDEX(key!$AT$3:$BI$3,E311)</f>
        <v>CZ03</v>
      </c>
      <c r="Q311" s="9" t="str">
        <f>INDEX('HVACwts Src'!$D$7:$I$7,F311)</f>
        <v>rDXOH</v>
      </c>
      <c r="R311" s="36">
        <f>IF(G311,INDEX('HVACwts Src'!$D$11:$U$164,(B311-1)*39+(D311-1)*19+E311,(C311-1)*6+F311),0)</f>
        <v>112.90277546193646</v>
      </c>
      <c r="T311" t="str">
        <f t="shared" si="26"/>
        <v>HV_PGEMFmNewCZ03</v>
      </c>
      <c r="U311" t="str">
        <f t="shared" si="27"/>
        <v>rDXOH</v>
      </c>
      <c r="V311" s="36">
        <f t="shared" si="28"/>
        <v>112.90277546193646</v>
      </c>
    </row>
    <row r="312" spans="1:22" x14ac:dyDescent="0.25">
      <c r="A312" s="86">
        <f t="shared" si="29"/>
        <v>306</v>
      </c>
      <c r="B312">
        <v>1</v>
      </c>
      <c r="C312">
        <v>2</v>
      </c>
      <c r="D312">
        <v>2</v>
      </c>
      <c r="E312">
        <v>3</v>
      </c>
      <c r="F312">
        <v>6</v>
      </c>
      <c r="G312" t="b">
        <f>INDEX(key!$AT$4:$BI$7,B312,E312)</f>
        <v>1</v>
      </c>
      <c r="H312" t="str">
        <f t="shared" si="24"/>
        <v>HV_PGEMFmNewCZ03rNCOH</v>
      </c>
      <c r="I312" s="9" t="s">
        <v>1799</v>
      </c>
      <c r="J312" t="str">
        <f t="shared" si="25"/>
        <v>HV_PGEMFmNewCZ03</v>
      </c>
      <c r="K312" s="9" t="s">
        <v>1662</v>
      </c>
      <c r="L312" s="9" t="s">
        <v>45</v>
      </c>
      <c r="M312" s="9" t="str">
        <f>INDEX(key!$AS$4:$AS$7,B312)</f>
        <v>PGE</v>
      </c>
      <c r="N312" s="9" t="str">
        <f>INDEX(key!$I$3:$I$5,C312)</f>
        <v>MFm</v>
      </c>
      <c r="O312" s="9" t="str">
        <f>INDEX(key!$F$9:$F$10,D312)</f>
        <v>New</v>
      </c>
      <c r="P312" s="9" t="str">
        <f>INDEX(key!$AT$3:$BI$3,E312)</f>
        <v>CZ03</v>
      </c>
      <c r="Q312" s="9" t="str">
        <f>INDEX('HVACwts Src'!$D$7:$I$7,F312)</f>
        <v>rNCOH</v>
      </c>
      <c r="R312" s="36">
        <f>IF(G312,INDEX('HVACwts Src'!$D$11:$U$164,(B312-1)*39+(D312-1)*19+E312,(C312-1)*6+F312),0)</f>
        <v>461.26565809312643</v>
      </c>
      <c r="T312" t="str">
        <f t="shared" si="26"/>
        <v>HV_PGEMFmNewCZ03</v>
      </c>
      <c r="U312" t="str">
        <f t="shared" si="27"/>
        <v>rNCOH</v>
      </c>
      <c r="V312" s="36">
        <f t="shared" si="28"/>
        <v>461.26565809312643</v>
      </c>
    </row>
    <row r="313" spans="1:22" x14ac:dyDescent="0.25">
      <c r="A313" s="86">
        <f t="shared" si="29"/>
        <v>307</v>
      </c>
      <c r="B313">
        <v>1</v>
      </c>
      <c r="C313">
        <v>2</v>
      </c>
      <c r="D313">
        <v>2</v>
      </c>
      <c r="E313">
        <v>4</v>
      </c>
      <c r="F313">
        <v>1</v>
      </c>
      <c r="G313" t="b">
        <f>INDEX(key!$AT$4:$BI$7,B313,E313)</f>
        <v>1</v>
      </c>
      <c r="H313" t="str">
        <f t="shared" si="24"/>
        <v>HV_PGEMFmNewCZ04rDXGF</v>
      </c>
      <c r="I313" s="9" t="s">
        <v>1799</v>
      </c>
      <c r="J313" t="str">
        <f t="shared" si="25"/>
        <v>HV_PGEMFmNewCZ04</v>
      </c>
      <c r="K313" s="9" t="s">
        <v>1662</v>
      </c>
      <c r="L313" s="9" t="s">
        <v>45</v>
      </c>
      <c r="M313" s="9" t="str">
        <f>INDEX(key!$AS$4:$AS$7,B313)</f>
        <v>PGE</v>
      </c>
      <c r="N313" s="9" t="str">
        <f>INDEX(key!$I$3:$I$5,C313)</f>
        <v>MFm</v>
      </c>
      <c r="O313" s="9" t="str">
        <f>INDEX(key!$F$9:$F$10,D313)</f>
        <v>New</v>
      </c>
      <c r="P313" s="9" t="str">
        <f>INDEX(key!$AT$3:$BI$3,E313)</f>
        <v>CZ04</v>
      </c>
      <c r="Q313" s="9" t="str">
        <f>INDEX('HVACwts Src'!$D$7:$I$7,F313)</f>
        <v>rDXGF</v>
      </c>
      <c r="R313" s="36">
        <f>IF(G313,INDEX('HVACwts Src'!$D$11:$U$164,(B313-1)*39+(D313-1)*19+E313,(C313-1)*6+F313),0)</f>
        <v>2209.4463487361418</v>
      </c>
      <c r="T313" t="str">
        <f t="shared" si="26"/>
        <v>HV_PGEMFmNewCZ04</v>
      </c>
      <c r="U313" t="str">
        <f t="shared" si="27"/>
        <v>rDXGF</v>
      </c>
      <c r="V313" s="36">
        <f t="shared" si="28"/>
        <v>2209.4463487361418</v>
      </c>
    </row>
    <row r="314" spans="1:22" x14ac:dyDescent="0.25">
      <c r="A314" s="86">
        <f t="shared" si="29"/>
        <v>308</v>
      </c>
      <c r="B314">
        <v>1</v>
      </c>
      <c r="C314">
        <v>2</v>
      </c>
      <c r="D314">
        <v>2</v>
      </c>
      <c r="E314">
        <v>4</v>
      </c>
      <c r="F314">
        <v>2</v>
      </c>
      <c r="G314" t="b">
        <f>INDEX(key!$AT$4:$BI$7,B314,E314)</f>
        <v>1</v>
      </c>
      <c r="H314" t="str">
        <f t="shared" si="24"/>
        <v>HV_PGEMFmNewCZ04rNCGF</v>
      </c>
      <c r="I314" s="9" t="s">
        <v>1799</v>
      </c>
      <c r="J314" t="str">
        <f t="shared" si="25"/>
        <v>HV_PGEMFmNewCZ04</v>
      </c>
      <c r="K314" s="9" t="s">
        <v>1662</v>
      </c>
      <c r="L314" s="9" t="s">
        <v>45</v>
      </c>
      <c r="M314" s="9" t="str">
        <f>INDEX(key!$AS$4:$AS$7,B314)</f>
        <v>PGE</v>
      </c>
      <c r="N314" s="9" t="str">
        <f>INDEX(key!$I$3:$I$5,C314)</f>
        <v>MFm</v>
      </c>
      <c r="O314" s="9" t="str">
        <f>INDEX(key!$F$9:$F$10,D314)</f>
        <v>New</v>
      </c>
      <c r="P314" s="9" t="str">
        <f>INDEX(key!$AT$3:$BI$3,E314)</f>
        <v>CZ04</v>
      </c>
      <c r="Q314" s="9" t="str">
        <f>INDEX('HVACwts Src'!$D$7:$I$7,F314)</f>
        <v>rNCGF</v>
      </c>
      <c r="R314" s="36">
        <f>IF(G314,INDEX('HVACwts Src'!$D$11:$U$164,(B314-1)*39+(D314-1)*19+E314,(C314-1)*6+F314),0)</f>
        <v>258.87314577974865</v>
      </c>
      <c r="T314" t="str">
        <f t="shared" si="26"/>
        <v>HV_PGEMFmNewCZ04</v>
      </c>
      <c r="U314" t="str">
        <f t="shared" si="27"/>
        <v>rNCGF</v>
      </c>
      <c r="V314" s="36">
        <f t="shared" si="28"/>
        <v>258.87314577974865</v>
      </c>
    </row>
    <row r="315" spans="1:22" x14ac:dyDescent="0.25">
      <c r="A315" s="86">
        <f t="shared" si="29"/>
        <v>309</v>
      </c>
      <c r="B315">
        <v>1</v>
      </c>
      <c r="C315">
        <v>2</v>
      </c>
      <c r="D315">
        <v>2</v>
      </c>
      <c r="E315">
        <v>4</v>
      </c>
      <c r="F315">
        <v>3</v>
      </c>
      <c r="G315" t="b">
        <f>INDEX(key!$AT$4:$BI$7,B315,E315)</f>
        <v>1</v>
      </c>
      <c r="H315" t="str">
        <f t="shared" si="24"/>
        <v>HV_PGEMFmNewCZ04rDXHP</v>
      </c>
      <c r="I315" s="9" t="s">
        <v>1799</v>
      </c>
      <c r="J315" t="str">
        <f t="shared" si="25"/>
        <v>HV_PGEMFmNewCZ04</v>
      </c>
      <c r="K315" s="9" t="s">
        <v>1662</v>
      </c>
      <c r="L315" s="9" t="s">
        <v>45</v>
      </c>
      <c r="M315" s="9" t="str">
        <f>INDEX(key!$AS$4:$AS$7,B315)</f>
        <v>PGE</v>
      </c>
      <c r="N315" s="9" t="str">
        <f>INDEX(key!$I$3:$I$5,C315)</f>
        <v>MFm</v>
      </c>
      <c r="O315" s="9" t="str">
        <f>INDEX(key!$F$9:$F$10,D315)</f>
        <v>New</v>
      </c>
      <c r="P315" s="9" t="str">
        <f>INDEX(key!$AT$3:$BI$3,E315)</f>
        <v>CZ04</v>
      </c>
      <c r="Q315" s="9" t="str">
        <f>INDEX('HVACwts Src'!$D$7:$I$7,F315)</f>
        <v>rDXHP</v>
      </c>
      <c r="R315" s="36">
        <f>IF(G315,INDEX('HVACwts Src'!$D$11:$U$164,(B315-1)*39+(D315-1)*19+E315,(C315-1)*6+F315),0)</f>
        <v>317.70653640798236</v>
      </c>
      <c r="T315" t="str">
        <f t="shared" si="26"/>
        <v>HV_PGEMFmNewCZ04</v>
      </c>
      <c r="U315" t="str">
        <f t="shared" si="27"/>
        <v>rDXHP</v>
      </c>
      <c r="V315" s="36">
        <f t="shared" si="28"/>
        <v>317.70653640798236</v>
      </c>
    </row>
    <row r="316" spans="1:22" x14ac:dyDescent="0.25">
      <c r="A316" s="86">
        <f t="shared" si="29"/>
        <v>310</v>
      </c>
      <c r="B316">
        <v>1</v>
      </c>
      <c r="C316">
        <v>2</v>
      </c>
      <c r="D316">
        <v>2</v>
      </c>
      <c r="E316">
        <v>4</v>
      </c>
      <c r="F316">
        <v>4</v>
      </c>
      <c r="G316" t="b">
        <f>INDEX(key!$AT$4:$BI$7,B316,E316)</f>
        <v>1</v>
      </c>
      <c r="H316" t="str">
        <f t="shared" si="24"/>
        <v>HV_PGEMFmNewCZ04rNCEH</v>
      </c>
      <c r="I316" s="9" t="s">
        <v>1799</v>
      </c>
      <c r="J316" t="str">
        <f t="shared" si="25"/>
        <v>HV_PGEMFmNewCZ04</v>
      </c>
      <c r="K316" s="9" t="s">
        <v>1662</v>
      </c>
      <c r="L316" s="9" t="s">
        <v>45</v>
      </c>
      <c r="M316" s="9" t="str">
        <f>INDEX(key!$AS$4:$AS$7,B316)</f>
        <v>PGE</v>
      </c>
      <c r="N316" s="9" t="str">
        <f>INDEX(key!$I$3:$I$5,C316)</f>
        <v>MFm</v>
      </c>
      <c r="O316" s="9" t="str">
        <f>INDEX(key!$F$9:$F$10,D316)</f>
        <v>New</v>
      </c>
      <c r="P316" s="9" t="str">
        <f>INDEX(key!$AT$3:$BI$3,E316)</f>
        <v>CZ04</v>
      </c>
      <c r="Q316" s="9" t="str">
        <f>INDEX('HVACwts Src'!$D$7:$I$7,F316)</f>
        <v>rNCEH</v>
      </c>
      <c r="R316" s="36">
        <f>IF(G316,INDEX('HVACwts Src'!$D$11:$U$164,(B316-1)*39+(D316-1)*19+E316,(C316-1)*6+F316),0)</f>
        <v>37.224570110864747</v>
      </c>
      <c r="T316" t="str">
        <f t="shared" si="26"/>
        <v>HV_PGEMFmNewCZ04</v>
      </c>
      <c r="U316" t="str">
        <f t="shared" si="27"/>
        <v>rNCEH</v>
      </c>
      <c r="V316" s="36">
        <f t="shared" si="28"/>
        <v>37.224570110864747</v>
      </c>
    </row>
    <row r="317" spans="1:22" x14ac:dyDescent="0.25">
      <c r="A317" s="86">
        <f t="shared" si="29"/>
        <v>311</v>
      </c>
      <c r="B317">
        <v>1</v>
      </c>
      <c r="C317">
        <v>2</v>
      </c>
      <c r="D317">
        <v>2</v>
      </c>
      <c r="E317">
        <v>4</v>
      </c>
      <c r="F317">
        <v>5</v>
      </c>
      <c r="G317" t="b">
        <f>INDEX(key!$AT$4:$BI$7,B317,E317)</f>
        <v>1</v>
      </c>
      <c r="H317" t="str">
        <f t="shared" si="24"/>
        <v>HV_PGEMFmNewCZ04rDXOH</v>
      </c>
      <c r="I317" s="9" t="s">
        <v>1799</v>
      </c>
      <c r="J317" t="str">
        <f t="shared" si="25"/>
        <v>HV_PGEMFmNewCZ04</v>
      </c>
      <c r="K317" s="9" t="s">
        <v>1662</v>
      </c>
      <c r="L317" s="9" t="s">
        <v>45</v>
      </c>
      <c r="M317" s="9" t="str">
        <f>INDEX(key!$AS$4:$AS$7,B317)</f>
        <v>PGE</v>
      </c>
      <c r="N317" s="9" t="str">
        <f>INDEX(key!$I$3:$I$5,C317)</f>
        <v>MFm</v>
      </c>
      <c r="O317" s="9" t="str">
        <f>INDEX(key!$F$9:$F$10,D317)</f>
        <v>New</v>
      </c>
      <c r="P317" s="9" t="str">
        <f>INDEX(key!$AT$3:$BI$3,E317)</f>
        <v>CZ04</v>
      </c>
      <c r="Q317" s="9" t="str">
        <f>INDEX('HVACwts Src'!$D$7:$I$7,F317)</f>
        <v>rDXOH</v>
      </c>
      <c r="R317" s="36">
        <f>IF(G317,INDEX('HVACwts Src'!$D$11:$U$164,(B317-1)*39+(D317-1)*19+E317,(C317-1)*6+F317),0)</f>
        <v>275.52845277161867</v>
      </c>
      <c r="T317" t="str">
        <f t="shared" si="26"/>
        <v>HV_PGEMFmNewCZ04</v>
      </c>
      <c r="U317" t="str">
        <f t="shared" si="27"/>
        <v>rDXOH</v>
      </c>
      <c r="V317" s="36">
        <f t="shared" si="28"/>
        <v>275.52845277161867</v>
      </c>
    </row>
    <row r="318" spans="1:22" x14ac:dyDescent="0.25">
      <c r="A318" s="86">
        <f t="shared" si="29"/>
        <v>312</v>
      </c>
      <c r="B318">
        <v>1</v>
      </c>
      <c r="C318">
        <v>2</v>
      </c>
      <c r="D318">
        <v>2</v>
      </c>
      <c r="E318">
        <v>4</v>
      </c>
      <c r="F318">
        <v>6</v>
      </c>
      <c r="G318" t="b">
        <f>INDEX(key!$AT$4:$BI$7,B318,E318)</f>
        <v>1</v>
      </c>
      <c r="H318" t="str">
        <f t="shared" si="24"/>
        <v>HV_PGEMFmNewCZ04rNCOH</v>
      </c>
      <c r="I318" s="9" t="s">
        <v>1799</v>
      </c>
      <c r="J318" t="str">
        <f t="shared" si="25"/>
        <v>HV_PGEMFmNewCZ04</v>
      </c>
      <c r="K318" s="9" t="s">
        <v>1662</v>
      </c>
      <c r="L318" s="9" t="s">
        <v>45</v>
      </c>
      <c r="M318" s="9" t="str">
        <f>INDEX(key!$AS$4:$AS$7,B318)</f>
        <v>PGE</v>
      </c>
      <c r="N318" s="9" t="str">
        <f>INDEX(key!$I$3:$I$5,C318)</f>
        <v>MFm</v>
      </c>
      <c r="O318" s="9" t="str">
        <f>INDEX(key!$F$9:$F$10,D318)</f>
        <v>New</v>
      </c>
      <c r="P318" s="9" t="str">
        <f>INDEX(key!$AT$3:$BI$3,E318)</f>
        <v>CZ04</v>
      </c>
      <c r="Q318" s="9" t="str">
        <f>INDEX('HVACwts Src'!$D$7:$I$7,F318)</f>
        <v>rNCOH</v>
      </c>
      <c r="R318" s="36">
        <f>IF(G318,INDEX('HVACwts Src'!$D$11:$U$164,(B318-1)*39+(D318-1)*19+E318,(C318-1)*6+F318),0)</f>
        <v>32.282710716925351</v>
      </c>
      <c r="T318" t="str">
        <f t="shared" si="26"/>
        <v>HV_PGEMFmNewCZ04</v>
      </c>
      <c r="U318" t="str">
        <f t="shared" si="27"/>
        <v>rNCOH</v>
      </c>
      <c r="V318" s="36">
        <f t="shared" si="28"/>
        <v>32.282710716925351</v>
      </c>
    </row>
    <row r="319" spans="1:22" x14ac:dyDescent="0.25">
      <c r="A319" s="86">
        <f t="shared" si="29"/>
        <v>313</v>
      </c>
      <c r="B319">
        <v>1</v>
      </c>
      <c r="C319">
        <v>2</v>
      </c>
      <c r="D319">
        <v>2</v>
      </c>
      <c r="E319">
        <v>5</v>
      </c>
      <c r="F319">
        <v>1</v>
      </c>
      <c r="G319" t="b">
        <f>INDEX(key!$AT$4:$BI$7,B319,E319)</f>
        <v>1</v>
      </c>
      <c r="H319" t="str">
        <f t="shared" si="24"/>
        <v>HV_PGEMFmNewCZ05rDXGF</v>
      </c>
      <c r="I319" s="9" t="s">
        <v>1799</v>
      </c>
      <c r="J319" t="str">
        <f t="shared" si="25"/>
        <v>HV_PGEMFmNewCZ05</v>
      </c>
      <c r="K319" s="9" t="s">
        <v>1662</v>
      </c>
      <c r="L319" s="9" t="s">
        <v>45</v>
      </c>
      <c r="M319" s="9" t="str">
        <f>INDEX(key!$AS$4:$AS$7,B319)</f>
        <v>PGE</v>
      </c>
      <c r="N319" s="9" t="str">
        <f>INDEX(key!$I$3:$I$5,C319)</f>
        <v>MFm</v>
      </c>
      <c r="O319" s="9" t="str">
        <f>INDEX(key!$F$9:$F$10,D319)</f>
        <v>New</v>
      </c>
      <c r="P319" s="9" t="str">
        <f>INDEX(key!$AT$3:$BI$3,E319)</f>
        <v>CZ05</v>
      </c>
      <c r="Q319" s="9" t="str">
        <f>INDEX('HVACwts Src'!$D$7:$I$7,F319)</f>
        <v>rDXGF</v>
      </c>
      <c r="R319" s="36">
        <f>IF(G319,INDEX('HVACwts Src'!$D$11:$U$164,(B319-1)*39+(D319-1)*19+E319,(C319-1)*6+F319),0)</f>
        <v>0.42433093640360009</v>
      </c>
      <c r="T319" t="str">
        <f t="shared" si="26"/>
        <v>HV_PGEMFmNewCZ05</v>
      </c>
      <c r="U319" t="str">
        <f t="shared" si="27"/>
        <v>rDXGF</v>
      </c>
      <c r="V319" s="36">
        <f t="shared" si="28"/>
        <v>0.42433093640360009</v>
      </c>
    </row>
    <row r="320" spans="1:22" x14ac:dyDescent="0.25">
      <c r="A320" s="86">
        <f t="shared" si="29"/>
        <v>314</v>
      </c>
      <c r="B320">
        <v>1</v>
      </c>
      <c r="C320">
        <v>2</v>
      </c>
      <c r="D320">
        <v>2</v>
      </c>
      <c r="E320">
        <v>5</v>
      </c>
      <c r="F320">
        <v>2</v>
      </c>
      <c r="G320" t="b">
        <f>INDEX(key!$AT$4:$BI$7,B320,E320)</f>
        <v>1</v>
      </c>
      <c r="H320" t="str">
        <f t="shared" si="24"/>
        <v>HV_PGEMFmNewCZ05rNCGF</v>
      </c>
      <c r="I320" s="9" t="s">
        <v>1799</v>
      </c>
      <c r="J320" t="str">
        <f t="shared" si="25"/>
        <v>HV_PGEMFmNewCZ05</v>
      </c>
      <c r="K320" s="9" t="s">
        <v>1662</v>
      </c>
      <c r="L320" s="9" t="s">
        <v>45</v>
      </c>
      <c r="M320" s="9" t="str">
        <f>INDEX(key!$AS$4:$AS$7,B320)</f>
        <v>PGE</v>
      </c>
      <c r="N320" s="9" t="str">
        <f>INDEX(key!$I$3:$I$5,C320)</f>
        <v>MFm</v>
      </c>
      <c r="O320" s="9" t="str">
        <f>INDEX(key!$F$9:$F$10,D320)</f>
        <v>New</v>
      </c>
      <c r="P320" s="9" t="str">
        <f>INDEX(key!$AT$3:$BI$3,E320)</f>
        <v>CZ05</v>
      </c>
      <c r="Q320" s="9" t="str">
        <f>INDEX('HVACwts Src'!$D$7:$I$7,F320)</f>
        <v>rNCGF</v>
      </c>
      <c r="R320" s="36">
        <f>IF(G320,INDEX('HVACwts Src'!$D$11:$U$164,(B320-1)*39+(D320-1)*19+E320,(C320-1)*6+F320),0)</f>
        <v>0.36400212124584019</v>
      </c>
      <c r="T320" t="str">
        <f t="shared" si="26"/>
        <v>HV_PGEMFmNewCZ05</v>
      </c>
      <c r="U320" t="str">
        <f t="shared" si="27"/>
        <v>rNCGF</v>
      </c>
      <c r="V320" s="36">
        <f t="shared" si="28"/>
        <v>0.36400212124584019</v>
      </c>
    </row>
    <row r="321" spans="1:22" x14ac:dyDescent="0.25">
      <c r="A321" s="86">
        <f t="shared" si="29"/>
        <v>315</v>
      </c>
      <c r="B321">
        <v>1</v>
      </c>
      <c r="C321">
        <v>2</v>
      </c>
      <c r="D321">
        <v>2</v>
      </c>
      <c r="E321">
        <v>5</v>
      </c>
      <c r="F321">
        <v>3</v>
      </c>
      <c r="G321" t="b">
        <f>INDEX(key!$AT$4:$BI$7,B321,E321)</f>
        <v>1</v>
      </c>
      <c r="H321" t="str">
        <f t="shared" si="24"/>
        <v>HV_PGEMFmNewCZ05rDXHP</v>
      </c>
      <c r="I321" s="9" t="s">
        <v>1799</v>
      </c>
      <c r="J321" t="str">
        <f t="shared" si="25"/>
        <v>HV_PGEMFmNewCZ05</v>
      </c>
      <c r="K321" s="9" t="s">
        <v>1662</v>
      </c>
      <c r="L321" s="9" t="s">
        <v>45</v>
      </c>
      <c r="M321" s="9" t="str">
        <f>INDEX(key!$AS$4:$AS$7,B321)</f>
        <v>PGE</v>
      </c>
      <c r="N321" s="9" t="str">
        <f>INDEX(key!$I$3:$I$5,C321)</f>
        <v>MFm</v>
      </c>
      <c r="O321" s="9" t="str">
        <f>INDEX(key!$F$9:$F$10,D321)</f>
        <v>New</v>
      </c>
      <c r="P321" s="9" t="str">
        <f>INDEX(key!$AT$3:$BI$3,E321)</f>
        <v>CZ05</v>
      </c>
      <c r="Q321" s="9" t="str">
        <f>INDEX('HVACwts Src'!$D$7:$I$7,F321)</f>
        <v>rDXHP</v>
      </c>
      <c r="R321" s="36">
        <f>IF(G321,INDEX('HVACwts Src'!$D$11:$U$164,(B321-1)*39+(D321-1)*19+E321,(C321-1)*6+F321),0)</f>
        <v>6.1016513106398725E-2</v>
      </c>
      <c r="T321" t="str">
        <f t="shared" si="26"/>
        <v>HV_PGEMFmNewCZ05</v>
      </c>
      <c r="U321" t="str">
        <f t="shared" si="27"/>
        <v>rDXHP</v>
      </c>
      <c r="V321" s="36">
        <f t="shared" si="28"/>
        <v>6.1016513106398725E-2</v>
      </c>
    </row>
    <row r="322" spans="1:22" x14ac:dyDescent="0.25">
      <c r="A322" s="86">
        <f t="shared" si="29"/>
        <v>316</v>
      </c>
      <c r="B322">
        <v>1</v>
      </c>
      <c r="C322">
        <v>2</v>
      </c>
      <c r="D322">
        <v>2</v>
      </c>
      <c r="E322">
        <v>5</v>
      </c>
      <c r="F322">
        <v>4</v>
      </c>
      <c r="G322" t="b">
        <f>INDEX(key!$AT$4:$BI$7,B322,E322)</f>
        <v>1</v>
      </c>
      <c r="H322" t="str">
        <f t="shared" si="24"/>
        <v>HV_PGEMFmNewCZ05rNCEH</v>
      </c>
      <c r="I322" s="9" t="s">
        <v>1799</v>
      </c>
      <c r="J322" t="str">
        <f t="shared" si="25"/>
        <v>HV_PGEMFmNewCZ05</v>
      </c>
      <c r="K322" s="9" t="s">
        <v>1662</v>
      </c>
      <c r="L322" s="9" t="s">
        <v>45</v>
      </c>
      <c r="M322" s="9" t="str">
        <f>INDEX(key!$AS$4:$AS$7,B322)</f>
        <v>PGE</v>
      </c>
      <c r="N322" s="9" t="str">
        <f>INDEX(key!$I$3:$I$5,C322)</f>
        <v>MFm</v>
      </c>
      <c r="O322" s="9" t="str">
        <f>INDEX(key!$F$9:$F$10,D322)</f>
        <v>New</v>
      </c>
      <c r="P322" s="9" t="str">
        <f>INDEX(key!$AT$3:$BI$3,E322)</f>
        <v>CZ05</v>
      </c>
      <c r="Q322" s="9" t="str">
        <f>INDEX('HVACwts Src'!$D$7:$I$7,F322)</f>
        <v>rNCEH</v>
      </c>
      <c r="R322" s="36">
        <f>IF(G322,INDEX('HVACwts Src'!$D$11:$U$164,(B322-1)*39+(D322-1)*19+E322,(C322-1)*6+F322),0)</f>
        <v>5.2341553010475515E-2</v>
      </c>
      <c r="T322" t="str">
        <f t="shared" si="26"/>
        <v>HV_PGEMFmNewCZ05</v>
      </c>
      <c r="U322" t="str">
        <f t="shared" si="27"/>
        <v>rNCEH</v>
      </c>
      <c r="V322" s="36">
        <f t="shared" si="28"/>
        <v>5.2341553010475515E-2</v>
      </c>
    </row>
    <row r="323" spans="1:22" x14ac:dyDescent="0.25">
      <c r="A323" s="86">
        <f t="shared" si="29"/>
        <v>317</v>
      </c>
      <c r="B323">
        <v>1</v>
      </c>
      <c r="C323">
        <v>2</v>
      </c>
      <c r="D323">
        <v>2</v>
      </c>
      <c r="E323">
        <v>5</v>
      </c>
      <c r="F323">
        <v>5</v>
      </c>
      <c r="G323" t="b">
        <f>INDEX(key!$AT$4:$BI$7,B323,E323)</f>
        <v>1</v>
      </c>
      <c r="H323" t="str">
        <f t="shared" si="24"/>
        <v>HV_PGEMFmNewCZ05rDXOH</v>
      </c>
      <c r="I323" s="9" t="s">
        <v>1799</v>
      </c>
      <c r="J323" t="str">
        <f t="shared" si="25"/>
        <v>HV_PGEMFmNewCZ05</v>
      </c>
      <c r="K323" s="9" t="s">
        <v>1662</v>
      </c>
      <c r="L323" s="9" t="s">
        <v>45</v>
      </c>
      <c r="M323" s="9" t="str">
        <f>INDEX(key!$AS$4:$AS$7,B323)</f>
        <v>PGE</v>
      </c>
      <c r="N323" s="9" t="str">
        <f>INDEX(key!$I$3:$I$5,C323)</f>
        <v>MFm</v>
      </c>
      <c r="O323" s="9" t="str">
        <f>INDEX(key!$F$9:$F$10,D323)</f>
        <v>New</v>
      </c>
      <c r="P323" s="9" t="str">
        <f>INDEX(key!$AT$3:$BI$3,E323)</f>
        <v>CZ05</v>
      </c>
      <c r="Q323" s="9" t="str">
        <f>INDEX('HVACwts Src'!$D$7:$I$7,F323)</f>
        <v>rDXOH</v>
      </c>
      <c r="R323" s="36">
        <f>IF(G323,INDEX('HVACwts Src'!$D$11:$U$164,(B323-1)*39+(D323-1)*19+E323,(C323-1)*6+F323),0)</f>
        <v>5.2916082998482619E-2</v>
      </c>
      <c r="T323" t="str">
        <f t="shared" si="26"/>
        <v>HV_PGEMFmNewCZ05</v>
      </c>
      <c r="U323" t="str">
        <f t="shared" si="27"/>
        <v>rDXOH</v>
      </c>
      <c r="V323" s="36">
        <f t="shared" si="28"/>
        <v>5.2916082998482619E-2</v>
      </c>
    </row>
    <row r="324" spans="1:22" x14ac:dyDescent="0.25">
      <c r="A324" s="86">
        <f t="shared" si="29"/>
        <v>318</v>
      </c>
      <c r="B324">
        <v>1</v>
      </c>
      <c r="C324">
        <v>2</v>
      </c>
      <c r="D324">
        <v>2</v>
      </c>
      <c r="E324">
        <v>5</v>
      </c>
      <c r="F324">
        <v>6</v>
      </c>
      <c r="G324" t="b">
        <f>INDEX(key!$AT$4:$BI$7,B324,E324)</f>
        <v>1</v>
      </c>
      <c r="H324" t="str">
        <f t="shared" si="24"/>
        <v>HV_PGEMFmNewCZ05rNCOH</v>
      </c>
      <c r="I324" s="9" t="s">
        <v>1799</v>
      </c>
      <c r="J324" t="str">
        <f t="shared" si="25"/>
        <v>HV_PGEMFmNewCZ05</v>
      </c>
      <c r="K324" s="9" t="s">
        <v>1662</v>
      </c>
      <c r="L324" s="9" t="s">
        <v>45</v>
      </c>
      <c r="M324" s="9" t="str">
        <f>INDEX(key!$AS$4:$AS$7,B324)</f>
        <v>PGE</v>
      </c>
      <c r="N324" s="9" t="str">
        <f>INDEX(key!$I$3:$I$5,C324)</f>
        <v>MFm</v>
      </c>
      <c r="O324" s="9" t="str">
        <f>INDEX(key!$F$9:$F$10,D324)</f>
        <v>New</v>
      </c>
      <c r="P324" s="9" t="str">
        <f>INDEX(key!$AT$3:$BI$3,E324)</f>
        <v>CZ05</v>
      </c>
      <c r="Q324" s="9" t="str">
        <f>INDEX('HVACwts Src'!$D$7:$I$7,F324)</f>
        <v>rNCOH</v>
      </c>
      <c r="R324" s="36">
        <f>IF(G324,INDEX('HVACwts Src'!$D$11:$U$164,(B324-1)*39+(D324-1)*19+E324,(C324-1)*6+F324),0)</f>
        <v>4.5392793235202809E-2</v>
      </c>
      <c r="T324" t="str">
        <f t="shared" si="26"/>
        <v>HV_PGEMFmNewCZ05</v>
      </c>
      <c r="U324" t="str">
        <f t="shared" si="27"/>
        <v>rNCOH</v>
      </c>
      <c r="V324" s="36">
        <f t="shared" si="28"/>
        <v>4.5392793235202809E-2</v>
      </c>
    </row>
    <row r="325" spans="1:22" x14ac:dyDescent="0.25">
      <c r="A325" s="86">
        <f t="shared" si="29"/>
        <v>319</v>
      </c>
      <c r="B325">
        <v>1</v>
      </c>
      <c r="C325">
        <v>2</v>
      </c>
      <c r="D325">
        <v>2</v>
      </c>
      <c r="E325">
        <v>6</v>
      </c>
      <c r="F325">
        <v>1</v>
      </c>
      <c r="G325" t="b">
        <f>INDEX(key!$AT$4:$BI$7,B325,E325)</f>
        <v>0</v>
      </c>
      <c r="H325" t="str">
        <f t="shared" si="24"/>
        <v>HV_PGEMFmNewCZ06rDXGF</v>
      </c>
      <c r="I325" s="9" t="s">
        <v>1799</v>
      </c>
      <c r="J325" t="str">
        <f t="shared" si="25"/>
        <v>HV_PGEMFmNewCZ06</v>
      </c>
      <c r="K325" s="9" t="s">
        <v>1662</v>
      </c>
      <c r="L325" s="9" t="s">
        <v>45</v>
      </c>
      <c r="M325" s="9" t="str">
        <f>INDEX(key!$AS$4:$AS$7,B325)</f>
        <v>PGE</v>
      </c>
      <c r="N325" s="9" t="str">
        <f>INDEX(key!$I$3:$I$5,C325)</f>
        <v>MFm</v>
      </c>
      <c r="O325" s="9" t="str">
        <f>INDEX(key!$F$9:$F$10,D325)</f>
        <v>New</v>
      </c>
      <c r="P325" s="9" t="str">
        <f>INDEX(key!$AT$3:$BI$3,E325)</f>
        <v>CZ06</v>
      </c>
      <c r="Q325" s="9" t="str">
        <f>INDEX('HVACwts Src'!$D$7:$I$7,F325)</f>
        <v>rDXGF</v>
      </c>
      <c r="R325" s="36">
        <f>IF(G325,INDEX('HVACwts Src'!$D$11:$U$164,(B325-1)*39+(D325-1)*19+E325,(C325-1)*6+F325),0)</f>
        <v>0</v>
      </c>
      <c r="T325" t="str">
        <f t="shared" si="26"/>
        <v>HV_PGEMFmNewCZ06</v>
      </c>
      <c r="U325" t="str">
        <f t="shared" si="27"/>
        <v>rDXGF</v>
      </c>
      <c r="V325" s="36">
        <f t="shared" si="28"/>
        <v>0</v>
      </c>
    </row>
    <row r="326" spans="1:22" x14ac:dyDescent="0.25">
      <c r="A326" s="86">
        <f t="shared" si="29"/>
        <v>320</v>
      </c>
      <c r="B326">
        <v>1</v>
      </c>
      <c r="C326">
        <v>2</v>
      </c>
      <c r="D326">
        <v>2</v>
      </c>
      <c r="E326">
        <v>6</v>
      </c>
      <c r="F326">
        <v>2</v>
      </c>
      <c r="G326" t="b">
        <f>INDEX(key!$AT$4:$BI$7,B326,E326)</f>
        <v>0</v>
      </c>
      <c r="H326" t="str">
        <f t="shared" si="24"/>
        <v>HV_PGEMFmNewCZ06rNCGF</v>
      </c>
      <c r="I326" s="9" t="s">
        <v>1799</v>
      </c>
      <c r="J326" t="str">
        <f t="shared" si="25"/>
        <v>HV_PGEMFmNewCZ06</v>
      </c>
      <c r="K326" s="9" t="s">
        <v>1662</v>
      </c>
      <c r="L326" s="9" t="s">
        <v>45</v>
      </c>
      <c r="M326" s="9" t="str">
        <f>INDEX(key!$AS$4:$AS$7,B326)</f>
        <v>PGE</v>
      </c>
      <c r="N326" s="9" t="str">
        <f>INDEX(key!$I$3:$I$5,C326)</f>
        <v>MFm</v>
      </c>
      <c r="O326" s="9" t="str">
        <f>INDEX(key!$F$9:$F$10,D326)</f>
        <v>New</v>
      </c>
      <c r="P326" s="9" t="str">
        <f>INDEX(key!$AT$3:$BI$3,E326)</f>
        <v>CZ06</v>
      </c>
      <c r="Q326" s="9" t="str">
        <f>INDEX('HVACwts Src'!$D$7:$I$7,F326)</f>
        <v>rNCGF</v>
      </c>
      <c r="R326" s="36">
        <f>IF(G326,INDEX('HVACwts Src'!$D$11:$U$164,(B326-1)*39+(D326-1)*19+E326,(C326-1)*6+F326),0)</f>
        <v>0</v>
      </c>
      <c r="T326" t="str">
        <f t="shared" si="26"/>
        <v>HV_PGEMFmNewCZ06</v>
      </c>
      <c r="U326" t="str">
        <f t="shared" si="27"/>
        <v>rNCGF</v>
      </c>
      <c r="V326" s="36">
        <f t="shared" si="28"/>
        <v>0</v>
      </c>
    </row>
    <row r="327" spans="1:22" x14ac:dyDescent="0.25">
      <c r="A327" s="86">
        <f t="shared" si="29"/>
        <v>321</v>
      </c>
      <c r="B327">
        <v>1</v>
      </c>
      <c r="C327">
        <v>2</v>
      </c>
      <c r="D327">
        <v>2</v>
      </c>
      <c r="E327">
        <v>6</v>
      </c>
      <c r="F327">
        <v>3</v>
      </c>
      <c r="G327" t="b">
        <f>INDEX(key!$AT$4:$BI$7,B327,E327)</f>
        <v>0</v>
      </c>
      <c r="H327" t="str">
        <f t="shared" ref="H327:H390" si="30">+J327&amp;Q327</f>
        <v>HV_PGEMFmNewCZ06rDXHP</v>
      </c>
      <c r="I327" s="9" t="s">
        <v>1799</v>
      </c>
      <c r="J327" t="str">
        <f t="shared" ref="J327:J390" si="31">"HV_"&amp;M327&amp;N327&amp;O327&amp;P327</f>
        <v>HV_PGEMFmNewCZ06</v>
      </c>
      <c r="K327" s="9" t="s">
        <v>1662</v>
      </c>
      <c r="L327" s="9" t="s">
        <v>45</v>
      </c>
      <c r="M327" s="9" t="str">
        <f>INDEX(key!$AS$4:$AS$7,B327)</f>
        <v>PGE</v>
      </c>
      <c r="N327" s="9" t="str">
        <f>INDEX(key!$I$3:$I$5,C327)</f>
        <v>MFm</v>
      </c>
      <c r="O327" s="9" t="str">
        <f>INDEX(key!$F$9:$F$10,D327)</f>
        <v>New</v>
      </c>
      <c r="P327" s="9" t="str">
        <f>INDEX(key!$AT$3:$BI$3,E327)</f>
        <v>CZ06</v>
      </c>
      <c r="Q327" s="9" t="str">
        <f>INDEX('HVACwts Src'!$D$7:$I$7,F327)</f>
        <v>rDXHP</v>
      </c>
      <c r="R327" s="36">
        <f>IF(G327,INDEX('HVACwts Src'!$D$11:$U$164,(B327-1)*39+(D327-1)*19+E327,(C327-1)*6+F327),0)</f>
        <v>0</v>
      </c>
      <c r="T327" t="str">
        <f t="shared" si="26"/>
        <v>HV_PGEMFmNewCZ06</v>
      </c>
      <c r="U327" t="str">
        <f t="shared" si="27"/>
        <v>rDXHP</v>
      </c>
      <c r="V327" s="36">
        <f t="shared" si="28"/>
        <v>0</v>
      </c>
    </row>
    <row r="328" spans="1:22" x14ac:dyDescent="0.25">
      <c r="A328" s="86">
        <f t="shared" si="29"/>
        <v>322</v>
      </c>
      <c r="B328">
        <v>1</v>
      </c>
      <c r="C328">
        <v>2</v>
      </c>
      <c r="D328">
        <v>2</v>
      </c>
      <c r="E328">
        <v>6</v>
      </c>
      <c r="F328">
        <v>4</v>
      </c>
      <c r="G328" t="b">
        <f>INDEX(key!$AT$4:$BI$7,B328,E328)</f>
        <v>0</v>
      </c>
      <c r="H328" t="str">
        <f t="shared" si="30"/>
        <v>HV_PGEMFmNewCZ06rNCEH</v>
      </c>
      <c r="I328" s="9" t="s">
        <v>1799</v>
      </c>
      <c r="J328" t="str">
        <f t="shared" si="31"/>
        <v>HV_PGEMFmNewCZ06</v>
      </c>
      <c r="K328" s="9" t="s">
        <v>1662</v>
      </c>
      <c r="L328" s="9" t="s">
        <v>45</v>
      </c>
      <c r="M328" s="9" t="str">
        <f>INDEX(key!$AS$4:$AS$7,B328)</f>
        <v>PGE</v>
      </c>
      <c r="N328" s="9" t="str">
        <f>INDEX(key!$I$3:$I$5,C328)</f>
        <v>MFm</v>
      </c>
      <c r="O328" s="9" t="str">
        <f>INDEX(key!$F$9:$F$10,D328)</f>
        <v>New</v>
      </c>
      <c r="P328" s="9" t="str">
        <f>INDEX(key!$AT$3:$BI$3,E328)</f>
        <v>CZ06</v>
      </c>
      <c r="Q328" s="9" t="str">
        <f>INDEX('HVACwts Src'!$D$7:$I$7,F328)</f>
        <v>rNCEH</v>
      </c>
      <c r="R328" s="36">
        <f>IF(G328,INDEX('HVACwts Src'!$D$11:$U$164,(B328-1)*39+(D328-1)*19+E328,(C328-1)*6+F328),0)</f>
        <v>0</v>
      </c>
      <c r="T328" t="str">
        <f t="shared" ref="T328:T391" si="32">+J328</f>
        <v>HV_PGEMFmNewCZ06</v>
      </c>
      <c r="U328" t="str">
        <f t="shared" ref="U328:U391" si="33">+Q328</f>
        <v>rNCEH</v>
      </c>
      <c r="V328" s="36">
        <f t="shared" ref="V328:V391" si="34">+R328</f>
        <v>0</v>
      </c>
    </row>
    <row r="329" spans="1:22" x14ac:dyDescent="0.25">
      <c r="A329" s="86">
        <f t="shared" ref="A329:A392" si="35">+A328+1</f>
        <v>323</v>
      </c>
      <c r="B329">
        <v>1</v>
      </c>
      <c r="C329">
        <v>2</v>
      </c>
      <c r="D329">
        <v>2</v>
      </c>
      <c r="E329">
        <v>6</v>
      </c>
      <c r="F329">
        <v>5</v>
      </c>
      <c r="G329" t="b">
        <f>INDEX(key!$AT$4:$BI$7,B329,E329)</f>
        <v>0</v>
      </c>
      <c r="H329" t="str">
        <f t="shared" si="30"/>
        <v>HV_PGEMFmNewCZ06rDXOH</v>
      </c>
      <c r="I329" s="9" t="s">
        <v>1799</v>
      </c>
      <c r="J329" t="str">
        <f t="shared" si="31"/>
        <v>HV_PGEMFmNewCZ06</v>
      </c>
      <c r="K329" s="9" t="s">
        <v>1662</v>
      </c>
      <c r="L329" s="9" t="s">
        <v>45</v>
      </c>
      <c r="M329" s="9" t="str">
        <f>INDEX(key!$AS$4:$AS$7,B329)</f>
        <v>PGE</v>
      </c>
      <c r="N329" s="9" t="str">
        <f>INDEX(key!$I$3:$I$5,C329)</f>
        <v>MFm</v>
      </c>
      <c r="O329" s="9" t="str">
        <f>INDEX(key!$F$9:$F$10,D329)</f>
        <v>New</v>
      </c>
      <c r="P329" s="9" t="str">
        <f>INDEX(key!$AT$3:$BI$3,E329)</f>
        <v>CZ06</v>
      </c>
      <c r="Q329" s="9" t="str">
        <f>INDEX('HVACwts Src'!$D$7:$I$7,F329)</f>
        <v>rDXOH</v>
      </c>
      <c r="R329" s="36">
        <f>IF(G329,INDEX('HVACwts Src'!$D$11:$U$164,(B329-1)*39+(D329-1)*19+E329,(C329-1)*6+F329),0)</f>
        <v>0</v>
      </c>
      <c r="T329" t="str">
        <f t="shared" si="32"/>
        <v>HV_PGEMFmNewCZ06</v>
      </c>
      <c r="U329" t="str">
        <f t="shared" si="33"/>
        <v>rDXOH</v>
      </c>
      <c r="V329" s="36">
        <f t="shared" si="34"/>
        <v>0</v>
      </c>
    </row>
    <row r="330" spans="1:22" x14ac:dyDescent="0.25">
      <c r="A330" s="86">
        <f t="shared" si="35"/>
        <v>324</v>
      </c>
      <c r="B330">
        <v>1</v>
      </c>
      <c r="C330">
        <v>2</v>
      </c>
      <c r="D330">
        <v>2</v>
      </c>
      <c r="E330">
        <v>6</v>
      </c>
      <c r="F330">
        <v>6</v>
      </c>
      <c r="G330" t="b">
        <f>INDEX(key!$AT$4:$BI$7,B330,E330)</f>
        <v>0</v>
      </c>
      <c r="H330" t="str">
        <f t="shared" si="30"/>
        <v>HV_PGEMFmNewCZ06rNCOH</v>
      </c>
      <c r="I330" s="9" t="s">
        <v>1799</v>
      </c>
      <c r="J330" t="str">
        <f t="shared" si="31"/>
        <v>HV_PGEMFmNewCZ06</v>
      </c>
      <c r="K330" s="9" t="s">
        <v>1662</v>
      </c>
      <c r="L330" s="9" t="s">
        <v>45</v>
      </c>
      <c r="M330" s="9" t="str">
        <f>INDEX(key!$AS$4:$AS$7,B330)</f>
        <v>PGE</v>
      </c>
      <c r="N330" s="9" t="str">
        <f>INDEX(key!$I$3:$I$5,C330)</f>
        <v>MFm</v>
      </c>
      <c r="O330" s="9" t="str">
        <f>INDEX(key!$F$9:$F$10,D330)</f>
        <v>New</v>
      </c>
      <c r="P330" s="9" t="str">
        <f>INDEX(key!$AT$3:$BI$3,E330)</f>
        <v>CZ06</v>
      </c>
      <c r="Q330" s="9" t="str">
        <f>INDEX('HVACwts Src'!$D$7:$I$7,F330)</f>
        <v>rNCOH</v>
      </c>
      <c r="R330" s="36">
        <f>IF(G330,INDEX('HVACwts Src'!$D$11:$U$164,(B330-1)*39+(D330-1)*19+E330,(C330-1)*6+F330),0)</f>
        <v>0</v>
      </c>
      <c r="T330" t="str">
        <f t="shared" si="32"/>
        <v>HV_PGEMFmNewCZ06</v>
      </c>
      <c r="U330" t="str">
        <f t="shared" si="33"/>
        <v>rNCOH</v>
      </c>
      <c r="V330" s="36">
        <f t="shared" si="34"/>
        <v>0</v>
      </c>
    </row>
    <row r="331" spans="1:22" x14ac:dyDescent="0.25">
      <c r="A331" s="86">
        <f t="shared" si="35"/>
        <v>325</v>
      </c>
      <c r="B331">
        <v>1</v>
      </c>
      <c r="C331">
        <v>2</v>
      </c>
      <c r="D331">
        <v>2</v>
      </c>
      <c r="E331">
        <v>7</v>
      </c>
      <c r="F331">
        <v>1</v>
      </c>
      <c r="G331" t="b">
        <f>INDEX(key!$AT$4:$BI$7,B331,E331)</f>
        <v>0</v>
      </c>
      <c r="H331" t="str">
        <f t="shared" si="30"/>
        <v>HV_PGEMFmNewCZ07rDXGF</v>
      </c>
      <c r="I331" s="9" t="s">
        <v>1799</v>
      </c>
      <c r="J331" t="str">
        <f t="shared" si="31"/>
        <v>HV_PGEMFmNewCZ07</v>
      </c>
      <c r="K331" s="9" t="s">
        <v>1662</v>
      </c>
      <c r="L331" s="9" t="s">
        <v>45</v>
      </c>
      <c r="M331" s="9" t="str">
        <f>INDEX(key!$AS$4:$AS$7,B331)</f>
        <v>PGE</v>
      </c>
      <c r="N331" s="9" t="str">
        <f>INDEX(key!$I$3:$I$5,C331)</f>
        <v>MFm</v>
      </c>
      <c r="O331" s="9" t="str">
        <f>INDEX(key!$F$9:$F$10,D331)</f>
        <v>New</v>
      </c>
      <c r="P331" s="9" t="str">
        <f>INDEX(key!$AT$3:$BI$3,E331)</f>
        <v>CZ07</v>
      </c>
      <c r="Q331" s="9" t="str">
        <f>INDEX('HVACwts Src'!$D$7:$I$7,F331)</f>
        <v>rDXGF</v>
      </c>
      <c r="R331" s="36">
        <f>IF(G331,INDEX('HVACwts Src'!$D$11:$U$164,(B331-1)*39+(D331-1)*19+E331,(C331-1)*6+F331),0)</f>
        <v>0</v>
      </c>
      <c r="T331" t="str">
        <f t="shared" si="32"/>
        <v>HV_PGEMFmNewCZ07</v>
      </c>
      <c r="U331" t="str">
        <f t="shared" si="33"/>
        <v>rDXGF</v>
      </c>
      <c r="V331" s="36">
        <f t="shared" si="34"/>
        <v>0</v>
      </c>
    </row>
    <row r="332" spans="1:22" x14ac:dyDescent="0.25">
      <c r="A332" s="86">
        <f t="shared" si="35"/>
        <v>326</v>
      </c>
      <c r="B332">
        <v>1</v>
      </c>
      <c r="C332">
        <v>2</v>
      </c>
      <c r="D332">
        <v>2</v>
      </c>
      <c r="E332">
        <v>7</v>
      </c>
      <c r="F332">
        <v>2</v>
      </c>
      <c r="G332" t="b">
        <f>INDEX(key!$AT$4:$BI$7,B332,E332)</f>
        <v>0</v>
      </c>
      <c r="H332" t="str">
        <f t="shared" si="30"/>
        <v>HV_PGEMFmNewCZ07rNCGF</v>
      </c>
      <c r="I332" s="9" t="s">
        <v>1799</v>
      </c>
      <c r="J332" t="str">
        <f t="shared" si="31"/>
        <v>HV_PGEMFmNewCZ07</v>
      </c>
      <c r="K332" s="9" t="s">
        <v>1662</v>
      </c>
      <c r="L332" s="9" t="s">
        <v>45</v>
      </c>
      <c r="M332" s="9" t="str">
        <f>INDEX(key!$AS$4:$AS$7,B332)</f>
        <v>PGE</v>
      </c>
      <c r="N332" s="9" t="str">
        <f>INDEX(key!$I$3:$I$5,C332)</f>
        <v>MFm</v>
      </c>
      <c r="O332" s="9" t="str">
        <f>INDEX(key!$F$9:$F$10,D332)</f>
        <v>New</v>
      </c>
      <c r="P332" s="9" t="str">
        <f>INDEX(key!$AT$3:$BI$3,E332)</f>
        <v>CZ07</v>
      </c>
      <c r="Q332" s="9" t="str">
        <f>INDEX('HVACwts Src'!$D$7:$I$7,F332)</f>
        <v>rNCGF</v>
      </c>
      <c r="R332" s="36">
        <f>IF(G332,INDEX('HVACwts Src'!$D$11:$U$164,(B332-1)*39+(D332-1)*19+E332,(C332-1)*6+F332),0)</f>
        <v>0</v>
      </c>
      <c r="T332" t="str">
        <f t="shared" si="32"/>
        <v>HV_PGEMFmNewCZ07</v>
      </c>
      <c r="U332" t="str">
        <f t="shared" si="33"/>
        <v>rNCGF</v>
      </c>
      <c r="V332" s="36">
        <f t="shared" si="34"/>
        <v>0</v>
      </c>
    </row>
    <row r="333" spans="1:22" x14ac:dyDescent="0.25">
      <c r="A333" s="86">
        <f t="shared" si="35"/>
        <v>327</v>
      </c>
      <c r="B333">
        <v>1</v>
      </c>
      <c r="C333">
        <v>2</v>
      </c>
      <c r="D333">
        <v>2</v>
      </c>
      <c r="E333">
        <v>7</v>
      </c>
      <c r="F333">
        <v>3</v>
      </c>
      <c r="G333" t="b">
        <f>INDEX(key!$AT$4:$BI$7,B333,E333)</f>
        <v>0</v>
      </c>
      <c r="H333" t="str">
        <f t="shared" si="30"/>
        <v>HV_PGEMFmNewCZ07rDXHP</v>
      </c>
      <c r="I333" s="9" t="s">
        <v>1799</v>
      </c>
      <c r="J333" t="str">
        <f t="shared" si="31"/>
        <v>HV_PGEMFmNewCZ07</v>
      </c>
      <c r="K333" s="9" t="s">
        <v>1662</v>
      </c>
      <c r="L333" s="9" t="s">
        <v>45</v>
      </c>
      <c r="M333" s="9" t="str">
        <f>INDEX(key!$AS$4:$AS$7,B333)</f>
        <v>PGE</v>
      </c>
      <c r="N333" s="9" t="str">
        <f>INDEX(key!$I$3:$I$5,C333)</f>
        <v>MFm</v>
      </c>
      <c r="O333" s="9" t="str">
        <f>INDEX(key!$F$9:$F$10,D333)</f>
        <v>New</v>
      </c>
      <c r="P333" s="9" t="str">
        <f>INDEX(key!$AT$3:$BI$3,E333)</f>
        <v>CZ07</v>
      </c>
      <c r="Q333" s="9" t="str">
        <f>INDEX('HVACwts Src'!$D$7:$I$7,F333)</f>
        <v>rDXHP</v>
      </c>
      <c r="R333" s="36">
        <f>IF(G333,INDEX('HVACwts Src'!$D$11:$U$164,(B333-1)*39+(D333-1)*19+E333,(C333-1)*6+F333),0)</f>
        <v>0</v>
      </c>
      <c r="T333" t="str">
        <f t="shared" si="32"/>
        <v>HV_PGEMFmNewCZ07</v>
      </c>
      <c r="U333" t="str">
        <f t="shared" si="33"/>
        <v>rDXHP</v>
      </c>
      <c r="V333" s="36">
        <f t="shared" si="34"/>
        <v>0</v>
      </c>
    </row>
    <row r="334" spans="1:22" x14ac:dyDescent="0.25">
      <c r="A334" s="86">
        <f t="shared" si="35"/>
        <v>328</v>
      </c>
      <c r="B334">
        <v>1</v>
      </c>
      <c r="C334">
        <v>2</v>
      </c>
      <c r="D334">
        <v>2</v>
      </c>
      <c r="E334">
        <v>7</v>
      </c>
      <c r="F334">
        <v>4</v>
      </c>
      <c r="G334" t="b">
        <f>INDEX(key!$AT$4:$BI$7,B334,E334)</f>
        <v>0</v>
      </c>
      <c r="H334" t="str">
        <f t="shared" si="30"/>
        <v>HV_PGEMFmNewCZ07rNCEH</v>
      </c>
      <c r="I334" s="9" t="s">
        <v>1799</v>
      </c>
      <c r="J334" t="str">
        <f t="shared" si="31"/>
        <v>HV_PGEMFmNewCZ07</v>
      </c>
      <c r="K334" s="9" t="s">
        <v>1662</v>
      </c>
      <c r="L334" s="9" t="s">
        <v>45</v>
      </c>
      <c r="M334" s="9" t="str">
        <f>INDEX(key!$AS$4:$AS$7,B334)</f>
        <v>PGE</v>
      </c>
      <c r="N334" s="9" t="str">
        <f>INDEX(key!$I$3:$I$5,C334)</f>
        <v>MFm</v>
      </c>
      <c r="O334" s="9" t="str">
        <f>INDEX(key!$F$9:$F$10,D334)</f>
        <v>New</v>
      </c>
      <c r="P334" s="9" t="str">
        <f>INDEX(key!$AT$3:$BI$3,E334)</f>
        <v>CZ07</v>
      </c>
      <c r="Q334" s="9" t="str">
        <f>INDEX('HVACwts Src'!$D$7:$I$7,F334)</f>
        <v>rNCEH</v>
      </c>
      <c r="R334" s="36">
        <f>IF(G334,INDEX('HVACwts Src'!$D$11:$U$164,(B334-1)*39+(D334-1)*19+E334,(C334-1)*6+F334),0)</f>
        <v>0</v>
      </c>
      <c r="T334" t="str">
        <f t="shared" si="32"/>
        <v>HV_PGEMFmNewCZ07</v>
      </c>
      <c r="U334" t="str">
        <f t="shared" si="33"/>
        <v>rNCEH</v>
      </c>
      <c r="V334" s="36">
        <f t="shared" si="34"/>
        <v>0</v>
      </c>
    </row>
    <row r="335" spans="1:22" x14ac:dyDescent="0.25">
      <c r="A335" s="86">
        <f t="shared" si="35"/>
        <v>329</v>
      </c>
      <c r="B335">
        <v>1</v>
      </c>
      <c r="C335">
        <v>2</v>
      </c>
      <c r="D335">
        <v>2</v>
      </c>
      <c r="E335">
        <v>7</v>
      </c>
      <c r="F335">
        <v>5</v>
      </c>
      <c r="G335" t="b">
        <f>INDEX(key!$AT$4:$BI$7,B335,E335)</f>
        <v>0</v>
      </c>
      <c r="H335" t="str">
        <f t="shared" si="30"/>
        <v>HV_PGEMFmNewCZ07rDXOH</v>
      </c>
      <c r="I335" s="9" t="s">
        <v>1799</v>
      </c>
      <c r="J335" t="str">
        <f t="shared" si="31"/>
        <v>HV_PGEMFmNewCZ07</v>
      </c>
      <c r="K335" s="9" t="s">
        <v>1662</v>
      </c>
      <c r="L335" s="9" t="s">
        <v>45</v>
      </c>
      <c r="M335" s="9" t="str">
        <f>INDEX(key!$AS$4:$AS$7,B335)</f>
        <v>PGE</v>
      </c>
      <c r="N335" s="9" t="str">
        <f>INDEX(key!$I$3:$I$5,C335)</f>
        <v>MFm</v>
      </c>
      <c r="O335" s="9" t="str">
        <f>INDEX(key!$F$9:$F$10,D335)</f>
        <v>New</v>
      </c>
      <c r="P335" s="9" t="str">
        <f>INDEX(key!$AT$3:$BI$3,E335)</f>
        <v>CZ07</v>
      </c>
      <c r="Q335" s="9" t="str">
        <f>INDEX('HVACwts Src'!$D$7:$I$7,F335)</f>
        <v>rDXOH</v>
      </c>
      <c r="R335" s="36">
        <f>IF(G335,INDEX('HVACwts Src'!$D$11:$U$164,(B335-1)*39+(D335-1)*19+E335,(C335-1)*6+F335),0)</f>
        <v>0</v>
      </c>
      <c r="T335" t="str">
        <f t="shared" si="32"/>
        <v>HV_PGEMFmNewCZ07</v>
      </c>
      <c r="U335" t="str">
        <f t="shared" si="33"/>
        <v>rDXOH</v>
      </c>
      <c r="V335" s="36">
        <f t="shared" si="34"/>
        <v>0</v>
      </c>
    </row>
    <row r="336" spans="1:22" x14ac:dyDescent="0.25">
      <c r="A336" s="86">
        <f t="shared" si="35"/>
        <v>330</v>
      </c>
      <c r="B336">
        <v>1</v>
      </c>
      <c r="C336">
        <v>2</v>
      </c>
      <c r="D336">
        <v>2</v>
      </c>
      <c r="E336">
        <v>7</v>
      </c>
      <c r="F336">
        <v>6</v>
      </c>
      <c r="G336" t="b">
        <f>INDEX(key!$AT$4:$BI$7,B336,E336)</f>
        <v>0</v>
      </c>
      <c r="H336" t="str">
        <f t="shared" si="30"/>
        <v>HV_PGEMFmNewCZ07rNCOH</v>
      </c>
      <c r="I336" s="9" t="s">
        <v>1799</v>
      </c>
      <c r="J336" t="str">
        <f t="shared" si="31"/>
        <v>HV_PGEMFmNewCZ07</v>
      </c>
      <c r="K336" s="9" t="s">
        <v>1662</v>
      </c>
      <c r="L336" s="9" t="s">
        <v>45</v>
      </c>
      <c r="M336" s="9" t="str">
        <f>INDEX(key!$AS$4:$AS$7,B336)</f>
        <v>PGE</v>
      </c>
      <c r="N336" s="9" t="str">
        <f>INDEX(key!$I$3:$I$5,C336)</f>
        <v>MFm</v>
      </c>
      <c r="O336" s="9" t="str">
        <f>INDEX(key!$F$9:$F$10,D336)</f>
        <v>New</v>
      </c>
      <c r="P336" s="9" t="str">
        <f>INDEX(key!$AT$3:$BI$3,E336)</f>
        <v>CZ07</v>
      </c>
      <c r="Q336" s="9" t="str">
        <f>INDEX('HVACwts Src'!$D$7:$I$7,F336)</f>
        <v>rNCOH</v>
      </c>
      <c r="R336" s="36">
        <f>IF(G336,INDEX('HVACwts Src'!$D$11:$U$164,(B336-1)*39+(D336-1)*19+E336,(C336-1)*6+F336),0)</f>
        <v>0</v>
      </c>
      <c r="T336" t="str">
        <f t="shared" si="32"/>
        <v>HV_PGEMFmNewCZ07</v>
      </c>
      <c r="U336" t="str">
        <f t="shared" si="33"/>
        <v>rNCOH</v>
      </c>
      <c r="V336" s="36">
        <f t="shared" si="34"/>
        <v>0</v>
      </c>
    </row>
    <row r="337" spans="1:22" x14ac:dyDescent="0.25">
      <c r="A337" s="86">
        <f t="shared" si="35"/>
        <v>331</v>
      </c>
      <c r="B337">
        <v>1</v>
      </c>
      <c r="C337">
        <v>2</v>
      </c>
      <c r="D337">
        <v>2</v>
      </c>
      <c r="E337">
        <v>8</v>
      </c>
      <c r="F337">
        <v>1</v>
      </c>
      <c r="G337" t="b">
        <f>INDEX(key!$AT$4:$BI$7,B337,E337)</f>
        <v>0</v>
      </c>
      <c r="H337" t="str">
        <f t="shared" si="30"/>
        <v>HV_PGEMFmNewCZ08rDXGF</v>
      </c>
      <c r="I337" s="9" t="s">
        <v>1799</v>
      </c>
      <c r="J337" t="str">
        <f t="shared" si="31"/>
        <v>HV_PGEMFmNewCZ08</v>
      </c>
      <c r="K337" s="9" t="s">
        <v>1662</v>
      </c>
      <c r="L337" s="9" t="s">
        <v>45</v>
      </c>
      <c r="M337" s="9" t="str">
        <f>INDEX(key!$AS$4:$AS$7,B337)</f>
        <v>PGE</v>
      </c>
      <c r="N337" s="9" t="str">
        <f>INDEX(key!$I$3:$I$5,C337)</f>
        <v>MFm</v>
      </c>
      <c r="O337" s="9" t="str">
        <f>INDEX(key!$F$9:$F$10,D337)</f>
        <v>New</v>
      </c>
      <c r="P337" s="9" t="str">
        <f>INDEX(key!$AT$3:$BI$3,E337)</f>
        <v>CZ08</v>
      </c>
      <c r="Q337" s="9" t="str">
        <f>INDEX('HVACwts Src'!$D$7:$I$7,F337)</f>
        <v>rDXGF</v>
      </c>
      <c r="R337" s="36">
        <f>IF(G337,INDEX('HVACwts Src'!$D$11:$U$164,(B337-1)*39+(D337-1)*19+E337,(C337-1)*6+F337),0)</f>
        <v>0</v>
      </c>
      <c r="T337" t="str">
        <f t="shared" si="32"/>
        <v>HV_PGEMFmNewCZ08</v>
      </c>
      <c r="U337" t="str">
        <f t="shared" si="33"/>
        <v>rDXGF</v>
      </c>
      <c r="V337" s="36">
        <f t="shared" si="34"/>
        <v>0</v>
      </c>
    </row>
    <row r="338" spans="1:22" x14ac:dyDescent="0.25">
      <c r="A338" s="86">
        <f t="shared" si="35"/>
        <v>332</v>
      </c>
      <c r="B338">
        <v>1</v>
      </c>
      <c r="C338">
        <v>2</v>
      </c>
      <c r="D338">
        <v>2</v>
      </c>
      <c r="E338">
        <v>8</v>
      </c>
      <c r="F338">
        <v>2</v>
      </c>
      <c r="G338" t="b">
        <f>INDEX(key!$AT$4:$BI$7,B338,E338)</f>
        <v>0</v>
      </c>
      <c r="H338" t="str">
        <f t="shared" si="30"/>
        <v>HV_PGEMFmNewCZ08rNCGF</v>
      </c>
      <c r="I338" s="9" t="s">
        <v>1799</v>
      </c>
      <c r="J338" t="str">
        <f t="shared" si="31"/>
        <v>HV_PGEMFmNewCZ08</v>
      </c>
      <c r="K338" s="9" t="s">
        <v>1662</v>
      </c>
      <c r="L338" s="9" t="s">
        <v>45</v>
      </c>
      <c r="M338" s="9" t="str">
        <f>INDEX(key!$AS$4:$AS$7,B338)</f>
        <v>PGE</v>
      </c>
      <c r="N338" s="9" t="str">
        <f>INDEX(key!$I$3:$I$5,C338)</f>
        <v>MFm</v>
      </c>
      <c r="O338" s="9" t="str">
        <f>INDEX(key!$F$9:$F$10,D338)</f>
        <v>New</v>
      </c>
      <c r="P338" s="9" t="str">
        <f>INDEX(key!$AT$3:$BI$3,E338)</f>
        <v>CZ08</v>
      </c>
      <c r="Q338" s="9" t="str">
        <f>INDEX('HVACwts Src'!$D$7:$I$7,F338)</f>
        <v>rNCGF</v>
      </c>
      <c r="R338" s="36">
        <f>IF(G338,INDEX('HVACwts Src'!$D$11:$U$164,(B338-1)*39+(D338-1)*19+E338,(C338-1)*6+F338),0)</f>
        <v>0</v>
      </c>
      <c r="T338" t="str">
        <f t="shared" si="32"/>
        <v>HV_PGEMFmNewCZ08</v>
      </c>
      <c r="U338" t="str">
        <f t="shared" si="33"/>
        <v>rNCGF</v>
      </c>
      <c r="V338" s="36">
        <f t="shared" si="34"/>
        <v>0</v>
      </c>
    </row>
    <row r="339" spans="1:22" x14ac:dyDescent="0.25">
      <c r="A339" s="86">
        <f t="shared" si="35"/>
        <v>333</v>
      </c>
      <c r="B339">
        <v>1</v>
      </c>
      <c r="C339">
        <v>2</v>
      </c>
      <c r="D339">
        <v>2</v>
      </c>
      <c r="E339">
        <v>8</v>
      </c>
      <c r="F339">
        <v>3</v>
      </c>
      <c r="G339" t="b">
        <f>INDEX(key!$AT$4:$BI$7,B339,E339)</f>
        <v>0</v>
      </c>
      <c r="H339" t="str">
        <f t="shared" si="30"/>
        <v>HV_PGEMFmNewCZ08rDXHP</v>
      </c>
      <c r="I339" s="9" t="s">
        <v>1799</v>
      </c>
      <c r="J339" t="str">
        <f t="shared" si="31"/>
        <v>HV_PGEMFmNewCZ08</v>
      </c>
      <c r="K339" s="9" t="s">
        <v>1662</v>
      </c>
      <c r="L339" s="9" t="s">
        <v>45</v>
      </c>
      <c r="M339" s="9" t="str">
        <f>INDEX(key!$AS$4:$AS$7,B339)</f>
        <v>PGE</v>
      </c>
      <c r="N339" s="9" t="str">
        <f>INDEX(key!$I$3:$I$5,C339)</f>
        <v>MFm</v>
      </c>
      <c r="O339" s="9" t="str">
        <f>INDEX(key!$F$9:$F$10,D339)</f>
        <v>New</v>
      </c>
      <c r="P339" s="9" t="str">
        <f>INDEX(key!$AT$3:$BI$3,E339)</f>
        <v>CZ08</v>
      </c>
      <c r="Q339" s="9" t="str">
        <f>INDEX('HVACwts Src'!$D$7:$I$7,F339)</f>
        <v>rDXHP</v>
      </c>
      <c r="R339" s="36">
        <f>IF(G339,INDEX('HVACwts Src'!$D$11:$U$164,(B339-1)*39+(D339-1)*19+E339,(C339-1)*6+F339),0)</f>
        <v>0</v>
      </c>
      <c r="T339" t="str">
        <f t="shared" si="32"/>
        <v>HV_PGEMFmNewCZ08</v>
      </c>
      <c r="U339" t="str">
        <f t="shared" si="33"/>
        <v>rDXHP</v>
      </c>
      <c r="V339" s="36">
        <f t="shared" si="34"/>
        <v>0</v>
      </c>
    </row>
    <row r="340" spans="1:22" x14ac:dyDescent="0.25">
      <c r="A340" s="86">
        <f t="shared" si="35"/>
        <v>334</v>
      </c>
      <c r="B340">
        <v>1</v>
      </c>
      <c r="C340">
        <v>2</v>
      </c>
      <c r="D340">
        <v>2</v>
      </c>
      <c r="E340">
        <v>8</v>
      </c>
      <c r="F340">
        <v>4</v>
      </c>
      <c r="G340" t="b">
        <f>INDEX(key!$AT$4:$BI$7,B340,E340)</f>
        <v>0</v>
      </c>
      <c r="H340" t="str">
        <f t="shared" si="30"/>
        <v>HV_PGEMFmNewCZ08rNCEH</v>
      </c>
      <c r="I340" s="9" t="s">
        <v>1799</v>
      </c>
      <c r="J340" t="str">
        <f t="shared" si="31"/>
        <v>HV_PGEMFmNewCZ08</v>
      </c>
      <c r="K340" s="9" t="s">
        <v>1662</v>
      </c>
      <c r="L340" s="9" t="s">
        <v>45</v>
      </c>
      <c r="M340" s="9" t="str">
        <f>INDEX(key!$AS$4:$AS$7,B340)</f>
        <v>PGE</v>
      </c>
      <c r="N340" s="9" t="str">
        <f>INDEX(key!$I$3:$I$5,C340)</f>
        <v>MFm</v>
      </c>
      <c r="O340" s="9" t="str">
        <f>INDEX(key!$F$9:$F$10,D340)</f>
        <v>New</v>
      </c>
      <c r="P340" s="9" t="str">
        <f>INDEX(key!$AT$3:$BI$3,E340)</f>
        <v>CZ08</v>
      </c>
      <c r="Q340" s="9" t="str">
        <f>INDEX('HVACwts Src'!$D$7:$I$7,F340)</f>
        <v>rNCEH</v>
      </c>
      <c r="R340" s="36">
        <f>IF(G340,INDEX('HVACwts Src'!$D$11:$U$164,(B340-1)*39+(D340-1)*19+E340,(C340-1)*6+F340),0)</f>
        <v>0</v>
      </c>
      <c r="T340" t="str">
        <f t="shared" si="32"/>
        <v>HV_PGEMFmNewCZ08</v>
      </c>
      <c r="U340" t="str">
        <f t="shared" si="33"/>
        <v>rNCEH</v>
      </c>
      <c r="V340" s="36">
        <f t="shared" si="34"/>
        <v>0</v>
      </c>
    </row>
    <row r="341" spans="1:22" x14ac:dyDescent="0.25">
      <c r="A341" s="86">
        <f t="shared" si="35"/>
        <v>335</v>
      </c>
      <c r="B341">
        <v>1</v>
      </c>
      <c r="C341">
        <v>2</v>
      </c>
      <c r="D341">
        <v>2</v>
      </c>
      <c r="E341">
        <v>8</v>
      </c>
      <c r="F341">
        <v>5</v>
      </c>
      <c r="G341" t="b">
        <f>INDEX(key!$AT$4:$BI$7,B341,E341)</f>
        <v>0</v>
      </c>
      <c r="H341" t="str">
        <f t="shared" si="30"/>
        <v>HV_PGEMFmNewCZ08rDXOH</v>
      </c>
      <c r="I341" s="9" t="s">
        <v>1799</v>
      </c>
      <c r="J341" t="str">
        <f t="shared" si="31"/>
        <v>HV_PGEMFmNewCZ08</v>
      </c>
      <c r="K341" s="9" t="s">
        <v>1662</v>
      </c>
      <c r="L341" s="9" t="s">
        <v>45</v>
      </c>
      <c r="M341" s="9" t="str">
        <f>INDEX(key!$AS$4:$AS$7,B341)</f>
        <v>PGE</v>
      </c>
      <c r="N341" s="9" t="str">
        <f>INDEX(key!$I$3:$I$5,C341)</f>
        <v>MFm</v>
      </c>
      <c r="O341" s="9" t="str">
        <f>INDEX(key!$F$9:$F$10,D341)</f>
        <v>New</v>
      </c>
      <c r="P341" s="9" t="str">
        <f>INDEX(key!$AT$3:$BI$3,E341)</f>
        <v>CZ08</v>
      </c>
      <c r="Q341" s="9" t="str">
        <f>INDEX('HVACwts Src'!$D$7:$I$7,F341)</f>
        <v>rDXOH</v>
      </c>
      <c r="R341" s="36">
        <f>IF(G341,INDEX('HVACwts Src'!$D$11:$U$164,(B341-1)*39+(D341-1)*19+E341,(C341-1)*6+F341),0)</f>
        <v>0</v>
      </c>
      <c r="T341" t="str">
        <f t="shared" si="32"/>
        <v>HV_PGEMFmNewCZ08</v>
      </c>
      <c r="U341" t="str">
        <f t="shared" si="33"/>
        <v>rDXOH</v>
      </c>
      <c r="V341" s="36">
        <f t="shared" si="34"/>
        <v>0</v>
      </c>
    </row>
    <row r="342" spans="1:22" x14ac:dyDescent="0.25">
      <c r="A342" s="86">
        <f t="shared" si="35"/>
        <v>336</v>
      </c>
      <c r="B342">
        <v>1</v>
      </c>
      <c r="C342">
        <v>2</v>
      </c>
      <c r="D342">
        <v>2</v>
      </c>
      <c r="E342">
        <v>8</v>
      </c>
      <c r="F342">
        <v>6</v>
      </c>
      <c r="G342" t="b">
        <f>INDEX(key!$AT$4:$BI$7,B342,E342)</f>
        <v>0</v>
      </c>
      <c r="H342" t="str">
        <f t="shared" si="30"/>
        <v>HV_PGEMFmNewCZ08rNCOH</v>
      </c>
      <c r="I342" s="9" t="s">
        <v>1799</v>
      </c>
      <c r="J342" t="str">
        <f t="shared" si="31"/>
        <v>HV_PGEMFmNewCZ08</v>
      </c>
      <c r="K342" s="9" t="s">
        <v>1662</v>
      </c>
      <c r="L342" s="9" t="s">
        <v>45</v>
      </c>
      <c r="M342" s="9" t="str">
        <f>INDEX(key!$AS$4:$AS$7,B342)</f>
        <v>PGE</v>
      </c>
      <c r="N342" s="9" t="str">
        <f>INDEX(key!$I$3:$I$5,C342)</f>
        <v>MFm</v>
      </c>
      <c r="O342" s="9" t="str">
        <f>INDEX(key!$F$9:$F$10,D342)</f>
        <v>New</v>
      </c>
      <c r="P342" s="9" t="str">
        <f>INDEX(key!$AT$3:$BI$3,E342)</f>
        <v>CZ08</v>
      </c>
      <c r="Q342" s="9" t="str">
        <f>INDEX('HVACwts Src'!$D$7:$I$7,F342)</f>
        <v>rNCOH</v>
      </c>
      <c r="R342" s="36">
        <f>IF(G342,INDEX('HVACwts Src'!$D$11:$U$164,(B342-1)*39+(D342-1)*19+E342,(C342-1)*6+F342),0)</f>
        <v>0</v>
      </c>
      <c r="T342" t="str">
        <f t="shared" si="32"/>
        <v>HV_PGEMFmNewCZ08</v>
      </c>
      <c r="U342" t="str">
        <f t="shared" si="33"/>
        <v>rNCOH</v>
      </c>
      <c r="V342" s="36">
        <f t="shared" si="34"/>
        <v>0</v>
      </c>
    </row>
    <row r="343" spans="1:22" x14ac:dyDescent="0.25">
      <c r="A343" s="86">
        <f t="shared" si="35"/>
        <v>337</v>
      </c>
      <c r="B343">
        <v>1</v>
      </c>
      <c r="C343">
        <v>2</v>
      </c>
      <c r="D343">
        <v>2</v>
      </c>
      <c r="E343">
        <v>9</v>
      </c>
      <c r="F343">
        <v>1</v>
      </c>
      <c r="G343" t="b">
        <f>INDEX(key!$AT$4:$BI$7,B343,E343)</f>
        <v>0</v>
      </c>
      <c r="H343" t="str">
        <f t="shared" si="30"/>
        <v>HV_PGEMFmNewCZ09rDXGF</v>
      </c>
      <c r="I343" s="9" t="s">
        <v>1799</v>
      </c>
      <c r="J343" t="str">
        <f t="shared" si="31"/>
        <v>HV_PGEMFmNewCZ09</v>
      </c>
      <c r="K343" s="9" t="s">
        <v>1662</v>
      </c>
      <c r="L343" s="9" t="s">
        <v>45</v>
      </c>
      <c r="M343" s="9" t="str">
        <f>INDEX(key!$AS$4:$AS$7,B343)</f>
        <v>PGE</v>
      </c>
      <c r="N343" s="9" t="str">
        <f>INDEX(key!$I$3:$I$5,C343)</f>
        <v>MFm</v>
      </c>
      <c r="O343" s="9" t="str">
        <f>INDEX(key!$F$9:$F$10,D343)</f>
        <v>New</v>
      </c>
      <c r="P343" s="9" t="str">
        <f>INDEX(key!$AT$3:$BI$3,E343)</f>
        <v>CZ09</v>
      </c>
      <c r="Q343" s="9" t="str">
        <f>INDEX('HVACwts Src'!$D$7:$I$7,F343)</f>
        <v>rDXGF</v>
      </c>
      <c r="R343" s="36">
        <f>IF(G343,INDEX('HVACwts Src'!$D$11:$U$164,(B343-1)*39+(D343-1)*19+E343,(C343-1)*6+F343),0)</f>
        <v>0</v>
      </c>
      <c r="T343" t="str">
        <f t="shared" si="32"/>
        <v>HV_PGEMFmNewCZ09</v>
      </c>
      <c r="U343" t="str">
        <f t="shared" si="33"/>
        <v>rDXGF</v>
      </c>
      <c r="V343" s="36">
        <f t="shared" si="34"/>
        <v>0</v>
      </c>
    </row>
    <row r="344" spans="1:22" x14ac:dyDescent="0.25">
      <c r="A344" s="86">
        <f t="shared" si="35"/>
        <v>338</v>
      </c>
      <c r="B344">
        <v>1</v>
      </c>
      <c r="C344">
        <v>2</v>
      </c>
      <c r="D344">
        <v>2</v>
      </c>
      <c r="E344">
        <v>9</v>
      </c>
      <c r="F344">
        <v>2</v>
      </c>
      <c r="G344" t="b">
        <f>INDEX(key!$AT$4:$BI$7,B344,E344)</f>
        <v>0</v>
      </c>
      <c r="H344" t="str">
        <f t="shared" si="30"/>
        <v>HV_PGEMFmNewCZ09rNCGF</v>
      </c>
      <c r="I344" s="9" t="s">
        <v>1799</v>
      </c>
      <c r="J344" t="str">
        <f t="shared" si="31"/>
        <v>HV_PGEMFmNewCZ09</v>
      </c>
      <c r="K344" s="9" t="s">
        <v>1662</v>
      </c>
      <c r="L344" s="9" t="s">
        <v>45</v>
      </c>
      <c r="M344" s="9" t="str">
        <f>INDEX(key!$AS$4:$AS$7,B344)</f>
        <v>PGE</v>
      </c>
      <c r="N344" s="9" t="str">
        <f>INDEX(key!$I$3:$I$5,C344)</f>
        <v>MFm</v>
      </c>
      <c r="O344" s="9" t="str">
        <f>INDEX(key!$F$9:$F$10,D344)</f>
        <v>New</v>
      </c>
      <c r="P344" s="9" t="str">
        <f>INDEX(key!$AT$3:$BI$3,E344)</f>
        <v>CZ09</v>
      </c>
      <c r="Q344" s="9" t="str">
        <f>INDEX('HVACwts Src'!$D$7:$I$7,F344)</f>
        <v>rNCGF</v>
      </c>
      <c r="R344" s="36">
        <f>IF(G344,INDEX('HVACwts Src'!$D$11:$U$164,(B344-1)*39+(D344-1)*19+E344,(C344-1)*6+F344),0)</f>
        <v>0</v>
      </c>
      <c r="T344" t="str">
        <f t="shared" si="32"/>
        <v>HV_PGEMFmNewCZ09</v>
      </c>
      <c r="U344" t="str">
        <f t="shared" si="33"/>
        <v>rNCGF</v>
      </c>
      <c r="V344" s="36">
        <f t="shared" si="34"/>
        <v>0</v>
      </c>
    </row>
    <row r="345" spans="1:22" x14ac:dyDescent="0.25">
      <c r="A345" s="86">
        <f t="shared" si="35"/>
        <v>339</v>
      </c>
      <c r="B345">
        <v>1</v>
      </c>
      <c r="C345">
        <v>2</v>
      </c>
      <c r="D345">
        <v>2</v>
      </c>
      <c r="E345">
        <v>9</v>
      </c>
      <c r="F345">
        <v>3</v>
      </c>
      <c r="G345" t="b">
        <f>INDEX(key!$AT$4:$BI$7,B345,E345)</f>
        <v>0</v>
      </c>
      <c r="H345" t="str">
        <f t="shared" si="30"/>
        <v>HV_PGEMFmNewCZ09rDXHP</v>
      </c>
      <c r="I345" s="9" t="s">
        <v>1799</v>
      </c>
      <c r="J345" t="str">
        <f t="shared" si="31"/>
        <v>HV_PGEMFmNewCZ09</v>
      </c>
      <c r="K345" s="9" t="s">
        <v>1662</v>
      </c>
      <c r="L345" s="9" t="s">
        <v>45</v>
      </c>
      <c r="M345" s="9" t="str">
        <f>INDEX(key!$AS$4:$AS$7,B345)</f>
        <v>PGE</v>
      </c>
      <c r="N345" s="9" t="str">
        <f>INDEX(key!$I$3:$I$5,C345)</f>
        <v>MFm</v>
      </c>
      <c r="O345" s="9" t="str">
        <f>INDEX(key!$F$9:$F$10,D345)</f>
        <v>New</v>
      </c>
      <c r="P345" s="9" t="str">
        <f>INDEX(key!$AT$3:$BI$3,E345)</f>
        <v>CZ09</v>
      </c>
      <c r="Q345" s="9" t="str">
        <f>INDEX('HVACwts Src'!$D$7:$I$7,F345)</f>
        <v>rDXHP</v>
      </c>
      <c r="R345" s="36">
        <f>IF(G345,INDEX('HVACwts Src'!$D$11:$U$164,(B345-1)*39+(D345-1)*19+E345,(C345-1)*6+F345),0)</f>
        <v>0</v>
      </c>
      <c r="T345" t="str">
        <f t="shared" si="32"/>
        <v>HV_PGEMFmNewCZ09</v>
      </c>
      <c r="U345" t="str">
        <f t="shared" si="33"/>
        <v>rDXHP</v>
      </c>
      <c r="V345" s="36">
        <f t="shared" si="34"/>
        <v>0</v>
      </c>
    </row>
    <row r="346" spans="1:22" x14ac:dyDescent="0.25">
      <c r="A346" s="86">
        <f t="shared" si="35"/>
        <v>340</v>
      </c>
      <c r="B346">
        <v>1</v>
      </c>
      <c r="C346">
        <v>2</v>
      </c>
      <c r="D346">
        <v>2</v>
      </c>
      <c r="E346">
        <v>9</v>
      </c>
      <c r="F346">
        <v>4</v>
      </c>
      <c r="G346" t="b">
        <f>INDEX(key!$AT$4:$BI$7,B346,E346)</f>
        <v>0</v>
      </c>
      <c r="H346" t="str">
        <f t="shared" si="30"/>
        <v>HV_PGEMFmNewCZ09rNCEH</v>
      </c>
      <c r="I346" s="9" t="s">
        <v>1799</v>
      </c>
      <c r="J346" t="str">
        <f t="shared" si="31"/>
        <v>HV_PGEMFmNewCZ09</v>
      </c>
      <c r="K346" s="9" t="s">
        <v>1662</v>
      </c>
      <c r="L346" s="9" t="s">
        <v>45</v>
      </c>
      <c r="M346" s="9" t="str">
        <f>INDEX(key!$AS$4:$AS$7,B346)</f>
        <v>PGE</v>
      </c>
      <c r="N346" s="9" t="str">
        <f>INDEX(key!$I$3:$I$5,C346)</f>
        <v>MFm</v>
      </c>
      <c r="O346" s="9" t="str">
        <f>INDEX(key!$F$9:$F$10,D346)</f>
        <v>New</v>
      </c>
      <c r="P346" s="9" t="str">
        <f>INDEX(key!$AT$3:$BI$3,E346)</f>
        <v>CZ09</v>
      </c>
      <c r="Q346" s="9" t="str">
        <f>INDEX('HVACwts Src'!$D$7:$I$7,F346)</f>
        <v>rNCEH</v>
      </c>
      <c r="R346" s="36">
        <f>IF(G346,INDEX('HVACwts Src'!$D$11:$U$164,(B346-1)*39+(D346-1)*19+E346,(C346-1)*6+F346),0)</f>
        <v>0</v>
      </c>
      <c r="T346" t="str">
        <f t="shared" si="32"/>
        <v>HV_PGEMFmNewCZ09</v>
      </c>
      <c r="U346" t="str">
        <f t="shared" si="33"/>
        <v>rNCEH</v>
      </c>
      <c r="V346" s="36">
        <f t="shared" si="34"/>
        <v>0</v>
      </c>
    </row>
    <row r="347" spans="1:22" x14ac:dyDescent="0.25">
      <c r="A347" s="86">
        <f t="shared" si="35"/>
        <v>341</v>
      </c>
      <c r="B347">
        <v>1</v>
      </c>
      <c r="C347">
        <v>2</v>
      </c>
      <c r="D347">
        <v>2</v>
      </c>
      <c r="E347">
        <v>9</v>
      </c>
      <c r="F347">
        <v>5</v>
      </c>
      <c r="G347" t="b">
        <f>INDEX(key!$AT$4:$BI$7,B347,E347)</f>
        <v>0</v>
      </c>
      <c r="H347" t="str">
        <f t="shared" si="30"/>
        <v>HV_PGEMFmNewCZ09rDXOH</v>
      </c>
      <c r="I347" s="9" t="s">
        <v>1799</v>
      </c>
      <c r="J347" t="str">
        <f t="shared" si="31"/>
        <v>HV_PGEMFmNewCZ09</v>
      </c>
      <c r="K347" s="9" t="s">
        <v>1662</v>
      </c>
      <c r="L347" s="9" t="s">
        <v>45</v>
      </c>
      <c r="M347" s="9" t="str">
        <f>INDEX(key!$AS$4:$AS$7,B347)</f>
        <v>PGE</v>
      </c>
      <c r="N347" s="9" t="str">
        <f>INDEX(key!$I$3:$I$5,C347)</f>
        <v>MFm</v>
      </c>
      <c r="O347" s="9" t="str">
        <f>INDEX(key!$F$9:$F$10,D347)</f>
        <v>New</v>
      </c>
      <c r="P347" s="9" t="str">
        <f>INDEX(key!$AT$3:$BI$3,E347)</f>
        <v>CZ09</v>
      </c>
      <c r="Q347" s="9" t="str">
        <f>INDEX('HVACwts Src'!$D$7:$I$7,F347)</f>
        <v>rDXOH</v>
      </c>
      <c r="R347" s="36">
        <f>IF(G347,INDEX('HVACwts Src'!$D$11:$U$164,(B347-1)*39+(D347-1)*19+E347,(C347-1)*6+F347),0)</f>
        <v>0</v>
      </c>
      <c r="T347" t="str">
        <f t="shared" si="32"/>
        <v>HV_PGEMFmNewCZ09</v>
      </c>
      <c r="U347" t="str">
        <f t="shared" si="33"/>
        <v>rDXOH</v>
      </c>
      <c r="V347" s="36">
        <f t="shared" si="34"/>
        <v>0</v>
      </c>
    </row>
    <row r="348" spans="1:22" x14ac:dyDescent="0.25">
      <c r="A348" s="86">
        <f t="shared" si="35"/>
        <v>342</v>
      </c>
      <c r="B348">
        <v>1</v>
      </c>
      <c r="C348">
        <v>2</v>
      </c>
      <c r="D348">
        <v>2</v>
      </c>
      <c r="E348">
        <v>9</v>
      </c>
      <c r="F348">
        <v>6</v>
      </c>
      <c r="G348" t="b">
        <f>INDEX(key!$AT$4:$BI$7,B348,E348)</f>
        <v>0</v>
      </c>
      <c r="H348" t="str">
        <f t="shared" si="30"/>
        <v>HV_PGEMFmNewCZ09rNCOH</v>
      </c>
      <c r="I348" s="9" t="s">
        <v>1799</v>
      </c>
      <c r="J348" t="str">
        <f t="shared" si="31"/>
        <v>HV_PGEMFmNewCZ09</v>
      </c>
      <c r="K348" s="9" t="s">
        <v>1662</v>
      </c>
      <c r="L348" s="9" t="s">
        <v>45</v>
      </c>
      <c r="M348" s="9" t="str">
        <f>INDEX(key!$AS$4:$AS$7,B348)</f>
        <v>PGE</v>
      </c>
      <c r="N348" s="9" t="str">
        <f>INDEX(key!$I$3:$I$5,C348)</f>
        <v>MFm</v>
      </c>
      <c r="O348" s="9" t="str">
        <f>INDEX(key!$F$9:$F$10,D348)</f>
        <v>New</v>
      </c>
      <c r="P348" s="9" t="str">
        <f>INDEX(key!$AT$3:$BI$3,E348)</f>
        <v>CZ09</v>
      </c>
      <c r="Q348" s="9" t="str">
        <f>INDEX('HVACwts Src'!$D$7:$I$7,F348)</f>
        <v>rNCOH</v>
      </c>
      <c r="R348" s="36">
        <f>IF(G348,INDEX('HVACwts Src'!$D$11:$U$164,(B348-1)*39+(D348-1)*19+E348,(C348-1)*6+F348),0)</f>
        <v>0</v>
      </c>
      <c r="T348" t="str">
        <f t="shared" si="32"/>
        <v>HV_PGEMFmNewCZ09</v>
      </c>
      <c r="U348" t="str">
        <f t="shared" si="33"/>
        <v>rNCOH</v>
      </c>
      <c r="V348" s="36">
        <f t="shared" si="34"/>
        <v>0</v>
      </c>
    </row>
    <row r="349" spans="1:22" x14ac:dyDescent="0.25">
      <c r="A349" s="86">
        <f t="shared" si="35"/>
        <v>343</v>
      </c>
      <c r="B349">
        <v>1</v>
      </c>
      <c r="C349">
        <v>2</v>
      </c>
      <c r="D349">
        <v>2</v>
      </c>
      <c r="E349">
        <v>10</v>
      </c>
      <c r="F349">
        <v>1</v>
      </c>
      <c r="G349" t="b">
        <f>INDEX(key!$AT$4:$BI$7,B349,E349)</f>
        <v>0</v>
      </c>
      <c r="H349" t="str">
        <f t="shared" si="30"/>
        <v>HV_PGEMFmNewCZ10rDXGF</v>
      </c>
      <c r="I349" s="9" t="s">
        <v>1799</v>
      </c>
      <c r="J349" t="str">
        <f t="shared" si="31"/>
        <v>HV_PGEMFmNewCZ10</v>
      </c>
      <c r="K349" s="9" t="s">
        <v>1662</v>
      </c>
      <c r="L349" s="9" t="s">
        <v>45</v>
      </c>
      <c r="M349" s="9" t="str">
        <f>INDEX(key!$AS$4:$AS$7,B349)</f>
        <v>PGE</v>
      </c>
      <c r="N349" s="9" t="str">
        <f>INDEX(key!$I$3:$I$5,C349)</f>
        <v>MFm</v>
      </c>
      <c r="O349" s="9" t="str">
        <f>INDEX(key!$F$9:$F$10,D349)</f>
        <v>New</v>
      </c>
      <c r="P349" s="9" t="str">
        <f>INDEX(key!$AT$3:$BI$3,E349)</f>
        <v>CZ10</v>
      </c>
      <c r="Q349" s="9" t="str">
        <f>INDEX('HVACwts Src'!$D$7:$I$7,F349)</f>
        <v>rDXGF</v>
      </c>
      <c r="R349" s="36">
        <f>IF(G349,INDEX('HVACwts Src'!$D$11:$U$164,(B349-1)*39+(D349-1)*19+E349,(C349-1)*6+F349),0)</f>
        <v>0</v>
      </c>
      <c r="T349" t="str">
        <f t="shared" si="32"/>
        <v>HV_PGEMFmNewCZ10</v>
      </c>
      <c r="U349" t="str">
        <f t="shared" si="33"/>
        <v>rDXGF</v>
      </c>
      <c r="V349" s="36">
        <f t="shared" si="34"/>
        <v>0</v>
      </c>
    </row>
    <row r="350" spans="1:22" x14ac:dyDescent="0.25">
      <c r="A350" s="86">
        <f t="shared" si="35"/>
        <v>344</v>
      </c>
      <c r="B350">
        <v>1</v>
      </c>
      <c r="C350">
        <v>2</v>
      </c>
      <c r="D350">
        <v>2</v>
      </c>
      <c r="E350">
        <v>10</v>
      </c>
      <c r="F350">
        <v>2</v>
      </c>
      <c r="G350" t="b">
        <f>INDEX(key!$AT$4:$BI$7,B350,E350)</f>
        <v>0</v>
      </c>
      <c r="H350" t="str">
        <f t="shared" si="30"/>
        <v>HV_PGEMFmNewCZ10rNCGF</v>
      </c>
      <c r="I350" s="9" t="s">
        <v>1799</v>
      </c>
      <c r="J350" t="str">
        <f t="shared" si="31"/>
        <v>HV_PGEMFmNewCZ10</v>
      </c>
      <c r="K350" s="9" t="s">
        <v>1662</v>
      </c>
      <c r="L350" s="9" t="s">
        <v>45</v>
      </c>
      <c r="M350" s="9" t="str">
        <f>INDEX(key!$AS$4:$AS$7,B350)</f>
        <v>PGE</v>
      </c>
      <c r="N350" s="9" t="str">
        <f>INDEX(key!$I$3:$I$5,C350)</f>
        <v>MFm</v>
      </c>
      <c r="O350" s="9" t="str">
        <f>INDEX(key!$F$9:$F$10,D350)</f>
        <v>New</v>
      </c>
      <c r="P350" s="9" t="str">
        <f>INDEX(key!$AT$3:$BI$3,E350)</f>
        <v>CZ10</v>
      </c>
      <c r="Q350" s="9" t="str">
        <f>INDEX('HVACwts Src'!$D$7:$I$7,F350)</f>
        <v>rNCGF</v>
      </c>
      <c r="R350" s="36">
        <f>IF(G350,INDEX('HVACwts Src'!$D$11:$U$164,(B350-1)*39+(D350-1)*19+E350,(C350-1)*6+F350),0)</f>
        <v>0</v>
      </c>
      <c r="T350" t="str">
        <f t="shared" si="32"/>
        <v>HV_PGEMFmNewCZ10</v>
      </c>
      <c r="U350" t="str">
        <f t="shared" si="33"/>
        <v>rNCGF</v>
      </c>
      <c r="V350" s="36">
        <f t="shared" si="34"/>
        <v>0</v>
      </c>
    </row>
    <row r="351" spans="1:22" x14ac:dyDescent="0.25">
      <c r="A351" s="86">
        <f t="shared" si="35"/>
        <v>345</v>
      </c>
      <c r="B351">
        <v>1</v>
      </c>
      <c r="C351">
        <v>2</v>
      </c>
      <c r="D351">
        <v>2</v>
      </c>
      <c r="E351">
        <v>10</v>
      </c>
      <c r="F351">
        <v>3</v>
      </c>
      <c r="G351" t="b">
        <f>INDEX(key!$AT$4:$BI$7,B351,E351)</f>
        <v>0</v>
      </c>
      <c r="H351" t="str">
        <f t="shared" si="30"/>
        <v>HV_PGEMFmNewCZ10rDXHP</v>
      </c>
      <c r="I351" s="9" t="s">
        <v>1799</v>
      </c>
      <c r="J351" t="str">
        <f t="shared" si="31"/>
        <v>HV_PGEMFmNewCZ10</v>
      </c>
      <c r="K351" s="9" t="s">
        <v>1662</v>
      </c>
      <c r="L351" s="9" t="s">
        <v>45</v>
      </c>
      <c r="M351" s="9" t="str">
        <f>INDEX(key!$AS$4:$AS$7,B351)</f>
        <v>PGE</v>
      </c>
      <c r="N351" s="9" t="str">
        <f>INDEX(key!$I$3:$I$5,C351)</f>
        <v>MFm</v>
      </c>
      <c r="O351" s="9" t="str">
        <f>INDEX(key!$F$9:$F$10,D351)</f>
        <v>New</v>
      </c>
      <c r="P351" s="9" t="str">
        <f>INDEX(key!$AT$3:$BI$3,E351)</f>
        <v>CZ10</v>
      </c>
      <c r="Q351" s="9" t="str">
        <f>INDEX('HVACwts Src'!$D$7:$I$7,F351)</f>
        <v>rDXHP</v>
      </c>
      <c r="R351" s="36">
        <f>IF(G351,INDEX('HVACwts Src'!$D$11:$U$164,(B351-1)*39+(D351-1)*19+E351,(C351-1)*6+F351),0)</f>
        <v>0</v>
      </c>
      <c r="T351" t="str">
        <f t="shared" si="32"/>
        <v>HV_PGEMFmNewCZ10</v>
      </c>
      <c r="U351" t="str">
        <f t="shared" si="33"/>
        <v>rDXHP</v>
      </c>
      <c r="V351" s="36">
        <f t="shared" si="34"/>
        <v>0</v>
      </c>
    </row>
    <row r="352" spans="1:22" x14ac:dyDescent="0.25">
      <c r="A352" s="86">
        <f t="shared" si="35"/>
        <v>346</v>
      </c>
      <c r="B352">
        <v>1</v>
      </c>
      <c r="C352">
        <v>2</v>
      </c>
      <c r="D352">
        <v>2</v>
      </c>
      <c r="E352">
        <v>10</v>
      </c>
      <c r="F352">
        <v>4</v>
      </c>
      <c r="G352" t="b">
        <f>INDEX(key!$AT$4:$BI$7,B352,E352)</f>
        <v>0</v>
      </c>
      <c r="H352" t="str">
        <f t="shared" si="30"/>
        <v>HV_PGEMFmNewCZ10rNCEH</v>
      </c>
      <c r="I352" s="9" t="s">
        <v>1799</v>
      </c>
      <c r="J352" t="str">
        <f t="shared" si="31"/>
        <v>HV_PGEMFmNewCZ10</v>
      </c>
      <c r="K352" s="9" t="s">
        <v>1662</v>
      </c>
      <c r="L352" s="9" t="s">
        <v>45</v>
      </c>
      <c r="M352" s="9" t="str">
        <f>INDEX(key!$AS$4:$AS$7,B352)</f>
        <v>PGE</v>
      </c>
      <c r="N352" s="9" t="str">
        <f>INDEX(key!$I$3:$I$5,C352)</f>
        <v>MFm</v>
      </c>
      <c r="O352" s="9" t="str">
        <f>INDEX(key!$F$9:$F$10,D352)</f>
        <v>New</v>
      </c>
      <c r="P352" s="9" t="str">
        <f>INDEX(key!$AT$3:$BI$3,E352)</f>
        <v>CZ10</v>
      </c>
      <c r="Q352" s="9" t="str">
        <f>INDEX('HVACwts Src'!$D$7:$I$7,F352)</f>
        <v>rNCEH</v>
      </c>
      <c r="R352" s="36">
        <f>IF(G352,INDEX('HVACwts Src'!$D$11:$U$164,(B352-1)*39+(D352-1)*19+E352,(C352-1)*6+F352),0)</f>
        <v>0</v>
      </c>
      <c r="T352" t="str">
        <f t="shared" si="32"/>
        <v>HV_PGEMFmNewCZ10</v>
      </c>
      <c r="U352" t="str">
        <f t="shared" si="33"/>
        <v>rNCEH</v>
      </c>
      <c r="V352" s="36">
        <f t="shared" si="34"/>
        <v>0</v>
      </c>
    </row>
    <row r="353" spans="1:22" x14ac:dyDescent="0.25">
      <c r="A353" s="86">
        <f t="shared" si="35"/>
        <v>347</v>
      </c>
      <c r="B353">
        <v>1</v>
      </c>
      <c r="C353">
        <v>2</v>
      </c>
      <c r="D353">
        <v>2</v>
      </c>
      <c r="E353">
        <v>10</v>
      </c>
      <c r="F353">
        <v>5</v>
      </c>
      <c r="G353" t="b">
        <f>INDEX(key!$AT$4:$BI$7,B353,E353)</f>
        <v>0</v>
      </c>
      <c r="H353" t="str">
        <f t="shared" si="30"/>
        <v>HV_PGEMFmNewCZ10rDXOH</v>
      </c>
      <c r="I353" s="9" t="s">
        <v>1799</v>
      </c>
      <c r="J353" t="str">
        <f t="shared" si="31"/>
        <v>HV_PGEMFmNewCZ10</v>
      </c>
      <c r="K353" s="9" t="s">
        <v>1662</v>
      </c>
      <c r="L353" s="9" t="s">
        <v>45</v>
      </c>
      <c r="M353" s="9" t="str">
        <f>INDEX(key!$AS$4:$AS$7,B353)</f>
        <v>PGE</v>
      </c>
      <c r="N353" s="9" t="str">
        <f>INDEX(key!$I$3:$I$5,C353)</f>
        <v>MFm</v>
      </c>
      <c r="O353" s="9" t="str">
        <f>INDEX(key!$F$9:$F$10,D353)</f>
        <v>New</v>
      </c>
      <c r="P353" s="9" t="str">
        <f>INDEX(key!$AT$3:$BI$3,E353)</f>
        <v>CZ10</v>
      </c>
      <c r="Q353" s="9" t="str">
        <f>INDEX('HVACwts Src'!$D$7:$I$7,F353)</f>
        <v>rDXOH</v>
      </c>
      <c r="R353" s="36">
        <f>IF(G353,INDEX('HVACwts Src'!$D$11:$U$164,(B353-1)*39+(D353-1)*19+E353,(C353-1)*6+F353),0)</f>
        <v>0</v>
      </c>
      <c r="T353" t="str">
        <f t="shared" si="32"/>
        <v>HV_PGEMFmNewCZ10</v>
      </c>
      <c r="U353" t="str">
        <f t="shared" si="33"/>
        <v>rDXOH</v>
      </c>
      <c r="V353" s="36">
        <f t="shared" si="34"/>
        <v>0</v>
      </c>
    </row>
    <row r="354" spans="1:22" x14ac:dyDescent="0.25">
      <c r="A354" s="86">
        <f t="shared" si="35"/>
        <v>348</v>
      </c>
      <c r="B354">
        <v>1</v>
      </c>
      <c r="C354">
        <v>2</v>
      </c>
      <c r="D354">
        <v>2</v>
      </c>
      <c r="E354">
        <v>10</v>
      </c>
      <c r="F354">
        <v>6</v>
      </c>
      <c r="G354" t="b">
        <f>INDEX(key!$AT$4:$BI$7,B354,E354)</f>
        <v>0</v>
      </c>
      <c r="H354" t="str">
        <f t="shared" si="30"/>
        <v>HV_PGEMFmNewCZ10rNCOH</v>
      </c>
      <c r="I354" s="9" t="s">
        <v>1799</v>
      </c>
      <c r="J354" t="str">
        <f t="shared" si="31"/>
        <v>HV_PGEMFmNewCZ10</v>
      </c>
      <c r="K354" s="9" t="s">
        <v>1662</v>
      </c>
      <c r="L354" s="9" t="s">
        <v>45</v>
      </c>
      <c r="M354" s="9" t="str">
        <f>INDEX(key!$AS$4:$AS$7,B354)</f>
        <v>PGE</v>
      </c>
      <c r="N354" s="9" t="str">
        <f>INDEX(key!$I$3:$I$5,C354)</f>
        <v>MFm</v>
      </c>
      <c r="O354" s="9" t="str">
        <f>INDEX(key!$F$9:$F$10,D354)</f>
        <v>New</v>
      </c>
      <c r="P354" s="9" t="str">
        <f>INDEX(key!$AT$3:$BI$3,E354)</f>
        <v>CZ10</v>
      </c>
      <c r="Q354" s="9" t="str">
        <f>INDEX('HVACwts Src'!$D$7:$I$7,F354)</f>
        <v>rNCOH</v>
      </c>
      <c r="R354" s="36">
        <f>IF(G354,INDEX('HVACwts Src'!$D$11:$U$164,(B354-1)*39+(D354-1)*19+E354,(C354-1)*6+F354),0)</f>
        <v>0</v>
      </c>
      <c r="T354" t="str">
        <f t="shared" si="32"/>
        <v>HV_PGEMFmNewCZ10</v>
      </c>
      <c r="U354" t="str">
        <f t="shared" si="33"/>
        <v>rNCOH</v>
      </c>
      <c r="V354" s="36">
        <f t="shared" si="34"/>
        <v>0</v>
      </c>
    </row>
    <row r="355" spans="1:22" x14ac:dyDescent="0.25">
      <c r="A355" s="86">
        <f t="shared" si="35"/>
        <v>349</v>
      </c>
      <c r="B355">
        <v>1</v>
      </c>
      <c r="C355">
        <v>2</v>
      </c>
      <c r="D355">
        <v>2</v>
      </c>
      <c r="E355">
        <v>11</v>
      </c>
      <c r="F355">
        <v>1</v>
      </c>
      <c r="G355" t="b">
        <f>INDEX(key!$AT$4:$BI$7,B355,E355)</f>
        <v>1</v>
      </c>
      <c r="H355" t="str">
        <f t="shared" si="30"/>
        <v>HV_PGEMFmNewCZ11rDXGF</v>
      </c>
      <c r="I355" s="9" t="s">
        <v>1799</v>
      </c>
      <c r="J355" t="str">
        <f t="shared" si="31"/>
        <v>HV_PGEMFmNewCZ11</v>
      </c>
      <c r="K355" s="9" t="s">
        <v>1662</v>
      </c>
      <c r="L355" s="9" t="s">
        <v>45</v>
      </c>
      <c r="M355" s="9" t="str">
        <f>INDEX(key!$AS$4:$AS$7,B355)</f>
        <v>PGE</v>
      </c>
      <c r="N355" s="9" t="str">
        <f>INDEX(key!$I$3:$I$5,C355)</f>
        <v>MFm</v>
      </c>
      <c r="O355" s="9" t="str">
        <f>INDEX(key!$F$9:$F$10,D355)</f>
        <v>New</v>
      </c>
      <c r="P355" s="9" t="str">
        <f>INDEX(key!$AT$3:$BI$3,E355)</f>
        <v>CZ11</v>
      </c>
      <c r="Q355" s="9" t="str">
        <f>INDEX('HVACwts Src'!$D$7:$I$7,F355)</f>
        <v>rDXGF</v>
      </c>
      <c r="R355" s="36">
        <f>IF(G355,INDEX('HVACwts Src'!$D$11:$U$164,(B355-1)*39+(D355-1)*19+E355,(C355-1)*6+F355),0)</f>
        <v>128.37137306725791</v>
      </c>
      <c r="T355" t="str">
        <f t="shared" si="32"/>
        <v>HV_PGEMFmNewCZ11</v>
      </c>
      <c r="U355" t="str">
        <f t="shared" si="33"/>
        <v>rDXGF</v>
      </c>
      <c r="V355" s="36">
        <f t="shared" si="34"/>
        <v>128.37137306725791</v>
      </c>
    </row>
    <row r="356" spans="1:22" x14ac:dyDescent="0.25">
      <c r="A356" s="86">
        <f t="shared" si="35"/>
        <v>350</v>
      </c>
      <c r="B356">
        <v>1</v>
      </c>
      <c r="C356">
        <v>2</v>
      </c>
      <c r="D356">
        <v>2</v>
      </c>
      <c r="E356">
        <v>11</v>
      </c>
      <c r="F356">
        <v>2</v>
      </c>
      <c r="G356" t="b">
        <f>INDEX(key!$AT$4:$BI$7,B356,E356)</f>
        <v>1</v>
      </c>
      <c r="H356" t="str">
        <f t="shared" si="30"/>
        <v>HV_PGEMFmNewCZ11rNCGF</v>
      </c>
      <c r="I356" s="9" t="s">
        <v>1799</v>
      </c>
      <c r="J356" t="str">
        <f t="shared" si="31"/>
        <v>HV_PGEMFmNewCZ11</v>
      </c>
      <c r="K356" s="9" t="s">
        <v>1662</v>
      </c>
      <c r="L356" s="9" t="s">
        <v>45</v>
      </c>
      <c r="M356" s="9" t="str">
        <f>INDEX(key!$AS$4:$AS$7,B356)</f>
        <v>PGE</v>
      </c>
      <c r="N356" s="9" t="str">
        <f>INDEX(key!$I$3:$I$5,C356)</f>
        <v>MFm</v>
      </c>
      <c r="O356" s="9" t="str">
        <f>INDEX(key!$F$9:$F$10,D356)</f>
        <v>New</v>
      </c>
      <c r="P356" s="9" t="str">
        <f>INDEX(key!$AT$3:$BI$3,E356)</f>
        <v>CZ11</v>
      </c>
      <c r="Q356" s="9" t="str">
        <f>INDEX('HVACwts Src'!$D$7:$I$7,F356)</f>
        <v>rNCGF</v>
      </c>
      <c r="R356" s="36">
        <f>IF(G356,INDEX('HVACwts Src'!$D$11:$U$164,(B356-1)*39+(D356-1)*19+E356,(C356-1)*6+F356),0)</f>
        <v>0</v>
      </c>
      <c r="T356" t="str">
        <f t="shared" si="32"/>
        <v>HV_PGEMFmNewCZ11</v>
      </c>
      <c r="U356" t="str">
        <f t="shared" si="33"/>
        <v>rNCGF</v>
      </c>
      <c r="V356" s="36">
        <f t="shared" si="34"/>
        <v>0</v>
      </c>
    </row>
    <row r="357" spans="1:22" x14ac:dyDescent="0.25">
      <c r="A357" s="86">
        <f t="shared" si="35"/>
        <v>351</v>
      </c>
      <c r="B357">
        <v>1</v>
      </c>
      <c r="C357">
        <v>2</v>
      </c>
      <c r="D357">
        <v>2</v>
      </c>
      <c r="E357">
        <v>11</v>
      </c>
      <c r="F357">
        <v>3</v>
      </c>
      <c r="G357" t="b">
        <f>INDEX(key!$AT$4:$BI$7,B357,E357)</f>
        <v>1</v>
      </c>
      <c r="H357" t="str">
        <f t="shared" si="30"/>
        <v>HV_PGEMFmNewCZ11rDXHP</v>
      </c>
      <c r="I357" s="9" t="s">
        <v>1799</v>
      </c>
      <c r="J357" t="str">
        <f t="shared" si="31"/>
        <v>HV_PGEMFmNewCZ11</v>
      </c>
      <c r="K357" s="9" t="s">
        <v>1662</v>
      </c>
      <c r="L357" s="9" t="s">
        <v>45</v>
      </c>
      <c r="M357" s="9" t="str">
        <f>INDEX(key!$AS$4:$AS$7,B357)</f>
        <v>PGE</v>
      </c>
      <c r="N357" s="9" t="str">
        <f>INDEX(key!$I$3:$I$5,C357)</f>
        <v>MFm</v>
      </c>
      <c r="O357" s="9" t="str">
        <f>INDEX(key!$F$9:$F$10,D357)</f>
        <v>New</v>
      </c>
      <c r="P357" s="9" t="str">
        <f>INDEX(key!$AT$3:$BI$3,E357)</f>
        <v>CZ11</v>
      </c>
      <c r="Q357" s="9" t="str">
        <f>INDEX('HVACwts Src'!$D$7:$I$7,F357)</f>
        <v>rDXHP</v>
      </c>
      <c r="R357" s="36">
        <f>IF(G357,INDEX('HVACwts Src'!$D$11:$U$164,(B357-1)*39+(D357-1)*19+E357,(C357-1)*6+F357),0)</f>
        <v>18.459115033259426</v>
      </c>
      <c r="T357" t="str">
        <f t="shared" si="32"/>
        <v>HV_PGEMFmNewCZ11</v>
      </c>
      <c r="U357" t="str">
        <f t="shared" si="33"/>
        <v>rDXHP</v>
      </c>
      <c r="V357" s="36">
        <f t="shared" si="34"/>
        <v>18.459115033259426</v>
      </c>
    </row>
    <row r="358" spans="1:22" x14ac:dyDescent="0.25">
      <c r="A358" s="86">
        <f t="shared" si="35"/>
        <v>352</v>
      </c>
      <c r="B358">
        <v>1</v>
      </c>
      <c r="C358">
        <v>2</v>
      </c>
      <c r="D358">
        <v>2</v>
      </c>
      <c r="E358">
        <v>11</v>
      </c>
      <c r="F358">
        <v>4</v>
      </c>
      <c r="G358" t="b">
        <f>INDEX(key!$AT$4:$BI$7,B358,E358)</f>
        <v>1</v>
      </c>
      <c r="H358" t="str">
        <f t="shared" si="30"/>
        <v>HV_PGEMFmNewCZ11rNCEH</v>
      </c>
      <c r="I358" s="9" t="s">
        <v>1799</v>
      </c>
      <c r="J358" t="str">
        <f t="shared" si="31"/>
        <v>HV_PGEMFmNewCZ11</v>
      </c>
      <c r="K358" s="9" t="s">
        <v>1662</v>
      </c>
      <c r="L358" s="9" t="s">
        <v>45</v>
      </c>
      <c r="M358" s="9" t="str">
        <f>INDEX(key!$AS$4:$AS$7,B358)</f>
        <v>PGE</v>
      </c>
      <c r="N358" s="9" t="str">
        <f>INDEX(key!$I$3:$I$5,C358)</f>
        <v>MFm</v>
      </c>
      <c r="O358" s="9" t="str">
        <f>INDEX(key!$F$9:$F$10,D358)</f>
        <v>New</v>
      </c>
      <c r="P358" s="9" t="str">
        <f>INDEX(key!$AT$3:$BI$3,E358)</f>
        <v>CZ11</v>
      </c>
      <c r="Q358" s="9" t="str">
        <f>INDEX('HVACwts Src'!$D$7:$I$7,F358)</f>
        <v>rNCEH</v>
      </c>
      <c r="R358" s="36">
        <f>IF(G358,INDEX('HVACwts Src'!$D$11:$U$164,(B358-1)*39+(D358-1)*19+E358,(C358-1)*6+F358),0)</f>
        <v>0</v>
      </c>
      <c r="T358" t="str">
        <f t="shared" si="32"/>
        <v>HV_PGEMFmNewCZ11</v>
      </c>
      <c r="U358" t="str">
        <f t="shared" si="33"/>
        <v>rNCEH</v>
      </c>
      <c r="V358" s="36">
        <f t="shared" si="34"/>
        <v>0</v>
      </c>
    </row>
    <row r="359" spans="1:22" x14ac:dyDescent="0.25">
      <c r="A359" s="86">
        <f t="shared" si="35"/>
        <v>353</v>
      </c>
      <c r="B359">
        <v>1</v>
      </c>
      <c r="C359">
        <v>2</v>
      </c>
      <c r="D359">
        <v>2</v>
      </c>
      <c r="E359">
        <v>11</v>
      </c>
      <c r="F359">
        <v>5</v>
      </c>
      <c r="G359" t="b">
        <f>INDEX(key!$AT$4:$BI$7,B359,E359)</f>
        <v>1</v>
      </c>
      <c r="H359" t="str">
        <f t="shared" si="30"/>
        <v>HV_PGEMFmNewCZ11rDXOH</v>
      </c>
      <c r="I359" s="9" t="s">
        <v>1799</v>
      </c>
      <c r="J359" t="str">
        <f t="shared" si="31"/>
        <v>HV_PGEMFmNewCZ11</v>
      </c>
      <c r="K359" s="9" t="s">
        <v>1662</v>
      </c>
      <c r="L359" s="9" t="s">
        <v>45</v>
      </c>
      <c r="M359" s="9" t="str">
        <f>INDEX(key!$AS$4:$AS$7,B359)</f>
        <v>PGE</v>
      </c>
      <c r="N359" s="9" t="str">
        <f>INDEX(key!$I$3:$I$5,C359)</f>
        <v>MFm</v>
      </c>
      <c r="O359" s="9" t="str">
        <f>INDEX(key!$F$9:$F$10,D359)</f>
        <v>New</v>
      </c>
      <c r="P359" s="9" t="str">
        <f>INDEX(key!$AT$3:$BI$3,E359)</f>
        <v>CZ11</v>
      </c>
      <c r="Q359" s="9" t="str">
        <f>INDEX('HVACwts Src'!$D$7:$I$7,F359)</f>
        <v>rDXOH</v>
      </c>
      <c r="R359" s="36">
        <f>IF(G359,INDEX('HVACwts Src'!$D$11:$U$164,(B359-1)*39+(D359-1)*19+E359,(C359-1)*6+F359),0)</f>
        <v>16.008519881744274</v>
      </c>
      <c r="T359" t="str">
        <f t="shared" si="32"/>
        <v>HV_PGEMFmNewCZ11</v>
      </c>
      <c r="U359" t="str">
        <f t="shared" si="33"/>
        <v>rDXOH</v>
      </c>
      <c r="V359" s="36">
        <f t="shared" si="34"/>
        <v>16.008519881744274</v>
      </c>
    </row>
    <row r="360" spans="1:22" x14ac:dyDescent="0.25">
      <c r="A360" s="86">
        <f t="shared" si="35"/>
        <v>354</v>
      </c>
      <c r="B360">
        <v>1</v>
      </c>
      <c r="C360">
        <v>2</v>
      </c>
      <c r="D360">
        <v>2</v>
      </c>
      <c r="E360">
        <v>11</v>
      </c>
      <c r="F360">
        <v>6</v>
      </c>
      <c r="G360" t="b">
        <f>INDEX(key!$AT$4:$BI$7,B360,E360)</f>
        <v>1</v>
      </c>
      <c r="H360" t="str">
        <f t="shared" si="30"/>
        <v>HV_PGEMFmNewCZ11rNCOH</v>
      </c>
      <c r="I360" s="9" t="s">
        <v>1799</v>
      </c>
      <c r="J360" t="str">
        <f t="shared" si="31"/>
        <v>HV_PGEMFmNewCZ11</v>
      </c>
      <c r="K360" s="9" t="s">
        <v>1662</v>
      </c>
      <c r="L360" s="9" t="s">
        <v>45</v>
      </c>
      <c r="M360" s="9" t="str">
        <f>INDEX(key!$AS$4:$AS$7,B360)</f>
        <v>PGE</v>
      </c>
      <c r="N360" s="9" t="str">
        <f>INDEX(key!$I$3:$I$5,C360)</f>
        <v>MFm</v>
      </c>
      <c r="O360" s="9" t="str">
        <f>INDEX(key!$F$9:$F$10,D360)</f>
        <v>New</v>
      </c>
      <c r="P360" s="9" t="str">
        <f>INDEX(key!$AT$3:$BI$3,E360)</f>
        <v>CZ11</v>
      </c>
      <c r="Q360" s="9" t="str">
        <f>INDEX('HVACwts Src'!$D$7:$I$7,F360)</f>
        <v>rNCOH</v>
      </c>
      <c r="R360" s="36">
        <f>IF(G360,INDEX('HVACwts Src'!$D$11:$U$164,(B360-1)*39+(D360-1)*19+E360,(C360-1)*6+F360),0)</f>
        <v>0</v>
      </c>
      <c r="T360" t="str">
        <f t="shared" si="32"/>
        <v>HV_PGEMFmNewCZ11</v>
      </c>
      <c r="U360" t="str">
        <f t="shared" si="33"/>
        <v>rNCOH</v>
      </c>
      <c r="V360" s="36">
        <f t="shared" si="34"/>
        <v>0</v>
      </c>
    </row>
    <row r="361" spans="1:22" x14ac:dyDescent="0.25">
      <c r="A361" s="86">
        <f t="shared" si="35"/>
        <v>355</v>
      </c>
      <c r="B361">
        <v>1</v>
      </c>
      <c r="C361">
        <v>2</v>
      </c>
      <c r="D361">
        <v>2</v>
      </c>
      <c r="E361">
        <v>12</v>
      </c>
      <c r="F361">
        <v>1</v>
      </c>
      <c r="G361" t="b">
        <f>INDEX(key!$AT$4:$BI$7,B361,E361)</f>
        <v>1</v>
      </c>
      <c r="H361" t="str">
        <f t="shared" si="30"/>
        <v>HV_PGEMFmNewCZ12rDXGF</v>
      </c>
      <c r="I361" s="9" t="s">
        <v>1799</v>
      </c>
      <c r="J361" t="str">
        <f t="shared" si="31"/>
        <v>HV_PGEMFmNewCZ12</v>
      </c>
      <c r="K361" s="9" t="s">
        <v>1662</v>
      </c>
      <c r="L361" s="9" t="s">
        <v>45</v>
      </c>
      <c r="M361" s="9" t="str">
        <f>INDEX(key!$AS$4:$AS$7,B361)</f>
        <v>PGE</v>
      </c>
      <c r="N361" s="9" t="str">
        <f>INDEX(key!$I$3:$I$5,C361)</f>
        <v>MFm</v>
      </c>
      <c r="O361" s="9" t="str">
        <f>INDEX(key!$F$9:$F$10,D361)</f>
        <v>New</v>
      </c>
      <c r="P361" s="9" t="str">
        <f>INDEX(key!$AT$3:$BI$3,E361)</f>
        <v>CZ12</v>
      </c>
      <c r="Q361" s="9" t="str">
        <f>INDEX('HVACwts Src'!$D$7:$I$7,F361)</f>
        <v>rDXGF</v>
      </c>
      <c r="R361" s="36">
        <f>IF(G361,INDEX('HVACwts Src'!$D$11:$U$164,(B361-1)*39+(D361-1)*19+E361,(C361-1)*6+F361),0)</f>
        <v>2876.5425320916474</v>
      </c>
      <c r="T361" t="str">
        <f t="shared" si="32"/>
        <v>HV_PGEMFmNewCZ12</v>
      </c>
      <c r="U361" t="str">
        <f t="shared" si="33"/>
        <v>rDXGF</v>
      </c>
      <c r="V361" s="36">
        <f t="shared" si="34"/>
        <v>2876.5425320916474</v>
      </c>
    </row>
    <row r="362" spans="1:22" x14ac:dyDescent="0.25">
      <c r="A362" s="86">
        <f t="shared" si="35"/>
        <v>356</v>
      </c>
      <c r="B362">
        <v>1</v>
      </c>
      <c r="C362">
        <v>2</v>
      </c>
      <c r="D362">
        <v>2</v>
      </c>
      <c r="E362">
        <v>12</v>
      </c>
      <c r="F362">
        <v>2</v>
      </c>
      <c r="G362" t="b">
        <f>INDEX(key!$AT$4:$BI$7,B362,E362)</f>
        <v>1</v>
      </c>
      <c r="H362" t="str">
        <f t="shared" si="30"/>
        <v>HV_PGEMFmNewCZ12rNCGF</v>
      </c>
      <c r="I362" s="9" t="s">
        <v>1799</v>
      </c>
      <c r="J362" t="str">
        <f t="shared" si="31"/>
        <v>HV_PGEMFmNewCZ12</v>
      </c>
      <c r="K362" s="9" t="s">
        <v>1662</v>
      </c>
      <c r="L362" s="9" t="s">
        <v>45</v>
      </c>
      <c r="M362" s="9" t="str">
        <f>INDEX(key!$AS$4:$AS$7,B362)</f>
        <v>PGE</v>
      </c>
      <c r="N362" s="9" t="str">
        <f>INDEX(key!$I$3:$I$5,C362)</f>
        <v>MFm</v>
      </c>
      <c r="O362" s="9" t="str">
        <f>INDEX(key!$F$9:$F$10,D362)</f>
        <v>New</v>
      </c>
      <c r="P362" s="9" t="str">
        <f>INDEX(key!$AT$3:$BI$3,E362)</f>
        <v>CZ12</v>
      </c>
      <c r="Q362" s="9" t="str">
        <f>INDEX('HVACwts Src'!$D$7:$I$7,F362)</f>
        <v>rNCGF</v>
      </c>
      <c r="R362" s="36">
        <f>IF(G362,INDEX('HVACwts Src'!$D$11:$U$164,(B362-1)*39+(D362-1)*19+E362,(C362-1)*6+F362),0)</f>
        <v>82.656547346637083</v>
      </c>
      <c r="T362" t="str">
        <f t="shared" si="32"/>
        <v>HV_PGEMFmNewCZ12</v>
      </c>
      <c r="U362" t="str">
        <f t="shared" si="33"/>
        <v>rNCGF</v>
      </c>
      <c r="V362" s="36">
        <f t="shared" si="34"/>
        <v>82.656547346637083</v>
      </c>
    </row>
    <row r="363" spans="1:22" x14ac:dyDescent="0.25">
      <c r="A363" s="86">
        <f t="shared" si="35"/>
        <v>357</v>
      </c>
      <c r="B363">
        <v>1</v>
      </c>
      <c r="C363">
        <v>2</v>
      </c>
      <c r="D363">
        <v>2</v>
      </c>
      <c r="E363">
        <v>12</v>
      </c>
      <c r="F363">
        <v>3</v>
      </c>
      <c r="G363" t="b">
        <f>INDEX(key!$AT$4:$BI$7,B363,E363)</f>
        <v>1</v>
      </c>
      <c r="H363" t="str">
        <f t="shared" si="30"/>
        <v>HV_PGEMFmNewCZ12rDXHP</v>
      </c>
      <c r="I363" s="9" t="s">
        <v>1799</v>
      </c>
      <c r="J363" t="str">
        <f t="shared" si="31"/>
        <v>HV_PGEMFmNewCZ12</v>
      </c>
      <c r="K363" s="9" t="s">
        <v>1662</v>
      </c>
      <c r="L363" s="9" t="s">
        <v>45</v>
      </c>
      <c r="M363" s="9" t="str">
        <f>INDEX(key!$AS$4:$AS$7,B363)</f>
        <v>PGE</v>
      </c>
      <c r="N363" s="9" t="str">
        <f>INDEX(key!$I$3:$I$5,C363)</f>
        <v>MFm</v>
      </c>
      <c r="O363" s="9" t="str">
        <f>INDEX(key!$F$9:$F$10,D363)</f>
        <v>New</v>
      </c>
      <c r="P363" s="9" t="str">
        <f>INDEX(key!$AT$3:$BI$3,E363)</f>
        <v>CZ12</v>
      </c>
      <c r="Q363" s="9" t="str">
        <f>INDEX('HVACwts Src'!$D$7:$I$7,F363)</f>
        <v>rDXHP</v>
      </c>
      <c r="R363" s="36">
        <f>IF(G363,INDEX('HVACwts Src'!$D$11:$U$164,(B363-1)*39+(D363-1)*19+E363,(C363-1)*6+F363),0)</f>
        <v>413.63139015521068</v>
      </c>
      <c r="T363" t="str">
        <f t="shared" si="32"/>
        <v>HV_PGEMFmNewCZ12</v>
      </c>
      <c r="U363" t="str">
        <f t="shared" si="33"/>
        <v>rDXHP</v>
      </c>
      <c r="V363" s="36">
        <f t="shared" si="34"/>
        <v>413.63139015521068</v>
      </c>
    </row>
    <row r="364" spans="1:22" x14ac:dyDescent="0.25">
      <c r="A364" s="86">
        <f t="shared" si="35"/>
        <v>358</v>
      </c>
      <c r="B364">
        <v>1</v>
      </c>
      <c r="C364">
        <v>2</v>
      </c>
      <c r="D364">
        <v>2</v>
      </c>
      <c r="E364">
        <v>12</v>
      </c>
      <c r="F364">
        <v>4</v>
      </c>
      <c r="G364" t="b">
        <f>INDEX(key!$AT$4:$BI$7,B364,E364)</f>
        <v>1</v>
      </c>
      <c r="H364" t="str">
        <f t="shared" si="30"/>
        <v>HV_PGEMFmNewCZ12rNCEH</v>
      </c>
      <c r="I364" s="9" t="s">
        <v>1799</v>
      </c>
      <c r="J364" t="str">
        <f t="shared" si="31"/>
        <v>HV_PGEMFmNewCZ12</v>
      </c>
      <c r="K364" s="9" t="s">
        <v>1662</v>
      </c>
      <c r="L364" s="9" t="s">
        <v>45</v>
      </c>
      <c r="M364" s="9" t="str">
        <f>INDEX(key!$AS$4:$AS$7,B364)</f>
        <v>PGE</v>
      </c>
      <c r="N364" s="9" t="str">
        <f>INDEX(key!$I$3:$I$5,C364)</f>
        <v>MFm</v>
      </c>
      <c r="O364" s="9" t="str">
        <f>INDEX(key!$F$9:$F$10,D364)</f>
        <v>New</v>
      </c>
      <c r="P364" s="9" t="str">
        <f>INDEX(key!$AT$3:$BI$3,E364)</f>
        <v>CZ12</v>
      </c>
      <c r="Q364" s="9" t="str">
        <f>INDEX('HVACwts Src'!$D$7:$I$7,F364)</f>
        <v>rNCEH</v>
      </c>
      <c r="R364" s="36">
        <f>IF(G364,INDEX('HVACwts Src'!$D$11:$U$164,(B364-1)*39+(D364-1)*19+E364,(C364-1)*6+F364),0)</f>
        <v>11.88556824833703</v>
      </c>
      <c r="T364" t="str">
        <f t="shared" si="32"/>
        <v>HV_PGEMFmNewCZ12</v>
      </c>
      <c r="U364" t="str">
        <f t="shared" si="33"/>
        <v>rNCEH</v>
      </c>
      <c r="V364" s="36">
        <f t="shared" si="34"/>
        <v>11.88556824833703</v>
      </c>
    </row>
    <row r="365" spans="1:22" x14ac:dyDescent="0.25">
      <c r="A365" s="86">
        <f t="shared" si="35"/>
        <v>359</v>
      </c>
      <c r="B365">
        <v>1</v>
      </c>
      <c r="C365">
        <v>2</v>
      </c>
      <c r="D365">
        <v>2</v>
      </c>
      <c r="E365">
        <v>12</v>
      </c>
      <c r="F365">
        <v>5</v>
      </c>
      <c r="G365" t="b">
        <f>INDEX(key!$AT$4:$BI$7,B365,E365)</f>
        <v>1</v>
      </c>
      <c r="H365" t="str">
        <f t="shared" si="30"/>
        <v>HV_PGEMFmNewCZ12rDXOH</v>
      </c>
      <c r="I365" s="9" t="s">
        <v>1799</v>
      </c>
      <c r="J365" t="str">
        <f t="shared" si="31"/>
        <v>HV_PGEMFmNewCZ12</v>
      </c>
      <c r="K365" s="9" t="s">
        <v>1662</v>
      </c>
      <c r="L365" s="9" t="s">
        <v>45</v>
      </c>
      <c r="M365" s="9" t="str">
        <f>INDEX(key!$AS$4:$AS$7,B365)</f>
        <v>PGE</v>
      </c>
      <c r="N365" s="9" t="str">
        <f>INDEX(key!$I$3:$I$5,C365)</f>
        <v>MFm</v>
      </c>
      <c r="O365" s="9" t="str">
        <f>INDEX(key!$F$9:$F$10,D365)</f>
        <v>New</v>
      </c>
      <c r="P365" s="9" t="str">
        <f>INDEX(key!$AT$3:$BI$3,E365)</f>
        <v>CZ12</v>
      </c>
      <c r="Q365" s="9" t="str">
        <f>INDEX('HVACwts Src'!$D$7:$I$7,F365)</f>
        <v>rDXOH</v>
      </c>
      <c r="R365" s="36">
        <f>IF(G365,INDEX('HVACwts Src'!$D$11:$U$164,(B365-1)*39+(D365-1)*19+E365,(C365-1)*6+F365),0)</f>
        <v>358.71851500369553</v>
      </c>
      <c r="T365" t="str">
        <f t="shared" si="32"/>
        <v>HV_PGEMFmNewCZ12</v>
      </c>
      <c r="U365" t="str">
        <f t="shared" si="33"/>
        <v>rDXOH</v>
      </c>
      <c r="V365" s="36">
        <f t="shared" si="34"/>
        <v>358.71851500369553</v>
      </c>
    </row>
    <row r="366" spans="1:22" x14ac:dyDescent="0.25">
      <c r="A366" s="86">
        <f t="shared" si="35"/>
        <v>360</v>
      </c>
      <c r="B366">
        <v>1</v>
      </c>
      <c r="C366">
        <v>2</v>
      </c>
      <c r="D366">
        <v>2</v>
      </c>
      <c r="E366">
        <v>12</v>
      </c>
      <c r="F366">
        <v>6</v>
      </c>
      <c r="G366" t="b">
        <f>INDEX(key!$AT$4:$BI$7,B366,E366)</f>
        <v>1</v>
      </c>
      <c r="H366" t="str">
        <f t="shared" si="30"/>
        <v>HV_PGEMFmNewCZ12rNCOH</v>
      </c>
      <c r="I366" s="9" t="s">
        <v>1799</v>
      </c>
      <c r="J366" t="str">
        <f t="shared" si="31"/>
        <v>HV_PGEMFmNewCZ12</v>
      </c>
      <c r="K366" s="9" t="s">
        <v>1662</v>
      </c>
      <c r="L366" s="9" t="s">
        <v>45</v>
      </c>
      <c r="M366" s="9" t="str">
        <f>INDEX(key!$AS$4:$AS$7,B366)</f>
        <v>PGE</v>
      </c>
      <c r="N366" s="9" t="str">
        <f>INDEX(key!$I$3:$I$5,C366)</f>
        <v>MFm</v>
      </c>
      <c r="O366" s="9" t="str">
        <f>INDEX(key!$F$9:$F$10,D366)</f>
        <v>New</v>
      </c>
      <c r="P366" s="9" t="str">
        <f>INDEX(key!$AT$3:$BI$3,E366)</f>
        <v>CZ12</v>
      </c>
      <c r="Q366" s="9" t="str">
        <f>INDEX('HVACwts Src'!$D$7:$I$7,F366)</f>
        <v>rNCOH</v>
      </c>
      <c r="R366" s="36">
        <f>IF(G366,INDEX('HVACwts Src'!$D$11:$U$164,(B366-1)*39+(D366-1)*19+E366,(C366-1)*6+F366),0)</f>
        <v>10.307664005912788</v>
      </c>
      <c r="T366" t="str">
        <f t="shared" si="32"/>
        <v>HV_PGEMFmNewCZ12</v>
      </c>
      <c r="U366" t="str">
        <f t="shared" si="33"/>
        <v>rNCOH</v>
      </c>
      <c r="V366" s="36">
        <f t="shared" si="34"/>
        <v>10.307664005912788</v>
      </c>
    </row>
    <row r="367" spans="1:22" x14ac:dyDescent="0.25">
      <c r="A367" s="86">
        <f t="shared" si="35"/>
        <v>361</v>
      </c>
      <c r="B367">
        <v>1</v>
      </c>
      <c r="C367">
        <v>2</v>
      </c>
      <c r="D367">
        <v>2</v>
      </c>
      <c r="E367">
        <v>13</v>
      </c>
      <c r="F367">
        <v>1</v>
      </c>
      <c r="G367" t="b">
        <f>INDEX(key!$AT$4:$BI$7,B367,E367)</f>
        <v>1</v>
      </c>
      <c r="H367" t="str">
        <f t="shared" si="30"/>
        <v>HV_PGEMFmNewCZ13rDXGF</v>
      </c>
      <c r="I367" s="9" t="s">
        <v>1799</v>
      </c>
      <c r="J367" t="str">
        <f t="shared" si="31"/>
        <v>HV_PGEMFmNewCZ13</v>
      </c>
      <c r="K367" s="9" t="s">
        <v>1662</v>
      </c>
      <c r="L367" s="9" t="s">
        <v>45</v>
      </c>
      <c r="M367" s="9" t="str">
        <f>INDEX(key!$AS$4:$AS$7,B367)</f>
        <v>PGE</v>
      </c>
      <c r="N367" s="9" t="str">
        <f>INDEX(key!$I$3:$I$5,C367)</f>
        <v>MFm</v>
      </c>
      <c r="O367" s="9" t="str">
        <f>INDEX(key!$F$9:$F$10,D367)</f>
        <v>New</v>
      </c>
      <c r="P367" s="9" t="str">
        <f>INDEX(key!$AT$3:$BI$3,E367)</f>
        <v>CZ13</v>
      </c>
      <c r="Q367" s="9" t="str">
        <f>INDEX('HVACwts Src'!$D$7:$I$7,F367)</f>
        <v>rDXGF</v>
      </c>
      <c r="R367" s="36">
        <f>IF(G367,INDEX('HVACwts Src'!$D$11:$U$164,(B367-1)*39+(D367-1)*19+E367,(C367-1)*6+F367),0)</f>
        <v>377.98319816703616</v>
      </c>
      <c r="T367" t="str">
        <f t="shared" si="32"/>
        <v>HV_PGEMFmNewCZ13</v>
      </c>
      <c r="U367" t="str">
        <f t="shared" si="33"/>
        <v>rDXGF</v>
      </c>
      <c r="V367" s="36">
        <f t="shared" si="34"/>
        <v>377.98319816703616</v>
      </c>
    </row>
    <row r="368" spans="1:22" x14ac:dyDescent="0.25">
      <c r="A368" s="86">
        <f t="shared" si="35"/>
        <v>362</v>
      </c>
      <c r="B368">
        <v>1</v>
      </c>
      <c r="C368">
        <v>2</v>
      </c>
      <c r="D368">
        <v>2</v>
      </c>
      <c r="E368">
        <v>13</v>
      </c>
      <c r="F368">
        <v>2</v>
      </c>
      <c r="G368" t="b">
        <f>INDEX(key!$AT$4:$BI$7,B368,E368)</f>
        <v>1</v>
      </c>
      <c r="H368" t="str">
        <f t="shared" si="30"/>
        <v>HV_PGEMFmNewCZ13rNCGF</v>
      </c>
      <c r="I368" s="9" t="s">
        <v>1799</v>
      </c>
      <c r="J368" t="str">
        <f t="shared" si="31"/>
        <v>HV_PGEMFmNewCZ13</v>
      </c>
      <c r="K368" s="9" t="s">
        <v>1662</v>
      </c>
      <c r="L368" s="9" t="s">
        <v>45</v>
      </c>
      <c r="M368" s="9" t="str">
        <f>INDEX(key!$AS$4:$AS$7,B368)</f>
        <v>PGE</v>
      </c>
      <c r="N368" s="9" t="str">
        <f>INDEX(key!$I$3:$I$5,C368)</f>
        <v>MFm</v>
      </c>
      <c r="O368" s="9" t="str">
        <f>INDEX(key!$F$9:$F$10,D368)</f>
        <v>New</v>
      </c>
      <c r="P368" s="9" t="str">
        <f>INDEX(key!$AT$3:$BI$3,E368)</f>
        <v>CZ13</v>
      </c>
      <c r="Q368" s="9" t="str">
        <f>INDEX('HVACwts Src'!$D$7:$I$7,F368)</f>
        <v>rNCGF</v>
      </c>
      <c r="R368" s="36">
        <f>IF(G368,INDEX('HVACwts Src'!$D$11:$U$164,(B368-1)*39+(D368-1)*19+E368,(C368-1)*6+F368),0)</f>
        <v>0</v>
      </c>
      <c r="T368" t="str">
        <f t="shared" si="32"/>
        <v>HV_PGEMFmNewCZ13</v>
      </c>
      <c r="U368" t="str">
        <f t="shared" si="33"/>
        <v>rNCGF</v>
      </c>
      <c r="V368" s="36">
        <f t="shared" si="34"/>
        <v>0</v>
      </c>
    </row>
    <row r="369" spans="1:22" x14ac:dyDescent="0.25">
      <c r="A369" s="86">
        <f t="shared" si="35"/>
        <v>363</v>
      </c>
      <c r="B369">
        <v>1</v>
      </c>
      <c r="C369">
        <v>2</v>
      </c>
      <c r="D369">
        <v>2</v>
      </c>
      <c r="E369">
        <v>13</v>
      </c>
      <c r="F369">
        <v>3</v>
      </c>
      <c r="G369" t="b">
        <f>INDEX(key!$AT$4:$BI$7,B369,E369)</f>
        <v>1</v>
      </c>
      <c r="H369" t="str">
        <f t="shared" si="30"/>
        <v>HV_PGEMFmNewCZ13rDXHP</v>
      </c>
      <c r="I369" s="9" t="s">
        <v>1799</v>
      </c>
      <c r="J369" t="str">
        <f t="shared" si="31"/>
        <v>HV_PGEMFmNewCZ13</v>
      </c>
      <c r="K369" s="9" t="s">
        <v>1662</v>
      </c>
      <c r="L369" s="9" t="s">
        <v>45</v>
      </c>
      <c r="M369" s="9" t="str">
        <f>INDEX(key!$AS$4:$AS$7,B369)</f>
        <v>PGE</v>
      </c>
      <c r="N369" s="9" t="str">
        <f>INDEX(key!$I$3:$I$5,C369)</f>
        <v>MFm</v>
      </c>
      <c r="O369" s="9" t="str">
        <f>INDEX(key!$F$9:$F$10,D369)</f>
        <v>New</v>
      </c>
      <c r="P369" s="9" t="str">
        <f>INDEX(key!$AT$3:$BI$3,E369)</f>
        <v>CZ13</v>
      </c>
      <c r="Q369" s="9" t="str">
        <f>INDEX('HVACwts Src'!$D$7:$I$7,F369)</f>
        <v>rDXHP</v>
      </c>
      <c r="R369" s="36">
        <f>IF(G369,INDEX('HVACwts Src'!$D$11:$U$164,(B369-1)*39+(D369-1)*19+E369,(C369-1)*6+F369),0)</f>
        <v>54.351956895787147</v>
      </c>
      <c r="T369" t="str">
        <f t="shared" si="32"/>
        <v>HV_PGEMFmNewCZ13</v>
      </c>
      <c r="U369" t="str">
        <f t="shared" si="33"/>
        <v>rDXHP</v>
      </c>
      <c r="V369" s="36">
        <f t="shared" si="34"/>
        <v>54.351956895787147</v>
      </c>
    </row>
    <row r="370" spans="1:22" x14ac:dyDescent="0.25">
      <c r="A370" s="86">
        <f t="shared" si="35"/>
        <v>364</v>
      </c>
      <c r="B370">
        <v>1</v>
      </c>
      <c r="C370">
        <v>2</v>
      </c>
      <c r="D370">
        <v>2</v>
      </c>
      <c r="E370">
        <v>13</v>
      </c>
      <c r="F370">
        <v>4</v>
      </c>
      <c r="G370" t="b">
        <f>INDEX(key!$AT$4:$BI$7,B370,E370)</f>
        <v>1</v>
      </c>
      <c r="H370" t="str">
        <f t="shared" si="30"/>
        <v>HV_PGEMFmNewCZ13rNCEH</v>
      </c>
      <c r="I370" s="9" t="s">
        <v>1799</v>
      </c>
      <c r="J370" t="str">
        <f t="shared" si="31"/>
        <v>HV_PGEMFmNewCZ13</v>
      </c>
      <c r="K370" s="9" t="s">
        <v>1662</v>
      </c>
      <c r="L370" s="9" t="s">
        <v>45</v>
      </c>
      <c r="M370" s="9" t="str">
        <f>INDEX(key!$AS$4:$AS$7,B370)</f>
        <v>PGE</v>
      </c>
      <c r="N370" s="9" t="str">
        <f>INDEX(key!$I$3:$I$5,C370)</f>
        <v>MFm</v>
      </c>
      <c r="O370" s="9" t="str">
        <f>INDEX(key!$F$9:$F$10,D370)</f>
        <v>New</v>
      </c>
      <c r="P370" s="9" t="str">
        <f>INDEX(key!$AT$3:$BI$3,E370)</f>
        <v>CZ13</v>
      </c>
      <c r="Q370" s="9" t="str">
        <f>INDEX('HVACwts Src'!$D$7:$I$7,F370)</f>
        <v>rNCEH</v>
      </c>
      <c r="R370" s="36">
        <f>IF(G370,INDEX('HVACwts Src'!$D$11:$U$164,(B370-1)*39+(D370-1)*19+E370,(C370-1)*6+F370),0)</f>
        <v>0</v>
      </c>
      <c r="T370" t="str">
        <f t="shared" si="32"/>
        <v>HV_PGEMFmNewCZ13</v>
      </c>
      <c r="U370" t="str">
        <f t="shared" si="33"/>
        <v>rNCEH</v>
      </c>
      <c r="V370" s="36">
        <f t="shared" si="34"/>
        <v>0</v>
      </c>
    </row>
    <row r="371" spans="1:22" x14ac:dyDescent="0.25">
      <c r="A371" s="86">
        <f t="shared" si="35"/>
        <v>365</v>
      </c>
      <c r="B371">
        <v>1</v>
      </c>
      <c r="C371">
        <v>2</v>
      </c>
      <c r="D371">
        <v>2</v>
      </c>
      <c r="E371">
        <v>13</v>
      </c>
      <c r="F371">
        <v>5</v>
      </c>
      <c r="G371" t="b">
        <f>INDEX(key!$AT$4:$BI$7,B371,E371)</f>
        <v>1</v>
      </c>
      <c r="H371" t="str">
        <f t="shared" si="30"/>
        <v>HV_PGEMFmNewCZ13rDXOH</v>
      </c>
      <c r="I371" s="9" t="s">
        <v>1799</v>
      </c>
      <c r="J371" t="str">
        <f t="shared" si="31"/>
        <v>HV_PGEMFmNewCZ13</v>
      </c>
      <c r="K371" s="9" t="s">
        <v>1662</v>
      </c>
      <c r="L371" s="9" t="s">
        <v>45</v>
      </c>
      <c r="M371" s="9" t="str">
        <f>INDEX(key!$AS$4:$AS$7,B371)</f>
        <v>PGE</v>
      </c>
      <c r="N371" s="9" t="str">
        <f>INDEX(key!$I$3:$I$5,C371)</f>
        <v>MFm</v>
      </c>
      <c r="O371" s="9" t="str">
        <f>INDEX(key!$F$9:$F$10,D371)</f>
        <v>New</v>
      </c>
      <c r="P371" s="9" t="str">
        <f>INDEX(key!$AT$3:$BI$3,E371)</f>
        <v>CZ13</v>
      </c>
      <c r="Q371" s="9" t="str">
        <f>INDEX('HVACwts Src'!$D$7:$I$7,F371)</f>
        <v>rDXOH</v>
      </c>
      <c r="R371" s="36">
        <f>IF(G371,INDEX('HVACwts Src'!$D$11:$U$164,(B371-1)*39+(D371-1)*19+E371,(C371-1)*6+F371),0)</f>
        <v>47.136299926090174</v>
      </c>
      <c r="T371" t="str">
        <f t="shared" si="32"/>
        <v>HV_PGEMFmNewCZ13</v>
      </c>
      <c r="U371" t="str">
        <f t="shared" si="33"/>
        <v>rDXOH</v>
      </c>
      <c r="V371" s="36">
        <f t="shared" si="34"/>
        <v>47.136299926090174</v>
      </c>
    </row>
    <row r="372" spans="1:22" x14ac:dyDescent="0.25">
      <c r="A372" s="86">
        <f t="shared" si="35"/>
        <v>366</v>
      </c>
      <c r="B372">
        <v>1</v>
      </c>
      <c r="C372">
        <v>2</v>
      </c>
      <c r="D372">
        <v>2</v>
      </c>
      <c r="E372">
        <v>13</v>
      </c>
      <c r="F372">
        <v>6</v>
      </c>
      <c r="G372" t="b">
        <f>INDEX(key!$AT$4:$BI$7,B372,E372)</f>
        <v>1</v>
      </c>
      <c r="H372" t="str">
        <f t="shared" si="30"/>
        <v>HV_PGEMFmNewCZ13rNCOH</v>
      </c>
      <c r="I372" s="9" t="s">
        <v>1799</v>
      </c>
      <c r="J372" t="str">
        <f t="shared" si="31"/>
        <v>HV_PGEMFmNewCZ13</v>
      </c>
      <c r="K372" s="9" t="s">
        <v>1662</v>
      </c>
      <c r="L372" s="9" t="s">
        <v>45</v>
      </c>
      <c r="M372" s="9" t="str">
        <f>INDEX(key!$AS$4:$AS$7,B372)</f>
        <v>PGE</v>
      </c>
      <c r="N372" s="9" t="str">
        <f>INDEX(key!$I$3:$I$5,C372)</f>
        <v>MFm</v>
      </c>
      <c r="O372" s="9" t="str">
        <f>INDEX(key!$F$9:$F$10,D372)</f>
        <v>New</v>
      </c>
      <c r="P372" s="9" t="str">
        <f>INDEX(key!$AT$3:$BI$3,E372)</f>
        <v>CZ13</v>
      </c>
      <c r="Q372" s="9" t="str">
        <f>INDEX('HVACwts Src'!$D$7:$I$7,F372)</f>
        <v>rNCOH</v>
      </c>
      <c r="R372" s="36">
        <f>IF(G372,INDEX('HVACwts Src'!$D$11:$U$164,(B372-1)*39+(D372-1)*19+E372,(C372-1)*6+F372),0)</f>
        <v>0</v>
      </c>
      <c r="T372" t="str">
        <f t="shared" si="32"/>
        <v>HV_PGEMFmNewCZ13</v>
      </c>
      <c r="U372" t="str">
        <f t="shared" si="33"/>
        <v>rNCOH</v>
      </c>
      <c r="V372" s="36">
        <f t="shared" si="34"/>
        <v>0</v>
      </c>
    </row>
    <row r="373" spans="1:22" x14ac:dyDescent="0.25">
      <c r="A373" s="86">
        <f t="shared" si="35"/>
        <v>367</v>
      </c>
      <c r="B373">
        <v>1</v>
      </c>
      <c r="C373">
        <v>2</v>
      </c>
      <c r="D373">
        <v>2</v>
      </c>
      <c r="E373">
        <v>14</v>
      </c>
      <c r="F373">
        <v>1</v>
      </c>
      <c r="G373" t="b">
        <f>INDEX(key!$AT$4:$BI$7,B373,E373)</f>
        <v>0</v>
      </c>
      <c r="H373" t="str">
        <f t="shared" si="30"/>
        <v>HV_PGEMFmNewCZ14rDXGF</v>
      </c>
      <c r="I373" s="9" t="s">
        <v>1799</v>
      </c>
      <c r="J373" t="str">
        <f t="shared" si="31"/>
        <v>HV_PGEMFmNewCZ14</v>
      </c>
      <c r="K373" s="9" t="s">
        <v>1662</v>
      </c>
      <c r="L373" s="9" t="s">
        <v>45</v>
      </c>
      <c r="M373" s="9" t="str">
        <f>INDEX(key!$AS$4:$AS$7,B373)</f>
        <v>PGE</v>
      </c>
      <c r="N373" s="9" t="str">
        <f>INDEX(key!$I$3:$I$5,C373)</f>
        <v>MFm</v>
      </c>
      <c r="O373" s="9" t="str">
        <f>INDEX(key!$F$9:$F$10,D373)</f>
        <v>New</v>
      </c>
      <c r="P373" s="9" t="str">
        <f>INDEX(key!$AT$3:$BI$3,E373)</f>
        <v>CZ14</v>
      </c>
      <c r="Q373" s="9" t="str">
        <f>INDEX('HVACwts Src'!$D$7:$I$7,F373)</f>
        <v>rDXGF</v>
      </c>
      <c r="R373" s="36">
        <f>IF(G373,INDEX('HVACwts Src'!$D$11:$U$164,(B373-1)*39+(D373-1)*19+E373,(C373-1)*6+F373),0)</f>
        <v>0</v>
      </c>
      <c r="T373" t="str">
        <f t="shared" si="32"/>
        <v>HV_PGEMFmNewCZ14</v>
      </c>
      <c r="U373" t="str">
        <f t="shared" si="33"/>
        <v>rDXGF</v>
      </c>
      <c r="V373" s="36">
        <f t="shared" si="34"/>
        <v>0</v>
      </c>
    </row>
    <row r="374" spans="1:22" x14ac:dyDescent="0.25">
      <c r="A374" s="86">
        <f t="shared" si="35"/>
        <v>368</v>
      </c>
      <c r="B374">
        <v>1</v>
      </c>
      <c r="C374">
        <v>2</v>
      </c>
      <c r="D374">
        <v>2</v>
      </c>
      <c r="E374">
        <v>14</v>
      </c>
      <c r="F374">
        <v>2</v>
      </c>
      <c r="G374" t="b">
        <f>INDEX(key!$AT$4:$BI$7,B374,E374)</f>
        <v>0</v>
      </c>
      <c r="H374" t="str">
        <f t="shared" si="30"/>
        <v>HV_PGEMFmNewCZ14rNCGF</v>
      </c>
      <c r="I374" s="9" t="s">
        <v>1799</v>
      </c>
      <c r="J374" t="str">
        <f t="shared" si="31"/>
        <v>HV_PGEMFmNewCZ14</v>
      </c>
      <c r="K374" s="9" t="s">
        <v>1662</v>
      </c>
      <c r="L374" s="9" t="s">
        <v>45</v>
      </c>
      <c r="M374" s="9" t="str">
        <f>INDEX(key!$AS$4:$AS$7,B374)</f>
        <v>PGE</v>
      </c>
      <c r="N374" s="9" t="str">
        <f>INDEX(key!$I$3:$I$5,C374)</f>
        <v>MFm</v>
      </c>
      <c r="O374" s="9" t="str">
        <f>INDEX(key!$F$9:$F$10,D374)</f>
        <v>New</v>
      </c>
      <c r="P374" s="9" t="str">
        <f>INDEX(key!$AT$3:$BI$3,E374)</f>
        <v>CZ14</v>
      </c>
      <c r="Q374" s="9" t="str">
        <f>INDEX('HVACwts Src'!$D$7:$I$7,F374)</f>
        <v>rNCGF</v>
      </c>
      <c r="R374" s="36">
        <f>IF(G374,INDEX('HVACwts Src'!$D$11:$U$164,(B374-1)*39+(D374-1)*19+E374,(C374-1)*6+F374),0)</f>
        <v>0</v>
      </c>
      <c r="T374" t="str">
        <f t="shared" si="32"/>
        <v>HV_PGEMFmNewCZ14</v>
      </c>
      <c r="U374" t="str">
        <f t="shared" si="33"/>
        <v>rNCGF</v>
      </c>
      <c r="V374" s="36">
        <f t="shared" si="34"/>
        <v>0</v>
      </c>
    </row>
    <row r="375" spans="1:22" x14ac:dyDescent="0.25">
      <c r="A375" s="86">
        <f t="shared" si="35"/>
        <v>369</v>
      </c>
      <c r="B375">
        <v>1</v>
      </c>
      <c r="C375">
        <v>2</v>
      </c>
      <c r="D375">
        <v>2</v>
      </c>
      <c r="E375">
        <v>14</v>
      </c>
      <c r="F375">
        <v>3</v>
      </c>
      <c r="G375" t="b">
        <f>INDEX(key!$AT$4:$BI$7,B375,E375)</f>
        <v>0</v>
      </c>
      <c r="H375" t="str">
        <f t="shared" si="30"/>
        <v>HV_PGEMFmNewCZ14rDXHP</v>
      </c>
      <c r="I375" s="9" t="s">
        <v>1799</v>
      </c>
      <c r="J375" t="str">
        <f t="shared" si="31"/>
        <v>HV_PGEMFmNewCZ14</v>
      </c>
      <c r="K375" s="9" t="s">
        <v>1662</v>
      </c>
      <c r="L375" s="9" t="s">
        <v>45</v>
      </c>
      <c r="M375" s="9" t="str">
        <f>INDEX(key!$AS$4:$AS$7,B375)</f>
        <v>PGE</v>
      </c>
      <c r="N375" s="9" t="str">
        <f>INDEX(key!$I$3:$I$5,C375)</f>
        <v>MFm</v>
      </c>
      <c r="O375" s="9" t="str">
        <f>INDEX(key!$F$9:$F$10,D375)</f>
        <v>New</v>
      </c>
      <c r="P375" s="9" t="str">
        <f>INDEX(key!$AT$3:$BI$3,E375)</f>
        <v>CZ14</v>
      </c>
      <c r="Q375" s="9" t="str">
        <f>INDEX('HVACwts Src'!$D$7:$I$7,F375)</f>
        <v>rDXHP</v>
      </c>
      <c r="R375" s="36">
        <f>IF(G375,INDEX('HVACwts Src'!$D$11:$U$164,(B375-1)*39+(D375-1)*19+E375,(C375-1)*6+F375),0)</f>
        <v>0</v>
      </c>
      <c r="T375" t="str">
        <f t="shared" si="32"/>
        <v>HV_PGEMFmNewCZ14</v>
      </c>
      <c r="U375" t="str">
        <f t="shared" si="33"/>
        <v>rDXHP</v>
      </c>
      <c r="V375" s="36">
        <f t="shared" si="34"/>
        <v>0</v>
      </c>
    </row>
    <row r="376" spans="1:22" x14ac:dyDescent="0.25">
      <c r="A376" s="86">
        <f t="shared" si="35"/>
        <v>370</v>
      </c>
      <c r="B376">
        <v>1</v>
      </c>
      <c r="C376">
        <v>2</v>
      </c>
      <c r="D376">
        <v>2</v>
      </c>
      <c r="E376">
        <v>14</v>
      </c>
      <c r="F376">
        <v>4</v>
      </c>
      <c r="G376" t="b">
        <f>INDEX(key!$AT$4:$BI$7,B376,E376)</f>
        <v>0</v>
      </c>
      <c r="H376" t="str">
        <f t="shared" si="30"/>
        <v>HV_PGEMFmNewCZ14rNCEH</v>
      </c>
      <c r="I376" s="9" t="s">
        <v>1799</v>
      </c>
      <c r="J376" t="str">
        <f t="shared" si="31"/>
        <v>HV_PGEMFmNewCZ14</v>
      </c>
      <c r="K376" s="9" t="s">
        <v>1662</v>
      </c>
      <c r="L376" s="9" t="s">
        <v>45</v>
      </c>
      <c r="M376" s="9" t="str">
        <f>INDEX(key!$AS$4:$AS$7,B376)</f>
        <v>PGE</v>
      </c>
      <c r="N376" s="9" t="str">
        <f>INDEX(key!$I$3:$I$5,C376)</f>
        <v>MFm</v>
      </c>
      <c r="O376" s="9" t="str">
        <f>INDEX(key!$F$9:$F$10,D376)</f>
        <v>New</v>
      </c>
      <c r="P376" s="9" t="str">
        <f>INDEX(key!$AT$3:$BI$3,E376)</f>
        <v>CZ14</v>
      </c>
      <c r="Q376" s="9" t="str">
        <f>INDEX('HVACwts Src'!$D$7:$I$7,F376)</f>
        <v>rNCEH</v>
      </c>
      <c r="R376" s="36">
        <f>IF(G376,INDEX('HVACwts Src'!$D$11:$U$164,(B376-1)*39+(D376-1)*19+E376,(C376-1)*6+F376),0)</f>
        <v>0</v>
      </c>
      <c r="T376" t="str">
        <f t="shared" si="32"/>
        <v>HV_PGEMFmNewCZ14</v>
      </c>
      <c r="U376" t="str">
        <f t="shared" si="33"/>
        <v>rNCEH</v>
      </c>
      <c r="V376" s="36">
        <f t="shared" si="34"/>
        <v>0</v>
      </c>
    </row>
    <row r="377" spans="1:22" x14ac:dyDescent="0.25">
      <c r="A377" s="86">
        <f t="shared" si="35"/>
        <v>371</v>
      </c>
      <c r="B377">
        <v>1</v>
      </c>
      <c r="C377">
        <v>2</v>
      </c>
      <c r="D377">
        <v>2</v>
      </c>
      <c r="E377">
        <v>14</v>
      </c>
      <c r="F377">
        <v>5</v>
      </c>
      <c r="G377" t="b">
        <f>INDEX(key!$AT$4:$BI$7,B377,E377)</f>
        <v>0</v>
      </c>
      <c r="H377" t="str">
        <f t="shared" si="30"/>
        <v>HV_PGEMFmNewCZ14rDXOH</v>
      </c>
      <c r="I377" s="9" t="s">
        <v>1799</v>
      </c>
      <c r="J377" t="str">
        <f t="shared" si="31"/>
        <v>HV_PGEMFmNewCZ14</v>
      </c>
      <c r="K377" s="9" t="s">
        <v>1662</v>
      </c>
      <c r="L377" s="9" t="s">
        <v>45</v>
      </c>
      <c r="M377" s="9" t="str">
        <f>INDEX(key!$AS$4:$AS$7,B377)</f>
        <v>PGE</v>
      </c>
      <c r="N377" s="9" t="str">
        <f>INDEX(key!$I$3:$I$5,C377)</f>
        <v>MFm</v>
      </c>
      <c r="O377" s="9" t="str">
        <f>INDEX(key!$F$9:$F$10,D377)</f>
        <v>New</v>
      </c>
      <c r="P377" s="9" t="str">
        <f>INDEX(key!$AT$3:$BI$3,E377)</f>
        <v>CZ14</v>
      </c>
      <c r="Q377" s="9" t="str">
        <f>INDEX('HVACwts Src'!$D$7:$I$7,F377)</f>
        <v>rDXOH</v>
      </c>
      <c r="R377" s="36">
        <f>IF(G377,INDEX('HVACwts Src'!$D$11:$U$164,(B377-1)*39+(D377-1)*19+E377,(C377-1)*6+F377),0)</f>
        <v>0</v>
      </c>
      <c r="T377" t="str">
        <f t="shared" si="32"/>
        <v>HV_PGEMFmNewCZ14</v>
      </c>
      <c r="U377" t="str">
        <f t="shared" si="33"/>
        <v>rDXOH</v>
      </c>
      <c r="V377" s="36">
        <f t="shared" si="34"/>
        <v>0</v>
      </c>
    </row>
    <row r="378" spans="1:22" x14ac:dyDescent="0.25">
      <c r="A378" s="86">
        <f t="shared" si="35"/>
        <v>372</v>
      </c>
      <c r="B378">
        <v>1</v>
      </c>
      <c r="C378">
        <v>2</v>
      </c>
      <c r="D378">
        <v>2</v>
      </c>
      <c r="E378">
        <v>14</v>
      </c>
      <c r="F378">
        <v>6</v>
      </c>
      <c r="G378" t="b">
        <f>INDEX(key!$AT$4:$BI$7,B378,E378)</f>
        <v>0</v>
      </c>
      <c r="H378" t="str">
        <f t="shared" si="30"/>
        <v>HV_PGEMFmNewCZ14rNCOH</v>
      </c>
      <c r="I378" s="9" t="s">
        <v>1799</v>
      </c>
      <c r="J378" t="str">
        <f t="shared" si="31"/>
        <v>HV_PGEMFmNewCZ14</v>
      </c>
      <c r="K378" s="9" t="s">
        <v>1662</v>
      </c>
      <c r="L378" s="9" t="s">
        <v>45</v>
      </c>
      <c r="M378" s="9" t="str">
        <f>INDEX(key!$AS$4:$AS$7,B378)</f>
        <v>PGE</v>
      </c>
      <c r="N378" s="9" t="str">
        <f>INDEX(key!$I$3:$I$5,C378)</f>
        <v>MFm</v>
      </c>
      <c r="O378" s="9" t="str">
        <f>INDEX(key!$F$9:$F$10,D378)</f>
        <v>New</v>
      </c>
      <c r="P378" s="9" t="str">
        <f>INDEX(key!$AT$3:$BI$3,E378)</f>
        <v>CZ14</v>
      </c>
      <c r="Q378" s="9" t="str">
        <f>INDEX('HVACwts Src'!$D$7:$I$7,F378)</f>
        <v>rNCOH</v>
      </c>
      <c r="R378" s="36">
        <f>IF(G378,INDEX('HVACwts Src'!$D$11:$U$164,(B378-1)*39+(D378-1)*19+E378,(C378-1)*6+F378),0)</f>
        <v>0</v>
      </c>
      <c r="T378" t="str">
        <f t="shared" si="32"/>
        <v>HV_PGEMFmNewCZ14</v>
      </c>
      <c r="U378" t="str">
        <f t="shared" si="33"/>
        <v>rNCOH</v>
      </c>
      <c r="V378" s="36">
        <f t="shared" si="34"/>
        <v>0</v>
      </c>
    </row>
    <row r="379" spans="1:22" x14ac:dyDescent="0.25">
      <c r="A379" s="86">
        <f t="shared" si="35"/>
        <v>373</v>
      </c>
      <c r="B379">
        <v>1</v>
      </c>
      <c r="C379">
        <v>2</v>
      </c>
      <c r="D379">
        <v>2</v>
      </c>
      <c r="E379">
        <v>15</v>
      </c>
      <c r="F379">
        <v>1</v>
      </c>
      <c r="G379" t="b">
        <f>INDEX(key!$AT$4:$BI$7,B379,E379)</f>
        <v>0</v>
      </c>
      <c r="H379" t="str">
        <f t="shared" si="30"/>
        <v>HV_PGEMFmNewCZ15rDXGF</v>
      </c>
      <c r="I379" s="9" t="s">
        <v>1799</v>
      </c>
      <c r="J379" t="str">
        <f t="shared" si="31"/>
        <v>HV_PGEMFmNewCZ15</v>
      </c>
      <c r="K379" s="9" t="s">
        <v>1662</v>
      </c>
      <c r="L379" s="9" t="s">
        <v>45</v>
      </c>
      <c r="M379" s="9" t="str">
        <f>INDEX(key!$AS$4:$AS$7,B379)</f>
        <v>PGE</v>
      </c>
      <c r="N379" s="9" t="str">
        <f>INDEX(key!$I$3:$I$5,C379)</f>
        <v>MFm</v>
      </c>
      <c r="O379" s="9" t="str">
        <f>INDEX(key!$F$9:$F$10,D379)</f>
        <v>New</v>
      </c>
      <c r="P379" s="9" t="str">
        <f>INDEX(key!$AT$3:$BI$3,E379)</f>
        <v>CZ15</v>
      </c>
      <c r="Q379" s="9" t="str">
        <f>INDEX('HVACwts Src'!$D$7:$I$7,F379)</f>
        <v>rDXGF</v>
      </c>
      <c r="R379" s="36">
        <f>IF(G379,INDEX('HVACwts Src'!$D$11:$U$164,(B379-1)*39+(D379-1)*19+E379,(C379-1)*6+F379),0)</f>
        <v>0</v>
      </c>
      <c r="T379" t="str">
        <f t="shared" si="32"/>
        <v>HV_PGEMFmNewCZ15</v>
      </c>
      <c r="U379" t="str">
        <f t="shared" si="33"/>
        <v>rDXGF</v>
      </c>
      <c r="V379" s="36">
        <f t="shared" si="34"/>
        <v>0</v>
      </c>
    </row>
    <row r="380" spans="1:22" x14ac:dyDescent="0.25">
      <c r="A380" s="86">
        <f t="shared" si="35"/>
        <v>374</v>
      </c>
      <c r="B380">
        <v>1</v>
      </c>
      <c r="C380">
        <v>2</v>
      </c>
      <c r="D380">
        <v>2</v>
      </c>
      <c r="E380">
        <v>15</v>
      </c>
      <c r="F380">
        <v>2</v>
      </c>
      <c r="G380" t="b">
        <f>INDEX(key!$AT$4:$BI$7,B380,E380)</f>
        <v>0</v>
      </c>
      <c r="H380" t="str">
        <f t="shared" si="30"/>
        <v>HV_PGEMFmNewCZ15rNCGF</v>
      </c>
      <c r="I380" s="9" t="s">
        <v>1799</v>
      </c>
      <c r="J380" t="str">
        <f t="shared" si="31"/>
        <v>HV_PGEMFmNewCZ15</v>
      </c>
      <c r="K380" s="9" t="s">
        <v>1662</v>
      </c>
      <c r="L380" s="9" t="s">
        <v>45</v>
      </c>
      <c r="M380" s="9" t="str">
        <f>INDEX(key!$AS$4:$AS$7,B380)</f>
        <v>PGE</v>
      </c>
      <c r="N380" s="9" t="str">
        <f>INDEX(key!$I$3:$I$5,C380)</f>
        <v>MFm</v>
      </c>
      <c r="O380" s="9" t="str">
        <f>INDEX(key!$F$9:$F$10,D380)</f>
        <v>New</v>
      </c>
      <c r="P380" s="9" t="str">
        <f>INDEX(key!$AT$3:$BI$3,E380)</f>
        <v>CZ15</v>
      </c>
      <c r="Q380" s="9" t="str">
        <f>INDEX('HVACwts Src'!$D$7:$I$7,F380)</f>
        <v>rNCGF</v>
      </c>
      <c r="R380" s="36">
        <f>IF(G380,INDEX('HVACwts Src'!$D$11:$U$164,(B380-1)*39+(D380-1)*19+E380,(C380-1)*6+F380),0)</f>
        <v>0</v>
      </c>
      <c r="T380" t="str">
        <f t="shared" si="32"/>
        <v>HV_PGEMFmNewCZ15</v>
      </c>
      <c r="U380" t="str">
        <f t="shared" si="33"/>
        <v>rNCGF</v>
      </c>
      <c r="V380" s="36">
        <f t="shared" si="34"/>
        <v>0</v>
      </c>
    </row>
    <row r="381" spans="1:22" x14ac:dyDescent="0.25">
      <c r="A381" s="86">
        <f t="shared" si="35"/>
        <v>375</v>
      </c>
      <c r="B381">
        <v>1</v>
      </c>
      <c r="C381">
        <v>2</v>
      </c>
      <c r="D381">
        <v>2</v>
      </c>
      <c r="E381">
        <v>15</v>
      </c>
      <c r="F381">
        <v>3</v>
      </c>
      <c r="G381" t="b">
        <f>INDEX(key!$AT$4:$BI$7,B381,E381)</f>
        <v>0</v>
      </c>
      <c r="H381" t="str">
        <f t="shared" si="30"/>
        <v>HV_PGEMFmNewCZ15rDXHP</v>
      </c>
      <c r="I381" s="9" t="s">
        <v>1799</v>
      </c>
      <c r="J381" t="str">
        <f t="shared" si="31"/>
        <v>HV_PGEMFmNewCZ15</v>
      </c>
      <c r="K381" s="9" t="s">
        <v>1662</v>
      </c>
      <c r="L381" s="9" t="s">
        <v>45</v>
      </c>
      <c r="M381" s="9" t="str">
        <f>INDEX(key!$AS$4:$AS$7,B381)</f>
        <v>PGE</v>
      </c>
      <c r="N381" s="9" t="str">
        <f>INDEX(key!$I$3:$I$5,C381)</f>
        <v>MFm</v>
      </c>
      <c r="O381" s="9" t="str">
        <f>INDEX(key!$F$9:$F$10,D381)</f>
        <v>New</v>
      </c>
      <c r="P381" s="9" t="str">
        <f>INDEX(key!$AT$3:$BI$3,E381)</f>
        <v>CZ15</v>
      </c>
      <c r="Q381" s="9" t="str">
        <f>INDEX('HVACwts Src'!$D$7:$I$7,F381)</f>
        <v>rDXHP</v>
      </c>
      <c r="R381" s="36">
        <f>IF(G381,INDEX('HVACwts Src'!$D$11:$U$164,(B381-1)*39+(D381-1)*19+E381,(C381-1)*6+F381),0)</f>
        <v>0</v>
      </c>
      <c r="T381" t="str">
        <f t="shared" si="32"/>
        <v>HV_PGEMFmNewCZ15</v>
      </c>
      <c r="U381" t="str">
        <f t="shared" si="33"/>
        <v>rDXHP</v>
      </c>
      <c r="V381" s="36">
        <f t="shared" si="34"/>
        <v>0</v>
      </c>
    </row>
    <row r="382" spans="1:22" x14ac:dyDescent="0.25">
      <c r="A382" s="86">
        <f t="shared" si="35"/>
        <v>376</v>
      </c>
      <c r="B382">
        <v>1</v>
      </c>
      <c r="C382">
        <v>2</v>
      </c>
      <c r="D382">
        <v>2</v>
      </c>
      <c r="E382">
        <v>15</v>
      </c>
      <c r="F382">
        <v>4</v>
      </c>
      <c r="G382" t="b">
        <f>INDEX(key!$AT$4:$BI$7,B382,E382)</f>
        <v>0</v>
      </c>
      <c r="H382" t="str">
        <f t="shared" si="30"/>
        <v>HV_PGEMFmNewCZ15rNCEH</v>
      </c>
      <c r="I382" s="9" t="s">
        <v>1799</v>
      </c>
      <c r="J382" t="str">
        <f t="shared" si="31"/>
        <v>HV_PGEMFmNewCZ15</v>
      </c>
      <c r="K382" s="9" t="s">
        <v>1662</v>
      </c>
      <c r="L382" s="9" t="s">
        <v>45</v>
      </c>
      <c r="M382" s="9" t="str">
        <f>INDEX(key!$AS$4:$AS$7,B382)</f>
        <v>PGE</v>
      </c>
      <c r="N382" s="9" t="str">
        <f>INDEX(key!$I$3:$I$5,C382)</f>
        <v>MFm</v>
      </c>
      <c r="O382" s="9" t="str">
        <f>INDEX(key!$F$9:$F$10,D382)</f>
        <v>New</v>
      </c>
      <c r="P382" s="9" t="str">
        <f>INDEX(key!$AT$3:$BI$3,E382)</f>
        <v>CZ15</v>
      </c>
      <c r="Q382" s="9" t="str">
        <f>INDEX('HVACwts Src'!$D$7:$I$7,F382)</f>
        <v>rNCEH</v>
      </c>
      <c r="R382" s="36">
        <f>IF(G382,INDEX('HVACwts Src'!$D$11:$U$164,(B382-1)*39+(D382-1)*19+E382,(C382-1)*6+F382),0)</f>
        <v>0</v>
      </c>
      <c r="T382" t="str">
        <f t="shared" si="32"/>
        <v>HV_PGEMFmNewCZ15</v>
      </c>
      <c r="U382" t="str">
        <f t="shared" si="33"/>
        <v>rNCEH</v>
      </c>
      <c r="V382" s="36">
        <f t="shared" si="34"/>
        <v>0</v>
      </c>
    </row>
    <row r="383" spans="1:22" x14ac:dyDescent="0.25">
      <c r="A383" s="86">
        <f t="shared" si="35"/>
        <v>377</v>
      </c>
      <c r="B383">
        <v>1</v>
      </c>
      <c r="C383">
        <v>2</v>
      </c>
      <c r="D383">
        <v>2</v>
      </c>
      <c r="E383">
        <v>15</v>
      </c>
      <c r="F383">
        <v>5</v>
      </c>
      <c r="G383" t="b">
        <f>INDEX(key!$AT$4:$BI$7,B383,E383)</f>
        <v>0</v>
      </c>
      <c r="H383" t="str">
        <f t="shared" si="30"/>
        <v>HV_PGEMFmNewCZ15rDXOH</v>
      </c>
      <c r="I383" s="9" t="s">
        <v>1799</v>
      </c>
      <c r="J383" t="str">
        <f t="shared" si="31"/>
        <v>HV_PGEMFmNewCZ15</v>
      </c>
      <c r="K383" s="9" t="s">
        <v>1662</v>
      </c>
      <c r="L383" s="9" t="s">
        <v>45</v>
      </c>
      <c r="M383" s="9" t="str">
        <f>INDEX(key!$AS$4:$AS$7,B383)</f>
        <v>PGE</v>
      </c>
      <c r="N383" s="9" t="str">
        <f>INDEX(key!$I$3:$I$5,C383)</f>
        <v>MFm</v>
      </c>
      <c r="O383" s="9" t="str">
        <f>INDEX(key!$F$9:$F$10,D383)</f>
        <v>New</v>
      </c>
      <c r="P383" s="9" t="str">
        <f>INDEX(key!$AT$3:$BI$3,E383)</f>
        <v>CZ15</v>
      </c>
      <c r="Q383" s="9" t="str">
        <f>INDEX('HVACwts Src'!$D$7:$I$7,F383)</f>
        <v>rDXOH</v>
      </c>
      <c r="R383" s="36">
        <f>IF(G383,INDEX('HVACwts Src'!$D$11:$U$164,(B383-1)*39+(D383-1)*19+E383,(C383-1)*6+F383),0)</f>
        <v>0</v>
      </c>
      <c r="T383" t="str">
        <f t="shared" si="32"/>
        <v>HV_PGEMFmNewCZ15</v>
      </c>
      <c r="U383" t="str">
        <f t="shared" si="33"/>
        <v>rDXOH</v>
      </c>
      <c r="V383" s="36">
        <f t="shared" si="34"/>
        <v>0</v>
      </c>
    </row>
    <row r="384" spans="1:22" x14ac:dyDescent="0.25">
      <c r="A384" s="86">
        <f t="shared" si="35"/>
        <v>378</v>
      </c>
      <c r="B384">
        <v>1</v>
      </c>
      <c r="C384">
        <v>2</v>
      </c>
      <c r="D384">
        <v>2</v>
      </c>
      <c r="E384">
        <v>15</v>
      </c>
      <c r="F384">
        <v>6</v>
      </c>
      <c r="G384" t="b">
        <f>INDEX(key!$AT$4:$BI$7,B384,E384)</f>
        <v>0</v>
      </c>
      <c r="H384" t="str">
        <f t="shared" si="30"/>
        <v>HV_PGEMFmNewCZ15rNCOH</v>
      </c>
      <c r="I384" s="9" t="s">
        <v>1799</v>
      </c>
      <c r="J384" t="str">
        <f t="shared" si="31"/>
        <v>HV_PGEMFmNewCZ15</v>
      </c>
      <c r="K384" s="9" t="s">
        <v>1662</v>
      </c>
      <c r="L384" s="9" t="s">
        <v>45</v>
      </c>
      <c r="M384" s="9" t="str">
        <f>INDEX(key!$AS$4:$AS$7,B384)</f>
        <v>PGE</v>
      </c>
      <c r="N384" s="9" t="str">
        <f>INDEX(key!$I$3:$I$5,C384)</f>
        <v>MFm</v>
      </c>
      <c r="O384" s="9" t="str">
        <f>INDEX(key!$F$9:$F$10,D384)</f>
        <v>New</v>
      </c>
      <c r="P384" s="9" t="str">
        <f>INDEX(key!$AT$3:$BI$3,E384)</f>
        <v>CZ15</v>
      </c>
      <c r="Q384" s="9" t="str">
        <f>INDEX('HVACwts Src'!$D$7:$I$7,F384)</f>
        <v>rNCOH</v>
      </c>
      <c r="R384" s="36">
        <f>IF(G384,INDEX('HVACwts Src'!$D$11:$U$164,(B384-1)*39+(D384-1)*19+E384,(C384-1)*6+F384),0)</f>
        <v>0</v>
      </c>
      <c r="T384" t="str">
        <f t="shared" si="32"/>
        <v>HV_PGEMFmNewCZ15</v>
      </c>
      <c r="U384" t="str">
        <f t="shared" si="33"/>
        <v>rNCOH</v>
      </c>
      <c r="V384" s="36">
        <f t="shared" si="34"/>
        <v>0</v>
      </c>
    </row>
    <row r="385" spans="1:22" x14ac:dyDescent="0.25">
      <c r="A385" s="86">
        <f t="shared" si="35"/>
        <v>379</v>
      </c>
      <c r="B385">
        <v>1</v>
      </c>
      <c r="C385">
        <v>2</v>
      </c>
      <c r="D385">
        <v>2</v>
      </c>
      <c r="E385">
        <v>16</v>
      </c>
      <c r="F385">
        <v>1</v>
      </c>
      <c r="G385" t="b">
        <f>INDEX(key!$AT$4:$BI$7,B385,E385)</f>
        <v>1</v>
      </c>
      <c r="H385" t="str">
        <f t="shared" si="30"/>
        <v>HV_PGEMFmNewCZ16rDXGF</v>
      </c>
      <c r="I385" s="9" t="s">
        <v>1799</v>
      </c>
      <c r="J385" t="str">
        <f t="shared" si="31"/>
        <v>HV_PGEMFmNewCZ16</v>
      </c>
      <c r="K385" s="9" t="s">
        <v>1662</v>
      </c>
      <c r="L385" s="9" t="s">
        <v>45</v>
      </c>
      <c r="M385" s="9" t="str">
        <f>INDEX(key!$AS$4:$AS$7,B385)</f>
        <v>PGE</v>
      </c>
      <c r="N385" s="9" t="str">
        <f>INDEX(key!$I$3:$I$5,C385)</f>
        <v>MFm</v>
      </c>
      <c r="O385" s="9" t="str">
        <f>INDEX(key!$F$9:$F$10,D385)</f>
        <v>New</v>
      </c>
      <c r="P385" s="9" t="str">
        <f>INDEX(key!$AT$3:$BI$3,E385)</f>
        <v>CZ16</v>
      </c>
      <c r="Q385" s="9" t="str">
        <f>INDEX('HVACwts Src'!$D$7:$I$7,F385)</f>
        <v>rDXGF</v>
      </c>
      <c r="R385" s="36">
        <f>IF(G385,INDEX('HVACwts Src'!$D$11:$U$164,(B385-1)*39+(D385-1)*19+E385,(C385-1)*6+F385),0)</f>
        <v>0.42433093640360015</v>
      </c>
      <c r="T385" t="str">
        <f t="shared" si="32"/>
        <v>HV_PGEMFmNewCZ16</v>
      </c>
      <c r="U385" t="str">
        <f t="shared" si="33"/>
        <v>rDXGF</v>
      </c>
      <c r="V385" s="36">
        <f t="shared" si="34"/>
        <v>0.42433093640360015</v>
      </c>
    </row>
    <row r="386" spans="1:22" x14ac:dyDescent="0.25">
      <c r="A386" s="86">
        <f t="shared" si="35"/>
        <v>380</v>
      </c>
      <c r="B386">
        <v>1</v>
      </c>
      <c r="C386">
        <v>2</v>
      </c>
      <c r="D386">
        <v>2</v>
      </c>
      <c r="E386">
        <v>16</v>
      </c>
      <c r="F386">
        <v>2</v>
      </c>
      <c r="G386" t="b">
        <f>INDEX(key!$AT$4:$BI$7,B386,E386)</f>
        <v>1</v>
      </c>
      <c r="H386" t="str">
        <f t="shared" si="30"/>
        <v>HV_PGEMFmNewCZ16rNCGF</v>
      </c>
      <c r="I386" s="9" t="s">
        <v>1799</v>
      </c>
      <c r="J386" t="str">
        <f t="shared" si="31"/>
        <v>HV_PGEMFmNewCZ16</v>
      </c>
      <c r="K386" s="9" t="s">
        <v>1662</v>
      </c>
      <c r="L386" s="9" t="s">
        <v>45</v>
      </c>
      <c r="M386" s="9" t="str">
        <f>INDEX(key!$AS$4:$AS$7,B386)</f>
        <v>PGE</v>
      </c>
      <c r="N386" s="9" t="str">
        <f>INDEX(key!$I$3:$I$5,C386)</f>
        <v>MFm</v>
      </c>
      <c r="O386" s="9" t="str">
        <f>INDEX(key!$F$9:$F$10,D386)</f>
        <v>New</v>
      </c>
      <c r="P386" s="9" t="str">
        <f>INDEX(key!$AT$3:$BI$3,E386)</f>
        <v>CZ16</v>
      </c>
      <c r="Q386" s="9" t="str">
        <f>INDEX('HVACwts Src'!$D$7:$I$7,F386)</f>
        <v>rNCGF</v>
      </c>
      <c r="R386" s="36">
        <f>IF(G386,INDEX('HVACwts Src'!$D$11:$U$164,(B386-1)*39+(D386-1)*19+E386,(C386-1)*6+F386),0)</f>
        <v>0.36400212124584025</v>
      </c>
      <c r="T386" t="str">
        <f t="shared" si="32"/>
        <v>HV_PGEMFmNewCZ16</v>
      </c>
      <c r="U386" t="str">
        <f t="shared" si="33"/>
        <v>rNCGF</v>
      </c>
      <c r="V386" s="36">
        <f t="shared" si="34"/>
        <v>0.36400212124584025</v>
      </c>
    </row>
    <row r="387" spans="1:22" x14ac:dyDescent="0.25">
      <c r="A387" s="86">
        <f t="shared" si="35"/>
        <v>381</v>
      </c>
      <c r="B387">
        <v>1</v>
      </c>
      <c r="C387">
        <v>2</v>
      </c>
      <c r="D387">
        <v>2</v>
      </c>
      <c r="E387">
        <v>16</v>
      </c>
      <c r="F387">
        <v>3</v>
      </c>
      <c r="G387" t="b">
        <f>INDEX(key!$AT$4:$BI$7,B387,E387)</f>
        <v>1</v>
      </c>
      <c r="H387" t="str">
        <f t="shared" si="30"/>
        <v>HV_PGEMFmNewCZ16rDXHP</v>
      </c>
      <c r="I387" s="9" t="s">
        <v>1799</v>
      </c>
      <c r="J387" t="str">
        <f t="shared" si="31"/>
        <v>HV_PGEMFmNewCZ16</v>
      </c>
      <c r="K387" s="9" t="s">
        <v>1662</v>
      </c>
      <c r="L387" s="9" t="s">
        <v>45</v>
      </c>
      <c r="M387" s="9" t="str">
        <f>INDEX(key!$AS$4:$AS$7,B387)</f>
        <v>PGE</v>
      </c>
      <c r="N387" s="9" t="str">
        <f>INDEX(key!$I$3:$I$5,C387)</f>
        <v>MFm</v>
      </c>
      <c r="O387" s="9" t="str">
        <f>INDEX(key!$F$9:$F$10,D387)</f>
        <v>New</v>
      </c>
      <c r="P387" s="9" t="str">
        <f>INDEX(key!$AT$3:$BI$3,E387)</f>
        <v>CZ16</v>
      </c>
      <c r="Q387" s="9" t="str">
        <f>INDEX('HVACwts Src'!$D$7:$I$7,F387)</f>
        <v>rDXHP</v>
      </c>
      <c r="R387" s="36">
        <f>IF(G387,INDEX('HVACwts Src'!$D$11:$U$164,(B387-1)*39+(D387-1)*19+E387,(C387-1)*6+F387),0)</f>
        <v>6.1016513106398738E-2</v>
      </c>
      <c r="T387" t="str">
        <f t="shared" si="32"/>
        <v>HV_PGEMFmNewCZ16</v>
      </c>
      <c r="U387" t="str">
        <f t="shared" si="33"/>
        <v>rDXHP</v>
      </c>
      <c r="V387" s="36">
        <f t="shared" si="34"/>
        <v>6.1016513106398738E-2</v>
      </c>
    </row>
    <row r="388" spans="1:22" x14ac:dyDescent="0.25">
      <c r="A388" s="86">
        <f t="shared" si="35"/>
        <v>382</v>
      </c>
      <c r="B388">
        <v>1</v>
      </c>
      <c r="C388">
        <v>2</v>
      </c>
      <c r="D388">
        <v>2</v>
      </c>
      <c r="E388">
        <v>16</v>
      </c>
      <c r="F388">
        <v>4</v>
      </c>
      <c r="G388" t="b">
        <f>INDEX(key!$AT$4:$BI$7,B388,E388)</f>
        <v>1</v>
      </c>
      <c r="H388" t="str">
        <f t="shared" si="30"/>
        <v>HV_PGEMFmNewCZ16rNCEH</v>
      </c>
      <c r="I388" s="9" t="s">
        <v>1799</v>
      </c>
      <c r="J388" t="str">
        <f t="shared" si="31"/>
        <v>HV_PGEMFmNewCZ16</v>
      </c>
      <c r="K388" s="9" t="s">
        <v>1662</v>
      </c>
      <c r="L388" s="9" t="s">
        <v>45</v>
      </c>
      <c r="M388" s="9" t="str">
        <f>INDEX(key!$AS$4:$AS$7,B388)</f>
        <v>PGE</v>
      </c>
      <c r="N388" s="9" t="str">
        <f>INDEX(key!$I$3:$I$5,C388)</f>
        <v>MFm</v>
      </c>
      <c r="O388" s="9" t="str">
        <f>INDEX(key!$F$9:$F$10,D388)</f>
        <v>New</v>
      </c>
      <c r="P388" s="9" t="str">
        <f>INDEX(key!$AT$3:$BI$3,E388)</f>
        <v>CZ16</v>
      </c>
      <c r="Q388" s="9" t="str">
        <f>INDEX('HVACwts Src'!$D$7:$I$7,F388)</f>
        <v>rNCEH</v>
      </c>
      <c r="R388" s="36">
        <f>IF(G388,INDEX('HVACwts Src'!$D$11:$U$164,(B388-1)*39+(D388-1)*19+E388,(C388-1)*6+F388),0)</f>
        <v>5.2341553010475515E-2</v>
      </c>
      <c r="T388" t="str">
        <f t="shared" si="32"/>
        <v>HV_PGEMFmNewCZ16</v>
      </c>
      <c r="U388" t="str">
        <f t="shared" si="33"/>
        <v>rNCEH</v>
      </c>
      <c r="V388" s="36">
        <f t="shared" si="34"/>
        <v>5.2341553010475515E-2</v>
      </c>
    </row>
    <row r="389" spans="1:22" x14ac:dyDescent="0.25">
      <c r="A389" s="86">
        <f t="shared" si="35"/>
        <v>383</v>
      </c>
      <c r="B389">
        <v>1</v>
      </c>
      <c r="C389">
        <v>2</v>
      </c>
      <c r="D389">
        <v>2</v>
      </c>
      <c r="E389">
        <v>16</v>
      </c>
      <c r="F389">
        <v>5</v>
      </c>
      <c r="G389" t="b">
        <f>INDEX(key!$AT$4:$BI$7,B389,E389)</f>
        <v>1</v>
      </c>
      <c r="H389" t="str">
        <f t="shared" si="30"/>
        <v>HV_PGEMFmNewCZ16rDXOH</v>
      </c>
      <c r="I389" s="9" t="s">
        <v>1799</v>
      </c>
      <c r="J389" t="str">
        <f t="shared" si="31"/>
        <v>HV_PGEMFmNewCZ16</v>
      </c>
      <c r="K389" s="9" t="s">
        <v>1662</v>
      </c>
      <c r="L389" s="9" t="s">
        <v>45</v>
      </c>
      <c r="M389" s="9" t="str">
        <f>INDEX(key!$AS$4:$AS$7,B389)</f>
        <v>PGE</v>
      </c>
      <c r="N389" s="9" t="str">
        <f>INDEX(key!$I$3:$I$5,C389)</f>
        <v>MFm</v>
      </c>
      <c r="O389" s="9" t="str">
        <f>INDEX(key!$F$9:$F$10,D389)</f>
        <v>New</v>
      </c>
      <c r="P389" s="9" t="str">
        <f>INDEX(key!$AT$3:$BI$3,E389)</f>
        <v>CZ16</v>
      </c>
      <c r="Q389" s="9" t="str">
        <f>INDEX('HVACwts Src'!$D$7:$I$7,F389)</f>
        <v>rDXOH</v>
      </c>
      <c r="R389" s="36">
        <f>IF(G389,INDEX('HVACwts Src'!$D$11:$U$164,(B389-1)*39+(D389-1)*19+E389,(C389-1)*6+F389),0)</f>
        <v>5.2916082998482626E-2</v>
      </c>
      <c r="T389" t="str">
        <f t="shared" si="32"/>
        <v>HV_PGEMFmNewCZ16</v>
      </c>
      <c r="U389" t="str">
        <f t="shared" si="33"/>
        <v>rDXOH</v>
      </c>
      <c r="V389" s="36">
        <f t="shared" si="34"/>
        <v>5.2916082998482626E-2</v>
      </c>
    </row>
    <row r="390" spans="1:22" x14ac:dyDescent="0.25">
      <c r="A390" s="86">
        <f t="shared" si="35"/>
        <v>384</v>
      </c>
      <c r="B390">
        <v>1</v>
      </c>
      <c r="C390">
        <v>2</v>
      </c>
      <c r="D390">
        <v>2</v>
      </c>
      <c r="E390">
        <v>16</v>
      </c>
      <c r="F390">
        <v>6</v>
      </c>
      <c r="G390" t="b">
        <f>INDEX(key!$AT$4:$BI$7,B390,E390)</f>
        <v>1</v>
      </c>
      <c r="H390" t="str">
        <f t="shared" si="30"/>
        <v>HV_PGEMFmNewCZ16rNCOH</v>
      </c>
      <c r="I390" s="9" t="s">
        <v>1799</v>
      </c>
      <c r="J390" t="str">
        <f t="shared" si="31"/>
        <v>HV_PGEMFmNewCZ16</v>
      </c>
      <c r="K390" s="9" t="s">
        <v>1662</v>
      </c>
      <c r="L390" s="9" t="s">
        <v>45</v>
      </c>
      <c r="M390" s="9" t="str">
        <f>INDEX(key!$AS$4:$AS$7,B390)</f>
        <v>PGE</v>
      </c>
      <c r="N390" s="9" t="str">
        <f>INDEX(key!$I$3:$I$5,C390)</f>
        <v>MFm</v>
      </c>
      <c r="O390" s="9" t="str">
        <f>INDEX(key!$F$9:$F$10,D390)</f>
        <v>New</v>
      </c>
      <c r="P390" s="9" t="str">
        <f>INDEX(key!$AT$3:$BI$3,E390)</f>
        <v>CZ16</v>
      </c>
      <c r="Q390" s="9" t="str">
        <f>INDEX('HVACwts Src'!$D$7:$I$7,F390)</f>
        <v>rNCOH</v>
      </c>
      <c r="R390" s="36">
        <f>IF(G390,INDEX('HVACwts Src'!$D$11:$U$164,(B390-1)*39+(D390-1)*19+E390,(C390-1)*6+F390),0)</f>
        <v>4.5392793235202816E-2</v>
      </c>
      <c r="T390" t="str">
        <f t="shared" si="32"/>
        <v>HV_PGEMFmNewCZ16</v>
      </c>
      <c r="U390" t="str">
        <f t="shared" si="33"/>
        <v>rNCOH</v>
      </c>
      <c r="V390" s="36">
        <f t="shared" si="34"/>
        <v>4.5392793235202816E-2</v>
      </c>
    </row>
    <row r="391" spans="1:22" x14ac:dyDescent="0.25">
      <c r="A391" s="86">
        <f t="shared" si="35"/>
        <v>385</v>
      </c>
      <c r="B391">
        <v>1</v>
      </c>
      <c r="C391">
        <v>3</v>
      </c>
      <c r="D391">
        <v>1</v>
      </c>
      <c r="E391">
        <v>1</v>
      </c>
      <c r="F391">
        <v>1</v>
      </c>
      <c r="G391" t="b">
        <f>INDEX(key!$AT$4:$BI$7,B391,E391)</f>
        <v>1</v>
      </c>
      <c r="H391" t="str">
        <f t="shared" ref="H391:H454" si="36">+J391&amp;Q391</f>
        <v>HV_PGEDMoExCZ01rDXGF</v>
      </c>
      <c r="I391" s="9" t="s">
        <v>1799</v>
      </c>
      <c r="J391" t="str">
        <f t="shared" ref="J391:J454" si="37">"HV_"&amp;M391&amp;N391&amp;O391&amp;P391</f>
        <v>HV_PGEDMoExCZ01</v>
      </c>
      <c r="K391" s="9" t="s">
        <v>1662</v>
      </c>
      <c r="L391" s="9" t="s">
        <v>45</v>
      </c>
      <c r="M391" s="9" t="str">
        <f>INDEX(key!$AS$4:$AS$7,B391)</f>
        <v>PGE</v>
      </c>
      <c r="N391" s="9" t="str">
        <f>INDEX(key!$I$3:$I$5,C391)</f>
        <v>DMo</v>
      </c>
      <c r="O391" s="9" t="str">
        <f>INDEX(key!$F$9:$F$10,D391)</f>
        <v>Ex</v>
      </c>
      <c r="P391" s="9" t="str">
        <f>INDEX(key!$AT$3:$BI$3,E391)</f>
        <v>CZ01</v>
      </c>
      <c r="Q391" s="9" t="str">
        <f>INDEX('HVACwts Src'!$D$7:$I$7,F391)</f>
        <v>rDXGF</v>
      </c>
      <c r="R391" s="36">
        <f>IF(G391,INDEX('HVACwts Src'!$D$11:$U$164,(B391-1)*39+(D391-1)*19+E391,(C391-1)*6+F391),0)</f>
        <v>115.45799999999998</v>
      </c>
      <c r="T391" t="str">
        <f t="shared" si="32"/>
        <v>HV_PGEDMoExCZ01</v>
      </c>
      <c r="U391" t="str">
        <f t="shared" si="33"/>
        <v>rDXGF</v>
      </c>
      <c r="V391" s="36">
        <f t="shared" si="34"/>
        <v>115.45799999999998</v>
      </c>
    </row>
    <row r="392" spans="1:22" x14ac:dyDescent="0.25">
      <c r="A392" s="86">
        <f t="shared" si="35"/>
        <v>386</v>
      </c>
      <c r="B392">
        <v>1</v>
      </c>
      <c r="C392">
        <v>3</v>
      </c>
      <c r="D392">
        <v>1</v>
      </c>
      <c r="E392">
        <v>1</v>
      </c>
      <c r="F392">
        <v>2</v>
      </c>
      <c r="G392" t="b">
        <f>INDEX(key!$AT$4:$BI$7,B392,E392)</f>
        <v>1</v>
      </c>
      <c r="H392" t="str">
        <f t="shared" si="36"/>
        <v>HV_PGEDMoExCZ01rNCGF</v>
      </c>
      <c r="I392" s="9" t="s">
        <v>1799</v>
      </c>
      <c r="J392" t="str">
        <f t="shared" si="37"/>
        <v>HV_PGEDMoExCZ01</v>
      </c>
      <c r="K392" s="9" t="s">
        <v>1662</v>
      </c>
      <c r="L392" s="9" t="s">
        <v>45</v>
      </c>
      <c r="M392" s="9" t="str">
        <f>INDEX(key!$AS$4:$AS$7,B392)</f>
        <v>PGE</v>
      </c>
      <c r="N392" s="9" t="str">
        <f>INDEX(key!$I$3:$I$5,C392)</f>
        <v>DMo</v>
      </c>
      <c r="O392" s="9" t="str">
        <f>INDEX(key!$F$9:$F$10,D392)</f>
        <v>Ex</v>
      </c>
      <c r="P392" s="9" t="str">
        <f>INDEX(key!$AT$3:$BI$3,E392)</f>
        <v>CZ01</v>
      </c>
      <c r="Q392" s="9" t="str">
        <f>INDEX('HVACwts Src'!$D$7:$I$7,F392)</f>
        <v>rNCGF</v>
      </c>
      <c r="R392" s="36">
        <f>IF(G392,INDEX('HVACwts Src'!$D$11:$U$164,(B392-1)*39+(D392-1)*19+E392,(C392-1)*6+F392),0)</f>
        <v>825.57299999999987</v>
      </c>
      <c r="T392" t="str">
        <f t="shared" ref="T392:T455" si="38">+J392</f>
        <v>HV_PGEDMoExCZ01</v>
      </c>
      <c r="U392" t="str">
        <f t="shared" ref="U392:U455" si="39">+Q392</f>
        <v>rNCGF</v>
      </c>
      <c r="V392" s="36">
        <f t="shared" ref="V392:V455" si="40">+R392</f>
        <v>825.57299999999987</v>
      </c>
    </row>
    <row r="393" spans="1:22" x14ac:dyDescent="0.25">
      <c r="A393" s="86">
        <f t="shared" ref="A393:A456" si="41">+A392+1</f>
        <v>387</v>
      </c>
      <c r="B393">
        <v>1</v>
      </c>
      <c r="C393">
        <v>3</v>
      </c>
      <c r="D393">
        <v>1</v>
      </c>
      <c r="E393">
        <v>1</v>
      </c>
      <c r="F393">
        <v>3</v>
      </c>
      <c r="G393" t="b">
        <f>INDEX(key!$AT$4:$BI$7,B393,E393)</f>
        <v>1</v>
      </c>
      <c r="H393" t="str">
        <f t="shared" si="36"/>
        <v>HV_PGEDMoExCZ01rDXHP</v>
      </c>
      <c r="I393" s="9" t="s">
        <v>1799</v>
      </c>
      <c r="J393" t="str">
        <f t="shared" si="37"/>
        <v>HV_PGEDMoExCZ01</v>
      </c>
      <c r="K393" s="9" t="s">
        <v>1662</v>
      </c>
      <c r="L393" s="9" t="s">
        <v>45</v>
      </c>
      <c r="M393" s="9" t="str">
        <f>INDEX(key!$AS$4:$AS$7,B393)</f>
        <v>PGE</v>
      </c>
      <c r="N393" s="9" t="str">
        <f>INDEX(key!$I$3:$I$5,C393)</f>
        <v>DMo</v>
      </c>
      <c r="O393" s="9" t="str">
        <f>INDEX(key!$F$9:$F$10,D393)</f>
        <v>Ex</v>
      </c>
      <c r="P393" s="9" t="str">
        <f>INDEX(key!$AT$3:$BI$3,E393)</f>
        <v>CZ01</v>
      </c>
      <c r="Q393" s="9" t="str">
        <f>INDEX('HVACwts Src'!$D$7:$I$7,F393)</f>
        <v>rDXHP</v>
      </c>
      <c r="R393" s="36">
        <f>IF(G393,INDEX('HVACwts Src'!$D$11:$U$164,(B393-1)*39+(D393-1)*19+E393,(C393-1)*6+F393),0)</f>
        <v>16.494</v>
      </c>
      <c r="T393" t="str">
        <f t="shared" si="38"/>
        <v>HV_PGEDMoExCZ01</v>
      </c>
      <c r="U393" t="str">
        <f t="shared" si="39"/>
        <v>rDXHP</v>
      </c>
      <c r="V393" s="36">
        <f t="shared" si="40"/>
        <v>16.494</v>
      </c>
    </row>
    <row r="394" spans="1:22" x14ac:dyDescent="0.25">
      <c r="A394" s="86">
        <f t="shared" si="41"/>
        <v>388</v>
      </c>
      <c r="B394">
        <v>1</v>
      </c>
      <c r="C394">
        <v>3</v>
      </c>
      <c r="D394">
        <v>1</v>
      </c>
      <c r="E394">
        <v>1</v>
      </c>
      <c r="F394">
        <v>4</v>
      </c>
      <c r="G394" t="b">
        <f>INDEX(key!$AT$4:$BI$7,B394,E394)</f>
        <v>1</v>
      </c>
      <c r="H394" t="str">
        <f t="shared" si="36"/>
        <v>HV_PGEDMoExCZ01rNCEH</v>
      </c>
      <c r="I394" s="9" t="s">
        <v>1799</v>
      </c>
      <c r="J394" t="str">
        <f t="shared" si="37"/>
        <v>HV_PGEDMoExCZ01</v>
      </c>
      <c r="K394" s="9" t="s">
        <v>1662</v>
      </c>
      <c r="L394" s="9" t="s">
        <v>45</v>
      </c>
      <c r="M394" s="9" t="str">
        <f>INDEX(key!$AS$4:$AS$7,B394)</f>
        <v>PGE</v>
      </c>
      <c r="N394" s="9" t="str">
        <f>INDEX(key!$I$3:$I$5,C394)</f>
        <v>DMo</v>
      </c>
      <c r="O394" s="9" t="str">
        <f>INDEX(key!$F$9:$F$10,D394)</f>
        <v>Ex</v>
      </c>
      <c r="P394" s="9" t="str">
        <f>INDEX(key!$AT$3:$BI$3,E394)</f>
        <v>CZ01</v>
      </c>
      <c r="Q394" s="9" t="str">
        <f>INDEX('HVACwts Src'!$D$7:$I$7,F394)</f>
        <v>rNCEH</v>
      </c>
      <c r="R394" s="36">
        <f>IF(G394,INDEX('HVACwts Src'!$D$11:$U$164,(B394-1)*39+(D394-1)*19+E394,(C394-1)*6+F394),0)</f>
        <v>117.93900000000001</v>
      </c>
      <c r="T394" t="str">
        <f t="shared" si="38"/>
        <v>HV_PGEDMoExCZ01</v>
      </c>
      <c r="U394" t="str">
        <f t="shared" si="39"/>
        <v>rNCEH</v>
      </c>
      <c r="V394" s="36">
        <f t="shared" si="40"/>
        <v>117.93900000000001</v>
      </c>
    </row>
    <row r="395" spans="1:22" x14ac:dyDescent="0.25">
      <c r="A395" s="86">
        <f t="shared" si="41"/>
        <v>389</v>
      </c>
      <c r="B395">
        <v>1</v>
      </c>
      <c r="C395">
        <v>3</v>
      </c>
      <c r="D395">
        <v>1</v>
      </c>
      <c r="E395">
        <v>1</v>
      </c>
      <c r="F395">
        <v>5</v>
      </c>
      <c r="G395" t="b">
        <f>INDEX(key!$AT$4:$BI$7,B395,E395)</f>
        <v>1</v>
      </c>
      <c r="H395" t="str">
        <f t="shared" si="36"/>
        <v>HV_PGEDMoExCZ01rDXOH</v>
      </c>
      <c r="I395" s="9" t="s">
        <v>1799</v>
      </c>
      <c r="J395" t="str">
        <f t="shared" si="37"/>
        <v>HV_PGEDMoExCZ01</v>
      </c>
      <c r="K395" s="9" t="s">
        <v>1662</v>
      </c>
      <c r="L395" s="9" t="s">
        <v>45</v>
      </c>
      <c r="M395" s="9" t="str">
        <f>INDEX(key!$AS$4:$AS$7,B395)</f>
        <v>PGE</v>
      </c>
      <c r="N395" s="9" t="str">
        <f>INDEX(key!$I$3:$I$5,C395)</f>
        <v>DMo</v>
      </c>
      <c r="O395" s="9" t="str">
        <f>INDEX(key!$F$9:$F$10,D395)</f>
        <v>Ex</v>
      </c>
      <c r="P395" s="9" t="str">
        <f>INDEX(key!$AT$3:$BI$3,E395)</f>
        <v>CZ01</v>
      </c>
      <c r="Q395" s="9" t="str">
        <f>INDEX('HVACwts Src'!$D$7:$I$7,F395)</f>
        <v>rDXOH</v>
      </c>
      <c r="R395" s="36">
        <f>IF(G395,INDEX('HVACwts Src'!$D$11:$U$164,(B395-1)*39+(D395-1)*19+E395,(C395-1)*6+F395),0)</f>
        <v>28.039800000000003</v>
      </c>
      <c r="T395" t="str">
        <f t="shared" si="38"/>
        <v>HV_PGEDMoExCZ01</v>
      </c>
      <c r="U395" t="str">
        <f t="shared" si="39"/>
        <v>rDXOH</v>
      </c>
      <c r="V395" s="36">
        <f t="shared" si="40"/>
        <v>28.039800000000003</v>
      </c>
    </row>
    <row r="396" spans="1:22" x14ac:dyDescent="0.25">
      <c r="A396" s="86">
        <f t="shared" si="41"/>
        <v>390</v>
      </c>
      <c r="B396">
        <v>1</v>
      </c>
      <c r="C396">
        <v>3</v>
      </c>
      <c r="D396">
        <v>1</v>
      </c>
      <c r="E396">
        <v>1</v>
      </c>
      <c r="F396">
        <v>6</v>
      </c>
      <c r="G396" t="b">
        <f>INDEX(key!$AT$4:$BI$7,B396,E396)</f>
        <v>1</v>
      </c>
      <c r="H396" t="str">
        <f t="shared" si="36"/>
        <v>HV_PGEDMoExCZ01rNCOH</v>
      </c>
      <c r="I396" s="9" t="s">
        <v>1799</v>
      </c>
      <c r="J396" t="str">
        <f t="shared" si="37"/>
        <v>HV_PGEDMoExCZ01</v>
      </c>
      <c r="K396" s="9" t="s">
        <v>1662</v>
      </c>
      <c r="L396" s="9" t="s">
        <v>45</v>
      </c>
      <c r="M396" s="9" t="str">
        <f>INDEX(key!$AS$4:$AS$7,B396)</f>
        <v>PGE</v>
      </c>
      <c r="N396" s="9" t="str">
        <f>INDEX(key!$I$3:$I$5,C396)</f>
        <v>DMo</v>
      </c>
      <c r="O396" s="9" t="str">
        <f>INDEX(key!$F$9:$F$10,D396)</f>
        <v>Ex</v>
      </c>
      <c r="P396" s="9" t="str">
        <f>INDEX(key!$AT$3:$BI$3,E396)</f>
        <v>CZ01</v>
      </c>
      <c r="Q396" s="9" t="str">
        <f>INDEX('HVACwts Src'!$D$7:$I$7,F396)</f>
        <v>rNCOH</v>
      </c>
      <c r="R396" s="36">
        <f>IF(G396,INDEX('HVACwts Src'!$D$11:$U$164,(B396-1)*39+(D396-1)*19+E396,(C396-1)*6+F396),0)</f>
        <v>200.49630000000002</v>
      </c>
      <c r="T396" t="str">
        <f t="shared" si="38"/>
        <v>HV_PGEDMoExCZ01</v>
      </c>
      <c r="U396" t="str">
        <f t="shared" si="39"/>
        <v>rNCOH</v>
      </c>
      <c r="V396" s="36">
        <f t="shared" si="40"/>
        <v>200.49630000000002</v>
      </c>
    </row>
    <row r="397" spans="1:22" x14ac:dyDescent="0.25">
      <c r="A397" s="86">
        <f t="shared" si="41"/>
        <v>391</v>
      </c>
      <c r="B397">
        <v>1</v>
      </c>
      <c r="C397">
        <v>3</v>
      </c>
      <c r="D397">
        <v>1</v>
      </c>
      <c r="E397">
        <v>2</v>
      </c>
      <c r="F397">
        <v>1</v>
      </c>
      <c r="G397" t="b">
        <f>INDEX(key!$AT$4:$BI$7,B397,E397)</f>
        <v>1</v>
      </c>
      <c r="H397" t="str">
        <f t="shared" si="36"/>
        <v>HV_PGEDMoExCZ02rDXGF</v>
      </c>
      <c r="I397" s="9" t="s">
        <v>1799</v>
      </c>
      <c r="J397" t="str">
        <f t="shared" si="37"/>
        <v>HV_PGEDMoExCZ02</v>
      </c>
      <c r="K397" s="9" t="s">
        <v>1662</v>
      </c>
      <c r="L397" s="9" t="s">
        <v>45</v>
      </c>
      <c r="M397" s="9" t="str">
        <f>INDEX(key!$AS$4:$AS$7,B397)</f>
        <v>PGE</v>
      </c>
      <c r="N397" s="9" t="str">
        <f>INDEX(key!$I$3:$I$5,C397)</f>
        <v>DMo</v>
      </c>
      <c r="O397" s="9" t="str">
        <f>INDEX(key!$F$9:$F$10,D397)</f>
        <v>Ex</v>
      </c>
      <c r="P397" s="9" t="str">
        <f>INDEX(key!$AT$3:$BI$3,E397)</f>
        <v>CZ02</v>
      </c>
      <c r="Q397" s="9" t="str">
        <f>INDEX('HVACwts Src'!$D$7:$I$7,F397)</f>
        <v>rDXGF</v>
      </c>
      <c r="R397" s="36">
        <f>IF(G397,INDEX('HVACwts Src'!$D$11:$U$164,(B397-1)*39+(D397-1)*19+E397,(C397-1)*6+F397),0)</f>
        <v>10589.654599999998</v>
      </c>
      <c r="T397" t="str">
        <f t="shared" si="38"/>
        <v>HV_PGEDMoExCZ02</v>
      </c>
      <c r="U397" t="str">
        <f t="shared" si="39"/>
        <v>rDXGF</v>
      </c>
      <c r="V397" s="36">
        <f t="shared" si="40"/>
        <v>10589.654599999998</v>
      </c>
    </row>
    <row r="398" spans="1:22" x14ac:dyDescent="0.25">
      <c r="A398" s="86">
        <f t="shared" si="41"/>
        <v>392</v>
      </c>
      <c r="B398">
        <v>1</v>
      </c>
      <c r="C398">
        <v>3</v>
      </c>
      <c r="D398">
        <v>1</v>
      </c>
      <c r="E398">
        <v>2</v>
      </c>
      <c r="F398">
        <v>2</v>
      </c>
      <c r="G398" t="b">
        <f>INDEX(key!$AT$4:$BI$7,B398,E398)</f>
        <v>1</v>
      </c>
      <c r="H398" t="str">
        <f t="shared" si="36"/>
        <v>HV_PGEDMoExCZ02rNCGF</v>
      </c>
      <c r="I398" s="9" t="s">
        <v>1799</v>
      </c>
      <c r="J398" t="str">
        <f t="shared" si="37"/>
        <v>HV_PGEDMoExCZ02</v>
      </c>
      <c r="K398" s="9" t="s">
        <v>1662</v>
      </c>
      <c r="L398" s="9" t="s">
        <v>45</v>
      </c>
      <c r="M398" s="9" t="str">
        <f>INDEX(key!$AS$4:$AS$7,B398)</f>
        <v>PGE</v>
      </c>
      <c r="N398" s="9" t="str">
        <f>INDEX(key!$I$3:$I$5,C398)</f>
        <v>DMo</v>
      </c>
      <c r="O398" s="9" t="str">
        <f>INDEX(key!$F$9:$F$10,D398)</f>
        <v>Ex</v>
      </c>
      <c r="P398" s="9" t="str">
        <f>INDEX(key!$AT$3:$BI$3,E398)</f>
        <v>CZ02</v>
      </c>
      <c r="Q398" s="9" t="str">
        <f>INDEX('HVACwts Src'!$D$7:$I$7,F398)</f>
        <v>rNCGF</v>
      </c>
      <c r="R398" s="36">
        <f>IF(G398,INDEX('HVACwts Src'!$D$11:$U$164,(B398-1)*39+(D398-1)*19+E398,(C398-1)*6+F398),0)</f>
        <v>1012.046</v>
      </c>
      <c r="T398" t="str">
        <f t="shared" si="38"/>
        <v>HV_PGEDMoExCZ02</v>
      </c>
      <c r="U398" t="str">
        <f t="shared" si="39"/>
        <v>rNCGF</v>
      </c>
      <c r="V398" s="36">
        <f t="shared" si="40"/>
        <v>1012.046</v>
      </c>
    </row>
    <row r="399" spans="1:22" x14ac:dyDescent="0.25">
      <c r="A399" s="86">
        <f t="shared" si="41"/>
        <v>393</v>
      </c>
      <c r="B399">
        <v>1</v>
      </c>
      <c r="C399">
        <v>3</v>
      </c>
      <c r="D399">
        <v>1</v>
      </c>
      <c r="E399">
        <v>2</v>
      </c>
      <c r="F399">
        <v>3</v>
      </c>
      <c r="G399" t="b">
        <f>INDEX(key!$AT$4:$BI$7,B399,E399)</f>
        <v>1</v>
      </c>
      <c r="H399" t="str">
        <f t="shared" si="36"/>
        <v>HV_PGEDMoExCZ02rDXHP</v>
      </c>
      <c r="I399" s="9" t="s">
        <v>1799</v>
      </c>
      <c r="J399" t="str">
        <f t="shared" si="37"/>
        <v>HV_PGEDMoExCZ02</v>
      </c>
      <c r="K399" s="9" t="s">
        <v>1662</v>
      </c>
      <c r="L399" s="9" t="s">
        <v>45</v>
      </c>
      <c r="M399" s="9" t="str">
        <f>INDEX(key!$AS$4:$AS$7,B399)</f>
        <v>PGE</v>
      </c>
      <c r="N399" s="9" t="str">
        <f>INDEX(key!$I$3:$I$5,C399)</f>
        <v>DMo</v>
      </c>
      <c r="O399" s="9" t="str">
        <f>INDEX(key!$F$9:$F$10,D399)</f>
        <v>Ex</v>
      </c>
      <c r="P399" s="9" t="str">
        <f>INDEX(key!$AT$3:$BI$3,E399)</f>
        <v>CZ02</v>
      </c>
      <c r="Q399" s="9" t="str">
        <f>INDEX('HVACwts Src'!$D$7:$I$7,F399)</f>
        <v>rDXHP</v>
      </c>
      <c r="R399" s="36">
        <f>IF(G399,INDEX('HVACwts Src'!$D$11:$U$164,(B399-1)*39+(D399-1)*19+E399,(C399-1)*6+F399),0)</f>
        <v>1512.8078</v>
      </c>
      <c r="T399" t="str">
        <f t="shared" si="38"/>
        <v>HV_PGEDMoExCZ02</v>
      </c>
      <c r="U399" t="str">
        <f t="shared" si="39"/>
        <v>rDXHP</v>
      </c>
      <c r="V399" s="36">
        <f t="shared" si="40"/>
        <v>1512.8078</v>
      </c>
    </row>
    <row r="400" spans="1:22" x14ac:dyDescent="0.25">
      <c r="A400" s="86">
        <f t="shared" si="41"/>
        <v>394</v>
      </c>
      <c r="B400">
        <v>1</v>
      </c>
      <c r="C400">
        <v>3</v>
      </c>
      <c r="D400">
        <v>1</v>
      </c>
      <c r="E400">
        <v>2</v>
      </c>
      <c r="F400">
        <v>4</v>
      </c>
      <c r="G400" t="b">
        <f>INDEX(key!$AT$4:$BI$7,B400,E400)</f>
        <v>1</v>
      </c>
      <c r="H400" t="str">
        <f t="shared" si="36"/>
        <v>HV_PGEDMoExCZ02rNCEH</v>
      </c>
      <c r="I400" s="9" t="s">
        <v>1799</v>
      </c>
      <c r="J400" t="str">
        <f t="shared" si="37"/>
        <v>HV_PGEDMoExCZ02</v>
      </c>
      <c r="K400" s="9" t="s">
        <v>1662</v>
      </c>
      <c r="L400" s="9" t="s">
        <v>45</v>
      </c>
      <c r="M400" s="9" t="str">
        <f>INDEX(key!$AS$4:$AS$7,B400)</f>
        <v>PGE</v>
      </c>
      <c r="N400" s="9" t="str">
        <f>INDEX(key!$I$3:$I$5,C400)</f>
        <v>DMo</v>
      </c>
      <c r="O400" s="9" t="str">
        <f>INDEX(key!$F$9:$F$10,D400)</f>
        <v>Ex</v>
      </c>
      <c r="P400" s="9" t="str">
        <f>INDEX(key!$AT$3:$BI$3,E400)</f>
        <v>CZ02</v>
      </c>
      <c r="Q400" s="9" t="str">
        <f>INDEX('HVACwts Src'!$D$7:$I$7,F400)</f>
        <v>rNCEH</v>
      </c>
      <c r="R400" s="36">
        <f>IF(G400,INDEX('HVACwts Src'!$D$11:$U$164,(B400-1)*39+(D400-1)*19+E400,(C400-1)*6+F400),0)</f>
        <v>144.578</v>
      </c>
      <c r="T400" t="str">
        <f t="shared" si="38"/>
        <v>HV_PGEDMoExCZ02</v>
      </c>
      <c r="U400" t="str">
        <f t="shared" si="39"/>
        <v>rNCEH</v>
      </c>
      <c r="V400" s="36">
        <f t="shared" si="40"/>
        <v>144.578</v>
      </c>
    </row>
    <row r="401" spans="1:22" x14ac:dyDescent="0.25">
      <c r="A401" s="86">
        <f t="shared" si="41"/>
        <v>395</v>
      </c>
      <c r="B401">
        <v>1</v>
      </c>
      <c r="C401">
        <v>3</v>
      </c>
      <c r="D401">
        <v>1</v>
      </c>
      <c r="E401">
        <v>2</v>
      </c>
      <c r="F401">
        <v>5</v>
      </c>
      <c r="G401" t="b">
        <f>INDEX(key!$AT$4:$BI$7,B401,E401)</f>
        <v>1</v>
      </c>
      <c r="H401" t="str">
        <f t="shared" si="36"/>
        <v>HV_PGEDMoExCZ02rDXOH</v>
      </c>
      <c r="I401" s="9" t="s">
        <v>1799</v>
      </c>
      <c r="J401" t="str">
        <f t="shared" si="37"/>
        <v>HV_PGEDMoExCZ02</v>
      </c>
      <c r="K401" s="9" t="s">
        <v>1662</v>
      </c>
      <c r="L401" s="9" t="s">
        <v>45</v>
      </c>
      <c r="M401" s="9" t="str">
        <f>INDEX(key!$AS$4:$AS$7,B401)</f>
        <v>PGE</v>
      </c>
      <c r="N401" s="9" t="str">
        <f>INDEX(key!$I$3:$I$5,C401)</f>
        <v>DMo</v>
      </c>
      <c r="O401" s="9" t="str">
        <f>INDEX(key!$F$9:$F$10,D401)</f>
        <v>Ex</v>
      </c>
      <c r="P401" s="9" t="str">
        <f>INDEX(key!$AT$3:$BI$3,E401)</f>
        <v>CZ02</v>
      </c>
      <c r="Q401" s="9" t="str">
        <f>INDEX('HVACwts Src'!$D$7:$I$7,F401)</f>
        <v>rDXOH</v>
      </c>
      <c r="R401" s="36">
        <f>IF(G401,INDEX('HVACwts Src'!$D$11:$U$164,(B401-1)*39+(D401-1)*19+E401,(C401-1)*6+F401),0)</f>
        <v>2571.7732600000004</v>
      </c>
      <c r="T401" t="str">
        <f t="shared" si="38"/>
        <v>HV_PGEDMoExCZ02</v>
      </c>
      <c r="U401" t="str">
        <f t="shared" si="39"/>
        <v>rDXOH</v>
      </c>
      <c r="V401" s="36">
        <f t="shared" si="40"/>
        <v>2571.7732600000004</v>
      </c>
    </row>
    <row r="402" spans="1:22" x14ac:dyDescent="0.25">
      <c r="A402" s="86">
        <f t="shared" si="41"/>
        <v>396</v>
      </c>
      <c r="B402">
        <v>1</v>
      </c>
      <c r="C402">
        <v>3</v>
      </c>
      <c r="D402">
        <v>1</v>
      </c>
      <c r="E402">
        <v>2</v>
      </c>
      <c r="F402">
        <v>6</v>
      </c>
      <c r="G402" t="b">
        <f>INDEX(key!$AT$4:$BI$7,B402,E402)</f>
        <v>1</v>
      </c>
      <c r="H402" t="str">
        <f t="shared" si="36"/>
        <v>HV_PGEDMoExCZ02rNCOH</v>
      </c>
      <c r="I402" s="9" t="s">
        <v>1799</v>
      </c>
      <c r="J402" t="str">
        <f t="shared" si="37"/>
        <v>HV_PGEDMoExCZ02</v>
      </c>
      <c r="K402" s="9" t="s">
        <v>1662</v>
      </c>
      <c r="L402" s="9" t="s">
        <v>45</v>
      </c>
      <c r="M402" s="9" t="str">
        <f>INDEX(key!$AS$4:$AS$7,B402)</f>
        <v>PGE</v>
      </c>
      <c r="N402" s="9" t="str">
        <f>INDEX(key!$I$3:$I$5,C402)</f>
        <v>DMo</v>
      </c>
      <c r="O402" s="9" t="str">
        <f>INDEX(key!$F$9:$F$10,D402)</f>
        <v>Ex</v>
      </c>
      <c r="P402" s="9" t="str">
        <f>INDEX(key!$AT$3:$BI$3,E402)</f>
        <v>CZ02</v>
      </c>
      <c r="Q402" s="9" t="str">
        <f>INDEX('HVACwts Src'!$D$7:$I$7,F402)</f>
        <v>rNCOH</v>
      </c>
      <c r="R402" s="36">
        <f>IF(G402,INDEX('HVACwts Src'!$D$11:$U$164,(B402-1)*39+(D402-1)*19+E402,(C402-1)*6+F402),0)</f>
        <v>245.78260000000003</v>
      </c>
      <c r="T402" t="str">
        <f t="shared" si="38"/>
        <v>HV_PGEDMoExCZ02</v>
      </c>
      <c r="U402" t="str">
        <f t="shared" si="39"/>
        <v>rNCOH</v>
      </c>
      <c r="V402" s="36">
        <f t="shared" si="40"/>
        <v>245.78260000000003</v>
      </c>
    </row>
    <row r="403" spans="1:22" x14ac:dyDescent="0.25">
      <c r="A403" s="86">
        <f t="shared" si="41"/>
        <v>397</v>
      </c>
      <c r="B403">
        <v>1</v>
      </c>
      <c r="C403">
        <v>3</v>
      </c>
      <c r="D403">
        <v>1</v>
      </c>
      <c r="E403">
        <v>3</v>
      </c>
      <c r="F403">
        <v>1</v>
      </c>
      <c r="G403" t="b">
        <f>INDEX(key!$AT$4:$BI$7,B403,E403)</f>
        <v>1</v>
      </c>
      <c r="H403" t="str">
        <f t="shared" si="36"/>
        <v>HV_PGEDMoExCZ03rDXGF</v>
      </c>
      <c r="I403" s="9" t="s">
        <v>1799</v>
      </c>
      <c r="J403" t="str">
        <f t="shared" si="37"/>
        <v>HV_PGEDMoExCZ03</v>
      </c>
      <c r="K403" s="9" t="s">
        <v>1662</v>
      </c>
      <c r="L403" s="9" t="s">
        <v>45</v>
      </c>
      <c r="M403" s="9" t="str">
        <f>INDEX(key!$AS$4:$AS$7,B403)</f>
        <v>PGE</v>
      </c>
      <c r="N403" s="9" t="str">
        <f>INDEX(key!$I$3:$I$5,C403)</f>
        <v>DMo</v>
      </c>
      <c r="O403" s="9" t="str">
        <f>INDEX(key!$F$9:$F$10,D403)</f>
        <v>Ex</v>
      </c>
      <c r="P403" s="9" t="str">
        <f>INDEX(key!$AT$3:$BI$3,E403)</f>
        <v>CZ03</v>
      </c>
      <c r="Q403" s="9" t="str">
        <f>INDEX('HVACwts Src'!$D$7:$I$7,F403)</f>
        <v>rDXGF</v>
      </c>
      <c r="R403" s="36">
        <f>IF(G403,INDEX('HVACwts Src'!$D$11:$U$164,(B403-1)*39+(D403-1)*19+E403,(C403-1)*6+F403),0)</f>
        <v>5427.8559999999998</v>
      </c>
      <c r="T403" t="str">
        <f t="shared" si="38"/>
        <v>HV_PGEDMoExCZ03</v>
      </c>
      <c r="U403" t="str">
        <f t="shared" si="39"/>
        <v>rDXGF</v>
      </c>
      <c r="V403" s="36">
        <f t="shared" si="40"/>
        <v>5427.8559999999998</v>
      </c>
    </row>
    <row r="404" spans="1:22" x14ac:dyDescent="0.25">
      <c r="A404" s="86">
        <f t="shared" si="41"/>
        <v>398</v>
      </c>
      <c r="B404">
        <v>1</v>
      </c>
      <c r="C404">
        <v>3</v>
      </c>
      <c r="D404">
        <v>1</v>
      </c>
      <c r="E404">
        <v>3</v>
      </c>
      <c r="F404">
        <v>2</v>
      </c>
      <c r="G404" t="b">
        <f>INDEX(key!$AT$4:$BI$7,B404,E404)</f>
        <v>1</v>
      </c>
      <c r="H404" t="str">
        <f t="shared" si="36"/>
        <v>HV_PGEDMoExCZ03rNCGF</v>
      </c>
      <c r="I404" s="9" t="s">
        <v>1799</v>
      </c>
      <c r="J404" t="str">
        <f t="shared" si="37"/>
        <v>HV_PGEDMoExCZ03</v>
      </c>
      <c r="K404" s="9" t="s">
        <v>1662</v>
      </c>
      <c r="L404" s="9" t="s">
        <v>45</v>
      </c>
      <c r="M404" s="9" t="str">
        <f>INDEX(key!$AS$4:$AS$7,B404)</f>
        <v>PGE</v>
      </c>
      <c r="N404" s="9" t="str">
        <f>INDEX(key!$I$3:$I$5,C404)</f>
        <v>DMo</v>
      </c>
      <c r="O404" s="9" t="str">
        <f>INDEX(key!$F$9:$F$10,D404)</f>
        <v>Ex</v>
      </c>
      <c r="P404" s="9" t="str">
        <f>INDEX(key!$AT$3:$BI$3,E404)</f>
        <v>CZ03</v>
      </c>
      <c r="Q404" s="9" t="str">
        <f>INDEX('HVACwts Src'!$D$7:$I$7,F404)</f>
        <v>rNCGF</v>
      </c>
      <c r="R404" s="36">
        <f>IF(G404,INDEX('HVACwts Src'!$D$11:$U$164,(B404-1)*39+(D404-1)*19+E404,(C404-1)*6+F404),0)</f>
        <v>4295.5121999999992</v>
      </c>
      <c r="T404" t="str">
        <f t="shared" si="38"/>
        <v>HV_PGEDMoExCZ03</v>
      </c>
      <c r="U404" t="str">
        <f t="shared" si="39"/>
        <v>rNCGF</v>
      </c>
      <c r="V404" s="36">
        <f t="shared" si="40"/>
        <v>4295.5121999999992</v>
      </c>
    </row>
    <row r="405" spans="1:22" x14ac:dyDescent="0.25">
      <c r="A405" s="86">
        <f t="shared" si="41"/>
        <v>399</v>
      </c>
      <c r="B405">
        <v>1</v>
      </c>
      <c r="C405">
        <v>3</v>
      </c>
      <c r="D405">
        <v>1</v>
      </c>
      <c r="E405">
        <v>3</v>
      </c>
      <c r="F405">
        <v>3</v>
      </c>
      <c r="G405" t="b">
        <f>INDEX(key!$AT$4:$BI$7,B405,E405)</f>
        <v>1</v>
      </c>
      <c r="H405" t="str">
        <f t="shared" si="36"/>
        <v>HV_PGEDMoExCZ03rDXHP</v>
      </c>
      <c r="I405" s="9" t="s">
        <v>1799</v>
      </c>
      <c r="J405" t="str">
        <f t="shared" si="37"/>
        <v>HV_PGEDMoExCZ03</v>
      </c>
      <c r="K405" s="9" t="s">
        <v>1662</v>
      </c>
      <c r="L405" s="9" t="s">
        <v>45</v>
      </c>
      <c r="M405" s="9" t="str">
        <f>INDEX(key!$AS$4:$AS$7,B405)</f>
        <v>PGE</v>
      </c>
      <c r="N405" s="9" t="str">
        <f>INDEX(key!$I$3:$I$5,C405)</f>
        <v>DMo</v>
      </c>
      <c r="O405" s="9" t="str">
        <f>INDEX(key!$F$9:$F$10,D405)</f>
        <v>Ex</v>
      </c>
      <c r="P405" s="9" t="str">
        <f>INDEX(key!$AT$3:$BI$3,E405)</f>
        <v>CZ03</v>
      </c>
      <c r="Q405" s="9" t="str">
        <f>INDEX('HVACwts Src'!$D$7:$I$7,F405)</f>
        <v>rDXHP</v>
      </c>
      <c r="R405" s="36">
        <f>IF(G405,INDEX('HVACwts Src'!$D$11:$U$164,(B405-1)*39+(D405-1)*19+E405,(C405-1)*6+F405),0)</f>
        <v>775.40800000000002</v>
      </c>
      <c r="T405" t="str">
        <f t="shared" si="38"/>
        <v>HV_PGEDMoExCZ03</v>
      </c>
      <c r="U405" t="str">
        <f t="shared" si="39"/>
        <v>rDXHP</v>
      </c>
      <c r="V405" s="36">
        <f t="shared" si="40"/>
        <v>775.40800000000002</v>
      </c>
    </row>
    <row r="406" spans="1:22" x14ac:dyDescent="0.25">
      <c r="A406" s="86">
        <f t="shared" si="41"/>
        <v>400</v>
      </c>
      <c r="B406">
        <v>1</v>
      </c>
      <c r="C406">
        <v>3</v>
      </c>
      <c r="D406">
        <v>1</v>
      </c>
      <c r="E406">
        <v>3</v>
      </c>
      <c r="F406">
        <v>4</v>
      </c>
      <c r="G406" t="b">
        <f>INDEX(key!$AT$4:$BI$7,B406,E406)</f>
        <v>1</v>
      </c>
      <c r="H406" t="str">
        <f t="shared" si="36"/>
        <v>HV_PGEDMoExCZ03rNCEH</v>
      </c>
      <c r="I406" s="9" t="s">
        <v>1799</v>
      </c>
      <c r="J406" t="str">
        <f t="shared" si="37"/>
        <v>HV_PGEDMoExCZ03</v>
      </c>
      <c r="K406" s="9" t="s">
        <v>1662</v>
      </c>
      <c r="L406" s="9" t="s">
        <v>45</v>
      </c>
      <c r="M406" s="9" t="str">
        <f>INDEX(key!$AS$4:$AS$7,B406)</f>
        <v>PGE</v>
      </c>
      <c r="N406" s="9" t="str">
        <f>INDEX(key!$I$3:$I$5,C406)</f>
        <v>DMo</v>
      </c>
      <c r="O406" s="9" t="str">
        <f>INDEX(key!$F$9:$F$10,D406)</f>
        <v>Ex</v>
      </c>
      <c r="P406" s="9" t="str">
        <f>INDEX(key!$AT$3:$BI$3,E406)</f>
        <v>CZ03</v>
      </c>
      <c r="Q406" s="9" t="str">
        <f>INDEX('HVACwts Src'!$D$7:$I$7,F406)</f>
        <v>rNCEH</v>
      </c>
      <c r="R406" s="36">
        <f>IF(G406,INDEX('HVACwts Src'!$D$11:$U$164,(B406-1)*39+(D406-1)*19+E406,(C406-1)*6+F406),0)</f>
        <v>613.64460000000008</v>
      </c>
      <c r="T406" t="str">
        <f t="shared" si="38"/>
        <v>HV_PGEDMoExCZ03</v>
      </c>
      <c r="U406" t="str">
        <f t="shared" si="39"/>
        <v>rNCEH</v>
      </c>
      <c r="V406" s="36">
        <f t="shared" si="40"/>
        <v>613.64460000000008</v>
      </c>
    </row>
    <row r="407" spans="1:22" x14ac:dyDescent="0.25">
      <c r="A407" s="86">
        <f t="shared" si="41"/>
        <v>401</v>
      </c>
      <c r="B407">
        <v>1</v>
      </c>
      <c r="C407">
        <v>3</v>
      </c>
      <c r="D407">
        <v>1</v>
      </c>
      <c r="E407">
        <v>3</v>
      </c>
      <c r="F407">
        <v>5</v>
      </c>
      <c r="G407" t="b">
        <f>INDEX(key!$AT$4:$BI$7,B407,E407)</f>
        <v>1</v>
      </c>
      <c r="H407" t="str">
        <f t="shared" si="36"/>
        <v>HV_PGEDMoExCZ03rDXOH</v>
      </c>
      <c r="I407" s="9" t="s">
        <v>1799</v>
      </c>
      <c r="J407" t="str">
        <f t="shared" si="37"/>
        <v>HV_PGEDMoExCZ03</v>
      </c>
      <c r="K407" s="9" t="s">
        <v>1662</v>
      </c>
      <c r="L407" s="9" t="s">
        <v>45</v>
      </c>
      <c r="M407" s="9" t="str">
        <f>INDEX(key!$AS$4:$AS$7,B407)</f>
        <v>PGE</v>
      </c>
      <c r="N407" s="9" t="str">
        <f>INDEX(key!$I$3:$I$5,C407)</f>
        <v>DMo</v>
      </c>
      <c r="O407" s="9" t="str">
        <f>INDEX(key!$F$9:$F$10,D407)</f>
        <v>Ex</v>
      </c>
      <c r="P407" s="9" t="str">
        <f>INDEX(key!$AT$3:$BI$3,E407)</f>
        <v>CZ03</v>
      </c>
      <c r="Q407" s="9" t="str">
        <f>INDEX('HVACwts Src'!$D$7:$I$7,F407)</f>
        <v>rDXOH</v>
      </c>
      <c r="R407" s="36">
        <f>IF(G407,INDEX('HVACwts Src'!$D$11:$U$164,(B407-1)*39+(D407-1)*19+E407,(C407-1)*6+F407),0)</f>
        <v>1318.1936000000003</v>
      </c>
      <c r="T407" t="str">
        <f t="shared" si="38"/>
        <v>HV_PGEDMoExCZ03</v>
      </c>
      <c r="U407" t="str">
        <f t="shared" si="39"/>
        <v>rDXOH</v>
      </c>
      <c r="V407" s="36">
        <f t="shared" si="40"/>
        <v>1318.1936000000003</v>
      </c>
    </row>
    <row r="408" spans="1:22" x14ac:dyDescent="0.25">
      <c r="A408" s="86">
        <f t="shared" si="41"/>
        <v>402</v>
      </c>
      <c r="B408">
        <v>1</v>
      </c>
      <c r="C408">
        <v>3</v>
      </c>
      <c r="D408">
        <v>1</v>
      </c>
      <c r="E408">
        <v>3</v>
      </c>
      <c r="F408">
        <v>6</v>
      </c>
      <c r="G408" t="b">
        <f>INDEX(key!$AT$4:$BI$7,B408,E408)</f>
        <v>1</v>
      </c>
      <c r="H408" t="str">
        <f t="shared" si="36"/>
        <v>HV_PGEDMoExCZ03rNCOH</v>
      </c>
      <c r="I408" s="9" t="s">
        <v>1799</v>
      </c>
      <c r="J408" t="str">
        <f t="shared" si="37"/>
        <v>HV_PGEDMoExCZ03</v>
      </c>
      <c r="K408" s="9" t="s">
        <v>1662</v>
      </c>
      <c r="L408" s="9" t="s">
        <v>45</v>
      </c>
      <c r="M408" s="9" t="str">
        <f>INDEX(key!$AS$4:$AS$7,B408)</f>
        <v>PGE</v>
      </c>
      <c r="N408" s="9" t="str">
        <f>INDEX(key!$I$3:$I$5,C408)</f>
        <v>DMo</v>
      </c>
      <c r="O408" s="9" t="str">
        <f>INDEX(key!$F$9:$F$10,D408)</f>
        <v>Ex</v>
      </c>
      <c r="P408" s="9" t="str">
        <f>INDEX(key!$AT$3:$BI$3,E408)</f>
        <v>CZ03</v>
      </c>
      <c r="Q408" s="9" t="str">
        <f>INDEX('HVACwts Src'!$D$7:$I$7,F408)</f>
        <v>rNCOH</v>
      </c>
      <c r="R408" s="36">
        <f>IF(G408,INDEX('HVACwts Src'!$D$11:$U$164,(B408-1)*39+(D408-1)*19+E408,(C408-1)*6+F408),0)</f>
        <v>1043.1958200000001</v>
      </c>
      <c r="T408" t="str">
        <f t="shared" si="38"/>
        <v>HV_PGEDMoExCZ03</v>
      </c>
      <c r="U408" t="str">
        <f t="shared" si="39"/>
        <v>rNCOH</v>
      </c>
      <c r="V408" s="36">
        <f t="shared" si="40"/>
        <v>1043.1958200000001</v>
      </c>
    </row>
    <row r="409" spans="1:22" x14ac:dyDescent="0.25">
      <c r="A409" s="86">
        <f t="shared" si="41"/>
        <v>403</v>
      </c>
      <c r="B409">
        <v>1</v>
      </c>
      <c r="C409">
        <v>3</v>
      </c>
      <c r="D409">
        <v>1</v>
      </c>
      <c r="E409">
        <v>4</v>
      </c>
      <c r="F409">
        <v>1</v>
      </c>
      <c r="G409" t="b">
        <f>INDEX(key!$AT$4:$BI$7,B409,E409)</f>
        <v>1</v>
      </c>
      <c r="H409" t="str">
        <f t="shared" si="36"/>
        <v>HV_PGEDMoExCZ04rDXGF</v>
      </c>
      <c r="I409" s="9" t="s">
        <v>1799</v>
      </c>
      <c r="J409" t="str">
        <f t="shared" si="37"/>
        <v>HV_PGEDMoExCZ04</v>
      </c>
      <c r="K409" s="9" t="s">
        <v>1662</v>
      </c>
      <c r="L409" s="9" t="s">
        <v>45</v>
      </c>
      <c r="M409" s="9" t="str">
        <f>INDEX(key!$AS$4:$AS$7,B409)</f>
        <v>PGE</v>
      </c>
      <c r="N409" s="9" t="str">
        <f>INDEX(key!$I$3:$I$5,C409)</f>
        <v>DMo</v>
      </c>
      <c r="O409" s="9" t="str">
        <f>INDEX(key!$F$9:$F$10,D409)</f>
        <v>Ex</v>
      </c>
      <c r="P409" s="9" t="str">
        <f>INDEX(key!$AT$3:$BI$3,E409)</f>
        <v>CZ04</v>
      </c>
      <c r="Q409" s="9" t="str">
        <f>INDEX('HVACwts Src'!$D$7:$I$7,F409)</f>
        <v>rDXGF</v>
      </c>
      <c r="R409" s="36">
        <f>IF(G409,INDEX('HVACwts Src'!$D$11:$U$164,(B409-1)*39+(D409-1)*19+E409,(C409-1)*6+F409),0)</f>
        <v>5920.5621999999994</v>
      </c>
      <c r="T409" t="str">
        <f t="shared" si="38"/>
        <v>HV_PGEDMoExCZ04</v>
      </c>
      <c r="U409" t="str">
        <f t="shared" si="39"/>
        <v>rDXGF</v>
      </c>
      <c r="V409" s="36">
        <f t="shared" si="40"/>
        <v>5920.5621999999994</v>
      </c>
    </row>
    <row r="410" spans="1:22" x14ac:dyDescent="0.25">
      <c r="A410" s="86">
        <f t="shared" si="41"/>
        <v>404</v>
      </c>
      <c r="B410">
        <v>1</v>
      </c>
      <c r="C410">
        <v>3</v>
      </c>
      <c r="D410">
        <v>1</v>
      </c>
      <c r="E410">
        <v>4</v>
      </c>
      <c r="F410">
        <v>2</v>
      </c>
      <c r="G410" t="b">
        <f>INDEX(key!$AT$4:$BI$7,B410,E410)</f>
        <v>1</v>
      </c>
      <c r="H410" t="str">
        <f t="shared" si="36"/>
        <v>HV_PGEDMoExCZ04rNCGF</v>
      </c>
      <c r="I410" s="9" t="s">
        <v>1799</v>
      </c>
      <c r="J410" t="str">
        <f t="shared" si="37"/>
        <v>HV_PGEDMoExCZ04</v>
      </c>
      <c r="K410" s="9" t="s">
        <v>1662</v>
      </c>
      <c r="L410" s="9" t="s">
        <v>45</v>
      </c>
      <c r="M410" s="9" t="str">
        <f>INDEX(key!$AS$4:$AS$7,B410)</f>
        <v>PGE</v>
      </c>
      <c r="N410" s="9" t="str">
        <f>INDEX(key!$I$3:$I$5,C410)</f>
        <v>DMo</v>
      </c>
      <c r="O410" s="9" t="str">
        <f>INDEX(key!$F$9:$F$10,D410)</f>
        <v>Ex</v>
      </c>
      <c r="P410" s="9" t="str">
        <f>INDEX(key!$AT$3:$BI$3,E410)</f>
        <v>CZ04</v>
      </c>
      <c r="Q410" s="9" t="str">
        <f>INDEX('HVACwts Src'!$D$7:$I$7,F410)</f>
        <v>rNCGF</v>
      </c>
      <c r="R410" s="36">
        <f>IF(G410,INDEX('HVACwts Src'!$D$11:$U$164,(B410-1)*39+(D410-1)*19+E410,(C410-1)*6+F410),0)</f>
        <v>2059.1815999999999</v>
      </c>
      <c r="T410" t="str">
        <f t="shared" si="38"/>
        <v>HV_PGEDMoExCZ04</v>
      </c>
      <c r="U410" t="str">
        <f t="shared" si="39"/>
        <v>rNCGF</v>
      </c>
      <c r="V410" s="36">
        <f t="shared" si="40"/>
        <v>2059.1815999999999</v>
      </c>
    </row>
    <row r="411" spans="1:22" x14ac:dyDescent="0.25">
      <c r="A411" s="86">
        <f t="shared" si="41"/>
        <v>405</v>
      </c>
      <c r="B411">
        <v>1</v>
      </c>
      <c r="C411">
        <v>3</v>
      </c>
      <c r="D411">
        <v>1</v>
      </c>
      <c r="E411">
        <v>4</v>
      </c>
      <c r="F411">
        <v>3</v>
      </c>
      <c r="G411" t="b">
        <f>INDEX(key!$AT$4:$BI$7,B411,E411)</f>
        <v>1</v>
      </c>
      <c r="H411" t="str">
        <f t="shared" si="36"/>
        <v>HV_PGEDMoExCZ04rDXHP</v>
      </c>
      <c r="I411" s="9" t="s">
        <v>1799</v>
      </c>
      <c r="J411" t="str">
        <f t="shared" si="37"/>
        <v>HV_PGEDMoExCZ04</v>
      </c>
      <c r="K411" s="9" t="s">
        <v>1662</v>
      </c>
      <c r="L411" s="9" t="s">
        <v>45</v>
      </c>
      <c r="M411" s="9" t="str">
        <f>INDEX(key!$AS$4:$AS$7,B411)</f>
        <v>PGE</v>
      </c>
      <c r="N411" s="9" t="str">
        <f>INDEX(key!$I$3:$I$5,C411)</f>
        <v>DMo</v>
      </c>
      <c r="O411" s="9" t="str">
        <f>INDEX(key!$F$9:$F$10,D411)</f>
        <v>Ex</v>
      </c>
      <c r="P411" s="9" t="str">
        <f>INDEX(key!$AT$3:$BI$3,E411)</f>
        <v>CZ04</v>
      </c>
      <c r="Q411" s="9" t="str">
        <f>INDEX('HVACwts Src'!$D$7:$I$7,F411)</f>
        <v>rDXHP</v>
      </c>
      <c r="R411" s="36">
        <f>IF(G411,INDEX('HVACwts Src'!$D$11:$U$164,(B411-1)*39+(D411-1)*19+E411,(C411-1)*6+F411),0)</f>
        <v>845.79460000000017</v>
      </c>
      <c r="T411" t="str">
        <f t="shared" si="38"/>
        <v>HV_PGEDMoExCZ04</v>
      </c>
      <c r="U411" t="str">
        <f t="shared" si="39"/>
        <v>rDXHP</v>
      </c>
      <c r="V411" s="36">
        <f t="shared" si="40"/>
        <v>845.79460000000017</v>
      </c>
    </row>
    <row r="412" spans="1:22" x14ac:dyDescent="0.25">
      <c r="A412" s="86">
        <f t="shared" si="41"/>
        <v>406</v>
      </c>
      <c r="B412">
        <v>1</v>
      </c>
      <c r="C412">
        <v>3</v>
      </c>
      <c r="D412">
        <v>1</v>
      </c>
      <c r="E412">
        <v>4</v>
      </c>
      <c r="F412">
        <v>4</v>
      </c>
      <c r="G412" t="b">
        <f>INDEX(key!$AT$4:$BI$7,B412,E412)</f>
        <v>1</v>
      </c>
      <c r="H412" t="str">
        <f t="shared" si="36"/>
        <v>HV_PGEDMoExCZ04rNCEH</v>
      </c>
      <c r="I412" s="9" t="s">
        <v>1799</v>
      </c>
      <c r="J412" t="str">
        <f t="shared" si="37"/>
        <v>HV_PGEDMoExCZ04</v>
      </c>
      <c r="K412" s="9" t="s">
        <v>1662</v>
      </c>
      <c r="L412" s="9" t="s">
        <v>45</v>
      </c>
      <c r="M412" s="9" t="str">
        <f>INDEX(key!$AS$4:$AS$7,B412)</f>
        <v>PGE</v>
      </c>
      <c r="N412" s="9" t="str">
        <f>INDEX(key!$I$3:$I$5,C412)</f>
        <v>DMo</v>
      </c>
      <c r="O412" s="9" t="str">
        <f>INDEX(key!$F$9:$F$10,D412)</f>
        <v>Ex</v>
      </c>
      <c r="P412" s="9" t="str">
        <f>INDEX(key!$AT$3:$BI$3,E412)</f>
        <v>CZ04</v>
      </c>
      <c r="Q412" s="9" t="str">
        <f>INDEX('HVACwts Src'!$D$7:$I$7,F412)</f>
        <v>rNCEH</v>
      </c>
      <c r="R412" s="36">
        <f>IF(G412,INDEX('HVACwts Src'!$D$11:$U$164,(B412-1)*39+(D412-1)*19+E412,(C412-1)*6+F412),0)</f>
        <v>294.16880000000003</v>
      </c>
      <c r="T412" t="str">
        <f t="shared" si="38"/>
        <v>HV_PGEDMoExCZ04</v>
      </c>
      <c r="U412" t="str">
        <f t="shared" si="39"/>
        <v>rNCEH</v>
      </c>
      <c r="V412" s="36">
        <f t="shared" si="40"/>
        <v>294.16880000000003</v>
      </c>
    </row>
    <row r="413" spans="1:22" x14ac:dyDescent="0.25">
      <c r="A413" s="86">
        <f t="shared" si="41"/>
        <v>407</v>
      </c>
      <c r="B413">
        <v>1</v>
      </c>
      <c r="C413">
        <v>3</v>
      </c>
      <c r="D413">
        <v>1</v>
      </c>
      <c r="E413">
        <v>4</v>
      </c>
      <c r="F413">
        <v>5</v>
      </c>
      <c r="G413" t="b">
        <f>INDEX(key!$AT$4:$BI$7,B413,E413)</f>
        <v>1</v>
      </c>
      <c r="H413" t="str">
        <f t="shared" si="36"/>
        <v>HV_PGEDMoExCZ04rDXOH</v>
      </c>
      <c r="I413" s="9" t="s">
        <v>1799</v>
      </c>
      <c r="J413" t="str">
        <f t="shared" si="37"/>
        <v>HV_PGEDMoExCZ04</v>
      </c>
      <c r="K413" s="9" t="s">
        <v>1662</v>
      </c>
      <c r="L413" s="9" t="s">
        <v>45</v>
      </c>
      <c r="M413" s="9" t="str">
        <f>INDEX(key!$AS$4:$AS$7,B413)</f>
        <v>PGE</v>
      </c>
      <c r="N413" s="9" t="str">
        <f>INDEX(key!$I$3:$I$5,C413)</f>
        <v>DMo</v>
      </c>
      <c r="O413" s="9" t="str">
        <f>INDEX(key!$F$9:$F$10,D413)</f>
        <v>Ex</v>
      </c>
      <c r="P413" s="9" t="str">
        <f>INDEX(key!$AT$3:$BI$3,E413)</f>
        <v>CZ04</v>
      </c>
      <c r="Q413" s="9" t="str">
        <f>INDEX('HVACwts Src'!$D$7:$I$7,F413)</f>
        <v>rDXOH</v>
      </c>
      <c r="R413" s="36">
        <f>IF(G413,INDEX('HVACwts Src'!$D$11:$U$164,(B413-1)*39+(D413-1)*19+E413,(C413-1)*6+F413),0)</f>
        <v>1437.8508200000001</v>
      </c>
      <c r="T413" t="str">
        <f t="shared" si="38"/>
        <v>HV_PGEDMoExCZ04</v>
      </c>
      <c r="U413" t="str">
        <f t="shared" si="39"/>
        <v>rDXOH</v>
      </c>
      <c r="V413" s="36">
        <f t="shared" si="40"/>
        <v>1437.8508200000001</v>
      </c>
    </row>
    <row r="414" spans="1:22" x14ac:dyDescent="0.25">
      <c r="A414" s="86">
        <f t="shared" si="41"/>
        <v>408</v>
      </c>
      <c r="B414">
        <v>1</v>
      </c>
      <c r="C414">
        <v>3</v>
      </c>
      <c r="D414">
        <v>1</v>
      </c>
      <c r="E414">
        <v>4</v>
      </c>
      <c r="F414">
        <v>6</v>
      </c>
      <c r="G414" t="b">
        <f>INDEX(key!$AT$4:$BI$7,B414,E414)</f>
        <v>1</v>
      </c>
      <c r="H414" t="str">
        <f t="shared" si="36"/>
        <v>HV_PGEDMoExCZ04rNCOH</v>
      </c>
      <c r="I414" s="9" t="s">
        <v>1799</v>
      </c>
      <c r="J414" t="str">
        <f t="shared" si="37"/>
        <v>HV_PGEDMoExCZ04</v>
      </c>
      <c r="K414" s="9" t="s">
        <v>1662</v>
      </c>
      <c r="L414" s="9" t="s">
        <v>45</v>
      </c>
      <c r="M414" s="9" t="str">
        <f>INDEX(key!$AS$4:$AS$7,B414)</f>
        <v>PGE</v>
      </c>
      <c r="N414" s="9" t="str">
        <f>INDEX(key!$I$3:$I$5,C414)</f>
        <v>DMo</v>
      </c>
      <c r="O414" s="9" t="str">
        <f>INDEX(key!$F$9:$F$10,D414)</f>
        <v>Ex</v>
      </c>
      <c r="P414" s="9" t="str">
        <f>INDEX(key!$AT$3:$BI$3,E414)</f>
        <v>CZ04</v>
      </c>
      <c r="Q414" s="9" t="str">
        <f>INDEX('HVACwts Src'!$D$7:$I$7,F414)</f>
        <v>rNCOH</v>
      </c>
      <c r="R414" s="36">
        <f>IF(G414,INDEX('HVACwts Src'!$D$11:$U$164,(B414-1)*39+(D414-1)*19+E414,(C414-1)*6+F414),0)</f>
        <v>500.08696000000003</v>
      </c>
      <c r="T414" t="str">
        <f t="shared" si="38"/>
        <v>HV_PGEDMoExCZ04</v>
      </c>
      <c r="U414" t="str">
        <f t="shared" si="39"/>
        <v>rNCOH</v>
      </c>
      <c r="V414" s="36">
        <f t="shared" si="40"/>
        <v>500.08696000000003</v>
      </c>
    </row>
    <row r="415" spans="1:22" x14ac:dyDescent="0.25">
      <c r="A415" s="86">
        <f t="shared" si="41"/>
        <v>409</v>
      </c>
      <c r="B415">
        <v>1</v>
      </c>
      <c r="C415">
        <v>3</v>
      </c>
      <c r="D415">
        <v>1</v>
      </c>
      <c r="E415">
        <v>5</v>
      </c>
      <c r="F415">
        <v>1</v>
      </c>
      <c r="G415" t="b">
        <f>INDEX(key!$AT$4:$BI$7,B415,E415)</f>
        <v>1</v>
      </c>
      <c r="H415" t="str">
        <f t="shared" si="36"/>
        <v>HV_PGEDMoExCZ05rDXGF</v>
      </c>
      <c r="I415" s="9" t="s">
        <v>1799</v>
      </c>
      <c r="J415" t="str">
        <f t="shared" si="37"/>
        <v>HV_PGEDMoExCZ05</v>
      </c>
      <c r="K415" s="9" t="s">
        <v>1662</v>
      </c>
      <c r="L415" s="9" t="s">
        <v>45</v>
      </c>
      <c r="M415" s="9" t="str">
        <f>INDEX(key!$AS$4:$AS$7,B415)</f>
        <v>PGE</v>
      </c>
      <c r="N415" s="9" t="str">
        <f>INDEX(key!$I$3:$I$5,C415)</f>
        <v>DMo</v>
      </c>
      <c r="O415" s="9" t="str">
        <f>INDEX(key!$F$9:$F$10,D415)</f>
        <v>Ex</v>
      </c>
      <c r="P415" s="9" t="str">
        <f>INDEX(key!$AT$3:$BI$3,E415)</f>
        <v>CZ05</v>
      </c>
      <c r="Q415" s="9" t="str">
        <f>INDEX('HVACwts Src'!$D$7:$I$7,F415)</f>
        <v>rDXGF</v>
      </c>
      <c r="R415" s="36">
        <f>IF(G415,INDEX('HVACwts Src'!$D$11:$U$164,(B415-1)*39+(D415-1)*19+E415,(C415-1)*6+F415),0)</f>
        <v>1005.8229999999999</v>
      </c>
      <c r="T415" t="str">
        <f t="shared" si="38"/>
        <v>HV_PGEDMoExCZ05</v>
      </c>
      <c r="U415" t="str">
        <f t="shared" si="39"/>
        <v>rDXGF</v>
      </c>
      <c r="V415" s="36">
        <f t="shared" si="40"/>
        <v>1005.8229999999999</v>
      </c>
    </row>
    <row r="416" spans="1:22" x14ac:dyDescent="0.25">
      <c r="A416" s="86">
        <f t="shared" si="41"/>
        <v>410</v>
      </c>
      <c r="B416">
        <v>1</v>
      </c>
      <c r="C416">
        <v>3</v>
      </c>
      <c r="D416">
        <v>1</v>
      </c>
      <c r="E416">
        <v>5</v>
      </c>
      <c r="F416">
        <v>2</v>
      </c>
      <c r="G416" t="b">
        <f>INDEX(key!$AT$4:$BI$7,B416,E416)</f>
        <v>1</v>
      </c>
      <c r="H416" t="str">
        <f t="shared" si="36"/>
        <v>HV_PGEDMoExCZ05rNCGF</v>
      </c>
      <c r="I416" s="9" t="s">
        <v>1799</v>
      </c>
      <c r="J416" t="str">
        <f t="shared" si="37"/>
        <v>HV_PGEDMoExCZ05</v>
      </c>
      <c r="K416" s="9" t="s">
        <v>1662</v>
      </c>
      <c r="L416" s="9" t="s">
        <v>45</v>
      </c>
      <c r="M416" s="9" t="str">
        <f>INDEX(key!$AS$4:$AS$7,B416)</f>
        <v>PGE</v>
      </c>
      <c r="N416" s="9" t="str">
        <f>INDEX(key!$I$3:$I$5,C416)</f>
        <v>DMo</v>
      </c>
      <c r="O416" s="9" t="str">
        <f>INDEX(key!$F$9:$F$10,D416)</f>
        <v>Ex</v>
      </c>
      <c r="P416" s="9" t="str">
        <f>INDEX(key!$AT$3:$BI$3,E416)</f>
        <v>CZ05</v>
      </c>
      <c r="Q416" s="9" t="str">
        <f>INDEX('HVACwts Src'!$D$7:$I$7,F416)</f>
        <v>rNCGF</v>
      </c>
      <c r="R416" s="36">
        <f>IF(G416,INDEX('HVACwts Src'!$D$11:$U$164,(B416-1)*39+(D416-1)*19+E416,(C416-1)*6+F416),0)</f>
        <v>6544.6752000000006</v>
      </c>
      <c r="T416" t="str">
        <f t="shared" si="38"/>
        <v>HV_PGEDMoExCZ05</v>
      </c>
      <c r="U416" t="str">
        <f t="shared" si="39"/>
        <v>rNCGF</v>
      </c>
      <c r="V416" s="36">
        <f t="shared" si="40"/>
        <v>6544.6752000000006</v>
      </c>
    </row>
    <row r="417" spans="1:22" x14ac:dyDescent="0.25">
      <c r="A417" s="86">
        <f t="shared" si="41"/>
        <v>411</v>
      </c>
      <c r="B417">
        <v>1</v>
      </c>
      <c r="C417">
        <v>3</v>
      </c>
      <c r="D417">
        <v>1</v>
      </c>
      <c r="E417">
        <v>5</v>
      </c>
      <c r="F417">
        <v>3</v>
      </c>
      <c r="G417" t="b">
        <f>INDEX(key!$AT$4:$BI$7,B417,E417)</f>
        <v>1</v>
      </c>
      <c r="H417" t="str">
        <f t="shared" si="36"/>
        <v>HV_PGEDMoExCZ05rDXHP</v>
      </c>
      <c r="I417" s="9" t="s">
        <v>1799</v>
      </c>
      <c r="J417" t="str">
        <f t="shared" si="37"/>
        <v>HV_PGEDMoExCZ05</v>
      </c>
      <c r="K417" s="9" t="s">
        <v>1662</v>
      </c>
      <c r="L417" s="9" t="s">
        <v>45</v>
      </c>
      <c r="M417" s="9" t="str">
        <f>INDEX(key!$AS$4:$AS$7,B417)</f>
        <v>PGE</v>
      </c>
      <c r="N417" s="9" t="str">
        <f>INDEX(key!$I$3:$I$5,C417)</f>
        <v>DMo</v>
      </c>
      <c r="O417" s="9" t="str">
        <f>INDEX(key!$F$9:$F$10,D417)</f>
        <v>Ex</v>
      </c>
      <c r="P417" s="9" t="str">
        <f>INDEX(key!$AT$3:$BI$3,E417)</f>
        <v>CZ05</v>
      </c>
      <c r="Q417" s="9" t="str">
        <f>INDEX('HVACwts Src'!$D$7:$I$7,F417)</f>
        <v>rDXHP</v>
      </c>
      <c r="R417" s="36">
        <f>IF(G417,INDEX('HVACwts Src'!$D$11:$U$164,(B417-1)*39+(D417-1)*19+E417,(C417-1)*6+F417),0)</f>
        <v>143.68899999999999</v>
      </c>
      <c r="T417" t="str">
        <f t="shared" si="38"/>
        <v>HV_PGEDMoExCZ05</v>
      </c>
      <c r="U417" t="str">
        <f t="shared" si="39"/>
        <v>rDXHP</v>
      </c>
      <c r="V417" s="36">
        <f t="shared" si="40"/>
        <v>143.68899999999999</v>
      </c>
    </row>
    <row r="418" spans="1:22" x14ac:dyDescent="0.25">
      <c r="A418" s="86">
        <f t="shared" si="41"/>
        <v>412</v>
      </c>
      <c r="B418">
        <v>1</v>
      </c>
      <c r="C418">
        <v>3</v>
      </c>
      <c r="D418">
        <v>1</v>
      </c>
      <c r="E418">
        <v>5</v>
      </c>
      <c r="F418">
        <v>4</v>
      </c>
      <c r="G418" t="b">
        <f>INDEX(key!$AT$4:$BI$7,B418,E418)</f>
        <v>1</v>
      </c>
      <c r="H418" t="str">
        <f t="shared" si="36"/>
        <v>HV_PGEDMoExCZ05rNCEH</v>
      </c>
      <c r="I418" s="9" t="s">
        <v>1799</v>
      </c>
      <c r="J418" t="str">
        <f t="shared" si="37"/>
        <v>HV_PGEDMoExCZ05</v>
      </c>
      <c r="K418" s="9" t="s">
        <v>1662</v>
      </c>
      <c r="L418" s="9" t="s">
        <v>45</v>
      </c>
      <c r="M418" s="9" t="str">
        <f>INDEX(key!$AS$4:$AS$7,B418)</f>
        <v>PGE</v>
      </c>
      <c r="N418" s="9" t="str">
        <f>INDEX(key!$I$3:$I$5,C418)</f>
        <v>DMo</v>
      </c>
      <c r="O418" s="9" t="str">
        <f>INDEX(key!$F$9:$F$10,D418)</f>
        <v>Ex</v>
      </c>
      <c r="P418" s="9" t="str">
        <f>INDEX(key!$AT$3:$BI$3,E418)</f>
        <v>CZ05</v>
      </c>
      <c r="Q418" s="9" t="str">
        <f>INDEX('HVACwts Src'!$D$7:$I$7,F418)</f>
        <v>rNCEH</v>
      </c>
      <c r="R418" s="36">
        <f>IF(G418,INDEX('HVACwts Src'!$D$11:$U$164,(B418-1)*39+(D418-1)*19+E418,(C418-1)*6+F418),0)</f>
        <v>934.95360000000005</v>
      </c>
      <c r="T418" t="str">
        <f t="shared" si="38"/>
        <v>HV_PGEDMoExCZ05</v>
      </c>
      <c r="U418" t="str">
        <f t="shared" si="39"/>
        <v>rNCEH</v>
      </c>
      <c r="V418" s="36">
        <f t="shared" si="40"/>
        <v>934.95360000000005</v>
      </c>
    </row>
    <row r="419" spans="1:22" x14ac:dyDescent="0.25">
      <c r="A419" s="86">
        <f t="shared" si="41"/>
        <v>413</v>
      </c>
      <c r="B419">
        <v>1</v>
      </c>
      <c r="C419">
        <v>3</v>
      </c>
      <c r="D419">
        <v>1</v>
      </c>
      <c r="E419">
        <v>5</v>
      </c>
      <c r="F419">
        <v>5</v>
      </c>
      <c r="G419" t="b">
        <f>INDEX(key!$AT$4:$BI$7,B419,E419)</f>
        <v>1</v>
      </c>
      <c r="H419" t="str">
        <f t="shared" si="36"/>
        <v>HV_PGEDMoExCZ05rDXOH</v>
      </c>
      <c r="I419" s="9" t="s">
        <v>1799</v>
      </c>
      <c r="J419" t="str">
        <f t="shared" si="37"/>
        <v>HV_PGEDMoExCZ05</v>
      </c>
      <c r="K419" s="9" t="s">
        <v>1662</v>
      </c>
      <c r="L419" s="9" t="s">
        <v>45</v>
      </c>
      <c r="M419" s="9" t="str">
        <f>INDEX(key!$AS$4:$AS$7,B419)</f>
        <v>PGE</v>
      </c>
      <c r="N419" s="9" t="str">
        <f>INDEX(key!$I$3:$I$5,C419)</f>
        <v>DMo</v>
      </c>
      <c r="O419" s="9" t="str">
        <f>INDEX(key!$F$9:$F$10,D419)</f>
        <v>Ex</v>
      </c>
      <c r="P419" s="9" t="str">
        <f>INDEX(key!$AT$3:$BI$3,E419)</f>
        <v>CZ05</v>
      </c>
      <c r="Q419" s="9" t="str">
        <f>INDEX('HVACwts Src'!$D$7:$I$7,F419)</f>
        <v>rDXOH</v>
      </c>
      <c r="R419" s="36">
        <f>IF(G419,INDEX('HVACwts Src'!$D$11:$U$164,(B419-1)*39+(D419-1)*19+E419,(C419-1)*6+F419),0)</f>
        <v>244.2713</v>
      </c>
      <c r="T419" t="str">
        <f t="shared" si="38"/>
        <v>HV_PGEDMoExCZ05</v>
      </c>
      <c r="U419" t="str">
        <f t="shared" si="39"/>
        <v>rDXOH</v>
      </c>
      <c r="V419" s="36">
        <f t="shared" si="40"/>
        <v>244.2713</v>
      </c>
    </row>
    <row r="420" spans="1:22" x14ac:dyDescent="0.25">
      <c r="A420" s="86">
        <f t="shared" si="41"/>
        <v>414</v>
      </c>
      <c r="B420">
        <v>1</v>
      </c>
      <c r="C420">
        <v>3</v>
      </c>
      <c r="D420">
        <v>1</v>
      </c>
      <c r="E420">
        <v>5</v>
      </c>
      <c r="F420">
        <v>6</v>
      </c>
      <c r="G420" t="b">
        <f>INDEX(key!$AT$4:$BI$7,B420,E420)</f>
        <v>1</v>
      </c>
      <c r="H420" t="str">
        <f t="shared" si="36"/>
        <v>HV_PGEDMoExCZ05rNCOH</v>
      </c>
      <c r="I420" s="9" t="s">
        <v>1799</v>
      </c>
      <c r="J420" t="str">
        <f t="shared" si="37"/>
        <v>HV_PGEDMoExCZ05</v>
      </c>
      <c r="K420" s="9" t="s">
        <v>1662</v>
      </c>
      <c r="L420" s="9" t="s">
        <v>45</v>
      </c>
      <c r="M420" s="9" t="str">
        <f>INDEX(key!$AS$4:$AS$7,B420)</f>
        <v>PGE</v>
      </c>
      <c r="N420" s="9" t="str">
        <f>INDEX(key!$I$3:$I$5,C420)</f>
        <v>DMo</v>
      </c>
      <c r="O420" s="9" t="str">
        <f>INDEX(key!$F$9:$F$10,D420)</f>
        <v>Ex</v>
      </c>
      <c r="P420" s="9" t="str">
        <f>INDEX(key!$AT$3:$BI$3,E420)</f>
        <v>CZ05</v>
      </c>
      <c r="Q420" s="9" t="str">
        <f>INDEX('HVACwts Src'!$D$7:$I$7,F420)</f>
        <v>rNCOH</v>
      </c>
      <c r="R420" s="36">
        <f>IF(G420,INDEX('HVACwts Src'!$D$11:$U$164,(B420-1)*39+(D420-1)*19+E420,(C420-1)*6+F420),0)</f>
        <v>1589.4211200000002</v>
      </c>
      <c r="T420" t="str">
        <f t="shared" si="38"/>
        <v>HV_PGEDMoExCZ05</v>
      </c>
      <c r="U420" t="str">
        <f t="shared" si="39"/>
        <v>rNCOH</v>
      </c>
      <c r="V420" s="36">
        <f t="shared" si="40"/>
        <v>1589.4211200000002</v>
      </c>
    </row>
    <row r="421" spans="1:22" x14ac:dyDescent="0.25">
      <c r="A421" s="86">
        <f t="shared" si="41"/>
        <v>415</v>
      </c>
      <c r="B421">
        <v>1</v>
      </c>
      <c r="C421">
        <v>3</v>
      </c>
      <c r="D421">
        <v>1</v>
      </c>
      <c r="E421">
        <v>6</v>
      </c>
      <c r="F421">
        <v>1</v>
      </c>
      <c r="G421" t="b">
        <f>INDEX(key!$AT$4:$BI$7,B421,E421)</f>
        <v>0</v>
      </c>
      <c r="H421" t="str">
        <f t="shared" si="36"/>
        <v>HV_PGEDMoExCZ06rDXGF</v>
      </c>
      <c r="I421" s="9" t="s">
        <v>1799</v>
      </c>
      <c r="J421" t="str">
        <f t="shared" si="37"/>
        <v>HV_PGEDMoExCZ06</v>
      </c>
      <c r="K421" s="9" t="s">
        <v>1662</v>
      </c>
      <c r="L421" s="9" t="s">
        <v>45</v>
      </c>
      <c r="M421" s="9" t="str">
        <f>INDEX(key!$AS$4:$AS$7,B421)</f>
        <v>PGE</v>
      </c>
      <c r="N421" s="9" t="str">
        <f>INDEX(key!$I$3:$I$5,C421)</f>
        <v>DMo</v>
      </c>
      <c r="O421" s="9" t="str">
        <f>INDEX(key!$F$9:$F$10,D421)</f>
        <v>Ex</v>
      </c>
      <c r="P421" s="9" t="str">
        <f>INDEX(key!$AT$3:$BI$3,E421)</f>
        <v>CZ06</v>
      </c>
      <c r="Q421" s="9" t="str">
        <f>INDEX('HVACwts Src'!$D$7:$I$7,F421)</f>
        <v>rDXGF</v>
      </c>
      <c r="R421" s="36">
        <f>IF(G421,INDEX('HVACwts Src'!$D$11:$U$164,(B421-1)*39+(D421-1)*19+E421,(C421-1)*6+F421),0)</f>
        <v>0</v>
      </c>
      <c r="T421" t="str">
        <f t="shared" si="38"/>
        <v>HV_PGEDMoExCZ06</v>
      </c>
      <c r="U421" t="str">
        <f t="shared" si="39"/>
        <v>rDXGF</v>
      </c>
      <c r="V421" s="36">
        <f t="shared" si="40"/>
        <v>0</v>
      </c>
    </row>
    <row r="422" spans="1:22" x14ac:dyDescent="0.25">
      <c r="A422" s="86">
        <f t="shared" si="41"/>
        <v>416</v>
      </c>
      <c r="B422">
        <v>1</v>
      </c>
      <c r="C422">
        <v>3</v>
      </c>
      <c r="D422">
        <v>1</v>
      </c>
      <c r="E422">
        <v>6</v>
      </c>
      <c r="F422">
        <v>2</v>
      </c>
      <c r="G422" t="b">
        <f>INDEX(key!$AT$4:$BI$7,B422,E422)</f>
        <v>0</v>
      </c>
      <c r="H422" t="str">
        <f t="shared" si="36"/>
        <v>HV_PGEDMoExCZ06rNCGF</v>
      </c>
      <c r="I422" s="9" t="s">
        <v>1799</v>
      </c>
      <c r="J422" t="str">
        <f t="shared" si="37"/>
        <v>HV_PGEDMoExCZ06</v>
      </c>
      <c r="K422" s="9" t="s">
        <v>1662</v>
      </c>
      <c r="L422" s="9" t="s">
        <v>45</v>
      </c>
      <c r="M422" s="9" t="str">
        <f>INDEX(key!$AS$4:$AS$7,B422)</f>
        <v>PGE</v>
      </c>
      <c r="N422" s="9" t="str">
        <f>INDEX(key!$I$3:$I$5,C422)</f>
        <v>DMo</v>
      </c>
      <c r="O422" s="9" t="str">
        <f>INDEX(key!$F$9:$F$10,D422)</f>
        <v>Ex</v>
      </c>
      <c r="P422" s="9" t="str">
        <f>INDEX(key!$AT$3:$BI$3,E422)</f>
        <v>CZ06</v>
      </c>
      <c r="Q422" s="9" t="str">
        <f>INDEX('HVACwts Src'!$D$7:$I$7,F422)</f>
        <v>rNCGF</v>
      </c>
      <c r="R422" s="36">
        <f>IF(G422,INDEX('HVACwts Src'!$D$11:$U$164,(B422-1)*39+(D422-1)*19+E422,(C422-1)*6+F422),0)</f>
        <v>0</v>
      </c>
      <c r="T422" t="str">
        <f t="shared" si="38"/>
        <v>HV_PGEDMoExCZ06</v>
      </c>
      <c r="U422" t="str">
        <f t="shared" si="39"/>
        <v>rNCGF</v>
      </c>
      <c r="V422" s="36">
        <f t="shared" si="40"/>
        <v>0</v>
      </c>
    </row>
    <row r="423" spans="1:22" x14ac:dyDescent="0.25">
      <c r="A423" s="86">
        <f t="shared" si="41"/>
        <v>417</v>
      </c>
      <c r="B423">
        <v>1</v>
      </c>
      <c r="C423">
        <v>3</v>
      </c>
      <c r="D423">
        <v>1</v>
      </c>
      <c r="E423">
        <v>6</v>
      </c>
      <c r="F423">
        <v>3</v>
      </c>
      <c r="G423" t="b">
        <f>INDEX(key!$AT$4:$BI$7,B423,E423)</f>
        <v>0</v>
      </c>
      <c r="H423" t="str">
        <f t="shared" si="36"/>
        <v>HV_PGEDMoExCZ06rDXHP</v>
      </c>
      <c r="I423" s="9" t="s">
        <v>1799</v>
      </c>
      <c r="J423" t="str">
        <f t="shared" si="37"/>
        <v>HV_PGEDMoExCZ06</v>
      </c>
      <c r="K423" s="9" t="s">
        <v>1662</v>
      </c>
      <c r="L423" s="9" t="s">
        <v>45</v>
      </c>
      <c r="M423" s="9" t="str">
        <f>INDEX(key!$AS$4:$AS$7,B423)</f>
        <v>PGE</v>
      </c>
      <c r="N423" s="9" t="str">
        <f>INDEX(key!$I$3:$I$5,C423)</f>
        <v>DMo</v>
      </c>
      <c r="O423" s="9" t="str">
        <f>INDEX(key!$F$9:$F$10,D423)</f>
        <v>Ex</v>
      </c>
      <c r="P423" s="9" t="str">
        <f>INDEX(key!$AT$3:$BI$3,E423)</f>
        <v>CZ06</v>
      </c>
      <c r="Q423" s="9" t="str">
        <f>INDEX('HVACwts Src'!$D$7:$I$7,F423)</f>
        <v>rDXHP</v>
      </c>
      <c r="R423" s="36">
        <f>IF(G423,INDEX('HVACwts Src'!$D$11:$U$164,(B423-1)*39+(D423-1)*19+E423,(C423-1)*6+F423),0)</f>
        <v>0</v>
      </c>
      <c r="T423" t="str">
        <f t="shared" si="38"/>
        <v>HV_PGEDMoExCZ06</v>
      </c>
      <c r="U423" t="str">
        <f t="shared" si="39"/>
        <v>rDXHP</v>
      </c>
      <c r="V423" s="36">
        <f t="shared" si="40"/>
        <v>0</v>
      </c>
    </row>
    <row r="424" spans="1:22" x14ac:dyDescent="0.25">
      <c r="A424" s="86">
        <f t="shared" si="41"/>
        <v>418</v>
      </c>
      <c r="B424">
        <v>1</v>
      </c>
      <c r="C424">
        <v>3</v>
      </c>
      <c r="D424">
        <v>1</v>
      </c>
      <c r="E424">
        <v>6</v>
      </c>
      <c r="F424">
        <v>4</v>
      </c>
      <c r="G424" t="b">
        <f>INDEX(key!$AT$4:$BI$7,B424,E424)</f>
        <v>0</v>
      </c>
      <c r="H424" t="str">
        <f t="shared" si="36"/>
        <v>HV_PGEDMoExCZ06rNCEH</v>
      </c>
      <c r="I424" s="9" t="s">
        <v>1799</v>
      </c>
      <c r="J424" t="str">
        <f t="shared" si="37"/>
        <v>HV_PGEDMoExCZ06</v>
      </c>
      <c r="K424" s="9" t="s">
        <v>1662</v>
      </c>
      <c r="L424" s="9" t="s">
        <v>45</v>
      </c>
      <c r="M424" s="9" t="str">
        <f>INDEX(key!$AS$4:$AS$7,B424)</f>
        <v>PGE</v>
      </c>
      <c r="N424" s="9" t="str">
        <f>INDEX(key!$I$3:$I$5,C424)</f>
        <v>DMo</v>
      </c>
      <c r="O424" s="9" t="str">
        <f>INDEX(key!$F$9:$F$10,D424)</f>
        <v>Ex</v>
      </c>
      <c r="P424" s="9" t="str">
        <f>INDEX(key!$AT$3:$BI$3,E424)</f>
        <v>CZ06</v>
      </c>
      <c r="Q424" s="9" t="str">
        <f>INDEX('HVACwts Src'!$D$7:$I$7,F424)</f>
        <v>rNCEH</v>
      </c>
      <c r="R424" s="36">
        <f>IF(G424,INDEX('HVACwts Src'!$D$11:$U$164,(B424-1)*39+(D424-1)*19+E424,(C424-1)*6+F424),0)</f>
        <v>0</v>
      </c>
      <c r="T424" t="str">
        <f t="shared" si="38"/>
        <v>HV_PGEDMoExCZ06</v>
      </c>
      <c r="U424" t="str">
        <f t="shared" si="39"/>
        <v>rNCEH</v>
      </c>
      <c r="V424" s="36">
        <f t="shared" si="40"/>
        <v>0</v>
      </c>
    </row>
    <row r="425" spans="1:22" x14ac:dyDescent="0.25">
      <c r="A425" s="86">
        <f t="shared" si="41"/>
        <v>419</v>
      </c>
      <c r="B425">
        <v>1</v>
      </c>
      <c r="C425">
        <v>3</v>
      </c>
      <c r="D425">
        <v>1</v>
      </c>
      <c r="E425">
        <v>6</v>
      </c>
      <c r="F425">
        <v>5</v>
      </c>
      <c r="G425" t="b">
        <f>INDEX(key!$AT$4:$BI$7,B425,E425)</f>
        <v>0</v>
      </c>
      <c r="H425" t="str">
        <f t="shared" si="36"/>
        <v>HV_PGEDMoExCZ06rDXOH</v>
      </c>
      <c r="I425" s="9" t="s">
        <v>1799</v>
      </c>
      <c r="J425" t="str">
        <f t="shared" si="37"/>
        <v>HV_PGEDMoExCZ06</v>
      </c>
      <c r="K425" s="9" t="s">
        <v>1662</v>
      </c>
      <c r="L425" s="9" t="s">
        <v>45</v>
      </c>
      <c r="M425" s="9" t="str">
        <f>INDEX(key!$AS$4:$AS$7,B425)</f>
        <v>PGE</v>
      </c>
      <c r="N425" s="9" t="str">
        <f>INDEX(key!$I$3:$I$5,C425)</f>
        <v>DMo</v>
      </c>
      <c r="O425" s="9" t="str">
        <f>INDEX(key!$F$9:$F$10,D425)</f>
        <v>Ex</v>
      </c>
      <c r="P425" s="9" t="str">
        <f>INDEX(key!$AT$3:$BI$3,E425)</f>
        <v>CZ06</v>
      </c>
      <c r="Q425" s="9" t="str">
        <f>INDEX('HVACwts Src'!$D$7:$I$7,F425)</f>
        <v>rDXOH</v>
      </c>
      <c r="R425" s="36">
        <f>IF(G425,INDEX('HVACwts Src'!$D$11:$U$164,(B425-1)*39+(D425-1)*19+E425,(C425-1)*6+F425),0)</f>
        <v>0</v>
      </c>
      <c r="T425" t="str">
        <f t="shared" si="38"/>
        <v>HV_PGEDMoExCZ06</v>
      </c>
      <c r="U425" t="str">
        <f t="shared" si="39"/>
        <v>rDXOH</v>
      </c>
      <c r="V425" s="36">
        <f t="shared" si="40"/>
        <v>0</v>
      </c>
    </row>
    <row r="426" spans="1:22" x14ac:dyDescent="0.25">
      <c r="A426" s="86">
        <f t="shared" si="41"/>
        <v>420</v>
      </c>
      <c r="B426">
        <v>1</v>
      </c>
      <c r="C426">
        <v>3</v>
      </c>
      <c r="D426">
        <v>1</v>
      </c>
      <c r="E426">
        <v>6</v>
      </c>
      <c r="F426">
        <v>6</v>
      </c>
      <c r="G426" t="b">
        <f>INDEX(key!$AT$4:$BI$7,B426,E426)</f>
        <v>0</v>
      </c>
      <c r="H426" t="str">
        <f t="shared" si="36"/>
        <v>HV_PGEDMoExCZ06rNCOH</v>
      </c>
      <c r="I426" s="9" t="s">
        <v>1799</v>
      </c>
      <c r="J426" t="str">
        <f t="shared" si="37"/>
        <v>HV_PGEDMoExCZ06</v>
      </c>
      <c r="K426" s="9" t="s">
        <v>1662</v>
      </c>
      <c r="L426" s="9" t="s">
        <v>45</v>
      </c>
      <c r="M426" s="9" t="str">
        <f>INDEX(key!$AS$4:$AS$7,B426)</f>
        <v>PGE</v>
      </c>
      <c r="N426" s="9" t="str">
        <f>INDEX(key!$I$3:$I$5,C426)</f>
        <v>DMo</v>
      </c>
      <c r="O426" s="9" t="str">
        <f>INDEX(key!$F$9:$F$10,D426)</f>
        <v>Ex</v>
      </c>
      <c r="P426" s="9" t="str">
        <f>INDEX(key!$AT$3:$BI$3,E426)</f>
        <v>CZ06</v>
      </c>
      <c r="Q426" s="9" t="str">
        <f>INDEX('HVACwts Src'!$D$7:$I$7,F426)</f>
        <v>rNCOH</v>
      </c>
      <c r="R426" s="36">
        <f>IF(G426,INDEX('HVACwts Src'!$D$11:$U$164,(B426-1)*39+(D426-1)*19+E426,(C426-1)*6+F426),0)</f>
        <v>0</v>
      </c>
      <c r="T426" t="str">
        <f t="shared" si="38"/>
        <v>HV_PGEDMoExCZ06</v>
      </c>
      <c r="U426" t="str">
        <f t="shared" si="39"/>
        <v>rNCOH</v>
      </c>
      <c r="V426" s="36">
        <f t="shared" si="40"/>
        <v>0</v>
      </c>
    </row>
    <row r="427" spans="1:22" x14ac:dyDescent="0.25">
      <c r="A427" s="86">
        <f t="shared" si="41"/>
        <v>421</v>
      </c>
      <c r="B427">
        <v>1</v>
      </c>
      <c r="C427">
        <v>3</v>
      </c>
      <c r="D427">
        <v>1</v>
      </c>
      <c r="E427">
        <v>7</v>
      </c>
      <c r="F427">
        <v>1</v>
      </c>
      <c r="G427" t="b">
        <f>INDEX(key!$AT$4:$BI$7,B427,E427)</f>
        <v>0</v>
      </c>
      <c r="H427" t="str">
        <f t="shared" si="36"/>
        <v>HV_PGEDMoExCZ07rDXGF</v>
      </c>
      <c r="I427" s="9" t="s">
        <v>1799</v>
      </c>
      <c r="J427" t="str">
        <f t="shared" si="37"/>
        <v>HV_PGEDMoExCZ07</v>
      </c>
      <c r="K427" s="9" t="s">
        <v>1662</v>
      </c>
      <c r="L427" s="9" t="s">
        <v>45</v>
      </c>
      <c r="M427" s="9" t="str">
        <f>INDEX(key!$AS$4:$AS$7,B427)</f>
        <v>PGE</v>
      </c>
      <c r="N427" s="9" t="str">
        <f>INDEX(key!$I$3:$I$5,C427)</f>
        <v>DMo</v>
      </c>
      <c r="O427" s="9" t="str">
        <f>INDEX(key!$F$9:$F$10,D427)</f>
        <v>Ex</v>
      </c>
      <c r="P427" s="9" t="str">
        <f>INDEX(key!$AT$3:$BI$3,E427)</f>
        <v>CZ07</v>
      </c>
      <c r="Q427" s="9" t="str">
        <f>INDEX('HVACwts Src'!$D$7:$I$7,F427)</f>
        <v>rDXGF</v>
      </c>
      <c r="R427" s="36">
        <f>IF(G427,INDEX('HVACwts Src'!$D$11:$U$164,(B427-1)*39+(D427-1)*19+E427,(C427-1)*6+F427),0)</f>
        <v>0</v>
      </c>
      <c r="T427" t="str">
        <f t="shared" si="38"/>
        <v>HV_PGEDMoExCZ07</v>
      </c>
      <c r="U427" t="str">
        <f t="shared" si="39"/>
        <v>rDXGF</v>
      </c>
      <c r="V427" s="36">
        <f t="shared" si="40"/>
        <v>0</v>
      </c>
    </row>
    <row r="428" spans="1:22" x14ac:dyDescent="0.25">
      <c r="A428" s="86">
        <f t="shared" si="41"/>
        <v>422</v>
      </c>
      <c r="B428">
        <v>1</v>
      </c>
      <c r="C428">
        <v>3</v>
      </c>
      <c r="D428">
        <v>1</v>
      </c>
      <c r="E428">
        <v>7</v>
      </c>
      <c r="F428">
        <v>2</v>
      </c>
      <c r="G428" t="b">
        <f>INDEX(key!$AT$4:$BI$7,B428,E428)</f>
        <v>0</v>
      </c>
      <c r="H428" t="str">
        <f t="shared" si="36"/>
        <v>HV_PGEDMoExCZ07rNCGF</v>
      </c>
      <c r="I428" s="9" t="s">
        <v>1799</v>
      </c>
      <c r="J428" t="str">
        <f t="shared" si="37"/>
        <v>HV_PGEDMoExCZ07</v>
      </c>
      <c r="K428" s="9" t="s">
        <v>1662</v>
      </c>
      <c r="L428" s="9" t="s">
        <v>45</v>
      </c>
      <c r="M428" s="9" t="str">
        <f>INDEX(key!$AS$4:$AS$7,B428)</f>
        <v>PGE</v>
      </c>
      <c r="N428" s="9" t="str">
        <f>INDEX(key!$I$3:$I$5,C428)</f>
        <v>DMo</v>
      </c>
      <c r="O428" s="9" t="str">
        <f>INDEX(key!$F$9:$F$10,D428)</f>
        <v>Ex</v>
      </c>
      <c r="P428" s="9" t="str">
        <f>INDEX(key!$AT$3:$BI$3,E428)</f>
        <v>CZ07</v>
      </c>
      <c r="Q428" s="9" t="str">
        <f>INDEX('HVACwts Src'!$D$7:$I$7,F428)</f>
        <v>rNCGF</v>
      </c>
      <c r="R428" s="36">
        <f>IF(G428,INDEX('HVACwts Src'!$D$11:$U$164,(B428-1)*39+(D428-1)*19+E428,(C428-1)*6+F428),0)</f>
        <v>0</v>
      </c>
      <c r="T428" t="str">
        <f t="shared" si="38"/>
        <v>HV_PGEDMoExCZ07</v>
      </c>
      <c r="U428" t="str">
        <f t="shared" si="39"/>
        <v>rNCGF</v>
      </c>
      <c r="V428" s="36">
        <f t="shared" si="40"/>
        <v>0</v>
      </c>
    </row>
    <row r="429" spans="1:22" x14ac:dyDescent="0.25">
      <c r="A429" s="86">
        <f t="shared" si="41"/>
        <v>423</v>
      </c>
      <c r="B429">
        <v>1</v>
      </c>
      <c r="C429">
        <v>3</v>
      </c>
      <c r="D429">
        <v>1</v>
      </c>
      <c r="E429">
        <v>7</v>
      </c>
      <c r="F429">
        <v>3</v>
      </c>
      <c r="G429" t="b">
        <f>INDEX(key!$AT$4:$BI$7,B429,E429)</f>
        <v>0</v>
      </c>
      <c r="H429" t="str">
        <f t="shared" si="36"/>
        <v>HV_PGEDMoExCZ07rDXHP</v>
      </c>
      <c r="I429" s="9" t="s">
        <v>1799</v>
      </c>
      <c r="J429" t="str">
        <f t="shared" si="37"/>
        <v>HV_PGEDMoExCZ07</v>
      </c>
      <c r="K429" s="9" t="s">
        <v>1662</v>
      </c>
      <c r="L429" s="9" t="s">
        <v>45</v>
      </c>
      <c r="M429" s="9" t="str">
        <f>INDEX(key!$AS$4:$AS$7,B429)</f>
        <v>PGE</v>
      </c>
      <c r="N429" s="9" t="str">
        <f>INDEX(key!$I$3:$I$5,C429)</f>
        <v>DMo</v>
      </c>
      <c r="O429" s="9" t="str">
        <f>INDEX(key!$F$9:$F$10,D429)</f>
        <v>Ex</v>
      </c>
      <c r="P429" s="9" t="str">
        <f>INDEX(key!$AT$3:$BI$3,E429)</f>
        <v>CZ07</v>
      </c>
      <c r="Q429" s="9" t="str">
        <f>INDEX('HVACwts Src'!$D$7:$I$7,F429)</f>
        <v>rDXHP</v>
      </c>
      <c r="R429" s="36">
        <f>IF(G429,INDEX('HVACwts Src'!$D$11:$U$164,(B429-1)*39+(D429-1)*19+E429,(C429-1)*6+F429),0)</f>
        <v>0</v>
      </c>
      <c r="T429" t="str">
        <f t="shared" si="38"/>
        <v>HV_PGEDMoExCZ07</v>
      </c>
      <c r="U429" t="str">
        <f t="shared" si="39"/>
        <v>rDXHP</v>
      </c>
      <c r="V429" s="36">
        <f t="shared" si="40"/>
        <v>0</v>
      </c>
    </row>
    <row r="430" spans="1:22" x14ac:dyDescent="0.25">
      <c r="A430" s="86">
        <f t="shared" si="41"/>
        <v>424</v>
      </c>
      <c r="B430">
        <v>1</v>
      </c>
      <c r="C430">
        <v>3</v>
      </c>
      <c r="D430">
        <v>1</v>
      </c>
      <c r="E430">
        <v>7</v>
      </c>
      <c r="F430">
        <v>4</v>
      </c>
      <c r="G430" t="b">
        <f>INDEX(key!$AT$4:$BI$7,B430,E430)</f>
        <v>0</v>
      </c>
      <c r="H430" t="str">
        <f t="shared" si="36"/>
        <v>HV_PGEDMoExCZ07rNCEH</v>
      </c>
      <c r="I430" s="9" t="s">
        <v>1799</v>
      </c>
      <c r="J430" t="str">
        <f t="shared" si="37"/>
        <v>HV_PGEDMoExCZ07</v>
      </c>
      <c r="K430" s="9" t="s">
        <v>1662</v>
      </c>
      <c r="L430" s="9" t="s">
        <v>45</v>
      </c>
      <c r="M430" s="9" t="str">
        <f>INDEX(key!$AS$4:$AS$7,B430)</f>
        <v>PGE</v>
      </c>
      <c r="N430" s="9" t="str">
        <f>INDEX(key!$I$3:$I$5,C430)</f>
        <v>DMo</v>
      </c>
      <c r="O430" s="9" t="str">
        <f>INDEX(key!$F$9:$F$10,D430)</f>
        <v>Ex</v>
      </c>
      <c r="P430" s="9" t="str">
        <f>INDEX(key!$AT$3:$BI$3,E430)</f>
        <v>CZ07</v>
      </c>
      <c r="Q430" s="9" t="str">
        <f>INDEX('HVACwts Src'!$D$7:$I$7,F430)</f>
        <v>rNCEH</v>
      </c>
      <c r="R430" s="36">
        <f>IF(G430,INDEX('HVACwts Src'!$D$11:$U$164,(B430-1)*39+(D430-1)*19+E430,(C430-1)*6+F430),0)</f>
        <v>0</v>
      </c>
      <c r="T430" t="str">
        <f t="shared" si="38"/>
        <v>HV_PGEDMoExCZ07</v>
      </c>
      <c r="U430" t="str">
        <f t="shared" si="39"/>
        <v>rNCEH</v>
      </c>
      <c r="V430" s="36">
        <f t="shared" si="40"/>
        <v>0</v>
      </c>
    </row>
    <row r="431" spans="1:22" x14ac:dyDescent="0.25">
      <c r="A431" s="86">
        <f t="shared" si="41"/>
        <v>425</v>
      </c>
      <c r="B431">
        <v>1</v>
      </c>
      <c r="C431">
        <v>3</v>
      </c>
      <c r="D431">
        <v>1</v>
      </c>
      <c r="E431">
        <v>7</v>
      </c>
      <c r="F431">
        <v>5</v>
      </c>
      <c r="G431" t="b">
        <f>INDEX(key!$AT$4:$BI$7,B431,E431)</f>
        <v>0</v>
      </c>
      <c r="H431" t="str">
        <f t="shared" si="36"/>
        <v>HV_PGEDMoExCZ07rDXOH</v>
      </c>
      <c r="I431" s="9" t="s">
        <v>1799</v>
      </c>
      <c r="J431" t="str">
        <f t="shared" si="37"/>
        <v>HV_PGEDMoExCZ07</v>
      </c>
      <c r="K431" s="9" t="s">
        <v>1662</v>
      </c>
      <c r="L431" s="9" t="s">
        <v>45</v>
      </c>
      <c r="M431" s="9" t="str">
        <f>INDEX(key!$AS$4:$AS$7,B431)</f>
        <v>PGE</v>
      </c>
      <c r="N431" s="9" t="str">
        <f>INDEX(key!$I$3:$I$5,C431)</f>
        <v>DMo</v>
      </c>
      <c r="O431" s="9" t="str">
        <f>INDEX(key!$F$9:$F$10,D431)</f>
        <v>Ex</v>
      </c>
      <c r="P431" s="9" t="str">
        <f>INDEX(key!$AT$3:$BI$3,E431)</f>
        <v>CZ07</v>
      </c>
      <c r="Q431" s="9" t="str">
        <f>INDEX('HVACwts Src'!$D$7:$I$7,F431)</f>
        <v>rDXOH</v>
      </c>
      <c r="R431" s="36">
        <f>IF(G431,INDEX('HVACwts Src'!$D$11:$U$164,(B431-1)*39+(D431-1)*19+E431,(C431-1)*6+F431),0)</f>
        <v>0</v>
      </c>
      <c r="T431" t="str">
        <f t="shared" si="38"/>
        <v>HV_PGEDMoExCZ07</v>
      </c>
      <c r="U431" t="str">
        <f t="shared" si="39"/>
        <v>rDXOH</v>
      </c>
      <c r="V431" s="36">
        <f t="shared" si="40"/>
        <v>0</v>
      </c>
    </row>
    <row r="432" spans="1:22" x14ac:dyDescent="0.25">
      <c r="A432" s="86">
        <f t="shared" si="41"/>
        <v>426</v>
      </c>
      <c r="B432">
        <v>1</v>
      </c>
      <c r="C432">
        <v>3</v>
      </c>
      <c r="D432">
        <v>1</v>
      </c>
      <c r="E432">
        <v>7</v>
      </c>
      <c r="F432">
        <v>6</v>
      </c>
      <c r="G432" t="b">
        <f>INDEX(key!$AT$4:$BI$7,B432,E432)</f>
        <v>0</v>
      </c>
      <c r="H432" t="str">
        <f t="shared" si="36"/>
        <v>HV_PGEDMoExCZ07rNCOH</v>
      </c>
      <c r="I432" s="9" t="s">
        <v>1799</v>
      </c>
      <c r="J432" t="str">
        <f t="shared" si="37"/>
        <v>HV_PGEDMoExCZ07</v>
      </c>
      <c r="K432" s="9" t="s">
        <v>1662</v>
      </c>
      <c r="L432" s="9" t="s">
        <v>45</v>
      </c>
      <c r="M432" s="9" t="str">
        <f>INDEX(key!$AS$4:$AS$7,B432)</f>
        <v>PGE</v>
      </c>
      <c r="N432" s="9" t="str">
        <f>INDEX(key!$I$3:$I$5,C432)</f>
        <v>DMo</v>
      </c>
      <c r="O432" s="9" t="str">
        <f>INDEX(key!$F$9:$F$10,D432)</f>
        <v>Ex</v>
      </c>
      <c r="P432" s="9" t="str">
        <f>INDEX(key!$AT$3:$BI$3,E432)</f>
        <v>CZ07</v>
      </c>
      <c r="Q432" s="9" t="str">
        <f>INDEX('HVACwts Src'!$D$7:$I$7,F432)</f>
        <v>rNCOH</v>
      </c>
      <c r="R432" s="36">
        <f>IF(G432,INDEX('HVACwts Src'!$D$11:$U$164,(B432-1)*39+(D432-1)*19+E432,(C432-1)*6+F432),0)</f>
        <v>0</v>
      </c>
      <c r="T432" t="str">
        <f t="shared" si="38"/>
        <v>HV_PGEDMoExCZ07</v>
      </c>
      <c r="U432" t="str">
        <f t="shared" si="39"/>
        <v>rNCOH</v>
      </c>
      <c r="V432" s="36">
        <f t="shared" si="40"/>
        <v>0</v>
      </c>
    </row>
    <row r="433" spans="1:22" x14ac:dyDescent="0.25">
      <c r="A433" s="86">
        <f t="shared" si="41"/>
        <v>427</v>
      </c>
      <c r="B433">
        <v>1</v>
      </c>
      <c r="C433">
        <v>3</v>
      </c>
      <c r="D433">
        <v>1</v>
      </c>
      <c r="E433">
        <v>8</v>
      </c>
      <c r="F433">
        <v>1</v>
      </c>
      <c r="G433" t="b">
        <f>INDEX(key!$AT$4:$BI$7,B433,E433)</f>
        <v>0</v>
      </c>
      <c r="H433" t="str">
        <f t="shared" si="36"/>
        <v>HV_PGEDMoExCZ08rDXGF</v>
      </c>
      <c r="I433" s="9" t="s">
        <v>1799</v>
      </c>
      <c r="J433" t="str">
        <f t="shared" si="37"/>
        <v>HV_PGEDMoExCZ08</v>
      </c>
      <c r="K433" s="9" t="s">
        <v>1662</v>
      </c>
      <c r="L433" s="9" t="s">
        <v>45</v>
      </c>
      <c r="M433" s="9" t="str">
        <f>INDEX(key!$AS$4:$AS$7,B433)</f>
        <v>PGE</v>
      </c>
      <c r="N433" s="9" t="str">
        <f>INDEX(key!$I$3:$I$5,C433)</f>
        <v>DMo</v>
      </c>
      <c r="O433" s="9" t="str">
        <f>INDEX(key!$F$9:$F$10,D433)</f>
        <v>Ex</v>
      </c>
      <c r="P433" s="9" t="str">
        <f>INDEX(key!$AT$3:$BI$3,E433)</f>
        <v>CZ08</v>
      </c>
      <c r="Q433" s="9" t="str">
        <f>INDEX('HVACwts Src'!$D$7:$I$7,F433)</f>
        <v>rDXGF</v>
      </c>
      <c r="R433" s="36">
        <f>IF(G433,INDEX('HVACwts Src'!$D$11:$U$164,(B433-1)*39+(D433-1)*19+E433,(C433-1)*6+F433),0)</f>
        <v>0</v>
      </c>
      <c r="T433" t="str">
        <f t="shared" si="38"/>
        <v>HV_PGEDMoExCZ08</v>
      </c>
      <c r="U433" t="str">
        <f t="shared" si="39"/>
        <v>rDXGF</v>
      </c>
      <c r="V433" s="36">
        <f t="shared" si="40"/>
        <v>0</v>
      </c>
    </row>
    <row r="434" spans="1:22" x14ac:dyDescent="0.25">
      <c r="A434" s="86">
        <f t="shared" si="41"/>
        <v>428</v>
      </c>
      <c r="B434">
        <v>1</v>
      </c>
      <c r="C434">
        <v>3</v>
      </c>
      <c r="D434">
        <v>1</v>
      </c>
      <c r="E434">
        <v>8</v>
      </c>
      <c r="F434">
        <v>2</v>
      </c>
      <c r="G434" t="b">
        <f>INDEX(key!$AT$4:$BI$7,B434,E434)</f>
        <v>0</v>
      </c>
      <c r="H434" t="str">
        <f t="shared" si="36"/>
        <v>HV_PGEDMoExCZ08rNCGF</v>
      </c>
      <c r="I434" s="9" t="s">
        <v>1799</v>
      </c>
      <c r="J434" t="str">
        <f t="shared" si="37"/>
        <v>HV_PGEDMoExCZ08</v>
      </c>
      <c r="K434" s="9" t="s">
        <v>1662</v>
      </c>
      <c r="L434" s="9" t="s">
        <v>45</v>
      </c>
      <c r="M434" s="9" t="str">
        <f>INDEX(key!$AS$4:$AS$7,B434)</f>
        <v>PGE</v>
      </c>
      <c r="N434" s="9" t="str">
        <f>INDEX(key!$I$3:$I$5,C434)</f>
        <v>DMo</v>
      </c>
      <c r="O434" s="9" t="str">
        <f>INDEX(key!$F$9:$F$10,D434)</f>
        <v>Ex</v>
      </c>
      <c r="P434" s="9" t="str">
        <f>INDEX(key!$AT$3:$BI$3,E434)</f>
        <v>CZ08</v>
      </c>
      <c r="Q434" s="9" t="str">
        <f>INDEX('HVACwts Src'!$D$7:$I$7,F434)</f>
        <v>rNCGF</v>
      </c>
      <c r="R434" s="36">
        <f>IF(G434,INDEX('HVACwts Src'!$D$11:$U$164,(B434-1)*39+(D434-1)*19+E434,(C434-1)*6+F434),0)</f>
        <v>0</v>
      </c>
      <c r="T434" t="str">
        <f t="shared" si="38"/>
        <v>HV_PGEDMoExCZ08</v>
      </c>
      <c r="U434" t="str">
        <f t="shared" si="39"/>
        <v>rNCGF</v>
      </c>
      <c r="V434" s="36">
        <f t="shared" si="40"/>
        <v>0</v>
      </c>
    </row>
    <row r="435" spans="1:22" x14ac:dyDescent="0.25">
      <c r="A435" s="86">
        <f t="shared" si="41"/>
        <v>429</v>
      </c>
      <c r="B435">
        <v>1</v>
      </c>
      <c r="C435">
        <v>3</v>
      </c>
      <c r="D435">
        <v>1</v>
      </c>
      <c r="E435">
        <v>8</v>
      </c>
      <c r="F435">
        <v>3</v>
      </c>
      <c r="G435" t="b">
        <f>INDEX(key!$AT$4:$BI$7,B435,E435)</f>
        <v>0</v>
      </c>
      <c r="H435" t="str">
        <f t="shared" si="36"/>
        <v>HV_PGEDMoExCZ08rDXHP</v>
      </c>
      <c r="I435" s="9" t="s">
        <v>1799</v>
      </c>
      <c r="J435" t="str">
        <f t="shared" si="37"/>
        <v>HV_PGEDMoExCZ08</v>
      </c>
      <c r="K435" s="9" t="s">
        <v>1662</v>
      </c>
      <c r="L435" s="9" t="s">
        <v>45</v>
      </c>
      <c r="M435" s="9" t="str">
        <f>INDEX(key!$AS$4:$AS$7,B435)</f>
        <v>PGE</v>
      </c>
      <c r="N435" s="9" t="str">
        <f>INDEX(key!$I$3:$I$5,C435)</f>
        <v>DMo</v>
      </c>
      <c r="O435" s="9" t="str">
        <f>INDEX(key!$F$9:$F$10,D435)</f>
        <v>Ex</v>
      </c>
      <c r="P435" s="9" t="str">
        <f>INDEX(key!$AT$3:$BI$3,E435)</f>
        <v>CZ08</v>
      </c>
      <c r="Q435" s="9" t="str">
        <f>INDEX('HVACwts Src'!$D$7:$I$7,F435)</f>
        <v>rDXHP</v>
      </c>
      <c r="R435" s="36">
        <f>IF(G435,INDEX('HVACwts Src'!$D$11:$U$164,(B435-1)*39+(D435-1)*19+E435,(C435-1)*6+F435),0)</f>
        <v>0</v>
      </c>
      <c r="T435" t="str">
        <f t="shared" si="38"/>
        <v>HV_PGEDMoExCZ08</v>
      </c>
      <c r="U435" t="str">
        <f t="shared" si="39"/>
        <v>rDXHP</v>
      </c>
      <c r="V435" s="36">
        <f t="shared" si="40"/>
        <v>0</v>
      </c>
    </row>
    <row r="436" spans="1:22" x14ac:dyDescent="0.25">
      <c r="A436" s="86">
        <f t="shared" si="41"/>
        <v>430</v>
      </c>
      <c r="B436">
        <v>1</v>
      </c>
      <c r="C436">
        <v>3</v>
      </c>
      <c r="D436">
        <v>1</v>
      </c>
      <c r="E436">
        <v>8</v>
      </c>
      <c r="F436">
        <v>4</v>
      </c>
      <c r="G436" t="b">
        <f>INDEX(key!$AT$4:$BI$7,B436,E436)</f>
        <v>0</v>
      </c>
      <c r="H436" t="str">
        <f t="shared" si="36"/>
        <v>HV_PGEDMoExCZ08rNCEH</v>
      </c>
      <c r="I436" s="9" t="s">
        <v>1799</v>
      </c>
      <c r="J436" t="str">
        <f t="shared" si="37"/>
        <v>HV_PGEDMoExCZ08</v>
      </c>
      <c r="K436" s="9" t="s">
        <v>1662</v>
      </c>
      <c r="L436" s="9" t="s">
        <v>45</v>
      </c>
      <c r="M436" s="9" t="str">
        <f>INDEX(key!$AS$4:$AS$7,B436)</f>
        <v>PGE</v>
      </c>
      <c r="N436" s="9" t="str">
        <f>INDEX(key!$I$3:$I$5,C436)</f>
        <v>DMo</v>
      </c>
      <c r="O436" s="9" t="str">
        <f>INDEX(key!$F$9:$F$10,D436)</f>
        <v>Ex</v>
      </c>
      <c r="P436" s="9" t="str">
        <f>INDEX(key!$AT$3:$BI$3,E436)</f>
        <v>CZ08</v>
      </c>
      <c r="Q436" s="9" t="str">
        <f>INDEX('HVACwts Src'!$D$7:$I$7,F436)</f>
        <v>rNCEH</v>
      </c>
      <c r="R436" s="36">
        <f>IF(G436,INDEX('HVACwts Src'!$D$11:$U$164,(B436-1)*39+(D436-1)*19+E436,(C436-1)*6+F436),0)</f>
        <v>0</v>
      </c>
      <c r="T436" t="str">
        <f t="shared" si="38"/>
        <v>HV_PGEDMoExCZ08</v>
      </c>
      <c r="U436" t="str">
        <f t="shared" si="39"/>
        <v>rNCEH</v>
      </c>
      <c r="V436" s="36">
        <f t="shared" si="40"/>
        <v>0</v>
      </c>
    </row>
    <row r="437" spans="1:22" x14ac:dyDescent="0.25">
      <c r="A437" s="86">
        <f t="shared" si="41"/>
        <v>431</v>
      </c>
      <c r="B437">
        <v>1</v>
      </c>
      <c r="C437">
        <v>3</v>
      </c>
      <c r="D437">
        <v>1</v>
      </c>
      <c r="E437">
        <v>8</v>
      </c>
      <c r="F437">
        <v>5</v>
      </c>
      <c r="G437" t="b">
        <f>INDEX(key!$AT$4:$BI$7,B437,E437)</f>
        <v>0</v>
      </c>
      <c r="H437" t="str">
        <f t="shared" si="36"/>
        <v>HV_PGEDMoExCZ08rDXOH</v>
      </c>
      <c r="I437" s="9" t="s">
        <v>1799</v>
      </c>
      <c r="J437" t="str">
        <f t="shared" si="37"/>
        <v>HV_PGEDMoExCZ08</v>
      </c>
      <c r="K437" s="9" t="s">
        <v>1662</v>
      </c>
      <c r="L437" s="9" t="s">
        <v>45</v>
      </c>
      <c r="M437" s="9" t="str">
        <f>INDEX(key!$AS$4:$AS$7,B437)</f>
        <v>PGE</v>
      </c>
      <c r="N437" s="9" t="str">
        <f>INDEX(key!$I$3:$I$5,C437)</f>
        <v>DMo</v>
      </c>
      <c r="O437" s="9" t="str">
        <f>INDEX(key!$F$9:$F$10,D437)</f>
        <v>Ex</v>
      </c>
      <c r="P437" s="9" t="str">
        <f>INDEX(key!$AT$3:$BI$3,E437)</f>
        <v>CZ08</v>
      </c>
      <c r="Q437" s="9" t="str">
        <f>INDEX('HVACwts Src'!$D$7:$I$7,F437)</f>
        <v>rDXOH</v>
      </c>
      <c r="R437" s="36">
        <f>IF(G437,INDEX('HVACwts Src'!$D$11:$U$164,(B437-1)*39+(D437-1)*19+E437,(C437-1)*6+F437),0)</f>
        <v>0</v>
      </c>
      <c r="T437" t="str">
        <f t="shared" si="38"/>
        <v>HV_PGEDMoExCZ08</v>
      </c>
      <c r="U437" t="str">
        <f t="shared" si="39"/>
        <v>rDXOH</v>
      </c>
      <c r="V437" s="36">
        <f t="shared" si="40"/>
        <v>0</v>
      </c>
    </row>
    <row r="438" spans="1:22" x14ac:dyDescent="0.25">
      <c r="A438" s="86">
        <f t="shared" si="41"/>
        <v>432</v>
      </c>
      <c r="B438">
        <v>1</v>
      </c>
      <c r="C438">
        <v>3</v>
      </c>
      <c r="D438">
        <v>1</v>
      </c>
      <c r="E438">
        <v>8</v>
      </c>
      <c r="F438">
        <v>6</v>
      </c>
      <c r="G438" t="b">
        <f>INDEX(key!$AT$4:$BI$7,B438,E438)</f>
        <v>0</v>
      </c>
      <c r="H438" t="str">
        <f t="shared" si="36"/>
        <v>HV_PGEDMoExCZ08rNCOH</v>
      </c>
      <c r="I438" s="9" t="s">
        <v>1799</v>
      </c>
      <c r="J438" t="str">
        <f t="shared" si="37"/>
        <v>HV_PGEDMoExCZ08</v>
      </c>
      <c r="K438" s="9" t="s">
        <v>1662</v>
      </c>
      <c r="L438" s="9" t="s">
        <v>45</v>
      </c>
      <c r="M438" s="9" t="str">
        <f>INDEX(key!$AS$4:$AS$7,B438)</f>
        <v>PGE</v>
      </c>
      <c r="N438" s="9" t="str">
        <f>INDEX(key!$I$3:$I$5,C438)</f>
        <v>DMo</v>
      </c>
      <c r="O438" s="9" t="str">
        <f>INDEX(key!$F$9:$F$10,D438)</f>
        <v>Ex</v>
      </c>
      <c r="P438" s="9" t="str">
        <f>INDEX(key!$AT$3:$BI$3,E438)</f>
        <v>CZ08</v>
      </c>
      <c r="Q438" s="9" t="str">
        <f>INDEX('HVACwts Src'!$D$7:$I$7,F438)</f>
        <v>rNCOH</v>
      </c>
      <c r="R438" s="36">
        <f>IF(G438,INDEX('HVACwts Src'!$D$11:$U$164,(B438-1)*39+(D438-1)*19+E438,(C438-1)*6+F438),0)</f>
        <v>0</v>
      </c>
      <c r="T438" t="str">
        <f t="shared" si="38"/>
        <v>HV_PGEDMoExCZ08</v>
      </c>
      <c r="U438" t="str">
        <f t="shared" si="39"/>
        <v>rNCOH</v>
      </c>
      <c r="V438" s="36">
        <f t="shared" si="40"/>
        <v>0</v>
      </c>
    </row>
    <row r="439" spans="1:22" x14ac:dyDescent="0.25">
      <c r="A439" s="86">
        <f t="shared" si="41"/>
        <v>433</v>
      </c>
      <c r="B439">
        <v>1</v>
      </c>
      <c r="C439">
        <v>3</v>
      </c>
      <c r="D439">
        <v>1</v>
      </c>
      <c r="E439">
        <v>9</v>
      </c>
      <c r="F439">
        <v>1</v>
      </c>
      <c r="G439" t="b">
        <f>INDEX(key!$AT$4:$BI$7,B439,E439)</f>
        <v>0</v>
      </c>
      <c r="H439" t="str">
        <f t="shared" si="36"/>
        <v>HV_PGEDMoExCZ09rDXGF</v>
      </c>
      <c r="I439" s="9" t="s">
        <v>1799</v>
      </c>
      <c r="J439" t="str">
        <f t="shared" si="37"/>
        <v>HV_PGEDMoExCZ09</v>
      </c>
      <c r="K439" s="9" t="s">
        <v>1662</v>
      </c>
      <c r="L439" s="9" t="s">
        <v>45</v>
      </c>
      <c r="M439" s="9" t="str">
        <f>INDEX(key!$AS$4:$AS$7,B439)</f>
        <v>PGE</v>
      </c>
      <c r="N439" s="9" t="str">
        <f>INDEX(key!$I$3:$I$5,C439)</f>
        <v>DMo</v>
      </c>
      <c r="O439" s="9" t="str">
        <f>INDEX(key!$F$9:$F$10,D439)</f>
        <v>Ex</v>
      </c>
      <c r="P439" s="9" t="str">
        <f>INDEX(key!$AT$3:$BI$3,E439)</f>
        <v>CZ09</v>
      </c>
      <c r="Q439" s="9" t="str">
        <f>INDEX('HVACwts Src'!$D$7:$I$7,F439)</f>
        <v>rDXGF</v>
      </c>
      <c r="R439" s="36">
        <f>IF(G439,INDEX('HVACwts Src'!$D$11:$U$164,(B439-1)*39+(D439-1)*19+E439,(C439-1)*6+F439),0)</f>
        <v>0</v>
      </c>
      <c r="T439" t="str">
        <f t="shared" si="38"/>
        <v>HV_PGEDMoExCZ09</v>
      </c>
      <c r="U439" t="str">
        <f t="shared" si="39"/>
        <v>rDXGF</v>
      </c>
      <c r="V439" s="36">
        <f t="shared" si="40"/>
        <v>0</v>
      </c>
    </row>
    <row r="440" spans="1:22" x14ac:dyDescent="0.25">
      <c r="A440" s="86">
        <f t="shared" si="41"/>
        <v>434</v>
      </c>
      <c r="B440">
        <v>1</v>
      </c>
      <c r="C440">
        <v>3</v>
      </c>
      <c r="D440">
        <v>1</v>
      </c>
      <c r="E440">
        <v>9</v>
      </c>
      <c r="F440">
        <v>2</v>
      </c>
      <c r="G440" t="b">
        <f>INDEX(key!$AT$4:$BI$7,B440,E440)</f>
        <v>0</v>
      </c>
      <c r="H440" t="str">
        <f t="shared" si="36"/>
        <v>HV_PGEDMoExCZ09rNCGF</v>
      </c>
      <c r="I440" s="9" t="s">
        <v>1799</v>
      </c>
      <c r="J440" t="str">
        <f t="shared" si="37"/>
        <v>HV_PGEDMoExCZ09</v>
      </c>
      <c r="K440" s="9" t="s">
        <v>1662</v>
      </c>
      <c r="L440" s="9" t="s">
        <v>45</v>
      </c>
      <c r="M440" s="9" t="str">
        <f>INDEX(key!$AS$4:$AS$7,B440)</f>
        <v>PGE</v>
      </c>
      <c r="N440" s="9" t="str">
        <f>INDEX(key!$I$3:$I$5,C440)</f>
        <v>DMo</v>
      </c>
      <c r="O440" s="9" t="str">
        <f>INDEX(key!$F$9:$F$10,D440)</f>
        <v>Ex</v>
      </c>
      <c r="P440" s="9" t="str">
        <f>INDEX(key!$AT$3:$BI$3,E440)</f>
        <v>CZ09</v>
      </c>
      <c r="Q440" s="9" t="str">
        <f>INDEX('HVACwts Src'!$D$7:$I$7,F440)</f>
        <v>rNCGF</v>
      </c>
      <c r="R440" s="36">
        <f>IF(G440,INDEX('HVACwts Src'!$D$11:$U$164,(B440-1)*39+(D440-1)*19+E440,(C440-1)*6+F440),0)</f>
        <v>0</v>
      </c>
      <c r="T440" t="str">
        <f t="shared" si="38"/>
        <v>HV_PGEDMoExCZ09</v>
      </c>
      <c r="U440" t="str">
        <f t="shared" si="39"/>
        <v>rNCGF</v>
      </c>
      <c r="V440" s="36">
        <f t="shared" si="40"/>
        <v>0</v>
      </c>
    </row>
    <row r="441" spans="1:22" x14ac:dyDescent="0.25">
      <c r="A441" s="86">
        <f t="shared" si="41"/>
        <v>435</v>
      </c>
      <c r="B441">
        <v>1</v>
      </c>
      <c r="C441">
        <v>3</v>
      </c>
      <c r="D441">
        <v>1</v>
      </c>
      <c r="E441">
        <v>9</v>
      </c>
      <c r="F441">
        <v>3</v>
      </c>
      <c r="G441" t="b">
        <f>INDEX(key!$AT$4:$BI$7,B441,E441)</f>
        <v>0</v>
      </c>
      <c r="H441" t="str">
        <f t="shared" si="36"/>
        <v>HV_PGEDMoExCZ09rDXHP</v>
      </c>
      <c r="I441" s="9" t="s">
        <v>1799</v>
      </c>
      <c r="J441" t="str">
        <f t="shared" si="37"/>
        <v>HV_PGEDMoExCZ09</v>
      </c>
      <c r="K441" s="9" t="s">
        <v>1662</v>
      </c>
      <c r="L441" s="9" t="s">
        <v>45</v>
      </c>
      <c r="M441" s="9" t="str">
        <f>INDEX(key!$AS$4:$AS$7,B441)</f>
        <v>PGE</v>
      </c>
      <c r="N441" s="9" t="str">
        <f>INDEX(key!$I$3:$I$5,C441)</f>
        <v>DMo</v>
      </c>
      <c r="O441" s="9" t="str">
        <f>INDEX(key!$F$9:$F$10,D441)</f>
        <v>Ex</v>
      </c>
      <c r="P441" s="9" t="str">
        <f>INDEX(key!$AT$3:$BI$3,E441)</f>
        <v>CZ09</v>
      </c>
      <c r="Q441" s="9" t="str">
        <f>INDEX('HVACwts Src'!$D$7:$I$7,F441)</f>
        <v>rDXHP</v>
      </c>
      <c r="R441" s="36">
        <f>IF(G441,INDEX('HVACwts Src'!$D$11:$U$164,(B441-1)*39+(D441-1)*19+E441,(C441-1)*6+F441),0)</f>
        <v>0</v>
      </c>
      <c r="T441" t="str">
        <f t="shared" si="38"/>
        <v>HV_PGEDMoExCZ09</v>
      </c>
      <c r="U441" t="str">
        <f t="shared" si="39"/>
        <v>rDXHP</v>
      </c>
      <c r="V441" s="36">
        <f t="shared" si="40"/>
        <v>0</v>
      </c>
    </row>
    <row r="442" spans="1:22" x14ac:dyDescent="0.25">
      <c r="A442" s="86">
        <f t="shared" si="41"/>
        <v>436</v>
      </c>
      <c r="B442">
        <v>1</v>
      </c>
      <c r="C442">
        <v>3</v>
      </c>
      <c r="D442">
        <v>1</v>
      </c>
      <c r="E442">
        <v>9</v>
      </c>
      <c r="F442">
        <v>4</v>
      </c>
      <c r="G442" t="b">
        <f>INDEX(key!$AT$4:$BI$7,B442,E442)</f>
        <v>0</v>
      </c>
      <c r="H442" t="str">
        <f t="shared" si="36"/>
        <v>HV_PGEDMoExCZ09rNCEH</v>
      </c>
      <c r="I442" s="9" t="s">
        <v>1799</v>
      </c>
      <c r="J442" t="str">
        <f t="shared" si="37"/>
        <v>HV_PGEDMoExCZ09</v>
      </c>
      <c r="K442" s="9" t="s">
        <v>1662</v>
      </c>
      <c r="L442" s="9" t="s">
        <v>45</v>
      </c>
      <c r="M442" s="9" t="str">
        <f>INDEX(key!$AS$4:$AS$7,B442)</f>
        <v>PGE</v>
      </c>
      <c r="N442" s="9" t="str">
        <f>INDEX(key!$I$3:$I$5,C442)</f>
        <v>DMo</v>
      </c>
      <c r="O442" s="9" t="str">
        <f>INDEX(key!$F$9:$F$10,D442)</f>
        <v>Ex</v>
      </c>
      <c r="P442" s="9" t="str">
        <f>INDEX(key!$AT$3:$BI$3,E442)</f>
        <v>CZ09</v>
      </c>
      <c r="Q442" s="9" t="str">
        <f>INDEX('HVACwts Src'!$D$7:$I$7,F442)</f>
        <v>rNCEH</v>
      </c>
      <c r="R442" s="36">
        <f>IF(G442,INDEX('HVACwts Src'!$D$11:$U$164,(B442-1)*39+(D442-1)*19+E442,(C442-1)*6+F442),0)</f>
        <v>0</v>
      </c>
      <c r="T442" t="str">
        <f t="shared" si="38"/>
        <v>HV_PGEDMoExCZ09</v>
      </c>
      <c r="U442" t="str">
        <f t="shared" si="39"/>
        <v>rNCEH</v>
      </c>
      <c r="V442" s="36">
        <f t="shared" si="40"/>
        <v>0</v>
      </c>
    </row>
    <row r="443" spans="1:22" x14ac:dyDescent="0.25">
      <c r="A443" s="86">
        <f t="shared" si="41"/>
        <v>437</v>
      </c>
      <c r="B443">
        <v>1</v>
      </c>
      <c r="C443">
        <v>3</v>
      </c>
      <c r="D443">
        <v>1</v>
      </c>
      <c r="E443">
        <v>9</v>
      </c>
      <c r="F443">
        <v>5</v>
      </c>
      <c r="G443" t="b">
        <f>INDEX(key!$AT$4:$BI$7,B443,E443)</f>
        <v>0</v>
      </c>
      <c r="H443" t="str">
        <f t="shared" si="36"/>
        <v>HV_PGEDMoExCZ09rDXOH</v>
      </c>
      <c r="I443" s="9" t="s">
        <v>1799</v>
      </c>
      <c r="J443" t="str">
        <f t="shared" si="37"/>
        <v>HV_PGEDMoExCZ09</v>
      </c>
      <c r="K443" s="9" t="s">
        <v>1662</v>
      </c>
      <c r="L443" s="9" t="s">
        <v>45</v>
      </c>
      <c r="M443" s="9" t="str">
        <f>INDEX(key!$AS$4:$AS$7,B443)</f>
        <v>PGE</v>
      </c>
      <c r="N443" s="9" t="str">
        <f>INDEX(key!$I$3:$I$5,C443)</f>
        <v>DMo</v>
      </c>
      <c r="O443" s="9" t="str">
        <f>INDEX(key!$F$9:$F$10,D443)</f>
        <v>Ex</v>
      </c>
      <c r="P443" s="9" t="str">
        <f>INDEX(key!$AT$3:$BI$3,E443)</f>
        <v>CZ09</v>
      </c>
      <c r="Q443" s="9" t="str">
        <f>INDEX('HVACwts Src'!$D$7:$I$7,F443)</f>
        <v>rDXOH</v>
      </c>
      <c r="R443" s="36">
        <f>IF(G443,INDEX('HVACwts Src'!$D$11:$U$164,(B443-1)*39+(D443-1)*19+E443,(C443-1)*6+F443),0)</f>
        <v>0</v>
      </c>
      <c r="T443" t="str">
        <f t="shared" si="38"/>
        <v>HV_PGEDMoExCZ09</v>
      </c>
      <c r="U443" t="str">
        <f t="shared" si="39"/>
        <v>rDXOH</v>
      </c>
      <c r="V443" s="36">
        <f t="shared" si="40"/>
        <v>0</v>
      </c>
    </row>
    <row r="444" spans="1:22" x14ac:dyDescent="0.25">
      <c r="A444" s="86">
        <f t="shared" si="41"/>
        <v>438</v>
      </c>
      <c r="B444">
        <v>1</v>
      </c>
      <c r="C444">
        <v>3</v>
      </c>
      <c r="D444">
        <v>1</v>
      </c>
      <c r="E444">
        <v>9</v>
      </c>
      <c r="F444">
        <v>6</v>
      </c>
      <c r="G444" t="b">
        <f>INDEX(key!$AT$4:$BI$7,B444,E444)</f>
        <v>0</v>
      </c>
      <c r="H444" t="str">
        <f t="shared" si="36"/>
        <v>HV_PGEDMoExCZ09rNCOH</v>
      </c>
      <c r="I444" s="9" t="s">
        <v>1799</v>
      </c>
      <c r="J444" t="str">
        <f t="shared" si="37"/>
        <v>HV_PGEDMoExCZ09</v>
      </c>
      <c r="K444" s="9" t="s">
        <v>1662</v>
      </c>
      <c r="L444" s="9" t="s">
        <v>45</v>
      </c>
      <c r="M444" s="9" t="str">
        <f>INDEX(key!$AS$4:$AS$7,B444)</f>
        <v>PGE</v>
      </c>
      <c r="N444" s="9" t="str">
        <f>INDEX(key!$I$3:$I$5,C444)</f>
        <v>DMo</v>
      </c>
      <c r="O444" s="9" t="str">
        <f>INDEX(key!$F$9:$F$10,D444)</f>
        <v>Ex</v>
      </c>
      <c r="P444" s="9" t="str">
        <f>INDEX(key!$AT$3:$BI$3,E444)</f>
        <v>CZ09</v>
      </c>
      <c r="Q444" s="9" t="str">
        <f>INDEX('HVACwts Src'!$D$7:$I$7,F444)</f>
        <v>rNCOH</v>
      </c>
      <c r="R444" s="36">
        <f>IF(G444,INDEX('HVACwts Src'!$D$11:$U$164,(B444-1)*39+(D444-1)*19+E444,(C444-1)*6+F444),0)</f>
        <v>0</v>
      </c>
      <c r="T444" t="str">
        <f t="shared" si="38"/>
        <v>HV_PGEDMoExCZ09</v>
      </c>
      <c r="U444" t="str">
        <f t="shared" si="39"/>
        <v>rNCOH</v>
      </c>
      <c r="V444" s="36">
        <f t="shared" si="40"/>
        <v>0</v>
      </c>
    </row>
    <row r="445" spans="1:22" x14ac:dyDescent="0.25">
      <c r="A445" s="86">
        <f t="shared" si="41"/>
        <v>439</v>
      </c>
      <c r="B445">
        <v>1</v>
      </c>
      <c r="C445">
        <v>3</v>
      </c>
      <c r="D445">
        <v>1</v>
      </c>
      <c r="E445">
        <v>10</v>
      </c>
      <c r="F445">
        <v>1</v>
      </c>
      <c r="G445" t="b">
        <f>INDEX(key!$AT$4:$BI$7,B445,E445)</f>
        <v>0</v>
      </c>
      <c r="H445" t="str">
        <f t="shared" si="36"/>
        <v>HV_PGEDMoExCZ10rDXGF</v>
      </c>
      <c r="I445" s="9" t="s">
        <v>1799</v>
      </c>
      <c r="J445" t="str">
        <f t="shared" si="37"/>
        <v>HV_PGEDMoExCZ10</v>
      </c>
      <c r="K445" s="9" t="s">
        <v>1662</v>
      </c>
      <c r="L445" s="9" t="s">
        <v>45</v>
      </c>
      <c r="M445" s="9" t="str">
        <f>INDEX(key!$AS$4:$AS$7,B445)</f>
        <v>PGE</v>
      </c>
      <c r="N445" s="9" t="str">
        <f>INDEX(key!$I$3:$I$5,C445)</f>
        <v>DMo</v>
      </c>
      <c r="O445" s="9" t="str">
        <f>INDEX(key!$F$9:$F$10,D445)</f>
        <v>Ex</v>
      </c>
      <c r="P445" s="9" t="str">
        <f>INDEX(key!$AT$3:$BI$3,E445)</f>
        <v>CZ10</v>
      </c>
      <c r="Q445" s="9" t="str">
        <f>INDEX('HVACwts Src'!$D$7:$I$7,F445)</f>
        <v>rDXGF</v>
      </c>
      <c r="R445" s="36">
        <f>IF(G445,INDEX('HVACwts Src'!$D$11:$U$164,(B445-1)*39+(D445-1)*19+E445,(C445-1)*6+F445),0)</f>
        <v>0</v>
      </c>
      <c r="T445" t="str">
        <f t="shared" si="38"/>
        <v>HV_PGEDMoExCZ10</v>
      </c>
      <c r="U445" t="str">
        <f t="shared" si="39"/>
        <v>rDXGF</v>
      </c>
      <c r="V445" s="36">
        <f t="shared" si="40"/>
        <v>0</v>
      </c>
    </row>
    <row r="446" spans="1:22" x14ac:dyDescent="0.25">
      <c r="A446" s="86">
        <f t="shared" si="41"/>
        <v>440</v>
      </c>
      <c r="B446">
        <v>1</v>
      </c>
      <c r="C446">
        <v>3</v>
      </c>
      <c r="D446">
        <v>1</v>
      </c>
      <c r="E446">
        <v>10</v>
      </c>
      <c r="F446">
        <v>2</v>
      </c>
      <c r="G446" t="b">
        <f>INDEX(key!$AT$4:$BI$7,B446,E446)</f>
        <v>0</v>
      </c>
      <c r="H446" t="str">
        <f t="shared" si="36"/>
        <v>HV_PGEDMoExCZ10rNCGF</v>
      </c>
      <c r="I446" s="9" t="s">
        <v>1799</v>
      </c>
      <c r="J446" t="str">
        <f t="shared" si="37"/>
        <v>HV_PGEDMoExCZ10</v>
      </c>
      <c r="K446" s="9" t="s">
        <v>1662</v>
      </c>
      <c r="L446" s="9" t="s">
        <v>45</v>
      </c>
      <c r="M446" s="9" t="str">
        <f>INDEX(key!$AS$4:$AS$7,B446)</f>
        <v>PGE</v>
      </c>
      <c r="N446" s="9" t="str">
        <f>INDEX(key!$I$3:$I$5,C446)</f>
        <v>DMo</v>
      </c>
      <c r="O446" s="9" t="str">
        <f>INDEX(key!$F$9:$F$10,D446)</f>
        <v>Ex</v>
      </c>
      <c r="P446" s="9" t="str">
        <f>INDEX(key!$AT$3:$BI$3,E446)</f>
        <v>CZ10</v>
      </c>
      <c r="Q446" s="9" t="str">
        <f>INDEX('HVACwts Src'!$D$7:$I$7,F446)</f>
        <v>rNCGF</v>
      </c>
      <c r="R446" s="36">
        <f>IF(G446,INDEX('HVACwts Src'!$D$11:$U$164,(B446-1)*39+(D446-1)*19+E446,(C446-1)*6+F446),0)</f>
        <v>0</v>
      </c>
      <c r="T446" t="str">
        <f t="shared" si="38"/>
        <v>HV_PGEDMoExCZ10</v>
      </c>
      <c r="U446" t="str">
        <f t="shared" si="39"/>
        <v>rNCGF</v>
      </c>
      <c r="V446" s="36">
        <f t="shared" si="40"/>
        <v>0</v>
      </c>
    </row>
    <row r="447" spans="1:22" x14ac:dyDescent="0.25">
      <c r="A447" s="86">
        <f t="shared" si="41"/>
        <v>441</v>
      </c>
      <c r="B447">
        <v>1</v>
      </c>
      <c r="C447">
        <v>3</v>
      </c>
      <c r="D447">
        <v>1</v>
      </c>
      <c r="E447">
        <v>10</v>
      </c>
      <c r="F447">
        <v>3</v>
      </c>
      <c r="G447" t="b">
        <f>INDEX(key!$AT$4:$BI$7,B447,E447)</f>
        <v>0</v>
      </c>
      <c r="H447" t="str">
        <f t="shared" si="36"/>
        <v>HV_PGEDMoExCZ10rDXHP</v>
      </c>
      <c r="I447" s="9" t="s">
        <v>1799</v>
      </c>
      <c r="J447" t="str">
        <f t="shared" si="37"/>
        <v>HV_PGEDMoExCZ10</v>
      </c>
      <c r="K447" s="9" t="s">
        <v>1662</v>
      </c>
      <c r="L447" s="9" t="s">
        <v>45</v>
      </c>
      <c r="M447" s="9" t="str">
        <f>INDEX(key!$AS$4:$AS$7,B447)</f>
        <v>PGE</v>
      </c>
      <c r="N447" s="9" t="str">
        <f>INDEX(key!$I$3:$I$5,C447)</f>
        <v>DMo</v>
      </c>
      <c r="O447" s="9" t="str">
        <f>INDEX(key!$F$9:$F$10,D447)</f>
        <v>Ex</v>
      </c>
      <c r="P447" s="9" t="str">
        <f>INDEX(key!$AT$3:$BI$3,E447)</f>
        <v>CZ10</v>
      </c>
      <c r="Q447" s="9" t="str">
        <f>INDEX('HVACwts Src'!$D$7:$I$7,F447)</f>
        <v>rDXHP</v>
      </c>
      <c r="R447" s="36">
        <f>IF(G447,INDEX('HVACwts Src'!$D$11:$U$164,(B447-1)*39+(D447-1)*19+E447,(C447-1)*6+F447),0)</f>
        <v>0</v>
      </c>
      <c r="T447" t="str">
        <f t="shared" si="38"/>
        <v>HV_PGEDMoExCZ10</v>
      </c>
      <c r="U447" t="str">
        <f t="shared" si="39"/>
        <v>rDXHP</v>
      </c>
      <c r="V447" s="36">
        <f t="shared" si="40"/>
        <v>0</v>
      </c>
    </row>
    <row r="448" spans="1:22" x14ac:dyDescent="0.25">
      <c r="A448" s="86">
        <f t="shared" si="41"/>
        <v>442</v>
      </c>
      <c r="B448">
        <v>1</v>
      </c>
      <c r="C448">
        <v>3</v>
      </c>
      <c r="D448">
        <v>1</v>
      </c>
      <c r="E448">
        <v>10</v>
      </c>
      <c r="F448">
        <v>4</v>
      </c>
      <c r="G448" t="b">
        <f>INDEX(key!$AT$4:$BI$7,B448,E448)</f>
        <v>0</v>
      </c>
      <c r="H448" t="str">
        <f t="shared" si="36"/>
        <v>HV_PGEDMoExCZ10rNCEH</v>
      </c>
      <c r="I448" s="9" t="s">
        <v>1799</v>
      </c>
      <c r="J448" t="str">
        <f t="shared" si="37"/>
        <v>HV_PGEDMoExCZ10</v>
      </c>
      <c r="K448" s="9" t="s">
        <v>1662</v>
      </c>
      <c r="L448" s="9" t="s">
        <v>45</v>
      </c>
      <c r="M448" s="9" t="str">
        <f>INDEX(key!$AS$4:$AS$7,B448)</f>
        <v>PGE</v>
      </c>
      <c r="N448" s="9" t="str">
        <f>INDEX(key!$I$3:$I$5,C448)</f>
        <v>DMo</v>
      </c>
      <c r="O448" s="9" t="str">
        <f>INDEX(key!$F$9:$F$10,D448)</f>
        <v>Ex</v>
      </c>
      <c r="P448" s="9" t="str">
        <f>INDEX(key!$AT$3:$BI$3,E448)</f>
        <v>CZ10</v>
      </c>
      <c r="Q448" s="9" t="str">
        <f>INDEX('HVACwts Src'!$D$7:$I$7,F448)</f>
        <v>rNCEH</v>
      </c>
      <c r="R448" s="36">
        <f>IF(G448,INDEX('HVACwts Src'!$D$11:$U$164,(B448-1)*39+(D448-1)*19+E448,(C448-1)*6+F448),0)</f>
        <v>0</v>
      </c>
      <c r="T448" t="str">
        <f t="shared" si="38"/>
        <v>HV_PGEDMoExCZ10</v>
      </c>
      <c r="U448" t="str">
        <f t="shared" si="39"/>
        <v>rNCEH</v>
      </c>
      <c r="V448" s="36">
        <f t="shared" si="40"/>
        <v>0</v>
      </c>
    </row>
    <row r="449" spans="1:22" x14ac:dyDescent="0.25">
      <c r="A449" s="86">
        <f t="shared" si="41"/>
        <v>443</v>
      </c>
      <c r="B449">
        <v>1</v>
      </c>
      <c r="C449">
        <v>3</v>
      </c>
      <c r="D449">
        <v>1</v>
      </c>
      <c r="E449">
        <v>10</v>
      </c>
      <c r="F449">
        <v>5</v>
      </c>
      <c r="G449" t="b">
        <f>INDEX(key!$AT$4:$BI$7,B449,E449)</f>
        <v>0</v>
      </c>
      <c r="H449" t="str">
        <f t="shared" si="36"/>
        <v>HV_PGEDMoExCZ10rDXOH</v>
      </c>
      <c r="I449" s="9" t="s">
        <v>1799</v>
      </c>
      <c r="J449" t="str">
        <f t="shared" si="37"/>
        <v>HV_PGEDMoExCZ10</v>
      </c>
      <c r="K449" s="9" t="s">
        <v>1662</v>
      </c>
      <c r="L449" s="9" t="s">
        <v>45</v>
      </c>
      <c r="M449" s="9" t="str">
        <f>INDEX(key!$AS$4:$AS$7,B449)</f>
        <v>PGE</v>
      </c>
      <c r="N449" s="9" t="str">
        <f>INDEX(key!$I$3:$I$5,C449)</f>
        <v>DMo</v>
      </c>
      <c r="O449" s="9" t="str">
        <f>INDEX(key!$F$9:$F$10,D449)</f>
        <v>Ex</v>
      </c>
      <c r="P449" s="9" t="str">
        <f>INDEX(key!$AT$3:$BI$3,E449)</f>
        <v>CZ10</v>
      </c>
      <c r="Q449" s="9" t="str">
        <f>INDEX('HVACwts Src'!$D$7:$I$7,F449)</f>
        <v>rDXOH</v>
      </c>
      <c r="R449" s="36">
        <f>IF(G449,INDEX('HVACwts Src'!$D$11:$U$164,(B449-1)*39+(D449-1)*19+E449,(C449-1)*6+F449),0)</f>
        <v>0</v>
      </c>
      <c r="T449" t="str">
        <f t="shared" si="38"/>
        <v>HV_PGEDMoExCZ10</v>
      </c>
      <c r="U449" t="str">
        <f t="shared" si="39"/>
        <v>rDXOH</v>
      </c>
      <c r="V449" s="36">
        <f t="shared" si="40"/>
        <v>0</v>
      </c>
    </row>
    <row r="450" spans="1:22" x14ac:dyDescent="0.25">
      <c r="A450" s="86">
        <f t="shared" si="41"/>
        <v>444</v>
      </c>
      <c r="B450">
        <v>1</v>
      </c>
      <c r="C450">
        <v>3</v>
      </c>
      <c r="D450">
        <v>1</v>
      </c>
      <c r="E450">
        <v>10</v>
      </c>
      <c r="F450">
        <v>6</v>
      </c>
      <c r="G450" t="b">
        <f>INDEX(key!$AT$4:$BI$7,B450,E450)</f>
        <v>0</v>
      </c>
      <c r="H450" t="str">
        <f t="shared" si="36"/>
        <v>HV_PGEDMoExCZ10rNCOH</v>
      </c>
      <c r="I450" s="9" t="s">
        <v>1799</v>
      </c>
      <c r="J450" t="str">
        <f t="shared" si="37"/>
        <v>HV_PGEDMoExCZ10</v>
      </c>
      <c r="K450" s="9" t="s">
        <v>1662</v>
      </c>
      <c r="L450" s="9" t="s">
        <v>45</v>
      </c>
      <c r="M450" s="9" t="str">
        <f>INDEX(key!$AS$4:$AS$7,B450)</f>
        <v>PGE</v>
      </c>
      <c r="N450" s="9" t="str">
        <f>INDEX(key!$I$3:$I$5,C450)</f>
        <v>DMo</v>
      </c>
      <c r="O450" s="9" t="str">
        <f>INDEX(key!$F$9:$F$10,D450)</f>
        <v>Ex</v>
      </c>
      <c r="P450" s="9" t="str">
        <f>INDEX(key!$AT$3:$BI$3,E450)</f>
        <v>CZ10</v>
      </c>
      <c r="Q450" s="9" t="str">
        <f>INDEX('HVACwts Src'!$D$7:$I$7,F450)</f>
        <v>rNCOH</v>
      </c>
      <c r="R450" s="36">
        <f>IF(G450,INDEX('HVACwts Src'!$D$11:$U$164,(B450-1)*39+(D450-1)*19+E450,(C450-1)*6+F450),0)</f>
        <v>0</v>
      </c>
      <c r="T450" t="str">
        <f t="shared" si="38"/>
        <v>HV_PGEDMoExCZ10</v>
      </c>
      <c r="U450" t="str">
        <f t="shared" si="39"/>
        <v>rNCOH</v>
      </c>
      <c r="V450" s="36">
        <f t="shared" si="40"/>
        <v>0</v>
      </c>
    </row>
    <row r="451" spans="1:22" x14ac:dyDescent="0.25">
      <c r="A451" s="86">
        <f t="shared" si="41"/>
        <v>445</v>
      </c>
      <c r="B451">
        <v>1</v>
      </c>
      <c r="C451">
        <v>3</v>
      </c>
      <c r="D451">
        <v>1</v>
      </c>
      <c r="E451">
        <v>11</v>
      </c>
      <c r="F451">
        <v>1</v>
      </c>
      <c r="G451" t="b">
        <f>INDEX(key!$AT$4:$BI$7,B451,E451)</f>
        <v>1</v>
      </c>
      <c r="H451" t="str">
        <f t="shared" si="36"/>
        <v>HV_PGEDMoExCZ11rDXGF</v>
      </c>
      <c r="I451" s="9" t="s">
        <v>1799</v>
      </c>
      <c r="J451" t="str">
        <f t="shared" si="37"/>
        <v>HV_PGEDMoExCZ11</v>
      </c>
      <c r="K451" s="9" t="s">
        <v>1662</v>
      </c>
      <c r="L451" s="9" t="s">
        <v>45</v>
      </c>
      <c r="M451" s="9" t="str">
        <f>INDEX(key!$AS$4:$AS$7,B451)</f>
        <v>PGE</v>
      </c>
      <c r="N451" s="9" t="str">
        <f>INDEX(key!$I$3:$I$5,C451)</f>
        <v>DMo</v>
      </c>
      <c r="O451" s="9" t="str">
        <f>INDEX(key!$F$9:$F$10,D451)</f>
        <v>Ex</v>
      </c>
      <c r="P451" s="9" t="str">
        <f>INDEX(key!$AT$3:$BI$3,E451)</f>
        <v>CZ11</v>
      </c>
      <c r="Q451" s="9" t="str">
        <f>INDEX('HVACwts Src'!$D$7:$I$7,F451)</f>
        <v>rDXGF</v>
      </c>
      <c r="R451" s="36">
        <f>IF(G451,INDEX('HVACwts Src'!$D$11:$U$164,(B451-1)*39+(D451-1)*19+E451,(C451-1)*6+F451),0)</f>
        <v>31856.859999999993</v>
      </c>
      <c r="T451" t="str">
        <f t="shared" si="38"/>
        <v>HV_PGEDMoExCZ11</v>
      </c>
      <c r="U451" t="str">
        <f t="shared" si="39"/>
        <v>rDXGF</v>
      </c>
      <c r="V451" s="36">
        <f t="shared" si="40"/>
        <v>31856.859999999993</v>
      </c>
    </row>
    <row r="452" spans="1:22" x14ac:dyDescent="0.25">
      <c r="A452" s="86">
        <f t="shared" si="41"/>
        <v>446</v>
      </c>
      <c r="B452">
        <v>1</v>
      </c>
      <c r="C452">
        <v>3</v>
      </c>
      <c r="D452">
        <v>1</v>
      </c>
      <c r="E452">
        <v>11</v>
      </c>
      <c r="F452">
        <v>2</v>
      </c>
      <c r="G452" t="b">
        <f>INDEX(key!$AT$4:$BI$7,B452,E452)</f>
        <v>1</v>
      </c>
      <c r="H452" t="str">
        <f t="shared" si="36"/>
        <v>HV_PGEDMoExCZ11rNCGF</v>
      </c>
      <c r="I452" s="9" t="s">
        <v>1799</v>
      </c>
      <c r="J452" t="str">
        <f t="shared" si="37"/>
        <v>HV_PGEDMoExCZ11</v>
      </c>
      <c r="K452" s="9" t="s">
        <v>1662</v>
      </c>
      <c r="L452" s="9" t="s">
        <v>45</v>
      </c>
      <c r="M452" s="9" t="str">
        <f>INDEX(key!$AS$4:$AS$7,B452)</f>
        <v>PGE</v>
      </c>
      <c r="N452" s="9" t="str">
        <f>INDEX(key!$I$3:$I$5,C452)</f>
        <v>DMo</v>
      </c>
      <c r="O452" s="9" t="str">
        <f>INDEX(key!$F$9:$F$10,D452)</f>
        <v>Ex</v>
      </c>
      <c r="P452" s="9" t="str">
        <f>INDEX(key!$AT$3:$BI$3,E452)</f>
        <v>CZ11</v>
      </c>
      <c r="Q452" s="9" t="str">
        <f>INDEX('HVACwts Src'!$D$7:$I$7,F452)</f>
        <v>rNCGF</v>
      </c>
      <c r="R452" s="36">
        <f>IF(G452,INDEX('HVACwts Src'!$D$11:$U$164,(B452-1)*39+(D452-1)*19+E452,(C452-1)*6+F452),0)</f>
        <v>2501.415</v>
      </c>
      <c r="T452" t="str">
        <f t="shared" si="38"/>
        <v>HV_PGEDMoExCZ11</v>
      </c>
      <c r="U452" t="str">
        <f t="shared" si="39"/>
        <v>rNCGF</v>
      </c>
      <c r="V452" s="36">
        <f t="shared" si="40"/>
        <v>2501.415</v>
      </c>
    </row>
    <row r="453" spans="1:22" x14ac:dyDescent="0.25">
      <c r="A453" s="86">
        <f t="shared" si="41"/>
        <v>447</v>
      </c>
      <c r="B453">
        <v>1</v>
      </c>
      <c r="C453">
        <v>3</v>
      </c>
      <c r="D453">
        <v>1</v>
      </c>
      <c r="E453">
        <v>11</v>
      </c>
      <c r="F453">
        <v>3</v>
      </c>
      <c r="G453" t="b">
        <f>INDEX(key!$AT$4:$BI$7,B453,E453)</f>
        <v>1</v>
      </c>
      <c r="H453" t="str">
        <f t="shared" si="36"/>
        <v>HV_PGEDMoExCZ11rDXHP</v>
      </c>
      <c r="I453" s="9" t="s">
        <v>1799</v>
      </c>
      <c r="J453" t="str">
        <f t="shared" si="37"/>
        <v>HV_PGEDMoExCZ11</v>
      </c>
      <c r="K453" s="9" t="s">
        <v>1662</v>
      </c>
      <c r="L453" s="9" t="s">
        <v>45</v>
      </c>
      <c r="M453" s="9" t="str">
        <f>INDEX(key!$AS$4:$AS$7,B453)</f>
        <v>PGE</v>
      </c>
      <c r="N453" s="9" t="str">
        <f>INDEX(key!$I$3:$I$5,C453)</f>
        <v>DMo</v>
      </c>
      <c r="O453" s="9" t="str">
        <f>INDEX(key!$F$9:$F$10,D453)</f>
        <v>Ex</v>
      </c>
      <c r="P453" s="9" t="str">
        <f>INDEX(key!$AT$3:$BI$3,E453)</f>
        <v>CZ11</v>
      </c>
      <c r="Q453" s="9" t="str">
        <f>INDEX('HVACwts Src'!$D$7:$I$7,F453)</f>
        <v>rDXHP</v>
      </c>
      <c r="R453" s="36">
        <f>IF(G453,INDEX('HVACwts Src'!$D$11:$U$164,(B453-1)*39+(D453-1)*19+E453,(C453-1)*6+F453),0)</f>
        <v>4550.9799999999987</v>
      </c>
      <c r="T453" t="str">
        <f t="shared" si="38"/>
        <v>HV_PGEDMoExCZ11</v>
      </c>
      <c r="U453" t="str">
        <f t="shared" si="39"/>
        <v>rDXHP</v>
      </c>
      <c r="V453" s="36">
        <f t="shared" si="40"/>
        <v>4550.9799999999987</v>
      </c>
    </row>
    <row r="454" spans="1:22" x14ac:dyDescent="0.25">
      <c r="A454" s="86">
        <f t="shared" si="41"/>
        <v>448</v>
      </c>
      <c r="B454">
        <v>1</v>
      </c>
      <c r="C454">
        <v>3</v>
      </c>
      <c r="D454">
        <v>1</v>
      </c>
      <c r="E454">
        <v>11</v>
      </c>
      <c r="F454">
        <v>4</v>
      </c>
      <c r="G454" t="b">
        <f>INDEX(key!$AT$4:$BI$7,B454,E454)</f>
        <v>1</v>
      </c>
      <c r="H454" t="str">
        <f t="shared" si="36"/>
        <v>HV_PGEDMoExCZ11rNCEH</v>
      </c>
      <c r="I454" s="9" t="s">
        <v>1799</v>
      </c>
      <c r="J454" t="str">
        <f t="shared" si="37"/>
        <v>HV_PGEDMoExCZ11</v>
      </c>
      <c r="K454" s="9" t="s">
        <v>1662</v>
      </c>
      <c r="L454" s="9" t="s">
        <v>45</v>
      </c>
      <c r="M454" s="9" t="str">
        <f>INDEX(key!$AS$4:$AS$7,B454)</f>
        <v>PGE</v>
      </c>
      <c r="N454" s="9" t="str">
        <f>INDEX(key!$I$3:$I$5,C454)</f>
        <v>DMo</v>
      </c>
      <c r="O454" s="9" t="str">
        <f>INDEX(key!$F$9:$F$10,D454)</f>
        <v>Ex</v>
      </c>
      <c r="P454" s="9" t="str">
        <f>INDEX(key!$AT$3:$BI$3,E454)</f>
        <v>CZ11</v>
      </c>
      <c r="Q454" s="9" t="str">
        <f>INDEX('HVACwts Src'!$D$7:$I$7,F454)</f>
        <v>rNCEH</v>
      </c>
      <c r="R454" s="36">
        <f>IF(G454,INDEX('HVACwts Src'!$D$11:$U$164,(B454-1)*39+(D454-1)*19+E454,(C454-1)*6+F454),0)</f>
        <v>357.34500000000003</v>
      </c>
      <c r="T454" t="str">
        <f t="shared" si="38"/>
        <v>HV_PGEDMoExCZ11</v>
      </c>
      <c r="U454" t="str">
        <f t="shared" si="39"/>
        <v>rNCEH</v>
      </c>
      <c r="V454" s="36">
        <f t="shared" si="40"/>
        <v>357.34500000000003</v>
      </c>
    </row>
    <row r="455" spans="1:22" x14ac:dyDescent="0.25">
      <c r="A455" s="86">
        <f t="shared" si="41"/>
        <v>449</v>
      </c>
      <c r="B455">
        <v>1</v>
      </c>
      <c r="C455">
        <v>3</v>
      </c>
      <c r="D455">
        <v>1</v>
      </c>
      <c r="E455">
        <v>11</v>
      </c>
      <c r="F455">
        <v>5</v>
      </c>
      <c r="G455" t="b">
        <f>INDEX(key!$AT$4:$BI$7,B455,E455)</f>
        <v>1</v>
      </c>
      <c r="H455" t="str">
        <f t="shared" ref="H455:H518" si="42">+J455&amp;Q455</f>
        <v>HV_PGEDMoExCZ11rDXOH</v>
      </c>
      <c r="I455" s="9" t="s">
        <v>1799</v>
      </c>
      <c r="J455" t="str">
        <f t="shared" ref="J455:J518" si="43">"HV_"&amp;M455&amp;N455&amp;O455&amp;P455</f>
        <v>HV_PGEDMoExCZ11</v>
      </c>
      <c r="K455" s="9" t="s">
        <v>1662</v>
      </c>
      <c r="L455" s="9" t="s">
        <v>45</v>
      </c>
      <c r="M455" s="9" t="str">
        <f>INDEX(key!$AS$4:$AS$7,B455)</f>
        <v>PGE</v>
      </c>
      <c r="N455" s="9" t="str">
        <f>INDEX(key!$I$3:$I$5,C455)</f>
        <v>DMo</v>
      </c>
      <c r="O455" s="9" t="str">
        <f>INDEX(key!$F$9:$F$10,D455)</f>
        <v>Ex</v>
      </c>
      <c r="P455" s="9" t="str">
        <f>INDEX(key!$AT$3:$BI$3,E455)</f>
        <v>CZ11</v>
      </c>
      <c r="Q455" s="9" t="str">
        <f>INDEX('HVACwts Src'!$D$7:$I$7,F455)</f>
        <v>rDXOH</v>
      </c>
      <c r="R455" s="36">
        <f>IF(G455,INDEX('HVACwts Src'!$D$11:$U$164,(B455-1)*39+(D455-1)*19+E455,(C455-1)*6+F455),0)</f>
        <v>7736.6660000000002</v>
      </c>
      <c r="T455" t="str">
        <f t="shared" si="38"/>
        <v>HV_PGEDMoExCZ11</v>
      </c>
      <c r="U455" t="str">
        <f t="shared" si="39"/>
        <v>rDXOH</v>
      </c>
      <c r="V455" s="36">
        <f t="shared" si="40"/>
        <v>7736.6660000000002</v>
      </c>
    </row>
    <row r="456" spans="1:22" x14ac:dyDescent="0.25">
      <c r="A456" s="86">
        <f t="shared" si="41"/>
        <v>450</v>
      </c>
      <c r="B456">
        <v>1</v>
      </c>
      <c r="C456">
        <v>3</v>
      </c>
      <c r="D456">
        <v>1</v>
      </c>
      <c r="E456">
        <v>11</v>
      </c>
      <c r="F456">
        <v>6</v>
      </c>
      <c r="G456" t="b">
        <f>INDEX(key!$AT$4:$BI$7,B456,E456)</f>
        <v>1</v>
      </c>
      <c r="H456" t="str">
        <f t="shared" si="42"/>
        <v>HV_PGEDMoExCZ11rNCOH</v>
      </c>
      <c r="I456" s="9" t="s">
        <v>1799</v>
      </c>
      <c r="J456" t="str">
        <f t="shared" si="43"/>
        <v>HV_PGEDMoExCZ11</v>
      </c>
      <c r="K456" s="9" t="s">
        <v>1662</v>
      </c>
      <c r="L456" s="9" t="s">
        <v>45</v>
      </c>
      <c r="M456" s="9" t="str">
        <f>INDEX(key!$AS$4:$AS$7,B456)</f>
        <v>PGE</v>
      </c>
      <c r="N456" s="9" t="str">
        <f>INDEX(key!$I$3:$I$5,C456)</f>
        <v>DMo</v>
      </c>
      <c r="O456" s="9" t="str">
        <f>INDEX(key!$F$9:$F$10,D456)</f>
        <v>Ex</v>
      </c>
      <c r="P456" s="9" t="str">
        <f>INDEX(key!$AT$3:$BI$3,E456)</f>
        <v>CZ11</v>
      </c>
      <c r="Q456" s="9" t="str">
        <f>INDEX('HVACwts Src'!$D$7:$I$7,F456)</f>
        <v>rNCOH</v>
      </c>
      <c r="R456" s="36">
        <f>IF(G456,INDEX('HVACwts Src'!$D$11:$U$164,(B456-1)*39+(D456-1)*19+E456,(C456-1)*6+F456),0)</f>
        <v>607.48650000000009</v>
      </c>
      <c r="T456" t="str">
        <f t="shared" ref="T456:T519" si="44">+J456</f>
        <v>HV_PGEDMoExCZ11</v>
      </c>
      <c r="U456" t="str">
        <f t="shared" ref="U456:U519" si="45">+Q456</f>
        <v>rNCOH</v>
      </c>
      <c r="V456" s="36">
        <f t="shared" ref="V456:V519" si="46">+R456</f>
        <v>607.48650000000009</v>
      </c>
    </row>
    <row r="457" spans="1:22" x14ac:dyDescent="0.25">
      <c r="A457" s="86">
        <f t="shared" ref="A457:A520" si="47">+A456+1</f>
        <v>451</v>
      </c>
      <c r="B457">
        <v>1</v>
      </c>
      <c r="C457">
        <v>3</v>
      </c>
      <c r="D457">
        <v>1</v>
      </c>
      <c r="E457">
        <v>12</v>
      </c>
      <c r="F457">
        <v>1</v>
      </c>
      <c r="G457" t="b">
        <f>INDEX(key!$AT$4:$BI$7,B457,E457)</f>
        <v>1</v>
      </c>
      <c r="H457" t="str">
        <f t="shared" si="42"/>
        <v>HV_PGEDMoExCZ12rDXGF</v>
      </c>
      <c r="I457" s="9" t="s">
        <v>1799</v>
      </c>
      <c r="J457" t="str">
        <f t="shared" si="43"/>
        <v>HV_PGEDMoExCZ12</v>
      </c>
      <c r="K457" s="9" t="s">
        <v>1662</v>
      </c>
      <c r="L457" s="9" t="s">
        <v>45</v>
      </c>
      <c r="M457" s="9" t="str">
        <f>INDEX(key!$AS$4:$AS$7,B457)</f>
        <v>PGE</v>
      </c>
      <c r="N457" s="9" t="str">
        <f>INDEX(key!$I$3:$I$5,C457)</f>
        <v>DMo</v>
      </c>
      <c r="O457" s="9" t="str">
        <f>INDEX(key!$F$9:$F$10,D457)</f>
        <v>Ex</v>
      </c>
      <c r="P457" s="9" t="str">
        <f>INDEX(key!$AT$3:$BI$3,E457)</f>
        <v>CZ12</v>
      </c>
      <c r="Q457" s="9" t="str">
        <f>INDEX('HVACwts Src'!$D$7:$I$7,F457)</f>
        <v>rDXGF</v>
      </c>
      <c r="R457" s="36">
        <f>IF(G457,INDEX('HVACwts Src'!$D$11:$U$164,(B457-1)*39+(D457-1)*19+E457,(C457-1)*6+F457),0)</f>
        <v>20357.758399999999</v>
      </c>
      <c r="T457" t="str">
        <f t="shared" si="44"/>
        <v>HV_PGEDMoExCZ12</v>
      </c>
      <c r="U457" t="str">
        <f t="shared" si="45"/>
        <v>rDXGF</v>
      </c>
      <c r="V457" s="36">
        <f t="shared" si="46"/>
        <v>20357.758399999999</v>
      </c>
    </row>
    <row r="458" spans="1:22" x14ac:dyDescent="0.25">
      <c r="A458" s="86">
        <f t="shared" si="47"/>
        <v>452</v>
      </c>
      <c r="B458">
        <v>1</v>
      </c>
      <c r="C458">
        <v>3</v>
      </c>
      <c r="D458">
        <v>1</v>
      </c>
      <c r="E458">
        <v>12</v>
      </c>
      <c r="F458">
        <v>2</v>
      </c>
      <c r="G458" t="b">
        <f>INDEX(key!$AT$4:$BI$7,B458,E458)</f>
        <v>1</v>
      </c>
      <c r="H458" t="str">
        <f t="shared" si="42"/>
        <v>HV_PGEDMoExCZ12rNCGF</v>
      </c>
      <c r="I458" s="9" t="s">
        <v>1799</v>
      </c>
      <c r="J458" t="str">
        <f t="shared" si="43"/>
        <v>HV_PGEDMoExCZ12</v>
      </c>
      <c r="K458" s="9" t="s">
        <v>1662</v>
      </c>
      <c r="L458" s="9" t="s">
        <v>45</v>
      </c>
      <c r="M458" s="9" t="str">
        <f>INDEX(key!$AS$4:$AS$7,B458)</f>
        <v>PGE</v>
      </c>
      <c r="N458" s="9" t="str">
        <f>INDEX(key!$I$3:$I$5,C458)</f>
        <v>DMo</v>
      </c>
      <c r="O458" s="9" t="str">
        <f>INDEX(key!$F$9:$F$10,D458)</f>
        <v>Ex</v>
      </c>
      <c r="P458" s="9" t="str">
        <f>INDEX(key!$AT$3:$BI$3,E458)</f>
        <v>CZ12</v>
      </c>
      <c r="Q458" s="9" t="str">
        <f>INDEX('HVACwts Src'!$D$7:$I$7,F458)</f>
        <v>rNCGF</v>
      </c>
      <c r="R458" s="36">
        <f>IF(G458,INDEX('HVACwts Src'!$D$11:$U$164,(B458-1)*39+(D458-1)*19+E458,(C458-1)*6+F458),0)</f>
        <v>677.5930000000011</v>
      </c>
      <c r="T458" t="str">
        <f t="shared" si="44"/>
        <v>HV_PGEDMoExCZ12</v>
      </c>
      <c r="U458" t="str">
        <f t="shared" si="45"/>
        <v>rNCGF</v>
      </c>
      <c r="V458" s="36">
        <f t="shared" si="46"/>
        <v>677.5930000000011</v>
      </c>
    </row>
    <row r="459" spans="1:22" x14ac:dyDescent="0.25">
      <c r="A459" s="86">
        <f t="shared" si="47"/>
        <v>453</v>
      </c>
      <c r="B459">
        <v>1</v>
      </c>
      <c r="C459">
        <v>3</v>
      </c>
      <c r="D459">
        <v>1</v>
      </c>
      <c r="E459">
        <v>12</v>
      </c>
      <c r="F459">
        <v>3</v>
      </c>
      <c r="G459" t="b">
        <f>INDEX(key!$AT$4:$BI$7,B459,E459)</f>
        <v>1</v>
      </c>
      <c r="H459" t="str">
        <f t="shared" si="42"/>
        <v>HV_PGEDMoExCZ12rDXHP</v>
      </c>
      <c r="I459" s="9" t="s">
        <v>1799</v>
      </c>
      <c r="J459" t="str">
        <f t="shared" si="43"/>
        <v>HV_PGEDMoExCZ12</v>
      </c>
      <c r="K459" s="9" t="s">
        <v>1662</v>
      </c>
      <c r="L459" s="9" t="s">
        <v>45</v>
      </c>
      <c r="M459" s="9" t="str">
        <f>INDEX(key!$AS$4:$AS$7,B459)</f>
        <v>PGE</v>
      </c>
      <c r="N459" s="9" t="str">
        <f>INDEX(key!$I$3:$I$5,C459)</f>
        <v>DMo</v>
      </c>
      <c r="O459" s="9" t="str">
        <f>INDEX(key!$F$9:$F$10,D459)</f>
        <v>Ex</v>
      </c>
      <c r="P459" s="9" t="str">
        <f>INDEX(key!$AT$3:$BI$3,E459)</f>
        <v>CZ12</v>
      </c>
      <c r="Q459" s="9" t="str">
        <f>INDEX('HVACwts Src'!$D$7:$I$7,F459)</f>
        <v>rDXHP</v>
      </c>
      <c r="R459" s="36">
        <f>IF(G459,INDEX('HVACwts Src'!$D$11:$U$164,(B459-1)*39+(D459-1)*19+E459,(C459-1)*6+F459),0)</f>
        <v>2908.2511999999997</v>
      </c>
      <c r="T459" t="str">
        <f t="shared" si="44"/>
        <v>HV_PGEDMoExCZ12</v>
      </c>
      <c r="U459" t="str">
        <f t="shared" si="45"/>
        <v>rDXHP</v>
      </c>
      <c r="V459" s="36">
        <f t="shared" si="46"/>
        <v>2908.2511999999997</v>
      </c>
    </row>
    <row r="460" spans="1:22" x14ac:dyDescent="0.25">
      <c r="A460" s="86">
        <f t="shared" si="47"/>
        <v>454</v>
      </c>
      <c r="B460">
        <v>1</v>
      </c>
      <c r="C460">
        <v>3</v>
      </c>
      <c r="D460">
        <v>1</v>
      </c>
      <c r="E460">
        <v>12</v>
      </c>
      <c r="F460">
        <v>4</v>
      </c>
      <c r="G460" t="b">
        <f>INDEX(key!$AT$4:$BI$7,B460,E460)</f>
        <v>1</v>
      </c>
      <c r="H460" t="str">
        <f t="shared" si="42"/>
        <v>HV_PGEDMoExCZ12rNCEH</v>
      </c>
      <c r="I460" s="9" t="s">
        <v>1799</v>
      </c>
      <c r="J460" t="str">
        <f t="shared" si="43"/>
        <v>HV_PGEDMoExCZ12</v>
      </c>
      <c r="K460" s="9" t="s">
        <v>1662</v>
      </c>
      <c r="L460" s="9" t="s">
        <v>45</v>
      </c>
      <c r="M460" s="9" t="str">
        <f>INDEX(key!$AS$4:$AS$7,B460)</f>
        <v>PGE</v>
      </c>
      <c r="N460" s="9" t="str">
        <f>INDEX(key!$I$3:$I$5,C460)</f>
        <v>DMo</v>
      </c>
      <c r="O460" s="9" t="str">
        <f>INDEX(key!$F$9:$F$10,D460)</f>
        <v>Ex</v>
      </c>
      <c r="P460" s="9" t="str">
        <f>INDEX(key!$AT$3:$BI$3,E460)</f>
        <v>CZ12</v>
      </c>
      <c r="Q460" s="9" t="str">
        <f>INDEX('HVACwts Src'!$D$7:$I$7,F460)</f>
        <v>rNCEH</v>
      </c>
      <c r="R460" s="36">
        <f>IF(G460,INDEX('HVACwts Src'!$D$11:$U$164,(B460-1)*39+(D460-1)*19+E460,(C460-1)*6+F460),0)</f>
        <v>96.799000000000163</v>
      </c>
      <c r="T460" t="str">
        <f t="shared" si="44"/>
        <v>HV_PGEDMoExCZ12</v>
      </c>
      <c r="U460" t="str">
        <f t="shared" si="45"/>
        <v>rNCEH</v>
      </c>
      <c r="V460" s="36">
        <f t="shared" si="46"/>
        <v>96.799000000000163</v>
      </c>
    </row>
    <row r="461" spans="1:22" x14ac:dyDescent="0.25">
      <c r="A461" s="86">
        <f t="shared" si="47"/>
        <v>455</v>
      </c>
      <c r="B461">
        <v>1</v>
      </c>
      <c r="C461">
        <v>3</v>
      </c>
      <c r="D461">
        <v>1</v>
      </c>
      <c r="E461">
        <v>12</v>
      </c>
      <c r="F461">
        <v>5</v>
      </c>
      <c r="G461" t="b">
        <f>INDEX(key!$AT$4:$BI$7,B461,E461)</f>
        <v>1</v>
      </c>
      <c r="H461" t="str">
        <f t="shared" si="42"/>
        <v>HV_PGEDMoExCZ12rDXOH</v>
      </c>
      <c r="I461" s="9" t="s">
        <v>1799</v>
      </c>
      <c r="J461" t="str">
        <f t="shared" si="43"/>
        <v>HV_PGEDMoExCZ12</v>
      </c>
      <c r="K461" s="9" t="s">
        <v>1662</v>
      </c>
      <c r="L461" s="9" t="s">
        <v>45</v>
      </c>
      <c r="M461" s="9" t="str">
        <f>INDEX(key!$AS$4:$AS$7,B461)</f>
        <v>PGE</v>
      </c>
      <c r="N461" s="9" t="str">
        <f>INDEX(key!$I$3:$I$5,C461)</f>
        <v>DMo</v>
      </c>
      <c r="O461" s="9" t="str">
        <f>INDEX(key!$F$9:$F$10,D461)</f>
        <v>Ex</v>
      </c>
      <c r="P461" s="9" t="str">
        <f>INDEX(key!$AT$3:$BI$3,E461)</f>
        <v>CZ12</v>
      </c>
      <c r="Q461" s="9" t="str">
        <f>INDEX('HVACwts Src'!$D$7:$I$7,F461)</f>
        <v>rDXOH</v>
      </c>
      <c r="R461" s="36">
        <f>IF(G461,INDEX('HVACwts Src'!$D$11:$U$164,(B461-1)*39+(D461-1)*19+E461,(C461-1)*6+F461),0)</f>
        <v>4944.0270400000009</v>
      </c>
      <c r="T461" t="str">
        <f t="shared" si="44"/>
        <v>HV_PGEDMoExCZ12</v>
      </c>
      <c r="U461" t="str">
        <f t="shared" si="45"/>
        <v>rDXOH</v>
      </c>
      <c r="V461" s="36">
        <f t="shared" si="46"/>
        <v>4944.0270400000009</v>
      </c>
    </row>
    <row r="462" spans="1:22" x14ac:dyDescent="0.25">
      <c r="A462" s="86">
        <f t="shared" si="47"/>
        <v>456</v>
      </c>
      <c r="B462">
        <v>1</v>
      </c>
      <c r="C462">
        <v>3</v>
      </c>
      <c r="D462">
        <v>1</v>
      </c>
      <c r="E462">
        <v>12</v>
      </c>
      <c r="F462">
        <v>6</v>
      </c>
      <c r="G462" t="b">
        <f>INDEX(key!$AT$4:$BI$7,B462,E462)</f>
        <v>1</v>
      </c>
      <c r="H462" t="str">
        <f t="shared" si="42"/>
        <v>HV_PGEDMoExCZ12rNCOH</v>
      </c>
      <c r="I462" s="9" t="s">
        <v>1799</v>
      </c>
      <c r="J462" t="str">
        <f t="shared" si="43"/>
        <v>HV_PGEDMoExCZ12</v>
      </c>
      <c r="K462" s="9" t="s">
        <v>1662</v>
      </c>
      <c r="L462" s="9" t="s">
        <v>45</v>
      </c>
      <c r="M462" s="9" t="str">
        <f>INDEX(key!$AS$4:$AS$7,B462)</f>
        <v>PGE</v>
      </c>
      <c r="N462" s="9" t="str">
        <f>INDEX(key!$I$3:$I$5,C462)</f>
        <v>DMo</v>
      </c>
      <c r="O462" s="9" t="str">
        <f>INDEX(key!$F$9:$F$10,D462)</f>
        <v>Ex</v>
      </c>
      <c r="P462" s="9" t="str">
        <f>INDEX(key!$AT$3:$BI$3,E462)</f>
        <v>CZ12</v>
      </c>
      <c r="Q462" s="9" t="str">
        <f>INDEX('HVACwts Src'!$D$7:$I$7,F462)</f>
        <v>rNCOH</v>
      </c>
      <c r="R462" s="36">
        <f>IF(G462,INDEX('HVACwts Src'!$D$11:$U$164,(B462-1)*39+(D462-1)*19+E462,(C462-1)*6+F462),0)</f>
        <v>164.55830000000029</v>
      </c>
      <c r="T462" t="str">
        <f t="shared" si="44"/>
        <v>HV_PGEDMoExCZ12</v>
      </c>
      <c r="U462" t="str">
        <f t="shared" si="45"/>
        <v>rNCOH</v>
      </c>
      <c r="V462" s="36">
        <f t="shared" si="46"/>
        <v>164.55830000000029</v>
      </c>
    </row>
    <row r="463" spans="1:22" x14ac:dyDescent="0.25">
      <c r="A463" s="86">
        <f t="shared" si="47"/>
        <v>457</v>
      </c>
      <c r="B463">
        <v>1</v>
      </c>
      <c r="C463">
        <v>3</v>
      </c>
      <c r="D463">
        <v>1</v>
      </c>
      <c r="E463">
        <v>13</v>
      </c>
      <c r="F463">
        <v>1</v>
      </c>
      <c r="G463" t="b">
        <f>INDEX(key!$AT$4:$BI$7,B463,E463)</f>
        <v>1</v>
      </c>
      <c r="H463" t="str">
        <f t="shared" si="42"/>
        <v>HV_PGEDMoExCZ13rDXGF</v>
      </c>
      <c r="I463" s="9" t="s">
        <v>1799</v>
      </c>
      <c r="J463" t="str">
        <f t="shared" si="43"/>
        <v>HV_PGEDMoExCZ13</v>
      </c>
      <c r="K463" s="9" t="s">
        <v>1662</v>
      </c>
      <c r="L463" s="9" t="s">
        <v>45</v>
      </c>
      <c r="M463" s="9" t="str">
        <f>INDEX(key!$AS$4:$AS$7,B463)</f>
        <v>PGE</v>
      </c>
      <c r="N463" s="9" t="str">
        <f>INDEX(key!$I$3:$I$5,C463)</f>
        <v>DMo</v>
      </c>
      <c r="O463" s="9" t="str">
        <f>INDEX(key!$F$9:$F$10,D463)</f>
        <v>Ex</v>
      </c>
      <c r="P463" s="9" t="str">
        <f>INDEX(key!$AT$3:$BI$3,E463)</f>
        <v>CZ13</v>
      </c>
      <c r="Q463" s="9" t="str">
        <f>INDEX('HVACwts Src'!$D$7:$I$7,F463)</f>
        <v>rDXGF</v>
      </c>
      <c r="R463" s="36">
        <f>IF(G463,INDEX('HVACwts Src'!$D$11:$U$164,(B463-1)*39+(D463-1)*19+E463,(C463-1)*6+F463),0)</f>
        <v>18592.84</v>
      </c>
      <c r="T463" t="str">
        <f t="shared" si="44"/>
        <v>HV_PGEDMoExCZ13</v>
      </c>
      <c r="U463" t="str">
        <f t="shared" si="45"/>
        <v>rDXGF</v>
      </c>
      <c r="V463" s="36">
        <f t="shared" si="46"/>
        <v>18592.84</v>
      </c>
    </row>
    <row r="464" spans="1:22" x14ac:dyDescent="0.25">
      <c r="A464" s="86">
        <f t="shared" si="47"/>
        <v>458</v>
      </c>
      <c r="B464">
        <v>1</v>
      </c>
      <c r="C464">
        <v>3</v>
      </c>
      <c r="D464">
        <v>1</v>
      </c>
      <c r="E464">
        <v>13</v>
      </c>
      <c r="F464">
        <v>2</v>
      </c>
      <c r="G464" t="b">
        <f>INDEX(key!$AT$4:$BI$7,B464,E464)</f>
        <v>1</v>
      </c>
      <c r="H464" t="str">
        <f t="shared" si="42"/>
        <v>HV_PGEDMoExCZ13rNCGF</v>
      </c>
      <c r="I464" s="9" t="s">
        <v>1799</v>
      </c>
      <c r="J464" t="str">
        <f t="shared" si="43"/>
        <v>HV_PGEDMoExCZ13</v>
      </c>
      <c r="K464" s="9" t="s">
        <v>1662</v>
      </c>
      <c r="L464" s="9" t="s">
        <v>45</v>
      </c>
      <c r="M464" s="9" t="str">
        <f>INDEX(key!$AS$4:$AS$7,B464)</f>
        <v>PGE</v>
      </c>
      <c r="N464" s="9" t="str">
        <f>INDEX(key!$I$3:$I$5,C464)</f>
        <v>DMo</v>
      </c>
      <c r="O464" s="9" t="str">
        <f>INDEX(key!$F$9:$F$10,D464)</f>
        <v>Ex</v>
      </c>
      <c r="P464" s="9" t="str">
        <f>INDEX(key!$AT$3:$BI$3,E464)</f>
        <v>CZ13</v>
      </c>
      <c r="Q464" s="9" t="str">
        <f>INDEX('HVACwts Src'!$D$7:$I$7,F464)</f>
        <v>rNCGF</v>
      </c>
      <c r="R464" s="36">
        <f>IF(G464,INDEX('HVACwts Src'!$D$11:$U$164,(B464-1)*39+(D464-1)*19+E464,(C464-1)*6+F464),0)</f>
        <v>1293.3326000000015</v>
      </c>
      <c r="T464" t="str">
        <f t="shared" si="44"/>
        <v>HV_PGEDMoExCZ13</v>
      </c>
      <c r="U464" t="str">
        <f t="shared" si="45"/>
        <v>rNCGF</v>
      </c>
      <c r="V464" s="36">
        <f t="shared" si="46"/>
        <v>1293.3326000000015</v>
      </c>
    </row>
    <row r="465" spans="1:22" x14ac:dyDescent="0.25">
      <c r="A465" s="86">
        <f t="shared" si="47"/>
        <v>459</v>
      </c>
      <c r="B465">
        <v>1</v>
      </c>
      <c r="C465">
        <v>3</v>
      </c>
      <c r="D465">
        <v>1</v>
      </c>
      <c r="E465">
        <v>13</v>
      </c>
      <c r="F465">
        <v>3</v>
      </c>
      <c r="G465" t="b">
        <f>INDEX(key!$AT$4:$BI$7,B465,E465)</f>
        <v>1</v>
      </c>
      <c r="H465" t="str">
        <f t="shared" si="42"/>
        <v>HV_PGEDMoExCZ13rDXHP</v>
      </c>
      <c r="I465" s="9" t="s">
        <v>1799</v>
      </c>
      <c r="J465" t="str">
        <f t="shared" si="43"/>
        <v>HV_PGEDMoExCZ13</v>
      </c>
      <c r="K465" s="9" t="s">
        <v>1662</v>
      </c>
      <c r="L465" s="9" t="s">
        <v>45</v>
      </c>
      <c r="M465" s="9" t="str">
        <f>INDEX(key!$AS$4:$AS$7,B465)</f>
        <v>PGE</v>
      </c>
      <c r="N465" s="9" t="str">
        <f>INDEX(key!$I$3:$I$5,C465)</f>
        <v>DMo</v>
      </c>
      <c r="O465" s="9" t="str">
        <f>INDEX(key!$F$9:$F$10,D465)</f>
        <v>Ex</v>
      </c>
      <c r="P465" s="9" t="str">
        <f>INDEX(key!$AT$3:$BI$3,E465)</f>
        <v>CZ13</v>
      </c>
      <c r="Q465" s="9" t="str">
        <f>INDEX('HVACwts Src'!$D$7:$I$7,F465)</f>
        <v>rDXHP</v>
      </c>
      <c r="R465" s="36">
        <f>IF(G465,INDEX('HVACwts Src'!$D$11:$U$164,(B465-1)*39+(D465-1)*19+E465,(C465-1)*6+F465),0)</f>
        <v>2656.1200000000003</v>
      </c>
      <c r="T465" t="str">
        <f t="shared" si="44"/>
        <v>HV_PGEDMoExCZ13</v>
      </c>
      <c r="U465" t="str">
        <f t="shared" si="45"/>
        <v>rDXHP</v>
      </c>
      <c r="V465" s="36">
        <f t="shared" si="46"/>
        <v>2656.1200000000003</v>
      </c>
    </row>
    <row r="466" spans="1:22" x14ac:dyDescent="0.25">
      <c r="A466" s="86">
        <f t="shared" si="47"/>
        <v>460</v>
      </c>
      <c r="B466">
        <v>1</v>
      </c>
      <c r="C466">
        <v>3</v>
      </c>
      <c r="D466">
        <v>1</v>
      </c>
      <c r="E466">
        <v>13</v>
      </c>
      <c r="F466">
        <v>4</v>
      </c>
      <c r="G466" t="b">
        <f>INDEX(key!$AT$4:$BI$7,B466,E466)</f>
        <v>1</v>
      </c>
      <c r="H466" t="str">
        <f t="shared" si="42"/>
        <v>HV_PGEDMoExCZ13rNCEH</v>
      </c>
      <c r="I466" s="9" t="s">
        <v>1799</v>
      </c>
      <c r="J466" t="str">
        <f t="shared" si="43"/>
        <v>HV_PGEDMoExCZ13</v>
      </c>
      <c r="K466" s="9" t="s">
        <v>1662</v>
      </c>
      <c r="L466" s="9" t="s">
        <v>45</v>
      </c>
      <c r="M466" s="9" t="str">
        <f>INDEX(key!$AS$4:$AS$7,B466)</f>
        <v>PGE</v>
      </c>
      <c r="N466" s="9" t="str">
        <f>INDEX(key!$I$3:$I$5,C466)</f>
        <v>DMo</v>
      </c>
      <c r="O466" s="9" t="str">
        <f>INDEX(key!$F$9:$F$10,D466)</f>
        <v>Ex</v>
      </c>
      <c r="P466" s="9" t="str">
        <f>INDEX(key!$AT$3:$BI$3,E466)</f>
        <v>CZ13</v>
      </c>
      <c r="Q466" s="9" t="str">
        <f>INDEX('HVACwts Src'!$D$7:$I$7,F466)</f>
        <v>rNCEH</v>
      </c>
      <c r="R466" s="36">
        <f>IF(G466,INDEX('HVACwts Src'!$D$11:$U$164,(B466-1)*39+(D466-1)*19+E466,(C466-1)*6+F466),0)</f>
        <v>184.76180000000025</v>
      </c>
      <c r="T466" t="str">
        <f t="shared" si="44"/>
        <v>HV_PGEDMoExCZ13</v>
      </c>
      <c r="U466" t="str">
        <f t="shared" si="45"/>
        <v>rNCEH</v>
      </c>
      <c r="V466" s="36">
        <f t="shared" si="46"/>
        <v>184.76180000000025</v>
      </c>
    </row>
    <row r="467" spans="1:22" x14ac:dyDescent="0.25">
      <c r="A467" s="86">
        <f t="shared" si="47"/>
        <v>461</v>
      </c>
      <c r="B467">
        <v>1</v>
      </c>
      <c r="C467">
        <v>3</v>
      </c>
      <c r="D467">
        <v>1</v>
      </c>
      <c r="E467">
        <v>13</v>
      </c>
      <c r="F467">
        <v>5</v>
      </c>
      <c r="G467" t="b">
        <f>INDEX(key!$AT$4:$BI$7,B467,E467)</f>
        <v>1</v>
      </c>
      <c r="H467" t="str">
        <f t="shared" si="42"/>
        <v>HV_PGEDMoExCZ13rDXOH</v>
      </c>
      <c r="I467" s="9" t="s">
        <v>1799</v>
      </c>
      <c r="J467" t="str">
        <f t="shared" si="43"/>
        <v>HV_PGEDMoExCZ13</v>
      </c>
      <c r="K467" s="9" t="s">
        <v>1662</v>
      </c>
      <c r="L467" s="9" t="s">
        <v>45</v>
      </c>
      <c r="M467" s="9" t="str">
        <f>INDEX(key!$AS$4:$AS$7,B467)</f>
        <v>PGE</v>
      </c>
      <c r="N467" s="9" t="str">
        <f>INDEX(key!$I$3:$I$5,C467)</f>
        <v>DMo</v>
      </c>
      <c r="O467" s="9" t="str">
        <f>INDEX(key!$F$9:$F$10,D467)</f>
        <v>Ex</v>
      </c>
      <c r="P467" s="9" t="str">
        <f>INDEX(key!$AT$3:$BI$3,E467)</f>
        <v>CZ13</v>
      </c>
      <c r="Q467" s="9" t="str">
        <f>INDEX('HVACwts Src'!$D$7:$I$7,F467)</f>
        <v>rDXOH</v>
      </c>
      <c r="R467" s="36">
        <f>IF(G467,INDEX('HVACwts Src'!$D$11:$U$164,(B467-1)*39+(D467-1)*19+E467,(C467-1)*6+F467),0)</f>
        <v>4515.4039999999995</v>
      </c>
      <c r="T467" t="str">
        <f t="shared" si="44"/>
        <v>HV_PGEDMoExCZ13</v>
      </c>
      <c r="U467" t="str">
        <f t="shared" si="45"/>
        <v>rDXOH</v>
      </c>
      <c r="V467" s="36">
        <f t="shared" si="46"/>
        <v>4515.4039999999995</v>
      </c>
    </row>
    <row r="468" spans="1:22" x14ac:dyDescent="0.25">
      <c r="A468" s="86">
        <f t="shared" si="47"/>
        <v>462</v>
      </c>
      <c r="B468">
        <v>1</v>
      </c>
      <c r="C468">
        <v>3</v>
      </c>
      <c r="D468">
        <v>1</v>
      </c>
      <c r="E468">
        <v>13</v>
      </c>
      <c r="F468">
        <v>6</v>
      </c>
      <c r="G468" t="b">
        <f>INDEX(key!$AT$4:$BI$7,B468,E468)</f>
        <v>1</v>
      </c>
      <c r="H468" t="str">
        <f t="shared" si="42"/>
        <v>HV_PGEDMoExCZ13rNCOH</v>
      </c>
      <c r="I468" s="9" t="s">
        <v>1799</v>
      </c>
      <c r="J468" t="str">
        <f t="shared" si="43"/>
        <v>HV_PGEDMoExCZ13</v>
      </c>
      <c r="K468" s="9" t="s">
        <v>1662</v>
      </c>
      <c r="L468" s="9" t="s">
        <v>45</v>
      </c>
      <c r="M468" s="9" t="str">
        <f>INDEX(key!$AS$4:$AS$7,B468)</f>
        <v>PGE</v>
      </c>
      <c r="N468" s="9" t="str">
        <f>INDEX(key!$I$3:$I$5,C468)</f>
        <v>DMo</v>
      </c>
      <c r="O468" s="9" t="str">
        <f>INDEX(key!$F$9:$F$10,D468)</f>
        <v>Ex</v>
      </c>
      <c r="P468" s="9" t="str">
        <f>INDEX(key!$AT$3:$BI$3,E468)</f>
        <v>CZ13</v>
      </c>
      <c r="Q468" s="9" t="str">
        <f>INDEX('HVACwts Src'!$D$7:$I$7,F468)</f>
        <v>rNCOH</v>
      </c>
      <c r="R468" s="36">
        <f>IF(G468,INDEX('HVACwts Src'!$D$11:$U$164,(B468-1)*39+(D468-1)*19+E468,(C468-1)*6+F468),0)</f>
        <v>314.09506000000039</v>
      </c>
      <c r="T468" t="str">
        <f t="shared" si="44"/>
        <v>HV_PGEDMoExCZ13</v>
      </c>
      <c r="U468" t="str">
        <f t="shared" si="45"/>
        <v>rNCOH</v>
      </c>
      <c r="V468" s="36">
        <f t="shared" si="46"/>
        <v>314.09506000000039</v>
      </c>
    </row>
    <row r="469" spans="1:22" x14ac:dyDescent="0.25">
      <c r="A469" s="86">
        <f t="shared" si="47"/>
        <v>463</v>
      </c>
      <c r="B469">
        <v>1</v>
      </c>
      <c r="C469">
        <v>3</v>
      </c>
      <c r="D469">
        <v>1</v>
      </c>
      <c r="E469">
        <v>14</v>
      </c>
      <c r="F469">
        <v>1</v>
      </c>
      <c r="G469" t="b">
        <f>INDEX(key!$AT$4:$BI$7,B469,E469)</f>
        <v>0</v>
      </c>
      <c r="H469" t="str">
        <f t="shared" si="42"/>
        <v>HV_PGEDMoExCZ14rDXGF</v>
      </c>
      <c r="I469" s="9" t="s">
        <v>1799</v>
      </c>
      <c r="J469" t="str">
        <f t="shared" si="43"/>
        <v>HV_PGEDMoExCZ14</v>
      </c>
      <c r="K469" s="9" t="s">
        <v>1662</v>
      </c>
      <c r="L469" s="9" t="s">
        <v>45</v>
      </c>
      <c r="M469" s="9" t="str">
        <f>INDEX(key!$AS$4:$AS$7,B469)</f>
        <v>PGE</v>
      </c>
      <c r="N469" s="9" t="str">
        <f>INDEX(key!$I$3:$I$5,C469)</f>
        <v>DMo</v>
      </c>
      <c r="O469" s="9" t="str">
        <f>INDEX(key!$F$9:$F$10,D469)</f>
        <v>Ex</v>
      </c>
      <c r="P469" s="9" t="str">
        <f>INDEX(key!$AT$3:$BI$3,E469)</f>
        <v>CZ14</v>
      </c>
      <c r="Q469" s="9" t="str">
        <f>INDEX('HVACwts Src'!$D$7:$I$7,F469)</f>
        <v>rDXGF</v>
      </c>
      <c r="R469" s="36">
        <f>IF(G469,INDEX('HVACwts Src'!$D$11:$U$164,(B469-1)*39+(D469-1)*19+E469,(C469-1)*6+F469),0)</f>
        <v>0</v>
      </c>
      <c r="T469" t="str">
        <f t="shared" si="44"/>
        <v>HV_PGEDMoExCZ14</v>
      </c>
      <c r="U469" t="str">
        <f t="shared" si="45"/>
        <v>rDXGF</v>
      </c>
      <c r="V469" s="36">
        <f t="shared" si="46"/>
        <v>0</v>
      </c>
    </row>
    <row r="470" spans="1:22" x14ac:dyDescent="0.25">
      <c r="A470" s="86">
        <f t="shared" si="47"/>
        <v>464</v>
      </c>
      <c r="B470">
        <v>1</v>
      </c>
      <c r="C470">
        <v>3</v>
      </c>
      <c r="D470">
        <v>1</v>
      </c>
      <c r="E470">
        <v>14</v>
      </c>
      <c r="F470">
        <v>2</v>
      </c>
      <c r="G470" t="b">
        <f>INDEX(key!$AT$4:$BI$7,B470,E470)</f>
        <v>0</v>
      </c>
      <c r="H470" t="str">
        <f t="shared" si="42"/>
        <v>HV_PGEDMoExCZ14rNCGF</v>
      </c>
      <c r="I470" s="9" t="s">
        <v>1799</v>
      </c>
      <c r="J470" t="str">
        <f t="shared" si="43"/>
        <v>HV_PGEDMoExCZ14</v>
      </c>
      <c r="K470" s="9" t="s">
        <v>1662</v>
      </c>
      <c r="L470" s="9" t="s">
        <v>45</v>
      </c>
      <c r="M470" s="9" t="str">
        <f>INDEX(key!$AS$4:$AS$7,B470)</f>
        <v>PGE</v>
      </c>
      <c r="N470" s="9" t="str">
        <f>INDEX(key!$I$3:$I$5,C470)</f>
        <v>DMo</v>
      </c>
      <c r="O470" s="9" t="str">
        <f>INDEX(key!$F$9:$F$10,D470)</f>
        <v>Ex</v>
      </c>
      <c r="P470" s="9" t="str">
        <f>INDEX(key!$AT$3:$BI$3,E470)</f>
        <v>CZ14</v>
      </c>
      <c r="Q470" s="9" t="str">
        <f>INDEX('HVACwts Src'!$D$7:$I$7,F470)</f>
        <v>rNCGF</v>
      </c>
      <c r="R470" s="36">
        <f>IF(G470,INDEX('HVACwts Src'!$D$11:$U$164,(B470-1)*39+(D470-1)*19+E470,(C470-1)*6+F470),0)</f>
        <v>0</v>
      </c>
      <c r="T470" t="str">
        <f t="shared" si="44"/>
        <v>HV_PGEDMoExCZ14</v>
      </c>
      <c r="U470" t="str">
        <f t="shared" si="45"/>
        <v>rNCGF</v>
      </c>
      <c r="V470" s="36">
        <f t="shared" si="46"/>
        <v>0</v>
      </c>
    </row>
    <row r="471" spans="1:22" x14ac:dyDescent="0.25">
      <c r="A471" s="86">
        <f t="shared" si="47"/>
        <v>465</v>
      </c>
      <c r="B471">
        <v>1</v>
      </c>
      <c r="C471">
        <v>3</v>
      </c>
      <c r="D471">
        <v>1</v>
      </c>
      <c r="E471">
        <v>14</v>
      </c>
      <c r="F471">
        <v>3</v>
      </c>
      <c r="G471" t="b">
        <f>INDEX(key!$AT$4:$BI$7,B471,E471)</f>
        <v>0</v>
      </c>
      <c r="H471" t="str">
        <f t="shared" si="42"/>
        <v>HV_PGEDMoExCZ14rDXHP</v>
      </c>
      <c r="I471" s="9" t="s">
        <v>1799</v>
      </c>
      <c r="J471" t="str">
        <f t="shared" si="43"/>
        <v>HV_PGEDMoExCZ14</v>
      </c>
      <c r="K471" s="9" t="s">
        <v>1662</v>
      </c>
      <c r="L471" s="9" t="s">
        <v>45</v>
      </c>
      <c r="M471" s="9" t="str">
        <f>INDEX(key!$AS$4:$AS$7,B471)</f>
        <v>PGE</v>
      </c>
      <c r="N471" s="9" t="str">
        <f>INDEX(key!$I$3:$I$5,C471)</f>
        <v>DMo</v>
      </c>
      <c r="O471" s="9" t="str">
        <f>INDEX(key!$F$9:$F$10,D471)</f>
        <v>Ex</v>
      </c>
      <c r="P471" s="9" t="str">
        <f>INDEX(key!$AT$3:$BI$3,E471)</f>
        <v>CZ14</v>
      </c>
      <c r="Q471" s="9" t="str">
        <f>INDEX('HVACwts Src'!$D$7:$I$7,F471)</f>
        <v>rDXHP</v>
      </c>
      <c r="R471" s="36">
        <f>IF(G471,INDEX('HVACwts Src'!$D$11:$U$164,(B471-1)*39+(D471-1)*19+E471,(C471-1)*6+F471),0)</f>
        <v>0</v>
      </c>
      <c r="T471" t="str">
        <f t="shared" si="44"/>
        <v>HV_PGEDMoExCZ14</v>
      </c>
      <c r="U471" t="str">
        <f t="shared" si="45"/>
        <v>rDXHP</v>
      </c>
      <c r="V471" s="36">
        <f t="shared" si="46"/>
        <v>0</v>
      </c>
    </row>
    <row r="472" spans="1:22" x14ac:dyDescent="0.25">
      <c r="A472" s="86">
        <f t="shared" si="47"/>
        <v>466</v>
      </c>
      <c r="B472">
        <v>1</v>
      </c>
      <c r="C472">
        <v>3</v>
      </c>
      <c r="D472">
        <v>1</v>
      </c>
      <c r="E472">
        <v>14</v>
      </c>
      <c r="F472">
        <v>4</v>
      </c>
      <c r="G472" t="b">
        <f>INDEX(key!$AT$4:$BI$7,B472,E472)</f>
        <v>0</v>
      </c>
      <c r="H472" t="str">
        <f t="shared" si="42"/>
        <v>HV_PGEDMoExCZ14rNCEH</v>
      </c>
      <c r="I472" s="9" t="s">
        <v>1799</v>
      </c>
      <c r="J472" t="str">
        <f t="shared" si="43"/>
        <v>HV_PGEDMoExCZ14</v>
      </c>
      <c r="K472" s="9" t="s">
        <v>1662</v>
      </c>
      <c r="L472" s="9" t="s">
        <v>45</v>
      </c>
      <c r="M472" s="9" t="str">
        <f>INDEX(key!$AS$4:$AS$7,B472)</f>
        <v>PGE</v>
      </c>
      <c r="N472" s="9" t="str">
        <f>INDEX(key!$I$3:$I$5,C472)</f>
        <v>DMo</v>
      </c>
      <c r="O472" s="9" t="str">
        <f>INDEX(key!$F$9:$F$10,D472)</f>
        <v>Ex</v>
      </c>
      <c r="P472" s="9" t="str">
        <f>INDEX(key!$AT$3:$BI$3,E472)</f>
        <v>CZ14</v>
      </c>
      <c r="Q472" s="9" t="str">
        <f>INDEX('HVACwts Src'!$D$7:$I$7,F472)</f>
        <v>rNCEH</v>
      </c>
      <c r="R472" s="36">
        <f>IF(G472,INDEX('HVACwts Src'!$D$11:$U$164,(B472-1)*39+(D472-1)*19+E472,(C472-1)*6+F472),0)</f>
        <v>0</v>
      </c>
      <c r="T472" t="str">
        <f t="shared" si="44"/>
        <v>HV_PGEDMoExCZ14</v>
      </c>
      <c r="U472" t="str">
        <f t="shared" si="45"/>
        <v>rNCEH</v>
      </c>
      <c r="V472" s="36">
        <f t="shared" si="46"/>
        <v>0</v>
      </c>
    </row>
    <row r="473" spans="1:22" x14ac:dyDescent="0.25">
      <c r="A473" s="86">
        <f t="shared" si="47"/>
        <v>467</v>
      </c>
      <c r="B473">
        <v>1</v>
      </c>
      <c r="C473">
        <v>3</v>
      </c>
      <c r="D473">
        <v>1</v>
      </c>
      <c r="E473">
        <v>14</v>
      </c>
      <c r="F473">
        <v>5</v>
      </c>
      <c r="G473" t="b">
        <f>INDEX(key!$AT$4:$BI$7,B473,E473)</f>
        <v>0</v>
      </c>
      <c r="H473" t="str">
        <f t="shared" si="42"/>
        <v>HV_PGEDMoExCZ14rDXOH</v>
      </c>
      <c r="I473" s="9" t="s">
        <v>1799</v>
      </c>
      <c r="J473" t="str">
        <f t="shared" si="43"/>
        <v>HV_PGEDMoExCZ14</v>
      </c>
      <c r="K473" s="9" t="s">
        <v>1662</v>
      </c>
      <c r="L473" s="9" t="s">
        <v>45</v>
      </c>
      <c r="M473" s="9" t="str">
        <f>INDEX(key!$AS$4:$AS$7,B473)</f>
        <v>PGE</v>
      </c>
      <c r="N473" s="9" t="str">
        <f>INDEX(key!$I$3:$I$5,C473)</f>
        <v>DMo</v>
      </c>
      <c r="O473" s="9" t="str">
        <f>INDEX(key!$F$9:$F$10,D473)</f>
        <v>Ex</v>
      </c>
      <c r="P473" s="9" t="str">
        <f>INDEX(key!$AT$3:$BI$3,E473)</f>
        <v>CZ14</v>
      </c>
      <c r="Q473" s="9" t="str">
        <f>INDEX('HVACwts Src'!$D$7:$I$7,F473)</f>
        <v>rDXOH</v>
      </c>
      <c r="R473" s="36">
        <f>IF(G473,INDEX('HVACwts Src'!$D$11:$U$164,(B473-1)*39+(D473-1)*19+E473,(C473-1)*6+F473),0)</f>
        <v>0</v>
      </c>
      <c r="T473" t="str">
        <f t="shared" si="44"/>
        <v>HV_PGEDMoExCZ14</v>
      </c>
      <c r="U473" t="str">
        <f t="shared" si="45"/>
        <v>rDXOH</v>
      </c>
      <c r="V473" s="36">
        <f t="shared" si="46"/>
        <v>0</v>
      </c>
    </row>
    <row r="474" spans="1:22" x14ac:dyDescent="0.25">
      <c r="A474" s="86">
        <f t="shared" si="47"/>
        <v>468</v>
      </c>
      <c r="B474">
        <v>1</v>
      </c>
      <c r="C474">
        <v>3</v>
      </c>
      <c r="D474">
        <v>1</v>
      </c>
      <c r="E474">
        <v>14</v>
      </c>
      <c r="F474">
        <v>6</v>
      </c>
      <c r="G474" t="b">
        <f>INDEX(key!$AT$4:$BI$7,B474,E474)</f>
        <v>0</v>
      </c>
      <c r="H474" t="str">
        <f t="shared" si="42"/>
        <v>HV_PGEDMoExCZ14rNCOH</v>
      </c>
      <c r="I474" s="9" t="s">
        <v>1799</v>
      </c>
      <c r="J474" t="str">
        <f t="shared" si="43"/>
        <v>HV_PGEDMoExCZ14</v>
      </c>
      <c r="K474" s="9" t="s">
        <v>1662</v>
      </c>
      <c r="L474" s="9" t="s">
        <v>45</v>
      </c>
      <c r="M474" s="9" t="str">
        <f>INDEX(key!$AS$4:$AS$7,B474)</f>
        <v>PGE</v>
      </c>
      <c r="N474" s="9" t="str">
        <f>INDEX(key!$I$3:$I$5,C474)</f>
        <v>DMo</v>
      </c>
      <c r="O474" s="9" t="str">
        <f>INDEX(key!$F$9:$F$10,D474)</f>
        <v>Ex</v>
      </c>
      <c r="P474" s="9" t="str">
        <f>INDEX(key!$AT$3:$BI$3,E474)</f>
        <v>CZ14</v>
      </c>
      <c r="Q474" s="9" t="str">
        <f>INDEX('HVACwts Src'!$D$7:$I$7,F474)</f>
        <v>rNCOH</v>
      </c>
      <c r="R474" s="36">
        <f>IF(G474,INDEX('HVACwts Src'!$D$11:$U$164,(B474-1)*39+(D474-1)*19+E474,(C474-1)*6+F474),0)</f>
        <v>0</v>
      </c>
      <c r="T474" t="str">
        <f t="shared" si="44"/>
        <v>HV_PGEDMoExCZ14</v>
      </c>
      <c r="U474" t="str">
        <f t="shared" si="45"/>
        <v>rNCOH</v>
      </c>
      <c r="V474" s="36">
        <f t="shared" si="46"/>
        <v>0</v>
      </c>
    </row>
    <row r="475" spans="1:22" x14ac:dyDescent="0.25">
      <c r="A475" s="86">
        <f t="shared" si="47"/>
        <v>469</v>
      </c>
      <c r="B475">
        <v>1</v>
      </c>
      <c r="C475">
        <v>3</v>
      </c>
      <c r="D475">
        <v>1</v>
      </c>
      <c r="E475">
        <v>15</v>
      </c>
      <c r="F475">
        <v>1</v>
      </c>
      <c r="G475" t="b">
        <f>INDEX(key!$AT$4:$BI$7,B475,E475)</f>
        <v>0</v>
      </c>
      <c r="H475" t="str">
        <f t="shared" si="42"/>
        <v>HV_PGEDMoExCZ15rDXGF</v>
      </c>
      <c r="I475" s="9" t="s">
        <v>1799</v>
      </c>
      <c r="J475" t="str">
        <f t="shared" si="43"/>
        <v>HV_PGEDMoExCZ15</v>
      </c>
      <c r="K475" s="9" t="s">
        <v>1662</v>
      </c>
      <c r="L475" s="9" t="s">
        <v>45</v>
      </c>
      <c r="M475" s="9" t="str">
        <f>INDEX(key!$AS$4:$AS$7,B475)</f>
        <v>PGE</v>
      </c>
      <c r="N475" s="9" t="str">
        <f>INDEX(key!$I$3:$I$5,C475)</f>
        <v>DMo</v>
      </c>
      <c r="O475" s="9" t="str">
        <f>INDEX(key!$F$9:$F$10,D475)</f>
        <v>Ex</v>
      </c>
      <c r="P475" s="9" t="str">
        <f>INDEX(key!$AT$3:$BI$3,E475)</f>
        <v>CZ15</v>
      </c>
      <c r="Q475" s="9" t="str">
        <f>INDEX('HVACwts Src'!$D$7:$I$7,F475)</f>
        <v>rDXGF</v>
      </c>
      <c r="R475" s="36">
        <f>IF(G475,INDEX('HVACwts Src'!$D$11:$U$164,(B475-1)*39+(D475-1)*19+E475,(C475-1)*6+F475),0)</f>
        <v>0</v>
      </c>
      <c r="T475" t="str">
        <f t="shared" si="44"/>
        <v>HV_PGEDMoExCZ15</v>
      </c>
      <c r="U475" t="str">
        <f t="shared" si="45"/>
        <v>rDXGF</v>
      </c>
      <c r="V475" s="36">
        <f t="shared" si="46"/>
        <v>0</v>
      </c>
    </row>
    <row r="476" spans="1:22" x14ac:dyDescent="0.25">
      <c r="A476" s="86">
        <f t="shared" si="47"/>
        <v>470</v>
      </c>
      <c r="B476">
        <v>1</v>
      </c>
      <c r="C476">
        <v>3</v>
      </c>
      <c r="D476">
        <v>1</v>
      </c>
      <c r="E476">
        <v>15</v>
      </c>
      <c r="F476">
        <v>2</v>
      </c>
      <c r="G476" t="b">
        <f>INDEX(key!$AT$4:$BI$7,B476,E476)</f>
        <v>0</v>
      </c>
      <c r="H476" t="str">
        <f t="shared" si="42"/>
        <v>HV_PGEDMoExCZ15rNCGF</v>
      </c>
      <c r="I476" s="9" t="s">
        <v>1799</v>
      </c>
      <c r="J476" t="str">
        <f t="shared" si="43"/>
        <v>HV_PGEDMoExCZ15</v>
      </c>
      <c r="K476" s="9" t="s">
        <v>1662</v>
      </c>
      <c r="L476" s="9" t="s">
        <v>45</v>
      </c>
      <c r="M476" s="9" t="str">
        <f>INDEX(key!$AS$4:$AS$7,B476)</f>
        <v>PGE</v>
      </c>
      <c r="N476" s="9" t="str">
        <f>INDEX(key!$I$3:$I$5,C476)</f>
        <v>DMo</v>
      </c>
      <c r="O476" s="9" t="str">
        <f>INDEX(key!$F$9:$F$10,D476)</f>
        <v>Ex</v>
      </c>
      <c r="P476" s="9" t="str">
        <f>INDEX(key!$AT$3:$BI$3,E476)</f>
        <v>CZ15</v>
      </c>
      <c r="Q476" s="9" t="str">
        <f>INDEX('HVACwts Src'!$D$7:$I$7,F476)</f>
        <v>rNCGF</v>
      </c>
      <c r="R476" s="36">
        <f>IF(G476,INDEX('HVACwts Src'!$D$11:$U$164,(B476-1)*39+(D476-1)*19+E476,(C476-1)*6+F476),0)</f>
        <v>0</v>
      </c>
      <c r="T476" t="str">
        <f t="shared" si="44"/>
        <v>HV_PGEDMoExCZ15</v>
      </c>
      <c r="U476" t="str">
        <f t="shared" si="45"/>
        <v>rNCGF</v>
      </c>
      <c r="V476" s="36">
        <f t="shared" si="46"/>
        <v>0</v>
      </c>
    </row>
    <row r="477" spans="1:22" x14ac:dyDescent="0.25">
      <c r="A477" s="86">
        <f t="shared" si="47"/>
        <v>471</v>
      </c>
      <c r="B477">
        <v>1</v>
      </c>
      <c r="C477">
        <v>3</v>
      </c>
      <c r="D477">
        <v>1</v>
      </c>
      <c r="E477">
        <v>15</v>
      </c>
      <c r="F477">
        <v>3</v>
      </c>
      <c r="G477" t="b">
        <f>INDEX(key!$AT$4:$BI$7,B477,E477)</f>
        <v>0</v>
      </c>
      <c r="H477" t="str">
        <f t="shared" si="42"/>
        <v>HV_PGEDMoExCZ15rDXHP</v>
      </c>
      <c r="I477" s="9" t="s">
        <v>1799</v>
      </c>
      <c r="J477" t="str">
        <f t="shared" si="43"/>
        <v>HV_PGEDMoExCZ15</v>
      </c>
      <c r="K477" s="9" t="s">
        <v>1662</v>
      </c>
      <c r="L477" s="9" t="s">
        <v>45</v>
      </c>
      <c r="M477" s="9" t="str">
        <f>INDEX(key!$AS$4:$AS$7,B477)</f>
        <v>PGE</v>
      </c>
      <c r="N477" s="9" t="str">
        <f>INDEX(key!$I$3:$I$5,C477)</f>
        <v>DMo</v>
      </c>
      <c r="O477" s="9" t="str">
        <f>INDEX(key!$F$9:$F$10,D477)</f>
        <v>Ex</v>
      </c>
      <c r="P477" s="9" t="str">
        <f>INDEX(key!$AT$3:$BI$3,E477)</f>
        <v>CZ15</v>
      </c>
      <c r="Q477" s="9" t="str">
        <f>INDEX('HVACwts Src'!$D$7:$I$7,F477)</f>
        <v>rDXHP</v>
      </c>
      <c r="R477" s="36">
        <f>IF(G477,INDEX('HVACwts Src'!$D$11:$U$164,(B477-1)*39+(D477-1)*19+E477,(C477-1)*6+F477),0)</f>
        <v>0</v>
      </c>
      <c r="T477" t="str">
        <f t="shared" si="44"/>
        <v>HV_PGEDMoExCZ15</v>
      </c>
      <c r="U477" t="str">
        <f t="shared" si="45"/>
        <v>rDXHP</v>
      </c>
      <c r="V477" s="36">
        <f t="shared" si="46"/>
        <v>0</v>
      </c>
    </row>
    <row r="478" spans="1:22" x14ac:dyDescent="0.25">
      <c r="A478" s="86">
        <f t="shared" si="47"/>
        <v>472</v>
      </c>
      <c r="B478">
        <v>1</v>
      </c>
      <c r="C478">
        <v>3</v>
      </c>
      <c r="D478">
        <v>1</v>
      </c>
      <c r="E478">
        <v>15</v>
      </c>
      <c r="F478">
        <v>4</v>
      </c>
      <c r="G478" t="b">
        <f>INDEX(key!$AT$4:$BI$7,B478,E478)</f>
        <v>0</v>
      </c>
      <c r="H478" t="str">
        <f t="shared" si="42"/>
        <v>HV_PGEDMoExCZ15rNCEH</v>
      </c>
      <c r="I478" s="9" t="s">
        <v>1799</v>
      </c>
      <c r="J478" t="str">
        <f t="shared" si="43"/>
        <v>HV_PGEDMoExCZ15</v>
      </c>
      <c r="K478" s="9" t="s">
        <v>1662</v>
      </c>
      <c r="L478" s="9" t="s">
        <v>45</v>
      </c>
      <c r="M478" s="9" t="str">
        <f>INDEX(key!$AS$4:$AS$7,B478)</f>
        <v>PGE</v>
      </c>
      <c r="N478" s="9" t="str">
        <f>INDEX(key!$I$3:$I$5,C478)</f>
        <v>DMo</v>
      </c>
      <c r="O478" s="9" t="str">
        <f>INDEX(key!$F$9:$F$10,D478)</f>
        <v>Ex</v>
      </c>
      <c r="P478" s="9" t="str">
        <f>INDEX(key!$AT$3:$BI$3,E478)</f>
        <v>CZ15</v>
      </c>
      <c r="Q478" s="9" t="str">
        <f>INDEX('HVACwts Src'!$D$7:$I$7,F478)</f>
        <v>rNCEH</v>
      </c>
      <c r="R478" s="36">
        <f>IF(G478,INDEX('HVACwts Src'!$D$11:$U$164,(B478-1)*39+(D478-1)*19+E478,(C478-1)*6+F478),0)</f>
        <v>0</v>
      </c>
      <c r="T478" t="str">
        <f t="shared" si="44"/>
        <v>HV_PGEDMoExCZ15</v>
      </c>
      <c r="U478" t="str">
        <f t="shared" si="45"/>
        <v>rNCEH</v>
      </c>
      <c r="V478" s="36">
        <f t="shared" si="46"/>
        <v>0</v>
      </c>
    </row>
    <row r="479" spans="1:22" x14ac:dyDescent="0.25">
      <c r="A479" s="86">
        <f t="shared" si="47"/>
        <v>473</v>
      </c>
      <c r="B479">
        <v>1</v>
      </c>
      <c r="C479">
        <v>3</v>
      </c>
      <c r="D479">
        <v>1</v>
      </c>
      <c r="E479">
        <v>15</v>
      </c>
      <c r="F479">
        <v>5</v>
      </c>
      <c r="G479" t="b">
        <f>INDEX(key!$AT$4:$BI$7,B479,E479)</f>
        <v>0</v>
      </c>
      <c r="H479" t="str">
        <f t="shared" si="42"/>
        <v>HV_PGEDMoExCZ15rDXOH</v>
      </c>
      <c r="I479" s="9" t="s">
        <v>1799</v>
      </c>
      <c r="J479" t="str">
        <f t="shared" si="43"/>
        <v>HV_PGEDMoExCZ15</v>
      </c>
      <c r="K479" s="9" t="s">
        <v>1662</v>
      </c>
      <c r="L479" s="9" t="s">
        <v>45</v>
      </c>
      <c r="M479" s="9" t="str">
        <f>INDEX(key!$AS$4:$AS$7,B479)</f>
        <v>PGE</v>
      </c>
      <c r="N479" s="9" t="str">
        <f>INDEX(key!$I$3:$I$5,C479)</f>
        <v>DMo</v>
      </c>
      <c r="O479" s="9" t="str">
        <f>INDEX(key!$F$9:$F$10,D479)</f>
        <v>Ex</v>
      </c>
      <c r="P479" s="9" t="str">
        <f>INDEX(key!$AT$3:$BI$3,E479)</f>
        <v>CZ15</v>
      </c>
      <c r="Q479" s="9" t="str">
        <f>INDEX('HVACwts Src'!$D$7:$I$7,F479)</f>
        <v>rDXOH</v>
      </c>
      <c r="R479" s="36">
        <f>IF(G479,INDEX('HVACwts Src'!$D$11:$U$164,(B479-1)*39+(D479-1)*19+E479,(C479-1)*6+F479),0)</f>
        <v>0</v>
      </c>
      <c r="T479" t="str">
        <f t="shared" si="44"/>
        <v>HV_PGEDMoExCZ15</v>
      </c>
      <c r="U479" t="str">
        <f t="shared" si="45"/>
        <v>rDXOH</v>
      </c>
      <c r="V479" s="36">
        <f t="shared" si="46"/>
        <v>0</v>
      </c>
    </row>
    <row r="480" spans="1:22" x14ac:dyDescent="0.25">
      <c r="A480" s="86">
        <f t="shared" si="47"/>
        <v>474</v>
      </c>
      <c r="B480">
        <v>1</v>
      </c>
      <c r="C480">
        <v>3</v>
      </c>
      <c r="D480">
        <v>1</v>
      </c>
      <c r="E480">
        <v>15</v>
      </c>
      <c r="F480">
        <v>6</v>
      </c>
      <c r="G480" t="b">
        <f>INDEX(key!$AT$4:$BI$7,B480,E480)</f>
        <v>0</v>
      </c>
      <c r="H480" t="str">
        <f t="shared" si="42"/>
        <v>HV_PGEDMoExCZ15rNCOH</v>
      </c>
      <c r="I480" s="9" t="s">
        <v>1799</v>
      </c>
      <c r="J480" t="str">
        <f t="shared" si="43"/>
        <v>HV_PGEDMoExCZ15</v>
      </c>
      <c r="K480" s="9" t="s">
        <v>1662</v>
      </c>
      <c r="L480" s="9" t="s">
        <v>45</v>
      </c>
      <c r="M480" s="9" t="str">
        <f>INDEX(key!$AS$4:$AS$7,B480)</f>
        <v>PGE</v>
      </c>
      <c r="N480" s="9" t="str">
        <f>INDEX(key!$I$3:$I$5,C480)</f>
        <v>DMo</v>
      </c>
      <c r="O480" s="9" t="str">
        <f>INDEX(key!$F$9:$F$10,D480)</f>
        <v>Ex</v>
      </c>
      <c r="P480" s="9" t="str">
        <f>INDEX(key!$AT$3:$BI$3,E480)</f>
        <v>CZ15</v>
      </c>
      <c r="Q480" s="9" t="str">
        <f>INDEX('HVACwts Src'!$D$7:$I$7,F480)</f>
        <v>rNCOH</v>
      </c>
      <c r="R480" s="36">
        <f>IF(G480,INDEX('HVACwts Src'!$D$11:$U$164,(B480-1)*39+(D480-1)*19+E480,(C480-1)*6+F480),0)</f>
        <v>0</v>
      </c>
      <c r="T480" t="str">
        <f t="shared" si="44"/>
        <v>HV_PGEDMoExCZ15</v>
      </c>
      <c r="U480" t="str">
        <f t="shared" si="45"/>
        <v>rNCOH</v>
      </c>
      <c r="V480" s="36">
        <f t="shared" si="46"/>
        <v>0</v>
      </c>
    </row>
    <row r="481" spans="1:22" x14ac:dyDescent="0.25">
      <c r="A481" s="86">
        <f t="shared" si="47"/>
        <v>475</v>
      </c>
      <c r="B481">
        <v>1</v>
      </c>
      <c r="C481">
        <v>3</v>
      </c>
      <c r="D481">
        <v>1</v>
      </c>
      <c r="E481">
        <v>16</v>
      </c>
      <c r="F481">
        <v>1</v>
      </c>
      <c r="G481" t="b">
        <f>INDEX(key!$AT$4:$BI$7,B481,E481)</f>
        <v>1</v>
      </c>
      <c r="H481" t="str">
        <f t="shared" si="42"/>
        <v>HV_PGEDMoExCZ16rDXGF</v>
      </c>
      <c r="I481" s="9" t="s">
        <v>1799</v>
      </c>
      <c r="J481" t="str">
        <f t="shared" si="43"/>
        <v>HV_PGEDMoExCZ16</v>
      </c>
      <c r="K481" s="9" t="s">
        <v>1662</v>
      </c>
      <c r="L481" s="9" t="s">
        <v>45</v>
      </c>
      <c r="M481" s="9" t="str">
        <f>INDEX(key!$AS$4:$AS$7,B481)</f>
        <v>PGE</v>
      </c>
      <c r="N481" s="9" t="str">
        <f>INDEX(key!$I$3:$I$5,C481)</f>
        <v>DMo</v>
      </c>
      <c r="O481" s="9" t="str">
        <f>INDEX(key!$F$9:$F$10,D481)</f>
        <v>Ex</v>
      </c>
      <c r="P481" s="9" t="str">
        <f>INDEX(key!$AT$3:$BI$3,E481)</f>
        <v>CZ16</v>
      </c>
      <c r="Q481" s="9" t="str">
        <f>INDEX('HVACwts Src'!$D$7:$I$7,F481)</f>
        <v>rDXGF</v>
      </c>
      <c r="R481" s="36">
        <f>IF(G481,INDEX('HVACwts Src'!$D$11:$U$164,(B481-1)*39+(D481-1)*19+E481,(C481-1)*6+F481),0)</f>
        <v>4508.7419999999993</v>
      </c>
      <c r="T481" t="str">
        <f t="shared" si="44"/>
        <v>HV_PGEDMoExCZ16</v>
      </c>
      <c r="U481" t="str">
        <f t="shared" si="45"/>
        <v>rDXGF</v>
      </c>
      <c r="V481" s="36">
        <f t="shared" si="46"/>
        <v>4508.7419999999993</v>
      </c>
    </row>
    <row r="482" spans="1:22" x14ac:dyDescent="0.25">
      <c r="A482" s="86">
        <f t="shared" si="47"/>
        <v>476</v>
      </c>
      <c r="B482">
        <v>1</v>
      </c>
      <c r="C482">
        <v>3</v>
      </c>
      <c r="D482">
        <v>1</v>
      </c>
      <c r="E482">
        <v>16</v>
      </c>
      <c r="F482">
        <v>2</v>
      </c>
      <c r="G482" t="b">
        <f>INDEX(key!$AT$4:$BI$7,B482,E482)</f>
        <v>1</v>
      </c>
      <c r="H482" t="str">
        <f t="shared" si="42"/>
        <v>HV_PGEDMoExCZ16rNCGF</v>
      </c>
      <c r="I482" s="9" t="s">
        <v>1799</v>
      </c>
      <c r="J482" t="str">
        <f t="shared" si="43"/>
        <v>HV_PGEDMoExCZ16</v>
      </c>
      <c r="K482" s="9" t="s">
        <v>1662</v>
      </c>
      <c r="L482" s="9" t="s">
        <v>45</v>
      </c>
      <c r="M482" s="9" t="str">
        <f>INDEX(key!$AS$4:$AS$7,B482)</f>
        <v>PGE</v>
      </c>
      <c r="N482" s="9" t="str">
        <f>INDEX(key!$I$3:$I$5,C482)</f>
        <v>DMo</v>
      </c>
      <c r="O482" s="9" t="str">
        <f>INDEX(key!$F$9:$F$10,D482)</f>
        <v>Ex</v>
      </c>
      <c r="P482" s="9" t="str">
        <f>INDEX(key!$AT$3:$BI$3,E482)</f>
        <v>CZ16</v>
      </c>
      <c r="Q482" s="9" t="str">
        <f>INDEX('HVACwts Src'!$D$7:$I$7,F482)</f>
        <v>rNCGF</v>
      </c>
      <c r="R482" s="36">
        <f>IF(G482,INDEX('HVACwts Src'!$D$11:$U$164,(B482-1)*39+(D482-1)*19+E482,(C482-1)*6+F482),0)</f>
        <v>3189.7109999999993</v>
      </c>
      <c r="T482" t="str">
        <f t="shared" si="44"/>
        <v>HV_PGEDMoExCZ16</v>
      </c>
      <c r="U482" t="str">
        <f t="shared" si="45"/>
        <v>rNCGF</v>
      </c>
      <c r="V482" s="36">
        <f t="shared" si="46"/>
        <v>3189.7109999999993</v>
      </c>
    </row>
    <row r="483" spans="1:22" x14ac:dyDescent="0.25">
      <c r="A483" s="86">
        <f t="shared" si="47"/>
        <v>477</v>
      </c>
      <c r="B483">
        <v>1</v>
      </c>
      <c r="C483">
        <v>3</v>
      </c>
      <c r="D483">
        <v>1</v>
      </c>
      <c r="E483">
        <v>16</v>
      </c>
      <c r="F483">
        <v>3</v>
      </c>
      <c r="G483" t="b">
        <f>INDEX(key!$AT$4:$BI$7,B483,E483)</f>
        <v>1</v>
      </c>
      <c r="H483" t="str">
        <f t="shared" si="42"/>
        <v>HV_PGEDMoExCZ16rDXHP</v>
      </c>
      <c r="I483" s="9" t="s">
        <v>1799</v>
      </c>
      <c r="J483" t="str">
        <f t="shared" si="43"/>
        <v>HV_PGEDMoExCZ16</v>
      </c>
      <c r="K483" s="9" t="s">
        <v>1662</v>
      </c>
      <c r="L483" s="9" t="s">
        <v>45</v>
      </c>
      <c r="M483" s="9" t="str">
        <f>INDEX(key!$AS$4:$AS$7,B483)</f>
        <v>PGE</v>
      </c>
      <c r="N483" s="9" t="str">
        <f>INDEX(key!$I$3:$I$5,C483)</f>
        <v>DMo</v>
      </c>
      <c r="O483" s="9" t="str">
        <f>INDEX(key!$F$9:$F$10,D483)</f>
        <v>Ex</v>
      </c>
      <c r="P483" s="9" t="str">
        <f>INDEX(key!$AT$3:$BI$3,E483)</f>
        <v>CZ16</v>
      </c>
      <c r="Q483" s="9" t="str">
        <f>INDEX('HVACwts Src'!$D$7:$I$7,F483)</f>
        <v>rDXHP</v>
      </c>
      <c r="R483" s="36">
        <f>IF(G483,INDEX('HVACwts Src'!$D$11:$U$164,(B483-1)*39+(D483-1)*19+E483,(C483-1)*6+F483),0)</f>
        <v>644.10599999999999</v>
      </c>
      <c r="T483" t="str">
        <f t="shared" si="44"/>
        <v>HV_PGEDMoExCZ16</v>
      </c>
      <c r="U483" t="str">
        <f t="shared" si="45"/>
        <v>rDXHP</v>
      </c>
      <c r="V483" s="36">
        <f t="shared" si="46"/>
        <v>644.10599999999999</v>
      </c>
    </row>
    <row r="484" spans="1:22" x14ac:dyDescent="0.25">
      <c r="A484" s="86">
        <f t="shared" si="47"/>
        <v>478</v>
      </c>
      <c r="B484">
        <v>1</v>
      </c>
      <c r="C484">
        <v>3</v>
      </c>
      <c r="D484">
        <v>1</v>
      </c>
      <c r="E484">
        <v>16</v>
      </c>
      <c r="F484">
        <v>4</v>
      </c>
      <c r="G484" t="b">
        <f>INDEX(key!$AT$4:$BI$7,B484,E484)</f>
        <v>1</v>
      </c>
      <c r="H484" t="str">
        <f t="shared" si="42"/>
        <v>HV_PGEDMoExCZ16rNCEH</v>
      </c>
      <c r="I484" s="9" t="s">
        <v>1799</v>
      </c>
      <c r="J484" t="str">
        <f t="shared" si="43"/>
        <v>HV_PGEDMoExCZ16</v>
      </c>
      <c r="K484" s="9" t="s">
        <v>1662</v>
      </c>
      <c r="L484" s="9" t="s">
        <v>45</v>
      </c>
      <c r="M484" s="9" t="str">
        <f>INDEX(key!$AS$4:$AS$7,B484)</f>
        <v>PGE</v>
      </c>
      <c r="N484" s="9" t="str">
        <f>INDEX(key!$I$3:$I$5,C484)</f>
        <v>DMo</v>
      </c>
      <c r="O484" s="9" t="str">
        <f>INDEX(key!$F$9:$F$10,D484)</f>
        <v>Ex</v>
      </c>
      <c r="P484" s="9" t="str">
        <f>INDEX(key!$AT$3:$BI$3,E484)</f>
        <v>CZ16</v>
      </c>
      <c r="Q484" s="9" t="str">
        <f>INDEX('HVACwts Src'!$D$7:$I$7,F484)</f>
        <v>rNCEH</v>
      </c>
      <c r="R484" s="36">
        <f>IF(G484,INDEX('HVACwts Src'!$D$11:$U$164,(B484-1)*39+(D484-1)*19+E484,(C484-1)*6+F484),0)</f>
        <v>455.673</v>
      </c>
      <c r="T484" t="str">
        <f t="shared" si="44"/>
        <v>HV_PGEDMoExCZ16</v>
      </c>
      <c r="U484" t="str">
        <f t="shared" si="45"/>
        <v>rNCEH</v>
      </c>
      <c r="V484" s="36">
        <f t="shared" si="46"/>
        <v>455.673</v>
      </c>
    </row>
    <row r="485" spans="1:22" x14ac:dyDescent="0.25">
      <c r="A485" s="86">
        <f t="shared" si="47"/>
        <v>479</v>
      </c>
      <c r="B485">
        <v>1</v>
      </c>
      <c r="C485">
        <v>3</v>
      </c>
      <c r="D485">
        <v>1</v>
      </c>
      <c r="E485">
        <v>16</v>
      </c>
      <c r="F485">
        <v>5</v>
      </c>
      <c r="G485" t="b">
        <f>INDEX(key!$AT$4:$BI$7,B485,E485)</f>
        <v>1</v>
      </c>
      <c r="H485" t="str">
        <f t="shared" si="42"/>
        <v>HV_PGEDMoExCZ16rDXOH</v>
      </c>
      <c r="I485" s="9" t="s">
        <v>1799</v>
      </c>
      <c r="J485" t="str">
        <f t="shared" si="43"/>
        <v>HV_PGEDMoExCZ16</v>
      </c>
      <c r="K485" s="9" t="s">
        <v>1662</v>
      </c>
      <c r="L485" s="9" t="s">
        <v>45</v>
      </c>
      <c r="M485" s="9" t="str">
        <f>INDEX(key!$AS$4:$AS$7,B485)</f>
        <v>PGE</v>
      </c>
      <c r="N485" s="9" t="str">
        <f>INDEX(key!$I$3:$I$5,C485)</f>
        <v>DMo</v>
      </c>
      <c r="O485" s="9" t="str">
        <f>INDEX(key!$F$9:$F$10,D485)</f>
        <v>Ex</v>
      </c>
      <c r="P485" s="9" t="str">
        <f>INDEX(key!$AT$3:$BI$3,E485)</f>
        <v>CZ16</v>
      </c>
      <c r="Q485" s="9" t="str">
        <f>INDEX('HVACwts Src'!$D$7:$I$7,F485)</f>
        <v>rDXOH</v>
      </c>
      <c r="R485" s="36">
        <f>IF(G485,INDEX('HVACwts Src'!$D$11:$U$164,(B485-1)*39+(D485-1)*19+E485,(C485-1)*6+F485),0)</f>
        <v>1094.9802000000002</v>
      </c>
      <c r="T485" t="str">
        <f t="shared" si="44"/>
        <v>HV_PGEDMoExCZ16</v>
      </c>
      <c r="U485" t="str">
        <f t="shared" si="45"/>
        <v>rDXOH</v>
      </c>
      <c r="V485" s="36">
        <f t="shared" si="46"/>
        <v>1094.9802000000002</v>
      </c>
    </row>
    <row r="486" spans="1:22" x14ac:dyDescent="0.25">
      <c r="A486" s="86">
        <f t="shared" si="47"/>
        <v>480</v>
      </c>
      <c r="B486">
        <v>1</v>
      </c>
      <c r="C486">
        <v>3</v>
      </c>
      <c r="D486">
        <v>1</v>
      </c>
      <c r="E486">
        <v>16</v>
      </c>
      <c r="F486">
        <v>6</v>
      </c>
      <c r="G486" t="b">
        <f>INDEX(key!$AT$4:$BI$7,B486,E486)</f>
        <v>1</v>
      </c>
      <c r="H486" t="str">
        <f t="shared" si="42"/>
        <v>HV_PGEDMoExCZ16rNCOH</v>
      </c>
      <c r="I486" s="9" t="s">
        <v>1799</v>
      </c>
      <c r="J486" t="str">
        <f t="shared" si="43"/>
        <v>HV_PGEDMoExCZ16</v>
      </c>
      <c r="K486" s="9" t="s">
        <v>1662</v>
      </c>
      <c r="L486" s="9" t="s">
        <v>45</v>
      </c>
      <c r="M486" s="9" t="str">
        <f>INDEX(key!$AS$4:$AS$7,B486)</f>
        <v>PGE</v>
      </c>
      <c r="N486" s="9" t="str">
        <f>INDEX(key!$I$3:$I$5,C486)</f>
        <v>DMo</v>
      </c>
      <c r="O486" s="9" t="str">
        <f>INDEX(key!$F$9:$F$10,D486)</f>
        <v>Ex</v>
      </c>
      <c r="P486" s="9" t="str">
        <f>INDEX(key!$AT$3:$BI$3,E486)</f>
        <v>CZ16</v>
      </c>
      <c r="Q486" s="9" t="str">
        <f>INDEX('HVACwts Src'!$D$7:$I$7,F486)</f>
        <v>rNCOH</v>
      </c>
      <c r="R486" s="36">
        <f>IF(G486,INDEX('HVACwts Src'!$D$11:$U$164,(B486-1)*39+(D486-1)*19+E486,(C486-1)*6+F486),0)</f>
        <v>774.64409999999998</v>
      </c>
      <c r="T486" t="str">
        <f t="shared" si="44"/>
        <v>HV_PGEDMoExCZ16</v>
      </c>
      <c r="U486" t="str">
        <f t="shared" si="45"/>
        <v>rNCOH</v>
      </c>
      <c r="V486" s="36">
        <f t="shared" si="46"/>
        <v>774.64409999999998</v>
      </c>
    </row>
    <row r="487" spans="1:22" x14ac:dyDescent="0.25">
      <c r="A487" s="86">
        <f t="shared" si="47"/>
        <v>481</v>
      </c>
      <c r="B487">
        <v>1</v>
      </c>
      <c r="C487">
        <v>3</v>
      </c>
      <c r="D487">
        <v>2</v>
      </c>
      <c r="E487">
        <v>1</v>
      </c>
      <c r="F487">
        <v>1</v>
      </c>
      <c r="G487" t="b">
        <f>INDEX(key!$AT$4:$BI$7,B487,E487)</f>
        <v>1</v>
      </c>
      <c r="H487" t="str">
        <f t="shared" si="42"/>
        <v>HV_PGEDMoNewCZ01rDXGF</v>
      </c>
      <c r="I487" s="9" t="s">
        <v>1799</v>
      </c>
      <c r="J487" t="str">
        <f t="shared" si="43"/>
        <v>HV_PGEDMoNewCZ01</v>
      </c>
      <c r="K487" s="9" t="s">
        <v>1662</v>
      </c>
      <c r="L487" s="9" t="s">
        <v>45</v>
      </c>
      <c r="M487" s="9" t="str">
        <f>INDEX(key!$AS$4:$AS$7,B487)</f>
        <v>PGE</v>
      </c>
      <c r="N487" s="9" t="str">
        <f>INDEX(key!$I$3:$I$5,C487)</f>
        <v>DMo</v>
      </c>
      <c r="O487" s="9" t="str">
        <f>INDEX(key!$F$9:$F$10,D487)</f>
        <v>New</v>
      </c>
      <c r="P487" s="9" t="str">
        <f>INDEX(key!$AT$3:$BI$3,E487)</f>
        <v>CZ01</v>
      </c>
      <c r="Q487" s="9" t="str">
        <f>INDEX('HVACwts Src'!$D$7:$I$7,F487)</f>
        <v>rDXGF</v>
      </c>
      <c r="R487" s="36">
        <f>IF(G487,INDEX('HVACwts Src'!$D$11:$U$164,(B487-1)*39+(D487-1)*19+E487,(C487-1)*6+F487),0)</f>
        <v>0.51457250537841981</v>
      </c>
      <c r="T487" t="str">
        <f t="shared" si="44"/>
        <v>HV_PGEDMoNewCZ01</v>
      </c>
      <c r="U487" t="str">
        <f t="shared" si="45"/>
        <v>rDXGF</v>
      </c>
      <c r="V487" s="36">
        <f t="shared" si="46"/>
        <v>0.51457250537841981</v>
      </c>
    </row>
    <row r="488" spans="1:22" x14ac:dyDescent="0.25">
      <c r="A488" s="86">
        <f t="shared" si="47"/>
        <v>482</v>
      </c>
      <c r="B488">
        <v>1</v>
      </c>
      <c r="C488">
        <v>3</v>
      </c>
      <c r="D488">
        <v>2</v>
      </c>
      <c r="E488">
        <v>1</v>
      </c>
      <c r="F488">
        <v>2</v>
      </c>
      <c r="G488" t="b">
        <f>INDEX(key!$AT$4:$BI$7,B488,E488)</f>
        <v>1</v>
      </c>
      <c r="H488" t="str">
        <f t="shared" si="42"/>
        <v>HV_PGEDMoNewCZ01rNCGF</v>
      </c>
      <c r="I488" s="9" t="s">
        <v>1799</v>
      </c>
      <c r="J488" t="str">
        <f t="shared" si="43"/>
        <v>HV_PGEDMoNewCZ01</v>
      </c>
      <c r="K488" s="9" t="s">
        <v>1662</v>
      </c>
      <c r="L488" s="9" t="s">
        <v>45</v>
      </c>
      <c r="M488" s="9" t="str">
        <f>INDEX(key!$AS$4:$AS$7,B488)</f>
        <v>PGE</v>
      </c>
      <c r="N488" s="9" t="str">
        <f>INDEX(key!$I$3:$I$5,C488)</f>
        <v>DMo</v>
      </c>
      <c r="O488" s="9" t="str">
        <f>INDEX(key!$F$9:$F$10,D488)</f>
        <v>New</v>
      </c>
      <c r="P488" s="9" t="str">
        <f>INDEX(key!$AT$3:$BI$3,E488)</f>
        <v>CZ01</v>
      </c>
      <c r="Q488" s="9" t="str">
        <f>INDEX('HVACwts Src'!$D$7:$I$7,F488)</f>
        <v>rNCGF</v>
      </c>
      <c r="R488" s="36">
        <f>IF(G488,INDEX('HVACwts Src'!$D$11:$U$164,(B488-1)*39+(D488-1)*19+E488,(C488-1)*6+F488),0)</f>
        <v>0.20567023192842132</v>
      </c>
      <c r="T488" t="str">
        <f t="shared" si="44"/>
        <v>HV_PGEDMoNewCZ01</v>
      </c>
      <c r="U488" t="str">
        <f t="shared" si="45"/>
        <v>rNCGF</v>
      </c>
      <c r="V488" s="36">
        <f t="shared" si="46"/>
        <v>0.20567023192842132</v>
      </c>
    </row>
    <row r="489" spans="1:22" x14ac:dyDescent="0.25">
      <c r="A489" s="86">
        <f t="shared" si="47"/>
        <v>483</v>
      </c>
      <c r="B489">
        <v>1</v>
      </c>
      <c r="C489">
        <v>3</v>
      </c>
      <c r="D489">
        <v>2</v>
      </c>
      <c r="E489">
        <v>1</v>
      </c>
      <c r="F489">
        <v>3</v>
      </c>
      <c r="G489" t="b">
        <f>INDEX(key!$AT$4:$BI$7,B489,E489)</f>
        <v>1</v>
      </c>
      <c r="H489" t="str">
        <f t="shared" si="42"/>
        <v>HV_PGEDMoNewCZ01rDXHP</v>
      </c>
      <c r="I489" s="9" t="s">
        <v>1799</v>
      </c>
      <c r="J489" t="str">
        <f t="shared" si="43"/>
        <v>HV_PGEDMoNewCZ01</v>
      </c>
      <c r="K489" s="9" t="s">
        <v>1662</v>
      </c>
      <c r="L489" s="9" t="s">
        <v>45</v>
      </c>
      <c r="M489" s="9" t="str">
        <f>INDEX(key!$AS$4:$AS$7,B489)</f>
        <v>PGE</v>
      </c>
      <c r="N489" s="9" t="str">
        <f>INDEX(key!$I$3:$I$5,C489)</f>
        <v>DMo</v>
      </c>
      <c r="O489" s="9" t="str">
        <f>INDEX(key!$F$9:$F$10,D489)</f>
        <v>New</v>
      </c>
      <c r="P489" s="9" t="str">
        <f>INDEX(key!$AT$3:$BI$3,E489)</f>
        <v>CZ01</v>
      </c>
      <c r="Q489" s="9" t="str">
        <f>INDEX('HVACwts Src'!$D$7:$I$7,F489)</f>
        <v>rDXHP</v>
      </c>
      <c r="R489" s="36">
        <f>IF(G489,INDEX('HVACwts Src'!$D$11:$U$164,(B489-1)*39+(D489-1)*19+E489,(C489-1)*6+F489),0)</f>
        <v>7.4027884388711343E-2</v>
      </c>
      <c r="T489" t="str">
        <f t="shared" si="44"/>
        <v>HV_PGEDMoNewCZ01</v>
      </c>
      <c r="U489" t="str">
        <f t="shared" si="45"/>
        <v>rDXHP</v>
      </c>
      <c r="V489" s="36">
        <f t="shared" si="46"/>
        <v>7.4027884388711343E-2</v>
      </c>
    </row>
    <row r="490" spans="1:22" x14ac:dyDescent="0.25">
      <c r="A490" s="86">
        <f t="shared" si="47"/>
        <v>484</v>
      </c>
      <c r="B490">
        <v>1</v>
      </c>
      <c r="C490">
        <v>3</v>
      </c>
      <c r="D490">
        <v>2</v>
      </c>
      <c r="E490">
        <v>1</v>
      </c>
      <c r="F490">
        <v>4</v>
      </c>
      <c r="G490" t="b">
        <f>INDEX(key!$AT$4:$BI$7,B490,E490)</f>
        <v>1</v>
      </c>
      <c r="H490" t="str">
        <f t="shared" si="42"/>
        <v>HV_PGEDMoNewCZ01rNCEH</v>
      </c>
      <c r="I490" s="9" t="s">
        <v>1799</v>
      </c>
      <c r="J490" t="str">
        <f t="shared" si="43"/>
        <v>HV_PGEDMoNewCZ01</v>
      </c>
      <c r="K490" s="9" t="s">
        <v>1662</v>
      </c>
      <c r="L490" s="9" t="s">
        <v>45</v>
      </c>
      <c r="M490" s="9" t="str">
        <f>INDEX(key!$AS$4:$AS$7,B490)</f>
        <v>PGE</v>
      </c>
      <c r="N490" s="9" t="str">
        <f>INDEX(key!$I$3:$I$5,C490)</f>
        <v>DMo</v>
      </c>
      <c r="O490" s="9" t="str">
        <f>INDEX(key!$F$9:$F$10,D490)</f>
        <v>New</v>
      </c>
      <c r="P490" s="9" t="str">
        <f>INDEX(key!$AT$3:$BI$3,E490)</f>
        <v>CZ01</v>
      </c>
      <c r="Q490" s="9" t="str">
        <f>INDEX('HVACwts Src'!$D$7:$I$7,F490)</f>
        <v>rNCEH</v>
      </c>
      <c r="R490" s="36">
        <f>IF(G490,INDEX('HVACwts Src'!$D$11:$U$164,(B490-1)*39+(D490-1)*19+E490,(C490-1)*6+F490),0)</f>
        <v>2.9898988181568702E-2</v>
      </c>
      <c r="T490" t="str">
        <f t="shared" si="44"/>
        <v>HV_PGEDMoNewCZ01</v>
      </c>
      <c r="U490" t="str">
        <f t="shared" si="45"/>
        <v>rNCEH</v>
      </c>
      <c r="V490" s="36">
        <f t="shared" si="46"/>
        <v>2.9898988181568702E-2</v>
      </c>
    </row>
    <row r="491" spans="1:22" x14ac:dyDescent="0.25">
      <c r="A491" s="86">
        <f t="shared" si="47"/>
        <v>485</v>
      </c>
      <c r="B491">
        <v>1</v>
      </c>
      <c r="C491">
        <v>3</v>
      </c>
      <c r="D491">
        <v>2</v>
      </c>
      <c r="E491">
        <v>1</v>
      </c>
      <c r="F491">
        <v>5</v>
      </c>
      <c r="G491" t="b">
        <f>INDEX(key!$AT$4:$BI$7,B491,E491)</f>
        <v>1</v>
      </c>
      <c r="H491" t="str">
        <f t="shared" si="42"/>
        <v>HV_PGEDMoNewCZ01rDXOH</v>
      </c>
      <c r="I491" s="9" t="s">
        <v>1799</v>
      </c>
      <c r="J491" t="str">
        <f t="shared" si="43"/>
        <v>HV_PGEDMoNewCZ01</v>
      </c>
      <c r="K491" s="9" t="s">
        <v>1662</v>
      </c>
      <c r="L491" s="9" t="s">
        <v>45</v>
      </c>
      <c r="M491" s="9" t="str">
        <f>INDEX(key!$AS$4:$AS$7,B491)</f>
        <v>PGE</v>
      </c>
      <c r="N491" s="9" t="str">
        <f>INDEX(key!$I$3:$I$5,C491)</f>
        <v>DMo</v>
      </c>
      <c r="O491" s="9" t="str">
        <f>INDEX(key!$F$9:$F$10,D491)</f>
        <v>New</v>
      </c>
      <c r="P491" s="9" t="str">
        <f>INDEX(key!$AT$3:$BI$3,E491)</f>
        <v>CZ01</v>
      </c>
      <c r="Q491" s="9" t="str">
        <f>INDEX('HVACwts Src'!$D$7:$I$7,F491)</f>
        <v>rDXOH</v>
      </c>
      <c r="R491" s="36">
        <f>IF(G491,INDEX('HVACwts Src'!$D$11:$U$164,(B491-1)*39+(D491-1)*19+E491,(C491-1)*6+F491),0)</f>
        <v>0.12542475683751067</v>
      </c>
      <c r="T491" t="str">
        <f t="shared" si="44"/>
        <v>HV_PGEDMoNewCZ01</v>
      </c>
      <c r="U491" t="str">
        <f t="shared" si="45"/>
        <v>rDXOH</v>
      </c>
      <c r="V491" s="36">
        <f t="shared" si="46"/>
        <v>0.12542475683751067</v>
      </c>
    </row>
    <row r="492" spans="1:22" x14ac:dyDescent="0.25">
      <c r="A492" s="86">
        <f t="shared" si="47"/>
        <v>486</v>
      </c>
      <c r="B492">
        <v>1</v>
      </c>
      <c r="C492">
        <v>3</v>
      </c>
      <c r="D492">
        <v>2</v>
      </c>
      <c r="E492">
        <v>1</v>
      </c>
      <c r="F492">
        <v>6</v>
      </c>
      <c r="G492" t="b">
        <f>INDEX(key!$AT$4:$BI$7,B492,E492)</f>
        <v>1</v>
      </c>
      <c r="H492" t="str">
        <f t="shared" si="42"/>
        <v>HV_PGEDMoNewCZ01rNCOH</v>
      </c>
      <c r="I492" s="9" t="s">
        <v>1799</v>
      </c>
      <c r="J492" t="str">
        <f t="shared" si="43"/>
        <v>HV_PGEDMoNewCZ01</v>
      </c>
      <c r="K492" s="9" t="s">
        <v>1662</v>
      </c>
      <c r="L492" s="9" t="s">
        <v>45</v>
      </c>
      <c r="M492" s="9" t="str">
        <f>INDEX(key!$AS$4:$AS$7,B492)</f>
        <v>PGE</v>
      </c>
      <c r="N492" s="9" t="str">
        <f>INDEX(key!$I$3:$I$5,C492)</f>
        <v>DMo</v>
      </c>
      <c r="O492" s="9" t="str">
        <f>INDEX(key!$F$9:$F$10,D492)</f>
        <v>New</v>
      </c>
      <c r="P492" s="9" t="str">
        <f>INDEX(key!$AT$3:$BI$3,E492)</f>
        <v>CZ01</v>
      </c>
      <c r="Q492" s="9" t="str">
        <f>INDEX('HVACwts Src'!$D$7:$I$7,F492)</f>
        <v>rNCOH</v>
      </c>
      <c r="R492" s="36">
        <f>IF(G492,INDEX('HVACwts Src'!$D$11:$U$164,(B492-1)*39+(D492-1)*19+E492,(C492-1)*6+F492),0)</f>
        <v>5.0405633285368172E-2</v>
      </c>
      <c r="T492" t="str">
        <f t="shared" si="44"/>
        <v>HV_PGEDMoNewCZ01</v>
      </c>
      <c r="U492" t="str">
        <f t="shared" si="45"/>
        <v>rNCOH</v>
      </c>
      <c r="V492" s="36">
        <f t="shared" si="46"/>
        <v>5.0405633285368172E-2</v>
      </c>
    </row>
    <row r="493" spans="1:22" x14ac:dyDescent="0.25">
      <c r="A493" s="86">
        <f t="shared" si="47"/>
        <v>487</v>
      </c>
      <c r="B493">
        <v>1</v>
      </c>
      <c r="C493">
        <v>3</v>
      </c>
      <c r="D493">
        <v>2</v>
      </c>
      <c r="E493">
        <v>2</v>
      </c>
      <c r="F493">
        <v>1</v>
      </c>
      <c r="G493" t="b">
        <f>INDEX(key!$AT$4:$BI$7,B493,E493)</f>
        <v>1</v>
      </c>
      <c r="H493" t="str">
        <f t="shared" si="42"/>
        <v>HV_PGEDMoNewCZ02rDXGF</v>
      </c>
      <c r="I493" s="9" t="s">
        <v>1799</v>
      </c>
      <c r="J493" t="str">
        <f t="shared" si="43"/>
        <v>HV_PGEDMoNewCZ02</v>
      </c>
      <c r="K493" s="9" t="s">
        <v>1662</v>
      </c>
      <c r="L493" s="9" t="s">
        <v>45</v>
      </c>
      <c r="M493" s="9" t="str">
        <f>INDEX(key!$AS$4:$AS$7,B493)</f>
        <v>PGE</v>
      </c>
      <c r="N493" s="9" t="str">
        <f>INDEX(key!$I$3:$I$5,C493)</f>
        <v>DMo</v>
      </c>
      <c r="O493" s="9" t="str">
        <f>INDEX(key!$F$9:$F$10,D493)</f>
        <v>New</v>
      </c>
      <c r="P493" s="9" t="str">
        <f>INDEX(key!$AT$3:$BI$3,E493)</f>
        <v>CZ02</v>
      </c>
      <c r="Q493" s="9" t="str">
        <f>INDEX('HVACwts Src'!$D$7:$I$7,F493)</f>
        <v>rDXGF</v>
      </c>
      <c r="R493" s="36">
        <f>IF(G493,INDEX('HVACwts Src'!$D$11:$U$164,(B493-1)*39+(D493-1)*19+E493,(C493-1)*6+F493),0)</f>
        <v>130.71519999999998</v>
      </c>
      <c r="T493" t="str">
        <f t="shared" si="44"/>
        <v>HV_PGEDMoNewCZ02</v>
      </c>
      <c r="U493" t="str">
        <f t="shared" si="45"/>
        <v>rDXGF</v>
      </c>
      <c r="V493" s="36">
        <f t="shared" si="46"/>
        <v>130.71519999999998</v>
      </c>
    </row>
    <row r="494" spans="1:22" x14ac:dyDescent="0.25">
      <c r="A494" s="86">
        <f t="shared" si="47"/>
        <v>488</v>
      </c>
      <c r="B494">
        <v>1</v>
      </c>
      <c r="C494">
        <v>3</v>
      </c>
      <c r="D494">
        <v>2</v>
      </c>
      <c r="E494">
        <v>2</v>
      </c>
      <c r="F494">
        <v>2</v>
      </c>
      <c r="G494" t="b">
        <f>INDEX(key!$AT$4:$BI$7,B494,E494)</f>
        <v>1</v>
      </c>
      <c r="H494" t="str">
        <f t="shared" si="42"/>
        <v>HV_PGEDMoNewCZ02rNCGF</v>
      </c>
      <c r="I494" s="9" t="s">
        <v>1799</v>
      </c>
      <c r="J494" t="str">
        <f t="shared" si="43"/>
        <v>HV_PGEDMoNewCZ02</v>
      </c>
      <c r="K494" s="9" t="s">
        <v>1662</v>
      </c>
      <c r="L494" s="9" t="s">
        <v>45</v>
      </c>
      <c r="M494" s="9" t="str">
        <f>INDEX(key!$AS$4:$AS$7,B494)</f>
        <v>PGE</v>
      </c>
      <c r="N494" s="9" t="str">
        <f>INDEX(key!$I$3:$I$5,C494)</f>
        <v>DMo</v>
      </c>
      <c r="O494" s="9" t="str">
        <f>INDEX(key!$F$9:$F$10,D494)</f>
        <v>New</v>
      </c>
      <c r="P494" s="9" t="str">
        <f>INDEX(key!$AT$3:$BI$3,E494)</f>
        <v>CZ02</v>
      </c>
      <c r="Q494" s="9" t="str">
        <f>INDEX('HVACwts Src'!$D$7:$I$7,F494)</f>
        <v>rNCGF</v>
      </c>
      <c r="R494" s="36">
        <f>IF(G494,INDEX('HVACwts Src'!$D$11:$U$164,(B494-1)*39+(D494-1)*19+E494,(C494-1)*6+F494),0)</f>
        <v>0</v>
      </c>
      <c r="T494" t="str">
        <f t="shared" si="44"/>
        <v>HV_PGEDMoNewCZ02</v>
      </c>
      <c r="U494" t="str">
        <f t="shared" si="45"/>
        <v>rNCGF</v>
      </c>
      <c r="V494" s="36">
        <f t="shared" si="46"/>
        <v>0</v>
      </c>
    </row>
    <row r="495" spans="1:22" x14ac:dyDescent="0.25">
      <c r="A495" s="86">
        <f t="shared" si="47"/>
        <v>489</v>
      </c>
      <c r="B495">
        <v>1</v>
      </c>
      <c r="C495">
        <v>3</v>
      </c>
      <c r="D495">
        <v>2</v>
      </c>
      <c r="E495">
        <v>2</v>
      </c>
      <c r="F495">
        <v>3</v>
      </c>
      <c r="G495" t="b">
        <f>INDEX(key!$AT$4:$BI$7,B495,E495)</f>
        <v>1</v>
      </c>
      <c r="H495" t="str">
        <f t="shared" si="42"/>
        <v>HV_PGEDMoNewCZ02rDXHP</v>
      </c>
      <c r="I495" s="9" t="s">
        <v>1799</v>
      </c>
      <c r="J495" t="str">
        <f t="shared" si="43"/>
        <v>HV_PGEDMoNewCZ02</v>
      </c>
      <c r="K495" s="9" t="s">
        <v>1662</v>
      </c>
      <c r="L495" s="9" t="s">
        <v>45</v>
      </c>
      <c r="M495" s="9" t="str">
        <f>INDEX(key!$AS$4:$AS$7,B495)</f>
        <v>PGE</v>
      </c>
      <c r="N495" s="9" t="str">
        <f>INDEX(key!$I$3:$I$5,C495)</f>
        <v>DMo</v>
      </c>
      <c r="O495" s="9" t="str">
        <f>INDEX(key!$F$9:$F$10,D495)</f>
        <v>New</v>
      </c>
      <c r="P495" s="9" t="str">
        <f>INDEX(key!$AT$3:$BI$3,E495)</f>
        <v>CZ02</v>
      </c>
      <c r="Q495" s="9" t="str">
        <f>INDEX('HVACwts Src'!$D$7:$I$7,F495)</f>
        <v>rDXHP</v>
      </c>
      <c r="R495" s="36">
        <f>IF(G495,INDEX('HVACwts Src'!$D$11:$U$164,(B495-1)*39+(D495-1)*19+E495,(C495-1)*6+F495),0)</f>
        <v>18.6736</v>
      </c>
      <c r="T495" t="str">
        <f t="shared" si="44"/>
        <v>HV_PGEDMoNewCZ02</v>
      </c>
      <c r="U495" t="str">
        <f t="shared" si="45"/>
        <v>rDXHP</v>
      </c>
      <c r="V495" s="36">
        <f t="shared" si="46"/>
        <v>18.6736</v>
      </c>
    </row>
    <row r="496" spans="1:22" x14ac:dyDescent="0.25">
      <c r="A496" s="86">
        <f t="shared" si="47"/>
        <v>490</v>
      </c>
      <c r="B496">
        <v>1</v>
      </c>
      <c r="C496">
        <v>3</v>
      </c>
      <c r="D496">
        <v>2</v>
      </c>
      <c r="E496">
        <v>2</v>
      </c>
      <c r="F496">
        <v>4</v>
      </c>
      <c r="G496" t="b">
        <f>INDEX(key!$AT$4:$BI$7,B496,E496)</f>
        <v>1</v>
      </c>
      <c r="H496" t="str">
        <f t="shared" si="42"/>
        <v>HV_PGEDMoNewCZ02rNCEH</v>
      </c>
      <c r="I496" s="9" t="s">
        <v>1799</v>
      </c>
      <c r="J496" t="str">
        <f t="shared" si="43"/>
        <v>HV_PGEDMoNewCZ02</v>
      </c>
      <c r="K496" s="9" t="s">
        <v>1662</v>
      </c>
      <c r="L496" s="9" t="s">
        <v>45</v>
      </c>
      <c r="M496" s="9" t="str">
        <f>INDEX(key!$AS$4:$AS$7,B496)</f>
        <v>PGE</v>
      </c>
      <c r="N496" s="9" t="str">
        <f>INDEX(key!$I$3:$I$5,C496)</f>
        <v>DMo</v>
      </c>
      <c r="O496" s="9" t="str">
        <f>INDEX(key!$F$9:$F$10,D496)</f>
        <v>New</v>
      </c>
      <c r="P496" s="9" t="str">
        <f>INDEX(key!$AT$3:$BI$3,E496)</f>
        <v>CZ02</v>
      </c>
      <c r="Q496" s="9" t="str">
        <f>INDEX('HVACwts Src'!$D$7:$I$7,F496)</f>
        <v>rNCEH</v>
      </c>
      <c r="R496" s="36">
        <f>IF(G496,INDEX('HVACwts Src'!$D$11:$U$164,(B496-1)*39+(D496-1)*19+E496,(C496-1)*6+F496),0)</f>
        <v>0</v>
      </c>
      <c r="T496" t="str">
        <f t="shared" si="44"/>
        <v>HV_PGEDMoNewCZ02</v>
      </c>
      <c r="U496" t="str">
        <f t="shared" si="45"/>
        <v>rNCEH</v>
      </c>
      <c r="V496" s="36">
        <f t="shared" si="46"/>
        <v>0</v>
      </c>
    </row>
    <row r="497" spans="1:22" x14ac:dyDescent="0.25">
      <c r="A497" s="86">
        <f t="shared" si="47"/>
        <v>491</v>
      </c>
      <c r="B497">
        <v>1</v>
      </c>
      <c r="C497">
        <v>3</v>
      </c>
      <c r="D497">
        <v>2</v>
      </c>
      <c r="E497">
        <v>2</v>
      </c>
      <c r="F497">
        <v>5</v>
      </c>
      <c r="G497" t="b">
        <f>INDEX(key!$AT$4:$BI$7,B497,E497)</f>
        <v>1</v>
      </c>
      <c r="H497" t="str">
        <f t="shared" si="42"/>
        <v>HV_PGEDMoNewCZ02rDXOH</v>
      </c>
      <c r="I497" s="9" t="s">
        <v>1799</v>
      </c>
      <c r="J497" t="str">
        <f t="shared" si="43"/>
        <v>HV_PGEDMoNewCZ02</v>
      </c>
      <c r="K497" s="9" t="s">
        <v>1662</v>
      </c>
      <c r="L497" s="9" t="s">
        <v>45</v>
      </c>
      <c r="M497" s="9" t="str">
        <f>INDEX(key!$AS$4:$AS$7,B497)</f>
        <v>PGE</v>
      </c>
      <c r="N497" s="9" t="str">
        <f>INDEX(key!$I$3:$I$5,C497)</f>
        <v>DMo</v>
      </c>
      <c r="O497" s="9" t="str">
        <f>INDEX(key!$F$9:$F$10,D497)</f>
        <v>New</v>
      </c>
      <c r="P497" s="9" t="str">
        <f>INDEX(key!$AT$3:$BI$3,E497)</f>
        <v>CZ02</v>
      </c>
      <c r="Q497" s="9" t="str">
        <f>INDEX('HVACwts Src'!$D$7:$I$7,F497)</f>
        <v>rDXOH</v>
      </c>
      <c r="R497" s="36">
        <f>IF(G497,INDEX('HVACwts Src'!$D$11:$U$164,(B497-1)*39+(D497-1)*19+E497,(C497-1)*6+F497),0)</f>
        <v>31.74512</v>
      </c>
      <c r="T497" t="str">
        <f t="shared" si="44"/>
        <v>HV_PGEDMoNewCZ02</v>
      </c>
      <c r="U497" t="str">
        <f t="shared" si="45"/>
        <v>rDXOH</v>
      </c>
      <c r="V497" s="36">
        <f t="shared" si="46"/>
        <v>31.74512</v>
      </c>
    </row>
    <row r="498" spans="1:22" x14ac:dyDescent="0.25">
      <c r="A498" s="86">
        <f t="shared" si="47"/>
        <v>492</v>
      </c>
      <c r="B498">
        <v>1</v>
      </c>
      <c r="C498">
        <v>3</v>
      </c>
      <c r="D498">
        <v>2</v>
      </c>
      <c r="E498">
        <v>2</v>
      </c>
      <c r="F498">
        <v>6</v>
      </c>
      <c r="G498" t="b">
        <f>INDEX(key!$AT$4:$BI$7,B498,E498)</f>
        <v>1</v>
      </c>
      <c r="H498" t="str">
        <f t="shared" si="42"/>
        <v>HV_PGEDMoNewCZ02rNCOH</v>
      </c>
      <c r="I498" s="9" t="s">
        <v>1799</v>
      </c>
      <c r="J498" t="str">
        <f t="shared" si="43"/>
        <v>HV_PGEDMoNewCZ02</v>
      </c>
      <c r="K498" s="9" t="s">
        <v>1662</v>
      </c>
      <c r="L498" s="9" t="s">
        <v>45</v>
      </c>
      <c r="M498" s="9" t="str">
        <f>INDEX(key!$AS$4:$AS$7,B498)</f>
        <v>PGE</v>
      </c>
      <c r="N498" s="9" t="str">
        <f>INDEX(key!$I$3:$I$5,C498)</f>
        <v>DMo</v>
      </c>
      <c r="O498" s="9" t="str">
        <f>INDEX(key!$F$9:$F$10,D498)</f>
        <v>New</v>
      </c>
      <c r="P498" s="9" t="str">
        <f>INDEX(key!$AT$3:$BI$3,E498)</f>
        <v>CZ02</v>
      </c>
      <c r="Q498" s="9" t="str">
        <f>INDEX('HVACwts Src'!$D$7:$I$7,F498)</f>
        <v>rNCOH</v>
      </c>
      <c r="R498" s="36">
        <f>IF(G498,INDEX('HVACwts Src'!$D$11:$U$164,(B498-1)*39+(D498-1)*19+E498,(C498-1)*6+F498),0)</f>
        <v>0</v>
      </c>
      <c r="T498" t="str">
        <f t="shared" si="44"/>
        <v>HV_PGEDMoNewCZ02</v>
      </c>
      <c r="U498" t="str">
        <f t="shared" si="45"/>
        <v>rNCOH</v>
      </c>
      <c r="V498" s="36">
        <f t="shared" si="46"/>
        <v>0</v>
      </c>
    </row>
    <row r="499" spans="1:22" x14ac:dyDescent="0.25">
      <c r="A499" s="86">
        <f t="shared" si="47"/>
        <v>493</v>
      </c>
      <c r="B499">
        <v>1</v>
      </c>
      <c r="C499">
        <v>3</v>
      </c>
      <c r="D499">
        <v>2</v>
      </c>
      <c r="E499">
        <v>3</v>
      </c>
      <c r="F499">
        <v>1</v>
      </c>
      <c r="G499" t="b">
        <f>INDEX(key!$AT$4:$BI$7,B499,E499)</f>
        <v>1</v>
      </c>
      <c r="H499" t="str">
        <f t="shared" si="42"/>
        <v>HV_PGEDMoNewCZ03rDXGF</v>
      </c>
      <c r="I499" s="9" t="s">
        <v>1799</v>
      </c>
      <c r="J499" t="str">
        <f t="shared" si="43"/>
        <v>HV_PGEDMoNewCZ03</v>
      </c>
      <c r="K499" s="9" t="s">
        <v>1662</v>
      </c>
      <c r="L499" s="9" t="s">
        <v>45</v>
      </c>
      <c r="M499" s="9" t="str">
        <f>INDEX(key!$AS$4:$AS$7,B499)</f>
        <v>PGE</v>
      </c>
      <c r="N499" s="9" t="str">
        <f>INDEX(key!$I$3:$I$5,C499)</f>
        <v>DMo</v>
      </c>
      <c r="O499" s="9" t="str">
        <f>INDEX(key!$F$9:$F$10,D499)</f>
        <v>New</v>
      </c>
      <c r="P499" s="9" t="str">
        <f>INDEX(key!$AT$3:$BI$3,E499)</f>
        <v>CZ03</v>
      </c>
      <c r="Q499" s="9" t="str">
        <f>INDEX('HVACwts Src'!$D$7:$I$7,F499)</f>
        <v>rDXGF</v>
      </c>
      <c r="R499" s="36">
        <f>IF(G499,INDEX('HVACwts Src'!$D$11:$U$164,(B499-1)*39+(D499-1)*19+E499,(C499-1)*6+F499),0)</f>
        <v>0</v>
      </c>
      <c r="T499" t="str">
        <f t="shared" si="44"/>
        <v>HV_PGEDMoNewCZ03</v>
      </c>
      <c r="U499" t="str">
        <f t="shared" si="45"/>
        <v>rDXGF</v>
      </c>
      <c r="V499" s="36">
        <f t="shared" si="46"/>
        <v>0</v>
      </c>
    </row>
    <row r="500" spans="1:22" x14ac:dyDescent="0.25">
      <c r="A500" s="86">
        <f t="shared" si="47"/>
        <v>494</v>
      </c>
      <c r="B500">
        <v>1</v>
      </c>
      <c r="C500">
        <v>3</v>
      </c>
      <c r="D500">
        <v>2</v>
      </c>
      <c r="E500">
        <v>3</v>
      </c>
      <c r="F500">
        <v>2</v>
      </c>
      <c r="G500" t="b">
        <f>INDEX(key!$AT$4:$BI$7,B500,E500)</f>
        <v>1</v>
      </c>
      <c r="H500" t="str">
        <f t="shared" si="42"/>
        <v>HV_PGEDMoNewCZ03rNCGF</v>
      </c>
      <c r="I500" s="9" t="s">
        <v>1799</v>
      </c>
      <c r="J500" t="str">
        <f t="shared" si="43"/>
        <v>HV_PGEDMoNewCZ03</v>
      </c>
      <c r="K500" s="9" t="s">
        <v>1662</v>
      </c>
      <c r="L500" s="9" t="s">
        <v>45</v>
      </c>
      <c r="M500" s="9" t="str">
        <f>INDEX(key!$AS$4:$AS$7,B500)</f>
        <v>PGE</v>
      </c>
      <c r="N500" s="9" t="str">
        <f>INDEX(key!$I$3:$I$5,C500)</f>
        <v>DMo</v>
      </c>
      <c r="O500" s="9" t="str">
        <f>INDEX(key!$F$9:$F$10,D500)</f>
        <v>New</v>
      </c>
      <c r="P500" s="9" t="str">
        <f>INDEX(key!$AT$3:$BI$3,E500)</f>
        <v>CZ03</v>
      </c>
      <c r="Q500" s="9" t="str">
        <f>INDEX('HVACwts Src'!$D$7:$I$7,F500)</f>
        <v>rNCGF</v>
      </c>
      <c r="R500" s="36">
        <f>IF(G500,INDEX('HVACwts Src'!$D$11:$U$164,(B500-1)*39+(D500-1)*19+E500,(C500-1)*6+F500),0)</f>
        <v>44.192399999999999</v>
      </c>
      <c r="T500" t="str">
        <f t="shared" si="44"/>
        <v>HV_PGEDMoNewCZ03</v>
      </c>
      <c r="U500" t="str">
        <f t="shared" si="45"/>
        <v>rNCGF</v>
      </c>
      <c r="V500" s="36">
        <f t="shared" si="46"/>
        <v>44.192399999999999</v>
      </c>
    </row>
    <row r="501" spans="1:22" x14ac:dyDescent="0.25">
      <c r="A501" s="86">
        <f t="shared" si="47"/>
        <v>495</v>
      </c>
      <c r="B501">
        <v>1</v>
      </c>
      <c r="C501">
        <v>3</v>
      </c>
      <c r="D501">
        <v>2</v>
      </c>
      <c r="E501">
        <v>3</v>
      </c>
      <c r="F501">
        <v>3</v>
      </c>
      <c r="G501" t="b">
        <f>INDEX(key!$AT$4:$BI$7,B501,E501)</f>
        <v>1</v>
      </c>
      <c r="H501" t="str">
        <f t="shared" si="42"/>
        <v>HV_PGEDMoNewCZ03rDXHP</v>
      </c>
      <c r="I501" s="9" t="s">
        <v>1799</v>
      </c>
      <c r="J501" t="str">
        <f t="shared" si="43"/>
        <v>HV_PGEDMoNewCZ03</v>
      </c>
      <c r="K501" s="9" t="s">
        <v>1662</v>
      </c>
      <c r="L501" s="9" t="s">
        <v>45</v>
      </c>
      <c r="M501" s="9" t="str">
        <f>INDEX(key!$AS$4:$AS$7,B501)</f>
        <v>PGE</v>
      </c>
      <c r="N501" s="9" t="str">
        <f>INDEX(key!$I$3:$I$5,C501)</f>
        <v>DMo</v>
      </c>
      <c r="O501" s="9" t="str">
        <f>INDEX(key!$F$9:$F$10,D501)</f>
        <v>New</v>
      </c>
      <c r="P501" s="9" t="str">
        <f>INDEX(key!$AT$3:$BI$3,E501)</f>
        <v>CZ03</v>
      </c>
      <c r="Q501" s="9" t="str">
        <f>INDEX('HVACwts Src'!$D$7:$I$7,F501)</f>
        <v>rDXHP</v>
      </c>
      <c r="R501" s="36">
        <f>IF(G501,INDEX('HVACwts Src'!$D$11:$U$164,(B501-1)*39+(D501-1)*19+E501,(C501-1)*6+F501),0)</f>
        <v>0</v>
      </c>
      <c r="T501" t="str">
        <f t="shared" si="44"/>
        <v>HV_PGEDMoNewCZ03</v>
      </c>
      <c r="U501" t="str">
        <f t="shared" si="45"/>
        <v>rDXHP</v>
      </c>
      <c r="V501" s="36">
        <f t="shared" si="46"/>
        <v>0</v>
      </c>
    </row>
    <row r="502" spans="1:22" x14ac:dyDescent="0.25">
      <c r="A502" s="86">
        <f t="shared" si="47"/>
        <v>496</v>
      </c>
      <c r="B502">
        <v>1</v>
      </c>
      <c r="C502">
        <v>3</v>
      </c>
      <c r="D502">
        <v>2</v>
      </c>
      <c r="E502">
        <v>3</v>
      </c>
      <c r="F502">
        <v>4</v>
      </c>
      <c r="G502" t="b">
        <f>INDEX(key!$AT$4:$BI$7,B502,E502)</f>
        <v>1</v>
      </c>
      <c r="H502" t="str">
        <f t="shared" si="42"/>
        <v>HV_PGEDMoNewCZ03rNCEH</v>
      </c>
      <c r="I502" s="9" t="s">
        <v>1799</v>
      </c>
      <c r="J502" t="str">
        <f t="shared" si="43"/>
        <v>HV_PGEDMoNewCZ03</v>
      </c>
      <c r="K502" s="9" t="s">
        <v>1662</v>
      </c>
      <c r="L502" s="9" t="s">
        <v>45</v>
      </c>
      <c r="M502" s="9" t="str">
        <f>INDEX(key!$AS$4:$AS$7,B502)</f>
        <v>PGE</v>
      </c>
      <c r="N502" s="9" t="str">
        <f>INDEX(key!$I$3:$I$5,C502)</f>
        <v>DMo</v>
      </c>
      <c r="O502" s="9" t="str">
        <f>INDEX(key!$F$9:$F$10,D502)</f>
        <v>New</v>
      </c>
      <c r="P502" s="9" t="str">
        <f>INDEX(key!$AT$3:$BI$3,E502)</f>
        <v>CZ03</v>
      </c>
      <c r="Q502" s="9" t="str">
        <f>INDEX('HVACwts Src'!$D$7:$I$7,F502)</f>
        <v>rNCEH</v>
      </c>
      <c r="R502" s="36">
        <f>IF(G502,INDEX('HVACwts Src'!$D$11:$U$164,(B502-1)*39+(D502-1)*19+E502,(C502-1)*6+F502),0)</f>
        <v>6.3132000000000001</v>
      </c>
      <c r="T502" t="str">
        <f t="shared" si="44"/>
        <v>HV_PGEDMoNewCZ03</v>
      </c>
      <c r="U502" t="str">
        <f t="shared" si="45"/>
        <v>rNCEH</v>
      </c>
      <c r="V502" s="36">
        <f t="shared" si="46"/>
        <v>6.3132000000000001</v>
      </c>
    </row>
    <row r="503" spans="1:22" x14ac:dyDescent="0.25">
      <c r="A503" s="86">
        <f t="shared" si="47"/>
        <v>497</v>
      </c>
      <c r="B503">
        <v>1</v>
      </c>
      <c r="C503">
        <v>3</v>
      </c>
      <c r="D503">
        <v>2</v>
      </c>
      <c r="E503">
        <v>3</v>
      </c>
      <c r="F503">
        <v>5</v>
      </c>
      <c r="G503" t="b">
        <f>INDEX(key!$AT$4:$BI$7,B503,E503)</f>
        <v>1</v>
      </c>
      <c r="H503" t="str">
        <f t="shared" si="42"/>
        <v>HV_PGEDMoNewCZ03rDXOH</v>
      </c>
      <c r="I503" s="9" t="s">
        <v>1799</v>
      </c>
      <c r="J503" t="str">
        <f t="shared" si="43"/>
        <v>HV_PGEDMoNewCZ03</v>
      </c>
      <c r="K503" s="9" t="s">
        <v>1662</v>
      </c>
      <c r="L503" s="9" t="s">
        <v>45</v>
      </c>
      <c r="M503" s="9" t="str">
        <f>INDEX(key!$AS$4:$AS$7,B503)</f>
        <v>PGE</v>
      </c>
      <c r="N503" s="9" t="str">
        <f>INDEX(key!$I$3:$I$5,C503)</f>
        <v>DMo</v>
      </c>
      <c r="O503" s="9" t="str">
        <f>INDEX(key!$F$9:$F$10,D503)</f>
        <v>New</v>
      </c>
      <c r="P503" s="9" t="str">
        <f>INDEX(key!$AT$3:$BI$3,E503)</f>
        <v>CZ03</v>
      </c>
      <c r="Q503" s="9" t="str">
        <f>INDEX('HVACwts Src'!$D$7:$I$7,F503)</f>
        <v>rDXOH</v>
      </c>
      <c r="R503" s="36">
        <f>IF(G503,INDEX('HVACwts Src'!$D$11:$U$164,(B503-1)*39+(D503-1)*19+E503,(C503-1)*6+F503),0)</f>
        <v>0</v>
      </c>
      <c r="T503" t="str">
        <f t="shared" si="44"/>
        <v>HV_PGEDMoNewCZ03</v>
      </c>
      <c r="U503" t="str">
        <f t="shared" si="45"/>
        <v>rDXOH</v>
      </c>
      <c r="V503" s="36">
        <f t="shared" si="46"/>
        <v>0</v>
      </c>
    </row>
    <row r="504" spans="1:22" x14ac:dyDescent="0.25">
      <c r="A504" s="86">
        <f t="shared" si="47"/>
        <v>498</v>
      </c>
      <c r="B504">
        <v>1</v>
      </c>
      <c r="C504">
        <v>3</v>
      </c>
      <c r="D504">
        <v>2</v>
      </c>
      <c r="E504">
        <v>3</v>
      </c>
      <c r="F504">
        <v>6</v>
      </c>
      <c r="G504" t="b">
        <f>INDEX(key!$AT$4:$BI$7,B504,E504)</f>
        <v>1</v>
      </c>
      <c r="H504" t="str">
        <f t="shared" si="42"/>
        <v>HV_PGEDMoNewCZ03rNCOH</v>
      </c>
      <c r="I504" s="9" t="s">
        <v>1799</v>
      </c>
      <c r="J504" t="str">
        <f t="shared" si="43"/>
        <v>HV_PGEDMoNewCZ03</v>
      </c>
      <c r="K504" s="9" t="s">
        <v>1662</v>
      </c>
      <c r="L504" s="9" t="s">
        <v>45</v>
      </c>
      <c r="M504" s="9" t="str">
        <f>INDEX(key!$AS$4:$AS$7,B504)</f>
        <v>PGE</v>
      </c>
      <c r="N504" s="9" t="str">
        <f>INDEX(key!$I$3:$I$5,C504)</f>
        <v>DMo</v>
      </c>
      <c r="O504" s="9" t="str">
        <f>INDEX(key!$F$9:$F$10,D504)</f>
        <v>New</v>
      </c>
      <c r="P504" s="9" t="str">
        <f>INDEX(key!$AT$3:$BI$3,E504)</f>
        <v>CZ03</v>
      </c>
      <c r="Q504" s="9" t="str">
        <f>INDEX('HVACwts Src'!$D$7:$I$7,F504)</f>
        <v>rNCOH</v>
      </c>
      <c r="R504" s="36">
        <f>IF(G504,INDEX('HVACwts Src'!$D$11:$U$164,(B504-1)*39+(D504-1)*19+E504,(C504-1)*6+F504),0)</f>
        <v>10.73244</v>
      </c>
      <c r="T504" t="str">
        <f t="shared" si="44"/>
        <v>HV_PGEDMoNewCZ03</v>
      </c>
      <c r="U504" t="str">
        <f t="shared" si="45"/>
        <v>rNCOH</v>
      </c>
      <c r="V504" s="36">
        <f t="shared" si="46"/>
        <v>10.73244</v>
      </c>
    </row>
    <row r="505" spans="1:22" x14ac:dyDescent="0.25">
      <c r="A505" s="86">
        <f t="shared" si="47"/>
        <v>499</v>
      </c>
      <c r="B505">
        <v>1</v>
      </c>
      <c r="C505">
        <v>3</v>
      </c>
      <c r="D505">
        <v>2</v>
      </c>
      <c r="E505">
        <v>4</v>
      </c>
      <c r="F505">
        <v>1</v>
      </c>
      <c r="G505" t="b">
        <f>INDEX(key!$AT$4:$BI$7,B505,E505)</f>
        <v>1</v>
      </c>
      <c r="H505" t="str">
        <f t="shared" si="42"/>
        <v>HV_PGEDMoNewCZ04rDXGF</v>
      </c>
      <c r="I505" s="9" t="s">
        <v>1799</v>
      </c>
      <c r="J505" t="str">
        <f t="shared" si="43"/>
        <v>HV_PGEDMoNewCZ04</v>
      </c>
      <c r="K505" s="9" t="s">
        <v>1662</v>
      </c>
      <c r="L505" s="9" t="s">
        <v>45</v>
      </c>
      <c r="M505" s="9" t="str">
        <f>INDEX(key!$AS$4:$AS$7,B505)</f>
        <v>PGE</v>
      </c>
      <c r="N505" s="9" t="str">
        <f>INDEX(key!$I$3:$I$5,C505)</f>
        <v>DMo</v>
      </c>
      <c r="O505" s="9" t="str">
        <f>INDEX(key!$F$9:$F$10,D505)</f>
        <v>New</v>
      </c>
      <c r="P505" s="9" t="str">
        <f>INDEX(key!$AT$3:$BI$3,E505)</f>
        <v>CZ04</v>
      </c>
      <c r="Q505" s="9" t="str">
        <f>INDEX('HVACwts Src'!$D$7:$I$7,F505)</f>
        <v>rDXGF</v>
      </c>
      <c r="R505" s="36">
        <f>IF(G505,INDEX('HVACwts Src'!$D$11:$U$164,(B505-1)*39+(D505-1)*19+E505,(C505-1)*6+F505),0)</f>
        <v>261.43039999999996</v>
      </c>
      <c r="T505" t="str">
        <f t="shared" si="44"/>
        <v>HV_PGEDMoNewCZ04</v>
      </c>
      <c r="U505" t="str">
        <f t="shared" si="45"/>
        <v>rDXGF</v>
      </c>
      <c r="V505" s="36">
        <f t="shared" si="46"/>
        <v>261.43039999999996</v>
      </c>
    </row>
    <row r="506" spans="1:22" x14ac:dyDescent="0.25">
      <c r="A506" s="86">
        <f t="shared" si="47"/>
        <v>500</v>
      </c>
      <c r="B506">
        <v>1</v>
      </c>
      <c r="C506">
        <v>3</v>
      </c>
      <c r="D506">
        <v>2</v>
      </c>
      <c r="E506">
        <v>4</v>
      </c>
      <c r="F506">
        <v>2</v>
      </c>
      <c r="G506" t="b">
        <f>INDEX(key!$AT$4:$BI$7,B506,E506)</f>
        <v>1</v>
      </c>
      <c r="H506" t="str">
        <f t="shared" si="42"/>
        <v>HV_PGEDMoNewCZ04rNCGF</v>
      </c>
      <c r="I506" s="9" t="s">
        <v>1799</v>
      </c>
      <c r="J506" t="str">
        <f t="shared" si="43"/>
        <v>HV_PGEDMoNewCZ04</v>
      </c>
      <c r="K506" s="9" t="s">
        <v>1662</v>
      </c>
      <c r="L506" s="9" t="s">
        <v>45</v>
      </c>
      <c r="M506" s="9" t="str">
        <f>INDEX(key!$AS$4:$AS$7,B506)</f>
        <v>PGE</v>
      </c>
      <c r="N506" s="9" t="str">
        <f>INDEX(key!$I$3:$I$5,C506)</f>
        <v>DMo</v>
      </c>
      <c r="O506" s="9" t="str">
        <f>INDEX(key!$F$9:$F$10,D506)</f>
        <v>New</v>
      </c>
      <c r="P506" s="9" t="str">
        <f>INDEX(key!$AT$3:$BI$3,E506)</f>
        <v>CZ04</v>
      </c>
      <c r="Q506" s="9" t="str">
        <f>INDEX('HVACwts Src'!$D$7:$I$7,F506)</f>
        <v>rNCGF</v>
      </c>
      <c r="R506" s="36">
        <f>IF(G506,INDEX('HVACwts Src'!$D$11:$U$164,(B506-1)*39+(D506-1)*19+E506,(C506-1)*6+F506),0)</f>
        <v>130.71519999999998</v>
      </c>
      <c r="T506" t="str">
        <f t="shared" si="44"/>
        <v>HV_PGEDMoNewCZ04</v>
      </c>
      <c r="U506" t="str">
        <f t="shared" si="45"/>
        <v>rNCGF</v>
      </c>
      <c r="V506" s="36">
        <f t="shared" si="46"/>
        <v>130.71519999999998</v>
      </c>
    </row>
    <row r="507" spans="1:22" x14ac:dyDescent="0.25">
      <c r="A507" s="86">
        <f t="shared" si="47"/>
        <v>501</v>
      </c>
      <c r="B507">
        <v>1</v>
      </c>
      <c r="C507">
        <v>3</v>
      </c>
      <c r="D507">
        <v>2</v>
      </c>
      <c r="E507">
        <v>4</v>
      </c>
      <c r="F507">
        <v>3</v>
      </c>
      <c r="G507" t="b">
        <f>INDEX(key!$AT$4:$BI$7,B507,E507)</f>
        <v>1</v>
      </c>
      <c r="H507" t="str">
        <f t="shared" si="42"/>
        <v>HV_PGEDMoNewCZ04rDXHP</v>
      </c>
      <c r="I507" s="9" t="s">
        <v>1799</v>
      </c>
      <c r="J507" t="str">
        <f t="shared" si="43"/>
        <v>HV_PGEDMoNewCZ04</v>
      </c>
      <c r="K507" s="9" t="s">
        <v>1662</v>
      </c>
      <c r="L507" s="9" t="s">
        <v>45</v>
      </c>
      <c r="M507" s="9" t="str">
        <f>INDEX(key!$AS$4:$AS$7,B507)</f>
        <v>PGE</v>
      </c>
      <c r="N507" s="9" t="str">
        <f>INDEX(key!$I$3:$I$5,C507)</f>
        <v>DMo</v>
      </c>
      <c r="O507" s="9" t="str">
        <f>INDEX(key!$F$9:$F$10,D507)</f>
        <v>New</v>
      </c>
      <c r="P507" s="9" t="str">
        <f>INDEX(key!$AT$3:$BI$3,E507)</f>
        <v>CZ04</v>
      </c>
      <c r="Q507" s="9" t="str">
        <f>INDEX('HVACwts Src'!$D$7:$I$7,F507)</f>
        <v>rDXHP</v>
      </c>
      <c r="R507" s="36">
        <f>IF(G507,INDEX('HVACwts Src'!$D$11:$U$164,(B507-1)*39+(D507-1)*19+E507,(C507-1)*6+F507),0)</f>
        <v>37.347200000000001</v>
      </c>
      <c r="T507" t="str">
        <f t="shared" si="44"/>
        <v>HV_PGEDMoNewCZ04</v>
      </c>
      <c r="U507" t="str">
        <f t="shared" si="45"/>
        <v>rDXHP</v>
      </c>
      <c r="V507" s="36">
        <f t="shared" si="46"/>
        <v>37.347200000000001</v>
      </c>
    </row>
    <row r="508" spans="1:22" x14ac:dyDescent="0.25">
      <c r="A508" s="86">
        <f t="shared" si="47"/>
        <v>502</v>
      </c>
      <c r="B508">
        <v>1</v>
      </c>
      <c r="C508">
        <v>3</v>
      </c>
      <c r="D508">
        <v>2</v>
      </c>
      <c r="E508">
        <v>4</v>
      </c>
      <c r="F508">
        <v>4</v>
      </c>
      <c r="G508" t="b">
        <f>INDEX(key!$AT$4:$BI$7,B508,E508)</f>
        <v>1</v>
      </c>
      <c r="H508" t="str">
        <f t="shared" si="42"/>
        <v>HV_PGEDMoNewCZ04rNCEH</v>
      </c>
      <c r="I508" s="9" t="s">
        <v>1799</v>
      </c>
      <c r="J508" t="str">
        <f t="shared" si="43"/>
        <v>HV_PGEDMoNewCZ04</v>
      </c>
      <c r="K508" s="9" t="s">
        <v>1662</v>
      </c>
      <c r="L508" s="9" t="s">
        <v>45</v>
      </c>
      <c r="M508" s="9" t="str">
        <f>INDEX(key!$AS$4:$AS$7,B508)</f>
        <v>PGE</v>
      </c>
      <c r="N508" s="9" t="str">
        <f>INDEX(key!$I$3:$I$5,C508)</f>
        <v>DMo</v>
      </c>
      <c r="O508" s="9" t="str">
        <f>INDEX(key!$F$9:$F$10,D508)</f>
        <v>New</v>
      </c>
      <c r="P508" s="9" t="str">
        <f>INDEX(key!$AT$3:$BI$3,E508)</f>
        <v>CZ04</v>
      </c>
      <c r="Q508" s="9" t="str">
        <f>INDEX('HVACwts Src'!$D$7:$I$7,F508)</f>
        <v>rNCEH</v>
      </c>
      <c r="R508" s="36">
        <f>IF(G508,INDEX('HVACwts Src'!$D$11:$U$164,(B508-1)*39+(D508-1)*19+E508,(C508-1)*6+F508),0)</f>
        <v>18.6736</v>
      </c>
      <c r="T508" t="str">
        <f t="shared" si="44"/>
        <v>HV_PGEDMoNewCZ04</v>
      </c>
      <c r="U508" t="str">
        <f t="shared" si="45"/>
        <v>rNCEH</v>
      </c>
      <c r="V508" s="36">
        <f t="shared" si="46"/>
        <v>18.6736</v>
      </c>
    </row>
    <row r="509" spans="1:22" x14ac:dyDescent="0.25">
      <c r="A509" s="86">
        <f t="shared" si="47"/>
        <v>503</v>
      </c>
      <c r="B509">
        <v>1</v>
      </c>
      <c r="C509">
        <v>3</v>
      </c>
      <c r="D509">
        <v>2</v>
      </c>
      <c r="E509">
        <v>4</v>
      </c>
      <c r="F509">
        <v>5</v>
      </c>
      <c r="G509" t="b">
        <f>INDEX(key!$AT$4:$BI$7,B509,E509)</f>
        <v>1</v>
      </c>
      <c r="H509" t="str">
        <f t="shared" si="42"/>
        <v>HV_PGEDMoNewCZ04rDXOH</v>
      </c>
      <c r="I509" s="9" t="s">
        <v>1799</v>
      </c>
      <c r="J509" t="str">
        <f t="shared" si="43"/>
        <v>HV_PGEDMoNewCZ04</v>
      </c>
      <c r="K509" s="9" t="s">
        <v>1662</v>
      </c>
      <c r="L509" s="9" t="s">
        <v>45</v>
      </c>
      <c r="M509" s="9" t="str">
        <f>INDEX(key!$AS$4:$AS$7,B509)</f>
        <v>PGE</v>
      </c>
      <c r="N509" s="9" t="str">
        <f>INDEX(key!$I$3:$I$5,C509)</f>
        <v>DMo</v>
      </c>
      <c r="O509" s="9" t="str">
        <f>INDEX(key!$F$9:$F$10,D509)</f>
        <v>New</v>
      </c>
      <c r="P509" s="9" t="str">
        <f>INDEX(key!$AT$3:$BI$3,E509)</f>
        <v>CZ04</v>
      </c>
      <c r="Q509" s="9" t="str">
        <f>INDEX('HVACwts Src'!$D$7:$I$7,F509)</f>
        <v>rDXOH</v>
      </c>
      <c r="R509" s="36">
        <f>IF(G509,INDEX('HVACwts Src'!$D$11:$U$164,(B509-1)*39+(D509-1)*19+E509,(C509-1)*6+F509),0)</f>
        <v>63.49024</v>
      </c>
      <c r="T509" t="str">
        <f t="shared" si="44"/>
        <v>HV_PGEDMoNewCZ04</v>
      </c>
      <c r="U509" t="str">
        <f t="shared" si="45"/>
        <v>rDXOH</v>
      </c>
      <c r="V509" s="36">
        <f t="shared" si="46"/>
        <v>63.49024</v>
      </c>
    </row>
    <row r="510" spans="1:22" x14ac:dyDescent="0.25">
      <c r="A510" s="86">
        <f t="shared" si="47"/>
        <v>504</v>
      </c>
      <c r="B510">
        <v>1</v>
      </c>
      <c r="C510">
        <v>3</v>
      </c>
      <c r="D510">
        <v>2</v>
      </c>
      <c r="E510">
        <v>4</v>
      </c>
      <c r="F510">
        <v>6</v>
      </c>
      <c r="G510" t="b">
        <f>INDEX(key!$AT$4:$BI$7,B510,E510)</f>
        <v>1</v>
      </c>
      <c r="H510" t="str">
        <f t="shared" si="42"/>
        <v>HV_PGEDMoNewCZ04rNCOH</v>
      </c>
      <c r="I510" s="9" t="s">
        <v>1799</v>
      </c>
      <c r="J510" t="str">
        <f t="shared" si="43"/>
        <v>HV_PGEDMoNewCZ04</v>
      </c>
      <c r="K510" s="9" t="s">
        <v>1662</v>
      </c>
      <c r="L510" s="9" t="s">
        <v>45</v>
      </c>
      <c r="M510" s="9" t="str">
        <f>INDEX(key!$AS$4:$AS$7,B510)</f>
        <v>PGE</v>
      </c>
      <c r="N510" s="9" t="str">
        <f>INDEX(key!$I$3:$I$5,C510)</f>
        <v>DMo</v>
      </c>
      <c r="O510" s="9" t="str">
        <f>INDEX(key!$F$9:$F$10,D510)</f>
        <v>New</v>
      </c>
      <c r="P510" s="9" t="str">
        <f>INDEX(key!$AT$3:$BI$3,E510)</f>
        <v>CZ04</v>
      </c>
      <c r="Q510" s="9" t="str">
        <f>INDEX('HVACwts Src'!$D$7:$I$7,F510)</f>
        <v>rNCOH</v>
      </c>
      <c r="R510" s="36">
        <f>IF(G510,INDEX('HVACwts Src'!$D$11:$U$164,(B510-1)*39+(D510-1)*19+E510,(C510-1)*6+F510),0)</f>
        <v>31.74512</v>
      </c>
      <c r="T510" t="str">
        <f t="shared" si="44"/>
        <v>HV_PGEDMoNewCZ04</v>
      </c>
      <c r="U510" t="str">
        <f t="shared" si="45"/>
        <v>rNCOH</v>
      </c>
      <c r="V510" s="36">
        <f t="shared" si="46"/>
        <v>31.74512</v>
      </c>
    </row>
    <row r="511" spans="1:22" x14ac:dyDescent="0.25">
      <c r="A511" s="86">
        <f t="shared" si="47"/>
        <v>505</v>
      </c>
      <c r="B511">
        <v>1</v>
      </c>
      <c r="C511">
        <v>3</v>
      </c>
      <c r="D511">
        <v>2</v>
      </c>
      <c r="E511">
        <v>5</v>
      </c>
      <c r="F511">
        <v>1</v>
      </c>
      <c r="G511" t="b">
        <f>INDEX(key!$AT$4:$BI$7,B511,E511)</f>
        <v>1</v>
      </c>
      <c r="H511" t="str">
        <f t="shared" si="42"/>
        <v>HV_PGEDMoNewCZ05rDXGF</v>
      </c>
      <c r="I511" s="9" t="s">
        <v>1799</v>
      </c>
      <c r="J511" t="str">
        <f t="shared" si="43"/>
        <v>HV_PGEDMoNewCZ05</v>
      </c>
      <c r="K511" s="9" t="s">
        <v>1662</v>
      </c>
      <c r="L511" s="9" t="s">
        <v>45</v>
      </c>
      <c r="M511" s="9" t="str">
        <f>INDEX(key!$AS$4:$AS$7,B511)</f>
        <v>PGE</v>
      </c>
      <c r="N511" s="9" t="str">
        <f>INDEX(key!$I$3:$I$5,C511)</f>
        <v>DMo</v>
      </c>
      <c r="O511" s="9" t="str">
        <f>INDEX(key!$F$9:$F$10,D511)</f>
        <v>New</v>
      </c>
      <c r="P511" s="9" t="str">
        <f>INDEX(key!$AT$3:$BI$3,E511)</f>
        <v>CZ05</v>
      </c>
      <c r="Q511" s="9" t="str">
        <f>INDEX('HVACwts Src'!$D$7:$I$7,F511)</f>
        <v>rDXGF</v>
      </c>
      <c r="R511" s="36">
        <f>IF(G511,INDEX('HVACwts Src'!$D$11:$U$164,(B511-1)*39+(D511-1)*19+E511,(C511-1)*6+F511),0)</f>
        <v>0</v>
      </c>
      <c r="T511" t="str">
        <f t="shared" si="44"/>
        <v>HV_PGEDMoNewCZ05</v>
      </c>
      <c r="U511" t="str">
        <f t="shared" si="45"/>
        <v>rDXGF</v>
      </c>
      <c r="V511" s="36">
        <f t="shared" si="46"/>
        <v>0</v>
      </c>
    </row>
    <row r="512" spans="1:22" x14ac:dyDescent="0.25">
      <c r="A512" s="86">
        <f t="shared" si="47"/>
        <v>506</v>
      </c>
      <c r="B512">
        <v>1</v>
      </c>
      <c r="C512">
        <v>3</v>
      </c>
      <c r="D512">
        <v>2</v>
      </c>
      <c r="E512">
        <v>5</v>
      </c>
      <c r="F512">
        <v>2</v>
      </c>
      <c r="G512" t="b">
        <f>INDEX(key!$AT$4:$BI$7,B512,E512)</f>
        <v>1</v>
      </c>
      <c r="H512" t="str">
        <f t="shared" si="42"/>
        <v>HV_PGEDMoNewCZ05rNCGF</v>
      </c>
      <c r="I512" s="9" t="s">
        <v>1799</v>
      </c>
      <c r="J512" t="str">
        <f t="shared" si="43"/>
        <v>HV_PGEDMoNewCZ05</v>
      </c>
      <c r="K512" s="9" t="s">
        <v>1662</v>
      </c>
      <c r="L512" s="9" t="s">
        <v>45</v>
      </c>
      <c r="M512" s="9" t="str">
        <f>INDEX(key!$AS$4:$AS$7,B512)</f>
        <v>PGE</v>
      </c>
      <c r="N512" s="9" t="str">
        <f>INDEX(key!$I$3:$I$5,C512)</f>
        <v>DMo</v>
      </c>
      <c r="O512" s="9" t="str">
        <f>INDEX(key!$F$9:$F$10,D512)</f>
        <v>New</v>
      </c>
      <c r="P512" s="9" t="str">
        <f>INDEX(key!$AT$3:$BI$3,E512)</f>
        <v>CZ05</v>
      </c>
      <c r="Q512" s="9" t="str">
        <f>INDEX('HVACwts Src'!$D$7:$I$7,F512)</f>
        <v>rNCGF</v>
      </c>
      <c r="R512" s="36">
        <f>IF(G512,INDEX('HVACwts Src'!$D$11:$U$164,(B512-1)*39+(D512-1)*19+E512,(C512-1)*6+F512),0)</f>
        <v>34.014399999999995</v>
      </c>
      <c r="T512" t="str">
        <f t="shared" si="44"/>
        <v>HV_PGEDMoNewCZ05</v>
      </c>
      <c r="U512" t="str">
        <f t="shared" si="45"/>
        <v>rNCGF</v>
      </c>
      <c r="V512" s="36">
        <f t="shared" si="46"/>
        <v>34.014399999999995</v>
      </c>
    </row>
    <row r="513" spans="1:22" x14ac:dyDescent="0.25">
      <c r="A513" s="86">
        <f t="shared" si="47"/>
        <v>507</v>
      </c>
      <c r="B513">
        <v>1</v>
      </c>
      <c r="C513">
        <v>3</v>
      </c>
      <c r="D513">
        <v>2</v>
      </c>
      <c r="E513">
        <v>5</v>
      </c>
      <c r="F513">
        <v>3</v>
      </c>
      <c r="G513" t="b">
        <f>INDEX(key!$AT$4:$BI$7,B513,E513)</f>
        <v>1</v>
      </c>
      <c r="H513" t="str">
        <f t="shared" si="42"/>
        <v>HV_PGEDMoNewCZ05rDXHP</v>
      </c>
      <c r="I513" s="9" t="s">
        <v>1799</v>
      </c>
      <c r="J513" t="str">
        <f t="shared" si="43"/>
        <v>HV_PGEDMoNewCZ05</v>
      </c>
      <c r="K513" s="9" t="s">
        <v>1662</v>
      </c>
      <c r="L513" s="9" t="s">
        <v>45</v>
      </c>
      <c r="M513" s="9" t="str">
        <f>INDEX(key!$AS$4:$AS$7,B513)</f>
        <v>PGE</v>
      </c>
      <c r="N513" s="9" t="str">
        <f>INDEX(key!$I$3:$I$5,C513)</f>
        <v>DMo</v>
      </c>
      <c r="O513" s="9" t="str">
        <f>INDEX(key!$F$9:$F$10,D513)</f>
        <v>New</v>
      </c>
      <c r="P513" s="9" t="str">
        <f>INDEX(key!$AT$3:$BI$3,E513)</f>
        <v>CZ05</v>
      </c>
      <c r="Q513" s="9" t="str">
        <f>INDEX('HVACwts Src'!$D$7:$I$7,F513)</f>
        <v>rDXHP</v>
      </c>
      <c r="R513" s="36">
        <f>IF(G513,INDEX('HVACwts Src'!$D$11:$U$164,(B513-1)*39+(D513-1)*19+E513,(C513-1)*6+F513),0)</f>
        <v>0</v>
      </c>
      <c r="T513" t="str">
        <f t="shared" si="44"/>
        <v>HV_PGEDMoNewCZ05</v>
      </c>
      <c r="U513" t="str">
        <f t="shared" si="45"/>
        <v>rDXHP</v>
      </c>
      <c r="V513" s="36">
        <f t="shared" si="46"/>
        <v>0</v>
      </c>
    </row>
    <row r="514" spans="1:22" x14ac:dyDescent="0.25">
      <c r="A514" s="86">
        <f t="shared" si="47"/>
        <v>508</v>
      </c>
      <c r="B514">
        <v>1</v>
      </c>
      <c r="C514">
        <v>3</v>
      </c>
      <c r="D514">
        <v>2</v>
      </c>
      <c r="E514">
        <v>5</v>
      </c>
      <c r="F514">
        <v>4</v>
      </c>
      <c r="G514" t="b">
        <f>INDEX(key!$AT$4:$BI$7,B514,E514)</f>
        <v>1</v>
      </c>
      <c r="H514" t="str">
        <f t="shared" si="42"/>
        <v>HV_PGEDMoNewCZ05rNCEH</v>
      </c>
      <c r="I514" s="9" t="s">
        <v>1799</v>
      </c>
      <c r="J514" t="str">
        <f t="shared" si="43"/>
        <v>HV_PGEDMoNewCZ05</v>
      </c>
      <c r="K514" s="9" t="s">
        <v>1662</v>
      </c>
      <c r="L514" s="9" t="s">
        <v>45</v>
      </c>
      <c r="M514" s="9" t="str">
        <f>INDEX(key!$AS$4:$AS$7,B514)</f>
        <v>PGE</v>
      </c>
      <c r="N514" s="9" t="str">
        <f>INDEX(key!$I$3:$I$5,C514)</f>
        <v>DMo</v>
      </c>
      <c r="O514" s="9" t="str">
        <f>INDEX(key!$F$9:$F$10,D514)</f>
        <v>New</v>
      </c>
      <c r="P514" s="9" t="str">
        <f>INDEX(key!$AT$3:$BI$3,E514)</f>
        <v>CZ05</v>
      </c>
      <c r="Q514" s="9" t="str">
        <f>INDEX('HVACwts Src'!$D$7:$I$7,F514)</f>
        <v>rNCEH</v>
      </c>
      <c r="R514" s="36">
        <f>IF(G514,INDEX('HVACwts Src'!$D$11:$U$164,(B514-1)*39+(D514-1)*19+E514,(C514-1)*6+F514),0)</f>
        <v>4.8592000000000004</v>
      </c>
      <c r="T514" t="str">
        <f t="shared" si="44"/>
        <v>HV_PGEDMoNewCZ05</v>
      </c>
      <c r="U514" t="str">
        <f t="shared" si="45"/>
        <v>rNCEH</v>
      </c>
      <c r="V514" s="36">
        <f t="shared" si="46"/>
        <v>4.8592000000000004</v>
      </c>
    </row>
    <row r="515" spans="1:22" x14ac:dyDescent="0.25">
      <c r="A515" s="86">
        <f t="shared" si="47"/>
        <v>509</v>
      </c>
      <c r="B515">
        <v>1</v>
      </c>
      <c r="C515">
        <v>3</v>
      </c>
      <c r="D515">
        <v>2</v>
      </c>
      <c r="E515">
        <v>5</v>
      </c>
      <c r="F515">
        <v>5</v>
      </c>
      <c r="G515" t="b">
        <f>INDEX(key!$AT$4:$BI$7,B515,E515)</f>
        <v>1</v>
      </c>
      <c r="H515" t="str">
        <f t="shared" si="42"/>
        <v>HV_PGEDMoNewCZ05rDXOH</v>
      </c>
      <c r="I515" s="9" t="s">
        <v>1799</v>
      </c>
      <c r="J515" t="str">
        <f t="shared" si="43"/>
        <v>HV_PGEDMoNewCZ05</v>
      </c>
      <c r="K515" s="9" t="s">
        <v>1662</v>
      </c>
      <c r="L515" s="9" t="s">
        <v>45</v>
      </c>
      <c r="M515" s="9" t="str">
        <f>INDEX(key!$AS$4:$AS$7,B515)</f>
        <v>PGE</v>
      </c>
      <c r="N515" s="9" t="str">
        <f>INDEX(key!$I$3:$I$5,C515)</f>
        <v>DMo</v>
      </c>
      <c r="O515" s="9" t="str">
        <f>INDEX(key!$F$9:$F$10,D515)</f>
        <v>New</v>
      </c>
      <c r="P515" s="9" t="str">
        <f>INDEX(key!$AT$3:$BI$3,E515)</f>
        <v>CZ05</v>
      </c>
      <c r="Q515" s="9" t="str">
        <f>INDEX('HVACwts Src'!$D$7:$I$7,F515)</f>
        <v>rDXOH</v>
      </c>
      <c r="R515" s="36">
        <f>IF(G515,INDEX('HVACwts Src'!$D$11:$U$164,(B515-1)*39+(D515-1)*19+E515,(C515-1)*6+F515),0)</f>
        <v>0</v>
      </c>
      <c r="T515" t="str">
        <f t="shared" si="44"/>
        <v>HV_PGEDMoNewCZ05</v>
      </c>
      <c r="U515" t="str">
        <f t="shared" si="45"/>
        <v>rDXOH</v>
      </c>
      <c r="V515" s="36">
        <f t="shared" si="46"/>
        <v>0</v>
      </c>
    </row>
    <row r="516" spans="1:22" x14ac:dyDescent="0.25">
      <c r="A516" s="86">
        <f t="shared" si="47"/>
        <v>510</v>
      </c>
      <c r="B516">
        <v>1</v>
      </c>
      <c r="C516">
        <v>3</v>
      </c>
      <c r="D516">
        <v>2</v>
      </c>
      <c r="E516">
        <v>5</v>
      </c>
      <c r="F516">
        <v>6</v>
      </c>
      <c r="G516" t="b">
        <f>INDEX(key!$AT$4:$BI$7,B516,E516)</f>
        <v>1</v>
      </c>
      <c r="H516" t="str">
        <f t="shared" si="42"/>
        <v>HV_PGEDMoNewCZ05rNCOH</v>
      </c>
      <c r="I516" s="9" t="s">
        <v>1799</v>
      </c>
      <c r="J516" t="str">
        <f t="shared" si="43"/>
        <v>HV_PGEDMoNewCZ05</v>
      </c>
      <c r="K516" s="9" t="s">
        <v>1662</v>
      </c>
      <c r="L516" s="9" t="s">
        <v>45</v>
      </c>
      <c r="M516" s="9" t="str">
        <f>INDEX(key!$AS$4:$AS$7,B516)</f>
        <v>PGE</v>
      </c>
      <c r="N516" s="9" t="str">
        <f>INDEX(key!$I$3:$I$5,C516)</f>
        <v>DMo</v>
      </c>
      <c r="O516" s="9" t="str">
        <f>INDEX(key!$F$9:$F$10,D516)</f>
        <v>New</v>
      </c>
      <c r="P516" s="9" t="str">
        <f>INDEX(key!$AT$3:$BI$3,E516)</f>
        <v>CZ05</v>
      </c>
      <c r="Q516" s="9" t="str">
        <f>INDEX('HVACwts Src'!$D$7:$I$7,F516)</f>
        <v>rNCOH</v>
      </c>
      <c r="R516" s="36">
        <f>IF(G516,INDEX('HVACwts Src'!$D$11:$U$164,(B516-1)*39+(D516-1)*19+E516,(C516-1)*6+F516),0)</f>
        <v>8.2606400000000004</v>
      </c>
      <c r="T516" t="str">
        <f t="shared" si="44"/>
        <v>HV_PGEDMoNewCZ05</v>
      </c>
      <c r="U516" t="str">
        <f t="shared" si="45"/>
        <v>rNCOH</v>
      </c>
      <c r="V516" s="36">
        <f t="shared" si="46"/>
        <v>8.2606400000000004</v>
      </c>
    </row>
    <row r="517" spans="1:22" x14ac:dyDescent="0.25">
      <c r="A517" s="86">
        <f t="shared" si="47"/>
        <v>511</v>
      </c>
      <c r="B517">
        <v>1</v>
      </c>
      <c r="C517">
        <v>3</v>
      </c>
      <c r="D517">
        <v>2</v>
      </c>
      <c r="E517">
        <v>6</v>
      </c>
      <c r="F517">
        <v>1</v>
      </c>
      <c r="G517" t="b">
        <f>INDEX(key!$AT$4:$BI$7,B517,E517)</f>
        <v>0</v>
      </c>
      <c r="H517" t="str">
        <f t="shared" si="42"/>
        <v>HV_PGEDMoNewCZ06rDXGF</v>
      </c>
      <c r="I517" s="9" t="s">
        <v>1799</v>
      </c>
      <c r="J517" t="str">
        <f t="shared" si="43"/>
        <v>HV_PGEDMoNewCZ06</v>
      </c>
      <c r="K517" s="9" t="s">
        <v>1662</v>
      </c>
      <c r="L517" s="9" t="s">
        <v>45</v>
      </c>
      <c r="M517" s="9" t="str">
        <f>INDEX(key!$AS$4:$AS$7,B517)</f>
        <v>PGE</v>
      </c>
      <c r="N517" s="9" t="str">
        <f>INDEX(key!$I$3:$I$5,C517)</f>
        <v>DMo</v>
      </c>
      <c r="O517" s="9" t="str">
        <f>INDEX(key!$F$9:$F$10,D517)</f>
        <v>New</v>
      </c>
      <c r="P517" s="9" t="str">
        <f>INDEX(key!$AT$3:$BI$3,E517)</f>
        <v>CZ06</v>
      </c>
      <c r="Q517" s="9" t="str">
        <f>INDEX('HVACwts Src'!$D$7:$I$7,F517)</f>
        <v>rDXGF</v>
      </c>
      <c r="R517" s="36">
        <f>IF(G517,INDEX('HVACwts Src'!$D$11:$U$164,(B517-1)*39+(D517-1)*19+E517,(C517-1)*6+F517),0)</f>
        <v>0</v>
      </c>
      <c r="T517" t="str">
        <f t="shared" si="44"/>
        <v>HV_PGEDMoNewCZ06</v>
      </c>
      <c r="U517" t="str">
        <f t="shared" si="45"/>
        <v>rDXGF</v>
      </c>
      <c r="V517" s="36">
        <f t="shared" si="46"/>
        <v>0</v>
      </c>
    </row>
    <row r="518" spans="1:22" x14ac:dyDescent="0.25">
      <c r="A518" s="86">
        <f t="shared" si="47"/>
        <v>512</v>
      </c>
      <c r="B518">
        <v>1</v>
      </c>
      <c r="C518">
        <v>3</v>
      </c>
      <c r="D518">
        <v>2</v>
      </c>
      <c r="E518">
        <v>6</v>
      </c>
      <c r="F518">
        <v>2</v>
      </c>
      <c r="G518" t="b">
        <f>INDEX(key!$AT$4:$BI$7,B518,E518)</f>
        <v>0</v>
      </c>
      <c r="H518" t="str">
        <f t="shared" si="42"/>
        <v>HV_PGEDMoNewCZ06rNCGF</v>
      </c>
      <c r="I518" s="9" t="s">
        <v>1799</v>
      </c>
      <c r="J518" t="str">
        <f t="shared" si="43"/>
        <v>HV_PGEDMoNewCZ06</v>
      </c>
      <c r="K518" s="9" t="s">
        <v>1662</v>
      </c>
      <c r="L518" s="9" t="s">
        <v>45</v>
      </c>
      <c r="M518" s="9" t="str">
        <f>INDEX(key!$AS$4:$AS$7,B518)</f>
        <v>PGE</v>
      </c>
      <c r="N518" s="9" t="str">
        <f>INDEX(key!$I$3:$I$5,C518)</f>
        <v>DMo</v>
      </c>
      <c r="O518" s="9" t="str">
        <f>INDEX(key!$F$9:$F$10,D518)</f>
        <v>New</v>
      </c>
      <c r="P518" s="9" t="str">
        <f>INDEX(key!$AT$3:$BI$3,E518)</f>
        <v>CZ06</v>
      </c>
      <c r="Q518" s="9" t="str">
        <f>INDEX('HVACwts Src'!$D$7:$I$7,F518)</f>
        <v>rNCGF</v>
      </c>
      <c r="R518" s="36">
        <f>IF(G518,INDEX('HVACwts Src'!$D$11:$U$164,(B518-1)*39+(D518-1)*19+E518,(C518-1)*6+F518),0)</f>
        <v>0</v>
      </c>
      <c r="T518" t="str">
        <f t="shared" si="44"/>
        <v>HV_PGEDMoNewCZ06</v>
      </c>
      <c r="U518" t="str">
        <f t="shared" si="45"/>
        <v>rNCGF</v>
      </c>
      <c r="V518" s="36">
        <f t="shared" si="46"/>
        <v>0</v>
      </c>
    </row>
    <row r="519" spans="1:22" x14ac:dyDescent="0.25">
      <c r="A519" s="86">
        <f t="shared" si="47"/>
        <v>513</v>
      </c>
      <c r="B519">
        <v>1</v>
      </c>
      <c r="C519">
        <v>3</v>
      </c>
      <c r="D519">
        <v>2</v>
      </c>
      <c r="E519">
        <v>6</v>
      </c>
      <c r="F519">
        <v>3</v>
      </c>
      <c r="G519" t="b">
        <f>INDEX(key!$AT$4:$BI$7,B519,E519)</f>
        <v>0</v>
      </c>
      <c r="H519" t="str">
        <f t="shared" ref="H519:H582" si="48">+J519&amp;Q519</f>
        <v>HV_PGEDMoNewCZ06rDXHP</v>
      </c>
      <c r="I519" s="9" t="s">
        <v>1799</v>
      </c>
      <c r="J519" t="str">
        <f t="shared" ref="J519:J582" si="49">"HV_"&amp;M519&amp;N519&amp;O519&amp;P519</f>
        <v>HV_PGEDMoNewCZ06</v>
      </c>
      <c r="K519" s="9" t="s">
        <v>1662</v>
      </c>
      <c r="L519" s="9" t="s">
        <v>45</v>
      </c>
      <c r="M519" s="9" t="str">
        <f>INDEX(key!$AS$4:$AS$7,B519)</f>
        <v>PGE</v>
      </c>
      <c r="N519" s="9" t="str">
        <f>INDEX(key!$I$3:$I$5,C519)</f>
        <v>DMo</v>
      </c>
      <c r="O519" s="9" t="str">
        <f>INDEX(key!$F$9:$F$10,D519)</f>
        <v>New</v>
      </c>
      <c r="P519" s="9" t="str">
        <f>INDEX(key!$AT$3:$BI$3,E519)</f>
        <v>CZ06</v>
      </c>
      <c r="Q519" s="9" t="str">
        <f>INDEX('HVACwts Src'!$D$7:$I$7,F519)</f>
        <v>rDXHP</v>
      </c>
      <c r="R519" s="36">
        <f>IF(G519,INDEX('HVACwts Src'!$D$11:$U$164,(B519-1)*39+(D519-1)*19+E519,(C519-1)*6+F519),0)</f>
        <v>0</v>
      </c>
      <c r="T519" t="str">
        <f t="shared" si="44"/>
        <v>HV_PGEDMoNewCZ06</v>
      </c>
      <c r="U519" t="str">
        <f t="shared" si="45"/>
        <v>rDXHP</v>
      </c>
      <c r="V519" s="36">
        <f t="shared" si="46"/>
        <v>0</v>
      </c>
    </row>
    <row r="520" spans="1:22" x14ac:dyDescent="0.25">
      <c r="A520" s="86">
        <f t="shared" si="47"/>
        <v>514</v>
      </c>
      <c r="B520">
        <v>1</v>
      </c>
      <c r="C520">
        <v>3</v>
      </c>
      <c r="D520">
        <v>2</v>
      </c>
      <c r="E520">
        <v>6</v>
      </c>
      <c r="F520">
        <v>4</v>
      </c>
      <c r="G520" t="b">
        <f>INDEX(key!$AT$4:$BI$7,B520,E520)</f>
        <v>0</v>
      </c>
      <c r="H520" t="str">
        <f t="shared" si="48"/>
        <v>HV_PGEDMoNewCZ06rNCEH</v>
      </c>
      <c r="I520" s="9" t="s">
        <v>1799</v>
      </c>
      <c r="J520" t="str">
        <f t="shared" si="49"/>
        <v>HV_PGEDMoNewCZ06</v>
      </c>
      <c r="K520" s="9" t="s">
        <v>1662</v>
      </c>
      <c r="L520" s="9" t="s">
        <v>45</v>
      </c>
      <c r="M520" s="9" t="str">
        <f>INDEX(key!$AS$4:$AS$7,B520)</f>
        <v>PGE</v>
      </c>
      <c r="N520" s="9" t="str">
        <f>INDEX(key!$I$3:$I$5,C520)</f>
        <v>DMo</v>
      </c>
      <c r="O520" s="9" t="str">
        <f>INDEX(key!$F$9:$F$10,D520)</f>
        <v>New</v>
      </c>
      <c r="P520" s="9" t="str">
        <f>INDEX(key!$AT$3:$BI$3,E520)</f>
        <v>CZ06</v>
      </c>
      <c r="Q520" s="9" t="str">
        <f>INDEX('HVACwts Src'!$D$7:$I$7,F520)</f>
        <v>rNCEH</v>
      </c>
      <c r="R520" s="36">
        <f>IF(G520,INDEX('HVACwts Src'!$D$11:$U$164,(B520-1)*39+(D520-1)*19+E520,(C520-1)*6+F520),0)</f>
        <v>0</v>
      </c>
      <c r="T520" t="str">
        <f t="shared" ref="T520:T583" si="50">+J520</f>
        <v>HV_PGEDMoNewCZ06</v>
      </c>
      <c r="U520" t="str">
        <f t="shared" ref="U520:U583" si="51">+Q520</f>
        <v>rNCEH</v>
      </c>
      <c r="V520" s="36">
        <f t="shared" ref="V520:V583" si="52">+R520</f>
        <v>0</v>
      </c>
    </row>
    <row r="521" spans="1:22" x14ac:dyDescent="0.25">
      <c r="A521" s="86">
        <f t="shared" ref="A521:A584" si="53">+A520+1</f>
        <v>515</v>
      </c>
      <c r="B521">
        <v>1</v>
      </c>
      <c r="C521">
        <v>3</v>
      </c>
      <c r="D521">
        <v>2</v>
      </c>
      <c r="E521">
        <v>6</v>
      </c>
      <c r="F521">
        <v>5</v>
      </c>
      <c r="G521" t="b">
        <f>INDEX(key!$AT$4:$BI$7,B521,E521)</f>
        <v>0</v>
      </c>
      <c r="H521" t="str">
        <f t="shared" si="48"/>
        <v>HV_PGEDMoNewCZ06rDXOH</v>
      </c>
      <c r="I521" s="9" t="s">
        <v>1799</v>
      </c>
      <c r="J521" t="str">
        <f t="shared" si="49"/>
        <v>HV_PGEDMoNewCZ06</v>
      </c>
      <c r="K521" s="9" t="s">
        <v>1662</v>
      </c>
      <c r="L521" s="9" t="s">
        <v>45</v>
      </c>
      <c r="M521" s="9" t="str">
        <f>INDEX(key!$AS$4:$AS$7,B521)</f>
        <v>PGE</v>
      </c>
      <c r="N521" s="9" t="str">
        <f>INDEX(key!$I$3:$I$5,C521)</f>
        <v>DMo</v>
      </c>
      <c r="O521" s="9" t="str">
        <f>INDEX(key!$F$9:$F$10,D521)</f>
        <v>New</v>
      </c>
      <c r="P521" s="9" t="str">
        <f>INDEX(key!$AT$3:$BI$3,E521)</f>
        <v>CZ06</v>
      </c>
      <c r="Q521" s="9" t="str">
        <f>INDEX('HVACwts Src'!$D$7:$I$7,F521)</f>
        <v>rDXOH</v>
      </c>
      <c r="R521" s="36">
        <f>IF(G521,INDEX('HVACwts Src'!$D$11:$U$164,(B521-1)*39+(D521-1)*19+E521,(C521-1)*6+F521),0)</f>
        <v>0</v>
      </c>
      <c r="T521" t="str">
        <f t="shared" si="50"/>
        <v>HV_PGEDMoNewCZ06</v>
      </c>
      <c r="U521" t="str">
        <f t="shared" si="51"/>
        <v>rDXOH</v>
      </c>
      <c r="V521" s="36">
        <f t="shared" si="52"/>
        <v>0</v>
      </c>
    </row>
    <row r="522" spans="1:22" x14ac:dyDescent="0.25">
      <c r="A522" s="86">
        <f t="shared" si="53"/>
        <v>516</v>
      </c>
      <c r="B522">
        <v>1</v>
      </c>
      <c r="C522">
        <v>3</v>
      </c>
      <c r="D522">
        <v>2</v>
      </c>
      <c r="E522">
        <v>6</v>
      </c>
      <c r="F522">
        <v>6</v>
      </c>
      <c r="G522" t="b">
        <f>INDEX(key!$AT$4:$BI$7,B522,E522)</f>
        <v>0</v>
      </c>
      <c r="H522" t="str">
        <f t="shared" si="48"/>
        <v>HV_PGEDMoNewCZ06rNCOH</v>
      </c>
      <c r="I522" s="9" t="s">
        <v>1799</v>
      </c>
      <c r="J522" t="str">
        <f t="shared" si="49"/>
        <v>HV_PGEDMoNewCZ06</v>
      </c>
      <c r="K522" s="9" t="s">
        <v>1662</v>
      </c>
      <c r="L522" s="9" t="s">
        <v>45</v>
      </c>
      <c r="M522" s="9" t="str">
        <f>INDEX(key!$AS$4:$AS$7,B522)</f>
        <v>PGE</v>
      </c>
      <c r="N522" s="9" t="str">
        <f>INDEX(key!$I$3:$I$5,C522)</f>
        <v>DMo</v>
      </c>
      <c r="O522" s="9" t="str">
        <f>INDEX(key!$F$9:$F$10,D522)</f>
        <v>New</v>
      </c>
      <c r="P522" s="9" t="str">
        <f>INDEX(key!$AT$3:$BI$3,E522)</f>
        <v>CZ06</v>
      </c>
      <c r="Q522" s="9" t="str">
        <f>INDEX('HVACwts Src'!$D$7:$I$7,F522)</f>
        <v>rNCOH</v>
      </c>
      <c r="R522" s="36">
        <f>IF(G522,INDEX('HVACwts Src'!$D$11:$U$164,(B522-1)*39+(D522-1)*19+E522,(C522-1)*6+F522),0)</f>
        <v>0</v>
      </c>
      <c r="T522" t="str">
        <f t="shared" si="50"/>
        <v>HV_PGEDMoNewCZ06</v>
      </c>
      <c r="U522" t="str">
        <f t="shared" si="51"/>
        <v>rNCOH</v>
      </c>
      <c r="V522" s="36">
        <f t="shared" si="52"/>
        <v>0</v>
      </c>
    </row>
    <row r="523" spans="1:22" x14ac:dyDescent="0.25">
      <c r="A523" s="86">
        <f t="shared" si="53"/>
        <v>517</v>
      </c>
      <c r="B523">
        <v>1</v>
      </c>
      <c r="C523">
        <v>3</v>
      </c>
      <c r="D523">
        <v>2</v>
      </c>
      <c r="E523">
        <v>7</v>
      </c>
      <c r="F523">
        <v>1</v>
      </c>
      <c r="G523" t="b">
        <f>INDEX(key!$AT$4:$BI$7,B523,E523)</f>
        <v>0</v>
      </c>
      <c r="H523" t="str">
        <f t="shared" si="48"/>
        <v>HV_PGEDMoNewCZ07rDXGF</v>
      </c>
      <c r="I523" s="9" t="s">
        <v>1799</v>
      </c>
      <c r="J523" t="str">
        <f t="shared" si="49"/>
        <v>HV_PGEDMoNewCZ07</v>
      </c>
      <c r="K523" s="9" t="s">
        <v>1662</v>
      </c>
      <c r="L523" s="9" t="s">
        <v>45</v>
      </c>
      <c r="M523" s="9" t="str">
        <f>INDEX(key!$AS$4:$AS$7,B523)</f>
        <v>PGE</v>
      </c>
      <c r="N523" s="9" t="str">
        <f>INDEX(key!$I$3:$I$5,C523)</f>
        <v>DMo</v>
      </c>
      <c r="O523" s="9" t="str">
        <f>INDEX(key!$F$9:$F$10,D523)</f>
        <v>New</v>
      </c>
      <c r="P523" s="9" t="str">
        <f>INDEX(key!$AT$3:$BI$3,E523)</f>
        <v>CZ07</v>
      </c>
      <c r="Q523" s="9" t="str">
        <f>INDEX('HVACwts Src'!$D$7:$I$7,F523)</f>
        <v>rDXGF</v>
      </c>
      <c r="R523" s="36">
        <f>IF(G523,INDEX('HVACwts Src'!$D$11:$U$164,(B523-1)*39+(D523-1)*19+E523,(C523-1)*6+F523),0)</f>
        <v>0</v>
      </c>
      <c r="T523" t="str">
        <f t="shared" si="50"/>
        <v>HV_PGEDMoNewCZ07</v>
      </c>
      <c r="U523" t="str">
        <f t="shared" si="51"/>
        <v>rDXGF</v>
      </c>
      <c r="V523" s="36">
        <f t="shared" si="52"/>
        <v>0</v>
      </c>
    </row>
    <row r="524" spans="1:22" x14ac:dyDescent="0.25">
      <c r="A524" s="86">
        <f t="shared" si="53"/>
        <v>518</v>
      </c>
      <c r="B524">
        <v>1</v>
      </c>
      <c r="C524">
        <v>3</v>
      </c>
      <c r="D524">
        <v>2</v>
      </c>
      <c r="E524">
        <v>7</v>
      </c>
      <c r="F524">
        <v>2</v>
      </c>
      <c r="G524" t="b">
        <f>INDEX(key!$AT$4:$BI$7,B524,E524)</f>
        <v>0</v>
      </c>
      <c r="H524" t="str">
        <f t="shared" si="48"/>
        <v>HV_PGEDMoNewCZ07rNCGF</v>
      </c>
      <c r="I524" s="9" t="s">
        <v>1799</v>
      </c>
      <c r="J524" t="str">
        <f t="shared" si="49"/>
        <v>HV_PGEDMoNewCZ07</v>
      </c>
      <c r="K524" s="9" t="s">
        <v>1662</v>
      </c>
      <c r="L524" s="9" t="s">
        <v>45</v>
      </c>
      <c r="M524" s="9" t="str">
        <f>INDEX(key!$AS$4:$AS$7,B524)</f>
        <v>PGE</v>
      </c>
      <c r="N524" s="9" t="str">
        <f>INDEX(key!$I$3:$I$5,C524)</f>
        <v>DMo</v>
      </c>
      <c r="O524" s="9" t="str">
        <f>INDEX(key!$F$9:$F$10,D524)</f>
        <v>New</v>
      </c>
      <c r="P524" s="9" t="str">
        <f>INDEX(key!$AT$3:$BI$3,E524)</f>
        <v>CZ07</v>
      </c>
      <c r="Q524" s="9" t="str">
        <f>INDEX('HVACwts Src'!$D$7:$I$7,F524)</f>
        <v>rNCGF</v>
      </c>
      <c r="R524" s="36">
        <f>IF(G524,INDEX('HVACwts Src'!$D$11:$U$164,(B524-1)*39+(D524-1)*19+E524,(C524-1)*6+F524),0)</f>
        <v>0</v>
      </c>
      <c r="T524" t="str">
        <f t="shared" si="50"/>
        <v>HV_PGEDMoNewCZ07</v>
      </c>
      <c r="U524" t="str">
        <f t="shared" si="51"/>
        <v>rNCGF</v>
      </c>
      <c r="V524" s="36">
        <f t="shared" si="52"/>
        <v>0</v>
      </c>
    </row>
    <row r="525" spans="1:22" x14ac:dyDescent="0.25">
      <c r="A525" s="86">
        <f t="shared" si="53"/>
        <v>519</v>
      </c>
      <c r="B525">
        <v>1</v>
      </c>
      <c r="C525">
        <v>3</v>
      </c>
      <c r="D525">
        <v>2</v>
      </c>
      <c r="E525">
        <v>7</v>
      </c>
      <c r="F525">
        <v>3</v>
      </c>
      <c r="G525" t="b">
        <f>INDEX(key!$AT$4:$BI$7,B525,E525)</f>
        <v>0</v>
      </c>
      <c r="H525" t="str">
        <f t="shared" si="48"/>
        <v>HV_PGEDMoNewCZ07rDXHP</v>
      </c>
      <c r="I525" s="9" t="s">
        <v>1799</v>
      </c>
      <c r="J525" t="str">
        <f t="shared" si="49"/>
        <v>HV_PGEDMoNewCZ07</v>
      </c>
      <c r="K525" s="9" t="s">
        <v>1662</v>
      </c>
      <c r="L525" s="9" t="s">
        <v>45</v>
      </c>
      <c r="M525" s="9" t="str">
        <f>INDEX(key!$AS$4:$AS$7,B525)</f>
        <v>PGE</v>
      </c>
      <c r="N525" s="9" t="str">
        <f>INDEX(key!$I$3:$I$5,C525)</f>
        <v>DMo</v>
      </c>
      <c r="O525" s="9" t="str">
        <f>INDEX(key!$F$9:$F$10,D525)</f>
        <v>New</v>
      </c>
      <c r="P525" s="9" t="str">
        <f>INDEX(key!$AT$3:$BI$3,E525)</f>
        <v>CZ07</v>
      </c>
      <c r="Q525" s="9" t="str">
        <f>INDEX('HVACwts Src'!$D$7:$I$7,F525)</f>
        <v>rDXHP</v>
      </c>
      <c r="R525" s="36">
        <f>IF(G525,INDEX('HVACwts Src'!$D$11:$U$164,(B525-1)*39+(D525-1)*19+E525,(C525-1)*6+F525),0)</f>
        <v>0</v>
      </c>
      <c r="T525" t="str">
        <f t="shared" si="50"/>
        <v>HV_PGEDMoNewCZ07</v>
      </c>
      <c r="U525" t="str">
        <f t="shared" si="51"/>
        <v>rDXHP</v>
      </c>
      <c r="V525" s="36">
        <f t="shared" si="52"/>
        <v>0</v>
      </c>
    </row>
    <row r="526" spans="1:22" x14ac:dyDescent="0.25">
      <c r="A526" s="86">
        <f t="shared" si="53"/>
        <v>520</v>
      </c>
      <c r="B526">
        <v>1</v>
      </c>
      <c r="C526">
        <v>3</v>
      </c>
      <c r="D526">
        <v>2</v>
      </c>
      <c r="E526">
        <v>7</v>
      </c>
      <c r="F526">
        <v>4</v>
      </c>
      <c r="G526" t="b">
        <f>INDEX(key!$AT$4:$BI$7,B526,E526)</f>
        <v>0</v>
      </c>
      <c r="H526" t="str">
        <f t="shared" si="48"/>
        <v>HV_PGEDMoNewCZ07rNCEH</v>
      </c>
      <c r="I526" s="9" t="s">
        <v>1799</v>
      </c>
      <c r="J526" t="str">
        <f t="shared" si="49"/>
        <v>HV_PGEDMoNewCZ07</v>
      </c>
      <c r="K526" s="9" t="s">
        <v>1662</v>
      </c>
      <c r="L526" s="9" t="s">
        <v>45</v>
      </c>
      <c r="M526" s="9" t="str">
        <f>INDEX(key!$AS$4:$AS$7,B526)</f>
        <v>PGE</v>
      </c>
      <c r="N526" s="9" t="str">
        <f>INDEX(key!$I$3:$I$5,C526)</f>
        <v>DMo</v>
      </c>
      <c r="O526" s="9" t="str">
        <f>INDEX(key!$F$9:$F$10,D526)</f>
        <v>New</v>
      </c>
      <c r="P526" s="9" t="str">
        <f>INDEX(key!$AT$3:$BI$3,E526)</f>
        <v>CZ07</v>
      </c>
      <c r="Q526" s="9" t="str">
        <f>INDEX('HVACwts Src'!$D$7:$I$7,F526)</f>
        <v>rNCEH</v>
      </c>
      <c r="R526" s="36">
        <f>IF(G526,INDEX('HVACwts Src'!$D$11:$U$164,(B526-1)*39+(D526-1)*19+E526,(C526-1)*6+F526),0)</f>
        <v>0</v>
      </c>
      <c r="T526" t="str">
        <f t="shared" si="50"/>
        <v>HV_PGEDMoNewCZ07</v>
      </c>
      <c r="U526" t="str">
        <f t="shared" si="51"/>
        <v>rNCEH</v>
      </c>
      <c r="V526" s="36">
        <f t="shared" si="52"/>
        <v>0</v>
      </c>
    </row>
    <row r="527" spans="1:22" x14ac:dyDescent="0.25">
      <c r="A527" s="86">
        <f t="shared" si="53"/>
        <v>521</v>
      </c>
      <c r="B527">
        <v>1</v>
      </c>
      <c r="C527">
        <v>3</v>
      </c>
      <c r="D527">
        <v>2</v>
      </c>
      <c r="E527">
        <v>7</v>
      </c>
      <c r="F527">
        <v>5</v>
      </c>
      <c r="G527" t="b">
        <f>INDEX(key!$AT$4:$BI$7,B527,E527)</f>
        <v>0</v>
      </c>
      <c r="H527" t="str">
        <f t="shared" si="48"/>
        <v>HV_PGEDMoNewCZ07rDXOH</v>
      </c>
      <c r="I527" s="9" t="s">
        <v>1799</v>
      </c>
      <c r="J527" t="str">
        <f t="shared" si="49"/>
        <v>HV_PGEDMoNewCZ07</v>
      </c>
      <c r="K527" s="9" t="s">
        <v>1662</v>
      </c>
      <c r="L527" s="9" t="s">
        <v>45</v>
      </c>
      <c r="M527" s="9" t="str">
        <f>INDEX(key!$AS$4:$AS$7,B527)</f>
        <v>PGE</v>
      </c>
      <c r="N527" s="9" t="str">
        <f>INDEX(key!$I$3:$I$5,C527)</f>
        <v>DMo</v>
      </c>
      <c r="O527" s="9" t="str">
        <f>INDEX(key!$F$9:$F$10,D527)</f>
        <v>New</v>
      </c>
      <c r="P527" s="9" t="str">
        <f>INDEX(key!$AT$3:$BI$3,E527)</f>
        <v>CZ07</v>
      </c>
      <c r="Q527" s="9" t="str">
        <f>INDEX('HVACwts Src'!$D$7:$I$7,F527)</f>
        <v>rDXOH</v>
      </c>
      <c r="R527" s="36">
        <f>IF(G527,INDEX('HVACwts Src'!$D$11:$U$164,(B527-1)*39+(D527-1)*19+E527,(C527-1)*6+F527),0)</f>
        <v>0</v>
      </c>
      <c r="T527" t="str">
        <f t="shared" si="50"/>
        <v>HV_PGEDMoNewCZ07</v>
      </c>
      <c r="U527" t="str">
        <f t="shared" si="51"/>
        <v>rDXOH</v>
      </c>
      <c r="V527" s="36">
        <f t="shared" si="52"/>
        <v>0</v>
      </c>
    </row>
    <row r="528" spans="1:22" x14ac:dyDescent="0.25">
      <c r="A528" s="86">
        <f t="shared" si="53"/>
        <v>522</v>
      </c>
      <c r="B528">
        <v>1</v>
      </c>
      <c r="C528">
        <v>3</v>
      </c>
      <c r="D528">
        <v>2</v>
      </c>
      <c r="E528">
        <v>7</v>
      </c>
      <c r="F528">
        <v>6</v>
      </c>
      <c r="G528" t="b">
        <f>INDEX(key!$AT$4:$BI$7,B528,E528)</f>
        <v>0</v>
      </c>
      <c r="H528" t="str">
        <f t="shared" si="48"/>
        <v>HV_PGEDMoNewCZ07rNCOH</v>
      </c>
      <c r="I528" s="9" t="s">
        <v>1799</v>
      </c>
      <c r="J528" t="str">
        <f t="shared" si="49"/>
        <v>HV_PGEDMoNewCZ07</v>
      </c>
      <c r="K528" s="9" t="s">
        <v>1662</v>
      </c>
      <c r="L528" s="9" t="s">
        <v>45</v>
      </c>
      <c r="M528" s="9" t="str">
        <f>INDEX(key!$AS$4:$AS$7,B528)</f>
        <v>PGE</v>
      </c>
      <c r="N528" s="9" t="str">
        <f>INDEX(key!$I$3:$I$5,C528)</f>
        <v>DMo</v>
      </c>
      <c r="O528" s="9" t="str">
        <f>INDEX(key!$F$9:$F$10,D528)</f>
        <v>New</v>
      </c>
      <c r="P528" s="9" t="str">
        <f>INDEX(key!$AT$3:$BI$3,E528)</f>
        <v>CZ07</v>
      </c>
      <c r="Q528" s="9" t="str">
        <f>INDEX('HVACwts Src'!$D$7:$I$7,F528)</f>
        <v>rNCOH</v>
      </c>
      <c r="R528" s="36">
        <f>IF(G528,INDEX('HVACwts Src'!$D$11:$U$164,(B528-1)*39+(D528-1)*19+E528,(C528-1)*6+F528),0)</f>
        <v>0</v>
      </c>
      <c r="T528" t="str">
        <f t="shared" si="50"/>
        <v>HV_PGEDMoNewCZ07</v>
      </c>
      <c r="U528" t="str">
        <f t="shared" si="51"/>
        <v>rNCOH</v>
      </c>
      <c r="V528" s="36">
        <f t="shared" si="52"/>
        <v>0</v>
      </c>
    </row>
    <row r="529" spans="1:22" x14ac:dyDescent="0.25">
      <c r="A529" s="86">
        <f t="shared" si="53"/>
        <v>523</v>
      </c>
      <c r="B529">
        <v>1</v>
      </c>
      <c r="C529">
        <v>3</v>
      </c>
      <c r="D529">
        <v>2</v>
      </c>
      <c r="E529">
        <v>8</v>
      </c>
      <c r="F529">
        <v>1</v>
      </c>
      <c r="G529" t="b">
        <f>INDEX(key!$AT$4:$BI$7,B529,E529)</f>
        <v>0</v>
      </c>
      <c r="H529" t="str">
        <f t="shared" si="48"/>
        <v>HV_PGEDMoNewCZ08rDXGF</v>
      </c>
      <c r="I529" s="9" t="s">
        <v>1799</v>
      </c>
      <c r="J529" t="str">
        <f t="shared" si="49"/>
        <v>HV_PGEDMoNewCZ08</v>
      </c>
      <c r="K529" s="9" t="s">
        <v>1662</v>
      </c>
      <c r="L529" s="9" t="s">
        <v>45</v>
      </c>
      <c r="M529" s="9" t="str">
        <f>INDEX(key!$AS$4:$AS$7,B529)</f>
        <v>PGE</v>
      </c>
      <c r="N529" s="9" t="str">
        <f>INDEX(key!$I$3:$I$5,C529)</f>
        <v>DMo</v>
      </c>
      <c r="O529" s="9" t="str">
        <f>INDEX(key!$F$9:$F$10,D529)</f>
        <v>New</v>
      </c>
      <c r="P529" s="9" t="str">
        <f>INDEX(key!$AT$3:$BI$3,E529)</f>
        <v>CZ08</v>
      </c>
      <c r="Q529" s="9" t="str">
        <f>INDEX('HVACwts Src'!$D$7:$I$7,F529)</f>
        <v>rDXGF</v>
      </c>
      <c r="R529" s="36">
        <f>IF(G529,INDEX('HVACwts Src'!$D$11:$U$164,(B529-1)*39+(D529-1)*19+E529,(C529-1)*6+F529),0)</f>
        <v>0</v>
      </c>
      <c r="T529" t="str">
        <f t="shared" si="50"/>
        <v>HV_PGEDMoNewCZ08</v>
      </c>
      <c r="U529" t="str">
        <f t="shared" si="51"/>
        <v>rDXGF</v>
      </c>
      <c r="V529" s="36">
        <f t="shared" si="52"/>
        <v>0</v>
      </c>
    </row>
    <row r="530" spans="1:22" x14ac:dyDescent="0.25">
      <c r="A530" s="86">
        <f t="shared" si="53"/>
        <v>524</v>
      </c>
      <c r="B530">
        <v>1</v>
      </c>
      <c r="C530">
        <v>3</v>
      </c>
      <c r="D530">
        <v>2</v>
      </c>
      <c r="E530">
        <v>8</v>
      </c>
      <c r="F530">
        <v>2</v>
      </c>
      <c r="G530" t="b">
        <f>INDEX(key!$AT$4:$BI$7,B530,E530)</f>
        <v>0</v>
      </c>
      <c r="H530" t="str">
        <f t="shared" si="48"/>
        <v>HV_PGEDMoNewCZ08rNCGF</v>
      </c>
      <c r="I530" s="9" t="s">
        <v>1799</v>
      </c>
      <c r="J530" t="str">
        <f t="shared" si="49"/>
        <v>HV_PGEDMoNewCZ08</v>
      </c>
      <c r="K530" s="9" t="s">
        <v>1662</v>
      </c>
      <c r="L530" s="9" t="s">
        <v>45</v>
      </c>
      <c r="M530" s="9" t="str">
        <f>INDEX(key!$AS$4:$AS$7,B530)</f>
        <v>PGE</v>
      </c>
      <c r="N530" s="9" t="str">
        <f>INDEX(key!$I$3:$I$5,C530)</f>
        <v>DMo</v>
      </c>
      <c r="O530" s="9" t="str">
        <f>INDEX(key!$F$9:$F$10,D530)</f>
        <v>New</v>
      </c>
      <c r="P530" s="9" t="str">
        <f>INDEX(key!$AT$3:$BI$3,E530)</f>
        <v>CZ08</v>
      </c>
      <c r="Q530" s="9" t="str">
        <f>INDEX('HVACwts Src'!$D$7:$I$7,F530)</f>
        <v>rNCGF</v>
      </c>
      <c r="R530" s="36">
        <f>IF(G530,INDEX('HVACwts Src'!$D$11:$U$164,(B530-1)*39+(D530-1)*19+E530,(C530-1)*6+F530),0)</f>
        <v>0</v>
      </c>
      <c r="T530" t="str">
        <f t="shared" si="50"/>
        <v>HV_PGEDMoNewCZ08</v>
      </c>
      <c r="U530" t="str">
        <f t="shared" si="51"/>
        <v>rNCGF</v>
      </c>
      <c r="V530" s="36">
        <f t="shared" si="52"/>
        <v>0</v>
      </c>
    </row>
    <row r="531" spans="1:22" x14ac:dyDescent="0.25">
      <c r="A531" s="86">
        <f t="shared" si="53"/>
        <v>525</v>
      </c>
      <c r="B531">
        <v>1</v>
      </c>
      <c r="C531">
        <v>3</v>
      </c>
      <c r="D531">
        <v>2</v>
      </c>
      <c r="E531">
        <v>8</v>
      </c>
      <c r="F531">
        <v>3</v>
      </c>
      <c r="G531" t="b">
        <f>INDEX(key!$AT$4:$BI$7,B531,E531)</f>
        <v>0</v>
      </c>
      <c r="H531" t="str">
        <f t="shared" si="48"/>
        <v>HV_PGEDMoNewCZ08rDXHP</v>
      </c>
      <c r="I531" s="9" t="s">
        <v>1799</v>
      </c>
      <c r="J531" t="str">
        <f t="shared" si="49"/>
        <v>HV_PGEDMoNewCZ08</v>
      </c>
      <c r="K531" s="9" t="s">
        <v>1662</v>
      </c>
      <c r="L531" s="9" t="s">
        <v>45</v>
      </c>
      <c r="M531" s="9" t="str">
        <f>INDEX(key!$AS$4:$AS$7,B531)</f>
        <v>PGE</v>
      </c>
      <c r="N531" s="9" t="str">
        <f>INDEX(key!$I$3:$I$5,C531)</f>
        <v>DMo</v>
      </c>
      <c r="O531" s="9" t="str">
        <f>INDEX(key!$F$9:$F$10,D531)</f>
        <v>New</v>
      </c>
      <c r="P531" s="9" t="str">
        <f>INDEX(key!$AT$3:$BI$3,E531)</f>
        <v>CZ08</v>
      </c>
      <c r="Q531" s="9" t="str">
        <f>INDEX('HVACwts Src'!$D$7:$I$7,F531)</f>
        <v>rDXHP</v>
      </c>
      <c r="R531" s="36">
        <f>IF(G531,INDEX('HVACwts Src'!$D$11:$U$164,(B531-1)*39+(D531-1)*19+E531,(C531-1)*6+F531),0)</f>
        <v>0</v>
      </c>
      <c r="T531" t="str">
        <f t="shared" si="50"/>
        <v>HV_PGEDMoNewCZ08</v>
      </c>
      <c r="U531" t="str">
        <f t="shared" si="51"/>
        <v>rDXHP</v>
      </c>
      <c r="V531" s="36">
        <f t="shared" si="52"/>
        <v>0</v>
      </c>
    </row>
    <row r="532" spans="1:22" x14ac:dyDescent="0.25">
      <c r="A532" s="86">
        <f t="shared" si="53"/>
        <v>526</v>
      </c>
      <c r="B532">
        <v>1</v>
      </c>
      <c r="C532">
        <v>3</v>
      </c>
      <c r="D532">
        <v>2</v>
      </c>
      <c r="E532">
        <v>8</v>
      </c>
      <c r="F532">
        <v>4</v>
      </c>
      <c r="G532" t="b">
        <f>INDEX(key!$AT$4:$BI$7,B532,E532)</f>
        <v>0</v>
      </c>
      <c r="H532" t="str">
        <f t="shared" si="48"/>
        <v>HV_PGEDMoNewCZ08rNCEH</v>
      </c>
      <c r="I532" s="9" t="s">
        <v>1799</v>
      </c>
      <c r="J532" t="str">
        <f t="shared" si="49"/>
        <v>HV_PGEDMoNewCZ08</v>
      </c>
      <c r="K532" s="9" t="s">
        <v>1662</v>
      </c>
      <c r="L532" s="9" t="s">
        <v>45</v>
      </c>
      <c r="M532" s="9" t="str">
        <f>INDEX(key!$AS$4:$AS$7,B532)</f>
        <v>PGE</v>
      </c>
      <c r="N532" s="9" t="str">
        <f>INDEX(key!$I$3:$I$5,C532)</f>
        <v>DMo</v>
      </c>
      <c r="O532" s="9" t="str">
        <f>INDEX(key!$F$9:$F$10,D532)</f>
        <v>New</v>
      </c>
      <c r="P532" s="9" t="str">
        <f>INDEX(key!$AT$3:$BI$3,E532)</f>
        <v>CZ08</v>
      </c>
      <c r="Q532" s="9" t="str">
        <f>INDEX('HVACwts Src'!$D$7:$I$7,F532)</f>
        <v>rNCEH</v>
      </c>
      <c r="R532" s="36">
        <f>IF(G532,INDEX('HVACwts Src'!$D$11:$U$164,(B532-1)*39+(D532-1)*19+E532,(C532-1)*6+F532),0)</f>
        <v>0</v>
      </c>
      <c r="T532" t="str">
        <f t="shared" si="50"/>
        <v>HV_PGEDMoNewCZ08</v>
      </c>
      <c r="U532" t="str">
        <f t="shared" si="51"/>
        <v>rNCEH</v>
      </c>
      <c r="V532" s="36">
        <f t="shared" si="52"/>
        <v>0</v>
      </c>
    </row>
    <row r="533" spans="1:22" x14ac:dyDescent="0.25">
      <c r="A533" s="86">
        <f t="shared" si="53"/>
        <v>527</v>
      </c>
      <c r="B533">
        <v>1</v>
      </c>
      <c r="C533">
        <v>3</v>
      </c>
      <c r="D533">
        <v>2</v>
      </c>
      <c r="E533">
        <v>8</v>
      </c>
      <c r="F533">
        <v>5</v>
      </c>
      <c r="G533" t="b">
        <f>INDEX(key!$AT$4:$BI$7,B533,E533)</f>
        <v>0</v>
      </c>
      <c r="H533" t="str">
        <f t="shared" si="48"/>
        <v>HV_PGEDMoNewCZ08rDXOH</v>
      </c>
      <c r="I533" s="9" t="s">
        <v>1799</v>
      </c>
      <c r="J533" t="str">
        <f t="shared" si="49"/>
        <v>HV_PGEDMoNewCZ08</v>
      </c>
      <c r="K533" s="9" t="s">
        <v>1662</v>
      </c>
      <c r="L533" s="9" t="s">
        <v>45</v>
      </c>
      <c r="M533" s="9" t="str">
        <f>INDEX(key!$AS$4:$AS$7,B533)</f>
        <v>PGE</v>
      </c>
      <c r="N533" s="9" t="str">
        <f>INDEX(key!$I$3:$I$5,C533)</f>
        <v>DMo</v>
      </c>
      <c r="O533" s="9" t="str">
        <f>INDEX(key!$F$9:$F$10,D533)</f>
        <v>New</v>
      </c>
      <c r="P533" s="9" t="str">
        <f>INDEX(key!$AT$3:$BI$3,E533)</f>
        <v>CZ08</v>
      </c>
      <c r="Q533" s="9" t="str">
        <f>INDEX('HVACwts Src'!$D$7:$I$7,F533)</f>
        <v>rDXOH</v>
      </c>
      <c r="R533" s="36">
        <f>IF(G533,INDEX('HVACwts Src'!$D$11:$U$164,(B533-1)*39+(D533-1)*19+E533,(C533-1)*6+F533),0)</f>
        <v>0</v>
      </c>
      <c r="T533" t="str">
        <f t="shared" si="50"/>
        <v>HV_PGEDMoNewCZ08</v>
      </c>
      <c r="U533" t="str">
        <f t="shared" si="51"/>
        <v>rDXOH</v>
      </c>
      <c r="V533" s="36">
        <f t="shared" si="52"/>
        <v>0</v>
      </c>
    </row>
    <row r="534" spans="1:22" x14ac:dyDescent="0.25">
      <c r="A534" s="86">
        <f t="shared" si="53"/>
        <v>528</v>
      </c>
      <c r="B534">
        <v>1</v>
      </c>
      <c r="C534">
        <v>3</v>
      </c>
      <c r="D534">
        <v>2</v>
      </c>
      <c r="E534">
        <v>8</v>
      </c>
      <c r="F534">
        <v>6</v>
      </c>
      <c r="G534" t="b">
        <f>INDEX(key!$AT$4:$BI$7,B534,E534)</f>
        <v>0</v>
      </c>
      <c r="H534" t="str">
        <f t="shared" si="48"/>
        <v>HV_PGEDMoNewCZ08rNCOH</v>
      </c>
      <c r="I534" s="9" t="s">
        <v>1799</v>
      </c>
      <c r="J534" t="str">
        <f t="shared" si="49"/>
        <v>HV_PGEDMoNewCZ08</v>
      </c>
      <c r="K534" s="9" t="s">
        <v>1662</v>
      </c>
      <c r="L534" s="9" t="s">
        <v>45</v>
      </c>
      <c r="M534" s="9" t="str">
        <f>INDEX(key!$AS$4:$AS$7,B534)</f>
        <v>PGE</v>
      </c>
      <c r="N534" s="9" t="str">
        <f>INDEX(key!$I$3:$I$5,C534)</f>
        <v>DMo</v>
      </c>
      <c r="O534" s="9" t="str">
        <f>INDEX(key!$F$9:$F$10,D534)</f>
        <v>New</v>
      </c>
      <c r="P534" s="9" t="str">
        <f>INDEX(key!$AT$3:$BI$3,E534)</f>
        <v>CZ08</v>
      </c>
      <c r="Q534" s="9" t="str">
        <f>INDEX('HVACwts Src'!$D$7:$I$7,F534)</f>
        <v>rNCOH</v>
      </c>
      <c r="R534" s="36">
        <f>IF(G534,INDEX('HVACwts Src'!$D$11:$U$164,(B534-1)*39+(D534-1)*19+E534,(C534-1)*6+F534),0)</f>
        <v>0</v>
      </c>
      <c r="T534" t="str">
        <f t="shared" si="50"/>
        <v>HV_PGEDMoNewCZ08</v>
      </c>
      <c r="U534" t="str">
        <f t="shared" si="51"/>
        <v>rNCOH</v>
      </c>
      <c r="V534" s="36">
        <f t="shared" si="52"/>
        <v>0</v>
      </c>
    </row>
    <row r="535" spans="1:22" x14ac:dyDescent="0.25">
      <c r="A535" s="86">
        <f t="shared" si="53"/>
        <v>529</v>
      </c>
      <c r="B535">
        <v>1</v>
      </c>
      <c r="C535">
        <v>3</v>
      </c>
      <c r="D535">
        <v>2</v>
      </c>
      <c r="E535">
        <v>9</v>
      </c>
      <c r="F535">
        <v>1</v>
      </c>
      <c r="G535" t="b">
        <f>INDEX(key!$AT$4:$BI$7,B535,E535)</f>
        <v>0</v>
      </c>
      <c r="H535" t="str">
        <f t="shared" si="48"/>
        <v>HV_PGEDMoNewCZ09rDXGF</v>
      </c>
      <c r="I535" s="9" t="s">
        <v>1799</v>
      </c>
      <c r="J535" t="str">
        <f t="shared" si="49"/>
        <v>HV_PGEDMoNewCZ09</v>
      </c>
      <c r="K535" s="9" t="s">
        <v>1662</v>
      </c>
      <c r="L535" s="9" t="s">
        <v>45</v>
      </c>
      <c r="M535" s="9" t="str">
        <f>INDEX(key!$AS$4:$AS$7,B535)</f>
        <v>PGE</v>
      </c>
      <c r="N535" s="9" t="str">
        <f>INDEX(key!$I$3:$I$5,C535)</f>
        <v>DMo</v>
      </c>
      <c r="O535" s="9" t="str">
        <f>INDEX(key!$F$9:$F$10,D535)</f>
        <v>New</v>
      </c>
      <c r="P535" s="9" t="str">
        <f>INDEX(key!$AT$3:$BI$3,E535)</f>
        <v>CZ09</v>
      </c>
      <c r="Q535" s="9" t="str">
        <f>INDEX('HVACwts Src'!$D$7:$I$7,F535)</f>
        <v>rDXGF</v>
      </c>
      <c r="R535" s="36">
        <f>IF(G535,INDEX('HVACwts Src'!$D$11:$U$164,(B535-1)*39+(D535-1)*19+E535,(C535-1)*6+F535),0)</f>
        <v>0</v>
      </c>
      <c r="T535" t="str">
        <f t="shared" si="50"/>
        <v>HV_PGEDMoNewCZ09</v>
      </c>
      <c r="U535" t="str">
        <f t="shared" si="51"/>
        <v>rDXGF</v>
      </c>
      <c r="V535" s="36">
        <f t="shared" si="52"/>
        <v>0</v>
      </c>
    </row>
    <row r="536" spans="1:22" x14ac:dyDescent="0.25">
      <c r="A536" s="86">
        <f t="shared" si="53"/>
        <v>530</v>
      </c>
      <c r="B536">
        <v>1</v>
      </c>
      <c r="C536">
        <v>3</v>
      </c>
      <c r="D536">
        <v>2</v>
      </c>
      <c r="E536">
        <v>9</v>
      </c>
      <c r="F536">
        <v>2</v>
      </c>
      <c r="G536" t="b">
        <f>INDEX(key!$AT$4:$BI$7,B536,E536)</f>
        <v>0</v>
      </c>
      <c r="H536" t="str">
        <f t="shared" si="48"/>
        <v>HV_PGEDMoNewCZ09rNCGF</v>
      </c>
      <c r="I536" s="9" t="s">
        <v>1799</v>
      </c>
      <c r="J536" t="str">
        <f t="shared" si="49"/>
        <v>HV_PGEDMoNewCZ09</v>
      </c>
      <c r="K536" s="9" t="s">
        <v>1662</v>
      </c>
      <c r="L536" s="9" t="s">
        <v>45</v>
      </c>
      <c r="M536" s="9" t="str">
        <f>INDEX(key!$AS$4:$AS$7,B536)</f>
        <v>PGE</v>
      </c>
      <c r="N536" s="9" t="str">
        <f>INDEX(key!$I$3:$I$5,C536)</f>
        <v>DMo</v>
      </c>
      <c r="O536" s="9" t="str">
        <f>INDEX(key!$F$9:$F$10,D536)</f>
        <v>New</v>
      </c>
      <c r="P536" s="9" t="str">
        <f>INDEX(key!$AT$3:$BI$3,E536)</f>
        <v>CZ09</v>
      </c>
      <c r="Q536" s="9" t="str">
        <f>INDEX('HVACwts Src'!$D$7:$I$7,F536)</f>
        <v>rNCGF</v>
      </c>
      <c r="R536" s="36">
        <f>IF(G536,INDEX('HVACwts Src'!$D$11:$U$164,(B536-1)*39+(D536-1)*19+E536,(C536-1)*6+F536),0)</f>
        <v>0</v>
      </c>
      <c r="T536" t="str">
        <f t="shared" si="50"/>
        <v>HV_PGEDMoNewCZ09</v>
      </c>
      <c r="U536" t="str">
        <f t="shared" si="51"/>
        <v>rNCGF</v>
      </c>
      <c r="V536" s="36">
        <f t="shared" si="52"/>
        <v>0</v>
      </c>
    </row>
    <row r="537" spans="1:22" x14ac:dyDescent="0.25">
      <c r="A537" s="86">
        <f t="shared" si="53"/>
        <v>531</v>
      </c>
      <c r="B537">
        <v>1</v>
      </c>
      <c r="C537">
        <v>3</v>
      </c>
      <c r="D537">
        <v>2</v>
      </c>
      <c r="E537">
        <v>9</v>
      </c>
      <c r="F537">
        <v>3</v>
      </c>
      <c r="G537" t="b">
        <f>INDEX(key!$AT$4:$BI$7,B537,E537)</f>
        <v>0</v>
      </c>
      <c r="H537" t="str">
        <f t="shared" si="48"/>
        <v>HV_PGEDMoNewCZ09rDXHP</v>
      </c>
      <c r="I537" s="9" t="s">
        <v>1799</v>
      </c>
      <c r="J537" t="str">
        <f t="shared" si="49"/>
        <v>HV_PGEDMoNewCZ09</v>
      </c>
      <c r="K537" s="9" t="s">
        <v>1662</v>
      </c>
      <c r="L537" s="9" t="s">
        <v>45</v>
      </c>
      <c r="M537" s="9" t="str">
        <f>INDEX(key!$AS$4:$AS$7,B537)</f>
        <v>PGE</v>
      </c>
      <c r="N537" s="9" t="str">
        <f>INDEX(key!$I$3:$I$5,C537)</f>
        <v>DMo</v>
      </c>
      <c r="O537" s="9" t="str">
        <f>INDEX(key!$F$9:$F$10,D537)</f>
        <v>New</v>
      </c>
      <c r="P537" s="9" t="str">
        <f>INDEX(key!$AT$3:$BI$3,E537)</f>
        <v>CZ09</v>
      </c>
      <c r="Q537" s="9" t="str">
        <f>INDEX('HVACwts Src'!$D$7:$I$7,F537)</f>
        <v>rDXHP</v>
      </c>
      <c r="R537" s="36">
        <f>IF(G537,INDEX('HVACwts Src'!$D$11:$U$164,(B537-1)*39+(D537-1)*19+E537,(C537-1)*6+F537),0)</f>
        <v>0</v>
      </c>
      <c r="T537" t="str">
        <f t="shared" si="50"/>
        <v>HV_PGEDMoNewCZ09</v>
      </c>
      <c r="U537" t="str">
        <f t="shared" si="51"/>
        <v>rDXHP</v>
      </c>
      <c r="V537" s="36">
        <f t="shared" si="52"/>
        <v>0</v>
      </c>
    </row>
    <row r="538" spans="1:22" x14ac:dyDescent="0.25">
      <c r="A538" s="86">
        <f t="shared" si="53"/>
        <v>532</v>
      </c>
      <c r="B538">
        <v>1</v>
      </c>
      <c r="C538">
        <v>3</v>
      </c>
      <c r="D538">
        <v>2</v>
      </c>
      <c r="E538">
        <v>9</v>
      </c>
      <c r="F538">
        <v>4</v>
      </c>
      <c r="G538" t="b">
        <f>INDEX(key!$AT$4:$BI$7,B538,E538)</f>
        <v>0</v>
      </c>
      <c r="H538" t="str">
        <f t="shared" si="48"/>
        <v>HV_PGEDMoNewCZ09rNCEH</v>
      </c>
      <c r="I538" s="9" t="s">
        <v>1799</v>
      </c>
      <c r="J538" t="str">
        <f t="shared" si="49"/>
        <v>HV_PGEDMoNewCZ09</v>
      </c>
      <c r="K538" s="9" t="s">
        <v>1662</v>
      </c>
      <c r="L538" s="9" t="s">
        <v>45</v>
      </c>
      <c r="M538" s="9" t="str">
        <f>INDEX(key!$AS$4:$AS$7,B538)</f>
        <v>PGE</v>
      </c>
      <c r="N538" s="9" t="str">
        <f>INDEX(key!$I$3:$I$5,C538)</f>
        <v>DMo</v>
      </c>
      <c r="O538" s="9" t="str">
        <f>INDEX(key!$F$9:$F$10,D538)</f>
        <v>New</v>
      </c>
      <c r="P538" s="9" t="str">
        <f>INDEX(key!$AT$3:$BI$3,E538)</f>
        <v>CZ09</v>
      </c>
      <c r="Q538" s="9" t="str">
        <f>INDEX('HVACwts Src'!$D$7:$I$7,F538)</f>
        <v>rNCEH</v>
      </c>
      <c r="R538" s="36">
        <f>IF(G538,INDEX('HVACwts Src'!$D$11:$U$164,(B538-1)*39+(D538-1)*19+E538,(C538-1)*6+F538),0)</f>
        <v>0</v>
      </c>
      <c r="T538" t="str">
        <f t="shared" si="50"/>
        <v>HV_PGEDMoNewCZ09</v>
      </c>
      <c r="U538" t="str">
        <f t="shared" si="51"/>
        <v>rNCEH</v>
      </c>
      <c r="V538" s="36">
        <f t="shared" si="52"/>
        <v>0</v>
      </c>
    </row>
    <row r="539" spans="1:22" x14ac:dyDescent="0.25">
      <c r="A539" s="86">
        <f t="shared" si="53"/>
        <v>533</v>
      </c>
      <c r="B539">
        <v>1</v>
      </c>
      <c r="C539">
        <v>3</v>
      </c>
      <c r="D539">
        <v>2</v>
      </c>
      <c r="E539">
        <v>9</v>
      </c>
      <c r="F539">
        <v>5</v>
      </c>
      <c r="G539" t="b">
        <f>INDEX(key!$AT$4:$BI$7,B539,E539)</f>
        <v>0</v>
      </c>
      <c r="H539" t="str">
        <f t="shared" si="48"/>
        <v>HV_PGEDMoNewCZ09rDXOH</v>
      </c>
      <c r="I539" s="9" t="s">
        <v>1799</v>
      </c>
      <c r="J539" t="str">
        <f t="shared" si="49"/>
        <v>HV_PGEDMoNewCZ09</v>
      </c>
      <c r="K539" s="9" t="s">
        <v>1662</v>
      </c>
      <c r="L539" s="9" t="s">
        <v>45</v>
      </c>
      <c r="M539" s="9" t="str">
        <f>INDEX(key!$AS$4:$AS$7,B539)</f>
        <v>PGE</v>
      </c>
      <c r="N539" s="9" t="str">
        <f>INDEX(key!$I$3:$I$5,C539)</f>
        <v>DMo</v>
      </c>
      <c r="O539" s="9" t="str">
        <f>INDEX(key!$F$9:$F$10,D539)</f>
        <v>New</v>
      </c>
      <c r="P539" s="9" t="str">
        <f>INDEX(key!$AT$3:$BI$3,E539)</f>
        <v>CZ09</v>
      </c>
      <c r="Q539" s="9" t="str">
        <f>INDEX('HVACwts Src'!$D$7:$I$7,F539)</f>
        <v>rDXOH</v>
      </c>
      <c r="R539" s="36">
        <f>IF(G539,INDEX('HVACwts Src'!$D$11:$U$164,(B539-1)*39+(D539-1)*19+E539,(C539-1)*6+F539),0)</f>
        <v>0</v>
      </c>
      <c r="T539" t="str">
        <f t="shared" si="50"/>
        <v>HV_PGEDMoNewCZ09</v>
      </c>
      <c r="U539" t="str">
        <f t="shared" si="51"/>
        <v>rDXOH</v>
      </c>
      <c r="V539" s="36">
        <f t="shared" si="52"/>
        <v>0</v>
      </c>
    </row>
    <row r="540" spans="1:22" x14ac:dyDescent="0.25">
      <c r="A540" s="86">
        <f t="shared" si="53"/>
        <v>534</v>
      </c>
      <c r="B540">
        <v>1</v>
      </c>
      <c r="C540">
        <v>3</v>
      </c>
      <c r="D540">
        <v>2</v>
      </c>
      <c r="E540">
        <v>9</v>
      </c>
      <c r="F540">
        <v>6</v>
      </c>
      <c r="G540" t="b">
        <f>INDEX(key!$AT$4:$BI$7,B540,E540)</f>
        <v>0</v>
      </c>
      <c r="H540" t="str">
        <f t="shared" si="48"/>
        <v>HV_PGEDMoNewCZ09rNCOH</v>
      </c>
      <c r="I540" s="9" t="s">
        <v>1799</v>
      </c>
      <c r="J540" t="str">
        <f t="shared" si="49"/>
        <v>HV_PGEDMoNewCZ09</v>
      </c>
      <c r="K540" s="9" t="s">
        <v>1662</v>
      </c>
      <c r="L540" s="9" t="s">
        <v>45</v>
      </c>
      <c r="M540" s="9" t="str">
        <f>INDEX(key!$AS$4:$AS$7,B540)</f>
        <v>PGE</v>
      </c>
      <c r="N540" s="9" t="str">
        <f>INDEX(key!$I$3:$I$5,C540)</f>
        <v>DMo</v>
      </c>
      <c r="O540" s="9" t="str">
        <f>INDEX(key!$F$9:$F$10,D540)</f>
        <v>New</v>
      </c>
      <c r="P540" s="9" t="str">
        <f>INDEX(key!$AT$3:$BI$3,E540)</f>
        <v>CZ09</v>
      </c>
      <c r="Q540" s="9" t="str">
        <f>INDEX('HVACwts Src'!$D$7:$I$7,F540)</f>
        <v>rNCOH</v>
      </c>
      <c r="R540" s="36">
        <f>IF(G540,INDEX('HVACwts Src'!$D$11:$U$164,(B540-1)*39+(D540-1)*19+E540,(C540-1)*6+F540),0)</f>
        <v>0</v>
      </c>
      <c r="T540" t="str">
        <f t="shared" si="50"/>
        <v>HV_PGEDMoNewCZ09</v>
      </c>
      <c r="U540" t="str">
        <f t="shared" si="51"/>
        <v>rNCOH</v>
      </c>
      <c r="V540" s="36">
        <f t="shared" si="52"/>
        <v>0</v>
      </c>
    </row>
    <row r="541" spans="1:22" x14ac:dyDescent="0.25">
      <c r="A541" s="86">
        <f t="shared" si="53"/>
        <v>535</v>
      </c>
      <c r="B541">
        <v>1</v>
      </c>
      <c r="C541">
        <v>3</v>
      </c>
      <c r="D541">
        <v>2</v>
      </c>
      <c r="E541">
        <v>10</v>
      </c>
      <c r="F541">
        <v>1</v>
      </c>
      <c r="G541" t="b">
        <f>INDEX(key!$AT$4:$BI$7,B541,E541)</f>
        <v>0</v>
      </c>
      <c r="H541" t="str">
        <f t="shared" si="48"/>
        <v>HV_PGEDMoNewCZ10rDXGF</v>
      </c>
      <c r="I541" s="9" t="s">
        <v>1799</v>
      </c>
      <c r="J541" t="str">
        <f t="shared" si="49"/>
        <v>HV_PGEDMoNewCZ10</v>
      </c>
      <c r="K541" s="9" t="s">
        <v>1662</v>
      </c>
      <c r="L541" s="9" t="s">
        <v>45</v>
      </c>
      <c r="M541" s="9" t="str">
        <f>INDEX(key!$AS$4:$AS$7,B541)</f>
        <v>PGE</v>
      </c>
      <c r="N541" s="9" t="str">
        <f>INDEX(key!$I$3:$I$5,C541)</f>
        <v>DMo</v>
      </c>
      <c r="O541" s="9" t="str">
        <f>INDEX(key!$F$9:$F$10,D541)</f>
        <v>New</v>
      </c>
      <c r="P541" s="9" t="str">
        <f>INDEX(key!$AT$3:$BI$3,E541)</f>
        <v>CZ10</v>
      </c>
      <c r="Q541" s="9" t="str">
        <f>INDEX('HVACwts Src'!$D$7:$I$7,F541)</f>
        <v>rDXGF</v>
      </c>
      <c r="R541" s="36">
        <f>IF(G541,INDEX('HVACwts Src'!$D$11:$U$164,(B541-1)*39+(D541-1)*19+E541,(C541-1)*6+F541),0)</f>
        <v>0</v>
      </c>
      <c r="T541" t="str">
        <f t="shared" si="50"/>
        <v>HV_PGEDMoNewCZ10</v>
      </c>
      <c r="U541" t="str">
        <f t="shared" si="51"/>
        <v>rDXGF</v>
      </c>
      <c r="V541" s="36">
        <f t="shared" si="52"/>
        <v>0</v>
      </c>
    </row>
    <row r="542" spans="1:22" x14ac:dyDescent="0.25">
      <c r="A542" s="86">
        <f t="shared" si="53"/>
        <v>536</v>
      </c>
      <c r="B542">
        <v>1</v>
      </c>
      <c r="C542">
        <v>3</v>
      </c>
      <c r="D542">
        <v>2</v>
      </c>
      <c r="E542">
        <v>10</v>
      </c>
      <c r="F542">
        <v>2</v>
      </c>
      <c r="G542" t="b">
        <f>INDEX(key!$AT$4:$BI$7,B542,E542)</f>
        <v>0</v>
      </c>
      <c r="H542" t="str">
        <f t="shared" si="48"/>
        <v>HV_PGEDMoNewCZ10rNCGF</v>
      </c>
      <c r="I542" s="9" t="s">
        <v>1799</v>
      </c>
      <c r="J542" t="str">
        <f t="shared" si="49"/>
        <v>HV_PGEDMoNewCZ10</v>
      </c>
      <c r="K542" s="9" t="s">
        <v>1662</v>
      </c>
      <c r="L542" s="9" t="s">
        <v>45</v>
      </c>
      <c r="M542" s="9" t="str">
        <f>INDEX(key!$AS$4:$AS$7,B542)</f>
        <v>PGE</v>
      </c>
      <c r="N542" s="9" t="str">
        <f>INDEX(key!$I$3:$I$5,C542)</f>
        <v>DMo</v>
      </c>
      <c r="O542" s="9" t="str">
        <f>INDEX(key!$F$9:$F$10,D542)</f>
        <v>New</v>
      </c>
      <c r="P542" s="9" t="str">
        <f>INDEX(key!$AT$3:$BI$3,E542)</f>
        <v>CZ10</v>
      </c>
      <c r="Q542" s="9" t="str">
        <f>INDEX('HVACwts Src'!$D$7:$I$7,F542)</f>
        <v>rNCGF</v>
      </c>
      <c r="R542" s="36">
        <f>IF(G542,INDEX('HVACwts Src'!$D$11:$U$164,(B542-1)*39+(D542-1)*19+E542,(C542-1)*6+F542),0)</f>
        <v>0</v>
      </c>
      <c r="T542" t="str">
        <f t="shared" si="50"/>
        <v>HV_PGEDMoNewCZ10</v>
      </c>
      <c r="U542" t="str">
        <f t="shared" si="51"/>
        <v>rNCGF</v>
      </c>
      <c r="V542" s="36">
        <f t="shared" si="52"/>
        <v>0</v>
      </c>
    </row>
    <row r="543" spans="1:22" x14ac:dyDescent="0.25">
      <c r="A543" s="86">
        <f t="shared" si="53"/>
        <v>537</v>
      </c>
      <c r="B543">
        <v>1</v>
      </c>
      <c r="C543">
        <v>3</v>
      </c>
      <c r="D543">
        <v>2</v>
      </c>
      <c r="E543">
        <v>10</v>
      </c>
      <c r="F543">
        <v>3</v>
      </c>
      <c r="G543" t="b">
        <f>INDEX(key!$AT$4:$BI$7,B543,E543)</f>
        <v>0</v>
      </c>
      <c r="H543" t="str">
        <f t="shared" si="48"/>
        <v>HV_PGEDMoNewCZ10rDXHP</v>
      </c>
      <c r="I543" s="9" t="s">
        <v>1799</v>
      </c>
      <c r="J543" t="str">
        <f t="shared" si="49"/>
        <v>HV_PGEDMoNewCZ10</v>
      </c>
      <c r="K543" s="9" t="s">
        <v>1662</v>
      </c>
      <c r="L543" s="9" t="s">
        <v>45</v>
      </c>
      <c r="M543" s="9" t="str">
        <f>INDEX(key!$AS$4:$AS$7,B543)</f>
        <v>PGE</v>
      </c>
      <c r="N543" s="9" t="str">
        <f>INDEX(key!$I$3:$I$5,C543)</f>
        <v>DMo</v>
      </c>
      <c r="O543" s="9" t="str">
        <f>INDEX(key!$F$9:$F$10,D543)</f>
        <v>New</v>
      </c>
      <c r="P543" s="9" t="str">
        <f>INDEX(key!$AT$3:$BI$3,E543)</f>
        <v>CZ10</v>
      </c>
      <c r="Q543" s="9" t="str">
        <f>INDEX('HVACwts Src'!$D$7:$I$7,F543)</f>
        <v>rDXHP</v>
      </c>
      <c r="R543" s="36">
        <f>IF(G543,INDEX('HVACwts Src'!$D$11:$U$164,(B543-1)*39+(D543-1)*19+E543,(C543-1)*6+F543),0)</f>
        <v>0</v>
      </c>
      <c r="T543" t="str">
        <f t="shared" si="50"/>
        <v>HV_PGEDMoNewCZ10</v>
      </c>
      <c r="U543" t="str">
        <f t="shared" si="51"/>
        <v>rDXHP</v>
      </c>
      <c r="V543" s="36">
        <f t="shared" si="52"/>
        <v>0</v>
      </c>
    </row>
    <row r="544" spans="1:22" x14ac:dyDescent="0.25">
      <c r="A544" s="86">
        <f t="shared" si="53"/>
        <v>538</v>
      </c>
      <c r="B544">
        <v>1</v>
      </c>
      <c r="C544">
        <v>3</v>
      </c>
      <c r="D544">
        <v>2</v>
      </c>
      <c r="E544">
        <v>10</v>
      </c>
      <c r="F544">
        <v>4</v>
      </c>
      <c r="G544" t="b">
        <f>INDEX(key!$AT$4:$BI$7,B544,E544)</f>
        <v>0</v>
      </c>
      <c r="H544" t="str">
        <f t="shared" si="48"/>
        <v>HV_PGEDMoNewCZ10rNCEH</v>
      </c>
      <c r="I544" s="9" t="s">
        <v>1799</v>
      </c>
      <c r="J544" t="str">
        <f t="shared" si="49"/>
        <v>HV_PGEDMoNewCZ10</v>
      </c>
      <c r="K544" s="9" t="s">
        <v>1662</v>
      </c>
      <c r="L544" s="9" t="s">
        <v>45</v>
      </c>
      <c r="M544" s="9" t="str">
        <f>INDEX(key!$AS$4:$AS$7,B544)</f>
        <v>PGE</v>
      </c>
      <c r="N544" s="9" t="str">
        <f>INDEX(key!$I$3:$I$5,C544)</f>
        <v>DMo</v>
      </c>
      <c r="O544" s="9" t="str">
        <f>INDEX(key!$F$9:$F$10,D544)</f>
        <v>New</v>
      </c>
      <c r="P544" s="9" t="str">
        <f>INDEX(key!$AT$3:$BI$3,E544)</f>
        <v>CZ10</v>
      </c>
      <c r="Q544" s="9" t="str">
        <f>INDEX('HVACwts Src'!$D$7:$I$7,F544)</f>
        <v>rNCEH</v>
      </c>
      <c r="R544" s="36">
        <f>IF(G544,INDEX('HVACwts Src'!$D$11:$U$164,(B544-1)*39+(D544-1)*19+E544,(C544-1)*6+F544),0)</f>
        <v>0</v>
      </c>
      <c r="T544" t="str">
        <f t="shared" si="50"/>
        <v>HV_PGEDMoNewCZ10</v>
      </c>
      <c r="U544" t="str">
        <f t="shared" si="51"/>
        <v>rNCEH</v>
      </c>
      <c r="V544" s="36">
        <f t="shared" si="52"/>
        <v>0</v>
      </c>
    </row>
    <row r="545" spans="1:22" x14ac:dyDescent="0.25">
      <c r="A545" s="86">
        <f t="shared" si="53"/>
        <v>539</v>
      </c>
      <c r="B545">
        <v>1</v>
      </c>
      <c r="C545">
        <v>3</v>
      </c>
      <c r="D545">
        <v>2</v>
      </c>
      <c r="E545">
        <v>10</v>
      </c>
      <c r="F545">
        <v>5</v>
      </c>
      <c r="G545" t="b">
        <f>INDEX(key!$AT$4:$BI$7,B545,E545)</f>
        <v>0</v>
      </c>
      <c r="H545" t="str">
        <f t="shared" si="48"/>
        <v>HV_PGEDMoNewCZ10rDXOH</v>
      </c>
      <c r="I545" s="9" t="s">
        <v>1799</v>
      </c>
      <c r="J545" t="str">
        <f t="shared" si="49"/>
        <v>HV_PGEDMoNewCZ10</v>
      </c>
      <c r="K545" s="9" t="s">
        <v>1662</v>
      </c>
      <c r="L545" s="9" t="s">
        <v>45</v>
      </c>
      <c r="M545" s="9" t="str">
        <f>INDEX(key!$AS$4:$AS$7,B545)</f>
        <v>PGE</v>
      </c>
      <c r="N545" s="9" t="str">
        <f>INDEX(key!$I$3:$I$5,C545)</f>
        <v>DMo</v>
      </c>
      <c r="O545" s="9" t="str">
        <f>INDEX(key!$F$9:$F$10,D545)</f>
        <v>New</v>
      </c>
      <c r="P545" s="9" t="str">
        <f>INDEX(key!$AT$3:$BI$3,E545)</f>
        <v>CZ10</v>
      </c>
      <c r="Q545" s="9" t="str">
        <f>INDEX('HVACwts Src'!$D$7:$I$7,F545)</f>
        <v>rDXOH</v>
      </c>
      <c r="R545" s="36">
        <f>IF(G545,INDEX('HVACwts Src'!$D$11:$U$164,(B545-1)*39+(D545-1)*19+E545,(C545-1)*6+F545),0)</f>
        <v>0</v>
      </c>
      <c r="T545" t="str">
        <f t="shared" si="50"/>
        <v>HV_PGEDMoNewCZ10</v>
      </c>
      <c r="U545" t="str">
        <f t="shared" si="51"/>
        <v>rDXOH</v>
      </c>
      <c r="V545" s="36">
        <f t="shared" si="52"/>
        <v>0</v>
      </c>
    </row>
    <row r="546" spans="1:22" x14ac:dyDescent="0.25">
      <c r="A546" s="86">
        <f t="shared" si="53"/>
        <v>540</v>
      </c>
      <c r="B546">
        <v>1</v>
      </c>
      <c r="C546">
        <v>3</v>
      </c>
      <c r="D546">
        <v>2</v>
      </c>
      <c r="E546">
        <v>10</v>
      </c>
      <c r="F546">
        <v>6</v>
      </c>
      <c r="G546" t="b">
        <f>INDEX(key!$AT$4:$BI$7,B546,E546)</f>
        <v>0</v>
      </c>
      <c r="H546" t="str">
        <f t="shared" si="48"/>
        <v>HV_PGEDMoNewCZ10rNCOH</v>
      </c>
      <c r="I546" s="9" t="s">
        <v>1799</v>
      </c>
      <c r="J546" t="str">
        <f t="shared" si="49"/>
        <v>HV_PGEDMoNewCZ10</v>
      </c>
      <c r="K546" s="9" t="s">
        <v>1662</v>
      </c>
      <c r="L546" s="9" t="s">
        <v>45</v>
      </c>
      <c r="M546" s="9" t="str">
        <f>INDEX(key!$AS$4:$AS$7,B546)</f>
        <v>PGE</v>
      </c>
      <c r="N546" s="9" t="str">
        <f>INDEX(key!$I$3:$I$5,C546)</f>
        <v>DMo</v>
      </c>
      <c r="O546" s="9" t="str">
        <f>INDEX(key!$F$9:$F$10,D546)</f>
        <v>New</v>
      </c>
      <c r="P546" s="9" t="str">
        <f>INDEX(key!$AT$3:$BI$3,E546)</f>
        <v>CZ10</v>
      </c>
      <c r="Q546" s="9" t="str">
        <f>INDEX('HVACwts Src'!$D$7:$I$7,F546)</f>
        <v>rNCOH</v>
      </c>
      <c r="R546" s="36">
        <f>IF(G546,INDEX('HVACwts Src'!$D$11:$U$164,(B546-1)*39+(D546-1)*19+E546,(C546-1)*6+F546),0)</f>
        <v>0</v>
      </c>
      <c r="T546" t="str">
        <f t="shared" si="50"/>
        <v>HV_PGEDMoNewCZ10</v>
      </c>
      <c r="U546" t="str">
        <f t="shared" si="51"/>
        <v>rNCOH</v>
      </c>
      <c r="V546" s="36">
        <f t="shared" si="52"/>
        <v>0</v>
      </c>
    </row>
    <row r="547" spans="1:22" x14ac:dyDescent="0.25">
      <c r="A547" s="86">
        <f t="shared" si="53"/>
        <v>541</v>
      </c>
      <c r="B547">
        <v>1</v>
      </c>
      <c r="C547">
        <v>3</v>
      </c>
      <c r="D547">
        <v>2</v>
      </c>
      <c r="E547">
        <v>11</v>
      </c>
      <c r="F547">
        <v>1</v>
      </c>
      <c r="G547" t="b">
        <f>INDEX(key!$AT$4:$BI$7,B547,E547)</f>
        <v>1</v>
      </c>
      <c r="H547" t="str">
        <f t="shared" si="48"/>
        <v>HV_PGEDMoNewCZ11rDXGF</v>
      </c>
      <c r="I547" s="9" t="s">
        <v>1799</v>
      </c>
      <c r="J547" t="str">
        <f t="shared" si="49"/>
        <v>HV_PGEDMoNewCZ11</v>
      </c>
      <c r="K547" s="9" t="s">
        <v>1662</v>
      </c>
      <c r="L547" s="9" t="s">
        <v>45</v>
      </c>
      <c r="M547" s="9" t="str">
        <f>INDEX(key!$AS$4:$AS$7,B547)</f>
        <v>PGE</v>
      </c>
      <c r="N547" s="9" t="str">
        <f>INDEX(key!$I$3:$I$5,C547)</f>
        <v>DMo</v>
      </c>
      <c r="O547" s="9" t="str">
        <f>INDEX(key!$F$9:$F$10,D547)</f>
        <v>New</v>
      </c>
      <c r="P547" s="9" t="str">
        <f>INDEX(key!$AT$3:$BI$3,E547)</f>
        <v>CZ11</v>
      </c>
      <c r="Q547" s="9" t="str">
        <f>INDEX('HVACwts Src'!$D$7:$I$7,F547)</f>
        <v>rDXGF</v>
      </c>
      <c r="R547" s="36">
        <f>IF(G547,INDEX('HVACwts Src'!$D$11:$U$164,(B547-1)*39+(D547-1)*19+E547,(C547-1)*6+F547),0)</f>
        <v>230.49599999999995</v>
      </c>
      <c r="T547" t="str">
        <f t="shared" si="50"/>
        <v>HV_PGEDMoNewCZ11</v>
      </c>
      <c r="U547" t="str">
        <f t="shared" si="51"/>
        <v>rDXGF</v>
      </c>
      <c r="V547" s="36">
        <f t="shared" si="52"/>
        <v>230.49599999999995</v>
      </c>
    </row>
    <row r="548" spans="1:22" x14ac:dyDescent="0.25">
      <c r="A548" s="86">
        <f t="shared" si="53"/>
        <v>542</v>
      </c>
      <c r="B548">
        <v>1</v>
      </c>
      <c r="C548">
        <v>3</v>
      </c>
      <c r="D548">
        <v>2</v>
      </c>
      <c r="E548">
        <v>11</v>
      </c>
      <c r="F548">
        <v>2</v>
      </c>
      <c r="G548" t="b">
        <f>INDEX(key!$AT$4:$BI$7,B548,E548)</f>
        <v>1</v>
      </c>
      <c r="H548" t="str">
        <f t="shared" si="48"/>
        <v>HV_PGEDMoNewCZ11rNCGF</v>
      </c>
      <c r="I548" s="9" t="s">
        <v>1799</v>
      </c>
      <c r="J548" t="str">
        <f t="shared" si="49"/>
        <v>HV_PGEDMoNewCZ11</v>
      </c>
      <c r="K548" s="9" t="s">
        <v>1662</v>
      </c>
      <c r="L548" s="9" t="s">
        <v>45</v>
      </c>
      <c r="M548" s="9" t="str">
        <f>INDEX(key!$AS$4:$AS$7,B548)</f>
        <v>PGE</v>
      </c>
      <c r="N548" s="9" t="str">
        <f>INDEX(key!$I$3:$I$5,C548)</f>
        <v>DMo</v>
      </c>
      <c r="O548" s="9" t="str">
        <f>INDEX(key!$F$9:$F$10,D548)</f>
        <v>New</v>
      </c>
      <c r="P548" s="9" t="str">
        <f>INDEX(key!$AT$3:$BI$3,E548)</f>
        <v>CZ11</v>
      </c>
      <c r="Q548" s="9" t="str">
        <f>INDEX('HVACwts Src'!$D$7:$I$7,F548)</f>
        <v>rNCGF</v>
      </c>
      <c r="R548" s="36">
        <f>IF(G548,INDEX('HVACwts Src'!$D$11:$U$164,(B548-1)*39+(D548-1)*19+E548,(C548-1)*6+F548),0)</f>
        <v>0</v>
      </c>
      <c r="T548" t="str">
        <f t="shared" si="50"/>
        <v>HV_PGEDMoNewCZ11</v>
      </c>
      <c r="U548" t="str">
        <f t="shared" si="51"/>
        <v>rNCGF</v>
      </c>
      <c r="V548" s="36">
        <f t="shared" si="52"/>
        <v>0</v>
      </c>
    </row>
    <row r="549" spans="1:22" x14ac:dyDescent="0.25">
      <c r="A549" s="86">
        <f t="shared" si="53"/>
        <v>543</v>
      </c>
      <c r="B549">
        <v>1</v>
      </c>
      <c r="C549">
        <v>3</v>
      </c>
      <c r="D549">
        <v>2</v>
      </c>
      <c r="E549">
        <v>11</v>
      </c>
      <c r="F549">
        <v>3</v>
      </c>
      <c r="G549" t="b">
        <f>INDEX(key!$AT$4:$BI$7,B549,E549)</f>
        <v>1</v>
      </c>
      <c r="H549" t="str">
        <f t="shared" si="48"/>
        <v>HV_PGEDMoNewCZ11rDXHP</v>
      </c>
      <c r="I549" s="9" t="s">
        <v>1799</v>
      </c>
      <c r="J549" t="str">
        <f t="shared" si="49"/>
        <v>HV_PGEDMoNewCZ11</v>
      </c>
      <c r="K549" s="9" t="s">
        <v>1662</v>
      </c>
      <c r="L549" s="9" t="s">
        <v>45</v>
      </c>
      <c r="M549" s="9" t="str">
        <f>INDEX(key!$AS$4:$AS$7,B549)</f>
        <v>PGE</v>
      </c>
      <c r="N549" s="9" t="str">
        <f>INDEX(key!$I$3:$I$5,C549)</f>
        <v>DMo</v>
      </c>
      <c r="O549" s="9" t="str">
        <f>INDEX(key!$F$9:$F$10,D549)</f>
        <v>New</v>
      </c>
      <c r="P549" s="9" t="str">
        <f>INDEX(key!$AT$3:$BI$3,E549)</f>
        <v>CZ11</v>
      </c>
      <c r="Q549" s="9" t="str">
        <f>INDEX('HVACwts Src'!$D$7:$I$7,F549)</f>
        <v>rDXHP</v>
      </c>
      <c r="R549" s="36">
        <f>IF(G549,INDEX('HVACwts Src'!$D$11:$U$164,(B549-1)*39+(D549-1)*19+E549,(C549-1)*6+F549),0)</f>
        <v>32.927999999999997</v>
      </c>
      <c r="T549" t="str">
        <f t="shared" si="50"/>
        <v>HV_PGEDMoNewCZ11</v>
      </c>
      <c r="U549" t="str">
        <f t="shared" si="51"/>
        <v>rDXHP</v>
      </c>
      <c r="V549" s="36">
        <f t="shared" si="52"/>
        <v>32.927999999999997</v>
      </c>
    </row>
    <row r="550" spans="1:22" x14ac:dyDescent="0.25">
      <c r="A550" s="86">
        <f t="shared" si="53"/>
        <v>544</v>
      </c>
      <c r="B550">
        <v>1</v>
      </c>
      <c r="C550">
        <v>3</v>
      </c>
      <c r="D550">
        <v>2</v>
      </c>
      <c r="E550">
        <v>11</v>
      </c>
      <c r="F550">
        <v>4</v>
      </c>
      <c r="G550" t="b">
        <f>INDEX(key!$AT$4:$BI$7,B550,E550)</f>
        <v>1</v>
      </c>
      <c r="H550" t="str">
        <f t="shared" si="48"/>
        <v>HV_PGEDMoNewCZ11rNCEH</v>
      </c>
      <c r="I550" s="9" t="s">
        <v>1799</v>
      </c>
      <c r="J550" t="str">
        <f t="shared" si="49"/>
        <v>HV_PGEDMoNewCZ11</v>
      </c>
      <c r="K550" s="9" t="s">
        <v>1662</v>
      </c>
      <c r="L550" s="9" t="s">
        <v>45</v>
      </c>
      <c r="M550" s="9" t="str">
        <f>INDEX(key!$AS$4:$AS$7,B550)</f>
        <v>PGE</v>
      </c>
      <c r="N550" s="9" t="str">
        <f>INDEX(key!$I$3:$I$5,C550)</f>
        <v>DMo</v>
      </c>
      <c r="O550" s="9" t="str">
        <f>INDEX(key!$F$9:$F$10,D550)</f>
        <v>New</v>
      </c>
      <c r="P550" s="9" t="str">
        <f>INDEX(key!$AT$3:$BI$3,E550)</f>
        <v>CZ11</v>
      </c>
      <c r="Q550" s="9" t="str">
        <f>INDEX('HVACwts Src'!$D$7:$I$7,F550)</f>
        <v>rNCEH</v>
      </c>
      <c r="R550" s="36">
        <f>IF(G550,INDEX('HVACwts Src'!$D$11:$U$164,(B550-1)*39+(D550-1)*19+E550,(C550-1)*6+F550),0)</f>
        <v>0</v>
      </c>
      <c r="T550" t="str">
        <f t="shared" si="50"/>
        <v>HV_PGEDMoNewCZ11</v>
      </c>
      <c r="U550" t="str">
        <f t="shared" si="51"/>
        <v>rNCEH</v>
      </c>
      <c r="V550" s="36">
        <f t="shared" si="52"/>
        <v>0</v>
      </c>
    </row>
    <row r="551" spans="1:22" x14ac:dyDescent="0.25">
      <c r="A551" s="86">
        <f t="shared" si="53"/>
        <v>545</v>
      </c>
      <c r="B551">
        <v>1</v>
      </c>
      <c r="C551">
        <v>3</v>
      </c>
      <c r="D551">
        <v>2</v>
      </c>
      <c r="E551">
        <v>11</v>
      </c>
      <c r="F551">
        <v>5</v>
      </c>
      <c r="G551" t="b">
        <f>INDEX(key!$AT$4:$BI$7,B551,E551)</f>
        <v>1</v>
      </c>
      <c r="H551" t="str">
        <f t="shared" si="48"/>
        <v>HV_PGEDMoNewCZ11rDXOH</v>
      </c>
      <c r="I551" s="9" t="s">
        <v>1799</v>
      </c>
      <c r="J551" t="str">
        <f t="shared" si="49"/>
        <v>HV_PGEDMoNewCZ11</v>
      </c>
      <c r="K551" s="9" t="s">
        <v>1662</v>
      </c>
      <c r="L551" s="9" t="s">
        <v>45</v>
      </c>
      <c r="M551" s="9" t="str">
        <f>INDEX(key!$AS$4:$AS$7,B551)</f>
        <v>PGE</v>
      </c>
      <c r="N551" s="9" t="str">
        <f>INDEX(key!$I$3:$I$5,C551)</f>
        <v>DMo</v>
      </c>
      <c r="O551" s="9" t="str">
        <f>INDEX(key!$F$9:$F$10,D551)</f>
        <v>New</v>
      </c>
      <c r="P551" s="9" t="str">
        <f>INDEX(key!$AT$3:$BI$3,E551)</f>
        <v>CZ11</v>
      </c>
      <c r="Q551" s="9" t="str">
        <f>INDEX('HVACwts Src'!$D$7:$I$7,F551)</f>
        <v>rDXOH</v>
      </c>
      <c r="R551" s="36">
        <f>IF(G551,INDEX('HVACwts Src'!$D$11:$U$164,(B551-1)*39+(D551-1)*19+E551,(C551-1)*6+F551),0)</f>
        <v>55.977600000000002</v>
      </c>
      <c r="T551" t="str">
        <f t="shared" si="50"/>
        <v>HV_PGEDMoNewCZ11</v>
      </c>
      <c r="U551" t="str">
        <f t="shared" si="51"/>
        <v>rDXOH</v>
      </c>
      <c r="V551" s="36">
        <f t="shared" si="52"/>
        <v>55.977600000000002</v>
      </c>
    </row>
    <row r="552" spans="1:22" x14ac:dyDescent="0.25">
      <c r="A552" s="86">
        <f t="shared" si="53"/>
        <v>546</v>
      </c>
      <c r="B552">
        <v>1</v>
      </c>
      <c r="C552">
        <v>3</v>
      </c>
      <c r="D552">
        <v>2</v>
      </c>
      <c r="E552">
        <v>11</v>
      </c>
      <c r="F552">
        <v>6</v>
      </c>
      <c r="G552" t="b">
        <f>INDEX(key!$AT$4:$BI$7,B552,E552)</f>
        <v>1</v>
      </c>
      <c r="H552" t="str">
        <f t="shared" si="48"/>
        <v>HV_PGEDMoNewCZ11rNCOH</v>
      </c>
      <c r="I552" s="9" t="s">
        <v>1799</v>
      </c>
      <c r="J552" t="str">
        <f t="shared" si="49"/>
        <v>HV_PGEDMoNewCZ11</v>
      </c>
      <c r="K552" s="9" t="s">
        <v>1662</v>
      </c>
      <c r="L552" s="9" t="s">
        <v>45</v>
      </c>
      <c r="M552" s="9" t="str">
        <f>INDEX(key!$AS$4:$AS$7,B552)</f>
        <v>PGE</v>
      </c>
      <c r="N552" s="9" t="str">
        <f>INDEX(key!$I$3:$I$5,C552)</f>
        <v>DMo</v>
      </c>
      <c r="O552" s="9" t="str">
        <f>INDEX(key!$F$9:$F$10,D552)</f>
        <v>New</v>
      </c>
      <c r="P552" s="9" t="str">
        <f>INDEX(key!$AT$3:$BI$3,E552)</f>
        <v>CZ11</v>
      </c>
      <c r="Q552" s="9" t="str">
        <f>INDEX('HVACwts Src'!$D$7:$I$7,F552)</f>
        <v>rNCOH</v>
      </c>
      <c r="R552" s="36">
        <f>IF(G552,INDEX('HVACwts Src'!$D$11:$U$164,(B552-1)*39+(D552-1)*19+E552,(C552-1)*6+F552),0)</f>
        <v>0</v>
      </c>
      <c r="T552" t="str">
        <f t="shared" si="50"/>
        <v>HV_PGEDMoNewCZ11</v>
      </c>
      <c r="U552" t="str">
        <f t="shared" si="51"/>
        <v>rNCOH</v>
      </c>
      <c r="V552" s="36">
        <f t="shared" si="52"/>
        <v>0</v>
      </c>
    </row>
    <row r="553" spans="1:22" x14ac:dyDescent="0.25">
      <c r="A553" s="86">
        <f t="shared" si="53"/>
        <v>547</v>
      </c>
      <c r="B553">
        <v>1</v>
      </c>
      <c r="C553">
        <v>3</v>
      </c>
      <c r="D553">
        <v>2</v>
      </c>
      <c r="E553">
        <v>12</v>
      </c>
      <c r="F553">
        <v>1</v>
      </c>
      <c r="G553" t="b">
        <f>INDEX(key!$AT$4:$BI$7,B553,E553)</f>
        <v>1</v>
      </c>
      <c r="H553" t="str">
        <f t="shared" si="48"/>
        <v>HV_PGEDMoNewCZ12rDXGF</v>
      </c>
      <c r="I553" s="9" t="s">
        <v>1799</v>
      </c>
      <c r="J553" t="str">
        <f t="shared" si="49"/>
        <v>HV_PGEDMoNewCZ12</v>
      </c>
      <c r="K553" s="9" t="s">
        <v>1662</v>
      </c>
      <c r="L553" s="9" t="s">
        <v>45</v>
      </c>
      <c r="M553" s="9" t="str">
        <f>INDEX(key!$AS$4:$AS$7,B553)</f>
        <v>PGE</v>
      </c>
      <c r="N553" s="9" t="str">
        <f>INDEX(key!$I$3:$I$5,C553)</f>
        <v>DMo</v>
      </c>
      <c r="O553" s="9" t="str">
        <f>INDEX(key!$F$9:$F$10,D553)</f>
        <v>New</v>
      </c>
      <c r="P553" s="9" t="str">
        <f>INDEX(key!$AT$3:$BI$3,E553)</f>
        <v>CZ12</v>
      </c>
      <c r="Q553" s="9" t="str">
        <f>INDEX('HVACwts Src'!$D$7:$I$7,F553)</f>
        <v>rDXGF</v>
      </c>
      <c r="R553" s="36">
        <f>IF(G553,INDEX('HVACwts Src'!$D$11:$U$164,(B553-1)*39+(D553-1)*19+E553,(C553-1)*6+F553),0)</f>
        <v>228.60879999999997</v>
      </c>
      <c r="T553" t="str">
        <f t="shared" si="50"/>
        <v>HV_PGEDMoNewCZ12</v>
      </c>
      <c r="U553" t="str">
        <f t="shared" si="51"/>
        <v>rDXGF</v>
      </c>
      <c r="V553" s="36">
        <f t="shared" si="52"/>
        <v>228.60879999999997</v>
      </c>
    </row>
    <row r="554" spans="1:22" x14ac:dyDescent="0.25">
      <c r="A554" s="86">
        <f t="shared" si="53"/>
        <v>548</v>
      </c>
      <c r="B554">
        <v>1</v>
      </c>
      <c r="C554">
        <v>3</v>
      </c>
      <c r="D554">
        <v>2</v>
      </c>
      <c r="E554">
        <v>12</v>
      </c>
      <c r="F554">
        <v>2</v>
      </c>
      <c r="G554" t="b">
        <f>INDEX(key!$AT$4:$BI$7,B554,E554)</f>
        <v>1</v>
      </c>
      <c r="H554" t="str">
        <f t="shared" si="48"/>
        <v>HV_PGEDMoNewCZ12rNCGF</v>
      </c>
      <c r="I554" s="9" t="s">
        <v>1799</v>
      </c>
      <c r="J554" t="str">
        <f t="shared" si="49"/>
        <v>HV_PGEDMoNewCZ12</v>
      </c>
      <c r="K554" s="9" t="s">
        <v>1662</v>
      </c>
      <c r="L554" s="9" t="s">
        <v>45</v>
      </c>
      <c r="M554" s="9" t="str">
        <f>INDEX(key!$AS$4:$AS$7,B554)</f>
        <v>PGE</v>
      </c>
      <c r="N554" s="9" t="str">
        <f>INDEX(key!$I$3:$I$5,C554)</f>
        <v>DMo</v>
      </c>
      <c r="O554" s="9" t="str">
        <f>INDEX(key!$F$9:$F$10,D554)</f>
        <v>New</v>
      </c>
      <c r="P554" s="9" t="str">
        <f>INDEX(key!$AT$3:$BI$3,E554)</f>
        <v>CZ12</v>
      </c>
      <c r="Q554" s="9" t="str">
        <f>INDEX('HVACwts Src'!$D$7:$I$7,F554)</f>
        <v>rNCGF</v>
      </c>
      <c r="R554" s="36">
        <f>IF(G554,INDEX('HVACwts Src'!$D$11:$U$164,(B554-1)*39+(D554-1)*19+E554,(C554-1)*6+F554),0)</f>
        <v>0</v>
      </c>
      <c r="T554" t="str">
        <f t="shared" si="50"/>
        <v>HV_PGEDMoNewCZ12</v>
      </c>
      <c r="U554" t="str">
        <f t="shared" si="51"/>
        <v>rNCGF</v>
      </c>
      <c r="V554" s="36">
        <f t="shared" si="52"/>
        <v>0</v>
      </c>
    </row>
    <row r="555" spans="1:22" x14ac:dyDescent="0.25">
      <c r="A555" s="86">
        <f t="shared" si="53"/>
        <v>549</v>
      </c>
      <c r="B555">
        <v>1</v>
      </c>
      <c r="C555">
        <v>3</v>
      </c>
      <c r="D555">
        <v>2</v>
      </c>
      <c r="E555">
        <v>12</v>
      </c>
      <c r="F555">
        <v>3</v>
      </c>
      <c r="G555" t="b">
        <f>INDEX(key!$AT$4:$BI$7,B555,E555)</f>
        <v>1</v>
      </c>
      <c r="H555" t="str">
        <f t="shared" si="48"/>
        <v>HV_PGEDMoNewCZ12rDXHP</v>
      </c>
      <c r="I555" s="9" t="s">
        <v>1799</v>
      </c>
      <c r="J555" t="str">
        <f t="shared" si="49"/>
        <v>HV_PGEDMoNewCZ12</v>
      </c>
      <c r="K555" s="9" t="s">
        <v>1662</v>
      </c>
      <c r="L555" s="9" t="s">
        <v>45</v>
      </c>
      <c r="M555" s="9" t="str">
        <f>INDEX(key!$AS$4:$AS$7,B555)</f>
        <v>PGE</v>
      </c>
      <c r="N555" s="9" t="str">
        <f>INDEX(key!$I$3:$I$5,C555)</f>
        <v>DMo</v>
      </c>
      <c r="O555" s="9" t="str">
        <f>INDEX(key!$F$9:$F$10,D555)</f>
        <v>New</v>
      </c>
      <c r="P555" s="9" t="str">
        <f>INDEX(key!$AT$3:$BI$3,E555)</f>
        <v>CZ12</v>
      </c>
      <c r="Q555" s="9" t="str">
        <f>INDEX('HVACwts Src'!$D$7:$I$7,F555)</f>
        <v>rDXHP</v>
      </c>
      <c r="R555" s="36">
        <f>IF(G555,INDEX('HVACwts Src'!$D$11:$U$164,(B555-1)*39+(D555-1)*19+E555,(C555-1)*6+F555),0)</f>
        <v>32.6584</v>
      </c>
      <c r="T555" t="str">
        <f t="shared" si="50"/>
        <v>HV_PGEDMoNewCZ12</v>
      </c>
      <c r="U555" t="str">
        <f t="shared" si="51"/>
        <v>rDXHP</v>
      </c>
      <c r="V555" s="36">
        <f t="shared" si="52"/>
        <v>32.6584</v>
      </c>
    </row>
    <row r="556" spans="1:22" x14ac:dyDescent="0.25">
      <c r="A556" s="86">
        <f t="shared" si="53"/>
        <v>550</v>
      </c>
      <c r="B556">
        <v>1</v>
      </c>
      <c r="C556">
        <v>3</v>
      </c>
      <c r="D556">
        <v>2</v>
      </c>
      <c r="E556">
        <v>12</v>
      </c>
      <c r="F556">
        <v>4</v>
      </c>
      <c r="G556" t="b">
        <f>INDEX(key!$AT$4:$BI$7,B556,E556)</f>
        <v>1</v>
      </c>
      <c r="H556" t="str">
        <f t="shared" si="48"/>
        <v>HV_PGEDMoNewCZ12rNCEH</v>
      </c>
      <c r="I556" s="9" t="s">
        <v>1799</v>
      </c>
      <c r="J556" t="str">
        <f t="shared" si="49"/>
        <v>HV_PGEDMoNewCZ12</v>
      </c>
      <c r="K556" s="9" t="s">
        <v>1662</v>
      </c>
      <c r="L556" s="9" t="s">
        <v>45</v>
      </c>
      <c r="M556" s="9" t="str">
        <f>INDEX(key!$AS$4:$AS$7,B556)</f>
        <v>PGE</v>
      </c>
      <c r="N556" s="9" t="str">
        <f>INDEX(key!$I$3:$I$5,C556)</f>
        <v>DMo</v>
      </c>
      <c r="O556" s="9" t="str">
        <f>INDEX(key!$F$9:$F$10,D556)</f>
        <v>New</v>
      </c>
      <c r="P556" s="9" t="str">
        <f>INDEX(key!$AT$3:$BI$3,E556)</f>
        <v>CZ12</v>
      </c>
      <c r="Q556" s="9" t="str">
        <f>INDEX('HVACwts Src'!$D$7:$I$7,F556)</f>
        <v>rNCEH</v>
      </c>
      <c r="R556" s="36">
        <f>IF(G556,INDEX('HVACwts Src'!$D$11:$U$164,(B556-1)*39+(D556-1)*19+E556,(C556-1)*6+F556),0)</f>
        <v>0</v>
      </c>
      <c r="T556" t="str">
        <f t="shared" si="50"/>
        <v>HV_PGEDMoNewCZ12</v>
      </c>
      <c r="U556" t="str">
        <f t="shared" si="51"/>
        <v>rNCEH</v>
      </c>
      <c r="V556" s="36">
        <f t="shared" si="52"/>
        <v>0</v>
      </c>
    </row>
    <row r="557" spans="1:22" x14ac:dyDescent="0.25">
      <c r="A557" s="86">
        <f t="shared" si="53"/>
        <v>551</v>
      </c>
      <c r="B557">
        <v>1</v>
      </c>
      <c r="C557">
        <v>3</v>
      </c>
      <c r="D557">
        <v>2</v>
      </c>
      <c r="E557">
        <v>12</v>
      </c>
      <c r="F557">
        <v>5</v>
      </c>
      <c r="G557" t="b">
        <f>INDEX(key!$AT$4:$BI$7,B557,E557)</f>
        <v>1</v>
      </c>
      <c r="H557" t="str">
        <f t="shared" si="48"/>
        <v>HV_PGEDMoNewCZ12rDXOH</v>
      </c>
      <c r="I557" s="9" t="s">
        <v>1799</v>
      </c>
      <c r="J557" t="str">
        <f t="shared" si="49"/>
        <v>HV_PGEDMoNewCZ12</v>
      </c>
      <c r="K557" s="9" t="s">
        <v>1662</v>
      </c>
      <c r="L557" s="9" t="s">
        <v>45</v>
      </c>
      <c r="M557" s="9" t="str">
        <f>INDEX(key!$AS$4:$AS$7,B557)</f>
        <v>PGE</v>
      </c>
      <c r="N557" s="9" t="str">
        <f>INDEX(key!$I$3:$I$5,C557)</f>
        <v>DMo</v>
      </c>
      <c r="O557" s="9" t="str">
        <f>INDEX(key!$F$9:$F$10,D557)</f>
        <v>New</v>
      </c>
      <c r="P557" s="9" t="str">
        <f>INDEX(key!$AT$3:$BI$3,E557)</f>
        <v>CZ12</v>
      </c>
      <c r="Q557" s="9" t="str">
        <f>INDEX('HVACwts Src'!$D$7:$I$7,F557)</f>
        <v>rDXOH</v>
      </c>
      <c r="R557" s="36">
        <f>IF(G557,INDEX('HVACwts Src'!$D$11:$U$164,(B557-1)*39+(D557-1)*19+E557,(C557-1)*6+F557),0)</f>
        <v>55.519280000000002</v>
      </c>
      <c r="T557" t="str">
        <f t="shared" si="50"/>
        <v>HV_PGEDMoNewCZ12</v>
      </c>
      <c r="U557" t="str">
        <f t="shared" si="51"/>
        <v>rDXOH</v>
      </c>
      <c r="V557" s="36">
        <f t="shared" si="52"/>
        <v>55.519280000000002</v>
      </c>
    </row>
    <row r="558" spans="1:22" x14ac:dyDescent="0.25">
      <c r="A558" s="86">
        <f t="shared" si="53"/>
        <v>552</v>
      </c>
      <c r="B558">
        <v>1</v>
      </c>
      <c r="C558">
        <v>3</v>
      </c>
      <c r="D558">
        <v>2</v>
      </c>
      <c r="E558">
        <v>12</v>
      </c>
      <c r="F558">
        <v>6</v>
      </c>
      <c r="G558" t="b">
        <f>INDEX(key!$AT$4:$BI$7,B558,E558)</f>
        <v>1</v>
      </c>
      <c r="H558" t="str">
        <f t="shared" si="48"/>
        <v>HV_PGEDMoNewCZ12rNCOH</v>
      </c>
      <c r="I558" s="9" t="s">
        <v>1799</v>
      </c>
      <c r="J558" t="str">
        <f t="shared" si="49"/>
        <v>HV_PGEDMoNewCZ12</v>
      </c>
      <c r="K558" s="9" t="s">
        <v>1662</v>
      </c>
      <c r="L558" s="9" t="s">
        <v>45</v>
      </c>
      <c r="M558" s="9" t="str">
        <f>INDEX(key!$AS$4:$AS$7,B558)</f>
        <v>PGE</v>
      </c>
      <c r="N558" s="9" t="str">
        <f>INDEX(key!$I$3:$I$5,C558)</f>
        <v>DMo</v>
      </c>
      <c r="O558" s="9" t="str">
        <f>INDEX(key!$F$9:$F$10,D558)</f>
        <v>New</v>
      </c>
      <c r="P558" s="9" t="str">
        <f>INDEX(key!$AT$3:$BI$3,E558)</f>
        <v>CZ12</v>
      </c>
      <c r="Q558" s="9" t="str">
        <f>INDEX('HVACwts Src'!$D$7:$I$7,F558)</f>
        <v>rNCOH</v>
      </c>
      <c r="R558" s="36">
        <f>IF(G558,INDEX('HVACwts Src'!$D$11:$U$164,(B558-1)*39+(D558-1)*19+E558,(C558-1)*6+F558),0)</f>
        <v>0</v>
      </c>
      <c r="T558" t="str">
        <f t="shared" si="50"/>
        <v>HV_PGEDMoNewCZ12</v>
      </c>
      <c r="U558" t="str">
        <f t="shared" si="51"/>
        <v>rNCOH</v>
      </c>
      <c r="V558" s="36">
        <f t="shared" si="52"/>
        <v>0</v>
      </c>
    </row>
    <row r="559" spans="1:22" x14ac:dyDescent="0.25">
      <c r="A559" s="86">
        <f t="shared" si="53"/>
        <v>553</v>
      </c>
      <c r="B559">
        <v>1</v>
      </c>
      <c r="C559">
        <v>3</v>
      </c>
      <c r="D559">
        <v>2</v>
      </c>
      <c r="E559">
        <v>13</v>
      </c>
      <c r="F559">
        <v>1</v>
      </c>
      <c r="G559" t="b">
        <f>INDEX(key!$AT$4:$BI$7,B559,E559)</f>
        <v>1</v>
      </c>
      <c r="H559" t="str">
        <f t="shared" si="48"/>
        <v>HV_PGEDMoNewCZ13rDXGF</v>
      </c>
      <c r="I559" s="9" t="s">
        <v>1799</v>
      </c>
      <c r="J559" t="str">
        <f t="shared" si="49"/>
        <v>HV_PGEDMoNewCZ13</v>
      </c>
      <c r="K559" s="9" t="s">
        <v>1662</v>
      </c>
      <c r="L559" s="9" t="s">
        <v>45</v>
      </c>
      <c r="M559" s="9" t="str">
        <f>INDEX(key!$AS$4:$AS$7,B559)</f>
        <v>PGE</v>
      </c>
      <c r="N559" s="9" t="str">
        <f>INDEX(key!$I$3:$I$5,C559)</f>
        <v>DMo</v>
      </c>
      <c r="O559" s="9" t="str">
        <f>INDEX(key!$F$9:$F$10,D559)</f>
        <v>New</v>
      </c>
      <c r="P559" s="9" t="str">
        <f>INDEX(key!$AT$3:$BI$3,E559)</f>
        <v>CZ13</v>
      </c>
      <c r="Q559" s="9" t="str">
        <f>INDEX('HVACwts Src'!$D$7:$I$7,F559)</f>
        <v>rDXGF</v>
      </c>
      <c r="R559" s="36">
        <f>IF(G559,INDEX('HVACwts Src'!$D$11:$U$164,(B559-1)*39+(D559-1)*19+E559,(C559-1)*6+F559),0)</f>
        <v>0</v>
      </c>
      <c r="T559" t="str">
        <f t="shared" si="50"/>
        <v>HV_PGEDMoNewCZ13</v>
      </c>
      <c r="U559" t="str">
        <f t="shared" si="51"/>
        <v>rDXGF</v>
      </c>
      <c r="V559" s="36">
        <f t="shared" si="52"/>
        <v>0</v>
      </c>
    </row>
    <row r="560" spans="1:22" x14ac:dyDescent="0.25">
      <c r="A560" s="86">
        <f t="shared" si="53"/>
        <v>554</v>
      </c>
      <c r="B560">
        <v>1</v>
      </c>
      <c r="C560">
        <v>3</v>
      </c>
      <c r="D560">
        <v>2</v>
      </c>
      <c r="E560">
        <v>13</v>
      </c>
      <c r="F560">
        <v>2</v>
      </c>
      <c r="G560" t="b">
        <f>INDEX(key!$AT$4:$BI$7,B560,E560)</f>
        <v>1</v>
      </c>
      <c r="H560" t="str">
        <f t="shared" si="48"/>
        <v>HV_PGEDMoNewCZ13rNCGF</v>
      </c>
      <c r="I560" s="9" t="s">
        <v>1799</v>
      </c>
      <c r="J560" t="str">
        <f t="shared" si="49"/>
        <v>HV_PGEDMoNewCZ13</v>
      </c>
      <c r="K560" s="9" t="s">
        <v>1662</v>
      </c>
      <c r="L560" s="9" t="s">
        <v>45</v>
      </c>
      <c r="M560" s="9" t="str">
        <f>INDEX(key!$AS$4:$AS$7,B560)</f>
        <v>PGE</v>
      </c>
      <c r="N560" s="9" t="str">
        <f>INDEX(key!$I$3:$I$5,C560)</f>
        <v>DMo</v>
      </c>
      <c r="O560" s="9" t="str">
        <f>INDEX(key!$F$9:$F$10,D560)</f>
        <v>New</v>
      </c>
      <c r="P560" s="9" t="str">
        <f>INDEX(key!$AT$3:$BI$3,E560)</f>
        <v>CZ13</v>
      </c>
      <c r="Q560" s="9" t="str">
        <f>INDEX('HVACwts Src'!$D$7:$I$7,F560)</f>
        <v>rNCGF</v>
      </c>
      <c r="R560" s="36">
        <f>IF(G560,INDEX('HVACwts Src'!$D$11:$U$164,(B560-1)*39+(D560-1)*19+E560,(C560-1)*6+F560),0)</f>
        <v>130.71519999999998</v>
      </c>
      <c r="T560" t="str">
        <f t="shared" si="50"/>
        <v>HV_PGEDMoNewCZ13</v>
      </c>
      <c r="U560" t="str">
        <f t="shared" si="51"/>
        <v>rNCGF</v>
      </c>
      <c r="V560" s="36">
        <f t="shared" si="52"/>
        <v>130.71519999999998</v>
      </c>
    </row>
    <row r="561" spans="1:22" x14ac:dyDescent="0.25">
      <c r="A561" s="86">
        <f t="shared" si="53"/>
        <v>555</v>
      </c>
      <c r="B561">
        <v>1</v>
      </c>
      <c r="C561">
        <v>3</v>
      </c>
      <c r="D561">
        <v>2</v>
      </c>
      <c r="E561">
        <v>13</v>
      </c>
      <c r="F561">
        <v>3</v>
      </c>
      <c r="G561" t="b">
        <f>INDEX(key!$AT$4:$BI$7,B561,E561)</f>
        <v>1</v>
      </c>
      <c r="H561" t="str">
        <f t="shared" si="48"/>
        <v>HV_PGEDMoNewCZ13rDXHP</v>
      </c>
      <c r="I561" s="9" t="s">
        <v>1799</v>
      </c>
      <c r="J561" t="str">
        <f t="shared" si="49"/>
        <v>HV_PGEDMoNewCZ13</v>
      </c>
      <c r="K561" s="9" t="s">
        <v>1662</v>
      </c>
      <c r="L561" s="9" t="s">
        <v>45</v>
      </c>
      <c r="M561" s="9" t="str">
        <f>INDEX(key!$AS$4:$AS$7,B561)</f>
        <v>PGE</v>
      </c>
      <c r="N561" s="9" t="str">
        <f>INDEX(key!$I$3:$I$5,C561)</f>
        <v>DMo</v>
      </c>
      <c r="O561" s="9" t="str">
        <f>INDEX(key!$F$9:$F$10,D561)</f>
        <v>New</v>
      </c>
      <c r="P561" s="9" t="str">
        <f>INDEX(key!$AT$3:$BI$3,E561)</f>
        <v>CZ13</v>
      </c>
      <c r="Q561" s="9" t="str">
        <f>INDEX('HVACwts Src'!$D$7:$I$7,F561)</f>
        <v>rDXHP</v>
      </c>
      <c r="R561" s="36">
        <f>IF(G561,INDEX('HVACwts Src'!$D$11:$U$164,(B561-1)*39+(D561-1)*19+E561,(C561-1)*6+F561),0)</f>
        <v>0</v>
      </c>
      <c r="T561" t="str">
        <f t="shared" si="50"/>
        <v>HV_PGEDMoNewCZ13</v>
      </c>
      <c r="U561" t="str">
        <f t="shared" si="51"/>
        <v>rDXHP</v>
      </c>
      <c r="V561" s="36">
        <f t="shared" si="52"/>
        <v>0</v>
      </c>
    </row>
    <row r="562" spans="1:22" x14ac:dyDescent="0.25">
      <c r="A562" s="86">
        <f t="shared" si="53"/>
        <v>556</v>
      </c>
      <c r="B562">
        <v>1</v>
      </c>
      <c r="C562">
        <v>3</v>
      </c>
      <c r="D562">
        <v>2</v>
      </c>
      <c r="E562">
        <v>13</v>
      </c>
      <c r="F562">
        <v>4</v>
      </c>
      <c r="G562" t="b">
        <f>INDEX(key!$AT$4:$BI$7,B562,E562)</f>
        <v>1</v>
      </c>
      <c r="H562" t="str">
        <f t="shared" si="48"/>
        <v>HV_PGEDMoNewCZ13rNCEH</v>
      </c>
      <c r="I562" s="9" t="s">
        <v>1799</v>
      </c>
      <c r="J562" t="str">
        <f t="shared" si="49"/>
        <v>HV_PGEDMoNewCZ13</v>
      </c>
      <c r="K562" s="9" t="s">
        <v>1662</v>
      </c>
      <c r="L562" s="9" t="s">
        <v>45</v>
      </c>
      <c r="M562" s="9" t="str">
        <f>INDEX(key!$AS$4:$AS$7,B562)</f>
        <v>PGE</v>
      </c>
      <c r="N562" s="9" t="str">
        <f>INDEX(key!$I$3:$I$5,C562)</f>
        <v>DMo</v>
      </c>
      <c r="O562" s="9" t="str">
        <f>INDEX(key!$F$9:$F$10,D562)</f>
        <v>New</v>
      </c>
      <c r="P562" s="9" t="str">
        <f>INDEX(key!$AT$3:$BI$3,E562)</f>
        <v>CZ13</v>
      </c>
      <c r="Q562" s="9" t="str">
        <f>INDEX('HVACwts Src'!$D$7:$I$7,F562)</f>
        <v>rNCEH</v>
      </c>
      <c r="R562" s="36">
        <f>IF(G562,INDEX('HVACwts Src'!$D$11:$U$164,(B562-1)*39+(D562-1)*19+E562,(C562-1)*6+F562),0)</f>
        <v>18.6736</v>
      </c>
      <c r="T562" t="str">
        <f t="shared" si="50"/>
        <v>HV_PGEDMoNewCZ13</v>
      </c>
      <c r="U562" t="str">
        <f t="shared" si="51"/>
        <v>rNCEH</v>
      </c>
      <c r="V562" s="36">
        <f t="shared" si="52"/>
        <v>18.6736</v>
      </c>
    </row>
    <row r="563" spans="1:22" x14ac:dyDescent="0.25">
      <c r="A563" s="86">
        <f t="shared" si="53"/>
        <v>557</v>
      </c>
      <c r="B563">
        <v>1</v>
      </c>
      <c r="C563">
        <v>3</v>
      </c>
      <c r="D563">
        <v>2</v>
      </c>
      <c r="E563">
        <v>13</v>
      </c>
      <c r="F563">
        <v>5</v>
      </c>
      <c r="G563" t="b">
        <f>INDEX(key!$AT$4:$BI$7,B563,E563)</f>
        <v>1</v>
      </c>
      <c r="H563" t="str">
        <f t="shared" si="48"/>
        <v>HV_PGEDMoNewCZ13rDXOH</v>
      </c>
      <c r="I563" s="9" t="s">
        <v>1799</v>
      </c>
      <c r="J563" t="str">
        <f t="shared" si="49"/>
        <v>HV_PGEDMoNewCZ13</v>
      </c>
      <c r="K563" s="9" t="s">
        <v>1662</v>
      </c>
      <c r="L563" s="9" t="s">
        <v>45</v>
      </c>
      <c r="M563" s="9" t="str">
        <f>INDEX(key!$AS$4:$AS$7,B563)</f>
        <v>PGE</v>
      </c>
      <c r="N563" s="9" t="str">
        <f>INDEX(key!$I$3:$I$5,C563)</f>
        <v>DMo</v>
      </c>
      <c r="O563" s="9" t="str">
        <f>INDEX(key!$F$9:$F$10,D563)</f>
        <v>New</v>
      </c>
      <c r="P563" s="9" t="str">
        <f>INDEX(key!$AT$3:$BI$3,E563)</f>
        <v>CZ13</v>
      </c>
      <c r="Q563" s="9" t="str">
        <f>INDEX('HVACwts Src'!$D$7:$I$7,F563)</f>
        <v>rDXOH</v>
      </c>
      <c r="R563" s="36">
        <f>IF(G563,INDEX('HVACwts Src'!$D$11:$U$164,(B563-1)*39+(D563-1)*19+E563,(C563-1)*6+F563),0)</f>
        <v>0</v>
      </c>
      <c r="T563" t="str">
        <f t="shared" si="50"/>
        <v>HV_PGEDMoNewCZ13</v>
      </c>
      <c r="U563" t="str">
        <f t="shared" si="51"/>
        <v>rDXOH</v>
      </c>
      <c r="V563" s="36">
        <f t="shared" si="52"/>
        <v>0</v>
      </c>
    </row>
    <row r="564" spans="1:22" x14ac:dyDescent="0.25">
      <c r="A564" s="86">
        <f t="shared" si="53"/>
        <v>558</v>
      </c>
      <c r="B564">
        <v>1</v>
      </c>
      <c r="C564">
        <v>3</v>
      </c>
      <c r="D564">
        <v>2</v>
      </c>
      <c r="E564">
        <v>13</v>
      </c>
      <c r="F564">
        <v>6</v>
      </c>
      <c r="G564" t="b">
        <f>INDEX(key!$AT$4:$BI$7,B564,E564)</f>
        <v>1</v>
      </c>
      <c r="H564" t="str">
        <f t="shared" si="48"/>
        <v>HV_PGEDMoNewCZ13rNCOH</v>
      </c>
      <c r="I564" s="9" t="s">
        <v>1799</v>
      </c>
      <c r="J564" t="str">
        <f t="shared" si="49"/>
        <v>HV_PGEDMoNewCZ13</v>
      </c>
      <c r="K564" s="9" t="s">
        <v>1662</v>
      </c>
      <c r="L564" s="9" t="s">
        <v>45</v>
      </c>
      <c r="M564" s="9" t="str">
        <f>INDEX(key!$AS$4:$AS$7,B564)</f>
        <v>PGE</v>
      </c>
      <c r="N564" s="9" t="str">
        <f>INDEX(key!$I$3:$I$5,C564)</f>
        <v>DMo</v>
      </c>
      <c r="O564" s="9" t="str">
        <f>INDEX(key!$F$9:$F$10,D564)</f>
        <v>New</v>
      </c>
      <c r="P564" s="9" t="str">
        <f>INDEX(key!$AT$3:$BI$3,E564)</f>
        <v>CZ13</v>
      </c>
      <c r="Q564" s="9" t="str">
        <f>INDEX('HVACwts Src'!$D$7:$I$7,F564)</f>
        <v>rNCOH</v>
      </c>
      <c r="R564" s="36">
        <f>IF(G564,INDEX('HVACwts Src'!$D$11:$U$164,(B564-1)*39+(D564-1)*19+E564,(C564-1)*6+F564),0)</f>
        <v>31.74512</v>
      </c>
      <c r="T564" t="str">
        <f t="shared" si="50"/>
        <v>HV_PGEDMoNewCZ13</v>
      </c>
      <c r="U564" t="str">
        <f t="shared" si="51"/>
        <v>rNCOH</v>
      </c>
      <c r="V564" s="36">
        <f t="shared" si="52"/>
        <v>31.74512</v>
      </c>
    </row>
    <row r="565" spans="1:22" x14ac:dyDescent="0.25">
      <c r="A565" s="86">
        <f t="shared" si="53"/>
        <v>559</v>
      </c>
      <c r="B565">
        <v>1</v>
      </c>
      <c r="C565">
        <v>3</v>
      </c>
      <c r="D565">
        <v>2</v>
      </c>
      <c r="E565">
        <v>14</v>
      </c>
      <c r="F565">
        <v>1</v>
      </c>
      <c r="G565" t="b">
        <f>INDEX(key!$AT$4:$BI$7,B565,E565)</f>
        <v>0</v>
      </c>
      <c r="H565" t="str">
        <f t="shared" si="48"/>
        <v>HV_PGEDMoNewCZ14rDXGF</v>
      </c>
      <c r="I565" s="9" t="s">
        <v>1799</v>
      </c>
      <c r="J565" t="str">
        <f t="shared" si="49"/>
        <v>HV_PGEDMoNewCZ14</v>
      </c>
      <c r="K565" s="9" t="s">
        <v>1662</v>
      </c>
      <c r="L565" s="9" t="s">
        <v>45</v>
      </c>
      <c r="M565" s="9" t="str">
        <f>INDEX(key!$AS$4:$AS$7,B565)</f>
        <v>PGE</v>
      </c>
      <c r="N565" s="9" t="str">
        <f>INDEX(key!$I$3:$I$5,C565)</f>
        <v>DMo</v>
      </c>
      <c r="O565" s="9" t="str">
        <f>INDEX(key!$F$9:$F$10,D565)</f>
        <v>New</v>
      </c>
      <c r="P565" s="9" t="str">
        <f>INDEX(key!$AT$3:$BI$3,E565)</f>
        <v>CZ14</v>
      </c>
      <c r="Q565" s="9" t="str">
        <f>INDEX('HVACwts Src'!$D$7:$I$7,F565)</f>
        <v>rDXGF</v>
      </c>
      <c r="R565" s="36">
        <f>IF(G565,INDEX('HVACwts Src'!$D$11:$U$164,(B565-1)*39+(D565-1)*19+E565,(C565-1)*6+F565),0)</f>
        <v>0</v>
      </c>
      <c r="T565" t="str">
        <f t="shared" si="50"/>
        <v>HV_PGEDMoNewCZ14</v>
      </c>
      <c r="U565" t="str">
        <f t="shared" si="51"/>
        <v>rDXGF</v>
      </c>
      <c r="V565" s="36">
        <f t="shared" si="52"/>
        <v>0</v>
      </c>
    </row>
    <row r="566" spans="1:22" x14ac:dyDescent="0.25">
      <c r="A566" s="86">
        <f t="shared" si="53"/>
        <v>560</v>
      </c>
      <c r="B566">
        <v>1</v>
      </c>
      <c r="C566">
        <v>3</v>
      </c>
      <c r="D566">
        <v>2</v>
      </c>
      <c r="E566">
        <v>14</v>
      </c>
      <c r="F566">
        <v>2</v>
      </c>
      <c r="G566" t="b">
        <f>INDEX(key!$AT$4:$BI$7,B566,E566)</f>
        <v>0</v>
      </c>
      <c r="H566" t="str">
        <f t="shared" si="48"/>
        <v>HV_PGEDMoNewCZ14rNCGF</v>
      </c>
      <c r="I566" s="9" t="s">
        <v>1799</v>
      </c>
      <c r="J566" t="str">
        <f t="shared" si="49"/>
        <v>HV_PGEDMoNewCZ14</v>
      </c>
      <c r="K566" s="9" t="s">
        <v>1662</v>
      </c>
      <c r="L566" s="9" t="s">
        <v>45</v>
      </c>
      <c r="M566" s="9" t="str">
        <f>INDEX(key!$AS$4:$AS$7,B566)</f>
        <v>PGE</v>
      </c>
      <c r="N566" s="9" t="str">
        <f>INDEX(key!$I$3:$I$5,C566)</f>
        <v>DMo</v>
      </c>
      <c r="O566" s="9" t="str">
        <f>INDEX(key!$F$9:$F$10,D566)</f>
        <v>New</v>
      </c>
      <c r="P566" s="9" t="str">
        <f>INDEX(key!$AT$3:$BI$3,E566)</f>
        <v>CZ14</v>
      </c>
      <c r="Q566" s="9" t="str">
        <f>INDEX('HVACwts Src'!$D$7:$I$7,F566)</f>
        <v>rNCGF</v>
      </c>
      <c r="R566" s="36">
        <f>IF(G566,INDEX('HVACwts Src'!$D$11:$U$164,(B566-1)*39+(D566-1)*19+E566,(C566-1)*6+F566),0)</f>
        <v>0</v>
      </c>
      <c r="T566" t="str">
        <f t="shared" si="50"/>
        <v>HV_PGEDMoNewCZ14</v>
      </c>
      <c r="U566" t="str">
        <f t="shared" si="51"/>
        <v>rNCGF</v>
      </c>
      <c r="V566" s="36">
        <f t="shared" si="52"/>
        <v>0</v>
      </c>
    </row>
    <row r="567" spans="1:22" x14ac:dyDescent="0.25">
      <c r="A567" s="86">
        <f t="shared" si="53"/>
        <v>561</v>
      </c>
      <c r="B567">
        <v>1</v>
      </c>
      <c r="C567">
        <v>3</v>
      </c>
      <c r="D567">
        <v>2</v>
      </c>
      <c r="E567">
        <v>14</v>
      </c>
      <c r="F567">
        <v>3</v>
      </c>
      <c r="G567" t="b">
        <f>INDEX(key!$AT$4:$BI$7,B567,E567)</f>
        <v>0</v>
      </c>
      <c r="H567" t="str">
        <f t="shared" si="48"/>
        <v>HV_PGEDMoNewCZ14rDXHP</v>
      </c>
      <c r="I567" s="9" t="s">
        <v>1799</v>
      </c>
      <c r="J567" t="str">
        <f t="shared" si="49"/>
        <v>HV_PGEDMoNewCZ14</v>
      </c>
      <c r="K567" s="9" t="s">
        <v>1662</v>
      </c>
      <c r="L567" s="9" t="s">
        <v>45</v>
      </c>
      <c r="M567" s="9" t="str">
        <f>INDEX(key!$AS$4:$AS$7,B567)</f>
        <v>PGE</v>
      </c>
      <c r="N567" s="9" t="str">
        <f>INDEX(key!$I$3:$I$5,C567)</f>
        <v>DMo</v>
      </c>
      <c r="O567" s="9" t="str">
        <f>INDEX(key!$F$9:$F$10,D567)</f>
        <v>New</v>
      </c>
      <c r="P567" s="9" t="str">
        <f>INDEX(key!$AT$3:$BI$3,E567)</f>
        <v>CZ14</v>
      </c>
      <c r="Q567" s="9" t="str">
        <f>INDEX('HVACwts Src'!$D$7:$I$7,F567)</f>
        <v>rDXHP</v>
      </c>
      <c r="R567" s="36">
        <f>IF(G567,INDEX('HVACwts Src'!$D$11:$U$164,(B567-1)*39+(D567-1)*19+E567,(C567-1)*6+F567),0)</f>
        <v>0</v>
      </c>
      <c r="T567" t="str">
        <f t="shared" si="50"/>
        <v>HV_PGEDMoNewCZ14</v>
      </c>
      <c r="U567" t="str">
        <f t="shared" si="51"/>
        <v>rDXHP</v>
      </c>
      <c r="V567" s="36">
        <f t="shared" si="52"/>
        <v>0</v>
      </c>
    </row>
    <row r="568" spans="1:22" x14ac:dyDescent="0.25">
      <c r="A568" s="86">
        <f t="shared" si="53"/>
        <v>562</v>
      </c>
      <c r="B568">
        <v>1</v>
      </c>
      <c r="C568">
        <v>3</v>
      </c>
      <c r="D568">
        <v>2</v>
      </c>
      <c r="E568">
        <v>14</v>
      </c>
      <c r="F568">
        <v>4</v>
      </c>
      <c r="G568" t="b">
        <f>INDEX(key!$AT$4:$BI$7,B568,E568)</f>
        <v>0</v>
      </c>
      <c r="H568" t="str">
        <f t="shared" si="48"/>
        <v>HV_PGEDMoNewCZ14rNCEH</v>
      </c>
      <c r="I568" s="9" t="s">
        <v>1799</v>
      </c>
      <c r="J568" t="str">
        <f t="shared" si="49"/>
        <v>HV_PGEDMoNewCZ14</v>
      </c>
      <c r="K568" s="9" t="s">
        <v>1662</v>
      </c>
      <c r="L568" s="9" t="s">
        <v>45</v>
      </c>
      <c r="M568" s="9" t="str">
        <f>INDEX(key!$AS$4:$AS$7,B568)</f>
        <v>PGE</v>
      </c>
      <c r="N568" s="9" t="str">
        <f>INDEX(key!$I$3:$I$5,C568)</f>
        <v>DMo</v>
      </c>
      <c r="O568" s="9" t="str">
        <f>INDEX(key!$F$9:$F$10,D568)</f>
        <v>New</v>
      </c>
      <c r="P568" s="9" t="str">
        <f>INDEX(key!$AT$3:$BI$3,E568)</f>
        <v>CZ14</v>
      </c>
      <c r="Q568" s="9" t="str">
        <f>INDEX('HVACwts Src'!$D$7:$I$7,F568)</f>
        <v>rNCEH</v>
      </c>
      <c r="R568" s="36">
        <f>IF(G568,INDEX('HVACwts Src'!$D$11:$U$164,(B568-1)*39+(D568-1)*19+E568,(C568-1)*6+F568),0)</f>
        <v>0</v>
      </c>
      <c r="T568" t="str">
        <f t="shared" si="50"/>
        <v>HV_PGEDMoNewCZ14</v>
      </c>
      <c r="U568" t="str">
        <f t="shared" si="51"/>
        <v>rNCEH</v>
      </c>
      <c r="V568" s="36">
        <f t="shared" si="52"/>
        <v>0</v>
      </c>
    </row>
    <row r="569" spans="1:22" x14ac:dyDescent="0.25">
      <c r="A569" s="86">
        <f t="shared" si="53"/>
        <v>563</v>
      </c>
      <c r="B569">
        <v>1</v>
      </c>
      <c r="C569">
        <v>3</v>
      </c>
      <c r="D569">
        <v>2</v>
      </c>
      <c r="E569">
        <v>14</v>
      </c>
      <c r="F569">
        <v>5</v>
      </c>
      <c r="G569" t="b">
        <f>INDEX(key!$AT$4:$BI$7,B569,E569)</f>
        <v>0</v>
      </c>
      <c r="H569" t="str">
        <f t="shared" si="48"/>
        <v>HV_PGEDMoNewCZ14rDXOH</v>
      </c>
      <c r="I569" s="9" t="s">
        <v>1799</v>
      </c>
      <c r="J569" t="str">
        <f t="shared" si="49"/>
        <v>HV_PGEDMoNewCZ14</v>
      </c>
      <c r="K569" s="9" t="s">
        <v>1662</v>
      </c>
      <c r="L569" s="9" t="s">
        <v>45</v>
      </c>
      <c r="M569" s="9" t="str">
        <f>INDEX(key!$AS$4:$AS$7,B569)</f>
        <v>PGE</v>
      </c>
      <c r="N569" s="9" t="str">
        <f>INDEX(key!$I$3:$I$5,C569)</f>
        <v>DMo</v>
      </c>
      <c r="O569" s="9" t="str">
        <f>INDEX(key!$F$9:$F$10,D569)</f>
        <v>New</v>
      </c>
      <c r="P569" s="9" t="str">
        <f>INDEX(key!$AT$3:$BI$3,E569)</f>
        <v>CZ14</v>
      </c>
      <c r="Q569" s="9" t="str">
        <f>INDEX('HVACwts Src'!$D$7:$I$7,F569)</f>
        <v>rDXOH</v>
      </c>
      <c r="R569" s="36">
        <f>IF(G569,INDEX('HVACwts Src'!$D$11:$U$164,(B569-1)*39+(D569-1)*19+E569,(C569-1)*6+F569),0)</f>
        <v>0</v>
      </c>
      <c r="T569" t="str">
        <f t="shared" si="50"/>
        <v>HV_PGEDMoNewCZ14</v>
      </c>
      <c r="U569" t="str">
        <f t="shared" si="51"/>
        <v>rDXOH</v>
      </c>
      <c r="V569" s="36">
        <f t="shared" si="52"/>
        <v>0</v>
      </c>
    </row>
    <row r="570" spans="1:22" x14ac:dyDescent="0.25">
      <c r="A570" s="86">
        <f t="shared" si="53"/>
        <v>564</v>
      </c>
      <c r="B570">
        <v>1</v>
      </c>
      <c r="C570">
        <v>3</v>
      </c>
      <c r="D570">
        <v>2</v>
      </c>
      <c r="E570">
        <v>14</v>
      </c>
      <c r="F570">
        <v>6</v>
      </c>
      <c r="G570" t="b">
        <f>INDEX(key!$AT$4:$BI$7,B570,E570)</f>
        <v>0</v>
      </c>
      <c r="H570" t="str">
        <f t="shared" si="48"/>
        <v>HV_PGEDMoNewCZ14rNCOH</v>
      </c>
      <c r="I570" s="9" t="s">
        <v>1799</v>
      </c>
      <c r="J570" t="str">
        <f t="shared" si="49"/>
        <v>HV_PGEDMoNewCZ14</v>
      </c>
      <c r="K570" s="9" t="s">
        <v>1662</v>
      </c>
      <c r="L570" s="9" t="s">
        <v>45</v>
      </c>
      <c r="M570" s="9" t="str">
        <f>INDEX(key!$AS$4:$AS$7,B570)</f>
        <v>PGE</v>
      </c>
      <c r="N570" s="9" t="str">
        <f>INDEX(key!$I$3:$I$5,C570)</f>
        <v>DMo</v>
      </c>
      <c r="O570" s="9" t="str">
        <f>INDEX(key!$F$9:$F$10,D570)</f>
        <v>New</v>
      </c>
      <c r="P570" s="9" t="str">
        <f>INDEX(key!$AT$3:$BI$3,E570)</f>
        <v>CZ14</v>
      </c>
      <c r="Q570" s="9" t="str">
        <f>INDEX('HVACwts Src'!$D$7:$I$7,F570)</f>
        <v>rNCOH</v>
      </c>
      <c r="R570" s="36">
        <f>IF(G570,INDEX('HVACwts Src'!$D$11:$U$164,(B570-1)*39+(D570-1)*19+E570,(C570-1)*6+F570),0)</f>
        <v>0</v>
      </c>
      <c r="T570" t="str">
        <f t="shared" si="50"/>
        <v>HV_PGEDMoNewCZ14</v>
      </c>
      <c r="U570" t="str">
        <f t="shared" si="51"/>
        <v>rNCOH</v>
      </c>
      <c r="V570" s="36">
        <f t="shared" si="52"/>
        <v>0</v>
      </c>
    </row>
    <row r="571" spans="1:22" x14ac:dyDescent="0.25">
      <c r="A571" s="86">
        <f t="shared" si="53"/>
        <v>565</v>
      </c>
      <c r="B571">
        <v>1</v>
      </c>
      <c r="C571">
        <v>3</v>
      </c>
      <c r="D571">
        <v>2</v>
      </c>
      <c r="E571">
        <v>15</v>
      </c>
      <c r="F571">
        <v>1</v>
      </c>
      <c r="G571" t="b">
        <f>INDEX(key!$AT$4:$BI$7,B571,E571)</f>
        <v>0</v>
      </c>
      <c r="H571" t="str">
        <f t="shared" si="48"/>
        <v>HV_PGEDMoNewCZ15rDXGF</v>
      </c>
      <c r="I571" s="9" t="s">
        <v>1799</v>
      </c>
      <c r="J571" t="str">
        <f t="shared" si="49"/>
        <v>HV_PGEDMoNewCZ15</v>
      </c>
      <c r="K571" s="9" t="s">
        <v>1662</v>
      </c>
      <c r="L571" s="9" t="s">
        <v>45</v>
      </c>
      <c r="M571" s="9" t="str">
        <f>INDEX(key!$AS$4:$AS$7,B571)</f>
        <v>PGE</v>
      </c>
      <c r="N571" s="9" t="str">
        <f>INDEX(key!$I$3:$I$5,C571)</f>
        <v>DMo</v>
      </c>
      <c r="O571" s="9" t="str">
        <f>INDEX(key!$F$9:$F$10,D571)</f>
        <v>New</v>
      </c>
      <c r="P571" s="9" t="str">
        <f>INDEX(key!$AT$3:$BI$3,E571)</f>
        <v>CZ15</v>
      </c>
      <c r="Q571" s="9" t="str">
        <f>INDEX('HVACwts Src'!$D$7:$I$7,F571)</f>
        <v>rDXGF</v>
      </c>
      <c r="R571" s="36">
        <f>IF(G571,INDEX('HVACwts Src'!$D$11:$U$164,(B571-1)*39+(D571-1)*19+E571,(C571-1)*6+F571),0)</f>
        <v>0</v>
      </c>
      <c r="T571" t="str">
        <f t="shared" si="50"/>
        <v>HV_PGEDMoNewCZ15</v>
      </c>
      <c r="U571" t="str">
        <f t="shared" si="51"/>
        <v>rDXGF</v>
      </c>
      <c r="V571" s="36">
        <f t="shared" si="52"/>
        <v>0</v>
      </c>
    </row>
    <row r="572" spans="1:22" x14ac:dyDescent="0.25">
      <c r="A572" s="86">
        <f t="shared" si="53"/>
        <v>566</v>
      </c>
      <c r="B572">
        <v>1</v>
      </c>
      <c r="C572">
        <v>3</v>
      </c>
      <c r="D572">
        <v>2</v>
      </c>
      <c r="E572">
        <v>15</v>
      </c>
      <c r="F572">
        <v>2</v>
      </c>
      <c r="G572" t="b">
        <f>INDEX(key!$AT$4:$BI$7,B572,E572)</f>
        <v>0</v>
      </c>
      <c r="H572" t="str">
        <f t="shared" si="48"/>
        <v>HV_PGEDMoNewCZ15rNCGF</v>
      </c>
      <c r="I572" s="9" t="s">
        <v>1799</v>
      </c>
      <c r="J572" t="str">
        <f t="shared" si="49"/>
        <v>HV_PGEDMoNewCZ15</v>
      </c>
      <c r="K572" s="9" t="s">
        <v>1662</v>
      </c>
      <c r="L572" s="9" t="s">
        <v>45</v>
      </c>
      <c r="M572" s="9" t="str">
        <f>INDEX(key!$AS$4:$AS$7,B572)</f>
        <v>PGE</v>
      </c>
      <c r="N572" s="9" t="str">
        <f>INDEX(key!$I$3:$I$5,C572)</f>
        <v>DMo</v>
      </c>
      <c r="O572" s="9" t="str">
        <f>INDEX(key!$F$9:$F$10,D572)</f>
        <v>New</v>
      </c>
      <c r="P572" s="9" t="str">
        <f>INDEX(key!$AT$3:$BI$3,E572)</f>
        <v>CZ15</v>
      </c>
      <c r="Q572" s="9" t="str">
        <f>INDEX('HVACwts Src'!$D$7:$I$7,F572)</f>
        <v>rNCGF</v>
      </c>
      <c r="R572" s="36">
        <f>IF(G572,INDEX('HVACwts Src'!$D$11:$U$164,(B572-1)*39+(D572-1)*19+E572,(C572-1)*6+F572),0)</f>
        <v>0</v>
      </c>
      <c r="T572" t="str">
        <f t="shared" si="50"/>
        <v>HV_PGEDMoNewCZ15</v>
      </c>
      <c r="U572" t="str">
        <f t="shared" si="51"/>
        <v>rNCGF</v>
      </c>
      <c r="V572" s="36">
        <f t="shared" si="52"/>
        <v>0</v>
      </c>
    </row>
    <row r="573" spans="1:22" x14ac:dyDescent="0.25">
      <c r="A573" s="86">
        <f t="shared" si="53"/>
        <v>567</v>
      </c>
      <c r="B573">
        <v>1</v>
      </c>
      <c r="C573">
        <v>3</v>
      </c>
      <c r="D573">
        <v>2</v>
      </c>
      <c r="E573">
        <v>15</v>
      </c>
      <c r="F573">
        <v>3</v>
      </c>
      <c r="G573" t="b">
        <f>INDEX(key!$AT$4:$BI$7,B573,E573)</f>
        <v>0</v>
      </c>
      <c r="H573" t="str">
        <f t="shared" si="48"/>
        <v>HV_PGEDMoNewCZ15rDXHP</v>
      </c>
      <c r="I573" s="9" t="s">
        <v>1799</v>
      </c>
      <c r="J573" t="str">
        <f t="shared" si="49"/>
        <v>HV_PGEDMoNewCZ15</v>
      </c>
      <c r="K573" s="9" t="s">
        <v>1662</v>
      </c>
      <c r="L573" s="9" t="s">
        <v>45</v>
      </c>
      <c r="M573" s="9" t="str">
        <f>INDEX(key!$AS$4:$AS$7,B573)</f>
        <v>PGE</v>
      </c>
      <c r="N573" s="9" t="str">
        <f>INDEX(key!$I$3:$I$5,C573)</f>
        <v>DMo</v>
      </c>
      <c r="O573" s="9" t="str">
        <f>INDEX(key!$F$9:$F$10,D573)</f>
        <v>New</v>
      </c>
      <c r="P573" s="9" t="str">
        <f>INDEX(key!$AT$3:$BI$3,E573)</f>
        <v>CZ15</v>
      </c>
      <c r="Q573" s="9" t="str">
        <f>INDEX('HVACwts Src'!$D$7:$I$7,F573)</f>
        <v>rDXHP</v>
      </c>
      <c r="R573" s="36">
        <f>IF(G573,INDEX('HVACwts Src'!$D$11:$U$164,(B573-1)*39+(D573-1)*19+E573,(C573-1)*6+F573),0)</f>
        <v>0</v>
      </c>
      <c r="T573" t="str">
        <f t="shared" si="50"/>
        <v>HV_PGEDMoNewCZ15</v>
      </c>
      <c r="U573" t="str">
        <f t="shared" si="51"/>
        <v>rDXHP</v>
      </c>
      <c r="V573" s="36">
        <f t="shared" si="52"/>
        <v>0</v>
      </c>
    </row>
    <row r="574" spans="1:22" x14ac:dyDescent="0.25">
      <c r="A574" s="86">
        <f t="shared" si="53"/>
        <v>568</v>
      </c>
      <c r="B574">
        <v>1</v>
      </c>
      <c r="C574">
        <v>3</v>
      </c>
      <c r="D574">
        <v>2</v>
      </c>
      <c r="E574">
        <v>15</v>
      </c>
      <c r="F574">
        <v>4</v>
      </c>
      <c r="G574" t="b">
        <f>INDEX(key!$AT$4:$BI$7,B574,E574)</f>
        <v>0</v>
      </c>
      <c r="H574" t="str">
        <f t="shared" si="48"/>
        <v>HV_PGEDMoNewCZ15rNCEH</v>
      </c>
      <c r="I574" s="9" t="s">
        <v>1799</v>
      </c>
      <c r="J574" t="str">
        <f t="shared" si="49"/>
        <v>HV_PGEDMoNewCZ15</v>
      </c>
      <c r="K574" s="9" t="s">
        <v>1662</v>
      </c>
      <c r="L574" s="9" t="s">
        <v>45</v>
      </c>
      <c r="M574" s="9" t="str">
        <f>INDEX(key!$AS$4:$AS$7,B574)</f>
        <v>PGE</v>
      </c>
      <c r="N574" s="9" t="str">
        <f>INDEX(key!$I$3:$I$5,C574)</f>
        <v>DMo</v>
      </c>
      <c r="O574" s="9" t="str">
        <f>INDEX(key!$F$9:$F$10,D574)</f>
        <v>New</v>
      </c>
      <c r="P574" s="9" t="str">
        <f>INDEX(key!$AT$3:$BI$3,E574)</f>
        <v>CZ15</v>
      </c>
      <c r="Q574" s="9" t="str">
        <f>INDEX('HVACwts Src'!$D$7:$I$7,F574)</f>
        <v>rNCEH</v>
      </c>
      <c r="R574" s="36">
        <f>IF(G574,INDEX('HVACwts Src'!$D$11:$U$164,(B574-1)*39+(D574-1)*19+E574,(C574-1)*6+F574),0)</f>
        <v>0</v>
      </c>
      <c r="T574" t="str">
        <f t="shared" si="50"/>
        <v>HV_PGEDMoNewCZ15</v>
      </c>
      <c r="U574" t="str">
        <f t="shared" si="51"/>
        <v>rNCEH</v>
      </c>
      <c r="V574" s="36">
        <f t="shared" si="52"/>
        <v>0</v>
      </c>
    </row>
    <row r="575" spans="1:22" x14ac:dyDescent="0.25">
      <c r="A575" s="86">
        <f t="shared" si="53"/>
        <v>569</v>
      </c>
      <c r="B575">
        <v>1</v>
      </c>
      <c r="C575">
        <v>3</v>
      </c>
      <c r="D575">
        <v>2</v>
      </c>
      <c r="E575">
        <v>15</v>
      </c>
      <c r="F575">
        <v>5</v>
      </c>
      <c r="G575" t="b">
        <f>INDEX(key!$AT$4:$BI$7,B575,E575)</f>
        <v>0</v>
      </c>
      <c r="H575" t="str">
        <f t="shared" si="48"/>
        <v>HV_PGEDMoNewCZ15rDXOH</v>
      </c>
      <c r="I575" s="9" t="s">
        <v>1799</v>
      </c>
      <c r="J575" t="str">
        <f t="shared" si="49"/>
        <v>HV_PGEDMoNewCZ15</v>
      </c>
      <c r="K575" s="9" t="s">
        <v>1662</v>
      </c>
      <c r="L575" s="9" t="s">
        <v>45</v>
      </c>
      <c r="M575" s="9" t="str">
        <f>INDEX(key!$AS$4:$AS$7,B575)</f>
        <v>PGE</v>
      </c>
      <c r="N575" s="9" t="str">
        <f>INDEX(key!$I$3:$I$5,C575)</f>
        <v>DMo</v>
      </c>
      <c r="O575" s="9" t="str">
        <f>INDEX(key!$F$9:$F$10,D575)</f>
        <v>New</v>
      </c>
      <c r="P575" s="9" t="str">
        <f>INDEX(key!$AT$3:$BI$3,E575)</f>
        <v>CZ15</v>
      </c>
      <c r="Q575" s="9" t="str">
        <f>INDEX('HVACwts Src'!$D$7:$I$7,F575)</f>
        <v>rDXOH</v>
      </c>
      <c r="R575" s="36">
        <f>IF(G575,INDEX('HVACwts Src'!$D$11:$U$164,(B575-1)*39+(D575-1)*19+E575,(C575-1)*6+F575),0)</f>
        <v>0</v>
      </c>
      <c r="T575" t="str">
        <f t="shared" si="50"/>
        <v>HV_PGEDMoNewCZ15</v>
      </c>
      <c r="U575" t="str">
        <f t="shared" si="51"/>
        <v>rDXOH</v>
      </c>
      <c r="V575" s="36">
        <f t="shared" si="52"/>
        <v>0</v>
      </c>
    </row>
    <row r="576" spans="1:22" x14ac:dyDescent="0.25">
      <c r="A576" s="86">
        <f t="shared" si="53"/>
        <v>570</v>
      </c>
      <c r="B576">
        <v>1</v>
      </c>
      <c r="C576">
        <v>3</v>
      </c>
      <c r="D576">
        <v>2</v>
      </c>
      <c r="E576">
        <v>15</v>
      </c>
      <c r="F576">
        <v>6</v>
      </c>
      <c r="G576" t="b">
        <f>INDEX(key!$AT$4:$BI$7,B576,E576)</f>
        <v>0</v>
      </c>
      <c r="H576" t="str">
        <f t="shared" si="48"/>
        <v>HV_PGEDMoNewCZ15rNCOH</v>
      </c>
      <c r="I576" s="9" t="s">
        <v>1799</v>
      </c>
      <c r="J576" t="str">
        <f t="shared" si="49"/>
        <v>HV_PGEDMoNewCZ15</v>
      </c>
      <c r="K576" s="9" t="s">
        <v>1662</v>
      </c>
      <c r="L576" s="9" t="s">
        <v>45</v>
      </c>
      <c r="M576" s="9" t="str">
        <f>INDEX(key!$AS$4:$AS$7,B576)</f>
        <v>PGE</v>
      </c>
      <c r="N576" s="9" t="str">
        <f>INDEX(key!$I$3:$I$5,C576)</f>
        <v>DMo</v>
      </c>
      <c r="O576" s="9" t="str">
        <f>INDEX(key!$F$9:$F$10,D576)</f>
        <v>New</v>
      </c>
      <c r="P576" s="9" t="str">
        <f>INDEX(key!$AT$3:$BI$3,E576)</f>
        <v>CZ15</v>
      </c>
      <c r="Q576" s="9" t="str">
        <f>INDEX('HVACwts Src'!$D$7:$I$7,F576)</f>
        <v>rNCOH</v>
      </c>
      <c r="R576" s="36">
        <f>IF(G576,INDEX('HVACwts Src'!$D$11:$U$164,(B576-1)*39+(D576-1)*19+E576,(C576-1)*6+F576),0)</f>
        <v>0</v>
      </c>
      <c r="T576" t="str">
        <f t="shared" si="50"/>
        <v>HV_PGEDMoNewCZ15</v>
      </c>
      <c r="U576" t="str">
        <f t="shared" si="51"/>
        <v>rNCOH</v>
      </c>
      <c r="V576" s="36">
        <f t="shared" si="52"/>
        <v>0</v>
      </c>
    </row>
    <row r="577" spans="1:22" x14ac:dyDescent="0.25">
      <c r="A577" s="86">
        <f t="shared" si="53"/>
        <v>571</v>
      </c>
      <c r="B577">
        <v>1</v>
      </c>
      <c r="C577">
        <v>3</v>
      </c>
      <c r="D577">
        <v>2</v>
      </c>
      <c r="E577">
        <v>16</v>
      </c>
      <c r="F577">
        <v>1</v>
      </c>
      <c r="G577" t="b">
        <f>INDEX(key!$AT$4:$BI$7,B577,E577)</f>
        <v>1</v>
      </c>
      <c r="H577" t="str">
        <f t="shared" si="48"/>
        <v>HV_PGEDMoNewCZ16rDXGF</v>
      </c>
      <c r="I577" s="9" t="s">
        <v>1799</v>
      </c>
      <c r="J577" t="str">
        <f t="shared" si="49"/>
        <v>HV_PGEDMoNewCZ16</v>
      </c>
      <c r="K577" s="9" t="s">
        <v>1662</v>
      </c>
      <c r="L577" s="9" t="s">
        <v>45</v>
      </c>
      <c r="M577" s="9" t="str">
        <f>INDEX(key!$AS$4:$AS$7,B577)</f>
        <v>PGE</v>
      </c>
      <c r="N577" s="9" t="str">
        <f>INDEX(key!$I$3:$I$5,C577)</f>
        <v>DMo</v>
      </c>
      <c r="O577" s="9" t="str">
        <f>INDEX(key!$F$9:$F$10,D577)</f>
        <v>New</v>
      </c>
      <c r="P577" s="9" t="str">
        <f>INDEX(key!$AT$3:$BI$3,E577)</f>
        <v>CZ16</v>
      </c>
      <c r="Q577" s="9" t="str">
        <f>INDEX('HVACwts Src'!$D$7:$I$7,F577)</f>
        <v>rDXGF</v>
      </c>
      <c r="R577" s="36">
        <f>IF(G577,INDEX('HVACwts Src'!$D$11:$U$164,(B577-1)*39+(D577-1)*19+E577,(C577-1)*6+F577),0)</f>
        <v>0.51583667516872</v>
      </c>
      <c r="T577" t="str">
        <f t="shared" si="50"/>
        <v>HV_PGEDMoNewCZ16</v>
      </c>
      <c r="U577" t="str">
        <f t="shared" si="51"/>
        <v>rDXGF</v>
      </c>
      <c r="V577" s="36">
        <f t="shared" si="52"/>
        <v>0.51583667516872</v>
      </c>
    </row>
    <row r="578" spans="1:22" x14ac:dyDescent="0.25">
      <c r="A578" s="86">
        <f t="shared" si="53"/>
        <v>572</v>
      </c>
      <c r="B578">
        <v>1</v>
      </c>
      <c r="C578">
        <v>3</v>
      </c>
      <c r="D578">
        <v>2</v>
      </c>
      <c r="E578">
        <v>16</v>
      </c>
      <c r="F578">
        <v>2</v>
      </c>
      <c r="G578" t="b">
        <f>INDEX(key!$AT$4:$BI$7,B578,E578)</f>
        <v>1</v>
      </c>
      <c r="H578" t="str">
        <f t="shared" si="48"/>
        <v>HV_PGEDMoNewCZ16rNCGF</v>
      </c>
      <c r="I578" s="9" t="s">
        <v>1799</v>
      </c>
      <c r="J578" t="str">
        <f t="shared" si="49"/>
        <v>HV_PGEDMoNewCZ16</v>
      </c>
      <c r="K578" s="9" t="s">
        <v>1662</v>
      </c>
      <c r="L578" s="9" t="s">
        <v>45</v>
      </c>
      <c r="M578" s="9" t="str">
        <f>INDEX(key!$AS$4:$AS$7,B578)</f>
        <v>PGE</v>
      </c>
      <c r="N578" s="9" t="str">
        <f>INDEX(key!$I$3:$I$5,C578)</f>
        <v>DMo</v>
      </c>
      <c r="O578" s="9" t="str">
        <f>INDEX(key!$F$9:$F$10,D578)</f>
        <v>New</v>
      </c>
      <c r="P578" s="9" t="str">
        <f>INDEX(key!$AT$3:$BI$3,E578)</f>
        <v>CZ16</v>
      </c>
      <c r="Q578" s="9" t="str">
        <f>INDEX('HVACwts Src'!$D$7:$I$7,F578)</f>
        <v>rNCGF</v>
      </c>
      <c r="R578" s="36">
        <f>IF(G578,INDEX('HVACwts Src'!$D$11:$U$164,(B578-1)*39+(D578-1)*19+E578,(C578-1)*6+F578),0)</f>
        <v>0.20581195742834538</v>
      </c>
      <c r="T578" t="str">
        <f t="shared" si="50"/>
        <v>HV_PGEDMoNewCZ16</v>
      </c>
      <c r="U578" t="str">
        <f t="shared" si="51"/>
        <v>rNCGF</v>
      </c>
      <c r="V578" s="36">
        <f t="shared" si="52"/>
        <v>0.20581195742834538</v>
      </c>
    </row>
    <row r="579" spans="1:22" x14ac:dyDescent="0.25">
      <c r="A579" s="86">
        <f t="shared" si="53"/>
        <v>573</v>
      </c>
      <c r="B579">
        <v>1</v>
      </c>
      <c r="C579">
        <v>3</v>
      </c>
      <c r="D579">
        <v>2</v>
      </c>
      <c r="E579">
        <v>16</v>
      </c>
      <c r="F579">
        <v>3</v>
      </c>
      <c r="G579" t="b">
        <f>INDEX(key!$AT$4:$BI$7,B579,E579)</f>
        <v>1</v>
      </c>
      <c r="H579" t="str">
        <f t="shared" si="48"/>
        <v>HV_PGEDMoNewCZ16rDXHP</v>
      </c>
      <c r="I579" s="9" t="s">
        <v>1799</v>
      </c>
      <c r="J579" t="str">
        <f t="shared" si="49"/>
        <v>HV_PGEDMoNewCZ16</v>
      </c>
      <c r="K579" s="9" t="s">
        <v>1662</v>
      </c>
      <c r="L579" s="9" t="s">
        <v>45</v>
      </c>
      <c r="M579" s="9" t="str">
        <f>INDEX(key!$AS$4:$AS$7,B579)</f>
        <v>PGE</v>
      </c>
      <c r="N579" s="9" t="str">
        <f>INDEX(key!$I$3:$I$5,C579)</f>
        <v>DMo</v>
      </c>
      <c r="O579" s="9" t="str">
        <f>INDEX(key!$F$9:$F$10,D579)</f>
        <v>New</v>
      </c>
      <c r="P579" s="9" t="str">
        <f>INDEX(key!$AT$3:$BI$3,E579)</f>
        <v>CZ16</v>
      </c>
      <c r="Q579" s="9" t="str">
        <f>INDEX('HVACwts Src'!$D$7:$I$7,F579)</f>
        <v>rDXHP</v>
      </c>
      <c r="R579" s="36">
        <f>IF(G579,INDEX('HVACwts Src'!$D$11:$U$164,(B579-1)*39+(D579-1)*19+E579,(C579-1)*6+F579),0)</f>
        <v>7.3691267014310183E-2</v>
      </c>
      <c r="T579" t="str">
        <f t="shared" si="50"/>
        <v>HV_PGEDMoNewCZ16</v>
      </c>
      <c r="U579" t="str">
        <f t="shared" si="51"/>
        <v>rDXHP</v>
      </c>
      <c r="V579" s="36">
        <f t="shared" si="52"/>
        <v>7.3691267014310183E-2</v>
      </c>
    </row>
    <row r="580" spans="1:22" x14ac:dyDescent="0.25">
      <c r="A580" s="86">
        <f t="shared" si="53"/>
        <v>574</v>
      </c>
      <c r="B580">
        <v>1</v>
      </c>
      <c r="C580">
        <v>3</v>
      </c>
      <c r="D580">
        <v>2</v>
      </c>
      <c r="E580">
        <v>16</v>
      </c>
      <c r="F580">
        <v>4</v>
      </c>
      <c r="G580" t="b">
        <f>INDEX(key!$AT$4:$BI$7,B580,E580)</f>
        <v>1</v>
      </c>
      <c r="H580" t="str">
        <f t="shared" si="48"/>
        <v>HV_PGEDMoNewCZ16rNCEH</v>
      </c>
      <c r="I580" s="9" t="s">
        <v>1799</v>
      </c>
      <c r="J580" t="str">
        <f t="shared" si="49"/>
        <v>HV_PGEDMoNewCZ16</v>
      </c>
      <c r="K580" s="9" t="s">
        <v>1662</v>
      </c>
      <c r="L580" s="9" t="s">
        <v>45</v>
      </c>
      <c r="M580" s="9" t="str">
        <f>INDEX(key!$AS$4:$AS$7,B580)</f>
        <v>PGE</v>
      </c>
      <c r="N580" s="9" t="str">
        <f>INDEX(key!$I$3:$I$5,C580)</f>
        <v>DMo</v>
      </c>
      <c r="O580" s="9" t="str">
        <f>INDEX(key!$F$9:$F$10,D580)</f>
        <v>New</v>
      </c>
      <c r="P580" s="9" t="str">
        <f>INDEX(key!$AT$3:$BI$3,E580)</f>
        <v>CZ16</v>
      </c>
      <c r="Q580" s="9" t="str">
        <f>INDEX('HVACwts Src'!$D$7:$I$7,F580)</f>
        <v>rNCEH</v>
      </c>
      <c r="R580" s="36">
        <f>IF(G580,INDEX('HVACwts Src'!$D$11:$U$164,(B580-1)*39+(D580-1)*19+E580,(C580-1)*6+F580),0)</f>
        <v>2.9402021622828099E-2</v>
      </c>
      <c r="T580" t="str">
        <f t="shared" si="50"/>
        <v>HV_PGEDMoNewCZ16</v>
      </c>
      <c r="U580" t="str">
        <f t="shared" si="51"/>
        <v>rNCEH</v>
      </c>
      <c r="V580" s="36">
        <f t="shared" si="52"/>
        <v>2.9402021622828099E-2</v>
      </c>
    </row>
    <row r="581" spans="1:22" x14ac:dyDescent="0.25">
      <c r="A581" s="86">
        <f t="shared" si="53"/>
        <v>575</v>
      </c>
      <c r="B581">
        <v>1</v>
      </c>
      <c r="C581">
        <v>3</v>
      </c>
      <c r="D581">
        <v>2</v>
      </c>
      <c r="E581">
        <v>16</v>
      </c>
      <c r="F581">
        <v>5</v>
      </c>
      <c r="G581" t="b">
        <f>INDEX(key!$AT$4:$BI$7,B581,E581)</f>
        <v>1</v>
      </c>
      <c r="H581" t="str">
        <f t="shared" si="48"/>
        <v>HV_PGEDMoNewCZ16rDXOH</v>
      </c>
      <c r="I581" s="9" t="s">
        <v>1799</v>
      </c>
      <c r="J581" t="str">
        <f t="shared" si="49"/>
        <v>HV_PGEDMoNewCZ16</v>
      </c>
      <c r="K581" s="9" t="s">
        <v>1662</v>
      </c>
      <c r="L581" s="9" t="s">
        <v>45</v>
      </c>
      <c r="M581" s="9" t="str">
        <f>INDEX(key!$AS$4:$AS$7,B581)</f>
        <v>PGE</v>
      </c>
      <c r="N581" s="9" t="str">
        <f>INDEX(key!$I$3:$I$5,C581)</f>
        <v>DMo</v>
      </c>
      <c r="O581" s="9" t="str">
        <f>INDEX(key!$F$9:$F$10,D581)</f>
        <v>New</v>
      </c>
      <c r="P581" s="9" t="str">
        <f>INDEX(key!$AT$3:$BI$3,E581)</f>
        <v>CZ16</v>
      </c>
      <c r="Q581" s="9" t="str">
        <f>INDEX('HVACwts Src'!$D$7:$I$7,F581)</f>
        <v>rDXOH</v>
      </c>
      <c r="R581" s="36">
        <f>IF(G581,INDEX('HVACwts Src'!$D$11:$U$164,(B581-1)*39+(D581-1)*19+E581,(C581-1)*6+F581),0)</f>
        <v>0.12527489796565802</v>
      </c>
      <c r="T581" t="str">
        <f t="shared" si="50"/>
        <v>HV_PGEDMoNewCZ16</v>
      </c>
      <c r="U581" t="str">
        <f t="shared" si="51"/>
        <v>rDXOH</v>
      </c>
      <c r="V581" s="36">
        <f t="shared" si="52"/>
        <v>0.12527489796565802</v>
      </c>
    </row>
    <row r="582" spans="1:22" x14ac:dyDescent="0.25">
      <c r="A582" s="86">
        <f t="shared" si="53"/>
        <v>576</v>
      </c>
      <c r="B582">
        <v>1</v>
      </c>
      <c r="C582">
        <v>3</v>
      </c>
      <c r="D582">
        <v>2</v>
      </c>
      <c r="E582">
        <v>16</v>
      </c>
      <c r="F582">
        <v>6</v>
      </c>
      <c r="G582" t="b">
        <f>INDEX(key!$AT$4:$BI$7,B582,E582)</f>
        <v>1</v>
      </c>
      <c r="H582" t="str">
        <f t="shared" si="48"/>
        <v>HV_PGEDMoNewCZ16rNCOH</v>
      </c>
      <c r="I582" s="9" t="s">
        <v>1799</v>
      </c>
      <c r="J582" t="str">
        <f t="shared" si="49"/>
        <v>HV_PGEDMoNewCZ16</v>
      </c>
      <c r="K582" s="9" t="s">
        <v>1662</v>
      </c>
      <c r="L582" s="9" t="s">
        <v>45</v>
      </c>
      <c r="M582" s="9" t="str">
        <f>INDEX(key!$AS$4:$AS$7,B582)</f>
        <v>PGE</v>
      </c>
      <c r="N582" s="9" t="str">
        <f>INDEX(key!$I$3:$I$5,C582)</f>
        <v>DMo</v>
      </c>
      <c r="O582" s="9" t="str">
        <f>INDEX(key!$F$9:$F$10,D582)</f>
        <v>New</v>
      </c>
      <c r="P582" s="9" t="str">
        <f>INDEX(key!$AT$3:$BI$3,E582)</f>
        <v>CZ16</v>
      </c>
      <c r="Q582" s="9" t="str">
        <f>INDEX('HVACwts Src'!$D$7:$I$7,F582)</f>
        <v>rNCOH</v>
      </c>
      <c r="R582" s="36">
        <f>IF(G582,INDEX('HVACwts Src'!$D$11:$U$164,(B582-1)*39+(D582-1)*19+E582,(C582-1)*6+F582),0)</f>
        <v>4.9983180800138458E-2</v>
      </c>
      <c r="T582" t="str">
        <f t="shared" si="50"/>
        <v>HV_PGEDMoNewCZ16</v>
      </c>
      <c r="U582" t="str">
        <f t="shared" si="51"/>
        <v>rNCOH</v>
      </c>
      <c r="V582" s="36">
        <f t="shared" si="52"/>
        <v>4.9983180800138458E-2</v>
      </c>
    </row>
    <row r="583" spans="1:22" x14ac:dyDescent="0.25">
      <c r="A583" s="86">
        <f t="shared" si="53"/>
        <v>577</v>
      </c>
      <c r="B583">
        <v>2</v>
      </c>
      <c r="C583">
        <v>1</v>
      </c>
      <c r="D583">
        <v>1</v>
      </c>
      <c r="E583">
        <v>1</v>
      </c>
      <c r="F583">
        <v>1</v>
      </c>
      <c r="G583" t="b">
        <f>INDEX(key!$AT$4:$BI$7,B583,E583)</f>
        <v>0</v>
      </c>
      <c r="H583" t="str">
        <f t="shared" ref="H583:H646" si="54">+J583&amp;Q583</f>
        <v>HV_SCESFmExCZ01rDXGF</v>
      </c>
      <c r="I583" s="9" t="s">
        <v>1799</v>
      </c>
      <c r="J583" t="str">
        <f t="shared" ref="J583:J646" si="55">"HV_"&amp;M583&amp;N583&amp;O583&amp;P583</f>
        <v>HV_SCESFmExCZ01</v>
      </c>
      <c r="K583" s="9" t="s">
        <v>1662</v>
      </c>
      <c r="L583" s="9" t="s">
        <v>45</v>
      </c>
      <c r="M583" s="9" t="str">
        <f>INDEX(key!$AS$4:$AS$7,B583)</f>
        <v>SCE</v>
      </c>
      <c r="N583" s="9" t="str">
        <f>INDEX(key!$I$3:$I$5,C583)</f>
        <v>SFm</v>
      </c>
      <c r="O583" s="9" t="str">
        <f>INDEX(key!$F$9:$F$10,D583)</f>
        <v>Ex</v>
      </c>
      <c r="P583" s="9" t="str">
        <f>INDEX(key!$AT$3:$BI$3,E583)</f>
        <v>CZ01</v>
      </c>
      <c r="Q583" s="9" t="str">
        <f>INDEX('HVACwts Src'!$D$7:$I$7,F583)</f>
        <v>rDXGF</v>
      </c>
      <c r="R583" s="36">
        <f>IF(G583,INDEX('HVACwts Src'!$D$11:$U$164,(B583-1)*39+(D583-1)*19+E583,(C583-1)*6+F583),0)</f>
        <v>0</v>
      </c>
      <c r="T583" t="str">
        <f t="shared" si="50"/>
        <v>HV_SCESFmExCZ01</v>
      </c>
      <c r="U583" t="str">
        <f t="shared" si="51"/>
        <v>rDXGF</v>
      </c>
      <c r="V583" s="36">
        <f t="shared" si="52"/>
        <v>0</v>
      </c>
    </row>
    <row r="584" spans="1:22" x14ac:dyDescent="0.25">
      <c r="A584" s="86">
        <f t="shared" si="53"/>
        <v>578</v>
      </c>
      <c r="B584">
        <v>2</v>
      </c>
      <c r="C584">
        <v>1</v>
      </c>
      <c r="D584">
        <v>1</v>
      </c>
      <c r="E584">
        <v>1</v>
      </c>
      <c r="F584">
        <v>2</v>
      </c>
      <c r="G584" t="b">
        <f>INDEX(key!$AT$4:$BI$7,B584,E584)</f>
        <v>0</v>
      </c>
      <c r="H584" t="str">
        <f t="shared" si="54"/>
        <v>HV_SCESFmExCZ01rNCGF</v>
      </c>
      <c r="I584" s="9" t="s">
        <v>1799</v>
      </c>
      <c r="J584" t="str">
        <f t="shared" si="55"/>
        <v>HV_SCESFmExCZ01</v>
      </c>
      <c r="K584" s="9" t="s">
        <v>1662</v>
      </c>
      <c r="L584" s="9" t="s">
        <v>45</v>
      </c>
      <c r="M584" s="9" t="str">
        <f>INDEX(key!$AS$4:$AS$7,B584)</f>
        <v>SCE</v>
      </c>
      <c r="N584" s="9" t="str">
        <f>INDEX(key!$I$3:$I$5,C584)</f>
        <v>SFm</v>
      </c>
      <c r="O584" s="9" t="str">
        <f>INDEX(key!$F$9:$F$10,D584)</f>
        <v>Ex</v>
      </c>
      <c r="P584" s="9" t="str">
        <f>INDEX(key!$AT$3:$BI$3,E584)</f>
        <v>CZ01</v>
      </c>
      <c r="Q584" s="9" t="str">
        <f>INDEX('HVACwts Src'!$D$7:$I$7,F584)</f>
        <v>rNCGF</v>
      </c>
      <c r="R584" s="36">
        <f>IF(G584,INDEX('HVACwts Src'!$D$11:$U$164,(B584-1)*39+(D584-1)*19+E584,(C584-1)*6+F584),0)</f>
        <v>0</v>
      </c>
      <c r="T584" t="str">
        <f t="shared" ref="T584:T647" si="56">+J584</f>
        <v>HV_SCESFmExCZ01</v>
      </c>
      <c r="U584" t="str">
        <f t="shared" ref="U584:U647" si="57">+Q584</f>
        <v>rNCGF</v>
      </c>
      <c r="V584" s="36">
        <f t="shared" ref="V584:V647" si="58">+R584</f>
        <v>0</v>
      </c>
    </row>
    <row r="585" spans="1:22" x14ac:dyDescent="0.25">
      <c r="A585" s="86">
        <f t="shared" ref="A585:A648" si="59">+A584+1</f>
        <v>579</v>
      </c>
      <c r="B585">
        <v>2</v>
      </c>
      <c r="C585">
        <v>1</v>
      </c>
      <c r="D585">
        <v>1</v>
      </c>
      <c r="E585">
        <v>1</v>
      </c>
      <c r="F585">
        <v>3</v>
      </c>
      <c r="G585" t="b">
        <f>INDEX(key!$AT$4:$BI$7,B585,E585)</f>
        <v>0</v>
      </c>
      <c r="H585" t="str">
        <f t="shared" si="54"/>
        <v>HV_SCESFmExCZ01rDXHP</v>
      </c>
      <c r="I585" s="9" t="s">
        <v>1799</v>
      </c>
      <c r="J585" t="str">
        <f t="shared" si="55"/>
        <v>HV_SCESFmExCZ01</v>
      </c>
      <c r="K585" s="9" t="s">
        <v>1662</v>
      </c>
      <c r="L585" s="9" t="s">
        <v>45</v>
      </c>
      <c r="M585" s="9" t="str">
        <f>INDEX(key!$AS$4:$AS$7,B585)</f>
        <v>SCE</v>
      </c>
      <c r="N585" s="9" t="str">
        <f>INDEX(key!$I$3:$I$5,C585)</f>
        <v>SFm</v>
      </c>
      <c r="O585" s="9" t="str">
        <f>INDEX(key!$F$9:$F$10,D585)</f>
        <v>Ex</v>
      </c>
      <c r="P585" s="9" t="str">
        <f>INDEX(key!$AT$3:$BI$3,E585)</f>
        <v>CZ01</v>
      </c>
      <c r="Q585" s="9" t="str">
        <f>INDEX('HVACwts Src'!$D$7:$I$7,F585)</f>
        <v>rDXHP</v>
      </c>
      <c r="R585" s="36">
        <f>IF(G585,INDEX('HVACwts Src'!$D$11:$U$164,(B585-1)*39+(D585-1)*19+E585,(C585-1)*6+F585),0)</f>
        <v>0</v>
      </c>
      <c r="T585" t="str">
        <f t="shared" si="56"/>
        <v>HV_SCESFmExCZ01</v>
      </c>
      <c r="U585" t="str">
        <f t="shared" si="57"/>
        <v>rDXHP</v>
      </c>
      <c r="V585" s="36">
        <f t="shared" si="58"/>
        <v>0</v>
      </c>
    </row>
    <row r="586" spans="1:22" x14ac:dyDescent="0.25">
      <c r="A586" s="86">
        <f t="shared" si="59"/>
        <v>580</v>
      </c>
      <c r="B586">
        <v>2</v>
      </c>
      <c r="C586">
        <v>1</v>
      </c>
      <c r="D586">
        <v>1</v>
      </c>
      <c r="E586">
        <v>1</v>
      </c>
      <c r="F586">
        <v>4</v>
      </c>
      <c r="G586" t="b">
        <f>INDEX(key!$AT$4:$BI$7,B586,E586)</f>
        <v>0</v>
      </c>
      <c r="H586" t="str">
        <f t="shared" si="54"/>
        <v>HV_SCESFmExCZ01rNCEH</v>
      </c>
      <c r="I586" s="9" t="s">
        <v>1799</v>
      </c>
      <c r="J586" t="str">
        <f t="shared" si="55"/>
        <v>HV_SCESFmExCZ01</v>
      </c>
      <c r="K586" s="9" t="s">
        <v>1662</v>
      </c>
      <c r="L586" s="9" t="s">
        <v>45</v>
      </c>
      <c r="M586" s="9" t="str">
        <f>INDEX(key!$AS$4:$AS$7,B586)</f>
        <v>SCE</v>
      </c>
      <c r="N586" s="9" t="str">
        <f>INDEX(key!$I$3:$I$5,C586)</f>
        <v>SFm</v>
      </c>
      <c r="O586" s="9" t="str">
        <f>INDEX(key!$F$9:$F$10,D586)</f>
        <v>Ex</v>
      </c>
      <c r="P586" s="9" t="str">
        <f>INDEX(key!$AT$3:$BI$3,E586)</f>
        <v>CZ01</v>
      </c>
      <c r="Q586" s="9" t="str">
        <f>INDEX('HVACwts Src'!$D$7:$I$7,F586)</f>
        <v>rNCEH</v>
      </c>
      <c r="R586" s="36">
        <f>IF(G586,INDEX('HVACwts Src'!$D$11:$U$164,(B586-1)*39+(D586-1)*19+E586,(C586-1)*6+F586),0)</f>
        <v>0</v>
      </c>
      <c r="T586" t="str">
        <f t="shared" si="56"/>
        <v>HV_SCESFmExCZ01</v>
      </c>
      <c r="U586" t="str">
        <f t="shared" si="57"/>
        <v>rNCEH</v>
      </c>
      <c r="V586" s="36">
        <f t="shared" si="58"/>
        <v>0</v>
      </c>
    </row>
    <row r="587" spans="1:22" x14ac:dyDescent="0.25">
      <c r="A587" s="86">
        <f t="shared" si="59"/>
        <v>581</v>
      </c>
      <c r="B587">
        <v>2</v>
      </c>
      <c r="C587">
        <v>1</v>
      </c>
      <c r="D587">
        <v>1</v>
      </c>
      <c r="E587">
        <v>1</v>
      </c>
      <c r="F587">
        <v>5</v>
      </c>
      <c r="G587" t="b">
        <f>INDEX(key!$AT$4:$BI$7,B587,E587)</f>
        <v>0</v>
      </c>
      <c r="H587" t="str">
        <f t="shared" si="54"/>
        <v>HV_SCESFmExCZ01rDXOH</v>
      </c>
      <c r="I587" s="9" t="s">
        <v>1799</v>
      </c>
      <c r="J587" t="str">
        <f t="shared" si="55"/>
        <v>HV_SCESFmExCZ01</v>
      </c>
      <c r="K587" s="9" t="s">
        <v>1662</v>
      </c>
      <c r="L587" s="9" t="s">
        <v>45</v>
      </c>
      <c r="M587" s="9" t="str">
        <f>INDEX(key!$AS$4:$AS$7,B587)</f>
        <v>SCE</v>
      </c>
      <c r="N587" s="9" t="str">
        <f>INDEX(key!$I$3:$I$5,C587)</f>
        <v>SFm</v>
      </c>
      <c r="O587" s="9" t="str">
        <f>INDEX(key!$F$9:$F$10,D587)</f>
        <v>Ex</v>
      </c>
      <c r="P587" s="9" t="str">
        <f>INDEX(key!$AT$3:$BI$3,E587)</f>
        <v>CZ01</v>
      </c>
      <c r="Q587" s="9" t="str">
        <f>INDEX('HVACwts Src'!$D$7:$I$7,F587)</f>
        <v>rDXOH</v>
      </c>
      <c r="R587" s="36">
        <f>IF(G587,INDEX('HVACwts Src'!$D$11:$U$164,(B587-1)*39+(D587-1)*19+E587,(C587-1)*6+F587),0)</f>
        <v>0</v>
      </c>
      <c r="T587" t="str">
        <f t="shared" si="56"/>
        <v>HV_SCESFmExCZ01</v>
      </c>
      <c r="U587" t="str">
        <f t="shared" si="57"/>
        <v>rDXOH</v>
      </c>
      <c r="V587" s="36">
        <f t="shared" si="58"/>
        <v>0</v>
      </c>
    </row>
    <row r="588" spans="1:22" x14ac:dyDescent="0.25">
      <c r="A588" s="86">
        <f t="shared" si="59"/>
        <v>582</v>
      </c>
      <c r="B588">
        <v>2</v>
      </c>
      <c r="C588">
        <v>1</v>
      </c>
      <c r="D588">
        <v>1</v>
      </c>
      <c r="E588">
        <v>1</v>
      </c>
      <c r="F588">
        <v>6</v>
      </c>
      <c r="G588" t="b">
        <f>INDEX(key!$AT$4:$BI$7,B588,E588)</f>
        <v>0</v>
      </c>
      <c r="H588" t="str">
        <f t="shared" si="54"/>
        <v>HV_SCESFmExCZ01rNCOH</v>
      </c>
      <c r="I588" s="9" t="s">
        <v>1799</v>
      </c>
      <c r="J588" t="str">
        <f t="shared" si="55"/>
        <v>HV_SCESFmExCZ01</v>
      </c>
      <c r="K588" s="9" t="s">
        <v>1662</v>
      </c>
      <c r="L588" s="9" t="s">
        <v>45</v>
      </c>
      <c r="M588" s="9" t="str">
        <f>INDEX(key!$AS$4:$AS$7,B588)</f>
        <v>SCE</v>
      </c>
      <c r="N588" s="9" t="str">
        <f>INDEX(key!$I$3:$I$5,C588)</f>
        <v>SFm</v>
      </c>
      <c r="O588" s="9" t="str">
        <f>INDEX(key!$F$9:$F$10,D588)</f>
        <v>Ex</v>
      </c>
      <c r="P588" s="9" t="str">
        <f>INDEX(key!$AT$3:$BI$3,E588)</f>
        <v>CZ01</v>
      </c>
      <c r="Q588" s="9" t="str">
        <f>INDEX('HVACwts Src'!$D$7:$I$7,F588)</f>
        <v>rNCOH</v>
      </c>
      <c r="R588" s="36">
        <f>IF(G588,INDEX('HVACwts Src'!$D$11:$U$164,(B588-1)*39+(D588-1)*19+E588,(C588-1)*6+F588),0)</f>
        <v>0</v>
      </c>
      <c r="T588" t="str">
        <f t="shared" si="56"/>
        <v>HV_SCESFmExCZ01</v>
      </c>
      <c r="U588" t="str">
        <f t="shared" si="57"/>
        <v>rNCOH</v>
      </c>
      <c r="V588" s="36">
        <f t="shared" si="58"/>
        <v>0</v>
      </c>
    </row>
    <row r="589" spans="1:22" x14ac:dyDescent="0.25">
      <c r="A589" s="86">
        <f t="shared" si="59"/>
        <v>583</v>
      </c>
      <c r="B589">
        <v>2</v>
      </c>
      <c r="C589">
        <v>1</v>
      </c>
      <c r="D589">
        <v>1</v>
      </c>
      <c r="E589">
        <v>2</v>
      </c>
      <c r="F589">
        <v>1</v>
      </c>
      <c r="G589" t="b">
        <f>INDEX(key!$AT$4:$BI$7,B589,E589)</f>
        <v>0</v>
      </c>
      <c r="H589" t="str">
        <f t="shared" si="54"/>
        <v>HV_SCESFmExCZ02rDXGF</v>
      </c>
      <c r="I589" s="9" t="s">
        <v>1799</v>
      </c>
      <c r="J589" t="str">
        <f t="shared" si="55"/>
        <v>HV_SCESFmExCZ02</v>
      </c>
      <c r="K589" s="9" t="s">
        <v>1662</v>
      </c>
      <c r="L589" s="9" t="s">
        <v>45</v>
      </c>
      <c r="M589" s="9" t="str">
        <f>INDEX(key!$AS$4:$AS$7,B589)</f>
        <v>SCE</v>
      </c>
      <c r="N589" s="9" t="str">
        <f>INDEX(key!$I$3:$I$5,C589)</f>
        <v>SFm</v>
      </c>
      <c r="O589" s="9" t="str">
        <f>INDEX(key!$F$9:$F$10,D589)</f>
        <v>Ex</v>
      </c>
      <c r="P589" s="9" t="str">
        <f>INDEX(key!$AT$3:$BI$3,E589)</f>
        <v>CZ02</v>
      </c>
      <c r="Q589" s="9" t="str">
        <f>INDEX('HVACwts Src'!$D$7:$I$7,F589)</f>
        <v>rDXGF</v>
      </c>
      <c r="R589" s="36">
        <f>IF(G589,INDEX('HVACwts Src'!$D$11:$U$164,(B589-1)*39+(D589-1)*19+E589,(C589-1)*6+F589),0)</f>
        <v>0</v>
      </c>
      <c r="T589" t="str">
        <f t="shared" si="56"/>
        <v>HV_SCESFmExCZ02</v>
      </c>
      <c r="U589" t="str">
        <f t="shared" si="57"/>
        <v>rDXGF</v>
      </c>
      <c r="V589" s="36">
        <f t="shared" si="58"/>
        <v>0</v>
      </c>
    </row>
    <row r="590" spans="1:22" x14ac:dyDescent="0.25">
      <c r="A590" s="86">
        <f t="shared" si="59"/>
        <v>584</v>
      </c>
      <c r="B590">
        <v>2</v>
      </c>
      <c r="C590">
        <v>1</v>
      </c>
      <c r="D590">
        <v>1</v>
      </c>
      <c r="E590">
        <v>2</v>
      </c>
      <c r="F590">
        <v>2</v>
      </c>
      <c r="G590" t="b">
        <f>INDEX(key!$AT$4:$BI$7,B590,E590)</f>
        <v>0</v>
      </c>
      <c r="H590" t="str">
        <f t="shared" si="54"/>
        <v>HV_SCESFmExCZ02rNCGF</v>
      </c>
      <c r="I590" s="9" t="s">
        <v>1799</v>
      </c>
      <c r="J590" t="str">
        <f t="shared" si="55"/>
        <v>HV_SCESFmExCZ02</v>
      </c>
      <c r="K590" s="9" t="s">
        <v>1662</v>
      </c>
      <c r="L590" s="9" t="s">
        <v>45</v>
      </c>
      <c r="M590" s="9" t="str">
        <f>INDEX(key!$AS$4:$AS$7,B590)</f>
        <v>SCE</v>
      </c>
      <c r="N590" s="9" t="str">
        <f>INDEX(key!$I$3:$I$5,C590)</f>
        <v>SFm</v>
      </c>
      <c r="O590" s="9" t="str">
        <f>INDEX(key!$F$9:$F$10,D590)</f>
        <v>Ex</v>
      </c>
      <c r="P590" s="9" t="str">
        <f>INDEX(key!$AT$3:$BI$3,E590)</f>
        <v>CZ02</v>
      </c>
      <c r="Q590" s="9" t="str">
        <f>INDEX('HVACwts Src'!$D$7:$I$7,F590)</f>
        <v>rNCGF</v>
      </c>
      <c r="R590" s="36">
        <f>IF(G590,INDEX('HVACwts Src'!$D$11:$U$164,(B590-1)*39+(D590-1)*19+E590,(C590-1)*6+F590),0)</f>
        <v>0</v>
      </c>
      <c r="T590" t="str">
        <f t="shared" si="56"/>
        <v>HV_SCESFmExCZ02</v>
      </c>
      <c r="U590" t="str">
        <f t="shared" si="57"/>
        <v>rNCGF</v>
      </c>
      <c r="V590" s="36">
        <f t="shared" si="58"/>
        <v>0</v>
      </c>
    </row>
    <row r="591" spans="1:22" x14ac:dyDescent="0.25">
      <c r="A591" s="86">
        <f t="shared" si="59"/>
        <v>585</v>
      </c>
      <c r="B591">
        <v>2</v>
      </c>
      <c r="C591">
        <v>1</v>
      </c>
      <c r="D591">
        <v>1</v>
      </c>
      <c r="E591">
        <v>2</v>
      </c>
      <c r="F591">
        <v>3</v>
      </c>
      <c r="G591" t="b">
        <f>INDEX(key!$AT$4:$BI$7,B591,E591)</f>
        <v>0</v>
      </c>
      <c r="H591" t="str">
        <f t="shared" si="54"/>
        <v>HV_SCESFmExCZ02rDXHP</v>
      </c>
      <c r="I591" s="9" t="s">
        <v>1799</v>
      </c>
      <c r="J591" t="str">
        <f t="shared" si="55"/>
        <v>HV_SCESFmExCZ02</v>
      </c>
      <c r="K591" s="9" t="s">
        <v>1662</v>
      </c>
      <c r="L591" s="9" t="s">
        <v>45</v>
      </c>
      <c r="M591" s="9" t="str">
        <f>INDEX(key!$AS$4:$AS$7,B591)</f>
        <v>SCE</v>
      </c>
      <c r="N591" s="9" t="str">
        <f>INDEX(key!$I$3:$I$5,C591)</f>
        <v>SFm</v>
      </c>
      <c r="O591" s="9" t="str">
        <f>INDEX(key!$F$9:$F$10,D591)</f>
        <v>Ex</v>
      </c>
      <c r="P591" s="9" t="str">
        <f>INDEX(key!$AT$3:$BI$3,E591)</f>
        <v>CZ02</v>
      </c>
      <c r="Q591" s="9" t="str">
        <f>INDEX('HVACwts Src'!$D$7:$I$7,F591)</f>
        <v>rDXHP</v>
      </c>
      <c r="R591" s="36">
        <f>IF(G591,INDEX('HVACwts Src'!$D$11:$U$164,(B591-1)*39+(D591-1)*19+E591,(C591-1)*6+F591),0)</f>
        <v>0</v>
      </c>
      <c r="T591" t="str">
        <f t="shared" si="56"/>
        <v>HV_SCESFmExCZ02</v>
      </c>
      <c r="U591" t="str">
        <f t="shared" si="57"/>
        <v>rDXHP</v>
      </c>
      <c r="V591" s="36">
        <f t="shared" si="58"/>
        <v>0</v>
      </c>
    </row>
    <row r="592" spans="1:22" x14ac:dyDescent="0.25">
      <c r="A592" s="86">
        <f t="shared" si="59"/>
        <v>586</v>
      </c>
      <c r="B592">
        <v>2</v>
      </c>
      <c r="C592">
        <v>1</v>
      </c>
      <c r="D592">
        <v>1</v>
      </c>
      <c r="E592">
        <v>2</v>
      </c>
      <c r="F592">
        <v>4</v>
      </c>
      <c r="G592" t="b">
        <f>INDEX(key!$AT$4:$BI$7,B592,E592)</f>
        <v>0</v>
      </c>
      <c r="H592" t="str">
        <f t="shared" si="54"/>
        <v>HV_SCESFmExCZ02rNCEH</v>
      </c>
      <c r="I592" s="9" t="s">
        <v>1799</v>
      </c>
      <c r="J592" t="str">
        <f t="shared" si="55"/>
        <v>HV_SCESFmExCZ02</v>
      </c>
      <c r="K592" s="9" t="s">
        <v>1662</v>
      </c>
      <c r="L592" s="9" t="s">
        <v>45</v>
      </c>
      <c r="M592" s="9" t="str">
        <f>INDEX(key!$AS$4:$AS$7,B592)</f>
        <v>SCE</v>
      </c>
      <c r="N592" s="9" t="str">
        <f>INDEX(key!$I$3:$I$5,C592)</f>
        <v>SFm</v>
      </c>
      <c r="O592" s="9" t="str">
        <f>INDEX(key!$F$9:$F$10,D592)</f>
        <v>Ex</v>
      </c>
      <c r="P592" s="9" t="str">
        <f>INDEX(key!$AT$3:$BI$3,E592)</f>
        <v>CZ02</v>
      </c>
      <c r="Q592" s="9" t="str">
        <f>INDEX('HVACwts Src'!$D$7:$I$7,F592)</f>
        <v>rNCEH</v>
      </c>
      <c r="R592" s="36">
        <f>IF(G592,INDEX('HVACwts Src'!$D$11:$U$164,(B592-1)*39+(D592-1)*19+E592,(C592-1)*6+F592),0)</f>
        <v>0</v>
      </c>
      <c r="T592" t="str">
        <f t="shared" si="56"/>
        <v>HV_SCESFmExCZ02</v>
      </c>
      <c r="U592" t="str">
        <f t="shared" si="57"/>
        <v>rNCEH</v>
      </c>
      <c r="V592" s="36">
        <f t="shared" si="58"/>
        <v>0</v>
      </c>
    </row>
    <row r="593" spans="1:22" x14ac:dyDescent="0.25">
      <c r="A593" s="86">
        <f t="shared" si="59"/>
        <v>587</v>
      </c>
      <c r="B593">
        <v>2</v>
      </c>
      <c r="C593">
        <v>1</v>
      </c>
      <c r="D593">
        <v>1</v>
      </c>
      <c r="E593">
        <v>2</v>
      </c>
      <c r="F593">
        <v>5</v>
      </c>
      <c r="G593" t="b">
        <f>INDEX(key!$AT$4:$BI$7,B593,E593)</f>
        <v>0</v>
      </c>
      <c r="H593" t="str">
        <f t="shared" si="54"/>
        <v>HV_SCESFmExCZ02rDXOH</v>
      </c>
      <c r="I593" s="9" t="s">
        <v>1799</v>
      </c>
      <c r="J593" t="str">
        <f t="shared" si="55"/>
        <v>HV_SCESFmExCZ02</v>
      </c>
      <c r="K593" s="9" t="s">
        <v>1662</v>
      </c>
      <c r="L593" s="9" t="s">
        <v>45</v>
      </c>
      <c r="M593" s="9" t="str">
        <f>INDEX(key!$AS$4:$AS$7,B593)</f>
        <v>SCE</v>
      </c>
      <c r="N593" s="9" t="str">
        <f>INDEX(key!$I$3:$I$5,C593)</f>
        <v>SFm</v>
      </c>
      <c r="O593" s="9" t="str">
        <f>INDEX(key!$F$9:$F$10,D593)</f>
        <v>Ex</v>
      </c>
      <c r="P593" s="9" t="str">
        <f>INDEX(key!$AT$3:$BI$3,E593)</f>
        <v>CZ02</v>
      </c>
      <c r="Q593" s="9" t="str">
        <f>INDEX('HVACwts Src'!$D$7:$I$7,F593)</f>
        <v>rDXOH</v>
      </c>
      <c r="R593" s="36">
        <f>IF(G593,INDEX('HVACwts Src'!$D$11:$U$164,(B593-1)*39+(D593-1)*19+E593,(C593-1)*6+F593),0)</f>
        <v>0</v>
      </c>
      <c r="T593" t="str">
        <f t="shared" si="56"/>
        <v>HV_SCESFmExCZ02</v>
      </c>
      <c r="U593" t="str">
        <f t="shared" si="57"/>
        <v>rDXOH</v>
      </c>
      <c r="V593" s="36">
        <f t="shared" si="58"/>
        <v>0</v>
      </c>
    </row>
    <row r="594" spans="1:22" x14ac:dyDescent="0.25">
      <c r="A594" s="86">
        <f t="shared" si="59"/>
        <v>588</v>
      </c>
      <c r="B594">
        <v>2</v>
      </c>
      <c r="C594">
        <v>1</v>
      </c>
      <c r="D594">
        <v>1</v>
      </c>
      <c r="E594">
        <v>2</v>
      </c>
      <c r="F594">
        <v>6</v>
      </c>
      <c r="G594" t="b">
        <f>INDEX(key!$AT$4:$BI$7,B594,E594)</f>
        <v>0</v>
      </c>
      <c r="H594" t="str">
        <f t="shared" si="54"/>
        <v>HV_SCESFmExCZ02rNCOH</v>
      </c>
      <c r="I594" s="9" t="s">
        <v>1799</v>
      </c>
      <c r="J594" t="str">
        <f t="shared" si="55"/>
        <v>HV_SCESFmExCZ02</v>
      </c>
      <c r="K594" s="9" t="s">
        <v>1662</v>
      </c>
      <c r="L594" s="9" t="s">
        <v>45</v>
      </c>
      <c r="M594" s="9" t="str">
        <f>INDEX(key!$AS$4:$AS$7,B594)</f>
        <v>SCE</v>
      </c>
      <c r="N594" s="9" t="str">
        <f>INDEX(key!$I$3:$I$5,C594)</f>
        <v>SFm</v>
      </c>
      <c r="O594" s="9" t="str">
        <f>INDEX(key!$F$9:$F$10,D594)</f>
        <v>Ex</v>
      </c>
      <c r="P594" s="9" t="str">
        <f>INDEX(key!$AT$3:$BI$3,E594)</f>
        <v>CZ02</v>
      </c>
      <c r="Q594" s="9" t="str">
        <f>INDEX('HVACwts Src'!$D$7:$I$7,F594)</f>
        <v>rNCOH</v>
      </c>
      <c r="R594" s="36">
        <f>IF(G594,INDEX('HVACwts Src'!$D$11:$U$164,(B594-1)*39+(D594-1)*19+E594,(C594-1)*6+F594),0)</f>
        <v>0</v>
      </c>
      <c r="T594" t="str">
        <f t="shared" si="56"/>
        <v>HV_SCESFmExCZ02</v>
      </c>
      <c r="U594" t="str">
        <f t="shared" si="57"/>
        <v>rNCOH</v>
      </c>
      <c r="V594" s="36">
        <f t="shared" si="58"/>
        <v>0</v>
      </c>
    </row>
    <row r="595" spans="1:22" x14ac:dyDescent="0.25">
      <c r="A595" s="86">
        <f t="shared" si="59"/>
        <v>589</v>
      </c>
      <c r="B595">
        <v>2</v>
      </c>
      <c r="C595">
        <v>1</v>
      </c>
      <c r="D595">
        <v>1</v>
      </c>
      <c r="E595">
        <v>3</v>
      </c>
      <c r="F595">
        <v>1</v>
      </c>
      <c r="G595" t="b">
        <f>INDEX(key!$AT$4:$BI$7,B595,E595)</f>
        <v>0</v>
      </c>
      <c r="H595" t="str">
        <f t="shared" si="54"/>
        <v>HV_SCESFmExCZ03rDXGF</v>
      </c>
      <c r="I595" s="9" t="s">
        <v>1799</v>
      </c>
      <c r="J595" t="str">
        <f t="shared" si="55"/>
        <v>HV_SCESFmExCZ03</v>
      </c>
      <c r="K595" s="9" t="s">
        <v>1662</v>
      </c>
      <c r="L595" s="9" t="s">
        <v>45</v>
      </c>
      <c r="M595" s="9" t="str">
        <f>INDEX(key!$AS$4:$AS$7,B595)</f>
        <v>SCE</v>
      </c>
      <c r="N595" s="9" t="str">
        <f>INDEX(key!$I$3:$I$5,C595)</f>
        <v>SFm</v>
      </c>
      <c r="O595" s="9" t="str">
        <f>INDEX(key!$F$9:$F$10,D595)</f>
        <v>Ex</v>
      </c>
      <c r="P595" s="9" t="str">
        <f>INDEX(key!$AT$3:$BI$3,E595)</f>
        <v>CZ03</v>
      </c>
      <c r="Q595" s="9" t="str">
        <f>INDEX('HVACwts Src'!$D$7:$I$7,F595)</f>
        <v>rDXGF</v>
      </c>
      <c r="R595" s="36">
        <f>IF(G595,INDEX('HVACwts Src'!$D$11:$U$164,(B595-1)*39+(D595-1)*19+E595,(C595-1)*6+F595),0)</f>
        <v>0</v>
      </c>
      <c r="T595" t="str">
        <f t="shared" si="56"/>
        <v>HV_SCESFmExCZ03</v>
      </c>
      <c r="U595" t="str">
        <f t="shared" si="57"/>
        <v>rDXGF</v>
      </c>
      <c r="V595" s="36">
        <f t="shared" si="58"/>
        <v>0</v>
      </c>
    </row>
    <row r="596" spans="1:22" x14ac:dyDescent="0.25">
      <c r="A596" s="86">
        <f t="shared" si="59"/>
        <v>590</v>
      </c>
      <c r="B596">
        <v>2</v>
      </c>
      <c r="C596">
        <v>1</v>
      </c>
      <c r="D596">
        <v>1</v>
      </c>
      <c r="E596">
        <v>3</v>
      </c>
      <c r="F596">
        <v>2</v>
      </c>
      <c r="G596" t="b">
        <f>INDEX(key!$AT$4:$BI$7,B596,E596)</f>
        <v>0</v>
      </c>
      <c r="H596" t="str">
        <f t="shared" si="54"/>
        <v>HV_SCESFmExCZ03rNCGF</v>
      </c>
      <c r="I596" s="9" t="s">
        <v>1799</v>
      </c>
      <c r="J596" t="str">
        <f t="shared" si="55"/>
        <v>HV_SCESFmExCZ03</v>
      </c>
      <c r="K596" s="9" t="s">
        <v>1662</v>
      </c>
      <c r="L596" s="9" t="s">
        <v>45</v>
      </c>
      <c r="M596" s="9" t="str">
        <f>INDEX(key!$AS$4:$AS$7,B596)</f>
        <v>SCE</v>
      </c>
      <c r="N596" s="9" t="str">
        <f>INDEX(key!$I$3:$I$5,C596)</f>
        <v>SFm</v>
      </c>
      <c r="O596" s="9" t="str">
        <f>INDEX(key!$F$9:$F$10,D596)</f>
        <v>Ex</v>
      </c>
      <c r="P596" s="9" t="str">
        <f>INDEX(key!$AT$3:$BI$3,E596)</f>
        <v>CZ03</v>
      </c>
      <c r="Q596" s="9" t="str">
        <f>INDEX('HVACwts Src'!$D$7:$I$7,F596)</f>
        <v>rNCGF</v>
      </c>
      <c r="R596" s="36">
        <f>IF(G596,INDEX('HVACwts Src'!$D$11:$U$164,(B596-1)*39+(D596-1)*19+E596,(C596-1)*6+F596),0)</f>
        <v>0</v>
      </c>
      <c r="T596" t="str">
        <f t="shared" si="56"/>
        <v>HV_SCESFmExCZ03</v>
      </c>
      <c r="U596" t="str">
        <f t="shared" si="57"/>
        <v>rNCGF</v>
      </c>
      <c r="V596" s="36">
        <f t="shared" si="58"/>
        <v>0</v>
      </c>
    </row>
    <row r="597" spans="1:22" x14ac:dyDescent="0.25">
      <c r="A597" s="86">
        <f t="shared" si="59"/>
        <v>591</v>
      </c>
      <c r="B597">
        <v>2</v>
      </c>
      <c r="C597">
        <v>1</v>
      </c>
      <c r="D597">
        <v>1</v>
      </c>
      <c r="E597">
        <v>3</v>
      </c>
      <c r="F597">
        <v>3</v>
      </c>
      <c r="G597" t="b">
        <f>INDEX(key!$AT$4:$BI$7,B597,E597)</f>
        <v>0</v>
      </c>
      <c r="H597" t="str">
        <f t="shared" si="54"/>
        <v>HV_SCESFmExCZ03rDXHP</v>
      </c>
      <c r="I597" s="9" t="s">
        <v>1799</v>
      </c>
      <c r="J597" t="str">
        <f t="shared" si="55"/>
        <v>HV_SCESFmExCZ03</v>
      </c>
      <c r="K597" s="9" t="s">
        <v>1662</v>
      </c>
      <c r="L597" s="9" t="s">
        <v>45</v>
      </c>
      <c r="M597" s="9" t="str">
        <f>INDEX(key!$AS$4:$AS$7,B597)</f>
        <v>SCE</v>
      </c>
      <c r="N597" s="9" t="str">
        <f>INDEX(key!$I$3:$I$5,C597)</f>
        <v>SFm</v>
      </c>
      <c r="O597" s="9" t="str">
        <f>INDEX(key!$F$9:$F$10,D597)</f>
        <v>Ex</v>
      </c>
      <c r="P597" s="9" t="str">
        <f>INDEX(key!$AT$3:$BI$3,E597)</f>
        <v>CZ03</v>
      </c>
      <c r="Q597" s="9" t="str">
        <f>INDEX('HVACwts Src'!$D$7:$I$7,F597)</f>
        <v>rDXHP</v>
      </c>
      <c r="R597" s="36">
        <f>IF(G597,INDEX('HVACwts Src'!$D$11:$U$164,(B597-1)*39+(D597-1)*19+E597,(C597-1)*6+F597),0)</f>
        <v>0</v>
      </c>
      <c r="T597" t="str">
        <f t="shared" si="56"/>
        <v>HV_SCESFmExCZ03</v>
      </c>
      <c r="U597" t="str">
        <f t="shared" si="57"/>
        <v>rDXHP</v>
      </c>
      <c r="V597" s="36">
        <f t="shared" si="58"/>
        <v>0</v>
      </c>
    </row>
    <row r="598" spans="1:22" x14ac:dyDescent="0.25">
      <c r="A598" s="86">
        <f t="shared" si="59"/>
        <v>592</v>
      </c>
      <c r="B598">
        <v>2</v>
      </c>
      <c r="C598">
        <v>1</v>
      </c>
      <c r="D598">
        <v>1</v>
      </c>
      <c r="E598">
        <v>3</v>
      </c>
      <c r="F598">
        <v>4</v>
      </c>
      <c r="G598" t="b">
        <f>INDEX(key!$AT$4:$BI$7,B598,E598)</f>
        <v>0</v>
      </c>
      <c r="H598" t="str">
        <f t="shared" si="54"/>
        <v>HV_SCESFmExCZ03rNCEH</v>
      </c>
      <c r="I598" s="9" t="s">
        <v>1799</v>
      </c>
      <c r="J598" t="str">
        <f t="shared" si="55"/>
        <v>HV_SCESFmExCZ03</v>
      </c>
      <c r="K598" s="9" t="s">
        <v>1662</v>
      </c>
      <c r="L598" s="9" t="s">
        <v>45</v>
      </c>
      <c r="M598" s="9" t="str">
        <f>INDEX(key!$AS$4:$AS$7,B598)</f>
        <v>SCE</v>
      </c>
      <c r="N598" s="9" t="str">
        <f>INDEX(key!$I$3:$I$5,C598)</f>
        <v>SFm</v>
      </c>
      <c r="O598" s="9" t="str">
        <f>INDEX(key!$F$9:$F$10,D598)</f>
        <v>Ex</v>
      </c>
      <c r="P598" s="9" t="str">
        <f>INDEX(key!$AT$3:$BI$3,E598)</f>
        <v>CZ03</v>
      </c>
      <c r="Q598" s="9" t="str">
        <f>INDEX('HVACwts Src'!$D$7:$I$7,F598)</f>
        <v>rNCEH</v>
      </c>
      <c r="R598" s="36">
        <f>IF(G598,INDEX('HVACwts Src'!$D$11:$U$164,(B598-1)*39+(D598-1)*19+E598,(C598-1)*6+F598),0)</f>
        <v>0</v>
      </c>
      <c r="T598" t="str">
        <f t="shared" si="56"/>
        <v>HV_SCESFmExCZ03</v>
      </c>
      <c r="U598" t="str">
        <f t="shared" si="57"/>
        <v>rNCEH</v>
      </c>
      <c r="V598" s="36">
        <f t="shared" si="58"/>
        <v>0</v>
      </c>
    </row>
    <row r="599" spans="1:22" x14ac:dyDescent="0.25">
      <c r="A599" s="86">
        <f t="shared" si="59"/>
        <v>593</v>
      </c>
      <c r="B599">
        <v>2</v>
      </c>
      <c r="C599">
        <v>1</v>
      </c>
      <c r="D599">
        <v>1</v>
      </c>
      <c r="E599">
        <v>3</v>
      </c>
      <c r="F599">
        <v>5</v>
      </c>
      <c r="G599" t="b">
        <f>INDEX(key!$AT$4:$BI$7,B599,E599)</f>
        <v>0</v>
      </c>
      <c r="H599" t="str">
        <f t="shared" si="54"/>
        <v>HV_SCESFmExCZ03rDXOH</v>
      </c>
      <c r="I599" s="9" t="s">
        <v>1799</v>
      </c>
      <c r="J599" t="str">
        <f t="shared" si="55"/>
        <v>HV_SCESFmExCZ03</v>
      </c>
      <c r="K599" s="9" t="s">
        <v>1662</v>
      </c>
      <c r="L599" s="9" t="s">
        <v>45</v>
      </c>
      <c r="M599" s="9" t="str">
        <f>INDEX(key!$AS$4:$AS$7,B599)</f>
        <v>SCE</v>
      </c>
      <c r="N599" s="9" t="str">
        <f>INDEX(key!$I$3:$I$5,C599)</f>
        <v>SFm</v>
      </c>
      <c r="O599" s="9" t="str">
        <f>INDEX(key!$F$9:$F$10,D599)</f>
        <v>Ex</v>
      </c>
      <c r="P599" s="9" t="str">
        <f>INDEX(key!$AT$3:$BI$3,E599)</f>
        <v>CZ03</v>
      </c>
      <c r="Q599" s="9" t="str">
        <f>INDEX('HVACwts Src'!$D$7:$I$7,F599)</f>
        <v>rDXOH</v>
      </c>
      <c r="R599" s="36">
        <f>IF(G599,INDEX('HVACwts Src'!$D$11:$U$164,(B599-1)*39+(D599-1)*19+E599,(C599-1)*6+F599),0)</f>
        <v>0</v>
      </c>
      <c r="T599" t="str">
        <f t="shared" si="56"/>
        <v>HV_SCESFmExCZ03</v>
      </c>
      <c r="U599" t="str">
        <f t="shared" si="57"/>
        <v>rDXOH</v>
      </c>
      <c r="V599" s="36">
        <f t="shared" si="58"/>
        <v>0</v>
      </c>
    </row>
    <row r="600" spans="1:22" x14ac:dyDescent="0.25">
      <c r="A600" s="86">
        <f t="shared" si="59"/>
        <v>594</v>
      </c>
      <c r="B600">
        <v>2</v>
      </c>
      <c r="C600">
        <v>1</v>
      </c>
      <c r="D600">
        <v>1</v>
      </c>
      <c r="E600">
        <v>3</v>
      </c>
      <c r="F600">
        <v>6</v>
      </c>
      <c r="G600" t="b">
        <f>INDEX(key!$AT$4:$BI$7,B600,E600)</f>
        <v>0</v>
      </c>
      <c r="H600" t="str">
        <f t="shared" si="54"/>
        <v>HV_SCESFmExCZ03rNCOH</v>
      </c>
      <c r="I600" s="9" t="s">
        <v>1799</v>
      </c>
      <c r="J600" t="str">
        <f t="shared" si="55"/>
        <v>HV_SCESFmExCZ03</v>
      </c>
      <c r="K600" s="9" t="s">
        <v>1662</v>
      </c>
      <c r="L600" s="9" t="s">
        <v>45</v>
      </c>
      <c r="M600" s="9" t="str">
        <f>INDEX(key!$AS$4:$AS$7,B600)</f>
        <v>SCE</v>
      </c>
      <c r="N600" s="9" t="str">
        <f>INDEX(key!$I$3:$I$5,C600)</f>
        <v>SFm</v>
      </c>
      <c r="O600" s="9" t="str">
        <f>INDEX(key!$F$9:$F$10,D600)</f>
        <v>Ex</v>
      </c>
      <c r="P600" s="9" t="str">
        <f>INDEX(key!$AT$3:$BI$3,E600)</f>
        <v>CZ03</v>
      </c>
      <c r="Q600" s="9" t="str">
        <f>INDEX('HVACwts Src'!$D$7:$I$7,F600)</f>
        <v>rNCOH</v>
      </c>
      <c r="R600" s="36">
        <f>IF(G600,INDEX('HVACwts Src'!$D$11:$U$164,(B600-1)*39+(D600-1)*19+E600,(C600-1)*6+F600),0)</f>
        <v>0</v>
      </c>
      <c r="T600" t="str">
        <f t="shared" si="56"/>
        <v>HV_SCESFmExCZ03</v>
      </c>
      <c r="U600" t="str">
        <f t="shared" si="57"/>
        <v>rNCOH</v>
      </c>
      <c r="V600" s="36">
        <f t="shared" si="58"/>
        <v>0</v>
      </c>
    </row>
    <row r="601" spans="1:22" x14ac:dyDescent="0.25">
      <c r="A601" s="86">
        <f t="shared" si="59"/>
        <v>595</v>
      </c>
      <c r="B601">
        <v>2</v>
      </c>
      <c r="C601">
        <v>1</v>
      </c>
      <c r="D601">
        <v>1</v>
      </c>
      <c r="E601">
        <v>4</v>
      </c>
      <c r="F601">
        <v>1</v>
      </c>
      <c r="G601" t="b">
        <f>INDEX(key!$AT$4:$BI$7,B601,E601)</f>
        <v>0</v>
      </c>
      <c r="H601" t="str">
        <f t="shared" si="54"/>
        <v>HV_SCESFmExCZ04rDXGF</v>
      </c>
      <c r="I601" s="9" t="s">
        <v>1799</v>
      </c>
      <c r="J601" t="str">
        <f t="shared" si="55"/>
        <v>HV_SCESFmExCZ04</v>
      </c>
      <c r="K601" s="9" t="s">
        <v>1662</v>
      </c>
      <c r="L601" s="9" t="s">
        <v>45</v>
      </c>
      <c r="M601" s="9" t="str">
        <f>INDEX(key!$AS$4:$AS$7,B601)</f>
        <v>SCE</v>
      </c>
      <c r="N601" s="9" t="str">
        <f>INDEX(key!$I$3:$I$5,C601)</f>
        <v>SFm</v>
      </c>
      <c r="O601" s="9" t="str">
        <f>INDEX(key!$F$9:$F$10,D601)</f>
        <v>Ex</v>
      </c>
      <c r="P601" s="9" t="str">
        <f>INDEX(key!$AT$3:$BI$3,E601)</f>
        <v>CZ04</v>
      </c>
      <c r="Q601" s="9" t="str">
        <f>INDEX('HVACwts Src'!$D$7:$I$7,F601)</f>
        <v>rDXGF</v>
      </c>
      <c r="R601" s="36">
        <f>IF(G601,INDEX('HVACwts Src'!$D$11:$U$164,(B601-1)*39+(D601-1)*19+E601,(C601-1)*6+F601),0)</f>
        <v>0</v>
      </c>
      <c r="T601" t="str">
        <f t="shared" si="56"/>
        <v>HV_SCESFmExCZ04</v>
      </c>
      <c r="U601" t="str">
        <f t="shared" si="57"/>
        <v>rDXGF</v>
      </c>
      <c r="V601" s="36">
        <f t="shared" si="58"/>
        <v>0</v>
      </c>
    </row>
    <row r="602" spans="1:22" x14ac:dyDescent="0.25">
      <c r="A602" s="86">
        <f t="shared" si="59"/>
        <v>596</v>
      </c>
      <c r="B602">
        <v>2</v>
      </c>
      <c r="C602">
        <v>1</v>
      </c>
      <c r="D602">
        <v>1</v>
      </c>
      <c r="E602">
        <v>4</v>
      </c>
      <c r="F602">
        <v>2</v>
      </c>
      <c r="G602" t="b">
        <f>INDEX(key!$AT$4:$BI$7,B602,E602)</f>
        <v>0</v>
      </c>
      <c r="H602" t="str">
        <f t="shared" si="54"/>
        <v>HV_SCESFmExCZ04rNCGF</v>
      </c>
      <c r="I602" s="9" t="s">
        <v>1799</v>
      </c>
      <c r="J602" t="str">
        <f t="shared" si="55"/>
        <v>HV_SCESFmExCZ04</v>
      </c>
      <c r="K602" s="9" t="s">
        <v>1662</v>
      </c>
      <c r="L602" s="9" t="s">
        <v>45</v>
      </c>
      <c r="M602" s="9" t="str">
        <f>INDEX(key!$AS$4:$AS$7,B602)</f>
        <v>SCE</v>
      </c>
      <c r="N602" s="9" t="str">
        <f>INDEX(key!$I$3:$I$5,C602)</f>
        <v>SFm</v>
      </c>
      <c r="O602" s="9" t="str">
        <f>INDEX(key!$F$9:$F$10,D602)</f>
        <v>Ex</v>
      </c>
      <c r="P602" s="9" t="str">
        <f>INDEX(key!$AT$3:$BI$3,E602)</f>
        <v>CZ04</v>
      </c>
      <c r="Q602" s="9" t="str">
        <f>INDEX('HVACwts Src'!$D$7:$I$7,F602)</f>
        <v>rNCGF</v>
      </c>
      <c r="R602" s="36">
        <f>IF(G602,INDEX('HVACwts Src'!$D$11:$U$164,(B602-1)*39+(D602-1)*19+E602,(C602-1)*6+F602),0)</f>
        <v>0</v>
      </c>
      <c r="T602" t="str">
        <f t="shared" si="56"/>
        <v>HV_SCESFmExCZ04</v>
      </c>
      <c r="U602" t="str">
        <f t="shared" si="57"/>
        <v>rNCGF</v>
      </c>
      <c r="V602" s="36">
        <f t="shared" si="58"/>
        <v>0</v>
      </c>
    </row>
    <row r="603" spans="1:22" x14ac:dyDescent="0.25">
      <c r="A603" s="86">
        <f t="shared" si="59"/>
        <v>597</v>
      </c>
      <c r="B603">
        <v>2</v>
      </c>
      <c r="C603">
        <v>1</v>
      </c>
      <c r="D603">
        <v>1</v>
      </c>
      <c r="E603">
        <v>4</v>
      </c>
      <c r="F603">
        <v>3</v>
      </c>
      <c r="G603" t="b">
        <f>INDEX(key!$AT$4:$BI$7,B603,E603)</f>
        <v>0</v>
      </c>
      <c r="H603" t="str">
        <f t="shared" si="54"/>
        <v>HV_SCESFmExCZ04rDXHP</v>
      </c>
      <c r="I603" s="9" t="s">
        <v>1799</v>
      </c>
      <c r="J603" t="str">
        <f t="shared" si="55"/>
        <v>HV_SCESFmExCZ04</v>
      </c>
      <c r="K603" s="9" t="s">
        <v>1662</v>
      </c>
      <c r="L603" s="9" t="s">
        <v>45</v>
      </c>
      <c r="M603" s="9" t="str">
        <f>INDEX(key!$AS$4:$AS$7,B603)</f>
        <v>SCE</v>
      </c>
      <c r="N603" s="9" t="str">
        <f>INDEX(key!$I$3:$I$5,C603)</f>
        <v>SFm</v>
      </c>
      <c r="O603" s="9" t="str">
        <f>INDEX(key!$F$9:$F$10,D603)</f>
        <v>Ex</v>
      </c>
      <c r="P603" s="9" t="str">
        <f>INDEX(key!$AT$3:$BI$3,E603)</f>
        <v>CZ04</v>
      </c>
      <c r="Q603" s="9" t="str">
        <f>INDEX('HVACwts Src'!$D$7:$I$7,F603)</f>
        <v>rDXHP</v>
      </c>
      <c r="R603" s="36">
        <f>IF(G603,INDEX('HVACwts Src'!$D$11:$U$164,(B603-1)*39+(D603-1)*19+E603,(C603-1)*6+F603),0)</f>
        <v>0</v>
      </c>
      <c r="T603" t="str">
        <f t="shared" si="56"/>
        <v>HV_SCESFmExCZ04</v>
      </c>
      <c r="U603" t="str">
        <f t="shared" si="57"/>
        <v>rDXHP</v>
      </c>
      <c r="V603" s="36">
        <f t="shared" si="58"/>
        <v>0</v>
      </c>
    </row>
    <row r="604" spans="1:22" x14ac:dyDescent="0.25">
      <c r="A604" s="86">
        <f t="shared" si="59"/>
        <v>598</v>
      </c>
      <c r="B604">
        <v>2</v>
      </c>
      <c r="C604">
        <v>1</v>
      </c>
      <c r="D604">
        <v>1</v>
      </c>
      <c r="E604">
        <v>4</v>
      </c>
      <c r="F604">
        <v>4</v>
      </c>
      <c r="G604" t="b">
        <f>INDEX(key!$AT$4:$BI$7,B604,E604)</f>
        <v>0</v>
      </c>
      <c r="H604" t="str">
        <f t="shared" si="54"/>
        <v>HV_SCESFmExCZ04rNCEH</v>
      </c>
      <c r="I604" s="9" t="s">
        <v>1799</v>
      </c>
      <c r="J604" t="str">
        <f t="shared" si="55"/>
        <v>HV_SCESFmExCZ04</v>
      </c>
      <c r="K604" s="9" t="s">
        <v>1662</v>
      </c>
      <c r="L604" s="9" t="s">
        <v>45</v>
      </c>
      <c r="M604" s="9" t="str">
        <f>INDEX(key!$AS$4:$AS$7,B604)</f>
        <v>SCE</v>
      </c>
      <c r="N604" s="9" t="str">
        <f>INDEX(key!$I$3:$I$5,C604)</f>
        <v>SFm</v>
      </c>
      <c r="O604" s="9" t="str">
        <f>INDEX(key!$F$9:$F$10,D604)</f>
        <v>Ex</v>
      </c>
      <c r="P604" s="9" t="str">
        <f>INDEX(key!$AT$3:$BI$3,E604)</f>
        <v>CZ04</v>
      </c>
      <c r="Q604" s="9" t="str">
        <f>INDEX('HVACwts Src'!$D$7:$I$7,F604)</f>
        <v>rNCEH</v>
      </c>
      <c r="R604" s="36">
        <f>IF(G604,INDEX('HVACwts Src'!$D$11:$U$164,(B604-1)*39+(D604-1)*19+E604,(C604-1)*6+F604),0)</f>
        <v>0</v>
      </c>
      <c r="T604" t="str">
        <f t="shared" si="56"/>
        <v>HV_SCESFmExCZ04</v>
      </c>
      <c r="U604" t="str">
        <f t="shared" si="57"/>
        <v>rNCEH</v>
      </c>
      <c r="V604" s="36">
        <f t="shared" si="58"/>
        <v>0</v>
      </c>
    </row>
    <row r="605" spans="1:22" x14ac:dyDescent="0.25">
      <c r="A605" s="86">
        <f t="shared" si="59"/>
        <v>599</v>
      </c>
      <c r="B605">
        <v>2</v>
      </c>
      <c r="C605">
        <v>1</v>
      </c>
      <c r="D605">
        <v>1</v>
      </c>
      <c r="E605">
        <v>4</v>
      </c>
      <c r="F605">
        <v>5</v>
      </c>
      <c r="G605" t="b">
        <f>INDEX(key!$AT$4:$BI$7,B605,E605)</f>
        <v>0</v>
      </c>
      <c r="H605" t="str">
        <f t="shared" si="54"/>
        <v>HV_SCESFmExCZ04rDXOH</v>
      </c>
      <c r="I605" s="9" t="s">
        <v>1799</v>
      </c>
      <c r="J605" t="str">
        <f t="shared" si="55"/>
        <v>HV_SCESFmExCZ04</v>
      </c>
      <c r="K605" s="9" t="s">
        <v>1662</v>
      </c>
      <c r="L605" s="9" t="s">
        <v>45</v>
      </c>
      <c r="M605" s="9" t="str">
        <f>INDEX(key!$AS$4:$AS$7,B605)</f>
        <v>SCE</v>
      </c>
      <c r="N605" s="9" t="str">
        <f>INDEX(key!$I$3:$I$5,C605)</f>
        <v>SFm</v>
      </c>
      <c r="O605" s="9" t="str">
        <f>INDEX(key!$F$9:$F$10,D605)</f>
        <v>Ex</v>
      </c>
      <c r="P605" s="9" t="str">
        <f>INDEX(key!$AT$3:$BI$3,E605)</f>
        <v>CZ04</v>
      </c>
      <c r="Q605" s="9" t="str">
        <f>INDEX('HVACwts Src'!$D$7:$I$7,F605)</f>
        <v>rDXOH</v>
      </c>
      <c r="R605" s="36">
        <f>IF(G605,INDEX('HVACwts Src'!$D$11:$U$164,(B605-1)*39+(D605-1)*19+E605,(C605-1)*6+F605),0)</f>
        <v>0</v>
      </c>
      <c r="T605" t="str">
        <f t="shared" si="56"/>
        <v>HV_SCESFmExCZ04</v>
      </c>
      <c r="U605" t="str">
        <f t="shared" si="57"/>
        <v>rDXOH</v>
      </c>
      <c r="V605" s="36">
        <f t="shared" si="58"/>
        <v>0</v>
      </c>
    </row>
    <row r="606" spans="1:22" x14ac:dyDescent="0.25">
      <c r="A606" s="86">
        <f t="shared" si="59"/>
        <v>600</v>
      </c>
      <c r="B606">
        <v>2</v>
      </c>
      <c r="C606">
        <v>1</v>
      </c>
      <c r="D606">
        <v>1</v>
      </c>
      <c r="E606">
        <v>4</v>
      </c>
      <c r="F606">
        <v>6</v>
      </c>
      <c r="G606" t="b">
        <f>INDEX(key!$AT$4:$BI$7,B606,E606)</f>
        <v>0</v>
      </c>
      <c r="H606" t="str">
        <f t="shared" si="54"/>
        <v>HV_SCESFmExCZ04rNCOH</v>
      </c>
      <c r="I606" s="9" t="s">
        <v>1799</v>
      </c>
      <c r="J606" t="str">
        <f t="shared" si="55"/>
        <v>HV_SCESFmExCZ04</v>
      </c>
      <c r="K606" s="9" t="s">
        <v>1662</v>
      </c>
      <c r="L606" s="9" t="s">
        <v>45</v>
      </c>
      <c r="M606" s="9" t="str">
        <f>INDEX(key!$AS$4:$AS$7,B606)</f>
        <v>SCE</v>
      </c>
      <c r="N606" s="9" t="str">
        <f>INDEX(key!$I$3:$I$5,C606)</f>
        <v>SFm</v>
      </c>
      <c r="O606" s="9" t="str">
        <f>INDEX(key!$F$9:$F$10,D606)</f>
        <v>Ex</v>
      </c>
      <c r="P606" s="9" t="str">
        <f>INDEX(key!$AT$3:$BI$3,E606)</f>
        <v>CZ04</v>
      </c>
      <c r="Q606" s="9" t="str">
        <f>INDEX('HVACwts Src'!$D$7:$I$7,F606)</f>
        <v>rNCOH</v>
      </c>
      <c r="R606" s="36">
        <f>IF(G606,INDEX('HVACwts Src'!$D$11:$U$164,(B606-1)*39+(D606-1)*19+E606,(C606-1)*6+F606),0)</f>
        <v>0</v>
      </c>
      <c r="T606" t="str">
        <f t="shared" si="56"/>
        <v>HV_SCESFmExCZ04</v>
      </c>
      <c r="U606" t="str">
        <f t="shared" si="57"/>
        <v>rNCOH</v>
      </c>
      <c r="V606" s="36">
        <f t="shared" si="58"/>
        <v>0</v>
      </c>
    </row>
    <row r="607" spans="1:22" x14ac:dyDescent="0.25">
      <c r="A607" s="86">
        <f t="shared" si="59"/>
        <v>601</v>
      </c>
      <c r="B607">
        <v>2</v>
      </c>
      <c r="C607">
        <v>1</v>
      </c>
      <c r="D607">
        <v>1</v>
      </c>
      <c r="E607">
        <v>5</v>
      </c>
      <c r="F607">
        <v>1</v>
      </c>
      <c r="G607" t="b">
        <f>INDEX(key!$AT$4:$BI$7,B607,E607)</f>
        <v>1</v>
      </c>
      <c r="H607" t="str">
        <f t="shared" si="54"/>
        <v>HV_SCESFmExCZ05rDXGF</v>
      </c>
      <c r="I607" s="9" t="s">
        <v>1799</v>
      </c>
      <c r="J607" t="str">
        <f t="shared" si="55"/>
        <v>HV_SCESFmExCZ05</v>
      </c>
      <c r="K607" s="9" t="s">
        <v>1662</v>
      </c>
      <c r="L607" s="9" t="s">
        <v>45</v>
      </c>
      <c r="M607" s="9" t="str">
        <f>INDEX(key!$AS$4:$AS$7,B607)</f>
        <v>SCE</v>
      </c>
      <c r="N607" s="9" t="str">
        <f>INDEX(key!$I$3:$I$5,C607)</f>
        <v>SFm</v>
      </c>
      <c r="O607" s="9" t="str">
        <f>INDEX(key!$F$9:$F$10,D607)</f>
        <v>Ex</v>
      </c>
      <c r="P607" s="9" t="str">
        <f>INDEX(key!$AT$3:$BI$3,E607)</f>
        <v>CZ05</v>
      </c>
      <c r="Q607" s="9" t="str">
        <f>INDEX('HVACwts Src'!$D$7:$I$7,F607)</f>
        <v>rDXGF</v>
      </c>
      <c r="R607" s="36">
        <f>IF(G607,INDEX('HVACwts Src'!$D$11:$U$164,(B607-1)*39+(D607-1)*19+E607,(C607-1)*6+F607),0)</f>
        <v>1011.1604</v>
      </c>
      <c r="T607" t="str">
        <f t="shared" si="56"/>
        <v>HV_SCESFmExCZ05</v>
      </c>
      <c r="U607" t="str">
        <f t="shared" si="57"/>
        <v>rDXGF</v>
      </c>
      <c r="V607" s="36">
        <f t="shared" si="58"/>
        <v>1011.1604</v>
      </c>
    </row>
    <row r="608" spans="1:22" x14ac:dyDescent="0.25">
      <c r="A608" s="86">
        <f t="shared" si="59"/>
        <v>602</v>
      </c>
      <c r="B608">
        <v>2</v>
      </c>
      <c r="C608">
        <v>1</v>
      </c>
      <c r="D608">
        <v>1</v>
      </c>
      <c r="E608">
        <v>5</v>
      </c>
      <c r="F608">
        <v>2</v>
      </c>
      <c r="G608" t="b">
        <f>INDEX(key!$AT$4:$BI$7,B608,E608)</f>
        <v>1</v>
      </c>
      <c r="H608" t="str">
        <f t="shared" si="54"/>
        <v>HV_SCESFmExCZ05rNCGF</v>
      </c>
      <c r="I608" s="9" t="s">
        <v>1799</v>
      </c>
      <c r="J608" t="str">
        <f t="shared" si="55"/>
        <v>HV_SCESFmExCZ05</v>
      </c>
      <c r="K608" s="9" t="s">
        <v>1662</v>
      </c>
      <c r="L608" s="9" t="s">
        <v>45</v>
      </c>
      <c r="M608" s="9" t="str">
        <f>INDEX(key!$AS$4:$AS$7,B608)</f>
        <v>SCE</v>
      </c>
      <c r="N608" s="9" t="str">
        <f>INDEX(key!$I$3:$I$5,C608)</f>
        <v>SFm</v>
      </c>
      <c r="O608" s="9" t="str">
        <f>INDEX(key!$F$9:$F$10,D608)</f>
        <v>Ex</v>
      </c>
      <c r="P608" s="9" t="str">
        <f>INDEX(key!$AT$3:$BI$3,E608)</f>
        <v>CZ05</v>
      </c>
      <c r="Q608" s="9" t="str">
        <f>INDEX('HVACwts Src'!$D$7:$I$7,F608)</f>
        <v>rNCGF</v>
      </c>
      <c r="R608" s="36">
        <f>IF(G608,INDEX('HVACwts Src'!$D$11:$U$164,(B608-1)*39+(D608-1)*19+E608,(C608-1)*6+F608),0)</f>
        <v>1572.1769999999999</v>
      </c>
      <c r="T608" t="str">
        <f t="shared" si="56"/>
        <v>HV_SCESFmExCZ05</v>
      </c>
      <c r="U608" t="str">
        <f t="shared" si="57"/>
        <v>rNCGF</v>
      </c>
      <c r="V608" s="36">
        <f t="shared" si="58"/>
        <v>1572.1769999999999</v>
      </c>
    </row>
    <row r="609" spans="1:22" x14ac:dyDescent="0.25">
      <c r="A609" s="86">
        <f t="shared" si="59"/>
        <v>603</v>
      </c>
      <c r="B609">
        <v>2</v>
      </c>
      <c r="C609">
        <v>1</v>
      </c>
      <c r="D609">
        <v>1</v>
      </c>
      <c r="E609">
        <v>5</v>
      </c>
      <c r="F609">
        <v>3</v>
      </c>
      <c r="G609" t="b">
        <f>INDEX(key!$AT$4:$BI$7,B609,E609)</f>
        <v>1</v>
      </c>
      <c r="H609" t="str">
        <f t="shared" si="54"/>
        <v>HV_SCESFmExCZ05rDXHP</v>
      </c>
      <c r="I609" s="9" t="s">
        <v>1799</v>
      </c>
      <c r="J609" t="str">
        <f t="shared" si="55"/>
        <v>HV_SCESFmExCZ05</v>
      </c>
      <c r="K609" s="9" t="s">
        <v>1662</v>
      </c>
      <c r="L609" s="9" t="s">
        <v>45</v>
      </c>
      <c r="M609" s="9" t="str">
        <f>INDEX(key!$AS$4:$AS$7,B609)</f>
        <v>SCE</v>
      </c>
      <c r="N609" s="9" t="str">
        <f>INDEX(key!$I$3:$I$5,C609)</f>
        <v>SFm</v>
      </c>
      <c r="O609" s="9" t="str">
        <f>INDEX(key!$F$9:$F$10,D609)</f>
        <v>Ex</v>
      </c>
      <c r="P609" s="9" t="str">
        <f>INDEX(key!$AT$3:$BI$3,E609)</f>
        <v>CZ05</v>
      </c>
      <c r="Q609" s="9" t="str">
        <f>INDEX('HVACwts Src'!$D$7:$I$7,F609)</f>
        <v>rDXHP</v>
      </c>
      <c r="R609" s="36">
        <f>IF(G609,INDEX('HVACwts Src'!$D$11:$U$164,(B609-1)*39+(D609-1)*19+E609,(C609-1)*6+F609),0)</f>
        <v>58.112666666666669</v>
      </c>
      <c r="T609" t="str">
        <f t="shared" si="56"/>
        <v>HV_SCESFmExCZ05</v>
      </c>
      <c r="U609" t="str">
        <f t="shared" si="57"/>
        <v>rDXHP</v>
      </c>
      <c r="V609" s="36">
        <f t="shared" si="58"/>
        <v>58.112666666666669</v>
      </c>
    </row>
    <row r="610" spans="1:22" x14ac:dyDescent="0.25">
      <c r="A610" s="86">
        <f t="shared" si="59"/>
        <v>604</v>
      </c>
      <c r="B610">
        <v>2</v>
      </c>
      <c r="C610">
        <v>1</v>
      </c>
      <c r="D610">
        <v>1</v>
      </c>
      <c r="E610">
        <v>5</v>
      </c>
      <c r="F610">
        <v>4</v>
      </c>
      <c r="G610" t="b">
        <f>INDEX(key!$AT$4:$BI$7,B610,E610)</f>
        <v>1</v>
      </c>
      <c r="H610" t="str">
        <f t="shared" si="54"/>
        <v>HV_SCESFmExCZ05rNCEH</v>
      </c>
      <c r="I610" s="9" t="s">
        <v>1799</v>
      </c>
      <c r="J610" t="str">
        <f t="shared" si="55"/>
        <v>HV_SCESFmExCZ05</v>
      </c>
      <c r="K610" s="9" t="s">
        <v>1662</v>
      </c>
      <c r="L610" s="9" t="s">
        <v>45</v>
      </c>
      <c r="M610" s="9" t="str">
        <f>INDEX(key!$AS$4:$AS$7,B610)</f>
        <v>SCE</v>
      </c>
      <c r="N610" s="9" t="str">
        <f>INDEX(key!$I$3:$I$5,C610)</f>
        <v>SFm</v>
      </c>
      <c r="O610" s="9" t="str">
        <f>INDEX(key!$F$9:$F$10,D610)</f>
        <v>Ex</v>
      </c>
      <c r="P610" s="9" t="str">
        <f>INDEX(key!$AT$3:$BI$3,E610)</f>
        <v>CZ05</v>
      </c>
      <c r="Q610" s="9" t="str">
        <f>INDEX('HVACwts Src'!$D$7:$I$7,F610)</f>
        <v>rNCEH</v>
      </c>
      <c r="R610" s="36">
        <f>IF(G610,INDEX('HVACwts Src'!$D$11:$U$164,(B610-1)*39+(D610-1)*19+E610,(C610-1)*6+F610),0)</f>
        <v>90.355000000000004</v>
      </c>
      <c r="T610" t="str">
        <f t="shared" si="56"/>
        <v>HV_SCESFmExCZ05</v>
      </c>
      <c r="U610" t="str">
        <f t="shared" si="57"/>
        <v>rNCEH</v>
      </c>
      <c r="V610" s="36">
        <f t="shared" si="58"/>
        <v>90.355000000000004</v>
      </c>
    </row>
    <row r="611" spans="1:22" x14ac:dyDescent="0.25">
      <c r="A611" s="86">
        <f t="shared" si="59"/>
        <v>605</v>
      </c>
      <c r="B611">
        <v>2</v>
      </c>
      <c r="C611">
        <v>1</v>
      </c>
      <c r="D611">
        <v>1</v>
      </c>
      <c r="E611">
        <v>5</v>
      </c>
      <c r="F611">
        <v>5</v>
      </c>
      <c r="G611" t="b">
        <f>INDEX(key!$AT$4:$BI$7,B611,E611)</f>
        <v>1</v>
      </c>
      <c r="H611" t="str">
        <f t="shared" si="54"/>
        <v>HV_SCESFmExCZ05rDXOH</v>
      </c>
      <c r="I611" s="9" t="s">
        <v>1799</v>
      </c>
      <c r="J611" t="str">
        <f t="shared" si="55"/>
        <v>HV_SCESFmExCZ05</v>
      </c>
      <c r="K611" s="9" t="s">
        <v>1662</v>
      </c>
      <c r="L611" s="9" t="s">
        <v>45</v>
      </c>
      <c r="M611" s="9" t="str">
        <f>INDEX(key!$AS$4:$AS$7,B611)</f>
        <v>SCE</v>
      </c>
      <c r="N611" s="9" t="str">
        <f>INDEX(key!$I$3:$I$5,C611)</f>
        <v>SFm</v>
      </c>
      <c r="O611" s="9" t="str">
        <f>INDEX(key!$F$9:$F$10,D611)</f>
        <v>Ex</v>
      </c>
      <c r="P611" s="9" t="str">
        <f>INDEX(key!$AT$3:$BI$3,E611)</f>
        <v>CZ05</v>
      </c>
      <c r="Q611" s="9" t="str">
        <f>INDEX('HVACwts Src'!$D$7:$I$7,F611)</f>
        <v>rDXOH</v>
      </c>
      <c r="R611" s="36">
        <f>IF(G611,INDEX('HVACwts Src'!$D$11:$U$164,(B611-1)*39+(D611-1)*19+E611,(C611-1)*6+F611),0)</f>
        <v>81.357733333333329</v>
      </c>
      <c r="T611" t="str">
        <f t="shared" si="56"/>
        <v>HV_SCESFmExCZ05</v>
      </c>
      <c r="U611" t="str">
        <f t="shared" si="57"/>
        <v>rDXOH</v>
      </c>
      <c r="V611" s="36">
        <f t="shared" si="58"/>
        <v>81.357733333333329</v>
      </c>
    </row>
    <row r="612" spans="1:22" x14ac:dyDescent="0.25">
      <c r="A612" s="86">
        <f t="shared" si="59"/>
        <v>606</v>
      </c>
      <c r="B612">
        <v>2</v>
      </c>
      <c r="C612">
        <v>1</v>
      </c>
      <c r="D612">
        <v>1</v>
      </c>
      <c r="E612">
        <v>5</v>
      </c>
      <c r="F612">
        <v>6</v>
      </c>
      <c r="G612" t="b">
        <f>INDEX(key!$AT$4:$BI$7,B612,E612)</f>
        <v>1</v>
      </c>
      <c r="H612" t="str">
        <f t="shared" si="54"/>
        <v>HV_SCESFmExCZ05rNCOH</v>
      </c>
      <c r="I612" s="9" t="s">
        <v>1799</v>
      </c>
      <c r="J612" t="str">
        <f t="shared" si="55"/>
        <v>HV_SCESFmExCZ05</v>
      </c>
      <c r="K612" s="9" t="s">
        <v>1662</v>
      </c>
      <c r="L612" s="9" t="s">
        <v>45</v>
      </c>
      <c r="M612" s="9" t="str">
        <f>INDEX(key!$AS$4:$AS$7,B612)</f>
        <v>SCE</v>
      </c>
      <c r="N612" s="9" t="str">
        <f>INDEX(key!$I$3:$I$5,C612)</f>
        <v>SFm</v>
      </c>
      <c r="O612" s="9" t="str">
        <f>INDEX(key!$F$9:$F$10,D612)</f>
        <v>Ex</v>
      </c>
      <c r="P612" s="9" t="str">
        <f>INDEX(key!$AT$3:$BI$3,E612)</f>
        <v>CZ05</v>
      </c>
      <c r="Q612" s="9" t="str">
        <f>INDEX('HVACwts Src'!$D$7:$I$7,F612)</f>
        <v>rNCOH</v>
      </c>
      <c r="R612" s="36">
        <f>IF(G612,INDEX('HVACwts Src'!$D$11:$U$164,(B612-1)*39+(D612-1)*19+E612,(C612-1)*6+F612),0)</f>
        <v>126.497</v>
      </c>
      <c r="T612" t="str">
        <f t="shared" si="56"/>
        <v>HV_SCESFmExCZ05</v>
      </c>
      <c r="U612" t="str">
        <f t="shared" si="57"/>
        <v>rNCOH</v>
      </c>
      <c r="V612" s="36">
        <f t="shared" si="58"/>
        <v>126.497</v>
      </c>
    </row>
    <row r="613" spans="1:22" x14ac:dyDescent="0.25">
      <c r="A613" s="86">
        <f t="shared" si="59"/>
        <v>607</v>
      </c>
      <c r="B613">
        <v>2</v>
      </c>
      <c r="C613">
        <v>1</v>
      </c>
      <c r="D613">
        <v>1</v>
      </c>
      <c r="E613">
        <v>6</v>
      </c>
      <c r="F613">
        <v>1</v>
      </c>
      <c r="G613" t="b">
        <f>INDEX(key!$AT$4:$BI$7,B613,E613)</f>
        <v>1</v>
      </c>
      <c r="H613" t="str">
        <f t="shared" si="54"/>
        <v>HV_SCESFmExCZ06rDXGF</v>
      </c>
      <c r="I613" s="9" t="s">
        <v>1799</v>
      </c>
      <c r="J613" t="str">
        <f t="shared" si="55"/>
        <v>HV_SCESFmExCZ06</v>
      </c>
      <c r="K613" s="9" t="s">
        <v>1662</v>
      </c>
      <c r="L613" s="9" t="s">
        <v>45</v>
      </c>
      <c r="M613" s="9" t="str">
        <f>INDEX(key!$AS$4:$AS$7,B613)</f>
        <v>SCE</v>
      </c>
      <c r="N613" s="9" t="str">
        <f>INDEX(key!$I$3:$I$5,C613)</f>
        <v>SFm</v>
      </c>
      <c r="O613" s="9" t="str">
        <f>INDEX(key!$F$9:$F$10,D613)</f>
        <v>Ex</v>
      </c>
      <c r="P613" s="9" t="str">
        <f>INDEX(key!$AT$3:$BI$3,E613)</f>
        <v>CZ06</v>
      </c>
      <c r="Q613" s="9" t="str">
        <f>INDEX('HVACwts Src'!$D$7:$I$7,F613)</f>
        <v>rDXGF</v>
      </c>
      <c r="R613" s="36">
        <f>IF(G613,INDEX('HVACwts Src'!$D$11:$U$164,(B613-1)*39+(D613-1)*19+E613,(C613-1)*6+F613),0)</f>
        <v>116282.9037</v>
      </c>
      <c r="T613" t="str">
        <f t="shared" si="56"/>
        <v>HV_SCESFmExCZ06</v>
      </c>
      <c r="U613" t="str">
        <f t="shared" si="57"/>
        <v>rDXGF</v>
      </c>
      <c r="V613" s="36">
        <f t="shared" si="58"/>
        <v>116282.9037</v>
      </c>
    </row>
    <row r="614" spans="1:22" x14ac:dyDescent="0.25">
      <c r="A614" s="86">
        <f t="shared" si="59"/>
        <v>608</v>
      </c>
      <c r="B614">
        <v>2</v>
      </c>
      <c r="C614">
        <v>1</v>
      </c>
      <c r="D614">
        <v>1</v>
      </c>
      <c r="E614">
        <v>6</v>
      </c>
      <c r="F614">
        <v>2</v>
      </c>
      <c r="G614" t="b">
        <f>INDEX(key!$AT$4:$BI$7,B614,E614)</f>
        <v>1</v>
      </c>
      <c r="H614" t="str">
        <f t="shared" si="54"/>
        <v>HV_SCESFmExCZ06rNCGF</v>
      </c>
      <c r="I614" s="9" t="s">
        <v>1799</v>
      </c>
      <c r="J614" t="str">
        <f t="shared" si="55"/>
        <v>HV_SCESFmExCZ06</v>
      </c>
      <c r="K614" s="9" t="s">
        <v>1662</v>
      </c>
      <c r="L614" s="9" t="s">
        <v>45</v>
      </c>
      <c r="M614" s="9" t="str">
        <f>INDEX(key!$AS$4:$AS$7,B614)</f>
        <v>SCE</v>
      </c>
      <c r="N614" s="9" t="str">
        <f>INDEX(key!$I$3:$I$5,C614)</f>
        <v>SFm</v>
      </c>
      <c r="O614" s="9" t="str">
        <f>INDEX(key!$F$9:$F$10,D614)</f>
        <v>Ex</v>
      </c>
      <c r="P614" s="9" t="str">
        <f>INDEX(key!$AT$3:$BI$3,E614)</f>
        <v>CZ06</v>
      </c>
      <c r="Q614" s="9" t="str">
        <f>INDEX('HVACwts Src'!$D$7:$I$7,F614)</f>
        <v>rNCGF</v>
      </c>
      <c r="R614" s="36">
        <f>IF(G614,INDEX('HVACwts Src'!$D$11:$U$164,(B614-1)*39+(D614-1)*19+E614,(C614-1)*6+F614),0)</f>
        <v>196028.24340000001</v>
      </c>
      <c r="T614" t="str">
        <f t="shared" si="56"/>
        <v>HV_SCESFmExCZ06</v>
      </c>
      <c r="U614" t="str">
        <f t="shared" si="57"/>
        <v>rNCGF</v>
      </c>
      <c r="V614" s="36">
        <f t="shared" si="58"/>
        <v>196028.24340000001</v>
      </c>
    </row>
    <row r="615" spans="1:22" x14ac:dyDescent="0.25">
      <c r="A615" s="86">
        <f t="shared" si="59"/>
        <v>609</v>
      </c>
      <c r="B615">
        <v>2</v>
      </c>
      <c r="C615">
        <v>1</v>
      </c>
      <c r="D615">
        <v>1</v>
      </c>
      <c r="E615">
        <v>6</v>
      </c>
      <c r="F615">
        <v>3</v>
      </c>
      <c r="G615" t="b">
        <f>INDEX(key!$AT$4:$BI$7,B615,E615)</f>
        <v>1</v>
      </c>
      <c r="H615" t="str">
        <f t="shared" si="54"/>
        <v>HV_SCESFmExCZ06rDXHP</v>
      </c>
      <c r="I615" s="9" t="s">
        <v>1799</v>
      </c>
      <c r="J615" t="str">
        <f t="shared" si="55"/>
        <v>HV_SCESFmExCZ06</v>
      </c>
      <c r="K615" s="9" t="s">
        <v>1662</v>
      </c>
      <c r="L615" s="9" t="s">
        <v>45</v>
      </c>
      <c r="M615" s="9" t="str">
        <f>INDEX(key!$AS$4:$AS$7,B615)</f>
        <v>SCE</v>
      </c>
      <c r="N615" s="9" t="str">
        <f>INDEX(key!$I$3:$I$5,C615)</f>
        <v>SFm</v>
      </c>
      <c r="O615" s="9" t="str">
        <f>INDEX(key!$F$9:$F$10,D615)</f>
        <v>Ex</v>
      </c>
      <c r="P615" s="9" t="str">
        <f>INDEX(key!$AT$3:$BI$3,E615)</f>
        <v>CZ06</v>
      </c>
      <c r="Q615" s="9" t="str">
        <f>INDEX('HVACwts Src'!$D$7:$I$7,F615)</f>
        <v>rDXHP</v>
      </c>
      <c r="R615" s="36">
        <f>IF(G615,INDEX('HVACwts Src'!$D$11:$U$164,(B615-1)*39+(D615-1)*19+E615,(C615-1)*6+F615),0)</f>
        <v>6682.9255000000012</v>
      </c>
      <c r="T615" t="str">
        <f t="shared" si="56"/>
        <v>HV_SCESFmExCZ06</v>
      </c>
      <c r="U615" t="str">
        <f t="shared" si="57"/>
        <v>rDXHP</v>
      </c>
      <c r="V615" s="36">
        <f t="shared" si="58"/>
        <v>6682.9255000000012</v>
      </c>
    </row>
    <row r="616" spans="1:22" x14ac:dyDescent="0.25">
      <c r="A616" s="86">
        <f t="shared" si="59"/>
        <v>610</v>
      </c>
      <c r="B616">
        <v>2</v>
      </c>
      <c r="C616">
        <v>1</v>
      </c>
      <c r="D616">
        <v>1</v>
      </c>
      <c r="E616">
        <v>6</v>
      </c>
      <c r="F616">
        <v>4</v>
      </c>
      <c r="G616" t="b">
        <f>INDEX(key!$AT$4:$BI$7,B616,E616)</f>
        <v>1</v>
      </c>
      <c r="H616" t="str">
        <f t="shared" si="54"/>
        <v>HV_SCESFmExCZ06rNCEH</v>
      </c>
      <c r="I616" s="9" t="s">
        <v>1799</v>
      </c>
      <c r="J616" t="str">
        <f t="shared" si="55"/>
        <v>HV_SCESFmExCZ06</v>
      </c>
      <c r="K616" s="9" t="s">
        <v>1662</v>
      </c>
      <c r="L616" s="9" t="s">
        <v>45</v>
      </c>
      <c r="M616" s="9" t="str">
        <f>INDEX(key!$AS$4:$AS$7,B616)</f>
        <v>SCE</v>
      </c>
      <c r="N616" s="9" t="str">
        <f>INDEX(key!$I$3:$I$5,C616)</f>
        <v>SFm</v>
      </c>
      <c r="O616" s="9" t="str">
        <f>INDEX(key!$F$9:$F$10,D616)</f>
        <v>Ex</v>
      </c>
      <c r="P616" s="9" t="str">
        <f>INDEX(key!$AT$3:$BI$3,E616)</f>
        <v>CZ06</v>
      </c>
      <c r="Q616" s="9" t="str">
        <f>INDEX('HVACwts Src'!$D$7:$I$7,F616)</f>
        <v>rNCEH</v>
      </c>
      <c r="R616" s="36">
        <f>IF(G616,INDEX('HVACwts Src'!$D$11:$U$164,(B616-1)*39+(D616-1)*19+E616,(C616-1)*6+F616),0)</f>
        <v>11265.991</v>
      </c>
      <c r="T616" t="str">
        <f t="shared" si="56"/>
        <v>HV_SCESFmExCZ06</v>
      </c>
      <c r="U616" t="str">
        <f t="shared" si="57"/>
        <v>rNCEH</v>
      </c>
      <c r="V616" s="36">
        <f t="shared" si="58"/>
        <v>11265.991</v>
      </c>
    </row>
    <row r="617" spans="1:22" x14ac:dyDescent="0.25">
      <c r="A617" s="86">
        <f t="shared" si="59"/>
        <v>611</v>
      </c>
      <c r="B617">
        <v>2</v>
      </c>
      <c r="C617">
        <v>1</v>
      </c>
      <c r="D617">
        <v>1</v>
      </c>
      <c r="E617">
        <v>6</v>
      </c>
      <c r="F617">
        <v>5</v>
      </c>
      <c r="G617" t="b">
        <f>INDEX(key!$AT$4:$BI$7,B617,E617)</f>
        <v>1</v>
      </c>
      <c r="H617" t="str">
        <f t="shared" si="54"/>
        <v>HV_SCESFmExCZ06rDXOH</v>
      </c>
      <c r="I617" s="9" t="s">
        <v>1799</v>
      </c>
      <c r="J617" t="str">
        <f t="shared" si="55"/>
        <v>HV_SCESFmExCZ06</v>
      </c>
      <c r="K617" s="9" t="s">
        <v>1662</v>
      </c>
      <c r="L617" s="9" t="s">
        <v>45</v>
      </c>
      <c r="M617" s="9" t="str">
        <f>INDEX(key!$AS$4:$AS$7,B617)</f>
        <v>SCE</v>
      </c>
      <c r="N617" s="9" t="str">
        <f>INDEX(key!$I$3:$I$5,C617)</f>
        <v>SFm</v>
      </c>
      <c r="O617" s="9" t="str">
        <f>INDEX(key!$F$9:$F$10,D617)</f>
        <v>Ex</v>
      </c>
      <c r="P617" s="9" t="str">
        <f>INDEX(key!$AT$3:$BI$3,E617)</f>
        <v>CZ06</v>
      </c>
      <c r="Q617" s="9" t="str">
        <f>INDEX('HVACwts Src'!$D$7:$I$7,F617)</f>
        <v>rDXOH</v>
      </c>
      <c r="R617" s="36">
        <f>IF(G617,INDEX('HVACwts Src'!$D$11:$U$164,(B617-1)*39+(D617-1)*19+E617,(C617-1)*6+F617),0)</f>
        <v>9356.0956999999999</v>
      </c>
      <c r="T617" t="str">
        <f t="shared" si="56"/>
        <v>HV_SCESFmExCZ06</v>
      </c>
      <c r="U617" t="str">
        <f t="shared" si="57"/>
        <v>rDXOH</v>
      </c>
      <c r="V617" s="36">
        <f t="shared" si="58"/>
        <v>9356.0956999999999</v>
      </c>
    </row>
    <row r="618" spans="1:22" x14ac:dyDescent="0.25">
      <c r="A618" s="86">
        <f t="shared" si="59"/>
        <v>612</v>
      </c>
      <c r="B618">
        <v>2</v>
      </c>
      <c r="C618">
        <v>1</v>
      </c>
      <c r="D618">
        <v>1</v>
      </c>
      <c r="E618">
        <v>6</v>
      </c>
      <c r="F618">
        <v>6</v>
      </c>
      <c r="G618" t="b">
        <f>INDEX(key!$AT$4:$BI$7,B618,E618)</f>
        <v>1</v>
      </c>
      <c r="H618" t="str">
        <f t="shared" si="54"/>
        <v>HV_SCESFmExCZ06rNCOH</v>
      </c>
      <c r="I618" s="9" t="s">
        <v>1799</v>
      </c>
      <c r="J618" t="str">
        <f t="shared" si="55"/>
        <v>HV_SCESFmExCZ06</v>
      </c>
      <c r="K618" s="9" t="s">
        <v>1662</v>
      </c>
      <c r="L618" s="9" t="s">
        <v>45</v>
      </c>
      <c r="M618" s="9" t="str">
        <f>INDEX(key!$AS$4:$AS$7,B618)</f>
        <v>SCE</v>
      </c>
      <c r="N618" s="9" t="str">
        <f>INDEX(key!$I$3:$I$5,C618)</f>
        <v>SFm</v>
      </c>
      <c r="O618" s="9" t="str">
        <f>INDEX(key!$F$9:$F$10,D618)</f>
        <v>Ex</v>
      </c>
      <c r="P618" s="9" t="str">
        <f>INDEX(key!$AT$3:$BI$3,E618)</f>
        <v>CZ06</v>
      </c>
      <c r="Q618" s="9" t="str">
        <f>INDEX('HVACwts Src'!$D$7:$I$7,F618)</f>
        <v>rNCOH</v>
      </c>
      <c r="R618" s="36">
        <f>IF(G618,INDEX('HVACwts Src'!$D$11:$U$164,(B618-1)*39+(D618-1)*19+E618,(C618-1)*6+F618),0)</f>
        <v>15772.387400000001</v>
      </c>
      <c r="T618" t="str">
        <f t="shared" si="56"/>
        <v>HV_SCESFmExCZ06</v>
      </c>
      <c r="U618" t="str">
        <f t="shared" si="57"/>
        <v>rNCOH</v>
      </c>
      <c r="V618" s="36">
        <f t="shared" si="58"/>
        <v>15772.387400000001</v>
      </c>
    </row>
    <row r="619" spans="1:22" x14ac:dyDescent="0.25">
      <c r="A619" s="86">
        <f t="shared" si="59"/>
        <v>613</v>
      </c>
      <c r="B619">
        <v>2</v>
      </c>
      <c r="C619">
        <v>1</v>
      </c>
      <c r="D619">
        <v>1</v>
      </c>
      <c r="E619">
        <v>7</v>
      </c>
      <c r="F619">
        <v>1</v>
      </c>
      <c r="G619" t="b">
        <f>INDEX(key!$AT$4:$BI$7,B619,E619)</f>
        <v>0</v>
      </c>
      <c r="H619" t="str">
        <f t="shared" si="54"/>
        <v>HV_SCESFmExCZ07rDXGF</v>
      </c>
      <c r="I619" s="9" t="s">
        <v>1799</v>
      </c>
      <c r="J619" t="str">
        <f t="shared" si="55"/>
        <v>HV_SCESFmExCZ07</v>
      </c>
      <c r="K619" s="9" t="s">
        <v>1662</v>
      </c>
      <c r="L619" s="9" t="s">
        <v>45</v>
      </c>
      <c r="M619" s="9" t="str">
        <f>INDEX(key!$AS$4:$AS$7,B619)</f>
        <v>SCE</v>
      </c>
      <c r="N619" s="9" t="str">
        <f>INDEX(key!$I$3:$I$5,C619)</f>
        <v>SFm</v>
      </c>
      <c r="O619" s="9" t="str">
        <f>INDEX(key!$F$9:$F$10,D619)</f>
        <v>Ex</v>
      </c>
      <c r="P619" s="9" t="str">
        <f>INDEX(key!$AT$3:$BI$3,E619)</f>
        <v>CZ07</v>
      </c>
      <c r="Q619" s="9" t="str">
        <f>INDEX('HVACwts Src'!$D$7:$I$7,F619)</f>
        <v>rDXGF</v>
      </c>
      <c r="R619" s="36">
        <f>IF(G619,INDEX('HVACwts Src'!$D$11:$U$164,(B619-1)*39+(D619-1)*19+E619,(C619-1)*6+F619),0)</f>
        <v>0</v>
      </c>
      <c r="T619" t="str">
        <f t="shared" si="56"/>
        <v>HV_SCESFmExCZ07</v>
      </c>
      <c r="U619" t="str">
        <f t="shared" si="57"/>
        <v>rDXGF</v>
      </c>
      <c r="V619" s="36">
        <f t="shared" si="58"/>
        <v>0</v>
      </c>
    </row>
    <row r="620" spans="1:22" x14ac:dyDescent="0.25">
      <c r="A620" s="86">
        <f t="shared" si="59"/>
        <v>614</v>
      </c>
      <c r="B620">
        <v>2</v>
      </c>
      <c r="C620">
        <v>1</v>
      </c>
      <c r="D620">
        <v>1</v>
      </c>
      <c r="E620">
        <v>7</v>
      </c>
      <c r="F620">
        <v>2</v>
      </c>
      <c r="G620" t="b">
        <f>INDEX(key!$AT$4:$BI$7,B620,E620)</f>
        <v>0</v>
      </c>
      <c r="H620" t="str">
        <f t="shared" si="54"/>
        <v>HV_SCESFmExCZ07rNCGF</v>
      </c>
      <c r="I620" s="9" t="s">
        <v>1799</v>
      </c>
      <c r="J620" t="str">
        <f t="shared" si="55"/>
        <v>HV_SCESFmExCZ07</v>
      </c>
      <c r="K620" s="9" t="s">
        <v>1662</v>
      </c>
      <c r="L620" s="9" t="s">
        <v>45</v>
      </c>
      <c r="M620" s="9" t="str">
        <f>INDEX(key!$AS$4:$AS$7,B620)</f>
        <v>SCE</v>
      </c>
      <c r="N620" s="9" t="str">
        <f>INDEX(key!$I$3:$I$5,C620)</f>
        <v>SFm</v>
      </c>
      <c r="O620" s="9" t="str">
        <f>INDEX(key!$F$9:$F$10,D620)</f>
        <v>Ex</v>
      </c>
      <c r="P620" s="9" t="str">
        <f>INDEX(key!$AT$3:$BI$3,E620)</f>
        <v>CZ07</v>
      </c>
      <c r="Q620" s="9" t="str">
        <f>INDEX('HVACwts Src'!$D$7:$I$7,F620)</f>
        <v>rNCGF</v>
      </c>
      <c r="R620" s="36">
        <f>IF(G620,INDEX('HVACwts Src'!$D$11:$U$164,(B620-1)*39+(D620-1)*19+E620,(C620-1)*6+F620),0)</f>
        <v>0</v>
      </c>
      <c r="T620" t="str">
        <f t="shared" si="56"/>
        <v>HV_SCESFmExCZ07</v>
      </c>
      <c r="U620" t="str">
        <f t="shared" si="57"/>
        <v>rNCGF</v>
      </c>
      <c r="V620" s="36">
        <f t="shared" si="58"/>
        <v>0</v>
      </c>
    </row>
    <row r="621" spans="1:22" x14ac:dyDescent="0.25">
      <c r="A621" s="86">
        <f t="shared" si="59"/>
        <v>615</v>
      </c>
      <c r="B621">
        <v>2</v>
      </c>
      <c r="C621">
        <v>1</v>
      </c>
      <c r="D621">
        <v>1</v>
      </c>
      <c r="E621">
        <v>7</v>
      </c>
      <c r="F621">
        <v>3</v>
      </c>
      <c r="G621" t="b">
        <f>INDEX(key!$AT$4:$BI$7,B621,E621)</f>
        <v>0</v>
      </c>
      <c r="H621" t="str">
        <f t="shared" si="54"/>
        <v>HV_SCESFmExCZ07rDXHP</v>
      </c>
      <c r="I621" s="9" t="s">
        <v>1799</v>
      </c>
      <c r="J621" t="str">
        <f t="shared" si="55"/>
        <v>HV_SCESFmExCZ07</v>
      </c>
      <c r="K621" s="9" t="s">
        <v>1662</v>
      </c>
      <c r="L621" s="9" t="s">
        <v>45</v>
      </c>
      <c r="M621" s="9" t="str">
        <f>INDEX(key!$AS$4:$AS$7,B621)</f>
        <v>SCE</v>
      </c>
      <c r="N621" s="9" t="str">
        <f>INDEX(key!$I$3:$I$5,C621)</f>
        <v>SFm</v>
      </c>
      <c r="O621" s="9" t="str">
        <f>INDEX(key!$F$9:$F$10,D621)</f>
        <v>Ex</v>
      </c>
      <c r="P621" s="9" t="str">
        <f>INDEX(key!$AT$3:$BI$3,E621)</f>
        <v>CZ07</v>
      </c>
      <c r="Q621" s="9" t="str">
        <f>INDEX('HVACwts Src'!$D$7:$I$7,F621)</f>
        <v>rDXHP</v>
      </c>
      <c r="R621" s="36">
        <f>IF(G621,INDEX('HVACwts Src'!$D$11:$U$164,(B621-1)*39+(D621-1)*19+E621,(C621-1)*6+F621),0)</f>
        <v>0</v>
      </c>
      <c r="T621" t="str">
        <f t="shared" si="56"/>
        <v>HV_SCESFmExCZ07</v>
      </c>
      <c r="U621" t="str">
        <f t="shared" si="57"/>
        <v>rDXHP</v>
      </c>
      <c r="V621" s="36">
        <f t="shared" si="58"/>
        <v>0</v>
      </c>
    </row>
    <row r="622" spans="1:22" x14ac:dyDescent="0.25">
      <c r="A622" s="86">
        <f t="shared" si="59"/>
        <v>616</v>
      </c>
      <c r="B622">
        <v>2</v>
      </c>
      <c r="C622">
        <v>1</v>
      </c>
      <c r="D622">
        <v>1</v>
      </c>
      <c r="E622">
        <v>7</v>
      </c>
      <c r="F622">
        <v>4</v>
      </c>
      <c r="G622" t="b">
        <f>INDEX(key!$AT$4:$BI$7,B622,E622)</f>
        <v>0</v>
      </c>
      <c r="H622" t="str">
        <f t="shared" si="54"/>
        <v>HV_SCESFmExCZ07rNCEH</v>
      </c>
      <c r="I622" s="9" t="s">
        <v>1799</v>
      </c>
      <c r="J622" t="str">
        <f t="shared" si="55"/>
        <v>HV_SCESFmExCZ07</v>
      </c>
      <c r="K622" s="9" t="s">
        <v>1662</v>
      </c>
      <c r="L622" s="9" t="s">
        <v>45</v>
      </c>
      <c r="M622" s="9" t="str">
        <f>INDEX(key!$AS$4:$AS$7,B622)</f>
        <v>SCE</v>
      </c>
      <c r="N622" s="9" t="str">
        <f>INDEX(key!$I$3:$I$5,C622)</f>
        <v>SFm</v>
      </c>
      <c r="O622" s="9" t="str">
        <f>INDEX(key!$F$9:$F$10,D622)</f>
        <v>Ex</v>
      </c>
      <c r="P622" s="9" t="str">
        <f>INDEX(key!$AT$3:$BI$3,E622)</f>
        <v>CZ07</v>
      </c>
      <c r="Q622" s="9" t="str">
        <f>INDEX('HVACwts Src'!$D$7:$I$7,F622)</f>
        <v>rNCEH</v>
      </c>
      <c r="R622" s="36">
        <f>IF(G622,INDEX('HVACwts Src'!$D$11:$U$164,(B622-1)*39+(D622-1)*19+E622,(C622-1)*6+F622),0)</f>
        <v>0</v>
      </c>
      <c r="T622" t="str">
        <f t="shared" si="56"/>
        <v>HV_SCESFmExCZ07</v>
      </c>
      <c r="U622" t="str">
        <f t="shared" si="57"/>
        <v>rNCEH</v>
      </c>
      <c r="V622" s="36">
        <f t="shared" si="58"/>
        <v>0</v>
      </c>
    </row>
    <row r="623" spans="1:22" x14ac:dyDescent="0.25">
      <c r="A623" s="86">
        <f t="shared" si="59"/>
        <v>617</v>
      </c>
      <c r="B623">
        <v>2</v>
      </c>
      <c r="C623">
        <v>1</v>
      </c>
      <c r="D623">
        <v>1</v>
      </c>
      <c r="E623">
        <v>7</v>
      </c>
      <c r="F623">
        <v>5</v>
      </c>
      <c r="G623" t="b">
        <f>INDEX(key!$AT$4:$BI$7,B623,E623)</f>
        <v>0</v>
      </c>
      <c r="H623" t="str">
        <f t="shared" si="54"/>
        <v>HV_SCESFmExCZ07rDXOH</v>
      </c>
      <c r="I623" s="9" t="s">
        <v>1799</v>
      </c>
      <c r="J623" t="str">
        <f t="shared" si="55"/>
        <v>HV_SCESFmExCZ07</v>
      </c>
      <c r="K623" s="9" t="s">
        <v>1662</v>
      </c>
      <c r="L623" s="9" t="s">
        <v>45</v>
      </c>
      <c r="M623" s="9" t="str">
        <f>INDEX(key!$AS$4:$AS$7,B623)</f>
        <v>SCE</v>
      </c>
      <c r="N623" s="9" t="str">
        <f>INDEX(key!$I$3:$I$5,C623)</f>
        <v>SFm</v>
      </c>
      <c r="O623" s="9" t="str">
        <f>INDEX(key!$F$9:$F$10,D623)</f>
        <v>Ex</v>
      </c>
      <c r="P623" s="9" t="str">
        <f>INDEX(key!$AT$3:$BI$3,E623)</f>
        <v>CZ07</v>
      </c>
      <c r="Q623" s="9" t="str">
        <f>INDEX('HVACwts Src'!$D$7:$I$7,F623)</f>
        <v>rDXOH</v>
      </c>
      <c r="R623" s="36">
        <f>IF(G623,INDEX('HVACwts Src'!$D$11:$U$164,(B623-1)*39+(D623-1)*19+E623,(C623-1)*6+F623),0)</f>
        <v>0</v>
      </c>
      <c r="T623" t="str">
        <f t="shared" si="56"/>
        <v>HV_SCESFmExCZ07</v>
      </c>
      <c r="U623" t="str">
        <f t="shared" si="57"/>
        <v>rDXOH</v>
      </c>
      <c r="V623" s="36">
        <f t="shared" si="58"/>
        <v>0</v>
      </c>
    </row>
    <row r="624" spans="1:22" x14ac:dyDescent="0.25">
      <c r="A624" s="86">
        <f t="shared" si="59"/>
        <v>618</v>
      </c>
      <c r="B624">
        <v>2</v>
      </c>
      <c r="C624">
        <v>1</v>
      </c>
      <c r="D624">
        <v>1</v>
      </c>
      <c r="E624">
        <v>7</v>
      </c>
      <c r="F624">
        <v>6</v>
      </c>
      <c r="G624" t="b">
        <f>INDEX(key!$AT$4:$BI$7,B624,E624)</f>
        <v>0</v>
      </c>
      <c r="H624" t="str">
        <f t="shared" si="54"/>
        <v>HV_SCESFmExCZ07rNCOH</v>
      </c>
      <c r="I624" s="9" t="s">
        <v>1799</v>
      </c>
      <c r="J624" t="str">
        <f t="shared" si="55"/>
        <v>HV_SCESFmExCZ07</v>
      </c>
      <c r="K624" s="9" t="s">
        <v>1662</v>
      </c>
      <c r="L624" s="9" t="s">
        <v>45</v>
      </c>
      <c r="M624" s="9" t="str">
        <f>INDEX(key!$AS$4:$AS$7,B624)</f>
        <v>SCE</v>
      </c>
      <c r="N624" s="9" t="str">
        <f>INDEX(key!$I$3:$I$5,C624)</f>
        <v>SFm</v>
      </c>
      <c r="O624" s="9" t="str">
        <f>INDEX(key!$F$9:$F$10,D624)</f>
        <v>Ex</v>
      </c>
      <c r="P624" s="9" t="str">
        <f>INDEX(key!$AT$3:$BI$3,E624)</f>
        <v>CZ07</v>
      </c>
      <c r="Q624" s="9" t="str">
        <f>INDEX('HVACwts Src'!$D$7:$I$7,F624)</f>
        <v>rNCOH</v>
      </c>
      <c r="R624" s="36">
        <f>IF(G624,INDEX('HVACwts Src'!$D$11:$U$164,(B624-1)*39+(D624-1)*19+E624,(C624-1)*6+F624),0)</f>
        <v>0</v>
      </c>
      <c r="T624" t="str">
        <f t="shared" si="56"/>
        <v>HV_SCESFmExCZ07</v>
      </c>
      <c r="U624" t="str">
        <f t="shared" si="57"/>
        <v>rNCOH</v>
      </c>
      <c r="V624" s="36">
        <f t="shared" si="58"/>
        <v>0</v>
      </c>
    </row>
    <row r="625" spans="1:22" x14ac:dyDescent="0.25">
      <c r="A625" s="86">
        <f t="shared" si="59"/>
        <v>619</v>
      </c>
      <c r="B625">
        <v>2</v>
      </c>
      <c r="C625">
        <v>1</v>
      </c>
      <c r="D625">
        <v>1</v>
      </c>
      <c r="E625">
        <v>8</v>
      </c>
      <c r="F625">
        <v>1</v>
      </c>
      <c r="G625" t="b">
        <f>INDEX(key!$AT$4:$BI$7,B625,E625)</f>
        <v>1</v>
      </c>
      <c r="H625" t="str">
        <f t="shared" si="54"/>
        <v>HV_SCESFmExCZ08rDXGF</v>
      </c>
      <c r="I625" s="9" t="s">
        <v>1799</v>
      </c>
      <c r="J625" t="str">
        <f t="shared" si="55"/>
        <v>HV_SCESFmExCZ08</v>
      </c>
      <c r="K625" s="9" t="s">
        <v>1662</v>
      </c>
      <c r="L625" s="9" t="s">
        <v>45</v>
      </c>
      <c r="M625" s="9" t="str">
        <f>INDEX(key!$AS$4:$AS$7,B625)</f>
        <v>SCE</v>
      </c>
      <c r="N625" s="9" t="str">
        <f>INDEX(key!$I$3:$I$5,C625)</f>
        <v>SFm</v>
      </c>
      <c r="O625" s="9" t="str">
        <f>INDEX(key!$F$9:$F$10,D625)</f>
        <v>Ex</v>
      </c>
      <c r="P625" s="9" t="str">
        <f>INDEX(key!$AT$3:$BI$3,E625)</f>
        <v>CZ08</v>
      </c>
      <c r="Q625" s="9" t="str">
        <f>INDEX('HVACwts Src'!$D$7:$I$7,F625)</f>
        <v>rDXGF</v>
      </c>
      <c r="R625" s="36">
        <f>IF(G625,INDEX('HVACwts Src'!$D$11:$U$164,(B625-1)*39+(D625-1)*19+E625,(C625-1)*6+F625),0)</f>
        <v>210262.51349999997</v>
      </c>
      <c r="T625" t="str">
        <f t="shared" si="56"/>
        <v>HV_SCESFmExCZ08</v>
      </c>
      <c r="U625" t="str">
        <f t="shared" si="57"/>
        <v>rDXGF</v>
      </c>
      <c r="V625" s="36">
        <f t="shared" si="58"/>
        <v>210262.51349999997</v>
      </c>
    </row>
    <row r="626" spans="1:22" x14ac:dyDescent="0.25">
      <c r="A626" s="86">
        <f t="shared" si="59"/>
        <v>620</v>
      </c>
      <c r="B626">
        <v>2</v>
      </c>
      <c r="C626">
        <v>1</v>
      </c>
      <c r="D626">
        <v>1</v>
      </c>
      <c r="E626">
        <v>8</v>
      </c>
      <c r="F626">
        <v>2</v>
      </c>
      <c r="G626" t="b">
        <f>INDEX(key!$AT$4:$BI$7,B626,E626)</f>
        <v>1</v>
      </c>
      <c r="H626" t="str">
        <f t="shared" si="54"/>
        <v>HV_SCESFmExCZ08rNCGF</v>
      </c>
      <c r="I626" s="9" t="s">
        <v>1799</v>
      </c>
      <c r="J626" t="str">
        <f t="shared" si="55"/>
        <v>HV_SCESFmExCZ08</v>
      </c>
      <c r="K626" s="9" t="s">
        <v>1662</v>
      </c>
      <c r="L626" s="9" t="s">
        <v>45</v>
      </c>
      <c r="M626" s="9" t="str">
        <f>INDEX(key!$AS$4:$AS$7,B626)</f>
        <v>SCE</v>
      </c>
      <c r="N626" s="9" t="str">
        <f>INDEX(key!$I$3:$I$5,C626)</f>
        <v>SFm</v>
      </c>
      <c r="O626" s="9" t="str">
        <f>INDEX(key!$F$9:$F$10,D626)</f>
        <v>Ex</v>
      </c>
      <c r="P626" s="9" t="str">
        <f>INDEX(key!$AT$3:$BI$3,E626)</f>
        <v>CZ08</v>
      </c>
      <c r="Q626" s="9" t="str">
        <f>INDEX('HVACwts Src'!$D$7:$I$7,F626)</f>
        <v>rNCGF</v>
      </c>
      <c r="R626" s="36">
        <f>IF(G626,INDEX('HVACwts Src'!$D$11:$U$164,(B626-1)*39+(D626-1)*19+E626,(C626-1)*6+F626),0)</f>
        <v>187474.7862</v>
      </c>
      <c r="T626" t="str">
        <f t="shared" si="56"/>
        <v>HV_SCESFmExCZ08</v>
      </c>
      <c r="U626" t="str">
        <f t="shared" si="57"/>
        <v>rNCGF</v>
      </c>
      <c r="V626" s="36">
        <f t="shared" si="58"/>
        <v>187474.7862</v>
      </c>
    </row>
    <row r="627" spans="1:22" x14ac:dyDescent="0.25">
      <c r="A627" s="86">
        <f t="shared" si="59"/>
        <v>621</v>
      </c>
      <c r="B627">
        <v>2</v>
      </c>
      <c r="C627">
        <v>1</v>
      </c>
      <c r="D627">
        <v>1</v>
      </c>
      <c r="E627">
        <v>8</v>
      </c>
      <c r="F627">
        <v>3</v>
      </c>
      <c r="G627" t="b">
        <f>INDEX(key!$AT$4:$BI$7,B627,E627)</f>
        <v>1</v>
      </c>
      <c r="H627" t="str">
        <f t="shared" si="54"/>
        <v>HV_SCESFmExCZ08rDXHP</v>
      </c>
      <c r="I627" s="9" t="s">
        <v>1799</v>
      </c>
      <c r="J627" t="str">
        <f t="shared" si="55"/>
        <v>HV_SCESFmExCZ08</v>
      </c>
      <c r="K627" s="9" t="s">
        <v>1662</v>
      </c>
      <c r="L627" s="9" t="s">
        <v>45</v>
      </c>
      <c r="M627" s="9" t="str">
        <f>INDEX(key!$AS$4:$AS$7,B627)</f>
        <v>SCE</v>
      </c>
      <c r="N627" s="9" t="str">
        <f>INDEX(key!$I$3:$I$5,C627)</f>
        <v>SFm</v>
      </c>
      <c r="O627" s="9" t="str">
        <f>INDEX(key!$F$9:$F$10,D627)</f>
        <v>Ex</v>
      </c>
      <c r="P627" s="9" t="str">
        <f>INDEX(key!$AT$3:$BI$3,E627)</f>
        <v>CZ08</v>
      </c>
      <c r="Q627" s="9" t="str">
        <f>INDEX('HVACwts Src'!$D$7:$I$7,F627)</f>
        <v>rDXHP</v>
      </c>
      <c r="R627" s="36">
        <f>IF(G627,INDEX('HVACwts Src'!$D$11:$U$164,(B627-1)*39+(D627-1)*19+E627,(C627-1)*6+F627),0)</f>
        <v>12084.0525</v>
      </c>
      <c r="T627" t="str">
        <f t="shared" si="56"/>
        <v>HV_SCESFmExCZ08</v>
      </c>
      <c r="U627" t="str">
        <f t="shared" si="57"/>
        <v>rDXHP</v>
      </c>
      <c r="V627" s="36">
        <f t="shared" si="58"/>
        <v>12084.0525</v>
      </c>
    </row>
    <row r="628" spans="1:22" x14ac:dyDescent="0.25">
      <c r="A628" s="86">
        <f t="shared" si="59"/>
        <v>622</v>
      </c>
      <c r="B628">
        <v>2</v>
      </c>
      <c r="C628">
        <v>1</v>
      </c>
      <c r="D628">
        <v>1</v>
      </c>
      <c r="E628">
        <v>8</v>
      </c>
      <c r="F628">
        <v>4</v>
      </c>
      <c r="G628" t="b">
        <f>INDEX(key!$AT$4:$BI$7,B628,E628)</f>
        <v>1</v>
      </c>
      <c r="H628" t="str">
        <f t="shared" si="54"/>
        <v>HV_SCESFmExCZ08rNCEH</v>
      </c>
      <c r="I628" s="9" t="s">
        <v>1799</v>
      </c>
      <c r="J628" t="str">
        <f t="shared" si="55"/>
        <v>HV_SCESFmExCZ08</v>
      </c>
      <c r="K628" s="9" t="s">
        <v>1662</v>
      </c>
      <c r="L628" s="9" t="s">
        <v>45</v>
      </c>
      <c r="M628" s="9" t="str">
        <f>INDEX(key!$AS$4:$AS$7,B628)</f>
        <v>SCE</v>
      </c>
      <c r="N628" s="9" t="str">
        <f>INDEX(key!$I$3:$I$5,C628)</f>
        <v>SFm</v>
      </c>
      <c r="O628" s="9" t="str">
        <f>INDEX(key!$F$9:$F$10,D628)</f>
        <v>Ex</v>
      </c>
      <c r="P628" s="9" t="str">
        <f>INDEX(key!$AT$3:$BI$3,E628)</f>
        <v>CZ08</v>
      </c>
      <c r="Q628" s="9" t="str">
        <f>INDEX('HVACwts Src'!$D$7:$I$7,F628)</f>
        <v>rNCEH</v>
      </c>
      <c r="R628" s="36">
        <f>IF(G628,INDEX('HVACwts Src'!$D$11:$U$164,(B628-1)*39+(D628-1)*19+E628,(C628-1)*6+F628),0)</f>
        <v>10774.413</v>
      </c>
      <c r="T628" t="str">
        <f t="shared" si="56"/>
        <v>HV_SCESFmExCZ08</v>
      </c>
      <c r="U628" t="str">
        <f t="shared" si="57"/>
        <v>rNCEH</v>
      </c>
      <c r="V628" s="36">
        <f t="shared" si="58"/>
        <v>10774.413</v>
      </c>
    </row>
    <row r="629" spans="1:22" x14ac:dyDescent="0.25">
      <c r="A629" s="86">
        <f t="shared" si="59"/>
        <v>623</v>
      </c>
      <c r="B629">
        <v>2</v>
      </c>
      <c r="C629">
        <v>1</v>
      </c>
      <c r="D629">
        <v>1</v>
      </c>
      <c r="E629">
        <v>8</v>
      </c>
      <c r="F629">
        <v>5</v>
      </c>
      <c r="G629" t="b">
        <f>INDEX(key!$AT$4:$BI$7,B629,E629)</f>
        <v>1</v>
      </c>
      <c r="H629" t="str">
        <f t="shared" si="54"/>
        <v>HV_SCESFmExCZ08rDXOH</v>
      </c>
      <c r="I629" s="9" t="s">
        <v>1799</v>
      </c>
      <c r="J629" t="str">
        <f t="shared" si="55"/>
        <v>HV_SCESFmExCZ08</v>
      </c>
      <c r="K629" s="9" t="s">
        <v>1662</v>
      </c>
      <c r="L629" s="9" t="s">
        <v>45</v>
      </c>
      <c r="M629" s="9" t="str">
        <f>INDEX(key!$AS$4:$AS$7,B629)</f>
        <v>SCE</v>
      </c>
      <c r="N629" s="9" t="str">
        <f>INDEX(key!$I$3:$I$5,C629)</f>
        <v>SFm</v>
      </c>
      <c r="O629" s="9" t="str">
        <f>INDEX(key!$F$9:$F$10,D629)</f>
        <v>Ex</v>
      </c>
      <c r="P629" s="9" t="str">
        <f>INDEX(key!$AT$3:$BI$3,E629)</f>
        <v>CZ08</v>
      </c>
      <c r="Q629" s="9" t="str">
        <f>INDEX('HVACwts Src'!$D$7:$I$7,F629)</f>
        <v>rDXOH</v>
      </c>
      <c r="R629" s="36">
        <f>IF(G629,INDEX('HVACwts Src'!$D$11:$U$164,(B629-1)*39+(D629-1)*19+E629,(C629-1)*6+F629),0)</f>
        <v>16917.673499999997</v>
      </c>
      <c r="T629" t="str">
        <f t="shared" si="56"/>
        <v>HV_SCESFmExCZ08</v>
      </c>
      <c r="U629" t="str">
        <f t="shared" si="57"/>
        <v>rDXOH</v>
      </c>
      <c r="V629" s="36">
        <f t="shared" si="58"/>
        <v>16917.673499999997</v>
      </c>
    </row>
    <row r="630" spans="1:22" x14ac:dyDescent="0.25">
      <c r="A630" s="86">
        <f t="shared" si="59"/>
        <v>624</v>
      </c>
      <c r="B630">
        <v>2</v>
      </c>
      <c r="C630">
        <v>1</v>
      </c>
      <c r="D630">
        <v>1</v>
      </c>
      <c r="E630">
        <v>8</v>
      </c>
      <c r="F630">
        <v>6</v>
      </c>
      <c r="G630" t="b">
        <f>INDEX(key!$AT$4:$BI$7,B630,E630)</f>
        <v>1</v>
      </c>
      <c r="H630" t="str">
        <f t="shared" si="54"/>
        <v>HV_SCESFmExCZ08rNCOH</v>
      </c>
      <c r="I630" s="9" t="s">
        <v>1799</v>
      </c>
      <c r="J630" t="str">
        <f t="shared" si="55"/>
        <v>HV_SCESFmExCZ08</v>
      </c>
      <c r="K630" s="9" t="s">
        <v>1662</v>
      </c>
      <c r="L630" s="9" t="s">
        <v>45</v>
      </c>
      <c r="M630" s="9" t="str">
        <f>INDEX(key!$AS$4:$AS$7,B630)</f>
        <v>SCE</v>
      </c>
      <c r="N630" s="9" t="str">
        <f>INDEX(key!$I$3:$I$5,C630)</f>
        <v>SFm</v>
      </c>
      <c r="O630" s="9" t="str">
        <f>INDEX(key!$F$9:$F$10,D630)</f>
        <v>Ex</v>
      </c>
      <c r="P630" s="9" t="str">
        <f>INDEX(key!$AT$3:$BI$3,E630)</f>
        <v>CZ08</v>
      </c>
      <c r="Q630" s="9" t="str">
        <f>INDEX('HVACwts Src'!$D$7:$I$7,F630)</f>
        <v>rNCOH</v>
      </c>
      <c r="R630" s="36">
        <f>IF(G630,INDEX('HVACwts Src'!$D$11:$U$164,(B630-1)*39+(D630-1)*19+E630,(C630-1)*6+F630),0)</f>
        <v>15084.1782</v>
      </c>
      <c r="T630" t="str">
        <f t="shared" si="56"/>
        <v>HV_SCESFmExCZ08</v>
      </c>
      <c r="U630" t="str">
        <f t="shared" si="57"/>
        <v>rNCOH</v>
      </c>
      <c r="V630" s="36">
        <f t="shared" si="58"/>
        <v>15084.1782</v>
      </c>
    </row>
    <row r="631" spans="1:22" x14ac:dyDescent="0.25">
      <c r="A631" s="86">
        <f t="shared" si="59"/>
        <v>625</v>
      </c>
      <c r="B631">
        <v>2</v>
      </c>
      <c r="C631">
        <v>1</v>
      </c>
      <c r="D631">
        <v>1</v>
      </c>
      <c r="E631">
        <v>9</v>
      </c>
      <c r="F631">
        <v>1</v>
      </c>
      <c r="G631" t="b">
        <f>INDEX(key!$AT$4:$BI$7,B631,E631)</f>
        <v>1</v>
      </c>
      <c r="H631" t="str">
        <f t="shared" si="54"/>
        <v>HV_SCESFmExCZ09rDXGF</v>
      </c>
      <c r="I631" s="9" t="s">
        <v>1799</v>
      </c>
      <c r="J631" t="str">
        <f t="shared" si="55"/>
        <v>HV_SCESFmExCZ09</v>
      </c>
      <c r="K631" s="9" t="s">
        <v>1662</v>
      </c>
      <c r="L631" s="9" t="s">
        <v>45</v>
      </c>
      <c r="M631" s="9" t="str">
        <f>INDEX(key!$AS$4:$AS$7,B631)</f>
        <v>SCE</v>
      </c>
      <c r="N631" s="9" t="str">
        <f>INDEX(key!$I$3:$I$5,C631)</f>
        <v>SFm</v>
      </c>
      <c r="O631" s="9" t="str">
        <f>INDEX(key!$F$9:$F$10,D631)</f>
        <v>Ex</v>
      </c>
      <c r="P631" s="9" t="str">
        <f>INDEX(key!$AT$3:$BI$3,E631)</f>
        <v>CZ09</v>
      </c>
      <c r="Q631" s="9" t="str">
        <f>INDEX('HVACwts Src'!$D$7:$I$7,F631)</f>
        <v>rDXGF</v>
      </c>
      <c r="R631" s="36">
        <f>IF(G631,INDEX('HVACwts Src'!$D$11:$U$164,(B631-1)*39+(D631-1)*19+E631,(C631-1)*6+F631),0)</f>
        <v>363336.67320000002</v>
      </c>
      <c r="T631" t="str">
        <f t="shared" si="56"/>
        <v>HV_SCESFmExCZ09</v>
      </c>
      <c r="U631" t="str">
        <f t="shared" si="57"/>
        <v>rDXGF</v>
      </c>
      <c r="V631" s="36">
        <f t="shared" si="58"/>
        <v>363336.67320000002</v>
      </c>
    </row>
    <row r="632" spans="1:22" x14ac:dyDescent="0.25">
      <c r="A632" s="86">
        <f t="shared" si="59"/>
        <v>626</v>
      </c>
      <c r="B632">
        <v>2</v>
      </c>
      <c r="C632">
        <v>1</v>
      </c>
      <c r="D632">
        <v>1</v>
      </c>
      <c r="E632">
        <v>9</v>
      </c>
      <c r="F632">
        <v>2</v>
      </c>
      <c r="G632" t="b">
        <f>INDEX(key!$AT$4:$BI$7,B632,E632)</f>
        <v>1</v>
      </c>
      <c r="H632" t="str">
        <f t="shared" si="54"/>
        <v>HV_SCESFmExCZ09rNCGF</v>
      </c>
      <c r="I632" s="9" t="s">
        <v>1799</v>
      </c>
      <c r="J632" t="str">
        <f t="shared" si="55"/>
        <v>HV_SCESFmExCZ09</v>
      </c>
      <c r="K632" s="9" t="s">
        <v>1662</v>
      </c>
      <c r="L632" s="9" t="s">
        <v>45</v>
      </c>
      <c r="M632" s="9" t="str">
        <f>INDEX(key!$AS$4:$AS$7,B632)</f>
        <v>SCE</v>
      </c>
      <c r="N632" s="9" t="str">
        <f>INDEX(key!$I$3:$I$5,C632)</f>
        <v>SFm</v>
      </c>
      <c r="O632" s="9" t="str">
        <f>INDEX(key!$F$9:$F$10,D632)</f>
        <v>Ex</v>
      </c>
      <c r="P632" s="9" t="str">
        <f>INDEX(key!$AT$3:$BI$3,E632)</f>
        <v>CZ09</v>
      </c>
      <c r="Q632" s="9" t="str">
        <f>INDEX('HVACwts Src'!$D$7:$I$7,F632)</f>
        <v>rNCGF</v>
      </c>
      <c r="R632" s="36">
        <f>IF(G632,INDEX('HVACwts Src'!$D$11:$U$164,(B632-1)*39+(D632-1)*19+E632,(C632-1)*6+F632),0)</f>
        <v>86864.741100000014</v>
      </c>
      <c r="T632" t="str">
        <f t="shared" si="56"/>
        <v>HV_SCESFmExCZ09</v>
      </c>
      <c r="U632" t="str">
        <f t="shared" si="57"/>
        <v>rNCGF</v>
      </c>
      <c r="V632" s="36">
        <f t="shared" si="58"/>
        <v>86864.741100000014</v>
      </c>
    </row>
    <row r="633" spans="1:22" x14ac:dyDescent="0.25">
      <c r="A633" s="86">
        <f t="shared" si="59"/>
        <v>627</v>
      </c>
      <c r="B633">
        <v>2</v>
      </c>
      <c r="C633">
        <v>1</v>
      </c>
      <c r="D633">
        <v>1</v>
      </c>
      <c r="E633">
        <v>9</v>
      </c>
      <c r="F633">
        <v>3</v>
      </c>
      <c r="G633" t="b">
        <f>INDEX(key!$AT$4:$BI$7,B633,E633)</f>
        <v>1</v>
      </c>
      <c r="H633" t="str">
        <f t="shared" si="54"/>
        <v>HV_SCESFmExCZ09rDXHP</v>
      </c>
      <c r="I633" s="9" t="s">
        <v>1799</v>
      </c>
      <c r="J633" t="str">
        <f t="shared" si="55"/>
        <v>HV_SCESFmExCZ09</v>
      </c>
      <c r="K633" s="9" t="s">
        <v>1662</v>
      </c>
      <c r="L633" s="9" t="s">
        <v>45</v>
      </c>
      <c r="M633" s="9" t="str">
        <f>INDEX(key!$AS$4:$AS$7,B633)</f>
        <v>SCE</v>
      </c>
      <c r="N633" s="9" t="str">
        <f>INDEX(key!$I$3:$I$5,C633)</f>
        <v>SFm</v>
      </c>
      <c r="O633" s="9" t="str">
        <f>INDEX(key!$F$9:$F$10,D633)</f>
        <v>Ex</v>
      </c>
      <c r="P633" s="9" t="str">
        <f>INDEX(key!$AT$3:$BI$3,E633)</f>
        <v>CZ09</v>
      </c>
      <c r="Q633" s="9" t="str">
        <f>INDEX('HVACwts Src'!$D$7:$I$7,F633)</f>
        <v>rDXHP</v>
      </c>
      <c r="R633" s="36">
        <f>IF(G633,INDEX('HVACwts Src'!$D$11:$U$164,(B633-1)*39+(D633-1)*19+E633,(C633-1)*6+F633),0)</f>
        <v>20881.417999999998</v>
      </c>
      <c r="T633" t="str">
        <f t="shared" si="56"/>
        <v>HV_SCESFmExCZ09</v>
      </c>
      <c r="U633" t="str">
        <f t="shared" si="57"/>
        <v>rDXHP</v>
      </c>
      <c r="V633" s="36">
        <f t="shared" si="58"/>
        <v>20881.417999999998</v>
      </c>
    </row>
    <row r="634" spans="1:22" x14ac:dyDescent="0.25">
      <c r="A634" s="86">
        <f t="shared" si="59"/>
        <v>628</v>
      </c>
      <c r="B634">
        <v>2</v>
      </c>
      <c r="C634">
        <v>1</v>
      </c>
      <c r="D634">
        <v>1</v>
      </c>
      <c r="E634">
        <v>9</v>
      </c>
      <c r="F634">
        <v>4</v>
      </c>
      <c r="G634" t="b">
        <f>INDEX(key!$AT$4:$BI$7,B634,E634)</f>
        <v>1</v>
      </c>
      <c r="H634" t="str">
        <f t="shared" si="54"/>
        <v>HV_SCESFmExCZ09rNCEH</v>
      </c>
      <c r="I634" s="9" t="s">
        <v>1799</v>
      </c>
      <c r="J634" t="str">
        <f t="shared" si="55"/>
        <v>HV_SCESFmExCZ09</v>
      </c>
      <c r="K634" s="9" t="s">
        <v>1662</v>
      </c>
      <c r="L634" s="9" t="s">
        <v>45</v>
      </c>
      <c r="M634" s="9" t="str">
        <f>INDEX(key!$AS$4:$AS$7,B634)</f>
        <v>SCE</v>
      </c>
      <c r="N634" s="9" t="str">
        <f>INDEX(key!$I$3:$I$5,C634)</f>
        <v>SFm</v>
      </c>
      <c r="O634" s="9" t="str">
        <f>INDEX(key!$F$9:$F$10,D634)</f>
        <v>Ex</v>
      </c>
      <c r="P634" s="9" t="str">
        <f>INDEX(key!$AT$3:$BI$3,E634)</f>
        <v>CZ09</v>
      </c>
      <c r="Q634" s="9" t="str">
        <f>INDEX('HVACwts Src'!$D$7:$I$7,F634)</f>
        <v>rNCEH</v>
      </c>
      <c r="R634" s="36">
        <f>IF(G634,INDEX('HVACwts Src'!$D$11:$U$164,(B634-1)*39+(D634-1)*19+E634,(C634-1)*6+F634),0)</f>
        <v>4992.2265000000007</v>
      </c>
      <c r="T634" t="str">
        <f t="shared" si="56"/>
        <v>HV_SCESFmExCZ09</v>
      </c>
      <c r="U634" t="str">
        <f t="shared" si="57"/>
        <v>rNCEH</v>
      </c>
      <c r="V634" s="36">
        <f t="shared" si="58"/>
        <v>4992.2265000000007</v>
      </c>
    </row>
    <row r="635" spans="1:22" x14ac:dyDescent="0.25">
      <c r="A635" s="86">
        <f t="shared" si="59"/>
        <v>629</v>
      </c>
      <c r="B635">
        <v>2</v>
      </c>
      <c r="C635">
        <v>1</v>
      </c>
      <c r="D635">
        <v>1</v>
      </c>
      <c r="E635">
        <v>9</v>
      </c>
      <c r="F635">
        <v>5</v>
      </c>
      <c r="G635" t="b">
        <f>INDEX(key!$AT$4:$BI$7,B635,E635)</f>
        <v>1</v>
      </c>
      <c r="H635" t="str">
        <f t="shared" si="54"/>
        <v>HV_SCESFmExCZ09rDXOH</v>
      </c>
      <c r="I635" s="9" t="s">
        <v>1799</v>
      </c>
      <c r="J635" t="str">
        <f t="shared" si="55"/>
        <v>HV_SCESFmExCZ09</v>
      </c>
      <c r="K635" s="9" t="s">
        <v>1662</v>
      </c>
      <c r="L635" s="9" t="s">
        <v>45</v>
      </c>
      <c r="M635" s="9" t="str">
        <f>INDEX(key!$AS$4:$AS$7,B635)</f>
        <v>SCE</v>
      </c>
      <c r="N635" s="9" t="str">
        <f>INDEX(key!$I$3:$I$5,C635)</f>
        <v>SFm</v>
      </c>
      <c r="O635" s="9" t="str">
        <f>INDEX(key!$F$9:$F$10,D635)</f>
        <v>Ex</v>
      </c>
      <c r="P635" s="9" t="str">
        <f>INDEX(key!$AT$3:$BI$3,E635)</f>
        <v>CZ09</v>
      </c>
      <c r="Q635" s="9" t="str">
        <f>INDEX('HVACwts Src'!$D$7:$I$7,F635)</f>
        <v>rDXOH</v>
      </c>
      <c r="R635" s="36">
        <f>IF(G635,INDEX('HVACwts Src'!$D$11:$U$164,(B635-1)*39+(D635-1)*19+E635,(C635-1)*6+F635),0)</f>
        <v>29233.985200000003</v>
      </c>
      <c r="T635" t="str">
        <f t="shared" si="56"/>
        <v>HV_SCESFmExCZ09</v>
      </c>
      <c r="U635" t="str">
        <f t="shared" si="57"/>
        <v>rDXOH</v>
      </c>
      <c r="V635" s="36">
        <f t="shared" si="58"/>
        <v>29233.985200000003</v>
      </c>
    </row>
    <row r="636" spans="1:22" x14ac:dyDescent="0.25">
      <c r="A636" s="86">
        <f t="shared" si="59"/>
        <v>630</v>
      </c>
      <c r="B636">
        <v>2</v>
      </c>
      <c r="C636">
        <v>1</v>
      </c>
      <c r="D636">
        <v>1</v>
      </c>
      <c r="E636">
        <v>9</v>
      </c>
      <c r="F636">
        <v>6</v>
      </c>
      <c r="G636" t="b">
        <f>INDEX(key!$AT$4:$BI$7,B636,E636)</f>
        <v>1</v>
      </c>
      <c r="H636" t="str">
        <f t="shared" si="54"/>
        <v>HV_SCESFmExCZ09rNCOH</v>
      </c>
      <c r="I636" s="9" t="s">
        <v>1799</v>
      </c>
      <c r="J636" t="str">
        <f t="shared" si="55"/>
        <v>HV_SCESFmExCZ09</v>
      </c>
      <c r="K636" s="9" t="s">
        <v>1662</v>
      </c>
      <c r="L636" s="9" t="s">
        <v>45</v>
      </c>
      <c r="M636" s="9" t="str">
        <f>INDEX(key!$AS$4:$AS$7,B636)</f>
        <v>SCE</v>
      </c>
      <c r="N636" s="9" t="str">
        <f>INDEX(key!$I$3:$I$5,C636)</f>
        <v>SFm</v>
      </c>
      <c r="O636" s="9" t="str">
        <f>INDEX(key!$F$9:$F$10,D636)</f>
        <v>Ex</v>
      </c>
      <c r="P636" s="9" t="str">
        <f>INDEX(key!$AT$3:$BI$3,E636)</f>
        <v>CZ09</v>
      </c>
      <c r="Q636" s="9" t="str">
        <f>INDEX('HVACwts Src'!$D$7:$I$7,F636)</f>
        <v>rNCOH</v>
      </c>
      <c r="R636" s="36">
        <f>IF(G636,INDEX('HVACwts Src'!$D$11:$U$164,(B636-1)*39+(D636-1)*19+E636,(C636-1)*6+F636),0)</f>
        <v>6989.1171000000004</v>
      </c>
      <c r="T636" t="str">
        <f t="shared" si="56"/>
        <v>HV_SCESFmExCZ09</v>
      </c>
      <c r="U636" t="str">
        <f t="shared" si="57"/>
        <v>rNCOH</v>
      </c>
      <c r="V636" s="36">
        <f t="shared" si="58"/>
        <v>6989.1171000000004</v>
      </c>
    </row>
    <row r="637" spans="1:22" x14ac:dyDescent="0.25">
      <c r="A637" s="86">
        <f t="shared" si="59"/>
        <v>631</v>
      </c>
      <c r="B637">
        <v>2</v>
      </c>
      <c r="C637">
        <v>1</v>
      </c>
      <c r="D637">
        <v>1</v>
      </c>
      <c r="E637">
        <v>10</v>
      </c>
      <c r="F637">
        <v>1</v>
      </c>
      <c r="G637" t="b">
        <f>INDEX(key!$AT$4:$BI$7,B637,E637)</f>
        <v>1</v>
      </c>
      <c r="H637" t="str">
        <f t="shared" si="54"/>
        <v>HV_SCESFmExCZ10rDXGF</v>
      </c>
      <c r="I637" s="9" t="s">
        <v>1799</v>
      </c>
      <c r="J637" t="str">
        <f t="shared" si="55"/>
        <v>HV_SCESFmExCZ10</v>
      </c>
      <c r="K637" s="9" t="s">
        <v>1662</v>
      </c>
      <c r="L637" s="9" t="s">
        <v>45</v>
      </c>
      <c r="M637" s="9" t="str">
        <f>INDEX(key!$AS$4:$AS$7,B637)</f>
        <v>SCE</v>
      </c>
      <c r="N637" s="9" t="str">
        <f>INDEX(key!$I$3:$I$5,C637)</f>
        <v>SFm</v>
      </c>
      <c r="O637" s="9" t="str">
        <f>INDEX(key!$F$9:$F$10,D637)</f>
        <v>Ex</v>
      </c>
      <c r="P637" s="9" t="str">
        <f>INDEX(key!$AT$3:$BI$3,E637)</f>
        <v>CZ10</v>
      </c>
      <c r="Q637" s="9" t="str">
        <f>INDEX('HVACwts Src'!$D$7:$I$7,F637)</f>
        <v>rDXGF</v>
      </c>
      <c r="R637" s="36">
        <f>IF(G637,INDEX('HVACwts Src'!$D$11:$U$164,(B637-1)*39+(D637-1)*19+E637,(C637-1)*6+F637),0)</f>
        <v>411862.56749999995</v>
      </c>
      <c r="T637" t="str">
        <f t="shared" si="56"/>
        <v>HV_SCESFmExCZ10</v>
      </c>
      <c r="U637" t="str">
        <f t="shared" si="57"/>
        <v>rDXGF</v>
      </c>
      <c r="V637" s="36">
        <f t="shared" si="58"/>
        <v>411862.56749999995</v>
      </c>
    </row>
    <row r="638" spans="1:22" x14ac:dyDescent="0.25">
      <c r="A638" s="86">
        <f t="shared" si="59"/>
        <v>632</v>
      </c>
      <c r="B638">
        <v>2</v>
      </c>
      <c r="C638">
        <v>1</v>
      </c>
      <c r="D638">
        <v>1</v>
      </c>
      <c r="E638">
        <v>10</v>
      </c>
      <c r="F638">
        <v>2</v>
      </c>
      <c r="G638" t="b">
        <f>INDEX(key!$AT$4:$BI$7,B638,E638)</f>
        <v>1</v>
      </c>
      <c r="H638" t="str">
        <f t="shared" si="54"/>
        <v>HV_SCESFmExCZ10rNCGF</v>
      </c>
      <c r="I638" s="9" t="s">
        <v>1799</v>
      </c>
      <c r="J638" t="str">
        <f t="shared" si="55"/>
        <v>HV_SCESFmExCZ10</v>
      </c>
      <c r="K638" s="9" t="s">
        <v>1662</v>
      </c>
      <c r="L638" s="9" t="s">
        <v>45</v>
      </c>
      <c r="M638" s="9" t="str">
        <f>INDEX(key!$AS$4:$AS$7,B638)</f>
        <v>SCE</v>
      </c>
      <c r="N638" s="9" t="str">
        <f>INDEX(key!$I$3:$I$5,C638)</f>
        <v>SFm</v>
      </c>
      <c r="O638" s="9" t="str">
        <f>INDEX(key!$F$9:$F$10,D638)</f>
        <v>Ex</v>
      </c>
      <c r="P638" s="9" t="str">
        <f>INDEX(key!$AT$3:$BI$3,E638)</f>
        <v>CZ10</v>
      </c>
      <c r="Q638" s="9" t="str">
        <f>INDEX('HVACwts Src'!$D$7:$I$7,F638)</f>
        <v>rNCGF</v>
      </c>
      <c r="R638" s="36">
        <f>IF(G638,INDEX('HVACwts Src'!$D$11:$U$164,(B638-1)*39+(D638-1)*19+E638,(C638-1)*6+F638),0)</f>
        <v>22704.529200000008</v>
      </c>
      <c r="T638" t="str">
        <f t="shared" si="56"/>
        <v>HV_SCESFmExCZ10</v>
      </c>
      <c r="U638" t="str">
        <f t="shared" si="57"/>
        <v>rNCGF</v>
      </c>
      <c r="V638" s="36">
        <f t="shared" si="58"/>
        <v>22704.529200000008</v>
      </c>
    </row>
    <row r="639" spans="1:22" x14ac:dyDescent="0.25">
      <c r="A639" s="86">
        <f t="shared" si="59"/>
        <v>633</v>
      </c>
      <c r="B639">
        <v>2</v>
      </c>
      <c r="C639">
        <v>1</v>
      </c>
      <c r="D639">
        <v>1</v>
      </c>
      <c r="E639">
        <v>10</v>
      </c>
      <c r="F639">
        <v>3</v>
      </c>
      <c r="G639" t="b">
        <f>INDEX(key!$AT$4:$BI$7,B639,E639)</f>
        <v>1</v>
      </c>
      <c r="H639" t="str">
        <f t="shared" si="54"/>
        <v>HV_SCESFmExCZ10rDXHP</v>
      </c>
      <c r="I639" s="9" t="s">
        <v>1799</v>
      </c>
      <c r="J639" t="str">
        <f t="shared" si="55"/>
        <v>HV_SCESFmExCZ10</v>
      </c>
      <c r="K639" s="9" t="s">
        <v>1662</v>
      </c>
      <c r="L639" s="9" t="s">
        <v>45</v>
      </c>
      <c r="M639" s="9" t="str">
        <f>INDEX(key!$AS$4:$AS$7,B639)</f>
        <v>SCE</v>
      </c>
      <c r="N639" s="9" t="str">
        <f>INDEX(key!$I$3:$I$5,C639)</f>
        <v>SFm</v>
      </c>
      <c r="O639" s="9" t="str">
        <f>INDEX(key!$F$9:$F$10,D639)</f>
        <v>Ex</v>
      </c>
      <c r="P639" s="9" t="str">
        <f>INDEX(key!$AT$3:$BI$3,E639)</f>
        <v>CZ10</v>
      </c>
      <c r="Q639" s="9" t="str">
        <f>INDEX('HVACwts Src'!$D$7:$I$7,F639)</f>
        <v>rDXHP</v>
      </c>
      <c r="R639" s="36">
        <f>IF(G639,INDEX('HVACwts Src'!$D$11:$U$164,(B639-1)*39+(D639-1)*19+E639,(C639-1)*6+F639),0)</f>
        <v>23670.262500000001</v>
      </c>
      <c r="T639" t="str">
        <f t="shared" si="56"/>
        <v>HV_SCESFmExCZ10</v>
      </c>
      <c r="U639" t="str">
        <f t="shared" si="57"/>
        <v>rDXHP</v>
      </c>
      <c r="V639" s="36">
        <f t="shared" si="58"/>
        <v>23670.262500000001</v>
      </c>
    </row>
    <row r="640" spans="1:22" x14ac:dyDescent="0.25">
      <c r="A640" s="86">
        <f t="shared" si="59"/>
        <v>634</v>
      </c>
      <c r="B640">
        <v>2</v>
      </c>
      <c r="C640">
        <v>1</v>
      </c>
      <c r="D640">
        <v>1</v>
      </c>
      <c r="E640">
        <v>10</v>
      </c>
      <c r="F640">
        <v>4</v>
      </c>
      <c r="G640" t="b">
        <f>INDEX(key!$AT$4:$BI$7,B640,E640)</f>
        <v>1</v>
      </c>
      <c r="H640" t="str">
        <f t="shared" si="54"/>
        <v>HV_SCESFmExCZ10rNCEH</v>
      </c>
      <c r="I640" s="9" t="s">
        <v>1799</v>
      </c>
      <c r="J640" t="str">
        <f t="shared" si="55"/>
        <v>HV_SCESFmExCZ10</v>
      </c>
      <c r="K640" s="9" t="s">
        <v>1662</v>
      </c>
      <c r="L640" s="9" t="s">
        <v>45</v>
      </c>
      <c r="M640" s="9" t="str">
        <f>INDEX(key!$AS$4:$AS$7,B640)</f>
        <v>SCE</v>
      </c>
      <c r="N640" s="9" t="str">
        <f>INDEX(key!$I$3:$I$5,C640)</f>
        <v>SFm</v>
      </c>
      <c r="O640" s="9" t="str">
        <f>INDEX(key!$F$9:$F$10,D640)</f>
        <v>Ex</v>
      </c>
      <c r="P640" s="9" t="str">
        <f>INDEX(key!$AT$3:$BI$3,E640)</f>
        <v>CZ10</v>
      </c>
      <c r="Q640" s="9" t="str">
        <f>INDEX('HVACwts Src'!$D$7:$I$7,F640)</f>
        <v>rNCEH</v>
      </c>
      <c r="R640" s="36">
        <f>IF(G640,INDEX('HVACwts Src'!$D$11:$U$164,(B640-1)*39+(D640-1)*19+E640,(C640-1)*6+F640),0)</f>
        <v>1304.8580000000004</v>
      </c>
      <c r="T640" t="str">
        <f t="shared" si="56"/>
        <v>HV_SCESFmExCZ10</v>
      </c>
      <c r="U640" t="str">
        <f t="shared" si="57"/>
        <v>rNCEH</v>
      </c>
      <c r="V640" s="36">
        <f t="shared" si="58"/>
        <v>1304.8580000000004</v>
      </c>
    </row>
    <row r="641" spans="1:22" x14ac:dyDescent="0.25">
      <c r="A641" s="86">
        <f t="shared" si="59"/>
        <v>635</v>
      </c>
      <c r="B641">
        <v>2</v>
      </c>
      <c r="C641">
        <v>1</v>
      </c>
      <c r="D641">
        <v>1</v>
      </c>
      <c r="E641">
        <v>10</v>
      </c>
      <c r="F641">
        <v>5</v>
      </c>
      <c r="G641" t="b">
        <f>INDEX(key!$AT$4:$BI$7,B641,E641)</f>
        <v>1</v>
      </c>
      <c r="H641" t="str">
        <f t="shared" si="54"/>
        <v>HV_SCESFmExCZ10rDXOH</v>
      </c>
      <c r="I641" s="9" t="s">
        <v>1799</v>
      </c>
      <c r="J641" t="str">
        <f t="shared" si="55"/>
        <v>HV_SCESFmExCZ10</v>
      </c>
      <c r="K641" s="9" t="s">
        <v>1662</v>
      </c>
      <c r="L641" s="9" t="s">
        <v>45</v>
      </c>
      <c r="M641" s="9" t="str">
        <f>INDEX(key!$AS$4:$AS$7,B641)</f>
        <v>SCE</v>
      </c>
      <c r="N641" s="9" t="str">
        <f>INDEX(key!$I$3:$I$5,C641)</f>
        <v>SFm</v>
      </c>
      <c r="O641" s="9" t="str">
        <f>INDEX(key!$F$9:$F$10,D641)</f>
        <v>Ex</v>
      </c>
      <c r="P641" s="9" t="str">
        <f>INDEX(key!$AT$3:$BI$3,E641)</f>
        <v>CZ10</v>
      </c>
      <c r="Q641" s="9" t="str">
        <f>INDEX('HVACwts Src'!$D$7:$I$7,F641)</f>
        <v>rDXOH</v>
      </c>
      <c r="R641" s="36">
        <f>IF(G641,INDEX('HVACwts Src'!$D$11:$U$164,(B641-1)*39+(D641-1)*19+E641,(C641-1)*6+F641),0)</f>
        <v>33138.3675</v>
      </c>
      <c r="T641" t="str">
        <f t="shared" si="56"/>
        <v>HV_SCESFmExCZ10</v>
      </c>
      <c r="U641" t="str">
        <f t="shared" si="57"/>
        <v>rDXOH</v>
      </c>
      <c r="V641" s="36">
        <f t="shared" si="58"/>
        <v>33138.3675</v>
      </c>
    </row>
    <row r="642" spans="1:22" x14ac:dyDescent="0.25">
      <c r="A642" s="86">
        <f t="shared" si="59"/>
        <v>636</v>
      </c>
      <c r="B642">
        <v>2</v>
      </c>
      <c r="C642">
        <v>1</v>
      </c>
      <c r="D642">
        <v>1</v>
      </c>
      <c r="E642">
        <v>10</v>
      </c>
      <c r="F642">
        <v>6</v>
      </c>
      <c r="G642" t="b">
        <f>INDEX(key!$AT$4:$BI$7,B642,E642)</f>
        <v>1</v>
      </c>
      <c r="H642" t="str">
        <f t="shared" si="54"/>
        <v>HV_SCESFmExCZ10rNCOH</v>
      </c>
      <c r="I642" s="9" t="s">
        <v>1799</v>
      </c>
      <c r="J642" t="str">
        <f t="shared" si="55"/>
        <v>HV_SCESFmExCZ10</v>
      </c>
      <c r="K642" s="9" t="s">
        <v>1662</v>
      </c>
      <c r="L642" s="9" t="s">
        <v>45</v>
      </c>
      <c r="M642" s="9" t="str">
        <f>INDEX(key!$AS$4:$AS$7,B642)</f>
        <v>SCE</v>
      </c>
      <c r="N642" s="9" t="str">
        <f>INDEX(key!$I$3:$I$5,C642)</f>
        <v>SFm</v>
      </c>
      <c r="O642" s="9" t="str">
        <f>INDEX(key!$F$9:$F$10,D642)</f>
        <v>Ex</v>
      </c>
      <c r="P642" s="9" t="str">
        <f>INDEX(key!$AT$3:$BI$3,E642)</f>
        <v>CZ10</v>
      </c>
      <c r="Q642" s="9" t="str">
        <f>INDEX('HVACwts Src'!$D$7:$I$7,F642)</f>
        <v>rNCOH</v>
      </c>
      <c r="R642" s="36">
        <f>IF(G642,INDEX('HVACwts Src'!$D$11:$U$164,(B642-1)*39+(D642-1)*19+E642,(C642-1)*6+F642),0)</f>
        <v>1826.8012000000008</v>
      </c>
      <c r="T642" t="str">
        <f t="shared" si="56"/>
        <v>HV_SCESFmExCZ10</v>
      </c>
      <c r="U642" t="str">
        <f t="shared" si="57"/>
        <v>rNCOH</v>
      </c>
      <c r="V642" s="36">
        <f t="shared" si="58"/>
        <v>1826.8012000000008</v>
      </c>
    </row>
    <row r="643" spans="1:22" x14ac:dyDescent="0.25">
      <c r="A643" s="86">
        <f t="shared" si="59"/>
        <v>637</v>
      </c>
      <c r="B643">
        <v>2</v>
      </c>
      <c r="C643">
        <v>1</v>
      </c>
      <c r="D643">
        <v>1</v>
      </c>
      <c r="E643">
        <v>11</v>
      </c>
      <c r="F643">
        <v>1</v>
      </c>
      <c r="G643" t="b">
        <f>INDEX(key!$AT$4:$BI$7,B643,E643)</f>
        <v>0</v>
      </c>
      <c r="H643" t="str">
        <f t="shared" si="54"/>
        <v>HV_SCESFmExCZ11rDXGF</v>
      </c>
      <c r="I643" s="9" t="s">
        <v>1799</v>
      </c>
      <c r="J643" t="str">
        <f t="shared" si="55"/>
        <v>HV_SCESFmExCZ11</v>
      </c>
      <c r="K643" s="9" t="s">
        <v>1662</v>
      </c>
      <c r="L643" s="9" t="s">
        <v>45</v>
      </c>
      <c r="M643" s="9" t="str">
        <f>INDEX(key!$AS$4:$AS$7,B643)</f>
        <v>SCE</v>
      </c>
      <c r="N643" s="9" t="str">
        <f>INDEX(key!$I$3:$I$5,C643)</f>
        <v>SFm</v>
      </c>
      <c r="O643" s="9" t="str">
        <f>INDEX(key!$F$9:$F$10,D643)</f>
        <v>Ex</v>
      </c>
      <c r="P643" s="9" t="str">
        <f>INDEX(key!$AT$3:$BI$3,E643)</f>
        <v>CZ11</v>
      </c>
      <c r="Q643" s="9" t="str">
        <f>INDEX('HVACwts Src'!$D$7:$I$7,F643)</f>
        <v>rDXGF</v>
      </c>
      <c r="R643" s="36">
        <f>IF(G643,INDEX('HVACwts Src'!$D$11:$U$164,(B643-1)*39+(D643-1)*19+E643,(C643-1)*6+F643),0)</f>
        <v>0</v>
      </c>
      <c r="T643" t="str">
        <f t="shared" si="56"/>
        <v>HV_SCESFmExCZ11</v>
      </c>
      <c r="U643" t="str">
        <f t="shared" si="57"/>
        <v>rDXGF</v>
      </c>
      <c r="V643" s="36">
        <f t="shared" si="58"/>
        <v>0</v>
      </c>
    </row>
    <row r="644" spans="1:22" x14ac:dyDescent="0.25">
      <c r="A644" s="86">
        <f t="shared" si="59"/>
        <v>638</v>
      </c>
      <c r="B644">
        <v>2</v>
      </c>
      <c r="C644">
        <v>1</v>
      </c>
      <c r="D644">
        <v>1</v>
      </c>
      <c r="E644">
        <v>11</v>
      </c>
      <c r="F644">
        <v>2</v>
      </c>
      <c r="G644" t="b">
        <f>INDEX(key!$AT$4:$BI$7,B644,E644)</f>
        <v>0</v>
      </c>
      <c r="H644" t="str">
        <f t="shared" si="54"/>
        <v>HV_SCESFmExCZ11rNCGF</v>
      </c>
      <c r="I644" s="9" t="s">
        <v>1799</v>
      </c>
      <c r="J644" t="str">
        <f t="shared" si="55"/>
        <v>HV_SCESFmExCZ11</v>
      </c>
      <c r="K644" s="9" t="s">
        <v>1662</v>
      </c>
      <c r="L644" s="9" t="s">
        <v>45</v>
      </c>
      <c r="M644" s="9" t="str">
        <f>INDEX(key!$AS$4:$AS$7,B644)</f>
        <v>SCE</v>
      </c>
      <c r="N644" s="9" t="str">
        <f>INDEX(key!$I$3:$I$5,C644)</f>
        <v>SFm</v>
      </c>
      <c r="O644" s="9" t="str">
        <f>INDEX(key!$F$9:$F$10,D644)</f>
        <v>Ex</v>
      </c>
      <c r="P644" s="9" t="str">
        <f>INDEX(key!$AT$3:$BI$3,E644)</f>
        <v>CZ11</v>
      </c>
      <c r="Q644" s="9" t="str">
        <f>INDEX('HVACwts Src'!$D$7:$I$7,F644)</f>
        <v>rNCGF</v>
      </c>
      <c r="R644" s="36">
        <f>IF(G644,INDEX('HVACwts Src'!$D$11:$U$164,(B644-1)*39+(D644-1)*19+E644,(C644-1)*6+F644),0)</f>
        <v>0</v>
      </c>
      <c r="T644" t="str">
        <f t="shared" si="56"/>
        <v>HV_SCESFmExCZ11</v>
      </c>
      <c r="U644" t="str">
        <f t="shared" si="57"/>
        <v>rNCGF</v>
      </c>
      <c r="V644" s="36">
        <f t="shared" si="58"/>
        <v>0</v>
      </c>
    </row>
    <row r="645" spans="1:22" x14ac:dyDescent="0.25">
      <c r="A645" s="86">
        <f t="shared" si="59"/>
        <v>639</v>
      </c>
      <c r="B645">
        <v>2</v>
      </c>
      <c r="C645">
        <v>1</v>
      </c>
      <c r="D645">
        <v>1</v>
      </c>
      <c r="E645">
        <v>11</v>
      </c>
      <c r="F645">
        <v>3</v>
      </c>
      <c r="G645" t="b">
        <f>INDEX(key!$AT$4:$BI$7,B645,E645)</f>
        <v>0</v>
      </c>
      <c r="H645" t="str">
        <f t="shared" si="54"/>
        <v>HV_SCESFmExCZ11rDXHP</v>
      </c>
      <c r="I645" s="9" t="s">
        <v>1799</v>
      </c>
      <c r="J645" t="str">
        <f t="shared" si="55"/>
        <v>HV_SCESFmExCZ11</v>
      </c>
      <c r="K645" s="9" t="s">
        <v>1662</v>
      </c>
      <c r="L645" s="9" t="s">
        <v>45</v>
      </c>
      <c r="M645" s="9" t="str">
        <f>INDEX(key!$AS$4:$AS$7,B645)</f>
        <v>SCE</v>
      </c>
      <c r="N645" s="9" t="str">
        <f>INDEX(key!$I$3:$I$5,C645)</f>
        <v>SFm</v>
      </c>
      <c r="O645" s="9" t="str">
        <f>INDEX(key!$F$9:$F$10,D645)</f>
        <v>Ex</v>
      </c>
      <c r="P645" s="9" t="str">
        <f>INDEX(key!$AT$3:$BI$3,E645)</f>
        <v>CZ11</v>
      </c>
      <c r="Q645" s="9" t="str">
        <f>INDEX('HVACwts Src'!$D$7:$I$7,F645)</f>
        <v>rDXHP</v>
      </c>
      <c r="R645" s="36">
        <f>IF(G645,INDEX('HVACwts Src'!$D$11:$U$164,(B645-1)*39+(D645-1)*19+E645,(C645-1)*6+F645),0)</f>
        <v>0</v>
      </c>
      <c r="T645" t="str">
        <f t="shared" si="56"/>
        <v>HV_SCESFmExCZ11</v>
      </c>
      <c r="U645" t="str">
        <f t="shared" si="57"/>
        <v>rDXHP</v>
      </c>
      <c r="V645" s="36">
        <f t="shared" si="58"/>
        <v>0</v>
      </c>
    </row>
    <row r="646" spans="1:22" x14ac:dyDescent="0.25">
      <c r="A646" s="86">
        <f t="shared" si="59"/>
        <v>640</v>
      </c>
      <c r="B646">
        <v>2</v>
      </c>
      <c r="C646">
        <v>1</v>
      </c>
      <c r="D646">
        <v>1</v>
      </c>
      <c r="E646">
        <v>11</v>
      </c>
      <c r="F646">
        <v>4</v>
      </c>
      <c r="G646" t="b">
        <f>INDEX(key!$AT$4:$BI$7,B646,E646)</f>
        <v>0</v>
      </c>
      <c r="H646" t="str">
        <f t="shared" si="54"/>
        <v>HV_SCESFmExCZ11rNCEH</v>
      </c>
      <c r="I646" s="9" t="s">
        <v>1799</v>
      </c>
      <c r="J646" t="str">
        <f t="shared" si="55"/>
        <v>HV_SCESFmExCZ11</v>
      </c>
      <c r="K646" s="9" t="s">
        <v>1662</v>
      </c>
      <c r="L646" s="9" t="s">
        <v>45</v>
      </c>
      <c r="M646" s="9" t="str">
        <f>INDEX(key!$AS$4:$AS$7,B646)</f>
        <v>SCE</v>
      </c>
      <c r="N646" s="9" t="str">
        <f>INDEX(key!$I$3:$I$5,C646)</f>
        <v>SFm</v>
      </c>
      <c r="O646" s="9" t="str">
        <f>INDEX(key!$F$9:$F$10,D646)</f>
        <v>Ex</v>
      </c>
      <c r="P646" s="9" t="str">
        <f>INDEX(key!$AT$3:$BI$3,E646)</f>
        <v>CZ11</v>
      </c>
      <c r="Q646" s="9" t="str">
        <f>INDEX('HVACwts Src'!$D$7:$I$7,F646)</f>
        <v>rNCEH</v>
      </c>
      <c r="R646" s="36">
        <f>IF(G646,INDEX('HVACwts Src'!$D$11:$U$164,(B646-1)*39+(D646-1)*19+E646,(C646-1)*6+F646),0)</f>
        <v>0</v>
      </c>
      <c r="T646" t="str">
        <f t="shared" si="56"/>
        <v>HV_SCESFmExCZ11</v>
      </c>
      <c r="U646" t="str">
        <f t="shared" si="57"/>
        <v>rNCEH</v>
      </c>
      <c r="V646" s="36">
        <f t="shared" si="58"/>
        <v>0</v>
      </c>
    </row>
    <row r="647" spans="1:22" x14ac:dyDescent="0.25">
      <c r="A647" s="86">
        <f t="shared" si="59"/>
        <v>641</v>
      </c>
      <c r="B647">
        <v>2</v>
      </c>
      <c r="C647">
        <v>1</v>
      </c>
      <c r="D647">
        <v>1</v>
      </c>
      <c r="E647">
        <v>11</v>
      </c>
      <c r="F647">
        <v>5</v>
      </c>
      <c r="G647" t="b">
        <f>INDEX(key!$AT$4:$BI$7,B647,E647)</f>
        <v>0</v>
      </c>
      <c r="H647" t="str">
        <f t="shared" ref="H647:H710" si="60">+J647&amp;Q647</f>
        <v>HV_SCESFmExCZ11rDXOH</v>
      </c>
      <c r="I647" s="9" t="s">
        <v>1799</v>
      </c>
      <c r="J647" t="str">
        <f t="shared" ref="J647:J710" si="61">"HV_"&amp;M647&amp;N647&amp;O647&amp;P647</f>
        <v>HV_SCESFmExCZ11</v>
      </c>
      <c r="K647" s="9" t="s">
        <v>1662</v>
      </c>
      <c r="L647" s="9" t="s">
        <v>45</v>
      </c>
      <c r="M647" s="9" t="str">
        <f>INDEX(key!$AS$4:$AS$7,B647)</f>
        <v>SCE</v>
      </c>
      <c r="N647" s="9" t="str">
        <f>INDEX(key!$I$3:$I$5,C647)</f>
        <v>SFm</v>
      </c>
      <c r="O647" s="9" t="str">
        <f>INDEX(key!$F$9:$F$10,D647)</f>
        <v>Ex</v>
      </c>
      <c r="P647" s="9" t="str">
        <f>INDEX(key!$AT$3:$BI$3,E647)</f>
        <v>CZ11</v>
      </c>
      <c r="Q647" s="9" t="str">
        <f>INDEX('HVACwts Src'!$D$7:$I$7,F647)</f>
        <v>rDXOH</v>
      </c>
      <c r="R647" s="36">
        <f>IF(G647,INDEX('HVACwts Src'!$D$11:$U$164,(B647-1)*39+(D647-1)*19+E647,(C647-1)*6+F647),0)</f>
        <v>0</v>
      </c>
      <c r="T647" t="str">
        <f t="shared" si="56"/>
        <v>HV_SCESFmExCZ11</v>
      </c>
      <c r="U647" t="str">
        <f t="shared" si="57"/>
        <v>rDXOH</v>
      </c>
      <c r="V647" s="36">
        <f t="shared" si="58"/>
        <v>0</v>
      </c>
    </row>
    <row r="648" spans="1:22" x14ac:dyDescent="0.25">
      <c r="A648" s="86">
        <f t="shared" si="59"/>
        <v>642</v>
      </c>
      <c r="B648">
        <v>2</v>
      </c>
      <c r="C648">
        <v>1</v>
      </c>
      <c r="D648">
        <v>1</v>
      </c>
      <c r="E648">
        <v>11</v>
      </c>
      <c r="F648">
        <v>6</v>
      </c>
      <c r="G648" t="b">
        <f>INDEX(key!$AT$4:$BI$7,B648,E648)</f>
        <v>0</v>
      </c>
      <c r="H648" t="str">
        <f t="shared" si="60"/>
        <v>HV_SCESFmExCZ11rNCOH</v>
      </c>
      <c r="I648" s="9" t="s">
        <v>1799</v>
      </c>
      <c r="J648" t="str">
        <f t="shared" si="61"/>
        <v>HV_SCESFmExCZ11</v>
      </c>
      <c r="K648" s="9" t="s">
        <v>1662</v>
      </c>
      <c r="L648" s="9" t="s">
        <v>45</v>
      </c>
      <c r="M648" s="9" t="str">
        <f>INDEX(key!$AS$4:$AS$7,B648)</f>
        <v>SCE</v>
      </c>
      <c r="N648" s="9" t="str">
        <f>INDEX(key!$I$3:$I$5,C648)</f>
        <v>SFm</v>
      </c>
      <c r="O648" s="9" t="str">
        <f>INDEX(key!$F$9:$F$10,D648)</f>
        <v>Ex</v>
      </c>
      <c r="P648" s="9" t="str">
        <f>INDEX(key!$AT$3:$BI$3,E648)</f>
        <v>CZ11</v>
      </c>
      <c r="Q648" s="9" t="str">
        <f>INDEX('HVACwts Src'!$D$7:$I$7,F648)</f>
        <v>rNCOH</v>
      </c>
      <c r="R648" s="36">
        <f>IF(G648,INDEX('HVACwts Src'!$D$11:$U$164,(B648-1)*39+(D648-1)*19+E648,(C648-1)*6+F648),0)</f>
        <v>0</v>
      </c>
      <c r="T648" t="str">
        <f t="shared" ref="T648:T711" si="62">+J648</f>
        <v>HV_SCESFmExCZ11</v>
      </c>
      <c r="U648" t="str">
        <f t="shared" ref="U648:U711" si="63">+Q648</f>
        <v>rNCOH</v>
      </c>
      <c r="V648" s="36">
        <f t="shared" ref="V648:V711" si="64">+R648</f>
        <v>0</v>
      </c>
    </row>
    <row r="649" spans="1:22" x14ac:dyDescent="0.25">
      <c r="A649" s="86">
        <f t="shared" ref="A649:A712" si="65">+A648+1</f>
        <v>643</v>
      </c>
      <c r="B649">
        <v>2</v>
      </c>
      <c r="C649">
        <v>1</v>
      </c>
      <c r="D649">
        <v>1</v>
      </c>
      <c r="E649">
        <v>12</v>
      </c>
      <c r="F649">
        <v>1</v>
      </c>
      <c r="G649" t="b">
        <f>INDEX(key!$AT$4:$BI$7,B649,E649)</f>
        <v>0</v>
      </c>
      <c r="H649" t="str">
        <f t="shared" si="60"/>
        <v>HV_SCESFmExCZ12rDXGF</v>
      </c>
      <c r="I649" s="9" t="s">
        <v>1799</v>
      </c>
      <c r="J649" t="str">
        <f t="shared" si="61"/>
        <v>HV_SCESFmExCZ12</v>
      </c>
      <c r="K649" s="9" t="s">
        <v>1662</v>
      </c>
      <c r="L649" s="9" t="s">
        <v>45</v>
      </c>
      <c r="M649" s="9" t="str">
        <f>INDEX(key!$AS$4:$AS$7,B649)</f>
        <v>SCE</v>
      </c>
      <c r="N649" s="9" t="str">
        <f>INDEX(key!$I$3:$I$5,C649)</f>
        <v>SFm</v>
      </c>
      <c r="O649" s="9" t="str">
        <f>INDEX(key!$F$9:$F$10,D649)</f>
        <v>Ex</v>
      </c>
      <c r="P649" s="9" t="str">
        <f>INDEX(key!$AT$3:$BI$3,E649)</f>
        <v>CZ12</v>
      </c>
      <c r="Q649" s="9" t="str">
        <f>INDEX('HVACwts Src'!$D$7:$I$7,F649)</f>
        <v>rDXGF</v>
      </c>
      <c r="R649" s="36">
        <f>IF(G649,INDEX('HVACwts Src'!$D$11:$U$164,(B649-1)*39+(D649-1)*19+E649,(C649-1)*6+F649),0)</f>
        <v>0</v>
      </c>
      <c r="T649" t="str">
        <f t="shared" si="62"/>
        <v>HV_SCESFmExCZ12</v>
      </c>
      <c r="U649" t="str">
        <f t="shared" si="63"/>
        <v>rDXGF</v>
      </c>
      <c r="V649" s="36">
        <f t="shared" si="64"/>
        <v>0</v>
      </c>
    </row>
    <row r="650" spans="1:22" x14ac:dyDescent="0.25">
      <c r="A650" s="86">
        <f t="shared" si="65"/>
        <v>644</v>
      </c>
      <c r="B650">
        <v>2</v>
      </c>
      <c r="C650">
        <v>1</v>
      </c>
      <c r="D650">
        <v>1</v>
      </c>
      <c r="E650">
        <v>12</v>
      </c>
      <c r="F650">
        <v>2</v>
      </c>
      <c r="G650" t="b">
        <f>INDEX(key!$AT$4:$BI$7,B650,E650)</f>
        <v>0</v>
      </c>
      <c r="H650" t="str">
        <f t="shared" si="60"/>
        <v>HV_SCESFmExCZ12rNCGF</v>
      </c>
      <c r="I650" s="9" t="s">
        <v>1799</v>
      </c>
      <c r="J650" t="str">
        <f t="shared" si="61"/>
        <v>HV_SCESFmExCZ12</v>
      </c>
      <c r="K650" s="9" t="s">
        <v>1662</v>
      </c>
      <c r="L650" s="9" t="s">
        <v>45</v>
      </c>
      <c r="M650" s="9" t="str">
        <f>INDEX(key!$AS$4:$AS$7,B650)</f>
        <v>SCE</v>
      </c>
      <c r="N650" s="9" t="str">
        <f>INDEX(key!$I$3:$I$5,C650)</f>
        <v>SFm</v>
      </c>
      <c r="O650" s="9" t="str">
        <f>INDEX(key!$F$9:$F$10,D650)</f>
        <v>Ex</v>
      </c>
      <c r="P650" s="9" t="str">
        <f>INDEX(key!$AT$3:$BI$3,E650)</f>
        <v>CZ12</v>
      </c>
      <c r="Q650" s="9" t="str">
        <f>INDEX('HVACwts Src'!$D$7:$I$7,F650)</f>
        <v>rNCGF</v>
      </c>
      <c r="R650" s="36">
        <f>IF(G650,INDEX('HVACwts Src'!$D$11:$U$164,(B650-1)*39+(D650-1)*19+E650,(C650-1)*6+F650),0)</f>
        <v>0</v>
      </c>
      <c r="T650" t="str">
        <f t="shared" si="62"/>
        <v>HV_SCESFmExCZ12</v>
      </c>
      <c r="U650" t="str">
        <f t="shared" si="63"/>
        <v>rNCGF</v>
      </c>
      <c r="V650" s="36">
        <f t="shared" si="64"/>
        <v>0</v>
      </c>
    </row>
    <row r="651" spans="1:22" x14ac:dyDescent="0.25">
      <c r="A651" s="86">
        <f t="shared" si="65"/>
        <v>645</v>
      </c>
      <c r="B651">
        <v>2</v>
      </c>
      <c r="C651">
        <v>1</v>
      </c>
      <c r="D651">
        <v>1</v>
      </c>
      <c r="E651">
        <v>12</v>
      </c>
      <c r="F651">
        <v>3</v>
      </c>
      <c r="G651" t="b">
        <f>INDEX(key!$AT$4:$BI$7,B651,E651)</f>
        <v>0</v>
      </c>
      <c r="H651" t="str">
        <f t="shared" si="60"/>
        <v>HV_SCESFmExCZ12rDXHP</v>
      </c>
      <c r="I651" s="9" t="s">
        <v>1799</v>
      </c>
      <c r="J651" t="str">
        <f t="shared" si="61"/>
        <v>HV_SCESFmExCZ12</v>
      </c>
      <c r="K651" s="9" t="s">
        <v>1662</v>
      </c>
      <c r="L651" s="9" t="s">
        <v>45</v>
      </c>
      <c r="M651" s="9" t="str">
        <f>INDEX(key!$AS$4:$AS$7,B651)</f>
        <v>SCE</v>
      </c>
      <c r="N651" s="9" t="str">
        <f>INDEX(key!$I$3:$I$5,C651)</f>
        <v>SFm</v>
      </c>
      <c r="O651" s="9" t="str">
        <f>INDEX(key!$F$9:$F$10,D651)</f>
        <v>Ex</v>
      </c>
      <c r="P651" s="9" t="str">
        <f>INDEX(key!$AT$3:$BI$3,E651)</f>
        <v>CZ12</v>
      </c>
      <c r="Q651" s="9" t="str">
        <f>INDEX('HVACwts Src'!$D$7:$I$7,F651)</f>
        <v>rDXHP</v>
      </c>
      <c r="R651" s="36">
        <f>IF(G651,INDEX('HVACwts Src'!$D$11:$U$164,(B651-1)*39+(D651-1)*19+E651,(C651-1)*6+F651),0)</f>
        <v>0</v>
      </c>
      <c r="T651" t="str">
        <f t="shared" si="62"/>
        <v>HV_SCESFmExCZ12</v>
      </c>
      <c r="U651" t="str">
        <f t="shared" si="63"/>
        <v>rDXHP</v>
      </c>
      <c r="V651" s="36">
        <f t="shared" si="64"/>
        <v>0</v>
      </c>
    </row>
    <row r="652" spans="1:22" x14ac:dyDescent="0.25">
      <c r="A652" s="86">
        <f t="shared" si="65"/>
        <v>646</v>
      </c>
      <c r="B652">
        <v>2</v>
      </c>
      <c r="C652">
        <v>1</v>
      </c>
      <c r="D652">
        <v>1</v>
      </c>
      <c r="E652">
        <v>12</v>
      </c>
      <c r="F652">
        <v>4</v>
      </c>
      <c r="G652" t="b">
        <f>INDEX(key!$AT$4:$BI$7,B652,E652)</f>
        <v>0</v>
      </c>
      <c r="H652" t="str">
        <f t="shared" si="60"/>
        <v>HV_SCESFmExCZ12rNCEH</v>
      </c>
      <c r="I652" s="9" t="s">
        <v>1799</v>
      </c>
      <c r="J652" t="str">
        <f t="shared" si="61"/>
        <v>HV_SCESFmExCZ12</v>
      </c>
      <c r="K652" s="9" t="s">
        <v>1662</v>
      </c>
      <c r="L652" s="9" t="s">
        <v>45</v>
      </c>
      <c r="M652" s="9" t="str">
        <f>INDEX(key!$AS$4:$AS$7,B652)</f>
        <v>SCE</v>
      </c>
      <c r="N652" s="9" t="str">
        <f>INDEX(key!$I$3:$I$5,C652)</f>
        <v>SFm</v>
      </c>
      <c r="O652" s="9" t="str">
        <f>INDEX(key!$F$9:$F$10,D652)</f>
        <v>Ex</v>
      </c>
      <c r="P652" s="9" t="str">
        <f>INDEX(key!$AT$3:$BI$3,E652)</f>
        <v>CZ12</v>
      </c>
      <c r="Q652" s="9" t="str">
        <f>INDEX('HVACwts Src'!$D$7:$I$7,F652)</f>
        <v>rNCEH</v>
      </c>
      <c r="R652" s="36">
        <f>IF(G652,INDEX('HVACwts Src'!$D$11:$U$164,(B652-1)*39+(D652-1)*19+E652,(C652-1)*6+F652),0)</f>
        <v>0</v>
      </c>
      <c r="T652" t="str">
        <f t="shared" si="62"/>
        <v>HV_SCESFmExCZ12</v>
      </c>
      <c r="U652" t="str">
        <f t="shared" si="63"/>
        <v>rNCEH</v>
      </c>
      <c r="V652" s="36">
        <f t="shared" si="64"/>
        <v>0</v>
      </c>
    </row>
    <row r="653" spans="1:22" x14ac:dyDescent="0.25">
      <c r="A653" s="86">
        <f t="shared" si="65"/>
        <v>647</v>
      </c>
      <c r="B653">
        <v>2</v>
      </c>
      <c r="C653">
        <v>1</v>
      </c>
      <c r="D653">
        <v>1</v>
      </c>
      <c r="E653">
        <v>12</v>
      </c>
      <c r="F653">
        <v>5</v>
      </c>
      <c r="G653" t="b">
        <f>INDEX(key!$AT$4:$BI$7,B653,E653)</f>
        <v>0</v>
      </c>
      <c r="H653" t="str">
        <f t="shared" si="60"/>
        <v>HV_SCESFmExCZ12rDXOH</v>
      </c>
      <c r="I653" s="9" t="s">
        <v>1799</v>
      </c>
      <c r="J653" t="str">
        <f t="shared" si="61"/>
        <v>HV_SCESFmExCZ12</v>
      </c>
      <c r="K653" s="9" t="s">
        <v>1662</v>
      </c>
      <c r="L653" s="9" t="s">
        <v>45</v>
      </c>
      <c r="M653" s="9" t="str">
        <f>INDEX(key!$AS$4:$AS$7,B653)</f>
        <v>SCE</v>
      </c>
      <c r="N653" s="9" t="str">
        <f>INDEX(key!$I$3:$I$5,C653)</f>
        <v>SFm</v>
      </c>
      <c r="O653" s="9" t="str">
        <f>INDEX(key!$F$9:$F$10,D653)</f>
        <v>Ex</v>
      </c>
      <c r="P653" s="9" t="str">
        <f>INDEX(key!$AT$3:$BI$3,E653)</f>
        <v>CZ12</v>
      </c>
      <c r="Q653" s="9" t="str">
        <f>INDEX('HVACwts Src'!$D$7:$I$7,F653)</f>
        <v>rDXOH</v>
      </c>
      <c r="R653" s="36">
        <f>IF(G653,INDEX('HVACwts Src'!$D$11:$U$164,(B653-1)*39+(D653-1)*19+E653,(C653-1)*6+F653),0)</f>
        <v>0</v>
      </c>
      <c r="T653" t="str">
        <f t="shared" si="62"/>
        <v>HV_SCESFmExCZ12</v>
      </c>
      <c r="U653" t="str">
        <f t="shared" si="63"/>
        <v>rDXOH</v>
      </c>
      <c r="V653" s="36">
        <f t="shared" si="64"/>
        <v>0</v>
      </c>
    </row>
    <row r="654" spans="1:22" x14ac:dyDescent="0.25">
      <c r="A654" s="86">
        <f t="shared" si="65"/>
        <v>648</v>
      </c>
      <c r="B654">
        <v>2</v>
      </c>
      <c r="C654">
        <v>1</v>
      </c>
      <c r="D654">
        <v>1</v>
      </c>
      <c r="E654">
        <v>12</v>
      </c>
      <c r="F654">
        <v>6</v>
      </c>
      <c r="G654" t="b">
        <f>INDEX(key!$AT$4:$BI$7,B654,E654)</f>
        <v>0</v>
      </c>
      <c r="H654" t="str">
        <f t="shared" si="60"/>
        <v>HV_SCESFmExCZ12rNCOH</v>
      </c>
      <c r="I654" s="9" t="s">
        <v>1799</v>
      </c>
      <c r="J654" t="str">
        <f t="shared" si="61"/>
        <v>HV_SCESFmExCZ12</v>
      </c>
      <c r="K654" s="9" t="s">
        <v>1662</v>
      </c>
      <c r="L654" s="9" t="s">
        <v>45</v>
      </c>
      <c r="M654" s="9" t="str">
        <f>INDEX(key!$AS$4:$AS$7,B654)</f>
        <v>SCE</v>
      </c>
      <c r="N654" s="9" t="str">
        <f>INDEX(key!$I$3:$I$5,C654)</f>
        <v>SFm</v>
      </c>
      <c r="O654" s="9" t="str">
        <f>INDEX(key!$F$9:$F$10,D654)</f>
        <v>Ex</v>
      </c>
      <c r="P654" s="9" t="str">
        <f>INDEX(key!$AT$3:$BI$3,E654)</f>
        <v>CZ12</v>
      </c>
      <c r="Q654" s="9" t="str">
        <f>INDEX('HVACwts Src'!$D$7:$I$7,F654)</f>
        <v>rNCOH</v>
      </c>
      <c r="R654" s="36">
        <f>IF(G654,INDEX('HVACwts Src'!$D$11:$U$164,(B654-1)*39+(D654-1)*19+E654,(C654-1)*6+F654),0)</f>
        <v>0</v>
      </c>
      <c r="T654" t="str">
        <f t="shared" si="62"/>
        <v>HV_SCESFmExCZ12</v>
      </c>
      <c r="U654" t="str">
        <f t="shared" si="63"/>
        <v>rNCOH</v>
      </c>
      <c r="V654" s="36">
        <f t="shared" si="64"/>
        <v>0</v>
      </c>
    </row>
    <row r="655" spans="1:22" x14ac:dyDescent="0.25">
      <c r="A655" s="86">
        <f t="shared" si="65"/>
        <v>649</v>
      </c>
      <c r="B655">
        <v>2</v>
      </c>
      <c r="C655">
        <v>1</v>
      </c>
      <c r="D655">
        <v>1</v>
      </c>
      <c r="E655">
        <v>13</v>
      </c>
      <c r="F655">
        <v>1</v>
      </c>
      <c r="G655" t="b">
        <f>INDEX(key!$AT$4:$BI$7,B655,E655)</f>
        <v>1</v>
      </c>
      <c r="H655" t="str">
        <f t="shared" si="60"/>
        <v>HV_SCESFmExCZ13rDXGF</v>
      </c>
      <c r="I655" s="9" t="s">
        <v>1799</v>
      </c>
      <c r="J655" t="str">
        <f t="shared" si="61"/>
        <v>HV_SCESFmExCZ13</v>
      </c>
      <c r="K655" s="9" t="s">
        <v>1662</v>
      </c>
      <c r="L655" s="9" t="s">
        <v>45</v>
      </c>
      <c r="M655" s="9" t="str">
        <f>INDEX(key!$AS$4:$AS$7,B655)</f>
        <v>SCE</v>
      </c>
      <c r="N655" s="9" t="str">
        <f>INDEX(key!$I$3:$I$5,C655)</f>
        <v>SFm</v>
      </c>
      <c r="O655" s="9" t="str">
        <f>INDEX(key!$F$9:$F$10,D655)</f>
        <v>Ex</v>
      </c>
      <c r="P655" s="9" t="str">
        <f>INDEX(key!$AT$3:$BI$3,E655)</f>
        <v>CZ13</v>
      </c>
      <c r="Q655" s="9" t="str">
        <f>INDEX('HVACwts Src'!$D$7:$I$7,F655)</f>
        <v>rDXGF</v>
      </c>
      <c r="R655" s="36">
        <f>IF(G655,INDEX('HVACwts Src'!$D$11:$U$164,(B655-1)*39+(D655-1)*19+E655,(C655-1)*6+F655),0)</f>
        <v>62398.035600000003</v>
      </c>
      <c r="T655" t="str">
        <f t="shared" si="62"/>
        <v>HV_SCESFmExCZ13</v>
      </c>
      <c r="U655" t="str">
        <f t="shared" si="63"/>
        <v>rDXGF</v>
      </c>
      <c r="V655" s="36">
        <f t="shared" si="64"/>
        <v>62398.035600000003</v>
      </c>
    </row>
    <row r="656" spans="1:22" x14ac:dyDescent="0.25">
      <c r="A656" s="86">
        <f t="shared" si="65"/>
        <v>650</v>
      </c>
      <c r="B656">
        <v>2</v>
      </c>
      <c r="C656">
        <v>1</v>
      </c>
      <c r="D656">
        <v>1</v>
      </c>
      <c r="E656">
        <v>13</v>
      </c>
      <c r="F656">
        <v>2</v>
      </c>
      <c r="G656" t="b">
        <f>INDEX(key!$AT$4:$BI$7,B656,E656)</f>
        <v>1</v>
      </c>
      <c r="H656" t="str">
        <f t="shared" si="60"/>
        <v>HV_SCESFmExCZ13rNCGF</v>
      </c>
      <c r="I656" s="9" t="s">
        <v>1799</v>
      </c>
      <c r="J656" t="str">
        <f t="shared" si="61"/>
        <v>HV_SCESFmExCZ13</v>
      </c>
      <c r="K656" s="9" t="s">
        <v>1662</v>
      </c>
      <c r="L656" s="9" t="s">
        <v>45</v>
      </c>
      <c r="M656" s="9" t="str">
        <f>INDEX(key!$AS$4:$AS$7,B656)</f>
        <v>SCE</v>
      </c>
      <c r="N656" s="9" t="str">
        <f>INDEX(key!$I$3:$I$5,C656)</f>
        <v>SFm</v>
      </c>
      <c r="O656" s="9" t="str">
        <f>INDEX(key!$F$9:$F$10,D656)</f>
        <v>Ex</v>
      </c>
      <c r="P656" s="9" t="str">
        <f>INDEX(key!$AT$3:$BI$3,E656)</f>
        <v>CZ13</v>
      </c>
      <c r="Q656" s="9" t="str">
        <f>INDEX('HVACwts Src'!$D$7:$I$7,F656)</f>
        <v>rNCGF</v>
      </c>
      <c r="R656" s="36">
        <f>IF(G656,INDEX('HVACwts Src'!$D$11:$U$164,(B656-1)*39+(D656-1)*19+E656,(C656-1)*6+F656),0)</f>
        <v>1217.9826000000044</v>
      </c>
      <c r="T656" t="str">
        <f t="shared" si="62"/>
        <v>HV_SCESFmExCZ13</v>
      </c>
      <c r="U656" t="str">
        <f t="shared" si="63"/>
        <v>rNCGF</v>
      </c>
      <c r="V656" s="36">
        <f t="shared" si="64"/>
        <v>1217.9826000000044</v>
      </c>
    </row>
    <row r="657" spans="1:22" x14ac:dyDescent="0.25">
      <c r="A657" s="86">
        <f t="shared" si="65"/>
        <v>651</v>
      </c>
      <c r="B657">
        <v>2</v>
      </c>
      <c r="C657">
        <v>1</v>
      </c>
      <c r="D657">
        <v>1</v>
      </c>
      <c r="E657">
        <v>13</v>
      </c>
      <c r="F657">
        <v>3</v>
      </c>
      <c r="G657" t="b">
        <f>INDEX(key!$AT$4:$BI$7,B657,E657)</f>
        <v>1</v>
      </c>
      <c r="H657" t="str">
        <f t="shared" si="60"/>
        <v>HV_SCESFmExCZ13rDXHP</v>
      </c>
      <c r="I657" s="9" t="s">
        <v>1799</v>
      </c>
      <c r="J657" t="str">
        <f t="shared" si="61"/>
        <v>HV_SCESFmExCZ13</v>
      </c>
      <c r="K657" s="9" t="s">
        <v>1662</v>
      </c>
      <c r="L657" s="9" t="s">
        <v>45</v>
      </c>
      <c r="M657" s="9" t="str">
        <f>INDEX(key!$AS$4:$AS$7,B657)</f>
        <v>SCE</v>
      </c>
      <c r="N657" s="9" t="str">
        <f>INDEX(key!$I$3:$I$5,C657)</f>
        <v>SFm</v>
      </c>
      <c r="O657" s="9" t="str">
        <f>INDEX(key!$F$9:$F$10,D657)</f>
        <v>Ex</v>
      </c>
      <c r="P657" s="9" t="str">
        <f>INDEX(key!$AT$3:$BI$3,E657)</f>
        <v>CZ13</v>
      </c>
      <c r="Q657" s="9" t="str">
        <f>INDEX('HVACwts Src'!$D$7:$I$7,F657)</f>
        <v>rDXHP</v>
      </c>
      <c r="R657" s="36">
        <f>IF(G657,INDEX('HVACwts Src'!$D$11:$U$164,(B657-1)*39+(D657-1)*19+E657,(C657-1)*6+F657),0)</f>
        <v>3586.0939999999996</v>
      </c>
      <c r="T657" t="str">
        <f t="shared" si="62"/>
        <v>HV_SCESFmExCZ13</v>
      </c>
      <c r="U657" t="str">
        <f t="shared" si="63"/>
        <v>rDXHP</v>
      </c>
      <c r="V657" s="36">
        <f t="shared" si="64"/>
        <v>3586.0939999999996</v>
      </c>
    </row>
    <row r="658" spans="1:22" x14ac:dyDescent="0.25">
      <c r="A658" s="86">
        <f t="shared" si="65"/>
        <v>652</v>
      </c>
      <c r="B658">
        <v>2</v>
      </c>
      <c r="C658">
        <v>1</v>
      </c>
      <c r="D658">
        <v>1</v>
      </c>
      <c r="E658">
        <v>13</v>
      </c>
      <c r="F658">
        <v>4</v>
      </c>
      <c r="G658" t="b">
        <f>INDEX(key!$AT$4:$BI$7,B658,E658)</f>
        <v>1</v>
      </c>
      <c r="H658" t="str">
        <f t="shared" si="60"/>
        <v>HV_SCESFmExCZ13rNCEH</v>
      </c>
      <c r="I658" s="9" t="s">
        <v>1799</v>
      </c>
      <c r="J658" t="str">
        <f t="shared" si="61"/>
        <v>HV_SCESFmExCZ13</v>
      </c>
      <c r="K658" s="9" t="s">
        <v>1662</v>
      </c>
      <c r="L658" s="9" t="s">
        <v>45</v>
      </c>
      <c r="M658" s="9" t="str">
        <f>INDEX(key!$AS$4:$AS$7,B658)</f>
        <v>SCE</v>
      </c>
      <c r="N658" s="9" t="str">
        <f>INDEX(key!$I$3:$I$5,C658)</f>
        <v>SFm</v>
      </c>
      <c r="O658" s="9" t="str">
        <f>INDEX(key!$F$9:$F$10,D658)</f>
        <v>Ex</v>
      </c>
      <c r="P658" s="9" t="str">
        <f>INDEX(key!$AT$3:$BI$3,E658)</f>
        <v>CZ13</v>
      </c>
      <c r="Q658" s="9" t="str">
        <f>INDEX('HVACwts Src'!$D$7:$I$7,F658)</f>
        <v>rNCEH</v>
      </c>
      <c r="R658" s="36">
        <f>IF(G658,INDEX('HVACwts Src'!$D$11:$U$164,(B658-1)*39+(D658-1)*19+E658,(C658-1)*6+F658),0)</f>
        <v>69.999000000000265</v>
      </c>
      <c r="T658" t="str">
        <f t="shared" si="62"/>
        <v>HV_SCESFmExCZ13</v>
      </c>
      <c r="U658" t="str">
        <f t="shared" si="63"/>
        <v>rNCEH</v>
      </c>
      <c r="V658" s="36">
        <f t="shared" si="64"/>
        <v>69.999000000000265</v>
      </c>
    </row>
    <row r="659" spans="1:22" x14ac:dyDescent="0.25">
      <c r="A659" s="86">
        <f t="shared" si="65"/>
        <v>653</v>
      </c>
      <c r="B659">
        <v>2</v>
      </c>
      <c r="C659">
        <v>1</v>
      </c>
      <c r="D659">
        <v>1</v>
      </c>
      <c r="E659">
        <v>13</v>
      </c>
      <c r="F659">
        <v>5</v>
      </c>
      <c r="G659" t="b">
        <f>INDEX(key!$AT$4:$BI$7,B659,E659)</f>
        <v>1</v>
      </c>
      <c r="H659" t="str">
        <f t="shared" si="60"/>
        <v>HV_SCESFmExCZ13rDXOH</v>
      </c>
      <c r="I659" s="9" t="s">
        <v>1799</v>
      </c>
      <c r="J659" t="str">
        <f t="shared" si="61"/>
        <v>HV_SCESFmExCZ13</v>
      </c>
      <c r="K659" s="9" t="s">
        <v>1662</v>
      </c>
      <c r="L659" s="9" t="s">
        <v>45</v>
      </c>
      <c r="M659" s="9" t="str">
        <f>INDEX(key!$AS$4:$AS$7,B659)</f>
        <v>SCE</v>
      </c>
      <c r="N659" s="9" t="str">
        <f>INDEX(key!$I$3:$I$5,C659)</f>
        <v>SFm</v>
      </c>
      <c r="O659" s="9" t="str">
        <f>INDEX(key!$F$9:$F$10,D659)</f>
        <v>Ex</v>
      </c>
      <c r="P659" s="9" t="str">
        <f>INDEX(key!$AT$3:$BI$3,E659)</f>
        <v>CZ13</v>
      </c>
      <c r="Q659" s="9" t="str">
        <f>INDEX('HVACwts Src'!$D$7:$I$7,F659)</f>
        <v>rDXOH</v>
      </c>
      <c r="R659" s="36">
        <f>IF(G659,INDEX('HVACwts Src'!$D$11:$U$164,(B659-1)*39+(D659-1)*19+E659,(C659-1)*6+F659),0)</f>
        <v>5020.5315999999993</v>
      </c>
      <c r="T659" t="str">
        <f t="shared" si="62"/>
        <v>HV_SCESFmExCZ13</v>
      </c>
      <c r="U659" t="str">
        <f t="shared" si="63"/>
        <v>rDXOH</v>
      </c>
      <c r="V659" s="36">
        <f t="shared" si="64"/>
        <v>5020.5315999999993</v>
      </c>
    </row>
    <row r="660" spans="1:22" x14ac:dyDescent="0.25">
      <c r="A660" s="86">
        <f t="shared" si="65"/>
        <v>654</v>
      </c>
      <c r="B660">
        <v>2</v>
      </c>
      <c r="C660">
        <v>1</v>
      </c>
      <c r="D660">
        <v>1</v>
      </c>
      <c r="E660">
        <v>13</v>
      </c>
      <c r="F660">
        <v>6</v>
      </c>
      <c r="G660" t="b">
        <f>INDEX(key!$AT$4:$BI$7,B660,E660)</f>
        <v>1</v>
      </c>
      <c r="H660" t="str">
        <f t="shared" si="60"/>
        <v>HV_SCESFmExCZ13rNCOH</v>
      </c>
      <c r="I660" s="9" t="s">
        <v>1799</v>
      </c>
      <c r="J660" t="str">
        <f t="shared" si="61"/>
        <v>HV_SCESFmExCZ13</v>
      </c>
      <c r="K660" s="9" t="s">
        <v>1662</v>
      </c>
      <c r="L660" s="9" t="s">
        <v>45</v>
      </c>
      <c r="M660" s="9" t="str">
        <f>INDEX(key!$AS$4:$AS$7,B660)</f>
        <v>SCE</v>
      </c>
      <c r="N660" s="9" t="str">
        <f>INDEX(key!$I$3:$I$5,C660)</f>
        <v>SFm</v>
      </c>
      <c r="O660" s="9" t="str">
        <f>INDEX(key!$F$9:$F$10,D660)</f>
        <v>Ex</v>
      </c>
      <c r="P660" s="9" t="str">
        <f>INDEX(key!$AT$3:$BI$3,E660)</f>
        <v>CZ13</v>
      </c>
      <c r="Q660" s="9" t="str">
        <f>INDEX('HVACwts Src'!$D$7:$I$7,F660)</f>
        <v>rNCOH</v>
      </c>
      <c r="R660" s="36">
        <f>IF(G660,INDEX('HVACwts Src'!$D$11:$U$164,(B660-1)*39+(D660-1)*19+E660,(C660-1)*6+F660),0)</f>
        <v>97.998600000000366</v>
      </c>
      <c r="T660" t="str">
        <f t="shared" si="62"/>
        <v>HV_SCESFmExCZ13</v>
      </c>
      <c r="U660" t="str">
        <f t="shared" si="63"/>
        <v>rNCOH</v>
      </c>
      <c r="V660" s="36">
        <f t="shared" si="64"/>
        <v>97.998600000000366</v>
      </c>
    </row>
    <row r="661" spans="1:22" x14ac:dyDescent="0.25">
      <c r="A661" s="86">
        <f t="shared" si="65"/>
        <v>655</v>
      </c>
      <c r="B661">
        <v>2</v>
      </c>
      <c r="C661">
        <v>1</v>
      </c>
      <c r="D661">
        <v>1</v>
      </c>
      <c r="E661">
        <v>14</v>
      </c>
      <c r="F661">
        <v>1</v>
      </c>
      <c r="G661" t="b">
        <f>INDEX(key!$AT$4:$BI$7,B661,E661)</f>
        <v>1</v>
      </c>
      <c r="H661" t="str">
        <f t="shared" si="60"/>
        <v>HV_SCESFmExCZ14rDXGF</v>
      </c>
      <c r="I661" s="9" t="s">
        <v>1799</v>
      </c>
      <c r="J661" t="str">
        <f t="shared" si="61"/>
        <v>HV_SCESFmExCZ14</v>
      </c>
      <c r="K661" s="9" t="s">
        <v>1662</v>
      </c>
      <c r="L661" s="9" t="s">
        <v>45</v>
      </c>
      <c r="M661" s="9" t="str">
        <f>INDEX(key!$AS$4:$AS$7,B661)</f>
        <v>SCE</v>
      </c>
      <c r="N661" s="9" t="str">
        <f>INDEX(key!$I$3:$I$5,C661)</f>
        <v>SFm</v>
      </c>
      <c r="O661" s="9" t="str">
        <f>INDEX(key!$F$9:$F$10,D661)</f>
        <v>Ex</v>
      </c>
      <c r="P661" s="9" t="str">
        <f>INDEX(key!$AT$3:$BI$3,E661)</f>
        <v>CZ14</v>
      </c>
      <c r="Q661" s="9" t="str">
        <f>INDEX('HVACwts Src'!$D$7:$I$7,F661)</f>
        <v>rDXGF</v>
      </c>
      <c r="R661" s="36">
        <f>IF(G661,INDEX('HVACwts Src'!$D$11:$U$164,(B661-1)*39+(D661-1)*19+E661,(C661-1)*6+F661),0)</f>
        <v>162114.72120000003</v>
      </c>
      <c r="T661" t="str">
        <f t="shared" si="62"/>
        <v>HV_SCESFmExCZ14</v>
      </c>
      <c r="U661" t="str">
        <f t="shared" si="63"/>
        <v>rDXGF</v>
      </c>
      <c r="V661" s="36">
        <f t="shared" si="64"/>
        <v>162114.72120000003</v>
      </c>
    </row>
    <row r="662" spans="1:22" x14ac:dyDescent="0.25">
      <c r="A662" s="86">
        <f t="shared" si="65"/>
        <v>656</v>
      </c>
      <c r="B662">
        <v>2</v>
      </c>
      <c r="C662">
        <v>1</v>
      </c>
      <c r="D662">
        <v>1</v>
      </c>
      <c r="E662">
        <v>14</v>
      </c>
      <c r="F662">
        <v>2</v>
      </c>
      <c r="G662" t="b">
        <f>INDEX(key!$AT$4:$BI$7,B662,E662)</f>
        <v>1</v>
      </c>
      <c r="H662" t="str">
        <f t="shared" si="60"/>
        <v>HV_SCESFmExCZ14rNCGF</v>
      </c>
      <c r="I662" s="9" t="s">
        <v>1799</v>
      </c>
      <c r="J662" t="str">
        <f t="shared" si="61"/>
        <v>HV_SCESFmExCZ14</v>
      </c>
      <c r="K662" s="9" t="s">
        <v>1662</v>
      </c>
      <c r="L662" s="9" t="s">
        <v>45</v>
      </c>
      <c r="M662" s="9" t="str">
        <f>INDEX(key!$AS$4:$AS$7,B662)</f>
        <v>SCE</v>
      </c>
      <c r="N662" s="9" t="str">
        <f>INDEX(key!$I$3:$I$5,C662)</f>
        <v>SFm</v>
      </c>
      <c r="O662" s="9" t="str">
        <f>INDEX(key!$F$9:$F$10,D662)</f>
        <v>Ex</v>
      </c>
      <c r="P662" s="9" t="str">
        <f>INDEX(key!$AT$3:$BI$3,E662)</f>
        <v>CZ14</v>
      </c>
      <c r="Q662" s="9" t="str">
        <f>INDEX('HVACwts Src'!$D$7:$I$7,F662)</f>
        <v>rNCGF</v>
      </c>
      <c r="R662" s="36">
        <f>IF(G662,INDEX('HVACwts Src'!$D$11:$U$164,(B662-1)*39+(D662-1)*19+E662,(C662-1)*6+F662),0)</f>
        <v>7000.602899999998</v>
      </c>
      <c r="T662" t="str">
        <f t="shared" si="62"/>
        <v>HV_SCESFmExCZ14</v>
      </c>
      <c r="U662" t="str">
        <f t="shared" si="63"/>
        <v>rNCGF</v>
      </c>
      <c r="V662" s="36">
        <f t="shared" si="64"/>
        <v>7000.602899999998</v>
      </c>
    </row>
    <row r="663" spans="1:22" x14ac:dyDescent="0.25">
      <c r="A663" s="86">
        <f t="shared" si="65"/>
        <v>657</v>
      </c>
      <c r="B663">
        <v>2</v>
      </c>
      <c r="C663">
        <v>1</v>
      </c>
      <c r="D663">
        <v>1</v>
      </c>
      <c r="E663">
        <v>14</v>
      </c>
      <c r="F663">
        <v>3</v>
      </c>
      <c r="G663" t="b">
        <f>INDEX(key!$AT$4:$BI$7,B663,E663)</f>
        <v>1</v>
      </c>
      <c r="H663" t="str">
        <f t="shared" si="60"/>
        <v>HV_SCESFmExCZ14rDXHP</v>
      </c>
      <c r="I663" s="9" t="s">
        <v>1799</v>
      </c>
      <c r="J663" t="str">
        <f t="shared" si="61"/>
        <v>HV_SCESFmExCZ14</v>
      </c>
      <c r="K663" s="9" t="s">
        <v>1662</v>
      </c>
      <c r="L663" s="9" t="s">
        <v>45</v>
      </c>
      <c r="M663" s="9" t="str">
        <f>INDEX(key!$AS$4:$AS$7,B663)</f>
        <v>SCE</v>
      </c>
      <c r="N663" s="9" t="str">
        <f>INDEX(key!$I$3:$I$5,C663)</f>
        <v>SFm</v>
      </c>
      <c r="O663" s="9" t="str">
        <f>INDEX(key!$F$9:$F$10,D663)</f>
        <v>Ex</v>
      </c>
      <c r="P663" s="9" t="str">
        <f>INDEX(key!$AT$3:$BI$3,E663)</f>
        <v>CZ14</v>
      </c>
      <c r="Q663" s="9" t="str">
        <f>INDEX('HVACwts Src'!$D$7:$I$7,F663)</f>
        <v>rDXHP</v>
      </c>
      <c r="R663" s="36">
        <f>IF(G663,INDEX('HVACwts Src'!$D$11:$U$164,(B663-1)*39+(D663-1)*19+E663,(C663-1)*6+F663),0)</f>
        <v>9316.9380000000001</v>
      </c>
      <c r="T663" t="str">
        <f t="shared" si="62"/>
        <v>HV_SCESFmExCZ14</v>
      </c>
      <c r="U663" t="str">
        <f t="shared" si="63"/>
        <v>rDXHP</v>
      </c>
      <c r="V663" s="36">
        <f t="shared" si="64"/>
        <v>9316.9380000000001</v>
      </c>
    </row>
    <row r="664" spans="1:22" x14ac:dyDescent="0.25">
      <c r="A664" s="86">
        <f t="shared" si="65"/>
        <v>658</v>
      </c>
      <c r="B664">
        <v>2</v>
      </c>
      <c r="C664">
        <v>1</v>
      </c>
      <c r="D664">
        <v>1</v>
      </c>
      <c r="E664">
        <v>14</v>
      </c>
      <c r="F664">
        <v>4</v>
      </c>
      <c r="G664" t="b">
        <f>INDEX(key!$AT$4:$BI$7,B664,E664)</f>
        <v>1</v>
      </c>
      <c r="H664" t="str">
        <f t="shared" si="60"/>
        <v>HV_SCESFmExCZ14rNCEH</v>
      </c>
      <c r="I664" s="9" t="s">
        <v>1799</v>
      </c>
      <c r="J664" t="str">
        <f t="shared" si="61"/>
        <v>HV_SCESFmExCZ14</v>
      </c>
      <c r="K664" s="9" t="s">
        <v>1662</v>
      </c>
      <c r="L664" s="9" t="s">
        <v>45</v>
      </c>
      <c r="M664" s="9" t="str">
        <f>INDEX(key!$AS$4:$AS$7,B664)</f>
        <v>SCE</v>
      </c>
      <c r="N664" s="9" t="str">
        <f>INDEX(key!$I$3:$I$5,C664)</f>
        <v>SFm</v>
      </c>
      <c r="O664" s="9" t="str">
        <f>INDEX(key!$F$9:$F$10,D664)</f>
        <v>Ex</v>
      </c>
      <c r="P664" s="9" t="str">
        <f>INDEX(key!$AT$3:$BI$3,E664)</f>
        <v>CZ14</v>
      </c>
      <c r="Q664" s="9" t="str">
        <f>INDEX('HVACwts Src'!$D$7:$I$7,F664)</f>
        <v>rNCEH</v>
      </c>
      <c r="R664" s="36">
        <f>IF(G664,INDEX('HVACwts Src'!$D$11:$U$164,(B664-1)*39+(D664-1)*19+E664,(C664-1)*6+F664),0)</f>
        <v>402.3334999999999</v>
      </c>
      <c r="T664" t="str">
        <f t="shared" si="62"/>
        <v>HV_SCESFmExCZ14</v>
      </c>
      <c r="U664" t="str">
        <f t="shared" si="63"/>
        <v>rNCEH</v>
      </c>
      <c r="V664" s="36">
        <f t="shared" si="64"/>
        <v>402.3334999999999</v>
      </c>
    </row>
    <row r="665" spans="1:22" x14ac:dyDescent="0.25">
      <c r="A665" s="86">
        <f t="shared" si="65"/>
        <v>659</v>
      </c>
      <c r="B665">
        <v>2</v>
      </c>
      <c r="C665">
        <v>1</v>
      </c>
      <c r="D665">
        <v>1</v>
      </c>
      <c r="E665">
        <v>14</v>
      </c>
      <c r="F665">
        <v>5</v>
      </c>
      <c r="G665" t="b">
        <f>INDEX(key!$AT$4:$BI$7,B665,E665)</f>
        <v>1</v>
      </c>
      <c r="H665" t="str">
        <f t="shared" si="60"/>
        <v>HV_SCESFmExCZ14rDXOH</v>
      </c>
      <c r="I665" s="9" t="s">
        <v>1799</v>
      </c>
      <c r="J665" t="str">
        <f t="shared" si="61"/>
        <v>HV_SCESFmExCZ14</v>
      </c>
      <c r="K665" s="9" t="s">
        <v>1662</v>
      </c>
      <c r="L665" s="9" t="s">
        <v>45</v>
      </c>
      <c r="M665" s="9" t="str">
        <f>INDEX(key!$AS$4:$AS$7,B665)</f>
        <v>SCE</v>
      </c>
      <c r="N665" s="9" t="str">
        <f>INDEX(key!$I$3:$I$5,C665)</f>
        <v>SFm</v>
      </c>
      <c r="O665" s="9" t="str">
        <f>INDEX(key!$F$9:$F$10,D665)</f>
        <v>Ex</v>
      </c>
      <c r="P665" s="9" t="str">
        <f>INDEX(key!$AT$3:$BI$3,E665)</f>
        <v>CZ14</v>
      </c>
      <c r="Q665" s="9" t="str">
        <f>INDEX('HVACwts Src'!$D$7:$I$7,F665)</f>
        <v>rDXOH</v>
      </c>
      <c r="R665" s="36">
        <f>IF(G665,INDEX('HVACwts Src'!$D$11:$U$164,(B665-1)*39+(D665-1)*19+E665,(C665-1)*6+F665),0)</f>
        <v>13043.7132</v>
      </c>
      <c r="T665" t="str">
        <f t="shared" si="62"/>
        <v>HV_SCESFmExCZ14</v>
      </c>
      <c r="U665" t="str">
        <f t="shared" si="63"/>
        <v>rDXOH</v>
      </c>
      <c r="V665" s="36">
        <f t="shared" si="64"/>
        <v>13043.7132</v>
      </c>
    </row>
    <row r="666" spans="1:22" x14ac:dyDescent="0.25">
      <c r="A666" s="86">
        <f t="shared" si="65"/>
        <v>660</v>
      </c>
      <c r="B666">
        <v>2</v>
      </c>
      <c r="C666">
        <v>1</v>
      </c>
      <c r="D666">
        <v>1</v>
      </c>
      <c r="E666">
        <v>14</v>
      </c>
      <c r="F666">
        <v>6</v>
      </c>
      <c r="G666" t="b">
        <f>INDEX(key!$AT$4:$BI$7,B666,E666)</f>
        <v>1</v>
      </c>
      <c r="H666" t="str">
        <f t="shared" si="60"/>
        <v>HV_SCESFmExCZ14rNCOH</v>
      </c>
      <c r="I666" s="9" t="s">
        <v>1799</v>
      </c>
      <c r="J666" t="str">
        <f t="shared" si="61"/>
        <v>HV_SCESFmExCZ14</v>
      </c>
      <c r="K666" s="9" t="s">
        <v>1662</v>
      </c>
      <c r="L666" s="9" t="s">
        <v>45</v>
      </c>
      <c r="M666" s="9" t="str">
        <f>INDEX(key!$AS$4:$AS$7,B666)</f>
        <v>SCE</v>
      </c>
      <c r="N666" s="9" t="str">
        <f>INDEX(key!$I$3:$I$5,C666)</f>
        <v>SFm</v>
      </c>
      <c r="O666" s="9" t="str">
        <f>INDEX(key!$F$9:$F$10,D666)</f>
        <v>Ex</v>
      </c>
      <c r="P666" s="9" t="str">
        <f>INDEX(key!$AT$3:$BI$3,E666)</f>
        <v>CZ14</v>
      </c>
      <c r="Q666" s="9" t="str">
        <f>INDEX('HVACwts Src'!$D$7:$I$7,F666)</f>
        <v>rNCOH</v>
      </c>
      <c r="R666" s="36">
        <f>IF(G666,INDEX('HVACwts Src'!$D$11:$U$164,(B666-1)*39+(D666-1)*19+E666,(C666-1)*6+F666),0)</f>
        <v>563.26689999999996</v>
      </c>
      <c r="T666" t="str">
        <f t="shared" si="62"/>
        <v>HV_SCESFmExCZ14</v>
      </c>
      <c r="U666" t="str">
        <f t="shared" si="63"/>
        <v>rNCOH</v>
      </c>
      <c r="V666" s="36">
        <f t="shared" si="64"/>
        <v>563.26689999999996</v>
      </c>
    </row>
    <row r="667" spans="1:22" x14ac:dyDescent="0.25">
      <c r="A667" s="86">
        <f t="shared" si="65"/>
        <v>661</v>
      </c>
      <c r="B667">
        <v>2</v>
      </c>
      <c r="C667">
        <v>1</v>
      </c>
      <c r="D667">
        <v>1</v>
      </c>
      <c r="E667">
        <v>15</v>
      </c>
      <c r="F667">
        <v>1</v>
      </c>
      <c r="G667" t="b">
        <f>INDEX(key!$AT$4:$BI$7,B667,E667)</f>
        <v>1</v>
      </c>
      <c r="H667" t="str">
        <f t="shared" si="60"/>
        <v>HV_SCESFmExCZ15rDXGF</v>
      </c>
      <c r="I667" s="9" t="s">
        <v>1799</v>
      </c>
      <c r="J667" t="str">
        <f t="shared" si="61"/>
        <v>HV_SCESFmExCZ15</v>
      </c>
      <c r="K667" s="9" t="s">
        <v>1662</v>
      </c>
      <c r="L667" s="9" t="s">
        <v>45</v>
      </c>
      <c r="M667" s="9" t="str">
        <f>INDEX(key!$AS$4:$AS$7,B667)</f>
        <v>SCE</v>
      </c>
      <c r="N667" s="9" t="str">
        <f>INDEX(key!$I$3:$I$5,C667)</f>
        <v>SFm</v>
      </c>
      <c r="O667" s="9" t="str">
        <f>INDEX(key!$F$9:$F$10,D667)</f>
        <v>Ex</v>
      </c>
      <c r="P667" s="9" t="str">
        <f>INDEX(key!$AT$3:$BI$3,E667)</f>
        <v>CZ15</v>
      </c>
      <c r="Q667" s="9" t="str">
        <f>INDEX('HVACwts Src'!$D$7:$I$7,F667)</f>
        <v>rDXGF</v>
      </c>
      <c r="R667" s="36">
        <f>IF(G667,INDEX('HVACwts Src'!$D$11:$U$164,(B667-1)*39+(D667-1)*19+E667,(C667-1)*6+F667),0)</f>
        <v>42333.530099999996</v>
      </c>
      <c r="T667" t="str">
        <f t="shared" si="62"/>
        <v>HV_SCESFmExCZ15</v>
      </c>
      <c r="U667" t="str">
        <f t="shared" si="63"/>
        <v>rDXGF</v>
      </c>
      <c r="V667" s="36">
        <f t="shared" si="64"/>
        <v>42333.530099999996</v>
      </c>
    </row>
    <row r="668" spans="1:22" x14ac:dyDescent="0.25">
      <c r="A668" s="86">
        <f t="shared" si="65"/>
        <v>662</v>
      </c>
      <c r="B668">
        <v>2</v>
      </c>
      <c r="C668">
        <v>1</v>
      </c>
      <c r="D668">
        <v>1</v>
      </c>
      <c r="E668">
        <v>15</v>
      </c>
      <c r="F668">
        <v>2</v>
      </c>
      <c r="G668" t="b">
        <f>INDEX(key!$AT$4:$BI$7,B668,E668)</f>
        <v>1</v>
      </c>
      <c r="H668" t="str">
        <f t="shared" si="60"/>
        <v>HV_SCESFmExCZ15rNCGF</v>
      </c>
      <c r="I668" s="9" t="s">
        <v>1799</v>
      </c>
      <c r="J668" t="str">
        <f t="shared" si="61"/>
        <v>HV_SCESFmExCZ15</v>
      </c>
      <c r="K668" s="9" t="s">
        <v>1662</v>
      </c>
      <c r="L668" s="9" t="s">
        <v>45</v>
      </c>
      <c r="M668" s="9" t="str">
        <f>INDEX(key!$AS$4:$AS$7,B668)</f>
        <v>SCE</v>
      </c>
      <c r="N668" s="9" t="str">
        <f>INDEX(key!$I$3:$I$5,C668)</f>
        <v>SFm</v>
      </c>
      <c r="O668" s="9" t="str">
        <f>INDEX(key!$F$9:$F$10,D668)</f>
        <v>Ex</v>
      </c>
      <c r="P668" s="9" t="str">
        <f>INDEX(key!$AT$3:$BI$3,E668)</f>
        <v>CZ15</v>
      </c>
      <c r="Q668" s="9" t="str">
        <f>INDEX('HVACwts Src'!$D$7:$I$7,F668)</f>
        <v>rNCGF</v>
      </c>
      <c r="R668" s="36">
        <f>IF(G668,INDEX('HVACwts Src'!$D$11:$U$164,(B668-1)*39+(D668-1)*19+E668,(C668-1)*6+F668),0)</f>
        <v>282.57600000000093</v>
      </c>
      <c r="T668" t="str">
        <f t="shared" si="62"/>
        <v>HV_SCESFmExCZ15</v>
      </c>
      <c r="U668" t="str">
        <f t="shared" si="63"/>
        <v>rNCGF</v>
      </c>
      <c r="V668" s="36">
        <f t="shared" si="64"/>
        <v>282.57600000000093</v>
      </c>
    </row>
    <row r="669" spans="1:22" x14ac:dyDescent="0.25">
      <c r="A669" s="86">
        <f t="shared" si="65"/>
        <v>663</v>
      </c>
      <c r="B669">
        <v>2</v>
      </c>
      <c r="C669">
        <v>1</v>
      </c>
      <c r="D669">
        <v>1</v>
      </c>
      <c r="E669">
        <v>15</v>
      </c>
      <c r="F669">
        <v>3</v>
      </c>
      <c r="G669" t="b">
        <f>INDEX(key!$AT$4:$BI$7,B669,E669)</f>
        <v>1</v>
      </c>
      <c r="H669" t="str">
        <f t="shared" si="60"/>
        <v>HV_SCESFmExCZ15rDXHP</v>
      </c>
      <c r="I669" s="9" t="s">
        <v>1799</v>
      </c>
      <c r="J669" t="str">
        <f t="shared" si="61"/>
        <v>HV_SCESFmExCZ15</v>
      </c>
      <c r="K669" s="9" t="s">
        <v>1662</v>
      </c>
      <c r="L669" s="9" t="s">
        <v>45</v>
      </c>
      <c r="M669" s="9" t="str">
        <f>INDEX(key!$AS$4:$AS$7,B669)</f>
        <v>SCE</v>
      </c>
      <c r="N669" s="9" t="str">
        <f>INDEX(key!$I$3:$I$5,C669)</f>
        <v>SFm</v>
      </c>
      <c r="O669" s="9" t="str">
        <f>INDEX(key!$F$9:$F$10,D669)</f>
        <v>Ex</v>
      </c>
      <c r="P669" s="9" t="str">
        <f>INDEX(key!$AT$3:$BI$3,E669)</f>
        <v>CZ15</v>
      </c>
      <c r="Q669" s="9" t="str">
        <f>INDEX('HVACwts Src'!$D$7:$I$7,F669)</f>
        <v>rDXHP</v>
      </c>
      <c r="R669" s="36">
        <f>IF(G669,INDEX('HVACwts Src'!$D$11:$U$164,(B669-1)*39+(D669-1)*19+E669,(C669-1)*6+F669),0)</f>
        <v>2432.9614999999999</v>
      </c>
      <c r="T669" t="str">
        <f t="shared" si="62"/>
        <v>HV_SCESFmExCZ15</v>
      </c>
      <c r="U669" t="str">
        <f t="shared" si="63"/>
        <v>rDXHP</v>
      </c>
      <c r="V669" s="36">
        <f t="shared" si="64"/>
        <v>2432.9614999999999</v>
      </c>
    </row>
    <row r="670" spans="1:22" x14ac:dyDescent="0.25">
      <c r="A670" s="86">
        <f t="shared" si="65"/>
        <v>664</v>
      </c>
      <c r="B670">
        <v>2</v>
      </c>
      <c r="C670">
        <v>1</v>
      </c>
      <c r="D670">
        <v>1</v>
      </c>
      <c r="E670">
        <v>15</v>
      </c>
      <c r="F670">
        <v>4</v>
      </c>
      <c r="G670" t="b">
        <f>INDEX(key!$AT$4:$BI$7,B670,E670)</f>
        <v>1</v>
      </c>
      <c r="H670" t="str">
        <f t="shared" si="60"/>
        <v>HV_SCESFmExCZ15rNCEH</v>
      </c>
      <c r="I670" s="9" t="s">
        <v>1799</v>
      </c>
      <c r="J670" t="str">
        <f t="shared" si="61"/>
        <v>HV_SCESFmExCZ15</v>
      </c>
      <c r="K670" s="9" t="s">
        <v>1662</v>
      </c>
      <c r="L670" s="9" t="s">
        <v>45</v>
      </c>
      <c r="M670" s="9" t="str">
        <f>INDEX(key!$AS$4:$AS$7,B670)</f>
        <v>SCE</v>
      </c>
      <c r="N670" s="9" t="str">
        <f>INDEX(key!$I$3:$I$5,C670)</f>
        <v>SFm</v>
      </c>
      <c r="O670" s="9" t="str">
        <f>INDEX(key!$F$9:$F$10,D670)</f>
        <v>Ex</v>
      </c>
      <c r="P670" s="9" t="str">
        <f>INDEX(key!$AT$3:$BI$3,E670)</f>
        <v>CZ15</v>
      </c>
      <c r="Q670" s="9" t="str">
        <f>INDEX('HVACwts Src'!$D$7:$I$7,F670)</f>
        <v>rNCEH</v>
      </c>
      <c r="R670" s="36">
        <f>IF(G670,INDEX('HVACwts Src'!$D$11:$U$164,(B670-1)*39+(D670-1)*19+E670,(C670-1)*6+F670),0)</f>
        <v>16.240000000000055</v>
      </c>
      <c r="T670" t="str">
        <f t="shared" si="62"/>
        <v>HV_SCESFmExCZ15</v>
      </c>
      <c r="U670" t="str">
        <f t="shared" si="63"/>
        <v>rNCEH</v>
      </c>
      <c r="V670" s="36">
        <f t="shared" si="64"/>
        <v>16.240000000000055</v>
      </c>
    </row>
    <row r="671" spans="1:22" x14ac:dyDescent="0.25">
      <c r="A671" s="86">
        <f t="shared" si="65"/>
        <v>665</v>
      </c>
      <c r="B671">
        <v>2</v>
      </c>
      <c r="C671">
        <v>1</v>
      </c>
      <c r="D671">
        <v>1</v>
      </c>
      <c r="E671">
        <v>15</v>
      </c>
      <c r="F671">
        <v>5</v>
      </c>
      <c r="G671" t="b">
        <f>INDEX(key!$AT$4:$BI$7,B671,E671)</f>
        <v>1</v>
      </c>
      <c r="H671" t="str">
        <f t="shared" si="60"/>
        <v>HV_SCESFmExCZ15rDXOH</v>
      </c>
      <c r="I671" s="9" t="s">
        <v>1799</v>
      </c>
      <c r="J671" t="str">
        <f t="shared" si="61"/>
        <v>HV_SCESFmExCZ15</v>
      </c>
      <c r="K671" s="9" t="s">
        <v>1662</v>
      </c>
      <c r="L671" s="9" t="s">
        <v>45</v>
      </c>
      <c r="M671" s="9" t="str">
        <f>INDEX(key!$AS$4:$AS$7,B671)</f>
        <v>SCE</v>
      </c>
      <c r="N671" s="9" t="str">
        <f>INDEX(key!$I$3:$I$5,C671)</f>
        <v>SFm</v>
      </c>
      <c r="O671" s="9" t="str">
        <f>INDEX(key!$F$9:$F$10,D671)</f>
        <v>Ex</v>
      </c>
      <c r="P671" s="9" t="str">
        <f>INDEX(key!$AT$3:$BI$3,E671)</f>
        <v>CZ15</v>
      </c>
      <c r="Q671" s="9" t="str">
        <f>INDEX('HVACwts Src'!$D$7:$I$7,F671)</f>
        <v>rDXOH</v>
      </c>
      <c r="R671" s="36">
        <f>IF(G671,INDEX('HVACwts Src'!$D$11:$U$164,(B671-1)*39+(D671-1)*19+E671,(C671-1)*6+F671),0)</f>
        <v>3406.1461000000004</v>
      </c>
      <c r="T671" t="str">
        <f t="shared" si="62"/>
        <v>HV_SCESFmExCZ15</v>
      </c>
      <c r="U671" t="str">
        <f t="shared" si="63"/>
        <v>rDXOH</v>
      </c>
      <c r="V671" s="36">
        <f t="shared" si="64"/>
        <v>3406.1461000000004</v>
      </c>
    </row>
    <row r="672" spans="1:22" x14ac:dyDescent="0.25">
      <c r="A672" s="86">
        <f t="shared" si="65"/>
        <v>666</v>
      </c>
      <c r="B672">
        <v>2</v>
      </c>
      <c r="C672">
        <v>1</v>
      </c>
      <c r="D672">
        <v>1</v>
      </c>
      <c r="E672">
        <v>15</v>
      </c>
      <c r="F672">
        <v>6</v>
      </c>
      <c r="G672" t="b">
        <f>INDEX(key!$AT$4:$BI$7,B672,E672)</f>
        <v>1</v>
      </c>
      <c r="H672" t="str">
        <f t="shared" si="60"/>
        <v>HV_SCESFmExCZ15rNCOH</v>
      </c>
      <c r="I672" s="9" t="s">
        <v>1799</v>
      </c>
      <c r="J672" t="str">
        <f t="shared" si="61"/>
        <v>HV_SCESFmExCZ15</v>
      </c>
      <c r="K672" s="9" t="s">
        <v>1662</v>
      </c>
      <c r="L672" s="9" t="s">
        <v>45</v>
      </c>
      <c r="M672" s="9" t="str">
        <f>INDEX(key!$AS$4:$AS$7,B672)</f>
        <v>SCE</v>
      </c>
      <c r="N672" s="9" t="str">
        <f>INDEX(key!$I$3:$I$5,C672)</f>
        <v>SFm</v>
      </c>
      <c r="O672" s="9" t="str">
        <f>INDEX(key!$F$9:$F$10,D672)</f>
        <v>Ex</v>
      </c>
      <c r="P672" s="9" t="str">
        <f>INDEX(key!$AT$3:$BI$3,E672)</f>
        <v>CZ15</v>
      </c>
      <c r="Q672" s="9" t="str">
        <f>INDEX('HVACwts Src'!$D$7:$I$7,F672)</f>
        <v>rNCOH</v>
      </c>
      <c r="R672" s="36">
        <f>IF(G672,INDEX('HVACwts Src'!$D$11:$U$164,(B672-1)*39+(D672-1)*19+E672,(C672-1)*6+F672),0)</f>
        <v>22.736000000000079</v>
      </c>
      <c r="T672" t="str">
        <f t="shared" si="62"/>
        <v>HV_SCESFmExCZ15</v>
      </c>
      <c r="U672" t="str">
        <f t="shared" si="63"/>
        <v>rNCOH</v>
      </c>
      <c r="V672" s="36">
        <f t="shared" si="64"/>
        <v>22.736000000000079</v>
      </c>
    </row>
    <row r="673" spans="1:22" x14ac:dyDescent="0.25">
      <c r="A673" s="86">
        <f t="shared" si="65"/>
        <v>667</v>
      </c>
      <c r="B673">
        <v>2</v>
      </c>
      <c r="C673">
        <v>1</v>
      </c>
      <c r="D673">
        <v>1</v>
      </c>
      <c r="E673">
        <v>16</v>
      </c>
      <c r="F673">
        <v>1</v>
      </c>
      <c r="G673" t="b">
        <f>INDEX(key!$AT$4:$BI$7,B673,E673)</f>
        <v>1</v>
      </c>
      <c r="H673" t="str">
        <f t="shared" si="60"/>
        <v>HV_SCESFmExCZ16rDXGF</v>
      </c>
      <c r="I673" s="9" t="s">
        <v>1799</v>
      </c>
      <c r="J673" t="str">
        <f t="shared" si="61"/>
        <v>HV_SCESFmExCZ16</v>
      </c>
      <c r="K673" s="9" t="s">
        <v>1662</v>
      </c>
      <c r="L673" s="9" t="s">
        <v>45</v>
      </c>
      <c r="M673" s="9" t="str">
        <f>INDEX(key!$AS$4:$AS$7,B673)</f>
        <v>SCE</v>
      </c>
      <c r="N673" s="9" t="str">
        <f>INDEX(key!$I$3:$I$5,C673)</f>
        <v>SFm</v>
      </c>
      <c r="O673" s="9" t="str">
        <f>INDEX(key!$F$9:$F$10,D673)</f>
        <v>Ex</v>
      </c>
      <c r="P673" s="9" t="str">
        <f>INDEX(key!$AT$3:$BI$3,E673)</f>
        <v>CZ16</v>
      </c>
      <c r="Q673" s="9" t="str">
        <f>INDEX('HVACwts Src'!$D$7:$I$7,F673)</f>
        <v>rDXGF</v>
      </c>
      <c r="R673" s="36">
        <f>IF(G673,INDEX('HVACwts Src'!$D$11:$U$164,(B673-1)*39+(D673-1)*19+E673,(C673-1)*6+F673),0)</f>
        <v>58942.569600000003</v>
      </c>
      <c r="T673" t="str">
        <f t="shared" si="62"/>
        <v>HV_SCESFmExCZ16</v>
      </c>
      <c r="U673" t="str">
        <f t="shared" si="63"/>
        <v>rDXGF</v>
      </c>
      <c r="V673" s="36">
        <f t="shared" si="64"/>
        <v>58942.569600000003</v>
      </c>
    </row>
    <row r="674" spans="1:22" x14ac:dyDescent="0.25">
      <c r="A674" s="86">
        <f t="shared" si="65"/>
        <v>668</v>
      </c>
      <c r="B674">
        <v>2</v>
      </c>
      <c r="C674">
        <v>1</v>
      </c>
      <c r="D674">
        <v>1</v>
      </c>
      <c r="E674">
        <v>16</v>
      </c>
      <c r="F674">
        <v>2</v>
      </c>
      <c r="G674" t="b">
        <f>INDEX(key!$AT$4:$BI$7,B674,E674)</f>
        <v>1</v>
      </c>
      <c r="H674" t="str">
        <f t="shared" si="60"/>
        <v>HV_SCESFmExCZ16rNCGF</v>
      </c>
      <c r="I674" s="9" t="s">
        <v>1799</v>
      </c>
      <c r="J674" t="str">
        <f t="shared" si="61"/>
        <v>HV_SCESFmExCZ16</v>
      </c>
      <c r="K674" s="9" t="s">
        <v>1662</v>
      </c>
      <c r="L674" s="9" t="s">
        <v>45</v>
      </c>
      <c r="M674" s="9" t="str">
        <f>INDEX(key!$AS$4:$AS$7,B674)</f>
        <v>SCE</v>
      </c>
      <c r="N674" s="9" t="str">
        <f>INDEX(key!$I$3:$I$5,C674)</f>
        <v>SFm</v>
      </c>
      <c r="O674" s="9" t="str">
        <f>INDEX(key!$F$9:$F$10,D674)</f>
        <v>Ex</v>
      </c>
      <c r="P674" s="9" t="str">
        <f>INDEX(key!$AT$3:$BI$3,E674)</f>
        <v>CZ16</v>
      </c>
      <c r="Q674" s="9" t="str">
        <f>INDEX('HVACwts Src'!$D$7:$I$7,F674)</f>
        <v>rNCGF</v>
      </c>
      <c r="R674" s="36">
        <f>IF(G674,INDEX('HVACwts Src'!$D$11:$U$164,(B674-1)*39+(D674-1)*19+E674,(C674-1)*6+F674),0)</f>
        <v>30044.997599999999</v>
      </c>
      <c r="T674" t="str">
        <f t="shared" si="62"/>
        <v>HV_SCESFmExCZ16</v>
      </c>
      <c r="U674" t="str">
        <f t="shared" si="63"/>
        <v>rNCGF</v>
      </c>
      <c r="V674" s="36">
        <f t="shared" si="64"/>
        <v>30044.997599999999</v>
      </c>
    </row>
    <row r="675" spans="1:22" x14ac:dyDescent="0.25">
      <c r="A675" s="86">
        <f t="shared" si="65"/>
        <v>669</v>
      </c>
      <c r="B675">
        <v>2</v>
      </c>
      <c r="C675">
        <v>1</v>
      </c>
      <c r="D675">
        <v>1</v>
      </c>
      <c r="E675">
        <v>16</v>
      </c>
      <c r="F675">
        <v>3</v>
      </c>
      <c r="G675" t="b">
        <f>INDEX(key!$AT$4:$BI$7,B675,E675)</f>
        <v>1</v>
      </c>
      <c r="H675" t="str">
        <f t="shared" si="60"/>
        <v>HV_SCESFmExCZ16rDXHP</v>
      </c>
      <c r="I675" s="9" t="s">
        <v>1799</v>
      </c>
      <c r="J675" t="str">
        <f t="shared" si="61"/>
        <v>HV_SCESFmExCZ16</v>
      </c>
      <c r="K675" s="9" t="s">
        <v>1662</v>
      </c>
      <c r="L675" s="9" t="s">
        <v>45</v>
      </c>
      <c r="M675" s="9" t="str">
        <f>INDEX(key!$AS$4:$AS$7,B675)</f>
        <v>SCE</v>
      </c>
      <c r="N675" s="9" t="str">
        <f>INDEX(key!$I$3:$I$5,C675)</f>
        <v>SFm</v>
      </c>
      <c r="O675" s="9" t="str">
        <f>INDEX(key!$F$9:$F$10,D675)</f>
        <v>Ex</v>
      </c>
      <c r="P675" s="9" t="str">
        <f>INDEX(key!$AT$3:$BI$3,E675)</f>
        <v>CZ16</v>
      </c>
      <c r="Q675" s="9" t="str">
        <f>INDEX('HVACwts Src'!$D$7:$I$7,F675)</f>
        <v>rDXHP</v>
      </c>
      <c r="R675" s="36">
        <f>IF(G675,INDEX('HVACwts Src'!$D$11:$U$164,(B675-1)*39+(D675-1)*19+E675,(C675-1)*6+F675),0)</f>
        <v>3387.5039999999999</v>
      </c>
      <c r="T675" t="str">
        <f t="shared" si="62"/>
        <v>HV_SCESFmExCZ16</v>
      </c>
      <c r="U675" t="str">
        <f t="shared" si="63"/>
        <v>rDXHP</v>
      </c>
      <c r="V675" s="36">
        <f t="shared" si="64"/>
        <v>3387.5039999999999</v>
      </c>
    </row>
    <row r="676" spans="1:22" x14ac:dyDescent="0.25">
      <c r="A676" s="86">
        <f t="shared" si="65"/>
        <v>670</v>
      </c>
      <c r="B676">
        <v>2</v>
      </c>
      <c r="C676">
        <v>1</v>
      </c>
      <c r="D676">
        <v>1</v>
      </c>
      <c r="E676">
        <v>16</v>
      </c>
      <c r="F676">
        <v>4</v>
      </c>
      <c r="G676" t="b">
        <f>INDEX(key!$AT$4:$BI$7,B676,E676)</f>
        <v>1</v>
      </c>
      <c r="H676" t="str">
        <f t="shared" si="60"/>
        <v>HV_SCESFmExCZ16rNCEH</v>
      </c>
      <c r="I676" s="9" t="s">
        <v>1799</v>
      </c>
      <c r="J676" t="str">
        <f t="shared" si="61"/>
        <v>HV_SCESFmExCZ16</v>
      </c>
      <c r="K676" s="9" t="s">
        <v>1662</v>
      </c>
      <c r="L676" s="9" t="s">
        <v>45</v>
      </c>
      <c r="M676" s="9" t="str">
        <f>INDEX(key!$AS$4:$AS$7,B676)</f>
        <v>SCE</v>
      </c>
      <c r="N676" s="9" t="str">
        <f>INDEX(key!$I$3:$I$5,C676)</f>
        <v>SFm</v>
      </c>
      <c r="O676" s="9" t="str">
        <f>INDEX(key!$F$9:$F$10,D676)</f>
        <v>Ex</v>
      </c>
      <c r="P676" s="9" t="str">
        <f>INDEX(key!$AT$3:$BI$3,E676)</f>
        <v>CZ16</v>
      </c>
      <c r="Q676" s="9" t="str">
        <f>INDEX('HVACwts Src'!$D$7:$I$7,F676)</f>
        <v>rNCEH</v>
      </c>
      <c r="R676" s="36">
        <f>IF(G676,INDEX('HVACwts Src'!$D$11:$U$164,(B676-1)*39+(D676-1)*19+E676,(C676-1)*6+F676),0)</f>
        <v>1726.7240000000002</v>
      </c>
      <c r="T676" t="str">
        <f t="shared" si="62"/>
        <v>HV_SCESFmExCZ16</v>
      </c>
      <c r="U676" t="str">
        <f t="shared" si="63"/>
        <v>rNCEH</v>
      </c>
      <c r="V676" s="36">
        <f t="shared" si="64"/>
        <v>1726.7240000000002</v>
      </c>
    </row>
    <row r="677" spans="1:22" x14ac:dyDescent="0.25">
      <c r="A677" s="86">
        <f t="shared" si="65"/>
        <v>671</v>
      </c>
      <c r="B677">
        <v>2</v>
      </c>
      <c r="C677">
        <v>1</v>
      </c>
      <c r="D677">
        <v>1</v>
      </c>
      <c r="E677">
        <v>16</v>
      </c>
      <c r="F677">
        <v>5</v>
      </c>
      <c r="G677" t="b">
        <f>INDEX(key!$AT$4:$BI$7,B677,E677)</f>
        <v>1</v>
      </c>
      <c r="H677" t="str">
        <f t="shared" si="60"/>
        <v>HV_SCESFmExCZ16rDXOH</v>
      </c>
      <c r="I677" s="9" t="s">
        <v>1799</v>
      </c>
      <c r="J677" t="str">
        <f t="shared" si="61"/>
        <v>HV_SCESFmExCZ16</v>
      </c>
      <c r="K677" s="9" t="s">
        <v>1662</v>
      </c>
      <c r="L677" s="9" t="s">
        <v>45</v>
      </c>
      <c r="M677" s="9" t="str">
        <f>INDEX(key!$AS$4:$AS$7,B677)</f>
        <v>SCE</v>
      </c>
      <c r="N677" s="9" t="str">
        <f>INDEX(key!$I$3:$I$5,C677)</f>
        <v>SFm</v>
      </c>
      <c r="O677" s="9" t="str">
        <f>INDEX(key!$F$9:$F$10,D677)</f>
        <v>Ex</v>
      </c>
      <c r="P677" s="9" t="str">
        <f>INDEX(key!$AT$3:$BI$3,E677)</f>
        <v>CZ16</v>
      </c>
      <c r="Q677" s="9" t="str">
        <f>INDEX('HVACwts Src'!$D$7:$I$7,F677)</f>
        <v>rDXOH</v>
      </c>
      <c r="R677" s="36">
        <f>IF(G677,INDEX('HVACwts Src'!$D$11:$U$164,(B677-1)*39+(D677-1)*19+E677,(C677-1)*6+F677),0)</f>
        <v>4742.5056000000004</v>
      </c>
      <c r="T677" t="str">
        <f t="shared" si="62"/>
        <v>HV_SCESFmExCZ16</v>
      </c>
      <c r="U677" t="str">
        <f t="shared" si="63"/>
        <v>rDXOH</v>
      </c>
      <c r="V677" s="36">
        <f t="shared" si="64"/>
        <v>4742.5056000000004</v>
      </c>
    </row>
    <row r="678" spans="1:22" x14ac:dyDescent="0.25">
      <c r="A678" s="86">
        <f t="shared" si="65"/>
        <v>672</v>
      </c>
      <c r="B678">
        <v>2</v>
      </c>
      <c r="C678">
        <v>1</v>
      </c>
      <c r="D678">
        <v>1</v>
      </c>
      <c r="E678">
        <v>16</v>
      </c>
      <c r="F678">
        <v>6</v>
      </c>
      <c r="G678" t="b">
        <f>INDEX(key!$AT$4:$BI$7,B678,E678)</f>
        <v>1</v>
      </c>
      <c r="H678" t="str">
        <f t="shared" si="60"/>
        <v>HV_SCESFmExCZ16rNCOH</v>
      </c>
      <c r="I678" s="9" t="s">
        <v>1799</v>
      </c>
      <c r="J678" t="str">
        <f t="shared" si="61"/>
        <v>HV_SCESFmExCZ16</v>
      </c>
      <c r="K678" s="9" t="s">
        <v>1662</v>
      </c>
      <c r="L678" s="9" t="s">
        <v>45</v>
      </c>
      <c r="M678" s="9" t="str">
        <f>INDEX(key!$AS$4:$AS$7,B678)</f>
        <v>SCE</v>
      </c>
      <c r="N678" s="9" t="str">
        <f>INDEX(key!$I$3:$I$5,C678)</f>
        <v>SFm</v>
      </c>
      <c r="O678" s="9" t="str">
        <f>INDEX(key!$F$9:$F$10,D678)</f>
        <v>Ex</v>
      </c>
      <c r="P678" s="9" t="str">
        <f>INDEX(key!$AT$3:$BI$3,E678)</f>
        <v>CZ16</v>
      </c>
      <c r="Q678" s="9" t="str">
        <f>INDEX('HVACwts Src'!$D$7:$I$7,F678)</f>
        <v>rNCOH</v>
      </c>
      <c r="R678" s="36">
        <f>IF(G678,INDEX('HVACwts Src'!$D$11:$U$164,(B678-1)*39+(D678-1)*19+E678,(C678-1)*6+F678),0)</f>
        <v>2417.4136000000003</v>
      </c>
      <c r="T678" t="str">
        <f t="shared" si="62"/>
        <v>HV_SCESFmExCZ16</v>
      </c>
      <c r="U678" t="str">
        <f t="shared" si="63"/>
        <v>rNCOH</v>
      </c>
      <c r="V678" s="36">
        <f t="shared" si="64"/>
        <v>2417.4136000000003</v>
      </c>
    </row>
    <row r="679" spans="1:22" x14ac:dyDescent="0.25">
      <c r="A679" s="86">
        <f t="shared" si="65"/>
        <v>673</v>
      </c>
      <c r="B679">
        <v>2</v>
      </c>
      <c r="C679">
        <v>1</v>
      </c>
      <c r="D679">
        <v>2</v>
      </c>
      <c r="E679">
        <v>1</v>
      </c>
      <c r="F679">
        <v>1</v>
      </c>
      <c r="G679" t="b">
        <f>INDEX(key!$AT$4:$BI$7,B679,E679)</f>
        <v>0</v>
      </c>
      <c r="H679" t="str">
        <f t="shared" si="60"/>
        <v>HV_SCESFmNewCZ01rDXGF</v>
      </c>
      <c r="I679" s="9" t="s">
        <v>1799</v>
      </c>
      <c r="J679" t="str">
        <f t="shared" si="61"/>
        <v>HV_SCESFmNewCZ01</v>
      </c>
      <c r="K679" s="9" t="s">
        <v>1662</v>
      </c>
      <c r="L679" s="9" t="s">
        <v>45</v>
      </c>
      <c r="M679" s="9" t="str">
        <f>INDEX(key!$AS$4:$AS$7,B679)</f>
        <v>SCE</v>
      </c>
      <c r="N679" s="9" t="str">
        <f>INDEX(key!$I$3:$I$5,C679)</f>
        <v>SFm</v>
      </c>
      <c r="O679" s="9" t="str">
        <f>INDEX(key!$F$9:$F$10,D679)</f>
        <v>New</v>
      </c>
      <c r="P679" s="9" t="str">
        <f>INDEX(key!$AT$3:$BI$3,E679)</f>
        <v>CZ01</v>
      </c>
      <c r="Q679" s="9" t="str">
        <f>INDEX('HVACwts Src'!$D$7:$I$7,F679)</f>
        <v>rDXGF</v>
      </c>
      <c r="R679" s="36">
        <f>IF(G679,INDEX('HVACwts Src'!$D$11:$U$164,(B679-1)*39+(D679-1)*19+E679,(C679-1)*6+F679),0)</f>
        <v>0</v>
      </c>
      <c r="T679" t="str">
        <f t="shared" si="62"/>
        <v>HV_SCESFmNewCZ01</v>
      </c>
      <c r="U679" t="str">
        <f t="shared" si="63"/>
        <v>rDXGF</v>
      </c>
      <c r="V679" s="36">
        <f t="shared" si="64"/>
        <v>0</v>
      </c>
    </row>
    <row r="680" spans="1:22" x14ac:dyDescent="0.25">
      <c r="A680" s="86">
        <f t="shared" si="65"/>
        <v>674</v>
      </c>
      <c r="B680">
        <v>2</v>
      </c>
      <c r="C680">
        <v>1</v>
      </c>
      <c r="D680">
        <v>2</v>
      </c>
      <c r="E680">
        <v>1</v>
      </c>
      <c r="F680">
        <v>2</v>
      </c>
      <c r="G680" t="b">
        <f>INDEX(key!$AT$4:$BI$7,B680,E680)</f>
        <v>0</v>
      </c>
      <c r="H680" t="str">
        <f t="shared" si="60"/>
        <v>HV_SCESFmNewCZ01rNCGF</v>
      </c>
      <c r="I680" s="9" t="s">
        <v>1799</v>
      </c>
      <c r="J680" t="str">
        <f t="shared" si="61"/>
        <v>HV_SCESFmNewCZ01</v>
      </c>
      <c r="K680" s="9" t="s">
        <v>1662</v>
      </c>
      <c r="L680" s="9" t="s">
        <v>45</v>
      </c>
      <c r="M680" s="9" t="str">
        <f>INDEX(key!$AS$4:$AS$7,B680)</f>
        <v>SCE</v>
      </c>
      <c r="N680" s="9" t="str">
        <f>INDEX(key!$I$3:$I$5,C680)</f>
        <v>SFm</v>
      </c>
      <c r="O680" s="9" t="str">
        <f>INDEX(key!$F$9:$F$10,D680)</f>
        <v>New</v>
      </c>
      <c r="P680" s="9" t="str">
        <f>INDEX(key!$AT$3:$BI$3,E680)</f>
        <v>CZ01</v>
      </c>
      <c r="Q680" s="9" t="str">
        <f>INDEX('HVACwts Src'!$D$7:$I$7,F680)</f>
        <v>rNCGF</v>
      </c>
      <c r="R680" s="36">
        <f>IF(G680,INDEX('HVACwts Src'!$D$11:$U$164,(B680-1)*39+(D680-1)*19+E680,(C680-1)*6+F680),0)</f>
        <v>0</v>
      </c>
      <c r="T680" t="str">
        <f t="shared" si="62"/>
        <v>HV_SCESFmNewCZ01</v>
      </c>
      <c r="U680" t="str">
        <f t="shared" si="63"/>
        <v>rNCGF</v>
      </c>
      <c r="V680" s="36">
        <f t="shared" si="64"/>
        <v>0</v>
      </c>
    </row>
    <row r="681" spans="1:22" x14ac:dyDescent="0.25">
      <c r="A681" s="86">
        <f t="shared" si="65"/>
        <v>675</v>
      </c>
      <c r="B681">
        <v>2</v>
      </c>
      <c r="C681">
        <v>1</v>
      </c>
      <c r="D681">
        <v>2</v>
      </c>
      <c r="E681">
        <v>1</v>
      </c>
      <c r="F681">
        <v>3</v>
      </c>
      <c r="G681" t="b">
        <f>INDEX(key!$AT$4:$BI$7,B681,E681)</f>
        <v>0</v>
      </c>
      <c r="H681" t="str">
        <f t="shared" si="60"/>
        <v>HV_SCESFmNewCZ01rDXHP</v>
      </c>
      <c r="I681" s="9" t="s">
        <v>1799</v>
      </c>
      <c r="J681" t="str">
        <f t="shared" si="61"/>
        <v>HV_SCESFmNewCZ01</v>
      </c>
      <c r="K681" s="9" t="s">
        <v>1662</v>
      </c>
      <c r="L681" s="9" t="s">
        <v>45</v>
      </c>
      <c r="M681" s="9" t="str">
        <f>INDEX(key!$AS$4:$AS$7,B681)</f>
        <v>SCE</v>
      </c>
      <c r="N681" s="9" t="str">
        <f>INDEX(key!$I$3:$I$5,C681)</f>
        <v>SFm</v>
      </c>
      <c r="O681" s="9" t="str">
        <f>INDEX(key!$F$9:$F$10,D681)</f>
        <v>New</v>
      </c>
      <c r="P681" s="9" t="str">
        <f>INDEX(key!$AT$3:$BI$3,E681)</f>
        <v>CZ01</v>
      </c>
      <c r="Q681" s="9" t="str">
        <f>INDEX('HVACwts Src'!$D$7:$I$7,F681)</f>
        <v>rDXHP</v>
      </c>
      <c r="R681" s="36">
        <f>IF(G681,INDEX('HVACwts Src'!$D$11:$U$164,(B681-1)*39+(D681-1)*19+E681,(C681-1)*6+F681),0)</f>
        <v>0</v>
      </c>
      <c r="T681" t="str">
        <f t="shared" si="62"/>
        <v>HV_SCESFmNewCZ01</v>
      </c>
      <c r="U681" t="str">
        <f t="shared" si="63"/>
        <v>rDXHP</v>
      </c>
      <c r="V681" s="36">
        <f t="shared" si="64"/>
        <v>0</v>
      </c>
    </row>
    <row r="682" spans="1:22" x14ac:dyDescent="0.25">
      <c r="A682" s="86">
        <f t="shared" si="65"/>
        <v>676</v>
      </c>
      <c r="B682">
        <v>2</v>
      </c>
      <c r="C682">
        <v>1</v>
      </c>
      <c r="D682">
        <v>2</v>
      </c>
      <c r="E682">
        <v>1</v>
      </c>
      <c r="F682">
        <v>4</v>
      </c>
      <c r="G682" t="b">
        <f>INDEX(key!$AT$4:$BI$7,B682,E682)</f>
        <v>0</v>
      </c>
      <c r="H682" t="str">
        <f t="shared" si="60"/>
        <v>HV_SCESFmNewCZ01rNCEH</v>
      </c>
      <c r="I682" s="9" t="s">
        <v>1799</v>
      </c>
      <c r="J682" t="str">
        <f t="shared" si="61"/>
        <v>HV_SCESFmNewCZ01</v>
      </c>
      <c r="K682" s="9" t="s">
        <v>1662</v>
      </c>
      <c r="L682" s="9" t="s">
        <v>45</v>
      </c>
      <c r="M682" s="9" t="str">
        <f>INDEX(key!$AS$4:$AS$7,B682)</f>
        <v>SCE</v>
      </c>
      <c r="N682" s="9" t="str">
        <f>INDEX(key!$I$3:$I$5,C682)</f>
        <v>SFm</v>
      </c>
      <c r="O682" s="9" t="str">
        <f>INDEX(key!$F$9:$F$10,D682)</f>
        <v>New</v>
      </c>
      <c r="P682" s="9" t="str">
        <f>INDEX(key!$AT$3:$BI$3,E682)</f>
        <v>CZ01</v>
      </c>
      <c r="Q682" s="9" t="str">
        <f>INDEX('HVACwts Src'!$D$7:$I$7,F682)</f>
        <v>rNCEH</v>
      </c>
      <c r="R682" s="36">
        <f>IF(G682,INDEX('HVACwts Src'!$D$11:$U$164,(B682-1)*39+(D682-1)*19+E682,(C682-1)*6+F682),0)</f>
        <v>0</v>
      </c>
      <c r="T682" t="str">
        <f t="shared" si="62"/>
        <v>HV_SCESFmNewCZ01</v>
      </c>
      <c r="U682" t="str">
        <f t="shared" si="63"/>
        <v>rNCEH</v>
      </c>
      <c r="V682" s="36">
        <f t="shared" si="64"/>
        <v>0</v>
      </c>
    </row>
    <row r="683" spans="1:22" x14ac:dyDescent="0.25">
      <c r="A683" s="86">
        <f t="shared" si="65"/>
        <v>677</v>
      </c>
      <c r="B683">
        <v>2</v>
      </c>
      <c r="C683">
        <v>1</v>
      </c>
      <c r="D683">
        <v>2</v>
      </c>
      <c r="E683">
        <v>1</v>
      </c>
      <c r="F683">
        <v>5</v>
      </c>
      <c r="G683" t="b">
        <f>INDEX(key!$AT$4:$BI$7,B683,E683)</f>
        <v>0</v>
      </c>
      <c r="H683" t="str">
        <f t="shared" si="60"/>
        <v>HV_SCESFmNewCZ01rDXOH</v>
      </c>
      <c r="I683" s="9" t="s">
        <v>1799</v>
      </c>
      <c r="J683" t="str">
        <f t="shared" si="61"/>
        <v>HV_SCESFmNewCZ01</v>
      </c>
      <c r="K683" s="9" t="s">
        <v>1662</v>
      </c>
      <c r="L683" s="9" t="s">
        <v>45</v>
      </c>
      <c r="M683" s="9" t="str">
        <f>INDEX(key!$AS$4:$AS$7,B683)</f>
        <v>SCE</v>
      </c>
      <c r="N683" s="9" t="str">
        <f>INDEX(key!$I$3:$I$5,C683)</f>
        <v>SFm</v>
      </c>
      <c r="O683" s="9" t="str">
        <f>INDEX(key!$F$9:$F$10,D683)</f>
        <v>New</v>
      </c>
      <c r="P683" s="9" t="str">
        <f>INDEX(key!$AT$3:$BI$3,E683)</f>
        <v>CZ01</v>
      </c>
      <c r="Q683" s="9" t="str">
        <f>INDEX('HVACwts Src'!$D$7:$I$7,F683)</f>
        <v>rDXOH</v>
      </c>
      <c r="R683" s="36">
        <f>IF(G683,INDEX('HVACwts Src'!$D$11:$U$164,(B683-1)*39+(D683-1)*19+E683,(C683-1)*6+F683),0)</f>
        <v>0</v>
      </c>
      <c r="T683" t="str">
        <f t="shared" si="62"/>
        <v>HV_SCESFmNewCZ01</v>
      </c>
      <c r="U683" t="str">
        <f t="shared" si="63"/>
        <v>rDXOH</v>
      </c>
      <c r="V683" s="36">
        <f t="shared" si="64"/>
        <v>0</v>
      </c>
    </row>
    <row r="684" spans="1:22" x14ac:dyDescent="0.25">
      <c r="A684" s="86">
        <f t="shared" si="65"/>
        <v>678</v>
      </c>
      <c r="B684">
        <v>2</v>
      </c>
      <c r="C684">
        <v>1</v>
      </c>
      <c r="D684">
        <v>2</v>
      </c>
      <c r="E684">
        <v>1</v>
      </c>
      <c r="F684">
        <v>6</v>
      </c>
      <c r="G684" t="b">
        <f>INDEX(key!$AT$4:$BI$7,B684,E684)</f>
        <v>0</v>
      </c>
      <c r="H684" t="str">
        <f t="shared" si="60"/>
        <v>HV_SCESFmNewCZ01rNCOH</v>
      </c>
      <c r="I684" s="9" t="s">
        <v>1799</v>
      </c>
      <c r="J684" t="str">
        <f t="shared" si="61"/>
        <v>HV_SCESFmNewCZ01</v>
      </c>
      <c r="K684" s="9" t="s">
        <v>1662</v>
      </c>
      <c r="L684" s="9" t="s">
        <v>45</v>
      </c>
      <c r="M684" s="9" t="str">
        <f>INDEX(key!$AS$4:$AS$7,B684)</f>
        <v>SCE</v>
      </c>
      <c r="N684" s="9" t="str">
        <f>INDEX(key!$I$3:$I$5,C684)</f>
        <v>SFm</v>
      </c>
      <c r="O684" s="9" t="str">
        <f>INDEX(key!$F$9:$F$10,D684)</f>
        <v>New</v>
      </c>
      <c r="P684" s="9" t="str">
        <f>INDEX(key!$AT$3:$BI$3,E684)</f>
        <v>CZ01</v>
      </c>
      <c r="Q684" s="9" t="str">
        <f>INDEX('HVACwts Src'!$D$7:$I$7,F684)</f>
        <v>rNCOH</v>
      </c>
      <c r="R684" s="36">
        <f>IF(G684,INDEX('HVACwts Src'!$D$11:$U$164,(B684-1)*39+(D684-1)*19+E684,(C684-1)*6+F684),0)</f>
        <v>0</v>
      </c>
      <c r="T684" t="str">
        <f t="shared" si="62"/>
        <v>HV_SCESFmNewCZ01</v>
      </c>
      <c r="U684" t="str">
        <f t="shared" si="63"/>
        <v>rNCOH</v>
      </c>
      <c r="V684" s="36">
        <f t="shared" si="64"/>
        <v>0</v>
      </c>
    </row>
    <row r="685" spans="1:22" x14ac:dyDescent="0.25">
      <c r="A685" s="86">
        <f t="shared" si="65"/>
        <v>679</v>
      </c>
      <c r="B685">
        <v>2</v>
      </c>
      <c r="C685">
        <v>1</v>
      </c>
      <c r="D685">
        <v>2</v>
      </c>
      <c r="E685">
        <v>2</v>
      </c>
      <c r="F685">
        <v>1</v>
      </c>
      <c r="G685" t="b">
        <f>INDEX(key!$AT$4:$BI$7,B685,E685)</f>
        <v>0</v>
      </c>
      <c r="H685" t="str">
        <f t="shared" si="60"/>
        <v>HV_SCESFmNewCZ02rDXGF</v>
      </c>
      <c r="I685" s="9" t="s">
        <v>1799</v>
      </c>
      <c r="J685" t="str">
        <f t="shared" si="61"/>
        <v>HV_SCESFmNewCZ02</v>
      </c>
      <c r="K685" s="9" t="s">
        <v>1662</v>
      </c>
      <c r="L685" s="9" t="s">
        <v>45</v>
      </c>
      <c r="M685" s="9" t="str">
        <f>INDEX(key!$AS$4:$AS$7,B685)</f>
        <v>SCE</v>
      </c>
      <c r="N685" s="9" t="str">
        <f>INDEX(key!$I$3:$I$5,C685)</f>
        <v>SFm</v>
      </c>
      <c r="O685" s="9" t="str">
        <f>INDEX(key!$F$9:$F$10,D685)</f>
        <v>New</v>
      </c>
      <c r="P685" s="9" t="str">
        <f>INDEX(key!$AT$3:$BI$3,E685)</f>
        <v>CZ02</v>
      </c>
      <c r="Q685" s="9" t="str">
        <f>INDEX('HVACwts Src'!$D$7:$I$7,F685)</f>
        <v>rDXGF</v>
      </c>
      <c r="R685" s="36">
        <f>IF(G685,INDEX('HVACwts Src'!$D$11:$U$164,(B685-1)*39+(D685-1)*19+E685,(C685-1)*6+F685),0)</f>
        <v>0</v>
      </c>
      <c r="T685" t="str">
        <f t="shared" si="62"/>
        <v>HV_SCESFmNewCZ02</v>
      </c>
      <c r="U685" t="str">
        <f t="shared" si="63"/>
        <v>rDXGF</v>
      </c>
      <c r="V685" s="36">
        <f t="shared" si="64"/>
        <v>0</v>
      </c>
    </row>
    <row r="686" spans="1:22" x14ac:dyDescent="0.25">
      <c r="A686" s="86">
        <f t="shared" si="65"/>
        <v>680</v>
      </c>
      <c r="B686">
        <v>2</v>
      </c>
      <c r="C686">
        <v>1</v>
      </c>
      <c r="D686">
        <v>2</v>
      </c>
      <c r="E686">
        <v>2</v>
      </c>
      <c r="F686">
        <v>2</v>
      </c>
      <c r="G686" t="b">
        <f>INDEX(key!$AT$4:$BI$7,B686,E686)</f>
        <v>0</v>
      </c>
      <c r="H686" t="str">
        <f t="shared" si="60"/>
        <v>HV_SCESFmNewCZ02rNCGF</v>
      </c>
      <c r="I686" s="9" t="s">
        <v>1799</v>
      </c>
      <c r="J686" t="str">
        <f t="shared" si="61"/>
        <v>HV_SCESFmNewCZ02</v>
      </c>
      <c r="K686" s="9" t="s">
        <v>1662</v>
      </c>
      <c r="L686" s="9" t="s">
        <v>45</v>
      </c>
      <c r="M686" s="9" t="str">
        <f>INDEX(key!$AS$4:$AS$7,B686)</f>
        <v>SCE</v>
      </c>
      <c r="N686" s="9" t="str">
        <f>INDEX(key!$I$3:$I$5,C686)</f>
        <v>SFm</v>
      </c>
      <c r="O686" s="9" t="str">
        <f>INDEX(key!$F$9:$F$10,D686)</f>
        <v>New</v>
      </c>
      <c r="P686" s="9" t="str">
        <f>INDEX(key!$AT$3:$BI$3,E686)</f>
        <v>CZ02</v>
      </c>
      <c r="Q686" s="9" t="str">
        <f>INDEX('HVACwts Src'!$D$7:$I$7,F686)</f>
        <v>rNCGF</v>
      </c>
      <c r="R686" s="36">
        <f>IF(G686,INDEX('HVACwts Src'!$D$11:$U$164,(B686-1)*39+(D686-1)*19+E686,(C686-1)*6+F686),0)</f>
        <v>0</v>
      </c>
      <c r="T686" t="str">
        <f t="shared" si="62"/>
        <v>HV_SCESFmNewCZ02</v>
      </c>
      <c r="U686" t="str">
        <f t="shared" si="63"/>
        <v>rNCGF</v>
      </c>
      <c r="V686" s="36">
        <f t="shared" si="64"/>
        <v>0</v>
      </c>
    </row>
    <row r="687" spans="1:22" x14ac:dyDescent="0.25">
      <c r="A687" s="86">
        <f t="shared" si="65"/>
        <v>681</v>
      </c>
      <c r="B687">
        <v>2</v>
      </c>
      <c r="C687">
        <v>1</v>
      </c>
      <c r="D687">
        <v>2</v>
      </c>
      <c r="E687">
        <v>2</v>
      </c>
      <c r="F687">
        <v>3</v>
      </c>
      <c r="G687" t="b">
        <f>INDEX(key!$AT$4:$BI$7,B687,E687)</f>
        <v>0</v>
      </c>
      <c r="H687" t="str">
        <f t="shared" si="60"/>
        <v>HV_SCESFmNewCZ02rDXHP</v>
      </c>
      <c r="I687" s="9" t="s">
        <v>1799</v>
      </c>
      <c r="J687" t="str">
        <f t="shared" si="61"/>
        <v>HV_SCESFmNewCZ02</v>
      </c>
      <c r="K687" s="9" t="s">
        <v>1662</v>
      </c>
      <c r="L687" s="9" t="s">
        <v>45</v>
      </c>
      <c r="M687" s="9" t="str">
        <f>INDEX(key!$AS$4:$AS$7,B687)</f>
        <v>SCE</v>
      </c>
      <c r="N687" s="9" t="str">
        <f>INDEX(key!$I$3:$I$5,C687)</f>
        <v>SFm</v>
      </c>
      <c r="O687" s="9" t="str">
        <f>INDEX(key!$F$9:$F$10,D687)</f>
        <v>New</v>
      </c>
      <c r="P687" s="9" t="str">
        <f>INDEX(key!$AT$3:$BI$3,E687)</f>
        <v>CZ02</v>
      </c>
      <c r="Q687" s="9" t="str">
        <f>INDEX('HVACwts Src'!$D$7:$I$7,F687)</f>
        <v>rDXHP</v>
      </c>
      <c r="R687" s="36">
        <f>IF(G687,INDEX('HVACwts Src'!$D$11:$U$164,(B687-1)*39+(D687-1)*19+E687,(C687-1)*6+F687),0)</f>
        <v>0</v>
      </c>
      <c r="T687" t="str">
        <f t="shared" si="62"/>
        <v>HV_SCESFmNewCZ02</v>
      </c>
      <c r="U687" t="str">
        <f t="shared" si="63"/>
        <v>rDXHP</v>
      </c>
      <c r="V687" s="36">
        <f t="shared" si="64"/>
        <v>0</v>
      </c>
    </row>
    <row r="688" spans="1:22" x14ac:dyDescent="0.25">
      <c r="A688" s="86">
        <f t="shared" si="65"/>
        <v>682</v>
      </c>
      <c r="B688">
        <v>2</v>
      </c>
      <c r="C688">
        <v>1</v>
      </c>
      <c r="D688">
        <v>2</v>
      </c>
      <c r="E688">
        <v>2</v>
      </c>
      <c r="F688">
        <v>4</v>
      </c>
      <c r="G688" t="b">
        <f>INDEX(key!$AT$4:$BI$7,B688,E688)</f>
        <v>0</v>
      </c>
      <c r="H688" t="str">
        <f t="shared" si="60"/>
        <v>HV_SCESFmNewCZ02rNCEH</v>
      </c>
      <c r="I688" s="9" t="s">
        <v>1799</v>
      </c>
      <c r="J688" t="str">
        <f t="shared" si="61"/>
        <v>HV_SCESFmNewCZ02</v>
      </c>
      <c r="K688" s="9" t="s">
        <v>1662</v>
      </c>
      <c r="L688" s="9" t="s">
        <v>45</v>
      </c>
      <c r="M688" s="9" t="str">
        <f>INDEX(key!$AS$4:$AS$7,B688)</f>
        <v>SCE</v>
      </c>
      <c r="N688" s="9" t="str">
        <f>INDEX(key!$I$3:$I$5,C688)</f>
        <v>SFm</v>
      </c>
      <c r="O688" s="9" t="str">
        <f>INDEX(key!$F$9:$F$10,D688)</f>
        <v>New</v>
      </c>
      <c r="P688" s="9" t="str">
        <f>INDEX(key!$AT$3:$BI$3,E688)</f>
        <v>CZ02</v>
      </c>
      <c r="Q688" s="9" t="str">
        <f>INDEX('HVACwts Src'!$D$7:$I$7,F688)</f>
        <v>rNCEH</v>
      </c>
      <c r="R688" s="36">
        <f>IF(G688,INDEX('HVACwts Src'!$D$11:$U$164,(B688-1)*39+(D688-1)*19+E688,(C688-1)*6+F688),0)</f>
        <v>0</v>
      </c>
      <c r="T688" t="str">
        <f t="shared" si="62"/>
        <v>HV_SCESFmNewCZ02</v>
      </c>
      <c r="U688" t="str">
        <f t="shared" si="63"/>
        <v>rNCEH</v>
      </c>
      <c r="V688" s="36">
        <f t="shared" si="64"/>
        <v>0</v>
      </c>
    </row>
    <row r="689" spans="1:22" x14ac:dyDescent="0.25">
      <c r="A689" s="86">
        <f t="shared" si="65"/>
        <v>683</v>
      </c>
      <c r="B689">
        <v>2</v>
      </c>
      <c r="C689">
        <v>1</v>
      </c>
      <c r="D689">
        <v>2</v>
      </c>
      <c r="E689">
        <v>2</v>
      </c>
      <c r="F689">
        <v>5</v>
      </c>
      <c r="G689" t="b">
        <f>INDEX(key!$AT$4:$BI$7,B689,E689)</f>
        <v>0</v>
      </c>
      <c r="H689" t="str">
        <f t="shared" si="60"/>
        <v>HV_SCESFmNewCZ02rDXOH</v>
      </c>
      <c r="I689" s="9" t="s">
        <v>1799</v>
      </c>
      <c r="J689" t="str">
        <f t="shared" si="61"/>
        <v>HV_SCESFmNewCZ02</v>
      </c>
      <c r="K689" s="9" t="s">
        <v>1662</v>
      </c>
      <c r="L689" s="9" t="s">
        <v>45</v>
      </c>
      <c r="M689" s="9" t="str">
        <f>INDEX(key!$AS$4:$AS$7,B689)</f>
        <v>SCE</v>
      </c>
      <c r="N689" s="9" t="str">
        <f>INDEX(key!$I$3:$I$5,C689)</f>
        <v>SFm</v>
      </c>
      <c r="O689" s="9" t="str">
        <f>INDEX(key!$F$9:$F$10,D689)</f>
        <v>New</v>
      </c>
      <c r="P689" s="9" t="str">
        <f>INDEX(key!$AT$3:$BI$3,E689)</f>
        <v>CZ02</v>
      </c>
      <c r="Q689" s="9" t="str">
        <f>INDEX('HVACwts Src'!$D$7:$I$7,F689)</f>
        <v>rDXOH</v>
      </c>
      <c r="R689" s="36">
        <f>IF(G689,INDEX('HVACwts Src'!$D$11:$U$164,(B689-1)*39+(D689-1)*19+E689,(C689-1)*6+F689),0)</f>
        <v>0</v>
      </c>
      <c r="T689" t="str">
        <f t="shared" si="62"/>
        <v>HV_SCESFmNewCZ02</v>
      </c>
      <c r="U689" t="str">
        <f t="shared" si="63"/>
        <v>rDXOH</v>
      </c>
      <c r="V689" s="36">
        <f t="shared" si="64"/>
        <v>0</v>
      </c>
    </row>
    <row r="690" spans="1:22" x14ac:dyDescent="0.25">
      <c r="A690" s="86">
        <f t="shared" si="65"/>
        <v>684</v>
      </c>
      <c r="B690">
        <v>2</v>
      </c>
      <c r="C690">
        <v>1</v>
      </c>
      <c r="D690">
        <v>2</v>
      </c>
      <c r="E690">
        <v>2</v>
      </c>
      <c r="F690">
        <v>6</v>
      </c>
      <c r="G690" t="b">
        <f>INDEX(key!$AT$4:$BI$7,B690,E690)</f>
        <v>0</v>
      </c>
      <c r="H690" t="str">
        <f t="shared" si="60"/>
        <v>HV_SCESFmNewCZ02rNCOH</v>
      </c>
      <c r="I690" s="9" t="s">
        <v>1799</v>
      </c>
      <c r="J690" t="str">
        <f t="shared" si="61"/>
        <v>HV_SCESFmNewCZ02</v>
      </c>
      <c r="K690" s="9" t="s">
        <v>1662</v>
      </c>
      <c r="L690" s="9" t="s">
        <v>45</v>
      </c>
      <c r="M690" s="9" t="str">
        <f>INDEX(key!$AS$4:$AS$7,B690)</f>
        <v>SCE</v>
      </c>
      <c r="N690" s="9" t="str">
        <f>INDEX(key!$I$3:$I$5,C690)</f>
        <v>SFm</v>
      </c>
      <c r="O690" s="9" t="str">
        <f>INDEX(key!$F$9:$F$10,D690)</f>
        <v>New</v>
      </c>
      <c r="P690" s="9" t="str">
        <f>INDEX(key!$AT$3:$BI$3,E690)</f>
        <v>CZ02</v>
      </c>
      <c r="Q690" s="9" t="str">
        <f>INDEX('HVACwts Src'!$D$7:$I$7,F690)</f>
        <v>rNCOH</v>
      </c>
      <c r="R690" s="36">
        <f>IF(G690,INDEX('HVACwts Src'!$D$11:$U$164,(B690-1)*39+(D690-1)*19+E690,(C690-1)*6+F690),0)</f>
        <v>0</v>
      </c>
      <c r="T690" t="str">
        <f t="shared" si="62"/>
        <v>HV_SCESFmNewCZ02</v>
      </c>
      <c r="U690" t="str">
        <f t="shared" si="63"/>
        <v>rNCOH</v>
      </c>
      <c r="V690" s="36">
        <f t="shared" si="64"/>
        <v>0</v>
      </c>
    </row>
    <row r="691" spans="1:22" x14ac:dyDescent="0.25">
      <c r="A691" s="86">
        <f t="shared" si="65"/>
        <v>685</v>
      </c>
      <c r="B691">
        <v>2</v>
      </c>
      <c r="C691">
        <v>1</v>
      </c>
      <c r="D691">
        <v>2</v>
      </c>
      <c r="E691">
        <v>3</v>
      </c>
      <c r="F691">
        <v>1</v>
      </c>
      <c r="G691" t="b">
        <f>INDEX(key!$AT$4:$BI$7,B691,E691)</f>
        <v>0</v>
      </c>
      <c r="H691" t="str">
        <f t="shared" si="60"/>
        <v>HV_SCESFmNewCZ03rDXGF</v>
      </c>
      <c r="I691" s="9" t="s">
        <v>1799</v>
      </c>
      <c r="J691" t="str">
        <f t="shared" si="61"/>
        <v>HV_SCESFmNewCZ03</v>
      </c>
      <c r="K691" s="9" t="s">
        <v>1662</v>
      </c>
      <c r="L691" s="9" t="s">
        <v>45</v>
      </c>
      <c r="M691" s="9" t="str">
        <f>INDEX(key!$AS$4:$AS$7,B691)</f>
        <v>SCE</v>
      </c>
      <c r="N691" s="9" t="str">
        <f>INDEX(key!$I$3:$I$5,C691)</f>
        <v>SFm</v>
      </c>
      <c r="O691" s="9" t="str">
        <f>INDEX(key!$F$9:$F$10,D691)</f>
        <v>New</v>
      </c>
      <c r="P691" s="9" t="str">
        <f>INDEX(key!$AT$3:$BI$3,E691)</f>
        <v>CZ03</v>
      </c>
      <c r="Q691" s="9" t="str">
        <f>INDEX('HVACwts Src'!$D$7:$I$7,F691)</f>
        <v>rDXGF</v>
      </c>
      <c r="R691" s="36">
        <f>IF(G691,INDEX('HVACwts Src'!$D$11:$U$164,(B691-1)*39+(D691-1)*19+E691,(C691-1)*6+F691),0)</f>
        <v>0</v>
      </c>
      <c r="T691" t="str">
        <f t="shared" si="62"/>
        <v>HV_SCESFmNewCZ03</v>
      </c>
      <c r="U691" t="str">
        <f t="shared" si="63"/>
        <v>rDXGF</v>
      </c>
      <c r="V691" s="36">
        <f t="shared" si="64"/>
        <v>0</v>
      </c>
    </row>
    <row r="692" spans="1:22" x14ac:dyDescent="0.25">
      <c r="A692" s="86">
        <f t="shared" si="65"/>
        <v>686</v>
      </c>
      <c r="B692">
        <v>2</v>
      </c>
      <c r="C692">
        <v>1</v>
      </c>
      <c r="D692">
        <v>2</v>
      </c>
      <c r="E692">
        <v>3</v>
      </c>
      <c r="F692">
        <v>2</v>
      </c>
      <c r="G692" t="b">
        <f>INDEX(key!$AT$4:$BI$7,B692,E692)</f>
        <v>0</v>
      </c>
      <c r="H692" t="str">
        <f t="shared" si="60"/>
        <v>HV_SCESFmNewCZ03rNCGF</v>
      </c>
      <c r="I692" s="9" t="s">
        <v>1799</v>
      </c>
      <c r="J692" t="str">
        <f t="shared" si="61"/>
        <v>HV_SCESFmNewCZ03</v>
      </c>
      <c r="K692" s="9" t="s">
        <v>1662</v>
      </c>
      <c r="L692" s="9" t="s">
        <v>45</v>
      </c>
      <c r="M692" s="9" t="str">
        <f>INDEX(key!$AS$4:$AS$7,B692)</f>
        <v>SCE</v>
      </c>
      <c r="N692" s="9" t="str">
        <f>INDEX(key!$I$3:$I$5,C692)</f>
        <v>SFm</v>
      </c>
      <c r="O692" s="9" t="str">
        <f>INDEX(key!$F$9:$F$10,D692)</f>
        <v>New</v>
      </c>
      <c r="P692" s="9" t="str">
        <f>INDEX(key!$AT$3:$BI$3,E692)</f>
        <v>CZ03</v>
      </c>
      <c r="Q692" s="9" t="str">
        <f>INDEX('HVACwts Src'!$D$7:$I$7,F692)</f>
        <v>rNCGF</v>
      </c>
      <c r="R692" s="36">
        <f>IF(G692,INDEX('HVACwts Src'!$D$11:$U$164,(B692-1)*39+(D692-1)*19+E692,(C692-1)*6+F692),0)</f>
        <v>0</v>
      </c>
      <c r="T692" t="str">
        <f t="shared" si="62"/>
        <v>HV_SCESFmNewCZ03</v>
      </c>
      <c r="U692" t="str">
        <f t="shared" si="63"/>
        <v>rNCGF</v>
      </c>
      <c r="V692" s="36">
        <f t="shared" si="64"/>
        <v>0</v>
      </c>
    </row>
    <row r="693" spans="1:22" x14ac:dyDescent="0.25">
      <c r="A693" s="86">
        <f t="shared" si="65"/>
        <v>687</v>
      </c>
      <c r="B693">
        <v>2</v>
      </c>
      <c r="C693">
        <v>1</v>
      </c>
      <c r="D693">
        <v>2</v>
      </c>
      <c r="E693">
        <v>3</v>
      </c>
      <c r="F693">
        <v>3</v>
      </c>
      <c r="G693" t="b">
        <f>INDEX(key!$AT$4:$BI$7,B693,E693)</f>
        <v>0</v>
      </c>
      <c r="H693" t="str">
        <f t="shared" si="60"/>
        <v>HV_SCESFmNewCZ03rDXHP</v>
      </c>
      <c r="I693" s="9" t="s">
        <v>1799</v>
      </c>
      <c r="J693" t="str">
        <f t="shared" si="61"/>
        <v>HV_SCESFmNewCZ03</v>
      </c>
      <c r="K693" s="9" t="s">
        <v>1662</v>
      </c>
      <c r="L693" s="9" t="s">
        <v>45</v>
      </c>
      <c r="M693" s="9" t="str">
        <f>INDEX(key!$AS$4:$AS$7,B693)</f>
        <v>SCE</v>
      </c>
      <c r="N693" s="9" t="str">
        <f>INDEX(key!$I$3:$I$5,C693)</f>
        <v>SFm</v>
      </c>
      <c r="O693" s="9" t="str">
        <f>INDEX(key!$F$9:$F$10,D693)</f>
        <v>New</v>
      </c>
      <c r="P693" s="9" t="str">
        <f>INDEX(key!$AT$3:$BI$3,E693)</f>
        <v>CZ03</v>
      </c>
      <c r="Q693" s="9" t="str">
        <f>INDEX('HVACwts Src'!$D$7:$I$7,F693)</f>
        <v>rDXHP</v>
      </c>
      <c r="R693" s="36">
        <f>IF(G693,INDEX('HVACwts Src'!$D$11:$U$164,(B693-1)*39+(D693-1)*19+E693,(C693-1)*6+F693),0)</f>
        <v>0</v>
      </c>
      <c r="T693" t="str">
        <f t="shared" si="62"/>
        <v>HV_SCESFmNewCZ03</v>
      </c>
      <c r="U693" t="str">
        <f t="shared" si="63"/>
        <v>rDXHP</v>
      </c>
      <c r="V693" s="36">
        <f t="shared" si="64"/>
        <v>0</v>
      </c>
    </row>
    <row r="694" spans="1:22" x14ac:dyDescent="0.25">
      <c r="A694" s="86">
        <f t="shared" si="65"/>
        <v>688</v>
      </c>
      <c r="B694">
        <v>2</v>
      </c>
      <c r="C694">
        <v>1</v>
      </c>
      <c r="D694">
        <v>2</v>
      </c>
      <c r="E694">
        <v>3</v>
      </c>
      <c r="F694">
        <v>4</v>
      </c>
      <c r="G694" t="b">
        <f>INDEX(key!$AT$4:$BI$7,B694,E694)</f>
        <v>0</v>
      </c>
      <c r="H694" t="str">
        <f t="shared" si="60"/>
        <v>HV_SCESFmNewCZ03rNCEH</v>
      </c>
      <c r="I694" s="9" t="s">
        <v>1799</v>
      </c>
      <c r="J694" t="str">
        <f t="shared" si="61"/>
        <v>HV_SCESFmNewCZ03</v>
      </c>
      <c r="K694" s="9" t="s">
        <v>1662</v>
      </c>
      <c r="L694" s="9" t="s">
        <v>45</v>
      </c>
      <c r="M694" s="9" t="str">
        <f>INDEX(key!$AS$4:$AS$7,B694)</f>
        <v>SCE</v>
      </c>
      <c r="N694" s="9" t="str">
        <f>INDEX(key!$I$3:$I$5,C694)</f>
        <v>SFm</v>
      </c>
      <c r="O694" s="9" t="str">
        <f>INDEX(key!$F$9:$F$10,D694)</f>
        <v>New</v>
      </c>
      <c r="P694" s="9" t="str">
        <f>INDEX(key!$AT$3:$BI$3,E694)</f>
        <v>CZ03</v>
      </c>
      <c r="Q694" s="9" t="str">
        <f>INDEX('HVACwts Src'!$D$7:$I$7,F694)</f>
        <v>rNCEH</v>
      </c>
      <c r="R694" s="36">
        <f>IF(G694,INDEX('HVACwts Src'!$D$11:$U$164,(B694-1)*39+(D694-1)*19+E694,(C694-1)*6+F694),0)</f>
        <v>0</v>
      </c>
      <c r="T694" t="str">
        <f t="shared" si="62"/>
        <v>HV_SCESFmNewCZ03</v>
      </c>
      <c r="U694" t="str">
        <f t="shared" si="63"/>
        <v>rNCEH</v>
      </c>
      <c r="V694" s="36">
        <f t="shared" si="64"/>
        <v>0</v>
      </c>
    </row>
    <row r="695" spans="1:22" x14ac:dyDescent="0.25">
      <c r="A695" s="86">
        <f t="shared" si="65"/>
        <v>689</v>
      </c>
      <c r="B695">
        <v>2</v>
      </c>
      <c r="C695">
        <v>1</v>
      </c>
      <c r="D695">
        <v>2</v>
      </c>
      <c r="E695">
        <v>3</v>
      </c>
      <c r="F695">
        <v>5</v>
      </c>
      <c r="G695" t="b">
        <f>INDEX(key!$AT$4:$BI$7,B695,E695)</f>
        <v>0</v>
      </c>
      <c r="H695" t="str">
        <f t="shared" si="60"/>
        <v>HV_SCESFmNewCZ03rDXOH</v>
      </c>
      <c r="I695" s="9" t="s">
        <v>1799</v>
      </c>
      <c r="J695" t="str">
        <f t="shared" si="61"/>
        <v>HV_SCESFmNewCZ03</v>
      </c>
      <c r="K695" s="9" t="s">
        <v>1662</v>
      </c>
      <c r="L695" s="9" t="s">
        <v>45</v>
      </c>
      <c r="M695" s="9" t="str">
        <f>INDEX(key!$AS$4:$AS$7,B695)</f>
        <v>SCE</v>
      </c>
      <c r="N695" s="9" t="str">
        <f>INDEX(key!$I$3:$I$5,C695)</f>
        <v>SFm</v>
      </c>
      <c r="O695" s="9" t="str">
        <f>INDEX(key!$F$9:$F$10,D695)</f>
        <v>New</v>
      </c>
      <c r="P695" s="9" t="str">
        <f>INDEX(key!$AT$3:$BI$3,E695)</f>
        <v>CZ03</v>
      </c>
      <c r="Q695" s="9" t="str">
        <f>INDEX('HVACwts Src'!$D$7:$I$7,F695)</f>
        <v>rDXOH</v>
      </c>
      <c r="R695" s="36">
        <f>IF(G695,INDEX('HVACwts Src'!$D$11:$U$164,(B695-1)*39+(D695-1)*19+E695,(C695-1)*6+F695),0)</f>
        <v>0</v>
      </c>
      <c r="T695" t="str">
        <f t="shared" si="62"/>
        <v>HV_SCESFmNewCZ03</v>
      </c>
      <c r="U695" t="str">
        <f t="shared" si="63"/>
        <v>rDXOH</v>
      </c>
      <c r="V695" s="36">
        <f t="shared" si="64"/>
        <v>0</v>
      </c>
    </row>
    <row r="696" spans="1:22" x14ac:dyDescent="0.25">
      <c r="A696" s="86">
        <f t="shared" si="65"/>
        <v>690</v>
      </c>
      <c r="B696">
        <v>2</v>
      </c>
      <c r="C696">
        <v>1</v>
      </c>
      <c r="D696">
        <v>2</v>
      </c>
      <c r="E696">
        <v>3</v>
      </c>
      <c r="F696">
        <v>6</v>
      </c>
      <c r="G696" t="b">
        <f>INDEX(key!$AT$4:$BI$7,B696,E696)</f>
        <v>0</v>
      </c>
      <c r="H696" t="str">
        <f t="shared" si="60"/>
        <v>HV_SCESFmNewCZ03rNCOH</v>
      </c>
      <c r="I696" s="9" t="s">
        <v>1799</v>
      </c>
      <c r="J696" t="str">
        <f t="shared" si="61"/>
        <v>HV_SCESFmNewCZ03</v>
      </c>
      <c r="K696" s="9" t="s">
        <v>1662</v>
      </c>
      <c r="L696" s="9" t="s">
        <v>45</v>
      </c>
      <c r="M696" s="9" t="str">
        <f>INDEX(key!$AS$4:$AS$7,B696)</f>
        <v>SCE</v>
      </c>
      <c r="N696" s="9" t="str">
        <f>INDEX(key!$I$3:$I$5,C696)</f>
        <v>SFm</v>
      </c>
      <c r="O696" s="9" t="str">
        <f>INDEX(key!$F$9:$F$10,D696)</f>
        <v>New</v>
      </c>
      <c r="P696" s="9" t="str">
        <f>INDEX(key!$AT$3:$BI$3,E696)</f>
        <v>CZ03</v>
      </c>
      <c r="Q696" s="9" t="str">
        <f>INDEX('HVACwts Src'!$D$7:$I$7,F696)</f>
        <v>rNCOH</v>
      </c>
      <c r="R696" s="36">
        <f>IF(G696,INDEX('HVACwts Src'!$D$11:$U$164,(B696-1)*39+(D696-1)*19+E696,(C696-1)*6+F696),0)</f>
        <v>0</v>
      </c>
      <c r="T696" t="str">
        <f t="shared" si="62"/>
        <v>HV_SCESFmNewCZ03</v>
      </c>
      <c r="U696" t="str">
        <f t="shared" si="63"/>
        <v>rNCOH</v>
      </c>
      <c r="V696" s="36">
        <f t="shared" si="64"/>
        <v>0</v>
      </c>
    </row>
    <row r="697" spans="1:22" x14ac:dyDescent="0.25">
      <c r="A697" s="86">
        <f t="shared" si="65"/>
        <v>691</v>
      </c>
      <c r="B697">
        <v>2</v>
      </c>
      <c r="C697">
        <v>1</v>
      </c>
      <c r="D697">
        <v>2</v>
      </c>
      <c r="E697">
        <v>4</v>
      </c>
      <c r="F697">
        <v>1</v>
      </c>
      <c r="G697" t="b">
        <f>INDEX(key!$AT$4:$BI$7,B697,E697)</f>
        <v>0</v>
      </c>
      <c r="H697" t="str">
        <f t="shared" si="60"/>
        <v>HV_SCESFmNewCZ04rDXGF</v>
      </c>
      <c r="I697" s="9" t="s">
        <v>1799</v>
      </c>
      <c r="J697" t="str">
        <f t="shared" si="61"/>
        <v>HV_SCESFmNewCZ04</v>
      </c>
      <c r="K697" s="9" t="s">
        <v>1662</v>
      </c>
      <c r="L697" s="9" t="s">
        <v>45</v>
      </c>
      <c r="M697" s="9" t="str">
        <f>INDEX(key!$AS$4:$AS$7,B697)</f>
        <v>SCE</v>
      </c>
      <c r="N697" s="9" t="str">
        <f>INDEX(key!$I$3:$I$5,C697)</f>
        <v>SFm</v>
      </c>
      <c r="O697" s="9" t="str">
        <f>INDEX(key!$F$9:$F$10,D697)</f>
        <v>New</v>
      </c>
      <c r="P697" s="9" t="str">
        <f>INDEX(key!$AT$3:$BI$3,E697)</f>
        <v>CZ04</v>
      </c>
      <c r="Q697" s="9" t="str">
        <f>INDEX('HVACwts Src'!$D$7:$I$7,F697)</f>
        <v>rDXGF</v>
      </c>
      <c r="R697" s="36">
        <f>IF(G697,INDEX('HVACwts Src'!$D$11:$U$164,(B697-1)*39+(D697-1)*19+E697,(C697-1)*6+F697),0)</f>
        <v>0</v>
      </c>
      <c r="T697" t="str">
        <f t="shared" si="62"/>
        <v>HV_SCESFmNewCZ04</v>
      </c>
      <c r="U697" t="str">
        <f t="shared" si="63"/>
        <v>rDXGF</v>
      </c>
      <c r="V697" s="36">
        <f t="shared" si="64"/>
        <v>0</v>
      </c>
    </row>
    <row r="698" spans="1:22" x14ac:dyDescent="0.25">
      <c r="A698" s="86">
        <f t="shared" si="65"/>
        <v>692</v>
      </c>
      <c r="B698">
        <v>2</v>
      </c>
      <c r="C698">
        <v>1</v>
      </c>
      <c r="D698">
        <v>2</v>
      </c>
      <c r="E698">
        <v>4</v>
      </c>
      <c r="F698">
        <v>2</v>
      </c>
      <c r="G698" t="b">
        <f>INDEX(key!$AT$4:$BI$7,B698,E698)</f>
        <v>0</v>
      </c>
      <c r="H698" t="str">
        <f t="shared" si="60"/>
        <v>HV_SCESFmNewCZ04rNCGF</v>
      </c>
      <c r="I698" s="9" t="s">
        <v>1799</v>
      </c>
      <c r="J698" t="str">
        <f t="shared" si="61"/>
        <v>HV_SCESFmNewCZ04</v>
      </c>
      <c r="K698" s="9" t="s">
        <v>1662</v>
      </c>
      <c r="L698" s="9" t="s">
        <v>45</v>
      </c>
      <c r="M698" s="9" t="str">
        <f>INDEX(key!$AS$4:$AS$7,B698)</f>
        <v>SCE</v>
      </c>
      <c r="N698" s="9" t="str">
        <f>INDEX(key!$I$3:$I$5,C698)</f>
        <v>SFm</v>
      </c>
      <c r="O698" s="9" t="str">
        <f>INDEX(key!$F$9:$F$10,D698)</f>
        <v>New</v>
      </c>
      <c r="P698" s="9" t="str">
        <f>INDEX(key!$AT$3:$BI$3,E698)</f>
        <v>CZ04</v>
      </c>
      <c r="Q698" s="9" t="str">
        <f>INDEX('HVACwts Src'!$D$7:$I$7,F698)</f>
        <v>rNCGF</v>
      </c>
      <c r="R698" s="36">
        <f>IF(G698,INDEX('HVACwts Src'!$D$11:$U$164,(B698-1)*39+(D698-1)*19+E698,(C698-1)*6+F698),0)</f>
        <v>0</v>
      </c>
      <c r="T698" t="str">
        <f t="shared" si="62"/>
        <v>HV_SCESFmNewCZ04</v>
      </c>
      <c r="U698" t="str">
        <f t="shared" si="63"/>
        <v>rNCGF</v>
      </c>
      <c r="V698" s="36">
        <f t="shared" si="64"/>
        <v>0</v>
      </c>
    </row>
    <row r="699" spans="1:22" x14ac:dyDescent="0.25">
      <c r="A699" s="86">
        <f t="shared" si="65"/>
        <v>693</v>
      </c>
      <c r="B699">
        <v>2</v>
      </c>
      <c r="C699">
        <v>1</v>
      </c>
      <c r="D699">
        <v>2</v>
      </c>
      <c r="E699">
        <v>4</v>
      </c>
      <c r="F699">
        <v>3</v>
      </c>
      <c r="G699" t="b">
        <f>INDEX(key!$AT$4:$BI$7,B699,E699)</f>
        <v>0</v>
      </c>
      <c r="H699" t="str">
        <f t="shared" si="60"/>
        <v>HV_SCESFmNewCZ04rDXHP</v>
      </c>
      <c r="I699" s="9" t="s">
        <v>1799</v>
      </c>
      <c r="J699" t="str">
        <f t="shared" si="61"/>
        <v>HV_SCESFmNewCZ04</v>
      </c>
      <c r="K699" s="9" t="s">
        <v>1662</v>
      </c>
      <c r="L699" s="9" t="s">
        <v>45</v>
      </c>
      <c r="M699" s="9" t="str">
        <f>INDEX(key!$AS$4:$AS$7,B699)</f>
        <v>SCE</v>
      </c>
      <c r="N699" s="9" t="str">
        <f>INDEX(key!$I$3:$I$5,C699)</f>
        <v>SFm</v>
      </c>
      <c r="O699" s="9" t="str">
        <f>INDEX(key!$F$9:$F$10,D699)</f>
        <v>New</v>
      </c>
      <c r="P699" s="9" t="str">
        <f>INDEX(key!$AT$3:$BI$3,E699)</f>
        <v>CZ04</v>
      </c>
      <c r="Q699" s="9" t="str">
        <f>INDEX('HVACwts Src'!$D$7:$I$7,F699)</f>
        <v>rDXHP</v>
      </c>
      <c r="R699" s="36">
        <f>IF(G699,INDEX('HVACwts Src'!$D$11:$U$164,(B699-1)*39+(D699-1)*19+E699,(C699-1)*6+F699),0)</f>
        <v>0</v>
      </c>
      <c r="T699" t="str">
        <f t="shared" si="62"/>
        <v>HV_SCESFmNewCZ04</v>
      </c>
      <c r="U699" t="str">
        <f t="shared" si="63"/>
        <v>rDXHP</v>
      </c>
      <c r="V699" s="36">
        <f t="shared" si="64"/>
        <v>0</v>
      </c>
    </row>
    <row r="700" spans="1:22" x14ac:dyDescent="0.25">
      <c r="A700" s="86">
        <f t="shared" si="65"/>
        <v>694</v>
      </c>
      <c r="B700">
        <v>2</v>
      </c>
      <c r="C700">
        <v>1</v>
      </c>
      <c r="D700">
        <v>2</v>
      </c>
      <c r="E700">
        <v>4</v>
      </c>
      <c r="F700">
        <v>4</v>
      </c>
      <c r="G700" t="b">
        <f>INDEX(key!$AT$4:$BI$7,B700,E700)</f>
        <v>0</v>
      </c>
      <c r="H700" t="str">
        <f t="shared" si="60"/>
        <v>HV_SCESFmNewCZ04rNCEH</v>
      </c>
      <c r="I700" s="9" t="s">
        <v>1799</v>
      </c>
      <c r="J700" t="str">
        <f t="shared" si="61"/>
        <v>HV_SCESFmNewCZ04</v>
      </c>
      <c r="K700" s="9" t="s">
        <v>1662</v>
      </c>
      <c r="L700" s="9" t="s">
        <v>45</v>
      </c>
      <c r="M700" s="9" t="str">
        <f>INDEX(key!$AS$4:$AS$7,B700)</f>
        <v>SCE</v>
      </c>
      <c r="N700" s="9" t="str">
        <f>INDEX(key!$I$3:$I$5,C700)</f>
        <v>SFm</v>
      </c>
      <c r="O700" s="9" t="str">
        <f>INDEX(key!$F$9:$F$10,D700)</f>
        <v>New</v>
      </c>
      <c r="P700" s="9" t="str">
        <f>INDEX(key!$AT$3:$BI$3,E700)</f>
        <v>CZ04</v>
      </c>
      <c r="Q700" s="9" t="str">
        <f>INDEX('HVACwts Src'!$D$7:$I$7,F700)</f>
        <v>rNCEH</v>
      </c>
      <c r="R700" s="36">
        <f>IF(G700,INDEX('HVACwts Src'!$D$11:$U$164,(B700-1)*39+(D700-1)*19+E700,(C700-1)*6+F700),0)</f>
        <v>0</v>
      </c>
      <c r="T700" t="str">
        <f t="shared" si="62"/>
        <v>HV_SCESFmNewCZ04</v>
      </c>
      <c r="U700" t="str">
        <f t="shared" si="63"/>
        <v>rNCEH</v>
      </c>
      <c r="V700" s="36">
        <f t="shared" si="64"/>
        <v>0</v>
      </c>
    </row>
    <row r="701" spans="1:22" x14ac:dyDescent="0.25">
      <c r="A701" s="86">
        <f t="shared" si="65"/>
        <v>695</v>
      </c>
      <c r="B701">
        <v>2</v>
      </c>
      <c r="C701">
        <v>1</v>
      </c>
      <c r="D701">
        <v>2</v>
      </c>
      <c r="E701">
        <v>4</v>
      </c>
      <c r="F701">
        <v>5</v>
      </c>
      <c r="G701" t="b">
        <f>INDEX(key!$AT$4:$BI$7,B701,E701)</f>
        <v>0</v>
      </c>
      <c r="H701" t="str">
        <f t="shared" si="60"/>
        <v>HV_SCESFmNewCZ04rDXOH</v>
      </c>
      <c r="I701" s="9" t="s">
        <v>1799</v>
      </c>
      <c r="J701" t="str">
        <f t="shared" si="61"/>
        <v>HV_SCESFmNewCZ04</v>
      </c>
      <c r="K701" s="9" t="s">
        <v>1662</v>
      </c>
      <c r="L701" s="9" t="s">
        <v>45</v>
      </c>
      <c r="M701" s="9" t="str">
        <f>INDEX(key!$AS$4:$AS$7,B701)</f>
        <v>SCE</v>
      </c>
      <c r="N701" s="9" t="str">
        <f>INDEX(key!$I$3:$I$5,C701)</f>
        <v>SFm</v>
      </c>
      <c r="O701" s="9" t="str">
        <f>INDEX(key!$F$9:$F$10,D701)</f>
        <v>New</v>
      </c>
      <c r="P701" s="9" t="str">
        <f>INDEX(key!$AT$3:$BI$3,E701)</f>
        <v>CZ04</v>
      </c>
      <c r="Q701" s="9" t="str">
        <f>INDEX('HVACwts Src'!$D$7:$I$7,F701)</f>
        <v>rDXOH</v>
      </c>
      <c r="R701" s="36">
        <f>IF(G701,INDEX('HVACwts Src'!$D$11:$U$164,(B701-1)*39+(D701-1)*19+E701,(C701-1)*6+F701),0)</f>
        <v>0</v>
      </c>
      <c r="T701" t="str">
        <f t="shared" si="62"/>
        <v>HV_SCESFmNewCZ04</v>
      </c>
      <c r="U701" t="str">
        <f t="shared" si="63"/>
        <v>rDXOH</v>
      </c>
      <c r="V701" s="36">
        <f t="shared" si="64"/>
        <v>0</v>
      </c>
    </row>
    <row r="702" spans="1:22" x14ac:dyDescent="0.25">
      <c r="A702" s="86">
        <f t="shared" si="65"/>
        <v>696</v>
      </c>
      <c r="B702">
        <v>2</v>
      </c>
      <c r="C702">
        <v>1</v>
      </c>
      <c r="D702">
        <v>2</v>
      </c>
      <c r="E702">
        <v>4</v>
      </c>
      <c r="F702">
        <v>6</v>
      </c>
      <c r="G702" t="b">
        <f>INDEX(key!$AT$4:$BI$7,B702,E702)</f>
        <v>0</v>
      </c>
      <c r="H702" t="str">
        <f t="shared" si="60"/>
        <v>HV_SCESFmNewCZ04rNCOH</v>
      </c>
      <c r="I702" s="9" t="s">
        <v>1799</v>
      </c>
      <c r="J702" t="str">
        <f t="shared" si="61"/>
        <v>HV_SCESFmNewCZ04</v>
      </c>
      <c r="K702" s="9" t="s">
        <v>1662</v>
      </c>
      <c r="L702" s="9" t="s">
        <v>45</v>
      </c>
      <c r="M702" s="9" t="str">
        <f>INDEX(key!$AS$4:$AS$7,B702)</f>
        <v>SCE</v>
      </c>
      <c r="N702" s="9" t="str">
        <f>INDEX(key!$I$3:$I$5,C702)</f>
        <v>SFm</v>
      </c>
      <c r="O702" s="9" t="str">
        <f>INDEX(key!$F$9:$F$10,D702)</f>
        <v>New</v>
      </c>
      <c r="P702" s="9" t="str">
        <f>INDEX(key!$AT$3:$BI$3,E702)</f>
        <v>CZ04</v>
      </c>
      <c r="Q702" s="9" t="str">
        <f>INDEX('HVACwts Src'!$D$7:$I$7,F702)</f>
        <v>rNCOH</v>
      </c>
      <c r="R702" s="36">
        <f>IF(G702,INDEX('HVACwts Src'!$D$11:$U$164,(B702-1)*39+(D702-1)*19+E702,(C702-1)*6+F702),0)</f>
        <v>0</v>
      </c>
      <c r="T702" t="str">
        <f t="shared" si="62"/>
        <v>HV_SCESFmNewCZ04</v>
      </c>
      <c r="U702" t="str">
        <f t="shared" si="63"/>
        <v>rNCOH</v>
      </c>
      <c r="V702" s="36">
        <f t="shared" si="64"/>
        <v>0</v>
      </c>
    </row>
    <row r="703" spans="1:22" x14ac:dyDescent="0.25">
      <c r="A703" s="86">
        <f t="shared" si="65"/>
        <v>697</v>
      </c>
      <c r="B703">
        <v>2</v>
      </c>
      <c r="C703">
        <v>1</v>
      </c>
      <c r="D703">
        <v>2</v>
      </c>
      <c r="E703">
        <v>5</v>
      </c>
      <c r="F703">
        <v>1</v>
      </c>
      <c r="G703" t="b">
        <f>INDEX(key!$AT$4:$BI$7,B703,E703)</f>
        <v>1</v>
      </c>
      <c r="H703" t="str">
        <f t="shared" si="60"/>
        <v>HV_SCESFmNewCZ05rDXGF</v>
      </c>
      <c r="I703" s="9" t="s">
        <v>1799</v>
      </c>
      <c r="J703" t="str">
        <f t="shared" si="61"/>
        <v>HV_SCESFmNewCZ05</v>
      </c>
      <c r="K703" s="9" t="s">
        <v>1662</v>
      </c>
      <c r="L703" s="9" t="s">
        <v>45</v>
      </c>
      <c r="M703" s="9" t="str">
        <f>INDEX(key!$AS$4:$AS$7,B703)</f>
        <v>SCE</v>
      </c>
      <c r="N703" s="9" t="str">
        <f>INDEX(key!$I$3:$I$5,C703)</f>
        <v>SFm</v>
      </c>
      <c r="O703" s="9" t="str">
        <f>INDEX(key!$F$9:$F$10,D703)</f>
        <v>New</v>
      </c>
      <c r="P703" s="9" t="str">
        <f>INDEX(key!$AT$3:$BI$3,E703)</f>
        <v>CZ05</v>
      </c>
      <c r="Q703" s="9" t="str">
        <f>INDEX('HVACwts Src'!$D$7:$I$7,F703)</f>
        <v>rDXGF</v>
      </c>
      <c r="R703" s="36">
        <f>IF(G703,INDEX('HVACwts Src'!$D$11:$U$164,(B703-1)*39+(D703-1)*19+E703,(C703-1)*6+F703),0)</f>
        <v>42.455999999999996</v>
      </c>
      <c r="T703" t="str">
        <f t="shared" si="62"/>
        <v>HV_SCESFmNewCZ05</v>
      </c>
      <c r="U703" t="str">
        <f t="shared" si="63"/>
        <v>rDXGF</v>
      </c>
      <c r="V703" s="36">
        <f t="shared" si="64"/>
        <v>42.455999999999996</v>
      </c>
    </row>
    <row r="704" spans="1:22" x14ac:dyDescent="0.25">
      <c r="A704" s="86">
        <f t="shared" si="65"/>
        <v>698</v>
      </c>
      <c r="B704">
        <v>2</v>
      </c>
      <c r="C704">
        <v>1</v>
      </c>
      <c r="D704">
        <v>2</v>
      </c>
      <c r="E704">
        <v>5</v>
      </c>
      <c r="F704">
        <v>2</v>
      </c>
      <c r="G704" t="b">
        <f>INDEX(key!$AT$4:$BI$7,B704,E704)</f>
        <v>1</v>
      </c>
      <c r="H704" t="str">
        <f t="shared" si="60"/>
        <v>HV_SCESFmNewCZ05rNCGF</v>
      </c>
      <c r="I704" s="9" t="s">
        <v>1799</v>
      </c>
      <c r="J704" t="str">
        <f t="shared" si="61"/>
        <v>HV_SCESFmNewCZ05</v>
      </c>
      <c r="K704" s="9" t="s">
        <v>1662</v>
      </c>
      <c r="L704" s="9" t="s">
        <v>45</v>
      </c>
      <c r="M704" s="9" t="str">
        <f>INDEX(key!$AS$4:$AS$7,B704)</f>
        <v>SCE</v>
      </c>
      <c r="N704" s="9" t="str">
        <f>INDEX(key!$I$3:$I$5,C704)</f>
        <v>SFm</v>
      </c>
      <c r="O704" s="9" t="str">
        <f>INDEX(key!$F$9:$F$10,D704)</f>
        <v>New</v>
      </c>
      <c r="P704" s="9" t="str">
        <f>INDEX(key!$AT$3:$BI$3,E704)</f>
        <v>CZ05</v>
      </c>
      <c r="Q704" s="9" t="str">
        <f>INDEX('HVACwts Src'!$D$7:$I$7,F704)</f>
        <v>rNCGF</v>
      </c>
      <c r="R704" s="36">
        <f>IF(G704,INDEX('HVACwts Src'!$D$11:$U$164,(B704-1)*39+(D704-1)*19+E704,(C704-1)*6+F704),0)</f>
        <v>0</v>
      </c>
      <c r="T704" t="str">
        <f t="shared" si="62"/>
        <v>HV_SCESFmNewCZ05</v>
      </c>
      <c r="U704" t="str">
        <f t="shared" si="63"/>
        <v>rNCGF</v>
      </c>
      <c r="V704" s="36">
        <f t="shared" si="64"/>
        <v>0</v>
      </c>
    </row>
    <row r="705" spans="1:22" x14ac:dyDescent="0.25">
      <c r="A705" s="86">
        <f t="shared" si="65"/>
        <v>699</v>
      </c>
      <c r="B705">
        <v>2</v>
      </c>
      <c r="C705">
        <v>1</v>
      </c>
      <c r="D705">
        <v>2</v>
      </c>
      <c r="E705">
        <v>5</v>
      </c>
      <c r="F705">
        <v>3</v>
      </c>
      <c r="G705" t="b">
        <f>INDEX(key!$AT$4:$BI$7,B705,E705)</f>
        <v>1</v>
      </c>
      <c r="H705" t="str">
        <f t="shared" si="60"/>
        <v>HV_SCESFmNewCZ05rDXHP</v>
      </c>
      <c r="I705" s="9" t="s">
        <v>1799</v>
      </c>
      <c r="J705" t="str">
        <f t="shared" si="61"/>
        <v>HV_SCESFmNewCZ05</v>
      </c>
      <c r="K705" s="9" t="s">
        <v>1662</v>
      </c>
      <c r="L705" s="9" t="s">
        <v>45</v>
      </c>
      <c r="M705" s="9" t="str">
        <f>INDEX(key!$AS$4:$AS$7,B705)</f>
        <v>SCE</v>
      </c>
      <c r="N705" s="9" t="str">
        <f>INDEX(key!$I$3:$I$5,C705)</f>
        <v>SFm</v>
      </c>
      <c r="O705" s="9" t="str">
        <f>INDEX(key!$F$9:$F$10,D705)</f>
        <v>New</v>
      </c>
      <c r="P705" s="9" t="str">
        <f>INDEX(key!$AT$3:$BI$3,E705)</f>
        <v>CZ05</v>
      </c>
      <c r="Q705" s="9" t="str">
        <f>INDEX('HVACwts Src'!$D$7:$I$7,F705)</f>
        <v>rDXHP</v>
      </c>
      <c r="R705" s="36">
        <f>IF(G705,INDEX('HVACwts Src'!$D$11:$U$164,(B705-1)*39+(D705-1)*19+E705,(C705-1)*6+F705),0)</f>
        <v>2.44</v>
      </c>
      <c r="T705" t="str">
        <f t="shared" si="62"/>
        <v>HV_SCESFmNewCZ05</v>
      </c>
      <c r="U705" t="str">
        <f t="shared" si="63"/>
        <v>rDXHP</v>
      </c>
      <c r="V705" s="36">
        <f t="shared" si="64"/>
        <v>2.44</v>
      </c>
    </row>
    <row r="706" spans="1:22" x14ac:dyDescent="0.25">
      <c r="A706" s="86">
        <f t="shared" si="65"/>
        <v>700</v>
      </c>
      <c r="B706">
        <v>2</v>
      </c>
      <c r="C706">
        <v>1</v>
      </c>
      <c r="D706">
        <v>2</v>
      </c>
      <c r="E706">
        <v>5</v>
      </c>
      <c r="F706">
        <v>4</v>
      </c>
      <c r="G706" t="b">
        <f>INDEX(key!$AT$4:$BI$7,B706,E706)</f>
        <v>1</v>
      </c>
      <c r="H706" t="str">
        <f t="shared" si="60"/>
        <v>HV_SCESFmNewCZ05rNCEH</v>
      </c>
      <c r="I706" s="9" t="s">
        <v>1799</v>
      </c>
      <c r="J706" t="str">
        <f t="shared" si="61"/>
        <v>HV_SCESFmNewCZ05</v>
      </c>
      <c r="K706" s="9" t="s">
        <v>1662</v>
      </c>
      <c r="L706" s="9" t="s">
        <v>45</v>
      </c>
      <c r="M706" s="9" t="str">
        <f>INDEX(key!$AS$4:$AS$7,B706)</f>
        <v>SCE</v>
      </c>
      <c r="N706" s="9" t="str">
        <f>INDEX(key!$I$3:$I$5,C706)</f>
        <v>SFm</v>
      </c>
      <c r="O706" s="9" t="str">
        <f>INDEX(key!$F$9:$F$10,D706)</f>
        <v>New</v>
      </c>
      <c r="P706" s="9" t="str">
        <f>INDEX(key!$AT$3:$BI$3,E706)</f>
        <v>CZ05</v>
      </c>
      <c r="Q706" s="9" t="str">
        <f>INDEX('HVACwts Src'!$D$7:$I$7,F706)</f>
        <v>rNCEH</v>
      </c>
      <c r="R706" s="36">
        <f>IF(G706,INDEX('HVACwts Src'!$D$11:$U$164,(B706-1)*39+(D706-1)*19+E706,(C706-1)*6+F706),0)</f>
        <v>0</v>
      </c>
      <c r="T706" t="str">
        <f t="shared" si="62"/>
        <v>HV_SCESFmNewCZ05</v>
      </c>
      <c r="U706" t="str">
        <f t="shared" si="63"/>
        <v>rNCEH</v>
      </c>
      <c r="V706" s="36">
        <f t="shared" si="64"/>
        <v>0</v>
      </c>
    </row>
    <row r="707" spans="1:22" x14ac:dyDescent="0.25">
      <c r="A707" s="86">
        <f t="shared" si="65"/>
        <v>701</v>
      </c>
      <c r="B707">
        <v>2</v>
      </c>
      <c r="C707">
        <v>1</v>
      </c>
      <c r="D707">
        <v>2</v>
      </c>
      <c r="E707">
        <v>5</v>
      </c>
      <c r="F707">
        <v>5</v>
      </c>
      <c r="G707" t="b">
        <f>INDEX(key!$AT$4:$BI$7,B707,E707)</f>
        <v>1</v>
      </c>
      <c r="H707" t="str">
        <f t="shared" si="60"/>
        <v>HV_SCESFmNewCZ05rDXOH</v>
      </c>
      <c r="I707" s="9" t="s">
        <v>1799</v>
      </c>
      <c r="J707" t="str">
        <f t="shared" si="61"/>
        <v>HV_SCESFmNewCZ05</v>
      </c>
      <c r="K707" s="9" t="s">
        <v>1662</v>
      </c>
      <c r="L707" s="9" t="s">
        <v>45</v>
      </c>
      <c r="M707" s="9" t="str">
        <f>INDEX(key!$AS$4:$AS$7,B707)</f>
        <v>SCE</v>
      </c>
      <c r="N707" s="9" t="str">
        <f>INDEX(key!$I$3:$I$5,C707)</f>
        <v>SFm</v>
      </c>
      <c r="O707" s="9" t="str">
        <f>INDEX(key!$F$9:$F$10,D707)</f>
        <v>New</v>
      </c>
      <c r="P707" s="9" t="str">
        <f>INDEX(key!$AT$3:$BI$3,E707)</f>
        <v>CZ05</v>
      </c>
      <c r="Q707" s="9" t="str">
        <f>INDEX('HVACwts Src'!$D$7:$I$7,F707)</f>
        <v>rDXOH</v>
      </c>
      <c r="R707" s="36">
        <f>IF(G707,INDEX('HVACwts Src'!$D$11:$U$164,(B707-1)*39+(D707-1)*19+E707,(C707-1)*6+F707),0)</f>
        <v>3.4159999999999999</v>
      </c>
      <c r="T707" t="str">
        <f t="shared" si="62"/>
        <v>HV_SCESFmNewCZ05</v>
      </c>
      <c r="U707" t="str">
        <f t="shared" si="63"/>
        <v>rDXOH</v>
      </c>
      <c r="V707" s="36">
        <f t="shared" si="64"/>
        <v>3.4159999999999999</v>
      </c>
    </row>
    <row r="708" spans="1:22" x14ac:dyDescent="0.25">
      <c r="A708" s="86">
        <f t="shared" si="65"/>
        <v>702</v>
      </c>
      <c r="B708">
        <v>2</v>
      </c>
      <c r="C708">
        <v>1</v>
      </c>
      <c r="D708">
        <v>2</v>
      </c>
      <c r="E708">
        <v>5</v>
      </c>
      <c r="F708">
        <v>6</v>
      </c>
      <c r="G708" t="b">
        <f>INDEX(key!$AT$4:$BI$7,B708,E708)</f>
        <v>1</v>
      </c>
      <c r="H708" t="str">
        <f t="shared" si="60"/>
        <v>HV_SCESFmNewCZ05rNCOH</v>
      </c>
      <c r="I708" s="9" t="s">
        <v>1799</v>
      </c>
      <c r="J708" t="str">
        <f t="shared" si="61"/>
        <v>HV_SCESFmNewCZ05</v>
      </c>
      <c r="K708" s="9" t="s">
        <v>1662</v>
      </c>
      <c r="L708" s="9" t="s">
        <v>45</v>
      </c>
      <c r="M708" s="9" t="str">
        <f>INDEX(key!$AS$4:$AS$7,B708)</f>
        <v>SCE</v>
      </c>
      <c r="N708" s="9" t="str">
        <f>INDEX(key!$I$3:$I$5,C708)</f>
        <v>SFm</v>
      </c>
      <c r="O708" s="9" t="str">
        <f>INDEX(key!$F$9:$F$10,D708)</f>
        <v>New</v>
      </c>
      <c r="P708" s="9" t="str">
        <f>INDEX(key!$AT$3:$BI$3,E708)</f>
        <v>CZ05</v>
      </c>
      <c r="Q708" s="9" t="str">
        <f>INDEX('HVACwts Src'!$D$7:$I$7,F708)</f>
        <v>rNCOH</v>
      </c>
      <c r="R708" s="36">
        <f>IF(G708,INDEX('HVACwts Src'!$D$11:$U$164,(B708-1)*39+(D708-1)*19+E708,(C708-1)*6+F708),0)</f>
        <v>0</v>
      </c>
      <c r="T708" t="str">
        <f t="shared" si="62"/>
        <v>HV_SCESFmNewCZ05</v>
      </c>
      <c r="U708" t="str">
        <f t="shared" si="63"/>
        <v>rNCOH</v>
      </c>
      <c r="V708" s="36">
        <f t="shared" si="64"/>
        <v>0</v>
      </c>
    </row>
    <row r="709" spans="1:22" x14ac:dyDescent="0.25">
      <c r="A709" s="86">
        <f t="shared" si="65"/>
        <v>703</v>
      </c>
      <c r="B709">
        <v>2</v>
      </c>
      <c r="C709">
        <v>1</v>
      </c>
      <c r="D709">
        <v>2</v>
      </c>
      <c r="E709">
        <v>6</v>
      </c>
      <c r="F709">
        <v>1</v>
      </c>
      <c r="G709" t="b">
        <f>INDEX(key!$AT$4:$BI$7,B709,E709)</f>
        <v>1</v>
      </c>
      <c r="H709" t="str">
        <f t="shared" si="60"/>
        <v>HV_SCESFmNewCZ06rDXGF</v>
      </c>
      <c r="I709" s="9" t="s">
        <v>1799</v>
      </c>
      <c r="J709" t="str">
        <f t="shared" si="61"/>
        <v>HV_SCESFmNewCZ06</v>
      </c>
      <c r="K709" s="9" t="s">
        <v>1662</v>
      </c>
      <c r="L709" s="9" t="s">
        <v>45</v>
      </c>
      <c r="M709" s="9" t="str">
        <f>INDEX(key!$AS$4:$AS$7,B709)</f>
        <v>SCE</v>
      </c>
      <c r="N709" s="9" t="str">
        <f>INDEX(key!$I$3:$I$5,C709)</f>
        <v>SFm</v>
      </c>
      <c r="O709" s="9" t="str">
        <f>INDEX(key!$F$9:$F$10,D709)</f>
        <v>New</v>
      </c>
      <c r="P709" s="9" t="str">
        <f>INDEX(key!$AT$3:$BI$3,E709)</f>
        <v>CZ06</v>
      </c>
      <c r="Q709" s="9" t="str">
        <f>INDEX('HVACwts Src'!$D$7:$I$7,F709)</f>
        <v>rDXGF</v>
      </c>
      <c r="R709" s="36">
        <f>IF(G709,INDEX('HVACwts Src'!$D$11:$U$164,(B709-1)*39+(D709-1)*19+E709,(C709-1)*6+F709),0)</f>
        <v>5705.5817999999999</v>
      </c>
      <c r="T709" t="str">
        <f t="shared" si="62"/>
        <v>HV_SCESFmNewCZ06</v>
      </c>
      <c r="U709" t="str">
        <f t="shared" si="63"/>
        <v>rDXGF</v>
      </c>
      <c r="V709" s="36">
        <f t="shared" si="64"/>
        <v>5705.5817999999999</v>
      </c>
    </row>
    <row r="710" spans="1:22" x14ac:dyDescent="0.25">
      <c r="A710" s="86">
        <f t="shared" si="65"/>
        <v>704</v>
      </c>
      <c r="B710">
        <v>2</v>
      </c>
      <c r="C710">
        <v>1</v>
      </c>
      <c r="D710">
        <v>2</v>
      </c>
      <c r="E710">
        <v>6</v>
      </c>
      <c r="F710">
        <v>2</v>
      </c>
      <c r="G710" t="b">
        <f>INDEX(key!$AT$4:$BI$7,B710,E710)</f>
        <v>1</v>
      </c>
      <c r="H710" t="str">
        <f t="shared" si="60"/>
        <v>HV_SCESFmNewCZ06rNCGF</v>
      </c>
      <c r="I710" s="9" t="s">
        <v>1799</v>
      </c>
      <c r="J710" t="str">
        <f t="shared" si="61"/>
        <v>HV_SCESFmNewCZ06</v>
      </c>
      <c r="K710" s="9" t="s">
        <v>1662</v>
      </c>
      <c r="L710" s="9" t="s">
        <v>45</v>
      </c>
      <c r="M710" s="9" t="str">
        <f>INDEX(key!$AS$4:$AS$7,B710)</f>
        <v>SCE</v>
      </c>
      <c r="N710" s="9" t="str">
        <f>INDEX(key!$I$3:$I$5,C710)</f>
        <v>SFm</v>
      </c>
      <c r="O710" s="9" t="str">
        <f>INDEX(key!$F$9:$F$10,D710)</f>
        <v>New</v>
      </c>
      <c r="P710" s="9" t="str">
        <f>INDEX(key!$AT$3:$BI$3,E710)</f>
        <v>CZ06</v>
      </c>
      <c r="Q710" s="9" t="str">
        <f>INDEX('HVACwts Src'!$D$7:$I$7,F710)</f>
        <v>rNCGF</v>
      </c>
      <c r="R710" s="36">
        <f>IF(G710,INDEX('HVACwts Src'!$D$11:$U$164,(B710-1)*39+(D710-1)*19+E710,(C710-1)*6+F710),0)</f>
        <v>1813.7934</v>
      </c>
      <c r="T710" t="str">
        <f t="shared" si="62"/>
        <v>HV_SCESFmNewCZ06</v>
      </c>
      <c r="U710" t="str">
        <f t="shared" si="63"/>
        <v>rNCGF</v>
      </c>
      <c r="V710" s="36">
        <f t="shared" si="64"/>
        <v>1813.7934</v>
      </c>
    </row>
    <row r="711" spans="1:22" x14ac:dyDescent="0.25">
      <c r="A711" s="86">
        <f t="shared" si="65"/>
        <v>705</v>
      </c>
      <c r="B711">
        <v>2</v>
      </c>
      <c r="C711">
        <v>1</v>
      </c>
      <c r="D711">
        <v>2</v>
      </c>
      <c r="E711">
        <v>6</v>
      </c>
      <c r="F711">
        <v>3</v>
      </c>
      <c r="G711" t="b">
        <f>INDEX(key!$AT$4:$BI$7,B711,E711)</f>
        <v>1</v>
      </c>
      <c r="H711" t="str">
        <f t="shared" ref="H711:H774" si="66">+J711&amp;Q711</f>
        <v>HV_SCESFmNewCZ06rDXHP</v>
      </c>
      <c r="I711" s="9" t="s">
        <v>1799</v>
      </c>
      <c r="J711" t="str">
        <f t="shared" ref="J711:J774" si="67">"HV_"&amp;M711&amp;N711&amp;O711&amp;P711</f>
        <v>HV_SCESFmNewCZ06</v>
      </c>
      <c r="K711" s="9" t="s">
        <v>1662</v>
      </c>
      <c r="L711" s="9" t="s">
        <v>45</v>
      </c>
      <c r="M711" s="9" t="str">
        <f>INDEX(key!$AS$4:$AS$7,B711)</f>
        <v>SCE</v>
      </c>
      <c r="N711" s="9" t="str">
        <f>INDEX(key!$I$3:$I$5,C711)</f>
        <v>SFm</v>
      </c>
      <c r="O711" s="9" t="str">
        <f>INDEX(key!$F$9:$F$10,D711)</f>
        <v>New</v>
      </c>
      <c r="P711" s="9" t="str">
        <f>INDEX(key!$AT$3:$BI$3,E711)</f>
        <v>CZ06</v>
      </c>
      <c r="Q711" s="9" t="str">
        <f>INDEX('HVACwts Src'!$D$7:$I$7,F711)</f>
        <v>rDXHP</v>
      </c>
      <c r="R711" s="36">
        <f>IF(G711,INDEX('HVACwts Src'!$D$11:$U$164,(B711-1)*39+(D711-1)*19+E711,(C711-1)*6+F711),0)</f>
        <v>327.90700000000004</v>
      </c>
      <c r="T711" t="str">
        <f t="shared" si="62"/>
        <v>HV_SCESFmNewCZ06</v>
      </c>
      <c r="U711" t="str">
        <f t="shared" si="63"/>
        <v>rDXHP</v>
      </c>
      <c r="V711" s="36">
        <f t="shared" si="64"/>
        <v>327.90700000000004</v>
      </c>
    </row>
    <row r="712" spans="1:22" x14ac:dyDescent="0.25">
      <c r="A712" s="86">
        <f t="shared" si="65"/>
        <v>706</v>
      </c>
      <c r="B712">
        <v>2</v>
      </c>
      <c r="C712">
        <v>1</v>
      </c>
      <c r="D712">
        <v>2</v>
      </c>
      <c r="E712">
        <v>6</v>
      </c>
      <c r="F712">
        <v>4</v>
      </c>
      <c r="G712" t="b">
        <f>INDEX(key!$AT$4:$BI$7,B712,E712)</f>
        <v>1</v>
      </c>
      <c r="H712" t="str">
        <f t="shared" si="66"/>
        <v>HV_SCESFmNewCZ06rNCEH</v>
      </c>
      <c r="I712" s="9" t="s">
        <v>1799</v>
      </c>
      <c r="J712" t="str">
        <f t="shared" si="67"/>
        <v>HV_SCESFmNewCZ06</v>
      </c>
      <c r="K712" s="9" t="s">
        <v>1662</v>
      </c>
      <c r="L712" s="9" t="s">
        <v>45</v>
      </c>
      <c r="M712" s="9" t="str">
        <f>INDEX(key!$AS$4:$AS$7,B712)</f>
        <v>SCE</v>
      </c>
      <c r="N712" s="9" t="str">
        <f>INDEX(key!$I$3:$I$5,C712)</f>
        <v>SFm</v>
      </c>
      <c r="O712" s="9" t="str">
        <f>INDEX(key!$F$9:$F$10,D712)</f>
        <v>New</v>
      </c>
      <c r="P712" s="9" t="str">
        <f>INDEX(key!$AT$3:$BI$3,E712)</f>
        <v>CZ06</v>
      </c>
      <c r="Q712" s="9" t="str">
        <f>INDEX('HVACwts Src'!$D$7:$I$7,F712)</f>
        <v>rNCEH</v>
      </c>
      <c r="R712" s="36">
        <f>IF(G712,INDEX('HVACwts Src'!$D$11:$U$164,(B712-1)*39+(D712-1)*19+E712,(C712-1)*6+F712),0)</f>
        <v>104.24100000000001</v>
      </c>
      <c r="T712" t="str">
        <f t="shared" ref="T712:T775" si="68">+J712</f>
        <v>HV_SCESFmNewCZ06</v>
      </c>
      <c r="U712" t="str">
        <f t="shared" ref="U712:U775" si="69">+Q712</f>
        <v>rNCEH</v>
      </c>
      <c r="V712" s="36">
        <f t="shared" ref="V712:V775" si="70">+R712</f>
        <v>104.24100000000001</v>
      </c>
    </row>
    <row r="713" spans="1:22" x14ac:dyDescent="0.25">
      <c r="A713" s="86">
        <f t="shared" ref="A713:A776" si="71">+A712+1</f>
        <v>707</v>
      </c>
      <c r="B713">
        <v>2</v>
      </c>
      <c r="C713">
        <v>1</v>
      </c>
      <c r="D713">
        <v>2</v>
      </c>
      <c r="E713">
        <v>6</v>
      </c>
      <c r="F713">
        <v>5</v>
      </c>
      <c r="G713" t="b">
        <f>INDEX(key!$AT$4:$BI$7,B713,E713)</f>
        <v>1</v>
      </c>
      <c r="H713" t="str">
        <f t="shared" si="66"/>
        <v>HV_SCESFmNewCZ06rDXOH</v>
      </c>
      <c r="I713" s="9" t="s">
        <v>1799</v>
      </c>
      <c r="J713" t="str">
        <f t="shared" si="67"/>
        <v>HV_SCESFmNewCZ06</v>
      </c>
      <c r="K713" s="9" t="s">
        <v>1662</v>
      </c>
      <c r="L713" s="9" t="s">
        <v>45</v>
      </c>
      <c r="M713" s="9" t="str">
        <f>INDEX(key!$AS$4:$AS$7,B713)</f>
        <v>SCE</v>
      </c>
      <c r="N713" s="9" t="str">
        <f>INDEX(key!$I$3:$I$5,C713)</f>
        <v>SFm</v>
      </c>
      <c r="O713" s="9" t="str">
        <f>INDEX(key!$F$9:$F$10,D713)</f>
        <v>New</v>
      </c>
      <c r="P713" s="9" t="str">
        <f>INDEX(key!$AT$3:$BI$3,E713)</f>
        <v>CZ06</v>
      </c>
      <c r="Q713" s="9" t="str">
        <f>INDEX('HVACwts Src'!$D$7:$I$7,F713)</f>
        <v>rDXOH</v>
      </c>
      <c r="R713" s="36">
        <f>IF(G713,INDEX('HVACwts Src'!$D$11:$U$164,(B713-1)*39+(D713-1)*19+E713,(C713-1)*6+F713),0)</f>
        <v>459.06980000000004</v>
      </c>
      <c r="T713" t="str">
        <f t="shared" si="68"/>
        <v>HV_SCESFmNewCZ06</v>
      </c>
      <c r="U713" t="str">
        <f t="shared" si="69"/>
        <v>rDXOH</v>
      </c>
      <c r="V713" s="36">
        <f t="shared" si="70"/>
        <v>459.06980000000004</v>
      </c>
    </row>
    <row r="714" spans="1:22" x14ac:dyDescent="0.25">
      <c r="A714" s="86">
        <f t="shared" si="71"/>
        <v>708</v>
      </c>
      <c r="B714">
        <v>2</v>
      </c>
      <c r="C714">
        <v>1</v>
      </c>
      <c r="D714">
        <v>2</v>
      </c>
      <c r="E714">
        <v>6</v>
      </c>
      <c r="F714">
        <v>6</v>
      </c>
      <c r="G714" t="b">
        <f>INDEX(key!$AT$4:$BI$7,B714,E714)</f>
        <v>1</v>
      </c>
      <c r="H714" t="str">
        <f t="shared" si="66"/>
        <v>HV_SCESFmNewCZ06rNCOH</v>
      </c>
      <c r="I714" s="9" t="s">
        <v>1799</v>
      </c>
      <c r="J714" t="str">
        <f t="shared" si="67"/>
        <v>HV_SCESFmNewCZ06</v>
      </c>
      <c r="K714" s="9" t="s">
        <v>1662</v>
      </c>
      <c r="L714" s="9" t="s">
        <v>45</v>
      </c>
      <c r="M714" s="9" t="str">
        <f>INDEX(key!$AS$4:$AS$7,B714)</f>
        <v>SCE</v>
      </c>
      <c r="N714" s="9" t="str">
        <f>INDEX(key!$I$3:$I$5,C714)</f>
        <v>SFm</v>
      </c>
      <c r="O714" s="9" t="str">
        <f>INDEX(key!$F$9:$F$10,D714)</f>
        <v>New</v>
      </c>
      <c r="P714" s="9" t="str">
        <f>INDEX(key!$AT$3:$BI$3,E714)</f>
        <v>CZ06</v>
      </c>
      <c r="Q714" s="9" t="str">
        <f>INDEX('HVACwts Src'!$D$7:$I$7,F714)</f>
        <v>rNCOH</v>
      </c>
      <c r="R714" s="36">
        <f>IF(G714,INDEX('HVACwts Src'!$D$11:$U$164,(B714-1)*39+(D714-1)*19+E714,(C714-1)*6+F714),0)</f>
        <v>145.93740000000003</v>
      </c>
      <c r="T714" t="str">
        <f t="shared" si="68"/>
        <v>HV_SCESFmNewCZ06</v>
      </c>
      <c r="U714" t="str">
        <f t="shared" si="69"/>
        <v>rNCOH</v>
      </c>
      <c r="V714" s="36">
        <f t="shared" si="70"/>
        <v>145.93740000000003</v>
      </c>
    </row>
    <row r="715" spans="1:22" x14ac:dyDescent="0.25">
      <c r="A715" s="86">
        <f t="shared" si="71"/>
        <v>709</v>
      </c>
      <c r="B715">
        <v>2</v>
      </c>
      <c r="C715">
        <v>1</v>
      </c>
      <c r="D715">
        <v>2</v>
      </c>
      <c r="E715">
        <v>7</v>
      </c>
      <c r="F715">
        <v>1</v>
      </c>
      <c r="G715" t="b">
        <f>INDEX(key!$AT$4:$BI$7,B715,E715)</f>
        <v>0</v>
      </c>
      <c r="H715" t="str">
        <f t="shared" si="66"/>
        <v>HV_SCESFmNewCZ07rDXGF</v>
      </c>
      <c r="I715" s="9" t="s">
        <v>1799</v>
      </c>
      <c r="J715" t="str">
        <f t="shared" si="67"/>
        <v>HV_SCESFmNewCZ07</v>
      </c>
      <c r="K715" s="9" t="s">
        <v>1662</v>
      </c>
      <c r="L715" s="9" t="s">
        <v>45</v>
      </c>
      <c r="M715" s="9" t="str">
        <f>INDEX(key!$AS$4:$AS$7,B715)</f>
        <v>SCE</v>
      </c>
      <c r="N715" s="9" t="str">
        <f>INDEX(key!$I$3:$I$5,C715)</f>
        <v>SFm</v>
      </c>
      <c r="O715" s="9" t="str">
        <f>INDEX(key!$F$9:$F$10,D715)</f>
        <v>New</v>
      </c>
      <c r="P715" s="9" t="str">
        <f>INDEX(key!$AT$3:$BI$3,E715)</f>
        <v>CZ07</v>
      </c>
      <c r="Q715" s="9" t="str">
        <f>INDEX('HVACwts Src'!$D$7:$I$7,F715)</f>
        <v>rDXGF</v>
      </c>
      <c r="R715" s="36">
        <f>IF(G715,INDEX('HVACwts Src'!$D$11:$U$164,(B715-1)*39+(D715-1)*19+E715,(C715-1)*6+F715),0)</f>
        <v>0</v>
      </c>
      <c r="T715" t="str">
        <f t="shared" si="68"/>
        <v>HV_SCESFmNewCZ07</v>
      </c>
      <c r="U715" t="str">
        <f t="shared" si="69"/>
        <v>rDXGF</v>
      </c>
      <c r="V715" s="36">
        <f t="shared" si="70"/>
        <v>0</v>
      </c>
    </row>
    <row r="716" spans="1:22" x14ac:dyDescent="0.25">
      <c r="A716" s="86">
        <f t="shared" si="71"/>
        <v>710</v>
      </c>
      <c r="B716">
        <v>2</v>
      </c>
      <c r="C716">
        <v>1</v>
      </c>
      <c r="D716">
        <v>2</v>
      </c>
      <c r="E716">
        <v>7</v>
      </c>
      <c r="F716">
        <v>2</v>
      </c>
      <c r="G716" t="b">
        <f>INDEX(key!$AT$4:$BI$7,B716,E716)</f>
        <v>0</v>
      </c>
      <c r="H716" t="str">
        <f t="shared" si="66"/>
        <v>HV_SCESFmNewCZ07rNCGF</v>
      </c>
      <c r="I716" s="9" t="s">
        <v>1799</v>
      </c>
      <c r="J716" t="str">
        <f t="shared" si="67"/>
        <v>HV_SCESFmNewCZ07</v>
      </c>
      <c r="K716" s="9" t="s">
        <v>1662</v>
      </c>
      <c r="L716" s="9" t="s">
        <v>45</v>
      </c>
      <c r="M716" s="9" t="str">
        <f>INDEX(key!$AS$4:$AS$7,B716)</f>
        <v>SCE</v>
      </c>
      <c r="N716" s="9" t="str">
        <f>INDEX(key!$I$3:$I$5,C716)</f>
        <v>SFm</v>
      </c>
      <c r="O716" s="9" t="str">
        <f>INDEX(key!$F$9:$F$10,D716)</f>
        <v>New</v>
      </c>
      <c r="P716" s="9" t="str">
        <f>INDEX(key!$AT$3:$BI$3,E716)</f>
        <v>CZ07</v>
      </c>
      <c r="Q716" s="9" t="str">
        <f>INDEX('HVACwts Src'!$D$7:$I$7,F716)</f>
        <v>rNCGF</v>
      </c>
      <c r="R716" s="36">
        <f>IF(G716,INDEX('HVACwts Src'!$D$11:$U$164,(B716-1)*39+(D716-1)*19+E716,(C716-1)*6+F716),0)</f>
        <v>0</v>
      </c>
      <c r="T716" t="str">
        <f t="shared" si="68"/>
        <v>HV_SCESFmNewCZ07</v>
      </c>
      <c r="U716" t="str">
        <f t="shared" si="69"/>
        <v>rNCGF</v>
      </c>
      <c r="V716" s="36">
        <f t="shared" si="70"/>
        <v>0</v>
      </c>
    </row>
    <row r="717" spans="1:22" x14ac:dyDescent="0.25">
      <c r="A717" s="86">
        <f t="shared" si="71"/>
        <v>711</v>
      </c>
      <c r="B717">
        <v>2</v>
      </c>
      <c r="C717">
        <v>1</v>
      </c>
      <c r="D717">
        <v>2</v>
      </c>
      <c r="E717">
        <v>7</v>
      </c>
      <c r="F717">
        <v>3</v>
      </c>
      <c r="G717" t="b">
        <f>INDEX(key!$AT$4:$BI$7,B717,E717)</f>
        <v>0</v>
      </c>
      <c r="H717" t="str">
        <f t="shared" si="66"/>
        <v>HV_SCESFmNewCZ07rDXHP</v>
      </c>
      <c r="I717" s="9" t="s">
        <v>1799</v>
      </c>
      <c r="J717" t="str">
        <f t="shared" si="67"/>
        <v>HV_SCESFmNewCZ07</v>
      </c>
      <c r="K717" s="9" t="s">
        <v>1662</v>
      </c>
      <c r="L717" s="9" t="s">
        <v>45</v>
      </c>
      <c r="M717" s="9" t="str">
        <f>INDEX(key!$AS$4:$AS$7,B717)</f>
        <v>SCE</v>
      </c>
      <c r="N717" s="9" t="str">
        <f>INDEX(key!$I$3:$I$5,C717)</f>
        <v>SFm</v>
      </c>
      <c r="O717" s="9" t="str">
        <f>INDEX(key!$F$9:$F$10,D717)</f>
        <v>New</v>
      </c>
      <c r="P717" s="9" t="str">
        <f>INDEX(key!$AT$3:$BI$3,E717)</f>
        <v>CZ07</v>
      </c>
      <c r="Q717" s="9" t="str">
        <f>INDEX('HVACwts Src'!$D$7:$I$7,F717)</f>
        <v>rDXHP</v>
      </c>
      <c r="R717" s="36">
        <f>IF(G717,INDEX('HVACwts Src'!$D$11:$U$164,(B717-1)*39+(D717-1)*19+E717,(C717-1)*6+F717),0)</f>
        <v>0</v>
      </c>
      <c r="T717" t="str">
        <f t="shared" si="68"/>
        <v>HV_SCESFmNewCZ07</v>
      </c>
      <c r="U717" t="str">
        <f t="shared" si="69"/>
        <v>rDXHP</v>
      </c>
      <c r="V717" s="36">
        <f t="shared" si="70"/>
        <v>0</v>
      </c>
    </row>
    <row r="718" spans="1:22" x14ac:dyDescent="0.25">
      <c r="A718" s="86">
        <f t="shared" si="71"/>
        <v>712</v>
      </c>
      <c r="B718">
        <v>2</v>
      </c>
      <c r="C718">
        <v>1</v>
      </c>
      <c r="D718">
        <v>2</v>
      </c>
      <c r="E718">
        <v>7</v>
      </c>
      <c r="F718">
        <v>4</v>
      </c>
      <c r="G718" t="b">
        <f>INDEX(key!$AT$4:$BI$7,B718,E718)</f>
        <v>0</v>
      </c>
      <c r="H718" t="str">
        <f t="shared" si="66"/>
        <v>HV_SCESFmNewCZ07rNCEH</v>
      </c>
      <c r="I718" s="9" t="s">
        <v>1799</v>
      </c>
      <c r="J718" t="str">
        <f t="shared" si="67"/>
        <v>HV_SCESFmNewCZ07</v>
      </c>
      <c r="K718" s="9" t="s">
        <v>1662</v>
      </c>
      <c r="L718" s="9" t="s">
        <v>45</v>
      </c>
      <c r="M718" s="9" t="str">
        <f>INDEX(key!$AS$4:$AS$7,B718)</f>
        <v>SCE</v>
      </c>
      <c r="N718" s="9" t="str">
        <f>INDEX(key!$I$3:$I$5,C718)</f>
        <v>SFm</v>
      </c>
      <c r="O718" s="9" t="str">
        <f>INDEX(key!$F$9:$F$10,D718)</f>
        <v>New</v>
      </c>
      <c r="P718" s="9" t="str">
        <f>INDEX(key!$AT$3:$BI$3,E718)</f>
        <v>CZ07</v>
      </c>
      <c r="Q718" s="9" t="str">
        <f>INDEX('HVACwts Src'!$D$7:$I$7,F718)</f>
        <v>rNCEH</v>
      </c>
      <c r="R718" s="36">
        <f>IF(G718,INDEX('HVACwts Src'!$D$11:$U$164,(B718-1)*39+(D718-1)*19+E718,(C718-1)*6+F718),0)</f>
        <v>0</v>
      </c>
      <c r="T718" t="str">
        <f t="shared" si="68"/>
        <v>HV_SCESFmNewCZ07</v>
      </c>
      <c r="U718" t="str">
        <f t="shared" si="69"/>
        <v>rNCEH</v>
      </c>
      <c r="V718" s="36">
        <f t="shared" si="70"/>
        <v>0</v>
      </c>
    </row>
    <row r="719" spans="1:22" x14ac:dyDescent="0.25">
      <c r="A719" s="86">
        <f t="shared" si="71"/>
        <v>713</v>
      </c>
      <c r="B719">
        <v>2</v>
      </c>
      <c r="C719">
        <v>1</v>
      </c>
      <c r="D719">
        <v>2</v>
      </c>
      <c r="E719">
        <v>7</v>
      </c>
      <c r="F719">
        <v>5</v>
      </c>
      <c r="G719" t="b">
        <f>INDEX(key!$AT$4:$BI$7,B719,E719)</f>
        <v>0</v>
      </c>
      <c r="H719" t="str">
        <f t="shared" si="66"/>
        <v>HV_SCESFmNewCZ07rDXOH</v>
      </c>
      <c r="I719" s="9" t="s">
        <v>1799</v>
      </c>
      <c r="J719" t="str">
        <f t="shared" si="67"/>
        <v>HV_SCESFmNewCZ07</v>
      </c>
      <c r="K719" s="9" t="s">
        <v>1662</v>
      </c>
      <c r="L719" s="9" t="s">
        <v>45</v>
      </c>
      <c r="M719" s="9" t="str">
        <f>INDEX(key!$AS$4:$AS$7,B719)</f>
        <v>SCE</v>
      </c>
      <c r="N719" s="9" t="str">
        <f>INDEX(key!$I$3:$I$5,C719)</f>
        <v>SFm</v>
      </c>
      <c r="O719" s="9" t="str">
        <f>INDEX(key!$F$9:$F$10,D719)</f>
        <v>New</v>
      </c>
      <c r="P719" s="9" t="str">
        <f>INDEX(key!$AT$3:$BI$3,E719)</f>
        <v>CZ07</v>
      </c>
      <c r="Q719" s="9" t="str">
        <f>INDEX('HVACwts Src'!$D$7:$I$7,F719)</f>
        <v>rDXOH</v>
      </c>
      <c r="R719" s="36">
        <f>IF(G719,INDEX('HVACwts Src'!$D$11:$U$164,(B719-1)*39+(D719-1)*19+E719,(C719-1)*6+F719),0)</f>
        <v>0</v>
      </c>
      <c r="T719" t="str">
        <f t="shared" si="68"/>
        <v>HV_SCESFmNewCZ07</v>
      </c>
      <c r="U719" t="str">
        <f t="shared" si="69"/>
        <v>rDXOH</v>
      </c>
      <c r="V719" s="36">
        <f t="shared" si="70"/>
        <v>0</v>
      </c>
    </row>
    <row r="720" spans="1:22" x14ac:dyDescent="0.25">
      <c r="A720" s="86">
        <f t="shared" si="71"/>
        <v>714</v>
      </c>
      <c r="B720">
        <v>2</v>
      </c>
      <c r="C720">
        <v>1</v>
      </c>
      <c r="D720">
        <v>2</v>
      </c>
      <c r="E720">
        <v>7</v>
      </c>
      <c r="F720">
        <v>6</v>
      </c>
      <c r="G720" t="b">
        <f>INDEX(key!$AT$4:$BI$7,B720,E720)</f>
        <v>0</v>
      </c>
      <c r="H720" t="str">
        <f t="shared" si="66"/>
        <v>HV_SCESFmNewCZ07rNCOH</v>
      </c>
      <c r="I720" s="9" t="s">
        <v>1799</v>
      </c>
      <c r="J720" t="str">
        <f t="shared" si="67"/>
        <v>HV_SCESFmNewCZ07</v>
      </c>
      <c r="K720" s="9" t="s">
        <v>1662</v>
      </c>
      <c r="L720" s="9" t="s">
        <v>45</v>
      </c>
      <c r="M720" s="9" t="str">
        <f>INDEX(key!$AS$4:$AS$7,B720)</f>
        <v>SCE</v>
      </c>
      <c r="N720" s="9" t="str">
        <f>INDEX(key!$I$3:$I$5,C720)</f>
        <v>SFm</v>
      </c>
      <c r="O720" s="9" t="str">
        <f>INDEX(key!$F$9:$F$10,D720)</f>
        <v>New</v>
      </c>
      <c r="P720" s="9" t="str">
        <f>INDEX(key!$AT$3:$BI$3,E720)</f>
        <v>CZ07</v>
      </c>
      <c r="Q720" s="9" t="str">
        <f>INDEX('HVACwts Src'!$D$7:$I$7,F720)</f>
        <v>rNCOH</v>
      </c>
      <c r="R720" s="36">
        <f>IF(G720,INDEX('HVACwts Src'!$D$11:$U$164,(B720-1)*39+(D720-1)*19+E720,(C720-1)*6+F720),0)</f>
        <v>0</v>
      </c>
      <c r="T720" t="str">
        <f t="shared" si="68"/>
        <v>HV_SCESFmNewCZ07</v>
      </c>
      <c r="U720" t="str">
        <f t="shared" si="69"/>
        <v>rNCOH</v>
      </c>
      <c r="V720" s="36">
        <f t="shared" si="70"/>
        <v>0</v>
      </c>
    </row>
    <row r="721" spans="1:22" x14ac:dyDescent="0.25">
      <c r="A721" s="86">
        <f t="shared" si="71"/>
        <v>715</v>
      </c>
      <c r="B721">
        <v>2</v>
      </c>
      <c r="C721">
        <v>1</v>
      </c>
      <c r="D721">
        <v>2</v>
      </c>
      <c r="E721">
        <v>8</v>
      </c>
      <c r="F721">
        <v>1</v>
      </c>
      <c r="G721" t="b">
        <f>INDEX(key!$AT$4:$BI$7,B721,E721)</f>
        <v>1</v>
      </c>
      <c r="H721" t="str">
        <f t="shared" si="66"/>
        <v>HV_SCESFmNewCZ08rDXGF</v>
      </c>
      <c r="I721" s="9" t="s">
        <v>1799</v>
      </c>
      <c r="J721" t="str">
        <f t="shared" si="67"/>
        <v>HV_SCESFmNewCZ08</v>
      </c>
      <c r="K721" s="9" t="s">
        <v>1662</v>
      </c>
      <c r="L721" s="9" t="s">
        <v>45</v>
      </c>
      <c r="M721" s="9" t="str">
        <f>INDEX(key!$AS$4:$AS$7,B721)</f>
        <v>SCE</v>
      </c>
      <c r="N721" s="9" t="str">
        <f>INDEX(key!$I$3:$I$5,C721)</f>
        <v>SFm</v>
      </c>
      <c r="O721" s="9" t="str">
        <f>INDEX(key!$F$9:$F$10,D721)</f>
        <v>New</v>
      </c>
      <c r="P721" s="9" t="str">
        <f>INDEX(key!$AT$3:$BI$3,E721)</f>
        <v>CZ08</v>
      </c>
      <c r="Q721" s="9" t="str">
        <f>INDEX('HVACwts Src'!$D$7:$I$7,F721)</f>
        <v>rDXGF</v>
      </c>
      <c r="R721" s="36">
        <f>IF(G721,INDEX('HVACwts Src'!$D$11:$U$164,(B721-1)*39+(D721-1)*19+E721,(C721-1)*6+F721),0)</f>
        <v>3808.7208000000001</v>
      </c>
      <c r="T721" t="str">
        <f t="shared" si="68"/>
        <v>HV_SCESFmNewCZ08</v>
      </c>
      <c r="U721" t="str">
        <f t="shared" si="69"/>
        <v>rDXGF</v>
      </c>
      <c r="V721" s="36">
        <f t="shared" si="70"/>
        <v>3808.7208000000001</v>
      </c>
    </row>
    <row r="722" spans="1:22" x14ac:dyDescent="0.25">
      <c r="A722" s="86">
        <f t="shared" si="71"/>
        <v>716</v>
      </c>
      <c r="B722">
        <v>2</v>
      </c>
      <c r="C722">
        <v>1</v>
      </c>
      <c r="D722">
        <v>2</v>
      </c>
      <c r="E722">
        <v>8</v>
      </c>
      <c r="F722">
        <v>2</v>
      </c>
      <c r="G722" t="b">
        <f>INDEX(key!$AT$4:$BI$7,B722,E722)</f>
        <v>1</v>
      </c>
      <c r="H722" t="str">
        <f t="shared" si="66"/>
        <v>HV_SCESFmNewCZ08rNCGF</v>
      </c>
      <c r="I722" s="9" t="s">
        <v>1799</v>
      </c>
      <c r="J722" t="str">
        <f t="shared" si="67"/>
        <v>HV_SCESFmNewCZ08</v>
      </c>
      <c r="K722" s="9" t="s">
        <v>1662</v>
      </c>
      <c r="L722" s="9" t="s">
        <v>45</v>
      </c>
      <c r="M722" s="9" t="str">
        <f>INDEX(key!$AS$4:$AS$7,B722)</f>
        <v>SCE</v>
      </c>
      <c r="N722" s="9" t="str">
        <f>INDEX(key!$I$3:$I$5,C722)</f>
        <v>SFm</v>
      </c>
      <c r="O722" s="9" t="str">
        <f>INDEX(key!$F$9:$F$10,D722)</f>
        <v>New</v>
      </c>
      <c r="P722" s="9" t="str">
        <f>INDEX(key!$AT$3:$BI$3,E722)</f>
        <v>CZ08</v>
      </c>
      <c r="Q722" s="9" t="str">
        <f>INDEX('HVACwts Src'!$D$7:$I$7,F722)</f>
        <v>rNCGF</v>
      </c>
      <c r="R722" s="36">
        <f>IF(G722,INDEX('HVACwts Src'!$D$11:$U$164,(B722-1)*39+(D722-1)*19+E722,(C722-1)*6+F722),0)</f>
        <v>1655.5404000000001</v>
      </c>
      <c r="T722" t="str">
        <f t="shared" si="68"/>
        <v>HV_SCESFmNewCZ08</v>
      </c>
      <c r="U722" t="str">
        <f t="shared" si="69"/>
        <v>rNCGF</v>
      </c>
      <c r="V722" s="36">
        <f t="shared" si="70"/>
        <v>1655.5404000000001</v>
      </c>
    </row>
    <row r="723" spans="1:22" x14ac:dyDescent="0.25">
      <c r="A723" s="86">
        <f t="shared" si="71"/>
        <v>717</v>
      </c>
      <c r="B723">
        <v>2</v>
      </c>
      <c r="C723">
        <v>1</v>
      </c>
      <c r="D723">
        <v>2</v>
      </c>
      <c r="E723">
        <v>8</v>
      </c>
      <c r="F723">
        <v>3</v>
      </c>
      <c r="G723" t="b">
        <f>INDEX(key!$AT$4:$BI$7,B723,E723)</f>
        <v>1</v>
      </c>
      <c r="H723" t="str">
        <f t="shared" si="66"/>
        <v>HV_SCESFmNewCZ08rDXHP</v>
      </c>
      <c r="I723" s="9" t="s">
        <v>1799</v>
      </c>
      <c r="J723" t="str">
        <f t="shared" si="67"/>
        <v>HV_SCESFmNewCZ08</v>
      </c>
      <c r="K723" s="9" t="s">
        <v>1662</v>
      </c>
      <c r="L723" s="9" t="s">
        <v>45</v>
      </c>
      <c r="M723" s="9" t="str">
        <f>INDEX(key!$AS$4:$AS$7,B723)</f>
        <v>SCE</v>
      </c>
      <c r="N723" s="9" t="str">
        <f>INDEX(key!$I$3:$I$5,C723)</f>
        <v>SFm</v>
      </c>
      <c r="O723" s="9" t="str">
        <f>INDEX(key!$F$9:$F$10,D723)</f>
        <v>New</v>
      </c>
      <c r="P723" s="9" t="str">
        <f>INDEX(key!$AT$3:$BI$3,E723)</f>
        <v>CZ08</v>
      </c>
      <c r="Q723" s="9" t="str">
        <f>INDEX('HVACwts Src'!$D$7:$I$7,F723)</f>
        <v>rDXHP</v>
      </c>
      <c r="R723" s="36">
        <f>IF(G723,INDEX('HVACwts Src'!$D$11:$U$164,(B723-1)*39+(D723-1)*19+E723,(C723-1)*6+F723),0)</f>
        <v>218.89200000000002</v>
      </c>
      <c r="T723" t="str">
        <f t="shared" si="68"/>
        <v>HV_SCESFmNewCZ08</v>
      </c>
      <c r="U723" t="str">
        <f t="shared" si="69"/>
        <v>rDXHP</v>
      </c>
      <c r="V723" s="36">
        <f t="shared" si="70"/>
        <v>218.89200000000002</v>
      </c>
    </row>
    <row r="724" spans="1:22" x14ac:dyDescent="0.25">
      <c r="A724" s="86">
        <f t="shared" si="71"/>
        <v>718</v>
      </c>
      <c r="B724">
        <v>2</v>
      </c>
      <c r="C724">
        <v>1</v>
      </c>
      <c r="D724">
        <v>2</v>
      </c>
      <c r="E724">
        <v>8</v>
      </c>
      <c r="F724">
        <v>4</v>
      </c>
      <c r="G724" t="b">
        <f>INDEX(key!$AT$4:$BI$7,B724,E724)</f>
        <v>1</v>
      </c>
      <c r="H724" t="str">
        <f t="shared" si="66"/>
        <v>HV_SCESFmNewCZ08rNCEH</v>
      </c>
      <c r="I724" s="9" t="s">
        <v>1799</v>
      </c>
      <c r="J724" t="str">
        <f t="shared" si="67"/>
        <v>HV_SCESFmNewCZ08</v>
      </c>
      <c r="K724" s="9" t="s">
        <v>1662</v>
      </c>
      <c r="L724" s="9" t="s">
        <v>45</v>
      </c>
      <c r="M724" s="9" t="str">
        <f>INDEX(key!$AS$4:$AS$7,B724)</f>
        <v>SCE</v>
      </c>
      <c r="N724" s="9" t="str">
        <f>INDEX(key!$I$3:$I$5,C724)</f>
        <v>SFm</v>
      </c>
      <c r="O724" s="9" t="str">
        <f>INDEX(key!$F$9:$F$10,D724)</f>
        <v>New</v>
      </c>
      <c r="P724" s="9" t="str">
        <f>INDEX(key!$AT$3:$BI$3,E724)</f>
        <v>CZ08</v>
      </c>
      <c r="Q724" s="9" t="str">
        <f>INDEX('HVACwts Src'!$D$7:$I$7,F724)</f>
        <v>rNCEH</v>
      </c>
      <c r="R724" s="36">
        <f>IF(G724,INDEX('HVACwts Src'!$D$11:$U$164,(B724-1)*39+(D724-1)*19+E724,(C724-1)*6+F724),0)</f>
        <v>95.146000000000015</v>
      </c>
      <c r="T724" t="str">
        <f t="shared" si="68"/>
        <v>HV_SCESFmNewCZ08</v>
      </c>
      <c r="U724" t="str">
        <f t="shared" si="69"/>
        <v>rNCEH</v>
      </c>
      <c r="V724" s="36">
        <f t="shared" si="70"/>
        <v>95.146000000000015</v>
      </c>
    </row>
    <row r="725" spans="1:22" x14ac:dyDescent="0.25">
      <c r="A725" s="86">
        <f t="shared" si="71"/>
        <v>719</v>
      </c>
      <c r="B725">
        <v>2</v>
      </c>
      <c r="C725">
        <v>1</v>
      </c>
      <c r="D725">
        <v>2</v>
      </c>
      <c r="E725">
        <v>8</v>
      </c>
      <c r="F725">
        <v>5</v>
      </c>
      <c r="G725" t="b">
        <f>INDEX(key!$AT$4:$BI$7,B725,E725)</f>
        <v>1</v>
      </c>
      <c r="H725" t="str">
        <f t="shared" si="66"/>
        <v>HV_SCESFmNewCZ08rDXOH</v>
      </c>
      <c r="I725" s="9" t="s">
        <v>1799</v>
      </c>
      <c r="J725" t="str">
        <f t="shared" si="67"/>
        <v>HV_SCESFmNewCZ08</v>
      </c>
      <c r="K725" s="9" t="s">
        <v>1662</v>
      </c>
      <c r="L725" s="9" t="s">
        <v>45</v>
      </c>
      <c r="M725" s="9" t="str">
        <f>INDEX(key!$AS$4:$AS$7,B725)</f>
        <v>SCE</v>
      </c>
      <c r="N725" s="9" t="str">
        <f>INDEX(key!$I$3:$I$5,C725)</f>
        <v>SFm</v>
      </c>
      <c r="O725" s="9" t="str">
        <f>INDEX(key!$F$9:$F$10,D725)</f>
        <v>New</v>
      </c>
      <c r="P725" s="9" t="str">
        <f>INDEX(key!$AT$3:$BI$3,E725)</f>
        <v>CZ08</v>
      </c>
      <c r="Q725" s="9" t="str">
        <f>INDEX('HVACwts Src'!$D$7:$I$7,F725)</f>
        <v>rDXOH</v>
      </c>
      <c r="R725" s="36">
        <f>IF(G725,INDEX('HVACwts Src'!$D$11:$U$164,(B725-1)*39+(D725-1)*19+E725,(C725-1)*6+F725),0)</f>
        <v>306.44880000000006</v>
      </c>
      <c r="T725" t="str">
        <f t="shared" si="68"/>
        <v>HV_SCESFmNewCZ08</v>
      </c>
      <c r="U725" t="str">
        <f t="shared" si="69"/>
        <v>rDXOH</v>
      </c>
      <c r="V725" s="36">
        <f t="shared" si="70"/>
        <v>306.44880000000006</v>
      </c>
    </row>
    <row r="726" spans="1:22" x14ac:dyDescent="0.25">
      <c r="A726" s="86">
        <f t="shared" si="71"/>
        <v>720</v>
      </c>
      <c r="B726">
        <v>2</v>
      </c>
      <c r="C726">
        <v>1</v>
      </c>
      <c r="D726">
        <v>2</v>
      </c>
      <c r="E726">
        <v>8</v>
      </c>
      <c r="F726">
        <v>6</v>
      </c>
      <c r="G726" t="b">
        <f>INDEX(key!$AT$4:$BI$7,B726,E726)</f>
        <v>1</v>
      </c>
      <c r="H726" t="str">
        <f t="shared" si="66"/>
        <v>HV_SCESFmNewCZ08rNCOH</v>
      </c>
      <c r="I726" s="9" t="s">
        <v>1799</v>
      </c>
      <c r="J726" t="str">
        <f t="shared" si="67"/>
        <v>HV_SCESFmNewCZ08</v>
      </c>
      <c r="K726" s="9" t="s">
        <v>1662</v>
      </c>
      <c r="L726" s="9" t="s">
        <v>45</v>
      </c>
      <c r="M726" s="9" t="str">
        <f>INDEX(key!$AS$4:$AS$7,B726)</f>
        <v>SCE</v>
      </c>
      <c r="N726" s="9" t="str">
        <f>INDEX(key!$I$3:$I$5,C726)</f>
        <v>SFm</v>
      </c>
      <c r="O726" s="9" t="str">
        <f>INDEX(key!$F$9:$F$10,D726)</f>
        <v>New</v>
      </c>
      <c r="P726" s="9" t="str">
        <f>INDEX(key!$AT$3:$BI$3,E726)</f>
        <v>CZ08</v>
      </c>
      <c r="Q726" s="9" t="str">
        <f>INDEX('HVACwts Src'!$D$7:$I$7,F726)</f>
        <v>rNCOH</v>
      </c>
      <c r="R726" s="36">
        <f>IF(G726,INDEX('HVACwts Src'!$D$11:$U$164,(B726-1)*39+(D726-1)*19+E726,(C726-1)*6+F726),0)</f>
        <v>133.20440000000002</v>
      </c>
      <c r="T726" t="str">
        <f t="shared" si="68"/>
        <v>HV_SCESFmNewCZ08</v>
      </c>
      <c r="U726" t="str">
        <f t="shared" si="69"/>
        <v>rNCOH</v>
      </c>
      <c r="V726" s="36">
        <f t="shared" si="70"/>
        <v>133.20440000000002</v>
      </c>
    </row>
    <row r="727" spans="1:22" x14ac:dyDescent="0.25">
      <c r="A727" s="86">
        <f t="shared" si="71"/>
        <v>721</v>
      </c>
      <c r="B727">
        <v>2</v>
      </c>
      <c r="C727">
        <v>1</v>
      </c>
      <c r="D727">
        <v>2</v>
      </c>
      <c r="E727">
        <v>9</v>
      </c>
      <c r="F727">
        <v>1</v>
      </c>
      <c r="G727" t="b">
        <f>INDEX(key!$AT$4:$BI$7,B727,E727)</f>
        <v>1</v>
      </c>
      <c r="H727" t="str">
        <f t="shared" si="66"/>
        <v>HV_SCESFmNewCZ09rDXGF</v>
      </c>
      <c r="I727" s="9" t="s">
        <v>1799</v>
      </c>
      <c r="J727" t="str">
        <f t="shared" si="67"/>
        <v>HV_SCESFmNewCZ09</v>
      </c>
      <c r="K727" s="9" t="s">
        <v>1662</v>
      </c>
      <c r="L727" s="9" t="s">
        <v>45</v>
      </c>
      <c r="M727" s="9" t="str">
        <f>INDEX(key!$AS$4:$AS$7,B727)</f>
        <v>SCE</v>
      </c>
      <c r="N727" s="9" t="str">
        <f>INDEX(key!$I$3:$I$5,C727)</f>
        <v>SFm</v>
      </c>
      <c r="O727" s="9" t="str">
        <f>INDEX(key!$F$9:$F$10,D727)</f>
        <v>New</v>
      </c>
      <c r="P727" s="9" t="str">
        <f>INDEX(key!$AT$3:$BI$3,E727)</f>
        <v>CZ09</v>
      </c>
      <c r="Q727" s="9" t="str">
        <f>INDEX('HVACwts Src'!$D$7:$I$7,F727)</f>
        <v>rDXGF</v>
      </c>
      <c r="R727" s="36">
        <f>IF(G727,INDEX('HVACwts Src'!$D$11:$U$164,(B727-1)*39+(D727-1)*19+E727,(C727-1)*6+F727),0)</f>
        <v>5905.0032000000001</v>
      </c>
      <c r="T727" t="str">
        <f t="shared" si="68"/>
        <v>HV_SCESFmNewCZ09</v>
      </c>
      <c r="U727" t="str">
        <f t="shared" si="69"/>
        <v>rDXGF</v>
      </c>
      <c r="V727" s="36">
        <f t="shared" si="70"/>
        <v>5905.0032000000001</v>
      </c>
    </row>
    <row r="728" spans="1:22" x14ac:dyDescent="0.25">
      <c r="A728" s="86">
        <f t="shared" si="71"/>
        <v>722</v>
      </c>
      <c r="B728">
        <v>2</v>
      </c>
      <c r="C728">
        <v>1</v>
      </c>
      <c r="D728">
        <v>2</v>
      </c>
      <c r="E728">
        <v>9</v>
      </c>
      <c r="F728">
        <v>2</v>
      </c>
      <c r="G728" t="b">
        <f>INDEX(key!$AT$4:$BI$7,B728,E728)</f>
        <v>1</v>
      </c>
      <c r="H728" t="str">
        <f t="shared" si="66"/>
        <v>HV_SCESFmNewCZ09rNCGF</v>
      </c>
      <c r="I728" s="9" t="s">
        <v>1799</v>
      </c>
      <c r="J728" t="str">
        <f t="shared" si="67"/>
        <v>HV_SCESFmNewCZ09</v>
      </c>
      <c r="K728" s="9" t="s">
        <v>1662</v>
      </c>
      <c r="L728" s="9" t="s">
        <v>45</v>
      </c>
      <c r="M728" s="9" t="str">
        <f>INDEX(key!$AS$4:$AS$7,B728)</f>
        <v>SCE</v>
      </c>
      <c r="N728" s="9" t="str">
        <f>INDEX(key!$I$3:$I$5,C728)</f>
        <v>SFm</v>
      </c>
      <c r="O728" s="9" t="str">
        <f>INDEX(key!$F$9:$F$10,D728)</f>
        <v>New</v>
      </c>
      <c r="P728" s="9" t="str">
        <f>INDEX(key!$AT$3:$BI$3,E728)</f>
        <v>CZ09</v>
      </c>
      <c r="Q728" s="9" t="str">
        <f>INDEX('HVACwts Src'!$D$7:$I$7,F728)</f>
        <v>rNCGF</v>
      </c>
      <c r="R728" s="36">
        <f>IF(G728,INDEX('HVACwts Src'!$D$11:$U$164,(B728-1)*39+(D728-1)*19+E728,(C728-1)*6+F728),0)</f>
        <v>0</v>
      </c>
      <c r="T728" t="str">
        <f t="shared" si="68"/>
        <v>HV_SCESFmNewCZ09</v>
      </c>
      <c r="U728" t="str">
        <f t="shared" si="69"/>
        <v>rNCGF</v>
      </c>
      <c r="V728" s="36">
        <f t="shared" si="70"/>
        <v>0</v>
      </c>
    </row>
    <row r="729" spans="1:22" x14ac:dyDescent="0.25">
      <c r="A729" s="86">
        <f t="shared" si="71"/>
        <v>723</v>
      </c>
      <c r="B729">
        <v>2</v>
      </c>
      <c r="C729">
        <v>1</v>
      </c>
      <c r="D729">
        <v>2</v>
      </c>
      <c r="E729">
        <v>9</v>
      </c>
      <c r="F729">
        <v>3</v>
      </c>
      <c r="G729" t="b">
        <f>INDEX(key!$AT$4:$BI$7,B729,E729)</f>
        <v>1</v>
      </c>
      <c r="H729" t="str">
        <f t="shared" si="66"/>
        <v>HV_SCESFmNewCZ09rDXHP</v>
      </c>
      <c r="I729" s="9" t="s">
        <v>1799</v>
      </c>
      <c r="J729" t="str">
        <f t="shared" si="67"/>
        <v>HV_SCESFmNewCZ09</v>
      </c>
      <c r="K729" s="9" t="s">
        <v>1662</v>
      </c>
      <c r="L729" s="9" t="s">
        <v>45</v>
      </c>
      <c r="M729" s="9" t="str">
        <f>INDEX(key!$AS$4:$AS$7,B729)</f>
        <v>SCE</v>
      </c>
      <c r="N729" s="9" t="str">
        <f>INDEX(key!$I$3:$I$5,C729)</f>
        <v>SFm</v>
      </c>
      <c r="O729" s="9" t="str">
        <f>INDEX(key!$F$9:$F$10,D729)</f>
        <v>New</v>
      </c>
      <c r="P729" s="9" t="str">
        <f>INDEX(key!$AT$3:$BI$3,E729)</f>
        <v>CZ09</v>
      </c>
      <c r="Q729" s="9" t="str">
        <f>INDEX('HVACwts Src'!$D$7:$I$7,F729)</f>
        <v>rDXHP</v>
      </c>
      <c r="R729" s="36">
        <f>IF(G729,INDEX('HVACwts Src'!$D$11:$U$164,(B729-1)*39+(D729-1)*19+E729,(C729-1)*6+F729),0)</f>
        <v>339.36799999999999</v>
      </c>
      <c r="T729" t="str">
        <f t="shared" si="68"/>
        <v>HV_SCESFmNewCZ09</v>
      </c>
      <c r="U729" t="str">
        <f t="shared" si="69"/>
        <v>rDXHP</v>
      </c>
      <c r="V729" s="36">
        <f t="shared" si="70"/>
        <v>339.36799999999999</v>
      </c>
    </row>
    <row r="730" spans="1:22" x14ac:dyDescent="0.25">
      <c r="A730" s="86">
        <f t="shared" si="71"/>
        <v>724</v>
      </c>
      <c r="B730">
        <v>2</v>
      </c>
      <c r="C730">
        <v>1</v>
      </c>
      <c r="D730">
        <v>2</v>
      </c>
      <c r="E730">
        <v>9</v>
      </c>
      <c r="F730">
        <v>4</v>
      </c>
      <c r="G730" t="b">
        <f>INDEX(key!$AT$4:$BI$7,B730,E730)</f>
        <v>1</v>
      </c>
      <c r="H730" t="str">
        <f t="shared" si="66"/>
        <v>HV_SCESFmNewCZ09rNCEH</v>
      </c>
      <c r="I730" s="9" t="s">
        <v>1799</v>
      </c>
      <c r="J730" t="str">
        <f t="shared" si="67"/>
        <v>HV_SCESFmNewCZ09</v>
      </c>
      <c r="K730" s="9" t="s">
        <v>1662</v>
      </c>
      <c r="L730" s="9" t="s">
        <v>45</v>
      </c>
      <c r="M730" s="9" t="str">
        <f>INDEX(key!$AS$4:$AS$7,B730)</f>
        <v>SCE</v>
      </c>
      <c r="N730" s="9" t="str">
        <f>INDEX(key!$I$3:$I$5,C730)</f>
        <v>SFm</v>
      </c>
      <c r="O730" s="9" t="str">
        <f>INDEX(key!$F$9:$F$10,D730)</f>
        <v>New</v>
      </c>
      <c r="P730" s="9" t="str">
        <f>INDEX(key!$AT$3:$BI$3,E730)</f>
        <v>CZ09</v>
      </c>
      <c r="Q730" s="9" t="str">
        <f>INDEX('HVACwts Src'!$D$7:$I$7,F730)</f>
        <v>rNCEH</v>
      </c>
      <c r="R730" s="36">
        <f>IF(G730,INDEX('HVACwts Src'!$D$11:$U$164,(B730-1)*39+(D730-1)*19+E730,(C730-1)*6+F730),0)</f>
        <v>0</v>
      </c>
      <c r="T730" t="str">
        <f t="shared" si="68"/>
        <v>HV_SCESFmNewCZ09</v>
      </c>
      <c r="U730" t="str">
        <f t="shared" si="69"/>
        <v>rNCEH</v>
      </c>
      <c r="V730" s="36">
        <f t="shared" si="70"/>
        <v>0</v>
      </c>
    </row>
    <row r="731" spans="1:22" x14ac:dyDescent="0.25">
      <c r="A731" s="86">
        <f t="shared" si="71"/>
        <v>725</v>
      </c>
      <c r="B731">
        <v>2</v>
      </c>
      <c r="C731">
        <v>1</v>
      </c>
      <c r="D731">
        <v>2</v>
      </c>
      <c r="E731">
        <v>9</v>
      </c>
      <c r="F731">
        <v>5</v>
      </c>
      <c r="G731" t="b">
        <f>INDEX(key!$AT$4:$BI$7,B731,E731)</f>
        <v>1</v>
      </c>
      <c r="H731" t="str">
        <f t="shared" si="66"/>
        <v>HV_SCESFmNewCZ09rDXOH</v>
      </c>
      <c r="I731" s="9" t="s">
        <v>1799</v>
      </c>
      <c r="J731" t="str">
        <f t="shared" si="67"/>
        <v>HV_SCESFmNewCZ09</v>
      </c>
      <c r="K731" s="9" t="s">
        <v>1662</v>
      </c>
      <c r="L731" s="9" t="s">
        <v>45</v>
      </c>
      <c r="M731" s="9" t="str">
        <f>INDEX(key!$AS$4:$AS$7,B731)</f>
        <v>SCE</v>
      </c>
      <c r="N731" s="9" t="str">
        <f>INDEX(key!$I$3:$I$5,C731)</f>
        <v>SFm</v>
      </c>
      <c r="O731" s="9" t="str">
        <f>INDEX(key!$F$9:$F$10,D731)</f>
        <v>New</v>
      </c>
      <c r="P731" s="9" t="str">
        <f>INDEX(key!$AT$3:$BI$3,E731)</f>
        <v>CZ09</v>
      </c>
      <c r="Q731" s="9" t="str">
        <f>INDEX('HVACwts Src'!$D$7:$I$7,F731)</f>
        <v>rDXOH</v>
      </c>
      <c r="R731" s="36">
        <f>IF(G731,INDEX('HVACwts Src'!$D$11:$U$164,(B731-1)*39+(D731-1)*19+E731,(C731-1)*6+F731),0)</f>
        <v>475.11520000000002</v>
      </c>
      <c r="T731" t="str">
        <f t="shared" si="68"/>
        <v>HV_SCESFmNewCZ09</v>
      </c>
      <c r="U731" t="str">
        <f t="shared" si="69"/>
        <v>rDXOH</v>
      </c>
      <c r="V731" s="36">
        <f t="shared" si="70"/>
        <v>475.11520000000002</v>
      </c>
    </row>
    <row r="732" spans="1:22" x14ac:dyDescent="0.25">
      <c r="A732" s="86">
        <f t="shared" si="71"/>
        <v>726</v>
      </c>
      <c r="B732">
        <v>2</v>
      </c>
      <c r="C732">
        <v>1</v>
      </c>
      <c r="D732">
        <v>2</v>
      </c>
      <c r="E732">
        <v>9</v>
      </c>
      <c r="F732">
        <v>6</v>
      </c>
      <c r="G732" t="b">
        <f>INDEX(key!$AT$4:$BI$7,B732,E732)</f>
        <v>1</v>
      </c>
      <c r="H732" t="str">
        <f t="shared" si="66"/>
        <v>HV_SCESFmNewCZ09rNCOH</v>
      </c>
      <c r="I732" s="9" t="s">
        <v>1799</v>
      </c>
      <c r="J732" t="str">
        <f t="shared" si="67"/>
        <v>HV_SCESFmNewCZ09</v>
      </c>
      <c r="K732" s="9" t="s">
        <v>1662</v>
      </c>
      <c r="L732" s="9" t="s">
        <v>45</v>
      </c>
      <c r="M732" s="9" t="str">
        <f>INDEX(key!$AS$4:$AS$7,B732)</f>
        <v>SCE</v>
      </c>
      <c r="N732" s="9" t="str">
        <f>INDEX(key!$I$3:$I$5,C732)</f>
        <v>SFm</v>
      </c>
      <c r="O732" s="9" t="str">
        <f>INDEX(key!$F$9:$F$10,D732)</f>
        <v>New</v>
      </c>
      <c r="P732" s="9" t="str">
        <f>INDEX(key!$AT$3:$BI$3,E732)</f>
        <v>CZ09</v>
      </c>
      <c r="Q732" s="9" t="str">
        <f>INDEX('HVACwts Src'!$D$7:$I$7,F732)</f>
        <v>rNCOH</v>
      </c>
      <c r="R732" s="36">
        <f>IF(G732,INDEX('HVACwts Src'!$D$11:$U$164,(B732-1)*39+(D732-1)*19+E732,(C732-1)*6+F732),0)</f>
        <v>0</v>
      </c>
      <c r="T732" t="str">
        <f t="shared" si="68"/>
        <v>HV_SCESFmNewCZ09</v>
      </c>
      <c r="U732" t="str">
        <f t="shared" si="69"/>
        <v>rNCOH</v>
      </c>
      <c r="V732" s="36">
        <f t="shared" si="70"/>
        <v>0</v>
      </c>
    </row>
    <row r="733" spans="1:22" x14ac:dyDescent="0.25">
      <c r="A733" s="86">
        <f t="shared" si="71"/>
        <v>727</v>
      </c>
      <c r="B733">
        <v>2</v>
      </c>
      <c r="C733">
        <v>1</v>
      </c>
      <c r="D733">
        <v>2</v>
      </c>
      <c r="E733">
        <v>10</v>
      </c>
      <c r="F733">
        <v>1</v>
      </c>
      <c r="G733" t="b">
        <f>INDEX(key!$AT$4:$BI$7,B733,E733)</f>
        <v>1</v>
      </c>
      <c r="H733" t="str">
        <f t="shared" si="66"/>
        <v>HV_SCESFmNewCZ10rDXGF</v>
      </c>
      <c r="I733" s="9" t="s">
        <v>1799</v>
      </c>
      <c r="J733" t="str">
        <f t="shared" si="67"/>
        <v>HV_SCESFmNewCZ10</v>
      </c>
      <c r="K733" s="9" t="s">
        <v>1662</v>
      </c>
      <c r="L733" s="9" t="s">
        <v>45</v>
      </c>
      <c r="M733" s="9" t="str">
        <f>INDEX(key!$AS$4:$AS$7,B733)</f>
        <v>SCE</v>
      </c>
      <c r="N733" s="9" t="str">
        <f>INDEX(key!$I$3:$I$5,C733)</f>
        <v>SFm</v>
      </c>
      <c r="O733" s="9" t="str">
        <f>INDEX(key!$F$9:$F$10,D733)</f>
        <v>New</v>
      </c>
      <c r="P733" s="9" t="str">
        <f>INDEX(key!$AT$3:$BI$3,E733)</f>
        <v>CZ10</v>
      </c>
      <c r="Q733" s="9" t="str">
        <f>INDEX('HVACwts Src'!$D$7:$I$7,F733)</f>
        <v>rDXGF</v>
      </c>
      <c r="R733" s="36">
        <f>IF(G733,INDEX('HVACwts Src'!$D$11:$U$164,(B733-1)*39+(D733-1)*19+E733,(C733-1)*6+F733),0)</f>
        <v>20431.8282</v>
      </c>
      <c r="T733" t="str">
        <f t="shared" si="68"/>
        <v>HV_SCESFmNewCZ10</v>
      </c>
      <c r="U733" t="str">
        <f t="shared" si="69"/>
        <v>rDXGF</v>
      </c>
      <c r="V733" s="36">
        <f t="shared" si="70"/>
        <v>20431.8282</v>
      </c>
    </row>
    <row r="734" spans="1:22" x14ac:dyDescent="0.25">
      <c r="A734" s="86">
        <f t="shared" si="71"/>
        <v>728</v>
      </c>
      <c r="B734">
        <v>2</v>
      </c>
      <c r="C734">
        <v>1</v>
      </c>
      <c r="D734">
        <v>2</v>
      </c>
      <c r="E734">
        <v>10</v>
      </c>
      <c r="F734">
        <v>2</v>
      </c>
      <c r="G734" t="b">
        <f>INDEX(key!$AT$4:$BI$7,B734,E734)</f>
        <v>1</v>
      </c>
      <c r="H734" t="str">
        <f t="shared" si="66"/>
        <v>HV_SCESFmNewCZ10rNCGF</v>
      </c>
      <c r="I734" s="9" t="s">
        <v>1799</v>
      </c>
      <c r="J734" t="str">
        <f t="shared" si="67"/>
        <v>HV_SCESFmNewCZ10</v>
      </c>
      <c r="K734" s="9" t="s">
        <v>1662</v>
      </c>
      <c r="L734" s="9" t="s">
        <v>45</v>
      </c>
      <c r="M734" s="9" t="str">
        <f>INDEX(key!$AS$4:$AS$7,B734)</f>
        <v>SCE</v>
      </c>
      <c r="N734" s="9" t="str">
        <f>INDEX(key!$I$3:$I$5,C734)</f>
        <v>SFm</v>
      </c>
      <c r="O734" s="9" t="str">
        <f>INDEX(key!$F$9:$F$10,D734)</f>
        <v>New</v>
      </c>
      <c r="P734" s="9" t="str">
        <f>INDEX(key!$AT$3:$BI$3,E734)</f>
        <v>CZ10</v>
      </c>
      <c r="Q734" s="9" t="str">
        <f>INDEX('HVACwts Src'!$D$7:$I$7,F734)</f>
        <v>rNCGF</v>
      </c>
      <c r="R734" s="36">
        <f>IF(G734,INDEX('HVACwts Src'!$D$11:$U$164,(B734-1)*39+(D734-1)*19+E734,(C734-1)*6+F734),0)</f>
        <v>49.885800000000124</v>
      </c>
      <c r="T734" t="str">
        <f t="shared" si="68"/>
        <v>HV_SCESFmNewCZ10</v>
      </c>
      <c r="U734" t="str">
        <f t="shared" si="69"/>
        <v>rNCGF</v>
      </c>
      <c r="V734" s="36">
        <f t="shared" si="70"/>
        <v>49.885800000000124</v>
      </c>
    </row>
    <row r="735" spans="1:22" x14ac:dyDescent="0.25">
      <c r="A735" s="86">
        <f t="shared" si="71"/>
        <v>729</v>
      </c>
      <c r="B735">
        <v>2</v>
      </c>
      <c r="C735">
        <v>1</v>
      </c>
      <c r="D735">
        <v>2</v>
      </c>
      <c r="E735">
        <v>10</v>
      </c>
      <c r="F735">
        <v>3</v>
      </c>
      <c r="G735" t="b">
        <f>INDEX(key!$AT$4:$BI$7,B735,E735)</f>
        <v>1</v>
      </c>
      <c r="H735" t="str">
        <f t="shared" si="66"/>
        <v>HV_SCESFmNewCZ10rDXHP</v>
      </c>
      <c r="I735" s="9" t="s">
        <v>1799</v>
      </c>
      <c r="J735" t="str">
        <f t="shared" si="67"/>
        <v>HV_SCESFmNewCZ10</v>
      </c>
      <c r="K735" s="9" t="s">
        <v>1662</v>
      </c>
      <c r="L735" s="9" t="s">
        <v>45</v>
      </c>
      <c r="M735" s="9" t="str">
        <f>INDEX(key!$AS$4:$AS$7,B735)</f>
        <v>SCE</v>
      </c>
      <c r="N735" s="9" t="str">
        <f>INDEX(key!$I$3:$I$5,C735)</f>
        <v>SFm</v>
      </c>
      <c r="O735" s="9" t="str">
        <f>INDEX(key!$F$9:$F$10,D735)</f>
        <v>New</v>
      </c>
      <c r="P735" s="9" t="str">
        <f>INDEX(key!$AT$3:$BI$3,E735)</f>
        <v>CZ10</v>
      </c>
      <c r="Q735" s="9" t="str">
        <f>INDEX('HVACwts Src'!$D$7:$I$7,F735)</f>
        <v>rDXHP</v>
      </c>
      <c r="R735" s="36">
        <f>IF(G735,INDEX('HVACwts Src'!$D$11:$U$164,(B735-1)*39+(D735-1)*19+E735,(C735-1)*6+F735),0)</f>
        <v>1174.2430000000002</v>
      </c>
      <c r="T735" t="str">
        <f t="shared" si="68"/>
        <v>HV_SCESFmNewCZ10</v>
      </c>
      <c r="U735" t="str">
        <f t="shared" si="69"/>
        <v>rDXHP</v>
      </c>
      <c r="V735" s="36">
        <f t="shared" si="70"/>
        <v>1174.2430000000002</v>
      </c>
    </row>
    <row r="736" spans="1:22" x14ac:dyDescent="0.25">
      <c r="A736" s="86">
        <f t="shared" si="71"/>
        <v>730</v>
      </c>
      <c r="B736">
        <v>2</v>
      </c>
      <c r="C736">
        <v>1</v>
      </c>
      <c r="D736">
        <v>2</v>
      </c>
      <c r="E736">
        <v>10</v>
      </c>
      <c r="F736">
        <v>4</v>
      </c>
      <c r="G736" t="b">
        <f>INDEX(key!$AT$4:$BI$7,B736,E736)</f>
        <v>1</v>
      </c>
      <c r="H736" t="str">
        <f t="shared" si="66"/>
        <v>HV_SCESFmNewCZ10rNCEH</v>
      </c>
      <c r="I736" s="9" t="s">
        <v>1799</v>
      </c>
      <c r="J736" t="str">
        <f t="shared" si="67"/>
        <v>HV_SCESFmNewCZ10</v>
      </c>
      <c r="K736" s="9" t="s">
        <v>1662</v>
      </c>
      <c r="L736" s="9" t="s">
        <v>45</v>
      </c>
      <c r="M736" s="9" t="str">
        <f>INDEX(key!$AS$4:$AS$7,B736)</f>
        <v>SCE</v>
      </c>
      <c r="N736" s="9" t="str">
        <f>INDEX(key!$I$3:$I$5,C736)</f>
        <v>SFm</v>
      </c>
      <c r="O736" s="9" t="str">
        <f>INDEX(key!$F$9:$F$10,D736)</f>
        <v>New</v>
      </c>
      <c r="P736" s="9" t="str">
        <f>INDEX(key!$AT$3:$BI$3,E736)</f>
        <v>CZ10</v>
      </c>
      <c r="Q736" s="9" t="str">
        <f>INDEX('HVACwts Src'!$D$7:$I$7,F736)</f>
        <v>rNCEH</v>
      </c>
      <c r="R736" s="36">
        <f>IF(G736,INDEX('HVACwts Src'!$D$11:$U$164,(B736-1)*39+(D736-1)*19+E736,(C736-1)*6+F736),0)</f>
        <v>2.8670000000000075</v>
      </c>
      <c r="T736" t="str">
        <f t="shared" si="68"/>
        <v>HV_SCESFmNewCZ10</v>
      </c>
      <c r="U736" t="str">
        <f t="shared" si="69"/>
        <v>rNCEH</v>
      </c>
      <c r="V736" s="36">
        <f t="shared" si="70"/>
        <v>2.8670000000000075</v>
      </c>
    </row>
    <row r="737" spans="1:22" x14ac:dyDescent="0.25">
      <c r="A737" s="86">
        <f t="shared" si="71"/>
        <v>731</v>
      </c>
      <c r="B737">
        <v>2</v>
      </c>
      <c r="C737">
        <v>1</v>
      </c>
      <c r="D737">
        <v>2</v>
      </c>
      <c r="E737">
        <v>10</v>
      </c>
      <c r="F737">
        <v>5</v>
      </c>
      <c r="G737" t="b">
        <f>INDEX(key!$AT$4:$BI$7,B737,E737)</f>
        <v>1</v>
      </c>
      <c r="H737" t="str">
        <f t="shared" si="66"/>
        <v>HV_SCESFmNewCZ10rDXOH</v>
      </c>
      <c r="I737" s="9" t="s">
        <v>1799</v>
      </c>
      <c r="J737" t="str">
        <f t="shared" si="67"/>
        <v>HV_SCESFmNewCZ10</v>
      </c>
      <c r="K737" s="9" t="s">
        <v>1662</v>
      </c>
      <c r="L737" s="9" t="s">
        <v>45</v>
      </c>
      <c r="M737" s="9" t="str">
        <f>INDEX(key!$AS$4:$AS$7,B737)</f>
        <v>SCE</v>
      </c>
      <c r="N737" s="9" t="str">
        <f>INDEX(key!$I$3:$I$5,C737)</f>
        <v>SFm</v>
      </c>
      <c r="O737" s="9" t="str">
        <f>INDEX(key!$F$9:$F$10,D737)</f>
        <v>New</v>
      </c>
      <c r="P737" s="9" t="str">
        <f>INDEX(key!$AT$3:$BI$3,E737)</f>
        <v>CZ10</v>
      </c>
      <c r="Q737" s="9" t="str">
        <f>INDEX('HVACwts Src'!$D$7:$I$7,F737)</f>
        <v>rDXOH</v>
      </c>
      <c r="R737" s="36">
        <f>IF(G737,INDEX('HVACwts Src'!$D$11:$U$164,(B737-1)*39+(D737-1)*19+E737,(C737-1)*6+F737),0)</f>
        <v>1643.9402000000002</v>
      </c>
      <c r="T737" t="str">
        <f t="shared" si="68"/>
        <v>HV_SCESFmNewCZ10</v>
      </c>
      <c r="U737" t="str">
        <f t="shared" si="69"/>
        <v>rDXOH</v>
      </c>
      <c r="V737" s="36">
        <f t="shared" si="70"/>
        <v>1643.9402000000002</v>
      </c>
    </row>
    <row r="738" spans="1:22" x14ac:dyDescent="0.25">
      <c r="A738" s="86">
        <f t="shared" si="71"/>
        <v>732</v>
      </c>
      <c r="B738">
        <v>2</v>
      </c>
      <c r="C738">
        <v>1</v>
      </c>
      <c r="D738">
        <v>2</v>
      </c>
      <c r="E738">
        <v>10</v>
      </c>
      <c r="F738">
        <v>6</v>
      </c>
      <c r="G738" t="b">
        <f>INDEX(key!$AT$4:$BI$7,B738,E738)</f>
        <v>1</v>
      </c>
      <c r="H738" t="str">
        <f t="shared" si="66"/>
        <v>HV_SCESFmNewCZ10rNCOH</v>
      </c>
      <c r="I738" s="9" t="s">
        <v>1799</v>
      </c>
      <c r="J738" t="str">
        <f t="shared" si="67"/>
        <v>HV_SCESFmNewCZ10</v>
      </c>
      <c r="K738" s="9" t="s">
        <v>1662</v>
      </c>
      <c r="L738" s="9" t="s">
        <v>45</v>
      </c>
      <c r="M738" s="9" t="str">
        <f>INDEX(key!$AS$4:$AS$7,B738)</f>
        <v>SCE</v>
      </c>
      <c r="N738" s="9" t="str">
        <f>INDEX(key!$I$3:$I$5,C738)</f>
        <v>SFm</v>
      </c>
      <c r="O738" s="9" t="str">
        <f>INDEX(key!$F$9:$F$10,D738)</f>
        <v>New</v>
      </c>
      <c r="P738" s="9" t="str">
        <f>INDEX(key!$AT$3:$BI$3,E738)</f>
        <v>CZ10</v>
      </c>
      <c r="Q738" s="9" t="str">
        <f>INDEX('HVACwts Src'!$D$7:$I$7,F738)</f>
        <v>rNCOH</v>
      </c>
      <c r="R738" s="36">
        <f>IF(G738,INDEX('HVACwts Src'!$D$11:$U$164,(B738-1)*39+(D738-1)*19+E738,(C738-1)*6+F738),0)</f>
        <v>4.0138000000000105</v>
      </c>
      <c r="T738" t="str">
        <f t="shared" si="68"/>
        <v>HV_SCESFmNewCZ10</v>
      </c>
      <c r="U738" t="str">
        <f t="shared" si="69"/>
        <v>rNCOH</v>
      </c>
      <c r="V738" s="36">
        <f t="shared" si="70"/>
        <v>4.0138000000000105</v>
      </c>
    </row>
    <row r="739" spans="1:22" x14ac:dyDescent="0.25">
      <c r="A739" s="86">
        <f t="shared" si="71"/>
        <v>733</v>
      </c>
      <c r="B739">
        <v>2</v>
      </c>
      <c r="C739">
        <v>1</v>
      </c>
      <c r="D739">
        <v>2</v>
      </c>
      <c r="E739">
        <v>11</v>
      </c>
      <c r="F739">
        <v>1</v>
      </c>
      <c r="G739" t="b">
        <f>INDEX(key!$AT$4:$BI$7,B739,E739)</f>
        <v>0</v>
      </c>
      <c r="H739" t="str">
        <f t="shared" si="66"/>
        <v>HV_SCESFmNewCZ11rDXGF</v>
      </c>
      <c r="I739" s="9" t="s">
        <v>1799</v>
      </c>
      <c r="J739" t="str">
        <f t="shared" si="67"/>
        <v>HV_SCESFmNewCZ11</v>
      </c>
      <c r="K739" s="9" t="s">
        <v>1662</v>
      </c>
      <c r="L739" s="9" t="s">
        <v>45</v>
      </c>
      <c r="M739" s="9" t="str">
        <f>INDEX(key!$AS$4:$AS$7,B739)</f>
        <v>SCE</v>
      </c>
      <c r="N739" s="9" t="str">
        <f>INDEX(key!$I$3:$I$5,C739)</f>
        <v>SFm</v>
      </c>
      <c r="O739" s="9" t="str">
        <f>INDEX(key!$F$9:$F$10,D739)</f>
        <v>New</v>
      </c>
      <c r="P739" s="9" t="str">
        <f>INDEX(key!$AT$3:$BI$3,E739)</f>
        <v>CZ11</v>
      </c>
      <c r="Q739" s="9" t="str">
        <f>INDEX('HVACwts Src'!$D$7:$I$7,F739)</f>
        <v>rDXGF</v>
      </c>
      <c r="R739" s="36">
        <f>IF(G739,INDEX('HVACwts Src'!$D$11:$U$164,(B739-1)*39+(D739-1)*19+E739,(C739-1)*6+F739),0)</f>
        <v>0</v>
      </c>
      <c r="T739" t="str">
        <f t="shared" si="68"/>
        <v>HV_SCESFmNewCZ11</v>
      </c>
      <c r="U739" t="str">
        <f t="shared" si="69"/>
        <v>rDXGF</v>
      </c>
      <c r="V739" s="36">
        <f t="shared" si="70"/>
        <v>0</v>
      </c>
    </row>
    <row r="740" spans="1:22" x14ac:dyDescent="0.25">
      <c r="A740" s="86">
        <f t="shared" si="71"/>
        <v>734</v>
      </c>
      <c r="B740">
        <v>2</v>
      </c>
      <c r="C740">
        <v>1</v>
      </c>
      <c r="D740">
        <v>2</v>
      </c>
      <c r="E740">
        <v>11</v>
      </c>
      <c r="F740">
        <v>2</v>
      </c>
      <c r="G740" t="b">
        <f>INDEX(key!$AT$4:$BI$7,B740,E740)</f>
        <v>0</v>
      </c>
      <c r="H740" t="str">
        <f t="shared" si="66"/>
        <v>HV_SCESFmNewCZ11rNCGF</v>
      </c>
      <c r="I740" s="9" t="s">
        <v>1799</v>
      </c>
      <c r="J740" t="str">
        <f t="shared" si="67"/>
        <v>HV_SCESFmNewCZ11</v>
      </c>
      <c r="K740" s="9" t="s">
        <v>1662</v>
      </c>
      <c r="L740" s="9" t="s">
        <v>45</v>
      </c>
      <c r="M740" s="9" t="str">
        <f>INDEX(key!$AS$4:$AS$7,B740)</f>
        <v>SCE</v>
      </c>
      <c r="N740" s="9" t="str">
        <f>INDEX(key!$I$3:$I$5,C740)</f>
        <v>SFm</v>
      </c>
      <c r="O740" s="9" t="str">
        <f>INDEX(key!$F$9:$F$10,D740)</f>
        <v>New</v>
      </c>
      <c r="P740" s="9" t="str">
        <f>INDEX(key!$AT$3:$BI$3,E740)</f>
        <v>CZ11</v>
      </c>
      <c r="Q740" s="9" t="str">
        <f>INDEX('HVACwts Src'!$D$7:$I$7,F740)</f>
        <v>rNCGF</v>
      </c>
      <c r="R740" s="36">
        <f>IF(G740,INDEX('HVACwts Src'!$D$11:$U$164,(B740-1)*39+(D740-1)*19+E740,(C740-1)*6+F740),0)</f>
        <v>0</v>
      </c>
      <c r="T740" t="str">
        <f t="shared" si="68"/>
        <v>HV_SCESFmNewCZ11</v>
      </c>
      <c r="U740" t="str">
        <f t="shared" si="69"/>
        <v>rNCGF</v>
      </c>
      <c r="V740" s="36">
        <f t="shared" si="70"/>
        <v>0</v>
      </c>
    </row>
    <row r="741" spans="1:22" x14ac:dyDescent="0.25">
      <c r="A741" s="86">
        <f t="shared" si="71"/>
        <v>735</v>
      </c>
      <c r="B741">
        <v>2</v>
      </c>
      <c r="C741">
        <v>1</v>
      </c>
      <c r="D741">
        <v>2</v>
      </c>
      <c r="E741">
        <v>11</v>
      </c>
      <c r="F741">
        <v>3</v>
      </c>
      <c r="G741" t="b">
        <f>INDEX(key!$AT$4:$BI$7,B741,E741)</f>
        <v>0</v>
      </c>
      <c r="H741" t="str">
        <f t="shared" si="66"/>
        <v>HV_SCESFmNewCZ11rDXHP</v>
      </c>
      <c r="I741" s="9" t="s">
        <v>1799</v>
      </c>
      <c r="J741" t="str">
        <f t="shared" si="67"/>
        <v>HV_SCESFmNewCZ11</v>
      </c>
      <c r="K741" s="9" t="s">
        <v>1662</v>
      </c>
      <c r="L741" s="9" t="s">
        <v>45</v>
      </c>
      <c r="M741" s="9" t="str">
        <f>INDEX(key!$AS$4:$AS$7,B741)</f>
        <v>SCE</v>
      </c>
      <c r="N741" s="9" t="str">
        <f>INDEX(key!$I$3:$I$5,C741)</f>
        <v>SFm</v>
      </c>
      <c r="O741" s="9" t="str">
        <f>INDEX(key!$F$9:$F$10,D741)</f>
        <v>New</v>
      </c>
      <c r="P741" s="9" t="str">
        <f>INDEX(key!$AT$3:$BI$3,E741)</f>
        <v>CZ11</v>
      </c>
      <c r="Q741" s="9" t="str">
        <f>INDEX('HVACwts Src'!$D$7:$I$7,F741)</f>
        <v>rDXHP</v>
      </c>
      <c r="R741" s="36">
        <f>IF(G741,INDEX('HVACwts Src'!$D$11:$U$164,(B741-1)*39+(D741-1)*19+E741,(C741-1)*6+F741),0)</f>
        <v>0</v>
      </c>
      <c r="T741" t="str">
        <f t="shared" si="68"/>
        <v>HV_SCESFmNewCZ11</v>
      </c>
      <c r="U741" t="str">
        <f t="shared" si="69"/>
        <v>rDXHP</v>
      </c>
      <c r="V741" s="36">
        <f t="shared" si="70"/>
        <v>0</v>
      </c>
    </row>
    <row r="742" spans="1:22" x14ac:dyDescent="0.25">
      <c r="A742" s="86">
        <f t="shared" si="71"/>
        <v>736</v>
      </c>
      <c r="B742">
        <v>2</v>
      </c>
      <c r="C742">
        <v>1</v>
      </c>
      <c r="D742">
        <v>2</v>
      </c>
      <c r="E742">
        <v>11</v>
      </c>
      <c r="F742">
        <v>4</v>
      </c>
      <c r="G742" t="b">
        <f>INDEX(key!$AT$4:$BI$7,B742,E742)</f>
        <v>0</v>
      </c>
      <c r="H742" t="str">
        <f t="shared" si="66"/>
        <v>HV_SCESFmNewCZ11rNCEH</v>
      </c>
      <c r="I742" s="9" t="s">
        <v>1799</v>
      </c>
      <c r="J742" t="str">
        <f t="shared" si="67"/>
        <v>HV_SCESFmNewCZ11</v>
      </c>
      <c r="K742" s="9" t="s">
        <v>1662</v>
      </c>
      <c r="L742" s="9" t="s">
        <v>45</v>
      </c>
      <c r="M742" s="9" t="str">
        <f>INDEX(key!$AS$4:$AS$7,B742)</f>
        <v>SCE</v>
      </c>
      <c r="N742" s="9" t="str">
        <f>INDEX(key!$I$3:$I$5,C742)</f>
        <v>SFm</v>
      </c>
      <c r="O742" s="9" t="str">
        <f>INDEX(key!$F$9:$F$10,D742)</f>
        <v>New</v>
      </c>
      <c r="P742" s="9" t="str">
        <f>INDEX(key!$AT$3:$BI$3,E742)</f>
        <v>CZ11</v>
      </c>
      <c r="Q742" s="9" t="str">
        <f>INDEX('HVACwts Src'!$D$7:$I$7,F742)</f>
        <v>rNCEH</v>
      </c>
      <c r="R742" s="36">
        <f>IF(G742,INDEX('HVACwts Src'!$D$11:$U$164,(B742-1)*39+(D742-1)*19+E742,(C742-1)*6+F742),0)</f>
        <v>0</v>
      </c>
      <c r="T742" t="str">
        <f t="shared" si="68"/>
        <v>HV_SCESFmNewCZ11</v>
      </c>
      <c r="U742" t="str">
        <f t="shared" si="69"/>
        <v>rNCEH</v>
      </c>
      <c r="V742" s="36">
        <f t="shared" si="70"/>
        <v>0</v>
      </c>
    </row>
    <row r="743" spans="1:22" x14ac:dyDescent="0.25">
      <c r="A743" s="86">
        <f t="shared" si="71"/>
        <v>737</v>
      </c>
      <c r="B743">
        <v>2</v>
      </c>
      <c r="C743">
        <v>1</v>
      </c>
      <c r="D743">
        <v>2</v>
      </c>
      <c r="E743">
        <v>11</v>
      </c>
      <c r="F743">
        <v>5</v>
      </c>
      <c r="G743" t="b">
        <f>INDEX(key!$AT$4:$BI$7,B743,E743)</f>
        <v>0</v>
      </c>
      <c r="H743" t="str">
        <f t="shared" si="66"/>
        <v>HV_SCESFmNewCZ11rDXOH</v>
      </c>
      <c r="I743" s="9" t="s">
        <v>1799</v>
      </c>
      <c r="J743" t="str">
        <f t="shared" si="67"/>
        <v>HV_SCESFmNewCZ11</v>
      </c>
      <c r="K743" s="9" t="s">
        <v>1662</v>
      </c>
      <c r="L743" s="9" t="s">
        <v>45</v>
      </c>
      <c r="M743" s="9" t="str">
        <f>INDEX(key!$AS$4:$AS$7,B743)</f>
        <v>SCE</v>
      </c>
      <c r="N743" s="9" t="str">
        <f>INDEX(key!$I$3:$I$5,C743)</f>
        <v>SFm</v>
      </c>
      <c r="O743" s="9" t="str">
        <f>INDEX(key!$F$9:$F$10,D743)</f>
        <v>New</v>
      </c>
      <c r="P743" s="9" t="str">
        <f>INDEX(key!$AT$3:$BI$3,E743)</f>
        <v>CZ11</v>
      </c>
      <c r="Q743" s="9" t="str">
        <f>INDEX('HVACwts Src'!$D$7:$I$7,F743)</f>
        <v>rDXOH</v>
      </c>
      <c r="R743" s="36">
        <f>IF(G743,INDEX('HVACwts Src'!$D$11:$U$164,(B743-1)*39+(D743-1)*19+E743,(C743-1)*6+F743),0)</f>
        <v>0</v>
      </c>
      <c r="T743" t="str">
        <f t="shared" si="68"/>
        <v>HV_SCESFmNewCZ11</v>
      </c>
      <c r="U743" t="str">
        <f t="shared" si="69"/>
        <v>rDXOH</v>
      </c>
      <c r="V743" s="36">
        <f t="shared" si="70"/>
        <v>0</v>
      </c>
    </row>
    <row r="744" spans="1:22" x14ac:dyDescent="0.25">
      <c r="A744" s="86">
        <f t="shared" si="71"/>
        <v>738</v>
      </c>
      <c r="B744">
        <v>2</v>
      </c>
      <c r="C744">
        <v>1</v>
      </c>
      <c r="D744">
        <v>2</v>
      </c>
      <c r="E744">
        <v>11</v>
      </c>
      <c r="F744">
        <v>6</v>
      </c>
      <c r="G744" t="b">
        <f>INDEX(key!$AT$4:$BI$7,B744,E744)</f>
        <v>0</v>
      </c>
      <c r="H744" t="str">
        <f t="shared" si="66"/>
        <v>HV_SCESFmNewCZ11rNCOH</v>
      </c>
      <c r="I744" s="9" t="s">
        <v>1799</v>
      </c>
      <c r="J744" t="str">
        <f t="shared" si="67"/>
        <v>HV_SCESFmNewCZ11</v>
      </c>
      <c r="K744" s="9" t="s">
        <v>1662</v>
      </c>
      <c r="L744" s="9" t="s">
        <v>45</v>
      </c>
      <c r="M744" s="9" t="str">
        <f>INDEX(key!$AS$4:$AS$7,B744)</f>
        <v>SCE</v>
      </c>
      <c r="N744" s="9" t="str">
        <f>INDEX(key!$I$3:$I$5,C744)</f>
        <v>SFm</v>
      </c>
      <c r="O744" s="9" t="str">
        <f>INDEX(key!$F$9:$F$10,D744)</f>
        <v>New</v>
      </c>
      <c r="P744" s="9" t="str">
        <f>INDEX(key!$AT$3:$BI$3,E744)</f>
        <v>CZ11</v>
      </c>
      <c r="Q744" s="9" t="str">
        <f>INDEX('HVACwts Src'!$D$7:$I$7,F744)</f>
        <v>rNCOH</v>
      </c>
      <c r="R744" s="36">
        <f>IF(G744,INDEX('HVACwts Src'!$D$11:$U$164,(B744-1)*39+(D744-1)*19+E744,(C744-1)*6+F744),0)</f>
        <v>0</v>
      </c>
      <c r="T744" t="str">
        <f t="shared" si="68"/>
        <v>HV_SCESFmNewCZ11</v>
      </c>
      <c r="U744" t="str">
        <f t="shared" si="69"/>
        <v>rNCOH</v>
      </c>
      <c r="V744" s="36">
        <f t="shared" si="70"/>
        <v>0</v>
      </c>
    </row>
    <row r="745" spans="1:22" x14ac:dyDescent="0.25">
      <c r="A745" s="86">
        <f t="shared" si="71"/>
        <v>739</v>
      </c>
      <c r="B745">
        <v>2</v>
      </c>
      <c r="C745">
        <v>1</v>
      </c>
      <c r="D745">
        <v>2</v>
      </c>
      <c r="E745">
        <v>12</v>
      </c>
      <c r="F745">
        <v>1</v>
      </c>
      <c r="G745" t="b">
        <f>INDEX(key!$AT$4:$BI$7,B745,E745)</f>
        <v>0</v>
      </c>
      <c r="H745" t="str">
        <f t="shared" si="66"/>
        <v>HV_SCESFmNewCZ12rDXGF</v>
      </c>
      <c r="I745" s="9" t="s">
        <v>1799</v>
      </c>
      <c r="J745" t="str">
        <f t="shared" si="67"/>
        <v>HV_SCESFmNewCZ12</v>
      </c>
      <c r="K745" s="9" t="s">
        <v>1662</v>
      </c>
      <c r="L745" s="9" t="s">
        <v>45</v>
      </c>
      <c r="M745" s="9" t="str">
        <f>INDEX(key!$AS$4:$AS$7,B745)</f>
        <v>SCE</v>
      </c>
      <c r="N745" s="9" t="str">
        <f>INDEX(key!$I$3:$I$5,C745)</f>
        <v>SFm</v>
      </c>
      <c r="O745" s="9" t="str">
        <f>INDEX(key!$F$9:$F$10,D745)</f>
        <v>New</v>
      </c>
      <c r="P745" s="9" t="str">
        <f>INDEX(key!$AT$3:$BI$3,E745)</f>
        <v>CZ12</v>
      </c>
      <c r="Q745" s="9" t="str">
        <f>INDEX('HVACwts Src'!$D$7:$I$7,F745)</f>
        <v>rDXGF</v>
      </c>
      <c r="R745" s="36">
        <f>IF(G745,INDEX('HVACwts Src'!$D$11:$U$164,(B745-1)*39+(D745-1)*19+E745,(C745-1)*6+F745),0)</f>
        <v>0</v>
      </c>
      <c r="T745" t="str">
        <f t="shared" si="68"/>
        <v>HV_SCESFmNewCZ12</v>
      </c>
      <c r="U745" t="str">
        <f t="shared" si="69"/>
        <v>rDXGF</v>
      </c>
      <c r="V745" s="36">
        <f t="shared" si="70"/>
        <v>0</v>
      </c>
    </row>
    <row r="746" spans="1:22" x14ac:dyDescent="0.25">
      <c r="A746" s="86">
        <f t="shared" si="71"/>
        <v>740</v>
      </c>
      <c r="B746">
        <v>2</v>
      </c>
      <c r="C746">
        <v>1</v>
      </c>
      <c r="D746">
        <v>2</v>
      </c>
      <c r="E746">
        <v>12</v>
      </c>
      <c r="F746">
        <v>2</v>
      </c>
      <c r="G746" t="b">
        <f>INDEX(key!$AT$4:$BI$7,B746,E746)</f>
        <v>0</v>
      </c>
      <c r="H746" t="str">
        <f t="shared" si="66"/>
        <v>HV_SCESFmNewCZ12rNCGF</v>
      </c>
      <c r="I746" s="9" t="s">
        <v>1799</v>
      </c>
      <c r="J746" t="str">
        <f t="shared" si="67"/>
        <v>HV_SCESFmNewCZ12</v>
      </c>
      <c r="K746" s="9" t="s">
        <v>1662</v>
      </c>
      <c r="L746" s="9" t="s">
        <v>45</v>
      </c>
      <c r="M746" s="9" t="str">
        <f>INDEX(key!$AS$4:$AS$7,B746)</f>
        <v>SCE</v>
      </c>
      <c r="N746" s="9" t="str">
        <f>INDEX(key!$I$3:$I$5,C746)</f>
        <v>SFm</v>
      </c>
      <c r="O746" s="9" t="str">
        <f>INDEX(key!$F$9:$F$10,D746)</f>
        <v>New</v>
      </c>
      <c r="P746" s="9" t="str">
        <f>INDEX(key!$AT$3:$BI$3,E746)</f>
        <v>CZ12</v>
      </c>
      <c r="Q746" s="9" t="str">
        <f>INDEX('HVACwts Src'!$D$7:$I$7,F746)</f>
        <v>rNCGF</v>
      </c>
      <c r="R746" s="36">
        <f>IF(G746,INDEX('HVACwts Src'!$D$11:$U$164,(B746-1)*39+(D746-1)*19+E746,(C746-1)*6+F746),0)</f>
        <v>0</v>
      </c>
      <c r="T746" t="str">
        <f t="shared" si="68"/>
        <v>HV_SCESFmNewCZ12</v>
      </c>
      <c r="U746" t="str">
        <f t="shared" si="69"/>
        <v>rNCGF</v>
      </c>
      <c r="V746" s="36">
        <f t="shared" si="70"/>
        <v>0</v>
      </c>
    </row>
    <row r="747" spans="1:22" x14ac:dyDescent="0.25">
      <c r="A747" s="86">
        <f t="shared" si="71"/>
        <v>741</v>
      </c>
      <c r="B747">
        <v>2</v>
      </c>
      <c r="C747">
        <v>1</v>
      </c>
      <c r="D747">
        <v>2</v>
      </c>
      <c r="E747">
        <v>12</v>
      </c>
      <c r="F747">
        <v>3</v>
      </c>
      <c r="G747" t="b">
        <f>INDEX(key!$AT$4:$BI$7,B747,E747)</f>
        <v>0</v>
      </c>
      <c r="H747" t="str">
        <f t="shared" si="66"/>
        <v>HV_SCESFmNewCZ12rDXHP</v>
      </c>
      <c r="I747" s="9" t="s">
        <v>1799</v>
      </c>
      <c r="J747" t="str">
        <f t="shared" si="67"/>
        <v>HV_SCESFmNewCZ12</v>
      </c>
      <c r="K747" s="9" t="s">
        <v>1662</v>
      </c>
      <c r="L747" s="9" t="s">
        <v>45</v>
      </c>
      <c r="M747" s="9" t="str">
        <f>INDEX(key!$AS$4:$AS$7,B747)</f>
        <v>SCE</v>
      </c>
      <c r="N747" s="9" t="str">
        <f>INDEX(key!$I$3:$I$5,C747)</f>
        <v>SFm</v>
      </c>
      <c r="O747" s="9" t="str">
        <f>INDEX(key!$F$9:$F$10,D747)</f>
        <v>New</v>
      </c>
      <c r="P747" s="9" t="str">
        <f>INDEX(key!$AT$3:$BI$3,E747)</f>
        <v>CZ12</v>
      </c>
      <c r="Q747" s="9" t="str">
        <f>INDEX('HVACwts Src'!$D$7:$I$7,F747)</f>
        <v>rDXHP</v>
      </c>
      <c r="R747" s="36">
        <f>IF(G747,INDEX('HVACwts Src'!$D$11:$U$164,(B747-1)*39+(D747-1)*19+E747,(C747-1)*6+F747),0)</f>
        <v>0</v>
      </c>
      <c r="T747" t="str">
        <f t="shared" si="68"/>
        <v>HV_SCESFmNewCZ12</v>
      </c>
      <c r="U747" t="str">
        <f t="shared" si="69"/>
        <v>rDXHP</v>
      </c>
      <c r="V747" s="36">
        <f t="shared" si="70"/>
        <v>0</v>
      </c>
    </row>
    <row r="748" spans="1:22" x14ac:dyDescent="0.25">
      <c r="A748" s="86">
        <f t="shared" si="71"/>
        <v>742</v>
      </c>
      <c r="B748">
        <v>2</v>
      </c>
      <c r="C748">
        <v>1</v>
      </c>
      <c r="D748">
        <v>2</v>
      </c>
      <c r="E748">
        <v>12</v>
      </c>
      <c r="F748">
        <v>4</v>
      </c>
      <c r="G748" t="b">
        <f>INDEX(key!$AT$4:$BI$7,B748,E748)</f>
        <v>0</v>
      </c>
      <c r="H748" t="str">
        <f t="shared" si="66"/>
        <v>HV_SCESFmNewCZ12rNCEH</v>
      </c>
      <c r="I748" s="9" t="s">
        <v>1799</v>
      </c>
      <c r="J748" t="str">
        <f t="shared" si="67"/>
        <v>HV_SCESFmNewCZ12</v>
      </c>
      <c r="K748" s="9" t="s">
        <v>1662</v>
      </c>
      <c r="L748" s="9" t="s">
        <v>45</v>
      </c>
      <c r="M748" s="9" t="str">
        <f>INDEX(key!$AS$4:$AS$7,B748)</f>
        <v>SCE</v>
      </c>
      <c r="N748" s="9" t="str">
        <f>INDEX(key!$I$3:$I$5,C748)</f>
        <v>SFm</v>
      </c>
      <c r="O748" s="9" t="str">
        <f>INDEX(key!$F$9:$F$10,D748)</f>
        <v>New</v>
      </c>
      <c r="P748" s="9" t="str">
        <f>INDEX(key!$AT$3:$BI$3,E748)</f>
        <v>CZ12</v>
      </c>
      <c r="Q748" s="9" t="str">
        <f>INDEX('HVACwts Src'!$D$7:$I$7,F748)</f>
        <v>rNCEH</v>
      </c>
      <c r="R748" s="36">
        <f>IF(G748,INDEX('HVACwts Src'!$D$11:$U$164,(B748-1)*39+(D748-1)*19+E748,(C748-1)*6+F748),0)</f>
        <v>0</v>
      </c>
      <c r="T748" t="str">
        <f t="shared" si="68"/>
        <v>HV_SCESFmNewCZ12</v>
      </c>
      <c r="U748" t="str">
        <f t="shared" si="69"/>
        <v>rNCEH</v>
      </c>
      <c r="V748" s="36">
        <f t="shared" si="70"/>
        <v>0</v>
      </c>
    </row>
    <row r="749" spans="1:22" x14ac:dyDescent="0.25">
      <c r="A749" s="86">
        <f t="shared" si="71"/>
        <v>743</v>
      </c>
      <c r="B749">
        <v>2</v>
      </c>
      <c r="C749">
        <v>1</v>
      </c>
      <c r="D749">
        <v>2</v>
      </c>
      <c r="E749">
        <v>12</v>
      </c>
      <c r="F749">
        <v>5</v>
      </c>
      <c r="G749" t="b">
        <f>INDEX(key!$AT$4:$BI$7,B749,E749)</f>
        <v>0</v>
      </c>
      <c r="H749" t="str">
        <f t="shared" si="66"/>
        <v>HV_SCESFmNewCZ12rDXOH</v>
      </c>
      <c r="I749" s="9" t="s">
        <v>1799</v>
      </c>
      <c r="J749" t="str">
        <f t="shared" si="67"/>
        <v>HV_SCESFmNewCZ12</v>
      </c>
      <c r="K749" s="9" t="s">
        <v>1662</v>
      </c>
      <c r="L749" s="9" t="s">
        <v>45</v>
      </c>
      <c r="M749" s="9" t="str">
        <f>INDEX(key!$AS$4:$AS$7,B749)</f>
        <v>SCE</v>
      </c>
      <c r="N749" s="9" t="str">
        <f>INDEX(key!$I$3:$I$5,C749)</f>
        <v>SFm</v>
      </c>
      <c r="O749" s="9" t="str">
        <f>INDEX(key!$F$9:$F$10,D749)</f>
        <v>New</v>
      </c>
      <c r="P749" s="9" t="str">
        <f>INDEX(key!$AT$3:$BI$3,E749)</f>
        <v>CZ12</v>
      </c>
      <c r="Q749" s="9" t="str">
        <f>INDEX('HVACwts Src'!$D$7:$I$7,F749)</f>
        <v>rDXOH</v>
      </c>
      <c r="R749" s="36">
        <f>IF(G749,INDEX('HVACwts Src'!$D$11:$U$164,(B749-1)*39+(D749-1)*19+E749,(C749-1)*6+F749),0)</f>
        <v>0</v>
      </c>
      <c r="T749" t="str">
        <f t="shared" si="68"/>
        <v>HV_SCESFmNewCZ12</v>
      </c>
      <c r="U749" t="str">
        <f t="shared" si="69"/>
        <v>rDXOH</v>
      </c>
      <c r="V749" s="36">
        <f t="shared" si="70"/>
        <v>0</v>
      </c>
    </row>
    <row r="750" spans="1:22" x14ac:dyDescent="0.25">
      <c r="A750" s="86">
        <f t="shared" si="71"/>
        <v>744</v>
      </c>
      <c r="B750">
        <v>2</v>
      </c>
      <c r="C750">
        <v>1</v>
      </c>
      <c r="D750">
        <v>2</v>
      </c>
      <c r="E750">
        <v>12</v>
      </c>
      <c r="F750">
        <v>6</v>
      </c>
      <c r="G750" t="b">
        <f>INDEX(key!$AT$4:$BI$7,B750,E750)</f>
        <v>0</v>
      </c>
      <c r="H750" t="str">
        <f t="shared" si="66"/>
        <v>HV_SCESFmNewCZ12rNCOH</v>
      </c>
      <c r="I750" s="9" t="s">
        <v>1799</v>
      </c>
      <c r="J750" t="str">
        <f t="shared" si="67"/>
        <v>HV_SCESFmNewCZ12</v>
      </c>
      <c r="K750" s="9" t="s">
        <v>1662</v>
      </c>
      <c r="L750" s="9" t="s">
        <v>45</v>
      </c>
      <c r="M750" s="9" t="str">
        <f>INDEX(key!$AS$4:$AS$7,B750)</f>
        <v>SCE</v>
      </c>
      <c r="N750" s="9" t="str">
        <f>INDEX(key!$I$3:$I$5,C750)</f>
        <v>SFm</v>
      </c>
      <c r="O750" s="9" t="str">
        <f>INDEX(key!$F$9:$F$10,D750)</f>
        <v>New</v>
      </c>
      <c r="P750" s="9" t="str">
        <f>INDEX(key!$AT$3:$BI$3,E750)</f>
        <v>CZ12</v>
      </c>
      <c r="Q750" s="9" t="str">
        <f>INDEX('HVACwts Src'!$D$7:$I$7,F750)</f>
        <v>rNCOH</v>
      </c>
      <c r="R750" s="36">
        <f>IF(G750,INDEX('HVACwts Src'!$D$11:$U$164,(B750-1)*39+(D750-1)*19+E750,(C750-1)*6+F750),0)</f>
        <v>0</v>
      </c>
      <c r="T750" t="str">
        <f t="shared" si="68"/>
        <v>HV_SCESFmNewCZ12</v>
      </c>
      <c r="U750" t="str">
        <f t="shared" si="69"/>
        <v>rNCOH</v>
      </c>
      <c r="V750" s="36">
        <f t="shared" si="70"/>
        <v>0</v>
      </c>
    </row>
    <row r="751" spans="1:22" x14ac:dyDescent="0.25">
      <c r="A751" s="86">
        <f t="shared" si="71"/>
        <v>745</v>
      </c>
      <c r="B751">
        <v>2</v>
      </c>
      <c r="C751">
        <v>1</v>
      </c>
      <c r="D751">
        <v>2</v>
      </c>
      <c r="E751">
        <v>13</v>
      </c>
      <c r="F751">
        <v>1</v>
      </c>
      <c r="G751" t="b">
        <f>INDEX(key!$AT$4:$BI$7,B751,E751)</f>
        <v>1</v>
      </c>
      <c r="H751" t="str">
        <f t="shared" si="66"/>
        <v>HV_SCESFmNewCZ13rDXGF</v>
      </c>
      <c r="I751" s="9" t="s">
        <v>1799</v>
      </c>
      <c r="J751" t="str">
        <f t="shared" si="67"/>
        <v>HV_SCESFmNewCZ13</v>
      </c>
      <c r="K751" s="9" t="s">
        <v>1662</v>
      </c>
      <c r="L751" s="9" t="s">
        <v>45</v>
      </c>
      <c r="M751" s="9" t="str">
        <f>INDEX(key!$AS$4:$AS$7,B751)</f>
        <v>SCE</v>
      </c>
      <c r="N751" s="9" t="str">
        <f>INDEX(key!$I$3:$I$5,C751)</f>
        <v>SFm</v>
      </c>
      <c r="O751" s="9" t="str">
        <f>INDEX(key!$F$9:$F$10,D751)</f>
        <v>New</v>
      </c>
      <c r="P751" s="9" t="str">
        <f>INDEX(key!$AT$3:$BI$3,E751)</f>
        <v>CZ13</v>
      </c>
      <c r="Q751" s="9" t="str">
        <f>INDEX('HVACwts Src'!$D$7:$I$7,F751)</f>
        <v>rDXGF</v>
      </c>
      <c r="R751" s="36">
        <f>IF(G751,INDEX('HVACwts Src'!$D$11:$U$164,(B751-1)*39+(D751-1)*19+E751,(C751-1)*6+F751),0)</f>
        <v>2374.3865999999998</v>
      </c>
      <c r="T751" t="str">
        <f t="shared" si="68"/>
        <v>HV_SCESFmNewCZ13</v>
      </c>
      <c r="U751" t="str">
        <f t="shared" si="69"/>
        <v>rDXGF</v>
      </c>
      <c r="V751" s="36">
        <f t="shared" si="70"/>
        <v>2374.3865999999998</v>
      </c>
    </row>
    <row r="752" spans="1:22" x14ac:dyDescent="0.25">
      <c r="A752" s="86">
        <f t="shared" si="71"/>
        <v>746</v>
      </c>
      <c r="B752">
        <v>2</v>
      </c>
      <c r="C752">
        <v>1</v>
      </c>
      <c r="D752">
        <v>2</v>
      </c>
      <c r="E752">
        <v>13</v>
      </c>
      <c r="F752">
        <v>2</v>
      </c>
      <c r="G752" t="b">
        <f>INDEX(key!$AT$4:$BI$7,B752,E752)</f>
        <v>1</v>
      </c>
      <c r="H752" t="str">
        <f t="shared" si="66"/>
        <v>HV_SCESFmNewCZ13rNCGF</v>
      </c>
      <c r="I752" s="9" t="s">
        <v>1799</v>
      </c>
      <c r="J752" t="str">
        <f t="shared" si="67"/>
        <v>HV_SCESFmNewCZ13</v>
      </c>
      <c r="K752" s="9" t="s">
        <v>1662</v>
      </c>
      <c r="L752" s="9" t="s">
        <v>45</v>
      </c>
      <c r="M752" s="9" t="str">
        <f>INDEX(key!$AS$4:$AS$7,B752)</f>
        <v>SCE</v>
      </c>
      <c r="N752" s="9" t="str">
        <f>INDEX(key!$I$3:$I$5,C752)</f>
        <v>SFm</v>
      </c>
      <c r="O752" s="9" t="str">
        <f>INDEX(key!$F$9:$F$10,D752)</f>
        <v>New</v>
      </c>
      <c r="P752" s="9" t="str">
        <f>INDEX(key!$AT$3:$BI$3,E752)</f>
        <v>CZ13</v>
      </c>
      <c r="Q752" s="9" t="str">
        <f>INDEX('HVACwts Src'!$D$7:$I$7,F752)</f>
        <v>rNCGF</v>
      </c>
      <c r="R752" s="36">
        <f>IF(G752,INDEX('HVACwts Src'!$D$11:$U$164,(B752-1)*39+(D752-1)*19+E752,(C752-1)*6+F752),0)</f>
        <v>0</v>
      </c>
      <c r="T752" t="str">
        <f t="shared" si="68"/>
        <v>HV_SCESFmNewCZ13</v>
      </c>
      <c r="U752" t="str">
        <f t="shared" si="69"/>
        <v>rNCGF</v>
      </c>
      <c r="V752" s="36">
        <f t="shared" si="70"/>
        <v>0</v>
      </c>
    </row>
    <row r="753" spans="1:22" x14ac:dyDescent="0.25">
      <c r="A753" s="86">
        <f t="shared" si="71"/>
        <v>747</v>
      </c>
      <c r="B753">
        <v>2</v>
      </c>
      <c r="C753">
        <v>1</v>
      </c>
      <c r="D753">
        <v>2</v>
      </c>
      <c r="E753">
        <v>13</v>
      </c>
      <c r="F753">
        <v>3</v>
      </c>
      <c r="G753" t="b">
        <f>INDEX(key!$AT$4:$BI$7,B753,E753)</f>
        <v>1</v>
      </c>
      <c r="H753" t="str">
        <f t="shared" si="66"/>
        <v>HV_SCESFmNewCZ13rDXHP</v>
      </c>
      <c r="I753" s="9" t="s">
        <v>1799</v>
      </c>
      <c r="J753" t="str">
        <f t="shared" si="67"/>
        <v>HV_SCESFmNewCZ13</v>
      </c>
      <c r="K753" s="9" t="s">
        <v>1662</v>
      </c>
      <c r="L753" s="9" t="s">
        <v>45</v>
      </c>
      <c r="M753" s="9" t="str">
        <f>INDEX(key!$AS$4:$AS$7,B753)</f>
        <v>SCE</v>
      </c>
      <c r="N753" s="9" t="str">
        <f>INDEX(key!$I$3:$I$5,C753)</f>
        <v>SFm</v>
      </c>
      <c r="O753" s="9" t="str">
        <f>INDEX(key!$F$9:$F$10,D753)</f>
        <v>New</v>
      </c>
      <c r="P753" s="9" t="str">
        <f>INDEX(key!$AT$3:$BI$3,E753)</f>
        <v>CZ13</v>
      </c>
      <c r="Q753" s="9" t="str">
        <f>INDEX('HVACwts Src'!$D$7:$I$7,F753)</f>
        <v>rDXHP</v>
      </c>
      <c r="R753" s="36">
        <f>IF(G753,INDEX('HVACwts Src'!$D$11:$U$164,(B753-1)*39+(D753-1)*19+E753,(C753-1)*6+F753),0)</f>
        <v>136.459</v>
      </c>
      <c r="T753" t="str">
        <f t="shared" si="68"/>
        <v>HV_SCESFmNewCZ13</v>
      </c>
      <c r="U753" t="str">
        <f t="shared" si="69"/>
        <v>rDXHP</v>
      </c>
      <c r="V753" s="36">
        <f t="shared" si="70"/>
        <v>136.459</v>
      </c>
    </row>
    <row r="754" spans="1:22" x14ac:dyDescent="0.25">
      <c r="A754" s="86">
        <f t="shared" si="71"/>
        <v>748</v>
      </c>
      <c r="B754">
        <v>2</v>
      </c>
      <c r="C754">
        <v>1</v>
      </c>
      <c r="D754">
        <v>2</v>
      </c>
      <c r="E754">
        <v>13</v>
      </c>
      <c r="F754">
        <v>4</v>
      </c>
      <c r="G754" t="b">
        <f>INDEX(key!$AT$4:$BI$7,B754,E754)</f>
        <v>1</v>
      </c>
      <c r="H754" t="str">
        <f t="shared" si="66"/>
        <v>HV_SCESFmNewCZ13rNCEH</v>
      </c>
      <c r="I754" s="9" t="s">
        <v>1799</v>
      </c>
      <c r="J754" t="str">
        <f t="shared" si="67"/>
        <v>HV_SCESFmNewCZ13</v>
      </c>
      <c r="K754" s="9" t="s">
        <v>1662</v>
      </c>
      <c r="L754" s="9" t="s">
        <v>45</v>
      </c>
      <c r="M754" s="9" t="str">
        <f>INDEX(key!$AS$4:$AS$7,B754)</f>
        <v>SCE</v>
      </c>
      <c r="N754" s="9" t="str">
        <f>INDEX(key!$I$3:$I$5,C754)</f>
        <v>SFm</v>
      </c>
      <c r="O754" s="9" t="str">
        <f>INDEX(key!$F$9:$F$10,D754)</f>
        <v>New</v>
      </c>
      <c r="P754" s="9" t="str">
        <f>INDEX(key!$AT$3:$BI$3,E754)</f>
        <v>CZ13</v>
      </c>
      <c r="Q754" s="9" t="str">
        <f>INDEX('HVACwts Src'!$D$7:$I$7,F754)</f>
        <v>rNCEH</v>
      </c>
      <c r="R754" s="36">
        <f>IF(G754,INDEX('HVACwts Src'!$D$11:$U$164,(B754-1)*39+(D754-1)*19+E754,(C754-1)*6+F754),0)</f>
        <v>0</v>
      </c>
      <c r="T754" t="str">
        <f t="shared" si="68"/>
        <v>HV_SCESFmNewCZ13</v>
      </c>
      <c r="U754" t="str">
        <f t="shared" si="69"/>
        <v>rNCEH</v>
      </c>
      <c r="V754" s="36">
        <f t="shared" si="70"/>
        <v>0</v>
      </c>
    </row>
    <row r="755" spans="1:22" x14ac:dyDescent="0.25">
      <c r="A755" s="86">
        <f t="shared" si="71"/>
        <v>749</v>
      </c>
      <c r="B755">
        <v>2</v>
      </c>
      <c r="C755">
        <v>1</v>
      </c>
      <c r="D755">
        <v>2</v>
      </c>
      <c r="E755">
        <v>13</v>
      </c>
      <c r="F755">
        <v>5</v>
      </c>
      <c r="G755" t="b">
        <f>INDEX(key!$AT$4:$BI$7,B755,E755)</f>
        <v>1</v>
      </c>
      <c r="H755" t="str">
        <f t="shared" si="66"/>
        <v>HV_SCESFmNewCZ13rDXOH</v>
      </c>
      <c r="I755" s="9" t="s">
        <v>1799</v>
      </c>
      <c r="J755" t="str">
        <f t="shared" si="67"/>
        <v>HV_SCESFmNewCZ13</v>
      </c>
      <c r="K755" s="9" t="s">
        <v>1662</v>
      </c>
      <c r="L755" s="9" t="s">
        <v>45</v>
      </c>
      <c r="M755" s="9" t="str">
        <f>INDEX(key!$AS$4:$AS$7,B755)</f>
        <v>SCE</v>
      </c>
      <c r="N755" s="9" t="str">
        <f>INDEX(key!$I$3:$I$5,C755)</f>
        <v>SFm</v>
      </c>
      <c r="O755" s="9" t="str">
        <f>INDEX(key!$F$9:$F$10,D755)</f>
        <v>New</v>
      </c>
      <c r="P755" s="9" t="str">
        <f>INDEX(key!$AT$3:$BI$3,E755)</f>
        <v>CZ13</v>
      </c>
      <c r="Q755" s="9" t="str">
        <f>INDEX('HVACwts Src'!$D$7:$I$7,F755)</f>
        <v>rDXOH</v>
      </c>
      <c r="R755" s="36">
        <f>IF(G755,INDEX('HVACwts Src'!$D$11:$U$164,(B755-1)*39+(D755-1)*19+E755,(C755-1)*6+F755),0)</f>
        <v>191.04259999999999</v>
      </c>
      <c r="T755" t="str">
        <f t="shared" si="68"/>
        <v>HV_SCESFmNewCZ13</v>
      </c>
      <c r="U755" t="str">
        <f t="shared" si="69"/>
        <v>rDXOH</v>
      </c>
      <c r="V755" s="36">
        <f t="shared" si="70"/>
        <v>191.04259999999999</v>
      </c>
    </row>
    <row r="756" spans="1:22" x14ac:dyDescent="0.25">
      <c r="A756" s="86">
        <f t="shared" si="71"/>
        <v>750</v>
      </c>
      <c r="B756">
        <v>2</v>
      </c>
      <c r="C756">
        <v>1</v>
      </c>
      <c r="D756">
        <v>2</v>
      </c>
      <c r="E756">
        <v>13</v>
      </c>
      <c r="F756">
        <v>6</v>
      </c>
      <c r="G756" t="b">
        <f>INDEX(key!$AT$4:$BI$7,B756,E756)</f>
        <v>1</v>
      </c>
      <c r="H756" t="str">
        <f t="shared" si="66"/>
        <v>HV_SCESFmNewCZ13rNCOH</v>
      </c>
      <c r="I756" s="9" t="s">
        <v>1799</v>
      </c>
      <c r="J756" t="str">
        <f t="shared" si="67"/>
        <v>HV_SCESFmNewCZ13</v>
      </c>
      <c r="K756" s="9" t="s">
        <v>1662</v>
      </c>
      <c r="L756" s="9" t="s">
        <v>45</v>
      </c>
      <c r="M756" s="9" t="str">
        <f>INDEX(key!$AS$4:$AS$7,B756)</f>
        <v>SCE</v>
      </c>
      <c r="N756" s="9" t="str">
        <f>INDEX(key!$I$3:$I$5,C756)</f>
        <v>SFm</v>
      </c>
      <c r="O756" s="9" t="str">
        <f>INDEX(key!$F$9:$F$10,D756)</f>
        <v>New</v>
      </c>
      <c r="P756" s="9" t="str">
        <f>INDEX(key!$AT$3:$BI$3,E756)</f>
        <v>CZ13</v>
      </c>
      <c r="Q756" s="9" t="str">
        <f>INDEX('HVACwts Src'!$D$7:$I$7,F756)</f>
        <v>rNCOH</v>
      </c>
      <c r="R756" s="36">
        <f>IF(G756,INDEX('HVACwts Src'!$D$11:$U$164,(B756-1)*39+(D756-1)*19+E756,(C756-1)*6+F756),0)</f>
        <v>0</v>
      </c>
      <c r="T756" t="str">
        <f t="shared" si="68"/>
        <v>HV_SCESFmNewCZ13</v>
      </c>
      <c r="U756" t="str">
        <f t="shared" si="69"/>
        <v>rNCOH</v>
      </c>
      <c r="V756" s="36">
        <f t="shared" si="70"/>
        <v>0</v>
      </c>
    </row>
    <row r="757" spans="1:22" x14ac:dyDescent="0.25">
      <c r="A757" s="86">
        <f t="shared" si="71"/>
        <v>751</v>
      </c>
      <c r="B757">
        <v>2</v>
      </c>
      <c r="C757">
        <v>1</v>
      </c>
      <c r="D757">
        <v>2</v>
      </c>
      <c r="E757">
        <v>14</v>
      </c>
      <c r="F757">
        <v>1</v>
      </c>
      <c r="G757" t="b">
        <f>INDEX(key!$AT$4:$BI$7,B757,E757)</f>
        <v>1</v>
      </c>
      <c r="H757" t="str">
        <f t="shared" si="66"/>
        <v>HV_SCESFmNewCZ14rDXGF</v>
      </c>
      <c r="I757" s="9" t="s">
        <v>1799</v>
      </c>
      <c r="J757" t="str">
        <f t="shared" si="67"/>
        <v>HV_SCESFmNewCZ14</v>
      </c>
      <c r="K757" s="9" t="s">
        <v>1662</v>
      </c>
      <c r="L757" s="9" t="s">
        <v>45</v>
      </c>
      <c r="M757" s="9" t="str">
        <f>INDEX(key!$AS$4:$AS$7,B757)</f>
        <v>SCE</v>
      </c>
      <c r="N757" s="9" t="str">
        <f>INDEX(key!$I$3:$I$5,C757)</f>
        <v>SFm</v>
      </c>
      <c r="O757" s="9" t="str">
        <f>INDEX(key!$F$9:$F$10,D757)</f>
        <v>New</v>
      </c>
      <c r="P757" s="9" t="str">
        <f>INDEX(key!$AT$3:$BI$3,E757)</f>
        <v>CZ14</v>
      </c>
      <c r="Q757" s="9" t="str">
        <f>INDEX('HVACwts Src'!$D$7:$I$7,F757)</f>
        <v>rDXGF</v>
      </c>
      <c r="R757" s="36">
        <f>IF(G757,INDEX('HVACwts Src'!$D$11:$U$164,(B757-1)*39+(D757-1)*19+E757,(C757-1)*6+F757),0)</f>
        <v>3163.4939999999997</v>
      </c>
      <c r="T757" t="str">
        <f t="shared" si="68"/>
        <v>HV_SCESFmNewCZ14</v>
      </c>
      <c r="U757" t="str">
        <f t="shared" si="69"/>
        <v>rDXGF</v>
      </c>
      <c r="V757" s="36">
        <f t="shared" si="70"/>
        <v>3163.4939999999997</v>
      </c>
    </row>
    <row r="758" spans="1:22" x14ac:dyDescent="0.25">
      <c r="A758" s="86">
        <f t="shared" si="71"/>
        <v>752</v>
      </c>
      <c r="B758">
        <v>2</v>
      </c>
      <c r="C758">
        <v>1</v>
      </c>
      <c r="D758">
        <v>2</v>
      </c>
      <c r="E758">
        <v>14</v>
      </c>
      <c r="F758">
        <v>2</v>
      </c>
      <c r="G758" t="b">
        <f>INDEX(key!$AT$4:$BI$7,B758,E758)</f>
        <v>1</v>
      </c>
      <c r="H758" t="str">
        <f t="shared" si="66"/>
        <v>HV_SCESFmNewCZ14rNCGF</v>
      </c>
      <c r="I758" s="9" t="s">
        <v>1799</v>
      </c>
      <c r="J758" t="str">
        <f t="shared" si="67"/>
        <v>HV_SCESFmNewCZ14</v>
      </c>
      <c r="K758" s="9" t="s">
        <v>1662</v>
      </c>
      <c r="L758" s="9" t="s">
        <v>45</v>
      </c>
      <c r="M758" s="9" t="str">
        <f>INDEX(key!$AS$4:$AS$7,B758)</f>
        <v>SCE</v>
      </c>
      <c r="N758" s="9" t="str">
        <f>INDEX(key!$I$3:$I$5,C758)</f>
        <v>SFm</v>
      </c>
      <c r="O758" s="9" t="str">
        <f>INDEX(key!$F$9:$F$10,D758)</f>
        <v>New</v>
      </c>
      <c r="P758" s="9" t="str">
        <f>INDEX(key!$AT$3:$BI$3,E758)</f>
        <v>CZ14</v>
      </c>
      <c r="Q758" s="9" t="str">
        <f>INDEX('HVACwts Src'!$D$7:$I$7,F758)</f>
        <v>rNCGF</v>
      </c>
      <c r="R758" s="36">
        <f>IF(G758,INDEX('HVACwts Src'!$D$11:$U$164,(B758-1)*39+(D758-1)*19+E758,(C758-1)*6+F758),0)</f>
        <v>0</v>
      </c>
      <c r="T758" t="str">
        <f t="shared" si="68"/>
        <v>HV_SCESFmNewCZ14</v>
      </c>
      <c r="U758" t="str">
        <f t="shared" si="69"/>
        <v>rNCGF</v>
      </c>
      <c r="V758" s="36">
        <f t="shared" si="70"/>
        <v>0</v>
      </c>
    </row>
    <row r="759" spans="1:22" x14ac:dyDescent="0.25">
      <c r="A759" s="86">
        <f t="shared" si="71"/>
        <v>753</v>
      </c>
      <c r="B759">
        <v>2</v>
      </c>
      <c r="C759">
        <v>1</v>
      </c>
      <c r="D759">
        <v>2</v>
      </c>
      <c r="E759">
        <v>14</v>
      </c>
      <c r="F759">
        <v>3</v>
      </c>
      <c r="G759" t="b">
        <f>INDEX(key!$AT$4:$BI$7,B759,E759)</f>
        <v>1</v>
      </c>
      <c r="H759" t="str">
        <f t="shared" si="66"/>
        <v>HV_SCESFmNewCZ14rDXHP</v>
      </c>
      <c r="I759" s="9" t="s">
        <v>1799</v>
      </c>
      <c r="J759" t="str">
        <f t="shared" si="67"/>
        <v>HV_SCESFmNewCZ14</v>
      </c>
      <c r="K759" s="9" t="s">
        <v>1662</v>
      </c>
      <c r="L759" s="9" t="s">
        <v>45</v>
      </c>
      <c r="M759" s="9" t="str">
        <f>INDEX(key!$AS$4:$AS$7,B759)</f>
        <v>SCE</v>
      </c>
      <c r="N759" s="9" t="str">
        <f>INDEX(key!$I$3:$I$5,C759)</f>
        <v>SFm</v>
      </c>
      <c r="O759" s="9" t="str">
        <f>INDEX(key!$F$9:$F$10,D759)</f>
        <v>New</v>
      </c>
      <c r="P759" s="9" t="str">
        <f>INDEX(key!$AT$3:$BI$3,E759)</f>
        <v>CZ14</v>
      </c>
      <c r="Q759" s="9" t="str">
        <f>INDEX('HVACwts Src'!$D$7:$I$7,F759)</f>
        <v>rDXHP</v>
      </c>
      <c r="R759" s="36">
        <f>IF(G759,INDEX('HVACwts Src'!$D$11:$U$164,(B759-1)*39+(D759-1)*19+E759,(C759-1)*6+F759),0)</f>
        <v>181.81</v>
      </c>
      <c r="T759" t="str">
        <f t="shared" si="68"/>
        <v>HV_SCESFmNewCZ14</v>
      </c>
      <c r="U759" t="str">
        <f t="shared" si="69"/>
        <v>rDXHP</v>
      </c>
      <c r="V759" s="36">
        <f t="shared" si="70"/>
        <v>181.81</v>
      </c>
    </row>
    <row r="760" spans="1:22" x14ac:dyDescent="0.25">
      <c r="A760" s="86">
        <f t="shared" si="71"/>
        <v>754</v>
      </c>
      <c r="B760">
        <v>2</v>
      </c>
      <c r="C760">
        <v>1</v>
      </c>
      <c r="D760">
        <v>2</v>
      </c>
      <c r="E760">
        <v>14</v>
      </c>
      <c r="F760">
        <v>4</v>
      </c>
      <c r="G760" t="b">
        <f>INDEX(key!$AT$4:$BI$7,B760,E760)</f>
        <v>1</v>
      </c>
      <c r="H760" t="str">
        <f t="shared" si="66"/>
        <v>HV_SCESFmNewCZ14rNCEH</v>
      </c>
      <c r="I760" s="9" t="s">
        <v>1799</v>
      </c>
      <c r="J760" t="str">
        <f t="shared" si="67"/>
        <v>HV_SCESFmNewCZ14</v>
      </c>
      <c r="K760" s="9" t="s">
        <v>1662</v>
      </c>
      <c r="L760" s="9" t="s">
        <v>45</v>
      </c>
      <c r="M760" s="9" t="str">
        <f>INDEX(key!$AS$4:$AS$7,B760)</f>
        <v>SCE</v>
      </c>
      <c r="N760" s="9" t="str">
        <f>INDEX(key!$I$3:$I$5,C760)</f>
        <v>SFm</v>
      </c>
      <c r="O760" s="9" t="str">
        <f>INDEX(key!$F$9:$F$10,D760)</f>
        <v>New</v>
      </c>
      <c r="P760" s="9" t="str">
        <f>INDEX(key!$AT$3:$BI$3,E760)</f>
        <v>CZ14</v>
      </c>
      <c r="Q760" s="9" t="str">
        <f>INDEX('HVACwts Src'!$D$7:$I$7,F760)</f>
        <v>rNCEH</v>
      </c>
      <c r="R760" s="36">
        <f>IF(G760,INDEX('HVACwts Src'!$D$11:$U$164,(B760-1)*39+(D760-1)*19+E760,(C760-1)*6+F760),0)</f>
        <v>0</v>
      </c>
      <c r="T760" t="str">
        <f t="shared" si="68"/>
        <v>HV_SCESFmNewCZ14</v>
      </c>
      <c r="U760" t="str">
        <f t="shared" si="69"/>
        <v>rNCEH</v>
      </c>
      <c r="V760" s="36">
        <f t="shared" si="70"/>
        <v>0</v>
      </c>
    </row>
    <row r="761" spans="1:22" x14ac:dyDescent="0.25">
      <c r="A761" s="86">
        <f t="shared" si="71"/>
        <v>755</v>
      </c>
      <c r="B761">
        <v>2</v>
      </c>
      <c r="C761">
        <v>1</v>
      </c>
      <c r="D761">
        <v>2</v>
      </c>
      <c r="E761">
        <v>14</v>
      </c>
      <c r="F761">
        <v>5</v>
      </c>
      <c r="G761" t="b">
        <f>INDEX(key!$AT$4:$BI$7,B761,E761)</f>
        <v>1</v>
      </c>
      <c r="H761" t="str">
        <f t="shared" si="66"/>
        <v>HV_SCESFmNewCZ14rDXOH</v>
      </c>
      <c r="I761" s="9" t="s">
        <v>1799</v>
      </c>
      <c r="J761" t="str">
        <f t="shared" si="67"/>
        <v>HV_SCESFmNewCZ14</v>
      </c>
      <c r="K761" s="9" t="s">
        <v>1662</v>
      </c>
      <c r="L761" s="9" t="s">
        <v>45</v>
      </c>
      <c r="M761" s="9" t="str">
        <f>INDEX(key!$AS$4:$AS$7,B761)</f>
        <v>SCE</v>
      </c>
      <c r="N761" s="9" t="str">
        <f>INDEX(key!$I$3:$I$5,C761)</f>
        <v>SFm</v>
      </c>
      <c r="O761" s="9" t="str">
        <f>INDEX(key!$F$9:$F$10,D761)</f>
        <v>New</v>
      </c>
      <c r="P761" s="9" t="str">
        <f>INDEX(key!$AT$3:$BI$3,E761)</f>
        <v>CZ14</v>
      </c>
      <c r="Q761" s="9" t="str">
        <f>INDEX('HVACwts Src'!$D$7:$I$7,F761)</f>
        <v>rDXOH</v>
      </c>
      <c r="R761" s="36">
        <f>IF(G761,INDEX('HVACwts Src'!$D$11:$U$164,(B761-1)*39+(D761-1)*19+E761,(C761-1)*6+F761),0)</f>
        <v>254.53400000000002</v>
      </c>
      <c r="T761" t="str">
        <f t="shared" si="68"/>
        <v>HV_SCESFmNewCZ14</v>
      </c>
      <c r="U761" t="str">
        <f t="shared" si="69"/>
        <v>rDXOH</v>
      </c>
      <c r="V761" s="36">
        <f t="shared" si="70"/>
        <v>254.53400000000002</v>
      </c>
    </row>
    <row r="762" spans="1:22" x14ac:dyDescent="0.25">
      <c r="A762" s="86">
        <f t="shared" si="71"/>
        <v>756</v>
      </c>
      <c r="B762">
        <v>2</v>
      </c>
      <c r="C762">
        <v>1</v>
      </c>
      <c r="D762">
        <v>2</v>
      </c>
      <c r="E762">
        <v>14</v>
      </c>
      <c r="F762">
        <v>6</v>
      </c>
      <c r="G762" t="b">
        <f>INDEX(key!$AT$4:$BI$7,B762,E762)</f>
        <v>1</v>
      </c>
      <c r="H762" t="str">
        <f t="shared" si="66"/>
        <v>HV_SCESFmNewCZ14rNCOH</v>
      </c>
      <c r="I762" s="9" t="s">
        <v>1799</v>
      </c>
      <c r="J762" t="str">
        <f t="shared" si="67"/>
        <v>HV_SCESFmNewCZ14</v>
      </c>
      <c r="K762" s="9" t="s">
        <v>1662</v>
      </c>
      <c r="L762" s="9" t="s">
        <v>45</v>
      </c>
      <c r="M762" s="9" t="str">
        <f>INDEX(key!$AS$4:$AS$7,B762)</f>
        <v>SCE</v>
      </c>
      <c r="N762" s="9" t="str">
        <f>INDEX(key!$I$3:$I$5,C762)</f>
        <v>SFm</v>
      </c>
      <c r="O762" s="9" t="str">
        <f>INDEX(key!$F$9:$F$10,D762)</f>
        <v>New</v>
      </c>
      <c r="P762" s="9" t="str">
        <f>INDEX(key!$AT$3:$BI$3,E762)</f>
        <v>CZ14</v>
      </c>
      <c r="Q762" s="9" t="str">
        <f>INDEX('HVACwts Src'!$D$7:$I$7,F762)</f>
        <v>rNCOH</v>
      </c>
      <c r="R762" s="36">
        <f>IF(G762,INDEX('HVACwts Src'!$D$11:$U$164,(B762-1)*39+(D762-1)*19+E762,(C762-1)*6+F762),0)</f>
        <v>0</v>
      </c>
      <c r="T762" t="str">
        <f t="shared" si="68"/>
        <v>HV_SCESFmNewCZ14</v>
      </c>
      <c r="U762" t="str">
        <f t="shared" si="69"/>
        <v>rNCOH</v>
      </c>
      <c r="V762" s="36">
        <f t="shared" si="70"/>
        <v>0</v>
      </c>
    </row>
    <row r="763" spans="1:22" x14ac:dyDescent="0.25">
      <c r="A763" s="86">
        <f t="shared" si="71"/>
        <v>757</v>
      </c>
      <c r="B763">
        <v>2</v>
      </c>
      <c r="C763">
        <v>1</v>
      </c>
      <c r="D763">
        <v>2</v>
      </c>
      <c r="E763">
        <v>15</v>
      </c>
      <c r="F763">
        <v>1</v>
      </c>
      <c r="G763" t="b">
        <f>INDEX(key!$AT$4:$BI$7,B763,E763)</f>
        <v>1</v>
      </c>
      <c r="H763" t="str">
        <f t="shared" si="66"/>
        <v>HV_SCESFmNewCZ15rDXGF</v>
      </c>
      <c r="I763" s="9" t="s">
        <v>1799</v>
      </c>
      <c r="J763" t="str">
        <f t="shared" si="67"/>
        <v>HV_SCESFmNewCZ15</v>
      </c>
      <c r="K763" s="9" t="s">
        <v>1662</v>
      </c>
      <c r="L763" s="9" t="s">
        <v>45</v>
      </c>
      <c r="M763" s="9" t="str">
        <f>INDEX(key!$AS$4:$AS$7,B763)</f>
        <v>SCE</v>
      </c>
      <c r="N763" s="9" t="str">
        <f>INDEX(key!$I$3:$I$5,C763)</f>
        <v>SFm</v>
      </c>
      <c r="O763" s="9" t="str">
        <f>INDEX(key!$F$9:$F$10,D763)</f>
        <v>New</v>
      </c>
      <c r="P763" s="9" t="str">
        <f>INDEX(key!$AT$3:$BI$3,E763)</f>
        <v>CZ15</v>
      </c>
      <c r="Q763" s="9" t="str">
        <f>INDEX('HVACwts Src'!$D$7:$I$7,F763)</f>
        <v>rDXGF</v>
      </c>
      <c r="R763" s="36">
        <f>IF(G763,INDEX('HVACwts Src'!$D$11:$U$164,(B763-1)*39+(D763-1)*19+E763,(C763-1)*6+F763),0)</f>
        <v>619.59659999999997</v>
      </c>
      <c r="T763" t="str">
        <f t="shared" si="68"/>
        <v>HV_SCESFmNewCZ15</v>
      </c>
      <c r="U763" t="str">
        <f t="shared" si="69"/>
        <v>rDXGF</v>
      </c>
      <c r="V763" s="36">
        <f t="shared" si="70"/>
        <v>619.59659999999997</v>
      </c>
    </row>
    <row r="764" spans="1:22" x14ac:dyDescent="0.25">
      <c r="A764" s="86">
        <f t="shared" si="71"/>
        <v>758</v>
      </c>
      <c r="B764">
        <v>2</v>
      </c>
      <c r="C764">
        <v>1</v>
      </c>
      <c r="D764">
        <v>2</v>
      </c>
      <c r="E764">
        <v>15</v>
      </c>
      <c r="F764">
        <v>2</v>
      </c>
      <c r="G764" t="b">
        <f>INDEX(key!$AT$4:$BI$7,B764,E764)</f>
        <v>1</v>
      </c>
      <c r="H764" t="str">
        <f t="shared" si="66"/>
        <v>HV_SCESFmNewCZ15rNCGF</v>
      </c>
      <c r="I764" s="9" t="s">
        <v>1799</v>
      </c>
      <c r="J764" t="str">
        <f t="shared" si="67"/>
        <v>HV_SCESFmNewCZ15</v>
      </c>
      <c r="K764" s="9" t="s">
        <v>1662</v>
      </c>
      <c r="L764" s="9" t="s">
        <v>45</v>
      </c>
      <c r="M764" s="9" t="str">
        <f>INDEX(key!$AS$4:$AS$7,B764)</f>
        <v>SCE</v>
      </c>
      <c r="N764" s="9" t="str">
        <f>INDEX(key!$I$3:$I$5,C764)</f>
        <v>SFm</v>
      </c>
      <c r="O764" s="9" t="str">
        <f>INDEX(key!$F$9:$F$10,D764)</f>
        <v>New</v>
      </c>
      <c r="P764" s="9" t="str">
        <f>INDEX(key!$AT$3:$BI$3,E764)</f>
        <v>CZ15</v>
      </c>
      <c r="Q764" s="9" t="str">
        <f>INDEX('HVACwts Src'!$D$7:$I$7,F764)</f>
        <v>rNCGF</v>
      </c>
      <c r="R764" s="36">
        <f>IF(G764,INDEX('HVACwts Src'!$D$11:$U$164,(B764-1)*39+(D764-1)*19+E764,(C764-1)*6+F764),0)</f>
        <v>0</v>
      </c>
      <c r="T764" t="str">
        <f t="shared" si="68"/>
        <v>HV_SCESFmNewCZ15</v>
      </c>
      <c r="U764" t="str">
        <f t="shared" si="69"/>
        <v>rNCGF</v>
      </c>
      <c r="V764" s="36">
        <f t="shared" si="70"/>
        <v>0</v>
      </c>
    </row>
    <row r="765" spans="1:22" x14ac:dyDescent="0.25">
      <c r="A765" s="86">
        <f t="shared" si="71"/>
        <v>759</v>
      </c>
      <c r="B765">
        <v>2</v>
      </c>
      <c r="C765">
        <v>1</v>
      </c>
      <c r="D765">
        <v>2</v>
      </c>
      <c r="E765">
        <v>15</v>
      </c>
      <c r="F765">
        <v>3</v>
      </c>
      <c r="G765" t="b">
        <f>INDEX(key!$AT$4:$BI$7,B765,E765)</f>
        <v>1</v>
      </c>
      <c r="H765" t="str">
        <f t="shared" si="66"/>
        <v>HV_SCESFmNewCZ15rDXHP</v>
      </c>
      <c r="I765" s="9" t="s">
        <v>1799</v>
      </c>
      <c r="J765" t="str">
        <f t="shared" si="67"/>
        <v>HV_SCESFmNewCZ15</v>
      </c>
      <c r="K765" s="9" t="s">
        <v>1662</v>
      </c>
      <c r="L765" s="9" t="s">
        <v>45</v>
      </c>
      <c r="M765" s="9" t="str">
        <f>INDEX(key!$AS$4:$AS$7,B765)</f>
        <v>SCE</v>
      </c>
      <c r="N765" s="9" t="str">
        <f>INDEX(key!$I$3:$I$5,C765)</f>
        <v>SFm</v>
      </c>
      <c r="O765" s="9" t="str">
        <f>INDEX(key!$F$9:$F$10,D765)</f>
        <v>New</v>
      </c>
      <c r="P765" s="9" t="str">
        <f>INDEX(key!$AT$3:$BI$3,E765)</f>
        <v>CZ15</v>
      </c>
      <c r="Q765" s="9" t="str">
        <f>INDEX('HVACwts Src'!$D$7:$I$7,F765)</f>
        <v>rDXHP</v>
      </c>
      <c r="R765" s="36">
        <f>IF(G765,INDEX('HVACwts Src'!$D$11:$U$164,(B765-1)*39+(D765-1)*19+E765,(C765-1)*6+F765),0)</f>
        <v>35.609000000000002</v>
      </c>
      <c r="T765" t="str">
        <f t="shared" si="68"/>
        <v>HV_SCESFmNewCZ15</v>
      </c>
      <c r="U765" t="str">
        <f t="shared" si="69"/>
        <v>rDXHP</v>
      </c>
      <c r="V765" s="36">
        <f t="shared" si="70"/>
        <v>35.609000000000002</v>
      </c>
    </row>
    <row r="766" spans="1:22" x14ac:dyDescent="0.25">
      <c r="A766" s="86">
        <f t="shared" si="71"/>
        <v>760</v>
      </c>
      <c r="B766">
        <v>2</v>
      </c>
      <c r="C766">
        <v>1</v>
      </c>
      <c r="D766">
        <v>2</v>
      </c>
      <c r="E766">
        <v>15</v>
      </c>
      <c r="F766">
        <v>4</v>
      </c>
      <c r="G766" t="b">
        <f>INDEX(key!$AT$4:$BI$7,B766,E766)</f>
        <v>1</v>
      </c>
      <c r="H766" t="str">
        <f t="shared" si="66"/>
        <v>HV_SCESFmNewCZ15rNCEH</v>
      </c>
      <c r="I766" s="9" t="s">
        <v>1799</v>
      </c>
      <c r="J766" t="str">
        <f t="shared" si="67"/>
        <v>HV_SCESFmNewCZ15</v>
      </c>
      <c r="K766" s="9" t="s">
        <v>1662</v>
      </c>
      <c r="L766" s="9" t="s">
        <v>45</v>
      </c>
      <c r="M766" s="9" t="str">
        <f>INDEX(key!$AS$4:$AS$7,B766)</f>
        <v>SCE</v>
      </c>
      <c r="N766" s="9" t="str">
        <f>INDEX(key!$I$3:$I$5,C766)</f>
        <v>SFm</v>
      </c>
      <c r="O766" s="9" t="str">
        <f>INDEX(key!$F$9:$F$10,D766)</f>
        <v>New</v>
      </c>
      <c r="P766" s="9" t="str">
        <f>INDEX(key!$AT$3:$BI$3,E766)</f>
        <v>CZ15</v>
      </c>
      <c r="Q766" s="9" t="str">
        <f>INDEX('HVACwts Src'!$D$7:$I$7,F766)</f>
        <v>rNCEH</v>
      </c>
      <c r="R766" s="36">
        <f>IF(G766,INDEX('HVACwts Src'!$D$11:$U$164,(B766-1)*39+(D766-1)*19+E766,(C766-1)*6+F766),0)</f>
        <v>0</v>
      </c>
      <c r="T766" t="str">
        <f t="shared" si="68"/>
        <v>HV_SCESFmNewCZ15</v>
      </c>
      <c r="U766" t="str">
        <f t="shared" si="69"/>
        <v>rNCEH</v>
      </c>
      <c r="V766" s="36">
        <f t="shared" si="70"/>
        <v>0</v>
      </c>
    </row>
    <row r="767" spans="1:22" x14ac:dyDescent="0.25">
      <c r="A767" s="86">
        <f t="shared" si="71"/>
        <v>761</v>
      </c>
      <c r="B767">
        <v>2</v>
      </c>
      <c r="C767">
        <v>1</v>
      </c>
      <c r="D767">
        <v>2</v>
      </c>
      <c r="E767">
        <v>15</v>
      </c>
      <c r="F767">
        <v>5</v>
      </c>
      <c r="G767" t="b">
        <f>INDEX(key!$AT$4:$BI$7,B767,E767)</f>
        <v>1</v>
      </c>
      <c r="H767" t="str">
        <f t="shared" si="66"/>
        <v>HV_SCESFmNewCZ15rDXOH</v>
      </c>
      <c r="I767" s="9" t="s">
        <v>1799</v>
      </c>
      <c r="J767" t="str">
        <f t="shared" si="67"/>
        <v>HV_SCESFmNewCZ15</v>
      </c>
      <c r="K767" s="9" t="s">
        <v>1662</v>
      </c>
      <c r="L767" s="9" t="s">
        <v>45</v>
      </c>
      <c r="M767" s="9" t="str">
        <f>INDEX(key!$AS$4:$AS$7,B767)</f>
        <v>SCE</v>
      </c>
      <c r="N767" s="9" t="str">
        <f>INDEX(key!$I$3:$I$5,C767)</f>
        <v>SFm</v>
      </c>
      <c r="O767" s="9" t="str">
        <f>INDEX(key!$F$9:$F$10,D767)</f>
        <v>New</v>
      </c>
      <c r="P767" s="9" t="str">
        <f>INDEX(key!$AT$3:$BI$3,E767)</f>
        <v>CZ15</v>
      </c>
      <c r="Q767" s="9" t="str">
        <f>INDEX('HVACwts Src'!$D$7:$I$7,F767)</f>
        <v>rDXOH</v>
      </c>
      <c r="R767" s="36">
        <f>IF(G767,INDEX('HVACwts Src'!$D$11:$U$164,(B767-1)*39+(D767-1)*19+E767,(C767-1)*6+F767),0)</f>
        <v>49.852600000000002</v>
      </c>
      <c r="T767" t="str">
        <f t="shared" si="68"/>
        <v>HV_SCESFmNewCZ15</v>
      </c>
      <c r="U767" t="str">
        <f t="shared" si="69"/>
        <v>rDXOH</v>
      </c>
      <c r="V767" s="36">
        <f t="shared" si="70"/>
        <v>49.852600000000002</v>
      </c>
    </row>
    <row r="768" spans="1:22" x14ac:dyDescent="0.25">
      <c r="A768" s="86">
        <f t="shared" si="71"/>
        <v>762</v>
      </c>
      <c r="B768">
        <v>2</v>
      </c>
      <c r="C768">
        <v>1</v>
      </c>
      <c r="D768">
        <v>2</v>
      </c>
      <c r="E768">
        <v>15</v>
      </c>
      <c r="F768">
        <v>6</v>
      </c>
      <c r="G768" t="b">
        <f>INDEX(key!$AT$4:$BI$7,B768,E768)</f>
        <v>1</v>
      </c>
      <c r="H768" t="str">
        <f t="shared" si="66"/>
        <v>HV_SCESFmNewCZ15rNCOH</v>
      </c>
      <c r="I768" s="9" t="s">
        <v>1799</v>
      </c>
      <c r="J768" t="str">
        <f t="shared" si="67"/>
        <v>HV_SCESFmNewCZ15</v>
      </c>
      <c r="K768" s="9" t="s">
        <v>1662</v>
      </c>
      <c r="L768" s="9" t="s">
        <v>45</v>
      </c>
      <c r="M768" s="9" t="str">
        <f>INDEX(key!$AS$4:$AS$7,B768)</f>
        <v>SCE</v>
      </c>
      <c r="N768" s="9" t="str">
        <f>INDEX(key!$I$3:$I$5,C768)</f>
        <v>SFm</v>
      </c>
      <c r="O768" s="9" t="str">
        <f>INDEX(key!$F$9:$F$10,D768)</f>
        <v>New</v>
      </c>
      <c r="P768" s="9" t="str">
        <f>INDEX(key!$AT$3:$BI$3,E768)</f>
        <v>CZ15</v>
      </c>
      <c r="Q768" s="9" t="str">
        <f>INDEX('HVACwts Src'!$D$7:$I$7,F768)</f>
        <v>rNCOH</v>
      </c>
      <c r="R768" s="36">
        <f>IF(G768,INDEX('HVACwts Src'!$D$11:$U$164,(B768-1)*39+(D768-1)*19+E768,(C768-1)*6+F768),0)</f>
        <v>0</v>
      </c>
      <c r="T768" t="str">
        <f t="shared" si="68"/>
        <v>HV_SCESFmNewCZ15</v>
      </c>
      <c r="U768" t="str">
        <f t="shared" si="69"/>
        <v>rNCOH</v>
      </c>
      <c r="V768" s="36">
        <f t="shared" si="70"/>
        <v>0</v>
      </c>
    </row>
    <row r="769" spans="1:22" x14ac:dyDescent="0.25">
      <c r="A769" s="86">
        <f t="shared" si="71"/>
        <v>763</v>
      </c>
      <c r="B769">
        <v>2</v>
      </c>
      <c r="C769">
        <v>1</v>
      </c>
      <c r="D769">
        <v>2</v>
      </c>
      <c r="E769">
        <v>16</v>
      </c>
      <c r="F769">
        <v>1</v>
      </c>
      <c r="G769" t="b">
        <f>INDEX(key!$AT$4:$BI$7,B769,E769)</f>
        <v>1</v>
      </c>
      <c r="H769" t="str">
        <f t="shared" si="66"/>
        <v>HV_SCESFmNewCZ16rDXGF</v>
      </c>
      <c r="I769" s="9" t="s">
        <v>1799</v>
      </c>
      <c r="J769" t="str">
        <f t="shared" si="67"/>
        <v>HV_SCESFmNewCZ16</v>
      </c>
      <c r="K769" s="9" t="s">
        <v>1662</v>
      </c>
      <c r="L769" s="9" t="s">
        <v>45</v>
      </c>
      <c r="M769" s="9" t="str">
        <f>INDEX(key!$AS$4:$AS$7,B769)</f>
        <v>SCE</v>
      </c>
      <c r="N769" s="9" t="str">
        <f>INDEX(key!$I$3:$I$5,C769)</f>
        <v>SFm</v>
      </c>
      <c r="O769" s="9" t="str">
        <f>INDEX(key!$F$9:$F$10,D769)</f>
        <v>New</v>
      </c>
      <c r="P769" s="9" t="str">
        <f>INDEX(key!$AT$3:$BI$3,E769)</f>
        <v>CZ16</v>
      </c>
      <c r="Q769" s="9" t="str">
        <f>INDEX('HVACwts Src'!$D$7:$I$7,F769)</f>
        <v>rDXGF</v>
      </c>
      <c r="R769" s="36">
        <f>IF(G769,INDEX('HVACwts Src'!$D$11:$U$164,(B769-1)*39+(D769-1)*19+E769,(C769-1)*6+F769),0)</f>
        <v>159.97559999999999</v>
      </c>
      <c r="T769" t="str">
        <f t="shared" si="68"/>
        <v>HV_SCESFmNewCZ16</v>
      </c>
      <c r="U769" t="str">
        <f t="shared" si="69"/>
        <v>rDXGF</v>
      </c>
      <c r="V769" s="36">
        <f t="shared" si="70"/>
        <v>159.97559999999999</v>
      </c>
    </row>
    <row r="770" spans="1:22" x14ac:dyDescent="0.25">
      <c r="A770" s="86">
        <f t="shared" si="71"/>
        <v>764</v>
      </c>
      <c r="B770">
        <v>2</v>
      </c>
      <c r="C770">
        <v>1</v>
      </c>
      <c r="D770">
        <v>2</v>
      </c>
      <c r="E770">
        <v>16</v>
      </c>
      <c r="F770">
        <v>2</v>
      </c>
      <c r="G770" t="b">
        <f>INDEX(key!$AT$4:$BI$7,B770,E770)</f>
        <v>1</v>
      </c>
      <c r="H770" t="str">
        <f t="shared" si="66"/>
        <v>HV_SCESFmNewCZ16rNCGF</v>
      </c>
      <c r="I770" s="9" t="s">
        <v>1799</v>
      </c>
      <c r="J770" t="str">
        <f t="shared" si="67"/>
        <v>HV_SCESFmNewCZ16</v>
      </c>
      <c r="K770" s="9" t="s">
        <v>1662</v>
      </c>
      <c r="L770" s="9" t="s">
        <v>45</v>
      </c>
      <c r="M770" s="9" t="str">
        <f>INDEX(key!$AS$4:$AS$7,B770)</f>
        <v>SCE</v>
      </c>
      <c r="N770" s="9" t="str">
        <f>INDEX(key!$I$3:$I$5,C770)</f>
        <v>SFm</v>
      </c>
      <c r="O770" s="9" t="str">
        <f>INDEX(key!$F$9:$F$10,D770)</f>
        <v>New</v>
      </c>
      <c r="P770" s="9" t="str">
        <f>INDEX(key!$AT$3:$BI$3,E770)</f>
        <v>CZ16</v>
      </c>
      <c r="Q770" s="9" t="str">
        <f>INDEX('HVACwts Src'!$D$7:$I$7,F770)</f>
        <v>rNCGF</v>
      </c>
      <c r="R770" s="36">
        <f>IF(G770,INDEX('HVACwts Src'!$D$11:$U$164,(B770-1)*39+(D770-1)*19+E770,(C770-1)*6+F770),0)</f>
        <v>948.35219999999993</v>
      </c>
      <c r="T770" t="str">
        <f t="shared" si="68"/>
        <v>HV_SCESFmNewCZ16</v>
      </c>
      <c r="U770" t="str">
        <f t="shared" si="69"/>
        <v>rNCGF</v>
      </c>
      <c r="V770" s="36">
        <f t="shared" si="70"/>
        <v>948.35219999999993</v>
      </c>
    </row>
    <row r="771" spans="1:22" x14ac:dyDescent="0.25">
      <c r="A771" s="86">
        <f t="shared" si="71"/>
        <v>765</v>
      </c>
      <c r="B771">
        <v>2</v>
      </c>
      <c r="C771">
        <v>1</v>
      </c>
      <c r="D771">
        <v>2</v>
      </c>
      <c r="E771">
        <v>16</v>
      </c>
      <c r="F771">
        <v>3</v>
      </c>
      <c r="G771" t="b">
        <f>INDEX(key!$AT$4:$BI$7,B771,E771)</f>
        <v>1</v>
      </c>
      <c r="H771" t="str">
        <f t="shared" si="66"/>
        <v>HV_SCESFmNewCZ16rDXHP</v>
      </c>
      <c r="I771" s="9" t="s">
        <v>1799</v>
      </c>
      <c r="J771" t="str">
        <f t="shared" si="67"/>
        <v>HV_SCESFmNewCZ16</v>
      </c>
      <c r="K771" s="9" t="s">
        <v>1662</v>
      </c>
      <c r="L771" s="9" t="s">
        <v>45</v>
      </c>
      <c r="M771" s="9" t="str">
        <f>INDEX(key!$AS$4:$AS$7,B771)</f>
        <v>SCE</v>
      </c>
      <c r="N771" s="9" t="str">
        <f>INDEX(key!$I$3:$I$5,C771)</f>
        <v>SFm</v>
      </c>
      <c r="O771" s="9" t="str">
        <f>INDEX(key!$F$9:$F$10,D771)</f>
        <v>New</v>
      </c>
      <c r="P771" s="9" t="str">
        <f>INDEX(key!$AT$3:$BI$3,E771)</f>
        <v>CZ16</v>
      </c>
      <c r="Q771" s="9" t="str">
        <f>INDEX('HVACwts Src'!$D$7:$I$7,F771)</f>
        <v>rDXHP</v>
      </c>
      <c r="R771" s="36">
        <f>IF(G771,INDEX('HVACwts Src'!$D$11:$U$164,(B771-1)*39+(D771-1)*19+E771,(C771-1)*6+F771),0)</f>
        <v>9.1940000000000008</v>
      </c>
      <c r="T771" t="str">
        <f t="shared" si="68"/>
        <v>HV_SCESFmNewCZ16</v>
      </c>
      <c r="U771" t="str">
        <f t="shared" si="69"/>
        <v>rDXHP</v>
      </c>
      <c r="V771" s="36">
        <f t="shared" si="70"/>
        <v>9.1940000000000008</v>
      </c>
    </row>
    <row r="772" spans="1:22" x14ac:dyDescent="0.25">
      <c r="A772" s="86">
        <f t="shared" si="71"/>
        <v>766</v>
      </c>
      <c r="B772">
        <v>2</v>
      </c>
      <c r="C772">
        <v>1</v>
      </c>
      <c r="D772">
        <v>2</v>
      </c>
      <c r="E772">
        <v>16</v>
      </c>
      <c r="F772">
        <v>4</v>
      </c>
      <c r="G772" t="b">
        <f>INDEX(key!$AT$4:$BI$7,B772,E772)</f>
        <v>1</v>
      </c>
      <c r="H772" t="str">
        <f t="shared" si="66"/>
        <v>HV_SCESFmNewCZ16rNCEH</v>
      </c>
      <c r="I772" s="9" t="s">
        <v>1799</v>
      </c>
      <c r="J772" t="str">
        <f t="shared" si="67"/>
        <v>HV_SCESFmNewCZ16</v>
      </c>
      <c r="K772" s="9" t="s">
        <v>1662</v>
      </c>
      <c r="L772" s="9" t="s">
        <v>45</v>
      </c>
      <c r="M772" s="9" t="str">
        <f>INDEX(key!$AS$4:$AS$7,B772)</f>
        <v>SCE</v>
      </c>
      <c r="N772" s="9" t="str">
        <f>INDEX(key!$I$3:$I$5,C772)</f>
        <v>SFm</v>
      </c>
      <c r="O772" s="9" t="str">
        <f>INDEX(key!$F$9:$F$10,D772)</f>
        <v>New</v>
      </c>
      <c r="P772" s="9" t="str">
        <f>INDEX(key!$AT$3:$BI$3,E772)</f>
        <v>CZ16</v>
      </c>
      <c r="Q772" s="9" t="str">
        <f>INDEX('HVACwts Src'!$D$7:$I$7,F772)</f>
        <v>rNCEH</v>
      </c>
      <c r="R772" s="36">
        <f>IF(G772,INDEX('HVACwts Src'!$D$11:$U$164,(B772-1)*39+(D772-1)*19+E772,(C772-1)*6+F772),0)</f>
        <v>54.503</v>
      </c>
      <c r="T772" t="str">
        <f t="shared" si="68"/>
        <v>HV_SCESFmNewCZ16</v>
      </c>
      <c r="U772" t="str">
        <f t="shared" si="69"/>
        <v>rNCEH</v>
      </c>
      <c r="V772" s="36">
        <f t="shared" si="70"/>
        <v>54.503</v>
      </c>
    </row>
    <row r="773" spans="1:22" x14ac:dyDescent="0.25">
      <c r="A773" s="86">
        <f t="shared" si="71"/>
        <v>767</v>
      </c>
      <c r="B773">
        <v>2</v>
      </c>
      <c r="C773">
        <v>1</v>
      </c>
      <c r="D773">
        <v>2</v>
      </c>
      <c r="E773">
        <v>16</v>
      </c>
      <c r="F773">
        <v>5</v>
      </c>
      <c r="G773" t="b">
        <f>INDEX(key!$AT$4:$BI$7,B773,E773)</f>
        <v>1</v>
      </c>
      <c r="H773" t="str">
        <f t="shared" si="66"/>
        <v>HV_SCESFmNewCZ16rDXOH</v>
      </c>
      <c r="I773" s="9" t="s">
        <v>1799</v>
      </c>
      <c r="J773" t="str">
        <f t="shared" si="67"/>
        <v>HV_SCESFmNewCZ16</v>
      </c>
      <c r="K773" s="9" t="s">
        <v>1662</v>
      </c>
      <c r="L773" s="9" t="s">
        <v>45</v>
      </c>
      <c r="M773" s="9" t="str">
        <f>INDEX(key!$AS$4:$AS$7,B773)</f>
        <v>SCE</v>
      </c>
      <c r="N773" s="9" t="str">
        <f>INDEX(key!$I$3:$I$5,C773)</f>
        <v>SFm</v>
      </c>
      <c r="O773" s="9" t="str">
        <f>INDEX(key!$F$9:$F$10,D773)</f>
        <v>New</v>
      </c>
      <c r="P773" s="9" t="str">
        <f>INDEX(key!$AT$3:$BI$3,E773)</f>
        <v>CZ16</v>
      </c>
      <c r="Q773" s="9" t="str">
        <f>INDEX('HVACwts Src'!$D$7:$I$7,F773)</f>
        <v>rDXOH</v>
      </c>
      <c r="R773" s="36">
        <f>IF(G773,INDEX('HVACwts Src'!$D$11:$U$164,(B773-1)*39+(D773-1)*19+E773,(C773-1)*6+F773),0)</f>
        <v>12.871600000000001</v>
      </c>
      <c r="T773" t="str">
        <f t="shared" si="68"/>
        <v>HV_SCESFmNewCZ16</v>
      </c>
      <c r="U773" t="str">
        <f t="shared" si="69"/>
        <v>rDXOH</v>
      </c>
      <c r="V773" s="36">
        <f t="shared" si="70"/>
        <v>12.871600000000001</v>
      </c>
    </row>
    <row r="774" spans="1:22" x14ac:dyDescent="0.25">
      <c r="A774" s="86">
        <f t="shared" si="71"/>
        <v>768</v>
      </c>
      <c r="B774">
        <v>2</v>
      </c>
      <c r="C774">
        <v>1</v>
      </c>
      <c r="D774">
        <v>2</v>
      </c>
      <c r="E774">
        <v>16</v>
      </c>
      <c r="F774">
        <v>6</v>
      </c>
      <c r="G774" t="b">
        <f>INDEX(key!$AT$4:$BI$7,B774,E774)</f>
        <v>1</v>
      </c>
      <c r="H774" t="str">
        <f t="shared" si="66"/>
        <v>HV_SCESFmNewCZ16rNCOH</v>
      </c>
      <c r="I774" s="9" t="s">
        <v>1799</v>
      </c>
      <c r="J774" t="str">
        <f t="shared" si="67"/>
        <v>HV_SCESFmNewCZ16</v>
      </c>
      <c r="K774" s="9" t="s">
        <v>1662</v>
      </c>
      <c r="L774" s="9" t="s">
        <v>45</v>
      </c>
      <c r="M774" s="9" t="str">
        <f>INDEX(key!$AS$4:$AS$7,B774)</f>
        <v>SCE</v>
      </c>
      <c r="N774" s="9" t="str">
        <f>INDEX(key!$I$3:$I$5,C774)</f>
        <v>SFm</v>
      </c>
      <c r="O774" s="9" t="str">
        <f>INDEX(key!$F$9:$F$10,D774)</f>
        <v>New</v>
      </c>
      <c r="P774" s="9" t="str">
        <f>INDEX(key!$AT$3:$BI$3,E774)</f>
        <v>CZ16</v>
      </c>
      <c r="Q774" s="9" t="str">
        <f>INDEX('HVACwts Src'!$D$7:$I$7,F774)</f>
        <v>rNCOH</v>
      </c>
      <c r="R774" s="36">
        <f>IF(G774,INDEX('HVACwts Src'!$D$11:$U$164,(B774-1)*39+(D774-1)*19+E774,(C774-1)*6+F774),0)</f>
        <v>76.304200000000009</v>
      </c>
      <c r="T774" t="str">
        <f t="shared" si="68"/>
        <v>HV_SCESFmNewCZ16</v>
      </c>
      <c r="U774" t="str">
        <f t="shared" si="69"/>
        <v>rNCOH</v>
      </c>
      <c r="V774" s="36">
        <f t="shared" si="70"/>
        <v>76.304200000000009</v>
      </c>
    </row>
    <row r="775" spans="1:22" x14ac:dyDescent="0.25">
      <c r="A775" s="86">
        <f t="shared" si="71"/>
        <v>769</v>
      </c>
      <c r="B775">
        <v>2</v>
      </c>
      <c r="C775">
        <v>2</v>
      </c>
      <c r="D775">
        <v>1</v>
      </c>
      <c r="E775">
        <v>1</v>
      </c>
      <c r="F775">
        <v>1</v>
      </c>
      <c r="G775" t="b">
        <f>INDEX(key!$AT$4:$BI$7,B775,E775)</f>
        <v>0</v>
      </c>
      <c r="H775" t="str">
        <f t="shared" ref="H775:H838" si="72">+J775&amp;Q775</f>
        <v>HV_SCEMFmExCZ01rDXGF</v>
      </c>
      <c r="I775" s="9" t="s">
        <v>1799</v>
      </c>
      <c r="J775" t="str">
        <f t="shared" ref="J775:J838" si="73">"HV_"&amp;M775&amp;N775&amp;O775&amp;P775</f>
        <v>HV_SCEMFmExCZ01</v>
      </c>
      <c r="K775" s="9" t="s">
        <v>1662</v>
      </c>
      <c r="L775" s="9" t="s">
        <v>45</v>
      </c>
      <c r="M775" s="9" t="str">
        <f>INDEX(key!$AS$4:$AS$7,B775)</f>
        <v>SCE</v>
      </c>
      <c r="N775" s="9" t="str">
        <f>INDEX(key!$I$3:$I$5,C775)</f>
        <v>MFm</v>
      </c>
      <c r="O775" s="9" t="str">
        <f>INDEX(key!$F$9:$F$10,D775)</f>
        <v>Ex</v>
      </c>
      <c r="P775" s="9" t="str">
        <f>INDEX(key!$AT$3:$BI$3,E775)</f>
        <v>CZ01</v>
      </c>
      <c r="Q775" s="9" t="str">
        <f>INDEX('HVACwts Src'!$D$7:$I$7,F775)</f>
        <v>rDXGF</v>
      </c>
      <c r="R775" s="36">
        <f>IF(G775,INDEX('HVACwts Src'!$D$11:$U$164,(B775-1)*39+(D775-1)*19+E775,(C775-1)*6+F775),0)</f>
        <v>0</v>
      </c>
      <c r="T775" t="str">
        <f t="shared" si="68"/>
        <v>HV_SCEMFmExCZ01</v>
      </c>
      <c r="U775" t="str">
        <f t="shared" si="69"/>
        <v>rDXGF</v>
      </c>
      <c r="V775" s="36">
        <f t="shared" si="70"/>
        <v>0</v>
      </c>
    </row>
    <row r="776" spans="1:22" x14ac:dyDescent="0.25">
      <c r="A776" s="86">
        <f t="shared" si="71"/>
        <v>770</v>
      </c>
      <c r="B776">
        <v>2</v>
      </c>
      <c r="C776">
        <v>2</v>
      </c>
      <c r="D776">
        <v>1</v>
      </c>
      <c r="E776">
        <v>1</v>
      </c>
      <c r="F776">
        <v>2</v>
      </c>
      <c r="G776" t="b">
        <f>INDEX(key!$AT$4:$BI$7,B776,E776)</f>
        <v>0</v>
      </c>
      <c r="H776" t="str">
        <f t="shared" si="72"/>
        <v>HV_SCEMFmExCZ01rNCGF</v>
      </c>
      <c r="I776" s="9" t="s">
        <v>1799</v>
      </c>
      <c r="J776" t="str">
        <f t="shared" si="73"/>
        <v>HV_SCEMFmExCZ01</v>
      </c>
      <c r="K776" s="9" t="s">
        <v>1662</v>
      </c>
      <c r="L776" s="9" t="s">
        <v>45</v>
      </c>
      <c r="M776" s="9" t="str">
        <f>INDEX(key!$AS$4:$AS$7,B776)</f>
        <v>SCE</v>
      </c>
      <c r="N776" s="9" t="str">
        <f>INDEX(key!$I$3:$I$5,C776)</f>
        <v>MFm</v>
      </c>
      <c r="O776" s="9" t="str">
        <f>INDEX(key!$F$9:$F$10,D776)</f>
        <v>Ex</v>
      </c>
      <c r="P776" s="9" t="str">
        <f>INDEX(key!$AT$3:$BI$3,E776)</f>
        <v>CZ01</v>
      </c>
      <c r="Q776" s="9" t="str">
        <f>INDEX('HVACwts Src'!$D$7:$I$7,F776)</f>
        <v>rNCGF</v>
      </c>
      <c r="R776" s="36">
        <f>IF(G776,INDEX('HVACwts Src'!$D$11:$U$164,(B776-1)*39+(D776-1)*19+E776,(C776-1)*6+F776),0)</f>
        <v>0</v>
      </c>
      <c r="T776" t="str">
        <f t="shared" ref="T776:T839" si="74">+J776</f>
        <v>HV_SCEMFmExCZ01</v>
      </c>
      <c r="U776" t="str">
        <f t="shared" ref="U776:U839" si="75">+Q776</f>
        <v>rNCGF</v>
      </c>
      <c r="V776" s="36">
        <f t="shared" ref="V776:V839" si="76">+R776</f>
        <v>0</v>
      </c>
    </row>
    <row r="777" spans="1:22" x14ac:dyDescent="0.25">
      <c r="A777" s="86">
        <f t="shared" ref="A777:A840" si="77">+A776+1</f>
        <v>771</v>
      </c>
      <c r="B777">
        <v>2</v>
      </c>
      <c r="C777">
        <v>2</v>
      </c>
      <c r="D777">
        <v>1</v>
      </c>
      <c r="E777">
        <v>1</v>
      </c>
      <c r="F777">
        <v>3</v>
      </c>
      <c r="G777" t="b">
        <f>INDEX(key!$AT$4:$BI$7,B777,E777)</f>
        <v>0</v>
      </c>
      <c r="H777" t="str">
        <f t="shared" si="72"/>
        <v>HV_SCEMFmExCZ01rDXHP</v>
      </c>
      <c r="I777" s="9" t="s">
        <v>1799</v>
      </c>
      <c r="J777" t="str">
        <f t="shared" si="73"/>
        <v>HV_SCEMFmExCZ01</v>
      </c>
      <c r="K777" s="9" t="s">
        <v>1662</v>
      </c>
      <c r="L777" s="9" t="s">
        <v>45</v>
      </c>
      <c r="M777" s="9" t="str">
        <f>INDEX(key!$AS$4:$AS$7,B777)</f>
        <v>SCE</v>
      </c>
      <c r="N777" s="9" t="str">
        <f>INDEX(key!$I$3:$I$5,C777)</f>
        <v>MFm</v>
      </c>
      <c r="O777" s="9" t="str">
        <f>INDEX(key!$F$9:$F$10,D777)</f>
        <v>Ex</v>
      </c>
      <c r="P777" s="9" t="str">
        <f>INDEX(key!$AT$3:$BI$3,E777)</f>
        <v>CZ01</v>
      </c>
      <c r="Q777" s="9" t="str">
        <f>INDEX('HVACwts Src'!$D$7:$I$7,F777)</f>
        <v>rDXHP</v>
      </c>
      <c r="R777" s="36">
        <f>IF(G777,INDEX('HVACwts Src'!$D$11:$U$164,(B777-1)*39+(D777-1)*19+E777,(C777-1)*6+F777),0)</f>
        <v>0</v>
      </c>
      <c r="T777" t="str">
        <f t="shared" si="74"/>
        <v>HV_SCEMFmExCZ01</v>
      </c>
      <c r="U777" t="str">
        <f t="shared" si="75"/>
        <v>rDXHP</v>
      </c>
      <c r="V777" s="36">
        <f t="shared" si="76"/>
        <v>0</v>
      </c>
    </row>
    <row r="778" spans="1:22" x14ac:dyDescent="0.25">
      <c r="A778" s="86">
        <f t="shared" si="77"/>
        <v>772</v>
      </c>
      <c r="B778">
        <v>2</v>
      </c>
      <c r="C778">
        <v>2</v>
      </c>
      <c r="D778">
        <v>1</v>
      </c>
      <c r="E778">
        <v>1</v>
      </c>
      <c r="F778">
        <v>4</v>
      </c>
      <c r="G778" t="b">
        <f>INDEX(key!$AT$4:$BI$7,B778,E778)</f>
        <v>0</v>
      </c>
      <c r="H778" t="str">
        <f t="shared" si="72"/>
        <v>HV_SCEMFmExCZ01rNCEH</v>
      </c>
      <c r="I778" s="9" t="s">
        <v>1799</v>
      </c>
      <c r="J778" t="str">
        <f t="shared" si="73"/>
        <v>HV_SCEMFmExCZ01</v>
      </c>
      <c r="K778" s="9" t="s">
        <v>1662</v>
      </c>
      <c r="L778" s="9" t="s">
        <v>45</v>
      </c>
      <c r="M778" s="9" t="str">
        <f>INDEX(key!$AS$4:$AS$7,B778)</f>
        <v>SCE</v>
      </c>
      <c r="N778" s="9" t="str">
        <f>INDEX(key!$I$3:$I$5,C778)</f>
        <v>MFm</v>
      </c>
      <c r="O778" s="9" t="str">
        <f>INDEX(key!$F$9:$F$10,D778)</f>
        <v>Ex</v>
      </c>
      <c r="P778" s="9" t="str">
        <f>INDEX(key!$AT$3:$BI$3,E778)</f>
        <v>CZ01</v>
      </c>
      <c r="Q778" s="9" t="str">
        <f>INDEX('HVACwts Src'!$D$7:$I$7,F778)</f>
        <v>rNCEH</v>
      </c>
      <c r="R778" s="36">
        <f>IF(G778,INDEX('HVACwts Src'!$D$11:$U$164,(B778-1)*39+(D778-1)*19+E778,(C778-1)*6+F778),0)</f>
        <v>0</v>
      </c>
      <c r="T778" t="str">
        <f t="shared" si="74"/>
        <v>HV_SCEMFmExCZ01</v>
      </c>
      <c r="U778" t="str">
        <f t="shared" si="75"/>
        <v>rNCEH</v>
      </c>
      <c r="V778" s="36">
        <f t="shared" si="76"/>
        <v>0</v>
      </c>
    </row>
    <row r="779" spans="1:22" x14ac:dyDescent="0.25">
      <c r="A779" s="86">
        <f t="shared" si="77"/>
        <v>773</v>
      </c>
      <c r="B779">
        <v>2</v>
      </c>
      <c r="C779">
        <v>2</v>
      </c>
      <c r="D779">
        <v>1</v>
      </c>
      <c r="E779">
        <v>1</v>
      </c>
      <c r="F779">
        <v>5</v>
      </c>
      <c r="G779" t="b">
        <f>INDEX(key!$AT$4:$BI$7,B779,E779)</f>
        <v>0</v>
      </c>
      <c r="H779" t="str">
        <f t="shared" si="72"/>
        <v>HV_SCEMFmExCZ01rDXOH</v>
      </c>
      <c r="I779" s="9" t="s">
        <v>1799</v>
      </c>
      <c r="J779" t="str">
        <f t="shared" si="73"/>
        <v>HV_SCEMFmExCZ01</v>
      </c>
      <c r="K779" s="9" t="s">
        <v>1662</v>
      </c>
      <c r="L779" s="9" t="s">
        <v>45</v>
      </c>
      <c r="M779" s="9" t="str">
        <f>INDEX(key!$AS$4:$AS$7,B779)</f>
        <v>SCE</v>
      </c>
      <c r="N779" s="9" t="str">
        <f>INDEX(key!$I$3:$I$5,C779)</f>
        <v>MFm</v>
      </c>
      <c r="O779" s="9" t="str">
        <f>INDEX(key!$F$9:$F$10,D779)</f>
        <v>Ex</v>
      </c>
      <c r="P779" s="9" t="str">
        <f>INDEX(key!$AT$3:$BI$3,E779)</f>
        <v>CZ01</v>
      </c>
      <c r="Q779" s="9" t="str">
        <f>INDEX('HVACwts Src'!$D$7:$I$7,F779)</f>
        <v>rDXOH</v>
      </c>
      <c r="R779" s="36">
        <f>IF(G779,INDEX('HVACwts Src'!$D$11:$U$164,(B779-1)*39+(D779-1)*19+E779,(C779-1)*6+F779),0)</f>
        <v>0</v>
      </c>
      <c r="T779" t="str">
        <f t="shared" si="74"/>
        <v>HV_SCEMFmExCZ01</v>
      </c>
      <c r="U779" t="str">
        <f t="shared" si="75"/>
        <v>rDXOH</v>
      </c>
      <c r="V779" s="36">
        <f t="shared" si="76"/>
        <v>0</v>
      </c>
    </row>
    <row r="780" spans="1:22" x14ac:dyDescent="0.25">
      <c r="A780" s="86">
        <f t="shared" si="77"/>
        <v>774</v>
      </c>
      <c r="B780">
        <v>2</v>
      </c>
      <c r="C780">
        <v>2</v>
      </c>
      <c r="D780">
        <v>1</v>
      </c>
      <c r="E780">
        <v>1</v>
      </c>
      <c r="F780">
        <v>6</v>
      </c>
      <c r="G780" t="b">
        <f>INDEX(key!$AT$4:$BI$7,B780,E780)</f>
        <v>0</v>
      </c>
      <c r="H780" t="str">
        <f t="shared" si="72"/>
        <v>HV_SCEMFmExCZ01rNCOH</v>
      </c>
      <c r="I780" s="9" t="s">
        <v>1799</v>
      </c>
      <c r="J780" t="str">
        <f t="shared" si="73"/>
        <v>HV_SCEMFmExCZ01</v>
      </c>
      <c r="K780" s="9" t="s">
        <v>1662</v>
      </c>
      <c r="L780" s="9" t="s">
        <v>45</v>
      </c>
      <c r="M780" s="9" t="str">
        <f>INDEX(key!$AS$4:$AS$7,B780)</f>
        <v>SCE</v>
      </c>
      <c r="N780" s="9" t="str">
        <f>INDEX(key!$I$3:$I$5,C780)</f>
        <v>MFm</v>
      </c>
      <c r="O780" s="9" t="str">
        <f>INDEX(key!$F$9:$F$10,D780)</f>
        <v>Ex</v>
      </c>
      <c r="P780" s="9" t="str">
        <f>INDEX(key!$AT$3:$BI$3,E780)</f>
        <v>CZ01</v>
      </c>
      <c r="Q780" s="9" t="str">
        <f>INDEX('HVACwts Src'!$D$7:$I$7,F780)</f>
        <v>rNCOH</v>
      </c>
      <c r="R780" s="36">
        <f>IF(G780,INDEX('HVACwts Src'!$D$11:$U$164,(B780-1)*39+(D780-1)*19+E780,(C780-1)*6+F780),0)</f>
        <v>0</v>
      </c>
      <c r="T780" t="str">
        <f t="shared" si="74"/>
        <v>HV_SCEMFmExCZ01</v>
      </c>
      <c r="U780" t="str">
        <f t="shared" si="75"/>
        <v>rNCOH</v>
      </c>
      <c r="V780" s="36">
        <f t="shared" si="76"/>
        <v>0</v>
      </c>
    </row>
    <row r="781" spans="1:22" x14ac:dyDescent="0.25">
      <c r="A781" s="86">
        <f t="shared" si="77"/>
        <v>775</v>
      </c>
      <c r="B781">
        <v>2</v>
      </c>
      <c r="C781">
        <v>2</v>
      </c>
      <c r="D781">
        <v>1</v>
      </c>
      <c r="E781">
        <v>2</v>
      </c>
      <c r="F781">
        <v>1</v>
      </c>
      <c r="G781" t="b">
        <f>INDEX(key!$AT$4:$BI$7,B781,E781)</f>
        <v>0</v>
      </c>
      <c r="H781" t="str">
        <f t="shared" si="72"/>
        <v>HV_SCEMFmExCZ02rDXGF</v>
      </c>
      <c r="I781" s="9" t="s">
        <v>1799</v>
      </c>
      <c r="J781" t="str">
        <f t="shared" si="73"/>
        <v>HV_SCEMFmExCZ02</v>
      </c>
      <c r="K781" s="9" t="s">
        <v>1662</v>
      </c>
      <c r="L781" s="9" t="s">
        <v>45</v>
      </c>
      <c r="M781" s="9" t="str">
        <f>INDEX(key!$AS$4:$AS$7,B781)</f>
        <v>SCE</v>
      </c>
      <c r="N781" s="9" t="str">
        <f>INDEX(key!$I$3:$I$5,C781)</f>
        <v>MFm</v>
      </c>
      <c r="O781" s="9" t="str">
        <f>INDEX(key!$F$9:$F$10,D781)</f>
        <v>Ex</v>
      </c>
      <c r="P781" s="9" t="str">
        <f>INDEX(key!$AT$3:$BI$3,E781)</f>
        <v>CZ02</v>
      </c>
      <c r="Q781" s="9" t="str">
        <f>INDEX('HVACwts Src'!$D$7:$I$7,F781)</f>
        <v>rDXGF</v>
      </c>
      <c r="R781" s="36">
        <f>IF(G781,INDEX('HVACwts Src'!$D$11:$U$164,(B781-1)*39+(D781-1)*19+E781,(C781-1)*6+F781),0)</f>
        <v>0</v>
      </c>
      <c r="T781" t="str">
        <f t="shared" si="74"/>
        <v>HV_SCEMFmExCZ02</v>
      </c>
      <c r="U781" t="str">
        <f t="shared" si="75"/>
        <v>rDXGF</v>
      </c>
      <c r="V781" s="36">
        <f t="shared" si="76"/>
        <v>0</v>
      </c>
    </row>
    <row r="782" spans="1:22" x14ac:dyDescent="0.25">
      <c r="A782" s="86">
        <f t="shared" si="77"/>
        <v>776</v>
      </c>
      <c r="B782">
        <v>2</v>
      </c>
      <c r="C782">
        <v>2</v>
      </c>
      <c r="D782">
        <v>1</v>
      </c>
      <c r="E782">
        <v>2</v>
      </c>
      <c r="F782">
        <v>2</v>
      </c>
      <c r="G782" t="b">
        <f>INDEX(key!$AT$4:$BI$7,B782,E782)</f>
        <v>0</v>
      </c>
      <c r="H782" t="str">
        <f t="shared" si="72"/>
        <v>HV_SCEMFmExCZ02rNCGF</v>
      </c>
      <c r="I782" s="9" t="s">
        <v>1799</v>
      </c>
      <c r="J782" t="str">
        <f t="shared" si="73"/>
        <v>HV_SCEMFmExCZ02</v>
      </c>
      <c r="K782" s="9" t="s">
        <v>1662</v>
      </c>
      <c r="L782" s="9" t="s">
        <v>45</v>
      </c>
      <c r="M782" s="9" t="str">
        <f>INDEX(key!$AS$4:$AS$7,B782)</f>
        <v>SCE</v>
      </c>
      <c r="N782" s="9" t="str">
        <f>INDEX(key!$I$3:$I$5,C782)</f>
        <v>MFm</v>
      </c>
      <c r="O782" s="9" t="str">
        <f>INDEX(key!$F$9:$F$10,D782)</f>
        <v>Ex</v>
      </c>
      <c r="P782" s="9" t="str">
        <f>INDEX(key!$AT$3:$BI$3,E782)</f>
        <v>CZ02</v>
      </c>
      <c r="Q782" s="9" t="str">
        <f>INDEX('HVACwts Src'!$D$7:$I$7,F782)</f>
        <v>rNCGF</v>
      </c>
      <c r="R782" s="36">
        <f>IF(G782,INDEX('HVACwts Src'!$D$11:$U$164,(B782-1)*39+(D782-1)*19+E782,(C782-1)*6+F782),0)</f>
        <v>0</v>
      </c>
      <c r="T782" t="str">
        <f t="shared" si="74"/>
        <v>HV_SCEMFmExCZ02</v>
      </c>
      <c r="U782" t="str">
        <f t="shared" si="75"/>
        <v>rNCGF</v>
      </c>
      <c r="V782" s="36">
        <f t="shared" si="76"/>
        <v>0</v>
      </c>
    </row>
    <row r="783" spans="1:22" x14ac:dyDescent="0.25">
      <c r="A783" s="86">
        <f t="shared" si="77"/>
        <v>777</v>
      </c>
      <c r="B783">
        <v>2</v>
      </c>
      <c r="C783">
        <v>2</v>
      </c>
      <c r="D783">
        <v>1</v>
      </c>
      <c r="E783">
        <v>2</v>
      </c>
      <c r="F783">
        <v>3</v>
      </c>
      <c r="G783" t="b">
        <f>INDEX(key!$AT$4:$BI$7,B783,E783)</f>
        <v>0</v>
      </c>
      <c r="H783" t="str">
        <f t="shared" si="72"/>
        <v>HV_SCEMFmExCZ02rDXHP</v>
      </c>
      <c r="I783" s="9" t="s">
        <v>1799</v>
      </c>
      <c r="J783" t="str">
        <f t="shared" si="73"/>
        <v>HV_SCEMFmExCZ02</v>
      </c>
      <c r="K783" s="9" t="s">
        <v>1662</v>
      </c>
      <c r="L783" s="9" t="s">
        <v>45</v>
      </c>
      <c r="M783" s="9" t="str">
        <f>INDEX(key!$AS$4:$AS$7,B783)</f>
        <v>SCE</v>
      </c>
      <c r="N783" s="9" t="str">
        <f>INDEX(key!$I$3:$I$5,C783)</f>
        <v>MFm</v>
      </c>
      <c r="O783" s="9" t="str">
        <f>INDEX(key!$F$9:$F$10,D783)</f>
        <v>Ex</v>
      </c>
      <c r="P783" s="9" t="str">
        <f>INDEX(key!$AT$3:$BI$3,E783)</f>
        <v>CZ02</v>
      </c>
      <c r="Q783" s="9" t="str">
        <f>INDEX('HVACwts Src'!$D$7:$I$7,F783)</f>
        <v>rDXHP</v>
      </c>
      <c r="R783" s="36">
        <f>IF(G783,INDEX('HVACwts Src'!$D$11:$U$164,(B783-1)*39+(D783-1)*19+E783,(C783-1)*6+F783),0)</f>
        <v>0</v>
      </c>
      <c r="T783" t="str">
        <f t="shared" si="74"/>
        <v>HV_SCEMFmExCZ02</v>
      </c>
      <c r="U783" t="str">
        <f t="shared" si="75"/>
        <v>rDXHP</v>
      </c>
      <c r="V783" s="36">
        <f t="shared" si="76"/>
        <v>0</v>
      </c>
    </row>
    <row r="784" spans="1:22" x14ac:dyDescent="0.25">
      <c r="A784" s="86">
        <f t="shared" si="77"/>
        <v>778</v>
      </c>
      <c r="B784">
        <v>2</v>
      </c>
      <c r="C784">
        <v>2</v>
      </c>
      <c r="D784">
        <v>1</v>
      </c>
      <c r="E784">
        <v>2</v>
      </c>
      <c r="F784">
        <v>4</v>
      </c>
      <c r="G784" t="b">
        <f>INDEX(key!$AT$4:$BI$7,B784,E784)</f>
        <v>0</v>
      </c>
      <c r="H784" t="str">
        <f t="shared" si="72"/>
        <v>HV_SCEMFmExCZ02rNCEH</v>
      </c>
      <c r="I784" s="9" t="s">
        <v>1799</v>
      </c>
      <c r="J784" t="str">
        <f t="shared" si="73"/>
        <v>HV_SCEMFmExCZ02</v>
      </c>
      <c r="K784" s="9" t="s">
        <v>1662</v>
      </c>
      <c r="L784" s="9" t="s">
        <v>45</v>
      </c>
      <c r="M784" s="9" t="str">
        <f>INDEX(key!$AS$4:$AS$7,B784)</f>
        <v>SCE</v>
      </c>
      <c r="N784" s="9" t="str">
        <f>INDEX(key!$I$3:$I$5,C784)</f>
        <v>MFm</v>
      </c>
      <c r="O784" s="9" t="str">
        <f>INDEX(key!$F$9:$F$10,D784)</f>
        <v>Ex</v>
      </c>
      <c r="P784" s="9" t="str">
        <f>INDEX(key!$AT$3:$BI$3,E784)</f>
        <v>CZ02</v>
      </c>
      <c r="Q784" s="9" t="str">
        <f>INDEX('HVACwts Src'!$D$7:$I$7,F784)</f>
        <v>rNCEH</v>
      </c>
      <c r="R784" s="36">
        <f>IF(G784,INDEX('HVACwts Src'!$D$11:$U$164,(B784-1)*39+(D784-1)*19+E784,(C784-1)*6+F784),0)</f>
        <v>0</v>
      </c>
      <c r="T784" t="str">
        <f t="shared" si="74"/>
        <v>HV_SCEMFmExCZ02</v>
      </c>
      <c r="U784" t="str">
        <f t="shared" si="75"/>
        <v>rNCEH</v>
      </c>
      <c r="V784" s="36">
        <f t="shared" si="76"/>
        <v>0</v>
      </c>
    </row>
    <row r="785" spans="1:22" x14ac:dyDescent="0.25">
      <c r="A785" s="86">
        <f t="shared" si="77"/>
        <v>779</v>
      </c>
      <c r="B785">
        <v>2</v>
      </c>
      <c r="C785">
        <v>2</v>
      </c>
      <c r="D785">
        <v>1</v>
      </c>
      <c r="E785">
        <v>2</v>
      </c>
      <c r="F785">
        <v>5</v>
      </c>
      <c r="G785" t="b">
        <f>INDEX(key!$AT$4:$BI$7,B785,E785)</f>
        <v>0</v>
      </c>
      <c r="H785" t="str">
        <f t="shared" si="72"/>
        <v>HV_SCEMFmExCZ02rDXOH</v>
      </c>
      <c r="I785" s="9" t="s">
        <v>1799</v>
      </c>
      <c r="J785" t="str">
        <f t="shared" si="73"/>
        <v>HV_SCEMFmExCZ02</v>
      </c>
      <c r="K785" s="9" t="s">
        <v>1662</v>
      </c>
      <c r="L785" s="9" t="s">
        <v>45</v>
      </c>
      <c r="M785" s="9" t="str">
        <f>INDEX(key!$AS$4:$AS$7,B785)</f>
        <v>SCE</v>
      </c>
      <c r="N785" s="9" t="str">
        <f>INDEX(key!$I$3:$I$5,C785)</f>
        <v>MFm</v>
      </c>
      <c r="O785" s="9" t="str">
        <f>INDEX(key!$F$9:$F$10,D785)</f>
        <v>Ex</v>
      </c>
      <c r="P785" s="9" t="str">
        <f>INDEX(key!$AT$3:$BI$3,E785)</f>
        <v>CZ02</v>
      </c>
      <c r="Q785" s="9" t="str">
        <f>INDEX('HVACwts Src'!$D$7:$I$7,F785)</f>
        <v>rDXOH</v>
      </c>
      <c r="R785" s="36">
        <f>IF(G785,INDEX('HVACwts Src'!$D$11:$U$164,(B785-1)*39+(D785-1)*19+E785,(C785-1)*6+F785),0)</f>
        <v>0</v>
      </c>
      <c r="T785" t="str">
        <f t="shared" si="74"/>
        <v>HV_SCEMFmExCZ02</v>
      </c>
      <c r="U785" t="str">
        <f t="shared" si="75"/>
        <v>rDXOH</v>
      </c>
      <c r="V785" s="36">
        <f t="shared" si="76"/>
        <v>0</v>
      </c>
    </row>
    <row r="786" spans="1:22" x14ac:dyDescent="0.25">
      <c r="A786" s="86">
        <f t="shared" si="77"/>
        <v>780</v>
      </c>
      <c r="B786">
        <v>2</v>
      </c>
      <c r="C786">
        <v>2</v>
      </c>
      <c r="D786">
        <v>1</v>
      </c>
      <c r="E786">
        <v>2</v>
      </c>
      <c r="F786">
        <v>6</v>
      </c>
      <c r="G786" t="b">
        <f>INDEX(key!$AT$4:$BI$7,B786,E786)</f>
        <v>0</v>
      </c>
      <c r="H786" t="str">
        <f t="shared" si="72"/>
        <v>HV_SCEMFmExCZ02rNCOH</v>
      </c>
      <c r="I786" s="9" t="s">
        <v>1799</v>
      </c>
      <c r="J786" t="str">
        <f t="shared" si="73"/>
        <v>HV_SCEMFmExCZ02</v>
      </c>
      <c r="K786" s="9" t="s">
        <v>1662</v>
      </c>
      <c r="L786" s="9" t="s">
        <v>45</v>
      </c>
      <c r="M786" s="9" t="str">
        <f>INDEX(key!$AS$4:$AS$7,B786)</f>
        <v>SCE</v>
      </c>
      <c r="N786" s="9" t="str">
        <f>INDEX(key!$I$3:$I$5,C786)</f>
        <v>MFm</v>
      </c>
      <c r="O786" s="9" t="str">
        <f>INDEX(key!$F$9:$F$10,D786)</f>
        <v>Ex</v>
      </c>
      <c r="P786" s="9" t="str">
        <f>INDEX(key!$AT$3:$BI$3,E786)</f>
        <v>CZ02</v>
      </c>
      <c r="Q786" s="9" t="str">
        <f>INDEX('HVACwts Src'!$D$7:$I$7,F786)</f>
        <v>rNCOH</v>
      </c>
      <c r="R786" s="36">
        <f>IF(G786,INDEX('HVACwts Src'!$D$11:$U$164,(B786-1)*39+(D786-1)*19+E786,(C786-1)*6+F786),0)</f>
        <v>0</v>
      </c>
      <c r="T786" t="str">
        <f t="shared" si="74"/>
        <v>HV_SCEMFmExCZ02</v>
      </c>
      <c r="U786" t="str">
        <f t="shared" si="75"/>
        <v>rNCOH</v>
      </c>
      <c r="V786" s="36">
        <f t="shared" si="76"/>
        <v>0</v>
      </c>
    </row>
    <row r="787" spans="1:22" x14ac:dyDescent="0.25">
      <c r="A787" s="86">
        <f t="shared" si="77"/>
        <v>781</v>
      </c>
      <c r="B787">
        <v>2</v>
      </c>
      <c r="C787">
        <v>2</v>
      </c>
      <c r="D787">
        <v>1</v>
      </c>
      <c r="E787">
        <v>3</v>
      </c>
      <c r="F787">
        <v>1</v>
      </c>
      <c r="G787" t="b">
        <f>INDEX(key!$AT$4:$BI$7,B787,E787)</f>
        <v>0</v>
      </c>
      <c r="H787" t="str">
        <f t="shared" si="72"/>
        <v>HV_SCEMFmExCZ03rDXGF</v>
      </c>
      <c r="I787" s="9" t="s">
        <v>1799</v>
      </c>
      <c r="J787" t="str">
        <f t="shared" si="73"/>
        <v>HV_SCEMFmExCZ03</v>
      </c>
      <c r="K787" s="9" t="s">
        <v>1662</v>
      </c>
      <c r="L787" s="9" t="s">
        <v>45</v>
      </c>
      <c r="M787" s="9" t="str">
        <f>INDEX(key!$AS$4:$AS$7,B787)</f>
        <v>SCE</v>
      </c>
      <c r="N787" s="9" t="str">
        <f>INDEX(key!$I$3:$I$5,C787)</f>
        <v>MFm</v>
      </c>
      <c r="O787" s="9" t="str">
        <f>INDEX(key!$F$9:$F$10,D787)</f>
        <v>Ex</v>
      </c>
      <c r="P787" s="9" t="str">
        <f>INDEX(key!$AT$3:$BI$3,E787)</f>
        <v>CZ03</v>
      </c>
      <c r="Q787" s="9" t="str">
        <f>INDEX('HVACwts Src'!$D$7:$I$7,F787)</f>
        <v>rDXGF</v>
      </c>
      <c r="R787" s="36">
        <f>IF(G787,INDEX('HVACwts Src'!$D$11:$U$164,(B787-1)*39+(D787-1)*19+E787,(C787-1)*6+F787),0)</f>
        <v>0</v>
      </c>
      <c r="T787" t="str">
        <f t="shared" si="74"/>
        <v>HV_SCEMFmExCZ03</v>
      </c>
      <c r="U787" t="str">
        <f t="shared" si="75"/>
        <v>rDXGF</v>
      </c>
      <c r="V787" s="36">
        <f t="shared" si="76"/>
        <v>0</v>
      </c>
    </row>
    <row r="788" spans="1:22" x14ac:dyDescent="0.25">
      <c r="A788" s="86">
        <f t="shared" si="77"/>
        <v>782</v>
      </c>
      <c r="B788">
        <v>2</v>
      </c>
      <c r="C788">
        <v>2</v>
      </c>
      <c r="D788">
        <v>1</v>
      </c>
      <c r="E788">
        <v>3</v>
      </c>
      <c r="F788">
        <v>2</v>
      </c>
      <c r="G788" t="b">
        <f>INDEX(key!$AT$4:$BI$7,B788,E788)</f>
        <v>0</v>
      </c>
      <c r="H788" t="str">
        <f t="shared" si="72"/>
        <v>HV_SCEMFmExCZ03rNCGF</v>
      </c>
      <c r="I788" s="9" t="s">
        <v>1799</v>
      </c>
      <c r="J788" t="str">
        <f t="shared" si="73"/>
        <v>HV_SCEMFmExCZ03</v>
      </c>
      <c r="K788" s="9" t="s">
        <v>1662</v>
      </c>
      <c r="L788" s="9" t="s">
        <v>45</v>
      </c>
      <c r="M788" s="9" t="str">
        <f>INDEX(key!$AS$4:$AS$7,B788)</f>
        <v>SCE</v>
      </c>
      <c r="N788" s="9" t="str">
        <f>INDEX(key!$I$3:$I$5,C788)</f>
        <v>MFm</v>
      </c>
      <c r="O788" s="9" t="str">
        <f>INDEX(key!$F$9:$F$10,D788)</f>
        <v>Ex</v>
      </c>
      <c r="P788" s="9" t="str">
        <f>INDEX(key!$AT$3:$BI$3,E788)</f>
        <v>CZ03</v>
      </c>
      <c r="Q788" s="9" t="str">
        <f>INDEX('HVACwts Src'!$D$7:$I$7,F788)</f>
        <v>rNCGF</v>
      </c>
      <c r="R788" s="36">
        <f>IF(G788,INDEX('HVACwts Src'!$D$11:$U$164,(B788-1)*39+(D788-1)*19+E788,(C788-1)*6+F788),0)</f>
        <v>0</v>
      </c>
      <c r="T788" t="str">
        <f t="shared" si="74"/>
        <v>HV_SCEMFmExCZ03</v>
      </c>
      <c r="U788" t="str">
        <f t="shared" si="75"/>
        <v>rNCGF</v>
      </c>
      <c r="V788" s="36">
        <f t="shared" si="76"/>
        <v>0</v>
      </c>
    </row>
    <row r="789" spans="1:22" x14ac:dyDescent="0.25">
      <c r="A789" s="86">
        <f t="shared" si="77"/>
        <v>783</v>
      </c>
      <c r="B789">
        <v>2</v>
      </c>
      <c r="C789">
        <v>2</v>
      </c>
      <c r="D789">
        <v>1</v>
      </c>
      <c r="E789">
        <v>3</v>
      </c>
      <c r="F789">
        <v>3</v>
      </c>
      <c r="G789" t="b">
        <f>INDEX(key!$AT$4:$BI$7,B789,E789)</f>
        <v>0</v>
      </c>
      <c r="H789" t="str">
        <f t="shared" si="72"/>
        <v>HV_SCEMFmExCZ03rDXHP</v>
      </c>
      <c r="I789" s="9" t="s">
        <v>1799</v>
      </c>
      <c r="J789" t="str">
        <f t="shared" si="73"/>
        <v>HV_SCEMFmExCZ03</v>
      </c>
      <c r="K789" s="9" t="s">
        <v>1662</v>
      </c>
      <c r="L789" s="9" t="s">
        <v>45</v>
      </c>
      <c r="M789" s="9" t="str">
        <f>INDEX(key!$AS$4:$AS$7,B789)</f>
        <v>SCE</v>
      </c>
      <c r="N789" s="9" t="str">
        <f>INDEX(key!$I$3:$I$5,C789)</f>
        <v>MFm</v>
      </c>
      <c r="O789" s="9" t="str">
        <f>INDEX(key!$F$9:$F$10,D789)</f>
        <v>Ex</v>
      </c>
      <c r="P789" s="9" t="str">
        <f>INDEX(key!$AT$3:$BI$3,E789)</f>
        <v>CZ03</v>
      </c>
      <c r="Q789" s="9" t="str">
        <f>INDEX('HVACwts Src'!$D$7:$I$7,F789)</f>
        <v>rDXHP</v>
      </c>
      <c r="R789" s="36">
        <f>IF(G789,INDEX('HVACwts Src'!$D$11:$U$164,(B789-1)*39+(D789-1)*19+E789,(C789-1)*6+F789),0)</f>
        <v>0</v>
      </c>
      <c r="T789" t="str">
        <f t="shared" si="74"/>
        <v>HV_SCEMFmExCZ03</v>
      </c>
      <c r="U789" t="str">
        <f t="shared" si="75"/>
        <v>rDXHP</v>
      </c>
      <c r="V789" s="36">
        <f t="shared" si="76"/>
        <v>0</v>
      </c>
    </row>
    <row r="790" spans="1:22" x14ac:dyDescent="0.25">
      <c r="A790" s="86">
        <f t="shared" si="77"/>
        <v>784</v>
      </c>
      <c r="B790">
        <v>2</v>
      </c>
      <c r="C790">
        <v>2</v>
      </c>
      <c r="D790">
        <v>1</v>
      </c>
      <c r="E790">
        <v>3</v>
      </c>
      <c r="F790">
        <v>4</v>
      </c>
      <c r="G790" t="b">
        <f>INDEX(key!$AT$4:$BI$7,B790,E790)</f>
        <v>0</v>
      </c>
      <c r="H790" t="str">
        <f t="shared" si="72"/>
        <v>HV_SCEMFmExCZ03rNCEH</v>
      </c>
      <c r="I790" s="9" t="s">
        <v>1799</v>
      </c>
      <c r="J790" t="str">
        <f t="shared" si="73"/>
        <v>HV_SCEMFmExCZ03</v>
      </c>
      <c r="K790" s="9" t="s">
        <v>1662</v>
      </c>
      <c r="L790" s="9" t="s">
        <v>45</v>
      </c>
      <c r="M790" s="9" t="str">
        <f>INDEX(key!$AS$4:$AS$7,B790)</f>
        <v>SCE</v>
      </c>
      <c r="N790" s="9" t="str">
        <f>INDEX(key!$I$3:$I$5,C790)</f>
        <v>MFm</v>
      </c>
      <c r="O790" s="9" t="str">
        <f>INDEX(key!$F$9:$F$10,D790)</f>
        <v>Ex</v>
      </c>
      <c r="P790" s="9" t="str">
        <f>INDEX(key!$AT$3:$BI$3,E790)</f>
        <v>CZ03</v>
      </c>
      <c r="Q790" s="9" t="str">
        <f>INDEX('HVACwts Src'!$D$7:$I$7,F790)</f>
        <v>rNCEH</v>
      </c>
      <c r="R790" s="36">
        <f>IF(G790,INDEX('HVACwts Src'!$D$11:$U$164,(B790-1)*39+(D790-1)*19+E790,(C790-1)*6+F790),0)</f>
        <v>0</v>
      </c>
      <c r="T790" t="str">
        <f t="shared" si="74"/>
        <v>HV_SCEMFmExCZ03</v>
      </c>
      <c r="U790" t="str">
        <f t="shared" si="75"/>
        <v>rNCEH</v>
      </c>
      <c r="V790" s="36">
        <f t="shared" si="76"/>
        <v>0</v>
      </c>
    </row>
    <row r="791" spans="1:22" x14ac:dyDescent="0.25">
      <c r="A791" s="86">
        <f t="shared" si="77"/>
        <v>785</v>
      </c>
      <c r="B791">
        <v>2</v>
      </c>
      <c r="C791">
        <v>2</v>
      </c>
      <c r="D791">
        <v>1</v>
      </c>
      <c r="E791">
        <v>3</v>
      </c>
      <c r="F791">
        <v>5</v>
      </c>
      <c r="G791" t="b">
        <f>INDEX(key!$AT$4:$BI$7,B791,E791)</f>
        <v>0</v>
      </c>
      <c r="H791" t="str">
        <f t="shared" si="72"/>
        <v>HV_SCEMFmExCZ03rDXOH</v>
      </c>
      <c r="I791" s="9" t="s">
        <v>1799</v>
      </c>
      <c r="J791" t="str">
        <f t="shared" si="73"/>
        <v>HV_SCEMFmExCZ03</v>
      </c>
      <c r="K791" s="9" t="s">
        <v>1662</v>
      </c>
      <c r="L791" s="9" t="s">
        <v>45</v>
      </c>
      <c r="M791" s="9" t="str">
        <f>INDEX(key!$AS$4:$AS$7,B791)</f>
        <v>SCE</v>
      </c>
      <c r="N791" s="9" t="str">
        <f>INDEX(key!$I$3:$I$5,C791)</f>
        <v>MFm</v>
      </c>
      <c r="O791" s="9" t="str">
        <f>INDEX(key!$F$9:$F$10,D791)</f>
        <v>Ex</v>
      </c>
      <c r="P791" s="9" t="str">
        <f>INDEX(key!$AT$3:$BI$3,E791)</f>
        <v>CZ03</v>
      </c>
      <c r="Q791" s="9" t="str">
        <f>INDEX('HVACwts Src'!$D$7:$I$7,F791)</f>
        <v>rDXOH</v>
      </c>
      <c r="R791" s="36">
        <f>IF(G791,INDEX('HVACwts Src'!$D$11:$U$164,(B791-1)*39+(D791-1)*19+E791,(C791-1)*6+F791),0)</f>
        <v>0</v>
      </c>
      <c r="T791" t="str">
        <f t="shared" si="74"/>
        <v>HV_SCEMFmExCZ03</v>
      </c>
      <c r="U791" t="str">
        <f t="shared" si="75"/>
        <v>rDXOH</v>
      </c>
      <c r="V791" s="36">
        <f t="shared" si="76"/>
        <v>0</v>
      </c>
    </row>
    <row r="792" spans="1:22" x14ac:dyDescent="0.25">
      <c r="A792" s="86">
        <f t="shared" si="77"/>
        <v>786</v>
      </c>
      <c r="B792">
        <v>2</v>
      </c>
      <c r="C792">
        <v>2</v>
      </c>
      <c r="D792">
        <v>1</v>
      </c>
      <c r="E792">
        <v>3</v>
      </c>
      <c r="F792">
        <v>6</v>
      </c>
      <c r="G792" t="b">
        <f>INDEX(key!$AT$4:$BI$7,B792,E792)</f>
        <v>0</v>
      </c>
      <c r="H792" t="str">
        <f t="shared" si="72"/>
        <v>HV_SCEMFmExCZ03rNCOH</v>
      </c>
      <c r="I792" s="9" t="s">
        <v>1799</v>
      </c>
      <c r="J792" t="str">
        <f t="shared" si="73"/>
        <v>HV_SCEMFmExCZ03</v>
      </c>
      <c r="K792" s="9" t="s">
        <v>1662</v>
      </c>
      <c r="L792" s="9" t="s">
        <v>45</v>
      </c>
      <c r="M792" s="9" t="str">
        <f>INDEX(key!$AS$4:$AS$7,B792)</f>
        <v>SCE</v>
      </c>
      <c r="N792" s="9" t="str">
        <f>INDEX(key!$I$3:$I$5,C792)</f>
        <v>MFm</v>
      </c>
      <c r="O792" s="9" t="str">
        <f>INDEX(key!$F$9:$F$10,D792)</f>
        <v>Ex</v>
      </c>
      <c r="P792" s="9" t="str">
        <f>INDEX(key!$AT$3:$BI$3,E792)</f>
        <v>CZ03</v>
      </c>
      <c r="Q792" s="9" t="str">
        <f>INDEX('HVACwts Src'!$D$7:$I$7,F792)</f>
        <v>rNCOH</v>
      </c>
      <c r="R792" s="36">
        <f>IF(G792,INDEX('HVACwts Src'!$D$11:$U$164,(B792-1)*39+(D792-1)*19+E792,(C792-1)*6+F792),0)</f>
        <v>0</v>
      </c>
      <c r="T792" t="str">
        <f t="shared" si="74"/>
        <v>HV_SCEMFmExCZ03</v>
      </c>
      <c r="U792" t="str">
        <f t="shared" si="75"/>
        <v>rNCOH</v>
      </c>
      <c r="V792" s="36">
        <f t="shared" si="76"/>
        <v>0</v>
      </c>
    </row>
    <row r="793" spans="1:22" x14ac:dyDescent="0.25">
      <c r="A793" s="86">
        <f t="shared" si="77"/>
        <v>787</v>
      </c>
      <c r="B793">
        <v>2</v>
      </c>
      <c r="C793">
        <v>2</v>
      </c>
      <c r="D793">
        <v>1</v>
      </c>
      <c r="E793">
        <v>4</v>
      </c>
      <c r="F793">
        <v>1</v>
      </c>
      <c r="G793" t="b">
        <f>INDEX(key!$AT$4:$BI$7,B793,E793)</f>
        <v>0</v>
      </c>
      <c r="H793" t="str">
        <f t="shared" si="72"/>
        <v>HV_SCEMFmExCZ04rDXGF</v>
      </c>
      <c r="I793" s="9" t="s">
        <v>1799</v>
      </c>
      <c r="J793" t="str">
        <f t="shared" si="73"/>
        <v>HV_SCEMFmExCZ04</v>
      </c>
      <c r="K793" s="9" t="s">
        <v>1662</v>
      </c>
      <c r="L793" s="9" t="s">
        <v>45</v>
      </c>
      <c r="M793" s="9" t="str">
        <f>INDEX(key!$AS$4:$AS$7,B793)</f>
        <v>SCE</v>
      </c>
      <c r="N793" s="9" t="str">
        <f>INDEX(key!$I$3:$I$5,C793)</f>
        <v>MFm</v>
      </c>
      <c r="O793" s="9" t="str">
        <f>INDEX(key!$F$9:$F$10,D793)</f>
        <v>Ex</v>
      </c>
      <c r="P793" s="9" t="str">
        <f>INDEX(key!$AT$3:$BI$3,E793)</f>
        <v>CZ04</v>
      </c>
      <c r="Q793" s="9" t="str">
        <f>INDEX('HVACwts Src'!$D$7:$I$7,F793)</f>
        <v>rDXGF</v>
      </c>
      <c r="R793" s="36">
        <f>IF(G793,INDEX('HVACwts Src'!$D$11:$U$164,(B793-1)*39+(D793-1)*19+E793,(C793-1)*6+F793),0)</f>
        <v>0</v>
      </c>
      <c r="T793" t="str">
        <f t="shared" si="74"/>
        <v>HV_SCEMFmExCZ04</v>
      </c>
      <c r="U793" t="str">
        <f t="shared" si="75"/>
        <v>rDXGF</v>
      </c>
      <c r="V793" s="36">
        <f t="shared" si="76"/>
        <v>0</v>
      </c>
    </row>
    <row r="794" spans="1:22" x14ac:dyDescent="0.25">
      <c r="A794" s="86">
        <f t="shared" si="77"/>
        <v>788</v>
      </c>
      <c r="B794">
        <v>2</v>
      </c>
      <c r="C794">
        <v>2</v>
      </c>
      <c r="D794">
        <v>1</v>
      </c>
      <c r="E794">
        <v>4</v>
      </c>
      <c r="F794">
        <v>2</v>
      </c>
      <c r="G794" t="b">
        <f>INDEX(key!$AT$4:$BI$7,B794,E794)</f>
        <v>0</v>
      </c>
      <c r="H794" t="str">
        <f t="shared" si="72"/>
        <v>HV_SCEMFmExCZ04rNCGF</v>
      </c>
      <c r="I794" s="9" t="s">
        <v>1799</v>
      </c>
      <c r="J794" t="str">
        <f t="shared" si="73"/>
        <v>HV_SCEMFmExCZ04</v>
      </c>
      <c r="K794" s="9" t="s">
        <v>1662</v>
      </c>
      <c r="L794" s="9" t="s">
        <v>45</v>
      </c>
      <c r="M794" s="9" t="str">
        <f>INDEX(key!$AS$4:$AS$7,B794)</f>
        <v>SCE</v>
      </c>
      <c r="N794" s="9" t="str">
        <f>INDEX(key!$I$3:$I$5,C794)</f>
        <v>MFm</v>
      </c>
      <c r="O794" s="9" t="str">
        <f>INDEX(key!$F$9:$F$10,D794)</f>
        <v>Ex</v>
      </c>
      <c r="P794" s="9" t="str">
        <f>INDEX(key!$AT$3:$BI$3,E794)</f>
        <v>CZ04</v>
      </c>
      <c r="Q794" s="9" t="str">
        <f>INDEX('HVACwts Src'!$D$7:$I$7,F794)</f>
        <v>rNCGF</v>
      </c>
      <c r="R794" s="36">
        <f>IF(G794,INDEX('HVACwts Src'!$D$11:$U$164,(B794-1)*39+(D794-1)*19+E794,(C794-1)*6+F794),0)</f>
        <v>0</v>
      </c>
      <c r="T794" t="str">
        <f t="shared" si="74"/>
        <v>HV_SCEMFmExCZ04</v>
      </c>
      <c r="U794" t="str">
        <f t="shared" si="75"/>
        <v>rNCGF</v>
      </c>
      <c r="V794" s="36">
        <f t="shared" si="76"/>
        <v>0</v>
      </c>
    </row>
    <row r="795" spans="1:22" x14ac:dyDescent="0.25">
      <c r="A795" s="86">
        <f t="shared" si="77"/>
        <v>789</v>
      </c>
      <c r="B795">
        <v>2</v>
      </c>
      <c r="C795">
        <v>2</v>
      </c>
      <c r="D795">
        <v>1</v>
      </c>
      <c r="E795">
        <v>4</v>
      </c>
      <c r="F795">
        <v>3</v>
      </c>
      <c r="G795" t="b">
        <f>INDEX(key!$AT$4:$BI$7,B795,E795)</f>
        <v>0</v>
      </c>
      <c r="H795" t="str">
        <f t="shared" si="72"/>
        <v>HV_SCEMFmExCZ04rDXHP</v>
      </c>
      <c r="I795" s="9" t="s">
        <v>1799</v>
      </c>
      <c r="J795" t="str">
        <f t="shared" si="73"/>
        <v>HV_SCEMFmExCZ04</v>
      </c>
      <c r="K795" s="9" t="s">
        <v>1662</v>
      </c>
      <c r="L795" s="9" t="s">
        <v>45</v>
      </c>
      <c r="M795" s="9" t="str">
        <f>INDEX(key!$AS$4:$AS$7,B795)</f>
        <v>SCE</v>
      </c>
      <c r="N795" s="9" t="str">
        <f>INDEX(key!$I$3:$I$5,C795)</f>
        <v>MFm</v>
      </c>
      <c r="O795" s="9" t="str">
        <f>INDEX(key!$F$9:$F$10,D795)</f>
        <v>Ex</v>
      </c>
      <c r="P795" s="9" t="str">
        <f>INDEX(key!$AT$3:$BI$3,E795)</f>
        <v>CZ04</v>
      </c>
      <c r="Q795" s="9" t="str">
        <f>INDEX('HVACwts Src'!$D$7:$I$7,F795)</f>
        <v>rDXHP</v>
      </c>
      <c r="R795" s="36">
        <f>IF(G795,INDEX('HVACwts Src'!$D$11:$U$164,(B795-1)*39+(D795-1)*19+E795,(C795-1)*6+F795),0)</f>
        <v>0</v>
      </c>
      <c r="T795" t="str">
        <f t="shared" si="74"/>
        <v>HV_SCEMFmExCZ04</v>
      </c>
      <c r="U795" t="str">
        <f t="shared" si="75"/>
        <v>rDXHP</v>
      </c>
      <c r="V795" s="36">
        <f t="shared" si="76"/>
        <v>0</v>
      </c>
    </row>
    <row r="796" spans="1:22" x14ac:dyDescent="0.25">
      <c r="A796" s="86">
        <f t="shared" si="77"/>
        <v>790</v>
      </c>
      <c r="B796">
        <v>2</v>
      </c>
      <c r="C796">
        <v>2</v>
      </c>
      <c r="D796">
        <v>1</v>
      </c>
      <c r="E796">
        <v>4</v>
      </c>
      <c r="F796">
        <v>4</v>
      </c>
      <c r="G796" t="b">
        <f>INDEX(key!$AT$4:$BI$7,B796,E796)</f>
        <v>0</v>
      </c>
      <c r="H796" t="str">
        <f t="shared" si="72"/>
        <v>HV_SCEMFmExCZ04rNCEH</v>
      </c>
      <c r="I796" s="9" t="s">
        <v>1799</v>
      </c>
      <c r="J796" t="str">
        <f t="shared" si="73"/>
        <v>HV_SCEMFmExCZ04</v>
      </c>
      <c r="K796" s="9" t="s">
        <v>1662</v>
      </c>
      <c r="L796" s="9" t="s">
        <v>45</v>
      </c>
      <c r="M796" s="9" t="str">
        <f>INDEX(key!$AS$4:$AS$7,B796)</f>
        <v>SCE</v>
      </c>
      <c r="N796" s="9" t="str">
        <f>INDEX(key!$I$3:$I$5,C796)</f>
        <v>MFm</v>
      </c>
      <c r="O796" s="9" t="str">
        <f>INDEX(key!$F$9:$F$10,D796)</f>
        <v>Ex</v>
      </c>
      <c r="P796" s="9" t="str">
        <f>INDEX(key!$AT$3:$BI$3,E796)</f>
        <v>CZ04</v>
      </c>
      <c r="Q796" s="9" t="str">
        <f>INDEX('HVACwts Src'!$D$7:$I$7,F796)</f>
        <v>rNCEH</v>
      </c>
      <c r="R796" s="36">
        <f>IF(G796,INDEX('HVACwts Src'!$D$11:$U$164,(B796-1)*39+(D796-1)*19+E796,(C796-1)*6+F796),0)</f>
        <v>0</v>
      </c>
      <c r="T796" t="str">
        <f t="shared" si="74"/>
        <v>HV_SCEMFmExCZ04</v>
      </c>
      <c r="U796" t="str">
        <f t="shared" si="75"/>
        <v>rNCEH</v>
      </c>
      <c r="V796" s="36">
        <f t="shared" si="76"/>
        <v>0</v>
      </c>
    </row>
    <row r="797" spans="1:22" x14ac:dyDescent="0.25">
      <c r="A797" s="86">
        <f t="shared" si="77"/>
        <v>791</v>
      </c>
      <c r="B797">
        <v>2</v>
      </c>
      <c r="C797">
        <v>2</v>
      </c>
      <c r="D797">
        <v>1</v>
      </c>
      <c r="E797">
        <v>4</v>
      </c>
      <c r="F797">
        <v>5</v>
      </c>
      <c r="G797" t="b">
        <f>INDEX(key!$AT$4:$BI$7,B797,E797)</f>
        <v>0</v>
      </c>
      <c r="H797" t="str">
        <f t="shared" si="72"/>
        <v>HV_SCEMFmExCZ04rDXOH</v>
      </c>
      <c r="I797" s="9" t="s">
        <v>1799</v>
      </c>
      <c r="J797" t="str">
        <f t="shared" si="73"/>
        <v>HV_SCEMFmExCZ04</v>
      </c>
      <c r="K797" s="9" t="s">
        <v>1662</v>
      </c>
      <c r="L797" s="9" t="s">
        <v>45</v>
      </c>
      <c r="M797" s="9" t="str">
        <f>INDEX(key!$AS$4:$AS$7,B797)</f>
        <v>SCE</v>
      </c>
      <c r="N797" s="9" t="str">
        <f>INDEX(key!$I$3:$I$5,C797)</f>
        <v>MFm</v>
      </c>
      <c r="O797" s="9" t="str">
        <f>INDEX(key!$F$9:$F$10,D797)</f>
        <v>Ex</v>
      </c>
      <c r="P797" s="9" t="str">
        <f>INDEX(key!$AT$3:$BI$3,E797)</f>
        <v>CZ04</v>
      </c>
      <c r="Q797" s="9" t="str">
        <f>INDEX('HVACwts Src'!$D$7:$I$7,F797)</f>
        <v>rDXOH</v>
      </c>
      <c r="R797" s="36">
        <f>IF(G797,INDEX('HVACwts Src'!$D$11:$U$164,(B797-1)*39+(D797-1)*19+E797,(C797-1)*6+F797),0)</f>
        <v>0</v>
      </c>
      <c r="T797" t="str">
        <f t="shared" si="74"/>
        <v>HV_SCEMFmExCZ04</v>
      </c>
      <c r="U797" t="str">
        <f t="shared" si="75"/>
        <v>rDXOH</v>
      </c>
      <c r="V797" s="36">
        <f t="shared" si="76"/>
        <v>0</v>
      </c>
    </row>
    <row r="798" spans="1:22" x14ac:dyDescent="0.25">
      <c r="A798" s="86">
        <f t="shared" si="77"/>
        <v>792</v>
      </c>
      <c r="B798">
        <v>2</v>
      </c>
      <c r="C798">
        <v>2</v>
      </c>
      <c r="D798">
        <v>1</v>
      </c>
      <c r="E798">
        <v>4</v>
      </c>
      <c r="F798">
        <v>6</v>
      </c>
      <c r="G798" t="b">
        <f>INDEX(key!$AT$4:$BI$7,B798,E798)</f>
        <v>0</v>
      </c>
      <c r="H798" t="str">
        <f t="shared" si="72"/>
        <v>HV_SCEMFmExCZ04rNCOH</v>
      </c>
      <c r="I798" s="9" t="s">
        <v>1799</v>
      </c>
      <c r="J798" t="str">
        <f t="shared" si="73"/>
        <v>HV_SCEMFmExCZ04</v>
      </c>
      <c r="K798" s="9" t="s">
        <v>1662</v>
      </c>
      <c r="L798" s="9" t="s">
        <v>45</v>
      </c>
      <c r="M798" s="9" t="str">
        <f>INDEX(key!$AS$4:$AS$7,B798)</f>
        <v>SCE</v>
      </c>
      <c r="N798" s="9" t="str">
        <f>INDEX(key!$I$3:$I$5,C798)</f>
        <v>MFm</v>
      </c>
      <c r="O798" s="9" t="str">
        <f>INDEX(key!$F$9:$F$10,D798)</f>
        <v>Ex</v>
      </c>
      <c r="P798" s="9" t="str">
        <f>INDEX(key!$AT$3:$BI$3,E798)</f>
        <v>CZ04</v>
      </c>
      <c r="Q798" s="9" t="str">
        <f>INDEX('HVACwts Src'!$D$7:$I$7,F798)</f>
        <v>rNCOH</v>
      </c>
      <c r="R798" s="36">
        <f>IF(G798,INDEX('HVACwts Src'!$D$11:$U$164,(B798-1)*39+(D798-1)*19+E798,(C798-1)*6+F798),0)</f>
        <v>0</v>
      </c>
      <c r="T798" t="str">
        <f t="shared" si="74"/>
        <v>HV_SCEMFmExCZ04</v>
      </c>
      <c r="U798" t="str">
        <f t="shared" si="75"/>
        <v>rNCOH</v>
      </c>
      <c r="V798" s="36">
        <f t="shared" si="76"/>
        <v>0</v>
      </c>
    </row>
    <row r="799" spans="1:22" x14ac:dyDescent="0.25">
      <c r="A799" s="86">
        <f t="shared" si="77"/>
        <v>793</v>
      </c>
      <c r="B799">
        <v>2</v>
      </c>
      <c r="C799">
        <v>2</v>
      </c>
      <c r="D799">
        <v>1</v>
      </c>
      <c r="E799">
        <v>5</v>
      </c>
      <c r="F799">
        <v>1</v>
      </c>
      <c r="G799" t="b">
        <f>INDEX(key!$AT$4:$BI$7,B799,E799)</f>
        <v>1</v>
      </c>
      <c r="H799" t="str">
        <f t="shared" si="72"/>
        <v>HV_SCEMFmExCZ05rDXGF</v>
      </c>
      <c r="I799" s="9" t="s">
        <v>1799</v>
      </c>
      <c r="J799" t="str">
        <f t="shared" si="73"/>
        <v>HV_SCEMFmExCZ05</v>
      </c>
      <c r="K799" s="9" t="s">
        <v>1662</v>
      </c>
      <c r="L799" s="9" t="s">
        <v>45</v>
      </c>
      <c r="M799" s="9" t="str">
        <f>INDEX(key!$AS$4:$AS$7,B799)</f>
        <v>SCE</v>
      </c>
      <c r="N799" s="9" t="str">
        <f>INDEX(key!$I$3:$I$5,C799)</f>
        <v>MFm</v>
      </c>
      <c r="O799" s="9" t="str">
        <f>INDEX(key!$F$9:$F$10,D799)</f>
        <v>Ex</v>
      </c>
      <c r="P799" s="9" t="str">
        <f>INDEX(key!$AT$3:$BI$3,E799)</f>
        <v>CZ05</v>
      </c>
      <c r="Q799" s="9" t="str">
        <f>INDEX('HVACwts Src'!$D$7:$I$7,F799)</f>
        <v>rDXGF</v>
      </c>
      <c r="R799" s="36">
        <f>IF(G799,INDEX('HVACwts Src'!$D$11:$U$164,(B799-1)*39+(D799-1)*19+E799,(C799-1)*6+F799),0)</f>
        <v>0</v>
      </c>
      <c r="T799" t="str">
        <f t="shared" si="74"/>
        <v>HV_SCEMFmExCZ05</v>
      </c>
      <c r="U799" t="str">
        <f t="shared" si="75"/>
        <v>rDXGF</v>
      </c>
      <c r="V799" s="36">
        <f t="shared" si="76"/>
        <v>0</v>
      </c>
    </row>
    <row r="800" spans="1:22" x14ac:dyDescent="0.25">
      <c r="A800" s="86">
        <f t="shared" si="77"/>
        <v>794</v>
      </c>
      <c r="B800">
        <v>2</v>
      </c>
      <c r="C800">
        <v>2</v>
      </c>
      <c r="D800">
        <v>1</v>
      </c>
      <c r="E800">
        <v>5</v>
      </c>
      <c r="F800">
        <v>2</v>
      </c>
      <c r="G800" t="b">
        <f>INDEX(key!$AT$4:$BI$7,B800,E800)</f>
        <v>1</v>
      </c>
      <c r="H800" t="str">
        <f t="shared" si="72"/>
        <v>HV_SCEMFmExCZ05rNCGF</v>
      </c>
      <c r="I800" s="9" t="s">
        <v>1799</v>
      </c>
      <c r="J800" t="str">
        <f t="shared" si="73"/>
        <v>HV_SCEMFmExCZ05</v>
      </c>
      <c r="K800" s="9" t="s">
        <v>1662</v>
      </c>
      <c r="L800" s="9" t="s">
        <v>45</v>
      </c>
      <c r="M800" s="9" t="str">
        <f>INDEX(key!$AS$4:$AS$7,B800)</f>
        <v>SCE</v>
      </c>
      <c r="N800" s="9" t="str">
        <f>INDEX(key!$I$3:$I$5,C800)</f>
        <v>MFm</v>
      </c>
      <c r="O800" s="9" t="str">
        <f>INDEX(key!$F$9:$F$10,D800)</f>
        <v>Ex</v>
      </c>
      <c r="P800" s="9" t="str">
        <f>INDEX(key!$AT$3:$BI$3,E800)</f>
        <v>CZ05</v>
      </c>
      <c r="Q800" s="9" t="str">
        <f>INDEX('HVACwts Src'!$D$7:$I$7,F800)</f>
        <v>rNCGF</v>
      </c>
      <c r="R800" s="36">
        <f>IF(G800,INDEX('HVACwts Src'!$D$11:$U$164,(B800-1)*39+(D800-1)*19+E800,(C800-1)*6+F800),0)</f>
        <v>760.13842897265317</v>
      </c>
      <c r="T800" t="str">
        <f t="shared" si="74"/>
        <v>HV_SCEMFmExCZ05</v>
      </c>
      <c r="U800" t="str">
        <f t="shared" si="75"/>
        <v>rNCGF</v>
      </c>
      <c r="V800" s="36">
        <f t="shared" si="76"/>
        <v>760.13842897265317</v>
      </c>
    </row>
    <row r="801" spans="1:22" x14ac:dyDescent="0.25">
      <c r="A801" s="86">
        <f t="shared" si="77"/>
        <v>795</v>
      </c>
      <c r="B801">
        <v>2</v>
      </c>
      <c r="C801">
        <v>2</v>
      </c>
      <c r="D801">
        <v>1</v>
      </c>
      <c r="E801">
        <v>5</v>
      </c>
      <c r="F801">
        <v>3</v>
      </c>
      <c r="G801" t="b">
        <f>INDEX(key!$AT$4:$BI$7,B801,E801)</f>
        <v>1</v>
      </c>
      <c r="H801" t="str">
        <f t="shared" si="72"/>
        <v>HV_SCEMFmExCZ05rDXHP</v>
      </c>
      <c r="I801" s="9" t="s">
        <v>1799</v>
      </c>
      <c r="J801" t="str">
        <f t="shared" si="73"/>
        <v>HV_SCEMFmExCZ05</v>
      </c>
      <c r="K801" s="9" t="s">
        <v>1662</v>
      </c>
      <c r="L801" s="9" t="s">
        <v>45</v>
      </c>
      <c r="M801" s="9" t="str">
        <f>INDEX(key!$AS$4:$AS$7,B801)</f>
        <v>SCE</v>
      </c>
      <c r="N801" s="9" t="str">
        <f>INDEX(key!$I$3:$I$5,C801)</f>
        <v>MFm</v>
      </c>
      <c r="O801" s="9" t="str">
        <f>INDEX(key!$F$9:$F$10,D801)</f>
        <v>Ex</v>
      </c>
      <c r="P801" s="9" t="str">
        <f>INDEX(key!$AT$3:$BI$3,E801)</f>
        <v>CZ05</v>
      </c>
      <c r="Q801" s="9" t="str">
        <f>INDEX('HVACwts Src'!$D$7:$I$7,F801)</f>
        <v>rDXHP</v>
      </c>
      <c r="R801" s="36">
        <f>IF(G801,INDEX('HVACwts Src'!$D$11:$U$164,(B801-1)*39+(D801-1)*19+E801,(C801-1)*6+F801),0)</f>
        <v>0</v>
      </c>
      <c r="T801" t="str">
        <f t="shared" si="74"/>
        <v>HV_SCEMFmExCZ05</v>
      </c>
      <c r="U801" t="str">
        <f t="shared" si="75"/>
        <v>rDXHP</v>
      </c>
      <c r="V801" s="36">
        <f t="shared" si="76"/>
        <v>0</v>
      </c>
    </row>
    <row r="802" spans="1:22" x14ac:dyDescent="0.25">
      <c r="A802" s="86">
        <f t="shared" si="77"/>
        <v>796</v>
      </c>
      <c r="B802">
        <v>2</v>
      </c>
      <c r="C802">
        <v>2</v>
      </c>
      <c r="D802">
        <v>1</v>
      </c>
      <c r="E802">
        <v>5</v>
      </c>
      <c r="F802">
        <v>4</v>
      </c>
      <c r="G802" t="b">
        <f>INDEX(key!$AT$4:$BI$7,B802,E802)</f>
        <v>1</v>
      </c>
      <c r="H802" t="str">
        <f t="shared" si="72"/>
        <v>HV_SCEMFmExCZ05rNCEH</v>
      </c>
      <c r="I802" s="9" t="s">
        <v>1799</v>
      </c>
      <c r="J802" t="str">
        <f t="shared" si="73"/>
        <v>HV_SCEMFmExCZ05</v>
      </c>
      <c r="K802" s="9" t="s">
        <v>1662</v>
      </c>
      <c r="L802" s="9" t="s">
        <v>45</v>
      </c>
      <c r="M802" s="9" t="str">
        <f>INDEX(key!$AS$4:$AS$7,B802)</f>
        <v>SCE</v>
      </c>
      <c r="N802" s="9" t="str">
        <f>INDEX(key!$I$3:$I$5,C802)</f>
        <v>MFm</v>
      </c>
      <c r="O802" s="9" t="str">
        <f>INDEX(key!$F$9:$F$10,D802)</f>
        <v>Ex</v>
      </c>
      <c r="P802" s="9" t="str">
        <f>INDEX(key!$AT$3:$BI$3,E802)</f>
        <v>CZ05</v>
      </c>
      <c r="Q802" s="9" t="str">
        <f>INDEX('HVACwts Src'!$D$7:$I$7,F802)</f>
        <v>rNCEH</v>
      </c>
      <c r="R802" s="36">
        <f>IF(G802,INDEX('HVACwts Src'!$D$11:$U$164,(B802-1)*39+(D802-1)*19+E802,(C802-1)*6+F802),0)</f>
        <v>0</v>
      </c>
      <c r="T802" t="str">
        <f t="shared" si="74"/>
        <v>HV_SCEMFmExCZ05</v>
      </c>
      <c r="U802" t="str">
        <f t="shared" si="75"/>
        <v>rNCEH</v>
      </c>
      <c r="V802" s="36">
        <f t="shared" si="76"/>
        <v>0</v>
      </c>
    </row>
    <row r="803" spans="1:22" x14ac:dyDescent="0.25">
      <c r="A803" s="86">
        <f t="shared" si="77"/>
        <v>797</v>
      </c>
      <c r="B803">
        <v>2</v>
      </c>
      <c r="C803">
        <v>2</v>
      </c>
      <c r="D803">
        <v>1</v>
      </c>
      <c r="E803">
        <v>5</v>
      </c>
      <c r="F803">
        <v>5</v>
      </c>
      <c r="G803" t="b">
        <f>INDEX(key!$AT$4:$BI$7,B803,E803)</f>
        <v>1</v>
      </c>
      <c r="H803" t="str">
        <f t="shared" si="72"/>
        <v>HV_SCEMFmExCZ05rDXOH</v>
      </c>
      <c r="I803" s="9" t="s">
        <v>1799</v>
      </c>
      <c r="J803" t="str">
        <f t="shared" si="73"/>
        <v>HV_SCEMFmExCZ05</v>
      </c>
      <c r="K803" s="9" t="s">
        <v>1662</v>
      </c>
      <c r="L803" s="9" t="s">
        <v>45</v>
      </c>
      <c r="M803" s="9" t="str">
        <f>INDEX(key!$AS$4:$AS$7,B803)</f>
        <v>SCE</v>
      </c>
      <c r="N803" s="9" t="str">
        <f>INDEX(key!$I$3:$I$5,C803)</f>
        <v>MFm</v>
      </c>
      <c r="O803" s="9" t="str">
        <f>INDEX(key!$F$9:$F$10,D803)</f>
        <v>Ex</v>
      </c>
      <c r="P803" s="9" t="str">
        <f>INDEX(key!$AT$3:$BI$3,E803)</f>
        <v>CZ05</v>
      </c>
      <c r="Q803" s="9" t="str">
        <f>INDEX('HVACwts Src'!$D$7:$I$7,F803)</f>
        <v>rDXOH</v>
      </c>
      <c r="R803" s="36">
        <f>IF(G803,INDEX('HVACwts Src'!$D$11:$U$164,(B803-1)*39+(D803-1)*19+E803,(C803-1)*6+F803),0)</f>
        <v>0</v>
      </c>
      <c r="T803" t="str">
        <f t="shared" si="74"/>
        <v>HV_SCEMFmExCZ05</v>
      </c>
      <c r="U803" t="str">
        <f t="shared" si="75"/>
        <v>rDXOH</v>
      </c>
      <c r="V803" s="36">
        <f t="shared" si="76"/>
        <v>0</v>
      </c>
    </row>
    <row r="804" spans="1:22" x14ac:dyDescent="0.25">
      <c r="A804" s="86">
        <f t="shared" si="77"/>
        <v>798</v>
      </c>
      <c r="B804">
        <v>2</v>
      </c>
      <c r="C804">
        <v>2</v>
      </c>
      <c r="D804">
        <v>1</v>
      </c>
      <c r="E804">
        <v>5</v>
      </c>
      <c r="F804">
        <v>6</v>
      </c>
      <c r="G804" t="b">
        <f>INDEX(key!$AT$4:$BI$7,B804,E804)</f>
        <v>1</v>
      </c>
      <c r="H804" t="str">
        <f t="shared" si="72"/>
        <v>HV_SCEMFmExCZ05rNCOH</v>
      </c>
      <c r="I804" s="9" t="s">
        <v>1799</v>
      </c>
      <c r="J804" t="str">
        <f t="shared" si="73"/>
        <v>HV_SCEMFmExCZ05</v>
      </c>
      <c r="K804" s="9" t="s">
        <v>1662</v>
      </c>
      <c r="L804" s="9" t="s">
        <v>45</v>
      </c>
      <c r="M804" s="9" t="str">
        <f>INDEX(key!$AS$4:$AS$7,B804)</f>
        <v>SCE</v>
      </c>
      <c r="N804" s="9" t="str">
        <f>INDEX(key!$I$3:$I$5,C804)</f>
        <v>MFm</v>
      </c>
      <c r="O804" s="9" t="str">
        <f>INDEX(key!$F$9:$F$10,D804)</f>
        <v>Ex</v>
      </c>
      <c r="P804" s="9" t="str">
        <f>INDEX(key!$AT$3:$BI$3,E804)</f>
        <v>CZ05</v>
      </c>
      <c r="Q804" s="9" t="str">
        <f>INDEX('HVACwts Src'!$D$7:$I$7,F804)</f>
        <v>rNCOH</v>
      </c>
      <c r="R804" s="36">
        <f>IF(G804,INDEX('HVACwts Src'!$D$11:$U$164,(B804-1)*39+(D804-1)*19+E804,(C804-1)*6+F804),0)</f>
        <v>94.792872135994088</v>
      </c>
      <c r="T804" t="str">
        <f t="shared" si="74"/>
        <v>HV_SCEMFmExCZ05</v>
      </c>
      <c r="U804" t="str">
        <f t="shared" si="75"/>
        <v>rNCOH</v>
      </c>
      <c r="V804" s="36">
        <f t="shared" si="76"/>
        <v>94.792872135994088</v>
      </c>
    </row>
    <row r="805" spans="1:22" x14ac:dyDescent="0.25">
      <c r="A805" s="86">
        <f t="shared" si="77"/>
        <v>799</v>
      </c>
      <c r="B805">
        <v>2</v>
      </c>
      <c r="C805">
        <v>2</v>
      </c>
      <c r="D805">
        <v>1</v>
      </c>
      <c r="E805">
        <v>6</v>
      </c>
      <c r="F805">
        <v>1</v>
      </c>
      <c r="G805" t="b">
        <f>INDEX(key!$AT$4:$BI$7,B805,E805)</f>
        <v>1</v>
      </c>
      <c r="H805" t="str">
        <f t="shared" si="72"/>
        <v>HV_SCEMFmExCZ06rDXGF</v>
      </c>
      <c r="I805" s="9" t="s">
        <v>1799</v>
      </c>
      <c r="J805" t="str">
        <f t="shared" si="73"/>
        <v>HV_SCEMFmExCZ06</v>
      </c>
      <c r="K805" s="9" t="s">
        <v>1662</v>
      </c>
      <c r="L805" s="9" t="s">
        <v>45</v>
      </c>
      <c r="M805" s="9" t="str">
        <f>INDEX(key!$AS$4:$AS$7,B805)</f>
        <v>SCE</v>
      </c>
      <c r="N805" s="9" t="str">
        <f>INDEX(key!$I$3:$I$5,C805)</f>
        <v>MFm</v>
      </c>
      <c r="O805" s="9" t="str">
        <f>INDEX(key!$F$9:$F$10,D805)</f>
        <v>Ex</v>
      </c>
      <c r="P805" s="9" t="str">
        <f>INDEX(key!$AT$3:$BI$3,E805)</f>
        <v>CZ06</v>
      </c>
      <c r="Q805" s="9" t="str">
        <f>INDEX('HVACwts Src'!$D$7:$I$7,F805)</f>
        <v>rDXGF</v>
      </c>
      <c r="R805" s="36">
        <f>IF(G805,INDEX('HVACwts Src'!$D$11:$U$164,(B805-1)*39+(D805-1)*19+E805,(C805-1)*6+F805),0)</f>
        <v>81276.891659719113</v>
      </c>
      <c r="T805" t="str">
        <f t="shared" si="74"/>
        <v>HV_SCEMFmExCZ06</v>
      </c>
      <c r="U805" t="str">
        <f t="shared" si="75"/>
        <v>rDXGF</v>
      </c>
      <c r="V805" s="36">
        <f t="shared" si="76"/>
        <v>81276.891659719113</v>
      </c>
    </row>
    <row r="806" spans="1:22" x14ac:dyDescent="0.25">
      <c r="A806" s="86">
        <f t="shared" si="77"/>
        <v>800</v>
      </c>
      <c r="B806">
        <v>2</v>
      </c>
      <c r="C806">
        <v>2</v>
      </c>
      <c r="D806">
        <v>1</v>
      </c>
      <c r="E806">
        <v>6</v>
      </c>
      <c r="F806">
        <v>2</v>
      </c>
      <c r="G806" t="b">
        <f>INDEX(key!$AT$4:$BI$7,B806,E806)</f>
        <v>1</v>
      </c>
      <c r="H806" t="str">
        <f t="shared" si="72"/>
        <v>HV_SCEMFmExCZ06rNCGF</v>
      </c>
      <c r="I806" s="9" t="s">
        <v>1799</v>
      </c>
      <c r="J806" t="str">
        <f t="shared" si="73"/>
        <v>HV_SCEMFmExCZ06</v>
      </c>
      <c r="K806" s="9" t="s">
        <v>1662</v>
      </c>
      <c r="L806" s="9" t="s">
        <v>45</v>
      </c>
      <c r="M806" s="9" t="str">
        <f>INDEX(key!$AS$4:$AS$7,B806)</f>
        <v>SCE</v>
      </c>
      <c r="N806" s="9" t="str">
        <f>INDEX(key!$I$3:$I$5,C806)</f>
        <v>MFm</v>
      </c>
      <c r="O806" s="9" t="str">
        <f>INDEX(key!$F$9:$F$10,D806)</f>
        <v>Ex</v>
      </c>
      <c r="P806" s="9" t="str">
        <f>INDEX(key!$AT$3:$BI$3,E806)</f>
        <v>CZ06</v>
      </c>
      <c r="Q806" s="9" t="str">
        <f>INDEX('HVACwts Src'!$D$7:$I$7,F806)</f>
        <v>rNCGF</v>
      </c>
      <c r="R806" s="36">
        <f>IF(G806,INDEX('HVACwts Src'!$D$11:$U$164,(B806-1)*39+(D806-1)*19+E806,(C806-1)*6+F806),0)</f>
        <v>157329.34065333329</v>
      </c>
      <c r="T806" t="str">
        <f t="shared" si="74"/>
        <v>HV_SCEMFmExCZ06</v>
      </c>
      <c r="U806" t="str">
        <f t="shared" si="75"/>
        <v>rNCGF</v>
      </c>
      <c r="V806" s="36">
        <f t="shared" si="76"/>
        <v>157329.34065333329</v>
      </c>
    </row>
    <row r="807" spans="1:22" x14ac:dyDescent="0.25">
      <c r="A807" s="86">
        <f t="shared" si="77"/>
        <v>801</v>
      </c>
      <c r="B807">
        <v>2</v>
      </c>
      <c r="C807">
        <v>2</v>
      </c>
      <c r="D807">
        <v>1</v>
      </c>
      <c r="E807">
        <v>6</v>
      </c>
      <c r="F807">
        <v>3</v>
      </c>
      <c r="G807" t="b">
        <f>INDEX(key!$AT$4:$BI$7,B807,E807)</f>
        <v>1</v>
      </c>
      <c r="H807" t="str">
        <f t="shared" si="72"/>
        <v>HV_SCEMFmExCZ06rDXHP</v>
      </c>
      <c r="I807" s="9" t="s">
        <v>1799</v>
      </c>
      <c r="J807" t="str">
        <f t="shared" si="73"/>
        <v>HV_SCEMFmExCZ06</v>
      </c>
      <c r="K807" s="9" t="s">
        <v>1662</v>
      </c>
      <c r="L807" s="9" t="s">
        <v>45</v>
      </c>
      <c r="M807" s="9" t="str">
        <f>INDEX(key!$AS$4:$AS$7,B807)</f>
        <v>SCE</v>
      </c>
      <c r="N807" s="9" t="str">
        <f>INDEX(key!$I$3:$I$5,C807)</f>
        <v>MFm</v>
      </c>
      <c r="O807" s="9" t="str">
        <f>INDEX(key!$F$9:$F$10,D807)</f>
        <v>Ex</v>
      </c>
      <c r="P807" s="9" t="str">
        <f>INDEX(key!$AT$3:$BI$3,E807)</f>
        <v>CZ06</v>
      </c>
      <c r="Q807" s="9" t="str">
        <f>INDEX('HVACwts Src'!$D$7:$I$7,F807)</f>
        <v>rDXHP</v>
      </c>
      <c r="R807" s="36">
        <f>IF(G807,INDEX('HVACwts Src'!$D$11:$U$164,(B807-1)*39+(D807-1)*19+E807,(C807-1)*6+F807),0)</f>
        <v>11687.181159201775</v>
      </c>
      <c r="T807" t="str">
        <f t="shared" si="74"/>
        <v>HV_SCEMFmExCZ06</v>
      </c>
      <c r="U807" t="str">
        <f t="shared" si="75"/>
        <v>rDXHP</v>
      </c>
      <c r="V807" s="36">
        <f t="shared" si="76"/>
        <v>11687.181159201775</v>
      </c>
    </row>
    <row r="808" spans="1:22" x14ac:dyDescent="0.25">
      <c r="A808" s="86">
        <f t="shared" si="77"/>
        <v>802</v>
      </c>
      <c r="B808">
        <v>2</v>
      </c>
      <c r="C808">
        <v>2</v>
      </c>
      <c r="D808">
        <v>1</v>
      </c>
      <c r="E808">
        <v>6</v>
      </c>
      <c r="F808">
        <v>4</v>
      </c>
      <c r="G808" t="b">
        <f>INDEX(key!$AT$4:$BI$7,B808,E808)</f>
        <v>1</v>
      </c>
      <c r="H808" t="str">
        <f t="shared" si="72"/>
        <v>HV_SCEMFmExCZ06rNCEH</v>
      </c>
      <c r="I808" s="9" t="s">
        <v>1799</v>
      </c>
      <c r="J808" t="str">
        <f t="shared" si="73"/>
        <v>HV_SCEMFmExCZ06</v>
      </c>
      <c r="K808" s="9" t="s">
        <v>1662</v>
      </c>
      <c r="L808" s="9" t="s">
        <v>45</v>
      </c>
      <c r="M808" s="9" t="str">
        <f>INDEX(key!$AS$4:$AS$7,B808)</f>
        <v>SCE</v>
      </c>
      <c r="N808" s="9" t="str">
        <f>INDEX(key!$I$3:$I$5,C808)</f>
        <v>MFm</v>
      </c>
      <c r="O808" s="9" t="str">
        <f>INDEX(key!$F$9:$F$10,D808)</f>
        <v>Ex</v>
      </c>
      <c r="P808" s="9" t="str">
        <f>INDEX(key!$AT$3:$BI$3,E808)</f>
        <v>CZ06</v>
      </c>
      <c r="Q808" s="9" t="str">
        <f>INDEX('HVACwts Src'!$D$7:$I$7,F808)</f>
        <v>rNCEH</v>
      </c>
      <c r="R808" s="36">
        <f>IF(G808,INDEX('HVACwts Src'!$D$11:$U$164,(B808-1)*39+(D808-1)*19+E808,(C808-1)*6+F808),0)</f>
        <v>22623.11548</v>
      </c>
      <c r="T808" t="str">
        <f t="shared" si="74"/>
        <v>HV_SCEMFmExCZ06</v>
      </c>
      <c r="U808" t="str">
        <f t="shared" si="75"/>
        <v>rNCEH</v>
      </c>
      <c r="V808" s="36">
        <f t="shared" si="76"/>
        <v>22623.11548</v>
      </c>
    </row>
    <row r="809" spans="1:22" x14ac:dyDescent="0.25">
      <c r="A809" s="86">
        <f t="shared" si="77"/>
        <v>803</v>
      </c>
      <c r="B809">
        <v>2</v>
      </c>
      <c r="C809">
        <v>2</v>
      </c>
      <c r="D809">
        <v>1</v>
      </c>
      <c r="E809">
        <v>6</v>
      </c>
      <c r="F809">
        <v>5</v>
      </c>
      <c r="G809" t="b">
        <f>INDEX(key!$AT$4:$BI$7,B809,E809)</f>
        <v>1</v>
      </c>
      <c r="H809" t="str">
        <f t="shared" si="72"/>
        <v>HV_SCEMFmExCZ06rDXOH</v>
      </c>
      <c r="I809" s="9" t="s">
        <v>1799</v>
      </c>
      <c r="J809" t="str">
        <f t="shared" si="73"/>
        <v>HV_SCEMFmExCZ06</v>
      </c>
      <c r="K809" s="9" t="s">
        <v>1662</v>
      </c>
      <c r="L809" s="9" t="s">
        <v>45</v>
      </c>
      <c r="M809" s="9" t="str">
        <f>INDEX(key!$AS$4:$AS$7,B809)</f>
        <v>SCE</v>
      </c>
      <c r="N809" s="9" t="str">
        <f>INDEX(key!$I$3:$I$5,C809)</f>
        <v>MFm</v>
      </c>
      <c r="O809" s="9" t="str">
        <f>INDEX(key!$F$9:$F$10,D809)</f>
        <v>Ex</v>
      </c>
      <c r="P809" s="9" t="str">
        <f>INDEX(key!$AT$3:$BI$3,E809)</f>
        <v>CZ06</v>
      </c>
      <c r="Q809" s="9" t="str">
        <f>INDEX('HVACwts Src'!$D$7:$I$7,F809)</f>
        <v>rDXOH</v>
      </c>
      <c r="R809" s="36">
        <f>IF(G809,INDEX('HVACwts Src'!$D$11:$U$164,(B809-1)*39+(D809-1)*19+E809,(C809-1)*6+F809),0)</f>
        <v>10135.614389504806</v>
      </c>
      <c r="T809" t="str">
        <f t="shared" si="74"/>
        <v>HV_SCEMFmExCZ06</v>
      </c>
      <c r="U809" t="str">
        <f t="shared" si="75"/>
        <v>rDXOH</v>
      </c>
      <c r="V809" s="36">
        <f t="shared" si="76"/>
        <v>10135.614389504806</v>
      </c>
    </row>
    <row r="810" spans="1:22" x14ac:dyDescent="0.25">
      <c r="A810" s="86">
        <f t="shared" si="77"/>
        <v>804</v>
      </c>
      <c r="B810">
        <v>2</v>
      </c>
      <c r="C810">
        <v>2</v>
      </c>
      <c r="D810">
        <v>1</v>
      </c>
      <c r="E810">
        <v>6</v>
      </c>
      <c r="F810">
        <v>6</v>
      </c>
      <c r="G810" t="b">
        <f>INDEX(key!$AT$4:$BI$7,B810,E810)</f>
        <v>1</v>
      </c>
      <c r="H810" t="str">
        <f t="shared" si="72"/>
        <v>HV_SCEMFmExCZ06rNCOH</v>
      </c>
      <c r="I810" s="9" t="s">
        <v>1799</v>
      </c>
      <c r="J810" t="str">
        <f t="shared" si="73"/>
        <v>HV_SCEMFmExCZ06</v>
      </c>
      <c r="K810" s="9" t="s">
        <v>1662</v>
      </c>
      <c r="L810" s="9" t="s">
        <v>45</v>
      </c>
      <c r="M810" s="9" t="str">
        <f>INDEX(key!$AS$4:$AS$7,B810)</f>
        <v>SCE</v>
      </c>
      <c r="N810" s="9" t="str">
        <f>INDEX(key!$I$3:$I$5,C810)</f>
        <v>MFm</v>
      </c>
      <c r="O810" s="9" t="str">
        <f>INDEX(key!$F$9:$F$10,D810)</f>
        <v>Ex</v>
      </c>
      <c r="P810" s="9" t="str">
        <f>INDEX(key!$AT$3:$BI$3,E810)</f>
        <v>CZ06</v>
      </c>
      <c r="Q810" s="9" t="str">
        <f>INDEX('HVACwts Src'!$D$7:$I$7,F810)</f>
        <v>rNCOH</v>
      </c>
      <c r="R810" s="36">
        <f>IF(G810,INDEX('HVACwts Src'!$D$11:$U$164,(B810-1)*39+(D810-1)*19+E810,(C810-1)*6+F810),0)</f>
        <v>19619.715966666667</v>
      </c>
      <c r="T810" t="str">
        <f t="shared" si="74"/>
        <v>HV_SCEMFmExCZ06</v>
      </c>
      <c r="U810" t="str">
        <f t="shared" si="75"/>
        <v>rNCOH</v>
      </c>
      <c r="V810" s="36">
        <f t="shared" si="76"/>
        <v>19619.715966666667</v>
      </c>
    </row>
    <row r="811" spans="1:22" x14ac:dyDescent="0.25">
      <c r="A811" s="86">
        <f t="shared" si="77"/>
        <v>805</v>
      </c>
      <c r="B811">
        <v>2</v>
      </c>
      <c r="C811">
        <v>2</v>
      </c>
      <c r="D811">
        <v>1</v>
      </c>
      <c r="E811">
        <v>7</v>
      </c>
      <c r="F811">
        <v>1</v>
      </c>
      <c r="G811" t="b">
        <f>INDEX(key!$AT$4:$BI$7,B811,E811)</f>
        <v>0</v>
      </c>
      <c r="H811" t="str">
        <f t="shared" si="72"/>
        <v>HV_SCEMFmExCZ07rDXGF</v>
      </c>
      <c r="I811" s="9" t="s">
        <v>1799</v>
      </c>
      <c r="J811" t="str">
        <f t="shared" si="73"/>
        <v>HV_SCEMFmExCZ07</v>
      </c>
      <c r="K811" s="9" t="s">
        <v>1662</v>
      </c>
      <c r="L811" s="9" t="s">
        <v>45</v>
      </c>
      <c r="M811" s="9" t="str">
        <f>INDEX(key!$AS$4:$AS$7,B811)</f>
        <v>SCE</v>
      </c>
      <c r="N811" s="9" t="str">
        <f>INDEX(key!$I$3:$I$5,C811)</f>
        <v>MFm</v>
      </c>
      <c r="O811" s="9" t="str">
        <f>INDEX(key!$F$9:$F$10,D811)</f>
        <v>Ex</v>
      </c>
      <c r="P811" s="9" t="str">
        <f>INDEX(key!$AT$3:$BI$3,E811)</f>
        <v>CZ07</v>
      </c>
      <c r="Q811" s="9" t="str">
        <f>INDEX('HVACwts Src'!$D$7:$I$7,F811)</f>
        <v>rDXGF</v>
      </c>
      <c r="R811" s="36">
        <f>IF(G811,INDEX('HVACwts Src'!$D$11:$U$164,(B811-1)*39+(D811-1)*19+E811,(C811-1)*6+F811),0)</f>
        <v>0</v>
      </c>
      <c r="T811" t="str">
        <f t="shared" si="74"/>
        <v>HV_SCEMFmExCZ07</v>
      </c>
      <c r="U811" t="str">
        <f t="shared" si="75"/>
        <v>rDXGF</v>
      </c>
      <c r="V811" s="36">
        <f t="shared" si="76"/>
        <v>0</v>
      </c>
    </row>
    <row r="812" spans="1:22" x14ac:dyDescent="0.25">
      <c r="A812" s="86">
        <f t="shared" si="77"/>
        <v>806</v>
      </c>
      <c r="B812">
        <v>2</v>
      </c>
      <c r="C812">
        <v>2</v>
      </c>
      <c r="D812">
        <v>1</v>
      </c>
      <c r="E812">
        <v>7</v>
      </c>
      <c r="F812">
        <v>2</v>
      </c>
      <c r="G812" t="b">
        <f>INDEX(key!$AT$4:$BI$7,B812,E812)</f>
        <v>0</v>
      </c>
      <c r="H812" t="str">
        <f t="shared" si="72"/>
        <v>HV_SCEMFmExCZ07rNCGF</v>
      </c>
      <c r="I812" s="9" t="s">
        <v>1799</v>
      </c>
      <c r="J812" t="str">
        <f t="shared" si="73"/>
        <v>HV_SCEMFmExCZ07</v>
      </c>
      <c r="K812" s="9" t="s">
        <v>1662</v>
      </c>
      <c r="L812" s="9" t="s">
        <v>45</v>
      </c>
      <c r="M812" s="9" t="str">
        <f>INDEX(key!$AS$4:$AS$7,B812)</f>
        <v>SCE</v>
      </c>
      <c r="N812" s="9" t="str">
        <f>INDEX(key!$I$3:$I$5,C812)</f>
        <v>MFm</v>
      </c>
      <c r="O812" s="9" t="str">
        <f>INDEX(key!$F$9:$F$10,D812)</f>
        <v>Ex</v>
      </c>
      <c r="P812" s="9" t="str">
        <f>INDEX(key!$AT$3:$BI$3,E812)</f>
        <v>CZ07</v>
      </c>
      <c r="Q812" s="9" t="str">
        <f>INDEX('HVACwts Src'!$D$7:$I$7,F812)</f>
        <v>rNCGF</v>
      </c>
      <c r="R812" s="36">
        <f>IF(G812,INDEX('HVACwts Src'!$D$11:$U$164,(B812-1)*39+(D812-1)*19+E812,(C812-1)*6+F812),0)</f>
        <v>0</v>
      </c>
      <c r="T812" t="str">
        <f t="shared" si="74"/>
        <v>HV_SCEMFmExCZ07</v>
      </c>
      <c r="U812" t="str">
        <f t="shared" si="75"/>
        <v>rNCGF</v>
      </c>
      <c r="V812" s="36">
        <f t="shared" si="76"/>
        <v>0</v>
      </c>
    </row>
    <row r="813" spans="1:22" x14ac:dyDescent="0.25">
      <c r="A813" s="86">
        <f t="shared" si="77"/>
        <v>807</v>
      </c>
      <c r="B813">
        <v>2</v>
      </c>
      <c r="C813">
        <v>2</v>
      </c>
      <c r="D813">
        <v>1</v>
      </c>
      <c r="E813">
        <v>7</v>
      </c>
      <c r="F813">
        <v>3</v>
      </c>
      <c r="G813" t="b">
        <f>INDEX(key!$AT$4:$BI$7,B813,E813)</f>
        <v>0</v>
      </c>
      <c r="H813" t="str">
        <f t="shared" si="72"/>
        <v>HV_SCEMFmExCZ07rDXHP</v>
      </c>
      <c r="I813" s="9" t="s">
        <v>1799</v>
      </c>
      <c r="J813" t="str">
        <f t="shared" si="73"/>
        <v>HV_SCEMFmExCZ07</v>
      </c>
      <c r="K813" s="9" t="s">
        <v>1662</v>
      </c>
      <c r="L813" s="9" t="s">
        <v>45</v>
      </c>
      <c r="M813" s="9" t="str">
        <f>INDEX(key!$AS$4:$AS$7,B813)</f>
        <v>SCE</v>
      </c>
      <c r="N813" s="9" t="str">
        <f>INDEX(key!$I$3:$I$5,C813)</f>
        <v>MFm</v>
      </c>
      <c r="O813" s="9" t="str">
        <f>INDEX(key!$F$9:$F$10,D813)</f>
        <v>Ex</v>
      </c>
      <c r="P813" s="9" t="str">
        <f>INDEX(key!$AT$3:$BI$3,E813)</f>
        <v>CZ07</v>
      </c>
      <c r="Q813" s="9" t="str">
        <f>INDEX('HVACwts Src'!$D$7:$I$7,F813)</f>
        <v>rDXHP</v>
      </c>
      <c r="R813" s="36">
        <f>IF(G813,INDEX('HVACwts Src'!$D$11:$U$164,(B813-1)*39+(D813-1)*19+E813,(C813-1)*6+F813),0)</f>
        <v>0</v>
      </c>
      <c r="T813" t="str">
        <f t="shared" si="74"/>
        <v>HV_SCEMFmExCZ07</v>
      </c>
      <c r="U813" t="str">
        <f t="shared" si="75"/>
        <v>rDXHP</v>
      </c>
      <c r="V813" s="36">
        <f t="shared" si="76"/>
        <v>0</v>
      </c>
    </row>
    <row r="814" spans="1:22" x14ac:dyDescent="0.25">
      <c r="A814" s="86">
        <f t="shared" si="77"/>
        <v>808</v>
      </c>
      <c r="B814">
        <v>2</v>
      </c>
      <c r="C814">
        <v>2</v>
      </c>
      <c r="D814">
        <v>1</v>
      </c>
      <c r="E814">
        <v>7</v>
      </c>
      <c r="F814">
        <v>4</v>
      </c>
      <c r="G814" t="b">
        <f>INDEX(key!$AT$4:$BI$7,B814,E814)</f>
        <v>0</v>
      </c>
      <c r="H814" t="str">
        <f t="shared" si="72"/>
        <v>HV_SCEMFmExCZ07rNCEH</v>
      </c>
      <c r="I814" s="9" t="s">
        <v>1799</v>
      </c>
      <c r="J814" t="str">
        <f t="shared" si="73"/>
        <v>HV_SCEMFmExCZ07</v>
      </c>
      <c r="K814" s="9" t="s">
        <v>1662</v>
      </c>
      <c r="L814" s="9" t="s">
        <v>45</v>
      </c>
      <c r="M814" s="9" t="str">
        <f>INDEX(key!$AS$4:$AS$7,B814)</f>
        <v>SCE</v>
      </c>
      <c r="N814" s="9" t="str">
        <f>INDEX(key!$I$3:$I$5,C814)</f>
        <v>MFm</v>
      </c>
      <c r="O814" s="9" t="str">
        <f>INDEX(key!$F$9:$F$10,D814)</f>
        <v>Ex</v>
      </c>
      <c r="P814" s="9" t="str">
        <f>INDEX(key!$AT$3:$BI$3,E814)</f>
        <v>CZ07</v>
      </c>
      <c r="Q814" s="9" t="str">
        <f>INDEX('HVACwts Src'!$D$7:$I$7,F814)</f>
        <v>rNCEH</v>
      </c>
      <c r="R814" s="36">
        <f>IF(G814,INDEX('HVACwts Src'!$D$11:$U$164,(B814-1)*39+(D814-1)*19+E814,(C814-1)*6+F814),0)</f>
        <v>0</v>
      </c>
      <c r="T814" t="str">
        <f t="shared" si="74"/>
        <v>HV_SCEMFmExCZ07</v>
      </c>
      <c r="U814" t="str">
        <f t="shared" si="75"/>
        <v>rNCEH</v>
      </c>
      <c r="V814" s="36">
        <f t="shared" si="76"/>
        <v>0</v>
      </c>
    </row>
    <row r="815" spans="1:22" x14ac:dyDescent="0.25">
      <c r="A815" s="86">
        <f t="shared" si="77"/>
        <v>809</v>
      </c>
      <c r="B815">
        <v>2</v>
      </c>
      <c r="C815">
        <v>2</v>
      </c>
      <c r="D815">
        <v>1</v>
      </c>
      <c r="E815">
        <v>7</v>
      </c>
      <c r="F815">
        <v>5</v>
      </c>
      <c r="G815" t="b">
        <f>INDEX(key!$AT$4:$BI$7,B815,E815)</f>
        <v>0</v>
      </c>
      <c r="H815" t="str">
        <f t="shared" si="72"/>
        <v>HV_SCEMFmExCZ07rDXOH</v>
      </c>
      <c r="I815" s="9" t="s">
        <v>1799</v>
      </c>
      <c r="J815" t="str">
        <f t="shared" si="73"/>
        <v>HV_SCEMFmExCZ07</v>
      </c>
      <c r="K815" s="9" t="s">
        <v>1662</v>
      </c>
      <c r="L815" s="9" t="s">
        <v>45</v>
      </c>
      <c r="M815" s="9" t="str">
        <f>INDEX(key!$AS$4:$AS$7,B815)</f>
        <v>SCE</v>
      </c>
      <c r="N815" s="9" t="str">
        <f>INDEX(key!$I$3:$I$5,C815)</f>
        <v>MFm</v>
      </c>
      <c r="O815" s="9" t="str">
        <f>INDEX(key!$F$9:$F$10,D815)</f>
        <v>Ex</v>
      </c>
      <c r="P815" s="9" t="str">
        <f>INDEX(key!$AT$3:$BI$3,E815)</f>
        <v>CZ07</v>
      </c>
      <c r="Q815" s="9" t="str">
        <f>INDEX('HVACwts Src'!$D$7:$I$7,F815)</f>
        <v>rDXOH</v>
      </c>
      <c r="R815" s="36">
        <f>IF(G815,INDEX('HVACwts Src'!$D$11:$U$164,(B815-1)*39+(D815-1)*19+E815,(C815-1)*6+F815),0)</f>
        <v>0</v>
      </c>
      <c r="T815" t="str">
        <f t="shared" si="74"/>
        <v>HV_SCEMFmExCZ07</v>
      </c>
      <c r="U815" t="str">
        <f t="shared" si="75"/>
        <v>rDXOH</v>
      </c>
      <c r="V815" s="36">
        <f t="shared" si="76"/>
        <v>0</v>
      </c>
    </row>
    <row r="816" spans="1:22" x14ac:dyDescent="0.25">
      <c r="A816" s="86">
        <f t="shared" si="77"/>
        <v>810</v>
      </c>
      <c r="B816">
        <v>2</v>
      </c>
      <c r="C816">
        <v>2</v>
      </c>
      <c r="D816">
        <v>1</v>
      </c>
      <c r="E816">
        <v>7</v>
      </c>
      <c r="F816">
        <v>6</v>
      </c>
      <c r="G816" t="b">
        <f>INDEX(key!$AT$4:$BI$7,B816,E816)</f>
        <v>0</v>
      </c>
      <c r="H816" t="str">
        <f t="shared" si="72"/>
        <v>HV_SCEMFmExCZ07rNCOH</v>
      </c>
      <c r="I816" s="9" t="s">
        <v>1799</v>
      </c>
      <c r="J816" t="str">
        <f t="shared" si="73"/>
        <v>HV_SCEMFmExCZ07</v>
      </c>
      <c r="K816" s="9" t="s">
        <v>1662</v>
      </c>
      <c r="L816" s="9" t="s">
        <v>45</v>
      </c>
      <c r="M816" s="9" t="str">
        <f>INDEX(key!$AS$4:$AS$7,B816)</f>
        <v>SCE</v>
      </c>
      <c r="N816" s="9" t="str">
        <f>INDEX(key!$I$3:$I$5,C816)</f>
        <v>MFm</v>
      </c>
      <c r="O816" s="9" t="str">
        <f>INDEX(key!$F$9:$F$10,D816)</f>
        <v>Ex</v>
      </c>
      <c r="P816" s="9" t="str">
        <f>INDEX(key!$AT$3:$BI$3,E816)</f>
        <v>CZ07</v>
      </c>
      <c r="Q816" s="9" t="str">
        <f>INDEX('HVACwts Src'!$D$7:$I$7,F816)</f>
        <v>rNCOH</v>
      </c>
      <c r="R816" s="36">
        <f>IF(G816,INDEX('HVACwts Src'!$D$11:$U$164,(B816-1)*39+(D816-1)*19+E816,(C816-1)*6+F816),0)</f>
        <v>0</v>
      </c>
      <c r="T816" t="str">
        <f t="shared" si="74"/>
        <v>HV_SCEMFmExCZ07</v>
      </c>
      <c r="U816" t="str">
        <f t="shared" si="75"/>
        <v>rNCOH</v>
      </c>
      <c r="V816" s="36">
        <f t="shared" si="76"/>
        <v>0</v>
      </c>
    </row>
    <row r="817" spans="1:22" x14ac:dyDescent="0.25">
      <c r="A817" s="86">
        <f t="shared" si="77"/>
        <v>811</v>
      </c>
      <c r="B817">
        <v>2</v>
      </c>
      <c r="C817">
        <v>2</v>
      </c>
      <c r="D817">
        <v>1</v>
      </c>
      <c r="E817">
        <v>8</v>
      </c>
      <c r="F817">
        <v>1</v>
      </c>
      <c r="G817" t="b">
        <f>INDEX(key!$AT$4:$BI$7,B817,E817)</f>
        <v>1</v>
      </c>
      <c r="H817" t="str">
        <f t="shared" si="72"/>
        <v>HV_SCEMFmExCZ08rDXGF</v>
      </c>
      <c r="I817" s="9" t="s">
        <v>1799</v>
      </c>
      <c r="J817" t="str">
        <f t="shared" si="73"/>
        <v>HV_SCEMFmExCZ08</v>
      </c>
      <c r="K817" s="9" t="s">
        <v>1662</v>
      </c>
      <c r="L817" s="9" t="s">
        <v>45</v>
      </c>
      <c r="M817" s="9" t="str">
        <f>INDEX(key!$AS$4:$AS$7,B817)</f>
        <v>SCE</v>
      </c>
      <c r="N817" s="9" t="str">
        <f>INDEX(key!$I$3:$I$5,C817)</f>
        <v>MFm</v>
      </c>
      <c r="O817" s="9" t="str">
        <f>INDEX(key!$F$9:$F$10,D817)</f>
        <v>Ex</v>
      </c>
      <c r="P817" s="9" t="str">
        <f>INDEX(key!$AT$3:$BI$3,E817)</f>
        <v>CZ08</v>
      </c>
      <c r="Q817" s="9" t="str">
        <f>INDEX('HVACwts Src'!$D$7:$I$7,F817)</f>
        <v>rDXGF</v>
      </c>
      <c r="R817" s="36">
        <f>IF(G817,INDEX('HVACwts Src'!$D$11:$U$164,(B817-1)*39+(D817-1)*19+E817,(C817-1)*6+F817),0)</f>
        <v>86904.061228203966</v>
      </c>
      <c r="T817" t="str">
        <f t="shared" si="74"/>
        <v>HV_SCEMFmExCZ08</v>
      </c>
      <c r="U817" t="str">
        <f t="shared" si="75"/>
        <v>rDXGF</v>
      </c>
      <c r="V817" s="36">
        <f t="shared" si="76"/>
        <v>86904.061228203966</v>
      </c>
    </row>
    <row r="818" spans="1:22" x14ac:dyDescent="0.25">
      <c r="A818" s="86">
        <f t="shared" si="77"/>
        <v>812</v>
      </c>
      <c r="B818">
        <v>2</v>
      </c>
      <c r="C818">
        <v>2</v>
      </c>
      <c r="D818">
        <v>1</v>
      </c>
      <c r="E818">
        <v>8</v>
      </c>
      <c r="F818">
        <v>2</v>
      </c>
      <c r="G818" t="b">
        <f>INDEX(key!$AT$4:$BI$7,B818,E818)</f>
        <v>1</v>
      </c>
      <c r="H818" t="str">
        <f t="shared" si="72"/>
        <v>HV_SCEMFmExCZ08rNCGF</v>
      </c>
      <c r="I818" s="9" t="s">
        <v>1799</v>
      </c>
      <c r="J818" t="str">
        <f t="shared" si="73"/>
        <v>HV_SCEMFmExCZ08</v>
      </c>
      <c r="K818" s="9" t="s">
        <v>1662</v>
      </c>
      <c r="L818" s="9" t="s">
        <v>45</v>
      </c>
      <c r="M818" s="9" t="str">
        <f>INDEX(key!$AS$4:$AS$7,B818)</f>
        <v>SCE</v>
      </c>
      <c r="N818" s="9" t="str">
        <f>INDEX(key!$I$3:$I$5,C818)</f>
        <v>MFm</v>
      </c>
      <c r="O818" s="9" t="str">
        <f>INDEX(key!$F$9:$F$10,D818)</f>
        <v>Ex</v>
      </c>
      <c r="P818" s="9" t="str">
        <f>INDEX(key!$AT$3:$BI$3,E818)</f>
        <v>CZ08</v>
      </c>
      <c r="Q818" s="9" t="str">
        <f>INDEX('HVACwts Src'!$D$7:$I$7,F818)</f>
        <v>rNCGF</v>
      </c>
      <c r="R818" s="36">
        <f>IF(G818,INDEX('HVACwts Src'!$D$11:$U$164,(B818-1)*39+(D818-1)*19+E818,(C818-1)*6+F818),0)</f>
        <v>80763.36178412415</v>
      </c>
      <c r="T818" t="str">
        <f t="shared" si="74"/>
        <v>HV_SCEMFmExCZ08</v>
      </c>
      <c r="U818" t="str">
        <f t="shared" si="75"/>
        <v>rNCGF</v>
      </c>
      <c r="V818" s="36">
        <f t="shared" si="76"/>
        <v>80763.36178412415</v>
      </c>
    </row>
    <row r="819" spans="1:22" x14ac:dyDescent="0.25">
      <c r="A819" s="86">
        <f t="shared" si="77"/>
        <v>813</v>
      </c>
      <c r="B819">
        <v>2</v>
      </c>
      <c r="C819">
        <v>2</v>
      </c>
      <c r="D819">
        <v>1</v>
      </c>
      <c r="E819">
        <v>8</v>
      </c>
      <c r="F819">
        <v>3</v>
      </c>
      <c r="G819" t="b">
        <f>INDEX(key!$AT$4:$BI$7,B819,E819)</f>
        <v>1</v>
      </c>
      <c r="H819" t="str">
        <f t="shared" si="72"/>
        <v>HV_SCEMFmExCZ08rDXHP</v>
      </c>
      <c r="I819" s="9" t="s">
        <v>1799</v>
      </c>
      <c r="J819" t="str">
        <f t="shared" si="73"/>
        <v>HV_SCEMFmExCZ08</v>
      </c>
      <c r="K819" s="9" t="s">
        <v>1662</v>
      </c>
      <c r="L819" s="9" t="s">
        <v>45</v>
      </c>
      <c r="M819" s="9" t="str">
        <f>INDEX(key!$AS$4:$AS$7,B819)</f>
        <v>SCE</v>
      </c>
      <c r="N819" s="9" t="str">
        <f>INDEX(key!$I$3:$I$5,C819)</f>
        <v>MFm</v>
      </c>
      <c r="O819" s="9" t="str">
        <f>INDEX(key!$F$9:$F$10,D819)</f>
        <v>Ex</v>
      </c>
      <c r="P819" s="9" t="str">
        <f>INDEX(key!$AT$3:$BI$3,E819)</f>
        <v>CZ08</v>
      </c>
      <c r="Q819" s="9" t="str">
        <f>INDEX('HVACwts Src'!$D$7:$I$7,F819)</f>
        <v>rDXHP</v>
      </c>
      <c r="R819" s="36">
        <f>IF(G819,INDEX('HVACwts Src'!$D$11:$U$164,(B819-1)*39+(D819-1)*19+E819,(C819-1)*6+F819),0)</f>
        <v>12496.337966474504</v>
      </c>
      <c r="T819" t="str">
        <f t="shared" si="74"/>
        <v>HV_SCEMFmExCZ08</v>
      </c>
      <c r="U819" t="str">
        <f t="shared" si="75"/>
        <v>rDXHP</v>
      </c>
      <c r="V819" s="36">
        <f t="shared" si="76"/>
        <v>12496.337966474504</v>
      </c>
    </row>
    <row r="820" spans="1:22" x14ac:dyDescent="0.25">
      <c r="A820" s="86">
        <f t="shared" si="77"/>
        <v>814</v>
      </c>
      <c r="B820">
        <v>2</v>
      </c>
      <c r="C820">
        <v>2</v>
      </c>
      <c r="D820">
        <v>1</v>
      </c>
      <c r="E820">
        <v>8</v>
      </c>
      <c r="F820">
        <v>4</v>
      </c>
      <c r="G820" t="b">
        <f>INDEX(key!$AT$4:$BI$7,B820,E820)</f>
        <v>1</v>
      </c>
      <c r="H820" t="str">
        <f t="shared" si="72"/>
        <v>HV_SCEMFmExCZ08rNCEH</v>
      </c>
      <c r="I820" s="9" t="s">
        <v>1799</v>
      </c>
      <c r="J820" t="str">
        <f t="shared" si="73"/>
        <v>HV_SCEMFmExCZ08</v>
      </c>
      <c r="K820" s="9" t="s">
        <v>1662</v>
      </c>
      <c r="L820" s="9" t="s">
        <v>45</v>
      </c>
      <c r="M820" s="9" t="str">
        <f>INDEX(key!$AS$4:$AS$7,B820)</f>
        <v>SCE</v>
      </c>
      <c r="N820" s="9" t="str">
        <f>INDEX(key!$I$3:$I$5,C820)</f>
        <v>MFm</v>
      </c>
      <c r="O820" s="9" t="str">
        <f>INDEX(key!$F$9:$F$10,D820)</f>
        <v>Ex</v>
      </c>
      <c r="P820" s="9" t="str">
        <f>INDEX(key!$AT$3:$BI$3,E820)</f>
        <v>CZ08</v>
      </c>
      <c r="Q820" s="9" t="str">
        <f>INDEX('HVACwts Src'!$D$7:$I$7,F820)</f>
        <v>rNCEH</v>
      </c>
      <c r="R820" s="36">
        <f>IF(G820,INDEX('HVACwts Src'!$D$11:$U$164,(B820-1)*39+(D820-1)*19+E820,(C820-1)*6+F820),0)</f>
        <v>11613.338316984478</v>
      </c>
      <c r="T820" t="str">
        <f t="shared" si="74"/>
        <v>HV_SCEMFmExCZ08</v>
      </c>
      <c r="U820" t="str">
        <f t="shared" si="75"/>
        <v>rNCEH</v>
      </c>
      <c r="V820" s="36">
        <f t="shared" si="76"/>
        <v>11613.338316984478</v>
      </c>
    </row>
    <row r="821" spans="1:22" x14ac:dyDescent="0.25">
      <c r="A821" s="86">
        <f t="shared" si="77"/>
        <v>815</v>
      </c>
      <c r="B821">
        <v>2</v>
      </c>
      <c r="C821">
        <v>2</v>
      </c>
      <c r="D821">
        <v>1</v>
      </c>
      <c r="E821">
        <v>8</v>
      </c>
      <c r="F821">
        <v>5</v>
      </c>
      <c r="G821" t="b">
        <f>INDEX(key!$AT$4:$BI$7,B821,E821)</f>
        <v>1</v>
      </c>
      <c r="H821" t="str">
        <f t="shared" si="72"/>
        <v>HV_SCEMFmExCZ08rDXOH</v>
      </c>
      <c r="I821" s="9" t="s">
        <v>1799</v>
      </c>
      <c r="J821" t="str">
        <f t="shared" si="73"/>
        <v>HV_SCEMFmExCZ08</v>
      </c>
      <c r="K821" s="9" t="s">
        <v>1662</v>
      </c>
      <c r="L821" s="9" t="s">
        <v>45</v>
      </c>
      <c r="M821" s="9" t="str">
        <f>INDEX(key!$AS$4:$AS$7,B821)</f>
        <v>SCE</v>
      </c>
      <c r="N821" s="9" t="str">
        <f>INDEX(key!$I$3:$I$5,C821)</f>
        <v>MFm</v>
      </c>
      <c r="O821" s="9" t="str">
        <f>INDEX(key!$F$9:$F$10,D821)</f>
        <v>Ex</v>
      </c>
      <c r="P821" s="9" t="str">
        <f>INDEX(key!$AT$3:$BI$3,E821)</f>
        <v>CZ08</v>
      </c>
      <c r="Q821" s="9" t="str">
        <f>INDEX('HVACwts Src'!$D$7:$I$7,F821)</f>
        <v>rDXOH</v>
      </c>
      <c r="R821" s="36">
        <f>IF(G821,INDEX('HVACwts Src'!$D$11:$U$164,(B821-1)*39+(D821-1)*19+E821,(C821-1)*6+F821),0)</f>
        <v>10837.349159201774</v>
      </c>
      <c r="T821" t="str">
        <f t="shared" si="74"/>
        <v>HV_SCEMFmExCZ08</v>
      </c>
      <c r="U821" t="str">
        <f t="shared" si="75"/>
        <v>rDXOH</v>
      </c>
      <c r="V821" s="36">
        <f t="shared" si="76"/>
        <v>10837.349159201774</v>
      </c>
    </row>
    <row r="822" spans="1:22" x14ac:dyDescent="0.25">
      <c r="A822" s="86">
        <f t="shared" si="77"/>
        <v>816</v>
      </c>
      <c r="B822">
        <v>2</v>
      </c>
      <c r="C822">
        <v>2</v>
      </c>
      <c r="D822">
        <v>1</v>
      </c>
      <c r="E822">
        <v>8</v>
      </c>
      <c r="F822">
        <v>6</v>
      </c>
      <c r="G822" t="b">
        <f>INDEX(key!$AT$4:$BI$7,B822,E822)</f>
        <v>1</v>
      </c>
      <c r="H822" t="str">
        <f t="shared" si="72"/>
        <v>HV_SCEMFmExCZ08rNCOH</v>
      </c>
      <c r="I822" s="9" t="s">
        <v>1799</v>
      </c>
      <c r="J822" t="str">
        <f t="shared" si="73"/>
        <v>HV_SCEMFmExCZ08</v>
      </c>
      <c r="K822" s="9" t="s">
        <v>1662</v>
      </c>
      <c r="L822" s="9" t="s">
        <v>45</v>
      </c>
      <c r="M822" s="9" t="str">
        <f>INDEX(key!$AS$4:$AS$7,B822)</f>
        <v>SCE</v>
      </c>
      <c r="N822" s="9" t="str">
        <f>INDEX(key!$I$3:$I$5,C822)</f>
        <v>MFm</v>
      </c>
      <c r="O822" s="9" t="str">
        <f>INDEX(key!$F$9:$F$10,D822)</f>
        <v>Ex</v>
      </c>
      <c r="P822" s="9" t="str">
        <f>INDEX(key!$AT$3:$BI$3,E822)</f>
        <v>CZ08</v>
      </c>
      <c r="Q822" s="9" t="str">
        <f>INDEX('HVACwts Src'!$D$7:$I$7,F822)</f>
        <v>rNCOH</v>
      </c>
      <c r="R822" s="36">
        <f>IF(G822,INDEX('HVACwts Src'!$D$11:$U$164,(B822-1)*39+(D822-1)*19+E822,(C822-1)*6+F822),0)</f>
        <v>10071.574775166298</v>
      </c>
      <c r="T822" t="str">
        <f t="shared" si="74"/>
        <v>HV_SCEMFmExCZ08</v>
      </c>
      <c r="U822" t="str">
        <f t="shared" si="75"/>
        <v>rNCOH</v>
      </c>
      <c r="V822" s="36">
        <f t="shared" si="76"/>
        <v>10071.574775166298</v>
      </c>
    </row>
    <row r="823" spans="1:22" x14ac:dyDescent="0.25">
      <c r="A823" s="86">
        <f t="shared" si="77"/>
        <v>817</v>
      </c>
      <c r="B823">
        <v>2</v>
      </c>
      <c r="C823">
        <v>2</v>
      </c>
      <c r="D823">
        <v>1</v>
      </c>
      <c r="E823">
        <v>9</v>
      </c>
      <c r="F823">
        <v>1</v>
      </c>
      <c r="G823" t="b">
        <f>INDEX(key!$AT$4:$BI$7,B823,E823)</f>
        <v>1</v>
      </c>
      <c r="H823" t="str">
        <f t="shared" si="72"/>
        <v>HV_SCEMFmExCZ09rDXGF</v>
      </c>
      <c r="I823" s="9" t="s">
        <v>1799</v>
      </c>
      <c r="J823" t="str">
        <f t="shared" si="73"/>
        <v>HV_SCEMFmExCZ09</v>
      </c>
      <c r="K823" s="9" t="s">
        <v>1662</v>
      </c>
      <c r="L823" s="9" t="s">
        <v>45</v>
      </c>
      <c r="M823" s="9" t="str">
        <f>INDEX(key!$AS$4:$AS$7,B823)</f>
        <v>SCE</v>
      </c>
      <c r="N823" s="9" t="str">
        <f>INDEX(key!$I$3:$I$5,C823)</f>
        <v>MFm</v>
      </c>
      <c r="O823" s="9" t="str">
        <f>INDEX(key!$F$9:$F$10,D823)</f>
        <v>Ex</v>
      </c>
      <c r="P823" s="9" t="str">
        <f>INDEX(key!$AT$3:$BI$3,E823)</f>
        <v>CZ09</v>
      </c>
      <c r="Q823" s="9" t="str">
        <f>INDEX('HVACwts Src'!$D$7:$I$7,F823)</f>
        <v>rDXGF</v>
      </c>
      <c r="R823" s="36">
        <f>IF(G823,INDEX('HVACwts Src'!$D$11:$U$164,(B823-1)*39+(D823-1)*19+E823,(C823-1)*6+F823),0)</f>
        <v>121876.47249049519</v>
      </c>
      <c r="T823" t="str">
        <f t="shared" si="74"/>
        <v>HV_SCEMFmExCZ09</v>
      </c>
      <c r="U823" t="str">
        <f t="shared" si="75"/>
        <v>rDXGF</v>
      </c>
      <c r="V823" s="36">
        <f t="shared" si="76"/>
        <v>121876.47249049519</v>
      </c>
    </row>
    <row r="824" spans="1:22" x14ac:dyDescent="0.25">
      <c r="A824" s="86">
        <f t="shared" si="77"/>
        <v>818</v>
      </c>
      <c r="B824">
        <v>2</v>
      </c>
      <c r="C824">
        <v>2</v>
      </c>
      <c r="D824">
        <v>1</v>
      </c>
      <c r="E824">
        <v>9</v>
      </c>
      <c r="F824">
        <v>2</v>
      </c>
      <c r="G824" t="b">
        <f>INDEX(key!$AT$4:$BI$7,B824,E824)</f>
        <v>1</v>
      </c>
      <c r="H824" t="str">
        <f t="shared" si="72"/>
        <v>HV_SCEMFmExCZ09rNCGF</v>
      </c>
      <c r="I824" s="9" t="s">
        <v>1799</v>
      </c>
      <c r="J824" t="str">
        <f t="shared" si="73"/>
        <v>HV_SCEMFmExCZ09</v>
      </c>
      <c r="K824" s="9" t="s">
        <v>1662</v>
      </c>
      <c r="L824" s="9" t="s">
        <v>45</v>
      </c>
      <c r="M824" s="9" t="str">
        <f>INDEX(key!$AS$4:$AS$7,B824)</f>
        <v>SCE</v>
      </c>
      <c r="N824" s="9" t="str">
        <f>INDEX(key!$I$3:$I$5,C824)</f>
        <v>MFm</v>
      </c>
      <c r="O824" s="9" t="str">
        <f>INDEX(key!$F$9:$F$10,D824)</f>
        <v>Ex</v>
      </c>
      <c r="P824" s="9" t="str">
        <f>INDEX(key!$AT$3:$BI$3,E824)</f>
        <v>CZ09</v>
      </c>
      <c r="Q824" s="9" t="str">
        <f>INDEX('HVACwts Src'!$D$7:$I$7,F824)</f>
        <v>rNCGF</v>
      </c>
      <c r="R824" s="36">
        <f>IF(G824,INDEX('HVACwts Src'!$D$11:$U$164,(B824-1)*39+(D824-1)*19+E824,(C824-1)*6+F824),0)</f>
        <v>35059.239842276416</v>
      </c>
      <c r="T824" t="str">
        <f t="shared" si="74"/>
        <v>HV_SCEMFmExCZ09</v>
      </c>
      <c r="U824" t="str">
        <f t="shared" si="75"/>
        <v>rNCGF</v>
      </c>
      <c r="V824" s="36">
        <f t="shared" si="76"/>
        <v>35059.239842276416</v>
      </c>
    </row>
    <row r="825" spans="1:22" x14ac:dyDescent="0.25">
      <c r="A825" s="86">
        <f t="shared" si="77"/>
        <v>819</v>
      </c>
      <c r="B825">
        <v>2</v>
      </c>
      <c r="C825">
        <v>2</v>
      </c>
      <c r="D825">
        <v>1</v>
      </c>
      <c r="E825">
        <v>9</v>
      </c>
      <c r="F825">
        <v>3</v>
      </c>
      <c r="G825" t="b">
        <f>INDEX(key!$AT$4:$BI$7,B825,E825)</f>
        <v>1</v>
      </c>
      <c r="H825" t="str">
        <f t="shared" si="72"/>
        <v>HV_SCEMFmExCZ09rDXHP</v>
      </c>
      <c r="I825" s="9" t="s">
        <v>1799</v>
      </c>
      <c r="J825" t="str">
        <f t="shared" si="73"/>
        <v>HV_SCEMFmExCZ09</v>
      </c>
      <c r="K825" s="9" t="s">
        <v>1662</v>
      </c>
      <c r="L825" s="9" t="s">
        <v>45</v>
      </c>
      <c r="M825" s="9" t="str">
        <f>INDEX(key!$AS$4:$AS$7,B825)</f>
        <v>SCE</v>
      </c>
      <c r="N825" s="9" t="str">
        <f>INDEX(key!$I$3:$I$5,C825)</f>
        <v>MFm</v>
      </c>
      <c r="O825" s="9" t="str">
        <f>INDEX(key!$F$9:$F$10,D825)</f>
        <v>Ex</v>
      </c>
      <c r="P825" s="9" t="str">
        <f>INDEX(key!$AT$3:$BI$3,E825)</f>
        <v>CZ09</v>
      </c>
      <c r="Q825" s="9" t="str">
        <f>INDEX('HVACwts Src'!$D$7:$I$7,F825)</f>
        <v>rDXHP</v>
      </c>
      <c r="R825" s="36">
        <f>IF(G825,INDEX('HVACwts Src'!$D$11:$U$164,(B825-1)*39+(D825-1)*19+E825,(C825-1)*6+F825),0)</f>
        <v>17525.183160354773</v>
      </c>
      <c r="T825" t="str">
        <f t="shared" si="74"/>
        <v>HV_SCEMFmExCZ09</v>
      </c>
      <c r="U825" t="str">
        <f t="shared" si="75"/>
        <v>rDXHP</v>
      </c>
      <c r="V825" s="36">
        <f t="shared" si="76"/>
        <v>17525.183160354773</v>
      </c>
    </row>
    <row r="826" spans="1:22" x14ac:dyDescent="0.25">
      <c r="A826" s="86">
        <f t="shared" si="77"/>
        <v>820</v>
      </c>
      <c r="B826">
        <v>2</v>
      </c>
      <c r="C826">
        <v>2</v>
      </c>
      <c r="D826">
        <v>1</v>
      </c>
      <c r="E826">
        <v>9</v>
      </c>
      <c r="F826">
        <v>4</v>
      </c>
      <c r="G826" t="b">
        <f>INDEX(key!$AT$4:$BI$7,B826,E826)</f>
        <v>1</v>
      </c>
      <c r="H826" t="str">
        <f t="shared" si="72"/>
        <v>HV_SCEMFmExCZ09rNCEH</v>
      </c>
      <c r="I826" s="9" t="s">
        <v>1799</v>
      </c>
      <c r="J826" t="str">
        <f t="shared" si="73"/>
        <v>HV_SCEMFmExCZ09</v>
      </c>
      <c r="K826" s="9" t="s">
        <v>1662</v>
      </c>
      <c r="L826" s="9" t="s">
        <v>45</v>
      </c>
      <c r="M826" s="9" t="str">
        <f>INDEX(key!$AS$4:$AS$7,B826)</f>
        <v>SCE</v>
      </c>
      <c r="N826" s="9" t="str">
        <f>INDEX(key!$I$3:$I$5,C826)</f>
        <v>MFm</v>
      </c>
      <c r="O826" s="9" t="str">
        <f>INDEX(key!$F$9:$F$10,D826)</f>
        <v>Ex</v>
      </c>
      <c r="P826" s="9" t="str">
        <f>INDEX(key!$AT$3:$BI$3,E826)</f>
        <v>CZ09</v>
      </c>
      <c r="Q826" s="9" t="str">
        <f>INDEX('HVACwts Src'!$D$7:$I$7,F826)</f>
        <v>rNCEH</v>
      </c>
      <c r="R826" s="36">
        <f>IF(G826,INDEX('HVACwts Src'!$D$11:$U$164,(B826-1)*39+(D826-1)*19+E826,(C826-1)*6+F826),0)</f>
        <v>5041.330678048781</v>
      </c>
      <c r="T826" t="str">
        <f t="shared" si="74"/>
        <v>HV_SCEMFmExCZ09</v>
      </c>
      <c r="U826" t="str">
        <f t="shared" si="75"/>
        <v>rNCEH</v>
      </c>
      <c r="V826" s="36">
        <f t="shared" si="76"/>
        <v>5041.330678048781</v>
      </c>
    </row>
    <row r="827" spans="1:22" x14ac:dyDescent="0.25">
      <c r="A827" s="86">
        <f t="shared" si="77"/>
        <v>821</v>
      </c>
      <c r="B827">
        <v>2</v>
      </c>
      <c r="C827">
        <v>2</v>
      </c>
      <c r="D827">
        <v>1</v>
      </c>
      <c r="E827">
        <v>9</v>
      </c>
      <c r="F827">
        <v>5</v>
      </c>
      <c r="G827" t="b">
        <f>INDEX(key!$AT$4:$BI$7,B827,E827)</f>
        <v>1</v>
      </c>
      <c r="H827" t="str">
        <f t="shared" si="72"/>
        <v>HV_SCEMFmExCZ09rDXOH</v>
      </c>
      <c r="I827" s="9" t="s">
        <v>1799</v>
      </c>
      <c r="J827" t="str">
        <f t="shared" si="73"/>
        <v>HV_SCEMFmExCZ09</v>
      </c>
      <c r="K827" s="9" t="s">
        <v>1662</v>
      </c>
      <c r="L827" s="9" t="s">
        <v>45</v>
      </c>
      <c r="M827" s="9" t="str">
        <f>INDEX(key!$AS$4:$AS$7,B827)</f>
        <v>SCE</v>
      </c>
      <c r="N827" s="9" t="str">
        <f>INDEX(key!$I$3:$I$5,C827)</f>
        <v>MFm</v>
      </c>
      <c r="O827" s="9" t="str">
        <f>INDEX(key!$F$9:$F$10,D827)</f>
        <v>Ex</v>
      </c>
      <c r="P827" s="9" t="str">
        <f>INDEX(key!$AT$3:$BI$3,E827)</f>
        <v>CZ09</v>
      </c>
      <c r="Q827" s="9" t="str">
        <f>INDEX('HVACwts Src'!$D$7:$I$7,F827)</f>
        <v>rDXOH</v>
      </c>
      <c r="R827" s="36">
        <f>IF(G827,INDEX('HVACwts Src'!$D$11:$U$164,(B827-1)*39+(D827-1)*19+E827,(C827-1)*6+F827),0)</f>
        <v>15198.574934294164</v>
      </c>
      <c r="T827" t="str">
        <f t="shared" si="74"/>
        <v>HV_SCEMFmExCZ09</v>
      </c>
      <c r="U827" t="str">
        <f t="shared" si="75"/>
        <v>rDXOH</v>
      </c>
      <c r="V827" s="36">
        <f t="shared" si="76"/>
        <v>15198.574934294164</v>
      </c>
    </row>
    <row r="828" spans="1:22" x14ac:dyDescent="0.25">
      <c r="A828" s="86">
        <f t="shared" si="77"/>
        <v>822</v>
      </c>
      <c r="B828">
        <v>2</v>
      </c>
      <c r="C828">
        <v>2</v>
      </c>
      <c r="D828">
        <v>1</v>
      </c>
      <c r="E828">
        <v>9</v>
      </c>
      <c r="F828">
        <v>6</v>
      </c>
      <c r="G828" t="b">
        <f>INDEX(key!$AT$4:$BI$7,B828,E828)</f>
        <v>1</v>
      </c>
      <c r="H828" t="str">
        <f t="shared" si="72"/>
        <v>HV_SCEMFmExCZ09rNCOH</v>
      </c>
      <c r="I828" s="9" t="s">
        <v>1799</v>
      </c>
      <c r="J828" t="str">
        <f t="shared" si="73"/>
        <v>HV_SCEMFmExCZ09</v>
      </c>
      <c r="K828" s="9" t="s">
        <v>1662</v>
      </c>
      <c r="L828" s="9" t="s">
        <v>45</v>
      </c>
      <c r="M828" s="9" t="str">
        <f>INDEX(key!$AS$4:$AS$7,B828)</f>
        <v>SCE</v>
      </c>
      <c r="N828" s="9" t="str">
        <f>INDEX(key!$I$3:$I$5,C828)</f>
        <v>MFm</v>
      </c>
      <c r="O828" s="9" t="str">
        <f>INDEX(key!$F$9:$F$10,D828)</f>
        <v>Ex</v>
      </c>
      <c r="P828" s="9" t="str">
        <f>INDEX(key!$AT$3:$BI$3,E828)</f>
        <v>CZ09</v>
      </c>
      <c r="Q828" s="9" t="str">
        <f>INDEX('HVACwts Src'!$D$7:$I$7,F828)</f>
        <v>rNCOH</v>
      </c>
      <c r="R828" s="36">
        <f>IF(G828,INDEX('HVACwts Src'!$D$11:$U$164,(B828-1)*39+(D828-1)*19+E828,(C828-1)*6+F828),0)</f>
        <v>4372.0537113821147</v>
      </c>
      <c r="T828" t="str">
        <f t="shared" si="74"/>
        <v>HV_SCEMFmExCZ09</v>
      </c>
      <c r="U828" t="str">
        <f t="shared" si="75"/>
        <v>rNCOH</v>
      </c>
      <c r="V828" s="36">
        <f t="shared" si="76"/>
        <v>4372.0537113821147</v>
      </c>
    </row>
    <row r="829" spans="1:22" x14ac:dyDescent="0.25">
      <c r="A829" s="86">
        <f t="shared" si="77"/>
        <v>823</v>
      </c>
      <c r="B829">
        <v>2</v>
      </c>
      <c r="C829">
        <v>2</v>
      </c>
      <c r="D829">
        <v>1</v>
      </c>
      <c r="E829">
        <v>10</v>
      </c>
      <c r="F829">
        <v>1</v>
      </c>
      <c r="G829" t="b">
        <f>INDEX(key!$AT$4:$BI$7,B829,E829)</f>
        <v>1</v>
      </c>
      <c r="H829" t="str">
        <f t="shared" si="72"/>
        <v>HV_SCEMFmExCZ10rDXGF</v>
      </c>
      <c r="I829" s="9" t="s">
        <v>1799</v>
      </c>
      <c r="J829" t="str">
        <f t="shared" si="73"/>
        <v>HV_SCEMFmExCZ10</v>
      </c>
      <c r="K829" s="9" t="s">
        <v>1662</v>
      </c>
      <c r="L829" s="9" t="s">
        <v>45</v>
      </c>
      <c r="M829" s="9" t="str">
        <f>INDEX(key!$AS$4:$AS$7,B829)</f>
        <v>SCE</v>
      </c>
      <c r="N829" s="9" t="str">
        <f>INDEX(key!$I$3:$I$5,C829)</f>
        <v>MFm</v>
      </c>
      <c r="O829" s="9" t="str">
        <f>INDEX(key!$F$9:$F$10,D829)</f>
        <v>Ex</v>
      </c>
      <c r="P829" s="9" t="str">
        <f>INDEX(key!$AT$3:$BI$3,E829)</f>
        <v>CZ10</v>
      </c>
      <c r="Q829" s="9" t="str">
        <f>INDEX('HVACwts Src'!$D$7:$I$7,F829)</f>
        <v>rDXGF</v>
      </c>
      <c r="R829" s="36">
        <f>IF(G829,INDEX('HVACwts Src'!$D$11:$U$164,(B829-1)*39+(D829-1)*19+E829,(C829-1)*6+F829),0)</f>
        <v>43636.014294575012</v>
      </c>
      <c r="T829" t="str">
        <f t="shared" si="74"/>
        <v>HV_SCEMFmExCZ10</v>
      </c>
      <c r="U829" t="str">
        <f t="shared" si="75"/>
        <v>rDXGF</v>
      </c>
      <c r="V829" s="36">
        <f t="shared" si="76"/>
        <v>43636.014294575012</v>
      </c>
    </row>
    <row r="830" spans="1:22" x14ac:dyDescent="0.25">
      <c r="A830" s="86">
        <f t="shared" si="77"/>
        <v>824</v>
      </c>
      <c r="B830">
        <v>2</v>
      </c>
      <c r="C830">
        <v>2</v>
      </c>
      <c r="D830">
        <v>1</v>
      </c>
      <c r="E830">
        <v>10</v>
      </c>
      <c r="F830">
        <v>2</v>
      </c>
      <c r="G830" t="b">
        <f>INDEX(key!$AT$4:$BI$7,B830,E830)</f>
        <v>1</v>
      </c>
      <c r="H830" t="str">
        <f t="shared" si="72"/>
        <v>HV_SCEMFmExCZ10rNCGF</v>
      </c>
      <c r="I830" s="9" t="s">
        <v>1799</v>
      </c>
      <c r="J830" t="str">
        <f t="shared" si="73"/>
        <v>HV_SCEMFmExCZ10</v>
      </c>
      <c r="K830" s="9" t="s">
        <v>1662</v>
      </c>
      <c r="L830" s="9" t="s">
        <v>45</v>
      </c>
      <c r="M830" s="9" t="str">
        <f>INDEX(key!$AS$4:$AS$7,B830)</f>
        <v>SCE</v>
      </c>
      <c r="N830" s="9" t="str">
        <f>INDEX(key!$I$3:$I$5,C830)</f>
        <v>MFm</v>
      </c>
      <c r="O830" s="9" t="str">
        <f>INDEX(key!$F$9:$F$10,D830)</f>
        <v>Ex</v>
      </c>
      <c r="P830" s="9" t="str">
        <f>INDEX(key!$AT$3:$BI$3,E830)</f>
        <v>CZ10</v>
      </c>
      <c r="Q830" s="9" t="str">
        <f>INDEX('HVACwts Src'!$D$7:$I$7,F830)</f>
        <v>rNCGF</v>
      </c>
      <c r="R830" s="36">
        <f>IF(G830,INDEX('HVACwts Src'!$D$11:$U$164,(B830-1)*39+(D830-1)*19+E830,(C830-1)*6+F830),0)</f>
        <v>4763.6105928455263</v>
      </c>
      <c r="T830" t="str">
        <f t="shared" si="74"/>
        <v>HV_SCEMFmExCZ10</v>
      </c>
      <c r="U830" t="str">
        <f t="shared" si="75"/>
        <v>rNCGF</v>
      </c>
      <c r="V830" s="36">
        <f t="shared" si="76"/>
        <v>4763.6105928455263</v>
      </c>
    </row>
    <row r="831" spans="1:22" x14ac:dyDescent="0.25">
      <c r="A831" s="86">
        <f t="shared" si="77"/>
        <v>825</v>
      </c>
      <c r="B831">
        <v>2</v>
      </c>
      <c r="C831">
        <v>2</v>
      </c>
      <c r="D831">
        <v>1</v>
      </c>
      <c r="E831">
        <v>10</v>
      </c>
      <c r="F831">
        <v>3</v>
      </c>
      <c r="G831" t="b">
        <f>INDEX(key!$AT$4:$BI$7,B831,E831)</f>
        <v>1</v>
      </c>
      <c r="H831" t="str">
        <f t="shared" si="72"/>
        <v>HV_SCEMFmExCZ10rDXHP</v>
      </c>
      <c r="I831" s="9" t="s">
        <v>1799</v>
      </c>
      <c r="J831" t="str">
        <f t="shared" si="73"/>
        <v>HV_SCEMFmExCZ10</v>
      </c>
      <c r="K831" s="9" t="s">
        <v>1662</v>
      </c>
      <c r="L831" s="9" t="s">
        <v>45</v>
      </c>
      <c r="M831" s="9" t="str">
        <f>INDEX(key!$AS$4:$AS$7,B831)</f>
        <v>SCE</v>
      </c>
      <c r="N831" s="9" t="str">
        <f>INDEX(key!$I$3:$I$5,C831)</f>
        <v>MFm</v>
      </c>
      <c r="O831" s="9" t="str">
        <f>INDEX(key!$F$9:$F$10,D831)</f>
        <v>Ex</v>
      </c>
      <c r="P831" s="9" t="str">
        <f>INDEX(key!$AT$3:$BI$3,E831)</f>
        <v>CZ10</v>
      </c>
      <c r="Q831" s="9" t="str">
        <f>INDEX('HVACwts Src'!$D$7:$I$7,F831)</f>
        <v>rDXHP</v>
      </c>
      <c r="R831" s="36">
        <f>IF(G831,INDEX('HVACwts Src'!$D$11:$U$164,(B831-1)*39+(D831-1)*19+E831,(C831-1)*6+F831),0)</f>
        <v>6274.6248498447894</v>
      </c>
      <c r="T831" t="str">
        <f t="shared" si="74"/>
        <v>HV_SCEMFmExCZ10</v>
      </c>
      <c r="U831" t="str">
        <f t="shared" si="75"/>
        <v>rDXHP</v>
      </c>
      <c r="V831" s="36">
        <f t="shared" si="76"/>
        <v>6274.6248498447894</v>
      </c>
    </row>
    <row r="832" spans="1:22" x14ac:dyDescent="0.25">
      <c r="A832" s="86">
        <f t="shared" si="77"/>
        <v>826</v>
      </c>
      <c r="B832">
        <v>2</v>
      </c>
      <c r="C832">
        <v>2</v>
      </c>
      <c r="D832">
        <v>1</v>
      </c>
      <c r="E832">
        <v>10</v>
      </c>
      <c r="F832">
        <v>4</v>
      </c>
      <c r="G832" t="b">
        <f>INDEX(key!$AT$4:$BI$7,B832,E832)</f>
        <v>1</v>
      </c>
      <c r="H832" t="str">
        <f t="shared" si="72"/>
        <v>HV_SCEMFmExCZ10rNCEH</v>
      </c>
      <c r="I832" s="9" t="s">
        <v>1799</v>
      </c>
      <c r="J832" t="str">
        <f t="shared" si="73"/>
        <v>HV_SCEMFmExCZ10</v>
      </c>
      <c r="K832" s="9" t="s">
        <v>1662</v>
      </c>
      <c r="L832" s="9" t="s">
        <v>45</v>
      </c>
      <c r="M832" s="9" t="str">
        <f>INDEX(key!$AS$4:$AS$7,B832)</f>
        <v>SCE</v>
      </c>
      <c r="N832" s="9" t="str">
        <f>INDEX(key!$I$3:$I$5,C832)</f>
        <v>MFm</v>
      </c>
      <c r="O832" s="9" t="str">
        <f>INDEX(key!$F$9:$F$10,D832)</f>
        <v>Ex</v>
      </c>
      <c r="P832" s="9" t="str">
        <f>INDEX(key!$AT$3:$BI$3,E832)</f>
        <v>CZ10</v>
      </c>
      <c r="Q832" s="9" t="str">
        <f>INDEX('HVACwts Src'!$D$7:$I$7,F832)</f>
        <v>rNCEH</v>
      </c>
      <c r="R832" s="36">
        <f>IF(G832,INDEX('HVACwts Src'!$D$11:$U$164,(B832-1)*39+(D832-1)*19+E832,(C832-1)*6+F832),0)</f>
        <v>684.98165756097546</v>
      </c>
      <c r="T832" t="str">
        <f t="shared" si="74"/>
        <v>HV_SCEMFmExCZ10</v>
      </c>
      <c r="U832" t="str">
        <f t="shared" si="75"/>
        <v>rNCEH</v>
      </c>
      <c r="V832" s="36">
        <f t="shared" si="76"/>
        <v>684.98165756097546</v>
      </c>
    </row>
    <row r="833" spans="1:22" x14ac:dyDescent="0.25">
      <c r="A833" s="86">
        <f t="shared" si="77"/>
        <v>827</v>
      </c>
      <c r="B833">
        <v>2</v>
      </c>
      <c r="C833">
        <v>2</v>
      </c>
      <c r="D833">
        <v>1</v>
      </c>
      <c r="E833">
        <v>10</v>
      </c>
      <c r="F833">
        <v>5</v>
      </c>
      <c r="G833" t="b">
        <f>INDEX(key!$AT$4:$BI$7,B833,E833)</f>
        <v>1</v>
      </c>
      <c r="H833" t="str">
        <f t="shared" si="72"/>
        <v>HV_SCEMFmExCZ10rDXOH</v>
      </c>
      <c r="I833" s="9" t="s">
        <v>1799</v>
      </c>
      <c r="J833" t="str">
        <f t="shared" si="73"/>
        <v>HV_SCEMFmExCZ10</v>
      </c>
      <c r="K833" s="9" t="s">
        <v>1662</v>
      </c>
      <c r="L833" s="9" t="s">
        <v>45</v>
      </c>
      <c r="M833" s="9" t="str">
        <f>INDEX(key!$AS$4:$AS$7,B833)</f>
        <v>SCE</v>
      </c>
      <c r="N833" s="9" t="str">
        <f>INDEX(key!$I$3:$I$5,C833)</f>
        <v>MFm</v>
      </c>
      <c r="O833" s="9" t="str">
        <f>INDEX(key!$F$9:$F$10,D833)</f>
        <v>Ex</v>
      </c>
      <c r="P833" s="9" t="str">
        <f>INDEX(key!$AT$3:$BI$3,E833)</f>
        <v>CZ10</v>
      </c>
      <c r="Q833" s="9" t="str">
        <f>INDEX('HVACwts Src'!$D$7:$I$7,F833)</f>
        <v>rDXOH</v>
      </c>
      <c r="R833" s="36">
        <f>IF(G833,INDEX('HVACwts Src'!$D$11:$U$164,(B833-1)*39+(D833-1)*19+E833,(C833-1)*6+F833),0)</f>
        <v>5441.6182183296387</v>
      </c>
      <c r="T833" t="str">
        <f t="shared" si="74"/>
        <v>HV_SCEMFmExCZ10</v>
      </c>
      <c r="U833" t="str">
        <f t="shared" si="75"/>
        <v>rDXOH</v>
      </c>
      <c r="V833" s="36">
        <f t="shared" si="76"/>
        <v>5441.6182183296387</v>
      </c>
    </row>
    <row r="834" spans="1:22" x14ac:dyDescent="0.25">
      <c r="A834" s="86">
        <f t="shared" si="77"/>
        <v>828</v>
      </c>
      <c r="B834">
        <v>2</v>
      </c>
      <c r="C834">
        <v>2</v>
      </c>
      <c r="D834">
        <v>1</v>
      </c>
      <c r="E834">
        <v>10</v>
      </c>
      <c r="F834">
        <v>6</v>
      </c>
      <c r="G834" t="b">
        <f>INDEX(key!$AT$4:$BI$7,B834,E834)</f>
        <v>1</v>
      </c>
      <c r="H834" t="str">
        <f t="shared" si="72"/>
        <v>HV_SCEMFmExCZ10rNCOH</v>
      </c>
      <c r="I834" s="9" t="s">
        <v>1799</v>
      </c>
      <c r="J834" t="str">
        <f t="shared" si="73"/>
        <v>HV_SCEMFmExCZ10</v>
      </c>
      <c r="K834" s="9" t="s">
        <v>1662</v>
      </c>
      <c r="L834" s="9" t="s">
        <v>45</v>
      </c>
      <c r="M834" s="9" t="str">
        <f>INDEX(key!$AS$4:$AS$7,B834)</f>
        <v>SCE</v>
      </c>
      <c r="N834" s="9" t="str">
        <f>INDEX(key!$I$3:$I$5,C834)</f>
        <v>MFm</v>
      </c>
      <c r="O834" s="9" t="str">
        <f>INDEX(key!$F$9:$F$10,D834)</f>
        <v>Ex</v>
      </c>
      <c r="P834" s="9" t="str">
        <f>INDEX(key!$AT$3:$BI$3,E834)</f>
        <v>CZ10</v>
      </c>
      <c r="Q834" s="9" t="str">
        <f>INDEX('HVACwts Src'!$D$7:$I$7,F834)</f>
        <v>rNCOH</v>
      </c>
      <c r="R834" s="36">
        <f>IF(G834,INDEX('HVACwts Src'!$D$11:$U$164,(B834-1)*39+(D834-1)*19+E834,(C834-1)*6+F834),0)</f>
        <v>594.04486422764205</v>
      </c>
      <c r="T834" t="str">
        <f t="shared" si="74"/>
        <v>HV_SCEMFmExCZ10</v>
      </c>
      <c r="U834" t="str">
        <f t="shared" si="75"/>
        <v>rNCOH</v>
      </c>
      <c r="V834" s="36">
        <f t="shared" si="76"/>
        <v>594.04486422764205</v>
      </c>
    </row>
    <row r="835" spans="1:22" x14ac:dyDescent="0.25">
      <c r="A835" s="86">
        <f t="shared" si="77"/>
        <v>829</v>
      </c>
      <c r="B835">
        <v>2</v>
      </c>
      <c r="C835">
        <v>2</v>
      </c>
      <c r="D835">
        <v>1</v>
      </c>
      <c r="E835">
        <v>11</v>
      </c>
      <c r="F835">
        <v>1</v>
      </c>
      <c r="G835" t="b">
        <f>INDEX(key!$AT$4:$BI$7,B835,E835)</f>
        <v>0</v>
      </c>
      <c r="H835" t="str">
        <f t="shared" si="72"/>
        <v>HV_SCEMFmExCZ11rDXGF</v>
      </c>
      <c r="I835" s="9" t="s">
        <v>1799</v>
      </c>
      <c r="J835" t="str">
        <f t="shared" si="73"/>
        <v>HV_SCEMFmExCZ11</v>
      </c>
      <c r="K835" s="9" t="s">
        <v>1662</v>
      </c>
      <c r="L835" s="9" t="s">
        <v>45</v>
      </c>
      <c r="M835" s="9" t="str">
        <f>INDEX(key!$AS$4:$AS$7,B835)</f>
        <v>SCE</v>
      </c>
      <c r="N835" s="9" t="str">
        <f>INDEX(key!$I$3:$I$5,C835)</f>
        <v>MFm</v>
      </c>
      <c r="O835" s="9" t="str">
        <f>INDEX(key!$F$9:$F$10,D835)</f>
        <v>Ex</v>
      </c>
      <c r="P835" s="9" t="str">
        <f>INDEX(key!$AT$3:$BI$3,E835)</f>
        <v>CZ11</v>
      </c>
      <c r="Q835" s="9" t="str">
        <f>INDEX('HVACwts Src'!$D$7:$I$7,F835)</f>
        <v>rDXGF</v>
      </c>
      <c r="R835" s="36">
        <f>IF(G835,INDEX('HVACwts Src'!$D$11:$U$164,(B835-1)*39+(D835-1)*19+E835,(C835-1)*6+F835),0)</f>
        <v>0</v>
      </c>
      <c r="T835" t="str">
        <f t="shared" si="74"/>
        <v>HV_SCEMFmExCZ11</v>
      </c>
      <c r="U835" t="str">
        <f t="shared" si="75"/>
        <v>rDXGF</v>
      </c>
      <c r="V835" s="36">
        <f t="shared" si="76"/>
        <v>0</v>
      </c>
    </row>
    <row r="836" spans="1:22" x14ac:dyDescent="0.25">
      <c r="A836" s="86">
        <f t="shared" si="77"/>
        <v>830</v>
      </c>
      <c r="B836">
        <v>2</v>
      </c>
      <c r="C836">
        <v>2</v>
      </c>
      <c r="D836">
        <v>1</v>
      </c>
      <c r="E836">
        <v>11</v>
      </c>
      <c r="F836">
        <v>2</v>
      </c>
      <c r="G836" t="b">
        <f>INDEX(key!$AT$4:$BI$7,B836,E836)</f>
        <v>0</v>
      </c>
      <c r="H836" t="str">
        <f t="shared" si="72"/>
        <v>HV_SCEMFmExCZ11rNCGF</v>
      </c>
      <c r="I836" s="9" t="s">
        <v>1799</v>
      </c>
      <c r="J836" t="str">
        <f t="shared" si="73"/>
        <v>HV_SCEMFmExCZ11</v>
      </c>
      <c r="K836" s="9" t="s">
        <v>1662</v>
      </c>
      <c r="L836" s="9" t="s">
        <v>45</v>
      </c>
      <c r="M836" s="9" t="str">
        <f>INDEX(key!$AS$4:$AS$7,B836)</f>
        <v>SCE</v>
      </c>
      <c r="N836" s="9" t="str">
        <f>INDEX(key!$I$3:$I$5,C836)</f>
        <v>MFm</v>
      </c>
      <c r="O836" s="9" t="str">
        <f>INDEX(key!$F$9:$F$10,D836)</f>
        <v>Ex</v>
      </c>
      <c r="P836" s="9" t="str">
        <f>INDEX(key!$AT$3:$BI$3,E836)</f>
        <v>CZ11</v>
      </c>
      <c r="Q836" s="9" t="str">
        <f>INDEX('HVACwts Src'!$D$7:$I$7,F836)</f>
        <v>rNCGF</v>
      </c>
      <c r="R836" s="36">
        <f>IF(G836,INDEX('HVACwts Src'!$D$11:$U$164,(B836-1)*39+(D836-1)*19+E836,(C836-1)*6+F836),0)</f>
        <v>0</v>
      </c>
      <c r="T836" t="str">
        <f t="shared" si="74"/>
        <v>HV_SCEMFmExCZ11</v>
      </c>
      <c r="U836" t="str">
        <f t="shared" si="75"/>
        <v>rNCGF</v>
      </c>
      <c r="V836" s="36">
        <f t="shared" si="76"/>
        <v>0</v>
      </c>
    </row>
    <row r="837" spans="1:22" x14ac:dyDescent="0.25">
      <c r="A837" s="86">
        <f t="shared" si="77"/>
        <v>831</v>
      </c>
      <c r="B837">
        <v>2</v>
      </c>
      <c r="C837">
        <v>2</v>
      </c>
      <c r="D837">
        <v>1</v>
      </c>
      <c r="E837">
        <v>11</v>
      </c>
      <c r="F837">
        <v>3</v>
      </c>
      <c r="G837" t="b">
        <f>INDEX(key!$AT$4:$BI$7,B837,E837)</f>
        <v>0</v>
      </c>
      <c r="H837" t="str">
        <f t="shared" si="72"/>
        <v>HV_SCEMFmExCZ11rDXHP</v>
      </c>
      <c r="I837" s="9" t="s">
        <v>1799</v>
      </c>
      <c r="J837" t="str">
        <f t="shared" si="73"/>
        <v>HV_SCEMFmExCZ11</v>
      </c>
      <c r="K837" s="9" t="s">
        <v>1662</v>
      </c>
      <c r="L837" s="9" t="s">
        <v>45</v>
      </c>
      <c r="M837" s="9" t="str">
        <f>INDEX(key!$AS$4:$AS$7,B837)</f>
        <v>SCE</v>
      </c>
      <c r="N837" s="9" t="str">
        <f>INDEX(key!$I$3:$I$5,C837)</f>
        <v>MFm</v>
      </c>
      <c r="O837" s="9" t="str">
        <f>INDEX(key!$F$9:$F$10,D837)</f>
        <v>Ex</v>
      </c>
      <c r="P837" s="9" t="str">
        <f>INDEX(key!$AT$3:$BI$3,E837)</f>
        <v>CZ11</v>
      </c>
      <c r="Q837" s="9" t="str">
        <f>INDEX('HVACwts Src'!$D$7:$I$7,F837)</f>
        <v>rDXHP</v>
      </c>
      <c r="R837" s="36">
        <f>IF(G837,INDEX('HVACwts Src'!$D$11:$U$164,(B837-1)*39+(D837-1)*19+E837,(C837-1)*6+F837),0)</f>
        <v>0</v>
      </c>
      <c r="T837" t="str">
        <f t="shared" si="74"/>
        <v>HV_SCEMFmExCZ11</v>
      </c>
      <c r="U837" t="str">
        <f t="shared" si="75"/>
        <v>rDXHP</v>
      </c>
      <c r="V837" s="36">
        <f t="shared" si="76"/>
        <v>0</v>
      </c>
    </row>
    <row r="838" spans="1:22" x14ac:dyDescent="0.25">
      <c r="A838" s="86">
        <f t="shared" si="77"/>
        <v>832</v>
      </c>
      <c r="B838">
        <v>2</v>
      </c>
      <c r="C838">
        <v>2</v>
      </c>
      <c r="D838">
        <v>1</v>
      </c>
      <c r="E838">
        <v>11</v>
      </c>
      <c r="F838">
        <v>4</v>
      </c>
      <c r="G838" t="b">
        <f>INDEX(key!$AT$4:$BI$7,B838,E838)</f>
        <v>0</v>
      </c>
      <c r="H838" t="str">
        <f t="shared" si="72"/>
        <v>HV_SCEMFmExCZ11rNCEH</v>
      </c>
      <c r="I838" s="9" t="s">
        <v>1799</v>
      </c>
      <c r="J838" t="str">
        <f t="shared" si="73"/>
        <v>HV_SCEMFmExCZ11</v>
      </c>
      <c r="K838" s="9" t="s">
        <v>1662</v>
      </c>
      <c r="L838" s="9" t="s">
        <v>45</v>
      </c>
      <c r="M838" s="9" t="str">
        <f>INDEX(key!$AS$4:$AS$7,B838)</f>
        <v>SCE</v>
      </c>
      <c r="N838" s="9" t="str">
        <f>INDEX(key!$I$3:$I$5,C838)</f>
        <v>MFm</v>
      </c>
      <c r="O838" s="9" t="str">
        <f>INDEX(key!$F$9:$F$10,D838)</f>
        <v>Ex</v>
      </c>
      <c r="P838" s="9" t="str">
        <f>INDEX(key!$AT$3:$BI$3,E838)</f>
        <v>CZ11</v>
      </c>
      <c r="Q838" s="9" t="str">
        <f>INDEX('HVACwts Src'!$D$7:$I$7,F838)</f>
        <v>rNCEH</v>
      </c>
      <c r="R838" s="36">
        <f>IF(G838,INDEX('HVACwts Src'!$D$11:$U$164,(B838-1)*39+(D838-1)*19+E838,(C838-1)*6+F838),0)</f>
        <v>0</v>
      </c>
      <c r="T838" t="str">
        <f t="shared" si="74"/>
        <v>HV_SCEMFmExCZ11</v>
      </c>
      <c r="U838" t="str">
        <f t="shared" si="75"/>
        <v>rNCEH</v>
      </c>
      <c r="V838" s="36">
        <f t="shared" si="76"/>
        <v>0</v>
      </c>
    </row>
    <row r="839" spans="1:22" x14ac:dyDescent="0.25">
      <c r="A839" s="86">
        <f t="shared" si="77"/>
        <v>833</v>
      </c>
      <c r="B839">
        <v>2</v>
      </c>
      <c r="C839">
        <v>2</v>
      </c>
      <c r="D839">
        <v>1</v>
      </c>
      <c r="E839">
        <v>11</v>
      </c>
      <c r="F839">
        <v>5</v>
      </c>
      <c r="G839" t="b">
        <f>INDEX(key!$AT$4:$BI$7,B839,E839)</f>
        <v>0</v>
      </c>
      <c r="H839" t="str">
        <f t="shared" ref="H839:H902" si="78">+J839&amp;Q839</f>
        <v>HV_SCEMFmExCZ11rDXOH</v>
      </c>
      <c r="I839" s="9" t="s">
        <v>1799</v>
      </c>
      <c r="J839" t="str">
        <f t="shared" ref="J839:J902" si="79">"HV_"&amp;M839&amp;N839&amp;O839&amp;P839</f>
        <v>HV_SCEMFmExCZ11</v>
      </c>
      <c r="K839" s="9" t="s">
        <v>1662</v>
      </c>
      <c r="L839" s="9" t="s">
        <v>45</v>
      </c>
      <c r="M839" s="9" t="str">
        <f>INDEX(key!$AS$4:$AS$7,B839)</f>
        <v>SCE</v>
      </c>
      <c r="N839" s="9" t="str">
        <f>INDEX(key!$I$3:$I$5,C839)</f>
        <v>MFm</v>
      </c>
      <c r="O839" s="9" t="str">
        <f>INDEX(key!$F$9:$F$10,D839)</f>
        <v>Ex</v>
      </c>
      <c r="P839" s="9" t="str">
        <f>INDEX(key!$AT$3:$BI$3,E839)</f>
        <v>CZ11</v>
      </c>
      <c r="Q839" s="9" t="str">
        <f>INDEX('HVACwts Src'!$D$7:$I$7,F839)</f>
        <v>rDXOH</v>
      </c>
      <c r="R839" s="36">
        <f>IF(G839,INDEX('HVACwts Src'!$D$11:$U$164,(B839-1)*39+(D839-1)*19+E839,(C839-1)*6+F839),0)</f>
        <v>0</v>
      </c>
      <c r="T839" t="str">
        <f t="shared" si="74"/>
        <v>HV_SCEMFmExCZ11</v>
      </c>
      <c r="U839" t="str">
        <f t="shared" si="75"/>
        <v>rDXOH</v>
      </c>
      <c r="V839" s="36">
        <f t="shared" si="76"/>
        <v>0</v>
      </c>
    </row>
    <row r="840" spans="1:22" x14ac:dyDescent="0.25">
      <c r="A840" s="86">
        <f t="shared" si="77"/>
        <v>834</v>
      </c>
      <c r="B840">
        <v>2</v>
      </c>
      <c r="C840">
        <v>2</v>
      </c>
      <c r="D840">
        <v>1</v>
      </c>
      <c r="E840">
        <v>11</v>
      </c>
      <c r="F840">
        <v>6</v>
      </c>
      <c r="G840" t="b">
        <f>INDEX(key!$AT$4:$BI$7,B840,E840)</f>
        <v>0</v>
      </c>
      <c r="H840" t="str">
        <f t="shared" si="78"/>
        <v>HV_SCEMFmExCZ11rNCOH</v>
      </c>
      <c r="I840" s="9" t="s">
        <v>1799</v>
      </c>
      <c r="J840" t="str">
        <f t="shared" si="79"/>
        <v>HV_SCEMFmExCZ11</v>
      </c>
      <c r="K840" s="9" t="s">
        <v>1662</v>
      </c>
      <c r="L840" s="9" t="s">
        <v>45</v>
      </c>
      <c r="M840" s="9" t="str">
        <f>INDEX(key!$AS$4:$AS$7,B840)</f>
        <v>SCE</v>
      </c>
      <c r="N840" s="9" t="str">
        <f>INDEX(key!$I$3:$I$5,C840)</f>
        <v>MFm</v>
      </c>
      <c r="O840" s="9" t="str">
        <f>INDEX(key!$F$9:$F$10,D840)</f>
        <v>Ex</v>
      </c>
      <c r="P840" s="9" t="str">
        <f>INDEX(key!$AT$3:$BI$3,E840)</f>
        <v>CZ11</v>
      </c>
      <c r="Q840" s="9" t="str">
        <f>INDEX('HVACwts Src'!$D$7:$I$7,F840)</f>
        <v>rNCOH</v>
      </c>
      <c r="R840" s="36">
        <f>IF(G840,INDEX('HVACwts Src'!$D$11:$U$164,(B840-1)*39+(D840-1)*19+E840,(C840-1)*6+F840),0)</f>
        <v>0</v>
      </c>
      <c r="T840" t="str">
        <f t="shared" ref="T840:T903" si="80">+J840</f>
        <v>HV_SCEMFmExCZ11</v>
      </c>
      <c r="U840" t="str">
        <f t="shared" ref="U840:U903" si="81">+Q840</f>
        <v>rNCOH</v>
      </c>
      <c r="V840" s="36">
        <f t="shared" ref="V840:V903" si="82">+R840</f>
        <v>0</v>
      </c>
    </row>
    <row r="841" spans="1:22" x14ac:dyDescent="0.25">
      <c r="A841" s="86">
        <f t="shared" ref="A841:A904" si="83">+A840+1</f>
        <v>835</v>
      </c>
      <c r="B841">
        <v>2</v>
      </c>
      <c r="C841">
        <v>2</v>
      </c>
      <c r="D841">
        <v>1</v>
      </c>
      <c r="E841">
        <v>12</v>
      </c>
      <c r="F841">
        <v>1</v>
      </c>
      <c r="G841" t="b">
        <f>INDEX(key!$AT$4:$BI$7,B841,E841)</f>
        <v>0</v>
      </c>
      <c r="H841" t="str">
        <f t="shared" si="78"/>
        <v>HV_SCEMFmExCZ12rDXGF</v>
      </c>
      <c r="I841" s="9" t="s">
        <v>1799</v>
      </c>
      <c r="J841" t="str">
        <f t="shared" si="79"/>
        <v>HV_SCEMFmExCZ12</v>
      </c>
      <c r="K841" s="9" t="s">
        <v>1662</v>
      </c>
      <c r="L841" s="9" t="s">
        <v>45</v>
      </c>
      <c r="M841" s="9" t="str">
        <f>INDEX(key!$AS$4:$AS$7,B841)</f>
        <v>SCE</v>
      </c>
      <c r="N841" s="9" t="str">
        <f>INDEX(key!$I$3:$I$5,C841)</f>
        <v>MFm</v>
      </c>
      <c r="O841" s="9" t="str">
        <f>INDEX(key!$F$9:$F$10,D841)</f>
        <v>Ex</v>
      </c>
      <c r="P841" s="9" t="str">
        <f>INDEX(key!$AT$3:$BI$3,E841)</f>
        <v>CZ12</v>
      </c>
      <c r="Q841" s="9" t="str">
        <f>INDEX('HVACwts Src'!$D$7:$I$7,F841)</f>
        <v>rDXGF</v>
      </c>
      <c r="R841" s="36">
        <f>IF(G841,INDEX('HVACwts Src'!$D$11:$U$164,(B841-1)*39+(D841-1)*19+E841,(C841-1)*6+F841),0)</f>
        <v>0</v>
      </c>
      <c r="T841" t="str">
        <f t="shared" si="80"/>
        <v>HV_SCEMFmExCZ12</v>
      </c>
      <c r="U841" t="str">
        <f t="shared" si="81"/>
        <v>rDXGF</v>
      </c>
      <c r="V841" s="36">
        <f t="shared" si="82"/>
        <v>0</v>
      </c>
    </row>
    <row r="842" spans="1:22" x14ac:dyDescent="0.25">
      <c r="A842" s="86">
        <f t="shared" si="83"/>
        <v>836</v>
      </c>
      <c r="B842">
        <v>2</v>
      </c>
      <c r="C842">
        <v>2</v>
      </c>
      <c r="D842">
        <v>1</v>
      </c>
      <c r="E842">
        <v>12</v>
      </c>
      <c r="F842">
        <v>2</v>
      </c>
      <c r="G842" t="b">
        <f>INDEX(key!$AT$4:$BI$7,B842,E842)</f>
        <v>0</v>
      </c>
      <c r="H842" t="str">
        <f t="shared" si="78"/>
        <v>HV_SCEMFmExCZ12rNCGF</v>
      </c>
      <c r="I842" s="9" t="s">
        <v>1799</v>
      </c>
      <c r="J842" t="str">
        <f t="shared" si="79"/>
        <v>HV_SCEMFmExCZ12</v>
      </c>
      <c r="K842" s="9" t="s">
        <v>1662</v>
      </c>
      <c r="L842" s="9" t="s">
        <v>45</v>
      </c>
      <c r="M842" s="9" t="str">
        <f>INDEX(key!$AS$4:$AS$7,B842)</f>
        <v>SCE</v>
      </c>
      <c r="N842" s="9" t="str">
        <f>INDEX(key!$I$3:$I$5,C842)</f>
        <v>MFm</v>
      </c>
      <c r="O842" s="9" t="str">
        <f>INDEX(key!$F$9:$F$10,D842)</f>
        <v>Ex</v>
      </c>
      <c r="P842" s="9" t="str">
        <f>INDEX(key!$AT$3:$BI$3,E842)</f>
        <v>CZ12</v>
      </c>
      <c r="Q842" s="9" t="str">
        <f>INDEX('HVACwts Src'!$D$7:$I$7,F842)</f>
        <v>rNCGF</v>
      </c>
      <c r="R842" s="36">
        <f>IF(G842,INDEX('HVACwts Src'!$D$11:$U$164,(B842-1)*39+(D842-1)*19+E842,(C842-1)*6+F842),0)</f>
        <v>0</v>
      </c>
      <c r="T842" t="str">
        <f t="shared" si="80"/>
        <v>HV_SCEMFmExCZ12</v>
      </c>
      <c r="U842" t="str">
        <f t="shared" si="81"/>
        <v>rNCGF</v>
      </c>
      <c r="V842" s="36">
        <f t="shared" si="82"/>
        <v>0</v>
      </c>
    </row>
    <row r="843" spans="1:22" x14ac:dyDescent="0.25">
      <c r="A843" s="86">
        <f t="shared" si="83"/>
        <v>837</v>
      </c>
      <c r="B843">
        <v>2</v>
      </c>
      <c r="C843">
        <v>2</v>
      </c>
      <c r="D843">
        <v>1</v>
      </c>
      <c r="E843">
        <v>12</v>
      </c>
      <c r="F843">
        <v>3</v>
      </c>
      <c r="G843" t="b">
        <f>INDEX(key!$AT$4:$BI$7,B843,E843)</f>
        <v>0</v>
      </c>
      <c r="H843" t="str">
        <f t="shared" si="78"/>
        <v>HV_SCEMFmExCZ12rDXHP</v>
      </c>
      <c r="I843" s="9" t="s">
        <v>1799</v>
      </c>
      <c r="J843" t="str">
        <f t="shared" si="79"/>
        <v>HV_SCEMFmExCZ12</v>
      </c>
      <c r="K843" s="9" t="s">
        <v>1662</v>
      </c>
      <c r="L843" s="9" t="s">
        <v>45</v>
      </c>
      <c r="M843" s="9" t="str">
        <f>INDEX(key!$AS$4:$AS$7,B843)</f>
        <v>SCE</v>
      </c>
      <c r="N843" s="9" t="str">
        <f>INDEX(key!$I$3:$I$5,C843)</f>
        <v>MFm</v>
      </c>
      <c r="O843" s="9" t="str">
        <f>INDEX(key!$F$9:$F$10,D843)</f>
        <v>Ex</v>
      </c>
      <c r="P843" s="9" t="str">
        <f>INDEX(key!$AT$3:$BI$3,E843)</f>
        <v>CZ12</v>
      </c>
      <c r="Q843" s="9" t="str">
        <f>INDEX('HVACwts Src'!$D$7:$I$7,F843)</f>
        <v>rDXHP</v>
      </c>
      <c r="R843" s="36">
        <f>IF(G843,INDEX('HVACwts Src'!$D$11:$U$164,(B843-1)*39+(D843-1)*19+E843,(C843-1)*6+F843),0)</f>
        <v>0</v>
      </c>
      <c r="T843" t="str">
        <f t="shared" si="80"/>
        <v>HV_SCEMFmExCZ12</v>
      </c>
      <c r="U843" t="str">
        <f t="shared" si="81"/>
        <v>rDXHP</v>
      </c>
      <c r="V843" s="36">
        <f t="shared" si="82"/>
        <v>0</v>
      </c>
    </row>
    <row r="844" spans="1:22" x14ac:dyDescent="0.25">
      <c r="A844" s="86">
        <f t="shared" si="83"/>
        <v>838</v>
      </c>
      <c r="B844">
        <v>2</v>
      </c>
      <c r="C844">
        <v>2</v>
      </c>
      <c r="D844">
        <v>1</v>
      </c>
      <c r="E844">
        <v>12</v>
      </c>
      <c r="F844">
        <v>4</v>
      </c>
      <c r="G844" t="b">
        <f>INDEX(key!$AT$4:$BI$7,B844,E844)</f>
        <v>0</v>
      </c>
      <c r="H844" t="str">
        <f t="shared" si="78"/>
        <v>HV_SCEMFmExCZ12rNCEH</v>
      </c>
      <c r="I844" s="9" t="s">
        <v>1799</v>
      </c>
      <c r="J844" t="str">
        <f t="shared" si="79"/>
        <v>HV_SCEMFmExCZ12</v>
      </c>
      <c r="K844" s="9" t="s">
        <v>1662</v>
      </c>
      <c r="L844" s="9" t="s">
        <v>45</v>
      </c>
      <c r="M844" s="9" t="str">
        <f>INDEX(key!$AS$4:$AS$7,B844)</f>
        <v>SCE</v>
      </c>
      <c r="N844" s="9" t="str">
        <f>INDEX(key!$I$3:$I$5,C844)</f>
        <v>MFm</v>
      </c>
      <c r="O844" s="9" t="str">
        <f>INDEX(key!$F$9:$F$10,D844)</f>
        <v>Ex</v>
      </c>
      <c r="P844" s="9" t="str">
        <f>INDEX(key!$AT$3:$BI$3,E844)</f>
        <v>CZ12</v>
      </c>
      <c r="Q844" s="9" t="str">
        <f>INDEX('HVACwts Src'!$D$7:$I$7,F844)</f>
        <v>rNCEH</v>
      </c>
      <c r="R844" s="36">
        <f>IF(G844,INDEX('HVACwts Src'!$D$11:$U$164,(B844-1)*39+(D844-1)*19+E844,(C844-1)*6+F844),0)</f>
        <v>0</v>
      </c>
      <c r="T844" t="str">
        <f t="shared" si="80"/>
        <v>HV_SCEMFmExCZ12</v>
      </c>
      <c r="U844" t="str">
        <f t="shared" si="81"/>
        <v>rNCEH</v>
      </c>
      <c r="V844" s="36">
        <f t="shared" si="82"/>
        <v>0</v>
      </c>
    </row>
    <row r="845" spans="1:22" x14ac:dyDescent="0.25">
      <c r="A845" s="86">
        <f t="shared" si="83"/>
        <v>839</v>
      </c>
      <c r="B845">
        <v>2</v>
      </c>
      <c r="C845">
        <v>2</v>
      </c>
      <c r="D845">
        <v>1</v>
      </c>
      <c r="E845">
        <v>12</v>
      </c>
      <c r="F845">
        <v>5</v>
      </c>
      <c r="G845" t="b">
        <f>INDEX(key!$AT$4:$BI$7,B845,E845)</f>
        <v>0</v>
      </c>
      <c r="H845" t="str">
        <f t="shared" si="78"/>
        <v>HV_SCEMFmExCZ12rDXOH</v>
      </c>
      <c r="I845" s="9" t="s">
        <v>1799</v>
      </c>
      <c r="J845" t="str">
        <f t="shared" si="79"/>
        <v>HV_SCEMFmExCZ12</v>
      </c>
      <c r="K845" s="9" t="s">
        <v>1662</v>
      </c>
      <c r="L845" s="9" t="s">
        <v>45</v>
      </c>
      <c r="M845" s="9" t="str">
        <f>INDEX(key!$AS$4:$AS$7,B845)</f>
        <v>SCE</v>
      </c>
      <c r="N845" s="9" t="str">
        <f>INDEX(key!$I$3:$I$5,C845)</f>
        <v>MFm</v>
      </c>
      <c r="O845" s="9" t="str">
        <f>INDEX(key!$F$9:$F$10,D845)</f>
        <v>Ex</v>
      </c>
      <c r="P845" s="9" t="str">
        <f>INDEX(key!$AT$3:$BI$3,E845)</f>
        <v>CZ12</v>
      </c>
      <c r="Q845" s="9" t="str">
        <f>INDEX('HVACwts Src'!$D$7:$I$7,F845)</f>
        <v>rDXOH</v>
      </c>
      <c r="R845" s="36">
        <f>IF(G845,INDEX('HVACwts Src'!$D$11:$U$164,(B845-1)*39+(D845-1)*19+E845,(C845-1)*6+F845),0)</f>
        <v>0</v>
      </c>
      <c r="T845" t="str">
        <f t="shared" si="80"/>
        <v>HV_SCEMFmExCZ12</v>
      </c>
      <c r="U845" t="str">
        <f t="shared" si="81"/>
        <v>rDXOH</v>
      </c>
      <c r="V845" s="36">
        <f t="shared" si="82"/>
        <v>0</v>
      </c>
    </row>
    <row r="846" spans="1:22" x14ac:dyDescent="0.25">
      <c r="A846" s="86">
        <f t="shared" si="83"/>
        <v>840</v>
      </c>
      <c r="B846">
        <v>2</v>
      </c>
      <c r="C846">
        <v>2</v>
      </c>
      <c r="D846">
        <v>1</v>
      </c>
      <c r="E846">
        <v>12</v>
      </c>
      <c r="F846">
        <v>6</v>
      </c>
      <c r="G846" t="b">
        <f>INDEX(key!$AT$4:$BI$7,B846,E846)</f>
        <v>0</v>
      </c>
      <c r="H846" t="str">
        <f t="shared" si="78"/>
        <v>HV_SCEMFmExCZ12rNCOH</v>
      </c>
      <c r="I846" s="9" t="s">
        <v>1799</v>
      </c>
      <c r="J846" t="str">
        <f t="shared" si="79"/>
        <v>HV_SCEMFmExCZ12</v>
      </c>
      <c r="K846" s="9" t="s">
        <v>1662</v>
      </c>
      <c r="L846" s="9" t="s">
        <v>45</v>
      </c>
      <c r="M846" s="9" t="str">
        <f>INDEX(key!$AS$4:$AS$7,B846)</f>
        <v>SCE</v>
      </c>
      <c r="N846" s="9" t="str">
        <f>INDEX(key!$I$3:$I$5,C846)</f>
        <v>MFm</v>
      </c>
      <c r="O846" s="9" t="str">
        <f>INDEX(key!$F$9:$F$10,D846)</f>
        <v>Ex</v>
      </c>
      <c r="P846" s="9" t="str">
        <f>INDEX(key!$AT$3:$BI$3,E846)</f>
        <v>CZ12</v>
      </c>
      <c r="Q846" s="9" t="str">
        <f>INDEX('HVACwts Src'!$D$7:$I$7,F846)</f>
        <v>rNCOH</v>
      </c>
      <c r="R846" s="36">
        <f>IF(G846,INDEX('HVACwts Src'!$D$11:$U$164,(B846-1)*39+(D846-1)*19+E846,(C846-1)*6+F846),0)</f>
        <v>0</v>
      </c>
      <c r="T846" t="str">
        <f t="shared" si="80"/>
        <v>HV_SCEMFmExCZ12</v>
      </c>
      <c r="U846" t="str">
        <f t="shared" si="81"/>
        <v>rNCOH</v>
      </c>
      <c r="V846" s="36">
        <f t="shared" si="82"/>
        <v>0</v>
      </c>
    </row>
    <row r="847" spans="1:22" x14ac:dyDescent="0.25">
      <c r="A847" s="86">
        <f t="shared" si="83"/>
        <v>841</v>
      </c>
      <c r="B847">
        <v>2</v>
      </c>
      <c r="C847">
        <v>2</v>
      </c>
      <c r="D847">
        <v>1</v>
      </c>
      <c r="E847">
        <v>13</v>
      </c>
      <c r="F847">
        <v>1</v>
      </c>
      <c r="G847" t="b">
        <f>INDEX(key!$AT$4:$BI$7,B847,E847)</f>
        <v>1</v>
      </c>
      <c r="H847" t="str">
        <f t="shared" si="78"/>
        <v>HV_SCEMFmExCZ13rDXGF</v>
      </c>
      <c r="I847" s="9" t="s">
        <v>1799</v>
      </c>
      <c r="J847" t="str">
        <f t="shared" si="79"/>
        <v>HV_SCEMFmExCZ13</v>
      </c>
      <c r="K847" s="9" t="s">
        <v>1662</v>
      </c>
      <c r="L847" s="9" t="s">
        <v>45</v>
      </c>
      <c r="M847" s="9" t="str">
        <f>INDEX(key!$AS$4:$AS$7,B847)</f>
        <v>SCE</v>
      </c>
      <c r="N847" s="9" t="str">
        <f>INDEX(key!$I$3:$I$5,C847)</f>
        <v>MFm</v>
      </c>
      <c r="O847" s="9" t="str">
        <f>INDEX(key!$F$9:$F$10,D847)</f>
        <v>Ex</v>
      </c>
      <c r="P847" s="9" t="str">
        <f>INDEX(key!$AT$3:$BI$3,E847)</f>
        <v>CZ13</v>
      </c>
      <c r="Q847" s="9" t="str">
        <f>INDEX('HVACwts Src'!$D$7:$I$7,F847)</f>
        <v>rDXGF</v>
      </c>
      <c r="R847" s="36">
        <f>IF(G847,INDEX('HVACwts Src'!$D$11:$U$164,(B847-1)*39+(D847-1)*19+E847,(C847-1)*6+F847),0)</f>
        <v>3444.634309711751</v>
      </c>
      <c r="T847" t="str">
        <f t="shared" si="80"/>
        <v>HV_SCEMFmExCZ13</v>
      </c>
      <c r="U847" t="str">
        <f t="shared" si="81"/>
        <v>rDXGF</v>
      </c>
      <c r="V847" s="36">
        <f t="shared" si="82"/>
        <v>3444.634309711751</v>
      </c>
    </row>
    <row r="848" spans="1:22" x14ac:dyDescent="0.25">
      <c r="A848" s="86">
        <f t="shared" si="83"/>
        <v>842</v>
      </c>
      <c r="B848">
        <v>2</v>
      </c>
      <c r="C848">
        <v>2</v>
      </c>
      <c r="D848">
        <v>1</v>
      </c>
      <c r="E848">
        <v>13</v>
      </c>
      <c r="F848">
        <v>2</v>
      </c>
      <c r="G848" t="b">
        <f>INDEX(key!$AT$4:$BI$7,B848,E848)</f>
        <v>1</v>
      </c>
      <c r="H848" t="str">
        <f t="shared" si="78"/>
        <v>HV_SCEMFmExCZ13rNCGF</v>
      </c>
      <c r="I848" s="9" t="s">
        <v>1799</v>
      </c>
      <c r="J848" t="str">
        <f t="shared" si="79"/>
        <v>HV_SCEMFmExCZ13</v>
      </c>
      <c r="K848" s="9" t="s">
        <v>1662</v>
      </c>
      <c r="L848" s="9" t="s">
        <v>45</v>
      </c>
      <c r="M848" s="9" t="str">
        <f>INDEX(key!$AS$4:$AS$7,B848)</f>
        <v>SCE</v>
      </c>
      <c r="N848" s="9" t="str">
        <f>INDEX(key!$I$3:$I$5,C848)</f>
        <v>MFm</v>
      </c>
      <c r="O848" s="9" t="str">
        <f>INDEX(key!$F$9:$F$10,D848)</f>
        <v>Ex</v>
      </c>
      <c r="P848" s="9" t="str">
        <f>INDEX(key!$AT$3:$BI$3,E848)</f>
        <v>CZ13</v>
      </c>
      <c r="Q848" s="9" t="str">
        <f>INDEX('HVACwts Src'!$D$7:$I$7,F848)</f>
        <v>rNCGF</v>
      </c>
      <c r="R848" s="36">
        <f>IF(G848,INDEX('HVACwts Src'!$D$11:$U$164,(B848-1)*39+(D848-1)*19+E848,(C848-1)*6+F848),0)</f>
        <v>364.11340881005162</v>
      </c>
      <c r="T848" t="str">
        <f t="shared" si="80"/>
        <v>HV_SCEMFmExCZ13</v>
      </c>
      <c r="U848" t="str">
        <f t="shared" si="81"/>
        <v>rNCGF</v>
      </c>
      <c r="V848" s="36">
        <f t="shared" si="82"/>
        <v>364.11340881005162</v>
      </c>
    </row>
    <row r="849" spans="1:22" x14ac:dyDescent="0.25">
      <c r="A849" s="86">
        <f t="shared" si="83"/>
        <v>843</v>
      </c>
      <c r="B849">
        <v>2</v>
      </c>
      <c r="C849">
        <v>2</v>
      </c>
      <c r="D849">
        <v>1</v>
      </c>
      <c r="E849">
        <v>13</v>
      </c>
      <c r="F849">
        <v>3</v>
      </c>
      <c r="G849" t="b">
        <f>INDEX(key!$AT$4:$BI$7,B849,E849)</f>
        <v>1</v>
      </c>
      <c r="H849" t="str">
        <f t="shared" si="78"/>
        <v>HV_SCEMFmExCZ13rDXHP</v>
      </c>
      <c r="I849" s="9" t="s">
        <v>1799</v>
      </c>
      <c r="J849" t="str">
        <f t="shared" si="79"/>
        <v>HV_SCEMFmExCZ13</v>
      </c>
      <c r="K849" s="9" t="s">
        <v>1662</v>
      </c>
      <c r="L849" s="9" t="s">
        <v>45</v>
      </c>
      <c r="M849" s="9" t="str">
        <f>INDEX(key!$AS$4:$AS$7,B849)</f>
        <v>SCE</v>
      </c>
      <c r="N849" s="9" t="str">
        <f>INDEX(key!$I$3:$I$5,C849)</f>
        <v>MFm</v>
      </c>
      <c r="O849" s="9" t="str">
        <f>INDEX(key!$F$9:$F$10,D849)</f>
        <v>Ex</v>
      </c>
      <c r="P849" s="9" t="str">
        <f>INDEX(key!$AT$3:$BI$3,E849)</f>
        <v>CZ13</v>
      </c>
      <c r="Q849" s="9" t="str">
        <f>INDEX('HVACwts Src'!$D$7:$I$7,F849)</f>
        <v>rDXHP</v>
      </c>
      <c r="R849" s="36">
        <f>IF(G849,INDEX('HVACwts Src'!$D$11:$U$164,(B849-1)*39+(D849-1)*19+E849,(C849-1)*6+F849),0)</f>
        <v>495.31994128603117</v>
      </c>
      <c r="T849" t="str">
        <f t="shared" si="80"/>
        <v>HV_SCEMFmExCZ13</v>
      </c>
      <c r="U849" t="str">
        <f t="shared" si="81"/>
        <v>rDXHP</v>
      </c>
      <c r="V849" s="36">
        <f t="shared" si="82"/>
        <v>495.31994128603117</v>
      </c>
    </row>
    <row r="850" spans="1:22" x14ac:dyDescent="0.25">
      <c r="A850" s="86">
        <f t="shared" si="83"/>
        <v>844</v>
      </c>
      <c r="B850">
        <v>2</v>
      </c>
      <c r="C850">
        <v>2</v>
      </c>
      <c r="D850">
        <v>1</v>
      </c>
      <c r="E850">
        <v>13</v>
      </c>
      <c r="F850">
        <v>4</v>
      </c>
      <c r="G850" t="b">
        <f>INDEX(key!$AT$4:$BI$7,B850,E850)</f>
        <v>1</v>
      </c>
      <c r="H850" t="str">
        <f t="shared" si="78"/>
        <v>HV_SCEMFmExCZ13rNCEH</v>
      </c>
      <c r="I850" s="9" t="s">
        <v>1799</v>
      </c>
      <c r="J850" t="str">
        <f t="shared" si="79"/>
        <v>HV_SCEMFmExCZ13</v>
      </c>
      <c r="K850" s="9" t="s">
        <v>1662</v>
      </c>
      <c r="L850" s="9" t="s">
        <v>45</v>
      </c>
      <c r="M850" s="9" t="str">
        <f>INDEX(key!$AS$4:$AS$7,B850)</f>
        <v>SCE</v>
      </c>
      <c r="N850" s="9" t="str">
        <f>INDEX(key!$I$3:$I$5,C850)</f>
        <v>MFm</v>
      </c>
      <c r="O850" s="9" t="str">
        <f>INDEX(key!$F$9:$F$10,D850)</f>
        <v>Ex</v>
      </c>
      <c r="P850" s="9" t="str">
        <f>INDEX(key!$AT$3:$BI$3,E850)</f>
        <v>CZ13</v>
      </c>
      <c r="Q850" s="9" t="str">
        <f>INDEX('HVACwts Src'!$D$7:$I$7,F850)</f>
        <v>rNCEH</v>
      </c>
      <c r="R850" s="36">
        <f>IF(G850,INDEX('HVACwts Src'!$D$11:$U$164,(B850-1)*39+(D850-1)*19+E850,(C850-1)*6+F850),0)</f>
        <v>52.357555565410209</v>
      </c>
      <c r="T850" t="str">
        <f t="shared" si="80"/>
        <v>HV_SCEMFmExCZ13</v>
      </c>
      <c r="U850" t="str">
        <f t="shared" si="81"/>
        <v>rNCEH</v>
      </c>
      <c r="V850" s="36">
        <f t="shared" si="82"/>
        <v>52.357555565410209</v>
      </c>
    </row>
    <row r="851" spans="1:22" x14ac:dyDescent="0.25">
      <c r="A851" s="86">
        <f t="shared" si="83"/>
        <v>845</v>
      </c>
      <c r="B851">
        <v>2</v>
      </c>
      <c r="C851">
        <v>2</v>
      </c>
      <c r="D851">
        <v>1</v>
      </c>
      <c r="E851">
        <v>13</v>
      </c>
      <c r="F851">
        <v>5</v>
      </c>
      <c r="G851" t="b">
        <f>INDEX(key!$AT$4:$BI$7,B851,E851)</f>
        <v>1</v>
      </c>
      <c r="H851" t="str">
        <f t="shared" si="78"/>
        <v>HV_SCEMFmExCZ13rDXOH</v>
      </c>
      <c r="I851" s="9" t="s">
        <v>1799</v>
      </c>
      <c r="J851" t="str">
        <f t="shared" si="79"/>
        <v>HV_SCEMFmExCZ13</v>
      </c>
      <c r="K851" s="9" t="s">
        <v>1662</v>
      </c>
      <c r="L851" s="9" t="s">
        <v>45</v>
      </c>
      <c r="M851" s="9" t="str">
        <f>INDEX(key!$AS$4:$AS$7,B851)</f>
        <v>SCE</v>
      </c>
      <c r="N851" s="9" t="str">
        <f>INDEX(key!$I$3:$I$5,C851)</f>
        <v>MFm</v>
      </c>
      <c r="O851" s="9" t="str">
        <f>INDEX(key!$F$9:$F$10,D851)</f>
        <v>Ex</v>
      </c>
      <c r="P851" s="9" t="str">
        <f>INDEX(key!$AT$3:$BI$3,E851)</f>
        <v>CZ13</v>
      </c>
      <c r="Q851" s="9" t="str">
        <f>INDEX('HVACwts Src'!$D$7:$I$7,F851)</f>
        <v>rDXOH</v>
      </c>
      <c r="R851" s="36">
        <f>IF(G851,INDEX('HVACwts Src'!$D$11:$U$164,(B851-1)*39+(D851-1)*19+E851,(C851-1)*6+F851),0)</f>
        <v>429.5622576496674</v>
      </c>
      <c r="T851" t="str">
        <f t="shared" si="80"/>
        <v>HV_SCEMFmExCZ13</v>
      </c>
      <c r="U851" t="str">
        <f t="shared" si="81"/>
        <v>rDXOH</v>
      </c>
      <c r="V851" s="36">
        <f t="shared" si="82"/>
        <v>429.5622576496674</v>
      </c>
    </row>
    <row r="852" spans="1:22" x14ac:dyDescent="0.25">
      <c r="A852" s="86">
        <f t="shared" si="83"/>
        <v>846</v>
      </c>
      <c r="B852">
        <v>2</v>
      </c>
      <c r="C852">
        <v>2</v>
      </c>
      <c r="D852">
        <v>1</v>
      </c>
      <c r="E852">
        <v>13</v>
      </c>
      <c r="F852">
        <v>6</v>
      </c>
      <c r="G852" t="b">
        <f>INDEX(key!$AT$4:$BI$7,B852,E852)</f>
        <v>1</v>
      </c>
      <c r="H852" t="str">
        <f t="shared" si="78"/>
        <v>HV_SCEMFmExCZ13rNCOH</v>
      </c>
      <c r="I852" s="9" t="s">
        <v>1799</v>
      </c>
      <c r="J852" t="str">
        <f t="shared" si="79"/>
        <v>HV_SCEMFmExCZ13</v>
      </c>
      <c r="K852" s="9" t="s">
        <v>1662</v>
      </c>
      <c r="L852" s="9" t="s">
        <v>45</v>
      </c>
      <c r="M852" s="9" t="str">
        <f>INDEX(key!$AS$4:$AS$7,B852)</f>
        <v>SCE</v>
      </c>
      <c r="N852" s="9" t="str">
        <f>INDEX(key!$I$3:$I$5,C852)</f>
        <v>MFm</v>
      </c>
      <c r="O852" s="9" t="str">
        <f>INDEX(key!$F$9:$F$10,D852)</f>
        <v>Ex</v>
      </c>
      <c r="P852" s="9" t="str">
        <f>INDEX(key!$AT$3:$BI$3,E852)</f>
        <v>CZ13</v>
      </c>
      <c r="Q852" s="9" t="str">
        <f>INDEX('HVACwts Src'!$D$7:$I$7,F852)</f>
        <v>rNCOH</v>
      </c>
      <c r="R852" s="36">
        <f>IF(G852,INDEX('HVACwts Src'!$D$11:$U$164,(B852-1)*39+(D852-1)*19+E852,(C852-1)*6+F852),0)</f>
        <v>45.406671322985957</v>
      </c>
      <c r="T852" t="str">
        <f t="shared" si="80"/>
        <v>HV_SCEMFmExCZ13</v>
      </c>
      <c r="U852" t="str">
        <f t="shared" si="81"/>
        <v>rNCOH</v>
      </c>
      <c r="V852" s="36">
        <f t="shared" si="82"/>
        <v>45.406671322985957</v>
      </c>
    </row>
    <row r="853" spans="1:22" x14ac:dyDescent="0.25">
      <c r="A853" s="86">
        <f t="shared" si="83"/>
        <v>847</v>
      </c>
      <c r="B853">
        <v>2</v>
      </c>
      <c r="C853">
        <v>2</v>
      </c>
      <c r="D853">
        <v>1</v>
      </c>
      <c r="E853">
        <v>14</v>
      </c>
      <c r="F853">
        <v>1</v>
      </c>
      <c r="G853" t="b">
        <f>INDEX(key!$AT$4:$BI$7,B853,E853)</f>
        <v>1</v>
      </c>
      <c r="H853" t="str">
        <f t="shared" si="78"/>
        <v>HV_SCEMFmExCZ14rDXGF</v>
      </c>
      <c r="I853" s="9" t="s">
        <v>1799</v>
      </c>
      <c r="J853" t="str">
        <f t="shared" si="79"/>
        <v>HV_SCEMFmExCZ14</v>
      </c>
      <c r="K853" s="9" t="s">
        <v>1662</v>
      </c>
      <c r="L853" s="9" t="s">
        <v>45</v>
      </c>
      <c r="M853" s="9" t="str">
        <f>INDEX(key!$AS$4:$AS$7,B853)</f>
        <v>SCE</v>
      </c>
      <c r="N853" s="9" t="str">
        <f>INDEX(key!$I$3:$I$5,C853)</f>
        <v>MFm</v>
      </c>
      <c r="O853" s="9" t="str">
        <f>INDEX(key!$F$9:$F$10,D853)</f>
        <v>Ex</v>
      </c>
      <c r="P853" s="9" t="str">
        <f>INDEX(key!$AT$3:$BI$3,E853)</f>
        <v>CZ14</v>
      </c>
      <c r="Q853" s="9" t="str">
        <f>INDEX('HVACwts Src'!$D$7:$I$7,F853)</f>
        <v>rDXGF</v>
      </c>
      <c r="R853" s="36">
        <f>IF(G853,INDEX('HVACwts Src'!$D$11:$U$164,(B853-1)*39+(D853-1)*19+E853,(C853-1)*6+F853),0)</f>
        <v>14423.182856496673</v>
      </c>
      <c r="T853" t="str">
        <f t="shared" si="80"/>
        <v>HV_SCEMFmExCZ14</v>
      </c>
      <c r="U853" t="str">
        <f t="shared" si="81"/>
        <v>rDXGF</v>
      </c>
      <c r="V853" s="36">
        <f t="shared" si="82"/>
        <v>14423.182856496673</v>
      </c>
    </row>
    <row r="854" spans="1:22" x14ac:dyDescent="0.25">
      <c r="A854" s="86">
        <f t="shared" si="83"/>
        <v>848</v>
      </c>
      <c r="B854">
        <v>2</v>
      </c>
      <c r="C854">
        <v>2</v>
      </c>
      <c r="D854">
        <v>1</v>
      </c>
      <c r="E854">
        <v>14</v>
      </c>
      <c r="F854">
        <v>2</v>
      </c>
      <c r="G854" t="b">
        <f>INDEX(key!$AT$4:$BI$7,B854,E854)</f>
        <v>1</v>
      </c>
      <c r="H854" t="str">
        <f t="shared" si="78"/>
        <v>HV_SCEMFmExCZ14rNCGF</v>
      </c>
      <c r="I854" s="9" t="s">
        <v>1799</v>
      </c>
      <c r="J854" t="str">
        <f t="shared" si="79"/>
        <v>HV_SCEMFmExCZ14</v>
      </c>
      <c r="K854" s="9" t="s">
        <v>1662</v>
      </c>
      <c r="L854" s="9" t="s">
        <v>45</v>
      </c>
      <c r="M854" s="9" t="str">
        <f>INDEX(key!$AS$4:$AS$7,B854)</f>
        <v>SCE</v>
      </c>
      <c r="N854" s="9" t="str">
        <f>INDEX(key!$I$3:$I$5,C854)</f>
        <v>MFm</v>
      </c>
      <c r="O854" s="9" t="str">
        <f>INDEX(key!$F$9:$F$10,D854)</f>
        <v>Ex</v>
      </c>
      <c r="P854" s="9" t="str">
        <f>INDEX(key!$AT$3:$BI$3,E854)</f>
        <v>CZ14</v>
      </c>
      <c r="Q854" s="9" t="str">
        <f>INDEX('HVACwts Src'!$D$7:$I$7,F854)</f>
        <v>rNCGF</v>
      </c>
      <c r="R854" s="36">
        <f>IF(G854,INDEX('HVACwts Src'!$D$11:$U$164,(B854-1)*39+(D854-1)*19+E854,(C854-1)*6+F854),0)</f>
        <v>0</v>
      </c>
      <c r="T854" t="str">
        <f t="shared" si="80"/>
        <v>HV_SCEMFmExCZ14</v>
      </c>
      <c r="U854" t="str">
        <f t="shared" si="81"/>
        <v>rNCGF</v>
      </c>
      <c r="V854" s="36">
        <f t="shared" si="82"/>
        <v>0</v>
      </c>
    </row>
    <row r="855" spans="1:22" x14ac:dyDescent="0.25">
      <c r="A855" s="86">
        <f t="shared" si="83"/>
        <v>849</v>
      </c>
      <c r="B855">
        <v>2</v>
      </c>
      <c r="C855">
        <v>2</v>
      </c>
      <c r="D855">
        <v>1</v>
      </c>
      <c r="E855">
        <v>14</v>
      </c>
      <c r="F855">
        <v>3</v>
      </c>
      <c r="G855" t="b">
        <f>INDEX(key!$AT$4:$BI$7,B855,E855)</f>
        <v>1</v>
      </c>
      <c r="H855" t="str">
        <f t="shared" si="78"/>
        <v>HV_SCEMFmExCZ14rDXHP</v>
      </c>
      <c r="I855" s="9" t="s">
        <v>1799</v>
      </c>
      <c r="J855" t="str">
        <f t="shared" si="79"/>
        <v>HV_SCEMFmExCZ14</v>
      </c>
      <c r="K855" s="9" t="s">
        <v>1662</v>
      </c>
      <c r="L855" s="9" t="s">
        <v>45</v>
      </c>
      <c r="M855" s="9" t="str">
        <f>INDEX(key!$AS$4:$AS$7,B855)</f>
        <v>SCE</v>
      </c>
      <c r="N855" s="9" t="str">
        <f>INDEX(key!$I$3:$I$5,C855)</f>
        <v>MFm</v>
      </c>
      <c r="O855" s="9" t="str">
        <f>INDEX(key!$F$9:$F$10,D855)</f>
        <v>Ex</v>
      </c>
      <c r="P855" s="9" t="str">
        <f>INDEX(key!$AT$3:$BI$3,E855)</f>
        <v>CZ14</v>
      </c>
      <c r="Q855" s="9" t="str">
        <f>INDEX('HVACwts Src'!$D$7:$I$7,F855)</f>
        <v>rDXHP</v>
      </c>
      <c r="R855" s="36">
        <f>IF(G855,INDEX('HVACwts Src'!$D$11:$U$164,(B855-1)*39+(D855-1)*19+E855,(C855-1)*6+F855),0)</f>
        <v>2073.9763479379158</v>
      </c>
      <c r="T855" t="str">
        <f t="shared" si="80"/>
        <v>HV_SCEMFmExCZ14</v>
      </c>
      <c r="U855" t="str">
        <f t="shared" si="81"/>
        <v>rDXHP</v>
      </c>
      <c r="V855" s="36">
        <f t="shared" si="82"/>
        <v>2073.9763479379158</v>
      </c>
    </row>
    <row r="856" spans="1:22" x14ac:dyDescent="0.25">
      <c r="A856" s="86">
        <f t="shared" si="83"/>
        <v>850</v>
      </c>
      <c r="B856">
        <v>2</v>
      </c>
      <c r="C856">
        <v>2</v>
      </c>
      <c r="D856">
        <v>1</v>
      </c>
      <c r="E856">
        <v>14</v>
      </c>
      <c r="F856">
        <v>4</v>
      </c>
      <c r="G856" t="b">
        <f>INDEX(key!$AT$4:$BI$7,B856,E856)</f>
        <v>1</v>
      </c>
      <c r="H856" t="str">
        <f t="shared" si="78"/>
        <v>HV_SCEMFmExCZ14rNCEH</v>
      </c>
      <c r="I856" s="9" t="s">
        <v>1799</v>
      </c>
      <c r="J856" t="str">
        <f t="shared" si="79"/>
        <v>HV_SCEMFmExCZ14</v>
      </c>
      <c r="K856" s="9" t="s">
        <v>1662</v>
      </c>
      <c r="L856" s="9" t="s">
        <v>45</v>
      </c>
      <c r="M856" s="9" t="str">
        <f>INDEX(key!$AS$4:$AS$7,B856)</f>
        <v>SCE</v>
      </c>
      <c r="N856" s="9" t="str">
        <f>INDEX(key!$I$3:$I$5,C856)</f>
        <v>MFm</v>
      </c>
      <c r="O856" s="9" t="str">
        <f>INDEX(key!$F$9:$F$10,D856)</f>
        <v>Ex</v>
      </c>
      <c r="P856" s="9" t="str">
        <f>INDEX(key!$AT$3:$BI$3,E856)</f>
        <v>CZ14</v>
      </c>
      <c r="Q856" s="9" t="str">
        <f>INDEX('HVACwts Src'!$D$7:$I$7,F856)</f>
        <v>rNCEH</v>
      </c>
      <c r="R856" s="36">
        <f>IF(G856,INDEX('HVACwts Src'!$D$11:$U$164,(B856-1)*39+(D856-1)*19+E856,(C856-1)*6+F856),0)</f>
        <v>0</v>
      </c>
      <c r="T856" t="str">
        <f t="shared" si="80"/>
        <v>HV_SCEMFmExCZ14</v>
      </c>
      <c r="U856" t="str">
        <f t="shared" si="81"/>
        <v>rNCEH</v>
      </c>
      <c r="V856" s="36">
        <f t="shared" si="82"/>
        <v>0</v>
      </c>
    </row>
    <row r="857" spans="1:22" x14ac:dyDescent="0.25">
      <c r="A857" s="86">
        <f t="shared" si="83"/>
        <v>851</v>
      </c>
      <c r="B857">
        <v>2</v>
      </c>
      <c r="C857">
        <v>2</v>
      </c>
      <c r="D857">
        <v>1</v>
      </c>
      <c r="E857">
        <v>14</v>
      </c>
      <c r="F857">
        <v>5</v>
      </c>
      <c r="G857" t="b">
        <f>INDEX(key!$AT$4:$BI$7,B857,E857)</f>
        <v>1</v>
      </c>
      <c r="H857" t="str">
        <f t="shared" si="78"/>
        <v>HV_SCEMFmExCZ14rDXOH</v>
      </c>
      <c r="I857" s="9" t="s">
        <v>1799</v>
      </c>
      <c r="J857" t="str">
        <f t="shared" si="79"/>
        <v>HV_SCEMFmExCZ14</v>
      </c>
      <c r="K857" s="9" t="s">
        <v>1662</v>
      </c>
      <c r="L857" s="9" t="s">
        <v>45</v>
      </c>
      <c r="M857" s="9" t="str">
        <f>INDEX(key!$AS$4:$AS$7,B857)</f>
        <v>SCE</v>
      </c>
      <c r="N857" s="9" t="str">
        <f>INDEX(key!$I$3:$I$5,C857)</f>
        <v>MFm</v>
      </c>
      <c r="O857" s="9" t="str">
        <f>INDEX(key!$F$9:$F$10,D857)</f>
        <v>Ex</v>
      </c>
      <c r="P857" s="9" t="str">
        <f>INDEX(key!$AT$3:$BI$3,E857)</f>
        <v>CZ14</v>
      </c>
      <c r="Q857" s="9" t="str">
        <f>INDEX('HVACwts Src'!$D$7:$I$7,F857)</f>
        <v>rDXOH</v>
      </c>
      <c r="R857" s="36">
        <f>IF(G857,INDEX('HVACwts Src'!$D$11:$U$164,(B857-1)*39+(D857-1)*19+E857,(C857-1)*6+F857),0)</f>
        <v>1798.6394006651885</v>
      </c>
      <c r="T857" t="str">
        <f t="shared" si="80"/>
        <v>HV_SCEMFmExCZ14</v>
      </c>
      <c r="U857" t="str">
        <f t="shared" si="81"/>
        <v>rDXOH</v>
      </c>
      <c r="V857" s="36">
        <f t="shared" si="82"/>
        <v>1798.6394006651885</v>
      </c>
    </row>
    <row r="858" spans="1:22" x14ac:dyDescent="0.25">
      <c r="A858" s="86">
        <f t="shared" si="83"/>
        <v>852</v>
      </c>
      <c r="B858">
        <v>2</v>
      </c>
      <c r="C858">
        <v>2</v>
      </c>
      <c r="D858">
        <v>1</v>
      </c>
      <c r="E858">
        <v>14</v>
      </c>
      <c r="F858">
        <v>6</v>
      </c>
      <c r="G858" t="b">
        <f>INDEX(key!$AT$4:$BI$7,B858,E858)</f>
        <v>1</v>
      </c>
      <c r="H858" t="str">
        <f t="shared" si="78"/>
        <v>HV_SCEMFmExCZ14rNCOH</v>
      </c>
      <c r="I858" s="9" t="s">
        <v>1799</v>
      </c>
      <c r="J858" t="str">
        <f t="shared" si="79"/>
        <v>HV_SCEMFmExCZ14</v>
      </c>
      <c r="K858" s="9" t="s">
        <v>1662</v>
      </c>
      <c r="L858" s="9" t="s">
        <v>45</v>
      </c>
      <c r="M858" s="9" t="str">
        <f>INDEX(key!$AS$4:$AS$7,B858)</f>
        <v>SCE</v>
      </c>
      <c r="N858" s="9" t="str">
        <f>INDEX(key!$I$3:$I$5,C858)</f>
        <v>MFm</v>
      </c>
      <c r="O858" s="9" t="str">
        <f>INDEX(key!$F$9:$F$10,D858)</f>
        <v>Ex</v>
      </c>
      <c r="P858" s="9" t="str">
        <f>INDEX(key!$AT$3:$BI$3,E858)</f>
        <v>CZ14</v>
      </c>
      <c r="Q858" s="9" t="str">
        <f>INDEX('HVACwts Src'!$D$7:$I$7,F858)</f>
        <v>rNCOH</v>
      </c>
      <c r="R858" s="36">
        <f>IF(G858,INDEX('HVACwts Src'!$D$11:$U$164,(B858-1)*39+(D858-1)*19+E858,(C858-1)*6+F858),0)</f>
        <v>0</v>
      </c>
      <c r="T858" t="str">
        <f t="shared" si="80"/>
        <v>HV_SCEMFmExCZ14</v>
      </c>
      <c r="U858" t="str">
        <f t="shared" si="81"/>
        <v>rNCOH</v>
      </c>
      <c r="V858" s="36">
        <f t="shared" si="82"/>
        <v>0</v>
      </c>
    </row>
    <row r="859" spans="1:22" x14ac:dyDescent="0.25">
      <c r="A859" s="86">
        <f t="shared" si="83"/>
        <v>853</v>
      </c>
      <c r="B859">
        <v>2</v>
      </c>
      <c r="C859">
        <v>2</v>
      </c>
      <c r="D859">
        <v>1</v>
      </c>
      <c r="E859">
        <v>15</v>
      </c>
      <c r="F859">
        <v>1</v>
      </c>
      <c r="G859" t="b">
        <f>INDEX(key!$AT$4:$BI$7,B859,E859)</f>
        <v>1</v>
      </c>
      <c r="H859" t="str">
        <f t="shared" si="78"/>
        <v>HV_SCEMFmExCZ15rDXGF</v>
      </c>
      <c r="I859" s="9" t="s">
        <v>1799</v>
      </c>
      <c r="J859" t="str">
        <f t="shared" si="79"/>
        <v>HV_SCEMFmExCZ15</v>
      </c>
      <c r="K859" s="9" t="s">
        <v>1662</v>
      </c>
      <c r="L859" s="9" t="s">
        <v>45</v>
      </c>
      <c r="M859" s="9" t="str">
        <f>INDEX(key!$AS$4:$AS$7,B859)</f>
        <v>SCE</v>
      </c>
      <c r="N859" s="9" t="str">
        <f>INDEX(key!$I$3:$I$5,C859)</f>
        <v>MFm</v>
      </c>
      <c r="O859" s="9" t="str">
        <f>INDEX(key!$F$9:$F$10,D859)</f>
        <v>Ex</v>
      </c>
      <c r="P859" s="9" t="str">
        <f>INDEX(key!$AT$3:$BI$3,E859)</f>
        <v>CZ15</v>
      </c>
      <c r="Q859" s="9" t="str">
        <f>INDEX('HVACwts Src'!$D$7:$I$7,F859)</f>
        <v>rDXGF</v>
      </c>
      <c r="R859" s="36">
        <f>IF(G859,INDEX('HVACwts Src'!$D$11:$U$164,(B859-1)*39+(D859-1)*19+E859,(C859-1)*6+F859),0)</f>
        <v>33148.619029889131</v>
      </c>
      <c r="T859" t="str">
        <f t="shared" si="80"/>
        <v>HV_SCEMFmExCZ15</v>
      </c>
      <c r="U859" t="str">
        <f t="shared" si="81"/>
        <v>rDXGF</v>
      </c>
      <c r="V859" s="36">
        <f t="shared" si="82"/>
        <v>33148.619029889131</v>
      </c>
    </row>
    <row r="860" spans="1:22" x14ac:dyDescent="0.25">
      <c r="A860" s="86">
        <f t="shared" si="83"/>
        <v>854</v>
      </c>
      <c r="B860">
        <v>2</v>
      </c>
      <c r="C860">
        <v>2</v>
      </c>
      <c r="D860">
        <v>1</v>
      </c>
      <c r="E860">
        <v>15</v>
      </c>
      <c r="F860">
        <v>2</v>
      </c>
      <c r="G860" t="b">
        <f>INDEX(key!$AT$4:$BI$7,B860,E860)</f>
        <v>1</v>
      </c>
      <c r="H860" t="str">
        <f t="shared" si="78"/>
        <v>HV_SCEMFmExCZ15rNCGF</v>
      </c>
      <c r="I860" s="9" t="s">
        <v>1799</v>
      </c>
      <c r="J860" t="str">
        <f t="shared" si="79"/>
        <v>HV_SCEMFmExCZ15</v>
      </c>
      <c r="K860" s="9" t="s">
        <v>1662</v>
      </c>
      <c r="L860" s="9" t="s">
        <v>45</v>
      </c>
      <c r="M860" s="9" t="str">
        <f>INDEX(key!$AS$4:$AS$7,B860)</f>
        <v>SCE</v>
      </c>
      <c r="N860" s="9" t="str">
        <f>INDEX(key!$I$3:$I$5,C860)</f>
        <v>MFm</v>
      </c>
      <c r="O860" s="9" t="str">
        <f>INDEX(key!$F$9:$F$10,D860)</f>
        <v>Ex</v>
      </c>
      <c r="P860" s="9" t="str">
        <f>INDEX(key!$AT$3:$BI$3,E860)</f>
        <v>CZ15</v>
      </c>
      <c r="Q860" s="9" t="str">
        <f>INDEX('HVACwts Src'!$D$7:$I$7,F860)</f>
        <v>rNCGF</v>
      </c>
      <c r="R860" s="36">
        <f>IF(G860,INDEX('HVACwts Src'!$D$11:$U$164,(B860-1)*39+(D860-1)*19+E860,(C860-1)*6+F860),0)</f>
        <v>383.96754994826307</v>
      </c>
      <c r="T860" t="str">
        <f t="shared" si="80"/>
        <v>HV_SCEMFmExCZ15</v>
      </c>
      <c r="U860" t="str">
        <f t="shared" si="81"/>
        <v>rNCGF</v>
      </c>
      <c r="V860" s="36">
        <f t="shared" si="82"/>
        <v>383.96754994826307</v>
      </c>
    </row>
    <row r="861" spans="1:22" x14ac:dyDescent="0.25">
      <c r="A861" s="86">
        <f t="shared" si="83"/>
        <v>855</v>
      </c>
      <c r="B861">
        <v>2</v>
      </c>
      <c r="C861">
        <v>2</v>
      </c>
      <c r="D861">
        <v>1</v>
      </c>
      <c r="E861">
        <v>15</v>
      </c>
      <c r="F861">
        <v>3</v>
      </c>
      <c r="G861" t="b">
        <f>INDEX(key!$AT$4:$BI$7,B861,E861)</f>
        <v>1</v>
      </c>
      <c r="H861" t="str">
        <f t="shared" si="78"/>
        <v>HV_SCEMFmExCZ15rDXHP</v>
      </c>
      <c r="I861" s="9" t="s">
        <v>1799</v>
      </c>
      <c r="J861" t="str">
        <f t="shared" si="79"/>
        <v>HV_SCEMFmExCZ15</v>
      </c>
      <c r="K861" s="9" t="s">
        <v>1662</v>
      </c>
      <c r="L861" s="9" t="s">
        <v>45</v>
      </c>
      <c r="M861" s="9" t="str">
        <f>INDEX(key!$AS$4:$AS$7,B861)</f>
        <v>SCE</v>
      </c>
      <c r="N861" s="9" t="str">
        <f>INDEX(key!$I$3:$I$5,C861)</f>
        <v>MFm</v>
      </c>
      <c r="O861" s="9" t="str">
        <f>INDEX(key!$F$9:$F$10,D861)</f>
        <v>Ex</v>
      </c>
      <c r="P861" s="9" t="str">
        <f>INDEX(key!$AT$3:$BI$3,E861)</f>
        <v>CZ15</v>
      </c>
      <c r="Q861" s="9" t="str">
        <f>INDEX('HVACwts Src'!$D$7:$I$7,F861)</f>
        <v>rDXHP</v>
      </c>
      <c r="R861" s="36">
        <f>IF(G861,INDEX('HVACwts Src'!$D$11:$U$164,(B861-1)*39+(D861-1)*19+E861,(C861-1)*6+F861),0)</f>
        <v>4766.5936512638582</v>
      </c>
      <c r="T861" t="str">
        <f t="shared" si="80"/>
        <v>HV_SCEMFmExCZ15</v>
      </c>
      <c r="U861" t="str">
        <f t="shared" si="81"/>
        <v>rDXHP</v>
      </c>
      <c r="V861" s="36">
        <f t="shared" si="82"/>
        <v>4766.5936512638582</v>
      </c>
    </row>
    <row r="862" spans="1:22" x14ac:dyDescent="0.25">
      <c r="A862" s="86">
        <f t="shared" si="83"/>
        <v>856</v>
      </c>
      <c r="B862">
        <v>2</v>
      </c>
      <c r="C862">
        <v>2</v>
      </c>
      <c r="D862">
        <v>1</v>
      </c>
      <c r="E862">
        <v>15</v>
      </c>
      <c r="F862">
        <v>4</v>
      </c>
      <c r="G862" t="b">
        <f>INDEX(key!$AT$4:$BI$7,B862,E862)</f>
        <v>1</v>
      </c>
      <c r="H862" t="str">
        <f t="shared" si="78"/>
        <v>HV_SCEMFmExCZ15rNCEH</v>
      </c>
      <c r="I862" s="9" t="s">
        <v>1799</v>
      </c>
      <c r="J862" t="str">
        <f t="shared" si="79"/>
        <v>HV_SCEMFmExCZ15</v>
      </c>
      <c r="K862" s="9" t="s">
        <v>1662</v>
      </c>
      <c r="L862" s="9" t="s">
        <v>45</v>
      </c>
      <c r="M862" s="9" t="str">
        <f>INDEX(key!$AS$4:$AS$7,B862)</f>
        <v>SCE</v>
      </c>
      <c r="N862" s="9" t="str">
        <f>INDEX(key!$I$3:$I$5,C862)</f>
        <v>MFm</v>
      </c>
      <c r="O862" s="9" t="str">
        <f>INDEX(key!$F$9:$F$10,D862)</f>
        <v>Ex</v>
      </c>
      <c r="P862" s="9" t="str">
        <f>INDEX(key!$AT$3:$BI$3,E862)</f>
        <v>CZ15</v>
      </c>
      <c r="Q862" s="9" t="str">
        <f>INDEX('HVACwts Src'!$D$7:$I$7,F862)</f>
        <v>rNCEH</v>
      </c>
      <c r="R862" s="36">
        <f>IF(G862,INDEX('HVACwts Src'!$D$11:$U$164,(B862-1)*39+(D862-1)*19+E862,(C862-1)*6+F862),0)</f>
        <v>55.212474589800458</v>
      </c>
      <c r="T862" t="str">
        <f t="shared" si="80"/>
        <v>HV_SCEMFmExCZ15</v>
      </c>
      <c r="U862" t="str">
        <f t="shared" si="81"/>
        <v>rNCEH</v>
      </c>
      <c r="V862" s="36">
        <f t="shared" si="82"/>
        <v>55.212474589800458</v>
      </c>
    </row>
    <row r="863" spans="1:22" x14ac:dyDescent="0.25">
      <c r="A863" s="86">
        <f t="shared" si="83"/>
        <v>857</v>
      </c>
      <c r="B863">
        <v>2</v>
      </c>
      <c r="C863">
        <v>2</v>
      </c>
      <c r="D863">
        <v>1</v>
      </c>
      <c r="E863">
        <v>15</v>
      </c>
      <c r="F863">
        <v>5</v>
      </c>
      <c r="G863" t="b">
        <f>INDEX(key!$AT$4:$BI$7,B863,E863)</f>
        <v>1</v>
      </c>
      <c r="H863" t="str">
        <f t="shared" si="78"/>
        <v>HV_SCEMFmExCZ15rDXOH</v>
      </c>
      <c r="I863" s="9" t="s">
        <v>1799</v>
      </c>
      <c r="J863" t="str">
        <f t="shared" si="79"/>
        <v>HV_SCEMFmExCZ15</v>
      </c>
      <c r="K863" s="9" t="s">
        <v>1662</v>
      </c>
      <c r="L863" s="9" t="s">
        <v>45</v>
      </c>
      <c r="M863" s="9" t="str">
        <f>INDEX(key!$AS$4:$AS$7,B863)</f>
        <v>SCE</v>
      </c>
      <c r="N863" s="9" t="str">
        <f>INDEX(key!$I$3:$I$5,C863)</f>
        <v>MFm</v>
      </c>
      <c r="O863" s="9" t="str">
        <f>INDEX(key!$F$9:$F$10,D863)</f>
        <v>Ex</v>
      </c>
      <c r="P863" s="9" t="str">
        <f>INDEX(key!$AT$3:$BI$3,E863)</f>
        <v>CZ15</v>
      </c>
      <c r="Q863" s="9" t="str">
        <f>INDEX('HVACwts Src'!$D$7:$I$7,F863)</f>
        <v>rDXOH</v>
      </c>
      <c r="R863" s="36">
        <f>IF(G863,INDEX('HVACwts Src'!$D$11:$U$164,(B863-1)*39+(D863-1)*19+E863,(C863-1)*6+F863),0)</f>
        <v>4133.7902221729491</v>
      </c>
      <c r="T863" t="str">
        <f t="shared" si="80"/>
        <v>HV_SCEMFmExCZ15</v>
      </c>
      <c r="U863" t="str">
        <f t="shared" si="81"/>
        <v>rDXOH</v>
      </c>
      <c r="V863" s="36">
        <f t="shared" si="82"/>
        <v>4133.7902221729491</v>
      </c>
    </row>
    <row r="864" spans="1:22" x14ac:dyDescent="0.25">
      <c r="A864" s="86">
        <f t="shared" si="83"/>
        <v>858</v>
      </c>
      <c r="B864">
        <v>2</v>
      </c>
      <c r="C864">
        <v>2</v>
      </c>
      <c r="D864">
        <v>1</v>
      </c>
      <c r="E864">
        <v>15</v>
      </c>
      <c r="F864">
        <v>6</v>
      </c>
      <c r="G864" t="b">
        <f>INDEX(key!$AT$4:$BI$7,B864,E864)</f>
        <v>1</v>
      </c>
      <c r="H864" t="str">
        <f t="shared" si="78"/>
        <v>HV_SCEMFmExCZ15rNCOH</v>
      </c>
      <c r="I864" s="9" t="s">
        <v>1799</v>
      </c>
      <c r="J864" t="str">
        <f t="shared" si="79"/>
        <v>HV_SCEMFmExCZ15</v>
      </c>
      <c r="K864" s="9" t="s">
        <v>1662</v>
      </c>
      <c r="L864" s="9" t="s">
        <v>45</v>
      </c>
      <c r="M864" s="9" t="str">
        <f>INDEX(key!$AS$4:$AS$7,B864)</f>
        <v>SCE</v>
      </c>
      <c r="N864" s="9" t="str">
        <f>INDEX(key!$I$3:$I$5,C864)</f>
        <v>MFm</v>
      </c>
      <c r="O864" s="9" t="str">
        <f>INDEX(key!$F$9:$F$10,D864)</f>
        <v>Ex</v>
      </c>
      <c r="P864" s="9" t="str">
        <f>INDEX(key!$AT$3:$BI$3,E864)</f>
        <v>CZ15</v>
      </c>
      <c r="Q864" s="9" t="str">
        <f>INDEX('HVACwts Src'!$D$7:$I$7,F864)</f>
        <v>rNCOH</v>
      </c>
      <c r="R864" s="36">
        <f>IF(G864,INDEX('HVACwts Src'!$D$11:$U$164,(B864-1)*39+(D864-1)*19+E864,(C864-1)*6+F864),0)</f>
        <v>47.882577014042873</v>
      </c>
      <c r="T864" t="str">
        <f t="shared" si="80"/>
        <v>HV_SCEMFmExCZ15</v>
      </c>
      <c r="U864" t="str">
        <f t="shared" si="81"/>
        <v>rNCOH</v>
      </c>
      <c r="V864" s="36">
        <f t="shared" si="82"/>
        <v>47.882577014042873</v>
      </c>
    </row>
    <row r="865" spans="1:22" x14ac:dyDescent="0.25">
      <c r="A865" s="86">
        <f t="shared" si="83"/>
        <v>859</v>
      </c>
      <c r="B865">
        <v>2</v>
      </c>
      <c r="C865">
        <v>2</v>
      </c>
      <c r="D865">
        <v>1</v>
      </c>
      <c r="E865">
        <v>16</v>
      </c>
      <c r="F865">
        <v>1</v>
      </c>
      <c r="G865" t="b">
        <f>INDEX(key!$AT$4:$BI$7,B865,E865)</f>
        <v>1</v>
      </c>
      <c r="H865" t="str">
        <f t="shared" si="78"/>
        <v>HV_SCEMFmExCZ16rDXGF</v>
      </c>
      <c r="I865" s="9" t="s">
        <v>1799</v>
      </c>
      <c r="J865" t="str">
        <f t="shared" si="79"/>
        <v>HV_SCEMFmExCZ16</v>
      </c>
      <c r="K865" s="9" t="s">
        <v>1662</v>
      </c>
      <c r="L865" s="9" t="s">
        <v>45</v>
      </c>
      <c r="M865" s="9" t="str">
        <f>INDEX(key!$AS$4:$AS$7,B865)</f>
        <v>SCE</v>
      </c>
      <c r="N865" s="9" t="str">
        <f>INDEX(key!$I$3:$I$5,C865)</f>
        <v>MFm</v>
      </c>
      <c r="O865" s="9" t="str">
        <f>INDEX(key!$F$9:$F$10,D865)</f>
        <v>Ex</v>
      </c>
      <c r="P865" s="9" t="str">
        <f>INDEX(key!$AT$3:$BI$3,E865)</f>
        <v>CZ16</v>
      </c>
      <c r="Q865" s="9" t="str">
        <f>INDEX('HVACwts Src'!$D$7:$I$7,F865)</f>
        <v>rDXGF</v>
      </c>
      <c r="R865" s="36">
        <f>IF(G865,INDEX('HVACwts Src'!$D$11:$U$164,(B865-1)*39+(D865-1)*19+E865,(C865-1)*6+F865),0)</f>
        <v>8030.5266682631172</v>
      </c>
      <c r="T865" t="str">
        <f t="shared" si="80"/>
        <v>HV_SCEMFmExCZ16</v>
      </c>
      <c r="U865" t="str">
        <f t="shared" si="81"/>
        <v>rDXGF</v>
      </c>
      <c r="V865" s="36">
        <f t="shared" si="82"/>
        <v>8030.5266682631172</v>
      </c>
    </row>
    <row r="866" spans="1:22" x14ac:dyDescent="0.25">
      <c r="A866" s="86">
        <f t="shared" si="83"/>
        <v>860</v>
      </c>
      <c r="B866">
        <v>2</v>
      </c>
      <c r="C866">
        <v>2</v>
      </c>
      <c r="D866">
        <v>1</v>
      </c>
      <c r="E866">
        <v>16</v>
      </c>
      <c r="F866">
        <v>2</v>
      </c>
      <c r="G866" t="b">
        <f>INDEX(key!$AT$4:$BI$7,B866,E866)</f>
        <v>1</v>
      </c>
      <c r="H866" t="str">
        <f t="shared" si="78"/>
        <v>HV_SCEMFmExCZ16rNCGF</v>
      </c>
      <c r="I866" s="9" t="s">
        <v>1799</v>
      </c>
      <c r="J866" t="str">
        <f t="shared" si="79"/>
        <v>HV_SCEMFmExCZ16</v>
      </c>
      <c r="K866" s="9" t="s">
        <v>1662</v>
      </c>
      <c r="L866" s="9" t="s">
        <v>45</v>
      </c>
      <c r="M866" s="9" t="str">
        <f>INDEX(key!$AS$4:$AS$7,B866)</f>
        <v>SCE</v>
      </c>
      <c r="N866" s="9" t="str">
        <f>INDEX(key!$I$3:$I$5,C866)</f>
        <v>MFm</v>
      </c>
      <c r="O866" s="9" t="str">
        <f>INDEX(key!$F$9:$F$10,D866)</f>
        <v>Ex</v>
      </c>
      <c r="P866" s="9" t="str">
        <f>INDEX(key!$AT$3:$BI$3,E866)</f>
        <v>CZ16</v>
      </c>
      <c r="Q866" s="9" t="str">
        <f>INDEX('HVACwts Src'!$D$7:$I$7,F866)</f>
        <v>rNCGF</v>
      </c>
      <c r="R866" s="36">
        <f>IF(G866,INDEX('HVACwts Src'!$D$11:$U$164,(B866-1)*39+(D866-1)*19+E866,(C866-1)*6+F866),0)</f>
        <v>2684.362730761271</v>
      </c>
      <c r="T866" t="str">
        <f t="shared" si="80"/>
        <v>HV_SCEMFmExCZ16</v>
      </c>
      <c r="U866" t="str">
        <f t="shared" si="81"/>
        <v>rNCGF</v>
      </c>
      <c r="V866" s="36">
        <f t="shared" si="82"/>
        <v>2684.362730761271</v>
      </c>
    </row>
    <row r="867" spans="1:22" x14ac:dyDescent="0.25">
      <c r="A867" s="86">
        <f t="shared" si="83"/>
        <v>861</v>
      </c>
      <c r="B867">
        <v>2</v>
      </c>
      <c r="C867">
        <v>2</v>
      </c>
      <c r="D867">
        <v>1</v>
      </c>
      <c r="E867">
        <v>16</v>
      </c>
      <c r="F867">
        <v>3</v>
      </c>
      <c r="G867" t="b">
        <f>INDEX(key!$AT$4:$BI$7,B867,E867)</f>
        <v>1</v>
      </c>
      <c r="H867" t="str">
        <f t="shared" si="78"/>
        <v>HV_SCEMFmExCZ16rDXHP</v>
      </c>
      <c r="I867" s="9" t="s">
        <v>1799</v>
      </c>
      <c r="J867" t="str">
        <f t="shared" si="79"/>
        <v>HV_SCEMFmExCZ16</v>
      </c>
      <c r="K867" s="9" t="s">
        <v>1662</v>
      </c>
      <c r="L867" s="9" t="s">
        <v>45</v>
      </c>
      <c r="M867" s="9" t="str">
        <f>INDEX(key!$AS$4:$AS$7,B867)</f>
        <v>SCE</v>
      </c>
      <c r="N867" s="9" t="str">
        <f>INDEX(key!$I$3:$I$5,C867)</f>
        <v>MFm</v>
      </c>
      <c r="O867" s="9" t="str">
        <f>INDEX(key!$F$9:$F$10,D867)</f>
        <v>Ex</v>
      </c>
      <c r="P867" s="9" t="str">
        <f>INDEX(key!$AT$3:$BI$3,E867)</f>
        <v>CZ16</v>
      </c>
      <c r="Q867" s="9" t="str">
        <f>INDEX('HVACwts Src'!$D$7:$I$7,F867)</f>
        <v>rDXHP</v>
      </c>
      <c r="R867" s="36">
        <f>IF(G867,INDEX('HVACwts Src'!$D$11:$U$164,(B867-1)*39+(D867-1)*19+E867,(C867-1)*6+F867),0)</f>
        <v>1154.7466698004437</v>
      </c>
      <c r="T867" t="str">
        <f t="shared" si="80"/>
        <v>HV_SCEMFmExCZ16</v>
      </c>
      <c r="U867" t="str">
        <f t="shared" si="81"/>
        <v>rDXHP</v>
      </c>
      <c r="V867" s="36">
        <f t="shared" si="82"/>
        <v>1154.7466698004437</v>
      </c>
    </row>
    <row r="868" spans="1:22" x14ac:dyDescent="0.25">
      <c r="A868" s="86">
        <f t="shared" si="83"/>
        <v>862</v>
      </c>
      <c r="B868">
        <v>2</v>
      </c>
      <c r="C868">
        <v>2</v>
      </c>
      <c r="D868">
        <v>1</v>
      </c>
      <c r="E868">
        <v>16</v>
      </c>
      <c r="F868">
        <v>4</v>
      </c>
      <c r="G868" t="b">
        <f>INDEX(key!$AT$4:$BI$7,B868,E868)</f>
        <v>1</v>
      </c>
      <c r="H868" t="str">
        <f t="shared" si="78"/>
        <v>HV_SCEMFmExCZ16rNCEH</v>
      </c>
      <c r="I868" s="9" t="s">
        <v>1799</v>
      </c>
      <c r="J868" t="str">
        <f t="shared" si="79"/>
        <v>HV_SCEMFmExCZ16</v>
      </c>
      <c r="K868" s="9" t="s">
        <v>1662</v>
      </c>
      <c r="L868" s="9" t="s">
        <v>45</v>
      </c>
      <c r="M868" s="9" t="str">
        <f>INDEX(key!$AS$4:$AS$7,B868)</f>
        <v>SCE</v>
      </c>
      <c r="N868" s="9" t="str">
        <f>INDEX(key!$I$3:$I$5,C868)</f>
        <v>MFm</v>
      </c>
      <c r="O868" s="9" t="str">
        <f>INDEX(key!$F$9:$F$10,D868)</f>
        <v>Ex</v>
      </c>
      <c r="P868" s="9" t="str">
        <f>INDEX(key!$AT$3:$BI$3,E868)</f>
        <v>CZ16</v>
      </c>
      <c r="Q868" s="9" t="str">
        <f>INDEX('HVACwts Src'!$D$7:$I$7,F868)</f>
        <v>rNCEH</v>
      </c>
      <c r="R868" s="36">
        <f>IF(G868,INDEX('HVACwts Src'!$D$11:$U$164,(B868-1)*39+(D868-1)*19+E868,(C868-1)*6+F868),0)</f>
        <v>385.99696532150784</v>
      </c>
      <c r="T868" t="str">
        <f t="shared" si="80"/>
        <v>HV_SCEMFmExCZ16</v>
      </c>
      <c r="U868" t="str">
        <f t="shared" si="81"/>
        <v>rNCEH</v>
      </c>
      <c r="V868" s="36">
        <f t="shared" si="82"/>
        <v>385.99696532150784</v>
      </c>
    </row>
    <row r="869" spans="1:22" x14ac:dyDescent="0.25">
      <c r="A869" s="86">
        <f t="shared" si="83"/>
        <v>863</v>
      </c>
      <c r="B869">
        <v>2</v>
      </c>
      <c r="C869">
        <v>2</v>
      </c>
      <c r="D869">
        <v>1</v>
      </c>
      <c r="E869">
        <v>16</v>
      </c>
      <c r="F869">
        <v>5</v>
      </c>
      <c r="G869" t="b">
        <f>INDEX(key!$AT$4:$BI$7,B869,E869)</f>
        <v>1</v>
      </c>
      <c r="H869" t="str">
        <f t="shared" si="78"/>
        <v>HV_SCEMFmExCZ16rDXOH</v>
      </c>
      <c r="I869" s="9" t="s">
        <v>1799</v>
      </c>
      <c r="J869" t="str">
        <f t="shared" si="79"/>
        <v>HV_SCEMFmExCZ16</v>
      </c>
      <c r="K869" s="9" t="s">
        <v>1662</v>
      </c>
      <c r="L869" s="9" t="s">
        <v>45</v>
      </c>
      <c r="M869" s="9" t="str">
        <f>INDEX(key!$AS$4:$AS$7,B869)</f>
        <v>SCE</v>
      </c>
      <c r="N869" s="9" t="str">
        <f>INDEX(key!$I$3:$I$5,C869)</f>
        <v>MFm</v>
      </c>
      <c r="O869" s="9" t="str">
        <f>INDEX(key!$F$9:$F$10,D869)</f>
        <v>Ex</v>
      </c>
      <c r="P869" s="9" t="str">
        <f>INDEX(key!$AT$3:$BI$3,E869)</f>
        <v>CZ16</v>
      </c>
      <c r="Q869" s="9" t="str">
        <f>INDEX('HVACwts Src'!$D$7:$I$7,F869)</f>
        <v>rDXOH</v>
      </c>
      <c r="R869" s="36">
        <f>IF(G869,INDEX('HVACwts Src'!$D$11:$U$164,(B869-1)*39+(D869-1)*19+E869,(C869-1)*6+F869),0)</f>
        <v>1001.4448140428677</v>
      </c>
      <c r="T869" t="str">
        <f t="shared" si="80"/>
        <v>HV_SCEMFmExCZ16</v>
      </c>
      <c r="U869" t="str">
        <f t="shared" si="81"/>
        <v>rDXOH</v>
      </c>
      <c r="V869" s="36">
        <f t="shared" si="82"/>
        <v>1001.4448140428677</v>
      </c>
    </row>
    <row r="870" spans="1:22" x14ac:dyDescent="0.25">
      <c r="A870" s="86">
        <f t="shared" si="83"/>
        <v>864</v>
      </c>
      <c r="B870">
        <v>2</v>
      </c>
      <c r="C870">
        <v>2</v>
      </c>
      <c r="D870">
        <v>1</v>
      </c>
      <c r="E870">
        <v>16</v>
      </c>
      <c r="F870">
        <v>6</v>
      </c>
      <c r="G870" t="b">
        <f>INDEX(key!$AT$4:$BI$7,B870,E870)</f>
        <v>1</v>
      </c>
      <c r="H870" t="str">
        <f t="shared" si="78"/>
        <v>HV_SCEMFmExCZ16rNCOH</v>
      </c>
      <c r="I870" s="9" t="s">
        <v>1799</v>
      </c>
      <c r="J870" t="str">
        <f t="shared" si="79"/>
        <v>HV_SCEMFmExCZ16</v>
      </c>
      <c r="K870" s="9" t="s">
        <v>1662</v>
      </c>
      <c r="L870" s="9" t="s">
        <v>45</v>
      </c>
      <c r="M870" s="9" t="str">
        <f>INDEX(key!$AS$4:$AS$7,B870)</f>
        <v>SCE</v>
      </c>
      <c r="N870" s="9" t="str">
        <f>INDEX(key!$I$3:$I$5,C870)</f>
        <v>MFm</v>
      </c>
      <c r="O870" s="9" t="str">
        <f>INDEX(key!$F$9:$F$10,D870)</f>
        <v>Ex</v>
      </c>
      <c r="P870" s="9" t="str">
        <f>INDEX(key!$AT$3:$BI$3,E870)</f>
        <v>CZ16</v>
      </c>
      <c r="Q870" s="9" t="str">
        <f>INDEX('HVACwts Src'!$D$7:$I$7,F870)</f>
        <v>rNCOH</v>
      </c>
      <c r="R870" s="36">
        <f>IF(G870,INDEX('HVACwts Src'!$D$11:$U$164,(B870-1)*39+(D870-1)*19+E870,(C870-1)*6+F870),0)</f>
        <v>334.75278107908355</v>
      </c>
      <c r="T870" t="str">
        <f t="shared" si="80"/>
        <v>HV_SCEMFmExCZ16</v>
      </c>
      <c r="U870" t="str">
        <f t="shared" si="81"/>
        <v>rNCOH</v>
      </c>
      <c r="V870" s="36">
        <f t="shared" si="82"/>
        <v>334.75278107908355</v>
      </c>
    </row>
    <row r="871" spans="1:22" x14ac:dyDescent="0.25">
      <c r="A871" s="86">
        <f t="shared" si="83"/>
        <v>865</v>
      </c>
      <c r="B871">
        <v>2</v>
      </c>
      <c r="C871">
        <v>2</v>
      </c>
      <c r="D871">
        <v>2</v>
      </c>
      <c r="E871">
        <v>1</v>
      </c>
      <c r="F871">
        <v>1</v>
      </c>
      <c r="G871" t="b">
        <f>INDEX(key!$AT$4:$BI$7,B871,E871)</f>
        <v>0</v>
      </c>
      <c r="H871" t="str">
        <f t="shared" si="78"/>
        <v>HV_SCEMFmNewCZ01rDXGF</v>
      </c>
      <c r="I871" s="9" t="s">
        <v>1799</v>
      </c>
      <c r="J871" t="str">
        <f t="shared" si="79"/>
        <v>HV_SCEMFmNewCZ01</v>
      </c>
      <c r="K871" s="9" t="s">
        <v>1662</v>
      </c>
      <c r="L871" s="9" t="s">
        <v>45</v>
      </c>
      <c r="M871" s="9" t="str">
        <f>INDEX(key!$AS$4:$AS$7,B871)</f>
        <v>SCE</v>
      </c>
      <c r="N871" s="9" t="str">
        <f>INDEX(key!$I$3:$I$5,C871)</f>
        <v>MFm</v>
      </c>
      <c r="O871" s="9" t="str">
        <f>INDEX(key!$F$9:$F$10,D871)</f>
        <v>New</v>
      </c>
      <c r="P871" s="9" t="str">
        <f>INDEX(key!$AT$3:$BI$3,E871)</f>
        <v>CZ01</v>
      </c>
      <c r="Q871" s="9" t="str">
        <f>INDEX('HVACwts Src'!$D$7:$I$7,F871)</f>
        <v>rDXGF</v>
      </c>
      <c r="R871" s="36">
        <f>IF(G871,INDEX('HVACwts Src'!$D$11:$U$164,(B871-1)*39+(D871-1)*19+E871,(C871-1)*6+F871),0)</f>
        <v>0</v>
      </c>
      <c r="T871" t="str">
        <f t="shared" si="80"/>
        <v>HV_SCEMFmNewCZ01</v>
      </c>
      <c r="U871" t="str">
        <f t="shared" si="81"/>
        <v>rDXGF</v>
      </c>
      <c r="V871" s="36">
        <f t="shared" si="82"/>
        <v>0</v>
      </c>
    </row>
    <row r="872" spans="1:22" x14ac:dyDescent="0.25">
      <c r="A872" s="86">
        <f t="shared" si="83"/>
        <v>866</v>
      </c>
      <c r="B872">
        <v>2</v>
      </c>
      <c r="C872">
        <v>2</v>
      </c>
      <c r="D872">
        <v>2</v>
      </c>
      <c r="E872">
        <v>1</v>
      </c>
      <c r="F872">
        <v>2</v>
      </c>
      <c r="G872" t="b">
        <f>INDEX(key!$AT$4:$BI$7,B872,E872)</f>
        <v>0</v>
      </c>
      <c r="H872" t="str">
        <f t="shared" si="78"/>
        <v>HV_SCEMFmNewCZ01rNCGF</v>
      </c>
      <c r="I872" s="9" t="s">
        <v>1799</v>
      </c>
      <c r="J872" t="str">
        <f t="shared" si="79"/>
        <v>HV_SCEMFmNewCZ01</v>
      </c>
      <c r="K872" s="9" t="s">
        <v>1662</v>
      </c>
      <c r="L872" s="9" t="s">
        <v>45</v>
      </c>
      <c r="M872" s="9" t="str">
        <f>INDEX(key!$AS$4:$AS$7,B872)</f>
        <v>SCE</v>
      </c>
      <c r="N872" s="9" t="str">
        <f>INDEX(key!$I$3:$I$5,C872)</f>
        <v>MFm</v>
      </c>
      <c r="O872" s="9" t="str">
        <f>INDEX(key!$F$9:$F$10,D872)</f>
        <v>New</v>
      </c>
      <c r="P872" s="9" t="str">
        <f>INDEX(key!$AT$3:$BI$3,E872)</f>
        <v>CZ01</v>
      </c>
      <c r="Q872" s="9" t="str">
        <f>INDEX('HVACwts Src'!$D$7:$I$7,F872)</f>
        <v>rNCGF</v>
      </c>
      <c r="R872" s="36">
        <f>IF(G872,INDEX('HVACwts Src'!$D$11:$U$164,(B872-1)*39+(D872-1)*19+E872,(C872-1)*6+F872),0)</f>
        <v>0</v>
      </c>
      <c r="T872" t="str">
        <f t="shared" si="80"/>
        <v>HV_SCEMFmNewCZ01</v>
      </c>
      <c r="U872" t="str">
        <f t="shared" si="81"/>
        <v>rNCGF</v>
      </c>
      <c r="V872" s="36">
        <f t="shared" si="82"/>
        <v>0</v>
      </c>
    </row>
    <row r="873" spans="1:22" x14ac:dyDescent="0.25">
      <c r="A873" s="86">
        <f t="shared" si="83"/>
        <v>867</v>
      </c>
      <c r="B873">
        <v>2</v>
      </c>
      <c r="C873">
        <v>2</v>
      </c>
      <c r="D873">
        <v>2</v>
      </c>
      <c r="E873">
        <v>1</v>
      </c>
      <c r="F873">
        <v>3</v>
      </c>
      <c r="G873" t="b">
        <f>INDEX(key!$AT$4:$BI$7,B873,E873)</f>
        <v>0</v>
      </c>
      <c r="H873" t="str">
        <f t="shared" si="78"/>
        <v>HV_SCEMFmNewCZ01rDXHP</v>
      </c>
      <c r="I873" s="9" t="s">
        <v>1799</v>
      </c>
      <c r="J873" t="str">
        <f t="shared" si="79"/>
        <v>HV_SCEMFmNewCZ01</v>
      </c>
      <c r="K873" s="9" t="s">
        <v>1662</v>
      </c>
      <c r="L873" s="9" t="s">
        <v>45</v>
      </c>
      <c r="M873" s="9" t="str">
        <f>INDEX(key!$AS$4:$AS$7,B873)</f>
        <v>SCE</v>
      </c>
      <c r="N873" s="9" t="str">
        <f>INDEX(key!$I$3:$I$5,C873)</f>
        <v>MFm</v>
      </c>
      <c r="O873" s="9" t="str">
        <f>INDEX(key!$F$9:$F$10,D873)</f>
        <v>New</v>
      </c>
      <c r="P873" s="9" t="str">
        <f>INDEX(key!$AT$3:$BI$3,E873)</f>
        <v>CZ01</v>
      </c>
      <c r="Q873" s="9" t="str">
        <f>INDEX('HVACwts Src'!$D$7:$I$7,F873)</f>
        <v>rDXHP</v>
      </c>
      <c r="R873" s="36">
        <f>IF(G873,INDEX('HVACwts Src'!$D$11:$U$164,(B873-1)*39+(D873-1)*19+E873,(C873-1)*6+F873),0)</f>
        <v>0</v>
      </c>
      <c r="T873" t="str">
        <f t="shared" si="80"/>
        <v>HV_SCEMFmNewCZ01</v>
      </c>
      <c r="U873" t="str">
        <f t="shared" si="81"/>
        <v>rDXHP</v>
      </c>
      <c r="V873" s="36">
        <f t="shared" si="82"/>
        <v>0</v>
      </c>
    </row>
    <row r="874" spans="1:22" x14ac:dyDescent="0.25">
      <c r="A874" s="86">
        <f t="shared" si="83"/>
        <v>868</v>
      </c>
      <c r="B874">
        <v>2</v>
      </c>
      <c r="C874">
        <v>2</v>
      </c>
      <c r="D874">
        <v>2</v>
      </c>
      <c r="E874">
        <v>1</v>
      </c>
      <c r="F874">
        <v>4</v>
      </c>
      <c r="G874" t="b">
        <f>INDEX(key!$AT$4:$BI$7,B874,E874)</f>
        <v>0</v>
      </c>
      <c r="H874" t="str">
        <f t="shared" si="78"/>
        <v>HV_SCEMFmNewCZ01rNCEH</v>
      </c>
      <c r="I874" s="9" t="s">
        <v>1799</v>
      </c>
      <c r="J874" t="str">
        <f t="shared" si="79"/>
        <v>HV_SCEMFmNewCZ01</v>
      </c>
      <c r="K874" s="9" t="s">
        <v>1662</v>
      </c>
      <c r="L874" s="9" t="s">
        <v>45</v>
      </c>
      <c r="M874" s="9" t="str">
        <f>INDEX(key!$AS$4:$AS$7,B874)</f>
        <v>SCE</v>
      </c>
      <c r="N874" s="9" t="str">
        <f>INDEX(key!$I$3:$I$5,C874)</f>
        <v>MFm</v>
      </c>
      <c r="O874" s="9" t="str">
        <f>INDEX(key!$F$9:$F$10,D874)</f>
        <v>New</v>
      </c>
      <c r="P874" s="9" t="str">
        <f>INDEX(key!$AT$3:$BI$3,E874)</f>
        <v>CZ01</v>
      </c>
      <c r="Q874" s="9" t="str">
        <f>INDEX('HVACwts Src'!$D$7:$I$7,F874)</f>
        <v>rNCEH</v>
      </c>
      <c r="R874" s="36">
        <f>IF(G874,INDEX('HVACwts Src'!$D$11:$U$164,(B874-1)*39+(D874-1)*19+E874,(C874-1)*6+F874),0)</f>
        <v>0</v>
      </c>
      <c r="T874" t="str">
        <f t="shared" si="80"/>
        <v>HV_SCEMFmNewCZ01</v>
      </c>
      <c r="U874" t="str">
        <f t="shared" si="81"/>
        <v>rNCEH</v>
      </c>
      <c r="V874" s="36">
        <f t="shared" si="82"/>
        <v>0</v>
      </c>
    </row>
    <row r="875" spans="1:22" x14ac:dyDescent="0.25">
      <c r="A875" s="86">
        <f t="shared" si="83"/>
        <v>869</v>
      </c>
      <c r="B875">
        <v>2</v>
      </c>
      <c r="C875">
        <v>2</v>
      </c>
      <c r="D875">
        <v>2</v>
      </c>
      <c r="E875">
        <v>1</v>
      </c>
      <c r="F875">
        <v>5</v>
      </c>
      <c r="G875" t="b">
        <f>INDEX(key!$AT$4:$BI$7,B875,E875)</f>
        <v>0</v>
      </c>
      <c r="H875" t="str">
        <f t="shared" si="78"/>
        <v>HV_SCEMFmNewCZ01rDXOH</v>
      </c>
      <c r="I875" s="9" t="s">
        <v>1799</v>
      </c>
      <c r="J875" t="str">
        <f t="shared" si="79"/>
        <v>HV_SCEMFmNewCZ01</v>
      </c>
      <c r="K875" s="9" t="s">
        <v>1662</v>
      </c>
      <c r="L875" s="9" t="s">
        <v>45</v>
      </c>
      <c r="M875" s="9" t="str">
        <f>INDEX(key!$AS$4:$AS$7,B875)</f>
        <v>SCE</v>
      </c>
      <c r="N875" s="9" t="str">
        <f>INDEX(key!$I$3:$I$5,C875)</f>
        <v>MFm</v>
      </c>
      <c r="O875" s="9" t="str">
        <f>INDEX(key!$F$9:$F$10,D875)</f>
        <v>New</v>
      </c>
      <c r="P875" s="9" t="str">
        <f>INDEX(key!$AT$3:$BI$3,E875)</f>
        <v>CZ01</v>
      </c>
      <c r="Q875" s="9" t="str">
        <f>INDEX('HVACwts Src'!$D$7:$I$7,F875)</f>
        <v>rDXOH</v>
      </c>
      <c r="R875" s="36">
        <f>IF(G875,INDEX('HVACwts Src'!$D$11:$U$164,(B875-1)*39+(D875-1)*19+E875,(C875-1)*6+F875),0)</f>
        <v>0</v>
      </c>
      <c r="T875" t="str">
        <f t="shared" si="80"/>
        <v>HV_SCEMFmNewCZ01</v>
      </c>
      <c r="U875" t="str">
        <f t="shared" si="81"/>
        <v>rDXOH</v>
      </c>
      <c r="V875" s="36">
        <f t="shared" si="82"/>
        <v>0</v>
      </c>
    </row>
    <row r="876" spans="1:22" x14ac:dyDescent="0.25">
      <c r="A876" s="86">
        <f t="shared" si="83"/>
        <v>870</v>
      </c>
      <c r="B876">
        <v>2</v>
      </c>
      <c r="C876">
        <v>2</v>
      </c>
      <c r="D876">
        <v>2</v>
      </c>
      <c r="E876">
        <v>1</v>
      </c>
      <c r="F876">
        <v>6</v>
      </c>
      <c r="G876" t="b">
        <f>INDEX(key!$AT$4:$BI$7,B876,E876)</f>
        <v>0</v>
      </c>
      <c r="H876" t="str">
        <f t="shared" si="78"/>
        <v>HV_SCEMFmNewCZ01rNCOH</v>
      </c>
      <c r="I876" s="9" t="s">
        <v>1799</v>
      </c>
      <c r="J876" t="str">
        <f t="shared" si="79"/>
        <v>HV_SCEMFmNewCZ01</v>
      </c>
      <c r="K876" s="9" t="s">
        <v>1662</v>
      </c>
      <c r="L876" s="9" t="s">
        <v>45</v>
      </c>
      <c r="M876" s="9" t="str">
        <f>INDEX(key!$AS$4:$AS$7,B876)</f>
        <v>SCE</v>
      </c>
      <c r="N876" s="9" t="str">
        <f>INDEX(key!$I$3:$I$5,C876)</f>
        <v>MFm</v>
      </c>
      <c r="O876" s="9" t="str">
        <f>INDEX(key!$F$9:$F$10,D876)</f>
        <v>New</v>
      </c>
      <c r="P876" s="9" t="str">
        <f>INDEX(key!$AT$3:$BI$3,E876)</f>
        <v>CZ01</v>
      </c>
      <c r="Q876" s="9" t="str">
        <f>INDEX('HVACwts Src'!$D$7:$I$7,F876)</f>
        <v>rNCOH</v>
      </c>
      <c r="R876" s="36">
        <f>IF(G876,INDEX('HVACwts Src'!$D$11:$U$164,(B876-1)*39+(D876-1)*19+E876,(C876-1)*6+F876),0)</f>
        <v>0</v>
      </c>
      <c r="T876" t="str">
        <f t="shared" si="80"/>
        <v>HV_SCEMFmNewCZ01</v>
      </c>
      <c r="U876" t="str">
        <f t="shared" si="81"/>
        <v>rNCOH</v>
      </c>
      <c r="V876" s="36">
        <f t="shared" si="82"/>
        <v>0</v>
      </c>
    </row>
    <row r="877" spans="1:22" x14ac:dyDescent="0.25">
      <c r="A877" s="86">
        <f t="shared" si="83"/>
        <v>871</v>
      </c>
      <c r="B877">
        <v>2</v>
      </c>
      <c r="C877">
        <v>2</v>
      </c>
      <c r="D877">
        <v>2</v>
      </c>
      <c r="E877">
        <v>2</v>
      </c>
      <c r="F877">
        <v>1</v>
      </c>
      <c r="G877" t="b">
        <f>INDEX(key!$AT$4:$BI$7,B877,E877)</f>
        <v>0</v>
      </c>
      <c r="H877" t="str">
        <f t="shared" si="78"/>
        <v>HV_SCEMFmNewCZ02rDXGF</v>
      </c>
      <c r="I877" s="9" t="s">
        <v>1799</v>
      </c>
      <c r="J877" t="str">
        <f t="shared" si="79"/>
        <v>HV_SCEMFmNewCZ02</v>
      </c>
      <c r="K877" s="9" t="s">
        <v>1662</v>
      </c>
      <c r="L877" s="9" t="s">
        <v>45</v>
      </c>
      <c r="M877" s="9" t="str">
        <f>INDEX(key!$AS$4:$AS$7,B877)</f>
        <v>SCE</v>
      </c>
      <c r="N877" s="9" t="str">
        <f>INDEX(key!$I$3:$I$5,C877)</f>
        <v>MFm</v>
      </c>
      <c r="O877" s="9" t="str">
        <f>INDEX(key!$F$9:$F$10,D877)</f>
        <v>New</v>
      </c>
      <c r="P877" s="9" t="str">
        <f>INDEX(key!$AT$3:$BI$3,E877)</f>
        <v>CZ02</v>
      </c>
      <c r="Q877" s="9" t="str">
        <f>INDEX('HVACwts Src'!$D$7:$I$7,F877)</f>
        <v>rDXGF</v>
      </c>
      <c r="R877" s="36">
        <f>IF(G877,INDEX('HVACwts Src'!$D$11:$U$164,(B877-1)*39+(D877-1)*19+E877,(C877-1)*6+F877),0)</f>
        <v>0</v>
      </c>
      <c r="T877" t="str">
        <f t="shared" si="80"/>
        <v>HV_SCEMFmNewCZ02</v>
      </c>
      <c r="U877" t="str">
        <f t="shared" si="81"/>
        <v>rDXGF</v>
      </c>
      <c r="V877" s="36">
        <f t="shared" si="82"/>
        <v>0</v>
      </c>
    </row>
    <row r="878" spans="1:22" x14ac:dyDescent="0.25">
      <c r="A878" s="86">
        <f t="shared" si="83"/>
        <v>872</v>
      </c>
      <c r="B878">
        <v>2</v>
      </c>
      <c r="C878">
        <v>2</v>
      </c>
      <c r="D878">
        <v>2</v>
      </c>
      <c r="E878">
        <v>2</v>
      </c>
      <c r="F878">
        <v>2</v>
      </c>
      <c r="G878" t="b">
        <f>INDEX(key!$AT$4:$BI$7,B878,E878)</f>
        <v>0</v>
      </c>
      <c r="H878" t="str">
        <f t="shared" si="78"/>
        <v>HV_SCEMFmNewCZ02rNCGF</v>
      </c>
      <c r="I878" s="9" t="s">
        <v>1799</v>
      </c>
      <c r="J878" t="str">
        <f t="shared" si="79"/>
        <v>HV_SCEMFmNewCZ02</v>
      </c>
      <c r="K878" s="9" t="s">
        <v>1662</v>
      </c>
      <c r="L878" s="9" t="s">
        <v>45</v>
      </c>
      <c r="M878" s="9" t="str">
        <f>INDEX(key!$AS$4:$AS$7,B878)</f>
        <v>SCE</v>
      </c>
      <c r="N878" s="9" t="str">
        <f>INDEX(key!$I$3:$I$5,C878)</f>
        <v>MFm</v>
      </c>
      <c r="O878" s="9" t="str">
        <f>INDEX(key!$F$9:$F$10,D878)</f>
        <v>New</v>
      </c>
      <c r="P878" s="9" t="str">
        <f>INDEX(key!$AT$3:$BI$3,E878)</f>
        <v>CZ02</v>
      </c>
      <c r="Q878" s="9" t="str">
        <f>INDEX('HVACwts Src'!$D$7:$I$7,F878)</f>
        <v>rNCGF</v>
      </c>
      <c r="R878" s="36">
        <f>IF(G878,INDEX('HVACwts Src'!$D$11:$U$164,(B878-1)*39+(D878-1)*19+E878,(C878-1)*6+F878),0)</f>
        <v>0</v>
      </c>
      <c r="T878" t="str">
        <f t="shared" si="80"/>
        <v>HV_SCEMFmNewCZ02</v>
      </c>
      <c r="U878" t="str">
        <f t="shared" si="81"/>
        <v>rNCGF</v>
      </c>
      <c r="V878" s="36">
        <f t="shared" si="82"/>
        <v>0</v>
      </c>
    </row>
    <row r="879" spans="1:22" x14ac:dyDescent="0.25">
      <c r="A879" s="86">
        <f t="shared" si="83"/>
        <v>873</v>
      </c>
      <c r="B879">
        <v>2</v>
      </c>
      <c r="C879">
        <v>2</v>
      </c>
      <c r="D879">
        <v>2</v>
      </c>
      <c r="E879">
        <v>2</v>
      </c>
      <c r="F879">
        <v>3</v>
      </c>
      <c r="G879" t="b">
        <f>INDEX(key!$AT$4:$BI$7,B879,E879)</f>
        <v>0</v>
      </c>
      <c r="H879" t="str">
        <f t="shared" si="78"/>
        <v>HV_SCEMFmNewCZ02rDXHP</v>
      </c>
      <c r="I879" s="9" t="s">
        <v>1799</v>
      </c>
      <c r="J879" t="str">
        <f t="shared" si="79"/>
        <v>HV_SCEMFmNewCZ02</v>
      </c>
      <c r="K879" s="9" t="s">
        <v>1662</v>
      </c>
      <c r="L879" s="9" t="s">
        <v>45</v>
      </c>
      <c r="M879" s="9" t="str">
        <f>INDEX(key!$AS$4:$AS$7,B879)</f>
        <v>SCE</v>
      </c>
      <c r="N879" s="9" t="str">
        <f>INDEX(key!$I$3:$I$5,C879)</f>
        <v>MFm</v>
      </c>
      <c r="O879" s="9" t="str">
        <f>INDEX(key!$F$9:$F$10,D879)</f>
        <v>New</v>
      </c>
      <c r="P879" s="9" t="str">
        <f>INDEX(key!$AT$3:$BI$3,E879)</f>
        <v>CZ02</v>
      </c>
      <c r="Q879" s="9" t="str">
        <f>INDEX('HVACwts Src'!$D$7:$I$7,F879)</f>
        <v>rDXHP</v>
      </c>
      <c r="R879" s="36">
        <f>IF(G879,INDEX('HVACwts Src'!$D$11:$U$164,(B879-1)*39+(D879-1)*19+E879,(C879-1)*6+F879),0)</f>
        <v>0</v>
      </c>
      <c r="T879" t="str">
        <f t="shared" si="80"/>
        <v>HV_SCEMFmNewCZ02</v>
      </c>
      <c r="U879" t="str">
        <f t="shared" si="81"/>
        <v>rDXHP</v>
      </c>
      <c r="V879" s="36">
        <f t="shared" si="82"/>
        <v>0</v>
      </c>
    </row>
    <row r="880" spans="1:22" x14ac:dyDescent="0.25">
      <c r="A880" s="86">
        <f t="shared" si="83"/>
        <v>874</v>
      </c>
      <c r="B880">
        <v>2</v>
      </c>
      <c r="C880">
        <v>2</v>
      </c>
      <c r="D880">
        <v>2</v>
      </c>
      <c r="E880">
        <v>2</v>
      </c>
      <c r="F880">
        <v>4</v>
      </c>
      <c r="G880" t="b">
        <f>INDEX(key!$AT$4:$BI$7,B880,E880)</f>
        <v>0</v>
      </c>
      <c r="H880" t="str">
        <f t="shared" si="78"/>
        <v>HV_SCEMFmNewCZ02rNCEH</v>
      </c>
      <c r="I880" s="9" t="s">
        <v>1799</v>
      </c>
      <c r="J880" t="str">
        <f t="shared" si="79"/>
        <v>HV_SCEMFmNewCZ02</v>
      </c>
      <c r="K880" s="9" t="s">
        <v>1662</v>
      </c>
      <c r="L880" s="9" t="s">
        <v>45</v>
      </c>
      <c r="M880" s="9" t="str">
        <f>INDEX(key!$AS$4:$AS$7,B880)</f>
        <v>SCE</v>
      </c>
      <c r="N880" s="9" t="str">
        <f>INDEX(key!$I$3:$I$5,C880)</f>
        <v>MFm</v>
      </c>
      <c r="O880" s="9" t="str">
        <f>INDEX(key!$F$9:$F$10,D880)</f>
        <v>New</v>
      </c>
      <c r="P880" s="9" t="str">
        <f>INDEX(key!$AT$3:$BI$3,E880)</f>
        <v>CZ02</v>
      </c>
      <c r="Q880" s="9" t="str">
        <f>INDEX('HVACwts Src'!$D$7:$I$7,F880)</f>
        <v>rNCEH</v>
      </c>
      <c r="R880" s="36">
        <f>IF(G880,INDEX('HVACwts Src'!$D$11:$U$164,(B880-1)*39+(D880-1)*19+E880,(C880-1)*6+F880),0)</f>
        <v>0</v>
      </c>
      <c r="T880" t="str">
        <f t="shared" si="80"/>
        <v>HV_SCEMFmNewCZ02</v>
      </c>
      <c r="U880" t="str">
        <f t="shared" si="81"/>
        <v>rNCEH</v>
      </c>
      <c r="V880" s="36">
        <f t="shared" si="82"/>
        <v>0</v>
      </c>
    </row>
    <row r="881" spans="1:22" x14ac:dyDescent="0.25">
      <c r="A881" s="86">
        <f t="shared" si="83"/>
        <v>875</v>
      </c>
      <c r="B881">
        <v>2</v>
      </c>
      <c r="C881">
        <v>2</v>
      </c>
      <c r="D881">
        <v>2</v>
      </c>
      <c r="E881">
        <v>2</v>
      </c>
      <c r="F881">
        <v>5</v>
      </c>
      <c r="G881" t="b">
        <f>INDEX(key!$AT$4:$BI$7,B881,E881)</f>
        <v>0</v>
      </c>
      <c r="H881" t="str">
        <f t="shared" si="78"/>
        <v>HV_SCEMFmNewCZ02rDXOH</v>
      </c>
      <c r="I881" s="9" t="s">
        <v>1799</v>
      </c>
      <c r="J881" t="str">
        <f t="shared" si="79"/>
        <v>HV_SCEMFmNewCZ02</v>
      </c>
      <c r="K881" s="9" t="s">
        <v>1662</v>
      </c>
      <c r="L881" s="9" t="s">
        <v>45</v>
      </c>
      <c r="M881" s="9" t="str">
        <f>INDEX(key!$AS$4:$AS$7,B881)</f>
        <v>SCE</v>
      </c>
      <c r="N881" s="9" t="str">
        <f>INDEX(key!$I$3:$I$5,C881)</f>
        <v>MFm</v>
      </c>
      <c r="O881" s="9" t="str">
        <f>INDEX(key!$F$9:$F$10,D881)</f>
        <v>New</v>
      </c>
      <c r="P881" s="9" t="str">
        <f>INDEX(key!$AT$3:$BI$3,E881)</f>
        <v>CZ02</v>
      </c>
      <c r="Q881" s="9" t="str">
        <f>INDEX('HVACwts Src'!$D$7:$I$7,F881)</f>
        <v>rDXOH</v>
      </c>
      <c r="R881" s="36">
        <f>IF(G881,INDEX('HVACwts Src'!$D$11:$U$164,(B881-1)*39+(D881-1)*19+E881,(C881-1)*6+F881),0)</f>
        <v>0</v>
      </c>
      <c r="T881" t="str">
        <f t="shared" si="80"/>
        <v>HV_SCEMFmNewCZ02</v>
      </c>
      <c r="U881" t="str">
        <f t="shared" si="81"/>
        <v>rDXOH</v>
      </c>
      <c r="V881" s="36">
        <f t="shared" si="82"/>
        <v>0</v>
      </c>
    </row>
    <row r="882" spans="1:22" x14ac:dyDescent="0.25">
      <c r="A882" s="86">
        <f t="shared" si="83"/>
        <v>876</v>
      </c>
      <c r="B882">
        <v>2</v>
      </c>
      <c r="C882">
        <v>2</v>
      </c>
      <c r="D882">
        <v>2</v>
      </c>
      <c r="E882">
        <v>2</v>
      </c>
      <c r="F882">
        <v>6</v>
      </c>
      <c r="G882" t="b">
        <f>INDEX(key!$AT$4:$BI$7,B882,E882)</f>
        <v>0</v>
      </c>
      <c r="H882" t="str">
        <f t="shared" si="78"/>
        <v>HV_SCEMFmNewCZ02rNCOH</v>
      </c>
      <c r="I882" s="9" t="s">
        <v>1799</v>
      </c>
      <c r="J882" t="str">
        <f t="shared" si="79"/>
        <v>HV_SCEMFmNewCZ02</v>
      </c>
      <c r="K882" s="9" t="s">
        <v>1662</v>
      </c>
      <c r="L882" s="9" t="s">
        <v>45</v>
      </c>
      <c r="M882" s="9" t="str">
        <f>INDEX(key!$AS$4:$AS$7,B882)</f>
        <v>SCE</v>
      </c>
      <c r="N882" s="9" t="str">
        <f>INDEX(key!$I$3:$I$5,C882)</f>
        <v>MFm</v>
      </c>
      <c r="O882" s="9" t="str">
        <f>INDEX(key!$F$9:$F$10,D882)</f>
        <v>New</v>
      </c>
      <c r="P882" s="9" t="str">
        <f>INDEX(key!$AT$3:$BI$3,E882)</f>
        <v>CZ02</v>
      </c>
      <c r="Q882" s="9" t="str">
        <f>INDEX('HVACwts Src'!$D$7:$I$7,F882)</f>
        <v>rNCOH</v>
      </c>
      <c r="R882" s="36">
        <f>IF(G882,INDEX('HVACwts Src'!$D$11:$U$164,(B882-1)*39+(D882-1)*19+E882,(C882-1)*6+F882),0)</f>
        <v>0</v>
      </c>
      <c r="T882" t="str">
        <f t="shared" si="80"/>
        <v>HV_SCEMFmNewCZ02</v>
      </c>
      <c r="U882" t="str">
        <f t="shared" si="81"/>
        <v>rNCOH</v>
      </c>
      <c r="V882" s="36">
        <f t="shared" si="82"/>
        <v>0</v>
      </c>
    </row>
    <row r="883" spans="1:22" x14ac:dyDescent="0.25">
      <c r="A883" s="86">
        <f t="shared" si="83"/>
        <v>877</v>
      </c>
      <c r="B883">
        <v>2</v>
      </c>
      <c r="C883">
        <v>2</v>
      </c>
      <c r="D883">
        <v>2</v>
      </c>
      <c r="E883">
        <v>3</v>
      </c>
      <c r="F883">
        <v>1</v>
      </c>
      <c r="G883" t="b">
        <f>INDEX(key!$AT$4:$BI$7,B883,E883)</f>
        <v>0</v>
      </c>
      <c r="H883" t="str">
        <f t="shared" si="78"/>
        <v>HV_SCEMFmNewCZ03rDXGF</v>
      </c>
      <c r="I883" s="9" t="s">
        <v>1799</v>
      </c>
      <c r="J883" t="str">
        <f t="shared" si="79"/>
        <v>HV_SCEMFmNewCZ03</v>
      </c>
      <c r="K883" s="9" t="s">
        <v>1662</v>
      </c>
      <c r="L883" s="9" t="s">
        <v>45</v>
      </c>
      <c r="M883" s="9" t="str">
        <f>INDEX(key!$AS$4:$AS$7,B883)</f>
        <v>SCE</v>
      </c>
      <c r="N883" s="9" t="str">
        <f>INDEX(key!$I$3:$I$5,C883)</f>
        <v>MFm</v>
      </c>
      <c r="O883" s="9" t="str">
        <f>INDEX(key!$F$9:$F$10,D883)</f>
        <v>New</v>
      </c>
      <c r="P883" s="9" t="str">
        <f>INDEX(key!$AT$3:$BI$3,E883)</f>
        <v>CZ03</v>
      </c>
      <c r="Q883" s="9" t="str">
        <f>INDEX('HVACwts Src'!$D$7:$I$7,F883)</f>
        <v>rDXGF</v>
      </c>
      <c r="R883" s="36">
        <f>IF(G883,INDEX('HVACwts Src'!$D$11:$U$164,(B883-1)*39+(D883-1)*19+E883,(C883-1)*6+F883),0)</f>
        <v>0</v>
      </c>
      <c r="T883" t="str">
        <f t="shared" si="80"/>
        <v>HV_SCEMFmNewCZ03</v>
      </c>
      <c r="U883" t="str">
        <f t="shared" si="81"/>
        <v>rDXGF</v>
      </c>
      <c r="V883" s="36">
        <f t="shared" si="82"/>
        <v>0</v>
      </c>
    </row>
    <row r="884" spans="1:22" x14ac:dyDescent="0.25">
      <c r="A884" s="86">
        <f t="shared" si="83"/>
        <v>878</v>
      </c>
      <c r="B884">
        <v>2</v>
      </c>
      <c r="C884">
        <v>2</v>
      </c>
      <c r="D884">
        <v>2</v>
      </c>
      <c r="E884">
        <v>3</v>
      </c>
      <c r="F884">
        <v>2</v>
      </c>
      <c r="G884" t="b">
        <f>INDEX(key!$AT$4:$BI$7,B884,E884)</f>
        <v>0</v>
      </c>
      <c r="H884" t="str">
        <f t="shared" si="78"/>
        <v>HV_SCEMFmNewCZ03rNCGF</v>
      </c>
      <c r="I884" s="9" t="s">
        <v>1799</v>
      </c>
      <c r="J884" t="str">
        <f t="shared" si="79"/>
        <v>HV_SCEMFmNewCZ03</v>
      </c>
      <c r="K884" s="9" t="s">
        <v>1662</v>
      </c>
      <c r="L884" s="9" t="s">
        <v>45</v>
      </c>
      <c r="M884" s="9" t="str">
        <f>INDEX(key!$AS$4:$AS$7,B884)</f>
        <v>SCE</v>
      </c>
      <c r="N884" s="9" t="str">
        <f>INDEX(key!$I$3:$I$5,C884)</f>
        <v>MFm</v>
      </c>
      <c r="O884" s="9" t="str">
        <f>INDEX(key!$F$9:$F$10,D884)</f>
        <v>New</v>
      </c>
      <c r="P884" s="9" t="str">
        <f>INDEX(key!$AT$3:$BI$3,E884)</f>
        <v>CZ03</v>
      </c>
      <c r="Q884" s="9" t="str">
        <f>INDEX('HVACwts Src'!$D$7:$I$7,F884)</f>
        <v>rNCGF</v>
      </c>
      <c r="R884" s="36">
        <f>IF(G884,INDEX('HVACwts Src'!$D$11:$U$164,(B884-1)*39+(D884-1)*19+E884,(C884-1)*6+F884),0)</f>
        <v>0</v>
      </c>
      <c r="T884" t="str">
        <f t="shared" si="80"/>
        <v>HV_SCEMFmNewCZ03</v>
      </c>
      <c r="U884" t="str">
        <f t="shared" si="81"/>
        <v>rNCGF</v>
      </c>
      <c r="V884" s="36">
        <f t="shared" si="82"/>
        <v>0</v>
      </c>
    </row>
    <row r="885" spans="1:22" x14ac:dyDescent="0.25">
      <c r="A885" s="86">
        <f t="shared" si="83"/>
        <v>879</v>
      </c>
      <c r="B885">
        <v>2</v>
      </c>
      <c r="C885">
        <v>2</v>
      </c>
      <c r="D885">
        <v>2</v>
      </c>
      <c r="E885">
        <v>3</v>
      </c>
      <c r="F885">
        <v>3</v>
      </c>
      <c r="G885" t="b">
        <f>INDEX(key!$AT$4:$BI$7,B885,E885)</f>
        <v>0</v>
      </c>
      <c r="H885" t="str">
        <f t="shared" si="78"/>
        <v>HV_SCEMFmNewCZ03rDXHP</v>
      </c>
      <c r="I885" s="9" t="s">
        <v>1799</v>
      </c>
      <c r="J885" t="str">
        <f t="shared" si="79"/>
        <v>HV_SCEMFmNewCZ03</v>
      </c>
      <c r="K885" s="9" t="s">
        <v>1662</v>
      </c>
      <c r="L885" s="9" t="s">
        <v>45</v>
      </c>
      <c r="M885" s="9" t="str">
        <f>INDEX(key!$AS$4:$AS$7,B885)</f>
        <v>SCE</v>
      </c>
      <c r="N885" s="9" t="str">
        <f>INDEX(key!$I$3:$I$5,C885)</f>
        <v>MFm</v>
      </c>
      <c r="O885" s="9" t="str">
        <f>INDEX(key!$F$9:$F$10,D885)</f>
        <v>New</v>
      </c>
      <c r="P885" s="9" t="str">
        <f>INDEX(key!$AT$3:$BI$3,E885)</f>
        <v>CZ03</v>
      </c>
      <c r="Q885" s="9" t="str">
        <f>INDEX('HVACwts Src'!$D$7:$I$7,F885)</f>
        <v>rDXHP</v>
      </c>
      <c r="R885" s="36">
        <f>IF(G885,INDEX('HVACwts Src'!$D$11:$U$164,(B885-1)*39+(D885-1)*19+E885,(C885-1)*6+F885),0)</f>
        <v>0</v>
      </c>
      <c r="T885" t="str">
        <f t="shared" si="80"/>
        <v>HV_SCEMFmNewCZ03</v>
      </c>
      <c r="U885" t="str">
        <f t="shared" si="81"/>
        <v>rDXHP</v>
      </c>
      <c r="V885" s="36">
        <f t="shared" si="82"/>
        <v>0</v>
      </c>
    </row>
    <row r="886" spans="1:22" x14ac:dyDescent="0.25">
      <c r="A886" s="86">
        <f t="shared" si="83"/>
        <v>880</v>
      </c>
      <c r="B886">
        <v>2</v>
      </c>
      <c r="C886">
        <v>2</v>
      </c>
      <c r="D886">
        <v>2</v>
      </c>
      <c r="E886">
        <v>3</v>
      </c>
      <c r="F886">
        <v>4</v>
      </c>
      <c r="G886" t="b">
        <f>INDEX(key!$AT$4:$BI$7,B886,E886)</f>
        <v>0</v>
      </c>
      <c r="H886" t="str">
        <f t="shared" si="78"/>
        <v>HV_SCEMFmNewCZ03rNCEH</v>
      </c>
      <c r="I886" s="9" t="s">
        <v>1799</v>
      </c>
      <c r="J886" t="str">
        <f t="shared" si="79"/>
        <v>HV_SCEMFmNewCZ03</v>
      </c>
      <c r="K886" s="9" t="s">
        <v>1662</v>
      </c>
      <c r="L886" s="9" t="s">
        <v>45</v>
      </c>
      <c r="M886" s="9" t="str">
        <f>INDEX(key!$AS$4:$AS$7,B886)</f>
        <v>SCE</v>
      </c>
      <c r="N886" s="9" t="str">
        <f>INDEX(key!$I$3:$I$5,C886)</f>
        <v>MFm</v>
      </c>
      <c r="O886" s="9" t="str">
        <f>INDEX(key!$F$9:$F$10,D886)</f>
        <v>New</v>
      </c>
      <c r="P886" s="9" t="str">
        <f>INDEX(key!$AT$3:$BI$3,E886)</f>
        <v>CZ03</v>
      </c>
      <c r="Q886" s="9" t="str">
        <f>INDEX('HVACwts Src'!$D$7:$I$7,F886)</f>
        <v>rNCEH</v>
      </c>
      <c r="R886" s="36">
        <f>IF(G886,INDEX('HVACwts Src'!$D$11:$U$164,(B886-1)*39+(D886-1)*19+E886,(C886-1)*6+F886),0)</f>
        <v>0</v>
      </c>
      <c r="T886" t="str">
        <f t="shared" si="80"/>
        <v>HV_SCEMFmNewCZ03</v>
      </c>
      <c r="U886" t="str">
        <f t="shared" si="81"/>
        <v>rNCEH</v>
      </c>
      <c r="V886" s="36">
        <f t="shared" si="82"/>
        <v>0</v>
      </c>
    </row>
    <row r="887" spans="1:22" x14ac:dyDescent="0.25">
      <c r="A887" s="86">
        <f t="shared" si="83"/>
        <v>881</v>
      </c>
      <c r="B887">
        <v>2</v>
      </c>
      <c r="C887">
        <v>2</v>
      </c>
      <c r="D887">
        <v>2</v>
      </c>
      <c r="E887">
        <v>3</v>
      </c>
      <c r="F887">
        <v>5</v>
      </c>
      <c r="G887" t="b">
        <f>INDEX(key!$AT$4:$BI$7,B887,E887)</f>
        <v>0</v>
      </c>
      <c r="H887" t="str">
        <f t="shared" si="78"/>
        <v>HV_SCEMFmNewCZ03rDXOH</v>
      </c>
      <c r="I887" s="9" t="s">
        <v>1799</v>
      </c>
      <c r="J887" t="str">
        <f t="shared" si="79"/>
        <v>HV_SCEMFmNewCZ03</v>
      </c>
      <c r="K887" s="9" t="s">
        <v>1662</v>
      </c>
      <c r="L887" s="9" t="s">
        <v>45</v>
      </c>
      <c r="M887" s="9" t="str">
        <f>INDEX(key!$AS$4:$AS$7,B887)</f>
        <v>SCE</v>
      </c>
      <c r="N887" s="9" t="str">
        <f>INDEX(key!$I$3:$I$5,C887)</f>
        <v>MFm</v>
      </c>
      <c r="O887" s="9" t="str">
        <f>INDEX(key!$F$9:$F$10,D887)</f>
        <v>New</v>
      </c>
      <c r="P887" s="9" t="str">
        <f>INDEX(key!$AT$3:$BI$3,E887)</f>
        <v>CZ03</v>
      </c>
      <c r="Q887" s="9" t="str">
        <f>INDEX('HVACwts Src'!$D$7:$I$7,F887)</f>
        <v>rDXOH</v>
      </c>
      <c r="R887" s="36">
        <f>IF(G887,INDEX('HVACwts Src'!$D$11:$U$164,(B887-1)*39+(D887-1)*19+E887,(C887-1)*6+F887),0)</f>
        <v>0</v>
      </c>
      <c r="T887" t="str">
        <f t="shared" si="80"/>
        <v>HV_SCEMFmNewCZ03</v>
      </c>
      <c r="U887" t="str">
        <f t="shared" si="81"/>
        <v>rDXOH</v>
      </c>
      <c r="V887" s="36">
        <f t="shared" si="82"/>
        <v>0</v>
      </c>
    </row>
    <row r="888" spans="1:22" x14ac:dyDescent="0.25">
      <c r="A888" s="86">
        <f t="shared" si="83"/>
        <v>882</v>
      </c>
      <c r="B888">
        <v>2</v>
      </c>
      <c r="C888">
        <v>2</v>
      </c>
      <c r="D888">
        <v>2</v>
      </c>
      <c r="E888">
        <v>3</v>
      </c>
      <c r="F888">
        <v>6</v>
      </c>
      <c r="G888" t="b">
        <f>INDEX(key!$AT$4:$BI$7,B888,E888)</f>
        <v>0</v>
      </c>
      <c r="H888" t="str">
        <f t="shared" si="78"/>
        <v>HV_SCEMFmNewCZ03rNCOH</v>
      </c>
      <c r="I888" s="9" t="s">
        <v>1799</v>
      </c>
      <c r="J888" t="str">
        <f t="shared" si="79"/>
        <v>HV_SCEMFmNewCZ03</v>
      </c>
      <c r="K888" s="9" t="s">
        <v>1662</v>
      </c>
      <c r="L888" s="9" t="s">
        <v>45</v>
      </c>
      <c r="M888" s="9" t="str">
        <f>INDEX(key!$AS$4:$AS$7,B888)</f>
        <v>SCE</v>
      </c>
      <c r="N888" s="9" t="str">
        <f>INDEX(key!$I$3:$I$5,C888)</f>
        <v>MFm</v>
      </c>
      <c r="O888" s="9" t="str">
        <f>INDEX(key!$F$9:$F$10,D888)</f>
        <v>New</v>
      </c>
      <c r="P888" s="9" t="str">
        <f>INDEX(key!$AT$3:$BI$3,E888)</f>
        <v>CZ03</v>
      </c>
      <c r="Q888" s="9" t="str">
        <f>INDEX('HVACwts Src'!$D$7:$I$7,F888)</f>
        <v>rNCOH</v>
      </c>
      <c r="R888" s="36">
        <f>IF(G888,INDEX('HVACwts Src'!$D$11:$U$164,(B888-1)*39+(D888-1)*19+E888,(C888-1)*6+F888),0)</f>
        <v>0</v>
      </c>
      <c r="T888" t="str">
        <f t="shared" si="80"/>
        <v>HV_SCEMFmNewCZ03</v>
      </c>
      <c r="U888" t="str">
        <f t="shared" si="81"/>
        <v>rNCOH</v>
      </c>
      <c r="V888" s="36">
        <f t="shared" si="82"/>
        <v>0</v>
      </c>
    </row>
    <row r="889" spans="1:22" x14ac:dyDescent="0.25">
      <c r="A889" s="86">
        <f t="shared" si="83"/>
        <v>883</v>
      </c>
      <c r="B889">
        <v>2</v>
      </c>
      <c r="C889">
        <v>2</v>
      </c>
      <c r="D889">
        <v>2</v>
      </c>
      <c r="E889">
        <v>4</v>
      </c>
      <c r="F889">
        <v>1</v>
      </c>
      <c r="G889" t="b">
        <f>INDEX(key!$AT$4:$BI$7,B889,E889)</f>
        <v>0</v>
      </c>
      <c r="H889" t="str">
        <f t="shared" si="78"/>
        <v>HV_SCEMFmNewCZ04rDXGF</v>
      </c>
      <c r="I889" s="9" t="s">
        <v>1799</v>
      </c>
      <c r="J889" t="str">
        <f t="shared" si="79"/>
        <v>HV_SCEMFmNewCZ04</v>
      </c>
      <c r="K889" s="9" t="s">
        <v>1662</v>
      </c>
      <c r="L889" s="9" t="s">
        <v>45</v>
      </c>
      <c r="M889" s="9" t="str">
        <f>INDEX(key!$AS$4:$AS$7,B889)</f>
        <v>SCE</v>
      </c>
      <c r="N889" s="9" t="str">
        <f>INDEX(key!$I$3:$I$5,C889)</f>
        <v>MFm</v>
      </c>
      <c r="O889" s="9" t="str">
        <f>INDEX(key!$F$9:$F$10,D889)</f>
        <v>New</v>
      </c>
      <c r="P889" s="9" t="str">
        <f>INDEX(key!$AT$3:$BI$3,E889)</f>
        <v>CZ04</v>
      </c>
      <c r="Q889" s="9" t="str">
        <f>INDEX('HVACwts Src'!$D$7:$I$7,F889)</f>
        <v>rDXGF</v>
      </c>
      <c r="R889" s="36">
        <f>IF(G889,INDEX('HVACwts Src'!$D$11:$U$164,(B889-1)*39+(D889-1)*19+E889,(C889-1)*6+F889),0)</f>
        <v>0</v>
      </c>
      <c r="T889" t="str">
        <f t="shared" si="80"/>
        <v>HV_SCEMFmNewCZ04</v>
      </c>
      <c r="U889" t="str">
        <f t="shared" si="81"/>
        <v>rDXGF</v>
      </c>
      <c r="V889" s="36">
        <f t="shared" si="82"/>
        <v>0</v>
      </c>
    </row>
    <row r="890" spans="1:22" x14ac:dyDescent="0.25">
      <c r="A890" s="86">
        <f t="shared" si="83"/>
        <v>884</v>
      </c>
      <c r="B890">
        <v>2</v>
      </c>
      <c r="C890">
        <v>2</v>
      </c>
      <c r="D890">
        <v>2</v>
      </c>
      <c r="E890">
        <v>4</v>
      </c>
      <c r="F890">
        <v>2</v>
      </c>
      <c r="G890" t="b">
        <f>INDEX(key!$AT$4:$BI$7,B890,E890)</f>
        <v>0</v>
      </c>
      <c r="H890" t="str">
        <f t="shared" si="78"/>
        <v>HV_SCEMFmNewCZ04rNCGF</v>
      </c>
      <c r="I890" s="9" t="s">
        <v>1799</v>
      </c>
      <c r="J890" t="str">
        <f t="shared" si="79"/>
        <v>HV_SCEMFmNewCZ04</v>
      </c>
      <c r="K890" s="9" t="s">
        <v>1662</v>
      </c>
      <c r="L890" s="9" t="s">
        <v>45</v>
      </c>
      <c r="M890" s="9" t="str">
        <f>INDEX(key!$AS$4:$AS$7,B890)</f>
        <v>SCE</v>
      </c>
      <c r="N890" s="9" t="str">
        <f>INDEX(key!$I$3:$I$5,C890)</f>
        <v>MFm</v>
      </c>
      <c r="O890" s="9" t="str">
        <f>INDEX(key!$F$9:$F$10,D890)</f>
        <v>New</v>
      </c>
      <c r="P890" s="9" t="str">
        <f>INDEX(key!$AT$3:$BI$3,E890)</f>
        <v>CZ04</v>
      </c>
      <c r="Q890" s="9" t="str">
        <f>INDEX('HVACwts Src'!$D$7:$I$7,F890)</f>
        <v>rNCGF</v>
      </c>
      <c r="R890" s="36">
        <f>IF(G890,INDEX('HVACwts Src'!$D$11:$U$164,(B890-1)*39+(D890-1)*19+E890,(C890-1)*6+F890),0)</f>
        <v>0</v>
      </c>
      <c r="T890" t="str">
        <f t="shared" si="80"/>
        <v>HV_SCEMFmNewCZ04</v>
      </c>
      <c r="U890" t="str">
        <f t="shared" si="81"/>
        <v>rNCGF</v>
      </c>
      <c r="V890" s="36">
        <f t="shared" si="82"/>
        <v>0</v>
      </c>
    </row>
    <row r="891" spans="1:22" x14ac:dyDescent="0.25">
      <c r="A891" s="86">
        <f t="shared" si="83"/>
        <v>885</v>
      </c>
      <c r="B891">
        <v>2</v>
      </c>
      <c r="C891">
        <v>2</v>
      </c>
      <c r="D891">
        <v>2</v>
      </c>
      <c r="E891">
        <v>4</v>
      </c>
      <c r="F891">
        <v>3</v>
      </c>
      <c r="G891" t="b">
        <f>INDEX(key!$AT$4:$BI$7,B891,E891)</f>
        <v>0</v>
      </c>
      <c r="H891" t="str">
        <f t="shared" si="78"/>
        <v>HV_SCEMFmNewCZ04rDXHP</v>
      </c>
      <c r="I891" s="9" t="s">
        <v>1799</v>
      </c>
      <c r="J891" t="str">
        <f t="shared" si="79"/>
        <v>HV_SCEMFmNewCZ04</v>
      </c>
      <c r="K891" s="9" t="s">
        <v>1662</v>
      </c>
      <c r="L891" s="9" t="s">
        <v>45</v>
      </c>
      <c r="M891" s="9" t="str">
        <f>INDEX(key!$AS$4:$AS$7,B891)</f>
        <v>SCE</v>
      </c>
      <c r="N891" s="9" t="str">
        <f>INDEX(key!$I$3:$I$5,C891)</f>
        <v>MFm</v>
      </c>
      <c r="O891" s="9" t="str">
        <f>INDEX(key!$F$9:$F$10,D891)</f>
        <v>New</v>
      </c>
      <c r="P891" s="9" t="str">
        <f>INDEX(key!$AT$3:$BI$3,E891)</f>
        <v>CZ04</v>
      </c>
      <c r="Q891" s="9" t="str">
        <f>INDEX('HVACwts Src'!$D$7:$I$7,F891)</f>
        <v>rDXHP</v>
      </c>
      <c r="R891" s="36">
        <f>IF(G891,INDEX('HVACwts Src'!$D$11:$U$164,(B891-1)*39+(D891-1)*19+E891,(C891-1)*6+F891),0)</f>
        <v>0</v>
      </c>
      <c r="T891" t="str">
        <f t="shared" si="80"/>
        <v>HV_SCEMFmNewCZ04</v>
      </c>
      <c r="U891" t="str">
        <f t="shared" si="81"/>
        <v>rDXHP</v>
      </c>
      <c r="V891" s="36">
        <f t="shared" si="82"/>
        <v>0</v>
      </c>
    </row>
    <row r="892" spans="1:22" x14ac:dyDescent="0.25">
      <c r="A892" s="86">
        <f t="shared" si="83"/>
        <v>886</v>
      </c>
      <c r="B892">
        <v>2</v>
      </c>
      <c r="C892">
        <v>2</v>
      </c>
      <c r="D892">
        <v>2</v>
      </c>
      <c r="E892">
        <v>4</v>
      </c>
      <c r="F892">
        <v>4</v>
      </c>
      <c r="G892" t="b">
        <f>INDEX(key!$AT$4:$BI$7,B892,E892)</f>
        <v>0</v>
      </c>
      <c r="H892" t="str">
        <f t="shared" si="78"/>
        <v>HV_SCEMFmNewCZ04rNCEH</v>
      </c>
      <c r="I892" s="9" t="s">
        <v>1799</v>
      </c>
      <c r="J892" t="str">
        <f t="shared" si="79"/>
        <v>HV_SCEMFmNewCZ04</v>
      </c>
      <c r="K892" s="9" t="s">
        <v>1662</v>
      </c>
      <c r="L892" s="9" t="s">
        <v>45</v>
      </c>
      <c r="M892" s="9" t="str">
        <f>INDEX(key!$AS$4:$AS$7,B892)</f>
        <v>SCE</v>
      </c>
      <c r="N892" s="9" t="str">
        <f>INDEX(key!$I$3:$I$5,C892)</f>
        <v>MFm</v>
      </c>
      <c r="O892" s="9" t="str">
        <f>INDEX(key!$F$9:$F$10,D892)</f>
        <v>New</v>
      </c>
      <c r="P892" s="9" t="str">
        <f>INDEX(key!$AT$3:$BI$3,E892)</f>
        <v>CZ04</v>
      </c>
      <c r="Q892" s="9" t="str">
        <f>INDEX('HVACwts Src'!$D$7:$I$7,F892)</f>
        <v>rNCEH</v>
      </c>
      <c r="R892" s="36">
        <f>IF(G892,INDEX('HVACwts Src'!$D$11:$U$164,(B892-1)*39+(D892-1)*19+E892,(C892-1)*6+F892),0)</f>
        <v>0</v>
      </c>
      <c r="T892" t="str">
        <f t="shared" si="80"/>
        <v>HV_SCEMFmNewCZ04</v>
      </c>
      <c r="U892" t="str">
        <f t="shared" si="81"/>
        <v>rNCEH</v>
      </c>
      <c r="V892" s="36">
        <f t="shared" si="82"/>
        <v>0</v>
      </c>
    </row>
    <row r="893" spans="1:22" x14ac:dyDescent="0.25">
      <c r="A893" s="86">
        <f t="shared" si="83"/>
        <v>887</v>
      </c>
      <c r="B893">
        <v>2</v>
      </c>
      <c r="C893">
        <v>2</v>
      </c>
      <c r="D893">
        <v>2</v>
      </c>
      <c r="E893">
        <v>4</v>
      </c>
      <c r="F893">
        <v>5</v>
      </c>
      <c r="G893" t="b">
        <f>INDEX(key!$AT$4:$BI$7,B893,E893)</f>
        <v>0</v>
      </c>
      <c r="H893" t="str">
        <f t="shared" si="78"/>
        <v>HV_SCEMFmNewCZ04rDXOH</v>
      </c>
      <c r="I893" s="9" t="s">
        <v>1799</v>
      </c>
      <c r="J893" t="str">
        <f t="shared" si="79"/>
        <v>HV_SCEMFmNewCZ04</v>
      </c>
      <c r="K893" s="9" t="s">
        <v>1662</v>
      </c>
      <c r="L893" s="9" t="s">
        <v>45</v>
      </c>
      <c r="M893" s="9" t="str">
        <f>INDEX(key!$AS$4:$AS$7,B893)</f>
        <v>SCE</v>
      </c>
      <c r="N893" s="9" t="str">
        <f>INDEX(key!$I$3:$I$5,C893)</f>
        <v>MFm</v>
      </c>
      <c r="O893" s="9" t="str">
        <f>INDEX(key!$F$9:$F$10,D893)</f>
        <v>New</v>
      </c>
      <c r="P893" s="9" t="str">
        <f>INDEX(key!$AT$3:$BI$3,E893)</f>
        <v>CZ04</v>
      </c>
      <c r="Q893" s="9" t="str">
        <f>INDEX('HVACwts Src'!$D$7:$I$7,F893)</f>
        <v>rDXOH</v>
      </c>
      <c r="R893" s="36">
        <f>IF(G893,INDEX('HVACwts Src'!$D$11:$U$164,(B893-1)*39+(D893-1)*19+E893,(C893-1)*6+F893),0)</f>
        <v>0</v>
      </c>
      <c r="T893" t="str">
        <f t="shared" si="80"/>
        <v>HV_SCEMFmNewCZ04</v>
      </c>
      <c r="U893" t="str">
        <f t="shared" si="81"/>
        <v>rDXOH</v>
      </c>
      <c r="V893" s="36">
        <f t="shared" si="82"/>
        <v>0</v>
      </c>
    </row>
    <row r="894" spans="1:22" x14ac:dyDescent="0.25">
      <c r="A894" s="86">
        <f t="shared" si="83"/>
        <v>888</v>
      </c>
      <c r="B894">
        <v>2</v>
      </c>
      <c r="C894">
        <v>2</v>
      </c>
      <c r="D894">
        <v>2</v>
      </c>
      <c r="E894">
        <v>4</v>
      </c>
      <c r="F894">
        <v>6</v>
      </c>
      <c r="G894" t="b">
        <f>INDEX(key!$AT$4:$BI$7,B894,E894)</f>
        <v>0</v>
      </c>
      <c r="H894" t="str">
        <f t="shared" si="78"/>
        <v>HV_SCEMFmNewCZ04rNCOH</v>
      </c>
      <c r="I894" s="9" t="s">
        <v>1799</v>
      </c>
      <c r="J894" t="str">
        <f t="shared" si="79"/>
        <v>HV_SCEMFmNewCZ04</v>
      </c>
      <c r="K894" s="9" t="s">
        <v>1662</v>
      </c>
      <c r="L894" s="9" t="s">
        <v>45</v>
      </c>
      <c r="M894" s="9" t="str">
        <f>INDEX(key!$AS$4:$AS$7,B894)</f>
        <v>SCE</v>
      </c>
      <c r="N894" s="9" t="str">
        <f>INDEX(key!$I$3:$I$5,C894)</f>
        <v>MFm</v>
      </c>
      <c r="O894" s="9" t="str">
        <f>INDEX(key!$F$9:$F$10,D894)</f>
        <v>New</v>
      </c>
      <c r="P894" s="9" t="str">
        <f>INDEX(key!$AT$3:$BI$3,E894)</f>
        <v>CZ04</v>
      </c>
      <c r="Q894" s="9" t="str">
        <f>INDEX('HVACwts Src'!$D$7:$I$7,F894)</f>
        <v>rNCOH</v>
      </c>
      <c r="R894" s="36">
        <f>IF(G894,INDEX('HVACwts Src'!$D$11:$U$164,(B894-1)*39+(D894-1)*19+E894,(C894-1)*6+F894),0)</f>
        <v>0</v>
      </c>
      <c r="T894" t="str">
        <f t="shared" si="80"/>
        <v>HV_SCEMFmNewCZ04</v>
      </c>
      <c r="U894" t="str">
        <f t="shared" si="81"/>
        <v>rNCOH</v>
      </c>
      <c r="V894" s="36">
        <f t="shared" si="82"/>
        <v>0</v>
      </c>
    </row>
    <row r="895" spans="1:22" x14ac:dyDescent="0.25">
      <c r="A895" s="86">
        <f t="shared" si="83"/>
        <v>889</v>
      </c>
      <c r="B895">
        <v>2</v>
      </c>
      <c r="C895">
        <v>2</v>
      </c>
      <c r="D895">
        <v>2</v>
      </c>
      <c r="E895">
        <v>5</v>
      </c>
      <c r="F895">
        <v>1</v>
      </c>
      <c r="G895" t="b">
        <f>INDEX(key!$AT$4:$BI$7,B895,E895)</f>
        <v>1</v>
      </c>
      <c r="H895" t="str">
        <f t="shared" si="78"/>
        <v>HV_SCEMFmNewCZ05rDXGF</v>
      </c>
      <c r="I895" s="9" t="s">
        <v>1799</v>
      </c>
      <c r="J895" t="str">
        <f t="shared" si="79"/>
        <v>HV_SCEMFmNewCZ05</v>
      </c>
      <c r="K895" s="9" t="s">
        <v>1662</v>
      </c>
      <c r="L895" s="9" t="s">
        <v>45</v>
      </c>
      <c r="M895" s="9" t="str">
        <f>INDEX(key!$AS$4:$AS$7,B895)</f>
        <v>SCE</v>
      </c>
      <c r="N895" s="9" t="str">
        <f>INDEX(key!$I$3:$I$5,C895)</f>
        <v>MFm</v>
      </c>
      <c r="O895" s="9" t="str">
        <f>INDEX(key!$F$9:$F$10,D895)</f>
        <v>New</v>
      </c>
      <c r="P895" s="9" t="str">
        <f>INDEX(key!$AT$3:$BI$3,E895)</f>
        <v>CZ05</v>
      </c>
      <c r="Q895" s="9" t="str">
        <f>INDEX('HVACwts Src'!$D$7:$I$7,F895)</f>
        <v>rDXGF</v>
      </c>
      <c r="R895" s="36">
        <f>IF(G895,INDEX('HVACwts Src'!$D$11:$U$164,(B895-1)*39+(D895-1)*19+E895,(C895-1)*6+F895),0)</f>
        <v>0.73809419203418203</v>
      </c>
      <c r="T895" t="str">
        <f t="shared" si="80"/>
        <v>HV_SCEMFmNewCZ05</v>
      </c>
      <c r="U895" t="str">
        <f t="shared" si="81"/>
        <v>rDXGF</v>
      </c>
      <c r="V895" s="36">
        <f t="shared" si="82"/>
        <v>0.73809419203418203</v>
      </c>
    </row>
    <row r="896" spans="1:22" x14ac:dyDescent="0.25">
      <c r="A896" s="86">
        <f t="shared" si="83"/>
        <v>890</v>
      </c>
      <c r="B896">
        <v>2</v>
      </c>
      <c r="C896">
        <v>2</v>
      </c>
      <c r="D896">
        <v>2</v>
      </c>
      <c r="E896">
        <v>5</v>
      </c>
      <c r="F896">
        <v>2</v>
      </c>
      <c r="G896" t="b">
        <f>INDEX(key!$AT$4:$BI$7,B896,E896)</f>
        <v>1</v>
      </c>
      <c r="H896" t="str">
        <f t="shared" si="78"/>
        <v>HV_SCEMFmNewCZ05rNCGF</v>
      </c>
      <c r="I896" s="9" t="s">
        <v>1799</v>
      </c>
      <c r="J896" t="str">
        <f t="shared" si="79"/>
        <v>HV_SCEMFmNewCZ05</v>
      </c>
      <c r="K896" s="9" t="s">
        <v>1662</v>
      </c>
      <c r="L896" s="9" t="s">
        <v>45</v>
      </c>
      <c r="M896" s="9" t="str">
        <f>INDEX(key!$AS$4:$AS$7,B896)</f>
        <v>SCE</v>
      </c>
      <c r="N896" s="9" t="str">
        <f>INDEX(key!$I$3:$I$5,C896)</f>
        <v>MFm</v>
      </c>
      <c r="O896" s="9" t="str">
        <f>INDEX(key!$F$9:$F$10,D896)</f>
        <v>New</v>
      </c>
      <c r="P896" s="9" t="str">
        <f>INDEX(key!$AT$3:$BI$3,E896)</f>
        <v>CZ05</v>
      </c>
      <c r="Q896" s="9" t="str">
        <f>INDEX('HVACwts Src'!$D$7:$I$7,F896)</f>
        <v>rNCGF</v>
      </c>
      <c r="R896" s="36">
        <f>IF(G896,INDEX('HVACwts Src'!$D$11:$U$164,(B896-1)*39+(D896-1)*19+E896,(C896-1)*6+F896),0)</f>
        <v>5.0238865615258151E-2</v>
      </c>
      <c r="T896" t="str">
        <f t="shared" si="80"/>
        <v>HV_SCEMFmNewCZ05</v>
      </c>
      <c r="U896" t="str">
        <f t="shared" si="81"/>
        <v>rNCGF</v>
      </c>
      <c r="V896" s="36">
        <f t="shared" si="82"/>
        <v>5.0238865615258151E-2</v>
      </c>
    </row>
    <row r="897" spans="1:22" x14ac:dyDescent="0.25">
      <c r="A897" s="86">
        <f t="shared" si="83"/>
        <v>891</v>
      </c>
      <c r="B897">
        <v>2</v>
      </c>
      <c r="C897">
        <v>2</v>
      </c>
      <c r="D897">
        <v>2</v>
      </c>
      <c r="E897">
        <v>5</v>
      </c>
      <c r="F897">
        <v>3</v>
      </c>
      <c r="G897" t="b">
        <f>INDEX(key!$AT$4:$BI$7,B897,E897)</f>
        <v>1</v>
      </c>
      <c r="H897" t="str">
        <f t="shared" si="78"/>
        <v>HV_SCEMFmNewCZ05rDXHP</v>
      </c>
      <c r="I897" s="9" t="s">
        <v>1799</v>
      </c>
      <c r="J897" t="str">
        <f t="shared" si="79"/>
        <v>HV_SCEMFmNewCZ05</v>
      </c>
      <c r="K897" s="9" t="s">
        <v>1662</v>
      </c>
      <c r="L897" s="9" t="s">
        <v>45</v>
      </c>
      <c r="M897" s="9" t="str">
        <f>INDEX(key!$AS$4:$AS$7,B897)</f>
        <v>SCE</v>
      </c>
      <c r="N897" s="9" t="str">
        <f>INDEX(key!$I$3:$I$5,C897)</f>
        <v>MFm</v>
      </c>
      <c r="O897" s="9" t="str">
        <f>INDEX(key!$F$9:$F$10,D897)</f>
        <v>New</v>
      </c>
      <c r="P897" s="9" t="str">
        <f>INDEX(key!$AT$3:$BI$3,E897)</f>
        <v>CZ05</v>
      </c>
      <c r="Q897" s="9" t="str">
        <f>INDEX('HVACwts Src'!$D$7:$I$7,F897)</f>
        <v>rDXHP</v>
      </c>
      <c r="R897" s="36">
        <f>IF(G897,INDEX('HVACwts Src'!$D$11:$U$164,(B897-1)*39+(D897-1)*19+E897,(C897-1)*6+F897),0)</f>
        <v>0.10613398665605368</v>
      </c>
      <c r="T897" t="str">
        <f t="shared" si="80"/>
        <v>HV_SCEMFmNewCZ05</v>
      </c>
      <c r="U897" t="str">
        <f t="shared" si="81"/>
        <v>rDXHP</v>
      </c>
      <c r="V897" s="36">
        <f t="shared" si="82"/>
        <v>0.10613398665605368</v>
      </c>
    </row>
    <row r="898" spans="1:22" x14ac:dyDescent="0.25">
      <c r="A898" s="86">
        <f t="shared" si="83"/>
        <v>892</v>
      </c>
      <c r="B898">
        <v>2</v>
      </c>
      <c r="C898">
        <v>2</v>
      </c>
      <c r="D898">
        <v>2</v>
      </c>
      <c r="E898">
        <v>5</v>
      </c>
      <c r="F898">
        <v>4</v>
      </c>
      <c r="G898" t="b">
        <f>INDEX(key!$AT$4:$BI$7,B898,E898)</f>
        <v>1</v>
      </c>
      <c r="H898" t="str">
        <f t="shared" si="78"/>
        <v>HV_SCEMFmNewCZ05rNCEH</v>
      </c>
      <c r="I898" s="9" t="s">
        <v>1799</v>
      </c>
      <c r="J898" t="str">
        <f t="shared" si="79"/>
        <v>HV_SCEMFmNewCZ05</v>
      </c>
      <c r="K898" s="9" t="s">
        <v>1662</v>
      </c>
      <c r="L898" s="9" t="s">
        <v>45</v>
      </c>
      <c r="M898" s="9" t="str">
        <f>INDEX(key!$AS$4:$AS$7,B898)</f>
        <v>SCE</v>
      </c>
      <c r="N898" s="9" t="str">
        <f>INDEX(key!$I$3:$I$5,C898)</f>
        <v>MFm</v>
      </c>
      <c r="O898" s="9" t="str">
        <f>INDEX(key!$F$9:$F$10,D898)</f>
        <v>New</v>
      </c>
      <c r="P898" s="9" t="str">
        <f>INDEX(key!$AT$3:$BI$3,E898)</f>
        <v>CZ05</v>
      </c>
      <c r="Q898" s="9" t="str">
        <f>INDEX('HVACwts Src'!$D$7:$I$7,F898)</f>
        <v>rNCEH</v>
      </c>
      <c r="R898" s="36">
        <f>IF(G898,INDEX('HVACwts Src'!$D$11:$U$164,(B898-1)*39+(D898-1)*19+E898,(C898-1)*6+F898),0)</f>
        <v>7.224079460820561E-3</v>
      </c>
      <c r="T898" t="str">
        <f t="shared" si="80"/>
        <v>HV_SCEMFmNewCZ05</v>
      </c>
      <c r="U898" t="str">
        <f t="shared" si="81"/>
        <v>rNCEH</v>
      </c>
      <c r="V898" s="36">
        <f t="shared" si="82"/>
        <v>7.224079460820561E-3</v>
      </c>
    </row>
    <row r="899" spans="1:22" x14ac:dyDescent="0.25">
      <c r="A899" s="86">
        <f t="shared" si="83"/>
        <v>893</v>
      </c>
      <c r="B899">
        <v>2</v>
      </c>
      <c r="C899">
        <v>2</v>
      </c>
      <c r="D899">
        <v>2</v>
      </c>
      <c r="E899">
        <v>5</v>
      </c>
      <c r="F899">
        <v>5</v>
      </c>
      <c r="G899" t="b">
        <f>INDEX(key!$AT$4:$BI$7,B899,E899)</f>
        <v>1</v>
      </c>
      <c r="H899" t="str">
        <f t="shared" si="78"/>
        <v>HV_SCEMFmNewCZ05rDXOH</v>
      </c>
      <c r="I899" s="9" t="s">
        <v>1799</v>
      </c>
      <c r="J899" t="str">
        <f t="shared" si="79"/>
        <v>HV_SCEMFmNewCZ05</v>
      </c>
      <c r="K899" s="9" t="s">
        <v>1662</v>
      </c>
      <c r="L899" s="9" t="s">
        <v>45</v>
      </c>
      <c r="M899" s="9" t="str">
        <f>INDEX(key!$AS$4:$AS$7,B899)</f>
        <v>SCE</v>
      </c>
      <c r="N899" s="9" t="str">
        <f>INDEX(key!$I$3:$I$5,C899)</f>
        <v>MFm</v>
      </c>
      <c r="O899" s="9" t="str">
        <f>INDEX(key!$F$9:$F$10,D899)</f>
        <v>New</v>
      </c>
      <c r="P899" s="9" t="str">
        <f>INDEX(key!$AT$3:$BI$3,E899)</f>
        <v>CZ05</v>
      </c>
      <c r="Q899" s="9" t="str">
        <f>INDEX('HVACwts Src'!$D$7:$I$7,F899)</f>
        <v>rDXOH</v>
      </c>
      <c r="R899" s="36">
        <f>IF(G899,INDEX('HVACwts Src'!$D$11:$U$164,(B899-1)*39+(D899-1)*19+E899,(C899-1)*6+F899),0)</f>
        <v>9.2043851097460022E-2</v>
      </c>
      <c r="T899" t="str">
        <f t="shared" si="80"/>
        <v>HV_SCEMFmNewCZ05</v>
      </c>
      <c r="U899" t="str">
        <f t="shared" si="81"/>
        <v>rDXOH</v>
      </c>
      <c r="V899" s="36">
        <f t="shared" si="82"/>
        <v>9.2043851097460022E-2</v>
      </c>
    </row>
    <row r="900" spans="1:22" x14ac:dyDescent="0.25">
      <c r="A900" s="86">
        <f t="shared" si="83"/>
        <v>894</v>
      </c>
      <c r="B900">
        <v>2</v>
      </c>
      <c r="C900">
        <v>2</v>
      </c>
      <c r="D900">
        <v>2</v>
      </c>
      <c r="E900">
        <v>5</v>
      </c>
      <c r="F900">
        <v>6</v>
      </c>
      <c r="G900" t="b">
        <f>INDEX(key!$AT$4:$BI$7,B900,E900)</f>
        <v>1</v>
      </c>
      <c r="H900" t="str">
        <f t="shared" si="78"/>
        <v>HV_SCEMFmNewCZ05rNCOH</v>
      </c>
      <c r="I900" s="9" t="s">
        <v>1799</v>
      </c>
      <c r="J900" t="str">
        <f t="shared" si="79"/>
        <v>HV_SCEMFmNewCZ05</v>
      </c>
      <c r="K900" s="9" t="s">
        <v>1662</v>
      </c>
      <c r="L900" s="9" t="s">
        <v>45</v>
      </c>
      <c r="M900" s="9" t="str">
        <f>INDEX(key!$AS$4:$AS$7,B900)</f>
        <v>SCE</v>
      </c>
      <c r="N900" s="9" t="str">
        <f>INDEX(key!$I$3:$I$5,C900)</f>
        <v>MFm</v>
      </c>
      <c r="O900" s="9" t="str">
        <f>INDEX(key!$F$9:$F$10,D900)</f>
        <v>New</v>
      </c>
      <c r="P900" s="9" t="str">
        <f>INDEX(key!$AT$3:$BI$3,E900)</f>
        <v>CZ05</v>
      </c>
      <c r="Q900" s="9" t="str">
        <f>INDEX('HVACwts Src'!$D$7:$I$7,F900)</f>
        <v>rNCOH</v>
      </c>
      <c r="R900" s="36">
        <f>IF(G900,INDEX('HVACwts Src'!$D$11:$U$164,(B900-1)*39+(D900-1)*19+E900,(C900-1)*6+F900),0)</f>
        <v>6.2650251362253969E-3</v>
      </c>
      <c r="T900" t="str">
        <f t="shared" si="80"/>
        <v>HV_SCEMFmNewCZ05</v>
      </c>
      <c r="U900" t="str">
        <f t="shared" si="81"/>
        <v>rNCOH</v>
      </c>
      <c r="V900" s="36">
        <f t="shared" si="82"/>
        <v>6.2650251362253969E-3</v>
      </c>
    </row>
    <row r="901" spans="1:22" x14ac:dyDescent="0.25">
      <c r="A901" s="86">
        <f t="shared" si="83"/>
        <v>895</v>
      </c>
      <c r="B901">
        <v>2</v>
      </c>
      <c r="C901">
        <v>2</v>
      </c>
      <c r="D901">
        <v>2</v>
      </c>
      <c r="E901">
        <v>6</v>
      </c>
      <c r="F901">
        <v>1</v>
      </c>
      <c r="G901" t="b">
        <f>INDEX(key!$AT$4:$BI$7,B901,E901)</f>
        <v>1</v>
      </c>
      <c r="H901" t="str">
        <f t="shared" si="78"/>
        <v>HV_SCEMFmNewCZ06rDXGF</v>
      </c>
      <c r="I901" s="9" t="s">
        <v>1799</v>
      </c>
      <c r="J901" t="str">
        <f t="shared" si="79"/>
        <v>HV_SCEMFmNewCZ06</v>
      </c>
      <c r="K901" s="9" t="s">
        <v>1662</v>
      </c>
      <c r="L901" s="9" t="s">
        <v>45</v>
      </c>
      <c r="M901" s="9" t="str">
        <f>INDEX(key!$AS$4:$AS$7,B901)</f>
        <v>SCE</v>
      </c>
      <c r="N901" s="9" t="str">
        <f>INDEX(key!$I$3:$I$5,C901)</f>
        <v>MFm</v>
      </c>
      <c r="O901" s="9" t="str">
        <f>INDEX(key!$F$9:$F$10,D901)</f>
        <v>New</v>
      </c>
      <c r="P901" s="9" t="str">
        <f>INDEX(key!$AT$3:$BI$3,E901)</f>
        <v>CZ06</v>
      </c>
      <c r="Q901" s="9" t="str">
        <f>INDEX('HVACwts Src'!$D$7:$I$7,F901)</f>
        <v>rDXGF</v>
      </c>
      <c r="R901" s="36">
        <f>IF(G901,INDEX('HVACwts Src'!$D$11:$U$164,(B901-1)*39+(D901-1)*19+E901,(C901-1)*6+F901),0)</f>
        <v>2446.8379647597926</v>
      </c>
      <c r="T901" t="str">
        <f t="shared" si="80"/>
        <v>HV_SCEMFmNewCZ06</v>
      </c>
      <c r="U901" t="str">
        <f t="shared" si="81"/>
        <v>rDXGF</v>
      </c>
      <c r="V901" s="36">
        <f t="shared" si="82"/>
        <v>2446.8379647597926</v>
      </c>
    </row>
    <row r="902" spans="1:22" x14ac:dyDescent="0.25">
      <c r="A902" s="86">
        <f t="shared" si="83"/>
        <v>896</v>
      </c>
      <c r="B902">
        <v>2</v>
      </c>
      <c r="C902">
        <v>2</v>
      </c>
      <c r="D902">
        <v>2</v>
      </c>
      <c r="E902">
        <v>6</v>
      </c>
      <c r="F902">
        <v>2</v>
      </c>
      <c r="G902" t="b">
        <f>INDEX(key!$AT$4:$BI$7,B902,E902)</f>
        <v>1</v>
      </c>
      <c r="H902" t="str">
        <f t="shared" si="78"/>
        <v>HV_SCEMFmNewCZ06rNCGF</v>
      </c>
      <c r="I902" s="9" t="s">
        <v>1799</v>
      </c>
      <c r="J902" t="str">
        <f t="shared" si="79"/>
        <v>HV_SCEMFmNewCZ06</v>
      </c>
      <c r="K902" s="9" t="s">
        <v>1662</v>
      </c>
      <c r="L902" s="9" t="s">
        <v>45</v>
      </c>
      <c r="M902" s="9" t="str">
        <f>INDEX(key!$AS$4:$AS$7,B902)</f>
        <v>SCE</v>
      </c>
      <c r="N902" s="9" t="str">
        <f>INDEX(key!$I$3:$I$5,C902)</f>
        <v>MFm</v>
      </c>
      <c r="O902" s="9" t="str">
        <f>INDEX(key!$F$9:$F$10,D902)</f>
        <v>New</v>
      </c>
      <c r="P902" s="9" t="str">
        <f>INDEX(key!$AT$3:$BI$3,E902)</f>
        <v>CZ06</v>
      </c>
      <c r="Q902" s="9" t="str">
        <f>INDEX('HVACwts Src'!$D$7:$I$7,F902)</f>
        <v>rNCGF</v>
      </c>
      <c r="R902" s="36">
        <f>IF(G902,INDEX('HVACwts Src'!$D$11:$U$164,(B902-1)*39+(D902-1)*19+E902,(C902-1)*6+F902),0)</f>
        <v>292.19022912047296</v>
      </c>
      <c r="T902" t="str">
        <f t="shared" si="80"/>
        <v>HV_SCEMFmNewCZ06</v>
      </c>
      <c r="U902" t="str">
        <f t="shared" si="81"/>
        <v>rNCGF</v>
      </c>
      <c r="V902" s="36">
        <f t="shared" si="82"/>
        <v>292.19022912047296</v>
      </c>
    </row>
    <row r="903" spans="1:22" x14ac:dyDescent="0.25">
      <c r="A903" s="86">
        <f t="shared" si="83"/>
        <v>897</v>
      </c>
      <c r="B903">
        <v>2</v>
      </c>
      <c r="C903">
        <v>2</v>
      </c>
      <c r="D903">
        <v>2</v>
      </c>
      <c r="E903">
        <v>6</v>
      </c>
      <c r="F903">
        <v>3</v>
      </c>
      <c r="G903" t="b">
        <f>INDEX(key!$AT$4:$BI$7,B903,E903)</f>
        <v>1</v>
      </c>
      <c r="H903" t="str">
        <f t="shared" ref="H903:H966" si="84">+J903&amp;Q903</f>
        <v>HV_SCEMFmNewCZ06rDXHP</v>
      </c>
      <c r="I903" s="9" t="s">
        <v>1799</v>
      </c>
      <c r="J903" t="str">
        <f t="shared" ref="J903:J966" si="85">"HV_"&amp;M903&amp;N903&amp;O903&amp;P903</f>
        <v>HV_SCEMFmNewCZ06</v>
      </c>
      <c r="K903" s="9" t="s">
        <v>1662</v>
      </c>
      <c r="L903" s="9" t="s">
        <v>45</v>
      </c>
      <c r="M903" s="9" t="str">
        <f>INDEX(key!$AS$4:$AS$7,B903)</f>
        <v>SCE</v>
      </c>
      <c r="N903" s="9" t="str">
        <f>INDEX(key!$I$3:$I$5,C903)</f>
        <v>MFm</v>
      </c>
      <c r="O903" s="9" t="str">
        <f>INDEX(key!$F$9:$F$10,D903)</f>
        <v>New</v>
      </c>
      <c r="P903" s="9" t="str">
        <f>INDEX(key!$AT$3:$BI$3,E903)</f>
        <v>CZ06</v>
      </c>
      <c r="Q903" s="9" t="str">
        <f>INDEX('HVACwts Src'!$D$7:$I$7,F903)</f>
        <v>rDXHP</v>
      </c>
      <c r="R903" s="36">
        <f>IF(G903,INDEX('HVACwts Src'!$D$11:$U$164,(B903-1)*39+(D903-1)*19+E903,(C903-1)*6+F903),0)</f>
        <v>351.84217773835928</v>
      </c>
      <c r="T903" t="str">
        <f t="shared" si="80"/>
        <v>HV_SCEMFmNewCZ06</v>
      </c>
      <c r="U903" t="str">
        <f t="shared" si="81"/>
        <v>rDXHP</v>
      </c>
      <c r="V903" s="36">
        <f t="shared" si="82"/>
        <v>351.84217773835928</v>
      </c>
    </row>
    <row r="904" spans="1:22" x14ac:dyDescent="0.25">
      <c r="A904" s="86">
        <f t="shared" si="83"/>
        <v>898</v>
      </c>
      <c r="B904">
        <v>2</v>
      </c>
      <c r="C904">
        <v>2</v>
      </c>
      <c r="D904">
        <v>2</v>
      </c>
      <c r="E904">
        <v>6</v>
      </c>
      <c r="F904">
        <v>4</v>
      </c>
      <c r="G904" t="b">
        <f>INDEX(key!$AT$4:$BI$7,B904,E904)</f>
        <v>1</v>
      </c>
      <c r="H904" t="str">
        <f t="shared" si="84"/>
        <v>HV_SCEMFmNewCZ06rNCEH</v>
      </c>
      <c r="I904" s="9" t="s">
        <v>1799</v>
      </c>
      <c r="J904" t="str">
        <f t="shared" si="85"/>
        <v>HV_SCEMFmNewCZ06</v>
      </c>
      <c r="K904" s="9" t="s">
        <v>1662</v>
      </c>
      <c r="L904" s="9" t="s">
        <v>45</v>
      </c>
      <c r="M904" s="9" t="str">
        <f>INDEX(key!$AS$4:$AS$7,B904)</f>
        <v>SCE</v>
      </c>
      <c r="N904" s="9" t="str">
        <f>INDEX(key!$I$3:$I$5,C904)</f>
        <v>MFm</v>
      </c>
      <c r="O904" s="9" t="str">
        <f>INDEX(key!$F$9:$F$10,D904)</f>
        <v>New</v>
      </c>
      <c r="P904" s="9" t="str">
        <f>INDEX(key!$AT$3:$BI$3,E904)</f>
        <v>CZ06</v>
      </c>
      <c r="Q904" s="9" t="str">
        <f>INDEX('HVACwts Src'!$D$7:$I$7,F904)</f>
        <v>rNCEH</v>
      </c>
      <c r="R904" s="36">
        <f>IF(G904,INDEX('HVACwts Src'!$D$11:$U$164,(B904-1)*39+(D904-1)*19+E904,(C904-1)*6+F904),0)</f>
        <v>42.015388026607546</v>
      </c>
      <c r="T904" t="str">
        <f t="shared" ref="T904:T967" si="86">+J904</f>
        <v>HV_SCEMFmNewCZ06</v>
      </c>
      <c r="U904" t="str">
        <f t="shared" ref="U904:U967" si="87">+Q904</f>
        <v>rNCEH</v>
      </c>
      <c r="V904" s="36">
        <f t="shared" ref="V904:V967" si="88">+R904</f>
        <v>42.015388026607546</v>
      </c>
    </row>
    <row r="905" spans="1:22" x14ac:dyDescent="0.25">
      <c r="A905" s="86">
        <f t="shared" ref="A905:A968" si="89">+A904+1</f>
        <v>899</v>
      </c>
      <c r="B905">
        <v>2</v>
      </c>
      <c r="C905">
        <v>2</v>
      </c>
      <c r="D905">
        <v>2</v>
      </c>
      <c r="E905">
        <v>6</v>
      </c>
      <c r="F905">
        <v>5</v>
      </c>
      <c r="G905" t="b">
        <f>INDEX(key!$AT$4:$BI$7,B905,E905)</f>
        <v>1</v>
      </c>
      <c r="H905" t="str">
        <f t="shared" si="84"/>
        <v>HV_SCEMFmNewCZ06rDXOH</v>
      </c>
      <c r="I905" s="9" t="s">
        <v>1799</v>
      </c>
      <c r="J905" t="str">
        <f t="shared" si="85"/>
        <v>HV_SCEMFmNewCZ06</v>
      </c>
      <c r="K905" s="9" t="s">
        <v>1662</v>
      </c>
      <c r="L905" s="9" t="s">
        <v>45</v>
      </c>
      <c r="M905" s="9" t="str">
        <f>INDEX(key!$AS$4:$AS$7,B905)</f>
        <v>SCE</v>
      </c>
      <c r="N905" s="9" t="str">
        <f>INDEX(key!$I$3:$I$5,C905)</f>
        <v>MFm</v>
      </c>
      <c r="O905" s="9" t="str">
        <f>INDEX(key!$F$9:$F$10,D905)</f>
        <v>New</v>
      </c>
      <c r="P905" s="9" t="str">
        <f>INDEX(key!$AT$3:$BI$3,E905)</f>
        <v>CZ06</v>
      </c>
      <c r="Q905" s="9" t="str">
        <f>INDEX('HVACwts Src'!$D$7:$I$7,F905)</f>
        <v>rDXOH</v>
      </c>
      <c r="R905" s="36">
        <f>IF(G905,INDEX('HVACwts Src'!$D$11:$U$164,(B905-1)*39+(D905-1)*19+E905,(C905-1)*6+F905),0)</f>
        <v>305.13231470805619</v>
      </c>
      <c r="T905" t="str">
        <f t="shared" si="86"/>
        <v>HV_SCEMFmNewCZ06</v>
      </c>
      <c r="U905" t="str">
        <f t="shared" si="87"/>
        <v>rDXOH</v>
      </c>
      <c r="V905" s="36">
        <f t="shared" si="88"/>
        <v>305.13231470805619</v>
      </c>
    </row>
    <row r="906" spans="1:22" x14ac:dyDescent="0.25">
      <c r="A906" s="86">
        <f t="shared" si="89"/>
        <v>900</v>
      </c>
      <c r="B906">
        <v>2</v>
      </c>
      <c r="C906">
        <v>2</v>
      </c>
      <c r="D906">
        <v>2</v>
      </c>
      <c r="E906">
        <v>6</v>
      </c>
      <c r="F906">
        <v>6</v>
      </c>
      <c r="G906" t="b">
        <f>INDEX(key!$AT$4:$BI$7,B906,E906)</f>
        <v>1</v>
      </c>
      <c r="H906" t="str">
        <f t="shared" si="84"/>
        <v>HV_SCEMFmNewCZ06rNCOH</v>
      </c>
      <c r="I906" s="9" t="s">
        <v>1799</v>
      </c>
      <c r="J906" t="str">
        <f t="shared" si="85"/>
        <v>HV_SCEMFmNewCZ06</v>
      </c>
      <c r="K906" s="9" t="s">
        <v>1662</v>
      </c>
      <c r="L906" s="9" t="s">
        <v>45</v>
      </c>
      <c r="M906" s="9" t="str">
        <f>INDEX(key!$AS$4:$AS$7,B906)</f>
        <v>SCE</v>
      </c>
      <c r="N906" s="9" t="str">
        <f>INDEX(key!$I$3:$I$5,C906)</f>
        <v>MFm</v>
      </c>
      <c r="O906" s="9" t="str">
        <f>INDEX(key!$F$9:$F$10,D906)</f>
        <v>New</v>
      </c>
      <c r="P906" s="9" t="str">
        <f>INDEX(key!$AT$3:$BI$3,E906)</f>
        <v>CZ06</v>
      </c>
      <c r="Q906" s="9" t="str">
        <f>INDEX('HVACwts Src'!$D$7:$I$7,F906)</f>
        <v>rNCOH</v>
      </c>
      <c r="R906" s="36">
        <f>IF(G906,INDEX('HVACwts Src'!$D$11:$U$164,(B906-1)*39+(D906-1)*19+E906,(C906-1)*6+F906),0)</f>
        <v>36.437509238728751</v>
      </c>
      <c r="T906" t="str">
        <f t="shared" si="86"/>
        <v>HV_SCEMFmNewCZ06</v>
      </c>
      <c r="U906" t="str">
        <f t="shared" si="87"/>
        <v>rNCOH</v>
      </c>
      <c r="V906" s="36">
        <f t="shared" si="88"/>
        <v>36.437509238728751</v>
      </c>
    </row>
    <row r="907" spans="1:22" x14ac:dyDescent="0.25">
      <c r="A907" s="86">
        <f t="shared" si="89"/>
        <v>901</v>
      </c>
      <c r="B907">
        <v>2</v>
      </c>
      <c r="C907">
        <v>2</v>
      </c>
      <c r="D907">
        <v>2</v>
      </c>
      <c r="E907">
        <v>7</v>
      </c>
      <c r="F907">
        <v>1</v>
      </c>
      <c r="G907" t="b">
        <f>INDEX(key!$AT$4:$BI$7,B907,E907)</f>
        <v>0</v>
      </c>
      <c r="H907" t="str">
        <f t="shared" si="84"/>
        <v>HV_SCEMFmNewCZ07rDXGF</v>
      </c>
      <c r="I907" s="9" t="s">
        <v>1799</v>
      </c>
      <c r="J907" t="str">
        <f t="shared" si="85"/>
        <v>HV_SCEMFmNewCZ07</v>
      </c>
      <c r="K907" s="9" t="s">
        <v>1662</v>
      </c>
      <c r="L907" s="9" t="s">
        <v>45</v>
      </c>
      <c r="M907" s="9" t="str">
        <f>INDEX(key!$AS$4:$AS$7,B907)</f>
        <v>SCE</v>
      </c>
      <c r="N907" s="9" t="str">
        <f>INDEX(key!$I$3:$I$5,C907)</f>
        <v>MFm</v>
      </c>
      <c r="O907" s="9" t="str">
        <f>INDEX(key!$F$9:$F$10,D907)</f>
        <v>New</v>
      </c>
      <c r="P907" s="9" t="str">
        <f>INDEX(key!$AT$3:$BI$3,E907)</f>
        <v>CZ07</v>
      </c>
      <c r="Q907" s="9" t="str">
        <f>INDEX('HVACwts Src'!$D$7:$I$7,F907)</f>
        <v>rDXGF</v>
      </c>
      <c r="R907" s="36">
        <f>IF(G907,INDEX('HVACwts Src'!$D$11:$U$164,(B907-1)*39+(D907-1)*19+E907,(C907-1)*6+F907),0)</f>
        <v>0</v>
      </c>
      <c r="T907" t="str">
        <f t="shared" si="86"/>
        <v>HV_SCEMFmNewCZ07</v>
      </c>
      <c r="U907" t="str">
        <f t="shared" si="87"/>
        <v>rDXGF</v>
      </c>
      <c r="V907" s="36">
        <f t="shared" si="88"/>
        <v>0</v>
      </c>
    </row>
    <row r="908" spans="1:22" x14ac:dyDescent="0.25">
      <c r="A908" s="86">
        <f t="shared" si="89"/>
        <v>902</v>
      </c>
      <c r="B908">
        <v>2</v>
      </c>
      <c r="C908">
        <v>2</v>
      </c>
      <c r="D908">
        <v>2</v>
      </c>
      <c r="E908">
        <v>7</v>
      </c>
      <c r="F908">
        <v>2</v>
      </c>
      <c r="G908" t="b">
        <f>INDEX(key!$AT$4:$BI$7,B908,E908)</f>
        <v>0</v>
      </c>
      <c r="H908" t="str">
        <f t="shared" si="84"/>
        <v>HV_SCEMFmNewCZ07rNCGF</v>
      </c>
      <c r="I908" s="9" t="s">
        <v>1799</v>
      </c>
      <c r="J908" t="str">
        <f t="shared" si="85"/>
        <v>HV_SCEMFmNewCZ07</v>
      </c>
      <c r="K908" s="9" t="s">
        <v>1662</v>
      </c>
      <c r="L908" s="9" t="s">
        <v>45</v>
      </c>
      <c r="M908" s="9" t="str">
        <f>INDEX(key!$AS$4:$AS$7,B908)</f>
        <v>SCE</v>
      </c>
      <c r="N908" s="9" t="str">
        <f>INDEX(key!$I$3:$I$5,C908)</f>
        <v>MFm</v>
      </c>
      <c r="O908" s="9" t="str">
        <f>INDEX(key!$F$9:$F$10,D908)</f>
        <v>New</v>
      </c>
      <c r="P908" s="9" t="str">
        <f>INDEX(key!$AT$3:$BI$3,E908)</f>
        <v>CZ07</v>
      </c>
      <c r="Q908" s="9" t="str">
        <f>INDEX('HVACwts Src'!$D$7:$I$7,F908)</f>
        <v>rNCGF</v>
      </c>
      <c r="R908" s="36">
        <f>IF(G908,INDEX('HVACwts Src'!$D$11:$U$164,(B908-1)*39+(D908-1)*19+E908,(C908-1)*6+F908),0)</f>
        <v>0</v>
      </c>
      <c r="T908" t="str">
        <f t="shared" si="86"/>
        <v>HV_SCEMFmNewCZ07</v>
      </c>
      <c r="U908" t="str">
        <f t="shared" si="87"/>
        <v>rNCGF</v>
      </c>
      <c r="V908" s="36">
        <f t="shared" si="88"/>
        <v>0</v>
      </c>
    </row>
    <row r="909" spans="1:22" x14ac:dyDescent="0.25">
      <c r="A909" s="86">
        <f t="shared" si="89"/>
        <v>903</v>
      </c>
      <c r="B909">
        <v>2</v>
      </c>
      <c r="C909">
        <v>2</v>
      </c>
      <c r="D909">
        <v>2</v>
      </c>
      <c r="E909">
        <v>7</v>
      </c>
      <c r="F909">
        <v>3</v>
      </c>
      <c r="G909" t="b">
        <f>INDEX(key!$AT$4:$BI$7,B909,E909)</f>
        <v>0</v>
      </c>
      <c r="H909" t="str">
        <f t="shared" si="84"/>
        <v>HV_SCEMFmNewCZ07rDXHP</v>
      </c>
      <c r="I909" s="9" t="s">
        <v>1799</v>
      </c>
      <c r="J909" t="str">
        <f t="shared" si="85"/>
        <v>HV_SCEMFmNewCZ07</v>
      </c>
      <c r="K909" s="9" t="s">
        <v>1662</v>
      </c>
      <c r="L909" s="9" t="s">
        <v>45</v>
      </c>
      <c r="M909" s="9" t="str">
        <f>INDEX(key!$AS$4:$AS$7,B909)</f>
        <v>SCE</v>
      </c>
      <c r="N909" s="9" t="str">
        <f>INDEX(key!$I$3:$I$5,C909)</f>
        <v>MFm</v>
      </c>
      <c r="O909" s="9" t="str">
        <f>INDEX(key!$F$9:$F$10,D909)</f>
        <v>New</v>
      </c>
      <c r="P909" s="9" t="str">
        <f>INDEX(key!$AT$3:$BI$3,E909)</f>
        <v>CZ07</v>
      </c>
      <c r="Q909" s="9" t="str">
        <f>INDEX('HVACwts Src'!$D$7:$I$7,F909)</f>
        <v>rDXHP</v>
      </c>
      <c r="R909" s="36">
        <f>IF(G909,INDEX('HVACwts Src'!$D$11:$U$164,(B909-1)*39+(D909-1)*19+E909,(C909-1)*6+F909),0)</f>
        <v>0</v>
      </c>
      <c r="T909" t="str">
        <f t="shared" si="86"/>
        <v>HV_SCEMFmNewCZ07</v>
      </c>
      <c r="U909" t="str">
        <f t="shared" si="87"/>
        <v>rDXHP</v>
      </c>
      <c r="V909" s="36">
        <f t="shared" si="88"/>
        <v>0</v>
      </c>
    </row>
    <row r="910" spans="1:22" x14ac:dyDescent="0.25">
      <c r="A910" s="86">
        <f t="shared" si="89"/>
        <v>904</v>
      </c>
      <c r="B910">
        <v>2</v>
      </c>
      <c r="C910">
        <v>2</v>
      </c>
      <c r="D910">
        <v>2</v>
      </c>
      <c r="E910">
        <v>7</v>
      </c>
      <c r="F910">
        <v>4</v>
      </c>
      <c r="G910" t="b">
        <f>INDEX(key!$AT$4:$BI$7,B910,E910)</f>
        <v>0</v>
      </c>
      <c r="H910" t="str">
        <f t="shared" si="84"/>
        <v>HV_SCEMFmNewCZ07rNCEH</v>
      </c>
      <c r="I910" s="9" t="s">
        <v>1799</v>
      </c>
      <c r="J910" t="str">
        <f t="shared" si="85"/>
        <v>HV_SCEMFmNewCZ07</v>
      </c>
      <c r="K910" s="9" t="s">
        <v>1662</v>
      </c>
      <c r="L910" s="9" t="s">
        <v>45</v>
      </c>
      <c r="M910" s="9" t="str">
        <f>INDEX(key!$AS$4:$AS$7,B910)</f>
        <v>SCE</v>
      </c>
      <c r="N910" s="9" t="str">
        <f>INDEX(key!$I$3:$I$5,C910)</f>
        <v>MFm</v>
      </c>
      <c r="O910" s="9" t="str">
        <f>INDEX(key!$F$9:$F$10,D910)</f>
        <v>New</v>
      </c>
      <c r="P910" s="9" t="str">
        <f>INDEX(key!$AT$3:$BI$3,E910)</f>
        <v>CZ07</v>
      </c>
      <c r="Q910" s="9" t="str">
        <f>INDEX('HVACwts Src'!$D$7:$I$7,F910)</f>
        <v>rNCEH</v>
      </c>
      <c r="R910" s="36">
        <f>IF(G910,INDEX('HVACwts Src'!$D$11:$U$164,(B910-1)*39+(D910-1)*19+E910,(C910-1)*6+F910),0)</f>
        <v>0</v>
      </c>
      <c r="T910" t="str">
        <f t="shared" si="86"/>
        <v>HV_SCEMFmNewCZ07</v>
      </c>
      <c r="U910" t="str">
        <f t="shared" si="87"/>
        <v>rNCEH</v>
      </c>
      <c r="V910" s="36">
        <f t="shared" si="88"/>
        <v>0</v>
      </c>
    </row>
    <row r="911" spans="1:22" x14ac:dyDescent="0.25">
      <c r="A911" s="86">
        <f t="shared" si="89"/>
        <v>905</v>
      </c>
      <c r="B911">
        <v>2</v>
      </c>
      <c r="C911">
        <v>2</v>
      </c>
      <c r="D911">
        <v>2</v>
      </c>
      <c r="E911">
        <v>7</v>
      </c>
      <c r="F911">
        <v>5</v>
      </c>
      <c r="G911" t="b">
        <f>INDEX(key!$AT$4:$BI$7,B911,E911)</f>
        <v>0</v>
      </c>
      <c r="H911" t="str">
        <f t="shared" si="84"/>
        <v>HV_SCEMFmNewCZ07rDXOH</v>
      </c>
      <c r="I911" s="9" t="s">
        <v>1799</v>
      </c>
      <c r="J911" t="str">
        <f t="shared" si="85"/>
        <v>HV_SCEMFmNewCZ07</v>
      </c>
      <c r="K911" s="9" t="s">
        <v>1662</v>
      </c>
      <c r="L911" s="9" t="s">
        <v>45</v>
      </c>
      <c r="M911" s="9" t="str">
        <f>INDEX(key!$AS$4:$AS$7,B911)</f>
        <v>SCE</v>
      </c>
      <c r="N911" s="9" t="str">
        <f>INDEX(key!$I$3:$I$5,C911)</f>
        <v>MFm</v>
      </c>
      <c r="O911" s="9" t="str">
        <f>INDEX(key!$F$9:$F$10,D911)</f>
        <v>New</v>
      </c>
      <c r="P911" s="9" t="str">
        <f>INDEX(key!$AT$3:$BI$3,E911)</f>
        <v>CZ07</v>
      </c>
      <c r="Q911" s="9" t="str">
        <f>INDEX('HVACwts Src'!$D$7:$I$7,F911)</f>
        <v>rDXOH</v>
      </c>
      <c r="R911" s="36">
        <f>IF(G911,INDEX('HVACwts Src'!$D$11:$U$164,(B911-1)*39+(D911-1)*19+E911,(C911-1)*6+F911),0)</f>
        <v>0</v>
      </c>
      <c r="T911" t="str">
        <f t="shared" si="86"/>
        <v>HV_SCEMFmNewCZ07</v>
      </c>
      <c r="U911" t="str">
        <f t="shared" si="87"/>
        <v>rDXOH</v>
      </c>
      <c r="V911" s="36">
        <f t="shared" si="88"/>
        <v>0</v>
      </c>
    </row>
    <row r="912" spans="1:22" x14ac:dyDescent="0.25">
      <c r="A912" s="86">
        <f t="shared" si="89"/>
        <v>906</v>
      </c>
      <c r="B912">
        <v>2</v>
      </c>
      <c r="C912">
        <v>2</v>
      </c>
      <c r="D912">
        <v>2</v>
      </c>
      <c r="E912">
        <v>7</v>
      </c>
      <c r="F912">
        <v>6</v>
      </c>
      <c r="G912" t="b">
        <f>INDEX(key!$AT$4:$BI$7,B912,E912)</f>
        <v>0</v>
      </c>
      <c r="H912" t="str">
        <f t="shared" si="84"/>
        <v>HV_SCEMFmNewCZ07rNCOH</v>
      </c>
      <c r="I912" s="9" t="s">
        <v>1799</v>
      </c>
      <c r="J912" t="str">
        <f t="shared" si="85"/>
        <v>HV_SCEMFmNewCZ07</v>
      </c>
      <c r="K912" s="9" t="s">
        <v>1662</v>
      </c>
      <c r="L912" s="9" t="s">
        <v>45</v>
      </c>
      <c r="M912" s="9" t="str">
        <f>INDEX(key!$AS$4:$AS$7,B912)</f>
        <v>SCE</v>
      </c>
      <c r="N912" s="9" t="str">
        <f>INDEX(key!$I$3:$I$5,C912)</f>
        <v>MFm</v>
      </c>
      <c r="O912" s="9" t="str">
        <f>INDEX(key!$F$9:$F$10,D912)</f>
        <v>New</v>
      </c>
      <c r="P912" s="9" t="str">
        <f>INDEX(key!$AT$3:$BI$3,E912)</f>
        <v>CZ07</v>
      </c>
      <c r="Q912" s="9" t="str">
        <f>INDEX('HVACwts Src'!$D$7:$I$7,F912)</f>
        <v>rNCOH</v>
      </c>
      <c r="R912" s="36">
        <f>IF(G912,INDEX('HVACwts Src'!$D$11:$U$164,(B912-1)*39+(D912-1)*19+E912,(C912-1)*6+F912),0)</f>
        <v>0</v>
      </c>
      <c r="T912" t="str">
        <f t="shared" si="86"/>
        <v>HV_SCEMFmNewCZ07</v>
      </c>
      <c r="U912" t="str">
        <f t="shared" si="87"/>
        <v>rNCOH</v>
      </c>
      <c r="V912" s="36">
        <f t="shared" si="88"/>
        <v>0</v>
      </c>
    </row>
    <row r="913" spans="1:22" x14ac:dyDescent="0.25">
      <c r="A913" s="86">
        <f t="shared" si="89"/>
        <v>907</v>
      </c>
      <c r="B913">
        <v>2</v>
      </c>
      <c r="C913">
        <v>2</v>
      </c>
      <c r="D913">
        <v>2</v>
      </c>
      <c r="E913">
        <v>8</v>
      </c>
      <c r="F913">
        <v>1</v>
      </c>
      <c r="G913" t="b">
        <f>INDEX(key!$AT$4:$BI$7,B913,E913)</f>
        <v>1</v>
      </c>
      <c r="H913" t="str">
        <f t="shared" si="84"/>
        <v>HV_SCEMFmNewCZ08rDXGF</v>
      </c>
      <c r="I913" s="9" t="s">
        <v>1799</v>
      </c>
      <c r="J913" t="str">
        <f t="shared" si="85"/>
        <v>HV_SCEMFmNewCZ08</v>
      </c>
      <c r="K913" s="9" t="s">
        <v>1662</v>
      </c>
      <c r="L913" s="9" t="s">
        <v>45</v>
      </c>
      <c r="M913" s="9" t="str">
        <f>INDEX(key!$AS$4:$AS$7,B913)</f>
        <v>SCE</v>
      </c>
      <c r="N913" s="9" t="str">
        <f>INDEX(key!$I$3:$I$5,C913)</f>
        <v>MFm</v>
      </c>
      <c r="O913" s="9" t="str">
        <f>INDEX(key!$F$9:$F$10,D913)</f>
        <v>New</v>
      </c>
      <c r="P913" s="9" t="str">
        <f>INDEX(key!$AT$3:$BI$3,E913)</f>
        <v>CZ08</v>
      </c>
      <c r="Q913" s="9" t="str">
        <f>INDEX('HVACwts Src'!$D$7:$I$7,F913)</f>
        <v>rDXGF</v>
      </c>
      <c r="R913" s="36">
        <f>IF(G913,INDEX('HVACwts Src'!$D$11:$U$164,(B913-1)*39+(D913-1)*19+E913,(C913-1)*6+F913),0)</f>
        <v>2915.185614545454</v>
      </c>
      <c r="T913" t="str">
        <f t="shared" si="86"/>
        <v>HV_SCEMFmNewCZ08</v>
      </c>
      <c r="U913" t="str">
        <f t="shared" si="87"/>
        <v>rDXGF</v>
      </c>
      <c r="V913" s="36">
        <f t="shared" si="88"/>
        <v>2915.185614545454</v>
      </c>
    </row>
    <row r="914" spans="1:22" x14ac:dyDescent="0.25">
      <c r="A914" s="86">
        <f t="shared" si="89"/>
        <v>908</v>
      </c>
      <c r="B914">
        <v>2</v>
      </c>
      <c r="C914">
        <v>2</v>
      </c>
      <c r="D914">
        <v>2</v>
      </c>
      <c r="E914">
        <v>8</v>
      </c>
      <c r="F914">
        <v>2</v>
      </c>
      <c r="G914" t="b">
        <f>INDEX(key!$AT$4:$BI$7,B914,E914)</f>
        <v>1</v>
      </c>
      <c r="H914" t="str">
        <f t="shared" si="84"/>
        <v>HV_SCEMFmNewCZ08rNCGF</v>
      </c>
      <c r="I914" s="9" t="s">
        <v>1799</v>
      </c>
      <c r="J914" t="str">
        <f t="shared" si="85"/>
        <v>HV_SCEMFmNewCZ08</v>
      </c>
      <c r="K914" s="9" t="s">
        <v>1662</v>
      </c>
      <c r="L914" s="9" t="s">
        <v>45</v>
      </c>
      <c r="M914" s="9" t="str">
        <f>INDEX(key!$AS$4:$AS$7,B914)</f>
        <v>SCE</v>
      </c>
      <c r="N914" s="9" t="str">
        <f>INDEX(key!$I$3:$I$5,C914)</f>
        <v>MFm</v>
      </c>
      <c r="O914" s="9" t="str">
        <f>INDEX(key!$F$9:$F$10,D914)</f>
        <v>New</v>
      </c>
      <c r="P914" s="9" t="str">
        <f>INDEX(key!$AT$3:$BI$3,E914)</f>
        <v>CZ08</v>
      </c>
      <c r="Q914" s="9" t="str">
        <f>INDEX('HVACwts Src'!$D$7:$I$7,F914)</f>
        <v>rNCGF</v>
      </c>
      <c r="R914" s="36">
        <f>IF(G914,INDEX('HVACwts Src'!$D$11:$U$164,(B914-1)*39+(D914-1)*19+E914,(C914-1)*6+F914),0)</f>
        <v>272.46923796008861</v>
      </c>
      <c r="T914" t="str">
        <f t="shared" si="86"/>
        <v>HV_SCEMFmNewCZ08</v>
      </c>
      <c r="U914" t="str">
        <f t="shared" si="87"/>
        <v>rNCGF</v>
      </c>
      <c r="V914" s="36">
        <f t="shared" si="88"/>
        <v>272.46923796008861</v>
      </c>
    </row>
    <row r="915" spans="1:22" x14ac:dyDescent="0.25">
      <c r="A915" s="86">
        <f t="shared" si="89"/>
        <v>909</v>
      </c>
      <c r="B915">
        <v>2</v>
      </c>
      <c r="C915">
        <v>2</v>
      </c>
      <c r="D915">
        <v>2</v>
      </c>
      <c r="E915">
        <v>8</v>
      </c>
      <c r="F915">
        <v>3</v>
      </c>
      <c r="G915" t="b">
        <f>INDEX(key!$AT$4:$BI$7,B915,E915)</f>
        <v>1</v>
      </c>
      <c r="H915" t="str">
        <f t="shared" si="84"/>
        <v>HV_SCEMFmNewCZ08rDXHP</v>
      </c>
      <c r="I915" s="9" t="s">
        <v>1799</v>
      </c>
      <c r="J915" t="str">
        <f t="shared" si="85"/>
        <v>HV_SCEMFmNewCZ08</v>
      </c>
      <c r="K915" s="9" t="s">
        <v>1662</v>
      </c>
      <c r="L915" s="9" t="s">
        <v>45</v>
      </c>
      <c r="M915" s="9" t="str">
        <f>INDEX(key!$AS$4:$AS$7,B915)</f>
        <v>SCE</v>
      </c>
      <c r="N915" s="9" t="str">
        <f>INDEX(key!$I$3:$I$5,C915)</f>
        <v>MFm</v>
      </c>
      <c r="O915" s="9" t="str">
        <f>INDEX(key!$F$9:$F$10,D915)</f>
        <v>New</v>
      </c>
      <c r="P915" s="9" t="str">
        <f>INDEX(key!$AT$3:$BI$3,E915)</f>
        <v>CZ08</v>
      </c>
      <c r="Q915" s="9" t="str">
        <f>INDEX('HVACwts Src'!$D$7:$I$7,F915)</f>
        <v>rDXHP</v>
      </c>
      <c r="R915" s="36">
        <f>IF(G915,INDEX('HVACwts Src'!$D$11:$U$164,(B915-1)*39+(D915-1)*19+E915,(C915-1)*6+F915),0)</f>
        <v>419.18805818181823</v>
      </c>
      <c r="T915" t="str">
        <f t="shared" si="86"/>
        <v>HV_SCEMFmNewCZ08</v>
      </c>
      <c r="U915" t="str">
        <f t="shared" si="87"/>
        <v>rDXHP</v>
      </c>
      <c r="V915" s="36">
        <f t="shared" si="88"/>
        <v>419.18805818181823</v>
      </c>
    </row>
    <row r="916" spans="1:22" x14ac:dyDescent="0.25">
      <c r="A916" s="86">
        <f t="shared" si="89"/>
        <v>910</v>
      </c>
      <c r="B916">
        <v>2</v>
      </c>
      <c r="C916">
        <v>2</v>
      </c>
      <c r="D916">
        <v>2</v>
      </c>
      <c r="E916">
        <v>8</v>
      </c>
      <c r="F916">
        <v>4</v>
      </c>
      <c r="G916" t="b">
        <f>INDEX(key!$AT$4:$BI$7,B916,E916)</f>
        <v>1</v>
      </c>
      <c r="H916" t="str">
        <f t="shared" si="84"/>
        <v>HV_SCEMFmNewCZ08rNCEH</v>
      </c>
      <c r="I916" s="9" t="s">
        <v>1799</v>
      </c>
      <c r="J916" t="str">
        <f t="shared" si="85"/>
        <v>HV_SCEMFmNewCZ08</v>
      </c>
      <c r="K916" s="9" t="s">
        <v>1662</v>
      </c>
      <c r="L916" s="9" t="s">
        <v>45</v>
      </c>
      <c r="M916" s="9" t="str">
        <f>INDEX(key!$AS$4:$AS$7,B916)</f>
        <v>SCE</v>
      </c>
      <c r="N916" s="9" t="str">
        <f>INDEX(key!$I$3:$I$5,C916)</f>
        <v>MFm</v>
      </c>
      <c r="O916" s="9" t="str">
        <f>INDEX(key!$F$9:$F$10,D916)</f>
        <v>New</v>
      </c>
      <c r="P916" s="9" t="str">
        <f>INDEX(key!$AT$3:$BI$3,E916)</f>
        <v>CZ08</v>
      </c>
      <c r="Q916" s="9" t="str">
        <f>INDEX('HVACwts Src'!$D$7:$I$7,F916)</f>
        <v>rNCEH</v>
      </c>
      <c r="R916" s="36">
        <f>IF(G916,INDEX('HVACwts Src'!$D$11:$U$164,(B916-1)*39+(D916-1)*19+E916,(C916-1)*6+F916),0)</f>
        <v>39.179615254988917</v>
      </c>
      <c r="T916" t="str">
        <f t="shared" si="86"/>
        <v>HV_SCEMFmNewCZ08</v>
      </c>
      <c r="U916" t="str">
        <f t="shared" si="87"/>
        <v>rNCEH</v>
      </c>
      <c r="V916" s="36">
        <f t="shared" si="88"/>
        <v>39.179615254988917</v>
      </c>
    </row>
    <row r="917" spans="1:22" x14ac:dyDescent="0.25">
      <c r="A917" s="86">
        <f t="shared" si="89"/>
        <v>911</v>
      </c>
      <c r="B917">
        <v>2</v>
      </c>
      <c r="C917">
        <v>2</v>
      </c>
      <c r="D917">
        <v>2</v>
      </c>
      <c r="E917">
        <v>8</v>
      </c>
      <c r="F917">
        <v>5</v>
      </c>
      <c r="G917" t="b">
        <f>INDEX(key!$AT$4:$BI$7,B917,E917)</f>
        <v>1</v>
      </c>
      <c r="H917" t="str">
        <f t="shared" si="84"/>
        <v>HV_SCEMFmNewCZ08rDXOH</v>
      </c>
      <c r="I917" s="9" t="s">
        <v>1799</v>
      </c>
      <c r="J917" t="str">
        <f t="shared" si="85"/>
        <v>HV_SCEMFmNewCZ08</v>
      </c>
      <c r="K917" s="9" t="s">
        <v>1662</v>
      </c>
      <c r="L917" s="9" t="s">
        <v>45</v>
      </c>
      <c r="M917" s="9" t="str">
        <f>INDEX(key!$AS$4:$AS$7,B917)</f>
        <v>SCE</v>
      </c>
      <c r="N917" s="9" t="str">
        <f>INDEX(key!$I$3:$I$5,C917)</f>
        <v>MFm</v>
      </c>
      <c r="O917" s="9" t="str">
        <f>INDEX(key!$F$9:$F$10,D917)</f>
        <v>New</v>
      </c>
      <c r="P917" s="9" t="str">
        <f>INDEX(key!$AT$3:$BI$3,E917)</f>
        <v>CZ08</v>
      </c>
      <c r="Q917" s="9" t="str">
        <f>INDEX('HVACwts Src'!$D$7:$I$7,F917)</f>
        <v>rDXOH</v>
      </c>
      <c r="R917" s="36">
        <f>IF(G917,INDEX('HVACwts Src'!$D$11:$U$164,(B917-1)*39+(D917-1)*19+E917,(C917-1)*6+F917),0)</f>
        <v>363.53749090909093</v>
      </c>
      <c r="T917" t="str">
        <f t="shared" si="86"/>
        <v>HV_SCEMFmNewCZ08</v>
      </c>
      <c r="U917" t="str">
        <f t="shared" si="87"/>
        <v>rDXOH</v>
      </c>
      <c r="V917" s="36">
        <f t="shared" si="88"/>
        <v>363.53749090909093</v>
      </c>
    </row>
    <row r="918" spans="1:22" x14ac:dyDescent="0.25">
      <c r="A918" s="86">
        <f t="shared" si="89"/>
        <v>912</v>
      </c>
      <c r="B918">
        <v>2</v>
      </c>
      <c r="C918">
        <v>2</v>
      </c>
      <c r="D918">
        <v>2</v>
      </c>
      <c r="E918">
        <v>8</v>
      </c>
      <c r="F918">
        <v>6</v>
      </c>
      <c r="G918" t="b">
        <f>INDEX(key!$AT$4:$BI$7,B918,E918)</f>
        <v>1</v>
      </c>
      <c r="H918" t="str">
        <f t="shared" si="84"/>
        <v>HV_SCEMFmNewCZ08rNCOH</v>
      </c>
      <c r="I918" s="9" t="s">
        <v>1799</v>
      </c>
      <c r="J918" t="str">
        <f t="shared" si="85"/>
        <v>HV_SCEMFmNewCZ08</v>
      </c>
      <c r="K918" s="9" t="s">
        <v>1662</v>
      </c>
      <c r="L918" s="9" t="s">
        <v>45</v>
      </c>
      <c r="M918" s="9" t="str">
        <f>INDEX(key!$AS$4:$AS$7,B918)</f>
        <v>SCE</v>
      </c>
      <c r="N918" s="9" t="str">
        <f>INDEX(key!$I$3:$I$5,C918)</f>
        <v>MFm</v>
      </c>
      <c r="O918" s="9" t="str">
        <f>INDEX(key!$F$9:$F$10,D918)</f>
        <v>New</v>
      </c>
      <c r="P918" s="9" t="str">
        <f>INDEX(key!$AT$3:$BI$3,E918)</f>
        <v>CZ08</v>
      </c>
      <c r="Q918" s="9" t="str">
        <f>INDEX('HVACwts Src'!$D$7:$I$7,F918)</f>
        <v>rNCOH</v>
      </c>
      <c r="R918" s="36">
        <f>IF(G918,INDEX('HVACwts Src'!$D$11:$U$164,(B918-1)*39+(D918-1)*19+E918,(C918-1)*6+F918),0)</f>
        <v>33.978207982261644</v>
      </c>
      <c r="T918" t="str">
        <f t="shared" si="86"/>
        <v>HV_SCEMFmNewCZ08</v>
      </c>
      <c r="U918" t="str">
        <f t="shared" si="87"/>
        <v>rNCOH</v>
      </c>
      <c r="V918" s="36">
        <f t="shared" si="88"/>
        <v>33.978207982261644</v>
      </c>
    </row>
    <row r="919" spans="1:22" x14ac:dyDescent="0.25">
      <c r="A919" s="86">
        <f t="shared" si="89"/>
        <v>913</v>
      </c>
      <c r="B919">
        <v>2</v>
      </c>
      <c r="C919">
        <v>2</v>
      </c>
      <c r="D919">
        <v>2</v>
      </c>
      <c r="E919">
        <v>9</v>
      </c>
      <c r="F919">
        <v>1</v>
      </c>
      <c r="G919" t="b">
        <f>INDEX(key!$AT$4:$BI$7,B919,E919)</f>
        <v>1</v>
      </c>
      <c r="H919" t="str">
        <f t="shared" si="84"/>
        <v>HV_SCEMFmNewCZ09rDXGF</v>
      </c>
      <c r="I919" s="9" t="s">
        <v>1799</v>
      </c>
      <c r="J919" t="str">
        <f t="shared" si="85"/>
        <v>HV_SCEMFmNewCZ09</v>
      </c>
      <c r="K919" s="9" t="s">
        <v>1662</v>
      </c>
      <c r="L919" s="9" t="s">
        <v>45</v>
      </c>
      <c r="M919" s="9" t="str">
        <f>INDEX(key!$AS$4:$AS$7,B919)</f>
        <v>SCE</v>
      </c>
      <c r="N919" s="9" t="str">
        <f>INDEX(key!$I$3:$I$5,C919)</f>
        <v>MFm</v>
      </c>
      <c r="O919" s="9" t="str">
        <f>INDEX(key!$F$9:$F$10,D919)</f>
        <v>New</v>
      </c>
      <c r="P919" s="9" t="str">
        <f>INDEX(key!$AT$3:$BI$3,E919)</f>
        <v>CZ09</v>
      </c>
      <c r="Q919" s="9" t="str">
        <f>INDEX('HVACwts Src'!$D$7:$I$7,F919)</f>
        <v>rDXGF</v>
      </c>
      <c r="R919" s="36">
        <f>IF(G919,INDEX('HVACwts Src'!$D$11:$U$164,(B919-1)*39+(D919-1)*19+E919,(C919-1)*6+F919),0)</f>
        <v>2791.3117518403542</v>
      </c>
      <c r="T919" t="str">
        <f t="shared" si="86"/>
        <v>HV_SCEMFmNewCZ09</v>
      </c>
      <c r="U919" t="str">
        <f t="shared" si="87"/>
        <v>rDXGF</v>
      </c>
      <c r="V919" s="36">
        <f t="shared" si="88"/>
        <v>2791.3117518403542</v>
      </c>
    </row>
    <row r="920" spans="1:22" x14ac:dyDescent="0.25">
      <c r="A920" s="86">
        <f t="shared" si="89"/>
        <v>914</v>
      </c>
      <c r="B920">
        <v>2</v>
      </c>
      <c r="C920">
        <v>2</v>
      </c>
      <c r="D920">
        <v>2</v>
      </c>
      <c r="E920">
        <v>9</v>
      </c>
      <c r="F920">
        <v>2</v>
      </c>
      <c r="G920" t="b">
        <f>INDEX(key!$AT$4:$BI$7,B920,E920)</f>
        <v>1</v>
      </c>
      <c r="H920" t="str">
        <f t="shared" si="84"/>
        <v>HV_SCEMFmNewCZ09rNCGF</v>
      </c>
      <c r="I920" s="9" t="s">
        <v>1799</v>
      </c>
      <c r="J920" t="str">
        <f t="shared" si="85"/>
        <v>HV_SCEMFmNewCZ09</v>
      </c>
      <c r="K920" s="9" t="s">
        <v>1662</v>
      </c>
      <c r="L920" s="9" t="s">
        <v>45</v>
      </c>
      <c r="M920" s="9" t="str">
        <f>INDEX(key!$AS$4:$AS$7,B920)</f>
        <v>SCE</v>
      </c>
      <c r="N920" s="9" t="str">
        <f>INDEX(key!$I$3:$I$5,C920)</f>
        <v>MFm</v>
      </c>
      <c r="O920" s="9" t="str">
        <f>INDEX(key!$F$9:$F$10,D920)</f>
        <v>New</v>
      </c>
      <c r="P920" s="9" t="str">
        <f>INDEX(key!$AT$3:$BI$3,E920)</f>
        <v>CZ09</v>
      </c>
      <c r="Q920" s="9" t="str">
        <f>INDEX('HVACwts Src'!$D$7:$I$7,F920)</f>
        <v>rNCGF</v>
      </c>
      <c r="R920" s="36">
        <f>IF(G920,INDEX('HVACwts Src'!$D$11:$U$164,(B920-1)*39+(D920-1)*19+E920,(C920-1)*6+F920),0)</f>
        <v>0</v>
      </c>
      <c r="T920" t="str">
        <f t="shared" si="86"/>
        <v>HV_SCEMFmNewCZ09</v>
      </c>
      <c r="U920" t="str">
        <f t="shared" si="87"/>
        <v>rNCGF</v>
      </c>
      <c r="V920" s="36">
        <f t="shared" si="88"/>
        <v>0</v>
      </c>
    </row>
    <row r="921" spans="1:22" x14ac:dyDescent="0.25">
      <c r="A921" s="86">
        <f t="shared" si="89"/>
        <v>915</v>
      </c>
      <c r="B921">
        <v>2</v>
      </c>
      <c r="C921">
        <v>2</v>
      </c>
      <c r="D921">
        <v>2</v>
      </c>
      <c r="E921">
        <v>9</v>
      </c>
      <c r="F921">
        <v>3</v>
      </c>
      <c r="G921" t="b">
        <f>INDEX(key!$AT$4:$BI$7,B921,E921)</f>
        <v>1</v>
      </c>
      <c r="H921" t="str">
        <f t="shared" si="84"/>
        <v>HV_SCEMFmNewCZ09rDXHP</v>
      </c>
      <c r="I921" s="9" t="s">
        <v>1799</v>
      </c>
      <c r="J921" t="str">
        <f t="shared" si="85"/>
        <v>HV_SCEMFmNewCZ09</v>
      </c>
      <c r="K921" s="9" t="s">
        <v>1662</v>
      </c>
      <c r="L921" s="9" t="s">
        <v>45</v>
      </c>
      <c r="M921" s="9" t="str">
        <f>INDEX(key!$AS$4:$AS$7,B921)</f>
        <v>SCE</v>
      </c>
      <c r="N921" s="9" t="str">
        <f>INDEX(key!$I$3:$I$5,C921)</f>
        <v>MFm</v>
      </c>
      <c r="O921" s="9" t="str">
        <f>INDEX(key!$F$9:$F$10,D921)</f>
        <v>New</v>
      </c>
      <c r="P921" s="9" t="str">
        <f>INDEX(key!$AT$3:$BI$3,E921)</f>
        <v>CZ09</v>
      </c>
      <c r="Q921" s="9" t="str">
        <f>INDEX('HVACwts Src'!$D$7:$I$7,F921)</f>
        <v>rDXHP</v>
      </c>
      <c r="R921" s="36">
        <f>IF(G921,INDEX('HVACwts Src'!$D$11:$U$164,(B921-1)*39+(D921-1)*19+E921,(C921-1)*6+F921),0)</f>
        <v>401.37566101995571</v>
      </c>
      <c r="T921" t="str">
        <f t="shared" si="86"/>
        <v>HV_SCEMFmNewCZ09</v>
      </c>
      <c r="U921" t="str">
        <f t="shared" si="87"/>
        <v>rDXHP</v>
      </c>
      <c r="V921" s="36">
        <f t="shared" si="88"/>
        <v>401.37566101995571</v>
      </c>
    </row>
    <row r="922" spans="1:22" x14ac:dyDescent="0.25">
      <c r="A922" s="86">
        <f t="shared" si="89"/>
        <v>916</v>
      </c>
      <c r="B922">
        <v>2</v>
      </c>
      <c r="C922">
        <v>2</v>
      </c>
      <c r="D922">
        <v>2</v>
      </c>
      <c r="E922">
        <v>9</v>
      </c>
      <c r="F922">
        <v>4</v>
      </c>
      <c r="G922" t="b">
        <f>INDEX(key!$AT$4:$BI$7,B922,E922)</f>
        <v>1</v>
      </c>
      <c r="H922" t="str">
        <f t="shared" si="84"/>
        <v>HV_SCEMFmNewCZ09rNCEH</v>
      </c>
      <c r="I922" s="9" t="s">
        <v>1799</v>
      </c>
      <c r="J922" t="str">
        <f t="shared" si="85"/>
        <v>HV_SCEMFmNewCZ09</v>
      </c>
      <c r="K922" s="9" t="s">
        <v>1662</v>
      </c>
      <c r="L922" s="9" t="s">
        <v>45</v>
      </c>
      <c r="M922" s="9" t="str">
        <f>INDEX(key!$AS$4:$AS$7,B922)</f>
        <v>SCE</v>
      </c>
      <c r="N922" s="9" t="str">
        <f>INDEX(key!$I$3:$I$5,C922)</f>
        <v>MFm</v>
      </c>
      <c r="O922" s="9" t="str">
        <f>INDEX(key!$F$9:$F$10,D922)</f>
        <v>New</v>
      </c>
      <c r="P922" s="9" t="str">
        <f>INDEX(key!$AT$3:$BI$3,E922)</f>
        <v>CZ09</v>
      </c>
      <c r="Q922" s="9" t="str">
        <f>INDEX('HVACwts Src'!$D$7:$I$7,F922)</f>
        <v>rNCEH</v>
      </c>
      <c r="R922" s="36">
        <f>IF(G922,INDEX('HVACwts Src'!$D$11:$U$164,(B922-1)*39+(D922-1)*19+E922,(C922-1)*6+F922),0)</f>
        <v>0</v>
      </c>
      <c r="T922" t="str">
        <f t="shared" si="86"/>
        <v>HV_SCEMFmNewCZ09</v>
      </c>
      <c r="U922" t="str">
        <f t="shared" si="87"/>
        <v>rNCEH</v>
      </c>
      <c r="V922" s="36">
        <f t="shared" si="88"/>
        <v>0</v>
      </c>
    </row>
    <row r="923" spans="1:22" x14ac:dyDescent="0.25">
      <c r="A923" s="86">
        <f t="shared" si="89"/>
        <v>917</v>
      </c>
      <c r="B923">
        <v>2</v>
      </c>
      <c r="C923">
        <v>2</v>
      </c>
      <c r="D923">
        <v>2</v>
      </c>
      <c r="E923">
        <v>9</v>
      </c>
      <c r="F923">
        <v>5</v>
      </c>
      <c r="G923" t="b">
        <f>INDEX(key!$AT$4:$BI$7,B923,E923)</f>
        <v>1</v>
      </c>
      <c r="H923" t="str">
        <f t="shared" si="84"/>
        <v>HV_SCEMFmNewCZ09rDXOH</v>
      </c>
      <c r="I923" s="9" t="s">
        <v>1799</v>
      </c>
      <c r="J923" t="str">
        <f t="shared" si="85"/>
        <v>HV_SCEMFmNewCZ09</v>
      </c>
      <c r="K923" s="9" t="s">
        <v>1662</v>
      </c>
      <c r="L923" s="9" t="s">
        <v>45</v>
      </c>
      <c r="M923" s="9" t="str">
        <f>INDEX(key!$AS$4:$AS$7,B923)</f>
        <v>SCE</v>
      </c>
      <c r="N923" s="9" t="str">
        <f>INDEX(key!$I$3:$I$5,C923)</f>
        <v>MFm</v>
      </c>
      <c r="O923" s="9" t="str">
        <f>INDEX(key!$F$9:$F$10,D923)</f>
        <v>New</v>
      </c>
      <c r="P923" s="9" t="str">
        <f>INDEX(key!$AT$3:$BI$3,E923)</f>
        <v>CZ09</v>
      </c>
      <c r="Q923" s="9" t="str">
        <f>INDEX('HVACwts Src'!$D$7:$I$7,F923)</f>
        <v>rDXOH</v>
      </c>
      <c r="R923" s="36">
        <f>IF(G923,INDEX('HVACwts Src'!$D$11:$U$164,(B923-1)*39+(D923-1)*19+E923,(C923-1)*6+F923),0)</f>
        <v>348.08983192904657</v>
      </c>
      <c r="T923" t="str">
        <f t="shared" si="86"/>
        <v>HV_SCEMFmNewCZ09</v>
      </c>
      <c r="U923" t="str">
        <f t="shared" si="87"/>
        <v>rDXOH</v>
      </c>
      <c r="V923" s="36">
        <f t="shared" si="88"/>
        <v>348.08983192904657</v>
      </c>
    </row>
    <row r="924" spans="1:22" x14ac:dyDescent="0.25">
      <c r="A924" s="86">
        <f t="shared" si="89"/>
        <v>918</v>
      </c>
      <c r="B924">
        <v>2</v>
      </c>
      <c r="C924">
        <v>2</v>
      </c>
      <c r="D924">
        <v>2</v>
      </c>
      <c r="E924">
        <v>9</v>
      </c>
      <c r="F924">
        <v>6</v>
      </c>
      <c r="G924" t="b">
        <f>INDEX(key!$AT$4:$BI$7,B924,E924)</f>
        <v>1</v>
      </c>
      <c r="H924" t="str">
        <f t="shared" si="84"/>
        <v>HV_SCEMFmNewCZ09rNCOH</v>
      </c>
      <c r="I924" s="9" t="s">
        <v>1799</v>
      </c>
      <c r="J924" t="str">
        <f t="shared" si="85"/>
        <v>HV_SCEMFmNewCZ09</v>
      </c>
      <c r="K924" s="9" t="s">
        <v>1662</v>
      </c>
      <c r="L924" s="9" t="s">
        <v>45</v>
      </c>
      <c r="M924" s="9" t="str">
        <f>INDEX(key!$AS$4:$AS$7,B924)</f>
        <v>SCE</v>
      </c>
      <c r="N924" s="9" t="str">
        <f>INDEX(key!$I$3:$I$5,C924)</f>
        <v>MFm</v>
      </c>
      <c r="O924" s="9" t="str">
        <f>INDEX(key!$F$9:$F$10,D924)</f>
        <v>New</v>
      </c>
      <c r="P924" s="9" t="str">
        <f>INDEX(key!$AT$3:$BI$3,E924)</f>
        <v>CZ09</v>
      </c>
      <c r="Q924" s="9" t="str">
        <f>INDEX('HVACwts Src'!$D$7:$I$7,F924)</f>
        <v>rNCOH</v>
      </c>
      <c r="R924" s="36">
        <f>IF(G924,INDEX('HVACwts Src'!$D$11:$U$164,(B924-1)*39+(D924-1)*19+E924,(C924-1)*6+F924),0)</f>
        <v>0</v>
      </c>
      <c r="T924" t="str">
        <f t="shared" si="86"/>
        <v>HV_SCEMFmNewCZ09</v>
      </c>
      <c r="U924" t="str">
        <f t="shared" si="87"/>
        <v>rNCOH</v>
      </c>
      <c r="V924" s="36">
        <f t="shared" si="88"/>
        <v>0</v>
      </c>
    </row>
    <row r="925" spans="1:22" x14ac:dyDescent="0.25">
      <c r="A925" s="86">
        <f t="shared" si="89"/>
        <v>919</v>
      </c>
      <c r="B925">
        <v>2</v>
      </c>
      <c r="C925">
        <v>2</v>
      </c>
      <c r="D925">
        <v>2</v>
      </c>
      <c r="E925">
        <v>10</v>
      </c>
      <c r="F925">
        <v>1</v>
      </c>
      <c r="G925" t="b">
        <f>INDEX(key!$AT$4:$BI$7,B925,E925)</f>
        <v>1</v>
      </c>
      <c r="H925" t="str">
        <f t="shared" si="84"/>
        <v>HV_SCEMFmNewCZ10rDXGF</v>
      </c>
      <c r="I925" s="9" t="s">
        <v>1799</v>
      </c>
      <c r="J925" t="str">
        <f t="shared" si="85"/>
        <v>HV_SCEMFmNewCZ10</v>
      </c>
      <c r="K925" s="9" t="s">
        <v>1662</v>
      </c>
      <c r="L925" s="9" t="s">
        <v>45</v>
      </c>
      <c r="M925" s="9" t="str">
        <f>INDEX(key!$AS$4:$AS$7,B925)</f>
        <v>SCE</v>
      </c>
      <c r="N925" s="9" t="str">
        <f>INDEX(key!$I$3:$I$5,C925)</f>
        <v>MFm</v>
      </c>
      <c r="O925" s="9" t="str">
        <f>INDEX(key!$F$9:$F$10,D925)</f>
        <v>New</v>
      </c>
      <c r="P925" s="9" t="str">
        <f>INDEX(key!$AT$3:$BI$3,E925)</f>
        <v>CZ10</v>
      </c>
      <c r="Q925" s="9" t="str">
        <f>INDEX('HVACwts Src'!$D$7:$I$7,F925)</f>
        <v>rDXGF</v>
      </c>
      <c r="R925" s="36">
        <f>IF(G925,INDEX('HVACwts Src'!$D$11:$U$164,(B925-1)*39+(D925-1)*19+E925,(C925-1)*6+F925),0)</f>
        <v>94.980317516629697</v>
      </c>
      <c r="T925" t="str">
        <f t="shared" si="86"/>
        <v>HV_SCEMFmNewCZ10</v>
      </c>
      <c r="U925" t="str">
        <f t="shared" si="87"/>
        <v>rDXGF</v>
      </c>
      <c r="V925" s="36">
        <f t="shared" si="88"/>
        <v>94.980317516629697</v>
      </c>
    </row>
    <row r="926" spans="1:22" x14ac:dyDescent="0.25">
      <c r="A926" s="86">
        <f t="shared" si="89"/>
        <v>920</v>
      </c>
      <c r="B926">
        <v>2</v>
      </c>
      <c r="C926">
        <v>2</v>
      </c>
      <c r="D926">
        <v>2</v>
      </c>
      <c r="E926">
        <v>10</v>
      </c>
      <c r="F926">
        <v>2</v>
      </c>
      <c r="G926" t="b">
        <f>INDEX(key!$AT$4:$BI$7,B926,E926)</f>
        <v>1</v>
      </c>
      <c r="H926" t="str">
        <f t="shared" si="84"/>
        <v>HV_SCEMFmNewCZ10rNCGF</v>
      </c>
      <c r="I926" s="9" t="s">
        <v>1799</v>
      </c>
      <c r="J926" t="str">
        <f t="shared" si="85"/>
        <v>HV_SCEMFmNewCZ10</v>
      </c>
      <c r="K926" s="9" t="s">
        <v>1662</v>
      </c>
      <c r="L926" s="9" t="s">
        <v>45</v>
      </c>
      <c r="M926" s="9" t="str">
        <f>INDEX(key!$AS$4:$AS$7,B926)</f>
        <v>SCE</v>
      </c>
      <c r="N926" s="9" t="str">
        <f>INDEX(key!$I$3:$I$5,C926)</f>
        <v>MFm</v>
      </c>
      <c r="O926" s="9" t="str">
        <f>INDEX(key!$F$9:$F$10,D926)</f>
        <v>New</v>
      </c>
      <c r="P926" s="9" t="str">
        <f>INDEX(key!$AT$3:$BI$3,E926)</f>
        <v>CZ10</v>
      </c>
      <c r="Q926" s="9" t="str">
        <f>INDEX('HVACwts Src'!$D$7:$I$7,F926)</f>
        <v>rNCGF</v>
      </c>
      <c r="R926" s="36">
        <f>IF(G926,INDEX('HVACwts Src'!$D$11:$U$164,(B926-1)*39+(D926-1)*19+E926,(C926-1)*6+F926),0)</f>
        <v>0</v>
      </c>
      <c r="T926" t="str">
        <f t="shared" si="86"/>
        <v>HV_SCEMFmNewCZ10</v>
      </c>
      <c r="U926" t="str">
        <f t="shared" si="87"/>
        <v>rNCGF</v>
      </c>
      <c r="V926" s="36">
        <f t="shared" si="88"/>
        <v>0</v>
      </c>
    </row>
    <row r="927" spans="1:22" x14ac:dyDescent="0.25">
      <c r="A927" s="86">
        <f t="shared" si="89"/>
        <v>921</v>
      </c>
      <c r="B927">
        <v>2</v>
      </c>
      <c r="C927">
        <v>2</v>
      </c>
      <c r="D927">
        <v>2</v>
      </c>
      <c r="E927">
        <v>10</v>
      </c>
      <c r="F927">
        <v>3</v>
      </c>
      <c r="G927" t="b">
        <f>INDEX(key!$AT$4:$BI$7,B927,E927)</f>
        <v>1</v>
      </c>
      <c r="H927" t="str">
        <f t="shared" si="84"/>
        <v>HV_SCEMFmNewCZ10rDXHP</v>
      </c>
      <c r="I927" s="9" t="s">
        <v>1799</v>
      </c>
      <c r="J927" t="str">
        <f t="shared" si="85"/>
        <v>HV_SCEMFmNewCZ10</v>
      </c>
      <c r="K927" s="9" t="s">
        <v>1662</v>
      </c>
      <c r="L927" s="9" t="s">
        <v>45</v>
      </c>
      <c r="M927" s="9" t="str">
        <f>INDEX(key!$AS$4:$AS$7,B927)</f>
        <v>SCE</v>
      </c>
      <c r="N927" s="9" t="str">
        <f>INDEX(key!$I$3:$I$5,C927)</f>
        <v>MFm</v>
      </c>
      <c r="O927" s="9" t="str">
        <f>INDEX(key!$F$9:$F$10,D927)</f>
        <v>New</v>
      </c>
      <c r="P927" s="9" t="str">
        <f>INDEX(key!$AT$3:$BI$3,E927)</f>
        <v>CZ10</v>
      </c>
      <c r="Q927" s="9" t="str">
        <f>INDEX('HVACwts Src'!$D$7:$I$7,F927)</f>
        <v>rDXHP</v>
      </c>
      <c r="R927" s="36">
        <f>IF(G927,INDEX('HVACwts Src'!$D$11:$U$164,(B927-1)*39+(D927-1)*19+E927,(C927-1)*6+F927),0)</f>
        <v>13.657660310421289</v>
      </c>
      <c r="T927" t="str">
        <f t="shared" si="86"/>
        <v>HV_SCEMFmNewCZ10</v>
      </c>
      <c r="U927" t="str">
        <f t="shared" si="87"/>
        <v>rDXHP</v>
      </c>
      <c r="V927" s="36">
        <f t="shared" si="88"/>
        <v>13.657660310421289</v>
      </c>
    </row>
    <row r="928" spans="1:22" x14ac:dyDescent="0.25">
      <c r="A928" s="86">
        <f t="shared" si="89"/>
        <v>922</v>
      </c>
      <c r="B928">
        <v>2</v>
      </c>
      <c r="C928">
        <v>2</v>
      </c>
      <c r="D928">
        <v>2</v>
      </c>
      <c r="E928">
        <v>10</v>
      </c>
      <c r="F928">
        <v>4</v>
      </c>
      <c r="G928" t="b">
        <f>INDEX(key!$AT$4:$BI$7,B928,E928)</f>
        <v>1</v>
      </c>
      <c r="H928" t="str">
        <f t="shared" si="84"/>
        <v>HV_SCEMFmNewCZ10rNCEH</v>
      </c>
      <c r="I928" s="9" t="s">
        <v>1799</v>
      </c>
      <c r="J928" t="str">
        <f t="shared" si="85"/>
        <v>HV_SCEMFmNewCZ10</v>
      </c>
      <c r="K928" s="9" t="s">
        <v>1662</v>
      </c>
      <c r="L928" s="9" t="s">
        <v>45</v>
      </c>
      <c r="M928" s="9" t="str">
        <f>INDEX(key!$AS$4:$AS$7,B928)</f>
        <v>SCE</v>
      </c>
      <c r="N928" s="9" t="str">
        <f>INDEX(key!$I$3:$I$5,C928)</f>
        <v>MFm</v>
      </c>
      <c r="O928" s="9" t="str">
        <f>INDEX(key!$F$9:$F$10,D928)</f>
        <v>New</v>
      </c>
      <c r="P928" s="9" t="str">
        <f>INDEX(key!$AT$3:$BI$3,E928)</f>
        <v>CZ10</v>
      </c>
      <c r="Q928" s="9" t="str">
        <f>INDEX('HVACwts Src'!$D$7:$I$7,F928)</f>
        <v>rNCEH</v>
      </c>
      <c r="R928" s="36">
        <f>IF(G928,INDEX('HVACwts Src'!$D$11:$U$164,(B928-1)*39+(D928-1)*19+E928,(C928-1)*6+F928),0)</f>
        <v>0</v>
      </c>
      <c r="T928" t="str">
        <f t="shared" si="86"/>
        <v>HV_SCEMFmNewCZ10</v>
      </c>
      <c r="U928" t="str">
        <f t="shared" si="87"/>
        <v>rNCEH</v>
      </c>
      <c r="V928" s="36">
        <f t="shared" si="88"/>
        <v>0</v>
      </c>
    </row>
    <row r="929" spans="1:22" x14ac:dyDescent="0.25">
      <c r="A929" s="86">
        <f t="shared" si="89"/>
        <v>923</v>
      </c>
      <c r="B929">
        <v>2</v>
      </c>
      <c r="C929">
        <v>2</v>
      </c>
      <c r="D929">
        <v>2</v>
      </c>
      <c r="E929">
        <v>10</v>
      </c>
      <c r="F929">
        <v>5</v>
      </c>
      <c r="G929" t="b">
        <f>INDEX(key!$AT$4:$BI$7,B929,E929)</f>
        <v>1</v>
      </c>
      <c r="H929" t="str">
        <f t="shared" si="84"/>
        <v>HV_SCEMFmNewCZ10rDXOH</v>
      </c>
      <c r="I929" s="9" t="s">
        <v>1799</v>
      </c>
      <c r="J929" t="str">
        <f t="shared" si="85"/>
        <v>HV_SCEMFmNewCZ10</v>
      </c>
      <c r="K929" s="9" t="s">
        <v>1662</v>
      </c>
      <c r="L929" s="9" t="s">
        <v>45</v>
      </c>
      <c r="M929" s="9" t="str">
        <f>INDEX(key!$AS$4:$AS$7,B929)</f>
        <v>SCE</v>
      </c>
      <c r="N929" s="9" t="str">
        <f>INDEX(key!$I$3:$I$5,C929)</f>
        <v>MFm</v>
      </c>
      <c r="O929" s="9" t="str">
        <f>INDEX(key!$F$9:$F$10,D929)</f>
        <v>New</v>
      </c>
      <c r="P929" s="9" t="str">
        <f>INDEX(key!$AT$3:$BI$3,E929)</f>
        <v>CZ10</v>
      </c>
      <c r="Q929" s="9" t="str">
        <f>INDEX('HVACwts Src'!$D$7:$I$7,F929)</f>
        <v>rDXOH</v>
      </c>
      <c r="R929" s="36">
        <f>IF(G929,INDEX('HVACwts Src'!$D$11:$U$164,(B929-1)*39+(D929-1)*19+E929,(C929-1)*6+F929),0)</f>
        <v>11.844496674057652</v>
      </c>
      <c r="T929" t="str">
        <f t="shared" si="86"/>
        <v>HV_SCEMFmNewCZ10</v>
      </c>
      <c r="U929" t="str">
        <f t="shared" si="87"/>
        <v>rDXOH</v>
      </c>
      <c r="V929" s="36">
        <f t="shared" si="88"/>
        <v>11.844496674057652</v>
      </c>
    </row>
    <row r="930" spans="1:22" x14ac:dyDescent="0.25">
      <c r="A930" s="86">
        <f t="shared" si="89"/>
        <v>924</v>
      </c>
      <c r="B930">
        <v>2</v>
      </c>
      <c r="C930">
        <v>2</v>
      </c>
      <c r="D930">
        <v>2</v>
      </c>
      <c r="E930">
        <v>10</v>
      </c>
      <c r="F930">
        <v>6</v>
      </c>
      <c r="G930" t="b">
        <f>INDEX(key!$AT$4:$BI$7,B930,E930)</f>
        <v>1</v>
      </c>
      <c r="H930" t="str">
        <f t="shared" si="84"/>
        <v>HV_SCEMFmNewCZ10rNCOH</v>
      </c>
      <c r="I930" s="9" t="s">
        <v>1799</v>
      </c>
      <c r="J930" t="str">
        <f t="shared" si="85"/>
        <v>HV_SCEMFmNewCZ10</v>
      </c>
      <c r="K930" s="9" t="s">
        <v>1662</v>
      </c>
      <c r="L930" s="9" t="s">
        <v>45</v>
      </c>
      <c r="M930" s="9" t="str">
        <f>INDEX(key!$AS$4:$AS$7,B930)</f>
        <v>SCE</v>
      </c>
      <c r="N930" s="9" t="str">
        <f>INDEX(key!$I$3:$I$5,C930)</f>
        <v>MFm</v>
      </c>
      <c r="O930" s="9" t="str">
        <f>INDEX(key!$F$9:$F$10,D930)</f>
        <v>New</v>
      </c>
      <c r="P930" s="9" t="str">
        <f>INDEX(key!$AT$3:$BI$3,E930)</f>
        <v>CZ10</v>
      </c>
      <c r="Q930" s="9" t="str">
        <f>INDEX('HVACwts Src'!$D$7:$I$7,F930)</f>
        <v>rNCOH</v>
      </c>
      <c r="R930" s="36">
        <f>IF(G930,INDEX('HVACwts Src'!$D$11:$U$164,(B930-1)*39+(D930-1)*19+E930,(C930-1)*6+F930),0)</f>
        <v>0</v>
      </c>
      <c r="T930" t="str">
        <f t="shared" si="86"/>
        <v>HV_SCEMFmNewCZ10</v>
      </c>
      <c r="U930" t="str">
        <f t="shared" si="87"/>
        <v>rNCOH</v>
      </c>
      <c r="V930" s="36">
        <f t="shared" si="88"/>
        <v>0</v>
      </c>
    </row>
    <row r="931" spans="1:22" x14ac:dyDescent="0.25">
      <c r="A931" s="86">
        <f t="shared" si="89"/>
        <v>925</v>
      </c>
      <c r="B931">
        <v>2</v>
      </c>
      <c r="C931">
        <v>2</v>
      </c>
      <c r="D931">
        <v>2</v>
      </c>
      <c r="E931">
        <v>11</v>
      </c>
      <c r="F931">
        <v>1</v>
      </c>
      <c r="G931" t="b">
        <f>INDEX(key!$AT$4:$BI$7,B931,E931)</f>
        <v>0</v>
      </c>
      <c r="H931" t="str">
        <f t="shared" si="84"/>
        <v>HV_SCEMFmNewCZ11rDXGF</v>
      </c>
      <c r="I931" s="9" t="s">
        <v>1799</v>
      </c>
      <c r="J931" t="str">
        <f t="shared" si="85"/>
        <v>HV_SCEMFmNewCZ11</v>
      </c>
      <c r="K931" s="9" t="s">
        <v>1662</v>
      </c>
      <c r="L931" s="9" t="s">
        <v>45</v>
      </c>
      <c r="M931" s="9" t="str">
        <f>INDEX(key!$AS$4:$AS$7,B931)</f>
        <v>SCE</v>
      </c>
      <c r="N931" s="9" t="str">
        <f>INDEX(key!$I$3:$I$5,C931)</f>
        <v>MFm</v>
      </c>
      <c r="O931" s="9" t="str">
        <f>INDEX(key!$F$9:$F$10,D931)</f>
        <v>New</v>
      </c>
      <c r="P931" s="9" t="str">
        <f>INDEX(key!$AT$3:$BI$3,E931)</f>
        <v>CZ11</v>
      </c>
      <c r="Q931" s="9" t="str">
        <f>INDEX('HVACwts Src'!$D$7:$I$7,F931)</f>
        <v>rDXGF</v>
      </c>
      <c r="R931" s="36">
        <f>IF(G931,INDEX('HVACwts Src'!$D$11:$U$164,(B931-1)*39+(D931-1)*19+E931,(C931-1)*6+F931),0)</f>
        <v>0</v>
      </c>
      <c r="T931" t="str">
        <f t="shared" si="86"/>
        <v>HV_SCEMFmNewCZ11</v>
      </c>
      <c r="U931" t="str">
        <f t="shared" si="87"/>
        <v>rDXGF</v>
      </c>
      <c r="V931" s="36">
        <f t="shared" si="88"/>
        <v>0</v>
      </c>
    </row>
    <row r="932" spans="1:22" x14ac:dyDescent="0.25">
      <c r="A932" s="86">
        <f t="shared" si="89"/>
        <v>926</v>
      </c>
      <c r="B932">
        <v>2</v>
      </c>
      <c r="C932">
        <v>2</v>
      </c>
      <c r="D932">
        <v>2</v>
      </c>
      <c r="E932">
        <v>11</v>
      </c>
      <c r="F932">
        <v>2</v>
      </c>
      <c r="G932" t="b">
        <f>INDEX(key!$AT$4:$BI$7,B932,E932)</f>
        <v>0</v>
      </c>
      <c r="H932" t="str">
        <f t="shared" si="84"/>
        <v>HV_SCEMFmNewCZ11rNCGF</v>
      </c>
      <c r="I932" s="9" t="s">
        <v>1799</v>
      </c>
      <c r="J932" t="str">
        <f t="shared" si="85"/>
        <v>HV_SCEMFmNewCZ11</v>
      </c>
      <c r="K932" s="9" t="s">
        <v>1662</v>
      </c>
      <c r="L932" s="9" t="s">
        <v>45</v>
      </c>
      <c r="M932" s="9" t="str">
        <f>INDEX(key!$AS$4:$AS$7,B932)</f>
        <v>SCE</v>
      </c>
      <c r="N932" s="9" t="str">
        <f>INDEX(key!$I$3:$I$5,C932)</f>
        <v>MFm</v>
      </c>
      <c r="O932" s="9" t="str">
        <f>INDEX(key!$F$9:$F$10,D932)</f>
        <v>New</v>
      </c>
      <c r="P932" s="9" t="str">
        <f>INDEX(key!$AT$3:$BI$3,E932)</f>
        <v>CZ11</v>
      </c>
      <c r="Q932" s="9" t="str">
        <f>INDEX('HVACwts Src'!$D$7:$I$7,F932)</f>
        <v>rNCGF</v>
      </c>
      <c r="R932" s="36">
        <f>IF(G932,INDEX('HVACwts Src'!$D$11:$U$164,(B932-1)*39+(D932-1)*19+E932,(C932-1)*6+F932),0)</f>
        <v>0</v>
      </c>
      <c r="T932" t="str">
        <f t="shared" si="86"/>
        <v>HV_SCEMFmNewCZ11</v>
      </c>
      <c r="U932" t="str">
        <f t="shared" si="87"/>
        <v>rNCGF</v>
      </c>
      <c r="V932" s="36">
        <f t="shared" si="88"/>
        <v>0</v>
      </c>
    </row>
    <row r="933" spans="1:22" x14ac:dyDescent="0.25">
      <c r="A933" s="86">
        <f t="shared" si="89"/>
        <v>927</v>
      </c>
      <c r="B933">
        <v>2</v>
      </c>
      <c r="C933">
        <v>2</v>
      </c>
      <c r="D933">
        <v>2</v>
      </c>
      <c r="E933">
        <v>11</v>
      </c>
      <c r="F933">
        <v>3</v>
      </c>
      <c r="G933" t="b">
        <f>INDEX(key!$AT$4:$BI$7,B933,E933)</f>
        <v>0</v>
      </c>
      <c r="H933" t="str">
        <f t="shared" si="84"/>
        <v>HV_SCEMFmNewCZ11rDXHP</v>
      </c>
      <c r="I933" s="9" t="s">
        <v>1799</v>
      </c>
      <c r="J933" t="str">
        <f t="shared" si="85"/>
        <v>HV_SCEMFmNewCZ11</v>
      </c>
      <c r="K933" s="9" t="s">
        <v>1662</v>
      </c>
      <c r="L933" s="9" t="s">
        <v>45</v>
      </c>
      <c r="M933" s="9" t="str">
        <f>INDEX(key!$AS$4:$AS$7,B933)</f>
        <v>SCE</v>
      </c>
      <c r="N933" s="9" t="str">
        <f>INDEX(key!$I$3:$I$5,C933)</f>
        <v>MFm</v>
      </c>
      <c r="O933" s="9" t="str">
        <f>INDEX(key!$F$9:$F$10,D933)</f>
        <v>New</v>
      </c>
      <c r="P933" s="9" t="str">
        <f>INDEX(key!$AT$3:$BI$3,E933)</f>
        <v>CZ11</v>
      </c>
      <c r="Q933" s="9" t="str">
        <f>INDEX('HVACwts Src'!$D$7:$I$7,F933)</f>
        <v>rDXHP</v>
      </c>
      <c r="R933" s="36">
        <f>IF(G933,INDEX('HVACwts Src'!$D$11:$U$164,(B933-1)*39+(D933-1)*19+E933,(C933-1)*6+F933),0)</f>
        <v>0</v>
      </c>
      <c r="T933" t="str">
        <f t="shared" si="86"/>
        <v>HV_SCEMFmNewCZ11</v>
      </c>
      <c r="U933" t="str">
        <f t="shared" si="87"/>
        <v>rDXHP</v>
      </c>
      <c r="V933" s="36">
        <f t="shared" si="88"/>
        <v>0</v>
      </c>
    </row>
    <row r="934" spans="1:22" x14ac:dyDescent="0.25">
      <c r="A934" s="86">
        <f t="shared" si="89"/>
        <v>928</v>
      </c>
      <c r="B934">
        <v>2</v>
      </c>
      <c r="C934">
        <v>2</v>
      </c>
      <c r="D934">
        <v>2</v>
      </c>
      <c r="E934">
        <v>11</v>
      </c>
      <c r="F934">
        <v>4</v>
      </c>
      <c r="G934" t="b">
        <f>INDEX(key!$AT$4:$BI$7,B934,E934)</f>
        <v>0</v>
      </c>
      <c r="H934" t="str">
        <f t="shared" si="84"/>
        <v>HV_SCEMFmNewCZ11rNCEH</v>
      </c>
      <c r="I934" s="9" t="s">
        <v>1799</v>
      </c>
      <c r="J934" t="str">
        <f t="shared" si="85"/>
        <v>HV_SCEMFmNewCZ11</v>
      </c>
      <c r="K934" s="9" t="s">
        <v>1662</v>
      </c>
      <c r="L934" s="9" t="s">
        <v>45</v>
      </c>
      <c r="M934" s="9" t="str">
        <f>INDEX(key!$AS$4:$AS$7,B934)</f>
        <v>SCE</v>
      </c>
      <c r="N934" s="9" t="str">
        <f>INDEX(key!$I$3:$I$5,C934)</f>
        <v>MFm</v>
      </c>
      <c r="O934" s="9" t="str">
        <f>INDEX(key!$F$9:$F$10,D934)</f>
        <v>New</v>
      </c>
      <c r="P934" s="9" t="str">
        <f>INDEX(key!$AT$3:$BI$3,E934)</f>
        <v>CZ11</v>
      </c>
      <c r="Q934" s="9" t="str">
        <f>INDEX('HVACwts Src'!$D$7:$I$7,F934)</f>
        <v>rNCEH</v>
      </c>
      <c r="R934" s="36">
        <f>IF(G934,INDEX('HVACwts Src'!$D$11:$U$164,(B934-1)*39+(D934-1)*19+E934,(C934-1)*6+F934),0)</f>
        <v>0</v>
      </c>
      <c r="T934" t="str">
        <f t="shared" si="86"/>
        <v>HV_SCEMFmNewCZ11</v>
      </c>
      <c r="U934" t="str">
        <f t="shared" si="87"/>
        <v>rNCEH</v>
      </c>
      <c r="V934" s="36">
        <f t="shared" si="88"/>
        <v>0</v>
      </c>
    </row>
    <row r="935" spans="1:22" x14ac:dyDescent="0.25">
      <c r="A935" s="86">
        <f t="shared" si="89"/>
        <v>929</v>
      </c>
      <c r="B935">
        <v>2</v>
      </c>
      <c r="C935">
        <v>2</v>
      </c>
      <c r="D935">
        <v>2</v>
      </c>
      <c r="E935">
        <v>11</v>
      </c>
      <c r="F935">
        <v>5</v>
      </c>
      <c r="G935" t="b">
        <f>INDEX(key!$AT$4:$BI$7,B935,E935)</f>
        <v>0</v>
      </c>
      <c r="H935" t="str">
        <f t="shared" si="84"/>
        <v>HV_SCEMFmNewCZ11rDXOH</v>
      </c>
      <c r="I935" s="9" t="s">
        <v>1799</v>
      </c>
      <c r="J935" t="str">
        <f t="shared" si="85"/>
        <v>HV_SCEMFmNewCZ11</v>
      </c>
      <c r="K935" s="9" t="s">
        <v>1662</v>
      </c>
      <c r="L935" s="9" t="s">
        <v>45</v>
      </c>
      <c r="M935" s="9" t="str">
        <f>INDEX(key!$AS$4:$AS$7,B935)</f>
        <v>SCE</v>
      </c>
      <c r="N935" s="9" t="str">
        <f>INDEX(key!$I$3:$I$5,C935)</f>
        <v>MFm</v>
      </c>
      <c r="O935" s="9" t="str">
        <f>INDEX(key!$F$9:$F$10,D935)</f>
        <v>New</v>
      </c>
      <c r="P935" s="9" t="str">
        <f>INDEX(key!$AT$3:$BI$3,E935)</f>
        <v>CZ11</v>
      </c>
      <c r="Q935" s="9" t="str">
        <f>INDEX('HVACwts Src'!$D$7:$I$7,F935)</f>
        <v>rDXOH</v>
      </c>
      <c r="R935" s="36">
        <f>IF(G935,INDEX('HVACwts Src'!$D$11:$U$164,(B935-1)*39+(D935-1)*19+E935,(C935-1)*6+F935),0)</f>
        <v>0</v>
      </c>
      <c r="T935" t="str">
        <f t="shared" si="86"/>
        <v>HV_SCEMFmNewCZ11</v>
      </c>
      <c r="U935" t="str">
        <f t="shared" si="87"/>
        <v>rDXOH</v>
      </c>
      <c r="V935" s="36">
        <f t="shared" si="88"/>
        <v>0</v>
      </c>
    </row>
    <row r="936" spans="1:22" x14ac:dyDescent="0.25">
      <c r="A936" s="86">
        <f t="shared" si="89"/>
        <v>930</v>
      </c>
      <c r="B936">
        <v>2</v>
      </c>
      <c r="C936">
        <v>2</v>
      </c>
      <c r="D936">
        <v>2</v>
      </c>
      <c r="E936">
        <v>11</v>
      </c>
      <c r="F936">
        <v>6</v>
      </c>
      <c r="G936" t="b">
        <f>INDEX(key!$AT$4:$BI$7,B936,E936)</f>
        <v>0</v>
      </c>
      <c r="H936" t="str">
        <f t="shared" si="84"/>
        <v>HV_SCEMFmNewCZ11rNCOH</v>
      </c>
      <c r="I936" s="9" t="s">
        <v>1799</v>
      </c>
      <c r="J936" t="str">
        <f t="shared" si="85"/>
        <v>HV_SCEMFmNewCZ11</v>
      </c>
      <c r="K936" s="9" t="s">
        <v>1662</v>
      </c>
      <c r="L936" s="9" t="s">
        <v>45</v>
      </c>
      <c r="M936" s="9" t="str">
        <f>INDEX(key!$AS$4:$AS$7,B936)</f>
        <v>SCE</v>
      </c>
      <c r="N936" s="9" t="str">
        <f>INDEX(key!$I$3:$I$5,C936)</f>
        <v>MFm</v>
      </c>
      <c r="O936" s="9" t="str">
        <f>INDEX(key!$F$9:$F$10,D936)</f>
        <v>New</v>
      </c>
      <c r="P936" s="9" t="str">
        <f>INDEX(key!$AT$3:$BI$3,E936)</f>
        <v>CZ11</v>
      </c>
      <c r="Q936" s="9" t="str">
        <f>INDEX('HVACwts Src'!$D$7:$I$7,F936)</f>
        <v>rNCOH</v>
      </c>
      <c r="R936" s="36">
        <f>IF(G936,INDEX('HVACwts Src'!$D$11:$U$164,(B936-1)*39+(D936-1)*19+E936,(C936-1)*6+F936),0)</f>
        <v>0</v>
      </c>
      <c r="T936" t="str">
        <f t="shared" si="86"/>
        <v>HV_SCEMFmNewCZ11</v>
      </c>
      <c r="U936" t="str">
        <f t="shared" si="87"/>
        <v>rNCOH</v>
      </c>
      <c r="V936" s="36">
        <f t="shared" si="88"/>
        <v>0</v>
      </c>
    </row>
    <row r="937" spans="1:22" x14ac:dyDescent="0.25">
      <c r="A937" s="86">
        <f t="shared" si="89"/>
        <v>931</v>
      </c>
      <c r="B937">
        <v>2</v>
      </c>
      <c r="C937">
        <v>2</v>
      </c>
      <c r="D937">
        <v>2</v>
      </c>
      <c r="E937">
        <v>12</v>
      </c>
      <c r="F937">
        <v>1</v>
      </c>
      <c r="G937" t="b">
        <f>INDEX(key!$AT$4:$BI$7,B937,E937)</f>
        <v>0</v>
      </c>
      <c r="H937" t="str">
        <f t="shared" si="84"/>
        <v>HV_SCEMFmNewCZ12rDXGF</v>
      </c>
      <c r="I937" s="9" t="s">
        <v>1799</v>
      </c>
      <c r="J937" t="str">
        <f t="shared" si="85"/>
        <v>HV_SCEMFmNewCZ12</v>
      </c>
      <c r="K937" s="9" t="s">
        <v>1662</v>
      </c>
      <c r="L937" s="9" t="s">
        <v>45</v>
      </c>
      <c r="M937" s="9" t="str">
        <f>INDEX(key!$AS$4:$AS$7,B937)</f>
        <v>SCE</v>
      </c>
      <c r="N937" s="9" t="str">
        <f>INDEX(key!$I$3:$I$5,C937)</f>
        <v>MFm</v>
      </c>
      <c r="O937" s="9" t="str">
        <f>INDEX(key!$F$9:$F$10,D937)</f>
        <v>New</v>
      </c>
      <c r="P937" s="9" t="str">
        <f>INDEX(key!$AT$3:$BI$3,E937)</f>
        <v>CZ12</v>
      </c>
      <c r="Q937" s="9" t="str">
        <f>INDEX('HVACwts Src'!$D$7:$I$7,F937)</f>
        <v>rDXGF</v>
      </c>
      <c r="R937" s="36">
        <f>IF(G937,INDEX('HVACwts Src'!$D$11:$U$164,(B937-1)*39+(D937-1)*19+E937,(C937-1)*6+F937),0)</f>
        <v>0</v>
      </c>
      <c r="T937" t="str">
        <f t="shared" si="86"/>
        <v>HV_SCEMFmNewCZ12</v>
      </c>
      <c r="U937" t="str">
        <f t="shared" si="87"/>
        <v>rDXGF</v>
      </c>
      <c r="V937" s="36">
        <f t="shared" si="88"/>
        <v>0</v>
      </c>
    </row>
    <row r="938" spans="1:22" x14ac:dyDescent="0.25">
      <c r="A938" s="86">
        <f t="shared" si="89"/>
        <v>932</v>
      </c>
      <c r="B938">
        <v>2</v>
      </c>
      <c r="C938">
        <v>2</v>
      </c>
      <c r="D938">
        <v>2</v>
      </c>
      <c r="E938">
        <v>12</v>
      </c>
      <c r="F938">
        <v>2</v>
      </c>
      <c r="G938" t="b">
        <f>INDEX(key!$AT$4:$BI$7,B938,E938)</f>
        <v>0</v>
      </c>
      <c r="H938" t="str">
        <f t="shared" si="84"/>
        <v>HV_SCEMFmNewCZ12rNCGF</v>
      </c>
      <c r="I938" s="9" t="s">
        <v>1799</v>
      </c>
      <c r="J938" t="str">
        <f t="shared" si="85"/>
        <v>HV_SCEMFmNewCZ12</v>
      </c>
      <c r="K938" s="9" t="s">
        <v>1662</v>
      </c>
      <c r="L938" s="9" t="s">
        <v>45</v>
      </c>
      <c r="M938" s="9" t="str">
        <f>INDEX(key!$AS$4:$AS$7,B938)</f>
        <v>SCE</v>
      </c>
      <c r="N938" s="9" t="str">
        <f>INDEX(key!$I$3:$I$5,C938)</f>
        <v>MFm</v>
      </c>
      <c r="O938" s="9" t="str">
        <f>INDEX(key!$F$9:$F$10,D938)</f>
        <v>New</v>
      </c>
      <c r="P938" s="9" t="str">
        <f>INDEX(key!$AT$3:$BI$3,E938)</f>
        <v>CZ12</v>
      </c>
      <c r="Q938" s="9" t="str">
        <f>INDEX('HVACwts Src'!$D$7:$I$7,F938)</f>
        <v>rNCGF</v>
      </c>
      <c r="R938" s="36">
        <f>IF(G938,INDEX('HVACwts Src'!$D$11:$U$164,(B938-1)*39+(D938-1)*19+E938,(C938-1)*6+F938),0)</f>
        <v>0</v>
      </c>
      <c r="T938" t="str">
        <f t="shared" si="86"/>
        <v>HV_SCEMFmNewCZ12</v>
      </c>
      <c r="U938" t="str">
        <f t="shared" si="87"/>
        <v>rNCGF</v>
      </c>
      <c r="V938" s="36">
        <f t="shared" si="88"/>
        <v>0</v>
      </c>
    </row>
    <row r="939" spans="1:22" x14ac:dyDescent="0.25">
      <c r="A939" s="86">
        <f t="shared" si="89"/>
        <v>933</v>
      </c>
      <c r="B939">
        <v>2</v>
      </c>
      <c r="C939">
        <v>2</v>
      </c>
      <c r="D939">
        <v>2</v>
      </c>
      <c r="E939">
        <v>12</v>
      </c>
      <c r="F939">
        <v>3</v>
      </c>
      <c r="G939" t="b">
        <f>INDEX(key!$AT$4:$BI$7,B939,E939)</f>
        <v>0</v>
      </c>
      <c r="H939" t="str">
        <f t="shared" si="84"/>
        <v>HV_SCEMFmNewCZ12rDXHP</v>
      </c>
      <c r="I939" s="9" t="s">
        <v>1799</v>
      </c>
      <c r="J939" t="str">
        <f t="shared" si="85"/>
        <v>HV_SCEMFmNewCZ12</v>
      </c>
      <c r="K939" s="9" t="s">
        <v>1662</v>
      </c>
      <c r="L939" s="9" t="s">
        <v>45</v>
      </c>
      <c r="M939" s="9" t="str">
        <f>INDEX(key!$AS$4:$AS$7,B939)</f>
        <v>SCE</v>
      </c>
      <c r="N939" s="9" t="str">
        <f>INDEX(key!$I$3:$I$5,C939)</f>
        <v>MFm</v>
      </c>
      <c r="O939" s="9" t="str">
        <f>INDEX(key!$F$9:$F$10,D939)</f>
        <v>New</v>
      </c>
      <c r="P939" s="9" t="str">
        <f>INDEX(key!$AT$3:$BI$3,E939)</f>
        <v>CZ12</v>
      </c>
      <c r="Q939" s="9" t="str">
        <f>INDEX('HVACwts Src'!$D$7:$I$7,F939)</f>
        <v>rDXHP</v>
      </c>
      <c r="R939" s="36">
        <f>IF(G939,INDEX('HVACwts Src'!$D$11:$U$164,(B939-1)*39+(D939-1)*19+E939,(C939-1)*6+F939),0)</f>
        <v>0</v>
      </c>
      <c r="T939" t="str">
        <f t="shared" si="86"/>
        <v>HV_SCEMFmNewCZ12</v>
      </c>
      <c r="U939" t="str">
        <f t="shared" si="87"/>
        <v>rDXHP</v>
      </c>
      <c r="V939" s="36">
        <f t="shared" si="88"/>
        <v>0</v>
      </c>
    </row>
    <row r="940" spans="1:22" x14ac:dyDescent="0.25">
      <c r="A940" s="86">
        <f t="shared" si="89"/>
        <v>934</v>
      </c>
      <c r="B940">
        <v>2</v>
      </c>
      <c r="C940">
        <v>2</v>
      </c>
      <c r="D940">
        <v>2</v>
      </c>
      <c r="E940">
        <v>12</v>
      </c>
      <c r="F940">
        <v>4</v>
      </c>
      <c r="G940" t="b">
        <f>INDEX(key!$AT$4:$BI$7,B940,E940)</f>
        <v>0</v>
      </c>
      <c r="H940" t="str">
        <f t="shared" si="84"/>
        <v>HV_SCEMFmNewCZ12rNCEH</v>
      </c>
      <c r="I940" s="9" t="s">
        <v>1799</v>
      </c>
      <c r="J940" t="str">
        <f t="shared" si="85"/>
        <v>HV_SCEMFmNewCZ12</v>
      </c>
      <c r="K940" s="9" t="s">
        <v>1662</v>
      </c>
      <c r="L940" s="9" t="s">
        <v>45</v>
      </c>
      <c r="M940" s="9" t="str">
        <f>INDEX(key!$AS$4:$AS$7,B940)</f>
        <v>SCE</v>
      </c>
      <c r="N940" s="9" t="str">
        <f>INDEX(key!$I$3:$I$5,C940)</f>
        <v>MFm</v>
      </c>
      <c r="O940" s="9" t="str">
        <f>INDEX(key!$F$9:$F$10,D940)</f>
        <v>New</v>
      </c>
      <c r="P940" s="9" t="str">
        <f>INDEX(key!$AT$3:$BI$3,E940)</f>
        <v>CZ12</v>
      </c>
      <c r="Q940" s="9" t="str">
        <f>INDEX('HVACwts Src'!$D$7:$I$7,F940)</f>
        <v>rNCEH</v>
      </c>
      <c r="R940" s="36">
        <f>IF(G940,INDEX('HVACwts Src'!$D$11:$U$164,(B940-1)*39+(D940-1)*19+E940,(C940-1)*6+F940),0)</f>
        <v>0</v>
      </c>
      <c r="T940" t="str">
        <f t="shared" si="86"/>
        <v>HV_SCEMFmNewCZ12</v>
      </c>
      <c r="U940" t="str">
        <f t="shared" si="87"/>
        <v>rNCEH</v>
      </c>
      <c r="V940" s="36">
        <f t="shared" si="88"/>
        <v>0</v>
      </c>
    </row>
    <row r="941" spans="1:22" x14ac:dyDescent="0.25">
      <c r="A941" s="86">
        <f t="shared" si="89"/>
        <v>935</v>
      </c>
      <c r="B941">
        <v>2</v>
      </c>
      <c r="C941">
        <v>2</v>
      </c>
      <c r="D941">
        <v>2</v>
      </c>
      <c r="E941">
        <v>12</v>
      </c>
      <c r="F941">
        <v>5</v>
      </c>
      <c r="G941" t="b">
        <f>INDEX(key!$AT$4:$BI$7,B941,E941)</f>
        <v>0</v>
      </c>
      <c r="H941" t="str">
        <f t="shared" si="84"/>
        <v>HV_SCEMFmNewCZ12rDXOH</v>
      </c>
      <c r="I941" s="9" t="s">
        <v>1799</v>
      </c>
      <c r="J941" t="str">
        <f t="shared" si="85"/>
        <v>HV_SCEMFmNewCZ12</v>
      </c>
      <c r="K941" s="9" t="s">
        <v>1662</v>
      </c>
      <c r="L941" s="9" t="s">
        <v>45</v>
      </c>
      <c r="M941" s="9" t="str">
        <f>INDEX(key!$AS$4:$AS$7,B941)</f>
        <v>SCE</v>
      </c>
      <c r="N941" s="9" t="str">
        <f>INDEX(key!$I$3:$I$5,C941)</f>
        <v>MFm</v>
      </c>
      <c r="O941" s="9" t="str">
        <f>INDEX(key!$F$9:$F$10,D941)</f>
        <v>New</v>
      </c>
      <c r="P941" s="9" t="str">
        <f>INDEX(key!$AT$3:$BI$3,E941)</f>
        <v>CZ12</v>
      </c>
      <c r="Q941" s="9" t="str">
        <f>INDEX('HVACwts Src'!$D$7:$I$7,F941)</f>
        <v>rDXOH</v>
      </c>
      <c r="R941" s="36">
        <f>IF(G941,INDEX('HVACwts Src'!$D$11:$U$164,(B941-1)*39+(D941-1)*19+E941,(C941-1)*6+F941),0)</f>
        <v>0</v>
      </c>
      <c r="T941" t="str">
        <f t="shared" si="86"/>
        <v>HV_SCEMFmNewCZ12</v>
      </c>
      <c r="U941" t="str">
        <f t="shared" si="87"/>
        <v>rDXOH</v>
      </c>
      <c r="V941" s="36">
        <f t="shared" si="88"/>
        <v>0</v>
      </c>
    </row>
    <row r="942" spans="1:22" x14ac:dyDescent="0.25">
      <c r="A942" s="86">
        <f t="shared" si="89"/>
        <v>936</v>
      </c>
      <c r="B942">
        <v>2</v>
      </c>
      <c r="C942">
        <v>2</v>
      </c>
      <c r="D942">
        <v>2</v>
      </c>
      <c r="E942">
        <v>12</v>
      </c>
      <c r="F942">
        <v>6</v>
      </c>
      <c r="G942" t="b">
        <f>INDEX(key!$AT$4:$BI$7,B942,E942)</f>
        <v>0</v>
      </c>
      <c r="H942" t="str">
        <f t="shared" si="84"/>
        <v>HV_SCEMFmNewCZ12rNCOH</v>
      </c>
      <c r="I942" s="9" t="s">
        <v>1799</v>
      </c>
      <c r="J942" t="str">
        <f t="shared" si="85"/>
        <v>HV_SCEMFmNewCZ12</v>
      </c>
      <c r="K942" s="9" t="s">
        <v>1662</v>
      </c>
      <c r="L942" s="9" t="s">
        <v>45</v>
      </c>
      <c r="M942" s="9" t="str">
        <f>INDEX(key!$AS$4:$AS$7,B942)</f>
        <v>SCE</v>
      </c>
      <c r="N942" s="9" t="str">
        <f>INDEX(key!$I$3:$I$5,C942)</f>
        <v>MFm</v>
      </c>
      <c r="O942" s="9" t="str">
        <f>INDEX(key!$F$9:$F$10,D942)</f>
        <v>New</v>
      </c>
      <c r="P942" s="9" t="str">
        <f>INDEX(key!$AT$3:$BI$3,E942)</f>
        <v>CZ12</v>
      </c>
      <c r="Q942" s="9" t="str">
        <f>INDEX('HVACwts Src'!$D$7:$I$7,F942)</f>
        <v>rNCOH</v>
      </c>
      <c r="R942" s="36">
        <f>IF(G942,INDEX('HVACwts Src'!$D$11:$U$164,(B942-1)*39+(D942-1)*19+E942,(C942-1)*6+F942),0)</f>
        <v>0</v>
      </c>
      <c r="T942" t="str">
        <f t="shared" si="86"/>
        <v>HV_SCEMFmNewCZ12</v>
      </c>
      <c r="U942" t="str">
        <f t="shared" si="87"/>
        <v>rNCOH</v>
      </c>
      <c r="V942" s="36">
        <f t="shared" si="88"/>
        <v>0</v>
      </c>
    </row>
    <row r="943" spans="1:22" x14ac:dyDescent="0.25">
      <c r="A943" s="86">
        <f t="shared" si="89"/>
        <v>937</v>
      </c>
      <c r="B943">
        <v>2</v>
      </c>
      <c r="C943">
        <v>2</v>
      </c>
      <c r="D943">
        <v>2</v>
      </c>
      <c r="E943">
        <v>13</v>
      </c>
      <c r="F943">
        <v>1</v>
      </c>
      <c r="G943" t="b">
        <f>INDEX(key!$AT$4:$BI$7,B943,E943)</f>
        <v>1</v>
      </c>
      <c r="H943" t="str">
        <f t="shared" si="84"/>
        <v>HV_SCEMFmNewCZ13rDXGF</v>
      </c>
      <c r="I943" s="9" t="s">
        <v>1799</v>
      </c>
      <c r="J943" t="str">
        <f t="shared" si="85"/>
        <v>HV_SCEMFmNewCZ13</v>
      </c>
      <c r="K943" s="9" t="s">
        <v>1662</v>
      </c>
      <c r="L943" s="9" t="s">
        <v>45</v>
      </c>
      <c r="M943" s="9" t="str">
        <f>INDEX(key!$AS$4:$AS$7,B943)</f>
        <v>SCE</v>
      </c>
      <c r="N943" s="9" t="str">
        <f>INDEX(key!$I$3:$I$5,C943)</f>
        <v>MFm</v>
      </c>
      <c r="O943" s="9" t="str">
        <f>INDEX(key!$F$9:$F$10,D943)</f>
        <v>New</v>
      </c>
      <c r="P943" s="9" t="str">
        <f>INDEX(key!$AT$3:$BI$3,E943)</f>
        <v>CZ13</v>
      </c>
      <c r="Q943" s="9" t="str">
        <f>INDEX('HVACwts Src'!$D$7:$I$7,F943)</f>
        <v>rDXGF</v>
      </c>
      <c r="R943" s="36">
        <f>IF(G943,INDEX('HVACwts Src'!$D$11:$U$164,(B943-1)*39+(D943-1)*19+E943,(C943-1)*6+F943),0)</f>
        <v>47.490158758314848</v>
      </c>
      <c r="T943" t="str">
        <f t="shared" si="86"/>
        <v>HV_SCEMFmNewCZ13</v>
      </c>
      <c r="U943" t="str">
        <f t="shared" si="87"/>
        <v>rDXGF</v>
      </c>
      <c r="V943" s="36">
        <f t="shared" si="88"/>
        <v>47.490158758314848</v>
      </c>
    </row>
    <row r="944" spans="1:22" x14ac:dyDescent="0.25">
      <c r="A944" s="86">
        <f t="shared" si="89"/>
        <v>938</v>
      </c>
      <c r="B944">
        <v>2</v>
      </c>
      <c r="C944">
        <v>2</v>
      </c>
      <c r="D944">
        <v>2</v>
      </c>
      <c r="E944">
        <v>13</v>
      </c>
      <c r="F944">
        <v>2</v>
      </c>
      <c r="G944" t="b">
        <f>INDEX(key!$AT$4:$BI$7,B944,E944)</f>
        <v>1</v>
      </c>
      <c r="H944" t="str">
        <f t="shared" si="84"/>
        <v>HV_SCEMFmNewCZ13rNCGF</v>
      </c>
      <c r="I944" s="9" t="s">
        <v>1799</v>
      </c>
      <c r="J944" t="str">
        <f t="shared" si="85"/>
        <v>HV_SCEMFmNewCZ13</v>
      </c>
      <c r="K944" s="9" t="s">
        <v>1662</v>
      </c>
      <c r="L944" s="9" t="s">
        <v>45</v>
      </c>
      <c r="M944" s="9" t="str">
        <f>INDEX(key!$AS$4:$AS$7,B944)</f>
        <v>SCE</v>
      </c>
      <c r="N944" s="9" t="str">
        <f>INDEX(key!$I$3:$I$5,C944)</f>
        <v>MFm</v>
      </c>
      <c r="O944" s="9" t="str">
        <f>INDEX(key!$F$9:$F$10,D944)</f>
        <v>New</v>
      </c>
      <c r="P944" s="9" t="str">
        <f>INDEX(key!$AT$3:$BI$3,E944)</f>
        <v>CZ13</v>
      </c>
      <c r="Q944" s="9" t="str">
        <f>INDEX('HVACwts Src'!$D$7:$I$7,F944)</f>
        <v>rNCGF</v>
      </c>
      <c r="R944" s="36">
        <f>IF(G944,INDEX('HVACwts Src'!$D$11:$U$164,(B944-1)*39+(D944-1)*19+E944,(C944-1)*6+F944),0)</f>
        <v>0</v>
      </c>
      <c r="T944" t="str">
        <f t="shared" si="86"/>
        <v>HV_SCEMFmNewCZ13</v>
      </c>
      <c r="U944" t="str">
        <f t="shared" si="87"/>
        <v>rNCGF</v>
      </c>
      <c r="V944" s="36">
        <f t="shared" si="88"/>
        <v>0</v>
      </c>
    </row>
    <row r="945" spans="1:22" x14ac:dyDescent="0.25">
      <c r="A945" s="86">
        <f t="shared" si="89"/>
        <v>939</v>
      </c>
      <c r="B945">
        <v>2</v>
      </c>
      <c r="C945">
        <v>2</v>
      </c>
      <c r="D945">
        <v>2</v>
      </c>
      <c r="E945">
        <v>13</v>
      </c>
      <c r="F945">
        <v>3</v>
      </c>
      <c r="G945" t="b">
        <f>INDEX(key!$AT$4:$BI$7,B945,E945)</f>
        <v>1</v>
      </c>
      <c r="H945" t="str">
        <f t="shared" si="84"/>
        <v>HV_SCEMFmNewCZ13rDXHP</v>
      </c>
      <c r="I945" s="9" t="s">
        <v>1799</v>
      </c>
      <c r="J945" t="str">
        <f t="shared" si="85"/>
        <v>HV_SCEMFmNewCZ13</v>
      </c>
      <c r="K945" s="9" t="s">
        <v>1662</v>
      </c>
      <c r="L945" s="9" t="s">
        <v>45</v>
      </c>
      <c r="M945" s="9" t="str">
        <f>INDEX(key!$AS$4:$AS$7,B945)</f>
        <v>SCE</v>
      </c>
      <c r="N945" s="9" t="str">
        <f>INDEX(key!$I$3:$I$5,C945)</f>
        <v>MFm</v>
      </c>
      <c r="O945" s="9" t="str">
        <f>INDEX(key!$F$9:$F$10,D945)</f>
        <v>New</v>
      </c>
      <c r="P945" s="9" t="str">
        <f>INDEX(key!$AT$3:$BI$3,E945)</f>
        <v>CZ13</v>
      </c>
      <c r="Q945" s="9" t="str">
        <f>INDEX('HVACwts Src'!$D$7:$I$7,F945)</f>
        <v>rDXHP</v>
      </c>
      <c r="R945" s="36">
        <f>IF(G945,INDEX('HVACwts Src'!$D$11:$U$164,(B945-1)*39+(D945-1)*19+E945,(C945-1)*6+F945),0)</f>
        <v>6.8288301552106443</v>
      </c>
      <c r="T945" t="str">
        <f t="shared" si="86"/>
        <v>HV_SCEMFmNewCZ13</v>
      </c>
      <c r="U945" t="str">
        <f t="shared" si="87"/>
        <v>rDXHP</v>
      </c>
      <c r="V945" s="36">
        <f t="shared" si="88"/>
        <v>6.8288301552106443</v>
      </c>
    </row>
    <row r="946" spans="1:22" x14ac:dyDescent="0.25">
      <c r="A946" s="86">
        <f t="shared" si="89"/>
        <v>940</v>
      </c>
      <c r="B946">
        <v>2</v>
      </c>
      <c r="C946">
        <v>2</v>
      </c>
      <c r="D946">
        <v>2</v>
      </c>
      <c r="E946">
        <v>13</v>
      </c>
      <c r="F946">
        <v>4</v>
      </c>
      <c r="G946" t="b">
        <f>INDEX(key!$AT$4:$BI$7,B946,E946)</f>
        <v>1</v>
      </c>
      <c r="H946" t="str">
        <f t="shared" si="84"/>
        <v>HV_SCEMFmNewCZ13rNCEH</v>
      </c>
      <c r="I946" s="9" t="s">
        <v>1799</v>
      </c>
      <c r="J946" t="str">
        <f t="shared" si="85"/>
        <v>HV_SCEMFmNewCZ13</v>
      </c>
      <c r="K946" s="9" t="s">
        <v>1662</v>
      </c>
      <c r="L946" s="9" t="s">
        <v>45</v>
      </c>
      <c r="M946" s="9" t="str">
        <f>INDEX(key!$AS$4:$AS$7,B946)</f>
        <v>SCE</v>
      </c>
      <c r="N946" s="9" t="str">
        <f>INDEX(key!$I$3:$I$5,C946)</f>
        <v>MFm</v>
      </c>
      <c r="O946" s="9" t="str">
        <f>INDEX(key!$F$9:$F$10,D946)</f>
        <v>New</v>
      </c>
      <c r="P946" s="9" t="str">
        <f>INDEX(key!$AT$3:$BI$3,E946)</f>
        <v>CZ13</v>
      </c>
      <c r="Q946" s="9" t="str">
        <f>INDEX('HVACwts Src'!$D$7:$I$7,F946)</f>
        <v>rNCEH</v>
      </c>
      <c r="R946" s="36">
        <f>IF(G946,INDEX('HVACwts Src'!$D$11:$U$164,(B946-1)*39+(D946-1)*19+E946,(C946-1)*6+F946),0)</f>
        <v>0</v>
      </c>
      <c r="T946" t="str">
        <f t="shared" si="86"/>
        <v>HV_SCEMFmNewCZ13</v>
      </c>
      <c r="U946" t="str">
        <f t="shared" si="87"/>
        <v>rNCEH</v>
      </c>
      <c r="V946" s="36">
        <f t="shared" si="88"/>
        <v>0</v>
      </c>
    </row>
    <row r="947" spans="1:22" x14ac:dyDescent="0.25">
      <c r="A947" s="86">
        <f t="shared" si="89"/>
        <v>941</v>
      </c>
      <c r="B947">
        <v>2</v>
      </c>
      <c r="C947">
        <v>2</v>
      </c>
      <c r="D947">
        <v>2</v>
      </c>
      <c r="E947">
        <v>13</v>
      </c>
      <c r="F947">
        <v>5</v>
      </c>
      <c r="G947" t="b">
        <f>INDEX(key!$AT$4:$BI$7,B947,E947)</f>
        <v>1</v>
      </c>
      <c r="H947" t="str">
        <f t="shared" si="84"/>
        <v>HV_SCEMFmNewCZ13rDXOH</v>
      </c>
      <c r="I947" s="9" t="s">
        <v>1799</v>
      </c>
      <c r="J947" t="str">
        <f t="shared" si="85"/>
        <v>HV_SCEMFmNewCZ13</v>
      </c>
      <c r="K947" s="9" t="s">
        <v>1662</v>
      </c>
      <c r="L947" s="9" t="s">
        <v>45</v>
      </c>
      <c r="M947" s="9" t="str">
        <f>INDEX(key!$AS$4:$AS$7,B947)</f>
        <v>SCE</v>
      </c>
      <c r="N947" s="9" t="str">
        <f>INDEX(key!$I$3:$I$5,C947)</f>
        <v>MFm</v>
      </c>
      <c r="O947" s="9" t="str">
        <f>INDEX(key!$F$9:$F$10,D947)</f>
        <v>New</v>
      </c>
      <c r="P947" s="9" t="str">
        <f>INDEX(key!$AT$3:$BI$3,E947)</f>
        <v>CZ13</v>
      </c>
      <c r="Q947" s="9" t="str">
        <f>INDEX('HVACwts Src'!$D$7:$I$7,F947)</f>
        <v>rDXOH</v>
      </c>
      <c r="R947" s="36">
        <f>IF(G947,INDEX('HVACwts Src'!$D$11:$U$164,(B947-1)*39+(D947-1)*19+E947,(C947-1)*6+F947),0)</f>
        <v>5.9222483370288259</v>
      </c>
      <c r="T947" t="str">
        <f t="shared" si="86"/>
        <v>HV_SCEMFmNewCZ13</v>
      </c>
      <c r="U947" t="str">
        <f t="shared" si="87"/>
        <v>rDXOH</v>
      </c>
      <c r="V947" s="36">
        <f t="shared" si="88"/>
        <v>5.9222483370288259</v>
      </c>
    </row>
    <row r="948" spans="1:22" x14ac:dyDescent="0.25">
      <c r="A948" s="86">
        <f t="shared" si="89"/>
        <v>942</v>
      </c>
      <c r="B948">
        <v>2</v>
      </c>
      <c r="C948">
        <v>2</v>
      </c>
      <c r="D948">
        <v>2</v>
      </c>
      <c r="E948">
        <v>13</v>
      </c>
      <c r="F948">
        <v>6</v>
      </c>
      <c r="G948" t="b">
        <f>INDEX(key!$AT$4:$BI$7,B948,E948)</f>
        <v>1</v>
      </c>
      <c r="H948" t="str">
        <f t="shared" si="84"/>
        <v>HV_SCEMFmNewCZ13rNCOH</v>
      </c>
      <c r="I948" s="9" t="s">
        <v>1799</v>
      </c>
      <c r="J948" t="str">
        <f t="shared" si="85"/>
        <v>HV_SCEMFmNewCZ13</v>
      </c>
      <c r="K948" s="9" t="s">
        <v>1662</v>
      </c>
      <c r="L948" s="9" t="s">
        <v>45</v>
      </c>
      <c r="M948" s="9" t="str">
        <f>INDEX(key!$AS$4:$AS$7,B948)</f>
        <v>SCE</v>
      </c>
      <c r="N948" s="9" t="str">
        <f>INDEX(key!$I$3:$I$5,C948)</f>
        <v>MFm</v>
      </c>
      <c r="O948" s="9" t="str">
        <f>INDEX(key!$F$9:$F$10,D948)</f>
        <v>New</v>
      </c>
      <c r="P948" s="9" t="str">
        <f>INDEX(key!$AT$3:$BI$3,E948)</f>
        <v>CZ13</v>
      </c>
      <c r="Q948" s="9" t="str">
        <f>INDEX('HVACwts Src'!$D$7:$I$7,F948)</f>
        <v>rNCOH</v>
      </c>
      <c r="R948" s="36">
        <f>IF(G948,INDEX('HVACwts Src'!$D$11:$U$164,(B948-1)*39+(D948-1)*19+E948,(C948-1)*6+F948),0)</f>
        <v>0</v>
      </c>
      <c r="T948" t="str">
        <f t="shared" si="86"/>
        <v>HV_SCEMFmNewCZ13</v>
      </c>
      <c r="U948" t="str">
        <f t="shared" si="87"/>
        <v>rNCOH</v>
      </c>
      <c r="V948" s="36">
        <f t="shared" si="88"/>
        <v>0</v>
      </c>
    </row>
    <row r="949" spans="1:22" x14ac:dyDescent="0.25">
      <c r="A949" s="86">
        <f t="shared" si="89"/>
        <v>943</v>
      </c>
      <c r="B949">
        <v>2</v>
      </c>
      <c r="C949">
        <v>2</v>
      </c>
      <c r="D949">
        <v>2</v>
      </c>
      <c r="E949">
        <v>14</v>
      </c>
      <c r="F949">
        <v>1</v>
      </c>
      <c r="G949" t="b">
        <f>INDEX(key!$AT$4:$BI$7,B949,E949)</f>
        <v>1</v>
      </c>
      <c r="H949" t="str">
        <f t="shared" si="84"/>
        <v>HV_SCEMFmNewCZ14rDXGF</v>
      </c>
      <c r="I949" s="9" t="s">
        <v>1799</v>
      </c>
      <c r="J949" t="str">
        <f t="shared" si="85"/>
        <v>HV_SCEMFmNewCZ14</v>
      </c>
      <c r="K949" s="9" t="s">
        <v>1662</v>
      </c>
      <c r="L949" s="9" t="s">
        <v>45</v>
      </c>
      <c r="M949" s="9" t="str">
        <f>INDEX(key!$AS$4:$AS$7,B949)</f>
        <v>SCE</v>
      </c>
      <c r="N949" s="9" t="str">
        <f>INDEX(key!$I$3:$I$5,C949)</f>
        <v>MFm</v>
      </c>
      <c r="O949" s="9" t="str">
        <f>INDEX(key!$F$9:$F$10,D949)</f>
        <v>New</v>
      </c>
      <c r="P949" s="9" t="str">
        <f>INDEX(key!$AT$3:$BI$3,E949)</f>
        <v>CZ14</v>
      </c>
      <c r="Q949" s="9" t="str">
        <f>INDEX('HVACwts Src'!$D$7:$I$7,F949)</f>
        <v>rDXGF</v>
      </c>
      <c r="R949" s="36">
        <f>IF(G949,INDEX('HVACwts Src'!$D$11:$U$164,(B949-1)*39+(D949-1)*19+E949,(C949-1)*6+F949),0)</f>
        <v>0.73809419203418203</v>
      </c>
      <c r="T949" t="str">
        <f t="shared" si="86"/>
        <v>HV_SCEMFmNewCZ14</v>
      </c>
      <c r="U949" t="str">
        <f t="shared" si="87"/>
        <v>rDXGF</v>
      </c>
      <c r="V949" s="36">
        <f t="shared" si="88"/>
        <v>0.73809419203418203</v>
      </c>
    </row>
    <row r="950" spans="1:22" x14ac:dyDescent="0.25">
      <c r="A950" s="86">
        <f t="shared" si="89"/>
        <v>944</v>
      </c>
      <c r="B950">
        <v>2</v>
      </c>
      <c r="C950">
        <v>2</v>
      </c>
      <c r="D950">
        <v>2</v>
      </c>
      <c r="E950">
        <v>14</v>
      </c>
      <c r="F950">
        <v>2</v>
      </c>
      <c r="G950" t="b">
        <f>INDEX(key!$AT$4:$BI$7,B950,E950)</f>
        <v>1</v>
      </c>
      <c r="H950" t="str">
        <f t="shared" si="84"/>
        <v>HV_SCEMFmNewCZ14rNCGF</v>
      </c>
      <c r="I950" s="9" t="s">
        <v>1799</v>
      </c>
      <c r="J950" t="str">
        <f t="shared" si="85"/>
        <v>HV_SCEMFmNewCZ14</v>
      </c>
      <c r="K950" s="9" t="s">
        <v>1662</v>
      </c>
      <c r="L950" s="9" t="s">
        <v>45</v>
      </c>
      <c r="M950" s="9" t="str">
        <f>INDEX(key!$AS$4:$AS$7,B950)</f>
        <v>SCE</v>
      </c>
      <c r="N950" s="9" t="str">
        <f>INDEX(key!$I$3:$I$5,C950)</f>
        <v>MFm</v>
      </c>
      <c r="O950" s="9" t="str">
        <f>INDEX(key!$F$9:$F$10,D950)</f>
        <v>New</v>
      </c>
      <c r="P950" s="9" t="str">
        <f>INDEX(key!$AT$3:$BI$3,E950)</f>
        <v>CZ14</v>
      </c>
      <c r="Q950" s="9" t="str">
        <f>INDEX('HVACwts Src'!$D$7:$I$7,F950)</f>
        <v>rNCGF</v>
      </c>
      <c r="R950" s="36">
        <f>IF(G950,INDEX('HVACwts Src'!$D$11:$U$164,(B950-1)*39+(D950-1)*19+E950,(C950-1)*6+F950),0)</f>
        <v>5.0238865615258151E-2</v>
      </c>
      <c r="T950" t="str">
        <f t="shared" si="86"/>
        <v>HV_SCEMFmNewCZ14</v>
      </c>
      <c r="U950" t="str">
        <f t="shared" si="87"/>
        <v>rNCGF</v>
      </c>
      <c r="V950" s="36">
        <f t="shared" si="88"/>
        <v>5.0238865615258151E-2</v>
      </c>
    </row>
    <row r="951" spans="1:22" x14ac:dyDescent="0.25">
      <c r="A951" s="86">
        <f t="shared" si="89"/>
        <v>945</v>
      </c>
      <c r="B951">
        <v>2</v>
      </c>
      <c r="C951">
        <v>2</v>
      </c>
      <c r="D951">
        <v>2</v>
      </c>
      <c r="E951">
        <v>14</v>
      </c>
      <c r="F951">
        <v>3</v>
      </c>
      <c r="G951" t="b">
        <f>INDEX(key!$AT$4:$BI$7,B951,E951)</f>
        <v>1</v>
      </c>
      <c r="H951" t="str">
        <f t="shared" si="84"/>
        <v>HV_SCEMFmNewCZ14rDXHP</v>
      </c>
      <c r="I951" s="9" t="s">
        <v>1799</v>
      </c>
      <c r="J951" t="str">
        <f t="shared" si="85"/>
        <v>HV_SCEMFmNewCZ14</v>
      </c>
      <c r="K951" s="9" t="s">
        <v>1662</v>
      </c>
      <c r="L951" s="9" t="s">
        <v>45</v>
      </c>
      <c r="M951" s="9" t="str">
        <f>INDEX(key!$AS$4:$AS$7,B951)</f>
        <v>SCE</v>
      </c>
      <c r="N951" s="9" t="str">
        <f>INDEX(key!$I$3:$I$5,C951)</f>
        <v>MFm</v>
      </c>
      <c r="O951" s="9" t="str">
        <f>INDEX(key!$F$9:$F$10,D951)</f>
        <v>New</v>
      </c>
      <c r="P951" s="9" t="str">
        <f>INDEX(key!$AT$3:$BI$3,E951)</f>
        <v>CZ14</v>
      </c>
      <c r="Q951" s="9" t="str">
        <f>INDEX('HVACwts Src'!$D$7:$I$7,F951)</f>
        <v>rDXHP</v>
      </c>
      <c r="R951" s="36">
        <f>IF(G951,INDEX('HVACwts Src'!$D$11:$U$164,(B951-1)*39+(D951-1)*19+E951,(C951-1)*6+F951),0)</f>
        <v>0.10613398665605368</v>
      </c>
      <c r="T951" t="str">
        <f t="shared" si="86"/>
        <v>HV_SCEMFmNewCZ14</v>
      </c>
      <c r="U951" t="str">
        <f t="shared" si="87"/>
        <v>rDXHP</v>
      </c>
      <c r="V951" s="36">
        <f t="shared" si="88"/>
        <v>0.10613398665605368</v>
      </c>
    </row>
    <row r="952" spans="1:22" x14ac:dyDescent="0.25">
      <c r="A952" s="86">
        <f t="shared" si="89"/>
        <v>946</v>
      </c>
      <c r="B952">
        <v>2</v>
      </c>
      <c r="C952">
        <v>2</v>
      </c>
      <c r="D952">
        <v>2</v>
      </c>
      <c r="E952">
        <v>14</v>
      </c>
      <c r="F952">
        <v>4</v>
      </c>
      <c r="G952" t="b">
        <f>INDEX(key!$AT$4:$BI$7,B952,E952)</f>
        <v>1</v>
      </c>
      <c r="H952" t="str">
        <f t="shared" si="84"/>
        <v>HV_SCEMFmNewCZ14rNCEH</v>
      </c>
      <c r="I952" s="9" t="s">
        <v>1799</v>
      </c>
      <c r="J952" t="str">
        <f t="shared" si="85"/>
        <v>HV_SCEMFmNewCZ14</v>
      </c>
      <c r="K952" s="9" t="s">
        <v>1662</v>
      </c>
      <c r="L952" s="9" t="s">
        <v>45</v>
      </c>
      <c r="M952" s="9" t="str">
        <f>INDEX(key!$AS$4:$AS$7,B952)</f>
        <v>SCE</v>
      </c>
      <c r="N952" s="9" t="str">
        <f>INDEX(key!$I$3:$I$5,C952)</f>
        <v>MFm</v>
      </c>
      <c r="O952" s="9" t="str">
        <f>INDEX(key!$F$9:$F$10,D952)</f>
        <v>New</v>
      </c>
      <c r="P952" s="9" t="str">
        <f>INDEX(key!$AT$3:$BI$3,E952)</f>
        <v>CZ14</v>
      </c>
      <c r="Q952" s="9" t="str">
        <f>INDEX('HVACwts Src'!$D$7:$I$7,F952)</f>
        <v>rNCEH</v>
      </c>
      <c r="R952" s="36">
        <f>IF(G952,INDEX('HVACwts Src'!$D$11:$U$164,(B952-1)*39+(D952-1)*19+E952,(C952-1)*6+F952),0)</f>
        <v>7.224079460820561E-3</v>
      </c>
      <c r="T952" t="str">
        <f t="shared" si="86"/>
        <v>HV_SCEMFmNewCZ14</v>
      </c>
      <c r="U952" t="str">
        <f t="shared" si="87"/>
        <v>rNCEH</v>
      </c>
      <c r="V952" s="36">
        <f t="shared" si="88"/>
        <v>7.224079460820561E-3</v>
      </c>
    </row>
    <row r="953" spans="1:22" x14ac:dyDescent="0.25">
      <c r="A953" s="86">
        <f t="shared" si="89"/>
        <v>947</v>
      </c>
      <c r="B953">
        <v>2</v>
      </c>
      <c r="C953">
        <v>2</v>
      </c>
      <c r="D953">
        <v>2</v>
      </c>
      <c r="E953">
        <v>14</v>
      </c>
      <c r="F953">
        <v>5</v>
      </c>
      <c r="G953" t="b">
        <f>INDEX(key!$AT$4:$BI$7,B953,E953)</f>
        <v>1</v>
      </c>
      <c r="H953" t="str">
        <f t="shared" si="84"/>
        <v>HV_SCEMFmNewCZ14rDXOH</v>
      </c>
      <c r="I953" s="9" t="s">
        <v>1799</v>
      </c>
      <c r="J953" t="str">
        <f t="shared" si="85"/>
        <v>HV_SCEMFmNewCZ14</v>
      </c>
      <c r="K953" s="9" t="s">
        <v>1662</v>
      </c>
      <c r="L953" s="9" t="s">
        <v>45</v>
      </c>
      <c r="M953" s="9" t="str">
        <f>INDEX(key!$AS$4:$AS$7,B953)</f>
        <v>SCE</v>
      </c>
      <c r="N953" s="9" t="str">
        <f>INDEX(key!$I$3:$I$5,C953)</f>
        <v>MFm</v>
      </c>
      <c r="O953" s="9" t="str">
        <f>INDEX(key!$F$9:$F$10,D953)</f>
        <v>New</v>
      </c>
      <c r="P953" s="9" t="str">
        <f>INDEX(key!$AT$3:$BI$3,E953)</f>
        <v>CZ14</v>
      </c>
      <c r="Q953" s="9" t="str">
        <f>INDEX('HVACwts Src'!$D$7:$I$7,F953)</f>
        <v>rDXOH</v>
      </c>
      <c r="R953" s="36">
        <f>IF(G953,INDEX('HVACwts Src'!$D$11:$U$164,(B953-1)*39+(D953-1)*19+E953,(C953-1)*6+F953),0)</f>
        <v>9.2043851097460022E-2</v>
      </c>
      <c r="T953" t="str">
        <f t="shared" si="86"/>
        <v>HV_SCEMFmNewCZ14</v>
      </c>
      <c r="U953" t="str">
        <f t="shared" si="87"/>
        <v>rDXOH</v>
      </c>
      <c r="V953" s="36">
        <f t="shared" si="88"/>
        <v>9.2043851097460022E-2</v>
      </c>
    </row>
    <row r="954" spans="1:22" x14ac:dyDescent="0.25">
      <c r="A954" s="86">
        <f t="shared" si="89"/>
        <v>948</v>
      </c>
      <c r="B954">
        <v>2</v>
      </c>
      <c r="C954">
        <v>2</v>
      </c>
      <c r="D954">
        <v>2</v>
      </c>
      <c r="E954">
        <v>14</v>
      </c>
      <c r="F954">
        <v>6</v>
      </c>
      <c r="G954" t="b">
        <f>INDEX(key!$AT$4:$BI$7,B954,E954)</f>
        <v>1</v>
      </c>
      <c r="H954" t="str">
        <f t="shared" si="84"/>
        <v>HV_SCEMFmNewCZ14rNCOH</v>
      </c>
      <c r="I954" s="9" t="s">
        <v>1799</v>
      </c>
      <c r="J954" t="str">
        <f t="shared" si="85"/>
        <v>HV_SCEMFmNewCZ14</v>
      </c>
      <c r="K954" s="9" t="s">
        <v>1662</v>
      </c>
      <c r="L954" s="9" t="s">
        <v>45</v>
      </c>
      <c r="M954" s="9" t="str">
        <f>INDEX(key!$AS$4:$AS$7,B954)</f>
        <v>SCE</v>
      </c>
      <c r="N954" s="9" t="str">
        <f>INDEX(key!$I$3:$I$5,C954)</f>
        <v>MFm</v>
      </c>
      <c r="O954" s="9" t="str">
        <f>INDEX(key!$F$9:$F$10,D954)</f>
        <v>New</v>
      </c>
      <c r="P954" s="9" t="str">
        <f>INDEX(key!$AT$3:$BI$3,E954)</f>
        <v>CZ14</v>
      </c>
      <c r="Q954" s="9" t="str">
        <f>INDEX('HVACwts Src'!$D$7:$I$7,F954)</f>
        <v>rNCOH</v>
      </c>
      <c r="R954" s="36">
        <f>IF(G954,INDEX('HVACwts Src'!$D$11:$U$164,(B954-1)*39+(D954-1)*19+E954,(C954-1)*6+F954),0)</f>
        <v>6.2650251362253969E-3</v>
      </c>
      <c r="T954" t="str">
        <f t="shared" si="86"/>
        <v>HV_SCEMFmNewCZ14</v>
      </c>
      <c r="U954" t="str">
        <f t="shared" si="87"/>
        <v>rNCOH</v>
      </c>
      <c r="V954" s="36">
        <f t="shared" si="88"/>
        <v>6.2650251362253969E-3</v>
      </c>
    </row>
    <row r="955" spans="1:22" x14ac:dyDescent="0.25">
      <c r="A955" s="86">
        <f t="shared" si="89"/>
        <v>949</v>
      </c>
      <c r="B955">
        <v>2</v>
      </c>
      <c r="C955">
        <v>2</v>
      </c>
      <c r="D955">
        <v>2</v>
      </c>
      <c r="E955">
        <v>15</v>
      </c>
      <c r="F955">
        <v>1</v>
      </c>
      <c r="G955" t="b">
        <f>INDEX(key!$AT$4:$BI$7,B955,E955)</f>
        <v>1</v>
      </c>
      <c r="H955" t="str">
        <f t="shared" si="84"/>
        <v>HV_SCEMFmNewCZ15rDXGF</v>
      </c>
      <c r="I955" s="9" t="s">
        <v>1799</v>
      </c>
      <c r="J955" t="str">
        <f t="shared" si="85"/>
        <v>HV_SCEMFmNewCZ15</v>
      </c>
      <c r="K955" s="9" t="s">
        <v>1662</v>
      </c>
      <c r="L955" s="9" t="s">
        <v>45</v>
      </c>
      <c r="M955" s="9" t="str">
        <f>INDEX(key!$AS$4:$AS$7,B955)</f>
        <v>SCE</v>
      </c>
      <c r="N955" s="9" t="str">
        <f>INDEX(key!$I$3:$I$5,C955)</f>
        <v>MFm</v>
      </c>
      <c r="O955" s="9" t="str">
        <f>INDEX(key!$F$9:$F$10,D955)</f>
        <v>New</v>
      </c>
      <c r="P955" s="9" t="str">
        <f>INDEX(key!$AT$3:$BI$3,E955)</f>
        <v>CZ15</v>
      </c>
      <c r="Q955" s="9" t="str">
        <f>INDEX('HVACwts Src'!$D$7:$I$7,F955)</f>
        <v>rDXGF</v>
      </c>
      <c r="R955" s="36">
        <f>IF(G955,INDEX('HVACwts Src'!$D$11:$U$164,(B955-1)*39+(D955-1)*19+E955,(C955-1)*6+F955),0)</f>
        <v>0.73809419203418203</v>
      </c>
      <c r="T955" t="str">
        <f t="shared" si="86"/>
        <v>HV_SCEMFmNewCZ15</v>
      </c>
      <c r="U955" t="str">
        <f t="shared" si="87"/>
        <v>rDXGF</v>
      </c>
      <c r="V955" s="36">
        <f t="shared" si="88"/>
        <v>0.73809419203418203</v>
      </c>
    </row>
    <row r="956" spans="1:22" x14ac:dyDescent="0.25">
      <c r="A956" s="86">
        <f t="shared" si="89"/>
        <v>950</v>
      </c>
      <c r="B956">
        <v>2</v>
      </c>
      <c r="C956">
        <v>2</v>
      </c>
      <c r="D956">
        <v>2</v>
      </c>
      <c r="E956">
        <v>15</v>
      </c>
      <c r="F956">
        <v>2</v>
      </c>
      <c r="G956" t="b">
        <f>INDEX(key!$AT$4:$BI$7,B956,E956)</f>
        <v>1</v>
      </c>
      <c r="H956" t="str">
        <f t="shared" si="84"/>
        <v>HV_SCEMFmNewCZ15rNCGF</v>
      </c>
      <c r="I956" s="9" t="s">
        <v>1799</v>
      </c>
      <c r="J956" t="str">
        <f t="shared" si="85"/>
        <v>HV_SCEMFmNewCZ15</v>
      </c>
      <c r="K956" s="9" t="s">
        <v>1662</v>
      </c>
      <c r="L956" s="9" t="s">
        <v>45</v>
      </c>
      <c r="M956" s="9" t="str">
        <f>INDEX(key!$AS$4:$AS$7,B956)</f>
        <v>SCE</v>
      </c>
      <c r="N956" s="9" t="str">
        <f>INDEX(key!$I$3:$I$5,C956)</f>
        <v>MFm</v>
      </c>
      <c r="O956" s="9" t="str">
        <f>INDEX(key!$F$9:$F$10,D956)</f>
        <v>New</v>
      </c>
      <c r="P956" s="9" t="str">
        <f>INDEX(key!$AT$3:$BI$3,E956)</f>
        <v>CZ15</v>
      </c>
      <c r="Q956" s="9" t="str">
        <f>INDEX('HVACwts Src'!$D$7:$I$7,F956)</f>
        <v>rNCGF</v>
      </c>
      <c r="R956" s="36">
        <f>IF(G956,INDEX('HVACwts Src'!$D$11:$U$164,(B956-1)*39+(D956-1)*19+E956,(C956-1)*6+F956),0)</f>
        <v>5.0238865615258151E-2</v>
      </c>
      <c r="T956" t="str">
        <f t="shared" si="86"/>
        <v>HV_SCEMFmNewCZ15</v>
      </c>
      <c r="U956" t="str">
        <f t="shared" si="87"/>
        <v>rNCGF</v>
      </c>
      <c r="V956" s="36">
        <f t="shared" si="88"/>
        <v>5.0238865615258151E-2</v>
      </c>
    </row>
    <row r="957" spans="1:22" x14ac:dyDescent="0.25">
      <c r="A957" s="86">
        <f t="shared" si="89"/>
        <v>951</v>
      </c>
      <c r="B957">
        <v>2</v>
      </c>
      <c r="C957">
        <v>2</v>
      </c>
      <c r="D957">
        <v>2</v>
      </c>
      <c r="E957">
        <v>15</v>
      </c>
      <c r="F957">
        <v>3</v>
      </c>
      <c r="G957" t="b">
        <f>INDEX(key!$AT$4:$BI$7,B957,E957)</f>
        <v>1</v>
      </c>
      <c r="H957" t="str">
        <f t="shared" si="84"/>
        <v>HV_SCEMFmNewCZ15rDXHP</v>
      </c>
      <c r="I957" s="9" t="s">
        <v>1799</v>
      </c>
      <c r="J957" t="str">
        <f t="shared" si="85"/>
        <v>HV_SCEMFmNewCZ15</v>
      </c>
      <c r="K957" s="9" t="s">
        <v>1662</v>
      </c>
      <c r="L957" s="9" t="s">
        <v>45</v>
      </c>
      <c r="M957" s="9" t="str">
        <f>INDEX(key!$AS$4:$AS$7,B957)</f>
        <v>SCE</v>
      </c>
      <c r="N957" s="9" t="str">
        <f>INDEX(key!$I$3:$I$5,C957)</f>
        <v>MFm</v>
      </c>
      <c r="O957" s="9" t="str">
        <f>INDEX(key!$F$9:$F$10,D957)</f>
        <v>New</v>
      </c>
      <c r="P957" s="9" t="str">
        <f>INDEX(key!$AT$3:$BI$3,E957)</f>
        <v>CZ15</v>
      </c>
      <c r="Q957" s="9" t="str">
        <f>INDEX('HVACwts Src'!$D$7:$I$7,F957)</f>
        <v>rDXHP</v>
      </c>
      <c r="R957" s="36">
        <f>IF(G957,INDEX('HVACwts Src'!$D$11:$U$164,(B957-1)*39+(D957-1)*19+E957,(C957-1)*6+F957),0)</f>
        <v>0.10613398665605368</v>
      </c>
      <c r="T957" t="str">
        <f t="shared" si="86"/>
        <v>HV_SCEMFmNewCZ15</v>
      </c>
      <c r="U957" t="str">
        <f t="shared" si="87"/>
        <v>rDXHP</v>
      </c>
      <c r="V957" s="36">
        <f t="shared" si="88"/>
        <v>0.10613398665605368</v>
      </c>
    </row>
    <row r="958" spans="1:22" x14ac:dyDescent="0.25">
      <c r="A958" s="86">
        <f t="shared" si="89"/>
        <v>952</v>
      </c>
      <c r="B958">
        <v>2</v>
      </c>
      <c r="C958">
        <v>2</v>
      </c>
      <c r="D958">
        <v>2</v>
      </c>
      <c r="E958">
        <v>15</v>
      </c>
      <c r="F958">
        <v>4</v>
      </c>
      <c r="G958" t="b">
        <f>INDEX(key!$AT$4:$BI$7,B958,E958)</f>
        <v>1</v>
      </c>
      <c r="H958" t="str">
        <f t="shared" si="84"/>
        <v>HV_SCEMFmNewCZ15rNCEH</v>
      </c>
      <c r="I958" s="9" t="s">
        <v>1799</v>
      </c>
      <c r="J958" t="str">
        <f t="shared" si="85"/>
        <v>HV_SCEMFmNewCZ15</v>
      </c>
      <c r="K958" s="9" t="s">
        <v>1662</v>
      </c>
      <c r="L958" s="9" t="s">
        <v>45</v>
      </c>
      <c r="M958" s="9" t="str">
        <f>INDEX(key!$AS$4:$AS$7,B958)</f>
        <v>SCE</v>
      </c>
      <c r="N958" s="9" t="str">
        <f>INDEX(key!$I$3:$I$5,C958)</f>
        <v>MFm</v>
      </c>
      <c r="O958" s="9" t="str">
        <f>INDEX(key!$F$9:$F$10,D958)</f>
        <v>New</v>
      </c>
      <c r="P958" s="9" t="str">
        <f>INDEX(key!$AT$3:$BI$3,E958)</f>
        <v>CZ15</v>
      </c>
      <c r="Q958" s="9" t="str">
        <f>INDEX('HVACwts Src'!$D$7:$I$7,F958)</f>
        <v>rNCEH</v>
      </c>
      <c r="R958" s="36">
        <f>IF(G958,INDEX('HVACwts Src'!$D$11:$U$164,(B958-1)*39+(D958-1)*19+E958,(C958-1)*6+F958),0)</f>
        <v>7.224079460820561E-3</v>
      </c>
      <c r="T958" t="str">
        <f t="shared" si="86"/>
        <v>HV_SCEMFmNewCZ15</v>
      </c>
      <c r="U958" t="str">
        <f t="shared" si="87"/>
        <v>rNCEH</v>
      </c>
      <c r="V958" s="36">
        <f t="shared" si="88"/>
        <v>7.224079460820561E-3</v>
      </c>
    </row>
    <row r="959" spans="1:22" x14ac:dyDescent="0.25">
      <c r="A959" s="86">
        <f t="shared" si="89"/>
        <v>953</v>
      </c>
      <c r="B959">
        <v>2</v>
      </c>
      <c r="C959">
        <v>2</v>
      </c>
      <c r="D959">
        <v>2</v>
      </c>
      <c r="E959">
        <v>15</v>
      </c>
      <c r="F959">
        <v>5</v>
      </c>
      <c r="G959" t="b">
        <f>INDEX(key!$AT$4:$BI$7,B959,E959)</f>
        <v>1</v>
      </c>
      <c r="H959" t="str">
        <f t="shared" si="84"/>
        <v>HV_SCEMFmNewCZ15rDXOH</v>
      </c>
      <c r="I959" s="9" t="s">
        <v>1799</v>
      </c>
      <c r="J959" t="str">
        <f t="shared" si="85"/>
        <v>HV_SCEMFmNewCZ15</v>
      </c>
      <c r="K959" s="9" t="s">
        <v>1662</v>
      </c>
      <c r="L959" s="9" t="s">
        <v>45</v>
      </c>
      <c r="M959" s="9" t="str">
        <f>INDEX(key!$AS$4:$AS$7,B959)</f>
        <v>SCE</v>
      </c>
      <c r="N959" s="9" t="str">
        <f>INDEX(key!$I$3:$I$5,C959)</f>
        <v>MFm</v>
      </c>
      <c r="O959" s="9" t="str">
        <f>INDEX(key!$F$9:$F$10,D959)</f>
        <v>New</v>
      </c>
      <c r="P959" s="9" t="str">
        <f>INDEX(key!$AT$3:$BI$3,E959)</f>
        <v>CZ15</v>
      </c>
      <c r="Q959" s="9" t="str">
        <f>INDEX('HVACwts Src'!$D$7:$I$7,F959)</f>
        <v>rDXOH</v>
      </c>
      <c r="R959" s="36">
        <f>IF(G959,INDEX('HVACwts Src'!$D$11:$U$164,(B959-1)*39+(D959-1)*19+E959,(C959-1)*6+F959),0)</f>
        <v>9.2043851097460022E-2</v>
      </c>
      <c r="T959" t="str">
        <f t="shared" si="86"/>
        <v>HV_SCEMFmNewCZ15</v>
      </c>
      <c r="U959" t="str">
        <f t="shared" si="87"/>
        <v>rDXOH</v>
      </c>
      <c r="V959" s="36">
        <f t="shared" si="88"/>
        <v>9.2043851097460022E-2</v>
      </c>
    </row>
    <row r="960" spans="1:22" x14ac:dyDescent="0.25">
      <c r="A960" s="86">
        <f t="shared" si="89"/>
        <v>954</v>
      </c>
      <c r="B960">
        <v>2</v>
      </c>
      <c r="C960">
        <v>2</v>
      </c>
      <c r="D960">
        <v>2</v>
      </c>
      <c r="E960">
        <v>15</v>
      </c>
      <c r="F960">
        <v>6</v>
      </c>
      <c r="G960" t="b">
        <f>INDEX(key!$AT$4:$BI$7,B960,E960)</f>
        <v>1</v>
      </c>
      <c r="H960" t="str">
        <f t="shared" si="84"/>
        <v>HV_SCEMFmNewCZ15rNCOH</v>
      </c>
      <c r="I960" s="9" t="s">
        <v>1799</v>
      </c>
      <c r="J960" t="str">
        <f t="shared" si="85"/>
        <v>HV_SCEMFmNewCZ15</v>
      </c>
      <c r="K960" s="9" t="s">
        <v>1662</v>
      </c>
      <c r="L960" s="9" t="s">
        <v>45</v>
      </c>
      <c r="M960" s="9" t="str">
        <f>INDEX(key!$AS$4:$AS$7,B960)</f>
        <v>SCE</v>
      </c>
      <c r="N960" s="9" t="str">
        <f>INDEX(key!$I$3:$I$5,C960)</f>
        <v>MFm</v>
      </c>
      <c r="O960" s="9" t="str">
        <f>INDEX(key!$F$9:$F$10,D960)</f>
        <v>New</v>
      </c>
      <c r="P960" s="9" t="str">
        <f>INDEX(key!$AT$3:$BI$3,E960)</f>
        <v>CZ15</v>
      </c>
      <c r="Q960" s="9" t="str">
        <f>INDEX('HVACwts Src'!$D$7:$I$7,F960)</f>
        <v>rNCOH</v>
      </c>
      <c r="R960" s="36">
        <f>IF(G960,INDEX('HVACwts Src'!$D$11:$U$164,(B960-1)*39+(D960-1)*19+E960,(C960-1)*6+F960),0)</f>
        <v>6.2650251362253969E-3</v>
      </c>
      <c r="T960" t="str">
        <f t="shared" si="86"/>
        <v>HV_SCEMFmNewCZ15</v>
      </c>
      <c r="U960" t="str">
        <f t="shared" si="87"/>
        <v>rNCOH</v>
      </c>
      <c r="V960" s="36">
        <f t="shared" si="88"/>
        <v>6.2650251362253969E-3</v>
      </c>
    </row>
    <row r="961" spans="1:22" x14ac:dyDescent="0.25">
      <c r="A961" s="86">
        <f t="shared" si="89"/>
        <v>955</v>
      </c>
      <c r="B961">
        <v>2</v>
      </c>
      <c r="C961">
        <v>2</v>
      </c>
      <c r="D961">
        <v>2</v>
      </c>
      <c r="E961">
        <v>16</v>
      </c>
      <c r="F961">
        <v>1</v>
      </c>
      <c r="G961" t="b">
        <f>INDEX(key!$AT$4:$BI$7,B961,E961)</f>
        <v>1</v>
      </c>
      <c r="H961" t="str">
        <f t="shared" si="84"/>
        <v>HV_SCEMFmNewCZ16rDXGF</v>
      </c>
      <c r="I961" s="9" t="s">
        <v>1799</v>
      </c>
      <c r="J961" t="str">
        <f t="shared" si="85"/>
        <v>HV_SCEMFmNewCZ16</v>
      </c>
      <c r="K961" s="9" t="s">
        <v>1662</v>
      </c>
      <c r="L961" s="9" t="s">
        <v>45</v>
      </c>
      <c r="M961" s="9" t="str">
        <f>INDEX(key!$AS$4:$AS$7,B961)</f>
        <v>SCE</v>
      </c>
      <c r="N961" s="9" t="str">
        <f>INDEX(key!$I$3:$I$5,C961)</f>
        <v>MFm</v>
      </c>
      <c r="O961" s="9" t="str">
        <f>INDEX(key!$F$9:$F$10,D961)</f>
        <v>New</v>
      </c>
      <c r="P961" s="9" t="str">
        <f>INDEX(key!$AT$3:$BI$3,E961)</f>
        <v>CZ16</v>
      </c>
      <c r="Q961" s="9" t="str">
        <f>INDEX('HVACwts Src'!$D$7:$I$7,F961)</f>
        <v>rDXGF</v>
      </c>
      <c r="R961" s="36">
        <f>IF(G961,INDEX('HVACwts Src'!$D$11:$U$164,(B961-1)*39+(D961-1)*19+E961,(C961-1)*6+F961),0)</f>
        <v>0.73809419203418203</v>
      </c>
      <c r="T961" t="str">
        <f t="shared" si="86"/>
        <v>HV_SCEMFmNewCZ16</v>
      </c>
      <c r="U961" t="str">
        <f t="shared" si="87"/>
        <v>rDXGF</v>
      </c>
      <c r="V961" s="36">
        <f t="shared" si="88"/>
        <v>0.73809419203418203</v>
      </c>
    </row>
    <row r="962" spans="1:22" x14ac:dyDescent="0.25">
      <c r="A962" s="86">
        <f t="shared" si="89"/>
        <v>956</v>
      </c>
      <c r="B962">
        <v>2</v>
      </c>
      <c r="C962">
        <v>2</v>
      </c>
      <c r="D962">
        <v>2</v>
      </c>
      <c r="E962">
        <v>16</v>
      </c>
      <c r="F962">
        <v>2</v>
      </c>
      <c r="G962" t="b">
        <f>INDEX(key!$AT$4:$BI$7,B962,E962)</f>
        <v>1</v>
      </c>
      <c r="H962" t="str">
        <f t="shared" si="84"/>
        <v>HV_SCEMFmNewCZ16rNCGF</v>
      </c>
      <c r="I962" s="9" t="s">
        <v>1799</v>
      </c>
      <c r="J962" t="str">
        <f t="shared" si="85"/>
        <v>HV_SCEMFmNewCZ16</v>
      </c>
      <c r="K962" s="9" t="s">
        <v>1662</v>
      </c>
      <c r="L962" s="9" t="s">
        <v>45</v>
      </c>
      <c r="M962" s="9" t="str">
        <f>INDEX(key!$AS$4:$AS$7,B962)</f>
        <v>SCE</v>
      </c>
      <c r="N962" s="9" t="str">
        <f>INDEX(key!$I$3:$I$5,C962)</f>
        <v>MFm</v>
      </c>
      <c r="O962" s="9" t="str">
        <f>INDEX(key!$F$9:$F$10,D962)</f>
        <v>New</v>
      </c>
      <c r="P962" s="9" t="str">
        <f>INDEX(key!$AT$3:$BI$3,E962)</f>
        <v>CZ16</v>
      </c>
      <c r="Q962" s="9" t="str">
        <f>INDEX('HVACwts Src'!$D$7:$I$7,F962)</f>
        <v>rNCGF</v>
      </c>
      <c r="R962" s="36">
        <f>IF(G962,INDEX('HVACwts Src'!$D$11:$U$164,(B962-1)*39+(D962-1)*19+E962,(C962-1)*6+F962),0)</f>
        <v>5.0238865615258151E-2</v>
      </c>
      <c r="T962" t="str">
        <f t="shared" si="86"/>
        <v>HV_SCEMFmNewCZ16</v>
      </c>
      <c r="U962" t="str">
        <f t="shared" si="87"/>
        <v>rNCGF</v>
      </c>
      <c r="V962" s="36">
        <f t="shared" si="88"/>
        <v>5.0238865615258151E-2</v>
      </c>
    </row>
    <row r="963" spans="1:22" x14ac:dyDescent="0.25">
      <c r="A963" s="86">
        <f t="shared" si="89"/>
        <v>957</v>
      </c>
      <c r="B963">
        <v>2</v>
      </c>
      <c r="C963">
        <v>2</v>
      </c>
      <c r="D963">
        <v>2</v>
      </c>
      <c r="E963">
        <v>16</v>
      </c>
      <c r="F963">
        <v>3</v>
      </c>
      <c r="G963" t="b">
        <f>INDEX(key!$AT$4:$BI$7,B963,E963)</f>
        <v>1</v>
      </c>
      <c r="H963" t="str">
        <f t="shared" si="84"/>
        <v>HV_SCEMFmNewCZ16rDXHP</v>
      </c>
      <c r="I963" s="9" t="s">
        <v>1799</v>
      </c>
      <c r="J963" t="str">
        <f t="shared" si="85"/>
        <v>HV_SCEMFmNewCZ16</v>
      </c>
      <c r="K963" s="9" t="s">
        <v>1662</v>
      </c>
      <c r="L963" s="9" t="s">
        <v>45</v>
      </c>
      <c r="M963" s="9" t="str">
        <f>INDEX(key!$AS$4:$AS$7,B963)</f>
        <v>SCE</v>
      </c>
      <c r="N963" s="9" t="str">
        <f>INDEX(key!$I$3:$I$5,C963)</f>
        <v>MFm</v>
      </c>
      <c r="O963" s="9" t="str">
        <f>INDEX(key!$F$9:$F$10,D963)</f>
        <v>New</v>
      </c>
      <c r="P963" s="9" t="str">
        <f>INDEX(key!$AT$3:$BI$3,E963)</f>
        <v>CZ16</v>
      </c>
      <c r="Q963" s="9" t="str">
        <f>INDEX('HVACwts Src'!$D$7:$I$7,F963)</f>
        <v>rDXHP</v>
      </c>
      <c r="R963" s="36">
        <f>IF(G963,INDEX('HVACwts Src'!$D$11:$U$164,(B963-1)*39+(D963-1)*19+E963,(C963-1)*6+F963),0)</f>
        <v>0.10613398665605368</v>
      </c>
      <c r="T963" t="str">
        <f t="shared" si="86"/>
        <v>HV_SCEMFmNewCZ16</v>
      </c>
      <c r="U963" t="str">
        <f t="shared" si="87"/>
        <v>rDXHP</v>
      </c>
      <c r="V963" s="36">
        <f t="shared" si="88"/>
        <v>0.10613398665605368</v>
      </c>
    </row>
    <row r="964" spans="1:22" x14ac:dyDescent="0.25">
      <c r="A964" s="86">
        <f t="shared" si="89"/>
        <v>958</v>
      </c>
      <c r="B964">
        <v>2</v>
      </c>
      <c r="C964">
        <v>2</v>
      </c>
      <c r="D964">
        <v>2</v>
      </c>
      <c r="E964">
        <v>16</v>
      </c>
      <c r="F964">
        <v>4</v>
      </c>
      <c r="G964" t="b">
        <f>INDEX(key!$AT$4:$BI$7,B964,E964)</f>
        <v>1</v>
      </c>
      <c r="H964" t="str">
        <f t="shared" si="84"/>
        <v>HV_SCEMFmNewCZ16rNCEH</v>
      </c>
      <c r="I964" s="9" t="s">
        <v>1799</v>
      </c>
      <c r="J964" t="str">
        <f t="shared" si="85"/>
        <v>HV_SCEMFmNewCZ16</v>
      </c>
      <c r="K964" s="9" t="s">
        <v>1662</v>
      </c>
      <c r="L964" s="9" t="s">
        <v>45</v>
      </c>
      <c r="M964" s="9" t="str">
        <f>INDEX(key!$AS$4:$AS$7,B964)</f>
        <v>SCE</v>
      </c>
      <c r="N964" s="9" t="str">
        <f>INDEX(key!$I$3:$I$5,C964)</f>
        <v>MFm</v>
      </c>
      <c r="O964" s="9" t="str">
        <f>INDEX(key!$F$9:$F$10,D964)</f>
        <v>New</v>
      </c>
      <c r="P964" s="9" t="str">
        <f>INDEX(key!$AT$3:$BI$3,E964)</f>
        <v>CZ16</v>
      </c>
      <c r="Q964" s="9" t="str">
        <f>INDEX('HVACwts Src'!$D$7:$I$7,F964)</f>
        <v>rNCEH</v>
      </c>
      <c r="R964" s="36">
        <f>IF(G964,INDEX('HVACwts Src'!$D$11:$U$164,(B964-1)*39+(D964-1)*19+E964,(C964-1)*6+F964),0)</f>
        <v>7.224079460820561E-3</v>
      </c>
      <c r="T964" t="str">
        <f t="shared" si="86"/>
        <v>HV_SCEMFmNewCZ16</v>
      </c>
      <c r="U964" t="str">
        <f t="shared" si="87"/>
        <v>rNCEH</v>
      </c>
      <c r="V964" s="36">
        <f t="shared" si="88"/>
        <v>7.224079460820561E-3</v>
      </c>
    </row>
    <row r="965" spans="1:22" x14ac:dyDescent="0.25">
      <c r="A965" s="86">
        <f t="shared" si="89"/>
        <v>959</v>
      </c>
      <c r="B965">
        <v>2</v>
      </c>
      <c r="C965">
        <v>2</v>
      </c>
      <c r="D965">
        <v>2</v>
      </c>
      <c r="E965">
        <v>16</v>
      </c>
      <c r="F965">
        <v>5</v>
      </c>
      <c r="G965" t="b">
        <f>INDEX(key!$AT$4:$BI$7,B965,E965)</f>
        <v>1</v>
      </c>
      <c r="H965" t="str">
        <f t="shared" si="84"/>
        <v>HV_SCEMFmNewCZ16rDXOH</v>
      </c>
      <c r="I965" s="9" t="s">
        <v>1799</v>
      </c>
      <c r="J965" t="str">
        <f t="shared" si="85"/>
        <v>HV_SCEMFmNewCZ16</v>
      </c>
      <c r="K965" s="9" t="s">
        <v>1662</v>
      </c>
      <c r="L965" s="9" t="s">
        <v>45</v>
      </c>
      <c r="M965" s="9" t="str">
        <f>INDEX(key!$AS$4:$AS$7,B965)</f>
        <v>SCE</v>
      </c>
      <c r="N965" s="9" t="str">
        <f>INDEX(key!$I$3:$I$5,C965)</f>
        <v>MFm</v>
      </c>
      <c r="O965" s="9" t="str">
        <f>INDEX(key!$F$9:$F$10,D965)</f>
        <v>New</v>
      </c>
      <c r="P965" s="9" t="str">
        <f>INDEX(key!$AT$3:$BI$3,E965)</f>
        <v>CZ16</v>
      </c>
      <c r="Q965" s="9" t="str">
        <f>INDEX('HVACwts Src'!$D$7:$I$7,F965)</f>
        <v>rDXOH</v>
      </c>
      <c r="R965" s="36">
        <f>IF(G965,INDEX('HVACwts Src'!$D$11:$U$164,(B965-1)*39+(D965-1)*19+E965,(C965-1)*6+F965),0)</f>
        <v>9.2043851097460022E-2</v>
      </c>
      <c r="T965" t="str">
        <f t="shared" si="86"/>
        <v>HV_SCEMFmNewCZ16</v>
      </c>
      <c r="U965" t="str">
        <f t="shared" si="87"/>
        <v>rDXOH</v>
      </c>
      <c r="V965" s="36">
        <f t="shared" si="88"/>
        <v>9.2043851097460022E-2</v>
      </c>
    </row>
    <row r="966" spans="1:22" x14ac:dyDescent="0.25">
      <c r="A966" s="86">
        <f t="shared" si="89"/>
        <v>960</v>
      </c>
      <c r="B966">
        <v>2</v>
      </c>
      <c r="C966">
        <v>2</v>
      </c>
      <c r="D966">
        <v>2</v>
      </c>
      <c r="E966">
        <v>16</v>
      </c>
      <c r="F966">
        <v>6</v>
      </c>
      <c r="G966" t="b">
        <f>INDEX(key!$AT$4:$BI$7,B966,E966)</f>
        <v>1</v>
      </c>
      <c r="H966" t="str">
        <f t="shared" si="84"/>
        <v>HV_SCEMFmNewCZ16rNCOH</v>
      </c>
      <c r="I966" s="9" t="s">
        <v>1799</v>
      </c>
      <c r="J966" t="str">
        <f t="shared" si="85"/>
        <v>HV_SCEMFmNewCZ16</v>
      </c>
      <c r="K966" s="9" t="s">
        <v>1662</v>
      </c>
      <c r="L966" s="9" t="s">
        <v>45</v>
      </c>
      <c r="M966" s="9" t="str">
        <f>INDEX(key!$AS$4:$AS$7,B966)</f>
        <v>SCE</v>
      </c>
      <c r="N966" s="9" t="str">
        <f>INDEX(key!$I$3:$I$5,C966)</f>
        <v>MFm</v>
      </c>
      <c r="O966" s="9" t="str">
        <f>INDEX(key!$F$9:$F$10,D966)</f>
        <v>New</v>
      </c>
      <c r="P966" s="9" t="str">
        <f>INDEX(key!$AT$3:$BI$3,E966)</f>
        <v>CZ16</v>
      </c>
      <c r="Q966" s="9" t="str">
        <f>INDEX('HVACwts Src'!$D$7:$I$7,F966)</f>
        <v>rNCOH</v>
      </c>
      <c r="R966" s="36">
        <f>IF(G966,INDEX('HVACwts Src'!$D$11:$U$164,(B966-1)*39+(D966-1)*19+E966,(C966-1)*6+F966),0)</f>
        <v>6.2650251362253969E-3</v>
      </c>
      <c r="T966" t="str">
        <f t="shared" si="86"/>
        <v>HV_SCEMFmNewCZ16</v>
      </c>
      <c r="U966" t="str">
        <f t="shared" si="87"/>
        <v>rNCOH</v>
      </c>
      <c r="V966" s="36">
        <f t="shared" si="88"/>
        <v>6.2650251362253969E-3</v>
      </c>
    </row>
    <row r="967" spans="1:22" x14ac:dyDescent="0.25">
      <c r="A967" s="86">
        <f t="shared" si="89"/>
        <v>961</v>
      </c>
      <c r="B967">
        <v>2</v>
      </c>
      <c r="C967">
        <v>3</v>
      </c>
      <c r="D967">
        <v>1</v>
      </c>
      <c r="E967">
        <v>1</v>
      </c>
      <c r="F967">
        <v>1</v>
      </c>
      <c r="G967" t="b">
        <f>INDEX(key!$AT$4:$BI$7,B967,E967)</f>
        <v>0</v>
      </c>
      <c r="H967" t="str">
        <f t="shared" ref="H967:H1030" si="90">+J967&amp;Q967</f>
        <v>HV_SCEDMoExCZ01rDXGF</v>
      </c>
      <c r="I967" s="9" t="s">
        <v>1799</v>
      </c>
      <c r="J967" t="str">
        <f t="shared" ref="J967:J1030" si="91">"HV_"&amp;M967&amp;N967&amp;O967&amp;P967</f>
        <v>HV_SCEDMoExCZ01</v>
      </c>
      <c r="K967" s="9" t="s">
        <v>1662</v>
      </c>
      <c r="L967" s="9" t="s">
        <v>45</v>
      </c>
      <c r="M967" s="9" t="str">
        <f>INDEX(key!$AS$4:$AS$7,B967)</f>
        <v>SCE</v>
      </c>
      <c r="N967" s="9" t="str">
        <f>INDEX(key!$I$3:$I$5,C967)</f>
        <v>DMo</v>
      </c>
      <c r="O967" s="9" t="str">
        <f>INDEX(key!$F$9:$F$10,D967)</f>
        <v>Ex</v>
      </c>
      <c r="P967" s="9" t="str">
        <f>INDEX(key!$AT$3:$BI$3,E967)</f>
        <v>CZ01</v>
      </c>
      <c r="Q967" s="9" t="str">
        <f>INDEX('HVACwts Src'!$D$7:$I$7,F967)</f>
        <v>rDXGF</v>
      </c>
      <c r="R967" s="36">
        <f>IF(G967,INDEX('HVACwts Src'!$D$11:$U$164,(B967-1)*39+(D967-1)*19+E967,(C967-1)*6+F967),0)</f>
        <v>0</v>
      </c>
      <c r="T967" t="str">
        <f t="shared" si="86"/>
        <v>HV_SCEDMoExCZ01</v>
      </c>
      <c r="U967" t="str">
        <f t="shared" si="87"/>
        <v>rDXGF</v>
      </c>
      <c r="V967" s="36">
        <f t="shared" si="88"/>
        <v>0</v>
      </c>
    </row>
    <row r="968" spans="1:22" x14ac:dyDescent="0.25">
      <c r="A968" s="86">
        <f t="shared" si="89"/>
        <v>962</v>
      </c>
      <c r="B968">
        <v>2</v>
      </c>
      <c r="C968">
        <v>3</v>
      </c>
      <c r="D968">
        <v>1</v>
      </c>
      <c r="E968">
        <v>1</v>
      </c>
      <c r="F968">
        <v>2</v>
      </c>
      <c r="G968" t="b">
        <f>INDEX(key!$AT$4:$BI$7,B968,E968)</f>
        <v>0</v>
      </c>
      <c r="H968" t="str">
        <f t="shared" si="90"/>
        <v>HV_SCEDMoExCZ01rNCGF</v>
      </c>
      <c r="I968" s="9" t="s">
        <v>1799</v>
      </c>
      <c r="J968" t="str">
        <f t="shared" si="91"/>
        <v>HV_SCEDMoExCZ01</v>
      </c>
      <c r="K968" s="9" t="s">
        <v>1662</v>
      </c>
      <c r="L968" s="9" t="s">
        <v>45</v>
      </c>
      <c r="M968" s="9" t="str">
        <f>INDEX(key!$AS$4:$AS$7,B968)</f>
        <v>SCE</v>
      </c>
      <c r="N968" s="9" t="str">
        <f>INDEX(key!$I$3:$I$5,C968)</f>
        <v>DMo</v>
      </c>
      <c r="O968" s="9" t="str">
        <f>INDEX(key!$F$9:$F$10,D968)</f>
        <v>Ex</v>
      </c>
      <c r="P968" s="9" t="str">
        <f>INDEX(key!$AT$3:$BI$3,E968)</f>
        <v>CZ01</v>
      </c>
      <c r="Q968" s="9" t="str">
        <f>INDEX('HVACwts Src'!$D$7:$I$7,F968)</f>
        <v>rNCGF</v>
      </c>
      <c r="R968" s="36">
        <f>IF(G968,INDEX('HVACwts Src'!$D$11:$U$164,(B968-1)*39+(D968-1)*19+E968,(C968-1)*6+F968),0)</f>
        <v>0</v>
      </c>
      <c r="T968" t="str">
        <f t="shared" ref="T968:T1031" si="92">+J968</f>
        <v>HV_SCEDMoExCZ01</v>
      </c>
      <c r="U968" t="str">
        <f t="shared" ref="U968:U1031" si="93">+Q968</f>
        <v>rNCGF</v>
      </c>
      <c r="V968" s="36">
        <f t="shared" ref="V968:V1031" si="94">+R968</f>
        <v>0</v>
      </c>
    </row>
    <row r="969" spans="1:22" x14ac:dyDescent="0.25">
      <c r="A969" s="86">
        <f t="shared" ref="A969:A1032" si="95">+A968+1</f>
        <v>963</v>
      </c>
      <c r="B969">
        <v>2</v>
      </c>
      <c r="C969">
        <v>3</v>
      </c>
      <c r="D969">
        <v>1</v>
      </c>
      <c r="E969">
        <v>1</v>
      </c>
      <c r="F969">
        <v>3</v>
      </c>
      <c r="G969" t="b">
        <f>INDEX(key!$AT$4:$BI$7,B969,E969)</f>
        <v>0</v>
      </c>
      <c r="H969" t="str">
        <f t="shared" si="90"/>
        <v>HV_SCEDMoExCZ01rDXHP</v>
      </c>
      <c r="I969" s="9" t="s">
        <v>1799</v>
      </c>
      <c r="J969" t="str">
        <f t="shared" si="91"/>
        <v>HV_SCEDMoExCZ01</v>
      </c>
      <c r="K969" s="9" t="s">
        <v>1662</v>
      </c>
      <c r="L969" s="9" t="s">
        <v>45</v>
      </c>
      <c r="M969" s="9" t="str">
        <f>INDEX(key!$AS$4:$AS$7,B969)</f>
        <v>SCE</v>
      </c>
      <c r="N969" s="9" t="str">
        <f>INDEX(key!$I$3:$I$5,C969)</f>
        <v>DMo</v>
      </c>
      <c r="O969" s="9" t="str">
        <f>INDEX(key!$F$9:$F$10,D969)</f>
        <v>Ex</v>
      </c>
      <c r="P969" s="9" t="str">
        <f>INDEX(key!$AT$3:$BI$3,E969)</f>
        <v>CZ01</v>
      </c>
      <c r="Q969" s="9" t="str">
        <f>INDEX('HVACwts Src'!$D$7:$I$7,F969)</f>
        <v>rDXHP</v>
      </c>
      <c r="R969" s="36">
        <f>IF(G969,INDEX('HVACwts Src'!$D$11:$U$164,(B969-1)*39+(D969-1)*19+E969,(C969-1)*6+F969),0)</f>
        <v>0</v>
      </c>
      <c r="T969" t="str">
        <f t="shared" si="92"/>
        <v>HV_SCEDMoExCZ01</v>
      </c>
      <c r="U969" t="str">
        <f t="shared" si="93"/>
        <v>rDXHP</v>
      </c>
      <c r="V969" s="36">
        <f t="shared" si="94"/>
        <v>0</v>
      </c>
    </row>
    <row r="970" spans="1:22" x14ac:dyDescent="0.25">
      <c r="A970" s="86">
        <f t="shared" si="95"/>
        <v>964</v>
      </c>
      <c r="B970">
        <v>2</v>
      </c>
      <c r="C970">
        <v>3</v>
      </c>
      <c r="D970">
        <v>1</v>
      </c>
      <c r="E970">
        <v>1</v>
      </c>
      <c r="F970">
        <v>4</v>
      </c>
      <c r="G970" t="b">
        <f>INDEX(key!$AT$4:$BI$7,B970,E970)</f>
        <v>0</v>
      </c>
      <c r="H970" t="str">
        <f t="shared" si="90"/>
        <v>HV_SCEDMoExCZ01rNCEH</v>
      </c>
      <c r="I970" s="9" t="s">
        <v>1799</v>
      </c>
      <c r="J970" t="str">
        <f t="shared" si="91"/>
        <v>HV_SCEDMoExCZ01</v>
      </c>
      <c r="K970" s="9" t="s">
        <v>1662</v>
      </c>
      <c r="L970" s="9" t="s">
        <v>45</v>
      </c>
      <c r="M970" s="9" t="str">
        <f>INDEX(key!$AS$4:$AS$7,B970)</f>
        <v>SCE</v>
      </c>
      <c r="N970" s="9" t="str">
        <f>INDEX(key!$I$3:$I$5,C970)</f>
        <v>DMo</v>
      </c>
      <c r="O970" s="9" t="str">
        <f>INDEX(key!$F$9:$F$10,D970)</f>
        <v>Ex</v>
      </c>
      <c r="P970" s="9" t="str">
        <f>INDEX(key!$AT$3:$BI$3,E970)</f>
        <v>CZ01</v>
      </c>
      <c r="Q970" s="9" t="str">
        <f>INDEX('HVACwts Src'!$D$7:$I$7,F970)</f>
        <v>rNCEH</v>
      </c>
      <c r="R970" s="36">
        <f>IF(G970,INDEX('HVACwts Src'!$D$11:$U$164,(B970-1)*39+(D970-1)*19+E970,(C970-1)*6+F970),0)</f>
        <v>0</v>
      </c>
      <c r="T970" t="str">
        <f t="shared" si="92"/>
        <v>HV_SCEDMoExCZ01</v>
      </c>
      <c r="U970" t="str">
        <f t="shared" si="93"/>
        <v>rNCEH</v>
      </c>
      <c r="V970" s="36">
        <f t="shared" si="94"/>
        <v>0</v>
      </c>
    </row>
    <row r="971" spans="1:22" x14ac:dyDescent="0.25">
      <c r="A971" s="86">
        <f t="shared" si="95"/>
        <v>965</v>
      </c>
      <c r="B971">
        <v>2</v>
      </c>
      <c r="C971">
        <v>3</v>
      </c>
      <c r="D971">
        <v>1</v>
      </c>
      <c r="E971">
        <v>1</v>
      </c>
      <c r="F971">
        <v>5</v>
      </c>
      <c r="G971" t="b">
        <f>INDEX(key!$AT$4:$BI$7,B971,E971)</f>
        <v>0</v>
      </c>
      <c r="H971" t="str">
        <f t="shared" si="90"/>
        <v>HV_SCEDMoExCZ01rDXOH</v>
      </c>
      <c r="I971" s="9" t="s">
        <v>1799</v>
      </c>
      <c r="J971" t="str">
        <f t="shared" si="91"/>
        <v>HV_SCEDMoExCZ01</v>
      </c>
      <c r="K971" s="9" t="s">
        <v>1662</v>
      </c>
      <c r="L971" s="9" t="s">
        <v>45</v>
      </c>
      <c r="M971" s="9" t="str">
        <f>INDEX(key!$AS$4:$AS$7,B971)</f>
        <v>SCE</v>
      </c>
      <c r="N971" s="9" t="str">
        <f>INDEX(key!$I$3:$I$5,C971)</f>
        <v>DMo</v>
      </c>
      <c r="O971" s="9" t="str">
        <f>INDEX(key!$F$9:$F$10,D971)</f>
        <v>Ex</v>
      </c>
      <c r="P971" s="9" t="str">
        <f>INDEX(key!$AT$3:$BI$3,E971)</f>
        <v>CZ01</v>
      </c>
      <c r="Q971" s="9" t="str">
        <f>INDEX('HVACwts Src'!$D$7:$I$7,F971)</f>
        <v>rDXOH</v>
      </c>
      <c r="R971" s="36">
        <f>IF(G971,INDEX('HVACwts Src'!$D$11:$U$164,(B971-1)*39+(D971-1)*19+E971,(C971-1)*6+F971),0)</f>
        <v>0</v>
      </c>
      <c r="T971" t="str">
        <f t="shared" si="92"/>
        <v>HV_SCEDMoExCZ01</v>
      </c>
      <c r="U971" t="str">
        <f t="shared" si="93"/>
        <v>rDXOH</v>
      </c>
      <c r="V971" s="36">
        <f t="shared" si="94"/>
        <v>0</v>
      </c>
    </row>
    <row r="972" spans="1:22" x14ac:dyDescent="0.25">
      <c r="A972" s="86">
        <f t="shared" si="95"/>
        <v>966</v>
      </c>
      <c r="B972">
        <v>2</v>
      </c>
      <c r="C972">
        <v>3</v>
      </c>
      <c r="D972">
        <v>1</v>
      </c>
      <c r="E972">
        <v>1</v>
      </c>
      <c r="F972">
        <v>6</v>
      </c>
      <c r="G972" t="b">
        <f>INDEX(key!$AT$4:$BI$7,B972,E972)</f>
        <v>0</v>
      </c>
      <c r="H972" t="str">
        <f t="shared" si="90"/>
        <v>HV_SCEDMoExCZ01rNCOH</v>
      </c>
      <c r="I972" s="9" t="s">
        <v>1799</v>
      </c>
      <c r="J972" t="str">
        <f t="shared" si="91"/>
        <v>HV_SCEDMoExCZ01</v>
      </c>
      <c r="K972" s="9" t="s">
        <v>1662</v>
      </c>
      <c r="L972" s="9" t="s">
        <v>45</v>
      </c>
      <c r="M972" s="9" t="str">
        <f>INDEX(key!$AS$4:$AS$7,B972)</f>
        <v>SCE</v>
      </c>
      <c r="N972" s="9" t="str">
        <f>INDEX(key!$I$3:$I$5,C972)</f>
        <v>DMo</v>
      </c>
      <c r="O972" s="9" t="str">
        <f>INDEX(key!$F$9:$F$10,D972)</f>
        <v>Ex</v>
      </c>
      <c r="P972" s="9" t="str">
        <f>INDEX(key!$AT$3:$BI$3,E972)</f>
        <v>CZ01</v>
      </c>
      <c r="Q972" s="9" t="str">
        <f>INDEX('HVACwts Src'!$D$7:$I$7,F972)</f>
        <v>rNCOH</v>
      </c>
      <c r="R972" s="36">
        <f>IF(G972,INDEX('HVACwts Src'!$D$11:$U$164,(B972-1)*39+(D972-1)*19+E972,(C972-1)*6+F972),0)</f>
        <v>0</v>
      </c>
      <c r="T972" t="str">
        <f t="shared" si="92"/>
        <v>HV_SCEDMoExCZ01</v>
      </c>
      <c r="U972" t="str">
        <f t="shared" si="93"/>
        <v>rNCOH</v>
      </c>
      <c r="V972" s="36">
        <f t="shared" si="94"/>
        <v>0</v>
      </c>
    </row>
    <row r="973" spans="1:22" x14ac:dyDescent="0.25">
      <c r="A973" s="86">
        <f t="shared" si="95"/>
        <v>967</v>
      </c>
      <c r="B973">
        <v>2</v>
      </c>
      <c r="C973">
        <v>3</v>
      </c>
      <c r="D973">
        <v>1</v>
      </c>
      <c r="E973">
        <v>2</v>
      </c>
      <c r="F973">
        <v>1</v>
      </c>
      <c r="G973" t="b">
        <f>INDEX(key!$AT$4:$BI$7,B973,E973)</f>
        <v>0</v>
      </c>
      <c r="H973" t="str">
        <f t="shared" si="90"/>
        <v>HV_SCEDMoExCZ02rDXGF</v>
      </c>
      <c r="I973" s="9" t="s">
        <v>1799</v>
      </c>
      <c r="J973" t="str">
        <f t="shared" si="91"/>
        <v>HV_SCEDMoExCZ02</v>
      </c>
      <c r="K973" s="9" t="s">
        <v>1662</v>
      </c>
      <c r="L973" s="9" t="s">
        <v>45</v>
      </c>
      <c r="M973" s="9" t="str">
        <f>INDEX(key!$AS$4:$AS$7,B973)</f>
        <v>SCE</v>
      </c>
      <c r="N973" s="9" t="str">
        <f>INDEX(key!$I$3:$I$5,C973)</f>
        <v>DMo</v>
      </c>
      <c r="O973" s="9" t="str">
        <f>INDEX(key!$F$9:$F$10,D973)</f>
        <v>Ex</v>
      </c>
      <c r="P973" s="9" t="str">
        <f>INDEX(key!$AT$3:$BI$3,E973)</f>
        <v>CZ02</v>
      </c>
      <c r="Q973" s="9" t="str">
        <f>INDEX('HVACwts Src'!$D$7:$I$7,F973)</f>
        <v>rDXGF</v>
      </c>
      <c r="R973" s="36">
        <f>IF(G973,INDEX('HVACwts Src'!$D$11:$U$164,(B973-1)*39+(D973-1)*19+E973,(C973-1)*6+F973),0)</f>
        <v>0</v>
      </c>
      <c r="T973" t="str">
        <f t="shared" si="92"/>
        <v>HV_SCEDMoExCZ02</v>
      </c>
      <c r="U973" t="str">
        <f t="shared" si="93"/>
        <v>rDXGF</v>
      </c>
      <c r="V973" s="36">
        <f t="shared" si="94"/>
        <v>0</v>
      </c>
    </row>
    <row r="974" spans="1:22" x14ac:dyDescent="0.25">
      <c r="A974" s="86">
        <f t="shared" si="95"/>
        <v>968</v>
      </c>
      <c r="B974">
        <v>2</v>
      </c>
      <c r="C974">
        <v>3</v>
      </c>
      <c r="D974">
        <v>1</v>
      </c>
      <c r="E974">
        <v>2</v>
      </c>
      <c r="F974">
        <v>2</v>
      </c>
      <c r="G974" t="b">
        <f>INDEX(key!$AT$4:$BI$7,B974,E974)</f>
        <v>0</v>
      </c>
      <c r="H974" t="str">
        <f t="shared" si="90"/>
        <v>HV_SCEDMoExCZ02rNCGF</v>
      </c>
      <c r="I974" s="9" t="s">
        <v>1799</v>
      </c>
      <c r="J974" t="str">
        <f t="shared" si="91"/>
        <v>HV_SCEDMoExCZ02</v>
      </c>
      <c r="K974" s="9" t="s">
        <v>1662</v>
      </c>
      <c r="L974" s="9" t="s">
        <v>45</v>
      </c>
      <c r="M974" s="9" t="str">
        <f>INDEX(key!$AS$4:$AS$7,B974)</f>
        <v>SCE</v>
      </c>
      <c r="N974" s="9" t="str">
        <f>INDEX(key!$I$3:$I$5,C974)</f>
        <v>DMo</v>
      </c>
      <c r="O974" s="9" t="str">
        <f>INDEX(key!$F$9:$F$10,D974)</f>
        <v>Ex</v>
      </c>
      <c r="P974" s="9" t="str">
        <f>INDEX(key!$AT$3:$BI$3,E974)</f>
        <v>CZ02</v>
      </c>
      <c r="Q974" s="9" t="str">
        <f>INDEX('HVACwts Src'!$D$7:$I$7,F974)</f>
        <v>rNCGF</v>
      </c>
      <c r="R974" s="36">
        <f>IF(G974,INDEX('HVACwts Src'!$D$11:$U$164,(B974-1)*39+(D974-1)*19+E974,(C974-1)*6+F974),0)</f>
        <v>0</v>
      </c>
      <c r="T974" t="str">
        <f t="shared" si="92"/>
        <v>HV_SCEDMoExCZ02</v>
      </c>
      <c r="U974" t="str">
        <f t="shared" si="93"/>
        <v>rNCGF</v>
      </c>
      <c r="V974" s="36">
        <f t="shared" si="94"/>
        <v>0</v>
      </c>
    </row>
    <row r="975" spans="1:22" x14ac:dyDescent="0.25">
      <c r="A975" s="86">
        <f t="shared" si="95"/>
        <v>969</v>
      </c>
      <c r="B975">
        <v>2</v>
      </c>
      <c r="C975">
        <v>3</v>
      </c>
      <c r="D975">
        <v>1</v>
      </c>
      <c r="E975">
        <v>2</v>
      </c>
      <c r="F975">
        <v>3</v>
      </c>
      <c r="G975" t="b">
        <f>INDEX(key!$AT$4:$BI$7,B975,E975)</f>
        <v>0</v>
      </c>
      <c r="H975" t="str">
        <f t="shared" si="90"/>
        <v>HV_SCEDMoExCZ02rDXHP</v>
      </c>
      <c r="I975" s="9" t="s">
        <v>1799</v>
      </c>
      <c r="J975" t="str">
        <f t="shared" si="91"/>
        <v>HV_SCEDMoExCZ02</v>
      </c>
      <c r="K975" s="9" t="s">
        <v>1662</v>
      </c>
      <c r="L975" s="9" t="s">
        <v>45</v>
      </c>
      <c r="M975" s="9" t="str">
        <f>INDEX(key!$AS$4:$AS$7,B975)</f>
        <v>SCE</v>
      </c>
      <c r="N975" s="9" t="str">
        <f>INDEX(key!$I$3:$I$5,C975)</f>
        <v>DMo</v>
      </c>
      <c r="O975" s="9" t="str">
        <f>INDEX(key!$F$9:$F$10,D975)</f>
        <v>Ex</v>
      </c>
      <c r="P975" s="9" t="str">
        <f>INDEX(key!$AT$3:$BI$3,E975)</f>
        <v>CZ02</v>
      </c>
      <c r="Q975" s="9" t="str">
        <f>INDEX('HVACwts Src'!$D$7:$I$7,F975)</f>
        <v>rDXHP</v>
      </c>
      <c r="R975" s="36">
        <f>IF(G975,INDEX('HVACwts Src'!$D$11:$U$164,(B975-1)*39+(D975-1)*19+E975,(C975-1)*6+F975),0)</f>
        <v>0</v>
      </c>
      <c r="T975" t="str">
        <f t="shared" si="92"/>
        <v>HV_SCEDMoExCZ02</v>
      </c>
      <c r="U975" t="str">
        <f t="shared" si="93"/>
        <v>rDXHP</v>
      </c>
      <c r="V975" s="36">
        <f t="shared" si="94"/>
        <v>0</v>
      </c>
    </row>
    <row r="976" spans="1:22" x14ac:dyDescent="0.25">
      <c r="A976" s="86">
        <f t="shared" si="95"/>
        <v>970</v>
      </c>
      <c r="B976">
        <v>2</v>
      </c>
      <c r="C976">
        <v>3</v>
      </c>
      <c r="D976">
        <v>1</v>
      </c>
      <c r="E976">
        <v>2</v>
      </c>
      <c r="F976">
        <v>4</v>
      </c>
      <c r="G976" t="b">
        <f>INDEX(key!$AT$4:$BI$7,B976,E976)</f>
        <v>0</v>
      </c>
      <c r="H976" t="str">
        <f t="shared" si="90"/>
        <v>HV_SCEDMoExCZ02rNCEH</v>
      </c>
      <c r="I976" s="9" t="s">
        <v>1799</v>
      </c>
      <c r="J976" t="str">
        <f t="shared" si="91"/>
        <v>HV_SCEDMoExCZ02</v>
      </c>
      <c r="K976" s="9" t="s">
        <v>1662</v>
      </c>
      <c r="L976" s="9" t="s">
        <v>45</v>
      </c>
      <c r="M976" s="9" t="str">
        <f>INDEX(key!$AS$4:$AS$7,B976)</f>
        <v>SCE</v>
      </c>
      <c r="N976" s="9" t="str">
        <f>INDEX(key!$I$3:$I$5,C976)</f>
        <v>DMo</v>
      </c>
      <c r="O976" s="9" t="str">
        <f>INDEX(key!$F$9:$F$10,D976)</f>
        <v>Ex</v>
      </c>
      <c r="P976" s="9" t="str">
        <f>INDEX(key!$AT$3:$BI$3,E976)</f>
        <v>CZ02</v>
      </c>
      <c r="Q976" s="9" t="str">
        <f>INDEX('HVACwts Src'!$D$7:$I$7,F976)</f>
        <v>rNCEH</v>
      </c>
      <c r="R976" s="36">
        <f>IF(G976,INDEX('HVACwts Src'!$D$11:$U$164,(B976-1)*39+(D976-1)*19+E976,(C976-1)*6+F976),0)</f>
        <v>0</v>
      </c>
      <c r="T976" t="str">
        <f t="shared" si="92"/>
        <v>HV_SCEDMoExCZ02</v>
      </c>
      <c r="U976" t="str">
        <f t="shared" si="93"/>
        <v>rNCEH</v>
      </c>
      <c r="V976" s="36">
        <f t="shared" si="94"/>
        <v>0</v>
      </c>
    </row>
    <row r="977" spans="1:22" x14ac:dyDescent="0.25">
      <c r="A977" s="86">
        <f t="shared" si="95"/>
        <v>971</v>
      </c>
      <c r="B977">
        <v>2</v>
      </c>
      <c r="C977">
        <v>3</v>
      </c>
      <c r="D977">
        <v>1</v>
      </c>
      <c r="E977">
        <v>2</v>
      </c>
      <c r="F977">
        <v>5</v>
      </c>
      <c r="G977" t="b">
        <f>INDEX(key!$AT$4:$BI$7,B977,E977)</f>
        <v>0</v>
      </c>
      <c r="H977" t="str">
        <f t="shared" si="90"/>
        <v>HV_SCEDMoExCZ02rDXOH</v>
      </c>
      <c r="I977" s="9" t="s">
        <v>1799</v>
      </c>
      <c r="J977" t="str">
        <f t="shared" si="91"/>
        <v>HV_SCEDMoExCZ02</v>
      </c>
      <c r="K977" s="9" t="s">
        <v>1662</v>
      </c>
      <c r="L977" s="9" t="s">
        <v>45</v>
      </c>
      <c r="M977" s="9" t="str">
        <f>INDEX(key!$AS$4:$AS$7,B977)</f>
        <v>SCE</v>
      </c>
      <c r="N977" s="9" t="str">
        <f>INDEX(key!$I$3:$I$5,C977)</f>
        <v>DMo</v>
      </c>
      <c r="O977" s="9" t="str">
        <f>INDEX(key!$F$9:$F$10,D977)</f>
        <v>Ex</v>
      </c>
      <c r="P977" s="9" t="str">
        <f>INDEX(key!$AT$3:$BI$3,E977)</f>
        <v>CZ02</v>
      </c>
      <c r="Q977" s="9" t="str">
        <f>INDEX('HVACwts Src'!$D$7:$I$7,F977)</f>
        <v>rDXOH</v>
      </c>
      <c r="R977" s="36">
        <f>IF(G977,INDEX('HVACwts Src'!$D$11:$U$164,(B977-1)*39+(D977-1)*19+E977,(C977-1)*6+F977),0)</f>
        <v>0</v>
      </c>
      <c r="T977" t="str">
        <f t="shared" si="92"/>
        <v>HV_SCEDMoExCZ02</v>
      </c>
      <c r="U977" t="str">
        <f t="shared" si="93"/>
        <v>rDXOH</v>
      </c>
      <c r="V977" s="36">
        <f t="shared" si="94"/>
        <v>0</v>
      </c>
    </row>
    <row r="978" spans="1:22" x14ac:dyDescent="0.25">
      <c r="A978" s="86">
        <f t="shared" si="95"/>
        <v>972</v>
      </c>
      <c r="B978">
        <v>2</v>
      </c>
      <c r="C978">
        <v>3</v>
      </c>
      <c r="D978">
        <v>1</v>
      </c>
      <c r="E978">
        <v>2</v>
      </c>
      <c r="F978">
        <v>6</v>
      </c>
      <c r="G978" t="b">
        <f>INDEX(key!$AT$4:$BI$7,B978,E978)</f>
        <v>0</v>
      </c>
      <c r="H978" t="str">
        <f t="shared" si="90"/>
        <v>HV_SCEDMoExCZ02rNCOH</v>
      </c>
      <c r="I978" s="9" t="s">
        <v>1799</v>
      </c>
      <c r="J978" t="str">
        <f t="shared" si="91"/>
        <v>HV_SCEDMoExCZ02</v>
      </c>
      <c r="K978" s="9" t="s">
        <v>1662</v>
      </c>
      <c r="L978" s="9" t="s">
        <v>45</v>
      </c>
      <c r="M978" s="9" t="str">
        <f>INDEX(key!$AS$4:$AS$7,B978)</f>
        <v>SCE</v>
      </c>
      <c r="N978" s="9" t="str">
        <f>INDEX(key!$I$3:$I$5,C978)</f>
        <v>DMo</v>
      </c>
      <c r="O978" s="9" t="str">
        <f>INDEX(key!$F$9:$F$10,D978)</f>
        <v>Ex</v>
      </c>
      <c r="P978" s="9" t="str">
        <f>INDEX(key!$AT$3:$BI$3,E978)</f>
        <v>CZ02</v>
      </c>
      <c r="Q978" s="9" t="str">
        <f>INDEX('HVACwts Src'!$D$7:$I$7,F978)</f>
        <v>rNCOH</v>
      </c>
      <c r="R978" s="36">
        <f>IF(G978,INDEX('HVACwts Src'!$D$11:$U$164,(B978-1)*39+(D978-1)*19+E978,(C978-1)*6+F978),0)</f>
        <v>0</v>
      </c>
      <c r="T978" t="str">
        <f t="shared" si="92"/>
        <v>HV_SCEDMoExCZ02</v>
      </c>
      <c r="U978" t="str">
        <f t="shared" si="93"/>
        <v>rNCOH</v>
      </c>
      <c r="V978" s="36">
        <f t="shared" si="94"/>
        <v>0</v>
      </c>
    </row>
    <row r="979" spans="1:22" x14ac:dyDescent="0.25">
      <c r="A979" s="86">
        <f t="shared" si="95"/>
        <v>973</v>
      </c>
      <c r="B979">
        <v>2</v>
      </c>
      <c r="C979">
        <v>3</v>
      </c>
      <c r="D979">
        <v>1</v>
      </c>
      <c r="E979">
        <v>3</v>
      </c>
      <c r="F979">
        <v>1</v>
      </c>
      <c r="G979" t="b">
        <f>INDEX(key!$AT$4:$BI$7,B979,E979)</f>
        <v>0</v>
      </c>
      <c r="H979" t="str">
        <f t="shared" si="90"/>
        <v>HV_SCEDMoExCZ03rDXGF</v>
      </c>
      <c r="I979" s="9" t="s">
        <v>1799</v>
      </c>
      <c r="J979" t="str">
        <f t="shared" si="91"/>
        <v>HV_SCEDMoExCZ03</v>
      </c>
      <c r="K979" s="9" t="s">
        <v>1662</v>
      </c>
      <c r="L979" s="9" t="s">
        <v>45</v>
      </c>
      <c r="M979" s="9" t="str">
        <f>INDEX(key!$AS$4:$AS$7,B979)</f>
        <v>SCE</v>
      </c>
      <c r="N979" s="9" t="str">
        <f>INDEX(key!$I$3:$I$5,C979)</f>
        <v>DMo</v>
      </c>
      <c r="O979" s="9" t="str">
        <f>INDEX(key!$F$9:$F$10,D979)</f>
        <v>Ex</v>
      </c>
      <c r="P979" s="9" t="str">
        <f>INDEX(key!$AT$3:$BI$3,E979)</f>
        <v>CZ03</v>
      </c>
      <c r="Q979" s="9" t="str">
        <f>INDEX('HVACwts Src'!$D$7:$I$7,F979)</f>
        <v>rDXGF</v>
      </c>
      <c r="R979" s="36">
        <f>IF(G979,INDEX('HVACwts Src'!$D$11:$U$164,(B979-1)*39+(D979-1)*19+E979,(C979-1)*6+F979),0)</f>
        <v>0</v>
      </c>
      <c r="T979" t="str">
        <f t="shared" si="92"/>
        <v>HV_SCEDMoExCZ03</v>
      </c>
      <c r="U979" t="str">
        <f t="shared" si="93"/>
        <v>rDXGF</v>
      </c>
      <c r="V979" s="36">
        <f t="shared" si="94"/>
        <v>0</v>
      </c>
    </row>
    <row r="980" spans="1:22" x14ac:dyDescent="0.25">
      <c r="A980" s="86">
        <f t="shared" si="95"/>
        <v>974</v>
      </c>
      <c r="B980">
        <v>2</v>
      </c>
      <c r="C980">
        <v>3</v>
      </c>
      <c r="D980">
        <v>1</v>
      </c>
      <c r="E980">
        <v>3</v>
      </c>
      <c r="F980">
        <v>2</v>
      </c>
      <c r="G980" t="b">
        <f>INDEX(key!$AT$4:$BI$7,B980,E980)</f>
        <v>0</v>
      </c>
      <c r="H980" t="str">
        <f t="shared" si="90"/>
        <v>HV_SCEDMoExCZ03rNCGF</v>
      </c>
      <c r="I980" s="9" t="s">
        <v>1799</v>
      </c>
      <c r="J980" t="str">
        <f t="shared" si="91"/>
        <v>HV_SCEDMoExCZ03</v>
      </c>
      <c r="K980" s="9" t="s">
        <v>1662</v>
      </c>
      <c r="L980" s="9" t="s">
        <v>45</v>
      </c>
      <c r="M980" s="9" t="str">
        <f>INDEX(key!$AS$4:$AS$7,B980)</f>
        <v>SCE</v>
      </c>
      <c r="N980" s="9" t="str">
        <f>INDEX(key!$I$3:$I$5,C980)</f>
        <v>DMo</v>
      </c>
      <c r="O980" s="9" t="str">
        <f>INDEX(key!$F$9:$F$10,D980)</f>
        <v>Ex</v>
      </c>
      <c r="P980" s="9" t="str">
        <f>INDEX(key!$AT$3:$BI$3,E980)</f>
        <v>CZ03</v>
      </c>
      <c r="Q980" s="9" t="str">
        <f>INDEX('HVACwts Src'!$D$7:$I$7,F980)</f>
        <v>rNCGF</v>
      </c>
      <c r="R980" s="36">
        <f>IF(G980,INDEX('HVACwts Src'!$D$11:$U$164,(B980-1)*39+(D980-1)*19+E980,(C980-1)*6+F980),0)</f>
        <v>0</v>
      </c>
      <c r="T980" t="str">
        <f t="shared" si="92"/>
        <v>HV_SCEDMoExCZ03</v>
      </c>
      <c r="U980" t="str">
        <f t="shared" si="93"/>
        <v>rNCGF</v>
      </c>
      <c r="V980" s="36">
        <f t="shared" si="94"/>
        <v>0</v>
      </c>
    </row>
    <row r="981" spans="1:22" x14ac:dyDescent="0.25">
      <c r="A981" s="86">
        <f t="shared" si="95"/>
        <v>975</v>
      </c>
      <c r="B981">
        <v>2</v>
      </c>
      <c r="C981">
        <v>3</v>
      </c>
      <c r="D981">
        <v>1</v>
      </c>
      <c r="E981">
        <v>3</v>
      </c>
      <c r="F981">
        <v>3</v>
      </c>
      <c r="G981" t="b">
        <f>INDEX(key!$AT$4:$BI$7,B981,E981)</f>
        <v>0</v>
      </c>
      <c r="H981" t="str">
        <f t="shared" si="90"/>
        <v>HV_SCEDMoExCZ03rDXHP</v>
      </c>
      <c r="I981" s="9" t="s">
        <v>1799</v>
      </c>
      <c r="J981" t="str">
        <f t="shared" si="91"/>
        <v>HV_SCEDMoExCZ03</v>
      </c>
      <c r="K981" s="9" t="s">
        <v>1662</v>
      </c>
      <c r="L981" s="9" t="s">
        <v>45</v>
      </c>
      <c r="M981" s="9" t="str">
        <f>INDEX(key!$AS$4:$AS$7,B981)</f>
        <v>SCE</v>
      </c>
      <c r="N981" s="9" t="str">
        <f>INDEX(key!$I$3:$I$5,C981)</f>
        <v>DMo</v>
      </c>
      <c r="O981" s="9" t="str">
        <f>INDEX(key!$F$9:$F$10,D981)</f>
        <v>Ex</v>
      </c>
      <c r="P981" s="9" t="str">
        <f>INDEX(key!$AT$3:$BI$3,E981)</f>
        <v>CZ03</v>
      </c>
      <c r="Q981" s="9" t="str">
        <f>INDEX('HVACwts Src'!$D$7:$I$7,F981)</f>
        <v>rDXHP</v>
      </c>
      <c r="R981" s="36">
        <f>IF(G981,INDEX('HVACwts Src'!$D$11:$U$164,(B981-1)*39+(D981-1)*19+E981,(C981-1)*6+F981),0)</f>
        <v>0</v>
      </c>
      <c r="T981" t="str">
        <f t="shared" si="92"/>
        <v>HV_SCEDMoExCZ03</v>
      </c>
      <c r="U981" t="str">
        <f t="shared" si="93"/>
        <v>rDXHP</v>
      </c>
      <c r="V981" s="36">
        <f t="shared" si="94"/>
        <v>0</v>
      </c>
    </row>
    <row r="982" spans="1:22" x14ac:dyDescent="0.25">
      <c r="A982" s="86">
        <f t="shared" si="95"/>
        <v>976</v>
      </c>
      <c r="B982">
        <v>2</v>
      </c>
      <c r="C982">
        <v>3</v>
      </c>
      <c r="D982">
        <v>1</v>
      </c>
      <c r="E982">
        <v>3</v>
      </c>
      <c r="F982">
        <v>4</v>
      </c>
      <c r="G982" t="b">
        <f>INDEX(key!$AT$4:$BI$7,B982,E982)</f>
        <v>0</v>
      </c>
      <c r="H982" t="str">
        <f t="shared" si="90"/>
        <v>HV_SCEDMoExCZ03rNCEH</v>
      </c>
      <c r="I982" s="9" t="s">
        <v>1799</v>
      </c>
      <c r="J982" t="str">
        <f t="shared" si="91"/>
        <v>HV_SCEDMoExCZ03</v>
      </c>
      <c r="K982" s="9" t="s">
        <v>1662</v>
      </c>
      <c r="L982" s="9" t="s">
        <v>45</v>
      </c>
      <c r="M982" s="9" t="str">
        <f>INDEX(key!$AS$4:$AS$7,B982)</f>
        <v>SCE</v>
      </c>
      <c r="N982" s="9" t="str">
        <f>INDEX(key!$I$3:$I$5,C982)</f>
        <v>DMo</v>
      </c>
      <c r="O982" s="9" t="str">
        <f>INDEX(key!$F$9:$F$10,D982)</f>
        <v>Ex</v>
      </c>
      <c r="P982" s="9" t="str">
        <f>INDEX(key!$AT$3:$BI$3,E982)</f>
        <v>CZ03</v>
      </c>
      <c r="Q982" s="9" t="str">
        <f>INDEX('HVACwts Src'!$D$7:$I$7,F982)</f>
        <v>rNCEH</v>
      </c>
      <c r="R982" s="36">
        <f>IF(G982,INDEX('HVACwts Src'!$D$11:$U$164,(B982-1)*39+(D982-1)*19+E982,(C982-1)*6+F982),0)</f>
        <v>0</v>
      </c>
      <c r="T982" t="str">
        <f t="shared" si="92"/>
        <v>HV_SCEDMoExCZ03</v>
      </c>
      <c r="U982" t="str">
        <f t="shared" si="93"/>
        <v>rNCEH</v>
      </c>
      <c r="V982" s="36">
        <f t="shared" si="94"/>
        <v>0</v>
      </c>
    </row>
    <row r="983" spans="1:22" x14ac:dyDescent="0.25">
      <c r="A983" s="86">
        <f t="shared" si="95"/>
        <v>977</v>
      </c>
      <c r="B983">
        <v>2</v>
      </c>
      <c r="C983">
        <v>3</v>
      </c>
      <c r="D983">
        <v>1</v>
      </c>
      <c r="E983">
        <v>3</v>
      </c>
      <c r="F983">
        <v>5</v>
      </c>
      <c r="G983" t="b">
        <f>INDEX(key!$AT$4:$BI$7,B983,E983)</f>
        <v>0</v>
      </c>
      <c r="H983" t="str">
        <f t="shared" si="90"/>
        <v>HV_SCEDMoExCZ03rDXOH</v>
      </c>
      <c r="I983" s="9" t="s">
        <v>1799</v>
      </c>
      <c r="J983" t="str">
        <f t="shared" si="91"/>
        <v>HV_SCEDMoExCZ03</v>
      </c>
      <c r="K983" s="9" t="s">
        <v>1662</v>
      </c>
      <c r="L983" s="9" t="s">
        <v>45</v>
      </c>
      <c r="M983" s="9" t="str">
        <f>INDEX(key!$AS$4:$AS$7,B983)</f>
        <v>SCE</v>
      </c>
      <c r="N983" s="9" t="str">
        <f>INDEX(key!$I$3:$I$5,C983)</f>
        <v>DMo</v>
      </c>
      <c r="O983" s="9" t="str">
        <f>INDEX(key!$F$9:$F$10,D983)</f>
        <v>Ex</v>
      </c>
      <c r="P983" s="9" t="str">
        <f>INDEX(key!$AT$3:$BI$3,E983)</f>
        <v>CZ03</v>
      </c>
      <c r="Q983" s="9" t="str">
        <f>INDEX('HVACwts Src'!$D$7:$I$7,F983)</f>
        <v>rDXOH</v>
      </c>
      <c r="R983" s="36">
        <f>IF(G983,INDEX('HVACwts Src'!$D$11:$U$164,(B983-1)*39+(D983-1)*19+E983,(C983-1)*6+F983),0)</f>
        <v>0</v>
      </c>
      <c r="T983" t="str">
        <f t="shared" si="92"/>
        <v>HV_SCEDMoExCZ03</v>
      </c>
      <c r="U983" t="str">
        <f t="shared" si="93"/>
        <v>rDXOH</v>
      </c>
      <c r="V983" s="36">
        <f t="shared" si="94"/>
        <v>0</v>
      </c>
    </row>
    <row r="984" spans="1:22" x14ac:dyDescent="0.25">
      <c r="A984" s="86">
        <f t="shared" si="95"/>
        <v>978</v>
      </c>
      <c r="B984">
        <v>2</v>
      </c>
      <c r="C984">
        <v>3</v>
      </c>
      <c r="D984">
        <v>1</v>
      </c>
      <c r="E984">
        <v>3</v>
      </c>
      <c r="F984">
        <v>6</v>
      </c>
      <c r="G984" t="b">
        <f>INDEX(key!$AT$4:$BI$7,B984,E984)</f>
        <v>0</v>
      </c>
      <c r="H984" t="str">
        <f t="shared" si="90"/>
        <v>HV_SCEDMoExCZ03rNCOH</v>
      </c>
      <c r="I984" s="9" t="s">
        <v>1799</v>
      </c>
      <c r="J984" t="str">
        <f t="shared" si="91"/>
        <v>HV_SCEDMoExCZ03</v>
      </c>
      <c r="K984" s="9" t="s">
        <v>1662</v>
      </c>
      <c r="L984" s="9" t="s">
        <v>45</v>
      </c>
      <c r="M984" s="9" t="str">
        <f>INDEX(key!$AS$4:$AS$7,B984)</f>
        <v>SCE</v>
      </c>
      <c r="N984" s="9" t="str">
        <f>INDEX(key!$I$3:$I$5,C984)</f>
        <v>DMo</v>
      </c>
      <c r="O984" s="9" t="str">
        <f>INDEX(key!$F$9:$F$10,D984)</f>
        <v>Ex</v>
      </c>
      <c r="P984" s="9" t="str">
        <f>INDEX(key!$AT$3:$BI$3,E984)</f>
        <v>CZ03</v>
      </c>
      <c r="Q984" s="9" t="str">
        <f>INDEX('HVACwts Src'!$D$7:$I$7,F984)</f>
        <v>rNCOH</v>
      </c>
      <c r="R984" s="36">
        <f>IF(G984,INDEX('HVACwts Src'!$D$11:$U$164,(B984-1)*39+(D984-1)*19+E984,(C984-1)*6+F984),0)</f>
        <v>0</v>
      </c>
      <c r="T984" t="str">
        <f t="shared" si="92"/>
        <v>HV_SCEDMoExCZ03</v>
      </c>
      <c r="U984" t="str">
        <f t="shared" si="93"/>
        <v>rNCOH</v>
      </c>
      <c r="V984" s="36">
        <f t="shared" si="94"/>
        <v>0</v>
      </c>
    </row>
    <row r="985" spans="1:22" x14ac:dyDescent="0.25">
      <c r="A985" s="86">
        <f t="shared" si="95"/>
        <v>979</v>
      </c>
      <c r="B985">
        <v>2</v>
      </c>
      <c r="C985">
        <v>3</v>
      </c>
      <c r="D985">
        <v>1</v>
      </c>
      <c r="E985">
        <v>4</v>
      </c>
      <c r="F985">
        <v>1</v>
      </c>
      <c r="G985" t="b">
        <f>INDEX(key!$AT$4:$BI$7,B985,E985)</f>
        <v>0</v>
      </c>
      <c r="H985" t="str">
        <f t="shared" si="90"/>
        <v>HV_SCEDMoExCZ04rDXGF</v>
      </c>
      <c r="I985" s="9" t="s">
        <v>1799</v>
      </c>
      <c r="J985" t="str">
        <f t="shared" si="91"/>
        <v>HV_SCEDMoExCZ04</v>
      </c>
      <c r="K985" s="9" t="s">
        <v>1662</v>
      </c>
      <c r="L985" s="9" t="s">
        <v>45</v>
      </c>
      <c r="M985" s="9" t="str">
        <f>INDEX(key!$AS$4:$AS$7,B985)</f>
        <v>SCE</v>
      </c>
      <c r="N985" s="9" t="str">
        <f>INDEX(key!$I$3:$I$5,C985)</f>
        <v>DMo</v>
      </c>
      <c r="O985" s="9" t="str">
        <f>INDEX(key!$F$9:$F$10,D985)</f>
        <v>Ex</v>
      </c>
      <c r="P985" s="9" t="str">
        <f>INDEX(key!$AT$3:$BI$3,E985)</f>
        <v>CZ04</v>
      </c>
      <c r="Q985" s="9" t="str">
        <f>INDEX('HVACwts Src'!$D$7:$I$7,F985)</f>
        <v>rDXGF</v>
      </c>
      <c r="R985" s="36">
        <f>IF(G985,INDEX('HVACwts Src'!$D$11:$U$164,(B985-1)*39+(D985-1)*19+E985,(C985-1)*6+F985),0)</f>
        <v>0</v>
      </c>
      <c r="T985" t="str">
        <f t="shared" si="92"/>
        <v>HV_SCEDMoExCZ04</v>
      </c>
      <c r="U985" t="str">
        <f t="shared" si="93"/>
        <v>rDXGF</v>
      </c>
      <c r="V985" s="36">
        <f t="shared" si="94"/>
        <v>0</v>
      </c>
    </row>
    <row r="986" spans="1:22" x14ac:dyDescent="0.25">
      <c r="A986" s="86">
        <f t="shared" si="95"/>
        <v>980</v>
      </c>
      <c r="B986">
        <v>2</v>
      </c>
      <c r="C986">
        <v>3</v>
      </c>
      <c r="D986">
        <v>1</v>
      </c>
      <c r="E986">
        <v>4</v>
      </c>
      <c r="F986">
        <v>2</v>
      </c>
      <c r="G986" t="b">
        <f>INDEX(key!$AT$4:$BI$7,B986,E986)</f>
        <v>0</v>
      </c>
      <c r="H986" t="str">
        <f t="shared" si="90"/>
        <v>HV_SCEDMoExCZ04rNCGF</v>
      </c>
      <c r="I986" s="9" t="s">
        <v>1799</v>
      </c>
      <c r="J986" t="str">
        <f t="shared" si="91"/>
        <v>HV_SCEDMoExCZ04</v>
      </c>
      <c r="K986" s="9" t="s">
        <v>1662</v>
      </c>
      <c r="L986" s="9" t="s">
        <v>45</v>
      </c>
      <c r="M986" s="9" t="str">
        <f>INDEX(key!$AS$4:$AS$7,B986)</f>
        <v>SCE</v>
      </c>
      <c r="N986" s="9" t="str">
        <f>INDEX(key!$I$3:$I$5,C986)</f>
        <v>DMo</v>
      </c>
      <c r="O986" s="9" t="str">
        <f>INDEX(key!$F$9:$F$10,D986)</f>
        <v>Ex</v>
      </c>
      <c r="P986" s="9" t="str">
        <f>INDEX(key!$AT$3:$BI$3,E986)</f>
        <v>CZ04</v>
      </c>
      <c r="Q986" s="9" t="str">
        <f>INDEX('HVACwts Src'!$D$7:$I$7,F986)</f>
        <v>rNCGF</v>
      </c>
      <c r="R986" s="36">
        <f>IF(G986,INDEX('HVACwts Src'!$D$11:$U$164,(B986-1)*39+(D986-1)*19+E986,(C986-1)*6+F986),0)</f>
        <v>0</v>
      </c>
      <c r="T986" t="str">
        <f t="shared" si="92"/>
        <v>HV_SCEDMoExCZ04</v>
      </c>
      <c r="U986" t="str">
        <f t="shared" si="93"/>
        <v>rNCGF</v>
      </c>
      <c r="V986" s="36">
        <f t="shared" si="94"/>
        <v>0</v>
      </c>
    </row>
    <row r="987" spans="1:22" x14ac:dyDescent="0.25">
      <c r="A987" s="86">
        <f t="shared" si="95"/>
        <v>981</v>
      </c>
      <c r="B987">
        <v>2</v>
      </c>
      <c r="C987">
        <v>3</v>
      </c>
      <c r="D987">
        <v>1</v>
      </c>
      <c r="E987">
        <v>4</v>
      </c>
      <c r="F987">
        <v>3</v>
      </c>
      <c r="G987" t="b">
        <f>INDEX(key!$AT$4:$BI$7,B987,E987)</f>
        <v>0</v>
      </c>
      <c r="H987" t="str">
        <f t="shared" si="90"/>
        <v>HV_SCEDMoExCZ04rDXHP</v>
      </c>
      <c r="I987" s="9" t="s">
        <v>1799</v>
      </c>
      <c r="J987" t="str">
        <f t="shared" si="91"/>
        <v>HV_SCEDMoExCZ04</v>
      </c>
      <c r="K987" s="9" t="s">
        <v>1662</v>
      </c>
      <c r="L987" s="9" t="s">
        <v>45</v>
      </c>
      <c r="M987" s="9" t="str">
        <f>INDEX(key!$AS$4:$AS$7,B987)</f>
        <v>SCE</v>
      </c>
      <c r="N987" s="9" t="str">
        <f>INDEX(key!$I$3:$I$5,C987)</f>
        <v>DMo</v>
      </c>
      <c r="O987" s="9" t="str">
        <f>INDEX(key!$F$9:$F$10,D987)</f>
        <v>Ex</v>
      </c>
      <c r="P987" s="9" t="str">
        <f>INDEX(key!$AT$3:$BI$3,E987)</f>
        <v>CZ04</v>
      </c>
      <c r="Q987" s="9" t="str">
        <f>INDEX('HVACwts Src'!$D$7:$I$7,F987)</f>
        <v>rDXHP</v>
      </c>
      <c r="R987" s="36">
        <f>IF(G987,INDEX('HVACwts Src'!$D$11:$U$164,(B987-1)*39+(D987-1)*19+E987,(C987-1)*6+F987),0)</f>
        <v>0</v>
      </c>
      <c r="T987" t="str">
        <f t="shared" si="92"/>
        <v>HV_SCEDMoExCZ04</v>
      </c>
      <c r="U987" t="str">
        <f t="shared" si="93"/>
        <v>rDXHP</v>
      </c>
      <c r="V987" s="36">
        <f t="shared" si="94"/>
        <v>0</v>
      </c>
    </row>
    <row r="988" spans="1:22" x14ac:dyDescent="0.25">
      <c r="A988" s="86">
        <f t="shared" si="95"/>
        <v>982</v>
      </c>
      <c r="B988">
        <v>2</v>
      </c>
      <c r="C988">
        <v>3</v>
      </c>
      <c r="D988">
        <v>1</v>
      </c>
      <c r="E988">
        <v>4</v>
      </c>
      <c r="F988">
        <v>4</v>
      </c>
      <c r="G988" t="b">
        <f>INDEX(key!$AT$4:$BI$7,B988,E988)</f>
        <v>0</v>
      </c>
      <c r="H988" t="str">
        <f t="shared" si="90"/>
        <v>HV_SCEDMoExCZ04rNCEH</v>
      </c>
      <c r="I988" s="9" t="s">
        <v>1799</v>
      </c>
      <c r="J988" t="str">
        <f t="shared" si="91"/>
        <v>HV_SCEDMoExCZ04</v>
      </c>
      <c r="K988" s="9" t="s">
        <v>1662</v>
      </c>
      <c r="L988" s="9" t="s">
        <v>45</v>
      </c>
      <c r="M988" s="9" t="str">
        <f>INDEX(key!$AS$4:$AS$7,B988)</f>
        <v>SCE</v>
      </c>
      <c r="N988" s="9" t="str">
        <f>INDEX(key!$I$3:$I$5,C988)</f>
        <v>DMo</v>
      </c>
      <c r="O988" s="9" t="str">
        <f>INDEX(key!$F$9:$F$10,D988)</f>
        <v>Ex</v>
      </c>
      <c r="P988" s="9" t="str">
        <f>INDEX(key!$AT$3:$BI$3,E988)</f>
        <v>CZ04</v>
      </c>
      <c r="Q988" s="9" t="str">
        <f>INDEX('HVACwts Src'!$D$7:$I$7,F988)</f>
        <v>rNCEH</v>
      </c>
      <c r="R988" s="36">
        <f>IF(G988,INDEX('HVACwts Src'!$D$11:$U$164,(B988-1)*39+(D988-1)*19+E988,(C988-1)*6+F988),0)</f>
        <v>0</v>
      </c>
      <c r="T988" t="str">
        <f t="shared" si="92"/>
        <v>HV_SCEDMoExCZ04</v>
      </c>
      <c r="U988" t="str">
        <f t="shared" si="93"/>
        <v>rNCEH</v>
      </c>
      <c r="V988" s="36">
        <f t="shared" si="94"/>
        <v>0</v>
      </c>
    </row>
    <row r="989" spans="1:22" x14ac:dyDescent="0.25">
      <c r="A989" s="86">
        <f t="shared" si="95"/>
        <v>983</v>
      </c>
      <c r="B989">
        <v>2</v>
      </c>
      <c r="C989">
        <v>3</v>
      </c>
      <c r="D989">
        <v>1</v>
      </c>
      <c r="E989">
        <v>4</v>
      </c>
      <c r="F989">
        <v>5</v>
      </c>
      <c r="G989" t="b">
        <f>INDEX(key!$AT$4:$BI$7,B989,E989)</f>
        <v>0</v>
      </c>
      <c r="H989" t="str">
        <f t="shared" si="90"/>
        <v>HV_SCEDMoExCZ04rDXOH</v>
      </c>
      <c r="I989" s="9" t="s">
        <v>1799</v>
      </c>
      <c r="J989" t="str">
        <f t="shared" si="91"/>
        <v>HV_SCEDMoExCZ04</v>
      </c>
      <c r="K989" s="9" t="s">
        <v>1662</v>
      </c>
      <c r="L989" s="9" t="s">
        <v>45</v>
      </c>
      <c r="M989" s="9" t="str">
        <f>INDEX(key!$AS$4:$AS$7,B989)</f>
        <v>SCE</v>
      </c>
      <c r="N989" s="9" t="str">
        <f>INDEX(key!$I$3:$I$5,C989)</f>
        <v>DMo</v>
      </c>
      <c r="O989" s="9" t="str">
        <f>INDEX(key!$F$9:$F$10,D989)</f>
        <v>Ex</v>
      </c>
      <c r="P989" s="9" t="str">
        <f>INDEX(key!$AT$3:$BI$3,E989)</f>
        <v>CZ04</v>
      </c>
      <c r="Q989" s="9" t="str">
        <f>INDEX('HVACwts Src'!$D$7:$I$7,F989)</f>
        <v>rDXOH</v>
      </c>
      <c r="R989" s="36">
        <f>IF(G989,INDEX('HVACwts Src'!$D$11:$U$164,(B989-1)*39+(D989-1)*19+E989,(C989-1)*6+F989),0)</f>
        <v>0</v>
      </c>
      <c r="T989" t="str">
        <f t="shared" si="92"/>
        <v>HV_SCEDMoExCZ04</v>
      </c>
      <c r="U989" t="str">
        <f t="shared" si="93"/>
        <v>rDXOH</v>
      </c>
      <c r="V989" s="36">
        <f t="shared" si="94"/>
        <v>0</v>
      </c>
    </row>
    <row r="990" spans="1:22" x14ac:dyDescent="0.25">
      <c r="A990" s="86">
        <f t="shared" si="95"/>
        <v>984</v>
      </c>
      <c r="B990">
        <v>2</v>
      </c>
      <c r="C990">
        <v>3</v>
      </c>
      <c r="D990">
        <v>1</v>
      </c>
      <c r="E990">
        <v>4</v>
      </c>
      <c r="F990">
        <v>6</v>
      </c>
      <c r="G990" t="b">
        <f>INDEX(key!$AT$4:$BI$7,B990,E990)</f>
        <v>0</v>
      </c>
      <c r="H990" t="str">
        <f t="shared" si="90"/>
        <v>HV_SCEDMoExCZ04rNCOH</v>
      </c>
      <c r="I990" s="9" t="s">
        <v>1799</v>
      </c>
      <c r="J990" t="str">
        <f t="shared" si="91"/>
        <v>HV_SCEDMoExCZ04</v>
      </c>
      <c r="K990" s="9" t="s">
        <v>1662</v>
      </c>
      <c r="L990" s="9" t="s">
        <v>45</v>
      </c>
      <c r="M990" s="9" t="str">
        <f>INDEX(key!$AS$4:$AS$7,B990)</f>
        <v>SCE</v>
      </c>
      <c r="N990" s="9" t="str">
        <f>INDEX(key!$I$3:$I$5,C990)</f>
        <v>DMo</v>
      </c>
      <c r="O990" s="9" t="str">
        <f>INDEX(key!$F$9:$F$10,D990)</f>
        <v>Ex</v>
      </c>
      <c r="P990" s="9" t="str">
        <f>INDEX(key!$AT$3:$BI$3,E990)</f>
        <v>CZ04</v>
      </c>
      <c r="Q990" s="9" t="str">
        <f>INDEX('HVACwts Src'!$D$7:$I$7,F990)</f>
        <v>rNCOH</v>
      </c>
      <c r="R990" s="36">
        <f>IF(G990,INDEX('HVACwts Src'!$D$11:$U$164,(B990-1)*39+(D990-1)*19+E990,(C990-1)*6+F990),0)</f>
        <v>0</v>
      </c>
      <c r="T990" t="str">
        <f t="shared" si="92"/>
        <v>HV_SCEDMoExCZ04</v>
      </c>
      <c r="U990" t="str">
        <f t="shared" si="93"/>
        <v>rNCOH</v>
      </c>
      <c r="V990" s="36">
        <f t="shared" si="94"/>
        <v>0</v>
      </c>
    </row>
    <row r="991" spans="1:22" x14ac:dyDescent="0.25">
      <c r="A991" s="86">
        <f t="shared" si="95"/>
        <v>985</v>
      </c>
      <c r="B991">
        <v>2</v>
      </c>
      <c r="C991">
        <v>3</v>
      </c>
      <c r="D991">
        <v>1</v>
      </c>
      <c r="E991">
        <v>5</v>
      </c>
      <c r="F991">
        <v>1</v>
      </c>
      <c r="G991" t="b">
        <f>INDEX(key!$AT$4:$BI$7,B991,E991)</f>
        <v>1</v>
      </c>
      <c r="H991" t="str">
        <f t="shared" si="90"/>
        <v>HV_SCEDMoExCZ05rDXGF</v>
      </c>
      <c r="I991" s="9" t="s">
        <v>1799</v>
      </c>
      <c r="J991" t="str">
        <f t="shared" si="91"/>
        <v>HV_SCEDMoExCZ05</v>
      </c>
      <c r="K991" s="9" t="s">
        <v>1662</v>
      </c>
      <c r="L991" s="9" t="s">
        <v>45</v>
      </c>
      <c r="M991" s="9" t="str">
        <f>INDEX(key!$AS$4:$AS$7,B991)</f>
        <v>SCE</v>
      </c>
      <c r="N991" s="9" t="str">
        <f>INDEX(key!$I$3:$I$5,C991)</f>
        <v>DMo</v>
      </c>
      <c r="O991" s="9" t="str">
        <f>INDEX(key!$F$9:$F$10,D991)</f>
        <v>Ex</v>
      </c>
      <c r="P991" s="9" t="str">
        <f>INDEX(key!$AT$3:$BI$3,E991)</f>
        <v>CZ05</v>
      </c>
      <c r="Q991" s="9" t="str">
        <f>INDEX('HVACwts Src'!$D$7:$I$7,F991)</f>
        <v>rDXGF</v>
      </c>
      <c r="R991" s="36">
        <f>IF(G991,INDEX('HVACwts Src'!$D$11:$U$164,(B991-1)*39+(D991-1)*19+E991,(C991-1)*6+F991),0)</f>
        <v>0.58315905488042541</v>
      </c>
      <c r="T991" t="str">
        <f t="shared" si="92"/>
        <v>HV_SCEDMoExCZ05</v>
      </c>
      <c r="U991" t="str">
        <f t="shared" si="93"/>
        <v>rDXGF</v>
      </c>
      <c r="V991" s="36">
        <f t="shared" si="94"/>
        <v>0.58315905488042541</v>
      </c>
    </row>
    <row r="992" spans="1:22" x14ac:dyDescent="0.25">
      <c r="A992" s="86">
        <f t="shared" si="95"/>
        <v>986</v>
      </c>
      <c r="B992">
        <v>2</v>
      </c>
      <c r="C992">
        <v>3</v>
      </c>
      <c r="D992">
        <v>1</v>
      </c>
      <c r="E992">
        <v>5</v>
      </c>
      <c r="F992">
        <v>2</v>
      </c>
      <c r="G992" t="b">
        <f>INDEX(key!$AT$4:$BI$7,B992,E992)</f>
        <v>1</v>
      </c>
      <c r="H992" t="str">
        <f t="shared" si="90"/>
        <v>HV_SCEDMoExCZ05rNCGF</v>
      </c>
      <c r="I992" s="9" t="s">
        <v>1799</v>
      </c>
      <c r="J992" t="str">
        <f t="shared" si="91"/>
        <v>HV_SCEDMoExCZ05</v>
      </c>
      <c r="K992" s="9" t="s">
        <v>1662</v>
      </c>
      <c r="L992" s="9" t="s">
        <v>45</v>
      </c>
      <c r="M992" s="9" t="str">
        <f>INDEX(key!$AS$4:$AS$7,B992)</f>
        <v>SCE</v>
      </c>
      <c r="N992" s="9" t="str">
        <f>INDEX(key!$I$3:$I$5,C992)</f>
        <v>DMo</v>
      </c>
      <c r="O992" s="9" t="str">
        <f>INDEX(key!$F$9:$F$10,D992)</f>
        <v>Ex</v>
      </c>
      <c r="P992" s="9" t="str">
        <f>INDEX(key!$AT$3:$BI$3,E992)</f>
        <v>CZ05</v>
      </c>
      <c r="Q992" s="9" t="str">
        <f>INDEX('HVACwts Src'!$D$7:$I$7,F992)</f>
        <v>rNCGF</v>
      </c>
      <c r="R992" s="36">
        <f>IF(G992,INDEX('HVACwts Src'!$D$11:$U$164,(B992-1)*39+(D992-1)*19+E992,(C992-1)*6+F992),0)</f>
        <v>0.13849042965565694</v>
      </c>
      <c r="T992" t="str">
        <f t="shared" si="92"/>
        <v>HV_SCEDMoExCZ05</v>
      </c>
      <c r="U992" t="str">
        <f t="shared" si="93"/>
        <v>rNCGF</v>
      </c>
      <c r="V992" s="36">
        <f t="shared" si="94"/>
        <v>0.13849042965565694</v>
      </c>
    </row>
    <row r="993" spans="1:22" x14ac:dyDescent="0.25">
      <c r="A993" s="86">
        <f t="shared" si="95"/>
        <v>987</v>
      </c>
      <c r="B993">
        <v>2</v>
      </c>
      <c r="C993">
        <v>3</v>
      </c>
      <c r="D993">
        <v>1</v>
      </c>
      <c r="E993">
        <v>5</v>
      </c>
      <c r="F993">
        <v>3</v>
      </c>
      <c r="G993" t="b">
        <f>INDEX(key!$AT$4:$BI$7,B993,E993)</f>
        <v>1</v>
      </c>
      <c r="H993" t="str">
        <f t="shared" si="90"/>
        <v>HV_SCEDMoExCZ05rDXHP</v>
      </c>
      <c r="I993" s="9" t="s">
        <v>1799</v>
      </c>
      <c r="J993" t="str">
        <f t="shared" si="91"/>
        <v>HV_SCEDMoExCZ05</v>
      </c>
      <c r="K993" s="9" t="s">
        <v>1662</v>
      </c>
      <c r="L993" s="9" t="s">
        <v>45</v>
      </c>
      <c r="M993" s="9" t="str">
        <f>INDEX(key!$AS$4:$AS$7,B993)</f>
        <v>SCE</v>
      </c>
      <c r="N993" s="9" t="str">
        <f>INDEX(key!$I$3:$I$5,C993)</f>
        <v>DMo</v>
      </c>
      <c r="O993" s="9" t="str">
        <f>INDEX(key!$F$9:$F$10,D993)</f>
        <v>Ex</v>
      </c>
      <c r="P993" s="9" t="str">
        <f>INDEX(key!$AT$3:$BI$3,E993)</f>
        <v>CZ05</v>
      </c>
      <c r="Q993" s="9" t="str">
        <f>INDEX('HVACwts Src'!$D$7:$I$7,F993)</f>
        <v>rDXHP</v>
      </c>
      <c r="R993" s="36">
        <f>IF(G993,INDEX('HVACwts Src'!$D$11:$U$164,(B993-1)*39+(D993-1)*19+E993,(C993-1)*6+F993),0)</f>
        <v>8.3308436411489384E-2</v>
      </c>
      <c r="T993" t="str">
        <f t="shared" si="92"/>
        <v>HV_SCEDMoExCZ05</v>
      </c>
      <c r="U993" t="str">
        <f t="shared" si="93"/>
        <v>rDXHP</v>
      </c>
      <c r="V993" s="36">
        <f t="shared" si="94"/>
        <v>8.3308436411489384E-2</v>
      </c>
    </row>
    <row r="994" spans="1:22" x14ac:dyDescent="0.25">
      <c r="A994" s="86">
        <f t="shared" si="95"/>
        <v>988</v>
      </c>
      <c r="B994">
        <v>2</v>
      </c>
      <c r="C994">
        <v>3</v>
      </c>
      <c r="D994">
        <v>1</v>
      </c>
      <c r="E994">
        <v>5</v>
      </c>
      <c r="F994">
        <v>4</v>
      </c>
      <c r="G994" t="b">
        <f>INDEX(key!$AT$4:$BI$7,B994,E994)</f>
        <v>1</v>
      </c>
      <c r="H994" t="str">
        <f t="shared" si="90"/>
        <v>HV_SCEDMoExCZ05rNCEH</v>
      </c>
      <c r="I994" s="9" t="s">
        <v>1799</v>
      </c>
      <c r="J994" t="str">
        <f t="shared" si="91"/>
        <v>HV_SCEDMoExCZ05</v>
      </c>
      <c r="K994" s="9" t="s">
        <v>1662</v>
      </c>
      <c r="L994" s="9" t="s">
        <v>45</v>
      </c>
      <c r="M994" s="9" t="str">
        <f>INDEX(key!$AS$4:$AS$7,B994)</f>
        <v>SCE</v>
      </c>
      <c r="N994" s="9" t="str">
        <f>INDEX(key!$I$3:$I$5,C994)</f>
        <v>DMo</v>
      </c>
      <c r="O994" s="9" t="str">
        <f>INDEX(key!$F$9:$F$10,D994)</f>
        <v>Ex</v>
      </c>
      <c r="P994" s="9" t="str">
        <f>INDEX(key!$AT$3:$BI$3,E994)</f>
        <v>CZ05</v>
      </c>
      <c r="Q994" s="9" t="str">
        <f>INDEX('HVACwts Src'!$D$7:$I$7,F994)</f>
        <v>rNCEH</v>
      </c>
      <c r="R994" s="36">
        <f>IF(G994,INDEX('HVACwts Src'!$D$11:$U$164,(B994-1)*39+(D994-1)*19+E994,(C994-1)*6+F994),0)</f>
        <v>1.9784347093665281E-2</v>
      </c>
      <c r="T994" t="str">
        <f t="shared" si="92"/>
        <v>HV_SCEDMoExCZ05</v>
      </c>
      <c r="U994" t="str">
        <f t="shared" si="93"/>
        <v>rNCEH</v>
      </c>
      <c r="V994" s="36">
        <f t="shared" si="94"/>
        <v>1.9784347093665281E-2</v>
      </c>
    </row>
    <row r="995" spans="1:22" x14ac:dyDescent="0.25">
      <c r="A995" s="86">
        <f t="shared" si="95"/>
        <v>989</v>
      </c>
      <c r="B995">
        <v>2</v>
      </c>
      <c r="C995">
        <v>3</v>
      </c>
      <c r="D995">
        <v>1</v>
      </c>
      <c r="E995">
        <v>5</v>
      </c>
      <c r="F995">
        <v>5</v>
      </c>
      <c r="G995" t="b">
        <f>INDEX(key!$AT$4:$BI$7,B995,E995)</f>
        <v>1</v>
      </c>
      <c r="H995" t="str">
        <f t="shared" si="90"/>
        <v>HV_SCEDMoExCZ05rDXOH</v>
      </c>
      <c r="I995" s="9" t="s">
        <v>1799</v>
      </c>
      <c r="J995" t="str">
        <f t="shared" si="91"/>
        <v>HV_SCEDMoExCZ05</v>
      </c>
      <c r="K995" s="9" t="s">
        <v>1662</v>
      </c>
      <c r="L995" s="9" t="s">
        <v>45</v>
      </c>
      <c r="M995" s="9" t="str">
        <f>INDEX(key!$AS$4:$AS$7,B995)</f>
        <v>SCE</v>
      </c>
      <c r="N995" s="9" t="str">
        <f>INDEX(key!$I$3:$I$5,C995)</f>
        <v>DMo</v>
      </c>
      <c r="O995" s="9" t="str">
        <f>INDEX(key!$F$9:$F$10,D995)</f>
        <v>Ex</v>
      </c>
      <c r="P995" s="9" t="str">
        <f>INDEX(key!$AT$3:$BI$3,E995)</f>
        <v>CZ05</v>
      </c>
      <c r="Q995" s="9" t="str">
        <f>INDEX('HVACwts Src'!$D$7:$I$7,F995)</f>
        <v>rDXOH</v>
      </c>
      <c r="R995" s="36">
        <f>IF(G995,INDEX('HVACwts Src'!$D$11:$U$164,(B995-1)*39+(D995-1)*19+E995,(C995-1)*6+F995),0)</f>
        <v>0.14162434189953194</v>
      </c>
      <c r="T995" t="str">
        <f t="shared" si="92"/>
        <v>HV_SCEDMoExCZ05</v>
      </c>
      <c r="U995" t="str">
        <f t="shared" si="93"/>
        <v>rDXOH</v>
      </c>
      <c r="V995" s="36">
        <f t="shared" si="94"/>
        <v>0.14162434189953194</v>
      </c>
    </row>
    <row r="996" spans="1:22" x14ac:dyDescent="0.25">
      <c r="A996" s="86">
        <f t="shared" si="95"/>
        <v>990</v>
      </c>
      <c r="B996">
        <v>2</v>
      </c>
      <c r="C996">
        <v>3</v>
      </c>
      <c r="D996">
        <v>1</v>
      </c>
      <c r="E996">
        <v>5</v>
      </c>
      <c r="F996">
        <v>6</v>
      </c>
      <c r="G996" t="b">
        <f>INDEX(key!$AT$4:$BI$7,B996,E996)</f>
        <v>1</v>
      </c>
      <c r="H996" t="str">
        <f t="shared" si="90"/>
        <v>HV_SCEDMoExCZ05rNCOH</v>
      </c>
      <c r="I996" s="9" t="s">
        <v>1799</v>
      </c>
      <c r="J996" t="str">
        <f t="shared" si="91"/>
        <v>HV_SCEDMoExCZ05</v>
      </c>
      <c r="K996" s="9" t="s">
        <v>1662</v>
      </c>
      <c r="L996" s="9" t="s">
        <v>45</v>
      </c>
      <c r="M996" s="9" t="str">
        <f>INDEX(key!$AS$4:$AS$7,B996)</f>
        <v>SCE</v>
      </c>
      <c r="N996" s="9" t="str">
        <f>INDEX(key!$I$3:$I$5,C996)</f>
        <v>DMo</v>
      </c>
      <c r="O996" s="9" t="str">
        <f>INDEX(key!$F$9:$F$10,D996)</f>
        <v>Ex</v>
      </c>
      <c r="P996" s="9" t="str">
        <f>INDEX(key!$AT$3:$BI$3,E996)</f>
        <v>CZ05</v>
      </c>
      <c r="Q996" s="9" t="str">
        <f>INDEX('HVACwts Src'!$D$7:$I$7,F996)</f>
        <v>rNCOH</v>
      </c>
      <c r="R996" s="36">
        <f>IF(G996,INDEX('HVACwts Src'!$D$11:$U$164,(B996-1)*39+(D996-1)*19+E996,(C996-1)*6+F996),0)</f>
        <v>3.3633390059230973E-2</v>
      </c>
      <c r="T996" t="str">
        <f t="shared" si="92"/>
        <v>HV_SCEDMoExCZ05</v>
      </c>
      <c r="U996" t="str">
        <f t="shared" si="93"/>
        <v>rNCOH</v>
      </c>
      <c r="V996" s="36">
        <f t="shared" si="94"/>
        <v>3.3633390059230973E-2</v>
      </c>
    </row>
    <row r="997" spans="1:22" x14ac:dyDescent="0.25">
      <c r="A997" s="86">
        <f t="shared" si="95"/>
        <v>991</v>
      </c>
      <c r="B997">
        <v>2</v>
      </c>
      <c r="C997">
        <v>3</v>
      </c>
      <c r="D997">
        <v>1</v>
      </c>
      <c r="E997">
        <v>6</v>
      </c>
      <c r="F997">
        <v>1</v>
      </c>
      <c r="G997" t="b">
        <f>INDEX(key!$AT$4:$BI$7,B997,E997)</f>
        <v>1</v>
      </c>
      <c r="H997" t="str">
        <f t="shared" si="90"/>
        <v>HV_SCEDMoExCZ06rDXGF</v>
      </c>
      <c r="I997" s="9" t="s">
        <v>1799</v>
      </c>
      <c r="J997" t="str">
        <f t="shared" si="91"/>
        <v>HV_SCEDMoExCZ06</v>
      </c>
      <c r="K997" s="9" t="s">
        <v>1662</v>
      </c>
      <c r="L997" s="9" t="s">
        <v>45</v>
      </c>
      <c r="M997" s="9" t="str">
        <f>INDEX(key!$AS$4:$AS$7,B997)</f>
        <v>SCE</v>
      </c>
      <c r="N997" s="9" t="str">
        <f>INDEX(key!$I$3:$I$5,C997)</f>
        <v>DMo</v>
      </c>
      <c r="O997" s="9" t="str">
        <f>INDEX(key!$F$9:$F$10,D997)</f>
        <v>Ex</v>
      </c>
      <c r="P997" s="9" t="str">
        <f>INDEX(key!$AT$3:$BI$3,E997)</f>
        <v>CZ06</v>
      </c>
      <c r="Q997" s="9" t="str">
        <f>INDEX('HVACwts Src'!$D$7:$I$7,F997)</f>
        <v>rDXGF</v>
      </c>
      <c r="R997" s="36">
        <f>IF(G997,INDEX('HVACwts Src'!$D$11:$U$164,(B997-1)*39+(D997-1)*19+E997,(C997-1)*6+F997),0)</f>
        <v>4674.8519999999999</v>
      </c>
      <c r="T997" t="str">
        <f t="shared" si="92"/>
        <v>HV_SCEDMoExCZ06</v>
      </c>
      <c r="U997" t="str">
        <f t="shared" si="93"/>
        <v>rDXGF</v>
      </c>
      <c r="V997" s="36">
        <f t="shared" si="94"/>
        <v>4674.8519999999999</v>
      </c>
    </row>
    <row r="998" spans="1:22" x14ac:dyDescent="0.25">
      <c r="A998" s="86">
        <f t="shared" si="95"/>
        <v>992</v>
      </c>
      <c r="B998">
        <v>2</v>
      </c>
      <c r="C998">
        <v>3</v>
      </c>
      <c r="D998">
        <v>1</v>
      </c>
      <c r="E998">
        <v>6</v>
      </c>
      <c r="F998">
        <v>2</v>
      </c>
      <c r="G998" t="b">
        <f>INDEX(key!$AT$4:$BI$7,B998,E998)</f>
        <v>1</v>
      </c>
      <c r="H998" t="str">
        <f t="shared" si="90"/>
        <v>HV_SCEDMoExCZ06rNCGF</v>
      </c>
      <c r="I998" s="9" t="s">
        <v>1799</v>
      </c>
      <c r="J998" t="str">
        <f t="shared" si="91"/>
        <v>HV_SCEDMoExCZ06</v>
      </c>
      <c r="K998" s="9" t="s">
        <v>1662</v>
      </c>
      <c r="L998" s="9" t="s">
        <v>45</v>
      </c>
      <c r="M998" s="9" t="str">
        <f>INDEX(key!$AS$4:$AS$7,B998)</f>
        <v>SCE</v>
      </c>
      <c r="N998" s="9" t="str">
        <f>INDEX(key!$I$3:$I$5,C998)</f>
        <v>DMo</v>
      </c>
      <c r="O998" s="9" t="str">
        <f>INDEX(key!$F$9:$F$10,D998)</f>
        <v>Ex</v>
      </c>
      <c r="P998" s="9" t="str">
        <f>INDEX(key!$AT$3:$BI$3,E998)</f>
        <v>CZ06</v>
      </c>
      <c r="Q998" s="9" t="str">
        <f>INDEX('HVACwts Src'!$D$7:$I$7,F998)</f>
        <v>rNCGF</v>
      </c>
      <c r="R998" s="36">
        <f>IF(G998,INDEX('HVACwts Src'!$D$11:$U$164,(B998-1)*39+(D998-1)*19+E998,(C998-1)*6+F998),0)</f>
        <v>13779.142999999998</v>
      </c>
      <c r="T998" t="str">
        <f t="shared" si="92"/>
        <v>HV_SCEDMoExCZ06</v>
      </c>
      <c r="U998" t="str">
        <f t="shared" si="93"/>
        <v>rNCGF</v>
      </c>
      <c r="V998" s="36">
        <f t="shared" si="94"/>
        <v>13779.142999999998</v>
      </c>
    </row>
    <row r="999" spans="1:22" x14ac:dyDescent="0.25">
      <c r="A999" s="86">
        <f t="shared" si="95"/>
        <v>993</v>
      </c>
      <c r="B999">
        <v>2</v>
      </c>
      <c r="C999">
        <v>3</v>
      </c>
      <c r="D999">
        <v>1</v>
      </c>
      <c r="E999">
        <v>6</v>
      </c>
      <c r="F999">
        <v>3</v>
      </c>
      <c r="G999" t="b">
        <f>INDEX(key!$AT$4:$BI$7,B999,E999)</f>
        <v>1</v>
      </c>
      <c r="H999" t="str">
        <f t="shared" si="90"/>
        <v>HV_SCEDMoExCZ06rDXHP</v>
      </c>
      <c r="I999" s="9" t="s">
        <v>1799</v>
      </c>
      <c r="J999" t="str">
        <f t="shared" si="91"/>
        <v>HV_SCEDMoExCZ06</v>
      </c>
      <c r="K999" s="9" t="s">
        <v>1662</v>
      </c>
      <c r="L999" s="9" t="s">
        <v>45</v>
      </c>
      <c r="M999" s="9" t="str">
        <f>INDEX(key!$AS$4:$AS$7,B999)</f>
        <v>SCE</v>
      </c>
      <c r="N999" s="9" t="str">
        <f>INDEX(key!$I$3:$I$5,C999)</f>
        <v>DMo</v>
      </c>
      <c r="O999" s="9" t="str">
        <f>INDEX(key!$F$9:$F$10,D999)</f>
        <v>Ex</v>
      </c>
      <c r="P999" s="9" t="str">
        <f>INDEX(key!$AT$3:$BI$3,E999)</f>
        <v>CZ06</v>
      </c>
      <c r="Q999" s="9" t="str">
        <f>INDEX('HVACwts Src'!$D$7:$I$7,F999)</f>
        <v>rDXHP</v>
      </c>
      <c r="R999" s="36">
        <f>IF(G999,INDEX('HVACwts Src'!$D$11:$U$164,(B999-1)*39+(D999-1)*19+E999,(C999-1)*6+F999),0)</f>
        <v>667.83600000000001</v>
      </c>
      <c r="T999" t="str">
        <f t="shared" si="92"/>
        <v>HV_SCEDMoExCZ06</v>
      </c>
      <c r="U999" t="str">
        <f t="shared" si="93"/>
        <v>rDXHP</v>
      </c>
      <c r="V999" s="36">
        <f t="shared" si="94"/>
        <v>667.83600000000001</v>
      </c>
    </row>
    <row r="1000" spans="1:22" x14ac:dyDescent="0.25">
      <c r="A1000" s="86">
        <f t="shared" si="95"/>
        <v>994</v>
      </c>
      <c r="B1000">
        <v>2</v>
      </c>
      <c r="C1000">
        <v>3</v>
      </c>
      <c r="D1000">
        <v>1</v>
      </c>
      <c r="E1000">
        <v>6</v>
      </c>
      <c r="F1000">
        <v>4</v>
      </c>
      <c r="G1000" t="b">
        <f>INDEX(key!$AT$4:$BI$7,B1000,E1000)</f>
        <v>1</v>
      </c>
      <c r="H1000" t="str">
        <f t="shared" si="90"/>
        <v>HV_SCEDMoExCZ06rNCEH</v>
      </c>
      <c r="I1000" s="9" t="s">
        <v>1799</v>
      </c>
      <c r="J1000" t="str">
        <f t="shared" si="91"/>
        <v>HV_SCEDMoExCZ06</v>
      </c>
      <c r="K1000" s="9" t="s">
        <v>1662</v>
      </c>
      <c r="L1000" s="9" t="s">
        <v>45</v>
      </c>
      <c r="M1000" s="9" t="str">
        <f>INDEX(key!$AS$4:$AS$7,B1000)</f>
        <v>SCE</v>
      </c>
      <c r="N1000" s="9" t="str">
        <f>INDEX(key!$I$3:$I$5,C1000)</f>
        <v>DMo</v>
      </c>
      <c r="O1000" s="9" t="str">
        <f>INDEX(key!$F$9:$F$10,D1000)</f>
        <v>Ex</v>
      </c>
      <c r="P1000" s="9" t="str">
        <f>INDEX(key!$AT$3:$BI$3,E1000)</f>
        <v>CZ06</v>
      </c>
      <c r="Q1000" s="9" t="str">
        <f>INDEX('HVACwts Src'!$D$7:$I$7,F1000)</f>
        <v>rNCEH</v>
      </c>
      <c r="R1000" s="36">
        <f>IF(G1000,INDEX('HVACwts Src'!$D$11:$U$164,(B1000-1)*39+(D1000-1)*19+E1000,(C1000-1)*6+F1000),0)</f>
        <v>1968.4490000000001</v>
      </c>
      <c r="T1000" t="str">
        <f t="shared" si="92"/>
        <v>HV_SCEDMoExCZ06</v>
      </c>
      <c r="U1000" t="str">
        <f t="shared" si="93"/>
        <v>rNCEH</v>
      </c>
      <c r="V1000" s="36">
        <f t="shared" si="94"/>
        <v>1968.4490000000001</v>
      </c>
    </row>
    <row r="1001" spans="1:22" x14ac:dyDescent="0.25">
      <c r="A1001" s="86">
        <f t="shared" si="95"/>
        <v>995</v>
      </c>
      <c r="B1001">
        <v>2</v>
      </c>
      <c r="C1001">
        <v>3</v>
      </c>
      <c r="D1001">
        <v>1</v>
      </c>
      <c r="E1001">
        <v>6</v>
      </c>
      <c r="F1001">
        <v>5</v>
      </c>
      <c r="G1001" t="b">
        <f>INDEX(key!$AT$4:$BI$7,B1001,E1001)</f>
        <v>1</v>
      </c>
      <c r="H1001" t="str">
        <f t="shared" si="90"/>
        <v>HV_SCEDMoExCZ06rDXOH</v>
      </c>
      <c r="I1001" s="9" t="s">
        <v>1799</v>
      </c>
      <c r="J1001" t="str">
        <f t="shared" si="91"/>
        <v>HV_SCEDMoExCZ06</v>
      </c>
      <c r="K1001" s="9" t="s">
        <v>1662</v>
      </c>
      <c r="L1001" s="9" t="s">
        <v>45</v>
      </c>
      <c r="M1001" s="9" t="str">
        <f>INDEX(key!$AS$4:$AS$7,B1001)</f>
        <v>SCE</v>
      </c>
      <c r="N1001" s="9" t="str">
        <f>INDEX(key!$I$3:$I$5,C1001)</f>
        <v>DMo</v>
      </c>
      <c r="O1001" s="9" t="str">
        <f>INDEX(key!$F$9:$F$10,D1001)</f>
        <v>Ex</v>
      </c>
      <c r="P1001" s="9" t="str">
        <f>INDEX(key!$AT$3:$BI$3,E1001)</f>
        <v>CZ06</v>
      </c>
      <c r="Q1001" s="9" t="str">
        <f>INDEX('HVACwts Src'!$D$7:$I$7,F1001)</f>
        <v>rDXOH</v>
      </c>
      <c r="R1001" s="36">
        <f>IF(G1001,INDEX('HVACwts Src'!$D$11:$U$164,(B1001-1)*39+(D1001-1)*19+E1001,(C1001-1)*6+F1001),0)</f>
        <v>1135.3212000000003</v>
      </c>
      <c r="T1001" t="str">
        <f t="shared" si="92"/>
        <v>HV_SCEDMoExCZ06</v>
      </c>
      <c r="U1001" t="str">
        <f t="shared" si="93"/>
        <v>rDXOH</v>
      </c>
      <c r="V1001" s="36">
        <f t="shared" si="94"/>
        <v>1135.3212000000003</v>
      </c>
    </row>
    <row r="1002" spans="1:22" x14ac:dyDescent="0.25">
      <c r="A1002" s="86">
        <f t="shared" si="95"/>
        <v>996</v>
      </c>
      <c r="B1002">
        <v>2</v>
      </c>
      <c r="C1002">
        <v>3</v>
      </c>
      <c r="D1002">
        <v>1</v>
      </c>
      <c r="E1002">
        <v>6</v>
      </c>
      <c r="F1002">
        <v>6</v>
      </c>
      <c r="G1002" t="b">
        <f>INDEX(key!$AT$4:$BI$7,B1002,E1002)</f>
        <v>1</v>
      </c>
      <c r="H1002" t="str">
        <f t="shared" si="90"/>
        <v>HV_SCEDMoExCZ06rNCOH</v>
      </c>
      <c r="I1002" s="9" t="s">
        <v>1799</v>
      </c>
      <c r="J1002" t="str">
        <f t="shared" si="91"/>
        <v>HV_SCEDMoExCZ06</v>
      </c>
      <c r="K1002" s="9" t="s">
        <v>1662</v>
      </c>
      <c r="L1002" s="9" t="s">
        <v>45</v>
      </c>
      <c r="M1002" s="9" t="str">
        <f>INDEX(key!$AS$4:$AS$7,B1002)</f>
        <v>SCE</v>
      </c>
      <c r="N1002" s="9" t="str">
        <f>INDEX(key!$I$3:$I$5,C1002)</f>
        <v>DMo</v>
      </c>
      <c r="O1002" s="9" t="str">
        <f>INDEX(key!$F$9:$F$10,D1002)</f>
        <v>Ex</v>
      </c>
      <c r="P1002" s="9" t="str">
        <f>INDEX(key!$AT$3:$BI$3,E1002)</f>
        <v>CZ06</v>
      </c>
      <c r="Q1002" s="9" t="str">
        <f>INDEX('HVACwts Src'!$D$7:$I$7,F1002)</f>
        <v>rNCOH</v>
      </c>
      <c r="R1002" s="36">
        <f>IF(G1002,INDEX('HVACwts Src'!$D$11:$U$164,(B1002-1)*39+(D1002-1)*19+E1002,(C1002-1)*6+F1002),0)</f>
        <v>3346.3633</v>
      </c>
      <c r="T1002" t="str">
        <f t="shared" si="92"/>
        <v>HV_SCEDMoExCZ06</v>
      </c>
      <c r="U1002" t="str">
        <f t="shared" si="93"/>
        <v>rNCOH</v>
      </c>
      <c r="V1002" s="36">
        <f t="shared" si="94"/>
        <v>3346.3633</v>
      </c>
    </row>
    <row r="1003" spans="1:22" x14ac:dyDescent="0.25">
      <c r="A1003" s="86">
        <f t="shared" si="95"/>
        <v>997</v>
      </c>
      <c r="B1003">
        <v>2</v>
      </c>
      <c r="C1003">
        <v>3</v>
      </c>
      <c r="D1003">
        <v>1</v>
      </c>
      <c r="E1003">
        <v>7</v>
      </c>
      <c r="F1003">
        <v>1</v>
      </c>
      <c r="G1003" t="b">
        <f>INDEX(key!$AT$4:$BI$7,B1003,E1003)</f>
        <v>0</v>
      </c>
      <c r="H1003" t="str">
        <f t="shared" si="90"/>
        <v>HV_SCEDMoExCZ07rDXGF</v>
      </c>
      <c r="I1003" s="9" t="s">
        <v>1799</v>
      </c>
      <c r="J1003" t="str">
        <f t="shared" si="91"/>
        <v>HV_SCEDMoExCZ07</v>
      </c>
      <c r="K1003" s="9" t="s">
        <v>1662</v>
      </c>
      <c r="L1003" s="9" t="s">
        <v>45</v>
      </c>
      <c r="M1003" s="9" t="str">
        <f>INDEX(key!$AS$4:$AS$7,B1003)</f>
        <v>SCE</v>
      </c>
      <c r="N1003" s="9" t="str">
        <f>INDEX(key!$I$3:$I$5,C1003)</f>
        <v>DMo</v>
      </c>
      <c r="O1003" s="9" t="str">
        <f>INDEX(key!$F$9:$F$10,D1003)</f>
        <v>Ex</v>
      </c>
      <c r="P1003" s="9" t="str">
        <f>INDEX(key!$AT$3:$BI$3,E1003)</f>
        <v>CZ07</v>
      </c>
      <c r="Q1003" s="9" t="str">
        <f>INDEX('HVACwts Src'!$D$7:$I$7,F1003)</f>
        <v>rDXGF</v>
      </c>
      <c r="R1003" s="36">
        <f>IF(G1003,INDEX('HVACwts Src'!$D$11:$U$164,(B1003-1)*39+(D1003-1)*19+E1003,(C1003-1)*6+F1003),0)</f>
        <v>0</v>
      </c>
      <c r="T1003" t="str">
        <f t="shared" si="92"/>
        <v>HV_SCEDMoExCZ07</v>
      </c>
      <c r="U1003" t="str">
        <f t="shared" si="93"/>
        <v>rDXGF</v>
      </c>
      <c r="V1003" s="36">
        <f t="shared" si="94"/>
        <v>0</v>
      </c>
    </row>
    <row r="1004" spans="1:22" x14ac:dyDescent="0.25">
      <c r="A1004" s="86">
        <f t="shared" si="95"/>
        <v>998</v>
      </c>
      <c r="B1004">
        <v>2</v>
      </c>
      <c r="C1004">
        <v>3</v>
      </c>
      <c r="D1004">
        <v>1</v>
      </c>
      <c r="E1004">
        <v>7</v>
      </c>
      <c r="F1004">
        <v>2</v>
      </c>
      <c r="G1004" t="b">
        <f>INDEX(key!$AT$4:$BI$7,B1004,E1004)</f>
        <v>0</v>
      </c>
      <c r="H1004" t="str">
        <f t="shared" si="90"/>
        <v>HV_SCEDMoExCZ07rNCGF</v>
      </c>
      <c r="I1004" s="9" t="s">
        <v>1799</v>
      </c>
      <c r="J1004" t="str">
        <f t="shared" si="91"/>
        <v>HV_SCEDMoExCZ07</v>
      </c>
      <c r="K1004" s="9" t="s">
        <v>1662</v>
      </c>
      <c r="L1004" s="9" t="s">
        <v>45</v>
      </c>
      <c r="M1004" s="9" t="str">
        <f>INDEX(key!$AS$4:$AS$7,B1004)</f>
        <v>SCE</v>
      </c>
      <c r="N1004" s="9" t="str">
        <f>INDEX(key!$I$3:$I$5,C1004)</f>
        <v>DMo</v>
      </c>
      <c r="O1004" s="9" t="str">
        <f>INDEX(key!$F$9:$F$10,D1004)</f>
        <v>Ex</v>
      </c>
      <c r="P1004" s="9" t="str">
        <f>INDEX(key!$AT$3:$BI$3,E1004)</f>
        <v>CZ07</v>
      </c>
      <c r="Q1004" s="9" t="str">
        <f>INDEX('HVACwts Src'!$D$7:$I$7,F1004)</f>
        <v>rNCGF</v>
      </c>
      <c r="R1004" s="36">
        <f>IF(G1004,INDEX('HVACwts Src'!$D$11:$U$164,(B1004-1)*39+(D1004-1)*19+E1004,(C1004-1)*6+F1004),0)</f>
        <v>0</v>
      </c>
      <c r="T1004" t="str">
        <f t="shared" si="92"/>
        <v>HV_SCEDMoExCZ07</v>
      </c>
      <c r="U1004" t="str">
        <f t="shared" si="93"/>
        <v>rNCGF</v>
      </c>
      <c r="V1004" s="36">
        <f t="shared" si="94"/>
        <v>0</v>
      </c>
    </row>
    <row r="1005" spans="1:22" x14ac:dyDescent="0.25">
      <c r="A1005" s="86">
        <f t="shared" si="95"/>
        <v>999</v>
      </c>
      <c r="B1005">
        <v>2</v>
      </c>
      <c r="C1005">
        <v>3</v>
      </c>
      <c r="D1005">
        <v>1</v>
      </c>
      <c r="E1005">
        <v>7</v>
      </c>
      <c r="F1005">
        <v>3</v>
      </c>
      <c r="G1005" t="b">
        <f>INDEX(key!$AT$4:$BI$7,B1005,E1005)</f>
        <v>0</v>
      </c>
      <c r="H1005" t="str">
        <f t="shared" si="90"/>
        <v>HV_SCEDMoExCZ07rDXHP</v>
      </c>
      <c r="I1005" s="9" t="s">
        <v>1799</v>
      </c>
      <c r="J1005" t="str">
        <f t="shared" si="91"/>
        <v>HV_SCEDMoExCZ07</v>
      </c>
      <c r="K1005" s="9" t="s">
        <v>1662</v>
      </c>
      <c r="L1005" s="9" t="s">
        <v>45</v>
      </c>
      <c r="M1005" s="9" t="str">
        <f>INDEX(key!$AS$4:$AS$7,B1005)</f>
        <v>SCE</v>
      </c>
      <c r="N1005" s="9" t="str">
        <f>INDEX(key!$I$3:$I$5,C1005)</f>
        <v>DMo</v>
      </c>
      <c r="O1005" s="9" t="str">
        <f>INDEX(key!$F$9:$F$10,D1005)</f>
        <v>Ex</v>
      </c>
      <c r="P1005" s="9" t="str">
        <f>INDEX(key!$AT$3:$BI$3,E1005)</f>
        <v>CZ07</v>
      </c>
      <c r="Q1005" s="9" t="str">
        <f>INDEX('HVACwts Src'!$D$7:$I$7,F1005)</f>
        <v>rDXHP</v>
      </c>
      <c r="R1005" s="36">
        <f>IF(G1005,INDEX('HVACwts Src'!$D$11:$U$164,(B1005-1)*39+(D1005-1)*19+E1005,(C1005-1)*6+F1005),0)</f>
        <v>0</v>
      </c>
      <c r="T1005" t="str">
        <f t="shared" si="92"/>
        <v>HV_SCEDMoExCZ07</v>
      </c>
      <c r="U1005" t="str">
        <f t="shared" si="93"/>
        <v>rDXHP</v>
      </c>
      <c r="V1005" s="36">
        <f t="shared" si="94"/>
        <v>0</v>
      </c>
    </row>
    <row r="1006" spans="1:22" x14ac:dyDescent="0.25">
      <c r="A1006" s="86">
        <f t="shared" si="95"/>
        <v>1000</v>
      </c>
      <c r="B1006">
        <v>2</v>
      </c>
      <c r="C1006">
        <v>3</v>
      </c>
      <c r="D1006">
        <v>1</v>
      </c>
      <c r="E1006">
        <v>7</v>
      </c>
      <c r="F1006">
        <v>4</v>
      </c>
      <c r="G1006" t="b">
        <f>INDEX(key!$AT$4:$BI$7,B1006,E1006)</f>
        <v>0</v>
      </c>
      <c r="H1006" t="str">
        <f t="shared" si="90"/>
        <v>HV_SCEDMoExCZ07rNCEH</v>
      </c>
      <c r="I1006" s="9" t="s">
        <v>1799</v>
      </c>
      <c r="J1006" t="str">
        <f t="shared" si="91"/>
        <v>HV_SCEDMoExCZ07</v>
      </c>
      <c r="K1006" s="9" t="s">
        <v>1662</v>
      </c>
      <c r="L1006" s="9" t="s">
        <v>45</v>
      </c>
      <c r="M1006" s="9" t="str">
        <f>INDEX(key!$AS$4:$AS$7,B1006)</f>
        <v>SCE</v>
      </c>
      <c r="N1006" s="9" t="str">
        <f>INDEX(key!$I$3:$I$5,C1006)</f>
        <v>DMo</v>
      </c>
      <c r="O1006" s="9" t="str">
        <f>INDEX(key!$F$9:$F$10,D1006)</f>
        <v>Ex</v>
      </c>
      <c r="P1006" s="9" t="str">
        <f>INDEX(key!$AT$3:$BI$3,E1006)</f>
        <v>CZ07</v>
      </c>
      <c r="Q1006" s="9" t="str">
        <f>INDEX('HVACwts Src'!$D$7:$I$7,F1006)</f>
        <v>rNCEH</v>
      </c>
      <c r="R1006" s="36">
        <f>IF(G1006,INDEX('HVACwts Src'!$D$11:$U$164,(B1006-1)*39+(D1006-1)*19+E1006,(C1006-1)*6+F1006),0)</f>
        <v>0</v>
      </c>
      <c r="T1006" t="str">
        <f t="shared" si="92"/>
        <v>HV_SCEDMoExCZ07</v>
      </c>
      <c r="U1006" t="str">
        <f t="shared" si="93"/>
        <v>rNCEH</v>
      </c>
      <c r="V1006" s="36">
        <f t="shared" si="94"/>
        <v>0</v>
      </c>
    </row>
    <row r="1007" spans="1:22" x14ac:dyDescent="0.25">
      <c r="A1007" s="86">
        <f t="shared" si="95"/>
        <v>1001</v>
      </c>
      <c r="B1007">
        <v>2</v>
      </c>
      <c r="C1007">
        <v>3</v>
      </c>
      <c r="D1007">
        <v>1</v>
      </c>
      <c r="E1007">
        <v>7</v>
      </c>
      <c r="F1007">
        <v>5</v>
      </c>
      <c r="G1007" t="b">
        <f>INDEX(key!$AT$4:$BI$7,B1007,E1007)</f>
        <v>0</v>
      </c>
      <c r="H1007" t="str">
        <f t="shared" si="90"/>
        <v>HV_SCEDMoExCZ07rDXOH</v>
      </c>
      <c r="I1007" s="9" t="s">
        <v>1799</v>
      </c>
      <c r="J1007" t="str">
        <f t="shared" si="91"/>
        <v>HV_SCEDMoExCZ07</v>
      </c>
      <c r="K1007" s="9" t="s">
        <v>1662</v>
      </c>
      <c r="L1007" s="9" t="s">
        <v>45</v>
      </c>
      <c r="M1007" s="9" t="str">
        <f>INDEX(key!$AS$4:$AS$7,B1007)</f>
        <v>SCE</v>
      </c>
      <c r="N1007" s="9" t="str">
        <f>INDEX(key!$I$3:$I$5,C1007)</f>
        <v>DMo</v>
      </c>
      <c r="O1007" s="9" t="str">
        <f>INDEX(key!$F$9:$F$10,D1007)</f>
        <v>Ex</v>
      </c>
      <c r="P1007" s="9" t="str">
        <f>INDEX(key!$AT$3:$BI$3,E1007)</f>
        <v>CZ07</v>
      </c>
      <c r="Q1007" s="9" t="str">
        <f>INDEX('HVACwts Src'!$D$7:$I$7,F1007)</f>
        <v>rDXOH</v>
      </c>
      <c r="R1007" s="36">
        <f>IF(G1007,INDEX('HVACwts Src'!$D$11:$U$164,(B1007-1)*39+(D1007-1)*19+E1007,(C1007-1)*6+F1007),0)</f>
        <v>0</v>
      </c>
      <c r="T1007" t="str">
        <f t="shared" si="92"/>
        <v>HV_SCEDMoExCZ07</v>
      </c>
      <c r="U1007" t="str">
        <f t="shared" si="93"/>
        <v>rDXOH</v>
      </c>
      <c r="V1007" s="36">
        <f t="shared" si="94"/>
        <v>0</v>
      </c>
    </row>
    <row r="1008" spans="1:22" x14ac:dyDescent="0.25">
      <c r="A1008" s="86">
        <f t="shared" si="95"/>
        <v>1002</v>
      </c>
      <c r="B1008">
        <v>2</v>
      </c>
      <c r="C1008">
        <v>3</v>
      </c>
      <c r="D1008">
        <v>1</v>
      </c>
      <c r="E1008">
        <v>7</v>
      </c>
      <c r="F1008">
        <v>6</v>
      </c>
      <c r="G1008" t="b">
        <f>INDEX(key!$AT$4:$BI$7,B1008,E1008)</f>
        <v>0</v>
      </c>
      <c r="H1008" t="str">
        <f t="shared" si="90"/>
        <v>HV_SCEDMoExCZ07rNCOH</v>
      </c>
      <c r="I1008" s="9" t="s">
        <v>1799</v>
      </c>
      <c r="J1008" t="str">
        <f t="shared" si="91"/>
        <v>HV_SCEDMoExCZ07</v>
      </c>
      <c r="K1008" s="9" t="s">
        <v>1662</v>
      </c>
      <c r="L1008" s="9" t="s">
        <v>45</v>
      </c>
      <c r="M1008" s="9" t="str">
        <f>INDEX(key!$AS$4:$AS$7,B1008)</f>
        <v>SCE</v>
      </c>
      <c r="N1008" s="9" t="str">
        <f>INDEX(key!$I$3:$I$5,C1008)</f>
        <v>DMo</v>
      </c>
      <c r="O1008" s="9" t="str">
        <f>INDEX(key!$F$9:$F$10,D1008)</f>
        <v>Ex</v>
      </c>
      <c r="P1008" s="9" t="str">
        <f>INDEX(key!$AT$3:$BI$3,E1008)</f>
        <v>CZ07</v>
      </c>
      <c r="Q1008" s="9" t="str">
        <f>INDEX('HVACwts Src'!$D$7:$I$7,F1008)</f>
        <v>rNCOH</v>
      </c>
      <c r="R1008" s="36">
        <f>IF(G1008,INDEX('HVACwts Src'!$D$11:$U$164,(B1008-1)*39+(D1008-1)*19+E1008,(C1008-1)*6+F1008),0)</f>
        <v>0</v>
      </c>
      <c r="T1008" t="str">
        <f t="shared" si="92"/>
        <v>HV_SCEDMoExCZ07</v>
      </c>
      <c r="U1008" t="str">
        <f t="shared" si="93"/>
        <v>rNCOH</v>
      </c>
      <c r="V1008" s="36">
        <f t="shared" si="94"/>
        <v>0</v>
      </c>
    </row>
    <row r="1009" spans="1:22" x14ac:dyDescent="0.25">
      <c r="A1009" s="86">
        <f t="shared" si="95"/>
        <v>1003</v>
      </c>
      <c r="B1009">
        <v>2</v>
      </c>
      <c r="C1009">
        <v>3</v>
      </c>
      <c r="D1009">
        <v>1</v>
      </c>
      <c r="E1009">
        <v>8</v>
      </c>
      <c r="F1009">
        <v>1</v>
      </c>
      <c r="G1009" t="b">
        <f>INDEX(key!$AT$4:$BI$7,B1009,E1009)</f>
        <v>1</v>
      </c>
      <c r="H1009" t="str">
        <f t="shared" si="90"/>
        <v>HV_SCEDMoExCZ08rDXGF</v>
      </c>
      <c r="I1009" s="9" t="s">
        <v>1799</v>
      </c>
      <c r="J1009" t="str">
        <f t="shared" si="91"/>
        <v>HV_SCEDMoExCZ08</v>
      </c>
      <c r="K1009" s="9" t="s">
        <v>1662</v>
      </c>
      <c r="L1009" s="9" t="s">
        <v>45</v>
      </c>
      <c r="M1009" s="9" t="str">
        <f>INDEX(key!$AS$4:$AS$7,B1009)</f>
        <v>SCE</v>
      </c>
      <c r="N1009" s="9" t="str">
        <f>INDEX(key!$I$3:$I$5,C1009)</f>
        <v>DMo</v>
      </c>
      <c r="O1009" s="9" t="str">
        <f>INDEX(key!$F$9:$F$10,D1009)</f>
        <v>Ex</v>
      </c>
      <c r="P1009" s="9" t="str">
        <f>INDEX(key!$AT$3:$BI$3,E1009)</f>
        <v>CZ08</v>
      </c>
      <c r="Q1009" s="9" t="str">
        <f>INDEX('HVACwts Src'!$D$7:$I$7,F1009)</f>
        <v>rDXGF</v>
      </c>
      <c r="R1009" s="36">
        <f>IF(G1009,INDEX('HVACwts Src'!$D$11:$U$164,(B1009-1)*39+(D1009-1)*19+E1009,(C1009-1)*6+F1009),0)</f>
        <v>13719.0452</v>
      </c>
      <c r="T1009" t="str">
        <f t="shared" si="92"/>
        <v>HV_SCEDMoExCZ08</v>
      </c>
      <c r="U1009" t="str">
        <f t="shared" si="93"/>
        <v>rDXGF</v>
      </c>
      <c r="V1009" s="36">
        <f t="shared" si="94"/>
        <v>13719.0452</v>
      </c>
    </row>
    <row r="1010" spans="1:22" x14ac:dyDescent="0.25">
      <c r="A1010" s="86">
        <f t="shared" si="95"/>
        <v>1004</v>
      </c>
      <c r="B1010">
        <v>2</v>
      </c>
      <c r="C1010">
        <v>3</v>
      </c>
      <c r="D1010">
        <v>1</v>
      </c>
      <c r="E1010">
        <v>8</v>
      </c>
      <c r="F1010">
        <v>2</v>
      </c>
      <c r="G1010" t="b">
        <f>INDEX(key!$AT$4:$BI$7,B1010,E1010)</f>
        <v>1</v>
      </c>
      <c r="H1010" t="str">
        <f t="shared" si="90"/>
        <v>HV_SCEDMoExCZ08rNCGF</v>
      </c>
      <c r="I1010" s="9" t="s">
        <v>1799</v>
      </c>
      <c r="J1010" t="str">
        <f t="shared" si="91"/>
        <v>HV_SCEDMoExCZ08</v>
      </c>
      <c r="K1010" s="9" t="s">
        <v>1662</v>
      </c>
      <c r="L1010" s="9" t="s">
        <v>45</v>
      </c>
      <c r="M1010" s="9" t="str">
        <f>INDEX(key!$AS$4:$AS$7,B1010)</f>
        <v>SCE</v>
      </c>
      <c r="N1010" s="9" t="str">
        <f>INDEX(key!$I$3:$I$5,C1010)</f>
        <v>DMo</v>
      </c>
      <c r="O1010" s="9" t="str">
        <f>INDEX(key!$F$9:$F$10,D1010)</f>
        <v>Ex</v>
      </c>
      <c r="P1010" s="9" t="str">
        <f>INDEX(key!$AT$3:$BI$3,E1010)</f>
        <v>CZ08</v>
      </c>
      <c r="Q1010" s="9" t="str">
        <f>INDEX('HVACwts Src'!$D$7:$I$7,F1010)</f>
        <v>rNCGF</v>
      </c>
      <c r="R1010" s="36">
        <f>IF(G1010,INDEX('HVACwts Src'!$D$11:$U$164,(B1010-1)*39+(D1010-1)*19+E1010,(C1010-1)*6+F1010),0)</f>
        <v>3573.0030000000002</v>
      </c>
      <c r="T1010" t="str">
        <f t="shared" si="92"/>
        <v>HV_SCEDMoExCZ08</v>
      </c>
      <c r="U1010" t="str">
        <f t="shared" si="93"/>
        <v>rNCGF</v>
      </c>
      <c r="V1010" s="36">
        <f t="shared" si="94"/>
        <v>3573.0030000000002</v>
      </c>
    </row>
    <row r="1011" spans="1:22" x14ac:dyDescent="0.25">
      <c r="A1011" s="86">
        <f t="shared" si="95"/>
        <v>1005</v>
      </c>
      <c r="B1011">
        <v>2</v>
      </c>
      <c r="C1011">
        <v>3</v>
      </c>
      <c r="D1011">
        <v>1</v>
      </c>
      <c r="E1011">
        <v>8</v>
      </c>
      <c r="F1011">
        <v>3</v>
      </c>
      <c r="G1011" t="b">
        <f>INDEX(key!$AT$4:$BI$7,B1011,E1011)</f>
        <v>1</v>
      </c>
      <c r="H1011" t="str">
        <f t="shared" si="90"/>
        <v>HV_SCEDMoExCZ08rDXHP</v>
      </c>
      <c r="I1011" s="9" t="s">
        <v>1799</v>
      </c>
      <c r="J1011" t="str">
        <f t="shared" si="91"/>
        <v>HV_SCEDMoExCZ08</v>
      </c>
      <c r="K1011" s="9" t="s">
        <v>1662</v>
      </c>
      <c r="L1011" s="9" t="s">
        <v>45</v>
      </c>
      <c r="M1011" s="9" t="str">
        <f>INDEX(key!$AS$4:$AS$7,B1011)</f>
        <v>SCE</v>
      </c>
      <c r="N1011" s="9" t="str">
        <f>INDEX(key!$I$3:$I$5,C1011)</f>
        <v>DMo</v>
      </c>
      <c r="O1011" s="9" t="str">
        <f>INDEX(key!$F$9:$F$10,D1011)</f>
        <v>Ex</v>
      </c>
      <c r="P1011" s="9" t="str">
        <f>INDEX(key!$AT$3:$BI$3,E1011)</f>
        <v>CZ08</v>
      </c>
      <c r="Q1011" s="9" t="str">
        <f>INDEX('HVACwts Src'!$D$7:$I$7,F1011)</f>
        <v>rDXHP</v>
      </c>
      <c r="R1011" s="36">
        <f>IF(G1011,INDEX('HVACwts Src'!$D$11:$U$164,(B1011-1)*39+(D1011-1)*19+E1011,(C1011-1)*6+F1011),0)</f>
        <v>1959.8636000000001</v>
      </c>
      <c r="T1011" t="str">
        <f t="shared" si="92"/>
        <v>HV_SCEDMoExCZ08</v>
      </c>
      <c r="U1011" t="str">
        <f t="shared" si="93"/>
        <v>rDXHP</v>
      </c>
      <c r="V1011" s="36">
        <f t="shared" si="94"/>
        <v>1959.8636000000001</v>
      </c>
    </row>
    <row r="1012" spans="1:22" x14ac:dyDescent="0.25">
      <c r="A1012" s="86">
        <f t="shared" si="95"/>
        <v>1006</v>
      </c>
      <c r="B1012">
        <v>2</v>
      </c>
      <c r="C1012">
        <v>3</v>
      </c>
      <c r="D1012">
        <v>1</v>
      </c>
      <c r="E1012">
        <v>8</v>
      </c>
      <c r="F1012">
        <v>4</v>
      </c>
      <c r="G1012" t="b">
        <f>INDEX(key!$AT$4:$BI$7,B1012,E1012)</f>
        <v>1</v>
      </c>
      <c r="H1012" t="str">
        <f t="shared" si="90"/>
        <v>HV_SCEDMoExCZ08rNCEH</v>
      </c>
      <c r="I1012" s="9" t="s">
        <v>1799</v>
      </c>
      <c r="J1012" t="str">
        <f t="shared" si="91"/>
        <v>HV_SCEDMoExCZ08</v>
      </c>
      <c r="K1012" s="9" t="s">
        <v>1662</v>
      </c>
      <c r="L1012" s="9" t="s">
        <v>45</v>
      </c>
      <c r="M1012" s="9" t="str">
        <f>INDEX(key!$AS$4:$AS$7,B1012)</f>
        <v>SCE</v>
      </c>
      <c r="N1012" s="9" t="str">
        <f>INDEX(key!$I$3:$I$5,C1012)</f>
        <v>DMo</v>
      </c>
      <c r="O1012" s="9" t="str">
        <f>INDEX(key!$F$9:$F$10,D1012)</f>
        <v>Ex</v>
      </c>
      <c r="P1012" s="9" t="str">
        <f>INDEX(key!$AT$3:$BI$3,E1012)</f>
        <v>CZ08</v>
      </c>
      <c r="Q1012" s="9" t="str">
        <f>INDEX('HVACwts Src'!$D$7:$I$7,F1012)</f>
        <v>rNCEH</v>
      </c>
      <c r="R1012" s="36">
        <f>IF(G1012,INDEX('HVACwts Src'!$D$11:$U$164,(B1012-1)*39+(D1012-1)*19+E1012,(C1012-1)*6+F1012),0)</f>
        <v>510.42900000000009</v>
      </c>
      <c r="T1012" t="str">
        <f t="shared" si="92"/>
        <v>HV_SCEDMoExCZ08</v>
      </c>
      <c r="U1012" t="str">
        <f t="shared" si="93"/>
        <v>rNCEH</v>
      </c>
      <c r="V1012" s="36">
        <f t="shared" si="94"/>
        <v>510.42900000000009</v>
      </c>
    </row>
    <row r="1013" spans="1:22" x14ac:dyDescent="0.25">
      <c r="A1013" s="86">
        <f t="shared" si="95"/>
        <v>1007</v>
      </c>
      <c r="B1013">
        <v>2</v>
      </c>
      <c r="C1013">
        <v>3</v>
      </c>
      <c r="D1013">
        <v>1</v>
      </c>
      <c r="E1013">
        <v>8</v>
      </c>
      <c r="F1013">
        <v>5</v>
      </c>
      <c r="G1013" t="b">
        <f>INDEX(key!$AT$4:$BI$7,B1013,E1013)</f>
        <v>1</v>
      </c>
      <c r="H1013" t="str">
        <f t="shared" si="90"/>
        <v>HV_SCEDMoExCZ08rDXOH</v>
      </c>
      <c r="I1013" s="9" t="s">
        <v>1799</v>
      </c>
      <c r="J1013" t="str">
        <f t="shared" si="91"/>
        <v>HV_SCEDMoExCZ08</v>
      </c>
      <c r="K1013" s="9" t="s">
        <v>1662</v>
      </c>
      <c r="L1013" s="9" t="s">
        <v>45</v>
      </c>
      <c r="M1013" s="9" t="str">
        <f>INDEX(key!$AS$4:$AS$7,B1013)</f>
        <v>SCE</v>
      </c>
      <c r="N1013" s="9" t="str">
        <f>INDEX(key!$I$3:$I$5,C1013)</f>
        <v>DMo</v>
      </c>
      <c r="O1013" s="9" t="str">
        <f>INDEX(key!$F$9:$F$10,D1013)</f>
        <v>Ex</v>
      </c>
      <c r="P1013" s="9" t="str">
        <f>INDEX(key!$AT$3:$BI$3,E1013)</f>
        <v>CZ08</v>
      </c>
      <c r="Q1013" s="9" t="str">
        <f>INDEX('HVACwts Src'!$D$7:$I$7,F1013)</f>
        <v>rDXOH</v>
      </c>
      <c r="R1013" s="36">
        <f>IF(G1013,INDEX('HVACwts Src'!$D$11:$U$164,(B1013-1)*39+(D1013-1)*19+E1013,(C1013-1)*6+F1013),0)</f>
        <v>3331.7681200000002</v>
      </c>
      <c r="T1013" t="str">
        <f t="shared" si="92"/>
        <v>HV_SCEDMoExCZ08</v>
      </c>
      <c r="U1013" t="str">
        <f t="shared" si="93"/>
        <v>rDXOH</v>
      </c>
      <c r="V1013" s="36">
        <f t="shared" si="94"/>
        <v>3331.7681200000002</v>
      </c>
    </row>
    <row r="1014" spans="1:22" x14ac:dyDescent="0.25">
      <c r="A1014" s="86">
        <f t="shared" si="95"/>
        <v>1008</v>
      </c>
      <c r="B1014">
        <v>2</v>
      </c>
      <c r="C1014">
        <v>3</v>
      </c>
      <c r="D1014">
        <v>1</v>
      </c>
      <c r="E1014">
        <v>8</v>
      </c>
      <c r="F1014">
        <v>6</v>
      </c>
      <c r="G1014" t="b">
        <f>INDEX(key!$AT$4:$BI$7,B1014,E1014)</f>
        <v>1</v>
      </c>
      <c r="H1014" t="str">
        <f t="shared" si="90"/>
        <v>HV_SCEDMoExCZ08rNCOH</v>
      </c>
      <c r="I1014" s="9" t="s">
        <v>1799</v>
      </c>
      <c r="J1014" t="str">
        <f t="shared" si="91"/>
        <v>HV_SCEDMoExCZ08</v>
      </c>
      <c r="K1014" s="9" t="s">
        <v>1662</v>
      </c>
      <c r="L1014" s="9" t="s">
        <v>45</v>
      </c>
      <c r="M1014" s="9" t="str">
        <f>INDEX(key!$AS$4:$AS$7,B1014)</f>
        <v>SCE</v>
      </c>
      <c r="N1014" s="9" t="str">
        <f>INDEX(key!$I$3:$I$5,C1014)</f>
        <v>DMo</v>
      </c>
      <c r="O1014" s="9" t="str">
        <f>INDEX(key!$F$9:$F$10,D1014)</f>
        <v>Ex</v>
      </c>
      <c r="P1014" s="9" t="str">
        <f>INDEX(key!$AT$3:$BI$3,E1014)</f>
        <v>CZ08</v>
      </c>
      <c r="Q1014" s="9" t="str">
        <f>INDEX('HVACwts Src'!$D$7:$I$7,F1014)</f>
        <v>rNCOH</v>
      </c>
      <c r="R1014" s="36">
        <f>IF(G1014,INDEX('HVACwts Src'!$D$11:$U$164,(B1014-1)*39+(D1014-1)*19+E1014,(C1014-1)*6+F1014),0)</f>
        <v>867.72930000000008</v>
      </c>
      <c r="T1014" t="str">
        <f t="shared" si="92"/>
        <v>HV_SCEDMoExCZ08</v>
      </c>
      <c r="U1014" t="str">
        <f t="shared" si="93"/>
        <v>rNCOH</v>
      </c>
      <c r="V1014" s="36">
        <f t="shared" si="94"/>
        <v>867.72930000000008</v>
      </c>
    </row>
    <row r="1015" spans="1:22" x14ac:dyDescent="0.25">
      <c r="A1015" s="86">
        <f t="shared" si="95"/>
        <v>1009</v>
      </c>
      <c r="B1015">
        <v>2</v>
      </c>
      <c r="C1015">
        <v>3</v>
      </c>
      <c r="D1015">
        <v>1</v>
      </c>
      <c r="E1015">
        <v>9</v>
      </c>
      <c r="F1015">
        <v>1</v>
      </c>
      <c r="G1015" t="b">
        <f>INDEX(key!$AT$4:$BI$7,B1015,E1015)</f>
        <v>1</v>
      </c>
      <c r="H1015" t="str">
        <f t="shared" si="90"/>
        <v>HV_SCEDMoExCZ09rDXGF</v>
      </c>
      <c r="I1015" s="9" t="s">
        <v>1799</v>
      </c>
      <c r="J1015" t="str">
        <f t="shared" si="91"/>
        <v>HV_SCEDMoExCZ09</v>
      </c>
      <c r="K1015" s="9" t="s">
        <v>1662</v>
      </c>
      <c r="L1015" s="9" t="s">
        <v>45</v>
      </c>
      <c r="M1015" s="9" t="str">
        <f>INDEX(key!$AS$4:$AS$7,B1015)</f>
        <v>SCE</v>
      </c>
      <c r="N1015" s="9" t="str">
        <f>INDEX(key!$I$3:$I$5,C1015)</f>
        <v>DMo</v>
      </c>
      <c r="O1015" s="9" t="str">
        <f>INDEX(key!$F$9:$F$10,D1015)</f>
        <v>Ex</v>
      </c>
      <c r="P1015" s="9" t="str">
        <f>INDEX(key!$AT$3:$BI$3,E1015)</f>
        <v>CZ09</v>
      </c>
      <c r="Q1015" s="9" t="str">
        <f>INDEX('HVACwts Src'!$D$7:$I$7,F1015)</f>
        <v>rDXGF</v>
      </c>
      <c r="R1015" s="36">
        <f>IF(G1015,INDEX('HVACwts Src'!$D$11:$U$164,(B1015-1)*39+(D1015-1)*19+E1015,(C1015-1)*6+F1015),0)</f>
        <v>17609.949000000001</v>
      </c>
      <c r="T1015" t="str">
        <f t="shared" si="92"/>
        <v>HV_SCEDMoExCZ09</v>
      </c>
      <c r="U1015" t="str">
        <f t="shared" si="93"/>
        <v>rDXGF</v>
      </c>
      <c r="V1015" s="36">
        <f t="shared" si="94"/>
        <v>17609.949000000001</v>
      </c>
    </row>
    <row r="1016" spans="1:22" x14ac:dyDescent="0.25">
      <c r="A1016" s="86">
        <f t="shared" si="95"/>
        <v>1010</v>
      </c>
      <c r="B1016">
        <v>2</v>
      </c>
      <c r="C1016">
        <v>3</v>
      </c>
      <c r="D1016">
        <v>1</v>
      </c>
      <c r="E1016">
        <v>9</v>
      </c>
      <c r="F1016">
        <v>2</v>
      </c>
      <c r="G1016" t="b">
        <f>INDEX(key!$AT$4:$BI$7,B1016,E1016)</f>
        <v>1</v>
      </c>
      <c r="H1016" t="str">
        <f t="shared" si="90"/>
        <v>HV_SCEDMoExCZ09rNCGF</v>
      </c>
      <c r="I1016" s="9" t="s">
        <v>1799</v>
      </c>
      <c r="J1016" t="str">
        <f t="shared" si="91"/>
        <v>HV_SCEDMoExCZ09</v>
      </c>
      <c r="K1016" s="9" t="s">
        <v>1662</v>
      </c>
      <c r="L1016" s="9" t="s">
        <v>45</v>
      </c>
      <c r="M1016" s="9" t="str">
        <f>INDEX(key!$AS$4:$AS$7,B1016)</f>
        <v>SCE</v>
      </c>
      <c r="N1016" s="9" t="str">
        <f>INDEX(key!$I$3:$I$5,C1016)</f>
        <v>DMo</v>
      </c>
      <c r="O1016" s="9" t="str">
        <f>INDEX(key!$F$9:$F$10,D1016)</f>
        <v>Ex</v>
      </c>
      <c r="P1016" s="9" t="str">
        <f>INDEX(key!$AT$3:$BI$3,E1016)</f>
        <v>CZ09</v>
      </c>
      <c r="Q1016" s="9" t="str">
        <f>INDEX('HVACwts Src'!$D$7:$I$7,F1016)</f>
        <v>rNCGF</v>
      </c>
      <c r="R1016" s="36">
        <f>IF(G1016,INDEX('HVACwts Src'!$D$11:$U$164,(B1016-1)*39+(D1016-1)*19+E1016,(C1016-1)*6+F1016),0)</f>
        <v>3873.9259999999995</v>
      </c>
      <c r="T1016" t="str">
        <f t="shared" si="92"/>
        <v>HV_SCEDMoExCZ09</v>
      </c>
      <c r="U1016" t="str">
        <f t="shared" si="93"/>
        <v>rNCGF</v>
      </c>
      <c r="V1016" s="36">
        <f t="shared" si="94"/>
        <v>3873.9259999999995</v>
      </c>
    </row>
    <row r="1017" spans="1:22" x14ac:dyDescent="0.25">
      <c r="A1017" s="86">
        <f t="shared" si="95"/>
        <v>1011</v>
      </c>
      <c r="B1017">
        <v>2</v>
      </c>
      <c r="C1017">
        <v>3</v>
      </c>
      <c r="D1017">
        <v>1</v>
      </c>
      <c r="E1017">
        <v>9</v>
      </c>
      <c r="F1017">
        <v>3</v>
      </c>
      <c r="G1017" t="b">
        <f>INDEX(key!$AT$4:$BI$7,B1017,E1017)</f>
        <v>1</v>
      </c>
      <c r="H1017" t="str">
        <f t="shared" si="90"/>
        <v>HV_SCEDMoExCZ09rDXHP</v>
      </c>
      <c r="I1017" s="9" t="s">
        <v>1799</v>
      </c>
      <c r="J1017" t="str">
        <f t="shared" si="91"/>
        <v>HV_SCEDMoExCZ09</v>
      </c>
      <c r="K1017" s="9" t="s">
        <v>1662</v>
      </c>
      <c r="L1017" s="9" t="s">
        <v>45</v>
      </c>
      <c r="M1017" s="9" t="str">
        <f>INDEX(key!$AS$4:$AS$7,B1017)</f>
        <v>SCE</v>
      </c>
      <c r="N1017" s="9" t="str">
        <f>INDEX(key!$I$3:$I$5,C1017)</f>
        <v>DMo</v>
      </c>
      <c r="O1017" s="9" t="str">
        <f>INDEX(key!$F$9:$F$10,D1017)</f>
        <v>Ex</v>
      </c>
      <c r="P1017" s="9" t="str">
        <f>INDEX(key!$AT$3:$BI$3,E1017)</f>
        <v>CZ09</v>
      </c>
      <c r="Q1017" s="9" t="str">
        <f>INDEX('HVACwts Src'!$D$7:$I$7,F1017)</f>
        <v>rDXHP</v>
      </c>
      <c r="R1017" s="36">
        <f>IF(G1017,INDEX('HVACwts Src'!$D$11:$U$164,(B1017-1)*39+(D1017-1)*19+E1017,(C1017-1)*6+F1017),0)</f>
        <v>2515.7070000000003</v>
      </c>
      <c r="T1017" t="str">
        <f t="shared" si="92"/>
        <v>HV_SCEDMoExCZ09</v>
      </c>
      <c r="U1017" t="str">
        <f t="shared" si="93"/>
        <v>rDXHP</v>
      </c>
      <c r="V1017" s="36">
        <f t="shared" si="94"/>
        <v>2515.7070000000003</v>
      </c>
    </row>
    <row r="1018" spans="1:22" x14ac:dyDescent="0.25">
      <c r="A1018" s="86">
        <f t="shared" si="95"/>
        <v>1012</v>
      </c>
      <c r="B1018">
        <v>2</v>
      </c>
      <c r="C1018">
        <v>3</v>
      </c>
      <c r="D1018">
        <v>1</v>
      </c>
      <c r="E1018">
        <v>9</v>
      </c>
      <c r="F1018">
        <v>4</v>
      </c>
      <c r="G1018" t="b">
        <f>INDEX(key!$AT$4:$BI$7,B1018,E1018)</f>
        <v>1</v>
      </c>
      <c r="H1018" t="str">
        <f t="shared" si="90"/>
        <v>HV_SCEDMoExCZ09rNCEH</v>
      </c>
      <c r="I1018" s="9" t="s">
        <v>1799</v>
      </c>
      <c r="J1018" t="str">
        <f t="shared" si="91"/>
        <v>HV_SCEDMoExCZ09</v>
      </c>
      <c r="K1018" s="9" t="s">
        <v>1662</v>
      </c>
      <c r="L1018" s="9" t="s">
        <v>45</v>
      </c>
      <c r="M1018" s="9" t="str">
        <f>INDEX(key!$AS$4:$AS$7,B1018)</f>
        <v>SCE</v>
      </c>
      <c r="N1018" s="9" t="str">
        <f>INDEX(key!$I$3:$I$5,C1018)</f>
        <v>DMo</v>
      </c>
      <c r="O1018" s="9" t="str">
        <f>INDEX(key!$F$9:$F$10,D1018)</f>
        <v>Ex</v>
      </c>
      <c r="P1018" s="9" t="str">
        <f>INDEX(key!$AT$3:$BI$3,E1018)</f>
        <v>CZ09</v>
      </c>
      <c r="Q1018" s="9" t="str">
        <f>INDEX('HVACwts Src'!$D$7:$I$7,F1018)</f>
        <v>rNCEH</v>
      </c>
      <c r="R1018" s="36">
        <f>IF(G1018,INDEX('HVACwts Src'!$D$11:$U$164,(B1018-1)*39+(D1018-1)*19+E1018,(C1018-1)*6+F1018),0)</f>
        <v>553.41800000000001</v>
      </c>
      <c r="T1018" t="str">
        <f t="shared" si="92"/>
        <v>HV_SCEDMoExCZ09</v>
      </c>
      <c r="U1018" t="str">
        <f t="shared" si="93"/>
        <v>rNCEH</v>
      </c>
      <c r="V1018" s="36">
        <f t="shared" si="94"/>
        <v>553.41800000000001</v>
      </c>
    </row>
    <row r="1019" spans="1:22" x14ac:dyDescent="0.25">
      <c r="A1019" s="86">
        <f t="shared" si="95"/>
        <v>1013</v>
      </c>
      <c r="B1019">
        <v>2</v>
      </c>
      <c r="C1019">
        <v>3</v>
      </c>
      <c r="D1019">
        <v>1</v>
      </c>
      <c r="E1019">
        <v>9</v>
      </c>
      <c r="F1019">
        <v>5</v>
      </c>
      <c r="G1019" t="b">
        <f>INDEX(key!$AT$4:$BI$7,B1019,E1019)</f>
        <v>1</v>
      </c>
      <c r="H1019" t="str">
        <f t="shared" si="90"/>
        <v>HV_SCEDMoExCZ09rDXOH</v>
      </c>
      <c r="I1019" s="9" t="s">
        <v>1799</v>
      </c>
      <c r="J1019" t="str">
        <f t="shared" si="91"/>
        <v>HV_SCEDMoExCZ09</v>
      </c>
      <c r="K1019" s="9" t="s">
        <v>1662</v>
      </c>
      <c r="L1019" s="9" t="s">
        <v>45</v>
      </c>
      <c r="M1019" s="9" t="str">
        <f>INDEX(key!$AS$4:$AS$7,B1019)</f>
        <v>SCE</v>
      </c>
      <c r="N1019" s="9" t="str">
        <f>INDEX(key!$I$3:$I$5,C1019)</f>
        <v>DMo</v>
      </c>
      <c r="O1019" s="9" t="str">
        <f>INDEX(key!$F$9:$F$10,D1019)</f>
        <v>Ex</v>
      </c>
      <c r="P1019" s="9" t="str">
        <f>INDEX(key!$AT$3:$BI$3,E1019)</f>
        <v>CZ09</v>
      </c>
      <c r="Q1019" s="9" t="str">
        <f>INDEX('HVACwts Src'!$D$7:$I$7,F1019)</f>
        <v>rDXOH</v>
      </c>
      <c r="R1019" s="36">
        <f>IF(G1019,INDEX('HVACwts Src'!$D$11:$U$164,(B1019-1)*39+(D1019-1)*19+E1019,(C1019-1)*6+F1019),0)</f>
        <v>4276.7019</v>
      </c>
      <c r="T1019" t="str">
        <f t="shared" si="92"/>
        <v>HV_SCEDMoExCZ09</v>
      </c>
      <c r="U1019" t="str">
        <f t="shared" si="93"/>
        <v>rDXOH</v>
      </c>
      <c r="V1019" s="36">
        <f t="shared" si="94"/>
        <v>4276.7019</v>
      </c>
    </row>
    <row r="1020" spans="1:22" x14ac:dyDescent="0.25">
      <c r="A1020" s="86">
        <f t="shared" si="95"/>
        <v>1014</v>
      </c>
      <c r="B1020">
        <v>2</v>
      </c>
      <c r="C1020">
        <v>3</v>
      </c>
      <c r="D1020">
        <v>1</v>
      </c>
      <c r="E1020">
        <v>9</v>
      </c>
      <c r="F1020">
        <v>6</v>
      </c>
      <c r="G1020" t="b">
        <f>INDEX(key!$AT$4:$BI$7,B1020,E1020)</f>
        <v>1</v>
      </c>
      <c r="H1020" t="str">
        <f t="shared" si="90"/>
        <v>HV_SCEDMoExCZ09rNCOH</v>
      </c>
      <c r="I1020" s="9" t="s">
        <v>1799</v>
      </c>
      <c r="J1020" t="str">
        <f t="shared" si="91"/>
        <v>HV_SCEDMoExCZ09</v>
      </c>
      <c r="K1020" s="9" t="s">
        <v>1662</v>
      </c>
      <c r="L1020" s="9" t="s">
        <v>45</v>
      </c>
      <c r="M1020" s="9" t="str">
        <f>INDEX(key!$AS$4:$AS$7,B1020)</f>
        <v>SCE</v>
      </c>
      <c r="N1020" s="9" t="str">
        <f>INDEX(key!$I$3:$I$5,C1020)</f>
        <v>DMo</v>
      </c>
      <c r="O1020" s="9" t="str">
        <f>INDEX(key!$F$9:$F$10,D1020)</f>
        <v>Ex</v>
      </c>
      <c r="P1020" s="9" t="str">
        <f>INDEX(key!$AT$3:$BI$3,E1020)</f>
        <v>CZ09</v>
      </c>
      <c r="Q1020" s="9" t="str">
        <f>INDEX('HVACwts Src'!$D$7:$I$7,F1020)</f>
        <v>rNCOH</v>
      </c>
      <c r="R1020" s="36">
        <f>IF(G1020,INDEX('HVACwts Src'!$D$11:$U$164,(B1020-1)*39+(D1020-1)*19+E1020,(C1020-1)*6+F1020),0)</f>
        <v>940.81060000000002</v>
      </c>
      <c r="T1020" t="str">
        <f t="shared" si="92"/>
        <v>HV_SCEDMoExCZ09</v>
      </c>
      <c r="U1020" t="str">
        <f t="shared" si="93"/>
        <v>rNCOH</v>
      </c>
      <c r="V1020" s="36">
        <f t="shared" si="94"/>
        <v>940.81060000000002</v>
      </c>
    </row>
    <row r="1021" spans="1:22" x14ac:dyDescent="0.25">
      <c r="A1021" s="86">
        <f t="shared" si="95"/>
        <v>1015</v>
      </c>
      <c r="B1021">
        <v>2</v>
      </c>
      <c r="C1021">
        <v>3</v>
      </c>
      <c r="D1021">
        <v>1</v>
      </c>
      <c r="E1021">
        <v>10</v>
      </c>
      <c r="F1021">
        <v>1</v>
      </c>
      <c r="G1021" t="b">
        <f>INDEX(key!$AT$4:$BI$7,B1021,E1021)</f>
        <v>1</v>
      </c>
      <c r="H1021" t="str">
        <f t="shared" si="90"/>
        <v>HV_SCEDMoExCZ10rDXGF</v>
      </c>
      <c r="I1021" s="9" t="s">
        <v>1799</v>
      </c>
      <c r="J1021" t="str">
        <f t="shared" si="91"/>
        <v>HV_SCEDMoExCZ10</v>
      </c>
      <c r="K1021" s="9" t="s">
        <v>1662</v>
      </c>
      <c r="L1021" s="9" t="s">
        <v>45</v>
      </c>
      <c r="M1021" s="9" t="str">
        <f>INDEX(key!$AS$4:$AS$7,B1021)</f>
        <v>SCE</v>
      </c>
      <c r="N1021" s="9" t="str">
        <f>INDEX(key!$I$3:$I$5,C1021)</f>
        <v>DMo</v>
      </c>
      <c r="O1021" s="9" t="str">
        <f>INDEX(key!$F$9:$F$10,D1021)</f>
        <v>Ex</v>
      </c>
      <c r="P1021" s="9" t="str">
        <f>INDEX(key!$AT$3:$BI$3,E1021)</f>
        <v>CZ10</v>
      </c>
      <c r="Q1021" s="9" t="str">
        <f>INDEX('HVACwts Src'!$D$7:$I$7,F1021)</f>
        <v>rDXGF</v>
      </c>
      <c r="R1021" s="36">
        <f>IF(G1021,INDEX('HVACwts Src'!$D$11:$U$164,(B1021-1)*39+(D1021-1)*19+E1021,(C1021-1)*6+F1021),0)</f>
        <v>33518.811199999996</v>
      </c>
      <c r="T1021" t="str">
        <f t="shared" si="92"/>
        <v>HV_SCEDMoExCZ10</v>
      </c>
      <c r="U1021" t="str">
        <f t="shared" si="93"/>
        <v>rDXGF</v>
      </c>
      <c r="V1021" s="36">
        <f t="shared" si="94"/>
        <v>33518.811199999996</v>
      </c>
    </row>
    <row r="1022" spans="1:22" x14ac:dyDescent="0.25">
      <c r="A1022" s="86">
        <f t="shared" si="95"/>
        <v>1016</v>
      </c>
      <c r="B1022">
        <v>2</v>
      </c>
      <c r="C1022">
        <v>3</v>
      </c>
      <c r="D1022">
        <v>1</v>
      </c>
      <c r="E1022">
        <v>10</v>
      </c>
      <c r="F1022">
        <v>2</v>
      </c>
      <c r="G1022" t="b">
        <f>INDEX(key!$AT$4:$BI$7,B1022,E1022)</f>
        <v>1</v>
      </c>
      <c r="H1022" t="str">
        <f t="shared" si="90"/>
        <v>HV_SCEDMoExCZ10rNCGF</v>
      </c>
      <c r="I1022" s="9" t="s">
        <v>1799</v>
      </c>
      <c r="J1022" t="str">
        <f t="shared" si="91"/>
        <v>HV_SCEDMoExCZ10</v>
      </c>
      <c r="K1022" s="9" t="s">
        <v>1662</v>
      </c>
      <c r="L1022" s="9" t="s">
        <v>45</v>
      </c>
      <c r="M1022" s="9" t="str">
        <f>INDEX(key!$AS$4:$AS$7,B1022)</f>
        <v>SCE</v>
      </c>
      <c r="N1022" s="9" t="str">
        <f>INDEX(key!$I$3:$I$5,C1022)</f>
        <v>DMo</v>
      </c>
      <c r="O1022" s="9" t="str">
        <f>INDEX(key!$F$9:$F$10,D1022)</f>
        <v>Ex</v>
      </c>
      <c r="P1022" s="9" t="str">
        <f>INDEX(key!$AT$3:$BI$3,E1022)</f>
        <v>CZ10</v>
      </c>
      <c r="Q1022" s="9" t="str">
        <f>INDEX('HVACwts Src'!$D$7:$I$7,F1022)</f>
        <v>rNCGF</v>
      </c>
      <c r="R1022" s="36">
        <f>IF(G1022,INDEX('HVACwts Src'!$D$11:$U$164,(B1022-1)*39+(D1022-1)*19+E1022,(C1022-1)*6+F1022),0)</f>
        <v>1474.9140000000002</v>
      </c>
      <c r="T1022" t="str">
        <f t="shared" si="92"/>
        <v>HV_SCEDMoExCZ10</v>
      </c>
      <c r="U1022" t="str">
        <f t="shared" si="93"/>
        <v>rNCGF</v>
      </c>
      <c r="V1022" s="36">
        <f t="shared" si="94"/>
        <v>1474.9140000000002</v>
      </c>
    </row>
    <row r="1023" spans="1:22" x14ac:dyDescent="0.25">
      <c r="A1023" s="86">
        <f t="shared" si="95"/>
        <v>1017</v>
      </c>
      <c r="B1023">
        <v>2</v>
      </c>
      <c r="C1023">
        <v>3</v>
      </c>
      <c r="D1023">
        <v>1</v>
      </c>
      <c r="E1023">
        <v>10</v>
      </c>
      <c r="F1023">
        <v>3</v>
      </c>
      <c r="G1023" t="b">
        <f>INDEX(key!$AT$4:$BI$7,B1023,E1023)</f>
        <v>1</v>
      </c>
      <c r="H1023" t="str">
        <f t="shared" si="90"/>
        <v>HV_SCEDMoExCZ10rDXHP</v>
      </c>
      <c r="I1023" s="9" t="s">
        <v>1799</v>
      </c>
      <c r="J1023" t="str">
        <f t="shared" si="91"/>
        <v>HV_SCEDMoExCZ10</v>
      </c>
      <c r="K1023" s="9" t="s">
        <v>1662</v>
      </c>
      <c r="L1023" s="9" t="s">
        <v>45</v>
      </c>
      <c r="M1023" s="9" t="str">
        <f>INDEX(key!$AS$4:$AS$7,B1023)</f>
        <v>SCE</v>
      </c>
      <c r="N1023" s="9" t="str">
        <f>INDEX(key!$I$3:$I$5,C1023)</f>
        <v>DMo</v>
      </c>
      <c r="O1023" s="9" t="str">
        <f>INDEX(key!$F$9:$F$10,D1023)</f>
        <v>Ex</v>
      </c>
      <c r="P1023" s="9" t="str">
        <f>INDEX(key!$AT$3:$BI$3,E1023)</f>
        <v>CZ10</v>
      </c>
      <c r="Q1023" s="9" t="str">
        <f>INDEX('HVACwts Src'!$D$7:$I$7,F1023)</f>
        <v>rDXHP</v>
      </c>
      <c r="R1023" s="36">
        <f>IF(G1023,INDEX('HVACwts Src'!$D$11:$U$164,(B1023-1)*39+(D1023-1)*19+E1023,(C1023-1)*6+F1023),0)</f>
        <v>4788.4016000000001</v>
      </c>
      <c r="T1023" t="str">
        <f t="shared" si="92"/>
        <v>HV_SCEDMoExCZ10</v>
      </c>
      <c r="U1023" t="str">
        <f t="shared" si="93"/>
        <v>rDXHP</v>
      </c>
      <c r="V1023" s="36">
        <f t="shared" si="94"/>
        <v>4788.4016000000001</v>
      </c>
    </row>
    <row r="1024" spans="1:22" x14ac:dyDescent="0.25">
      <c r="A1024" s="86">
        <f t="shared" si="95"/>
        <v>1018</v>
      </c>
      <c r="B1024">
        <v>2</v>
      </c>
      <c r="C1024">
        <v>3</v>
      </c>
      <c r="D1024">
        <v>1</v>
      </c>
      <c r="E1024">
        <v>10</v>
      </c>
      <c r="F1024">
        <v>4</v>
      </c>
      <c r="G1024" t="b">
        <f>INDEX(key!$AT$4:$BI$7,B1024,E1024)</f>
        <v>1</v>
      </c>
      <c r="H1024" t="str">
        <f t="shared" si="90"/>
        <v>HV_SCEDMoExCZ10rNCEH</v>
      </c>
      <c r="I1024" s="9" t="s">
        <v>1799</v>
      </c>
      <c r="J1024" t="str">
        <f t="shared" si="91"/>
        <v>HV_SCEDMoExCZ10</v>
      </c>
      <c r="K1024" s="9" t="s">
        <v>1662</v>
      </c>
      <c r="L1024" s="9" t="s">
        <v>45</v>
      </c>
      <c r="M1024" s="9" t="str">
        <f>INDEX(key!$AS$4:$AS$7,B1024)</f>
        <v>SCE</v>
      </c>
      <c r="N1024" s="9" t="str">
        <f>INDEX(key!$I$3:$I$5,C1024)</f>
        <v>DMo</v>
      </c>
      <c r="O1024" s="9" t="str">
        <f>INDEX(key!$F$9:$F$10,D1024)</f>
        <v>Ex</v>
      </c>
      <c r="P1024" s="9" t="str">
        <f>INDEX(key!$AT$3:$BI$3,E1024)</f>
        <v>CZ10</v>
      </c>
      <c r="Q1024" s="9" t="str">
        <f>INDEX('HVACwts Src'!$D$7:$I$7,F1024)</f>
        <v>rNCEH</v>
      </c>
      <c r="R1024" s="36">
        <f>IF(G1024,INDEX('HVACwts Src'!$D$11:$U$164,(B1024-1)*39+(D1024-1)*19+E1024,(C1024-1)*6+F1024),0)</f>
        <v>210.70200000000003</v>
      </c>
      <c r="T1024" t="str">
        <f t="shared" si="92"/>
        <v>HV_SCEDMoExCZ10</v>
      </c>
      <c r="U1024" t="str">
        <f t="shared" si="93"/>
        <v>rNCEH</v>
      </c>
      <c r="V1024" s="36">
        <f t="shared" si="94"/>
        <v>210.70200000000003</v>
      </c>
    </row>
    <row r="1025" spans="1:22" x14ac:dyDescent="0.25">
      <c r="A1025" s="86">
        <f t="shared" si="95"/>
        <v>1019</v>
      </c>
      <c r="B1025">
        <v>2</v>
      </c>
      <c r="C1025">
        <v>3</v>
      </c>
      <c r="D1025">
        <v>1</v>
      </c>
      <c r="E1025">
        <v>10</v>
      </c>
      <c r="F1025">
        <v>5</v>
      </c>
      <c r="G1025" t="b">
        <f>INDEX(key!$AT$4:$BI$7,B1025,E1025)</f>
        <v>1</v>
      </c>
      <c r="H1025" t="str">
        <f t="shared" si="90"/>
        <v>HV_SCEDMoExCZ10rDXOH</v>
      </c>
      <c r="I1025" s="9" t="s">
        <v>1799</v>
      </c>
      <c r="J1025" t="str">
        <f t="shared" si="91"/>
        <v>HV_SCEDMoExCZ10</v>
      </c>
      <c r="K1025" s="9" t="s">
        <v>1662</v>
      </c>
      <c r="L1025" s="9" t="s">
        <v>45</v>
      </c>
      <c r="M1025" s="9" t="str">
        <f>INDEX(key!$AS$4:$AS$7,B1025)</f>
        <v>SCE</v>
      </c>
      <c r="N1025" s="9" t="str">
        <f>INDEX(key!$I$3:$I$5,C1025)</f>
        <v>DMo</v>
      </c>
      <c r="O1025" s="9" t="str">
        <f>INDEX(key!$F$9:$F$10,D1025)</f>
        <v>Ex</v>
      </c>
      <c r="P1025" s="9" t="str">
        <f>INDEX(key!$AT$3:$BI$3,E1025)</f>
        <v>CZ10</v>
      </c>
      <c r="Q1025" s="9" t="str">
        <f>INDEX('HVACwts Src'!$D$7:$I$7,F1025)</f>
        <v>rDXOH</v>
      </c>
      <c r="R1025" s="36">
        <f>IF(G1025,INDEX('HVACwts Src'!$D$11:$U$164,(B1025-1)*39+(D1025-1)*19+E1025,(C1025-1)*6+F1025),0)</f>
        <v>8140.2827200000002</v>
      </c>
      <c r="T1025" t="str">
        <f t="shared" si="92"/>
        <v>HV_SCEDMoExCZ10</v>
      </c>
      <c r="U1025" t="str">
        <f t="shared" si="93"/>
        <v>rDXOH</v>
      </c>
      <c r="V1025" s="36">
        <f t="shared" si="94"/>
        <v>8140.2827200000002</v>
      </c>
    </row>
    <row r="1026" spans="1:22" x14ac:dyDescent="0.25">
      <c r="A1026" s="86">
        <f t="shared" si="95"/>
        <v>1020</v>
      </c>
      <c r="B1026">
        <v>2</v>
      </c>
      <c r="C1026">
        <v>3</v>
      </c>
      <c r="D1026">
        <v>1</v>
      </c>
      <c r="E1026">
        <v>10</v>
      </c>
      <c r="F1026">
        <v>6</v>
      </c>
      <c r="G1026" t="b">
        <f>INDEX(key!$AT$4:$BI$7,B1026,E1026)</f>
        <v>1</v>
      </c>
      <c r="H1026" t="str">
        <f t="shared" si="90"/>
        <v>HV_SCEDMoExCZ10rNCOH</v>
      </c>
      <c r="I1026" s="9" t="s">
        <v>1799</v>
      </c>
      <c r="J1026" t="str">
        <f t="shared" si="91"/>
        <v>HV_SCEDMoExCZ10</v>
      </c>
      <c r="K1026" s="9" t="s">
        <v>1662</v>
      </c>
      <c r="L1026" s="9" t="s">
        <v>45</v>
      </c>
      <c r="M1026" s="9" t="str">
        <f>INDEX(key!$AS$4:$AS$7,B1026)</f>
        <v>SCE</v>
      </c>
      <c r="N1026" s="9" t="str">
        <f>INDEX(key!$I$3:$I$5,C1026)</f>
        <v>DMo</v>
      </c>
      <c r="O1026" s="9" t="str">
        <f>INDEX(key!$F$9:$F$10,D1026)</f>
        <v>Ex</v>
      </c>
      <c r="P1026" s="9" t="str">
        <f>INDEX(key!$AT$3:$BI$3,E1026)</f>
        <v>CZ10</v>
      </c>
      <c r="Q1026" s="9" t="str">
        <f>INDEX('HVACwts Src'!$D$7:$I$7,F1026)</f>
        <v>rNCOH</v>
      </c>
      <c r="R1026" s="36">
        <f>IF(G1026,INDEX('HVACwts Src'!$D$11:$U$164,(B1026-1)*39+(D1026-1)*19+E1026,(C1026-1)*6+F1026),0)</f>
        <v>358.19340000000005</v>
      </c>
      <c r="T1026" t="str">
        <f t="shared" si="92"/>
        <v>HV_SCEDMoExCZ10</v>
      </c>
      <c r="U1026" t="str">
        <f t="shared" si="93"/>
        <v>rNCOH</v>
      </c>
      <c r="V1026" s="36">
        <f t="shared" si="94"/>
        <v>358.19340000000005</v>
      </c>
    </row>
    <row r="1027" spans="1:22" x14ac:dyDescent="0.25">
      <c r="A1027" s="86">
        <f t="shared" si="95"/>
        <v>1021</v>
      </c>
      <c r="B1027">
        <v>2</v>
      </c>
      <c r="C1027">
        <v>3</v>
      </c>
      <c r="D1027">
        <v>1</v>
      </c>
      <c r="E1027">
        <v>11</v>
      </c>
      <c r="F1027">
        <v>1</v>
      </c>
      <c r="G1027" t="b">
        <f>INDEX(key!$AT$4:$BI$7,B1027,E1027)</f>
        <v>0</v>
      </c>
      <c r="H1027" t="str">
        <f t="shared" si="90"/>
        <v>HV_SCEDMoExCZ11rDXGF</v>
      </c>
      <c r="I1027" s="9" t="s">
        <v>1799</v>
      </c>
      <c r="J1027" t="str">
        <f t="shared" si="91"/>
        <v>HV_SCEDMoExCZ11</v>
      </c>
      <c r="K1027" s="9" t="s">
        <v>1662</v>
      </c>
      <c r="L1027" s="9" t="s">
        <v>45</v>
      </c>
      <c r="M1027" s="9" t="str">
        <f>INDEX(key!$AS$4:$AS$7,B1027)</f>
        <v>SCE</v>
      </c>
      <c r="N1027" s="9" t="str">
        <f>INDEX(key!$I$3:$I$5,C1027)</f>
        <v>DMo</v>
      </c>
      <c r="O1027" s="9" t="str">
        <f>INDEX(key!$F$9:$F$10,D1027)</f>
        <v>Ex</v>
      </c>
      <c r="P1027" s="9" t="str">
        <f>INDEX(key!$AT$3:$BI$3,E1027)</f>
        <v>CZ11</v>
      </c>
      <c r="Q1027" s="9" t="str">
        <f>INDEX('HVACwts Src'!$D$7:$I$7,F1027)</f>
        <v>rDXGF</v>
      </c>
      <c r="R1027" s="36">
        <f>IF(G1027,INDEX('HVACwts Src'!$D$11:$U$164,(B1027-1)*39+(D1027-1)*19+E1027,(C1027-1)*6+F1027),0)</f>
        <v>0</v>
      </c>
      <c r="T1027" t="str">
        <f t="shared" si="92"/>
        <v>HV_SCEDMoExCZ11</v>
      </c>
      <c r="U1027" t="str">
        <f t="shared" si="93"/>
        <v>rDXGF</v>
      </c>
      <c r="V1027" s="36">
        <f t="shared" si="94"/>
        <v>0</v>
      </c>
    </row>
    <row r="1028" spans="1:22" x14ac:dyDescent="0.25">
      <c r="A1028" s="86">
        <f t="shared" si="95"/>
        <v>1022</v>
      </c>
      <c r="B1028">
        <v>2</v>
      </c>
      <c r="C1028">
        <v>3</v>
      </c>
      <c r="D1028">
        <v>1</v>
      </c>
      <c r="E1028">
        <v>11</v>
      </c>
      <c r="F1028">
        <v>2</v>
      </c>
      <c r="G1028" t="b">
        <f>INDEX(key!$AT$4:$BI$7,B1028,E1028)</f>
        <v>0</v>
      </c>
      <c r="H1028" t="str">
        <f t="shared" si="90"/>
        <v>HV_SCEDMoExCZ11rNCGF</v>
      </c>
      <c r="I1028" s="9" t="s">
        <v>1799</v>
      </c>
      <c r="J1028" t="str">
        <f t="shared" si="91"/>
        <v>HV_SCEDMoExCZ11</v>
      </c>
      <c r="K1028" s="9" t="s">
        <v>1662</v>
      </c>
      <c r="L1028" s="9" t="s">
        <v>45</v>
      </c>
      <c r="M1028" s="9" t="str">
        <f>INDEX(key!$AS$4:$AS$7,B1028)</f>
        <v>SCE</v>
      </c>
      <c r="N1028" s="9" t="str">
        <f>INDEX(key!$I$3:$I$5,C1028)</f>
        <v>DMo</v>
      </c>
      <c r="O1028" s="9" t="str">
        <f>INDEX(key!$F$9:$F$10,D1028)</f>
        <v>Ex</v>
      </c>
      <c r="P1028" s="9" t="str">
        <f>INDEX(key!$AT$3:$BI$3,E1028)</f>
        <v>CZ11</v>
      </c>
      <c r="Q1028" s="9" t="str">
        <f>INDEX('HVACwts Src'!$D$7:$I$7,F1028)</f>
        <v>rNCGF</v>
      </c>
      <c r="R1028" s="36">
        <f>IF(G1028,INDEX('HVACwts Src'!$D$11:$U$164,(B1028-1)*39+(D1028-1)*19+E1028,(C1028-1)*6+F1028),0)</f>
        <v>0</v>
      </c>
      <c r="T1028" t="str">
        <f t="shared" si="92"/>
        <v>HV_SCEDMoExCZ11</v>
      </c>
      <c r="U1028" t="str">
        <f t="shared" si="93"/>
        <v>rNCGF</v>
      </c>
      <c r="V1028" s="36">
        <f t="shared" si="94"/>
        <v>0</v>
      </c>
    </row>
    <row r="1029" spans="1:22" x14ac:dyDescent="0.25">
      <c r="A1029" s="86">
        <f t="shared" si="95"/>
        <v>1023</v>
      </c>
      <c r="B1029">
        <v>2</v>
      </c>
      <c r="C1029">
        <v>3</v>
      </c>
      <c r="D1029">
        <v>1</v>
      </c>
      <c r="E1029">
        <v>11</v>
      </c>
      <c r="F1029">
        <v>3</v>
      </c>
      <c r="G1029" t="b">
        <f>INDEX(key!$AT$4:$BI$7,B1029,E1029)</f>
        <v>0</v>
      </c>
      <c r="H1029" t="str">
        <f t="shared" si="90"/>
        <v>HV_SCEDMoExCZ11rDXHP</v>
      </c>
      <c r="I1029" s="9" t="s">
        <v>1799</v>
      </c>
      <c r="J1029" t="str">
        <f t="shared" si="91"/>
        <v>HV_SCEDMoExCZ11</v>
      </c>
      <c r="K1029" s="9" t="s">
        <v>1662</v>
      </c>
      <c r="L1029" s="9" t="s">
        <v>45</v>
      </c>
      <c r="M1029" s="9" t="str">
        <f>INDEX(key!$AS$4:$AS$7,B1029)</f>
        <v>SCE</v>
      </c>
      <c r="N1029" s="9" t="str">
        <f>INDEX(key!$I$3:$I$5,C1029)</f>
        <v>DMo</v>
      </c>
      <c r="O1029" s="9" t="str">
        <f>INDEX(key!$F$9:$F$10,D1029)</f>
        <v>Ex</v>
      </c>
      <c r="P1029" s="9" t="str">
        <f>INDEX(key!$AT$3:$BI$3,E1029)</f>
        <v>CZ11</v>
      </c>
      <c r="Q1029" s="9" t="str">
        <f>INDEX('HVACwts Src'!$D$7:$I$7,F1029)</f>
        <v>rDXHP</v>
      </c>
      <c r="R1029" s="36">
        <f>IF(G1029,INDEX('HVACwts Src'!$D$11:$U$164,(B1029-1)*39+(D1029-1)*19+E1029,(C1029-1)*6+F1029),0)</f>
        <v>0</v>
      </c>
      <c r="T1029" t="str">
        <f t="shared" si="92"/>
        <v>HV_SCEDMoExCZ11</v>
      </c>
      <c r="U1029" t="str">
        <f t="shared" si="93"/>
        <v>rDXHP</v>
      </c>
      <c r="V1029" s="36">
        <f t="shared" si="94"/>
        <v>0</v>
      </c>
    </row>
    <row r="1030" spans="1:22" x14ac:dyDescent="0.25">
      <c r="A1030" s="86">
        <f t="shared" si="95"/>
        <v>1024</v>
      </c>
      <c r="B1030">
        <v>2</v>
      </c>
      <c r="C1030">
        <v>3</v>
      </c>
      <c r="D1030">
        <v>1</v>
      </c>
      <c r="E1030">
        <v>11</v>
      </c>
      <c r="F1030">
        <v>4</v>
      </c>
      <c r="G1030" t="b">
        <f>INDEX(key!$AT$4:$BI$7,B1030,E1030)</f>
        <v>0</v>
      </c>
      <c r="H1030" t="str">
        <f t="shared" si="90"/>
        <v>HV_SCEDMoExCZ11rNCEH</v>
      </c>
      <c r="I1030" s="9" t="s">
        <v>1799</v>
      </c>
      <c r="J1030" t="str">
        <f t="shared" si="91"/>
        <v>HV_SCEDMoExCZ11</v>
      </c>
      <c r="K1030" s="9" t="s">
        <v>1662</v>
      </c>
      <c r="L1030" s="9" t="s">
        <v>45</v>
      </c>
      <c r="M1030" s="9" t="str">
        <f>INDEX(key!$AS$4:$AS$7,B1030)</f>
        <v>SCE</v>
      </c>
      <c r="N1030" s="9" t="str">
        <f>INDEX(key!$I$3:$I$5,C1030)</f>
        <v>DMo</v>
      </c>
      <c r="O1030" s="9" t="str">
        <f>INDEX(key!$F$9:$F$10,D1030)</f>
        <v>Ex</v>
      </c>
      <c r="P1030" s="9" t="str">
        <f>INDEX(key!$AT$3:$BI$3,E1030)</f>
        <v>CZ11</v>
      </c>
      <c r="Q1030" s="9" t="str">
        <f>INDEX('HVACwts Src'!$D$7:$I$7,F1030)</f>
        <v>rNCEH</v>
      </c>
      <c r="R1030" s="36">
        <f>IF(G1030,INDEX('HVACwts Src'!$D$11:$U$164,(B1030-1)*39+(D1030-1)*19+E1030,(C1030-1)*6+F1030),0)</f>
        <v>0</v>
      </c>
      <c r="T1030" t="str">
        <f t="shared" si="92"/>
        <v>HV_SCEDMoExCZ11</v>
      </c>
      <c r="U1030" t="str">
        <f t="shared" si="93"/>
        <v>rNCEH</v>
      </c>
      <c r="V1030" s="36">
        <f t="shared" si="94"/>
        <v>0</v>
      </c>
    </row>
    <row r="1031" spans="1:22" x14ac:dyDescent="0.25">
      <c r="A1031" s="86">
        <f t="shared" si="95"/>
        <v>1025</v>
      </c>
      <c r="B1031">
        <v>2</v>
      </c>
      <c r="C1031">
        <v>3</v>
      </c>
      <c r="D1031">
        <v>1</v>
      </c>
      <c r="E1031">
        <v>11</v>
      </c>
      <c r="F1031">
        <v>5</v>
      </c>
      <c r="G1031" t="b">
        <f>INDEX(key!$AT$4:$BI$7,B1031,E1031)</f>
        <v>0</v>
      </c>
      <c r="H1031" t="str">
        <f t="shared" ref="H1031:H1094" si="96">+J1031&amp;Q1031</f>
        <v>HV_SCEDMoExCZ11rDXOH</v>
      </c>
      <c r="I1031" s="9" t="s">
        <v>1799</v>
      </c>
      <c r="J1031" t="str">
        <f t="shared" ref="J1031:J1094" si="97">"HV_"&amp;M1031&amp;N1031&amp;O1031&amp;P1031</f>
        <v>HV_SCEDMoExCZ11</v>
      </c>
      <c r="K1031" s="9" t="s">
        <v>1662</v>
      </c>
      <c r="L1031" s="9" t="s">
        <v>45</v>
      </c>
      <c r="M1031" s="9" t="str">
        <f>INDEX(key!$AS$4:$AS$7,B1031)</f>
        <v>SCE</v>
      </c>
      <c r="N1031" s="9" t="str">
        <f>INDEX(key!$I$3:$I$5,C1031)</f>
        <v>DMo</v>
      </c>
      <c r="O1031" s="9" t="str">
        <f>INDEX(key!$F$9:$F$10,D1031)</f>
        <v>Ex</v>
      </c>
      <c r="P1031" s="9" t="str">
        <f>INDEX(key!$AT$3:$BI$3,E1031)</f>
        <v>CZ11</v>
      </c>
      <c r="Q1031" s="9" t="str">
        <f>INDEX('HVACwts Src'!$D$7:$I$7,F1031)</f>
        <v>rDXOH</v>
      </c>
      <c r="R1031" s="36">
        <f>IF(G1031,INDEX('HVACwts Src'!$D$11:$U$164,(B1031-1)*39+(D1031-1)*19+E1031,(C1031-1)*6+F1031),0)</f>
        <v>0</v>
      </c>
      <c r="T1031" t="str">
        <f t="shared" si="92"/>
        <v>HV_SCEDMoExCZ11</v>
      </c>
      <c r="U1031" t="str">
        <f t="shared" si="93"/>
        <v>rDXOH</v>
      </c>
      <c r="V1031" s="36">
        <f t="shared" si="94"/>
        <v>0</v>
      </c>
    </row>
    <row r="1032" spans="1:22" x14ac:dyDescent="0.25">
      <c r="A1032" s="86">
        <f t="shared" si="95"/>
        <v>1026</v>
      </c>
      <c r="B1032">
        <v>2</v>
      </c>
      <c r="C1032">
        <v>3</v>
      </c>
      <c r="D1032">
        <v>1</v>
      </c>
      <c r="E1032">
        <v>11</v>
      </c>
      <c r="F1032">
        <v>6</v>
      </c>
      <c r="G1032" t="b">
        <f>INDEX(key!$AT$4:$BI$7,B1032,E1032)</f>
        <v>0</v>
      </c>
      <c r="H1032" t="str">
        <f t="shared" si="96"/>
        <v>HV_SCEDMoExCZ11rNCOH</v>
      </c>
      <c r="I1032" s="9" t="s">
        <v>1799</v>
      </c>
      <c r="J1032" t="str">
        <f t="shared" si="97"/>
        <v>HV_SCEDMoExCZ11</v>
      </c>
      <c r="K1032" s="9" t="s">
        <v>1662</v>
      </c>
      <c r="L1032" s="9" t="s">
        <v>45</v>
      </c>
      <c r="M1032" s="9" t="str">
        <f>INDEX(key!$AS$4:$AS$7,B1032)</f>
        <v>SCE</v>
      </c>
      <c r="N1032" s="9" t="str">
        <f>INDEX(key!$I$3:$I$5,C1032)</f>
        <v>DMo</v>
      </c>
      <c r="O1032" s="9" t="str">
        <f>INDEX(key!$F$9:$F$10,D1032)</f>
        <v>Ex</v>
      </c>
      <c r="P1032" s="9" t="str">
        <f>INDEX(key!$AT$3:$BI$3,E1032)</f>
        <v>CZ11</v>
      </c>
      <c r="Q1032" s="9" t="str">
        <f>INDEX('HVACwts Src'!$D$7:$I$7,F1032)</f>
        <v>rNCOH</v>
      </c>
      <c r="R1032" s="36">
        <f>IF(G1032,INDEX('HVACwts Src'!$D$11:$U$164,(B1032-1)*39+(D1032-1)*19+E1032,(C1032-1)*6+F1032),0)</f>
        <v>0</v>
      </c>
      <c r="T1032" t="str">
        <f t="shared" ref="T1032:T1095" si="98">+J1032</f>
        <v>HV_SCEDMoExCZ11</v>
      </c>
      <c r="U1032" t="str">
        <f t="shared" ref="U1032:U1095" si="99">+Q1032</f>
        <v>rNCOH</v>
      </c>
      <c r="V1032" s="36">
        <f t="shared" ref="V1032:V1095" si="100">+R1032</f>
        <v>0</v>
      </c>
    </row>
    <row r="1033" spans="1:22" x14ac:dyDescent="0.25">
      <c r="A1033" s="86">
        <f t="shared" ref="A1033:A1096" si="101">+A1032+1</f>
        <v>1027</v>
      </c>
      <c r="B1033">
        <v>2</v>
      </c>
      <c r="C1033">
        <v>3</v>
      </c>
      <c r="D1033">
        <v>1</v>
      </c>
      <c r="E1033">
        <v>12</v>
      </c>
      <c r="F1033">
        <v>1</v>
      </c>
      <c r="G1033" t="b">
        <f>INDEX(key!$AT$4:$BI$7,B1033,E1033)</f>
        <v>0</v>
      </c>
      <c r="H1033" t="str">
        <f t="shared" si="96"/>
        <v>HV_SCEDMoExCZ12rDXGF</v>
      </c>
      <c r="I1033" s="9" t="s">
        <v>1799</v>
      </c>
      <c r="J1033" t="str">
        <f t="shared" si="97"/>
        <v>HV_SCEDMoExCZ12</v>
      </c>
      <c r="K1033" s="9" t="s">
        <v>1662</v>
      </c>
      <c r="L1033" s="9" t="s">
        <v>45</v>
      </c>
      <c r="M1033" s="9" t="str">
        <f>INDEX(key!$AS$4:$AS$7,B1033)</f>
        <v>SCE</v>
      </c>
      <c r="N1033" s="9" t="str">
        <f>INDEX(key!$I$3:$I$5,C1033)</f>
        <v>DMo</v>
      </c>
      <c r="O1033" s="9" t="str">
        <f>INDEX(key!$F$9:$F$10,D1033)</f>
        <v>Ex</v>
      </c>
      <c r="P1033" s="9" t="str">
        <f>INDEX(key!$AT$3:$BI$3,E1033)</f>
        <v>CZ12</v>
      </c>
      <c r="Q1033" s="9" t="str">
        <f>INDEX('HVACwts Src'!$D$7:$I$7,F1033)</f>
        <v>rDXGF</v>
      </c>
      <c r="R1033" s="36">
        <f>IF(G1033,INDEX('HVACwts Src'!$D$11:$U$164,(B1033-1)*39+(D1033-1)*19+E1033,(C1033-1)*6+F1033),0)</f>
        <v>0</v>
      </c>
      <c r="T1033" t="str">
        <f t="shared" si="98"/>
        <v>HV_SCEDMoExCZ12</v>
      </c>
      <c r="U1033" t="str">
        <f t="shared" si="99"/>
        <v>rDXGF</v>
      </c>
      <c r="V1033" s="36">
        <f t="shared" si="100"/>
        <v>0</v>
      </c>
    </row>
    <row r="1034" spans="1:22" x14ac:dyDescent="0.25">
      <c r="A1034" s="86">
        <f t="shared" si="101"/>
        <v>1028</v>
      </c>
      <c r="B1034">
        <v>2</v>
      </c>
      <c r="C1034">
        <v>3</v>
      </c>
      <c r="D1034">
        <v>1</v>
      </c>
      <c r="E1034">
        <v>12</v>
      </c>
      <c r="F1034">
        <v>2</v>
      </c>
      <c r="G1034" t="b">
        <f>INDEX(key!$AT$4:$BI$7,B1034,E1034)</f>
        <v>0</v>
      </c>
      <c r="H1034" t="str">
        <f t="shared" si="96"/>
        <v>HV_SCEDMoExCZ12rNCGF</v>
      </c>
      <c r="I1034" s="9" t="s">
        <v>1799</v>
      </c>
      <c r="J1034" t="str">
        <f t="shared" si="97"/>
        <v>HV_SCEDMoExCZ12</v>
      </c>
      <c r="K1034" s="9" t="s">
        <v>1662</v>
      </c>
      <c r="L1034" s="9" t="s">
        <v>45</v>
      </c>
      <c r="M1034" s="9" t="str">
        <f>INDEX(key!$AS$4:$AS$7,B1034)</f>
        <v>SCE</v>
      </c>
      <c r="N1034" s="9" t="str">
        <f>INDEX(key!$I$3:$I$5,C1034)</f>
        <v>DMo</v>
      </c>
      <c r="O1034" s="9" t="str">
        <f>INDEX(key!$F$9:$F$10,D1034)</f>
        <v>Ex</v>
      </c>
      <c r="P1034" s="9" t="str">
        <f>INDEX(key!$AT$3:$BI$3,E1034)</f>
        <v>CZ12</v>
      </c>
      <c r="Q1034" s="9" t="str">
        <f>INDEX('HVACwts Src'!$D$7:$I$7,F1034)</f>
        <v>rNCGF</v>
      </c>
      <c r="R1034" s="36">
        <f>IF(G1034,INDEX('HVACwts Src'!$D$11:$U$164,(B1034-1)*39+(D1034-1)*19+E1034,(C1034-1)*6+F1034),0)</f>
        <v>0</v>
      </c>
      <c r="T1034" t="str">
        <f t="shared" si="98"/>
        <v>HV_SCEDMoExCZ12</v>
      </c>
      <c r="U1034" t="str">
        <f t="shared" si="99"/>
        <v>rNCGF</v>
      </c>
      <c r="V1034" s="36">
        <f t="shared" si="100"/>
        <v>0</v>
      </c>
    </row>
    <row r="1035" spans="1:22" x14ac:dyDescent="0.25">
      <c r="A1035" s="86">
        <f t="shared" si="101"/>
        <v>1029</v>
      </c>
      <c r="B1035">
        <v>2</v>
      </c>
      <c r="C1035">
        <v>3</v>
      </c>
      <c r="D1035">
        <v>1</v>
      </c>
      <c r="E1035">
        <v>12</v>
      </c>
      <c r="F1035">
        <v>3</v>
      </c>
      <c r="G1035" t="b">
        <f>INDEX(key!$AT$4:$BI$7,B1035,E1035)</f>
        <v>0</v>
      </c>
      <c r="H1035" t="str">
        <f t="shared" si="96"/>
        <v>HV_SCEDMoExCZ12rDXHP</v>
      </c>
      <c r="I1035" s="9" t="s">
        <v>1799</v>
      </c>
      <c r="J1035" t="str">
        <f t="shared" si="97"/>
        <v>HV_SCEDMoExCZ12</v>
      </c>
      <c r="K1035" s="9" t="s">
        <v>1662</v>
      </c>
      <c r="L1035" s="9" t="s">
        <v>45</v>
      </c>
      <c r="M1035" s="9" t="str">
        <f>INDEX(key!$AS$4:$AS$7,B1035)</f>
        <v>SCE</v>
      </c>
      <c r="N1035" s="9" t="str">
        <f>INDEX(key!$I$3:$I$5,C1035)</f>
        <v>DMo</v>
      </c>
      <c r="O1035" s="9" t="str">
        <f>INDEX(key!$F$9:$F$10,D1035)</f>
        <v>Ex</v>
      </c>
      <c r="P1035" s="9" t="str">
        <f>INDEX(key!$AT$3:$BI$3,E1035)</f>
        <v>CZ12</v>
      </c>
      <c r="Q1035" s="9" t="str">
        <f>INDEX('HVACwts Src'!$D$7:$I$7,F1035)</f>
        <v>rDXHP</v>
      </c>
      <c r="R1035" s="36">
        <f>IF(G1035,INDEX('HVACwts Src'!$D$11:$U$164,(B1035-1)*39+(D1035-1)*19+E1035,(C1035-1)*6+F1035),0)</f>
        <v>0</v>
      </c>
      <c r="T1035" t="str">
        <f t="shared" si="98"/>
        <v>HV_SCEDMoExCZ12</v>
      </c>
      <c r="U1035" t="str">
        <f t="shared" si="99"/>
        <v>rDXHP</v>
      </c>
      <c r="V1035" s="36">
        <f t="shared" si="100"/>
        <v>0</v>
      </c>
    </row>
    <row r="1036" spans="1:22" x14ac:dyDescent="0.25">
      <c r="A1036" s="86">
        <f t="shared" si="101"/>
        <v>1030</v>
      </c>
      <c r="B1036">
        <v>2</v>
      </c>
      <c r="C1036">
        <v>3</v>
      </c>
      <c r="D1036">
        <v>1</v>
      </c>
      <c r="E1036">
        <v>12</v>
      </c>
      <c r="F1036">
        <v>4</v>
      </c>
      <c r="G1036" t="b">
        <f>INDEX(key!$AT$4:$BI$7,B1036,E1036)</f>
        <v>0</v>
      </c>
      <c r="H1036" t="str">
        <f t="shared" si="96"/>
        <v>HV_SCEDMoExCZ12rNCEH</v>
      </c>
      <c r="I1036" s="9" t="s">
        <v>1799</v>
      </c>
      <c r="J1036" t="str">
        <f t="shared" si="97"/>
        <v>HV_SCEDMoExCZ12</v>
      </c>
      <c r="K1036" s="9" t="s">
        <v>1662</v>
      </c>
      <c r="L1036" s="9" t="s">
        <v>45</v>
      </c>
      <c r="M1036" s="9" t="str">
        <f>INDEX(key!$AS$4:$AS$7,B1036)</f>
        <v>SCE</v>
      </c>
      <c r="N1036" s="9" t="str">
        <f>INDEX(key!$I$3:$I$5,C1036)</f>
        <v>DMo</v>
      </c>
      <c r="O1036" s="9" t="str">
        <f>INDEX(key!$F$9:$F$10,D1036)</f>
        <v>Ex</v>
      </c>
      <c r="P1036" s="9" t="str">
        <f>INDEX(key!$AT$3:$BI$3,E1036)</f>
        <v>CZ12</v>
      </c>
      <c r="Q1036" s="9" t="str">
        <f>INDEX('HVACwts Src'!$D$7:$I$7,F1036)</f>
        <v>rNCEH</v>
      </c>
      <c r="R1036" s="36">
        <f>IF(G1036,INDEX('HVACwts Src'!$D$11:$U$164,(B1036-1)*39+(D1036-1)*19+E1036,(C1036-1)*6+F1036),0)</f>
        <v>0</v>
      </c>
      <c r="T1036" t="str">
        <f t="shared" si="98"/>
        <v>HV_SCEDMoExCZ12</v>
      </c>
      <c r="U1036" t="str">
        <f t="shared" si="99"/>
        <v>rNCEH</v>
      </c>
      <c r="V1036" s="36">
        <f t="shared" si="100"/>
        <v>0</v>
      </c>
    </row>
    <row r="1037" spans="1:22" x14ac:dyDescent="0.25">
      <c r="A1037" s="86">
        <f t="shared" si="101"/>
        <v>1031</v>
      </c>
      <c r="B1037">
        <v>2</v>
      </c>
      <c r="C1037">
        <v>3</v>
      </c>
      <c r="D1037">
        <v>1</v>
      </c>
      <c r="E1037">
        <v>12</v>
      </c>
      <c r="F1037">
        <v>5</v>
      </c>
      <c r="G1037" t="b">
        <f>INDEX(key!$AT$4:$BI$7,B1037,E1037)</f>
        <v>0</v>
      </c>
      <c r="H1037" t="str">
        <f t="shared" si="96"/>
        <v>HV_SCEDMoExCZ12rDXOH</v>
      </c>
      <c r="I1037" s="9" t="s">
        <v>1799</v>
      </c>
      <c r="J1037" t="str">
        <f t="shared" si="97"/>
        <v>HV_SCEDMoExCZ12</v>
      </c>
      <c r="K1037" s="9" t="s">
        <v>1662</v>
      </c>
      <c r="L1037" s="9" t="s">
        <v>45</v>
      </c>
      <c r="M1037" s="9" t="str">
        <f>INDEX(key!$AS$4:$AS$7,B1037)</f>
        <v>SCE</v>
      </c>
      <c r="N1037" s="9" t="str">
        <f>INDEX(key!$I$3:$I$5,C1037)</f>
        <v>DMo</v>
      </c>
      <c r="O1037" s="9" t="str">
        <f>INDEX(key!$F$9:$F$10,D1037)</f>
        <v>Ex</v>
      </c>
      <c r="P1037" s="9" t="str">
        <f>INDEX(key!$AT$3:$BI$3,E1037)</f>
        <v>CZ12</v>
      </c>
      <c r="Q1037" s="9" t="str">
        <f>INDEX('HVACwts Src'!$D$7:$I$7,F1037)</f>
        <v>rDXOH</v>
      </c>
      <c r="R1037" s="36">
        <f>IF(G1037,INDEX('HVACwts Src'!$D$11:$U$164,(B1037-1)*39+(D1037-1)*19+E1037,(C1037-1)*6+F1037),0)</f>
        <v>0</v>
      </c>
      <c r="T1037" t="str">
        <f t="shared" si="98"/>
        <v>HV_SCEDMoExCZ12</v>
      </c>
      <c r="U1037" t="str">
        <f t="shared" si="99"/>
        <v>rDXOH</v>
      </c>
      <c r="V1037" s="36">
        <f t="shared" si="100"/>
        <v>0</v>
      </c>
    </row>
    <row r="1038" spans="1:22" x14ac:dyDescent="0.25">
      <c r="A1038" s="86">
        <f t="shared" si="101"/>
        <v>1032</v>
      </c>
      <c r="B1038">
        <v>2</v>
      </c>
      <c r="C1038">
        <v>3</v>
      </c>
      <c r="D1038">
        <v>1</v>
      </c>
      <c r="E1038">
        <v>12</v>
      </c>
      <c r="F1038">
        <v>6</v>
      </c>
      <c r="G1038" t="b">
        <f>INDEX(key!$AT$4:$BI$7,B1038,E1038)</f>
        <v>0</v>
      </c>
      <c r="H1038" t="str">
        <f t="shared" si="96"/>
        <v>HV_SCEDMoExCZ12rNCOH</v>
      </c>
      <c r="I1038" s="9" t="s">
        <v>1799</v>
      </c>
      <c r="J1038" t="str">
        <f t="shared" si="97"/>
        <v>HV_SCEDMoExCZ12</v>
      </c>
      <c r="K1038" s="9" t="s">
        <v>1662</v>
      </c>
      <c r="L1038" s="9" t="s">
        <v>45</v>
      </c>
      <c r="M1038" s="9" t="str">
        <f>INDEX(key!$AS$4:$AS$7,B1038)</f>
        <v>SCE</v>
      </c>
      <c r="N1038" s="9" t="str">
        <f>INDEX(key!$I$3:$I$5,C1038)</f>
        <v>DMo</v>
      </c>
      <c r="O1038" s="9" t="str">
        <f>INDEX(key!$F$9:$F$10,D1038)</f>
        <v>Ex</v>
      </c>
      <c r="P1038" s="9" t="str">
        <f>INDEX(key!$AT$3:$BI$3,E1038)</f>
        <v>CZ12</v>
      </c>
      <c r="Q1038" s="9" t="str">
        <f>INDEX('HVACwts Src'!$D$7:$I$7,F1038)</f>
        <v>rNCOH</v>
      </c>
      <c r="R1038" s="36">
        <f>IF(G1038,INDEX('HVACwts Src'!$D$11:$U$164,(B1038-1)*39+(D1038-1)*19+E1038,(C1038-1)*6+F1038),0)</f>
        <v>0</v>
      </c>
      <c r="T1038" t="str">
        <f t="shared" si="98"/>
        <v>HV_SCEDMoExCZ12</v>
      </c>
      <c r="U1038" t="str">
        <f t="shared" si="99"/>
        <v>rNCOH</v>
      </c>
      <c r="V1038" s="36">
        <f t="shared" si="100"/>
        <v>0</v>
      </c>
    </row>
    <row r="1039" spans="1:22" x14ac:dyDescent="0.25">
      <c r="A1039" s="86">
        <f t="shared" si="101"/>
        <v>1033</v>
      </c>
      <c r="B1039">
        <v>2</v>
      </c>
      <c r="C1039">
        <v>3</v>
      </c>
      <c r="D1039">
        <v>1</v>
      </c>
      <c r="E1039">
        <v>13</v>
      </c>
      <c r="F1039">
        <v>1</v>
      </c>
      <c r="G1039" t="b">
        <f>INDEX(key!$AT$4:$BI$7,B1039,E1039)</f>
        <v>1</v>
      </c>
      <c r="H1039" t="str">
        <f t="shared" si="96"/>
        <v>HV_SCEDMoExCZ13rDXGF</v>
      </c>
      <c r="I1039" s="9" t="s">
        <v>1799</v>
      </c>
      <c r="J1039" t="str">
        <f t="shared" si="97"/>
        <v>HV_SCEDMoExCZ13</v>
      </c>
      <c r="K1039" s="9" t="s">
        <v>1662</v>
      </c>
      <c r="L1039" s="9" t="s">
        <v>45</v>
      </c>
      <c r="M1039" s="9" t="str">
        <f>INDEX(key!$AS$4:$AS$7,B1039)</f>
        <v>SCE</v>
      </c>
      <c r="N1039" s="9" t="str">
        <f>INDEX(key!$I$3:$I$5,C1039)</f>
        <v>DMo</v>
      </c>
      <c r="O1039" s="9" t="str">
        <f>INDEX(key!$F$9:$F$10,D1039)</f>
        <v>Ex</v>
      </c>
      <c r="P1039" s="9" t="str">
        <f>INDEX(key!$AT$3:$BI$3,E1039)</f>
        <v>CZ13</v>
      </c>
      <c r="Q1039" s="9" t="str">
        <f>INDEX('HVACwts Src'!$D$7:$I$7,F1039)</f>
        <v>rDXGF</v>
      </c>
      <c r="R1039" s="36">
        <f>IF(G1039,INDEX('HVACwts Src'!$D$11:$U$164,(B1039-1)*39+(D1039-1)*19+E1039,(C1039-1)*6+F1039),0)</f>
        <v>4228.5249999999996</v>
      </c>
      <c r="T1039" t="str">
        <f t="shared" si="98"/>
        <v>HV_SCEDMoExCZ13</v>
      </c>
      <c r="U1039" t="str">
        <f t="shared" si="99"/>
        <v>rDXGF</v>
      </c>
      <c r="V1039" s="36">
        <f t="shared" si="100"/>
        <v>4228.5249999999996</v>
      </c>
    </row>
    <row r="1040" spans="1:22" x14ac:dyDescent="0.25">
      <c r="A1040" s="86">
        <f t="shared" si="101"/>
        <v>1034</v>
      </c>
      <c r="B1040">
        <v>2</v>
      </c>
      <c r="C1040">
        <v>3</v>
      </c>
      <c r="D1040">
        <v>1</v>
      </c>
      <c r="E1040">
        <v>13</v>
      </c>
      <c r="F1040">
        <v>2</v>
      </c>
      <c r="G1040" t="b">
        <f>INDEX(key!$AT$4:$BI$7,B1040,E1040)</f>
        <v>1</v>
      </c>
      <c r="H1040" t="str">
        <f t="shared" si="96"/>
        <v>HV_SCEDMoExCZ13rNCGF</v>
      </c>
      <c r="I1040" s="9" t="s">
        <v>1799</v>
      </c>
      <c r="J1040" t="str">
        <f t="shared" si="97"/>
        <v>HV_SCEDMoExCZ13</v>
      </c>
      <c r="K1040" s="9" t="s">
        <v>1662</v>
      </c>
      <c r="L1040" s="9" t="s">
        <v>45</v>
      </c>
      <c r="M1040" s="9" t="str">
        <f>INDEX(key!$AS$4:$AS$7,B1040)</f>
        <v>SCE</v>
      </c>
      <c r="N1040" s="9" t="str">
        <f>INDEX(key!$I$3:$I$5,C1040)</f>
        <v>DMo</v>
      </c>
      <c r="O1040" s="9" t="str">
        <f>INDEX(key!$F$9:$F$10,D1040)</f>
        <v>Ex</v>
      </c>
      <c r="P1040" s="9" t="str">
        <f>INDEX(key!$AT$3:$BI$3,E1040)</f>
        <v>CZ13</v>
      </c>
      <c r="Q1040" s="9" t="str">
        <f>INDEX('HVACwts Src'!$D$7:$I$7,F1040)</f>
        <v>rNCGF</v>
      </c>
      <c r="R1040" s="36">
        <f>IF(G1040,INDEX('HVACwts Src'!$D$11:$U$164,(B1040-1)*39+(D1040-1)*19+E1040,(C1040-1)*6+F1040),0)</f>
        <v>0</v>
      </c>
      <c r="T1040" t="str">
        <f t="shared" si="98"/>
        <v>HV_SCEDMoExCZ13</v>
      </c>
      <c r="U1040" t="str">
        <f t="shared" si="99"/>
        <v>rNCGF</v>
      </c>
      <c r="V1040" s="36">
        <f t="shared" si="100"/>
        <v>0</v>
      </c>
    </row>
    <row r="1041" spans="1:22" x14ac:dyDescent="0.25">
      <c r="A1041" s="86">
        <f t="shared" si="101"/>
        <v>1035</v>
      </c>
      <c r="B1041">
        <v>2</v>
      </c>
      <c r="C1041">
        <v>3</v>
      </c>
      <c r="D1041">
        <v>1</v>
      </c>
      <c r="E1041">
        <v>13</v>
      </c>
      <c r="F1041">
        <v>3</v>
      </c>
      <c r="G1041" t="b">
        <f>INDEX(key!$AT$4:$BI$7,B1041,E1041)</f>
        <v>1</v>
      </c>
      <c r="H1041" t="str">
        <f t="shared" si="96"/>
        <v>HV_SCEDMoExCZ13rDXHP</v>
      </c>
      <c r="I1041" s="9" t="s">
        <v>1799</v>
      </c>
      <c r="J1041" t="str">
        <f t="shared" si="97"/>
        <v>HV_SCEDMoExCZ13</v>
      </c>
      <c r="K1041" s="9" t="s">
        <v>1662</v>
      </c>
      <c r="L1041" s="9" t="s">
        <v>45</v>
      </c>
      <c r="M1041" s="9" t="str">
        <f>INDEX(key!$AS$4:$AS$7,B1041)</f>
        <v>SCE</v>
      </c>
      <c r="N1041" s="9" t="str">
        <f>INDEX(key!$I$3:$I$5,C1041)</f>
        <v>DMo</v>
      </c>
      <c r="O1041" s="9" t="str">
        <f>INDEX(key!$F$9:$F$10,D1041)</f>
        <v>Ex</v>
      </c>
      <c r="P1041" s="9" t="str">
        <f>INDEX(key!$AT$3:$BI$3,E1041)</f>
        <v>CZ13</v>
      </c>
      <c r="Q1041" s="9" t="str">
        <f>INDEX('HVACwts Src'!$D$7:$I$7,F1041)</f>
        <v>rDXHP</v>
      </c>
      <c r="R1041" s="36">
        <f>IF(G1041,INDEX('HVACwts Src'!$D$11:$U$164,(B1041-1)*39+(D1041-1)*19+E1041,(C1041-1)*6+F1041),0)</f>
        <v>604.07500000000005</v>
      </c>
      <c r="T1041" t="str">
        <f t="shared" si="98"/>
        <v>HV_SCEDMoExCZ13</v>
      </c>
      <c r="U1041" t="str">
        <f t="shared" si="99"/>
        <v>rDXHP</v>
      </c>
      <c r="V1041" s="36">
        <f t="shared" si="100"/>
        <v>604.07500000000005</v>
      </c>
    </row>
    <row r="1042" spans="1:22" x14ac:dyDescent="0.25">
      <c r="A1042" s="86">
        <f t="shared" si="101"/>
        <v>1036</v>
      </c>
      <c r="B1042">
        <v>2</v>
      </c>
      <c r="C1042">
        <v>3</v>
      </c>
      <c r="D1042">
        <v>1</v>
      </c>
      <c r="E1042">
        <v>13</v>
      </c>
      <c r="F1042">
        <v>4</v>
      </c>
      <c r="G1042" t="b">
        <f>INDEX(key!$AT$4:$BI$7,B1042,E1042)</f>
        <v>1</v>
      </c>
      <c r="H1042" t="str">
        <f t="shared" si="96"/>
        <v>HV_SCEDMoExCZ13rNCEH</v>
      </c>
      <c r="I1042" s="9" t="s">
        <v>1799</v>
      </c>
      <c r="J1042" t="str">
        <f t="shared" si="97"/>
        <v>HV_SCEDMoExCZ13</v>
      </c>
      <c r="K1042" s="9" t="s">
        <v>1662</v>
      </c>
      <c r="L1042" s="9" t="s">
        <v>45</v>
      </c>
      <c r="M1042" s="9" t="str">
        <f>INDEX(key!$AS$4:$AS$7,B1042)</f>
        <v>SCE</v>
      </c>
      <c r="N1042" s="9" t="str">
        <f>INDEX(key!$I$3:$I$5,C1042)</f>
        <v>DMo</v>
      </c>
      <c r="O1042" s="9" t="str">
        <f>INDEX(key!$F$9:$F$10,D1042)</f>
        <v>Ex</v>
      </c>
      <c r="P1042" s="9" t="str">
        <f>INDEX(key!$AT$3:$BI$3,E1042)</f>
        <v>CZ13</v>
      </c>
      <c r="Q1042" s="9" t="str">
        <f>INDEX('HVACwts Src'!$D$7:$I$7,F1042)</f>
        <v>rNCEH</v>
      </c>
      <c r="R1042" s="36">
        <f>IF(G1042,INDEX('HVACwts Src'!$D$11:$U$164,(B1042-1)*39+(D1042-1)*19+E1042,(C1042-1)*6+F1042),0)</f>
        <v>0</v>
      </c>
      <c r="T1042" t="str">
        <f t="shared" si="98"/>
        <v>HV_SCEDMoExCZ13</v>
      </c>
      <c r="U1042" t="str">
        <f t="shared" si="99"/>
        <v>rNCEH</v>
      </c>
      <c r="V1042" s="36">
        <f t="shared" si="100"/>
        <v>0</v>
      </c>
    </row>
    <row r="1043" spans="1:22" x14ac:dyDescent="0.25">
      <c r="A1043" s="86">
        <f t="shared" si="101"/>
        <v>1037</v>
      </c>
      <c r="B1043">
        <v>2</v>
      </c>
      <c r="C1043">
        <v>3</v>
      </c>
      <c r="D1043">
        <v>1</v>
      </c>
      <c r="E1043">
        <v>13</v>
      </c>
      <c r="F1043">
        <v>5</v>
      </c>
      <c r="G1043" t="b">
        <f>INDEX(key!$AT$4:$BI$7,B1043,E1043)</f>
        <v>1</v>
      </c>
      <c r="H1043" t="str">
        <f t="shared" si="96"/>
        <v>HV_SCEDMoExCZ13rDXOH</v>
      </c>
      <c r="I1043" s="9" t="s">
        <v>1799</v>
      </c>
      <c r="J1043" t="str">
        <f t="shared" si="97"/>
        <v>HV_SCEDMoExCZ13</v>
      </c>
      <c r="K1043" s="9" t="s">
        <v>1662</v>
      </c>
      <c r="L1043" s="9" t="s">
        <v>45</v>
      </c>
      <c r="M1043" s="9" t="str">
        <f>INDEX(key!$AS$4:$AS$7,B1043)</f>
        <v>SCE</v>
      </c>
      <c r="N1043" s="9" t="str">
        <f>INDEX(key!$I$3:$I$5,C1043)</f>
        <v>DMo</v>
      </c>
      <c r="O1043" s="9" t="str">
        <f>INDEX(key!$F$9:$F$10,D1043)</f>
        <v>Ex</v>
      </c>
      <c r="P1043" s="9" t="str">
        <f>INDEX(key!$AT$3:$BI$3,E1043)</f>
        <v>CZ13</v>
      </c>
      <c r="Q1043" s="9" t="str">
        <f>INDEX('HVACwts Src'!$D$7:$I$7,F1043)</f>
        <v>rDXOH</v>
      </c>
      <c r="R1043" s="36">
        <f>IF(G1043,INDEX('HVACwts Src'!$D$11:$U$164,(B1043-1)*39+(D1043-1)*19+E1043,(C1043-1)*6+F1043),0)</f>
        <v>1026.9275</v>
      </c>
      <c r="T1043" t="str">
        <f t="shared" si="98"/>
        <v>HV_SCEDMoExCZ13</v>
      </c>
      <c r="U1043" t="str">
        <f t="shared" si="99"/>
        <v>rDXOH</v>
      </c>
      <c r="V1043" s="36">
        <f t="shared" si="100"/>
        <v>1026.9275</v>
      </c>
    </row>
    <row r="1044" spans="1:22" x14ac:dyDescent="0.25">
      <c r="A1044" s="86">
        <f t="shared" si="101"/>
        <v>1038</v>
      </c>
      <c r="B1044">
        <v>2</v>
      </c>
      <c r="C1044">
        <v>3</v>
      </c>
      <c r="D1044">
        <v>1</v>
      </c>
      <c r="E1044">
        <v>13</v>
      </c>
      <c r="F1044">
        <v>6</v>
      </c>
      <c r="G1044" t="b">
        <f>INDEX(key!$AT$4:$BI$7,B1044,E1044)</f>
        <v>1</v>
      </c>
      <c r="H1044" t="str">
        <f t="shared" si="96"/>
        <v>HV_SCEDMoExCZ13rNCOH</v>
      </c>
      <c r="I1044" s="9" t="s">
        <v>1799</v>
      </c>
      <c r="J1044" t="str">
        <f t="shared" si="97"/>
        <v>HV_SCEDMoExCZ13</v>
      </c>
      <c r="K1044" s="9" t="s">
        <v>1662</v>
      </c>
      <c r="L1044" s="9" t="s">
        <v>45</v>
      </c>
      <c r="M1044" s="9" t="str">
        <f>INDEX(key!$AS$4:$AS$7,B1044)</f>
        <v>SCE</v>
      </c>
      <c r="N1044" s="9" t="str">
        <f>INDEX(key!$I$3:$I$5,C1044)</f>
        <v>DMo</v>
      </c>
      <c r="O1044" s="9" t="str">
        <f>INDEX(key!$F$9:$F$10,D1044)</f>
        <v>Ex</v>
      </c>
      <c r="P1044" s="9" t="str">
        <f>INDEX(key!$AT$3:$BI$3,E1044)</f>
        <v>CZ13</v>
      </c>
      <c r="Q1044" s="9" t="str">
        <f>INDEX('HVACwts Src'!$D$7:$I$7,F1044)</f>
        <v>rNCOH</v>
      </c>
      <c r="R1044" s="36">
        <f>IF(G1044,INDEX('HVACwts Src'!$D$11:$U$164,(B1044-1)*39+(D1044-1)*19+E1044,(C1044-1)*6+F1044),0)</f>
        <v>0</v>
      </c>
      <c r="T1044" t="str">
        <f t="shared" si="98"/>
        <v>HV_SCEDMoExCZ13</v>
      </c>
      <c r="U1044" t="str">
        <f t="shared" si="99"/>
        <v>rNCOH</v>
      </c>
      <c r="V1044" s="36">
        <f t="shared" si="100"/>
        <v>0</v>
      </c>
    </row>
    <row r="1045" spans="1:22" x14ac:dyDescent="0.25">
      <c r="A1045" s="86">
        <f t="shared" si="101"/>
        <v>1039</v>
      </c>
      <c r="B1045">
        <v>2</v>
      </c>
      <c r="C1045">
        <v>3</v>
      </c>
      <c r="D1045">
        <v>1</v>
      </c>
      <c r="E1045">
        <v>14</v>
      </c>
      <c r="F1045">
        <v>1</v>
      </c>
      <c r="G1045" t="b">
        <f>INDEX(key!$AT$4:$BI$7,B1045,E1045)</f>
        <v>1</v>
      </c>
      <c r="H1045" t="str">
        <f t="shared" si="96"/>
        <v>HV_SCEDMoExCZ14rDXGF</v>
      </c>
      <c r="I1045" s="9" t="s">
        <v>1799</v>
      </c>
      <c r="J1045" t="str">
        <f t="shared" si="97"/>
        <v>HV_SCEDMoExCZ14</v>
      </c>
      <c r="K1045" s="9" t="s">
        <v>1662</v>
      </c>
      <c r="L1045" s="9" t="s">
        <v>45</v>
      </c>
      <c r="M1045" s="9" t="str">
        <f>INDEX(key!$AS$4:$AS$7,B1045)</f>
        <v>SCE</v>
      </c>
      <c r="N1045" s="9" t="str">
        <f>INDEX(key!$I$3:$I$5,C1045)</f>
        <v>DMo</v>
      </c>
      <c r="O1045" s="9" t="str">
        <f>INDEX(key!$F$9:$F$10,D1045)</f>
        <v>Ex</v>
      </c>
      <c r="P1045" s="9" t="str">
        <f>INDEX(key!$AT$3:$BI$3,E1045)</f>
        <v>CZ14</v>
      </c>
      <c r="Q1045" s="9" t="str">
        <f>INDEX('HVACwts Src'!$D$7:$I$7,F1045)</f>
        <v>rDXGF</v>
      </c>
      <c r="R1045" s="36">
        <f>IF(G1045,INDEX('HVACwts Src'!$D$11:$U$164,(B1045-1)*39+(D1045-1)*19+E1045,(C1045-1)*6+F1045),0)</f>
        <v>10005.093000000001</v>
      </c>
      <c r="T1045" t="str">
        <f t="shared" si="98"/>
        <v>HV_SCEDMoExCZ14</v>
      </c>
      <c r="U1045" t="str">
        <f t="shared" si="99"/>
        <v>rDXGF</v>
      </c>
      <c r="V1045" s="36">
        <f t="shared" si="100"/>
        <v>10005.093000000001</v>
      </c>
    </row>
    <row r="1046" spans="1:22" x14ac:dyDescent="0.25">
      <c r="A1046" s="86">
        <f t="shared" si="101"/>
        <v>1040</v>
      </c>
      <c r="B1046">
        <v>2</v>
      </c>
      <c r="C1046">
        <v>3</v>
      </c>
      <c r="D1046">
        <v>1</v>
      </c>
      <c r="E1046">
        <v>14</v>
      </c>
      <c r="F1046">
        <v>2</v>
      </c>
      <c r="G1046" t="b">
        <f>INDEX(key!$AT$4:$BI$7,B1046,E1046)</f>
        <v>1</v>
      </c>
      <c r="H1046" t="str">
        <f t="shared" si="96"/>
        <v>HV_SCEDMoExCZ14rNCGF</v>
      </c>
      <c r="I1046" s="9" t="s">
        <v>1799</v>
      </c>
      <c r="J1046" t="str">
        <f t="shared" si="97"/>
        <v>HV_SCEDMoExCZ14</v>
      </c>
      <c r="K1046" s="9" t="s">
        <v>1662</v>
      </c>
      <c r="L1046" s="9" t="s">
        <v>45</v>
      </c>
      <c r="M1046" s="9" t="str">
        <f>INDEX(key!$AS$4:$AS$7,B1046)</f>
        <v>SCE</v>
      </c>
      <c r="N1046" s="9" t="str">
        <f>INDEX(key!$I$3:$I$5,C1046)</f>
        <v>DMo</v>
      </c>
      <c r="O1046" s="9" t="str">
        <f>INDEX(key!$F$9:$F$10,D1046)</f>
        <v>Ex</v>
      </c>
      <c r="P1046" s="9" t="str">
        <f>INDEX(key!$AT$3:$BI$3,E1046)</f>
        <v>CZ14</v>
      </c>
      <c r="Q1046" s="9" t="str">
        <f>INDEX('HVACwts Src'!$D$7:$I$7,F1046)</f>
        <v>rNCGF</v>
      </c>
      <c r="R1046" s="36">
        <f>IF(G1046,INDEX('HVACwts Src'!$D$11:$U$164,(B1046-1)*39+(D1046-1)*19+E1046,(C1046-1)*6+F1046),0)</f>
        <v>672.86799999999948</v>
      </c>
      <c r="T1046" t="str">
        <f t="shared" si="98"/>
        <v>HV_SCEDMoExCZ14</v>
      </c>
      <c r="U1046" t="str">
        <f t="shared" si="99"/>
        <v>rNCGF</v>
      </c>
      <c r="V1046" s="36">
        <f t="shared" si="100"/>
        <v>672.86799999999948</v>
      </c>
    </row>
    <row r="1047" spans="1:22" x14ac:dyDescent="0.25">
      <c r="A1047" s="86">
        <f t="shared" si="101"/>
        <v>1041</v>
      </c>
      <c r="B1047">
        <v>2</v>
      </c>
      <c r="C1047">
        <v>3</v>
      </c>
      <c r="D1047">
        <v>1</v>
      </c>
      <c r="E1047">
        <v>14</v>
      </c>
      <c r="F1047">
        <v>3</v>
      </c>
      <c r="G1047" t="b">
        <f>INDEX(key!$AT$4:$BI$7,B1047,E1047)</f>
        <v>1</v>
      </c>
      <c r="H1047" t="str">
        <f t="shared" si="96"/>
        <v>HV_SCEDMoExCZ14rDXHP</v>
      </c>
      <c r="I1047" s="9" t="s">
        <v>1799</v>
      </c>
      <c r="J1047" t="str">
        <f t="shared" si="97"/>
        <v>HV_SCEDMoExCZ14</v>
      </c>
      <c r="K1047" s="9" t="s">
        <v>1662</v>
      </c>
      <c r="L1047" s="9" t="s">
        <v>45</v>
      </c>
      <c r="M1047" s="9" t="str">
        <f>INDEX(key!$AS$4:$AS$7,B1047)</f>
        <v>SCE</v>
      </c>
      <c r="N1047" s="9" t="str">
        <f>INDEX(key!$I$3:$I$5,C1047)</f>
        <v>DMo</v>
      </c>
      <c r="O1047" s="9" t="str">
        <f>INDEX(key!$F$9:$F$10,D1047)</f>
        <v>Ex</v>
      </c>
      <c r="P1047" s="9" t="str">
        <f>INDEX(key!$AT$3:$BI$3,E1047)</f>
        <v>CZ14</v>
      </c>
      <c r="Q1047" s="9" t="str">
        <f>INDEX('HVACwts Src'!$D$7:$I$7,F1047)</f>
        <v>rDXHP</v>
      </c>
      <c r="R1047" s="36">
        <f>IF(G1047,INDEX('HVACwts Src'!$D$11:$U$164,(B1047-1)*39+(D1047-1)*19+E1047,(C1047-1)*6+F1047),0)</f>
        <v>1429.2990000000002</v>
      </c>
      <c r="T1047" t="str">
        <f t="shared" si="98"/>
        <v>HV_SCEDMoExCZ14</v>
      </c>
      <c r="U1047" t="str">
        <f t="shared" si="99"/>
        <v>rDXHP</v>
      </c>
      <c r="V1047" s="36">
        <f t="shared" si="100"/>
        <v>1429.2990000000002</v>
      </c>
    </row>
    <row r="1048" spans="1:22" x14ac:dyDescent="0.25">
      <c r="A1048" s="86">
        <f t="shared" si="101"/>
        <v>1042</v>
      </c>
      <c r="B1048">
        <v>2</v>
      </c>
      <c r="C1048">
        <v>3</v>
      </c>
      <c r="D1048">
        <v>1</v>
      </c>
      <c r="E1048">
        <v>14</v>
      </c>
      <c r="F1048">
        <v>4</v>
      </c>
      <c r="G1048" t="b">
        <f>INDEX(key!$AT$4:$BI$7,B1048,E1048)</f>
        <v>1</v>
      </c>
      <c r="H1048" t="str">
        <f t="shared" si="96"/>
        <v>HV_SCEDMoExCZ14rNCEH</v>
      </c>
      <c r="I1048" s="9" t="s">
        <v>1799</v>
      </c>
      <c r="J1048" t="str">
        <f t="shared" si="97"/>
        <v>HV_SCEDMoExCZ14</v>
      </c>
      <c r="K1048" s="9" t="s">
        <v>1662</v>
      </c>
      <c r="L1048" s="9" t="s">
        <v>45</v>
      </c>
      <c r="M1048" s="9" t="str">
        <f>INDEX(key!$AS$4:$AS$7,B1048)</f>
        <v>SCE</v>
      </c>
      <c r="N1048" s="9" t="str">
        <f>INDEX(key!$I$3:$I$5,C1048)</f>
        <v>DMo</v>
      </c>
      <c r="O1048" s="9" t="str">
        <f>INDEX(key!$F$9:$F$10,D1048)</f>
        <v>Ex</v>
      </c>
      <c r="P1048" s="9" t="str">
        <f>INDEX(key!$AT$3:$BI$3,E1048)</f>
        <v>CZ14</v>
      </c>
      <c r="Q1048" s="9" t="str">
        <f>INDEX('HVACwts Src'!$D$7:$I$7,F1048)</f>
        <v>rNCEH</v>
      </c>
      <c r="R1048" s="36">
        <f>IF(G1048,INDEX('HVACwts Src'!$D$11:$U$164,(B1048-1)*39+(D1048-1)*19+E1048,(C1048-1)*6+F1048),0)</f>
        <v>96.123999999999938</v>
      </c>
      <c r="T1048" t="str">
        <f t="shared" si="98"/>
        <v>HV_SCEDMoExCZ14</v>
      </c>
      <c r="U1048" t="str">
        <f t="shared" si="99"/>
        <v>rNCEH</v>
      </c>
      <c r="V1048" s="36">
        <f t="shared" si="100"/>
        <v>96.123999999999938</v>
      </c>
    </row>
    <row r="1049" spans="1:22" x14ac:dyDescent="0.25">
      <c r="A1049" s="86">
        <f t="shared" si="101"/>
        <v>1043</v>
      </c>
      <c r="B1049">
        <v>2</v>
      </c>
      <c r="C1049">
        <v>3</v>
      </c>
      <c r="D1049">
        <v>1</v>
      </c>
      <c r="E1049">
        <v>14</v>
      </c>
      <c r="F1049">
        <v>5</v>
      </c>
      <c r="G1049" t="b">
        <f>INDEX(key!$AT$4:$BI$7,B1049,E1049)</f>
        <v>1</v>
      </c>
      <c r="H1049" t="str">
        <f t="shared" si="96"/>
        <v>HV_SCEDMoExCZ14rDXOH</v>
      </c>
      <c r="I1049" s="9" t="s">
        <v>1799</v>
      </c>
      <c r="J1049" t="str">
        <f t="shared" si="97"/>
        <v>HV_SCEDMoExCZ14</v>
      </c>
      <c r="K1049" s="9" t="s">
        <v>1662</v>
      </c>
      <c r="L1049" s="9" t="s">
        <v>45</v>
      </c>
      <c r="M1049" s="9" t="str">
        <f>INDEX(key!$AS$4:$AS$7,B1049)</f>
        <v>SCE</v>
      </c>
      <c r="N1049" s="9" t="str">
        <f>INDEX(key!$I$3:$I$5,C1049)</f>
        <v>DMo</v>
      </c>
      <c r="O1049" s="9" t="str">
        <f>INDEX(key!$F$9:$F$10,D1049)</f>
        <v>Ex</v>
      </c>
      <c r="P1049" s="9" t="str">
        <f>INDEX(key!$AT$3:$BI$3,E1049)</f>
        <v>CZ14</v>
      </c>
      <c r="Q1049" s="9" t="str">
        <f>INDEX('HVACwts Src'!$D$7:$I$7,F1049)</f>
        <v>rDXOH</v>
      </c>
      <c r="R1049" s="36">
        <f>IF(G1049,INDEX('HVACwts Src'!$D$11:$U$164,(B1049-1)*39+(D1049-1)*19+E1049,(C1049-1)*6+F1049),0)</f>
        <v>2429.8083000000001</v>
      </c>
      <c r="T1049" t="str">
        <f t="shared" si="98"/>
        <v>HV_SCEDMoExCZ14</v>
      </c>
      <c r="U1049" t="str">
        <f t="shared" si="99"/>
        <v>rDXOH</v>
      </c>
      <c r="V1049" s="36">
        <f t="shared" si="100"/>
        <v>2429.8083000000001</v>
      </c>
    </row>
    <row r="1050" spans="1:22" x14ac:dyDescent="0.25">
      <c r="A1050" s="86">
        <f t="shared" si="101"/>
        <v>1044</v>
      </c>
      <c r="B1050">
        <v>2</v>
      </c>
      <c r="C1050">
        <v>3</v>
      </c>
      <c r="D1050">
        <v>1</v>
      </c>
      <c r="E1050">
        <v>14</v>
      </c>
      <c r="F1050">
        <v>6</v>
      </c>
      <c r="G1050" t="b">
        <f>INDEX(key!$AT$4:$BI$7,B1050,E1050)</f>
        <v>1</v>
      </c>
      <c r="H1050" t="str">
        <f t="shared" si="96"/>
        <v>HV_SCEDMoExCZ14rNCOH</v>
      </c>
      <c r="I1050" s="9" t="s">
        <v>1799</v>
      </c>
      <c r="J1050" t="str">
        <f t="shared" si="97"/>
        <v>HV_SCEDMoExCZ14</v>
      </c>
      <c r="K1050" s="9" t="s">
        <v>1662</v>
      </c>
      <c r="L1050" s="9" t="s">
        <v>45</v>
      </c>
      <c r="M1050" s="9" t="str">
        <f>INDEX(key!$AS$4:$AS$7,B1050)</f>
        <v>SCE</v>
      </c>
      <c r="N1050" s="9" t="str">
        <f>INDEX(key!$I$3:$I$5,C1050)</f>
        <v>DMo</v>
      </c>
      <c r="O1050" s="9" t="str">
        <f>INDEX(key!$F$9:$F$10,D1050)</f>
        <v>Ex</v>
      </c>
      <c r="P1050" s="9" t="str">
        <f>INDEX(key!$AT$3:$BI$3,E1050)</f>
        <v>CZ14</v>
      </c>
      <c r="Q1050" s="9" t="str">
        <f>INDEX('HVACwts Src'!$D$7:$I$7,F1050)</f>
        <v>rNCOH</v>
      </c>
      <c r="R1050" s="36">
        <f>IF(G1050,INDEX('HVACwts Src'!$D$11:$U$164,(B1050-1)*39+(D1050-1)*19+E1050,(C1050-1)*6+F1050),0)</f>
        <v>163.41079999999988</v>
      </c>
      <c r="T1050" t="str">
        <f t="shared" si="98"/>
        <v>HV_SCEDMoExCZ14</v>
      </c>
      <c r="U1050" t="str">
        <f t="shared" si="99"/>
        <v>rNCOH</v>
      </c>
      <c r="V1050" s="36">
        <f t="shared" si="100"/>
        <v>163.41079999999988</v>
      </c>
    </row>
    <row r="1051" spans="1:22" x14ac:dyDescent="0.25">
      <c r="A1051" s="86">
        <f t="shared" si="101"/>
        <v>1045</v>
      </c>
      <c r="B1051">
        <v>2</v>
      </c>
      <c r="C1051">
        <v>3</v>
      </c>
      <c r="D1051">
        <v>1</v>
      </c>
      <c r="E1051">
        <v>15</v>
      </c>
      <c r="F1051">
        <v>1</v>
      </c>
      <c r="G1051" t="b">
        <f>INDEX(key!$AT$4:$BI$7,B1051,E1051)</f>
        <v>1</v>
      </c>
      <c r="H1051" t="str">
        <f t="shared" si="96"/>
        <v>HV_SCEDMoExCZ15rDXGF</v>
      </c>
      <c r="I1051" s="9" t="s">
        <v>1799</v>
      </c>
      <c r="J1051" t="str">
        <f t="shared" si="97"/>
        <v>HV_SCEDMoExCZ15</v>
      </c>
      <c r="K1051" s="9" t="s">
        <v>1662</v>
      </c>
      <c r="L1051" s="9" t="s">
        <v>45</v>
      </c>
      <c r="M1051" s="9" t="str">
        <f>INDEX(key!$AS$4:$AS$7,B1051)</f>
        <v>SCE</v>
      </c>
      <c r="N1051" s="9" t="str">
        <f>INDEX(key!$I$3:$I$5,C1051)</f>
        <v>DMo</v>
      </c>
      <c r="O1051" s="9" t="str">
        <f>INDEX(key!$F$9:$F$10,D1051)</f>
        <v>Ex</v>
      </c>
      <c r="P1051" s="9" t="str">
        <f>INDEX(key!$AT$3:$BI$3,E1051)</f>
        <v>CZ15</v>
      </c>
      <c r="Q1051" s="9" t="str">
        <f>INDEX('HVACwts Src'!$D$7:$I$7,F1051)</f>
        <v>rDXGF</v>
      </c>
      <c r="R1051" s="36">
        <f>IF(G1051,INDEX('HVACwts Src'!$D$11:$U$164,(B1051-1)*39+(D1051-1)*19+E1051,(C1051-1)*6+F1051),0)</f>
        <v>3817.4178000000002</v>
      </c>
      <c r="T1051" t="str">
        <f t="shared" si="98"/>
        <v>HV_SCEDMoExCZ15</v>
      </c>
      <c r="U1051" t="str">
        <f t="shared" si="99"/>
        <v>rDXGF</v>
      </c>
      <c r="V1051" s="36">
        <f t="shared" si="100"/>
        <v>3817.4178000000002</v>
      </c>
    </row>
    <row r="1052" spans="1:22" x14ac:dyDescent="0.25">
      <c r="A1052" s="86">
        <f t="shared" si="101"/>
        <v>1046</v>
      </c>
      <c r="B1052">
        <v>2</v>
      </c>
      <c r="C1052">
        <v>3</v>
      </c>
      <c r="D1052">
        <v>1</v>
      </c>
      <c r="E1052">
        <v>15</v>
      </c>
      <c r="F1052">
        <v>2</v>
      </c>
      <c r="G1052" t="b">
        <f>INDEX(key!$AT$4:$BI$7,B1052,E1052)</f>
        <v>1</v>
      </c>
      <c r="H1052" t="str">
        <f t="shared" si="96"/>
        <v>HV_SCEDMoExCZ15rNCGF</v>
      </c>
      <c r="I1052" s="9" t="s">
        <v>1799</v>
      </c>
      <c r="J1052" t="str">
        <f t="shared" si="97"/>
        <v>HV_SCEDMoExCZ15</v>
      </c>
      <c r="K1052" s="9" t="s">
        <v>1662</v>
      </c>
      <c r="L1052" s="9" t="s">
        <v>45</v>
      </c>
      <c r="M1052" s="9" t="str">
        <f>INDEX(key!$AS$4:$AS$7,B1052)</f>
        <v>SCE</v>
      </c>
      <c r="N1052" s="9" t="str">
        <f>INDEX(key!$I$3:$I$5,C1052)</f>
        <v>DMo</v>
      </c>
      <c r="O1052" s="9" t="str">
        <f>INDEX(key!$F$9:$F$10,D1052)</f>
        <v>Ex</v>
      </c>
      <c r="P1052" s="9" t="str">
        <f>INDEX(key!$AT$3:$BI$3,E1052)</f>
        <v>CZ15</v>
      </c>
      <c r="Q1052" s="9" t="str">
        <f>INDEX('HVACwts Src'!$D$7:$I$7,F1052)</f>
        <v>rNCGF</v>
      </c>
      <c r="R1052" s="36">
        <f>IF(G1052,INDEX('HVACwts Src'!$D$11:$U$164,(B1052-1)*39+(D1052-1)*19+E1052,(C1052-1)*6+F1052),0)</f>
        <v>0</v>
      </c>
      <c r="T1052" t="str">
        <f t="shared" si="98"/>
        <v>HV_SCEDMoExCZ15</v>
      </c>
      <c r="U1052" t="str">
        <f t="shared" si="99"/>
        <v>rNCGF</v>
      </c>
      <c r="V1052" s="36">
        <f t="shared" si="100"/>
        <v>0</v>
      </c>
    </row>
    <row r="1053" spans="1:22" x14ac:dyDescent="0.25">
      <c r="A1053" s="86">
        <f t="shared" si="101"/>
        <v>1047</v>
      </c>
      <c r="B1053">
        <v>2</v>
      </c>
      <c r="C1053">
        <v>3</v>
      </c>
      <c r="D1053">
        <v>1</v>
      </c>
      <c r="E1053">
        <v>15</v>
      </c>
      <c r="F1053">
        <v>3</v>
      </c>
      <c r="G1053" t="b">
        <f>INDEX(key!$AT$4:$BI$7,B1053,E1053)</f>
        <v>1</v>
      </c>
      <c r="H1053" t="str">
        <f t="shared" si="96"/>
        <v>HV_SCEDMoExCZ15rDXHP</v>
      </c>
      <c r="I1053" s="9" t="s">
        <v>1799</v>
      </c>
      <c r="J1053" t="str">
        <f t="shared" si="97"/>
        <v>HV_SCEDMoExCZ15</v>
      </c>
      <c r="K1053" s="9" t="s">
        <v>1662</v>
      </c>
      <c r="L1053" s="9" t="s">
        <v>45</v>
      </c>
      <c r="M1053" s="9" t="str">
        <f>INDEX(key!$AS$4:$AS$7,B1053)</f>
        <v>SCE</v>
      </c>
      <c r="N1053" s="9" t="str">
        <f>INDEX(key!$I$3:$I$5,C1053)</f>
        <v>DMo</v>
      </c>
      <c r="O1053" s="9" t="str">
        <f>INDEX(key!$F$9:$F$10,D1053)</f>
        <v>Ex</v>
      </c>
      <c r="P1053" s="9" t="str">
        <f>INDEX(key!$AT$3:$BI$3,E1053)</f>
        <v>CZ15</v>
      </c>
      <c r="Q1053" s="9" t="str">
        <f>INDEX('HVACwts Src'!$D$7:$I$7,F1053)</f>
        <v>rDXHP</v>
      </c>
      <c r="R1053" s="36">
        <f>IF(G1053,INDEX('HVACwts Src'!$D$11:$U$164,(B1053-1)*39+(D1053-1)*19+E1053,(C1053-1)*6+F1053),0)</f>
        <v>545.34540000000004</v>
      </c>
      <c r="T1053" t="str">
        <f t="shared" si="98"/>
        <v>HV_SCEDMoExCZ15</v>
      </c>
      <c r="U1053" t="str">
        <f t="shared" si="99"/>
        <v>rDXHP</v>
      </c>
      <c r="V1053" s="36">
        <f t="shared" si="100"/>
        <v>545.34540000000004</v>
      </c>
    </row>
    <row r="1054" spans="1:22" x14ac:dyDescent="0.25">
      <c r="A1054" s="86">
        <f t="shared" si="101"/>
        <v>1048</v>
      </c>
      <c r="B1054">
        <v>2</v>
      </c>
      <c r="C1054">
        <v>3</v>
      </c>
      <c r="D1054">
        <v>1</v>
      </c>
      <c r="E1054">
        <v>15</v>
      </c>
      <c r="F1054">
        <v>4</v>
      </c>
      <c r="G1054" t="b">
        <f>INDEX(key!$AT$4:$BI$7,B1054,E1054)</f>
        <v>1</v>
      </c>
      <c r="H1054" t="str">
        <f t="shared" si="96"/>
        <v>HV_SCEDMoExCZ15rNCEH</v>
      </c>
      <c r="I1054" s="9" t="s">
        <v>1799</v>
      </c>
      <c r="J1054" t="str">
        <f t="shared" si="97"/>
        <v>HV_SCEDMoExCZ15</v>
      </c>
      <c r="K1054" s="9" t="s">
        <v>1662</v>
      </c>
      <c r="L1054" s="9" t="s">
        <v>45</v>
      </c>
      <c r="M1054" s="9" t="str">
        <f>INDEX(key!$AS$4:$AS$7,B1054)</f>
        <v>SCE</v>
      </c>
      <c r="N1054" s="9" t="str">
        <f>INDEX(key!$I$3:$I$5,C1054)</f>
        <v>DMo</v>
      </c>
      <c r="O1054" s="9" t="str">
        <f>INDEX(key!$F$9:$F$10,D1054)</f>
        <v>Ex</v>
      </c>
      <c r="P1054" s="9" t="str">
        <f>INDEX(key!$AT$3:$BI$3,E1054)</f>
        <v>CZ15</v>
      </c>
      <c r="Q1054" s="9" t="str">
        <f>INDEX('HVACwts Src'!$D$7:$I$7,F1054)</f>
        <v>rNCEH</v>
      </c>
      <c r="R1054" s="36">
        <f>IF(G1054,INDEX('HVACwts Src'!$D$11:$U$164,(B1054-1)*39+(D1054-1)*19+E1054,(C1054-1)*6+F1054),0)</f>
        <v>0</v>
      </c>
      <c r="T1054" t="str">
        <f t="shared" si="98"/>
        <v>HV_SCEDMoExCZ15</v>
      </c>
      <c r="U1054" t="str">
        <f t="shared" si="99"/>
        <v>rNCEH</v>
      </c>
      <c r="V1054" s="36">
        <f t="shared" si="100"/>
        <v>0</v>
      </c>
    </row>
    <row r="1055" spans="1:22" x14ac:dyDescent="0.25">
      <c r="A1055" s="86">
        <f t="shared" si="101"/>
        <v>1049</v>
      </c>
      <c r="B1055">
        <v>2</v>
      </c>
      <c r="C1055">
        <v>3</v>
      </c>
      <c r="D1055">
        <v>1</v>
      </c>
      <c r="E1055">
        <v>15</v>
      </c>
      <c r="F1055">
        <v>5</v>
      </c>
      <c r="G1055" t="b">
        <f>INDEX(key!$AT$4:$BI$7,B1055,E1055)</f>
        <v>1</v>
      </c>
      <c r="H1055" t="str">
        <f t="shared" si="96"/>
        <v>HV_SCEDMoExCZ15rDXOH</v>
      </c>
      <c r="I1055" s="9" t="s">
        <v>1799</v>
      </c>
      <c r="J1055" t="str">
        <f t="shared" si="97"/>
        <v>HV_SCEDMoExCZ15</v>
      </c>
      <c r="K1055" s="9" t="s">
        <v>1662</v>
      </c>
      <c r="L1055" s="9" t="s">
        <v>45</v>
      </c>
      <c r="M1055" s="9" t="str">
        <f>INDEX(key!$AS$4:$AS$7,B1055)</f>
        <v>SCE</v>
      </c>
      <c r="N1055" s="9" t="str">
        <f>INDEX(key!$I$3:$I$5,C1055)</f>
        <v>DMo</v>
      </c>
      <c r="O1055" s="9" t="str">
        <f>INDEX(key!$F$9:$F$10,D1055)</f>
        <v>Ex</v>
      </c>
      <c r="P1055" s="9" t="str">
        <f>INDEX(key!$AT$3:$BI$3,E1055)</f>
        <v>CZ15</v>
      </c>
      <c r="Q1055" s="9" t="str">
        <f>INDEX('HVACwts Src'!$D$7:$I$7,F1055)</f>
        <v>rDXOH</v>
      </c>
      <c r="R1055" s="36">
        <f>IF(G1055,INDEX('HVACwts Src'!$D$11:$U$164,(B1055-1)*39+(D1055-1)*19+E1055,(C1055-1)*6+F1055),0)</f>
        <v>927.0871800000001</v>
      </c>
      <c r="T1055" t="str">
        <f t="shared" si="98"/>
        <v>HV_SCEDMoExCZ15</v>
      </c>
      <c r="U1055" t="str">
        <f t="shared" si="99"/>
        <v>rDXOH</v>
      </c>
      <c r="V1055" s="36">
        <f t="shared" si="100"/>
        <v>927.0871800000001</v>
      </c>
    </row>
    <row r="1056" spans="1:22" x14ac:dyDescent="0.25">
      <c r="A1056" s="86">
        <f t="shared" si="101"/>
        <v>1050</v>
      </c>
      <c r="B1056">
        <v>2</v>
      </c>
      <c r="C1056">
        <v>3</v>
      </c>
      <c r="D1056">
        <v>1</v>
      </c>
      <c r="E1056">
        <v>15</v>
      </c>
      <c r="F1056">
        <v>6</v>
      </c>
      <c r="G1056" t="b">
        <f>INDEX(key!$AT$4:$BI$7,B1056,E1056)</f>
        <v>1</v>
      </c>
      <c r="H1056" t="str">
        <f t="shared" si="96"/>
        <v>HV_SCEDMoExCZ15rNCOH</v>
      </c>
      <c r="I1056" s="9" t="s">
        <v>1799</v>
      </c>
      <c r="J1056" t="str">
        <f t="shared" si="97"/>
        <v>HV_SCEDMoExCZ15</v>
      </c>
      <c r="K1056" s="9" t="s">
        <v>1662</v>
      </c>
      <c r="L1056" s="9" t="s">
        <v>45</v>
      </c>
      <c r="M1056" s="9" t="str">
        <f>INDEX(key!$AS$4:$AS$7,B1056)</f>
        <v>SCE</v>
      </c>
      <c r="N1056" s="9" t="str">
        <f>INDEX(key!$I$3:$I$5,C1056)</f>
        <v>DMo</v>
      </c>
      <c r="O1056" s="9" t="str">
        <f>INDEX(key!$F$9:$F$10,D1056)</f>
        <v>Ex</v>
      </c>
      <c r="P1056" s="9" t="str">
        <f>INDEX(key!$AT$3:$BI$3,E1056)</f>
        <v>CZ15</v>
      </c>
      <c r="Q1056" s="9" t="str">
        <f>INDEX('HVACwts Src'!$D$7:$I$7,F1056)</f>
        <v>rNCOH</v>
      </c>
      <c r="R1056" s="36">
        <f>IF(G1056,INDEX('HVACwts Src'!$D$11:$U$164,(B1056-1)*39+(D1056-1)*19+E1056,(C1056-1)*6+F1056),0)</f>
        <v>0</v>
      </c>
      <c r="T1056" t="str">
        <f t="shared" si="98"/>
        <v>HV_SCEDMoExCZ15</v>
      </c>
      <c r="U1056" t="str">
        <f t="shared" si="99"/>
        <v>rNCOH</v>
      </c>
      <c r="V1056" s="36">
        <f t="shared" si="100"/>
        <v>0</v>
      </c>
    </row>
    <row r="1057" spans="1:22" x14ac:dyDescent="0.25">
      <c r="A1057" s="86">
        <f t="shared" si="101"/>
        <v>1051</v>
      </c>
      <c r="B1057">
        <v>2</v>
      </c>
      <c r="C1057">
        <v>3</v>
      </c>
      <c r="D1057">
        <v>1</v>
      </c>
      <c r="E1057">
        <v>16</v>
      </c>
      <c r="F1057">
        <v>1</v>
      </c>
      <c r="G1057" t="b">
        <f>INDEX(key!$AT$4:$BI$7,B1057,E1057)</f>
        <v>1</v>
      </c>
      <c r="H1057" t="str">
        <f t="shared" si="96"/>
        <v>HV_SCEDMoExCZ16rDXGF</v>
      </c>
      <c r="I1057" s="9" t="s">
        <v>1799</v>
      </c>
      <c r="J1057" t="str">
        <f t="shared" si="97"/>
        <v>HV_SCEDMoExCZ16</v>
      </c>
      <c r="K1057" s="9" t="s">
        <v>1662</v>
      </c>
      <c r="L1057" s="9" t="s">
        <v>45</v>
      </c>
      <c r="M1057" s="9" t="str">
        <f>INDEX(key!$AS$4:$AS$7,B1057)</f>
        <v>SCE</v>
      </c>
      <c r="N1057" s="9" t="str">
        <f>INDEX(key!$I$3:$I$5,C1057)</f>
        <v>DMo</v>
      </c>
      <c r="O1057" s="9" t="str">
        <f>INDEX(key!$F$9:$F$10,D1057)</f>
        <v>Ex</v>
      </c>
      <c r="P1057" s="9" t="str">
        <f>INDEX(key!$AT$3:$BI$3,E1057)</f>
        <v>CZ16</v>
      </c>
      <c r="Q1057" s="9" t="str">
        <f>INDEX('HVACwts Src'!$D$7:$I$7,F1057)</f>
        <v>rDXGF</v>
      </c>
      <c r="R1057" s="36">
        <f>IF(G1057,INDEX('HVACwts Src'!$D$11:$U$164,(B1057-1)*39+(D1057-1)*19+E1057,(C1057-1)*6+F1057),0)</f>
        <v>10849.530999999999</v>
      </c>
      <c r="T1057" t="str">
        <f t="shared" si="98"/>
        <v>HV_SCEDMoExCZ16</v>
      </c>
      <c r="U1057" t="str">
        <f t="shared" si="99"/>
        <v>rDXGF</v>
      </c>
      <c r="V1057" s="36">
        <f t="shared" si="100"/>
        <v>10849.530999999999</v>
      </c>
    </row>
    <row r="1058" spans="1:22" x14ac:dyDescent="0.25">
      <c r="A1058" s="86">
        <f t="shared" si="101"/>
        <v>1052</v>
      </c>
      <c r="B1058">
        <v>2</v>
      </c>
      <c r="C1058">
        <v>3</v>
      </c>
      <c r="D1058">
        <v>1</v>
      </c>
      <c r="E1058">
        <v>16</v>
      </c>
      <c r="F1058">
        <v>2</v>
      </c>
      <c r="G1058" t="b">
        <f>INDEX(key!$AT$4:$BI$7,B1058,E1058)</f>
        <v>1</v>
      </c>
      <c r="H1058" t="str">
        <f t="shared" si="96"/>
        <v>HV_SCEDMoExCZ16rNCGF</v>
      </c>
      <c r="I1058" s="9" t="s">
        <v>1799</v>
      </c>
      <c r="J1058" t="str">
        <f t="shared" si="97"/>
        <v>HV_SCEDMoExCZ16</v>
      </c>
      <c r="K1058" s="9" t="s">
        <v>1662</v>
      </c>
      <c r="L1058" s="9" t="s">
        <v>45</v>
      </c>
      <c r="M1058" s="9" t="str">
        <f>INDEX(key!$AS$4:$AS$7,B1058)</f>
        <v>SCE</v>
      </c>
      <c r="N1058" s="9" t="str">
        <f>INDEX(key!$I$3:$I$5,C1058)</f>
        <v>DMo</v>
      </c>
      <c r="O1058" s="9" t="str">
        <f>INDEX(key!$F$9:$F$10,D1058)</f>
        <v>Ex</v>
      </c>
      <c r="P1058" s="9" t="str">
        <f>INDEX(key!$AT$3:$BI$3,E1058)</f>
        <v>CZ16</v>
      </c>
      <c r="Q1058" s="9" t="str">
        <f>INDEX('HVACwts Src'!$D$7:$I$7,F1058)</f>
        <v>rNCGF</v>
      </c>
      <c r="R1058" s="36">
        <f>IF(G1058,INDEX('HVACwts Src'!$D$11:$U$164,(B1058-1)*39+(D1058-1)*19+E1058,(C1058-1)*6+F1058),0)</f>
        <v>0</v>
      </c>
      <c r="T1058" t="str">
        <f t="shared" si="98"/>
        <v>HV_SCEDMoExCZ16</v>
      </c>
      <c r="U1058" t="str">
        <f t="shared" si="99"/>
        <v>rNCGF</v>
      </c>
      <c r="V1058" s="36">
        <f t="shared" si="100"/>
        <v>0</v>
      </c>
    </row>
    <row r="1059" spans="1:22" x14ac:dyDescent="0.25">
      <c r="A1059" s="86">
        <f t="shared" si="101"/>
        <v>1053</v>
      </c>
      <c r="B1059">
        <v>2</v>
      </c>
      <c r="C1059">
        <v>3</v>
      </c>
      <c r="D1059">
        <v>1</v>
      </c>
      <c r="E1059">
        <v>16</v>
      </c>
      <c r="F1059">
        <v>3</v>
      </c>
      <c r="G1059" t="b">
        <f>INDEX(key!$AT$4:$BI$7,B1059,E1059)</f>
        <v>1</v>
      </c>
      <c r="H1059" t="str">
        <f t="shared" si="96"/>
        <v>HV_SCEDMoExCZ16rDXHP</v>
      </c>
      <c r="I1059" s="9" t="s">
        <v>1799</v>
      </c>
      <c r="J1059" t="str">
        <f t="shared" si="97"/>
        <v>HV_SCEDMoExCZ16</v>
      </c>
      <c r="K1059" s="9" t="s">
        <v>1662</v>
      </c>
      <c r="L1059" s="9" t="s">
        <v>45</v>
      </c>
      <c r="M1059" s="9" t="str">
        <f>INDEX(key!$AS$4:$AS$7,B1059)</f>
        <v>SCE</v>
      </c>
      <c r="N1059" s="9" t="str">
        <f>INDEX(key!$I$3:$I$5,C1059)</f>
        <v>DMo</v>
      </c>
      <c r="O1059" s="9" t="str">
        <f>INDEX(key!$F$9:$F$10,D1059)</f>
        <v>Ex</v>
      </c>
      <c r="P1059" s="9" t="str">
        <f>INDEX(key!$AT$3:$BI$3,E1059)</f>
        <v>CZ16</v>
      </c>
      <c r="Q1059" s="9" t="str">
        <f>INDEX('HVACwts Src'!$D$7:$I$7,F1059)</f>
        <v>rDXHP</v>
      </c>
      <c r="R1059" s="36">
        <f>IF(G1059,INDEX('HVACwts Src'!$D$11:$U$164,(B1059-1)*39+(D1059-1)*19+E1059,(C1059-1)*6+F1059),0)</f>
        <v>1549.9330000000002</v>
      </c>
      <c r="T1059" t="str">
        <f t="shared" si="98"/>
        <v>HV_SCEDMoExCZ16</v>
      </c>
      <c r="U1059" t="str">
        <f t="shared" si="99"/>
        <v>rDXHP</v>
      </c>
      <c r="V1059" s="36">
        <f t="shared" si="100"/>
        <v>1549.9330000000002</v>
      </c>
    </row>
    <row r="1060" spans="1:22" x14ac:dyDescent="0.25">
      <c r="A1060" s="86">
        <f t="shared" si="101"/>
        <v>1054</v>
      </c>
      <c r="B1060">
        <v>2</v>
      </c>
      <c r="C1060">
        <v>3</v>
      </c>
      <c r="D1060">
        <v>1</v>
      </c>
      <c r="E1060">
        <v>16</v>
      </c>
      <c r="F1060">
        <v>4</v>
      </c>
      <c r="G1060" t="b">
        <f>INDEX(key!$AT$4:$BI$7,B1060,E1060)</f>
        <v>1</v>
      </c>
      <c r="H1060" t="str">
        <f t="shared" si="96"/>
        <v>HV_SCEDMoExCZ16rNCEH</v>
      </c>
      <c r="I1060" s="9" t="s">
        <v>1799</v>
      </c>
      <c r="J1060" t="str">
        <f t="shared" si="97"/>
        <v>HV_SCEDMoExCZ16</v>
      </c>
      <c r="K1060" s="9" t="s">
        <v>1662</v>
      </c>
      <c r="L1060" s="9" t="s">
        <v>45</v>
      </c>
      <c r="M1060" s="9" t="str">
        <f>INDEX(key!$AS$4:$AS$7,B1060)</f>
        <v>SCE</v>
      </c>
      <c r="N1060" s="9" t="str">
        <f>INDEX(key!$I$3:$I$5,C1060)</f>
        <v>DMo</v>
      </c>
      <c r="O1060" s="9" t="str">
        <f>INDEX(key!$F$9:$F$10,D1060)</f>
        <v>Ex</v>
      </c>
      <c r="P1060" s="9" t="str">
        <f>INDEX(key!$AT$3:$BI$3,E1060)</f>
        <v>CZ16</v>
      </c>
      <c r="Q1060" s="9" t="str">
        <f>INDEX('HVACwts Src'!$D$7:$I$7,F1060)</f>
        <v>rNCEH</v>
      </c>
      <c r="R1060" s="36">
        <f>IF(G1060,INDEX('HVACwts Src'!$D$11:$U$164,(B1060-1)*39+(D1060-1)*19+E1060,(C1060-1)*6+F1060),0)</f>
        <v>0</v>
      </c>
      <c r="T1060" t="str">
        <f t="shared" si="98"/>
        <v>HV_SCEDMoExCZ16</v>
      </c>
      <c r="U1060" t="str">
        <f t="shared" si="99"/>
        <v>rNCEH</v>
      </c>
      <c r="V1060" s="36">
        <f t="shared" si="100"/>
        <v>0</v>
      </c>
    </row>
    <row r="1061" spans="1:22" x14ac:dyDescent="0.25">
      <c r="A1061" s="86">
        <f t="shared" si="101"/>
        <v>1055</v>
      </c>
      <c r="B1061">
        <v>2</v>
      </c>
      <c r="C1061">
        <v>3</v>
      </c>
      <c r="D1061">
        <v>1</v>
      </c>
      <c r="E1061">
        <v>16</v>
      </c>
      <c r="F1061">
        <v>5</v>
      </c>
      <c r="G1061" t="b">
        <f>INDEX(key!$AT$4:$BI$7,B1061,E1061)</f>
        <v>1</v>
      </c>
      <c r="H1061" t="str">
        <f t="shared" si="96"/>
        <v>HV_SCEDMoExCZ16rDXOH</v>
      </c>
      <c r="I1061" s="9" t="s">
        <v>1799</v>
      </c>
      <c r="J1061" t="str">
        <f t="shared" si="97"/>
        <v>HV_SCEDMoExCZ16</v>
      </c>
      <c r="K1061" s="9" t="s">
        <v>1662</v>
      </c>
      <c r="L1061" s="9" t="s">
        <v>45</v>
      </c>
      <c r="M1061" s="9" t="str">
        <f>INDEX(key!$AS$4:$AS$7,B1061)</f>
        <v>SCE</v>
      </c>
      <c r="N1061" s="9" t="str">
        <f>INDEX(key!$I$3:$I$5,C1061)</f>
        <v>DMo</v>
      </c>
      <c r="O1061" s="9" t="str">
        <f>INDEX(key!$F$9:$F$10,D1061)</f>
        <v>Ex</v>
      </c>
      <c r="P1061" s="9" t="str">
        <f>INDEX(key!$AT$3:$BI$3,E1061)</f>
        <v>CZ16</v>
      </c>
      <c r="Q1061" s="9" t="str">
        <f>INDEX('HVACwts Src'!$D$7:$I$7,F1061)</f>
        <v>rDXOH</v>
      </c>
      <c r="R1061" s="36">
        <f>IF(G1061,INDEX('HVACwts Src'!$D$11:$U$164,(B1061-1)*39+(D1061-1)*19+E1061,(C1061-1)*6+F1061),0)</f>
        <v>2634.8861000000002</v>
      </c>
      <c r="T1061" t="str">
        <f t="shared" si="98"/>
        <v>HV_SCEDMoExCZ16</v>
      </c>
      <c r="U1061" t="str">
        <f t="shared" si="99"/>
        <v>rDXOH</v>
      </c>
      <c r="V1061" s="36">
        <f t="shared" si="100"/>
        <v>2634.8861000000002</v>
      </c>
    </row>
    <row r="1062" spans="1:22" x14ac:dyDescent="0.25">
      <c r="A1062" s="86">
        <f t="shared" si="101"/>
        <v>1056</v>
      </c>
      <c r="B1062">
        <v>2</v>
      </c>
      <c r="C1062">
        <v>3</v>
      </c>
      <c r="D1062">
        <v>1</v>
      </c>
      <c r="E1062">
        <v>16</v>
      </c>
      <c r="F1062">
        <v>6</v>
      </c>
      <c r="G1062" t="b">
        <f>INDEX(key!$AT$4:$BI$7,B1062,E1062)</f>
        <v>1</v>
      </c>
      <c r="H1062" t="str">
        <f t="shared" si="96"/>
        <v>HV_SCEDMoExCZ16rNCOH</v>
      </c>
      <c r="I1062" s="9" t="s">
        <v>1799</v>
      </c>
      <c r="J1062" t="str">
        <f t="shared" si="97"/>
        <v>HV_SCEDMoExCZ16</v>
      </c>
      <c r="K1062" s="9" t="s">
        <v>1662</v>
      </c>
      <c r="L1062" s="9" t="s">
        <v>45</v>
      </c>
      <c r="M1062" s="9" t="str">
        <f>INDEX(key!$AS$4:$AS$7,B1062)</f>
        <v>SCE</v>
      </c>
      <c r="N1062" s="9" t="str">
        <f>INDEX(key!$I$3:$I$5,C1062)</f>
        <v>DMo</v>
      </c>
      <c r="O1062" s="9" t="str">
        <f>INDEX(key!$F$9:$F$10,D1062)</f>
        <v>Ex</v>
      </c>
      <c r="P1062" s="9" t="str">
        <f>INDEX(key!$AT$3:$BI$3,E1062)</f>
        <v>CZ16</v>
      </c>
      <c r="Q1062" s="9" t="str">
        <f>INDEX('HVACwts Src'!$D$7:$I$7,F1062)</f>
        <v>rNCOH</v>
      </c>
      <c r="R1062" s="36">
        <f>IF(G1062,INDEX('HVACwts Src'!$D$11:$U$164,(B1062-1)*39+(D1062-1)*19+E1062,(C1062-1)*6+F1062),0)</f>
        <v>0</v>
      </c>
      <c r="T1062" t="str">
        <f t="shared" si="98"/>
        <v>HV_SCEDMoExCZ16</v>
      </c>
      <c r="U1062" t="str">
        <f t="shared" si="99"/>
        <v>rNCOH</v>
      </c>
      <c r="V1062" s="36">
        <f t="shared" si="100"/>
        <v>0</v>
      </c>
    </row>
    <row r="1063" spans="1:22" x14ac:dyDescent="0.25">
      <c r="A1063" s="86">
        <f t="shared" si="101"/>
        <v>1057</v>
      </c>
      <c r="B1063">
        <v>2</v>
      </c>
      <c r="C1063">
        <v>3</v>
      </c>
      <c r="D1063">
        <v>2</v>
      </c>
      <c r="E1063">
        <v>1</v>
      </c>
      <c r="F1063">
        <v>1</v>
      </c>
      <c r="G1063" t="b">
        <f>INDEX(key!$AT$4:$BI$7,B1063,E1063)</f>
        <v>0</v>
      </c>
      <c r="H1063" t="str">
        <f t="shared" si="96"/>
        <v>HV_SCEDMoNewCZ01rDXGF</v>
      </c>
      <c r="I1063" s="9" t="s">
        <v>1799</v>
      </c>
      <c r="J1063" t="str">
        <f t="shared" si="97"/>
        <v>HV_SCEDMoNewCZ01</v>
      </c>
      <c r="K1063" s="9" t="s">
        <v>1662</v>
      </c>
      <c r="L1063" s="9" t="s">
        <v>45</v>
      </c>
      <c r="M1063" s="9" t="str">
        <f>INDEX(key!$AS$4:$AS$7,B1063)</f>
        <v>SCE</v>
      </c>
      <c r="N1063" s="9" t="str">
        <f>INDEX(key!$I$3:$I$5,C1063)</f>
        <v>DMo</v>
      </c>
      <c r="O1063" s="9" t="str">
        <f>INDEX(key!$F$9:$F$10,D1063)</f>
        <v>New</v>
      </c>
      <c r="P1063" s="9" t="str">
        <f>INDEX(key!$AT$3:$BI$3,E1063)</f>
        <v>CZ01</v>
      </c>
      <c r="Q1063" s="9" t="str">
        <f>INDEX('HVACwts Src'!$D$7:$I$7,F1063)</f>
        <v>rDXGF</v>
      </c>
      <c r="R1063" s="36">
        <f>IF(G1063,INDEX('HVACwts Src'!$D$11:$U$164,(B1063-1)*39+(D1063-1)*19+E1063,(C1063-1)*6+F1063),0)</f>
        <v>0</v>
      </c>
      <c r="T1063" t="str">
        <f t="shared" si="98"/>
        <v>HV_SCEDMoNewCZ01</v>
      </c>
      <c r="U1063" t="str">
        <f t="shared" si="99"/>
        <v>rDXGF</v>
      </c>
      <c r="V1063" s="36">
        <f t="shared" si="100"/>
        <v>0</v>
      </c>
    </row>
    <row r="1064" spans="1:22" x14ac:dyDescent="0.25">
      <c r="A1064" s="86">
        <f t="shared" si="101"/>
        <v>1058</v>
      </c>
      <c r="B1064">
        <v>2</v>
      </c>
      <c r="C1064">
        <v>3</v>
      </c>
      <c r="D1064">
        <v>2</v>
      </c>
      <c r="E1064">
        <v>1</v>
      </c>
      <c r="F1064">
        <v>2</v>
      </c>
      <c r="G1064" t="b">
        <f>INDEX(key!$AT$4:$BI$7,B1064,E1064)</f>
        <v>0</v>
      </c>
      <c r="H1064" t="str">
        <f t="shared" si="96"/>
        <v>HV_SCEDMoNewCZ01rNCGF</v>
      </c>
      <c r="I1064" s="9" t="s">
        <v>1799</v>
      </c>
      <c r="J1064" t="str">
        <f t="shared" si="97"/>
        <v>HV_SCEDMoNewCZ01</v>
      </c>
      <c r="K1064" s="9" t="s">
        <v>1662</v>
      </c>
      <c r="L1064" s="9" t="s">
        <v>45</v>
      </c>
      <c r="M1064" s="9" t="str">
        <f>INDEX(key!$AS$4:$AS$7,B1064)</f>
        <v>SCE</v>
      </c>
      <c r="N1064" s="9" t="str">
        <f>INDEX(key!$I$3:$I$5,C1064)</f>
        <v>DMo</v>
      </c>
      <c r="O1064" s="9" t="str">
        <f>INDEX(key!$F$9:$F$10,D1064)</f>
        <v>New</v>
      </c>
      <c r="P1064" s="9" t="str">
        <f>INDEX(key!$AT$3:$BI$3,E1064)</f>
        <v>CZ01</v>
      </c>
      <c r="Q1064" s="9" t="str">
        <f>INDEX('HVACwts Src'!$D$7:$I$7,F1064)</f>
        <v>rNCGF</v>
      </c>
      <c r="R1064" s="36">
        <f>IF(G1064,INDEX('HVACwts Src'!$D$11:$U$164,(B1064-1)*39+(D1064-1)*19+E1064,(C1064-1)*6+F1064),0)</f>
        <v>0</v>
      </c>
      <c r="T1064" t="str">
        <f t="shared" si="98"/>
        <v>HV_SCEDMoNewCZ01</v>
      </c>
      <c r="U1064" t="str">
        <f t="shared" si="99"/>
        <v>rNCGF</v>
      </c>
      <c r="V1064" s="36">
        <f t="shared" si="100"/>
        <v>0</v>
      </c>
    </row>
    <row r="1065" spans="1:22" x14ac:dyDescent="0.25">
      <c r="A1065" s="86">
        <f t="shared" si="101"/>
        <v>1059</v>
      </c>
      <c r="B1065">
        <v>2</v>
      </c>
      <c r="C1065">
        <v>3</v>
      </c>
      <c r="D1065">
        <v>2</v>
      </c>
      <c r="E1065">
        <v>1</v>
      </c>
      <c r="F1065">
        <v>3</v>
      </c>
      <c r="G1065" t="b">
        <f>INDEX(key!$AT$4:$BI$7,B1065,E1065)</f>
        <v>0</v>
      </c>
      <c r="H1065" t="str">
        <f t="shared" si="96"/>
        <v>HV_SCEDMoNewCZ01rDXHP</v>
      </c>
      <c r="I1065" s="9" t="s">
        <v>1799</v>
      </c>
      <c r="J1065" t="str">
        <f t="shared" si="97"/>
        <v>HV_SCEDMoNewCZ01</v>
      </c>
      <c r="K1065" s="9" t="s">
        <v>1662</v>
      </c>
      <c r="L1065" s="9" t="s">
        <v>45</v>
      </c>
      <c r="M1065" s="9" t="str">
        <f>INDEX(key!$AS$4:$AS$7,B1065)</f>
        <v>SCE</v>
      </c>
      <c r="N1065" s="9" t="str">
        <f>INDEX(key!$I$3:$I$5,C1065)</f>
        <v>DMo</v>
      </c>
      <c r="O1065" s="9" t="str">
        <f>INDEX(key!$F$9:$F$10,D1065)</f>
        <v>New</v>
      </c>
      <c r="P1065" s="9" t="str">
        <f>INDEX(key!$AT$3:$BI$3,E1065)</f>
        <v>CZ01</v>
      </c>
      <c r="Q1065" s="9" t="str">
        <f>INDEX('HVACwts Src'!$D$7:$I$7,F1065)</f>
        <v>rDXHP</v>
      </c>
      <c r="R1065" s="36">
        <f>IF(G1065,INDEX('HVACwts Src'!$D$11:$U$164,(B1065-1)*39+(D1065-1)*19+E1065,(C1065-1)*6+F1065),0)</f>
        <v>0</v>
      </c>
      <c r="T1065" t="str">
        <f t="shared" si="98"/>
        <v>HV_SCEDMoNewCZ01</v>
      </c>
      <c r="U1065" t="str">
        <f t="shared" si="99"/>
        <v>rDXHP</v>
      </c>
      <c r="V1065" s="36">
        <f t="shared" si="100"/>
        <v>0</v>
      </c>
    </row>
    <row r="1066" spans="1:22" x14ac:dyDescent="0.25">
      <c r="A1066" s="86">
        <f t="shared" si="101"/>
        <v>1060</v>
      </c>
      <c r="B1066">
        <v>2</v>
      </c>
      <c r="C1066">
        <v>3</v>
      </c>
      <c r="D1066">
        <v>2</v>
      </c>
      <c r="E1066">
        <v>1</v>
      </c>
      <c r="F1066">
        <v>4</v>
      </c>
      <c r="G1066" t="b">
        <f>INDEX(key!$AT$4:$BI$7,B1066,E1066)</f>
        <v>0</v>
      </c>
      <c r="H1066" t="str">
        <f t="shared" si="96"/>
        <v>HV_SCEDMoNewCZ01rNCEH</v>
      </c>
      <c r="I1066" s="9" t="s">
        <v>1799</v>
      </c>
      <c r="J1066" t="str">
        <f t="shared" si="97"/>
        <v>HV_SCEDMoNewCZ01</v>
      </c>
      <c r="K1066" s="9" t="s">
        <v>1662</v>
      </c>
      <c r="L1066" s="9" t="s">
        <v>45</v>
      </c>
      <c r="M1066" s="9" t="str">
        <f>INDEX(key!$AS$4:$AS$7,B1066)</f>
        <v>SCE</v>
      </c>
      <c r="N1066" s="9" t="str">
        <f>INDEX(key!$I$3:$I$5,C1066)</f>
        <v>DMo</v>
      </c>
      <c r="O1066" s="9" t="str">
        <f>INDEX(key!$F$9:$F$10,D1066)</f>
        <v>New</v>
      </c>
      <c r="P1066" s="9" t="str">
        <f>INDEX(key!$AT$3:$BI$3,E1066)</f>
        <v>CZ01</v>
      </c>
      <c r="Q1066" s="9" t="str">
        <f>INDEX('HVACwts Src'!$D$7:$I$7,F1066)</f>
        <v>rNCEH</v>
      </c>
      <c r="R1066" s="36">
        <f>IF(G1066,INDEX('HVACwts Src'!$D$11:$U$164,(B1066-1)*39+(D1066-1)*19+E1066,(C1066-1)*6+F1066),0)</f>
        <v>0</v>
      </c>
      <c r="T1066" t="str">
        <f t="shared" si="98"/>
        <v>HV_SCEDMoNewCZ01</v>
      </c>
      <c r="U1066" t="str">
        <f t="shared" si="99"/>
        <v>rNCEH</v>
      </c>
      <c r="V1066" s="36">
        <f t="shared" si="100"/>
        <v>0</v>
      </c>
    </row>
    <row r="1067" spans="1:22" x14ac:dyDescent="0.25">
      <c r="A1067" s="86">
        <f t="shared" si="101"/>
        <v>1061</v>
      </c>
      <c r="B1067">
        <v>2</v>
      </c>
      <c r="C1067">
        <v>3</v>
      </c>
      <c r="D1067">
        <v>2</v>
      </c>
      <c r="E1067">
        <v>1</v>
      </c>
      <c r="F1067">
        <v>5</v>
      </c>
      <c r="G1067" t="b">
        <f>INDEX(key!$AT$4:$BI$7,B1067,E1067)</f>
        <v>0</v>
      </c>
      <c r="H1067" t="str">
        <f t="shared" si="96"/>
        <v>HV_SCEDMoNewCZ01rDXOH</v>
      </c>
      <c r="I1067" s="9" t="s">
        <v>1799</v>
      </c>
      <c r="J1067" t="str">
        <f t="shared" si="97"/>
        <v>HV_SCEDMoNewCZ01</v>
      </c>
      <c r="K1067" s="9" t="s">
        <v>1662</v>
      </c>
      <c r="L1067" s="9" t="s">
        <v>45</v>
      </c>
      <c r="M1067" s="9" t="str">
        <f>INDEX(key!$AS$4:$AS$7,B1067)</f>
        <v>SCE</v>
      </c>
      <c r="N1067" s="9" t="str">
        <f>INDEX(key!$I$3:$I$5,C1067)</f>
        <v>DMo</v>
      </c>
      <c r="O1067" s="9" t="str">
        <f>INDEX(key!$F$9:$F$10,D1067)</f>
        <v>New</v>
      </c>
      <c r="P1067" s="9" t="str">
        <f>INDEX(key!$AT$3:$BI$3,E1067)</f>
        <v>CZ01</v>
      </c>
      <c r="Q1067" s="9" t="str">
        <f>INDEX('HVACwts Src'!$D$7:$I$7,F1067)</f>
        <v>rDXOH</v>
      </c>
      <c r="R1067" s="36">
        <f>IF(G1067,INDEX('HVACwts Src'!$D$11:$U$164,(B1067-1)*39+(D1067-1)*19+E1067,(C1067-1)*6+F1067),0)</f>
        <v>0</v>
      </c>
      <c r="T1067" t="str">
        <f t="shared" si="98"/>
        <v>HV_SCEDMoNewCZ01</v>
      </c>
      <c r="U1067" t="str">
        <f t="shared" si="99"/>
        <v>rDXOH</v>
      </c>
      <c r="V1067" s="36">
        <f t="shared" si="100"/>
        <v>0</v>
      </c>
    </row>
    <row r="1068" spans="1:22" x14ac:dyDescent="0.25">
      <c r="A1068" s="86">
        <f t="shared" si="101"/>
        <v>1062</v>
      </c>
      <c r="B1068">
        <v>2</v>
      </c>
      <c r="C1068">
        <v>3</v>
      </c>
      <c r="D1068">
        <v>2</v>
      </c>
      <c r="E1068">
        <v>1</v>
      </c>
      <c r="F1068">
        <v>6</v>
      </c>
      <c r="G1068" t="b">
        <f>INDEX(key!$AT$4:$BI$7,B1068,E1068)</f>
        <v>0</v>
      </c>
      <c r="H1068" t="str">
        <f t="shared" si="96"/>
        <v>HV_SCEDMoNewCZ01rNCOH</v>
      </c>
      <c r="I1068" s="9" t="s">
        <v>1799</v>
      </c>
      <c r="J1068" t="str">
        <f t="shared" si="97"/>
        <v>HV_SCEDMoNewCZ01</v>
      </c>
      <c r="K1068" s="9" t="s">
        <v>1662</v>
      </c>
      <c r="L1068" s="9" t="s">
        <v>45</v>
      </c>
      <c r="M1068" s="9" t="str">
        <f>INDEX(key!$AS$4:$AS$7,B1068)</f>
        <v>SCE</v>
      </c>
      <c r="N1068" s="9" t="str">
        <f>INDEX(key!$I$3:$I$5,C1068)</f>
        <v>DMo</v>
      </c>
      <c r="O1068" s="9" t="str">
        <f>INDEX(key!$F$9:$F$10,D1068)</f>
        <v>New</v>
      </c>
      <c r="P1068" s="9" t="str">
        <f>INDEX(key!$AT$3:$BI$3,E1068)</f>
        <v>CZ01</v>
      </c>
      <c r="Q1068" s="9" t="str">
        <f>INDEX('HVACwts Src'!$D$7:$I$7,F1068)</f>
        <v>rNCOH</v>
      </c>
      <c r="R1068" s="36">
        <f>IF(G1068,INDEX('HVACwts Src'!$D$11:$U$164,(B1068-1)*39+(D1068-1)*19+E1068,(C1068-1)*6+F1068),0)</f>
        <v>0</v>
      </c>
      <c r="T1068" t="str">
        <f t="shared" si="98"/>
        <v>HV_SCEDMoNewCZ01</v>
      </c>
      <c r="U1068" t="str">
        <f t="shared" si="99"/>
        <v>rNCOH</v>
      </c>
      <c r="V1068" s="36">
        <f t="shared" si="100"/>
        <v>0</v>
      </c>
    </row>
    <row r="1069" spans="1:22" x14ac:dyDescent="0.25">
      <c r="A1069" s="86">
        <f t="shared" si="101"/>
        <v>1063</v>
      </c>
      <c r="B1069">
        <v>2</v>
      </c>
      <c r="C1069">
        <v>3</v>
      </c>
      <c r="D1069">
        <v>2</v>
      </c>
      <c r="E1069">
        <v>2</v>
      </c>
      <c r="F1069">
        <v>1</v>
      </c>
      <c r="G1069" t="b">
        <f>INDEX(key!$AT$4:$BI$7,B1069,E1069)</f>
        <v>0</v>
      </c>
      <c r="H1069" t="str">
        <f t="shared" si="96"/>
        <v>HV_SCEDMoNewCZ02rDXGF</v>
      </c>
      <c r="I1069" s="9" t="s">
        <v>1799</v>
      </c>
      <c r="J1069" t="str">
        <f t="shared" si="97"/>
        <v>HV_SCEDMoNewCZ02</v>
      </c>
      <c r="K1069" s="9" t="s">
        <v>1662</v>
      </c>
      <c r="L1069" s="9" t="s">
        <v>45</v>
      </c>
      <c r="M1069" s="9" t="str">
        <f>INDEX(key!$AS$4:$AS$7,B1069)</f>
        <v>SCE</v>
      </c>
      <c r="N1069" s="9" t="str">
        <f>INDEX(key!$I$3:$I$5,C1069)</f>
        <v>DMo</v>
      </c>
      <c r="O1069" s="9" t="str">
        <f>INDEX(key!$F$9:$F$10,D1069)</f>
        <v>New</v>
      </c>
      <c r="P1069" s="9" t="str">
        <f>INDEX(key!$AT$3:$BI$3,E1069)</f>
        <v>CZ02</v>
      </c>
      <c r="Q1069" s="9" t="str">
        <f>INDEX('HVACwts Src'!$D$7:$I$7,F1069)</f>
        <v>rDXGF</v>
      </c>
      <c r="R1069" s="36">
        <f>IF(G1069,INDEX('HVACwts Src'!$D$11:$U$164,(B1069-1)*39+(D1069-1)*19+E1069,(C1069-1)*6+F1069),0)</f>
        <v>0</v>
      </c>
      <c r="T1069" t="str">
        <f t="shared" si="98"/>
        <v>HV_SCEDMoNewCZ02</v>
      </c>
      <c r="U1069" t="str">
        <f t="shared" si="99"/>
        <v>rDXGF</v>
      </c>
      <c r="V1069" s="36">
        <f t="shared" si="100"/>
        <v>0</v>
      </c>
    </row>
    <row r="1070" spans="1:22" x14ac:dyDescent="0.25">
      <c r="A1070" s="86">
        <f t="shared" si="101"/>
        <v>1064</v>
      </c>
      <c r="B1070">
        <v>2</v>
      </c>
      <c r="C1070">
        <v>3</v>
      </c>
      <c r="D1070">
        <v>2</v>
      </c>
      <c r="E1070">
        <v>2</v>
      </c>
      <c r="F1070">
        <v>2</v>
      </c>
      <c r="G1070" t="b">
        <f>INDEX(key!$AT$4:$BI$7,B1070,E1070)</f>
        <v>0</v>
      </c>
      <c r="H1070" t="str">
        <f t="shared" si="96"/>
        <v>HV_SCEDMoNewCZ02rNCGF</v>
      </c>
      <c r="I1070" s="9" t="s">
        <v>1799</v>
      </c>
      <c r="J1070" t="str">
        <f t="shared" si="97"/>
        <v>HV_SCEDMoNewCZ02</v>
      </c>
      <c r="K1070" s="9" t="s">
        <v>1662</v>
      </c>
      <c r="L1070" s="9" t="s">
        <v>45</v>
      </c>
      <c r="M1070" s="9" t="str">
        <f>INDEX(key!$AS$4:$AS$7,B1070)</f>
        <v>SCE</v>
      </c>
      <c r="N1070" s="9" t="str">
        <f>INDEX(key!$I$3:$I$5,C1070)</f>
        <v>DMo</v>
      </c>
      <c r="O1070" s="9" t="str">
        <f>INDEX(key!$F$9:$F$10,D1070)</f>
        <v>New</v>
      </c>
      <c r="P1070" s="9" t="str">
        <f>INDEX(key!$AT$3:$BI$3,E1070)</f>
        <v>CZ02</v>
      </c>
      <c r="Q1070" s="9" t="str">
        <f>INDEX('HVACwts Src'!$D$7:$I$7,F1070)</f>
        <v>rNCGF</v>
      </c>
      <c r="R1070" s="36">
        <f>IF(G1070,INDEX('HVACwts Src'!$D$11:$U$164,(B1070-1)*39+(D1070-1)*19+E1070,(C1070-1)*6+F1070),0)</f>
        <v>0</v>
      </c>
      <c r="T1070" t="str">
        <f t="shared" si="98"/>
        <v>HV_SCEDMoNewCZ02</v>
      </c>
      <c r="U1070" t="str">
        <f t="shared" si="99"/>
        <v>rNCGF</v>
      </c>
      <c r="V1070" s="36">
        <f t="shared" si="100"/>
        <v>0</v>
      </c>
    </row>
    <row r="1071" spans="1:22" x14ac:dyDescent="0.25">
      <c r="A1071" s="86">
        <f t="shared" si="101"/>
        <v>1065</v>
      </c>
      <c r="B1071">
        <v>2</v>
      </c>
      <c r="C1071">
        <v>3</v>
      </c>
      <c r="D1071">
        <v>2</v>
      </c>
      <c r="E1071">
        <v>2</v>
      </c>
      <c r="F1071">
        <v>3</v>
      </c>
      <c r="G1071" t="b">
        <f>INDEX(key!$AT$4:$BI$7,B1071,E1071)</f>
        <v>0</v>
      </c>
      <c r="H1071" t="str">
        <f t="shared" si="96"/>
        <v>HV_SCEDMoNewCZ02rDXHP</v>
      </c>
      <c r="I1071" s="9" t="s">
        <v>1799</v>
      </c>
      <c r="J1071" t="str">
        <f t="shared" si="97"/>
        <v>HV_SCEDMoNewCZ02</v>
      </c>
      <c r="K1071" s="9" t="s">
        <v>1662</v>
      </c>
      <c r="L1071" s="9" t="s">
        <v>45</v>
      </c>
      <c r="M1071" s="9" t="str">
        <f>INDEX(key!$AS$4:$AS$7,B1071)</f>
        <v>SCE</v>
      </c>
      <c r="N1071" s="9" t="str">
        <f>INDEX(key!$I$3:$I$5,C1071)</f>
        <v>DMo</v>
      </c>
      <c r="O1071" s="9" t="str">
        <f>INDEX(key!$F$9:$F$10,D1071)</f>
        <v>New</v>
      </c>
      <c r="P1071" s="9" t="str">
        <f>INDEX(key!$AT$3:$BI$3,E1071)</f>
        <v>CZ02</v>
      </c>
      <c r="Q1071" s="9" t="str">
        <f>INDEX('HVACwts Src'!$D$7:$I$7,F1071)</f>
        <v>rDXHP</v>
      </c>
      <c r="R1071" s="36">
        <f>IF(G1071,INDEX('HVACwts Src'!$D$11:$U$164,(B1071-1)*39+(D1071-1)*19+E1071,(C1071-1)*6+F1071),0)</f>
        <v>0</v>
      </c>
      <c r="T1071" t="str">
        <f t="shared" si="98"/>
        <v>HV_SCEDMoNewCZ02</v>
      </c>
      <c r="U1071" t="str">
        <f t="shared" si="99"/>
        <v>rDXHP</v>
      </c>
      <c r="V1071" s="36">
        <f t="shared" si="100"/>
        <v>0</v>
      </c>
    </row>
    <row r="1072" spans="1:22" x14ac:dyDescent="0.25">
      <c r="A1072" s="86">
        <f t="shared" si="101"/>
        <v>1066</v>
      </c>
      <c r="B1072">
        <v>2</v>
      </c>
      <c r="C1072">
        <v>3</v>
      </c>
      <c r="D1072">
        <v>2</v>
      </c>
      <c r="E1072">
        <v>2</v>
      </c>
      <c r="F1072">
        <v>4</v>
      </c>
      <c r="G1072" t="b">
        <f>INDEX(key!$AT$4:$BI$7,B1072,E1072)</f>
        <v>0</v>
      </c>
      <c r="H1072" t="str">
        <f t="shared" si="96"/>
        <v>HV_SCEDMoNewCZ02rNCEH</v>
      </c>
      <c r="I1072" s="9" t="s">
        <v>1799</v>
      </c>
      <c r="J1072" t="str">
        <f t="shared" si="97"/>
        <v>HV_SCEDMoNewCZ02</v>
      </c>
      <c r="K1072" s="9" t="s">
        <v>1662</v>
      </c>
      <c r="L1072" s="9" t="s">
        <v>45</v>
      </c>
      <c r="M1072" s="9" t="str">
        <f>INDEX(key!$AS$4:$AS$7,B1072)</f>
        <v>SCE</v>
      </c>
      <c r="N1072" s="9" t="str">
        <f>INDEX(key!$I$3:$I$5,C1072)</f>
        <v>DMo</v>
      </c>
      <c r="O1072" s="9" t="str">
        <f>INDEX(key!$F$9:$F$10,D1072)</f>
        <v>New</v>
      </c>
      <c r="P1072" s="9" t="str">
        <f>INDEX(key!$AT$3:$BI$3,E1072)</f>
        <v>CZ02</v>
      </c>
      <c r="Q1072" s="9" t="str">
        <f>INDEX('HVACwts Src'!$D$7:$I$7,F1072)</f>
        <v>rNCEH</v>
      </c>
      <c r="R1072" s="36">
        <f>IF(G1072,INDEX('HVACwts Src'!$D$11:$U$164,(B1072-1)*39+(D1072-1)*19+E1072,(C1072-1)*6+F1072),0)</f>
        <v>0</v>
      </c>
      <c r="T1072" t="str">
        <f t="shared" si="98"/>
        <v>HV_SCEDMoNewCZ02</v>
      </c>
      <c r="U1072" t="str">
        <f t="shared" si="99"/>
        <v>rNCEH</v>
      </c>
      <c r="V1072" s="36">
        <f t="shared" si="100"/>
        <v>0</v>
      </c>
    </row>
    <row r="1073" spans="1:22" x14ac:dyDescent="0.25">
      <c r="A1073" s="86">
        <f t="shared" si="101"/>
        <v>1067</v>
      </c>
      <c r="B1073">
        <v>2</v>
      </c>
      <c r="C1073">
        <v>3</v>
      </c>
      <c r="D1073">
        <v>2</v>
      </c>
      <c r="E1073">
        <v>2</v>
      </c>
      <c r="F1073">
        <v>5</v>
      </c>
      <c r="G1073" t="b">
        <f>INDEX(key!$AT$4:$BI$7,B1073,E1073)</f>
        <v>0</v>
      </c>
      <c r="H1073" t="str">
        <f t="shared" si="96"/>
        <v>HV_SCEDMoNewCZ02rDXOH</v>
      </c>
      <c r="I1073" s="9" t="s">
        <v>1799</v>
      </c>
      <c r="J1073" t="str">
        <f t="shared" si="97"/>
        <v>HV_SCEDMoNewCZ02</v>
      </c>
      <c r="K1073" s="9" t="s">
        <v>1662</v>
      </c>
      <c r="L1073" s="9" t="s">
        <v>45</v>
      </c>
      <c r="M1073" s="9" t="str">
        <f>INDEX(key!$AS$4:$AS$7,B1073)</f>
        <v>SCE</v>
      </c>
      <c r="N1073" s="9" t="str">
        <f>INDEX(key!$I$3:$I$5,C1073)</f>
        <v>DMo</v>
      </c>
      <c r="O1073" s="9" t="str">
        <f>INDEX(key!$F$9:$F$10,D1073)</f>
        <v>New</v>
      </c>
      <c r="P1073" s="9" t="str">
        <f>INDEX(key!$AT$3:$BI$3,E1073)</f>
        <v>CZ02</v>
      </c>
      <c r="Q1073" s="9" t="str">
        <f>INDEX('HVACwts Src'!$D$7:$I$7,F1073)</f>
        <v>rDXOH</v>
      </c>
      <c r="R1073" s="36">
        <f>IF(G1073,INDEX('HVACwts Src'!$D$11:$U$164,(B1073-1)*39+(D1073-1)*19+E1073,(C1073-1)*6+F1073),0)</f>
        <v>0</v>
      </c>
      <c r="T1073" t="str">
        <f t="shared" si="98"/>
        <v>HV_SCEDMoNewCZ02</v>
      </c>
      <c r="U1073" t="str">
        <f t="shared" si="99"/>
        <v>rDXOH</v>
      </c>
      <c r="V1073" s="36">
        <f t="shared" si="100"/>
        <v>0</v>
      </c>
    </row>
    <row r="1074" spans="1:22" x14ac:dyDescent="0.25">
      <c r="A1074" s="86">
        <f t="shared" si="101"/>
        <v>1068</v>
      </c>
      <c r="B1074">
        <v>2</v>
      </c>
      <c r="C1074">
        <v>3</v>
      </c>
      <c r="D1074">
        <v>2</v>
      </c>
      <c r="E1074">
        <v>2</v>
      </c>
      <c r="F1074">
        <v>6</v>
      </c>
      <c r="G1074" t="b">
        <f>INDEX(key!$AT$4:$BI$7,B1074,E1074)</f>
        <v>0</v>
      </c>
      <c r="H1074" t="str">
        <f t="shared" si="96"/>
        <v>HV_SCEDMoNewCZ02rNCOH</v>
      </c>
      <c r="I1074" s="9" t="s">
        <v>1799</v>
      </c>
      <c r="J1074" t="str">
        <f t="shared" si="97"/>
        <v>HV_SCEDMoNewCZ02</v>
      </c>
      <c r="K1074" s="9" t="s">
        <v>1662</v>
      </c>
      <c r="L1074" s="9" t="s">
        <v>45</v>
      </c>
      <c r="M1074" s="9" t="str">
        <f>INDEX(key!$AS$4:$AS$7,B1074)</f>
        <v>SCE</v>
      </c>
      <c r="N1074" s="9" t="str">
        <f>INDEX(key!$I$3:$I$5,C1074)</f>
        <v>DMo</v>
      </c>
      <c r="O1074" s="9" t="str">
        <f>INDEX(key!$F$9:$F$10,D1074)</f>
        <v>New</v>
      </c>
      <c r="P1074" s="9" t="str">
        <f>INDEX(key!$AT$3:$BI$3,E1074)</f>
        <v>CZ02</v>
      </c>
      <c r="Q1074" s="9" t="str">
        <f>INDEX('HVACwts Src'!$D$7:$I$7,F1074)</f>
        <v>rNCOH</v>
      </c>
      <c r="R1074" s="36">
        <f>IF(G1074,INDEX('HVACwts Src'!$D$11:$U$164,(B1074-1)*39+(D1074-1)*19+E1074,(C1074-1)*6+F1074),0)</f>
        <v>0</v>
      </c>
      <c r="T1074" t="str">
        <f t="shared" si="98"/>
        <v>HV_SCEDMoNewCZ02</v>
      </c>
      <c r="U1074" t="str">
        <f t="shared" si="99"/>
        <v>rNCOH</v>
      </c>
      <c r="V1074" s="36">
        <f t="shared" si="100"/>
        <v>0</v>
      </c>
    </row>
    <row r="1075" spans="1:22" x14ac:dyDescent="0.25">
      <c r="A1075" s="86">
        <f t="shared" si="101"/>
        <v>1069</v>
      </c>
      <c r="B1075">
        <v>2</v>
      </c>
      <c r="C1075">
        <v>3</v>
      </c>
      <c r="D1075">
        <v>2</v>
      </c>
      <c r="E1075">
        <v>3</v>
      </c>
      <c r="F1075">
        <v>1</v>
      </c>
      <c r="G1075" t="b">
        <f>INDEX(key!$AT$4:$BI$7,B1075,E1075)</f>
        <v>0</v>
      </c>
      <c r="H1075" t="str">
        <f t="shared" si="96"/>
        <v>HV_SCEDMoNewCZ03rDXGF</v>
      </c>
      <c r="I1075" s="9" t="s">
        <v>1799</v>
      </c>
      <c r="J1075" t="str">
        <f t="shared" si="97"/>
        <v>HV_SCEDMoNewCZ03</v>
      </c>
      <c r="K1075" s="9" t="s">
        <v>1662</v>
      </c>
      <c r="L1075" s="9" t="s">
        <v>45</v>
      </c>
      <c r="M1075" s="9" t="str">
        <f>INDEX(key!$AS$4:$AS$7,B1075)</f>
        <v>SCE</v>
      </c>
      <c r="N1075" s="9" t="str">
        <f>INDEX(key!$I$3:$I$5,C1075)</f>
        <v>DMo</v>
      </c>
      <c r="O1075" s="9" t="str">
        <f>INDEX(key!$F$9:$F$10,D1075)</f>
        <v>New</v>
      </c>
      <c r="P1075" s="9" t="str">
        <f>INDEX(key!$AT$3:$BI$3,E1075)</f>
        <v>CZ03</v>
      </c>
      <c r="Q1075" s="9" t="str">
        <f>INDEX('HVACwts Src'!$D$7:$I$7,F1075)</f>
        <v>rDXGF</v>
      </c>
      <c r="R1075" s="36">
        <f>IF(G1075,INDEX('HVACwts Src'!$D$11:$U$164,(B1075-1)*39+(D1075-1)*19+E1075,(C1075-1)*6+F1075),0)</f>
        <v>0</v>
      </c>
      <c r="T1075" t="str">
        <f t="shared" si="98"/>
        <v>HV_SCEDMoNewCZ03</v>
      </c>
      <c r="U1075" t="str">
        <f t="shared" si="99"/>
        <v>rDXGF</v>
      </c>
      <c r="V1075" s="36">
        <f t="shared" si="100"/>
        <v>0</v>
      </c>
    </row>
    <row r="1076" spans="1:22" x14ac:dyDescent="0.25">
      <c r="A1076" s="86">
        <f t="shared" si="101"/>
        <v>1070</v>
      </c>
      <c r="B1076">
        <v>2</v>
      </c>
      <c r="C1076">
        <v>3</v>
      </c>
      <c r="D1076">
        <v>2</v>
      </c>
      <c r="E1076">
        <v>3</v>
      </c>
      <c r="F1076">
        <v>2</v>
      </c>
      <c r="G1076" t="b">
        <f>INDEX(key!$AT$4:$BI$7,B1076,E1076)</f>
        <v>0</v>
      </c>
      <c r="H1076" t="str">
        <f t="shared" si="96"/>
        <v>HV_SCEDMoNewCZ03rNCGF</v>
      </c>
      <c r="I1076" s="9" t="s">
        <v>1799</v>
      </c>
      <c r="J1076" t="str">
        <f t="shared" si="97"/>
        <v>HV_SCEDMoNewCZ03</v>
      </c>
      <c r="K1076" s="9" t="s">
        <v>1662</v>
      </c>
      <c r="L1076" s="9" t="s">
        <v>45</v>
      </c>
      <c r="M1076" s="9" t="str">
        <f>INDEX(key!$AS$4:$AS$7,B1076)</f>
        <v>SCE</v>
      </c>
      <c r="N1076" s="9" t="str">
        <f>INDEX(key!$I$3:$I$5,C1076)</f>
        <v>DMo</v>
      </c>
      <c r="O1076" s="9" t="str">
        <f>INDEX(key!$F$9:$F$10,D1076)</f>
        <v>New</v>
      </c>
      <c r="P1076" s="9" t="str">
        <f>INDEX(key!$AT$3:$BI$3,E1076)</f>
        <v>CZ03</v>
      </c>
      <c r="Q1076" s="9" t="str">
        <f>INDEX('HVACwts Src'!$D$7:$I$7,F1076)</f>
        <v>rNCGF</v>
      </c>
      <c r="R1076" s="36">
        <f>IF(G1076,INDEX('HVACwts Src'!$D$11:$U$164,(B1076-1)*39+(D1076-1)*19+E1076,(C1076-1)*6+F1076),0)</f>
        <v>0</v>
      </c>
      <c r="T1076" t="str">
        <f t="shared" si="98"/>
        <v>HV_SCEDMoNewCZ03</v>
      </c>
      <c r="U1076" t="str">
        <f t="shared" si="99"/>
        <v>rNCGF</v>
      </c>
      <c r="V1076" s="36">
        <f t="shared" si="100"/>
        <v>0</v>
      </c>
    </row>
    <row r="1077" spans="1:22" x14ac:dyDescent="0.25">
      <c r="A1077" s="86">
        <f t="shared" si="101"/>
        <v>1071</v>
      </c>
      <c r="B1077">
        <v>2</v>
      </c>
      <c r="C1077">
        <v>3</v>
      </c>
      <c r="D1077">
        <v>2</v>
      </c>
      <c r="E1077">
        <v>3</v>
      </c>
      <c r="F1077">
        <v>3</v>
      </c>
      <c r="G1077" t="b">
        <f>INDEX(key!$AT$4:$BI$7,B1077,E1077)</f>
        <v>0</v>
      </c>
      <c r="H1077" t="str">
        <f t="shared" si="96"/>
        <v>HV_SCEDMoNewCZ03rDXHP</v>
      </c>
      <c r="I1077" s="9" t="s">
        <v>1799</v>
      </c>
      <c r="J1077" t="str">
        <f t="shared" si="97"/>
        <v>HV_SCEDMoNewCZ03</v>
      </c>
      <c r="K1077" s="9" t="s">
        <v>1662</v>
      </c>
      <c r="L1077" s="9" t="s">
        <v>45</v>
      </c>
      <c r="M1077" s="9" t="str">
        <f>INDEX(key!$AS$4:$AS$7,B1077)</f>
        <v>SCE</v>
      </c>
      <c r="N1077" s="9" t="str">
        <f>INDEX(key!$I$3:$I$5,C1077)</f>
        <v>DMo</v>
      </c>
      <c r="O1077" s="9" t="str">
        <f>INDEX(key!$F$9:$F$10,D1077)</f>
        <v>New</v>
      </c>
      <c r="P1077" s="9" t="str">
        <f>INDEX(key!$AT$3:$BI$3,E1077)</f>
        <v>CZ03</v>
      </c>
      <c r="Q1077" s="9" t="str">
        <f>INDEX('HVACwts Src'!$D$7:$I$7,F1077)</f>
        <v>rDXHP</v>
      </c>
      <c r="R1077" s="36">
        <f>IF(G1077,INDEX('HVACwts Src'!$D$11:$U$164,(B1077-1)*39+(D1077-1)*19+E1077,(C1077-1)*6+F1077),0)</f>
        <v>0</v>
      </c>
      <c r="T1077" t="str">
        <f t="shared" si="98"/>
        <v>HV_SCEDMoNewCZ03</v>
      </c>
      <c r="U1077" t="str">
        <f t="shared" si="99"/>
        <v>rDXHP</v>
      </c>
      <c r="V1077" s="36">
        <f t="shared" si="100"/>
        <v>0</v>
      </c>
    </row>
    <row r="1078" spans="1:22" x14ac:dyDescent="0.25">
      <c r="A1078" s="86">
        <f t="shared" si="101"/>
        <v>1072</v>
      </c>
      <c r="B1078">
        <v>2</v>
      </c>
      <c r="C1078">
        <v>3</v>
      </c>
      <c r="D1078">
        <v>2</v>
      </c>
      <c r="E1078">
        <v>3</v>
      </c>
      <c r="F1078">
        <v>4</v>
      </c>
      <c r="G1078" t="b">
        <f>INDEX(key!$AT$4:$BI$7,B1078,E1078)</f>
        <v>0</v>
      </c>
      <c r="H1078" t="str">
        <f t="shared" si="96"/>
        <v>HV_SCEDMoNewCZ03rNCEH</v>
      </c>
      <c r="I1078" s="9" t="s">
        <v>1799</v>
      </c>
      <c r="J1078" t="str">
        <f t="shared" si="97"/>
        <v>HV_SCEDMoNewCZ03</v>
      </c>
      <c r="K1078" s="9" t="s">
        <v>1662</v>
      </c>
      <c r="L1078" s="9" t="s">
        <v>45</v>
      </c>
      <c r="M1078" s="9" t="str">
        <f>INDEX(key!$AS$4:$AS$7,B1078)</f>
        <v>SCE</v>
      </c>
      <c r="N1078" s="9" t="str">
        <f>INDEX(key!$I$3:$I$5,C1078)</f>
        <v>DMo</v>
      </c>
      <c r="O1078" s="9" t="str">
        <f>INDEX(key!$F$9:$F$10,D1078)</f>
        <v>New</v>
      </c>
      <c r="P1078" s="9" t="str">
        <f>INDEX(key!$AT$3:$BI$3,E1078)</f>
        <v>CZ03</v>
      </c>
      <c r="Q1078" s="9" t="str">
        <f>INDEX('HVACwts Src'!$D$7:$I$7,F1078)</f>
        <v>rNCEH</v>
      </c>
      <c r="R1078" s="36">
        <f>IF(G1078,INDEX('HVACwts Src'!$D$11:$U$164,(B1078-1)*39+(D1078-1)*19+E1078,(C1078-1)*6+F1078),0)</f>
        <v>0</v>
      </c>
      <c r="T1078" t="str">
        <f t="shared" si="98"/>
        <v>HV_SCEDMoNewCZ03</v>
      </c>
      <c r="U1078" t="str">
        <f t="shared" si="99"/>
        <v>rNCEH</v>
      </c>
      <c r="V1078" s="36">
        <f t="shared" si="100"/>
        <v>0</v>
      </c>
    </row>
    <row r="1079" spans="1:22" x14ac:dyDescent="0.25">
      <c r="A1079" s="86">
        <f t="shared" si="101"/>
        <v>1073</v>
      </c>
      <c r="B1079">
        <v>2</v>
      </c>
      <c r="C1079">
        <v>3</v>
      </c>
      <c r="D1079">
        <v>2</v>
      </c>
      <c r="E1079">
        <v>3</v>
      </c>
      <c r="F1079">
        <v>5</v>
      </c>
      <c r="G1079" t="b">
        <f>INDEX(key!$AT$4:$BI$7,B1079,E1079)</f>
        <v>0</v>
      </c>
      <c r="H1079" t="str">
        <f t="shared" si="96"/>
        <v>HV_SCEDMoNewCZ03rDXOH</v>
      </c>
      <c r="I1079" s="9" t="s">
        <v>1799</v>
      </c>
      <c r="J1079" t="str">
        <f t="shared" si="97"/>
        <v>HV_SCEDMoNewCZ03</v>
      </c>
      <c r="K1079" s="9" t="s">
        <v>1662</v>
      </c>
      <c r="L1079" s="9" t="s">
        <v>45</v>
      </c>
      <c r="M1079" s="9" t="str">
        <f>INDEX(key!$AS$4:$AS$7,B1079)</f>
        <v>SCE</v>
      </c>
      <c r="N1079" s="9" t="str">
        <f>INDEX(key!$I$3:$I$5,C1079)</f>
        <v>DMo</v>
      </c>
      <c r="O1079" s="9" t="str">
        <f>INDEX(key!$F$9:$F$10,D1079)</f>
        <v>New</v>
      </c>
      <c r="P1079" s="9" t="str">
        <f>INDEX(key!$AT$3:$BI$3,E1079)</f>
        <v>CZ03</v>
      </c>
      <c r="Q1079" s="9" t="str">
        <f>INDEX('HVACwts Src'!$D$7:$I$7,F1079)</f>
        <v>rDXOH</v>
      </c>
      <c r="R1079" s="36">
        <f>IF(G1079,INDEX('HVACwts Src'!$D$11:$U$164,(B1079-1)*39+(D1079-1)*19+E1079,(C1079-1)*6+F1079),0)</f>
        <v>0</v>
      </c>
      <c r="T1079" t="str">
        <f t="shared" si="98"/>
        <v>HV_SCEDMoNewCZ03</v>
      </c>
      <c r="U1079" t="str">
        <f t="shared" si="99"/>
        <v>rDXOH</v>
      </c>
      <c r="V1079" s="36">
        <f t="shared" si="100"/>
        <v>0</v>
      </c>
    </row>
    <row r="1080" spans="1:22" x14ac:dyDescent="0.25">
      <c r="A1080" s="86">
        <f t="shared" si="101"/>
        <v>1074</v>
      </c>
      <c r="B1080">
        <v>2</v>
      </c>
      <c r="C1080">
        <v>3</v>
      </c>
      <c r="D1080">
        <v>2</v>
      </c>
      <c r="E1080">
        <v>3</v>
      </c>
      <c r="F1080">
        <v>6</v>
      </c>
      <c r="G1080" t="b">
        <f>INDEX(key!$AT$4:$BI$7,B1080,E1080)</f>
        <v>0</v>
      </c>
      <c r="H1080" t="str">
        <f t="shared" si="96"/>
        <v>HV_SCEDMoNewCZ03rNCOH</v>
      </c>
      <c r="I1080" s="9" t="s">
        <v>1799</v>
      </c>
      <c r="J1080" t="str">
        <f t="shared" si="97"/>
        <v>HV_SCEDMoNewCZ03</v>
      </c>
      <c r="K1080" s="9" t="s">
        <v>1662</v>
      </c>
      <c r="L1080" s="9" t="s">
        <v>45</v>
      </c>
      <c r="M1080" s="9" t="str">
        <f>INDEX(key!$AS$4:$AS$7,B1080)</f>
        <v>SCE</v>
      </c>
      <c r="N1080" s="9" t="str">
        <f>INDEX(key!$I$3:$I$5,C1080)</f>
        <v>DMo</v>
      </c>
      <c r="O1080" s="9" t="str">
        <f>INDEX(key!$F$9:$F$10,D1080)</f>
        <v>New</v>
      </c>
      <c r="P1080" s="9" t="str">
        <f>INDEX(key!$AT$3:$BI$3,E1080)</f>
        <v>CZ03</v>
      </c>
      <c r="Q1080" s="9" t="str">
        <f>INDEX('HVACwts Src'!$D$7:$I$7,F1080)</f>
        <v>rNCOH</v>
      </c>
      <c r="R1080" s="36">
        <f>IF(G1080,INDEX('HVACwts Src'!$D$11:$U$164,(B1080-1)*39+(D1080-1)*19+E1080,(C1080-1)*6+F1080),0)</f>
        <v>0</v>
      </c>
      <c r="T1080" t="str">
        <f t="shared" si="98"/>
        <v>HV_SCEDMoNewCZ03</v>
      </c>
      <c r="U1080" t="str">
        <f t="shared" si="99"/>
        <v>rNCOH</v>
      </c>
      <c r="V1080" s="36">
        <f t="shared" si="100"/>
        <v>0</v>
      </c>
    </row>
    <row r="1081" spans="1:22" x14ac:dyDescent="0.25">
      <c r="A1081" s="86">
        <f t="shared" si="101"/>
        <v>1075</v>
      </c>
      <c r="B1081">
        <v>2</v>
      </c>
      <c r="C1081">
        <v>3</v>
      </c>
      <c r="D1081">
        <v>2</v>
      </c>
      <c r="E1081">
        <v>4</v>
      </c>
      <c r="F1081">
        <v>1</v>
      </c>
      <c r="G1081" t="b">
        <f>INDEX(key!$AT$4:$BI$7,B1081,E1081)</f>
        <v>0</v>
      </c>
      <c r="H1081" t="str">
        <f t="shared" si="96"/>
        <v>HV_SCEDMoNewCZ04rDXGF</v>
      </c>
      <c r="I1081" s="9" t="s">
        <v>1799</v>
      </c>
      <c r="J1081" t="str">
        <f t="shared" si="97"/>
        <v>HV_SCEDMoNewCZ04</v>
      </c>
      <c r="K1081" s="9" t="s">
        <v>1662</v>
      </c>
      <c r="L1081" s="9" t="s">
        <v>45</v>
      </c>
      <c r="M1081" s="9" t="str">
        <f>INDEX(key!$AS$4:$AS$7,B1081)</f>
        <v>SCE</v>
      </c>
      <c r="N1081" s="9" t="str">
        <f>INDEX(key!$I$3:$I$5,C1081)</f>
        <v>DMo</v>
      </c>
      <c r="O1081" s="9" t="str">
        <f>INDEX(key!$F$9:$F$10,D1081)</f>
        <v>New</v>
      </c>
      <c r="P1081" s="9" t="str">
        <f>INDEX(key!$AT$3:$BI$3,E1081)</f>
        <v>CZ04</v>
      </c>
      <c r="Q1081" s="9" t="str">
        <f>INDEX('HVACwts Src'!$D$7:$I$7,F1081)</f>
        <v>rDXGF</v>
      </c>
      <c r="R1081" s="36">
        <f>IF(G1081,INDEX('HVACwts Src'!$D$11:$U$164,(B1081-1)*39+(D1081-1)*19+E1081,(C1081-1)*6+F1081),0)</f>
        <v>0</v>
      </c>
      <c r="T1081" t="str">
        <f t="shared" si="98"/>
        <v>HV_SCEDMoNewCZ04</v>
      </c>
      <c r="U1081" t="str">
        <f t="shared" si="99"/>
        <v>rDXGF</v>
      </c>
      <c r="V1081" s="36">
        <f t="shared" si="100"/>
        <v>0</v>
      </c>
    </row>
    <row r="1082" spans="1:22" x14ac:dyDescent="0.25">
      <c r="A1082" s="86">
        <f t="shared" si="101"/>
        <v>1076</v>
      </c>
      <c r="B1082">
        <v>2</v>
      </c>
      <c r="C1082">
        <v>3</v>
      </c>
      <c r="D1082">
        <v>2</v>
      </c>
      <c r="E1082">
        <v>4</v>
      </c>
      <c r="F1082">
        <v>2</v>
      </c>
      <c r="G1082" t="b">
        <f>INDEX(key!$AT$4:$BI$7,B1082,E1082)</f>
        <v>0</v>
      </c>
      <c r="H1082" t="str">
        <f t="shared" si="96"/>
        <v>HV_SCEDMoNewCZ04rNCGF</v>
      </c>
      <c r="I1082" s="9" t="s">
        <v>1799</v>
      </c>
      <c r="J1082" t="str">
        <f t="shared" si="97"/>
        <v>HV_SCEDMoNewCZ04</v>
      </c>
      <c r="K1082" s="9" t="s">
        <v>1662</v>
      </c>
      <c r="L1082" s="9" t="s">
        <v>45</v>
      </c>
      <c r="M1082" s="9" t="str">
        <f>INDEX(key!$AS$4:$AS$7,B1082)</f>
        <v>SCE</v>
      </c>
      <c r="N1082" s="9" t="str">
        <f>INDEX(key!$I$3:$I$5,C1082)</f>
        <v>DMo</v>
      </c>
      <c r="O1082" s="9" t="str">
        <f>INDEX(key!$F$9:$F$10,D1082)</f>
        <v>New</v>
      </c>
      <c r="P1082" s="9" t="str">
        <f>INDEX(key!$AT$3:$BI$3,E1082)</f>
        <v>CZ04</v>
      </c>
      <c r="Q1082" s="9" t="str">
        <f>INDEX('HVACwts Src'!$D$7:$I$7,F1082)</f>
        <v>rNCGF</v>
      </c>
      <c r="R1082" s="36">
        <f>IF(G1082,INDEX('HVACwts Src'!$D$11:$U$164,(B1082-1)*39+(D1082-1)*19+E1082,(C1082-1)*6+F1082),0)</f>
        <v>0</v>
      </c>
      <c r="T1082" t="str">
        <f t="shared" si="98"/>
        <v>HV_SCEDMoNewCZ04</v>
      </c>
      <c r="U1082" t="str">
        <f t="shared" si="99"/>
        <v>rNCGF</v>
      </c>
      <c r="V1082" s="36">
        <f t="shared" si="100"/>
        <v>0</v>
      </c>
    </row>
    <row r="1083" spans="1:22" x14ac:dyDescent="0.25">
      <c r="A1083" s="86">
        <f t="shared" si="101"/>
        <v>1077</v>
      </c>
      <c r="B1083">
        <v>2</v>
      </c>
      <c r="C1083">
        <v>3</v>
      </c>
      <c r="D1083">
        <v>2</v>
      </c>
      <c r="E1083">
        <v>4</v>
      </c>
      <c r="F1083">
        <v>3</v>
      </c>
      <c r="G1083" t="b">
        <f>INDEX(key!$AT$4:$BI$7,B1083,E1083)</f>
        <v>0</v>
      </c>
      <c r="H1083" t="str">
        <f t="shared" si="96"/>
        <v>HV_SCEDMoNewCZ04rDXHP</v>
      </c>
      <c r="I1083" s="9" t="s">
        <v>1799</v>
      </c>
      <c r="J1083" t="str">
        <f t="shared" si="97"/>
        <v>HV_SCEDMoNewCZ04</v>
      </c>
      <c r="K1083" s="9" t="s">
        <v>1662</v>
      </c>
      <c r="L1083" s="9" t="s">
        <v>45</v>
      </c>
      <c r="M1083" s="9" t="str">
        <f>INDEX(key!$AS$4:$AS$7,B1083)</f>
        <v>SCE</v>
      </c>
      <c r="N1083" s="9" t="str">
        <f>INDEX(key!$I$3:$I$5,C1083)</f>
        <v>DMo</v>
      </c>
      <c r="O1083" s="9" t="str">
        <f>INDEX(key!$F$9:$F$10,D1083)</f>
        <v>New</v>
      </c>
      <c r="P1083" s="9" t="str">
        <f>INDEX(key!$AT$3:$BI$3,E1083)</f>
        <v>CZ04</v>
      </c>
      <c r="Q1083" s="9" t="str">
        <f>INDEX('HVACwts Src'!$D$7:$I$7,F1083)</f>
        <v>rDXHP</v>
      </c>
      <c r="R1083" s="36">
        <f>IF(G1083,INDEX('HVACwts Src'!$D$11:$U$164,(B1083-1)*39+(D1083-1)*19+E1083,(C1083-1)*6+F1083),0)</f>
        <v>0</v>
      </c>
      <c r="T1083" t="str">
        <f t="shared" si="98"/>
        <v>HV_SCEDMoNewCZ04</v>
      </c>
      <c r="U1083" t="str">
        <f t="shared" si="99"/>
        <v>rDXHP</v>
      </c>
      <c r="V1083" s="36">
        <f t="shared" si="100"/>
        <v>0</v>
      </c>
    </row>
    <row r="1084" spans="1:22" x14ac:dyDescent="0.25">
      <c r="A1084" s="86">
        <f t="shared" si="101"/>
        <v>1078</v>
      </c>
      <c r="B1084">
        <v>2</v>
      </c>
      <c r="C1084">
        <v>3</v>
      </c>
      <c r="D1084">
        <v>2</v>
      </c>
      <c r="E1084">
        <v>4</v>
      </c>
      <c r="F1084">
        <v>4</v>
      </c>
      <c r="G1084" t="b">
        <f>INDEX(key!$AT$4:$BI$7,B1084,E1084)</f>
        <v>0</v>
      </c>
      <c r="H1084" t="str">
        <f t="shared" si="96"/>
        <v>HV_SCEDMoNewCZ04rNCEH</v>
      </c>
      <c r="I1084" s="9" t="s">
        <v>1799</v>
      </c>
      <c r="J1084" t="str">
        <f t="shared" si="97"/>
        <v>HV_SCEDMoNewCZ04</v>
      </c>
      <c r="K1084" s="9" t="s">
        <v>1662</v>
      </c>
      <c r="L1084" s="9" t="s">
        <v>45</v>
      </c>
      <c r="M1084" s="9" t="str">
        <f>INDEX(key!$AS$4:$AS$7,B1084)</f>
        <v>SCE</v>
      </c>
      <c r="N1084" s="9" t="str">
        <f>INDEX(key!$I$3:$I$5,C1084)</f>
        <v>DMo</v>
      </c>
      <c r="O1084" s="9" t="str">
        <f>INDEX(key!$F$9:$F$10,D1084)</f>
        <v>New</v>
      </c>
      <c r="P1084" s="9" t="str">
        <f>INDEX(key!$AT$3:$BI$3,E1084)</f>
        <v>CZ04</v>
      </c>
      <c r="Q1084" s="9" t="str">
        <f>INDEX('HVACwts Src'!$D$7:$I$7,F1084)</f>
        <v>rNCEH</v>
      </c>
      <c r="R1084" s="36">
        <f>IF(G1084,INDEX('HVACwts Src'!$D$11:$U$164,(B1084-1)*39+(D1084-1)*19+E1084,(C1084-1)*6+F1084),0)</f>
        <v>0</v>
      </c>
      <c r="T1084" t="str">
        <f t="shared" si="98"/>
        <v>HV_SCEDMoNewCZ04</v>
      </c>
      <c r="U1084" t="str">
        <f t="shared" si="99"/>
        <v>rNCEH</v>
      </c>
      <c r="V1084" s="36">
        <f t="shared" si="100"/>
        <v>0</v>
      </c>
    </row>
    <row r="1085" spans="1:22" x14ac:dyDescent="0.25">
      <c r="A1085" s="86">
        <f t="shared" si="101"/>
        <v>1079</v>
      </c>
      <c r="B1085">
        <v>2</v>
      </c>
      <c r="C1085">
        <v>3</v>
      </c>
      <c r="D1085">
        <v>2</v>
      </c>
      <c r="E1085">
        <v>4</v>
      </c>
      <c r="F1085">
        <v>5</v>
      </c>
      <c r="G1085" t="b">
        <f>INDEX(key!$AT$4:$BI$7,B1085,E1085)</f>
        <v>0</v>
      </c>
      <c r="H1085" t="str">
        <f t="shared" si="96"/>
        <v>HV_SCEDMoNewCZ04rDXOH</v>
      </c>
      <c r="I1085" s="9" t="s">
        <v>1799</v>
      </c>
      <c r="J1085" t="str">
        <f t="shared" si="97"/>
        <v>HV_SCEDMoNewCZ04</v>
      </c>
      <c r="K1085" s="9" t="s">
        <v>1662</v>
      </c>
      <c r="L1085" s="9" t="s">
        <v>45</v>
      </c>
      <c r="M1085" s="9" t="str">
        <f>INDEX(key!$AS$4:$AS$7,B1085)</f>
        <v>SCE</v>
      </c>
      <c r="N1085" s="9" t="str">
        <f>INDEX(key!$I$3:$I$5,C1085)</f>
        <v>DMo</v>
      </c>
      <c r="O1085" s="9" t="str">
        <f>INDEX(key!$F$9:$F$10,D1085)</f>
        <v>New</v>
      </c>
      <c r="P1085" s="9" t="str">
        <f>INDEX(key!$AT$3:$BI$3,E1085)</f>
        <v>CZ04</v>
      </c>
      <c r="Q1085" s="9" t="str">
        <f>INDEX('HVACwts Src'!$D$7:$I$7,F1085)</f>
        <v>rDXOH</v>
      </c>
      <c r="R1085" s="36">
        <f>IF(G1085,INDEX('HVACwts Src'!$D$11:$U$164,(B1085-1)*39+(D1085-1)*19+E1085,(C1085-1)*6+F1085),0)</f>
        <v>0</v>
      </c>
      <c r="T1085" t="str">
        <f t="shared" si="98"/>
        <v>HV_SCEDMoNewCZ04</v>
      </c>
      <c r="U1085" t="str">
        <f t="shared" si="99"/>
        <v>rDXOH</v>
      </c>
      <c r="V1085" s="36">
        <f t="shared" si="100"/>
        <v>0</v>
      </c>
    </row>
    <row r="1086" spans="1:22" x14ac:dyDescent="0.25">
      <c r="A1086" s="86">
        <f t="shared" si="101"/>
        <v>1080</v>
      </c>
      <c r="B1086">
        <v>2</v>
      </c>
      <c r="C1086">
        <v>3</v>
      </c>
      <c r="D1086">
        <v>2</v>
      </c>
      <c r="E1086">
        <v>4</v>
      </c>
      <c r="F1086">
        <v>6</v>
      </c>
      <c r="G1086" t="b">
        <f>INDEX(key!$AT$4:$BI$7,B1086,E1086)</f>
        <v>0</v>
      </c>
      <c r="H1086" t="str">
        <f t="shared" si="96"/>
        <v>HV_SCEDMoNewCZ04rNCOH</v>
      </c>
      <c r="I1086" s="9" t="s">
        <v>1799</v>
      </c>
      <c r="J1086" t="str">
        <f t="shared" si="97"/>
        <v>HV_SCEDMoNewCZ04</v>
      </c>
      <c r="K1086" s="9" t="s">
        <v>1662</v>
      </c>
      <c r="L1086" s="9" t="s">
        <v>45</v>
      </c>
      <c r="M1086" s="9" t="str">
        <f>INDEX(key!$AS$4:$AS$7,B1086)</f>
        <v>SCE</v>
      </c>
      <c r="N1086" s="9" t="str">
        <f>INDEX(key!$I$3:$I$5,C1086)</f>
        <v>DMo</v>
      </c>
      <c r="O1086" s="9" t="str">
        <f>INDEX(key!$F$9:$F$10,D1086)</f>
        <v>New</v>
      </c>
      <c r="P1086" s="9" t="str">
        <f>INDEX(key!$AT$3:$BI$3,E1086)</f>
        <v>CZ04</v>
      </c>
      <c r="Q1086" s="9" t="str">
        <f>INDEX('HVACwts Src'!$D$7:$I$7,F1086)</f>
        <v>rNCOH</v>
      </c>
      <c r="R1086" s="36">
        <f>IF(G1086,INDEX('HVACwts Src'!$D$11:$U$164,(B1086-1)*39+(D1086-1)*19+E1086,(C1086-1)*6+F1086),0)</f>
        <v>0</v>
      </c>
      <c r="T1086" t="str">
        <f t="shared" si="98"/>
        <v>HV_SCEDMoNewCZ04</v>
      </c>
      <c r="U1086" t="str">
        <f t="shared" si="99"/>
        <v>rNCOH</v>
      </c>
      <c r="V1086" s="36">
        <f t="shared" si="100"/>
        <v>0</v>
      </c>
    </row>
    <row r="1087" spans="1:22" x14ac:dyDescent="0.25">
      <c r="A1087" s="86">
        <f t="shared" si="101"/>
        <v>1081</v>
      </c>
      <c r="B1087">
        <v>2</v>
      </c>
      <c r="C1087">
        <v>3</v>
      </c>
      <c r="D1087">
        <v>2</v>
      </c>
      <c r="E1087">
        <v>5</v>
      </c>
      <c r="F1087">
        <v>1</v>
      </c>
      <c r="G1087" t="b">
        <f>INDEX(key!$AT$4:$BI$7,B1087,E1087)</f>
        <v>1</v>
      </c>
      <c r="H1087" t="str">
        <f t="shared" si="96"/>
        <v>HV_SCEDMoNewCZ05rDXGF</v>
      </c>
      <c r="I1087" s="9" t="s">
        <v>1799</v>
      </c>
      <c r="J1087" t="str">
        <f t="shared" si="97"/>
        <v>HV_SCEDMoNewCZ05</v>
      </c>
      <c r="K1087" s="9" t="s">
        <v>1662</v>
      </c>
      <c r="L1087" s="9" t="s">
        <v>45</v>
      </c>
      <c r="M1087" s="9" t="str">
        <f>INDEX(key!$AS$4:$AS$7,B1087)</f>
        <v>SCE</v>
      </c>
      <c r="N1087" s="9" t="str">
        <f>INDEX(key!$I$3:$I$5,C1087)</f>
        <v>DMo</v>
      </c>
      <c r="O1087" s="9" t="str">
        <f>INDEX(key!$F$9:$F$10,D1087)</f>
        <v>New</v>
      </c>
      <c r="P1087" s="9" t="str">
        <f>INDEX(key!$AT$3:$BI$3,E1087)</f>
        <v>CZ05</v>
      </c>
      <c r="Q1087" s="9" t="str">
        <f>INDEX('HVACwts Src'!$D$7:$I$7,F1087)</f>
        <v>rDXGF</v>
      </c>
      <c r="R1087" s="36">
        <f>IF(G1087,INDEX('HVACwts Src'!$D$11:$U$164,(B1087-1)*39+(D1087-1)*19+E1087,(C1087-1)*6+F1087),0)</f>
        <v>0.41404112725327441</v>
      </c>
      <c r="T1087" t="str">
        <f t="shared" si="98"/>
        <v>HV_SCEDMoNewCZ05</v>
      </c>
      <c r="U1087" t="str">
        <f t="shared" si="99"/>
        <v>rDXGF</v>
      </c>
      <c r="V1087" s="36">
        <f t="shared" si="100"/>
        <v>0.41404112725327441</v>
      </c>
    </row>
    <row r="1088" spans="1:22" x14ac:dyDescent="0.25">
      <c r="A1088" s="86">
        <f t="shared" si="101"/>
        <v>1082</v>
      </c>
      <c r="B1088">
        <v>2</v>
      </c>
      <c r="C1088">
        <v>3</v>
      </c>
      <c r="D1088">
        <v>2</v>
      </c>
      <c r="E1088">
        <v>5</v>
      </c>
      <c r="F1088">
        <v>2</v>
      </c>
      <c r="G1088" t="b">
        <f>INDEX(key!$AT$4:$BI$7,B1088,E1088)</f>
        <v>1</v>
      </c>
      <c r="H1088" t="str">
        <f t="shared" si="96"/>
        <v>HV_SCEDMoNewCZ05rNCGF</v>
      </c>
      <c r="I1088" s="9" t="s">
        <v>1799</v>
      </c>
      <c r="J1088" t="str">
        <f t="shared" si="97"/>
        <v>HV_SCEDMoNewCZ05</v>
      </c>
      <c r="K1088" s="9" t="s">
        <v>1662</v>
      </c>
      <c r="L1088" s="9" t="s">
        <v>45</v>
      </c>
      <c r="M1088" s="9" t="str">
        <f>INDEX(key!$AS$4:$AS$7,B1088)</f>
        <v>SCE</v>
      </c>
      <c r="N1088" s="9" t="str">
        <f>INDEX(key!$I$3:$I$5,C1088)</f>
        <v>DMo</v>
      </c>
      <c r="O1088" s="9" t="str">
        <f>INDEX(key!$F$9:$F$10,D1088)</f>
        <v>New</v>
      </c>
      <c r="P1088" s="9" t="str">
        <f>INDEX(key!$AT$3:$BI$3,E1088)</f>
        <v>CZ05</v>
      </c>
      <c r="Q1088" s="9" t="str">
        <f>INDEX('HVACwts Src'!$D$7:$I$7,F1088)</f>
        <v>rNCGF</v>
      </c>
      <c r="R1088" s="36">
        <f>IF(G1088,INDEX('HVACwts Src'!$D$11:$U$164,(B1088-1)*39+(D1088-1)*19+E1088,(C1088-1)*6+F1088),0)</f>
        <v>0.307608357282808</v>
      </c>
      <c r="T1088" t="str">
        <f t="shared" si="98"/>
        <v>HV_SCEDMoNewCZ05</v>
      </c>
      <c r="U1088" t="str">
        <f t="shared" si="99"/>
        <v>rNCGF</v>
      </c>
      <c r="V1088" s="36">
        <f t="shared" si="100"/>
        <v>0.307608357282808</v>
      </c>
    </row>
    <row r="1089" spans="1:22" x14ac:dyDescent="0.25">
      <c r="A1089" s="86">
        <f t="shared" si="101"/>
        <v>1083</v>
      </c>
      <c r="B1089">
        <v>2</v>
      </c>
      <c r="C1089">
        <v>3</v>
      </c>
      <c r="D1089">
        <v>2</v>
      </c>
      <c r="E1089">
        <v>5</v>
      </c>
      <c r="F1089">
        <v>3</v>
      </c>
      <c r="G1089" t="b">
        <f>INDEX(key!$AT$4:$BI$7,B1089,E1089)</f>
        <v>1</v>
      </c>
      <c r="H1089" t="str">
        <f t="shared" si="96"/>
        <v>HV_SCEDMoNewCZ05rDXHP</v>
      </c>
      <c r="I1089" s="9" t="s">
        <v>1799</v>
      </c>
      <c r="J1089" t="str">
        <f t="shared" si="97"/>
        <v>HV_SCEDMoNewCZ05</v>
      </c>
      <c r="K1089" s="9" t="s">
        <v>1662</v>
      </c>
      <c r="L1089" s="9" t="s">
        <v>45</v>
      </c>
      <c r="M1089" s="9" t="str">
        <f>INDEX(key!$AS$4:$AS$7,B1089)</f>
        <v>SCE</v>
      </c>
      <c r="N1089" s="9" t="str">
        <f>INDEX(key!$I$3:$I$5,C1089)</f>
        <v>DMo</v>
      </c>
      <c r="O1089" s="9" t="str">
        <f>INDEX(key!$F$9:$F$10,D1089)</f>
        <v>New</v>
      </c>
      <c r="P1089" s="9" t="str">
        <f>INDEX(key!$AT$3:$BI$3,E1089)</f>
        <v>CZ05</v>
      </c>
      <c r="Q1089" s="9" t="str">
        <f>INDEX('HVACwts Src'!$D$7:$I$7,F1089)</f>
        <v>rDXHP</v>
      </c>
      <c r="R1089" s="36">
        <f>IF(G1089,INDEX('HVACwts Src'!$D$11:$U$164,(B1089-1)*39+(D1089-1)*19+E1089,(C1089-1)*6+F1089),0)</f>
        <v>5.9148732464753495E-2</v>
      </c>
      <c r="T1089" t="str">
        <f t="shared" si="98"/>
        <v>HV_SCEDMoNewCZ05</v>
      </c>
      <c r="U1089" t="str">
        <f t="shared" si="99"/>
        <v>rDXHP</v>
      </c>
      <c r="V1089" s="36">
        <f t="shared" si="100"/>
        <v>5.9148732464753495E-2</v>
      </c>
    </row>
    <row r="1090" spans="1:22" x14ac:dyDescent="0.25">
      <c r="A1090" s="86">
        <f t="shared" si="101"/>
        <v>1084</v>
      </c>
      <c r="B1090">
        <v>2</v>
      </c>
      <c r="C1090">
        <v>3</v>
      </c>
      <c r="D1090">
        <v>2</v>
      </c>
      <c r="E1090">
        <v>5</v>
      </c>
      <c r="F1090">
        <v>4</v>
      </c>
      <c r="G1090" t="b">
        <f>INDEX(key!$AT$4:$BI$7,B1090,E1090)</f>
        <v>1</v>
      </c>
      <c r="H1090" t="str">
        <f t="shared" si="96"/>
        <v>HV_SCEDMoNewCZ05rNCEH</v>
      </c>
      <c r="I1090" s="9" t="s">
        <v>1799</v>
      </c>
      <c r="J1090" t="str">
        <f t="shared" si="97"/>
        <v>HV_SCEDMoNewCZ05</v>
      </c>
      <c r="K1090" s="9" t="s">
        <v>1662</v>
      </c>
      <c r="L1090" s="9" t="s">
        <v>45</v>
      </c>
      <c r="M1090" s="9" t="str">
        <f>INDEX(key!$AS$4:$AS$7,B1090)</f>
        <v>SCE</v>
      </c>
      <c r="N1090" s="9" t="str">
        <f>INDEX(key!$I$3:$I$5,C1090)</f>
        <v>DMo</v>
      </c>
      <c r="O1090" s="9" t="str">
        <f>INDEX(key!$F$9:$F$10,D1090)</f>
        <v>New</v>
      </c>
      <c r="P1090" s="9" t="str">
        <f>INDEX(key!$AT$3:$BI$3,E1090)</f>
        <v>CZ05</v>
      </c>
      <c r="Q1090" s="9" t="str">
        <f>INDEX('HVACwts Src'!$D$7:$I$7,F1090)</f>
        <v>rNCEH</v>
      </c>
      <c r="R1090" s="36">
        <f>IF(G1090,INDEX('HVACwts Src'!$D$11:$U$164,(B1090-1)*39+(D1090-1)*19+E1090,(C1090-1)*6+F1090),0)</f>
        <v>4.3944051040401139E-2</v>
      </c>
      <c r="T1090" t="str">
        <f t="shared" si="98"/>
        <v>HV_SCEDMoNewCZ05</v>
      </c>
      <c r="U1090" t="str">
        <f t="shared" si="99"/>
        <v>rNCEH</v>
      </c>
      <c r="V1090" s="36">
        <f t="shared" si="100"/>
        <v>4.3944051040401139E-2</v>
      </c>
    </row>
    <row r="1091" spans="1:22" x14ac:dyDescent="0.25">
      <c r="A1091" s="86">
        <f t="shared" si="101"/>
        <v>1085</v>
      </c>
      <c r="B1091">
        <v>2</v>
      </c>
      <c r="C1091">
        <v>3</v>
      </c>
      <c r="D1091">
        <v>2</v>
      </c>
      <c r="E1091">
        <v>5</v>
      </c>
      <c r="F1091">
        <v>5</v>
      </c>
      <c r="G1091" t="b">
        <f>INDEX(key!$AT$4:$BI$7,B1091,E1091)</f>
        <v>1</v>
      </c>
      <c r="H1091" t="str">
        <f t="shared" si="96"/>
        <v>HV_SCEDMoNewCZ05rDXOH</v>
      </c>
      <c r="I1091" s="9" t="s">
        <v>1799</v>
      </c>
      <c r="J1091" t="str">
        <f t="shared" si="97"/>
        <v>HV_SCEDMoNewCZ05</v>
      </c>
      <c r="K1091" s="9" t="s">
        <v>1662</v>
      </c>
      <c r="L1091" s="9" t="s">
        <v>45</v>
      </c>
      <c r="M1091" s="9" t="str">
        <f>INDEX(key!$AS$4:$AS$7,B1091)</f>
        <v>SCE</v>
      </c>
      <c r="N1091" s="9" t="str">
        <f>INDEX(key!$I$3:$I$5,C1091)</f>
        <v>DMo</v>
      </c>
      <c r="O1091" s="9" t="str">
        <f>INDEX(key!$F$9:$F$10,D1091)</f>
        <v>New</v>
      </c>
      <c r="P1091" s="9" t="str">
        <f>INDEX(key!$AT$3:$BI$3,E1091)</f>
        <v>CZ05</v>
      </c>
      <c r="Q1091" s="9" t="str">
        <f>INDEX('HVACwts Src'!$D$7:$I$7,F1091)</f>
        <v>rDXOH</v>
      </c>
      <c r="R1091" s="36">
        <f>IF(G1091,INDEX('HVACwts Src'!$D$11:$U$164,(B1091-1)*39+(D1091-1)*19+E1091,(C1091-1)*6+F1091),0)</f>
        <v>0.10055284519008094</v>
      </c>
      <c r="T1091" t="str">
        <f t="shared" si="98"/>
        <v>HV_SCEDMoNewCZ05</v>
      </c>
      <c r="U1091" t="str">
        <f t="shared" si="99"/>
        <v>rDXOH</v>
      </c>
      <c r="V1091" s="36">
        <f t="shared" si="100"/>
        <v>0.10055284519008094</v>
      </c>
    </row>
    <row r="1092" spans="1:22" x14ac:dyDescent="0.25">
      <c r="A1092" s="86">
        <f t="shared" si="101"/>
        <v>1086</v>
      </c>
      <c r="B1092">
        <v>2</v>
      </c>
      <c r="C1092">
        <v>3</v>
      </c>
      <c r="D1092">
        <v>2</v>
      </c>
      <c r="E1092">
        <v>5</v>
      </c>
      <c r="F1092">
        <v>6</v>
      </c>
      <c r="G1092" t="b">
        <f>INDEX(key!$AT$4:$BI$7,B1092,E1092)</f>
        <v>1</v>
      </c>
      <c r="H1092" t="str">
        <f t="shared" si="96"/>
        <v>HV_SCEDMoNewCZ05rNCOH</v>
      </c>
      <c r="I1092" s="9" t="s">
        <v>1799</v>
      </c>
      <c r="J1092" t="str">
        <f t="shared" si="97"/>
        <v>HV_SCEDMoNewCZ05</v>
      </c>
      <c r="K1092" s="9" t="s">
        <v>1662</v>
      </c>
      <c r="L1092" s="9" t="s">
        <v>45</v>
      </c>
      <c r="M1092" s="9" t="str">
        <f>INDEX(key!$AS$4:$AS$7,B1092)</f>
        <v>SCE</v>
      </c>
      <c r="N1092" s="9" t="str">
        <f>INDEX(key!$I$3:$I$5,C1092)</f>
        <v>DMo</v>
      </c>
      <c r="O1092" s="9" t="str">
        <f>INDEX(key!$F$9:$F$10,D1092)</f>
        <v>New</v>
      </c>
      <c r="P1092" s="9" t="str">
        <f>INDEX(key!$AT$3:$BI$3,E1092)</f>
        <v>CZ05</v>
      </c>
      <c r="Q1092" s="9" t="str">
        <f>INDEX('HVACwts Src'!$D$7:$I$7,F1092)</f>
        <v>rNCOH</v>
      </c>
      <c r="R1092" s="36">
        <f>IF(G1092,INDEX('HVACwts Src'!$D$11:$U$164,(B1092-1)*39+(D1092-1)*19+E1092,(C1092-1)*6+F1092),0)</f>
        <v>7.470488676868195E-2</v>
      </c>
      <c r="T1092" t="str">
        <f t="shared" si="98"/>
        <v>HV_SCEDMoNewCZ05</v>
      </c>
      <c r="U1092" t="str">
        <f t="shared" si="99"/>
        <v>rNCOH</v>
      </c>
      <c r="V1092" s="36">
        <f t="shared" si="100"/>
        <v>7.470488676868195E-2</v>
      </c>
    </row>
    <row r="1093" spans="1:22" x14ac:dyDescent="0.25">
      <c r="A1093" s="86">
        <f t="shared" si="101"/>
        <v>1087</v>
      </c>
      <c r="B1093">
        <v>2</v>
      </c>
      <c r="C1093">
        <v>3</v>
      </c>
      <c r="D1093">
        <v>2</v>
      </c>
      <c r="E1093">
        <v>6</v>
      </c>
      <c r="F1093">
        <v>1</v>
      </c>
      <c r="G1093" t="b">
        <f>INDEX(key!$AT$4:$BI$7,B1093,E1093)</f>
        <v>1</v>
      </c>
      <c r="H1093" t="str">
        <f t="shared" si="96"/>
        <v>HV_SCEDMoNewCZ06rDXGF</v>
      </c>
      <c r="I1093" s="9" t="s">
        <v>1799</v>
      </c>
      <c r="J1093" t="str">
        <f t="shared" si="97"/>
        <v>HV_SCEDMoNewCZ06</v>
      </c>
      <c r="K1093" s="9" t="s">
        <v>1662</v>
      </c>
      <c r="L1093" s="9" t="s">
        <v>45</v>
      </c>
      <c r="M1093" s="9" t="str">
        <f>INDEX(key!$AS$4:$AS$7,B1093)</f>
        <v>SCE</v>
      </c>
      <c r="N1093" s="9" t="str">
        <f>INDEX(key!$I$3:$I$5,C1093)</f>
        <v>DMo</v>
      </c>
      <c r="O1093" s="9" t="str">
        <f>INDEX(key!$F$9:$F$10,D1093)</f>
        <v>New</v>
      </c>
      <c r="P1093" s="9" t="str">
        <f>INDEX(key!$AT$3:$BI$3,E1093)</f>
        <v>CZ06</v>
      </c>
      <c r="Q1093" s="9" t="str">
        <f>INDEX('HVACwts Src'!$D$7:$I$7,F1093)</f>
        <v>rDXGF</v>
      </c>
      <c r="R1093" s="36">
        <f>IF(G1093,INDEX('HVACwts Src'!$D$11:$U$164,(B1093-1)*39+(D1093-1)*19+E1093,(C1093-1)*6+F1093),0)</f>
        <v>49.783999999999999</v>
      </c>
      <c r="T1093" t="str">
        <f t="shared" si="98"/>
        <v>HV_SCEDMoNewCZ06</v>
      </c>
      <c r="U1093" t="str">
        <f t="shared" si="99"/>
        <v>rDXGF</v>
      </c>
      <c r="V1093" s="36">
        <f t="shared" si="100"/>
        <v>49.783999999999999</v>
      </c>
    </row>
    <row r="1094" spans="1:22" x14ac:dyDescent="0.25">
      <c r="A1094" s="86">
        <f t="shared" si="101"/>
        <v>1088</v>
      </c>
      <c r="B1094">
        <v>2</v>
      </c>
      <c r="C1094">
        <v>3</v>
      </c>
      <c r="D1094">
        <v>2</v>
      </c>
      <c r="E1094">
        <v>6</v>
      </c>
      <c r="F1094">
        <v>2</v>
      </c>
      <c r="G1094" t="b">
        <f>INDEX(key!$AT$4:$BI$7,B1094,E1094)</f>
        <v>1</v>
      </c>
      <c r="H1094" t="str">
        <f t="shared" si="96"/>
        <v>HV_SCEDMoNewCZ06rNCGF</v>
      </c>
      <c r="I1094" s="9" t="s">
        <v>1799</v>
      </c>
      <c r="J1094" t="str">
        <f t="shared" si="97"/>
        <v>HV_SCEDMoNewCZ06</v>
      </c>
      <c r="K1094" s="9" t="s">
        <v>1662</v>
      </c>
      <c r="L1094" s="9" t="s">
        <v>45</v>
      </c>
      <c r="M1094" s="9" t="str">
        <f>INDEX(key!$AS$4:$AS$7,B1094)</f>
        <v>SCE</v>
      </c>
      <c r="N1094" s="9" t="str">
        <f>INDEX(key!$I$3:$I$5,C1094)</f>
        <v>DMo</v>
      </c>
      <c r="O1094" s="9" t="str">
        <f>INDEX(key!$F$9:$F$10,D1094)</f>
        <v>New</v>
      </c>
      <c r="P1094" s="9" t="str">
        <f>INDEX(key!$AT$3:$BI$3,E1094)</f>
        <v>CZ06</v>
      </c>
      <c r="Q1094" s="9" t="str">
        <f>INDEX('HVACwts Src'!$D$7:$I$7,F1094)</f>
        <v>rNCGF</v>
      </c>
      <c r="R1094" s="36">
        <f>IF(G1094,INDEX('HVACwts Src'!$D$11:$U$164,(B1094-1)*39+(D1094-1)*19+E1094,(C1094-1)*6+F1094),0)</f>
        <v>1064.1679999999999</v>
      </c>
      <c r="T1094" t="str">
        <f t="shared" si="98"/>
        <v>HV_SCEDMoNewCZ06</v>
      </c>
      <c r="U1094" t="str">
        <f t="shared" si="99"/>
        <v>rNCGF</v>
      </c>
      <c r="V1094" s="36">
        <f t="shared" si="100"/>
        <v>1064.1679999999999</v>
      </c>
    </row>
    <row r="1095" spans="1:22" x14ac:dyDescent="0.25">
      <c r="A1095" s="86">
        <f t="shared" si="101"/>
        <v>1089</v>
      </c>
      <c r="B1095">
        <v>2</v>
      </c>
      <c r="C1095">
        <v>3</v>
      </c>
      <c r="D1095">
        <v>2</v>
      </c>
      <c r="E1095">
        <v>6</v>
      </c>
      <c r="F1095">
        <v>3</v>
      </c>
      <c r="G1095" t="b">
        <f>INDEX(key!$AT$4:$BI$7,B1095,E1095)</f>
        <v>1</v>
      </c>
      <c r="H1095" t="str">
        <f t="shared" ref="H1095:H1158" si="102">+J1095&amp;Q1095</f>
        <v>HV_SCEDMoNewCZ06rDXHP</v>
      </c>
      <c r="I1095" s="9" t="s">
        <v>1799</v>
      </c>
      <c r="J1095" t="str">
        <f t="shared" ref="J1095:J1158" si="103">"HV_"&amp;M1095&amp;N1095&amp;O1095&amp;P1095</f>
        <v>HV_SCEDMoNewCZ06</v>
      </c>
      <c r="K1095" s="9" t="s">
        <v>1662</v>
      </c>
      <c r="L1095" s="9" t="s">
        <v>45</v>
      </c>
      <c r="M1095" s="9" t="str">
        <f>INDEX(key!$AS$4:$AS$7,B1095)</f>
        <v>SCE</v>
      </c>
      <c r="N1095" s="9" t="str">
        <f>INDEX(key!$I$3:$I$5,C1095)</f>
        <v>DMo</v>
      </c>
      <c r="O1095" s="9" t="str">
        <f>INDEX(key!$F$9:$F$10,D1095)</f>
        <v>New</v>
      </c>
      <c r="P1095" s="9" t="str">
        <f>INDEX(key!$AT$3:$BI$3,E1095)</f>
        <v>CZ06</v>
      </c>
      <c r="Q1095" s="9" t="str">
        <f>INDEX('HVACwts Src'!$D$7:$I$7,F1095)</f>
        <v>rDXHP</v>
      </c>
      <c r="R1095" s="36">
        <f>IF(G1095,INDEX('HVACwts Src'!$D$11:$U$164,(B1095-1)*39+(D1095-1)*19+E1095,(C1095-1)*6+F1095),0)</f>
        <v>7.112000000000001</v>
      </c>
      <c r="T1095" t="str">
        <f t="shared" si="98"/>
        <v>HV_SCEDMoNewCZ06</v>
      </c>
      <c r="U1095" t="str">
        <f t="shared" si="99"/>
        <v>rDXHP</v>
      </c>
      <c r="V1095" s="36">
        <f t="shared" si="100"/>
        <v>7.112000000000001</v>
      </c>
    </row>
    <row r="1096" spans="1:22" x14ac:dyDescent="0.25">
      <c r="A1096" s="86">
        <f t="shared" si="101"/>
        <v>1090</v>
      </c>
      <c r="B1096">
        <v>2</v>
      </c>
      <c r="C1096">
        <v>3</v>
      </c>
      <c r="D1096">
        <v>2</v>
      </c>
      <c r="E1096">
        <v>6</v>
      </c>
      <c r="F1096">
        <v>4</v>
      </c>
      <c r="G1096" t="b">
        <f>INDEX(key!$AT$4:$BI$7,B1096,E1096)</f>
        <v>1</v>
      </c>
      <c r="H1096" t="str">
        <f t="shared" si="102"/>
        <v>HV_SCEDMoNewCZ06rNCEH</v>
      </c>
      <c r="I1096" s="9" t="s">
        <v>1799</v>
      </c>
      <c r="J1096" t="str">
        <f t="shared" si="103"/>
        <v>HV_SCEDMoNewCZ06</v>
      </c>
      <c r="K1096" s="9" t="s">
        <v>1662</v>
      </c>
      <c r="L1096" s="9" t="s">
        <v>45</v>
      </c>
      <c r="M1096" s="9" t="str">
        <f>INDEX(key!$AS$4:$AS$7,B1096)</f>
        <v>SCE</v>
      </c>
      <c r="N1096" s="9" t="str">
        <f>INDEX(key!$I$3:$I$5,C1096)</f>
        <v>DMo</v>
      </c>
      <c r="O1096" s="9" t="str">
        <f>INDEX(key!$F$9:$F$10,D1096)</f>
        <v>New</v>
      </c>
      <c r="P1096" s="9" t="str">
        <f>INDEX(key!$AT$3:$BI$3,E1096)</f>
        <v>CZ06</v>
      </c>
      <c r="Q1096" s="9" t="str">
        <f>INDEX('HVACwts Src'!$D$7:$I$7,F1096)</f>
        <v>rNCEH</v>
      </c>
      <c r="R1096" s="36">
        <f>IF(G1096,INDEX('HVACwts Src'!$D$11:$U$164,(B1096-1)*39+(D1096-1)*19+E1096,(C1096-1)*6+F1096),0)</f>
        <v>152.024</v>
      </c>
      <c r="T1096" t="str">
        <f t="shared" ref="T1096:T1159" si="104">+J1096</f>
        <v>HV_SCEDMoNewCZ06</v>
      </c>
      <c r="U1096" t="str">
        <f t="shared" ref="U1096:U1159" si="105">+Q1096</f>
        <v>rNCEH</v>
      </c>
      <c r="V1096" s="36">
        <f t="shared" ref="V1096:V1159" si="106">+R1096</f>
        <v>152.024</v>
      </c>
    </row>
    <row r="1097" spans="1:22" x14ac:dyDescent="0.25">
      <c r="A1097" s="86">
        <f t="shared" ref="A1097:A1160" si="107">+A1096+1</f>
        <v>1091</v>
      </c>
      <c r="B1097">
        <v>2</v>
      </c>
      <c r="C1097">
        <v>3</v>
      </c>
      <c r="D1097">
        <v>2</v>
      </c>
      <c r="E1097">
        <v>6</v>
      </c>
      <c r="F1097">
        <v>5</v>
      </c>
      <c r="G1097" t="b">
        <f>INDEX(key!$AT$4:$BI$7,B1097,E1097)</f>
        <v>1</v>
      </c>
      <c r="H1097" t="str">
        <f t="shared" si="102"/>
        <v>HV_SCEDMoNewCZ06rDXOH</v>
      </c>
      <c r="I1097" s="9" t="s">
        <v>1799</v>
      </c>
      <c r="J1097" t="str">
        <f t="shared" si="103"/>
        <v>HV_SCEDMoNewCZ06</v>
      </c>
      <c r="K1097" s="9" t="s">
        <v>1662</v>
      </c>
      <c r="L1097" s="9" t="s">
        <v>45</v>
      </c>
      <c r="M1097" s="9" t="str">
        <f>INDEX(key!$AS$4:$AS$7,B1097)</f>
        <v>SCE</v>
      </c>
      <c r="N1097" s="9" t="str">
        <f>INDEX(key!$I$3:$I$5,C1097)</f>
        <v>DMo</v>
      </c>
      <c r="O1097" s="9" t="str">
        <f>INDEX(key!$F$9:$F$10,D1097)</f>
        <v>New</v>
      </c>
      <c r="P1097" s="9" t="str">
        <f>INDEX(key!$AT$3:$BI$3,E1097)</f>
        <v>CZ06</v>
      </c>
      <c r="Q1097" s="9" t="str">
        <f>INDEX('HVACwts Src'!$D$7:$I$7,F1097)</f>
        <v>rDXOH</v>
      </c>
      <c r="R1097" s="36">
        <f>IF(G1097,INDEX('HVACwts Src'!$D$11:$U$164,(B1097-1)*39+(D1097-1)*19+E1097,(C1097-1)*6+F1097),0)</f>
        <v>12.090400000000002</v>
      </c>
      <c r="T1097" t="str">
        <f t="shared" si="104"/>
        <v>HV_SCEDMoNewCZ06</v>
      </c>
      <c r="U1097" t="str">
        <f t="shared" si="105"/>
        <v>rDXOH</v>
      </c>
      <c r="V1097" s="36">
        <f t="shared" si="106"/>
        <v>12.090400000000002</v>
      </c>
    </row>
    <row r="1098" spans="1:22" x14ac:dyDescent="0.25">
      <c r="A1098" s="86">
        <f t="shared" si="107"/>
        <v>1092</v>
      </c>
      <c r="B1098">
        <v>2</v>
      </c>
      <c r="C1098">
        <v>3</v>
      </c>
      <c r="D1098">
        <v>2</v>
      </c>
      <c r="E1098">
        <v>6</v>
      </c>
      <c r="F1098">
        <v>6</v>
      </c>
      <c r="G1098" t="b">
        <f>INDEX(key!$AT$4:$BI$7,B1098,E1098)</f>
        <v>1</v>
      </c>
      <c r="H1098" t="str">
        <f t="shared" si="102"/>
        <v>HV_SCEDMoNewCZ06rNCOH</v>
      </c>
      <c r="I1098" s="9" t="s">
        <v>1799</v>
      </c>
      <c r="J1098" t="str">
        <f t="shared" si="103"/>
        <v>HV_SCEDMoNewCZ06</v>
      </c>
      <c r="K1098" s="9" t="s">
        <v>1662</v>
      </c>
      <c r="L1098" s="9" t="s">
        <v>45</v>
      </c>
      <c r="M1098" s="9" t="str">
        <f>INDEX(key!$AS$4:$AS$7,B1098)</f>
        <v>SCE</v>
      </c>
      <c r="N1098" s="9" t="str">
        <f>INDEX(key!$I$3:$I$5,C1098)</f>
        <v>DMo</v>
      </c>
      <c r="O1098" s="9" t="str">
        <f>INDEX(key!$F$9:$F$10,D1098)</f>
        <v>New</v>
      </c>
      <c r="P1098" s="9" t="str">
        <f>INDEX(key!$AT$3:$BI$3,E1098)</f>
        <v>CZ06</v>
      </c>
      <c r="Q1098" s="9" t="str">
        <f>INDEX('HVACwts Src'!$D$7:$I$7,F1098)</f>
        <v>rNCOH</v>
      </c>
      <c r="R1098" s="36">
        <f>IF(G1098,INDEX('HVACwts Src'!$D$11:$U$164,(B1098-1)*39+(D1098-1)*19+E1098,(C1098-1)*6+F1098),0)</f>
        <v>258.44080000000002</v>
      </c>
      <c r="T1098" t="str">
        <f t="shared" si="104"/>
        <v>HV_SCEDMoNewCZ06</v>
      </c>
      <c r="U1098" t="str">
        <f t="shared" si="105"/>
        <v>rNCOH</v>
      </c>
      <c r="V1098" s="36">
        <f t="shared" si="106"/>
        <v>258.44080000000002</v>
      </c>
    </row>
    <row r="1099" spans="1:22" x14ac:dyDescent="0.25">
      <c r="A1099" s="86">
        <f t="shared" si="107"/>
        <v>1093</v>
      </c>
      <c r="B1099">
        <v>2</v>
      </c>
      <c r="C1099">
        <v>3</v>
      </c>
      <c r="D1099">
        <v>2</v>
      </c>
      <c r="E1099">
        <v>7</v>
      </c>
      <c r="F1099">
        <v>1</v>
      </c>
      <c r="G1099" t="b">
        <f>INDEX(key!$AT$4:$BI$7,B1099,E1099)</f>
        <v>0</v>
      </c>
      <c r="H1099" t="str">
        <f t="shared" si="102"/>
        <v>HV_SCEDMoNewCZ07rDXGF</v>
      </c>
      <c r="I1099" s="9" t="s">
        <v>1799</v>
      </c>
      <c r="J1099" t="str">
        <f t="shared" si="103"/>
        <v>HV_SCEDMoNewCZ07</v>
      </c>
      <c r="K1099" s="9" t="s">
        <v>1662</v>
      </c>
      <c r="L1099" s="9" t="s">
        <v>45</v>
      </c>
      <c r="M1099" s="9" t="str">
        <f>INDEX(key!$AS$4:$AS$7,B1099)</f>
        <v>SCE</v>
      </c>
      <c r="N1099" s="9" t="str">
        <f>INDEX(key!$I$3:$I$5,C1099)</f>
        <v>DMo</v>
      </c>
      <c r="O1099" s="9" t="str">
        <f>INDEX(key!$F$9:$F$10,D1099)</f>
        <v>New</v>
      </c>
      <c r="P1099" s="9" t="str">
        <f>INDEX(key!$AT$3:$BI$3,E1099)</f>
        <v>CZ07</v>
      </c>
      <c r="Q1099" s="9" t="str">
        <f>INDEX('HVACwts Src'!$D$7:$I$7,F1099)</f>
        <v>rDXGF</v>
      </c>
      <c r="R1099" s="36">
        <f>IF(G1099,INDEX('HVACwts Src'!$D$11:$U$164,(B1099-1)*39+(D1099-1)*19+E1099,(C1099-1)*6+F1099),0)</f>
        <v>0</v>
      </c>
      <c r="T1099" t="str">
        <f t="shared" si="104"/>
        <v>HV_SCEDMoNewCZ07</v>
      </c>
      <c r="U1099" t="str">
        <f t="shared" si="105"/>
        <v>rDXGF</v>
      </c>
      <c r="V1099" s="36">
        <f t="shared" si="106"/>
        <v>0</v>
      </c>
    </row>
    <row r="1100" spans="1:22" x14ac:dyDescent="0.25">
      <c r="A1100" s="86">
        <f t="shared" si="107"/>
        <v>1094</v>
      </c>
      <c r="B1100">
        <v>2</v>
      </c>
      <c r="C1100">
        <v>3</v>
      </c>
      <c r="D1100">
        <v>2</v>
      </c>
      <c r="E1100">
        <v>7</v>
      </c>
      <c r="F1100">
        <v>2</v>
      </c>
      <c r="G1100" t="b">
        <f>INDEX(key!$AT$4:$BI$7,B1100,E1100)</f>
        <v>0</v>
      </c>
      <c r="H1100" t="str">
        <f t="shared" si="102"/>
        <v>HV_SCEDMoNewCZ07rNCGF</v>
      </c>
      <c r="I1100" s="9" t="s">
        <v>1799</v>
      </c>
      <c r="J1100" t="str">
        <f t="shared" si="103"/>
        <v>HV_SCEDMoNewCZ07</v>
      </c>
      <c r="K1100" s="9" t="s">
        <v>1662</v>
      </c>
      <c r="L1100" s="9" t="s">
        <v>45</v>
      </c>
      <c r="M1100" s="9" t="str">
        <f>INDEX(key!$AS$4:$AS$7,B1100)</f>
        <v>SCE</v>
      </c>
      <c r="N1100" s="9" t="str">
        <f>INDEX(key!$I$3:$I$5,C1100)</f>
        <v>DMo</v>
      </c>
      <c r="O1100" s="9" t="str">
        <f>INDEX(key!$F$9:$F$10,D1100)</f>
        <v>New</v>
      </c>
      <c r="P1100" s="9" t="str">
        <f>INDEX(key!$AT$3:$BI$3,E1100)</f>
        <v>CZ07</v>
      </c>
      <c r="Q1100" s="9" t="str">
        <f>INDEX('HVACwts Src'!$D$7:$I$7,F1100)</f>
        <v>rNCGF</v>
      </c>
      <c r="R1100" s="36">
        <f>IF(G1100,INDEX('HVACwts Src'!$D$11:$U$164,(B1100-1)*39+(D1100-1)*19+E1100,(C1100-1)*6+F1100),0)</f>
        <v>0</v>
      </c>
      <c r="T1100" t="str">
        <f t="shared" si="104"/>
        <v>HV_SCEDMoNewCZ07</v>
      </c>
      <c r="U1100" t="str">
        <f t="shared" si="105"/>
        <v>rNCGF</v>
      </c>
      <c r="V1100" s="36">
        <f t="shared" si="106"/>
        <v>0</v>
      </c>
    </row>
    <row r="1101" spans="1:22" x14ac:dyDescent="0.25">
      <c r="A1101" s="86">
        <f t="shared" si="107"/>
        <v>1095</v>
      </c>
      <c r="B1101">
        <v>2</v>
      </c>
      <c r="C1101">
        <v>3</v>
      </c>
      <c r="D1101">
        <v>2</v>
      </c>
      <c r="E1101">
        <v>7</v>
      </c>
      <c r="F1101">
        <v>3</v>
      </c>
      <c r="G1101" t="b">
        <f>INDEX(key!$AT$4:$BI$7,B1101,E1101)</f>
        <v>0</v>
      </c>
      <c r="H1101" t="str">
        <f t="shared" si="102"/>
        <v>HV_SCEDMoNewCZ07rDXHP</v>
      </c>
      <c r="I1101" s="9" t="s">
        <v>1799</v>
      </c>
      <c r="J1101" t="str">
        <f t="shared" si="103"/>
        <v>HV_SCEDMoNewCZ07</v>
      </c>
      <c r="K1101" s="9" t="s">
        <v>1662</v>
      </c>
      <c r="L1101" s="9" t="s">
        <v>45</v>
      </c>
      <c r="M1101" s="9" t="str">
        <f>INDEX(key!$AS$4:$AS$7,B1101)</f>
        <v>SCE</v>
      </c>
      <c r="N1101" s="9" t="str">
        <f>INDEX(key!$I$3:$I$5,C1101)</f>
        <v>DMo</v>
      </c>
      <c r="O1101" s="9" t="str">
        <f>INDEX(key!$F$9:$F$10,D1101)</f>
        <v>New</v>
      </c>
      <c r="P1101" s="9" t="str">
        <f>INDEX(key!$AT$3:$BI$3,E1101)</f>
        <v>CZ07</v>
      </c>
      <c r="Q1101" s="9" t="str">
        <f>INDEX('HVACwts Src'!$D$7:$I$7,F1101)</f>
        <v>rDXHP</v>
      </c>
      <c r="R1101" s="36">
        <f>IF(G1101,INDEX('HVACwts Src'!$D$11:$U$164,(B1101-1)*39+(D1101-1)*19+E1101,(C1101-1)*6+F1101),0)</f>
        <v>0</v>
      </c>
      <c r="T1101" t="str">
        <f t="shared" si="104"/>
        <v>HV_SCEDMoNewCZ07</v>
      </c>
      <c r="U1101" t="str">
        <f t="shared" si="105"/>
        <v>rDXHP</v>
      </c>
      <c r="V1101" s="36">
        <f t="shared" si="106"/>
        <v>0</v>
      </c>
    </row>
    <row r="1102" spans="1:22" x14ac:dyDescent="0.25">
      <c r="A1102" s="86">
        <f t="shared" si="107"/>
        <v>1096</v>
      </c>
      <c r="B1102">
        <v>2</v>
      </c>
      <c r="C1102">
        <v>3</v>
      </c>
      <c r="D1102">
        <v>2</v>
      </c>
      <c r="E1102">
        <v>7</v>
      </c>
      <c r="F1102">
        <v>4</v>
      </c>
      <c r="G1102" t="b">
        <f>INDEX(key!$AT$4:$BI$7,B1102,E1102)</f>
        <v>0</v>
      </c>
      <c r="H1102" t="str">
        <f t="shared" si="102"/>
        <v>HV_SCEDMoNewCZ07rNCEH</v>
      </c>
      <c r="I1102" s="9" t="s">
        <v>1799</v>
      </c>
      <c r="J1102" t="str">
        <f t="shared" si="103"/>
        <v>HV_SCEDMoNewCZ07</v>
      </c>
      <c r="K1102" s="9" t="s">
        <v>1662</v>
      </c>
      <c r="L1102" s="9" t="s">
        <v>45</v>
      </c>
      <c r="M1102" s="9" t="str">
        <f>INDEX(key!$AS$4:$AS$7,B1102)</f>
        <v>SCE</v>
      </c>
      <c r="N1102" s="9" t="str">
        <f>INDEX(key!$I$3:$I$5,C1102)</f>
        <v>DMo</v>
      </c>
      <c r="O1102" s="9" t="str">
        <f>INDEX(key!$F$9:$F$10,D1102)</f>
        <v>New</v>
      </c>
      <c r="P1102" s="9" t="str">
        <f>INDEX(key!$AT$3:$BI$3,E1102)</f>
        <v>CZ07</v>
      </c>
      <c r="Q1102" s="9" t="str">
        <f>INDEX('HVACwts Src'!$D$7:$I$7,F1102)</f>
        <v>rNCEH</v>
      </c>
      <c r="R1102" s="36">
        <f>IF(G1102,INDEX('HVACwts Src'!$D$11:$U$164,(B1102-1)*39+(D1102-1)*19+E1102,(C1102-1)*6+F1102),0)</f>
        <v>0</v>
      </c>
      <c r="T1102" t="str">
        <f t="shared" si="104"/>
        <v>HV_SCEDMoNewCZ07</v>
      </c>
      <c r="U1102" t="str">
        <f t="shared" si="105"/>
        <v>rNCEH</v>
      </c>
      <c r="V1102" s="36">
        <f t="shared" si="106"/>
        <v>0</v>
      </c>
    </row>
    <row r="1103" spans="1:22" x14ac:dyDescent="0.25">
      <c r="A1103" s="86">
        <f t="shared" si="107"/>
        <v>1097</v>
      </c>
      <c r="B1103">
        <v>2</v>
      </c>
      <c r="C1103">
        <v>3</v>
      </c>
      <c r="D1103">
        <v>2</v>
      </c>
      <c r="E1103">
        <v>7</v>
      </c>
      <c r="F1103">
        <v>5</v>
      </c>
      <c r="G1103" t="b">
        <f>INDEX(key!$AT$4:$BI$7,B1103,E1103)</f>
        <v>0</v>
      </c>
      <c r="H1103" t="str">
        <f t="shared" si="102"/>
        <v>HV_SCEDMoNewCZ07rDXOH</v>
      </c>
      <c r="I1103" s="9" t="s">
        <v>1799</v>
      </c>
      <c r="J1103" t="str">
        <f t="shared" si="103"/>
        <v>HV_SCEDMoNewCZ07</v>
      </c>
      <c r="K1103" s="9" t="s">
        <v>1662</v>
      </c>
      <c r="L1103" s="9" t="s">
        <v>45</v>
      </c>
      <c r="M1103" s="9" t="str">
        <f>INDEX(key!$AS$4:$AS$7,B1103)</f>
        <v>SCE</v>
      </c>
      <c r="N1103" s="9" t="str">
        <f>INDEX(key!$I$3:$I$5,C1103)</f>
        <v>DMo</v>
      </c>
      <c r="O1103" s="9" t="str">
        <f>INDEX(key!$F$9:$F$10,D1103)</f>
        <v>New</v>
      </c>
      <c r="P1103" s="9" t="str">
        <f>INDEX(key!$AT$3:$BI$3,E1103)</f>
        <v>CZ07</v>
      </c>
      <c r="Q1103" s="9" t="str">
        <f>INDEX('HVACwts Src'!$D$7:$I$7,F1103)</f>
        <v>rDXOH</v>
      </c>
      <c r="R1103" s="36">
        <f>IF(G1103,INDEX('HVACwts Src'!$D$11:$U$164,(B1103-1)*39+(D1103-1)*19+E1103,(C1103-1)*6+F1103),0)</f>
        <v>0</v>
      </c>
      <c r="T1103" t="str">
        <f t="shared" si="104"/>
        <v>HV_SCEDMoNewCZ07</v>
      </c>
      <c r="U1103" t="str">
        <f t="shared" si="105"/>
        <v>rDXOH</v>
      </c>
      <c r="V1103" s="36">
        <f t="shared" si="106"/>
        <v>0</v>
      </c>
    </row>
    <row r="1104" spans="1:22" x14ac:dyDescent="0.25">
      <c r="A1104" s="86">
        <f t="shared" si="107"/>
        <v>1098</v>
      </c>
      <c r="B1104">
        <v>2</v>
      </c>
      <c r="C1104">
        <v>3</v>
      </c>
      <c r="D1104">
        <v>2</v>
      </c>
      <c r="E1104">
        <v>7</v>
      </c>
      <c r="F1104">
        <v>6</v>
      </c>
      <c r="G1104" t="b">
        <f>INDEX(key!$AT$4:$BI$7,B1104,E1104)</f>
        <v>0</v>
      </c>
      <c r="H1104" t="str">
        <f t="shared" si="102"/>
        <v>HV_SCEDMoNewCZ07rNCOH</v>
      </c>
      <c r="I1104" s="9" t="s">
        <v>1799</v>
      </c>
      <c r="J1104" t="str">
        <f t="shared" si="103"/>
        <v>HV_SCEDMoNewCZ07</v>
      </c>
      <c r="K1104" s="9" t="s">
        <v>1662</v>
      </c>
      <c r="L1104" s="9" t="s">
        <v>45</v>
      </c>
      <c r="M1104" s="9" t="str">
        <f>INDEX(key!$AS$4:$AS$7,B1104)</f>
        <v>SCE</v>
      </c>
      <c r="N1104" s="9" t="str">
        <f>INDEX(key!$I$3:$I$5,C1104)</f>
        <v>DMo</v>
      </c>
      <c r="O1104" s="9" t="str">
        <f>INDEX(key!$F$9:$F$10,D1104)</f>
        <v>New</v>
      </c>
      <c r="P1104" s="9" t="str">
        <f>INDEX(key!$AT$3:$BI$3,E1104)</f>
        <v>CZ07</v>
      </c>
      <c r="Q1104" s="9" t="str">
        <f>INDEX('HVACwts Src'!$D$7:$I$7,F1104)</f>
        <v>rNCOH</v>
      </c>
      <c r="R1104" s="36">
        <f>IF(G1104,INDEX('HVACwts Src'!$D$11:$U$164,(B1104-1)*39+(D1104-1)*19+E1104,(C1104-1)*6+F1104),0)</f>
        <v>0</v>
      </c>
      <c r="T1104" t="str">
        <f t="shared" si="104"/>
        <v>HV_SCEDMoNewCZ07</v>
      </c>
      <c r="U1104" t="str">
        <f t="shared" si="105"/>
        <v>rNCOH</v>
      </c>
      <c r="V1104" s="36">
        <f t="shared" si="106"/>
        <v>0</v>
      </c>
    </row>
    <row r="1105" spans="1:22" x14ac:dyDescent="0.25">
      <c r="A1105" s="86">
        <f t="shared" si="107"/>
        <v>1099</v>
      </c>
      <c r="B1105">
        <v>2</v>
      </c>
      <c r="C1105">
        <v>3</v>
      </c>
      <c r="D1105">
        <v>2</v>
      </c>
      <c r="E1105">
        <v>8</v>
      </c>
      <c r="F1105">
        <v>1</v>
      </c>
      <c r="G1105" t="b">
        <f>INDEX(key!$AT$4:$BI$7,B1105,E1105)</f>
        <v>1</v>
      </c>
      <c r="H1105" t="str">
        <f t="shared" si="102"/>
        <v>HV_SCEDMoNewCZ08rDXGF</v>
      </c>
      <c r="I1105" s="9" t="s">
        <v>1799</v>
      </c>
      <c r="J1105" t="str">
        <f t="shared" si="103"/>
        <v>HV_SCEDMoNewCZ08</v>
      </c>
      <c r="K1105" s="9" t="s">
        <v>1662</v>
      </c>
      <c r="L1105" s="9" t="s">
        <v>45</v>
      </c>
      <c r="M1105" s="9" t="str">
        <f>INDEX(key!$AS$4:$AS$7,B1105)</f>
        <v>SCE</v>
      </c>
      <c r="N1105" s="9" t="str">
        <f>INDEX(key!$I$3:$I$5,C1105)</f>
        <v>DMo</v>
      </c>
      <c r="O1105" s="9" t="str">
        <f>INDEX(key!$F$9:$F$10,D1105)</f>
        <v>New</v>
      </c>
      <c r="P1105" s="9" t="str">
        <f>INDEX(key!$AT$3:$BI$3,E1105)</f>
        <v>CZ08</v>
      </c>
      <c r="Q1105" s="9" t="str">
        <f>INDEX('HVACwts Src'!$D$7:$I$7,F1105)</f>
        <v>rDXGF</v>
      </c>
      <c r="R1105" s="36">
        <f>IF(G1105,INDEX('HVACwts Src'!$D$11:$U$164,(B1105-1)*39+(D1105-1)*19+E1105,(C1105-1)*6+F1105),0)</f>
        <v>293.82639999999998</v>
      </c>
      <c r="T1105" t="str">
        <f t="shared" si="104"/>
        <v>HV_SCEDMoNewCZ08</v>
      </c>
      <c r="U1105" t="str">
        <f t="shared" si="105"/>
        <v>rDXGF</v>
      </c>
      <c r="V1105" s="36">
        <f t="shared" si="106"/>
        <v>293.82639999999998</v>
      </c>
    </row>
    <row r="1106" spans="1:22" x14ac:dyDescent="0.25">
      <c r="A1106" s="86">
        <f t="shared" si="107"/>
        <v>1100</v>
      </c>
      <c r="B1106">
        <v>2</v>
      </c>
      <c r="C1106">
        <v>3</v>
      </c>
      <c r="D1106">
        <v>2</v>
      </c>
      <c r="E1106">
        <v>8</v>
      </c>
      <c r="F1106">
        <v>2</v>
      </c>
      <c r="G1106" t="b">
        <f>INDEX(key!$AT$4:$BI$7,B1106,E1106)</f>
        <v>1</v>
      </c>
      <c r="H1106" t="str">
        <f t="shared" si="102"/>
        <v>HV_SCEDMoNewCZ08rNCGF</v>
      </c>
      <c r="I1106" s="9" t="s">
        <v>1799</v>
      </c>
      <c r="J1106" t="str">
        <f t="shared" si="103"/>
        <v>HV_SCEDMoNewCZ08</v>
      </c>
      <c r="K1106" s="9" t="s">
        <v>1662</v>
      </c>
      <c r="L1106" s="9" t="s">
        <v>45</v>
      </c>
      <c r="M1106" s="9" t="str">
        <f>INDEX(key!$AS$4:$AS$7,B1106)</f>
        <v>SCE</v>
      </c>
      <c r="N1106" s="9" t="str">
        <f>INDEX(key!$I$3:$I$5,C1106)</f>
        <v>DMo</v>
      </c>
      <c r="O1106" s="9" t="str">
        <f>INDEX(key!$F$9:$F$10,D1106)</f>
        <v>New</v>
      </c>
      <c r="P1106" s="9" t="str">
        <f>INDEX(key!$AT$3:$BI$3,E1106)</f>
        <v>CZ08</v>
      </c>
      <c r="Q1106" s="9" t="str">
        <f>INDEX('HVACwts Src'!$D$7:$I$7,F1106)</f>
        <v>rNCGF</v>
      </c>
      <c r="R1106" s="36">
        <f>IF(G1106,INDEX('HVACwts Src'!$D$11:$U$164,(B1106-1)*39+(D1106-1)*19+E1106,(C1106-1)*6+F1106),0)</f>
        <v>49.783999999999999</v>
      </c>
      <c r="T1106" t="str">
        <f t="shared" si="104"/>
        <v>HV_SCEDMoNewCZ08</v>
      </c>
      <c r="U1106" t="str">
        <f t="shared" si="105"/>
        <v>rNCGF</v>
      </c>
      <c r="V1106" s="36">
        <f t="shared" si="106"/>
        <v>49.783999999999999</v>
      </c>
    </row>
    <row r="1107" spans="1:22" x14ac:dyDescent="0.25">
      <c r="A1107" s="86">
        <f t="shared" si="107"/>
        <v>1101</v>
      </c>
      <c r="B1107">
        <v>2</v>
      </c>
      <c r="C1107">
        <v>3</v>
      </c>
      <c r="D1107">
        <v>2</v>
      </c>
      <c r="E1107">
        <v>8</v>
      </c>
      <c r="F1107">
        <v>3</v>
      </c>
      <c r="G1107" t="b">
        <f>INDEX(key!$AT$4:$BI$7,B1107,E1107)</f>
        <v>1</v>
      </c>
      <c r="H1107" t="str">
        <f t="shared" si="102"/>
        <v>HV_SCEDMoNewCZ08rDXHP</v>
      </c>
      <c r="I1107" s="9" t="s">
        <v>1799</v>
      </c>
      <c r="J1107" t="str">
        <f t="shared" si="103"/>
        <v>HV_SCEDMoNewCZ08</v>
      </c>
      <c r="K1107" s="9" t="s">
        <v>1662</v>
      </c>
      <c r="L1107" s="9" t="s">
        <v>45</v>
      </c>
      <c r="M1107" s="9" t="str">
        <f>INDEX(key!$AS$4:$AS$7,B1107)</f>
        <v>SCE</v>
      </c>
      <c r="N1107" s="9" t="str">
        <f>INDEX(key!$I$3:$I$5,C1107)</f>
        <v>DMo</v>
      </c>
      <c r="O1107" s="9" t="str">
        <f>INDEX(key!$F$9:$F$10,D1107)</f>
        <v>New</v>
      </c>
      <c r="P1107" s="9" t="str">
        <f>INDEX(key!$AT$3:$BI$3,E1107)</f>
        <v>CZ08</v>
      </c>
      <c r="Q1107" s="9" t="str">
        <f>INDEX('HVACwts Src'!$D$7:$I$7,F1107)</f>
        <v>rDXHP</v>
      </c>
      <c r="R1107" s="36">
        <f>IF(G1107,INDEX('HVACwts Src'!$D$11:$U$164,(B1107-1)*39+(D1107-1)*19+E1107,(C1107-1)*6+F1107),0)</f>
        <v>41.975200000000001</v>
      </c>
      <c r="T1107" t="str">
        <f t="shared" si="104"/>
        <v>HV_SCEDMoNewCZ08</v>
      </c>
      <c r="U1107" t="str">
        <f t="shared" si="105"/>
        <v>rDXHP</v>
      </c>
      <c r="V1107" s="36">
        <f t="shared" si="106"/>
        <v>41.975200000000001</v>
      </c>
    </row>
    <row r="1108" spans="1:22" x14ac:dyDescent="0.25">
      <c r="A1108" s="86">
        <f t="shared" si="107"/>
        <v>1102</v>
      </c>
      <c r="B1108">
        <v>2</v>
      </c>
      <c r="C1108">
        <v>3</v>
      </c>
      <c r="D1108">
        <v>2</v>
      </c>
      <c r="E1108">
        <v>8</v>
      </c>
      <c r="F1108">
        <v>4</v>
      </c>
      <c r="G1108" t="b">
        <f>INDEX(key!$AT$4:$BI$7,B1108,E1108)</f>
        <v>1</v>
      </c>
      <c r="H1108" t="str">
        <f t="shared" si="102"/>
        <v>HV_SCEDMoNewCZ08rNCEH</v>
      </c>
      <c r="I1108" s="9" t="s">
        <v>1799</v>
      </c>
      <c r="J1108" t="str">
        <f t="shared" si="103"/>
        <v>HV_SCEDMoNewCZ08</v>
      </c>
      <c r="K1108" s="9" t="s">
        <v>1662</v>
      </c>
      <c r="L1108" s="9" t="s">
        <v>45</v>
      </c>
      <c r="M1108" s="9" t="str">
        <f>INDEX(key!$AS$4:$AS$7,B1108)</f>
        <v>SCE</v>
      </c>
      <c r="N1108" s="9" t="str">
        <f>INDEX(key!$I$3:$I$5,C1108)</f>
        <v>DMo</v>
      </c>
      <c r="O1108" s="9" t="str">
        <f>INDEX(key!$F$9:$F$10,D1108)</f>
        <v>New</v>
      </c>
      <c r="P1108" s="9" t="str">
        <f>INDEX(key!$AT$3:$BI$3,E1108)</f>
        <v>CZ08</v>
      </c>
      <c r="Q1108" s="9" t="str">
        <f>INDEX('HVACwts Src'!$D$7:$I$7,F1108)</f>
        <v>rNCEH</v>
      </c>
      <c r="R1108" s="36">
        <f>IF(G1108,INDEX('HVACwts Src'!$D$11:$U$164,(B1108-1)*39+(D1108-1)*19+E1108,(C1108-1)*6+F1108),0)</f>
        <v>7.112000000000001</v>
      </c>
      <c r="T1108" t="str">
        <f t="shared" si="104"/>
        <v>HV_SCEDMoNewCZ08</v>
      </c>
      <c r="U1108" t="str">
        <f t="shared" si="105"/>
        <v>rNCEH</v>
      </c>
      <c r="V1108" s="36">
        <f t="shared" si="106"/>
        <v>7.112000000000001</v>
      </c>
    </row>
    <row r="1109" spans="1:22" x14ac:dyDescent="0.25">
      <c r="A1109" s="86">
        <f t="shared" si="107"/>
        <v>1103</v>
      </c>
      <c r="B1109">
        <v>2</v>
      </c>
      <c r="C1109">
        <v>3</v>
      </c>
      <c r="D1109">
        <v>2</v>
      </c>
      <c r="E1109">
        <v>8</v>
      </c>
      <c r="F1109">
        <v>5</v>
      </c>
      <c r="G1109" t="b">
        <f>INDEX(key!$AT$4:$BI$7,B1109,E1109)</f>
        <v>1</v>
      </c>
      <c r="H1109" t="str">
        <f t="shared" si="102"/>
        <v>HV_SCEDMoNewCZ08rDXOH</v>
      </c>
      <c r="I1109" s="9" t="s">
        <v>1799</v>
      </c>
      <c r="J1109" t="str">
        <f t="shared" si="103"/>
        <v>HV_SCEDMoNewCZ08</v>
      </c>
      <c r="K1109" s="9" t="s">
        <v>1662</v>
      </c>
      <c r="L1109" s="9" t="s">
        <v>45</v>
      </c>
      <c r="M1109" s="9" t="str">
        <f>INDEX(key!$AS$4:$AS$7,B1109)</f>
        <v>SCE</v>
      </c>
      <c r="N1109" s="9" t="str">
        <f>INDEX(key!$I$3:$I$5,C1109)</f>
        <v>DMo</v>
      </c>
      <c r="O1109" s="9" t="str">
        <f>INDEX(key!$F$9:$F$10,D1109)</f>
        <v>New</v>
      </c>
      <c r="P1109" s="9" t="str">
        <f>INDEX(key!$AT$3:$BI$3,E1109)</f>
        <v>CZ08</v>
      </c>
      <c r="Q1109" s="9" t="str">
        <f>INDEX('HVACwts Src'!$D$7:$I$7,F1109)</f>
        <v>rDXOH</v>
      </c>
      <c r="R1109" s="36">
        <f>IF(G1109,INDEX('HVACwts Src'!$D$11:$U$164,(B1109-1)*39+(D1109-1)*19+E1109,(C1109-1)*6+F1109),0)</f>
        <v>71.35784000000001</v>
      </c>
      <c r="T1109" t="str">
        <f t="shared" si="104"/>
        <v>HV_SCEDMoNewCZ08</v>
      </c>
      <c r="U1109" t="str">
        <f t="shared" si="105"/>
        <v>rDXOH</v>
      </c>
      <c r="V1109" s="36">
        <f t="shared" si="106"/>
        <v>71.35784000000001</v>
      </c>
    </row>
    <row r="1110" spans="1:22" x14ac:dyDescent="0.25">
      <c r="A1110" s="86">
        <f t="shared" si="107"/>
        <v>1104</v>
      </c>
      <c r="B1110">
        <v>2</v>
      </c>
      <c r="C1110">
        <v>3</v>
      </c>
      <c r="D1110">
        <v>2</v>
      </c>
      <c r="E1110">
        <v>8</v>
      </c>
      <c r="F1110">
        <v>6</v>
      </c>
      <c r="G1110" t="b">
        <f>INDEX(key!$AT$4:$BI$7,B1110,E1110)</f>
        <v>1</v>
      </c>
      <c r="H1110" t="str">
        <f t="shared" si="102"/>
        <v>HV_SCEDMoNewCZ08rNCOH</v>
      </c>
      <c r="I1110" s="9" t="s">
        <v>1799</v>
      </c>
      <c r="J1110" t="str">
        <f t="shared" si="103"/>
        <v>HV_SCEDMoNewCZ08</v>
      </c>
      <c r="K1110" s="9" t="s">
        <v>1662</v>
      </c>
      <c r="L1110" s="9" t="s">
        <v>45</v>
      </c>
      <c r="M1110" s="9" t="str">
        <f>INDEX(key!$AS$4:$AS$7,B1110)</f>
        <v>SCE</v>
      </c>
      <c r="N1110" s="9" t="str">
        <f>INDEX(key!$I$3:$I$5,C1110)</f>
        <v>DMo</v>
      </c>
      <c r="O1110" s="9" t="str">
        <f>INDEX(key!$F$9:$F$10,D1110)</f>
        <v>New</v>
      </c>
      <c r="P1110" s="9" t="str">
        <f>INDEX(key!$AT$3:$BI$3,E1110)</f>
        <v>CZ08</v>
      </c>
      <c r="Q1110" s="9" t="str">
        <f>INDEX('HVACwts Src'!$D$7:$I$7,F1110)</f>
        <v>rNCOH</v>
      </c>
      <c r="R1110" s="36">
        <f>IF(G1110,INDEX('HVACwts Src'!$D$11:$U$164,(B1110-1)*39+(D1110-1)*19+E1110,(C1110-1)*6+F1110),0)</f>
        <v>12.090400000000002</v>
      </c>
      <c r="T1110" t="str">
        <f t="shared" si="104"/>
        <v>HV_SCEDMoNewCZ08</v>
      </c>
      <c r="U1110" t="str">
        <f t="shared" si="105"/>
        <v>rNCOH</v>
      </c>
      <c r="V1110" s="36">
        <f t="shared" si="106"/>
        <v>12.090400000000002</v>
      </c>
    </row>
    <row r="1111" spans="1:22" x14ac:dyDescent="0.25">
      <c r="A1111" s="86">
        <f t="shared" si="107"/>
        <v>1105</v>
      </c>
      <c r="B1111">
        <v>2</v>
      </c>
      <c r="C1111">
        <v>3</v>
      </c>
      <c r="D1111">
        <v>2</v>
      </c>
      <c r="E1111">
        <v>9</v>
      </c>
      <c r="F1111">
        <v>1</v>
      </c>
      <c r="G1111" t="b">
        <f>INDEX(key!$AT$4:$BI$7,B1111,E1111)</f>
        <v>1</v>
      </c>
      <c r="H1111" t="str">
        <f t="shared" si="102"/>
        <v>HV_SCEDMoNewCZ09rDXGF</v>
      </c>
      <c r="I1111" s="9" t="s">
        <v>1799</v>
      </c>
      <c r="J1111" t="str">
        <f t="shared" si="103"/>
        <v>HV_SCEDMoNewCZ09</v>
      </c>
      <c r="K1111" s="9" t="s">
        <v>1662</v>
      </c>
      <c r="L1111" s="9" t="s">
        <v>45</v>
      </c>
      <c r="M1111" s="9" t="str">
        <f>INDEX(key!$AS$4:$AS$7,B1111)</f>
        <v>SCE</v>
      </c>
      <c r="N1111" s="9" t="str">
        <f>INDEX(key!$I$3:$I$5,C1111)</f>
        <v>DMo</v>
      </c>
      <c r="O1111" s="9" t="str">
        <f>INDEX(key!$F$9:$F$10,D1111)</f>
        <v>New</v>
      </c>
      <c r="P1111" s="9" t="str">
        <f>INDEX(key!$AT$3:$BI$3,E1111)</f>
        <v>CZ09</v>
      </c>
      <c r="Q1111" s="9" t="str">
        <f>INDEX('HVACwts Src'!$D$7:$I$7,F1111)</f>
        <v>rDXGF</v>
      </c>
      <c r="R1111" s="36">
        <f>IF(G1111,INDEX('HVACwts Src'!$D$11:$U$164,(B1111-1)*39+(D1111-1)*19+E1111,(C1111-1)*6+F1111),0)</f>
        <v>741.45399999999995</v>
      </c>
      <c r="T1111" t="str">
        <f t="shared" si="104"/>
        <v>HV_SCEDMoNewCZ09</v>
      </c>
      <c r="U1111" t="str">
        <f t="shared" si="105"/>
        <v>rDXGF</v>
      </c>
      <c r="V1111" s="36">
        <f t="shared" si="106"/>
        <v>741.45399999999995</v>
      </c>
    </row>
    <row r="1112" spans="1:22" x14ac:dyDescent="0.25">
      <c r="A1112" s="86">
        <f t="shared" si="107"/>
        <v>1106</v>
      </c>
      <c r="B1112">
        <v>2</v>
      </c>
      <c r="C1112">
        <v>3</v>
      </c>
      <c r="D1112">
        <v>2</v>
      </c>
      <c r="E1112">
        <v>9</v>
      </c>
      <c r="F1112">
        <v>2</v>
      </c>
      <c r="G1112" t="b">
        <f>INDEX(key!$AT$4:$BI$7,B1112,E1112)</f>
        <v>1</v>
      </c>
      <c r="H1112" t="str">
        <f t="shared" si="102"/>
        <v>HV_SCEDMoNewCZ09rNCGF</v>
      </c>
      <c r="I1112" s="9" t="s">
        <v>1799</v>
      </c>
      <c r="J1112" t="str">
        <f t="shared" si="103"/>
        <v>HV_SCEDMoNewCZ09</v>
      </c>
      <c r="K1112" s="9" t="s">
        <v>1662</v>
      </c>
      <c r="L1112" s="9" t="s">
        <v>45</v>
      </c>
      <c r="M1112" s="9" t="str">
        <f>INDEX(key!$AS$4:$AS$7,B1112)</f>
        <v>SCE</v>
      </c>
      <c r="N1112" s="9" t="str">
        <f>INDEX(key!$I$3:$I$5,C1112)</f>
        <v>DMo</v>
      </c>
      <c r="O1112" s="9" t="str">
        <f>INDEX(key!$F$9:$F$10,D1112)</f>
        <v>New</v>
      </c>
      <c r="P1112" s="9" t="str">
        <f>INDEX(key!$AT$3:$BI$3,E1112)</f>
        <v>CZ09</v>
      </c>
      <c r="Q1112" s="9" t="str">
        <f>INDEX('HVACwts Src'!$D$7:$I$7,F1112)</f>
        <v>rNCGF</v>
      </c>
      <c r="R1112" s="36">
        <f>IF(G1112,INDEX('HVACwts Src'!$D$11:$U$164,(B1112-1)*39+(D1112-1)*19+E1112,(C1112-1)*6+F1112),0)</f>
        <v>0</v>
      </c>
      <c r="T1112" t="str">
        <f t="shared" si="104"/>
        <v>HV_SCEDMoNewCZ09</v>
      </c>
      <c r="U1112" t="str">
        <f t="shared" si="105"/>
        <v>rNCGF</v>
      </c>
      <c r="V1112" s="36">
        <f t="shared" si="106"/>
        <v>0</v>
      </c>
    </row>
    <row r="1113" spans="1:22" x14ac:dyDescent="0.25">
      <c r="A1113" s="86">
        <f t="shared" si="107"/>
        <v>1107</v>
      </c>
      <c r="B1113">
        <v>2</v>
      </c>
      <c r="C1113">
        <v>3</v>
      </c>
      <c r="D1113">
        <v>2</v>
      </c>
      <c r="E1113">
        <v>9</v>
      </c>
      <c r="F1113">
        <v>3</v>
      </c>
      <c r="G1113" t="b">
        <f>INDEX(key!$AT$4:$BI$7,B1113,E1113)</f>
        <v>1</v>
      </c>
      <c r="H1113" t="str">
        <f t="shared" si="102"/>
        <v>HV_SCEDMoNewCZ09rDXHP</v>
      </c>
      <c r="I1113" s="9" t="s">
        <v>1799</v>
      </c>
      <c r="J1113" t="str">
        <f t="shared" si="103"/>
        <v>HV_SCEDMoNewCZ09</v>
      </c>
      <c r="K1113" s="9" t="s">
        <v>1662</v>
      </c>
      <c r="L1113" s="9" t="s">
        <v>45</v>
      </c>
      <c r="M1113" s="9" t="str">
        <f>INDEX(key!$AS$4:$AS$7,B1113)</f>
        <v>SCE</v>
      </c>
      <c r="N1113" s="9" t="str">
        <f>INDEX(key!$I$3:$I$5,C1113)</f>
        <v>DMo</v>
      </c>
      <c r="O1113" s="9" t="str">
        <f>INDEX(key!$F$9:$F$10,D1113)</f>
        <v>New</v>
      </c>
      <c r="P1113" s="9" t="str">
        <f>INDEX(key!$AT$3:$BI$3,E1113)</f>
        <v>CZ09</v>
      </c>
      <c r="Q1113" s="9" t="str">
        <f>INDEX('HVACwts Src'!$D$7:$I$7,F1113)</f>
        <v>rDXHP</v>
      </c>
      <c r="R1113" s="36">
        <f>IF(G1113,INDEX('HVACwts Src'!$D$11:$U$164,(B1113-1)*39+(D1113-1)*19+E1113,(C1113-1)*6+F1113),0)</f>
        <v>105.92200000000001</v>
      </c>
      <c r="T1113" t="str">
        <f t="shared" si="104"/>
        <v>HV_SCEDMoNewCZ09</v>
      </c>
      <c r="U1113" t="str">
        <f t="shared" si="105"/>
        <v>rDXHP</v>
      </c>
      <c r="V1113" s="36">
        <f t="shared" si="106"/>
        <v>105.92200000000001</v>
      </c>
    </row>
    <row r="1114" spans="1:22" x14ac:dyDescent="0.25">
      <c r="A1114" s="86">
        <f t="shared" si="107"/>
        <v>1108</v>
      </c>
      <c r="B1114">
        <v>2</v>
      </c>
      <c r="C1114">
        <v>3</v>
      </c>
      <c r="D1114">
        <v>2</v>
      </c>
      <c r="E1114">
        <v>9</v>
      </c>
      <c r="F1114">
        <v>4</v>
      </c>
      <c r="G1114" t="b">
        <f>INDEX(key!$AT$4:$BI$7,B1114,E1114)</f>
        <v>1</v>
      </c>
      <c r="H1114" t="str">
        <f t="shared" si="102"/>
        <v>HV_SCEDMoNewCZ09rNCEH</v>
      </c>
      <c r="I1114" s="9" t="s">
        <v>1799</v>
      </c>
      <c r="J1114" t="str">
        <f t="shared" si="103"/>
        <v>HV_SCEDMoNewCZ09</v>
      </c>
      <c r="K1114" s="9" t="s">
        <v>1662</v>
      </c>
      <c r="L1114" s="9" t="s">
        <v>45</v>
      </c>
      <c r="M1114" s="9" t="str">
        <f>INDEX(key!$AS$4:$AS$7,B1114)</f>
        <v>SCE</v>
      </c>
      <c r="N1114" s="9" t="str">
        <f>INDEX(key!$I$3:$I$5,C1114)</f>
        <v>DMo</v>
      </c>
      <c r="O1114" s="9" t="str">
        <f>INDEX(key!$F$9:$F$10,D1114)</f>
        <v>New</v>
      </c>
      <c r="P1114" s="9" t="str">
        <f>INDEX(key!$AT$3:$BI$3,E1114)</f>
        <v>CZ09</v>
      </c>
      <c r="Q1114" s="9" t="str">
        <f>INDEX('HVACwts Src'!$D$7:$I$7,F1114)</f>
        <v>rNCEH</v>
      </c>
      <c r="R1114" s="36">
        <f>IF(G1114,INDEX('HVACwts Src'!$D$11:$U$164,(B1114-1)*39+(D1114-1)*19+E1114,(C1114-1)*6+F1114),0)</f>
        <v>0</v>
      </c>
      <c r="T1114" t="str">
        <f t="shared" si="104"/>
        <v>HV_SCEDMoNewCZ09</v>
      </c>
      <c r="U1114" t="str">
        <f t="shared" si="105"/>
        <v>rNCEH</v>
      </c>
      <c r="V1114" s="36">
        <f t="shared" si="106"/>
        <v>0</v>
      </c>
    </row>
    <row r="1115" spans="1:22" x14ac:dyDescent="0.25">
      <c r="A1115" s="86">
        <f t="shared" si="107"/>
        <v>1109</v>
      </c>
      <c r="B1115">
        <v>2</v>
      </c>
      <c r="C1115">
        <v>3</v>
      </c>
      <c r="D1115">
        <v>2</v>
      </c>
      <c r="E1115">
        <v>9</v>
      </c>
      <c r="F1115">
        <v>5</v>
      </c>
      <c r="G1115" t="b">
        <f>INDEX(key!$AT$4:$BI$7,B1115,E1115)</f>
        <v>1</v>
      </c>
      <c r="H1115" t="str">
        <f t="shared" si="102"/>
        <v>HV_SCEDMoNewCZ09rDXOH</v>
      </c>
      <c r="I1115" s="9" t="s">
        <v>1799</v>
      </c>
      <c r="J1115" t="str">
        <f t="shared" si="103"/>
        <v>HV_SCEDMoNewCZ09</v>
      </c>
      <c r="K1115" s="9" t="s">
        <v>1662</v>
      </c>
      <c r="L1115" s="9" t="s">
        <v>45</v>
      </c>
      <c r="M1115" s="9" t="str">
        <f>INDEX(key!$AS$4:$AS$7,B1115)</f>
        <v>SCE</v>
      </c>
      <c r="N1115" s="9" t="str">
        <f>INDEX(key!$I$3:$I$5,C1115)</f>
        <v>DMo</v>
      </c>
      <c r="O1115" s="9" t="str">
        <f>INDEX(key!$F$9:$F$10,D1115)</f>
        <v>New</v>
      </c>
      <c r="P1115" s="9" t="str">
        <f>INDEX(key!$AT$3:$BI$3,E1115)</f>
        <v>CZ09</v>
      </c>
      <c r="Q1115" s="9" t="str">
        <f>INDEX('HVACwts Src'!$D$7:$I$7,F1115)</f>
        <v>rDXOH</v>
      </c>
      <c r="R1115" s="36">
        <f>IF(G1115,INDEX('HVACwts Src'!$D$11:$U$164,(B1115-1)*39+(D1115-1)*19+E1115,(C1115-1)*6+F1115),0)</f>
        <v>180.06740000000002</v>
      </c>
      <c r="T1115" t="str">
        <f t="shared" si="104"/>
        <v>HV_SCEDMoNewCZ09</v>
      </c>
      <c r="U1115" t="str">
        <f t="shared" si="105"/>
        <v>rDXOH</v>
      </c>
      <c r="V1115" s="36">
        <f t="shared" si="106"/>
        <v>180.06740000000002</v>
      </c>
    </row>
    <row r="1116" spans="1:22" x14ac:dyDescent="0.25">
      <c r="A1116" s="86">
        <f t="shared" si="107"/>
        <v>1110</v>
      </c>
      <c r="B1116">
        <v>2</v>
      </c>
      <c r="C1116">
        <v>3</v>
      </c>
      <c r="D1116">
        <v>2</v>
      </c>
      <c r="E1116">
        <v>9</v>
      </c>
      <c r="F1116">
        <v>6</v>
      </c>
      <c r="G1116" t="b">
        <f>INDEX(key!$AT$4:$BI$7,B1116,E1116)</f>
        <v>1</v>
      </c>
      <c r="H1116" t="str">
        <f t="shared" si="102"/>
        <v>HV_SCEDMoNewCZ09rNCOH</v>
      </c>
      <c r="I1116" s="9" t="s">
        <v>1799</v>
      </c>
      <c r="J1116" t="str">
        <f t="shared" si="103"/>
        <v>HV_SCEDMoNewCZ09</v>
      </c>
      <c r="K1116" s="9" t="s">
        <v>1662</v>
      </c>
      <c r="L1116" s="9" t="s">
        <v>45</v>
      </c>
      <c r="M1116" s="9" t="str">
        <f>INDEX(key!$AS$4:$AS$7,B1116)</f>
        <v>SCE</v>
      </c>
      <c r="N1116" s="9" t="str">
        <f>INDEX(key!$I$3:$I$5,C1116)</f>
        <v>DMo</v>
      </c>
      <c r="O1116" s="9" t="str">
        <f>INDEX(key!$F$9:$F$10,D1116)</f>
        <v>New</v>
      </c>
      <c r="P1116" s="9" t="str">
        <f>INDEX(key!$AT$3:$BI$3,E1116)</f>
        <v>CZ09</v>
      </c>
      <c r="Q1116" s="9" t="str">
        <f>INDEX('HVACwts Src'!$D$7:$I$7,F1116)</f>
        <v>rNCOH</v>
      </c>
      <c r="R1116" s="36">
        <f>IF(G1116,INDEX('HVACwts Src'!$D$11:$U$164,(B1116-1)*39+(D1116-1)*19+E1116,(C1116-1)*6+F1116),0)</f>
        <v>0</v>
      </c>
      <c r="T1116" t="str">
        <f t="shared" si="104"/>
        <v>HV_SCEDMoNewCZ09</v>
      </c>
      <c r="U1116" t="str">
        <f t="shared" si="105"/>
        <v>rNCOH</v>
      </c>
      <c r="V1116" s="36">
        <f t="shared" si="106"/>
        <v>0</v>
      </c>
    </row>
    <row r="1117" spans="1:22" x14ac:dyDescent="0.25">
      <c r="A1117" s="86">
        <f t="shared" si="107"/>
        <v>1111</v>
      </c>
      <c r="B1117">
        <v>2</v>
      </c>
      <c r="C1117">
        <v>3</v>
      </c>
      <c r="D1117">
        <v>2</v>
      </c>
      <c r="E1117">
        <v>10</v>
      </c>
      <c r="F1117">
        <v>1</v>
      </c>
      <c r="G1117" t="b">
        <f>INDEX(key!$AT$4:$BI$7,B1117,E1117)</f>
        <v>1</v>
      </c>
      <c r="H1117" t="str">
        <f t="shared" si="102"/>
        <v>HV_SCEDMoNewCZ10rDXGF</v>
      </c>
      <c r="I1117" s="9" t="s">
        <v>1799</v>
      </c>
      <c r="J1117" t="str">
        <f t="shared" si="103"/>
        <v>HV_SCEDMoNewCZ10</v>
      </c>
      <c r="K1117" s="9" t="s">
        <v>1662</v>
      </c>
      <c r="L1117" s="9" t="s">
        <v>45</v>
      </c>
      <c r="M1117" s="9" t="str">
        <f>INDEX(key!$AS$4:$AS$7,B1117)</f>
        <v>SCE</v>
      </c>
      <c r="N1117" s="9" t="str">
        <f>INDEX(key!$I$3:$I$5,C1117)</f>
        <v>DMo</v>
      </c>
      <c r="O1117" s="9" t="str">
        <f>INDEX(key!$F$9:$F$10,D1117)</f>
        <v>New</v>
      </c>
      <c r="P1117" s="9" t="str">
        <f>INDEX(key!$AT$3:$BI$3,E1117)</f>
        <v>CZ10</v>
      </c>
      <c r="Q1117" s="9" t="str">
        <f>INDEX('HVACwts Src'!$D$7:$I$7,F1117)</f>
        <v>rDXGF</v>
      </c>
      <c r="R1117" s="36">
        <f>IF(G1117,INDEX('HVACwts Src'!$D$11:$U$164,(B1117-1)*39+(D1117-1)*19+E1117,(C1117-1)*6+F1117),0)</f>
        <v>191.85039999999998</v>
      </c>
      <c r="T1117" t="str">
        <f t="shared" si="104"/>
        <v>HV_SCEDMoNewCZ10</v>
      </c>
      <c r="U1117" t="str">
        <f t="shared" si="105"/>
        <v>rDXGF</v>
      </c>
      <c r="V1117" s="36">
        <f t="shared" si="106"/>
        <v>191.85039999999998</v>
      </c>
    </row>
    <row r="1118" spans="1:22" x14ac:dyDescent="0.25">
      <c r="A1118" s="86">
        <f t="shared" si="107"/>
        <v>1112</v>
      </c>
      <c r="B1118">
        <v>2</v>
      </c>
      <c r="C1118">
        <v>3</v>
      </c>
      <c r="D1118">
        <v>2</v>
      </c>
      <c r="E1118">
        <v>10</v>
      </c>
      <c r="F1118">
        <v>2</v>
      </c>
      <c r="G1118" t="b">
        <f>INDEX(key!$AT$4:$BI$7,B1118,E1118)</f>
        <v>1</v>
      </c>
      <c r="H1118" t="str">
        <f t="shared" si="102"/>
        <v>HV_SCEDMoNewCZ10rNCGF</v>
      </c>
      <c r="I1118" s="9" t="s">
        <v>1799</v>
      </c>
      <c r="J1118" t="str">
        <f t="shared" si="103"/>
        <v>HV_SCEDMoNewCZ10</v>
      </c>
      <c r="K1118" s="9" t="s">
        <v>1662</v>
      </c>
      <c r="L1118" s="9" t="s">
        <v>45</v>
      </c>
      <c r="M1118" s="9" t="str">
        <f>INDEX(key!$AS$4:$AS$7,B1118)</f>
        <v>SCE</v>
      </c>
      <c r="N1118" s="9" t="str">
        <f>INDEX(key!$I$3:$I$5,C1118)</f>
        <v>DMo</v>
      </c>
      <c r="O1118" s="9" t="str">
        <f>INDEX(key!$F$9:$F$10,D1118)</f>
        <v>New</v>
      </c>
      <c r="P1118" s="9" t="str">
        <f>INDEX(key!$AT$3:$BI$3,E1118)</f>
        <v>CZ10</v>
      </c>
      <c r="Q1118" s="9" t="str">
        <f>INDEX('HVACwts Src'!$D$7:$I$7,F1118)</f>
        <v>rNCGF</v>
      </c>
      <c r="R1118" s="36">
        <f>IF(G1118,INDEX('HVACwts Src'!$D$11:$U$164,(B1118-1)*39+(D1118-1)*19+E1118,(C1118-1)*6+F1118),0)</f>
        <v>0</v>
      </c>
      <c r="T1118" t="str">
        <f t="shared" si="104"/>
        <v>HV_SCEDMoNewCZ10</v>
      </c>
      <c r="U1118" t="str">
        <f t="shared" si="105"/>
        <v>rNCGF</v>
      </c>
      <c r="V1118" s="36">
        <f t="shared" si="106"/>
        <v>0</v>
      </c>
    </row>
    <row r="1119" spans="1:22" x14ac:dyDescent="0.25">
      <c r="A1119" s="86">
        <f t="shared" si="107"/>
        <v>1113</v>
      </c>
      <c r="B1119">
        <v>2</v>
      </c>
      <c r="C1119">
        <v>3</v>
      </c>
      <c r="D1119">
        <v>2</v>
      </c>
      <c r="E1119">
        <v>10</v>
      </c>
      <c r="F1119">
        <v>3</v>
      </c>
      <c r="G1119" t="b">
        <f>INDEX(key!$AT$4:$BI$7,B1119,E1119)</f>
        <v>1</v>
      </c>
      <c r="H1119" t="str">
        <f t="shared" si="102"/>
        <v>HV_SCEDMoNewCZ10rDXHP</v>
      </c>
      <c r="I1119" s="9" t="s">
        <v>1799</v>
      </c>
      <c r="J1119" t="str">
        <f t="shared" si="103"/>
        <v>HV_SCEDMoNewCZ10</v>
      </c>
      <c r="K1119" s="9" t="s">
        <v>1662</v>
      </c>
      <c r="L1119" s="9" t="s">
        <v>45</v>
      </c>
      <c r="M1119" s="9" t="str">
        <f>INDEX(key!$AS$4:$AS$7,B1119)</f>
        <v>SCE</v>
      </c>
      <c r="N1119" s="9" t="str">
        <f>INDEX(key!$I$3:$I$5,C1119)</f>
        <v>DMo</v>
      </c>
      <c r="O1119" s="9" t="str">
        <f>INDEX(key!$F$9:$F$10,D1119)</f>
        <v>New</v>
      </c>
      <c r="P1119" s="9" t="str">
        <f>INDEX(key!$AT$3:$BI$3,E1119)</f>
        <v>CZ10</v>
      </c>
      <c r="Q1119" s="9" t="str">
        <f>INDEX('HVACwts Src'!$D$7:$I$7,F1119)</f>
        <v>rDXHP</v>
      </c>
      <c r="R1119" s="36">
        <f>IF(G1119,INDEX('HVACwts Src'!$D$11:$U$164,(B1119-1)*39+(D1119-1)*19+E1119,(C1119-1)*6+F1119),0)</f>
        <v>27.407200000000003</v>
      </c>
      <c r="T1119" t="str">
        <f t="shared" si="104"/>
        <v>HV_SCEDMoNewCZ10</v>
      </c>
      <c r="U1119" t="str">
        <f t="shared" si="105"/>
        <v>rDXHP</v>
      </c>
      <c r="V1119" s="36">
        <f t="shared" si="106"/>
        <v>27.407200000000003</v>
      </c>
    </row>
    <row r="1120" spans="1:22" x14ac:dyDescent="0.25">
      <c r="A1120" s="86">
        <f t="shared" si="107"/>
        <v>1114</v>
      </c>
      <c r="B1120">
        <v>2</v>
      </c>
      <c r="C1120">
        <v>3</v>
      </c>
      <c r="D1120">
        <v>2</v>
      </c>
      <c r="E1120">
        <v>10</v>
      </c>
      <c r="F1120">
        <v>4</v>
      </c>
      <c r="G1120" t="b">
        <f>INDEX(key!$AT$4:$BI$7,B1120,E1120)</f>
        <v>1</v>
      </c>
      <c r="H1120" t="str">
        <f t="shared" si="102"/>
        <v>HV_SCEDMoNewCZ10rNCEH</v>
      </c>
      <c r="I1120" s="9" t="s">
        <v>1799</v>
      </c>
      <c r="J1120" t="str">
        <f t="shared" si="103"/>
        <v>HV_SCEDMoNewCZ10</v>
      </c>
      <c r="K1120" s="9" t="s">
        <v>1662</v>
      </c>
      <c r="L1120" s="9" t="s">
        <v>45</v>
      </c>
      <c r="M1120" s="9" t="str">
        <f>INDEX(key!$AS$4:$AS$7,B1120)</f>
        <v>SCE</v>
      </c>
      <c r="N1120" s="9" t="str">
        <f>INDEX(key!$I$3:$I$5,C1120)</f>
        <v>DMo</v>
      </c>
      <c r="O1120" s="9" t="str">
        <f>INDEX(key!$F$9:$F$10,D1120)</f>
        <v>New</v>
      </c>
      <c r="P1120" s="9" t="str">
        <f>INDEX(key!$AT$3:$BI$3,E1120)</f>
        <v>CZ10</v>
      </c>
      <c r="Q1120" s="9" t="str">
        <f>INDEX('HVACwts Src'!$D$7:$I$7,F1120)</f>
        <v>rNCEH</v>
      </c>
      <c r="R1120" s="36">
        <f>IF(G1120,INDEX('HVACwts Src'!$D$11:$U$164,(B1120-1)*39+(D1120-1)*19+E1120,(C1120-1)*6+F1120),0)</f>
        <v>0</v>
      </c>
      <c r="T1120" t="str">
        <f t="shared" si="104"/>
        <v>HV_SCEDMoNewCZ10</v>
      </c>
      <c r="U1120" t="str">
        <f t="shared" si="105"/>
        <v>rNCEH</v>
      </c>
      <c r="V1120" s="36">
        <f t="shared" si="106"/>
        <v>0</v>
      </c>
    </row>
    <row r="1121" spans="1:22" x14ac:dyDescent="0.25">
      <c r="A1121" s="86">
        <f t="shared" si="107"/>
        <v>1115</v>
      </c>
      <c r="B1121">
        <v>2</v>
      </c>
      <c r="C1121">
        <v>3</v>
      </c>
      <c r="D1121">
        <v>2</v>
      </c>
      <c r="E1121">
        <v>10</v>
      </c>
      <c r="F1121">
        <v>5</v>
      </c>
      <c r="G1121" t="b">
        <f>INDEX(key!$AT$4:$BI$7,B1121,E1121)</f>
        <v>1</v>
      </c>
      <c r="H1121" t="str">
        <f t="shared" si="102"/>
        <v>HV_SCEDMoNewCZ10rDXOH</v>
      </c>
      <c r="I1121" s="9" t="s">
        <v>1799</v>
      </c>
      <c r="J1121" t="str">
        <f t="shared" si="103"/>
        <v>HV_SCEDMoNewCZ10</v>
      </c>
      <c r="K1121" s="9" t="s">
        <v>1662</v>
      </c>
      <c r="L1121" s="9" t="s">
        <v>45</v>
      </c>
      <c r="M1121" s="9" t="str">
        <f>INDEX(key!$AS$4:$AS$7,B1121)</f>
        <v>SCE</v>
      </c>
      <c r="N1121" s="9" t="str">
        <f>INDEX(key!$I$3:$I$5,C1121)</f>
        <v>DMo</v>
      </c>
      <c r="O1121" s="9" t="str">
        <f>INDEX(key!$F$9:$F$10,D1121)</f>
        <v>New</v>
      </c>
      <c r="P1121" s="9" t="str">
        <f>INDEX(key!$AT$3:$BI$3,E1121)</f>
        <v>CZ10</v>
      </c>
      <c r="Q1121" s="9" t="str">
        <f>INDEX('HVACwts Src'!$D$7:$I$7,F1121)</f>
        <v>rDXOH</v>
      </c>
      <c r="R1121" s="36">
        <f>IF(G1121,INDEX('HVACwts Src'!$D$11:$U$164,(B1121-1)*39+(D1121-1)*19+E1121,(C1121-1)*6+F1121),0)</f>
        <v>46.592240000000004</v>
      </c>
      <c r="T1121" t="str">
        <f t="shared" si="104"/>
        <v>HV_SCEDMoNewCZ10</v>
      </c>
      <c r="U1121" t="str">
        <f t="shared" si="105"/>
        <v>rDXOH</v>
      </c>
      <c r="V1121" s="36">
        <f t="shared" si="106"/>
        <v>46.592240000000004</v>
      </c>
    </row>
    <row r="1122" spans="1:22" x14ac:dyDescent="0.25">
      <c r="A1122" s="86">
        <f t="shared" si="107"/>
        <v>1116</v>
      </c>
      <c r="B1122">
        <v>2</v>
      </c>
      <c r="C1122">
        <v>3</v>
      </c>
      <c r="D1122">
        <v>2</v>
      </c>
      <c r="E1122">
        <v>10</v>
      </c>
      <c r="F1122">
        <v>6</v>
      </c>
      <c r="G1122" t="b">
        <f>INDEX(key!$AT$4:$BI$7,B1122,E1122)</f>
        <v>1</v>
      </c>
      <c r="H1122" t="str">
        <f t="shared" si="102"/>
        <v>HV_SCEDMoNewCZ10rNCOH</v>
      </c>
      <c r="I1122" s="9" t="s">
        <v>1799</v>
      </c>
      <c r="J1122" t="str">
        <f t="shared" si="103"/>
        <v>HV_SCEDMoNewCZ10</v>
      </c>
      <c r="K1122" s="9" t="s">
        <v>1662</v>
      </c>
      <c r="L1122" s="9" t="s">
        <v>45</v>
      </c>
      <c r="M1122" s="9" t="str">
        <f>INDEX(key!$AS$4:$AS$7,B1122)</f>
        <v>SCE</v>
      </c>
      <c r="N1122" s="9" t="str">
        <f>INDEX(key!$I$3:$I$5,C1122)</f>
        <v>DMo</v>
      </c>
      <c r="O1122" s="9" t="str">
        <f>INDEX(key!$F$9:$F$10,D1122)</f>
        <v>New</v>
      </c>
      <c r="P1122" s="9" t="str">
        <f>INDEX(key!$AT$3:$BI$3,E1122)</f>
        <v>CZ10</v>
      </c>
      <c r="Q1122" s="9" t="str">
        <f>INDEX('HVACwts Src'!$D$7:$I$7,F1122)</f>
        <v>rNCOH</v>
      </c>
      <c r="R1122" s="36">
        <f>IF(G1122,INDEX('HVACwts Src'!$D$11:$U$164,(B1122-1)*39+(D1122-1)*19+E1122,(C1122-1)*6+F1122),0)</f>
        <v>0</v>
      </c>
      <c r="T1122" t="str">
        <f t="shared" si="104"/>
        <v>HV_SCEDMoNewCZ10</v>
      </c>
      <c r="U1122" t="str">
        <f t="shared" si="105"/>
        <v>rNCOH</v>
      </c>
      <c r="V1122" s="36">
        <f t="shared" si="106"/>
        <v>0</v>
      </c>
    </row>
    <row r="1123" spans="1:22" x14ac:dyDescent="0.25">
      <c r="A1123" s="86">
        <f t="shared" si="107"/>
        <v>1117</v>
      </c>
      <c r="B1123">
        <v>2</v>
      </c>
      <c r="C1123">
        <v>3</v>
      </c>
      <c r="D1123">
        <v>2</v>
      </c>
      <c r="E1123">
        <v>11</v>
      </c>
      <c r="F1123">
        <v>1</v>
      </c>
      <c r="G1123" t="b">
        <f>INDEX(key!$AT$4:$BI$7,B1123,E1123)</f>
        <v>0</v>
      </c>
      <c r="H1123" t="str">
        <f t="shared" si="102"/>
        <v>HV_SCEDMoNewCZ11rDXGF</v>
      </c>
      <c r="I1123" s="9" t="s">
        <v>1799</v>
      </c>
      <c r="J1123" t="str">
        <f t="shared" si="103"/>
        <v>HV_SCEDMoNewCZ11</v>
      </c>
      <c r="K1123" s="9" t="s">
        <v>1662</v>
      </c>
      <c r="L1123" s="9" t="s">
        <v>45</v>
      </c>
      <c r="M1123" s="9" t="str">
        <f>INDEX(key!$AS$4:$AS$7,B1123)</f>
        <v>SCE</v>
      </c>
      <c r="N1123" s="9" t="str">
        <f>INDEX(key!$I$3:$I$5,C1123)</f>
        <v>DMo</v>
      </c>
      <c r="O1123" s="9" t="str">
        <f>INDEX(key!$F$9:$F$10,D1123)</f>
        <v>New</v>
      </c>
      <c r="P1123" s="9" t="str">
        <f>INDEX(key!$AT$3:$BI$3,E1123)</f>
        <v>CZ11</v>
      </c>
      <c r="Q1123" s="9" t="str">
        <f>INDEX('HVACwts Src'!$D$7:$I$7,F1123)</f>
        <v>rDXGF</v>
      </c>
      <c r="R1123" s="36">
        <f>IF(G1123,INDEX('HVACwts Src'!$D$11:$U$164,(B1123-1)*39+(D1123-1)*19+E1123,(C1123-1)*6+F1123),0)</f>
        <v>0</v>
      </c>
      <c r="T1123" t="str">
        <f t="shared" si="104"/>
        <v>HV_SCEDMoNewCZ11</v>
      </c>
      <c r="U1123" t="str">
        <f t="shared" si="105"/>
        <v>rDXGF</v>
      </c>
      <c r="V1123" s="36">
        <f t="shared" si="106"/>
        <v>0</v>
      </c>
    </row>
    <row r="1124" spans="1:22" x14ac:dyDescent="0.25">
      <c r="A1124" s="86">
        <f t="shared" si="107"/>
        <v>1118</v>
      </c>
      <c r="B1124">
        <v>2</v>
      </c>
      <c r="C1124">
        <v>3</v>
      </c>
      <c r="D1124">
        <v>2</v>
      </c>
      <c r="E1124">
        <v>11</v>
      </c>
      <c r="F1124">
        <v>2</v>
      </c>
      <c r="G1124" t="b">
        <f>INDEX(key!$AT$4:$BI$7,B1124,E1124)</f>
        <v>0</v>
      </c>
      <c r="H1124" t="str">
        <f t="shared" si="102"/>
        <v>HV_SCEDMoNewCZ11rNCGF</v>
      </c>
      <c r="I1124" s="9" t="s">
        <v>1799</v>
      </c>
      <c r="J1124" t="str">
        <f t="shared" si="103"/>
        <v>HV_SCEDMoNewCZ11</v>
      </c>
      <c r="K1124" s="9" t="s">
        <v>1662</v>
      </c>
      <c r="L1124" s="9" t="s">
        <v>45</v>
      </c>
      <c r="M1124" s="9" t="str">
        <f>INDEX(key!$AS$4:$AS$7,B1124)</f>
        <v>SCE</v>
      </c>
      <c r="N1124" s="9" t="str">
        <f>INDEX(key!$I$3:$I$5,C1124)</f>
        <v>DMo</v>
      </c>
      <c r="O1124" s="9" t="str">
        <f>INDEX(key!$F$9:$F$10,D1124)</f>
        <v>New</v>
      </c>
      <c r="P1124" s="9" t="str">
        <f>INDEX(key!$AT$3:$BI$3,E1124)</f>
        <v>CZ11</v>
      </c>
      <c r="Q1124" s="9" t="str">
        <f>INDEX('HVACwts Src'!$D$7:$I$7,F1124)</f>
        <v>rNCGF</v>
      </c>
      <c r="R1124" s="36">
        <f>IF(G1124,INDEX('HVACwts Src'!$D$11:$U$164,(B1124-1)*39+(D1124-1)*19+E1124,(C1124-1)*6+F1124),0)</f>
        <v>0</v>
      </c>
      <c r="T1124" t="str">
        <f t="shared" si="104"/>
        <v>HV_SCEDMoNewCZ11</v>
      </c>
      <c r="U1124" t="str">
        <f t="shared" si="105"/>
        <v>rNCGF</v>
      </c>
      <c r="V1124" s="36">
        <f t="shared" si="106"/>
        <v>0</v>
      </c>
    </row>
    <row r="1125" spans="1:22" x14ac:dyDescent="0.25">
      <c r="A1125" s="86">
        <f t="shared" si="107"/>
        <v>1119</v>
      </c>
      <c r="B1125">
        <v>2</v>
      </c>
      <c r="C1125">
        <v>3</v>
      </c>
      <c r="D1125">
        <v>2</v>
      </c>
      <c r="E1125">
        <v>11</v>
      </c>
      <c r="F1125">
        <v>3</v>
      </c>
      <c r="G1125" t="b">
        <f>INDEX(key!$AT$4:$BI$7,B1125,E1125)</f>
        <v>0</v>
      </c>
      <c r="H1125" t="str">
        <f t="shared" si="102"/>
        <v>HV_SCEDMoNewCZ11rDXHP</v>
      </c>
      <c r="I1125" s="9" t="s">
        <v>1799</v>
      </c>
      <c r="J1125" t="str">
        <f t="shared" si="103"/>
        <v>HV_SCEDMoNewCZ11</v>
      </c>
      <c r="K1125" s="9" t="s">
        <v>1662</v>
      </c>
      <c r="L1125" s="9" t="s">
        <v>45</v>
      </c>
      <c r="M1125" s="9" t="str">
        <f>INDEX(key!$AS$4:$AS$7,B1125)</f>
        <v>SCE</v>
      </c>
      <c r="N1125" s="9" t="str">
        <f>INDEX(key!$I$3:$I$5,C1125)</f>
        <v>DMo</v>
      </c>
      <c r="O1125" s="9" t="str">
        <f>INDEX(key!$F$9:$F$10,D1125)</f>
        <v>New</v>
      </c>
      <c r="P1125" s="9" t="str">
        <f>INDEX(key!$AT$3:$BI$3,E1125)</f>
        <v>CZ11</v>
      </c>
      <c r="Q1125" s="9" t="str">
        <f>INDEX('HVACwts Src'!$D$7:$I$7,F1125)</f>
        <v>rDXHP</v>
      </c>
      <c r="R1125" s="36">
        <f>IF(G1125,INDEX('HVACwts Src'!$D$11:$U$164,(B1125-1)*39+(D1125-1)*19+E1125,(C1125-1)*6+F1125),0)</f>
        <v>0</v>
      </c>
      <c r="T1125" t="str">
        <f t="shared" si="104"/>
        <v>HV_SCEDMoNewCZ11</v>
      </c>
      <c r="U1125" t="str">
        <f t="shared" si="105"/>
        <v>rDXHP</v>
      </c>
      <c r="V1125" s="36">
        <f t="shared" si="106"/>
        <v>0</v>
      </c>
    </row>
    <row r="1126" spans="1:22" x14ac:dyDescent="0.25">
      <c r="A1126" s="86">
        <f t="shared" si="107"/>
        <v>1120</v>
      </c>
      <c r="B1126">
        <v>2</v>
      </c>
      <c r="C1126">
        <v>3</v>
      </c>
      <c r="D1126">
        <v>2</v>
      </c>
      <c r="E1126">
        <v>11</v>
      </c>
      <c r="F1126">
        <v>4</v>
      </c>
      <c r="G1126" t="b">
        <f>INDEX(key!$AT$4:$BI$7,B1126,E1126)</f>
        <v>0</v>
      </c>
      <c r="H1126" t="str">
        <f t="shared" si="102"/>
        <v>HV_SCEDMoNewCZ11rNCEH</v>
      </c>
      <c r="I1126" s="9" t="s">
        <v>1799</v>
      </c>
      <c r="J1126" t="str">
        <f t="shared" si="103"/>
        <v>HV_SCEDMoNewCZ11</v>
      </c>
      <c r="K1126" s="9" t="s">
        <v>1662</v>
      </c>
      <c r="L1126" s="9" t="s">
        <v>45</v>
      </c>
      <c r="M1126" s="9" t="str">
        <f>INDEX(key!$AS$4:$AS$7,B1126)</f>
        <v>SCE</v>
      </c>
      <c r="N1126" s="9" t="str">
        <f>INDEX(key!$I$3:$I$5,C1126)</f>
        <v>DMo</v>
      </c>
      <c r="O1126" s="9" t="str">
        <f>INDEX(key!$F$9:$F$10,D1126)</f>
        <v>New</v>
      </c>
      <c r="P1126" s="9" t="str">
        <f>INDEX(key!$AT$3:$BI$3,E1126)</f>
        <v>CZ11</v>
      </c>
      <c r="Q1126" s="9" t="str">
        <f>INDEX('HVACwts Src'!$D$7:$I$7,F1126)</f>
        <v>rNCEH</v>
      </c>
      <c r="R1126" s="36">
        <f>IF(G1126,INDEX('HVACwts Src'!$D$11:$U$164,(B1126-1)*39+(D1126-1)*19+E1126,(C1126-1)*6+F1126),0)</f>
        <v>0</v>
      </c>
      <c r="T1126" t="str">
        <f t="shared" si="104"/>
        <v>HV_SCEDMoNewCZ11</v>
      </c>
      <c r="U1126" t="str">
        <f t="shared" si="105"/>
        <v>rNCEH</v>
      </c>
      <c r="V1126" s="36">
        <f t="shared" si="106"/>
        <v>0</v>
      </c>
    </row>
    <row r="1127" spans="1:22" x14ac:dyDescent="0.25">
      <c r="A1127" s="86">
        <f t="shared" si="107"/>
        <v>1121</v>
      </c>
      <c r="B1127">
        <v>2</v>
      </c>
      <c r="C1127">
        <v>3</v>
      </c>
      <c r="D1127">
        <v>2</v>
      </c>
      <c r="E1127">
        <v>11</v>
      </c>
      <c r="F1127">
        <v>5</v>
      </c>
      <c r="G1127" t="b">
        <f>INDEX(key!$AT$4:$BI$7,B1127,E1127)</f>
        <v>0</v>
      </c>
      <c r="H1127" t="str">
        <f t="shared" si="102"/>
        <v>HV_SCEDMoNewCZ11rDXOH</v>
      </c>
      <c r="I1127" s="9" t="s">
        <v>1799</v>
      </c>
      <c r="J1127" t="str">
        <f t="shared" si="103"/>
        <v>HV_SCEDMoNewCZ11</v>
      </c>
      <c r="K1127" s="9" t="s">
        <v>1662</v>
      </c>
      <c r="L1127" s="9" t="s">
        <v>45</v>
      </c>
      <c r="M1127" s="9" t="str">
        <f>INDEX(key!$AS$4:$AS$7,B1127)</f>
        <v>SCE</v>
      </c>
      <c r="N1127" s="9" t="str">
        <f>INDEX(key!$I$3:$I$5,C1127)</f>
        <v>DMo</v>
      </c>
      <c r="O1127" s="9" t="str">
        <f>INDEX(key!$F$9:$F$10,D1127)</f>
        <v>New</v>
      </c>
      <c r="P1127" s="9" t="str">
        <f>INDEX(key!$AT$3:$BI$3,E1127)</f>
        <v>CZ11</v>
      </c>
      <c r="Q1127" s="9" t="str">
        <f>INDEX('HVACwts Src'!$D$7:$I$7,F1127)</f>
        <v>rDXOH</v>
      </c>
      <c r="R1127" s="36">
        <f>IF(G1127,INDEX('HVACwts Src'!$D$11:$U$164,(B1127-1)*39+(D1127-1)*19+E1127,(C1127-1)*6+F1127),0)</f>
        <v>0</v>
      </c>
      <c r="T1127" t="str">
        <f t="shared" si="104"/>
        <v>HV_SCEDMoNewCZ11</v>
      </c>
      <c r="U1127" t="str">
        <f t="shared" si="105"/>
        <v>rDXOH</v>
      </c>
      <c r="V1127" s="36">
        <f t="shared" si="106"/>
        <v>0</v>
      </c>
    </row>
    <row r="1128" spans="1:22" x14ac:dyDescent="0.25">
      <c r="A1128" s="86">
        <f t="shared" si="107"/>
        <v>1122</v>
      </c>
      <c r="B1128">
        <v>2</v>
      </c>
      <c r="C1128">
        <v>3</v>
      </c>
      <c r="D1128">
        <v>2</v>
      </c>
      <c r="E1128">
        <v>11</v>
      </c>
      <c r="F1128">
        <v>6</v>
      </c>
      <c r="G1128" t="b">
        <f>INDEX(key!$AT$4:$BI$7,B1128,E1128)</f>
        <v>0</v>
      </c>
      <c r="H1128" t="str">
        <f t="shared" si="102"/>
        <v>HV_SCEDMoNewCZ11rNCOH</v>
      </c>
      <c r="I1128" s="9" t="s">
        <v>1799</v>
      </c>
      <c r="J1128" t="str">
        <f t="shared" si="103"/>
        <v>HV_SCEDMoNewCZ11</v>
      </c>
      <c r="K1128" s="9" t="s">
        <v>1662</v>
      </c>
      <c r="L1128" s="9" t="s">
        <v>45</v>
      </c>
      <c r="M1128" s="9" t="str">
        <f>INDEX(key!$AS$4:$AS$7,B1128)</f>
        <v>SCE</v>
      </c>
      <c r="N1128" s="9" t="str">
        <f>INDEX(key!$I$3:$I$5,C1128)</f>
        <v>DMo</v>
      </c>
      <c r="O1128" s="9" t="str">
        <f>INDEX(key!$F$9:$F$10,D1128)</f>
        <v>New</v>
      </c>
      <c r="P1128" s="9" t="str">
        <f>INDEX(key!$AT$3:$BI$3,E1128)</f>
        <v>CZ11</v>
      </c>
      <c r="Q1128" s="9" t="str">
        <f>INDEX('HVACwts Src'!$D$7:$I$7,F1128)</f>
        <v>rNCOH</v>
      </c>
      <c r="R1128" s="36">
        <f>IF(G1128,INDEX('HVACwts Src'!$D$11:$U$164,(B1128-1)*39+(D1128-1)*19+E1128,(C1128-1)*6+F1128),0)</f>
        <v>0</v>
      </c>
      <c r="T1128" t="str">
        <f t="shared" si="104"/>
        <v>HV_SCEDMoNewCZ11</v>
      </c>
      <c r="U1128" t="str">
        <f t="shared" si="105"/>
        <v>rNCOH</v>
      </c>
      <c r="V1128" s="36">
        <f t="shared" si="106"/>
        <v>0</v>
      </c>
    </row>
    <row r="1129" spans="1:22" x14ac:dyDescent="0.25">
      <c r="A1129" s="86">
        <f t="shared" si="107"/>
        <v>1123</v>
      </c>
      <c r="B1129">
        <v>2</v>
      </c>
      <c r="C1129">
        <v>3</v>
      </c>
      <c r="D1129">
        <v>2</v>
      </c>
      <c r="E1129">
        <v>12</v>
      </c>
      <c r="F1129">
        <v>1</v>
      </c>
      <c r="G1129" t="b">
        <f>INDEX(key!$AT$4:$BI$7,B1129,E1129)</f>
        <v>0</v>
      </c>
      <c r="H1129" t="str">
        <f t="shared" si="102"/>
        <v>HV_SCEDMoNewCZ12rDXGF</v>
      </c>
      <c r="I1129" s="9" t="s">
        <v>1799</v>
      </c>
      <c r="J1129" t="str">
        <f t="shared" si="103"/>
        <v>HV_SCEDMoNewCZ12</v>
      </c>
      <c r="K1129" s="9" t="s">
        <v>1662</v>
      </c>
      <c r="L1129" s="9" t="s">
        <v>45</v>
      </c>
      <c r="M1129" s="9" t="str">
        <f>INDEX(key!$AS$4:$AS$7,B1129)</f>
        <v>SCE</v>
      </c>
      <c r="N1129" s="9" t="str">
        <f>INDEX(key!$I$3:$I$5,C1129)</f>
        <v>DMo</v>
      </c>
      <c r="O1129" s="9" t="str">
        <f>INDEX(key!$F$9:$F$10,D1129)</f>
        <v>New</v>
      </c>
      <c r="P1129" s="9" t="str">
        <f>INDEX(key!$AT$3:$BI$3,E1129)</f>
        <v>CZ12</v>
      </c>
      <c r="Q1129" s="9" t="str">
        <f>INDEX('HVACwts Src'!$D$7:$I$7,F1129)</f>
        <v>rDXGF</v>
      </c>
      <c r="R1129" s="36">
        <f>IF(G1129,INDEX('HVACwts Src'!$D$11:$U$164,(B1129-1)*39+(D1129-1)*19+E1129,(C1129-1)*6+F1129),0)</f>
        <v>0</v>
      </c>
      <c r="T1129" t="str">
        <f t="shared" si="104"/>
        <v>HV_SCEDMoNewCZ12</v>
      </c>
      <c r="U1129" t="str">
        <f t="shared" si="105"/>
        <v>rDXGF</v>
      </c>
      <c r="V1129" s="36">
        <f t="shared" si="106"/>
        <v>0</v>
      </c>
    </row>
    <row r="1130" spans="1:22" x14ac:dyDescent="0.25">
      <c r="A1130" s="86">
        <f t="shared" si="107"/>
        <v>1124</v>
      </c>
      <c r="B1130">
        <v>2</v>
      </c>
      <c r="C1130">
        <v>3</v>
      </c>
      <c r="D1130">
        <v>2</v>
      </c>
      <c r="E1130">
        <v>12</v>
      </c>
      <c r="F1130">
        <v>2</v>
      </c>
      <c r="G1130" t="b">
        <f>INDEX(key!$AT$4:$BI$7,B1130,E1130)</f>
        <v>0</v>
      </c>
      <c r="H1130" t="str">
        <f t="shared" si="102"/>
        <v>HV_SCEDMoNewCZ12rNCGF</v>
      </c>
      <c r="I1130" s="9" t="s">
        <v>1799</v>
      </c>
      <c r="J1130" t="str">
        <f t="shared" si="103"/>
        <v>HV_SCEDMoNewCZ12</v>
      </c>
      <c r="K1130" s="9" t="s">
        <v>1662</v>
      </c>
      <c r="L1130" s="9" t="s">
        <v>45</v>
      </c>
      <c r="M1130" s="9" t="str">
        <f>INDEX(key!$AS$4:$AS$7,B1130)</f>
        <v>SCE</v>
      </c>
      <c r="N1130" s="9" t="str">
        <f>INDEX(key!$I$3:$I$5,C1130)</f>
        <v>DMo</v>
      </c>
      <c r="O1130" s="9" t="str">
        <f>INDEX(key!$F$9:$F$10,D1130)</f>
        <v>New</v>
      </c>
      <c r="P1130" s="9" t="str">
        <f>INDEX(key!$AT$3:$BI$3,E1130)</f>
        <v>CZ12</v>
      </c>
      <c r="Q1130" s="9" t="str">
        <f>INDEX('HVACwts Src'!$D$7:$I$7,F1130)</f>
        <v>rNCGF</v>
      </c>
      <c r="R1130" s="36">
        <f>IF(G1130,INDEX('HVACwts Src'!$D$11:$U$164,(B1130-1)*39+(D1130-1)*19+E1130,(C1130-1)*6+F1130),0)</f>
        <v>0</v>
      </c>
      <c r="T1130" t="str">
        <f t="shared" si="104"/>
        <v>HV_SCEDMoNewCZ12</v>
      </c>
      <c r="U1130" t="str">
        <f t="shared" si="105"/>
        <v>rNCGF</v>
      </c>
      <c r="V1130" s="36">
        <f t="shared" si="106"/>
        <v>0</v>
      </c>
    </row>
    <row r="1131" spans="1:22" x14ac:dyDescent="0.25">
      <c r="A1131" s="86">
        <f t="shared" si="107"/>
        <v>1125</v>
      </c>
      <c r="B1131">
        <v>2</v>
      </c>
      <c r="C1131">
        <v>3</v>
      </c>
      <c r="D1131">
        <v>2</v>
      </c>
      <c r="E1131">
        <v>12</v>
      </c>
      <c r="F1131">
        <v>3</v>
      </c>
      <c r="G1131" t="b">
        <f>INDEX(key!$AT$4:$BI$7,B1131,E1131)</f>
        <v>0</v>
      </c>
      <c r="H1131" t="str">
        <f t="shared" si="102"/>
        <v>HV_SCEDMoNewCZ12rDXHP</v>
      </c>
      <c r="I1131" s="9" t="s">
        <v>1799</v>
      </c>
      <c r="J1131" t="str">
        <f t="shared" si="103"/>
        <v>HV_SCEDMoNewCZ12</v>
      </c>
      <c r="K1131" s="9" t="s">
        <v>1662</v>
      </c>
      <c r="L1131" s="9" t="s">
        <v>45</v>
      </c>
      <c r="M1131" s="9" t="str">
        <f>INDEX(key!$AS$4:$AS$7,B1131)</f>
        <v>SCE</v>
      </c>
      <c r="N1131" s="9" t="str">
        <f>INDEX(key!$I$3:$I$5,C1131)</f>
        <v>DMo</v>
      </c>
      <c r="O1131" s="9" t="str">
        <f>INDEX(key!$F$9:$F$10,D1131)</f>
        <v>New</v>
      </c>
      <c r="P1131" s="9" t="str">
        <f>INDEX(key!$AT$3:$BI$3,E1131)</f>
        <v>CZ12</v>
      </c>
      <c r="Q1131" s="9" t="str">
        <f>INDEX('HVACwts Src'!$D$7:$I$7,F1131)</f>
        <v>rDXHP</v>
      </c>
      <c r="R1131" s="36">
        <f>IF(G1131,INDEX('HVACwts Src'!$D$11:$U$164,(B1131-1)*39+(D1131-1)*19+E1131,(C1131-1)*6+F1131),0)</f>
        <v>0</v>
      </c>
      <c r="T1131" t="str">
        <f t="shared" si="104"/>
        <v>HV_SCEDMoNewCZ12</v>
      </c>
      <c r="U1131" t="str">
        <f t="shared" si="105"/>
        <v>rDXHP</v>
      </c>
      <c r="V1131" s="36">
        <f t="shared" si="106"/>
        <v>0</v>
      </c>
    </row>
    <row r="1132" spans="1:22" x14ac:dyDescent="0.25">
      <c r="A1132" s="86">
        <f t="shared" si="107"/>
        <v>1126</v>
      </c>
      <c r="B1132">
        <v>2</v>
      </c>
      <c r="C1132">
        <v>3</v>
      </c>
      <c r="D1132">
        <v>2</v>
      </c>
      <c r="E1132">
        <v>12</v>
      </c>
      <c r="F1132">
        <v>4</v>
      </c>
      <c r="G1132" t="b">
        <f>INDEX(key!$AT$4:$BI$7,B1132,E1132)</f>
        <v>0</v>
      </c>
      <c r="H1132" t="str">
        <f t="shared" si="102"/>
        <v>HV_SCEDMoNewCZ12rNCEH</v>
      </c>
      <c r="I1132" s="9" t="s">
        <v>1799</v>
      </c>
      <c r="J1132" t="str">
        <f t="shared" si="103"/>
        <v>HV_SCEDMoNewCZ12</v>
      </c>
      <c r="K1132" s="9" t="s">
        <v>1662</v>
      </c>
      <c r="L1132" s="9" t="s">
        <v>45</v>
      </c>
      <c r="M1132" s="9" t="str">
        <f>INDEX(key!$AS$4:$AS$7,B1132)</f>
        <v>SCE</v>
      </c>
      <c r="N1132" s="9" t="str">
        <f>INDEX(key!$I$3:$I$5,C1132)</f>
        <v>DMo</v>
      </c>
      <c r="O1132" s="9" t="str">
        <f>INDEX(key!$F$9:$F$10,D1132)</f>
        <v>New</v>
      </c>
      <c r="P1132" s="9" t="str">
        <f>INDEX(key!$AT$3:$BI$3,E1132)</f>
        <v>CZ12</v>
      </c>
      <c r="Q1132" s="9" t="str">
        <f>INDEX('HVACwts Src'!$D$7:$I$7,F1132)</f>
        <v>rNCEH</v>
      </c>
      <c r="R1132" s="36">
        <f>IF(G1132,INDEX('HVACwts Src'!$D$11:$U$164,(B1132-1)*39+(D1132-1)*19+E1132,(C1132-1)*6+F1132),0)</f>
        <v>0</v>
      </c>
      <c r="T1132" t="str">
        <f t="shared" si="104"/>
        <v>HV_SCEDMoNewCZ12</v>
      </c>
      <c r="U1132" t="str">
        <f t="shared" si="105"/>
        <v>rNCEH</v>
      </c>
      <c r="V1132" s="36">
        <f t="shared" si="106"/>
        <v>0</v>
      </c>
    </row>
    <row r="1133" spans="1:22" x14ac:dyDescent="0.25">
      <c r="A1133" s="86">
        <f t="shared" si="107"/>
        <v>1127</v>
      </c>
      <c r="B1133">
        <v>2</v>
      </c>
      <c r="C1133">
        <v>3</v>
      </c>
      <c r="D1133">
        <v>2</v>
      </c>
      <c r="E1133">
        <v>12</v>
      </c>
      <c r="F1133">
        <v>5</v>
      </c>
      <c r="G1133" t="b">
        <f>INDEX(key!$AT$4:$BI$7,B1133,E1133)</f>
        <v>0</v>
      </c>
      <c r="H1133" t="str">
        <f t="shared" si="102"/>
        <v>HV_SCEDMoNewCZ12rDXOH</v>
      </c>
      <c r="I1133" s="9" t="s">
        <v>1799</v>
      </c>
      <c r="J1133" t="str">
        <f t="shared" si="103"/>
        <v>HV_SCEDMoNewCZ12</v>
      </c>
      <c r="K1133" s="9" t="s">
        <v>1662</v>
      </c>
      <c r="L1133" s="9" t="s">
        <v>45</v>
      </c>
      <c r="M1133" s="9" t="str">
        <f>INDEX(key!$AS$4:$AS$7,B1133)</f>
        <v>SCE</v>
      </c>
      <c r="N1133" s="9" t="str">
        <f>INDEX(key!$I$3:$I$5,C1133)</f>
        <v>DMo</v>
      </c>
      <c r="O1133" s="9" t="str">
        <f>INDEX(key!$F$9:$F$10,D1133)</f>
        <v>New</v>
      </c>
      <c r="P1133" s="9" t="str">
        <f>INDEX(key!$AT$3:$BI$3,E1133)</f>
        <v>CZ12</v>
      </c>
      <c r="Q1133" s="9" t="str">
        <f>INDEX('HVACwts Src'!$D$7:$I$7,F1133)</f>
        <v>rDXOH</v>
      </c>
      <c r="R1133" s="36">
        <f>IF(G1133,INDEX('HVACwts Src'!$D$11:$U$164,(B1133-1)*39+(D1133-1)*19+E1133,(C1133-1)*6+F1133),0)</f>
        <v>0</v>
      </c>
      <c r="T1133" t="str">
        <f t="shared" si="104"/>
        <v>HV_SCEDMoNewCZ12</v>
      </c>
      <c r="U1133" t="str">
        <f t="shared" si="105"/>
        <v>rDXOH</v>
      </c>
      <c r="V1133" s="36">
        <f t="shared" si="106"/>
        <v>0</v>
      </c>
    </row>
    <row r="1134" spans="1:22" x14ac:dyDescent="0.25">
      <c r="A1134" s="86">
        <f t="shared" si="107"/>
        <v>1128</v>
      </c>
      <c r="B1134">
        <v>2</v>
      </c>
      <c r="C1134">
        <v>3</v>
      </c>
      <c r="D1134">
        <v>2</v>
      </c>
      <c r="E1134">
        <v>12</v>
      </c>
      <c r="F1134">
        <v>6</v>
      </c>
      <c r="G1134" t="b">
        <f>INDEX(key!$AT$4:$BI$7,B1134,E1134)</f>
        <v>0</v>
      </c>
      <c r="H1134" t="str">
        <f t="shared" si="102"/>
        <v>HV_SCEDMoNewCZ12rNCOH</v>
      </c>
      <c r="I1134" s="9" t="s">
        <v>1799</v>
      </c>
      <c r="J1134" t="str">
        <f t="shared" si="103"/>
        <v>HV_SCEDMoNewCZ12</v>
      </c>
      <c r="K1134" s="9" t="s">
        <v>1662</v>
      </c>
      <c r="L1134" s="9" t="s">
        <v>45</v>
      </c>
      <c r="M1134" s="9" t="str">
        <f>INDEX(key!$AS$4:$AS$7,B1134)</f>
        <v>SCE</v>
      </c>
      <c r="N1134" s="9" t="str">
        <f>INDEX(key!$I$3:$I$5,C1134)</f>
        <v>DMo</v>
      </c>
      <c r="O1134" s="9" t="str">
        <f>INDEX(key!$F$9:$F$10,D1134)</f>
        <v>New</v>
      </c>
      <c r="P1134" s="9" t="str">
        <f>INDEX(key!$AT$3:$BI$3,E1134)</f>
        <v>CZ12</v>
      </c>
      <c r="Q1134" s="9" t="str">
        <f>INDEX('HVACwts Src'!$D$7:$I$7,F1134)</f>
        <v>rNCOH</v>
      </c>
      <c r="R1134" s="36">
        <f>IF(G1134,INDEX('HVACwts Src'!$D$11:$U$164,(B1134-1)*39+(D1134-1)*19+E1134,(C1134-1)*6+F1134),0)</f>
        <v>0</v>
      </c>
      <c r="T1134" t="str">
        <f t="shared" si="104"/>
        <v>HV_SCEDMoNewCZ12</v>
      </c>
      <c r="U1134" t="str">
        <f t="shared" si="105"/>
        <v>rNCOH</v>
      </c>
      <c r="V1134" s="36">
        <f t="shared" si="106"/>
        <v>0</v>
      </c>
    </row>
    <row r="1135" spans="1:22" x14ac:dyDescent="0.25">
      <c r="A1135" s="86">
        <f t="shared" si="107"/>
        <v>1129</v>
      </c>
      <c r="B1135">
        <v>2</v>
      </c>
      <c r="C1135">
        <v>3</v>
      </c>
      <c r="D1135">
        <v>2</v>
      </c>
      <c r="E1135">
        <v>13</v>
      </c>
      <c r="F1135">
        <v>1</v>
      </c>
      <c r="G1135" t="b">
        <f>INDEX(key!$AT$4:$BI$7,B1135,E1135)</f>
        <v>1</v>
      </c>
      <c r="H1135" t="str">
        <f t="shared" si="102"/>
        <v>HV_SCEDMoNewCZ13rDXGF</v>
      </c>
      <c r="I1135" s="9" t="s">
        <v>1799</v>
      </c>
      <c r="J1135" t="str">
        <f t="shared" si="103"/>
        <v>HV_SCEDMoNewCZ13</v>
      </c>
      <c r="K1135" s="9" t="s">
        <v>1662</v>
      </c>
      <c r="L1135" s="9" t="s">
        <v>45</v>
      </c>
      <c r="M1135" s="9" t="str">
        <f>INDEX(key!$AS$4:$AS$7,B1135)</f>
        <v>SCE</v>
      </c>
      <c r="N1135" s="9" t="str">
        <f>INDEX(key!$I$3:$I$5,C1135)</f>
        <v>DMo</v>
      </c>
      <c r="O1135" s="9" t="str">
        <f>INDEX(key!$F$9:$F$10,D1135)</f>
        <v>New</v>
      </c>
      <c r="P1135" s="9" t="str">
        <f>INDEX(key!$AT$3:$BI$3,E1135)</f>
        <v>CZ13</v>
      </c>
      <c r="Q1135" s="9" t="str">
        <f>INDEX('HVACwts Src'!$D$7:$I$7,F1135)</f>
        <v>rDXGF</v>
      </c>
      <c r="R1135" s="36">
        <f>IF(G1135,INDEX('HVACwts Src'!$D$11:$U$164,(B1135-1)*39+(D1135-1)*19+E1135,(C1135-1)*6+F1135),0)</f>
        <v>0.41404112725327441</v>
      </c>
      <c r="T1135" t="str">
        <f t="shared" si="104"/>
        <v>HV_SCEDMoNewCZ13</v>
      </c>
      <c r="U1135" t="str">
        <f t="shared" si="105"/>
        <v>rDXGF</v>
      </c>
      <c r="V1135" s="36">
        <f t="shared" si="106"/>
        <v>0.41404112725327441</v>
      </c>
    </row>
    <row r="1136" spans="1:22" x14ac:dyDescent="0.25">
      <c r="A1136" s="86">
        <f t="shared" si="107"/>
        <v>1130</v>
      </c>
      <c r="B1136">
        <v>2</v>
      </c>
      <c r="C1136">
        <v>3</v>
      </c>
      <c r="D1136">
        <v>2</v>
      </c>
      <c r="E1136">
        <v>13</v>
      </c>
      <c r="F1136">
        <v>2</v>
      </c>
      <c r="G1136" t="b">
        <f>INDEX(key!$AT$4:$BI$7,B1136,E1136)</f>
        <v>1</v>
      </c>
      <c r="H1136" t="str">
        <f t="shared" si="102"/>
        <v>HV_SCEDMoNewCZ13rNCGF</v>
      </c>
      <c r="I1136" s="9" t="s">
        <v>1799</v>
      </c>
      <c r="J1136" t="str">
        <f t="shared" si="103"/>
        <v>HV_SCEDMoNewCZ13</v>
      </c>
      <c r="K1136" s="9" t="s">
        <v>1662</v>
      </c>
      <c r="L1136" s="9" t="s">
        <v>45</v>
      </c>
      <c r="M1136" s="9" t="str">
        <f>INDEX(key!$AS$4:$AS$7,B1136)</f>
        <v>SCE</v>
      </c>
      <c r="N1136" s="9" t="str">
        <f>INDEX(key!$I$3:$I$5,C1136)</f>
        <v>DMo</v>
      </c>
      <c r="O1136" s="9" t="str">
        <f>INDEX(key!$F$9:$F$10,D1136)</f>
        <v>New</v>
      </c>
      <c r="P1136" s="9" t="str">
        <f>INDEX(key!$AT$3:$BI$3,E1136)</f>
        <v>CZ13</v>
      </c>
      <c r="Q1136" s="9" t="str">
        <f>INDEX('HVACwts Src'!$D$7:$I$7,F1136)</f>
        <v>rNCGF</v>
      </c>
      <c r="R1136" s="36">
        <f>IF(G1136,INDEX('HVACwts Src'!$D$11:$U$164,(B1136-1)*39+(D1136-1)*19+E1136,(C1136-1)*6+F1136),0)</f>
        <v>0.307608357282808</v>
      </c>
      <c r="T1136" t="str">
        <f t="shared" si="104"/>
        <v>HV_SCEDMoNewCZ13</v>
      </c>
      <c r="U1136" t="str">
        <f t="shared" si="105"/>
        <v>rNCGF</v>
      </c>
      <c r="V1136" s="36">
        <f t="shared" si="106"/>
        <v>0.307608357282808</v>
      </c>
    </row>
    <row r="1137" spans="1:22" x14ac:dyDescent="0.25">
      <c r="A1137" s="86">
        <f t="shared" si="107"/>
        <v>1131</v>
      </c>
      <c r="B1137">
        <v>2</v>
      </c>
      <c r="C1137">
        <v>3</v>
      </c>
      <c r="D1137">
        <v>2</v>
      </c>
      <c r="E1137">
        <v>13</v>
      </c>
      <c r="F1137">
        <v>3</v>
      </c>
      <c r="G1137" t="b">
        <f>INDEX(key!$AT$4:$BI$7,B1137,E1137)</f>
        <v>1</v>
      </c>
      <c r="H1137" t="str">
        <f t="shared" si="102"/>
        <v>HV_SCEDMoNewCZ13rDXHP</v>
      </c>
      <c r="I1137" s="9" t="s">
        <v>1799</v>
      </c>
      <c r="J1137" t="str">
        <f t="shared" si="103"/>
        <v>HV_SCEDMoNewCZ13</v>
      </c>
      <c r="K1137" s="9" t="s">
        <v>1662</v>
      </c>
      <c r="L1137" s="9" t="s">
        <v>45</v>
      </c>
      <c r="M1137" s="9" t="str">
        <f>INDEX(key!$AS$4:$AS$7,B1137)</f>
        <v>SCE</v>
      </c>
      <c r="N1137" s="9" t="str">
        <f>INDEX(key!$I$3:$I$5,C1137)</f>
        <v>DMo</v>
      </c>
      <c r="O1137" s="9" t="str">
        <f>INDEX(key!$F$9:$F$10,D1137)</f>
        <v>New</v>
      </c>
      <c r="P1137" s="9" t="str">
        <f>INDEX(key!$AT$3:$BI$3,E1137)</f>
        <v>CZ13</v>
      </c>
      <c r="Q1137" s="9" t="str">
        <f>INDEX('HVACwts Src'!$D$7:$I$7,F1137)</f>
        <v>rDXHP</v>
      </c>
      <c r="R1137" s="36">
        <f>IF(G1137,INDEX('HVACwts Src'!$D$11:$U$164,(B1137-1)*39+(D1137-1)*19+E1137,(C1137-1)*6+F1137),0)</f>
        <v>5.9148732464753495E-2</v>
      </c>
      <c r="T1137" t="str">
        <f t="shared" si="104"/>
        <v>HV_SCEDMoNewCZ13</v>
      </c>
      <c r="U1137" t="str">
        <f t="shared" si="105"/>
        <v>rDXHP</v>
      </c>
      <c r="V1137" s="36">
        <f t="shared" si="106"/>
        <v>5.9148732464753495E-2</v>
      </c>
    </row>
    <row r="1138" spans="1:22" x14ac:dyDescent="0.25">
      <c r="A1138" s="86">
        <f t="shared" si="107"/>
        <v>1132</v>
      </c>
      <c r="B1138">
        <v>2</v>
      </c>
      <c r="C1138">
        <v>3</v>
      </c>
      <c r="D1138">
        <v>2</v>
      </c>
      <c r="E1138">
        <v>13</v>
      </c>
      <c r="F1138">
        <v>4</v>
      </c>
      <c r="G1138" t="b">
        <f>INDEX(key!$AT$4:$BI$7,B1138,E1138)</f>
        <v>1</v>
      </c>
      <c r="H1138" t="str">
        <f t="shared" si="102"/>
        <v>HV_SCEDMoNewCZ13rNCEH</v>
      </c>
      <c r="I1138" s="9" t="s">
        <v>1799</v>
      </c>
      <c r="J1138" t="str">
        <f t="shared" si="103"/>
        <v>HV_SCEDMoNewCZ13</v>
      </c>
      <c r="K1138" s="9" t="s">
        <v>1662</v>
      </c>
      <c r="L1138" s="9" t="s">
        <v>45</v>
      </c>
      <c r="M1138" s="9" t="str">
        <f>INDEX(key!$AS$4:$AS$7,B1138)</f>
        <v>SCE</v>
      </c>
      <c r="N1138" s="9" t="str">
        <f>INDEX(key!$I$3:$I$5,C1138)</f>
        <v>DMo</v>
      </c>
      <c r="O1138" s="9" t="str">
        <f>INDEX(key!$F$9:$F$10,D1138)</f>
        <v>New</v>
      </c>
      <c r="P1138" s="9" t="str">
        <f>INDEX(key!$AT$3:$BI$3,E1138)</f>
        <v>CZ13</v>
      </c>
      <c r="Q1138" s="9" t="str">
        <f>INDEX('HVACwts Src'!$D$7:$I$7,F1138)</f>
        <v>rNCEH</v>
      </c>
      <c r="R1138" s="36">
        <f>IF(G1138,INDEX('HVACwts Src'!$D$11:$U$164,(B1138-1)*39+(D1138-1)*19+E1138,(C1138-1)*6+F1138),0)</f>
        <v>4.3944051040401139E-2</v>
      </c>
      <c r="T1138" t="str">
        <f t="shared" si="104"/>
        <v>HV_SCEDMoNewCZ13</v>
      </c>
      <c r="U1138" t="str">
        <f t="shared" si="105"/>
        <v>rNCEH</v>
      </c>
      <c r="V1138" s="36">
        <f t="shared" si="106"/>
        <v>4.3944051040401139E-2</v>
      </c>
    </row>
    <row r="1139" spans="1:22" x14ac:dyDescent="0.25">
      <c r="A1139" s="86">
        <f t="shared" si="107"/>
        <v>1133</v>
      </c>
      <c r="B1139">
        <v>2</v>
      </c>
      <c r="C1139">
        <v>3</v>
      </c>
      <c r="D1139">
        <v>2</v>
      </c>
      <c r="E1139">
        <v>13</v>
      </c>
      <c r="F1139">
        <v>5</v>
      </c>
      <c r="G1139" t="b">
        <f>INDEX(key!$AT$4:$BI$7,B1139,E1139)</f>
        <v>1</v>
      </c>
      <c r="H1139" t="str">
        <f t="shared" si="102"/>
        <v>HV_SCEDMoNewCZ13rDXOH</v>
      </c>
      <c r="I1139" s="9" t="s">
        <v>1799</v>
      </c>
      <c r="J1139" t="str">
        <f t="shared" si="103"/>
        <v>HV_SCEDMoNewCZ13</v>
      </c>
      <c r="K1139" s="9" t="s">
        <v>1662</v>
      </c>
      <c r="L1139" s="9" t="s">
        <v>45</v>
      </c>
      <c r="M1139" s="9" t="str">
        <f>INDEX(key!$AS$4:$AS$7,B1139)</f>
        <v>SCE</v>
      </c>
      <c r="N1139" s="9" t="str">
        <f>INDEX(key!$I$3:$I$5,C1139)</f>
        <v>DMo</v>
      </c>
      <c r="O1139" s="9" t="str">
        <f>INDEX(key!$F$9:$F$10,D1139)</f>
        <v>New</v>
      </c>
      <c r="P1139" s="9" t="str">
        <f>INDEX(key!$AT$3:$BI$3,E1139)</f>
        <v>CZ13</v>
      </c>
      <c r="Q1139" s="9" t="str">
        <f>INDEX('HVACwts Src'!$D$7:$I$7,F1139)</f>
        <v>rDXOH</v>
      </c>
      <c r="R1139" s="36">
        <f>IF(G1139,INDEX('HVACwts Src'!$D$11:$U$164,(B1139-1)*39+(D1139-1)*19+E1139,(C1139-1)*6+F1139),0)</f>
        <v>0.10055284519008094</v>
      </c>
      <c r="T1139" t="str">
        <f t="shared" si="104"/>
        <v>HV_SCEDMoNewCZ13</v>
      </c>
      <c r="U1139" t="str">
        <f t="shared" si="105"/>
        <v>rDXOH</v>
      </c>
      <c r="V1139" s="36">
        <f t="shared" si="106"/>
        <v>0.10055284519008094</v>
      </c>
    </row>
    <row r="1140" spans="1:22" x14ac:dyDescent="0.25">
      <c r="A1140" s="86">
        <f t="shared" si="107"/>
        <v>1134</v>
      </c>
      <c r="B1140">
        <v>2</v>
      </c>
      <c r="C1140">
        <v>3</v>
      </c>
      <c r="D1140">
        <v>2</v>
      </c>
      <c r="E1140">
        <v>13</v>
      </c>
      <c r="F1140">
        <v>6</v>
      </c>
      <c r="G1140" t="b">
        <f>INDEX(key!$AT$4:$BI$7,B1140,E1140)</f>
        <v>1</v>
      </c>
      <c r="H1140" t="str">
        <f t="shared" si="102"/>
        <v>HV_SCEDMoNewCZ13rNCOH</v>
      </c>
      <c r="I1140" s="9" t="s">
        <v>1799</v>
      </c>
      <c r="J1140" t="str">
        <f t="shared" si="103"/>
        <v>HV_SCEDMoNewCZ13</v>
      </c>
      <c r="K1140" s="9" t="s">
        <v>1662</v>
      </c>
      <c r="L1140" s="9" t="s">
        <v>45</v>
      </c>
      <c r="M1140" s="9" t="str">
        <f>INDEX(key!$AS$4:$AS$7,B1140)</f>
        <v>SCE</v>
      </c>
      <c r="N1140" s="9" t="str">
        <f>INDEX(key!$I$3:$I$5,C1140)</f>
        <v>DMo</v>
      </c>
      <c r="O1140" s="9" t="str">
        <f>INDEX(key!$F$9:$F$10,D1140)</f>
        <v>New</v>
      </c>
      <c r="P1140" s="9" t="str">
        <f>INDEX(key!$AT$3:$BI$3,E1140)</f>
        <v>CZ13</v>
      </c>
      <c r="Q1140" s="9" t="str">
        <f>INDEX('HVACwts Src'!$D$7:$I$7,F1140)</f>
        <v>rNCOH</v>
      </c>
      <c r="R1140" s="36">
        <f>IF(G1140,INDEX('HVACwts Src'!$D$11:$U$164,(B1140-1)*39+(D1140-1)*19+E1140,(C1140-1)*6+F1140),0)</f>
        <v>7.470488676868195E-2</v>
      </c>
      <c r="T1140" t="str">
        <f t="shared" si="104"/>
        <v>HV_SCEDMoNewCZ13</v>
      </c>
      <c r="U1140" t="str">
        <f t="shared" si="105"/>
        <v>rNCOH</v>
      </c>
      <c r="V1140" s="36">
        <f t="shared" si="106"/>
        <v>7.470488676868195E-2</v>
      </c>
    </row>
    <row r="1141" spans="1:22" x14ac:dyDescent="0.25">
      <c r="A1141" s="86">
        <f t="shared" si="107"/>
        <v>1135</v>
      </c>
      <c r="B1141">
        <v>2</v>
      </c>
      <c r="C1141">
        <v>3</v>
      </c>
      <c r="D1141">
        <v>2</v>
      </c>
      <c r="E1141">
        <v>14</v>
      </c>
      <c r="F1141">
        <v>1</v>
      </c>
      <c r="G1141" t="b">
        <f>INDEX(key!$AT$4:$BI$7,B1141,E1141)</f>
        <v>1</v>
      </c>
      <c r="H1141" t="str">
        <f t="shared" si="102"/>
        <v>HV_SCEDMoNewCZ14rDXGF</v>
      </c>
      <c r="I1141" s="9" t="s">
        <v>1799</v>
      </c>
      <c r="J1141" t="str">
        <f t="shared" si="103"/>
        <v>HV_SCEDMoNewCZ14</v>
      </c>
      <c r="K1141" s="9" t="s">
        <v>1662</v>
      </c>
      <c r="L1141" s="9" t="s">
        <v>45</v>
      </c>
      <c r="M1141" s="9" t="str">
        <f>INDEX(key!$AS$4:$AS$7,B1141)</f>
        <v>SCE</v>
      </c>
      <c r="N1141" s="9" t="str">
        <f>INDEX(key!$I$3:$I$5,C1141)</f>
        <v>DMo</v>
      </c>
      <c r="O1141" s="9" t="str">
        <f>INDEX(key!$F$9:$F$10,D1141)</f>
        <v>New</v>
      </c>
      <c r="P1141" s="9" t="str">
        <f>INDEX(key!$AT$3:$BI$3,E1141)</f>
        <v>CZ14</v>
      </c>
      <c r="Q1141" s="9" t="str">
        <f>INDEX('HVACwts Src'!$D$7:$I$7,F1141)</f>
        <v>rDXGF</v>
      </c>
      <c r="R1141" s="36">
        <f>IF(G1141,INDEX('HVACwts Src'!$D$11:$U$164,(B1141-1)*39+(D1141-1)*19+E1141,(C1141-1)*6+F1141),0)</f>
        <v>0.41404112725327441</v>
      </c>
      <c r="T1141" t="str">
        <f t="shared" si="104"/>
        <v>HV_SCEDMoNewCZ14</v>
      </c>
      <c r="U1141" t="str">
        <f t="shared" si="105"/>
        <v>rDXGF</v>
      </c>
      <c r="V1141" s="36">
        <f t="shared" si="106"/>
        <v>0.41404112725327441</v>
      </c>
    </row>
    <row r="1142" spans="1:22" x14ac:dyDescent="0.25">
      <c r="A1142" s="86">
        <f t="shared" si="107"/>
        <v>1136</v>
      </c>
      <c r="B1142">
        <v>2</v>
      </c>
      <c r="C1142">
        <v>3</v>
      </c>
      <c r="D1142">
        <v>2</v>
      </c>
      <c r="E1142">
        <v>14</v>
      </c>
      <c r="F1142">
        <v>2</v>
      </c>
      <c r="G1142" t="b">
        <f>INDEX(key!$AT$4:$BI$7,B1142,E1142)</f>
        <v>1</v>
      </c>
      <c r="H1142" t="str">
        <f t="shared" si="102"/>
        <v>HV_SCEDMoNewCZ14rNCGF</v>
      </c>
      <c r="I1142" s="9" t="s">
        <v>1799</v>
      </c>
      <c r="J1142" t="str">
        <f t="shared" si="103"/>
        <v>HV_SCEDMoNewCZ14</v>
      </c>
      <c r="K1142" s="9" t="s">
        <v>1662</v>
      </c>
      <c r="L1142" s="9" t="s">
        <v>45</v>
      </c>
      <c r="M1142" s="9" t="str">
        <f>INDEX(key!$AS$4:$AS$7,B1142)</f>
        <v>SCE</v>
      </c>
      <c r="N1142" s="9" t="str">
        <f>INDEX(key!$I$3:$I$5,C1142)</f>
        <v>DMo</v>
      </c>
      <c r="O1142" s="9" t="str">
        <f>INDEX(key!$F$9:$F$10,D1142)</f>
        <v>New</v>
      </c>
      <c r="P1142" s="9" t="str">
        <f>INDEX(key!$AT$3:$BI$3,E1142)</f>
        <v>CZ14</v>
      </c>
      <c r="Q1142" s="9" t="str">
        <f>INDEX('HVACwts Src'!$D$7:$I$7,F1142)</f>
        <v>rNCGF</v>
      </c>
      <c r="R1142" s="36">
        <f>IF(G1142,INDEX('HVACwts Src'!$D$11:$U$164,(B1142-1)*39+(D1142-1)*19+E1142,(C1142-1)*6+F1142),0)</f>
        <v>0.307608357282808</v>
      </c>
      <c r="T1142" t="str">
        <f t="shared" si="104"/>
        <v>HV_SCEDMoNewCZ14</v>
      </c>
      <c r="U1142" t="str">
        <f t="shared" si="105"/>
        <v>rNCGF</v>
      </c>
      <c r="V1142" s="36">
        <f t="shared" si="106"/>
        <v>0.307608357282808</v>
      </c>
    </row>
    <row r="1143" spans="1:22" x14ac:dyDescent="0.25">
      <c r="A1143" s="86">
        <f t="shared" si="107"/>
        <v>1137</v>
      </c>
      <c r="B1143">
        <v>2</v>
      </c>
      <c r="C1143">
        <v>3</v>
      </c>
      <c r="D1143">
        <v>2</v>
      </c>
      <c r="E1143">
        <v>14</v>
      </c>
      <c r="F1143">
        <v>3</v>
      </c>
      <c r="G1143" t="b">
        <f>INDEX(key!$AT$4:$BI$7,B1143,E1143)</f>
        <v>1</v>
      </c>
      <c r="H1143" t="str">
        <f t="shared" si="102"/>
        <v>HV_SCEDMoNewCZ14rDXHP</v>
      </c>
      <c r="I1143" s="9" t="s">
        <v>1799</v>
      </c>
      <c r="J1143" t="str">
        <f t="shared" si="103"/>
        <v>HV_SCEDMoNewCZ14</v>
      </c>
      <c r="K1143" s="9" t="s">
        <v>1662</v>
      </c>
      <c r="L1143" s="9" t="s">
        <v>45</v>
      </c>
      <c r="M1143" s="9" t="str">
        <f>INDEX(key!$AS$4:$AS$7,B1143)</f>
        <v>SCE</v>
      </c>
      <c r="N1143" s="9" t="str">
        <f>INDEX(key!$I$3:$I$5,C1143)</f>
        <v>DMo</v>
      </c>
      <c r="O1143" s="9" t="str">
        <f>INDEX(key!$F$9:$F$10,D1143)</f>
        <v>New</v>
      </c>
      <c r="P1143" s="9" t="str">
        <f>INDEX(key!$AT$3:$BI$3,E1143)</f>
        <v>CZ14</v>
      </c>
      <c r="Q1143" s="9" t="str">
        <f>INDEX('HVACwts Src'!$D$7:$I$7,F1143)</f>
        <v>rDXHP</v>
      </c>
      <c r="R1143" s="36">
        <f>IF(G1143,INDEX('HVACwts Src'!$D$11:$U$164,(B1143-1)*39+(D1143-1)*19+E1143,(C1143-1)*6+F1143),0)</f>
        <v>5.9148732464753495E-2</v>
      </c>
      <c r="T1143" t="str">
        <f t="shared" si="104"/>
        <v>HV_SCEDMoNewCZ14</v>
      </c>
      <c r="U1143" t="str">
        <f t="shared" si="105"/>
        <v>rDXHP</v>
      </c>
      <c r="V1143" s="36">
        <f t="shared" si="106"/>
        <v>5.9148732464753495E-2</v>
      </c>
    </row>
    <row r="1144" spans="1:22" x14ac:dyDescent="0.25">
      <c r="A1144" s="86">
        <f t="shared" si="107"/>
        <v>1138</v>
      </c>
      <c r="B1144">
        <v>2</v>
      </c>
      <c r="C1144">
        <v>3</v>
      </c>
      <c r="D1144">
        <v>2</v>
      </c>
      <c r="E1144">
        <v>14</v>
      </c>
      <c r="F1144">
        <v>4</v>
      </c>
      <c r="G1144" t="b">
        <f>INDEX(key!$AT$4:$BI$7,B1144,E1144)</f>
        <v>1</v>
      </c>
      <c r="H1144" t="str">
        <f t="shared" si="102"/>
        <v>HV_SCEDMoNewCZ14rNCEH</v>
      </c>
      <c r="I1144" s="9" t="s">
        <v>1799</v>
      </c>
      <c r="J1144" t="str">
        <f t="shared" si="103"/>
        <v>HV_SCEDMoNewCZ14</v>
      </c>
      <c r="K1144" s="9" t="s">
        <v>1662</v>
      </c>
      <c r="L1144" s="9" t="s">
        <v>45</v>
      </c>
      <c r="M1144" s="9" t="str">
        <f>INDEX(key!$AS$4:$AS$7,B1144)</f>
        <v>SCE</v>
      </c>
      <c r="N1144" s="9" t="str">
        <f>INDEX(key!$I$3:$I$5,C1144)</f>
        <v>DMo</v>
      </c>
      <c r="O1144" s="9" t="str">
        <f>INDEX(key!$F$9:$F$10,D1144)</f>
        <v>New</v>
      </c>
      <c r="P1144" s="9" t="str">
        <f>INDEX(key!$AT$3:$BI$3,E1144)</f>
        <v>CZ14</v>
      </c>
      <c r="Q1144" s="9" t="str">
        <f>INDEX('HVACwts Src'!$D$7:$I$7,F1144)</f>
        <v>rNCEH</v>
      </c>
      <c r="R1144" s="36">
        <f>IF(G1144,INDEX('HVACwts Src'!$D$11:$U$164,(B1144-1)*39+(D1144-1)*19+E1144,(C1144-1)*6+F1144),0)</f>
        <v>4.3944051040401139E-2</v>
      </c>
      <c r="T1144" t="str">
        <f t="shared" si="104"/>
        <v>HV_SCEDMoNewCZ14</v>
      </c>
      <c r="U1144" t="str">
        <f t="shared" si="105"/>
        <v>rNCEH</v>
      </c>
      <c r="V1144" s="36">
        <f t="shared" si="106"/>
        <v>4.3944051040401139E-2</v>
      </c>
    </row>
    <row r="1145" spans="1:22" x14ac:dyDescent="0.25">
      <c r="A1145" s="86">
        <f t="shared" si="107"/>
        <v>1139</v>
      </c>
      <c r="B1145">
        <v>2</v>
      </c>
      <c r="C1145">
        <v>3</v>
      </c>
      <c r="D1145">
        <v>2</v>
      </c>
      <c r="E1145">
        <v>14</v>
      </c>
      <c r="F1145">
        <v>5</v>
      </c>
      <c r="G1145" t="b">
        <f>INDEX(key!$AT$4:$BI$7,B1145,E1145)</f>
        <v>1</v>
      </c>
      <c r="H1145" t="str">
        <f t="shared" si="102"/>
        <v>HV_SCEDMoNewCZ14rDXOH</v>
      </c>
      <c r="I1145" s="9" t="s">
        <v>1799</v>
      </c>
      <c r="J1145" t="str">
        <f t="shared" si="103"/>
        <v>HV_SCEDMoNewCZ14</v>
      </c>
      <c r="K1145" s="9" t="s">
        <v>1662</v>
      </c>
      <c r="L1145" s="9" t="s">
        <v>45</v>
      </c>
      <c r="M1145" s="9" t="str">
        <f>INDEX(key!$AS$4:$AS$7,B1145)</f>
        <v>SCE</v>
      </c>
      <c r="N1145" s="9" t="str">
        <f>INDEX(key!$I$3:$I$5,C1145)</f>
        <v>DMo</v>
      </c>
      <c r="O1145" s="9" t="str">
        <f>INDEX(key!$F$9:$F$10,D1145)</f>
        <v>New</v>
      </c>
      <c r="P1145" s="9" t="str">
        <f>INDEX(key!$AT$3:$BI$3,E1145)</f>
        <v>CZ14</v>
      </c>
      <c r="Q1145" s="9" t="str">
        <f>INDEX('HVACwts Src'!$D$7:$I$7,F1145)</f>
        <v>rDXOH</v>
      </c>
      <c r="R1145" s="36">
        <f>IF(G1145,INDEX('HVACwts Src'!$D$11:$U$164,(B1145-1)*39+(D1145-1)*19+E1145,(C1145-1)*6+F1145),0)</f>
        <v>0.10055284519008094</v>
      </c>
      <c r="T1145" t="str">
        <f t="shared" si="104"/>
        <v>HV_SCEDMoNewCZ14</v>
      </c>
      <c r="U1145" t="str">
        <f t="shared" si="105"/>
        <v>rDXOH</v>
      </c>
      <c r="V1145" s="36">
        <f t="shared" si="106"/>
        <v>0.10055284519008094</v>
      </c>
    </row>
    <row r="1146" spans="1:22" x14ac:dyDescent="0.25">
      <c r="A1146" s="86">
        <f t="shared" si="107"/>
        <v>1140</v>
      </c>
      <c r="B1146">
        <v>2</v>
      </c>
      <c r="C1146">
        <v>3</v>
      </c>
      <c r="D1146">
        <v>2</v>
      </c>
      <c r="E1146">
        <v>14</v>
      </c>
      <c r="F1146">
        <v>6</v>
      </c>
      <c r="G1146" t="b">
        <f>INDEX(key!$AT$4:$BI$7,B1146,E1146)</f>
        <v>1</v>
      </c>
      <c r="H1146" t="str">
        <f t="shared" si="102"/>
        <v>HV_SCEDMoNewCZ14rNCOH</v>
      </c>
      <c r="I1146" s="9" t="s">
        <v>1799</v>
      </c>
      <c r="J1146" t="str">
        <f t="shared" si="103"/>
        <v>HV_SCEDMoNewCZ14</v>
      </c>
      <c r="K1146" s="9" t="s">
        <v>1662</v>
      </c>
      <c r="L1146" s="9" t="s">
        <v>45</v>
      </c>
      <c r="M1146" s="9" t="str">
        <f>INDEX(key!$AS$4:$AS$7,B1146)</f>
        <v>SCE</v>
      </c>
      <c r="N1146" s="9" t="str">
        <f>INDEX(key!$I$3:$I$5,C1146)</f>
        <v>DMo</v>
      </c>
      <c r="O1146" s="9" t="str">
        <f>INDEX(key!$F$9:$F$10,D1146)</f>
        <v>New</v>
      </c>
      <c r="P1146" s="9" t="str">
        <f>INDEX(key!$AT$3:$BI$3,E1146)</f>
        <v>CZ14</v>
      </c>
      <c r="Q1146" s="9" t="str">
        <f>INDEX('HVACwts Src'!$D$7:$I$7,F1146)</f>
        <v>rNCOH</v>
      </c>
      <c r="R1146" s="36">
        <f>IF(G1146,INDEX('HVACwts Src'!$D$11:$U$164,(B1146-1)*39+(D1146-1)*19+E1146,(C1146-1)*6+F1146),0)</f>
        <v>7.470488676868195E-2</v>
      </c>
      <c r="T1146" t="str">
        <f t="shared" si="104"/>
        <v>HV_SCEDMoNewCZ14</v>
      </c>
      <c r="U1146" t="str">
        <f t="shared" si="105"/>
        <v>rNCOH</v>
      </c>
      <c r="V1146" s="36">
        <f t="shared" si="106"/>
        <v>7.470488676868195E-2</v>
      </c>
    </row>
    <row r="1147" spans="1:22" x14ac:dyDescent="0.25">
      <c r="A1147" s="86">
        <f t="shared" si="107"/>
        <v>1141</v>
      </c>
      <c r="B1147">
        <v>2</v>
      </c>
      <c r="C1147">
        <v>3</v>
      </c>
      <c r="D1147">
        <v>2</v>
      </c>
      <c r="E1147">
        <v>15</v>
      </c>
      <c r="F1147">
        <v>1</v>
      </c>
      <c r="G1147" t="b">
        <f>INDEX(key!$AT$4:$BI$7,B1147,E1147)</f>
        <v>1</v>
      </c>
      <c r="H1147" t="str">
        <f t="shared" si="102"/>
        <v>HV_SCEDMoNewCZ15rDXGF</v>
      </c>
      <c r="I1147" s="9" t="s">
        <v>1799</v>
      </c>
      <c r="J1147" t="str">
        <f t="shared" si="103"/>
        <v>HV_SCEDMoNewCZ15</v>
      </c>
      <c r="K1147" s="9" t="s">
        <v>1662</v>
      </c>
      <c r="L1147" s="9" t="s">
        <v>45</v>
      </c>
      <c r="M1147" s="9" t="str">
        <f>INDEX(key!$AS$4:$AS$7,B1147)</f>
        <v>SCE</v>
      </c>
      <c r="N1147" s="9" t="str">
        <f>INDEX(key!$I$3:$I$5,C1147)</f>
        <v>DMo</v>
      </c>
      <c r="O1147" s="9" t="str">
        <f>INDEX(key!$F$9:$F$10,D1147)</f>
        <v>New</v>
      </c>
      <c r="P1147" s="9" t="str">
        <f>INDEX(key!$AT$3:$BI$3,E1147)</f>
        <v>CZ15</v>
      </c>
      <c r="Q1147" s="9" t="str">
        <f>INDEX('HVACwts Src'!$D$7:$I$7,F1147)</f>
        <v>rDXGF</v>
      </c>
      <c r="R1147" s="36">
        <f>IF(G1147,INDEX('HVACwts Src'!$D$11:$U$164,(B1147-1)*39+(D1147-1)*19+E1147,(C1147-1)*6+F1147),0)</f>
        <v>172.72359999999998</v>
      </c>
      <c r="T1147" t="str">
        <f t="shared" si="104"/>
        <v>HV_SCEDMoNewCZ15</v>
      </c>
      <c r="U1147" t="str">
        <f t="shared" si="105"/>
        <v>rDXGF</v>
      </c>
      <c r="V1147" s="36">
        <f t="shared" si="106"/>
        <v>172.72359999999998</v>
      </c>
    </row>
    <row r="1148" spans="1:22" x14ac:dyDescent="0.25">
      <c r="A1148" s="86">
        <f t="shared" si="107"/>
        <v>1142</v>
      </c>
      <c r="B1148">
        <v>2</v>
      </c>
      <c r="C1148">
        <v>3</v>
      </c>
      <c r="D1148">
        <v>2</v>
      </c>
      <c r="E1148">
        <v>15</v>
      </c>
      <c r="F1148">
        <v>2</v>
      </c>
      <c r="G1148" t="b">
        <f>INDEX(key!$AT$4:$BI$7,B1148,E1148)</f>
        <v>1</v>
      </c>
      <c r="H1148" t="str">
        <f t="shared" si="102"/>
        <v>HV_SCEDMoNewCZ15rNCGF</v>
      </c>
      <c r="I1148" s="9" t="s">
        <v>1799</v>
      </c>
      <c r="J1148" t="str">
        <f t="shared" si="103"/>
        <v>HV_SCEDMoNewCZ15</v>
      </c>
      <c r="K1148" s="9" t="s">
        <v>1662</v>
      </c>
      <c r="L1148" s="9" t="s">
        <v>45</v>
      </c>
      <c r="M1148" s="9" t="str">
        <f>INDEX(key!$AS$4:$AS$7,B1148)</f>
        <v>SCE</v>
      </c>
      <c r="N1148" s="9" t="str">
        <f>INDEX(key!$I$3:$I$5,C1148)</f>
        <v>DMo</v>
      </c>
      <c r="O1148" s="9" t="str">
        <f>INDEX(key!$F$9:$F$10,D1148)</f>
        <v>New</v>
      </c>
      <c r="P1148" s="9" t="str">
        <f>INDEX(key!$AT$3:$BI$3,E1148)</f>
        <v>CZ15</v>
      </c>
      <c r="Q1148" s="9" t="str">
        <f>INDEX('HVACwts Src'!$D$7:$I$7,F1148)</f>
        <v>rNCGF</v>
      </c>
      <c r="R1148" s="36">
        <f>IF(G1148,INDEX('HVACwts Src'!$D$11:$U$164,(B1148-1)*39+(D1148-1)*19+E1148,(C1148-1)*6+F1148),0)</f>
        <v>0</v>
      </c>
      <c r="T1148" t="str">
        <f t="shared" si="104"/>
        <v>HV_SCEDMoNewCZ15</v>
      </c>
      <c r="U1148" t="str">
        <f t="shared" si="105"/>
        <v>rNCGF</v>
      </c>
      <c r="V1148" s="36">
        <f t="shared" si="106"/>
        <v>0</v>
      </c>
    </row>
    <row r="1149" spans="1:22" x14ac:dyDescent="0.25">
      <c r="A1149" s="86">
        <f t="shared" si="107"/>
        <v>1143</v>
      </c>
      <c r="B1149">
        <v>2</v>
      </c>
      <c r="C1149">
        <v>3</v>
      </c>
      <c r="D1149">
        <v>2</v>
      </c>
      <c r="E1149">
        <v>15</v>
      </c>
      <c r="F1149">
        <v>3</v>
      </c>
      <c r="G1149" t="b">
        <f>INDEX(key!$AT$4:$BI$7,B1149,E1149)</f>
        <v>1</v>
      </c>
      <c r="H1149" t="str">
        <f t="shared" si="102"/>
        <v>HV_SCEDMoNewCZ15rDXHP</v>
      </c>
      <c r="I1149" s="9" t="s">
        <v>1799</v>
      </c>
      <c r="J1149" t="str">
        <f t="shared" si="103"/>
        <v>HV_SCEDMoNewCZ15</v>
      </c>
      <c r="K1149" s="9" t="s">
        <v>1662</v>
      </c>
      <c r="L1149" s="9" t="s">
        <v>45</v>
      </c>
      <c r="M1149" s="9" t="str">
        <f>INDEX(key!$AS$4:$AS$7,B1149)</f>
        <v>SCE</v>
      </c>
      <c r="N1149" s="9" t="str">
        <f>INDEX(key!$I$3:$I$5,C1149)</f>
        <v>DMo</v>
      </c>
      <c r="O1149" s="9" t="str">
        <f>INDEX(key!$F$9:$F$10,D1149)</f>
        <v>New</v>
      </c>
      <c r="P1149" s="9" t="str">
        <f>INDEX(key!$AT$3:$BI$3,E1149)</f>
        <v>CZ15</v>
      </c>
      <c r="Q1149" s="9" t="str">
        <f>INDEX('HVACwts Src'!$D$7:$I$7,F1149)</f>
        <v>rDXHP</v>
      </c>
      <c r="R1149" s="36">
        <f>IF(G1149,INDEX('HVACwts Src'!$D$11:$U$164,(B1149-1)*39+(D1149-1)*19+E1149,(C1149-1)*6+F1149),0)</f>
        <v>24.674800000000001</v>
      </c>
      <c r="T1149" t="str">
        <f t="shared" si="104"/>
        <v>HV_SCEDMoNewCZ15</v>
      </c>
      <c r="U1149" t="str">
        <f t="shared" si="105"/>
        <v>rDXHP</v>
      </c>
      <c r="V1149" s="36">
        <f t="shared" si="106"/>
        <v>24.674800000000001</v>
      </c>
    </row>
    <row r="1150" spans="1:22" x14ac:dyDescent="0.25">
      <c r="A1150" s="86">
        <f t="shared" si="107"/>
        <v>1144</v>
      </c>
      <c r="B1150">
        <v>2</v>
      </c>
      <c r="C1150">
        <v>3</v>
      </c>
      <c r="D1150">
        <v>2</v>
      </c>
      <c r="E1150">
        <v>15</v>
      </c>
      <c r="F1150">
        <v>4</v>
      </c>
      <c r="G1150" t="b">
        <f>INDEX(key!$AT$4:$BI$7,B1150,E1150)</f>
        <v>1</v>
      </c>
      <c r="H1150" t="str">
        <f t="shared" si="102"/>
        <v>HV_SCEDMoNewCZ15rNCEH</v>
      </c>
      <c r="I1150" s="9" t="s">
        <v>1799</v>
      </c>
      <c r="J1150" t="str">
        <f t="shared" si="103"/>
        <v>HV_SCEDMoNewCZ15</v>
      </c>
      <c r="K1150" s="9" t="s">
        <v>1662</v>
      </c>
      <c r="L1150" s="9" t="s">
        <v>45</v>
      </c>
      <c r="M1150" s="9" t="str">
        <f>INDEX(key!$AS$4:$AS$7,B1150)</f>
        <v>SCE</v>
      </c>
      <c r="N1150" s="9" t="str">
        <f>INDEX(key!$I$3:$I$5,C1150)</f>
        <v>DMo</v>
      </c>
      <c r="O1150" s="9" t="str">
        <f>INDEX(key!$F$9:$F$10,D1150)</f>
        <v>New</v>
      </c>
      <c r="P1150" s="9" t="str">
        <f>INDEX(key!$AT$3:$BI$3,E1150)</f>
        <v>CZ15</v>
      </c>
      <c r="Q1150" s="9" t="str">
        <f>INDEX('HVACwts Src'!$D$7:$I$7,F1150)</f>
        <v>rNCEH</v>
      </c>
      <c r="R1150" s="36">
        <f>IF(G1150,INDEX('HVACwts Src'!$D$11:$U$164,(B1150-1)*39+(D1150-1)*19+E1150,(C1150-1)*6+F1150),0)</f>
        <v>0</v>
      </c>
      <c r="T1150" t="str">
        <f t="shared" si="104"/>
        <v>HV_SCEDMoNewCZ15</v>
      </c>
      <c r="U1150" t="str">
        <f t="shared" si="105"/>
        <v>rNCEH</v>
      </c>
      <c r="V1150" s="36">
        <f t="shared" si="106"/>
        <v>0</v>
      </c>
    </row>
    <row r="1151" spans="1:22" x14ac:dyDescent="0.25">
      <c r="A1151" s="86">
        <f t="shared" si="107"/>
        <v>1145</v>
      </c>
      <c r="B1151">
        <v>2</v>
      </c>
      <c r="C1151">
        <v>3</v>
      </c>
      <c r="D1151">
        <v>2</v>
      </c>
      <c r="E1151">
        <v>15</v>
      </c>
      <c r="F1151">
        <v>5</v>
      </c>
      <c r="G1151" t="b">
        <f>INDEX(key!$AT$4:$BI$7,B1151,E1151)</f>
        <v>1</v>
      </c>
      <c r="H1151" t="str">
        <f t="shared" si="102"/>
        <v>HV_SCEDMoNewCZ15rDXOH</v>
      </c>
      <c r="I1151" s="9" t="s">
        <v>1799</v>
      </c>
      <c r="J1151" t="str">
        <f t="shared" si="103"/>
        <v>HV_SCEDMoNewCZ15</v>
      </c>
      <c r="K1151" s="9" t="s">
        <v>1662</v>
      </c>
      <c r="L1151" s="9" t="s">
        <v>45</v>
      </c>
      <c r="M1151" s="9" t="str">
        <f>INDEX(key!$AS$4:$AS$7,B1151)</f>
        <v>SCE</v>
      </c>
      <c r="N1151" s="9" t="str">
        <f>INDEX(key!$I$3:$I$5,C1151)</f>
        <v>DMo</v>
      </c>
      <c r="O1151" s="9" t="str">
        <f>INDEX(key!$F$9:$F$10,D1151)</f>
        <v>New</v>
      </c>
      <c r="P1151" s="9" t="str">
        <f>INDEX(key!$AT$3:$BI$3,E1151)</f>
        <v>CZ15</v>
      </c>
      <c r="Q1151" s="9" t="str">
        <f>INDEX('HVACwts Src'!$D$7:$I$7,F1151)</f>
        <v>rDXOH</v>
      </c>
      <c r="R1151" s="36">
        <f>IF(G1151,INDEX('HVACwts Src'!$D$11:$U$164,(B1151-1)*39+(D1151-1)*19+E1151,(C1151-1)*6+F1151),0)</f>
        <v>41.947160000000004</v>
      </c>
      <c r="T1151" t="str">
        <f t="shared" si="104"/>
        <v>HV_SCEDMoNewCZ15</v>
      </c>
      <c r="U1151" t="str">
        <f t="shared" si="105"/>
        <v>rDXOH</v>
      </c>
      <c r="V1151" s="36">
        <f t="shared" si="106"/>
        <v>41.947160000000004</v>
      </c>
    </row>
    <row r="1152" spans="1:22" x14ac:dyDescent="0.25">
      <c r="A1152" s="86">
        <f t="shared" si="107"/>
        <v>1146</v>
      </c>
      <c r="B1152">
        <v>2</v>
      </c>
      <c r="C1152">
        <v>3</v>
      </c>
      <c r="D1152">
        <v>2</v>
      </c>
      <c r="E1152">
        <v>15</v>
      </c>
      <c r="F1152">
        <v>6</v>
      </c>
      <c r="G1152" t="b">
        <f>INDEX(key!$AT$4:$BI$7,B1152,E1152)</f>
        <v>1</v>
      </c>
      <c r="H1152" t="str">
        <f t="shared" si="102"/>
        <v>HV_SCEDMoNewCZ15rNCOH</v>
      </c>
      <c r="I1152" s="9" t="s">
        <v>1799</v>
      </c>
      <c r="J1152" t="str">
        <f t="shared" si="103"/>
        <v>HV_SCEDMoNewCZ15</v>
      </c>
      <c r="K1152" s="9" t="s">
        <v>1662</v>
      </c>
      <c r="L1152" s="9" t="s">
        <v>45</v>
      </c>
      <c r="M1152" s="9" t="str">
        <f>INDEX(key!$AS$4:$AS$7,B1152)</f>
        <v>SCE</v>
      </c>
      <c r="N1152" s="9" t="str">
        <f>INDEX(key!$I$3:$I$5,C1152)</f>
        <v>DMo</v>
      </c>
      <c r="O1152" s="9" t="str">
        <f>INDEX(key!$F$9:$F$10,D1152)</f>
        <v>New</v>
      </c>
      <c r="P1152" s="9" t="str">
        <f>INDEX(key!$AT$3:$BI$3,E1152)</f>
        <v>CZ15</v>
      </c>
      <c r="Q1152" s="9" t="str">
        <f>INDEX('HVACwts Src'!$D$7:$I$7,F1152)</f>
        <v>rNCOH</v>
      </c>
      <c r="R1152" s="36">
        <f>IF(G1152,INDEX('HVACwts Src'!$D$11:$U$164,(B1152-1)*39+(D1152-1)*19+E1152,(C1152-1)*6+F1152),0)</f>
        <v>0</v>
      </c>
      <c r="T1152" t="str">
        <f t="shared" si="104"/>
        <v>HV_SCEDMoNewCZ15</v>
      </c>
      <c r="U1152" t="str">
        <f t="shared" si="105"/>
        <v>rNCOH</v>
      </c>
      <c r="V1152" s="36">
        <f t="shared" si="106"/>
        <v>0</v>
      </c>
    </row>
    <row r="1153" spans="1:22" x14ac:dyDescent="0.25">
      <c r="A1153" s="86">
        <f t="shared" si="107"/>
        <v>1147</v>
      </c>
      <c r="B1153">
        <v>2</v>
      </c>
      <c r="C1153">
        <v>3</v>
      </c>
      <c r="D1153">
        <v>2</v>
      </c>
      <c r="E1153">
        <v>16</v>
      </c>
      <c r="F1153">
        <v>1</v>
      </c>
      <c r="G1153" t="b">
        <f>INDEX(key!$AT$4:$BI$7,B1153,E1153)</f>
        <v>1</v>
      </c>
      <c r="H1153" t="str">
        <f t="shared" si="102"/>
        <v>HV_SCEDMoNewCZ16rDXGF</v>
      </c>
      <c r="I1153" s="9" t="s">
        <v>1799</v>
      </c>
      <c r="J1153" t="str">
        <f t="shared" si="103"/>
        <v>HV_SCEDMoNewCZ16</v>
      </c>
      <c r="K1153" s="9" t="s">
        <v>1662</v>
      </c>
      <c r="L1153" s="9" t="s">
        <v>45</v>
      </c>
      <c r="M1153" s="9" t="str">
        <f>INDEX(key!$AS$4:$AS$7,B1153)</f>
        <v>SCE</v>
      </c>
      <c r="N1153" s="9" t="str">
        <f>INDEX(key!$I$3:$I$5,C1153)</f>
        <v>DMo</v>
      </c>
      <c r="O1153" s="9" t="str">
        <f>INDEX(key!$F$9:$F$10,D1153)</f>
        <v>New</v>
      </c>
      <c r="P1153" s="9" t="str">
        <f>INDEX(key!$AT$3:$BI$3,E1153)</f>
        <v>CZ16</v>
      </c>
      <c r="Q1153" s="9" t="str">
        <f>INDEX('HVACwts Src'!$D$7:$I$7,F1153)</f>
        <v>rDXGF</v>
      </c>
      <c r="R1153" s="36">
        <f>IF(G1153,INDEX('HVACwts Src'!$D$11:$U$164,(B1153-1)*39+(D1153-1)*19+E1153,(C1153-1)*6+F1153),0)</f>
        <v>49.741999999999997</v>
      </c>
      <c r="T1153" t="str">
        <f t="shared" si="104"/>
        <v>HV_SCEDMoNewCZ16</v>
      </c>
      <c r="U1153" t="str">
        <f t="shared" si="105"/>
        <v>rDXGF</v>
      </c>
      <c r="V1153" s="36">
        <f t="shared" si="106"/>
        <v>49.741999999999997</v>
      </c>
    </row>
    <row r="1154" spans="1:22" x14ac:dyDescent="0.25">
      <c r="A1154" s="86">
        <f t="shared" si="107"/>
        <v>1148</v>
      </c>
      <c r="B1154">
        <v>2</v>
      </c>
      <c r="C1154">
        <v>3</v>
      </c>
      <c r="D1154">
        <v>2</v>
      </c>
      <c r="E1154">
        <v>16</v>
      </c>
      <c r="F1154">
        <v>2</v>
      </c>
      <c r="G1154" t="b">
        <f>INDEX(key!$AT$4:$BI$7,B1154,E1154)</f>
        <v>1</v>
      </c>
      <c r="H1154" t="str">
        <f t="shared" si="102"/>
        <v>HV_SCEDMoNewCZ16rNCGF</v>
      </c>
      <c r="I1154" s="9" t="s">
        <v>1799</v>
      </c>
      <c r="J1154" t="str">
        <f t="shared" si="103"/>
        <v>HV_SCEDMoNewCZ16</v>
      </c>
      <c r="K1154" s="9" t="s">
        <v>1662</v>
      </c>
      <c r="L1154" s="9" t="s">
        <v>45</v>
      </c>
      <c r="M1154" s="9" t="str">
        <f>INDEX(key!$AS$4:$AS$7,B1154)</f>
        <v>SCE</v>
      </c>
      <c r="N1154" s="9" t="str">
        <f>INDEX(key!$I$3:$I$5,C1154)</f>
        <v>DMo</v>
      </c>
      <c r="O1154" s="9" t="str">
        <f>INDEX(key!$F$9:$F$10,D1154)</f>
        <v>New</v>
      </c>
      <c r="P1154" s="9" t="str">
        <f>INDEX(key!$AT$3:$BI$3,E1154)</f>
        <v>CZ16</v>
      </c>
      <c r="Q1154" s="9" t="str">
        <f>INDEX('HVACwts Src'!$D$7:$I$7,F1154)</f>
        <v>rNCGF</v>
      </c>
      <c r="R1154" s="36">
        <f>IF(G1154,INDEX('HVACwts Src'!$D$11:$U$164,(B1154-1)*39+(D1154-1)*19+E1154,(C1154-1)*6+F1154),0)</f>
        <v>0</v>
      </c>
      <c r="T1154" t="str">
        <f t="shared" si="104"/>
        <v>HV_SCEDMoNewCZ16</v>
      </c>
      <c r="U1154" t="str">
        <f t="shared" si="105"/>
        <v>rNCGF</v>
      </c>
      <c r="V1154" s="36">
        <f t="shared" si="106"/>
        <v>0</v>
      </c>
    </row>
    <row r="1155" spans="1:22" x14ac:dyDescent="0.25">
      <c r="A1155" s="86">
        <f t="shared" si="107"/>
        <v>1149</v>
      </c>
      <c r="B1155">
        <v>2</v>
      </c>
      <c r="C1155">
        <v>3</v>
      </c>
      <c r="D1155">
        <v>2</v>
      </c>
      <c r="E1155">
        <v>16</v>
      </c>
      <c r="F1155">
        <v>3</v>
      </c>
      <c r="G1155" t="b">
        <f>INDEX(key!$AT$4:$BI$7,B1155,E1155)</f>
        <v>1</v>
      </c>
      <c r="H1155" t="str">
        <f t="shared" si="102"/>
        <v>HV_SCEDMoNewCZ16rDXHP</v>
      </c>
      <c r="I1155" s="9" t="s">
        <v>1799</v>
      </c>
      <c r="J1155" t="str">
        <f t="shared" si="103"/>
        <v>HV_SCEDMoNewCZ16</v>
      </c>
      <c r="K1155" s="9" t="s">
        <v>1662</v>
      </c>
      <c r="L1155" s="9" t="s">
        <v>45</v>
      </c>
      <c r="M1155" s="9" t="str">
        <f>INDEX(key!$AS$4:$AS$7,B1155)</f>
        <v>SCE</v>
      </c>
      <c r="N1155" s="9" t="str">
        <f>INDEX(key!$I$3:$I$5,C1155)</f>
        <v>DMo</v>
      </c>
      <c r="O1155" s="9" t="str">
        <f>INDEX(key!$F$9:$F$10,D1155)</f>
        <v>New</v>
      </c>
      <c r="P1155" s="9" t="str">
        <f>INDEX(key!$AT$3:$BI$3,E1155)</f>
        <v>CZ16</v>
      </c>
      <c r="Q1155" s="9" t="str">
        <f>INDEX('HVACwts Src'!$D$7:$I$7,F1155)</f>
        <v>rDXHP</v>
      </c>
      <c r="R1155" s="36">
        <f>IF(G1155,INDEX('HVACwts Src'!$D$11:$U$164,(B1155-1)*39+(D1155-1)*19+E1155,(C1155-1)*6+F1155),0)</f>
        <v>7.1060000000000008</v>
      </c>
      <c r="T1155" t="str">
        <f t="shared" si="104"/>
        <v>HV_SCEDMoNewCZ16</v>
      </c>
      <c r="U1155" t="str">
        <f t="shared" si="105"/>
        <v>rDXHP</v>
      </c>
      <c r="V1155" s="36">
        <f t="shared" si="106"/>
        <v>7.1060000000000008</v>
      </c>
    </row>
    <row r="1156" spans="1:22" x14ac:dyDescent="0.25">
      <c r="A1156" s="86">
        <f t="shared" si="107"/>
        <v>1150</v>
      </c>
      <c r="B1156">
        <v>2</v>
      </c>
      <c r="C1156">
        <v>3</v>
      </c>
      <c r="D1156">
        <v>2</v>
      </c>
      <c r="E1156">
        <v>16</v>
      </c>
      <c r="F1156">
        <v>4</v>
      </c>
      <c r="G1156" t="b">
        <f>INDEX(key!$AT$4:$BI$7,B1156,E1156)</f>
        <v>1</v>
      </c>
      <c r="H1156" t="str">
        <f t="shared" si="102"/>
        <v>HV_SCEDMoNewCZ16rNCEH</v>
      </c>
      <c r="I1156" s="9" t="s">
        <v>1799</v>
      </c>
      <c r="J1156" t="str">
        <f t="shared" si="103"/>
        <v>HV_SCEDMoNewCZ16</v>
      </c>
      <c r="K1156" s="9" t="s">
        <v>1662</v>
      </c>
      <c r="L1156" s="9" t="s">
        <v>45</v>
      </c>
      <c r="M1156" s="9" t="str">
        <f>INDEX(key!$AS$4:$AS$7,B1156)</f>
        <v>SCE</v>
      </c>
      <c r="N1156" s="9" t="str">
        <f>INDEX(key!$I$3:$I$5,C1156)</f>
        <v>DMo</v>
      </c>
      <c r="O1156" s="9" t="str">
        <f>INDEX(key!$F$9:$F$10,D1156)</f>
        <v>New</v>
      </c>
      <c r="P1156" s="9" t="str">
        <f>INDEX(key!$AT$3:$BI$3,E1156)</f>
        <v>CZ16</v>
      </c>
      <c r="Q1156" s="9" t="str">
        <f>INDEX('HVACwts Src'!$D$7:$I$7,F1156)</f>
        <v>rNCEH</v>
      </c>
      <c r="R1156" s="36">
        <f>IF(G1156,INDEX('HVACwts Src'!$D$11:$U$164,(B1156-1)*39+(D1156-1)*19+E1156,(C1156-1)*6+F1156),0)</f>
        <v>0</v>
      </c>
      <c r="T1156" t="str">
        <f t="shared" si="104"/>
        <v>HV_SCEDMoNewCZ16</v>
      </c>
      <c r="U1156" t="str">
        <f t="shared" si="105"/>
        <v>rNCEH</v>
      </c>
      <c r="V1156" s="36">
        <f t="shared" si="106"/>
        <v>0</v>
      </c>
    </row>
    <row r="1157" spans="1:22" x14ac:dyDescent="0.25">
      <c r="A1157" s="86">
        <f t="shared" si="107"/>
        <v>1151</v>
      </c>
      <c r="B1157">
        <v>2</v>
      </c>
      <c r="C1157">
        <v>3</v>
      </c>
      <c r="D1157">
        <v>2</v>
      </c>
      <c r="E1157">
        <v>16</v>
      </c>
      <c r="F1157">
        <v>5</v>
      </c>
      <c r="G1157" t="b">
        <f>INDEX(key!$AT$4:$BI$7,B1157,E1157)</f>
        <v>1</v>
      </c>
      <c r="H1157" t="str">
        <f t="shared" si="102"/>
        <v>HV_SCEDMoNewCZ16rDXOH</v>
      </c>
      <c r="I1157" s="9" t="s">
        <v>1799</v>
      </c>
      <c r="J1157" t="str">
        <f t="shared" si="103"/>
        <v>HV_SCEDMoNewCZ16</v>
      </c>
      <c r="K1157" s="9" t="s">
        <v>1662</v>
      </c>
      <c r="L1157" s="9" t="s">
        <v>45</v>
      </c>
      <c r="M1157" s="9" t="str">
        <f>INDEX(key!$AS$4:$AS$7,B1157)</f>
        <v>SCE</v>
      </c>
      <c r="N1157" s="9" t="str">
        <f>INDEX(key!$I$3:$I$5,C1157)</f>
        <v>DMo</v>
      </c>
      <c r="O1157" s="9" t="str">
        <f>INDEX(key!$F$9:$F$10,D1157)</f>
        <v>New</v>
      </c>
      <c r="P1157" s="9" t="str">
        <f>INDEX(key!$AT$3:$BI$3,E1157)</f>
        <v>CZ16</v>
      </c>
      <c r="Q1157" s="9" t="str">
        <f>INDEX('HVACwts Src'!$D$7:$I$7,F1157)</f>
        <v>rDXOH</v>
      </c>
      <c r="R1157" s="36">
        <f>IF(G1157,INDEX('HVACwts Src'!$D$11:$U$164,(B1157-1)*39+(D1157-1)*19+E1157,(C1157-1)*6+F1157),0)</f>
        <v>12.080200000000001</v>
      </c>
      <c r="T1157" t="str">
        <f t="shared" si="104"/>
        <v>HV_SCEDMoNewCZ16</v>
      </c>
      <c r="U1157" t="str">
        <f t="shared" si="105"/>
        <v>rDXOH</v>
      </c>
      <c r="V1157" s="36">
        <f t="shared" si="106"/>
        <v>12.080200000000001</v>
      </c>
    </row>
    <row r="1158" spans="1:22" x14ac:dyDescent="0.25">
      <c r="A1158" s="86">
        <f t="shared" si="107"/>
        <v>1152</v>
      </c>
      <c r="B1158">
        <v>2</v>
      </c>
      <c r="C1158">
        <v>3</v>
      </c>
      <c r="D1158">
        <v>2</v>
      </c>
      <c r="E1158">
        <v>16</v>
      </c>
      <c r="F1158">
        <v>6</v>
      </c>
      <c r="G1158" t="b">
        <f>INDEX(key!$AT$4:$BI$7,B1158,E1158)</f>
        <v>1</v>
      </c>
      <c r="H1158" t="str">
        <f t="shared" si="102"/>
        <v>HV_SCEDMoNewCZ16rNCOH</v>
      </c>
      <c r="I1158" s="9" t="s">
        <v>1799</v>
      </c>
      <c r="J1158" t="str">
        <f t="shared" si="103"/>
        <v>HV_SCEDMoNewCZ16</v>
      </c>
      <c r="K1158" s="9" t="s">
        <v>1662</v>
      </c>
      <c r="L1158" s="9" t="s">
        <v>45</v>
      </c>
      <c r="M1158" s="9" t="str">
        <f>INDEX(key!$AS$4:$AS$7,B1158)</f>
        <v>SCE</v>
      </c>
      <c r="N1158" s="9" t="str">
        <f>INDEX(key!$I$3:$I$5,C1158)</f>
        <v>DMo</v>
      </c>
      <c r="O1158" s="9" t="str">
        <f>INDEX(key!$F$9:$F$10,D1158)</f>
        <v>New</v>
      </c>
      <c r="P1158" s="9" t="str">
        <f>INDEX(key!$AT$3:$BI$3,E1158)</f>
        <v>CZ16</v>
      </c>
      <c r="Q1158" s="9" t="str">
        <f>INDEX('HVACwts Src'!$D$7:$I$7,F1158)</f>
        <v>rNCOH</v>
      </c>
      <c r="R1158" s="36">
        <f>IF(G1158,INDEX('HVACwts Src'!$D$11:$U$164,(B1158-1)*39+(D1158-1)*19+E1158,(C1158-1)*6+F1158),0)</f>
        <v>0</v>
      </c>
      <c r="T1158" t="str">
        <f t="shared" si="104"/>
        <v>HV_SCEDMoNewCZ16</v>
      </c>
      <c r="U1158" t="str">
        <f t="shared" si="105"/>
        <v>rNCOH</v>
      </c>
      <c r="V1158" s="36">
        <f t="shared" si="106"/>
        <v>0</v>
      </c>
    </row>
    <row r="1159" spans="1:22" x14ac:dyDescent="0.25">
      <c r="A1159" s="86">
        <f t="shared" si="107"/>
        <v>1153</v>
      </c>
      <c r="B1159">
        <v>3</v>
      </c>
      <c r="C1159">
        <v>1</v>
      </c>
      <c r="D1159">
        <v>1</v>
      </c>
      <c r="E1159">
        <v>1</v>
      </c>
      <c r="F1159">
        <v>1</v>
      </c>
      <c r="G1159" t="b">
        <f>INDEX(key!$AT$4:$BI$7,B1159,E1159)</f>
        <v>0</v>
      </c>
      <c r="H1159" t="str">
        <f t="shared" ref="H1159:H1222" si="108">+J1159&amp;Q1159</f>
        <v>HV_SDGSFmExCZ01rDXGF</v>
      </c>
      <c r="I1159" s="9" t="s">
        <v>1799</v>
      </c>
      <c r="J1159" t="str">
        <f t="shared" ref="J1159:J1222" si="109">"HV_"&amp;M1159&amp;N1159&amp;O1159&amp;P1159</f>
        <v>HV_SDGSFmExCZ01</v>
      </c>
      <c r="K1159" s="9" t="s">
        <v>1662</v>
      </c>
      <c r="L1159" s="9" t="s">
        <v>45</v>
      </c>
      <c r="M1159" s="9" t="str">
        <f>INDEX(key!$AS$4:$AS$7,B1159)</f>
        <v>SDG</v>
      </c>
      <c r="N1159" s="9" t="str">
        <f>INDEX(key!$I$3:$I$5,C1159)</f>
        <v>SFm</v>
      </c>
      <c r="O1159" s="9" t="str">
        <f>INDEX(key!$F$9:$F$10,D1159)</f>
        <v>Ex</v>
      </c>
      <c r="P1159" s="9" t="str">
        <f>INDEX(key!$AT$3:$BI$3,E1159)</f>
        <v>CZ01</v>
      </c>
      <c r="Q1159" s="9" t="str">
        <f>INDEX('HVACwts Src'!$D$7:$I$7,F1159)</f>
        <v>rDXGF</v>
      </c>
      <c r="R1159" s="36">
        <f>IF(G1159,INDEX('HVACwts Src'!$D$11:$U$164,(B1159-1)*39+(D1159-1)*19+E1159,(C1159-1)*6+F1159),0)</f>
        <v>0</v>
      </c>
      <c r="T1159" t="str">
        <f t="shared" si="104"/>
        <v>HV_SDGSFmExCZ01</v>
      </c>
      <c r="U1159" t="str">
        <f t="shared" si="105"/>
        <v>rDXGF</v>
      </c>
      <c r="V1159" s="36">
        <f t="shared" si="106"/>
        <v>0</v>
      </c>
    </row>
    <row r="1160" spans="1:22" x14ac:dyDescent="0.25">
      <c r="A1160" s="86">
        <f t="shared" si="107"/>
        <v>1154</v>
      </c>
      <c r="B1160">
        <v>3</v>
      </c>
      <c r="C1160">
        <v>1</v>
      </c>
      <c r="D1160">
        <v>1</v>
      </c>
      <c r="E1160">
        <v>1</v>
      </c>
      <c r="F1160">
        <v>2</v>
      </c>
      <c r="G1160" t="b">
        <f>INDEX(key!$AT$4:$BI$7,B1160,E1160)</f>
        <v>0</v>
      </c>
      <c r="H1160" t="str">
        <f t="shared" si="108"/>
        <v>HV_SDGSFmExCZ01rNCGF</v>
      </c>
      <c r="I1160" s="9" t="s">
        <v>1799</v>
      </c>
      <c r="J1160" t="str">
        <f t="shared" si="109"/>
        <v>HV_SDGSFmExCZ01</v>
      </c>
      <c r="K1160" s="9" t="s">
        <v>1662</v>
      </c>
      <c r="L1160" s="9" t="s">
        <v>45</v>
      </c>
      <c r="M1160" s="9" t="str">
        <f>INDEX(key!$AS$4:$AS$7,B1160)</f>
        <v>SDG</v>
      </c>
      <c r="N1160" s="9" t="str">
        <f>INDEX(key!$I$3:$I$5,C1160)</f>
        <v>SFm</v>
      </c>
      <c r="O1160" s="9" t="str">
        <f>INDEX(key!$F$9:$F$10,D1160)</f>
        <v>Ex</v>
      </c>
      <c r="P1160" s="9" t="str">
        <f>INDEX(key!$AT$3:$BI$3,E1160)</f>
        <v>CZ01</v>
      </c>
      <c r="Q1160" s="9" t="str">
        <f>INDEX('HVACwts Src'!$D$7:$I$7,F1160)</f>
        <v>rNCGF</v>
      </c>
      <c r="R1160" s="36">
        <f>IF(G1160,INDEX('HVACwts Src'!$D$11:$U$164,(B1160-1)*39+(D1160-1)*19+E1160,(C1160-1)*6+F1160),0)</f>
        <v>0</v>
      </c>
      <c r="T1160" t="str">
        <f t="shared" ref="T1160:T1223" si="110">+J1160</f>
        <v>HV_SDGSFmExCZ01</v>
      </c>
      <c r="U1160" t="str">
        <f t="shared" ref="U1160:U1223" si="111">+Q1160</f>
        <v>rNCGF</v>
      </c>
      <c r="V1160" s="36">
        <f t="shared" ref="V1160:V1223" si="112">+R1160</f>
        <v>0</v>
      </c>
    </row>
    <row r="1161" spans="1:22" x14ac:dyDescent="0.25">
      <c r="A1161" s="86">
        <f t="shared" ref="A1161:A1224" si="113">+A1160+1</f>
        <v>1155</v>
      </c>
      <c r="B1161">
        <v>3</v>
      </c>
      <c r="C1161">
        <v>1</v>
      </c>
      <c r="D1161">
        <v>1</v>
      </c>
      <c r="E1161">
        <v>1</v>
      </c>
      <c r="F1161">
        <v>3</v>
      </c>
      <c r="G1161" t="b">
        <f>INDEX(key!$AT$4:$BI$7,B1161,E1161)</f>
        <v>0</v>
      </c>
      <c r="H1161" t="str">
        <f t="shared" si="108"/>
        <v>HV_SDGSFmExCZ01rDXHP</v>
      </c>
      <c r="I1161" s="9" t="s">
        <v>1799</v>
      </c>
      <c r="J1161" t="str">
        <f t="shared" si="109"/>
        <v>HV_SDGSFmExCZ01</v>
      </c>
      <c r="K1161" s="9" t="s">
        <v>1662</v>
      </c>
      <c r="L1161" s="9" t="s">
        <v>45</v>
      </c>
      <c r="M1161" s="9" t="str">
        <f>INDEX(key!$AS$4:$AS$7,B1161)</f>
        <v>SDG</v>
      </c>
      <c r="N1161" s="9" t="str">
        <f>INDEX(key!$I$3:$I$5,C1161)</f>
        <v>SFm</v>
      </c>
      <c r="O1161" s="9" t="str">
        <f>INDEX(key!$F$9:$F$10,D1161)</f>
        <v>Ex</v>
      </c>
      <c r="P1161" s="9" t="str">
        <f>INDEX(key!$AT$3:$BI$3,E1161)</f>
        <v>CZ01</v>
      </c>
      <c r="Q1161" s="9" t="str">
        <f>INDEX('HVACwts Src'!$D$7:$I$7,F1161)</f>
        <v>rDXHP</v>
      </c>
      <c r="R1161" s="36">
        <f>IF(G1161,INDEX('HVACwts Src'!$D$11:$U$164,(B1161-1)*39+(D1161-1)*19+E1161,(C1161-1)*6+F1161),0)</f>
        <v>0</v>
      </c>
      <c r="T1161" t="str">
        <f t="shared" si="110"/>
        <v>HV_SDGSFmExCZ01</v>
      </c>
      <c r="U1161" t="str">
        <f t="shared" si="111"/>
        <v>rDXHP</v>
      </c>
      <c r="V1161" s="36">
        <f t="shared" si="112"/>
        <v>0</v>
      </c>
    </row>
    <row r="1162" spans="1:22" x14ac:dyDescent="0.25">
      <c r="A1162" s="86">
        <f t="shared" si="113"/>
        <v>1156</v>
      </c>
      <c r="B1162">
        <v>3</v>
      </c>
      <c r="C1162">
        <v>1</v>
      </c>
      <c r="D1162">
        <v>1</v>
      </c>
      <c r="E1162">
        <v>1</v>
      </c>
      <c r="F1162">
        <v>4</v>
      </c>
      <c r="G1162" t="b">
        <f>INDEX(key!$AT$4:$BI$7,B1162,E1162)</f>
        <v>0</v>
      </c>
      <c r="H1162" t="str">
        <f t="shared" si="108"/>
        <v>HV_SDGSFmExCZ01rNCEH</v>
      </c>
      <c r="I1162" s="9" t="s">
        <v>1799</v>
      </c>
      <c r="J1162" t="str">
        <f t="shared" si="109"/>
        <v>HV_SDGSFmExCZ01</v>
      </c>
      <c r="K1162" s="9" t="s">
        <v>1662</v>
      </c>
      <c r="L1162" s="9" t="s">
        <v>45</v>
      </c>
      <c r="M1162" s="9" t="str">
        <f>INDEX(key!$AS$4:$AS$7,B1162)</f>
        <v>SDG</v>
      </c>
      <c r="N1162" s="9" t="str">
        <f>INDEX(key!$I$3:$I$5,C1162)</f>
        <v>SFm</v>
      </c>
      <c r="O1162" s="9" t="str">
        <f>INDEX(key!$F$9:$F$10,D1162)</f>
        <v>Ex</v>
      </c>
      <c r="P1162" s="9" t="str">
        <f>INDEX(key!$AT$3:$BI$3,E1162)</f>
        <v>CZ01</v>
      </c>
      <c r="Q1162" s="9" t="str">
        <f>INDEX('HVACwts Src'!$D$7:$I$7,F1162)</f>
        <v>rNCEH</v>
      </c>
      <c r="R1162" s="36">
        <f>IF(G1162,INDEX('HVACwts Src'!$D$11:$U$164,(B1162-1)*39+(D1162-1)*19+E1162,(C1162-1)*6+F1162),0)</f>
        <v>0</v>
      </c>
      <c r="T1162" t="str">
        <f t="shared" si="110"/>
        <v>HV_SDGSFmExCZ01</v>
      </c>
      <c r="U1162" t="str">
        <f t="shared" si="111"/>
        <v>rNCEH</v>
      </c>
      <c r="V1162" s="36">
        <f t="shared" si="112"/>
        <v>0</v>
      </c>
    </row>
    <row r="1163" spans="1:22" x14ac:dyDescent="0.25">
      <c r="A1163" s="86">
        <f t="shared" si="113"/>
        <v>1157</v>
      </c>
      <c r="B1163">
        <v>3</v>
      </c>
      <c r="C1163">
        <v>1</v>
      </c>
      <c r="D1163">
        <v>1</v>
      </c>
      <c r="E1163">
        <v>1</v>
      </c>
      <c r="F1163">
        <v>5</v>
      </c>
      <c r="G1163" t="b">
        <f>INDEX(key!$AT$4:$BI$7,B1163,E1163)</f>
        <v>0</v>
      </c>
      <c r="H1163" t="str">
        <f t="shared" si="108"/>
        <v>HV_SDGSFmExCZ01rDXOH</v>
      </c>
      <c r="I1163" s="9" t="s">
        <v>1799</v>
      </c>
      <c r="J1163" t="str">
        <f t="shared" si="109"/>
        <v>HV_SDGSFmExCZ01</v>
      </c>
      <c r="K1163" s="9" t="s">
        <v>1662</v>
      </c>
      <c r="L1163" s="9" t="s">
        <v>45</v>
      </c>
      <c r="M1163" s="9" t="str">
        <f>INDEX(key!$AS$4:$AS$7,B1163)</f>
        <v>SDG</v>
      </c>
      <c r="N1163" s="9" t="str">
        <f>INDEX(key!$I$3:$I$5,C1163)</f>
        <v>SFm</v>
      </c>
      <c r="O1163" s="9" t="str">
        <f>INDEX(key!$F$9:$F$10,D1163)</f>
        <v>Ex</v>
      </c>
      <c r="P1163" s="9" t="str">
        <f>INDEX(key!$AT$3:$BI$3,E1163)</f>
        <v>CZ01</v>
      </c>
      <c r="Q1163" s="9" t="str">
        <f>INDEX('HVACwts Src'!$D$7:$I$7,F1163)</f>
        <v>rDXOH</v>
      </c>
      <c r="R1163" s="36">
        <f>IF(G1163,INDEX('HVACwts Src'!$D$11:$U$164,(B1163-1)*39+(D1163-1)*19+E1163,(C1163-1)*6+F1163),0)</f>
        <v>0</v>
      </c>
      <c r="T1163" t="str">
        <f t="shared" si="110"/>
        <v>HV_SDGSFmExCZ01</v>
      </c>
      <c r="U1163" t="str">
        <f t="shared" si="111"/>
        <v>rDXOH</v>
      </c>
      <c r="V1163" s="36">
        <f t="shared" si="112"/>
        <v>0</v>
      </c>
    </row>
    <row r="1164" spans="1:22" x14ac:dyDescent="0.25">
      <c r="A1164" s="86">
        <f t="shared" si="113"/>
        <v>1158</v>
      </c>
      <c r="B1164">
        <v>3</v>
      </c>
      <c r="C1164">
        <v>1</v>
      </c>
      <c r="D1164">
        <v>1</v>
      </c>
      <c r="E1164">
        <v>1</v>
      </c>
      <c r="F1164">
        <v>6</v>
      </c>
      <c r="G1164" t="b">
        <f>INDEX(key!$AT$4:$BI$7,B1164,E1164)</f>
        <v>0</v>
      </c>
      <c r="H1164" t="str">
        <f t="shared" si="108"/>
        <v>HV_SDGSFmExCZ01rNCOH</v>
      </c>
      <c r="I1164" s="9" t="s">
        <v>1799</v>
      </c>
      <c r="J1164" t="str">
        <f t="shared" si="109"/>
        <v>HV_SDGSFmExCZ01</v>
      </c>
      <c r="K1164" s="9" t="s">
        <v>1662</v>
      </c>
      <c r="L1164" s="9" t="s">
        <v>45</v>
      </c>
      <c r="M1164" s="9" t="str">
        <f>INDEX(key!$AS$4:$AS$7,B1164)</f>
        <v>SDG</v>
      </c>
      <c r="N1164" s="9" t="str">
        <f>INDEX(key!$I$3:$I$5,C1164)</f>
        <v>SFm</v>
      </c>
      <c r="O1164" s="9" t="str">
        <f>INDEX(key!$F$9:$F$10,D1164)</f>
        <v>Ex</v>
      </c>
      <c r="P1164" s="9" t="str">
        <f>INDEX(key!$AT$3:$BI$3,E1164)</f>
        <v>CZ01</v>
      </c>
      <c r="Q1164" s="9" t="str">
        <f>INDEX('HVACwts Src'!$D$7:$I$7,F1164)</f>
        <v>rNCOH</v>
      </c>
      <c r="R1164" s="36">
        <f>IF(G1164,INDEX('HVACwts Src'!$D$11:$U$164,(B1164-1)*39+(D1164-1)*19+E1164,(C1164-1)*6+F1164),0)</f>
        <v>0</v>
      </c>
      <c r="T1164" t="str">
        <f t="shared" si="110"/>
        <v>HV_SDGSFmExCZ01</v>
      </c>
      <c r="U1164" t="str">
        <f t="shared" si="111"/>
        <v>rNCOH</v>
      </c>
      <c r="V1164" s="36">
        <f t="shared" si="112"/>
        <v>0</v>
      </c>
    </row>
    <row r="1165" spans="1:22" x14ac:dyDescent="0.25">
      <c r="A1165" s="86">
        <f t="shared" si="113"/>
        <v>1159</v>
      </c>
      <c r="B1165">
        <v>3</v>
      </c>
      <c r="C1165">
        <v>1</v>
      </c>
      <c r="D1165">
        <v>1</v>
      </c>
      <c r="E1165">
        <v>2</v>
      </c>
      <c r="F1165">
        <v>1</v>
      </c>
      <c r="G1165" t="b">
        <f>INDEX(key!$AT$4:$BI$7,B1165,E1165)</f>
        <v>0</v>
      </c>
      <c r="H1165" t="str">
        <f t="shared" si="108"/>
        <v>HV_SDGSFmExCZ02rDXGF</v>
      </c>
      <c r="I1165" s="9" t="s">
        <v>1799</v>
      </c>
      <c r="J1165" t="str">
        <f t="shared" si="109"/>
        <v>HV_SDGSFmExCZ02</v>
      </c>
      <c r="K1165" s="9" t="s">
        <v>1662</v>
      </c>
      <c r="L1165" s="9" t="s">
        <v>45</v>
      </c>
      <c r="M1165" s="9" t="str">
        <f>INDEX(key!$AS$4:$AS$7,B1165)</f>
        <v>SDG</v>
      </c>
      <c r="N1165" s="9" t="str">
        <f>INDEX(key!$I$3:$I$5,C1165)</f>
        <v>SFm</v>
      </c>
      <c r="O1165" s="9" t="str">
        <f>INDEX(key!$F$9:$F$10,D1165)</f>
        <v>Ex</v>
      </c>
      <c r="P1165" s="9" t="str">
        <f>INDEX(key!$AT$3:$BI$3,E1165)</f>
        <v>CZ02</v>
      </c>
      <c r="Q1165" s="9" t="str">
        <f>INDEX('HVACwts Src'!$D$7:$I$7,F1165)</f>
        <v>rDXGF</v>
      </c>
      <c r="R1165" s="36">
        <f>IF(G1165,INDEX('HVACwts Src'!$D$11:$U$164,(B1165-1)*39+(D1165-1)*19+E1165,(C1165-1)*6+F1165),0)</f>
        <v>0</v>
      </c>
      <c r="T1165" t="str">
        <f t="shared" si="110"/>
        <v>HV_SDGSFmExCZ02</v>
      </c>
      <c r="U1165" t="str">
        <f t="shared" si="111"/>
        <v>rDXGF</v>
      </c>
      <c r="V1165" s="36">
        <f t="shared" si="112"/>
        <v>0</v>
      </c>
    </row>
    <row r="1166" spans="1:22" x14ac:dyDescent="0.25">
      <c r="A1166" s="86">
        <f t="shared" si="113"/>
        <v>1160</v>
      </c>
      <c r="B1166">
        <v>3</v>
      </c>
      <c r="C1166">
        <v>1</v>
      </c>
      <c r="D1166">
        <v>1</v>
      </c>
      <c r="E1166">
        <v>2</v>
      </c>
      <c r="F1166">
        <v>2</v>
      </c>
      <c r="G1166" t="b">
        <f>INDEX(key!$AT$4:$BI$7,B1166,E1166)</f>
        <v>0</v>
      </c>
      <c r="H1166" t="str">
        <f t="shared" si="108"/>
        <v>HV_SDGSFmExCZ02rNCGF</v>
      </c>
      <c r="I1166" s="9" t="s">
        <v>1799</v>
      </c>
      <c r="J1166" t="str">
        <f t="shared" si="109"/>
        <v>HV_SDGSFmExCZ02</v>
      </c>
      <c r="K1166" s="9" t="s">
        <v>1662</v>
      </c>
      <c r="L1166" s="9" t="s">
        <v>45</v>
      </c>
      <c r="M1166" s="9" t="str">
        <f>INDEX(key!$AS$4:$AS$7,B1166)</f>
        <v>SDG</v>
      </c>
      <c r="N1166" s="9" t="str">
        <f>INDEX(key!$I$3:$I$5,C1166)</f>
        <v>SFm</v>
      </c>
      <c r="O1166" s="9" t="str">
        <f>INDEX(key!$F$9:$F$10,D1166)</f>
        <v>Ex</v>
      </c>
      <c r="P1166" s="9" t="str">
        <f>INDEX(key!$AT$3:$BI$3,E1166)</f>
        <v>CZ02</v>
      </c>
      <c r="Q1166" s="9" t="str">
        <f>INDEX('HVACwts Src'!$D$7:$I$7,F1166)</f>
        <v>rNCGF</v>
      </c>
      <c r="R1166" s="36">
        <f>IF(G1166,INDEX('HVACwts Src'!$D$11:$U$164,(B1166-1)*39+(D1166-1)*19+E1166,(C1166-1)*6+F1166),0)</f>
        <v>0</v>
      </c>
      <c r="T1166" t="str">
        <f t="shared" si="110"/>
        <v>HV_SDGSFmExCZ02</v>
      </c>
      <c r="U1166" t="str">
        <f t="shared" si="111"/>
        <v>rNCGF</v>
      </c>
      <c r="V1166" s="36">
        <f t="shared" si="112"/>
        <v>0</v>
      </c>
    </row>
    <row r="1167" spans="1:22" x14ac:dyDescent="0.25">
      <c r="A1167" s="86">
        <f t="shared" si="113"/>
        <v>1161</v>
      </c>
      <c r="B1167">
        <v>3</v>
      </c>
      <c r="C1167">
        <v>1</v>
      </c>
      <c r="D1167">
        <v>1</v>
      </c>
      <c r="E1167">
        <v>2</v>
      </c>
      <c r="F1167">
        <v>3</v>
      </c>
      <c r="G1167" t="b">
        <f>INDEX(key!$AT$4:$BI$7,B1167,E1167)</f>
        <v>0</v>
      </c>
      <c r="H1167" t="str">
        <f t="shared" si="108"/>
        <v>HV_SDGSFmExCZ02rDXHP</v>
      </c>
      <c r="I1167" s="9" t="s">
        <v>1799</v>
      </c>
      <c r="J1167" t="str">
        <f t="shared" si="109"/>
        <v>HV_SDGSFmExCZ02</v>
      </c>
      <c r="K1167" s="9" t="s">
        <v>1662</v>
      </c>
      <c r="L1167" s="9" t="s">
        <v>45</v>
      </c>
      <c r="M1167" s="9" t="str">
        <f>INDEX(key!$AS$4:$AS$7,B1167)</f>
        <v>SDG</v>
      </c>
      <c r="N1167" s="9" t="str">
        <f>INDEX(key!$I$3:$I$5,C1167)</f>
        <v>SFm</v>
      </c>
      <c r="O1167" s="9" t="str">
        <f>INDEX(key!$F$9:$F$10,D1167)</f>
        <v>Ex</v>
      </c>
      <c r="P1167" s="9" t="str">
        <f>INDEX(key!$AT$3:$BI$3,E1167)</f>
        <v>CZ02</v>
      </c>
      <c r="Q1167" s="9" t="str">
        <f>INDEX('HVACwts Src'!$D$7:$I$7,F1167)</f>
        <v>rDXHP</v>
      </c>
      <c r="R1167" s="36">
        <f>IF(G1167,INDEX('HVACwts Src'!$D$11:$U$164,(B1167-1)*39+(D1167-1)*19+E1167,(C1167-1)*6+F1167),0)</f>
        <v>0</v>
      </c>
      <c r="T1167" t="str">
        <f t="shared" si="110"/>
        <v>HV_SDGSFmExCZ02</v>
      </c>
      <c r="U1167" t="str">
        <f t="shared" si="111"/>
        <v>rDXHP</v>
      </c>
      <c r="V1167" s="36">
        <f t="shared" si="112"/>
        <v>0</v>
      </c>
    </row>
    <row r="1168" spans="1:22" x14ac:dyDescent="0.25">
      <c r="A1168" s="86">
        <f t="shared" si="113"/>
        <v>1162</v>
      </c>
      <c r="B1168">
        <v>3</v>
      </c>
      <c r="C1168">
        <v>1</v>
      </c>
      <c r="D1168">
        <v>1</v>
      </c>
      <c r="E1168">
        <v>2</v>
      </c>
      <c r="F1168">
        <v>4</v>
      </c>
      <c r="G1168" t="b">
        <f>INDEX(key!$AT$4:$BI$7,B1168,E1168)</f>
        <v>0</v>
      </c>
      <c r="H1168" t="str">
        <f t="shared" si="108"/>
        <v>HV_SDGSFmExCZ02rNCEH</v>
      </c>
      <c r="I1168" s="9" t="s">
        <v>1799</v>
      </c>
      <c r="J1168" t="str">
        <f t="shared" si="109"/>
        <v>HV_SDGSFmExCZ02</v>
      </c>
      <c r="K1168" s="9" t="s">
        <v>1662</v>
      </c>
      <c r="L1168" s="9" t="s">
        <v>45</v>
      </c>
      <c r="M1168" s="9" t="str">
        <f>INDEX(key!$AS$4:$AS$7,B1168)</f>
        <v>SDG</v>
      </c>
      <c r="N1168" s="9" t="str">
        <f>INDEX(key!$I$3:$I$5,C1168)</f>
        <v>SFm</v>
      </c>
      <c r="O1168" s="9" t="str">
        <f>INDEX(key!$F$9:$F$10,D1168)</f>
        <v>Ex</v>
      </c>
      <c r="P1168" s="9" t="str">
        <f>INDEX(key!$AT$3:$BI$3,E1168)</f>
        <v>CZ02</v>
      </c>
      <c r="Q1168" s="9" t="str">
        <f>INDEX('HVACwts Src'!$D$7:$I$7,F1168)</f>
        <v>rNCEH</v>
      </c>
      <c r="R1168" s="36">
        <f>IF(G1168,INDEX('HVACwts Src'!$D$11:$U$164,(B1168-1)*39+(D1168-1)*19+E1168,(C1168-1)*6+F1168),0)</f>
        <v>0</v>
      </c>
      <c r="T1168" t="str">
        <f t="shared" si="110"/>
        <v>HV_SDGSFmExCZ02</v>
      </c>
      <c r="U1168" t="str">
        <f t="shared" si="111"/>
        <v>rNCEH</v>
      </c>
      <c r="V1168" s="36">
        <f t="shared" si="112"/>
        <v>0</v>
      </c>
    </row>
    <row r="1169" spans="1:22" x14ac:dyDescent="0.25">
      <c r="A1169" s="86">
        <f t="shared" si="113"/>
        <v>1163</v>
      </c>
      <c r="B1169">
        <v>3</v>
      </c>
      <c r="C1169">
        <v>1</v>
      </c>
      <c r="D1169">
        <v>1</v>
      </c>
      <c r="E1169">
        <v>2</v>
      </c>
      <c r="F1169">
        <v>5</v>
      </c>
      <c r="G1169" t="b">
        <f>INDEX(key!$AT$4:$BI$7,B1169,E1169)</f>
        <v>0</v>
      </c>
      <c r="H1169" t="str">
        <f t="shared" si="108"/>
        <v>HV_SDGSFmExCZ02rDXOH</v>
      </c>
      <c r="I1169" s="9" t="s">
        <v>1799</v>
      </c>
      <c r="J1169" t="str">
        <f t="shared" si="109"/>
        <v>HV_SDGSFmExCZ02</v>
      </c>
      <c r="K1169" s="9" t="s">
        <v>1662</v>
      </c>
      <c r="L1169" s="9" t="s">
        <v>45</v>
      </c>
      <c r="M1169" s="9" t="str">
        <f>INDEX(key!$AS$4:$AS$7,B1169)</f>
        <v>SDG</v>
      </c>
      <c r="N1169" s="9" t="str">
        <f>INDEX(key!$I$3:$I$5,C1169)</f>
        <v>SFm</v>
      </c>
      <c r="O1169" s="9" t="str">
        <f>INDEX(key!$F$9:$F$10,D1169)</f>
        <v>Ex</v>
      </c>
      <c r="P1169" s="9" t="str">
        <f>INDEX(key!$AT$3:$BI$3,E1169)</f>
        <v>CZ02</v>
      </c>
      <c r="Q1169" s="9" t="str">
        <f>INDEX('HVACwts Src'!$D$7:$I$7,F1169)</f>
        <v>rDXOH</v>
      </c>
      <c r="R1169" s="36">
        <f>IF(G1169,INDEX('HVACwts Src'!$D$11:$U$164,(B1169-1)*39+(D1169-1)*19+E1169,(C1169-1)*6+F1169),0)</f>
        <v>0</v>
      </c>
      <c r="T1169" t="str">
        <f t="shared" si="110"/>
        <v>HV_SDGSFmExCZ02</v>
      </c>
      <c r="U1169" t="str">
        <f t="shared" si="111"/>
        <v>rDXOH</v>
      </c>
      <c r="V1169" s="36">
        <f t="shared" si="112"/>
        <v>0</v>
      </c>
    </row>
    <row r="1170" spans="1:22" x14ac:dyDescent="0.25">
      <c r="A1170" s="86">
        <f t="shared" si="113"/>
        <v>1164</v>
      </c>
      <c r="B1170">
        <v>3</v>
      </c>
      <c r="C1170">
        <v>1</v>
      </c>
      <c r="D1170">
        <v>1</v>
      </c>
      <c r="E1170">
        <v>2</v>
      </c>
      <c r="F1170">
        <v>6</v>
      </c>
      <c r="G1170" t="b">
        <f>INDEX(key!$AT$4:$BI$7,B1170,E1170)</f>
        <v>0</v>
      </c>
      <c r="H1170" t="str">
        <f t="shared" si="108"/>
        <v>HV_SDGSFmExCZ02rNCOH</v>
      </c>
      <c r="I1170" s="9" t="s">
        <v>1799</v>
      </c>
      <c r="J1170" t="str">
        <f t="shared" si="109"/>
        <v>HV_SDGSFmExCZ02</v>
      </c>
      <c r="K1170" s="9" t="s">
        <v>1662</v>
      </c>
      <c r="L1170" s="9" t="s">
        <v>45</v>
      </c>
      <c r="M1170" s="9" t="str">
        <f>INDEX(key!$AS$4:$AS$7,B1170)</f>
        <v>SDG</v>
      </c>
      <c r="N1170" s="9" t="str">
        <f>INDEX(key!$I$3:$I$5,C1170)</f>
        <v>SFm</v>
      </c>
      <c r="O1170" s="9" t="str">
        <f>INDEX(key!$F$9:$F$10,D1170)</f>
        <v>Ex</v>
      </c>
      <c r="P1170" s="9" t="str">
        <f>INDEX(key!$AT$3:$BI$3,E1170)</f>
        <v>CZ02</v>
      </c>
      <c r="Q1170" s="9" t="str">
        <f>INDEX('HVACwts Src'!$D$7:$I$7,F1170)</f>
        <v>rNCOH</v>
      </c>
      <c r="R1170" s="36">
        <f>IF(G1170,INDEX('HVACwts Src'!$D$11:$U$164,(B1170-1)*39+(D1170-1)*19+E1170,(C1170-1)*6+F1170),0)</f>
        <v>0</v>
      </c>
      <c r="T1170" t="str">
        <f t="shared" si="110"/>
        <v>HV_SDGSFmExCZ02</v>
      </c>
      <c r="U1170" t="str">
        <f t="shared" si="111"/>
        <v>rNCOH</v>
      </c>
      <c r="V1170" s="36">
        <f t="shared" si="112"/>
        <v>0</v>
      </c>
    </row>
    <row r="1171" spans="1:22" x14ac:dyDescent="0.25">
      <c r="A1171" s="86">
        <f t="shared" si="113"/>
        <v>1165</v>
      </c>
      <c r="B1171">
        <v>3</v>
      </c>
      <c r="C1171">
        <v>1</v>
      </c>
      <c r="D1171">
        <v>1</v>
      </c>
      <c r="E1171">
        <v>3</v>
      </c>
      <c r="F1171">
        <v>1</v>
      </c>
      <c r="G1171" t="b">
        <f>INDEX(key!$AT$4:$BI$7,B1171,E1171)</f>
        <v>0</v>
      </c>
      <c r="H1171" t="str">
        <f t="shared" si="108"/>
        <v>HV_SDGSFmExCZ03rDXGF</v>
      </c>
      <c r="I1171" s="9" t="s">
        <v>1799</v>
      </c>
      <c r="J1171" t="str">
        <f t="shared" si="109"/>
        <v>HV_SDGSFmExCZ03</v>
      </c>
      <c r="K1171" s="9" t="s">
        <v>1662</v>
      </c>
      <c r="L1171" s="9" t="s">
        <v>45</v>
      </c>
      <c r="M1171" s="9" t="str">
        <f>INDEX(key!$AS$4:$AS$7,B1171)</f>
        <v>SDG</v>
      </c>
      <c r="N1171" s="9" t="str">
        <f>INDEX(key!$I$3:$I$5,C1171)</f>
        <v>SFm</v>
      </c>
      <c r="O1171" s="9" t="str">
        <f>INDEX(key!$F$9:$F$10,D1171)</f>
        <v>Ex</v>
      </c>
      <c r="P1171" s="9" t="str">
        <f>INDEX(key!$AT$3:$BI$3,E1171)</f>
        <v>CZ03</v>
      </c>
      <c r="Q1171" s="9" t="str">
        <f>INDEX('HVACwts Src'!$D$7:$I$7,F1171)</f>
        <v>rDXGF</v>
      </c>
      <c r="R1171" s="36">
        <f>IF(G1171,INDEX('HVACwts Src'!$D$11:$U$164,(B1171-1)*39+(D1171-1)*19+E1171,(C1171-1)*6+F1171),0)</f>
        <v>0</v>
      </c>
      <c r="T1171" t="str">
        <f t="shared" si="110"/>
        <v>HV_SDGSFmExCZ03</v>
      </c>
      <c r="U1171" t="str">
        <f t="shared" si="111"/>
        <v>rDXGF</v>
      </c>
      <c r="V1171" s="36">
        <f t="shared" si="112"/>
        <v>0</v>
      </c>
    </row>
    <row r="1172" spans="1:22" x14ac:dyDescent="0.25">
      <c r="A1172" s="86">
        <f t="shared" si="113"/>
        <v>1166</v>
      </c>
      <c r="B1172">
        <v>3</v>
      </c>
      <c r="C1172">
        <v>1</v>
      </c>
      <c r="D1172">
        <v>1</v>
      </c>
      <c r="E1172">
        <v>3</v>
      </c>
      <c r="F1172">
        <v>2</v>
      </c>
      <c r="G1172" t="b">
        <f>INDEX(key!$AT$4:$BI$7,B1172,E1172)</f>
        <v>0</v>
      </c>
      <c r="H1172" t="str">
        <f t="shared" si="108"/>
        <v>HV_SDGSFmExCZ03rNCGF</v>
      </c>
      <c r="I1172" s="9" t="s">
        <v>1799</v>
      </c>
      <c r="J1172" t="str">
        <f t="shared" si="109"/>
        <v>HV_SDGSFmExCZ03</v>
      </c>
      <c r="K1172" s="9" t="s">
        <v>1662</v>
      </c>
      <c r="L1172" s="9" t="s">
        <v>45</v>
      </c>
      <c r="M1172" s="9" t="str">
        <f>INDEX(key!$AS$4:$AS$7,B1172)</f>
        <v>SDG</v>
      </c>
      <c r="N1172" s="9" t="str">
        <f>INDEX(key!$I$3:$I$5,C1172)</f>
        <v>SFm</v>
      </c>
      <c r="O1172" s="9" t="str">
        <f>INDEX(key!$F$9:$F$10,D1172)</f>
        <v>Ex</v>
      </c>
      <c r="P1172" s="9" t="str">
        <f>INDEX(key!$AT$3:$BI$3,E1172)</f>
        <v>CZ03</v>
      </c>
      <c r="Q1172" s="9" t="str">
        <f>INDEX('HVACwts Src'!$D$7:$I$7,F1172)</f>
        <v>rNCGF</v>
      </c>
      <c r="R1172" s="36">
        <f>IF(G1172,INDEX('HVACwts Src'!$D$11:$U$164,(B1172-1)*39+(D1172-1)*19+E1172,(C1172-1)*6+F1172),0)</f>
        <v>0</v>
      </c>
      <c r="T1172" t="str">
        <f t="shared" si="110"/>
        <v>HV_SDGSFmExCZ03</v>
      </c>
      <c r="U1172" t="str">
        <f t="shared" si="111"/>
        <v>rNCGF</v>
      </c>
      <c r="V1172" s="36">
        <f t="shared" si="112"/>
        <v>0</v>
      </c>
    </row>
    <row r="1173" spans="1:22" x14ac:dyDescent="0.25">
      <c r="A1173" s="86">
        <f t="shared" si="113"/>
        <v>1167</v>
      </c>
      <c r="B1173">
        <v>3</v>
      </c>
      <c r="C1173">
        <v>1</v>
      </c>
      <c r="D1173">
        <v>1</v>
      </c>
      <c r="E1173">
        <v>3</v>
      </c>
      <c r="F1173">
        <v>3</v>
      </c>
      <c r="G1173" t="b">
        <f>INDEX(key!$AT$4:$BI$7,B1173,E1173)</f>
        <v>0</v>
      </c>
      <c r="H1173" t="str">
        <f t="shared" si="108"/>
        <v>HV_SDGSFmExCZ03rDXHP</v>
      </c>
      <c r="I1173" s="9" t="s">
        <v>1799</v>
      </c>
      <c r="J1173" t="str">
        <f t="shared" si="109"/>
        <v>HV_SDGSFmExCZ03</v>
      </c>
      <c r="K1173" s="9" t="s">
        <v>1662</v>
      </c>
      <c r="L1173" s="9" t="s">
        <v>45</v>
      </c>
      <c r="M1173" s="9" t="str">
        <f>INDEX(key!$AS$4:$AS$7,B1173)</f>
        <v>SDG</v>
      </c>
      <c r="N1173" s="9" t="str">
        <f>INDEX(key!$I$3:$I$5,C1173)</f>
        <v>SFm</v>
      </c>
      <c r="O1173" s="9" t="str">
        <f>INDEX(key!$F$9:$F$10,D1173)</f>
        <v>Ex</v>
      </c>
      <c r="P1173" s="9" t="str">
        <f>INDEX(key!$AT$3:$BI$3,E1173)</f>
        <v>CZ03</v>
      </c>
      <c r="Q1173" s="9" t="str">
        <f>INDEX('HVACwts Src'!$D$7:$I$7,F1173)</f>
        <v>rDXHP</v>
      </c>
      <c r="R1173" s="36">
        <f>IF(G1173,INDEX('HVACwts Src'!$D$11:$U$164,(B1173-1)*39+(D1173-1)*19+E1173,(C1173-1)*6+F1173),0)</f>
        <v>0</v>
      </c>
      <c r="T1173" t="str">
        <f t="shared" si="110"/>
        <v>HV_SDGSFmExCZ03</v>
      </c>
      <c r="U1173" t="str">
        <f t="shared" si="111"/>
        <v>rDXHP</v>
      </c>
      <c r="V1173" s="36">
        <f t="shared" si="112"/>
        <v>0</v>
      </c>
    </row>
    <row r="1174" spans="1:22" x14ac:dyDescent="0.25">
      <c r="A1174" s="86">
        <f t="shared" si="113"/>
        <v>1168</v>
      </c>
      <c r="B1174">
        <v>3</v>
      </c>
      <c r="C1174">
        <v>1</v>
      </c>
      <c r="D1174">
        <v>1</v>
      </c>
      <c r="E1174">
        <v>3</v>
      </c>
      <c r="F1174">
        <v>4</v>
      </c>
      <c r="G1174" t="b">
        <f>INDEX(key!$AT$4:$BI$7,B1174,E1174)</f>
        <v>0</v>
      </c>
      <c r="H1174" t="str">
        <f t="shared" si="108"/>
        <v>HV_SDGSFmExCZ03rNCEH</v>
      </c>
      <c r="I1174" s="9" t="s">
        <v>1799</v>
      </c>
      <c r="J1174" t="str">
        <f t="shared" si="109"/>
        <v>HV_SDGSFmExCZ03</v>
      </c>
      <c r="K1174" s="9" t="s">
        <v>1662</v>
      </c>
      <c r="L1174" s="9" t="s">
        <v>45</v>
      </c>
      <c r="M1174" s="9" t="str">
        <f>INDEX(key!$AS$4:$AS$7,B1174)</f>
        <v>SDG</v>
      </c>
      <c r="N1174" s="9" t="str">
        <f>INDEX(key!$I$3:$I$5,C1174)</f>
        <v>SFm</v>
      </c>
      <c r="O1174" s="9" t="str">
        <f>INDEX(key!$F$9:$F$10,D1174)</f>
        <v>Ex</v>
      </c>
      <c r="P1174" s="9" t="str">
        <f>INDEX(key!$AT$3:$BI$3,E1174)</f>
        <v>CZ03</v>
      </c>
      <c r="Q1174" s="9" t="str">
        <f>INDEX('HVACwts Src'!$D$7:$I$7,F1174)</f>
        <v>rNCEH</v>
      </c>
      <c r="R1174" s="36">
        <f>IF(G1174,INDEX('HVACwts Src'!$D$11:$U$164,(B1174-1)*39+(D1174-1)*19+E1174,(C1174-1)*6+F1174),0)</f>
        <v>0</v>
      </c>
      <c r="T1174" t="str">
        <f t="shared" si="110"/>
        <v>HV_SDGSFmExCZ03</v>
      </c>
      <c r="U1174" t="str">
        <f t="shared" si="111"/>
        <v>rNCEH</v>
      </c>
      <c r="V1174" s="36">
        <f t="shared" si="112"/>
        <v>0</v>
      </c>
    </row>
    <row r="1175" spans="1:22" x14ac:dyDescent="0.25">
      <c r="A1175" s="86">
        <f t="shared" si="113"/>
        <v>1169</v>
      </c>
      <c r="B1175">
        <v>3</v>
      </c>
      <c r="C1175">
        <v>1</v>
      </c>
      <c r="D1175">
        <v>1</v>
      </c>
      <c r="E1175">
        <v>3</v>
      </c>
      <c r="F1175">
        <v>5</v>
      </c>
      <c r="G1175" t="b">
        <f>INDEX(key!$AT$4:$BI$7,B1175,E1175)</f>
        <v>0</v>
      </c>
      <c r="H1175" t="str">
        <f t="shared" si="108"/>
        <v>HV_SDGSFmExCZ03rDXOH</v>
      </c>
      <c r="I1175" s="9" t="s">
        <v>1799</v>
      </c>
      <c r="J1175" t="str">
        <f t="shared" si="109"/>
        <v>HV_SDGSFmExCZ03</v>
      </c>
      <c r="K1175" s="9" t="s">
        <v>1662</v>
      </c>
      <c r="L1175" s="9" t="s">
        <v>45</v>
      </c>
      <c r="M1175" s="9" t="str">
        <f>INDEX(key!$AS$4:$AS$7,B1175)</f>
        <v>SDG</v>
      </c>
      <c r="N1175" s="9" t="str">
        <f>INDEX(key!$I$3:$I$5,C1175)</f>
        <v>SFm</v>
      </c>
      <c r="O1175" s="9" t="str">
        <f>INDEX(key!$F$9:$F$10,D1175)</f>
        <v>Ex</v>
      </c>
      <c r="P1175" s="9" t="str">
        <f>INDEX(key!$AT$3:$BI$3,E1175)</f>
        <v>CZ03</v>
      </c>
      <c r="Q1175" s="9" t="str">
        <f>INDEX('HVACwts Src'!$D$7:$I$7,F1175)</f>
        <v>rDXOH</v>
      </c>
      <c r="R1175" s="36">
        <f>IF(G1175,INDEX('HVACwts Src'!$D$11:$U$164,(B1175-1)*39+(D1175-1)*19+E1175,(C1175-1)*6+F1175),0)</f>
        <v>0</v>
      </c>
      <c r="T1175" t="str">
        <f t="shared" si="110"/>
        <v>HV_SDGSFmExCZ03</v>
      </c>
      <c r="U1175" t="str">
        <f t="shared" si="111"/>
        <v>rDXOH</v>
      </c>
      <c r="V1175" s="36">
        <f t="shared" si="112"/>
        <v>0</v>
      </c>
    </row>
    <row r="1176" spans="1:22" x14ac:dyDescent="0.25">
      <c r="A1176" s="86">
        <f t="shared" si="113"/>
        <v>1170</v>
      </c>
      <c r="B1176">
        <v>3</v>
      </c>
      <c r="C1176">
        <v>1</v>
      </c>
      <c r="D1176">
        <v>1</v>
      </c>
      <c r="E1176">
        <v>3</v>
      </c>
      <c r="F1176">
        <v>6</v>
      </c>
      <c r="G1176" t="b">
        <f>INDEX(key!$AT$4:$BI$7,B1176,E1176)</f>
        <v>0</v>
      </c>
      <c r="H1176" t="str">
        <f t="shared" si="108"/>
        <v>HV_SDGSFmExCZ03rNCOH</v>
      </c>
      <c r="I1176" s="9" t="s">
        <v>1799</v>
      </c>
      <c r="J1176" t="str">
        <f t="shared" si="109"/>
        <v>HV_SDGSFmExCZ03</v>
      </c>
      <c r="K1176" s="9" t="s">
        <v>1662</v>
      </c>
      <c r="L1176" s="9" t="s">
        <v>45</v>
      </c>
      <c r="M1176" s="9" t="str">
        <f>INDEX(key!$AS$4:$AS$7,B1176)</f>
        <v>SDG</v>
      </c>
      <c r="N1176" s="9" t="str">
        <f>INDEX(key!$I$3:$I$5,C1176)</f>
        <v>SFm</v>
      </c>
      <c r="O1176" s="9" t="str">
        <f>INDEX(key!$F$9:$F$10,D1176)</f>
        <v>Ex</v>
      </c>
      <c r="P1176" s="9" t="str">
        <f>INDEX(key!$AT$3:$BI$3,E1176)</f>
        <v>CZ03</v>
      </c>
      <c r="Q1176" s="9" t="str">
        <f>INDEX('HVACwts Src'!$D$7:$I$7,F1176)</f>
        <v>rNCOH</v>
      </c>
      <c r="R1176" s="36">
        <f>IF(G1176,INDEX('HVACwts Src'!$D$11:$U$164,(B1176-1)*39+(D1176-1)*19+E1176,(C1176-1)*6+F1176),0)</f>
        <v>0</v>
      </c>
      <c r="T1176" t="str">
        <f t="shared" si="110"/>
        <v>HV_SDGSFmExCZ03</v>
      </c>
      <c r="U1176" t="str">
        <f t="shared" si="111"/>
        <v>rNCOH</v>
      </c>
      <c r="V1176" s="36">
        <f t="shared" si="112"/>
        <v>0</v>
      </c>
    </row>
    <row r="1177" spans="1:22" x14ac:dyDescent="0.25">
      <c r="A1177" s="86">
        <f t="shared" si="113"/>
        <v>1171</v>
      </c>
      <c r="B1177">
        <v>3</v>
      </c>
      <c r="C1177">
        <v>1</v>
      </c>
      <c r="D1177">
        <v>1</v>
      </c>
      <c r="E1177">
        <v>4</v>
      </c>
      <c r="F1177">
        <v>1</v>
      </c>
      <c r="G1177" t="b">
        <f>INDEX(key!$AT$4:$BI$7,B1177,E1177)</f>
        <v>0</v>
      </c>
      <c r="H1177" t="str">
        <f t="shared" si="108"/>
        <v>HV_SDGSFmExCZ04rDXGF</v>
      </c>
      <c r="I1177" s="9" t="s">
        <v>1799</v>
      </c>
      <c r="J1177" t="str">
        <f t="shared" si="109"/>
        <v>HV_SDGSFmExCZ04</v>
      </c>
      <c r="K1177" s="9" t="s">
        <v>1662</v>
      </c>
      <c r="L1177" s="9" t="s">
        <v>45</v>
      </c>
      <c r="M1177" s="9" t="str">
        <f>INDEX(key!$AS$4:$AS$7,B1177)</f>
        <v>SDG</v>
      </c>
      <c r="N1177" s="9" t="str">
        <f>INDEX(key!$I$3:$I$5,C1177)</f>
        <v>SFm</v>
      </c>
      <c r="O1177" s="9" t="str">
        <f>INDEX(key!$F$9:$F$10,D1177)</f>
        <v>Ex</v>
      </c>
      <c r="P1177" s="9" t="str">
        <f>INDEX(key!$AT$3:$BI$3,E1177)</f>
        <v>CZ04</v>
      </c>
      <c r="Q1177" s="9" t="str">
        <f>INDEX('HVACwts Src'!$D$7:$I$7,F1177)</f>
        <v>rDXGF</v>
      </c>
      <c r="R1177" s="36">
        <f>IF(G1177,INDEX('HVACwts Src'!$D$11:$U$164,(B1177-1)*39+(D1177-1)*19+E1177,(C1177-1)*6+F1177),0)</f>
        <v>0</v>
      </c>
      <c r="T1177" t="str">
        <f t="shared" si="110"/>
        <v>HV_SDGSFmExCZ04</v>
      </c>
      <c r="U1177" t="str">
        <f t="shared" si="111"/>
        <v>rDXGF</v>
      </c>
      <c r="V1177" s="36">
        <f t="shared" si="112"/>
        <v>0</v>
      </c>
    </row>
    <row r="1178" spans="1:22" x14ac:dyDescent="0.25">
      <c r="A1178" s="86">
        <f t="shared" si="113"/>
        <v>1172</v>
      </c>
      <c r="B1178">
        <v>3</v>
      </c>
      <c r="C1178">
        <v>1</v>
      </c>
      <c r="D1178">
        <v>1</v>
      </c>
      <c r="E1178">
        <v>4</v>
      </c>
      <c r="F1178">
        <v>2</v>
      </c>
      <c r="G1178" t="b">
        <f>INDEX(key!$AT$4:$BI$7,B1178,E1178)</f>
        <v>0</v>
      </c>
      <c r="H1178" t="str">
        <f t="shared" si="108"/>
        <v>HV_SDGSFmExCZ04rNCGF</v>
      </c>
      <c r="I1178" s="9" t="s">
        <v>1799</v>
      </c>
      <c r="J1178" t="str">
        <f t="shared" si="109"/>
        <v>HV_SDGSFmExCZ04</v>
      </c>
      <c r="K1178" s="9" t="s">
        <v>1662</v>
      </c>
      <c r="L1178" s="9" t="s">
        <v>45</v>
      </c>
      <c r="M1178" s="9" t="str">
        <f>INDEX(key!$AS$4:$AS$7,B1178)</f>
        <v>SDG</v>
      </c>
      <c r="N1178" s="9" t="str">
        <f>INDEX(key!$I$3:$I$5,C1178)</f>
        <v>SFm</v>
      </c>
      <c r="O1178" s="9" t="str">
        <f>INDEX(key!$F$9:$F$10,D1178)</f>
        <v>Ex</v>
      </c>
      <c r="P1178" s="9" t="str">
        <f>INDEX(key!$AT$3:$BI$3,E1178)</f>
        <v>CZ04</v>
      </c>
      <c r="Q1178" s="9" t="str">
        <f>INDEX('HVACwts Src'!$D$7:$I$7,F1178)</f>
        <v>rNCGF</v>
      </c>
      <c r="R1178" s="36">
        <f>IF(G1178,INDEX('HVACwts Src'!$D$11:$U$164,(B1178-1)*39+(D1178-1)*19+E1178,(C1178-1)*6+F1178),0)</f>
        <v>0</v>
      </c>
      <c r="T1178" t="str">
        <f t="shared" si="110"/>
        <v>HV_SDGSFmExCZ04</v>
      </c>
      <c r="U1178" t="str">
        <f t="shared" si="111"/>
        <v>rNCGF</v>
      </c>
      <c r="V1178" s="36">
        <f t="shared" si="112"/>
        <v>0</v>
      </c>
    </row>
    <row r="1179" spans="1:22" x14ac:dyDescent="0.25">
      <c r="A1179" s="86">
        <f t="shared" si="113"/>
        <v>1173</v>
      </c>
      <c r="B1179">
        <v>3</v>
      </c>
      <c r="C1179">
        <v>1</v>
      </c>
      <c r="D1179">
        <v>1</v>
      </c>
      <c r="E1179">
        <v>4</v>
      </c>
      <c r="F1179">
        <v>3</v>
      </c>
      <c r="G1179" t="b">
        <f>INDEX(key!$AT$4:$BI$7,B1179,E1179)</f>
        <v>0</v>
      </c>
      <c r="H1179" t="str">
        <f t="shared" si="108"/>
        <v>HV_SDGSFmExCZ04rDXHP</v>
      </c>
      <c r="I1179" s="9" t="s">
        <v>1799</v>
      </c>
      <c r="J1179" t="str">
        <f t="shared" si="109"/>
        <v>HV_SDGSFmExCZ04</v>
      </c>
      <c r="K1179" s="9" t="s">
        <v>1662</v>
      </c>
      <c r="L1179" s="9" t="s">
        <v>45</v>
      </c>
      <c r="M1179" s="9" t="str">
        <f>INDEX(key!$AS$4:$AS$7,B1179)</f>
        <v>SDG</v>
      </c>
      <c r="N1179" s="9" t="str">
        <f>INDEX(key!$I$3:$I$5,C1179)</f>
        <v>SFm</v>
      </c>
      <c r="O1179" s="9" t="str">
        <f>INDEX(key!$F$9:$F$10,D1179)</f>
        <v>Ex</v>
      </c>
      <c r="P1179" s="9" t="str">
        <f>INDEX(key!$AT$3:$BI$3,E1179)</f>
        <v>CZ04</v>
      </c>
      <c r="Q1179" s="9" t="str">
        <f>INDEX('HVACwts Src'!$D$7:$I$7,F1179)</f>
        <v>rDXHP</v>
      </c>
      <c r="R1179" s="36">
        <f>IF(G1179,INDEX('HVACwts Src'!$D$11:$U$164,(B1179-1)*39+(D1179-1)*19+E1179,(C1179-1)*6+F1179),0)</f>
        <v>0</v>
      </c>
      <c r="T1179" t="str">
        <f t="shared" si="110"/>
        <v>HV_SDGSFmExCZ04</v>
      </c>
      <c r="U1179" t="str">
        <f t="shared" si="111"/>
        <v>rDXHP</v>
      </c>
      <c r="V1179" s="36">
        <f t="shared" si="112"/>
        <v>0</v>
      </c>
    </row>
    <row r="1180" spans="1:22" x14ac:dyDescent="0.25">
      <c r="A1180" s="86">
        <f t="shared" si="113"/>
        <v>1174</v>
      </c>
      <c r="B1180">
        <v>3</v>
      </c>
      <c r="C1180">
        <v>1</v>
      </c>
      <c r="D1180">
        <v>1</v>
      </c>
      <c r="E1180">
        <v>4</v>
      </c>
      <c r="F1180">
        <v>4</v>
      </c>
      <c r="G1180" t="b">
        <f>INDEX(key!$AT$4:$BI$7,B1180,E1180)</f>
        <v>0</v>
      </c>
      <c r="H1180" t="str">
        <f t="shared" si="108"/>
        <v>HV_SDGSFmExCZ04rNCEH</v>
      </c>
      <c r="I1180" s="9" t="s">
        <v>1799</v>
      </c>
      <c r="J1180" t="str">
        <f t="shared" si="109"/>
        <v>HV_SDGSFmExCZ04</v>
      </c>
      <c r="K1180" s="9" t="s">
        <v>1662</v>
      </c>
      <c r="L1180" s="9" t="s">
        <v>45</v>
      </c>
      <c r="M1180" s="9" t="str">
        <f>INDEX(key!$AS$4:$AS$7,B1180)</f>
        <v>SDG</v>
      </c>
      <c r="N1180" s="9" t="str">
        <f>INDEX(key!$I$3:$I$5,C1180)</f>
        <v>SFm</v>
      </c>
      <c r="O1180" s="9" t="str">
        <f>INDEX(key!$F$9:$F$10,D1180)</f>
        <v>Ex</v>
      </c>
      <c r="P1180" s="9" t="str">
        <f>INDEX(key!$AT$3:$BI$3,E1180)</f>
        <v>CZ04</v>
      </c>
      <c r="Q1180" s="9" t="str">
        <f>INDEX('HVACwts Src'!$D$7:$I$7,F1180)</f>
        <v>rNCEH</v>
      </c>
      <c r="R1180" s="36">
        <f>IF(G1180,INDEX('HVACwts Src'!$D$11:$U$164,(B1180-1)*39+(D1180-1)*19+E1180,(C1180-1)*6+F1180),0)</f>
        <v>0</v>
      </c>
      <c r="T1180" t="str">
        <f t="shared" si="110"/>
        <v>HV_SDGSFmExCZ04</v>
      </c>
      <c r="U1180" t="str">
        <f t="shared" si="111"/>
        <v>rNCEH</v>
      </c>
      <c r="V1180" s="36">
        <f t="shared" si="112"/>
        <v>0</v>
      </c>
    </row>
    <row r="1181" spans="1:22" x14ac:dyDescent="0.25">
      <c r="A1181" s="86">
        <f t="shared" si="113"/>
        <v>1175</v>
      </c>
      <c r="B1181">
        <v>3</v>
      </c>
      <c r="C1181">
        <v>1</v>
      </c>
      <c r="D1181">
        <v>1</v>
      </c>
      <c r="E1181">
        <v>4</v>
      </c>
      <c r="F1181">
        <v>5</v>
      </c>
      <c r="G1181" t="b">
        <f>INDEX(key!$AT$4:$BI$7,B1181,E1181)</f>
        <v>0</v>
      </c>
      <c r="H1181" t="str">
        <f t="shared" si="108"/>
        <v>HV_SDGSFmExCZ04rDXOH</v>
      </c>
      <c r="I1181" s="9" t="s">
        <v>1799</v>
      </c>
      <c r="J1181" t="str">
        <f t="shared" si="109"/>
        <v>HV_SDGSFmExCZ04</v>
      </c>
      <c r="K1181" s="9" t="s">
        <v>1662</v>
      </c>
      <c r="L1181" s="9" t="s">
        <v>45</v>
      </c>
      <c r="M1181" s="9" t="str">
        <f>INDEX(key!$AS$4:$AS$7,B1181)</f>
        <v>SDG</v>
      </c>
      <c r="N1181" s="9" t="str">
        <f>INDEX(key!$I$3:$I$5,C1181)</f>
        <v>SFm</v>
      </c>
      <c r="O1181" s="9" t="str">
        <f>INDEX(key!$F$9:$F$10,D1181)</f>
        <v>Ex</v>
      </c>
      <c r="P1181" s="9" t="str">
        <f>INDEX(key!$AT$3:$BI$3,E1181)</f>
        <v>CZ04</v>
      </c>
      <c r="Q1181" s="9" t="str">
        <f>INDEX('HVACwts Src'!$D$7:$I$7,F1181)</f>
        <v>rDXOH</v>
      </c>
      <c r="R1181" s="36">
        <f>IF(G1181,INDEX('HVACwts Src'!$D$11:$U$164,(B1181-1)*39+(D1181-1)*19+E1181,(C1181-1)*6+F1181),0)</f>
        <v>0</v>
      </c>
      <c r="T1181" t="str">
        <f t="shared" si="110"/>
        <v>HV_SDGSFmExCZ04</v>
      </c>
      <c r="U1181" t="str">
        <f t="shared" si="111"/>
        <v>rDXOH</v>
      </c>
      <c r="V1181" s="36">
        <f t="shared" si="112"/>
        <v>0</v>
      </c>
    </row>
    <row r="1182" spans="1:22" x14ac:dyDescent="0.25">
      <c r="A1182" s="86">
        <f t="shared" si="113"/>
        <v>1176</v>
      </c>
      <c r="B1182">
        <v>3</v>
      </c>
      <c r="C1182">
        <v>1</v>
      </c>
      <c r="D1182">
        <v>1</v>
      </c>
      <c r="E1182">
        <v>4</v>
      </c>
      <c r="F1182">
        <v>6</v>
      </c>
      <c r="G1182" t="b">
        <f>INDEX(key!$AT$4:$BI$7,B1182,E1182)</f>
        <v>0</v>
      </c>
      <c r="H1182" t="str">
        <f t="shared" si="108"/>
        <v>HV_SDGSFmExCZ04rNCOH</v>
      </c>
      <c r="I1182" s="9" t="s">
        <v>1799</v>
      </c>
      <c r="J1182" t="str">
        <f t="shared" si="109"/>
        <v>HV_SDGSFmExCZ04</v>
      </c>
      <c r="K1182" s="9" t="s">
        <v>1662</v>
      </c>
      <c r="L1182" s="9" t="s">
        <v>45</v>
      </c>
      <c r="M1182" s="9" t="str">
        <f>INDEX(key!$AS$4:$AS$7,B1182)</f>
        <v>SDG</v>
      </c>
      <c r="N1182" s="9" t="str">
        <f>INDEX(key!$I$3:$I$5,C1182)</f>
        <v>SFm</v>
      </c>
      <c r="O1182" s="9" t="str">
        <f>INDEX(key!$F$9:$F$10,D1182)</f>
        <v>Ex</v>
      </c>
      <c r="P1182" s="9" t="str">
        <f>INDEX(key!$AT$3:$BI$3,E1182)</f>
        <v>CZ04</v>
      </c>
      <c r="Q1182" s="9" t="str">
        <f>INDEX('HVACwts Src'!$D$7:$I$7,F1182)</f>
        <v>rNCOH</v>
      </c>
      <c r="R1182" s="36">
        <f>IF(G1182,INDEX('HVACwts Src'!$D$11:$U$164,(B1182-1)*39+(D1182-1)*19+E1182,(C1182-1)*6+F1182),0)</f>
        <v>0</v>
      </c>
      <c r="T1182" t="str">
        <f t="shared" si="110"/>
        <v>HV_SDGSFmExCZ04</v>
      </c>
      <c r="U1182" t="str">
        <f t="shared" si="111"/>
        <v>rNCOH</v>
      </c>
      <c r="V1182" s="36">
        <f t="shared" si="112"/>
        <v>0</v>
      </c>
    </row>
    <row r="1183" spans="1:22" x14ac:dyDescent="0.25">
      <c r="A1183" s="86">
        <f t="shared" si="113"/>
        <v>1177</v>
      </c>
      <c r="B1183">
        <v>3</v>
      </c>
      <c r="C1183">
        <v>1</v>
      </c>
      <c r="D1183">
        <v>1</v>
      </c>
      <c r="E1183">
        <v>5</v>
      </c>
      <c r="F1183">
        <v>1</v>
      </c>
      <c r="G1183" t="b">
        <f>INDEX(key!$AT$4:$BI$7,B1183,E1183)</f>
        <v>0</v>
      </c>
      <c r="H1183" t="str">
        <f t="shared" si="108"/>
        <v>HV_SDGSFmExCZ05rDXGF</v>
      </c>
      <c r="I1183" s="9" t="s">
        <v>1799</v>
      </c>
      <c r="J1183" t="str">
        <f t="shared" si="109"/>
        <v>HV_SDGSFmExCZ05</v>
      </c>
      <c r="K1183" s="9" t="s">
        <v>1662</v>
      </c>
      <c r="L1183" s="9" t="s">
        <v>45</v>
      </c>
      <c r="M1183" s="9" t="str">
        <f>INDEX(key!$AS$4:$AS$7,B1183)</f>
        <v>SDG</v>
      </c>
      <c r="N1183" s="9" t="str">
        <f>INDEX(key!$I$3:$I$5,C1183)</f>
        <v>SFm</v>
      </c>
      <c r="O1183" s="9" t="str">
        <f>INDEX(key!$F$9:$F$10,D1183)</f>
        <v>Ex</v>
      </c>
      <c r="P1183" s="9" t="str">
        <f>INDEX(key!$AT$3:$BI$3,E1183)</f>
        <v>CZ05</v>
      </c>
      <c r="Q1183" s="9" t="str">
        <f>INDEX('HVACwts Src'!$D$7:$I$7,F1183)</f>
        <v>rDXGF</v>
      </c>
      <c r="R1183" s="36">
        <f>IF(G1183,INDEX('HVACwts Src'!$D$11:$U$164,(B1183-1)*39+(D1183-1)*19+E1183,(C1183-1)*6+F1183),0)</f>
        <v>0</v>
      </c>
      <c r="T1183" t="str">
        <f t="shared" si="110"/>
        <v>HV_SDGSFmExCZ05</v>
      </c>
      <c r="U1183" t="str">
        <f t="shared" si="111"/>
        <v>rDXGF</v>
      </c>
      <c r="V1183" s="36">
        <f t="shared" si="112"/>
        <v>0</v>
      </c>
    </row>
    <row r="1184" spans="1:22" x14ac:dyDescent="0.25">
      <c r="A1184" s="86">
        <f t="shared" si="113"/>
        <v>1178</v>
      </c>
      <c r="B1184">
        <v>3</v>
      </c>
      <c r="C1184">
        <v>1</v>
      </c>
      <c r="D1184">
        <v>1</v>
      </c>
      <c r="E1184">
        <v>5</v>
      </c>
      <c r="F1184">
        <v>2</v>
      </c>
      <c r="G1184" t="b">
        <f>INDEX(key!$AT$4:$BI$7,B1184,E1184)</f>
        <v>0</v>
      </c>
      <c r="H1184" t="str">
        <f t="shared" si="108"/>
        <v>HV_SDGSFmExCZ05rNCGF</v>
      </c>
      <c r="I1184" s="9" t="s">
        <v>1799</v>
      </c>
      <c r="J1184" t="str">
        <f t="shared" si="109"/>
        <v>HV_SDGSFmExCZ05</v>
      </c>
      <c r="K1184" s="9" t="s">
        <v>1662</v>
      </c>
      <c r="L1184" s="9" t="s">
        <v>45</v>
      </c>
      <c r="M1184" s="9" t="str">
        <f>INDEX(key!$AS$4:$AS$7,B1184)</f>
        <v>SDG</v>
      </c>
      <c r="N1184" s="9" t="str">
        <f>INDEX(key!$I$3:$I$5,C1184)</f>
        <v>SFm</v>
      </c>
      <c r="O1184" s="9" t="str">
        <f>INDEX(key!$F$9:$F$10,D1184)</f>
        <v>Ex</v>
      </c>
      <c r="P1184" s="9" t="str">
        <f>INDEX(key!$AT$3:$BI$3,E1184)</f>
        <v>CZ05</v>
      </c>
      <c r="Q1184" s="9" t="str">
        <f>INDEX('HVACwts Src'!$D$7:$I$7,F1184)</f>
        <v>rNCGF</v>
      </c>
      <c r="R1184" s="36">
        <f>IF(G1184,INDEX('HVACwts Src'!$D$11:$U$164,(B1184-1)*39+(D1184-1)*19+E1184,(C1184-1)*6+F1184),0)</f>
        <v>0</v>
      </c>
      <c r="T1184" t="str">
        <f t="shared" si="110"/>
        <v>HV_SDGSFmExCZ05</v>
      </c>
      <c r="U1184" t="str">
        <f t="shared" si="111"/>
        <v>rNCGF</v>
      </c>
      <c r="V1184" s="36">
        <f t="shared" si="112"/>
        <v>0</v>
      </c>
    </row>
    <row r="1185" spans="1:22" x14ac:dyDescent="0.25">
      <c r="A1185" s="86">
        <f t="shared" si="113"/>
        <v>1179</v>
      </c>
      <c r="B1185">
        <v>3</v>
      </c>
      <c r="C1185">
        <v>1</v>
      </c>
      <c r="D1185">
        <v>1</v>
      </c>
      <c r="E1185">
        <v>5</v>
      </c>
      <c r="F1185">
        <v>3</v>
      </c>
      <c r="G1185" t="b">
        <f>INDEX(key!$AT$4:$BI$7,B1185,E1185)</f>
        <v>0</v>
      </c>
      <c r="H1185" t="str">
        <f t="shared" si="108"/>
        <v>HV_SDGSFmExCZ05rDXHP</v>
      </c>
      <c r="I1185" s="9" t="s">
        <v>1799</v>
      </c>
      <c r="J1185" t="str">
        <f t="shared" si="109"/>
        <v>HV_SDGSFmExCZ05</v>
      </c>
      <c r="K1185" s="9" t="s">
        <v>1662</v>
      </c>
      <c r="L1185" s="9" t="s">
        <v>45</v>
      </c>
      <c r="M1185" s="9" t="str">
        <f>INDEX(key!$AS$4:$AS$7,B1185)</f>
        <v>SDG</v>
      </c>
      <c r="N1185" s="9" t="str">
        <f>INDEX(key!$I$3:$I$5,C1185)</f>
        <v>SFm</v>
      </c>
      <c r="O1185" s="9" t="str">
        <f>INDEX(key!$F$9:$F$10,D1185)</f>
        <v>Ex</v>
      </c>
      <c r="P1185" s="9" t="str">
        <f>INDEX(key!$AT$3:$BI$3,E1185)</f>
        <v>CZ05</v>
      </c>
      <c r="Q1185" s="9" t="str">
        <f>INDEX('HVACwts Src'!$D$7:$I$7,F1185)</f>
        <v>rDXHP</v>
      </c>
      <c r="R1185" s="36">
        <f>IF(G1185,INDEX('HVACwts Src'!$D$11:$U$164,(B1185-1)*39+(D1185-1)*19+E1185,(C1185-1)*6+F1185),0)</f>
        <v>0</v>
      </c>
      <c r="T1185" t="str">
        <f t="shared" si="110"/>
        <v>HV_SDGSFmExCZ05</v>
      </c>
      <c r="U1185" t="str">
        <f t="shared" si="111"/>
        <v>rDXHP</v>
      </c>
      <c r="V1185" s="36">
        <f t="shared" si="112"/>
        <v>0</v>
      </c>
    </row>
    <row r="1186" spans="1:22" x14ac:dyDescent="0.25">
      <c r="A1186" s="86">
        <f t="shared" si="113"/>
        <v>1180</v>
      </c>
      <c r="B1186">
        <v>3</v>
      </c>
      <c r="C1186">
        <v>1</v>
      </c>
      <c r="D1186">
        <v>1</v>
      </c>
      <c r="E1186">
        <v>5</v>
      </c>
      <c r="F1186">
        <v>4</v>
      </c>
      <c r="G1186" t="b">
        <f>INDEX(key!$AT$4:$BI$7,B1186,E1186)</f>
        <v>0</v>
      </c>
      <c r="H1186" t="str">
        <f t="shared" si="108"/>
        <v>HV_SDGSFmExCZ05rNCEH</v>
      </c>
      <c r="I1186" s="9" t="s">
        <v>1799</v>
      </c>
      <c r="J1186" t="str">
        <f t="shared" si="109"/>
        <v>HV_SDGSFmExCZ05</v>
      </c>
      <c r="K1186" s="9" t="s">
        <v>1662</v>
      </c>
      <c r="L1186" s="9" t="s">
        <v>45</v>
      </c>
      <c r="M1186" s="9" t="str">
        <f>INDEX(key!$AS$4:$AS$7,B1186)</f>
        <v>SDG</v>
      </c>
      <c r="N1186" s="9" t="str">
        <f>INDEX(key!$I$3:$I$5,C1186)</f>
        <v>SFm</v>
      </c>
      <c r="O1186" s="9" t="str">
        <f>INDEX(key!$F$9:$F$10,D1186)</f>
        <v>Ex</v>
      </c>
      <c r="P1186" s="9" t="str">
        <f>INDEX(key!$AT$3:$BI$3,E1186)</f>
        <v>CZ05</v>
      </c>
      <c r="Q1186" s="9" t="str">
        <f>INDEX('HVACwts Src'!$D$7:$I$7,F1186)</f>
        <v>rNCEH</v>
      </c>
      <c r="R1186" s="36">
        <f>IF(G1186,INDEX('HVACwts Src'!$D$11:$U$164,(B1186-1)*39+(D1186-1)*19+E1186,(C1186-1)*6+F1186),0)</f>
        <v>0</v>
      </c>
      <c r="T1186" t="str">
        <f t="shared" si="110"/>
        <v>HV_SDGSFmExCZ05</v>
      </c>
      <c r="U1186" t="str">
        <f t="shared" si="111"/>
        <v>rNCEH</v>
      </c>
      <c r="V1186" s="36">
        <f t="shared" si="112"/>
        <v>0</v>
      </c>
    </row>
    <row r="1187" spans="1:22" x14ac:dyDescent="0.25">
      <c r="A1187" s="86">
        <f t="shared" si="113"/>
        <v>1181</v>
      </c>
      <c r="B1187">
        <v>3</v>
      </c>
      <c r="C1187">
        <v>1</v>
      </c>
      <c r="D1187">
        <v>1</v>
      </c>
      <c r="E1187">
        <v>5</v>
      </c>
      <c r="F1187">
        <v>5</v>
      </c>
      <c r="G1187" t="b">
        <f>INDEX(key!$AT$4:$BI$7,B1187,E1187)</f>
        <v>0</v>
      </c>
      <c r="H1187" t="str">
        <f t="shared" si="108"/>
        <v>HV_SDGSFmExCZ05rDXOH</v>
      </c>
      <c r="I1187" s="9" t="s">
        <v>1799</v>
      </c>
      <c r="J1187" t="str">
        <f t="shared" si="109"/>
        <v>HV_SDGSFmExCZ05</v>
      </c>
      <c r="K1187" s="9" t="s">
        <v>1662</v>
      </c>
      <c r="L1187" s="9" t="s">
        <v>45</v>
      </c>
      <c r="M1187" s="9" t="str">
        <f>INDEX(key!$AS$4:$AS$7,B1187)</f>
        <v>SDG</v>
      </c>
      <c r="N1187" s="9" t="str">
        <f>INDEX(key!$I$3:$I$5,C1187)</f>
        <v>SFm</v>
      </c>
      <c r="O1187" s="9" t="str">
        <f>INDEX(key!$F$9:$F$10,D1187)</f>
        <v>Ex</v>
      </c>
      <c r="P1187" s="9" t="str">
        <f>INDEX(key!$AT$3:$BI$3,E1187)</f>
        <v>CZ05</v>
      </c>
      <c r="Q1187" s="9" t="str">
        <f>INDEX('HVACwts Src'!$D$7:$I$7,F1187)</f>
        <v>rDXOH</v>
      </c>
      <c r="R1187" s="36">
        <f>IF(G1187,INDEX('HVACwts Src'!$D$11:$U$164,(B1187-1)*39+(D1187-1)*19+E1187,(C1187-1)*6+F1187),0)</f>
        <v>0</v>
      </c>
      <c r="T1187" t="str">
        <f t="shared" si="110"/>
        <v>HV_SDGSFmExCZ05</v>
      </c>
      <c r="U1187" t="str">
        <f t="shared" si="111"/>
        <v>rDXOH</v>
      </c>
      <c r="V1187" s="36">
        <f t="shared" si="112"/>
        <v>0</v>
      </c>
    </row>
    <row r="1188" spans="1:22" x14ac:dyDescent="0.25">
      <c r="A1188" s="86">
        <f t="shared" si="113"/>
        <v>1182</v>
      </c>
      <c r="B1188">
        <v>3</v>
      </c>
      <c r="C1188">
        <v>1</v>
      </c>
      <c r="D1188">
        <v>1</v>
      </c>
      <c r="E1188">
        <v>5</v>
      </c>
      <c r="F1188">
        <v>6</v>
      </c>
      <c r="G1188" t="b">
        <f>INDEX(key!$AT$4:$BI$7,B1188,E1188)</f>
        <v>0</v>
      </c>
      <c r="H1188" t="str">
        <f t="shared" si="108"/>
        <v>HV_SDGSFmExCZ05rNCOH</v>
      </c>
      <c r="I1188" s="9" t="s">
        <v>1799</v>
      </c>
      <c r="J1188" t="str">
        <f t="shared" si="109"/>
        <v>HV_SDGSFmExCZ05</v>
      </c>
      <c r="K1188" s="9" t="s">
        <v>1662</v>
      </c>
      <c r="L1188" s="9" t="s">
        <v>45</v>
      </c>
      <c r="M1188" s="9" t="str">
        <f>INDEX(key!$AS$4:$AS$7,B1188)</f>
        <v>SDG</v>
      </c>
      <c r="N1188" s="9" t="str">
        <f>INDEX(key!$I$3:$I$5,C1188)</f>
        <v>SFm</v>
      </c>
      <c r="O1188" s="9" t="str">
        <f>INDEX(key!$F$9:$F$10,D1188)</f>
        <v>Ex</v>
      </c>
      <c r="P1188" s="9" t="str">
        <f>INDEX(key!$AT$3:$BI$3,E1188)</f>
        <v>CZ05</v>
      </c>
      <c r="Q1188" s="9" t="str">
        <f>INDEX('HVACwts Src'!$D$7:$I$7,F1188)</f>
        <v>rNCOH</v>
      </c>
      <c r="R1188" s="36">
        <f>IF(G1188,INDEX('HVACwts Src'!$D$11:$U$164,(B1188-1)*39+(D1188-1)*19+E1188,(C1188-1)*6+F1188),0)</f>
        <v>0</v>
      </c>
      <c r="T1188" t="str">
        <f t="shared" si="110"/>
        <v>HV_SDGSFmExCZ05</v>
      </c>
      <c r="U1188" t="str">
        <f t="shared" si="111"/>
        <v>rNCOH</v>
      </c>
      <c r="V1188" s="36">
        <f t="shared" si="112"/>
        <v>0</v>
      </c>
    </row>
    <row r="1189" spans="1:22" x14ac:dyDescent="0.25">
      <c r="A1189" s="86">
        <f t="shared" si="113"/>
        <v>1183</v>
      </c>
      <c r="B1189">
        <v>3</v>
      </c>
      <c r="C1189">
        <v>1</v>
      </c>
      <c r="D1189">
        <v>1</v>
      </c>
      <c r="E1189">
        <v>6</v>
      </c>
      <c r="F1189">
        <v>1</v>
      </c>
      <c r="G1189" t="b">
        <f>INDEX(key!$AT$4:$BI$7,B1189,E1189)</f>
        <v>1</v>
      </c>
      <c r="H1189" t="str">
        <f t="shared" si="108"/>
        <v>HV_SDGSFmExCZ06rDXGF</v>
      </c>
      <c r="I1189" s="9" t="s">
        <v>1799</v>
      </c>
      <c r="J1189" t="str">
        <f t="shared" si="109"/>
        <v>HV_SDGSFmExCZ06</v>
      </c>
      <c r="K1189" s="9" t="s">
        <v>1662</v>
      </c>
      <c r="L1189" s="9" t="s">
        <v>45</v>
      </c>
      <c r="M1189" s="9" t="str">
        <f>INDEX(key!$AS$4:$AS$7,B1189)</f>
        <v>SDG</v>
      </c>
      <c r="N1189" s="9" t="str">
        <f>INDEX(key!$I$3:$I$5,C1189)</f>
        <v>SFm</v>
      </c>
      <c r="O1189" s="9" t="str">
        <f>INDEX(key!$F$9:$F$10,D1189)</f>
        <v>Ex</v>
      </c>
      <c r="P1189" s="9" t="str">
        <f>INDEX(key!$AT$3:$BI$3,E1189)</f>
        <v>CZ06</v>
      </c>
      <c r="Q1189" s="9" t="str">
        <f>INDEX('HVACwts Src'!$D$7:$I$7,F1189)</f>
        <v>rDXGF</v>
      </c>
      <c r="R1189" s="36">
        <f>IF(G1189,INDEX('HVACwts Src'!$D$11:$U$164,(B1189-1)*39+(D1189-1)*19+E1189,(C1189-1)*6+F1189),0)</f>
        <v>28753.7088</v>
      </c>
      <c r="T1189" t="str">
        <f t="shared" si="110"/>
        <v>HV_SDGSFmExCZ06</v>
      </c>
      <c r="U1189" t="str">
        <f t="shared" si="111"/>
        <v>rDXGF</v>
      </c>
      <c r="V1189" s="36">
        <f t="shared" si="112"/>
        <v>28753.7088</v>
      </c>
    </row>
    <row r="1190" spans="1:22" x14ac:dyDescent="0.25">
      <c r="A1190" s="86">
        <f t="shared" si="113"/>
        <v>1184</v>
      </c>
      <c r="B1190">
        <v>3</v>
      </c>
      <c r="C1190">
        <v>1</v>
      </c>
      <c r="D1190">
        <v>1</v>
      </c>
      <c r="E1190">
        <v>6</v>
      </c>
      <c r="F1190">
        <v>2</v>
      </c>
      <c r="G1190" t="b">
        <f>INDEX(key!$AT$4:$BI$7,B1190,E1190)</f>
        <v>1</v>
      </c>
      <c r="H1190" t="str">
        <f t="shared" si="108"/>
        <v>HV_SDGSFmExCZ06rNCGF</v>
      </c>
      <c r="I1190" s="9" t="s">
        <v>1799</v>
      </c>
      <c r="J1190" t="str">
        <f t="shared" si="109"/>
        <v>HV_SDGSFmExCZ06</v>
      </c>
      <c r="K1190" s="9" t="s">
        <v>1662</v>
      </c>
      <c r="L1190" s="9" t="s">
        <v>45</v>
      </c>
      <c r="M1190" s="9" t="str">
        <f>INDEX(key!$AS$4:$AS$7,B1190)</f>
        <v>SDG</v>
      </c>
      <c r="N1190" s="9" t="str">
        <f>INDEX(key!$I$3:$I$5,C1190)</f>
        <v>SFm</v>
      </c>
      <c r="O1190" s="9" t="str">
        <f>INDEX(key!$F$9:$F$10,D1190)</f>
        <v>Ex</v>
      </c>
      <c r="P1190" s="9" t="str">
        <f>INDEX(key!$AT$3:$BI$3,E1190)</f>
        <v>CZ06</v>
      </c>
      <c r="Q1190" s="9" t="str">
        <f>INDEX('HVACwts Src'!$D$7:$I$7,F1190)</f>
        <v>rNCGF</v>
      </c>
      <c r="R1190" s="36">
        <f>IF(G1190,INDEX('HVACwts Src'!$D$11:$U$164,(B1190-1)*39+(D1190-1)*19+E1190,(C1190-1)*6+F1190),0)</f>
        <v>28213.221300000001</v>
      </c>
      <c r="T1190" t="str">
        <f t="shared" si="110"/>
        <v>HV_SDGSFmExCZ06</v>
      </c>
      <c r="U1190" t="str">
        <f t="shared" si="111"/>
        <v>rNCGF</v>
      </c>
      <c r="V1190" s="36">
        <f t="shared" si="112"/>
        <v>28213.221300000001</v>
      </c>
    </row>
    <row r="1191" spans="1:22" x14ac:dyDescent="0.25">
      <c r="A1191" s="86">
        <f t="shared" si="113"/>
        <v>1185</v>
      </c>
      <c r="B1191">
        <v>3</v>
      </c>
      <c r="C1191">
        <v>1</v>
      </c>
      <c r="D1191">
        <v>1</v>
      </c>
      <c r="E1191">
        <v>6</v>
      </c>
      <c r="F1191">
        <v>3</v>
      </c>
      <c r="G1191" t="b">
        <f>INDEX(key!$AT$4:$BI$7,B1191,E1191)</f>
        <v>1</v>
      </c>
      <c r="H1191" t="str">
        <f t="shared" si="108"/>
        <v>HV_SDGSFmExCZ06rDXHP</v>
      </c>
      <c r="I1191" s="9" t="s">
        <v>1799</v>
      </c>
      <c r="J1191" t="str">
        <f t="shared" si="109"/>
        <v>HV_SDGSFmExCZ06</v>
      </c>
      <c r="K1191" s="9" t="s">
        <v>1662</v>
      </c>
      <c r="L1191" s="9" t="s">
        <v>45</v>
      </c>
      <c r="M1191" s="9" t="str">
        <f>INDEX(key!$AS$4:$AS$7,B1191)</f>
        <v>SDG</v>
      </c>
      <c r="N1191" s="9" t="str">
        <f>INDEX(key!$I$3:$I$5,C1191)</f>
        <v>SFm</v>
      </c>
      <c r="O1191" s="9" t="str">
        <f>INDEX(key!$F$9:$F$10,D1191)</f>
        <v>Ex</v>
      </c>
      <c r="P1191" s="9" t="str">
        <f>INDEX(key!$AT$3:$BI$3,E1191)</f>
        <v>CZ06</v>
      </c>
      <c r="Q1191" s="9" t="str">
        <f>INDEX('HVACwts Src'!$D$7:$I$7,F1191)</f>
        <v>rDXHP</v>
      </c>
      <c r="R1191" s="36">
        <f>IF(G1191,INDEX('HVACwts Src'!$D$11:$U$164,(B1191-1)*39+(D1191-1)*19+E1191,(C1191-1)*6+F1191),0)</f>
        <v>1652.5120000000002</v>
      </c>
      <c r="T1191" t="str">
        <f t="shared" si="110"/>
        <v>HV_SDGSFmExCZ06</v>
      </c>
      <c r="U1191" t="str">
        <f t="shared" si="111"/>
        <v>rDXHP</v>
      </c>
      <c r="V1191" s="36">
        <f t="shared" si="112"/>
        <v>1652.5120000000002</v>
      </c>
    </row>
    <row r="1192" spans="1:22" x14ac:dyDescent="0.25">
      <c r="A1192" s="86">
        <f t="shared" si="113"/>
        <v>1186</v>
      </c>
      <c r="B1192">
        <v>3</v>
      </c>
      <c r="C1192">
        <v>1</v>
      </c>
      <c r="D1192">
        <v>1</v>
      </c>
      <c r="E1192">
        <v>6</v>
      </c>
      <c r="F1192">
        <v>4</v>
      </c>
      <c r="G1192" t="b">
        <f>INDEX(key!$AT$4:$BI$7,B1192,E1192)</f>
        <v>1</v>
      </c>
      <c r="H1192" t="str">
        <f t="shared" si="108"/>
        <v>HV_SDGSFmExCZ06rNCEH</v>
      </c>
      <c r="I1192" s="9" t="s">
        <v>1799</v>
      </c>
      <c r="J1192" t="str">
        <f t="shared" si="109"/>
        <v>HV_SDGSFmExCZ06</v>
      </c>
      <c r="K1192" s="9" t="s">
        <v>1662</v>
      </c>
      <c r="L1192" s="9" t="s">
        <v>45</v>
      </c>
      <c r="M1192" s="9" t="str">
        <f>INDEX(key!$AS$4:$AS$7,B1192)</f>
        <v>SDG</v>
      </c>
      <c r="N1192" s="9" t="str">
        <f>INDEX(key!$I$3:$I$5,C1192)</f>
        <v>SFm</v>
      </c>
      <c r="O1192" s="9" t="str">
        <f>INDEX(key!$F$9:$F$10,D1192)</f>
        <v>Ex</v>
      </c>
      <c r="P1192" s="9" t="str">
        <f>INDEX(key!$AT$3:$BI$3,E1192)</f>
        <v>CZ06</v>
      </c>
      <c r="Q1192" s="9" t="str">
        <f>INDEX('HVACwts Src'!$D$7:$I$7,F1192)</f>
        <v>rNCEH</v>
      </c>
      <c r="R1192" s="36">
        <f>IF(G1192,INDEX('HVACwts Src'!$D$11:$U$164,(B1192-1)*39+(D1192-1)*19+E1192,(C1192-1)*6+F1192),0)</f>
        <v>1621.4495000000002</v>
      </c>
      <c r="T1192" t="str">
        <f t="shared" si="110"/>
        <v>HV_SDGSFmExCZ06</v>
      </c>
      <c r="U1192" t="str">
        <f t="shared" si="111"/>
        <v>rNCEH</v>
      </c>
      <c r="V1192" s="36">
        <f t="shared" si="112"/>
        <v>1621.4495000000002</v>
      </c>
    </row>
    <row r="1193" spans="1:22" x14ac:dyDescent="0.25">
      <c r="A1193" s="86">
        <f t="shared" si="113"/>
        <v>1187</v>
      </c>
      <c r="B1193">
        <v>3</v>
      </c>
      <c r="C1193">
        <v>1</v>
      </c>
      <c r="D1193">
        <v>1</v>
      </c>
      <c r="E1193">
        <v>6</v>
      </c>
      <c r="F1193">
        <v>5</v>
      </c>
      <c r="G1193" t="b">
        <f>INDEX(key!$AT$4:$BI$7,B1193,E1193)</f>
        <v>1</v>
      </c>
      <c r="H1193" t="str">
        <f t="shared" si="108"/>
        <v>HV_SDGSFmExCZ06rDXOH</v>
      </c>
      <c r="I1193" s="9" t="s">
        <v>1799</v>
      </c>
      <c r="J1193" t="str">
        <f t="shared" si="109"/>
        <v>HV_SDGSFmExCZ06</v>
      </c>
      <c r="K1193" s="9" t="s">
        <v>1662</v>
      </c>
      <c r="L1193" s="9" t="s">
        <v>45</v>
      </c>
      <c r="M1193" s="9" t="str">
        <f>INDEX(key!$AS$4:$AS$7,B1193)</f>
        <v>SDG</v>
      </c>
      <c r="N1193" s="9" t="str">
        <f>INDEX(key!$I$3:$I$5,C1193)</f>
        <v>SFm</v>
      </c>
      <c r="O1193" s="9" t="str">
        <f>INDEX(key!$F$9:$F$10,D1193)</f>
        <v>Ex</v>
      </c>
      <c r="P1193" s="9" t="str">
        <f>INDEX(key!$AT$3:$BI$3,E1193)</f>
        <v>CZ06</v>
      </c>
      <c r="Q1193" s="9" t="str">
        <f>INDEX('HVACwts Src'!$D$7:$I$7,F1193)</f>
        <v>rDXOH</v>
      </c>
      <c r="R1193" s="36">
        <f>IF(G1193,INDEX('HVACwts Src'!$D$11:$U$164,(B1193-1)*39+(D1193-1)*19+E1193,(C1193-1)*6+F1193),0)</f>
        <v>2313.5167999999999</v>
      </c>
      <c r="T1193" t="str">
        <f t="shared" si="110"/>
        <v>HV_SDGSFmExCZ06</v>
      </c>
      <c r="U1193" t="str">
        <f t="shared" si="111"/>
        <v>rDXOH</v>
      </c>
      <c r="V1193" s="36">
        <f t="shared" si="112"/>
        <v>2313.5167999999999</v>
      </c>
    </row>
    <row r="1194" spans="1:22" x14ac:dyDescent="0.25">
      <c r="A1194" s="86">
        <f t="shared" si="113"/>
        <v>1188</v>
      </c>
      <c r="B1194">
        <v>3</v>
      </c>
      <c r="C1194">
        <v>1</v>
      </c>
      <c r="D1194">
        <v>1</v>
      </c>
      <c r="E1194">
        <v>6</v>
      </c>
      <c r="F1194">
        <v>6</v>
      </c>
      <c r="G1194" t="b">
        <f>INDEX(key!$AT$4:$BI$7,B1194,E1194)</f>
        <v>1</v>
      </c>
      <c r="H1194" t="str">
        <f t="shared" si="108"/>
        <v>HV_SDGSFmExCZ06rNCOH</v>
      </c>
      <c r="I1194" s="9" t="s">
        <v>1799</v>
      </c>
      <c r="J1194" t="str">
        <f t="shared" si="109"/>
        <v>HV_SDGSFmExCZ06</v>
      </c>
      <c r="K1194" s="9" t="s">
        <v>1662</v>
      </c>
      <c r="L1194" s="9" t="s">
        <v>45</v>
      </c>
      <c r="M1194" s="9" t="str">
        <f>INDEX(key!$AS$4:$AS$7,B1194)</f>
        <v>SDG</v>
      </c>
      <c r="N1194" s="9" t="str">
        <f>INDEX(key!$I$3:$I$5,C1194)</f>
        <v>SFm</v>
      </c>
      <c r="O1194" s="9" t="str">
        <f>INDEX(key!$F$9:$F$10,D1194)</f>
        <v>Ex</v>
      </c>
      <c r="P1194" s="9" t="str">
        <f>INDEX(key!$AT$3:$BI$3,E1194)</f>
        <v>CZ06</v>
      </c>
      <c r="Q1194" s="9" t="str">
        <f>INDEX('HVACwts Src'!$D$7:$I$7,F1194)</f>
        <v>rNCOH</v>
      </c>
      <c r="R1194" s="36">
        <f>IF(G1194,INDEX('HVACwts Src'!$D$11:$U$164,(B1194-1)*39+(D1194-1)*19+E1194,(C1194-1)*6+F1194),0)</f>
        <v>2270.0293000000001</v>
      </c>
      <c r="T1194" t="str">
        <f t="shared" si="110"/>
        <v>HV_SDGSFmExCZ06</v>
      </c>
      <c r="U1194" t="str">
        <f t="shared" si="111"/>
        <v>rNCOH</v>
      </c>
      <c r="V1194" s="36">
        <f t="shared" si="112"/>
        <v>2270.0293000000001</v>
      </c>
    </row>
    <row r="1195" spans="1:22" x14ac:dyDescent="0.25">
      <c r="A1195" s="86">
        <f t="shared" si="113"/>
        <v>1189</v>
      </c>
      <c r="B1195">
        <v>3</v>
      </c>
      <c r="C1195">
        <v>1</v>
      </c>
      <c r="D1195">
        <v>1</v>
      </c>
      <c r="E1195">
        <v>7</v>
      </c>
      <c r="F1195">
        <v>1</v>
      </c>
      <c r="G1195" t="b">
        <f>INDEX(key!$AT$4:$BI$7,B1195,E1195)</f>
        <v>1</v>
      </c>
      <c r="H1195" t="str">
        <f t="shared" si="108"/>
        <v>HV_SDGSFmExCZ07rDXGF</v>
      </c>
      <c r="I1195" s="9" t="s">
        <v>1799</v>
      </c>
      <c r="J1195" t="str">
        <f t="shared" si="109"/>
        <v>HV_SDGSFmExCZ07</v>
      </c>
      <c r="K1195" s="9" t="s">
        <v>1662</v>
      </c>
      <c r="L1195" s="9" t="s">
        <v>45</v>
      </c>
      <c r="M1195" s="9" t="str">
        <f>INDEX(key!$AS$4:$AS$7,B1195)</f>
        <v>SDG</v>
      </c>
      <c r="N1195" s="9" t="str">
        <f>INDEX(key!$I$3:$I$5,C1195)</f>
        <v>SFm</v>
      </c>
      <c r="O1195" s="9" t="str">
        <f>INDEX(key!$F$9:$F$10,D1195)</f>
        <v>Ex</v>
      </c>
      <c r="P1195" s="9" t="str">
        <f>INDEX(key!$AT$3:$BI$3,E1195)</f>
        <v>CZ07</v>
      </c>
      <c r="Q1195" s="9" t="str">
        <f>INDEX('HVACwts Src'!$D$7:$I$7,F1195)</f>
        <v>rDXGF</v>
      </c>
      <c r="R1195" s="36">
        <f>IF(G1195,INDEX('HVACwts Src'!$D$11:$U$164,(B1195-1)*39+(D1195-1)*19+E1195,(C1195-1)*6+F1195),0)</f>
        <v>111659.8803</v>
      </c>
      <c r="T1195" t="str">
        <f t="shared" si="110"/>
        <v>HV_SDGSFmExCZ07</v>
      </c>
      <c r="U1195" t="str">
        <f t="shared" si="111"/>
        <v>rDXGF</v>
      </c>
      <c r="V1195" s="36">
        <f t="shared" si="112"/>
        <v>111659.8803</v>
      </c>
    </row>
    <row r="1196" spans="1:22" x14ac:dyDescent="0.25">
      <c r="A1196" s="86">
        <f t="shared" si="113"/>
        <v>1190</v>
      </c>
      <c r="B1196">
        <v>3</v>
      </c>
      <c r="C1196">
        <v>1</v>
      </c>
      <c r="D1196">
        <v>1</v>
      </c>
      <c r="E1196">
        <v>7</v>
      </c>
      <c r="F1196">
        <v>2</v>
      </c>
      <c r="G1196" t="b">
        <f>INDEX(key!$AT$4:$BI$7,B1196,E1196)</f>
        <v>1</v>
      </c>
      <c r="H1196" t="str">
        <f t="shared" si="108"/>
        <v>HV_SDGSFmExCZ07rNCGF</v>
      </c>
      <c r="I1196" s="9" t="s">
        <v>1799</v>
      </c>
      <c r="J1196" t="str">
        <f t="shared" si="109"/>
        <v>HV_SDGSFmExCZ07</v>
      </c>
      <c r="K1196" s="9" t="s">
        <v>1662</v>
      </c>
      <c r="L1196" s="9" t="s">
        <v>45</v>
      </c>
      <c r="M1196" s="9" t="str">
        <f>INDEX(key!$AS$4:$AS$7,B1196)</f>
        <v>SDG</v>
      </c>
      <c r="N1196" s="9" t="str">
        <f>INDEX(key!$I$3:$I$5,C1196)</f>
        <v>SFm</v>
      </c>
      <c r="O1196" s="9" t="str">
        <f>INDEX(key!$F$9:$F$10,D1196)</f>
        <v>Ex</v>
      </c>
      <c r="P1196" s="9" t="str">
        <f>INDEX(key!$AT$3:$BI$3,E1196)</f>
        <v>CZ07</v>
      </c>
      <c r="Q1196" s="9" t="str">
        <f>INDEX('HVACwts Src'!$D$7:$I$7,F1196)</f>
        <v>rNCGF</v>
      </c>
      <c r="R1196" s="36">
        <f>IF(G1196,INDEX('HVACwts Src'!$D$11:$U$164,(B1196-1)*39+(D1196-1)*19+E1196,(C1196-1)*6+F1196),0)</f>
        <v>240240.06000000003</v>
      </c>
      <c r="T1196" t="str">
        <f t="shared" si="110"/>
        <v>HV_SDGSFmExCZ07</v>
      </c>
      <c r="U1196" t="str">
        <f t="shared" si="111"/>
        <v>rNCGF</v>
      </c>
      <c r="V1196" s="36">
        <f t="shared" si="112"/>
        <v>240240.06000000003</v>
      </c>
    </row>
    <row r="1197" spans="1:22" x14ac:dyDescent="0.25">
      <c r="A1197" s="86">
        <f t="shared" si="113"/>
        <v>1191</v>
      </c>
      <c r="B1197">
        <v>3</v>
      </c>
      <c r="C1197">
        <v>1</v>
      </c>
      <c r="D1197">
        <v>1</v>
      </c>
      <c r="E1197">
        <v>7</v>
      </c>
      <c r="F1197">
        <v>3</v>
      </c>
      <c r="G1197" t="b">
        <f>INDEX(key!$AT$4:$BI$7,B1197,E1197)</f>
        <v>1</v>
      </c>
      <c r="H1197" t="str">
        <f t="shared" si="108"/>
        <v>HV_SDGSFmExCZ07rDXHP</v>
      </c>
      <c r="I1197" s="9" t="s">
        <v>1799</v>
      </c>
      <c r="J1197" t="str">
        <f t="shared" si="109"/>
        <v>HV_SDGSFmExCZ07</v>
      </c>
      <c r="K1197" s="9" t="s">
        <v>1662</v>
      </c>
      <c r="L1197" s="9" t="s">
        <v>45</v>
      </c>
      <c r="M1197" s="9" t="str">
        <f>INDEX(key!$AS$4:$AS$7,B1197)</f>
        <v>SDG</v>
      </c>
      <c r="N1197" s="9" t="str">
        <f>INDEX(key!$I$3:$I$5,C1197)</f>
        <v>SFm</v>
      </c>
      <c r="O1197" s="9" t="str">
        <f>INDEX(key!$F$9:$F$10,D1197)</f>
        <v>Ex</v>
      </c>
      <c r="P1197" s="9" t="str">
        <f>INDEX(key!$AT$3:$BI$3,E1197)</f>
        <v>CZ07</v>
      </c>
      <c r="Q1197" s="9" t="str">
        <f>INDEX('HVACwts Src'!$D$7:$I$7,F1197)</f>
        <v>rDXHP</v>
      </c>
      <c r="R1197" s="36">
        <f>IF(G1197,INDEX('HVACwts Src'!$D$11:$U$164,(B1197-1)*39+(D1197-1)*19+E1197,(C1197-1)*6+F1197),0)</f>
        <v>6417.2345000000014</v>
      </c>
      <c r="T1197" t="str">
        <f t="shared" si="110"/>
        <v>HV_SDGSFmExCZ07</v>
      </c>
      <c r="U1197" t="str">
        <f t="shared" si="111"/>
        <v>rDXHP</v>
      </c>
      <c r="V1197" s="36">
        <f t="shared" si="112"/>
        <v>6417.2345000000014</v>
      </c>
    </row>
    <row r="1198" spans="1:22" x14ac:dyDescent="0.25">
      <c r="A1198" s="86">
        <f t="shared" si="113"/>
        <v>1192</v>
      </c>
      <c r="B1198">
        <v>3</v>
      </c>
      <c r="C1198">
        <v>1</v>
      </c>
      <c r="D1198">
        <v>1</v>
      </c>
      <c r="E1198">
        <v>7</v>
      </c>
      <c r="F1198">
        <v>4</v>
      </c>
      <c r="G1198" t="b">
        <f>INDEX(key!$AT$4:$BI$7,B1198,E1198)</f>
        <v>1</v>
      </c>
      <c r="H1198" t="str">
        <f t="shared" si="108"/>
        <v>HV_SDGSFmExCZ07rNCEH</v>
      </c>
      <c r="I1198" s="9" t="s">
        <v>1799</v>
      </c>
      <c r="J1198" t="str">
        <f t="shared" si="109"/>
        <v>HV_SDGSFmExCZ07</v>
      </c>
      <c r="K1198" s="9" t="s">
        <v>1662</v>
      </c>
      <c r="L1198" s="9" t="s">
        <v>45</v>
      </c>
      <c r="M1198" s="9" t="str">
        <f>INDEX(key!$AS$4:$AS$7,B1198)</f>
        <v>SDG</v>
      </c>
      <c r="N1198" s="9" t="str">
        <f>INDEX(key!$I$3:$I$5,C1198)</f>
        <v>SFm</v>
      </c>
      <c r="O1198" s="9" t="str">
        <f>INDEX(key!$F$9:$F$10,D1198)</f>
        <v>Ex</v>
      </c>
      <c r="P1198" s="9" t="str">
        <f>INDEX(key!$AT$3:$BI$3,E1198)</f>
        <v>CZ07</v>
      </c>
      <c r="Q1198" s="9" t="str">
        <f>INDEX('HVACwts Src'!$D$7:$I$7,F1198)</f>
        <v>rNCEH</v>
      </c>
      <c r="R1198" s="36">
        <f>IF(G1198,INDEX('HVACwts Src'!$D$11:$U$164,(B1198-1)*39+(D1198-1)*19+E1198,(C1198-1)*6+F1198),0)</f>
        <v>13806.900000000003</v>
      </c>
      <c r="T1198" t="str">
        <f t="shared" si="110"/>
        <v>HV_SDGSFmExCZ07</v>
      </c>
      <c r="U1198" t="str">
        <f t="shared" si="111"/>
        <v>rNCEH</v>
      </c>
      <c r="V1198" s="36">
        <f t="shared" si="112"/>
        <v>13806.900000000003</v>
      </c>
    </row>
    <row r="1199" spans="1:22" x14ac:dyDescent="0.25">
      <c r="A1199" s="86">
        <f t="shared" si="113"/>
        <v>1193</v>
      </c>
      <c r="B1199">
        <v>3</v>
      </c>
      <c r="C1199">
        <v>1</v>
      </c>
      <c r="D1199">
        <v>1</v>
      </c>
      <c r="E1199">
        <v>7</v>
      </c>
      <c r="F1199">
        <v>5</v>
      </c>
      <c r="G1199" t="b">
        <f>INDEX(key!$AT$4:$BI$7,B1199,E1199)</f>
        <v>1</v>
      </c>
      <c r="H1199" t="str">
        <f t="shared" si="108"/>
        <v>HV_SDGSFmExCZ07rDXOH</v>
      </c>
      <c r="I1199" s="9" t="s">
        <v>1799</v>
      </c>
      <c r="J1199" t="str">
        <f t="shared" si="109"/>
        <v>HV_SDGSFmExCZ07</v>
      </c>
      <c r="K1199" s="9" t="s">
        <v>1662</v>
      </c>
      <c r="L1199" s="9" t="s">
        <v>45</v>
      </c>
      <c r="M1199" s="9" t="str">
        <f>INDEX(key!$AS$4:$AS$7,B1199)</f>
        <v>SDG</v>
      </c>
      <c r="N1199" s="9" t="str">
        <f>INDEX(key!$I$3:$I$5,C1199)</f>
        <v>SFm</v>
      </c>
      <c r="O1199" s="9" t="str">
        <f>INDEX(key!$F$9:$F$10,D1199)</f>
        <v>Ex</v>
      </c>
      <c r="P1199" s="9" t="str">
        <f>INDEX(key!$AT$3:$BI$3,E1199)</f>
        <v>CZ07</v>
      </c>
      <c r="Q1199" s="9" t="str">
        <f>INDEX('HVACwts Src'!$D$7:$I$7,F1199)</f>
        <v>rDXOH</v>
      </c>
      <c r="R1199" s="36">
        <f>IF(G1199,INDEX('HVACwts Src'!$D$11:$U$164,(B1199-1)*39+(D1199-1)*19+E1199,(C1199-1)*6+F1199),0)</f>
        <v>8984.1283000000003</v>
      </c>
      <c r="T1199" t="str">
        <f t="shared" si="110"/>
        <v>HV_SDGSFmExCZ07</v>
      </c>
      <c r="U1199" t="str">
        <f t="shared" si="111"/>
        <v>rDXOH</v>
      </c>
      <c r="V1199" s="36">
        <f t="shared" si="112"/>
        <v>8984.1283000000003</v>
      </c>
    </row>
    <row r="1200" spans="1:22" x14ac:dyDescent="0.25">
      <c r="A1200" s="86">
        <f t="shared" si="113"/>
        <v>1194</v>
      </c>
      <c r="B1200">
        <v>3</v>
      </c>
      <c r="C1200">
        <v>1</v>
      </c>
      <c r="D1200">
        <v>1</v>
      </c>
      <c r="E1200">
        <v>7</v>
      </c>
      <c r="F1200">
        <v>6</v>
      </c>
      <c r="G1200" t="b">
        <f>INDEX(key!$AT$4:$BI$7,B1200,E1200)</f>
        <v>1</v>
      </c>
      <c r="H1200" t="str">
        <f t="shared" si="108"/>
        <v>HV_SDGSFmExCZ07rNCOH</v>
      </c>
      <c r="I1200" s="9" t="s">
        <v>1799</v>
      </c>
      <c r="J1200" t="str">
        <f t="shared" si="109"/>
        <v>HV_SDGSFmExCZ07</v>
      </c>
      <c r="K1200" s="9" t="s">
        <v>1662</v>
      </c>
      <c r="L1200" s="9" t="s">
        <v>45</v>
      </c>
      <c r="M1200" s="9" t="str">
        <f>INDEX(key!$AS$4:$AS$7,B1200)</f>
        <v>SDG</v>
      </c>
      <c r="N1200" s="9" t="str">
        <f>INDEX(key!$I$3:$I$5,C1200)</f>
        <v>SFm</v>
      </c>
      <c r="O1200" s="9" t="str">
        <f>INDEX(key!$F$9:$F$10,D1200)</f>
        <v>Ex</v>
      </c>
      <c r="P1200" s="9" t="str">
        <f>INDEX(key!$AT$3:$BI$3,E1200)</f>
        <v>CZ07</v>
      </c>
      <c r="Q1200" s="9" t="str">
        <f>INDEX('HVACwts Src'!$D$7:$I$7,F1200)</f>
        <v>rNCOH</v>
      </c>
      <c r="R1200" s="36">
        <f>IF(G1200,INDEX('HVACwts Src'!$D$11:$U$164,(B1200-1)*39+(D1200-1)*19+E1200,(C1200-1)*6+F1200),0)</f>
        <v>19329.66</v>
      </c>
      <c r="T1200" t="str">
        <f t="shared" si="110"/>
        <v>HV_SDGSFmExCZ07</v>
      </c>
      <c r="U1200" t="str">
        <f t="shared" si="111"/>
        <v>rNCOH</v>
      </c>
      <c r="V1200" s="36">
        <f t="shared" si="112"/>
        <v>19329.66</v>
      </c>
    </row>
    <row r="1201" spans="1:22" x14ac:dyDescent="0.25">
      <c r="A1201" s="86">
        <f t="shared" si="113"/>
        <v>1195</v>
      </c>
      <c r="B1201">
        <v>3</v>
      </c>
      <c r="C1201">
        <v>1</v>
      </c>
      <c r="D1201">
        <v>1</v>
      </c>
      <c r="E1201">
        <v>8</v>
      </c>
      <c r="F1201">
        <v>1</v>
      </c>
      <c r="G1201" t="b">
        <f>INDEX(key!$AT$4:$BI$7,B1201,E1201)</f>
        <v>1</v>
      </c>
      <c r="H1201" t="str">
        <f t="shared" si="108"/>
        <v>HV_SDGSFmExCZ08rDXGF</v>
      </c>
      <c r="I1201" s="9" t="s">
        <v>1799</v>
      </c>
      <c r="J1201" t="str">
        <f t="shared" si="109"/>
        <v>HV_SDGSFmExCZ08</v>
      </c>
      <c r="K1201" s="9" t="s">
        <v>1662</v>
      </c>
      <c r="L1201" s="9" t="s">
        <v>45</v>
      </c>
      <c r="M1201" s="9" t="str">
        <f>INDEX(key!$AS$4:$AS$7,B1201)</f>
        <v>SDG</v>
      </c>
      <c r="N1201" s="9" t="str">
        <f>INDEX(key!$I$3:$I$5,C1201)</f>
        <v>SFm</v>
      </c>
      <c r="O1201" s="9" t="str">
        <f>INDEX(key!$F$9:$F$10,D1201)</f>
        <v>Ex</v>
      </c>
      <c r="P1201" s="9" t="str">
        <f>INDEX(key!$AT$3:$BI$3,E1201)</f>
        <v>CZ08</v>
      </c>
      <c r="Q1201" s="9" t="str">
        <f>INDEX('HVACwts Src'!$D$7:$I$7,F1201)</f>
        <v>rDXGF</v>
      </c>
      <c r="R1201" s="36">
        <f>IF(G1201,INDEX('HVACwts Src'!$D$11:$U$164,(B1201-1)*39+(D1201-1)*19+E1201,(C1201-1)*6+F1201),0)</f>
        <v>6395.7963</v>
      </c>
      <c r="T1201" t="str">
        <f t="shared" si="110"/>
        <v>HV_SDGSFmExCZ08</v>
      </c>
      <c r="U1201" t="str">
        <f t="shared" si="111"/>
        <v>rDXGF</v>
      </c>
      <c r="V1201" s="36">
        <f t="shared" si="112"/>
        <v>6395.7963</v>
      </c>
    </row>
    <row r="1202" spans="1:22" x14ac:dyDescent="0.25">
      <c r="A1202" s="86">
        <f t="shared" si="113"/>
        <v>1196</v>
      </c>
      <c r="B1202">
        <v>3</v>
      </c>
      <c r="C1202">
        <v>1</v>
      </c>
      <c r="D1202">
        <v>1</v>
      </c>
      <c r="E1202">
        <v>8</v>
      </c>
      <c r="F1202">
        <v>2</v>
      </c>
      <c r="G1202" t="b">
        <f>INDEX(key!$AT$4:$BI$7,B1202,E1202)</f>
        <v>1</v>
      </c>
      <c r="H1202" t="str">
        <f t="shared" si="108"/>
        <v>HV_SDGSFmExCZ08rNCGF</v>
      </c>
      <c r="I1202" s="9" t="s">
        <v>1799</v>
      </c>
      <c r="J1202" t="str">
        <f t="shared" si="109"/>
        <v>HV_SDGSFmExCZ08</v>
      </c>
      <c r="K1202" s="9" t="s">
        <v>1662</v>
      </c>
      <c r="L1202" s="9" t="s">
        <v>45</v>
      </c>
      <c r="M1202" s="9" t="str">
        <f>INDEX(key!$AS$4:$AS$7,B1202)</f>
        <v>SDG</v>
      </c>
      <c r="N1202" s="9" t="str">
        <f>INDEX(key!$I$3:$I$5,C1202)</f>
        <v>SFm</v>
      </c>
      <c r="O1202" s="9" t="str">
        <f>INDEX(key!$F$9:$F$10,D1202)</f>
        <v>Ex</v>
      </c>
      <c r="P1202" s="9" t="str">
        <f>INDEX(key!$AT$3:$BI$3,E1202)</f>
        <v>CZ08</v>
      </c>
      <c r="Q1202" s="9" t="str">
        <f>INDEX('HVACwts Src'!$D$7:$I$7,F1202)</f>
        <v>rNCGF</v>
      </c>
      <c r="R1202" s="36">
        <f>IF(G1202,INDEX('HVACwts Src'!$D$11:$U$164,(B1202-1)*39+(D1202-1)*19+E1202,(C1202-1)*6+F1202),0)</f>
        <v>1017.9087000000001</v>
      </c>
      <c r="T1202" t="str">
        <f t="shared" si="110"/>
        <v>HV_SDGSFmExCZ08</v>
      </c>
      <c r="U1202" t="str">
        <f t="shared" si="111"/>
        <v>rNCGF</v>
      </c>
      <c r="V1202" s="36">
        <f t="shared" si="112"/>
        <v>1017.9087000000001</v>
      </c>
    </row>
    <row r="1203" spans="1:22" x14ac:dyDescent="0.25">
      <c r="A1203" s="86">
        <f t="shared" si="113"/>
        <v>1197</v>
      </c>
      <c r="B1203">
        <v>3</v>
      </c>
      <c r="C1203">
        <v>1</v>
      </c>
      <c r="D1203">
        <v>1</v>
      </c>
      <c r="E1203">
        <v>8</v>
      </c>
      <c r="F1203">
        <v>3</v>
      </c>
      <c r="G1203" t="b">
        <f>INDEX(key!$AT$4:$BI$7,B1203,E1203)</f>
        <v>1</v>
      </c>
      <c r="H1203" t="str">
        <f t="shared" si="108"/>
        <v>HV_SDGSFmExCZ08rDXHP</v>
      </c>
      <c r="I1203" s="9" t="s">
        <v>1799</v>
      </c>
      <c r="J1203" t="str">
        <f t="shared" si="109"/>
        <v>HV_SDGSFmExCZ08</v>
      </c>
      <c r="K1203" s="9" t="s">
        <v>1662</v>
      </c>
      <c r="L1203" s="9" t="s">
        <v>45</v>
      </c>
      <c r="M1203" s="9" t="str">
        <f>INDEX(key!$AS$4:$AS$7,B1203)</f>
        <v>SDG</v>
      </c>
      <c r="N1203" s="9" t="str">
        <f>INDEX(key!$I$3:$I$5,C1203)</f>
        <v>SFm</v>
      </c>
      <c r="O1203" s="9" t="str">
        <f>INDEX(key!$F$9:$F$10,D1203)</f>
        <v>Ex</v>
      </c>
      <c r="P1203" s="9" t="str">
        <f>INDEX(key!$AT$3:$BI$3,E1203)</f>
        <v>CZ08</v>
      </c>
      <c r="Q1203" s="9" t="str">
        <f>INDEX('HVACwts Src'!$D$7:$I$7,F1203)</f>
        <v>rDXHP</v>
      </c>
      <c r="R1203" s="36">
        <f>IF(G1203,INDEX('HVACwts Src'!$D$11:$U$164,(B1203-1)*39+(D1203-1)*19+E1203,(C1203-1)*6+F1203),0)</f>
        <v>367.5745</v>
      </c>
      <c r="T1203" t="str">
        <f t="shared" si="110"/>
        <v>HV_SDGSFmExCZ08</v>
      </c>
      <c r="U1203" t="str">
        <f t="shared" si="111"/>
        <v>rDXHP</v>
      </c>
      <c r="V1203" s="36">
        <f t="shared" si="112"/>
        <v>367.5745</v>
      </c>
    </row>
    <row r="1204" spans="1:22" x14ac:dyDescent="0.25">
      <c r="A1204" s="86">
        <f t="shared" si="113"/>
        <v>1198</v>
      </c>
      <c r="B1204">
        <v>3</v>
      </c>
      <c r="C1204">
        <v>1</v>
      </c>
      <c r="D1204">
        <v>1</v>
      </c>
      <c r="E1204">
        <v>8</v>
      </c>
      <c r="F1204">
        <v>4</v>
      </c>
      <c r="G1204" t="b">
        <f>INDEX(key!$AT$4:$BI$7,B1204,E1204)</f>
        <v>1</v>
      </c>
      <c r="H1204" t="str">
        <f t="shared" si="108"/>
        <v>HV_SDGSFmExCZ08rNCEH</v>
      </c>
      <c r="I1204" s="9" t="s">
        <v>1799</v>
      </c>
      <c r="J1204" t="str">
        <f t="shared" si="109"/>
        <v>HV_SDGSFmExCZ08</v>
      </c>
      <c r="K1204" s="9" t="s">
        <v>1662</v>
      </c>
      <c r="L1204" s="9" t="s">
        <v>45</v>
      </c>
      <c r="M1204" s="9" t="str">
        <f>INDEX(key!$AS$4:$AS$7,B1204)</f>
        <v>SDG</v>
      </c>
      <c r="N1204" s="9" t="str">
        <f>INDEX(key!$I$3:$I$5,C1204)</f>
        <v>SFm</v>
      </c>
      <c r="O1204" s="9" t="str">
        <f>INDEX(key!$F$9:$F$10,D1204)</f>
        <v>Ex</v>
      </c>
      <c r="P1204" s="9" t="str">
        <f>INDEX(key!$AT$3:$BI$3,E1204)</f>
        <v>CZ08</v>
      </c>
      <c r="Q1204" s="9" t="str">
        <f>INDEX('HVACwts Src'!$D$7:$I$7,F1204)</f>
        <v>rNCEH</v>
      </c>
      <c r="R1204" s="36">
        <f>IF(G1204,INDEX('HVACwts Src'!$D$11:$U$164,(B1204-1)*39+(D1204-1)*19+E1204,(C1204-1)*6+F1204),0)</f>
        <v>58.500500000000002</v>
      </c>
      <c r="T1204" t="str">
        <f t="shared" si="110"/>
        <v>HV_SDGSFmExCZ08</v>
      </c>
      <c r="U1204" t="str">
        <f t="shared" si="111"/>
        <v>rNCEH</v>
      </c>
      <c r="V1204" s="36">
        <f t="shared" si="112"/>
        <v>58.500500000000002</v>
      </c>
    </row>
    <row r="1205" spans="1:22" x14ac:dyDescent="0.25">
      <c r="A1205" s="86">
        <f t="shared" si="113"/>
        <v>1199</v>
      </c>
      <c r="B1205">
        <v>3</v>
      </c>
      <c r="C1205">
        <v>1</v>
      </c>
      <c r="D1205">
        <v>1</v>
      </c>
      <c r="E1205">
        <v>8</v>
      </c>
      <c r="F1205">
        <v>5</v>
      </c>
      <c r="G1205" t="b">
        <f>INDEX(key!$AT$4:$BI$7,B1205,E1205)</f>
        <v>1</v>
      </c>
      <c r="H1205" t="str">
        <f t="shared" si="108"/>
        <v>HV_SDGSFmExCZ08rDXOH</v>
      </c>
      <c r="I1205" s="9" t="s">
        <v>1799</v>
      </c>
      <c r="J1205" t="str">
        <f t="shared" si="109"/>
        <v>HV_SDGSFmExCZ08</v>
      </c>
      <c r="K1205" s="9" t="s">
        <v>1662</v>
      </c>
      <c r="L1205" s="9" t="s">
        <v>45</v>
      </c>
      <c r="M1205" s="9" t="str">
        <f>INDEX(key!$AS$4:$AS$7,B1205)</f>
        <v>SDG</v>
      </c>
      <c r="N1205" s="9" t="str">
        <f>INDEX(key!$I$3:$I$5,C1205)</f>
        <v>SFm</v>
      </c>
      <c r="O1205" s="9" t="str">
        <f>INDEX(key!$F$9:$F$10,D1205)</f>
        <v>Ex</v>
      </c>
      <c r="P1205" s="9" t="str">
        <f>INDEX(key!$AT$3:$BI$3,E1205)</f>
        <v>CZ08</v>
      </c>
      <c r="Q1205" s="9" t="str">
        <f>INDEX('HVACwts Src'!$D$7:$I$7,F1205)</f>
        <v>rDXOH</v>
      </c>
      <c r="R1205" s="36">
        <f>IF(G1205,INDEX('HVACwts Src'!$D$11:$U$164,(B1205-1)*39+(D1205-1)*19+E1205,(C1205-1)*6+F1205),0)</f>
        <v>514.60430000000008</v>
      </c>
      <c r="T1205" t="str">
        <f t="shared" si="110"/>
        <v>HV_SDGSFmExCZ08</v>
      </c>
      <c r="U1205" t="str">
        <f t="shared" si="111"/>
        <v>rDXOH</v>
      </c>
      <c r="V1205" s="36">
        <f t="shared" si="112"/>
        <v>514.60430000000008</v>
      </c>
    </row>
    <row r="1206" spans="1:22" x14ac:dyDescent="0.25">
      <c r="A1206" s="86">
        <f t="shared" si="113"/>
        <v>1200</v>
      </c>
      <c r="B1206">
        <v>3</v>
      </c>
      <c r="C1206">
        <v>1</v>
      </c>
      <c r="D1206">
        <v>1</v>
      </c>
      <c r="E1206">
        <v>8</v>
      </c>
      <c r="F1206">
        <v>6</v>
      </c>
      <c r="G1206" t="b">
        <f>INDEX(key!$AT$4:$BI$7,B1206,E1206)</f>
        <v>1</v>
      </c>
      <c r="H1206" t="str">
        <f t="shared" si="108"/>
        <v>HV_SDGSFmExCZ08rNCOH</v>
      </c>
      <c r="I1206" s="9" t="s">
        <v>1799</v>
      </c>
      <c r="J1206" t="str">
        <f t="shared" si="109"/>
        <v>HV_SDGSFmExCZ08</v>
      </c>
      <c r="K1206" s="9" t="s">
        <v>1662</v>
      </c>
      <c r="L1206" s="9" t="s">
        <v>45</v>
      </c>
      <c r="M1206" s="9" t="str">
        <f>INDEX(key!$AS$4:$AS$7,B1206)</f>
        <v>SDG</v>
      </c>
      <c r="N1206" s="9" t="str">
        <f>INDEX(key!$I$3:$I$5,C1206)</f>
        <v>SFm</v>
      </c>
      <c r="O1206" s="9" t="str">
        <f>INDEX(key!$F$9:$F$10,D1206)</f>
        <v>Ex</v>
      </c>
      <c r="P1206" s="9" t="str">
        <f>INDEX(key!$AT$3:$BI$3,E1206)</f>
        <v>CZ08</v>
      </c>
      <c r="Q1206" s="9" t="str">
        <f>INDEX('HVACwts Src'!$D$7:$I$7,F1206)</f>
        <v>rNCOH</v>
      </c>
      <c r="R1206" s="36">
        <f>IF(G1206,INDEX('HVACwts Src'!$D$11:$U$164,(B1206-1)*39+(D1206-1)*19+E1206,(C1206-1)*6+F1206),0)</f>
        <v>81.900700000000015</v>
      </c>
      <c r="T1206" t="str">
        <f t="shared" si="110"/>
        <v>HV_SDGSFmExCZ08</v>
      </c>
      <c r="U1206" t="str">
        <f t="shared" si="111"/>
        <v>rNCOH</v>
      </c>
      <c r="V1206" s="36">
        <f t="shared" si="112"/>
        <v>81.900700000000015</v>
      </c>
    </row>
    <row r="1207" spans="1:22" x14ac:dyDescent="0.25">
      <c r="A1207" s="86">
        <f t="shared" si="113"/>
        <v>1201</v>
      </c>
      <c r="B1207">
        <v>3</v>
      </c>
      <c r="C1207">
        <v>1</v>
      </c>
      <c r="D1207">
        <v>1</v>
      </c>
      <c r="E1207">
        <v>9</v>
      </c>
      <c r="F1207">
        <v>1</v>
      </c>
      <c r="G1207" t="b">
        <f>INDEX(key!$AT$4:$BI$7,B1207,E1207)</f>
        <v>0</v>
      </c>
      <c r="H1207" t="str">
        <f t="shared" si="108"/>
        <v>HV_SDGSFmExCZ09rDXGF</v>
      </c>
      <c r="I1207" s="9" t="s">
        <v>1799</v>
      </c>
      <c r="J1207" t="str">
        <f t="shared" si="109"/>
        <v>HV_SDGSFmExCZ09</v>
      </c>
      <c r="K1207" s="9" t="s">
        <v>1662</v>
      </c>
      <c r="L1207" s="9" t="s">
        <v>45</v>
      </c>
      <c r="M1207" s="9" t="str">
        <f>INDEX(key!$AS$4:$AS$7,B1207)</f>
        <v>SDG</v>
      </c>
      <c r="N1207" s="9" t="str">
        <f>INDEX(key!$I$3:$I$5,C1207)</f>
        <v>SFm</v>
      </c>
      <c r="O1207" s="9" t="str">
        <f>INDEX(key!$F$9:$F$10,D1207)</f>
        <v>Ex</v>
      </c>
      <c r="P1207" s="9" t="str">
        <f>INDEX(key!$AT$3:$BI$3,E1207)</f>
        <v>CZ09</v>
      </c>
      <c r="Q1207" s="9" t="str">
        <f>INDEX('HVACwts Src'!$D$7:$I$7,F1207)</f>
        <v>rDXGF</v>
      </c>
      <c r="R1207" s="36">
        <f>IF(G1207,INDEX('HVACwts Src'!$D$11:$U$164,(B1207-1)*39+(D1207-1)*19+E1207,(C1207-1)*6+F1207),0)</f>
        <v>0</v>
      </c>
      <c r="T1207" t="str">
        <f t="shared" si="110"/>
        <v>HV_SDGSFmExCZ09</v>
      </c>
      <c r="U1207" t="str">
        <f t="shared" si="111"/>
        <v>rDXGF</v>
      </c>
      <c r="V1207" s="36">
        <f t="shared" si="112"/>
        <v>0</v>
      </c>
    </row>
    <row r="1208" spans="1:22" x14ac:dyDescent="0.25">
      <c r="A1208" s="86">
        <f t="shared" si="113"/>
        <v>1202</v>
      </c>
      <c r="B1208">
        <v>3</v>
      </c>
      <c r="C1208">
        <v>1</v>
      </c>
      <c r="D1208">
        <v>1</v>
      </c>
      <c r="E1208">
        <v>9</v>
      </c>
      <c r="F1208">
        <v>2</v>
      </c>
      <c r="G1208" t="b">
        <f>INDEX(key!$AT$4:$BI$7,B1208,E1208)</f>
        <v>0</v>
      </c>
      <c r="H1208" t="str">
        <f t="shared" si="108"/>
        <v>HV_SDGSFmExCZ09rNCGF</v>
      </c>
      <c r="I1208" s="9" t="s">
        <v>1799</v>
      </c>
      <c r="J1208" t="str">
        <f t="shared" si="109"/>
        <v>HV_SDGSFmExCZ09</v>
      </c>
      <c r="K1208" s="9" t="s">
        <v>1662</v>
      </c>
      <c r="L1208" s="9" t="s">
        <v>45</v>
      </c>
      <c r="M1208" s="9" t="str">
        <f>INDEX(key!$AS$4:$AS$7,B1208)</f>
        <v>SDG</v>
      </c>
      <c r="N1208" s="9" t="str">
        <f>INDEX(key!$I$3:$I$5,C1208)</f>
        <v>SFm</v>
      </c>
      <c r="O1208" s="9" t="str">
        <f>INDEX(key!$F$9:$F$10,D1208)</f>
        <v>Ex</v>
      </c>
      <c r="P1208" s="9" t="str">
        <f>INDEX(key!$AT$3:$BI$3,E1208)</f>
        <v>CZ09</v>
      </c>
      <c r="Q1208" s="9" t="str">
        <f>INDEX('HVACwts Src'!$D$7:$I$7,F1208)</f>
        <v>rNCGF</v>
      </c>
      <c r="R1208" s="36">
        <f>IF(G1208,INDEX('HVACwts Src'!$D$11:$U$164,(B1208-1)*39+(D1208-1)*19+E1208,(C1208-1)*6+F1208),0)</f>
        <v>0</v>
      </c>
      <c r="T1208" t="str">
        <f t="shared" si="110"/>
        <v>HV_SDGSFmExCZ09</v>
      </c>
      <c r="U1208" t="str">
        <f t="shared" si="111"/>
        <v>rNCGF</v>
      </c>
      <c r="V1208" s="36">
        <f t="shared" si="112"/>
        <v>0</v>
      </c>
    </row>
    <row r="1209" spans="1:22" x14ac:dyDescent="0.25">
      <c r="A1209" s="86">
        <f t="shared" si="113"/>
        <v>1203</v>
      </c>
      <c r="B1209">
        <v>3</v>
      </c>
      <c r="C1209">
        <v>1</v>
      </c>
      <c r="D1209">
        <v>1</v>
      </c>
      <c r="E1209">
        <v>9</v>
      </c>
      <c r="F1209">
        <v>3</v>
      </c>
      <c r="G1209" t="b">
        <f>INDEX(key!$AT$4:$BI$7,B1209,E1209)</f>
        <v>0</v>
      </c>
      <c r="H1209" t="str">
        <f t="shared" si="108"/>
        <v>HV_SDGSFmExCZ09rDXHP</v>
      </c>
      <c r="I1209" s="9" t="s">
        <v>1799</v>
      </c>
      <c r="J1209" t="str">
        <f t="shared" si="109"/>
        <v>HV_SDGSFmExCZ09</v>
      </c>
      <c r="K1209" s="9" t="s">
        <v>1662</v>
      </c>
      <c r="L1209" s="9" t="s">
        <v>45</v>
      </c>
      <c r="M1209" s="9" t="str">
        <f>INDEX(key!$AS$4:$AS$7,B1209)</f>
        <v>SDG</v>
      </c>
      <c r="N1209" s="9" t="str">
        <f>INDEX(key!$I$3:$I$5,C1209)</f>
        <v>SFm</v>
      </c>
      <c r="O1209" s="9" t="str">
        <f>INDEX(key!$F$9:$F$10,D1209)</f>
        <v>Ex</v>
      </c>
      <c r="P1209" s="9" t="str">
        <f>INDEX(key!$AT$3:$BI$3,E1209)</f>
        <v>CZ09</v>
      </c>
      <c r="Q1209" s="9" t="str">
        <f>INDEX('HVACwts Src'!$D$7:$I$7,F1209)</f>
        <v>rDXHP</v>
      </c>
      <c r="R1209" s="36">
        <f>IF(G1209,INDEX('HVACwts Src'!$D$11:$U$164,(B1209-1)*39+(D1209-1)*19+E1209,(C1209-1)*6+F1209),0)</f>
        <v>0</v>
      </c>
      <c r="T1209" t="str">
        <f t="shared" si="110"/>
        <v>HV_SDGSFmExCZ09</v>
      </c>
      <c r="U1209" t="str">
        <f t="shared" si="111"/>
        <v>rDXHP</v>
      </c>
      <c r="V1209" s="36">
        <f t="shared" si="112"/>
        <v>0</v>
      </c>
    </row>
    <row r="1210" spans="1:22" x14ac:dyDescent="0.25">
      <c r="A1210" s="86">
        <f t="shared" si="113"/>
        <v>1204</v>
      </c>
      <c r="B1210">
        <v>3</v>
      </c>
      <c r="C1210">
        <v>1</v>
      </c>
      <c r="D1210">
        <v>1</v>
      </c>
      <c r="E1210">
        <v>9</v>
      </c>
      <c r="F1210">
        <v>4</v>
      </c>
      <c r="G1210" t="b">
        <f>INDEX(key!$AT$4:$BI$7,B1210,E1210)</f>
        <v>0</v>
      </c>
      <c r="H1210" t="str">
        <f t="shared" si="108"/>
        <v>HV_SDGSFmExCZ09rNCEH</v>
      </c>
      <c r="I1210" s="9" t="s">
        <v>1799</v>
      </c>
      <c r="J1210" t="str">
        <f t="shared" si="109"/>
        <v>HV_SDGSFmExCZ09</v>
      </c>
      <c r="K1210" s="9" t="s">
        <v>1662</v>
      </c>
      <c r="L1210" s="9" t="s">
        <v>45</v>
      </c>
      <c r="M1210" s="9" t="str">
        <f>INDEX(key!$AS$4:$AS$7,B1210)</f>
        <v>SDG</v>
      </c>
      <c r="N1210" s="9" t="str">
        <f>INDEX(key!$I$3:$I$5,C1210)</f>
        <v>SFm</v>
      </c>
      <c r="O1210" s="9" t="str">
        <f>INDEX(key!$F$9:$F$10,D1210)</f>
        <v>Ex</v>
      </c>
      <c r="P1210" s="9" t="str">
        <f>INDEX(key!$AT$3:$BI$3,E1210)</f>
        <v>CZ09</v>
      </c>
      <c r="Q1210" s="9" t="str">
        <f>INDEX('HVACwts Src'!$D$7:$I$7,F1210)</f>
        <v>rNCEH</v>
      </c>
      <c r="R1210" s="36">
        <f>IF(G1210,INDEX('HVACwts Src'!$D$11:$U$164,(B1210-1)*39+(D1210-1)*19+E1210,(C1210-1)*6+F1210),0)</f>
        <v>0</v>
      </c>
      <c r="T1210" t="str">
        <f t="shared" si="110"/>
        <v>HV_SDGSFmExCZ09</v>
      </c>
      <c r="U1210" t="str">
        <f t="shared" si="111"/>
        <v>rNCEH</v>
      </c>
      <c r="V1210" s="36">
        <f t="shared" si="112"/>
        <v>0</v>
      </c>
    </row>
    <row r="1211" spans="1:22" x14ac:dyDescent="0.25">
      <c r="A1211" s="86">
        <f t="shared" si="113"/>
        <v>1205</v>
      </c>
      <c r="B1211">
        <v>3</v>
      </c>
      <c r="C1211">
        <v>1</v>
      </c>
      <c r="D1211">
        <v>1</v>
      </c>
      <c r="E1211">
        <v>9</v>
      </c>
      <c r="F1211">
        <v>5</v>
      </c>
      <c r="G1211" t="b">
        <f>INDEX(key!$AT$4:$BI$7,B1211,E1211)</f>
        <v>0</v>
      </c>
      <c r="H1211" t="str">
        <f t="shared" si="108"/>
        <v>HV_SDGSFmExCZ09rDXOH</v>
      </c>
      <c r="I1211" s="9" t="s">
        <v>1799</v>
      </c>
      <c r="J1211" t="str">
        <f t="shared" si="109"/>
        <v>HV_SDGSFmExCZ09</v>
      </c>
      <c r="K1211" s="9" t="s">
        <v>1662</v>
      </c>
      <c r="L1211" s="9" t="s">
        <v>45</v>
      </c>
      <c r="M1211" s="9" t="str">
        <f>INDEX(key!$AS$4:$AS$7,B1211)</f>
        <v>SDG</v>
      </c>
      <c r="N1211" s="9" t="str">
        <f>INDEX(key!$I$3:$I$5,C1211)</f>
        <v>SFm</v>
      </c>
      <c r="O1211" s="9" t="str">
        <f>INDEX(key!$F$9:$F$10,D1211)</f>
        <v>Ex</v>
      </c>
      <c r="P1211" s="9" t="str">
        <f>INDEX(key!$AT$3:$BI$3,E1211)</f>
        <v>CZ09</v>
      </c>
      <c r="Q1211" s="9" t="str">
        <f>INDEX('HVACwts Src'!$D$7:$I$7,F1211)</f>
        <v>rDXOH</v>
      </c>
      <c r="R1211" s="36">
        <f>IF(G1211,INDEX('HVACwts Src'!$D$11:$U$164,(B1211-1)*39+(D1211-1)*19+E1211,(C1211-1)*6+F1211),0)</f>
        <v>0</v>
      </c>
      <c r="T1211" t="str">
        <f t="shared" si="110"/>
        <v>HV_SDGSFmExCZ09</v>
      </c>
      <c r="U1211" t="str">
        <f t="shared" si="111"/>
        <v>rDXOH</v>
      </c>
      <c r="V1211" s="36">
        <f t="shared" si="112"/>
        <v>0</v>
      </c>
    </row>
    <row r="1212" spans="1:22" x14ac:dyDescent="0.25">
      <c r="A1212" s="86">
        <f t="shared" si="113"/>
        <v>1206</v>
      </c>
      <c r="B1212">
        <v>3</v>
      </c>
      <c r="C1212">
        <v>1</v>
      </c>
      <c r="D1212">
        <v>1</v>
      </c>
      <c r="E1212">
        <v>9</v>
      </c>
      <c r="F1212">
        <v>6</v>
      </c>
      <c r="G1212" t="b">
        <f>INDEX(key!$AT$4:$BI$7,B1212,E1212)</f>
        <v>0</v>
      </c>
      <c r="H1212" t="str">
        <f t="shared" si="108"/>
        <v>HV_SDGSFmExCZ09rNCOH</v>
      </c>
      <c r="I1212" s="9" t="s">
        <v>1799</v>
      </c>
      <c r="J1212" t="str">
        <f t="shared" si="109"/>
        <v>HV_SDGSFmExCZ09</v>
      </c>
      <c r="K1212" s="9" t="s">
        <v>1662</v>
      </c>
      <c r="L1212" s="9" t="s">
        <v>45</v>
      </c>
      <c r="M1212" s="9" t="str">
        <f>INDEX(key!$AS$4:$AS$7,B1212)</f>
        <v>SDG</v>
      </c>
      <c r="N1212" s="9" t="str">
        <f>INDEX(key!$I$3:$I$5,C1212)</f>
        <v>SFm</v>
      </c>
      <c r="O1212" s="9" t="str">
        <f>INDEX(key!$F$9:$F$10,D1212)</f>
        <v>Ex</v>
      </c>
      <c r="P1212" s="9" t="str">
        <f>INDEX(key!$AT$3:$BI$3,E1212)</f>
        <v>CZ09</v>
      </c>
      <c r="Q1212" s="9" t="str">
        <f>INDEX('HVACwts Src'!$D$7:$I$7,F1212)</f>
        <v>rNCOH</v>
      </c>
      <c r="R1212" s="36">
        <f>IF(G1212,INDEX('HVACwts Src'!$D$11:$U$164,(B1212-1)*39+(D1212-1)*19+E1212,(C1212-1)*6+F1212),0)</f>
        <v>0</v>
      </c>
      <c r="T1212" t="str">
        <f t="shared" si="110"/>
        <v>HV_SDGSFmExCZ09</v>
      </c>
      <c r="U1212" t="str">
        <f t="shared" si="111"/>
        <v>rNCOH</v>
      </c>
      <c r="V1212" s="36">
        <f t="shared" si="112"/>
        <v>0</v>
      </c>
    </row>
    <row r="1213" spans="1:22" x14ac:dyDescent="0.25">
      <c r="A1213" s="86">
        <f t="shared" si="113"/>
        <v>1207</v>
      </c>
      <c r="B1213">
        <v>3</v>
      </c>
      <c r="C1213">
        <v>1</v>
      </c>
      <c r="D1213">
        <v>1</v>
      </c>
      <c r="E1213">
        <v>10</v>
      </c>
      <c r="F1213">
        <v>1</v>
      </c>
      <c r="G1213" t="b">
        <f>INDEX(key!$AT$4:$BI$7,B1213,E1213)</f>
        <v>1</v>
      </c>
      <c r="H1213" t="str">
        <f t="shared" si="108"/>
        <v>HV_SDGSFmExCZ10rDXGF</v>
      </c>
      <c r="I1213" s="9" t="s">
        <v>1799</v>
      </c>
      <c r="J1213" t="str">
        <f t="shared" si="109"/>
        <v>HV_SDGSFmExCZ10</v>
      </c>
      <c r="K1213" s="9" t="s">
        <v>1662</v>
      </c>
      <c r="L1213" s="9" t="s">
        <v>45</v>
      </c>
      <c r="M1213" s="9" t="str">
        <f>INDEX(key!$AS$4:$AS$7,B1213)</f>
        <v>SDG</v>
      </c>
      <c r="N1213" s="9" t="str">
        <f>INDEX(key!$I$3:$I$5,C1213)</f>
        <v>SFm</v>
      </c>
      <c r="O1213" s="9" t="str">
        <f>INDEX(key!$F$9:$F$10,D1213)</f>
        <v>Ex</v>
      </c>
      <c r="P1213" s="9" t="str">
        <f>INDEX(key!$AT$3:$BI$3,E1213)</f>
        <v>CZ10</v>
      </c>
      <c r="Q1213" s="9" t="str">
        <f>INDEX('HVACwts Src'!$D$7:$I$7,F1213)</f>
        <v>rDXGF</v>
      </c>
      <c r="R1213" s="36">
        <f>IF(G1213,INDEX('HVACwts Src'!$D$11:$U$164,(B1213-1)*39+(D1213-1)*19+E1213,(C1213-1)*6+F1213),0)</f>
        <v>119059.0563</v>
      </c>
      <c r="T1213" t="str">
        <f t="shared" si="110"/>
        <v>HV_SDGSFmExCZ10</v>
      </c>
      <c r="U1213" t="str">
        <f t="shared" si="111"/>
        <v>rDXGF</v>
      </c>
      <c r="V1213" s="36">
        <f t="shared" si="112"/>
        <v>119059.0563</v>
      </c>
    </row>
    <row r="1214" spans="1:22" x14ac:dyDescent="0.25">
      <c r="A1214" s="86">
        <f t="shared" si="113"/>
        <v>1208</v>
      </c>
      <c r="B1214">
        <v>3</v>
      </c>
      <c r="C1214">
        <v>1</v>
      </c>
      <c r="D1214">
        <v>1</v>
      </c>
      <c r="E1214">
        <v>10</v>
      </c>
      <c r="F1214">
        <v>2</v>
      </c>
      <c r="G1214" t="b">
        <f>INDEX(key!$AT$4:$BI$7,B1214,E1214)</f>
        <v>1</v>
      </c>
      <c r="H1214" t="str">
        <f t="shared" si="108"/>
        <v>HV_SDGSFmExCZ10rNCGF</v>
      </c>
      <c r="I1214" s="9" t="s">
        <v>1799</v>
      </c>
      <c r="J1214" t="str">
        <f t="shared" si="109"/>
        <v>HV_SDGSFmExCZ10</v>
      </c>
      <c r="K1214" s="9" t="s">
        <v>1662</v>
      </c>
      <c r="L1214" s="9" t="s">
        <v>45</v>
      </c>
      <c r="M1214" s="9" t="str">
        <f>INDEX(key!$AS$4:$AS$7,B1214)</f>
        <v>SDG</v>
      </c>
      <c r="N1214" s="9" t="str">
        <f>INDEX(key!$I$3:$I$5,C1214)</f>
        <v>SFm</v>
      </c>
      <c r="O1214" s="9" t="str">
        <f>INDEX(key!$F$9:$F$10,D1214)</f>
        <v>Ex</v>
      </c>
      <c r="P1214" s="9" t="str">
        <f>INDEX(key!$AT$3:$BI$3,E1214)</f>
        <v>CZ10</v>
      </c>
      <c r="Q1214" s="9" t="str">
        <f>INDEX('HVACwts Src'!$D$7:$I$7,F1214)</f>
        <v>rNCGF</v>
      </c>
      <c r="R1214" s="36">
        <f>IF(G1214,INDEX('HVACwts Src'!$D$11:$U$164,(B1214-1)*39+(D1214-1)*19+E1214,(C1214-1)*6+F1214),0)</f>
        <v>44165.454299999998</v>
      </c>
      <c r="T1214" t="str">
        <f t="shared" si="110"/>
        <v>HV_SDGSFmExCZ10</v>
      </c>
      <c r="U1214" t="str">
        <f t="shared" si="111"/>
        <v>rNCGF</v>
      </c>
      <c r="V1214" s="36">
        <f t="shared" si="112"/>
        <v>44165.454299999998</v>
      </c>
    </row>
    <row r="1215" spans="1:22" x14ac:dyDescent="0.25">
      <c r="A1215" s="86">
        <f t="shared" si="113"/>
        <v>1209</v>
      </c>
      <c r="B1215">
        <v>3</v>
      </c>
      <c r="C1215">
        <v>1</v>
      </c>
      <c r="D1215">
        <v>1</v>
      </c>
      <c r="E1215">
        <v>10</v>
      </c>
      <c r="F1215">
        <v>3</v>
      </c>
      <c r="G1215" t="b">
        <f>INDEX(key!$AT$4:$BI$7,B1215,E1215)</f>
        <v>1</v>
      </c>
      <c r="H1215" t="str">
        <f t="shared" si="108"/>
        <v>HV_SDGSFmExCZ10rDXHP</v>
      </c>
      <c r="I1215" s="9" t="s">
        <v>1799</v>
      </c>
      <c r="J1215" t="str">
        <f t="shared" si="109"/>
        <v>HV_SDGSFmExCZ10</v>
      </c>
      <c r="K1215" s="9" t="s">
        <v>1662</v>
      </c>
      <c r="L1215" s="9" t="s">
        <v>45</v>
      </c>
      <c r="M1215" s="9" t="str">
        <f>INDEX(key!$AS$4:$AS$7,B1215)</f>
        <v>SDG</v>
      </c>
      <c r="N1215" s="9" t="str">
        <f>INDEX(key!$I$3:$I$5,C1215)</f>
        <v>SFm</v>
      </c>
      <c r="O1215" s="9" t="str">
        <f>INDEX(key!$F$9:$F$10,D1215)</f>
        <v>Ex</v>
      </c>
      <c r="P1215" s="9" t="str">
        <f>INDEX(key!$AT$3:$BI$3,E1215)</f>
        <v>CZ10</v>
      </c>
      <c r="Q1215" s="9" t="str">
        <f>INDEX('HVACwts Src'!$D$7:$I$7,F1215)</f>
        <v>rDXHP</v>
      </c>
      <c r="R1215" s="36">
        <f>IF(G1215,INDEX('HVACwts Src'!$D$11:$U$164,(B1215-1)*39+(D1215-1)*19+E1215,(C1215-1)*6+F1215),0)</f>
        <v>6842.4745000000003</v>
      </c>
      <c r="T1215" t="str">
        <f t="shared" si="110"/>
        <v>HV_SDGSFmExCZ10</v>
      </c>
      <c r="U1215" t="str">
        <f t="shared" si="111"/>
        <v>rDXHP</v>
      </c>
      <c r="V1215" s="36">
        <f t="shared" si="112"/>
        <v>6842.4745000000003</v>
      </c>
    </row>
    <row r="1216" spans="1:22" x14ac:dyDescent="0.25">
      <c r="A1216" s="86">
        <f t="shared" si="113"/>
        <v>1210</v>
      </c>
      <c r="B1216">
        <v>3</v>
      </c>
      <c r="C1216">
        <v>1</v>
      </c>
      <c r="D1216">
        <v>1</v>
      </c>
      <c r="E1216">
        <v>10</v>
      </c>
      <c r="F1216">
        <v>4</v>
      </c>
      <c r="G1216" t="b">
        <f>INDEX(key!$AT$4:$BI$7,B1216,E1216)</f>
        <v>1</v>
      </c>
      <c r="H1216" t="str">
        <f t="shared" si="108"/>
        <v>HV_SDGSFmExCZ10rNCEH</v>
      </c>
      <c r="I1216" s="9" t="s">
        <v>1799</v>
      </c>
      <c r="J1216" t="str">
        <f t="shared" si="109"/>
        <v>HV_SDGSFmExCZ10</v>
      </c>
      <c r="K1216" s="9" t="s">
        <v>1662</v>
      </c>
      <c r="L1216" s="9" t="s">
        <v>45</v>
      </c>
      <c r="M1216" s="9" t="str">
        <f>INDEX(key!$AS$4:$AS$7,B1216)</f>
        <v>SDG</v>
      </c>
      <c r="N1216" s="9" t="str">
        <f>INDEX(key!$I$3:$I$5,C1216)</f>
        <v>SFm</v>
      </c>
      <c r="O1216" s="9" t="str">
        <f>INDEX(key!$F$9:$F$10,D1216)</f>
        <v>Ex</v>
      </c>
      <c r="P1216" s="9" t="str">
        <f>INDEX(key!$AT$3:$BI$3,E1216)</f>
        <v>CZ10</v>
      </c>
      <c r="Q1216" s="9" t="str">
        <f>INDEX('HVACwts Src'!$D$7:$I$7,F1216)</f>
        <v>rNCEH</v>
      </c>
      <c r="R1216" s="36">
        <f>IF(G1216,INDEX('HVACwts Src'!$D$11:$U$164,(B1216-1)*39+(D1216-1)*19+E1216,(C1216-1)*6+F1216),0)</f>
        <v>2538.2444999999998</v>
      </c>
      <c r="T1216" t="str">
        <f t="shared" si="110"/>
        <v>HV_SDGSFmExCZ10</v>
      </c>
      <c r="U1216" t="str">
        <f t="shared" si="111"/>
        <v>rNCEH</v>
      </c>
      <c r="V1216" s="36">
        <f t="shared" si="112"/>
        <v>2538.2444999999998</v>
      </c>
    </row>
    <row r="1217" spans="1:22" x14ac:dyDescent="0.25">
      <c r="A1217" s="86">
        <f t="shared" si="113"/>
        <v>1211</v>
      </c>
      <c r="B1217">
        <v>3</v>
      </c>
      <c r="C1217">
        <v>1</v>
      </c>
      <c r="D1217">
        <v>1</v>
      </c>
      <c r="E1217">
        <v>10</v>
      </c>
      <c r="F1217">
        <v>5</v>
      </c>
      <c r="G1217" t="b">
        <f>INDEX(key!$AT$4:$BI$7,B1217,E1217)</f>
        <v>1</v>
      </c>
      <c r="H1217" t="str">
        <f t="shared" si="108"/>
        <v>HV_SDGSFmExCZ10rDXOH</v>
      </c>
      <c r="I1217" s="9" t="s">
        <v>1799</v>
      </c>
      <c r="J1217" t="str">
        <f t="shared" si="109"/>
        <v>HV_SDGSFmExCZ10</v>
      </c>
      <c r="K1217" s="9" t="s">
        <v>1662</v>
      </c>
      <c r="L1217" s="9" t="s">
        <v>45</v>
      </c>
      <c r="M1217" s="9" t="str">
        <f>INDEX(key!$AS$4:$AS$7,B1217)</f>
        <v>SDG</v>
      </c>
      <c r="N1217" s="9" t="str">
        <f>INDEX(key!$I$3:$I$5,C1217)</f>
        <v>SFm</v>
      </c>
      <c r="O1217" s="9" t="str">
        <f>INDEX(key!$F$9:$F$10,D1217)</f>
        <v>Ex</v>
      </c>
      <c r="P1217" s="9" t="str">
        <f>INDEX(key!$AT$3:$BI$3,E1217)</f>
        <v>CZ10</v>
      </c>
      <c r="Q1217" s="9" t="str">
        <f>INDEX('HVACwts Src'!$D$7:$I$7,F1217)</f>
        <v>rDXOH</v>
      </c>
      <c r="R1217" s="36">
        <f>IF(G1217,INDEX('HVACwts Src'!$D$11:$U$164,(B1217-1)*39+(D1217-1)*19+E1217,(C1217-1)*6+F1217),0)</f>
        <v>9579.4642999999996</v>
      </c>
      <c r="T1217" t="str">
        <f t="shared" si="110"/>
        <v>HV_SDGSFmExCZ10</v>
      </c>
      <c r="U1217" t="str">
        <f t="shared" si="111"/>
        <v>rDXOH</v>
      </c>
      <c r="V1217" s="36">
        <f t="shared" si="112"/>
        <v>9579.4642999999996</v>
      </c>
    </row>
    <row r="1218" spans="1:22" x14ac:dyDescent="0.25">
      <c r="A1218" s="86">
        <f t="shared" si="113"/>
        <v>1212</v>
      </c>
      <c r="B1218">
        <v>3</v>
      </c>
      <c r="C1218">
        <v>1</v>
      </c>
      <c r="D1218">
        <v>1</v>
      </c>
      <c r="E1218">
        <v>10</v>
      </c>
      <c r="F1218">
        <v>6</v>
      </c>
      <c r="G1218" t="b">
        <f>INDEX(key!$AT$4:$BI$7,B1218,E1218)</f>
        <v>1</v>
      </c>
      <c r="H1218" t="str">
        <f t="shared" si="108"/>
        <v>HV_SDGSFmExCZ10rNCOH</v>
      </c>
      <c r="I1218" s="9" t="s">
        <v>1799</v>
      </c>
      <c r="J1218" t="str">
        <f t="shared" si="109"/>
        <v>HV_SDGSFmExCZ10</v>
      </c>
      <c r="K1218" s="9" t="s">
        <v>1662</v>
      </c>
      <c r="L1218" s="9" t="s">
        <v>45</v>
      </c>
      <c r="M1218" s="9" t="str">
        <f>INDEX(key!$AS$4:$AS$7,B1218)</f>
        <v>SDG</v>
      </c>
      <c r="N1218" s="9" t="str">
        <f>INDEX(key!$I$3:$I$5,C1218)</f>
        <v>SFm</v>
      </c>
      <c r="O1218" s="9" t="str">
        <f>INDEX(key!$F$9:$F$10,D1218)</f>
        <v>Ex</v>
      </c>
      <c r="P1218" s="9" t="str">
        <f>INDEX(key!$AT$3:$BI$3,E1218)</f>
        <v>CZ10</v>
      </c>
      <c r="Q1218" s="9" t="str">
        <f>INDEX('HVACwts Src'!$D$7:$I$7,F1218)</f>
        <v>rNCOH</v>
      </c>
      <c r="R1218" s="36">
        <f>IF(G1218,INDEX('HVACwts Src'!$D$11:$U$164,(B1218-1)*39+(D1218-1)*19+E1218,(C1218-1)*6+F1218),0)</f>
        <v>3553.5423000000001</v>
      </c>
      <c r="T1218" t="str">
        <f t="shared" si="110"/>
        <v>HV_SDGSFmExCZ10</v>
      </c>
      <c r="U1218" t="str">
        <f t="shared" si="111"/>
        <v>rNCOH</v>
      </c>
      <c r="V1218" s="36">
        <f t="shared" si="112"/>
        <v>3553.5423000000001</v>
      </c>
    </row>
    <row r="1219" spans="1:22" x14ac:dyDescent="0.25">
      <c r="A1219" s="86">
        <f t="shared" si="113"/>
        <v>1213</v>
      </c>
      <c r="B1219">
        <v>3</v>
      </c>
      <c r="C1219">
        <v>1</v>
      </c>
      <c r="D1219">
        <v>1</v>
      </c>
      <c r="E1219">
        <v>11</v>
      </c>
      <c r="F1219">
        <v>1</v>
      </c>
      <c r="G1219" t="b">
        <f>INDEX(key!$AT$4:$BI$7,B1219,E1219)</f>
        <v>0</v>
      </c>
      <c r="H1219" t="str">
        <f t="shared" si="108"/>
        <v>HV_SDGSFmExCZ11rDXGF</v>
      </c>
      <c r="I1219" s="9" t="s">
        <v>1799</v>
      </c>
      <c r="J1219" t="str">
        <f t="shared" si="109"/>
        <v>HV_SDGSFmExCZ11</v>
      </c>
      <c r="K1219" s="9" t="s">
        <v>1662</v>
      </c>
      <c r="L1219" s="9" t="s">
        <v>45</v>
      </c>
      <c r="M1219" s="9" t="str">
        <f>INDEX(key!$AS$4:$AS$7,B1219)</f>
        <v>SDG</v>
      </c>
      <c r="N1219" s="9" t="str">
        <f>INDEX(key!$I$3:$I$5,C1219)</f>
        <v>SFm</v>
      </c>
      <c r="O1219" s="9" t="str">
        <f>INDEX(key!$F$9:$F$10,D1219)</f>
        <v>Ex</v>
      </c>
      <c r="P1219" s="9" t="str">
        <f>INDEX(key!$AT$3:$BI$3,E1219)</f>
        <v>CZ11</v>
      </c>
      <c r="Q1219" s="9" t="str">
        <f>INDEX('HVACwts Src'!$D$7:$I$7,F1219)</f>
        <v>rDXGF</v>
      </c>
      <c r="R1219" s="36">
        <f>IF(G1219,INDEX('HVACwts Src'!$D$11:$U$164,(B1219-1)*39+(D1219-1)*19+E1219,(C1219-1)*6+F1219),0)</f>
        <v>0</v>
      </c>
      <c r="T1219" t="str">
        <f t="shared" si="110"/>
        <v>HV_SDGSFmExCZ11</v>
      </c>
      <c r="U1219" t="str">
        <f t="shared" si="111"/>
        <v>rDXGF</v>
      </c>
      <c r="V1219" s="36">
        <f t="shared" si="112"/>
        <v>0</v>
      </c>
    </row>
    <row r="1220" spans="1:22" x14ac:dyDescent="0.25">
      <c r="A1220" s="86">
        <f t="shared" si="113"/>
        <v>1214</v>
      </c>
      <c r="B1220">
        <v>3</v>
      </c>
      <c r="C1220">
        <v>1</v>
      </c>
      <c r="D1220">
        <v>1</v>
      </c>
      <c r="E1220">
        <v>11</v>
      </c>
      <c r="F1220">
        <v>2</v>
      </c>
      <c r="G1220" t="b">
        <f>INDEX(key!$AT$4:$BI$7,B1220,E1220)</f>
        <v>0</v>
      </c>
      <c r="H1220" t="str">
        <f t="shared" si="108"/>
        <v>HV_SDGSFmExCZ11rNCGF</v>
      </c>
      <c r="I1220" s="9" t="s">
        <v>1799</v>
      </c>
      <c r="J1220" t="str">
        <f t="shared" si="109"/>
        <v>HV_SDGSFmExCZ11</v>
      </c>
      <c r="K1220" s="9" t="s">
        <v>1662</v>
      </c>
      <c r="L1220" s="9" t="s">
        <v>45</v>
      </c>
      <c r="M1220" s="9" t="str">
        <f>INDEX(key!$AS$4:$AS$7,B1220)</f>
        <v>SDG</v>
      </c>
      <c r="N1220" s="9" t="str">
        <f>INDEX(key!$I$3:$I$5,C1220)</f>
        <v>SFm</v>
      </c>
      <c r="O1220" s="9" t="str">
        <f>INDEX(key!$F$9:$F$10,D1220)</f>
        <v>Ex</v>
      </c>
      <c r="P1220" s="9" t="str">
        <f>INDEX(key!$AT$3:$BI$3,E1220)</f>
        <v>CZ11</v>
      </c>
      <c r="Q1220" s="9" t="str">
        <f>INDEX('HVACwts Src'!$D$7:$I$7,F1220)</f>
        <v>rNCGF</v>
      </c>
      <c r="R1220" s="36">
        <f>IF(G1220,INDEX('HVACwts Src'!$D$11:$U$164,(B1220-1)*39+(D1220-1)*19+E1220,(C1220-1)*6+F1220),0)</f>
        <v>0</v>
      </c>
      <c r="T1220" t="str">
        <f t="shared" si="110"/>
        <v>HV_SDGSFmExCZ11</v>
      </c>
      <c r="U1220" t="str">
        <f t="shared" si="111"/>
        <v>rNCGF</v>
      </c>
      <c r="V1220" s="36">
        <f t="shared" si="112"/>
        <v>0</v>
      </c>
    </row>
    <row r="1221" spans="1:22" x14ac:dyDescent="0.25">
      <c r="A1221" s="86">
        <f t="shared" si="113"/>
        <v>1215</v>
      </c>
      <c r="B1221">
        <v>3</v>
      </c>
      <c r="C1221">
        <v>1</v>
      </c>
      <c r="D1221">
        <v>1</v>
      </c>
      <c r="E1221">
        <v>11</v>
      </c>
      <c r="F1221">
        <v>3</v>
      </c>
      <c r="G1221" t="b">
        <f>INDEX(key!$AT$4:$BI$7,B1221,E1221)</f>
        <v>0</v>
      </c>
      <c r="H1221" t="str">
        <f t="shared" si="108"/>
        <v>HV_SDGSFmExCZ11rDXHP</v>
      </c>
      <c r="I1221" s="9" t="s">
        <v>1799</v>
      </c>
      <c r="J1221" t="str">
        <f t="shared" si="109"/>
        <v>HV_SDGSFmExCZ11</v>
      </c>
      <c r="K1221" s="9" t="s">
        <v>1662</v>
      </c>
      <c r="L1221" s="9" t="s">
        <v>45</v>
      </c>
      <c r="M1221" s="9" t="str">
        <f>INDEX(key!$AS$4:$AS$7,B1221)</f>
        <v>SDG</v>
      </c>
      <c r="N1221" s="9" t="str">
        <f>INDEX(key!$I$3:$I$5,C1221)</f>
        <v>SFm</v>
      </c>
      <c r="O1221" s="9" t="str">
        <f>INDEX(key!$F$9:$F$10,D1221)</f>
        <v>Ex</v>
      </c>
      <c r="P1221" s="9" t="str">
        <f>INDEX(key!$AT$3:$BI$3,E1221)</f>
        <v>CZ11</v>
      </c>
      <c r="Q1221" s="9" t="str">
        <f>INDEX('HVACwts Src'!$D$7:$I$7,F1221)</f>
        <v>rDXHP</v>
      </c>
      <c r="R1221" s="36">
        <f>IF(G1221,INDEX('HVACwts Src'!$D$11:$U$164,(B1221-1)*39+(D1221-1)*19+E1221,(C1221-1)*6+F1221),0)</f>
        <v>0</v>
      </c>
      <c r="T1221" t="str">
        <f t="shared" si="110"/>
        <v>HV_SDGSFmExCZ11</v>
      </c>
      <c r="U1221" t="str">
        <f t="shared" si="111"/>
        <v>rDXHP</v>
      </c>
      <c r="V1221" s="36">
        <f t="shared" si="112"/>
        <v>0</v>
      </c>
    </row>
    <row r="1222" spans="1:22" x14ac:dyDescent="0.25">
      <c r="A1222" s="86">
        <f t="shared" si="113"/>
        <v>1216</v>
      </c>
      <c r="B1222">
        <v>3</v>
      </c>
      <c r="C1222">
        <v>1</v>
      </c>
      <c r="D1222">
        <v>1</v>
      </c>
      <c r="E1222">
        <v>11</v>
      </c>
      <c r="F1222">
        <v>4</v>
      </c>
      <c r="G1222" t="b">
        <f>INDEX(key!$AT$4:$BI$7,B1222,E1222)</f>
        <v>0</v>
      </c>
      <c r="H1222" t="str">
        <f t="shared" si="108"/>
        <v>HV_SDGSFmExCZ11rNCEH</v>
      </c>
      <c r="I1222" s="9" t="s">
        <v>1799</v>
      </c>
      <c r="J1222" t="str">
        <f t="shared" si="109"/>
        <v>HV_SDGSFmExCZ11</v>
      </c>
      <c r="K1222" s="9" t="s">
        <v>1662</v>
      </c>
      <c r="L1222" s="9" t="s">
        <v>45</v>
      </c>
      <c r="M1222" s="9" t="str">
        <f>INDEX(key!$AS$4:$AS$7,B1222)</f>
        <v>SDG</v>
      </c>
      <c r="N1222" s="9" t="str">
        <f>INDEX(key!$I$3:$I$5,C1222)</f>
        <v>SFm</v>
      </c>
      <c r="O1222" s="9" t="str">
        <f>INDEX(key!$F$9:$F$10,D1222)</f>
        <v>Ex</v>
      </c>
      <c r="P1222" s="9" t="str">
        <f>INDEX(key!$AT$3:$BI$3,E1222)</f>
        <v>CZ11</v>
      </c>
      <c r="Q1222" s="9" t="str">
        <f>INDEX('HVACwts Src'!$D$7:$I$7,F1222)</f>
        <v>rNCEH</v>
      </c>
      <c r="R1222" s="36">
        <f>IF(G1222,INDEX('HVACwts Src'!$D$11:$U$164,(B1222-1)*39+(D1222-1)*19+E1222,(C1222-1)*6+F1222),0)</f>
        <v>0</v>
      </c>
      <c r="T1222" t="str">
        <f t="shared" si="110"/>
        <v>HV_SDGSFmExCZ11</v>
      </c>
      <c r="U1222" t="str">
        <f t="shared" si="111"/>
        <v>rNCEH</v>
      </c>
      <c r="V1222" s="36">
        <f t="shared" si="112"/>
        <v>0</v>
      </c>
    </row>
    <row r="1223" spans="1:22" x14ac:dyDescent="0.25">
      <c r="A1223" s="86">
        <f t="shared" si="113"/>
        <v>1217</v>
      </c>
      <c r="B1223">
        <v>3</v>
      </c>
      <c r="C1223">
        <v>1</v>
      </c>
      <c r="D1223">
        <v>1</v>
      </c>
      <c r="E1223">
        <v>11</v>
      </c>
      <c r="F1223">
        <v>5</v>
      </c>
      <c r="G1223" t="b">
        <f>INDEX(key!$AT$4:$BI$7,B1223,E1223)</f>
        <v>0</v>
      </c>
      <c r="H1223" t="str">
        <f t="shared" ref="H1223:H1286" si="114">+J1223&amp;Q1223</f>
        <v>HV_SDGSFmExCZ11rDXOH</v>
      </c>
      <c r="I1223" s="9" t="s">
        <v>1799</v>
      </c>
      <c r="J1223" t="str">
        <f t="shared" ref="J1223:J1286" si="115">"HV_"&amp;M1223&amp;N1223&amp;O1223&amp;P1223</f>
        <v>HV_SDGSFmExCZ11</v>
      </c>
      <c r="K1223" s="9" t="s">
        <v>1662</v>
      </c>
      <c r="L1223" s="9" t="s">
        <v>45</v>
      </c>
      <c r="M1223" s="9" t="str">
        <f>INDEX(key!$AS$4:$AS$7,B1223)</f>
        <v>SDG</v>
      </c>
      <c r="N1223" s="9" t="str">
        <f>INDEX(key!$I$3:$I$5,C1223)</f>
        <v>SFm</v>
      </c>
      <c r="O1223" s="9" t="str">
        <f>INDEX(key!$F$9:$F$10,D1223)</f>
        <v>Ex</v>
      </c>
      <c r="P1223" s="9" t="str">
        <f>INDEX(key!$AT$3:$BI$3,E1223)</f>
        <v>CZ11</v>
      </c>
      <c r="Q1223" s="9" t="str">
        <f>INDEX('HVACwts Src'!$D$7:$I$7,F1223)</f>
        <v>rDXOH</v>
      </c>
      <c r="R1223" s="36">
        <f>IF(G1223,INDEX('HVACwts Src'!$D$11:$U$164,(B1223-1)*39+(D1223-1)*19+E1223,(C1223-1)*6+F1223),0)</f>
        <v>0</v>
      </c>
      <c r="T1223" t="str">
        <f t="shared" si="110"/>
        <v>HV_SDGSFmExCZ11</v>
      </c>
      <c r="U1223" t="str">
        <f t="shared" si="111"/>
        <v>rDXOH</v>
      </c>
      <c r="V1223" s="36">
        <f t="shared" si="112"/>
        <v>0</v>
      </c>
    </row>
    <row r="1224" spans="1:22" x14ac:dyDescent="0.25">
      <c r="A1224" s="86">
        <f t="shared" si="113"/>
        <v>1218</v>
      </c>
      <c r="B1224">
        <v>3</v>
      </c>
      <c r="C1224">
        <v>1</v>
      </c>
      <c r="D1224">
        <v>1</v>
      </c>
      <c r="E1224">
        <v>11</v>
      </c>
      <c r="F1224">
        <v>6</v>
      </c>
      <c r="G1224" t="b">
        <f>INDEX(key!$AT$4:$BI$7,B1224,E1224)</f>
        <v>0</v>
      </c>
      <c r="H1224" t="str">
        <f t="shared" si="114"/>
        <v>HV_SDGSFmExCZ11rNCOH</v>
      </c>
      <c r="I1224" s="9" t="s">
        <v>1799</v>
      </c>
      <c r="J1224" t="str">
        <f t="shared" si="115"/>
        <v>HV_SDGSFmExCZ11</v>
      </c>
      <c r="K1224" s="9" t="s">
        <v>1662</v>
      </c>
      <c r="L1224" s="9" t="s">
        <v>45</v>
      </c>
      <c r="M1224" s="9" t="str">
        <f>INDEX(key!$AS$4:$AS$7,B1224)</f>
        <v>SDG</v>
      </c>
      <c r="N1224" s="9" t="str">
        <f>INDEX(key!$I$3:$I$5,C1224)</f>
        <v>SFm</v>
      </c>
      <c r="O1224" s="9" t="str">
        <f>INDEX(key!$F$9:$F$10,D1224)</f>
        <v>Ex</v>
      </c>
      <c r="P1224" s="9" t="str">
        <f>INDEX(key!$AT$3:$BI$3,E1224)</f>
        <v>CZ11</v>
      </c>
      <c r="Q1224" s="9" t="str">
        <f>INDEX('HVACwts Src'!$D$7:$I$7,F1224)</f>
        <v>rNCOH</v>
      </c>
      <c r="R1224" s="36">
        <f>IF(G1224,INDEX('HVACwts Src'!$D$11:$U$164,(B1224-1)*39+(D1224-1)*19+E1224,(C1224-1)*6+F1224),0)</f>
        <v>0</v>
      </c>
      <c r="T1224" t="str">
        <f t="shared" ref="T1224:T1287" si="116">+J1224</f>
        <v>HV_SDGSFmExCZ11</v>
      </c>
      <c r="U1224" t="str">
        <f t="shared" ref="U1224:U1287" si="117">+Q1224</f>
        <v>rNCOH</v>
      </c>
      <c r="V1224" s="36">
        <f t="shared" ref="V1224:V1287" si="118">+R1224</f>
        <v>0</v>
      </c>
    </row>
    <row r="1225" spans="1:22" x14ac:dyDescent="0.25">
      <c r="A1225" s="86">
        <f t="shared" ref="A1225:A1288" si="119">+A1224+1</f>
        <v>1219</v>
      </c>
      <c r="B1225">
        <v>3</v>
      </c>
      <c r="C1225">
        <v>1</v>
      </c>
      <c r="D1225">
        <v>1</v>
      </c>
      <c r="E1225">
        <v>12</v>
      </c>
      <c r="F1225">
        <v>1</v>
      </c>
      <c r="G1225" t="b">
        <f>INDEX(key!$AT$4:$BI$7,B1225,E1225)</f>
        <v>0</v>
      </c>
      <c r="H1225" t="str">
        <f t="shared" si="114"/>
        <v>HV_SDGSFmExCZ12rDXGF</v>
      </c>
      <c r="I1225" s="9" t="s">
        <v>1799</v>
      </c>
      <c r="J1225" t="str">
        <f t="shared" si="115"/>
        <v>HV_SDGSFmExCZ12</v>
      </c>
      <c r="K1225" s="9" t="s">
        <v>1662</v>
      </c>
      <c r="L1225" s="9" t="s">
        <v>45</v>
      </c>
      <c r="M1225" s="9" t="str">
        <f>INDEX(key!$AS$4:$AS$7,B1225)</f>
        <v>SDG</v>
      </c>
      <c r="N1225" s="9" t="str">
        <f>INDEX(key!$I$3:$I$5,C1225)</f>
        <v>SFm</v>
      </c>
      <c r="O1225" s="9" t="str">
        <f>INDEX(key!$F$9:$F$10,D1225)</f>
        <v>Ex</v>
      </c>
      <c r="P1225" s="9" t="str">
        <f>INDEX(key!$AT$3:$BI$3,E1225)</f>
        <v>CZ12</v>
      </c>
      <c r="Q1225" s="9" t="str">
        <f>INDEX('HVACwts Src'!$D$7:$I$7,F1225)</f>
        <v>rDXGF</v>
      </c>
      <c r="R1225" s="36">
        <f>IF(G1225,INDEX('HVACwts Src'!$D$11:$U$164,(B1225-1)*39+(D1225-1)*19+E1225,(C1225-1)*6+F1225),0)</f>
        <v>0</v>
      </c>
      <c r="T1225" t="str">
        <f t="shared" si="116"/>
        <v>HV_SDGSFmExCZ12</v>
      </c>
      <c r="U1225" t="str">
        <f t="shared" si="117"/>
        <v>rDXGF</v>
      </c>
      <c r="V1225" s="36">
        <f t="shared" si="118"/>
        <v>0</v>
      </c>
    </row>
    <row r="1226" spans="1:22" x14ac:dyDescent="0.25">
      <c r="A1226" s="86">
        <f t="shared" si="119"/>
        <v>1220</v>
      </c>
      <c r="B1226">
        <v>3</v>
      </c>
      <c r="C1226">
        <v>1</v>
      </c>
      <c r="D1226">
        <v>1</v>
      </c>
      <c r="E1226">
        <v>12</v>
      </c>
      <c r="F1226">
        <v>2</v>
      </c>
      <c r="G1226" t="b">
        <f>INDEX(key!$AT$4:$BI$7,B1226,E1226)</f>
        <v>0</v>
      </c>
      <c r="H1226" t="str">
        <f t="shared" si="114"/>
        <v>HV_SDGSFmExCZ12rNCGF</v>
      </c>
      <c r="I1226" s="9" t="s">
        <v>1799</v>
      </c>
      <c r="J1226" t="str">
        <f t="shared" si="115"/>
        <v>HV_SDGSFmExCZ12</v>
      </c>
      <c r="K1226" s="9" t="s">
        <v>1662</v>
      </c>
      <c r="L1226" s="9" t="s">
        <v>45</v>
      </c>
      <c r="M1226" s="9" t="str">
        <f>INDEX(key!$AS$4:$AS$7,B1226)</f>
        <v>SDG</v>
      </c>
      <c r="N1226" s="9" t="str">
        <f>INDEX(key!$I$3:$I$5,C1226)</f>
        <v>SFm</v>
      </c>
      <c r="O1226" s="9" t="str">
        <f>INDEX(key!$F$9:$F$10,D1226)</f>
        <v>Ex</v>
      </c>
      <c r="P1226" s="9" t="str">
        <f>INDEX(key!$AT$3:$BI$3,E1226)</f>
        <v>CZ12</v>
      </c>
      <c r="Q1226" s="9" t="str">
        <f>INDEX('HVACwts Src'!$D$7:$I$7,F1226)</f>
        <v>rNCGF</v>
      </c>
      <c r="R1226" s="36">
        <f>IF(G1226,INDEX('HVACwts Src'!$D$11:$U$164,(B1226-1)*39+(D1226-1)*19+E1226,(C1226-1)*6+F1226),0)</f>
        <v>0</v>
      </c>
      <c r="T1226" t="str">
        <f t="shared" si="116"/>
        <v>HV_SDGSFmExCZ12</v>
      </c>
      <c r="U1226" t="str">
        <f t="shared" si="117"/>
        <v>rNCGF</v>
      </c>
      <c r="V1226" s="36">
        <f t="shared" si="118"/>
        <v>0</v>
      </c>
    </row>
    <row r="1227" spans="1:22" x14ac:dyDescent="0.25">
      <c r="A1227" s="86">
        <f t="shared" si="119"/>
        <v>1221</v>
      </c>
      <c r="B1227">
        <v>3</v>
      </c>
      <c r="C1227">
        <v>1</v>
      </c>
      <c r="D1227">
        <v>1</v>
      </c>
      <c r="E1227">
        <v>12</v>
      </c>
      <c r="F1227">
        <v>3</v>
      </c>
      <c r="G1227" t="b">
        <f>INDEX(key!$AT$4:$BI$7,B1227,E1227)</f>
        <v>0</v>
      </c>
      <c r="H1227" t="str">
        <f t="shared" si="114"/>
        <v>HV_SDGSFmExCZ12rDXHP</v>
      </c>
      <c r="I1227" s="9" t="s">
        <v>1799</v>
      </c>
      <c r="J1227" t="str">
        <f t="shared" si="115"/>
        <v>HV_SDGSFmExCZ12</v>
      </c>
      <c r="K1227" s="9" t="s">
        <v>1662</v>
      </c>
      <c r="L1227" s="9" t="s">
        <v>45</v>
      </c>
      <c r="M1227" s="9" t="str">
        <f>INDEX(key!$AS$4:$AS$7,B1227)</f>
        <v>SDG</v>
      </c>
      <c r="N1227" s="9" t="str">
        <f>INDEX(key!$I$3:$I$5,C1227)</f>
        <v>SFm</v>
      </c>
      <c r="O1227" s="9" t="str">
        <f>INDEX(key!$F$9:$F$10,D1227)</f>
        <v>Ex</v>
      </c>
      <c r="P1227" s="9" t="str">
        <f>INDEX(key!$AT$3:$BI$3,E1227)</f>
        <v>CZ12</v>
      </c>
      <c r="Q1227" s="9" t="str">
        <f>INDEX('HVACwts Src'!$D$7:$I$7,F1227)</f>
        <v>rDXHP</v>
      </c>
      <c r="R1227" s="36">
        <f>IF(G1227,INDEX('HVACwts Src'!$D$11:$U$164,(B1227-1)*39+(D1227-1)*19+E1227,(C1227-1)*6+F1227),0)</f>
        <v>0</v>
      </c>
      <c r="T1227" t="str">
        <f t="shared" si="116"/>
        <v>HV_SDGSFmExCZ12</v>
      </c>
      <c r="U1227" t="str">
        <f t="shared" si="117"/>
        <v>rDXHP</v>
      </c>
      <c r="V1227" s="36">
        <f t="shared" si="118"/>
        <v>0</v>
      </c>
    </row>
    <row r="1228" spans="1:22" x14ac:dyDescent="0.25">
      <c r="A1228" s="86">
        <f t="shared" si="119"/>
        <v>1222</v>
      </c>
      <c r="B1228">
        <v>3</v>
      </c>
      <c r="C1228">
        <v>1</v>
      </c>
      <c r="D1228">
        <v>1</v>
      </c>
      <c r="E1228">
        <v>12</v>
      </c>
      <c r="F1228">
        <v>4</v>
      </c>
      <c r="G1228" t="b">
        <f>INDEX(key!$AT$4:$BI$7,B1228,E1228)</f>
        <v>0</v>
      </c>
      <c r="H1228" t="str">
        <f t="shared" si="114"/>
        <v>HV_SDGSFmExCZ12rNCEH</v>
      </c>
      <c r="I1228" s="9" t="s">
        <v>1799</v>
      </c>
      <c r="J1228" t="str">
        <f t="shared" si="115"/>
        <v>HV_SDGSFmExCZ12</v>
      </c>
      <c r="K1228" s="9" t="s">
        <v>1662</v>
      </c>
      <c r="L1228" s="9" t="s">
        <v>45</v>
      </c>
      <c r="M1228" s="9" t="str">
        <f>INDEX(key!$AS$4:$AS$7,B1228)</f>
        <v>SDG</v>
      </c>
      <c r="N1228" s="9" t="str">
        <f>INDEX(key!$I$3:$I$5,C1228)</f>
        <v>SFm</v>
      </c>
      <c r="O1228" s="9" t="str">
        <f>INDEX(key!$F$9:$F$10,D1228)</f>
        <v>Ex</v>
      </c>
      <c r="P1228" s="9" t="str">
        <f>INDEX(key!$AT$3:$BI$3,E1228)</f>
        <v>CZ12</v>
      </c>
      <c r="Q1228" s="9" t="str">
        <f>INDEX('HVACwts Src'!$D$7:$I$7,F1228)</f>
        <v>rNCEH</v>
      </c>
      <c r="R1228" s="36">
        <f>IF(G1228,INDEX('HVACwts Src'!$D$11:$U$164,(B1228-1)*39+(D1228-1)*19+E1228,(C1228-1)*6+F1228),0)</f>
        <v>0</v>
      </c>
      <c r="T1228" t="str">
        <f t="shared" si="116"/>
        <v>HV_SDGSFmExCZ12</v>
      </c>
      <c r="U1228" t="str">
        <f t="shared" si="117"/>
        <v>rNCEH</v>
      </c>
      <c r="V1228" s="36">
        <f t="shared" si="118"/>
        <v>0</v>
      </c>
    </row>
    <row r="1229" spans="1:22" x14ac:dyDescent="0.25">
      <c r="A1229" s="86">
        <f t="shared" si="119"/>
        <v>1223</v>
      </c>
      <c r="B1229">
        <v>3</v>
      </c>
      <c r="C1229">
        <v>1</v>
      </c>
      <c r="D1229">
        <v>1</v>
      </c>
      <c r="E1229">
        <v>12</v>
      </c>
      <c r="F1229">
        <v>5</v>
      </c>
      <c r="G1229" t="b">
        <f>INDEX(key!$AT$4:$BI$7,B1229,E1229)</f>
        <v>0</v>
      </c>
      <c r="H1229" t="str">
        <f t="shared" si="114"/>
        <v>HV_SDGSFmExCZ12rDXOH</v>
      </c>
      <c r="I1229" s="9" t="s">
        <v>1799</v>
      </c>
      <c r="J1229" t="str">
        <f t="shared" si="115"/>
        <v>HV_SDGSFmExCZ12</v>
      </c>
      <c r="K1229" s="9" t="s">
        <v>1662</v>
      </c>
      <c r="L1229" s="9" t="s">
        <v>45</v>
      </c>
      <c r="M1229" s="9" t="str">
        <f>INDEX(key!$AS$4:$AS$7,B1229)</f>
        <v>SDG</v>
      </c>
      <c r="N1229" s="9" t="str">
        <f>INDEX(key!$I$3:$I$5,C1229)</f>
        <v>SFm</v>
      </c>
      <c r="O1229" s="9" t="str">
        <f>INDEX(key!$F$9:$F$10,D1229)</f>
        <v>Ex</v>
      </c>
      <c r="P1229" s="9" t="str">
        <f>INDEX(key!$AT$3:$BI$3,E1229)</f>
        <v>CZ12</v>
      </c>
      <c r="Q1229" s="9" t="str">
        <f>INDEX('HVACwts Src'!$D$7:$I$7,F1229)</f>
        <v>rDXOH</v>
      </c>
      <c r="R1229" s="36">
        <f>IF(G1229,INDEX('HVACwts Src'!$D$11:$U$164,(B1229-1)*39+(D1229-1)*19+E1229,(C1229-1)*6+F1229),0)</f>
        <v>0</v>
      </c>
      <c r="T1229" t="str">
        <f t="shared" si="116"/>
        <v>HV_SDGSFmExCZ12</v>
      </c>
      <c r="U1229" t="str">
        <f t="shared" si="117"/>
        <v>rDXOH</v>
      </c>
      <c r="V1229" s="36">
        <f t="shared" si="118"/>
        <v>0</v>
      </c>
    </row>
    <row r="1230" spans="1:22" x14ac:dyDescent="0.25">
      <c r="A1230" s="86">
        <f t="shared" si="119"/>
        <v>1224</v>
      </c>
      <c r="B1230">
        <v>3</v>
      </c>
      <c r="C1230">
        <v>1</v>
      </c>
      <c r="D1230">
        <v>1</v>
      </c>
      <c r="E1230">
        <v>12</v>
      </c>
      <c r="F1230">
        <v>6</v>
      </c>
      <c r="G1230" t="b">
        <f>INDEX(key!$AT$4:$BI$7,B1230,E1230)</f>
        <v>0</v>
      </c>
      <c r="H1230" t="str">
        <f t="shared" si="114"/>
        <v>HV_SDGSFmExCZ12rNCOH</v>
      </c>
      <c r="I1230" s="9" t="s">
        <v>1799</v>
      </c>
      <c r="J1230" t="str">
        <f t="shared" si="115"/>
        <v>HV_SDGSFmExCZ12</v>
      </c>
      <c r="K1230" s="9" t="s">
        <v>1662</v>
      </c>
      <c r="L1230" s="9" t="s">
        <v>45</v>
      </c>
      <c r="M1230" s="9" t="str">
        <f>INDEX(key!$AS$4:$AS$7,B1230)</f>
        <v>SDG</v>
      </c>
      <c r="N1230" s="9" t="str">
        <f>INDEX(key!$I$3:$I$5,C1230)</f>
        <v>SFm</v>
      </c>
      <c r="O1230" s="9" t="str">
        <f>INDEX(key!$F$9:$F$10,D1230)</f>
        <v>Ex</v>
      </c>
      <c r="P1230" s="9" t="str">
        <f>INDEX(key!$AT$3:$BI$3,E1230)</f>
        <v>CZ12</v>
      </c>
      <c r="Q1230" s="9" t="str">
        <f>INDEX('HVACwts Src'!$D$7:$I$7,F1230)</f>
        <v>rNCOH</v>
      </c>
      <c r="R1230" s="36">
        <f>IF(G1230,INDEX('HVACwts Src'!$D$11:$U$164,(B1230-1)*39+(D1230-1)*19+E1230,(C1230-1)*6+F1230),0)</f>
        <v>0</v>
      </c>
      <c r="T1230" t="str">
        <f t="shared" si="116"/>
        <v>HV_SDGSFmExCZ12</v>
      </c>
      <c r="U1230" t="str">
        <f t="shared" si="117"/>
        <v>rNCOH</v>
      </c>
      <c r="V1230" s="36">
        <f t="shared" si="118"/>
        <v>0</v>
      </c>
    </row>
    <row r="1231" spans="1:22" x14ac:dyDescent="0.25">
      <c r="A1231" s="86">
        <f t="shared" si="119"/>
        <v>1225</v>
      </c>
      <c r="B1231">
        <v>3</v>
      </c>
      <c r="C1231">
        <v>1</v>
      </c>
      <c r="D1231">
        <v>1</v>
      </c>
      <c r="E1231">
        <v>13</v>
      </c>
      <c r="F1231">
        <v>1</v>
      </c>
      <c r="G1231" t="b">
        <f>INDEX(key!$AT$4:$BI$7,B1231,E1231)</f>
        <v>0</v>
      </c>
      <c r="H1231" t="str">
        <f t="shared" si="114"/>
        <v>HV_SDGSFmExCZ13rDXGF</v>
      </c>
      <c r="I1231" s="9" t="s">
        <v>1799</v>
      </c>
      <c r="J1231" t="str">
        <f t="shared" si="115"/>
        <v>HV_SDGSFmExCZ13</v>
      </c>
      <c r="K1231" s="9" t="s">
        <v>1662</v>
      </c>
      <c r="L1231" s="9" t="s">
        <v>45</v>
      </c>
      <c r="M1231" s="9" t="str">
        <f>INDEX(key!$AS$4:$AS$7,B1231)</f>
        <v>SDG</v>
      </c>
      <c r="N1231" s="9" t="str">
        <f>INDEX(key!$I$3:$I$5,C1231)</f>
        <v>SFm</v>
      </c>
      <c r="O1231" s="9" t="str">
        <f>INDEX(key!$F$9:$F$10,D1231)</f>
        <v>Ex</v>
      </c>
      <c r="P1231" s="9" t="str">
        <f>INDEX(key!$AT$3:$BI$3,E1231)</f>
        <v>CZ13</v>
      </c>
      <c r="Q1231" s="9" t="str">
        <f>INDEX('HVACwts Src'!$D$7:$I$7,F1231)</f>
        <v>rDXGF</v>
      </c>
      <c r="R1231" s="36">
        <f>IF(G1231,INDEX('HVACwts Src'!$D$11:$U$164,(B1231-1)*39+(D1231-1)*19+E1231,(C1231-1)*6+F1231),0)</f>
        <v>0</v>
      </c>
      <c r="T1231" t="str">
        <f t="shared" si="116"/>
        <v>HV_SDGSFmExCZ13</v>
      </c>
      <c r="U1231" t="str">
        <f t="shared" si="117"/>
        <v>rDXGF</v>
      </c>
      <c r="V1231" s="36">
        <f t="shared" si="118"/>
        <v>0</v>
      </c>
    </row>
    <row r="1232" spans="1:22" x14ac:dyDescent="0.25">
      <c r="A1232" s="86">
        <f t="shared" si="119"/>
        <v>1226</v>
      </c>
      <c r="B1232">
        <v>3</v>
      </c>
      <c r="C1232">
        <v>1</v>
      </c>
      <c r="D1232">
        <v>1</v>
      </c>
      <c r="E1232">
        <v>13</v>
      </c>
      <c r="F1232">
        <v>2</v>
      </c>
      <c r="G1232" t="b">
        <f>INDEX(key!$AT$4:$BI$7,B1232,E1232)</f>
        <v>0</v>
      </c>
      <c r="H1232" t="str">
        <f t="shared" si="114"/>
        <v>HV_SDGSFmExCZ13rNCGF</v>
      </c>
      <c r="I1232" s="9" t="s">
        <v>1799</v>
      </c>
      <c r="J1232" t="str">
        <f t="shared" si="115"/>
        <v>HV_SDGSFmExCZ13</v>
      </c>
      <c r="K1232" s="9" t="s">
        <v>1662</v>
      </c>
      <c r="L1232" s="9" t="s">
        <v>45</v>
      </c>
      <c r="M1232" s="9" t="str">
        <f>INDEX(key!$AS$4:$AS$7,B1232)</f>
        <v>SDG</v>
      </c>
      <c r="N1232" s="9" t="str">
        <f>INDEX(key!$I$3:$I$5,C1232)</f>
        <v>SFm</v>
      </c>
      <c r="O1232" s="9" t="str">
        <f>INDEX(key!$F$9:$F$10,D1232)</f>
        <v>Ex</v>
      </c>
      <c r="P1232" s="9" t="str">
        <f>INDEX(key!$AT$3:$BI$3,E1232)</f>
        <v>CZ13</v>
      </c>
      <c r="Q1232" s="9" t="str">
        <f>INDEX('HVACwts Src'!$D$7:$I$7,F1232)</f>
        <v>rNCGF</v>
      </c>
      <c r="R1232" s="36">
        <f>IF(G1232,INDEX('HVACwts Src'!$D$11:$U$164,(B1232-1)*39+(D1232-1)*19+E1232,(C1232-1)*6+F1232),0)</f>
        <v>0</v>
      </c>
      <c r="T1232" t="str">
        <f t="shared" si="116"/>
        <v>HV_SDGSFmExCZ13</v>
      </c>
      <c r="U1232" t="str">
        <f t="shared" si="117"/>
        <v>rNCGF</v>
      </c>
      <c r="V1232" s="36">
        <f t="shared" si="118"/>
        <v>0</v>
      </c>
    </row>
    <row r="1233" spans="1:22" x14ac:dyDescent="0.25">
      <c r="A1233" s="86">
        <f t="shared" si="119"/>
        <v>1227</v>
      </c>
      <c r="B1233">
        <v>3</v>
      </c>
      <c r="C1233">
        <v>1</v>
      </c>
      <c r="D1233">
        <v>1</v>
      </c>
      <c r="E1233">
        <v>13</v>
      </c>
      <c r="F1233">
        <v>3</v>
      </c>
      <c r="G1233" t="b">
        <f>INDEX(key!$AT$4:$BI$7,B1233,E1233)</f>
        <v>0</v>
      </c>
      <c r="H1233" t="str">
        <f t="shared" si="114"/>
        <v>HV_SDGSFmExCZ13rDXHP</v>
      </c>
      <c r="I1233" s="9" t="s">
        <v>1799</v>
      </c>
      <c r="J1233" t="str">
        <f t="shared" si="115"/>
        <v>HV_SDGSFmExCZ13</v>
      </c>
      <c r="K1233" s="9" t="s">
        <v>1662</v>
      </c>
      <c r="L1233" s="9" t="s">
        <v>45</v>
      </c>
      <c r="M1233" s="9" t="str">
        <f>INDEX(key!$AS$4:$AS$7,B1233)</f>
        <v>SDG</v>
      </c>
      <c r="N1233" s="9" t="str">
        <f>INDEX(key!$I$3:$I$5,C1233)</f>
        <v>SFm</v>
      </c>
      <c r="O1233" s="9" t="str">
        <f>INDEX(key!$F$9:$F$10,D1233)</f>
        <v>Ex</v>
      </c>
      <c r="P1233" s="9" t="str">
        <f>INDEX(key!$AT$3:$BI$3,E1233)</f>
        <v>CZ13</v>
      </c>
      <c r="Q1233" s="9" t="str">
        <f>INDEX('HVACwts Src'!$D$7:$I$7,F1233)</f>
        <v>rDXHP</v>
      </c>
      <c r="R1233" s="36">
        <f>IF(G1233,INDEX('HVACwts Src'!$D$11:$U$164,(B1233-1)*39+(D1233-1)*19+E1233,(C1233-1)*6+F1233),0)</f>
        <v>0</v>
      </c>
      <c r="T1233" t="str">
        <f t="shared" si="116"/>
        <v>HV_SDGSFmExCZ13</v>
      </c>
      <c r="U1233" t="str">
        <f t="shared" si="117"/>
        <v>rDXHP</v>
      </c>
      <c r="V1233" s="36">
        <f t="shared" si="118"/>
        <v>0</v>
      </c>
    </row>
    <row r="1234" spans="1:22" x14ac:dyDescent="0.25">
      <c r="A1234" s="86">
        <f t="shared" si="119"/>
        <v>1228</v>
      </c>
      <c r="B1234">
        <v>3</v>
      </c>
      <c r="C1234">
        <v>1</v>
      </c>
      <c r="D1234">
        <v>1</v>
      </c>
      <c r="E1234">
        <v>13</v>
      </c>
      <c r="F1234">
        <v>4</v>
      </c>
      <c r="G1234" t="b">
        <f>INDEX(key!$AT$4:$BI$7,B1234,E1234)</f>
        <v>0</v>
      </c>
      <c r="H1234" t="str">
        <f t="shared" si="114"/>
        <v>HV_SDGSFmExCZ13rNCEH</v>
      </c>
      <c r="I1234" s="9" t="s">
        <v>1799</v>
      </c>
      <c r="J1234" t="str">
        <f t="shared" si="115"/>
        <v>HV_SDGSFmExCZ13</v>
      </c>
      <c r="K1234" s="9" t="s">
        <v>1662</v>
      </c>
      <c r="L1234" s="9" t="s">
        <v>45</v>
      </c>
      <c r="M1234" s="9" t="str">
        <f>INDEX(key!$AS$4:$AS$7,B1234)</f>
        <v>SDG</v>
      </c>
      <c r="N1234" s="9" t="str">
        <f>INDEX(key!$I$3:$I$5,C1234)</f>
        <v>SFm</v>
      </c>
      <c r="O1234" s="9" t="str">
        <f>INDEX(key!$F$9:$F$10,D1234)</f>
        <v>Ex</v>
      </c>
      <c r="P1234" s="9" t="str">
        <f>INDEX(key!$AT$3:$BI$3,E1234)</f>
        <v>CZ13</v>
      </c>
      <c r="Q1234" s="9" t="str">
        <f>INDEX('HVACwts Src'!$D$7:$I$7,F1234)</f>
        <v>rNCEH</v>
      </c>
      <c r="R1234" s="36">
        <f>IF(G1234,INDEX('HVACwts Src'!$D$11:$U$164,(B1234-1)*39+(D1234-1)*19+E1234,(C1234-1)*6+F1234),0)</f>
        <v>0</v>
      </c>
      <c r="T1234" t="str">
        <f t="shared" si="116"/>
        <v>HV_SDGSFmExCZ13</v>
      </c>
      <c r="U1234" t="str">
        <f t="shared" si="117"/>
        <v>rNCEH</v>
      </c>
      <c r="V1234" s="36">
        <f t="shared" si="118"/>
        <v>0</v>
      </c>
    </row>
    <row r="1235" spans="1:22" x14ac:dyDescent="0.25">
      <c r="A1235" s="86">
        <f t="shared" si="119"/>
        <v>1229</v>
      </c>
      <c r="B1235">
        <v>3</v>
      </c>
      <c r="C1235">
        <v>1</v>
      </c>
      <c r="D1235">
        <v>1</v>
      </c>
      <c r="E1235">
        <v>13</v>
      </c>
      <c r="F1235">
        <v>5</v>
      </c>
      <c r="G1235" t="b">
        <f>INDEX(key!$AT$4:$BI$7,B1235,E1235)</f>
        <v>0</v>
      </c>
      <c r="H1235" t="str">
        <f t="shared" si="114"/>
        <v>HV_SDGSFmExCZ13rDXOH</v>
      </c>
      <c r="I1235" s="9" t="s">
        <v>1799</v>
      </c>
      <c r="J1235" t="str">
        <f t="shared" si="115"/>
        <v>HV_SDGSFmExCZ13</v>
      </c>
      <c r="K1235" s="9" t="s">
        <v>1662</v>
      </c>
      <c r="L1235" s="9" t="s">
        <v>45</v>
      </c>
      <c r="M1235" s="9" t="str">
        <f>INDEX(key!$AS$4:$AS$7,B1235)</f>
        <v>SDG</v>
      </c>
      <c r="N1235" s="9" t="str">
        <f>INDEX(key!$I$3:$I$5,C1235)</f>
        <v>SFm</v>
      </c>
      <c r="O1235" s="9" t="str">
        <f>INDEX(key!$F$9:$F$10,D1235)</f>
        <v>Ex</v>
      </c>
      <c r="P1235" s="9" t="str">
        <f>INDEX(key!$AT$3:$BI$3,E1235)</f>
        <v>CZ13</v>
      </c>
      <c r="Q1235" s="9" t="str">
        <f>INDEX('HVACwts Src'!$D$7:$I$7,F1235)</f>
        <v>rDXOH</v>
      </c>
      <c r="R1235" s="36">
        <f>IF(G1235,INDEX('HVACwts Src'!$D$11:$U$164,(B1235-1)*39+(D1235-1)*19+E1235,(C1235-1)*6+F1235),0)</f>
        <v>0</v>
      </c>
      <c r="T1235" t="str">
        <f t="shared" si="116"/>
        <v>HV_SDGSFmExCZ13</v>
      </c>
      <c r="U1235" t="str">
        <f t="shared" si="117"/>
        <v>rDXOH</v>
      </c>
      <c r="V1235" s="36">
        <f t="shared" si="118"/>
        <v>0</v>
      </c>
    </row>
    <row r="1236" spans="1:22" x14ac:dyDescent="0.25">
      <c r="A1236" s="86">
        <f t="shared" si="119"/>
        <v>1230</v>
      </c>
      <c r="B1236">
        <v>3</v>
      </c>
      <c r="C1236">
        <v>1</v>
      </c>
      <c r="D1236">
        <v>1</v>
      </c>
      <c r="E1236">
        <v>13</v>
      </c>
      <c r="F1236">
        <v>6</v>
      </c>
      <c r="G1236" t="b">
        <f>INDEX(key!$AT$4:$BI$7,B1236,E1236)</f>
        <v>0</v>
      </c>
      <c r="H1236" t="str">
        <f t="shared" si="114"/>
        <v>HV_SDGSFmExCZ13rNCOH</v>
      </c>
      <c r="I1236" s="9" t="s">
        <v>1799</v>
      </c>
      <c r="J1236" t="str">
        <f t="shared" si="115"/>
        <v>HV_SDGSFmExCZ13</v>
      </c>
      <c r="K1236" s="9" t="s">
        <v>1662</v>
      </c>
      <c r="L1236" s="9" t="s">
        <v>45</v>
      </c>
      <c r="M1236" s="9" t="str">
        <f>INDEX(key!$AS$4:$AS$7,B1236)</f>
        <v>SDG</v>
      </c>
      <c r="N1236" s="9" t="str">
        <f>INDEX(key!$I$3:$I$5,C1236)</f>
        <v>SFm</v>
      </c>
      <c r="O1236" s="9" t="str">
        <f>INDEX(key!$F$9:$F$10,D1236)</f>
        <v>Ex</v>
      </c>
      <c r="P1236" s="9" t="str">
        <f>INDEX(key!$AT$3:$BI$3,E1236)</f>
        <v>CZ13</v>
      </c>
      <c r="Q1236" s="9" t="str">
        <f>INDEX('HVACwts Src'!$D$7:$I$7,F1236)</f>
        <v>rNCOH</v>
      </c>
      <c r="R1236" s="36">
        <f>IF(G1236,INDEX('HVACwts Src'!$D$11:$U$164,(B1236-1)*39+(D1236-1)*19+E1236,(C1236-1)*6+F1236),0)</f>
        <v>0</v>
      </c>
      <c r="T1236" t="str">
        <f t="shared" si="116"/>
        <v>HV_SDGSFmExCZ13</v>
      </c>
      <c r="U1236" t="str">
        <f t="shared" si="117"/>
        <v>rNCOH</v>
      </c>
      <c r="V1236" s="36">
        <f t="shared" si="118"/>
        <v>0</v>
      </c>
    </row>
    <row r="1237" spans="1:22" x14ac:dyDescent="0.25">
      <c r="A1237" s="86">
        <f t="shared" si="119"/>
        <v>1231</v>
      </c>
      <c r="B1237">
        <v>3</v>
      </c>
      <c r="C1237">
        <v>1</v>
      </c>
      <c r="D1237">
        <v>1</v>
      </c>
      <c r="E1237">
        <v>14</v>
      </c>
      <c r="F1237">
        <v>1</v>
      </c>
      <c r="G1237" t="b">
        <f>INDEX(key!$AT$4:$BI$7,B1237,E1237)</f>
        <v>1</v>
      </c>
      <c r="H1237" t="str">
        <f t="shared" si="114"/>
        <v>HV_SDGSFmExCZ14rDXGF</v>
      </c>
      <c r="I1237" s="9" t="s">
        <v>1799</v>
      </c>
      <c r="J1237" t="str">
        <f t="shared" si="115"/>
        <v>HV_SDGSFmExCZ14</v>
      </c>
      <c r="K1237" s="9" t="s">
        <v>1662</v>
      </c>
      <c r="L1237" s="9" t="s">
        <v>45</v>
      </c>
      <c r="M1237" s="9" t="str">
        <f>INDEX(key!$AS$4:$AS$7,B1237)</f>
        <v>SDG</v>
      </c>
      <c r="N1237" s="9" t="str">
        <f>INDEX(key!$I$3:$I$5,C1237)</f>
        <v>SFm</v>
      </c>
      <c r="O1237" s="9" t="str">
        <f>INDEX(key!$F$9:$F$10,D1237)</f>
        <v>Ex</v>
      </c>
      <c r="P1237" s="9" t="str">
        <f>INDEX(key!$AT$3:$BI$3,E1237)</f>
        <v>CZ14</v>
      </c>
      <c r="Q1237" s="9" t="str">
        <f>INDEX('HVACwts Src'!$D$7:$I$7,F1237)</f>
        <v>rDXGF</v>
      </c>
      <c r="R1237" s="36">
        <f>IF(G1237,INDEX('HVACwts Src'!$D$11:$U$164,(B1237-1)*39+(D1237-1)*19+E1237,(C1237-1)*6+F1237),0)</f>
        <v>4297.9566000000004</v>
      </c>
      <c r="T1237" t="str">
        <f t="shared" si="116"/>
        <v>HV_SDGSFmExCZ14</v>
      </c>
      <c r="U1237" t="str">
        <f t="shared" si="117"/>
        <v>rDXGF</v>
      </c>
      <c r="V1237" s="36">
        <f t="shared" si="118"/>
        <v>4297.9566000000004</v>
      </c>
    </row>
    <row r="1238" spans="1:22" x14ac:dyDescent="0.25">
      <c r="A1238" s="86">
        <f t="shared" si="119"/>
        <v>1232</v>
      </c>
      <c r="B1238">
        <v>3</v>
      </c>
      <c r="C1238">
        <v>1</v>
      </c>
      <c r="D1238">
        <v>1</v>
      </c>
      <c r="E1238">
        <v>14</v>
      </c>
      <c r="F1238">
        <v>2</v>
      </c>
      <c r="G1238" t="b">
        <f>INDEX(key!$AT$4:$BI$7,B1238,E1238)</f>
        <v>1</v>
      </c>
      <c r="H1238" t="str">
        <f t="shared" si="114"/>
        <v>HV_SDGSFmExCZ14rNCGF</v>
      </c>
      <c r="I1238" s="9" t="s">
        <v>1799</v>
      </c>
      <c r="J1238" t="str">
        <f t="shared" si="115"/>
        <v>HV_SDGSFmExCZ14</v>
      </c>
      <c r="K1238" s="9" t="s">
        <v>1662</v>
      </c>
      <c r="L1238" s="9" t="s">
        <v>45</v>
      </c>
      <c r="M1238" s="9" t="str">
        <f>INDEX(key!$AS$4:$AS$7,B1238)</f>
        <v>SDG</v>
      </c>
      <c r="N1238" s="9" t="str">
        <f>INDEX(key!$I$3:$I$5,C1238)</f>
        <v>SFm</v>
      </c>
      <c r="O1238" s="9" t="str">
        <f>INDEX(key!$F$9:$F$10,D1238)</f>
        <v>Ex</v>
      </c>
      <c r="P1238" s="9" t="str">
        <f>INDEX(key!$AT$3:$BI$3,E1238)</f>
        <v>CZ14</v>
      </c>
      <c r="Q1238" s="9" t="str">
        <f>INDEX('HVACwts Src'!$D$7:$I$7,F1238)</f>
        <v>rNCGF</v>
      </c>
      <c r="R1238" s="36">
        <f>IF(G1238,INDEX('HVACwts Src'!$D$11:$U$164,(B1238-1)*39+(D1238-1)*19+E1238,(C1238-1)*6+F1238),0)</f>
        <v>1849.4807999999998</v>
      </c>
      <c r="T1238" t="str">
        <f t="shared" si="116"/>
        <v>HV_SDGSFmExCZ14</v>
      </c>
      <c r="U1238" t="str">
        <f t="shared" si="117"/>
        <v>rNCGF</v>
      </c>
      <c r="V1238" s="36">
        <f t="shared" si="118"/>
        <v>1849.4807999999998</v>
      </c>
    </row>
    <row r="1239" spans="1:22" x14ac:dyDescent="0.25">
      <c r="A1239" s="86">
        <f t="shared" si="119"/>
        <v>1233</v>
      </c>
      <c r="B1239">
        <v>3</v>
      </c>
      <c r="C1239">
        <v>1</v>
      </c>
      <c r="D1239">
        <v>1</v>
      </c>
      <c r="E1239">
        <v>14</v>
      </c>
      <c r="F1239">
        <v>3</v>
      </c>
      <c r="G1239" t="b">
        <f>INDEX(key!$AT$4:$BI$7,B1239,E1239)</f>
        <v>1</v>
      </c>
      <c r="H1239" t="str">
        <f t="shared" si="114"/>
        <v>HV_SDGSFmExCZ14rDXHP</v>
      </c>
      <c r="I1239" s="9" t="s">
        <v>1799</v>
      </c>
      <c r="J1239" t="str">
        <f t="shared" si="115"/>
        <v>HV_SDGSFmExCZ14</v>
      </c>
      <c r="K1239" s="9" t="s">
        <v>1662</v>
      </c>
      <c r="L1239" s="9" t="s">
        <v>45</v>
      </c>
      <c r="M1239" s="9" t="str">
        <f>INDEX(key!$AS$4:$AS$7,B1239)</f>
        <v>SDG</v>
      </c>
      <c r="N1239" s="9" t="str">
        <f>INDEX(key!$I$3:$I$5,C1239)</f>
        <v>SFm</v>
      </c>
      <c r="O1239" s="9" t="str">
        <f>INDEX(key!$F$9:$F$10,D1239)</f>
        <v>Ex</v>
      </c>
      <c r="P1239" s="9" t="str">
        <f>INDEX(key!$AT$3:$BI$3,E1239)</f>
        <v>CZ14</v>
      </c>
      <c r="Q1239" s="9" t="str">
        <f>INDEX('HVACwts Src'!$D$7:$I$7,F1239)</f>
        <v>rDXHP</v>
      </c>
      <c r="R1239" s="36">
        <f>IF(G1239,INDEX('HVACwts Src'!$D$11:$U$164,(B1239-1)*39+(D1239-1)*19+E1239,(C1239-1)*6+F1239),0)</f>
        <v>247.00900000000001</v>
      </c>
      <c r="T1239" t="str">
        <f t="shared" si="116"/>
        <v>HV_SDGSFmExCZ14</v>
      </c>
      <c r="U1239" t="str">
        <f t="shared" si="117"/>
        <v>rDXHP</v>
      </c>
      <c r="V1239" s="36">
        <f t="shared" si="118"/>
        <v>247.00900000000001</v>
      </c>
    </row>
    <row r="1240" spans="1:22" x14ac:dyDescent="0.25">
      <c r="A1240" s="86">
        <f t="shared" si="119"/>
        <v>1234</v>
      </c>
      <c r="B1240">
        <v>3</v>
      </c>
      <c r="C1240">
        <v>1</v>
      </c>
      <c r="D1240">
        <v>1</v>
      </c>
      <c r="E1240">
        <v>14</v>
      </c>
      <c r="F1240">
        <v>4</v>
      </c>
      <c r="G1240" t="b">
        <f>INDEX(key!$AT$4:$BI$7,B1240,E1240)</f>
        <v>1</v>
      </c>
      <c r="H1240" t="str">
        <f t="shared" si="114"/>
        <v>HV_SDGSFmExCZ14rNCEH</v>
      </c>
      <c r="I1240" s="9" t="s">
        <v>1799</v>
      </c>
      <c r="J1240" t="str">
        <f t="shared" si="115"/>
        <v>HV_SDGSFmExCZ14</v>
      </c>
      <c r="K1240" s="9" t="s">
        <v>1662</v>
      </c>
      <c r="L1240" s="9" t="s">
        <v>45</v>
      </c>
      <c r="M1240" s="9" t="str">
        <f>INDEX(key!$AS$4:$AS$7,B1240)</f>
        <v>SDG</v>
      </c>
      <c r="N1240" s="9" t="str">
        <f>INDEX(key!$I$3:$I$5,C1240)</f>
        <v>SFm</v>
      </c>
      <c r="O1240" s="9" t="str">
        <f>INDEX(key!$F$9:$F$10,D1240)</f>
        <v>Ex</v>
      </c>
      <c r="P1240" s="9" t="str">
        <f>INDEX(key!$AT$3:$BI$3,E1240)</f>
        <v>CZ14</v>
      </c>
      <c r="Q1240" s="9" t="str">
        <f>INDEX('HVACwts Src'!$D$7:$I$7,F1240)</f>
        <v>rNCEH</v>
      </c>
      <c r="R1240" s="36">
        <f>IF(G1240,INDEX('HVACwts Src'!$D$11:$U$164,(B1240-1)*39+(D1240-1)*19+E1240,(C1240-1)*6+F1240),0)</f>
        <v>106.292</v>
      </c>
      <c r="T1240" t="str">
        <f t="shared" si="116"/>
        <v>HV_SDGSFmExCZ14</v>
      </c>
      <c r="U1240" t="str">
        <f t="shared" si="117"/>
        <v>rNCEH</v>
      </c>
      <c r="V1240" s="36">
        <f t="shared" si="118"/>
        <v>106.292</v>
      </c>
    </row>
    <row r="1241" spans="1:22" x14ac:dyDescent="0.25">
      <c r="A1241" s="86">
        <f t="shared" si="119"/>
        <v>1235</v>
      </c>
      <c r="B1241">
        <v>3</v>
      </c>
      <c r="C1241">
        <v>1</v>
      </c>
      <c r="D1241">
        <v>1</v>
      </c>
      <c r="E1241">
        <v>14</v>
      </c>
      <c r="F1241">
        <v>5</v>
      </c>
      <c r="G1241" t="b">
        <f>INDEX(key!$AT$4:$BI$7,B1241,E1241)</f>
        <v>1</v>
      </c>
      <c r="H1241" t="str">
        <f t="shared" si="114"/>
        <v>HV_SDGSFmExCZ14rDXOH</v>
      </c>
      <c r="I1241" s="9" t="s">
        <v>1799</v>
      </c>
      <c r="J1241" t="str">
        <f t="shared" si="115"/>
        <v>HV_SDGSFmExCZ14</v>
      </c>
      <c r="K1241" s="9" t="s">
        <v>1662</v>
      </c>
      <c r="L1241" s="9" t="s">
        <v>45</v>
      </c>
      <c r="M1241" s="9" t="str">
        <f>INDEX(key!$AS$4:$AS$7,B1241)</f>
        <v>SDG</v>
      </c>
      <c r="N1241" s="9" t="str">
        <f>INDEX(key!$I$3:$I$5,C1241)</f>
        <v>SFm</v>
      </c>
      <c r="O1241" s="9" t="str">
        <f>INDEX(key!$F$9:$F$10,D1241)</f>
        <v>Ex</v>
      </c>
      <c r="P1241" s="9" t="str">
        <f>INDEX(key!$AT$3:$BI$3,E1241)</f>
        <v>CZ14</v>
      </c>
      <c r="Q1241" s="9" t="str">
        <f>INDEX('HVACwts Src'!$D$7:$I$7,F1241)</f>
        <v>rDXOH</v>
      </c>
      <c r="R1241" s="36">
        <f>IF(G1241,INDEX('HVACwts Src'!$D$11:$U$164,(B1241-1)*39+(D1241-1)*19+E1241,(C1241-1)*6+F1241),0)</f>
        <v>345.81260000000003</v>
      </c>
      <c r="T1241" t="str">
        <f t="shared" si="116"/>
        <v>HV_SDGSFmExCZ14</v>
      </c>
      <c r="U1241" t="str">
        <f t="shared" si="117"/>
        <v>rDXOH</v>
      </c>
      <c r="V1241" s="36">
        <f t="shared" si="118"/>
        <v>345.81260000000003</v>
      </c>
    </row>
    <row r="1242" spans="1:22" x14ac:dyDescent="0.25">
      <c r="A1242" s="86">
        <f t="shared" si="119"/>
        <v>1236</v>
      </c>
      <c r="B1242">
        <v>3</v>
      </c>
      <c r="C1242">
        <v>1</v>
      </c>
      <c r="D1242">
        <v>1</v>
      </c>
      <c r="E1242">
        <v>14</v>
      </c>
      <c r="F1242">
        <v>6</v>
      </c>
      <c r="G1242" t="b">
        <f>INDEX(key!$AT$4:$BI$7,B1242,E1242)</f>
        <v>1</v>
      </c>
      <c r="H1242" t="str">
        <f t="shared" si="114"/>
        <v>HV_SDGSFmExCZ14rNCOH</v>
      </c>
      <c r="I1242" s="9" t="s">
        <v>1799</v>
      </c>
      <c r="J1242" t="str">
        <f t="shared" si="115"/>
        <v>HV_SDGSFmExCZ14</v>
      </c>
      <c r="K1242" s="9" t="s">
        <v>1662</v>
      </c>
      <c r="L1242" s="9" t="s">
        <v>45</v>
      </c>
      <c r="M1242" s="9" t="str">
        <f>INDEX(key!$AS$4:$AS$7,B1242)</f>
        <v>SDG</v>
      </c>
      <c r="N1242" s="9" t="str">
        <f>INDEX(key!$I$3:$I$5,C1242)</f>
        <v>SFm</v>
      </c>
      <c r="O1242" s="9" t="str">
        <f>INDEX(key!$F$9:$F$10,D1242)</f>
        <v>Ex</v>
      </c>
      <c r="P1242" s="9" t="str">
        <f>INDEX(key!$AT$3:$BI$3,E1242)</f>
        <v>CZ14</v>
      </c>
      <c r="Q1242" s="9" t="str">
        <f>INDEX('HVACwts Src'!$D$7:$I$7,F1242)</f>
        <v>rNCOH</v>
      </c>
      <c r="R1242" s="36">
        <f>IF(G1242,INDEX('HVACwts Src'!$D$11:$U$164,(B1242-1)*39+(D1242-1)*19+E1242,(C1242-1)*6+F1242),0)</f>
        <v>148.80880000000002</v>
      </c>
      <c r="T1242" t="str">
        <f t="shared" si="116"/>
        <v>HV_SDGSFmExCZ14</v>
      </c>
      <c r="U1242" t="str">
        <f t="shared" si="117"/>
        <v>rNCOH</v>
      </c>
      <c r="V1242" s="36">
        <f t="shared" si="118"/>
        <v>148.80880000000002</v>
      </c>
    </row>
    <row r="1243" spans="1:22" x14ac:dyDescent="0.25">
      <c r="A1243" s="86">
        <f t="shared" si="119"/>
        <v>1237</v>
      </c>
      <c r="B1243">
        <v>3</v>
      </c>
      <c r="C1243">
        <v>1</v>
      </c>
      <c r="D1243">
        <v>1</v>
      </c>
      <c r="E1243">
        <v>15</v>
      </c>
      <c r="F1243">
        <v>1</v>
      </c>
      <c r="G1243" t="b">
        <f>INDEX(key!$AT$4:$BI$7,B1243,E1243)</f>
        <v>1</v>
      </c>
      <c r="H1243" t="str">
        <f t="shared" si="114"/>
        <v>HV_SDGSFmExCZ15rDXGF</v>
      </c>
      <c r="I1243" s="9" t="s">
        <v>1799</v>
      </c>
      <c r="J1243" t="str">
        <f t="shared" si="115"/>
        <v>HV_SDGSFmExCZ15</v>
      </c>
      <c r="K1243" s="9" t="s">
        <v>1662</v>
      </c>
      <c r="L1243" s="9" t="s">
        <v>45</v>
      </c>
      <c r="M1243" s="9" t="str">
        <f>INDEX(key!$AS$4:$AS$7,B1243)</f>
        <v>SDG</v>
      </c>
      <c r="N1243" s="9" t="str">
        <f>INDEX(key!$I$3:$I$5,C1243)</f>
        <v>SFm</v>
      </c>
      <c r="O1243" s="9" t="str">
        <f>INDEX(key!$F$9:$F$10,D1243)</f>
        <v>Ex</v>
      </c>
      <c r="P1243" s="9" t="str">
        <f>INDEX(key!$AT$3:$BI$3,E1243)</f>
        <v>CZ15</v>
      </c>
      <c r="Q1243" s="9" t="str">
        <f>INDEX('HVACwts Src'!$D$7:$I$7,F1243)</f>
        <v>rDXGF</v>
      </c>
      <c r="R1243" s="36">
        <f>IF(G1243,INDEX('HVACwts Src'!$D$11:$U$164,(B1243-1)*39+(D1243-1)*19+E1243,(C1243-1)*6+F1243),0)</f>
        <v>2230.2189000000003</v>
      </c>
      <c r="T1243" t="str">
        <f t="shared" si="116"/>
        <v>HV_SDGSFmExCZ15</v>
      </c>
      <c r="U1243" t="str">
        <f t="shared" si="117"/>
        <v>rDXGF</v>
      </c>
      <c r="V1243" s="36">
        <f t="shared" si="118"/>
        <v>2230.2189000000003</v>
      </c>
    </row>
    <row r="1244" spans="1:22" x14ac:dyDescent="0.25">
      <c r="A1244" s="86">
        <f t="shared" si="119"/>
        <v>1238</v>
      </c>
      <c r="B1244">
        <v>3</v>
      </c>
      <c r="C1244">
        <v>1</v>
      </c>
      <c r="D1244">
        <v>1</v>
      </c>
      <c r="E1244">
        <v>15</v>
      </c>
      <c r="F1244">
        <v>2</v>
      </c>
      <c r="G1244" t="b">
        <f>INDEX(key!$AT$4:$BI$7,B1244,E1244)</f>
        <v>1</v>
      </c>
      <c r="H1244" t="str">
        <f t="shared" si="114"/>
        <v>HV_SDGSFmExCZ15rNCGF</v>
      </c>
      <c r="I1244" s="9" t="s">
        <v>1799</v>
      </c>
      <c r="J1244" t="str">
        <f t="shared" si="115"/>
        <v>HV_SDGSFmExCZ15</v>
      </c>
      <c r="K1244" s="9" t="s">
        <v>1662</v>
      </c>
      <c r="L1244" s="9" t="s">
        <v>45</v>
      </c>
      <c r="M1244" s="9" t="str">
        <f>INDEX(key!$AS$4:$AS$7,B1244)</f>
        <v>SDG</v>
      </c>
      <c r="N1244" s="9" t="str">
        <f>INDEX(key!$I$3:$I$5,C1244)</f>
        <v>SFm</v>
      </c>
      <c r="O1244" s="9" t="str">
        <f>INDEX(key!$F$9:$F$10,D1244)</f>
        <v>Ex</v>
      </c>
      <c r="P1244" s="9" t="str">
        <f>INDEX(key!$AT$3:$BI$3,E1244)</f>
        <v>CZ15</v>
      </c>
      <c r="Q1244" s="9" t="str">
        <f>INDEX('HVACwts Src'!$D$7:$I$7,F1244)</f>
        <v>rNCGF</v>
      </c>
      <c r="R1244" s="36">
        <f>IF(G1244,INDEX('HVACwts Src'!$D$11:$U$164,(B1244-1)*39+(D1244-1)*19+E1244,(C1244-1)*6+F1244),0)</f>
        <v>0</v>
      </c>
      <c r="T1244" t="str">
        <f t="shared" si="116"/>
        <v>HV_SDGSFmExCZ15</v>
      </c>
      <c r="U1244" t="str">
        <f t="shared" si="117"/>
        <v>rNCGF</v>
      </c>
      <c r="V1244" s="36">
        <f t="shared" si="118"/>
        <v>0</v>
      </c>
    </row>
    <row r="1245" spans="1:22" x14ac:dyDescent="0.25">
      <c r="A1245" s="86">
        <f t="shared" si="119"/>
        <v>1239</v>
      </c>
      <c r="B1245">
        <v>3</v>
      </c>
      <c r="C1245">
        <v>1</v>
      </c>
      <c r="D1245">
        <v>1</v>
      </c>
      <c r="E1245">
        <v>15</v>
      </c>
      <c r="F1245">
        <v>3</v>
      </c>
      <c r="G1245" t="b">
        <f>INDEX(key!$AT$4:$BI$7,B1245,E1245)</f>
        <v>1</v>
      </c>
      <c r="H1245" t="str">
        <f t="shared" si="114"/>
        <v>HV_SDGSFmExCZ15rDXHP</v>
      </c>
      <c r="I1245" s="9" t="s">
        <v>1799</v>
      </c>
      <c r="J1245" t="str">
        <f t="shared" si="115"/>
        <v>HV_SDGSFmExCZ15</v>
      </c>
      <c r="K1245" s="9" t="s">
        <v>1662</v>
      </c>
      <c r="L1245" s="9" t="s">
        <v>45</v>
      </c>
      <c r="M1245" s="9" t="str">
        <f>INDEX(key!$AS$4:$AS$7,B1245)</f>
        <v>SDG</v>
      </c>
      <c r="N1245" s="9" t="str">
        <f>INDEX(key!$I$3:$I$5,C1245)</f>
        <v>SFm</v>
      </c>
      <c r="O1245" s="9" t="str">
        <f>INDEX(key!$F$9:$F$10,D1245)</f>
        <v>Ex</v>
      </c>
      <c r="P1245" s="9" t="str">
        <f>INDEX(key!$AT$3:$BI$3,E1245)</f>
        <v>CZ15</v>
      </c>
      <c r="Q1245" s="9" t="str">
        <f>INDEX('HVACwts Src'!$D$7:$I$7,F1245)</f>
        <v>rDXHP</v>
      </c>
      <c r="R1245" s="36">
        <f>IF(G1245,INDEX('HVACwts Src'!$D$11:$U$164,(B1245-1)*39+(D1245-1)*19+E1245,(C1245-1)*6+F1245),0)</f>
        <v>128.17350000000002</v>
      </c>
      <c r="T1245" t="str">
        <f t="shared" si="116"/>
        <v>HV_SDGSFmExCZ15</v>
      </c>
      <c r="U1245" t="str">
        <f t="shared" si="117"/>
        <v>rDXHP</v>
      </c>
      <c r="V1245" s="36">
        <f t="shared" si="118"/>
        <v>128.17350000000002</v>
      </c>
    </row>
    <row r="1246" spans="1:22" x14ac:dyDescent="0.25">
      <c r="A1246" s="86">
        <f t="shared" si="119"/>
        <v>1240</v>
      </c>
      <c r="B1246">
        <v>3</v>
      </c>
      <c r="C1246">
        <v>1</v>
      </c>
      <c r="D1246">
        <v>1</v>
      </c>
      <c r="E1246">
        <v>15</v>
      </c>
      <c r="F1246">
        <v>4</v>
      </c>
      <c r="G1246" t="b">
        <f>INDEX(key!$AT$4:$BI$7,B1246,E1246)</f>
        <v>1</v>
      </c>
      <c r="H1246" t="str">
        <f t="shared" si="114"/>
        <v>HV_SDGSFmExCZ15rNCEH</v>
      </c>
      <c r="I1246" s="9" t="s">
        <v>1799</v>
      </c>
      <c r="J1246" t="str">
        <f t="shared" si="115"/>
        <v>HV_SDGSFmExCZ15</v>
      </c>
      <c r="K1246" s="9" t="s">
        <v>1662</v>
      </c>
      <c r="L1246" s="9" t="s">
        <v>45</v>
      </c>
      <c r="M1246" s="9" t="str">
        <f>INDEX(key!$AS$4:$AS$7,B1246)</f>
        <v>SDG</v>
      </c>
      <c r="N1246" s="9" t="str">
        <f>INDEX(key!$I$3:$I$5,C1246)</f>
        <v>SFm</v>
      </c>
      <c r="O1246" s="9" t="str">
        <f>INDEX(key!$F$9:$F$10,D1246)</f>
        <v>Ex</v>
      </c>
      <c r="P1246" s="9" t="str">
        <f>INDEX(key!$AT$3:$BI$3,E1246)</f>
        <v>CZ15</v>
      </c>
      <c r="Q1246" s="9" t="str">
        <f>INDEX('HVACwts Src'!$D$7:$I$7,F1246)</f>
        <v>rNCEH</v>
      </c>
      <c r="R1246" s="36">
        <f>IF(G1246,INDEX('HVACwts Src'!$D$11:$U$164,(B1246-1)*39+(D1246-1)*19+E1246,(C1246-1)*6+F1246),0)</f>
        <v>0</v>
      </c>
      <c r="T1246" t="str">
        <f t="shared" si="116"/>
        <v>HV_SDGSFmExCZ15</v>
      </c>
      <c r="U1246" t="str">
        <f t="shared" si="117"/>
        <v>rNCEH</v>
      </c>
      <c r="V1246" s="36">
        <f t="shared" si="118"/>
        <v>0</v>
      </c>
    </row>
    <row r="1247" spans="1:22" x14ac:dyDescent="0.25">
      <c r="A1247" s="86">
        <f t="shared" si="119"/>
        <v>1241</v>
      </c>
      <c r="B1247">
        <v>3</v>
      </c>
      <c r="C1247">
        <v>1</v>
      </c>
      <c r="D1247">
        <v>1</v>
      </c>
      <c r="E1247">
        <v>15</v>
      </c>
      <c r="F1247">
        <v>5</v>
      </c>
      <c r="G1247" t="b">
        <f>INDEX(key!$AT$4:$BI$7,B1247,E1247)</f>
        <v>1</v>
      </c>
      <c r="H1247" t="str">
        <f t="shared" si="114"/>
        <v>HV_SDGSFmExCZ15rDXOH</v>
      </c>
      <c r="I1247" s="9" t="s">
        <v>1799</v>
      </c>
      <c r="J1247" t="str">
        <f t="shared" si="115"/>
        <v>HV_SDGSFmExCZ15</v>
      </c>
      <c r="K1247" s="9" t="s">
        <v>1662</v>
      </c>
      <c r="L1247" s="9" t="s">
        <v>45</v>
      </c>
      <c r="M1247" s="9" t="str">
        <f>INDEX(key!$AS$4:$AS$7,B1247)</f>
        <v>SDG</v>
      </c>
      <c r="N1247" s="9" t="str">
        <f>INDEX(key!$I$3:$I$5,C1247)</f>
        <v>SFm</v>
      </c>
      <c r="O1247" s="9" t="str">
        <f>INDEX(key!$F$9:$F$10,D1247)</f>
        <v>Ex</v>
      </c>
      <c r="P1247" s="9" t="str">
        <f>INDEX(key!$AT$3:$BI$3,E1247)</f>
        <v>CZ15</v>
      </c>
      <c r="Q1247" s="9" t="str">
        <f>INDEX('HVACwts Src'!$D$7:$I$7,F1247)</f>
        <v>rDXOH</v>
      </c>
      <c r="R1247" s="36">
        <f>IF(G1247,INDEX('HVACwts Src'!$D$11:$U$164,(B1247-1)*39+(D1247-1)*19+E1247,(C1247-1)*6+F1247),0)</f>
        <v>179.44290000000004</v>
      </c>
      <c r="T1247" t="str">
        <f t="shared" si="116"/>
        <v>HV_SDGSFmExCZ15</v>
      </c>
      <c r="U1247" t="str">
        <f t="shared" si="117"/>
        <v>rDXOH</v>
      </c>
      <c r="V1247" s="36">
        <f t="shared" si="118"/>
        <v>179.44290000000004</v>
      </c>
    </row>
    <row r="1248" spans="1:22" x14ac:dyDescent="0.25">
      <c r="A1248" s="86">
        <f t="shared" si="119"/>
        <v>1242</v>
      </c>
      <c r="B1248">
        <v>3</v>
      </c>
      <c r="C1248">
        <v>1</v>
      </c>
      <c r="D1248">
        <v>1</v>
      </c>
      <c r="E1248">
        <v>15</v>
      </c>
      <c r="F1248">
        <v>6</v>
      </c>
      <c r="G1248" t="b">
        <f>INDEX(key!$AT$4:$BI$7,B1248,E1248)</f>
        <v>1</v>
      </c>
      <c r="H1248" t="str">
        <f t="shared" si="114"/>
        <v>HV_SDGSFmExCZ15rNCOH</v>
      </c>
      <c r="I1248" s="9" t="s">
        <v>1799</v>
      </c>
      <c r="J1248" t="str">
        <f t="shared" si="115"/>
        <v>HV_SDGSFmExCZ15</v>
      </c>
      <c r="K1248" s="9" t="s">
        <v>1662</v>
      </c>
      <c r="L1248" s="9" t="s">
        <v>45</v>
      </c>
      <c r="M1248" s="9" t="str">
        <f>INDEX(key!$AS$4:$AS$7,B1248)</f>
        <v>SDG</v>
      </c>
      <c r="N1248" s="9" t="str">
        <f>INDEX(key!$I$3:$I$5,C1248)</f>
        <v>SFm</v>
      </c>
      <c r="O1248" s="9" t="str">
        <f>INDEX(key!$F$9:$F$10,D1248)</f>
        <v>Ex</v>
      </c>
      <c r="P1248" s="9" t="str">
        <f>INDEX(key!$AT$3:$BI$3,E1248)</f>
        <v>CZ15</v>
      </c>
      <c r="Q1248" s="9" t="str">
        <f>INDEX('HVACwts Src'!$D$7:$I$7,F1248)</f>
        <v>rNCOH</v>
      </c>
      <c r="R1248" s="36">
        <f>IF(G1248,INDEX('HVACwts Src'!$D$11:$U$164,(B1248-1)*39+(D1248-1)*19+E1248,(C1248-1)*6+F1248),0)</f>
        <v>0</v>
      </c>
      <c r="T1248" t="str">
        <f t="shared" si="116"/>
        <v>HV_SDGSFmExCZ15</v>
      </c>
      <c r="U1248" t="str">
        <f t="shared" si="117"/>
        <v>rNCOH</v>
      </c>
      <c r="V1248" s="36">
        <f t="shared" si="118"/>
        <v>0</v>
      </c>
    </row>
    <row r="1249" spans="1:22" x14ac:dyDescent="0.25">
      <c r="A1249" s="86">
        <f t="shared" si="119"/>
        <v>1243</v>
      </c>
      <c r="B1249">
        <v>3</v>
      </c>
      <c r="C1249">
        <v>1</v>
      </c>
      <c r="D1249">
        <v>1</v>
      </c>
      <c r="E1249">
        <v>16</v>
      </c>
      <c r="F1249">
        <v>1</v>
      </c>
      <c r="G1249" t="b">
        <f>INDEX(key!$AT$4:$BI$7,B1249,E1249)</f>
        <v>0</v>
      </c>
      <c r="H1249" t="str">
        <f t="shared" si="114"/>
        <v>HV_SDGSFmExCZ16rDXGF</v>
      </c>
      <c r="I1249" s="9" t="s">
        <v>1799</v>
      </c>
      <c r="J1249" t="str">
        <f t="shared" si="115"/>
        <v>HV_SDGSFmExCZ16</v>
      </c>
      <c r="K1249" s="9" t="s">
        <v>1662</v>
      </c>
      <c r="L1249" s="9" t="s">
        <v>45</v>
      </c>
      <c r="M1249" s="9" t="str">
        <f>INDEX(key!$AS$4:$AS$7,B1249)</f>
        <v>SDG</v>
      </c>
      <c r="N1249" s="9" t="str">
        <f>INDEX(key!$I$3:$I$5,C1249)</f>
        <v>SFm</v>
      </c>
      <c r="O1249" s="9" t="str">
        <f>INDEX(key!$F$9:$F$10,D1249)</f>
        <v>Ex</v>
      </c>
      <c r="P1249" s="9" t="str">
        <f>INDEX(key!$AT$3:$BI$3,E1249)</f>
        <v>CZ16</v>
      </c>
      <c r="Q1249" s="9" t="str">
        <f>INDEX('HVACwts Src'!$D$7:$I$7,F1249)</f>
        <v>rDXGF</v>
      </c>
      <c r="R1249" s="36">
        <f>IF(G1249,INDEX('HVACwts Src'!$D$11:$U$164,(B1249-1)*39+(D1249-1)*19+E1249,(C1249-1)*6+F1249),0)</f>
        <v>0</v>
      </c>
      <c r="T1249" t="str">
        <f t="shared" si="116"/>
        <v>HV_SDGSFmExCZ16</v>
      </c>
      <c r="U1249" t="str">
        <f t="shared" si="117"/>
        <v>rDXGF</v>
      </c>
      <c r="V1249" s="36">
        <f t="shared" si="118"/>
        <v>0</v>
      </c>
    </row>
    <row r="1250" spans="1:22" x14ac:dyDescent="0.25">
      <c r="A1250" s="86">
        <f t="shared" si="119"/>
        <v>1244</v>
      </c>
      <c r="B1250">
        <v>3</v>
      </c>
      <c r="C1250">
        <v>1</v>
      </c>
      <c r="D1250">
        <v>1</v>
      </c>
      <c r="E1250">
        <v>16</v>
      </c>
      <c r="F1250">
        <v>2</v>
      </c>
      <c r="G1250" t="b">
        <f>INDEX(key!$AT$4:$BI$7,B1250,E1250)</f>
        <v>0</v>
      </c>
      <c r="H1250" t="str">
        <f t="shared" si="114"/>
        <v>HV_SDGSFmExCZ16rNCGF</v>
      </c>
      <c r="I1250" s="9" t="s">
        <v>1799</v>
      </c>
      <c r="J1250" t="str">
        <f t="shared" si="115"/>
        <v>HV_SDGSFmExCZ16</v>
      </c>
      <c r="K1250" s="9" t="s">
        <v>1662</v>
      </c>
      <c r="L1250" s="9" t="s">
        <v>45</v>
      </c>
      <c r="M1250" s="9" t="str">
        <f>INDEX(key!$AS$4:$AS$7,B1250)</f>
        <v>SDG</v>
      </c>
      <c r="N1250" s="9" t="str">
        <f>INDEX(key!$I$3:$I$5,C1250)</f>
        <v>SFm</v>
      </c>
      <c r="O1250" s="9" t="str">
        <f>INDEX(key!$F$9:$F$10,D1250)</f>
        <v>Ex</v>
      </c>
      <c r="P1250" s="9" t="str">
        <f>INDEX(key!$AT$3:$BI$3,E1250)</f>
        <v>CZ16</v>
      </c>
      <c r="Q1250" s="9" t="str">
        <f>INDEX('HVACwts Src'!$D$7:$I$7,F1250)</f>
        <v>rNCGF</v>
      </c>
      <c r="R1250" s="36">
        <f>IF(G1250,INDEX('HVACwts Src'!$D$11:$U$164,(B1250-1)*39+(D1250-1)*19+E1250,(C1250-1)*6+F1250),0)</f>
        <v>0</v>
      </c>
      <c r="T1250" t="str">
        <f t="shared" si="116"/>
        <v>HV_SDGSFmExCZ16</v>
      </c>
      <c r="U1250" t="str">
        <f t="shared" si="117"/>
        <v>rNCGF</v>
      </c>
      <c r="V1250" s="36">
        <f t="shared" si="118"/>
        <v>0</v>
      </c>
    </row>
    <row r="1251" spans="1:22" x14ac:dyDescent="0.25">
      <c r="A1251" s="86">
        <f t="shared" si="119"/>
        <v>1245</v>
      </c>
      <c r="B1251">
        <v>3</v>
      </c>
      <c r="C1251">
        <v>1</v>
      </c>
      <c r="D1251">
        <v>1</v>
      </c>
      <c r="E1251">
        <v>16</v>
      </c>
      <c r="F1251">
        <v>3</v>
      </c>
      <c r="G1251" t="b">
        <f>INDEX(key!$AT$4:$BI$7,B1251,E1251)</f>
        <v>0</v>
      </c>
      <c r="H1251" t="str">
        <f t="shared" si="114"/>
        <v>HV_SDGSFmExCZ16rDXHP</v>
      </c>
      <c r="I1251" s="9" t="s">
        <v>1799</v>
      </c>
      <c r="J1251" t="str">
        <f t="shared" si="115"/>
        <v>HV_SDGSFmExCZ16</v>
      </c>
      <c r="K1251" s="9" t="s">
        <v>1662</v>
      </c>
      <c r="L1251" s="9" t="s">
        <v>45</v>
      </c>
      <c r="M1251" s="9" t="str">
        <f>INDEX(key!$AS$4:$AS$7,B1251)</f>
        <v>SDG</v>
      </c>
      <c r="N1251" s="9" t="str">
        <f>INDEX(key!$I$3:$I$5,C1251)</f>
        <v>SFm</v>
      </c>
      <c r="O1251" s="9" t="str">
        <f>INDEX(key!$F$9:$F$10,D1251)</f>
        <v>Ex</v>
      </c>
      <c r="P1251" s="9" t="str">
        <f>INDEX(key!$AT$3:$BI$3,E1251)</f>
        <v>CZ16</v>
      </c>
      <c r="Q1251" s="9" t="str">
        <f>INDEX('HVACwts Src'!$D$7:$I$7,F1251)</f>
        <v>rDXHP</v>
      </c>
      <c r="R1251" s="36">
        <f>IF(G1251,INDEX('HVACwts Src'!$D$11:$U$164,(B1251-1)*39+(D1251-1)*19+E1251,(C1251-1)*6+F1251),0)</f>
        <v>0</v>
      </c>
      <c r="T1251" t="str">
        <f t="shared" si="116"/>
        <v>HV_SDGSFmExCZ16</v>
      </c>
      <c r="U1251" t="str">
        <f t="shared" si="117"/>
        <v>rDXHP</v>
      </c>
      <c r="V1251" s="36">
        <f t="shared" si="118"/>
        <v>0</v>
      </c>
    </row>
    <row r="1252" spans="1:22" x14ac:dyDescent="0.25">
      <c r="A1252" s="86">
        <f t="shared" si="119"/>
        <v>1246</v>
      </c>
      <c r="B1252">
        <v>3</v>
      </c>
      <c r="C1252">
        <v>1</v>
      </c>
      <c r="D1252">
        <v>1</v>
      </c>
      <c r="E1252">
        <v>16</v>
      </c>
      <c r="F1252">
        <v>4</v>
      </c>
      <c r="G1252" t="b">
        <f>INDEX(key!$AT$4:$BI$7,B1252,E1252)</f>
        <v>0</v>
      </c>
      <c r="H1252" t="str">
        <f t="shared" si="114"/>
        <v>HV_SDGSFmExCZ16rNCEH</v>
      </c>
      <c r="I1252" s="9" t="s">
        <v>1799</v>
      </c>
      <c r="J1252" t="str">
        <f t="shared" si="115"/>
        <v>HV_SDGSFmExCZ16</v>
      </c>
      <c r="K1252" s="9" t="s">
        <v>1662</v>
      </c>
      <c r="L1252" s="9" t="s">
        <v>45</v>
      </c>
      <c r="M1252" s="9" t="str">
        <f>INDEX(key!$AS$4:$AS$7,B1252)</f>
        <v>SDG</v>
      </c>
      <c r="N1252" s="9" t="str">
        <f>INDEX(key!$I$3:$I$5,C1252)</f>
        <v>SFm</v>
      </c>
      <c r="O1252" s="9" t="str">
        <f>INDEX(key!$F$9:$F$10,D1252)</f>
        <v>Ex</v>
      </c>
      <c r="P1252" s="9" t="str">
        <f>INDEX(key!$AT$3:$BI$3,E1252)</f>
        <v>CZ16</v>
      </c>
      <c r="Q1252" s="9" t="str">
        <f>INDEX('HVACwts Src'!$D$7:$I$7,F1252)</f>
        <v>rNCEH</v>
      </c>
      <c r="R1252" s="36">
        <f>IF(G1252,INDEX('HVACwts Src'!$D$11:$U$164,(B1252-1)*39+(D1252-1)*19+E1252,(C1252-1)*6+F1252),0)</f>
        <v>0</v>
      </c>
      <c r="T1252" t="str">
        <f t="shared" si="116"/>
        <v>HV_SDGSFmExCZ16</v>
      </c>
      <c r="U1252" t="str">
        <f t="shared" si="117"/>
        <v>rNCEH</v>
      </c>
      <c r="V1252" s="36">
        <f t="shared" si="118"/>
        <v>0</v>
      </c>
    </row>
    <row r="1253" spans="1:22" x14ac:dyDescent="0.25">
      <c r="A1253" s="86">
        <f t="shared" si="119"/>
        <v>1247</v>
      </c>
      <c r="B1253">
        <v>3</v>
      </c>
      <c r="C1253">
        <v>1</v>
      </c>
      <c r="D1253">
        <v>1</v>
      </c>
      <c r="E1253">
        <v>16</v>
      </c>
      <c r="F1253">
        <v>5</v>
      </c>
      <c r="G1253" t="b">
        <f>INDEX(key!$AT$4:$BI$7,B1253,E1253)</f>
        <v>0</v>
      </c>
      <c r="H1253" t="str">
        <f t="shared" si="114"/>
        <v>HV_SDGSFmExCZ16rDXOH</v>
      </c>
      <c r="I1253" s="9" t="s">
        <v>1799</v>
      </c>
      <c r="J1253" t="str">
        <f t="shared" si="115"/>
        <v>HV_SDGSFmExCZ16</v>
      </c>
      <c r="K1253" s="9" t="s">
        <v>1662</v>
      </c>
      <c r="L1253" s="9" t="s">
        <v>45</v>
      </c>
      <c r="M1253" s="9" t="str">
        <f>INDEX(key!$AS$4:$AS$7,B1253)</f>
        <v>SDG</v>
      </c>
      <c r="N1253" s="9" t="str">
        <f>INDEX(key!$I$3:$I$5,C1253)</f>
        <v>SFm</v>
      </c>
      <c r="O1253" s="9" t="str">
        <f>INDEX(key!$F$9:$F$10,D1253)</f>
        <v>Ex</v>
      </c>
      <c r="P1253" s="9" t="str">
        <f>INDEX(key!$AT$3:$BI$3,E1253)</f>
        <v>CZ16</v>
      </c>
      <c r="Q1253" s="9" t="str">
        <f>INDEX('HVACwts Src'!$D$7:$I$7,F1253)</f>
        <v>rDXOH</v>
      </c>
      <c r="R1253" s="36">
        <f>IF(G1253,INDEX('HVACwts Src'!$D$11:$U$164,(B1253-1)*39+(D1253-1)*19+E1253,(C1253-1)*6+F1253),0)</f>
        <v>0</v>
      </c>
      <c r="T1253" t="str">
        <f t="shared" si="116"/>
        <v>HV_SDGSFmExCZ16</v>
      </c>
      <c r="U1253" t="str">
        <f t="shared" si="117"/>
        <v>rDXOH</v>
      </c>
      <c r="V1253" s="36">
        <f t="shared" si="118"/>
        <v>0</v>
      </c>
    </row>
    <row r="1254" spans="1:22" x14ac:dyDescent="0.25">
      <c r="A1254" s="86">
        <f t="shared" si="119"/>
        <v>1248</v>
      </c>
      <c r="B1254">
        <v>3</v>
      </c>
      <c r="C1254">
        <v>1</v>
      </c>
      <c r="D1254">
        <v>1</v>
      </c>
      <c r="E1254">
        <v>16</v>
      </c>
      <c r="F1254">
        <v>6</v>
      </c>
      <c r="G1254" t="b">
        <f>INDEX(key!$AT$4:$BI$7,B1254,E1254)</f>
        <v>0</v>
      </c>
      <c r="H1254" t="str">
        <f t="shared" si="114"/>
        <v>HV_SDGSFmExCZ16rNCOH</v>
      </c>
      <c r="I1254" s="9" t="s">
        <v>1799</v>
      </c>
      <c r="J1254" t="str">
        <f t="shared" si="115"/>
        <v>HV_SDGSFmExCZ16</v>
      </c>
      <c r="K1254" s="9" t="s">
        <v>1662</v>
      </c>
      <c r="L1254" s="9" t="s">
        <v>45</v>
      </c>
      <c r="M1254" s="9" t="str">
        <f>INDEX(key!$AS$4:$AS$7,B1254)</f>
        <v>SDG</v>
      </c>
      <c r="N1254" s="9" t="str">
        <f>INDEX(key!$I$3:$I$5,C1254)</f>
        <v>SFm</v>
      </c>
      <c r="O1254" s="9" t="str">
        <f>INDEX(key!$F$9:$F$10,D1254)</f>
        <v>Ex</v>
      </c>
      <c r="P1254" s="9" t="str">
        <f>INDEX(key!$AT$3:$BI$3,E1254)</f>
        <v>CZ16</v>
      </c>
      <c r="Q1254" s="9" t="str">
        <f>INDEX('HVACwts Src'!$D$7:$I$7,F1254)</f>
        <v>rNCOH</v>
      </c>
      <c r="R1254" s="36">
        <f>IF(G1254,INDEX('HVACwts Src'!$D$11:$U$164,(B1254-1)*39+(D1254-1)*19+E1254,(C1254-1)*6+F1254),0)</f>
        <v>0</v>
      </c>
      <c r="T1254" t="str">
        <f t="shared" si="116"/>
        <v>HV_SDGSFmExCZ16</v>
      </c>
      <c r="U1254" t="str">
        <f t="shared" si="117"/>
        <v>rNCOH</v>
      </c>
      <c r="V1254" s="36">
        <f t="shared" si="118"/>
        <v>0</v>
      </c>
    </row>
    <row r="1255" spans="1:22" x14ac:dyDescent="0.25">
      <c r="A1255" s="86">
        <f t="shared" si="119"/>
        <v>1249</v>
      </c>
      <c r="B1255">
        <v>3</v>
      </c>
      <c r="C1255">
        <v>1</v>
      </c>
      <c r="D1255">
        <v>2</v>
      </c>
      <c r="E1255">
        <v>1</v>
      </c>
      <c r="F1255">
        <v>1</v>
      </c>
      <c r="G1255" t="b">
        <f>INDEX(key!$AT$4:$BI$7,B1255,E1255)</f>
        <v>0</v>
      </c>
      <c r="H1255" t="str">
        <f t="shared" si="114"/>
        <v>HV_SDGSFmNewCZ01rDXGF</v>
      </c>
      <c r="I1255" s="9" t="s">
        <v>1799</v>
      </c>
      <c r="J1255" t="str">
        <f t="shared" si="115"/>
        <v>HV_SDGSFmNewCZ01</v>
      </c>
      <c r="K1255" s="9" t="s">
        <v>1662</v>
      </c>
      <c r="L1255" s="9" t="s">
        <v>45</v>
      </c>
      <c r="M1255" s="9" t="str">
        <f>INDEX(key!$AS$4:$AS$7,B1255)</f>
        <v>SDG</v>
      </c>
      <c r="N1255" s="9" t="str">
        <f>INDEX(key!$I$3:$I$5,C1255)</f>
        <v>SFm</v>
      </c>
      <c r="O1255" s="9" t="str">
        <f>INDEX(key!$F$9:$F$10,D1255)</f>
        <v>New</v>
      </c>
      <c r="P1255" s="9" t="str">
        <f>INDEX(key!$AT$3:$BI$3,E1255)</f>
        <v>CZ01</v>
      </c>
      <c r="Q1255" s="9" t="str">
        <f>INDEX('HVACwts Src'!$D$7:$I$7,F1255)</f>
        <v>rDXGF</v>
      </c>
      <c r="R1255" s="36">
        <f>IF(G1255,INDEX('HVACwts Src'!$D$11:$U$164,(B1255-1)*39+(D1255-1)*19+E1255,(C1255-1)*6+F1255),0)</f>
        <v>0</v>
      </c>
      <c r="T1255" t="str">
        <f t="shared" si="116"/>
        <v>HV_SDGSFmNewCZ01</v>
      </c>
      <c r="U1255" t="str">
        <f t="shared" si="117"/>
        <v>rDXGF</v>
      </c>
      <c r="V1255" s="36">
        <f t="shared" si="118"/>
        <v>0</v>
      </c>
    </row>
    <row r="1256" spans="1:22" x14ac:dyDescent="0.25">
      <c r="A1256" s="86">
        <f t="shared" si="119"/>
        <v>1250</v>
      </c>
      <c r="B1256">
        <v>3</v>
      </c>
      <c r="C1256">
        <v>1</v>
      </c>
      <c r="D1256">
        <v>2</v>
      </c>
      <c r="E1256">
        <v>1</v>
      </c>
      <c r="F1256">
        <v>2</v>
      </c>
      <c r="G1256" t="b">
        <f>INDEX(key!$AT$4:$BI$7,B1256,E1256)</f>
        <v>0</v>
      </c>
      <c r="H1256" t="str">
        <f t="shared" si="114"/>
        <v>HV_SDGSFmNewCZ01rNCGF</v>
      </c>
      <c r="I1256" s="9" t="s">
        <v>1799</v>
      </c>
      <c r="J1256" t="str">
        <f t="shared" si="115"/>
        <v>HV_SDGSFmNewCZ01</v>
      </c>
      <c r="K1256" s="9" t="s">
        <v>1662</v>
      </c>
      <c r="L1256" s="9" t="s">
        <v>45</v>
      </c>
      <c r="M1256" s="9" t="str">
        <f>INDEX(key!$AS$4:$AS$7,B1256)</f>
        <v>SDG</v>
      </c>
      <c r="N1256" s="9" t="str">
        <f>INDEX(key!$I$3:$I$5,C1256)</f>
        <v>SFm</v>
      </c>
      <c r="O1256" s="9" t="str">
        <f>INDEX(key!$F$9:$F$10,D1256)</f>
        <v>New</v>
      </c>
      <c r="P1256" s="9" t="str">
        <f>INDEX(key!$AT$3:$BI$3,E1256)</f>
        <v>CZ01</v>
      </c>
      <c r="Q1256" s="9" t="str">
        <f>INDEX('HVACwts Src'!$D$7:$I$7,F1256)</f>
        <v>rNCGF</v>
      </c>
      <c r="R1256" s="36">
        <f>IF(G1256,INDEX('HVACwts Src'!$D$11:$U$164,(B1256-1)*39+(D1256-1)*19+E1256,(C1256-1)*6+F1256),0)</f>
        <v>0</v>
      </c>
      <c r="T1256" t="str">
        <f t="shared" si="116"/>
        <v>HV_SDGSFmNewCZ01</v>
      </c>
      <c r="U1256" t="str">
        <f t="shared" si="117"/>
        <v>rNCGF</v>
      </c>
      <c r="V1256" s="36">
        <f t="shared" si="118"/>
        <v>0</v>
      </c>
    </row>
    <row r="1257" spans="1:22" x14ac:dyDescent="0.25">
      <c r="A1257" s="86">
        <f t="shared" si="119"/>
        <v>1251</v>
      </c>
      <c r="B1257">
        <v>3</v>
      </c>
      <c r="C1257">
        <v>1</v>
      </c>
      <c r="D1257">
        <v>2</v>
      </c>
      <c r="E1257">
        <v>1</v>
      </c>
      <c r="F1257">
        <v>3</v>
      </c>
      <c r="G1257" t="b">
        <f>INDEX(key!$AT$4:$BI$7,B1257,E1257)</f>
        <v>0</v>
      </c>
      <c r="H1257" t="str">
        <f t="shared" si="114"/>
        <v>HV_SDGSFmNewCZ01rDXHP</v>
      </c>
      <c r="I1257" s="9" t="s">
        <v>1799</v>
      </c>
      <c r="J1257" t="str">
        <f t="shared" si="115"/>
        <v>HV_SDGSFmNewCZ01</v>
      </c>
      <c r="K1257" s="9" t="s">
        <v>1662</v>
      </c>
      <c r="L1257" s="9" t="s">
        <v>45</v>
      </c>
      <c r="M1257" s="9" t="str">
        <f>INDEX(key!$AS$4:$AS$7,B1257)</f>
        <v>SDG</v>
      </c>
      <c r="N1257" s="9" t="str">
        <f>INDEX(key!$I$3:$I$5,C1257)</f>
        <v>SFm</v>
      </c>
      <c r="O1257" s="9" t="str">
        <f>INDEX(key!$F$9:$F$10,D1257)</f>
        <v>New</v>
      </c>
      <c r="P1257" s="9" t="str">
        <f>INDEX(key!$AT$3:$BI$3,E1257)</f>
        <v>CZ01</v>
      </c>
      <c r="Q1257" s="9" t="str">
        <f>INDEX('HVACwts Src'!$D$7:$I$7,F1257)</f>
        <v>rDXHP</v>
      </c>
      <c r="R1257" s="36">
        <f>IF(G1257,INDEX('HVACwts Src'!$D$11:$U$164,(B1257-1)*39+(D1257-1)*19+E1257,(C1257-1)*6+F1257),0)</f>
        <v>0</v>
      </c>
      <c r="T1257" t="str">
        <f t="shared" si="116"/>
        <v>HV_SDGSFmNewCZ01</v>
      </c>
      <c r="U1257" t="str">
        <f t="shared" si="117"/>
        <v>rDXHP</v>
      </c>
      <c r="V1257" s="36">
        <f t="shared" si="118"/>
        <v>0</v>
      </c>
    </row>
    <row r="1258" spans="1:22" x14ac:dyDescent="0.25">
      <c r="A1258" s="86">
        <f t="shared" si="119"/>
        <v>1252</v>
      </c>
      <c r="B1258">
        <v>3</v>
      </c>
      <c r="C1258">
        <v>1</v>
      </c>
      <c r="D1258">
        <v>2</v>
      </c>
      <c r="E1258">
        <v>1</v>
      </c>
      <c r="F1258">
        <v>4</v>
      </c>
      <c r="G1258" t="b">
        <f>INDEX(key!$AT$4:$BI$7,B1258,E1258)</f>
        <v>0</v>
      </c>
      <c r="H1258" t="str">
        <f t="shared" si="114"/>
        <v>HV_SDGSFmNewCZ01rNCEH</v>
      </c>
      <c r="I1258" s="9" t="s">
        <v>1799</v>
      </c>
      <c r="J1258" t="str">
        <f t="shared" si="115"/>
        <v>HV_SDGSFmNewCZ01</v>
      </c>
      <c r="K1258" s="9" t="s">
        <v>1662</v>
      </c>
      <c r="L1258" s="9" t="s">
        <v>45</v>
      </c>
      <c r="M1258" s="9" t="str">
        <f>INDEX(key!$AS$4:$AS$7,B1258)</f>
        <v>SDG</v>
      </c>
      <c r="N1258" s="9" t="str">
        <f>INDEX(key!$I$3:$I$5,C1258)</f>
        <v>SFm</v>
      </c>
      <c r="O1258" s="9" t="str">
        <f>INDEX(key!$F$9:$F$10,D1258)</f>
        <v>New</v>
      </c>
      <c r="P1258" s="9" t="str">
        <f>INDEX(key!$AT$3:$BI$3,E1258)</f>
        <v>CZ01</v>
      </c>
      <c r="Q1258" s="9" t="str">
        <f>INDEX('HVACwts Src'!$D$7:$I$7,F1258)</f>
        <v>rNCEH</v>
      </c>
      <c r="R1258" s="36">
        <f>IF(G1258,INDEX('HVACwts Src'!$D$11:$U$164,(B1258-1)*39+(D1258-1)*19+E1258,(C1258-1)*6+F1258),0)</f>
        <v>0</v>
      </c>
      <c r="T1258" t="str">
        <f t="shared" si="116"/>
        <v>HV_SDGSFmNewCZ01</v>
      </c>
      <c r="U1258" t="str">
        <f t="shared" si="117"/>
        <v>rNCEH</v>
      </c>
      <c r="V1258" s="36">
        <f t="shared" si="118"/>
        <v>0</v>
      </c>
    </row>
    <row r="1259" spans="1:22" x14ac:dyDescent="0.25">
      <c r="A1259" s="86">
        <f t="shared" si="119"/>
        <v>1253</v>
      </c>
      <c r="B1259">
        <v>3</v>
      </c>
      <c r="C1259">
        <v>1</v>
      </c>
      <c r="D1259">
        <v>2</v>
      </c>
      <c r="E1259">
        <v>1</v>
      </c>
      <c r="F1259">
        <v>5</v>
      </c>
      <c r="G1259" t="b">
        <f>INDEX(key!$AT$4:$BI$7,B1259,E1259)</f>
        <v>0</v>
      </c>
      <c r="H1259" t="str">
        <f t="shared" si="114"/>
        <v>HV_SDGSFmNewCZ01rDXOH</v>
      </c>
      <c r="I1259" s="9" t="s">
        <v>1799</v>
      </c>
      <c r="J1259" t="str">
        <f t="shared" si="115"/>
        <v>HV_SDGSFmNewCZ01</v>
      </c>
      <c r="K1259" s="9" t="s">
        <v>1662</v>
      </c>
      <c r="L1259" s="9" t="s">
        <v>45</v>
      </c>
      <c r="M1259" s="9" t="str">
        <f>INDEX(key!$AS$4:$AS$7,B1259)</f>
        <v>SDG</v>
      </c>
      <c r="N1259" s="9" t="str">
        <f>INDEX(key!$I$3:$I$5,C1259)</f>
        <v>SFm</v>
      </c>
      <c r="O1259" s="9" t="str">
        <f>INDEX(key!$F$9:$F$10,D1259)</f>
        <v>New</v>
      </c>
      <c r="P1259" s="9" t="str">
        <f>INDEX(key!$AT$3:$BI$3,E1259)</f>
        <v>CZ01</v>
      </c>
      <c r="Q1259" s="9" t="str">
        <f>INDEX('HVACwts Src'!$D$7:$I$7,F1259)</f>
        <v>rDXOH</v>
      </c>
      <c r="R1259" s="36">
        <f>IF(G1259,INDEX('HVACwts Src'!$D$11:$U$164,(B1259-1)*39+(D1259-1)*19+E1259,(C1259-1)*6+F1259),0)</f>
        <v>0</v>
      </c>
      <c r="T1259" t="str">
        <f t="shared" si="116"/>
        <v>HV_SDGSFmNewCZ01</v>
      </c>
      <c r="U1259" t="str">
        <f t="shared" si="117"/>
        <v>rDXOH</v>
      </c>
      <c r="V1259" s="36">
        <f t="shared" si="118"/>
        <v>0</v>
      </c>
    </row>
    <row r="1260" spans="1:22" x14ac:dyDescent="0.25">
      <c r="A1260" s="86">
        <f t="shared" si="119"/>
        <v>1254</v>
      </c>
      <c r="B1260">
        <v>3</v>
      </c>
      <c r="C1260">
        <v>1</v>
      </c>
      <c r="D1260">
        <v>2</v>
      </c>
      <c r="E1260">
        <v>1</v>
      </c>
      <c r="F1260">
        <v>6</v>
      </c>
      <c r="G1260" t="b">
        <f>INDEX(key!$AT$4:$BI$7,B1260,E1260)</f>
        <v>0</v>
      </c>
      <c r="H1260" t="str">
        <f t="shared" si="114"/>
        <v>HV_SDGSFmNewCZ01rNCOH</v>
      </c>
      <c r="I1260" s="9" t="s">
        <v>1799</v>
      </c>
      <c r="J1260" t="str">
        <f t="shared" si="115"/>
        <v>HV_SDGSFmNewCZ01</v>
      </c>
      <c r="K1260" s="9" t="s">
        <v>1662</v>
      </c>
      <c r="L1260" s="9" t="s">
        <v>45</v>
      </c>
      <c r="M1260" s="9" t="str">
        <f>INDEX(key!$AS$4:$AS$7,B1260)</f>
        <v>SDG</v>
      </c>
      <c r="N1260" s="9" t="str">
        <f>INDEX(key!$I$3:$I$5,C1260)</f>
        <v>SFm</v>
      </c>
      <c r="O1260" s="9" t="str">
        <f>INDEX(key!$F$9:$F$10,D1260)</f>
        <v>New</v>
      </c>
      <c r="P1260" s="9" t="str">
        <f>INDEX(key!$AT$3:$BI$3,E1260)</f>
        <v>CZ01</v>
      </c>
      <c r="Q1260" s="9" t="str">
        <f>INDEX('HVACwts Src'!$D$7:$I$7,F1260)</f>
        <v>rNCOH</v>
      </c>
      <c r="R1260" s="36">
        <f>IF(G1260,INDEX('HVACwts Src'!$D$11:$U$164,(B1260-1)*39+(D1260-1)*19+E1260,(C1260-1)*6+F1260),0)</f>
        <v>0</v>
      </c>
      <c r="T1260" t="str">
        <f t="shared" si="116"/>
        <v>HV_SDGSFmNewCZ01</v>
      </c>
      <c r="U1260" t="str">
        <f t="shared" si="117"/>
        <v>rNCOH</v>
      </c>
      <c r="V1260" s="36">
        <f t="shared" si="118"/>
        <v>0</v>
      </c>
    </row>
    <row r="1261" spans="1:22" x14ac:dyDescent="0.25">
      <c r="A1261" s="86">
        <f t="shared" si="119"/>
        <v>1255</v>
      </c>
      <c r="B1261">
        <v>3</v>
      </c>
      <c r="C1261">
        <v>1</v>
      </c>
      <c r="D1261">
        <v>2</v>
      </c>
      <c r="E1261">
        <v>2</v>
      </c>
      <c r="F1261">
        <v>1</v>
      </c>
      <c r="G1261" t="b">
        <f>INDEX(key!$AT$4:$BI$7,B1261,E1261)</f>
        <v>0</v>
      </c>
      <c r="H1261" t="str">
        <f t="shared" si="114"/>
        <v>HV_SDGSFmNewCZ02rDXGF</v>
      </c>
      <c r="I1261" s="9" t="s">
        <v>1799</v>
      </c>
      <c r="J1261" t="str">
        <f t="shared" si="115"/>
        <v>HV_SDGSFmNewCZ02</v>
      </c>
      <c r="K1261" s="9" t="s">
        <v>1662</v>
      </c>
      <c r="L1261" s="9" t="s">
        <v>45</v>
      </c>
      <c r="M1261" s="9" t="str">
        <f>INDEX(key!$AS$4:$AS$7,B1261)</f>
        <v>SDG</v>
      </c>
      <c r="N1261" s="9" t="str">
        <f>INDEX(key!$I$3:$I$5,C1261)</f>
        <v>SFm</v>
      </c>
      <c r="O1261" s="9" t="str">
        <f>INDEX(key!$F$9:$F$10,D1261)</f>
        <v>New</v>
      </c>
      <c r="P1261" s="9" t="str">
        <f>INDEX(key!$AT$3:$BI$3,E1261)</f>
        <v>CZ02</v>
      </c>
      <c r="Q1261" s="9" t="str">
        <f>INDEX('HVACwts Src'!$D$7:$I$7,F1261)</f>
        <v>rDXGF</v>
      </c>
      <c r="R1261" s="36">
        <f>IF(G1261,INDEX('HVACwts Src'!$D$11:$U$164,(B1261-1)*39+(D1261-1)*19+E1261,(C1261-1)*6+F1261),0)</f>
        <v>0</v>
      </c>
      <c r="T1261" t="str">
        <f t="shared" si="116"/>
        <v>HV_SDGSFmNewCZ02</v>
      </c>
      <c r="U1261" t="str">
        <f t="shared" si="117"/>
        <v>rDXGF</v>
      </c>
      <c r="V1261" s="36">
        <f t="shared" si="118"/>
        <v>0</v>
      </c>
    </row>
    <row r="1262" spans="1:22" x14ac:dyDescent="0.25">
      <c r="A1262" s="86">
        <f t="shared" si="119"/>
        <v>1256</v>
      </c>
      <c r="B1262">
        <v>3</v>
      </c>
      <c r="C1262">
        <v>1</v>
      </c>
      <c r="D1262">
        <v>2</v>
      </c>
      <c r="E1262">
        <v>2</v>
      </c>
      <c r="F1262">
        <v>2</v>
      </c>
      <c r="G1262" t="b">
        <f>INDEX(key!$AT$4:$BI$7,B1262,E1262)</f>
        <v>0</v>
      </c>
      <c r="H1262" t="str">
        <f t="shared" si="114"/>
        <v>HV_SDGSFmNewCZ02rNCGF</v>
      </c>
      <c r="I1262" s="9" t="s">
        <v>1799</v>
      </c>
      <c r="J1262" t="str">
        <f t="shared" si="115"/>
        <v>HV_SDGSFmNewCZ02</v>
      </c>
      <c r="K1262" s="9" t="s">
        <v>1662</v>
      </c>
      <c r="L1262" s="9" t="s">
        <v>45</v>
      </c>
      <c r="M1262" s="9" t="str">
        <f>INDEX(key!$AS$4:$AS$7,B1262)</f>
        <v>SDG</v>
      </c>
      <c r="N1262" s="9" t="str">
        <f>INDEX(key!$I$3:$I$5,C1262)</f>
        <v>SFm</v>
      </c>
      <c r="O1262" s="9" t="str">
        <f>INDEX(key!$F$9:$F$10,D1262)</f>
        <v>New</v>
      </c>
      <c r="P1262" s="9" t="str">
        <f>INDEX(key!$AT$3:$BI$3,E1262)</f>
        <v>CZ02</v>
      </c>
      <c r="Q1262" s="9" t="str">
        <f>INDEX('HVACwts Src'!$D$7:$I$7,F1262)</f>
        <v>rNCGF</v>
      </c>
      <c r="R1262" s="36">
        <f>IF(G1262,INDEX('HVACwts Src'!$D$11:$U$164,(B1262-1)*39+(D1262-1)*19+E1262,(C1262-1)*6+F1262),0)</f>
        <v>0</v>
      </c>
      <c r="T1262" t="str">
        <f t="shared" si="116"/>
        <v>HV_SDGSFmNewCZ02</v>
      </c>
      <c r="U1262" t="str">
        <f t="shared" si="117"/>
        <v>rNCGF</v>
      </c>
      <c r="V1262" s="36">
        <f t="shared" si="118"/>
        <v>0</v>
      </c>
    </row>
    <row r="1263" spans="1:22" x14ac:dyDescent="0.25">
      <c r="A1263" s="86">
        <f t="shared" si="119"/>
        <v>1257</v>
      </c>
      <c r="B1263">
        <v>3</v>
      </c>
      <c r="C1263">
        <v>1</v>
      </c>
      <c r="D1263">
        <v>2</v>
      </c>
      <c r="E1263">
        <v>2</v>
      </c>
      <c r="F1263">
        <v>3</v>
      </c>
      <c r="G1263" t="b">
        <f>INDEX(key!$AT$4:$BI$7,B1263,E1263)</f>
        <v>0</v>
      </c>
      <c r="H1263" t="str">
        <f t="shared" si="114"/>
        <v>HV_SDGSFmNewCZ02rDXHP</v>
      </c>
      <c r="I1263" s="9" t="s">
        <v>1799</v>
      </c>
      <c r="J1263" t="str">
        <f t="shared" si="115"/>
        <v>HV_SDGSFmNewCZ02</v>
      </c>
      <c r="K1263" s="9" t="s">
        <v>1662</v>
      </c>
      <c r="L1263" s="9" t="s">
        <v>45</v>
      </c>
      <c r="M1263" s="9" t="str">
        <f>INDEX(key!$AS$4:$AS$7,B1263)</f>
        <v>SDG</v>
      </c>
      <c r="N1263" s="9" t="str">
        <f>INDEX(key!$I$3:$I$5,C1263)</f>
        <v>SFm</v>
      </c>
      <c r="O1263" s="9" t="str">
        <f>INDEX(key!$F$9:$F$10,D1263)</f>
        <v>New</v>
      </c>
      <c r="P1263" s="9" t="str">
        <f>INDEX(key!$AT$3:$BI$3,E1263)</f>
        <v>CZ02</v>
      </c>
      <c r="Q1263" s="9" t="str">
        <f>INDEX('HVACwts Src'!$D$7:$I$7,F1263)</f>
        <v>rDXHP</v>
      </c>
      <c r="R1263" s="36">
        <f>IF(G1263,INDEX('HVACwts Src'!$D$11:$U$164,(B1263-1)*39+(D1263-1)*19+E1263,(C1263-1)*6+F1263),0)</f>
        <v>0</v>
      </c>
      <c r="T1263" t="str">
        <f t="shared" si="116"/>
        <v>HV_SDGSFmNewCZ02</v>
      </c>
      <c r="U1263" t="str">
        <f t="shared" si="117"/>
        <v>rDXHP</v>
      </c>
      <c r="V1263" s="36">
        <f t="shared" si="118"/>
        <v>0</v>
      </c>
    </row>
    <row r="1264" spans="1:22" x14ac:dyDescent="0.25">
      <c r="A1264" s="86">
        <f t="shared" si="119"/>
        <v>1258</v>
      </c>
      <c r="B1264">
        <v>3</v>
      </c>
      <c r="C1264">
        <v>1</v>
      </c>
      <c r="D1264">
        <v>2</v>
      </c>
      <c r="E1264">
        <v>2</v>
      </c>
      <c r="F1264">
        <v>4</v>
      </c>
      <c r="G1264" t="b">
        <f>INDEX(key!$AT$4:$BI$7,B1264,E1264)</f>
        <v>0</v>
      </c>
      <c r="H1264" t="str">
        <f t="shared" si="114"/>
        <v>HV_SDGSFmNewCZ02rNCEH</v>
      </c>
      <c r="I1264" s="9" t="s">
        <v>1799</v>
      </c>
      <c r="J1264" t="str">
        <f t="shared" si="115"/>
        <v>HV_SDGSFmNewCZ02</v>
      </c>
      <c r="K1264" s="9" t="s">
        <v>1662</v>
      </c>
      <c r="L1264" s="9" t="s">
        <v>45</v>
      </c>
      <c r="M1264" s="9" t="str">
        <f>INDEX(key!$AS$4:$AS$7,B1264)</f>
        <v>SDG</v>
      </c>
      <c r="N1264" s="9" t="str">
        <f>INDEX(key!$I$3:$I$5,C1264)</f>
        <v>SFm</v>
      </c>
      <c r="O1264" s="9" t="str">
        <f>INDEX(key!$F$9:$F$10,D1264)</f>
        <v>New</v>
      </c>
      <c r="P1264" s="9" t="str">
        <f>INDEX(key!$AT$3:$BI$3,E1264)</f>
        <v>CZ02</v>
      </c>
      <c r="Q1264" s="9" t="str">
        <f>INDEX('HVACwts Src'!$D$7:$I$7,F1264)</f>
        <v>rNCEH</v>
      </c>
      <c r="R1264" s="36">
        <f>IF(G1264,INDEX('HVACwts Src'!$D$11:$U$164,(B1264-1)*39+(D1264-1)*19+E1264,(C1264-1)*6+F1264),0)</f>
        <v>0</v>
      </c>
      <c r="T1264" t="str">
        <f t="shared" si="116"/>
        <v>HV_SDGSFmNewCZ02</v>
      </c>
      <c r="U1264" t="str">
        <f t="shared" si="117"/>
        <v>rNCEH</v>
      </c>
      <c r="V1264" s="36">
        <f t="shared" si="118"/>
        <v>0</v>
      </c>
    </row>
    <row r="1265" spans="1:22" x14ac:dyDescent="0.25">
      <c r="A1265" s="86">
        <f t="shared" si="119"/>
        <v>1259</v>
      </c>
      <c r="B1265">
        <v>3</v>
      </c>
      <c r="C1265">
        <v>1</v>
      </c>
      <c r="D1265">
        <v>2</v>
      </c>
      <c r="E1265">
        <v>2</v>
      </c>
      <c r="F1265">
        <v>5</v>
      </c>
      <c r="G1265" t="b">
        <f>INDEX(key!$AT$4:$BI$7,B1265,E1265)</f>
        <v>0</v>
      </c>
      <c r="H1265" t="str">
        <f t="shared" si="114"/>
        <v>HV_SDGSFmNewCZ02rDXOH</v>
      </c>
      <c r="I1265" s="9" t="s">
        <v>1799</v>
      </c>
      <c r="J1265" t="str">
        <f t="shared" si="115"/>
        <v>HV_SDGSFmNewCZ02</v>
      </c>
      <c r="K1265" s="9" t="s">
        <v>1662</v>
      </c>
      <c r="L1265" s="9" t="s">
        <v>45</v>
      </c>
      <c r="M1265" s="9" t="str">
        <f>INDEX(key!$AS$4:$AS$7,B1265)</f>
        <v>SDG</v>
      </c>
      <c r="N1265" s="9" t="str">
        <f>INDEX(key!$I$3:$I$5,C1265)</f>
        <v>SFm</v>
      </c>
      <c r="O1265" s="9" t="str">
        <f>INDEX(key!$F$9:$F$10,D1265)</f>
        <v>New</v>
      </c>
      <c r="P1265" s="9" t="str">
        <f>INDEX(key!$AT$3:$BI$3,E1265)</f>
        <v>CZ02</v>
      </c>
      <c r="Q1265" s="9" t="str">
        <f>INDEX('HVACwts Src'!$D$7:$I$7,F1265)</f>
        <v>rDXOH</v>
      </c>
      <c r="R1265" s="36">
        <f>IF(G1265,INDEX('HVACwts Src'!$D$11:$U$164,(B1265-1)*39+(D1265-1)*19+E1265,(C1265-1)*6+F1265),0)</f>
        <v>0</v>
      </c>
      <c r="T1265" t="str">
        <f t="shared" si="116"/>
        <v>HV_SDGSFmNewCZ02</v>
      </c>
      <c r="U1265" t="str">
        <f t="shared" si="117"/>
        <v>rDXOH</v>
      </c>
      <c r="V1265" s="36">
        <f t="shared" si="118"/>
        <v>0</v>
      </c>
    </row>
    <row r="1266" spans="1:22" x14ac:dyDescent="0.25">
      <c r="A1266" s="86">
        <f t="shared" si="119"/>
        <v>1260</v>
      </c>
      <c r="B1266">
        <v>3</v>
      </c>
      <c r="C1266">
        <v>1</v>
      </c>
      <c r="D1266">
        <v>2</v>
      </c>
      <c r="E1266">
        <v>2</v>
      </c>
      <c r="F1266">
        <v>6</v>
      </c>
      <c r="G1266" t="b">
        <f>INDEX(key!$AT$4:$BI$7,B1266,E1266)</f>
        <v>0</v>
      </c>
      <c r="H1266" t="str">
        <f t="shared" si="114"/>
        <v>HV_SDGSFmNewCZ02rNCOH</v>
      </c>
      <c r="I1266" s="9" t="s">
        <v>1799</v>
      </c>
      <c r="J1266" t="str">
        <f t="shared" si="115"/>
        <v>HV_SDGSFmNewCZ02</v>
      </c>
      <c r="K1266" s="9" t="s">
        <v>1662</v>
      </c>
      <c r="L1266" s="9" t="s">
        <v>45</v>
      </c>
      <c r="M1266" s="9" t="str">
        <f>INDEX(key!$AS$4:$AS$7,B1266)</f>
        <v>SDG</v>
      </c>
      <c r="N1266" s="9" t="str">
        <f>INDEX(key!$I$3:$I$5,C1266)</f>
        <v>SFm</v>
      </c>
      <c r="O1266" s="9" t="str">
        <f>INDEX(key!$F$9:$F$10,D1266)</f>
        <v>New</v>
      </c>
      <c r="P1266" s="9" t="str">
        <f>INDEX(key!$AT$3:$BI$3,E1266)</f>
        <v>CZ02</v>
      </c>
      <c r="Q1266" s="9" t="str">
        <f>INDEX('HVACwts Src'!$D$7:$I$7,F1266)</f>
        <v>rNCOH</v>
      </c>
      <c r="R1266" s="36">
        <f>IF(G1266,INDEX('HVACwts Src'!$D$11:$U$164,(B1266-1)*39+(D1266-1)*19+E1266,(C1266-1)*6+F1266),0)</f>
        <v>0</v>
      </c>
      <c r="T1266" t="str">
        <f t="shared" si="116"/>
        <v>HV_SDGSFmNewCZ02</v>
      </c>
      <c r="U1266" t="str">
        <f t="shared" si="117"/>
        <v>rNCOH</v>
      </c>
      <c r="V1266" s="36">
        <f t="shared" si="118"/>
        <v>0</v>
      </c>
    </row>
    <row r="1267" spans="1:22" x14ac:dyDescent="0.25">
      <c r="A1267" s="86">
        <f t="shared" si="119"/>
        <v>1261</v>
      </c>
      <c r="B1267">
        <v>3</v>
      </c>
      <c r="C1267">
        <v>1</v>
      </c>
      <c r="D1267">
        <v>2</v>
      </c>
      <c r="E1267">
        <v>3</v>
      </c>
      <c r="F1267">
        <v>1</v>
      </c>
      <c r="G1267" t="b">
        <f>INDEX(key!$AT$4:$BI$7,B1267,E1267)</f>
        <v>0</v>
      </c>
      <c r="H1267" t="str">
        <f t="shared" si="114"/>
        <v>HV_SDGSFmNewCZ03rDXGF</v>
      </c>
      <c r="I1267" s="9" t="s">
        <v>1799</v>
      </c>
      <c r="J1267" t="str">
        <f t="shared" si="115"/>
        <v>HV_SDGSFmNewCZ03</v>
      </c>
      <c r="K1267" s="9" t="s">
        <v>1662</v>
      </c>
      <c r="L1267" s="9" t="s">
        <v>45</v>
      </c>
      <c r="M1267" s="9" t="str">
        <f>INDEX(key!$AS$4:$AS$7,B1267)</f>
        <v>SDG</v>
      </c>
      <c r="N1267" s="9" t="str">
        <f>INDEX(key!$I$3:$I$5,C1267)</f>
        <v>SFm</v>
      </c>
      <c r="O1267" s="9" t="str">
        <f>INDEX(key!$F$9:$F$10,D1267)</f>
        <v>New</v>
      </c>
      <c r="P1267" s="9" t="str">
        <f>INDEX(key!$AT$3:$BI$3,E1267)</f>
        <v>CZ03</v>
      </c>
      <c r="Q1267" s="9" t="str">
        <f>INDEX('HVACwts Src'!$D$7:$I$7,F1267)</f>
        <v>rDXGF</v>
      </c>
      <c r="R1267" s="36">
        <f>IF(G1267,INDEX('HVACwts Src'!$D$11:$U$164,(B1267-1)*39+(D1267-1)*19+E1267,(C1267-1)*6+F1267),0)</f>
        <v>0</v>
      </c>
      <c r="T1267" t="str">
        <f t="shared" si="116"/>
        <v>HV_SDGSFmNewCZ03</v>
      </c>
      <c r="U1267" t="str">
        <f t="shared" si="117"/>
        <v>rDXGF</v>
      </c>
      <c r="V1267" s="36">
        <f t="shared" si="118"/>
        <v>0</v>
      </c>
    </row>
    <row r="1268" spans="1:22" x14ac:dyDescent="0.25">
      <c r="A1268" s="86">
        <f t="shared" si="119"/>
        <v>1262</v>
      </c>
      <c r="B1268">
        <v>3</v>
      </c>
      <c r="C1268">
        <v>1</v>
      </c>
      <c r="D1268">
        <v>2</v>
      </c>
      <c r="E1268">
        <v>3</v>
      </c>
      <c r="F1268">
        <v>2</v>
      </c>
      <c r="G1268" t="b">
        <f>INDEX(key!$AT$4:$BI$7,B1268,E1268)</f>
        <v>0</v>
      </c>
      <c r="H1268" t="str">
        <f t="shared" si="114"/>
        <v>HV_SDGSFmNewCZ03rNCGF</v>
      </c>
      <c r="I1268" s="9" t="s">
        <v>1799</v>
      </c>
      <c r="J1268" t="str">
        <f t="shared" si="115"/>
        <v>HV_SDGSFmNewCZ03</v>
      </c>
      <c r="K1268" s="9" t="s">
        <v>1662</v>
      </c>
      <c r="L1268" s="9" t="s">
        <v>45</v>
      </c>
      <c r="M1268" s="9" t="str">
        <f>INDEX(key!$AS$4:$AS$7,B1268)</f>
        <v>SDG</v>
      </c>
      <c r="N1268" s="9" t="str">
        <f>INDEX(key!$I$3:$I$5,C1268)</f>
        <v>SFm</v>
      </c>
      <c r="O1268" s="9" t="str">
        <f>INDEX(key!$F$9:$F$10,D1268)</f>
        <v>New</v>
      </c>
      <c r="P1268" s="9" t="str">
        <f>INDEX(key!$AT$3:$BI$3,E1268)</f>
        <v>CZ03</v>
      </c>
      <c r="Q1268" s="9" t="str">
        <f>INDEX('HVACwts Src'!$D$7:$I$7,F1268)</f>
        <v>rNCGF</v>
      </c>
      <c r="R1268" s="36">
        <f>IF(G1268,INDEX('HVACwts Src'!$D$11:$U$164,(B1268-1)*39+(D1268-1)*19+E1268,(C1268-1)*6+F1268),0)</f>
        <v>0</v>
      </c>
      <c r="T1268" t="str">
        <f t="shared" si="116"/>
        <v>HV_SDGSFmNewCZ03</v>
      </c>
      <c r="U1268" t="str">
        <f t="shared" si="117"/>
        <v>rNCGF</v>
      </c>
      <c r="V1268" s="36">
        <f t="shared" si="118"/>
        <v>0</v>
      </c>
    </row>
    <row r="1269" spans="1:22" x14ac:dyDescent="0.25">
      <c r="A1269" s="86">
        <f t="shared" si="119"/>
        <v>1263</v>
      </c>
      <c r="B1269">
        <v>3</v>
      </c>
      <c r="C1269">
        <v>1</v>
      </c>
      <c r="D1269">
        <v>2</v>
      </c>
      <c r="E1269">
        <v>3</v>
      </c>
      <c r="F1269">
        <v>3</v>
      </c>
      <c r="G1269" t="b">
        <f>INDEX(key!$AT$4:$BI$7,B1269,E1269)</f>
        <v>0</v>
      </c>
      <c r="H1269" t="str">
        <f t="shared" si="114"/>
        <v>HV_SDGSFmNewCZ03rDXHP</v>
      </c>
      <c r="I1269" s="9" t="s">
        <v>1799</v>
      </c>
      <c r="J1269" t="str">
        <f t="shared" si="115"/>
        <v>HV_SDGSFmNewCZ03</v>
      </c>
      <c r="K1269" s="9" t="s">
        <v>1662</v>
      </c>
      <c r="L1269" s="9" t="s">
        <v>45</v>
      </c>
      <c r="M1269" s="9" t="str">
        <f>INDEX(key!$AS$4:$AS$7,B1269)</f>
        <v>SDG</v>
      </c>
      <c r="N1269" s="9" t="str">
        <f>INDEX(key!$I$3:$I$5,C1269)</f>
        <v>SFm</v>
      </c>
      <c r="O1269" s="9" t="str">
        <f>INDEX(key!$F$9:$F$10,D1269)</f>
        <v>New</v>
      </c>
      <c r="P1269" s="9" t="str">
        <f>INDEX(key!$AT$3:$BI$3,E1269)</f>
        <v>CZ03</v>
      </c>
      <c r="Q1269" s="9" t="str">
        <f>INDEX('HVACwts Src'!$D$7:$I$7,F1269)</f>
        <v>rDXHP</v>
      </c>
      <c r="R1269" s="36">
        <f>IF(G1269,INDEX('HVACwts Src'!$D$11:$U$164,(B1269-1)*39+(D1269-1)*19+E1269,(C1269-1)*6+F1269),0)</f>
        <v>0</v>
      </c>
      <c r="T1269" t="str">
        <f t="shared" si="116"/>
        <v>HV_SDGSFmNewCZ03</v>
      </c>
      <c r="U1269" t="str">
        <f t="shared" si="117"/>
        <v>rDXHP</v>
      </c>
      <c r="V1269" s="36">
        <f t="shared" si="118"/>
        <v>0</v>
      </c>
    </row>
    <row r="1270" spans="1:22" x14ac:dyDescent="0.25">
      <c r="A1270" s="86">
        <f t="shared" si="119"/>
        <v>1264</v>
      </c>
      <c r="B1270">
        <v>3</v>
      </c>
      <c r="C1270">
        <v>1</v>
      </c>
      <c r="D1270">
        <v>2</v>
      </c>
      <c r="E1270">
        <v>3</v>
      </c>
      <c r="F1270">
        <v>4</v>
      </c>
      <c r="G1270" t="b">
        <f>INDEX(key!$AT$4:$BI$7,B1270,E1270)</f>
        <v>0</v>
      </c>
      <c r="H1270" t="str">
        <f t="shared" si="114"/>
        <v>HV_SDGSFmNewCZ03rNCEH</v>
      </c>
      <c r="I1270" s="9" t="s">
        <v>1799</v>
      </c>
      <c r="J1270" t="str">
        <f t="shared" si="115"/>
        <v>HV_SDGSFmNewCZ03</v>
      </c>
      <c r="K1270" s="9" t="s">
        <v>1662</v>
      </c>
      <c r="L1270" s="9" t="s">
        <v>45</v>
      </c>
      <c r="M1270" s="9" t="str">
        <f>INDEX(key!$AS$4:$AS$7,B1270)</f>
        <v>SDG</v>
      </c>
      <c r="N1270" s="9" t="str">
        <f>INDEX(key!$I$3:$I$5,C1270)</f>
        <v>SFm</v>
      </c>
      <c r="O1270" s="9" t="str">
        <f>INDEX(key!$F$9:$F$10,D1270)</f>
        <v>New</v>
      </c>
      <c r="P1270" s="9" t="str">
        <f>INDEX(key!$AT$3:$BI$3,E1270)</f>
        <v>CZ03</v>
      </c>
      <c r="Q1270" s="9" t="str">
        <f>INDEX('HVACwts Src'!$D$7:$I$7,F1270)</f>
        <v>rNCEH</v>
      </c>
      <c r="R1270" s="36">
        <f>IF(G1270,INDEX('HVACwts Src'!$D$11:$U$164,(B1270-1)*39+(D1270-1)*19+E1270,(C1270-1)*6+F1270),0)</f>
        <v>0</v>
      </c>
      <c r="T1270" t="str">
        <f t="shared" si="116"/>
        <v>HV_SDGSFmNewCZ03</v>
      </c>
      <c r="U1270" t="str">
        <f t="shared" si="117"/>
        <v>rNCEH</v>
      </c>
      <c r="V1270" s="36">
        <f t="shared" si="118"/>
        <v>0</v>
      </c>
    </row>
    <row r="1271" spans="1:22" x14ac:dyDescent="0.25">
      <c r="A1271" s="86">
        <f t="shared" si="119"/>
        <v>1265</v>
      </c>
      <c r="B1271">
        <v>3</v>
      </c>
      <c r="C1271">
        <v>1</v>
      </c>
      <c r="D1271">
        <v>2</v>
      </c>
      <c r="E1271">
        <v>3</v>
      </c>
      <c r="F1271">
        <v>5</v>
      </c>
      <c r="G1271" t="b">
        <f>INDEX(key!$AT$4:$BI$7,B1271,E1271)</f>
        <v>0</v>
      </c>
      <c r="H1271" t="str">
        <f t="shared" si="114"/>
        <v>HV_SDGSFmNewCZ03rDXOH</v>
      </c>
      <c r="I1271" s="9" t="s">
        <v>1799</v>
      </c>
      <c r="J1271" t="str">
        <f t="shared" si="115"/>
        <v>HV_SDGSFmNewCZ03</v>
      </c>
      <c r="K1271" s="9" t="s">
        <v>1662</v>
      </c>
      <c r="L1271" s="9" t="s">
        <v>45</v>
      </c>
      <c r="M1271" s="9" t="str">
        <f>INDEX(key!$AS$4:$AS$7,B1271)</f>
        <v>SDG</v>
      </c>
      <c r="N1271" s="9" t="str">
        <f>INDEX(key!$I$3:$I$5,C1271)</f>
        <v>SFm</v>
      </c>
      <c r="O1271" s="9" t="str">
        <f>INDEX(key!$F$9:$F$10,D1271)</f>
        <v>New</v>
      </c>
      <c r="P1271" s="9" t="str">
        <f>INDEX(key!$AT$3:$BI$3,E1271)</f>
        <v>CZ03</v>
      </c>
      <c r="Q1271" s="9" t="str">
        <f>INDEX('HVACwts Src'!$D$7:$I$7,F1271)</f>
        <v>rDXOH</v>
      </c>
      <c r="R1271" s="36">
        <f>IF(G1271,INDEX('HVACwts Src'!$D$11:$U$164,(B1271-1)*39+(D1271-1)*19+E1271,(C1271-1)*6+F1271),0)</f>
        <v>0</v>
      </c>
      <c r="T1271" t="str">
        <f t="shared" si="116"/>
        <v>HV_SDGSFmNewCZ03</v>
      </c>
      <c r="U1271" t="str">
        <f t="shared" si="117"/>
        <v>rDXOH</v>
      </c>
      <c r="V1271" s="36">
        <f t="shared" si="118"/>
        <v>0</v>
      </c>
    </row>
    <row r="1272" spans="1:22" x14ac:dyDescent="0.25">
      <c r="A1272" s="86">
        <f t="shared" si="119"/>
        <v>1266</v>
      </c>
      <c r="B1272">
        <v>3</v>
      </c>
      <c r="C1272">
        <v>1</v>
      </c>
      <c r="D1272">
        <v>2</v>
      </c>
      <c r="E1272">
        <v>3</v>
      </c>
      <c r="F1272">
        <v>6</v>
      </c>
      <c r="G1272" t="b">
        <f>INDEX(key!$AT$4:$BI$7,B1272,E1272)</f>
        <v>0</v>
      </c>
      <c r="H1272" t="str">
        <f t="shared" si="114"/>
        <v>HV_SDGSFmNewCZ03rNCOH</v>
      </c>
      <c r="I1272" s="9" t="s">
        <v>1799</v>
      </c>
      <c r="J1272" t="str">
        <f t="shared" si="115"/>
        <v>HV_SDGSFmNewCZ03</v>
      </c>
      <c r="K1272" s="9" t="s">
        <v>1662</v>
      </c>
      <c r="L1272" s="9" t="s">
        <v>45</v>
      </c>
      <c r="M1272" s="9" t="str">
        <f>INDEX(key!$AS$4:$AS$7,B1272)</f>
        <v>SDG</v>
      </c>
      <c r="N1272" s="9" t="str">
        <f>INDEX(key!$I$3:$I$5,C1272)</f>
        <v>SFm</v>
      </c>
      <c r="O1272" s="9" t="str">
        <f>INDEX(key!$F$9:$F$10,D1272)</f>
        <v>New</v>
      </c>
      <c r="P1272" s="9" t="str">
        <f>INDEX(key!$AT$3:$BI$3,E1272)</f>
        <v>CZ03</v>
      </c>
      <c r="Q1272" s="9" t="str">
        <f>INDEX('HVACwts Src'!$D$7:$I$7,F1272)</f>
        <v>rNCOH</v>
      </c>
      <c r="R1272" s="36">
        <f>IF(G1272,INDEX('HVACwts Src'!$D$11:$U$164,(B1272-1)*39+(D1272-1)*19+E1272,(C1272-1)*6+F1272),0)</f>
        <v>0</v>
      </c>
      <c r="T1272" t="str">
        <f t="shared" si="116"/>
        <v>HV_SDGSFmNewCZ03</v>
      </c>
      <c r="U1272" t="str">
        <f t="shared" si="117"/>
        <v>rNCOH</v>
      </c>
      <c r="V1272" s="36">
        <f t="shared" si="118"/>
        <v>0</v>
      </c>
    </row>
    <row r="1273" spans="1:22" x14ac:dyDescent="0.25">
      <c r="A1273" s="86">
        <f t="shared" si="119"/>
        <v>1267</v>
      </c>
      <c r="B1273">
        <v>3</v>
      </c>
      <c r="C1273">
        <v>1</v>
      </c>
      <c r="D1273">
        <v>2</v>
      </c>
      <c r="E1273">
        <v>4</v>
      </c>
      <c r="F1273">
        <v>1</v>
      </c>
      <c r="G1273" t="b">
        <f>INDEX(key!$AT$4:$BI$7,B1273,E1273)</f>
        <v>0</v>
      </c>
      <c r="H1273" t="str">
        <f t="shared" si="114"/>
        <v>HV_SDGSFmNewCZ04rDXGF</v>
      </c>
      <c r="I1273" s="9" t="s">
        <v>1799</v>
      </c>
      <c r="J1273" t="str">
        <f t="shared" si="115"/>
        <v>HV_SDGSFmNewCZ04</v>
      </c>
      <c r="K1273" s="9" t="s">
        <v>1662</v>
      </c>
      <c r="L1273" s="9" t="s">
        <v>45</v>
      </c>
      <c r="M1273" s="9" t="str">
        <f>INDEX(key!$AS$4:$AS$7,B1273)</f>
        <v>SDG</v>
      </c>
      <c r="N1273" s="9" t="str">
        <f>INDEX(key!$I$3:$I$5,C1273)</f>
        <v>SFm</v>
      </c>
      <c r="O1273" s="9" t="str">
        <f>INDEX(key!$F$9:$F$10,D1273)</f>
        <v>New</v>
      </c>
      <c r="P1273" s="9" t="str">
        <f>INDEX(key!$AT$3:$BI$3,E1273)</f>
        <v>CZ04</v>
      </c>
      <c r="Q1273" s="9" t="str">
        <f>INDEX('HVACwts Src'!$D$7:$I$7,F1273)</f>
        <v>rDXGF</v>
      </c>
      <c r="R1273" s="36">
        <f>IF(G1273,INDEX('HVACwts Src'!$D$11:$U$164,(B1273-1)*39+(D1273-1)*19+E1273,(C1273-1)*6+F1273),0)</f>
        <v>0</v>
      </c>
      <c r="T1273" t="str">
        <f t="shared" si="116"/>
        <v>HV_SDGSFmNewCZ04</v>
      </c>
      <c r="U1273" t="str">
        <f t="shared" si="117"/>
        <v>rDXGF</v>
      </c>
      <c r="V1273" s="36">
        <f t="shared" si="118"/>
        <v>0</v>
      </c>
    </row>
    <row r="1274" spans="1:22" x14ac:dyDescent="0.25">
      <c r="A1274" s="86">
        <f t="shared" si="119"/>
        <v>1268</v>
      </c>
      <c r="B1274">
        <v>3</v>
      </c>
      <c r="C1274">
        <v>1</v>
      </c>
      <c r="D1274">
        <v>2</v>
      </c>
      <c r="E1274">
        <v>4</v>
      </c>
      <c r="F1274">
        <v>2</v>
      </c>
      <c r="G1274" t="b">
        <f>INDEX(key!$AT$4:$BI$7,B1274,E1274)</f>
        <v>0</v>
      </c>
      <c r="H1274" t="str">
        <f t="shared" si="114"/>
        <v>HV_SDGSFmNewCZ04rNCGF</v>
      </c>
      <c r="I1274" s="9" t="s">
        <v>1799</v>
      </c>
      <c r="J1274" t="str">
        <f t="shared" si="115"/>
        <v>HV_SDGSFmNewCZ04</v>
      </c>
      <c r="K1274" s="9" t="s">
        <v>1662</v>
      </c>
      <c r="L1274" s="9" t="s">
        <v>45</v>
      </c>
      <c r="M1274" s="9" t="str">
        <f>INDEX(key!$AS$4:$AS$7,B1274)</f>
        <v>SDG</v>
      </c>
      <c r="N1274" s="9" t="str">
        <f>INDEX(key!$I$3:$I$5,C1274)</f>
        <v>SFm</v>
      </c>
      <c r="O1274" s="9" t="str">
        <f>INDEX(key!$F$9:$F$10,D1274)</f>
        <v>New</v>
      </c>
      <c r="P1274" s="9" t="str">
        <f>INDEX(key!$AT$3:$BI$3,E1274)</f>
        <v>CZ04</v>
      </c>
      <c r="Q1274" s="9" t="str">
        <f>INDEX('HVACwts Src'!$D$7:$I$7,F1274)</f>
        <v>rNCGF</v>
      </c>
      <c r="R1274" s="36">
        <f>IF(G1274,INDEX('HVACwts Src'!$D$11:$U$164,(B1274-1)*39+(D1274-1)*19+E1274,(C1274-1)*6+F1274),0)</f>
        <v>0</v>
      </c>
      <c r="T1274" t="str">
        <f t="shared" si="116"/>
        <v>HV_SDGSFmNewCZ04</v>
      </c>
      <c r="U1274" t="str">
        <f t="shared" si="117"/>
        <v>rNCGF</v>
      </c>
      <c r="V1274" s="36">
        <f t="shared" si="118"/>
        <v>0</v>
      </c>
    </row>
    <row r="1275" spans="1:22" x14ac:dyDescent="0.25">
      <c r="A1275" s="86">
        <f t="shared" si="119"/>
        <v>1269</v>
      </c>
      <c r="B1275">
        <v>3</v>
      </c>
      <c r="C1275">
        <v>1</v>
      </c>
      <c r="D1275">
        <v>2</v>
      </c>
      <c r="E1275">
        <v>4</v>
      </c>
      <c r="F1275">
        <v>3</v>
      </c>
      <c r="G1275" t="b">
        <f>INDEX(key!$AT$4:$BI$7,B1275,E1275)</f>
        <v>0</v>
      </c>
      <c r="H1275" t="str">
        <f t="shared" si="114"/>
        <v>HV_SDGSFmNewCZ04rDXHP</v>
      </c>
      <c r="I1275" s="9" t="s">
        <v>1799</v>
      </c>
      <c r="J1275" t="str">
        <f t="shared" si="115"/>
        <v>HV_SDGSFmNewCZ04</v>
      </c>
      <c r="K1275" s="9" t="s">
        <v>1662</v>
      </c>
      <c r="L1275" s="9" t="s">
        <v>45</v>
      </c>
      <c r="M1275" s="9" t="str">
        <f>INDEX(key!$AS$4:$AS$7,B1275)</f>
        <v>SDG</v>
      </c>
      <c r="N1275" s="9" t="str">
        <f>INDEX(key!$I$3:$I$5,C1275)</f>
        <v>SFm</v>
      </c>
      <c r="O1275" s="9" t="str">
        <f>INDEX(key!$F$9:$F$10,D1275)</f>
        <v>New</v>
      </c>
      <c r="P1275" s="9" t="str">
        <f>INDEX(key!$AT$3:$BI$3,E1275)</f>
        <v>CZ04</v>
      </c>
      <c r="Q1275" s="9" t="str">
        <f>INDEX('HVACwts Src'!$D$7:$I$7,F1275)</f>
        <v>rDXHP</v>
      </c>
      <c r="R1275" s="36">
        <f>IF(G1275,INDEX('HVACwts Src'!$D$11:$U$164,(B1275-1)*39+(D1275-1)*19+E1275,(C1275-1)*6+F1275),0)</f>
        <v>0</v>
      </c>
      <c r="T1275" t="str">
        <f t="shared" si="116"/>
        <v>HV_SDGSFmNewCZ04</v>
      </c>
      <c r="U1275" t="str">
        <f t="shared" si="117"/>
        <v>rDXHP</v>
      </c>
      <c r="V1275" s="36">
        <f t="shared" si="118"/>
        <v>0</v>
      </c>
    </row>
    <row r="1276" spans="1:22" x14ac:dyDescent="0.25">
      <c r="A1276" s="86">
        <f t="shared" si="119"/>
        <v>1270</v>
      </c>
      <c r="B1276">
        <v>3</v>
      </c>
      <c r="C1276">
        <v>1</v>
      </c>
      <c r="D1276">
        <v>2</v>
      </c>
      <c r="E1276">
        <v>4</v>
      </c>
      <c r="F1276">
        <v>4</v>
      </c>
      <c r="G1276" t="b">
        <f>INDEX(key!$AT$4:$BI$7,B1276,E1276)</f>
        <v>0</v>
      </c>
      <c r="H1276" t="str">
        <f t="shared" si="114"/>
        <v>HV_SDGSFmNewCZ04rNCEH</v>
      </c>
      <c r="I1276" s="9" t="s">
        <v>1799</v>
      </c>
      <c r="J1276" t="str">
        <f t="shared" si="115"/>
        <v>HV_SDGSFmNewCZ04</v>
      </c>
      <c r="K1276" s="9" t="s">
        <v>1662</v>
      </c>
      <c r="L1276" s="9" t="s">
        <v>45</v>
      </c>
      <c r="M1276" s="9" t="str">
        <f>INDEX(key!$AS$4:$AS$7,B1276)</f>
        <v>SDG</v>
      </c>
      <c r="N1276" s="9" t="str">
        <f>INDEX(key!$I$3:$I$5,C1276)</f>
        <v>SFm</v>
      </c>
      <c r="O1276" s="9" t="str">
        <f>INDEX(key!$F$9:$F$10,D1276)</f>
        <v>New</v>
      </c>
      <c r="P1276" s="9" t="str">
        <f>INDEX(key!$AT$3:$BI$3,E1276)</f>
        <v>CZ04</v>
      </c>
      <c r="Q1276" s="9" t="str">
        <f>INDEX('HVACwts Src'!$D$7:$I$7,F1276)</f>
        <v>rNCEH</v>
      </c>
      <c r="R1276" s="36">
        <f>IF(G1276,INDEX('HVACwts Src'!$D$11:$U$164,(B1276-1)*39+(D1276-1)*19+E1276,(C1276-1)*6+F1276),0)</f>
        <v>0</v>
      </c>
      <c r="T1276" t="str">
        <f t="shared" si="116"/>
        <v>HV_SDGSFmNewCZ04</v>
      </c>
      <c r="U1276" t="str">
        <f t="shared" si="117"/>
        <v>rNCEH</v>
      </c>
      <c r="V1276" s="36">
        <f t="shared" si="118"/>
        <v>0</v>
      </c>
    </row>
    <row r="1277" spans="1:22" x14ac:dyDescent="0.25">
      <c r="A1277" s="86">
        <f t="shared" si="119"/>
        <v>1271</v>
      </c>
      <c r="B1277">
        <v>3</v>
      </c>
      <c r="C1277">
        <v>1</v>
      </c>
      <c r="D1277">
        <v>2</v>
      </c>
      <c r="E1277">
        <v>4</v>
      </c>
      <c r="F1277">
        <v>5</v>
      </c>
      <c r="G1277" t="b">
        <f>INDEX(key!$AT$4:$BI$7,B1277,E1277)</f>
        <v>0</v>
      </c>
      <c r="H1277" t="str">
        <f t="shared" si="114"/>
        <v>HV_SDGSFmNewCZ04rDXOH</v>
      </c>
      <c r="I1277" s="9" t="s">
        <v>1799</v>
      </c>
      <c r="J1277" t="str">
        <f t="shared" si="115"/>
        <v>HV_SDGSFmNewCZ04</v>
      </c>
      <c r="K1277" s="9" t="s">
        <v>1662</v>
      </c>
      <c r="L1277" s="9" t="s">
        <v>45</v>
      </c>
      <c r="M1277" s="9" t="str">
        <f>INDEX(key!$AS$4:$AS$7,B1277)</f>
        <v>SDG</v>
      </c>
      <c r="N1277" s="9" t="str">
        <f>INDEX(key!$I$3:$I$5,C1277)</f>
        <v>SFm</v>
      </c>
      <c r="O1277" s="9" t="str">
        <f>INDEX(key!$F$9:$F$10,D1277)</f>
        <v>New</v>
      </c>
      <c r="P1277" s="9" t="str">
        <f>INDEX(key!$AT$3:$BI$3,E1277)</f>
        <v>CZ04</v>
      </c>
      <c r="Q1277" s="9" t="str">
        <f>INDEX('HVACwts Src'!$D$7:$I$7,F1277)</f>
        <v>rDXOH</v>
      </c>
      <c r="R1277" s="36">
        <f>IF(G1277,INDEX('HVACwts Src'!$D$11:$U$164,(B1277-1)*39+(D1277-1)*19+E1277,(C1277-1)*6+F1277),0)</f>
        <v>0</v>
      </c>
      <c r="T1277" t="str">
        <f t="shared" si="116"/>
        <v>HV_SDGSFmNewCZ04</v>
      </c>
      <c r="U1277" t="str">
        <f t="shared" si="117"/>
        <v>rDXOH</v>
      </c>
      <c r="V1277" s="36">
        <f t="shared" si="118"/>
        <v>0</v>
      </c>
    </row>
    <row r="1278" spans="1:22" x14ac:dyDescent="0.25">
      <c r="A1278" s="86">
        <f t="shared" si="119"/>
        <v>1272</v>
      </c>
      <c r="B1278">
        <v>3</v>
      </c>
      <c r="C1278">
        <v>1</v>
      </c>
      <c r="D1278">
        <v>2</v>
      </c>
      <c r="E1278">
        <v>4</v>
      </c>
      <c r="F1278">
        <v>6</v>
      </c>
      <c r="G1278" t="b">
        <f>INDEX(key!$AT$4:$BI$7,B1278,E1278)</f>
        <v>0</v>
      </c>
      <c r="H1278" t="str">
        <f t="shared" si="114"/>
        <v>HV_SDGSFmNewCZ04rNCOH</v>
      </c>
      <c r="I1278" s="9" t="s">
        <v>1799</v>
      </c>
      <c r="J1278" t="str">
        <f t="shared" si="115"/>
        <v>HV_SDGSFmNewCZ04</v>
      </c>
      <c r="K1278" s="9" t="s">
        <v>1662</v>
      </c>
      <c r="L1278" s="9" t="s">
        <v>45</v>
      </c>
      <c r="M1278" s="9" t="str">
        <f>INDEX(key!$AS$4:$AS$7,B1278)</f>
        <v>SDG</v>
      </c>
      <c r="N1278" s="9" t="str">
        <f>INDEX(key!$I$3:$I$5,C1278)</f>
        <v>SFm</v>
      </c>
      <c r="O1278" s="9" t="str">
        <f>INDEX(key!$F$9:$F$10,D1278)</f>
        <v>New</v>
      </c>
      <c r="P1278" s="9" t="str">
        <f>INDEX(key!$AT$3:$BI$3,E1278)</f>
        <v>CZ04</v>
      </c>
      <c r="Q1278" s="9" t="str">
        <f>INDEX('HVACwts Src'!$D$7:$I$7,F1278)</f>
        <v>rNCOH</v>
      </c>
      <c r="R1278" s="36">
        <f>IF(G1278,INDEX('HVACwts Src'!$D$11:$U$164,(B1278-1)*39+(D1278-1)*19+E1278,(C1278-1)*6+F1278),0)</f>
        <v>0</v>
      </c>
      <c r="T1278" t="str">
        <f t="shared" si="116"/>
        <v>HV_SDGSFmNewCZ04</v>
      </c>
      <c r="U1278" t="str">
        <f t="shared" si="117"/>
        <v>rNCOH</v>
      </c>
      <c r="V1278" s="36">
        <f t="shared" si="118"/>
        <v>0</v>
      </c>
    </row>
    <row r="1279" spans="1:22" x14ac:dyDescent="0.25">
      <c r="A1279" s="86">
        <f t="shared" si="119"/>
        <v>1273</v>
      </c>
      <c r="B1279">
        <v>3</v>
      </c>
      <c r="C1279">
        <v>1</v>
      </c>
      <c r="D1279">
        <v>2</v>
      </c>
      <c r="E1279">
        <v>5</v>
      </c>
      <c r="F1279">
        <v>1</v>
      </c>
      <c r="G1279" t="b">
        <f>INDEX(key!$AT$4:$BI$7,B1279,E1279)</f>
        <v>0</v>
      </c>
      <c r="H1279" t="str">
        <f t="shared" si="114"/>
        <v>HV_SDGSFmNewCZ05rDXGF</v>
      </c>
      <c r="I1279" s="9" t="s">
        <v>1799</v>
      </c>
      <c r="J1279" t="str">
        <f t="shared" si="115"/>
        <v>HV_SDGSFmNewCZ05</v>
      </c>
      <c r="K1279" s="9" t="s">
        <v>1662</v>
      </c>
      <c r="L1279" s="9" t="s">
        <v>45</v>
      </c>
      <c r="M1279" s="9" t="str">
        <f>INDEX(key!$AS$4:$AS$7,B1279)</f>
        <v>SDG</v>
      </c>
      <c r="N1279" s="9" t="str">
        <f>INDEX(key!$I$3:$I$5,C1279)</f>
        <v>SFm</v>
      </c>
      <c r="O1279" s="9" t="str">
        <f>INDEX(key!$F$9:$F$10,D1279)</f>
        <v>New</v>
      </c>
      <c r="P1279" s="9" t="str">
        <f>INDEX(key!$AT$3:$BI$3,E1279)</f>
        <v>CZ05</v>
      </c>
      <c r="Q1279" s="9" t="str">
        <f>INDEX('HVACwts Src'!$D$7:$I$7,F1279)</f>
        <v>rDXGF</v>
      </c>
      <c r="R1279" s="36">
        <f>IF(G1279,INDEX('HVACwts Src'!$D$11:$U$164,(B1279-1)*39+(D1279-1)*19+E1279,(C1279-1)*6+F1279),0)</f>
        <v>0</v>
      </c>
      <c r="T1279" t="str">
        <f t="shared" si="116"/>
        <v>HV_SDGSFmNewCZ05</v>
      </c>
      <c r="U1279" t="str">
        <f t="shared" si="117"/>
        <v>rDXGF</v>
      </c>
      <c r="V1279" s="36">
        <f t="shared" si="118"/>
        <v>0</v>
      </c>
    </row>
    <row r="1280" spans="1:22" x14ac:dyDescent="0.25">
      <c r="A1280" s="86">
        <f t="shared" si="119"/>
        <v>1274</v>
      </c>
      <c r="B1280">
        <v>3</v>
      </c>
      <c r="C1280">
        <v>1</v>
      </c>
      <c r="D1280">
        <v>2</v>
      </c>
      <c r="E1280">
        <v>5</v>
      </c>
      <c r="F1280">
        <v>2</v>
      </c>
      <c r="G1280" t="b">
        <f>INDEX(key!$AT$4:$BI$7,B1280,E1280)</f>
        <v>0</v>
      </c>
      <c r="H1280" t="str">
        <f t="shared" si="114"/>
        <v>HV_SDGSFmNewCZ05rNCGF</v>
      </c>
      <c r="I1280" s="9" t="s">
        <v>1799</v>
      </c>
      <c r="J1280" t="str">
        <f t="shared" si="115"/>
        <v>HV_SDGSFmNewCZ05</v>
      </c>
      <c r="K1280" s="9" t="s">
        <v>1662</v>
      </c>
      <c r="L1280" s="9" t="s">
        <v>45</v>
      </c>
      <c r="M1280" s="9" t="str">
        <f>INDEX(key!$AS$4:$AS$7,B1280)</f>
        <v>SDG</v>
      </c>
      <c r="N1280" s="9" t="str">
        <f>INDEX(key!$I$3:$I$5,C1280)</f>
        <v>SFm</v>
      </c>
      <c r="O1280" s="9" t="str">
        <f>INDEX(key!$F$9:$F$10,D1280)</f>
        <v>New</v>
      </c>
      <c r="P1280" s="9" t="str">
        <f>INDEX(key!$AT$3:$BI$3,E1280)</f>
        <v>CZ05</v>
      </c>
      <c r="Q1280" s="9" t="str">
        <f>INDEX('HVACwts Src'!$D$7:$I$7,F1280)</f>
        <v>rNCGF</v>
      </c>
      <c r="R1280" s="36">
        <f>IF(G1280,INDEX('HVACwts Src'!$D$11:$U$164,(B1280-1)*39+(D1280-1)*19+E1280,(C1280-1)*6+F1280),0)</f>
        <v>0</v>
      </c>
      <c r="T1280" t="str">
        <f t="shared" si="116"/>
        <v>HV_SDGSFmNewCZ05</v>
      </c>
      <c r="U1280" t="str">
        <f t="shared" si="117"/>
        <v>rNCGF</v>
      </c>
      <c r="V1280" s="36">
        <f t="shared" si="118"/>
        <v>0</v>
      </c>
    </row>
    <row r="1281" spans="1:22" x14ac:dyDescent="0.25">
      <c r="A1281" s="86">
        <f t="shared" si="119"/>
        <v>1275</v>
      </c>
      <c r="B1281">
        <v>3</v>
      </c>
      <c r="C1281">
        <v>1</v>
      </c>
      <c r="D1281">
        <v>2</v>
      </c>
      <c r="E1281">
        <v>5</v>
      </c>
      <c r="F1281">
        <v>3</v>
      </c>
      <c r="G1281" t="b">
        <f>INDEX(key!$AT$4:$BI$7,B1281,E1281)</f>
        <v>0</v>
      </c>
      <c r="H1281" t="str">
        <f t="shared" si="114"/>
        <v>HV_SDGSFmNewCZ05rDXHP</v>
      </c>
      <c r="I1281" s="9" t="s">
        <v>1799</v>
      </c>
      <c r="J1281" t="str">
        <f t="shared" si="115"/>
        <v>HV_SDGSFmNewCZ05</v>
      </c>
      <c r="K1281" s="9" t="s">
        <v>1662</v>
      </c>
      <c r="L1281" s="9" t="s">
        <v>45</v>
      </c>
      <c r="M1281" s="9" t="str">
        <f>INDEX(key!$AS$4:$AS$7,B1281)</f>
        <v>SDG</v>
      </c>
      <c r="N1281" s="9" t="str">
        <f>INDEX(key!$I$3:$I$5,C1281)</f>
        <v>SFm</v>
      </c>
      <c r="O1281" s="9" t="str">
        <f>INDEX(key!$F$9:$F$10,D1281)</f>
        <v>New</v>
      </c>
      <c r="P1281" s="9" t="str">
        <f>INDEX(key!$AT$3:$BI$3,E1281)</f>
        <v>CZ05</v>
      </c>
      <c r="Q1281" s="9" t="str">
        <f>INDEX('HVACwts Src'!$D$7:$I$7,F1281)</f>
        <v>rDXHP</v>
      </c>
      <c r="R1281" s="36">
        <f>IF(G1281,INDEX('HVACwts Src'!$D$11:$U$164,(B1281-1)*39+(D1281-1)*19+E1281,(C1281-1)*6+F1281),0)</f>
        <v>0</v>
      </c>
      <c r="T1281" t="str">
        <f t="shared" si="116"/>
        <v>HV_SDGSFmNewCZ05</v>
      </c>
      <c r="U1281" t="str">
        <f t="shared" si="117"/>
        <v>rDXHP</v>
      </c>
      <c r="V1281" s="36">
        <f t="shared" si="118"/>
        <v>0</v>
      </c>
    </row>
    <row r="1282" spans="1:22" x14ac:dyDescent="0.25">
      <c r="A1282" s="86">
        <f t="shared" si="119"/>
        <v>1276</v>
      </c>
      <c r="B1282">
        <v>3</v>
      </c>
      <c r="C1282">
        <v>1</v>
      </c>
      <c r="D1282">
        <v>2</v>
      </c>
      <c r="E1282">
        <v>5</v>
      </c>
      <c r="F1282">
        <v>4</v>
      </c>
      <c r="G1282" t="b">
        <f>INDEX(key!$AT$4:$BI$7,B1282,E1282)</f>
        <v>0</v>
      </c>
      <c r="H1282" t="str">
        <f t="shared" si="114"/>
        <v>HV_SDGSFmNewCZ05rNCEH</v>
      </c>
      <c r="I1282" s="9" t="s">
        <v>1799</v>
      </c>
      <c r="J1282" t="str">
        <f t="shared" si="115"/>
        <v>HV_SDGSFmNewCZ05</v>
      </c>
      <c r="K1282" s="9" t="s">
        <v>1662</v>
      </c>
      <c r="L1282" s="9" t="s">
        <v>45</v>
      </c>
      <c r="M1282" s="9" t="str">
        <f>INDEX(key!$AS$4:$AS$7,B1282)</f>
        <v>SDG</v>
      </c>
      <c r="N1282" s="9" t="str">
        <f>INDEX(key!$I$3:$I$5,C1282)</f>
        <v>SFm</v>
      </c>
      <c r="O1282" s="9" t="str">
        <f>INDEX(key!$F$9:$F$10,D1282)</f>
        <v>New</v>
      </c>
      <c r="P1282" s="9" t="str">
        <f>INDEX(key!$AT$3:$BI$3,E1282)</f>
        <v>CZ05</v>
      </c>
      <c r="Q1282" s="9" t="str">
        <f>INDEX('HVACwts Src'!$D$7:$I$7,F1282)</f>
        <v>rNCEH</v>
      </c>
      <c r="R1282" s="36">
        <f>IF(G1282,INDEX('HVACwts Src'!$D$11:$U$164,(B1282-1)*39+(D1282-1)*19+E1282,(C1282-1)*6+F1282),0)</f>
        <v>0</v>
      </c>
      <c r="T1282" t="str">
        <f t="shared" si="116"/>
        <v>HV_SDGSFmNewCZ05</v>
      </c>
      <c r="U1282" t="str">
        <f t="shared" si="117"/>
        <v>rNCEH</v>
      </c>
      <c r="V1282" s="36">
        <f t="shared" si="118"/>
        <v>0</v>
      </c>
    </row>
    <row r="1283" spans="1:22" x14ac:dyDescent="0.25">
      <c r="A1283" s="86">
        <f t="shared" si="119"/>
        <v>1277</v>
      </c>
      <c r="B1283">
        <v>3</v>
      </c>
      <c r="C1283">
        <v>1</v>
      </c>
      <c r="D1283">
        <v>2</v>
      </c>
      <c r="E1283">
        <v>5</v>
      </c>
      <c r="F1283">
        <v>5</v>
      </c>
      <c r="G1283" t="b">
        <f>INDEX(key!$AT$4:$BI$7,B1283,E1283)</f>
        <v>0</v>
      </c>
      <c r="H1283" t="str">
        <f t="shared" si="114"/>
        <v>HV_SDGSFmNewCZ05rDXOH</v>
      </c>
      <c r="I1283" s="9" t="s">
        <v>1799</v>
      </c>
      <c r="J1283" t="str">
        <f t="shared" si="115"/>
        <v>HV_SDGSFmNewCZ05</v>
      </c>
      <c r="K1283" s="9" t="s">
        <v>1662</v>
      </c>
      <c r="L1283" s="9" t="s">
        <v>45</v>
      </c>
      <c r="M1283" s="9" t="str">
        <f>INDEX(key!$AS$4:$AS$7,B1283)</f>
        <v>SDG</v>
      </c>
      <c r="N1283" s="9" t="str">
        <f>INDEX(key!$I$3:$I$5,C1283)</f>
        <v>SFm</v>
      </c>
      <c r="O1283" s="9" t="str">
        <f>INDEX(key!$F$9:$F$10,D1283)</f>
        <v>New</v>
      </c>
      <c r="P1283" s="9" t="str">
        <f>INDEX(key!$AT$3:$BI$3,E1283)</f>
        <v>CZ05</v>
      </c>
      <c r="Q1283" s="9" t="str">
        <f>INDEX('HVACwts Src'!$D$7:$I$7,F1283)</f>
        <v>rDXOH</v>
      </c>
      <c r="R1283" s="36">
        <f>IF(G1283,INDEX('HVACwts Src'!$D$11:$U$164,(B1283-1)*39+(D1283-1)*19+E1283,(C1283-1)*6+F1283),0)</f>
        <v>0</v>
      </c>
      <c r="T1283" t="str">
        <f t="shared" si="116"/>
        <v>HV_SDGSFmNewCZ05</v>
      </c>
      <c r="U1283" t="str">
        <f t="shared" si="117"/>
        <v>rDXOH</v>
      </c>
      <c r="V1283" s="36">
        <f t="shared" si="118"/>
        <v>0</v>
      </c>
    </row>
    <row r="1284" spans="1:22" x14ac:dyDescent="0.25">
      <c r="A1284" s="86">
        <f t="shared" si="119"/>
        <v>1278</v>
      </c>
      <c r="B1284">
        <v>3</v>
      </c>
      <c r="C1284">
        <v>1</v>
      </c>
      <c r="D1284">
        <v>2</v>
      </c>
      <c r="E1284">
        <v>5</v>
      </c>
      <c r="F1284">
        <v>6</v>
      </c>
      <c r="G1284" t="b">
        <f>INDEX(key!$AT$4:$BI$7,B1284,E1284)</f>
        <v>0</v>
      </c>
      <c r="H1284" t="str">
        <f t="shared" si="114"/>
        <v>HV_SDGSFmNewCZ05rNCOH</v>
      </c>
      <c r="I1284" s="9" t="s">
        <v>1799</v>
      </c>
      <c r="J1284" t="str">
        <f t="shared" si="115"/>
        <v>HV_SDGSFmNewCZ05</v>
      </c>
      <c r="K1284" s="9" t="s">
        <v>1662</v>
      </c>
      <c r="L1284" s="9" t="s">
        <v>45</v>
      </c>
      <c r="M1284" s="9" t="str">
        <f>INDEX(key!$AS$4:$AS$7,B1284)</f>
        <v>SDG</v>
      </c>
      <c r="N1284" s="9" t="str">
        <f>INDEX(key!$I$3:$I$5,C1284)</f>
        <v>SFm</v>
      </c>
      <c r="O1284" s="9" t="str">
        <f>INDEX(key!$F$9:$F$10,D1284)</f>
        <v>New</v>
      </c>
      <c r="P1284" s="9" t="str">
        <f>INDEX(key!$AT$3:$BI$3,E1284)</f>
        <v>CZ05</v>
      </c>
      <c r="Q1284" s="9" t="str">
        <f>INDEX('HVACwts Src'!$D$7:$I$7,F1284)</f>
        <v>rNCOH</v>
      </c>
      <c r="R1284" s="36">
        <f>IF(G1284,INDEX('HVACwts Src'!$D$11:$U$164,(B1284-1)*39+(D1284-1)*19+E1284,(C1284-1)*6+F1284),0)</f>
        <v>0</v>
      </c>
      <c r="T1284" t="str">
        <f t="shared" si="116"/>
        <v>HV_SDGSFmNewCZ05</v>
      </c>
      <c r="U1284" t="str">
        <f t="shared" si="117"/>
        <v>rNCOH</v>
      </c>
      <c r="V1284" s="36">
        <f t="shared" si="118"/>
        <v>0</v>
      </c>
    </row>
    <row r="1285" spans="1:22" x14ac:dyDescent="0.25">
      <c r="A1285" s="86">
        <f t="shared" si="119"/>
        <v>1279</v>
      </c>
      <c r="B1285">
        <v>3</v>
      </c>
      <c r="C1285">
        <v>1</v>
      </c>
      <c r="D1285">
        <v>2</v>
      </c>
      <c r="E1285">
        <v>6</v>
      </c>
      <c r="F1285">
        <v>1</v>
      </c>
      <c r="G1285" t="b">
        <f>INDEX(key!$AT$4:$BI$7,B1285,E1285)</f>
        <v>1</v>
      </c>
      <c r="H1285" t="str">
        <f t="shared" si="114"/>
        <v>HV_SDGSFmNewCZ06rDXGF</v>
      </c>
      <c r="I1285" s="9" t="s">
        <v>1799</v>
      </c>
      <c r="J1285" t="str">
        <f t="shared" si="115"/>
        <v>HV_SDGSFmNewCZ06</v>
      </c>
      <c r="K1285" s="9" t="s">
        <v>1662</v>
      </c>
      <c r="L1285" s="9" t="s">
        <v>45</v>
      </c>
      <c r="M1285" s="9" t="str">
        <f>INDEX(key!$AS$4:$AS$7,B1285)</f>
        <v>SDG</v>
      </c>
      <c r="N1285" s="9" t="str">
        <f>INDEX(key!$I$3:$I$5,C1285)</f>
        <v>SFm</v>
      </c>
      <c r="O1285" s="9" t="str">
        <f>INDEX(key!$F$9:$F$10,D1285)</f>
        <v>New</v>
      </c>
      <c r="P1285" s="9" t="str">
        <f>INDEX(key!$AT$3:$BI$3,E1285)</f>
        <v>CZ06</v>
      </c>
      <c r="Q1285" s="9" t="str">
        <f>INDEX('HVACwts Src'!$D$7:$I$7,F1285)</f>
        <v>rDXGF</v>
      </c>
      <c r="R1285" s="36">
        <f>IF(G1285,INDEX('HVACwts Src'!$D$11:$U$164,(B1285-1)*39+(D1285-1)*19+E1285,(C1285-1)*6+F1285),0)</f>
        <v>2681.8968</v>
      </c>
      <c r="T1285" t="str">
        <f t="shared" si="116"/>
        <v>HV_SDGSFmNewCZ06</v>
      </c>
      <c r="U1285" t="str">
        <f t="shared" si="117"/>
        <v>rDXGF</v>
      </c>
      <c r="V1285" s="36">
        <f t="shared" si="118"/>
        <v>2681.8968</v>
      </c>
    </row>
    <row r="1286" spans="1:22" x14ac:dyDescent="0.25">
      <c r="A1286" s="86">
        <f t="shared" si="119"/>
        <v>1280</v>
      </c>
      <c r="B1286">
        <v>3</v>
      </c>
      <c r="C1286">
        <v>1</v>
      </c>
      <c r="D1286">
        <v>2</v>
      </c>
      <c r="E1286">
        <v>6</v>
      </c>
      <c r="F1286">
        <v>2</v>
      </c>
      <c r="G1286" t="b">
        <f>INDEX(key!$AT$4:$BI$7,B1286,E1286)</f>
        <v>1</v>
      </c>
      <c r="H1286" t="str">
        <f t="shared" si="114"/>
        <v>HV_SDGSFmNewCZ06rNCGF</v>
      </c>
      <c r="I1286" s="9" t="s">
        <v>1799</v>
      </c>
      <c r="J1286" t="str">
        <f t="shared" si="115"/>
        <v>HV_SDGSFmNewCZ06</v>
      </c>
      <c r="K1286" s="9" t="s">
        <v>1662</v>
      </c>
      <c r="L1286" s="9" t="s">
        <v>45</v>
      </c>
      <c r="M1286" s="9" t="str">
        <f>INDEX(key!$AS$4:$AS$7,B1286)</f>
        <v>SDG</v>
      </c>
      <c r="N1286" s="9" t="str">
        <f>INDEX(key!$I$3:$I$5,C1286)</f>
        <v>SFm</v>
      </c>
      <c r="O1286" s="9" t="str">
        <f>INDEX(key!$F$9:$F$10,D1286)</f>
        <v>New</v>
      </c>
      <c r="P1286" s="9" t="str">
        <f>INDEX(key!$AT$3:$BI$3,E1286)</f>
        <v>CZ06</v>
      </c>
      <c r="Q1286" s="9" t="str">
        <f>INDEX('HVACwts Src'!$D$7:$I$7,F1286)</f>
        <v>rNCGF</v>
      </c>
      <c r="R1286" s="36">
        <f>IF(G1286,INDEX('HVACwts Src'!$D$11:$U$164,(B1286-1)*39+(D1286-1)*19+E1286,(C1286-1)*6+F1286),0)</f>
        <v>1993.4658000000002</v>
      </c>
      <c r="T1286" t="str">
        <f t="shared" si="116"/>
        <v>HV_SDGSFmNewCZ06</v>
      </c>
      <c r="U1286" t="str">
        <f t="shared" si="117"/>
        <v>rNCGF</v>
      </c>
      <c r="V1286" s="36">
        <f t="shared" si="118"/>
        <v>1993.4658000000002</v>
      </c>
    </row>
    <row r="1287" spans="1:22" x14ac:dyDescent="0.25">
      <c r="A1287" s="86">
        <f t="shared" si="119"/>
        <v>1281</v>
      </c>
      <c r="B1287">
        <v>3</v>
      </c>
      <c r="C1287">
        <v>1</v>
      </c>
      <c r="D1287">
        <v>2</v>
      </c>
      <c r="E1287">
        <v>6</v>
      </c>
      <c r="F1287">
        <v>3</v>
      </c>
      <c r="G1287" t="b">
        <f>INDEX(key!$AT$4:$BI$7,B1287,E1287)</f>
        <v>1</v>
      </c>
      <c r="H1287" t="str">
        <f t="shared" ref="H1287:H1350" si="120">+J1287&amp;Q1287</f>
        <v>HV_SDGSFmNewCZ06rDXHP</v>
      </c>
      <c r="I1287" s="9" t="s">
        <v>1799</v>
      </c>
      <c r="J1287" t="str">
        <f t="shared" ref="J1287:J1350" si="121">"HV_"&amp;M1287&amp;N1287&amp;O1287&amp;P1287</f>
        <v>HV_SDGSFmNewCZ06</v>
      </c>
      <c r="K1287" s="9" t="s">
        <v>1662</v>
      </c>
      <c r="L1287" s="9" t="s">
        <v>45</v>
      </c>
      <c r="M1287" s="9" t="str">
        <f>INDEX(key!$AS$4:$AS$7,B1287)</f>
        <v>SDG</v>
      </c>
      <c r="N1287" s="9" t="str">
        <f>INDEX(key!$I$3:$I$5,C1287)</f>
        <v>SFm</v>
      </c>
      <c r="O1287" s="9" t="str">
        <f>INDEX(key!$F$9:$F$10,D1287)</f>
        <v>New</v>
      </c>
      <c r="P1287" s="9" t="str">
        <f>INDEX(key!$AT$3:$BI$3,E1287)</f>
        <v>CZ06</v>
      </c>
      <c r="Q1287" s="9" t="str">
        <f>INDEX('HVACwts Src'!$D$7:$I$7,F1287)</f>
        <v>rDXHP</v>
      </c>
      <c r="R1287" s="36">
        <f>IF(G1287,INDEX('HVACwts Src'!$D$11:$U$164,(B1287-1)*39+(D1287-1)*19+E1287,(C1287-1)*6+F1287),0)</f>
        <v>154.13200000000001</v>
      </c>
      <c r="T1287" t="str">
        <f t="shared" si="116"/>
        <v>HV_SDGSFmNewCZ06</v>
      </c>
      <c r="U1287" t="str">
        <f t="shared" si="117"/>
        <v>rDXHP</v>
      </c>
      <c r="V1287" s="36">
        <f t="shared" si="118"/>
        <v>154.13200000000001</v>
      </c>
    </row>
    <row r="1288" spans="1:22" x14ac:dyDescent="0.25">
      <c r="A1288" s="86">
        <f t="shared" si="119"/>
        <v>1282</v>
      </c>
      <c r="B1288">
        <v>3</v>
      </c>
      <c r="C1288">
        <v>1</v>
      </c>
      <c r="D1288">
        <v>2</v>
      </c>
      <c r="E1288">
        <v>6</v>
      </c>
      <c r="F1288">
        <v>4</v>
      </c>
      <c r="G1288" t="b">
        <f>INDEX(key!$AT$4:$BI$7,B1288,E1288)</f>
        <v>1</v>
      </c>
      <c r="H1288" t="str">
        <f t="shared" si="120"/>
        <v>HV_SDGSFmNewCZ06rNCEH</v>
      </c>
      <c r="I1288" s="9" t="s">
        <v>1799</v>
      </c>
      <c r="J1288" t="str">
        <f t="shared" si="121"/>
        <v>HV_SDGSFmNewCZ06</v>
      </c>
      <c r="K1288" s="9" t="s">
        <v>1662</v>
      </c>
      <c r="L1288" s="9" t="s">
        <v>45</v>
      </c>
      <c r="M1288" s="9" t="str">
        <f>INDEX(key!$AS$4:$AS$7,B1288)</f>
        <v>SDG</v>
      </c>
      <c r="N1288" s="9" t="str">
        <f>INDEX(key!$I$3:$I$5,C1288)</f>
        <v>SFm</v>
      </c>
      <c r="O1288" s="9" t="str">
        <f>INDEX(key!$F$9:$F$10,D1288)</f>
        <v>New</v>
      </c>
      <c r="P1288" s="9" t="str">
        <f>INDEX(key!$AT$3:$BI$3,E1288)</f>
        <v>CZ06</v>
      </c>
      <c r="Q1288" s="9" t="str">
        <f>INDEX('HVACwts Src'!$D$7:$I$7,F1288)</f>
        <v>rNCEH</v>
      </c>
      <c r="R1288" s="36">
        <f>IF(G1288,INDEX('HVACwts Src'!$D$11:$U$164,(B1288-1)*39+(D1288-1)*19+E1288,(C1288-1)*6+F1288),0)</f>
        <v>114.56700000000001</v>
      </c>
      <c r="T1288" t="str">
        <f t="shared" ref="T1288:T1351" si="122">+J1288</f>
        <v>HV_SDGSFmNewCZ06</v>
      </c>
      <c r="U1288" t="str">
        <f t="shared" ref="U1288:U1351" si="123">+Q1288</f>
        <v>rNCEH</v>
      </c>
      <c r="V1288" s="36">
        <f t="shared" ref="V1288:V1351" si="124">+R1288</f>
        <v>114.56700000000001</v>
      </c>
    </row>
    <row r="1289" spans="1:22" x14ac:dyDescent="0.25">
      <c r="A1289" s="86">
        <f t="shared" ref="A1289:A1352" si="125">+A1288+1</f>
        <v>1283</v>
      </c>
      <c r="B1289">
        <v>3</v>
      </c>
      <c r="C1289">
        <v>1</v>
      </c>
      <c r="D1289">
        <v>2</v>
      </c>
      <c r="E1289">
        <v>6</v>
      </c>
      <c r="F1289">
        <v>5</v>
      </c>
      <c r="G1289" t="b">
        <f>INDEX(key!$AT$4:$BI$7,B1289,E1289)</f>
        <v>1</v>
      </c>
      <c r="H1289" t="str">
        <f t="shared" si="120"/>
        <v>HV_SDGSFmNewCZ06rDXOH</v>
      </c>
      <c r="I1289" s="9" t="s">
        <v>1799</v>
      </c>
      <c r="J1289" t="str">
        <f t="shared" si="121"/>
        <v>HV_SDGSFmNewCZ06</v>
      </c>
      <c r="K1289" s="9" t="s">
        <v>1662</v>
      </c>
      <c r="L1289" s="9" t="s">
        <v>45</v>
      </c>
      <c r="M1289" s="9" t="str">
        <f>INDEX(key!$AS$4:$AS$7,B1289)</f>
        <v>SDG</v>
      </c>
      <c r="N1289" s="9" t="str">
        <f>INDEX(key!$I$3:$I$5,C1289)</f>
        <v>SFm</v>
      </c>
      <c r="O1289" s="9" t="str">
        <f>INDEX(key!$F$9:$F$10,D1289)</f>
        <v>New</v>
      </c>
      <c r="P1289" s="9" t="str">
        <f>INDEX(key!$AT$3:$BI$3,E1289)</f>
        <v>CZ06</v>
      </c>
      <c r="Q1289" s="9" t="str">
        <f>INDEX('HVACwts Src'!$D$7:$I$7,F1289)</f>
        <v>rDXOH</v>
      </c>
      <c r="R1289" s="36">
        <f>IF(G1289,INDEX('HVACwts Src'!$D$11:$U$164,(B1289-1)*39+(D1289-1)*19+E1289,(C1289-1)*6+F1289),0)</f>
        <v>215.78480000000002</v>
      </c>
      <c r="T1289" t="str">
        <f t="shared" si="122"/>
        <v>HV_SDGSFmNewCZ06</v>
      </c>
      <c r="U1289" t="str">
        <f t="shared" si="123"/>
        <v>rDXOH</v>
      </c>
      <c r="V1289" s="36">
        <f t="shared" si="124"/>
        <v>215.78480000000002</v>
      </c>
    </row>
    <row r="1290" spans="1:22" x14ac:dyDescent="0.25">
      <c r="A1290" s="86">
        <f t="shared" si="125"/>
        <v>1284</v>
      </c>
      <c r="B1290">
        <v>3</v>
      </c>
      <c r="C1290">
        <v>1</v>
      </c>
      <c r="D1290">
        <v>2</v>
      </c>
      <c r="E1290">
        <v>6</v>
      </c>
      <c r="F1290">
        <v>6</v>
      </c>
      <c r="G1290" t="b">
        <f>INDEX(key!$AT$4:$BI$7,B1290,E1290)</f>
        <v>1</v>
      </c>
      <c r="H1290" t="str">
        <f t="shared" si="120"/>
        <v>HV_SDGSFmNewCZ06rNCOH</v>
      </c>
      <c r="I1290" s="9" t="s">
        <v>1799</v>
      </c>
      <c r="J1290" t="str">
        <f t="shared" si="121"/>
        <v>HV_SDGSFmNewCZ06</v>
      </c>
      <c r="K1290" s="9" t="s">
        <v>1662</v>
      </c>
      <c r="L1290" s="9" t="s">
        <v>45</v>
      </c>
      <c r="M1290" s="9" t="str">
        <f>INDEX(key!$AS$4:$AS$7,B1290)</f>
        <v>SDG</v>
      </c>
      <c r="N1290" s="9" t="str">
        <f>INDEX(key!$I$3:$I$5,C1290)</f>
        <v>SFm</v>
      </c>
      <c r="O1290" s="9" t="str">
        <f>INDEX(key!$F$9:$F$10,D1290)</f>
        <v>New</v>
      </c>
      <c r="P1290" s="9" t="str">
        <f>INDEX(key!$AT$3:$BI$3,E1290)</f>
        <v>CZ06</v>
      </c>
      <c r="Q1290" s="9" t="str">
        <f>INDEX('HVACwts Src'!$D$7:$I$7,F1290)</f>
        <v>rNCOH</v>
      </c>
      <c r="R1290" s="36">
        <f>IF(G1290,INDEX('HVACwts Src'!$D$11:$U$164,(B1290-1)*39+(D1290-1)*19+E1290,(C1290-1)*6+F1290),0)</f>
        <v>160.39380000000003</v>
      </c>
      <c r="T1290" t="str">
        <f t="shared" si="122"/>
        <v>HV_SDGSFmNewCZ06</v>
      </c>
      <c r="U1290" t="str">
        <f t="shared" si="123"/>
        <v>rNCOH</v>
      </c>
      <c r="V1290" s="36">
        <f t="shared" si="124"/>
        <v>160.39380000000003</v>
      </c>
    </row>
    <row r="1291" spans="1:22" x14ac:dyDescent="0.25">
      <c r="A1291" s="86">
        <f t="shared" si="125"/>
        <v>1285</v>
      </c>
      <c r="B1291">
        <v>3</v>
      </c>
      <c r="C1291">
        <v>1</v>
      </c>
      <c r="D1291">
        <v>2</v>
      </c>
      <c r="E1291">
        <v>7</v>
      </c>
      <c r="F1291">
        <v>1</v>
      </c>
      <c r="G1291" t="b">
        <f>INDEX(key!$AT$4:$BI$7,B1291,E1291)</f>
        <v>1</v>
      </c>
      <c r="H1291" t="str">
        <f t="shared" si="120"/>
        <v>HV_SDGSFmNewCZ07rDXGF</v>
      </c>
      <c r="I1291" s="9" t="s">
        <v>1799</v>
      </c>
      <c r="J1291" t="str">
        <f t="shared" si="121"/>
        <v>HV_SDGSFmNewCZ07</v>
      </c>
      <c r="K1291" s="9" t="s">
        <v>1662</v>
      </c>
      <c r="L1291" s="9" t="s">
        <v>45</v>
      </c>
      <c r="M1291" s="9" t="str">
        <f>INDEX(key!$AS$4:$AS$7,B1291)</f>
        <v>SDG</v>
      </c>
      <c r="N1291" s="9" t="str">
        <f>INDEX(key!$I$3:$I$5,C1291)</f>
        <v>SFm</v>
      </c>
      <c r="O1291" s="9" t="str">
        <f>INDEX(key!$F$9:$F$10,D1291)</f>
        <v>New</v>
      </c>
      <c r="P1291" s="9" t="str">
        <f>INDEX(key!$AT$3:$BI$3,E1291)</f>
        <v>CZ07</v>
      </c>
      <c r="Q1291" s="9" t="str">
        <f>INDEX('HVACwts Src'!$D$7:$I$7,F1291)</f>
        <v>rDXGF</v>
      </c>
      <c r="R1291" s="36">
        <f>IF(G1291,INDEX('HVACwts Src'!$D$11:$U$164,(B1291-1)*39+(D1291-1)*19+E1291,(C1291-1)*6+F1291),0)</f>
        <v>4352.9579999999996</v>
      </c>
      <c r="T1291" t="str">
        <f t="shared" si="122"/>
        <v>HV_SDGSFmNewCZ07</v>
      </c>
      <c r="U1291" t="str">
        <f t="shared" si="123"/>
        <v>rDXGF</v>
      </c>
      <c r="V1291" s="36">
        <f t="shared" si="124"/>
        <v>4352.9579999999996</v>
      </c>
    </row>
    <row r="1292" spans="1:22" x14ac:dyDescent="0.25">
      <c r="A1292" s="86">
        <f t="shared" si="125"/>
        <v>1286</v>
      </c>
      <c r="B1292">
        <v>3</v>
      </c>
      <c r="C1292">
        <v>1</v>
      </c>
      <c r="D1292">
        <v>2</v>
      </c>
      <c r="E1292">
        <v>7</v>
      </c>
      <c r="F1292">
        <v>2</v>
      </c>
      <c r="G1292" t="b">
        <f>INDEX(key!$AT$4:$BI$7,B1292,E1292)</f>
        <v>1</v>
      </c>
      <c r="H1292" t="str">
        <f t="shared" si="120"/>
        <v>HV_SDGSFmNewCZ07rNCGF</v>
      </c>
      <c r="I1292" s="9" t="s">
        <v>1799</v>
      </c>
      <c r="J1292" t="str">
        <f t="shared" si="121"/>
        <v>HV_SDGSFmNewCZ07</v>
      </c>
      <c r="K1292" s="9" t="s">
        <v>1662</v>
      </c>
      <c r="L1292" s="9" t="s">
        <v>45</v>
      </c>
      <c r="M1292" s="9" t="str">
        <f>INDEX(key!$AS$4:$AS$7,B1292)</f>
        <v>SDG</v>
      </c>
      <c r="N1292" s="9" t="str">
        <f>INDEX(key!$I$3:$I$5,C1292)</f>
        <v>SFm</v>
      </c>
      <c r="O1292" s="9" t="str">
        <f>INDEX(key!$F$9:$F$10,D1292)</f>
        <v>New</v>
      </c>
      <c r="P1292" s="9" t="str">
        <f>INDEX(key!$AT$3:$BI$3,E1292)</f>
        <v>CZ07</v>
      </c>
      <c r="Q1292" s="9" t="str">
        <f>INDEX('HVACwts Src'!$D$7:$I$7,F1292)</f>
        <v>rNCGF</v>
      </c>
      <c r="R1292" s="36">
        <f>IF(G1292,INDEX('HVACwts Src'!$D$11:$U$164,(B1292-1)*39+(D1292-1)*19+E1292,(C1292-1)*6+F1292),0)</f>
        <v>6531.6815999999999</v>
      </c>
      <c r="T1292" t="str">
        <f t="shared" si="122"/>
        <v>HV_SDGSFmNewCZ07</v>
      </c>
      <c r="U1292" t="str">
        <f t="shared" si="123"/>
        <v>rNCGF</v>
      </c>
      <c r="V1292" s="36">
        <f t="shared" si="124"/>
        <v>6531.6815999999999</v>
      </c>
    </row>
    <row r="1293" spans="1:22" x14ac:dyDescent="0.25">
      <c r="A1293" s="86">
        <f t="shared" si="125"/>
        <v>1287</v>
      </c>
      <c r="B1293">
        <v>3</v>
      </c>
      <c r="C1293">
        <v>1</v>
      </c>
      <c r="D1293">
        <v>2</v>
      </c>
      <c r="E1293">
        <v>7</v>
      </c>
      <c r="F1293">
        <v>3</v>
      </c>
      <c r="G1293" t="b">
        <f>INDEX(key!$AT$4:$BI$7,B1293,E1293)</f>
        <v>1</v>
      </c>
      <c r="H1293" t="str">
        <f t="shared" si="120"/>
        <v>HV_SDGSFmNewCZ07rDXHP</v>
      </c>
      <c r="I1293" s="9" t="s">
        <v>1799</v>
      </c>
      <c r="J1293" t="str">
        <f t="shared" si="121"/>
        <v>HV_SDGSFmNewCZ07</v>
      </c>
      <c r="K1293" s="9" t="s">
        <v>1662</v>
      </c>
      <c r="L1293" s="9" t="s">
        <v>45</v>
      </c>
      <c r="M1293" s="9" t="str">
        <f>INDEX(key!$AS$4:$AS$7,B1293)</f>
        <v>SDG</v>
      </c>
      <c r="N1293" s="9" t="str">
        <f>INDEX(key!$I$3:$I$5,C1293)</f>
        <v>SFm</v>
      </c>
      <c r="O1293" s="9" t="str">
        <f>INDEX(key!$F$9:$F$10,D1293)</f>
        <v>New</v>
      </c>
      <c r="P1293" s="9" t="str">
        <f>INDEX(key!$AT$3:$BI$3,E1293)</f>
        <v>CZ07</v>
      </c>
      <c r="Q1293" s="9" t="str">
        <f>INDEX('HVACwts Src'!$D$7:$I$7,F1293)</f>
        <v>rDXHP</v>
      </c>
      <c r="R1293" s="36">
        <f>IF(G1293,INDEX('HVACwts Src'!$D$11:$U$164,(B1293-1)*39+(D1293-1)*19+E1293,(C1293-1)*6+F1293),0)</f>
        <v>250.17</v>
      </c>
      <c r="T1293" t="str">
        <f t="shared" si="122"/>
        <v>HV_SDGSFmNewCZ07</v>
      </c>
      <c r="U1293" t="str">
        <f t="shared" si="123"/>
        <v>rDXHP</v>
      </c>
      <c r="V1293" s="36">
        <f t="shared" si="124"/>
        <v>250.17</v>
      </c>
    </row>
    <row r="1294" spans="1:22" x14ac:dyDescent="0.25">
      <c r="A1294" s="86">
        <f t="shared" si="125"/>
        <v>1288</v>
      </c>
      <c r="B1294">
        <v>3</v>
      </c>
      <c r="C1294">
        <v>1</v>
      </c>
      <c r="D1294">
        <v>2</v>
      </c>
      <c r="E1294">
        <v>7</v>
      </c>
      <c r="F1294">
        <v>4</v>
      </c>
      <c r="G1294" t="b">
        <f>INDEX(key!$AT$4:$BI$7,B1294,E1294)</f>
        <v>1</v>
      </c>
      <c r="H1294" t="str">
        <f t="shared" si="120"/>
        <v>HV_SDGSFmNewCZ07rNCEH</v>
      </c>
      <c r="I1294" s="9" t="s">
        <v>1799</v>
      </c>
      <c r="J1294" t="str">
        <f t="shared" si="121"/>
        <v>HV_SDGSFmNewCZ07</v>
      </c>
      <c r="K1294" s="9" t="s">
        <v>1662</v>
      </c>
      <c r="L1294" s="9" t="s">
        <v>45</v>
      </c>
      <c r="M1294" s="9" t="str">
        <f>INDEX(key!$AS$4:$AS$7,B1294)</f>
        <v>SDG</v>
      </c>
      <c r="N1294" s="9" t="str">
        <f>INDEX(key!$I$3:$I$5,C1294)</f>
        <v>SFm</v>
      </c>
      <c r="O1294" s="9" t="str">
        <f>INDEX(key!$F$9:$F$10,D1294)</f>
        <v>New</v>
      </c>
      <c r="P1294" s="9" t="str">
        <f>INDEX(key!$AT$3:$BI$3,E1294)</f>
        <v>CZ07</v>
      </c>
      <c r="Q1294" s="9" t="str">
        <f>INDEX('HVACwts Src'!$D$7:$I$7,F1294)</f>
        <v>rNCEH</v>
      </c>
      <c r="R1294" s="36">
        <f>IF(G1294,INDEX('HVACwts Src'!$D$11:$U$164,(B1294-1)*39+(D1294-1)*19+E1294,(C1294-1)*6+F1294),0)</f>
        <v>375.38400000000001</v>
      </c>
      <c r="T1294" t="str">
        <f t="shared" si="122"/>
        <v>HV_SDGSFmNewCZ07</v>
      </c>
      <c r="U1294" t="str">
        <f t="shared" si="123"/>
        <v>rNCEH</v>
      </c>
      <c r="V1294" s="36">
        <f t="shared" si="124"/>
        <v>375.38400000000001</v>
      </c>
    </row>
    <row r="1295" spans="1:22" x14ac:dyDescent="0.25">
      <c r="A1295" s="86">
        <f t="shared" si="125"/>
        <v>1289</v>
      </c>
      <c r="B1295">
        <v>3</v>
      </c>
      <c r="C1295">
        <v>1</v>
      </c>
      <c r="D1295">
        <v>2</v>
      </c>
      <c r="E1295">
        <v>7</v>
      </c>
      <c r="F1295">
        <v>5</v>
      </c>
      <c r="G1295" t="b">
        <f>INDEX(key!$AT$4:$BI$7,B1295,E1295)</f>
        <v>1</v>
      </c>
      <c r="H1295" t="str">
        <f t="shared" si="120"/>
        <v>HV_SDGSFmNewCZ07rDXOH</v>
      </c>
      <c r="I1295" s="9" t="s">
        <v>1799</v>
      </c>
      <c r="J1295" t="str">
        <f t="shared" si="121"/>
        <v>HV_SDGSFmNewCZ07</v>
      </c>
      <c r="K1295" s="9" t="s">
        <v>1662</v>
      </c>
      <c r="L1295" s="9" t="s">
        <v>45</v>
      </c>
      <c r="M1295" s="9" t="str">
        <f>INDEX(key!$AS$4:$AS$7,B1295)</f>
        <v>SDG</v>
      </c>
      <c r="N1295" s="9" t="str">
        <f>INDEX(key!$I$3:$I$5,C1295)</f>
        <v>SFm</v>
      </c>
      <c r="O1295" s="9" t="str">
        <f>INDEX(key!$F$9:$F$10,D1295)</f>
        <v>New</v>
      </c>
      <c r="P1295" s="9" t="str">
        <f>INDEX(key!$AT$3:$BI$3,E1295)</f>
        <v>CZ07</v>
      </c>
      <c r="Q1295" s="9" t="str">
        <f>INDEX('HVACwts Src'!$D$7:$I$7,F1295)</f>
        <v>rDXOH</v>
      </c>
      <c r="R1295" s="36">
        <f>IF(G1295,INDEX('HVACwts Src'!$D$11:$U$164,(B1295-1)*39+(D1295-1)*19+E1295,(C1295-1)*6+F1295),0)</f>
        <v>350.238</v>
      </c>
      <c r="T1295" t="str">
        <f t="shared" si="122"/>
        <v>HV_SDGSFmNewCZ07</v>
      </c>
      <c r="U1295" t="str">
        <f t="shared" si="123"/>
        <v>rDXOH</v>
      </c>
      <c r="V1295" s="36">
        <f t="shared" si="124"/>
        <v>350.238</v>
      </c>
    </row>
    <row r="1296" spans="1:22" x14ac:dyDescent="0.25">
      <c r="A1296" s="86">
        <f t="shared" si="125"/>
        <v>1290</v>
      </c>
      <c r="B1296">
        <v>3</v>
      </c>
      <c r="C1296">
        <v>1</v>
      </c>
      <c r="D1296">
        <v>2</v>
      </c>
      <c r="E1296">
        <v>7</v>
      </c>
      <c r="F1296">
        <v>6</v>
      </c>
      <c r="G1296" t="b">
        <f>INDEX(key!$AT$4:$BI$7,B1296,E1296)</f>
        <v>1</v>
      </c>
      <c r="H1296" t="str">
        <f t="shared" si="120"/>
        <v>HV_SDGSFmNewCZ07rNCOH</v>
      </c>
      <c r="I1296" s="9" t="s">
        <v>1799</v>
      </c>
      <c r="J1296" t="str">
        <f t="shared" si="121"/>
        <v>HV_SDGSFmNewCZ07</v>
      </c>
      <c r="K1296" s="9" t="s">
        <v>1662</v>
      </c>
      <c r="L1296" s="9" t="s">
        <v>45</v>
      </c>
      <c r="M1296" s="9" t="str">
        <f>INDEX(key!$AS$4:$AS$7,B1296)</f>
        <v>SDG</v>
      </c>
      <c r="N1296" s="9" t="str">
        <f>INDEX(key!$I$3:$I$5,C1296)</f>
        <v>SFm</v>
      </c>
      <c r="O1296" s="9" t="str">
        <f>INDEX(key!$F$9:$F$10,D1296)</f>
        <v>New</v>
      </c>
      <c r="P1296" s="9" t="str">
        <f>INDEX(key!$AT$3:$BI$3,E1296)</f>
        <v>CZ07</v>
      </c>
      <c r="Q1296" s="9" t="str">
        <f>INDEX('HVACwts Src'!$D$7:$I$7,F1296)</f>
        <v>rNCOH</v>
      </c>
      <c r="R1296" s="36">
        <f>IF(G1296,INDEX('HVACwts Src'!$D$11:$U$164,(B1296-1)*39+(D1296-1)*19+E1296,(C1296-1)*6+F1296),0)</f>
        <v>525.53760000000011</v>
      </c>
      <c r="T1296" t="str">
        <f t="shared" si="122"/>
        <v>HV_SDGSFmNewCZ07</v>
      </c>
      <c r="U1296" t="str">
        <f t="shared" si="123"/>
        <v>rNCOH</v>
      </c>
      <c r="V1296" s="36">
        <f t="shared" si="124"/>
        <v>525.53760000000011</v>
      </c>
    </row>
    <row r="1297" spans="1:22" x14ac:dyDescent="0.25">
      <c r="A1297" s="86">
        <f t="shared" si="125"/>
        <v>1291</v>
      </c>
      <c r="B1297">
        <v>3</v>
      </c>
      <c r="C1297">
        <v>1</v>
      </c>
      <c r="D1297">
        <v>2</v>
      </c>
      <c r="E1297">
        <v>8</v>
      </c>
      <c r="F1297">
        <v>1</v>
      </c>
      <c r="G1297" t="b">
        <f>INDEX(key!$AT$4:$BI$7,B1297,E1297)</f>
        <v>1</v>
      </c>
      <c r="H1297" t="str">
        <f t="shared" si="120"/>
        <v>HV_SDGSFmNewCZ08rDXGF</v>
      </c>
      <c r="I1297" s="9" t="s">
        <v>1799</v>
      </c>
      <c r="J1297" t="str">
        <f t="shared" si="121"/>
        <v>HV_SDGSFmNewCZ08</v>
      </c>
      <c r="K1297" s="9" t="s">
        <v>1662</v>
      </c>
      <c r="L1297" s="9" t="s">
        <v>45</v>
      </c>
      <c r="M1297" s="9" t="str">
        <f>INDEX(key!$AS$4:$AS$7,B1297)</f>
        <v>SDG</v>
      </c>
      <c r="N1297" s="9" t="str">
        <f>INDEX(key!$I$3:$I$5,C1297)</f>
        <v>SFm</v>
      </c>
      <c r="O1297" s="9" t="str">
        <f>INDEX(key!$F$9:$F$10,D1297)</f>
        <v>New</v>
      </c>
      <c r="P1297" s="9" t="str">
        <f>INDEX(key!$AT$3:$BI$3,E1297)</f>
        <v>CZ08</v>
      </c>
      <c r="Q1297" s="9" t="str">
        <f>INDEX('HVACwts Src'!$D$7:$I$7,F1297)</f>
        <v>rDXGF</v>
      </c>
      <c r="R1297" s="36">
        <f>IF(G1297,INDEX('HVACwts Src'!$D$11:$U$164,(B1297-1)*39+(D1297-1)*19+E1297,(C1297-1)*6+F1297),0)</f>
        <v>277.16460000000001</v>
      </c>
      <c r="T1297" t="str">
        <f t="shared" si="122"/>
        <v>HV_SDGSFmNewCZ08</v>
      </c>
      <c r="U1297" t="str">
        <f t="shared" si="123"/>
        <v>rDXGF</v>
      </c>
      <c r="V1297" s="36">
        <f t="shared" si="124"/>
        <v>277.16460000000001</v>
      </c>
    </row>
    <row r="1298" spans="1:22" x14ac:dyDescent="0.25">
      <c r="A1298" s="86">
        <f t="shared" si="125"/>
        <v>1292</v>
      </c>
      <c r="B1298">
        <v>3</v>
      </c>
      <c r="C1298">
        <v>1</v>
      </c>
      <c r="D1298">
        <v>2</v>
      </c>
      <c r="E1298">
        <v>8</v>
      </c>
      <c r="F1298">
        <v>2</v>
      </c>
      <c r="G1298" t="b">
        <f>INDEX(key!$AT$4:$BI$7,B1298,E1298)</f>
        <v>1</v>
      </c>
      <c r="H1298" t="str">
        <f t="shared" si="120"/>
        <v>HV_SDGSFmNewCZ08rNCGF</v>
      </c>
      <c r="I1298" s="9" t="s">
        <v>1799</v>
      </c>
      <c r="J1298" t="str">
        <f t="shared" si="121"/>
        <v>HV_SDGSFmNewCZ08</v>
      </c>
      <c r="K1298" s="9" t="s">
        <v>1662</v>
      </c>
      <c r="L1298" s="9" t="s">
        <v>45</v>
      </c>
      <c r="M1298" s="9" t="str">
        <f>INDEX(key!$AS$4:$AS$7,B1298)</f>
        <v>SDG</v>
      </c>
      <c r="N1298" s="9" t="str">
        <f>INDEX(key!$I$3:$I$5,C1298)</f>
        <v>SFm</v>
      </c>
      <c r="O1298" s="9" t="str">
        <f>INDEX(key!$F$9:$F$10,D1298)</f>
        <v>New</v>
      </c>
      <c r="P1298" s="9" t="str">
        <f>INDEX(key!$AT$3:$BI$3,E1298)</f>
        <v>CZ08</v>
      </c>
      <c r="Q1298" s="9" t="str">
        <f>INDEX('HVACwts Src'!$D$7:$I$7,F1298)</f>
        <v>rNCGF</v>
      </c>
      <c r="R1298" s="36">
        <f>IF(G1298,INDEX('HVACwts Src'!$D$11:$U$164,(B1298-1)*39+(D1298-1)*19+E1298,(C1298-1)*6+F1298),0)</f>
        <v>0</v>
      </c>
      <c r="T1298" t="str">
        <f t="shared" si="122"/>
        <v>HV_SDGSFmNewCZ08</v>
      </c>
      <c r="U1298" t="str">
        <f t="shared" si="123"/>
        <v>rNCGF</v>
      </c>
      <c r="V1298" s="36">
        <f t="shared" si="124"/>
        <v>0</v>
      </c>
    </row>
    <row r="1299" spans="1:22" x14ac:dyDescent="0.25">
      <c r="A1299" s="86">
        <f t="shared" si="125"/>
        <v>1293</v>
      </c>
      <c r="B1299">
        <v>3</v>
      </c>
      <c r="C1299">
        <v>1</v>
      </c>
      <c r="D1299">
        <v>2</v>
      </c>
      <c r="E1299">
        <v>8</v>
      </c>
      <c r="F1299">
        <v>3</v>
      </c>
      <c r="G1299" t="b">
        <f>INDEX(key!$AT$4:$BI$7,B1299,E1299)</f>
        <v>1</v>
      </c>
      <c r="H1299" t="str">
        <f t="shared" si="120"/>
        <v>HV_SDGSFmNewCZ08rDXHP</v>
      </c>
      <c r="I1299" s="9" t="s">
        <v>1799</v>
      </c>
      <c r="J1299" t="str">
        <f t="shared" si="121"/>
        <v>HV_SDGSFmNewCZ08</v>
      </c>
      <c r="K1299" s="9" t="s">
        <v>1662</v>
      </c>
      <c r="L1299" s="9" t="s">
        <v>45</v>
      </c>
      <c r="M1299" s="9" t="str">
        <f>INDEX(key!$AS$4:$AS$7,B1299)</f>
        <v>SDG</v>
      </c>
      <c r="N1299" s="9" t="str">
        <f>INDEX(key!$I$3:$I$5,C1299)</f>
        <v>SFm</v>
      </c>
      <c r="O1299" s="9" t="str">
        <f>INDEX(key!$F$9:$F$10,D1299)</f>
        <v>New</v>
      </c>
      <c r="P1299" s="9" t="str">
        <f>INDEX(key!$AT$3:$BI$3,E1299)</f>
        <v>CZ08</v>
      </c>
      <c r="Q1299" s="9" t="str">
        <f>INDEX('HVACwts Src'!$D$7:$I$7,F1299)</f>
        <v>rDXHP</v>
      </c>
      <c r="R1299" s="36">
        <f>IF(G1299,INDEX('HVACwts Src'!$D$11:$U$164,(B1299-1)*39+(D1299-1)*19+E1299,(C1299-1)*6+F1299),0)</f>
        <v>15.929</v>
      </c>
      <c r="T1299" t="str">
        <f t="shared" si="122"/>
        <v>HV_SDGSFmNewCZ08</v>
      </c>
      <c r="U1299" t="str">
        <f t="shared" si="123"/>
        <v>rDXHP</v>
      </c>
      <c r="V1299" s="36">
        <f t="shared" si="124"/>
        <v>15.929</v>
      </c>
    </row>
    <row r="1300" spans="1:22" x14ac:dyDescent="0.25">
      <c r="A1300" s="86">
        <f t="shared" si="125"/>
        <v>1294</v>
      </c>
      <c r="B1300">
        <v>3</v>
      </c>
      <c r="C1300">
        <v>1</v>
      </c>
      <c r="D1300">
        <v>2</v>
      </c>
      <c r="E1300">
        <v>8</v>
      </c>
      <c r="F1300">
        <v>4</v>
      </c>
      <c r="G1300" t="b">
        <f>INDEX(key!$AT$4:$BI$7,B1300,E1300)</f>
        <v>1</v>
      </c>
      <c r="H1300" t="str">
        <f t="shared" si="120"/>
        <v>HV_SDGSFmNewCZ08rNCEH</v>
      </c>
      <c r="I1300" s="9" t="s">
        <v>1799</v>
      </c>
      <c r="J1300" t="str">
        <f t="shared" si="121"/>
        <v>HV_SDGSFmNewCZ08</v>
      </c>
      <c r="K1300" s="9" t="s">
        <v>1662</v>
      </c>
      <c r="L1300" s="9" t="s">
        <v>45</v>
      </c>
      <c r="M1300" s="9" t="str">
        <f>INDEX(key!$AS$4:$AS$7,B1300)</f>
        <v>SDG</v>
      </c>
      <c r="N1300" s="9" t="str">
        <f>INDEX(key!$I$3:$I$5,C1300)</f>
        <v>SFm</v>
      </c>
      <c r="O1300" s="9" t="str">
        <f>INDEX(key!$F$9:$F$10,D1300)</f>
        <v>New</v>
      </c>
      <c r="P1300" s="9" t="str">
        <f>INDEX(key!$AT$3:$BI$3,E1300)</f>
        <v>CZ08</v>
      </c>
      <c r="Q1300" s="9" t="str">
        <f>INDEX('HVACwts Src'!$D$7:$I$7,F1300)</f>
        <v>rNCEH</v>
      </c>
      <c r="R1300" s="36">
        <f>IF(G1300,INDEX('HVACwts Src'!$D$11:$U$164,(B1300-1)*39+(D1300-1)*19+E1300,(C1300-1)*6+F1300),0)</f>
        <v>0</v>
      </c>
      <c r="T1300" t="str">
        <f t="shared" si="122"/>
        <v>HV_SDGSFmNewCZ08</v>
      </c>
      <c r="U1300" t="str">
        <f t="shared" si="123"/>
        <v>rNCEH</v>
      </c>
      <c r="V1300" s="36">
        <f t="shared" si="124"/>
        <v>0</v>
      </c>
    </row>
    <row r="1301" spans="1:22" x14ac:dyDescent="0.25">
      <c r="A1301" s="86">
        <f t="shared" si="125"/>
        <v>1295</v>
      </c>
      <c r="B1301">
        <v>3</v>
      </c>
      <c r="C1301">
        <v>1</v>
      </c>
      <c r="D1301">
        <v>2</v>
      </c>
      <c r="E1301">
        <v>8</v>
      </c>
      <c r="F1301">
        <v>5</v>
      </c>
      <c r="G1301" t="b">
        <f>INDEX(key!$AT$4:$BI$7,B1301,E1301)</f>
        <v>1</v>
      </c>
      <c r="H1301" t="str">
        <f t="shared" si="120"/>
        <v>HV_SDGSFmNewCZ08rDXOH</v>
      </c>
      <c r="I1301" s="9" t="s">
        <v>1799</v>
      </c>
      <c r="J1301" t="str">
        <f t="shared" si="121"/>
        <v>HV_SDGSFmNewCZ08</v>
      </c>
      <c r="K1301" s="9" t="s">
        <v>1662</v>
      </c>
      <c r="L1301" s="9" t="s">
        <v>45</v>
      </c>
      <c r="M1301" s="9" t="str">
        <f>INDEX(key!$AS$4:$AS$7,B1301)</f>
        <v>SDG</v>
      </c>
      <c r="N1301" s="9" t="str">
        <f>INDEX(key!$I$3:$I$5,C1301)</f>
        <v>SFm</v>
      </c>
      <c r="O1301" s="9" t="str">
        <f>INDEX(key!$F$9:$F$10,D1301)</f>
        <v>New</v>
      </c>
      <c r="P1301" s="9" t="str">
        <f>INDEX(key!$AT$3:$BI$3,E1301)</f>
        <v>CZ08</v>
      </c>
      <c r="Q1301" s="9" t="str">
        <f>INDEX('HVACwts Src'!$D$7:$I$7,F1301)</f>
        <v>rDXOH</v>
      </c>
      <c r="R1301" s="36">
        <f>IF(G1301,INDEX('HVACwts Src'!$D$11:$U$164,(B1301-1)*39+(D1301-1)*19+E1301,(C1301-1)*6+F1301),0)</f>
        <v>22.300599999999999</v>
      </c>
      <c r="T1301" t="str">
        <f t="shared" si="122"/>
        <v>HV_SDGSFmNewCZ08</v>
      </c>
      <c r="U1301" t="str">
        <f t="shared" si="123"/>
        <v>rDXOH</v>
      </c>
      <c r="V1301" s="36">
        <f t="shared" si="124"/>
        <v>22.300599999999999</v>
      </c>
    </row>
    <row r="1302" spans="1:22" x14ac:dyDescent="0.25">
      <c r="A1302" s="86">
        <f t="shared" si="125"/>
        <v>1296</v>
      </c>
      <c r="B1302">
        <v>3</v>
      </c>
      <c r="C1302">
        <v>1</v>
      </c>
      <c r="D1302">
        <v>2</v>
      </c>
      <c r="E1302">
        <v>8</v>
      </c>
      <c r="F1302">
        <v>6</v>
      </c>
      <c r="G1302" t="b">
        <f>INDEX(key!$AT$4:$BI$7,B1302,E1302)</f>
        <v>1</v>
      </c>
      <c r="H1302" t="str">
        <f t="shared" si="120"/>
        <v>HV_SDGSFmNewCZ08rNCOH</v>
      </c>
      <c r="I1302" s="9" t="s">
        <v>1799</v>
      </c>
      <c r="J1302" t="str">
        <f t="shared" si="121"/>
        <v>HV_SDGSFmNewCZ08</v>
      </c>
      <c r="K1302" s="9" t="s">
        <v>1662</v>
      </c>
      <c r="L1302" s="9" t="s">
        <v>45</v>
      </c>
      <c r="M1302" s="9" t="str">
        <f>INDEX(key!$AS$4:$AS$7,B1302)</f>
        <v>SDG</v>
      </c>
      <c r="N1302" s="9" t="str">
        <f>INDEX(key!$I$3:$I$5,C1302)</f>
        <v>SFm</v>
      </c>
      <c r="O1302" s="9" t="str">
        <f>INDEX(key!$F$9:$F$10,D1302)</f>
        <v>New</v>
      </c>
      <c r="P1302" s="9" t="str">
        <f>INDEX(key!$AT$3:$BI$3,E1302)</f>
        <v>CZ08</v>
      </c>
      <c r="Q1302" s="9" t="str">
        <f>INDEX('HVACwts Src'!$D$7:$I$7,F1302)</f>
        <v>rNCOH</v>
      </c>
      <c r="R1302" s="36">
        <f>IF(G1302,INDEX('HVACwts Src'!$D$11:$U$164,(B1302-1)*39+(D1302-1)*19+E1302,(C1302-1)*6+F1302),0)</f>
        <v>0</v>
      </c>
      <c r="T1302" t="str">
        <f t="shared" si="122"/>
        <v>HV_SDGSFmNewCZ08</v>
      </c>
      <c r="U1302" t="str">
        <f t="shared" si="123"/>
        <v>rNCOH</v>
      </c>
      <c r="V1302" s="36">
        <f t="shared" si="124"/>
        <v>0</v>
      </c>
    </row>
    <row r="1303" spans="1:22" x14ac:dyDescent="0.25">
      <c r="A1303" s="86">
        <f t="shared" si="125"/>
        <v>1297</v>
      </c>
      <c r="B1303">
        <v>3</v>
      </c>
      <c r="C1303">
        <v>1</v>
      </c>
      <c r="D1303">
        <v>2</v>
      </c>
      <c r="E1303">
        <v>9</v>
      </c>
      <c r="F1303">
        <v>1</v>
      </c>
      <c r="G1303" t="b">
        <f>INDEX(key!$AT$4:$BI$7,B1303,E1303)</f>
        <v>0</v>
      </c>
      <c r="H1303" t="str">
        <f t="shared" si="120"/>
        <v>HV_SDGSFmNewCZ09rDXGF</v>
      </c>
      <c r="I1303" s="9" t="s">
        <v>1799</v>
      </c>
      <c r="J1303" t="str">
        <f t="shared" si="121"/>
        <v>HV_SDGSFmNewCZ09</v>
      </c>
      <c r="K1303" s="9" t="s">
        <v>1662</v>
      </c>
      <c r="L1303" s="9" t="s">
        <v>45</v>
      </c>
      <c r="M1303" s="9" t="str">
        <f>INDEX(key!$AS$4:$AS$7,B1303)</f>
        <v>SDG</v>
      </c>
      <c r="N1303" s="9" t="str">
        <f>INDEX(key!$I$3:$I$5,C1303)</f>
        <v>SFm</v>
      </c>
      <c r="O1303" s="9" t="str">
        <f>INDEX(key!$F$9:$F$10,D1303)</f>
        <v>New</v>
      </c>
      <c r="P1303" s="9" t="str">
        <f>INDEX(key!$AT$3:$BI$3,E1303)</f>
        <v>CZ09</v>
      </c>
      <c r="Q1303" s="9" t="str">
        <f>INDEX('HVACwts Src'!$D$7:$I$7,F1303)</f>
        <v>rDXGF</v>
      </c>
      <c r="R1303" s="36">
        <f>IF(G1303,INDEX('HVACwts Src'!$D$11:$U$164,(B1303-1)*39+(D1303-1)*19+E1303,(C1303-1)*6+F1303),0)</f>
        <v>0</v>
      </c>
      <c r="T1303" t="str">
        <f t="shared" si="122"/>
        <v>HV_SDGSFmNewCZ09</v>
      </c>
      <c r="U1303" t="str">
        <f t="shared" si="123"/>
        <v>rDXGF</v>
      </c>
      <c r="V1303" s="36">
        <f t="shared" si="124"/>
        <v>0</v>
      </c>
    </row>
    <row r="1304" spans="1:22" x14ac:dyDescent="0.25">
      <c r="A1304" s="86">
        <f t="shared" si="125"/>
        <v>1298</v>
      </c>
      <c r="B1304">
        <v>3</v>
      </c>
      <c r="C1304">
        <v>1</v>
      </c>
      <c r="D1304">
        <v>2</v>
      </c>
      <c r="E1304">
        <v>9</v>
      </c>
      <c r="F1304">
        <v>2</v>
      </c>
      <c r="G1304" t="b">
        <f>INDEX(key!$AT$4:$BI$7,B1304,E1304)</f>
        <v>0</v>
      </c>
      <c r="H1304" t="str">
        <f t="shared" si="120"/>
        <v>HV_SDGSFmNewCZ09rNCGF</v>
      </c>
      <c r="I1304" s="9" t="s">
        <v>1799</v>
      </c>
      <c r="J1304" t="str">
        <f t="shared" si="121"/>
        <v>HV_SDGSFmNewCZ09</v>
      </c>
      <c r="K1304" s="9" t="s">
        <v>1662</v>
      </c>
      <c r="L1304" s="9" t="s">
        <v>45</v>
      </c>
      <c r="M1304" s="9" t="str">
        <f>INDEX(key!$AS$4:$AS$7,B1304)</f>
        <v>SDG</v>
      </c>
      <c r="N1304" s="9" t="str">
        <f>INDEX(key!$I$3:$I$5,C1304)</f>
        <v>SFm</v>
      </c>
      <c r="O1304" s="9" t="str">
        <f>INDEX(key!$F$9:$F$10,D1304)</f>
        <v>New</v>
      </c>
      <c r="P1304" s="9" t="str">
        <f>INDEX(key!$AT$3:$BI$3,E1304)</f>
        <v>CZ09</v>
      </c>
      <c r="Q1304" s="9" t="str">
        <f>INDEX('HVACwts Src'!$D$7:$I$7,F1304)</f>
        <v>rNCGF</v>
      </c>
      <c r="R1304" s="36">
        <f>IF(G1304,INDEX('HVACwts Src'!$D$11:$U$164,(B1304-1)*39+(D1304-1)*19+E1304,(C1304-1)*6+F1304),0)</f>
        <v>0</v>
      </c>
      <c r="T1304" t="str">
        <f t="shared" si="122"/>
        <v>HV_SDGSFmNewCZ09</v>
      </c>
      <c r="U1304" t="str">
        <f t="shared" si="123"/>
        <v>rNCGF</v>
      </c>
      <c r="V1304" s="36">
        <f t="shared" si="124"/>
        <v>0</v>
      </c>
    </row>
    <row r="1305" spans="1:22" x14ac:dyDescent="0.25">
      <c r="A1305" s="86">
        <f t="shared" si="125"/>
        <v>1299</v>
      </c>
      <c r="B1305">
        <v>3</v>
      </c>
      <c r="C1305">
        <v>1</v>
      </c>
      <c r="D1305">
        <v>2</v>
      </c>
      <c r="E1305">
        <v>9</v>
      </c>
      <c r="F1305">
        <v>3</v>
      </c>
      <c r="G1305" t="b">
        <f>INDEX(key!$AT$4:$BI$7,B1305,E1305)</f>
        <v>0</v>
      </c>
      <c r="H1305" t="str">
        <f t="shared" si="120"/>
        <v>HV_SDGSFmNewCZ09rDXHP</v>
      </c>
      <c r="I1305" s="9" t="s">
        <v>1799</v>
      </c>
      <c r="J1305" t="str">
        <f t="shared" si="121"/>
        <v>HV_SDGSFmNewCZ09</v>
      </c>
      <c r="K1305" s="9" t="s">
        <v>1662</v>
      </c>
      <c r="L1305" s="9" t="s">
        <v>45</v>
      </c>
      <c r="M1305" s="9" t="str">
        <f>INDEX(key!$AS$4:$AS$7,B1305)</f>
        <v>SDG</v>
      </c>
      <c r="N1305" s="9" t="str">
        <f>INDEX(key!$I$3:$I$5,C1305)</f>
        <v>SFm</v>
      </c>
      <c r="O1305" s="9" t="str">
        <f>INDEX(key!$F$9:$F$10,D1305)</f>
        <v>New</v>
      </c>
      <c r="P1305" s="9" t="str">
        <f>INDEX(key!$AT$3:$BI$3,E1305)</f>
        <v>CZ09</v>
      </c>
      <c r="Q1305" s="9" t="str">
        <f>INDEX('HVACwts Src'!$D$7:$I$7,F1305)</f>
        <v>rDXHP</v>
      </c>
      <c r="R1305" s="36">
        <f>IF(G1305,INDEX('HVACwts Src'!$D$11:$U$164,(B1305-1)*39+(D1305-1)*19+E1305,(C1305-1)*6+F1305),0)</f>
        <v>0</v>
      </c>
      <c r="T1305" t="str">
        <f t="shared" si="122"/>
        <v>HV_SDGSFmNewCZ09</v>
      </c>
      <c r="U1305" t="str">
        <f t="shared" si="123"/>
        <v>rDXHP</v>
      </c>
      <c r="V1305" s="36">
        <f t="shared" si="124"/>
        <v>0</v>
      </c>
    </row>
    <row r="1306" spans="1:22" x14ac:dyDescent="0.25">
      <c r="A1306" s="86">
        <f t="shared" si="125"/>
        <v>1300</v>
      </c>
      <c r="B1306">
        <v>3</v>
      </c>
      <c r="C1306">
        <v>1</v>
      </c>
      <c r="D1306">
        <v>2</v>
      </c>
      <c r="E1306">
        <v>9</v>
      </c>
      <c r="F1306">
        <v>4</v>
      </c>
      <c r="G1306" t="b">
        <f>INDEX(key!$AT$4:$BI$7,B1306,E1306)</f>
        <v>0</v>
      </c>
      <c r="H1306" t="str">
        <f t="shared" si="120"/>
        <v>HV_SDGSFmNewCZ09rNCEH</v>
      </c>
      <c r="I1306" s="9" t="s">
        <v>1799</v>
      </c>
      <c r="J1306" t="str">
        <f t="shared" si="121"/>
        <v>HV_SDGSFmNewCZ09</v>
      </c>
      <c r="K1306" s="9" t="s">
        <v>1662</v>
      </c>
      <c r="L1306" s="9" t="s">
        <v>45</v>
      </c>
      <c r="M1306" s="9" t="str">
        <f>INDEX(key!$AS$4:$AS$7,B1306)</f>
        <v>SDG</v>
      </c>
      <c r="N1306" s="9" t="str">
        <f>INDEX(key!$I$3:$I$5,C1306)</f>
        <v>SFm</v>
      </c>
      <c r="O1306" s="9" t="str">
        <f>INDEX(key!$F$9:$F$10,D1306)</f>
        <v>New</v>
      </c>
      <c r="P1306" s="9" t="str">
        <f>INDEX(key!$AT$3:$BI$3,E1306)</f>
        <v>CZ09</v>
      </c>
      <c r="Q1306" s="9" t="str">
        <f>INDEX('HVACwts Src'!$D$7:$I$7,F1306)</f>
        <v>rNCEH</v>
      </c>
      <c r="R1306" s="36">
        <f>IF(G1306,INDEX('HVACwts Src'!$D$11:$U$164,(B1306-1)*39+(D1306-1)*19+E1306,(C1306-1)*6+F1306),0)</f>
        <v>0</v>
      </c>
      <c r="T1306" t="str">
        <f t="shared" si="122"/>
        <v>HV_SDGSFmNewCZ09</v>
      </c>
      <c r="U1306" t="str">
        <f t="shared" si="123"/>
        <v>rNCEH</v>
      </c>
      <c r="V1306" s="36">
        <f t="shared" si="124"/>
        <v>0</v>
      </c>
    </row>
    <row r="1307" spans="1:22" x14ac:dyDescent="0.25">
      <c r="A1307" s="86">
        <f t="shared" si="125"/>
        <v>1301</v>
      </c>
      <c r="B1307">
        <v>3</v>
      </c>
      <c r="C1307">
        <v>1</v>
      </c>
      <c r="D1307">
        <v>2</v>
      </c>
      <c r="E1307">
        <v>9</v>
      </c>
      <c r="F1307">
        <v>5</v>
      </c>
      <c r="G1307" t="b">
        <f>INDEX(key!$AT$4:$BI$7,B1307,E1307)</f>
        <v>0</v>
      </c>
      <c r="H1307" t="str">
        <f t="shared" si="120"/>
        <v>HV_SDGSFmNewCZ09rDXOH</v>
      </c>
      <c r="I1307" s="9" t="s">
        <v>1799</v>
      </c>
      <c r="J1307" t="str">
        <f t="shared" si="121"/>
        <v>HV_SDGSFmNewCZ09</v>
      </c>
      <c r="K1307" s="9" t="s">
        <v>1662</v>
      </c>
      <c r="L1307" s="9" t="s">
        <v>45</v>
      </c>
      <c r="M1307" s="9" t="str">
        <f>INDEX(key!$AS$4:$AS$7,B1307)</f>
        <v>SDG</v>
      </c>
      <c r="N1307" s="9" t="str">
        <f>INDEX(key!$I$3:$I$5,C1307)</f>
        <v>SFm</v>
      </c>
      <c r="O1307" s="9" t="str">
        <f>INDEX(key!$F$9:$F$10,D1307)</f>
        <v>New</v>
      </c>
      <c r="P1307" s="9" t="str">
        <f>INDEX(key!$AT$3:$BI$3,E1307)</f>
        <v>CZ09</v>
      </c>
      <c r="Q1307" s="9" t="str">
        <f>INDEX('HVACwts Src'!$D$7:$I$7,F1307)</f>
        <v>rDXOH</v>
      </c>
      <c r="R1307" s="36">
        <f>IF(G1307,INDEX('HVACwts Src'!$D$11:$U$164,(B1307-1)*39+(D1307-1)*19+E1307,(C1307-1)*6+F1307),0)</f>
        <v>0</v>
      </c>
      <c r="T1307" t="str">
        <f t="shared" si="122"/>
        <v>HV_SDGSFmNewCZ09</v>
      </c>
      <c r="U1307" t="str">
        <f t="shared" si="123"/>
        <v>rDXOH</v>
      </c>
      <c r="V1307" s="36">
        <f t="shared" si="124"/>
        <v>0</v>
      </c>
    </row>
    <row r="1308" spans="1:22" x14ac:dyDescent="0.25">
      <c r="A1308" s="86">
        <f t="shared" si="125"/>
        <v>1302</v>
      </c>
      <c r="B1308">
        <v>3</v>
      </c>
      <c r="C1308">
        <v>1</v>
      </c>
      <c r="D1308">
        <v>2</v>
      </c>
      <c r="E1308">
        <v>9</v>
      </c>
      <c r="F1308">
        <v>6</v>
      </c>
      <c r="G1308" t="b">
        <f>INDEX(key!$AT$4:$BI$7,B1308,E1308)</f>
        <v>0</v>
      </c>
      <c r="H1308" t="str">
        <f t="shared" si="120"/>
        <v>HV_SDGSFmNewCZ09rNCOH</v>
      </c>
      <c r="I1308" s="9" t="s">
        <v>1799</v>
      </c>
      <c r="J1308" t="str">
        <f t="shared" si="121"/>
        <v>HV_SDGSFmNewCZ09</v>
      </c>
      <c r="K1308" s="9" t="s">
        <v>1662</v>
      </c>
      <c r="L1308" s="9" t="s">
        <v>45</v>
      </c>
      <c r="M1308" s="9" t="str">
        <f>INDEX(key!$AS$4:$AS$7,B1308)</f>
        <v>SDG</v>
      </c>
      <c r="N1308" s="9" t="str">
        <f>INDEX(key!$I$3:$I$5,C1308)</f>
        <v>SFm</v>
      </c>
      <c r="O1308" s="9" t="str">
        <f>INDEX(key!$F$9:$F$10,D1308)</f>
        <v>New</v>
      </c>
      <c r="P1308" s="9" t="str">
        <f>INDEX(key!$AT$3:$BI$3,E1308)</f>
        <v>CZ09</v>
      </c>
      <c r="Q1308" s="9" t="str">
        <f>INDEX('HVACwts Src'!$D$7:$I$7,F1308)</f>
        <v>rNCOH</v>
      </c>
      <c r="R1308" s="36">
        <f>IF(G1308,INDEX('HVACwts Src'!$D$11:$U$164,(B1308-1)*39+(D1308-1)*19+E1308,(C1308-1)*6+F1308),0)</f>
        <v>0</v>
      </c>
      <c r="T1308" t="str">
        <f t="shared" si="122"/>
        <v>HV_SDGSFmNewCZ09</v>
      </c>
      <c r="U1308" t="str">
        <f t="shared" si="123"/>
        <v>rNCOH</v>
      </c>
      <c r="V1308" s="36">
        <f t="shared" si="124"/>
        <v>0</v>
      </c>
    </row>
    <row r="1309" spans="1:22" x14ac:dyDescent="0.25">
      <c r="A1309" s="86">
        <f t="shared" si="125"/>
        <v>1303</v>
      </c>
      <c r="B1309">
        <v>3</v>
      </c>
      <c r="C1309">
        <v>1</v>
      </c>
      <c r="D1309">
        <v>2</v>
      </c>
      <c r="E1309">
        <v>10</v>
      </c>
      <c r="F1309">
        <v>1</v>
      </c>
      <c r="G1309" t="b">
        <f>INDEX(key!$AT$4:$BI$7,B1309,E1309)</f>
        <v>1</v>
      </c>
      <c r="H1309" t="str">
        <f t="shared" si="120"/>
        <v>HV_SDGSFmNewCZ10rDXGF</v>
      </c>
      <c r="I1309" s="9" t="s">
        <v>1799</v>
      </c>
      <c r="J1309" t="str">
        <f t="shared" si="121"/>
        <v>HV_SDGSFmNewCZ10</v>
      </c>
      <c r="K1309" s="9" t="s">
        <v>1662</v>
      </c>
      <c r="L1309" s="9" t="s">
        <v>45</v>
      </c>
      <c r="M1309" s="9" t="str">
        <f>INDEX(key!$AS$4:$AS$7,B1309)</f>
        <v>SDG</v>
      </c>
      <c r="N1309" s="9" t="str">
        <f>INDEX(key!$I$3:$I$5,C1309)</f>
        <v>SFm</v>
      </c>
      <c r="O1309" s="9" t="str">
        <f>INDEX(key!$F$9:$F$10,D1309)</f>
        <v>New</v>
      </c>
      <c r="P1309" s="9" t="str">
        <f>INDEX(key!$AT$3:$BI$3,E1309)</f>
        <v>CZ10</v>
      </c>
      <c r="Q1309" s="9" t="str">
        <f>INDEX('HVACwts Src'!$D$7:$I$7,F1309)</f>
        <v>rDXGF</v>
      </c>
      <c r="R1309" s="36">
        <f>IF(G1309,INDEX('HVACwts Src'!$D$11:$U$164,(B1309-1)*39+(D1309-1)*19+E1309,(C1309-1)*6+F1309),0)</f>
        <v>6871.3643999999995</v>
      </c>
      <c r="T1309" t="str">
        <f t="shared" si="122"/>
        <v>HV_SDGSFmNewCZ10</v>
      </c>
      <c r="U1309" t="str">
        <f t="shared" si="123"/>
        <v>rDXGF</v>
      </c>
      <c r="V1309" s="36">
        <f t="shared" si="124"/>
        <v>6871.3643999999995</v>
      </c>
    </row>
    <row r="1310" spans="1:22" x14ac:dyDescent="0.25">
      <c r="A1310" s="86">
        <f t="shared" si="125"/>
        <v>1304</v>
      </c>
      <c r="B1310">
        <v>3</v>
      </c>
      <c r="C1310">
        <v>1</v>
      </c>
      <c r="D1310">
        <v>2</v>
      </c>
      <c r="E1310">
        <v>10</v>
      </c>
      <c r="F1310">
        <v>2</v>
      </c>
      <c r="G1310" t="b">
        <f>INDEX(key!$AT$4:$BI$7,B1310,E1310)</f>
        <v>1</v>
      </c>
      <c r="H1310" t="str">
        <f t="shared" si="120"/>
        <v>HV_SDGSFmNewCZ10rNCGF</v>
      </c>
      <c r="I1310" s="9" t="s">
        <v>1799</v>
      </c>
      <c r="J1310" t="str">
        <f t="shared" si="121"/>
        <v>HV_SDGSFmNewCZ10</v>
      </c>
      <c r="K1310" s="9" t="s">
        <v>1662</v>
      </c>
      <c r="L1310" s="9" t="s">
        <v>45</v>
      </c>
      <c r="M1310" s="9" t="str">
        <f>INDEX(key!$AS$4:$AS$7,B1310)</f>
        <v>SDG</v>
      </c>
      <c r="N1310" s="9" t="str">
        <f>INDEX(key!$I$3:$I$5,C1310)</f>
        <v>SFm</v>
      </c>
      <c r="O1310" s="9" t="str">
        <f>INDEX(key!$F$9:$F$10,D1310)</f>
        <v>New</v>
      </c>
      <c r="P1310" s="9" t="str">
        <f>INDEX(key!$AT$3:$BI$3,E1310)</f>
        <v>CZ10</v>
      </c>
      <c r="Q1310" s="9" t="str">
        <f>INDEX('HVACwts Src'!$D$7:$I$7,F1310)</f>
        <v>rNCGF</v>
      </c>
      <c r="R1310" s="36">
        <f>IF(G1310,INDEX('HVACwts Src'!$D$11:$U$164,(B1310-1)*39+(D1310-1)*19+E1310,(C1310-1)*6+F1310),0)</f>
        <v>117.29339999999999</v>
      </c>
      <c r="T1310" t="str">
        <f t="shared" si="122"/>
        <v>HV_SDGSFmNewCZ10</v>
      </c>
      <c r="U1310" t="str">
        <f t="shared" si="123"/>
        <v>rNCGF</v>
      </c>
      <c r="V1310" s="36">
        <f t="shared" si="124"/>
        <v>117.29339999999999</v>
      </c>
    </row>
    <row r="1311" spans="1:22" x14ac:dyDescent="0.25">
      <c r="A1311" s="86">
        <f t="shared" si="125"/>
        <v>1305</v>
      </c>
      <c r="B1311">
        <v>3</v>
      </c>
      <c r="C1311">
        <v>1</v>
      </c>
      <c r="D1311">
        <v>2</v>
      </c>
      <c r="E1311">
        <v>10</v>
      </c>
      <c r="F1311">
        <v>3</v>
      </c>
      <c r="G1311" t="b">
        <f>INDEX(key!$AT$4:$BI$7,B1311,E1311)</f>
        <v>1</v>
      </c>
      <c r="H1311" t="str">
        <f t="shared" si="120"/>
        <v>HV_SDGSFmNewCZ10rDXHP</v>
      </c>
      <c r="I1311" s="9" t="s">
        <v>1799</v>
      </c>
      <c r="J1311" t="str">
        <f t="shared" si="121"/>
        <v>HV_SDGSFmNewCZ10</v>
      </c>
      <c r="K1311" s="9" t="s">
        <v>1662</v>
      </c>
      <c r="L1311" s="9" t="s">
        <v>45</v>
      </c>
      <c r="M1311" s="9" t="str">
        <f>INDEX(key!$AS$4:$AS$7,B1311)</f>
        <v>SDG</v>
      </c>
      <c r="N1311" s="9" t="str">
        <f>INDEX(key!$I$3:$I$5,C1311)</f>
        <v>SFm</v>
      </c>
      <c r="O1311" s="9" t="str">
        <f>INDEX(key!$F$9:$F$10,D1311)</f>
        <v>New</v>
      </c>
      <c r="P1311" s="9" t="str">
        <f>INDEX(key!$AT$3:$BI$3,E1311)</f>
        <v>CZ10</v>
      </c>
      <c r="Q1311" s="9" t="str">
        <f>INDEX('HVACwts Src'!$D$7:$I$7,F1311)</f>
        <v>rDXHP</v>
      </c>
      <c r="R1311" s="36">
        <f>IF(G1311,INDEX('HVACwts Src'!$D$11:$U$164,(B1311-1)*39+(D1311-1)*19+E1311,(C1311-1)*6+F1311),0)</f>
        <v>394.90600000000001</v>
      </c>
      <c r="T1311" t="str">
        <f t="shared" si="122"/>
        <v>HV_SDGSFmNewCZ10</v>
      </c>
      <c r="U1311" t="str">
        <f t="shared" si="123"/>
        <v>rDXHP</v>
      </c>
      <c r="V1311" s="36">
        <f t="shared" si="124"/>
        <v>394.90600000000001</v>
      </c>
    </row>
    <row r="1312" spans="1:22" x14ac:dyDescent="0.25">
      <c r="A1312" s="86">
        <f t="shared" si="125"/>
        <v>1306</v>
      </c>
      <c r="B1312">
        <v>3</v>
      </c>
      <c r="C1312">
        <v>1</v>
      </c>
      <c r="D1312">
        <v>2</v>
      </c>
      <c r="E1312">
        <v>10</v>
      </c>
      <c r="F1312">
        <v>4</v>
      </c>
      <c r="G1312" t="b">
        <f>INDEX(key!$AT$4:$BI$7,B1312,E1312)</f>
        <v>1</v>
      </c>
      <c r="H1312" t="str">
        <f t="shared" si="120"/>
        <v>HV_SDGSFmNewCZ10rNCEH</v>
      </c>
      <c r="I1312" s="9" t="s">
        <v>1799</v>
      </c>
      <c r="J1312" t="str">
        <f t="shared" si="121"/>
        <v>HV_SDGSFmNewCZ10</v>
      </c>
      <c r="K1312" s="9" t="s">
        <v>1662</v>
      </c>
      <c r="L1312" s="9" t="s">
        <v>45</v>
      </c>
      <c r="M1312" s="9" t="str">
        <f>INDEX(key!$AS$4:$AS$7,B1312)</f>
        <v>SDG</v>
      </c>
      <c r="N1312" s="9" t="str">
        <f>INDEX(key!$I$3:$I$5,C1312)</f>
        <v>SFm</v>
      </c>
      <c r="O1312" s="9" t="str">
        <f>INDEX(key!$F$9:$F$10,D1312)</f>
        <v>New</v>
      </c>
      <c r="P1312" s="9" t="str">
        <f>INDEX(key!$AT$3:$BI$3,E1312)</f>
        <v>CZ10</v>
      </c>
      <c r="Q1312" s="9" t="str">
        <f>INDEX('HVACwts Src'!$D$7:$I$7,F1312)</f>
        <v>rNCEH</v>
      </c>
      <c r="R1312" s="36">
        <f>IF(G1312,INDEX('HVACwts Src'!$D$11:$U$164,(B1312-1)*39+(D1312-1)*19+E1312,(C1312-1)*6+F1312),0)</f>
        <v>6.7409999999999997</v>
      </c>
      <c r="T1312" t="str">
        <f t="shared" si="122"/>
        <v>HV_SDGSFmNewCZ10</v>
      </c>
      <c r="U1312" t="str">
        <f t="shared" si="123"/>
        <v>rNCEH</v>
      </c>
      <c r="V1312" s="36">
        <f t="shared" si="124"/>
        <v>6.7409999999999997</v>
      </c>
    </row>
    <row r="1313" spans="1:22" x14ac:dyDescent="0.25">
      <c r="A1313" s="86">
        <f t="shared" si="125"/>
        <v>1307</v>
      </c>
      <c r="B1313">
        <v>3</v>
      </c>
      <c r="C1313">
        <v>1</v>
      </c>
      <c r="D1313">
        <v>2</v>
      </c>
      <c r="E1313">
        <v>10</v>
      </c>
      <c r="F1313">
        <v>5</v>
      </c>
      <c r="G1313" t="b">
        <f>INDEX(key!$AT$4:$BI$7,B1313,E1313)</f>
        <v>1</v>
      </c>
      <c r="H1313" t="str">
        <f t="shared" si="120"/>
        <v>HV_SDGSFmNewCZ10rDXOH</v>
      </c>
      <c r="I1313" s="9" t="s">
        <v>1799</v>
      </c>
      <c r="J1313" t="str">
        <f t="shared" si="121"/>
        <v>HV_SDGSFmNewCZ10</v>
      </c>
      <c r="K1313" s="9" t="s">
        <v>1662</v>
      </c>
      <c r="L1313" s="9" t="s">
        <v>45</v>
      </c>
      <c r="M1313" s="9" t="str">
        <f>INDEX(key!$AS$4:$AS$7,B1313)</f>
        <v>SDG</v>
      </c>
      <c r="N1313" s="9" t="str">
        <f>INDEX(key!$I$3:$I$5,C1313)</f>
        <v>SFm</v>
      </c>
      <c r="O1313" s="9" t="str">
        <f>INDEX(key!$F$9:$F$10,D1313)</f>
        <v>New</v>
      </c>
      <c r="P1313" s="9" t="str">
        <f>INDEX(key!$AT$3:$BI$3,E1313)</f>
        <v>CZ10</v>
      </c>
      <c r="Q1313" s="9" t="str">
        <f>INDEX('HVACwts Src'!$D$7:$I$7,F1313)</f>
        <v>rDXOH</v>
      </c>
      <c r="R1313" s="36">
        <f>IF(G1313,INDEX('HVACwts Src'!$D$11:$U$164,(B1313-1)*39+(D1313-1)*19+E1313,(C1313-1)*6+F1313),0)</f>
        <v>552.86840000000007</v>
      </c>
      <c r="T1313" t="str">
        <f t="shared" si="122"/>
        <v>HV_SDGSFmNewCZ10</v>
      </c>
      <c r="U1313" t="str">
        <f t="shared" si="123"/>
        <v>rDXOH</v>
      </c>
      <c r="V1313" s="36">
        <f t="shared" si="124"/>
        <v>552.86840000000007</v>
      </c>
    </row>
    <row r="1314" spans="1:22" x14ac:dyDescent="0.25">
      <c r="A1314" s="86">
        <f t="shared" si="125"/>
        <v>1308</v>
      </c>
      <c r="B1314">
        <v>3</v>
      </c>
      <c r="C1314">
        <v>1</v>
      </c>
      <c r="D1314">
        <v>2</v>
      </c>
      <c r="E1314">
        <v>10</v>
      </c>
      <c r="F1314">
        <v>6</v>
      </c>
      <c r="G1314" t="b">
        <f>INDEX(key!$AT$4:$BI$7,B1314,E1314)</f>
        <v>1</v>
      </c>
      <c r="H1314" t="str">
        <f t="shared" si="120"/>
        <v>HV_SDGSFmNewCZ10rNCOH</v>
      </c>
      <c r="I1314" s="9" t="s">
        <v>1799</v>
      </c>
      <c r="J1314" t="str">
        <f t="shared" si="121"/>
        <v>HV_SDGSFmNewCZ10</v>
      </c>
      <c r="K1314" s="9" t="s">
        <v>1662</v>
      </c>
      <c r="L1314" s="9" t="s">
        <v>45</v>
      </c>
      <c r="M1314" s="9" t="str">
        <f>INDEX(key!$AS$4:$AS$7,B1314)</f>
        <v>SDG</v>
      </c>
      <c r="N1314" s="9" t="str">
        <f>INDEX(key!$I$3:$I$5,C1314)</f>
        <v>SFm</v>
      </c>
      <c r="O1314" s="9" t="str">
        <f>INDEX(key!$F$9:$F$10,D1314)</f>
        <v>New</v>
      </c>
      <c r="P1314" s="9" t="str">
        <f>INDEX(key!$AT$3:$BI$3,E1314)</f>
        <v>CZ10</v>
      </c>
      <c r="Q1314" s="9" t="str">
        <f>INDEX('HVACwts Src'!$D$7:$I$7,F1314)</f>
        <v>rNCOH</v>
      </c>
      <c r="R1314" s="36">
        <f>IF(G1314,INDEX('HVACwts Src'!$D$11:$U$164,(B1314-1)*39+(D1314-1)*19+E1314,(C1314-1)*6+F1314),0)</f>
        <v>9.4374000000000002</v>
      </c>
      <c r="T1314" t="str">
        <f t="shared" si="122"/>
        <v>HV_SDGSFmNewCZ10</v>
      </c>
      <c r="U1314" t="str">
        <f t="shared" si="123"/>
        <v>rNCOH</v>
      </c>
      <c r="V1314" s="36">
        <f t="shared" si="124"/>
        <v>9.4374000000000002</v>
      </c>
    </row>
    <row r="1315" spans="1:22" x14ac:dyDescent="0.25">
      <c r="A1315" s="86">
        <f t="shared" si="125"/>
        <v>1309</v>
      </c>
      <c r="B1315">
        <v>3</v>
      </c>
      <c r="C1315">
        <v>1</v>
      </c>
      <c r="D1315">
        <v>2</v>
      </c>
      <c r="E1315">
        <v>11</v>
      </c>
      <c r="F1315">
        <v>1</v>
      </c>
      <c r="G1315" t="b">
        <f>INDEX(key!$AT$4:$BI$7,B1315,E1315)</f>
        <v>0</v>
      </c>
      <c r="H1315" t="str">
        <f t="shared" si="120"/>
        <v>HV_SDGSFmNewCZ11rDXGF</v>
      </c>
      <c r="I1315" s="9" t="s">
        <v>1799</v>
      </c>
      <c r="J1315" t="str">
        <f t="shared" si="121"/>
        <v>HV_SDGSFmNewCZ11</v>
      </c>
      <c r="K1315" s="9" t="s">
        <v>1662</v>
      </c>
      <c r="L1315" s="9" t="s">
        <v>45</v>
      </c>
      <c r="M1315" s="9" t="str">
        <f>INDEX(key!$AS$4:$AS$7,B1315)</f>
        <v>SDG</v>
      </c>
      <c r="N1315" s="9" t="str">
        <f>INDEX(key!$I$3:$I$5,C1315)</f>
        <v>SFm</v>
      </c>
      <c r="O1315" s="9" t="str">
        <f>INDEX(key!$F$9:$F$10,D1315)</f>
        <v>New</v>
      </c>
      <c r="P1315" s="9" t="str">
        <f>INDEX(key!$AT$3:$BI$3,E1315)</f>
        <v>CZ11</v>
      </c>
      <c r="Q1315" s="9" t="str">
        <f>INDEX('HVACwts Src'!$D$7:$I$7,F1315)</f>
        <v>rDXGF</v>
      </c>
      <c r="R1315" s="36">
        <f>IF(G1315,INDEX('HVACwts Src'!$D$11:$U$164,(B1315-1)*39+(D1315-1)*19+E1315,(C1315-1)*6+F1315),0)</f>
        <v>0</v>
      </c>
      <c r="T1315" t="str">
        <f t="shared" si="122"/>
        <v>HV_SDGSFmNewCZ11</v>
      </c>
      <c r="U1315" t="str">
        <f t="shared" si="123"/>
        <v>rDXGF</v>
      </c>
      <c r="V1315" s="36">
        <f t="shared" si="124"/>
        <v>0</v>
      </c>
    </row>
    <row r="1316" spans="1:22" x14ac:dyDescent="0.25">
      <c r="A1316" s="86">
        <f t="shared" si="125"/>
        <v>1310</v>
      </c>
      <c r="B1316">
        <v>3</v>
      </c>
      <c r="C1316">
        <v>1</v>
      </c>
      <c r="D1316">
        <v>2</v>
      </c>
      <c r="E1316">
        <v>11</v>
      </c>
      <c r="F1316">
        <v>2</v>
      </c>
      <c r="G1316" t="b">
        <f>INDEX(key!$AT$4:$BI$7,B1316,E1316)</f>
        <v>0</v>
      </c>
      <c r="H1316" t="str">
        <f t="shared" si="120"/>
        <v>HV_SDGSFmNewCZ11rNCGF</v>
      </c>
      <c r="I1316" s="9" t="s">
        <v>1799</v>
      </c>
      <c r="J1316" t="str">
        <f t="shared" si="121"/>
        <v>HV_SDGSFmNewCZ11</v>
      </c>
      <c r="K1316" s="9" t="s">
        <v>1662</v>
      </c>
      <c r="L1316" s="9" t="s">
        <v>45</v>
      </c>
      <c r="M1316" s="9" t="str">
        <f>INDEX(key!$AS$4:$AS$7,B1316)</f>
        <v>SDG</v>
      </c>
      <c r="N1316" s="9" t="str">
        <f>INDEX(key!$I$3:$I$5,C1316)</f>
        <v>SFm</v>
      </c>
      <c r="O1316" s="9" t="str">
        <f>INDEX(key!$F$9:$F$10,D1316)</f>
        <v>New</v>
      </c>
      <c r="P1316" s="9" t="str">
        <f>INDEX(key!$AT$3:$BI$3,E1316)</f>
        <v>CZ11</v>
      </c>
      <c r="Q1316" s="9" t="str">
        <f>INDEX('HVACwts Src'!$D$7:$I$7,F1316)</f>
        <v>rNCGF</v>
      </c>
      <c r="R1316" s="36">
        <f>IF(G1316,INDEX('HVACwts Src'!$D$11:$U$164,(B1316-1)*39+(D1316-1)*19+E1316,(C1316-1)*6+F1316),0)</f>
        <v>0</v>
      </c>
      <c r="T1316" t="str">
        <f t="shared" si="122"/>
        <v>HV_SDGSFmNewCZ11</v>
      </c>
      <c r="U1316" t="str">
        <f t="shared" si="123"/>
        <v>rNCGF</v>
      </c>
      <c r="V1316" s="36">
        <f t="shared" si="124"/>
        <v>0</v>
      </c>
    </row>
    <row r="1317" spans="1:22" x14ac:dyDescent="0.25">
      <c r="A1317" s="86">
        <f t="shared" si="125"/>
        <v>1311</v>
      </c>
      <c r="B1317">
        <v>3</v>
      </c>
      <c r="C1317">
        <v>1</v>
      </c>
      <c r="D1317">
        <v>2</v>
      </c>
      <c r="E1317">
        <v>11</v>
      </c>
      <c r="F1317">
        <v>3</v>
      </c>
      <c r="G1317" t="b">
        <f>INDEX(key!$AT$4:$BI$7,B1317,E1317)</f>
        <v>0</v>
      </c>
      <c r="H1317" t="str">
        <f t="shared" si="120"/>
        <v>HV_SDGSFmNewCZ11rDXHP</v>
      </c>
      <c r="I1317" s="9" t="s">
        <v>1799</v>
      </c>
      <c r="J1317" t="str">
        <f t="shared" si="121"/>
        <v>HV_SDGSFmNewCZ11</v>
      </c>
      <c r="K1317" s="9" t="s">
        <v>1662</v>
      </c>
      <c r="L1317" s="9" t="s">
        <v>45</v>
      </c>
      <c r="M1317" s="9" t="str">
        <f>INDEX(key!$AS$4:$AS$7,B1317)</f>
        <v>SDG</v>
      </c>
      <c r="N1317" s="9" t="str">
        <f>INDEX(key!$I$3:$I$5,C1317)</f>
        <v>SFm</v>
      </c>
      <c r="O1317" s="9" t="str">
        <f>INDEX(key!$F$9:$F$10,D1317)</f>
        <v>New</v>
      </c>
      <c r="P1317" s="9" t="str">
        <f>INDEX(key!$AT$3:$BI$3,E1317)</f>
        <v>CZ11</v>
      </c>
      <c r="Q1317" s="9" t="str">
        <f>INDEX('HVACwts Src'!$D$7:$I$7,F1317)</f>
        <v>rDXHP</v>
      </c>
      <c r="R1317" s="36">
        <f>IF(G1317,INDEX('HVACwts Src'!$D$11:$U$164,(B1317-1)*39+(D1317-1)*19+E1317,(C1317-1)*6+F1317),0)</f>
        <v>0</v>
      </c>
      <c r="T1317" t="str">
        <f t="shared" si="122"/>
        <v>HV_SDGSFmNewCZ11</v>
      </c>
      <c r="U1317" t="str">
        <f t="shared" si="123"/>
        <v>rDXHP</v>
      </c>
      <c r="V1317" s="36">
        <f t="shared" si="124"/>
        <v>0</v>
      </c>
    </row>
    <row r="1318" spans="1:22" x14ac:dyDescent="0.25">
      <c r="A1318" s="86">
        <f t="shared" si="125"/>
        <v>1312</v>
      </c>
      <c r="B1318">
        <v>3</v>
      </c>
      <c r="C1318">
        <v>1</v>
      </c>
      <c r="D1318">
        <v>2</v>
      </c>
      <c r="E1318">
        <v>11</v>
      </c>
      <c r="F1318">
        <v>4</v>
      </c>
      <c r="G1318" t="b">
        <f>INDEX(key!$AT$4:$BI$7,B1318,E1318)</f>
        <v>0</v>
      </c>
      <c r="H1318" t="str">
        <f t="shared" si="120"/>
        <v>HV_SDGSFmNewCZ11rNCEH</v>
      </c>
      <c r="I1318" s="9" t="s">
        <v>1799</v>
      </c>
      <c r="J1318" t="str">
        <f t="shared" si="121"/>
        <v>HV_SDGSFmNewCZ11</v>
      </c>
      <c r="K1318" s="9" t="s">
        <v>1662</v>
      </c>
      <c r="L1318" s="9" t="s">
        <v>45</v>
      </c>
      <c r="M1318" s="9" t="str">
        <f>INDEX(key!$AS$4:$AS$7,B1318)</f>
        <v>SDG</v>
      </c>
      <c r="N1318" s="9" t="str">
        <f>INDEX(key!$I$3:$I$5,C1318)</f>
        <v>SFm</v>
      </c>
      <c r="O1318" s="9" t="str">
        <f>INDEX(key!$F$9:$F$10,D1318)</f>
        <v>New</v>
      </c>
      <c r="P1318" s="9" t="str">
        <f>INDEX(key!$AT$3:$BI$3,E1318)</f>
        <v>CZ11</v>
      </c>
      <c r="Q1318" s="9" t="str">
        <f>INDEX('HVACwts Src'!$D$7:$I$7,F1318)</f>
        <v>rNCEH</v>
      </c>
      <c r="R1318" s="36">
        <f>IF(G1318,INDEX('HVACwts Src'!$D$11:$U$164,(B1318-1)*39+(D1318-1)*19+E1318,(C1318-1)*6+F1318),0)</f>
        <v>0</v>
      </c>
      <c r="T1318" t="str">
        <f t="shared" si="122"/>
        <v>HV_SDGSFmNewCZ11</v>
      </c>
      <c r="U1318" t="str">
        <f t="shared" si="123"/>
        <v>rNCEH</v>
      </c>
      <c r="V1318" s="36">
        <f t="shared" si="124"/>
        <v>0</v>
      </c>
    </row>
    <row r="1319" spans="1:22" x14ac:dyDescent="0.25">
      <c r="A1319" s="86">
        <f t="shared" si="125"/>
        <v>1313</v>
      </c>
      <c r="B1319">
        <v>3</v>
      </c>
      <c r="C1319">
        <v>1</v>
      </c>
      <c r="D1319">
        <v>2</v>
      </c>
      <c r="E1319">
        <v>11</v>
      </c>
      <c r="F1319">
        <v>5</v>
      </c>
      <c r="G1319" t="b">
        <f>INDEX(key!$AT$4:$BI$7,B1319,E1319)</f>
        <v>0</v>
      </c>
      <c r="H1319" t="str">
        <f t="shared" si="120"/>
        <v>HV_SDGSFmNewCZ11rDXOH</v>
      </c>
      <c r="I1319" s="9" t="s">
        <v>1799</v>
      </c>
      <c r="J1319" t="str">
        <f t="shared" si="121"/>
        <v>HV_SDGSFmNewCZ11</v>
      </c>
      <c r="K1319" s="9" t="s">
        <v>1662</v>
      </c>
      <c r="L1319" s="9" t="s">
        <v>45</v>
      </c>
      <c r="M1319" s="9" t="str">
        <f>INDEX(key!$AS$4:$AS$7,B1319)</f>
        <v>SDG</v>
      </c>
      <c r="N1319" s="9" t="str">
        <f>INDEX(key!$I$3:$I$5,C1319)</f>
        <v>SFm</v>
      </c>
      <c r="O1319" s="9" t="str">
        <f>INDEX(key!$F$9:$F$10,D1319)</f>
        <v>New</v>
      </c>
      <c r="P1319" s="9" t="str">
        <f>INDEX(key!$AT$3:$BI$3,E1319)</f>
        <v>CZ11</v>
      </c>
      <c r="Q1319" s="9" t="str">
        <f>INDEX('HVACwts Src'!$D$7:$I$7,F1319)</f>
        <v>rDXOH</v>
      </c>
      <c r="R1319" s="36">
        <f>IF(G1319,INDEX('HVACwts Src'!$D$11:$U$164,(B1319-1)*39+(D1319-1)*19+E1319,(C1319-1)*6+F1319),0)</f>
        <v>0</v>
      </c>
      <c r="T1319" t="str">
        <f t="shared" si="122"/>
        <v>HV_SDGSFmNewCZ11</v>
      </c>
      <c r="U1319" t="str">
        <f t="shared" si="123"/>
        <v>rDXOH</v>
      </c>
      <c r="V1319" s="36">
        <f t="shared" si="124"/>
        <v>0</v>
      </c>
    </row>
    <row r="1320" spans="1:22" x14ac:dyDescent="0.25">
      <c r="A1320" s="86">
        <f t="shared" si="125"/>
        <v>1314</v>
      </c>
      <c r="B1320">
        <v>3</v>
      </c>
      <c r="C1320">
        <v>1</v>
      </c>
      <c r="D1320">
        <v>2</v>
      </c>
      <c r="E1320">
        <v>11</v>
      </c>
      <c r="F1320">
        <v>6</v>
      </c>
      <c r="G1320" t="b">
        <f>INDEX(key!$AT$4:$BI$7,B1320,E1320)</f>
        <v>0</v>
      </c>
      <c r="H1320" t="str">
        <f t="shared" si="120"/>
        <v>HV_SDGSFmNewCZ11rNCOH</v>
      </c>
      <c r="I1320" s="9" t="s">
        <v>1799</v>
      </c>
      <c r="J1320" t="str">
        <f t="shared" si="121"/>
        <v>HV_SDGSFmNewCZ11</v>
      </c>
      <c r="K1320" s="9" t="s">
        <v>1662</v>
      </c>
      <c r="L1320" s="9" t="s">
        <v>45</v>
      </c>
      <c r="M1320" s="9" t="str">
        <f>INDEX(key!$AS$4:$AS$7,B1320)</f>
        <v>SDG</v>
      </c>
      <c r="N1320" s="9" t="str">
        <f>INDEX(key!$I$3:$I$5,C1320)</f>
        <v>SFm</v>
      </c>
      <c r="O1320" s="9" t="str">
        <f>INDEX(key!$F$9:$F$10,D1320)</f>
        <v>New</v>
      </c>
      <c r="P1320" s="9" t="str">
        <f>INDEX(key!$AT$3:$BI$3,E1320)</f>
        <v>CZ11</v>
      </c>
      <c r="Q1320" s="9" t="str">
        <f>INDEX('HVACwts Src'!$D$7:$I$7,F1320)</f>
        <v>rNCOH</v>
      </c>
      <c r="R1320" s="36">
        <f>IF(G1320,INDEX('HVACwts Src'!$D$11:$U$164,(B1320-1)*39+(D1320-1)*19+E1320,(C1320-1)*6+F1320),0)</f>
        <v>0</v>
      </c>
      <c r="T1320" t="str">
        <f t="shared" si="122"/>
        <v>HV_SDGSFmNewCZ11</v>
      </c>
      <c r="U1320" t="str">
        <f t="shared" si="123"/>
        <v>rNCOH</v>
      </c>
      <c r="V1320" s="36">
        <f t="shared" si="124"/>
        <v>0</v>
      </c>
    </row>
    <row r="1321" spans="1:22" x14ac:dyDescent="0.25">
      <c r="A1321" s="86">
        <f t="shared" si="125"/>
        <v>1315</v>
      </c>
      <c r="B1321">
        <v>3</v>
      </c>
      <c r="C1321">
        <v>1</v>
      </c>
      <c r="D1321">
        <v>2</v>
      </c>
      <c r="E1321">
        <v>12</v>
      </c>
      <c r="F1321">
        <v>1</v>
      </c>
      <c r="G1321" t="b">
        <f>INDEX(key!$AT$4:$BI$7,B1321,E1321)</f>
        <v>0</v>
      </c>
      <c r="H1321" t="str">
        <f t="shared" si="120"/>
        <v>HV_SDGSFmNewCZ12rDXGF</v>
      </c>
      <c r="I1321" s="9" t="s">
        <v>1799</v>
      </c>
      <c r="J1321" t="str">
        <f t="shared" si="121"/>
        <v>HV_SDGSFmNewCZ12</v>
      </c>
      <c r="K1321" s="9" t="s">
        <v>1662</v>
      </c>
      <c r="L1321" s="9" t="s">
        <v>45</v>
      </c>
      <c r="M1321" s="9" t="str">
        <f>INDEX(key!$AS$4:$AS$7,B1321)</f>
        <v>SDG</v>
      </c>
      <c r="N1321" s="9" t="str">
        <f>INDEX(key!$I$3:$I$5,C1321)</f>
        <v>SFm</v>
      </c>
      <c r="O1321" s="9" t="str">
        <f>INDEX(key!$F$9:$F$10,D1321)</f>
        <v>New</v>
      </c>
      <c r="P1321" s="9" t="str">
        <f>INDEX(key!$AT$3:$BI$3,E1321)</f>
        <v>CZ12</v>
      </c>
      <c r="Q1321" s="9" t="str">
        <f>INDEX('HVACwts Src'!$D$7:$I$7,F1321)</f>
        <v>rDXGF</v>
      </c>
      <c r="R1321" s="36">
        <f>IF(G1321,INDEX('HVACwts Src'!$D$11:$U$164,(B1321-1)*39+(D1321-1)*19+E1321,(C1321-1)*6+F1321),0)</f>
        <v>0</v>
      </c>
      <c r="T1321" t="str">
        <f t="shared" si="122"/>
        <v>HV_SDGSFmNewCZ12</v>
      </c>
      <c r="U1321" t="str">
        <f t="shared" si="123"/>
        <v>rDXGF</v>
      </c>
      <c r="V1321" s="36">
        <f t="shared" si="124"/>
        <v>0</v>
      </c>
    </row>
    <row r="1322" spans="1:22" x14ac:dyDescent="0.25">
      <c r="A1322" s="86">
        <f t="shared" si="125"/>
        <v>1316</v>
      </c>
      <c r="B1322">
        <v>3</v>
      </c>
      <c r="C1322">
        <v>1</v>
      </c>
      <c r="D1322">
        <v>2</v>
      </c>
      <c r="E1322">
        <v>12</v>
      </c>
      <c r="F1322">
        <v>2</v>
      </c>
      <c r="G1322" t="b">
        <f>INDEX(key!$AT$4:$BI$7,B1322,E1322)</f>
        <v>0</v>
      </c>
      <c r="H1322" t="str">
        <f t="shared" si="120"/>
        <v>HV_SDGSFmNewCZ12rNCGF</v>
      </c>
      <c r="I1322" s="9" t="s">
        <v>1799</v>
      </c>
      <c r="J1322" t="str">
        <f t="shared" si="121"/>
        <v>HV_SDGSFmNewCZ12</v>
      </c>
      <c r="K1322" s="9" t="s">
        <v>1662</v>
      </c>
      <c r="L1322" s="9" t="s">
        <v>45</v>
      </c>
      <c r="M1322" s="9" t="str">
        <f>INDEX(key!$AS$4:$AS$7,B1322)</f>
        <v>SDG</v>
      </c>
      <c r="N1322" s="9" t="str">
        <f>INDEX(key!$I$3:$I$5,C1322)</f>
        <v>SFm</v>
      </c>
      <c r="O1322" s="9" t="str">
        <f>INDEX(key!$F$9:$F$10,D1322)</f>
        <v>New</v>
      </c>
      <c r="P1322" s="9" t="str">
        <f>INDEX(key!$AT$3:$BI$3,E1322)</f>
        <v>CZ12</v>
      </c>
      <c r="Q1322" s="9" t="str">
        <f>INDEX('HVACwts Src'!$D$7:$I$7,F1322)</f>
        <v>rNCGF</v>
      </c>
      <c r="R1322" s="36">
        <f>IF(G1322,INDEX('HVACwts Src'!$D$11:$U$164,(B1322-1)*39+(D1322-1)*19+E1322,(C1322-1)*6+F1322),0)</f>
        <v>0</v>
      </c>
      <c r="T1322" t="str">
        <f t="shared" si="122"/>
        <v>HV_SDGSFmNewCZ12</v>
      </c>
      <c r="U1322" t="str">
        <f t="shared" si="123"/>
        <v>rNCGF</v>
      </c>
      <c r="V1322" s="36">
        <f t="shared" si="124"/>
        <v>0</v>
      </c>
    </row>
    <row r="1323" spans="1:22" x14ac:dyDescent="0.25">
      <c r="A1323" s="86">
        <f t="shared" si="125"/>
        <v>1317</v>
      </c>
      <c r="B1323">
        <v>3</v>
      </c>
      <c r="C1323">
        <v>1</v>
      </c>
      <c r="D1323">
        <v>2</v>
      </c>
      <c r="E1323">
        <v>12</v>
      </c>
      <c r="F1323">
        <v>3</v>
      </c>
      <c r="G1323" t="b">
        <f>INDEX(key!$AT$4:$BI$7,B1323,E1323)</f>
        <v>0</v>
      </c>
      <c r="H1323" t="str">
        <f t="shared" si="120"/>
        <v>HV_SDGSFmNewCZ12rDXHP</v>
      </c>
      <c r="I1323" s="9" t="s">
        <v>1799</v>
      </c>
      <c r="J1323" t="str">
        <f t="shared" si="121"/>
        <v>HV_SDGSFmNewCZ12</v>
      </c>
      <c r="K1323" s="9" t="s">
        <v>1662</v>
      </c>
      <c r="L1323" s="9" t="s">
        <v>45</v>
      </c>
      <c r="M1323" s="9" t="str">
        <f>INDEX(key!$AS$4:$AS$7,B1323)</f>
        <v>SDG</v>
      </c>
      <c r="N1323" s="9" t="str">
        <f>INDEX(key!$I$3:$I$5,C1323)</f>
        <v>SFm</v>
      </c>
      <c r="O1323" s="9" t="str">
        <f>INDEX(key!$F$9:$F$10,D1323)</f>
        <v>New</v>
      </c>
      <c r="P1323" s="9" t="str">
        <f>INDEX(key!$AT$3:$BI$3,E1323)</f>
        <v>CZ12</v>
      </c>
      <c r="Q1323" s="9" t="str">
        <f>INDEX('HVACwts Src'!$D$7:$I$7,F1323)</f>
        <v>rDXHP</v>
      </c>
      <c r="R1323" s="36">
        <f>IF(G1323,INDEX('HVACwts Src'!$D$11:$U$164,(B1323-1)*39+(D1323-1)*19+E1323,(C1323-1)*6+F1323),0)</f>
        <v>0</v>
      </c>
      <c r="T1323" t="str">
        <f t="shared" si="122"/>
        <v>HV_SDGSFmNewCZ12</v>
      </c>
      <c r="U1323" t="str">
        <f t="shared" si="123"/>
        <v>rDXHP</v>
      </c>
      <c r="V1323" s="36">
        <f t="shared" si="124"/>
        <v>0</v>
      </c>
    </row>
    <row r="1324" spans="1:22" x14ac:dyDescent="0.25">
      <c r="A1324" s="86">
        <f t="shared" si="125"/>
        <v>1318</v>
      </c>
      <c r="B1324">
        <v>3</v>
      </c>
      <c r="C1324">
        <v>1</v>
      </c>
      <c r="D1324">
        <v>2</v>
      </c>
      <c r="E1324">
        <v>12</v>
      </c>
      <c r="F1324">
        <v>4</v>
      </c>
      <c r="G1324" t="b">
        <f>INDEX(key!$AT$4:$BI$7,B1324,E1324)</f>
        <v>0</v>
      </c>
      <c r="H1324" t="str">
        <f t="shared" si="120"/>
        <v>HV_SDGSFmNewCZ12rNCEH</v>
      </c>
      <c r="I1324" s="9" t="s">
        <v>1799</v>
      </c>
      <c r="J1324" t="str">
        <f t="shared" si="121"/>
        <v>HV_SDGSFmNewCZ12</v>
      </c>
      <c r="K1324" s="9" t="s">
        <v>1662</v>
      </c>
      <c r="L1324" s="9" t="s">
        <v>45</v>
      </c>
      <c r="M1324" s="9" t="str">
        <f>INDEX(key!$AS$4:$AS$7,B1324)</f>
        <v>SDG</v>
      </c>
      <c r="N1324" s="9" t="str">
        <f>INDEX(key!$I$3:$I$5,C1324)</f>
        <v>SFm</v>
      </c>
      <c r="O1324" s="9" t="str">
        <f>INDEX(key!$F$9:$F$10,D1324)</f>
        <v>New</v>
      </c>
      <c r="P1324" s="9" t="str">
        <f>INDEX(key!$AT$3:$BI$3,E1324)</f>
        <v>CZ12</v>
      </c>
      <c r="Q1324" s="9" t="str">
        <f>INDEX('HVACwts Src'!$D$7:$I$7,F1324)</f>
        <v>rNCEH</v>
      </c>
      <c r="R1324" s="36">
        <f>IF(G1324,INDEX('HVACwts Src'!$D$11:$U$164,(B1324-1)*39+(D1324-1)*19+E1324,(C1324-1)*6+F1324),0)</f>
        <v>0</v>
      </c>
      <c r="T1324" t="str">
        <f t="shared" si="122"/>
        <v>HV_SDGSFmNewCZ12</v>
      </c>
      <c r="U1324" t="str">
        <f t="shared" si="123"/>
        <v>rNCEH</v>
      </c>
      <c r="V1324" s="36">
        <f t="shared" si="124"/>
        <v>0</v>
      </c>
    </row>
    <row r="1325" spans="1:22" x14ac:dyDescent="0.25">
      <c r="A1325" s="86">
        <f t="shared" si="125"/>
        <v>1319</v>
      </c>
      <c r="B1325">
        <v>3</v>
      </c>
      <c r="C1325">
        <v>1</v>
      </c>
      <c r="D1325">
        <v>2</v>
      </c>
      <c r="E1325">
        <v>12</v>
      </c>
      <c r="F1325">
        <v>5</v>
      </c>
      <c r="G1325" t="b">
        <f>INDEX(key!$AT$4:$BI$7,B1325,E1325)</f>
        <v>0</v>
      </c>
      <c r="H1325" t="str">
        <f t="shared" si="120"/>
        <v>HV_SDGSFmNewCZ12rDXOH</v>
      </c>
      <c r="I1325" s="9" t="s">
        <v>1799</v>
      </c>
      <c r="J1325" t="str">
        <f t="shared" si="121"/>
        <v>HV_SDGSFmNewCZ12</v>
      </c>
      <c r="K1325" s="9" t="s">
        <v>1662</v>
      </c>
      <c r="L1325" s="9" t="s">
        <v>45</v>
      </c>
      <c r="M1325" s="9" t="str">
        <f>INDEX(key!$AS$4:$AS$7,B1325)</f>
        <v>SDG</v>
      </c>
      <c r="N1325" s="9" t="str">
        <f>INDEX(key!$I$3:$I$5,C1325)</f>
        <v>SFm</v>
      </c>
      <c r="O1325" s="9" t="str">
        <f>INDEX(key!$F$9:$F$10,D1325)</f>
        <v>New</v>
      </c>
      <c r="P1325" s="9" t="str">
        <f>INDEX(key!$AT$3:$BI$3,E1325)</f>
        <v>CZ12</v>
      </c>
      <c r="Q1325" s="9" t="str">
        <f>INDEX('HVACwts Src'!$D$7:$I$7,F1325)</f>
        <v>rDXOH</v>
      </c>
      <c r="R1325" s="36">
        <f>IF(G1325,INDEX('HVACwts Src'!$D$11:$U$164,(B1325-1)*39+(D1325-1)*19+E1325,(C1325-1)*6+F1325),0)</f>
        <v>0</v>
      </c>
      <c r="T1325" t="str">
        <f t="shared" si="122"/>
        <v>HV_SDGSFmNewCZ12</v>
      </c>
      <c r="U1325" t="str">
        <f t="shared" si="123"/>
        <v>rDXOH</v>
      </c>
      <c r="V1325" s="36">
        <f t="shared" si="124"/>
        <v>0</v>
      </c>
    </row>
    <row r="1326" spans="1:22" x14ac:dyDescent="0.25">
      <c r="A1326" s="86">
        <f t="shared" si="125"/>
        <v>1320</v>
      </c>
      <c r="B1326">
        <v>3</v>
      </c>
      <c r="C1326">
        <v>1</v>
      </c>
      <c r="D1326">
        <v>2</v>
      </c>
      <c r="E1326">
        <v>12</v>
      </c>
      <c r="F1326">
        <v>6</v>
      </c>
      <c r="G1326" t="b">
        <f>INDEX(key!$AT$4:$BI$7,B1326,E1326)</f>
        <v>0</v>
      </c>
      <c r="H1326" t="str">
        <f t="shared" si="120"/>
        <v>HV_SDGSFmNewCZ12rNCOH</v>
      </c>
      <c r="I1326" s="9" t="s">
        <v>1799</v>
      </c>
      <c r="J1326" t="str">
        <f t="shared" si="121"/>
        <v>HV_SDGSFmNewCZ12</v>
      </c>
      <c r="K1326" s="9" t="s">
        <v>1662</v>
      </c>
      <c r="L1326" s="9" t="s">
        <v>45</v>
      </c>
      <c r="M1326" s="9" t="str">
        <f>INDEX(key!$AS$4:$AS$7,B1326)</f>
        <v>SDG</v>
      </c>
      <c r="N1326" s="9" t="str">
        <f>INDEX(key!$I$3:$I$5,C1326)</f>
        <v>SFm</v>
      </c>
      <c r="O1326" s="9" t="str">
        <f>INDEX(key!$F$9:$F$10,D1326)</f>
        <v>New</v>
      </c>
      <c r="P1326" s="9" t="str">
        <f>INDEX(key!$AT$3:$BI$3,E1326)</f>
        <v>CZ12</v>
      </c>
      <c r="Q1326" s="9" t="str">
        <f>INDEX('HVACwts Src'!$D$7:$I$7,F1326)</f>
        <v>rNCOH</v>
      </c>
      <c r="R1326" s="36">
        <f>IF(G1326,INDEX('HVACwts Src'!$D$11:$U$164,(B1326-1)*39+(D1326-1)*19+E1326,(C1326-1)*6+F1326),0)</f>
        <v>0</v>
      </c>
      <c r="T1326" t="str">
        <f t="shared" si="122"/>
        <v>HV_SDGSFmNewCZ12</v>
      </c>
      <c r="U1326" t="str">
        <f t="shared" si="123"/>
        <v>rNCOH</v>
      </c>
      <c r="V1326" s="36">
        <f t="shared" si="124"/>
        <v>0</v>
      </c>
    </row>
    <row r="1327" spans="1:22" x14ac:dyDescent="0.25">
      <c r="A1327" s="86">
        <f t="shared" si="125"/>
        <v>1321</v>
      </c>
      <c r="B1327">
        <v>3</v>
      </c>
      <c r="C1327">
        <v>1</v>
      </c>
      <c r="D1327">
        <v>2</v>
      </c>
      <c r="E1327">
        <v>13</v>
      </c>
      <c r="F1327">
        <v>1</v>
      </c>
      <c r="G1327" t="b">
        <f>INDEX(key!$AT$4:$BI$7,B1327,E1327)</f>
        <v>0</v>
      </c>
      <c r="H1327" t="str">
        <f t="shared" si="120"/>
        <v>HV_SDGSFmNewCZ13rDXGF</v>
      </c>
      <c r="I1327" s="9" t="s">
        <v>1799</v>
      </c>
      <c r="J1327" t="str">
        <f t="shared" si="121"/>
        <v>HV_SDGSFmNewCZ13</v>
      </c>
      <c r="K1327" s="9" t="s">
        <v>1662</v>
      </c>
      <c r="L1327" s="9" t="s">
        <v>45</v>
      </c>
      <c r="M1327" s="9" t="str">
        <f>INDEX(key!$AS$4:$AS$7,B1327)</f>
        <v>SDG</v>
      </c>
      <c r="N1327" s="9" t="str">
        <f>INDEX(key!$I$3:$I$5,C1327)</f>
        <v>SFm</v>
      </c>
      <c r="O1327" s="9" t="str">
        <f>INDEX(key!$F$9:$F$10,D1327)</f>
        <v>New</v>
      </c>
      <c r="P1327" s="9" t="str">
        <f>INDEX(key!$AT$3:$BI$3,E1327)</f>
        <v>CZ13</v>
      </c>
      <c r="Q1327" s="9" t="str">
        <f>INDEX('HVACwts Src'!$D$7:$I$7,F1327)</f>
        <v>rDXGF</v>
      </c>
      <c r="R1327" s="36">
        <f>IF(G1327,INDEX('HVACwts Src'!$D$11:$U$164,(B1327-1)*39+(D1327-1)*19+E1327,(C1327-1)*6+F1327),0)</f>
        <v>0</v>
      </c>
      <c r="T1327" t="str">
        <f t="shared" si="122"/>
        <v>HV_SDGSFmNewCZ13</v>
      </c>
      <c r="U1327" t="str">
        <f t="shared" si="123"/>
        <v>rDXGF</v>
      </c>
      <c r="V1327" s="36">
        <f t="shared" si="124"/>
        <v>0</v>
      </c>
    </row>
    <row r="1328" spans="1:22" x14ac:dyDescent="0.25">
      <c r="A1328" s="86">
        <f t="shared" si="125"/>
        <v>1322</v>
      </c>
      <c r="B1328">
        <v>3</v>
      </c>
      <c r="C1328">
        <v>1</v>
      </c>
      <c r="D1328">
        <v>2</v>
      </c>
      <c r="E1328">
        <v>13</v>
      </c>
      <c r="F1328">
        <v>2</v>
      </c>
      <c r="G1328" t="b">
        <f>INDEX(key!$AT$4:$BI$7,B1328,E1328)</f>
        <v>0</v>
      </c>
      <c r="H1328" t="str">
        <f t="shared" si="120"/>
        <v>HV_SDGSFmNewCZ13rNCGF</v>
      </c>
      <c r="I1328" s="9" t="s">
        <v>1799</v>
      </c>
      <c r="J1328" t="str">
        <f t="shared" si="121"/>
        <v>HV_SDGSFmNewCZ13</v>
      </c>
      <c r="K1328" s="9" t="s">
        <v>1662</v>
      </c>
      <c r="L1328" s="9" t="s">
        <v>45</v>
      </c>
      <c r="M1328" s="9" t="str">
        <f>INDEX(key!$AS$4:$AS$7,B1328)</f>
        <v>SDG</v>
      </c>
      <c r="N1328" s="9" t="str">
        <f>INDEX(key!$I$3:$I$5,C1328)</f>
        <v>SFm</v>
      </c>
      <c r="O1328" s="9" t="str">
        <f>INDEX(key!$F$9:$F$10,D1328)</f>
        <v>New</v>
      </c>
      <c r="P1328" s="9" t="str">
        <f>INDEX(key!$AT$3:$BI$3,E1328)</f>
        <v>CZ13</v>
      </c>
      <c r="Q1328" s="9" t="str">
        <f>INDEX('HVACwts Src'!$D$7:$I$7,F1328)</f>
        <v>rNCGF</v>
      </c>
      <c r="R1328" s="36">
        <f>IF(G1328,INDEX('HVACwts Src'!$D$11:$U$164,(B1328-1)*39+(D1328-1)*19+E1328,(C1328-1)*6+F1328),0)</f>
        <v>0</v>
      </c>
      <c r="T1328" t="str">
        <f t="shared" si="122"/>
        <v>HV_SDGSFmNewCZ13</v>
      </c>
      <c r="U1328" t="str">
        <f t="shared" si="123"/>
        <v>rNCGF</v>
      </c>
      <c r="V1328" s="36">
        <f t="shared" si="124"/>
        <v>0</v>
      </c>
    </row>
    <row r="1329" spans="1:22" x14ac:dyDescent="0.25">
      <c r="A1329" s="86">
        <f t="shared" si="125"/>
        <v>1323</v>
      </c>
      <c r="B1329">
        <v>3</v>
      </c>
      <c r="C1329">
        <v>1</v>
      </c>
      <c r="D1329">
        <v>2</v>
      </c>
      <c r="E1329">
        <v>13</v>
      </c>
      <c r="F1329">
        <v>3</v>
      </c>
      <c r="G1329" t="b">
        <f>INDEX(key!$AT$4:$BI$7,B1329,E1329)</f>
        <v>0</v>
      </c>
      <c r="H1329" t="str">
        <f t="shared" si="120"/>
        <v>HV_SDGSFmNewCZ13rDXHP</v>
      </c>
      <c r="I1329" s="9" t="s">
        <v>1799</v>
      </c>
      <c r="J1329" t="str">
        <f t="shared" si="121"/>
        <v>HV_SDGSFmNewCZ13</v>
      </c>
      <c r="K1329" s="9" t="s">
        <v>1662</v>
      </c>
      <c r="L1329" s="9" t="s">
        <v>45</v>
      </c>
      <c r="M1329" s="9" t="str">
        <f>INDEX(key!$AS$4:$AS$7,B1329)</f>
        <v>SDG</v>
      </c>
      <c r="N1329" s="9" t="str">
        <f>INDEX(key!$I$3:$I$5,C1329)</f>
        <v>SFm</v>
      </c>
      <c r="O1329" s="9" t="str">
        <f>INDEX(key!$F$9:$F$10,D1329)</f>
        <v>New</v>
      </c>
      <c r="P1329" s="9" t="str">
        <f>INDEX(key!$AT$3:$BI$3,E1329)</f>
        <v>CZ13</v>
      </c>
      <c r="Q1329" s="9" t="str">
        <f>INDEX('HVACwts Src'!$D$7:$I$7,F1329)</f>
        <v>rDXHP</v>
      </c>
      <c r="R1329" s="36">
        <f>IF(G1329,INDEX('HVACwts Src'!$D$11:$U$164,(B1329-1)*39+(D1329-1)*19+E1329,(C1329-1)*6+F1329),0)</f>
        <v>0</v>
      </c>
      <c r="T1329" t="str">
        <f t="shared" si="122"/>
        <v>HV_SDGSFmNewCZ13</v>
      </c>
      <c r="U1329" t="str">
        <f t="shared" si="123"/>
        <v>rDXHP</v>
      </c>
      <c r="V1329" s="36">
        <f t="shared" si="124"/>
        <v>0</v>
      </c>
    </row>
    <row r="1330" spans="1:22" x14ac:dyDescent="0.25">
      <c r="A1330" s="86">
        <f t="shared" si="125"/>
        <v>1324</v>
      </c>
      <c r="B1330">
        <v>3</v>
      </c>
      <c r="C1330">
        <v>1</v>
      </c>
      <c r="D1330">
        <v>2</v>
      </c>
      <c r="E1330">
        <v>13</v>
      </c>
      <c r="F1330">
        <v>4</v>
      </c>
      <c r="G1330" t="b">
        <f>INDEX(key!$AT$4:$BI$7,B1330,E1330)</f>
        <v>0</v>
      </c>
      <c r="H1330" t="str">
        <f t="shared" si="120"/>
        <v>HV_SDGSFmNewCZ13rNCEH</v>
      </c>
      <c r="I1330" s="9" t="s">
        <v>1799</v>
      </c>
      <c r="J1330" t="str">
        <f t="shared" si="121"/>
        <v>HV_SDGSFmNewCZ13</v>
      </c>
      <c r="K1330" s="9" t="s">
        <v>1662</v>
      </c>
      <c r="L1330" s="9" t="s">
        <v>45</v>
      </c>
      <c r="M1330" s="9" t="str">
        <f>INDEX(key!$AS$4:$AS$7,B1330)</f>
        <v>SDG</v>
      </c>
      <c r="N1330" s="9" t="str">
        <f>INDEX(key!$I$3:$I$5,C1330)</f>
        <v>SFm</v>
      </c>
      <c r="O1330" s="9" t="str">
        <f>INDEX(key!$F$9:$F$10,D1330)</f>
        <v>New</v>
      </c>
      <c r="P1330" s="9" t="str">
        <f>INDEX(key!$AT$3:$BI$3,E1330)</f>
        <v>CZ13</v>
      </c>
      <c r="Q1330" s="9" t="str">
        <f>INDEX('HVACwts Src'!$D$7:$I$7,F1330)</f>
        <v>rNCEH</v>
      </c>
      <c r="R1330" s="36">
        <f>IF(G1330,INDEX('HVACwts Src'!$D$11:$U$164,(B1330-1)*39+(D1330-1)*19+E1330,(C1330-1)*6+F1330),0)</f>
        <v>0</v>
      </c>
      <c r="T1330" t="str">
        <f t="shared" si="122"/>
        <v>HV_SDGSFmNewCZ13</v>
      </c>
      <c r="U1330" t="str">
        <f t="shared" si="123"/>
        <v>rNCEH</v>
      </c>
      <c r="V1330" s="36">
        <f t="shared" si="124"/>
        <v>0</v>
      </c>
    </row>
    <row r="1331" spans="1:22" x14ac:dyDescent="0.25">
      <c r="A1331" s="86">
        <f t="shared" si="125"/>
        <v>1325</v>
      </c>
      <c r="B1331">
        <v>3</v>
      </c>
      <c r="C1331">
        <v>1</v>
      </c>
      <c r="D1331">
        <v>2</v>
      </c>
      <c r="E1331">
        <v>13</v>
      </c>
      <c r="F1331">
        <v>5</v>
      </c>
      <c r="G1331" t="b">
        <f>INDEX(key!$AT$4:$BI$7,B1331,E1331)</f>
        <v>0</v>
      </c>
      <c r="H1331" t="str">
        <f t="shared" si="120"/>
        <v>HV_SDGSFmNewCZ13rDXOH</v>
      </c>
      <c r="I1331" s="9" t="s">
        <v>1799</v>
      </c>
      <c r="J1331" t="str">
        <f t="shared" si="121"/>
        <v>HV_SDGSFmNewCZ13</v>
      </c>
      <c r="K1331" s="9" t="s">
        <v>1662</v>
      </c>
      <c r="L1331" s="9" t="s">
        <v>45</v>
      </c>
      <c r="M1331" s="9" t="str">
        <f>INDEX(key!$AS$4:$AS$7,B1331)</f>
        <v>SDG</v>
      </c>
      <c r="N1331" s="9" t="str">
        <f>INDEX(key!$I$3:$I$5,C1331)</f>
        <v>SFm</v>
      </c>
      <c r="O1331" s="9" t="str">
        <f>INDEX(key!$F$9:$F$10,D1331)</f>
        <v>New</v>
      </c>
      <c r="P1331" s="9" t="str">
        <f>INDEX(key!$AT$3:$BI$3,E1331)</f>
        <v>CZ13</v>
      </c>
      <c r="Q1331" s="9" t="str">
        <f>INDEX('HVACwts Src'!$D$7:$I$7,F1331)</f>
        <v>rDXOH</v>
      </c>
      <c r="R1331" s="36">
        <f>IF(G1331,INDEX('HVACwts Src'!$D$11:$U$164,(B1331-1)*39+(D1331-1)*19+E1331,(C1331-1)*6+F1331),0)</f>
        <v>0</v>
      </c>
      <c r="T1331" t="str">
        <f t="shared" si="122"/>
        <v>HV_SDGSFmNewCZ13</v>
      </c>
      <c r="U1331" t="str">
        <f t="shared" si="123"/>
        <v>rDXOH</v>
      </c>
      <c r="V1331" s="36">
        <f t="shared" si="124"/>
        <v>0</v>
      </c>
    </row>
    <row r="1332" spans="1:22" x14ac:dyDescent="0.25">
      <c r="A1332" s="86">
        <f t="shared" si="125"/>
        <v>1326</v>
      </c>
      <c r="B1332">
        <v>3</v>
      </c>
      <c r="C1332">
        <v>1</v>
      </c>
      <c r="D1332">
        <v>2</v>
      </c>
      <c r="E1332">
        <v>13</v>
      </c>
      <c r="F1332">
        <v>6</v>
      </c>
      <c r="G1332" t="b">
        <f>INDEX(key!$AT$4:$BI$7,B1332,E1332)</f>
        <v>0</v>
      </c>
      <c r="H1332" t="str">
        <f t="shared" si="120"/>
        <v>HV_SDGSFmNewCZ13rNCOH</v>
      </c>
      <c r="I1332" s="9" t="s">
        <v>1799</v>
      </c>
      <c r="J1332" t="str">
        <f t="shared" si="121"/>
        <v>HV_SDGSFmNewCZ13</v>
      </c>
      <c r="K1332" s="9" t="s">
        <v>1662</v>
      </c>
      <c r="L1332" s="9" t="s">
        <v>45</v>
      </c>
      <c r="M1332" s="9" t="str">
        <f>INDEX(key!$AS$4:$AS$7,B1332)</f>
        <v>SDG</v>
      </c>
      <c r="N1332" s="9" t="str">
        <f>INDEX(key!$I$3:$I$5,C1332)</f>
        <v>SFm</v>
      </c>
      <c r="O1332" s="9" t="str">
        <f>INDEX(key!$F$9:$F$10,D1332)</f>
        <v>New</v>
      </c>
      <c r="P1332" s="9" t="str">
        <f>INDEX(key!$AT$3:$BI$3,E1332)</f>
        <v>CZ13</v>
      </c>
      <c r="Q1332" s="9" t="str">
        <f>INDEX('HVACwts Src'!$D$7:$I$7,F1332)</f>
        <v>rNCOH</v>
      </c>
      <c r="R1332" s="36">
        <f>IF(G1332,INDEX('HVACwts Src'!$D$11:$U$164,(B1332-1)*39+(D1332-1)*19+E1332,(C1332-1)*6+F1332),0)</f>
        <v>0</v>
      </c>
      <c r="T1332" t="str">
        <f t="shared" si="122"/>
        <v>HV_SDGSFmNewCZ13</v>
      </c>
      <c r="U1332" t="str">
        <f t="shared" si="123"/>
        <v>rNCOH</v>
      </c>
      <c r="V1332" s="36">
        <f t="shared" si="124"/>
        <v>0</v>
      </c>
    </row>
    <row r="1333" spans="1:22" x14ac:dyDescent="0.25">
      <c r="A1333" s="86">
        <f t="shared" si="125"/>
        <v>1327</v>
      </c>
      <c r="B1333">
        <v>3</v>
      </c>
      <c r="C1333">
        <v>1</v>
      </c>
      <c r="D1333">
        <v>2</v>
      </c>
      <c r="E1333">
        <v>14</v>
      </c>
      <c r="F1333">
        <v>1</v>
      </c>
      <c r="G1333" t="b">
        <f>INDEX(key!$AT$4:$BI$7,B1333,E1333)</f>
        <v>1</v>
      </c>
      <c r="H1333" t="str">
        <f t="shared" si="120"/>
        <v>HV_SDGSFmNewCZ14rDXGF</v>
      </c>
      <c r="I1333" s="9" t="s">
        <v>1799</v>
      </c>
      <c r="J1333" t="str">
        <f t="shared" si="121"/>
        <v>HV_SDGSFmNewCZ14</v>
      </c>
      <c r="K1333" s="9" t="s">
        <v>1662</v>
      </c>
      <c r="L1333" s="9" t="s">
        <v>45</v>
      </c>
      <c r="M1333" s="9" t="str">
        <f>INDEX(key!$AS$4:$AS$7,B1333)</f>
        <v>SDG</v>
      </c>
      <c r="N1333" s="9" t="str">
        <f>INDEX(key!$I$3:$I$5,C1333)</f>
        <v>SFm</v>
      </c>
      <c r="O1333" s="9" t="str">
        <f>INDEX(key!$F$9:$F$10,D1333)</f>
        <v>New</v>
      </c>
      <c r="P1333" s="9" t="str">
        <f>INDEX(key!$AT$3:$BI$3,E1333)</f>
        <v>CZ14</v>
      </c>
      <c r="Q1333" s="9" t="str">
        <f>INDEX('HVACwts Src'!$D$7:$I$7,F1333)</f>
        <v>rDXGF</v>
      </c>
      <c r="R1333" s="36">
        <f>IF(G1333,INDEX('HVACwts Src'!$D$11:$U$164,(B1333-1)*39+(D1333-1)*19+E1333,(C1333-1)*6+F1333),0)</f>
        <v>48.615600000000001</v>
      </c>
      <c r="T1333" t="str">
        <f t="shared" si="122"/>
        <v>HV_SDGSFmNewCZ14</v>
      </c>
      <c r="U1333" t="str">
        <f t="shared" si="123"/>
        <v>rDXGF</v>
      </c>
      <c r="V1333" s="36">
        <f t="shared" si="124"/>
        <v>48.615600000000001</v>
      </c>
    </row>
    <row r="1334" spans="1:22" x14ac:dyDescent="0.25">
      <c r="A1334" s="86">
        <f t="shared" si="125"/>
        <v>1328</v>
      </c>
      <c r="B1334">
        <v>3</v>
      </c>
      <c r="C1334">
        <v>1</v>
      </c>
      <c r="D1334">
        <v>2</v>
      </c>
      <c r="E1334">
        <v>14</v>
      </c>
      <c r="F1334">
        <v>2</v>
      </c>
      <c r="G1334" t="b">
        <f>INDEX(key!$AT$4:$BI$7,B1334,E1334)</f>
        <v>1</v>
      </c>
      <c r="H1334" t="str">
        <f t="shared" si="120"/>
        <v>HV_SDGSFmNewCZ14rNCGF</v>
      </c>
      <c r="I1334" s="9" t="s">
        <v>1799</v>
      </c>
      <c r="J1334" t="str">
        <f t="shared" si="121"/>
        <v>HV_SDGSFmNewCZ14</v>
      </c>
      <c r="K1334" s="9" t="s">
        <v>1662</v>
      </c>
      <c r="L1334" s="9" t="s">
        <v>45</v>
      </c>
      <c r="M1334" s="9" t="str">
        <f>INDEX(key!$AS$4:$AS$7,B1334)</f>
        <v>SDG</v>
      </c>
      <c r="N1334" s="9" t="str">
        <f>INDEX(key!$I$3:$I$5,C1334)</f>
        <v>SFm</v>
      </c>
      <c r="O1334" s="9" t="str">
        <f>INDEX(key!$F$9:$F$10,D1334)</f>
        <v>New</v>
      </c>
      <c r="P1334" s="9" t="str">
        <f>INDEX(key!$AT$3:$BI$3,E1334)</f>
        <v>CZ14</v>
      </c>
      <c r="Q1334" s="9" t="str">
        <f>INDEX('HVACwts Src'!$D$7:$I$7,F1334)</f>
        <v>rNCGF</v>
      </c>
      <c r="R1334" s="36">
        <f>IF(G1334,INDEX('HVACwts Src'!$D$11:$U$164,(B1334-1)*39+(D1334-1)*19+E1334,(C1334-1)*6+F1334),0)</f>
        <v>100.2414</v>
      </c>
      <c r="T1334" t="str">
        <f t="shared" si="122"/>
        <v>HV_SDGSFmNewCZ14</v>
      </c>
      <c r="U1334" t="str">
        <f t="shared" si="123"/>
        <v>rNCGF</v>
      </c>
      <c r="V1334" s="36">
        <f t="shared" si="124"/>
        <v>100.2414</v>
      </c>
    </row>
    <row r="1335" spans="1:22" x14ac:dyDescent="0.25">
      <c r="A1335" s="86">
        <f t="shared" si="125"/>
        <v>1329</v>
      </c>
      <c r="B1335">
        <v>3</v>
      </c>
      <c r="C1335">
        <v>1</v>
      </c>
      <c r="D1335">
        <v>2</v>
      </c>
      <c r="E1335">
        <v>14</v>
      </c>
      <c r="F1335">
        <v>3</v>
      </c>
      <c r="G1335" t="b">
        <f>INDEX(key!$AT$4:$BI$7,B1335,E1335)</f>
        <v>1</v>
      </c>
      <c r="H1335" t="str">
        <f t="shared" si="120"/>
        <v>HV_SDGSFmNewCZ14rDXHP</v>
      </c>
      <c r="I1335" s="9" t="s">
        <v>1799</v>
      </c>
      <c r="J1335" t="str">
        <f t="shared" si="121"/>
        <v>HV_SDGSFmNewCZ14</v>
      </c>
      <c r="K1335" s="9" t="s">
        <v>1662</v>
      </c>
      <c r="L1335" s="9" t="s">
        <v>45</v>
      </c>
      <c r="M1335" s="9" t="str">
        <f>INDEX(key!$AS$4:$AS$7,B1335)</f>
        <v>SDG</v>
      </c>
      <c r="N1335" s="9" t="str">
        <f>INDEX(key!$I$3:$I$5,C1335)</f>
        <v>SFm</v>
      </c>
      <c r="O1335" s="9" t="str">
        <f>INDEX(key!$F$9:$F$10,D1335)</f>
        <v>New</v>
      </c>
      <c r="P1335" s="9" t="str">
        <f>INDEX(key!$AT$3:$BI$3,E1335)</f>
        <v>CZ14</v>
      </c>
      <c r="Q1335" s="9" t="str">
        <f>INDEX('HVACwts Src'!$D$7:$I$7,F1335)</f>
        <v>rDXHP</v>
      </c>
      <c r="R1335" s="36">
        <f>IF(G1335,INDEX('HVACwts Src'!$D$11:$U$164,(B1335-1)*39+(D1335-1)*19+E1335,(C1335-1)*6+F1335),0)</f>
        <v>2.7940000000000005</v>
      </c>
      <c r="T1335" t="str">
        <f t="shared" si="122"/>
        <v>HV_SDGSFmNewCZ14</v>
      </c>
      <c r="U1335" t="str">
        <f t="shared" si="123"/>
        <v>rDXHP</v>
      </c>
      <c r="V1335" s="36">
        <f t="shared" si="124"/>
        <v>2.7940000000000005</v>
      </c>
    </row>
    <row r="1336" spans="1:22" x14ac:dyDescent="0.25">
      <c r="A1336" s="86">
        <f t="shared" si="125"/>
        <v>1330</v>
      </c>
      <c r="B1336">
        <v>3</v>
      </c>
      <c r="C1336">
        <v>1</v>
      </c>
      <c r="D1336">
        <v>2</v>
      </c>
      <c r="E1336">
        <v>14</v>
      </c>
      <c r="F1336">
        <v>4</v>
      </c>
      <c r="G1336" t="b">
        <f>INDEX(key!$AT$4:$BI$7,B1336,E1336)</f>
        <v>1</v>
      </c>
      <c r="H1336" t="str">
        <f t="shared" si="120"/>
        <v>HV_SDGSFmNewCZ14rNCEH</v>
      </c>
      <c r="I1336" s="9" t="s">
        <v>1799</v>
      </c>
      <c r="J1336" t="str">
        <f t="shared" si="121"/>
        <v>HV_SDGSFmNewCZ14</v>
      </c>
      <c r="K1336" s="9" t="s">
        <v>1662</v>
      </c>
      <c r="L1336" s="9" t="s">
        <v>45</v>
      </c>
      <c r="M1336" s="9" t="str">
        <f>INDEX(key!$AS$4:$AS$7,B1336)</f>
        <v>SDG</v>
      </c>
      <c r="N1336" s="9" t="str">
        <f>INDEX(key!$I$3:$I$5,C1336)</f>
        <v>SFm</v>
      </c>
      <c r="O1336" s="9" t="str">
        <f>INDEX(key!$F$9:$F$10,D1336)</f>
        <v>New</v>
      </c>
      <c r="P1336" s="9" t="str">
        <f>INDEX(key!$AT$3:$BI$3,E1336)</f>
        <v>CZ14</v>
      </c>
      <c r="Q1336" s="9" t="str">
        <f>INDEX('HVACwts Src'!$D$7:$I$7,F1336)</f>
        <v>rNCEH</v>
      </c>
      <c r="R1336" s="36">
        <f>IF(G1336,INDEX('HVACwts Src'!$D$11:$U$164,(B1336-1)*39+(D1336-1)*19+E1336,(C1336-1)*6+F1336),0)</f>
        <v>5.7610000000000001</v>
      </c>
      <c r="T1336" t="str">
        <f t="shared" si="122"/>
        <v>HV_SDGSFmNewCZ14</v>
      </c>
      <c r="U1336" t="str">
        <f t="shared" si="123"/>
        <v>rNCEH</v>
      </c>
      <c r="V1336" s="36">
        <f t="shared" si="124"/>
        <v>5.7610000000000001</v>
      </c>
    </row>
    <row r="1337" spans="1:22" x14ac:dyDescent="0.25">
      <c r="A1337" s="86">
        <f t="shared" si="125"/>
        <v>1331</v>
      </c>
      <c r="B1337">
        <v>3</v>
      </c>
      <c r="C1337">
        <v>1</v>
      </c>
      <c r="D1337">
        <v>2</v>
      </c>
      <c r="E1337">
        <v>14</v>
      </c>
      <c r="F1337">
        <v>5</v>
      </c>
      <c r="G1337" t="b">
        <f>INDEX(key!$AT$4:$BI$7,B1337,E1337)</f>
        <v>1</v>
      </c>
      <c r="H1337" t="str">
        <f t="shared" si="120"/>
        <v>HV_SDGSFmNewCZ14rDXOH</v>
      </c>
      <c r="I1337" s="9" t="s">
        <v>1799</v>
      </c>
      <c r="J1337" t="str">
        <f t="shared" si="121"/>
        <v>HV_SDGSFmNewCZ14</v>
      </c>
      <c r="K1337" s="9" t="s">
        <v>1662</v>
      </c>
      <c r="L1337" s="9" t="s">
        <v>45</v>
      </c>
      <c r="M1337" s="9" t="str">
        <f>INDEX(key!$AS$4:$AS$7,B1337)</f>
        <v>SDG</v>
      </c>
      <c r="N1337" s="9" t="str">
        <f>INDEX(key!$I$3:$I$5,C1337)</f>
        <v>SFm</v>
      </c>
      <c r="O1337" s="9" t="str">
        <f>INDEX(key!$F$9:$F$10,D1337)</f>
        <v>New</v>
      </c>
      <c r="P1337" s="9" t="str">
        <f>INDEX(key!$AT$3:$BI$3,E1337)</f>
        <v>CZ14</v>
      </c>
      <c r="Q1337" s="9" t="str">
        <f>INDEX('HVACwts Src'!$D$7:$I$7,F1337)</f>
        <v>rDXOH</v>
      </c>
      <c r="R1337" s="36">
        <f>IF(G1337,INDEX('HVACwts Src'!$D$11:$U$164,(B1337-1)*39+(D1337-1)*19+E1337,(C1337-1)*6+F1337),0)</f>
        <v>3.9116000000000004</v>
      </c>
      <c r="T1337" t="str">
        <f t="shared" si="122"/>
        <v>HV_SDGSFmNewCZ14</v>
      </c>
      <c r="U1337" t="str">
        <f t="shared" si="123"/>
        <v>rDXOH</v>
      </c>
      <c r="V1337" s="36">
        <f t="shared" si="124"/>
        <v>3.9116000000000004</v>
      </c>
    </row>
    <row r="1338" spans="1:22" x14ac:dyDescent="0.25">
      <c r="A1338" s="86">
        <f t="shared" si="125"/>
        <v>1332</v>
      </c>
      <c r="B1338">
        <v>3</v>
      </c>
      <c r="C1338">
        <v>1</v>
      </c>
      <c r="D1338">
        <v>2</v>
      </c>
      <c r="E1338">
        <v>14</v>
      </c>
      <c r="F1338">
        <v>6</v>
      </c>
      <c r="G1338" t="b">
        <f>INDEX(key!$AT$4:$BI$7,B1338,E1338)</f>
        <v>1</v>
      </c>
      <c r="H1338" t="str">
        <f t="shared" si="120"/>
        <v>HV_SDGSFmNewCZ14rNCOH</v>
      </c>
      <c r="I1338" s="9" t="s">
        <v>1799</v>
      </c>
      <c r="J1338" t="str">
        <f t="shared" si="121"/>
        <v>HV_SDGSFmNewCZ14</v>
      </c>
      <c r="K1338" s="9" t="s">
        <v>1662</v>
      </c>
      <c r="L1338" s="9" t="s">
        <v>45</v>
      </c>
      <c r="M1338" s="9" t="str">
        <f>INDEX(key!$AS$4:$AS$7,B1338)</f>
        <v>SDG</v>
      </c>
      <c r="N1338" s="9" t="str">
        <f>INDEX(key!$I$3:$I$5,C1338)</f>
        <v>SFm</v>
      </c>
      <c r="O1338" s="9" t="str">
        <f>INDEX(key!$F$9:$F$10,D1338)</f>
        <v>New</v>
      </c>
      <c r="P1338" s="9" t="str">
        <f>INDEX(key!$AT$3:$BI$3,E1338)</f>
        <v>CZ14</v>
      </c>
      <c r="Q1338" s="9" t="str">
        <f>INDEX('HVACwts Src'!$D$7:$I$7,F1338)</f>
        <v>rNCOH</v>
      </c>
      <c r="R1338" s="36">
        <f>IF(G1338,INDEX('HVACwts Src'!$D$11:$U$164,(B1338-1)*39+(D1338-1)*19+E1338,(C1338-1)*6+F1338),0)</f>
        <v>8.0654000000000003</v>
      </c>
      <c r="T1338" t="str">
        <f t="shared" si="122"/>
        <v>HV_SDGSFmNewCZ14</v>
      </c>
      <c r="U1338" t="str">
        <f t="shared" si="123"/>
        <v>rNCOH</v>
      </c>
      <c r="V1338" s="36">
        <f t="shared" si="124"/>
        <v>8.0654000000000003</v>
      </c>
    </row>
    <row r="1339" spans="1:22" x14ac:dyDescent="0.25">
      <c r="A1339" s="86">
        <f t="shared" si="125"/>
        <v>1333</v>
      </c>
      <c r="B1339">
        <v>3</v>
      </c>
      <c r="C1339">
        <v>1</v>
      </c>
      <c r="D1339">
        <v>2</v>
      </c>
      <c r="E1339">
        <v>15</v>
      </c>
      <c r="F1339">
        <v>1</v>
      </c>
      <c r="G1339" t="b">
        <f>INDEX(key!$AT$4:$BI$7,B1339,E1339)</f>
        <v>1</v>
      </c>
      <c r="H1339" t="str">
        <f t="shared" si="120"/>
        <v>HV_SDGSFmNewCZ15rDXGF</v>
      </c>
      <c r="I1339" s="9" t="s">
        <v>1799</v>
      </c>
      <c r="J1339" t="str">
        <f t="shared" si="121"/>
        <v>HV_SDGSFmNewCZ15</v>
      </c>
      <c r="K1339" s="9" t="s">
        <v>1662</v>
      </c>
      <c r="L1339" s="9" t="s">
        <v>45</v>
      </c>
      <c r="M1339" s="9" t="str">
        <f>INDEX(key!$AS$4:$AS$7,B1339)</f>
        <v>SDG</v>
      </c>
      <c r="N1339" s="9" t="str">
        <f>INDEX(key!$I$3:$I$5,C1339)</f>
        <v>SFm</v>
      </c>
      <c r="O1339" s="9" t="str">
        <f>INDEX(key!$F$9:$F$10,D1339)</f>
        <v>New</v>
      </c>
      <c r="P1339" s="9" t="str">
        <f>INDEX(key!$AT$3:$BI$3,E1339)</f>
        <v>CZ15</v>
      </c>
      <c r="Q1339" s="9" t="str">
        <f>INDEX('HVACwts Src'!$D$7:$I$7,F1339)</f>
        <v>rDXGF</v>
      </c>
      <c r="R1339" s="36">
        <f>IF(G1339,INDEX('HVACwts Src'!$D$11:$U$164,(B1339-1)*39+(D1339-1)*19+E1339,(C1339-1)*6+F1339),0)</f>
        <v>0.54437788437670287</v>
      </c>
      <c r="T1339" t="str">
        <f t="shared" si="122"/>
        <v>HV_SDGSFmNewCZ15</v>
      </c>
      <c r="U1339" t="str">
        <f t="shared" si="123"/>
        <v>rDXGF</v>
      </c>
      <c r="V1339" s="36">
        <f t="shared" si="124"/>
        <v>0.54437788437670287</v>
      </c>
    </row>
    <row r="1340" spans="1:22" x14ac:dyDescent="0.25">
      <c r="A1340" s="86">
        <f t="shared" si="125"/>
        <v>1334</v>
      </c>
      <c r="B1340">
        <v>3</v>
      </c>
      <c r="C1340">
        <v>1</v>
      </c>
      <c r="D1340">
        <v>2</v>
      </c>
      <c r="E1340">
        <v>15</v>
      </c>
      <c r="F1340">
        <v>2</v>
      </c>
      <c r="G1340" t="b">
        <f>INDEX(key!$AT$4:$BI$7,B1340,E1340)</f>
        <v>1</v>
      </c>
      <c r="H1340" t="str">
        <f t="shared" si="120"/>
        <v>HV_SDGSFmNewCZ15rNCGF</v>
      </c>
      <c r="I1340" s="9" t="s">
        <v>1799</v>
      </c>
      <c r="J1340" t="str">
        <f t="shared" si="121"/>
        <v>HV_SDGSFmNewCZ15</v>
      </c>
      <c r="K1340" s="9" t="s">
        <v>1662</v>
      </c>
      <c r="L1340" s="9" t="s">
        <v>45</v>
      </c>
      <c r="M1340" s="9" t="str">
        <f>INDEX(key!$AS$4:$AS$7,B1340)</f>
        <v>SDG</v>
      </c>
      <c r="N1340" s="9" t="str">
        <f>INDEX(key!$I$3:$I$5,C1340)</f>
        <v>SFm</v>
      </c>
      <c r="O1340" s="9" t="str">
        <f>INDEX(key!$F$9:$F$10,D1340)</f>
        <v>New</v>
      </c>
      <c r="P1340" s="9" t="str">
        <f>INDEX(key!$AT$3:$BI$3,E1340)</f>
        <v>CZ15</v>
      </c>
      <c r="Q1340" s="9" t="str">
        <f>INDEX('HVACwts Src'!$D$7:$I$7,F1340)</f>
        <v>rNCGF</v>
      </c>
      <c r="R1340" s="36">
        <f>IF(G1340,INDEX('HVACwts Src'!$D$11:$U$164,(B1340-1)*39+(D1340-1)*19+E1340,(C1340-1)*6+F1340),0)</f>
        <v>0.33440999441117591</v>
      </c>
      <c r="T1340" t="str">
        <f t="shared" si="122"/>
        <v>HV_SDGSFmNewCZ15</v>
      </c>
      <c r="U1340" t="str">
        <f t="shared" si="123"/>
        <v>rNCGF</v>
      </c>
      <c r="V1340" s="36">
        <f t="shared" si="124"/>
        <v>0.33440999441117591</v>
      </c>
    </row>
    <row r="1341" spans="1:22" x14ac:dyDescent="0.25">
      <c r="A1341" s="86">
        <f t="shared" si="125"/>
        <v>1335</v>
      </c>
      <c r="B1341">
        <v>3</v>
      </c>
      <c r="C1341">
        <v>1</v>
      </c>
      <c r="D1341">
        <v>2</v>
      </c>
      <c r="E1341">
        <v>15</v>
      </c>
      <c r="F1341">
        <v>3</v>
      </c>
      <c r="G1341" t="b">
        <f>INDEX(key!$AT$4:$BI$7,B1341,E1341)</f>
        <v>1</v>
      </c>
      <c r="H1341" t="str">
        <f t="shared" si="120"/>
        <v>HV_SDGSFmNewCZ15rDXHP</v>
      </c>
      <c r="I1341" s="9" t="s">
        <v>1799</v>
      </c>
      <c r="J1341" t="str">
        <f t="shared" si="121"/>
        <v>HV_SDGSFmNewCZ15</v>
      </c>
      <c r="K1341" s="9" t="s">
        <v>1662</v>
      </c>
      <c r="L1341" s="9" t="s">
        <v>45</v>
      </c>
      <c r="M1341" s="9" t="str">
        <f>INDEX(key!$AS$4:$AS$7,B1341)</f>
        <v>SDG</v>
      </c>
      <c r="N1341" s="9" t="str">
        <f>INDEX(key!$I$3:$I$5,C1341)</f>
        <v>SFm</v>
      </c>
      <c r="O1341" s="9" t="str">
        <f>INDEX(key!$F$9:$F$10,D1341)</f>
        <v>New</v>
      </c>
      <c r="P1341" s="9" t="str">
        <f>INDEX(key!$AT$3:$BI$3,E1341)</f>
        <v>CZ15</v>
      </c>
      <c r="Q1341" s="9" t="str">
        <f>INDEX('HVACwts Src'!$D$7:$I$7,F1341)</f>
        <v>rDXHP</v>
      </c>
      <c r="R1341" s="36">
        <f>IF(G1341,INDEX('HVACwts Src'!$D$11:$U$164,(B1341-1)*39+(D1341-1)*19+E1341,(C1341-1)*6+F1341),0)</f>
        <v>3.1286085309005909E-2</v>
      </c>
      <c r="T1341" t="str">
        <f t="shared" si="122"/>
        <v>HV_SDGSFmNewCZ15</v>
      </c>
      <c r="U1341" t="str">
        <f t="shared" si="123"/>
        <v>rDXHP</v>
      </c>
      <c r="V1341" s="36">
        <f t="shared" si="124"/>
        <v>3.1286085309005909E-2</v>
      </c>
    </row>
    <row r="1342" spans="1:22" x14ac:dyDescent="0.25">
      <c r="A1342" s="86">
        <f t="shared" si="125"/>
        <v>1336</v>
      </c>
      <c r="B1342">
        <v>3</v>
      </c>
      <c r="C1342">
        <v>1</v>
      </c>
      <c r="D1342">
        <v>2</v>
      </c>
      <c r="E1342">
        <v>15</v>
      </c>
      <c r="F1342">
        <v>4</v>
      </c>
      <c r="G1342" t="b">
        <f>INDEX(key!$AT$4:$BI$7,B1342,E1342)</f>
        <v>1</v>
      </c>
      <c r="H1342" t="str">
        <f t="shared" si="120"/>
        <v>HV_SDGSFmNewCZ15rNCEH</v>
      </c>
      <c r="I1342" s="9" t="s">
        <v>1799</v>
      </c>
      <c r="J1342" t="str">
        <f t="shared" si="121"/>
        <v>HV_SDGSFmNewCZ15</v>
      </c>
      <c r="K1342" s="9" t="s">
        <v>1662</v>
      </c>
      <c r="L1342" s="9" t="s">
        <v>45</v>
      </c>
      <c r="M1342" s="9" t="str">
        <f>INDEX(key!$AS$4:$AS$7,B1342)</f>
        <v>SDG</v>
      </c>
      <c r="N1342" s="9" t="str">
        <f>INDEX(key!$I$3:$I$5,C1342)</f>
        <v>SFm</v>
      </c>
      <c r="O1342" s="9" t="str">
        <f>INDEX(key!$F$9:$F$10,D1342)</f>
        <v>New</v>
      </c>
      <c r="P1342" s="9" t="str">
        <f>INDEX(key!$AT$3:$BI$3,E1342)</f>
        <v>CZ15</v>
      </c>
      <c r="Q1342" s="9" t="str">
        <f>INDEX('HVACwts Src'!$D$7:$I$7,F1342)</f>
        <v>rNCEH</v>
      </c>
      <c r="R1342" s="36">
        <f>IF(G1342,INDEX('HVACwts Src'!$D$11:$U$164,(B1342-1)*39+(D1342-1)*19+E1342,(C1342-1)*6+F1342),0)</f>
        <v>1.9218965196044591E-2</v>
      </c>
      <c r="T1342" t="str">
        <f t="shared" si="122"/>
        <v>HV_SDGSFmNewCZ15</v>
      </c>
      <c r="U1342" t="str">
        <f t="shared" si="123"/>
        <v>rNCEH</v>
      </c>
      <c r="V1342" s="36">
        <f t="shared" si="124"/>
        <v>1.9218965196044591E-2</v>
      </c>
    </row>
    <row r="1343" spans="1:22" x14ac:dyDescent="0.25">
      <c r="A1343" s="86">
        <f t="shared" si="125"/>
        <v>1337</v>
      </c>
      <c r="B1343">
        <v>3</v>
      </c>
      <c r="C1343">
        <v>1</v>
      </c>
      <c r="D1343">
        <v>2</v>
      </c>
      <c r="E1343">
        <v>15</v>
      </c>
      <c r="F1343">
        <v>5</v>
      </c>
      <c r="G1343" t="b">
        <f>INDEX(key!$AT$4:$BI$7,B1343,E1343)</f>
        <v>1</v>
      </c>
      <c r="H1343" t="str">
        <f t="shared" si="120"/>
        <v>HV_SDGSFmNewCZ15rDXOH</v>
      </c>
      <c r="I1343" s="9" t="s">
        <v>1799</v>
      </c>
      <c r="J1343" t="str">
        <f t="shared" si="121"/>
        <v>HV_SDGSFmNewCZ15</v>
      </c>
      <c r="K1343" s="9" t="s">
        <v>1662</v>
      </c>
      <c r="L1343" s="9" t="s">
        <v>45</v>
      </c>
      <c r="M1343" s="9" t="str">
        <f>INDEX(key!$AS$4:$AS$7,B1343)</f>
        <v>SDG</v>
      </c>
      <c r="N1343" s="9" t="str">
        <f>INDEX(key!$I$3:$I$5,C1343)</f>
        <v>SFm</v>
      </c>
      <c r="O1343" s="9" t="str">
        <f>INDEX(key!$F$9:$F$10,D1343)</f>
        <v>New</v>
      </c>
      <c r="P1343" s="9" t="str">
        <f>INDEX(key!$AT$3:$BI$3,E1343)</f>
        <v>CZ15</v>
      </c>
      <c r="Q1343" s="9" t="str">
        <f>INDEX('HVACwts Src'!$D$7:$I$7,F1343)</f>
        <v>rDXOH</v>
      </c>
      <c r="R1343" s="36">
        <f>IF(G1343,INDEX('HVACwts Src'!$D$11:$U$164,(B1343-1)*39+(D1343-1)*19+E1343,(C1343-1)*6+F1343),0)</f>
        <v>4.3800519432608272E-2</v>
      </c>
      <c r="T1343" t="str">
        <f t="shared" si="122"/>
        <v>HV_SDGSFmNewCZ15</v>
      </c>
      <c r="U1343" t="str">
        <f t="shared" si="123"/>
        <v>rDXOH</v>
      </c>
      <c r="V1343" s="36">
        <f t="shared" si="124"/>
        <v>4.3800519432608272E-2</v>
      </c>
    </row>
    <row r="1344" spans="1:22" x14ac:dyDescent="0.25">
      <c r="A1344" s="86">
        <f t="shared" si="125"/>
        <v>1338</v>
      </c>
      <c r="B1344">
        <v>3</v>
      </c>
      <c r="C1344">
        <v>1</v>
      </c>
      <c r="D1344">
        <v>2</v>
      </c>
      <c r="E1344">
        <v>15</v>
      </c>
      <c r="F1344">
        <v>6</v>
      </c>
      <c r="G1344" t="b">
        <f>INDEX(key!$AT$4:$BI$7,B1344,E1344)</f>
        <v>1</v>
      </c>
      <c r="H1344" t="str">
        <f t="shared" si="120"/>
        <v>HV_SDGSFmNewCZ15rNCOH</v>
      </c>
      <c r="I1344" s="9" t="s">
        <v>1799</v>
      </c>
      <c r="J1344" t="str">
        <f t="shared" si="121"/>
        <v>HV_SDGSFmNewCZ15</v>
      </c>
      <c r="K1344" s="9" t="s">
        <v>1662</v>
      </c>
      <c r="L1344" s="9" t="s">
        <v>45</v>
      </c>
      <c r="M1344" s="9" t="str">
        <f>INDEX(key!$AS$4:$AS$7,B1344)</f>
        <v>SDG</v>
      </c>
      <c r="N1344" s="9" t="str">
        <f>INDEX(key!$I$3:$I$5,C1344)</f>
        <v>SFm</v>
      </c>
      <c r="O1344" s="9" t="str">
        <f>INDEX(key!$F$9:$F$10,D1344)</f>
        <v>New</v>
      </c>
      <c r="P1344" s="9" t="str">
        <f>INDEX(key!$AT$3:$BI$3,E1344)</f>
        <v>CZ15</v>
      </c>
      <c r="Q1344" s="9" t="str">
        <f>INDEX('HVACwts Src'!$D$7:$I$7,F1344)</f>
        <v>rNCOH</v>
      </c>
      <c r="R1344" s="36">
        <f>IF(G1344,INDEX('HVACwts Src'!$D$11:$U$164,(B1344-1)*39+(D1344-1)*19+E1344,(C1344-1)*6+F1344),0)</f>
        <v>2.6906551274462433E-2</v>
      </c>
      <c r="T1344" t="str">
        <f t="shared" si="122"/>
        <v>HV_SDGSFmNewCZ15</v>
      </c>
      <c r="U1344" t="str">
        <f t="shared" si="123"/>
        <v>rNCOH</v>
      </c>
      <c r="V1344" s="36">
        <f t="shared" si="124"/>
        <v>2.6906551274462433E-2</v>
      </c>
    </row>
    <row r="1345" spans="1:22" x14ac:dyDescent="0.25">
      <c r="A1345" s="86">
        <f t="shared" si="125"/>
        <v>1339</v>
      </c>
      <c r="B1345">
        <v>3</v>
      </c>
      <c r="C1345">
        <v>1</v>
      </c>
      <c r="D1345">
        <v>2</v>
      </c>
      <c r="E1345">
        <v>16</v>
      </c>
      <c r="F1345">
        <v>1</v>
      </c>
      <c r="G1345" t="b">
        <f>INDEX(key!$AT$4:$BI$7,B1345,E1345)</f>
        <v>0</v>
      </c>
      <c r="H1345" t="str">
        <f t="shared" si="120"/>
        <v>HV_SDGSFmNewCZ16rDXGF</v>
      </c>
      <c r="I1345" s="9" t="s">
        <v>1799</v>
      </c>
      <c r="J1345" t="str">
        <f t="shared" si="121"/>
        <v>HV_SDGSFmNewCZ16</v>
      </c>
      <c r="K1345" s="9" t="s">
        <v>1662</v>
      </c>
      <c r="L1345" s="9" t="s">
        <v>45</v>
      </c>
      <c r="M1345" s="9" t="str">
        <f>INDEX(key!$AS$4:$AS$7,B1345)</f>
        <v>SDG</v>
      </c>
      <c r="N1345" s="9" t="str">
        <f>INDEX(key!$I$3:$I$5,C1345)</f>
        <v>SFm</v>
      </c>
      <c r="O1345" s="9" t="str">
        <f>INDEX(key!$F$9:$F$10,D1345)</f>
        <v>New</v>
      </c>
      <c r="P1345" s="9" t="str">
        <f>INDEX(key!$AT$3:$BI$3,E1345)</f>
        <v>CZ16</v>
      </c>
      <c r="Q1345" s="9" t="str">
        <f>INDEX('HVACwts Src'!$D$7:$I$7,F1345)</f>
        <v>rDXGF</v>
      </c>
      <c r="R1345" s="36">
        <f>IF(G1345,INDEX('HVACwts Src'!$D$11:$U$164,(B1345-1)*39+(D1345-1)*19+E1345,(C1345-1)*6+F1345),0)</f>
        <v>0</v>
      </c>
      <c r="T1345" t="str">
        <f t="shared" si="122"/>
        <v>HV_SDGSFmNewCZ16</v>
      </c>
      <c r="U1345" t="str">
        <f t="shared" si="123"/>
        <v>rDXGF</v>
      </c>
      <c r="V1345" s="36">
        <f t="shared" si="124"/>
        <v>0</v>
      </c>
    </row>
    <row r="1346" spans="1:22" x14ac:dyDescent="0.25">
      <c r="A1346" s="86">
        <f t="shared" si="125"/>
        <v>1340</v>
      </c>
      <c r="B1346">
        <v>3</v>
      </c>
      <c r="C1346">
        <v>1</v>
      </c>
      <c r="D1346">
        <v>2</v>
      </c>
      <c r="E1346">
        <v>16</v>
      </c>
      <c r="F1346">
        <v>2</v>
      </c>
      <c r="G1346" t="b">
        <f>INDEX(key!$AT$4:$BI$7,B1346,E1346)</f>
        <v>0</v>
      </c>
      <c r="H1346" t="str">
        <f t="shared" si="120"/>
        <v>HV_SDGSFmNewCZ16rNCGF</v>
      </c>
      <c r="I1346" s="9" t="s">
        <v>1799</v>
      </c>
      <c r="J1346" t="str">
        <f t="shared" si="121"/>
        <v>HV_SDGSFmNewCZ16</v>
      </c>
      <c r="K1346" s="9" t="s">
        <v>1662</v>
      </c>
      <c r="L1346" s="9" t="s">
        <v>45</v>
      </c>
      <c r="M1346" s="9" t="str">
        <f>INDEX(key!$AS$4:$AS$7,B1346)</f>
        <v>SDG</v>
      </c>
      <c r="N1346" s="9" t="str">
        <f>INDEX(key!$I$3:$I$5,C1346)</f>
        <v>SFm</v>
      </c>
      <c r="O1346" s="9" t="str">
        <f>INDEX(key!$F$9:$F$10,D1346)</f>
        <v>New</v>
      </c>
      <c r="P1346" s="9" t="str">
        <f>INDEX(key!$AT$3:$BI$3,E1346)</f>
        <v>CZ16</v>
      </c>
      <c r="Q1346" s="9" t="str">
        <f>INDEX('HVACwts Src'!$D$7:$I$7,F1346)</f>
        <v>rNCGF</v>
      </c>
      <c r="R1346" s="36">
        <f>IF(G1346,INDEX('HVACwts Src'!$D$11:$U$164,(B1346-1)*39+(D1346-1)*19+E1346,(C1346-1)*6+F1346),0)</f>
        <v>0</v>
      </c>
      <c r="T1346" t="str">
        <f t="shared" si="122"/>
        <v>HV_SDGSFmNewCZ16</v>
      </c>
      <c r="U1346" t="str">
        <f t="shared" si="123"/>
        <v>rNCGF</v>
      </c>
      <c r="V1346" s="36">
        <f t="shared" si="124"/>
        <v>0</v>
      </c>
    </row>
    <row r="1347" spans="1:22" x14ac:dyDescent="0.25">
      <c r="A1347" s="86">
        <f t="shared" si="125"/>
        <v>1341</v>
      </c>
      <c r="B1347">
        <v>3</v>
      </c>
      <c r="C1347">
        <v>1</v>
      </c>
      <c r="D1347">
        <v>2</v>
      </c>
      <c r="E1347">
        <v>16</v>
      </c>
      <c r="F1347">
        <v>3</v>
      </c>
      <c r="G1347" t="b">
        <f>INDEX(key!$AT$4:$BI$7,B1347,E1347)</f>
        <v>0</v>
      </c>
      <c r="H1347" t="str">
        <f t="shared" si="120"/>
        <v>HV_SDGSFmNewCZ16rDXHP</v>
      </c>
      <c r="I1347" s="9" t="s">
        <v>1799</v>
      </c>
      <c r="J1347" t="str">
        <f t="shared" si="121"/>
        <v>HV_SDGSFmNewCZ16</v>
      </c>
      <c r="K1347" s="9" t="s">
        <v>1662</v>
      </c>
      <c r="L1347" s="9" t="s">
        <v>45</v>
      </c>
      <c r="M1347" s="9" t="str">
        <f>INDEX(key!$AS$4:$AS$7,B1347)</f>
        <v>SDG</v>
      </c>
      <c r="N1347" s="9" t="str">
        <f>INDEX(key!$I$3:$I$5,C1347)</f>
        <v>SFm</v>
      </c>
      <c r="O1347" s="9" t="str">
        <f>INDEX(key!$F$9:$F$10,D1347)</f>
        <v>New</v>
      </c>
      <c r="P1347" s="9" t="str">
        <f>INDEX(key!$AT$3:$BI$3,E1347)</f>
        <v>CZ16</v>
      </c>
      <c r="Q1347" s="9" t="str">
        <f>INDEX('HVACwts Src'!$D$7:$I$7,F1347)</f>
        <v>rDXHP</v>
      </c>
      <c r="R1347" s="36">
        <f>IF(G1347,INDEX('HVACwts Src'!$D$11:$U$164,(B1347-1)*39+(D1347-1)*19+E1347,(C1347-1)*6+F1347),0)</f>
        <v>0</v>
      </c>
      <c r="T1347" t="str">
        <f t="shared" si="122"/>
        <v>HV_SDGSFmNewCZ16</v>
      </c>
      <c r="U1347" t="str">
        <f t="shared" si="123"/>
        <v>rDXHP</v>
      </c>
      <c r="V1347" s="36">
        <f t="shared" si="124"/>
        <v>0</v>
      </c>
    </row>
    <row r="1348" spans="1:22" x14ac:dyDescent="0.25">
      <c r="A1348" s="86">
        <f t="shared" si="125"/>
        <v>1342</v>
      </c>
      <c r="B1348">
        <v>3</v>
      </c>
      <c r="C1348">
        <v>1</v>
      </c>
      <c r="D1348">
        <v>2</v>
      </c>
      <c r="E1348">
        <v>16</v>
      </c>
      <c r="F1348">
        <v>4</v>
      </c>
      <c r="G1348" t="b">
        <f>INDEX(key!$AT$4:$BI$7,B1348,E1348)</f>
        <v>0</v>
      </c>
      <c r="H1348" t="str">
        <f t="shared" si="120"/>
        <v>HV_SDGSFmNewCZ16rNCEH</v>
      </c>
      <c r="I1348" s="9" t="s">
        <v>1799</v>
      </c>
      <c r="J1348" t="str">
        <f t="shared" si="121"/>
        <v>HV_SDGSFmNewCZ16</v>
      </c>
      <c r="K1348" s="9" t="s">
        <v>1662</v>
      </c>
      <c r="L1348" s="9" t="s">
        <v>45</v>
      </c>
      <c r="M1348" s="9" t="str">
        <f>INDEX(key!$AS$4:$AS$7,B1348)</f>
        <v>SDG</v>
      </c>
      <c r="N1348" s="9" t="str">
        <f>INDEX(key!$I$3:$I$5,C1348)</f>
        <v>SFm</v>
      </c>
      <c r="O1348" s="9" t="str">
        <f>INDEX(key!$F$9:$F$10,D1348)</f>
        <v>New</v>
      </c>
      <c r="P1348" s="9" t="str">
        <f>INDEX(key!$AT$3:$BI$3,E1348)</f>
        <v>CZ16</v>
      </c>
      <c r="Q1348" s="9" t="str">
        <f>INDEX('HVACwts Src'!$D$7:$I$7,F1348)</f>
        <v>rNCEH</v>
      </c>
      <c r="R1348" s="36">
        <f>IF(G1348,INDEX('HVACwts Src'!$D$11:$U$164,(B1348-1)*39+(D1348-1)*19+E1348,(C1348-1)*6+F1348),0)</f>
        <v>0</v>
      </c>
      <c r="T1348" t="str">
        <f t="shared" si="122"/>
        <v>HV_SDGSFmNewCZ16</v>
      </c>
      <c r="U1348" t="str">
        <f t="shared" si="123"/>
        <v>rNCEH</v>
      </c>
      <c r="V1348" s="36">
        <f t="shared" si="124"/>
        <v>0</v>
      </c>
    </row>
    <row r="1349" spans="1:22" x14ac:dyDescent="0.25">
      <c r="A1349" s="86">
        <f t="shared" si="125"/>
        <v>1343</v>
      </c>
      <c r="B1349">
        <v>3</v>
      </c>
      <c r="C1349">
        <v>1</v>
      </c>
      <c r="D1349">
        <v>2</v>
      </c>
      <c r="E1349">
        <v>16</v>
      </c>
      <c r="F1349">
        <v>5</v>
      </c>
      <c r="G1349" t="b">
        <f>INDEX(key!$AT$4:$BI$7,B1349,E1349)</f>
        <v>0</v>
      </c>
      <c r="H1349" t="str">
        <f t="shared" si="120"/>
        <v>HV_SDGSFmNewCZ16rDXOH</v>
      </c>
      <c r="I1349" s="9" t="s">
        <v>1799</v>
      </c>
      <c r="J1349" t="str">
        <f t="shared" si="121"/>
        <v>HV_SDGSFmNewCZ16</v>
      </c>
      <c r="K1349" s="9" t="s">
        <v>1662</v>
      </c>
      <c r="L1349" s="9" t="s">
        <v>45</v>
      </c>
      <c r="M1349" s="9" t="str">
        <f>INDEX(key!$AS$4:$AS$7,B1349)</f>
        <v>SDG</v>
      </c>
      <c r="N1349" s="9" t="str">
        <f>INDEX(key!$I$3:$I$5,C1349)</f>
        <v>SFm</v>
      </c>
      <c r="O1349" s="9" t="str">
        <f>INDEX(key!$F$9:$F$10,D1349)</f>
        <v>New</v>
      </c>
      <c r="P1349" s="9" t="str">
        <f>INDEX(key!$AT$3:$BI$3,E1349)</f>
        <v>CZ16</v>
      </c>
      <c r="Q1349" s="9" t="str">
        <f>INDEX('HVACwts Src'!$D$7:$I$7,F1349)</f>
        <v>rDXOH</v>
      </c>
      <c r="R1349" s="36">
        <f>IF(G1349,INDEX('HVACwts Src'!$D$11:$U$164,(B1349-1)*39+(D1349-1)*19+E1349,(C1349-1)*6+F1349),0)</f>
        <v>0</v>
      </c>
      <c r="T1349" t="str">
        <f t="shared" si="122"/>
        <v>HV_SDGSFmNewCZ16</v>
      </c>
      <c r="U1349" t="str">
        <f t="shared" si="123"/>
        <v>rDXOH</v>
      </c>
      <c r="V1349" s="36">
        <f t="shared" si="124"/>
        <v>0</v>
      </c>
    </row>
    <row r="1350" spans="1:22" x14ac:dyDescent="0.25">
      <c r="A1350" s="86">
        <f t="shared" si="125"/>
        <v>1344</v>
      </c>
      <c r="B1350">
        <v>3</v>
      </c>
      <c r="C1350">
        <v>1</v>
      </c>
      <c r="D1350">
        <v>2</v>
      </c>
      <c r="E1350">
        <v>16</v>
      </c>
      <c r="F1350">
        <v>6</v>
      </c>
      <c r="G1350" t="b">
        <f>INDEX(key!$AT$4:$BI$7,B1350,E1350)</f>
        <v>0</v>
      </c>
      <c r="H1350" t="str">
        <f t="shared" si="120"/>
        <v>HV_SDGSFmNewCZ16rNCOH</v>
      </c>
      <c r="I1350" s="9" t="s">
        <v>1799</v>
      </c>
      <c r="J1350" t="str">
        <f t="shared" si="121"/>
        <v>HV_SDGSFmNewCZ16</v>
      </c>
      <c r="K1350" s="9" t="s">
        <v>1662</v>
      </c>
      <c r="L1350" s="9" t="s">
        <v>45</v>
      </c>
      <c r="M1350" s="9" t="str">
        <f>INDEX(key!$AS$4:$AS$7,B1350)</f>
        <v>SDG</v>
      </c>
      <c r="N1350" s="9" t="str">
        <f>INDEX(key!$I$3:$I$5,C1350)</f>
        <v>SFm</v>
      </c>
      <c r="O1350" s="9" t="str">
        <f>INDEX(key!$F$9:$F$10,D1350)</f>
        <v>New</v>
      </c>
      <c r="P1350" s="9" t="str">
        <f>INDEX(key!$AT$3:$BI$3,E1350)</f>
        <v>CZ16</v>
      </c>
      <c r="Q1350" s="9" t="str">
        <f>INDEX('HVACwts Src'!$D$7:$I$7,F1350)</f>
        <v>rNCOH</v>
      </c>
      <c r="R1350" s="36">
        <f>IF(G1350,INDEX('HVACwts Src'!$D$11:$U$164,(B1350-1)*39+(D1350-1)*19+E1350,(C1350-1)*6+F1350),0)</f>
        <v>0</v>
      </c>
      <c r="T1350" t="str">
        <f t="shared" si="122"/>
        <v>HV_SDGSFmNewCZ16</v>
      </c>
      <c r="U1350" t="str">
        <f t="shared" si="123"/>
        <v>rNCOH</v>
      </c>
      <c r="V1350" s="36">
        <f t="shared" si="124"/>
        <v>0</v>
      </c>
    </row>
    <row r="1351" spans="1:22" x14ac:dyDescent="0.25">
      <c r="A1351" s="86">
        <f t="shared" si="125"/>
        <v>1345</v>
      </c>
      <c r="B1351">
        <v>3</v>
      </c>
      <c r="C1351">
        <v>2</v>
      </c>
      <c r="D1351">
        <v>1</v>
      </c>
      <c r="E1351">
        <v>1</v>
      </c>
      <c r="F1351">
        <v>1</v>
      </c>
      <c r="G1351" t="b">
        <f>INDEX(key!$AT$4:$BI$7,B1351,E1351)</f>
        <v>0</v>
      </c>
      <c r="H1351" t="str">
        <f t="shared" ref="H1351:H1414" si="126">+J1351&amp;Q1351</f>
        <v>HV_SDGMFmExCZ01rDXGF</v>
      </c>
      <c r="I1351" s="9" t="s">
        <v>1799</v>
      </c>
      <c r="J1351" t="str">
        <f t="shared" ref="J1351:J1414" si="127">"HV_"&amp;M1351&amp;N1351&amp;O1351&amp;P1351</f>
        <v>HV_SDGMFmExCZ01</v>
      </c>
      <c r="K1351" s="9" t="s">
        <v>1662</v>
      </c>
      <c r="L1351" s="9" t="s">
        <v>45</v>
      </c>
      <c r="M1351" s="9" t="str">
        <f>INDEX(key!$AS$4:$AS$7,B1351)</f>
        <v>SDG</v>
      </c>
      <c r="N1351" s="9" t="str">
        <f>INDEX(key!$I$3:$I$5,C1351)</f>
        <v>MFm</v>
      </c>
      <c r="O1351" s="9" t="str">
        <f>INDEX(key!$F$9:$F$10,D1351)</f>
        <v>Ex</v>
      </c>
      <c r="P1351" s="9" t="str">
        <f>INDEX(key!$AT$3:$BI$3,E1351)</f>
        <v>CZ01</v>
      </c>
      <c r="Q1351" s="9" t="str">
        <f>INDEX('HVACwts Src'!$D$7:$I$7,F1351)</f>
        <v>rDXGF</v>
      </c>
      <c r="R1351" s="36">
        <f>IF(G1351,INDEX('HVACwts Src'!$D$11:$U$164,(B1351-1)*39+(D1351-1)*19+E1351,(C1351-1)*6+F1351),0)</f>
        <v>0</v>
      </c>
      <c r="T1351" t="str">
        <f t="shared" si="122"/>
        <v>HV_SDGMFmExCZ01</v>
      </c>
      <c r="U1351" t="str">
        <f t="shared" si="123"/>
        <v>rDXGF</v>
      </c>
      <c r="V1351" s="36">
        <f t="shared" si="124"/>
        <v>0</v>
      </c>
    </row>
    <row r="1352" spans="1:22" x14ac:dyDescent="0.25">
      <c r="A1352" s="86">
        <f t="shared" si="125"/>
        <v>1346</v>
      </c>
      <c r="B1352">
        <v>3</v>
      </c>
      <c r="C1352">
        <v>2</v>
      </c>
      <c r="D1352">
        <v>1</v>
      </c>
      <c r="E1352">
        <v>1</v>
      </c>
      <c r="F1352">
        <v>2</v>
      </c>
      <c r="G1352" t="b">
        <f>INDEX(key!$AT$4:$BI$7,B1352,E1352)</f>
        <v>0</v>
      </c>
      <c r="H1352" t="str">
        <f t="shared" si="126"/>
        <v>HV_SDGMFmExCZ01rNCGF</v>
      </c>
      <c r="I1352" s="9" t="s">
        <v>1799</v>
      </c>
      <c r="J1352" t="str">
        <f t="shared" si="127"/>
        <v>HV_SDGMFmExCZ01</v>
      </c>
      <c r="K1352" s="9" t="s">
        <v>1662</v>
      </c>
      <c r="L1352" s="9" t="s">
        <v>45</v>
      </c>
      <c r="M1352" s="9" t="str">
        <f>INDEX(key!$AS$4:$AS$7,B1352)</f>
        <v>SDG</v>
      </c>
      <c r="N1352" s="9" t="str">
        <f>INDEX(key!$I$3:$I$5,C1352)</f>
        <v>MFm</v>
      </c>
      <c r="O1352" s="9" t="str">
        <f>INDEX(key!$F$9:$F$10,D1352)</f>
        <v>Ex</v>
      </c>
      <c r="P1352" s="9" t="str">
        <f>INDEX(key!$AT$3:$BI$3,E1352)</f>
        <v>CZ01</v>
      </c>
      <c r="Q1352" s="9" t="str">
        <f>INDEX('HVACwts Src'!$D$7:$I$7,F1352)</f>
        <v>rNCGF</v>
      </c>
      <c r="R1352" s="36">
        <f>IF(G1352,INDEX('HVACwts Src'!$D$11:$U$164,(B1352-1)*39+(D1352-1)*19+E1352,(C1352-1)*6+F1352),0)</f>
        <v>0</v>
      </c>
      <c r="T1352" t="str">
        <f t="shared" ref="T1352:T1415" si="128">+J1352</f>
        <v>HV_SDGMFmExCZ01</v>
      </c>
      <c r="U1352" t="str">
        <f t="shared" ref="U1352:U1415" si="129">+Q1352</f>
        <v>rNCGF</v>
      </c>
      <c r="V1352" s="36">
        <f t="shared" ref="V1352:V1415" si="130">+R1352</f>
        <v>0</v>
      </c>
    </row>
    <row r="1353" spans="1:22" x14ac:dyDescent="0.25">
      <c r="A1353" s="86">
        <f t="shared" ref="A1353:A1416" si="131">+A1352+1</f>
        <v>1347</v>
      </c>
      <c r="B1353">
        <v>3</v>
      </c>
      <c r="C1353">
        <v>2</v>
      </c>
      <c r="D1353">
        <v>1</v>
      </c>
      <c r="E1353">
        <v>1</v>
      </c>
      <c r="F1353">
        <v>3</v>
      </c>
      <c r="G1353" t="b">
        <f>INDEX(key!$AT$4:$BI$7,B1353,E1353)</f>
        <v>0</v>
      </c>
      <c r="H1353" t="str">
        <f t="shared" si="126"/>
        <v>HV_SDGMFmExCZ01rDXHP</v>
      </c>
      <c r="I1353" s="9" t="s">
        <v>1799</v>
      </c>
      <c r="J1353" t="str">
        <f t="shared" si="127"/>
        <v>HV_SDGMFmExCZ01</v>
      </c>
      <c r="K1353" s="9" t="s">
        <v>1662</v>
      </c>
      <c r="L1353" s="9" t="s">
        <v>45</v>
      </c>
      <c r="M1353" s="9" t="str">
        <f>INDEX(key!$AS$4:$AS$7,B1353)</f>
        <v>SDG</v>
      </c>
      <c r="N1353" s="9" t="str">
        <f>INDEX(key!$I$3:$I$5,C1353)</f>
        <v>MFm</v>
      </c>
      <c r="O1353" s="9" t="str">
        <f>INDEX(key!$F$9:$F$10,D1353)</f>
        <v>Ex</v>
      </c>
      <c r="P1353" s="9" t="str">
        <f>INDEX(key!$AT$3:$BI$3,E1353)</f>
        <v>CZ01</v>
      </c>
      <c r="Q1353" s="9" t="str">
        <f>INDEX('HVACwts Src'!$D$7:$I$7,F1353)</f>
        <v>rDXHP</v>
      </c>
      <c r="R1353" s="36">
        <f>IF(G1353,INDEX('HVACwts Src'!$D$11:$U$164,(B1353-1)*39+(D1353-1)*19+E1353,(C1353-1)*6+F1353),0)</f>
        <v>0</v>
      </c>
      <c r="T1353" t="str">
        <f t="shared" si="128"/>
        <v>HV_SDGMFmExCZ01</v>
      </c>
      <c r="U1353" t="str">
        <f t="shared" si="129"/>
        <v>rDXHP</v>
      </c>
      <c r="V1353" s="36">
        <f t="shared" si="130"/>
        <v>0</v>
      </c>
    </row>
    <row r="1354" spans="1:22" x14ac:dyDescent="0.25">
      <c r="A1354" s="86">
        <f t="shared" si="131"/>
        <v>1348</v>
      </c>
      <c r="B1354">
        <v>3</v>
      </c>
      <c r="C1354">
        <v>2</v>
      </c>
      <c r="D1354">
        <v>1</v>
      </c>
      <c r="E1354">
        <v>1</v>
      </c>
      <c r="F1354">
        <v>4</v>
      </c>
      <c r="G1354" t="b">
        <f>INDEX(key!$AT$4:$BI$7,B1354,E1354)</f>
        <v>0</v>
      </c>
      <c r="H1354" t="str">
        <f t="shared" si="126"/>
        <v>HV_SDGMFmExCZ01rNCEH</v>
      </c>
      <c r="I1354" s="9" t="s">
        <v>1799</v>
      </c>
      <c r="J1354" t="str">
        <f t="shared" si="127"/>
        <v>HV_SDGMFmExCZ01</v>
      </c>
      <c r="K1354" s="9" t="s">
        <v>1662</v>
      </c>
      <c r="L1354" s="9" t="s">
        <v>45</v>
      </c>
      <c r="M1354" s="9" t="str">
        <f>INDEX(key!$AS$4:$AS$7,B1354)</f>
        <v>SDG</v>
      </c>
      <c r="N1354" s="9" t="str">
        <f>INDEX(key!$I$3:$I$5,C1354)</f>
        <v>MFm</v>
      </c>
      <c r="O1354" s="9" t="str">
        <f>INDEX(key!$F$9:$F$10,D1354)</f>
        <v>Ex</v>
      </c>
      <c r="P1354" s="9" t="str">
        <f>INDEX(key!$AT$3:$BI$3,E1354)</f>
        <v>CZ01</v>
      </c>
      <c r="Q1354" s="9" t="str">
        <f>INDEX('HVACwts Src'!$D$7:$I$7,F1354)</f>
        <v>rNCEH</v>
      </c>
      <c r="R1354" s="36">
        <f>IF(G1354,INDEX('HVACwts Src'!$D$11:$U$164,(B1354-1)*39+(D1354-1)*19+E1354,(C1354-1)*6+F1354),0)</f>
        <v>0</v>
      </c>
      <c r="T1354" t="str">
        <f t="shared" si="128"/>
        <v>HV_SDGMFmExCZ01</v>
      </c>
      <c r="U1354" t="str">
        <f t="shared" si="129"/>
        <v>rNCEH</v>
      </c>
      <c r="V1354" s="36">
        <f t="shared" si="130"/>
        <v>0</v>
      </c>
    </row>
    <row r="1355" spans="1:22" x14ac:dyDescent="0.25">
      <c r="A1355" s="86">
        <f t="shared" si="131"/>
        <v>1349</v>
      </c>
      <c r="B1355">
        <v>3</v>
      </c>
      <c r="C1355">
        <v>2</v>
      </c>
      <c r="D1355">
        <v>1</v>
      </c>
      <c r="E1355">
        <v>1</v>
      </c>
      <c r="F1355">
        <v>5</v>
      </c>
      <c r="G1355" t="b">
        <f>INDEX(key!$AT$4:$BI$7,B1355,E1355)</f>
        <v>0</v>
      </c>
      <c r="H1355" t="str">
        <f t="shared" si="126"/>
        <v>HV_SDGMFmExCZ01rDXOH</v>
      </c>
      <c r="I1355" s="9" t="s">
        <v>1799</v>
      </c>
      <c r="J1355" t="str">
        <f t="shared" si="127"/>
        <v>HV_SDGMFmExCZ01</v>
      </c>
      <c r="K1355" s="9" t="s">
        <v>1662</v>
      </c>
      <c r="L1355" s="9" t="s">
        <v>45</v>
      </c>
      <c r="M1355" s="9" t="str">
        <f>INDEX(key!$AS$4:$AS$7,B1355)</f>
        <v>SDG</v>
      </c>
      <c r="N1355" s="9" t="str">
        <f>INDEX(key!$I$3:$I$5,C1355)</f>
        <v>MFm</v>
      </c>
      <c r="O1355" s="9" t="str">
        <f>INDEX(key!$F$9:$F$10,D1355)</f>
        <v>Ex</v>
      </c>
      <c r="P1355" s="9" t="str">
        <f>INDEX(key!$AT$3:$BI$3,E1355)</f>
        <v>CZ01</v>
      </c>
      <c r="Q1355" s="9" t="str">
        <f>INDEX('HVACwts Src'!$D$7:$I$7,F1355)</f>
        <v>rDXOH</v>
      </c>
      <c r="R1355" s="36">
        <f>IF(G1355,INDEX('HVACwts Src'!$D$11:$U$164,(B1355-1)*39+(D1355-1)*19+E1355,(C1355-1)*6+F1355),0)</f>
        <v>0</v>
      </c>
      <c r="T1355" t="str">
        <f t="shared" si="128"/>
        <v>HV_SDGMFmExCZ01</v>
      </c>
      <c r="U1355" t="str">
        <f t="shared" si="129"/>
        <v>rDXOH</v>
      </c>
      <c r="V1355" s="36">
        <f t="shared" si="130"/>
        <v>0</v>
      </c>
    </row>
    <row r="1356" spans="1:22" x14ac:dyDescent="0.25">
      <c r="A1356" s="86">
        <f t="shared" si="131"/>
        <v>1350</v>
      </c>
      <c r="B1356">
        <v>3</v>
      </c>
      <c r="C1356">
        <v>2</v>
      </c>
      <c r="D1356">
        <v>1</v>
      </c>
      <c r="E1356">
        <v>1</v>
      </c>
      <c r="F1356">
        <v>6</v>
      </c>
      <c r="G1356" t="b">
        <f>INDEX(key!$AT$4:$BI$7,B1356,E1356)</f>
        <v>0</v>
      </c>
      <c r="H1356" t="str">
        <f t="shared" si="126"/>
        <v>HV_SDGMFmExCZ01rNCOH</v>
      </c>
      <c r="I1356" s="9" t="s">
        <v>1799</v>
      </c>
      <c r="J1356" t="str">
        <f t="shared" si="127"/>
        <v>HV_SDGMFmExCZ01</v>
      </c>
      <c r="K1356" s="9" t="s">
        <v>1662</v>
      </c>
      <c r="L1356" s="9" t="s">
        <v>45</v>
      </c>
      <c r="M1356" s="9" t="str">
        <f>INDEX(key!$AS$4:$AS$7,B1356)</f>
        <v>SDG</v>
      </c>
      <c r="N1356" s="9" t="str">
        <f>INDEX(key!$I$3:$I$5,C1356)</f>
        <v>MFm</v>
      </c>
      <c r="O1356" s="9" t="str">
        <f>INDEX(key!$F$9:$F$10,D1356)</f>
        <v>Ex</v>
      </c>
      <c r="P1356" s="9" t="str">
        <f>INDEX(key!$AT$3:$BI$3,E1356)</f>
        <v>CZ01</v>
      </c>
      <c r="Q1356" s="9" t="str">
        <f>INDEX('HVACwts Src'!$D$7:$I$7,F1356)</f>
        <v>rNCOH</v>
      </c>
      <c r="R1356" s="36">
        <f>IF(G1356,INDEX('HVACwts Src'!$D$11:$U$164,(B1356-1)*39+(D1356-1)*19+E1356,(C1356-1)*6+F1356),0)</f>
        <v>0</v>
      </c>
      <c r="T1356" t="str">
        <f t="shared" si="128"/>
        <v>HV_SDGMFmExCZ01</v>
      </c>
      <c r="U1356" t="str">
        <f t="shared" si="129"/>
        <v>rNCOH</v>
      </c>
      <c r="V1356" s="36">
        <f t="shared" si="130"/>
        <v>0</v>
      </c>
    </row>
    <row r="1357" spans="1:22" x14ac:dyDescent="0.25">
      <c r="A1357" s="86">
        <f t="shared" si="131"/>
        <v>1351</v>
      </c>
      <c r="B1357">
        <v>3</v>
      </c>
      <c r="C1357">
        <v>2</v>
      </c>
      <c r="D1357">
        <v>1</v>
      </c>
      <c r="E1357">
        <v>2</v>
      </c>
      <c r="F1357">
        <v>1</v>
      </c>
      <c r="G1357" t="b">
        <f>INDEX(key!$AT$4:$BI$7,B1357,E1357)</f>
        <v>0</v>
      </c>
      <c r="H1357" t="str">
        <f t="shared" si="126"/>
        <v>HV_SDGMFmExCZ02rDXGF</v>
      </c>
      <c r="I1357" s="9" t="s">
        <v>1799</v>
      </c>
      <c r="J1357" t="str">
        <f t="shared" si="127"/>
        <v>HV_SDGMFmExCZ02</v>
      </c>
      <c r="K1357" s="9" t="s">
        <v>1662</v>
      </c>
      <c r="L1357" s="9" t="s">
        <v>45</v>
      </c>
      <c r="M1357" s="9" t="str">
        <f>INDEX(key!$AS$4:$AS$7,B1357)</f>
        <v>SDG</v>
      </c>
      <c r="N1357" s="9" t="str">
        <f>INDEX(key!$I$3:$I$5,C1357)</f>
        <v>MFm</v>
      </c>
      <c r="O1357" s="9" t="str">
        <f>INDEX(key!$F$9:$F$10,D1357)</f>
        <v>Ex</v>
      </c>
      <c r="P1357" s="9" t="str">
        <f>INDEX(key!$AT$3:$BI$3,E1357)</f>
        <v>CZ02</v>
      </c>
      <c r="Q1357" s="9" t="str">
        <f>INDEX('HVACwts Src'!$D$7:$I$7,F1357)</f>
        <v>rDXGF</v>
      </c>
      <c r="R1357" s="36">
        <f>IF(G1357,INDEX('HVACwts Src'!$D$11:$U$164,(B1357-1)*39+(D1357-1)*19+E1357,(C1357-1)*6+F1357),0)</f>
        <v>0</v>
      </c>
      <c r="T1357" t="str">
        <f t="shared" si="128"/>
        <v>HV_SDGMFmExCZ02</v>
      </c>
      <c r="U1357" t="str">
        <f t="shared" si="129"/>
        <v>rDXGF</v>
      </c>
      <c r="V1357" s="36">
        <f t="shared" si="130"/>
        <v>0</v>
      </c>
    </row>
    <row r="1358" spans="1:22" x14ac:dyDescent="0.25">
      <c r="A1358" s="86">
        <f t="shared" si="131"/>
        <v>1352</v>
      </c>
      <c r="B1358">
        <v>3</v>
      </c>
      <c r="C1358">
        <v>2</v>
      </c>
      <c r="D1358">
        <v>1</v>
      </c>
      <c r="E1358">
        <v>2</v>
      </c>
      <c r="F1358">
        <v>2</v>
      </c>
      <c r="G1358" t="b">
        <f>INDEX(key!$AT$4:$BI$7,B1358,E1358)</f>
        <v>0</v>
      </c>
      <c r="H1358" t="str">
        <f t="shared" si="126"/>
        <v>HV_SDGMFmExCZ02rNCGF</v>
      </c>
      <c r="I1358" s="9" t="s">
        <v>1799</v>
      </c>
      <c r="J1358" t="str">
        <f t="shared" si="127"/>
        <v>HV_SDGMFmExCZ02</v>
      </c>
      <c r="K1358" s="9" t="s">
        <v>1662</v>
      </c>
      <c r="L1358" s="9" t="s">
        <v>45</v>
      </c>
      <c r="M1358" s="9" t="str">
        <f>INDEX(key!$AS$4:$AS$7,B1358)</f>
        <v>SDG</v>
      </c>
      <c r="N1358" s="9" t="str">
        <f>INDEX(key!$I$3:$I$5,C1358)</f>
        <v>MFm</v>
      </c>
      <c r="O1358" s="9" t="str">
        <f>INDEX(key!$F$9:$F$10,D1358)</f>
        <v>Ex</v>
      </c>
      <c r="P1358" s="9" t="str">
        <f>INDEX(key!$AT$3:$BI$3,E1358)</f>
        <v>CZ02</v>
      </c>
      <c r="Q1358" s="9" t="str">
        <f>INDEX('HVACwts Src'!$D$7:$I$7,F1358)</f>
        <v>rNCGF</v>
      </c>
      <c r="R1358" s="36">
        <f>IF(G1358,INDEX('HVACwts Src'!$D$11:$U$164,(B1358-1)*39+(D1358-1)*19+E1358,(C1358-1)*6+F1358),0)</f>
        <v>0</v>
      </c>
      <c r="T1358" t="str">
        <f t="shared" si="128"/>
        <v>HV_SDGMFmExCZ02</v>
      </c>
      <c r="U1358" t="str">
        <f t="shared" si="129"/>
        <v>rNCGF</v>
      </c>
      <c r="V1358" s="36">
        <f t="shared" si="130"/>
        <v>0</v>
      </c>
    </row>
    <row r="1359" spans="1:22" x14ac:dyDescent="0.25">
      <c r="A1359" s="86">
        <f t="shared" si="131"/>
        <v>1353</v>
      </c>
      <c r="B1359">
        <v>3</v>
      </c>
      <c r="C1359">
        <v>2</v>
      </c>
      <c r="D1359">
        <v>1</v>
      </c>
      <c r="E1359">
        <v>2</v>
      </c>
      <c r="F1359">
        <v>3</v>
      </c>
      <c r="G1359" t="b">
        <f>INDEX(key!$AT$4:$BI$7,B1359,E1359)</f>
        <v>0</v>
      </c>
      <c r="H1359" t="str">
        <f t="shared" si="126"/>
        <v>HV_SDGMFmExCZ02rDXHP</v>
      </c>
      <c r="I1359" s="9" t="s">
        <v>1799</v>
      </c>
      <c r="J1359" t="str">
        <f t="shared" si="127"/>
        <v>HV_SDGMFmExCZ02</v>
      </c>
      <c r="K1359" s="9" t="s">
        <v>1662</v>
      </c>
      <c r="L1359" s="9" t="s">
        <v>45</v>
      </c>
      <c r="M1359" s="9" t="str">
        <f>INDEX(key!$AS$4:$AS$7,B1359)</f>
        <v>SDG</v>
      </c>
      <c r="N1359" s="9" t="str">
        <f>INDEX(key!$I$3:$I$5,C1359)</f>
        <v>MFm</v>
      </c>
      <c r="O1359" s="9" t="str">
        <f>INDEX(key!$F$9:$F$10,D1359)</f>
        <v>Ex</v>
      </c>
      <c r="P1359" s="9" t="str">
        <f>INDEX(key!$AT$3:$BI$3,E1359)</f>
        <v>CZ02</v>
      </c>
      <c r="Q1359" s="9" t="str">
        <f>INDEX('HVACwts Src'!$D$7:$I$7,F1359)</f>
        <v>rDXHP</v>
      </c>
      <c r="R1359" s="36">
        <f>IF(G1359,INDEX('HVACwts Src'!$D$11:$U$164,(B1359-1)*39+(D1359-1)*19+E1359,(C1359-1)*6+F1359),0)</f>
        <v>0</v>
      </c>
      <c r="T1359" t="str">
        <f t="shared" si="128"/>
        <v>HV_SDGMFmExCZ02</v>
      </c>
      <c r="U1359" t="str">
        <f t="shared" si="129"/>
        <v>rDXHP</v>
      </c>
      <c r="V1359" s="36">
        <f t="shared" si="130"/>
        <v>0</v>
      </c>
    </row>
    <row r="1360" spans="1:22" x14ac:dyDescent="0.25">
      <c r="A1360" s="86">
        <f t="shared" si="131"/>
        <v>1354</v>
      </c>
      <c r="B1360">
        <v>3</v>
      </c>
      <c r="C1360">
        <v>2</v>
      </c>
      <c r="D1360">
        <v>1</v>
      </c>
      <c r="E1360">
        <v>2</v>
      </c>
      <c r="F1360">
        <v>4</v>
      </c>
      <c r="G1360" t="b">
        <f>INDEX(key!$AT$4:$BI$7,B1360,E1360)</f>
        <v>0</v>
      </c>
      <c r="H1360" t="str">
        <f t="shared" si="126"/>
        <v>HV_SDGMFmExCZ02rNCEH</v>
      </c>
      <c r="I1360" s="9" t="s">
        <v>1799</v>
      </c>
      <c r="J1360" t="str">
        <f t="shared" si="127"/>
        <v>HV_SDGMFmExCZ02</v>
      </c>
      <c r="K1360" s="9" t="s">
        <v>1662</v>
      </c>
      <c r="L1360" s="9" t="s">
        <v>45</v>
      </c>
      <c r="M1360" s="9" t="str">
        <f>INDEX(key!$AS$4:$AS$7,B1360)</f>
        <v>SDG</v>
      </c>
      <c r="N1360" s="9" t="str">
        <f>INDEX(key!$I$3:$I$5,C1360)</f>
        <v>MFm</v>
      </c>
      <c r="O1360" s="9" t="str">
        <f>INDEX(key!$F$9:$F$10,D1360)</f>
        <v>Ex</v>
      </c>
      <c r="P1360" s="9" t="str">
        <f>INDEX(key!$AT$3:$BI$3,E1360)</f>
        <v>CZ02</v>
      </c>
      <c r="Q1360" s="9" t="str">
        <f>INDEX('HVACwts Src'!$D$7:$I$7,F1360)</f>
        <v>rNCEH</v>
      </c>
      <c r="R1360" s="36">
        <f>IF(G1360,INDEX('HVACwts Src'!$D$11:$U$164,(B1360-1)*39+(D1360-1)*19+E1360,(C1360-1)*6+F1360),0)</f>
        <v>0</v>
      </c>
      <c r="T1360" t="str">
        <f t="shared" si="128"/>
        <v>HV_SDGMFmExCZ02</v>
      </c>
      <c r="U1360" t="str">
        <f t="shared" si="129"/>
        <v>rNCEH</v>
      </c>
      <c r="V1360" s="36">
        <f t="shared" si="130"/>
        <v>0</v>
      </c>
    </row>
    <row r="1361" spans="1:22" x14ac:dyDescent="0.25">
      <c r="A1361" s="86">
        <f t="shared" si="131"/>
        <v>1355</v>
      </c>
      <c r="B1361">
        <v>3</v>
      </c>
      <c r="C1361">
        <v>2</v>
      </c>
      <c r="D1361">
        <v>1</v>
      </c>
      <c r="E1361">
        <v>2</v>
      </c>
      <c r="F1361">
        <v>5</v>
      </c>
      <c r="G1361" t="b">
        <f>INDEX(key!$AT$4:$BI$7,B1361,E1361)</f>
        <v>0</v>
      </c>
      <c r="H1361" t="str">
        <f t="shared" si="126"/>
        <v>HV_SDGMFmExCZ02rDXOH</v>
      </c>
      <c r="I1361" s="9" t="s">
        <v>1799</v>
      </c>
      <c r="J1361" t="str">
        <f t="shared" si="127"/>
        <v>HV_SDGMFmExCZ02</v>
      </c>
      <c r="K1361" s="9" t="s">
        <v>1662</v>
      </c>
      <c r="L1361" s="9" t="s">
        <v>45</v>
      </c>
      <c r="M1361" s="9" t="str">
        <f>INDEX(key!$AS$4:$AS$7,B1361)</f>
        <v>SDG</v>
      </c>
      <c r="N1361" s="9" t="str">
        <f>INDEX(key!$I$3:$I$5,C1361)</f>
        <v>MFm</v>
      </c>
      <c r="O1361" s="9" t="str">
        <f>INDEX(key!$F$9:$F$10,D1361)</f>
        <v>Ex</v>
      </c>
      <c r="P1361" s="9" t="str">
        <f>INDEX(key!$AT$3:$BI$3,E1361)</f>
        <v>CZ02</v>
      </c>
      <c r="Q1361" s="9" t="str">
        <f>INDEX('HVACwts Src'!$D$7:$I$7,F1361)</f>
        <v>rDXOH</v>
      </c>
      <c r="R1361" s="36">
        <f>IF(G1361,INDEX('HVACwts Src'!$D$11:$U$164,(B1361-1)*39+(D1361-1)*19+E1361,(C1361-1)*6+F1361),0)</f>
        <v>0</v>
      </c>
      <c r="T1361" t="str">
        <f t="shared" si="128"/>
        <v>HV_SDGMFmExCZ02</v>
      </c>
      <c r="U1361" t="str">
        <f t="shared" si="129"/>
        <v>rDXOH</v>
      </c>
      <c r="V1361" s="36">
        <f t="shared" si="130"/>
        <v>0</v>
      </c>
    </row>
    <row r="1362" spans="1:22" x14ac:dyDescent="0.25">
      <c r="A1362" s="86">
        <f t="shared" si="131"/>
        <v>1356</v>
      </c>
      <c r="B1362">
        <v>3</v>
      </c>
      <c r="C1362">
        <v>2</v>
      </c>
      <c r="D1362">
        <v>1</v>
      </c>
      <c r="E1362">
        <v>2</v>
      </c>
      <c r="F1362">
        <v>6</v>
      </c>
      <c r="G1362" t="b">
        <f>INDEX(key!$AT$4:$BI$7,B1362,E1362)</f>
        <v>0</v>
      </c>
      <c r="H1362" t="str">
        <f t="shared" si="126"/>
        <v>HV_SDGMFmExCZ02rNCOH</v>
      </c>
      <c r="I1362" s="9" t="s">
        <v>1799</v>
      </c>
      <c r="J1362" t="str">
        <f t="shared" si="127"/>
        <v>HV_SDGMFmExCZ02</v>
      </c>
      <c r="K1362" s="9" t="s">
        <v>1662</v>
      </c>
      <c r="L1362" s="9" t="s">
        <v>45</v>
      </c>
      <c r="M1362" s="9" t="str">
        <f>INDEX(key!$AS$4:$AS$7,B1362)</f>
        <v>SDG</v>
      </c>
      <c r="N1362" s="9" t="str">
        <f>INDEX(key!$I$3:$I$5,C1362)</f>
        <v>MFm</v>
      </c>
      <c r="O1362" s="9" t="str">
        <f>INDEX(key!$F$9:$F$10,D1362)</f>
        <v>Ex</v>
      </c>
      <c r="P1362" s="9" t="str">
        <f>INDEX(key!$AT$3:$BI$3,E1362)</f>
        <v>CZ02</v>
      </c>
      <c r="Q1362" s="9" t="str">
        <f>INDEX('HVACwts Src'!$D$7:$I$7,F1362)</f>
        <v>rNCOH</v>
      </c>
      <c r="R1362" s="36">
        <f>IF(G1362,INDEX('HVACwts Src'!$D$11:$U$164,(B1362-1)*39+(D1362-1)*19+E1362,(C1362-1)*6+F1362),0)</f>
        <v>0</v>
      </c>
      <c r="T1362" t="str">
        <f t="shared" si="128"/>
        <v>HV_SDGMFmExCZ02</v>
      </c>
      <c r="U1362" t="str">
        <f t="shared" si="129"/>
        <v>rNCOH</v>
      </c>
      <c r="V1362" s="36">
        <f t="shared" si="130"/>
        <v>0</v>
      </c>
    </row>
    <row r="1363" spans="1:22" x14ac:dyDescent="0.25">
      <c r="A1363" s="86">
        <f t="shared" si="131"/>
        <v>1357</v>
      </c>
      <c r="B1363">
        <v>3</v>
      </c>
      <c r="C1363">
        <v>2</v>
      </c>
      <c r="D1363">
        <v>1</v>
      </c>
      <c r="E1363">
        <v>3</v>
      </c>
      <c r="F1363">
        <v>1</v>
      </c>
      <c r="G1363" t="b">
        <f>INDEX(key!$AT$4:$BI$7,B1363,E1363)</f>
        <v>0</v>
      </c>
      <c r="H1363" t="str">
        <f t="shared" si="126"/>
        <v>HV_SDGMFmExCZ03rDXGF</v>
      </c>
      <c r="I1363" s="9" t="s">
        <v>1799</v>
      </c>
      <c r="J1363" t="str">
        <f t="shared" si="127"/>
        <v>HV_SDGMFmExCZ03</v>
      </c>
      <c r="K1363" s="9" t="s">
        <v>1662</v>
      </c>
      <c r="L1363" s="9" t="s">
        <v>45</v>
      </c>
      <c r="M1363" s="9" t="str">
        <f>INDEX(key!$AS$4:$AS$7,B1363)</f>
        <v>SDG</v>
      </c>
      <c r="N1363" s="9" t="str">
        <f>INDEX(key!$I$3:$I$5,C1363)</f>
        <v>MFm</v>
      </c>
      <c r="O1363" s="9" t="str">
        <f>INDEX(key!$F$9:$F$10,D1363)</f>
        <v>Ex</v>
      </c>
      <c r="P1363" s="9" t="str">
        <f>INDEX(key!$AT$3:$BI$3,E1363)</f>
        <v>CZ03</v>
      </c>
      <c r="Q1363" s="9" t="str">
        <f>INDEX('HVACwts Src'!$D$7:$I$7,F1363)</f>
        <v>rDXGF</v>
      </c>
      <c r="R1363" s="36">
        <f>IF(G1363,INDEX('HVACwts Src'!$D$11:$U$164,(B1363-1)*39+(D1363-1)*19+E1363,(C1363-1)*6+F1363),0)</f>
        <v>0</v>
      </c>
      <c r="T1363" t="str">
        <f t="shared" si="128"/>
        <v>HV_SDGMFmExCZ03</v>
      </c>
      <c r="U1363" t="str">
        <f t="shared" si="129"/>
        <v>rDXGF</v>
      </c>
      <c r="V1363" s="36">
        <f t="shared" si="130"/>
        <v>0</v>
      </c>
    </row>
    <row r="1364" spans="1:22" x14ac:dyDescent="0.25">
      <c r="A1364" s="86">
        <f t="shared" si="131"/>
        <v>1358</v>
      </c>
      <c r="B1364">
        <v>3</v>
      </c>
      <c r="C1364">
        <v>2</v>
      </c>
      <c r="D1364">
        <v>1</v>
      </c>
      <c r="E1364">
        <v>3</v>
      </c>
      <c r="F1364">
        <v>2</v>
      </c>
      <c r="G1364" t="b">
        <f>INDEX(key!$AT$4:$BI$7,B1364,E1364)</f>
        <v>0</v>
      </c>
      <c r="H1364" t="str">
        <f t="shared" si="126"/>
        <v>HV_SDGMFmExCZ03rNCGF</v>
      </c>
      <c r="I1364" s="9" t="s">
        <v>1799</v>
      </c>
      <c r="J1364" t="str">
        <f t="shared" si="127"/>
        <v>HV_SDGMFmExCZ03</v>
      </c>
      <c r="K1364" s="9" t="s">
        <v>1662</v>
      </c>
      <c r="L1364" s="9" t="s">
        <v>45</v>
      </c>
      <c r="M1364" s="9" t="str">
        <f>INDEX(key!$AS$4:$AS$7,B1364)</f>
        <v>SDG</v>
      </c>
      <c r="N1364" s="9" t="str">
        <f>INDEX(key!$I$3:$I$5,C1364)</f>
        <v>MFm</v>
      </c>
      <c r="O1364" s="9" t="str">
        <f>INDEX(key!$F$9:$F$10,D1364)</f>
        <v>Ex</v>
      </c>
      <c r="P1364" s="9" t="str">
        <f>INDEX(key!$AT$3:$BI$3,E1364)</f>
        <v>CZ03</v>
      </c>
      <c r="Q1364" s="9" t="str">
        <f>INDEX('HVACwts Src'!$D$7:$I$7,F1364)</f>
        <v>rNCGF</v>
      </c>
      <c r="R1364" s="36">
        <f>IF(G1364,INDEX('HVACwts Src'!$D$11:$U$164,(B1364-1)*39+(D1364-1)*19+E1364,(C1364-1)*6+F1364),0)</f>
        <v>0</v>
      </c>
      <c r="T1364" t="str">
        <f t="shared" si="128"/>
        <v>HV_SDGMFmExCZ03</v>
      </c>
      <c r="U1364" t="str">
        <f t="shared" si="129"/>
        <v>rNCGF</v>
      </c>
      <c r="V1364" s="36">
        <f t="shared" si="130"/>
        <v>0</v>
      </c>
    </row>
    <row r="1365" spans="1:22" x14ac:dyDescent="0.25">
      <c r="A1365" s="86">
        <f t="shared" si="131"/>
        <v>1359</v>
      </c>
      <c r="B1365">
        <v>3</v>
      </c>
      <c r="C1365">
        <v>2</v>
      </c>
      <c r="D1365">
        <v>1</v>
      </c>
      <c r="E1365">
        <v>3</v>
      </c>
      <c r="F1365">
        <v>3</v>
      </c>
      <c r="G1365" t="b">
        <f>INDEX(key!$AT$4:$BI$7,B1365,E1365)</f>
        <v>0</v>
      </c>
      <c r="H1365" t="str">
        <f t="shared" si="126"/>
        <v>HV_SDGMFmExCZ03rDXHP</v>
      </c>
      <c r="I1365" s="9" t="s">
        <v>1799</v>
      </c>
      <c r="J1365" t="str">
        <f t="shared" si="127"/>
        <v>HV_SDGMFmExCZ03</v>
      </c>
      <c r="K1365" s="9" t="s">
        <v>1662</v>
      </c>
      <c r="L1365" s="9" t="s">
        <v>45</v>
      </c>
      <c r="M1365" s="9" t="str">
        <f>INDEX(key!$AS$4:$AS$7,B1365)</f>
        <v>SDG</v>
      </c>
      <c r="N1365" s="9" t="str">
        <f>INDEX(key!$I$3:$I$5,C1365)</f>
        <v>MFm</v>
      </c>
      <c r="O1365" s="9" t="str">
        <f>INDEX(key!$F$9:$F$10,D1365)</f>
        <v>Ex</v>
      </c>
      <c r="P1365" s="9" t="str">
        <f>INDEX(key!$AT$3:$BI$3,E1365)</f>
        <v>CZ03</v>
      </c>
      <c r="Q1365" s="9" t="str">
        <f>INDEX('HVACwts Src'!$D$7:$I$7,F1365)</f>
        <v>rDXHP</v>
      </c>
      <c r="R1365" s="36">
        <f>IF(G1365,INDEX('HVACwts Src'!$D$11:$U$164,(B1365-1)*39+(D1365-1)*19+E1365,(C1365-1)*6+F1365),0)</f>
        <v>0</v>
      </c>
      <c r="T1365" t="str">
        <f t="shared" si="128"/>
        <v>HV_SDGMFmExCZ03</v>
      </c>
      <c r="U1365" t="str">
        <f t="shared" si="129"/>
        <v>rDXHP</v>
      </c>
      <c r="V1365" s="36">
        <f t="shared" si="130"/>
        <v>0</v>
      </c>
    </row>
    <row r="1366" spans="1:22" x14ac:dyDescent="0.25">
      <c r="A1366" s="86">
        <f t="shared" si="131"/>
        <v>1360</v>
      </c>
      <c r="B1366">
        <v>3</v>
      </c>
      <c r="C1366">
        <v>2</v>
      </c>
      <c r="D1366">
        <v>1</v>
      </c>
      <c r="E1366">
        <v>3</v>
      </c>
      <c r="F1366">
        <v>4</v>
      </c>
      <c r="G1366" t="b">
        <f>INDEX(key!$AT$4:$BI$7,B1366,E1366)</f>
        <v>0</v>
      </c>
      <c r="H1366" t="str">
        <f t="shared" si="126"/>
        <v>HV_SDGMFmExCZ03rNCEH</v>
      </c>
      <c r="I1366" s="9" t="s">
        <v>1799</v>
      </c>
      <c r="J1366" t="str">
        <f t="shared" si="127"/>
        <v>HV_SDGMFmExCZ03</v>
      </c>
      <c r="K1366" s="9" t="s">
        <v>1662</v>
      </c>
      <c r="L1366" s="9" t="s">
        <v>45</v>
      </c>
      <c r="M1366" s="9" t="str">
        <f>INDEX(key!$AS$4:$AS$7,B1366)</f>
        <v>SDG</v>
      </c>
      <c r="N1366" s="9" t="str">
        <f>INDEX(key!$I$3:$I$5,C1366)</f>
        <v>MFm</v>
      </c>
      <c r="O1366" s="9" t="str">
        <f>INDEX(key!$F$9:$F$10,D1366)</f>
        <v>Ex</v>
      </c>
      <c r="P1366" s="9" t="str">
        <f>INDEX(key!$AT$3:$BI$3,E1366)</f>
        <v>CZ03</v>
      </c>
      <c r="Q1366" s="9" t="str">
        <f>INDEX('HVACwts Src'!$D$7:$I$7,F1366)</f>
        <v>rNCEH</v>
      </c>
      <c r="R1366" s="36">
        <f>IF(G1366,INDEX('HVACwts Src'!$D$11:$U$164,(B1366-1)*39+(D1366-1)*19+E1366,(C1366-1)*6+F1366),0)</f>
        <v>0</v>
      </c>
      <c r="T1366" t="str">
        <f t="shared" si="128"/>
        <v>HV_SDGMFmExCZ03</v>
      </c>
      <c r="U1366" t="str">
        <f t="shared" si="129"/>
        <v>rNCEH</v>
      </c>
      <c r="V1366" s="36">
        <f t="shared" si="130"/>
        <v>0</v>
      </c>
    </row>
    <row r="1367" spans="1:22" x14ac:dyDescent="0.25">
      <c r="A1367" s="86">
        <f t="shared" si="131"/>
        <v>1361</v>
      </c>
      <c r="B1367">
        <v>3</v>
      </c>
      <c r="C1367">
        <v>2</v>
      </c>
      <c r="D1367">
        <v>1</v>
      </c>
      <c r="E1367">
        <v>3</v>
      </c>
      <c r="F1367">
        <v>5</v>
      </c>
      <c r="G1367" t="b">
        <f>INDEX(key!$AT$4:$BI$7,B1367,E1367)</f>
        <v>0</v>
      </c>
      <c r="H1367" t="str">
        <f t="shared" si="126"/>
        <v>HV_SDGMFmExCZ03rDXOH</v>
      </c>
      <c r="I1367" s="9" t="s">
        <v>1799</v>
      </c>
      <c r="J1367" t="str">
        <f t="shared" si="127"/>
        <v>HV_SDGMFmExCZ03</v>
      </c>
      <c r="K1367" s="9" t="s">
        <v>1662</v>
      </c>
      <c r="L1367" s="9" t="s">
        <v>45</v>
      </c>
      <c r="M1367" s="9" t="str">
        <f>INDEX(key!$AS$4:$AS$7,B1367)</f>
        <v>SDG</v>
      </c>
      <c r="N1367" s="9" t="str">
        <f>INDEX(key!$I$3:$I$5,C1367)</f>
        <v>MFm</v>
      </c>
      <c r="O1367" s="9" t="str">
        <f>INDEX(key!$F$9:$F$10,D1367)</f>
        <v>Ex</v>
      </c>
      <c r="P1367" s="9" t="str">
        <f>INDEX(key!$AT$3:$BI$3,E1367)</f>
        <v>CZ03</v>
      </c>
      <c r="Q1367" s="9" t="str">
        <f>INDEX('HVACwts Src'!$D$7:$I$7,F1367)</f>
        <v>rDXOH</v>
      </c>
      <c r="R1367" s="36">
        <f>IF(G1367,INDEX('HVACwts Src'!$D$11:$U$164,(B1367-1)*39+(D1367-1)*19+E1367,(C1367-1)*6+F1367),0)</f>
        <v>0</v>
      </c>
      <c r="T1367" t="str">
        <f t="shared" si="128"/>
        <v>HV_SDGMFmExCZ03</v>
      </c>
      <c r="U1367" t="str">
        <f t="shared" si="129"/>
        <v>rDXOH</v>
      </c>
      <c r="V1367" s="36">
        <f t="shared" si="130"/>
        <v>0</v>
      </c>
    </row>
    <row r="1368" spans="1:22" x14ac:dyDescent="0.25">
      <c r="A1368" s="86">
        <f t="shared" si="131"/>
        <v>1362</v>
      </c>
      <c r="B1368">
        <v>3</v>
      </c>
      <c r="C1368">
        <v>2</v>
      </c>
      <c r="D1368">
        <v>1</v>
      </c>
      <c r="E1368">
        <v>3</v>
      </c>
      <c r="F1368">
        <v>6</v>
      </c>
      <c r="G1368" t="b">
        <f>INDEX(key!$AT$4:$BI$7,B1368,E1368)</f>
        <v>0</v>
      </c>
      <c r="H1368" t="str">
        <f t="shared" si="126"/>
        <v>HV_SDGMFmExCZ03rNCOH</v>
      </c>
      <c r="I1368" s="9" t="s">
        <v>1799</v>
      </c>
      <c r="J1368" t="str">
        <f t="shared" si="127"/>
        <v>HV_SDGMFmExCZ03</v>
      </c>
      <c r="K1368" s="9" t="s">
        <v>1662</v>
      </c>
      <c r="L1368" s="9" t="s">
        <v>45</v>
      </c>
      <c r="M1368" s="9" t="str">
        <f>INDEX(key!$AS$4:$AS$7,B1368)</f>
        <v>SDG</v>
      </c>
      <c r="N1368" s="9" t="str">
        <f>INDEX(key!$I$3:$I$5,C1368)</f>
        <v>MFm</v>
      </c>
      <c r="O1368" s="9" t="str">
        <f>INDEX(key!$F$9:$F$10,D1368)</f>
        <v>Ex</v>
      </c>
      <c r="P1368" s="9" t="str">
        <f>INDEX(key!$AT$3:$BI$3,E1368)</f>
        <v>CZ03</v>
      </c>
      <c r="Q1368" s="9" t="str">
        <f>INDEX('HVACwts Src'!$D$7:$I$7,F1368)</f>
        <v>rNCOH</v>
      </c>
      <c r="R1368" s="36">
        <f>IF(G1368,INDEX('HVACwts Src'!$D$11:$U$164,(B1368-1)*39+(D1368-1)*19+E1368,(C1368-1)*6+F1368),0)</f>
        <v>0</v>
      </c>
      <c r="T1368" t="str">
        <f t="shared" si="128"/>
        <v>HV_SDGMFmExCZ03</v>
      </c>
      <c r="U1368" t="str">
        <f t="shared" si="129"/>
        <v>rNCOH</v>
      </c>
      <c r="V1368" s="36">
        <f t="shared" si="130"/>
        <v>0</v>
      </c>
    </row>
    <row r="1369" spans="1:22" x14ac:dyDescent="0.25">
      <c r="A1369" s="86">
        <f t="shared" si="131"/>
        <v>1363</v>
      </c>
      <c r="B1369">
        <v>3</v>
      </c>
      <c r="C1369">
        <v>2</v>
      </c>
      <c r="D1369">
        <v>1</v>
      </c>
      <c r="E1369">
        <v>4</v>
      </c>
      <c r="F1369">
        <v>1</v>
      </c>
      <c r="G1369" t="b">
        <f>INDEX(key!$AT$4:$BI$7,B1369,E1369)</f>
        <v>0</v>
      </c>
      <c r="H1369" t="str">
        <f t="shared" si="126"/>
        <v>HV_SDGMFmExCZ04rDXGF</v>
      </c>
      <c r="I1369" s="9" t="s">
        <v>1799</v>
      </c>
      <c r="J1369" t="str">
        <f t="shared" si="127"/>
        <v>HV_SDGMFmExCZ04</v>
      </c>
      <c r="K1369" s="9" t="s">
        <v>1662</v>
      </c>
      <c r="L1369" s="9" t="s">
        <v>45</v>
      </c>
      <c r="M1369" s="9" t="str">
        <f>INDEX(key!$AS$4:$AS$7,B1369)</f>
        <v>SDG</v>
      </c>
      <c r="N1369" s="9" t="str">
        <f>INDEX(key!$I$3:$I$5,C1369)</f>
        <v>MFm</v>
      </c>
      <c r="O1369" s="9" t="str">
        <f>INDEX(key!$F$9:$F$10,D1369)</f>
        <v>Ex</v>
      </c>
      <c r="P1369" s="9" t="str">
        <f>INDEX(key!$AT$3:$BI$3,E1369)</f>
        <v>CZ04</v>
      </c>
      <c r="Q1369" s="9" t="str">
        <f>INDEX('HVACwts Src'!$D$7:$I$7,F1369)</f>
        <v>rDXGF</v>
      </c>
      <c r="R1369" s="36">
        <f>IF(G1369,INDEX('HVACwts Src'!$D$11:$U$164,(B1369-1)*39+(D1369-1)*19+E1369,(C1369-1)*6+F1369),0)</f>
        <v>0</v>
      </c>
      <c r="T1369" t="str">
        <f t="shared" si="128"/>
        <v>HV_SDGMFmExCZ04</v>
      </c>
      <c r="U1369" t="str">
        <f t="shared" si="129"/>
        <v>rDXGF</v>
      </c>
      <c r="V1369" s="36">
        <f t="shared" si="130"/>
        <v>0</v>
      </c>
    </row>
    <row r="1370" spans="1:22" x14ac:dyDescent="0.25">
      <c r="A1370" s="86">
        <f t="shared" si="131"/>
        <v>1364</v>
      </c>
      <c r="B1370">
        <v>3</v>
      </c>
      <c r="C1370">
        <v>2</v>
      </c>
      <c r="D1370">
        <v>1</v>
      </c>
      <c r="E1370">
        <v>4</v>
      </c>
      <c r="F1370">
        <v>2</v>
      </c>
      <c r="G1370" t="b">
        <f>INDEX(key!$AT$4:$BI$7,B1370,E1370)</f>
        <v>0</v>
      </c>
      <c r="H1370" t="str">
        <f t="shared" si="126"/>
        <v>HV_SDGMFmExCZ04rNCGF</v>
      </c>
      <c r="I1370" s="9" t="s">
        <v>1799</v>
      </c>
      <c r="J1370" t="str">
        <f t="shared" si="127"/>
        <v>HV_SDGMFmExCZ04</v>
      </c>
      <c r="K1370" s="9" t="s">
        <v>1662</v>
      </c>
      <c r="L1370" s="9" t="s">
        <v>45</v>
      </c>
      <c r="M1370" s="9" t="str">
        <f>INDEX(key!$AS$4:$AS$7,B1370)</f>
        <v>SDG</v>
      </c>
      <c r="N1370" s="9" t="str">
        <f>INDEX(key!$I$3:$I$5,C1370)</f>
        <v>MFm</v>
      </c>
      <c r="O1370" s="9" t="str">
        <f>INDEX(key!$F$9:$F$10,D1370)</f>
        <v>Ex</v>
      </c>
      <c r="P1370" s="9" t="str">
        <f>INDEX(key!$AT$3:$BI$3,E1370)</f>
        <v>CZ04</v>
      </c>
      <c r="Q1370" s="9" t="str">
        <f>INDEX('HVACwts Src'!$D$7:$I$7,F1370)</f>
        <v>rNCGF</v>
      </c>
      <c r="R1370" s="36">
        <f>IF(G1370,INDEX('HVACwts Src'!$D$11:$U$164,(B1370-1)*39+(D1370-1)*19+E1370,(C1370-1)*6+F1370),0)</f>
        <v>0</v>
      </c>
      <c r="T1370" t="str">
        <f t="shared" si="128"/>
        <v>HV_SDGMFmExCZ04</v>
      </c>
      <c r="U1370" t="str">
        <f t="shared" si="129"/>
        <v>rNCGF</v>
      </c>
      <c r="V1370" s="36">
        <f t="shared" si="130"/>
        <v>0</v>
      </c>
    </row>
    <row r="1371" spans="1:22" x14ac:dyDescent="0.25">
      <c r="A1371" s="86">
        <f t="shared" si="131"/>
        <v>1365</v>
      </c>
      <c r="B1371">
        <v>3</v>
      </c>
      <c r="C1371">
        <v>2</v>
      </c>
      <c r="D1371">
        <v>1</v>
      </c>
      <c r="E1371">
        <v>4</v>
      </c>
      <c r="F1371">
        <v>3</v>
      </c>
      <c r="G1371" t="b">
        <f>INDEX(key!$AT$4:$BI$7,B1371,E1371)</f>
        <v>0</v>
      </c>
      <c r="H1371" t="str">
        <f t="shared" si="126"/>
        <v>HV_SDGMFmExCZ04rDXHP</v>
      </c>
      <c r="I1371" s="9" t="s">
        <v>1799</v>
      </c>
      <c r="J1371" t="str">
        <f t="shared" si="127"/>
        <v>HV_SDGMFmExCZ04</v>
      </c>
      <c r="K1371" s="9" t="s">
        <v>1662</v>
      </c>
      <c r="L1371" s="9" t="s">
        <v>45</v>
      </c>
      <c r="M1371" s="9" t="str">
        <f>INDEX(key!$AS$4:$AS$7,B1371)</f>
        <v>SDG</v>
      </c>
      <c r="N1371" s="9" t="str">
        <f>INDEX(key!$I$3:$I$5,C1371)</f>
        <v>MFm</v>
      </c>
      <c r="O1371" s="9" t="str">
        <f>INDEX(key!$F$9:$F$10,D1371)</f>
        <v>Ex</v>
      </c>
      <c r="P1371" s="9" t="str">
        <f>INDEX(key!$AT$3:$BI$3,E1371)</f>
        <v>CZ04</v>
      </c>
      <c r="Q1371" s="9" t="str">
        <f>INDEX('HVACwts Src'!$D$7:$I$7,F1371)</f>
        <v>rDXHP</v>
      </c>
      <c r="R1371" s="36">
        <f>IF(G1371,INDEX('HVACwts Src'!$D$11:$U$164,(B1371-1)*39+(D1371-1)*19+E1371,(C1371-1)*6+F1371),0)</f>
        <v>0</v>
      </c>
      <c r="T1371" t="str">
        <f t="shared" si="128"/>
        <v>HV_SDGMFmExCZ04</v>
      </c>
      <c r="U1371" t="str">
        <f t="shared" si="129"/>
        <v>rDXHP</v>
      </c>
      <c r="V1371" s="36">
        <f t="shared" si="130"/>
        <v>0</v>
      </c>
    </row>
    <row r="1372" spans="1:22" x14ac:dyDescent="0.25">
      <c r="A1372" s="86">
        <f t="shared" si="131"/>
        <v>1366</v>
      </c>
      <c r="B1372">
        <v>3</v>
      </c>
      <c r="C1372">
        <v>2</v>
      </c>
      <c r="D1372">
        <v>1</v>
      </c>
      <c r="E1372">
        <v>4</v>
      </c>
      <c r="F1372">
        <v>4</v>
      </c>
      <c r="G1372" t="b">
        <f>INDEX(key!$AT$4:$BI$7,B1372,E1372)</f>
        <v>0</v>
      </c>
      <c r="H1372" t="str">
        <f t="shared" si="126"/>
        <v>HV_SDGMFmExCZ04rNCEH</v>
      </c>
      <c r="I1372" s="9" t="s">
        <v>1799</v>
      </c>
      <c r="J1372" t="str">
        <f t="shared" si="127"/>
        <v>HV_SDGMFmExCZ04</v>
      </c>
      <c r="K1372" s="9" t="s">
        <v>1662</v>
      </c>
      <c r="L1372" s="9" t="s">
        <v>45</v>
      </c>
      <c r="M1372" s="9" t="str">
        <f>INDEX(key!$AS$4:$AS$7,B1372)</f>
        <v>SDG</v>
      </c>
      <c r="N1372" s="9" t="str">
        <f>INDEX(key!$I$3:$I$5,C1372)</f>
        <v>MFm</v>
      </c>
      <c r="O1372" s="9" t="str">
        <f>INDEX(key!$F$9:$F$10,D1372)</f>
        <v>Ex</v>
      </c>
      <c r="P1372" s="9" t="str">
        <f>INDEX(key!$AT$3:$BI$3,E1372)</f>
        <v>CZ04</v>
      </c>
      <c r="Q1372" s="9" t="str">
        <f>INDEX('HVACwts Src'!$D$7:$I$7,F1372)</f>
        <v>rNCEH</v>
      </c>
      <c r="R1372" s="36">
        <f>IF(G1372,INDEX('HVACwts Src'!$D$11:$U$164,(B1372-1)*39+(D1372-1)*19+E1372,(C1372-1)*6+F1372),0)</f>
        <v>0</v>
      </c>
      <c r="T1372" t="str">
        <f t="shared" si="128"/>
        <v>HV_SDGMFmExCZ04</v>
      </c>
      <c r="U1372" t="str">
        <f t="shared" si="129"/>
        <v>rNCEH</v>
      </c>
      <c r="V1372" s="36">
        <f t="shared" si="130"/>
        <v>0</v>
      </c>
    </row>
    <row r="1373" spans="1:22" x14ac:dyDescent="0.25">
      <c r="A1373" s="86">
        <f t="shared" si="131"/>
        <v>1367</v>
      </c>
      <c r="B1373">
        <v>3</v>
      </c>
      <c r="C1373">
        <v>2</v>
      </c>
      <c r="D1373">
        <v>1</v>
      </c>
      <c r="E1373">
        <v>4</v>
      </c>
      <c r="F1373">
        <v>5</v>
      </c>
      <c r="G1373" t="b">
        <f>INDEX(key!$AT$4:$BI$7,B1373,E1373)</f>
        <v>0</v>
      </c>
      <c r="H1373" t="str">
        <f t="shared" si="126"/>
        <v>HV_SDGMFmExCZ04rDXOH</v>
      </c>
      <c r="I1373" s="9" t="s">
        <v>1799</v>
      </c>
      <c r="J1373" t="str">
        <f t="shared" si="127"/>
        <v>HV_SDGMFmExCZ04</v>
      </c>
      <c r="K1373" s="9" t="s">
        <v>1662</v>
      </c>
      <c r="L1373" s="9" t="s">
        <v>45</v>
      </c>
      <c r="M1373" s="9" t="str">
        <f>INDEX(key!$AS$4:$AS$7,B1373)</f>
        <v>SDG</v>
      </c>
      <c r="N1373" s="9" t="str">
        <f>INDEX(key!$I$3:$I$5,C1373)</f>
        <v>MFm</v>
      </c>
      <c r="O1373" s="9" t="str">
        <f>INDEX(key!$F$9:$F$10,D1373)</f>
        <v>Ex</v>
      </c>
      <c r="P1373" s="9" t="str">
        <f>INDEX(key!$AT$3:$BI$3,E1373)</f>
        <v>CZ04</v>
      </c>
      <c r="Q1373" s="9" t="str">
        <f>INDEX('HVACwts Src'!$D$7:$I$7,F1373)</f>
        <v>rDXOH</v>
      </c>
      <c r="R1373" s="36">
        <f>IF(G1373,INDEX('HVACwts Src'!$D$11:$U$164,(B1373-1)*39+(D1373-1)*19+E1373,(C1373-1)*6+F1373),0)</f>
        <v>0</v>
      </c>
      <c r="T1373" t="str">
        <f t="shared" si="128"/>
        <v>HV_SDGMFmExCZ04</v>
      </c>
      <c r="U1373" t="str">
        <f t="shared" si="129"/>
        <v>rDXOH</v>
      </c>
      <c r="V1373" s="36">
        <f t="shared" si="130"/>
        <v>0</v>
      </c>
    </row>
    <row r="1374" spans="1:22" x14ac:dyDescent="0.25">
      <c r="A1374" s="86">
        <f t="shared" si="131"/>
        <v>1368</v>
      </c>
      <c r="B1374">
        <v>3</v>
      </c>
      <c r="C1374">
        <v>2</v>
      </c>
      <c r="D1374">
        <v>1</v>
      </c>
      <c r="E1374">
        <v>4</v>
      </c>
      <c r="F1374">
        <v>6</v>
      </c>
      <c r="G1374" t="b">
        <f>INDEX(key!$AT$4:$BI$7,B1374,E1374)</f>
        <v>0</v>
      </c>
      <c r="H1374" t="str">
        <f t="shared" si="126"/>
        <v>HV_SDGMFmExCZ04rNCOH</v>
      </c>
      <c r="I1374" s="9" t="s">
        <v>1799</v>
      </c>
      <c r="J1374" t="str">
        <f t="shared" si="127"/>
        <v>HV_SDGMFmExCZ04</v>
      </c>
      <c r="K1374" s="9" t="s">
        <v>1662</v>
      </c>
      <c r="L1374" s="9" t="s">
        <v>45</v>
      </c>
      <c r="M1374" s="9" t="str">
        <f>INDEX(key!$AS$4:$AS$7,B1374)</f>
        <v>SDG</v>
      </c>
      <c r="N1374" s="9" t="str">
        <f>INDEX(key!$I$3:$I$5,C1374)</f>
        <v>MFm</v>
      </c>
      <c r="O1374" s="9" t="str">
        <f>INDEX(key!$F$9:$F$10,D1374)</f>
        <v>Ex</v>
      </c>
      <c r="P1374" s="9" t="str">
        <f>INDEX(key!$AT$3:$BI$3,E1374)</f>
        <v>CZ04</v>
      </c>
      <c r="Q1374" s="9" t="str">
        <f>INDEX('HVACwts Src'!$D$7:$I$7,F1374)</f>
        <v>rNCOH</v>
      </c>
      <c r="R1374" s="36">
        <f>IF(G1374,INDEX('HVACwts Src'!$D$11:$U$164,(B1374-1)*39+(D1374-1)*19+E1374,(C1374-1)*6+F1374),0)</f>
        <v>0</v>
      </c>
      <c r="T1374" t="str">
        <f t="shared" si="128"/>
        <v>HV_SDGMFmExCZ04</v>
      </c>
      <c r="U1374" t="str">
        <f t="shared" si="129"/>
        <v>rNCOH</v>
      </c>
      <c r="V1374" s="36">
        <f t="shared" si="130"/>
        <v>0</v>
      </c>
    </row>
    <row r="1375" spans="1:22" x14ac:dyDescent="0.25">
      <c r="A1375" s="86">
        <f t="shared" si="131"/>
        <v>1369</v>
      </c>
      <c r="B1375">
        <v>3</v>
      </c>
      <c r="C1375">
        <v>2</v>
      </c>
      <c r="D1375">
        <v>1</v>
      </c>
      <c r="E1375">
        <v>5</v>
      </c>
      <c r="F1375">
        <v>1</v>
      </c>
      <c r="G1375" t="b">
        <f>INDEX(key!$AT$4:$BI$7,B1375,E1375)</f>
        <v>0</v>
      </c>
      <c r="H1375" t="str">
        <f t="shared" si="126"/>
        <v>HV_SDGMFmExCZ05rDXGF</v>
      </c>
      <c r="I1375" s="9" t="s">
        <v>1799</v>
      </c>
      <c r="J1375" t="str">
        <f t="shared" si="127"/>
        <v>HV_SDGMFmExCZ05</v>
      </c>
      <c r="K1375" s="9" t="s">
        <v>1662</v>
      </c>
      <c r="L1375" s="9" t="s">
        <v>45</v>
      </c>
      <c r="M1375" s="9" t="str">
        <f>INDEX(key!$AS$4:$AS$7,B1375)</f>
        <v>SDG</v>
      </c>
      <c r="N1375" s="9" t="str">
        <f>INDEX(key!$I$3:$I$5,C1375)</f>
        <v>MFm</v>
      </c>
      <c r="O1375" s="9" t="str">
        <f>INDEX(key!$F$9:$F$10,D1375)</f>
        <v>Ex</v>
      </c>
      <c r="P1375" s="9" t="str">
        <f>INDEX(key!$AT$3:$BI$3,E1375)</f>
        <v>CZ05</v>
      </c>
      <c r="Q1375" s="9" t="str">
        <f>INDEX('HVACwts Src'!$D$7:$I$7,F1375)</f>
        <v>rDXGF</v>
      </c>
      <c r="R1375" s="36">
        <f>IF(G1375,INDEX('HVACwts Src'!$D$11:$U$164,(B1375-1)*39+(D1375-1)*19+E1375,(C1375-1)*6+F1375),0)</f>
        <v>0</v>
      </c>
      <c r="T1375" t="str">
        <f t="shared" si="128"/>
        <v>HV_SDGMFmExCZ05</v>
      </c>
      <c r="U1375" t="str">
        <f t="shared" si="129"/>
        <v>rDXGF</v>
      </c>
      <c r="V1375" s="36">
        <f t="shared" si="130"/>
        <v>0</v>
      </c>
    </row>
    <row r="1376" spans="1:22" x14ac:dyDescent="0.25">
      <c r="A1376" s="86">
        <f t="shared" si="131"/>
        <v>1370</v>
      </c>
      <c r="B1376">
        <v>3</v>
      </c>
      <c r="C1376">
        <v>2</v>
      </c>
      <c r="D1376">
        <v>1</v>
      </c>
      <c r="E1376">
        <v>5</v>
      </c>
      <c r="F1376">
        <v>2</v>
      </c>
      <c r="G1376" t="b">
        <f>INDEX(key!$AT$4:$BI$7,B1376,E1376)</f>
        <v>0</v>
      </c>
      <c r="H1376" t="str">
        <f t="shared" si="126"/>
        <v>HV_SDGMFmExCZ05rNCGF</v>
      </c>
      <c r="I1376" s="9" t="s">
        <v>1799</v>
      </c>
      <c r="J1376" t="str">
        <f t="shared" si="127"/>
        <v>HV_SDGMFmExCZ05</v>
      </c>
      <c r="K1376" s="9" t="s">
        <v>1662</v>
      </c>
      <c r="L1376" s="9" t="s">
        <v>45</v>
      </c>
      <c r="M1376" s="9" t="str">
        <f>INDEX(key!$AS$4:$AS$7,B1376)</f>
        <v>SDG</v>
      </c>
      <c r="N1376" s="9" t="str">
        <f>INDEX(key!$I$3:$I$5,C1376)</f>
        <v>MFm</v>
      </c>
      <c r="O1376" s="9" t="str">
        <f>INDEX(key!$F$9:$F$10,D1376)</f>
        <v>Ex</v>
      </c>
      <c r="P1376" s="9" t="str">
        <f>INDEX(key!$AT$3:$BI$3,E1376)</f>
        <v>CZ05</v>
      </c>
      <c r="Q1376" s="9" t="str">
        <f>INDEX('HVACwts Src'!$D$7:$I$7,F1376)</f>
        <v>rNCGF</v>
      </c>
      <c r="R1376" s="36">
        <f>IF(G1376,INDEX('HVACwts Src'!$D$11:$U$164,(B1376-1)*39+(D1376-1)*19+E1376,(C1376-1)*6+F1376),0)</f>
        <v>0</v>
      </c>
      <c r="T1376" t="str">
        <f t="shared" si="128"/>
        <v>HV_SDGMFmExCZ05</v>
      </c>
      <c r="U1376" t="str">
        <f t="shared" si="129"/>
        <v>rNCGF</v>
      </c>
      <c r="V1376" s="36">
        <f t="shared" si="130"/>
        <v>0</v>
      </c>
    </row>
    <row r="1377" spans="1:22" x14ac:dyDescent="0.25">
      <c r="A1377" s="86">
        <f t="shared" si="131"/>
        <v>1371</v>
      </c>
      <c r="B1377">
        <v>3</v>
      </c>
      <c r="C1377">
        <v>2</v>
      </c>
      <c r="D1377">
        <v>1</v>
      </c>
      <c r="E1377">
        <v>5</v>
      </c>
      <c r="F1377">
        <v>3</v>
      </c>
      <c r="G1377" t="b">
        <f>INDEX(key!$AT$4:$BI$7,B1377,E1377)</f>
        <v>0</v>
      </c>
      <c r="H1377" t="str">
        <f t="shared" si="126"/>
        <v>HV_SDGMFmExCZ05rDXHP</v>
      </c>
      <c r="I1377" s="9" t="s">
        <v>1799</v>
      </c>
      <c r="J1377" t="str">
        <f t="shared" si="127"/>
        <v>HV_SDGMFmExCZ05</v>
      </c>
      <c r="K1377" s="9" t="s">
        <v>1662</v>
      </c>
      <c r="L1377" s="9" t="s">
        <v>45</v>
      </c>
      <c r="M1377" s="9" t="str">
        <f>INDEX(key!$AS$4:$AS$7,B1377)</f>
        <v>SDG</v>
      </c>
      <c r="N1377" s="9" t="str">
        <f>INDEX(key!$I$3:$I$5,C1377)</f>
        <v>MFm</v>
      </c>
      <c r="O1377" s="9" t="str">
        <f>INDEX(key!$F$9:$F$10,D1377)</f>
        <v>Ex</v>
      </c>
      <c r="P1377" s="9" t="str">
        <f>INDEX(key!$AT$3:$BI$3,E1377)</f>
        <v>CZ05</v>
      </c>
      <c r="Q1377" s="9" t="str">
        <f>INDEX('HVACwts Src'!$D$7:$I$7,F1377)</f>
        <v>rDXHP</v>
      </c>
      <c r="R1377" s="36">
        <f>IF(G1377,INDEX('HVACwts Src'!$D$11:$U$164,(B1377-1)*39+(D1377-1)*19+E1377,(C1377-1)*6+F1377),0)</f>
        <v>0</v>
      </c>
      <c r="T1377" t="str">
        <f t="shared" si="128"/>
        <v>HV_SDGMFmExCZ05</v>
      </c>
      <c r="U1377" t="str">
        <f t="shared" si="129"/>
        <v>rDXHP</v>
      </c>
      <c r="V1377" s="36">
        <f t="shared" si="130"/>
        <v>0</v>
      </c>
    </row>
    <row r="1378" spans="1:22" x14ac:dyDescent="0.25">
      <c r="A1378" s="86">
        <f t="shared" si="131"/>
        <v>1372</v>
      </c>
      <c r="B1378">
        <v>3</v>
      </c>
      <c r="C1378">
        <v>2</v>
      </c>
      <c r="D1378">
        <v>1</v>
      </c>
      <c r="E1378">
        <v>5</v>
      </c>
      <c r="F1378">
        <v>4</v>
      </c>
      <c r="G1378" t="b">
        <f>INDEX(key!$AT$4:$BI$7,B1378,E1378)</f>
        <v>0</v>
      </c>
      <c r="H1378" t="str">
        <f t="shared" si="126"/>
        <v>HV_SDGMFmExCZ05rNCEH</v>
      </c>
      <c r="I1378" s="9" t="s">
        <v>1799</v>
      </c>
      <c r="J1378" t="str">
        <f t="shared" si="127"/>
        <v>HV_SDGMFmExCZ05</v>
      </c>
      <c r="K1378" s="9" t="s">
        <v>1662</v>
      </c>
      <c r="L1378" s="9" t="s">
        <v>45</v>
      </c>
      <c r="M1378" s="9" t="str">
        <f>INDEX(key!$AS$4:$AS$7,B1378)</f>
        <v>SDG</v>
      </c>
      <c r="N1378" s="9" t="str">
        <f>INDEX(key!$I$3:$I$5,C1378)</f>
        <v>MFm</v>
      </c>
      <c r="O1378" s="9" t="str">
        <f>INDEX(key!$F$9:$F$10,D1378)</f>
        <v>Ex</v>
      </c>
      <c r="P1378" s="9" t="str">
        <f>INDEX(key!$AT$3:$BI$3,E1378)</f>
        <v>CZ05</v>
      </c>
      <c r="Q1378" s="9" t="str">
        <f>INDEX('HVACwts Src'!$D$7:$I$7,F1378)</f>
        <v>rNCEH</v>
      </c>
      <c r="R1378" s="36">
        <f>IF(G1378,INDEX('HVACwts Src'!$D$11:$U$164,(B1378-1)*39+(D1378-1)*19+E1378,(C1378-1)*6+F1378),0)</f>
        <v>0</v>
      </c>
      <c r="T1378" t="str">
        <f t="shared" si="128"/>
        <v>HV_SDGMFmExCZ05</v>
      </c>
      <c r="U1378" t="str">
        <f t="shared" si="129"/>
        <v>rNCEH</v>
      </c>
      <c r="V1378" s="36">
        <f t="shared" si="130"/>
        <v>0</v>
      </c>
    </row>
    <row r="1379" spans="1:22" x14ac:dyDescent="0.25">
      <c r="A1379" s="86">
        <f t="shared" si="131"/>
        <v>1373</v>
      </c>
      <c r="B1379">
        <v>3</v>
      </c>
      <c r="C1379">
        <v>2</v>
      </c>
      <c r="D1379">
        <v>1</v>
      </c>
      <c r="E1379">
        <v>5</v>
      </c>
      <c r="F1379">
        <v>5</v>
      </c>
      <c r="G1379" t="b">
        <f>INDEX(key!$AT$4:$BI$7,B1379,E1379)</f>
        <v>0</v>
      </c>
      <c r="H1379" t="str">
        <f t="shared" si="126"/>
        <v>HV_SDGMFmExCZ05rDXOH</v>
      </c>
      <c r="I1379" s="9" t="s">
        <v>1799</v>
      </c>
      <c r="J1379" t="str">
        <f t="shared" si="127"/>
        <v>HV_SDGMFmExCZ05</v>
      </c>
      <c r="K1379" s="9" t="s">
        <v>1662</v>
      </c>
      <c r="L1379" s="9" t="s">
        <v>45</v>
      </c>
      <c r="M1379" s="9" t="str">
        <f>INDEX(key!$AS$4:$AS$7,B1379)</f>
        <v>SDG</v>
      </c>
      <c r="N1379" s="9" t="str">
        <f>INDEX(key!$I$3:$I$5,C1379)</f>
        <v>MFm</v>
      </c>
      <c r="O1379" s="9" t="str">
        <f>INDEX(key!$F$9:$F$10,D1379)</f>
        <v>Ex</v>
      </c>
      <c r="P1379" s="9" t="str">
        <f>INDEX(key!$AT$3:$BI$3,E1379)</f>
        <v>CZ05</v>
      </c>
      <c r="Q1379" s="9" t="str">
        <f>INDEX('HVACwts Src'!$D$7:$I$7,F1379)</f>
        <v>rDXOH</v>
      </c>
      <c r="R1379" s="36">
        <f>IF(G1379,INDEX('HVACwts Src'!$D$11:$U$164,(B1379-1)*39+(D1379-1)*19+E1379,(C1379-1)*6+F1379),0)</f>
        <v>0</v>
      </c>
      <c r="T1379" t="str">
        <f t="shared" si="128"/>
        <v>HV_SDGMFmExCZ05</v>
      </c>
      <c r="U1379" t="str">
        <f t="shared" si="129"/>
        <v>rDXOH</v>
      </c>
      <c r="V1379" s="36">
        <f t="shared" si="130"/>
        <v>0</v>
      </c>
    </row>
    <row r="1380" spans="1:22" x14ac:dyDescent="0.25">
      <c r="A1380" s="86">
        <f t="shared" si="131"/>
        <v>1374</v>
      </c>
      <c r="B1380">
        <v>3</v>
      </c>
      <c r="C1380">
        <v>2</v>
      </c>
      <c r="D1380">
        <v>1</v>
      </c>
      <c r="E1380">
        <v>5</v>
      </c>
      <c r="F1380">
        <v>6</v>
      </c>
      <c r="G1380" t="b">
        <f>INDEX(key!$AT$4:$BI$7,B1380,E1380)</f>
        <v>0</v>
      </c>
      <c r="H1380" t="str">
        <f t="shared" si="126"/>
        <v>HV_SDGMFmExCZ05rNCOH</v>
      </c>
      <c r="I1380" s="9" t="s">
        <v>1799</v>
      </c>
      <c r="J1380" t="str">
        <f t="shared" si="127"/>
        <v>HV_SDGMFmExCZ05</v>
      </c>
      <c r="K1380" s="9" t="s">
        <v>1662</v>
      </c>
      <c r="L1380" s="9" t="s">
        <v>45</v>
      </c>
      <c r="M1380" s="9" t="str">
        <f>INDEX(key!$AS$4:$AS$7,B1380)</f>
        <v>SDG</v>
      </c>
      <c r="N1380" s="9" t="str">
        <f>INDEX(key!$I$3:$I$5,C1380)</f>
        <v>MFm</v>
      </c>
      <c r="O1380" s="9" t="str">
        <f>INDEX(key!$F$9:$F$10,D1380)</f>
        <v>Ex</v>
      </c>
      <c r="P1380" s="9" t="str">
        <f>INDEX(key!$AT$3:$BI$3,E1380)</f>
        <v>CZ05</v>
      </c>
      <c r="Q1380" s="9" t="str">
        <f>INDEX('HVACwts Src'!$D$7:$I$7,F1380)</f>
        <v>rNCOH</v>
      </c>
      <c r="R1380" s="36">
        <f>IF(G1380,INDEX('HVACwts Src'!$D$11:$U$164,(B1380-1)*39+(D1380-1)*19+E1380,(C1380-1)*6+F1380),0)</f>
        <v>0</v>
      </c>
      <c r="T1380" t="str">
        <f t="shared" si="128"/>
        <v>HV_SDGMFmExCZ05</v>
      </c>
      <c r="U1380" t="str">
        <f t="shared" si="129"/>
        <v>rNCOH</v>
      </c>
      <c r="V1380" s="36">
        <f t="shared" si="130"/>
        <v>0</v>
      </c>
    </row>
    <row r="1381" spans="1:22" x14ac:dyDescent="0.25">
      <c r="A1381" s="86">
        <f t="shared" si="131"/>
        <v>1375</v>
      </c>
      <c r="B1381">
        <v>3</v>
      </c>
      <c r="C1381">
        <v>2</v>
      </c>
      <c r="D1381">
        <v>1</v>
      </c>
      <c r="E1381">
        <v>6</v>
      </c>
      <c r="F1381">
        <v>1</v>
      </c>
      <c r="G1381" t="b">
        <f>INDEX(key!$AT$4:$BI$7,B1381,E1381)</f>
        <v>1</v>
      </c>
      <c r="H1381" t="str">
        <f t="shared" si="126"/>
        <v>HV_SDGMFmExCZ06rDXGF</v>
      </c>
      <c r="I1381" s="9" t="s">
        <v>1799</v>
      </c>
      <c r="J1381" t="str">
        <f t="shared" si="127"/>
        <v>HV_SDGMFmExCZ06</v>
      </c>
      <c r="K1381" s="9" t="s">
        <v>1662</v>
      </c>
      <c r="L1381" s="9" t="s">
        <v>45</v>
      </c>
      <c r="M1381" s="9" t="str">
        <f>INDEX(key!$AS$4:$AS$7,B1381)</f>
        <v>SDG</v>
      </c>
      <c r="N1381" s="9" t="str">
        <f>INDEX(key!$I$3:$I$5,C1381)</f>
        <v>MFm</v>
      </c>
      <c r="O1381" s="9" t="str">
        <f>INDEX(key!$F$9:$F$10,D1381)</f>
        <v>Ex</v>
      </c>
      <c r="P1381" s="9" t="str">
        <f>INDEX(key!$AT$3:$BI$3,E1381)</f>
        <v>CZ06</v>
      </c>
      <c r="Q1381" s="9" t="str">
        <f>INDEX('HVACwts Src'!$D$7:$I$7,F1381)</f>
        <v>rDXGF</v>
      </c>
      <c r="R1381" s="36">
        <f>IF(G1381,INDEX('HVACwts Src'!$D$11:$U$164,(B1381-1)*39+(D1381-1)*19+E1381,(C1381-1)*6+F1381),0)</f>
        <v>4967.1007450702127</v>
      </c>
      <c r="T1381" t="str">
        <f t="shared" si="128"/>
        <v>HV_SDGMFmExCZ06</v>
      </c>
      <c r="U1381" t="str">
        <f t="shared" si="129"/>
        <v>rDXGF</v>
      </c>
      <c r="V1381" s="36">
        <f t="shared" si="130"/>
        <v>4967.1007450702127</v>
      </c>
    </row>
    <row r="1382" spans="1:22" x14ac:dyDescent="0.25">
      <c r="A1382" s="86">
        <f t="shared" si="131"/>
        <v>1376</v>
      </c>
      <c r="B1382">
        <v>3</v>
      </c>
      <c r="C1382">
        <v>2</v>
      </c>
      <c r="D1382">
        <v>1</v>
      </c>
      <c r="E1382">
        <v>6</v>
      </c>
      <c r="F1382">
        <v>2</v>
      </c>
      <c r="G1382" t="b">
        <f>INDEX(key!$AT$4:$BI$7,B1382,E1382)</f>
        <v>1</v>
      </c>
      <c r="H1382" t="str">
        <f t="shared" si="126"/>
        <v>HV_SDGMFmExCZ06rNCGF</v>
      </c>
      <c r="I1382" s="9" t="s">
        <v>1799</v>
      </c>
      <c r="J1382" t="str">
        <f t="shared" si="127"/>
        <v>HV_SDGMFmExCZ06</v>
      </c>
      <c r="K1382" s="9" t="s">
        <v>1662</v>
      </c>
      <c r="L1382" s="9" t="s">
        <v>45</v>
      </c>
      <c r="M1382" s="9" t="str">
        <f>INDEX(key!$AS$4:$AS$7,B1382)</f>
        <v>SDG</v>
      </c>
      <c r="N1382" s="9" t="str">
        <f>INDEX(key!$I$3:$I$5,C1382)</f>
        <v>MFm</v>
      </c>
      <c r="O1382" s="9" t="str">
        <f>INDEX(key!$F$9:$F$10,D1382)</f>
        <v>Ex</v>
      </c>
      <c r="P1382" s="9" t="str">
        <f>INDEX(key!$AT$3:$BI$3,E1382)</f>
        <v>CZ06</v>
      </c>
      <c r="Q1382" s="9" t="str">
        <f>INDEX('HVACwts Src'!$D$7:$I$7,F1382)</f>
        <v>rNCGF</v>
      </c>
      <c r="R1382" s="36">
        <f>IF(G1382,INDEX('HVACwts Src'!$D$11:$U$164,(B1382-1)*39+(D1382-1)*19+E1382,(C1382-1)*6+F1382),0)</f>
        <v>7534.4172481005162</v>
      </c>
      <c r="T1382" t="str">
        <f t="shared" si="128"/>
        <v>HV_SDGMFmExCZ06</v>
      </c>
      <c r="U1382" t="str">
        <f t="shared" si="129"/>
        <v>rNCGF</v>
      </c>
      <c r="V1382" s="36">
        <f t="shared" si="130"/>
        <v>7534.4172481005162</v>
      </c>
    </row>
    <row r="1383" spans="1:22" x14ac:dyDescent="0.25">
      <c r="A1383" s="86">
        <f t="shared" si="131"/>
        <v>1377</v>
      </c>
      <c r="B1383">
        <v>3</v>
      </c>
      <c r="C1383">
        <v>2</v>
      </c>
      <c r="D1383">
        <v>1</v>
      </c>
      <c r="E1383">
        <v>6</v>
      </c>
      <c r="F1383">
        <v>3</v>
      </c>
      <c r="G1383" t="b">
        <f>INDEX(key!$AT$4:$BI$7,B1383,E1383)</f>
        <v>1</v>
      </c>
      <c r="H1383" t="str">
        <f t="shared" si="126"/>
        <v>HV_SDGMFmExCZ06rDXHP</v>
      </c>
      <c r="I1383" s="9" t="s">
        <v>1799</v>
      </c>
      <c r="J1383" t="str">
        <f t="shared" si="127"/>
        <v>HV_SDGMFmExCZ06</v>
      </c>
      <c r="K1383" s="9" t="s">
        <v>1662</v>
      </c>
      <c r="L1383" s="9" t="s">
        <v>45</v>
      </c>
      <c r="M1383" s="9" t="str">
        <f>INDEX(key!$AS$4:$AS$7,B1383)</f>
        <v>SDG</v>
      </c>
      <c r="N1383" s="9" t="str">
        <f>INDEX(key!$I$3:$I$5,C1383)</f>
        <v>MFm</v>
      </c>
      <c r="O1383" s="9" t="str">
        <f>INDEX(key!$F$9:$F$10,D1383)</f>
        <v>Ex</v>
      </c>
      <c r="P1383" s="9" t="str">
        <f>INDEX(key!$AT$3:$BI$3,E1383)</f>
        <v>CZ06</v>
      </c>
      <c r="Q1383" s="9" t="str">
        <f>INDEX('HVACwts Src'!$D$7:$I$7,F1383)</f>
        <v>rDXHP</v>
      </c>
      <c r="R1383" s="36">
        <f>IF(G1383,INDEX('HVACwts Src'!$D$11:$U$164,(B1383-1)*39+(D1383-1)*19+E1383,(C1383-1)*6+F1383),0)</f>
        <v>714.24245019955674</v>
      </c>
      <c r="T1383" t="str">
        <f t="shared" si="128"/>
        <v>HV_SDGMFmExCZ06</v>
      </c>
      <c r="U1383" t="str">
        <f t="shared" si="129"/>
        <v>rDXHP</v>
      </c>
      <c r="V1383" s="36">
        <f t="shared" si="130"/>
        <v>714.24245019955674</v>
      </c>
    </row>
    <row r="1384" spans="1:22" x14ac:dyDescent="0.25">
      <c r="A1384" s="86">
        <f t="shared" si="131"/>
        <v>1378</v>
      </c>
      <c r="B1384">
        <v>3</v>
      </c>
      <c r="C1384">
        <v>2</v>
      </c>
      <c r="D1384">
        <v>1</v>
      </c>
      <c r="E1384">
        <v>6</v>
      </c>
      <c r="F1384">
        <v>4</v>
      </c>
      <c r="G1384" t="b">
        <f>INDEX(key!$AT$4:$BI$7,B1384,E1384)</f>
        <v>1</v>
      </c>
      <c r="H1384" t="str">
        <f t="shared" si="126"/>
        <v>HV_SDGMFmExCZ06rNCEH</v>
      </c>
      <c r="I1384" s="9" t="s">
        <v>1799</v>
      </c>
      <c r="J1384" t="str">
        <f t="shared" si="127"/>
        <v>HV_SDGMFmExCZ06</v>
      </c>
      <c r="K1384" s="9" t="s">
        <v>1662</v>
      </c>
      <c r="L1384" s="9" t="s">
        <v>45</v>
      </c>
      <c r="M1384" s="9" t="str">
        <f>INDEX(key!$AS$4:$AS$7,B1384)</f>
        <v>SDG</v>
      </c>
      <c r="N1384" s="9" t="str">
        <f>INDEX(key!$I$3:$I$5,C1384)</f>
        <v>MFm</v>
      </c>
      <c r="O1384" s="9" t="str">
        <f>INDEX(key!$F$9:$F$10,D1384)</f>
        <v>Ex</v>
      </c>
      <c r="P1384" s="9" t="str">
        <f>INDEX(key!$AT$3:$BI$3,E1384)</f>
        <v>CZ06</v>
      </c>
      <c r="Q1384" s="9" t="str">
        <f>INDEX('HVACwts Src'!$D$7:$I$7,F1384)</f>
        <v>rNCEH</v>
      </c>
      <c r="R1384" s="36">
        <f>IF(G1384,INDEX('HVACwts Src'!$D$11:$U$164,(B1384-1)*39+(D1384-1)*19+E1384,(C1384-1)*6+F1384),0)</f>
        <v>1083.4087956541021</v>
      </c>
      <c r="T1384" t="str">
        <f t="shared" si="128"/>
        <v>HV_SDGMFmExCZ06</v>
      </c>
      <c r="U1384" t="str">
        <f t="shared" si="129"/>
        <v>rNCEH</v>
      </c>
      <c r="V1384" s="36">
        <f t="shared" si="130"/>
        <v>1083.4087956541021</v>
      </c>
    </row>
    <row r="1385" spans="1:22" x14ac:dyDescent="0.25">
      <c r="A1385" s="86">
        <f t="shared" si="131"/>
        <v>1379</v>
      </c>
      <c r="B1385">
        <v>3</v>
      </c>
      <c r="C1385">
        <v>2</v>
      </c>
      <c r="D1385">
        <v>1</v>
      </c>
      <c r="E1385">
        <v>6</v>
      </c>
      <c r="F1385">
        <v>5</v>
      </c>
      <c r="G1385" t="b">
        <f>INDEX(key!$AT$4:$BI$7,B1385,E1385)</f>
        <v>1</v>
      </c>
      <c r="H1385" t="str">
        <f t="shared" si="126"/>
        <v>HV_SDGMFmExCZ06rDXOH</v>
      </c>
      <c r="I1385" s="9" t="s">
        <v>1799</v>
      </c>
      <c r="J1385" t="str">
        <f t="shared" si="127"/>
        <v>HV_SDGMFmExCZ06</v>
      </c>
      <c r="K1385" s="9" t="s">
        <v>1662</v>
      </c>
      <c r="L1385" s="9" t="s">
        <v>45</v>
      </c>
      <c r="M1385" s="9" t="str">
        <f>INDEX(key!$AS$4:$AS$7,B1385)</f>
        <v>SDG</v>
      </c>
      <c r="N1385" s="9" t="str">
        <f>INDEX(key!$I$3:$I$5,C1385)</f>
        <v>MFm</v>
      </c>
      <c r="O1385" s="9" t="str">
        <f>INDEX(key!$F$9:$F$10,D1385)</f>
        <v>Ex</v>
      </c>
      <c r="P1385" s="9" t="str">
        <f>INDEX(key!$AT$3:$BI$3,E1385)</f>
        <v>CZ06</v>
      </c>
      <c r="Q1385" s="9" t="str">
        <f>INDEX('HVACwts Src'!$D$7:$I$7,F1385)</f>
        <v>rDXOH</v>
      </c>
      <c r="R1385" s="36">
        <f>IF(G1385,INDEX('HVACwts Src'!$D$11:$U$164,(B1385-1)*39+(D1385-1)*19+E1385,(C1385-1)*6+F1385),0)</f>
        <v>619.42105262379891</v>
      </c>
      <c r="T1385" t="str">
        <f t="shared" si="128"/>
        <v>HV_SDGMFmExCZ06</v>
      </c>
      <c r="U1385" t="str">
        <f t="shared" si="129"/>
        <v>rDXOH</v>
      </c>
      <c r="V1385" s="36">
        <f t="shared" si="130"/>
        <v>619.42105262379891</v>
      </c>
    </row>
    <row r="1386" spans="1:22" x14ac:dyDescent="0.25">
      <c r="A1386" s="86">
        <f t="shared" si="131"/>
        <v>1380</v>
      </c>
      <c r="B1386">
        <v>3</v>
      </c>
      <c r="C1386">
        <v>2</v>
      </c>
      <c r="D1386">
        <v>1</v>
      </c>
      <c r="E1386">
        <v>6</v>
      </c>
      <c r="F1386">
        <v>6</v>
      </c>
      <c r="G1386" t="b">
        <f>INDEX(key!$AT$4:$BI$7,B1386,E1386)</f>
        <v>1</v>
      </c>
      <c r="H1386" t="str">
        <f t="shared" si="126"/>
        <v>HV_SDGMFmExCZ06rNCOH</v>
      </c>
      <c r="I1386" s="9" t="s">
        <v>1799</v>
      </c>
      <c r="J1386" t="str">
        <f t="shared" si="127"/>
        <v>HV_SDGMFmExCZ06</v>
      </c>
      <c r="K1386" s="9" t="s">
        <v>1662</v>
      </c>
      <c r="L1386" s="9" t="s">
        <v>45</v>
      </c>
      <c r="M1386" s="9" t="str">
        <f>INDEX(key!$AS$4:$AS$7,B1386)</f>
        <v>SDG</v>
      </c>
      <c r="N1386" s="9" t="str">
        <f>INDEX(key!$I$3:$I$5,C1386)</f>
        <v>MFm</v>
      </c>
      <c r="O1386" s="9" t="str">
        <f>INDEX(key!$F$9:$F$10,D1386)</f>
        <v>Ex</v>
      </c>
      <c r="P1386" s="9" t="str">
        <f>INDEX(key!$AT$3:$BI$3,E1386)</f>
        <v>CZ06</v>
      </c>
      <c r="Q1386" s="9" t="str">
        <f>INDEX('HVACwts Src'!$D$7:$I$7,F1386)</f>
        <v>rNCOH</v>
      </c>
      <c r="R1386" s="36">
        <f>IF(G1386,INDEX('HVACwts Src'!$D$11:$U$164,(B1386-1)*39+(D1386-1)*19+E1386,(C1386-1)*6+F1386),0)</f>
        <v>939.57761322985959</v>
      </c>
      <c r="T1386" t="str">
        <f t="shared" si="128"/>
        <v>HV_SDGMFmExCZ06</v>
      </c>
      <c r="U1386" t="str">
        <f t="shared" si="129"/>
        <v>rNCOH</v>
      </c>
      <c r="V1386" s="36">
        <f t="shared" si="130"/>
        <v>939.57761322985959</v>
      </c>
    </row>
    <row r="1387" spans="1:22" x14ac:dyDescent="0.25">
      <c r="A1387" s="86">
        <f t="shared" si="131"/>
        <v>1381</v>
      </c>
      <c r="B1387">
        <v>3</v>
      </c>
      <c r="C1387">
        <v>2</v>
      </c>
      <c r="D1387">
        <v>1</v>
      </c>
      <c r="E1387">
        <v>7</v>
      </c>
      <c r="F1387">
        <v>1</v>
      </c>
      <c r="G1387" t="b">
        <f>INDEX(key!$AT$4:$BI$7,B1387,E1387)</f>
        <v>1</v>
      </c>
      <c r="H1387" t="str">
        <f t="shared" si="126"/>
        <v>HV_SDGMFmExCZ07rDXGF</v>
      </c>
      <c r="I1387" s="9" t="s">
        <v>1799</v>
      </c>
      <c r="J1387" t="str">
        <f t="shared" si="127"/>
        <v>HV_SDGMFmExCZ07</v>
      </c>
      <c r="K1387" s="9" t="s">
        <v>1662</v>
      </c>
      <c r="L1387" s="9" t="s">
        <v>45</v>
      </c>
      <c r="M1387" s="9" t="str">
        <f>INDEX(key!$AS$4:$AS$7,B1387)</f>
        <v>SDG</v>
      </c>
      <c r="N1387" s="9" t="str">
        <f>INDEX(key!$I$3:$I$5,C1387)</f>
        <v>MFm</v>
      </c>
      <c r="O1387" s="9" t="str">
        <f>INDEX(key!$F$9:$F$10,D1387)</f>
        <v>Ex</v>
      </c>
      <c r="P1387" s="9" t="str">
        <f>INDEX(key!$AT$3:$BI$3,E1387)</f>
        <v>CZ07</v>
      </c>
      <c r="Q1387" s="9" t="str">
        <f>INDEX('HVACwts Src'!$D$7:$I$7,F1387)</f>
        <v>rDXGF</v>
      </c>
      <c r="R1387" s="36">
        <f>IF(G1387,INDEX('HVACwts Src'!$D$11:$U$164,(B1387-1)*39+(D1387-1)*19+E1387,(C1387-1)*6+F1387),0)</f>
        <v>49272.164089342194</v>
      </c>
      <c r="T1387" t="str">
        <f t="shared" si="128"/>
        <v>HV_SDGMFmExCZ07</v>
      </c>
      <c r="U1387" t="str">
        <f t="shared" si="129"/>
        <v>rDXGF</v>
      </c>
      <c r="V1387" s="36">
        <f t="shared" si="130"/>
        <v>49272.164089342194</v>
      </c>
    </row>
    <row r="1388" spans="1:22" x14ac:dyDescent="0.25">
      <c r="A1388" s="86">
        <f t="shared" si="131"/>
        <v>1382</v>
      </c>
      <c r="B1388">
        <v>3</v>
      </c>
      <c r="C1388">
        <v>2</v>
      </c>
      <c r="D1388">
        <v>1</v>
      </c>
      <c r="E1388">
        <v>7</v>
      </c>
      <c r="F1388">
        <v>2</v>
      </c>
      <c r="G1388" t="b">
        <f>INDEX(key!$AT$4:$BI$7,B1388,E1388)</f>
        <v>1</v>
      </c>
      <c r="H1388" t="str">
        <f t="shared" si="126"/>
        <v>HV_SDGMFmExCZ07rNCGF</v>
      </c>
      <c r="I1388" s="9" t="s">
        <v>1799</v>
      </c>
      <c r="J1388" t="str">
        <f t="shared" si="127"/>
        <v>HV_SDGMFmExCZ07</v>
      </c>
      <c r="K1388" s="9" t="s">
        <v>1662</v>
      </c>
      <c r="L1388" s="9" t="s">
        <v>45</v>
      </c>
      <c r="M1388" s="9" t="str">
        <f>INDEX(key!$AS$4:$AS$7,B1388)</f>
        <v>SDG</v>
      </c>
      <c r="N1388" s="9" t="str">
        <f>INDEX(key!$I$3:$I$5,C1388)</f>
        <v>MFm</v>
      </c>
      <c r="O1388" s="9" t="str">
        <f>INDEX(key!$F$9:$F$10,D1388)</f>
        <v>Ex</v>
      </c>
      <c r="P1388" s="9" t="str">
        <f>INDEX(key!$AT$3:$BI$3,E1388)</f>
        <v>CZ07</v>
      </c>
      <c r="Q1388" s="9" t="str">
        <f>INDEX('HVACwts Src'!$D$7:$I$7,F1388)</f>
        <v>rNCGF</v>
      </c>
      <c r="R1388" s="36">
        <f>IF(G1388,INDEX('HVACwts Src'!$D$11:$U$164,(B1388-1)*39+(D1388-1)*19+E1388,(C1388-1)*6+F1388),0)</f>
        <v>118412.54622844048</v>
      </c>
      <c r="T1388" t="str">
        <f t="shared" si="128"/>
        <v>HV_SDGMFmExCZ07</v>
      </c>
      <c r="U1388" t="str">
        <f t="shared" si="129"/>
        <v>rNCGF</v>
      </c>
      <c r="V1388" s="36">
        <f t="shared" si="130"/>
        <v>118412.54622844048</v>
      </c>
    </row>
    <row r="1389" spans="1:22" x14ac:dyDescent="0.25">
      <c r="A1389" s="86">
        <f t="shared" si="131"/>
        <v>1383</v>
      </c>
      <c r="B1389">
        <v>3</v>
      </c>
      <c r="C1389">
        <v>2</v>
      </c>
      <c r="D1389">
        <v>1</v>
      </c>
      <c r="E1389">
        <v>7</v>
      </c>
      <c r="F1389">
        <v>3</v>
      </c>
      <c r="G1389" t="b">
        <f>INDEX(key!$AT$4:$BI$7,B1389,E1389)</f>
        <v>1</v>
      </c>
      <c r="H1389" t="str">
        <f t="shared" si="126"/>
        <v>HV_SDGMFmExCZ07rDXHP</v>
      </c>
      <c r="I1389" s="9" t="s">
        <v>1799</v>
      </c>
      <c r="J1389" t="str">
        <f t="shared" si="127"/>
        <v>HV_SDGMFmExCZ07</v>
      </c>
      <c r="K1389" s="9" t="s">
        <v>1662</v>
      </c>
      <c r="L1389" s="9" t="s">
        <v>45</v>
      </c>
      <c r="M1389" s="9" t="str">
        <f>INDEX(key!$AS$4:$AS$7,B1389)</f>
        <v>SDG</v>
      </c>
      <c r="N1389" s="9" t="str">
        <f>INDEX(key!$I$3:$I$5,C1389)</f>
        <v>MFm</v>
      </c>
      <c r="O1389" s="9" t="str">
        <f>INDEX(key!$F$9:$F$10,D1389)</f>
        <v>Ex</v>
      </c>
      <c r="P1389" s="9" t="str">
        <f>INDEX(key!$AT$3:$BI$3,E1389)</f>
        <v>CZ07</v>
      </c>
      <c r="Q1389" s="9" t="str">
        <f>INDEX('HVACwts Src'!$D$7:$I$7,F1389)</f>
        <v>rDXHP</v>
      </c>
      <c r="R1389" s="36">
        <f>IF(G1389,INDEX('HVACwts Src'!$D$11:$U$164,(B1389-1)*39+(D1389-1)*19+E1389,(C1389-1)*6+F1389),0)</f>
        <v>7085.0729654988909</v>
      </c>
      <c r="T1389" t="str">
        <f t="shared" si="128"/>
        <v>HV_SDGMFmExCZ07</v>
      </c>
      <c r="U1389" t="str">
        <f t="shared" si="129"/>
        <v>rDXHP</v>
      </c>
      <c r="V1389" s="36">
        <f t="shared" si="130"/>
        <v>7085.0729654988909</v>
      </c>
    </row>
    <row r="1390" spans="1:22" x14ac:dyDescent="0.25">
      <c r="A1390" s="86">
        <f t="shared" si="131"/>
        <v>1384</v>
      </c>
      <c r="B1390">
        <v>3</v>
      </c>
      <c r="C1390">
        <v>2</v>
      </c>
      <c r="D1390">
        <v>1</v>
      </c>
      <c r="E1390">
        <v>7</v>
      </c>
      <c r="F1390">
        <v>4</v>
      </c>
      <c r="G1390" t="b">
        <f>INDEX(key!$AT$4:$BI$7,B1390,E1390)</f>
        <v>1</v>
      </c>
      <c r="H1390" t="str">
        <f t="shared" si="126"/>
        <v>HV_SDGMFmExCZ07rNCEH</v>
      </c>
      <c r="I1390" s="9" t="s">
        <v>1799</v>
      </c>
      <c r="J1390" t="str">
        <f t="shared" si="127"/>
        <v>HV_SDGMFmExCZ07</v>
      </c>
      <c r="K1390" s="9" t="s">
        <v>1662</v>
      </c>
      <c r="L1390" s="9" t="s">
        <v>45</v>
      </c>
      <c r="M1390" s="9" t="str">
        <f>INDEX(key!$AS$4:$AS$7,B1390)</f>
        <v>SDG</v>
      </c>
      <c r="N1390" s="9" t="str">
        <f>INDEX(key!$I$3:$I$5,C1390)</f>
        <v>MFm</v>
      </c>
      <c r="O1390" s="9" t="str">
        <f>INDEX(key!$F$9:$F$10,D1390)</f>
        <v>Ex</v>
      </c>
      <c r="P1390" s="9" t="str">
        <f>INDEX(key!$AT$3:$BI$3,E1390)</f>
        <v>CZ07</v>
      </c>
      <c r="Q1390" s="9" t="str">
        <f>INDEX('HVACwts Src'!$D$7:$I$7,F1390)</f>
        <v>rNCEH</v>
      </c>
      <c r="R1390" s="36">
        <f>IF(G1390,INDEX('HVACwts Src'!$D$11:$U$164,(B1390-1)*39+(D1390-1)*19+E1390,(C1390-1)*6+F1390),0)</f>
        <v>17027.089139778273</v>
      </c>
      <c r="T1390" t="str">
        <f t="shared" si="128"/>
        <v>HV_SDGMFmExCZ07</v>
      </c>
      <c r="U1390" t="str">
        <f t="shared" si="129"/>
        <v>rNCEH</v>
      </c>
      <c r="V1390" s="36">
        <f t="shared" si="130"/>
        <v>17027.089139778273</v>
      </c>
    </row>
    <row r="1391" spans="1:22" x14ac:dyDescent="0.25">
      <c r="A1391" s="86">
        <f t="shared" si="131"/>
        <v>1385</v>
      </c>
      <c r="B1391">
        <v>3</v>
      </c>
      <c r="C1391">
        <v>2</v>
      </c>
      <c r="D1391">
        <v>1</v>
      </c>
      <c r="E1391">
        <v>7</v>
      </c>
      <c r="F1391">
        <v>5</v>
      </c>
      <c r="G1391" t="b">
        <f>INDEX(key!$AT$4:$BI$7,B1391,E1391)</f>
        <v>1</v>
      </c>
      <c r="H1391" t="str">
        <f t="shared" si="126"/>
        <v>HV_SDGMFmExCZ07rDXOH</v>
      </c>
      <c r="I1391" s="9" t="s">
        <v>1799</v>
      </c>
      <c r="J1391" t="str">
        <f t="shared" si="127"/>
        <v>HV_SDGMFmExCZ07</v>
      </c>
      <c r="K1391" s="9" t="s">
        <v>1662</v>
      </c>
      <c r="L1391" s="9" t="s">
        <v>45</v>
      </c>
      <c r="M1391" s="9" t="str">
        <f>INDEX(key!$AS$4:$AS$7,B1391)</f>
        <v>SDG</v>
      </c>
      <c r="N1391" s="9" t="str">
        <f>INDEX(key!$I$3:$I$5,C1391)</f>
        <v>MFm</v>
      </c>
      <c r="O1391" s="9" t="str">
        <f>INDEX(key!$F$9:$F$10,D1391)</f>
        <v>Ex</v>
      </c>
      <c r="P1391" s="9" t="str">
        <f>INDEX(key!$AT$3:$BI$3,E1391)</f>
        <v>CZ07</v>
      </c>
      <c r="Q1391" s="9" t="str">
        <f>INDEX('HVACwts Src'!$D$7:$I$7,F1391)</f>
        <v>rDXOH</v>
      </c>
      <c r="R1391" s="36">
        <f>IF(G1391,INDEX('HVACwts Src'!$D$11:$U$164,(B1391-1)*39+(D1391-1)*19+E1391,(C1391-1)*6+F1391),0)</f>
        <v>6144.4728648928303</v>
      </c>
      <c r="T1391" t="str">
        <f t="shared" si="128"/>
        <v>HV_SDGMFmExCZ07</v>
      </c>
      <c r="U1391" t="str">
        <f t="shared" si="129"/>
        <v>rDXOH</v>
      </c>
      <c r="V1391" s="36">
        <f t="shared" si="130"/>
        <v>6144.4728648928303</v>
      </c>
    </row>
    <row r="1392" spans="1:22" x14ac:dyDescent="0.25">
      <c r="A1392" s="86">
        <f t="shared" si="131"/>
        <v>1386</v>
      </c>
      <c r="B1392">
        <v>3</v>
      </c>
      <c r="C1392">
        <v>2</v>
      </c>
      <c r="D1392">
        <v>1</v>
      </c>
      <c r="E1392">
        <v>7</v>
      </c>
      <c r="F1392">
        <v>6</v>
      </c>
      <c r="G1392" t="b">
        <f>INDEX(key!$AT$4:$BI$7,B1392,E1392)</f>
        <v>1</v>
      </c>
      <c r="H1392" t="str">
        <f t="shared" si="126"/>
        <v>HV_SDGMFmExCZ07rNCOH</v>
      </c>
      <c r="I1392" s="9" t="s">
        <v>1799</v>
      </c>
      <c r="J1392" t="str">
        <f t="shared" si="127"/>
        <v>HV_SDGMFmExCZ07</v>
      </c>
      <c r="K1392" s="9" t="s">
        <v>1662</v>
      </c>
      <c r="L1392" s="9" t="s">
        <v>45</v>
      </c>
      <c r="M1392" s="9" t="str">
        <f>INDEX(key!$AS$4:$AS$7,B1392)</f>
        <v>SDG</v>
      </c>
      <c r="N1392" s="9" t="str">
        <f>INDEX(key!$I$3:$I$5,C1392)</f>
        <v>MFm</v>
      </c>
      <c r="O1392" s="9" t="str">
        <f>INDEX(key!$F$9:$F$10,D1392)</f>
        <v>Ex</v>
      </c>
      <c r="P1392" s="9" t="str">
        <f>INDEX(key!$AT$3:$BI$3,E1392)</f>
        <v>CZ07</v>
      </c>
      <c r="Q1392" s="9" t="str">
        <f>INDEX('HVACwts Src'!$D$7:$I$7,F1392)</f>
        <v>rNCOH</v>
      </c>
      <c r="R1392" s="36">
        <f>IF(G1392,INDEX('HVACwts Src'!$D$11:$U$164,(B1392-1)*39+(D1392-1)*19+E1392,(C1392-1)*6+F1392),0)</f>
        <v>14766.606878566148</v>
      </c>
      <c r="T1392" t="str">
        <f t="shared" si="128"/>
        <v>HV_SDGMFmExCZ07</v>
      </c>
      <c r="U1392" t="str">
        <f t="shared" si="129"/>
        <v>rNCOH</v>
      </c>
      <c r="V1392" s="36">
        <f t="shared" si="130"/>
        <v>14766.606878566148</v>
      </c>
    </row>
    <row r="1393" spans="1:22" x14ac:dyDescent="0.25">
      <c r="A1393" s="86">
        <f t="shared" si="131"/>
        <v>1387</v>
      </c>
      <c r="B1393">
        <v>3</v>
      </c>
      <c r="C1393">
        <v>2</v>
      </c>
      <c r="D1393">
        <v>1</v>
      </c>
      <c r="E1393">
        <v>8</v>
      </c>
      <c r="F1393">
        <v>1</v>
      </c>
      <c r="G1393" t="b">
        <f>INDEX(key!$AT$4:$BI$7,B1393,E1393)</f>
        <v>1</v>
      </c>
      <c r="H1393" t="str">
        <f t="shared" si="126"/>
        <v>HV_SDGMFmExCZ08rDXGF</v>
      </c>
      <c r="I1393" s="9" t="s">
        <v>1799</v>
      </c>
      <c r="J1393" t="str">
        <f t="shared" si="127"/>
        <v>HV_SDGMFmExCZ08</v>
      </c>
      <c r="K1393" s="9" t="s">
        <v>1662</v>
      </c>
      <c r="L1393" s="9" t="s">
        <v>45</v>
      </c>
      <c r="M1393" s="9" t="str">
        <f>INDEX(key!$AS$4:$AS$7,B1393)</f>
        <v>SDG</v>
      </c>
      <c r="N1393" s="9" t="str">
        <f>INDEX(key!$I$3:$I$5,C1393)</f>
        <v>MFm</v>
      </c>
      <c r="O1393" s="9" t="str">
        <f>INDEX(key!$F$9:$F$10,D1393)</f>
        <v>Ex</v>
      </c>
      <c r="P1393" s="9" t="str">
        <f>INDEX(key!$AT$3:$BI$3,E1393)</f>
        <v>CZ08</v>
      </c>
      <c r="Q1393" s="9" t="str">
        <f>INDEX('HVACwts Src'!$D$7:$I$7,F1393)</f>
        <v>rDXGF</v>
      </c>
      <c r="R1393" s="36">
        <f>IF(G1393,INDEX('HVACwts Src'!$D$11:$U$164,(B1393-1)*39+(D1393-1)*19+E1393,(C1393-1)*6+F1393),0)</f>
        <v>7561.7499796600123</v>
      </c>
      <c r="T1393" t="str">
        <f t="shared" si="128"/>
        <v>HV_SDGMFmExCZ08</v>
      </c>
      <c r="U1393" t="str">
        <f t="shared" si="129"/>
        <v>rDXGF</v>
      </c>
      <c r="V1393" s="36">
        <f t="shared" si="130"/>
        <v>7561.7499796600123</v>
      </c>
    </row>
    <row r="1394" spans="1:22" x14ac:dyDescent="0.25">
      <c r="A1394" s="86">
        <f t="shared" si="131"/>
        <v>1388</v>
      </c>
      <c r="B1394">
        <v>3</v>
      </c>
      <c r="C1394">
        <v>2</v>
      </c>
      <c r="D1394">
        <v>1</v>
      </c>
      <c r="E1394">
        <v>8</v>
      </c>
      <c r="F1394">
        <v>2</v>
      </c>
      <c r="G1394" t="b">
        <f>INDEX(key!$AT$4:$BI$7,B1394,E1394)</f>
        <v>1</v>
      </c>
      <c r="H1394" t="str">
        <f t="shared" si="126"/>
        <v>HV_SDGMFmExCZ08rNCGF</v>
      </c>
      <c r="I1394" s="9" t="s">
        <v>1799</v>
      </c>
      <c r="J1394" t="str">
        <f t="shared" si="127"/>
        <v>HV_SDGMFmExCZ08</v>
      </c>
      <c r="K1394" s="9" t="s">
        <v>1662</v>
      </c>
      <c r="L1394" s="9" t="s">
        <v>45</v>
      </c>
      <c r="M1394" s="9" t="str">
        <f>INDEX(key!$AS$4:$AS$7,B1394)</f>
        <v>SDG</v>
      </c>
      <c r="N1394" s="9" t="str">
        <f>INDEX(key!$I$3:$I$5,C1394)</f>
        <v>MFm</v>
      </c>
      <c r="O1394" s="9" t="str">
        <f>INDEX(key!$F$9:$F$10,D1394)</f>
        <v>Ex</v>
      </c>
      <c r="P1394" s="9" t="str">
        <f>INDEX(key!$AT$3:$BI$3,E1394)</f>
        <v>CZ08</v>
      </c>
      <c r="Q1394" s="9" t="str">
        <f>INDEX('HVACwts Src'!$D$7:$I$7,F1394)</f>
        <v>rNCGF</v>
      </c>
      <c r="R1394" s="36">
        <f>IF(G1394,INDEX('HVACwts Src'!$D$11:$U$164,(B1394-1)*39+(D1394-1)*19+E1394,(C1394-1)*6+F1394),0)</f>
        <v>3363.6347398669618</v>
      </c>
      <c r="T1394" t="str">
        <f t="shared" si="128"/>
        <v>HV_SDGMFmExCZ08</v>
      </c>
      <c r="U1394" t="str">
        <f t="shared" si="129"/>
        <v>rNCGF</v>
      </c>
      <c r="V1394" s="36">
        <f t="shared" si="130"/>
        <v>3363.6347398669618</v>
      </c>
    </row>
    <row r="1395" spans="1:22" x14ac:dyDescent="0.25">
      <c r="A1395" s="86">
        <f t="shared" si="131"/>
        <v>1389</v>
      </c>
      <c r="B1395">
        <v>3</v>
      </c>
      <c r="C1395">
        <v>2</v>
      </c>
      <c r="D1395">
        <v>1</v>
      </c>
      <c r="E1395">
        <v>8</v>
      </c>
      <c r="F1395">
        <v>3</v>
      </c>
      <c r="G1395" t="b">
        <f>INDEX(key!$AT$4:$BI$7,B1395,E1395)</f>
        <v>1</v>
      </c>
      <c r="H1395" t="str">
        <f t="shared" si="126"/>
        <v>HV_SDGMFmExCZ08rDXHP</v>
      </c>
      <c r="I1395" s="9" t="s">
        <v>1799</v>
      </c>
      <c r="J1395" t="str">
        <f t="shared" si="127"/>
        <v>HV_SDGMFmExCZ08</v>
      </c>
      <c r="K1395" s="9" t="s">
        <v>1662</v>
      </c>
      <c r="L1395" s="9" t="s">
        <v>45</v>
      </c>
      <c r="M1395" s="9" t="str">
        <f>INDEX(key!$AS$4:$AS$7,B1395)</f>
        <v>SDG</v>
      </c>
      <c r="N1395" s="9" t="str">
        <f>INDEX(key!$I$3:$I$5,C1395)</f>
        <v>MFm</v>
      </c>
      <c r="O1395" s="9" t="str">
        <f>INDEX(key!$F$9:$F$10,D1395)</f>
        <v>Ex</v>
      </c>
      <c r="P1395" s="9" t="str">
        <f>INDEX(key!$AT$3:$BI$3,E1395)</f>
        <v>CZ08</v>
      </c>
      <c r="Q1395" s="9" t="str">
        <f>INDEX('HVACwts Src'!$D$7:$I$7,F1395)</f>
        <v>rDXHP</v>
      </c>
      <c r="R1395" s="36">
        <f>IF(G1395,INDEX('HVACwts Src'!$D$11:$U$164,(B1395-1)*39+(D1395-1)*19+E1395,(C1395-1)*6+F1395),0)</f>
        <v>1087.3390958758316</v>
      </c>
      <c r="T1395" t="str">
        <f t="shared" si="128"/>
        <v>HV_SDGMFmExCZ08</v>
      </c>
      <c r="U1395" t="str">
        <f t="shared" si="129"/>
        <v>rDXHP</v>
      </c>
      <c r="V1395" s="36">
        <f t="shared" si="130"/>
        <v>1087.3390958758316</v>
      </c>
    </row>
    <row r="1396" spans="1:22" x14ac:dyDescent="0.25">
      <c r="A1396" s="86">
        <f t="shared" si="131"/>
        <v>1390</v>
      </c>
      <c r="B1396">
        <v>3</v>
      </c>
      <c r="C1396">
        <v>2</v>
      </c>
      <c r="D1396">
        <v>1</v>
      </c>
      <c r="E1396">
        <v>8</v>
      </c>
      <c r="F1396">
        <v>4</v>
      </c>
      <c r="G1396" t="b">
        <f>INDEX(key!$AT$4:$BI$7,B1396,E1396)</f>
        <v>1</v>
      </c>
      <c r="H1396" t="str">
        <f t="shared" si="126"/>
        <v>HV_SDGMFmExCZ08rNCEH</v>
      </c>
      <c r="I1396" s="9" t="s">
        <v>1799</v>
      </c>
      <c r="J1396" t="str">
        <f t="shared" si="127"/>
        <v>HV_SDGMFmExCZ08</v>
      </c>
      <c r="K1396" s="9" t="s">
        <v>1662</v>
      </c>
      <c r="L1396" s="9" t="s">
        <v>45</v>
      </c>
      <c r="M1396" s="9" t="str">
        <f>INDEX(key!$AS$4:$AS$7,B1396)</f>
        <v>SDG</v>
      </c>
      <c r="N1396" s="9" t="str">
        <f>INDEX(key!$I$3:$I$5,C1396)</f>
        <v>MFm</v>
      </c>
      <c r="O1396" s="9" t="str">
        <f>INDEX(key!$F$9:$F$10,D1396)</f>
        <v>Ex</v>
      </c>
      <c r="P1396" s="9" t="str">
        <f>INDEX(key!$AT$3:$BI$3,E1396)</f>
        <v>CZ08</v>
      </c>
      <c r="Q1396" s="9" t="str">
        <f>INDEX('HVACwts Src'!$D$7:$I$7,F1396)</f>
        <v>rNCEH</v>
      </c>
      <c r="R1396" s="36">
        <f>IF(G1396,INDEX('HVACwts Src'!$D$11:$U$164,(B1396-1)*39+(D1396-1)*19+E1396,(C1396-1)*6+F1396),0)</f>
        <v>483.67263751662978</v>
      </c>
      <c r="T1396" t="str">
        <f t="shared" si="128"/>
        <v>HV_SDGMFmExCZ08</v>
      </c>
      <c r="U1396" t="str">
        <f t="shared" si="129"/>
        <v>rNCEH</v>
      </c>
      <c r="V1396" s="36">
        <f t="shared" si="130"/>
        <v>483.67263751662978</v>
      </c>
    </row>
    <row r="1397" spans="1:22" x14ac:dyDescent="0.25">
      <c r="A1397" s="86">
        <f t="shared" si="131"/>
        <v>1391</v>
      </c>
      <c r="B1397">
        <v>3</v>
      </c>
      <c r="C1397">
        <v>2</v>
      </c>
      <c r="D1397">
        <v>1</v>
      </c>
      <c r="E1397">
        <v>8</v>
      </c>
      <c r="F1397">
        <v>5</v>
      </c>
      <c r="G1397" t="b">
        <f>INDEX(key!$AT$4:$BI$7,B1397,E1397)</f>
        <v>1</v>
      </c>
      <c r="H1397" t="str">
        <f t="shared" si="126"/>
        <v>HV_SDGMFmExCZ08rDXOH</v>
      </c>
      <c r="I1397" s="9" t="s">
        <v>1799</v>
      </c>
      <c r="J1397" t="str">
        <f t="shared" si="127"/>
        <v>HV_SDGMFmExCZ08</v>
      </c>
      <c r="K1397" s="9" t="s">
        <v>1662</v>
      </c>
      <c r="L1397" s="9" t="s">
        <v>45</v>
      </c>
      <c r="M1397" s="9" t="str">
        <f>INDEX(key!$AS$4:$AS$7,B1397)</f>
        <v>SDG</v>
      </c>
      <c r="N1397" s="9" t="str">
        <f>INDEX(key!$I$3:$I$5,C1397)</f>
        <v>MFm</v>
      </c>
      <c r="O1397" s="9" t="str">
        <f>INDEX(key!$F$9:$F$10,D1397)</f>
        <v>Ex</v>
      </c>
      <c r="P1397" s="9" t="str">
        <f>INDEX(key!$AT$3:$BI$3,E1397)</f>
        <v>CZ08</v>
      </c>
      <c r="Q1397" s="9" t="str">
        <f>INDEX('HVACwts Src'!$D$7:$I$7,F1397)</f>
        <v>rDXOH</v>
      </c>
      <c r="R1397" s="36">
        <f>IF(G1397,INDEX('HVACwts Src'!$D$11:$U$164,(B1397-1)*39+(D1397-1)*19+E1397,(C1397-1)*6+F1397),0)</f>
        <v>942.98613466371046</v>
      </c>
      <c r="T1397" t="str">
        <f t="shared" si="128"/>
        <v>HV_SDGMFmExCZ08</v>
      </c>
      <c r="U1397" t="str">
        <f t="shared" si="129"/>
        <v>rDXOH</v>
      </c>
      <c r="V1397" s="36">
        <f t="shared" si="130"/>
        <v>942.98613466371046</v>
      </c>
    </row>
    <row r="1398" spans="1:22" x14ac:dyDescent="0.25">
      <c r="A1398" s="86">
        <f t="shared" si="131"/>
        <v>1392</v>
      </c>
      <c r="B1398">
        <v>3</v>
      </c>
      <c r="C1398">
        <v>2</v>
      </c>
      <c r="D1398">
        <v>1</v>
      </c>
      <c r="E1398">
        <v>8</v>
      </c>
      <c r="F1398">
        <v>6</v>
      </c>
      <c r="G1398" t="b">
        <f>INDEX(key!$AT$4:$BI$7,B1398,E1398)</f>
        <v>1</v>
      </c>
      <c r="H1398" t="str">
        <f t="shared" si="126"/>
        <v>HV_SDGMFmExCZ08rNCOH</v>
      </c>
      <c r="I1398" s="9" t="s">
        <v>1799</v>
      </c>
      <c r="J1398" t="str">
        <f t="shared" si="127"/>
        <v>HV_SDGMFmExCZ08</v>
      </c>
      <c r="K1398" s="9" t="s">
        <v>1662</v>
      </c>
      <c r="L1398" s="9" t="s">
        <v>45</v>
      </c>
      <c r="M1398" s="9" t="str">
        <f>INDEX(key!$AS$4:$AS$7,B1398)</f>
        <v>SDG</v>
      </c>
      <c r="N1398" s="9" t="str">
        <f>INDEX(key!$I$3:$I$5,C1398)</f>
        <v>MFm</v>
      </c>
      <c r="O1398" s="9" t="str">
        <f>INDEX(key!$F$9:$F$10,D1398)</f>
        <v>Ex</v>
      </c>
      <c r="P1398" s="9" t="str">
        <f>INDEX(key!$AT$3:$BI$3,E1398)</f>
        <v>CZ08</v>
      </c>
      <c r="Q1398" s="9" t="str">
        <f>INDEX('HVACwts Src'!$D$7:$I$7,F1398)</f>
        <v>rNCOH</v>
      </c>
      <c r="R1398" s="36">
        <f>IF(G1398,INDEX('HVACwts Src'!$D$11:$U$164,(B1398-1)*39+(D1398-1)*19+E1398,(C1398-1)*6+F1398),0)</f>
        <v>419.46122660753878</v>
      </c>
      <c r="T1398" t="str">
        <f t="shared" si="128"/>
        <v>HV_SDGMFmExCZ08</v>
      </c>
      <c r="U1398" t="str">
        <f t="shared" si="129"/>
        <v>rNCOH</v>
      </c>
      <c r="V1398" s="36">
        <f t="shared" si="130"/>
        <v>419.46122660753878</v>
      </c>
    </row>
    <row r="1399" spans="1:22" x14ac:dyDescent="0.25">
      <c r="A1399" s="86">
        <f t="shared" si="131"/>
        <v>1393</v>
      </c>
      <c r="B1399">
        <v>3</v>
      </c>
      <c r="C1399">
        <v>2</v>
      </c>
      <c r="D1399">
        <v>1</v>
      </c>
      <c r="E1399">
        <v>9</v>
      </c>
      <c r="F1399">
        <v>1</v>
      </c>
      <c r="G1399" t="b">
        <f>INDEX(key!$AT$4:$BI$7,B1399,E1399)</f>
        <v>0</v>
      </c>
      <c r="H1399" t="str">
        <f t="shared" si="126"/>
        <v>HV_SDGMFmExCZ09rDXGF</v>
      </c>
      <c r="I1399" s="9" t="s">
        <v>1799</v>
      </c>
      <c r="J1399" t="str">
        <f t="shared" si="127"/>
        <v>HV_SDGMFmExCZ09</v>
      </c>
      <c r="K1399" s="9" t="s">
        <v>1662</v>
      </c>
      <c r="L1399" s="9" t="s">
        <v>45</v>
      </c>
      <c r="M1399" s="9" t="str">
        <f>INDEX(key!$AS$4:$AS$7,B1399)</f>
        <v>SDG</v>
      </c>
      <c r="N1399" s="9" t="str">
        <f>INDEX(key!$I$3:$I$5,C1399)</f>
        <v>MFm</v>
      </c>
      <c r="O1399" s="9" t="str">
        <f>INDEX(key!$F$9:$F$10,D1399)</f>
        <v>Ex</v>
      </c>
      <c r="P1399" s="9" t="str">
        <f>INDEX(key!$AT$3:$BI$3,E1399)</f>
        <v>CZ09</v>
      </c>
      <c r="Q1399" s="9" t="str">
        <f>INDEX('HVACwts Src'!$D$7:$I$7,F1399)</f>
        <v>rDXGF</v>
      </c>
      <c r="R1399" s="36">
        <f>IF(G1399,INDEX('HVACwts Src'!$D$11:$U$164,(B1399-1)*39+(D1399-1)*19+E1399,(C1399-1)*6+F1399),0)</f>
        <v>0</v>
      </c>
      <c r="T1399" t="str">
        <f t="shared" si="128"/>
        <v>HV_SDGMFmExCZ09</v>
      </c>
      <c r="U1399" t="str">
        <f t="shared" si="129"/>
        <v>rDXGF</v>
      </c>
      <c r="V1399" s="36">
        <f t="shared" si="130"/>
        <v>0</v>
      </c>
    </row>
    <row r="1400" spans="1:22" x14ac:dyDescent="0.25">
      <c r="A1400" s="86">
        <f t="shared" si="131"/>
        <v>1394</v>
      </c>
      <c r="B1400">
        <v>3</v>
      </c>
      <c r="C1400">
        <v>2</v>
      </c>
      <c r="D1400">
        <v>1</v>
      </c>
      <c r="E1400">
        <v>9</v>
      </c>
      <c r="F1400">
        <v>2</v>
      </c>
      <c r="G1400" t="b">
        <f>INDEX(key!$AT$4:$BI$7,B1400,E1400)</f>
        <v>0</v>
      </c>
      <c r="H1400" t="str">
        <f t="shared" si="126"/>
        <v>HV_SDGMFmExCZ09rNCGF</v>
      </c>
      <c r="I1400" s="9" t="s">
        <v>1799</v>
      </c>
      <c r="J1400" t="str">
        <f t="shared" si="127"/>
        <v>HV_SDGMFmExCZ09</v>
      </c>
      <c r="K1400" s="9" t="s">
        <v>1662</v>
      </c>
      <c r="L1400" s="9" t="s">
        <v>45</v>
      </c>
      <c r="M1400" s="9" t="str">
        <f>INDEX(key!$AS$4:$AS$7,B1400)</f>
        <v>SDG</v>
      </c>
      <c r="N1400" s="9" t="str">
        <f>INDEX(key!$I$3:$I$5,C1400)</f>
        <v>MFm</v>
      </c>
      <c r="O1400" s="9" t="str">
        <f>INDEX(key!$F$9:$F$10,D1400)</f>
        <v>Ex</v>
      </c>
      <c r="P1400" s="9" t="str">
        <f>INDEX(key!$AT$3:$BI$3,E1400)</f>
        <v>CZ09</v>
      </c>
      <c r="Q1400" s="9" t="str">
        <f>INDEX('HVACwts Src'!$D$7:$I$7,F1400)</f>
        <v>rNCGF</v>
      </c>
      <c r="R1400" s="36">
        <f>IF(G1400,INDEX('HVACwts Src'!$D$11:$U$164,(B1400-1)*39+(D1400-1)*19+E1400,(C1400-1)*6+F1400),0)</f>
        <v>0</v>
      </c>
      <c r="T1400" t="str">
        <f t="shared" si="128"/>
        <v>HV_SDGMFmExCZ09</v>
      </c>
      <c r="U1400" t="str">
        <f t="shared" si="129"/>
        <v>rNCGF</v>
      </c>
      <c r="V1400" s="36">
        <f t="shared" si="130"/>
        <v>0</v>
      </c>
    </row>
    <row r="1401" spans="1:22" x14ac:dyDescent="0.25">
      <c r="A1401" s="86">
        <f t="shared" si="131"/>
        <v>1395</v>
      </c>
      <c r="B1401">
        <v>3</v>
      </c>
      <c r="C1401">
        <v>2</v>
      </c>
      <c r="D1401">
        <v>1</v>
      </c>
      <c r="E1401">
        <v>9</v>
      </c>
      <c r="F1401">
        <v>3</v>
      </c>
      <c r="G1401" t="b">
        <f>INDEX(key!$AT$4:$BI$7,B1401,E1401)</f>
        <v>0</v>
      </c>
      <c r="H1401" t="str">
        <f t="shared" si="126"/>
        <v>HV_SDGMFmExCZ09rDXHP</v>
      </c>
      <c r="I1401" s="9" t="s">
        <v>1799</v>
      </c>
      <c r="J1401" t="str">
        <f t="shared" si="127"/>
        <v>HV_SDGMFmExCZ09</v>
      </c>
      <c r="K1401" s="9" t="s">
        <v>1662</v>
      </c>
      <c r="L1401" s="9" t="s">
        <v>45</v>
      </c>
      <c r="M1401" s="9" t="str">
        <f>INDEX(key!$AS$4:$AS$7,B1401)</f>
        <v>SDG</v>
      </c>
      <c r="N1401" s="9" t="str">
        <f>INDEX(key!$I$3:$I$5,C1401)</f>
        <v>MFm</v>
      </c>
      <c r="O1401" s="9" t="str">
        <f>INDEX(key!$F$9:$F$10,D1401)</f>
        <v>Ex</v>
      </c>
      <c r="P1401" s="9" t="str">
        <f>INDEX(key!$AT$3:$BI$3,E1401)</f>
        <v>CZ09</v>
      </c>
      <c r="Q1401" s="9" t="str">
        <f>INDEX('HVACwts Src'!$D$7:$I$7,F1401)</f>
        <v>rDXHP</v>
      </c>
      <c r="R1401" s="36">
        <f>IF(G1401,INDEX('HVACwts Src'!$D$11:$U$164,(B1401-1)*39+(D1401-1)*19+E1401,(C1401-1)*6+F1401),0)</f>
        <v>0</v>
      </c>
      <c r="T1401" t="str">
        <f t="shared" si="128"/>
        <v>HV_SDGMFmExCZ09</v>
      </c>
      <c r="U1401" t="str">
        <f t="shared" si="129"/>
        <v>rDXHP</v>
      </c>
      <c r="V1401" s="36">
        <f t="shared" si="130"/>
        <v>0</v>
      </c>
    </row>
    <row r="1402" spans="1:22" x14ac:dyDescent="0.25">
      <c r="A1402" s="86">
        <f t="shared" si="131"/>
        <v>1396</v>
      </c>
      <c r="B1402">
        <v>3</v>
      </c>
      <c r="C1402">
        <v>2</v>
      </c>
      <c r="D1402">
        <v>1</v>
      </c>
      <c r="E1402">
        <v>9</v>
      </c>
      <c r="F1402">
        <v>4</v>
      </c>
      <c r="G1402" t="b">
        <f>INDEX(key!$AT$4:$BI$7,B1402,E1402)</f>
        <v>0</v>
      </c>
      <c r="H1402" t="str">
        <f t="shared" si="126"/>
        <v>HV_SDGMFmExCZ09rNCEH</v>
      </c>
      <c r="I1402" s="9" t="s">
        <v>1799</v>
      </c>
      <c r="J1402" t="str">
        <f t="shared" si="127"/>
        <v>HV_SDGMFmExCZ09</v>
      </c>
      <c r="K1402" s="9" t="s">
        <v>1662</v>
      </c>
      <c r="L1402" s="9" t="s">
        <v>45</v>
      </c>
      <c r="M1402" s="9" t="str">
        <f>INDEX(key!$AS$4:$AS$7,B1402)</f>
        <v>SDG</v>
      </c>
      <c r="N1402" s="9" t="str">
        <f>INDEX(key!$I$3:$I$5,C1402)</f>
        <v>MFm</v>
      </c>
      <c r="O1402" s="9" t="str">
        <f>INDEX(key!$F$9:$F$10,D1402)</f>
        <v>Ex</v>
      </c>
      <c r="P1402" s="9" t="str">
        <f>INDEX(key!$AT$3:$BI$3,E1402)</f>
        <v>CZ09</v>
      </c>
      <c r="Q1402" s="9" t="str">
        <f>INDEX('HVACwts Src'!$D$7:$I$7,F1402)</f>
        <v>rNCEH</v>
      </c>
      <c r="R1402" s="36">
        <f>IF(G1402,INDEX('HVACwts Src'!$D$11:$U$164,(B1402-1)*39+(D1402-1)*19+E1402,(C1402-1)*6+F1402),0)</f>
        <v>0</v>
      </c>
      <c r="T1402" t="str">
        <f t="shared" si="128"/>
        <v>HV_SDGMFmExCZ09</v>
      </c>
      <c r="U1402" t="str">
        <f t="shared" si="129"/>
        <v>rNCEH</v>
      </c>
      <c r="V1402" s="36">
        <f t="shared" si="130"/>
        <v>0</v>
      </c>
    </row>
    <row r="1403" spans="1:22" x14ac:dyDescent="0.25">
      <c r="A1403" s="86">
        <f t="shared" si="131"/>
        <v>1397</v>
      </c>
      <c r="B1403">
        <v>3</v>
      </c>
      <c r="C1403">
        <v>2</v>
      </c>
      <c r="D1403">
        <v>1</v>
      </c>
      <c r="E1403">
        <v>9</v>
      </c>
      <c r="F1403">
        <v>5</v>
      </c>
      <c r="G1403" t="b">
        <f>INDEX(key!$AT$4:$BI$7,B1403,E1403)</f>
        <v>0</v>
      </c>
      <c r="H1403" t="str">
        <f t="shared" si="126"/>
        <v>HV_SDGMFmExCZ09rDXOH</v>
      </c>
      <c r="I1403" s="9" t="s">
        <v>1799</v>
      </c>
      <c r="J1403" t="str">
        <f t="shared" si="127"/>
        <v>HV_SDGMFmExCZ09</v>
      </c>
      <c r="K1403" s="9" t="s">
        <v>1662</v>
      </c>
      <c r="L1403" s="9" t="s">
        <v>45</v>
      </c>
      <c r="M1403" s="9" t="str">
        <f>INDEX(key!$AS$4:$AS$7,B1403)</f>
        <v>SDG</v>
      </c>
      <c r="N1403" s="9" t="str">
        <f>INDEX(key!$I$3:$I$5,C1403)</f>
        <v>MFm</v>
      </c>
      <c r="O1403" s="9" t="str">
        <f>INDEX(key!$F$9:$F$10,D1403)</f>
        <v>Ex</v>
      </c>
      <c r="P1403" s="9" t="str">
        <f>INDEX(key!$AT$3:$BI$3,E1403)</f>
        <v>CZ09</v>
      </c>
      <c r="Q1403" s="9" t="str">
        <f>INDEX('HVACwts Src'!$D$7:$I$7,F1403)</f>
        <v>rDXOH</v>
      </c>
      <c r="R1403" s="36">
        <f>IF(G1403,INDEX('HVACwts Src'!$D$11:$U$164,(B1403-1)*39+(D1403-1)*19+E1403,(C1403-1)*6+F1403),0)</f>
        <v>0</v>
      </c>
      <c r="T1403" t="str">
        <f t="shared" si="128"/>
        <v>HV_SDGMFmExCZ09</v>
      </c>
      <c r="U1403" t="str">
        <f t="shared" si="129"/>
        <v>rDXOH</v>
      </c>
      <c r="V1403" s="36">
        <f t="shared" si="130"/>
        <v>0</v>
      </c>
    </row>
    <row r="1404" spans="1:22" x14ac:dyDescent="0.25">
      <c r="A1404" s="86">
        <f t="shared" si="131"/>
        <v>1398</v>
      </c>
      <c r="B1404">
        <v>3</v>
      </c>
      <c r="C1404">
        <v>2</v>
      </c>
      <c r="D1404">
        <v>1</v>
      </c>
      <c r="E1404">
        <v>9</v>
      </c>
      <c r="F1404">
        <v>6</v>
      </c>
      <c r="G1404" t="b">
        <f>INDEX(key!$AT$4:$BI$7,B1404,E1404)</f>
        <v>0</v>
      </c>
      <c r="H1404" t="str">
        <f t="shared" si="126"/>
        <v>HV_SDGMFmExCZ09rNCOH</v>
      </c>
      <c r="I1404" s="9" t="s">
        <v>1799</v>
      </c>
      <c r="J1404" t="str">
        <f t="shared" si="127"/>
        <v>HV_SDGMFmExCZ09</v>
      </c>
      <c r="K1404" s="9" t="s">
        <v>1662</v>
      </c>
      <c r="L1404" s="9" t="s">
        <v>45</v>
      </c>
      <c r="M1404" s="9" t="str">
        <f>INDEX(key!$AS$4:$AS$7,B1404)</f>
        <v>SDG</v>
      </c>
      <c r="N1404" s="9" t="str">
        <f>INDEX(key!$I$3:$I$5,C1404)</f>
        <v>MFm</v>
      </c>
      <c r="O1404" s="9" t="str">
        <f>INDEX(key!$F$9:$F$10,D1404)</f>
        <v>Ex</v>
      </c>
      <c r="P1404" s="9" t="str">
        <f>INDEX(key!$AT$3:$BI$3,E1404)</f>
        <v>CZ09</v>
      </c>
      <c r="Q1404" s="9" t="str">
        <f>INDEX('HVACwts Src'!$D$7:$I$7,F1404)</f>
        <v>rNCOH</v>
      </c>
      <c r="R1404" s="36">
        <f>IF(G1404,INDEX('HVACwts Src'!$D$11:$U$164,(B1404-1)*39+(D1404-1)*19+E1404,(C1404-1)*6+F1404),0)</f>
        <v>0</v>
      </c>
      <c r="T1404" t="str">
        <f t="shared" si="128"/>
        <v>HV_SDGMFmExCZ09</v>
      </c>
      <c r="U1404" t="str">
        <f t="shared" si="129"/>
        <v>rNCOH</v>
      </c>
      <c r="V1404" s="36">
        <f t="shared" si="130"/>
        <v>0</v>
      </c>
    </row>
    <row r="1405" spans="1:22" x14ac:dyDescent="0.25">
      <c r="A1405" s="86">
        <f t="shared" si="131"/>
        <v>1399</v>
      </c>
      <c r="B1405">
        <v>3</v>
      </c>
      <c r="C1405">
        <v>2</v>
      </c>
      <c r="D1405">
        <v>1</v>
      </c>
      <c r="E1405">
        <v>10</v>
      </c>
      <c r="F1405">
        <v>1</v>
      </c>
      <c r="G1405" t="b">
        <f>INDEX(key!$AT$4:$BI$7,B1405,E1405)</f>
        <v>1</v>
      </c>
      <c r="H1405" t="str">
        <f t="shared" si="126"/>
        <v>HV_SDGMFmExCZ10rDXGF</v>
      </c>
      <c r="I1405" s="9" t="s">
        <v>1799</v>
      </c>
      <c r="J1405" t="str">
        <f t="shared" si="127"/>
        <v>HV_SDGMFmExCZ10</v>
      </c>
      <c r="K1405" s="9" t="s">
        <v>1662</v>
      </c>
      <c r="L1405" s="9" t="s">
        <v>45</v>
      </c>
      <c r="M1405" s="9" t="str">
        <f>INDEX(key!$AS$4:$AS$7,B1405)</f>
        <v>SDG</v>
      </c>
      <c r="N1405" s="9" t="str">
        <f>INDEX(key!$I$3:$I$5,C1405)</f>
        <v>MFm</v>
      </c>
      <c r="O1405" s="9" t="str">
        <f>INDEX(key!$F$9:$F$10,D1405)</f>
        <v>Ex</v>
      </c>
      <c r="P1405" s="9" t="str">
        <f>INDEX(key!$AT$3:$BI$3,E1405)</f>
        <v>CZ10</v>
      </c>
      <c r="Q1405" s="9" t="str">
        <f>INDEX('HVACwts Src'!$D$7:$I$7,F1405)</f>
        <v>rDXGF</v>
      </c>
      <c r="R1405" s="36">
        <f>IF(G1405,INDEX('HVACwts Src'!$D$11:$U$164,(B1405-1)*39+(D1405-1)*19+E1405,(C1405-1)*6+F1405),0)</f>
        <v>39344.368592579449</v>
      </c>
      <c r="T1405" t="str">
        <f t="shared" si="128"/>
        <v>HV_SDGMFmExCZ10</v>
      </c>
      <c r="U1405" t="str">
        <f t="shared" si="129"/>
        <v>rDXGF</v>
      </c>
      <c r="V1405" s="36">
        <f t="shared" si="130"/>
        <v>39344.368592579449</v>
      </c>
    </row>
    <row r="1406" spans="1:22" x14ac:dyDescent="0.25">
      <c r="A1406" s="86">
        <f t="shared" si="131"/>
        <v>1400</v>
      </c>
      <c r="B1406">
        <v>3</v>
      </c>
      <c r="C1406">
        <v>2</v>
      </c>
      <c r="D1406">
        <v>1</v>
      </c>
      <c r="E1406">
        <v>10</v>
      </c>
      <c r="F1406">
        <v>2</v>
      </c>
      <c r="G1406" t="b">
        <f>INDEX(key!$AT$4:$BI$7,B1406,E1406)</f>
        <v>1</v>
      </c>
      <c r="H1406" t="str">
        <f t="shared" si="126"/>
        <v>HV_SDGMFmExCZ10rNCGF</v>
      </c>
      <c r="I1406" s="9" t="s">
        <v>1799</v>
      </c>
      <c r="J1406" t="str">
        <f t="shared" si="127"/>
        <v>HV_SDGMFmExCZ10</v>
      </c>
      <c r="K1406" s="9" t="s">
        <v>1662</v>
      </c>
      <c r="L1406" s="9" t="s">
        <v>45</v>
      </c>
      <c r="M1406" s="9" t="str">
        <f>INDEX(key!$AS$4:$AS$7,B1406)</f>
        <v>SDG</v>
      </c>
      <c r="N1406" s="9" t="str">
        <f>INDEX(key!$I$3:$I$5,C1406)</f>
        <v>MFm</v>
      </c>
      <c r="O1406" s="9" t="str">
        <f>INDEX(key!$F$9:$F$10,D1406)</f>
        <v>Ex</v>
      </c>
      <c r="P1406" s="9" t="str">
        <f>INDEX(key!$AT$3:$BI$3,E1406)</f>
        <v>CZ10</v>
      </c>
      <c r="Q1406" s="9" t="str">
        <f>INDEX('HVACwts Src'!$D$7:$I$7,F1406)</f>
        <v>rNCGF</v>
      </c>
      <c r="R1406" s="36">
        <f>IF(G1406,INDEX('HVACwts Src'!$D$11:$U$164,(B1406-1)*39+(D1406-1)*19+E1406,(C1406-1)*6+F1406),0)</f>
        <v>10007.056719674794</v>
      </c>
      <c r="T1406" t="str">
        <f t="shared" si="128"/>
        <v>HV_SDGMFmExCZ10</v>
      </c>
      <c r="U1406" t="str">
        <f t="shared" si="129"/>
        <v>rNCGF</v>
      </c>
      <c r="V1406" s="36">
        <f t="shared" si="130"/>
        <v>10007.056719674794</v>
      </c>
    </row>
    <row r="1407" spans="1:22" x14ac:dyDescent="0.25">
      <c r="A1407" s="86">
        <f t="shared" si="131"/>
        <v>1401</v>
      </c>
      <c r="B1407">
        <v>3</v>
      </c>
      <c r="C1407">
        <v>2</v>
      </c>
      <c r="D1407">
        <v>1</v>
      </c>
      <c r="E1407">
        <v>10</v>
      </c>
      <c r="F1407">
        <v>3</v>
      </c>
      <c r="G1407" t="b">
        <f>INDEX(key!$AT$4:$BI$7,B1407,E1407)</f>
        <v>1</v>
      </c>
      <c r="H1407" t="str">
        <f t="shared" si="126"/>
        <v>HV_SDGMFmExCZ10rDXHP</v>
      </c>
      <c r="I1407" s="9" t="s">
        <v>1799</v>
      </c>
      <c r="J1407" t="str">
        <f t="shared" si="127"/>
        <v>HV_SDGMFmExCZ10</v>
      </c>
      <c r="K1407" s="9" t="s">
        <v>1662</v>
      </c>
      <c r="L1407" s="9" t="s">
        <v>45</v>
      </c>
      <c r="M1407" s="9" t="str">
        <f>INDEX(key!$AS$4:$AS$7,B1407)</f>
        <v>SDG</v>
      </c>
      <c r="N1407" s="9" t="str">
        <f>INDEX(key!$I$3:$I$5,C1407)</f>
        <v>MFm</v>
      </c>
      <c r="O1407" s="9" t="str">
        <f>INDEX(key!$F$9:$F$10,D1407)</f>
        <v>Ex</v>
      </c>
      <c r="P1407" s="9" t="str">
        <f>INDEX(key!$AT$3:$BI$3,E1407)</f>
        <v>CZ10</v>
      </c>
      <c r="Q1407" s="9" t="str">
        <f>INDEX('HVACwts Src'!$D$7:$I$7,F1407)</f>
        <v>rDXHP</v>
      </c>
      <c r="R1407" s="36">
        <f>IF(G1407,INDEX('HVACwts Src'!$D$11:$U$164,(B1407-1)*39+(D1407-1)*19+E1407,(C1407-1)*6+F1407),0)</f>
        <v>5657.5092125942365</v>
      </c>
      <c r="T1407" t="str">
        <f t="shared" si="128"/>
        <v>HV_SDGMFmExCZ10</v>
      </c>
      <c r="U1407" t="str">
        <f t="shared" si="129"/>
        <v>rDXHP</v>
      </c>
      <c r="V1407" s="36">
        <f t="shared" si="130"/>
        <v>5657.5092125942365</v>
      </c>
    </row>
    <row r="1408" spans="1:22" x14ac:dyDescent="0.25">
      <c r="A1408" s="86">
        <f t="shared" si="131"/>
        <v>1402</v>
      </c>
      <c r="B1408">
        <v>3</v>
      </c>
      <c r="C1408">
        <v>2</v>
      </c>
      <c r="D1408">
        <v>1</v>
      </c>
      <c r="E1408">
        <v>10</v>
      </c>
      <c r="F1408">
        <v>4</v>
      </c>
      <c r="G1408" t="b">
        <f>INDEX(key!$AT$4:$BI$7,B1408,E1408)</f>
        <v>1</v>
      </c>
      <c r="H1408" t="str">
        <f t="shared" si="126"/>
        <v>HV_SDGMFmExCZ10rNCEH</v>
      </c>
      <c r="I1408" s="9" t="s">
        <v>1799</v>
      </c>
      <c r="J1408" t="str">
        <f t="shared" si="127"/>
        <v>HV_SDGMFmExCZ10</v>
      </c>
      <c r="K1408" s="9" t="s">
        <v>1662</v>
      </c>
      <c r="L1408" s="9" t="s">
        <v>45</v>
      </c>
      <c r="M1408" s="9" t="str">
        <f>INDEX(key!$AS$4:$AS$7,B1408)</f>
        <v>SDG</v>
      </c>
      <c r="N1408" s="9" t="str">
        <f>INDEX(key!$I$3:$I$5,C1408)</f>
        <v>MFm</v>
      </c>
      <c r="O1408" s="9" t="str">
        <f>INDEX(key!$F$9:$F$10,D1408)</f>
        <v>Ex</v>
      </c>
      <c r="P1408" s="9" t="str">
        <f>INDEX(key!$AT$3:$BI$3,E1408)</f>
        <v>CZ10</v>
      </c>
      <c r="Q1408" s="9" t="str">
        <f>INDEX('HVACwts Src'!$D$7:$I$7,F1408)</f>
        <v>rNCEH</v>
      </c>
      <c r="R1408" s="36">
        <f>IF(G1408,INDEX('HVACwts Src'!$D$11:$U$164,(B1408-1)*39+(D1408-1)*19+E1408,(C1408-1)*6+F1408),0)</f>
        <v>1438.9610917073173</v>
      </c>
      <c r="T1408" t="str">
        <f t="shared" si="128"/>
        <v>HV_SDGMFmExCZ10</v>
      </c>
      <c r="U1408" t="str">
        <f t="shared" si="129"/>
        <v>rNCEH</v>
      </c>
      <c r="V1408" s="36">
        <f t="shared" si="130"/>
        <v>1438.9610917073173</v>
      </c>
    </row>
    <row r="1409" spans="1:22" x14ac:dyDescent="0.25">
      <c r="A1409" s="86">
        <f t="shared" si="131"/>
        <v>1403</v>
      </c>
      <c r="B1409">
        <v>3</v>
      </c>
      <c r="C1409">
        <v>2</v>
      </c>
      <c r="D1409">
        <v>1</v>
      </c>
      <c r="E1409">
        <v>10</v>
      </c>
      <c r="F1409">
        <v>5</v>
      </c>
      <c r="G1409" t="b">
        <f>INDEX(key!$AT$4:$BI$7,B1409,E1409)</f>
        <v>1</v>
      </c>
      <c r="H1409" t="str">
        <f t="shared" si="126"/>
        <v>HV_SDGMFmExCZ10rDXOH</v>
      </c>
      <c r="I1409" s="9" t="s">
        <v>1799</v>
      </c>
      <c r="J1409" t="str">
        <f t="shared" si="127"/>
        <v>HV_SDGMFmExCZ10</v>
      </c>
      <c r="K1409" s="9" t="s">
        <v>1662</v>
      </c>
      <c r="L1409" s="9" t="s">
        <v>45</v>
      </c>
      <c r="M1409" s="9" t="str">
        <f>INDEX(key!$AS$4:$AS$7,B1409)</f>
        <v>SDG</v>
      </c>
      <c r="N1409" s="9" t="str">
        <f>INDEX(key!$I$3:$I$5,C1409)</f>
        <v>MFm</v>
      </c>
      <c r="O1409" s="9" t="str">
        <f>INDEX(key!$F$9:$F$10,D1409)</f>
        <v>Ex</v>
      </c>
      <c r="P1409" s="9" t="str">
        <f>INDEX(key!$AT$3:$BI$3,E1409)</f>
        <v>CZ10</v>
      </c>
      <c r="Q1409" s="9" t="str">
        <f>INDEX('HVACwts Src'!$D$7:$I$7,F1409)</f>
        <v>rDXOH</v>
      </c>
      <c r="R1409" s="36">
        <f>IF(G1409,INDEX('HVACwts Src'!$D$11:$U$164,(B1409-1)*39+(D1409-1)*19+E1409,(C1409-1)*6+F1409),0)</f>
        <v>4906.42961744272</v>
      </c>
      <c r="T1409" t="str">
        <f t="shared" si="128"/>
        <v>HV_SDGMFmExCZ10</v>
      </c>
      <c r="U1409" t="str">
        <f t="shared" si="129"/>
        <v>rDXOH</v>
      </c>
      <c r="V1409" s="36">
        <f t="shared" si="130"/>
        <v>4906.42961744272</v>
      </c>
    </row>
    <row r="1410" spans="1:22" x14ac:dyDescent="0.25">
      <c r="A1410" s="86">
        <f t="shared" si="131"/>
        <v>1404</v>
      </c>
      <c r="B1410">
        <v>3</v>
      </c>
      <c r="C1410">
        <v>2</v>
      </c>
      <c r="D1410">
        <v>1</v>
      </c>
      <c r="E1410">
        <v>10</v>
      </c>
      <c r="F1410">
        <v>6</v>
      </c>
      <c r="G1410" t="b">
        <f>INDEX(key!$AT$4:$BI$7,B1410,E1410)</f>
        <v>1</v>
      </c>
      <c r="H1410" t="str">
        <f t="shared" si="126"/>
        <v>HV_SDGMFmExCZ10rNCOH</v>
      </c>
      <c r="I1410" s="9" t="s">
        <v>1799</v>
      </c>
      <c r="J1410" t="str">
        <f t="shared" si="127"/>
        <v>HV_SDGMFmExCZ10</v>
      </c>
      <c r="K1410" s="9" t="s">
        <v>1662</v>
      </c>
      <c r="L1410" s="9" t="s">
        <v>45</v>
      </c>
      <c r="M1410" s="9" t="str">
        <f>INDEX(key!$AS$4:$AS$7,B1410)</f>
        <v>SDG</v>
      </c>
      <c r="N1410" s="9" t="str">
        <f>INDEX(key!$I$3:$I$5,C1410)</f>
        <v>MFm</v>
      </c>
      <c r="O1410" s="9" t="str">
        <f>INDEX(key!$F$9:$F$10,D1410)</f>
        <v>Ex</v>
      </c>
      <c r="P1410" s="9" t="str">
        <f>INDEX(key!$AT$3:$BI$3,E1410)</f>
        <v>CZ10</v>
      </c>
      <c r="Q1410" s="9" t="str">
        <f>INDEX('HVACwts Src'!$D$7:$I$7,F1410)</f>
        <v>rNCOH</v>
      </c>
      <c r="R1410" s="36">
        <f>IF(G1410,INDEX('HVACwts Src'!$D$11:$U$164,(B1410-1)*39+(D1410-1)*19+E1410,(C1410-1)*6+F1410),0)</f>
        <v>1247.9274983739838</v>
      </c>
      <c r="T1410" t="str">
        <f t="shared" si="128"/>
        <v>HV_SDGMFmExCZ10</v>
      </c>
      <c r="U1410" t="str">
        <f t="shared" si="129"/>
        <v>rNCOH</v>
      </c>
      <c r="V1410" s="36">
        <f t="shared" si="130"/>
        <v>1247.9274983739838</v>
      </c>
    </row>
    <row r="1411" spans="1:22" x14ac:dyDescent="0.25">
      <c r="A1411" s="86">
        <f t="shared" si="131"/>
        <v>1405</v>
      </c>
      <c r="B1411">
        <v>3</v>
      </c>
      <c r="C1411">
        <v>2</v>
      </c>
      <c r="D1411">
        <v>1</v>
      </c>
      <c r="E1411">
        <v>11</v>
      </c>
      <c r="F1411">
        <v>1</v>
      </c>
      <c r="G1411" t="b">
        <f>INDEX(key!$AT$4:$BI$7,B1411,E1411)</f>
        <v>0</v>
      </c>
      <c r="H1411" t="str">
        <f t="shared" si="126"/>
        <v>HV_SDGMFmExCZ11rDXGF</v>
      </c>
      <c r="I1411" s="9" t="s">
        <v>1799</v>
      </c>
      <c r="J1411" t="str">
        <f t="shared" si="127"/>
        <v>HV_SDGMFmExCZ11</v>
      </c>
      <c r="K1411" s="9" t="s">
        <v>1662</v>
      </c>
      <c r="L1411" s="9" t="s">
        <v>45</v>
      </c>
      <c r="M1411" s="9" t="str">
        <f>INDEX(key!$AS$4:$AS$7,B1411)</f>
        <v>SDG</v>
      </c>
      <c r="N1411" s="9" t="str">
        <f>INDEX(key!$I$3:$I$5,C1411)</f>
        <v>MFm</v>
      </c>
      <c r="O1411" s="9" t="str">
        <f>INDEX(key!$F$9:$F$10,D1411)</f>
        <v>Ex</v>
      </c>
      <c r="P1411" s="9" t="str">
        <f>INDEX(key!$AT$3:$BI$3,E1411)</f>
        <v>CZ11</v>
      </c>
      <c r="Q1411" s="9" t="str">
        <f>INDEX('HVACwts Src'!$D$7:$I$7,F1411)</f>
        <v>rDXGF</v>
      </c>
      <c r="R1411" s="36">
        <f>IF(G1411,INDEX('HVACwts Src'!$D$11:$U$164,(B1411-1)*39+(D1411-1)*19+E1411,(C1411-1)*6+F1411),0)</f>
        <v>0</v>
      </c>
      <c r="T1411" t="str">
        <f t="shared" si="128"/>
        <v>HV_SDGMFmExCZ11</v>
      </c>
      <c r="U1411" t="str">
        <f t="shared" si="129"/>
        <v>rDXGF</v>
      </c>
      <c r="V1411" s="36">
        <f t="shared" si="130"/>
        <v>0</v>
      </c>
    </row>
    <row r="1412" spans="1:22" x14ac:dyDescent="0.25">
      <c r="A1412" s="86">
        <f t="shared" si="131"/>
        <v>1406</v>
      </c>
      <c r="B1412">
        <v>3</v>
      </c>
      <c r="C1412">
        <v>2</v>
      </c>
      <c r="D1412">
        <v>1</v>
      </c>
      <c r="E1412">
        <v>11</v>
      </c>
      <c r="F1412">
        <v>2</v>
      </c>
      <c r="G1412" t="b">
        <f>INDEX(key!$AT$4:$BI$7,B1412,E1412)</f>
        <v>0</v>
      </c>
      <c r="H1412" t="str">
        <f t="shared" si="126"/>
        <v>HV_SDGMFmExCZ11rNCGF</v>
      </c>
      <c r="I1412" s="9" t="s">
        <v>1799</v>
      </c>
      <c r="J1412" t="str">
        <f t="shared" si="127"/>
        <v>HV_SDGMFmExCZ11</v>
      </c>
      <c r="K1412" s="9" t="s">
        <v>1662</v>
      </c>
      <c r="L1412" s="9" t="s">
        <v>45</v>
      </c>
      <c r="M1412" s="9" t="str">
        <f>INDEX(key!$AS$4:$AS$7,B1412)</f>
        <v>SDG</v>
      </c>
      <c r="N1412" s="9" t="str">
        <f>INDEX(key!$I$3:$I$5,C1412)</f>
        <v>MFm</v>
      </c>
      <c r="O1412" s="9" t="str">
        <f>INDEX(key!$F$9:$F$10,D1412)</f>
        <v>Ex</v>
      </c>
      <c r="P1412" s="9" t="str">
        <f>INDEX(key!$AT$3:$BI$3,E1412)</f>
        <v>CZ11</v>
      </c>
      <c r="Q1412" s="9" t="str">
        <f>INDEX('HVACwts Src'!$D$7:$I$7,F1412)</f>
        <v>rNCGF</v>
      </c>
      <c r="R1412" s="36">
        <f>IF(G1412,INDEX('HVACwts Src'!$D$11:$U$164,(B1412-1)*39+(D1412-1)*19+E1412,(C1412-1)*6+F1412),0)</f>
        <v>0</v>
      </c>
      <c r="T1412" t="str">
        <f t="shared" si="128"/>
        <v>HV_SDGMFmExCZ11</v>
      </c>
      <c r="U1412" t="str">
        <f t="shared" si="129"/>
        <v>rNCGF</v>
      </c>
      <c r="V1412" s="36">
        <f t="shared" si="130"/>
        <v>0</v>
      </c>
    </row>
    <row r="1413" spans="1:22" x14ac:dyDescent="0.25">
      <c r="A1413" s="86">
        <f t="shared" si="131"/>
        <v>1407</v>
      </c>
      <c r="B1413">
        <v>3</v>
      </c>
      <c r="C1413">
        <v>2</v>
      </c>
      <c r="D1413">
        <v>1</v>
      </c>
      <c r="E1413">
        <v>11</v>
      </c>
      <c r="F1413">
        <v>3</v>
      </c>
      <c r="G1413" t="b">
        <f>INDEX(key!$AT$4:$BI$7,B1413,E1413)</f>
        <v>0</v>
      </c>
      <c r="H1413" t="str">
        <f t="shared" si="126"/>
        <v>HV_SDGMFmExCZ11rDXHP</v>
      </c>
      <c r="I1413" s="9" t="s">
        <v>1799</v>
      </c>
      <c r="J1413" t="str">
        <f t="shared" si="127"/>
        <v>HV_SDGMFmExCZ11</v>
      </c>
      <c r="K1413" s="9" t="s">
        <v>1662</v>
      </c>
      <c r="L1413" s="9" t="s">
        <v>45</v>
      </c>
      <c r="M1413" s="9" t="str">
        <f>INDEX(key!$AS$4:$AS$7,B1413)</f>
        <v>SDG</v>
      </c>
      <c r="N1413" s="9" t="str">
        <f>INDEX(key!$I$3:$I$5,C1413)</f>
        <v>MFm</v>
      </c>
      <c r="O1413" s="9" t="str">
        <f>INDEX(key!$F$9:$F$10,D1413)</f>
        <v>Ex</v>
      </c>
      <c r="P1413" s="9" t="str">
        <f>INDEX(key!$AT$3:$BI$3,E1413)</f>
        <v>CZ11</v>
      </c>
      <c r="Q1413" s="9" t="str">
        <f>INDEX('HVACwts Src'!$D$7:$I$7,F1413)</f>
        <v>rDXHP</v>
      </c>
      <c r="R1413" s="36">
        <f>IF(G1413,INDEX('HVACwts Src'!$D$11:$U$164,(B1413-1)*39+(D1413-1)*19+E1413,(C1413-1)*6+F1413),0)</f>
        <v>0</v>
      </c>
      <c r="T1413" t="str">
        <f t="shared" si="128"/>
        <v>HV_SDGMFmExCZ11</v>
      </c>
      <c r="U1413" t="str">
        <f t="shared" si="129"/>
        <v>rDXHP</v>
      </c>
      <c r="V1413" s="36">
        <f t="shared" si="130"/>
        <v>0</v>
      </c>
    </row>
    <row r="1414" spans="1:22" x14ac:dyDescent="0.25">
      <c r="A1414" s="86">
        <f t="shared" si="131"/>
        <v>1408</v>
      </c>
      <c r="B1414">
        <v>3</v>
      </c>
      <c r="C1414">
        <v>2</v>
      </c>
      <c r="D1414">
        <v>1</v>
      </c>
      <c r="E1414">
        <v>11</v>
      </c>
      <c r="F1414">
        <v>4</v>
      </c>
      <c r="G1414" t="b">
        <f>INDEX(key!$AT$4:$BI$7,B1414,E1414)</f>
        <v>0</v>
      </c>
      <c r="H1414" t="str">
        <f t="shared" si="126"/>
        <v>HV_SDGMFmExCZ11rNCEH</v>
      </c>
      <c r="I1414" s="9" t="s">
        <v>1799</v>
      </c>
      <c r="J1414" t="str">
        <f t="shared" si="127"/>
        <v>HV_SDGMFmExCZ11</v>
      </c>
      <c r="K1414" s="9" t="s">
        <v>1662</v>
      </c>
      <c r="L1414" s="9" t="s">
        <v>45</v>
      </c>
      <c r="M1414" s="9" t="str">
        <f>INDEX(key!$AS$4:$AS$7,B1414)</f>
        <v>SDG</v>
      </c>
      <c r="N1414" s="9" t="str">
        <f>INDEX(key!$I$3:$I$5,C1414)</f>
        <v>MFm</v>
      </c>
      <c r="O1414" s="9" t="str">
        <f>INDEX(key!$F$9:$F$10,D1414)</f>
        <v>Ex</v>
      </c>
      <c r="P1414" s="9" t="str">
        <f>INDEX(key!$AT$3:$BI$3,E1414)</f>
        <v>CZ11</v>
      </c>
      <c r="Q1414" s="9" t="str">
        <f>INDEX('HVACwts Src'!$D$7:$I$7,F1414)</f>
        <v>rNCEH</v>
      </c>
      <c r="R1414" s="36">
        <f>IF(G1414,INDEX('HVACwts Src'!$D$11:$U$164,(B1414-1)*39+(D1414-1)*19+E1414,(C1414-1)*6+F1414),0)</f>
        <v>0</v>
      </c>
      <c r="T1414" t="str">
        <f t="shared" si="128"/>
        <v>HV_SDGMFmExCZ11</v>
      </c>
      <c r="U1414" t="str">
        <f t="shared" si="129"/>
        <v>rNCEH</v>
      </c>
      <c r="V1414" s="36">
        <f t="shared" si="130"/>
        <v>0</v>
      </c>
    </row>
    <row r="1415" spans="1:22" x14ac:dyDescent="0.25">
      <c r="A1415" s="86">
        <f t="shared" si="131"/>
        <v>1409</v>
      </c>
      <c r="B1415">
        <v>3</v>
      </c>
      <c r="C1415">
        <v>2</v>
      </c>
      <c r="D1415">
        <v>1</v>
      </c>
      <c r="E1415">
        <v>11</v>
      </c>
      <c r="F1415">
        <v>5</v>
      </c>
      <c r="G1415" t="b">
        <f>INDEX(key!$AT$4:$BI$7,B1415,E1415)</f>
        <v>0</v>
      </c>
      <c r="H1415" t="str">
        <f t="shared" ref="H1415:H1478" si="132">+J1415&amp;Q1415</f>
        <v>HV_SDGMFmExCZ11rDXOH</v>
      </c>
      <c r="I1415" s="9" t="s">
        <v>1799</v>
      </c>
      <c r="J1415" t="str">
        <f t="shared" ref="J1415:J1478" si="133">"HV_"&amp;M1415&amp;N1415&amp;O1415&amp;P1415</f>
        <v>HV_SDGMFmExCZ11</v>
      </c>
      <c r="K1415" s="9" t="s">
        <v>1662</v>
      </c>
      <c r="L1415" s="9" t="s">
        <v>45</v>
      </c>
      <c r="M1415" s="9" t="str">
        <f>INDEX(key!$AS$4:$AS$7,B1415)</f>
        <v>SDG</v>
      </c>
      <c r="N1415" s="9" t="str">
        <f>INDEX(key!$I$3:$I$5,C1415)</f>
        <v>MFm</v>
      </c>
      <c r="O1415" s="9" t="str">
        <f>INDEX(key!$F$9:$F$10,D1415)</f>
        <v>Ex</v>
      </c>
      <c r="P1415" s="9" t="str">
        <f>INDEX(key!$AT$3:$BI$3,E1415)</f>
        <v>CZ11</v>
      </c>
      <c r="Q1415" s="9" t="str">
        <f>INDEX('HVACwts Src'!$D$7:$I$7,F1415)</f>
        <v>rDXOH</v>
      </c>
      <c r="R1415" s="36">
        <f>IF(G1415,INDEX('HVACwts Src'!$D$11:$U$164,(B1415-1)*39+(D1415-1)*19+E1415,(C1415-1)*6+F1415),0)</f>
        <v>0</v>
      </c>
      <c r="T1415" t="str">
        <f t="shared" si="128"/>
        <v>HV_SDGMFmExCZ11</v>
      </c>
      <c r="U1415" t="str">
        <f t="shared" si="129"/>
        <v>rDXOH</v>
      </c>
      <c r="V1415" s="36">
        <f t="shared" si="130"/>
        <v>0</v>
      </c>
    </row>
    <row r="1416" spans="1:22" x14ac:dyDescent="0.25">
      <c r="A1416" s="86">
        <f t="shared" si="131"/>
        <v>1410</v>
      </c>
      <c r="B1416">
        <v>3</v>
      </c>
      <c r="C1416">
        <v>2</v>
      </c>
      <c r="D1416">
        <v>1</v>
      </c>
      <c r="E1416">
        <v>11</v>
      </c>
      <c r="F1416">
        <v>6</v>
      </c>
      <c r="G1416" t="b">
        <f>INDEX(key!$AT$4:$BI$7,B1416,E1416)</f>
        <v>0</v>
      </c>
      <c r="H1416" t="str">
        <f t="shared" si="132"/>
        <v>HV_SDGMFmExCZ11rNCOH</v>
      </c>
      <c r="I1416" s="9" t="s">
        <v>1799</v>
      </c>
      <c r="J1416" t="str">
        <f t="shared" si="133"/>
        <v>HV_SDGMFmExCZ11</v>
      </c>
      <c r="K1416" s="9" t="s">
        <v>1662</v>
      </c>
      <c r="L1416" s="9" t="s">
        <v>45</v>
      </c>
      <c r="M1416" s="9" t="str">
        <f>INDEX(key!$AS$4:$AS$7,B1416)</f>
        <v>SDG</v>
      </c>
      <c r="N1416" s="9" t="str">
        <f>INDEX(key!$I$3:$I$5,C1416)</f>
        <v>MFm</v>
      </c>
      <c r="O1416" s="9" t="str">
        <f>INDEX(key!$F$9:$F$10,D1416)</f>
        <v>Ex</v>
      </c>
      <c r="P1416" s="9" t="str">
        <f>INDEX(key!$AT$3:$BI$3,E1416)</f>
        <v>CZ11</v>
      </c>
      <c r="Q1416" s="9" t="str">
        <f>INDEX('HVACwts Src'!$D$7:$I$7,F1416)</f>
        <v>rNCOH</v>
      </c>
      <c r="R1416" s="36">
        <f>IF(G1416,INDEX('HVACwts Src'!$D$11:$U$164,(B1416-1)*39+(D1416-1)*19+E1416,(C1416-1)*6+F1416),0)</f>
        <v>0</v>
      </c>
      <c r="T1416" t="str">
        <f t="shared" ref="T1416:T1479" si="134">+J1416</f>
        <v>HV_SDGMFmExCZ11</v>
      </c>
      <c r="U1416" t="str">
        <f t="shared" ref="U1416:U1479" si="135">+Q1416</f>
        <v>rNCOH</v>
      </c>
      <c r="V1416" s="36">
        <f t="shared" ref="V1416:V1479" si="136">+R1416</f>
        <v>0</v>
      </c>
    </row>
    <row r="1417" spans="1:22" x14ac:dyDescent="0.25">
      <c r="A1417" s="86">
        <f t="shared" ref="A1417:A1480" si="137">+A1416+1</f>
        <v>1411</v>
      </c>
      <c r="B1417">
        <v>3</v>
      </c>
      <c r="C1417">
        <v>2</v>
      </c>
      <c r="D1417">
        <v>1</v>
      </c>
      <c r="E1417">
        <v>12</v>
      </c>
      <c r="F1417">
        <v>1</v>
      </c>
      <c r="G1417" t="b">
        <f>INDEX(key!$AT$4:$BI$7,B1417,E1417)</f>
        <v>0</v>
      </c>
      <c r="H1417" t="str">
        <f t="shared" si="132"/>
        <v>HV_SDGMFmExCZ12rDXGF</v>
      </c>
      <c r="I1417" s="9" t="s">
        <v>1799</v>
      </c>
      <c r="J1417" t="str">
        <f t="shared" si="133"/>
        <v>HV_SDGMFmExCZ12</v>
      </c>
      <c r="K1417" s="9" t="s">
        <v>1662</v>
      </c>
      <c r="L1417" s="9" t="s">
        <v>45</v>
      </c>
      <c r="M1417" s="9" t="str">
        <f>INDEX(key!$AS$4:$AS$7,B1417)</f>
        <v>SDG</v>
      </c>
      <c r="N1417" s="9" t="str">
        <f>INDEX(key!$I$3:$I$5,C1417)</f>
        <v>MFm</v>
      </c>
      <c r="O1417" s="9" t="str">
        <f>INDEX(key!$F$9:$F$10,D1417)</f>
        <v>Ex</v>
      </c>
      <c r="P1417" s="9" t="str">
        <f>INDEX(key!$AT$3:$BI$3,E1417)</f>
        <v>CZ12</v>
      </c>
      <c r="Q1417" s="9" t="str">
        <f>INDEX('HVACwts Src'!$D$7:$I$7,F1417)</f>
        <v>rDXGF</v>
      </c>
      <c r="R1417" s="36">
        <f>IF(G1417,INDEX('HVACwts Src'!$D$11:$U$164,(B1417-1)*39+(D1417-1)*19+E1417,(C1417-1)*6+F1417),0)</f>
        <v>0</v>
      </c>
      <c r="T1417" t="str">
        <f t="shared" si="134"/>
        <v>HV_SDGMFmExCZ12</v>
      </c>
      <c r="U1417" t="str">
        <f t="shared" si="135"/>
        <v>rDXGF</v>
      </c>
      <c r="V1417" s="36">
        <f t="shared" si="136"/>
        <v>0</v>
      </c>
    </row>
    <row r="1418" spans="1:22" x14ac:dyDescent="0.25">
      <c r="A1418" s="86">
        <f t="shared" si="137"/>
        <v>1412</v>
      </c>
      <c r="B1418">
        <v>3</v>
      </c>
      <c r="C1418">
        <v>2</v>
      </c>
      <c r="D1418">
        <v>1</v>
      </c>
      <c r="E1418">
        <v>12</v>
      </c>
      <c r="F1418">
        <v>2</v>
      </c>
      <c r="G1418" t="b">
        <f>INDEX(key!$AT$4:$BI$7,B1418,E1418)</f>
        <v>0</v>
      </c>
      <c r="H1418" t="str">
        <f t="shared" si="132"/>
        <v>HV_SDGMFmExCZ12rNCGF</v>
      </c>
      <c r="I1418" s="9" t="s">
        <v>1799</v>
      </c>
      <c r="J1418" t="str">
        <f t="shared" si="133"/>
        <v>HV_SDGMFmExCZ12</v>
      </c>
      <c r="K1418" s="9" t="s">
        <v>1662</v>
      </c>
      <c r="L1418" s="9" t="s">
        <v>45</v>
      </c>
      <c r="M1418" s="9" t="str">
        <f>INDEX(key!$AS$4:$AS$7,B1418)</f>
        <v>SDG</v>
      </c>
      <c r="N1418" s="9" t="str">
        <f>INDEX(key!$I$3:$I$5,C1418)</f>
        <v>MFm</v>
      </c>
      <c r="O1418" s="9" t="str">
        <f>INDEX(key!$F$9:$F$10,D1418)</f>
        <v>Ex</v>
      </c>
      <c r="P1418" s="9" t="str">
        <f>INDEX(key!$AT$3:$BI$3,E1418)</f>
        <v>CZ12</v>
      </c>
      <c r="Q1418" s="9" t="str">
        <f>INDEX('HVACwts Src'!$D$7:$I$7,F1418)</f>
        <v>rNCGF</v>
      </c>
      <c r="R1418" s="36">
        <f>IF(G1418,INDEX('HVACwts Src'!$D$11:$U$164,(B1418-1)*39+(D1418-1)*19+E1418,(C1418-1)*6+F1418),0)</f>
        <v>0</v>
      </c>
      <c r="T1418" t="str">
        <f t="shared" si="134"/>
        <v>HV_SDGMFmExCZ12</v>
      </c>
      <c r="U1418" t="str">
        <f t="shared" si="135"/>
        <v>rNCGF</v>
      </c>
      <c r="V1418" s="36">
        <f t="shared" si="136"/>
        <v>0</v>
      </c>
    </row>
    <row r="1419" spans="1:22" x14ac:dyDescent="0.25">
      <c r="A1419" s="86">
        <f t="shared" si="137"/>
        <v>1413</v>
      </c>
      <c r="B1419">
        <v>3</v>
      </c>
      <c r="C1419">
        <v>2</v>
      </c>
      <c r="D1419">
        <v>1</v>
      </c>
      <c r="E1419">
        <v>12</v>
      </c>
      <c r="F1419">
        <v>3</v>
      </c>
      <c r="G1419" t="b">
        <f>INDEX(key!$AT$4:$BI$7,B1419,E1419)</f>
        <v>0</v>
      </c>
      <c r="H1419" t="str">
        <f t="shared" si="132"/>
        <v>HV_SDGMFmExCZ12rDXHP</v>
      </c>
      <c r="I1419" s="9" t="s">
        <v>1799</v>
      </c>
      <c r="J1419" t="str">
        <f t="shared" si="133"/>
        <v>HV_SDGMFmExCZ12</v>
      </c>
      <c r="K1419" s="9" t="s">
        <v>1662</v>
      </c>
      <c r="L1419" s="9" t="s">
        <v>45</v>
      </c>
      <c r="M1419" s="9" t="str">
        <f>INDEX(key!$AS$4:$AS$7,B1419)</f>
        <v>SDG</v>
      </c>
      <c r="N1419" s="9" t="str">
        <f>INDEX(key!$I$3:$I$5,C1419)</f>
        <v>MFm</v>
      </c>
      <c r="O1419" s="9" t="str">
        <f>INDEX(key!$F$9:$F$10,D1419)</f>
        <v>Ex</v>
      </c>
      <c r="P1419" s="9" t="str">
        <f>INDEX(key!$AT$3:$BI$3,E1419)</f>
        <v>CZ12</v>
      </c>
      <c r="Q1419" s="9" t="str">
        <f>INDEX('HVACwts Src'!$D$7:$I$7,F1419)</f>
        <v>rDXHP</v>
      </c>
      <c r="R1419" s="36">
        <f>IF(G1419,INDEX('HVACwts Src'!$D$11:$U$164,(B1419-1)*39+(D1419-1)*19+E1419,(C1419-1)*6+F1419),0)</f>
        <v>0</v>
      </c>
      <c r="T1419" t="str">
        <f t="shared" si="134"/>
        <v>HV_SDGMFmExCZ12</v>
      </c>
      <c r="U1419" t="str">
        <f t="shared" si="135"/>
        <v>rDXHP</v>
      </c>
      <c r="V1419" s="36">
        <f t="shared" si="136"/>
        <v>0</v>
      </c>
    </row>
    <row r="1420" spans="1:22" x14ac:dyDescent="0.25">
      <c r="A1420" s="86">
        <f t="shared" si="137"/>
        <v>1414</v>
      </c>
      <c r="B1420">
        <v>3</v>
      </c>
      <c r="C1420">
        <v>2</v>
      </c>
      <c r="D1420">
        <v>1</v>
      </c>
      <c r="E1420">
        <v>12</v>
      </c>
      <c r="F1420">
        <v>4</v>
      </c>
      <c r="G1420" t="b">
        <f>INDEX(key!$AT$4:$BI$7,B1420,E1420)</f>
        <v>0</v>
      </c>
      <c r="H1420" t="str">
        <f t="shared" si="132"/>
        <v>HV_SDGMFmExCZ12rNCEH</v>
      </c>
      <c r="I1420" s="9" t="s">
        <v>1799</v>
      </c>
      <c r="J1420" t="str">
        <f t="shared" si="133"/>
        <v>HV_SDGMFmExCZ12</v>
      </c>
      <c r="K1420" s="9" t="s">
        <v>1662</v>
      </c>
      <c r="L1420" s="9" t="s">
        <v>45</v>
      </c>
      <c r="M1420" s="9" t="str">
        <f>INDEX(key!$AS$4:$AS$7,B1420)</f>
        <v>SDG</v>
      </c>
      <c r="N1420" s="9" t="str">
        <f>INDEX(key!$I$3:$I$5,C1420)</f>
        <v>MFm</v>
      </c>
      <c r="O1420" s="9" t="str">
        <f>INDEX(key!$F$9:$F$10,D1420)</f>
        <v>Ex</v>
      </c>
      <c r="P1420" s="9" t="str">
        <f>INDEX(key!$AT$3:$BI$3,E1420)</f>
        <v>CZ12</v>
      </c>
      <c r="Q1420" s="9" t="str">
        <f>INDEX('HVACwts Src'!$D$7:$I$7,F1420)</f>
        <v>rNCEH</v>
      </c>
      <c r="R1420" s="36">
        <f>IF(G1420,INDEX('HVACwts Src'!$D$11:$U$164,(B1420-1)*39+(D1420-1)*19+E1420,(C1420-1)*6+F1420),0)</f>
        <v>0</v>
      </c>
      <c r="T1420" t="str">
        <f t="shared" si="134"/>
        <v>HV_SDGMFmExCZ12</v>
      </c>
      <c r="U1420" t="str">
        <f t="shared" si="135"/>
        <v>rNCEH</v>
      </c>
      <c r="V1420" s="36">
        <f t="shared" si="136"/>
        <v>0</v>
      </c>
    </row>
    <row r="1421" spans="1:22" x14ac:dyDescent="0.25">
      <c r="A1421" s="86">
        <f t="shared" si="137"/>
        <v>1415</v>
      </c>
      <c r="B1421">
        <v>3</v>
      </c>
      <c r="C1421">
        <v>2</v>
      </c>
      <c r="D1421">
        <v>1</v>
      </c>
      <c r="E1421">
        <v>12</v>
      </c>
      <c r="F1421">
        <v>5</v>
      </c>
      <c r="G1421" t="b">
        <f>INDEX(key!$AT$4:$BI$7,B1421,E1421)</f>
        <v>0</v>
      </c>
      <c r="H1421" t="str">
        <f t="shared" si="132"/>
        <v>HV_SDGMFmExCZ12rDXOH</v>
      </c>
      <c r="I1421" s="9" t="s">
        <v>1799</v>
      </c>
      <c r="J1421" t="str">
        <f t="shared" si="133"/>
        <v>HV_SDGMFmExCZ12</v>
      </c>
      <c r="K1421" s="9" t="s">
        <v>1662</v>
      </c>
      <c r="L1421" s="9" t="s">
        <v>45</v>
      </c>
      <c r="M1421" s="9" t="str">
        <f>INDEX(key!$AS$4:$AS$7,B1421)</f>
        <v>SDG</v>
      </c>
      <c r="N1421" s="9" t="str">
        <f>INDEX(key!$I$3:$I$5,C1421)</f>
        <v>MFm</v>
      </c>
      <c r="O1421" s="9" t="str">
        <f>INDEX(key!$F$9:$F$10,D1421)</f>
        <v>Ex</v>
      </c>
      <c r="P1421" s="9" t="str">
        <f>INDEX(key!$AT$3:$BI$3,E1421)</f>
        <v>CZ12</v>
      </c>
      <c r="Q1421" s="9" t="str">
        <f>INDEX('HVACwts Src'!$D$7:$I$7,F1421)</f>
        <v>rDXOH</v>
      </c>
      <c r="R1421" s="36">
        <f>IF(G1421,INDEX('HVACwts Src'!$D$11:$U$164,(B1421-1)*39+(D1421-1)*19+E1421,(C1421-1)*6+F1421),0)</f>
        <v>0</v>
      </c>
      <c r="T1421" t="str">
        <f t="shared" si="134"/>
        <v>HV_SDGMFmExCZ12</v>
      </c>
      <c r="U1421" t="str">
        <f t="shared" si="135"/>
        <v>rDXOH</v>
      </c>
      <c r="V1421" s="36">
        <f t="shared" si="136"/>
        <v>0</v>
      </c>
    </row>
    <row r="1422" spans="1:22" x14ac:dyDescent="0.25">
      <c r="A1422" s="86">
        <f t="shared" si="137"/>
        <v>1416</v>
      </c>
      <c r="B1422">
        <v>3</v>
      </c>
      <c r="C1422">
        <v>2</v>
      </c>
      <c r="D1422">
        <v>1</v>
      </c>
      <c r="E1422">
        <v>12</v>
      </c>
      <c r="F1422">
        <v>6</v>
      </c>
      <c r="G1422" t="b">
        <f>INDEX(key!$AT$4:$BI$7,B1422,E1422)</f>
        <v>0</v>
      </c>
      <c r="H1422" t="str">
        <f t="shared" si="132"/>
        <v>HV_SDGMFmExCZ12rNCOH</v>
      </c>
      <c r="I1422" s="9" t="s">
        <v>1799</v>
      </c>
      <c r="J1422" t="str">
        <f t="shared" si="133"/>
        <v>HV_SDGMFmExCZ12</v>
      </c>
      <c r="K1422" s="9" t="s">
        <v>1662</v>
      </c>
      <c r="L1422" s="9" t="s">
        <v>45</v>
      </c>
      <c r="M1422" s="9" t="str">
        <f>INDEX(key!$AS$4:$AS$7,B1422)</f>
        <v>SDG</v>
      </c>
      <c r="N1422" s="9" t="str">
        <f>INDEX(key!$I$3:$I$5,C1422)</f>
        <v>MFm</v>
      </c>
      <c r="O1422" s="9" t="str">
        <f>INDEX(key!$F$9:$F$10,D1422)</f>
        <v>Ex</v>
      </c>
      <c r="P1422" s="9" t="str">
        <f>INDEX(key!$AT$3:$BI$3,E1422)</f>
        <v>CZ12</v>
      </c>
      <c r="Q1422" s="9" t="str">
        <f>INDEX('HVACwts Src'!$D$7:$I$7,F1422)</f>
        <v>rNCOH</v>
      </c>
      <c r="R1422" s="36">
        <f>IF(G1422,INDEX('HVACwts Src'!$D$11:$U$164,(B1422-1)*39+(D1422-1)*19+E1422,(C1422-1)*6+F1422),0)</f>
        <v>0</v>
      </c>
      <c r="T1422" t="str">
        <f t="shared" si="134"/>
        <v>HV_SDGMFmExCZ12</v>
      </c>
      <c r="U1422" t="str">
        <f t="shared" si="135"/>
        <v>rNCOH</v>
      </c>
      <c r="V1422" s="36">
        <f t="shared" si="136"/>
        <v>0</v>
      </c>
    </row>
    <row r="1423" spans="1:22" x14ac:dyDescent="0.25">
      <c r="A1423" s="86">
        <f t="shared" si="137"/>
        <v>1417</v>
      </c>
      <c r="B1423">
        <v>3</v>
      </c>
      <c r="C1423">
        <v>2</v>
      </c>
      <c r="D1423">
        <v>1</v>
      </c>
      <c r="E1423">
        <v>13</v>
      </c>
      <c r="F1423">
        <v>1</v>
      </c>
      <c r="G1423" t="b">
        <f>INDEX(key!$AT$4:$BI$7,B1423,E1423)</f>
        <v>0</v>
      </c>
      <c r="H1423" t="str">
        <f t="shared" si="132"/>
        <v>HV_SDGMFmExCZ13rDXGF</v>
      </c>
      <c r="I1423" s="9" t="s">
        <v>1799</v>
      </c>
      <c r="J1423" t="str">
        <f t="shared" si="133"/>
        <v>HV_SDGMFmExCZ13</v>
      </c>
      <c r="K1423" s="9" t="s">
        <v>1662</v>
      </c>
      <c r="L1423" s="9" t="s">
        <v>45</v>
      </c>
      <c r="M1423" s="9" t="str">
        <f>INDEX(key!$AS$4:$AS$7,B1423)</f>
        <v>SDG</v>
      </c>
      <c r="N1423" s="9" t="str">
        <f>INDEX(key!$I$3:$I$5,C1423)</f>
        <v>MFm</v>
      </c>
      <c r="O1423" s="9" t="str">
        <f>INDEX(key!$F$9:$F$10,D1423)</f>
        <v>Ex</v>
      </c>
      <c r="P1423" s="9" t="str">
        <f>INDEX(key!$AT$3:$BI$3,E1423)</f>
        <v>CZ13</v>
      </c>
      <c r="Q1423" s="9" t="str">
        <f>INDEX('HVACwts Src'!$D$7:$I$7,F1423)</f>
        <v>rDXGF</v>
      </c>
      <c r="R1423" s="36">
        <f>IF(G1423,INDEX('HVACwts Src'!$D$11:$U$164,(B1423-1)*39+(D1423-1)*19+E1423,(C1423-1)*6+F1423),0)</f>
        <v>0</v>
      </c>
      <c r="T1423" t="str">
        <f t="shared" si="134"/>
        <v>HV_SDGMFmExCZ13</v>
      </c>
      <c r="U1423" t="str">
        <f t="shared" si="135"/>
        <v>rDXGF</v>
      </c>
      <c r="V1423" s="36">
        <f t="shared" si="136"/>
        <v>0</v>
      </c>
    </row>
    <row r="1424" spans="1:22" x14ac:dyDescent="0.25">
      <c r="A1424" s="86">
        <f t="shared" si="137"/>
        <v>1418</v>
      </c>
      <c r="B1424">
        <v>3</v>
      </c>
      <c r="C1424">
        <v>2</v>
      </c>
      <c r="D1424">
        <v>1</v>
      </c>
      <c r="E1424">
        <v>13</v>
      </c>
      <c r="F1424">
        <v>2</v>
      </c>
      <c r="G1424" t="b">
        <f>INDEX(key!$AT$4:$BI$7,B1424,E1424)</f>
        <v>0</v>
      </c>
      <c r="H1424" t="str">
        <f t="shared" si="132"/>
        <v>HV_SDGMFmExCZ13rNCGF</v>
      </c>
      <c r="I1424" s="9" t="s">
        <v>1799</v>
      </c>
      <c r="J1424" t="str">
        <f t="shared" si="133"/>
        <v>HV_SDGMFmExCZ13</v>
      </c>
      <c r="K1424" s="9" t="s">
        <v>1662</v>
      </c>
      <c r="L1424" s="9" t="s">
        <v>45</v>
      </c>
      <c r="M1424" s="9" t="str">
        <f>INDEX(key!$AS$4:$AS$7,B1424)</f>
        <v>SDG</v>
      </c>
      <c r="N1424" s="9" t="str">
        <f>INDEX(key!$I$3:$I$5,C1424)</f>
        <v>MFm</v>
      </c>
      <c r="O1424" s="9" t="str">
        <f>INDEX(key!$F$9:$F$10,D1424)</f>
        <v>Ex</v>
      </c>
      <c r="P1424" s="9" t="str">
        <f>INDEX(key!$AT$3:$BI$3,E1424)</f>
        <v>CZ13</v>
      </c>
      <c r="Q1424" s="9" t="str">
        <f>INDEX('HVACwts Src'!$D$7:$I$7,F1424)</f>
        <v>rNCGF</v>
      </c>
      <c r="R1424" s="36">
        <f>IF(G1424,INDEX('HVACwts Src'!$D$11:$U$164,(B1424-1)*39+(D1424-1)*19+E1424,(C1424-1)*6+F1424),0)</f>
        <v>0</v>
      </c>
      <c r="T1424" t="str">
        <f t="shared" si="134"/>
        <v>HV_SDGMFmExCZ13</v>
      </c>
      <c r="U1424" t="str">
        <f t="shared" si="135"/>
        <v>rNCGF</v>
      </c>
      <c r="V1424" s="36">
        <f t="shared" si="136"/>
        <v>0</v>
      </c>
    </row>
    <row r="1425" spans="1:22" x14ac:dyDescent="0.25">
      <c r="A1425" s="86">
        <f t="shared" si="137"/>
        <v>1419</v>
      </c>
      <c r="B1425">
        <v>3</v>
      </c>
      <c r="C1425">
        <v>2</v>
      </c>
      <c r="D1425">
        <v>1</v>
      </c>
      <c r="E1425">
        <v>13</v>
      </c>
      <c r="F1425">
        <v>3</v>
      </c>
      <c r="G1425" t="b">
        <f>INDEX(key!$AT$4:$BI$7,B1425,E1425)</f>
        <v>0</v>
      </c>
      <c r="H1425" t="str">
        <f t="shared" si="132"/>
        <v>HV_SDGMFmExCZ13rDXHP</v>
      </c>
      <c r="I1425" s="9" t="s">
        <v>1799</v>
      </c>
      <c r="J1425" t="str">
        <f t="shared" si="133"/>
        <v>HV_SDGMFmExCZ13</v>
      </c>
      <c r="K1425" s="9" t="s">
        <v>1662</v>
      </c>
      <c r="L1425" s="9" t="s">
        <v>45</v>
      </c>
      <c r="M1425" s="9" t="str">
        <f>INDEX(key!$AS$4:$AS$7,B1425)</f>
        <v>SDG</v>
      </c>
      <c r="N1425" s="9" t="str">
        <f>INDEX(key!$I$3:$I$5,C1425)</f>
        <v>MFm</v>
      </c>
      <c r="O1425" s="9" t="str">
        <f>INDEX(key!$F$9:$F$10,D1425)</f>
        <v>Ex</v>
      </c>
      <c r="P1425" s="9" t="str">
        <f>INDEX(key!$AT$3:$BI$3,E1425)</f>
        <v>CZ13</v>
      </c>
      <c r="Q1425" s="9" t="str">
        <f>INDEX('HVACwts Src'!$D$7:$I$7,F1425)</f>
        <v>rDXHP</v>
      </c>
      <c r="R1425" s="36">
        <f>IF(G1425,INDEX('HVACwts Src'!$D$11:$U$164,(B1425-1)*39+(D1425-1)*19+E1425,(C1425-1)*6+F1425),0)</f>
        <v>0</v>
      </c>
      <c r="T1425" t="str">
        <f t="shared" si="134"/>
        <v>HV_SDGMFmExCZ13</v>
      </c>
      <c r="U1425" t="str">
        <f t="shared" si="135"/>
        <v>rDXHP</v>
      </c>
      <c r="V1425" s="36">
        <f t="shared" si="136"/>
        <v>0</v>
      </c>
    </row>
    <row r="1426" spans="1:22" x14ac:dyDescent="0.25">
      <c r="A1426" s="86">
        <f t="shared" si="137"/>
        <v>1420</v>
      </c>
      <c r="B1426">
        <v>3</v>
      </c>
      <c r="C1426">
        <v>2</v>
      </c>
      <c r="D1426">
        <v>1</v>
      </c>
      <c r="E1426">
        <v>13</v>
      </c>
      <c r="F1426">
        <v>4</v>
      </c>
      <c r="G1426" t="b">
        <f>INDEX(key!$AT$4:$BI$7,B1426,E1426)</f>
        <v>0</v>
      </c>
      <c r="H1426" t="str">
        <f t="shared" si="132"/>
        <v>HV_SDGMFmExCZ13rNCEH</v>
      </c>
      <c r="I1426" s="9" t="s">
        <v>1799</v>
      </c>
      <c r="J1426" t="str">
        <f t="shared" si="133"/>
        <v>HV_SDGMFmExCZ13</v>
      </c>
      <c r="K1426" s="9" t="s">
        <v>1662</v>
      </c>
      <c r="L1426" s="9" t="s">
        <v>45</v>
      </c>
      <c r="M1426" s="9" t="str">
        <f>INDEX(key!$AS$4:$AS$7,B1426)</f>
        <v>SDG</v>
      </c>
      <c r="N1426" s="9" t="str">
        <f>INDEX(key!$I$3:$I$5,C1426)</f>
        <v>MFm</v>
      </c>
      <c r="O1426" s="9" t="str">
        <f>INDEX(key!$F$9:$F$10,D1426)</f>
        <v>Ex</v>
      </c>
      <c r="P1426" s="9" t="str">
        <f>INDEX(key!$AT$3:$BI$3,E1426)</f>
        <v>CZ13</v>
      </c>
      <c r="Q1426" s="9" t="str">
        <f>INDEX('HVACwts Src'!$D$7:$I$7,F1426)</f>
        <v>rNCEH</v>
      </c>
      <c r="R1426" s="36">
        <f>IF(G1426,INDEX('HVACwts Src'!$D$11:$U$164,(B1426-1)*39+(D1426-1)*19+E1426,(C1426-1)*6+F1426),0)</f>
        <v>0</v>
      </c>
      <c r="T1426" t="str">
        <f t="shared" si="134"/>
        <v>HV_SDGMFmExCZ13</v>
      </c>
      <c r="U1426" t="str">
        <f t="shared" si="135"/>
        <v>rNCEH</v>
      </c>
      <c r="V1426" s="36">
        <f t="shared" si="136"/>
        <v>0</v>
      </c>
    </row>
    <row r="1427" spans="1:22" x14ac:dyDescent="0.25">
      <c r="A1427" s="86">
        <f t="shared" si="137"/>
        <v>1421</v>
      </c>
      <c r="B1427">
        <v>3</v>
      </c>
      <c r="C1427">
        <v>2</v>
      </c>
      <c r="D1427">
        <v>1</v>
      </c>
      <c r="E1427">
        <v>13</v>
      </c>
      <c r="F1427">
        <v>5</v>
      </c>
      <c r="G1427" t="b">
        <f>INDEX(key!$AT$4:$BI$7,B1427,E1427)</f>
        <v>0</v>
      </c>
      <c r="H1427" t="str">
        <f t="shared" si="132"/>
        <v>HV_SDGMFmExCZ13rDXOH</v>
      </c>
      <c r="I1427" s="9" t="s">
        <v>1799</v>
      </c>
      <c r="J1427" t="str">
        <f t="shared" si="133"/>
        <v>HV_SDGMFmExCZ13</v>
      </c>
      <c r="K1427" s="9" t="s">
        <v>1662</v>
      </c>
      <c r="L1427" s="9" t="s">
        <v>45</v>
      </c>
      <c r="M1427" s="9" t="str">
        <f>INDEX(key!$AS$4:$AS$7,B1427)</f>
        <v>SDG</v>
      </c>
      <c r="N1427" s="9" t="str">
        <f>INDEX(key!$I$3:$I$5,C1427)</f>
        <v>MFm</v>
      </c>
      <c r="O1427" s="9" t="str">
        <f>INDEX(key!$F$9:$F$10,D1427)</f>
        <v>Ex</v>
      </c>
      <c r="P1427" s="9" t="str">
        <f>INDEX(key!$AT$3:$BI$3,E1427)</f>
        <v>CZ13</v>
      </c>
      <c r="Q1427" s="9" t="str">
        <f>INDEX('HVACwts Src'!$D$7:$I$7,F1427)</f>
        <v>rDXOH</v>
      </c>
      <c r="R1427" s="36">
        <f>IF(G1427,INDEX('HVACwts Src'!$D$11:$U$164,(B1427-1)*39+(D1427-1)*19+E1427,(C1427-1)*6+F1427),0)</f>
        <v>0</v>
      </c>
      <c r="T1427" t="str">
        <f t="shared" si="134"/>
        <v>HV_SDGMFmExCZ13</v>
      </c>
      <c r="U1427" t="str">
        <f t="shared" si="135"/>
        <v>rDXOH</v>
      </c>
      <c r="V1427" s="36">
        <f t="shared" si="136"/>
        <v>0</v>
      </c>
    </row>
    <row r="1428" spans="1:22" x14ac:dyDescent="0.25">
      <c r="A1428" s="86">
        <f t="shared" si="137"/>
        <v>1422</v>
      </c>
      <c r="B1428">
        <v>3</v>
      </c>
      <c r="C1428">
        <v>2</v>
      </c>
      <c r="D1428">
        <v>1</v>
      </c>
      <c r="E1428">
        <v>13</v>
      </c>
      <c r="F1428">
        <v>6</v>
      </c>
      <c r="G1428" t="b">
        <f>INDEX(key!$AT$4:$BI$7,B1428,E1428)</f>
        <v>0</v>
      </c>
      <c r="H1428" t="str">
        <f t="shared" si="132"/>
        <v>HV_SDGMFmExCZ13rNCOH</v>
      </c>
      <c r="I1428" s="9" t="s">
        <v>1799</v>
      </c>
      <c r="J1428" t="str">
        <f t="shared" si="133"/>
        <v>HV_SDGMFmExCZ13</v>
      </c>
      <c r="K1428" s="9" t="s">
        <v>1662</v>
      </c>
      <c r="L1428" s="9" t="s">
        <v>45</v>
      </c>
      <c r="M1428" s="9" t="str">
        <f>INDEX(key!$AS$4:$AS$7,B1428)</f>
        <v>SDG</v>
      </c>
      <c r="N1428" s="9" t="str">
        <f>INDEX(key!$I$3:$I$5,C1428)</f>
        <v>MFm</v>
      </c>
      <c r="O1428" s="9" t="str">
        <f>INDEX(key!$F$9:$F$10,D1428)</f>
        <v>Ex</v>
      </c>
      <c r="P1428" s="9" t="str">
        <f>INDEX(key!$AT$3:$BI$3,E1428)</f>
        <v>CZ13</v>
      </c>
      <c r="Q1428" s="9" t="str">
        <f>INDEX('HVACwts Src'!$D$7:$I$7,F1428)</f>
        <v>rNCOH</v>
      </c>
      <c r="R1428" s="36">
        <f>IF(G1428,INDEX('HVACwts Src'!$D$11:$U$164,(B1428-1)*39+(D1428-1)*19+E1428,(C1428-1)*6+F1428),0)</f>
        <v>0</v>
      </c>
      <c r="T1428" t="str">
        <f t="shared" si="134"/>
        <v>HV_SDGMFmExCZ13</v>
      </c>
      <c r="U1428" t="str">
        <f t="shared" si="135"/>
        <v>rNCOH</v>
      </c>
      <c r="V1428" s="36">
        <f t="shared" si="136"/>
        <v>0</v>
      </c>
    </row>
    <row r="1429" spans="1:22" x14ac:dyDescent="0.25">
      <c r="A1429" s="86">
        <f t="shared" si="137"/>
        <v>1423</v>
      </c>
      <c r="B1429">
        <v>3</v>
      </c>
      <c r="C1429">
        <v>2</v>
      </c>
      <c r="D1429">
        <v>1</v>
      </c>
      <c r="E1429">
        <v>14</v>
      </c>
      <c r="F1429">
        <v>1</v>
      </c>
      <c r="G1429" t="b">
        <f>INDEX(key!$AT$4:$BI$7,B1429,E1429)</f>
        <v>1</v>
      </c>
      <c r="H1429" t="str">
        <f t="shared" si="132"/>
        <v>HV_SDGMFmExCZ14rDXGF</v>
      </c>
      <c r="I1429" s="9" t="s">
        <v>1799</v>
      </c>
      <c r="J1429" t="str">
        <f t="shared" si="133"/>
        <v>HV_SDGMFmExCZ14</v>
      </c>
      <c r="K1429" s="9" t="s">
        <v>1662</v>
      </c>
      <c r="L1429" s="9" t="s">
        <v>45</v>
      </c>
      <c r="M1429" s="9" t="str">
        <f>INDEX(key!$AS$4:$AS$7,B1429)</f>
        <v>SDG</v>
      </c>
      <c r="N1429" s="9" t="str">
        <f>INDEX(key!$I$3:$I$5,C1429)</f>
        <v>MFm</v>
      </c>
      <c r="O1429" s="9" t="str">
        <f>INDEX(key!$F$9:$F$10,D1429)</f>
        <v>Ex</v>
      </c>
      <c r="P1429" s="9" t="str">
        <f>INDEX(key!$AT$3:$BI$3,E1429)</f>
        <v>CZ14</v>
      </c>
      <c r="Q1429" s="9" t="str">
        <f>INDEX('HVACwts Src'!$D$7:$I$7,F1429)</f>
        <v>rDXGF</v>
      </c>
      <c r="R1429" s="36">
        <f>IF(G1429,INDEX('HVACwts Src'!$D$11:$U$164,(B1429-1)*39+(D1429-1)*19+E1429,(C1429-1)*6+F1429),0)</f>
        <v>192.30555408721358</v>
      </c>
      <c r="T1429" t="str">
        <f t="shared" si="134"/>
        <v>HV_SDGMFmExCZ14</v>
      </c>
      <c r="U1429" t="str">
        <f t="shared" si="135"/>
        <v>rDXGF</v>
      </c>
      <c r="V1429" s="36">
        <f t="shared" si="136"/>
        <v>192.30555408721358</v>
      </c>
    </row>
    <row r="1430" spans="1:22" x14ac:dyDescent="0.25">
      <c r="A1430" s="86">
        <f t="shared" si="137"/>
        <v>1424</v>
      </c>
      <c r="B1430">
        <v>3</v>
      </c>
      <c r="C1430">
        <v>2</v>
      </c>
      <c r="D1430">
        <v>1</v>
      </c>
      <c r="E1430">
        <v>14</v>
      </c>
      <c r="F1430">
        <v>2</v>
      </c>
      <c r="G1430" t="b">
        <f>INDEX(key!$AT$4:$BI$7,B1430,E1430)</f>
        <v>1</v>
      </c>
      <c r="H1430" t="str">
        <f t="shared" si="132"/>
        <v>HV_SDGMFmExCZ14rNCGF</v>
      </c>
      <c r="I1430" s="9" t="s">
        <v>1799</v>
      </c>
      <c r="J1430" t="str">
        <f t="shared" si="133"/>
        <v>HV_SDGMFmExCZ14</v>
      </c>
      <c r="K1430" s="9" t="s">
        <v>1662</v>
      </c>
      <c r="L1430" s="9" t="s">
        <v>45</v>
      </c>
      <c r="M1430" s="9" t="str">
        <f>INDEX(key!$AS$4:$AS$7,B1430)</f>
        <v>SDG</v>
      </c>
      <c r="N1430" s="9" t="str">
        <f>INDEX(key!$I$3:$I$5,C1430)</f>
        <v>MFm</v>
      </c>
      <c r="O1430" s="9" t="str">
        <f>INDEX(key!$F$9:$F$10,D1430)</f>
        <v>Ex</v>
      </c>
      <c r="P1430" s="9" t="str">
        <f>INDEX(key!$AT$3:$BI$3,E1430)</f>
        <v>CZ14</v>
      </c>
      <c r="Q1430" s="9" t="str">
        <f>INDEX('HVACwts Src'!$D$7:$I$7,F1430)</f>
        <v>rNCGF</v>
      </c>
      <c r="R1430" s="36">
        <f>IF(G1430,INDEX('HVACwts Src'!$D$11:$U$164,(B1430-1)*39+(D1430-1)*19+E1430,(C1430-1)*6+F1430),0)</f>
        <v>0</v>
      </c>
      <c r="T1430" t="str">
        <f t="shared" si="134"/>
        <v>HV_SDGMFmExCZ14</v>
      </c>
      <c r="U1430" t="str">
        <f t="shared" si="135"/>
        <v>rNCGF</v>
      </c>
      <c r="V1430" s="36">
        <f t="shared" si="136"/>
        <v>0</v>
      </c>
    </row>
    <row r="1431" spans="1:22" x14ac:dyDescent="0.25">
      <c r="A1431" s="86">
        <f t="shared" si="137"/>
        <v>1425</v>
      </c>
      <c r="B1431">
        <v>3</v>
      </c>
      <c r="C1431">
        <v>2</v>
      </c>
      <c r="D1431">
        <v>1</v>
      </c>
      <c r="E1431">
        <v>14</v>
      </c>
      <c r="F1431">
        <v>3</v>
      </c>
      <c r="G1431" t="b">
        <f>INDEX(key!$AT$4:$BI$7,B1431,E1431)</f>
        <v>1</v>
      </c>
      <c r="H1431" t="str">
        <f t="shared" si="132"/>
        <v>HV_SDGMFmExCZ14rDXHP</v>
      </c>
      <c r="I1431" s="9" t="s">
        <v>1799</v>
      </c>
      <c r="J1431" t="str">
        <f t="shared" si="133"/>
        <v>HV_SDGMFmExCZ14</v>
      </c>
      <c r="K1431" s="9" t="s">
        <v>1662</v>
      </c>
      <c r="L1431" s="9" t="s">
        <v>45</v>
      </c>
      <c r="M1431" s="9" t="str">
        <f>INDEX(key!$AS$4:$AS$7,B1431)</f>
        <v>SDG</v>
      </c>
      <c r="N1431" s="9" t="str">
        <f>INDEX(key!$I$3:$I$5,C1431)</f>
        <v>MFm</v>
      </c>
      <c r="O1431" s="9" t="str">
        <f>INDEX(key!$F$9:$F$10,D1431)</f>
        <v>Ex</v>
      </c>
      <c r="P1431" s="9" t="str">
        <f>INDEX(key!$AT$3:$BI$3,E1431)</f>
        <v>CZ14</v>
      </c>
      <c r="Q1431" s="9" t="str">
        <f>INDEX('HVACwts Src'!$D$7:$I$7,F1431)</f>
        <v>rDXHP</v>
      </c>
      <c r="R1431" s="36">
        <f>IF(G1431,INDEX('HVACwts Src'!$D$11:$U$164,(B1431-1)*39+(D1431-1)*19+E1431,(C1431-1)*6+F1431),0)</f>
        <v>27.652507405764975</v>
      </c>
      <c r="T1431" t="str">
        <f t="shared" si="134"/>
        <v>HV_SDGMFmExCZ14</v>
      </c>
      <c r="U1431" t="str">
        <f t="shared" si="135"/>
        <v>rDXHP</v>
      </c>
      <c r="V1431" s="36">
        <f t="shared" si="136"/>
        <v>27.652507405764975</v>
      </c>
    </row>
    <row r="1432" spans="1:22" x14ac:dyDescent="0.25">
      <c r="A1432" s="86">
        <f t="shared" si="137"/>
        <v>1426</v>
      </c>
      <c r="B1432">
        <v>3</v>
      </c>
      <c r="C1432">
        <v>2</v>
      </c>
      <c r="D1432">
        <v>1</v>
      </c>
      <c r="E1432">
        <v>14</v>
      </c>
      <c r="F1432">
        <v>4</v>
      </c>
      <c r="G1432" t="b">
        <f>INDEX(key!$AT$4:$BI$7,B1432,E1432)</f>
        <v>1</v>
      </c>
      <c r="H1432" t="str">
        <f t="shared" si="132"/>
        <v>HV_SDGMFmExCZ14rNCEH</v>
      </c>
      <c r="I1432" s="9" t="s">
        <v>1799</v>
      </c>
      <c r="J1432" t="str">
        <f t="shared" si="133"/>
        <v>HV_SDGMFmExCZ14</v>
      </c>
      <c r="K1432" s="9" t="s">
        <v>1662</v>
      </c>
      <c r="L1432" s="9" t="s">
        <v>45</v>
      </c>
      <c r="M1432" s="9" t="str">
        <f>INDEX(key!$AS$4:$AS$7,B1432)</f>
        <v>SDG</v>
      </c>
      <c r="N1432" s="9" t="str">
        <f>INDEX(key!$I$3:$I$5,C1432)</f>
        <v>MFm</v>
      </c>
      <c r="O1432" s="9" t="str">
        <f>INDEX(key!$F$9:$F$10,D1432)</f>
        <v>Ex</v>
      </c>
      <c r="P1432" s="9" t="str">
        <f>INDEX(key!$AT$3:$BI$3,E1432)</f>
        <v>CZ14</v>
      </c>
      <c r="Q1432" s="9" t="str">
        <f>INDEX('HVACwts Src'!$D$7:$I$7,F1432)</f>
        <v>rNCEH</v>
      </c>
      <c r="R1432" s="36">
        <f>IF(G1432,INDEX('HVACwts Src'!$D$11:$U$164,(B1432-1)*39+(D1432-1)*19+E1432,(C1432-1)*6+F1432),0)</f>
        <v>0</v>
      </c>
      <c r="T1432" t="str">
        <f t="shared" si="134"/>
        <v>HV_SDGMFmExCZ14</v>
      </c>
      <c r="U1432" t="str">
        <f t="shared" si="135"/>
        <v>rNCEH</v>
      </c>
      <c r="V1432" s="36">
        <f t="shared" si="136"/>
        <v>0</v>
      </c>
    </row>
    <row r="1433" spans="1:22" x14ac:dyDescent="0.25">
      <c r="A1433" s="86">
        <f t="shared" si="137"/>
        <v>1427</v>
      </c>
      <c r="B1433">
        <v>3</v>
      </c>
      <c r="C1433">
        <v>2</v>
      </c>
      <c r="D1433">
        <v>1</v>
      </c>
      <c r="E1433">
        <v>14</v>
      </c>
      <c r="F1433">
        <v>5</v>
      </c>
      <c r="G1433" t="b">
        <f>INDEX(key!$AT$4:$BI$7,B1433,E1433)</f>
        <v>1</v>
      </c>
      <c r="H1433" t="str">
        <f t="shared" si="132"/>
        <v>HV_SDGMFmExCZ14rDXOH</v>
      </c>
      <c r="I1433" s="9" t="s">
        <v>1799</v>
      </c>
      <c r="J1433" t="str">
        <f t="shared" si="133"/>
        <v>HV_SDGMFmExCZ14</v>
      </c>
      <c r="K1433" s="9" t="s">
        <v>1662</v>
      </c>
      <c r="L1433" s="9" t="s">
        <v>45</v>
      </c>
      <c r="M1433" s="9" t="str">
        <f>INDEX(key!$AS$4:$AS$7,B1433)</f>
        <v>SDG</v>
      </c>
      <c r="N1433" s="9" t="str">
        <f>INDEX(key!$I$3:$I$5,C1433)</f>
        <v>MFm</v>
      </c>
      <c r="O1433" s="9" t="str">
        <f>INDEX(key!$F$9:$F$10,D1433)</f>
        <v>Ex</v>
      </c>
      <c r="P1433" s="9" t="str">
        <f>INDEX(key!$AT$3:$BI$3,E1433)</f>
        <v>CZ14</v>
      </c>
      <c r="Q1433" s="9" t="str">
        <f>INDEX('HVACwts Src'!$D$7:$I$7,F1433)</f>
        <v>rDXOH</v>
      </c>
      <c r="R1433" s="36">
        <f>IF(G1433,INDEX('HVACwts Src'!$D$11:$U$164,(B1433-1)*39+(D1433-1)*19+E1433,(C1433-1)*6+F1433),0)</f>
        <v>23.981415890613455</v>
      </c>
      <c r="T1433" t="str">
        <f t="shared" si="134"/>
        <v>HV_SDGMFmExCZ14</v>
      </c>
      <c r="U1433" t="str">
        <f t="shared" si="135"/>
        <v>rDXOH</v>
      </c>
      <c r="V1433" s="36">
        <f t="shared" si="136"/>
        <v>23.981415890613455</v>
      </c>
    </row>
    <row r="1434" spans="1:22" x14ac:dyDescent="0.25">
      <c r="A1434" s="86">
        <f t="shared" si="137"/>
        <v>1428</v>
      </c>
      <c r="B1434">
        <v>3</v>
      </c>
      <c r="C1434">
        <v>2</v>
      </c>
      <c r="D1434">
        <v>1</v>
      </c>
      <c r="E1434">
        <v>14</v>
      </c>
      <c r="F1434">
        <v>6</v>
      </c>
      <c r="G1434" t="b">
        <f>INDEX(key!$AT$4:$BI$7,B1434,E1434)</f>
        <v>1</v>
      </c>
      <c r="H1434" t="str">
        <f t="shared" si="132"/>
        <v>HV_SDGMFmExCZ14rNCOH</v>
      </c>
      <c r="I1434" s="9" t="s">
        <v>1799</v>
      </c>
      <c r="J1434" t="str">
        <f t="shared" si="133"/>
        <v>HV_SDGMFmExCZ14</v>
      </c>
      <c r="K1434" s="9" t="s">
        <v>1662</v>
      </c>
      <c r="L1434" s="9" t="s">
        <v>45</v>
      </c>
      <c r="M1434" s="9" t="str">
        <f>INDEX(key!$AS$4:$AS$7,B1434)</f>
        <v>SDG</v>
      </c>
      <c r="N1434" s="9" t="str">
        <f>INDEX(key!$I$3:$I$5,C1434)</f>
        <v>MFm</v>
      </c>
      <c r="O1434" s="9" t="str">
        <f>INDEX(key!$F$9:$F$10,D1434)</f>
        <v>Ex</v>
      </c>
      <c r="P1434" s="9" t="str">
        <f>INDEX(key!$AT$3:$BI$3,E1434)</f>
        <v>CZ14</v>
      </c>
      <c r="Q1434" s="9" t="str">
        <f>INDEX('HVACwts Src'!$D$7:$I$7,F1434)</f>
        <v>rNCOH</v>
      </c>
      <c r="R1434" s="36">
        <f>IF(G1434,INDEX('HVACwts Src'!$D$11:$U$164,(B1434-1)*39+(D1434-1)*19+E1434,(C1434-1)*6+F1434),0)</f>
        <v>0</v>
      </c>
      <c r="T1434" t="str">
        <f t="shared" si="134"/>
        <v>HV_SDGMFmExCZ14</v>
      </c>
      <c r="U1434" t="str">
        <f t="shared" si="135"/>
        <v>rNCOH</v>
      </c>
      <c r="V1434" s="36">
        <f t="shared" si="136"/>
        <v>0</v>
      </c>
    </row>
    <row r="1435" spans="1:22" x14ac:dyDescent="0.25">
      <c r="A1435" s="86">
        <f t="shared" si="137"/>
        <v>1429</v>
      </c>
      <c r="B1435">
        <v>3</v>
      </c>
      <c r="C1435">
        <v>2</v>
      </c>
      <c r="D1435">
        <v>1</v>
      </c>
      <c r="E1435">
        <v>15</v>
      </c>
      <c r="F1435">
        <v>1</v>
      </c>
      <c r="G1435" t="b">
        <f>INDEX(key!$AT$4:$BI$7,B1435,E1435)</f>
        <v>1</v>
      </c>
      <c r="H1435" t="str">
        <f t="shared" si="132"/>
        <v>HV_SDGMFmExCZ15rDXGF</v>
      </c>
      <c r="I1435" s="9" t="s">
        <v>1799</v>
      </c>
      <c r="J1435" t="str">
        <f t="shared" si="133"/>
        <v>HV_SDGMFmExCZ15</v>
      </c>
      <c r="K1435" s="9" t="s">
        <v>1662</v>
      </c>
      <c r="L1435" s="9" t="s">
        <v>45</v>
      </c>
      <c r="M1435" s="9" t="str">
        <f>INDEX(key!$AS$4:$AS$7,B1435)</f>
        <v>SDG</v>
      </c>
      <c r="N1435" s="9" t="str">
        <f>INDEX(key!$I$3:$I$5,C1435)</f>
        <v>MFm</v>
      </c>
      <c r="O1435" s="9" t="str">
        <f>INDEX(key!$F$9:$F$10,D1435)</f>
        <v>Ex</v>
      </c>
      <c r="P1435" s="9" t="str">
        <f>INDEX(key!$AT$3:$BI$3,E1435)</f>
        <v>CZ15</v>
      </c>
      <c r="Q1435" s="9" t="str">
        <f>INDEX('HVACwts Src'!$D$7:$I$7,F1435)</f>
        <v>rDXGF</v>
      </c>
      <c r="R1435" s="36">
        <f>IF(G1435,INDEX('HVACwts Src'!$D$11:$U$164,(B1435-1)*39+(D1435-1)*19+E1435,(C1435-1)*6+F1435),0)</f>
        <v>132.4990223798965</v>
      </c>
      <c r="T1435" t="str">
        <f t="shared" si="134"/>
        <v>HV_SDGMFmExCZ15</v>
      </c>
      <c r="U1435" t="str">
        <f t="shared" si="135"/>
        <v>rDXGF</v>
      </c>
      <c r="V1435" s="36">
        <f t="shared" si="136"/>
        <v>132.4990223798965</v>
      </c>
    </row>
    <row r="1436" spans="1:22" x14ac:dyDescent="0.25">
      <c r="A1436" s="86">
        <f t="shared" si="137"/>
        <v>1430</v>
      </c>
      <c r="B1436">
        <v>3</v>
      </c>
      <c r="C1436">
        <v>2</v>
      </c>
      <c r="D1436">
        <v>1</v>
      </c>
      <c r="E1436">
        <v>15</v>
      </c>
      <c r="F1436">
        <v>2</v>
      </c>
      <c r="G1436" t="b">
        <f>INDEX(key!$AT$4:$BI$7,B1436,E1436)</f>
        <v>1</v>
      </c>
      <c r="H1436" t="str">
        <f t="shared" si="132"/>
        <v>HV_SDGMFmExCZ15rNCGF</v>
      </c>
      <c r="I1436" s="9" t="s">
        <v>1799</v>
      </c>
      <c r="J1436" t="str">
        <f t="shared" si="133"/>
        <v>HV_SDGMFmExCZ15</v>
      </c>
      <c r="K1436" s="9" t="s">
        <v>1662</v>
      </c>
      <c r="L1436" s="9" t="s">
        <v>45</v>
      </c>
      <c r="M1436" s="9" t="str">
        <f>INDEX(key!$AS$4:$AS$7,B1436)</f>
        <v>SDG</v>
      </c>
      <c r="N1436" s="9" t="str">
        <f>INDEX(key!$I$3:$I$5,C1436)</f>
        <v>MFm</v>
      </c>
      <c r="O1436" s="9" t="str">
        <f>INDEX(key!$F$9:$F$10,D1436)</f>
        <v>Ex</v>
      </c>
      <c r="P1436" s="9" t="str">
        <f>INDEX(key!$AT$3:$BI$3,E1436)</f>
        <v>CZ15</v>
      </c>
      <c r="Q1436" s="9" t="str">
        <f>INDEX('HVACwts Src'!$D$7:$I$7,F1436)</f>
        <v>rNCGF</v>
      </c>
      <c r="R1436" s="36">
        <f>IF(G1436,INDEX('HVACwts Src'!$D$11:$U$164,(B1436-1)*39+(D1436-1)*19+E1436,(C1436-1)*6+F1436),0)</f>
        <v>0</v>
      </c>
      <c r="T1436" t="str">
        <f t="shared" si="134"/>
        <v>HV_SDGMFmExCZ15</v>
      </c>
      <c r="U1436" t="str">
        <f t="shared" si="135"/>
        <v>rNCGF</v>
      </c>
      <c r="V1436" s="36">
        <f t="shared" si="136"/>
        <v>0</v>
      </c>
    </row>
    <row r="1437" spans="1:22" x14ac:dyDescent="0.25">
      <c r="A1437" s="86">
        <f t="shared" si="137"/>
        <v>1431</v>
      </c>
      <c r="B1437">
        <v>3</v>
      </c>
      <c r="C1437">
        <v>2</v>
      </c>
      <c r="D1437">
        <v>1</v>
      </c>
      <c r="E1437">
        <v>15</v>
      </c>
      <c r="F1437">
        <v>3</v>
      </c>
      <c r="G1437" t="b">
        <f>INDEX(key!$AT$4:$BI$7,B1437,E1437)</f>
        <v>1</v>
      </c>
      <c r="H1437" t="str">
        <f t="shared" si="132"/>
        <v>HV_SDGMFmExCZ15rDXHP</v>
      </c>
      <c r="I1437" s="9" t="s">
        <v>1799</v>
      </c>
      <c r="J1437" t="str">
        <f t="shared" si="133"/>
        <v>HV_SDGMFmExCZ15</v>
      </c>
      <c r="K1437" s="9" t="s">
        <v>1662</v>
      </c>
      <c r="L1437" s="9" t="s">
        <v>45</v>
      </c>
      <c r="M1437" s="9" t="str">
        <f>INDEX(key!$AS$4:$AS$7,B1437)</f>
        <v>SDG</v>
      </c>
      <c r="N1437" s="9" t="str">
        <f>INDEX(key!$I$3:$I$5,C1437)</f>
        <v>MFm</v>
      </c>
      <c r="O1437" s="9" t="str">
        <f>INDEX(key!$F$9:$F$10,D1437)</f>
        <v>Ex</v>
      </c>
      <c r="P1437" s="9" t="str">
        <f>INDEX(key!$AT$3:$BI$3,E1437)</f>
        <v>CZ15</v>
      </c>
      <c r="Q1437" s="9" t="str">
        <f>INDEX('HVACwts Src'!$D$7:$I$7,F1437)</f>
        <v>rDXHP</v>
      </c>
      <c r="R1437" s="36">
        <f>IF(G1437,INDEX('HVACwts Src'!$D$11:$U$164,(B1437-1)*39+(D1437-1)*19+E1437,(C1437-1)*6+F1437),0)</f>
        <v>19.052648869179606</v>
      </c>
      <c r="T1437" t="str">
        <f t="shared" si="134"/>
        <v>HV_SDGMFmExCZ15</v>
      </c>
      <c r="U1437" t="str">
        <f t="shared" si="135"/>
        <v>rDXHP</v>
      </c>
      <c r="V1437" s="36">
        <f t="shared" si="136"/>
        <v>19.052648869179606</v>
      </c>
    </row>
    <row r="1438" spans="1:22" x14ac:dyDescent="0.25">
      <c r="A1438" s="86">
        <f t="shared" si="137"/>
        <v>1432</v>
      </c>
      <c r="B1438">
        <v>3</v>
      </c>
      <c r="C1438">
        <v>2</v>
      </c>
      <c r="D1438">
        <v>1</v>
      </c>
      <c r="E1438">
        <v>15</v>
      </c>
      <c r="F1438">
        <v>4</v>
      </c>
      <c r="G1438" t="b">
        <f>INDEX(key!$AT$4:$BI$7,B1438,E1438)</f>
        <v>1</v>
      </c>
      <c r="H1438" t="str">
        <f t="shared" si="132"/>
        <v>HV_SDGMFmExCZ15rNCEH</v>
      </c>
      <c r="I1438" s="9" t="s">
        <v>1799</v>
      </c>
      <c r="J1438" t="str">
        <f t="shared" si="133"/>
        <v>HV_SDGMFmExCZ15</v>
      </c>
      <c r="K1438" s="9" t="s">
        <v>1662</v>
      </c>
      <c r="L1438" s="9" t="s">
        <v>45</v>
      </c>
      <c r="M1438" s="9" t="str">
        <f>INDEX(key!$AS$4:$AS$7,B1438)</f>
        <v>SDG</v>
      </c>
      <c r="N1438" s="9" t="str">
        <f>INDEX(key!$I$3:$I$5,C1438)</f>
        <v>MFm</v>
      </c>
      <c r="O1438" s="9" t="str">
        <f>INDEX(key!$F$9:$F$10,D1438)</f>
        <v>Ex</v>
      </c>
      <c r="P1438" s="9" t="str">
        <f>INDEX(key!$AT$3:$BI$3,E1438)</f>
        <v>CZ15</v>
      </c>
      <c r="Q1438" s="9" t="str">
        <f>INDEX('HVACwts Src'!$D$7:$I$7,F1438)</f>
        <v>rNCEH</v>
      </c>
      <c r="R1438" s="36">
        <f>IF(G1438,INDEX('HVACwts Src'!$D$11:$U$164,(B1438-1)*39+(D1438-1)*19+E1438,(C1438-1)*6+F1438),0)</f>
        <v>0</v>
      </c>
      <c r="T1438" t="str">
        <f t="shared" si="134"/>
        <v>HV_SDGMFmExCZ15</v>
      </c>
      <c r="U1438" t="str">
        <f t="shared" si="135"/>
        <v>rNCEH</v>
      </c>
      <c r="V1438" s="36">
        <f t="shared" si="136"/>
        <v>0</v>
      </c>
    </row>
    <row r="1439" spans="1:22" x14ac:dyDescent="0.25">
      <c r="A1439" s="86">
        <f t="shared" si="137"/>
        <v>1433</v>
      </c>
      <c r="B1439">
        <v>3</v>
      </c>
      <c r="C1439">
        <v>2</v>
      </c>
      <c r="D1439">
        <v>1</v>
      </c>
      <c r="E1439">
        <v>15</v>
      </c>
      <c r="F1439">
        <v>5</v>
      </c>
      <c r="G1439" t="b">
        <f>INDEX(key!$AT$4:$BI$7,B1439,E1439)</f>
        <v>1</v>
      </c>
      <c r="H1439" t="str">
        <f t="shared" si="132"/>
        <v>HV_SDGMFmExCZ15rDXOH</v>
      </c>
      <c r="I1439" s="9" t="s">
        <v>1799</v>
      </c>
      <c r="J1439" t="str">
        <f t="shared" si="133"/>
        <v>HV_SDGMFmExCZ15</v>
      </c>
      <c r="K1439" s="9" t="s">
        <v>1662</v>
      </c>
      <c r="L1439" s="9" t="s">
        <v>45</v>
      </c>
      <c r="M1439" s="9" t="str">
        <f>INDEX(key!$AS$4:$AS$7,B1439)</f>
        <v>SDG</v>
      </c>
      <c r="N1439" s="9" t="str">
        <f>INDEX(key!$I$3:$I$5,C1439)</f>
        <v>MFm</v>
      </c>
      <c r="O1439" s="9" t="str">
        <f>INDEX(key!$F$9:$F$10,D1439)</f>
        <v>Ex</v>
      </c>
      <c r="P1439" s="9" t="str">
        <f>INDEX(key!$AT$3:$BI$3,E1439)</f>
        <v>CZ15</v>
      </c>
      <c r="Q1439" s="9" t="str">
        <f>INDEX('HVACwts Src'!$D$7:$I$7,F1439)</f>
        <v>rDXOH</v>
      </c>
      <c r="R1439" s="36">
        <f>IF(G1439,INDEX('HVACwts Src'!$D$11:$U$164,(B1439-1)*39+(D1439-1)*19+E1439,(C1439-1)*6+F1439),0)</f>
        <v>16.523257354028086</v>
      </c>
      <c r="T1439" t="str">
        <f t="shared" si="134"/>
        <v>HV_SDGMFmExCZ15</v>
      </c>
      <c r="U1439" t="str">
        <f t="shared" si="135"/>
        <v>rDXOH</v>
      </c>
      <c r="V1439" s="36">
        <f t="shared" si="136"/>
        <v>16.523257354028086</v>
      </c>
    </row>
    <row r="1440" spans="1:22" x14ac:dyDescent="0.25">
      <c r="A1440" s="86">
        <f t="shared" si="137"/>
        <v>1434</v>
      </c>
      <c r="B1440">
        <v>3</v>
      </c>
      <c r="C1440">
        <v>2</v>
      </c>
      <c r="D1440">
        <v>1</v>
      </c>
      <c r="E1440">
        <v>15</v>
      </c>
      <c r="F1440">
        <v>6</v>
      </c>
      <c r="G1440" t="b">
        <f>INDEX(key!$AT$4:$BI$7,B1440,E1440)</f>
        <v>1</v>
      </c>
      <c r="H1440" t="str">
        <f t="shared" si="132"/>
        <v>HV_SDGMFmExCZ15rNCOH</v>
      </c>
      <c r="I1440" s="9" t="s">
        <v>1799</v>
      </c>
      <c r="J1440" t="str">
        <f t="shared" si="133"/>
        <v>HV_SDGMFmExCZ15</v>
      </c>
      <c r="K1440" s="9" t="s">
        <v>1662</v>
      </c>
      <c r="L1440" s="9" t="s">
        <v>45</v>
      </c>
      <c r="M1440" s="9" t="str">
        <f>INDEX(key!$AS$4:$AS$7,B1440)</f>
        <v>SDG</v>
      </c>
      <c r="N1440" s="9" t="str">
        <f>INDEX(key!$I$3:$I$5,C1440)</f>
        <v>MFm</v>
      </c>
      <c r="O1440" s="9" t="str">
        <f>INDEX(key!$F$9:$F$10,D1440)</f>
        <v>Ex</v>
      </c>
      <c r="P1440" s="9" t="str">
        <f>INDEX(key!$AT$3:$BI$3,E1440)</f>
        <v>CZ15</v>
      </c>
      <c r="Q1440" s="9" t="str">
        <f>INDEX('HVACwts Src'!$D$7:$I$7,F1440)</f>
        <v>rNCOH</v>
      </c>
      <c r="R1440" s="36">
        <f>IF(G1440,INDEX('HVACwts Src'!$D$11:$U$164,(B1440-1)*39+(D1440-1)*19+E1440,(C1440-1)*6+F1440),0)</f>
        <v>0</v>
      </c>
      <c r="T1440" t="str">
        <f t="shared" si="134"/>
        <v>HV_SDGMFmExCZ15</v>
      </c>
      <c r="U1440" t="str">
        <f t="shared" si="135"/>
        <v>rNCOH</v>
      </c>
      <c r="V1440" s="36">
        <f t="shared" si="136"/>
        <v>0</v>
      </c>
    </row>
    <row r="1441" spans="1:22" x14ac:dyDescent="0.25">
      <c r="A1441" s="86">
        <f t="shared" si="137"/>
        <v>1435</v>
      </c>
      <c r="B1441">
        <v>3</v>
      </c>
      <c r="C1441">
        <v>2</v>
      </c>
      <c r="D1441">
        <v>1</v>
      </c>
      <c r="E1441">
        <v>16</v>
      </c>
      <c r="F1441">
        <v>1</v>
      </c>
      <c r="G1441" t="b">
        <f>INDEX(key!$AT$4:$BI$7,B1441,E1441)</f>
        <v>0</v>
      </c>
      <c r="H1441" t="str">
        <f t="shared" si="132"/>
        <v>HV_SDGMFmExCZ16rDXGF</v>
      </c>
      <c r="I1441" s="9" t="s">
        <v>1799</v>
      </c>
      <c r="J1441" t="str">
        <f t="shared" si="133"/>
        <v>HV_SDGMFmExCZ16</v>
      </c>
      <c r="K1441" s="9" t="s">
        <v>1662</v>
      </c>
      <c r="L1441" s="9" t="s">
        <v>45</v>
      </c>
      <c r="M1441" s="9" t="str">
        <f>INDEX(key!$AS$4:$AS$7,B1441)</f>
        <v>SDG</v>
      </c>
      <c r="N1441" s="9" t="str">
        <f>INDEX(key!$I$3:$I$5,C1441)</f>
        <v>MFm</v>
      </c>
      <c r="O1441" s="9" t="str">
        <f>INDEX(key!$F$9:$F$10,D1441)</f>
        <v>Ex</v>
      </c>
      <c r="P1441" s="9" t="str">
        <f>INDEX(key!$AT$3:$BI$3,E1441)</f>
        <v>CZ16</v>
      </c>
      <c r="Q1441" s="9" t="str">
        <f>INDEX('HVACwts Src'!$D$7:$I$7,F1441)</f>
        <v>rDXGF</v>
      </c>
      <c r="R1441" s="36">
        <f>IF(G1441,INDEX('HVACwts Src'!$D$11:$U$164,(B1441-1)*39+(D1441-1)*19+E1441,(C1441-1)*6+F1441),0)</f>
        <v>0</v>
      </c>
      <c r="T1441" t="str">
        <f t="shared" si="134"/>
        <v>HV_SDGMFmExCZ16</v>
      </c>
      <c r="U1441" t="str">
        <f t="shared" si="135"/>
        <v>rDXGF</v>
      </c>
      <c r="V1441" s="36">
        <f t="shared" si="136"/>
        <v>0</v>
      </c>
    </row>
    <row r="1442" spans="1:22" x14ac:dyDescent="0.25">
      <c r="A1442" s="86">
        <f t="shared" si="137"/>
        <v>1436</v>
      </c>
      <c r="B1442">
        <v>3</v>
      </c>
      <c r="C1442">
        <v>2</v>
      </c>
      <c r="D1442">
        <v>1</v>
      </c>
      <c r="E1442">
        <v>16</v>
      </c>
      <c r="F1442">
        <v>2</v>
      </c>
      <c r="G1442" t="b">
        <f>INDEX(key!$AT$4:$BI$7,B1442,E1442)</f>
        <v>0</v>
      </c>
      <c r="H1442" t="str">
        <f t="shared" si="132"/>
        <v>HV_SDGMFmExCZ16rNCGF</v>
      </c>
      <c r="I1442" s="9" t="s">
        <v>1799</v>
      </c>
      <c r="J1442" t="str">
        <f t="shared" si="133"/>
        <v>HV_SDGMFmExCZ16</v>
      </c>
      <c r="K1442" s="9" t="s">
        <v>1662</v>
      </c>
      <c r="L1442" s="9" t="s">
        <v>45</v>
      </c>
      <c r="M1442" s="9" t="str">
        <f>INDEX(key!$AS$4:$AS$7,B1442)</f>
        <v>SDG</v>
      </c>
      <c r="N1442" s="9" t="str">
        <f>INDEX(key!$I$3:$I$5,C1442)</f>
        <v>MFm</v>
      </c>
      <c r="O1442" s="9" t="str">
        <f>INDEX(key!$F$9:$F$10,D1442)</f>
        <v>Ex</v>
      </c>
      <c r="P1442" s="9" t="str">
        <f>INDEX(key!$AT$3:$BI$3,E1442)</f>
        <v>CZ16</v>
      </c>
      <c r="Q1442" s="9" t="str">
        <f>INDEX('HVACwts Src'!$D$7:$I$7,F1442)</f>
        <v>rNCGF</v>
      </c>
      <c r="R1442" s="36">
        <f>IF(G1442,INDEX('HVACwts Src'!$D$11:$U$164,(B1442-1)*39+(D1442-1)*19+E1442,(C1442-1)*6+F1442),0)</f>
        <v>0</v>
      </c>
      <c r="T1442" t="str">
        <f t="shared" si="134"/>
        <v>HV_SDGMFmExCZ16</v>
      </c>
      <c r="U1442" t="str">
        <f t="shared" si="135"/>
        <v>rNCGF</v>
      </c>
      <c r="V1442" s="36">
        <f t="shared" si="136"/>
        <v>0</v>
      </c>
    </row>
    <row r="1443" spans="1:22" x14ac:dyDescent="0.25">
      <c r="A1443" s="86">
        <f t="shared" si="137"/>
        <v>1437</v>
      </c>
      <c r="B1443">
        <v>3</v>
      </c>
      <c r="C1443">
        <v>2</v>
      </c>
      <c r="D1443">
        <v>1</v>
      </c>
      <c r="E1443">
        <v>16</v>
      </c>
      <c r="F1443">
        <v>3</v>
      </c>
      <c r="G1443" t="b">
        <f>INDEX(key!$AT$4:$BI$7,B1443,E1443)</f>
        <v>0</v>
      </c>
      <c r="H1443" t="str">
        <f t="shared" si="132"/>
        <v>HV_SDGMFmExCZ16rDXHP</v>
      </c>
      <c r="I1443" s="9" t="s">
        <v>1799</v>
      </c>
      <c r="J1443" t="str">
        <f t="shared" si="133"/>
        <v>HV_SDGMFmExCZ16</v>
      </c>
      <c r="K1443" s="9" t="s">
        <v>1662</v>
      </c>
      <c r="L1443" s="9" t="s">
        <v>45</v>
      </c>
      <c r="M1443" s="9" t="str">
        <f>INDEX(key!$AS$4:$AS$7,B1443)</f>
        <v>SDG</v>
      </c>
      <c r="N1443" s="9" t="str">
        <f>INDEX(key!$I$3:$I$5,C1443)</f>
        <v>MFm</v>
      </c>
      <c r="O1443" s="9" t="str">
        <f>INDEX(key!$F$9:$F$10,D1443)</f>
        <v>Ex</v>
      </c>
      <c r="P1443" s="9" t="str">
        <f>INDEX(key!$AT$3:$BI$3,E1443)</f>
        <v>CZ16</v>
      </c>
      <c r="Q1443" s="9" t="str">
        <f>INDEX('HVACwts Src'!$D$7:$I$7,F1443)</f>
        <v>rDXHP</v>
      </c>
      <c r="R1443" s="36">
        <f>IF(G1443,INDEX('HVACwts Src'!$D$11:$U$164,(B1443-1)*39+(D1443-1)*19+E1443,(C1443-1)*6+F1443),0)</f>
        <v>0</v>
      </c>
      <c r="T1443" t="str">
        <f t="shared" si="134"/>
        <v>HV_SDGMFmExCZ16</v>
      </c>
      <c r="U1443" t="str">
        <f t="shared" si="135"/>
        <v>rDXHP</v>
      </c>
      <c r="V1443" s="36">
        <f t="shared" si="136"/>
        <v>0</v>
      </c>
    </row>
    <row r="1444" spans="1:22" x14ac:dyDescent="0.25">
      <c r="A1444" s="86">
        <f t="shared" si="137"/>
        <v>1438</v>
      </c>
      <c r="B1444">
        <v>3</v>
      </c>
      <c r="C1444">
        <v>2</v>
      </c>
      <c r="D1444">
        <v>1</v>
      </c>
      <c r="E1444">
        <v>16</v>
      </c>
      <c r="F1444">
        <v>4</v>
      </c>
      <c r="G1444" t="b">
        <f>INDEX(key!$AT$4:$BI$7,B1444,E1444)</f>
        <v>0</v>
      </c>
      <c r="H1444" t="str">
        <f t="shared" si="132"/>
        <v>HV_SDGMFmExCZ16rNCEH</v>
      </c>
      <c r="I1444" s="9" t="s">
        <v>1799</v>
      </c>
      <c r="J1444" t="str">
        <f t="shared" si="133"/>
        <v>HV_SDGMFmExCZ16</v>
      </c>
      <c r="K1444" s="9" t="s">
        <v>1662</v>
      </c>
      <c r="L1444" s="9" t="s">
        <v>45</v>
      </c>
      <c r="M1444" s="9" t="str">
        <f>INDEX(key!$AS$4:$AS$7,B1444)</f>
        <v>SDG</v>
      </c>
      <c r="N1444" s="9" t="str">
        <f>INDEX(key!$I$3:$I$5,C1444)</f>
        <v>MFm</v>
      </c>
      <c r="O1444" s="9" t="str">
        <f>INDEX(key!$F$9:$F$10,D1444)</f>
        <v>Ex</v>
      </c>
      <c r="P1444" s="9" t="str">
        <f>INDEX(key!$AT$3:$BI$3,E1444)</f>
        <v>CZ16</v>
      </c>
      <c r="Q1444" s="9" t="str">
        <f>INDEX('HVACwts Src'!$D$7:$I$7,F1444)</f>
        <v>rNCEH</v>
      </c>
      <c r="R1444" s="36">
        <f>IF(G1444,INDEX('HVACwts Src'!$D$11:$U$164,(B1444-1)*39+(D1444-1)*19+E1444,(C1444-1)*6+F1444),0)</f>
        <v>0</v>
      </c>
      <c r="T1444" t="str">
        <f t="shared" si="134"/>
        <v>HV_SDGMFmExCZ16</v>
      </c>
      <c r="U1444" t="str">
        <f t="shared" si="135"/>
        <v>rNCEH</v>
      </c>
      <c r="V1444" s="36">
        <f t="shared" si="136"/>
        <v>0</v>
      </c>
    </row>
    <row r="1445" spans="1:22" x14ac:dyDescent="0.25">
      <c r="A1445" s="86">
        <f t="shared" si="137"/>
        <v>1439</v>
      </c>
      <c r="B1445">
        <v>3</v>
      </c>
      <c r="C1445">
        <v>2</v>
      </c>
      <c r="D1445">
        <v>1</v>
      </c>
      <c r="E1445">
        <v>16</v>
      </c>
      <c r="F1445">
        <v>5</v>
      </c>
      <c r="G1445" t="b">
        <f>INDEX(key!$AT$4:$BI$7,B1445,E1445)</f>
        <v>0</v>
      </c>
      <c r="H1445" t="str">
        <f t="shared" si="132"/>
        <v>HV_SDGMFmExCZ16rDXOH</v>
      </c>
      <c r="I1445" s="9" t="s">
        <v>1799</v>
      </c>
      <c r="J1445" t="str">
        <f t="shared" si="133"/>
        <v>HV_SDGMFmExCZ16</v>
      </c>
      <c r="K1445" s="9" t="s">
        <v>1662</v>
      </c>
      <c r="L1445" s="9" t="s">
        <v>45</v>
      </c>
      <c r="M1445" s="9" t="str">
        <f>INDEX(key!$AS$4:$AS$7,B1445)</f>
        <v>SDG</v>
      </c>
      <c r="N1445" s="9" t="str">
        <f>INDEX(key!$I$3:$I$5,C1445)</f>
        <v>MFm</v>
      </c>
      <c r="O1445" s="9" t="str">
        <f>INDEX(key!$F$9:$F$10,D1445)</f>
        <v>Ex</v>
      </c>
      <c r="P1445" s="9" t="str">
        <f>INDEX(key!$AT$3:$BI$3,E1445)</f>
        <v>CZ16</v>
      </c>
      <c r="Q1445" s="9" t="str">
        <f>INDEX('HVACwts Src'!$D$7:$I$7,F1445)</f>
        <v>rDXOH</v>
      </c>
      <c r="R1445" s="36">
        <f>IF(G1445,INDEX('HVACwts Src'!$D$11:$U$164,(B1445-1)*39+(D1445-1)*19+E1445,(C1445-1)*6+F1445),0)</f>
        <v>0</v>
      </c>
      <c r="T1445" t="str">
        <f t="shared" si="134"/>
        <v>HV_SDGMFmExCZ16</v>
      </c>
      <c r="U1445" t="str">
        <f t="shared" si="135"/>
        <v>rDXOH</v>
      </c>
      <c r="V1445" s="36">
        <f t="shared" si="136"/>
        <v>0</v>
      </c>
    </row>
    <row r="1446" spans="1:22" x14ac:dyDescent="0.25">
      <c r="A1446" s="86">
        <f t="shared" si="137"/>
        <v>1440</v>
      </c>
      <c r="B1446">
        <v>3</v>
      </c>
      <c r="C1446">
        <v>2</v>
      </c>
      <c r="D1446">
        <v>1</v>
      </c>
      <c r="E1446">
        <v>16</v>
      </c>
      <c r="F1446">
        <v>6</v>
      </c>
      <c r="G1446" t="b">
        <f>INDEX(key!$AT$4:$BI$7,B1446,E1446)</f>
        <v>0</v>
      </c>
      <c r="H1446" t="str">
        <f t="shared" si="132"/>
        <v>HV_SDGMFmExCZ16rNCOH</v>
      </c>
      <c r="I1446" s="9" t="s">
        <v>1799</v>
      </c>
      <c r="J1446" t="str">
        <f t="shared" si="133"/>
        <v>HV_SDGMFmExCZ16</v>
      </c>
      <c r="K1446" s="9" t="s">
        <v>1662</v>
      </c>
      <c r="L1446" s="9" t="s">
        <v>45</v>
      </c>
      <c r="M1446" s="9" t="str">
        <f>INDEX(key!$AS$4:$AS$7,B1446)</f>
        <v>SDG</v>
      </c>
      <c r="N1446" s="9" t="str">
        <f>INDEX(key!$I$3:$I$5,C1446)</f>
        <v>MFm</v>
      </c>
      <c r="O1446" s="9" t="str">
        <f>INDEX(key!$F$9:$F$10,D1446)</f>
        <v>Ex</v>
      </c>
      <c r="P1446" s="9" t="str">
        <f>INDEX(key!$AT$3:$BI$3,E1446)</f>
        <v>CZ16</v>
      </c>
      <c r="Q1446" s="9" t="str">
        <f>INDEX('HVACwts Src'!$D$7:$I$7,F1446)</f>
        <v>rNCOH</v>
      </c>
      <c r="R1446" s="36">
        <f>IF(G1446,INDEX('HVACwts Src'!$D$11:$U$164,(B1446-1)*39+(D1446-1)*19+E1446,(C1446-1)*6+F1446),0)</f>
        <v>0</v>
      </c>
      <c r="T1446" t="str">
        <f t="shared" si="134"/>
        <v>HV_SDGMFmExCZ16</v>
      </c>
      <c r="U1446" t="str">
        <f t="shared" si="135"/>
        <v>rNCOH</v>
      </c>
      <c r="V1446" s="36">
        <f t="shared" si="136"/>
        <v>0</v>
      </c>
    </row>
    <row r="1447" spans="1:22" x14ac:dyDescent="0.25">
      <c r="A1447" s="86">
        <f t="shared" si="137"/>
        <v>1441</v>
      </c>
      <c r="B1447">
        <v>3</v>
      </c>
      <c r="C1447">
        <v>2</v>
      </c>
      <c r="D1447">
        <v>2</v>
      </c>
      <c r="E1447">
        <v>1</v>
      </c>
      <c r="F1447">
        <v>1</v>
      </c>
      <c r="G1447" t="b">
        <f>INDEX(key!$AT$4:$BI$7,B1447,E1447)</f>
        <v>0</v>
      </c>
      <c r="H1447" t="str">
        <f t="shared" si="132"/>
        <v>HV_SDGMFmNewCZ01rDXGF</v>
      </c>
      <c r="I1447" s="9" t="s">
        <v>1799</v>
      </c>
      <c r="J1447" t="str">
        <f t="shared" si="133"/>
        <v>HV_SDGMFmNewCZ01</v>
      </c>
      <c r="K1447" s="9" t="s">
        <v>1662</v>
      </c>
      <c r="L1447" s="9" t="s">
        <v>45</v>
      </c>
      <c r="M1447" s="9" t="str">
        <f>INDEX(key!$AS$4:$AS$7,B1447)</f>
        <v>SDG</v>
      </c>
      <c r="N1447" s="9" t="str">
        <f>INDEX(key!$I$3:$I$5,C1447)</f>
        <v>MFm</v>
      </c>
      <c r="O1447" s="9" t="str">
        <f>INDEX(key!$F$9:$F$10,D1447)</f>
        <v>New</v>
      </c>
      <c r="P1447" s="9" t="str">
        <f>INDEX(key!$AT$3:$BI$3,E1447)</f>
        <v>CZ01</v>
      </c>
      <c r="Q1447" s="9" t="str">
        <f>INDEX('HVACwts Src'!$D$7:$I$7,F1447)</f>
        <v>rDXGF</v>
      </c>
      <c r="R1447" s="36">
        <f>IF(G1447,INDEX('HVACwts Src'!$D$11:$U$164,(B1447-1)*39+(D1447-1)*19+E1447,(C1447-1)*6+F1447),0)</f>
        <v>0</v>
      </c>
      <c r="T1447" t="str">
        <f t="shared" si="134"/>
        <v>HV_SDGMFmNewCZ01</v>
      </c>
      <c r="U1447" t="str">
        <f t="shared" si="135"/>
        <v>rDXGF</v>
      </c>
      <c r="V1447" s="36">
        <f t="shared" si="136"/>
        <v>0</v>
      </c>
    </row>
    <row r="1448" spans="1:22" x14ac:dyDescent="0.25">
      <c r="A1448" s="86">
        <f t="shared" si="137"/>
        <v>1442</v>
      </c>
      <c r="B1448">
        <v>3</v>
      </c>
      <c r="C1448">
        <v>2</v>
      </c>
      <c r="D1448">
        <v>2</v>
      </c>
      <c r="E1448">
        <v>1</v>
      </c>
      <c r="F1448">
        <v>2</v>
      </c>
      <c r="G1448" t="b">
        <f>INDEX(key!$AT$4:$BI$7,B1448,E1448)</f>
        <v>0</v>
      </c>
      <c r="H1448" t="str">
        <f t="shared" si="132"/>
        <v>HV_SDGMFmNewCZ01rNCGF</v>
      </c>
      <c r="I1448" s="9" t="s">
        <v>1799</v>
      </c>
      <c r="J1448" t="str">
        <f t="shared" si="133"/>
        <v>HV_SDGMFmNewCZ01</v>
      </c>
      <c r="K1448" s="9" t="s">
        <v>1662</v>
      </c>
      <c r="L1448" s="9" t="s">
        <v>45</v>
      </c>
      <c r="M1448" s="9" t="str">
        <f>INDEX(key!$AS$4:$AS$7,B1448)</f>
        <v>SDG</v>
      </c>
      <c r="N1448" s="9" t="str">
        <f>INDEX(key!$I$3:$I$5,C1448)</f>
        <v>MFm</v>
      </c>
      <c r="O1448" s="9" t="str">
        <f>INDEX(key!$F$9:$F$10,D1448)</f>
        <v>New</v>
      </c>
      <c r="P1448" s="9" t="str">
        <f>INDEX(key!$AT$3:$BI$3,E1448)</f>
        <v>CZ01</v>
      </c>
      <c r="Q1448" s="9" t="str">
        <f>INDEX('HVACwts Src'!$D$7:$I$7,F1448)</f>
        <v>rNCGF</v>
      </c>
      <c r="R1448" s="36">
        <f>IF(G1448,INDEX('HVACwts Src'!$D$11:$U$164,(B1448-1)*39+(D1448-1)*19+E1448,(C1448-1)*6+F1448),0)</f>
        <v>0</v>
      </c>
      <c r="T1448" t="str">
        <f t="shared" si="134"/>
        <v>HV_SDGMFmNewCZ01</v>
      </c>
      <c r="U1448" t="str">
        <f t="shared" si="135"/>
        <v>rNCGF</v>
      </c>
      <c r="V1448" s="36">
        <f t="shared" si="136"/>
        <v>0</v>
      </c>
    </row>
    <row r="1449" spans="1:22" x14ac:dyDescent="0.25">
      <c r="A1449" s="86">
        <f t="shared" si="137"/>
        <v>1443</v>
      </c>
      <c r="B1449">
        <v>3</v>
      </c>
      <c r="C1449">
        <v>2</v>
      </c>
      <c r="D1449">
        <v>2</v>
      </c>
      <c r="E1449">
        <v>1</v>
      </c>
      <c r="F1449">
        <v>3</v>
      </c>
      <c r="G1449" t="b">
        <f>INDEX(key!$AT$4:$BI$7,B1449,E1449)</f>
        <v>0</v>
      </c>
      <c r="H1449" t="str">
        <f t="shared" si="132"/>
        <v>HV_SDGMFmNewCZ01rDXHP</v>
      </c>
      <c r="I1449" s="9" t="s">
        <v>1799</v>
      </c>
      <c r="J1449" t="str">
        <f t="shared" si="133"/>
        <v>HV_SDGMFmNewCZ01</v>
      </c>
      <c r="K1449" s="9" t="s">
        <v>1662</v>
      </c>
      <c r="L1449" s="9" t="s">
        <v>45</v>
      </c>
      <c r="M1449" s="9" t="str">
        <f>INDEX(key!$AS$4:$AS$7,B1449)</f>
        <v>SDG</v>
      </c>
      <c r="N1449" s="9" t="str">
        <f>INDEX(key!$I$3:$I$5,C1449)</f>
        <v>MFm</v>
      </c>
      <c r="O1449" s="9" t="str">
        <f>INDEX(key!$F$9:$F$10,D1449)</f>
        <v>New</v>
      </c>
      <c r="P1449" s="9" t="str">
        <f>INDEX(key!$AT$3:$BI$3,E1449)</f>
        <v>CZ01</v>
      </c>
      <c r="Q1449" s="9" t="str">
        <f>INDEX('HVACwts Src'!$D$7:$I$7,F1449)</f>
        <v>rDXHP</v>
      </c>
      <c r="R1449" s="36">
        <f>IF(G1449,INDEX('HVACwts Src'!$D$11:$U$164,(B1449-1)*39+(D1449-1)*19+E1449,(C1449-1)*6+F1449),0)</f>
        <v>0</v>
      </c>
      <c r="T1449" t="str">
        <f t="shared" si="134"/>
        <v>HV_SDGMFmNewCZ01</v>
      </c>
      <c r="U1449" t="str">
        <f t="shared" si="135"/>
        <v>rDXHP</v>
      </c>
      <c r="V1449" s="36">
        <f t="shared" si="136"/>
        <v>0</v>
      </c>
    </row>
    <row r="1450" spans="1:22" x14ac:dyDescent="0.25">
      <c r="A1450" s="86">
        <f t="shared" si="137"/>
        <v>1444</v>
      </c>
      <c r="B1450">
        <v>3</v>
      </c>
      <c r="C1450">
        <v>2</v>
      </c>
      <c r="D1450">
        <v>2</v>
      </c>
      <c r="E1450">
        <v>1</v>
      </c>
      <c r="F1450">
        <v>4</v>
      </c>
      <c r="G1450" t="b">
        <f>INDEX(key!$AT$4:$BI$7,B1450,E1450)</f>
        <v>0</v>
      </c>
      <c r="H1450" t="str">
        <f t="shared" si="132"/>
        <v>HV_SDGMFmNewCZ01rNCEH</v>
      </c>
      <c r="I1450" s="9" t="s">
        <v>1799</v>
      </c>
      <c r="J1450" t="str">
        <f t="shared" si="133"/>
        <v>HV_SDGMFmNewCZ01</v>
      </c>
      <c r="K1450" s="9" t="s">
        <v>1662</v>
      </c>
      <c r="L1450" s="9" t="s">
        <v>45</v>
      </c>
      <c r="M1450" s="9" t="str">
        <f>INDEX(key!$AS$4:$AS$7,B1450)</f>
        <v>SDG</v>
      </c>
      <c r="N1450" s="9" t="str">
        <f>INDEX(key!$I$3:$I$5,C1450)</f>
        <v>MFm</v>
      </c>
      <c r="O1450" s="9" t="str">
        <f>INDEX(key!$F$9:$F$10,D1450)</f>
        <v>New</v>
      </c>
      <c r="P1450" s="9" t="str">
        <f>INDEX(key!$AT$3:$BI$3,E1450)</f>
        <v>CZ01</v>
      </c>
      <c r="Q1450" s="9" t="str">
        <f>INDEX('HVACwts Src'!$D$7:$I$7,F1450)</f>
        <v>rNCEH</v>
      </c>
      <c r="R1450" s="36">
        <f>IF(G1450,INDEX('HVACwts Src'!$D$11:$U$164,(B1450-1)*39+(D1450-1)*19+E1450,(C1450-1)*6+F1450),0)</f>
        <v>0</v>
      </c>
      <c r="T1450" t="str">
        <f t="shared" si="134"/>
        <v>HV_SDGMFmNewCZ01</v>
      </c>
      <c r="U1450" t="str">
        <f t="shared" si="135"/>
        <v>rNCEH</v>
      </c>
      <c r="V1450" s="36">
        <f t="shared" si="136"/>
        <v>0</v>
      </c>
    </row>
    <row r="1451" spans="1:22" x14ac:dyDescent="0.25">
      <c r="A1451" s="86">
        <f t="shared" si="137"/>
        <v>1445</v>
      </c>
      <c r="B1451">
        <v>3</v>
      </c>
      <c r="C1451">
        <v>2</v>
      </c>
      <c r="D1451">
        <v>2</v>
      </c>
      <c r="E1451">
        <v>1</v>
      </c>
      <c r="F1451">
        <v>5</v>
      </c>
      <c r="G1451" t="b">
        <f>INDEX(key!$AT$4:$BI$7,B1451,E1451)</f>
        <v>0</v>
      </c>
      <c r="H1451" t="str">
        <f t="shared" si="132"/>
        <v>HV_SDGMFmNewCZ01rDXOH</v>
      </c>
      <c r="I1451" s="9" t="s">
        <v>1799</v>
      </c>
      <c r="J1451" t="str">
        <f t="shared" si="133"/>
        <v>HV_SDGMFmNewCZ01</v>
      </c>
      <c r="K1451" s="9" t="s">
        <v>1662</v>
      </c>
      <c r="L1451" s="9" t="s">
        <v>45</v>
      </c>
      <c r="M1451" s="9" t="str">
        <f>INDEX(key!$AS$4:$AS$7,B1451)</f>
        <v>SDG</v>
      </c>
      <c r="N1451" s="9" t="str">
        <f>INDEX(key!$I$3:$I$5,C1451)</f>
        <v>MFm</v>
      </c>
      <c r="O1451" s="9" t="str">
        <f>INDEX(key!$F$9:$F$10,D1451)</f>
        <v>New</v>
      </c>
      <c r="P1451" s="9" t="str">
        <f>INDEX(key!$AT$3:$BI$3,E1451)</f>
        <v>CZ01</v>
      </c>
      <c r="Q1451" s="9" t="str">
        <f>INDEX('HVACwts Src'!$D$7:$I$7,F1451)</f>
        <v>rDXOH</v>
      </c>
      <c r="R1451" s="36">
        <f>IF(G1451,INDEX('HVACwts Src'!$D$11:$U$164,(B1451-1)*39+(D1451-1)*19+E1451,(C1451-1)*6+F1451),0)</f>
        <v>0</v>
      </c>
      <c r="T1451" t="str">
        <f t="shared" si="134"/>
        <v>HV_SDGMFmNewCZ01</v>
      </c>
      <c r="U1451" t="str">
        <f t="shared" si="135"/>
        <v>rDXOH</v>
      </c>
      <c r="V1451" s="36">
        <f t="shared" si="136"/>
        <v>0</v>
      </c>
    </row>
    <row r="1452" spans="1:22" x14ac:dyDescent="0.25">
      <c r="A1452" s="86">
        <f t="shared" si="137"/>
        <v>1446</v>
      </c>
      <c r="B1452">
        <v>3</v>
      </c>
      <c r="C1452">
        <v>2</v>
      </c>
      <c r="D1452">
        <v>2</v>
      </c>
      <c r="E1452">
        <v>1</v>
      </c>
      <c r="F1452">
        <v>6</v>
      </c>
      <c r="G1452" t="b">
        <f>INDEX(key!$AT$4:$BI$7,B1452,E1452)</f>
        <v>0</v>
      </c>
      <c r="H1452" t="str">
        <f t="shared" si="132"/>
        <v>HV_SDGMFmNewCZ01rNCOH</v>
      </c>
      <c r="I1452" s="9" t="s">
        <v>1799</v>
      </c>
      <c r="J1452" t="str">
        <f t="shared" si="133"/>
        <v>HV_SDGMFmNewCZ01</v>
      </c>
      <c r="K1452" s="9" t="s">
        <v>1662</v>
      </c>
      <c r="L1452" s="9" t="s">
        <v>45</v>
      </c>
      <c r="M1452" s="9" t="str">
        <f>INDEX(key!$AS$4:$AS$7,B1452)</f>
        <v>SDG</v>
      </c>
      <c r="N1452" s="9" t="str">
        <f>INDEX(key!$I$3:$I$5,C1452)</f>
        <v>MFm</v>
      </c>
      <c r="O1452" s="9" t="str">
        <f>INDEX(key!$F$9:$F$10,D1452)</f>
        <v>New</v>
      </c>
      <c r="P1452" s="9" t="str">
        <f>INDEX(key!$AT$3:$BI$3,E1452)</f>
        <v>CZ01</v>
      </c>
      <c r="Q1452" s="9" t="str">
        <f>INDEX('HVACwts Src'!$D$7:$I$7,F1452)</f>
        <v>rNCOH</v>
      </c>
      <c r="R1452" s="36">
        <f>IF(G1452,INDEX('HVACwts Src'!$D$11:$U$164,(B1452-1)*39+(D1452-1)*19+E1452,(C1452-1)*6+F1452),0)</f>
        <v>0</v>
      </c>
      <c r="T1452" t="str">
        <f t="shared" si="134"/>
        <v>HV_SDGMFmNewCZ01</v>
      </c>
      <c r="U1452" t="str">
        <f t="shared" si="135"/>
        <v>rNCOH</v>
      </c>
      <c r="V1452" s="36">
        <f t="shared" si="136"/>
        <v>0</v>
      </c>
    </row>
    <row r="1453" spans="1:22" x14ac:dyDescent="0.25">
      <c r="A1453" s="86">
        <f t="shared" si="137"/>
        <v>1447</v>
      </c>
      <c r="B1453">
        <v>3</v>
      </c>
      <c r="C1453">
        <v>2</v>
      </c>
      <c r="D1453">
        <v>2</v>
      </c>
      <c r="E1453">
        <v>2</v>
      </c>
      <c r="F1453">
        <v>1</v>
      </c>
      <c r="G1453" t="b">
        <f>INDEX(key!$AT$4:$BI$7,B1453,E1453)</f>
        <v>0</v>
      </c>
      <c r="H1453" t="str">
        <f t="shared" si="132"/>
        <v>HV_SDGMFmNewCZ02rDXGF</v>
      </c>
      <c r="I1453" s="9" t="s">
        <v>1799</v>
      </c>
      <c r="J1453" t="str">
        <f t="shared" si="133"/>
        <v>HV_SDGMFmNewCZ02</v>
      </c>
      <c r="K1453" s="9" t="s">
        <v>1662</v>
      </c>
      <c r="L1453" s="9" t="s">
        <v>45</v>
      </c>
      <c r="M1453" s="9" t="str">
        <f>INDEX(key!$AS$4:$AS$7,B1453)</f>
        <v>SDG</v>
      </c>
      <c r="N1453" s="9" t="str">
        <f>INDEX(key!$I$3:$I$5,C1453)</f>
        <v>MFm</v>
      </c>
      <c r="O1453" s="9" t="str">
        <f>INDEX(key!$F$9:$F$10,D1453)</f>
        <v>New</v>
      </c>
      <c r="P1453" s="9" t="str">
        <f>INDEX(key!$AT$3:$BI$3,E1453)</f>
        <v>CZ02</v>
      </c>
      <c r="Q1453" s="9" t="str">
        <f>INDEX('HVACwts Src'!$D$7:$I$7,F1453)</f>
        <v>rDXGF</v>
      </c>
      <c r="R1453" s="36">
        <f>IF(G1453,INDEX('HVACwts Src'!$D$11:$U$164,(B1453-1)*39+(D1453-1)*19+E1453,(C1453-1)*6+F1453),0)</f>
        <v>0</v>
      </c>
      <c r="T1453" t="str">
        <f t="shared" si="134"/>
        <v>HV_SDGMFmNewCZ02</v>
      </c>
      <c r="U1453" t="str">
        <f t="shared" si="135"/>
        <v>rDXGF</v>
      </c>
      <c r="V1453" s="36">
        <f t="shared" si="136"/>
        <v>0</v>
      </c>
    </row>
    <row r="1454" spans="1:22" x14ac:dyDescent="0.25">
      <c r="A1454" s="86">
        <f t="shared" si="137"/>
        <v>1448</v>
      </c>
      <c r="B1454">
        <v>3</v>
      </c>
      <c r="C1454">
        <v>2</v>
      </c>
      <c r="D1454">
        <v>2</v>
      </c>
      <c r="E1454">
        <v>2</v>
      </c>
      <c r="F1454">
        <v>2</v>
      </c>
      <c r="G1454" t="b">
        <f>INDEX(key!$AT$4:$BI$7,B1454,E1454)</f>
        <v>0</v>
      </c>
      <c r="H1454" t="str">
        <f t="shared" si="132"/>
        <v>HV_SDGMFmNewCZ02rNCGF</v>
      </c>
      <c r="I1454" s="9" t="s">
        <v>1799</v>
      </c>
      <c r="J1454" t="str">
        <f t="shared" si="133"/>
        <v>HV_SDGMFmNewCZ02</v>
      </c>
      <c r="K1454" s="9" t="s">
        <v>1662</v>
      </c>
      <c r="L1454" s="9" t="s">
        <v>45</v>
      </c>
      <c r="M1454" s="9" t="str">
        <f>INDEX(key!$AS$4:$AS$7,B1454)</f>
        <v>SDG</v>
      </c>
      <c r="N1454" s="9" t="str">
        <f>INDEX(key!$I$3:$I$5,C1454)</f>
        <v>MFm</v>
      </c>
      <c r="O1454" s="9" t="str">
        <f>INDEX(key!$F$9:$F$10,D1454)</f>
        <v>New</v>
      </c>
      <c r="P1454" s="9" t="str">
        <f>INDEX(key!$AT$3:$BI$3,E1454)</f>
        <v>CZ02</v>
      </c>
      <c r="Q1454" s="9" t="str">
        <f>INDEX('HVACwts Src'!$D$7:$I$7,F1454)</f>
        <v>rNCGF</v>
      </c>
      <c r="R1454" s="36">
        <f>IF(G1454,INDEX('HVACwts Src'!$D$11:$U$164,(B1454-1)*39+(D1454-1)*19+E1454,(C1454-1)*6+F1454),0)</f>
        <v>0</v>
      </c>
      <c r="T1454" t="str">
        <f t="shared" si="134"/>
        <v>HV_SDGMFmNewCZ02</v>
      </c>
      <c r="U1454" t="str">
        <f t="shared" si="135"/>
        <v>rNCGF</v>
      </c>
      <c r="V1454" s="36">
        <f t="shared" si="136"/>
        <v>0</v>
      </c>
    </row>
    <row r="1455" spans="1:22" x14ac:dyDescent="0.25">
      <c r="A1455" s="86">
        <f t="shared" si="137"/>
        <v>1449</v>
      </c>
      <c r="B1455">
        <v>3</v>
      </c>
      <c r="C1455">
        <v>2</v>
      </c>
      <c r="D1455">
        <v>2</v>
      </c>
      <c r="E1455">
        <v>2</v>
      </c>
      <c r="F1455">
        <v>3</v>
      </c>
      <c r="G1455" t="b">
        <f>INDEX(key!$AT$4:$BI$7,B1455,E1455)</f>
        <v>0</v>
      </c>
      <c r="H1455" t="str">
        <f t="shared" si="132"/>
        <v>HV_SDGMFmNewCZ02rDXHP</v>
      </c>
      <c r="I1455" s="9" t="s">
        <v>1799</v>
      </c>
      <c r="J1455" t="str">
        <f t="shared" si="133"/>
        <v>HV_SDGMFmNewCZ02</v>
      </c>
      <c r="K1455" s="9" t="s">
        <v>1662</v>
      </c>
      <c r="L1455" s="9" t="s">
        <v>45</v>
      </c>
      <c r="M1455" s="9" t="str">
        <f>INDEX(key!$AS$4:$AS$7,B1455)</f>
        <v>SDG</v>
      </c>
      <c r="N1455" s="9" t="str">
        <f>INDEX(key!$I$3:$I$5,C1455)</f>
        <v>MFm</v>
      </c>
      <c r="O1455" s="9" t="str">
        <f>INDEX(key!$F$9:$F$10,D1455)</f>
        <v>New</v>
      </c>
      <c r="P1455" s="9" t="str">
        <f>INDEX(key!$AT$3:$BI$3,E1455)</f>
        <v>CZ02</v>
      </c>
      <c r="Q1455" s="9" t="str">
        <f>INDEX('HVACwts Src'!$D$7:$I$7,F1455)</f>
        <v>rDXHP</v>
      </c>
      <c r="R1455" s="36">
        <f>IF(G1455,INDEX('HVACwts Src'!$D$11:$U$164,(B1455-1)*39+(D1455-1)*19+E1455,(C1455-1)*6+F1455),0)</f>
        <v>0</v>
      </c>
      <c r="T1455" t="str">
        <f t="shared" si="134"/>
        <v>HV_SDGMFmNewCZ02</v>
      </c>
      <c r="U1455" t="str">
        <f t="shared" si="135"/>
        <v>rDXHP</v>
      </c>
      <c r="V1455" s="36">
        <f t="shared" si="136"/>
        <v>0</v>
      </c>
    </row>
    <row r="1456" spans="1:22" x14ac:dyDescent="0.25">
      <c r="A1456" s="86">
        <f t="shared" si="137"/>
        <v>1450</v>
      </c>
      <c r="B1456">
        <v>3</v>
      </c>
      <c r="C1456">
        <v>2</v>
      </c>
      <c r="D1456">
        <v>2</v>
      </c>
      <c r="E1456">
        <v>2</v>
      </c>
      <c r="F1456">
        <v>4</v>
      </c>
      <c r="G1456" t="b">
        <f>INDEX(key!$AT$4:$BI$7,B1456,E1456)</f>
        <v>0</v>
      </c>
      <c r="H1456" t="str">
        <f t="shared" si="132"/>
        <v>HV_SDGMFmNewCZ02rNCEH</v>
      </c>
      <c r="I1456" s="9" t="s">
        <v>1799</v>
      </c>
      <c r="J1456" t="str">
        <f t="shared" si="133"/>
        <v>HV_SDGMFmNewCZ02</v>
      </c>
      <c r="K1456" s="9" t="s">
        <v>1662</v>
      </c>
      <c r="L1456" s="9" t="s">
        <v>45</v>
      </c>
      <c r="M1456" s="9" t="str">
        <f>INDEX(key!$AS$4:$AS$7,B1456)</f>
        <v>SDG</v>
      </c>
      <c r="N1456" s="9" t="str">
        <f>INDEX(key!$I$3:$I$5,C1456)</f>
        <v>MFm</v>
      </c>
      <c r="O1456" s="9" t="str">
        <f>INDEX(key!$F$9:$F$10,D1456)</f>
        <v>New</v>
      </c>
      <c r="P1456" s="9" t="str">
        <f>INDEX(key!$AT$3:$BI$3,E1456)</f>
        <v>CZ02</v>
      </c>
      <c r="Q1456" s="9" t="str">
        <f>INDEX('HVACwts Src'!$D$7:$I$7,F1456)</f>
        <v>rNCEH</v>
      </c>
      <c r="R1456" s="36">
        <f>IF(G1456,INDEX('HVACwts Src'!$D$11:$U$164,(B1456-1)*39+(D1456-1)*19+E1456,(C1456-1)*6+F1456),0)</f>
        <v>0</v>
      </c>
      <c r="T1456" t="str">
        <f t="shared" si="134"/>
        <v>HV_SDGMFmNewCZ02</v>
      </c>
      <c r="U1456" t="str">
        <f t="shared" si="135"/>
        <v>rNCEH</v>
      </c>
      <c r="V1456" s="36">
        <f t="shared" si="136"/>
        <v>0</v>
      </c>
    </row>
    <row r="1457" spans="1:22" x14ac:dyDescent="0.25">
      <c r="A1457" s="86">
        <f t="shared" si="137"/>
        <v>1451</v>
      </c>
      <c r="B1457">
        <v>3</v>
      </c>
      <c r="C1457">
        <v>2</v>
      </c>
      <c r="D1457">
        <v>2</v>
      </c>
      <c r="E1457">
        <v>2</v>
      </c>
      <c r="F1457">
        <v>5</v>
      </c>
      <c r="G1457" t="b">
        <f>INDEX(key!$AT$4:$BI$7,B1457,E1457)</f>
        <v>0</v>
      </c>
      <c r="H1457" t="str">
        <f t="shared" si="132"/>
        <v>HV_SDGMFmNewCZ02rDXOH</v>
      </c>
      <c r="I1457" s="9" t="s">
        <v>1799</v>
      </c>
      <c r="J1457" t="str">
        <f t="shared" si="133"/>
        <v>HV_SDGMFmNewCZ02</v>
      </c>
      <c r="K1457" s="9" t="s">
        <v>1662</v>
      </c>
      <c r="L1457" s="9" t="s">
        <v>45</v>
      </c>
      <c r="M1457" s="9" t="str">
        <f>INDEX(key!$AS$4:$AS$7,B1457)</f>
        <v>SDG</v>
      </c>
      <c r="N1457" s="9" t="str">
        <f>INDEX(key!$I$3:$I$5,C1457)</f>
        <v>MFm</v>
      </c>
      <c r="O1457" s="9" t="str">
        <f>INDEX(key!$F$9:$F$10,D1457)</f>
        <v>New</v>
      </c>
      <c r="P1457" s="9" t="str">
        <f>INDEX(key!$AT$3:$BI$3,E1457)</f>
        <v>CZ02</v>
      </c>
      <c r="Q1457" s="9" t="str">
        <f>INDEX('HVACwts Src'!$D$7:$I$7,F1457)</f>
        <v>rDXOH</v>
      </c>
      <c r="R1457" s="36">
        <f>IF(G1457,INDEX('HVACwts Src'!$D$11:$U$164,(B1457-1)*39+(D1457-1)*19+E1457,(C1457-1)*6+F1457),0)</f>
        <v>0</v>
      </c>
      <c r="T1457" t="str">
        <f t="shared" si="134"/>
        <v>HV_SDGMFmNewCZ02</v>
      </c>
      <c r="U1457" t="str">
        <f t="shared" si="135"/>
        <v>rDXOH</v>
      </c>
      <c r="V1457" s="36">
        <f t="shared" si="136"/>
        <v>0</v>
      </c>
    </row>
    <row r="1458" spans="1:22" x14ac:dyDescent="0.25">
      <c r="A1458" s="86">
        <f t="shared" si="137"/>
        <v>1452</v>
      </c>
      <c r="B1458">
        <v>3</v>
      </c>
      <c r="C1458">
        <v>2</v>
      </c>
      <c r="D1458">
        <v>2</v>
      </c>
      <c r="E1458">
        <v>2</v>
      </c>
      <c r="F1458">
        <v>6</v>
      </c>
      <c r="G1458" t="b">
        <f>INDEX(key!$AT$4:$BI$7,B1458,E1458)</f>
        <v>0</v>
      </c>
      <c r="H1458" t="str">
        <f t="shared" si="132"/>
        <v>HV_SDGMFmNewCZ02rNCOH</v>
      </c>
      <c r="I1458" s="9" t="s">
        <v>1799</v>
      </c>
      <c r="J1458" t="str">
        <f t="shared" si="133"/>
        <v>HV_SDGMFmNewCZ02</v>
      </c>
      <c r="K1458" s="9" t="s">
        <v>1662</v>
      </c>
      <c r="L1458" s="9" t="s">
        <v>45</v>
      </c>
      <c r="M1458" s="9" t="str">
        <f>INDEX(key!$AS$4:$AS$7,B1458)</f>
        <v>SDG</v>
      </c>
      <c r="N1458" s="9" t="str">
        <f>INDEX(key!$I$3:$I$5,C1458)</f>
        <v>MFm</v>
      </c>
      <c r="O1458" s="9" t="str">
        <f>INDEX(key!$F$9:$F$10,D1458)</f>
        <v>New</v>
      </c>
      <c r="P1458" s="9" t="str">
        <f>INDEX(key!$AT$3:$BI$3,E1458)</f>
        <v>CZ02</v>
      </c>
      <c r="Q1458" s="9" t="str">
        <f>INDEX('HVACwts Src'!$D$7:$I$7,F1458)</f>
        <v>rNCOH</v>
      </c>
      <c r="R1458" s="36">
        <f>IF(G1458,INDEX('HVACwts Src'!$D$11:$U$164,(B1458-1)*39+(D1458-1)*19+E1458,(C1458-1)*6+F1458),0)</f>
        <v>0</v>
      </c>
      <c r="T1458" t="str">
        <f t="shared" si="134"/>
        <v>HV_SDGMFmNewCZ02</v>
      </c>
      <c r="U1458" t="str">
        <f t="shared" si="135"/>
        <v>rNCOH</v>
      </c>
      <c r="V1458" s="36">
        <f t="shared" si="136"/>
        <v>0</v>
      </c>
    </row>
    <row r="1459" spans="1:22" x14ac:dyDescent="0.25">
      <c r="A1459" s="86">
        <f t="shared" si="137"/>
        <v>1453</v>
      </c>
      <c r="B1459">
        <v>3</v>
      </c>
      <c r="C1459">
        <v>2</v>
      </c>
      <c r="D1459">
        <v>2</v>
      </c>
      <c r="E1459">
        <v>3</v>
      </c>
      <c r="F1459">
        <v>1</v>
      </c>
      <c r="G1459" t="b">
        <f>INDEX(key!$AT$4:$BI$7,B1459,E1459)</f>
        <v>0</v>
      </c>
      <c r="H1459" t="str">
        <f t="shared" si="132"/>
        <v>HV_SDGMFmNewCZ03rDXGF</v>
      </c>
      <c r="I1459" s="9" t="s">
        <v>1799</v>
      </c>
      <c r="J1459" t="str">
        <f t="shared" si="133"/>
        <v>HV_SDGMFmNewCZ03</v>
      </c>
      <c r="K1459" s="9" t="s">
        <v>1662</v>
      </c>
      <c r="L1459" s="9" t="s">
        <v>45</v>
      </c>
      <c r="M1459" s="9" t="str">
        <f>INDEX(key!$AS$4:$AS$7,B1459)</f>
        <v>SDG</v>
      </c>
      <c r="N1459" s="9" t="str">
        <f>INDEX(key!$I$3:$I$5,C1459)</f>
        <v>MFm</v>
      </c>
      <c r="O1459" s="9" t="str">
        <f>INDEX(key!$F$9:$F$10,D1459)</f>
        <v>New</v>
      </c>
      <c r="P1459" s="9" t="str">
        <f>INDEX(key!$AT$3:$BI$3,E1459)</f>
        <v>CZ03</v>
      </c>
      <c r="Q1459" s="9" t="str">
        <f>INDEX('HVACwts Src'!$D$7:$I$7,F1459)</f>
        <v>rDXGF</v>
      </c>
      <c r="R1459" s="36">
        <f>IF(G1459,INDEX('HVACwts Src'!$D$11:$U$164,(B1459-1)*39+(D1459-1)*19+E1459,(C1459-1)*6+F1459),0)</f>
        <v>0</v>
      </c>
      <c r="T1459" t="str">
        <f t="shared" si="134"/>
        <v>HV_SDGMFmNewCZ03</v>
      </c>
      <c r="U1459" t="str">
        <f t="shared" si="135"/>
        <v>rDXGF</v>
      </c>
      <c r="V1459" s="36">
        <f t="shared" si="136"/>
        <v>0</v>
      </c>
    </row>
    <row r="1460" spans="1:22" x14ac:dyDescent="0.25">
      <c r="A1460" s="86">
        <f t="shared" si="137"/>
        <v>1454</v>
      </c>
      <c r="B1460">
        <v>3</v>
      </c>
      <c r="C1460">
        <v>2</v>
      </c>
      <c r="D1460">
        <v>2</v>
      </c>
      <c r="E1460">
        <v>3</v>
      </c>
      <c r="F1460">
        <v>2</v>
      </c>
      <c r="G1460" t="b">
        <f>INDEX(key!$AT$4:$BI$7,B1460,E1460)</f>
        <v>0</v>
      </c>
      <c r="H1460" t="str">
        <f t="shared" si="132"/>
        <v>HV_SDGMFmNewCZ03rNCGF</v>
      </c>
      <c r="I1460" s="9" t="s">
        <v>1799</v>
      </c>
      <c r="J1460" t="str">
        <f t="shared" si="133"/>
        <v>HV_SDGMFmNewCZ03</v>
      </c>
      <c r="K1460" s="9" t="s">
        <v>1662</v>
      </c>
      <c r="L1460" s="9" t="s">
        <v>45</v>
      </c>
      <c r="M1460" s="9" t="str">
        <f>INDEX(key!$AS$4:$AS$7,B1460)</f>
        <v>SDG</v>
      </c>
      <c r="N1460" s="9" t="str">
        <f>INDEX(key!$I$3:$I$5,C1460)</f>
        <v>MFm</v>
      </c>
      <c r="O1460" s="9" t="str">
        <f>INDEX(key!$F$9:$F$10,D1460)</f>
        <v>New</v>
      </c>
      <c r="P1460" s="9" t="str">
        <f>INDEX(key!$AT$3:$BI$3,E1460)</f>
        <v>CZ03</v>
      </c>
      <c r="Q1460" s="9" t="str">
        <f>INDEX('HVACwts Src'!$D$7:$I$7,F1460)</f>
        <v>rNCGF</v>
      </c>
      <c r="R1460" s="36">
        <f>IF(G1460,INDEX('HVACwts Src'!$D$11:$U$164,(B1460-1)*39+(D1460-1)*19+E1460,(C1460-1)*6+F1460),0)</f>
        <v>0</v>
      </c>
      <c r="T1460" t="str">
        <f t="shared" si="134"/>
        <v>HV_SDGMFmNewCZ03</v>
      </c>
      <c r="U1460" t="str">
        <f t="shared" si="135"/>
        <v>rNCGF</v>
      </c>
      <c r="V1460" s="36">
        <f t="shared" si="136"/>
        <v>0</v>
      </c>
    </row>
    <row r="1461" spans="1:22" x14ac:dyDescent="0.25">
      <c r="A1461" s="86">
        <f t="shared" si="137"/>
        <v>1455</v>
      </c>
      <c r="B1461">
        <v>3</v>
      </c>
      <c r="C1461">
        <v>2</v>
      </c>
      <c r="D1461">
        <v>2</v>
      </c>
      <c r="E1461">
        <v>3</v>
      </c>
      <c r="F1461">
        <v>3</v>
      </c>
      <c r="G1461" t="b">
        <f>INDEX(key!$AT$4:$BI$7,B1461,E1461)</f>
        <v>0</v>
      </c>
      <c r="H1461" t="str">
        <f t="shared" si="132"/>
        <v>HV_SDGMFmNewCZ03rDXHP</v>
      </c>
      <c r="I1461" s="9" t="s">
        <v>1799</v>
      </c>
      <c r="J1461" t="str">
        <f t="shared" si="133"/>
        <v>HV_SDGMFmNewCZ03</v>
      </c>
      <c r="K1461" s="9" t="s">
        <v>1662</v>
      </c>
      <c r="L1461" s="9" t="s">
        <v>45</v>
      </c>
      <c r="M1461" s="9" t="str">
        <f>INDEX(key!$AS$4:$AS$7,B1461)</f>
        <v>SDG</v>
      </c>
      <c r="N1461" s="9" t="str">
        <f>INDEX(key!$I$3:$I$5,C1461)</f>
        <v>MFm</v>
      </c>
      <c r="O1461" s="9" t="str">
        <f>INDEX(key!$F$9:$F$10,D1461)</f>
        <v>New</v>
      </c>
      <c r="P1461" s="9" t="str">
        <f>INDEX(key!$AT$3:$BI$3,E1461)</f>
        <v>CZ03</v>
      </c>
      <c r="Q1461" s="9" t="str">
        <f>INDEX('HVACwts Src'!$D$7:$I$7,F1461)</f>
        <v>rDXHP</v>
      </c>
      <c r="R1461" s="36">
        <f>IF(G1461,INDEX('HVACwts Src'!$D$11:$U$164,(B1461-1)*39+(D1461-1)*19+E1461,(C1461-1)*6+F1461),0)</f>
        <v>0</v>
      </c>
      <c r="T1461" t="str">
        <f t="shared" si="134"/>
        <v>HV_SDGMFmNewCZ03</v>
      </c>
      <c r="U1461" t="str">
        <f t="shared" si="135"/>
        <v>rDXHP</v>
      </c>
      <c r="V1461" s="36">
        <f t="shared" si="136"/>
        <v>0</v>
      </c>
    </row>
    <row r="1462" spans="1:22" x14ac:dyDescent="0.25">
      <c r="A1462" s="86">
        <f t="shared" si="137"/>
        <v>1456</v>
      </c>
      <c r="B1462">
        <v>3</v>
      </c>
      <c r="C1462">
        <v>2</v>
      </c>
      <c r="D1462">
        <v>2</v>
      </c>
      <c r="E1462">
        <v>3</v>
      </c>
      <c r="F1462">
        <v>4</v>
      </c>
      <c r="G1462" t="b">
        <f>INDEX(key!$AT$4:$BI$7,B1462,E1462)</f>
        <v>0</v>
      </c>
      <c r="H1462" t="str">
        <f t="shared" si="132"/>
        <v>HV_SDGMFmNewCZ03rNCEH</v>
      </c>
      <c r="I1462" s="9" t="s">
        <v>1799</v>
      </c>
      <c r="J1462" t="str">
        <f t="shared" si="133"/>
        <v>HV_SDGMFmNewCZ03</v>
      </c>
      <c r="K1462" s="9" t="s">
        <v>1662</v>
      </c>
      <c r="L1462" s="9" t="s">
        <v>45</v>
      </c>
      <c r="M1462" s="9" t="str">
        <f>INDEX(key!$AS$4:$AS$7,B1462)</f>
        <v>SDG</v>
      </c>
      <c r="N1462" s="9" t="str">
        <f>INDEX(key!$I$3:$I$5,C1462)</f>
        <v>MFm</v>
      </c>
      <c r="O1462" s="9" t="str">
        <f>INDEX(key!$F$9:$F$10,D1462)</f>
        <v>New</v>
      </c>
      <c r="P1462" s="9" t="str">
        <f>INDEX(key!$AT$3:$BI$3,E1462)</f>
        <v>CZ03</v>
      </c>
      <c r="Q1462" s="9" t="str">
        <f>INDEX('HVACwts Src'!$D$7:$I$7,F1462)</f>
        <v>rNCEH</v>
      </c>
      <c r="R1462" s="36">
        <f>IF(G1462,INDEX('HVACwts Src'!$D$11:$U$164,(B1462-1)*39+(D1462-1)*19+E1462,(C1462-1)*6+F1462),0)</f>
        <v>0</v>
      </c>
      <c r="T1462" t="str">
        <f t="shared" si="134"/>
        <v>HV_SDGMFmNewCZ03</v>
      </c>
      <c r="U1462" t="str">
        <f t="shared" si="135"/>
        <v>rNCEH</v>
      </c>
      <c r="V1462" s="36">
        <f t="shared" si="136"/>
        <v>0</v>
      </c>
    </row>
    <row r="1463" spans="1:22" x14ac:dyDescent="0.25">
      <c r="A1463" s="86">
        <f t="shared" si="137"/>
        <v>1457</v>
      </c>
      <c r="B1463">
        <v>3</v>
      </c>
      <c r="C1463">
        <v>2</v>
      </c>
      <c r="D1463">
        <v>2</v>
      </c>
      <c r="E1463">
        <v>3</v>
      </c>
      <c r="F1463">
        <v>5</v>
      </c>
      <c r="G1463" t="b">
        <f>INDEX(key!$AT$4:$BI$7,B1463,E1463)</f>
        <v>0</v>
      </c>
      <c r="H1463" t="str">
        <f t="shared" si="132"/>
        <v>HV_SDGMFmNewCZ03rDXOH</v>
      </c>
      <c r="I1463" s="9" t="s">
        <v>1799</v>
      </c>
      <c r="J1463" t="str">
        <f t="shared" si="133"/>
        <v>HV_SDGMFmNewCZ03</v>
      </c>
      <c r="K1463" s="9" t="s">
        <v>1662</v>
      </c>
      <c r="L1463" s="9" t="s">
        <v>45</v>
      </c>
      <c r="M1463" s="9" t="str">
        <f>INDEX(key!$AS$4:$AS$7,B1463)</f>
        <v>SDG</v>
      </c>
      <c r="N1463" s="9" t="str">
        <f>INDEX(key!$I$3:$I$5,C1463)</f>
        <v>MFm</v>
      </c>
      <c r="O1463" s="9" t="str">
        <f>INDEX(key!$F$9:$F$10,D1463)</f>
        <v>New</v>
      </c>
      <c r="P1463" s="9" t="str">
        <f>INDEX(key!$AT$3:$BI$3,E1463)</f>
        <v>CZ03</v>
      </c>
      <c r="Q1463" s="9" t="str">
        <f>INDEX('HVACwts Src'!$D$7:$I$7,F1463)</f>
        <v>rDXOH</v>
      </c>
      <c r="R1463" s="36">
        <f>IF(G1463,INDEX('HVACwts Src'!$D$11:$U$164,(B1463-1)*39+(D1463-1)*19+E1463,(C1463-1)*6+F1463),0)</f>
        <v>0</v>
      </c>
      <c r="T1463" t="str">
        <f t="shared" si="134"/>
        <v>HV_SDGMFmNewCZ03</v>
      </c>
      <c r="U1463" t="str">
        <f t="shared" si="135"/>
        <v>rDXOH</v>
      </c>
      <c r="V1463" s="36">
        <f t="shared" si="136"/>
        <v>0</v>
      </c>
    </row>
    <row r="1464" spans="1:22" x14ac:dyDescent="0.25">
      <c r="A1464" s="86">
        <f t="shared" si="137"/>
        <v>1458</v>
      </c>
      <c r="B1464">
        <v>3</v>
      </c>
      <c r="C1464">
        <v>2</v>
      </c>
      <c r="D1464">
        <v>2</v>
      </c>
      <c r="E1464">
        <v>3</v>
      </c>
      <c r="F1464">
        <v>6</v>
      </c>
      <c r="G1464" t="b">
        <f>INDEX(key!$AT$4:$BI$7,B1464,E1464)</f>
        <v>0</v>
      </c>
      <c r="H1464" t="str">
        <f t="shared" si="132"/>
        <v>HV_SDGMFmNewCZ03rNCOH</v>
      </c>
      <c r="I1464" s="9" t="s">
        <v>1799</v>
      </c>
      <c r="J1464" t="str">
        <f t="shared" si="133"/>
        <v>HV_SDGMFmNewCZ03</v>
      </c>
      <c r="K1464" s="9" t="s">
        <v>1662</v>
      </c>
      <c r="L1464" s="9" t="s">
        <v>45</v>
      </c>
      <c r="M1464" s="9" t="str">
        <f>INDEX(key!$AS$4:$AS$7,B1464)</f>
        <v>SDG</v>
      </c>
      <c r="N1464" s="9" t="str">
        <f>INDEX(key!$I$3:$I$5,C1464)</f>
        <v>MFm</v>
      </c>
      <c r="O1464" s="9" t="str">
        <f>INDEX(key!$F$9:$F$10,D1464)</f>
        <v>New</v>
      </c>
      <c r="P1464" s="9" t="str">
        <f>INDEX(key!$AT$3:$BI$3,E1464)</f>
        <v>CZ03</v>
      </c>
      <c r="Q1464" s="9" t="str">
        <f>INDEX('HVACwts Src'!$D$7:$I$7,F1464)</f>
        <v>rNCOH</v>
      </c>
      <c r="R1464" s="36">
        <f>IF(G1464,INDEX('HVACwts Src'!$D$11:$U$164,(B1464-1)*39+(D1464-1)*19+E1464,(C1464-1)*6+F1464),0)</f>
        <v>0</v>
      </c>
      <c r="T1464" t="str">
        <f t="shared" si="134"/>
        <v>HV_SDGMFmNewCZ03</v>
      </c>
      <c r="U1464" t="str">
        <f t="shared" si="135"/>
        <v>rNCOH</v>
      </c>
      <c r="V1464" s="36">
        <f t="shared" si="136"/>
        <v>0</v>
      </c>
    </row>
    <row r="1465" spans="1:22" x14ac:dyDescent="0.25">
      <c r="A1465" s="86">
        <f t="shared" si="137"/>
        <v>1459</v>
      </c>
      <c r="B1465">
        <v>3</v>
      </c>
      <c r="C1465">
        <v>2</v>
      </c>
      <c r="D1465">
        <v>2</v>
      </c>
      <c r="E1465">
        <v>4</v>
      </c>
      <c r="F1465">
        <v>1</v>
      </c>
      <c r="G1465" t="b">
        <f>INDEX(key!$AT$4:$BI$7,B1465,E1465)</f>
        <v>0</v>
      </c>
      <c r="H1465" t="str">
        <f t="shared" si="132"/>
        <v>HV_SDGMFmNewCZ04rDXGF</v>
      </c>
      <c r="I1465" s="9" t="s">
        <v>1799</v>
      </c>
      <c r="J1465" t="str">
        <f t="shared" si="133"/>
        <v>HV_SDGMFmNewCZ04</v>
      </c>
      <c r="K1465" s="9" t="s">
        <v>1662</v>
      </c>
      <c r="L1465" s="9" t="s">
        <v>45</v>
      </c>
      <c r="M1465" s="9" t="str">
        <f>INDEX(key!$AS$4:$AS$7,B1465)</f>
        <v>SDG</v>
      </c>
      <c r="N1465" s="9" t="str">
        <f>INDEX(key!$I$3:$I$5,C1465)</f>
        <v>MFm</v>
      </c>
      <c r="O1465" s="9" t="str">
        <f>INDEX(key!$F$9:$F$10,D1465)</f>
        <v>New</v>
      </c>
      <c r="P1465" s="9" t="str">
        <f>INDEX(key!$AT$3:$BI$3,E1465)</f>
        <v>CZ04</v>
      </c>
      <c r="Q1465" s="9" t="str">
        <f>INDEX('HVACwts Src'!$D$7:$I$7,F1465)</f>
        <v>rDXGF</v>
      </c>
      <c r="R1465" s="36">
        <f>IF(G1465,INDEX('HVACwts Src'!$D$11:$U$164,(B1465-1)*39+(D1465-1)*19+E1465,(C1465-1)*6+F1465),0)</f>
        <v>0</v>
      </c>
      <c r="T1465" t="str">
        <f t="shared" si="134"/>
        <v>HV_SDGMFmNewCZ04</v>
      </c>
      <c r="U1465" t="str">
        <f t="shared" si="135"/>
        <v>rDXGF</v>
      </c>
      <c r="V1465" s="36">
        <f t="shared" si="136"/>
        <v>0</v>
      </c>
    </row>
    <row r="1466" spans="1:22" x14ac:dyDescent="0.25">
      <c r="A1466" s="86">
        <f t="shared" si="137"/>
        <v>1460</v>
      </c>
      <c r="B1466">
        <v>3</v>
      </c>
      <c r="C1466">
        <v>2</v>
      </c>
      <c r="D1466">
        <v>2</v>
      </c>
      <c r="E1466">
        <v>4</v>
      </c>
      <c r="F1466">
        <v>2</v>
      </c>
      <c r="G1466" t="b">
        <f>INDEX(key!$AT$4:$BI$7,B1466,E1466)</f>
        <v>0</v>
      </c>
      <c r="H1466" t="str">
        <f t="shared" si="132"/>
        <v>HV_SDGMFmNewCZ04rNCGF</v>
      </c>
      <c r="I1466" s="9" t="s">
        <v>1799</v>
      </c>
      <c r="J1466" t="str">
        <f t="shared" si="133"/>
        <v>HV_SDGMFmNewCZ04</v>
      </c>
      <c r="K1466" s="9" t="s">
        <v>1662</v>
      </c>
      <c r="L1466" s="9" t="s">
        <v>45</v>
      </c>
      <c r="M1466" s="9" t="str">
        <f>INDEX(key!$AS$4:$AS$7,B1466)</f>
        <v>SDG</v>
      </c>
      <c r="N1466" s="9" t="str">
        <f>INDEX(key!$I$3:$I$5,C1466)</f>
        <v>MFm</v>
      </c>
      <c r="O1466" s="9" t="str">
        <f>INDEX(key!$F$9:$F$10,D1466)</f>
        <v>New</v>
      </c>
      <c r="P1466" s="9" t="str">
        <f>INDEX(key!$AT$3:$BI$3,E1466)</f>
        <v>CZ04</v>
      </c>
      <c r="Q1466" s="9" t="str">
        <f>INDEX('HVACwts Src'!$D$7:$I$7,F1466)</f>
        <v>rNCGF</v>
      </c>
      <c r="R1466" s="36">
        <f>IF(G1466,INDEX('HVACwts Src'!$D$11:$U$164,(B1466-1)*39+(D1466-1)*19+E1466,(C1466-1)*6+F1466),0)</f>
        <v>0</v>
      </c>
      <c r="T1466" t="str">
        <f t="shared" si="134"/>
        <v>HV_SDGMFmNewCZ04</v>
      </c>
      <c r="U1466" t="str">
        <f t="shared" si="135"/>
        <v>rNCGF</v>
      </c>
      <c r="V1466" s="36">
        <f t="shared" si="136"/>
        <v>0</v>
      </c>
    </row>
    <row r="1467" spans="1:22" x14ac:dyDescent="0.25">
      <c r="A1467" s="86">
        <f t="shared" si="137"/>
        <v>1461</v>
      </c>
      <c r="B1467">
        <v>3</v>
      </c>
      <c r="C1467">
        <v>2</v>
      </c>
      <c r="D1467">
        <v>2</v>
      </c>
      <c r="E1467">
        <v>4</v>
      </c>
      <c r="F1467">
        <v>3</v>
      </c>
      <c r="G1467" t="b">
        <f>INDEX(key!$AT$4:$BI$7,B1467,E1467)</f>
        <v>0</v>
      </c>
      <c r="H1467" t="str">
        <f t="shared" si="132"/>
        <v>HV_SDGMFmNewCZ04rDXHP</v>
      </c>
      <c r="I1467" s="9" t="s">
        <v>1799</v>
      </c>
      <c r="J1467" t="str">
        <f t="shared" si="133"/>
        <v>HV_SDGMFmNewCZ04</v>
      </c>
      <c r="K1467" s="9" t="s">
        <v>1662</v>
      </c>
      <c r="L1467" s="9" t="s">
        <v>45</v>
      </c>
      <c r="M1467" s="9" t="str">
        <f>INDEX(key!$AS$4:$AS$7,B1467)</f>
        <v>SDG</v>
      </c>
      <c r="N1467" s="9" t="str">
        <f>INDEX(key!$I$3:$I$5,C1467)</f>
        <v>MFm</v>
      </c>
      <c r="O1467" s="9" t="str">
        <f>INDEX(key!$F$9:$F$10,D1467)</f>
        <v>New</v>
      </c>
      <c r="P1467" s="9" t="str">
        <f>INDEX(key!$AT$3:$BI$3,E1467)</f>
        <v>CZ04</v>
      </c>
      <c r="Q1467" s="9" t="str">
        <f>INDEX('HVACwts Src'!$D$7:$I$7,F1467)</f>
        <v>rDXHP</v>
      </c>
      <c r="R1467" s="36">
        <f>IF(G1467,INDEX('HVACwts Src'!$D$11:$U$164,(B1467-1)*39+(D1467-1)*19+E1467,(C1467-1)*6+F1467),0)</f>
        <v>0</v>
      </c>
      <c r="T1467" t="str">
        <f t="shared" si="134"/>
        <v>HV_SDGMFmNewCZ04</v>
      </c>
      <c r="U1467" t="str">
        <f t="shared" si="135"/>
        <v>rDXHP</v>
      </c>
      <c r="V1467" s="36">
        <f t="shared" si="136"/>
        <v>0</v>
      </c>
    </row>
    <row r="1468" spans="1:22" x14ac:dyDescent="0.25">
      <c r="A1468" s="86">
        <f t="shared" si="137"/>
        <v>1462</v>
      </c>
      <c r="B1468">
        <v>3</v>
      </c>
      <c r="C1468">
        <v>2</v>
      </c>
      <c r="D1468">
        <v>2</v>
      </c>
      <c r="E1468">
        <v>4</v>
      </c>
      <c r="F1468">
        <v>4</v>
      </c>
      <c r="G1468" t="b">
        <f>INDEX(key!$AT$4:$BI$7,B1468,E1468)</f>
        <v>0</v>
      </c>
      <c r="H1468" t="str">
        <f t="shared" si="132"/>
        <v>HV_SDGMFmNewCZ04rNCEH</v>
      </c>
      <c r="I1468" s="9" t="s">
        <v>1799</v>
      </c>
      <c r="J1468" t="str">
        <f t="shared" si="133"/>
        <v>HV_SDGMFmNewCZ04</v>
      </c>
      <c r="K1468" s="9" t="s">
        <v>1662</v>
      </c>
      <c r="L1468" s="9" t="s">
        <v>45</v>
      </c>
      <c r="M1468" s="9" t="str">
        <f>INDEX(key!$AS$4:$AS$7,B1468)</f>
        <v>SDG</v>
      </c>
      <c r="N1468" s="9" t="str">
        <f>INDEX(key!$I$3:$I$5,C1468)</f>
        <v>MFm</v>
      </c>
      <c r="O1468" s="9" t="str">
        <f>INDEX(key!$F$9:$F$10,D1468)</f>
        <v>New</v>
      </c>
      <c r="P1468" s="9" t="str">
        <f>INDEX(key!$AT$3:$BI$3,E1468)</f>
        <v>CZ04</v>
      </c>
      <c r="Q1468" s="9" t="str">
        <f>INDEX('HVACwts Src'!$D$7:$I$7,F1468)</f>
        <v>rNCEH</v>
      </c>
      <c r="R1468" s="36">
        <f>IF(G1468,INDEX('HVACwts Src'!$D$11:$U$164,(B1468-1)*39+(D1468-1)*19+E1468,(C1468-1)*6+F1468),0)</f>
        <v>0</v>
      </c>
      <c r="T1468" t="str">
        <f t="shared" si="134"/>
        <v>HV_SDGMFmNewCZ04</v>
      </c>
      <c r="U1468" t="str">
        <f t="shared" si="135"/>
        <v>rNCEH</v>
      </c>
      <c r="V1468" s="36">
        <f t="shared" si="136"/>
        <v>0</v>
      </c>
    </row>
    <row r="1469" spans="1:22" x14ac:dyDescent="0.25">
      <c r="A1469" s="86">
        <f t="shared" si="137"/>
        <v>1463</v>
      </c>
      <c r="B1469">
        <v>3</v>
      </c>
      <c r="C1469">
        <v>2</v>
      </c>
      <c r="D1469">
        <v>2</v>
      </c>
      <c r="E1469">
        <v>4</v>
      </c>
      <c r="F1469">
        <v>5</v>
      </c>
      <c r="G1469" t="b">
        <f>INDEX(key!$AT$4:$BI$7,B1469,E1469)</f>
        <v>0</v>
      </c>
      <c r="H1469" t="str">
        <f t="shared" si="132"/>
        <v>HV_SDGMFmNewCZ04rDXOH</v>
      </c>
      <c r="I1469" s="9" t="s">
        <v>1799</v>
      </c>
      <c r="J1469" t="str">
        <f t="shared" si="133"/>
        <v>HV_SDGMFmNewCZ04</v>
      </c>
      <c r="K1469" s="9" t="s">
        <v>1662</v>
      </c>
      <c r="L1469" s="9" t="s">
        <v>45</v>
      </c>
      <c r="M1469" s="9" t="str">
        <f>INDEX(key!$AS$4:$AS$7,B1469)</f>
        <v>SDG</v>
      </c>
      <c r="N1469" s="9" t="str">
        <f>INDEX(key!$I$3:$I$5,C1469)</f>
        <v>MFm</v>
      </c>
      <c r="O1469" s="9" t="str">
        <f>INDEX(key!$F$9:$F$10,D1469)</f>
        <v>New</v>
      </c>
      <c r="P1469" s="9" t="str">
        <f>INDEX(key!$AT$3:$BI$3,E1469)</f>
        <v>CZ04</v>
      </c>
      <c r="Q1469" s="9" t="str">
        <f>INDEX('HVACwts Src'!$D$7:$I$7,F1469)</f>
        <v>rDXOH</v>
      </c>
      <c r="R1469" s="36">
        <f>IF(G1469,INDEX('HVACwts Src'!$D$11:$U$164,(B1469-1)*39+(D1469-1)*19+E1469,(C1469-1)*6+F1469),0)</f>
        <v>0</v>
      </c>
      <c r="T1469" t="str">
        <f t="shared" si="134"/>
        <v>HV_SDGMFmNewCZ04</v>
      </c>
      <c r="U1469" t="str">
        <f t="shared" si="135"/>
        <v>rDXOH</v>
      </c>
      <c r="V1469" s="36">
        <f t="shared" si="136"/>
        <v>0</v>
      </c>
    </row>
    <row r="1470" spans="1:22" x14ac:dyDescent="0.25">
      <c r="A1470" s="86">
        <f t="shared" si="137"/>
        <v>1464</v>
      </c>
      <c r="B1470">
        <v>3</v>
      </c>
      <c r="C1470">
        <v>2</v>
      </c>
      <c r="D1470">
        <v>2</v>
      </c>
      <c r="E1470">
        <v>4</v>
      </c>
      <c r="F1470">
        <v>6</v>
      </c>
      <c r="G1470" t="b">
        <f>INDEX(key!$AT$4:$BI$7,B1470,E1470)</f>
        <v>0</v>
      </c>
      <c r="H1470" t="str">
        <f t="shared" si="132"/>
        <v>HV_SDGMFmNewCZ04rNCOH</v>
      </c>
      <c r="I1470" s="9" t="s">
        <v>1799</v>
      </c>
      <c r="J1470" t="str">
        <f t="shared" si="133"/>
        <v>HV_SDGMFmNewCZ04</v>
      </c>
      <c r="K1470" s="9" t="s">
        <v>1662</v>
      </c>
      <c r="L1470" s="9" t="s">
        <v>45</v>
      </c>
      <c r="M1470" s="9" t="str">
        <f>INDEX(key!$AS$4:$AS$7,B1470)</f>
        <v>SDG</v>
      </c>
      <c r="N1470" s="9" t="str">
        <f>INDEX(key!$I$3:$I$5,C1470)</f>
        <v>MFm</v>
      </c>
      <c r="O1470" s="9" t="str">
        <f>INDEX(key!$F$9:$F$10,D1470)</f>
        <v>New</v>
      </c>
      <c r="P1470" s="9" t="str">
        <f>INDEX(key!$AT$3:$BI$3,E1470)</f>
        <v>CZ04</v>
      </c>
      <c r="Q1470" s="9" t="str">
        <f>INDEX('HVACwts Src'!$D$7:$I$7,F1470)</f>
        <v>rNCOH</v>
      </c>
      <c r="R1470" s="36">
        <f>IF(G1470,INDEX('HVACwts Src'!$D$11:$U$164,(B1470-1)*39+(D1470-1)*19+E1470,(C1470-1)*6+F1470),0)</f>
        <v>0</v>
      </c>
      <c r="T1470" t="str">
        <f t="shared" si="134"/>
        <v>HV_SDGMFmNewCZ04</v>
      </c>
      <c r="U1470" t="str">
        <f t="shared" si="135"/>
        <v>rNCOH</v>
      </c>
      <c r="V1470" s="36">
        <f t="shared" si="136"/>
        <v>0</v>
      </c>
    </row>
    <row r="1471" spans="1:22" x14ac:dyDescent="0.25">
      <c r="A1471" s="86">
        <f t="shared" si="137"/>
        <v>1465</v>
      </c>
      <c r="B1471">
        <v>3</v>
      </c>
      <c r="C1471">
        <v>2</v>
      </c>
      <c r="D1471">
        <v>2</v>
      </c>
      <c r="E1471">
        <v>5</v>
      </c>
      <c r="F1471">
        <v>1</v>
      </c>
      <c r="G1471" t="b">
        <f>INDEX(key!$AT$4:$BI$7,B1471,E1471)</f>
        <v>0</v>
      </c>
      <c r="H1471" t="str">
        <f t="shared" si="132"/>
        <v>HV_SDGMFmNewCZ05rDXGF</v>
      </c>
      <c r="I1471" s="9" t="s">
        <v>1799</v>
      </c>
      <c r="J1471" t="str">
        <f t="shared" si="133"/>
        <v>HV_SDGMFmNewCZ05</v>
      </c>
      <c r="K1471" s="9" t="s">
        <v>1662</v>
      </c>
      <c r="L1471" s="9" t="s">
        <v>45</v>
      </c>
      <c r="M1471" s="9" t="str">
        <f>INDEX(key!$AS$4:$AS$7,B1471)</f>
        <v>SDG</v>
      </c>
      <c r="N1471" s="9" t="str">
        <f>INDEX(key!$I$3:$I$5,C1471)</f>
        <v>MFm</v>
      </c>
      <c r="O1471" s="9" t="str">
        <f>INDEX(key!$F$9:$F$10,D1471)</f>
        <v>New</v>
      </c>
      <c r="P1471" s="9" t="str">
        <f>INDEX(key!$AT$3:$BI$3,E1471)</f>
        <v>CZ05</v>
      </c>
      <c r="Q1471" s="9" t="str">
        <f>INDEX('HVACwts Src'!$D$7:$I$7,F1471)</f>
        <v>rDXGF</v>
      </c>
      <c r="R1471" s="36">
        <f>IF(G1471,INDEX('HVACwts Src'!$D$11:$U$164,(B1471-1)*39+(D1471-1)*19+E1471,(C1471-1)*6+F1471),0)</f>
        <v>0</v>
      </c>
      <c r="T1471" t="str">
        <f t="shared" si="134"/>
        <v>HV_SDGMFmNewCZ05</v>
      </c>
      <c r="U1471" t="str">
        <f t="shared" si="135"/>
        <v>rDXGF</v>
      </c>
      <c r="V1471" s="36">
        <f t="shared" si="136"/>
        <v>0</v>
      </c>
    </row>
    <row r="1472" spans="1:22" x14ac:dyDescent="0.25">
      <c r="A1472" s="86">
        <f t="shared" si="137"/>
        <v>1466</v>
      </c>
      <c r="B1472">
        <v>3</v>
      </c>
      <c r="C1472">
        <v>2</v>
      </c>
      <c r="D1472">
        <v>2</v>
      </c>
      <c r="E1472">
        <v>5</v>
      </c>
      <c r="F1472">
        <v>2</v>
      </c>
      <c r="G1472" t="b">
        <f>INDEX(key!$AT$4:$BI$7,B1472,E1472)</f>
        <v>0</v>
      </c>
      <c r="H1472" t="str">
        <f t="shared" si="132"/>
        <v>HV_SDGMFmNewCZ05rNCGF</v>
      </c>
      <c r="I1472" s="9" t="s">
        <v>1799</v>
      </c>
      <c r="J1472" t="str">
        <f t="shared" si="133"/>
        <v>HV_SDGMFmNewCZ05</v>
      </c>
      <c r="K1472" s="9" t="s">
        <v>1662</v>
      </c>
      <c r="L1472" s="9" t="s">
        <v>45</v>
      </c>
      <c r="M1472" s="9" t="str">
        <f>INDEX(key!$AS$4:$AS$7,B1472)</f>
        <v>SDG</v>
      </c>
      <c r="N1472" s="9" t="str">
        <f>INDEX(key!$I$3:$I$5,C1472)</f>
        <v>MFm</v>
      </c>
      <c r="O1472" s="9" t="str">
        <f>INDEX(key!$F$9:$F$10,D1472)</f>
        <v>New</v>
      </c>
      <c r="P1472" s="9" t="str">
        <f>INDEX(key!$AT$3:$BI$3,E1472)</f>
        <v>CZ05</v>
      </c>
      <c r="Q1472" s="9" t="str">
        <f>INDEX('HVACwts Src'!$D$7:$I$7,F1472)</f>
        <v>rNCGF</v>
      </c>
      <c r="R1472" s="36">
        <f>IF(G1472,INDEX('HVACwts Src'!$D$11:$U$164,(B1472-1)*39+(D1472-1)*19+E1472,(C1472-1)*6+F1472),0)</f>
        <v>0</v>
      </c>
      <c r="T1472" t="str">
        <f t="shared" si="134"/>
        <v>HV_SDGMFmNewCZ05</v>
      </c>
      <c r="U1472" t="str">
        <f t="shared" si="135"/>
        <v>rNCGF</v>
      </c>
      <c r="V1472" s="36">
        <f t="shared" si="136"/>
        <v>0</v>
      </c>
    </row>
    <row r="1473" spans="1:22" x14ac:dyDescent="0.25">
      <c r="A1473" s="86">
        <f t="shared" si="137"/>
        <v>1467</v>
      </c>
      <c r="B1473">
        <v>3</v>
      </c>
      <c r="C1473">
        <v>2</v>
      </c>
      <c r="D1473">
        <v>2</v>
      </c>
      <c r="E1473">
        <v>5</v>
      </c>
      <c r="F1473">
        <v>3</v>
      </c>
      <c r="G1473" t="b">
        <f>INDEX(key!$AT$4:$BI$7,B1473,E1473)</f>
        <v>0</v>
      </c>
      <c r="H1473" t="str">
        <f t="shared" si="132"/>
        <v>HV_SDGMFmNewCZ05rDXHP</v>
      </c>
      <c r="I1473" s="9" t="s">
        <v>1799</v>
      </c>
      <c r="J1473" t="str">
        <f t="shared" si="133"/>
        <v>HV_SDGMFmNewCZ05</v>
      </c>
      <c r="K1473" s="9" t="s">
        <v>1662</v>
      </c>
      <c r="L1473" s="9" t="s">
        <v>45</v>
      </c>
      <c r="M1473" s="9" t="str">
        <f>INDEX(key!$AS$4:$AS$7,B1473)</f>
        <v>SDG</v>
      </c>
      <c r="N1473" s="9" t="str">
        <f>INDEX(key!$I$3:$I$5,C1473)</f>
        <v>MFm</v>
      </c>
      <c r="O1473" s="9" t="str">
        <f>INDEX(key!$F$9:$F$10,D1473)</f>
        <v>New</v>
      </c>
      <c r="P1473" s="9" t="str">
        <f>INDEX(key!$AT$3:$BI$3,E1473)</f>
        <v>CZ05</v>
      </c>
      <c r="Q1473" s="9" t="str">
        <f>INDEX('HVACwts Src'!$D$7:$I$7,F1473)</f>
        <v>rDXHP</v>
      </c>
      <c r="R1473" s="36">
        <f>IF(G1473,INDEX('HVACwts Src'!$D$11:$U$164,(B1473-1)*39+(D1473-1)*19+E1473,(C1473-1)*6+F1473),0)</f>
        <v>0</v>
      </c>
      <c r="T1473" t="str">
        <f t="shared" si="134"/>
        <v>HV_SDGMFmNewCZ05</v>
      </c>
      <c r="U1473" t="str">
        <f t="shared" si="135"/>
        <v>rDXHP</v>
      </c>
      <c r="V1473" s="36">
        <f t="shared" si="136"/>
        <v>0</v>
      </c>
    </row>
    <row r="1474" spans="1:22" x14ac:dyDescent="0.25">
      <c r="A1474" s="86">
        <f t="shared" si="137"/>
        <v>1468</v>
      </c>
      <c r="B1474">
        <v>3</v>
      </c>
      <c r="C1474">
        <v>2</v>
      </c>
      <c r="D1474">
        <v>2</v>
      </c>
      <c r="E1474">
        <v>5</v>
      </c>
      <c r="F1474">
        <v>4</v>
      </c>
      <c r="G1474" t="b">
        <f>INDEX(key!$AT$4:$BI$7,B1474,E1474)</f>
        <v>0</v>
      </c>
      <c r="H1474" t="str">
        <f t="shared" si="132"/>
        <v>HV_SDGMFmNewCZ05rNCEH</v>
      </c>
      <c r="I1474" s="9" t="s">
        <v>1799</v>
      </c>
      <c r="J1474" t="str">
        <f t="shared" si="133"/>
        <v>HV_SDGMFmNewCZ05</v>
      </c>
      <c r="K1474" s="9" t="s">
        <v>1662</v>
      </c>
      <c r="L1474" s="9" t="s">
        <v>45</v>
      </c>
      <c r="M1474" s="9" t="str">
        <f>INDEX(key!$AS$4:$AS$7,B1474)</f>
        <v>SDG</v>
      </c>
      <c r="N1474" s="9" t="str">
        <f>INDEX(key!$I$3:$I$5,C1474)</f>
        <v>MFm</v>
      </c>
      <c r="O1474" s="9" t="str">
        <f>INDEX(key!$F$9:$F$10,D1474)</f>
        <v>New</v>
      </c>
      <c r="P1474" s="9" t="str">
        <f>INDEX(key!$AT$3:$BI$3,E1474)</f>
        <v>CZ05</v>
      </c>
      <c r="Q1474" s="9" t="str">
        <f>INDEX('HVACwts Src'!$D$7:$I$7,F1474)</f>
        <v>rNCEH</v>
      </c>
      <c r="R1474" s="36">
        <f>IF(G1474,INDEX('HVACwts Src'!$D$11:$U$164,(B1474-1)*39+(D1474-1)*19+E1474,(C1474-1)*6+F1474),0)</f>
        <v>0</v>
      </c>
      <c r="T1474" t="str">
        <f t="shared" si="134"/>
        <v>HV_SDGMFmNewCZ05</v>
      </c>
      <c r="U1474" t="str">
        <f t="shared" si="135"/>
        <v>rNCEH</v>
      </c>
      <c r="V1474" s="36">
        <f t="shared" si="136"/>
        <v>0</v>
      </c>
    </row>
    <row r="1475" spans="1:22" x14ac:dyDescent="0.25">
      <c r="A1475" s="86">
        <f t="shared" si="137"/>
        <v>1469</v>
      </c>
      <c r="B1475">
        <v>3</v>
      </c>
      <c r="C1475">
        <v>2</v>
      </c>
      <c r="D1475">
        <v>2</v>
      </c>
      <c r="E1475">
        <v>5</v>
      </c>
      <c r="F1475">
        <v>5</v>
      </c>
      <c r="G1475" t="b">
        <f>INDEX(key!$AT$4:$BI$7,B1475,E1475)</f>
        <v>0</v>
      </c>
      <c r="H1475" t="str">
        <f t="shared" si="132"/>
        <v>HV_SDGMFmNewCZ05rDXOH</v>
      </c>
      <c r="I1475" s="9" t="s">
        <v>1799</v>
      </c>
      <c r="J1475" t="str">
        <f t="shared" si="133"/>
        <v>HV_SDGMFmNewCZ05</v>
      </c>
      <c r="K1475" s="9" t="s">
        <v>1662</v>
      </c>
      <c r="L1475" s="9" t="s">
        <v>45</v>
      </c>
      <c r="M1475" s="9" t="str">
        <f>INDEX(key!$AS$4:$AS$7,B1475)</f>
        <v>SDG</v>
      </c>
      <c r="N1475" s="9" t="str">
        <f>INDEX(key!$I$3:$I$5,C1475)</f>
        <v>MFm</v>
      </c>
      <c r="O1475" s="9" t="str">
        <f>INDEX(key!$F$9:$F$10,D1475)</f>
        <v>New</v>
      </c>
      <c r="P1475" s="9" t="str">
        <f>INDEX(key!$AT$3:$BI$3,E1475)</f>
        <v>CZ05</v>
      </c>
      <c r="Q1475" s="9" t="str">
        <f>INDEX('HVACwts Src'!$D$7:$I$7,F1475)</f>
        <v>rDXOH</v>
      </c>
      <c r="R1475" s="36">
        <f>IF(G1475,INDEX('HVACwts Src'!$D$11:$U$164,(B1475-1)*39+(D1475-1)*19+E1475,(C1475-1)*6+F1475),0)</f>
        <v>0</v>
      </c>
      <c r="T1475" t="str">
        <f t="shared" si="134"/>
        <v>HV_SDGMFmNewCZ05</v>
      </c>
      <c r="U1475" t="str">
        <f t="shared" si="135"/>
        <v>rDXOH</v>
      </c>
      <c r="V1475" s="36">
        <f t="shared" si="136"/>
        <v>0</v>
      </c>
    </row>
    <row r="1476" spans="1:22" x14ac:dyDescent="0.25">
      <c r="A1476" s="86">
        <f t="shared" si="137"/>
        <v>1470</v>
      </c>
      <c r="B1476">
        <v>3</v>
      </c>
      <c r="C1476">
        <v>2</v>
      </c>
      <c r="D1476">
        <v>2</v>
      </c>
      <c r="E1476">
        <v>5</v>
      </c>
      <c r="F1476">
        <v>6</v>
      </c>
      <c r="G1476" t="b">
        <f>INDEX(key!$AT$4:$BI$7,B1476,E1476)</f>
        <v>0</v>
      </c>
      <c r="H1476" t="str">
        <f t="shared" si="132"/>
        <v>HV_SDGMFmNewCZ05rNCOH</v>
      </c>
      <c r="I1476" s="9" t="s">
        <v>1799</v>
      </c>
      <c r="J1476" t="str">
        <f t="shared" si="133"/>
        <v>HV_SDGMFmNewCZ05</v>
      </c>
      <c r="K1476" s="9" t="s">
        <v>1662</v>
      </c>
      <c r="L1476" s="9" t="s">
        <v>45</v>
      </c>
      <c r="M1476" s="9" t="str">
        <f>INDEX(key!$AS$4:$AS$7,B1476)</f>
        <v>SDG</v>
      </c>
      <c r="N1476" s="9" t="str">
        <f>INDEX(key!$I$3:$I$5,C1476)</f>
        <v>MFm</v>
      </c>
      <c r="O1476" s="9" t="str">
        <f>INDEX(key!$F$9:$F$10,D1476)</f>
        <v>New</v>
      </c>
      <c r="P1476" s="9" t="str">
        <f>INDEX(key!$AT$3:$BI$3,E1476)</f>
        <v>CZ05</v>
      </c>
      <c r="Q1476" s="9" t="str">
        <f>INDEX('HVACwts Src'!$D$7:$I$7,F1476)</f>
        <v>rNCOH</v>
      </c>
      <c r="R1476" s="36">
        <f>IF(G1476,INDEX('HVACwts Src'!$D$11:$U$164,(B1476-1)*39+(D1476-1)*19+E1476,(C1476-1)*6+F1476),0)</f>
        <v>0</v>
      </c>
      <c r="T1476" t="str">
        <f t="shared" si="134"/>
        <v>HV_SDGMFmNewCZ05</v>
      </c>
      <c r="U1476" t="str">
        <f t="shared" si="135"/>
        <v>rNCOH</v>
      </c>
      <c r="V1476" s="36">
        <f t="shared" si="136"/>
        <v>0</v>
      </c>
    </row>
    <row r="1477" spans="1:22" x14ac:dyDescent="0.25">
      <c r="A1477" s="86">
        <f t="shared" si="137"/>
        <v>1471</v>
      </c>
      <c r="B1477">
        <v>3</v>
      </c>
      <c r="C1477">
        <v>2</v>
      </c>
      <c r="D1477">
        <v>2</v>
      </c>
      <c r="E1477">
        <v>6</v>
      </c>
      <c r="F1477">
        <v>1</v>
      </c>
      <c r="G1477" t="b">
        <f>INDEX(key!$AT$4:$BI$7,B1477,E1477)</f>
        <v>1</v>
      </c>
      <c r="H1477" t="str">
        <f t="shared" si="132"/>
        <v>HV_SDGMFmNewCZ06rDXGF</v>
      </c>
      <c r="I1477" s="9" t="s">
        <v>1799</v>
      </c>
      <c r="J1477" t="str">
        <f t="shared" si="133"/>
        <v>HV_SDGMFmNewCZ06</v>
      </c>
      <c r="K1477" s="9" t="s">
        <v>1662</v>
      </c>
      <c r="L1477" s="9" t="s">
        <v>45</v>
      </c>
      <c r="M1477" s="9" t="str">
        <f>INDEX(key!$AS$4:$AS$7,B1477)</f>
        <v>SDG</v>
      </c>
      <c r="N1477" s="9" t="str">
        <f>INDEX(key!$I$3:$I$5,C1477)</f>
        <v>MFm</v>
      </c>
      <c r="O1477" s="9" t="str">
        <f>INDEX(key!$F$9:$F$10,D1477)</f>
        <v>New</v>
      </c>
      <c r="P1477" s="9" t="str">
        <f>INDEX(key!$AT$3:$BI$3,E1477)</f>
        <v>CZ06</v>
      </c>
      <c r="Q1477" s="9" t="str">
        <f>INDEX('HVACwts Src'!$D$7:$I$7,F1477)</f>
        <v>rDXGF</v>
      </c>
      <c r="R1477" s="36">
        <f>IF(G1477,INDEX('HVACwts Src'!$D$11:$U$164,(B1477-1)*39+(D1477-1)*19+E1477,(C1477-1)*6+F1477),0)</f>
        <v>191.82473472283809</v>
      </c>
      <c r="T1477" t="str">
        <f t="shared" si="134"/>
        <v>HV_SDGMFmNewCZ06</v>
      </c>
      <c r="U1477" t="str">
        <f t="shared" si="135"/>
        <v>rDXGF</v>
      </c>
      <c r="V1477" s="36">
        <f t="shared" si="136"/>
        <v>191.82473472283809</v>
      </c>
    </row>
    <row r="1478" spans="1:22" x14ac:dyDescent="0.25">
      <c r="A1478" s="86">
        <f t="shared" si="137"/>
        <v>1472</v>
      </c>
      <c r="B1478">
        <v>3</v>
      </c>
      <c r="C1478">
        <v>2</v>
      </c>
      <c r="D1478">
        <v>2</v>
      </c>
      <c r="E1478">
        <v>6</v>
      </c>
      <c r="F1478">
        <v>2</v>
      </c>
      <c r="G1478" t="b">
        <f>INDEX(key!$AT$4:$BI$7,B1478,E1478)</f>
        <v>1</v>
      </c>
      <c r="H1478" t="str">
        <f t="shared" si="132"/>
        <v>HV_SDGMFmNewCZ06rNCGF</v>
      </c>
      <c r="I1478" s="9" t="s">
        <v>1799</v>
      </c>
      <c r="J1478" t="str">
        <f t="shared" si="133"/>
        <v>HV_SDGMFmNewCZ06</v>
      </c>
      <c r="K1478" s="9" t="s">
        <v>1662</v>
      </c>
      <c r="L1478" s="9" t="s">
        <v>45</v>
      </c>
      <c r="M1478" s="9" t="str">
        <f>INDEX(key!$AS$4:$AS$7,B1478)</f>
        <v>SDG</v>
      </c>
      <c r="N1478" s="9" t="str">
        <f>INDEX(key!$I$3:$I$5,C1478)</f>
        <v>MFm</v>
      </c>
      <c r="O1478" s="9" t="str">
        <f>INDEX(key!$F$9:$F$10,D1478)</f>
        <v>New</v>
      </c>
      <c r="P1478" s="9" t="str">
        <f>INDEX(key!$AT$3:$BI$3,E1478)</f>
        <v>CZ06</v>
      </c>
      <c r="Q1478" s="9" t="str">
        <f>INDEX('HVACwts Src'!$D$7:$I$7,F1478)</f>
        <v>rNCGF</v>
      </c>
      <c r="R1478" s="36">
        <f>IF(G1478,INDEX('HVACwts Src'!$D$11:$U$164,(B1478-1)*39+(D1478-1)*19+E1478,(C1478-1)*6+F1478),0)</f>
        <v>0</v>
      </c>
      <c r="T1478" t="str">
        <f t="shared" si="134"/>
        <v>HV_SDGMFmNewCZ06</v>
      </c>
      <c r="U1478" t="str">
        <f t="shared" si="135"/>
        <v>rNCGF</v>
      </c>
      <c r="V1478" s="36">
        <f t="shared" si="136"/>
        <v>0</v>
      </c>
    </row>
    <row r="1479" spans="1:22" x14ac:dyDescent="0.25">
      <c r="A1479" s="86">
        <f t="shared" si="137"/>
        <v>1473</v>
      </c>
      <c r="B1479">
        <v>3</v>
      </c>
      <c r="C1479">
        <v>2</v>
      </c>
      <c r="D1479">
        <v>2</v>
      </c>
      <c r="E1479">
        <v>6</v>
      </c>
      <c r="F1479">
        <v>3</v>
      </c>
      <c r="G1479" t="b">
        <f>INDEX(key!$AT$4:$BI$7,B1479,E1479)</f>
        <v>1</v>
      </c>
      <c r="H1479" t="str">
        <f t="shared" ref="H1479:H1542" si="138">+J1479&amp;Q1479</f>
        <v>HV_SDGMFmNewCZ06rDXHP</v>
      </c>
      <c r="I1479" s="9" t="s">
        <v>1799</v>
      </c>
      <c r="J1479" t="str">
        <f t="shared" ref="J1479:J1542" si="139">"HV_"&amp;M1479&amp;N1479&amp;O1479&amp;P1479</f>
        <v>HV_SDGMFmNewCZ06</v>
      </c>
      <c r="K1479" s="9" t="s">
        <v>1662</v>
      </c>
      <c r="L1479" s="9" t="s">
        <v>45</v>
      </c>
      <c r="M1479" s="9" t="str">
        <f>INDEX(key!$AS$4:$AS$7,B1479)</f>
        <v>SDG</v>
      </c>
      <c r="N1479" s="9" t="str">
        <f>INDEX(key!$I$3:$I$5,C1479)</f>
        <v>MFm</v>
      </c>
      <c r="O1479" s="9" t="str">
        <f>INDEX(key!$F$9:$F$10,D1479)</f>
        <v>New</v>
      </c>
      <c r="P1479" s="9" t="str">
        <f>INDEX(key!$AT$3:$BI$3,E1479)</f>
        <v>CZ06</v>
      </c>
      <c r="Q1479" s="9" t="str">
        <f>INDEX('HVACwts Src'!$D$7:$I$7,F1479)</f>
        <v>rDXHP</v>
      </c>
      <c r="R1479" s="36">
        <f>IF(G1479,INDEX('HVACwts Src'!$D$11:$U$164,(B1479-1)*39+(D1479-1)*19+E1479,(C1479-1)*6+F1479),0)</f>
        <v>27.583368159645236</v>
      </c>
      <c r="T1479" t="str">
        <f t="shared" si="134"/>
        <v>HV_SDGMFmNewCZ06</v>
      </c>
      <c r="U1479" t="str">
        <f t="shared" si="135"/>
        <v>rDXHP</v>
      </c>
      <c r="V1479" s="36">
        <f t="shared" si="136"/>
        <v>27.583368159645236</v>
      </c>
    </row>
    <row r="1480" spans="1:22" x14ac:dyDescent="0.25">
      <c r="A1480" s="86">
        <f t="shared" si="137"/>
        <v>1474</v>
      </c>
      <c r="B1480">
        <v>3</v>
      </c>
      <c r="C1480">
        <v>2</v>
      </c>
      <c r="D1480">
        <v>2</v>
      </c>
      <c r="E1480">
        <v>6</v>
      </c>
      <c r="F1480">
        <v>4</v>
      </c>
      <c r="G1480" t="b">
        <f>INDEX(key!$AT$4:$BI$7,B1480,E1480)</f>
        <v>1</v>
      </c>
      <c r="H1480" t="str">
        <f t="shared" si="138"/>
        <v>HV_SDGMFmNewCZ06rNCEH</v>
      </c>
      <c r="I1480" s="9" t="s">
        <v>1799</v>
      </c>
      <c r="J1480" t="str">
        <f t="shared" si="139"/>
        <v>HV_SDGMFmNewCZ06</v>
      </c>
      <c r="K1480" s="9" t="s">
        <v>1662</v>
      </c>
      <c r="L1480" s="9" t="s">
        <v>45</v>
      </c>
      <c r="M1480" s="9" t="str">
        <f>INDEX(key!$AS$4:$AS$7,B1480)</f>
        <v>SDG</v>
      </c>
      <c r="N1480" s="9" t="str">
        <f>INDEX(key!$I$3:$I$5,C1480)</f>
        <v>MFm</v>
      </c>
      <c r="O1480" s="9" t="str">
        <f>INDEX(key!$F$9:$F$10,D1480)</f>
        <v>New</v>
      </c>
      <c r="P1480" s="9" t="str">
        <f>INDEX(key!$AT$3:$BI$3,E1480)</f>
        <v>CZ06</v>
      </c>
      <c r="Q1480" s="9" t="str">
        <f>INDEX('HVACwts Src'!$D$7:$I$7,F1480)</f>
        <v>rNCEH</v>
      </c>
      <c r="R1480" s="36">
        <f>IF(G1480,INDEX('HVACwts Src'!$D$11:$U$164,(B1480-1)*39+(D1480-1)*19+E1480,(C1480-1)*6+F1480),0)</f>
        <v>0</v>
      </c>
      <c r="T1480" t="str">
        <f t="shared" ref="T1480:T1543" si="140">+J1480</f>
        <v>HV_SDGMFmNewCZ06</v>
      </c>
      <c r="U1480" t="str">
        <f t="shared" ref="U1480:U1543" si="141">+Q1480</f>
        <v>rNCEH</v>
      </c>
      <c r="V1480" s="36">
        <f t="shared" ref="V1480:V1543" si="142">+R1480</f>
        <v>0</v>
      </c>
    </row>
    <row r="1481" spans="1:22" x14ac:dyDescent="0.25">
      <c r="A1481" s="86">
        <f t="shared" ref="A1481:A1544" si="143">+A1480+1</f>
        <v>1475</v>
      </c>
      <c r="B1481">
        <v>3</v>
      </c>
      <c r="C1481">
        <v>2</v>
      </c>
      <c r="D1481">
        <v>2</v>
      </c>
      <c r="E1481">
        <v>6</v>
      </c>
      <c r="F1481">
        <v>5</v>
      </c>
      <c r="G1481" t="b">
        <f>INDEX(key!$AT$4:$BI$7,B1481,E1481)</f>
        <v>1</v>
      </c>
      <c r="H1481" t="str">
        <f t="shared" si="138"/>
        <v>HV_SDGMFmNewCZ06rDXOH</v>
      </c>
      <c r="I1481" s="9" t="s">
        <v>1799</v>
      </c>
      <c r="J1481" t="str">
        <f t="shared" si="139"/>
        <v>HV_SDGMFmNewCZ06</v>
      </c>
      <c r="K1481" s="9" t="s">
        <v>1662</v>
      </c>
      <c r="L1481" s="9" t="s">
        <v>45</v>
      </c>
      <c r="M1481" s="9" t="str">
        <f>INDEX(key!$AS$4:$AS$7,B1481)</f>
        <v>SDG</v>
      </c>
      <c r="N1481" s="9" t="str">
        <f>INDEX(key!$I$3:$I$5,C1481)</f>
        <v>MFm</v>
      </c>
      <c r="O1481" s="9" t="str">
        <f>INDEX(key!$F$9:$F$10,D1481)</f>
        <v>New</v>
      </c>
      <c r="P1481" s="9" t="str">
        <f>INDEX(key!$AT$3:$BI$3,E1481)</f>
        <v>CZ06</v>
      </c>
      <c r="Q1481" s="9" t="str">
        <f>INDEX('HVACwts Src'!$D$7:$I$7,F1481)</f>
        <v>rDXOH</v>
      </c>
      <c r="R1481" s="36">
        <f>IF(G1481,INDEX('HVACwts Src'!$D$11:$U$164,(B1481-1)*39+(D1481-1)*19+E1481,(C1481-1)*6+F1481),0)</f>
        <v>23.921455432372507</v>
      </c>
      <c r="T1481" t="str">
        <f t="shared" si="140"/>
        <v>HV_SDGMFmNewCZ06</v>
      </c>
      <c r="U1481" t="str">
        <f t="shared" si="141"/>
        <v>rDXOH</v>
      </c>
      <c r="V1481" s="36">
        <f t="shared" si="142"/>
        <v>23.921455432372507</v>
      </c>
    </row>
    <row r="1482" spans="1:22" x14ac:dyDescent="0.25">
      <c r="A1482" s="86">
        <f t="shared" si="143"/>
        <v>1476</v>
      </c>
      <c r="B1482">
        <v>3</v>
      </c>
      <c r="C1482">
        <v>2</v>
      </c>
      <c r="D1482">
        <v>2</v>
      </c>
      <c r="E1482">
        <v>6</v>
      </c>
      <c r="F1482">
        <v>6</v>
      </c>
      <c r="G1482" t="b">
        <f>INDEX(key!$AT$4:$BI$7,B1482,E1482)</f>
        <v>1</v>
      </c>
      <c r="H1482" t="str">
        <f t="shared" si="138"/>
        <v>HV_SDGMFmNewCZ06rNCOH</v>
      </c>
      <c r="I1482" s="9" t="s">
        <v>1799</v>
      </c>
      <c r="J1482" t="str">
        <f t="shared" si="139"/>
        <v>HV_SDGMFmNewCZ06</v>
      </c>
      <c r="K1482" s="9" t="s">
        <v>1662</v>
      </c>
      <c r="L1482" s="9" t="s">
        <v>45</v>
      </c>
      <c r="M1482" s="9" t="str">
        <f>INDEX(key!$AS$4:$AS$7,B1482)</f>
        <v>SDG</v>
      </c>
      <c r="N1482" s="9" t="str">
        <f>INDEX(key!$I$3:$I$5,C1482)</f>
        <v>MFm</v>
      </c>
      <c r="O1482" s="9" t="str">
        <f>INDEX(key!$F$9:$F$10,D1482)</f>
        <v>New</v>
      </c>
      <c r="P1482" s="9" t="str">
        <f>INDEX(key!$AT$3:$BI$3,E1482)</f>
        <v>CZ06</v>
      </c>
      <c r="Q1482" s="9" t="str">
        <f>INDEX('HVACwts Src'!$D$7:$I$7,F1482)</f>
        <v>rNCOH</v>
      </c>
      <c r="R1482" s="36">
        <f>IF(G1482,INDEX('HVACwts Src'!$D$11:$U$164,(B1482-1)*39+(D1482-1)*19+E1482,(C1482-1)*6+F1482),0)</f>
        <v>0</v>
      </c>
      <c r="T1482" t="str">
        <f t="shared" si="140"/>
        <v>HV_SDGMFmNewCZ06</v>
      </c>
      <c r="U1482" t="str">
        <f t="shared" si="141"/>
        <v>rNCOH</v>
      </c>
      <c r="V1482" s="36">
        <f t="shared" si="142"/>
        <v>0</v>
      </c>
    </row>
    <row r="1483" spans="1:22" x14ac:dyDescent="0.25">
      <c r="A1483" s="86">
        <f t="shared" si="143"/>
        <v>1477</v>
      </c>
      <c r="B1483">
        <v>3</v>
      </c>
      <c r="C1483">
        <v>2</v>
      </c>
      <c r="D1483">
        <v>2</v>
      </c>
      <c r="E1483">
        <v>7</v>
      </c>
      <c r="F1483">
        <v>1</v>
      </c>
      <c r="G1483" t="b">
        <f>INDEX(key!$AT$4:$BI$7,B1483,E1483)</f>
        <v>1</v>
      </c>
      <c r="H1483" t="str">
        <f t="shared" si="138"/>
        <v>HV_SDGMFmNewCZ07rDXGF</v>
      </c>
      <c r="I1483" s="9" t="s">
        <v>1799</v>
      </c>
      <c r="J1483" t="str">
        <f t="shared" si="139"/>
        <v>HV_SDGMFmNewCZ07</v>
      </c>
      <c r="K1483" s="9" t="s">
        <v>1662</v>
      </c>
      <c r="L1483" s="9" t="s">
        <v>45</v>
      </c>
      <c r="M1483" s="9" t="str">
        <f>INDEX(key!$AS$4:$AS$7,B1483)</f>
        <v>SDG</v>
      </c>
      <c r="N1483" s="9" t="str">
        <f>INDEX(key!$I$3:$I$5,C1483)</f>
        <v>MFm</v>
      </c>
      <c r="O1483" s="9" t="str">
        <f>INDEX(key!$F$9:$F$10,D1483)</f>
        <v>New</v>
      </c>
      <c r="P1483" s="9" t="str">
        <f>INDEX(key!$AT$3:$BI$3,E1483)</f>
        <v>CZ07</v>
      </c>
      <c r="Q1483" s="9" t="str">
        <f>INDEX('HVACwts Src'!$D$7:$I$7,F1483)</f>
        <v>rDXGF</v>
      </c>
      <c r="R1483" s="36">
        <f>IF(G1483,INDEX('HVACwts Src'!$D$11:$U$164,(B1483-1)*39+(D1483-1)*19+E1483,(C1483-1)*6+F1483),0)</f>
        <v>2497.5237229859567</v>
      </c>
      <c r="T1483" t="str">
        <f t="shared" si="140"/>
        <v>HV_SDGMFmNewCZ07</v>
      </c>
      <c r="U1483" t="str">
        <f t="shared" si="141"/>
        <v>rDXGF</v>
      </c>
      <c r="V1483" s="36">
        <f t="shared" si="142"/>
        <v>2497.5237229859567</v>
      </c>
    </row>
    <row r="1484" spans="1:22" x14ac:dyDescent="0.25">
      <c r="A1484" s="86">
        <f t="shared" si="143"/>
        <v>1478</v>
      </c>
      <c r="B1484">
        <v>3</v>
      </c>
      <c r="C1484">
        <v>2</v>
      </c>
      <c r="D1484">
        <v>2</v>
      </c>
      <c r="E1484">
        <v>7</v>
      </c>
      <c r="F1484">
        <v>2</v>
      </c>
      <c r="G1484" t="b">
        <f>INDEX(key!$AT$4:$BI$7,B1484,E1484)</f>
        <v>1</v>
      </c>
      <c r="H1484" t="str">
        <f t="shared" si="138"/>
        <v>HV_SDGMFmNewCZ07rNCGF</v>
      </c>
      <c r="I1484" s="9" t="s">
        <v>1799</v>
      </c>
      <c r="J1484" t="str">
        <f t="shared" si="139"/>
        <v>HV_SDGMFmNewCZ07</v>
      </c>
      <c r="K1484" s="9" t="s">
        <v>1662</v>
      </c>
      <c r="L1484" s="9" t="s">
        <v>45</v>
      </c>
      <c r="M1484" s="9" t="str">
        <f>INDEX(key!$AS$4:$AS$7,B1484)</f>
        <v>SDG</v>
      </c>
      <c r="N1484" s="9" t="str">
        <f>INDEX(key!$I$3:$I$5,C1484)</f>
        <v>MFm</v>
      </c>
      <c r="O1484" s="9" t="str">
        <f>INDEX(key!$F$9:$F$10,D1484)</f>
        <v>New</v>
      </c>
      <c r="P1484" s="9" t="str">
        <f>INDEX(key!$AT$3:$BI$3,E1484)</f>
        <v>CZ07</v>
      </c>
      <c r="Q1484" s="9" t="str">
        <f>INDEX('HVACwts Src'!$D$7:$I$7,F1484)</f>
        <v>rNCGF</v>
      </c>
      <c r="R1484" s="36">
        <f>IF(G1484,INDEX('HVACwts Src'!$D$11:$U$164,(B1484-1)*39+(D1484-1)*19+E1484,(C1484-1)*6+F1484),0)</f>
        <v>284.39355819660005</v>
      </c>
      <c r="T1484" t="str">
        <f t="shared" si="140"/>
        <v>HV_SDGMFmNewCZ07</v>
      </c>
      <c r="U1484" t="str">
        <f t="shared" si="141"/>
        <v>rNCGF</v>
      </c>
      <c r="V1484" s="36">
        <f t="shared" si="142"/>
        <v>284.39355819660005</v>
      </c>
    </row>
    <row r="1485" spans="1:22" x14ac:dyDescent="0.25">
      <c r="A1485" s="86">
        <f t="shared" si="143"/>
        <v>1479</v>
      </c>
      <c r="B1485">
        <v>3</v>
      </c>
      <c r="C1485">
        <v>2</v>
      </c>
      <c r="D1485">
        <v>2</v>
      </c>
      <c r="E1485">
        <v>7</v>
      </c>
      <c r="F1485">
        <v>3</v>
      </c>
      <c r="G1485" t="b">
        <f>INDEX(key!$AT$4:$BI$7,B1485,E1485)</f>
        <v>1</v>
      </c>
      <c r="H1485" t="str">
        <f t="shared" si="138"/>
        <v>HV_SDGMFmNewCZ07rDXHP</v>
      </c>
      <c r="I1485" s="9" t="s">
        <v>1799</v>
      </c>
      <c r="J1485" t="str">
        <f t="shared" si="139"/>
        <v>HV_SDGMFmNewCZ07</v>
      </c>
      <c r="K1485" s="9" t="s">
        <v>1662</v>
      </c>
      <c r="L1485" s="9" t="s">
        <v>45</v>
      </c>
      <c r="M1485" s="9" t="str">
        <f>INDEX(key!$AS$4:$AS$7,B1485)</f>
        <v>SDG</v>
      </c>
      <c r="N1485" s="9" t="str">
        <f>INDEX(key!$I$3:$I$5,C1485)</f>
        <v>MFm</v>
      </c>
      <c r="O1485" s="9" t="str">
        <f>INDEX(key!$F$9:$F$10,D1485)</f>
        <v>New</v>
      </c>
      <c r="P1485" s="9" t="str">
        <f>INDEX(key!$AT$3:$BI$3,E1485)</f>
        <v>CZ07</v>
      </c>
      <c r="Q1485" s="9" t="str">
        <f>INDEX('HVACwts Src'!$D$7:$I$7,F1485)</f>
        <v>rDXHP</v>
      </c>
      <c r="R1485" s="36">
        <f>IF(G1485,INDEX('HVACwts Src'!$D$11:$U$164,(B1485-1)*39+(D1485-1)*19+E1485,(C1485-1)*6+F1485),0)</f>
        <v>359.13051796008875</v>
      </c>
      <c r="T1485" t="str">
        <f t="shared" si="140"/>
        <v>HV_SDGMFmNewCZ07</v>
      </c>
      <c r="U1485" t="str">
        <f t="shared" si="141"/>
        <v>rDXHP</v>
      </c>
      <c r="V1485" s="36">
        <f t="shared" si="142"/>
        <v>359.13051796008875</v>
      </c>
    </row>
    <row r="1486" spans="1:22" x14ac:dyDescent="0.25">
      <c r="A1486" s="86">
        <f t="shared" si="143"/>
        <v>1480</v>
      </c>
      <c r="B1486">
        <v>3</v>
      </c>
      <c r="C1486">
        <v>2</v>
      </c>
      <c r="D1486">
        <v>2</v>
      </c>
      <c r="E1486">
        <v>7</v>
      </c>
      <c r="F1486">
        <v>4</v>
      </c>
      <c r="G1486" t="b">
        <f>INDEX(key!$AT$4:$BI$7,B1486,E1486)</f>
        <v>1</v>
      </c>
      <c r="H1486" t="str">
        <f t="shared" si="138"/>
        <v>HV_SDGMFmNewCZ07rNCEH</v>
      </c>
      <c r="I1486" s="9" t="s">
        <v>1799</v>
      </c>
      <c r="J1486" t="str">
        <f t="shared" si="139"/>
        <v>HV_SDGMFmNewCZ07</v>
      </c>
      <c r="K1486" s="9" t="s">
        <v>1662</v>
      </c>
      <c r="L1486" s="9" t="s">
        <v>45</v>
      </c>
      <c r="M1486" s="9" t="str">
        <f>INDEX(key!$AS$4:$AS$7,B1486)</f>
        <v>SDG</v>
      </c>
      <c r="N1486" s="9" t="str">
        <f>INDEX(key!$I$3:$I$5,C1486)</f>
        <v>MFm</v>
      </c>
      <c r="O1486" s="9" t="str">
        <f>INDEX(key!$F$9:$F$10,D1486)</f>
        <v>New</v>
      </c>
      <c r="P1486" s="9" t="str">
        <f>INDEX(key!$AT$3:$BI$3,E1486)</f>
        <v>CZ07</v>
      </c>
      <c r="Q1486" s="9" t="str">
        <f>INDEX('HVACwts Src'!$D$7:$I$7,F1486)</f>
        <v>rNCEH</v>
      </c>
      <c r="R1486" s="36">
        <f>IF(G1486,INDEX('HVACwts Src'!$D$11:$U$164,(B1486-1)*39+(D1486-1)*19+E1486,(C1486-1)*6+F1486),0)</f>
        <v>40.89426855875832</v>
      </c>
      <c r="T1486" t="str">
        <f t="shared" si="140"/>
        <v>HV_SDGMFmNewCZ07</v>
      </c>
      <c r="U1486" t="str">
        <f t="shared" si="141"/>
        <v>rNCEH</v>
      </c>
      <c r="V1486" s="36">
        <f t="shared" si="142"/>
        <v>40.89426855875832</v>
      </c>
    </row>
    <row r="1487" spans="1:22" x14ac:dyDescent="0.25">
      <c r="A1487" s="86">
        <f t="shared" si="143"/>
        <v>1481</v>
      </c>
      <c r="B1487">
        <v>3</v>
      </c>
      <c r="C1487">
        <v>2</v>
      </c>
      <c r="D1487">
        <v>2</v>
      </c>
      <c r="E1487">
        <v>7</v>
      </c>
      <c r="F1487">
        <v>5</v>
      </c>
      <c r="G1487" t="b">
        <f>INDEX(key!$AT$4:$BI$7,B1487,E1487)</f>
        <v>1</v>
      </c>
      <c r="H1487" t="str">
        <f t="shared" si="138"/>
        <v>HV_SDGMFmNewCZ07rDXOH</v>
      </c>
      <c r="I1487" s="9" t="s">
        <v>1799</v>
      </c>
      <c r="J1487" t="str">
        <f t="shared" si="139"/>
        <v>HV_SDGMFmNewCZ07</v>
      </c>
      <c r="K1487" s="9" t="s">
        <v>1662</v>
      </c>
      <c r="L1487" s="9" t="s">
        <v>45</v>
      </c>
      <c r="M1487" s="9" t="str">
        <f>INDEX(key!$AS$4:$AS$7,B1487)</f>
        <v>SDG</v>
      </c>
      <c r="N1487" s="9" t="str">
        <f>INDEX(key!$I$3:$I$5,C1487)</f>
        <v>MFm</v>
      </c>
      <c r="O1487" s="9" t="str">
        <f>INDEX(key!$F$9:$F$10,D1487)</f>
        <v>New</v>
      </c>
      <c r="P1487" s="9" t="str">
        <f>INDEX(key!$AT$3:$BI$3,E1487)</f>
        <v>CZ07</v>
      </c>
      <c r="Q1487" s="9" t="str">
        <f>INDEX('HVACwts Src'!$D$7:$I$7,F1487)</f>
        <v>rDXOH</v>
      </c>
      <c r="R1487" s="36">
        <f>IF(G1487,INDEX('HVACwts Src'!$D$11:$U$164,(B1487-1)*39+(D1487-1)*19+E1487,(C1487-1)*6+F1487),0)</f>
        <v>311.45306947524023</v>
      </c>
      <c r="T1487" t="str">
        <f t="shared" si="140"/>
        <v>HV_SDGMFmNewCZ07</v>
      </c>
      <c r="U1487" t="str">
        <f t="shared" si="141"/>
        <v>rDXOH</v>
      </c>
      <c r="V1487" s="36">
        <f t="shared" si="142"/>
        <v>311.45306947524023</v>
      </c>
    </row>
    <row r="1488" spans="1:22" x14ac:dyDescent="0.25">
      <c r="A1488" s="86">
        <f t="shared" si="143"/>
        <v>1482</v>
      </c>
      <c r="B1488">
        <v>3</v>
      </c>
      <c r="C1488">
        <v>2</v>
      </c>
      <c r="D1488">
        <v>2</v>
      </c>
      <c r="E1488">
        <v>7</v>
      </c>
      <c r="F1488">
        <v>6</v>
      </c>
      <c r="G1488" t="b">
        <f>INDEX(key!$AT$4:$BI$7,B1488,E1488)</f>
        <v>1</v>
      </c>
      <c r="H1488" t="str">
        <f t="shared" si="138"/>
        <v>HV_SDGMFmNewCZ07rNCOH</v>
      </c>
      <c r="I1488" s="9" t="s">
        <v>1799</v>
      </c>
      <c r="J1488" t="str">
        <f t="shared" si="139"/>
        <v>HV_SDGMFmNewCZ07</v>
      </c>
      <c r="K1488" s="9" t="s">
        <v>1662</v>
      </c>
      <c r="L1488" s="9" t="s">
        <v>45</v>
      </c>
      <c r="M1488" s="9" t="str">
        <f>INDEX(key!$AS$4:$AS$7,B1488)</f>
        <v>SDG</v>
      </c>
      <c r="N1488" s="9" t="str">
        <f>INDEX(key!$I$3:$I$5,C1488)</f>
        <v>MFm</v>
      </c>
      <c r="O1488" s="9" t="str">
        <f>INDEX(key!$F$9:$F$10,D1488)</f>
        <v>New</v>
      </c>
      <c r="P1488" s="9" t="str">
        <f>INDEX(key!$AT$3:$BI$3,E1488)</f>
        <v>CZ07</v>
      </c>
      <c r="Q1488" s="9" t="str">
        <f>INDEX('HVACwts Src'!$D$7:$I$7,F1488)</f>
        <v>rNCOH</v>
      </c>
      <c r="R1488" s="36">
        <f>IF(G1488,INDEX('HVACwts Src'!$D$11:$U$164,(B1488-1)*39+(D1488-1)*19+E1488,(C1488-1)*6+F1488),0)</f>
        <v>35.465227346637107</v>
      </c>
      <c r="T1488" t="str">
        <f t="shared" si="140"/>
        <v>HV_SDGMFmNewCZ07</v>
      </c>
      <c r="U1488" t="str">
        <f t="shared" si="141"/>
        <v>rNCOH</v>
      </c>
      <c r="V1488" s="36">
        <f t="shared" si="142"/>
        <v>35.465227346637107</v>
      </c>
    </row>
    <row r="1489" spans="1:22" x14ac:dyDescent="0.25">
      <c r="A1489" s="86">
        <f t="shared" si="143"/>
        <v>1483</v>
      </c>
      <c r="B1489">
        <v>3</v>
      </c>
      <c r="C1489">
        <v>2</v>
      </c>
      <c r="D1489">
        <v>2</v>
      </c>
      <c r="E1489">
        <v>8</v>
      </c>
      <c r="F1489">
        <v>1</v>
      </c>
      <c r="G1489" t="b">
        <f>INDEX(key!$AT$4:$BI$7,B1489,E1489)</f>
        <v>1</v>
      </c>
      <c r="H1489" t="str">
        <f t="shared" si="138"/>
        <v>HV_SDGMFmNewCZ08rDXGF</v>
      </c>
      <c r="I1489" s="9" t="s">
        <v>1799</v>
      </c>
      <c r="J1489" t="str">
        <f t="shared" si="139"/>
        <v>HV_SDGMFmNewCZ08</v>
      </c>
      <c r="K1489" s="9" t="s">
        <v>1662</v>
      </c>
      <c r="L1489" s="9" t="s">
        <v>45</v>
      </c>
      <c r="M1489" s="9" t="str">
        <f>INDEX(key!$AS$4:$AS$7,B1489)</f>
        <v>SDG</v>
      </c>
      <c r="N1489" s="9" t="str">
        <f>INDEX(key!$I$3:$I$5,C1489)</f>
        <v>MFm</v>
      </c>
      <c r="O1489" s="9" t="str">
        <f>INDEX(key!$F$9:$F$10,D1489)</f>
        <v>New</v>
      </c>
      <c r="P1489" s="9" t="str">
        <f>INDEX(key!$AT$3:$BI$3,E1489)</f>
        <v>CZ08</v>
      </c>
      <c r="Q1489" s="9" t="str">
        <f>INDEX('HVACwts Src'!$D$7:$I$7,F1489)</f>
        <v>rDXGF</v>
      </c>
      <c r="R1489" s="36">
        <f>IF(G1489,INDEX('HVACwts Src'!$D$11:$U$164,(B1489-1)*39+(D1489-1)*19+E1489,(C1489-1)*6+F1489),0)</f>
        <v>954.83328543976324</v>
      </c>
      <c r="T1489" t="str">
        <f t="shared" si="140"/>
        <v>HV_SDGMFmNewCZ08</v>
      </c>
      <c r="U1489" t="str">
        <f t="shared" si="141"/>
        <v>rDXGF</v>
      </c>
      <c r="V1489" s="36">
        <f t="shared" si="142"/>
        <v>954.83328543976324</v>
      </c>
    </row>
    <row r="1490" spans="1:22" x14ac:dyDescent="0.25">
      <c r="A1490" s="86">
        <f t="shared" si="143"/>
        <v>1484</v>
      </c>
      <c r="B1490">
        <v>3</v>
      </c>
      <c r="C1490">
        <v>2</v>
      </c>
      <c r="D1490">
        <v>2</v>
      </c>
      <c r="E1490">
        <v>8</v>
      </c>
      <c r="F1490">
        <v>2</v>
      </c>
      <c r="G1490" t="b">
        <f>INDEX(key!$AT$4:$BI$7,B1490,E1490)</f>
        <v>1</v>
      </c>
      <c r="H1490" t="str">
        <f t="shared" si="138"/>
        <v>HV_SDGMFmNewCZ08rNCGF</v>
      </c>
      <c r="I1490" s="9" t="s">
        <v>1799</v>
      </c>
      <c r="J1490" t="str">
        <f t="shared" si="139"/>
        <v>HV_SDGMFmNewCZ08</v>
      </c>
      <c r="K1490" s="9" t="s">
        <v>1662</v>
      </c>
      <c r="L1490" s="9" t="s">
        <v>45</v>
      </c>
      <c r="M1490" s="9" t="str">
        <f>INDEX(key!$AS$4:$AS$7,B1490)</f>
        <v>SDG</v>
      </c>
      <c r="N1490" s="9" t="str">
        <f>INDEX(key!$I$3:$I$5,C1490)</f>
        <v>MFm</v>
      </c>
      <c r="O1490" s="9" t="str">
        <f>INDEX(key!$F$9:$F$10,D1490)</f>
        <v>New</v>
      </c>
      <c r="P1490" s="9" t="str">
        <f>INDEX(key!$AT$3:$BI$3,E1490)</f>
        <v>CZ08</v>
      </c>
      <c r="Q1490" s="9" t="str">
        <f>INDEX('HVACwts Src'!$D$7:$I$7,F1490)</f>
        <v>rNCGF</v>
      </c>
      <c r="R1490" s="36">
        <f>IF(G1490,INDEX('HVACwts Src'!$D$11:$U$164,(B1490-1)*39+(D1490-1)*19+E1490,(C1490-1)*6+F1490),0)</f>
        <v>0</v>
      </c>
      <c r="T1490" t="str">
        <f t="shared" si="140"/>
        <v>HV_SDGMFmNewCZ08</v>
      </c>
      <c r="U1490" t="str">
        <f t="shared" si="141"/>
        <v>rNCGF</v>
      </c>
      <c r="V1490" s="36">
        <f t="shared" si="142"/>
        <v>0</v>
      </c>
    </row>
    <row r="1491" spans="1:22" x14ac:dyDescent="0.25">
      <c r="A1491" s="86">
        <f t="shared" si="143"/>
        <v>1485</v>
      </c>
      <c r="B1491">
        <v>3</v>
      </c>
      <c r="C1491">
        <v>2</v>
      </c>
      <c r="D1491">
        <v>2</v>
      </c>
      <c r="E1491">
        <v>8</v>
      </c>
      <c r="F1491">
        <v>3</v>
      </c>
      <c r="G1491" t="b">
        <f>INDEX(key!$AT$4:$BI$7,B1491,E1491)</f>
        <v>1</v>
      </c>
      <c r="H1491" t="str">
        <f t="shared" si="138"/>
        <v>HV_SDGMFmNewCZ08rDXHP</v>
      </c>
      <c r="I1491" s="9" t="s">
        <v>1799</v>
      </c>
      <c r="J1491" t="str">
        <f t="shared" si="139"/>
        <v>HV_SDGMFmNewCZ08</v>
      </c>
      <c r="K1491" s="9" t="s">
        <v>1662</v>
      </c>
      <c r="L1491" s="9" t="s">
        <v>45</v>
      </c>
      <c r="M1491" s="9" t="str">
        <f>INDEX(key!$AS$4:$AS$7,B1491)</f>
        <v>SDG</v>
      </c>
      <c r="N1491" s="9" t="str">
        <f>INDEX(key!$I$3:$I$5,C1491)</f>
        <v>MFm</v>
      </c>
      <c r="O1491" s="9" t="str">
        <f>INDEX(key!$F$9:$F$10,D1491)</f>
        <v>New</v>
      </c>
      <c r="P1491" s="9" t="str">
        <f>INDEX(key!$AT$3:$BI$3,E1491)</f>
        <v>CZ08</v>
      </c>
      <c r="Q1491" s="9" t="str">
        <f>INDEX('HVACwts Src'!$D$7:$I$7,F1491)</f>
        <v>rDXHP</v>
      </c>
      <c r="R1491" s="36">
        <f>IF(G1491,INDEX('HVACwts Src'!$D$11:$U$164,(B1491-1)*39+(D1491-1)*19+E1491,(C1491-1)*6+F1491),0)</f>
        <v>137.29990598669625</v>
      </c>
      <c r="T1491" t="str">
        <f t="shared" si="140"/>
        <v>HV_SDGMFmNewCZ08</v>
      </c>
      <c r="U1491" t="str">
        <f t="shared" si="141"/>
        <v>rDXHP</v>
      </c>
      <c r="V1491" s="36">
        <f t="shared" si="142"/>
        <v>137.29990598669625</v>
      </c>
    </row>
    <row r="1492" spans="1:22" x14ac:dyDescent="0.25">
      <c r="A1492" s="86">
        <f t="shared" si="143"/>
        <v>1486</v>
      </c>
      <c r="B1492">
        <v>3</v>
      </c>
      <c r="C1492">
        <v>2</v>
      </c>
      <c r="D1492">
        <v>2</v>
      </c>
      <c r="E1492">
        <v>8</v>
      </c>
      <c r="F1492">
        <v>4</v>
      </c>
      <c r="G1492" t="b">
        <f>INDEX(key!$AT$4:$BI$7,B1492,E1492)</f>
        <v>1</v>
      </c>
      <c r="H1492" t="str">
        <f t="shared" si="138"/>
        <v>HV_SDGMFmNewCZ08rNCEH</v>
      </c>
      <c r="I1492" s="9" t="s">
        <v>1799</v>
      </c>
      <c r="J1492" t="str">
        <f t="shared" si="139"/>
        <v>HV_SDGMFmNewCZ08</v>
      </c>
      <c r="K1492" s="9" t="s">
        <v>1662</v>
      </c>
      <c r="L1492" s="9" t="s">
        <v>45</v>
      </c>
      <c r="M1492" s="9" t="str">
        <f>INDEX(key!$AS$4:$AS$7,B1492)</f>
        <v>SDG</v>
      </c>
      <c r="N1492" s="9" t="str">
        <f>INDEX(key!$I$3:$I$5,C1492)</f>
        <v>MFm</v>
      </c>
      <c r="O1492" s="9" t="str">
        <f>INDEX(key!$F$9:$F$10,D1492)</f>
        <v>New</v>
      </c>
      <c r="P1492" s="9" t="str">
        <f>INDEX(key!$AT$3:$BI$3,E1492)</f>
        <v>CZ08</v>
      </c>
      <c r="Q1492" s="9" t="str">
        <f>INDEX('HVACwts Src'!$D$7:$I$7,F1492)</f>
        <v>rNCEH</v>
      </c>
      <c r="R1492" s="36">
        <f>IF(G1492,INDEX('HVACwts Src'!$D$11:$U$164,(B1492-1)*39+(D1492-1)*19+E1492,(C1492-1)*6+F1492),0)</f>
        <v>0</v>
      </c>
      <c r="T1492" t="str">
        <f t="shared" si="140"/>
        <v>HV_SDGMFmNewCZ08</v>
      </c>
      <c r="U1492" t="str">
        <f t="shared" si="141"/>
        <v>rNCEH</v>
      </c>
      <c r="V1492" s="36">
        <f t="shared" si="142"/>
        <v>0</v>
      </c>
    </row>
    <row r="1493" spans="1:22" x14ac:dyDescent="0.25">
      <c r="A1493" s="86">
        <f t="shared" si="143"/>
        <v>1487</v>
      </c>
      <c r="B1493">
        <v>3</v>
      </c>
      <c r="C1493">
        <v>2</v>
      </c>
      <c r="D1493">
        <v>2</v>
      </c>
      <c r="E1493">
        <v>8</v>
      </c>
      <c r="F1493">
        <v>5</v>
      </c>
      <c r="G1493" t="b">
        <f>INDEX(key!$AT$4:$BI$7,B1493,E1493)</f>
        <v>1</v>
      </c>
      <c r="H1493" t="str">
        <f t="shared" si="138"/>
        <v>HV_SDGMFmNewCZ08rDXOH</v>
      </c>
      <c r="I1493" s="9" t="s">
        <v>1799</v>
      </c>
      <c r="J1493" t="str">
        <f t="shared" si="139"/>
        <v>HV_SDGMFmNewCZ08</v>
      </c>
      <c r="K1493" s="9" t="s">
        <v>1662</v>
      </c>
      <c r="L1493" s="9" t="s">
        <v>45</v>
      </c>
      <c r="M1493" s="9" t="str">
        <f>INDEX(key!$AS$4:$AS$7,B1493)</f>
        <v>SDG</v>
      </c>
      <c r="N1493" s="9" t="str">
        <f>INDEX(key!$I$3:$I$5,C1493)</f>
        <v>MFm</v>
      </c>
      <c r="O1493" s="9" t="str">
        <f>INDEX(key!$F$9:$F$10,D1493)</f>
        <v>New</v>
      </c>
      <c r="P1493" s="9" t="str">
        <f>INDEX(key!$AT$3:$BI$3,E1493)</f>
        <v>CZ08</v>
      </c>
      <c r="Q1493" s="9" t="str">
        <f>INDEX('HVACwts Src'!$D$7:$I$7,F1493)</f>
        <v>rDXOH</v>
      </c>
      <c r="R1493" s="36">
        <f>IF(G1493,INDEX('HVACwts Src'!$D$11:$U$164,(B1493-1)*39+(D1493-1)*19+E1493,(C1493-1)*6+F1493),0)</f>
        <v>119.07224538063564</v>
      </c>
      <c r="T1493" t="str">
        <f t="shared" si="140"/>
        <v>HV_SDGMFmNewCZ08</v>
      </c>
      <c r="U1493" t="str">
        <f t="shared" si="141"/>
        <v>rDXOH</v>
      </c>
      <c r="V1493" s="36">
        <f t="shared" si="142"/>
        <v>119.07224538063564</v>
      </c>
    </row>
    <row r="1494" spans="1:22" x14ac:dyDescent="0.25">
      <c r="A1494" s="86">
        <f t="shared" si="143"/>
        <v>1488</v>
      </c>
      <c r="B1494">
        <v>3</v>
      </c>
      <c r="C1494">
        <v>2</v>
      </c>
      <c r="D1494">
        <v>2</v>
      </c>
      <c r="E1494">
        <v>8</v>
      </c>
      <c r="F1494">
        <v>6</v>
      </c>
      <c r="G1494" t="b">
        <f>INDEX(key!$AT$4:$BI$7,B1494,E1494)</f>
        <v>1</v>
      </c>
      <c r="H1494" t="str">
        <f t="shared" si="138"/>
        <v>HV_SDGMFmNewCZ08rNCOH</v>
      </c>
      <c r="I1494" s="9" t="s">
        <v>1799</v>
      </c>
      <c r="J1494" t="str">
        <f t="shared" si="139"/>
        <v>HV_SDGMFmNewCZ08</v>
      </c>
      <c r="K1494" s="9" t="s">
        <v>1662</v>
      </c>
      <c r="L1494" s="9" t="s">
        <v>45</v>
      </c>
      <c r="M1494" s="9" t="str">
        <f>INDEX(key!$AS$4:$AS$7,B1494)</f>
        <v>SDG</v>
      </c>
      <c r="N1494" s="9" t="str">
        <f>INDEX(key!$I$3:$I$5,C1494)</f>
        <v>MFm</v>
      </c>
      <c r="O1494" s="9" t="str">
        <f>INDEX(key!$F$9:$F$10,D1494)</f>
        <v>New</v>
      </c>
      <c r="P1494" s="9" t="str">
        <f>INDEX(key!$AT$3:$BI$3,E1494)</f>
        <v>CZ08</v>
      </c>
      <c r="Q1494" s="9" t="str">
        <f>INDEX('HVACwts Src'!$D$7:$I$7,F1494)</f>
        <v>rNCOH</v>
      </c>
      <c r="R1494" s="36">
        <f>IF(G1494,INDEX('HVACwts Src'!$D$11:$U$164,(B1494-1)*39+(D1494-1)*19+E1494,(C1494-1)*6+F1494),0)</f>
        <v>0</v>
      </c>
      <c r="T1494" t="str">
        <f t="shared" si="140"/>
        <v>HV_SDGMFmNewCZ08</v>
      </c>
      <c r="U1494" t="str">
        <f t="shared" si="141"/>
        <v>rNCOH</v>
      </c>
      <c r="V1494" s="36">
        <f t="shared" si="142"/>
        <v>0</v>
      </c>
    </row>
    <row r="1495" spans="1:22" x14ac:dyDescent="0.25">
      <c r="A1495" s="86">
        <f t="shared" si="143"/>
        <v>1489</v>
      </c>
      <c r="B1495">
        <v>3</v>
      </c>
      <c r="C1495">
        <v>2</v>
      </c>
      <c r="D1495">
        <v>2</v>
      </c>
      <c r="E1495">
        <v>9</v>
      </c>
      <c r="F1495">
        <v>1</v>
      </c>
      <c r="G1495" t="b">
        <f>INDEX(key!$AT$4:$BI$7,B1495,E1495)</f>
        <v>0</v>
      </c>
      <c r="H1495" t="str">
        <f t="shared" si="138"/>
        <v>HV_SDGMFmNewCZ09rDXGF</v>
      </c>
      <c r="I1495" s="9" t="s">
        <v>1799</v>
      </c>
      <c r="J1495" t="str">
        <f t="shared" si="139"/>
        <v>HV_SDGMFmNewCZ09</v>
      </c>
      <c r="K1495" s="9" t="s">
        <v>1662</v>
      </c>
      <c r="L1495" s="9" t="s">
        <v>45</v>
      </c>
      <c r="M1495" s="9" t="str">
        <f>INDEX(key!$AS$4:$AS$7,B1495)</f>
        <v>SDG</v>
      </c>
      <c r="N1495" s="9" t="str">
        <f>INDEX(key!$I$3:$I$5,C1495)</f>
        <v>MFm</v>
      </c>
      <c r="O1495" s="9" t="str">
        <f>INDEX(key!$F$9:$F$10,D1495)</f>
        <v>New</v>
      </c>
      <c r="P1495" s="9" t="str">
        <f>INDEX(key!$AT$3:$BI$3,E1495)</f>
        <v>CZ09</v>
      </c>
      <c r="Q1495" s="9" t="str">
        <f>INDEX('HVACwts Src'!$D$7:$I$7,F1495)</f>
        <v>rDXGF</v>
      </c>
      <c r="R1495" s="36">
        <f>IF(G1495,INDEX('HVACwts Src'!$D$11:$U$164,(B1495-1)*39+(D1495-1)*19+E1495,(C1495-1)*6+F1495),0)</f>
        <v>0</v>
      </c>
      <c r="T1495" t="str">
        <f t="shared" si="140"/>
        <v>HV_SDGMFmNewCZ09</v>
      </c>
      <c r="U1495" t="str">
        <f t="shared" si="141"/>
        <v>rDXGF</v>
      </c>
      <c r="V1495" s="36">
        <f t="shared" si="142"/>
        <v>0</v>
      </c>
    </row>
    <row r="1496" spans="1:22" x14ac:dyDescent="0.25">
      <c r="A1496" s="86">
        <f t="shared" si="143"/>
        <v>1490</v>
      </c>
      <c r="B1496">
        <v>3</v>
      </c>
      <c r="C1496">
        <v>2</v>
      </c>
      <c r="D1496">
        <v>2</v>
      </c>
      <c r="E1496">
        <v>9</v>
      </c>
      <c r="F1496">
        <v>2</v>
      </c>
      <c r="G1496" t="b">
        <f>INDEX(key!$AT$4:$BI$7,B1496,E1496)</f>
        <v>0</v>
      </c>
      <c r="H1496" t="str">
        <f t="shared" si="138"/>
        <v>HV_SDGMFmNewCZ09rNCGF</v>
      </c>
      <c r="I1496" s="9" t="s">
        <v>1799</v>
      </c>
      <c r="J1496" t="str">
        <f t="shared" si="139"/>
        <v>HV_SDGMFmNewCZ09</v>
      </c>
      <c r="K1496" s="9" t="s">
        <v>1662</v>
      </c>
      <c r="L1496" s="9" t="s">
        <v>45</v>
      </c>
      <c r="M1496" s="9" t="str">
        <f>INDEX(key!$AS$4:$AS$7,B1496)</f>
        <v>SDG</v>
      </c>
      <c r="N1496" s="9" t="str">
        <f>INDEX(key!$I$3:$I$5,C1496)</f>
        <v>MFm</v>
      </c>
      <c r="O1496" s="9" t="str">
        <f>INDEX(key!$F$9:$F$10,D1496)</f>
        <v>New</v>
      </c>
      <c r="P1496" s="9" t="str">
        <f>INDEX(key!$AT$3:$BI$3,E1496)</f>
        <v>CZ09</v>
      </c>
      <c r="Q1496" s="9" t="str">
        <f>INDEX('HVACwts Src'!$D$7:$I$7,F1496)</f>
        <v>rNCGF</v>
      </c>
      <c r="R1496" s="36">
        <f>IF(G1496,INDEX('HVACwts Src'!$D$11:$U$164,(B1496-1)*39+(D1496-1)*19+E1496,(C1496-1)*6+F1496),0)</f>
        <v>0</v>
      </c>
      <c r="T1496" t="str">
        <f t="shared" si="140"/>
        <v>HV_SDGMFmNewCZ09</v>
      </c>
      <c r="U1496" t="str">
        <f t="shared" si="141"/>
        <v>rNCGF</v>
      </c>
      <c r="V1496" s="36">
        <f t="shared" si="142"/>
        <v>0</v>
      </c>
    </row>
    <row r="1497" spans="1:22" x14ac:dyDescent="0.25">
      <c r="A1497" s="86">
        <f t="shared" si="143"/>
        <v>1491</v>
      </c>
      <c r="B1497">
        <v>3</v>
      </c>
      <c r="C1497">
        <v>2</v>
      </c>
      <c r="D1497">
        <v>2</v>
      </c>
      <c r="E1497">
        <v>9</v>
      </c>
      <c r="F1497">
        <v>3</v>
      </c>
      <c r="G1497" t="b">
        <f>INDEX(key!$AT$4:$BI$7,B1497,E1497)</f>
        <v>0</v>
      </c>
      <c r="H1497" t="str">
        <f t="shared" si="138"/>
        <v>HV_SDGMFmNewCZ09rDXHP</v>
      </c>
      <c r="I1497" s="9" t="s">
        <v>1799</v>
      </c>
      <c r="J1497" t="str">
        <f t="shared" si="139"/>
        <v>HV_SDGMFmNewCZ09</v>
      </c>
      <c r="K1497" s="9" t="s">
        <v>1662</v>
      </c>
      <c r="L1497" s="9" t="s">
        <v>45</v>
      </c>
      <c r="M1497" s="9" t="str">
        <f>INDEX(key!$AS$4:$AS$7,B1497)</f>
        <v>SDG</v>
      </c>
      <c r="N1497" s="9" t="str">
        <f>INDEX(key!$I$3:$I$5,C1497)</f>
        <v>MFm</v>
      </c>
      <c r="O1497" s="9" t="str">
        <f>INDEX(key!$F$9:$F$10,D1497)</f>
        <v>New</v>
      </c>
      <c r="P1497" s="9" t="str">
        <f>INDEX(key!$AT$3:$BI$3,E1497)</f>
        <v>CZ09</v>
      </c>
      <c r="Q1497" s="9" t="str">
        <f>INDEX('HVACwts Src'!$D$7:$I$7,F1497)</f>
        <v>rDXHP</v>
      </c>
      <c r="R1497" s="36">
        <f>IF(G1497,INDEX('HVACwts Src'!$D$11:$U$164,(B1497-1)*39+(D1497-1)*19+E1497,(C1497-1)*6+F1497),0)</f>
        <v>0</v>
      </c>
      <c r="T1497" t="str">
        <f t="shared" si="140"/>
        <v>HV_SDGMFmNewCZ09</v>
      </c>
      <c r="U1497" t="str">
        <f t="shared" si="141"/>
        <v>rDXHP</v>
      </c>
      <c r="V1497" s="36">
        <f t="shared" si="142"/>
        <v>0</v>
      </c>
    </row>
    <row r="1498" spans="1:22" x14ac:dyDescent="0.25">
      <c r="A1498" s="86">
        <f t="shared" si="143"/>
        <v>1492</v>
      </c>
      <c r="B1498">
        <v>3</v>
      </c>
      <c r="C1498">
        <v>2</v>
      </c>
      <c r="D1498">
        <v>2</v>
      </c>
      <c r="E1498">
        <v>9</v>
      </c>
      <c r="F1498">
        <v>4</v>
      </c>
      <c r="G1498" t="b">
        <f>INDEX(key!$AT$4:$BI$7,B1498,E1498)</f>
        <v>0</v>
      </c>
      <c r="H1498" t="str">
        <f t="shared" si="138"/>
        <v>HV_SDGMFmNewCZ09rNCEH</v>
      </c>
      <c r="I1498" s="9" t="s">
        <v>1799</v>
      </c>
      <c r="J1498" t="str">
        <f t="shared" si="139"/>
        <v>HV_SDGMFmNewCZ09</v>
      </c>
      <c r="K1498" s="9" t="s">
        <v>1662</v>
      </c>
      <c r="L1498" s="9" t="s">
        <v>45</v>
      </c>
      <c r="M1498" s="9" t="str">
        <f>INDEX(key!$AS$4:$AS$7,B1498)</f>
        <v>SDG</v>
      </c>
      <c r="N1498" s="9" t="str">
        <f>INDEX(key!$I$3:$I$5,C1498)</f>
        <v>MFm</v>
      </c>
      <c r="O1498" s="9" t="str">
        <f>INDEX(key!$F$9:$F$10,D1498)</f>
        <v>New</v>
      </c>
      <c r="P1498" s="9" t="str">
        <f>INDEX(key!$AT$3:$BI$3,E1498)</f>
        <v>CZ09</v>
      </c>
      <c r="Q1498" s="9" t="str">
        <f>INDEX('HVACwts Src'!$D$7:$I$7,F1498)</f>
        <v>rNCEH</v>
      </c>
      <c r="R1498" s="36">
        <f>IF(G1498,INDEX('HVACwts Src'!$D$11:$U$164,(B1498-1)*39+(D1498-1)*19+E1498,(C1498-1)*6+F1498),0)</f>
        <v>0</v>
      </c>
      <c r="T1498" t="str">
        <f t="shared" si="140"/>
        <v>HV_SDGMFmNewCZ09</v>
      </c>
      <c r="U1498" t="str">
        <f t="shared" si="141"/>
        <v>rNCEH</v>
      </c>
      <c r="V1498" s="36">
        <f t="shared" si="142"/>
        <v>0</v>
      </c>
    </row>
    <row r="1499" spans="1:22" x14ac:dyDescent="0.25">
      <c r="A1499" s="86">
        <f t="shared" si="143"/>
        <v>1493</v>
      </c>
      <c r="B1499">
        <v>3</v>
      </c>
      <c r="C1499">
        <v>2</v>
      </c>
      <c r="D1499">
        <v>2</v>
      </c>
      <c r="E1499">
        <v>9</v>
      </c>
      <c r="F1499">
        <v>5</v>
      </c>
      <c r="G1499" t="b">
        <f>INDEX(key!$AT$4:$BI$7,B1499,E1499)</f>
        <v>0</v>
      </c>
      <c r="H1499" t="str">
        <f t="shared" si="138"/>
        <v>HV_SDGMFmNewCZ09rDXOH</v>
      </c>
      <c r="I1499" s="9" t="s">
        <v>1799</v>
      </c>
      <c r="J1499" t="str">
        <f t="shared" si="139"/>
        <v>HV_SDGMFmNewCZ09</v>
      </c>
      <c r="K1499" s="9" t="s">
        <v>1662</v>
      </c>
      <c r="L1499" s="9" t="s">
        <v>45</v>
      </c>
      <c r="M1499" s="9" t="str">
        <f>INDEX(key!$AS$4:$AS$7,B1499)</f>
        <v>SDG</v>
      </c>
      <c r="N1499" s="9" t="str">
        <f>INDEX(key!$I$3:$I$5,C1499)</f>
        <v>MFm</v>
      </c>
      <c r="O1499" s="9" t="str">
        <f>INDEX(key!$F$9:$F$10,D1499)</f>
        <v>New</v>
      </c>
      <c r="P1499" s="9" t="str">
        <f>INDEX(key!$AT$3:$BI$3,E1499)</f>
        <v>CZ09</v>
      </c>
      <c r="Q1499" s="9" t="str">
        <f>INDEX('HVACwts Src'!$D$7:$I$7,F1499)</f>
        <v>rDXOH</v>
      </c>
      <c r="R1499" s="36">
        <f>IF(G1499,INDEX('HVACwts Src'!$D$11:$U$164,(B1499-1)*39+(D1499-1)*19+E1499,(C1499-1)*6+F1499),0)</f>
        <v>0</v>
      </c>
      <c r="T1499" t="str">
        <f t="shared" si="140"/>
        <v>HV_SDGMFmNewCZ09</v>
      </c>
      <c r="U1499" t="str">
        <f t="shared" si="141"/>
        <v>rDXOH</v>
      </c>
      <c r="V1499" s="36">
        <f t="shared" si="142"/>
        <v>0</v>
      </c>
    </row>
    <row r="1500" spans="1:22" x14ac:dyDescent="0.25">
      <c r="A1500" s="86">
        <f t="shared" si="143"/>
        <v>1494</v>
      </c>
      <c r="B1500">
        <v>3</v>
      </c>
      <c r="C1500">
        <v>2</v>
      </c>
      <c r="D1500">
        <v>2</v>
      </c>
      <c r="E1500">
        <v>9</v>
      </c>
      <c r="F1500">
        <v>6</v>
      </c>
      <c r="G1500" t="b">
        <f>INDEX(key!$AT$4:$BI$7,B1500,E1500)</f>
        <v>0</v>
      </c>
      <c r="H1500" t="str">
        <f t="shared" si="138"/>
        <v>HV_SDGMFmNewCZ09rNCOH</v>
      </c>
      <c r="I1500" s="9" t="s">
        <v>1799</v>
      </c>
      <c r="J1500" t="str">
        <f t="shared" si="139"/>
        <v>HV_SDGMFmNewCZ09</v>
      </c>
      <c r="K1500" s="9" t="s">
        <v>1662</v>
      </c>
      <c r="L1500" s="9" t="s">
        <v>45</v>
      </c>
      <c r="M1500" s="9" t="str">
        <f>INDEX(key!$AS$4:$AS$7,B1500)</f>
        <v>SDG</v>
      </c>
      <c r="N1500" s="9" t="str">
        <f>INDEX(key!$I$3:$I$5,C1500)</f>
        <v>MFm</v>
      </c>
      <c r="O1500" s="9" t="str">
        <f>INDEX(key!$F$9:$F$10,D1500)</f>
        <v>New</v>
      </c>
      <c r="P1500" s="9" t="str">
        <f>INDEX(key!$AT$3:$BI$3,E1500)</f>
        <v>CZ09</v>
      </c>
      <c r="Q1500" s="9" t="str">
        <f>INDEX('HVACwts Src'!$D$7:$I$7,F1500)</f>
        <v>rNCOH</v>
      </c>
      <c r="R1500" s="36">
        <f>IF(G1500,INDEX('HVACwts Src'!$D$11:$U$164,(B1500-1)*39+(D1500-1)*19+E1500,(C1500-1)*6+F1500),0)</f>
        <v>0</v>
      </c>
      <c r="T1500" t="str">
        <f t="shared" si="140"/>
        <v>HV_SDGMFmNewCZ09</v>
      </c>
      <c r="U1500" t="str">
        <f t="shared" si="141"/>
        <v>rNCOH</v>
      </c>
      <c r="V1500" s="36">
        <f t="shared" si="142"/>
        <v>0</v>
      </c>
    </row>
    <row r="1501" spans="1:22" x14ac:dyDescent="0.25">
      <c r="A1501" s="86">
        <f t="shared" si="143"/>
        <v>1495</v>
      </c>
      <c r="B1501">
        <v>3</v>
      </c>
      <c r="C1501">
        <v>2</v>
      </c>
      <c r="D1501">
        <v>2</v>
      </c>
      <c r="E1501">
        <v>10</v>
      </c>
      <c r="F1501">
        <v>1</v>
      </c>
      <c r="G1501" t="b">
        <f>INDEX(key!$AT$4:$BI$7,B1501,E1501)</f>
        <v>1</v>
      </c>
      <c r="H1501" t="str">
        <f t="shared" si="138"/>
        <v>HV_SDGMFmNewCZ10rDXGF</v>
      </c>
      <c r="I1501" s="9" t="s">
        <v>1799</v>
      </c>
      <c r="J1501" t="str">
        <f t="shared" si="139"/>
        <v>HV_SDGMFmNewCZ10</v>
      </c>
      <c r="K1501" s="9" t="s">
        <v>1662</v>
      </c>
      <c r="L1501" s="9" t="s">
        <v>45</v>
      </c>
      <c r="M1501" s="9" t="str">
        <f>INDEX(key!$AS$4:$AS$7,B1501)</f>
        <v>SDG</v>
      </c>
      <c r="N1501" s="9" t="str">
        <f>INDEX(key!$I$3:$I$5,C1501)</f>
        <v>MFm</v>
      </c>
      <c r="O1501" s="9" t="str">
        <f>INDEX(key!$F$9:$F$10,D1501)</f>
        <v>New</v>
      </c>
      <c r="P1501" s="9" t="str">
        <f>INDEX(key!$AT$3:$BI$3,E1501)</f>
        <v>CZ10</v>
      </c>
      <c r="Q1501" s="9" t="str">
        <f>INDEX('HVACwts Src'!$D$7:$I$7,F1501)</f>
        <v>rDXGF</v>
      </c>
      <c r="R1501" s="36">
        <f>IF(G1501,INDEX('HVACwts Src'!$D$11:$U$164,(B1501-1)*39+(D1501-1)*19+E1501,(C1501-1)*6+F1501),0)</f>
        <v>252.58550793791568</v>
      </c>
      <c r="T1501" t="str">
        <f t="shared" si="140"/>
        <v>HV_SDGMFmNewCZ10</v>
      </c>
      <c r="U1501" t="str">
        <f t="shared" si="141"/>
        <v>rDXGF</v>
      </c>
      <c r="V1501" s="36">
        <f t="shared" si="142"/>
        <v>252.58550793791568</v>
      </c>
    </row>
    <row r="1502" spans="1:22" x14ac:dyDescent="0.25">
      <c r="A1502" s="86">
        <f t="shared" si="143"/>
        <v>1496</v>
      </c>
      <c r="B1502">
        <v>3</v>
      </c>
      <c r="C1502">
        <v>2</v>
      </c>
      <c r="D1502">
        <v>2</v>
      </c>
      <c r="E1502">
        <v>10</v>
      </c>
      <c r="F1502">
        <v>2</v>
      </c>
      <c r="G1502" t="b">
        <f>INDEX(key!$AT$4:$BI$7,B1502,E1502)</f>
        <v>1</v>
      </c>
      <c r="H1502" t="str">
        <f t="shared" si="138"/>
        <v>HV_SDGMFmNewCZ10rNCGF</v>
      </c>
      <c r="I1502" s="9" t="s">
        <v>1799</v>
      </c>
      <c r="J1502" t="str">
        <f t="shared" si="139"/>
        <v>HV_SDGMFmNewCZ10</v>
      </c>
      <c r="K1502" s="9" t="s">
        <v>1662</v>
      </c>
      <c r="L1502" s="9" t="s">
        <v>45</v>
      </c>
      <c r="M1502" s="9" t="str">
        <f>INDEX(key!$AS$4:$AS$7,B1502)</f>
        <v>SDG</v>
      </c>
      <c r="N1502" s="9" t="str">
        <f>INDEX(key!$I$3:$I$5,C1502)</f>
        <v>MFm</v>
      </c>
      <c r="O1502" s="9" t="str">
        <f>INDEX(key!$F$9:$F$10,D1502)</f>
        <v>New</v>
      </c>
      <c r="P1502" s="9" t="str">
        <f>INDEX(key!$AT$3:$BI$3,E1502)</f>
        <v>CZ10</v>
      </c>
      <c r="Q1502" s="9" t="str">
        <f>INDEX('HVACwts Src'!$D$7:$I$7,F1502)</f>
        <v>rNCGF</v>
      </c>
      <c r="R1502" s="36">
        <f>IF(G1502,INDEX('HVACwts Src'!$D$11:$U$164,(B1502-1)*39+(D1502-1)*19+E1502,(C1502-1)*6+F1502),0)</f>
        <v>691.80290146341451</v>
      </c>
      <c r="T1502" t="str">
        <f t="shared" si="140"/>
        <v>HV_SDGMFmNewCZ10</v>
      </c>
      <c r="U1502" t="str">
        <f t="shared" si="141"/>
        <v>rNCGF</v>
      </c>
      <c r="V1502" s="36">
        <f t="shared" si="142"/>
        <v>691.80290146341451</v>
      </c>
    </row>
    <row r="1503" spans="1:22" x14ac:dyDescent="0.25">
      <c r="A1503" s="86">
        <f t="shared" si="143"/>
        <v>1497</v>
      </c>
      <c r="B1503">
        <v>3</v>
      </c>
      <c r="C1503">
        <v>2</v>
      </c>
      <c r="D1503">
        <v>2</v>
      </c>
      <c r="E1503">
        <v>10</v>
      </c>
      <c r="F1503">
        <v>3</v>
      </c>
      <c r="G1503" t="b">
        <f>INDEX(key!$AT$4:$BI$7,B1503,E1503)</f>
        <v>1</v>
      </c>
      <c r="H1503" t="str">
        <f t="shared" si="138"/>
        <v>HV_SDGMFmNewCZ10rDXHP</v>
      </c>
      <c r="I1503" s="9" t="s">
        <v>1799</v>
      </c>
      <c r="J1503" t="str">
        <f t="shared" si="139"/>
        <v>HV_SDGMFmNewCZ10</v>
      </c>
      <c r="K1503" s="9" t="s">
        <v>1662</v>
      </c>
      <c r="L1503" s="9" t="s">
        <v>45</v>
      </c>
      <c r="M1503" s="9" t="str">
        <f>INDEX(key!$AS$4:$AS$7,B1503)</f>
        <v>SDG</v>
      </c>
      <c r="N1503" s="9" t="str">
        <f>INDEX(key!$I$3:$I$5,C1503)</f>
        <v>MFm</v>
      </c>
      <c r="O1503" s="9" t="str">
        <f>INDEX(key!$F$9:$F$10,D1503)</f>
        <v>New</v>
      </c>
      <c r="P1503" s="9" t="str">
        <f>INDEX(key!$AT$3:$BI$3,E1503)</f>
        <v>CZ10</v>
      </c>
      <c r="Q1503" s="9" t="str">
        <f>INDEX('HVACwts Src'!$D$7:$I$7,F1503)</f>
        <v>rDXHP</v>
      </c>
      <c r="R1503" s="36">
        <f>IF(G1503,INDEX('HVACwts Src'!$D$11:$U$164,(B1503-1)*39+(D1503-1)*19+E1503,(C1503-1)*6+F1503),0)</f>
        <v>36.320441507760535</v>
      </c>
      <c r="T1503" t="str">
        <f t="shared" si="140"/>
        <v>HV_SDGMFmNewCZ10</v>
      </c>
      <c r="U1503" t="str">
        <f t="shared" si="141"/>
        <v>rDXHP</v>
      </c>
      <c r="V1503" s="36">
        <f t="shared" si="142"/>
        <v>36.320441507760535</v>
      </c>
    </row>
    <row r="1504" spans="1:22" x14ac:dyDescent="0.25">
      <c r="A1504" s="86">
        <f t="shared" si="143"/>
        <v>1498</v>
      </c>
      <c r="B1504">
        <v>3</v>
      </c>
      <c r="C1504">
        <v>2</v>
      </c>
      <c r="D1504">
        <v>2</v>
      </c>
      <c r="E1504">
        <v>10</v>
      </c>
      <c r="F1504">
        <v>4</v>
      </c>
      <c r="G1504" t="b">
        <f>INDEX(key!$AT$4:$BI$7,B1504,E1504)</f>
        <v>1</v>
      </c>
      <c r="H1504" t="str">
        <f t="shared" si="138"/>
        <v>HV_SDGMFmNewCZ10rNCEH</v>
      </c>
      <c r="I1504" s="9" t="s">
        <v>1799</v>
      </c>
      <c r="J1504" t="str">
        <f t="shared" si="139"/>
        <v>HV_SDGMFmNewCZ10</v>
      </c>
      <c r="K1504" s="9" t="s">
        <v>1662</v>
      </c>
      <c r="L1504" s="9" t="s">
        <v>45</v>
      </c>
      <c r="M1504" s="9" t="str">
        <f>INDEX(key!$AS$4:$AS$7,B1504)</f>
        <v>SDG</v>
      </c>
      <c r="N1504" s="9" t="str">
        <f>INDEX(key!$I$3:$I$5,C1504)</f>
        <v>MFm</v>
      </c>
      <c r="O1504" s="9" t="str">
        <f>INDEX(key!$F$9:$F$10,D1504)</f>
        <v>New</v>
      </c>
      <c r="P1504" s="9" t="str">
        <f>INDEX(key!$AT$3:$BI$3,E1504)</f>
        <v>CZ10</v>
      </c>
      <c r="Q1504" s="9" t="str">
        <f>INDEX('HVACwts Src'!$D$7:$I$7,F1504)</f>
        <v>rNCEH</v>
      </c>
      <c r="R1504" s="36">
        <f>IF(G1504,INDEX('HVACwts Src'!$D$11:$U$164,(B1504-1)*39+(D1504-1)*19+E1504,(C1504-1)*6+F1504),0)</f>
        <v>99.477547317073189</v>
      </c>
      <c r="T1504" t="str">
        <f t="shared" si="140"/>
        <v>HV_SDGMFmNewCZ10</v>
      </c>
      <c r="U1504" t="str">
        <f t="shared" si="141"/>
        <v>rNCEH</v>
      </c>
      <c r="V1504" s="36">
        <f t="shared" si="142"/>
        <v>99.477547317073189</v>
      </c>
    </row>
    <row r="1505" spans="1:22" x14ac:dyDescent="0.25">
      <c r="A1505" s="86">
        <f t="shared" si="143"/>
        <v>1499</v>
      </c>
      <c r="B1505">
        <v>3</v>
      </c>
      <c r="C1505">
        <v>2</v>
      </c>
      <c r="D1505">
        <v>2</v>
      </c>
      <c r="E1505">
        <v>10</v>
      </c>
      <c r="F1505">
        <v>5</v>
      </c>
      <c r="G1505" t="b">
        <f>INDEX(key!$AT$4:$BI$7,B1505,E1505)</f>
        <v>1</v>
      </c>
      <c r="H1505" t="str">
        <f t="shared" si="138"/>
        <v>HV_SDGMFmNewCZ10rDXOH</v>
      </c>
      <c r="I1505" s="9" t="s">
        <v>1799</v>
      </c>
      <c r="J1505" t="str">
        <f t="shared" si="139"/>
        <v>HV_SDGMFmNewCZ10</v>
      </c>
      <c r="K1505" s="9" t="s">
        <v>1662</v>
      </c>
      <c r="L1505" s="9" t="s">
        <v>45</v>
      </c>
      <c r="M1505" s="9" t="str">
        <f>INDEX(key!$AS$4:$AS$7,B1505)</f>
        <v>SDG</v>
      </c>
      <c r="N1505" s="9" t="str">
        <f>INDEX(key!$I$3:$I$5,C1505)</f>
        <v>MFm</v>
      </c>
      <c r="O1505" s="9" t="str">
        <f>INDEX(key!$F$9:$F$10,D1505)</f>
        <v>New</v>
      </c>
      <c r="P1505" s="9" t="str">
        <f>INDEX(key!$AT$3:$BI$3,E1505)</f>
        <v>CZ10</v>
      </c>
      <c r="Q1505" s="9" t="str">
        <f>INDEX('HVACwts Src'!$D$7:$I$7,F1505)</f>
        <v>rDXOH</v>
      </c>
      <c r="R1505" s="36">
        <f>IF(G1505,INDEX('HVACwts Src'!$D$11:$U$164,(B1505-1)*39+(D1505-1)*19+E1505,(C1505-1)*6+F1505),0)</f>
        <v>31.49861241685144</v>
      </c>
      <c r="T1505" t="str">
        <f t="shared" si="140"/>
        <v>HV_SDGMFmNewCZ10</v>
      </c>
      <c r="U1505" t="str">
        <f t="shared" si="141"/>
        <v>rDXOH</v>
      </c>
      <c r="V1505" s="36">
        <f t="shared" si="142"/>
        <v>31.49861241685144</v>
      </c>
    </row>
    <row r="1506" spans="1:22" x14ac:dyDescent="0.25">
      <c r="A1506" s="86">
        <f t="shared" si="143"/>
        <v>1500</v>
      </c>
      <c r="B1506">
        <v>3</v>
      </c>
      <c r="C1506">
        <v>2</v>
      </c>
      <c r="D1506">
        <v>2</v>
      </c>
      <c r="E1506">
        <v>10</v>
      </c>
      <c r="F1506">
        <v>6</v>
      </c>
      <c r="G1506" t="b">
        <f>INDEX(key!$AT$4:$BI$7,B1506,E1506)</f>
        <v>1</v>
      </c>
      <c r="H1506" t="str">
        <f t="shared" si="138"/>
        <v>HV_SDGMFmNewCZ10rNCOH</v>
      </c>
      <c r="I1506" s="9" t="s">
        <v>1799</v>
      </c>
      <c r="J1506" t="str">
        <f t="shared" si="139"/>
        <v>HV_SDGMFmNewCZ10</v>
      </c>
      <c r="K1506" s="9" t="s">
        <v>1662</v>
      </c>
      <c r="L1506" s="9" t="s">
        <v>45</v>
      </c>
      <c r="M1506" s="9" t="str">
        <f>INDEX(key!$AS$4:$AS$7,B1506)</f>
        <v>SDG</v>
      </c>
      <c r="N1506" s="9" t="str">
        <f>INDEX(key!$I$3:$I$5,C1506)</f>
        <v>MFm</v>
      </c>
      <c r="O1506" s="9" t="str">
        <f>INDEX(key!$F$9:$F$10,D1506)</f>
        <v>New</v>
      </c>
      <c r="P1506" s="9" t="str">
        <f>INDEX(key!$AT$3:$BI$3,E1506)</f>
        <v>CZ10</v>
      </c>
      <c r="Q1506" s="9" t="str">
        <f>INDEX('HVACwts Src'!$D$7:$I$7,F1506)</f>
        <v>rNCOH</v>
      </c>
      <c r="R1506" s="36">
        <f>IF(G1506,INDEX('HVACwts Src'!$D$11:$U$164,(B1506-1)*39+(D1506-1)*19+E1506,(C1506-1)*6+F1506),0)</f>
        <v>86.271107317073174</v>
      </c>
      <c r="T1506" t="str">
        <f t="shared" si="140"/>
        <v>HV_SDGMFmNewCZ10</v>
      </c>
      <c r="U1506" t="str">
        <f t="shared" si="141"/>
        <v>rNCOH</v>
      </c>
      <c r="V1506" s="36">
        <f t="shared" si="142"/>
        <v>86.271107317073174</v>
      </c>
    </row>
    <row r="1507" spans="1:22" x14ac:dyDescent="0.25">
      <c r="A1507" s="86">
        <f t="shared" si="143"/>
        <v>1501</v>
      </c>
      <c r="B1507">
        <v>3</v>
      </c>
      <c r="C1507">
        <v>2</v>
      </c>
      <c r="D1507">
        <v>2</v>
      </c>
      <c r="E1507">
        <v>11</v>
      </c>
      <c r="F1507">
        <v>1</v>
      </c>
      <c r="G1507" t="b">
        <f>INDEX(key!$AT$4:$BI$7,B1507,E1507)</f>
        <v>0</v>
      </c>
      <c r="H1507" t="str">
        <f t="shared" si="138"/>
        <v>HV_SDGMFmNewCZ11rDXGF</v>
      </c>
      <c r="I1507" s="9" t="s">
        <v>1799</v>
      </c>
      <c r="J1507" t="str">
        <f t="shared" si="139"/>
        <v>HV_SDGMFmNewCZ11</v>
      </c>
      <c r="K1507" s="9" t="s">
        <v>1662</v>
      </c>
      <c r="L1507" s="9" t="s">
        <v>45</v>
      </c>
      <c r="M1507" s="9" t="str">
        <f>INDEX(key!$AS$4:$AS$7,B1507)</f>
        <v>SDG</v>
      </c>
      <c r="N1507" s="9" t="str">
        <f>INDEX(key!$I$3:$I$5,C1507)</f>
        <v>MFm</v>
      </c>
      <c r="O1507" s="9" t="str">
        <f>INDEX(key!$F$9:$F$10,D1507)</f>
        <v>New</v>
      </c>
      <c r="P1507" s="9" t="str">
        <f>INDEX(key!$AT$3:$BI$3,E1507)</f>
        <v>CZ11</v>
      </c>
      <c r="Q1507" s="9" t="str">
        <f>INDEX('HVACwts Src'!$D$7:$I$7,F1507)</f>
        <v>rDXGF</v>
      </c>
      <c r="R1507" s="36">
        <f>IF(G1507,INDEX('HVACwts Src'!$D$11:$U$164,(B1507-1)*39+(D1507-1)*19+E1507,(C1507-1)*6+F1507),0)</f>
        <v>0</v>
      </c>
      <c r="T1507" t="str">
        <f t="shared" si="140"/>
        <v>HV_SDGMFmNewCZ11</v>
      </c>
      <c r="U1507" t="str">
        <f t="shared" si="141"/>
        <v>rDXGF</v>
      </c>
      <c r="V1507" s="36">
        <f t="shared" si="142"/>
        <v>0</v>
      </c>
    </row>
    <row r="1508" spans="1:22" x14ac:dyDescent="0.25">
      <c r="A1508" s="86">
        <f t="shared" si="143"/>
        <v>1502</v>
      </c>
      <c r="B1508">
        <v>3</v>
      </c>
      <c r="C1508">
        <v>2</v>
      </c>
      <c r="D1508">
        <v>2</v>
      </c>
      <c r="E1508">
        <v>11</v>
      </c>
      <c r="F1508">
        <v>2</v>
      </c>
      <c r="G1508" t="b">
        <f>INDEX(key!$AT$4:$BI$7,B1508,E1508)</f>
        <v>0</v>
      </c>
      <c r="H1508" t="str">
        <f t="shared" si="138"/>
        <v>HV_SDGMFmNewCZ11rNCGF</v>
      </c>
      <c r="I1508" s="9" t="s">
        <v>1799</v>
      </c>
      <c r="J1508" t="str">
        <f t="shared" si="139"/>
        <v>HV_SDGMFmNewCZ11</v>
      </c>
      <c r="K1508" s="9" t="s">
        <v>1662</v>
      </c>
      <c r="L1508" s="9" t="s">
        <v>45</v>
      </c>
      <c r="M1508" s="9" t="str">
        <f>INDEX(key!$AS$4:$AS$7,B1508)</f>
        <v>SDG</v>
      </c>
      <c r="N1508" s="9" t="str">
        <f>INDEX(key!$I$3:$I$5,C1508)</f>
        <v>MFm</v>
      </c>
      <c r="O1508" s="9" t="str">
        <f>INDEX(key!$F$9:$F$10,D1508)</f>
        <v>New</v>
      </c>
      <c r="P1508" s="9" t="str">
        <f>INDEX(key!$AT$3:$BI$3,E1508)</f>
        <v>CZ11</v>
      </c>
      <c r="Q1508" s="9" t="str">
        <f>INDEX('HVACwts Src'!$D$7:$I$7,F1508)</f>
        <v>rNCGF</v>
      </c>
      <c r="R1508" s="36">
        <f>IF(G1508,INDEX('HVACwts Src'!$D$11:$U$164,(B1508-1)*39+(D1508-1)*19+E1508,(C1508-1)*6+F1508),0)</f>
        <v>0</v>
      </c>
      <c r="T1508" t="str">
        <f t="shared" si="140"/>
        <v>HV_SDGMFmNewCZ11</v>
      </c>
      <c r="U1508" t="str">
        <f t="shared" si="141"/>
        <v>rNCGF</v>
      </c>
      <c r="V1508" s="36">
        <f t="shared" si="142"/>
        <v>0</v>
      </c>
    </row>
    <row r="1509" spans="1:22" x14ac:dyDescent="0.25">
      <c r="A1509" s="86">
        <f t="shared" si="143"/>
        <v>1503</v>
      </c>
      <c r="B1509">
        <v>3</v>
      </c>
      <c r="C1509">
        <v>2</v>
      </c>
      <c r="D1509">
        <v>2</v>
      </c>
      <c r="E1509">
        <v>11</v>
      </c>
      <c r="F1509">
        <v>3</v>
      </c>
      <c r="G1509" t="b">
        <f>INDEX(key!$AT$4:$BI$7,B1509,E1509)</f>
        <v>0</v>
      </c>
      <c r="H1509" t="str">
        <f t="shared" si="138"/>
        <v>HV_SDGMFmNewCZ11rDXHP</v>
      </c>
      <c r="I1509" s="9" t="s">
        <v>1799</v>
      </c>
      <c r="J1509" t="str">
        <f t="shared" si="139"/>
        <v>HV_SDGMFmNewCZ11</v>
      </c>
      <c r="K1509" s="9" t="s">
        <v>1662</v>
      </c>
      <c r="L1509" s="9" t="s">
        <v>45</v>
      </c>
      <c r="M1509" s="9" t="str">
        <f>INDEX(key!$AS$4:$AS$7,B1509)</f>
        <v>SDG</v>
      </c>
      <c r="N1509" s="9" t="str">
        <f>INDEX(key!$I$3:$I$5,C1509)</f>
        <v>MFm</v>
      </c>
      <c r="O1509" s="9" t="str">
        <f>INDEX(key!$F$9:$F$10,D1509)</f>
        <v>New</v>
      </c>
      <c r="P1509" s="9" t="str">
        <f>INDEX(key!$AT$3:$BI$3,E1509)</f>
        <v>CZ11</v>
      </c>
      <c r="Q1509" s="9" t="str">
        <f>INDEX('HVACwts Src'!$D$7:$I$7,F1509)</f>
        <v>rDXHP</v>
      </c>
      <c r="R1509" s="36">
        <f>IF(G1509,INDEX('HVACwts Src'!$D$11:$U$164,(B1509-1)*39+(D1509-1)*19+E1509,(C1509-1)*6+F1509),0)</f>
        <v>0</v>
      </c>
      <c r="T1509" t="str">
        <f t="shared" si="140"/>
        <v>HV_SDGMFmNewCZ11</v>
      </c>
      <c r="U1509" t="str">
        <f t="shared" si="141"/>
        <v>rDXHP</v>
      </c>
      <c r="V1509" s="36">
        <f t="shared" si="142"/>
        <v>0</v>
      </c>
    </row>
    <row r="1510" spans="1:22" x14ac:dyDescent="0.25">
      <c r="A1510" s="86">
        <f t="shared" si="143"/>
        <v>1504</v>
      </c>
      <c r="B1510">
        <v>3</v>
      </c>
      <c r="C1510">
        <v>2</v>
      </c>
      <c r="D1510">
        <v>2</v>
      </c>
      <c r="E1510">
        <v>11</v>
      </c>
      <c r="F1510">
        <v>4</v>
      </c>
      <c r="G1510" t="b">
        <f>INDEX(key!$AT$4:$BI$7,B1510,E1510)</f>
        <v>0</v>
      </c>
      <c r="H1510" t="str">
        <f t="shared" si="138"/>
        <v>HV_SDGMFmNewCZ11rNCEH</v>
      </c>
      <c r="I1510" s="9" t="s">
        <v>1799</v>
      </c>
      <c r="J1510" t="str">
        <f t="shared" si="139"/>
        <v>HV_SDGMFmNewCZ11</v>
      </c>
      <c r="K1510" s="9" t="s">
        <v>1662</v>
      </c>
      <c r="L1510" s="9" t="s">
        <v>45</v>
      </c>
      <c r="M1510" s="9" t="str">
        <f>INDEX(key!$AS$4:$AS$7,B1510)</f>
        <v>SDG</v>
      </c>
      <c r="N1510" s="9" t="str">
        <f>INDEX(key!$I$3:$I$5,C1510)</f>
        <v>MFm</v>
      </c>
      <c r="O1510" s="9" t="str">
        <f>INDEX(key!$F$9:$F$10,D1510)</f>
        <v>New</v>
      </c>
      <c r="P1510" s="9" t="str">
        <f>INDEX(key!$AT$3:$BI$3,E1510)</f>
        <v>CZ11</v>
      </c>
      <c r="Q1510" s="9" t="str">
        <f>INDEX('HVACwts Src'!$D$7:$I$7,F1510)</f>
        <v>rNCEH</v>
      </c>
      <c r="R1510" s="36">
        <f>IF(G1510,INDEX('HVACwts Src'!$D$11:$U$164,(B1510-1)*39+(D1510-1)*19+E1510,(C1510-1)*6+F1510),0)</f>
        <v>0</v>
      </c>
      <c r="T1510" t="str">
        <f t="shared" si="140"/>
        <v>HV_SDGMFmNewCZ11</v>
      </c>
      <c r="U1510" t="str">
        <f t="shared" si="141"/>
        <v>rNCEH</v>
      </c>
      <c r="V1510" s="36">
        <f t="shared" si="142"/>
        <v>0</v>
      </c>
    </row>
    <row r="1511" spans="1:22" x14ac:dyDescent="0.25">
      <c r="A1511" s="86">
        <f t="shared" si="143"/>
        <v>1505</v>
      </c>
      <c r="B1511">
        <v>3</v>
      </c>
      <c r="C1511">
        <v>2</v>
      </c>
      <c r="D1511">
        <v>2</v>
      </c>
      <c r="E1511">
        <v>11</v>
      </c>
      <c r="F1511">
        <v>5</v>
      </c>
      <c r="G1511" t="b">
        <f>INDEX(key!$AT$4:$BI$7,B1511,E1511)</f>
        <v>0</v>
      </c>
      <c r="H1511" t="str">
        <f t="shared" si="138"/>
        <v>HV_SDGMFmNewCZ11rDXOH</v>
      </c>
      <c r="I1511" s="9" t="s">
        <v>1799</v>
      </c>
      <c r="J1511" t="str">
        <f t="shared" si="139"/>
        <v>HV_SDGMFmNewCZ11</v>
      </c>
      <c r="K1511" s="9" t="s">
        <v>1662</v>
      </c>
      <c r="L1511" s="9" t="s">
        <v>45</v>
      </c>
      <c r="M1511" s="9" t="str">
        <f>INDEX(key!$AS$4:$AS$7,B1511)</f>
        <v>SDG</v>
      </c>
      <c r="N1511" s="9" t="str">
        <f>INDEX(key!$I$3:$I$5,C1511)</f>
        <v>MFm</v>
      </c>
      <c r="O1511" s="9" t="str">
        <f>INDEX(key!$F$9:$F$10,D1511)</f>
        <v>New</v>
      </c>
      <c r="P1511" s="9" t="str">
        <f>INDEX(key!$AT$3:$BI$3,E1511)</f>
        <v>CZ11</v>
      </c>
      <c r="Q1511" s="9" t="str">
        <f>INDEX('HVACwts Src'!$D$7:$I$7,F1511)</f>
        <v>rDXOH</v>
      </c>
      <c r="R1511" s="36">
        <f>IF(G1511,INDEX('HVACwts Src'!$D$11:$U$164,(B1511-1)*39+(D1511-1)*19+E1511,(C1511-1)*6+F1511),0)</f>
        <v>0</v>
      </c>
      <c r="T1511" t="str">
        <f t="shared" si="140"/>
        <v>HV_SDGMFmNewCZ11</v>
      </c>
      <c r="U1511" t="str">
        <f t="shared" si="141"/>
        <v>rDXOH</v>
      </c>
      <c r="V1511" s="36">
        <f t="shared" si="142"/>
        <v>0</v>
      </c>
    </row>
    <row r="1512" spans="1:22" x14ac:dyDescent="0.25">
      <c r="A1512" s="86">
        <f t="shared" si="143"/>
        <v>1506</v>
      </c>
      <c r="B1512">
        <v>3</v>
      </c>
      <c r="C1512">
        <v>2</v>
      </c>
      <c r="D1512">
        <v>2</v>
      </c>
      <c r="E1512">
        <v>11</v>
      </c>
      <c r="F1512">
        <v>6</v>
      </c>
      <c r="G1512" t="b">
        <f>INDEX(key!$AT$4:$BI$7,B1512,E1512)</f>
        <v>0</v>
      </c>
      <c r="H1512" t="str">
        <f t="shared" si="138"/>
        <v>HV_SDGMFmNewCZ11rNCOH</v>
      </c>
      <c r="I1512" s="9" t="s">
        <v>1799</v>
      </c>
      <c r="J1512" t="str">
        <f t="shared" si="139"/>
        <v>HV_SDGMFmNewCZ11</v>
      </c>
      <c r="K1512" s="9" t="s">
        <v>1662</v>
      </c>
      <c r="L1512" s="9" t="s">
        <v>45</v>
      </c>
      <c r="M1512" s="9" t="str">
        <f>INDEX(key!$AS$4:$AS$7,B1512)</f>
        <v>SDG</v>
      </c>
      <c r="N1512" s="9" t="str">
        <f>INDEX(key!$I$3:$I$5,C1512)</f>
        <v>MFm</v>
      </c>
      <c r="O1512" s="9" t="str">
        <f>INDEX(key!$F$9:$F$10,D1512)</f>
        <v>New</v>
      </c>
      <c r="P1512" s="9" t="str">
        <f>INDEX(key!$AT$3:$BI$3,E1512)</f>
        <v>CZ11</v>
      </c>
      <c r="Q1512" s="9" t="str">
        <f>INDEX('HVACwts Src'!$D$7:$I$7,F1512)</f>
        <v>rNCOH</v>
      </c>
      <c r="R1512" s="36">
        <f>IF(G1512,INDEX('HVACwts Src'!$D$11:$U$164,(B1512-1)*39+(D1512-1)*19+E1512,(C1512-1)*6+F1512),0)</f>
        <v>0</v>
      </c>
      <c r="T1512" t="str">
        <f t="shared" si="140"/>
        <v>HV_SDGMFmNewCZ11</v>
      </c>
      <c r="U1512" t="str">
        <f t="shared" si="141"/>
        <v>rNCOH</v>
      </c>
      <c r="V1512" s="36">
        <f t="shared" si="142"/>
        <v>0</v>
      </c>
    </row>
    <row r="1513" spans="1:22" x14ac:dyDescent="0.25">
      <c r="A1513" s="86">
        <f t="shared" si="143"/>
        <v>1507</v>
      </c>
      <c r="B1513">
        <v>3</v>
      </c>
      <c r="C1513">
        <v>2</v>
      </c>
      <c r="D1513">
        <v>2</v>
      </c>
      <c r="E1513">
        <v>12</v>
      </c>
      <c r="F1513">
        <v>1</v>
      </c>
      <c r="G1513" t="b">
        <f>INDEX(key!$AT$4:$BI$7,B1513,E1513)</f>
        <v>0</v>
      </c>
      <c r="H1513" t="str">
        <f t="shared" si="138"/>
        <v>HV_SDGMFmNewCZ12rDXGF</v>
      </c>
      <c r="I1513" s="9" t="s">
        <v>1799</v>
      </c>
      <c r="J1513" t="str">
        <f t="shared" si="139"/>
        <v>HV_SDGMFmNewCZ12</v>
      </c>
      <c r="K1513" s="9" t="s">
        <v>1662</v>
      </c>
      <c r="L1513" s="9" t="s">
        <v>45</v>
      </c>
      <c r="M1513" s="9" t="str">
        <f>INDEX(key!$AS$4:$AS$7,B1513)</f>
        <v>SDG</v>
      </c>
      <c r="N1513" s="9" t="str">
        <f>INDEX(key!$I$3:$I$5,C1513)</f>
        <v>MFm</v>
      </c>
      <c r="O1513" s="9" t="str">
        <f>INDEX(key!$F$9:$F$10,D1513)</f>
        <v>New</v>
      </c>
      <c r="P1513" s="9" t="str">
        <f>INDEX(key!$AT$3:$BI$3,E1513)</f>
        <v>CZ12</v>
      </c>
      <c r="Q1513" s="9" t="str">
        <f>INDEX('HVACwts Src'!$D$7:$I$7,F1513)</f>
        <v>rDXGF</v>
      </c>
      <c r="R1513" s="36">
        <f>IF(G1513,INDEX('HVACwts Src'!$D$11:$U$164,(B1513-1)*39+(D1513-1)*19+E1513,(C1513-1)*6+F1513),0)</f>
        <v>0</v>
      </c>
      <c r="T1513" t="str">
        <f t="shared" si="140"/>
        <v>HV_SDGMFmNewCZ12</v>
      </c>
      <c r="U1513" t="str">
        <f t="shared" si="141"/>
        <v>rDXGF</v>
      </c>
      <c r="V1513" s="36">
        <f t="shared" si="142"/>
        <v>0</v>
      </c>
    </row>
    <row r="1514" spans="1:22" x14ac:dyDescent="0.25">
      <c r="A1514" s="86">
        <f t="shared" si="143"/>
        <v>1508</v>
      </c>
      <c r="B1514">
        <v>3</v>
      </c>
      <c r="C1514">
        <v>2</v>
      </c>
      <c r="D1514">
        <v>2</v>
      </c>
      <c r="E1514">
        <v>12</v>
      </c>
      <c r="F1514">
        <v>2</v>
      </c>
      <c r="G1514" t="b">
        <f>INDEX(key!$AT$4:$BI$7,B1514,E1514)</f>
        <v>0</v>
      </c>
      <c r="H1514" t="str">
        <f t="shared" si="138"/>
        <v>HV_SDGMFmNewCZ12rNCGF</v>
      </c>
      <c r="I1514" s="9" t="s">
        <v>1799</v>
      </c>
      <c r="J1514" t="str">
        <f t="shared" si="139"/>
        <v>HV_SDGMFmNewCZ12</v>
      </c>
      <c r="K1514" s="9" t="s">
        <v>1662</v>
      </c>
      <c r="L1514" s="9" t="s">
        <v>45</v>
      </c>
      <c r="M1514" s="9" t="str">
        <f>INDEX(key!$AS$4:$AS$7,B1514)</f>
        <v>SDG</v>
      </c>
      <c r="N1514" s="9" t="str">
        <f>INDEX(key!$I$3:$I$5,C1514)</f>
        <v>MFm</v>
      </c>
      <c r="O1514" s="9" t="str">
        <f>INDEX(key!$F$9:$F$10,D1514)</f>
        <v>New</v>
      </c>
      <c r="P1514" s="9" t="str">
        <f>INDEX(key!$AT$3:$BI$3,E1514)</f>
        <v>CZ12</v>
      </c>
      <c r="Q1514" s="9" t="str">
        <f>INDEX('HVACwts Src'!$D$7:$I$7,F1514)</f>
        <v>rNCGF</v>
      </c>
      <c r="R1514" s="36">
        <f>IF(G1514,INDEX('HVACwts Src'!$D$11:$U$164,(B1514-1)*39+(D1514-1)*19+E1514,(C1514-1)*6+F1514),0)</f>
        <v>0</v>
      </c>
      <c r="T1514" t="str">
        <f t="shared" si="140"/>
        <v>HV_SDGMFmNewCZ12</v>
      </c>
      <c r="U1514" t="str">
        <f t="shared" si="141"/>
        <v>rNCGF</v>
      </c>
      <c r="V1514" s="36">
        <f t="shared" si="142"/>
        <v>0</v>
      </c>
    </row>
    <row r="1515" spans="1:22" x14ac:dyDescent="0.25">
      <c r="A1515" s="86">
        <f t="shared" si="143"/>
        <v>1509</v>
      </c>
      <c r="B1515">
        <v>3</v>
      </c>
      <c r="C1515">
        <v>2</v>
      </c>
      <c r="D1515">
        <v>2</v>
      </c>
      <c r="E1515">
        <v>12</v>
      </c>
      <c r="F1515">
        <v>3</v>
      </c>
      <c r="G1515" t="b">
        <f>INDEX(key!$AT$4:$BI$7,B1515,E1515)</f>
        <v>0</v>
      </c>
      <c r="H1515" t="str">
        <f t="shared" si="138"/>
        <v>HV_SDGMFmNewCZ12rDXHP</v>
      </c>
      <c r="I1515" s="9" t="s">
        <v>1799</v>
      </c>
      <c r="J1515" t="str">
        <f t="shared" si="139"/>
        <v>HV_SDGMFmNewCZ12</v>
      </c>
      <c r="K1515" s="9" t="s">
        <v>1662</v>
      </c>
      <c r="L1515" s="9" t="s">
        <v>45</v>
      </c>
      <c r="M1515" s="9" t="str">
        <f>INDEX(key!$AS$4:$AS$7,B1515)</f>
        <v>SDG</v>
      </c>
      <c r="N1515" s="9" t="str">
        <f>INDEX(key!$I$3:$I$5,C1515)</f>
        <v>MFm</v>
      </c>
      <c r="O1515" s="9" t="str">
        <f>INDEX(key!$F$9:$F$10,D1515)</f>
        <v>New</v>
      </c>
      <c r="P1515" s="9" t="str">
        <f>INDEX(key!$AT$3:$BI$3,E1515)</f>
        <v>CZ12</v>
      </c>
      <c r="Q1515" s="9" t="str">
        <f>INDEX('HVACwts Src'!$D$7:$I$7,F1515)</f>
        <v>rDXHP</v>
      </c>
      <c r="R1515" s="36">
        <f>IF(G1515,INDEX('HVACwts Src'!$D$11:$U$164,(B1515-1)*39+(D1515-1)*19+E1515,(C1515-1)*6+F1515),0)</f>
        <v>0</v>
      </c>
      <c r="T1515" t="str">
        <f t="shared" si="140"/>
        <v>HV_SDGMFmNewCZ12</v>
      </c>
      <c r="U1515" t="str">
        <f t="shared" si="141"/>
        <v>rDXHP</v>
      </c>
      <c r="V1515" s="36">
        <f t="shared" si="142"/>
        <v>0</v>
      </c>
    </row>
    <row r="1516" spans="1:22" x14ac:dyDescent="0.25">
      <c r="A1516" s="86">
        <f t="shared" si="143"/>
        <v>1510</v>
      </c>
      <c r="B1516">
        <v>3</v>
      </c>
      <c r="C1516">
        <v>2</v>
      </c>
      <c r="D1516">
        <v>2</v>
      </c>
      <c r="E1516">
        <v>12</v>
      </c>
      <c r="F1516">
        <v>4</v>
      </c>
      <c r="G1516" t="b">
        <f>INDEX(key!$AT$4:$BI$7,B1516,E1516)</f>
        <v>0</v>
      </c>
      <c r="H1516" t="str">
        <f t="shared" si="138"/>
        <v>HV_SDGMFmNewCZ12rNCEH</v>
      </c>
      <c r="I1516" s="9" t="s">
        <v>1799</v>
      </c>
      <c r="J1516" t="str">
        <f t="shared" si="139"/>
        <v>HV_SDGMFmNewCZ12</v>
      </c>
      <c r="K1516" s="9" t="s">
        <v>1662</v>
      </c>
      <c r="L1516" s="9" t="s">
        <v>45</v>
      </c>
      <c r="M1516" s="9" t="str">
        <f>INDEX(key!$AS$4:$AS$7,B1516)</f>
        <v>SDG</v>
      </c>
      <c r="N1516" s="9" t="str">
        <f>INDEX(key!$I$3:$I$5,C1516)</f>
        <v>MFm</v>
      </c>
      <c r="O1516" s="9" t="str">
        <f>INDEX(key!$F$9:$F$10,D1516)</f>
        <v>New</v>
      </c>
      <c r="P1516" s="9" t="str">
        <f>INDEX(key!$AT$3:$BI$3,E1516)</f>
        <v>CZ12</v>
      </c>
      <c r="Q1516" s="9" t="str">
        <f>INDEX('HVACwts Src'!$D$7:$I$7,F1516)</f>
        <v>rNCEH</v>
      </c>
      <c r="R1516" s="36">
        <f>IF(G1516,INDEX('HVACwts Src'!$D$11:$U$164,(B1516-1)*39+(D1516-1)*19+E1516,(C1516-1)*6+F1516),0)</f>
        <v>0</v>
      </c>
      <c r="T1516" t="str">
        <f t="shared" si="140"/>
        <v>HV_SDGMFmNewCZ12</v>
      </c>
      <c r="U1516" t="str">
        <f t="shared" si="141"/>
        <v>rNCEH</v>
      </c>
      <c r="V1516" s="36">
        <f t="shared" si="142"/>
        <v>0</v>
      </c>
    </row>
    <row r="1517" spans="1:22" x14ac:dyDescent="0.25">
      <c r="A1517" s="86">
        <f t="shared" si="143"/>
        <v>1511</v>
      </c>
      <c r="B1517">
        <v>3</v>
      </c>
      <c r="C1517">
        <v>2</v>
      </c>
      <c r="D1517">
        <v>2</v>
      </c>
      <c r="E1517">
        <v>12</v>
      </c>
      <c r="F1517">
        <v>5</v>
      </c>
      <c r="G1517" t="b">
        <f>INDEX(key!$AT$4:$BI$7,B1517,E1517)</f>
        <v>0</v>
      </c>
      <c r="H1517" t="str">
        <f t="shared" si="138"/>
        <v>HV_SDGMFmNewCZ12rDXOH</v>
      </c>
      <c r="I1517" s="9" t="s">
        <v>1799</v>
      </c>
      <c r="J1517" t="str">
        <f t="shared" si="139"/>
        <v>HV_SDGMFmNewCZ12</v>
      </c>
      <c r="K1517" s="9" t="s">
        <v>1662</v>
      </c>
      <c r="L1517" s="9" t="s">
        <v>45</v>
      </c>
      <c r="M1517" s="9" t="str">
        <f>INDEX(key!$AS$4:$AS$7,B1517)</f>
        <v>SDG</v>
      </c>
      <c r="N1517" s="9" t="str">
        <f>INDEX(key!$I$3:$I$5,C1517)</f>
        <v>MFm</v>
      </c>
      <c r="O1517" s="9" t="str">
        <f>INDEX(key!$F$9:$F$10,D1517)</f>
        <v>New</v>
      </c>
      <c r="P1517" s="9" t="str">
        <f>INDEX(key!$AT$3:$BI$3,E1517)</f>
        <v>CZ12</v>
      </c>
      <c r="Q1517" s="9" t="str">
        <f>INDEX('HVACwts Src'!$D$7:$I$7,F1517)</f>
        <v>rDXOH</v>
      </c>
      <c r="R1517" s="36">
        <f>IF(G1517,INDEX('HVACwts Src'!$D$11:$U$164,(B1517-1)*39+(D1517-1)*19+E1517,(C1517-1)*6+F1517),0)</f>
        <v>0</v>
      </c>
      <c r="T1517" t="str">
        <f t="shared" si="140"/>
        <v>HV_SDGMFmNewCZ12</v>
      </c>
      <c r="U1517" t="str">
        <f t="shared" si="141"/>
        <v>rDXOH</v>
      </c>
      <c r="V1517" s="36">
        <f t="shared" si="142"/>
        <v>0</v>
      </c>
    </row>
    <row r="1518" spans="1:22" x14ac:dyDescent="0.25">
      <c r="A1518" s="86">
        <f t="shared" si="143"/>
        <v>1512</v>
      </c>
      <c r="B1518">
        <v>3</v>
      </c>
      <c r="C1518">
        <v>2</v>
      </c>
      <c r="D1518">
        <v>2</v>
      </c>
      <c r="E1518">
        <v>12</v>
      </c>
      <c r="F1518">
        <v>6</v>
      </c>
      <c r="G1518" t="b">
        <f>INDEX(key!$AT$4:$BI$7,B1518,E1518)</f>
        <v>0</v>
      </c>
      <c r="H1518" t="str">
        <f t="shared" si="138"/>
        <v>HV_SDGMFmNewCZ12rNCOH</v>
      </c>
      <c r="I1518" s="9" t="s">
        <v>1799</v>
      </c>
      <c r="J1518" t="str">
        <f t="shared" si="139"/>
        <v>HV_SDGMFmNewCZ12</v>
      </c>
      <c r="K1518" s="9" t="s">
        <v>1662</v>
      </c>
      <c r="L1518" s="9" t="s">
        <v>45</v>
      </c>
      <c r="M1518" s="9" t="str">
        <f>INDEX(key!$AS$4:$AS$7,B1518)</f>
        <v>SDG</v>
      </c>
      <c r="N1518" s="9" t="str">
        <f>INDEX(key!$I$3:$I$5,C1518)</f>
        <v>MFm</v>
      </c>
      <c r="O1518" s="9" t="str">
        <f>INDEX(key!$F$9:$F$10,D1518)</f>
        <v>New</v>
      </c>
      <c r="P1518" s="9" t="str">
        <f>INDEX(key!$AT$3:$BI$3,E1518)</f>
        <v>CZ12</v>
      </c>
      <c r="Q1518" s="9" t="str">
        <f>INDEX('HVACwts Src'!$D$7:$I$7,F1518)</f>
        <v>rNCOH</v>
      </c>
      <c r="R1518" s="36">
        <f>IF(G1518,INDEX('HVACwts Src'!$D$11:$U$164,(B1518-1)*39+(D1518-1)*19+E1518,(C1518-1)*6+F1518),0)</f>
        <v>0</v>
      </c>
      <c r="T1518" t="str">
        <f t="shared" si="140"/>
        <v>HV_SDGMFmNewCZ12</v>
      </c>
      <c r="U1518" t="str">
        <f t="shared" si="141"/>
        <v>rNCOH</v>
      </c>
      <c r="V1518" s="36">
        <f t="shared" si="142"/>
        <v>0</v>
      </c>
    </row>
    <row r="1519" spans="1:22" x14ac:dyDescent="0.25">
      <c r="A1519" s="86">
        <f t="shared" si="143"/>
        <v>1513</v>
      </c>
      <c r="B1519">
        <v>3</v>
      </c>
      <c r="C1519">
        <v>2</v>
      </c>
      <c r="D1519">
        <v>2</v>
      </c>
      <c r="E1519">
        <v>13</v>
      </c>
      <c r="F1519">
        <v>1</v>
      </c>
      <c r="G1519" t="b">
        <f>INDEX(key!$AT$4:$BI$7,B1519,E1519)</f>
        <v>0</v>
      </c>
      <c r="H1519" t="str">
        <f t="shared" si="138"/>
        <v>HV_SDGMFmNewCZ13rDXGF</v>
      </c>
      <c r="I1519" s="9" t="s">
        <v>1799</v>
      </c>
      <c r="J1519" t="str">
        <f t="shared" si="139"/>
        <v>HV_SDGMFmNewCZ13</v>
      </c>
      <c r="K1519" s="9" t="s">
        <v>1662</v>
      </c>
      <c r="L1519" s="9" t="s">
        <v>45</v>
      </c>
      <c r="M1519" s="9" t="str">
        <f>INDEX(key!$AS$4:$AS$7,B1519)</f>
        <v>SDG</v>
      </c>
      <c r="N1519" s="9" t="str">
        <f>INDEX(key!$I$3:$I$5,C1519)</f>
        <v>MFm</v>
      </c>
      <c r="O1519" s="9" t="str">
        <f>INDEX(key!$F$9:$F$10,D1519)</f>
        <v>New</v>
      </c>
      <c r="P1519" s="9" t="str">
        <f>INDEX(key!$AT$3:$BI$3,E1519)</f>
        <v>CZ13</v>
      </c>
      <c r="Q1519" s="9" t="str">
        <f>INDEX('HVACwts Src'!$D$7:$I$7,F1519)</f>
        <v>rDXGF</v>
      </c>
      <c r="R1519" s="36">
        <f>IF(G1519,INDEX('HVACwts Src'!$D$11:$U$164,(B1519-1)*39+(D1519-1)*19+E1519,(C1519-1)*6+F1519),0)</f>
        <v>0</v>
      </c>
      <c r="T1519" t="str">
        <f t="shared" si="140"/>
        <v>HV_SDGMFmNewCZ13</v>
      </c>
      <c r="U1519" t="str">
        <f t="shared" si="141"/>
        <v>rDXGF</v>
      </c>
      <c r="V1519" s="36">
        <f t="shared" si="142"/>
        <v>0</v>
      </c>
    </row>
    <row r="1520" spans="1:22" x14ac:dyDescent="0.25">
      <c r="A1520" s="86">
        <f t="shared" si="143"/>
        <v>1514</v>
      </c>
      <c r="B1520">
        <v>3</v>
      </c>
      <c r="C1520">
        <v>2</v>
      </c>
      <c r="D1520">
        <v>2</v>
      </c>
      <c r="E1520">
        <v>13</v>
      </c>
      <c r="F1520">
        <v>2</v>
      </c>
      <c r="G1520" t="b">
        <f>INDEX(key!$AT$4:$BI$7,B1520,E1520)</f>
        <v>0</v>
      </c>
      <c r="H1520" t="str">
        <f t="shared" si="138"/>
        <v>HV_SDGMFmNewCZ13rNCGF</v>
      </c>
      <c r="I1520" s="9" t="s">
        <v>1799</v>
      </c>
      <c r="J1520" t="str">
        <f t="shared" si="139"/>
        <v>HV_SDGMFmNewCZ13</v>
      </c>
      <c r="K1520" s="9" t="s">
        <v>1662</v>
      </c>
      <c r="L1520" s="9" t="s">
        <v>45</v>
      </c>
      <c r="M1520" s="9" t="str">
        <f>INDEX(key!$AS$4:$AS$7,B1520)</f>
        <v>SDG</v>
      </c>
      <c r="N1520" s="9" t="str">
        <f>INDEX(key!$I$3:$I$5,C1520)</f>
        <v>MFm</v>
      </c>
      <c r="O1520" s="9" t="str">
        <f>INDEX(key!$F$9:$F$10,D1520)</f>
        <v>New</v>
      </c>
      <c r="P1520" s="9" t="str">
        <f>INDEX(key!$AT$3:$BI$3,E1520)</f>
        <v>CZ13</v>
      </c>
      <c r="Q1520" s="9" t="str">
        <f>INDEX('HVACwts Src'!$D$7:$I$7,F1520)</f>
        <v>rNCGF</v>
      </c>
      <c r="R1520" s="36">
        <f>IF(G1520,INDEX('HVACwts Src'!$D$11:$U$164,(B1520-1)*39+(D1520-1)*19+E1520,(C1520-1)*6+F1520),0)</f>
        <v>0</v>
      </c>
      <c r="T1520" t="str">
        <f t="shared" si="140"/>
        <v>HV_SDGMFmNewCZ13</v>
      </c>
      <c r="U1520" t="str">
        <f t="shared" si="141"/>
        <v>rNCGF</v>
      </c>
      <c r="V1520" s="36">
        <f t="shared" si="142"/>
        <v>0</v>
      </c>
    </row>
    <row r="1521" spans="1:22" x14ac:dyDescent="0.25">
      <c r="A1521" s="86">
        <f t="shared" si="143"/>
        <v>1515</v>
      </c>
      <c r="B1521">
        <v>3</v>
      </c>
      <c r="C1521">
        <v>2</v>
      </c>
      <c r="D1521">
        <v>2</v>
      </c>
      <c r="E1521">
        <v>13</v>
      </c>
      <c r="F1521">
        <v>3</v>
      </c>
      <c r="G1521" t="b">
        <f>INDEX(key!$AT$4:$BI$7,B1521,E1521)</f>
        <v>0</v>
      </c>
      <c r="H1521" t="str">
        <f t="shared" si="138"/>
        <v>HV_SDGMFmNewCZ13rDXHP</v>
      </c>
      <c r="I1521" s="9" t="s">
        <v>1799</v>
      </c>
      <c r="J1521" t="str">
        <f t="shared" si="139"/>
        <v>HV_SDGMFmNewCZ13</v>
      </c>
      <c r="K1521" s="9" t="s">
        <v>1662</v>
      </c>
      <c r="L1521" s="9" t="s">
        <v>45</v>
      </c>
      <c r="M1521" s="9" t="str">
        <f>INDEX(key!$AS$4:$AS$7,B1521)</f>
        <v>SDG</v>
      </c>
      <c r="N1521" s="9" t="str">
        <f>INDEX(key!$I$3:$I$5,C1521)</f>
        <v>MFm</v>
      </c>
      <c r="O1521" s="9" t="str">
        <f>INDEX(key!$F$9:$F$10,D1521)</f>
        <v>New</v>
      </c>
      <c r="P1521" s="9" t="str">
        <f>INDEX(key!$AT$3:$BI$3,E1521)</f>
        <v>CZ13</v>
      </c>
      <c r="Q1521" s="9" t="str">
        <f>INDEX('HVACwts Src'!$D$7:$I$7,F1521)</f>
        <v>rDXHP</v>
      </c>
      <c r="R1521" s="36">
        <f>IF(G1521,INDEX('HVACwts Src'!$D$11:$U$164,(B1521-1)*39+(D1521-1)*19+E1521,(C1521-1)*6+F1521),0)</f>
        <v>0</v>
      </c>
      <c r="T1521" t="str">
        <f t="shared" si="140"/>
        <v>HV_SDGMFmNewCZ13</v>
      </c>
      <c r="U1521" t="str">
        <f t="shared" si="141"/>
        <v>rDXHP</v>
      </c>
      <c r="V1521" s="36">
        <f t="shared" si="142"/>
        <v>0</v>
      </c>
    </row>
    <row r="1522" spans="1:22" x14ac:dyDescent="0.25">
      <c r="A1522" s="86">
        <f t="shared" si="143"/>
        <v>1516</v>
      </c>
      <c r="B1522">
        <v>3</v>
      </c>
      <c r="C1522">
        <v>2</v>
      </c>
      <c r="D1522">
        <v>2</v>
      </c>
      <c r="E1522">
        <v>13</v>
      </c>
      <c r="F1522">
        <v>4</v>
      </c>
      <c r="G1522" t="b">
        <f>INDEX(key!$AT$4:$BI$7,B1522,E1522)</f>
        <v>0</v>
      </c>
      <c r="H1522" t="str">
        <f t="shared" si="138"/>
        <v>HV_SDGMFmNewCZ13rNCEH</v>
      </c>
      <c r="I1522" s="9" t="s">
        <v>1799</v>
      </c>
      <c r="J1522" t="str">
        <f t="shared" si="139"/>
        <v>HV_SDGMFmNewCZ13</v>
      </c>
      <c r="K1522" s="9" t="s">
        <v>1662</v>
      </c>
      <c r="L1522" s="9" t="s">
        <v>45</v>
      </c>
      <c r="M1522" s="9" t="str">
        <f>INDEX(key!$AS$4:$AS$7,B1522)</f>
        <v>SDG</v>
      </c>
      <c r="N1522" s="9" t="str">
        <f>INDEX(key!$I$3:$I$5,C1522)</f>
        <v>MFm</v>
      </c>
      <c r="O1522" s="9" t="str">
        <f>INDEX(key!$F$9:$F$10,D1522)</f>
        <v>New</v>
      </c>
      <c r="P1522" s="9" t="str">
        <f>INDEX(key!$AT$3:$BI$3,E1522)</f>
        <v>CZ13</v>
      </c>
      <c r="Q1522" s="9" t="str">
        <f>INDEX('HVACwts Src'!$D$7:$I$7,F1522)</f>
        <v>rNCEH</v>
      </c>
      <c r="R1522" s="36">
        <f>IF(G1522,INDEX('HVACwts Src'!$D$11:$U$164,(B1522-1)*39+(D1522-1)*19+E1522,(C1522-1)*6+F1522),0)</f>
        <v>0</v>
      </c>
      <c r="T1522" t="str">
        <f t="shared" si="140"/>
        <v>HV_SDGMFmNewCZ13</v>
      </c>
      <c r="U1522" t="str">
        <f t="shared" si="141"/>
        <v>rNCEH</v>
      </c>
      <c r="V1522" s="36">
        <f t="shared" si="142"/>
        <v>0</v>
      </c>
    </row>
    <row r="1523" spans="1:22" x14ac:dyDescent="0.25">
      <c r="A1523" s="86">
        <f t="shared" si="143"/>
        <v>1517</v>
      </c>
      <c r="B1523">
        <v>3</v>
      </c>
      <c r="C1523">
        <v>2</v>
      </c>
      <c r="D1523">
        <v>2</v>
      </c>
      <c r="E1523">
        <v>13</v>
      </c>
      <c r="F1523">
        <v>5</v>
      </c>
      <c r="G1523" t="b">
        <f>INDEX(key!$AT$4:$BI$7,B1523,E1523)</f>
        <v>0</v>
      </c>
      <c r="H1523" t="str">
        <f t="shared" si="138"/>
        <v>HV_SDGMFmNewCZ13rDXOH</v>
      </c>
      <c r="I1523" s="9" t="s">
        <v>1799</v>
      </c>
      <c r="J1523" t="str">
        <f t="shared" si="139"/>
        <v>HV_SDGMFmNewCZ13</v>
      </c>
      <c r="K1523" s="9" t="s">
        <v>1662</v>
      </c>
      <c r="L1523" s="9" t="s">
        <v>45</v>
      </c>
      <c r="M1523" s="9" t="str">
        <f>INDEX(key!$AS$4:$AS$7,B1523)</f>
        <v>SDG</v>
      </c>
      <c r="N1523" s="9" t="str">
        <f>INDEX(key!$I$3:$I$5,C1523)</f>
        <v>MFm</v>
      </c>
      <c r="O1523" s="9" t="str">
        <f>INDEX(key!$F$9:$F$10,D1523)</f>
        <v>New</v>
      </c>
      <c r="P1523" s="9" t="str">
        <f>INDEX(key!$AT$3:$BI$3,E1523)</f>
        <v>CZ13</v>
      </c>
      <c r="Q1523" s="9" t="str">
        <f>INDEX('HVACwts Src'!$D$7:$I$7,F1523)</f>
        <v>rDXOH</v>
      </c>
      <c r="R1523" s="36">
        <f>IF(G1523,INDEX('HVACwts Src'!$D$11:$U$164,(B1523-1)*39+(D1523-1)*19+E1523,(C1523-1)*6+F1523),0)</f>
        <v>0</v>
      </c>
      <c r="T1523" t="str">
        <f t="shared" si="140"/>
        <v>HV_SDGMFmNewCZ13</v>
      </c>
      <c r="U1523" t="str">
        <f t="shared" si="141"/>
        <v>rDXOH</v>
      </c>
      <c r="V1523" s="36">
        <f t="shared" si="142"/>
        <v>0</v>
      </c>
    </row>
    <row r="1524" spans="1:22" x14ac:dyDescent="0.25">
      <c r="A1524" s="86">
        <f t="shared" si="143"/>
        <v>1518</v>
      </c>
      <c r="B1524">
        <v>3</v>
      </c>
      <c r="C1524">
        <v>2</v>
      </c>
      <c r="D1524">
        <v>2</v>
      </c>
      <c r="E1524">
        <v>13</v>
      </c>
      <c r="F1524">
        <v>6</v>
      </c>
      <c r="G1524" t="b">
        <f>INDEX(key!$AT$4:$BI$7,B1524,E1524)</f>
        <v>0</v>
      </c>
      <c r="H1524" t="str">
        <f t="shared" si="138"/>
        <v>HV_SDGMFmNewCZ13rNCOH</v>
      </c>
      <c r="I1524" s="9" t="s">
        <v>1799</v>
      </c>
      <c r="J1524" t="str">
        <f t="shared" si="139"/>
        <v>HV_SDGMFmNewCZ13</v>
      </c>
      <c r="K1524" s="9" t="s">
        <v>1662</v>
      </c>
      <c r="L1524" s="9" t="s">
        <v>45</v>
      </c>
      <c r="M1524" s="9" t="str">
        <f>INDEX(key!$AS$4:$AS$7,B1524)</f>
        <v>SDG</v>
      </c>
      <c r="N1524" s="9" t="str">
        <f>INDEX(key!$I$3:$I$5,C1524)</f>
        <v>MFm</v>
      </c>
      <c r="O1524" s="9" t="str">
        <f>INDEX(key!$F$9:$F$10,D1524)</f>
        <v>New</v>
      </c>
      <c r="P1524" s="9" t="str">
        <f>INDEX(key!$AT$3:$BI$3,E1524)</f>
        <v>CZ13</v>
      </c>
      <c r="Q1524" s="9" t="str">
        <f>INDEX('HVACwts Src'!$D$7:$I$7,F1524)</f>
        <v>rNCOH</v>
      </c>
      <c r="R1524" s="36">
        <f>IF(G1524,INDEX('HVACwts Src'!$D$11:$U$164,(B1524-1)*39+(D1524-1)*19+E1524,(C1524-1)*6+F1524),0)</f>
        <v>0</v>
      </c>
      <c r="T1524" t="str">
        <f t="shared" si="140"/>
        <v>HV_SDGMFmNewCZ13</v>
      </c>
      <c r="U1524" t="str">
        <f t="shared" si="141"/>
        <v>rNCOH</v>
      </c>
      <c r="V1524" s="36">
        <f t="shared" si="142"/>
        <v>0</v>
      </c>
    </row>
    <row r="1525" spans="1:22" x14ac:dyDescent="0.25">
      <c r="A1525" s="86">
        <f t="shared" si="143"/>
        <v>1519</v>
      </c>
      <c r="B1525">
        <v>3</v>
      </c>
      <c r="C1525">
        <v>2</v>
      </c>
      <c r="D1525">
        <v>2</v>
      </c>
      <c r="E1525">
        <v>14</v>
      </c>
      <c r="F1525">
        <v>1</v>
      </c>
      <c r="G1525" t="b">
        <f>INDEX(key!$AT$4:$BI$7,B1525,E1525)</f>
        <v>1</v>
      </c>
      <c r="H1525" t="str">
        <f t="shared" si="138"/>
        <v>HV_SDGMFmNewCZ14rDXGF</v>
      </c>
      <c r="I1525" s="9" t="s">
        <v>1799</v>
      </c>
      <c r="J1525" t="str">
        <f t="shared" si="139"/>
        <v>HV_SDGMFmNewCZ14</v>
      </c>
      <c r="K1525" s="9" t="s">
        <v>1662</v>
      </c>
      <c r="L1525" s="9" t="s">
        <v>45</v>
      </c>
      <c r="M1525" s="9" t="str">
        <f>INDEX(key!$AS$4:$AS$7,B1525)</f>
        <v>SDG</v>
      </c>
      <c r="N1525" s="9" t="str">
        <f>INDEX(key!$I$3:$I$5,C1525)</f>
        <v>MFm</v>
      </c>
      <c r="O1525" s="9" t="str">
        <f>INDEX(key!$F$9:$F$10,D1525)</f>
        <v>New</v>
      </c>
      <c r="P1525" s="9" t="str">
        <f>INDEX(key!$AT$3:$BI$3,E1525)</f>
        <v>CZ14</v>
      </c>
      <c r="Q1525" s="9" t="str">
        <f>INDEX('HVACwts Src'!$D$7:$I$7,F1525)</f>
        <v>rDXGF</v>
      </c>
      <c r="R1525" s="36">
        <f>IF(G1525,INDEX('HVACwts Src'!$D$11:$U$164,(B1525-1)*39+(D1525-1)*19+E1525,(C1525-1)*6+F1525),0)</f>
        <v>0.63040700164102237</v>
      </c>
      <c r="T1525" t="str">
        <f t="shared" si="140"/>
        <v>HV_SDGMFmNewCZ14</v>
      </c>
      <c r="U1525" t="str">
        <f t="shared" si="141"/>
        <v>rDXGF</v>
      </c>
      <c r="V1525" s="36">
        <f t="shared" si="142"/>
        <v>0.63040700164102237</v>
      </c>
    </row>
    <row r="1526" spans="1:22" x14ac:dyDescent="0.25">
      <c r="A1526" s="86">
        <f t="shared" si="143"/>
        <v>1520</v>
      </c>
      <c r="B1526">
        <v>3</v>
      </c>
      <c r="C1526">
        <v>2</v>
      </c>
      <c r="D1526">
        <v>2</v>
      </c>
      <c r="E1526">
        <v>14</v>
      </c>
      <c r="F1526">
        <v>2</v>
      </c>
      <c r="G1526" t="b">
        <f>INDEX(key!$AT$4:$BI$7,B1526,E1526)</f>
        <v>1</v>
      </c>
      <c r="H1526" t="str">
        <f t="shared" si="138"/>
        <v>HV_SDGMFmNewCZ14rNCGF</v>
      </c>
      <c r="I1526" s="9" t="s">
        <v>1799</v>
      </c>
      <c r="J1526" t="str">
        <f t="shared" si="139"/>
        <v>HV_SDGMFmNewCZ14</v>
      </c>
      <c r="K1526" s="9" t="s">
        <v>1662</v>
      </c>
      <c r="L1526" s="9" t="s">
        <v>45</v>
      </c>
      <c r="M1526" s="9" t="str">
        <f>INDEX(key!$AS$4:$AS$7,B1526)</f>
        <v>SDG</v>
      </c>
      <c r="N1526" s="9" t="str">
        <f>INDEX(key!$I$3:$I$5,C1526)</f>
        <v>MFm</v>
      </c>
      <c r="O1526" s="9" t="str">
        <f>INDEX(key!$F$9:$F$10,D1526)</f>
        <v>New</v>
      </c>
      <c r="P1526" s="9" t="str">
        <f>INDEX(key!$AT$3:$BI$3,E1526)</f>
        <v>CZ14</v>
      </c>
      <c r="Q1526" s="9" t="str">
        <f>INDEX('HVACwts Src'!$D$7:$I$7,F1526)</f>
        <v>rNCGF</v>
      </c>
      <c r="R1526" s="36">
        <f>IF(G1526,INDEX('HVACwts Src'!$D$11:$U$164,(B1526-1)*39+(D1526-1)*19+E1526,(C1526-1)*6+F1526),0)</f>
        <v>0.15792605600841789</v>
      </c>
      <c r="T1526" t="str">
        <f t="shared" si="140"/>
        <v>HV_SDGMFmNewCZ14</v>
      </c>
      <c r="U1526" t="str">
        <f t="shared" si="141"/>
        <v>rNCGF</v>
      </c>
      <c r="V1526" s="36">
        <f t="shared" si="142"/>
        <v>0.15792605600841789</v>
      </c>
    </row>
    <row r="1527" spans="1:22" x14ac:dyDescent="0.25">
      <c r="A1527" s="86">
        <f t="shared" si="143"/>
        <v>1521</v>
      </c>
      <c r="B1527">
        <v>3</v>
      </c>
      <c r="C1527">
        <v>2</v>
      </c>
      <c r="D1527">
        <v>2</v>
      </c>
      <c r="E1527">
        <v>14</v>
      </c>
      <c r="F1527">
        <v>3</v>
      </c>
      <c r="G1527" t="b">
        <f>INDEX(key!$AT$4:$BI$7,B1527,E1527)</f>
        <v>1</v>
      </c>
      <c r="H1527" t="str">
        <f t="shared" si="138"/>
        <v>HV_SDGMFmNewCZ14rDXHP</v>
      </c>
      <c r="I1527" s="9" t="s">
        <v>1799</v>
      </c>
      <c r="J1527" t="str">
        <f t="shared" si="139"/>
        <v>HV_SDGMFmNewCZ14</v>
      </c>
      <c r="K1527" s="9" t="s">
        <v>1662</v>
      </c>
      <c r="L1527" s="9" t="s">
        <v>45</v>
      </c>
      <c r="M1527" s="9" t="str">
        <f>INDEX(key!$AS$4:$AS$7,B1527)</f>
        <v>SDG</v>
      </c>
      <c r="N1527" s="9" t="str">
        <f>INDEX(key!$I$3:$I$5,C1527)</f>
        <v>MFm</v>
      </c>
      <c r="O1527" s="9" t="str">
        <f>INDEX(key!$F$9:$F$10,D1527)</f>
        <v>New</v>
      </c>
      <c r="P1527" s="9" t="str">
        <f>INDEX(key!$AT$3:$BI$3,E1527)</f>
        <v>CZ14</v>
      </c>
      <c r="Q1527" s="9" t="str">
        <f>INDEX('HVACwts Src'!$D$7:$I$7,F1527)</f>
        <v>rDXHP</v>
      </c>
      <c r="R1527" s="36">
        <f>IF(G1527,INDEX('HVACwts Src'!$D$11:$U$164,(B1527-1)*39+(D1527-1)*19+E1527,(C1527-1)*6+F1527),0)</f>
        <v>9.0649146168802958E-2</v>
      </c>
      <c r="T1527" t="str">
        <f t="shared" si="140"/>
        <v>HV_SDGMFmNewCZ14</v>
      </c>
      <c r="U1527" t="str">
        <f t="shared" si="141"/>
        <v>rDXHP</v>
      </c>
      <c r="V1527" s="36">
        <f t="shared" si="142"/>
        <v>9.0649146168802958E-2</v>
      </c>
    </row>
    <row r="1528" spans="1:22" x14ac:dyDescent="0.25">
      <c r="A1528" s="86">
        <f t="shared" si="143"/>
        <v>1522</v>
      </c>
      <c r="B1528">
        <v>3</v>
      </c>
      <c r="C1528">
        <v>2</v>
      </c>
      <c r="D1528">
        <v>2</v>
      </c>
      <c r="E1528">
        <v>14</v>
      </c>
      <c r="F1528">
        <v>4</v>
      </c>
      <c r="G1528" t="b">
        <f>INDEX(key!$AT$4:$BI$7,B1528,E1528)</f>
        <v>1</v>
      </c>
      <c r="H1528" t="str">
        <f t="shared" si="138"/>
        <v>HV_SDGMFmNewCZ14rNCEH</v>
      </c>
      <c r="I1528" s="9" t="s">
        <v>1799</v>
      </c>
      <c r="J1528" t="str">
        <f t="shared" si="139"/>
        <v>HV_SDGMFmNewCZ14</v>
      </c>
      <c r="K1528" s="9" t="s">
        <v>1662</v>
      </c>
      <c r="L1528" s="9" t="s">
        <v>45</v>
      </c>
      <c r="M1528" s="9" t="str">
        <f>INDEX(key!$AS$4:$AS$7,B1528)</f>
        <v>SDG</v>
      </c>
      <c r="N1528" s="9" t="str">
        <f>INDEX(key!$I$3:$I$5,C1528)</f>
        <v>MFm</v>
      </c>
      <c r="O1528" s="9" t="str">
        <f>INDEX(key!$F$9:$F$10,D1528)</f>
        <v>New</v>
      </c>
      <c r="P1528" s="9" t="str">
        <f>INDEX(key!$AT$3:$BI$3,E1528)</f>
        <v>CZ14</v>
      </c>
      <c r="Q1528" s="9" t="str">
        <f>INDEX('HVACwts Src'!$D$7:$I$7,F1528)</f>
        <v>rNCEH</v>
      </c>
      <c r="R1528" s="36">
        <f>IF(G1528,INDEX('HVACwts Src'!$D$11:$U$164,(B1528-1)*39+(D1528-1)*19+E1528,(C1528-1)*6+F1528),0)</f>
        <v>2.2708919948071303E-2</v>
      </c>
      <c r="T1528" t="str">
        <f t="shared" si="140"/>
        <v>HV_SDGMFmNewCZ14</v>
      </c>
      <c r="U1528" t="str">
        <f t="shared" si="141"/>
        <v>rNCEH</v>
      </c>
      <c r="V1528" s="36">
        <f t="shared" si="142"/>
        <v>2.2708919948071303E-2</v>
      </c>
    </row>
    <row r="1529" spans="1:22" x14ac:dyDescent="0.25">
      <c r="A1529" s="86">
        <f t="shared" si="143"/>
        <v>1523</v>
      </c>
      <c r="B1529">
        <v>3</v>
      </c>
      <c r="C1529">
        <v>2</v>
      </c>
      <c r="D1529">
        <v>2</v>
      </c>
      <c r="E1529">
        <v>14</v>
      </c>
      <c r="F1529">
        <v>5</v>
      </c>
      <c r="G1529" t="b">
        <f>INDEX(key!$AT$4:$BI$7,B1529,E1529)</f>
        <v>1</v>
      </c>
      <c r="H1529" t="str">
        <f t="shared" si="138"/>
        <v>HV_SDGMFmNewCZ14rDXOH</v>
      </c>
      <c r="I1529" s="9" t="s">
        <v>1799</v>
      </c>
      <c r="J1529" t="str">
        <f t="shared" si="139"/>
        <v>HV_SDGMFmNewCZ14</v>
      </c>
      <c r="K1529" s="9" t="s">
        <v>1662</v>
      </c>
      <c r="L1529" s="9" t="s">
        <v>45</v>
      </c>
      <c r="M1529" s="9" t="str">
        <f>INDEX(key!$AS$4:$AS$7,B1529)</f>
        <v>SDG</v>
      </c>
      <c r="N1529" s="9" t="str">
        <f>INDEX(key!$I$3:$I$5,C1529)</f>
        <v>MFm</v>
      </c>
      <c r="O1529" s="9" t="str">
        <f>INDEX(key!$F$9:$F$10,D1529)</f>
        <v>New</v>
      </c>
      <c r="P1529" s="9" t="str">
        <f>INDEX(key!$AT$3:$BI$3,E1529)</f>
        <v>CZ14</v>
      </c>
      <c r="Q1529" s="9" t="str">
        <f>INDEX('HVACwts Src'!$D$7:$I$7,F1529)</f>
        <v>rDXOH</v>
      </c>
      <c r="R1529" s="36">
        <f>IF(G1529,INDEX('HVACwts Src'!$D$11:$U$164,(B1529-1)*39+(D1529-1)*19+E1529,(C1529-1)*6+F1529),0)</f>
        <v>7.861474702832412E-2</v>
      </c>
      <c r="T1529" t="str">
        <f t="shared" si="140"/>
        <v>HV_SDGMFmNewCZ14</v>
      </c>
      <c r="U1529" t="str">
        <f t="shared" si="141"/>
        <v>rDXOH</v>
      </c>
      <c r="V1529" s="36">
        <f t="shared" si="142"/>
        <v>7.861474702832412E-2</v>
      </c>
    </row>
    <row r="1530" spans="1:22" x14ac:dyDescent="0.25">
      <c r="A1530" s="86">
        <f t="shared" si="143"/>
        <v>1524</v>
      </c>
      <c r="B1530">
        <v>3</v>
      </c>
      <c r="C1530">
        <v>2</v>
      </c>
      <c r="D1530">
        <v>2</v>
      </c>
      <c r="E1530">
        <v>14</v>
      </c>
      <c r="F1530">
        <v>6</v>
      </c>
      <c r="G1530" t="b">
        <f>INDEX(key!$AT$4:$BI$7,B1530,E1530)</f>
        <v>1</v>
      </c>
      <c r="H1530" t="str">
        <f t="shared" si="138"/>
        <v>HV_SDGMFmNewCZ14rNCOH</v>
      </c>
      <c r="I1530" s="9" t="s">
        <v>1799</v>
      </c>
      <c r="J1530" t="str">
        <f t="shared" si="139"/>
        <v>HV_SDGMFmNewCZ14</v>
      </c>
      <c r="K1530" s="9" t="s">
        <v>1662</v>
      </c>
      <c r="L1530" s="9" t="s">
        <v>45</v>
      </c>
      <c r="M1530" s="9" t="str">
        <f>INDEX(key!$AS$4:$AS$7,B1530)</f>
        <v>SDG</v>
      </c>
      <c r="N1530" s="9" t="str">
        <f>INDEX(key!$I$3:$I$5,C1530)</f>
        <v>MFm</v>
      </c>
      <c r="O1530" s="9" t="str">
        <f>INDEX(key!$F$9:$F$10,D1530)</f>
        <v>New</v>
      </c>
      <c r="P1530" s="9" t="str">
        <f>INDEX(key!$AT$3:$BI$3,E1530)</f>
        <v>CZ14</v>
      </c>
      <c r="Q1530" s="9" t="str">
        <f>INDEX('HVACwts Src'!$D$7:$I$7,F1530)</f>
        <v>rNCOH</v>
      </c>
      <c r="R1530" s="36">
        <f>IF(G1530,INDEX('HVACwts Src'!$D$11:$U$164,(B1530-1)*39+(D1530-1)*19+E1530,(C1530-1)*6+F1530),0)</f>
        <v>1.9694129205361319E-2</v>
      </c>
      <c r="T1530" t="str">
        <f t="shared" si="140"/>
        <v>HV_SDGMFmNewCZ14</v>
      </c>
      <c r="U1530" t="str">
        <f t="shared" si="141"/>
        <v>rNCOH</v>
      </c>
      <c r="V1530" s="36">
        <f t="shared" si="142"/>
        <v>1.9694129205361319E-2</v>
      </c>
    </row>
    <row r="1531" spans="1:22" x14ac:dyDescent="0.25">
      <c r="A1531" s="86">
        <f t="shared" si="143"/>
        <v>1525</v>
      </c>
      <c r="B1531">
        <v>3</v>
      </c>
      <c r="C1531">
        <v>2</v>
      </c>
      <c r="D1531">
        <v>2</v>
      </c>
      <c r="E1531">
        <v>15</v>
      </c>
      <c r="F1531">
        <v>1</v>
      </c>
      <c r="G1531" t="b">
        <f>INDEX(key!$AT$4:$BI$7,B1531,E1531)</f>
        <v>1</v>
      </c>
      <c r="H1531" t="str">
        <f t="shared" si="138"/>
        <v>HV_SDGMFmNewCZ15rDXGF</v>
      </c>
      <c r="I1531" s="9" t="s">
        <v>1799</v>
      </c>
      <c r="J1531" t="str">
        <f t="shared" si="139"/>
        <v>HV_SDGMFmNewCZ15</v>
      </c>
      <c r="K1531" s="9" t="s">
        <v>1662</v>
      </c>
      <c r="L1531" s="9" t="s">
        <v>45</v>
      </c>
      <c r="M1531" s="9" t="str">
        <f>INDEX(key!$AS$4:$AS$7,B1531)</f>
        <v>SDG</v>
      </c>
      <c r="N1531" s="9" t="str">
        <f>INDEX(key!$I$3:$I$5,C1531)</f>
        <v>MFm</v>
      </c>
      <c r="O1531" s="9" t="str">
        <f>INDEX(key!$F$9:$F$10,D1531)</f>
        <v>New</v>
      </c>
      <c r="P1531" s="9" t="str">
        <f>INDEX(key!$AT$3:$BI$3,E1531)</f>
        <v>CZ15</v>
      </c>
      <c r="Q1531" s="9" t="str">
        <f>INDEX('HVACwts Src'!$D$7:$I$7,F1531)</f>
        <v>rDXGF</v>
      </c>
      <c r="R1531" s="36">
        <f>IF(G1531,INDEX('HVACwts Src'!$D$11:$U$164,(B1531-1)*39+(D1531-1)*19+E1531,(C1531-1)*6+F1531),0)</f>
        <v>0.63040700164102237</v>
      </c>
      <c r="T1531" t="str">
        <f t="shared" si="140"/>
        <v>HV_SDGMFmNewCZ15</v>
      </c>
      <c r="U1531" t="str">
        <f t="shared" si="141"/>
        <v>rDXGF</v>
      </c>
      <c r="V1531" s="36">
        <f t="shared" si="142"/>
        <v>0.63040700164102237</v>
      </c>
    </row>
    <row r="1532" spans="1:22" x14ac:dyDescent="0.25">
      <c r="A1532" s="86">
        <f t="shared" si="143"/>
        <v>1526</v>
      </c>
      <c r="B1532">
        <v>3</v>
      </c>
      <c r="C1532">
        <v>2</v>
      </c>
      <c r="D1532">
        <v>2</v>
      </c>
      <c r="E1532">
        <v>15</v>
      </c>
      <c r="F1532">
        <v>2</v>
      </c>
      <c r="G1532" t="b">
        <f>INDEX(key!$AT$4:$BI$7,B1532,E1532)</f>
        <v>1</v>
      </c>
      <c r="H1532" t="str">
        <f t="shared" si="138"/>
        <v>HV_SDGMFmNewCZ15rNCGF</v>
      </c>
      <c r="I1532" s="9" t="s">
        <v>1799</v>
      </c>
      <c r="J1532" t="str">
        <f t="shared" si="139"/>
        <v>HV_SDGMFmNewCZ15</v>
      </c>
      <c r="K1532" s="9" t="s">
        <v>1662</v>
      </c>
      <c r="L1532" s="9" t="s">
        <v>45</v>
      </c>
      <c r="M1532" s="9" t="str">
        <f>INDEX(key!$AS$4:$AS$7,B1532)</f>
        <v>SDG</v>
      </c>
      <c r="N1532" s="9" t="str">
        <f>INDEX(key!$I$3:$I$5,C1532)</f>
        <v>MFm</v>
      </c>
      <c r="O1532" s="9" t="str">
        <f>INDEX(key!$F$9:$F$10,D1532)</f>
        <v>New</v>
      </c>
      <c r="P1532" s="9" t="str">
        <f>INDEX(key!$AT$3:$BI$3,E1532)</f>
        <v>CZ15</v>
      </c>
      <c r="Q1532" s="9" t="str">
        <f>INDEX('HVACwts Src'!$D$7:$I$7,F1532)</f>
        <v>rNCGF</v>
      </c>
      <c r="R1532" s="36">
        <f>IF(G1532,INDEX('HVACwts Src'!$D$11:$U$164,(B1532-1)*39+(D1532-1)*19+E1532,(C1532-1)*6+F1532),0)</f>
        <v>0.15792605600841789</v>
      </c>
      <c r="T1532" t="str">
        <f t="shared" si="140"/>
        <v>HV_SDGMFmNewCZ15</v>
      </c>
      <c r="U1532" t="str">
        <f t="shared" si="141"/>
        <v>rNCGF</v>
      </c>
      <c r="V1532" s="36">
        <f t="shared" si="142"/>
        <v>0.15792605600841789</v>
      </c>
    </row>
    <row r="1533" spans="1:22" x14ac:dyDescent="0.25">
      <c r="A1533" s="86">
        <f t="shared" si="143"/>
        <v>1527</v>
      </c>
      <c r="B1533">
        <v>3</v>
      </c>
      <c r="C1533">
        <v>2</v>
      </c>
      <c r="D1533">
        <v>2</v>
      </c>
      <c r="E1533">
        <v>15</v>
      </c>
      <c r="F1533">
        <v>3</v>
      </c>
      <c r="G1533" t="b">
        <f>INDEX(key!$AT$4:$BI$7,B1533,E1533)</f>
        <v>1</v>
      </c>
      <c r="H1533" t="str">
        <f t="shared" si="138"/>
        <v>HV_SDGMFmNewCZ15rDXHP</v>
      </c>
      <c r="I1533" s="9" t="s">
        <v>1799</v>
      </c>
      <c r="J1533" t="str">
        <f t="shared" si="139"/>
        <v>HV_SDGMFmNewCZ15</v>
      </c>
      <c r="K1533" s="9" t="s">
        <v>1662</v>
      </c>
      <c r="L1533" s="9" t="s">
        <v>45</v>
      </c>
      <c r="M1533" s="9" t="str">
        <f>INDEX(key!$AS$4:$AS$7,B1533)</f>
        <v>SDG</v>
      </c>
      <c r="N1533" s="9" t="str">
        <f>INDEX(key!$I$3:$I$5,C1533)</f>
        <v>MFm</v>
      </c>
      <c r="O1533" s="9" t="str">
        <f>INDEX(key!$F$9:$F$10,D1533)</f>
        <v>New</v>
      </c>
      <c r="P1533" s="9" t="str">
        <f>INDEX(key!$AT$3:$BI$3,E1533)</f>
        <v>CZ15</v>
      </c>
      <c r="Q1533" s="9" t="str">
        <f>INDEX('HVACwts Src'!$D$7:$I$7,F1533)</f>
        <v>rDXHP</v>
      </c>
      <c r="R1533" s="36">
        <f>IF(G1533,INDEX('HVACwts Src'!$D$11:$U$164,(B1533-1)*39+(D1533-1)*19+E1533,(C1533-1)*6+F1533),0)</f>
        <v>9.0649146168802958E-2</v>
      </c>
      <c r="T1533" t="str">
        <f t="shared" si="140"/>
        <v>HV_SDGMFmNewCZ15</v>
      </c>
      <c r="U1533" t="str">
        <f t="shared" si="141"/>
        <v>rDXHP</v>
      </c>
      <c r="V1533" s="36">
        <f t="shared" si="142"/>
        <v>9.0649146168802958E-2</v>
      </c>
    </row>
    <row r="1534" spans="1:22" x14ac:dyDescent="0.25">
      <c r="A1534" s="86">
        <f t="shared" si="143"/>
        <v>1528</v>
      </c>
      <c r="B1534">
        <v>3</v>
      </c>
      <c r="C1534">
        <v>2</v>
      </c>
      <c r="D1534">
        <v>2</v>
      </c>
      <c r="E1534">
        <v>15</v>
      </c>
      <c r="F1534">
        <v>4</v>
      </c>
      <c r="G1534" t="b">
        <f>INDEX(key!$AT$4:$BI$7,B1534,E1534)</f>
        <v>1</v>
      </c>
      <c r="H1534" t="str">
        <f t="shared" si="138"/>
        <v>HV_SDGMFmNewCZ15rNCEH</v>
      </c>
      <c r="I1534" s="9" t="s">
        <v>1799</v>
      </c>
      <c r="J1534" t="str">
        <f t="shared" si="139"/>
        <v>HV_SDGMFmNewCZ15</v>
      </c>
      <c r="K1534" s="9" t="s">
        <v>1662</v>
      </c>
      <c r="L1534" s="9" t="s">
        <v>45</v>
      </c>
      <c r="M1534" s="9" t="str">
        <f>INDEX(key!$AS$4:$AS$7,B1534)</f>
        <v>SDG</v>
      </c>
      <c r="N1534" s="9" t="str">
        <f>INDEX(key!$I$3:$I$5,C1534)</f>
        <v>MFm</v>
      </c>
      <c r="O1534" s="9" t="str">
        <f>INDEX(key!$F$9:$F$10,D1534)</f>
        <v>New</v>
      </c>
      <c r="P1534" s="9" t="str">
        <f>INDEX(key!$AT$3:$BI$3,E1534)</f>
        <v>CZ15</v>
      </c>
      <c r="Q1534" s="9" t="str">
        <f>INDEX('HVACwts Src'!$D$7:$I$7,F1534)</f>
        <v>rNCEH</v>
      </c>
      <c r="R1534" s="36">
        <f>IF(G1534,INDEX('HVACwts Src'!$D$11:$U$164,(B1534-1)*39+(D1534-1)*19+E1534,(C1534-1)*6+F1534),0)</f>
        <v>2.2708919948071303E-2</v>
      </c>
      <c r="T1534" t="str">
        <f t="shared" si="140"/>
        <v>HV_SDGMFmNewCZ15</v>
      </c>
      <c r="U1534" t="str">
        <f t="shared" si="141"/>
        <v>rNCEH</v>
      </c>
      <c r="V1534" s="36">
        <f t="shared" si="142"/>
        <v>2.2708919948071303E-2</v>
      </c>
    </row>
    <row r="1535" spans="1:22" x14ac:dyDescent="0.25">
      <c r="A1535" s="86">
        <f t="shared" si="143"/>
        <v>1529</v>
      </c>
      <c r="B1535">
        <v>3</v>
      </c>
      <c r="C1535">
        <v>2</v>
      </c>
      <c r="D1535">
        <v>2</v>
      </c>
      <c r="E1535">
        <v>15</v>
      </c>
      <c r="F1535">
        <v>5</v>
      </c>
      <c r="G1535" t="b">
        <f>INDEX(key!$AT$4:$BI$7,B1535,E1535)</f>
        <v>1</v>
      </c>
      <c r="H1535" t="str">
        <f t="shared" si="138"/>
        <v>HV_SDGMFmNewCZ15rDXOH</v>
      </c>
      <c r="I1535" s="9" t="s">
        <v>1799</v>
      </c>
      <c r="J1535" t="str">
        <f t="shared" si="139"/>
        <v>HV_SDGMFmNewCZ15</v>
      </c>
      <c r="K1535" s="9" t="s">
        <v>1662</v>
      </c>
      <c r="L1535" s="9" t="s">
        <v>45</v>
      </c>
      <c r="M1535" s="9" t="str">
        <f>INDEX(key!$AS$4:$AS$7,B1535)</f>
        <v>SDG</v>
      </c>
      <c r="N1535" s="9" t="str">
        <f>INDEX(key!$I$3:$I$5,C1535)</f>
        <v>MFm</v>
      </c>
      <c r="O1535" s="9" t="str">
        <f>INDEX(key!$F$9:$F$10,D1535)</f>
        <v>New</v>
      </c>
      <c r="P1535" s="9" t="str">
        <f>INDEX(key!$AT$3:$BI$3,E1535)</f>
        <v>CZ15</v>
      </c>
      <c r="Q1535" s="9" t="str">
        <f>INDEX('HVACwts Src'!$D$7:$I$7,F1535)</f>
        <v>rDXOH</v>
      </c>
      <c r="R1535" s="36">
        <f>IF(G1535,INDEX('HVACwts Src'!$D$11:$U$164,(B1535-1)*39+(D1535-1)*19+E1535,(C1535-1)*6+F1535),0)</f>
        <v>7.861474702832412E-2</v>
      </c>
      <c r="T1535" t="str">
        <f t="shared" si="140"/>
        <v>HV_SDGMFmNewCZ15</v>
      </c>
      <c r="U1535" t="str">
        <f t="shared" si="141"/>
        <v>rDXOH</v>
      </c>
      <c r="V1535" s="36">
        <f t="shared" si="142"/>
        <v>7.861474702832412E-2</v>
      </c>
    </row>
    <row r="1536" spans="1:22" x14ac:dyDescent="0.25">
      <c r="A1536" s="86">
        <f t="shared" si="143"/>
        <v>1530</v>
      </c>
      <c r="B1536">
        <v>3</v>
      </c>
      <c r="C1536">
        <v>2</v>
      </c>
      <c r="D1536">
        <v>2</v>
      </c>
      <c r="E1536">
        <v>15</v>
      </c>
      <c r="F1536">
        <v>6</v>
      </c>
      <c r="G1536" t="b">
        <f>INDEX(key!$AT$4:$BI$7,B1536,E1536)</f>
        <v>1</v>
      </c>
      <c r="H1536" t="str">
        <f t="shared" si="138"/>
        <v>HV_SDGMFmNewCZ15rNCOH</v>
      </c>
      <c r="I1536" s="9" t="s">
        <v>1799</v>
      </c>
      <c r="J1536" t="str">
        <f t="shared" si="139"/>
        <v>HV_SDGMFmNewCZ15</v>
      </c>
      <c r="K1536" s="9" t="s">
        <v>1662</v>
      </c>
      <c r="L1536" s="9" t="s">
        <v>45</v>
      </c>
      <c r="M1536" s="9" t="str">
        <f>INDEX(key!$AS$4:$AS$7,B1536)</f>
        <v>SDG</v>
      </c>
      <c r="N1536" s="9" t="str">
        <f>INDEX(key!$I$3:$I$5,C1536)</f>
        <v>MFm</v>
      </c>
      <c r="O1536" s="9" t="str">
        <f>INDEX(key!$F$9:$F$10,D1536)</f>
        <v>New</v>
      </c>
      <c r="P1536" s="9" t="str">
        <f>INDEX(key!$AT$3:$BI$3,E1536)</f>
        <v>CZ15</v>
      </c>
      <c r="Q1536" s="9" t="str">
        <f>INDEX('HVACwts Src'!$D$7:$I$7,F1536)</f>
        <v>rNCOH</v>
      </c>
      <c r="R1536" s="36">
        <f>IF(G1536,INDEX('HVACwts Src'!$D$11:$U$164,(B1536-1)*39+(D1536-1)*19+E1536,(C1536-1)*6+F1536),0)</f>
        <v>1.9694129205361319E-2</v>
      </c>
      <c r="T1536" t="str">
        <f t="shared" si="140"/>
        <v>HV_SDGMFmNewCZ15</v>
      </c>
      <c r="U1536" t="str">
        <f t="shared" si="141"/>
        <v>rNCOH</v>
      </c>
      <c r="V1536" s="36">
        <f t="shared" si="142"/>
        <v>1.9694129205361319E-2</v>
      </c>
    </row>
    <row r="1537" spans="1:22" x14ac:dyDescent="0.25">
      <c r="A1537" s="86">
        <f t="shared" si="143"/>
        <v>1531</v>
      </c>
      <c r="B1537">
        <v>3</v>
      </c>
      <c r="C1537">
        <v>2</v>
      </c>
      <c r="D1537">
        <v>2</v>
      </c>
      <c r="E1537">
        <v>16</v>
      </c>
      <c r="F1537">
        <v>1</v>
      </c>
      <c r="G1537" t="b">
        <f>INDEX(key!$AT$4:$BI$7,B1537,E1537)</f>
        <v>0</v>
      </c>
      <c r="H1537" t="str">
        <f t="shared" si="138"/>
        <v>HV_SDGMFmNewCZ16rDXGF</v>
      </c>
      <c r="I1537" s="9" t="s">
        <v>1799</v>
      </c>
      <c r="J1537" t="str">
        <f t="shared" si="139"/>
        <v>HV_SDGMFmNewCZ16</v>
      </c>
      <c r="K1537" s="9" t="s">
        <v>1662</v>
      </c>
      <c r="L1537" s="9" t="s">
        <v>45</v>
      </c>
      <c r="M1537" s="9" t="str">
        <f>INDEX(key!$AS$4:$AS$7,B1537)</f>
        <v>SDG</v>
      </c>
      <c r="N1537" s="9" t="str">
        <f>INDEX(key!$I$3:$I$5,C1537)</f>
        <v>MFm</v>
      </c>
      <c r="O1537" s="9" t="str">
        <f>INDEX(key!$F$9:$F$10,D1537)</f>
        <v>New</v>
      </c>
      <c r="P1537" s="9" t="str">
        <f>INDEX(key!$AT$3:$BI$3,E1537)</f>
        <v>CZ16</v>
      </c>
      <c r="Q1537" s="9" t="str">
        <f>INDEX('HVACwts Src'!$D$7:$I$7,F1537)</f>
        <v>rDXGF</v>
      </c>
      <c r="R1537" s="36">
        <f>IF(G1537,INDEX('HVACwts Src'!$D$11:$U$164,(B1537-1)*39+(D1537-1)*19+E1537,(C1537-1)*6+F1537),0)</f>
        <v>0</v>
      </c>
      <c r="T1537" t="str">
        <f t="shared" si="140"/>
        <v>HV_SDGMFmNewCZ16</v>
      </c>
      <c r="U1537" t="str">
        <f t="shared" si="141"/>
        <v>rDXGF</v>
      </c>
      <c r="V1537" s="36">
        <f t="shared" si="142"/>
        <v>0</v>
      </c>
    </row>
    <row r="1538" spans="1:22" x14ac:dyDescent="0.25">
      <c r="A1538" s="86">
        <f t="shared" si="143"/>
        <v>1532</v>
      </c>
      <c r="B1538">
        <v>3</v>
      </c>
      <c r="C1538">
        <v>2</v>
      </c>
      <c r="D1538">
        <v>2</v>
      </c>
      <c r="E1538">
        <v>16</v>
      </c>
      <c r="F1538">
        <v>2</v>
      </c>
      <c r="G1538" t="b">
        <f>INDEX(key!$AT$4:$BI$7,B1538,E1538)</f>
        <v>0</v>
      </c>
      <c r="H1538" t="str">
        <f t="shared" si="138"/>
        <v>HV_SDGMFmNewCZ16rNCGF</v>
      </c>
      <c r="I1538" s="9" t="s">
        <v>1799</v>
      </c>
      <c r="J1538" t="str">
        <f t="shared" si="139"/>
        <v>HV_SDGMFmNewCZ16</v>
      </c>
      <c r="K1538" s="9" t="s">
        <v>1662</v>
      </c>
      <c r="L1538" s="9" t="s">
        <v>45</v>
      </c>
      <c r="M1538" s="9" t="str">
        <f>INDEX(key!$AS$4:$AS$7,B1538)</f>
        <v>SDG</v>
      </c>
      <c r="N1538" s="9" t="str">
        <f>INDEX(key!$I$3:$I$5,C1538)</f>
        <v>MFm</v>
      </c>
      <c r="O1538" s="9" t="str">
        <f>INDEX(key!$F$9:$F$10,D1538)</f>
        <v>New</v>
      </c>
      <c r="P1538" s="9" t="str">
        <f>INDEX(key!$AT$3:$BI$3,E1538)</f>
        <v>CZ16</v>
      </c>
      <c r="Q1538" s="9" t="str">
        <f>INDEX('HVACwts Src'!$D$7:$I$7,F1538)</f>
        <v>rNCGF</v>
      </c>
      <c r="R1538" s="36">
        <f>IF(G1538,INDEX('HVACwts Src'!$D$11:$U$164,(B1538-1)*39+(D1538-1)*19+E1538,(C1538-1)*6+F1538),0)</f>
        <v>0</v>
      </c>
      <c r="T1538" t="str">
        <f t="shared" si="140"/>
        <v>HV_SDGMFmNewCZ16</v>
      </c>
      <c r="U1538" t="str">
        <f t="shared" si="141"/>
        <v>rNCGF</v>
      </c>
      <c r="V1538" s="36">
        <f t="shared" si="142"/>
        <v>0</v>
      </c>
    </row>
    <row r="1539" spans="1:22" x14ac:dyDescent="0.25">
      <c r="A1539" s="86">
        <f t="shared" si="143"/>
        <v>1533</v>
      </c>
      <c r="B1539">
        <v>3</v>
      </c>
      <c r="C1539">
        <v>2</v>
      </c>
      <c r="D1539">
        <v>2</v>
      </c>
      <c r="E1539">
        <v>16</v>
      </c>
      <c r="F1539">
        <v>3</v>
      </c>
      <c r="G1539" t="b">
        <f>INDEX(key!$AT$4:$BI$7,B1539,E1539)</f>
        <v>0</v>
      </c>
      <c r="H1539" t="str">
        <f t="shared" si="138"/>
        <v>HV_SDGMFmNewCZ16rDXHP</v>
      </c>
      <c r="I1539" s="9" t="s">
        <v>1799</v>
      </c>
      <c r="J1539" t="str">
        <f t="shared" si="139"/>
        <v>HV_SDGMFmNewCZ16</v>
      </c>
      <c r="K1539" s="9" t="s">
        <v>1662</v>
      </c>
      <c r="L1539" s="9" t="s">
        <v>45</v>
      </c>
      <c r="M1539" s="9" t="str">
        <f>INDEX(key!$AS$4:$AS$7,B1539)</f>
        <v>SDG</v>
      </c>
      <c r="N1539" s="9" t="str">
        <f>INDEX(key!$I$3:$I$5,C1539)</f>
        <v>MFm</v>
      </c>
      <c r="O1539" s="9" t="str">
        <f>INDEX(key!$F$9:$F$10,D1539)</f>
        <v>New</v>
      </c>
      <c r="P1539" s="9" t="str">
        <f>INDEX(key!$AT$3:$BI$3,E1539)</f>
        <v>CZ16</v>
      </c>
      <c r="Q1539" s="9" t="str">
        <f>INDEX('HVACwts Src'!$D$7:$I$7,F1539)</f>
        <v>rDXHP</v>
      </c>
      <c r="R1539" s="36">
        <f>IF(G1539,INDEX('HVACwts Src'!$D$11:$U$164,(B1539-1)*39+(D1539-1)*19+E1539,(C1539-1)*6+F1539),0)</f>
        <v>0</v>
      </c>
      <c r="T1539" t="str">
        <f t="shared" si="140"/>
        <v>HV_SDGMFmNewCZ16</v>
      </c>
      <c r="U1539" t="str">
        <f t="shared" si="141"/>
        <v>rDXHP</v>
      </c>
      <c r="V1539" s="36">
        <f t="shared" si="142"/>
        <v>0</v>
      </c>
    </row>
    <row r="1540" spans="1:22" x14ac:dyDescent="0.25">
      <c r="A1540" s="86">
        <f t="shared" si="143"/>
        <v>1534</v>
      </c>
      <c r="B1540">
        <v>3</v>
      </c>
      <c r="C1540">
        <v>2</v>
      </c>
      <c r="D1540">
        <v>2</v>
      </c>
      <c r="E1540">
        <v>16</v>
      </c>
      <c r="F1540">
        <v>4</v>
      </c>
      <c r="G1540" t="b">
        <f>INDEX(key!$AT$4:$BI$7,B1540,E1540)</f>
        <v>0</v>
      </c>
      <c r="H1540" t="str">
        <f t="shared" si="138"/>
        <v>HV_SDGMFmNewCZ16rNCEH</v>
      </c>
      <c r="I1540" s="9" t="s">
        <v>1799</v>
      </c>
      <c r="J1540" t="str">
        <f t="shared" si="139"/>
        <v>HV_SDGMFmNewCZ16</v>
      </c>
      <c r="K1540" s="9" t="s">
        <v>1662</v>
      </c>
      <c r="L1540" s="9" t="s">
        <v>45</v>
      </c>
      <c r="M1540" s="9" t="str">
        <f>INDEX(key!$AS$4:$AS$7,B1540)</f>
        <v>SDG</v>
      </c>
      <c r="N1540" s="9" t="str">
        <f>INDEX(key!$I$3:$I$5,C1540)</f>
        <v>MFm</v>
      </c>
      <c r="O1540" s="9" t="str">
        <f>INDEX(key!$F$9:$F$10,D1540)</f>
        <v>New</v>
      </c>
      <c r="P1540" s="9" t="str">
        <f>INDEX(key!$AT$3:$BI$3,E1540)</f>
        <v>CZ16</v>
      </c>
      <c r="Q1540" s="9" t="str">
        <f>INDEX('HVACwts Src'!$D$7:$I$7,F1540)</f>
        <v>rNCEH</v>
      </c>
      <c r="R1540" s="36">
        <f>IF(G1540,INDEX('HVACwts Src'!$D$11:$U$164,(B1540-1)*39+(D1540-1)*19+E1540,(C1540-1)*6+F1540),0)</f>
        <v>0</v>
      </c>
      <c r="T1540" t="str">
        <f t="shared" si="140"/>
        <v>HV_SDGMFmNewCZ16</v>
      </c>
      <c r="U1540" t="str">
        <f t="shared" si="141"/>
        <v>rNCEH</v>
      </c>
      <c r="V1540" s="36">
        <f t="shared" si="142"/>
        <v>0</v>
      </c>
    </row>
    <row r="1541" spans="1:22" x14ac:dyDescent="0.25">
      <c r="A1541" s="86">
        <f t="shared" si="143"/>
        <v>1535</v>
      </c>
      <c r="B1541">
        <v>3</v>
      </c>
      <c r="C1541">
        <v>2</v>
      </c>
      <c r="D1541">
        <v>2</v>
      </c>
      <c r="E1541">
        <v>16</v>
      </c>
      <c r="F1541">
        <v>5</v>
      </c>
      <c r="G1541" t="b">
        <f>INDEX(key!$AT$4:$BI$7,B1541,E1541)</f>
        <v>0</v>
      </c>
      <c r="H1541" t="str">
        <f t="shared" si="138"/>
        <v>HV_SDGMFmNewCZ16rDXOH</v>
      </c>
      <c r="I1541" s="9" t="s">
        <v>1799</v>
      </c>
      <c r="J1541" t="str">
        <f t="shared" si="139"/>
        <v>HV_SDGMFmNewCZ16</v>
      </c>
      <c r="K1541" s="9" t="s">
        <v>1662</v>
      </c>
      <c r="L1541" s="9" t="s">
        <v>45</v>
      </c>
      <c r="M1541" s="9" t="str">
        <f>INDEX(key!$AS$4:$AS$7,B1541)</f>
        <v>SDG</v>
      </c>
      <c r="N1541" s="9" t="str">
        <f>INDEX(key!$I$3:$I$5,C1541)</f>
        <v>MFm</v>
      </c>
      <c r="O1541" s="9" t="str">
        <f>INDEX(key!$F$9:$F$10,D1541)</f>
        <v>New</v>
      </c>
      <c r="P1541" s="9" t="str">
        <f>INDEX(key!$AT$3:$BI$3,E1541)</f>
        <v>CZ16</v>
      </c>
      <c r="Q1541" s="9" t="str">
        <f>INDEX('HVACwts Src'!$D$7:$I$7,F1541)</f>
        <v>rDXOH</v>
      </c>
      <c r="R1541" s="36">
        <f>IF(G1541,INDEX('HVACwts Src'!$D$11:$U$164,(B1541-1)*39+(D1541-1)*19+E1541,(C1541-1)*6+F1541),0)</f>
        <v>0</v>
      </c>
      <c r="T1541" t="str">
        <f t="shared" si="140"/>
        <v>HV_SDGMFmNewCZ16</v>
      </c>
      <c r="U1541" t="str">
        <f t="shared" si="141"/>
        <v>rDXOH</v>
      </c>
      <c r="V1541" s="36">
        <f t="shared" si="142"/>
        <v>0</v>
      </c>
    </row>
    <row r="1542" spans="1:22" x14ac:dyDescent="0.25">
      <c r="A1542" s="86">
        <f t="shared" si="143"/>
        <v>1536</v>
      </c>
      <c r="B1542">
        <v>3</v>
      </c>
      <c r="C1542">
        <v>2</v>
      </c>
      <c r="D1542">
        <v>2</v>
      </c>
      <c r="E1542">
        <v>16</v>
      </c>
      <c r="F1542">
        <v>6</v>
      </c>
      <c r="G1542" t="b">
        <f>INDEX(key!$AT$4:$BI$7,B1542,E1542)</f>
        <v>0</v>
      </c>
      <c r="H1542" t="str">
        <f t="shared" si="138"/>
        <v>HV_SDGMFmNewCZ16rNCOH</v>
      </c>
      <c r="I1542" s="9" t="s">
        <v>1799</v>
      </c>
      <c r="J1542" t="str">
        <f t="shared" si="139"/>
        <v>HV_SDGMFmNewCZ16</v>
      </c>
      <c r="K1542" s="9" t="s">
        <v>1662</v>
      </c>
      <c r="L1542" s="9" t="s">
        <v>45</v>
      </c>
      <c r="M1542" s="9" t="str">
        <f>INDEX(key!$AS$4:$AS$7,B1542)</f>
        <v>SDG</v>
      </c>
      <c r="N1542" s="9" t="str">
        <f>INDEX(key!$I$3:$I$5,C1542)</f>
        <v>MFm</v>
      </c>
      <c r="O1542" s="9" t="str">
        <f>INDEX(key!$F$9:$F$10,D1542)</f>
        <v>New</v>
      </c>
      <c r="P1542" s="9" t="str">
        <f>INDEX(key!$AT$3:$BI$3,E1542)</f>
        <v>CZ16</v>
      </c>
      <c r="Q1542" s="9" t="str">
        <f>INDEX('HVACwts Src'!$D$7:$I$7,F1542)</f>
        <v>rNCOH</v>
      </c>
      <c r="R1542" s="36">
        <f>IF(G1542,INDEX('HVACwts Src'!$D$11:$U$164,(B1542-1)*39+(D1542-1)*19+E1542,(C1542-1)*6+F1542),0)</f>
        <v>0</v>
      </c>
      <c r="T1542" t="str">
        <f t="shared" si="140"/>
        <v>HV_SDGMFmNewCZ16</v>
      </c>
      <c r="U1542" t="str">
        <f t="shared" si="141"/>
        <v>rNCOH</v>
      </c>
      <c r="V1542" s="36">
        <f t="shared" si="142"/>
        <v>0</v>
      </c>
    </row>
    <row r="1543" spans="1:22" x14ac:dyDescent="0.25">
      <c r="A1543" s="86">
        <f t="shared" si="143"/>
        <v>1537</v>
      </c>
      <c r="B1543">
        <v>3</v>
      </c>
      <c r="C1543">
        <v>3</v>
      </c>
      <c r="D1543">
        <v>1</v>
      </c>
      <c r="E1543">
        <v>1</v>
      </c>
      <c r="F1543">
        <v>1</v>
      </c>
      <c r="G1543" t="b">
        <f>INDEX(key!$AT$4:$BI$7,B1543,E1543)</f>
        <v>0</v>
      </c>
      <c r="H1543" t="str">
        <f t="shared" ref="H1543:H1606" si="144">+J1543&amp;Q1543</f>
        <v>HV_SDGDMoExCZ01rDXGF</v>
      </c>
      <c r="I1543" s="9" t="s">
        <v>1799</v>
      </c>
      <c r="J1543" t="str">
        <f t="shared" ref="J1543:J1606" si="145">"HV_"&amp;M1543&amp;N1543&amp;O1543&amp;P1543</f>
        <v>HV_SDGDMoExCZ01</v>
      </c>
      <c r="K1543" s="9" t="s">
        <v>1662</v>
      </c>
      <c r="L1543" s="9" t="s">
        <v>45</v>
      </c>
      <c r="M1543" s="9" t="str">
        <f>INDEX(key!$AS$4:$AS$7,B1543)</f>
        <v>SDG</v>
      </c>
      <c r="N1543" s="9" t="str">
        <f>INDEX(key!$I$3:$I$5,C1543)</f>
        <v>DMo</v>
      </c>
      <c r="O1543" s="9" t="str">
        <f>INDEX(key!$F$9:$F$10,D1543)</f>
        <v>Ex</v>
      </c>
      <c r="P1543" s="9" t="str">
        <f>INDEX(key!$AT$3:$BI$3,E1543)</f>
        <v>CZ01</v>
      </c>
      <c r="Q1543" s="9" t="str">
        <f>INDEX('HVACwts Src'!$D$7:$I$7,F1543)</f>
        <v>rDXGF</v>
      </c>
      <c r="R1543" s="36">
        <f>IF(G1543,INDEX('HVACwts Src'!$D$11:$U$164,(B1543-1)*39+(D1543-1)*19+E1543,(C1543-1)*6+F1543),0)</f>
        <v>0</v>
      </c>
      <c r="T1543" t="str">
        <f t="shared" si="140"/>
        <v>HV_SDGDMoExCZ01</v>
      </c>
      <c r="U1543" t="str">
        <f t="shared" si="141"/>
        <v>rDXGF</v>
      </c>
      <c r="V1543" s="36">
        <f t="shared" si="142"/>
        <v>0</v>
      </c>
    </row>
    <row r="1544" spans="1:22" x14ac:dyDescent="0.25">
      <c r="A1544" s="86">
        <f t="shared" si="143"/>
        <v>1538</v>
      </c>
      <c r="B1544">
        <v>3</v>
      </c>
      <c r="C1544">
        <v>3</v>
      </c>
      <c r="D1544">
        <v>1</v>
      </c>
      <c r="E1544">
        <v>1</v>
      </c>
      <c r="F1544">
        <v>2</v>
      </c>
      <c r="G1544" t="b">
        <f>INDEX(key!$AT$4:$BI$7,B1544,E1544)</f>
        <v>0</v>
      </c>
      <c r="H1544" t="str">
        <f t="shared" si="144"/>
        <v>HV_SDGDMoExCZ01rNCGF</v>
      </c>
      <c r="I1544" s="9" t="s">
        <v>1799</v>
      </c>
      <c r="J1544" t="str">
        <f t="shared" si="145"/>
        <v>HV_SDGDMoExCZ01</v>
      </c>
      <c r="K1544" s="9" t="s">
        <v>1662</v>
      </c>
      <c r="L1544" s="9" t="s">
        <v>45</v>
      </c>
      <c r="M1544" s="9" t="str">
        <f>INDEX(key!$AS$4:$AS$7,B1544)</f>
        <v>SDG</v>
      </c>
      <c r="N1544" s="9" t="str">
        <f>INDEX(key!$I$3:$I$5,C1544)</f>
        <v>DMo</v>
      </c>
      <c r="O1544" s="9" t="str">
        <f>INDEX(key!$F$9:$F$10,D1544)</f>
        <v>Ex</v>
      </c>
      <c r="P1544" s="9" t="str">
        <f>INDEX(key!$AT$3:$BI$3,E1544)</f>
        <v>CZ01</v>
      </c>
      <c r="Q1544" s="9" t="str">
        <f>INDEX('HVACwts Src'!$D$7:$I$7,F1544)</f>
        <v>rNCGF</v>
      </c>
      <c r="R1544" s="36">
        <f>IF(G1544,INDEX('HVACwts Src'!$D$11:$U$164,(B1544-1)*39+(D1544-1)*19+E1544,(C1544-1)*6+F1544),0)</f>
        <v>0</v>
      </c>
      <c r="T1544" t="str">
        <f t="shared" ref="T1544:T1607" si="146">+J1544</f>
        <v>HV_SDGDMoExCZ01</v>
      </c>
      <c r="U1544" t="str">
        <f t="shared" ref="U1544:U1607" si="147">+Q1544</f>
        <v>rNCGF</v>
      </c>
      <c r="V1544" s="36">
        <f t="shared" ref="V1544:V1607" si="148">+R1544</f>
        <v>0</v>
      </c>
    </row>
    <row r="1545" spans="1:22" x14ac:dyDescent="0.25">
      <c r="A1545" s="86">
        <f t="shared" ref="A1545:A1608" si="149">+A1544+1</f>
        <v>1539</v>
      </c>
      <c r="B1545">
        <v>3</v>
      </c>
      <c r="C1545">
        <v>3</v>
      </c>
      <c r="D1545">
        <v>1</v>
      </c>
      <c r="E1545">
        <v>1</v>
      </c>
      <c r="F1545">
        <v>3</v>
      </c>
      <c r="G1545" t="b">
        <f>INDEX(key!$AT$4:$BI$7,B1545,E1545)</f>
        <v>0</v>
      </c>
      <c r="H1545" t="str">
        <f t="shared" si="144"/>
        <v>HV_SDGDMoExCZ01rDXHP</v>
      </c>
      <c r="I1545" s="9" t="s">
        <v>1799</v>
      </c>
      <c r="J1545" t="str">
        <f t="shared" si="145"/>
        <v>HV_SDGDMoExCZ01</v>
      </c>
      <c r="K1545" s="9" t="s">
        <v>1662</v>
      </c>
      <c r="L1545" s="9" t="s">
        <v>45</v>
      </c>
      <c r="M1545" s="9" t="str">
        <f>INDEX(key!$AS$4:$AS$7,B1545)</f>
        <v>SDG</v>
      </c>
      <c r="N1545" s="9" t="str">
        <f>INDEX(key!$I$3:$I$5,C1545)</f>
        <v>DMo</v>
      </c>
      <c r="O1545" s="9" t="str">
        <f>INDEX(key!$F$9:$F$10,D1545)</f>
        <v>Ex</v>
      </c>
      <c r="P1545" s="9" t="str">
        <f>INDEX(key!$AT$3:$BI$3,E1545)</f>
        <v>CZ01</v>
      </c>
      <c r="Q1545" s="9" t="str">
        <f>INDEX('HVACwts Src'!$D$7:$I$7,F1545)</f>
        <v>rDXHP</v>
      </c>
      <c r="R1545" s="36">
        <f>IF(G1545,INDEX('HVACwts Src'!$D$11:$U$164,(B1545-1)*39+(D1545-1)*19+E1545,(C1545-1)*6+F1545),0)</f>
        <v>0</v>
      </c>
      <c r="T1545" t="str">
        <f t="shared" si="146"/>
        <v>HV_SDGDMoExCZ01</v>
      </c>
      <c r="U1545" t="str">
        <f t="shared" si="147"/>
        <v>rDXHP</v>
      </c>
      <c r="V1545" s="36">
        <f t="shared" si="148"/>
        <v>0</v>
      </c>
    </row>
    <row r="1546" spans="1:22" x14ac:dyDescent="0.25">
      <c r="A1546" s="86">
        <f t="shared" si="149"/>
        <v>1540</v>
      </c>
      <c r="B1546">
        <v>3</v>
      </c>
      <c r="C1546">
        <v>3</v>
      </c>
      <c r="D1546">
        <v>1</v>
      </c>
      <c r="E1546">
        <v>1</v>
      </c>
      <c r="F1546">
        <v>4</v>
      </c>
      <c r="G1546" t="b">
        <f>INDEX(key!$AT$4:$BI$7,B1546,E1546)</f>
        <v>0</v>
      </c>
      <c r="H1546" t="str">
        <f t="shared" si="144"/>
        <v>HV_SDGDMoExCZ01rNCEH</v>
      </c>
      <c r="I1546" s="9" t="s">
        <v>1799</v>
      </c>
      <c r="J1546" t="str">
        <f t="shared" si="145"/>
        <v>HV_SDGDMoExCZ01</v>
      </c>
      <c r="K1546" s="9" t="s">
        <v>1662</v>
      </c>
      <c r="L1546" s="9" t="s">
        <v>45</v>
      </c>
      <c r="M1546" s="9" t="str">
        <f>INDEX(key!$AS$4:$AS$7,B1546)</f>
        <v>SDG</v>
      </c>
      <c r="N1546" s="9" t="str">
        <f>INDEX(key!$I$3:$I$5,C1546)</f>
        <v>DMo</v>
      </c>
      <c r="O1546" s="9" t="str">
        <f>INDEX(key!$F$9:$F$10,D1546)</f>
        <v>Ex</v>
      </c>
      <c r="P1546" s="9" t="str">
        <f>INDEX(key!$AT$3:$BI$3,E1546)</f>
        <v>CZ01</v>
      </c>
      <c r="Q1546" s="9" t="str">
        <f>INDEX('HVACwts Src'!$D$7:$I$7,F1546)</f>
        <v>rNCEH</v>
      </c>
      <c r="R1546" s="36">
        <f>IF(G1546,INDEX('HVACwts Src'!$D$11:$U$164,(B1546-1)*39+(D1546-1)*19+E1546,(C1546-1)*6+F1546),0)</f>
        <v>0</v>
      </c>
      <c r="T1546" t="str">
        <f t="shared" si="146"/>
        <v>HV_SDGDMoExCZ01</v>
      </c>
      <c r="U1546" t="str">
        <f t="shared" si="147"/>
        <v>rNCEH</v>
      </c>
      <c r="V1546" s="36">
        <f t="shared" si="148"/>
        <v>0</v>
      </c>
    </row>
    <row r="1547" spans="1:22" x14ac:dyDescent="0.25">
      <c r="A1547" s="86">
        <f t="shared" si="149"/>
        <v>1541</v>
      </c>
      <c r="B1547">
        <v>3</v>
      </c>
      <c r="C1547">
        <v>3</v>
      </c>
      <c r="D1547">
        <v>1</v>
      </c>
      <c r="E1547">
        <v>1</v>
      </c>
      <c r="F1547">
        <v>5</v>
      </c>
      <c r="G1547" t="b">
        <f>INDEX(key!$AT$4:$BI$7,B1547,E1547)</f>
        <v>0</v>
      </c>
      <c r="H1547" t="str">
        <f t="shared" si="144"/>
        <v>HV_SDGDMoExCZ01rDXOH</v>
      </c>
      <c r="I1547" s="9" t="s">
        <v>1799</v>
      </c>
      <c r="J1547" t="str">
        <f t="shared" si="145"/>
        <v>HV_SDGDMoExCZ01</v>
      </c>
      <c r="K1547" s="9" t="s">
        <v>1662</v>
      </c>
      <c r="L1547" s="9" t="s">
        <v>45</v>
      </c>
      <c r="M1547" s="9" t="str">
        <f>INDEX(key!$AS$4:$AS$7,B1547)</f>
        <v>SDG</v>
      </c>
      <c r="N1547" s="9" t="str">
        <f>INDEX(key!$I$3:$I$5,C1547)</f>
        <v>DMo</v>
      </c>
      <c r="O1547" s="9" t="str">
        <f>INDEX(key!$F$9:$F$10,D1547)</f>
        <v>Ex</v>
      </c>
      <c r="P1547" s="9" t="str">
        <f>INDEX(key!$AT$3:$BI$3,E1547)</f>
        <v>CZ01</v>
      </c>
      <c r="Q1547" s="9" t="str">
        <f>INDEX('HVACwts Src'!$D$7:$I$7,F1547)</f>
        <v>rDXOH</v>
      </c>
      <c r="R1547" s="36">
        <f>IF(G1547,INDEX('HVACwts Src'!$D$11:$U$164,(B1547-1)*39+(D1547-1)*19+E1547,(C1547-1)*6+F1547),0)</f>
        <v>0</v>
      </c>
      <c r="T1547" t="str">
        <f t="shared" si="146"/>
        <v>HV_SDGDMoExCZ01</v>
      </c>
      <c r="U1547" t="str">
        <f t="shared" si="147"/>
        <v>rDXOH</v>
      </c>
      <c r="V1547" s="36">
        <f t="shared" si="148"/>
        <v>0</v>
      </c>
    </row>
    <row r="1548" spans="1:22" x14ac:dyDescent="0.25">
      <c r="A1548" s="86">
        <f t="shared" si="149"/>
        <v>1542</v>
      </c>
      <c r="B1548">
        <v>3</v>
      </c>
      <c r="C1548">
        <v>3</v>
      </c>
      <c r="D1548">
        <v>1</v>
      </c>
      <c r="E1548">
        <v>1</v>
      </c>
      <c r="F1548">
        <v>6</v>
      </c>
      <c r="G1548" t="b">
        <f>INDEX(key!$AT$4:$BI$7,B1548,E1548)</f>
        <v>0</v>
      </c>
      <c r="H1548" t="str">
        <f t="shared" si="144"/>
        <v>HV_SDGDMoExCZ01rNCOH</v>
      </c>
      <c r="I1548" s="9" t="s">
        <v>1799</v>
      </c>
      <c r="J1548" t="str">
        <f t="shared" si="145"/>
        <v>HV_SDGDMoExCZ01</v>
      </c>
      <c r="K1548" s="9" t="s">
        <v>1662</v>
      </c>
      <c r="L1548" s="9" t="s">
        <v>45</v>
      </c>
      <c r="M1548" s="9" t="str">
        <f>INDEX(key!$AS$4:$AS$7,B1548)</f>
        <v>SDG</v>
      </c>
      <c r="N1548" s="9" t="str">
        <f>INDEX(key!$I$3:$I$5,C1548)</f>
        <v>DMo</v>
      </c>
      <c r="O1548" s="9" t="str">
        <f>INDEX(key!$F$9:$F$10,D1548)</f>
        <v>Ex</v>
      </c>
      <c r="P1548" s="9" t="str">
        <f>INDEX(key!$AT$3:$BI$3,E1548)</f>
        <v>CZ01</v>
      </c>
      <c r="Q1548" s="9" t="str">
        <f>INDEX('HVACwts Src'!$D$7:$I$7,F1548)</f>
        <v>rNCOH</v>
      </c>
      <c r="R1548" s="36">
        <f>IF(G1548,INDEX('HVACwts Src'!$D$11:$U$164,(B1548-1)*39+(D1548-1)*19+E1548,(C1548-1)*6+F1548),0)</f>
        <v>0</v>
      </c>
      <c r="T1548" t="str">
        <f t="shared" si="146"/>
        <v>HV_SDGDMoExCZ01</v>
      </c>
      <c r="U1548" t="str">
        <f t="shared" si="147"/>
        <v>rNCOH</v>
      </c>
      <c r="V1548" s="36">
        <f t="shared" si="148"/>
        <v>0</v>
      </c>
    </row>
    <row r="1549" spans="1:22" x14ac:dyDescent="0.25">
      <c r="A1549" s="86">
        <f t="shared" si="149"/>
        <v>1543</v>
      </c>
      <c r="B1549">
        <v>3</v>
      </c>
      <c r="C1549">
        <v>3</v>
      </c>
      <c r="D1549">
        <v>1</v>
      </c>
      <c r="E1549">
        <v>2</v>
      </c>
      <c r="F1549">
        <v>1</v>
      </c>
      <c r="G1549" t="b">
        <f>INDEX(key!$AT$4:$BI$7,B1549,E1549)</f>
        <v>0</v>
      </c>
      <c r="H1549" t="str">
        <f t="shared" si="144"/>
        <v>HV_SDGDMoExCZ02rDXGF</v>
      </c>
      <c r="I1549" s="9" t="s">
        <v>1799</v>
      </c>
      <c r="J1549" t="str">
        <f t="shared" si="145"/>
        <v>HV_SDGDMoExCZ02</v>
      </c>
      <c r="K1549" s="9" t="s">
        <v>1662</v>
      </c>
      <c r="L1549" s="9" t="s">
        <v>45</v>
      </c>
      <c r="M1549" s="9" t="str">
        <f>INDEX(key!$AS$4:$AS$7,B1549)</f>
        <v>SDG</v>
      </c>
      <c r="N1549" s="9" t="str">
        <f>INDEX(key!$I$3:$I$5,C1549)</f>
        <v>DMo</v>
      </c>
      <c r="O1549" s="9" t="str">
        <f>INDEX(key!$F$9:$F$10,D1549)</f>
        <v>Ex</v>
      </c>
      <c r="P1549" s="9" t="str">
        <f>INDEX(key!$AT$3:$BI$3,E1549)</f>
        <v>CZ02</v>
      </c>
      <c r="Q1549" s="9" t="str">
        <f>INDEX('HVACwts Src'!$D$7:$I$7,F1549)</f>
        <v>rDXGF</v>
      </c>
      <c r="R1549" s="36">
        <f>IF(G1549,INDEX('HVACwts Src'!$D$11:$U$164,(B1549-1)*39+(D1549-1)*19+E1549,(C1549-1)*6+F1549),0)</f>
        <v>0</v>
      </c>
      <c r="T1549" t="str">
        <f t="shared" si="146"/>
        <v>HV_SDGDMoExCZ02</v>
      </c>
      <c r="U1549" t="str">
        <f t="shared" si="147"/>
        <v>rDXGF</v>
      </c>
      <c r="V1549" s="36">
        <f t="shared" si="148"/>
        <v>0</v>
      </c>
    </row>
    <row r="1550" spans="1:22" x14ac:dyDescent="0.25">
      <c r="A1550" s="86">
        <f t="shared" si="149"/>
        <v>1544</v>
      </c>
      <c r="B1550">
        <v>3</v>
      </c>
      <c r="C1550">
        <v>3</v>
      </c>
      <c r="D1550">
        <v>1</v>
      </c>
      <c r="E1550">
        <v>2</v>
      </c>
      <c r="F1550">
        <v>2</v>
      </c>
      <c r="G1550" t="b">
        <f>INDEX(key!$AT$4:$BI$7,B1550,E1550)</f>
        <v>0</v>
      </c>
      <c r="H1550" t="str">
        <f t="shared" si="144"/>
        <v>HV_SDGDMoExCZ02rNCGF</v>
      </c>
      <c r="I1550" s="9" t="s">
        <v>1799</v>
      </c>
      <c r="J1550" t="str">
        <f t="shared" si="145"/>
        <v>HV_SDGDMoExCZ02</v>
      </c>
      <c r="K1550" s="9" t="s">
        <v>1662</v>
      </c>
      <c r="L1550" s="9" t="s">
        <v>45</v>
      </c>
      <c r="M1550" s="9" t="str">
        <f>INDEX(key!$AS$4:$AS$7,B1550)</f>
        <v>SDG</v>
      </c>
      <c r="N1550" s="9" t="str">
        <f>INDEX(key!$I$3:$I$5,C1550)</f>
        <v>DMo</v>
      </c>
      <c r="O1550" s="9" t="str">
        <f>INDEX(key!$F$9:$F$10,D1550)</f>
        <v>Ex</v>
      </c>
      <c r="P1550" s="9" t="str">
        <f>INDEX(key!$AT$3:$BI$3,E1550)</f>
        <v>CZ02</v>
      </c>
      <c r="Q1550" s="9" t="str">
        <f>INDEX('HVACwts Src'!$D$7:$I$7,F1550)</f>
        <v>rNCGF</v>
      </c>
      <c r="R1550" s="36">
        <f>IF(G1550,INDEX('HVACwts Src'!$D$11:$U$164,(B1550-1)*39+(D1550-1)*19+E1550,(C1550-1)*6+F1550),0)</f>
        <v>0</v>
      </c>
      <c r="T1550" t="str">
        <f t="shared" si="146"/>
        <v>HV_SDGDMoExCZ02</v>
      </c>
      <c r="U1550" t="str">
        <f t="shared" si="147"/>
        <v>rNCGF</v>
      </c>
      <c r="V1550" s="36">
        <f t="shared" si="148"/>
        <v>0</v>
      </c>
    </row>
    <row r="1551" spans="1:22" x14ac:dyDescent="0.25">
      <c r="A1551" s="86">
        <f t="shared" si="149"/>
        <v>1545</v>
      </c>
      <c r="B1551">
        <v>3</v>
      </c>
      <c r="C1551">
        <v>3</v>
      </c>
      <c r="D1551">
        <v>1</v>
      </c>
      <c r="E1551">
        <v>2</v>
      </c>
      <c r="F1551">
        <v>3</v>
      </c>
      <c r="G1551" t="b">
        <f>INDEX(key!$AT$4:$BI$7,B1551,E1551)</f>
        <v>0</v>
      </c>
      <c r="H1551" t="str">
        <f t="shared" si="144"/>
        <v>HV_SDGDMoExCZ02rDXHP</v>
      </c>
      <c r="I1551" s="9" t="s">
        <v>1799</v>
      </c>
      <c r="J1551" t="str">
        <f t="shared" si="145"/>
        <v>HV_SDGDMoExCZ02</v>
      </c>
      <c r="K1551" s="9" t="s">
        <v>1662</v>
      </c>
      <c r="L1551" s="9" t="s">
        <v>45</v>
      </c>
      <c r="M1551" s="9" t="str">
        <f>INDEX(key!$AS$4:$AS$7,B1551)</f>
        <v>SDG</v>
      </c>
      <c r="N1551" s="9" t="str">
        <f>INDEX(key!$I$3:$I$5,C1551)</f>
        <v>DMo</v>
      </c>
      <c r="O1551" s="9" t="str">
        <f>INDEX(key!$F$9:$F$10,D1551)</f>
        <v>Ex</v>
      </c>
      <c r="P1551" s="9" t="str">
        <f>INDEX(key!$AT$3:$BI$3,E1551)</f>
        <v>CZ02</v>
      </c>
      <c r="Q1551" s="9" t="str">
        <f>INDEX('HVACwts Src'!$D$7:$I$7,F1551)</f>
        <v>rDXHP</v>
      </c>
      <c r="R1551" s="36">
        <f>IF(G1551,INDEX('HVACwts Src'!$D$11:$U$164,(B1551-1)*39+(D1551-1)*19+E1551,(C1551-1)*6+F1551),0)</f>
        <v>0</v>
      </c>
      <c r="T1551" t="str">
        <f t="shared" si="146"/>
        <v>HV_SDGDMoExCZ02</v>
      </c>
      <c r="U1551" t="str">
        <f t="shared" si="147"/>
        <v>rDXHP</v>
      </c>
      <c r="V1551" s="36">
        <f t="shared" si="148"/>
        <v>0</v>
      </c>
    </row>
    <row r="1552" spans="1:22" x14ac:dyDescent="0.25">
      <c r="A1552" s="86">
        <f t="shared" si="149"/>
        <v>1546</v>
      </c>
      <c r="B1552">
        <v>3</v>
      </c>
      <c r="C1552">
        <v>3</v>
      </c>
      <c r="D1552">
        <v>1</v>
      </c>
      <c r="E1552">
        <v>2</v>
      </c>
      <c r="F1552">
        <v>4</v>
      </c>
      <c r="G1552" t="b">
        <f>INDEX(key!$AT$4:$BI$7,B1552,E1552)</f>
        <v>0</v>
      </c>
      <c r="H1552" t="str">
        <f t="shared" si="144"/>
        <v>HV_SDGDMoExCZ02rNCEH</v>
      </c>
      <c r="I1552" s="9" t="s">
        <v>1799</v>
      </c>
      <c r="J1552" t="str">
        <f t="shared" si="145"/>
        <v>HV_SDGDMoExCZ02</v>
      </c>
      <c r="K1552" s="9" t="s">
        <v>1662</v>
      </c>
      <c r="L1552" s="9" t="s">
        <v>45</v>
      </c>
      <c r="M1552" s="9" t="str">
        <f>INDEX(key!$AS$4:$AS$7,B1552)</f>
        <v>SDG</v>
      </c>
      <c r="N1552" s="9" t="str">
        <f>INDEX(key!$I$3:$I$5,C1552)</f>
        <v>DMo</v>
      </c>
      <c r="O1552" s="9" t="str">
        <f>INDEX(key!$F$9:$F$10,D1552)</f>
        <v>Ex</v>
      </c>
      <c r="P1552" s="9" t="str">
        <f>INDEX(key!$AT$3:$BI$3,E1552)</f>
        <v>CZ02</v>
      </c>
      <c r="Q1552" s="9" t="str">
        <f>INDEX('HVACwts Src'!$D$7:$I$7,F1552)</f>
        <v>rNCEH</v>
      </c>
      <c r="R1552" s="36">
        <f>IF(G1552,INDEX('HVACwts Src'!$D$11:$U$164,(B1552-1)*39+(D1552-1)*19+E1552,(C1552-1)*6+F1552),0)</f>
        <v>0</v>
      </c>
      <c r="T1552" t="str">
        <f t="shared" si="146"/>
        <v>HV_SDGDMoExCZ02</v>
      </c>
      <c r="U1552" t="str">
        <f t="shared" si="147"/>
        <v>rNCEH</v>
      </c>
      <c r="V1552" s="36">
        <f t="shared" si="148"/>
        <v>0</v>
      </c>
    </row>
    <row r="1553" spans="1:22" x14ac:dyDescent="0.25">
      <c r="A1553" s="86">
        <f t="shared" si="149"/>
        <v>1547</v>
      </c>
      <c r="B1553">
        <v>3</v>
      </c>
      <c r="C1553">
        <v>3</v>
      </c>
      <c r="D1553">
        <v>1</v>
      </c>
      <c r="E1553">
        <v>2</v>
      </c>
      <c r="F1553">
        <v>5</v>
      </c>
      <c r="G1553" t="b">
        <f>INDEX(key!$AT$4:$BI$7,B1553,E1553)</f>
        <v>0</v>
      </c>
      <c r="H1553" t="str">
        <f t="shared" si="144"/>
        <v>HV_SDGDMoExCZ02rDXOH</v>
      </c>
      <c r="I1553" s="9" t="s">
        <v>1799</v>
      </c>
      <c r="J1553" t="str">
        <f t="shared" si="145"/>
        <v>HV_SDGDMoExCZ02</v>
      </c>
      <c r="K1553" s="9" t="s">
        <v>1662</v>
      </c>
      <c r="L1553" s="9" t="s">
        <v>45</v>
      </c>
      <c r="M1553" s="9" t="str">
        <f>INDEX(key!$AS$4:$AS$7,B1553)</f>
        <v>SDG</v>
      </c>
      <c r="N1553" s="9" t="str">
        <f>INDEX(key!$I$3:$I$5,C1553)</f>
        <v>DMo</v>
      </c>
      <c r="O1553" s="9" t="str">
        <f>INDEX(key!$F$9:$F$10,D1553)</f>
        <v>Ex</v>
      </c>
      <c r="P1553" s="9" t="str">
        <f>INDEX(key!$AT$3:$BI$3,E1553)</f>
        <v>CZ02</v>
      </c>
      <c r="Q1553" s="9" t="str">
        <f>INDEX('HVACwts Src'!$D$7:$I$7,F1553)</f>
        <v>rDXOH</v>
      </c>
      <c r="R1553" s="36">
        <f>IF(G1553,INDEX('HVACwts Src'!$D$11:$U$164,(B1553-1)*39+(D1553-1)*19+E1553,(C1553-1)*6+F1553),0)</f>
        <v>0</v>
      </c>
      <c r="T1553" t="str">
        <f t="shared" si="146"/>
        <v>HV_SDGDMoExCZ02</v>
      </c>
      <c r="U1553" t="str">
        <f t="shared" si="147"/>
        <v>rDXOH</v>
      </c>
      <c r="V1553" s="36">
        <f t="shared" si="148"/>
        <v>0</v>
      </c>
    </row>
    <row r="1554" spans="1:22" x14ac:dyDescent="0.25">
      <c r="A1554" s="86">
        <f t="shared" si="149"/>
        <v>1548</v>
      </c>
      <c r="B1554">
        <v>3</v>
      </c>
      <c r="C1554">
        <v>3</v>
      </c>
      <c r="D1554">
        <v>1</v>
      </c>
      <c r="E1554">
        <v>2</v>
      </c>
      <c r="F1554">
        <v>6</v>
      </c>
      <c r="G1554" t="b">
        <f>INDEX(key!$AT$4:$BI$7,B1554,E1554)</f>
        <v>0</v>
      </c>
      <c r="H1554" t="str">
        <f t="shared" si="144"/>
        <v>HV_SDGDMoExCZ02rNCOH</v>
      </c>
      <c r="I1554" s="9" t="s">
        <v>1799</v>
      </c>
      <c r="J1554" t="str">
        <f t="shared" si="145"/>
        <v>HV_SDGDMoExCZ02</v>
      </c>
      <c r="K1554" s="9" t="s">
        <v>1662</v>
      </c>
      <c r="L1554" s="9" t="s">
        <v>45</v>
      </c>
      <c r="M1554" s="9" t="str">
        <f>INDEX(key!$AS$4:$AS$7,B1554)</f>
        <v>SDG</v>
      </c>
      <c r="N1554" s="9" t="str">
        <f>INDEX(key!$I$3:$I$5,C1554)</f>
        <v>DMo</v>
      </c>
      <c r="O1554" s="9" t="str">
        <f>INDEX(key!$F$9:$F$10,D1554)</f>
        <v>Ex</v>
      </c>
      <c r="P1554" s="9" t="str">
        <f>INDEX(key!$AT$3:$BI$3,E1554)</f>
        <v>CZ02</v>
      </c>
      <c r="Q1554" s="9" t="str">
        <f>INDEX('HVACwts Src'!$D$7:$I$7,F1554)</f>
        <v>rNCOH</v>
      </c>
      <c r="R1554" s="36">
        <f>IF(G1554,INDEX('HVACwts Src'!$D$11:$U$164,(B1554-1)*39+(D1554-1)*19+E1554,(C1554-1)*6+F1554),0)</f>
        <v>0</v>
      </c>
      <c r="T1554" t="str">
        <f t="shared" si="146"/>
        <v>HV_SDGDMoExCZ02</v>
      </c>
      <c r="U1554" t="str">
        <f t="shared" si="147"/>
        <v>rNCOH</v>
      </c>
      <c r="V1554" s="36">
        <f t="shared" si="148"/>
        <v>0</v>
      </c>
    </row>
    <row r="1555" spans="1:22" x14ac:dyDescent="0.25">
      <c r="A1555" s="86">
        <f t="shared" si="149"/>
        <v>1549</v>
      </c>
      <c r="B1555">
        <v>3</v>
      </c>
      <c r="C1555">
        <v>3</v>
      </c>
      <c r="D1555">
        <v>1</v>
      </c>
      <c r="E1555">
        <v>3</v>
      </c>
      <c r="F1555">
        <v>1</v>
      </c>
      <c r="G1555" t="b">
        <f>INDEX(key!$AT$4:$BI$7,B1555,E1555)</f>
        <v>0</v>
      </c>
      <c r="H1555" t="str">
        <f t="shared" si="144"/>
        <v>HV_SDGDMoExCZ03rDXGF</v>
      </c>
      <c r="I1555" s="9" t="s">
        <v>1799</v>
      </c>
      <c r="J1555" t="str">
        <f t="shared" si="145"/>
        <v>HV_SDGDMoExCZ03</v>
      </c>
      <c r="K1555" s="9" t="s">
        <v>1662</v>
      </c>
      <c r="L1555" s="9" t="s">
        <v>45</v>
      </c>
      <c r="M1555" s="9" t="str">
        <f>INDEX(key!$AS$4:$AS$7,B1555)</f>
        <v>SDG</v>
      </c>
      <c r="N1555" s="9" t="str">
        <f>INDEX(key!$I$3:$I$5,C1555)</f>
        <v>DMo</v>
      </c>
      <c r="O1555" s="9" t="str">
        <f>INDEX(key!$F$9:$F$10,D1555)</f>
        <v>Ex</v>
      </c>
      <c r="P1555" s="9" t="str">
        <f>INDEX(key!$AT$3:$BI$3,E1555)</f>
        <v>CZ03</v>
      </c>
      <c r="Q1555" s="9" t="str">
        <f>INDEX('HVACwts Src'!$D$7:$I$7,F1555)</f>
        <v>rDXGF</v>
      </c>
      <c r="R1555" s="36">
        <f>IF(G1555,INDEX('HVACwts Src'!$D$11:$U$164,(B1555-1)*39+(D1555-1)*19+E1555,(C1555-1)*6+F1555),0)</f>
        <v>0</v>
      </c>
      <c r="T1555" t="str">
        <f t="shared" si="146"/>
        <v>HV_SDGDMoExCZ03</v>
      </c>
      <c r="U1555" t="str">
        <f t="shared" si="147"/>
        <v>rDXGF</v>
      </c>
      <c r="V1555" s="36">
        <f t="shared" si="148"/>
        <v>0</v>
      </c>
    </row>
    <row r="1556" spans="1:22" x14ac:dyDescent="0.25">
      <c r="A1556" s="86">
        <f t="shared" si="149"/>
        <v>1550</v>
      </c>
      <c r="B1556">
        <v>3</v>
      </c>
      <c r="C1556">
        <v>3</v>
      </c>
      <c r="D1556">
        <v>1</v>
      </c>
      <c r="E1556">
        <v>3</v>
      </c>
      <c r="F1556">
        <v>2</v>
      </c>
      <c r="G1556" t="b">
        <f>INDEX(key!$AT$4:$BI$7,B1556,E1556)</f>
        <v>0</v>
      </c>
      <c r="H1556" t="str">
        <f t="shared" si="144"/>
        <v>HV_SDGDMoExCZ03rNCGF</v>
      </c>
      <c r="I1556" s="9" t="s">
        <v>1799</v>
      </c>
      <c r="J1556" t="str">
        <f t="shared" si="145"/>
        <v>HV_SDGDMoExCZ03</v>
      </c>
      <c r="K1556" s="9" t="s">
        <v>1662</v>
      </c>
      <c r="L1556" s="9" t="s">
        <v>45</v>
      </c>
      <c r="M1556" s="9" t="str">
        <f>INDEX(key!$AS$4:$AS$7,B1556)</f>
        <v>SDG</v>
      </c>
      <c r="N1556" s="9" t="str">
        <f>INDEX(key!$I$3:$I$5,C1556)</f>
        <v>DMo</v>
      </c>
      <c r="O1556" s="9" t="str">
        <f>INDEX(key!$F$9:$F$10,D1556)</f>
        <v>Ex</v>
      </c>
      <c r="P1556" s="9" t="str">
        <f>INDEX(key!$AT$3:$BI$3,E1556)</f>
        <v>CZ03</v>
      </c>
      <c r="Q1556" s="9" t="str">
        <f>INDEX('HVACwts Src'!$D$7:$I$7,F1556)</f>
        <v>rNCGF</v>
      </c>
      <c r="R1556" s="36">
        <f>IF(G1556,INDEX('HVACwts Src'!$D$11:$U$164,(B1556-1)*39+(D1556-1)*19+E1556,(C1556-1)*6+F1556),0)</f>
        <v>0</v>
      </c>
      <c r="T1556" t="str">
        <f t="shared" si="146"/>
        <v>HV_SDGDMoExCZ03</v>
      </c>
      <c r="U1556" t="str">
        <f t="shared" si="147"/>
        <v>rNCGF</v>
      </c>
      <c r="V1556" s="36">
        <f t="shared" si="148"/>
        <v>0</v>
      </c>
    </row>
    <row r="1557" spans="1:22" x14ac:dyDescent="0.25">
      <c r="A1557" s="86">
        <f t="shared" si="149"/>
        <v>1551</v>
      </c>
      <c r="B1557">
        <v>3</v>
      </c>
      <c r="C1557">
        <v>3</v>
      </c>
      <c r="D1557">
        <v>1</v>
      </c>
      <c r="E1557">
        <v>3</v>
      </c>
      <c r="F1557">
        <v>3</v>
      </c>
      <c r="G1557" t="b">
        <f>INDEX(key!$AT$4:$BI$7,B1557,E1557)</f>
        <v>0</v>
      </c>
      <c r="H1557" t="str">
        <f t="shared" si="144"/>
        <v>HV_SDGDMoExCZ03rDXHP</v>
      </c>
      <c r="I1557" s="9" t="s">
        <v>1799</v>
      </c>
      <c r="J1557" t="str">
        <f t="shared" si="145"/>
        <v>HV_SDGDMoExCZ03</v>
      </c>
      <c r="K1557" s="9" t="s">
        <v>1662</v>
      </c>
      <c r="L1557" s="9" t="s">
        <v>45</v>
      </c>
      <c r="M1557" s="9" t="str">
        <f>INDEX(key!$AS$4:$AS$7,B1557)</f>
        <v>SDG</v>
      </c>
      <c r="N1557" s="9" t="str">
        <f>INDEX(key!$I$3:$I$5,C1557)</f>
        <v>DMo</v>
      </c>
      <c r="O1557" s="9" t="str">
        <f>INDEX(key!$F$9:$F$10,D1557)</f>
        <v>Ex</v>
      </c>
      <c r="P1557" s="9" t="str">
        <f>INDEX(key!$AT$3:$BI$3,E1557)</f>
        <v>CZ03</v>
      </c>
      <c r="Q1557" s="9" t="str">
        <f>INDEX('HVACwts Src'!$D$7:$I$7,F1557)</f>
        <v>rDXHP</v>
      </c>
      <c r="R1557" s="36">
        <f>IF(G1557,INDEX('HVACwts Src'!$D$11:$U$164,(B1557-1)*39+(D1557-1)*19+E1557,(C1557-1)*6+F1557),0)</f>
        <v>0</v>
      </c>
      <c r="T1557" t="str">
        <f t="shared" si="146"/>
        <v>HV_SDGDMoExCZ03</v>
      </c>
      <c r="U1557" t="str">
        <f t="shared" si="147"/>
        <v>rDXHP</v>
      </c>
      <c r="V1557" s="36">
        <f t="shared" si="148"/>
        <v>0</v>
      </c>
    </row>
    <row r="1558" spans="1:22" x14ac:dyDescent="0.25">
      <c r="A1558" s="86">
        <f t="shared" si="149"/>
        <v>1552</v>
      </c>
      <c r="B1558">
        <v>3</v>
      </c>
      <c r="C1558">
        <v>3</v>
      </c>
      <c r="D1558">
        <v>1</v>
      </c>
      <c r="E1558">
        <v>3</v>
      </c>
      <c r="F1558">
        <v>4</v>
      </c>
      <c r="G1558" t="b">
        <f>INDEX(key!$AT$4:$BI$7,B1558,E1558)</f>
        <v>0</v>
      </c>
      <c r="H1558" t="str">
        <f t="shared" si="144"/>
        <v>HV_SDGDMoExCZ03rNCEH</v>
      </c>
      <c r="I1558" s="9" t="s">
        <v>1799</v>
      </c>
      <c r="J1558" t="str">
        <f t="shared" si="145"/>
        <v>HV_SDGDMoExCZ03</v>
      </c>
      <c r="K1558" s="9" t="s">
        <v>1662</v>
      </c>
      <c r="L1558" s="9" t="s">
        <v>45</v>
      </c>
      <c r="M1558" s="9" t="str">
        <f>INDEX(key!$AS$4:$AS$7,B1558)</f>
        <v>SDG</v>
      </c>
      <c r="N1558" s="9" t="str">
        <f>INDEX(key!$I$3:$I$5,C1558)</f>
        <v>DMo</v>
      </c>
      <c r="O1558" s="9" t="str">
        <f>INDEX(key!$F$9:$F$10,D1558)</f>
        <v>Ex</v>
      </c>
      <c r="P1558" s="9" t="str">
        <f>INDEX(key!$AT$3:$BI$3,E1558)</f>
        <v>CZ03</v>
      </c>
      <c r="Q1558" s="9" t="str">
        <f>INDEX('HVACwts Src'!$D$7:$I$7,F1558)</f>
        <v>rNCEH</v>
      </c>
      <c r="R1558" s="36">
        <f>IF(G1558,INDEX('HVACwts Src'!$D$11:$U$164,(B1558-1)*39+(D1558-1)*19+E1558,(C1558-1)*6+F1558),0)</f>
        <v>0</v>
      </c>
      <c r="T1558" t="str">
        <f t="shared" si="146"/>
        <v>HV_SDGDMoExCZ03</v>
      </c>
      <c r="U1558" t="str">
        <f t="shared" si="147"/>
        <v>rNCEH</v>
      </c>
      <c r="V1558" s="36">
        <f t="shared" si="148"/>
        <v>0</v>
      </c>
    </row>
    <row r="1559" spans="1:22" x14ac:dyDescent="0.25">
      <c r="A1559" s="86">
        <f t="shared" si="149"/>
        <v>1553</v>
      </c>
      <c r="B1559">
        <v>3</v>
      </c>
      <c r="C1559">
        <v>3</v>
      </c>
      <c r="D1559">
        <v>1</v>
      </c>
      <c r="E1559">
        <v>3</v>
      </c>
      <c r="F1559">
        <v>5</v>
      </c>
      <c r="G1559" t="b">
        <f>INDEX(key!$AT$4:$BI$7,B1559,E1559)</f>
        <v>0</v>
      </c>
      <c r="H1559" t="str">
        <f t="shared" si="144"/>
        <v>HV_SDGDMoExCZ03rDXOH</v>
      </c>
      <c r="I1559" s="9" t="s">
        <v>1799</v>
      </c>
      <c r="J1559" t="str">
        <f t="shared" si="145"/>
        <v>HV_SDGDMoExCZ03</v>
      </c>
      <c r="K1559" s="9" t="s">
        <v>1662</v>
      </c>
      <c r="L1559" s="9" t="s">
        <v>45</v>
      </c>
      <c r="M1559" s="9" t="str">
        <f>INDEX(key!$AS$4:$AS$7,B1559)</f>
        <v>SDG</v>
      </c>
      <c r="N1559" s="9" t="str">
        <f>INDEX(key!$I$3:$I$5,C1559)</f>
        <v>DMo</v>
      </c>
      <c r="O1559" s="9" t="str">
        <f>INDEX(key!$F$9:$F$10,D1559)</f>
        <v>Ex</v>
      </c>
      <c r="P1559" s="9" t="str">
        <f>INDEX(key!$AT$3:$BI$3,E1559)</f>
        <v>CZ03</v>
      </c>
      <c r="Q1559" s="9" t="str">
        <f>INDEX('HVACwts Src'!$D$7:$I$7,F1559)</f>
        <v>rDXOH</v>
      </c>
      <c r="R1559" s="36">
        <f>IF(G1559,INDEX('HVACwts Src'!$D$11:$U$164,(B1559-1)*39+(D1559-1)*19+E1559,(C1559-1)*6+F1559),0)</f>
        <v>0</v>
      </c>
      <c r="T1559" t="str">
        <f t="shared" si="146"/>
        <v>HV_SDGDMoExCZ03</v>
      </c>
      <c r="U1559" t="str">
        <f t="shared" si="147"/>
        <v>rDXOH</v>
      </c>
      <c r="V1559" s="36">
        <f t="shared" si="148"/>
        <v>0</v>
      </c>
    </row>
    <row r="1560" spans="1:22" x14ac:dyDescent="0.25">
      <c r="A1560" s="86">
        <f t="shared" si="149"/>
        <v>1554</v>
      </c>
      <c r="B1560">
        <v>3</v>
      </c>
      <c r="C1560">
        <v>3</v>
      </c>
      <c r="D1560">
        <v>1</v>
      </c>
      <c r="E1560">
        <v>3</v>
      </c>
      <c r="F1560">
        <v>6</v>
      </c>
      <c r="G1560" t="b">
        <f>INDEX(key!$AT$4:$BI$7,B1560,E1560)</f>
        <v>0</v>
      </c>
      <c r="H1560" t="str">
        <f t="shared" si="144"/>
        <v>HV_SDGDMoExCZ03rNCOH</v>
      </c>
      <c r="I1560" s="9" t="s">
        <v>1799</v>
      </c>
      <c r="J1560" t="str">
        <f t="shared" si="145"/>
        <v>HV_SDGDMoExCZ03</v>
      </c>
      <c r="K1560" s="9" t="s">
        <v>1662</v>
      </c>
      <c r="L1560" s="9" t="s">
        <v>45</v>
      </c>
      <c r="M1560" s="9" t="str">
        <f>INDEX(key!$AS$4:$AS$7,B1560)</f>
        <v>SDG</v>
      </c>
      <c r="N1560" s="9" t="str">
        <f>INDEX(key!$I$3:$I$5,C1560)</f>
        <v>DMo</v>
      </c>
      <c r="O1560" s="9" t="str">
        <f>INDEX(key!$F$9:$F$10,D1560)</f>
        <v>Ex</v>
      </c>
      <c r="P1560" s="9" t="str">
        <f>INDEX(key!$AT$3:$BI$3,E1560)</f>
        <v>CZ03</v>
      </c>
      <c r="Q1560" s="9" t="str">
        <f>INDEX('HVACwts Src'!$D$7:$I$7,F1560)</f>
        <v>rNCOH</v>
      </c>
      <c r="R1560" s="36">
        <f>IF(G1560,INDEX('HVACwts Src'!$D$11:$U$164,(B1560-1)*39+(D1560-1)*19+E1560,(C1560-1)*6+F1560),0)</f>
        <v>0</v>
      </c>
      <c r="T1560" t="str">
        <f t="shared" si="146"/>
        <v>HV_SDGDMoExCZ03</v>
      </c>
      <c r="U1560" t="str">
        <f t="shared" si="147"/>
        <v>rNCOH</v>
      </c>
      <c r="V1560" s="36">
        <f t="shared" si="148"/>
        <v>0</v>
      </c>
    </row>
    <row r="1561" spans="1:22" x14ac:dyDescent="0.25">
      <c r="A1561" s="86">
        <f t="shared" si="149"/>
        <v>1555</v>
      </c>
      <c r="B1561">
        <v>3</v>
      </c>
      <c r="C1561">
        <v>3</v>
      </c>
      <c r="D1561">
        <v>1</v>
      </c>
      <c r="E1561">
        <v>4</v>
      </c>
      <c r="F1561">
        <v>1</v>
      </c>
      <c r="G1561" t="b">
        <f>INDEX(key!$AT$4:$BI$7,B1561,E1561)</f>
        <v>0</v>
      </c>
      <c r="H1561" t="str">
        <f t="shared" si="144"/>
        <v>HV_SDGDMoExCZ04rDXGF</v>
      </c>
      <c r="I1561" s="9" t="s">
        <v>1799</v>
      </c>
      <c r="J1561" t="str">
        <f t="shared" si="145"/>
        <v>HV_SDGDMoExCZ04</v>
      </c>
      <c r="K1561" s="9" t="s">
        <v>1662</v>
      </c>
      <c r="L1561" s="9" t="s">
        <v>45</v>
      </c>
      <c r="M1561" s="9" t="str">
        <f>INDEX(key!$AS$4:$AS$7,B1561)</f>
        <v>SDG</v>
      </c>
      <c r="N1561" s="9" t="str">
        <f>INDEX(key!$I$3:$I$5,C1561)</f>
        <v>DMo</v>
      </c>
      <c r="O1561" s="9" t="str">
        <f>INDEX(key!$F$9:$F$10,D1561)</f>
        <v>Ex</v>
      </c>
      <c r="P1561" s="9" t="str">
        <f>INDEX(key!$AT$3:$BI$3,E1561)</f>
        <v>CZ04</v>
      </c>
      <c r="Q1561" s="9" t="str">
        <f>INDEX('HVACwts Src'!$D$7:$I$7,F1561)</f>
        <v>rDXGF</v>
      </c>
      <c r="R1561" s="36">
        <f>IF(G1561,INDEX('HVACwts Src'!$D$11:$U$164,(B1561-1)*39+(D1561-1)*19+E1561,(C1561-1)*6+F1561),0)</f>
        <v>0</v>
      </c>
      <c r="T1561" t="str">
        <f t="shared" si="146"/>
        <v>HV_SDGDMoExCZ04</v>
      </c>
      <c r="U1561" t="str">
        <f t="shared" si="147"/>
        <v>rDXGF</v>
      </c>
      <c r="V1561" s="36">
        <f t="shared" si="148"/>
        <v>0</v>
      </c>
    </row>
    <row r="1562" spans="1:22" x14ac:dyDescent="0.25">
      <c r="A1562" s="86">
        <f t="shared" si="149"/>
        <v>1556</v>
      </c>
      <c r="B1562">
        <v>3</v>
      </c>
      <c r="C1562">
        <v>3</v>
      </c>
      <c r="D1562">
        <v>1</v>
      </c>
      <c r="E1562">
        <v>4</v>
      </c>
      <c r="F1562">
        <v>2</v>
      </c>
      <c r="G1562" t="b">
        <f>INDEX(key!$AT$4:$BI$7,B1562,E1562)</f>
        <v>0</v>
      </c>
      <c r="H1562" t="str">
        <f t="shared" si="144"/>
        <v>HV_SDGDMoExCZ04rNCGF</v>
      </c>
      <c r="I1562" s="9" t="s">
        <v>1799</v>
      </c>
      <c r="J1562" t="str">
        <f t="shared" si="145"/>
        <v>HV_SDGDMoExCZ04</v>
      </c>
      <c r="K1562" s="9" t="s">
        <v>1662</v>
      </c>
      <c r="L1562" s="9" t="s">
        <v>45</v>
      </c>
      <c r="M1562" s="9" t="str">
        <f>INDEX(key!$AS$4:$AS$7,B1562)</f>
        <v>SDG</v>
      </c>
      <c r="N1562" s="9" t="str">
        <f>INDEX(key!$I$3:$I$5,C1562)</f>
        <v>DMo</v>
      </c>
      <c r="O1562" s="9" t="str">
        <f>INDEX(key!$F$9:$F$10,D1562)</f>
        <v>Ex</v>
      </c>
      <c r="P1562" s="9" t="str">
        <f>INDEX(key!$AT$3:$BI$3,E1562)</f>
        <v>CZ04</v>
      </c>
      <c r="Q1562" s="9" t="str">
        <f>INDEX('HVACwts Src'!$D$7:$I$7,F1562)</f>
        <v>rNCGF</v>
      </c>
      <c r="R1562" s="36">
        <f>IF(G1562,INDEX('HVACwts Src'!$D$11:$U$164,(B1562-1)*39+(D1562-1)*19+E1562,(C1562-1)*6+F1562),0)</f>
        <v>0</v>
      </c>
      <c r="T1562" t="str">
        <f t="shared" si="146"/>
        <v>HV_SDGDMoExCZ04</v>
      </c>
      <c r="U1562" t="str">
        <f t="shared" si="147"/>
        <v>rNCGF</v>
      </c>
      <c r="V1562" s="36">
        <f t="shared" si="148"/>
        <v>0</v>
      </c>
    </row>
    <row r="1563" spans="1:22" x14ac:dyDescent="0.25">
      <c r="A1563" s="86">
        <f t="shared" si="149"/>
        <v>1557</v>
      </c>
      <c r="B1563">
        <v>3</v>
      </c>
      <c r="C1563">
        <v>3</v>
      </c>
      <c r="D1563">
        <v>1</v>
      </c>
      <c r="E1563">
        <v>4</v>
      </c>
      <c r="F1563">
        <v>3</v>
      </c>
      <c r="G1563" t="b">
        <f>INDEX(key!$AT$4:$BI$7,B1563,E1563)</f>
        <v>0</v>
      </c>
      <c r="H1563" t="str">
        <f t="shared" si="144"/>
        <v>HV_SDGDMoExCZ04rDXHP</v>
      </c>
      <c r="I1563" s="9" t="s">
        <v>1799</v>
      </c>
      <c r="J1563" t="str">
        <f t="shared" si="145"/>
        <v>HV_SDGDMoExCZ04</v>
      </c>
      <c r="K1563" s="9" t="s">
        <v>1662</v>
      </c>
      <c r="L1563" s="9" t="s">
        <v>45</v>
      </c>
      <c r="M1563" s="9" t="str">
        <f>INDEX(key!$AS$4:$AS$7,B1563)</f>
        <v>SDG</v>
      </c>
      <c r="N1563" s="9" t="str">
        <f>INDEX(key!$I$3:$I$5,C1563)</f>
        <v>DMo</v>
      </c>
      <c r="O1563" s="9" t="str">
        <f>INDEX(key!$F$9:$F$10,D1563)</f>
        <v>Ex</v>
      </c>
      <c r="P1563" s="9" t="str">
        <f>INDEX(key!$AT$3:$BI$3,E1563)</f>
        <v>CZ04</v>
      </c>
      <c r="Q1563" s="9" t="str">
        <f>INDEX('HVACwts Src'!$D$7:$I$7,F1563)</f>
        <v>rDXHP</v>
      </c>
      <c r="R1563" s="36">
        <f>IF(G1563,INDEX('HVACwts Src'!$D$11:$U$164,(B1563-1)*39+(D1563-1)*19+E1563,(C1563-1)*6+F1563),0)</f>
        <v>0</v>
      </c>
      <c r="T1563" t="str">
        <f t="shared" si="146"/>
        <v>HV_SDGDMoExCZ04</v>
      </c>
      <c r="U1563" t="str">
        <f t="shared" si="147"/>
        <v>rDXHP</v>
      </c>
      <c r="V1563" s="36">
        <f t="shared" si="148"/>
        <v>0</v>
      </c>
    </row>
    <row r="1564" spans="1:22" x14ac:dyDescent="0.25">
      <c r="A1564" s="86">
        <f t="shared" si="149"/>
        <v>1558</v>
      </c>
      <c r="B1564">
        <v>3</v>
      </c>
      <c r="C1564">
        <v>3</v>
      </c>
      <c r="D1564">
        <v>1</v>
      </c>
      <c r="E1564">
        <v>4</v>
      </c>
      <c r="F1564">
        <v>4</v>
      </c>
      <c r="G1564" t="b">
        <f>INDEX(key!$AT$4:$BI$7,B1564,E1564)</f>
        <v>0</v>
      </c>
      <c r="H1564" t="str">
        <f t="shared" si="144"/>
        <v>HV_SDGDMoExCZ04rNCEH</v>
      </c>
      <c r="I1564" s="9" t="s">
        <v>1799</v>
      </c>
      <c r="J1564" t="str">
        <f t="shared" si="145"/>
        <v>HV_SDGDMoExCZ04</v>
      </c>
      <c r="K1564" s="9" t="s">
        <v>1662</v>
      </c>
      <c r="L1564" s="9" t="s">
        <v>45</v>
      </c>
      <c r="M1564" s="9" t="str">
        <f>INDEX(key!$AS$4:$AS$7,B1564)</f>
        <v>SDG</v>
      </c>
      <c r="N1564" s="9" t="str">
        <f>INDEX(key!$I$3:$I$5,C1564)</f>
        <v>DMo</v>
      </c>
      <c r="O1564" s="9" t="str">
        <f>INDEX(key!$F$9:$F$10,D1564)</f>
        <v>Ex</v>
      </c>
      <c r="P1564" s="9" t="str">
        <f>INDEX(key!$AT$3:$BI$3,E1564)</f>
        <v>CZ04</v>
      </c>
      <c r="Q1564" s="9" t="str">
        <f>INDEX('HVACwts Src'!$D$7:$I$7,F1564)</f>
        <v>rNCEH</v>
      </c>
      <c r="R1564" s="36">
        <f>IF(G1564,INDEX('HVACwts Src'!$D$11:$U$164,(B1564-1)*39+(D1564-1)*19+E1564,(C1564-1)*6+F1564),0)</f>
        <v>0</v>
      </c>
      <c r="T1564" t="str">
        <f t="shared" si="146"/>
        <v>HV_SDGDMoExCZ04</v>
      </c>
      <c r="U1564" t="str">
        <f t="shared" si="147"/>
        <v>rNCEH</v>
      </c>
      <c r="V1564" s="36">
        <f t="shared" si="148"/>
        <v>0</v>
      </c>
    </row>
    <row r="1565" spans="1:22" x14ac:dyDescent="0.25">
      <c r="A1565" s="86">
        <f t="shared" si="149"/>
        <v>1559</v>
      </c>
      <c r="B1565">
        <v>3</v>
      </c>
      <c r="C1565">
        <v>3</v>
      </c>
      <c r="D1565">
        <v>1</v>
      </c>
      <c r="E1565">
        <v>4</v>
      </c>
      <c r="F1565">
        <v>5</v>
      </c>
      <c r="G1565" t="b">
        <f>INDEX(key!$AT$4:$BI$7,B1565,E1565)</f>
        <v>0</v>
      </c>
      <c r="H1565" t="str">
        <f t="shared" si="144"/>
        <v>HV_SDGDMoExCZ04rDXOH</v>
      </c>
      <c r="I1565" s="9" t="s">
        <v>1799</v>
      </c>
      <c r="J1565" t="str">
        <f t="shared" si="145"/>
        <v>HV_SDGDMoExCZ04</v>
      </c>
      <c r="K1565" s="9" t="s">
        <v>1662</v>
      </c>
      <c r="L1565" s="9" t="s">
        <v>45</v>
      </c>
      <c r="M1565" s="9" t="str">
        <f>INDEX(key!$AS$4:$AS$7,B1565)</f>
        <v>SDG</v>
      </c>
      <c r="N1565" s="9" t="str">
        <f>INDEX(key!$I$3:$I$5,C1565)</f>
        <v>DMo</v>
      </c>
      <c r="O1565" s="9" t="str">
        <f>INDEX(key!$F$9:$F$10,D1565)</f>
        <v>Ex</v>
      </c>
      <c r="P1565" s="9" t="str">
        <f>INDEX(key!$AT$3:$BI$3,E1565)</f>
        <v>CZ04</v>
      </c>
      <c r="Q1565" s="9" t="str">
        <f>INDEX('HVACwts Src'!$D$7:$I$7,F1565)</f>
        <v>rDXOH</v>
      </c>
      <c r="R1565" s="36">
        <f>IF(G1565,INDEX('HVACwts Src'!$D$11:$U$164,(B1565-1)*39+(D1565-1)*19+E1565,(C1565-1)*6+F1565),0)</f>
        <v>0</v>
      </c>
      <c r="T1565" t="str">
        <f t="shared" si="146"/>
        <v>HV_SDGDMoExCZ04</v>
      </c>
      <c r="U1565" t="str">
        <f t="shared" si="147"/>
        <v>rDXOH</v>
      </c>
      <c r="V1565" s="36">
        <f t="shared" si="148"/>
        <v>0</v>
      </c>
    </row>
    <row r="1566" spans="1:22" x14ac:dyDescent="0.25">
      <c r="A1566" s="86">
        <f t="shared" si="149"/>
        <v>1560</v>
      </c>
      <c r="B1566">
        <v>3</v>
      </c>
      <c r="C1566">
        <v>3</v>
      </c>
      <c r="D1566">
        <v>1</v>
      </c>
      <c r="E1566">
        <v>4</v>
      </c>
      <c r="F1566">
        <v>6</v>
      </c>
      <c r="G1566" t="b">
        <f>INDEX(key!$AT$4:$BI$7,B1566,E1566)</f>
        <v>0</v>
      </c>
      <c r="H1566" t="str">
        <f t="shared" si="144"/>
        <v>HV_SDGDMoExCZ04rNCOH</v>
      </c>
      <c r="I1566" s="9" t="s">
        <v>1799</v>
      </c>
      <c r="J1566" t="str">
        <f t="shared" si="145"/>
        <v>HV_SDGDMoExCZ04</v>
      </c>
      <c r="K1566" s="9" t="s">
        <v>1662</v>
      </c>
      <c r="L1566" s="9" t="s">
        <v>45</v>
      </c>
      <c r="M1566" s="9" t="str">
        <f>INDEX(key!$AS$4:$AS$7,B1566)</f>
        <v>SDG</v>
      </c>
      <c r="N1566" s="9" t="str">
        <f>INDEX(key!$I$3:$I$5,C1566)</f>
        <v>DMo</v>
      </c>
      <c r="O1566" s="9" t="str">
        <f>INDEX(key!$F$9:$F$10,D1566)</f>
        <v>Ex</v>
      </c>
      <c r="P1566" s="9" t="str">
        <f>INDEX(key!$AT$3:$BI$3,E1566)</f>
        <v>CZ04</v>
      </c>
      <c r="Q1566" s="9" t="str">
        <f>INDEX('HVACwts Src'!$D$7:$I$7,F1566)</f>
        <v>rNCOH</v>
      </c>
      <c r="R1566" s="36">
        <f>IF(G1566,INDEX('HVACwts Src'!$D$11:$U$164,(B1566-1)*39+(D1566-1)*19+E1566,(C1566-1)*6+F1566),0)</f>
        <v>0</v>
      </c>
      <c r="T1566" t="str">
        <f t="shared" si="146"/>
        <v>HV_SDGDMoExCZ04</v>
      </c>
      <c r="U1566" t="str">
        <f t="shared" si="147"/>
        <v>rNCOH</v>
      </c>
      <c r="V1566" s="36">
        <f t="shared" si="148"/>
        <v>0</v>
      </c>
    </row>
    <row r="1567" spans="1:22" x14ac:dyDescent="0.25">
      <c r="A1567" s="86">
        <f t="shared" si="149"/>
        <v>1561</v>
      </c>
      <c r="B1567">
        <v>3</v>
      </c>
      <c r="C1567">
        <v>3</v>
      </c>
      <c r="D1567">
        <v>1</v>
      </c>
      <c r="E1567">
        <v>5</v>
      </c>
      <c r="F1567">
        <v>1</v>
      </c>
      <c r="G1567" t="b">
        <f>INDEX(key!$AT$4:$BI$7,B1567,E1567)</f>
        <v>0</v>
      </c>
      <c r="H1567" t="str">
        <f t="shared" si="144"/>
        <v>HV_SDGDMoExCZ05rDXGF</v>
      </c>
      <c r="I1567" s="9" t="s">
        <v>1799</v>
      </c>
      <c r="J1567" t="str">
        <f t="shared" si="145"/>
        <v>HV_SDGDMoExCZ05</v>
      </c>
      <c r="K1567" s="9" t="s">
        <v>1662</v>
      </c>
      <c r="L1567" s="9" t="s">
        <v>45</v>
      </c>
      <c r="M1567" s="9" t="str">
        <f>INDEX(key!$AS$4:$AS$7,B1567)</f>
        <v>SDG</v>
      </c>
      <c r="N1567" s="9" t="str">
        <f>INDEX(key!$I$3:$I$5,C1567)</f>
        <v>DMo</v>
      </c>
      <c r="O1567" s="9" t="str">
        <f>INDEX(key!$F$9:$F$10,D1567)</f>
        <v>Ex</v>
      </c>
      <c r="P1567" s="9" t="str">
        <f>INDEX(key!$AT$3:$BI$3,E1567)</f>
        <v>CZ05</v>
      </c>
      <c r="Q1567" s="9" t="str">
        <f>INDEX('HVACwts Src'!$D$7:$I$7,F1567)</f>
        <v>rDXGF</v>
      </c>
      <c r="R1567" s="36">
        <f>IF(G1567,INDEX('HVACwts Src'!$D$11:$U$164,(B1567-1)*39+(D1567-1)*19+E1567,(C1567-1)*6+F1567),0)</f>
        <v>0</v>
      </c>
      <c r="T1567" t="str">
        <f t="shared" si="146"/>
        <v>HV_SDGDMoExCZ05</v>
      </c>
      <c r="U1567" t="str">
        <f t="shared" si="147"/>
        <v>rDXGF</v>
      </c>
      <c r="V1567" s="36">
        <f t="shared" si="148"/>
        <v>0</v>
      </c>
    </row>
    <row r="1568" spans="1:22" x14ac:dyDescent="0.25">
      <c r="A1568" s="86">
        <f t="shared" si="149"/>
        <v>1562</v>
      </c>
      <c r="B1568">
        <v>3</v>
      </c>
      <c r="C1568">
        <v>3</v>
      </c>
      <c r="D1568">
        <v>1</v>
      </c>
      <c r="E1568">
        <v>5</v>
      </c>
      <c r="F1568">
        <v>2</v>
      </c>
      <c r="G1568" t="b">
        <f>INDEX(key!$AT$4:$BI$7,B1568,E1568)</f>
        <v>0</v>
      </c>
      <c r="H1568" t="str">
        <f t="shared" si="144"/>
        <v>HV_SDGDMoExCZ05rNCGF</v>
      </c>
      <c r="I1568" s="9" t="s">
        <v>1799</v>
      </c>
      <c r="J1568" t="str">
        <f t="shared" si="145"/>
        <v>HV_SDGDMoExCZ05</v>
      </c>
      <c r="K1568" s="9" t="s">
        <v>1662</v>
      </c>
      <c r="L1568" s="9" t="s">
        <v>45</v>
      </c>
      <c r="M1568" s="9" t="str">
        <f>INDEX(key!$AS$4:$AS$7,B1568)</f>
        <v>SDG</v>
      </c>
      <c r="N1568" s="9" t="str">
        <f>INDEX(key!$I$3:$I$5,C1568)</f>
        <v>DMo</v>
      </c>
      <c r="O1568" s="9" t="str">
        <f>INDEX(key!$F$9:$F$10,D1568)</f>
        <v>Ex</v>
      </c>
      <c r="P1568" s="9" t="str">
        <f>INDEX(key!$AT$3:$BI$3,E1568)</f>
        <v>CZ05</v>
      </c>
      <c r="Q1568" s="9" t="str">
        <f>INDEX('HVACwts Src'!$D$7:$I$7,F1568)</f>
        <v>rNCGF</v>
      </c>
      <c r="R1568" s="36">
        <f>IF(G1568,INDEX('HVACwts Src'!$D$11:$U$164,(B1568-1)*39+(D1568-1)*19+E1568,(C1568-1)*6+F1568),0)</f>
        <v>0</v>
      </c>
      <c r="T1568" t="str">
        <f t="shared" si="146"/>
        <v>HV_SDGDMoExCZ05</v>
      </c>
      <c r="U1568" t="str">
        <f t="shared" si="147"/>
        <v>rNCGF</v>
      </c>
      <c r="V1568" s="36">
        <f t="shared" si="148"/>
        <v>0</v>
      </c>
    </row>
    <row r="1569" spans="1:22" x14ac:dyDescent="0.25">
      <c r="A1569" s="86">
        <f t="shared" si="149"/>
        <v>1563</v>
      </c>
      <c r="B1569">
        <v>3</v>
      </c>
      <c r="C1569">
        <v>3</v>
      </c>
      <c r="D1569">
        <v>1</v>
      </c>
      <c r="E1569">
        <v>5</v>
      </c>
      <c r="F1569">
        <v>3</v>
      </c>
      <c r="G1569" t="b">
        <f>INDEX(key!$AT$4:$BI$7,B1569,E1569)</f>
        <v>0</v>
      </c>
      <c r="H1569" t="str">
        <f t="shared" si="144"/>
        <v>HV_SDGDMoExCZ05rDXHP</v>
      </c>
      <c r="I1569" s="9" t="s">
        <v>1799</v>
      </c>
      <c r="J1569" t="str">
        <f t="shared" si="145"/>
        <v>HV_SDGDMoExCZ05</v>
      </c>
      <c r="K1569" s="9" t="s">
        <v>1662</v>
      </c>
      <c r="L1569" s="9" t="s">
        <v>45</v>
      </c>
      <c r="M1569" s="9" t="str">
        <f>INDEX(key!$AS$4:$AS$7,B1569)</f>
        <v>SDG</v>
      </c>
      <c r="N1569" s="9" t="str">
        <f>INDEX(key!$I$3:$I$5,C1569)</f>
        <v>DMo</v>
      </c>
      <c r="O1569" s="9" t="str">
        <f>INDEX(key!$F$9:$F$10,D1569)</f>
        <v>Ex</v>
      </c>
      <c r="P1569" s="9" t="str">
        <f>INDEX(key!$AT$3:$BI$3,E1569)</f>
        <v>CZ05</v>
      </c>
      <c r="Q1569" s="9" t="str">
        <f>INDEX('HVACwts Src'!$D$7:$I$7,F1569)</f>
        <v>rDXHP</v>
      </c>
      <c r="R1569" s="36">
        <f>IF(G1569,INDEX('HVACwts Src'!$D$11:$U$164,(B1569-1)*39+(D1569-1)*19+E1569,(C1569-1)*6+F1569),0)</f>
        <v>0</v>
      </c>
      <c r="T1569" t="str">
        <f t="shared" si="146"/>
        <v>HV_SDGDMoExCZ05</v>
      </c>
      <c r="U1569" t="str">
        <f t="shared" si="147"/>
        <v>rDXHP</v>
      </c>
      <c r="V1569" s="36">
        <f t="shared" si="148"/>
        <v>0</v>
      </c>
    </row>
    <row r="1570" spans="1:22" x14ac:dyDescent="0.25">
      <c r="A1570" s="86">
        <f t="shared" si="149"/>
        <v>1564</v>
      </c>
      <c r="B1570">
        <v>3</v>
      </c>
      <c r="C1570">
        <v>3</v>
      </c>
      <c r="D1570">
        <v>1</v>
      </c>
      <c r="E1570">
        <v>5</v>
      </c>
      <c r="F1570">
        <v>4</v>
      </c>
      <c r="G1570" t="b">
        <f>INDEX(key!$AT$4:$BI$7,B1570,E1570)</f>
        <v>0</v>
      </c>
      <c r="H1570" t="str">
        <f t="shared" si="144"/>
        <v>HV_SDGDMoExCZ05rNCEH</v>
      </c>
      <c r="I1570" s="9" t="s">
        <v>1799</v>
      </c>
      <c r="J1570" t="str">
        <f t="shared" si="145"/>
        <v>HV_SDGDMoExCZ05</v>
      </c>
      <c r="K1570" s="9" t="s">
        <v>1662</v>
      </c>
      <c r="L1570" s="9" t="s">
        <v>45</v>
      </c>
      <c r="M1570" s="9" t="str">
        <f>INDEX(key!$AS$4:$AS$7,B1570)</f>
        <v>SDG</v>
      </c>
      <c r="N1570" s="9" t="str">
        <f>INDEX(key!$I$3:$I$5,C1570)</f>
        <v>DMo</v>
      </c>
      <c r="O1570" s="9" t="str">
        <f>INDEX(key!$F$9:$F$10,D1570)</f>
        <v>Ex</v>
      </c>
      <c r="P1570" s="9" t="str">
        <f>INDEX(key!$AT$3:$BI$3,E1570)</f>
        <v>CZ05</v>
      </c>
      <c r="Q1570" s="9" t="str">
        <f>INDEX('HVACwts Src'!$D$7:$I$7,F1570)</f>
        <v>rNCEH</v>
      </c>
      <c r="R1570" s="36">
        <f>IF(G1570,INDEX('HVACwts Src'!$D$11:$U$164,(B1570-1)*39+(D1570-1)*19+E1570,(C1570-1)*6+F1570),0)</f>
        <v>0</v>
      </c>
      <c r="T1570" t="str">
        <f t="shared" si="146"/>
        <v>HV_SDGDMoExCZ05</v>
      </c>
      <c r="U1570" t="str">
        <f t="shared" si="147"/>
        <v>rNCEH</v>
      </c>
      <c r="V1570" s="36">
        <f t="shared" si="148"/>
        <v>0</v>
      </c>
    </row>
    <row r="1571" spans="1:22" x14ac:dyDescent="0.25">
      <c r="A1571" s="86">
        <f t="shared" si="149"/>
        <v>1565</v>
      </c>
      <c r="B1571">
        <v>3</v>
      </c>
      <c r="C1571">
        <v>3</v>
      </c>
      <c r="D1571">
        <v>1</v>
      </c>
      <c r="E1571">
        <v>5</v>
      </c>
      <c r="F1571">
        <v>5</v>
      </c>
      <c r="G1571" t="b">
        <f>INDEX(key!$AT$4:$BI$7,B1571,E1571)</f>
        <v>0</v>
      </c>
      <c r="H1571" t="str">
        <f t="shared" si="144"/>
        <v>HV_SDGDMoExCZ05rDXOH</v>
      </c>
      <c r="I1571" s="9" t="s">
        <v>1799</v>
      </c>
      <c r="J1571" t="str">
        <f t="shared" si="145"/>
        <v>HV_SDGDMoExCZ05</v>
      </c>
      <c r="K1571" s="9" t="s">
        <v>1662</v>
      </c>
      <c r="L1571" s="9" t="s">
        <v>45</v>
      </c>
      <c r="M1571" s="9" t="str">
        <f>INDEX(key!$AS$4:$AS$7,B1571)</f>
        <v>SDG</v>
      </c>
      <c r="N1571" s="9" t="str">
        <f>INDEX(key!$I$3:$I$5,C1571)</f>
        <v>DMo</v>
      </c>
      <c r="O1571" s="9" t="str">
        <f>INDEX(key!$F$9:$F$10,D1571)</f>
        <v>Ex</v>
      </c>
      <c r="P1571" s="9" t="str">
        <f>INDEX(key!$AT$3:$BI$3,E1571)</f>
        <v>CZ05</v>
      </c>
      <c r="Q1571" s="9" t="str">
        <f>INDEX('HVACwts Src'!$D$7:$I$7,F1571)</f>
        <v>rDXOH</v>
      </c>
      <c r="R1571" s="36">
        <f>IF(G1571,INDEX('HVACwts Src'!$D$11:$U$164,(B1571-1)*39+(D1571-1)*19+E1571,(C1571-1)*6+F1571),0)</f>
        <v>0</v>
      </c>
      <c r="T1571" t="str">
        <f t="shared" si="146"/>
        <v>HV_SDGDMoExCZ05</v>
      </c>
      <c r="U1571" t="str">
        <f t="shared" si="147"/>
        <v>rDXOH</v>
      </c>
      <c r="V1571" s="36">
        <f t="shared" si="148"/>
        <v>0</v>
      </c>
    </row>
    <row r="1572" spans="1:22" x14ac:dyDescent="0.25">
      <c r="A1572" s="86">
        <f t="shared" si="149"/>
        <v>1566</v>
      </c>
      <c r="B1572">
        <v>3</v>
      </c>
      <c r="C1572">
        <v>3</v>
      </c>
      <c r="D1572">
        <v>1</v>
      </c>
      <c r="E1572">
        <v>5</v>
      </c>
      <c r="F1572">
        <v>6</v>
      </c>
      <c r="G1572" t="b">
        <f>INDEX(key!$AT$4:$BI$7,B1572,E1572)</f>
        <v>0</v>
      </c>
      <c r="H1572" t="str">
        <f t="shared" si="144"/>
        <v>HV_SDGDMoExCZ05rNCOH</v>
      </c>
      <c r="I1572" s="9" t="s">
        <v>1799</v>
      </c>
      <c r="J1572" t="str">
        <f t="shared" si="145"/>
        <v>HV_SDGDMoExCZ05</v>
      </c>
      <c r="K1572" s="9" t="s">
        <v>1662</v>
      </c>
      <c r="L1572" s="9" t="s">
        <v>45</v>
      </c>
      <c r="M1572" s="9" t="str">
        <f>INDEX(key!$AS$4:$AS$7,B1572)</f>
        <v>SDG</v>
      </c>
      <c r="N1572" s="9" t="str">
        <f>INDEX(key!$I$3:$I$5,C1572)</f>
        <v>DMo</v>
      </c>
      <c r="O1572" s="9" t="str">
        <f>INDEX(key!$F$9:$F$10,D1572)</f>
        <v>Ex</v>
      </c>
      <c r="P1572" s="9" t="str">
        <f>INDEX(key!$AT$3:$BI$3,E1572)</f>
        <v>CZ05</v>
      </c>
      <c r="Q1572" s="9" t="str">
        <f>INDEX('HVACwts Src'!$D$7:$I$7,F1572)</f>
        <v>rNCOH</v>
      </c>
      <c r="R1572" s="36">
        <f>IF(G1572,INDEX('HVACwts Src'!$D$11:$U$164,(B1572-1)*39+(D1572-1)*19+E1572,(C1572-1)*6+F1572),0)</f>
        <v>0</v>
      </c>
      <c r="T1572" t="str">
        <f t="shared" si="146"/>
        <v>HV_SDGDMoExCZ05</v>
      </c>
      <c r="U1572" t="str">
        <f t="shared" si="147"/>
        <v>rNCOH</v>
      </c>
      <c r="V1572" s="36">
        <f t="shared" si="148"/>
        <v>0</v>
      </c>
    </row>
    <row r="1573" spans="1:22" x14ac:dyDescent="0.25">
      <c r="A1573" s="86">
        <f t="shared" si="149"/>
        <v>1567</v>
      </c>
      <c r="B1573">
        <v>3</v>
      </c>
      <c r="C1573">
        <v>3</v>
      </c>
      <c r="D1573">
        <v>1</v>
      </c>
      <c r="E1573">
        <v>6</v>
      </c>
      <c r="F1573">
        <v>1</v>
      </c>
      <c r="G1573" t="b">
        <f>INDEX(key!$AT$4:$BI$7,B1573,E1573)</f>
        <v>1</v>
      </c>
      <c r="H1573" t="str">
        <f t="shared" si="144"/>
        <v>HV_SDGDMoExCZ06rDXGF</v>
      </c>
      <c r="I1573" s="9" t="s">
        <v>1799</v>
      </c>
      <c r="J1573" t="str">
        <f t="shared" si="145"/>
        <v>HV_SDGDMoExCZ06</v>
      </c>
      <c r="K1573" s="9" t="s">
        <v>1662</v>
      </c>
      <c r="L1573" s="9" t="s">
        <v>45</v>
      </c>
      <c r="M1573" s="9" t="str">
        <f>INDEX(key!$AS$4:$AS$7,B1573)</f>
        <v>SDG</v>
      </c>
      <c r="N1573" s="9" t="str">
        <f>INDEX(key!$I$3:$I$5,C1573)</f>
        <v>DMo</v>
      </c>
      <c r="O1573" s="9" t="str">
        <f>INDEX(key!$F$9:$F$10,D1573)</f>
        <v>Ex</v>
      </c>
      <c r="P1573" s="9" t="str">
        <f>INDEX(key!$AT$3:$BI$3,E1573)</f>
        <v>CZ06</v>
      </c>
      <c r="Q1573" s="9" t="str">
        <f>INDEX('HVACwts Src'!$D$7:$I$7,F1573)</f>
        <v>rDXGF</v>
      </c>
      <c r="R1573" s="36">
        <f>IF(G1573,INDEX('HVACwts Src'!$D$11:$U$164,(B1573-1)*39+(D1573-1)*19+E1573,(C1573-1)*6+F1573),0)</f>
        <v>0</v>
      </c>
      <c r="T1573" t="str">
        <f t="shared" si="146"/>
        <v>HV_SDGDMoExCZ06</v>
      </c>
      <c r="U1573" t="str">
        <f t="shared" si="147"/>
        <v>rDXGF</v>
      </c>
      <c r="V1573" s="36">
        <f t="shared" si="148"/>
        <v>0</v>
      </c>
    </row>
    <row r="1574" spans="1:22" x14ac:dyDescent="0.25">
      <c r="A1574" s="86">
        <f t="shared" si="149"/>
        <v>1568</v>
      </c>
      <c r="B1574">
        <v>3</v>
      </c>
      <c r="C1574">
        <v>3</v>
      </c>
      <c r="D1574">
        <v>1</v>
      </c>
      <c r="E1574">
        <v>6</v>
      </c>
      <c r="F1574">
        <v>2</v>
      </c>
      <c r="G1574" t="b">
        <f>INDEX(key!$AT$4:$BI$7,B1574,E1574)</f>
        <v>1</v>
      </c>
      <c r="H1574" t="str">
        <f t="shared" si="144"/>
        <v>HV_SDGDMoExCZ06rNCGF</v>
      </c>
      <c r="I1574" s="9" t="s">
        <v>1799</v>
      </c>
      <c r="J1574" t="str">
        <f t="shared" si="145"/>
        <v>HV_SDGDMoExCZ06</v>
      </c>
      <c r="K1574" s="9" t="s">
        <v>1662</v>
      </c>
      <c r="L1574" s="9" t="s">
        <v>45</v>
      </c>
      <c r="M1574" s="9" t="str">
        <f>INDEX(key!$AS$4:$AS$7,B1574)</f>
        <v>SDG</v>
      </c>
      <c r="N1574" s="9" t="str">
        <f>INDEX(key!$I$3:$I$5,C1574)</f>
        <v>DMo</v>
      </c>
      <c r="O1574" s="9" t="str">
        <f>INDEX(key!$F$9:$F$10,D1574)</f>
        <v>Ex</v>
      </c>
      <c r="P1574" s="9" t="str">
        <f>INDEX(key!$AT$3:$BI$3,E1574)</f>
        <v>CZ06</v>
      </c>
      <c r="Q1574" s="9" t="str">
        <f>INDEX('HVACwts Src'!$D$7:$I$7,F1574)</f>
        <v>rNCGF</v>
      </c>
      <c r="R1574" s="36">
        <f>IF(G1574,INDEX('HVACwts Src'!$D$11:$U$164,(B1574-1)*39+(D1574-1)*19+E1574,(C1574-1)*6+F1574),0)</f>
        <v>0</v>
      </c>
      <c r="T1574" t="str">
        <f t="shared" si="146"/>
        <v>HV_SDGDMoExCZ06</v>
      </c>
      <c r="U1574" t="str">
        <f t="shared" si="147"/>
        <v>rNCGF</v>
      </c>
      <c r="V1574" s="36">
        <f t="shared" si="148"/>
        <v>0</v>
      </c>
    </row>
    <row r="1575" spans="1:22" x14ac:dyDescent="0.25">
      <c r="A1575" s="86">
        <f t="shared" si="149"/>
        <v>1569</v>
      </c>
      <c r="B1575">
        <v>3</v>
      </c>
      <c r="C1575">
        <v>3</v>
      </c>
      <c r="D1575">
        <v>1</v>
      </c>
      <c r="E1575">
        <v>6</v>
      </c>
      <c r="F1575">
        <v>3</v>
      </c>
      <c r="G1575" t="b">
        <f>INDEX(key!$AT$4:$BI$7,B1575,E1575)</f>
        <v>1</v>
      </c>
      <c r="H1575" t="str">
        <f t="shared" si="144"/>
        <v>HV_SDGDMoExCZ06rDXHP</v>
      </c>
      <c r="I1575" s="9" t="s">
        <v>1799</v>
      </c>
      <c r="J1575" t="str">
        <f t="shared" si="145"/>
        <v>HV_SDGDMoExCZ06</v>
      </c>
      <c r="K1575" s="9" t="s">
        <v>1662</v>
      </c>
      <c r="L1575" s="9" t="s">
        <v>45</v>
      </c>
      <c r="M1575" s="9" t="str">
        <f>INDEX(key!$AS$4:$AS$7,B1575)</f>
        <v>SDG</v>
      </c>
      <c r="N1575" s="9" t="str">
        <f>INDEX(key!$I$3:$I$5,C1575)</f>
        <v>DMo</v>
      </c>
      <c r="O1575" s="9" t="str">
        <f>INDEX(key!$F$9:$F$10,D1575)</f>
        <v>Ex</v>
      </c>
      <c r="P1575" s="9" t="str">
        <f>INDEX(key!$AT$3:$BI$3,E1575)</f>
        <v>CZ06</v>
      </c>
      <c r="Q1575" s="9" t="str">
        <f>INDEX('HVACwts Src'!$D$7:$I$7,F1575)</f>
        <v>rDXHP</v>
      </c>
      <c r="R1575" s="36">
        <f>IF(G1575,INDEX('HVACwts Src'!$D$11:$U$164,(B1575-1)*39+(D1575-1)*19+E1575,(C1575-1)*6+F1575),0)</f>
        <v>0</v>
      </c>
      <c r="T1575" t="str">
        <f t="shared" si="146"/>
        <v>HV_SDGDMoExCZ06</v>
      </c>
      <c r="U1575" t="str">
        <f t="shared" si="147"/>
        <v>rDXHP</v>
      </c>
      <c r="V1575" s="36">
        <f t="shared" si="148"/>
        <v>0</v>
      </c>
    </row>
    <row r="1576" spans="1:22" x14ac:dyDescent="0.25">
      <c r="A1576" s="86">
        <f t="shared" si="149"/>
        <v>1570</v>
      </c>
      <c r="B1576">
        <v>3</v>
      </c>
      <c r="C1576">
        <v>3</v>
      </c>
      <c r="D1576">
        <v>1</v>
      </c>
      <c r="E1576">
        <v>6</v>
      </c>
      <c r="F1576">
        <v>4</v>
      </c>
      <c r="G1576" t="b">
        <f>INDEX(key!$AT$4:$BI$7,B1576,E1576)</f>
        <v>1</v>
      </c>
      <c r="H1576" t="str">
        <f t="shared" si="144"/>
        <v>HV_SDGDMoExCZ06rNCEH</v>
      </c>
      <c r="I1576" s="9" t="s">
        <v>1799</v>
      </c>
      <c r="J1576" t="str">
        <f t="shared" si="145"/>
        <v>HV_SDGDMoExCZ06</v>
      </c>
      <c r="K1576" s="9" t="s">
        <v>1662</v>
      </c>
      <c r="L1576" s="9" t="s">
        <v>45</v>
      </c>
      <c r="M1576" s="9" t="str">
        <f>INDEX(key!$AS$4:$AS$7,B1576)</f>
        <v>SDG</v>
      </c>
      <c r="N1576" s="9" t="str">
        <f>INDEX(key!$I$3:$I$5,C1576)</f>
        <v>DMo</v>
      </c>
      <c r="O1576" s="9" t="str">
        <f>INDEX(key!$F$9:$F$10,D1576)</f>
        <v>Ex</v>
      </c>
      <c r="P1576" s="9" t="str">
        <f>INDEX(key!$AT$3:$BI$3,E1576)</f>
        <v>CZ06</v>
      </c>
      <c r="Q1576" s="9" t="str">
        <f>INDEX('HVACwts Src'!$D$7:$I$7,F1576)</f>
        <v>rNCEH</v>
      </c>
      <c r="R1576" s="36">
        <f>IF(G1576,INDEX('HVACwts Src'!$D$11:$U$164,(B1576-1)*39+(D1576-1)*19+E1576,(C1576-1)*6+F1576),0)</f>
        <v>0</v>
      </c>
      <c r="T1576" t="str">
        <f t="shared" si="146"/>
        <v>HV_SDGDMoExCZ06</v>
      </c>
      <c r="U1576" t="str">
        <f t="shared" si="147"/>
        <v>rNCEH</v>
      </c>
      <c r="V1576" s="36">
        <f t="shared" si="148"/>
        <v>0</v>
      </c>
    </row>
    <row r="1577" spans="1:22" x14ac:dyDescent="0.25">
      <c r="A1577" s="86">
        <f t="shared" si="149"/>
        <v>1571</v>
      </c>
      <c r="B1577">
        <v>3</v>
      </c>
      <c r="C1577">
        <v>3</v>
      </c>
      <c r="D1577">
        <v>1</v>
      </c>
      <c r="E1577">
        <v>6</v>
      </c>
      <c r="F1577">
        <v>5</v>
      </c>
      <c r="G1577" t="b">
        <f>INDEX(key!$AT$4:$BI$7,B1577,E1577)</f>
        <v>1</v>
      </c>
      <c r="H1577" t="str">
        <f t="shared" si="144"/>
        <v>HV_SDGDMoExCZ06rDXOH</v>
      </c>
      <c r="I1577" s="9" t="s">
        <v>1799</v>
      </c>
      <c r="J1577" t="str">
        <f t="shared" si="145"/>
        <v>HV_SDGDMoExCZ06</v>
      </c>
      <c r="K1577" s="9" t="s">
        <v>1662</v>
      </c>
      <c r="L1577" s="9" t="s">
        <v>45</v>
      </c>
      <c r="M1577" s="9" t="str">
        <f>INDEX(key!$AS$4:$AS$7,B1577)</f>
        <v>SDG</v>
      </c>
      <c r="N1577" s="9" t="str">
        <f>INDEX(key!$I$3:$I$5,C1577)</f>
        <v>DMo</v>
      </c>
      <c r="O1577" s="9" t="str">
        <f>INDEX(key!$F$9:$F$10,D1577)</f>
        <v>Ex</v>
      </c>
      <c r="P1577" s="9" t="str">
        <f>INDEX(key!$AT$3:$BI$3,E1577)</f>
        <v>CZ06</v>
      </c>
      <c r="Q1577" s="9" t="str">
        <f>INDEX('HVACwts Src'!$D$7:$I$7,F1577)</f>
        <v>rDXOH</v>
      </c>
      <c r="R1577" s="36">
        <f>IF(G1577,INDEX('HVACwts Src'!$D$11:$U$164,(B1577-1)*39+(D1577-1)*19+E1577,(C1577-1)*6+F1577),0)</f>
        <v>0</v>
      </c>
      <c r="T1577" t="str">
        <f t="shared" si="146"/>
        <v>HV_SDGDMoExCZ06</v>
      </c>
      <c r="U1577" t="str">
        <f t="shared" si="147"/>
        <v>rDXOH</v>
      </c>
      <c r="V1577" s="36">
        <f t="shared" si="148"/>
        <v>0</v>
      </c>
    </row>
    <row r="1578" spans="1:22" x14ac:dyDescent="0.25">
      <c r="A1578" s="86">
        <f t="shared" si="149"/>
        <v>1572</v>
      </c>
      <c r="B1578">
        <v>3</v>
      </c>
      <c r="C1578">
        <v>3</v>
      </c>
      <c r="D1578">
        <v>1</v>
      </c>
      <c r="E1578">
        <v>6</v>
      </c>
      <c r="F1578">
        <v>6</v>
      </c>
      <c r="G1578" t="b">
        <f>INDEX(key!$AT$4:$BI$7,B1578,E1578)</f>
        <v>1</v>
      </c>
      <c r="H1578" t="str">
        <f t="shared" si="144"/>
        <v>HV_SDGDMoExCZ06rNCOH</v>
      </c>
      <c r="I1578" s="9" t="s">
        <v>1799</v>
      </c>
      <c r="J1578" t="str">
        <f t="shared" si="145"/>
        <v>HV_SDGDMoExCZ06</v>
      </c>
      <c r="K1578" s="9" t="s">
        <v>1662</v>
      </c>
      <c r="L1578" s="9" t="s">
        <v>45</v>
      </c>
      <c r="M1578" s="9" t="str">
        <f>INDEX(key!$AS$4:$AS$7,B1578)</f>
        <v>SDG</v>
      </c>
      <c r="N1578" s="9" t="str">
        <f>INDEX(key!$I$3:$I$5,C1578)</f>
        <v>DMo</v>
      </c>
      <c r="O1578" s="9" t="str">
        <f>INDEX(key!$F$9:$F$10,D1578)</f>
        <v>Ex</v>
      </c>
      <c r="P1578" s="9" t="str">
        <f>INDEX(key!$AT$3:$BI$3,E1578)</f>
        <v>CZ06</v>
      </c>
      <c r="Q1578" s="9" t="str">
        <f>INDEX('HVACwts Src'!$D$7:$I$7,F1578)</f>
        <v>rNCOH</v>
      </c>
      <c r="R1578" s="36">
        <f>IF(G1578,INDEX('HVACwts Src'!$D$11:$U$164,(B1578-1)*39+(D1578-1)*19+E1578,(C1578-1)*6+F1578),0)</f>
        <v>0</v>
      </c>
      <c r="T1578" t="str">
        <f t="shared" si="146"/>
        <v>HV_SDGDMoExCZ06</v>
      </c>
      <c r="U1578" t="str">
        <f t="shared" si="147"/>
        <v>rNCOH</v>
      </c>
      <c r="V1578" s="36">
        <f t="shared" si="148"/>
        <v>0</v>
      </c>
    </row>
    <row r="1579" spans="1:22" x14ac:dyDescent="0.25">
      <c r="A1579" s="86">
        <f t="shared" si="149"/>
        <v>1573</v>
      </c>
      <c r="B1579">
        <v>3</v>
      </c>
      <c r="C1579">
        <v>3</v>
      </c>
      <c r="D1579">
        <v>1</v>
      </c>
      <c r="E1579">
        <v>7</v>
      </c>
      <c r="F1579">
        <v>1</v>
      </c>
      <c r="G1579" t="b">
        <f>INDEX(key!$AT$4:$BI$7,B1579,E1579)</f>
        <v>1</v>
      </c>
      <c r="H1579" t="str">
        <f t="shared" si="144"/>
        <v>HV_SDGDMoExCZ07rDXGF</v>
      </c>
      <c r="I1579" s="9" t="s">
        <v>1799</v>
      </c>
      <c r="J1579" t="str">
        <f t="shared" si="145"/>
        <v>HV_SDGDMoExCZ07</v>
      </c>
      <c r="K1579" s="9" t="s">
        <v>1662</v>
      </c>
      <c r="L1579" s="9" t="s">
        <v>45</v>
      </c>
      <c r="M1579" s="9" t="str">
        <f>INDEX(key!$AS$4:$AS$7,B1579)</f>
        <v>SDG</v>
      </c>
      <c r="N1579" s="9" t="str">
        <f>INDEX(key!$I$3:$I$5,C1579)</f>
        <v>DMo</v>
      </c>
      <c r="O1579" s="9" t="str">
        <f>INDEX(key!$F$9:$F$10,D1579)</f>
        <v>Ex</v>
      </c>
      <c r="P1579" s="9" t="str">
        <f>INDEX(key!$AT$3:$BI$3,E1579)</f>
        <v>CZ07</v>
      </c>
      <c r="Q1579" s="9" t="str">
        <f>INDEX('HVACwts Src'!$D$7:$I$7,F1579)</f>
        <v>rDXGF</v>
      </c>
      <c r="R1579" s="36">
        <f>IF(G1579,INDEX('HVACwts Src'!$D$11:$U$164,(B1579-1)*39+(D1579-1)*19+E1579,(C1579-1)*6+F1579),0)</f>
        <v>3813.8576000000003</v>
      </c>
      <c r="T1579" t="str">
        <f t="shared" si="146"/>
        <v>HV_SDGDMoExCZ07</v>
      </c>
      <c r="U1579" t="str">
        <f t="shared" si="147"/>
        <v>rDXGF</v>
      </c>
      <c r="V1579" s="36">
        <f t="shared" si="148"/>
        <v>3813.8576000000003</v>
      </c>
    </row>
    <row r="1580" spans="1:22" x14ac:dyDescent="0.25">
      <c r="A1580" s="86">
        <f t="shared" si="149"/>
        <v>1574</v>
      </c>
      <c r="B1580">
        <v>3</v>
      </c>
      <c r="C1580">
        <v>3</v>
      </c>
      <c r="D1580">
        <v>1</v>
      </c>
      <c r="E1580">
        <v>7</v>
      </c>
      <c r="F1580">
        <v>2</v>
      </c>
      <c r="G1580" t="b">
        <f>INDEX(key!$AT$4:$BI$7,B1580,E1580)</f>
        <v>1</v>
      </c>
      <c r="H1580" t="str">
        <f t="shared" si="144"/>
        <v>HV_SDGDMoExCZ07rNCGF</v>
      </c>
      <c r="I1580" s="9" t="s">
        <v>1799</v>
      </c>
      <c r="J1580" t="str">
        <f t="shared" si="145"/>
        <v>HV_SDGDMoExCZ07</v>
      </c>
      <c r="K1580" s="9" t="s">
        <v>1662</v>
      </c>
      <c r="L1580" s="9" t="s">
        <v>45</v>
      </c>
      <c r="M1580" s="9" t="str">
        <f>INDEX(key!$AS$4:$AS$7,B1580)</f>
        <v>SDG</v>
      </c>
      <c r="N1580" s="9" t="str">
        <f>INDEX(key!$I$3:$I$5,C1580)</f>
        <v>DMo</v>
      </c>
      <c r="O1580" s="9" t="str">
        <f>INDEX(key!$F$9:$F$10,D1580)</f>
        <v>Ex</v>
      </c>
      <c r="P1580" s="9" t="str">
        <f>INDEX(key!$AT$3:$BI$3,E1580)</f>
        <v>CZ07</v>
      </c>
      <c r="Q1580" s="9" t="str">
        <f>INDEX('HVACwts Src'!$D$7:$I$7,F1580)</f>
        <v>rNCGF</v>
      </c>
      <c r="R1580" s="36">
        <f>IF(G1580,INDEX('HVACwts Src'!$D$11:$U$164,(B1580-1)*39+(D1580-1)*19+E1580,(C1580-1)*6+F1580),0)</f>
        <v>13606.0736</v>
      </c>
      <c r="T1580" t="str">
        <f t="shared" si="146"/>
        <v>HV_SDGDMoExCZ07</v>
      </c>
      <c r="U1580" t="str">
        <f t="shared" si="147"/>
        <v>rNCGF</v>
      </c>
      <c r="V1580" s="36">
        <f t="shared" si="148"/>
        <v>13606.0736</v>
      </c>
    </row>
    <row r="1581" spans="1:22" x14ac:dyDescent="0.25">
      <c r="A1581" s="86">
        <f t="shared" si="149"/>
        <v>1575</v>
      </c>
      <c r="B1581">
        <v>3</v>
      </c>
      <c r="C1581">
        <v>3</v>
      </c>
      <c r="D1581">
        <v>1</v>
      </c>
      <c r="E1581">
        <v>7</v>
      </c>
      <c r="F1581">
        <v>3</v>
      </c>
      <c r="G1581" t="b">
        <f>INDEX(key!$AT$4:$BI$7,B1581,E1581)</f>
        <v>1</v>
      </c>
      <c r="H1581" t="str">
        <f t="shared" si="144"/>
        <v>HV_SDGDMoExCZ07rDXHP</v>
      </c>
      <c r="I1581" s="9" t="s">
        <v>1799</v>
      </c>
      <c r="J1581" t="str">
        <f t="shared" si="145"/>
        <v>HV_SDGDMoExCZ07</v>
      </c>
      <c r="K1581" s="9" t="s">
        <v>1662</v>
      </c>
      <c r="L1581" s="9" t="s">
        <v>45</v>
      </c>
      <c r="M1581" s="9" t="str">
        <f>INDEX(key!$AS$4:$AS$7,B1581)</f>
        <v>SDG</v>
      </c>
      <c r="N1581" s="9" t="str">
        <f>INDEX(key!$I$3:$I$5,C1581)</f>
        <v>DMo</v>
      </c>
      <c r="O1581" s="9" t="str">
        <f>INDEX(key!$F$9:$F$10,D1581)</f>
        <v>Ex</v>
      </c>
      <c r="P1581" s="9" t="str">
        <f>INDEX(key!$AT$3:$BI$3,E1581)</f>
        <v>CZ07</v>
      </c>
      <c r="Q1581" s="9" t="str">
        <f>INDEX('HVACwts Src'!$D$7:$I$7,F1581)</f>
        <v>rDXHP</v>
      </c>
      <c r="R1581" s="36">
        <f>IF(G1581,INDEX('HVACwts Src'!$D$11:$U$164,(B1581-1)*39+(D1581-1)*19+E1581,(C1581-1)*6+F1581),0)</f>
        <v>544.83680000000004</v>
      </c>
      <c r="T1581" t="str">
        <f t="shared" si="146"/>
        <v>HV_SDGDMoExCZ07</v>
      </c>
      <c r="U1581" t="str">
        <f t="shared" si="147"/>
        <v>rDXHP</v>
      </c>
      <c r="V1581" s="36">
        <f t="shared" si="148"/>
        <v>544.83680000000004</v>
      </c>
    </row>
    <row r="1582" spans="1:22" x14ac:dyDescent="0.25">
      <c r="A1582" s="86">
        <f t="shared" si="149"/>
        <v>1576</v>
      </c>
      <c r="B1582">
        <v>3</v>
      </c>
      <c r="C1582">
        <v>3</v>
      </c>
      <c r="D1582">
        <v>1</v>
      </c>
      <c r="E1582">
        <v>7</v>
      </c>
      <c r="F1582">
        <v>4</v>
      </c>
      <c r="G1582" t="b">
        <f>INDEX(key!$AT$4:$BI$7,B1582,E1582)</f>
        <v>1</v>
      </c>
      <c r="H1582" t="str">
        <f t="shared" si="144"/>
        <v>HV_SDGDMoExCZ07rNCEH</v>
      </c>
      <c r="I1582" s="9" t="s">
        <v>1799</v>
      </c>
      <c r="J1582" t="str">
        <f t="shared" si="145"/>
        <v>HV_SDGDMoExCZ07</v>
      </c>
      <c r="K1582" s="9" t="s">
        <v>1662</v>
      </c>
      <c r="L1582" s="9" t="s">
        <v>45</v>
      </c>
      <c r="M1582" s="9" t="str">
        <f>INDEX(key!$AS$4:$AS$7,B1582)</f>
        <v>SDG</v>
      </c>
      <c r="N1582" s="9" t="str">
        <f>INDEX(key!$I$3:$I$5,C1582)</f>
        <v>DMo</v>
      </c>
      <c r="O1582" s="9" t="str">
        <f>INDEX(key!$F$9:$F$10,D1582)</f>
        <v>Ex</v>
      </c>
      <c r="P1582" s="9" t="str">
        <f>INDEX(key!$AT$3:$BI$3,E1582)</f>
        <v>CZ07</v>
      </c>
      <c r="Q1582" s="9" t="str">
        <f>INDEX('HVACwts Src'!$D$7:$I$7,F1582)</f>
        <v>rNCEH</v>
      </c>
      <c r="R1582" s="36">
        <f>IF(G1582,INDEX('HVACwts Src'!$D$11:$U$164,(B1582-1)*39+(D1582-1)*19+E1582,(C1582-1)*6+F1582),0)</f>
        <v>1943.7248000000002</v>
      </c>
      <c r="T1582" t="str">
        <f t="shared" si="146"/>
        <v>HV_SDGDMoExCZ07</v>
      </c>
      <c r="U1582" t="str">
        <f t="shared" si="147"/>
        <v>rNCEH</v>
      </c>
      <c r="V1582" s="36">
        <f t="shared" si="148"/>
        <v>1943.7248000000002</v>
      </c>
    </row>
    <row r="1583" spans="1:22" x14ac:dyDescent="0.25">
      <c r="A1583" s="86">
        <f t="shared" si="149"/>
        <v>1577</v>
      </c>
      <c r="B1583">
        <v>3</v>
      </c>
      <c r="C1583">
        <v>3</v>
      </c>
      <c r="D1583">
        <v>1</v>
      </c>
      <c r="E1583">
        <v>7</v>
      </c>
      <c r="F1583">
        <v>5</v>
      </c>
      <c r="G1583" t="b">
        <f>INDEX(key!$AT$4:$BI$7,B1583,E1583)</f>
        <v>1</v>
      </c>
      <c r="H1583" t="str">
        <f t="shared" si="144"/>
        <v>HV_SDGDMoExCZ07rDXOH</v>
      </c>
      <c r="I1583" s="9" t="s">
        <v>1799</v>
      </c>
      <c r="J1583" t="str">
        <f t="shared" si="145"/>
        <v>HV_SDGDMoExCZ07</v>
      </c>
      <c r="K1583" s="9" t="s">
        <v>1662</v>
      </c>
      <c r="L1583" s="9" t="s">
        <v>45</v>
      </c>
      <c r="M1583" s="9" t="str">
        <f>INDEX(key!$AS$4:$AS$7,B1583)</f>
        <v>SDG</v>
      </c>
      <c r="N1583" s="9" t="str">
        <f>INDEX(key!$I$3:$I$5,C1583)</f>
        <v>DMo</v>
      </c>
      <c r="O1583" s="9" t="str">
        <f>INDEX(key!$F$9:$F$10,D1583)</f>
        <v>Ex</v>
      </c>
      <c r="P1583" s="9" t="str">
        <f>INDEX(key!$AT$3:$BI$3,E1583)</f>
        <v>CZ07</v>
      </c>
      <c r="Q1583" s="9" t="str">
        <f>INDEX('HVACwts Src'!$D$7:$I$7,F1583)</f>
        <v>rDXOH</v>
      </c>
      <c r="R1583" s="36">
        <f>IF(G1583,INDEX('HVACwts Src'!$D$11:$U$164,(B1583-1)*39+(D1583-1)*19+E1583,(C1583-1)*6+F1583),0)</f>
        <v>926.22256000000016</v>
      </c>
      <c r="T1583" t="str">
        <f t="shared" si="146"/>
        <v>HV_SDGDMoExCZ07</v>
      </c>
      <c r="U1583" t="str">
        <f t="shared" si="147"/>
        <v>rDXOH</v>
      </c>
      <c r="V1583" s="36">
        <f t="shared" si="148"/>
        <v>926.22256000000016</v>
      </c>
    </row>
    <row r="1584" spans="1:22" x14ac:dyDescent="0.25">
      <c r="A1584" s="86">
        <f t="shared" si="149"/>
        <v>1578</v>
      </c>
      <c r="B1584">
        <v>3</v>
      </c>
      <c r="C1584">
        <v>3</v>
      </c>
      <c r="D1584">
        <v>1</v>
      </c>
      <c r="E1584">
        <v>7</v>
      </c>
      <c r="F1584">
        <v>6</v>
      </c>
      <c r="G1584" t="b">
        <f>INDEX(key!$AT$4:$BI$7,B1584,E1584)</f>
        <v>1</v>
      </c>
      <c r="H1584" t="str">
        <f t="shared" si="144"/>
        <v>HV_SDGDMoExCZ07rNCOH</v>
      </c>
      <c r="I1584" s="9" t="s">
        <v>1799</v>
      </c>
      <c r="J1584" t="str">
        <f t="shared" si="145"/>
        <v>HV_SDGDMoExCZ07</v>
      </c>
      <c r="K1584" s="9" t="s">
        <v>1662</v>
      </c>
      <c r="L1584" s="9" t="s">
        <v>45</v>
      </c>
      <c r="M1584" s="9" t="str">
        <f>INDEX(key!$AS$4:$AS$7,B1584)</f>
        <v>SDG</v>
      </c>
      <c r="N1584" s="9" t="str">
        <f>INDEX(key!$I$3:$I$5,C1584)</f>
        <v>DMo</v>
      </c>
      <c r="O1584" s="9" t="str">
        <f>INDEX(key!$F$9:$F$10,D1584)</f>
        <v>Ex</v>
      </c>
      <c r="P1584" s="9" t="str">
        <f>INDEX(key!$AT$3:$BI$3,E1584)</f>
        <v>CZ07</v>
      </c>
      <c r="Q1584" s="9" t="str">
        <f>INDEX('HVACwts Src'!$D$7:$I$7,F1584)</f>
        <v>rNCOH</v>
      </c>
      <c r="R1584" s="36">
        <f>IF(G1584,INDEX('HVACwts Src'!$D$11:$U$164,(B1584-1)*39+(D1584-1)*19+E1584,(C1584-1)*6+F1584),0)</f>
        <v>3304.3321599999999</v>
      </c>
      <c r="T1584" t="str">
        <f t="shared" si="146"/>
        <v>HV_SDGDMoExCZ07</v>
      </c>
      <c r="U1584" t="str">
        <f t="shared" si="147"/>
        <v>rNCOH</v>
      </c>
      <c r="V1584" s="36">
        <f t="shared" si="148"/>
        <v>3304.3321599999999</v>
      </c>
    </row>
    <row r="1585" spans="1:22" x14ac:dyDescent="0.25">
      <c r="A1585" s="86">
        <f t="shared" si="149"/>
        <v>1579</v>
      </c>
      <c r="B1585">
        <v>3</v>
      </c>
      <c r="C1585">
        <v>3</v>
      </c>
      <c r="D1585">
        <v>1</v>
      </c>
      <c r="E1585">
        <v>8</v>
      </c>
      <c r="F1585">
        <v>1</v>
      </c>
      <c r="G1585" t="b">
        <f>INDEX(key!$AT$4:$BI$7,B1585,E1585)</f>
        <v>1</v>
      </c>
      <c r="H1585" t="str">
        <f t="shared" si="144"/>
        <v>HV_SDGDMoExCZ08rDXGF</v>
      </c>
      <c r="I1585" s="9" t="s">
        <v>1799</v>
      </c>
      <c r="J1585" t="str">
        <f t="shared" si="145"/>
        <v>HV_SDGDMoExCZ08</v>
      </c>
      <c r="K1585" s="9" t="s">
        <v>1662</v>
      </c>
      <c r="L1585" s="9" t="s">
        <v>45</v>
      </c>
      <c r="M1585" s="9" t="str">
        <f>INDEX(key!$AS$4:$AS$7,B1585)</f>
        <v>SDG</v>
      </c>
      <c r="N1585" s="9" t="str">
        <f>INDEX(key!$I$3:$I$5,C1585)</f>
        <v>DMo</v>
      </c>
      <c r="O1585" s="9" t="str">
        <f>INDEX(key!$F$9:$F$10,D1585)</f>
        <v>Ex</v>
      </c>
      <c r="P1585" s="9" t="str">
        <f>INDEX(key!$AT$3:$BI$3,E1585)</f>
        <v>CZ08</v>
      </c>
      <c r="Q1585" s="9" t="str">
        <f>INDEX('HVACwts Src'!$D$7:$I$7,F1585)</f>
        <v>rDXGF</v>
      </c>
      <c r="R1585" s="36">
        <f>IF(G1585,INDEX('HVACwts Src'!$D$11:$U$164,(B1585-1)*39+(D1585-1)*19+E1585,(C1585-1)*6+F1585),0)</f>
        <v>937.10399999999993</v>
      </c>
      <c r="T1585" t="str">
        <f t="shared" si="146"/>
        <v>HV_SDGDMoExCZ08</v>
      </c>
      <c r="U1585" t="str">
        <f t="shared" si="147"/>
        <v>rDXGF</v>
      </c>
      <c r="V1585" s="36">
        <f t="shared" si="148"/>
        <v>937.10399999999993</v>
      </c>
    </row>
    <row r="1586" spans="1:22" x14ac:dyDescent="0.25">
      <c r="A1586" s="86">
        <f t="shared" si="149"/>
        <v>1580</v>
      </c>
      <c r="B1586">
        <v>3</v>
      </c>
      <c r="C1586">
        <v>3</v>
      </c>
      <c r="D1586">
        <v>1</v>
      </c>
      <c r="E1586">
        <v>8</v>
      </c>
      <c r="F1586">
        <v>2</v>
      </c>
      <c r="G1586" t="b">
        <f>INDEX(key!$AT$4:$BI$7,B1586,E1586)</f>
        <v>1</v>
      </c>
      <c r="H1586" t="str">
        <f t="shared" si="144"/>
        <v>HV_SDGDMoExCZ08rNCGF</v>
      </c>
      <c r="I1586" s="9" t="s">
        <v>1799</v>
      </c>
      <c r="J1586" t="str">
        <f t="shared" si="145"/>
        <v>HV_SDGDMoExCZ08</v>
      </c>
      <c r="K1586" s="9" t="s">
        <v>1662</v>
      </c>
      <c r="L1586" s="9" t="s">
        <v>45</v>
      </c>
      <c r="M1586" s="9" t="str">
        <f>INDEX(key!$AS$4:$AS$7,B1586)</f>
        <v>SDG</v>
      </c>
      <c r="N1586" s="9" t="str">
        <f>INDEX(key!$I$3:$I$5,C1586)</f>
        <v>DMo</v>
      </c>
      <c r="O1586" s="9" t="str">
        <f>INDEX(key!$F$9:$F$10,D1586)</f>
        <v>Ex</v>
      </c>
      <c r="P1586" s="9" t="str">
        <f>INDEX(key!$AT$3:$BI$3,E1586)</f>
        <v>CZ08</v>
      </c>
      <c r="Q1586" s="9" t="str">
        <f>INDEX('HVACwts Src'!$D$7:$I$7,F1586)</f>
        <v>rNCGF</v>
      </c>
      <c r="R1586" s="36">
        <f>IF(G1586,INDEX('HVACwts Src'!$D$11:$U$164,(B1586-1)*39+(D1586-1)*19+E1586,(C1586-1)*6+F1586),0)</f>
        <v>624.73599999999999</v>
      </c>
      <c r="T1586" t="str">
        <f t="shared" si="146"/>
        <v>HV_SDGDMoExCZ08</v>
      </c>
      <c r="U1586" t="str">
        <f t="shared" si="147"/>
        <v>rNCGF</v>
      </c>
      <c r="V1586" s="36">
        <f t="shared" si="148"/>
        <v>624.73599999999999</v>
      </c>
    </row>
    <row r="1587" spans="1:22" x14ac:dyDescent="0.25">
      <c r="A1587" s="86">
        <f t="shared" si="149"/>
        <v>1581</v>
      </c>
      <c r="B1587">
        <v>3</v>
      </c>
      <c r="C1587">
        <v>3</v>
      </c>
      <c r="D1587">
        <v>1</v>
      </c>
      <c r="E1587">
        <v>8</v>
      </c>
      <c r="F1587">
        <v>3</v>
      </c>
      <c r="G1587" t="b">
        <f>INDEX(key!$AT$4:$BI$7,B1587,E1587)</f>
        <v>1</v>
      </c>
      <c r="H1587" t="str">
        <f t="shared" si="144"/>
        <v>HV_SDGDMoExCZ08rDXHP</v>
      </c>
      <c r="I1587" s="9" t="s">
        <v>1799</v>
      </c>
      <c r="J1587" t="str">
        <f t="shared" si="145"/>
        <v>HV_SDGDMoExCZ08</v>
      </c>
      <c r="K1587" s="9" t="s">
        <v>1662</v>
      </c>
      <c r="L1587" s="9" t="s">
        <v>45</v>
      </c>
      <c r="M1587" s="9" t="str">
        <f>INDEX(key!$AS$4:$AS$7,B1587)</f>
        <v>SDG</v>
      </c>
      <c r="N1587" s="9" t="str">
        <f>INDEX(key!$I$3:$I$5,C1587)</f>
        <v>DMo</v>
      </c>
      <c r="O1587" s="9" t="str">
        <f>INDEX(key!$F$9:$F$10,D1587)</f>
        <v>Ex</v>
      </c>
      <c r="P1587" s="9" t="str">
        <f>INDEX(key!$AT$3:$BI$3,E1587)</f>
        <v>CZ08</v>
      </c>
      <c r="Q1587" s="9" t="str">
        <f>INDEX('HVACwts Src'!$D$7:$I$7,F1587)</f>
        <v>rDXHP</v>
      </c>
      <c r="R1587" s="36">
        <f>IF(G1587,INDEX('HVACwts Src'!$D$11:$U$164,(B1587-1)*39+(D1587-1)*19+E1587,(C1587-1)*6+F1587),0)</f>
        <v>133.87200000000001</v>
      </c>
      <c r="T1587" t="str">
        <f t="shared" si="146"/>
        <v>HV_SDGDMoExCZ08</v>
      </c>
      <c r="U1587" t="str">
        <f t="shared" si="147"/>
        <v>rDXHP</v>
      </c>
      <c r="V1587" s="36">
        <f t="shared" si="148"/>
        <v>133.87200000000001</v>
      </c>
    </row>
    <row r="1588" spans="1:22" x14ac:dyDescent="0.25">
      <c r="A1588" s="86">
        <f t="shared" si="149"/>
        <v>1582</v>
      </c>
      <c r="B1588">
        <v>3</v>
      </c>
      <c r="C1588">
        <v>3</v>
      </c>
      <c r="D1588">
        <v>1</v>
      </c>
      <c r="E1588">
        <v>8</v>
      </c>
      <c r="F1588">
        <v>4</v>
      </c>
      <c r="G1588" t="b">
        <f>INDEX(key!$AT$4:$BI$7,B1588,E1588)</f>
        <v>1</v>
      </c>
      <c r="H1588" t="str">
        <f t="shared" si="144"/>
        <v>HV_SDGDMoExCZ08rNCEH</v>
      </c>
      <c r="I1588" s="9" t="s">
        <v>1799</v>
      </c>
      <c r="J1588" t="str">
        <f t="shared" si="145"/>
        <v>HV_SDGDMoExCZ08</v>
      </c>
      <c r="K1588" s="9" t="s">
        <v>1662</v>
      </c>
      <c r="L1588" s="9" t="s">
        <v>45</v>
      </c>
      <c r="M1588" s="9" t="str">
        <f>INDEX(key!$AS$4:$AS$7,B1588)</f>
        <v>SDG</v>
      </c>
      <c r="N1588" s="9" t="str">
        <f>INDEX(key!$I$3:$I$5,C1588)</f>
        <v>DMo</v>
      </c>
      <c r="O1588" s="9" t="str">
        <f>INDEX(key!$F$9:$F$10,D1588)</f>
        <v>Ex</v>
      </c>
      <c r="P1588" s="9" t="str">
        <f>INDEX(key!$AT$3:$BI$3,E1588)</f>
        <v>CZ08</v>
      </c>
      <c r="Q1588" s="9" t="str">
        <f>INDEX('HVACwts Src'!$D$7:$I$7,F1588)</f>
        <v>rNCEH</v>
      </c>
      <c r="R1588" s="36">
        <f>IF(G1588,INDEX('HVACwts Src'!$D$11:$U$164,(B1588-1)*39+(D1588-1)*19+E1588,(C1588-1)*6+F1588),0)</f>
        <v>89.248000000000005</v>
      </c>
      <c r="T1588" t="str">
        <f t="shared" si="146"/>
        <v>HV_SDGDMoExCZ08</v>
      </c>
      <c r="U1588" t="str">
        <f t="shared" si="147"/>
        <v>rNCEH</v>
      </c>
      <c r="V1588" s="36">
        <f t="shared" si="148"/>
        <v>89.248000000000005</v>
      </c>
    </row>
    <row r="1589" spans="1:22" x14ac:dyDescent="0.25">
      <c r="A1589" s="86">
        <f t="shared" si="149"/>
        <v>1583</v>
      </c>
      <c r="B1589">
        <v>3</v>
      </c>
      <c r="C1589">
        <v>3</v>
      </c>
      <c r="D1589">
        <v>1</v>
      </c>
      <c r="E1589">
        <v>8</v>
      </c>
      <c r="F1589">
        <v>5</v>
      </c>
      <c r="G1589" t="b">
        <f>INDEX(key!$AT$4:$BI$7,B1589,E1589)</f>
        <v>1</v>
      </c>
      <c r="H1589" t="str">
        <f t="shared" si="144"/>
        <v>HV_SDGDMoExCZ08rDXOH</v>
      </c>
      <c r="I1589" s="9" t="s">
        <v>1799</v>
      </c>
      <c r="J1589" t="str">
        <f t="shared" si="145"/>
        <v>HV_SDGDMoExCZ08</v>
      </c>
      <c r="K1589" s="9" t="s">
        <v>1662</v>
      </c>
      <c r="L1589" s="9" t="s">
        <v>45</v>
      </c>
      <c r="M1589" s="9" t="str">
        <f>INDEX(key!$AS$4:$AS$7,B1589)</f>
        <v>SDG</v>
      </c>
      <c r="N1589" s="9" t="str">
        <f>INDEX(key!$I$3:$I$5,C1589)</f>
        <v>DMo</v>
      </c>
      <c r="O1589" s="9" t="str">
        <f>INDEX(key!$F$9:$F$10,D1589)</f>
        <v>Ex</v>
      </c>
      <c r="P1589" s="9" t="str">
        <f>INDEX(key!$AT$3:$BI$3,E1589)</f>
        <v>CZ08</v>
      </c>
      <c r="Q1589" s="9" t="str">
        <f>INDEX('HVACwts Src'!$D$7:$I$7,F1589)</f>
        <v>rDXOH</v>
      </c>
      <c r="R1589" s="36">
        <f>IF(G1589,INDEX('HVACwts Src'!$D$11:$U$164,(B1589-1)*39+(D1589-1)*19+E1589,(C1589-1)*6+F1589),0)</f>
        <v>227.58240000000001</v>
      </c>
      <c r="T1589" t="str">
        <f t="shared" si="146"/>
        <v>HV_SDGDMoExCZ08</v>
      </c>
      <c r="U1589" t="str">
        <f t="shared" si="147"/>
        <v>rDXOH</v>
      </c>
      <c r="V1589" s="36">
        <f t="shared" si="148"/>
        <v>227.58240000000001</v>
      </c>
    </row>
    <row r="1590" spans="1:22" x14ac:dyDescent="0.25">
      <c r="A1590" s="86">
        <f t="shared" si="149"/>
        <v>1584</v>
      </c>
      <c r="B1590">
        <v>3</v>
      </c>
      <c r="C1590">
        <v>3</v>
      </c>
      <c r="D1590">
        <v>1</v>
      </c>
      <c r="E1590">
        <v>8</v>
      </c>
      <c r="F1590">
        <v>6</v>
      </c>
      <c r="G1590" t="b">
        <f>INDEX(key!$AT$4:$BI$7,B1590,E1590)</f>
        <v>1</v>
      </c>
      <c r="H1590" t="str">
        <f t="shared" si="144"/>
        <v>HV_SDGDMoExCZ08rNCOH</v>
      </c>
      <c r="I1590" s="9" t="s">
        <v>1799</v>
      </c>
      <c r="J1590" t="str">
        <f t="shared" si="145"/>
        <v>HV_SDGDMoExCZ08</v>
      </c>
      <c r="K1590" s="9" t="s">
        <v>1662</v>
      </c>
      <c r="L1590" s="9" t="s">
        <v>45</v>
      </c>
      <c r="M1590" s="9" t="str">
        <f>INDEX(key!$AS$4:$AS$7,B1590)</f>
        <v>SDG</v>
      </c>
      <c r="N1590" s="9" t="str">
        <f>INDEX(key!$I$3:$I$5,C1590)</f>
        <v>DMo</v>
      </c>
      <c r="O1590" s="9" t="str">
        <f>INDEX(key!$F$9:$F$10,D1590)</f>
        <v>Ex</v>
      </c>
      <c r="P1590" s="9" t="str">
        <f>INDEX(key!$AT$3:$BI$3,E1590)</f>
        <v>CZ08</v>
      </c>
      <c r="Q1590" s="9" t="str">
        <f>INDEX('HVACwts Src'!$D$7:$I$7,F1590)</f>
        <v>rNCOH</v>
      </c>
      <c r="R1590" s="36">
        <f>IF(G1590,INDEX('HVACwts Src'!$D$11:$U$164,(B1590-1)*39+(D1590-1)*19+E1590,(C1590-1)*6+F1590),0)</f>
        <v>151.72160000000002</v>
      </c>
      <c r="T1590" t="str">
        <f t="shared" si="146"/>
        <v>HV_SDGDMoExCZ08</v>
      </c>
      <c r="U1590" t="str">
        <f t="shared" si="147"/>
        <v>rNCOH</v>
      </c>
      <c r="V1590" s="36">
        <f t="shared" si="148"/>
        <v>151.72160000000002</v>
      </c>
    </row>
    <row r="1591" spans="1:22" x14ac:dyDescent="0.25">
      <c r="A1591" s="86">
        <f t="shared" si="149"/>
        <v>1585</v>
      </c>
      <c r="B1591">
        <v>3</v>
      </c>
      <c r="C1591">
        <v>3</v>
      </c>
      <c r="D1591">
        <v>1</v>
      </c>
      <c r="E1591">
        <v>9</v>
      </c>
      <c r="F1591">
        <v>1</v>
      </c>
      <c r="G1591" t="b">
        <f>INDEX(key!$AT$4:$BI$7,B1591,E1591)</f>
        <v>0</v>
      </c>
      <c r="H1591" t="str">
        <f t="shared" si="144"/>
        <v>HV_SDGDMoExCZ09rDXGF</v>
      </c>
      <c r="I1591" s="9" t="s">
        <v>1799</v>
      </c>
      <c r="J1591" t="str">
        <f t="shared" si="145"/>
        <v>HV_SDGDMoExCZ09</v>
      </c>
      <c r="K1591" s="9" t="s">
        <v>1662</v>
      </c>
      <c r="L1591" s="9" t="s">
        <v>45</v>
      </c>
      <c r="M1591" s="9" t="str">
        <f>INDEX(key!$AS$4:$AS$7,B1591)</f>
        <v>SDG</v>
      </c>
      <c r="N1591" s="9" t="str">
        <f>INDEX(key!$I$3:$I$5,C1591)</f>
        <v>DMo</v>
      </c>
      <c r="O1591" s="9" t="str">
        <f>INDEX(key!$F$9:$F$10,D1591)</f>
        <v>Ex</v>
      </c>
      <c r="P1591" s="9" t="str">
        <f>INDEX(key!$AT$3:$BI$3,E1591)</f>
        <v>CZ09</v>
      </c>
      <c r="Q1591" s="9" t="str">
        <f>INDEX('HVACwts Src'!$D$7:$I$7,F1591)</f>
        <v>rDXGF</v>
      </c>
      <c r="R1591" s="36">
        <f>IF(G1591,INDEX('HVACwts Src'!$D$11:$U$164,(B1591-1)*39+(D1591-1)*19+E1591,(C1591-1)*6+F1591),0)</f>
        <v>0</v>
      </c>
      <c r="T1591" t="str">
        <f t="shared" si="146"/>
        <v>HV_SDGDMoExCZ09</v>
      </c>
      <c r="U1591" t="str">
        <f t="shared" si="147"/>
        <v>rDXGF</v>
      </c>
      <c r="V1591" s="36">
        <f t="shared" si="148"/>
        <v>0</v>
      </c>
    </row>
    <row r="1592" spans="1:22" x14ac:dyDescent="0.25">
      <c r="A1592" s="86">
        <f t="shared" si="149"/>
        <v>1586</v>
      </c>
      <c r="B1592">
        <v>3</v>
      </c>
      <c r="C1592">
        <v>3</v>
      </c>
      <c r="D1592">
        <v>1</v>
      </c>
      <c r="E1592">
        <v>9</v>
      </c>
      <c r="F1592">
        <v>2</v>
      </c>
      <c r="G1592" t="b">
        <f>INDEX(key!$AT$4:$BI$7,B1592,E1592)</f>
        <v>0</v>
      </c>
      <c r="H1592" t="str">
        <f t="shared" si="144"/>
        <v>HV_SDGDMoExCZ09rNCGF</v>
      </c>
      <c r="I1592" s="9" t="s">
        <v>1799</v>
      </c>
      <c r="J1592" t="str">
        <f t="shared" si="145"/>
        <v>HV_SDGDMoExCZ09</v>
      </c>
      <c r="K1592" s="9" t="s">
        <v>1662</v>
      </c>
      <c r="L1592" s="9" t="s">
        <v>45</v>
      </c>
      <c r="M1592" s="9" t="str">
        <f>INDEX(key!$AS$4:$AS$7,B1592)</f>
        <v>SDG</v>
      </c>
      <c r="N1592" s="9" t="str">
        <f>INDEX(key!$I$3:$I$5,C1592)</f>
        <v>DMo</v>
      </c>
      <c r="O1592" s="9" t="str">
        <f>INDEX(key!$F$9:$F$10,D1592)</f>
        <v>Ex</v>
      </c>
      <c r="P1592" s="9" t="str">
        <f>INDEX(key!$AT$3:$BI$3,E1592)</f>
        <v>CZ09</v>
      </c>
      <c r="Q1592" s="9" t="str">
        <f>INDEX('HVACwts Src'!$D$7:$I$7,F1592)</f>
        <v>rNCGF</v>
      </c>
      <c r="R1592" s="36">
        <f>IF(G1592,INDEX('HVACwts Src'!$D$11:$U$164,(B1592-1)*39+(D1592-1)*19+E1592,(C1592-1)*6+F1592),0)</f>
        <v>0</v>
      </c>
      <c r="T1592" t="str">
        <f t="shared" si="146"/>
        <v>HV_SDGDMoExCZ09</v>
      </c>
      <c r="U1592" t="str">
        <f t="shared" si="147"/>
        <v>rNCGF</v>
      </c>
      <c r="V1592" s="36">
        <f t="shared" si="148"/>
        <v>0</v>
      </c>
    </row>
    <row r="1593" spans="1:22" x14ac:dyDescent="0.25">
      <c r="A1593" s="86">
        <f t="shared" si="149"/>
        <v>1587</v>
      </c>
      <c r="B1593">
        <v>3</v>
      </c>
      <c r="C1593">
        <v>3</v>
      </c>
      <c r="D1593">
        <v>1</v>
      </c>
      <c r="E1593">
        <v>9</v>
      </c>
      <c r="F1593">
        <v>3</v>
      </c>
      <c r="G1593" t="b">
        <f>INDEX(key!$AT$4:$BI$7,B1593,E1593)</f>
        <v>0</v>
      </c>
      <c r="H1593" t="str">
        <f t="shared" si="144"/>
        <v>HV_SDGDMoExCZ09rDXHP</v>
      </c>
      <c r="I1593" s="9" t="s">
        <v>1799</v>
      </c>
      <c r="J1593" t="str">
        <f t="shared" si="145"/>
        <v>HV_SDGDMoExCZ09</v>
      </c>
      <c r="K1593" s="9" t="s">
        <v>1662</v>
      </c>
      <c r="L1593" s="9" t="s">
        <v>45</v>
      </c>
      <c r="M1593" s="9" t="str">
        <f>INDEX(key!$AS$4:$AS$7,B1593)</f>
        <v>SDG</v>
      </c>
      <c r="N1593" s="9" t="str">
        <f>INDEX(key!$I$3:$I$5,C1593)</f>
        <v>DMo</v>
      </c>
      <c r="O1593" s="9" t="str">
        <f>INDEX(key!$F$9:$F$10,D1593)</f>
        <v>Ex</v>
      </c>
      <c r="P1593" s="9" t="str">
        <f>INDEX(key!$AT$3:$BI$3,E1593)</f>
        <v>CZ09</v>
      </c>
      <c r="Q1593" s="9" t="str">
        <f>INDEX('HVACwts Src'!$D$7:$I$7,F1593)</f>
        <v>rDXHP</v>
      </c>
      <c r="R1593" s="36">
        <f>IF(G1593,INDEX('HVACwts Src'!$D$11:$U$164,(B1593-1)*39+(D1593-1)*19+E1593,(C1593-1)*6+F1593),0)</f>
        <v>0</v>
      </c>
      <c r="T1593" t="str">
        <f t="shared" si="146"/>
        <v>HV_SDGDMoExCZ09</v>
      </c>
      <c r="U1593" t="str">
        <f t="shared" si="147"/>
        <v>rDXHP</v>
      </c>
      <c r="V1593" s="36">
        <f t="shared" si="148"/>
        <v>0</v>
      </c>
    </row>
    <row r="1594" spans="1:22" x14ac:dyDescent="0.25">
      <c r="A1594" s="86">
        <f t="shared" si="149"/>
        <v>1588</v>
      </c>
      <c r="B1594">
        <v>3</v>
      </c>
      <c r="C1594">
        <v>3</v>
      </c>
      <c r="D1594">
        <v>1</v>
      </c>
      <c r="E1594">
        <v>9</v>
      </c>
      <c r="F1594">
        <v>4</v>
      </c>
      <c r="G1594" t="b">
        <f>INDEX(key!$AT$4:$BI$7,B1594,E1594)</f>
        <v>0</v>
      </c>
      <c r="H1594" t="str">
        <f t="shared" si="144"/>
        <v>HV_SDGDMoExCZ09rNCEH</v>
      </c>
      <c r="I1594" s="9" t="s">
        <v>1799</v>
      </c>
      <c r="J1594" t="str">
        <f t="shared" si="145"/>
        <v>HV_SDGDMoExCZ09</v>
      </c>
      <c r="K1594" s="9" t="s">
        <v>1662</v>
      </c>
      <c r="L1594" s="9" t="s">
        <v>45</v>
      </c>
      <c r="M1594" s="9" t="str">
        <f>INDEX(key!$AS$4:$AS$7,B1594)</f>
        <v>SDG</v>
      </c>
      <c r="N1594" s="9" t="str">
        <f>INDEX(key!$I$3:$I$5,C1594)</f>
        <v>DMo</v>
      </c>
      <c r="O1594" s="9" t="str">
        <f>INDEX(key!$F$9:$F$10,D1594)</f>
        <v>Ex</v>
      </c>
      <c r="P1594" s="9" t="str">
        <f>INDEX(key!$AT$3:$BI$3,E1594)</f>
        <v>CZ09</v>
      </c>
      <c r="Q1594" s="9" t="str">
        <f>INDEX('HVACwts Src'!$D$7:$I$7,F1594)</f>
        <v>rNCEH</v>
      </c>
      <c r="R1594" s="36">
        <f>IF(G1594,INDEX('HVACwts Src'!$D$11:$U$164,(B1594-1)*39+(D1594-1)*19+E1594,(C1594-1)*6+F1594),0)</f>
        <v>0</v>
      </c>
      <c r="T1594" t="str">
        <f t="shared" si="146"/>
        <v>HV_SDGDMoExCZ09</v>
      </c>
      <c r="U1594" t="str">
        <f t="shared" si="147"/>
        <v>rNCEH</v>
      </c>
      <c r="V1594" s="36">
        <f t="shared" si="148"/>
        <v>0</v>
      </c>
    </row>
    <row r="1595" spans="1:22" x14ac:dyDescent="0.25">
      <c r="A1595" s="86">
        <f t="shared" si="149"/>
        <v>1589</v>
      </c>
      <c r="B1595">
        <v>3</v>
      </c>
      <c r="C1595">
        <v>3</v>
      </c>
      <c r="D1595">
        <v>1</v>
      </c>
      <c r="E1595">
        <v>9</v>
      </c>
      <c r="F1595">
        <v>5</v>
      </c>
      <c r="G1595" t="b">
        <f>INDEX(key!$AT$4:$BI$7,B1595,E1595)</f>
        <v>0</v>
      </c>
      <c r="H1595" t="str">
        <f t="shared" si="144"/>
        <v>HV_SDGDMoExCZ09rDXOH</v>
      </c>
      <c r="I1595" s="9" t="s">
        <v>1799</v>
      </c>
      <c r="J1595" t="str">
        <f t="shared" si="145"/>
        <v>HV_SDGDMoExCZ09</v>
      </c>
      <c r="K1595" s="9" t="s">
        <v>1662</v>
      </c>
      <c r="L1595" s="9" t="s">
        <v>45</v>
      </c>
      <c r="M1595" s="9" t="str">
        <f>INDEX(key!$AS$4:$AS$7,B1595)</f>
        <v>SDG</v>
      </c>
      <c r="N1595" s="9" t="str">
        <f>INDEX(key!$I$3:$I$5,C1595)</f>
        <v>DMo</v>
      </c>
      <c r="O1595" s="9" t="str">
        <f>INDEX(key!$F$9:$F$10,D1595)</f>
        <v>Ex</v>
      </c>
      <c r="P1595" s="9" t="str">
        <f>INDEX(key!$AT$3:$BI$3,E1595)</f>
        <v>CZ09</v>
      </c>
      <c r="Q1595" s="9" t="str">
        <f>INDEX('HVACwts Src'!$D$7:$I$7,F1595)</f>
        <v>rDXOH</v>
      </c>
      <c r="R1595" s="36">
        <f>IF(G1595,INDEX('HVACwts Src'!$D$11:$U$164,(B1595-1)*39+(D1595-1)*19+E1595,(C1595-1)*6+F1595),0)</f>
        <v>0</v>
      </c>
      <c r="T1595" t="str">
        <f t="shared" si="146"/>
        <v>HV_SDGDMoExCZ09</v>
      </c>
      <c r="U1595" t="str">
        <f t="shared" si="147"/>
        <v>rDXOH</v>
      </c>
      <c r="V1595" s="36">
        <f t="shared" si="148"/>
        <v>0</v>
      </c>
    </row>
    <row r="1596" spans="1:22" x14ac:dyDescent="0.25">
      <c r="A1596" s="86">
        <f t="shared" si="149"/>
        <v>1590</v>
      </c>
      <c r="B1596">
        <v>3</v>
      </c>
      <c r="C1596">
        <v>3</v>
      </c>
      <c r="D1596">
        <v>1</v>
      </c>
      <c r="E1596">
        <v>9</v>
      </c>
      <c r="F1596">
        <v>6</v>
      </c>
      <c r="G1596" t="b">
        <f>INDEX(key!$AT$4:$BI$7,B1596,E1596)</f>
        <v>0</v>
      </c>
      <c r="H1596" t="str">
        <f t="shared" si="144"/>
        <v>HV_SDGDMoExCZ09rNCOH</v>
      </c>
      <c r="I1596" s="9" t="s">
        <v>1799</v>
      </c>
      <c r="J1596" t="str">
        <f t="shared" si="145"/>
        <v>HV_SDGDMoExCZ09</v>
      </c>
      <c r="K1596" s="9" t="s">
        <v>1662</v>
      </c>
      <c r="L1596" s="9" t="s">
        <v>45</v>
      </c>
      <c r="M1596" s="9" t="str">
        <f>INDEX(key!$AS$4:$AS$7,B1596)</f>
        <v>SDG</v>
      </c>
      <c r="N1596" s="9" t="str">
        <f>INDEX(key!$I$3:$I$5,C1596)</f>
        <v>DMo</v>
      </c>
      <c r="O1596" s="9" t="str">
        <f>INDEX(key!$F$9:$F$10,D1596)</f>
        <v>Ex</v>
      </c>
      <c r="P1596" s="9" t="str">
        <f>INDEX(key!$AT$3:$BI$3,E1596)</f>
        <v>CZ09</v>
      </c>
      <c r="Q1596" s="9" t="str">
        <f>INDEX('HVACwts Src'!$D$7:$I$7,F1596)</f>
        <v>rNCOH</v>
      </c>
      <c r="R1596" s="36">
        <f>IF(G1596,INDEX('HVACwts Src'!$D$11:$U$164,(B1596-1)*39+(D1596-1)*19+E1596,(C1596-1)*6+F1596),0)</f>
        <v>0</v>
      </c>
      <c r="T1596" t="str">
        <f t="shared" si="146"/>
        <v>HV_SDGDMoExCZ09</v>
      </c>
      <c r="U1596" t="str">
        <f t="shared" si="147"/>
        <v>rNCOH</v>
      </c>
      <c r="V1596" s="36">
        <f t="shared" si="148"/>
        <v>0</v>
      </c>
    </row>
    <row r="1597" spans="1:22" x14ac:dyDescent="0.25">
      <c r="A1597" s="86">
        <f t="shared" si="149"/>
        <v>1591</v>
      </c>
      <c r="B1597">
        <v>3</v>
      </c>
      <c r="C1597">
        <v>3</v>
      </c>
      <c r="D1597">
        <v>1</v>
      </c>
      <c r="E1597">
        <v>10</v>
      </c>
      <c r="F1597">
        <v>1</v>
      </c>
      <c r="G1597" t="b">
        <f>INDEX(key!$AT$4:$BI$7,B1597,E1597)</f>
        <v>1</v>
      </c>
      <c r="H1597" t="str">
        <f t="shared" si="144"/>
        <v>HV_SDGDMoExCZ10rDXGF</v>
      </c>
      <c r="I1597" s="9" t="s">
        <v>1799</v>
      </c>
      <c r="J1597" t="str">
        <f t="shared" si="145"/>
        <v>HV_SDGDMoExCZ10</v>
      </c>
      <c r="K1597" s="9" t="s">
        <v>1662</v>
      </c>
      <c r="L1597" s="9" t="s">
        <v>45</v>
      </c>
      <c r="M1597" s="9" t="str">
        <f>INDEX(key!$AS$4:$AS$7,B1597)</f>
        <v>SDG</v>
      </c>
      <c r="N1597" s="9" t="str">
        <f>INDEX(key!$I$3:$I$5,C1597)</f>
        <v>DMo</v>
      </c>
      <c r="O1597" s="9" t="str">
        <f>INDEX(key!$F$9:$F$10,D1597)</f>
        <v>Ex</v>
      </c>
      <c r="P1597" s="9" t="str">
        <f>INDEX(key!$AT$3:$BI$3,E1597)</f>
        <v>CZ10</v>
      </c>
      <c r="Q1597" s="9" t="str">
        <f>INDEX('HVACwts Src'!$D$7:$I$7,F1597)</f>
        <v>rDXGF</v>
      </c>
      <c r="R1597" s="36">
        <f>IF(G1597,INDEX('HVACwts Src'!$D$11:$U$164,(B1597-1)*39+(D1597-1)*19+E1597,(C1597-1)*6+F1597),0)</f>
        <v>13923.287</v>
      </c>
      <c r="T1597" t="str">
        <f t="shared" si="146"/>
        <v>HV_SDGDMoExCZ10</v>
      </c>
      <c r="U1597" t="str">
        <f t="shared" si="147"/>
        <v>rDXGF</v>
      </c>
      <c r="V1597" s="36">
        <f t="shared" si="148"/>
        <v>13923.287</v>
      </c>
    </row>
    <row r="1598" spans="1:22" x14ac:dyDescent="0.25">
      <c r="A1598" s="86">
        <f t="shared" si="149"/>
        <v>1592</v>
      </c>
      <c r="B1598">
        <v>3</v>
      </c>
      <c r="C1598">
        <v>3</v>
      </c>
      <c r="D1598">
        <v>1</v>
      </c>
      <c r="E1598">
        <v>10</v>
      </c>
      <c r="F1598">
        <v>2</v>
      </c>
      <c r="G1598" t="b">
        <f>INDEX(key!$AT$4:$BI$7,B1598,E1598)</f>
        <v>1</v>
      </c>
      <c r="H1598" t="str">
        <f t="shared" si="144"/>
        <v>HV_SDGDMoExCZ10rNCGF</v>
      </c>
      <c r="I1598" s="9" t="s">
        <v>1799</v>
      </c>
      <c r="J1598" t="str">
        <f t="shared" si="145"/>
        <v>HV_SDGDMoExCZ10</v>
      </c>
      <c r="K1598" s="9" t="s">
        <v>1662</v>
      </c>
      <c r="L1598" s="9" t="s">
        <v>45</v>
      </c>
      <c r="M1598" s="9" t="str">
        <f>INDEX(key!$AS$4:$AS$7,B1598)</f>
        <v>SDG</v>
      </c>
      <c r="N1598" s="9" t="str">
        <f>INDEX(key!$I$3:$I$5,C1598)</f>
        <v>DMo</v>
      </c>
      <c r="O1598" s="9" t="str">
        <f>INDEX(key!$F$9:$F$10,D1598)</f>
        <v>Ex</v>
      </c>
      <c r="P1598" s="9" t="str">
        <f>INDEX(key!$AT$3:$BI$3,E1598)</f>
        <v>CZ10</v>
      </c>
      <c r="Q1598" s="9" t="str">
        <f>INDEX('HVACwts Src'!$D$7:$I$7,F1598)</f>
        <v>rNCGF</v>
      </c>
      <c r="R1598" s="36">
        <f>IF(G1598,INDEX('HVACwts Src'!$D$11:$U$164,(B1598-1)*39+(D1598-1)*19+E1598,(C1598-1)*6+F1598),0)</f>
        <v>2338.5389999999998</v>
      </c>
      <c r="T1598" t="str">
        <f t="shared" si="146"/>
        <v>HV_SDGDMoExCZ10</v>
      </c>
      <c r="U1598" t="str">
        <f t="shared" si="147"/>
        <v>rNCGF</v>
      </c>
      <c r="V1598" s="36">
        <f t="shared" si="148"/>
        <v>2338.5389999999998</v>
      </c>
    </row>
    <row r="1599" spans="1:22" x14ac:dyDescent="0.25">
      <c r="A1599" s="86">
        <f t="shared" si="149"/>
        <v>1593</v>
      </c>
      <c r="B1599">
        <v>3</v>
      </c>
      <c r="C1599">
        <v>3</v>
      </c>
      <c r="D1599">
        <v>1</v>
      </c>
      <c r="E1599">
        <v>10</v>
      </c>
      <c r="F1599">
        <v>3</v>
      </c>
      <c r="G1599" t="b">
        <f>INDEX(key!$AT$4:$BI$7,B1599,E1599)</f>
        <v>1</v>
      </c>
      <c r="H1599" t="str">
        <f t="shared" si="144"/>
        <v>HV_SDGDMoExCZ10rDXHP</v>
      </c>
      <c r="I1599" s="9" t="s">
        <v>1799</v>
      </c>
      <c r="J1599" t="str">
        <f t="shared" si="145"/>
        <v>HV_SDGDMoExCZ10</v>
      </c>
      <c r="K1599" s="9" t="s">
        <v>1662</v>
      </c>
      <c r="L1599" s="9" t="s">
        <v>45</v>
      </c>
      <c r="M1599" s="9" t="str">
        <f>INDEX(key!$AS$4:$AS$7,B1599)</f>
        <v>SDG</v>
      </c>
      <c r="N1599" s="9" t="str">
        <f>INDEX(key!$I$3:$I$5,C1599)</f>
        <v>DMo</v>
      </c>
      <c r="O1599" s="9" t="str">
        <f>INDEX(key!$F$9:$F$10,D1599)</f>
        <v>Ex</v>
      </c>
      <c r="P1599" s="9" t="str">
        <f>INDEX(key!$AT$3:$BI$3,E1599)</f>
        <v>CZ10</v>
      </c>
      <c r="Q1599" s="9" t="str">
        <f>INDEX('HVACwts Src'!$D$7:$I$7,F1599)</f>
        <v>rDXHP</v>
      </c>
      <c r="R1599" s="36">
        <f>IF(G1599,INDEX('HVACwts Src'!$D$11:$U$164,(B1599-1)*39+(D1599-1)*19+E1599,(C1599-1)*6+F1599),0)</f>
        <v>1989.0410000000002</v>
      </c>
      <c r="T1599" t="str">
        <f t="shared" si="146"/>
        <v>HV_SDGDMoExCZ10</v>
      </c>
      <c r="U1599" t="str">
        <f t="shared" si="147"/>
        <v>rDXHP</v>
      </c>
      <c r="V1599" s="36">
        <f t="shared" si="148"/>
        <v>1989.0410000000002</v>
      </c>
    </row>
    <row r="1600" spans="1:22" x14ac:dyDescent="0.25">
      <c r="A1600" s="86">
        <f t="shared" si="149"/>
        <v>1594</v>
      </c>
      <c r="B1600">
        <v>3</v>
      </c>
      <c r="C1600">
        <v>3</v>
      </c>
      <c r="D1600">
        <v>1</v>
      </c>
      <c r="E1600">
        <v>10</v>
      </c>
      <c r="F1600">
        <v>4</v>
      </c>
      <c r="G1600" t="b">
        <f>INDEX(key!$AT$4:$BI$7,B1600,E1600)</f>
        <v>1</v>
      </c>
      <c r="H1600" t="str">
        <f t="shared" si="144"/>
        <v>HV_SDGDMoExCZ10rNCEH</v>
      </c>
      <c r="I1600" s="9" t="s">
        <v>1799</v>
      </c>
      <c r="J1600" t="str">
        <f t="shared" si="145"/>
        <v>HV_SDGDMoExCZ10</v>
      </c>
      <c r="K1600" s="9" t="s">
        <v>1662</v>
      </c>
      <c r="L1600" s="9" t="s">
        <v>45</v>
      </c>
      <c r="M1600" s="9" t="str">
        <f>INDEX(key!$AS$4:$AS$7,B1600)</f>
        <v>SDG</v>
      </c>
      <c r="N1600" s="9" t="str">
        <f>INDEX(key!$I$3:$I$5,C1600)</f>
        <v>DMo</v>
      </c>
      <c r="O1600" s="9" t="str">
        <f>INDEX(key!$F$9:$F$10,D1600)</f>
        <v>Ex</v>
      </c>
      <c r="P1600" s="9" t="str">
        <f>INDEX(key!$AT$3:$BI$3,E1600)</f>
        <v>CZ10</v>
      </c>
      <c r="Q1600" s="9" t="str">
        <f>INDEX('HVACwts Src'!$D$7:$I$7,F1600)</f>
        <v>rNCEH</v>
      </c>
      <c r="R1600" s="36">
        <f>IF(G1600,INDEX('HVACwts Src'!$D$11:$U$164,(B1600-1)*39+(D1600-1)*19+E1600,(C1600-1)*6+F1600),0)</f>
        <v>334.077</v>
      </c>
      <c r="T1600" t="str">
        <f t="shared" si="146"/>
        <v>HV_SDGDMoExCZ10</v>
      </c>
      <c r="U1600" t="str">
        <f t="shared" si="147"/>
        <v>rNCEH</v>
      </c>
      <c r="V1600" s="36">
        <f t="shared" si="148"/>
        <v>334.077</v>
      </c>
    </row>
    <row r="1601" spans="1:22" x14ac:dyDescent="0.25">
      <c r="A1601" s="86">
        <f t="shared" si="149"/>
        <v>1595</v>
      </c>
      <c r="B1601">
        <v>3</v>
      </c>
      <c r="C1601">
        <v>3</v>
      </c>
      <c r="D1601">
        <v>1</v>
      </c>
      <c r="E1601">
        <v>10</v>
      </c>
      <c r="F1601">
        <v>5</v>
      </c>
      <c r="G1601" t="b">
        <f>INDEX(key!$AT$4:$BI$7,B1601,E1601)</f>
        <v>1</v>
      </c>
      <c r="H1601" t="str">
        <f t="shared" si="144"/>
        <v>HV_SDGDMoExCZ10rDXOH</v>
      </c>
      <c r="I1601" s="9" t="s">
        <v>1799</v>
      </c>
      <c r="J1601" t="str">
        <f t="shared" si="145"/>
        <v>HV_SDGDMoExCZ10</v>
      </c>
      <c r="K1601" s="9" t="s">
        <v>1662</v>
      </c>
      <c r="L1601" s="9" t="s">
        <v>45</v>
      </c>
      <c r="M1601" s="9" t="str">
        <f>INDEX(key!$AS$4:$AS$7,B1601)</f>
        <v>SDG</v>
      </c>
      <c r="N1601" s="9" t="str">
        <f>INDEX(key!$I$3:$I$5,C1601)</f>
        <v>DMo</v>
      </c>
      <c r="O1601" s="9" t="str">
        <f>INDEX(key!$F$9:$F$10,D1601)</f>
        <v>Ex</v>
      </c>
      <c r="P1601" s="9" t="str">
        <f>INDEX(key!$AT$3:$BI$3,E1601)</f>
        <v>CZ10</v>
      </c>
      <c r="Q1601" s="9" t="str">
        <f>INDEX('HVACwts Src'!$D$7:$I$7,F1601)</f>
        <v>rDXOH</v>
      </c>
      <c r="R1601" s="36">
        <f>IF(G1601,INDEX('HVACwts Src'!$D$11:$U$164,(B1601-1)*39+(D1601-1)*19+E1601,(C1601-1)*6+F1601),0)</f>
        <v>3381.3697000000002</v>
      </c>
      <c r="T1601" t="str">
        <f t="shared" si="146"/>
        <v>HV_SDGDMoExCZ10</v>
      </c>
      <c r="U1601" t="str">
        <f t="shared" si="147"/>
        <v>rDXOH</v>
      </c>
      <c r="V1601" s="36">
        <f t="shared" si="148"/>
        <v>3381.3697000000002</v>
      </c>
    </row>
    <row r="1602" spans="1:22" x14ac:dyDescent="0.25">
      <c r="A1602" s="86">
        <f t="shared" si="149"/>
        <v>1596</v>
      </c>
      <c r="B1602">
        <v>3</v>
      </c>
      <c r="C1602">
        <v>3</v>
      </c>
      <c r="D1602">
        <v>1</v>
      </c>
      <c r="E1602">
        <v>10</v>
      </c>
      <c r="F1602">
        <v>6</v>
      </c>
      <c r="G1602" t="b">
        <f>INDEX(key!$AT$4:$BI$7,B1602,E1602)</f>
        <v>1</v>
      </c>
      <c r="H1602" t="str">
        <f t="shared" si="144"/>
        <v>HV_SDGDMoExCZ10rNCOH</v>
      </c>
      <c r="I1602" s="9" t="s">
        <v>1799</v>
      </c>
      <c r="J1602" t="str">
        <f t="shared" si="145"/>
        <v>HV_SDGDMoExCZ10</v>
      </c>
      <c r="K1602" s="9" t="s">
        <v>1662</v>
      </c>
      <c r="L1602" s="9" t="s">
        <v>45</v>
      </c>
      <c r="M1602" s="9" t="str">
        <f>INDEX(key!$AS$4:$AS$7,B1602)</f>
        <v>SDG</v>
      </c>
      <c r="N1602" s="9" t="str">
        <f>INDEX(key!$I$3:$I$5,C1602)</f>
        <v>DMo</v>
      </c>
      <c r="O1602" s="9" t="str">
        <f>INDEX(key!$F$9:$F$10,D1602)</f>
        <v>Ex</v>
      </c>
      <c r="P1602" s="9" t="str">
        <f>INDEX(key!$AT$3:$BI$3,E1602)</f>
        <v>CZ10</v>
      </c>
      <c r="Q1602" s="9" t="str">
        <f>INDEX('HVACwts Src'!$D$7:$I$7,F1602)</f>
        <v>rNCOH</v>
      </c>
      <c r="R1602" s="36">
        <f>IF(G1602,INDEX('HVACwts Src'!$D$11:$U$164,(B1602-1)*39+(D1602-1)*19+E1602,(C1602-1)*6+F1602),0)</f>
        <v>567.93089999999995</v>
      </c>
      <c r="T1602" t="str">
        <f t="shared" si="146"/>
        <v>HV_SDGDMoExCZ10</v>
      </c>
      <c r="U1602" t="str">
        <f t="shared" si="147"/>
        <v>rNCOH</v>
      </c>
      <c r="V1602" s="36">
        <f t="shared" si="148"/>
        <v>567.93089999999995</v>
      </c>
    </row>
    <row r="1603" spans="1:22" x14ac:dyDescent="0.25">
      <c r="A1603" s="86">
        <f t="shared" si="149"/>
        <v>1597</v>
      </c>
      <c r="B1603">
        <v>3</v>
      </c>
      <c r="C1603">
        <v>3</v>
      </c>
      <c r="D1603">
        <v>1</v>
      </c>
      <c r="E1603">
        <v>11</v>
      </c>
      <c r="F1603">
        <v>1</v>
      </c>
      <c r="G1603" t="b">
        <f>INDEX(key!$AT$4:$BI$7,B1603,E1603)</f>
        <v>0</v>
      </c>
      <c r="H1603" t="str">
        <f t="shared" si="144"/>
        <v>HV_SDGDMoExCZ11rDXGF</v>
      </c>
      <c r="I1603" s="9" t="s">
        <v>1799</v>
      </c>
      <c r="J1603" t="str">
        <f t="shared" si="145"/>
        <v>HV_SDGDMoExCZ11</v>
      </c>
      <c r="K1603" s="9" t="s">
        <v>1662</v>
      </c>
      <c r="L1603" s="9" t="s">
        <v>45</v>
      </c>
      <c r="M1603" s="9" t="str">
        <f>INDEX(key!$AS$4:$AS$7,B1603)</f>
        <v>SDG</v>
      </c>
      <c r="N1603" s="9" t="str">
        <f>INDEX(key!$I$3:$I$5,C1603)</f>
        <v>DMo</v>
      </c>
      <c r="O1603" s="9" t="str">
        <f>INDEX(key!$F$9:$F$10,D1603)</f>
        <v>Ex</v>
      </c>
      <c r="P1603" s="9" t="str">
        <f>INDEX(key!$AT$3:$BI$3,E1603)</f>
        <v>CZ11</v>
      </c>
      <c r="Q1603" s="9" t="str">
        <f>INDEX('HVACwts Src'!$D$7:$I$7,F1603)</f>
        <v>rDXGF</v>
      </c>
      <c r="R1603" s="36">
        <f>IF(G1603,INDEX('HVACwts Src'!$D$11:$U$164,(B1603-1)*39+(D1603-1)*19+E1603,(C1603-1)*6+F1603),0)</f>
        <v>0</v>
      </c>
      <c r="T1603" t="str">
        <f t="shared" si="146"/>
        <v>HV_SDGDMoExCZ11</v>
      </c>
      <c r="U1603" t="str">
        <f t="shared" si="147"/>
        <v>rDXGF</v>
      </c>
      <c r="V1603" s="36">
        <f t="shared" si="148"/>
        <v>0</v>
      </c>
    </row>
    <row r="1604" spans="1:22" x14ac:dyDescent="0.25">
      <c r="A1604" s="86">
        <f t="shared" si="149"/>
        <v>1598</v>
      </c>
      <c r="B1604">
        <v>3</v>
      </c>
      <c r="C1604">
        <v>3</v>
      </c>
      <c r="D1604">
        <v>1</v>
      </c>
      <c r="E1604">
        <v>11</v>
      </c>
      <c r="F1604">
        <v>2</v>
      </c>
      <c r="G1604" t="b">
        <f>INDEX(key!$AT$4:$BI$7,B1604,E1604)</f>
        <v>0</v>
      </c>
      <c r="H1604" t="str">
        <f t="shared" si="144"/>
        <v>HV_SDGDMoExCZ11rNCGF</v>
      </c>
      <c r="I1604" s="9" t="s">
        <v>1799</v>
      </c>
      <c r="J1604" t="str">
        <f t="shared" si="145"/>
        <v>HV_SDGDMoExCZ11</v>
      </c>
      <c r="K1604" s="9" t="s">
        <v>1662</v>
      </c>
      <c r="L1604" s="9" t="s">
        <v>45</v>
      </c>
      <c r="M1604" s="9" t="str">
        <f>INDEX(key!$AS$4:$AS$7,B1604)</f>
        <v>SDG</v>
      </c>
      <c r="N1604" s="9" t="str">
        <f>INDEX(key!$I$3:$I$5,C1604)</f>
        <v>DMo</v>
      </c>
      <c r="O1604" s="9" t="str">
        <f>INDEX(key!$F$9:$F$10,D1604)</f>
        <v>Ex</v>
      </c>
      <c r="P1604" s="9" t="str">
        <f>INDEX(key!$AT$3:$BI$3,E1604)</f>
        <v>CZ11</v>
      </c>
      <c r="Q1604" s="9" t="str">
        <f>INDEX('HVACwts Src'!$D$7:$I$7,F1604)</f>
        <v>rNCGF</v>
      </c>
      <c r="R1604" s="36">
        <f>IF(G1604,INDEX('HVACwts Src'!$D$11:$U$164,(B1604-1)*39+(D1604-1)*19+E1604,(C1604-1)*6+F1604),0)</f>
        <v>0</v>
      </c>
      <c r="T1604" t="str">
        <f t="shared" si="146"/>
        <v>HV_SDGDMoExCZ11</v>
      </c>
      <c r="U1604" t="str">
        <f t="shared" si="147"/>
        <v>rNCGF</v>
      </c>
      <c r="V1604" s="36">
        <f t="shared" si="148"/>
        <v>0</v>
      </c>
    </row>
    <row r="1605" spans="1:22" x14ac:dyDescent="0.25">
      <c r="A1605" s="86">
        <f t="shared" si="149"/>
        <v>1599</v>
      </c>
      <c r="B1605">
        <v>3</v>
      </c>
      <c r="C1605">
        <v>3</v>
      </c>
      <c r="D1605">
        <v>1</v>
      </c>
      <c r="E1605">
        <v>11</v>
      </c>
      <c r="F1605">
        <v>3</v>
      </c>
      <c r="G1605" t="b">
        <f>INDEX(key!$AT$4:$BI$7,B1605,E1605)</f>
        <v>0</v>
      </c>
      <c r="H1605" t="str">
        <f t="shared" si="144"/>
        <v>HV_SDGDMoExCZ11rDXHP</v>
      </c>
      <c r="I1605" s="9" t="s">
        <v>1799</v>
      </c>
      <c r="J1605" t="str">
        <f t="shared" si="145"/>
        <v>HV_SDGDMoExCZ11</v>
      </c>
      <c r="K1605" s="9" t="s">
        <v>1662</v>
      </c>
      <c r="L1605" s="9" t="s">
        <v>45</v>
      </c>
      <c r="M1605" s="9" t="str">
        <f>INDEX(key!$AS$4:$AS$7,B1605)</f>
        <v>SDG</v>
      </c>
      <c r="N1605" s="9" t="str">
        <f>INDEX(key!$I$3:$I$5,C1605)</f>
        <v>DMo</v>
      </c>
      <c r="O1605" s="9" t="str">
        <f>INDEX(key!$F$9:$F$10,D1605)</f>
        <v>Ex</v>
      </c>
      <c r="P1605" s="9" t="str">
        <f>INDEX(key!$AT$3:$BI$3,E1605)</f>
        <v>CZ11</v>
      </c>
      <c r="Q1605" s="9" t="str">
        <f>INDEX('HVACwts Src'!$D$7:$I$7,F1605)</f>
        <v>rDXHP</v>
      </c>
      <c r="R1605" s="36">
        <f>IF(G1605,INDEX('HVACwts Src'!$D$11:$U$164,(B1605-1)*39+(D1605-1)*19+E1605,(C1605-1)*6+F1605),0)</f>
        <v>0</v>
      </c>
      <c r="T1605" t="str">
        <f t="shared" si="146"/>
        <v>HV_SDGDMoExCZ11</v>
      </c>
      <c r="U1605" t="str">
        <f t="shared" si="147"/>
        <v>rDXHP</v>
      </c>
      <c r="V1605" s="36">
        <f t="shared" si="148"/>
        <v>0</v>
      </c>
    </row>
    <row r="1606" spans="1:22" x14ac:dyDescent="0.25">
      <c r="A1606" s="86">
        <f t="shared" si="149"/>
        <v>1600</v>
      </c>
      <c r="B1606">
        <v>3</v>
      </c>
      <c r="C1606">
        <v>3</v>
      </c>
      <c r="D1606">
        <v>1</v>
      </c>
      <c r="E1606">
        <v>11</v>
      </c>
      <c r="F1606">
        <v>4</v>
      </c>
      <c r="G1606" t="b">
        <f>INDEX(key!$AT$4:$BI$7,B1606,E1606)</f>
        <v>0</v>
      </c>
      <c r="H1606" t="str">
        <f t="shared" si="144"/>
        <v>HV_SDGDMoExCZ11rNCEH</v>
      </c>
      <c r="I1606" s="9" t="s">
        <v>1799</v>
      </c>
      <c r="J1606" t="str">
        <f t="shared" si="145"/>
        <v>HV_SDGDMoExCZ11</v>
      </c>
      <c r="K1606" s="9" t="s">
        <v>1662</v>
      </c>
      <c r="L1606" s="9" t="s">
        <v>45</v>
      </c>
      <c r="M1606" s="9" t="str">
        <f>INDEX(key!$AS$4:$AS$7,B1606)</f>
        <v>SDG</v>
      </c>
      <c r="N1606" s="9" t="str">
        <f>INDEX(key!$I$3:$I$5,C1606)</f>
        <v>DMo</v>
      </c>
      <c r="O1606" s="9" t="str">
        <f>INDEX(key!$F$9:$F$10,D1606)</f>
        <v>Ex</v>
      </c>
      <c r="P1606" s="9" t="str">
        <f>INDEX(key!$AT$3:$BI$3,E1606)</f>
        <v>CZ11</v>
      </c>
      <c r="Q1606" s="9" t="str">
        <f>INDEX('HVACwts Src'!$D$7:$I$7,F1606)</f>
        <v>rNCEH</v>
      </c>
      <c r="R1606" s="36">
        <f>IF(G1606,INDEX('HVACwts Src'!$D$11:$U$164,(B1606-1)*39+(D1606-1)*19+E1606,(C1606-1)*6+F1606),0)</f>
        <v>0</v>
      </c>
      <c r="T1606" t="str">
        <f t="shared" si="146"/>
        <v>HV_SDGDMoExCZ11</v>
      </c>
      <c r="U1606" t="str">
        <f t="shared" si="147"/>
        <v>rNCEH</v>
      </c>
      <c r="V1606" s="36">
        <f t="shared" si="148"/>
        <v>0</v>
      </c>
    </row>
    <row r="1607" spans="1:22" x14ac:dyDescent="0.25">
      <c r="A1607" s="86">
        <f t="shared" si="149"/>
        <v>1601</v>
      </c>
      <c r="B1607">
        <v>3</v>
      </c>
      <c r="C1607">
        <v>3</v>
      </c>
      <c r="D1607">
        <v>1</v>
      </c>
      <c r="E1607">
        <v>11</v>
      </c>
      <c r="F1607">
        <v>5</v>
      </c>
      <c r="G1607" t="b">
        <f>INDEX(key!$AT$4:$BI$7,B1607,E1607)</f>
        <v>0</v>
      </c>
      <c r="H1607" t="str">
        <f t="shared" ref="H1607:H1670" si="150">+J1607&amp;Q1607</f>
        <v>HV_SDGDMoExCZ11rDXOH</v>
      </c>
      <c r="I1607" s="9" t="s">
        <v>1799</v>
      </c>
      <c r="J1607" t="str">
        <f t="shared" ref="J1607:J1670" si="151">"HV_"&amp;M1607&amp;N1607&amp;O1607&amp;P1607</f>
        <v>HV_SDGDMoExCZ11</v>
      </c>
      <c r="K1607" s="9" t="s">
        <v>1662</v>
      </c>
      <c r="L1607" s="9" t="s">
        <v>45</v>
      </c>
      <c r="M1607" s="9" t="str">
        <f>INDEX(key!$AS$4:$AS$7,B1607)</f>
        <v>SDG</v>
      </c>
      <c r="N1607" s="9" t="str">
        <f>INDEX(key!$I$3:$I$5,C1607)</f>
        <v>DMo</v>
      </c>
      <c r="O1607" s="9" t="str">
        <f>INDEX(key!$F$9:$F$10,D1607)</f>
        <v>Ex</v>
      </c>
      <c r="P1607" s="9" t="str">
        <f>INDEX(key!$AT$3:$BI$3,E1607)</f>
        <v>CZ11</v>
      </c>
      <c r="Q1607" s="9" t="str">
        <f>INDEX('HVACwts Src'!$D$7:$I$7,F1607)</f>
        <v>rDXOH</v>
      </c>
      <c r="R1607" s="36">
        <f>IF(G1607,INDEX('HVACwts Src'!$D$11:$U$164,(B1607-1)*39+(D1607-1)*19+E1607,(C1607-1)*6+F1607),0)</f>
        <v>0</v>
      </c>
      <c r="T1607" t="str">
        <f t="shared" si="146"/>
        <v>HV_SDGDMoExCZ11</v>
      </c>
      <c r="U1607" t="str">
        <f t="shared" si="147"/>
        <v>rDXOH</v>
      </c>
      <c r="V1607" s="36">
        <f t="shared" si="148"/>
        <v>0</v>
      </c>
    </row>
    <row r="1608" spans="1:22" x14ac:dyDescent="0.25">
      <c r="A1608" s="86">
        <f t="shared" si="149"/>
        <v>1602</v>
      </c>
      <c r="B1608">
        <v>3</v>
      </c>
      <c r="C1608">
        <v>3</v>
      </c>
      <c r="D1608">
        <v>1</v>
      </c>
      <c r="E1608">
        <v>11</v>
      </c>
      <c r="F1608">
        <v>6</v>
      </c>
      <c r="G1608" t="b">
        <f>INDEX(key!$AT$4:$BI$7,B1608,E1608)</f>
        <v>0</v>
      </c>
      <c r="H1608" t="str">
        <f t="shared" si="150"/>
        <v>HV_SDGDMoExCZ11rNCOH</v>
      </c>
      <c r="I1608" s="9" t="s">
        <v>1799</v>
      </c>
      <c r="J1608" t="str">
        <f t="shared" si="151"/>
        <v>HV_SDGDMoExCZ11</v>
      </c>
      <c r="K1608" s="9" t="s">
        <v>1662</v>
      </c>
      <c r="L1608" s="9" t="s">
        <v>45</v>
      </c>
      <c r="M1608" s="9" t="str">
        <f>INDEX(key!$AS$4:$AS$7,B1608)</f>
        <v>SDG</v>
      </c>
      <c r="N1608" s="9" t="str">
        <f>INDEX(key!$I$3:$I$5,C1608)</f>
        <v>DMo</v>
      </c>
      <c r="O1608" s="9" t="str">
        <f>INDEX(key!$F$9:$F$10,D1608)</f>
        <v>Ex</v>
      </c>
      <c r="P1608" s="9" t="str">
        <f>INDEX(key!$AT$3:$BI$3,E1608)</f>
        <v>CZ11</v>
      </c>
      <c r="Q1608" s="9" t="str">
        <f>INDEX('HVACwts Src'!$D$7:$I$7,F1608)</f>
        <v>rNCOH</v>
      </c>
      <c r="R1608" s="36">
        <f>IF(G1608,INDEX('HVACwts Src'!$D$11:$U$164,(B1608-1)*39+(D1608-1)*19+E1608,(C1608-1)*6+F1608),0)</f>
        <v>0</v>
      </c>
      <c r="T1608" t="str">
        <f t="shared" ref="T1608:T1671" si="152">+J1608</f>
        <v>HV_SDGDMoExCZ11</v>
      </c>
      <c r="U1608" t="str">
        <f t="shared" ref="U1608:U1671" si="153">+Q1608</f>
        <v>rNCOH</v>
      </c>
      <c r="V1608" s="36">
        <f t="shared" ref="V1608:V1671" si="154">+R1608</f>
        <v>0</v>
      </c>
    </row>
    <row r="1609" spans="1:22" x14ac:dyDescent="0.25">
      <c r="A1609" s="86">
        <f t="shared" ref="A1609:A1672" si="155">+A1608+1</f>
        <v>1603</v>
      </c>
      <c r="B1609">
        <v>3</v>
      </c>
      <c r="C1609">
        <v>3</v>
      </c>
      <c r="D1609">
        <v>1</v>
      </c>
      <c r="E1609">
        <v>12</v>
      </c>
      <c r="F1609">
        <v>1</v>
      </c>
      <c r="G1609" t="b">
        <f>INDEX(key!$AT$4:$BI$7,B1609,E1609)</f>
        <v>0</v>
      </c>
      <c r="H1609" t="str">
        <f t="shared" si="150"/>
        <v>HV_SDGDMoExCZ12rDXGF</v>
      </c>
      <c r="I1609" s="9" t="s">
        <v>1799</v>
      </c>
      <c r="J1609" t="str">
        <f t="shared" si="151"/>
        <v>HV_SDGDMoExCZ12</v>
      </c>
      <c r="K1609" s="9" t="s">
        <v>1662</v>
      </c>
      <c r="L1609" s="9" t="s">
        <v>45</v>
      </c>
      <c r="M1609" s="9" t="str">
        <f>INDEX(key!$AS$4:$AS$7,B1609)</f>
        <v>SDG</v>
      </c>
      <c r="N1609" s="9" t="str">
        <f>INDEX(key!$I$3:$I$5,C1609)</f>
        <v>DMo</v>
      </c>
      <c r="O1609" s="9" t="str">
        <f>INDEX(key!$F$9:$F$10,D1609)</f>
        <v>Ex</v>
      </c>
      <c r="P1609" s="9" t="str">
        <f>INDEX(key!$AT$3:$BI$3,E1609)</f>
        <v>CZ12</v>
      </c>
      <c r="Q1609" s="9" t="str">
        <f>INDEX('HVACwts Src'!$D$7:$I$7,F1609)</f>
        <v>rDXGF</v>
      </c>
      <c r="R1609" s="36">
        <f>IF(G1609,INDEX('HVACwts Src'!$D$11:$U$164,(B1609-1)*39+(D1609-1)*19+E1609,(C1609-1)*6+F1609),0)</f>
        <v>0</v>
      </c>
      <c r="T1609" t="str">
        <f t="shared" si="152"/>
        <v>HV_SDGDMoExCZ12</v>
      </c>
      <c r="U1609" t="str">
        <f t="shared" si="153"/>
        <v>rDXGF</v>
      </c>
      <c r="V1609" s="36">
        <f t="shared" si="154"/>
        <v>0</v>
      </c>
    </row>
    <row r="1610" spans="1:22" x14ac:dyDescent="0.25">
      <c r="A1610" s="86">
        <f t="shared" si="155"/>
        <v>1604</v>
      </c>
      <c r="B1610">
        <v>3</v>
      </c>
      <c r="C1610">
        <v>3</v>
      </c>
      <c r="D1610">
        <v>1</v>
      </c>
      <c r="E1610">
        <v>12</v>
      </c>
      <c r="F1610">
        <v>2</v>
      </c>
      <c r="G1610" t="b">
        <f>INDEX(key!$AT$4:$BI$7,B1610,E1610)</f>
        <v>0</v>
      </c>
      <c r="H1610" t="str">
        <f t="shared" si="150"/>
        <v>HV_SDGDMoExCZ12rNCGF</v>
      </c>
      <c r="I1610" s="9" t="s">
        <v>1799</v>
      </c>
      <c r="J1610" t="str">
        <f t="shared" si="151"/>
        <v>HV_SDGDMoExCZ12</v>
      </c>
      <c r="K1610" s="9" t="s">
        <v>1662</v>
      </c>
      <c r="L1610" s="9" t="s">
        <v>45</v>
      </c>
      <c r="M1610" s="9" t="str">
        <f>INDEX(key!$AS$4:$AS$7,B1610)</f>
        <v>SDG</v>
      </c>
      <c r="N1610" s="9" t="str">
        <f>INDEX(key!$I$3:$I$5,C1610)</f>
        <v>DMo</v>
      </c>
      <c r="O1610" s="9" t="str">
        <f>INDEX(key!$F$9:$F$10,D1610)</f>
        <v>Ex</v>
      </c>
      <c r="P1610" s="9" t="str">
        <f>INDEX(key!$AT$3:$BI$3,E1610)</f>
        <v>CZ12</v>
      </c>
      <c r="Q1610" s="9" t="str">
        <f>INDEX('HVACwts Src'!$D$7:$I$7,F1610)</f>
        <v>rNCGF</v>
      </c>
      <c r="R1610" s="36">
        <f>IF(G1610,INDEX('HVACwts Src'!$D$11:$U$164,(B1610-1)*39+(D1610-1)*19+E1610,(C1610-1)*6+F1610),0)</f>
        <v>0</v>
      </c>
      <c r="T1610" t="str">
        <f t="shared" si="152"/>
        <v>HV_SDGDMoExCZ12</v>
      </c>
      <c r="U1610" t="str">
        <f t="shared" si="153"/>
        <v>rNCGF</v>
      </c>
      <c r="V1610" s="36">
        <f t="shared" si="154"/>
        <v>0</v>
      </c>
    </row>
    <row r="1611" spans="1:22" x14ac:dyDescent="0.25">
      <c r="A1611" s="86">
        <f t="shared" si="155"/>
        <v>1605</v>
      </c>
      <c r="B1611">
        <v>3</v>
      </c>
      <c r="C1611">
        <v>3</v>
      </c>
      <c r="D1611">
        <v>1</v>
      </c>
      <c r="E1611">
        <v>12</v>
      </c>
      <c r="F1611">
        <v>3</v>
      </c>
      <c r="G1611" t="b">
        <f>INDEX(key!$AT$4:$BI$7,B1611,E1611)</f>
        <v>0</v>
      </c>
      <c r="H1611" t="str">
        <f t="shared" si="150"/>
        <v>HV_SDGDMoExCZ12rDXHP</v>
      </c>
      <c r="I1611" s="9" t="s">
        <v>1799</v>
      </c>
      <c r="J1611" t="str">
        <f t="shared" si="151"/>
        <v>HV_SDGDMoExCZ12</v>
      </c>
      <c r="K1611" s="9" t="s">
        <v>1662</v>
      </c>
      <c r="L1611" s="9" t="s">
        <v>45</v>
      </c>
      <c r="M1611" s="9" t="str">
        <f>INDEX(key!$AS$4:$AS$7,B1611)</f>
        <v>SDG</v>
      </c>
      <c r="N1611" s="9" t="str">
        <f>INDEX(key!$I$3:$I$5,C1611)</f>
        <v>DMo</v>
      </c>
      <c r="O1611" s="9" t="str">
        <f>INDEX(key!$F$9:$F$10,D1611)</f>
        <v>Ex</v>
      </c>
      <c r="P1611" s="9" t="str">
        <f>INDEX(key!$AT$3:$BI$3,E1611)</f>
        <v>CZ12</v>
      </c>
      <c r="Q1611" s="9" t="str">
        <f>INDEX('HVACwts Src'!$D$7:$I$7,F1611)</f>
        <v>rDXHP</v>
      </c>
      <c r="R1611" s="36">
        <f>IF(G1611,INDEX('HVACwts Src'!$D$11:$U$164,(B1611-1)*39+(D1611-1)*19+E1611,(C1611-1)*6+F1611),0)</f>
        <v>0</v>
      </c>
      <c r="T1611" t="str">
        <f t="shared" si="152"/>
        <v>HV_SDGDMoExCZ12</v>
      </c>
      <c r="U1611" t="str">
        <f t="shared" si="153"/>
        <v>rDXHP</v>
      </c>
      <c r="V1611" s="36">
        <f t="shared" si="154"/>
        <v>0</v>
      </c>
    </row>
    <row r="1612" spans="1:22" x14ac:dyDescent="0.25">
      <c r="A1612" s="86">
        <f t="shared" si="155"/>
        <v>1606</v>
      </c>
      <c r="B1612">
        <v>3</v>
      </c>
      <c r="C1612">
        <v>3</v>
      </c>
      <c r="D1612">
        <v>1</v>
      </c>
      <c r="E1612">
        <v>12</v>
      </c>
      <c r="F1612">
        <v>4</v>
      </c>
      <c r="G1612" t="b">
        <f>INDEX(key!$AT$4:$BI$7,B1612,E1612)</f>
        <v>0</v>
      </c>
      <c r="H1612" t="str">
        <f t="shared" si="150"/>
        <v>HV_SDGDMoExCZ12rNCEH</v>
      </c>
      <c r="I1612" s="9" t="s">
        <v>1799</v>
      </c>
      <c r="J1612" t="str">
        <f t="shared" si="151"/>
        <v>HV_SDGDMoExCZ12</v>
      </c>
      <c r="K1612" s="9" t="s">
        <v>1662</v>
      </c>
      <c r="L1612" s="9" t="s">
        <v>45</v>
      </c>
      <c r="M1612" s="9" t="str">
        <f>INDEX(key!$AS$4:$AS$7,B1612)</f>
        <v>SDG</v>
      </c>
      <c r="N1612" s="9" t="str">
        <f>INDEX(key!$I$3:$I$5,C1612)</f>
        <v>DMo</v>
      </c>
      <c r="O1612" s="9" t="str">
        <f>INDEX(key!$F$9:$F$10,D1612)</f>
        <v>Ex</v>
      </c>
      <c r="P1612" s="9" t="str">
        <f>INDEX(key!$AT$3:$BI$3,E1612)</f>
        <v>CZ12</v>
      </c>
      <c r="Q1612" s="9" t="str">
        <f>INDEX('HVACwts Src'!$D$7:$I$7,F1612)</f>
        <v>rNCEH</v>
      </c>
      <c r="R1612" s="36">
        <f>IF(G1612,INDEX('HVACwts Src'!$D$11:$U$164,(B1612-1)*39+(D1612-1)*19+E1612,(C1612-1)*6+F1612),0)</f>
        <v>0</v>
      </c>
      <c r="T1612" t="str">
        <f t="shared" si="152"/>
        <v>HV_SDGDMoExCZ12</v>
      </c>
      <c r="U1612" t="str">
        <f t="shared" si="153"/>
        <v>rNCEH</v>
      </c>
      <c r="V1612" s="36">
        <f t="shared" si="154"/>
        <v>0</v>
      </c>
    </row>
    <row r="1613" spans="1:22" x14ac:dyDescent="0.25">
      <c r="A1613" s="86">
        <f t="shared" si="155"/>
        <v>1607</v>
      </c>
      <c r="B1613">
        <v>3</v>
      </c>
      <c r="C1613">
        <v>3</v>
      </c>
      <c r="D1613">
        <v>1</v>
      </c>
      <c r="E1613">
        <v>12</v>
      </c>
      <c r="F1613">
        <v>5</v>
      </c>
      <c r="G1613" t="b">
        <f>INDEX(key!$AT$4:$BI$7,B1613,E1613)</f>
        <v>0</v>
      </c>
      <c r="H1613" t="str">
        <f t="shared" si="150"/>
        <v>HV_SDGDMoExCZ12rDXOH</v>
      </c>
      <c r="I1613" s="9" t="s">
        <v>1799</v>
      </c>
      <c r="J1613" t="str">
        <f t="shared" si="151"/>
        <v>HV_SDGDMoExCZ12</v>
      </c>
      <c r="K1613" s="9" t="s">
        <v>1662</v>
      </c>
      <c r="L1613" s="9" t="s">
        <v>45</v>
      </c>
      <c r="M1613" s="9" t="str">
        <f>INDEX(key!$AS$4:$AS$7,B1613)</f>
        <v>SDG</v>
      </c>
      <c r="N1613" s="9" t="str">
        <f>INDEX(key!$I$3:$I$5,C1613)</f>
        <v>DMo</v>
      </c>
      <c r="O1613" s="9" t="str">
        <f>INDEX(key!$F$9:$F$10,D1613)</f>
        <v>Ex</v>
      </c>
      <c r="P1613" s="9" t="str">
        <f>INDEX(key!$AT$3:$BI$3,E1613)</f>
        <v>CZ12</v>
      </c>
      <c r="Q1613" s="9" t="str">
        <f>INDEX('HVACwts Src'!$D$7:$I$7,F1613)</f>
        <v>rDXOH</v>
      </c>
      <c r="R1613" s="36">
        <f>IF(G1613,INDEX('HVACwts Src'!$D$11:$U$164,(B1613-1)*39+(D1613-1)*19+E1613,(C1613-1)*6+F1613),0)</f>
        <v>0</v>
      </c>
      <c r="T1613" t="str">
        <f t="shared" si="152"/>
        <v>HV_SDGDMoExCZ12</v>
      </c>
      <c r="U1613" t="str">
        <f t="shared" si="153"/>
        <v>rDXOH</v>
      </c>
      <c r="V1613" s="36">
        <f t="shared" si="154"/>
        <v>0</v>
      </c>
    </row>
    <row r="1614" spans="1:22" x14ac:dyDescent="0.25">
      <c r="A1614" s="86">
        <f t="shared" si="155"/>
        <v>1608</v>
      </c>
      <c r="B1614">
        <v>3</v>
      </c>
      <c r="C1614">
        <v>3</v>
      </c>
      <c r="D1614">
        <v>1</v>
      </c>
      <c r="E1614">
        <v>12</v>
      </c>
      <c r="F1614">
        <v>6</v>
      </c>
      <c r="G1614" t="b">
        <f>INDEX(key!$AT$4:$BI$7,B1614,E1614)</f>
        <v>0</v>
      </c>
      <c r="H1614" t="str">
        <f t="shared" si="150"/>
        <v>HV_SDGDMoExCZ12rNCOH</v>
      </c>
      <c r="I1614" s="9" t="s">
        <v>1799</v>
      </c>
      <c r="J1614" t="str">
        <f t="shared" si="151"/>
        <v>HV_SDGDMoExCZ12</v>
      </c>
      <c r="K1614" s="9" t="s">
        <v>1662</v>
      </c>
      <c r="L1614" s="9" t="s">
        <v>45</v>
      </c>
      <c r="M1614" s="9" t="str">
        <f>INDEX(key!$AS$4:$AS$7,B1614)</f>
        <v>SDG</v>
      </c>
      <c r="N1614" s="9" t="str">
        <f>INDEX(key!$I$3:$I$5,C1614)</f>
        <v>DMo</v>
      </c>
      <c r="O1614" s="9" t="str">
        <f>INDEX(key!$F$9:$F$10,D1614)</f>
        <v>Ex</v>
      </c>
      <c r="P1614" s="9" t="str">
        <f>INDEX(key!$AT$3:$BI$3,E1614)</f>
        <v>CZ12</v>
      </c>
      <c r="Q1614" s="9" t="str">
        <f>INDEX('HVACwts Src'!$D$7:$I$7,F1614)</f>
        <v>rNCOH</v>
      </c>
      <c r="R1614" s="36">
        <f>IF(G1614,INDEX('HVACwts Src'!$D$11:$U$164,(B1614-1)*39+(D1614-1)*19+E1614,(C1614-1)*6+F1614),0)</f>
        <v>0</v>
      </c>
      <c r="T1614" t="str">
        <f t="shared" si="152"/>
        <v>HV_SDGDMoExCZ12</v>
      </c>
      <c r="U1614" t="str">
        <f t="shared" si="153"/>
        <v>rNCOH</v>
      </c>
      <c r="V1614" s="36">
        <f t="shared" si="154"/>
        <v>0</v>
      </c>
    </row>
    <row r="1615" spans="1:22" x14ac:dyDescent="0.25">
      <c r="A1615" s="86">
        <f t="shared" si="155"/>
        <v>1609</v>
      </c>
      <c r="B1615">
        <v>3</v>
      </c>
      <c r="C1615">
        <v>3</v>
      </c>
      <c r="D1615">
        <v>1</v>
      </c>
      <c r="E1615">
        <v>13</v>
      </c>
      <c r="F1615">
        <v>1</v>
      </c>
      <c r="G1615" t="b">
        <f>INDEX(key!$AT$4:$BI$7,B1615,E1615)</f>
        <v>0</v>
      </c>
      <c r="H1615" t="str">
        <f t="shared" si="150"/>
        <v>HV_SDGDMoExCZ13rDXGF</v>
      </c>
      <c r="I1615" s="9" t="s">
        <v>1799</v>
      </c>
      <c r="J1615" t="str">
        <f t="shared" si="151"/>
        <v>HV_SDGDMoExCZ13</v>
      </c>
      <c r="K1615" s="9" t="s">
        <v>1662</v>
      </c>
      <c r="L1615" s="9" t="s">
        <v>45</v>
      </c>
      <c r="M1615" s="9" t="str">
        <f>INDEX(key!$AS$4:$AS$7,B1615)</f>
        <v>SDG</v>
      </c>
      <c r="N1615" s="9" t="str">
        <f>INDEX(key!$I$3:$I$5,C1615)</f>
        <v>DMo</v>
      </c>
      <c r="O1615" s="9" t="str">
        <f>INDEX(key!$F$9:$F$10,D1615)</f>
        <v>Ex</v>
      </c>
      <c r="P1615" s="9" t="str">
        <f>INDEX(key!$AT$3:$BI$3,E1615)</f>
        <v>CZ13</v>
      </c>
      <c r="Q1615" s="9" t="str">
        <f>INDEX('HVACwts Src'!$D$7:$I$7,F1615)</f>
        <v>rDXGF</v>
      </c>
      <c r="R1615" s="36">
        <f>IF(G1615,INDEX('HVACwts Src'!$D$11:$U$164,(B1615-1)*39+(D1615-1)*19+E1615,(C1615-1)*6+F1615),0)</f>
        <v>0</v>
      </c>
      <c r="T1615" t="str">
        <f t="shared" si="152"/>
        <v>HV_SDGDMoExCZ13</v>
      </c>
      <c r="U1615" t="str">
        <f t="shared" si="153"/>
        <v>rDXGF</v>
      </c>
      <c r="V1615" s="36">
        <f t="shared" si="154"/>
        <v>0</v>
      </c>
    </row>
    <row r="1616" spans="1:22" x14ac:dyDescent="0.25">
      <c r="A1616" s="86">
        <f t="shared" si="155"/>
        <v>1610</v>
      </c>
      <c r="B1616">
        <v>3</v>
      </c>
      <c r="C1616">
        <v>3</v>
      </c>
      <c r="D1616">
        <v>1</v>
      </c>
      <c r="E1616">
        <v>13</v>
      </c>
      <c r="F1616">
        <v>2</v>
      </c>
      <c r="G1616" t="b">
        <f>INDEX(key!$AT$4:$BI$7,B1616,E1616)</f>
        <v>0</v>
      </c>
      <c r="H1616" t="str">
        <f t="shared" si="150"/>
        <v>HV_SDGDMoExCZ13rNCGF</v>
      </c>
      <c r="I1616" s="9" t="s">
        <v>1799</v>
      </c>
      <c r="J1616" t="str">
        <f t="shared" si="151"/>
        <v>HV_SDGDMoExCZ13</v>
      </c>
      <c r="K1616" s="9" t="s">
        <v>1662</v>
      </c>
      <c r="L1616" s="9" t="s">
        <v>45</v>
      </c>
      <c r="M1616" s="9" t="str">
        <f>INDEX(key!$AS$4:$AS$7,B1616)</f>
        <v>SDG</v>
      </c>
      <c r="N1616" s="9" t="str">
        <f>INDEX(key!$I$3:$I$5,C1616)</f>
        <v>DMo</v>
      </c>
      <c r="O1616" s="9" t="str">
        <f>INDEX(key!$F$9:$F$10,D1616)</f>
        <v>Ex</v>
      </c>
      <c r="P1616" s="9" t="str">
        <f>INDEX(key!$AT$3:$BI$3,E1616)</f>
        <v>CZ13</v>
      </c>
      <c r="Q1616" s="9" t="str">
        <f>INDEX('HVACwts Src'!$D$7:$I$7,F1616)</f>
        <v>rNCGF</v>
      </c>
      <c r="R1616" s="36">
        <f>IF(G1616,INDEX('HVACwts Src'!$D$11:$U$164,(B1616-1)*39+(D1616-1)*19+E1616,(C1616-1)*6+F1616),0)</f>
        <v>0</v>
      </c>
      <c r="T1616" t="str">
        <f t="shared" si="152"/>
        <v>HV_SDGDMoExCZ13</v>
      </c>
      <c r="U1616" t="str">
        <f t="shared" si="153"/>
        <v>rNCGF</v>
      </c>
      <c r="V1616" s="36">
        <f t="shared" si="154"/>
        <v>0</v>
      </c>
    </row>
    <row r="1617" spans="1:22" x14ac:dyDescent="0.25">
      <c r="A1617" s="86">
        <f t="shared" si="155"/>
        <v>1611</v>
      </c>
      <c r="B1617">
        <v>3</v>
      </c>
      <c r="C1617">
        <v>3</v>
      </c>
      <c r="D1617">
        <v>1</v>
      </c>
      <c r="E1617">
        <v>13</v>
      </c>
      <c r="F1617">
        <v>3</v>
      </c>
      <c r="G1617" t="b">
        <f>INDEX(key!$AT$4:$BI$7,B1617,E1617)</f>
        <v>0</v>
      </c>
      <c r="H1617" t="str">
        <f t="shared" si="150"/>
        <v>HV_SDGDMoExCZ13rDXHP</v>
      </c>
      <c r="I1617" s="9" t="s">
        <v>1799</v>
      </c>
      <c r="J1617" t="str">
        <f t="shared" si="151"/>
        <v>HV_SDGDMoExCZ13</v>
      </c>
      <c r="K1617" s="9" t="s">
        <v>1662</v>
      </c>
      <c r="L1617" s="9" t="s">
        <v>45</v>
      </c>
      <c r="M1617" s="9" t="str">
        <f>INDEX(key!$AS$4:$AS$7,B1617)</f>
        <v>SDG</v>
      </c>
      <c r="N1617" s="9" t="str">
        <f>INDEX(key!$I$3:$I$5,C1617)</f>
        <v>DMo</v>
      </c>
      <c r="O1617" s="9" t="str">
        <f>INDEX(key!$F$9:$F$10,D1617)</f>
        <v>Ex</v>
      </c>
      <c r="P1617" s="9" t="str">
        <f>INDEX(key!$AT$3:$BI$3,E1617)</f>
        <v>CZ13</v>
      </c>
      <c r="Q1617" s="9" t="str">
        <f>INDEX('HVACwts Src'!$D$7:$I$7,F1617)</f>
        <v>rDXHP</v>
      </c>
      <c r="R1617" s="36">
        <f>IF(G1617,INDEX('HVACwts Src'!$D$11:$U$164,(B1617-1)*39+(D1617-1)*19+E1617,(C1617-1)*6+F1617),0)</f>
        <v>0</v>
      </c>
      <c r="T1617" t="str">
        <f t="shared" si="152"/>
        <v>HV_SDGDMoExCZ13</v>
      </c>
      <c r="U1617" t="str">
        <f t="shared" si="153"/>
        <v>rDXHP</v>
      </c>
      <c r="V1617" s="36">
        <f t="shared" si="154"/>
        <v>0</v>
      </c>
    </row>
    <row r="1618" spans="1:22" x14ac:dyDescent="0.25">
      <c r="A1618" s="86">
        <f t="shared" si="155"/>
        <v>1612</v>
      </c>
      <c r="B1618">
        <v>3</v>
      </c>
      <c r="C1618">
        <v>3</v>
      </c>
      <c r="D1618">
        <v>1</v>
      </c>
      <c r="E1618">
        <v>13</v>
      </c>
      <c r="F1618">
        <v>4</v>
      </c>
      <c r="G1618" t="b">
        <f>INDEX(key!$AT$4:$BI$7,B1618,E1618)</f>
        <v>0</v>
      </c>
      <c r="H1618" t="str">
        <f t="shared" si="150"/>
        <v>HV_SDGDMoExCZ13rNCEH</v>
      </c>
      <c r="I1618" s="9" t="s">
        <v>1799</v>
      </c>
      <c r="J1618" t="str">
        <f t="shared" si="151"/>
        <v>HV_SDGDMoExCZ13</v>
      </c>
      <c r="K1618" s="9" t="s">
        <v>1662</v>
      </c>
      <c r="L1618" s="9" t="s">
        <v>45</v>
      </c>
      <c r="M1618" s="9" t="str">
        <f>INDEX(key!$AS$4:$AS$7,B1618)</f>
        <v>SDG</v>
      </c>
      <c r="N1618" s="9" t="str">
        <f>INDEX(key!$I$3:$I$5,C1618)</f>
        <v>DMo</v>
      </c>
      <c r="O1618" s="9" t="str">
        <f>INDEX(key!$F$9:$F$10,D1618)</f>
        <v>Ex</v>
      </c>
      <c r="P1618" s="9" t="str">
        <f>INDEX(key!$AT$3:$BI$3,E1618)</f>
        <v>CZ13</v>
      </c>
      <c r="Q1618" s="9" t="str">
        <f>INDEX('HVACwts Src'!$D$7:$I$7,F1618)</f>
        <v>rNCEH</v>
      </c>
      <c r="R1618" s="36">
        <f>IF(G1618,INDEX('HVACwts Src'!$D$11:$U$164,(B1618-1)*39+(D1618-1)*19+E1618,(C1618-1)*6+F1618),0)</f>
        <v>0</v>
      </c>
      <c r="T1618" t="str">
        <f t="shared" si="152"/>
        <v>HV_SDGDMoExCZ13</v>
      </c>
      <c r="U1618" t="str">
        <f t="shared" si="153"/>
        <v>rNCEH</v>
      </c>
      <c r="V1618" s="36">
        <f t="shared" si="154"/>
        <v>0</v>
      </c>
    </row>
    <row r="1619" spans="1:22" x14ac:dyDescent="0.25">
      <c r="A1619" s="86">
        <f t="shared" si="155"/>
        <v>1613</v>
      </c>
      <c r="B1619">
        <v>3</v>
      </c>
      <c r="C1619">
        <v>3</v>
      </c>
      <c r="D1619">
        <v>1</v>
      </c>
      <c r="E1619">
        <v>13</v>
      </c>
      <c r="F1619">
        <v>5</v>
      </c>
      <c r="G1619" t="b">
        <f>INDEX(key!$AT$4:$BI$7,B1619,E1619)</f>
        <v>0</v>
      </c>
      <c r="H1619" t="str">
        <f t="shared" si="150"/>
        <v>HV_SDGDMoExCZ13rDXOH</v>
      </c>
      <c r="I1619" s="9" t="s">
        <v>1799</v>
      </c>
      <c r="J1619" t="str">
        <f t="shared" si="151"/>
        <v>HV_SDGDMoExCZ13</v>
      </c>
      <c r="K1619" s="9" t="s">
        <v>1662</v>
      </c>
      <c r="L1619" s="9" t="s">
        <v>45</v>
      </c>
      <c r="M1619" s="9" t="str">
        <f>INDEX(key!$AS$4:$AS$7,B1619)</f>
        <v>SDG</v>
      </c>
      <c r="N1619" s="9" t="str">
        <f>INDEX(key!$I$3:$I$5,C1619)</f>
        <v>DMo</v>
      </c>
      <c r="O1619" s="9" t="str">
        <f>INDEX(key!$F$9:$F$10,D1619)</f>
        <v>Ex</v>
      </c>
      <c r="P1619" s="9" t="str">
        <f>INDEX(key!$AT$3:$BI$3,E1619)</f>
        <v>CZ13</v>
      </c>
      <c r="Q1619" s="9" t="str">
        <f>INDEX('HVACwts Src'!$D$7:$I$7,F1619)</f>
        <v>rDXOH</v>
      </c>
      <c r="R1619" s="36">
        <f>IF(G1619,INDEX('HVACwts Src'!$D$11:$U$164,(B1619-1)*39+(D1619-1)*19+E1619,(C1619-1)*6+F1619),0)</f>
        <v>0</v>
      </c>
      <c r="T1619" t="str">
        <f t="shared" si="152"/>
        <v>HV_SDGDMoExCZ13</v>
      </c>
      <c r="U1619" t="str">
        <f t="shared" si="153"/>
        <v>rDXOH</v>
      </c>
      <c r="V1619" s="36">
        <f t="shared" si="154"/>
        <v>0</v>
      </c>
    </row>
    <row r="1620" spans="1:22" x14ac:dyDescent="0.25">
      <c r="A1620" s="86">
        <f t="shared" si="155"/>
        <v>1614</v>
      </c>
      <c r="B1620">
        <v>3</v>
      </c>
      <c r="C1620">
        <v>3</v>
      </c>
      <c r="D1620">
        <v>1</v>
      </c>
      <c r="E1620">
        <v>13</v>
      </c>
      <c r="F1620">
        <v>6</v>
      </c>
      <c r="G1620" t="b">
        <f>INDEX(key!$AT$4:$BI$7,B1620,E1620)</f>
        <v>0</v>
      </c>
      <c r="H1620" t="str">
        <f t="shared" si="150"/>
        <v>HV_SDGDMoExCZ13rNCOH</v>
      </c>
      <c r="I1620" s="9" t="s">
        <v>1799</v>
      </c>
      <c r="J1620" t="str">
        <f t="shared" si="151"/>
        <v>HV_SDGDMoExCZ13</v>
      </c>
      <c r="K1620" s="9" t="s">
        <v>1662</v>
      </c>
      <c r="L1620" s="9" t="s">
        <v>45</v>
      </c>
      <c r="M1620" s="9" t="str">
        <f>INDEX(key!$AS$4:$AS$7,B1620)</f>
        <v>SDG</v>
      </c>
      <c r="N1620" s="9" t="str">
        <f>INDEX(key!$I$3:$I$5,C1620)</f>
        <v>DMo</v>
      </c>
      <c r="O1620" s="9" t="str">
        <f>INDEX(key!$F$9:$F$10,D1620)</f>
        <v>Ex</v>
      </c>
      <c r="P1620" s="9" t="str">
        <f>INDEX(key!$AT$3:$BI$3,E1620)</f>
        <v>CZ13</v>
      </c>
      <c r="Q1620" s="9" t="str">
        <f>INDEX('HVACwts Src'!$D$7:$I$7,F1620)</f>
        <v>rNCOH</v>
      </c>
      <c r="R1620" s="36">
        <f>IF(G1620,INDEX('HVACwts Src'!$D$11:$U$164,(B1620-1)*39+(D1620-1)*19+E1620,(C1620-1)*6+F1620),0)</f>
        <v>0</v>
      </c>
      <c r="T1620" t="str">
        <f t="shared" si="152"/>
        <v>HV_SDGDMoExCZ13</v>
      </c>
      <c r="U1620" t="str">
        <f t="shared" si="153"/>
        <v>rNCOH</v>
      </c>
      <c r="V1620" s="36">
        <f t="shared" si="154"/>
        <v>0</v>
      </c>
    </row>
    <row r="1621" spans="1:22" x14ac:dyDescent="0.25">
      <c r="A1621" s="86">
        <f t="shared" si="155"/>
        <v>1615</v>
      </c>
      <c r="B1621">
        <v>3</v>
      </c>
      <c r="C1621">
        <v>3</v>
      </c>
      <c r="D1621">
        <v>1</v>
      </c>
      <c r="E1621">
        <v>14</v>
      </c>
      <c r="F1621">
        <v>1</v>
      </c>
      <c r="G1621" t="b">
        <f>INDEX(key!$AT$4:$BI$7,B1621,E1621)</f>
        <v>1</v>
      </c>
      <c r="H1621" t="str">
        <f t="shared" si="150"/>
        <v>HV_SDGDMoExCZ14rDXGF</v>
      </c>
      <c r="I1621" s="9" t="s">
        <v>1799</v>
      </c>
      <c r="J1621" t="str">
        <f t="shared" si="151"/>
        <v>HV_SDGDMoExCZ14</v>
      </c>
      <c r="K1621" s="9" t="s">
        <v>1662</v>
      </c>
      <c r="L1621" s="9" t="s">
        <v>45</v>
      </c>
      <c r="M1621" s="9" t="str">
        <f>INDEX(key!$AS$4:$AS$7,B1621)</f>
        <v>SDG</v>
      </c>
      <c r="N1621" s="9" t="str">
        <f>INDEX(key!$I$3:$I$5,C1621)</f>
        <v>DMo</v>
      </c>
      <c r="O1621" s="9" t="str">
        <f>INDEX(key!$F$9:$F$10,D1621)</f>
        <v>Ex</v>
      </c>
      <c r="P1621" s="9" t="str">
        <f>INDEX(key!$AT$3:$BI$3,E1621)</f>
        <v>CZ14</v>
      </c>
      <c r="Q1621" s="9" t="str">
        <f>INDEX('HVACwts Src'!$D$7:$I$7,F1621)</f>
        <v>rDXGF</v>
      </c>
      <c r="R1621" s="36">
        <f>IF(G1621,INDEX('HVACwts Src'!$D$11:$U$164,(B1621-1)*39+(D1621-1)*19+E1621,(C1621-1)*6+F1621),0)</f>
        <v>113.16899999999998</v>
      </c>
      <c r="T1621" t="str">
        <f t="shared" si="152"/>
        <v>HV_SDGDMoExCZ14</v>
      </c>
      <c r="U1621" t="str">
        <f t="shared" si="153"/>
        <v>rDXGF</v>
      </c>
      <c r="V1621" s="36">
        <f t="shared" si="154"/>
        <v>113.16899999999998</v>
      </c>
    </row>
    <row r="1622" spans="1:22" x14ac:dyDescent="0.25">
      <c r="A1622" s="86">
        <f t="shared" si="155"/>
        <v>1616</v>
      </c>
      <c r="B1622">
        <v>3</v>
      </c>
      <c r="C1622">
        <v>3</v>
      </c>
      <c r="D1622">
        <v>1</v>
      </c>
      <c r="E1622">
        <v>14</v>
      </c>
      <c r="F1622">
        <v>2</v>
      </c>
      <c r="G1622" t="b">
        <f>INDEX(key!$AT$4:$BI$7,B1622,E1622)</f>
        <v>1</v>
      </c>
      <c r="H1622" t="str">
        <f t="shared" si="150"/>
        <v>HV_SDGDMoExCZ14rNCGF</v>
      </c>
      <c r="I1622" s="9" t="s">
        <v>1799</v>
      </c>
      <c r="J1622" t="str">
        <f t="shared" si="151"/>
        <v>HV_SDGDMoExCZ14</v>
      </c>
      <c r="K1622" s="9" t="s">
        <v>1662</v>
      </c>
      <c r="L1622" s="9" t="s">
        <v>45</v>
      </c>
      <c r="M1622" s="9" t="str">
        <f>INDEX(key!$AS$4:$AS$7,B1622)</f>
        <v>SDG</v>
      </c>
      <c r="N1622" s="9" t="str">
        <f>INDEX(key!$I$3:$I$5,C1622)</f>
        <v>DMo</v>
      </c>
      <c r="O1622" s="9" t="str">
        <f>INDEX(key!$F$9:$F$10,D1622)</f>
        <v>Ex</v>
      </c>
      <c r="P1622" s="9" t="str">
        <f>INDEX(key!$AT$3:$BI$3,E1622)</f>
        <v>CZ14</v>
      </c>
      <c r="Q1622" s="9" t="str">
        <f>INDEX('HVACwts Src'!$D$7:$I$7,F1622)</f>
        <v>rNCGF</v>
      </c>
      <c r="R1622" s="36">
        <f>IF(G1622,INDEX('HVACwts Src'!$D$11:$U$164,(B1622-1)*39+(D1622-1)*19+E1622,(C1622-1)*6+F1622),0)</f>
        <v>533.86199999999997</v>
      </c>
      <c r="T1622" t="str">
        <f t="shared" si="152"/>
        <v>HV_SDGDMoExCZ14</v>
      </c>
      <c r="U1622" t="str">
        <f t="shared" si="153"/>
        <v>rNCGF</v>
      </c>
      <c r="V1622" s="36">
        <f t="shared" si="154"/>
        <v>533.86199999999997</v>
      </c>
    </row>
    <row r="1623" spans="1:22" x14ac:dyDescent="0.25">
      <c r="A1623" s="86">
        <f t="shared" si="155"/>
        <v>1617</v>
      </c>
      <c r="B1623">
        <v>3</v>
      </c>
      <c r="C1623">
        <v>3</v>
      </c>
      <c r="D1623">
        <v>1</v>
      </c>
      <c r="E1623">
        <v>14</v>
      </c>
      <c r="F1623">
        <v>3</v>
      </c>
      <c r="G1623" t="b">
        <f>INDEX(key!$AT$4:$BI$7,B1623,E1623)</f>
        <v>1</v>
      </c>
      <c r="H1623" t="str">
        <f t="shared" si="150"/>
        <v>HV_SDGDMoExCZ14rDXHP</v>
      </c>
      <c r="I1623" s="9" t="s">
        <v>1799</v>
      </c>
      <c r="J1623" t="str">
        <f t="shared" si="151"/>
        <v>HV_SDGDMoExCZ14</v>
      </c>
      <c r="K1623" s="9" t="s">
        <v>1662</v>
      </c>
      <c r="L1623" s="9" t="s">
        <v>45</v>
      </c>
      <c r="M1623" s="9" t="str">
        <f>INDEX(key!$AS$4:$AS$7,B1623)</f>
        <v>SDG</v>
      </c>
      <c r="N1623" s="9" t="str">
        <f>INDEX(key!$I$3:$I$5,C1623)</f>
        <v>DMo</v>
      </c>
      <c r="O1623" s="9" t="str">
        <f>INDEX(key!$F$9:$F$10,D1623)</f>
        <v>Ex</v>
      </c>
      <c r="P1623" s="9" t="str">
        <f>INDEX(key!$AT$3:$BI$3,E1623)</f>
        <v>CZ14</v>
      </c>
      <c r="Q1623" s="9" t="str">
        <f>INDEX('HVACwts Src'!$D$7:$I$7,F1623)</f>
        <v>rDXHP</v>
      </c>
      <c r="R1623" s="36">
        <f>IF(G1623,INDEX('HVACwts Src'!$D$11:$U$164,(B1623-1)*39+(D1623-1)*19+E1623,(C1623-1)*6+F1623),0)</f>
        <v>16.166999999999998</v>
      </c>
      <c r="T1623" t="str">
        <f t="shared" si="152"/>
        <v>HV_SDGDMoExCZ14</v>
      </c>
      <c r="U1623" t="str">
        <f t="shared" si="153"/>
        <v>rDXHP</v>
      </c>
      <c r="V1623" s="36">
        <f t="shared" si="154"/>
        <v>16.166999999999998</v>
      </c>
    </row>
    <row r="1624" spans="1:22" x14ac:dyDescent="0.25">
      <c r="A1624" s="86">
        <f t="shared" si="155"/>
        <v>1618</v>
      </c>
      <c r="B1624">
        <v>3</v>
      </c>
      <c r="C1624">
        <v>3</v>
      </c>
      <c r="D1624">
        <v>1</v>
      </c>
      <c r="E1624">
        <v>14</v>
      </c>
      <c r="F1624">
        <v>4</v>
      </c>
      <c r="G1624" t="b">
        <f>INDEX(key!$AT$4:$BI$7,B1624,E1624)</f>
        <v>1</v>
      </c>
      <c r="H1624" t="str">
        <f t="shared" si="150"/>
        <v>HV_SDGDMoExCZ14rNCEH</v>
      </c>
      <c r="I1624" s="9" t="s">
        <v>1799</v>
      </c>
      <c r="J1624" t="str">
        <f t="shared" si="151"/>
        <v>HV_SDGDMoExCZ14</v>
      </c>
      <c r="K1624" s="9" t="s">
        <v>1662</v>
      </c>
      <c r="L1624" s="9" t="s">
        <v>45</v>
      </c>
      <c r="M1624" s="9" t="str">
        <f>INDEX(key!$AS$4:$AS$7,B1624)</f>
        <v>SDG</v>
      </c>
      <c r="N1624" s="9" t="str">
        <f>INDEX(key!$I$3:$I$5,C1624)</f>
        <v>DMo</v>
      </c>
      <c r="O1624" s="9" t="str">
        <f>INDEX(key!$F$9:$F$10,D1624)</f>
        <v>Ex</v>
      </c>
      <c r="P1624" s="9" t="str">
        <f>INDEX(key!$AT$3:$BI$3,E1624)</f>
        <v>CZ14</v>
      </c>
      <c r="Q1624" s="9" t="str">
        <f>INDEX('HVACwts Src'!$D$7:$I$7,F1624)</f>
        <v>rNCEH</v>
      </c>
      <c r="R1624" s="36">
        <f>IF(G1624,INDEX('HVACwts Src'!$D$11:$U$164,(B1624-1)*39+(D1624-1)*19+E1624,(C1624-1)*6+F1624),0)</f>
        <v>76.266000000000005</v>
      </c>
      <c r="T1624" t="str">
        <f t="shared" si="152"/>
        <v>HV_SDGDMoExCZ14</v>
      </c>
      <c r="U1624" t="str">
        <f t="shared" si="153"/>
        <v>rNCEH</v>
      </c>
      <c r="V1624" s="36">
        <f t="shared" si="154"/>
        <v>76.266000000000005</v>
      </c>
    </row>
    <row r="1625" spans="1:22" x14ac:dyDescent="0.25">
      <c r="A1625" s="86">
        <f t="shared" si="155"/>
        <v>1619</v>
      </c>
      <c r="B1625">
        <v>3</v>
      </c>
      <c r="C1625">
        <v>3</v>
      </c>
      <c r="D1625">
        <v>1</v>
      </c>
      <c r="E1625">
        <v>14</v>
      </c>
      <c r="F1625">
        <v>5</v>
      </c>
      <c r="G1625" t="b">
        <f>INDEX(key!$AT$4:$BI$7,B1625,E1625)</f>
        <v>1</v>
      </c>
      <c r="H1625" t="str">
        <f t="shared" si="150"/>
        <v>HV_SDGDMoExCZ14rDXOH</v>
      </c>
      <c r="I1625" s="9" t="s">
        <v>1799</v>
      </c>
      <c r="J1625" t="str">
        <f t="shared" si="151"/>
        <v>HV_SDGDMoExCZ14</v>
      </c>
      <c r="K1625" s="9" t="s">
        <v>1662</v>
      </c>
      <c r="L1625" s="9" t="s">
        <v>45</v>
      </c>
      <c r="M1625" s="9" t="str">
        <f>INDEX(key!$AS$4:$AS$7,B1625)</f>
        <v>SDG</v>
      </c>
      <c r="N1625" s="9" t="str">
        <f>INDEX(key!$I$3:$I$5,C1625)</f>
        <v>DMo</v>
      </c>
      <c r="O1625" s="9" t="str">
        <f>INDEX(key!$F$9:$F$10,D1625)</f>
        <v>Ex</v>
      </c>
      <c r="P1625" s="9" t="str">
        <f>INDEX(key!$AT$3:$BI$3,E1625)</f>
        <v>CZ14</v>
      </c>
      <c r="Q1625" s="9" t="str">
        <f>INDEX('HVACwts Src'!$D$7:$I$7,F1625)</f>
        <v>rDXOH</v>
      </c>
      <c r="R1625" s="36">
        <f>IF(G1625,INDEX('HVACwts Src'!$D$11:$U$164,(B1625-1)*39+(D1625-1)*19+E1625,(C1625-1)*6+F1625),0)</f>
        <v>27.483899999999998</v>
      </c>
      <c r="T1625" t="str">
        <f t="shared" si="152"/>
        <v>HV_SDGDMoExCZ14</v>
      </c>
      <c r="U1625" t="str">
        <f t="shared" si="153"/>
        <v>rDXOH</v>
      </c>
      <c r="V1625" s="36">
        <f t="shared" si="154"/>
        <v>27.483899999999998</v>
      </c>
    </row>
    <row r="1626" spans="1:22" x14ac:dyDescent="0.25">
      <c r="A1626" s="86">
        <f t="shared" si="155"/>
        <v>1620</v>
      </c>
      <c r="B1626">
        <v>3</v>
      </c>
      <c r="C1626">
        <v>3</v>
      </c>
      <c r="D1626">
        <v>1</v>
      </c>
      <c r="E1626">
        <v>14</v>
      </c>
      <c r="F1626">
        <v>6</v>
      </c>
      <c r="G1626" t="b">
        <f>INDEX(key!$AT$4:$BI$7,B1626,E1626)</f>
        <v>1</v>
      </c>
      <c r="H1626" t="str">
        <f t="shared" si="150"/>
        <v>HV_SDGDMoExCZ14rNCOH</v>
      </c>
      <c r="I1626" s="9" t="s">
        <v>1799</v>
      </c>
      <c r="J1626" t="str">
        <f t="shared" si="151"/>
        <v>HV_SDGDMoExCZ14</v>
      </c>
      <c r="K1626" s="9" t="s">
        <v>1662</v>
      </c>
      <c r="L1626" s="9" t="s">
        <v>45</v>
      </c>
      <c r="M1626" s="9" t="str">
        <f>INDEX(key!$AS$4:$AS$7,B1626)</f>
        <v>SDG</v>
      </c>
      <c r="N1626" s="9" t="str">
        <f>INDEX(key!$I$3:$I$5,C1626)</f>
        <v>DMo</v>
      </c>
      <c r="O1626" s="9" t="str">
        <f>INDEX(key!$F$9:$F$10,D1626)</f>
        <v>Ex</v>
      </c>
      <c r="P1626" s="9" t="str">
        <f>INDEX(key!$AT$3:$BI$3,E1626)</f>
        <v>CZ14</v>
      </c>
      <c r="Q1626" s="9" t="str">
        <f>INDEX('HVACwts Src'!$D$7:$I$7,F1626)</f>
        <v>rNCOH</v>
      </c>
      <c r="R1626" s="36">
        <f>IF(G1626,INDEX('HVACwts Src'!$D$11:$U$164,(B1626-1)*39+(D1626-1)*19+E1626,(C1626-1)*6+F1626),0)</f>
        <v>129.65219999999999</v>
      </c>
      <c r="T1626" t="str">
        <f t="shared" si="152"/>
        <v>HV_SDGDMoExCZ14</v>
      </c>
      <c r="U1626" t="str">
        <f t="shared" si="153"/>
        <v>rNCOH</v>
      </c>
      <c r="V1626" s="36">
        <f t="shared" si="154"/>
        <v>129.65219999999999</v>
      </c>
    </row>
    <row r="1627" spans="1:22" x14ac:dyDescent="0.25">
      <c r="A1627" s="86">
        <f t="shared" si="155"/>
        <v>1621</v>
      </c>
      <c r="B1627">
        <v>3</v>
      </c>
      <c r="C1627">
        <v>3</v>
      </c>
      <c r="D1627">
        <v>1</v>
      </c>
      <c r="E1627">
        <v>15</v>
      </c>
      <c r="F1627">
        <v>1</v>
      </c>
      <c r="G1627" t="b">
        <f>INDEX(key!$AT$4:$BI$7,B1627,E1627)</f>
        <v>1</v>
      </c>
      <c r="H1627" t="str">
        <f t="shared" si="150"/>
        <v>HV_SDGDMoExCZ15rDXGF</v>
      </c>
      <c r="I1627" s="9" t="s">
        <v>1799</v>
      </c>
      <c r="J1627" t="str">
        <f t="shared" si="151"/>
        <v>HV_SDGDMoExCZ15</v>
      </c>
      <c r="K1627" s="9" t="s">
        <v>1662</v>
      </c>
      <c r="L1627" s="9" t="s">
        <v>45</v>
      </c>
      <c r="M1627" s="9" t="str">
        <f>INDEX(key!$AS$4:$AS$7,B1627)</f>
        <v>SDG</v>
      </c>
      <c r="N1627" s="9" t="str">
        <f>INDEX(key!$I$3:$I$5,C1627)</f>
        <v>DMo</v>
      </c>
      <c r="O1627" s="9" t="str">
        <f>INDEX(key!$F$9:$F$10,D1627)</f>
        <v>Ex</v>
      </c>
      <c r="P1627" s="9" t="str">
        <f>INDEX(key!$AT$3:$BI$3,E1627)</f>
        <v>CZ15</v>
      </c>
      <c r="Q1627" s="9" t="str">
        <f>INDEX('HVACwts Src'!$D$7:$I$7,F1627)</f>
        <v>rDXGF</v>
      </c>
      <c r="R1627" s="36">
        <f>IF(G1627,INDEX('HVACwts Src'!$D$11:$U$164,(B1627-1)*39+(D1627-1)*19+E1627,(C1627-1)*6+F1627),0)</f>
        <v>0.37775683811530836</v>
      </c>
      <c r="T1627" t="str">
        <f t="shared" si="152"/>
        <v>HV_SDGDMoExCZ15</v>
      </c>
      <c r="U1627" t="str">
        <f t="shared" si="153"/>
        <v>rDXGF</v>
      </c>
      <c r="V1627" s="36">
        <f t="shared" si="154"/>
        <v>0.37775683811530836</v>
      </c>
    </row>
    <row r="1628" spans="1:22" x14ac:dyDescent="0.25">
      <c r="A1628" s="86">
        <f t="shared" si="155"/>
        <v>1622</v>
      </c>
      <c r="B1628">
        <v>3</v>
      </c>
      <c r="C1628">
        <v>3</v>
      </c>
      <c r="D1628">
        <v>1</v>
      </c>
      <c r="E1628">
        <v>15</v>
      </c>
      <c r="F1628">
        <v>2</v>
      </c>
      <c r="G1628" t="b">
        <f>INDEX(key!$AT$4:$BI$7,B1628,E1628)</f>
        <v>1</v>
      </c>
      <c r="H1628" t="str">
        <f t="shared" si="150"/>
        <v>HV_SDGDMoExCZ15rNCGF</v>
      </c>
      <c r="I1628" s="9" t="s">
        <v>1799</v>
      </c>
      <c r="J1628" t="str">
        <f t="shared" si="151"/>
        <v>HV_SDGDMoExCZ15</v>
      </c>
      <c r="K1628" s="9" t="s">
        <v>1662</v>
      </c>
      <c r="L1628" s="9" t="s">
        <v>45</v>
      </c>
      <c r="M1628" s="9" t="str">
        <f>INDEX(key!$AS$4:$AS$7,B1628)</f>
        <v>SDG</v>
      </c>
      <c r="N1628" s="9" t="str">
        <f>INDEX(key!$I$3:$I$5,C1628)</f>
        <v>DMo</v>
      </c>
      <c r="O1628" s="9" t="str">
        <f>INDEX(key!$F$9:$F$10,D1628)</f>
        <v>Ex</v>
      </c>
      <c r="P1628" s="9" t="str">
        <f>INDEX(key!$AT$3:$BI$3,E1628)</f>
        <v>CZ15</v>
      </c>
      <c r="Q1628" s="9" t="str">
        <f>INDEX('HVACwts Src'!$D$7:$I$7,F1628)</f>
        <v>rNCGF</v>
      </c>
      <c r="R1628" s="36">
        <f>IF(G1628,INDEX('HVACwts Src'!$D$11:$U$164,(B1628-1)*39+(D1628-1)*19+E1628,(C1628-1)*6+F1628),0)</f>
        <v>0.343892646420774</v>
      </c>
      <c r="T1628" t="str">
        <f t="shared" si="152"/>
        <v>HV_SDGDMoExCZ15</v>
      </c>
      <c r="U1628" t="str">
        <f t="shared" si="153"/>
        <v>rNCGF</v>
      </c>
      <c r="V1628" s="36">
        <f t="shared" si="154"/>
        <v>0.343892646420774</v>
      </c>
    </row>
    <row r="1629" spans="1:22" x14ac:dyDescent="0.25">
      <c r="A1629" s="86">
        <f t="shared" si="155"/>
        <v>1623</v>
      </c>
      <c r="B1629">
        <v>3</v>
      </c>
      <c r="C1629">
        <v>3</v>
      </c>
      <c r="D1629">
        <v>1</v>
      </c>
      <c r="E1629">
        <v>15</v>
      </c>
      <c r="F1629">
        <v>3</v>
      </c>
      <c r="G1629" t="b">
        <f>INDEX(key!$AT$4:$BI$7,B1629,E1629)</f>
        <v>1</v>
      </c>
      <c r="H1629" t="str">
        <f t="shared" si="150"/>
        <v>HV_SDGDMoExCZ15rDXHP</v>
      </c>
      <c r="I1629" s="9" t="s">
        <v>1799</v>
      </c>
      <c r="J1629" t="str">
        <f t="shared" si="151"/>
        <v>HV_SDGDMoExCZ15</v>
      </c>
      <c r="K1629" s="9" t="s">
        <v>1662</v>
      </c>
      <c r="L1629" s="9" t="s">
        <v>45</v>
      </c>
      <c r="M1629" s="9" t="str">
        <f>INDEX(key!$AS$4:$AS$7,B1629)</f>
        <v>SDG</v>
      </c>
      <c r="N1629" s="9" t="str">
        <f>INDEX(key!$I$3:$I$5,C1629)</f>
        <v>DMo</v>
      </c>
      <c r="O1629" s="9" t="str">
        <f>INDEX(key!$F$9:$F$10,D1629)</f>
        <v>Ex</v>
      </c>
      <c r="P1629" s="9" t="str">
        <f>INDEX(key!$AT$3:$BI$3,E1629)</f>
        <v>CZ15</v>
      </c>
      <c r="Q1629" s="9" t="str">
        <f>INDEX('HVACwts Src'!$D$7:$I$7,F1629)</f>
        <v>rDXHP</v>
      </c>
      <c r="R1629" s="36">
        <f>IF(G1629,INDEX('HVACwts Src'!$D$11:$U$164,(B1629-1)*39+(D1629-1)*19+E1629,(C1629-1)*6+F1629),0)</f>
        <v>5.39652625879012E-2</v>
      </c>
      <c r="T1629" t="str">
        <f t="shared" si="152"/>
        <v>HV_SDGDMoExCZ15</v>
      </c>
      <c r="U1629" t="str">
        <f t="shared" si="153"/>
        <v>rDXHP</v>
      </c>
      <c r="V1629" s="36">
        <f t="shared" si="154"/>
        <v>5.39652625879012E-2</v>
      </c>
    </row>
    <row r="1630" spans="1:22" x14ac:dyDescent="0.25">
      <c r="A1630" s="86">
        <f t="shared" si="155"/>
        <v>1624</v>
      </c>
      <c r="B1630">
        <v>3</v>
      </c>
      <c r="C1630">
        <v>3</v>
      </c>
      <c r="D1630">
        <v>1</v>
      </c>
      <c r="E1630">
        <v>15</v>
      </c>
      <c r="F1630">
        <v>4</v>
      </c>
      <c r="G1630" t="b">
        <f>INDEX(key!$AT$4:$BI$7,B1630,E1630)</f>
        <v>1</v>
      </c>
      <c r="H1630" t="str">
        <f t="shared" si="150"/>
        <v>HV_SDGDMoExCZ15rNCEH</v>
      </c>
      <c r="I1630" s="9" t="s">
        <v>1799</v>
      </c>
      <c r="J1630" t="str">
        <f t="shared" si="151"/>
        <v>HV_SDGDMoExCZ15</v>
      </c>
      <c r="K1630" s="9" t="s">
        <v>1662</v>
      </c>
      <c r="L1630" s="9" t="s">
        <v>45</v>
      </c>
      <c r="M1630" s="9" t="str">
        <f>INDEX(key!$AS$4:$AS$7,B1630)</f>
        <v>SDG</v>
      </c>
      <c r="N1630" s="9" t="str">
        <f>INDEX(key!$I$3:$I$5,C1630)</f>
        <v>DMo</v>
      </c>
      <c r="O1630" s="9" t="str">
        <f>INDEX(key!$F$9:$F$10,D1630)</f>
        <v>Ex</v>
      </c>
      <c r="P1630" s="9" t="str">
        <f>INDEX(key!$AT$3:$BI$3,E1630)</f>
        <v>CZ15</v>
      </c>
      <c r="Q1630" s="9" t="str">
        <f>INDEX('HVACwts Src'!$D$7:$I$7,F1630)</f>
        <v>rNCEH</v>
      </c>
      <c r="R1630" s="36">
        <f>IF(G1630,INDEX('HVACwts Src'!$D$11:$U$164,(B1630-1)*39+(D1630-1)*19+E1630,(C1630-1)*6+F1630),0)</f>
        <v>4.9127520917253427E-2</v>
      </c>
      <c r="T1630" t="str">
        <f t="shared" si="152"/>
        <v>HV_SDGDMoExCZ15</v>
      </c>
      <c r="U1630" t="str">
        <f t="shared" si="153"/>
        <v>rNCEH</v>
      </c>
      <c r="V1630" s="36">
        <f t="shared" si="154"/>
        <v>4.9127520917253427E-2</v>
      </c>
    </row>
    <row r="1631" spans="1:22" x14ac:dyDescent="0.25">
      <c r="A1631" s="86">
        <f t="shared" si="155"/>
        <v>1625</v>
      </c>
      <c r="B1631">
        <v>3</v>
      </c>
      <c r="C1631">
        <v>3</v>
      </c>
      <c r="D1631">
        <v>1</v>
      </c>
      <c r="E1631">
        <v>15</v>
      </c>
      <c r="F1631">
        <v>5</v>
      </c>
      <c r="G1631" t="b">
        <f>INDEX(key!$AT$4:$BI$7,B1631,E1631)</f>
        <v>1</v>
      </c>
      <c r="H1631" t="str">
        <f t="shared" si="150"/>
        <v>HV_SDGDMoExCZ15rDXOH</v>
      </c>
      <c r="I1631" s="9" t="s">
        <v>1799</v>
      </c>
      <c r="J1631" t="str">
        <f t="shared" si="151"/>
        <v>HV_SDGDMoExCZ15</v>
      </c>
      <c r="K1631" s="9" t="s">
        <v>1662</v>
      </c>
      <c r="L1631" s="9" t="s">
        <v>45</v>
      </c>
      <c r="M1631" s="9" t="str">
        <f>INDEX(key!$AS$4:$AS$7,B1631)</f>
        <v>SDG</v>
      </c>
      <c r="N1631" s="9" t="str">
        <f>INDEX(key!$I$3:$I$5,C1631)</f>
        <v>DMo</v>
      </c>
      <c r="O1631" s="9" t="str">
        <f>INDEX(key!$F$9:$F$10,D1631)</f>
        <v>Ex</v>
      </c>
      <c r="P1631" s="9" t="str">
        <f>INDEX(key!$AT$3:$BI$3,E1631)</f>
        <v>CZ15</v>
      </c>
      <c r="Q1631" s="9" t="str">
        <f>INDEX('HVACwts Src'!$D$7:$I$7,F1631)</f>
        <v>rDXOH</v>
      </c>
      <c r="R1631" s="36">
        <f>IF(G1631,INDEX('HVACwts Src'!$D$11:$U$164,(B1631-1)*39+(D1631-1)*19+E1631,(C1631-1)*6+F1631),0)</f>
        <v>9.1740946399432047E-2</v>
      </c>
      <c r="T1631" t="str">
        <f t="shared" si="152"/>
        <v>HV_SDGDMoExCZ15</v>
      </c>
      <c r="U1631" t="str">
        <f t="shared" si="153"/>
        <v>rDXOH</v>
      </c>
      <c r="V1631" s="36">
        <f t="shared" si="154"/>
        <v>9.1740946399432047E-2</v>
      </c>
    </row>
    <row r="1632" spans="1:22" x14ac:dyDescent="0.25">
      <c r="A1632" s="86">
        <f t="shared" si="155"/>
        <v>1626</v>
      </c>
      <c r="B1632">
        <v>3</v>
      </c>
      <c r="C1632">
        <v>3</v>
      </c>
      <c r="D1632">
        <v>1</v>
      </c>
      <c r="E1632">
        <v>15</v>
      </c>
      <c r="F1632">
        <v>6</v>
      </c>
      <c r="G1632" t="b">
        <f>INDEX(key!$AT$4:$BI$7,B1632,E1632)</f>
        <v>1</v>
      </c>
      <c r="H1632" t="str">
        <f t="shared" si="150"/>
        <v>HV_SDGDMoExCZ15rNCOH</v>
      </c>
      <c r="I1632" s="9" t="s">
        <v>1799</v>
      </c>
      <c r="J1632" t="str">
        <f t="shared" si="151"/>
        <v>HV_SDGDMoExCZ15</v>
      </c>
      <c r="K1632" s="9" t="s">
        <v>1662</v>
      </c>
      <c r="L1632" s="9" t="s">
        <v>45</v>
      </c>
      <c r="M1632" s="9" t="str">
        <f>INDEX(key!$AS$4:$AS$7,B1632)</f>
        <v>SDG</v>
      </c>
      <c r="N1632" s="9" t="str">
        <f>INDEX(key!$I$3:$I$5,C1632)</f>
        <v>DMo</v>
      </c>
      <c r="O1632" s="9" t="str">
        <f>INDEX(key!$F$9:$F$10,D1632)</f>
        <v>Ex</v>
      </c>
      <c r="P1632" s="9" t="str">
        <f>INDEX(key!$AT$3:$BI$3,E1632)</f>
        <v>CZ15</v>
      </c>
      <c r="Q1632" s="9" t="str">
        <f>INDEX('HVACwts Src'!$D$7:$I$7,F1632)</f>
        <v>rNCOH</v>
      </c>
      <c r="R1632" s="36">
        <f>IF(G1632,INDEX('HVACwts Src'!$D$11:$U$164,(B1632-1)*39+(D1632-1)*19+E1632,(C1632-1)*6+F1632),0)</f>
        <v>8.3516785559330814E-2</v>
      </c>
      <c r="T1632" t="str">
        <f t="shared" si="152"/>
        <v>HV_SDGDMoExCZ15</v>
      </c>
      <c r="U1632" t="str">
        <f t="shared" si="153"/>
        <v>rNCOH</v>
      </c>
      <c r="V1632" s="36">
        <f t="shared" si="154"/>
        <v>8.3516785559330814E-2</v>
      </c>
    </row>
    <row r="1633" spans="1:22" x14ac:dyDescent="0.25">
      <c r="A1633" s="86">
        <f t="shared" si="155"/>
        <v>1627</v>
      </c>
      <c r="B1633">
        <v>3</v>
      </c>
      <c r="C1633">
        <v>3</v>
      </c>
      <c r="D1633">
        <v>1</v>
      </c>
      <c r="E1633">
        <v>16</v>
      </c>
      <c r="F1633">
        <v>1</v>
      </c>
      <c r="G1633" t="b">
        <f>INDEX(key!$AT$4:$BI$7,B1633,E1633)</f>
        <v>0</v>
      </c>
      <c r="H1633" t="str">
        <f t="shared" si="150"/>
        <v>HV_SDGDMoExCZ16rDXGF</v>
      </c>
      <c r="I1633" s="9" t="s">
        <v>1799</v>
      </c>
      <c r="J1633" t="str">
        <f t="shared" si="151"/>
        <v>HV_SDGDMoExCZ16</v>
      </c>
      <c r="K1633" s="9" t="s">
        <v>1662</v>
      </c>
      <c r="L1633" s="9" t="s">
        <v>45</v>
      </c>
      <c r="M1633" s="9" t="str">
        <f>INDEX(key!$AS$4:$AS$7,B1633)</f>
        <v>SDG</v>
      </c>
      <c r="N1633" s="9" t="str">
        <f>INDEX(key!$I$3:$I$5,C1633)</f>
        <v>DMo</v>
      </c>
      <c r="O1633" s="9" t="str">
        <f>INDEX(key!$F$9:$F$10,D1633)</f>
        <v>Ex</v>
      </c>
      <c r="P1633" s="9" t="str">
        <f>INDEX(key!$AT$3:$BI$3,E1633)</f>
        <v>CZ16</v>
      </c>
      <c r="Q1633" s="9" t="str">
        <f>INDEX('HVACwts Src'!$D$7:$I$7,F1633)</f>
        <v>rDXGF</v>
      </c>
      <c r="R1633" s="36">
        <f>IF(G1633,INDEX('HVACwts Src'!$D$11:$U$164,(B1633-1)*39+(D1633-1)*19+E1633,(C1633-1)*6+F1633),0)</f>
        <v>0</v>
      </c>
      <c r="T1633" t="str">
        <f t="shared" si="152"/>
        <v>HV_SDGDMoExCZ16</v>
      </c>
      <c r="U1633" t="str">
        <f t="shared" si="153"/>
        <v>rDXGF</v>
      </c>
      <c r="V1633" s="36">
        <f t="shared" si="154"/>
        <v>0</v>
      </c>
    </row>
    <row r="1634" spans="1:22" x14ac:dyDescent="0.25">
      <c r="A1634" s="86">
        <f t="shared" si="155"/>
        <v>1628</v>
      </c>
      <c r="B1634">
        <v>3</v>
      </c>
      <c r="C1634">
        <v>3</v>
      </c>
      <c r="D1634">
        <v>1</v>
      </c>
      <c r="E1634">
        <v>16</v>
      </c>
      <c r="F1634">
        <v>2</v>
      </c>
      <c r="G1634" t="b">
        <f>INDEX(key!$AT$4:$BI$7,B1634,E1634)</f>
        <v>0</v>
      </c>
      <c r="H1634" t="str">
        <f t="shared" si="150"/>
        <v>HV_SDGDMoExCZ16rNCGF</v>
      </c>
      <c r="I1634" s="9" t="s">
        <v>1799</v>
      </c>
      <c r="J1634" t="str">
        <f t="shared" si="151"/>
        <v>HV_SDGDMoExCZ16</v>
      </c>
      <c r="K1634" s="9" t="s">
        <v>1662</v>
      </c>
      <c r="L1634" s="9" t="s">
        <v>45</v>
      </c>
      <c r="M1634" s="9" t="str">
        <f>INDEX(key!$AS$4:$AS$7,B1634)</f>
        <v>SDG</v>
      </c>
      <c r="N1634" s="9" t="str">
        <f>INDEX(key!$I$3:$I$5,C1634)</f>
        <v>DMo</v>
      </c>
      <c r="O1634" s="9" t="str">
        <f>INDEX(key!$F$9:$F$10,D1634)</f>
        <v>Ex</v>
      </c>
      <c r="P1634" s="9" t="str">
        <f>INDEX(key!$AT$3:$BI$3,E1634)</f>
        <v>CZ16</v>
      </c>
      <c r="Q1634" s="9" t="str">
        <f>INDEX('HVACwts Src'!$D$7:$I$7,F1634)</f>
        <v>rNCGF</v>
      </c>
      <c r="R1634" s="36">
        <f>IF(G1634,INDEX('HVACwts Src'!$D$11:$U$164,(B1634-1)*39+(D1634-1)*19+E1634,(C1634-1)*6+F1634),0)</f>
        <v>0</v>
      </c>
      <c r="T1634" t="str">
        <f t="shared" si="152"/>
        <v>HV_SDGDMoExCZ16</v>
      </c>
      <c r="U1634" t="str">
        <f t="shared" si="153"/>
        <v>rNCGF</v>
      </c>
      <c r="V1634" s="36">
        <f t="shared" si="154"/>
        <v>0</v>
      </c>
    </row>
    <row r="1635" spans="1:22" x14ac:dyDescent="0.25">
      <c r="A1635" s="86">
        <f t="shared" si="155"/>
        <v>1629</v>
      </c>
      <c r="B1635">
        <v>3</v>
      </c>
      <c r="C1635">
        <v>3</v>
      </c>
      <c r="D1635">
        <v>1</v>
      </c>
      <c r="E1635">
        <v>16</v>
      </c>
      <c r="F1635">
        <v>3</v>
      </c>
      <c r="G1635" t="b">
        <f>INDEX(key!$AT$4:$BI$7,B1635,E1635)</f>
        <v>0</v>
      </c>
      <c r="H1635" t="str">
        <f t="shared" si="150"/>
        <v>HV_SDGDMoExCZ16rDXHP</v>
      </c>
      <c r="I1635" s="9" t="s">
        <v>1799</v>
      </c>
      <c r="J1635" t="str">
        <f t="shared" si="151"/>
        <v>HV_SDGDMoExCZ16</v>
      </c>
      <c r="K1635" s="9" t="s">
        <v>1662</v>
      </c>
      <c r="L1635" s="9" t="s">
        <v>45</v>
      </c>
      <c r="M1635" s="9" t="str">
        <f>INDEX(key!$AS$4:$AS$7,B1635)</f>
        <v>SDG</v>
      </c>
      <c r="N1635" s="9" t="str">
        <f>INDEX(key!$I$3:$I$5,C1635)</f>
        <v>DMo</v>
      </c>
      <c r="O1635" s="9" t="str">
        <f>INDEX(key!$F$9:$F$10,D1635)</f>
        <v>Ex</v>
      </c>
      <c r="P1635" s="9" t="str">
        <f>INDEX(key!$AT$3:$BI$3,E1635)</f>
        <v>CZ16</v>
      </c>
      <c r="Q1635" s="9" t="str">
        <f>INDEX('HVACwts Src'!$D$7:$I$7,F1635)</f>
        <v>rDXHP</v>
      </c>
      <c r="R1635" s="36">
        <f>IF(G1635,INDEX('HVACwts Src'!$D$11:$U$164,(B1635-1)*39+(D1635-1)*19+E1635,(C1635-1)*6+F1635),0)</f>
        <v>0</v>
      </c>
      <c r="T1635" t="str">
        <f t="shared" si="152"/>
        <v>HV_SDGDMoExCZ16</v>
      </c>
      <c r="U1635" t="str">
        <f t="shared" si="153"/>
        <v>rDXHP</v>
      </c>
      <c r="V1635" s="36">
        <f t="shared" si="154"/>
        <v>0</v>
      </c>
    </row>
    <row r="1636" spans="1:22" x14ac:dyDescent="0.25">
      <c r="A1636" s="86">
        <f t="shared" si="155"/>
        <v>1630</v>
      </c>
      <c r="B1636">
        <v>3</v>
      </c>
      <c r="C1636">
        <v>3</v>
      </c>
      <c r="D1636">
        <v>1</v>
      </c>
      <c r="E1636">
        <v>16</v>
      </c>
      <c r="F1636">
        <v>4</v>
      </c>
      <c r="G1636" t="b">
        <f>INDEX(key!$AT$4:$BI$7,B1636,E1636)</f>
        <v>0</v>
      </c>
      <c r="H1636" t="str">
        <f t="shared" si="150"/>
        <v>HV_SDGDMoExCZ16rNCEH</v>
      </c>
      <c r="I1636" s="9" t="s">
        <v>1799</v>
      </c>
      <c r="J1636" t="str">
        <f t="shared" si="151"/>
        <v>HV_SDGDMoExCZ16</v>
      </c>
      <c r="K1636" s="9" t="s">
        <v>1662</v>
      </c>
      <c r="L1636" s="9" t="s">
        <v>45</v>
      </c>
      <c r="M1636" s="9" t="str">
        <f>INDEX(key!$AS$4:$AS$7,B1636)</f>
        <v>SDG</v>
      </c>
      <c r="N1636" s="9" t="str">
        <f>INDEX(key!$I$3:$I$5,C1636)</f>
        <v>DMo</v>
      </c>
      <c r="O1636" s="9" t="str">
        <f>INDEX(key!$F$9:$F$10,D1636)</f>
        <v>Ex</v>
      </c>
      <c r="P1636" s="9" t="str">
        <f>INDEX(key!$AT$3:$BI$3,E1636)</f>
        <v>CZ16</v>
      </c>
      <c r="Q1636" s="9" t="str">
        <f>INDEX('HVACwts Src'!$D$7:$I$7,F1636)</f>
        <v>rNCEH</v>
      </c>
      <c r="R1636" s="36">
        <f>IF(G1636,INDEX('HVACwts Src'!$D$11:$U$164,(B1636-1)*39+(D1636-1)*19+E1636,(C1636-1)*6+F1636),0)</f>
        <v>0</v>
      </c>
      <c r="T1636" t="str">
        <f t="shared" si="152"/>
        <v>HV_SDGDMoExCZ16</v>
      </c>
      <c r="U1636" t="str">
        <f t="shared" si="153"/>
        <v>rNCEH</v>
      </c>
      <c r="V1636" s="36">
        <f t="shared" si="154"/>
        <v>0</v>
      </c>
    </row>
    <row r="1637" spans="1:22" x14ac:dyDescent="0.25">
      <c r="A1637" s="86">
        <f t="shared" si="155"/>
        <v>1631</v>
      </c>
      <c r="B1637">
        <v>3</v>
      </c>
      <c r="C1637">
        <v>3</v>
      </c>
      <c r="D1637">
        <v>1</v>
      </c>
      <c r="E1637">
        <v>16</v>
      </c>
      <c r="F1637">
        <v>5</v>
      </c>
      <c r="G1637" t="b">
        <f>INDEX(key!$AT$4:$BI$7,B1637,E1637)</f>
        <v>0</v>
      </c>
      <c r="H1637" t="str">
        <f t="shared" si="150"/>
        <v>HV_SDGDMoExCZ16rDXOH</v>
      </c>
      <c r="I1637" s="9" t="s">
        <v>1799</v>
      </c>
      <c r="J1637" t="str">
        <f t="shared" si="151"/>
        <v>HV_SDGDMoExCZ16</v>
      </c>
      <c r="K1637" s="9" t="s">
        <v>1662</v>
      </c>
      <c r="L1637" s="9" t="s">
        <v>45</v>
      </c>
      <c r="M1637" s="9" t="str">
        <f>INDEX(key!$AS$4:$AS$7,B1637)</f>
        <v>SDG</v>
      </c>
      <c r="N1637" s="9" t="str">
        <f>INDEX(key!$I$3:$I$5,C1637)</f>
        <v>DMo</v>
      </c>
      <c r="O1637" s="9" t="str">
        <f>INDEX(key!$F$9:$F$10,D1637)</f>
        <v>Ex</v>
      </c>
      <c r="P1637" s="9" t="str">
        <f>INDEX(key!$AT$3:$BI$3,E1637)</f>
        <v>CZ16</v>
      </c>
      <c r="Q1637" s="9" t="str">
        <f>INDEX('HVACwts Src'!$D$7:$I$7,F1637)</f>
        <v>rDXOH</v>
      </c>
      <c r="R1637" s="36">
        <f>IF(G1637,INDEX('HVACwts Src'!$D$11:$U$164,(B1637-1)*39+(D1637-1)*19+E1637,(C1637-1)*6+F1637),0)</f>
        <v>0</v>
      </c>
      <c r="T1637" t="str">
        <f t="shared" si="152"/>
        <v>HV_SDGDMoExCZ16</v>
      </c>
      <c r="U1637" t="str">
        <f t="shared" si="153"/>
        <v>rDXOH</v>
      </c>
      <c r="V1637" s="36">
        <f t="shared" si="154"/>
        <v>0</v>
      </c>
    </row>
    <row r="1638" spans="1:22" x14ac:dyDescent="0.25">
      <c r="A1638" s="86">
        <f t="shared" si="155"/>
        <v>1632</v>
      </c>
      <c r="B1638">
        <v>3</v>
      </c>
      <c r="C1638">
        <v>3</v>
      </c>
      <c r="D1638">
        <v>1</v>
      </c>
      <c r="E1638">
        <v>16</v>
      </c>
      <c r="F1638">
        <v>6</v>
      </c>
      <c r="G1638" t="b">
        <f>INDEX(key!$AT$4:$BI$7,B1638,E1638)</f>
        <v>0</v>
      </c>
      <c r="H1638" t="str">
        <f t="shared" si="150"/>
        <v>HV_SDGDMoExCZ16rNCOH</v>
      </c>
      <c r="I1638" s="9" t="s">
        <v>1799</v>
      </c>
      <c r="J1638" t="str">
        <f t="shared" si="151"/>
        <v>HV_SDGDMoExCZ16</v>
      </c>
      <c r="K1638" s="9" t="s">
        <v>1662</v>
      </c>
      <c r="L1638" s="9" t="s">
        <v>45</v>
      </c>
      <c r="M1638" s="9" t="str">
        <f>INDEX(key!$AS$4:$AS$7,B1638)</f>
        <v>SDG</v>
      </c>
      <c r="N1638" s="9" t="str">
        <f>INDEX(key!$I$3:$I$5,C1638)</f>
        <v>DMo</v>
      </c>
      <c r="O1638" s="9" t="str">
        <f>INDEX(key!$F$9:$F$10,D1638)</f>
        <v>Ex</v>
      </c>
      <c r="P1638" s="9" t="str">
        <f>INDEX(key!$AT$3:$BI$3,E1638)</f>
        <v>CZ16</v>
      </c>
      <c r="Q1638" s="9" t="str">
        <f>INDEX('HVACwts Src'!$D$7:$I$7,F1638)</f>
        <v>rNCOH</v>
      </c>
      <c r="R1638" s="36">
        <f>IF(G1638,INDEX('HVACwts Src'!$D$11:$U$164,(B1638-1)*39+(D1638-1)*19+E1638,(C1638-1)*6+F1638),0)</f>
        <v>0</v>
      </c>
      <c r="T1638" t="str">
        <f t="shared" si="152"/>
        <v>HV_SDGDMoExCZ16</v>
      </c>
      <c r="U1638" t="str">
        <f t="shared" si="153"/>
        <v>rNCOH</v>
      </c>
      <c r="V1638" s="36">
        <f t="shared" si="154"/>
        <v>0</v>
      </c>
    </row>
    <row r="1639" spans="1:22" x14ac:dyDescent="0.25">
      <c r="A1639" s="86">
        <f t="shared" si="155"/>
        <v>1633</v>
      </c>
      <c r="B1639">
        <v>3</v>
      </c>
      <c r="C1639">
        <v>3</v>
      </c>
      <c r="D1639">
        <v>2</v>
      </c>
      <c r="E1639">
        <v>1</v>
      </c>
      <c r="F1639">
        <v>1</v>
      </c>
      <c r="G1639" t="b">
        <f>INDEX(key!$AT$4:$BI$7,B1639,E1639)</f>
        <v>0</v>
      </c>
      <c r="H1639" t="str">
        <f t="shared" si="150"/>
        <v>HV_SDGDMoNewCZ01rDXGF</v>
      </c>
      <c r="I1639" s="9" t="s">
        <v>1799</v>
      </c>
      <c r="J1639" t="str">
        <f t="shared" si="151"/>
        <v>HV_SDGDMoNewCZ01</v>
      </c>
      <c r="K1639" s="9" t="s">
        <v>1662</v>
      </c>
      <c r="L1639" s="9" t="s">
        <v>45</v>
      </c>
      <c r="M1639" s="9" t="str">
        <f>INDEX(key!$AS$4:$AS$7,B1639)</f>
        <v>SDG</v>
      </c>
      <c r="N1639" s="9" t="str">
        <f>INDEX(key!$I$3:$I$5,C1639)</f>
        <v>DMo</v>
      </c>
      <c r="O1639" s="9" t="str">
        <f>INDEX(key!$F$9:$F$10,D1639)</f>
        <v>New</v>
      </c>
      <c r="P1639" s="9" t="str">
        <f>INDEX(key!$AT$3:$BI$3,E1639)</f>
        <v>CZ01</v>
      </c>
      <c r="Q1639" s="9" t="str">
        <f>INDEX('HVACwts Src'!$D$7:$I$7,F1639)</f>
        <v>rDXGF</v>
      </c>
      <c r="R1639" s="36">
        <f>IF(G1639,INDEX('HVACwts Src'!$D$11:$U$164,(B1639-1)*39+(D1639-1)*19+E1639,(C1639-1)*6+F1639),0)</f>
        <v>0</v>
      </c>
      <c r="T1639" t="str">
        <f t="shared" si="152"/>
        <v>HV_SDGDMoNewCZ01</v>
      </c>
      <c r="U1639" t="str">
        <f t="shared" si="153"/>
        <v>rDXGF</v>
      </c>
      <c r="V1639" s="36">
        <f t="shared" si="154"/>
        <v>0</v>
      </c>
    </row>
    <row r="1640" spans="1:22" x14ac:dyDescent="0.25">
      <c r="A1640" s="86">
        <f t="shared" si="155"/>
        <v>1634</v>
      </c>
      <c r="B1640">
        <v>3</v>
      </c>
      <c r="C1640">
        <v>3</v>
      </c>
      <c r="D1640">
        <v>2</v>
      </c>
      <c r="E1640">
        <v>1</v>
      </c>
      <c r="F1640">
        <v>2</v>
      </c>
      <c r="G1640" t="b">
        <f>INDEX(key!$AT$4:$BI$7,B1640,E1640)</f>
        <v>0</v>
      </c>
      <c r="H1640" t="str">
        <f t="shared" si="150"/>
        <v>HV_SDGDMoNewCZ01rNCGF</v>
      </c>
      <c r="I1640" s="9" t="s">
        <v>1799</v>
      </c>
      <c r="J1640" t="str">
        <f t="shared" si="151"/>
        <v>HV_SDGDMoNewCZ01</v>
      </c>
      <c r="K1640" s="9" t="s">
        <v>1662</v>
      </c>
      <c r="L1640" s="9" t="s">
        <v>45</v>
      </c>
      <c r="M1640" s="9" t="str">
        <f>INDEX(key!$AS$4:$AS$7,B1640)</f>
        <v>SDG</v>
      </c>
      <c r="N1640" s="9" t="str">
        <f>INDEX(key!$I$3:$I$5,C1640)</f>
        <v>DMo</v>
      </c>
      <c r="O1640" s="9" t="str">
        <f>INDEX(key!$F$9:$F$10,D1640)</f>
        <v>New</v>
      </c>
      <c r="P1640" s="9" t="str">
        <f>INDEX(key!$AT$3:$BI$3,E1640)</f>
        <v>CZ01</v>
      </c>
      <c r="Q1640" s="9" t="str">
        <f>INDEX('HVACwts Src'!$D$7:$I$7,F1640)</f>
        <v>rNCGF</v>
      </c>
      <c r="R1640" s="36">
        <f>IF(G1640,INDEX('HVACwts Src'!$D$11:$U$164,(B1640-1)*39+(D1640-1)*19+E1640,(C1640-1)*6+F1640),0)</f>
        <v>0</v>
      </c>
      <c r="T1640" t="str">
        <f t="shared" si="152"/>
        <v>HV_SDGDMoNewCZ01</v>
      </c>
      <c r="U1640" t="str">
        <f t="shared" si="153"/>
        <v>rNCGF</v>
      </c>
      <c r="V1640" s="36">
        <f t="shared" si="154"/>
        <v>0</v>
      </c>
    </row>
    <row r="1641" spans="1:22" x14ac:dyDescent="0.25">
      <c r="A1641" s="86">
        <f t="shared" si="155"/>
        <v>1635</v>
      </c>
      <c r="B1641">
        <v>3</v>
      </c>
      <c r="C1641">
        <v>3</v>
      </c>
      <c r="D1641">
        <v>2</v>
      </c>
      <c r="E1641">
        <v>1</v>
      </c>
      <c r="F1641">
        <v>3</v>
      </c>
      <c r="G1641" t="b">
        <f>INDEX(key!$AT$4:$BI$7,B1641,E1641)</f>
        <v>0</v>
      </c>
      <c r="H1641" t="str">
        <f t="shared" si="150"/>
        <v>HV_SDGDMoNewCZ01rDXHP</v>
      </c>
      <c r="I1641" s="9" t="s">
        <v>1799</v>
      </c>
      <c r="J1641" t="str">
        <f t="shared" si="151"/>
        <v>HV_SDGDMoNewCZ01</v>
      </c>
      <c r="K1641" s="9" t="s">
        <v>1662</v>
      </c>
      <c r="L1641" s="9" t="s">
        <v>45</v>
      </c>
      <c r="M1641" s="9" t="str">
        <f>INDEX(key!$AS$4:$AS$7,B1641)</f>
        <v>SDG</v>
      </c>
      <c r="N1641" s="9" t="str">
        <f>INDEX(key!$I$3:$I$5,C1641)</f>
        <v>DMo</v>
      </c>
      <c r="O1641" s="9" t="str">
        <f>INDEX(key!$F$9:$F$10,D1641)</f>
        <v>New</v>
      </c>
      <c r="P1641" s="9" t="str">
        <f>INDEX(key!$AT$3:$BI$3,E1641)</f>
        <v>CZ01</v>
      </c>
      <c r="Q1641" s="9" t="str">
        <f>INDEX('HVACwts Src'!$D$7:$I$7,F1641)</f>
        <v>rDXHP</v>
      </c>
      <c r="R1641" s="36">
        <f>IF(G1641,INDEX('HVACwts Src'!$D$11:$U$164,(B1641-1)*39+(D1641-1)*19+E1641,(C1641-1)*6+F1641),0)</f>
        <v>0</v>
      </c>
      <c r="T1641" t="str">
        <f t="shared" si="152"/>
        <v>HV_SDGDMoNewCZ01</v>
      </c>
      <c r="U1641" t="str">
        <f t="shared" si="153"/>
        <v>rDXHP</v>
      </c>
      <c r="V1641" s="36">
        <f t="shared" si="154"/>
        <v>0</v>
      </c>
    </row>
    <row r="1642" spans="1:22" x14ac:dyDescent="0.25">
      <c r="A1642" s="86">
        <f t="shared" si="155"/>
        <v>1636</v>
      </c>
      <c r="B1642">
        <v>3</v>
      </c>
      <c r="C1642">
        <v>3</v>
      </c>
      <c r="D1642">
        <v>2</v>
      </c>
      <c r="E1642">
        <v>1</v>
      </c>
      <c r="F1642">
        <v>4</v>
      </c>
      <c r="G1642" t="b">
        <f>INDEX(key!$AT$4:$BI$7,B1642,E1642)</f>
        <v>0</v>
      </c>
      <c r="H1642" t="str">
        <f t="shared" si="150"/>
        <v>HV_SDGDMoNewCZ01rNCEH</v>
      </c>
      <c r="I1642" s="9" t="s">
        <v>1799</v>
      </c>
      <c r="J1642" t="str">
        <f t="shared" si="151"/>
        <v>HV_SDGDMoNewCZ01</v>
      </c>
      <c r="K1642" s="9" t="s">
        <v>1662</v>
      </c>
      <c r="L1642" s="9" t="s">
        <v>45</v>
      </c>
      <c r="M1642" s="9" t="str">
        <f>INDEX(key!$AS$4:$AS$7,B1642)</f>
        <v>SDG</v>
      </c>
      <c r="N1642" s="9" t="str">
        <f>INDEX(key!$I$3:$I$5,C1642)</f>
        <v>DMo</v>
      </c>
      <c r="O1642" s="9" t="str">
        <f>INDEX(key!$F$9:$F$10,D1642)</f>
        <v>New</v>
      </c>
      <c r="P1642" s="9" t="str">
        <f>INDEX(key!$AT$3:$BI$3,E1642)</f>
        <v>CZ01</v>
      </c>
      <c r="Q1642" s="9" t="str">
        <f>INDEX('HVACwts Src'!$D$7:$I$7,F1642)</f>
        <v>rNCEH</v>
      </c>
      <c r="R1642" s="36">
        <f>IF(G1642,INDEX('HVACwts Src'!$D$11:$U$164,(B1642-1)*39+(D1642-1)*19+E1642,(C1642-1)*6+F1642),0)</f>
        <v>0</v>
      </c>
      <c r="T1642" t="str">
        <f t="shared" si="152"/>
        <v>HV_SDGDMoNewCZ01</v>
      </c>
      <c r="U1642" t="str">
        <f t="shared" si="153"/>
        <v>rNCEH</v>
      </c>
      <c r="V1642" s="36">
        <f t="shared" si="154"/>
        <v>0</v>
      </c>
    </row>
    <row r="1643" spans="1:22" x14ac:dyDescent="0.25">
      <c r="A1643" s="86">
        <f t="shared" si="155"/>
        <v>1637</v>
      </c>
      <c r="B1643">
        <v>3</v>
      </c>
      <c r="C1643">
        <v>3</v>
      </c>
      <c r="D1643">
        <v>2</v>
      </c>
      <c r="E1643">
        <v>1</v>
      </c>
      <c r="F1643">
        <v>5</v>
      </c>
      <c r="G1643" t="b">
        <f>INDEX(key!$AT$4:$BI$7,B1643,E1643)</f>
        <v>0</v>
      </c>
      <c r="H1643" t="str">
        <f t="shared" si="150"/>
        <v>HV_SDGDMoNewCZ01rDXOH</v>
      </c>
      <c r="I1643" s="9" t="s">
        <v>1799</v>
      </c>
      <c r="J1643" t="str">
        <f t="shared" si="151"/>
        <v>HV_SDGDMoNewCZ01</v>
      </c>
      <c r="K1643" s="9" t="s">
        <v>1662</v>
      </c>
      <c r="L1643" s="9" t="s">
        <v>45</v>
      </c>
      <c r="M1643" s="9" t="str">
        <f>INDEX(key!$AS$4:$AS$7,B1643)</f>
        <v>SDG</v>
      </c>
      <c r="N1643" s="9" t="str">
        <f>INDEX(key!$I$3:$I$5,C1643)</f>
        <v>DMo</v>
      </c>
      <c r="O1643" s="9" t="str">
        <f>INDEX(key!$F$9:$F$10,D1643)</f>
        <v>New</v>
      </c>
      <c r="P1643" s="9" t="str">
        <f>INDEX(key!$AT$3:$BI$3,E1643)</f>
        <v>CZ01</v>
      </c>
      <c r="Q1643" s="9" t="str">
        <f>INDEX('HVACwts Src'!$D$7:$I$7,F1643)</f>
        <v>rDXOH</v>
      </c>
      <c r="R1643" s="36">
        <f>IF(G1643,INDEX('HVACwts Src'!$D$11:$U$164,(B1643-1)*39+(D1643-1)*19+E1643,(C1643-1)*6+F1643),0)</f>
        <v>0</v>
      </c>
      <c r="T1643" t="str">
        <f t="shared" si="152"/>
        <v>HV_SDGDMoNewCZ01</v>
      </c>
      <c r="U1643" t="str">
        <f t="shared" si="153"/>
        <v>rDXOH</v>
      </c>
      <c r="V1643" s="36">
        <f t="shared" si="154"/>
        <v>0</v>
      </c>
    </row>
    <row r="1644" spans="1:22" x14ac:dyDescent="0.25">
      <c r="A1644" s="86">
        <f t="shared" si="155"/>
        <v>1638</v>
      </c>
      <c r="B1644">
        <v>3</v>
      </c>
      <c r="C1644">
        <v>3</v>
      </c>
      <c r="D1644">
        <v>2</v>
      </c>
      <c r="E1644">
        <v>1</v>
      </c>
      <c r="F1644">
        <v>6</v>
      </c>
      <c r="G1644" t="b">
        <f>INDEX(key!$AT$4:$BI$7,B1644,E1644)</f>
        <v>0</v>
      </c>
      <c r="H1644" t="str">
        <f t="shared" si="150"/>
        <v>HV_SDGDMoNewCZ01rNCOH</v>
      </c>
      <c r="I1644" s="9" t="s">
        <v>1799</v>
      </c>
      <c r="J1644" t="str">
        <f t="shared" si="151"/>
        <v>HV_SDGDMoNewCZ01</v>
      </c>
      <c r="K1644" s="9" t="s">
        <v>1662</v>
      </c>
      <c r="L1644" s="9" t="s">
        <v>45</v>
      </c>
      <c r="M1644" s="9" t="str">
        <f>INDEX(key!$AS$4:$AS$7,B1644)</f>
        <v>SDG</v>
      </c>
      <c r="N1644" s="9" t="str">
        <f>INDEX(key!$I$3:$I$5,C1644)</f>
        <v>DMo</v>
      </c>
      <c r="O1644" s="9" t="str">
        <f>INDEX(key!$F$9:$F$10,D1644)</f>
        <v>New</v>
      </c>
      <c r="P1644" s="9" t="str">
        <f>INDEX(key!$AT$3:$BI$3,E1644)</f>
        <v>CZ01</v>
      </c>
      <c r="Q1644" s="9" t="str">
        <f>INDEX('HVACwts Src'!$D$7:$I$7,F1644)</f>
        <v>rNCOH</v>
      </c>
      <c r="R1644" s="36">
        <f>IF(G1644,INDEX('HVACwts Src'!$D$11:$U$164,(B1644-1)*39+(D1644-1)*19+E1644,(C1644-1)*6+F1644),0)</f>
        <v>0</v>
      </c>
      <c r="T1644" t="str">
        <f t="shared" si="152"/>
        <v>HV_SDGDMoNewCZ01</v>
      </c>
      <c r="U1644" t="str">
        <f t="shared" si="153"/>
        <v>rNCOH</v>
      </c>
      <c r="V1644" s="36">
        <f t="shared" si="154"/>
        <v>0</v>
      </c>
    </row>
    <row r="1645" spans="1:22" x14ac:dyDescent="0.25">
      <c r="A1645" s="86">
        <f t="shared" si="155"/>
        <v>1639</v>
      </c>
      <c r="B1645">
        <v>3</v>
      </c>
      <c r="C1645">
        <v>3</v>
      </c>
      <c r="D1645">
        <v>2</v>
      </c>
      <c r="E1645">
        <v>2</v>
      </c>
      <c r="F1645">
        <v>1</v>
      </c>
      <c r="G1645" t="b">
        <f>INDEX(key!$AT$4:$BI$7,B1645,E1645)</f>
        <v>0</v>
      </c>
      <c r="H1645" t="str">
        <f t="shared" si="150"/>
        <v>HV_SDGDMoNewCZ02rDXGF</v>
      </c>
      <c r="I1645" s="9" t="s">
        <v>1799</v>
      </c>
      <c r="J1645" t="str">
        <f t="shared" si="151"/>
        <v>HV_SDGDMoNewCZ02</v>
      </c>
      <c r="K1645" s="9" t="s">
        <v>1662</v>
      </c>
      <c r="L1645" s="9" t="s">
        <v>45</v>
      </c>
      <c r="M1645" s="9" t="str">
        <f>INDEX(key!$AS$4:$AS$7,B1645)</f>
        <v>SDG</v>
      </c>
      <c r="N1645" s="9" t="str">
        <f>INDEX(key!$I$3:$I$5,C1645)</f>
        <v>DMo</v>
      </c>
      <c r="O1645" s="9" t="str">
        <f>INDEX(key!$F$9:$F$10,D1645)</f>
        <v>New</v>
      </c>
      <c r="P1645" s="9" t="str">
        <f>INDEX(key!$AT$3:$BI$3,E1645)</f>
        <v>CZ02</v>
      </c>
      <c r="Q1645" s="9" t="str">
        <f>INDEX('HVACwts Src'!$D$7:$I$7,F1645)</f>
        <v>rDXGF</v>
      </c>
      <c r="R1645" s="36">
        <f>IF(G1645,INDEX('HVACwts Src'!$D$11:$U$164,(B1645-1)*39+(D1645-1)*19+E1645,(C1645-1)*6+F1645),0)</f>
        <v>0</v>
      </c>
      <c r="T1645" t="str">
        <f t="shared" si="152"/>
        <v>HV_SDGDMoNewCZ02</v>
      </c>
      <c r="U1645" t="str">
        <f t="shared" si="153"/>
        <v>rDXGF</v>
      </c>
      <c r="V1645" s="36">
        <f t="shared" si="154"/>
        <v>0</v>
      </c>
    </row>
    <row r="1646" spans="1:22" x14ac:dyDescent="0.25">
      <c r="A1646" s="86">
        <f t="shared" si="155"/>
        <v>1640</v>
      </c>
      <c r="B1646">
        <v>3</v>
      </c>
      <c r="C1646">
        <v>3</v>
      </c>
      <c r="D1646">
        <v>2</v>
      </c>
      <c r="E1646">
        <v>2</v>
      </c>
      <c r="F1646">
        <v>2</v>
      </c>
      <c r="G1646" t="b">
        <f>INDEX(key!$AT$4:$BI$7,B1646,E1646)</f>
        <v>0</v>
      </c>
      <c r="H1646" t="str">
        <f t="shared" si="150"/>
        <v>HV_SDGDMoNewCZ02rNCGF</v>
      </c>
      <c r="I1646" s="9" t="s">
        <v>1799</v>
      </c>
      <c r="J1646" t="str">
        <f t="shared" si="151"/>
        <v>HV_SDGDMoNewCZ02</v>
      </c>
      <c r="K1646" s="9" t="s">
        <v>1662</v>
      </c>
      <c r="L1646" s="9" t="s">
        <v>45</v>
      </c>
      <c r="M1646" s="9" t="str">
        <f>INDEX(key!$AS$4:$AS$7,B1646)</f>
        <v>SDG</v>
      </c>
      <c r="N1646" s="9" t="str">
        <f>INDEX(key!$I$3:$I$5,C1646)</f>
        <v>DMo</v>
      </c>
      <c r="O1646" s="9" t="str">
        <f>INDEX(key!$F$9:$F$10,D1646)</f>
        <v>New</v>
      </c>
      <c r="P1646" s="9" t="str">
        <f>INDEX(key!$AT$3:$BI$3,E1646)</f>
        <v>CZ02</v>
      </c>
      <c r="Q1646" s="9" t="str">
        <f>INDEX('HVACwts Src'!$D$7:$I$7,F1646)</f>
        <v>rNCGF</v>
      </c>
      <c r="R1646" s="36">
        <f>IF(G1646,INDEX('HVACwts Src'!$D$11:$U$164,(B1646-1)*39+(D1646-1)*19+E1646,(C1646-1)*6+F1646),0)</f>
        <v>0</v>
      </c>
      <c r="T1646" t="str">
        <f t="shared" si="152"/>
        <v>HV_SDGDMoNewCZ02</v>
      </c>
      <c r="U1646" t="str">
        <f t="shared" si="153"/>
        <v>rNCGF</v>
      </c>
      <c r="V1646" s="36">
        <f t="shared" si="154"/>
        <v>0</v>
      </c>
    </row>
    <row r="1647" spans="1:22" x14ac:dyDescent="0.25">
      <c r="A1647" s="86">
        <f t="shared" si="155"/>
        <v>1641</v>
      </c>
      <c r="B1647">
        <v>3</v>
      </c>
      <c r="C1647">
        <v>3</v>
      </c>
      <c r="D1647">
        <v>2</v>
      </c>
      <c r="E1647">
        <v>2</v>
      </c>
      <c r="F1647">
        <v>3</v>
      </c>
      <c r="G1647" t="b">
        <f>INDEX(key!$AT$4:$BI$7,B1647,E1647)</f>
        <v>0</v>
      </c>
      <c r="H1647" t="str">
        <f t="shared" si="150"/>
        <v>HV_SDGDMoNewCZ02rDXHP</v>
      </c>
      <c r="I1647" s="9" t="s">
        <v>1799</v>
      </c>
      <c r="J1647" t="str">
        <f t="shared" si="151"/>
        <v>HV_SDGDMoNewCZ02</v>
      </c>
      <c r="K1647" s="9" t="s">
        <v>1662</v>
      </c>
      <c r="L1647" s="9" t="s">
        <v>45</v>
      </c>
      <c r="M1647" s="9" t="str">
        <f>INDEX(key!$AS$4:$AS$7,B1647)</f>
        <v>SDG</v>
      </c>
      <c r="N1647" s="9" t="str">
        <f>INDEX(key!$I$3:$I$5,C1647)</f>
        <v>DMo</v>
      </c>
      <c r="O1647" s="9" t="str">
        <f>INDEX(key!$F$9:$F$10,D1647)</f>
        <v>New</v>
      </c>
      <c r="P1647" s="9" t="str">
        <f>INDEX(key!$AT$3:$BI$3,E1647)</f>
        <v>CZ02</v>
      </c>
      <c r="Q1647" s="9" t="str">
        <f>INDEX('HVACwts Src'!$D$7:$I$7,F1647)</f>
        <v>rDXHP</v>
      </c>
      <c r="R1647" s="36">
        <f>IF(G1647,INDEX('HVACwts Src'!$D$11:$U$164,(B1647-1)*39+(D1647-1)*19+E1647,(C1647-1)*6+F1647),0)</f>
        <v>0</v>
      </c>
      <c r="T1647" t="str">
        <f t="shared" si="152"/>
        <v>HV_SDGDMoNewCZ02</v>
      </c>
      <c r="U1647" t="str">
        <f t="shared" si="153"/>
        <v>rDXHP</v>
      </c>
      <c r="V1647" s="36">
        <f t="shared" si="154"/>
        <v>0</v>
      </c>
    </row>
    <row r="1648" spans="1:22" x14ac:dyDescent="0.25">
      <c r="A1648" s="86">
        <f t="shared" si="155"/>
        <v>1642</v>
      </c>
      <c r="B1648">
        <v>3</v>
      </c>
      <c r="C1648">
        <v>3</v>
      </c>
      <c r="D1648">
        <v>2</v>
      </c>
      <c r="E1648">
        <v>2</v>
      </c>
      <c r="F1648">
        <v>4</v>
      </c>
      <c r="G1648" t="b">
        <f>INDEX(key!$AT$4:$BI$7,B1648,E1648)</f>
        <v>0</v>
      </c>
      <c r="H1648" t="str">
        <f t="shared" si="150"/>
        <v>HV_SDGDMoNewCZ02rNCEH</v>
      </c>
      <c r="I1648" s="9" t="s">
        <v>1799</v>
      </c>
      <c r="J1648" t="str">
        <f t="shared" si="151"/>
        <v>HV_SDGDMoNewCZ02</v>
      </c>
      <c r="K1648" s="9" t="s">
        <v>1662</v>
      </c>
      <c r="L1648" s="9" t="s">
        <v>45</v>
      </c>
      <c r="M1648" s="9" t="str">
        <f>INDEX(key!$AS$4:$AS$7,B1648)</f>
        <v>SDG</v>
      </c>
      <c r="N1648" s="9" t="str">
        <f>INDEX(key!$I$3:$I$5,C1648)</f>
        <v>DMo</v>
      </c>
      <c r="O1648" s="9" t="str">
        <f>INDEX(key!$F$9:$F$10,D1648)</f>
        <v>New</v>
      </c>
      <c r="P1648" s="9" t="str">
        <f>INDEX(key!$AT$3:$BI$3,E1648)</f>
        <v>CZ02</v>
      </c>
      <c r="Q1648" s="9" t="str">
        <f>INDEX('HVACwts Src'!$D$7:$I$7,F1648)</f>
        <v>rNCEH</v>
      </c>
      <c r="R1648" s="36">
        <f>IF(G1648,INDEX('HVACwts Src'!$D$11:$U$164,(B1648-1)*39+(D1648-1)*19+E1648,(C1648-1)*6+F1648),0)</f>
        <v>0</v>
      </c>
      <c r="T1648" t="str">
        <f t="shared" si="152"/>
        <v>HV_SDGDMoNewCZ02</v>
      </c>
      <c r="U1648" t="str">
        <f t="shared" si="153"/>
        <v>rNCEH</v>
      </c>
      <c r="V1648" s="36">
        <f t="shared" si="154"/>
        <v>0</v>
      </c>
    </row>
    <row r="1649" spans="1:22" x14ac:dyDescent="0.25">
      <c r="A1649" s="86">
        <f t="shared" si="155"/>
        <v>1643</v>
      </c>
      <c r="B1649">
        <v>3</v>
      </c>
      <c r="C1649">
        <v>3</v>
      </c>
      <c r="D1649">
        <v>2</v>
      </c>
      <c r="E1649">
        <v>2</v>
      </c>
      <c r="F1649">
        <v>5</v>
      </c>
      <c r="G1649" t="b">
        <f>INDEX(key!$AT$4:$BI$7,B1649,E1649)</f>
        <v>0</v>
      </c>
      <c r="H1649" t="str">
        <f t="shared" si="150"/>
        <v>HV_SDGDMoNewCZ02rDXOH</v>
      </c>
      <c r="I1649" s="9" t="s">
        <v>1799</v>
      </c>
      <c r="J1649" t="str">
        <f t="shared" si="151"/>
        <v>HV_SDGDMoNewCZ02</v>
      </c>
      <c r="K1649" s="9" t="s">
        <v>1662</v>
      </c>
      <c r="L1649" s="9" t="s">
        <v>45</v>
      </c>
      <c r="M1649" s="9" t="str">
        <f>INDEX(key!$AS$4:$AS$7,B1649)</f>
        <v>SDG</v>
      </c>
      <c r="N1649" s="9" t="str">
        <f>INDEX(key!$I$3:$I$5,C1649)</f>
        <v>DMo</v>
      </c>
      <c r="O1649" s="9" t="str">
        <f>INDEX(key!$F$9:$F$10,D1649)</f>
        <v>New</v>
      </c>
      <c r="P1649" s="9" t="str">
        <f>INDEX(key!$AT$3:$BI$3,E1649)</f>
        <v>CZ02</v>
      </c>
      <c r="Q1649" s="9" t="str">
        <f>INDEX('HVACwts Src'!$D$7:$I$7,F1649)</f>
        <v>rDXOH</v>
      </c>
      <c r="R1649" s="36">
        <f>IF(G1649,INDEX('HVACwts Src'!$D$11:$U$164,(B1649-1)*39+(D1649-1)*19+E1649,(C1649-1)*6+F1649),0)</f>
        <v>0</v>
      </c>
      <c r="T1649" t="str">
        <f t="shared" si="152"/>
        <v>HV_SDGDMoNewCZ02</v>
      </c>
      <c r="U1649" t="str">
        <f t="shared" si="153"/>
        <v>rDXOH</v>
      </c>
      <c r="V1649" s="36">
        <f t="shared" si="154"/>
        <v>0</v>
      </c>
    </row>
    <row r="1650" spans="1:22" x14ac:dyDescent="0.25">
      <c r="A1650" s="86">
        <f t="shared" si="155"/>
        <v>1644</v>
      </c>
      <c r="B1650">
        <v>3</v>
      </c>
      <c r="C1650">
        <v>3</v>
      </c>
      <c r="D1650">
        <v>2</v>
      </c>
      <c r="E1650">
        <v>2</v>
      </c>
      <c r="F1650">
        <v>6</v>
      </c>
      <c r="G1650" t="b">
        <f>INDEX(key!$AT$4:$BI$7,B1650,E1650)</f>
        <v>0</v>
      </c>
      <c r="H1650" t="str">
        <f t="shared" si="150"/>
        <v>HV_SDGDMoNewCZ02rNCOH</v>
      </c>
      <c r="I1650" s="9" t="s">
        <v>1799</v>
      </c>
      <c r="J1650" t="str">
        <f t="shared" si="151"/>
        <v>HV_SDGDMoNewCZ02</v>
      </c>
      <c r="K1650" s="9" t="s">
        <v>1662</v>
      </c>
      <c r="L1650" s="9" t="s">
        <v>45</v>
      </c>
      <c r="M1650" s="9" t="str">
        <f>INDEX(key!$AS$4:$AS$7,B1650)</f>
        <v>SDG</v>
      </c>
      <c r="N1650" s="9" t="str">
        <f>INDEX(key!$I$3:$I$5,C1650)</f>
        <v>DMo</v>
      </c>
      <c r="O1650" s="9" t="str">
        <f>INDEX(key!$F$9:$F$10,D1650)</f>
        <v>New</v>
      </c>
      <c r="P1650" s="9" t="str">
        <f>INDEX(key!$AT$3:$BI$3,E1650)</f>
        <v>CZ02</v>
      </c>
      <c r="Q1650" s="9" t="str">
        <f>INDEX('HVACwts Src'!$D$7:$I$7,F1650)</f>
        <v>rNCOH</v>
      </c>
      <c r="R1650" s="36">
        <f>IF(G1650,INDEX('HVACwts Src'!$D$11:$U$164,(B1650-1)*39+(D1650-1)*19+E1650,(C1650-1)*6+F1650),0)</f>
        <v>0</v>
      </c>
      <c r="T1650" t="str">
        <f t="shared" si="152"/>
        <v>HV_SDGDMoNewCZ02</v>
      </c>
      <c r="U1650" t="str">
        <f t="shared" si="153"/>
        <v>rNCOH</v>
      </c>
      <c r="V1650" s="36">
        <f t="shared" si="154"/>
        <v>0</v>
      </c>
    </row>
    <row r="1651" spans="1:22" x14ac:dyDescent="0.25">
      <c r="A1651" s="86">
        <f t="shared" si="155"/>
        <v>1645</v>
      </c>
      <c r="B1651">
        <v>3</v>
      </c>
      <c r="C1651">
        <v>3</v>
      </c>
      <c r="D1651">
        <v>2</v>
      </c>
      <c r="E1651">
        <v>3</v>
      </c>
      <c r="F1651">
        <v>1</v>
      </c>
      <c r="G1651" t="b">
        <f>INDEX(key!$AT$4:$BI$7,B1651,E1651)</f>
        <v>0</v>
      </c>
      <c r="H1651" t="str">
        <f t="shared" si="150"/>
        <v>HV_SDGDMoNewCZ03rDXGF</v>
      </c>
      <c r="I1651" s="9" t="s">
        <v>1799</v>
      </c>
      <c r="J1651" t="str">
        <f t="shared" si="151"/>
        <v>HV_SDGDMoNewCZ03</v>
      </c>
      <c r="K1651" s="9" t="s">
        <v>1662</v>
      </c>
      <c r="L1651" s="9" t="s">
        <v>45</v>
      </c>
      <c r="M1651" s="9" t="str">
        <f>INDEX(key!$AS$4:$AS$7,B1651)</f>
        <v>SDG</v>
      </c>
      <c r="N1651" s="9" t="str">
        <f>INDEX(key!$I$3:$I$5,C1651)</f>
        <v>DMo</v>
      </c>
      <c r="O1651" s="9" t="str">
        <f>INDEX(key!$F$9:$F$10,D1651)</f>
        <v>New</v>
      </c>
      <c r="P1651" s="9" t="str">
        <f>INDEX(key!$AT$3:$BI$3,E1651)</f>
        <v>CZ03</v>
      </c>
      <c r="Q1651" s="9" t="str">
        <f>INDEX('HVACwts Src'!$D$7:$I$7,F1651)</f>
        <v>rDXGF</v>
      </c>
      <c r="R1651" s="36">
        <f>IF(G1651,INDEX('HVACwts Src'!$D$11:$U$164,(B1651-1)*39+(D1651-1)*19+E1651,(C1651-1)*6+F1651),0)</f>
        <v>0</v>
      </c>
      <c r="T1651" t="str">
        <f t="shared" si="152"/>
        <v>HV_SDGDMoNewCZ03</v>
      </c>
      <c r="U1651" t="str">
        <f t="shared" si="153"/>
        <v>rDXGF</v>
      </c>
      <c r="V1651" s="36">
        <f t="shared" si="154"/>
        <v>0</v>
      </c>
    </row>
    <row r="1652" spans="1:22" x14ac:dyDescent="0.25">
      <c r="A1652" s="86">
        <f t="shared" si="155"/>
        <v>1646</v>
      </c>
      <c r="B1652">
        <v>3</v>
      </c>
      <c r="C1652">
        <v>3</v>
      </c>
      <c r="D1652">
        <v>2</v>
      </c>
      <c r="E1652">
        <v>3</v>
      </c>
      <c r="F1652">
        <v>2</v>
      </c>
      <c r="G1652" t="b">
        <f>INDEX(key!$AT$4:$BI$7,B1652,E1652)</f>
        <v>0</v>
      </c>
      <c r="H1652" t="str">
        <f t="shared" si="150"/>
        <v>HV_SDGDMoNewCZ03rNCGF</v>
      </c>
      <c r="I1652" s="9" t="s">
        <v>1799</v>
      </c>
      <c r="J1652" t="str">
        <f t="shared" si="151"/>
        <v>HV_SDGDMoNewCZ03</v>
      </c>
      <c r="K1652" s="9" t="s">
        <v>1662</v>
      </c>
      <c r="L1652" s="9" t="s">
        <v>45</v>
      </c>
      <c r="M1652" s="9" t="str">
        <f>INDEX(key!$AS$4:$AS$7,B1652)</f>
        <v>SDG</v>
      </c>
      <c r="N1652" s="9" t="str">
        <f>INDEX(key!$I$3:$I$5,C1652)</f>
        <v>DMo</v>
      </c>
      <c r="O1652" s="9" t="str">
        <f>INDEX(key!$F$9:$F$10,D1652)</f>
        <v>New</v>
      </c>
      <c r="P1652" s="9" t="str">
        <f>INDEX(key!$AT$3:$BI$3,E1652)</f>
        <v>CZ03</v>
      </c>
      <c r="Q1652" s="9" t="str">
        <f>INDEX('HVACwts Src'!$D$7:$I$7,F1652)</f>
        <v>rNCGF</v>
      </c>
      <c r="R1652" s="36">
        <f>IF(G1652,INDEX('HVACwts Src'!$D$11:$U$164,(B1652-1)*39+(D1652-1)*19+E1652,(C1652-1)*6+F1652),0)</f>
        <v>0</v>
      </c>
      <c r="T1652" t="str">
        <f t="shared" si="152"/>
        <v>HV_SDGDMoNewCZ03</v>
      </c>
      <c r="U1652" t="str">
        <f t="shared" si="153"/>
        <v>rNCGF</v>
      </c>
      <c r="V1652" s="36">
        <f t="shared" si="154"/>
        <v>0</v>
      </c>
    </row>
    <row r="1653" spans="1:22" x14ac:dyDescent="0.25">
      <c r="A1653" s="86">
        <f t="shared" si="155"/>
        <v>1647</v>
      </c>
      <c r="B1653">
        <v>3</v>
      </c>
      <c r="C1653">
        <v>3</v>
      </c>
      <c r="D1653">
        <v>2</v>
      </c>
      <c r="E1653">
        <v>3</v>
      </c>
      <c r="F1653">
        <v>3</v>
      </c>
      <c r="G1653" t="b">
        <f>INDEX(key!$AT$4:$BI$7,B1653,E1653)</f>
        <v>0</v>
      </c>
      <c r="H1653" t="str">
        <f t="shared" si="150"/>
        <v>HV_SDGDMoNewCZ03rDXHP</v>
      </c>
      <c r="I1653" s="9" t="s">
        <v>1799</v>
      </c>
      <c r="J1653" t="str">
        <f t="shared" si="151"/>
        <v>HV_SDGDMoNewCZ03</v>
      </c>
      <c r="K1653" s="9" t="s">
        <v>1662</v>
      </c>
      <c r="L1653" s="9" t="s">
        <v>45</v>
      </c>
      <c r="M1653" s="9" t="str">
        <f>INDEX(key!$AS$4:$AS$7,B1653)</f>
        <v>SDG</v>
      </c>
      <c r="N1653" s="9" t="str">
        <f>INDEX(key!$I$3:$I$5,C1653)</f>
        <v>DMo</v>
      </c>
      <c r="O1653" s="9" t="str">
        <f>INDEX(key!$F$9:$F$10,D1653)</f>
        <v>New</v>
      </c>
      <c r="P1653" s="9" t="str">
        <f>INDEX(key!$AT$3:$BI$3,E1653)</f>
        <v>CZ03</v>
      </c>
      <c r="Q1653" s="9" t="str">
        <f>INDEX('HVACwts Src'!$D$7:$I$7,F1653)</f>
        <v>rDXHP</v>
      </c>
      <c r="R1653" s="36">
        <f>IF(G1653,INDEX('HVACwts Src'!$D$11:$U$164,(B1653-1)*39+(D1653-1)*19+E1653,(C1653-1)*6+F1653),0)</f>
        <v>0</v>
      </c>
      <c r="T1653" t="str">
        <f t="shared" si="152"/>
        <v>HV_SDGDMoNewCZ03</v>
      </c>
      <c r="U1653" t="str">
        <f t="shared" si="153"/>
        <v>rDXHP</v>
      </c>
      <c r="V1653" s="36">
        <f t="shared" si="154"/>
        <v>0</v>
      </c>
    </row>
    <row r="1654" spans="1:22" x14ac:dyDescent="0.25">
      <c r="A1654" s="86">
        <f t="shared" si="155"/>
        <v>1648</v>
      </c>
      <c r="B1654">
        <v>3</v>
      </c>
      <c r="C1654">
        <v>3</v>
      </c>
      <c r="D1654">
        <v>2</v>
      </c>
      <c r="E1654">
        <v>3</v>
      </c>
      <c r="F1654">
        <v>4</v>
      </c>
      <c r="G1654" t="b">
        <f>INDEX(key!$AT$4:$BI$7,B1654,E1654)</f>
        <v>0</v>
      </c>
      <c r="H1654" t="str">
        <f t="shared" si="150"/>
        <v>HV_SDGDMoNewCZ03rNCEH</v>
      </c>
      <c r="I1654" s="9" t="s">
        <v>1799</v>
      </c>
      <c r="J1654" t="str">
        <f t="shared" si="151"/>
        <v>HV_SDGDMoNewCZ03</v>
      </c>
      <c r="K1654" s="9" t="s">
        <v>1662</v>
      </c>
      <c r="L1654" s="9" t="s">
        <v>45</v>
      </c>
      <c r="M1654" s="9" t="str">
        <f>INDEX(key!$AS$4:$AS$7,B1654)</f>
        <v>SDG</v>
      </c>
      <c r="N1654" s="9" t="str">
        <f>INDEX(key!$I$3:$I$5,C1654)</f>
        <v>DMo</v>
      </c>
      <c r="O1654" s="9" t="str">
        <f>INDEX(key!$F$9:$F$10,D1654)</f>
        <v>New</v>
      </c>
      <c r="P1654" s="9" t="str">
        <f>INDEX(key!$AT$3:$BI$3,E1654)</f>
        <v>CZ03</v>
      </c>
      <c r="Q1654" s="9" t="str">
        <f>INDEX('HVACwts Src'!$D$7:$I$7,F1654)</f>
        <v>rNCEH</v>
      </c>
      <c r="R1654" s="36">
        <f>IF(G1654,INDEX('HVACwts Src'!$D$11:$U$164,(B1654-1)*39+(D1654-1)*19+E1654,(C1654-1)*6+F1654),0)</f>
        <v>0</v>
      </c>
      <c r="T1654" t="str">
        <f t="shared" si="152"/>
        <v>HV_SDGDMoNewCZ03</v>
      </c>
      <c r="U1654" t="str">
        <f t="shared" si="153"/>
        <v>rNCEH</v>
      </c>
      <c r="V1654" s="36">
        <f t="shared" si="154"/>
        <v>0</v>
      </c>
    </row>
    <row r="1655" spans="1:22" x14ac:dyDescent="0.25">
      <c r="A1655" s="86">
        <f t="shared" si="155"/>
        <v>1649</v>
      </c>
      <c r="B1655">
        <v>3</v>
      </c>
      <c r="C1655">
        <v>3</v>
      </c>
      <c r="D1655">
        <v>2</v>
      </c>
      <c r="E1655">
        <v>3</v>
      </c>
      <c r="F1655">
        <v>5</v>
      </c>
      <c r="G1655" t="b">
        <f>INDEX(key!$AT$4:$BI$7,B1655,E1655)</f>
        <v>0</v>
      </c>
      <c r="H1655" t="str">
        <f t="shared" si="150"/>
        <v>HV_SDGDMoNewCZ03rDXOH</v>
      </c>
      <c r="I1655" s="9" t="s">
        <v>1799</v>
      </c>
      <c r="J1655" t="str">
        <f t="shared" si="151"/>
        <v>HV_SDGDMoNewCZ03</v>
      </c>
      <c r="K1655" s="9" t="s">
        <v>1662</v>
      </c>
      <c r="L1655" s="9" t="s">
        <v>45</v>
      </c>
      <c r="M1655" s="9" t="str">
        <f>INDEX(key!$AS$4:$AS$7,B1655)</f>
        <v>SDG</v>
      </c>
      <c r="N1655" s="9" t="str">
        <f>INDEX(key!$I$3:$I$5,C1655)</f>
        <v>DMo</v>
      </c>
      <c r="O1655" s="9" t="str">
        <f>INDEX(key!$F$9:$F$10,D1655)</f>
        <v>New</v>
      </c>
      <c r="P1655" s="9" t="str">
        <f>INDEX(key!$AT$3:$BI$3,E1655)</f>
        <v>CZ03</v>
      </c>
      <c r="Q1655" s="9" t="str">
        <f>INDEX('HVACwts Src'!$D$7:$I$7,F1655)</f>
        <v>rDXOH</v>
      </c>
      <c r="R1655" s="36">
        <f>IF(G1655,INDEX('HVACwts Src'!$D$11:$U$164,(B1655-1)*39+(D1655-1)*19+E1655,(C1655-1)*6+F1655),0)</f>
        <v>0</v>
      </c>
      <c r="T1655" t="str">
        <f t="shared" si="152"/>
        <v>HV_SDGDMoNewCZ03</v>
      </c>
      <c r="U1655" t="str">
        <f t="shared" si="153"/>
        <v>rDXOH</v>
      </c>
      <c r="V1655" s="36">
        <f t="shared" si="154"/>
        <v>0</v>
      </c>
    </row>
    <row r="1656" spans="1:22" x14ac:dyDescent="0.25">
      <c r="A1656" s="86">
        <f t="shared" si="155"/>
        <v>1650</v>
      </c>
      <c r="B1656">
        <v>3</v>
      </c>
      <c r="C1656">
        <v>3</v>
      </c>
      <c r="D1656">
        <v>2</v>
      </c>
      <c r="E1656">
        <v>3</v>
      </c>
      <c r="F1656">
        <v>6</v>
      </c>
      <c r="G1656" t="b">
        <f>INDEX(key!$AT$4:$BI$7,B1656,E1656)</f>
        <v>0</v>
      </c>
      <c r="H1656" t="str">
        <f t="shared" si="150"/>
        <v>HV_SDGDMoNewCZ03rNCOH</v>
      </c>
      <c r="I1656" s="9" t="s">
        <v>1799</v>
      </c>
      <c r="J1656" t="str">
        <f t="shared" si="151"/>
        <v>HV_SDGDMoNewCZ03</v>
      </c>
      <c r="K1656" s="9" t="s">
        <v>1662</v>
      </c>
      <c r="L1656" s="9" t="s">
        <v>45</v>
      </c>
      <c r="M1656" s="9" t="str">
        <f>INDEX(key!$AS$4:$AS$7,B1656)</f>
        <v>SDG</v>
      </c>
      <c r="N1656" s="9" t="str">
        <f>INDEX(key!$I$3:$I$5,C1656)</f>
        <v>DMo</v>
      </c>
      <c r="O1656" s="9" t="str">
        <f>INDEX(key!$F$9:$F$10,D1656)</f>
        <v>New</v>
      </c>
      <c r="P1656" s="9" t="str">
        <f>INDEX(key!$AT$3:$BI$3,E1656)</f>
        <v>CZ03</v>
      </c>
      <c r="Q1656" s="9" t="str">
        <f>INDEX('HVACwts Src'!$D$7:$I$7,F1656)</f>
        <v>rNCOH</v>
      </c>
      <c r="R1656" s="36">
        <f>IF(G1656,INDEX('HVACwts Src'!$D$11:$U$164,(B1656-1)*39+(D1656-1)*19+E1656,(C1656-1)*6+F1656),0)</f>
        <v>0</v>
      </c>
      <c r="T1656" t="str">
        <f t="shared" si="152"/>
        <v>HV_SDGDMoNewCZ03</v>
      </c>
      <c r="U1656" t="str">
        <f t="shared" si="153"/>
        <v>rNCOH</v>
      </c>
      <c r="V1656" s="36">
        <f t="shared" si="154"/>
        <v>0</v>
      </c>
    </row>
    <row r="1657" spans="1:22" x14ac:dyDescent="0.25">
      <c r="A1657" s="86">
        <f t="shared" si="155"/>
        <v>1651</v>
      </c>
      <c r="B1657">
        <v>3</v>
      </c>
      <c r="C1657">
        <v>3</v>
      </c>
      <c r="D1657">
        <v>2</v>
      </c>
      <c r="E1657">
        <v>4</v>
      </c>
      <c r="F1657">
        <v>1</v>
      </c>
      <c r="G1657" t="b">
        <f>INDEX(key!$AT$4:$BI$7,B1657,E1657)</f>
        <v>0</v>
      </c>
      <c r="H1657" t="str">
        <f t="shared" si="150"/>
        <v>HV_SDGDMoNewCZ04rDXGF</v>
      </c>
      <c r="I1657" s="9" t="s">
        <v>1799</v>
      </c>
      <c r="J1657" t="str">
        <f t="shared" si="151"/>
        <v>HV_SDGDMoNewCZ04</v>
      </c>
      <c r="K1657" s="9" t="s">
        <v>1662</v>
      </c>
      <c r="L1657" s="9" t="s">
        <v>45</v>
      </c>
      <c r="M1657" s="9" t="str">
        <f>INDEX(key!$AS$4:$AS$7,B1657)</f>
        <v>SDG</v>
      </c>
      <c r="N1657" s="9" t="str">
        <f>INDEX(key!$I$3:$I$5,C1657)</f>
        <v>DMo</v>
      </c>
      <c r="O1657" s="9" t="str">
        <f>INDEX(key!$F$9:$F$10,D1657)</f>
        <v>New</v>
      </c>
      <c r="P1657" s="9" t="str">
        <f>INDEX(key!$AT$3:$BI$3,E1657)</f>
        <v>CZ04</v>
      </c>
      <c r="Q1657" s="9" t="str">
        <f>INDEX('HVACwts Src'!$D$7:$I$7,F1657)</f>
        <v>rDXGF</v>
      </c>
      <c r="R1657" s="36">
        <f>IF(G1657,INDEX('HVACwts Src'!$D$11:$U$164,(B1657-1)*39+(D1657-1)*19+E1657,(C1657-1)*6+F1657),0)</f>
        <v>0</v>
      </c>
      <c r="T1657" t="str">
        <f t="shared" si="152"/>
        <v>HV_SDGDMoNewCZ04</v>
      </c>
      <c r="U1657" t="str">
        <f t="shared" si="153"/>
        <v>rDXGF</v>
      </c>
      <c r="V1657" s="36">
        <f t="shared" si="154"/>
        <v>0</v>
      </c>
    </row>
    <row r="1658" spans="1:22" x14ac:dyDescent="0.25">
      <c r="A1658" s="86">
        <f t="shared" si="155"/>
        <v>1652</v>
      </c>
      <c r="B1658">
        <v>3</v>
      </c>
      <c r="C1658">
        <v>3</v>
      </c>
      <c r="D1658">
        <v>2</v>
      </c>
      <c r="E1658">
        <v>4</v>
      </c>
      <c r="F1658">
        <v>2</v>
      </c>
      <c r="G1658" t="b">
        <f>INDEX(key!$AT$4:$BI$7,B1658,E1658)</f>
        <v>0</v>
      </c>
      <c r="H1658" t="str">
        <f t="shared" si="150"/>
        <v>HV_SDGDMoNewCZ04rNCGF</v>
      </c>
      <c r="I1658" s="9" t="s">
        <v>1799</v>
      </c>
      <c r="J1658" t="str">
        <f t="shared" si="151"/>
        <v>HV_SDGDMoNewCZ04</v>
      </c>
      <c r="K1658" s="9" t="s">
        <v>1662</v>
      </c>
      <c r="L1658" s="9" t="s">
        <v>45</v>
      </c>
      <c r="M1658" s="9" t="str">
        <f>INDEX(key!$AS$4:$AS$7,B1658)</f>
        <v>SDG</v>
      </c>
      <c r="N1658" s="9" t="str">
        <f>INDEX(key!$I$3:$I$5,C1658)</f>
        <v>DMo</v>
      </c>
      <c r="O1658" s="9" t="str">
        <f>INDEX(key!$F$9:$F$10,D1658)</f>
        <v>New</v>
      </c>
      <c r="P1658" s="9" t="str">
        <f>INDEX(key!$AT$3:$BI$3,E1658)</f>
        <v>CZ04</v>
      </c>
      <c r="Q1658" s="9" t="str">
        <f>INDEX('HVACwts Src'!$D$7:$I$7,F1658)</f>
        <v>rNCGF</v>
      </c>
      <c r="R1658" s="36">
        <f>IF(G1658,INDEX('HVACwts Src'!$D$11:$U$164,(B1658-1)*39+(D1658-1)*19+E1658,(C1658-1)*6+F1658),0)</f>
        <v>0</v>
      </c>
      <c r="T1658" t="str">
        <f t="shared" si="152"/>
        <v>HV_SDGDMoNewCZ04</v>
      </c>
      <c r="U1658" t="str">
        <f t="shared" si="153"/>
        <v>rNCGF</v>
      </c>
      <c r="V1658" s="36">
        <f t="shared" si="154"/>
        <v>0</v>
      </c>
    </row>
    <row r="1659" spans="1:22" x14ac:dyDescent="0.25">
      <c r="A1659" s="86">
        <f t="shared" si="155"/>
        <v>1653</v>
      </c>
      <c r="B1659">
        <v>3</v>
      </c>
      <c r="C1659">
        <v>3</v>
      </c>
      <c r="D1659">
        <v>2</v>
      </c>
      <c r="E1659">
        <v>4</v>
      </c>
      <c r="F1659">
        <v>3</v>
      </c>
      <c r="G1659" t="b">
        <f>INDEX(key!$AT$4:$BI$7,B1659,E1659)</f>
        <v>0</v>
      </c>
      <c r="H1659" t="str">
        <f t="shared" si="150"/>
        <v>HV_SDGDMoNewCZ04rDXHP</v>
      </c>
      <c r="I1659" s="9" t="s">
        <v>1799</v>
      </c>
      <c r="J1659" t="str">
        <f t="shared" si="151"/>
        <v>HV_SDGDMoNewCZ04</v>
      </c>
      <c r="K1659" s="9" t="s">
        <v>1662</v>
      </c>
      <c r="L1659" s="9" t="s">
        <v>45</v>
      </c>
      <c r="M1659" s="9" t="str">
        <f>INDEX(key!$AS$4:$AS$7,B1659)</f>
        <v>SDG</v>
      </c>
      <c r="N1659" s="9" t="str">
        <f>INDEX(key!$I$3:$I$5,C1659)</f>
        <v>DMo</v>
      </c>
      <c r="O1659" s="9" t="str">
        <f>INDEX(key!$F$9:$F$10,D1659)</f>
        <v>New</v>
      </c>
      <c r="P1659" s="9" t="str">
        <f>INDEX(key!$AT$3:$BI$3,E1659)</f>
        <v>CZ04</v>
      </c>
      <c r="Q1659" s="9" t="str">
        <f>INDEX('HVACwts Src'!$D$7:$I$7,F1659)</f>
        <v>rDXHP</v>
      </c>
      <c r="R1659" s="36">
        <f>IF(G1659,INDEX('HVACwts Src'!$D$11:$U$164,(B1659-1)*39+(D1659-1)*19+E1659,(C1659-1)*6+F1659),0)</f>
        <v>0</v>
      </c>
      <c r="T1659" t="str">
        <f t="shared" si="152"/>
        <v>HV_SDGDMoNewCZ04</v>
      </c>
      <c r="U1659" t="str">
        <f t="shared" si="153"/>
        <v>rDXHP</v>
      </c>
      <c r="V1659" s="36">
        <f t="shared" si="154"/>
        <v>0</v>
      </c>
    </row>
    <row r="1660" spans="1:22" x14ac:dyDescent="0.25">
      <c r="A1660" s="86">
        <f t="shared" si="155"/>
        <v>1654</v>
      </c>
      <c r="B1660">
        <v>3</v>
      </c>
      <c r="C1660">
        <v>3</v>
      </c>
      <c r="D1660">
        <v>2</v>
      </c>
      <c r="E1660">
        <v>4</v>
      </c>
      <c r="F1660">
        <v>4</v>
      </c>
      <c r="G1660" t="b">
        <f>INDEX(key!$AT$4:$BI$7,B1660,E1660)</f>
        <v>0</v>
      </c>
      <c r="H1660" t="str">
        <f t="shared" si="150"/>
        <v>HV_SDGDMoNewCZ04rNCEH</v>
      </c>
      <c r="I1660" s="9" t="s">
        <v>1799</v>
      </c>
      <c r="J1660" t="str">
        <f t="shared" si="151"/>
        <v>HV_SDGDMoNewCZ04</v>
      </c>
      <c r="K1660" s="9" t="s">
        <v>1662</v>
      </c>
      <c r="L1660" s="9" t="s">
        <v>45</v>
      </c>
      <c r="M1660" s="9" t="str">
        <f>INDEX(key!$AS$4:$AS$7,B1660)</f>
        <v>SDG</v>
      </c>
      <c r="N1660" s="9" t="str">
        <f>INDEX(key!$I$3:$I$5,C1660)</f>
        <v>DMo</v>
      </c>
      <c r="O1660" s="9" t="str">
        <f>INDEX(key!$F$9:$F$10,D1660)</f>
        <v>New</v>
      </c>
      <c r="P1660" s="9" t="str">
        <f>INDEX(key!$AT$3:$BI$3,E1660)</f>
        <v>CZ04</v>
      </c>
      <c r="Q1660" s="9" t="str">
        <f>INDEX('HVACwts Src'!$D$7:$I$7,F1660)</f>
        <v>rNCEH</v>
      </c>
      <c r="R1660" s="36">
        <f>IF(G1660,INDEX('HVACwts Src'!$D$11:$U$164,(B1660-1)*39+(D1660-1)*19+E1660,(C1660-1)*6+F1660),0)</f>
        <v>0</v>
      </c>
      <c r="T1660" t="str">
        <f t="shared" si="152"/>
        <v>HV_SDGDMoNewCZ04</v>
      </c>
      <c r="U1660" t="str">
        <f t="shared" si="153"/>
        <v>rNCEH</v>
      </c>
      <c r="V1660" s="36">
        <f t="shared" si="154"/>
        <v>0</v>
      </c>
    </row>
    <row r="1661" spans="1:22" x14ac:dyDescent="0.25">
      <c r="A1661" s="86">
        <f t="shared" si="155"/>
        <v>1655</v>
      </c>
      <c r="B1661">
        <v>3</v>
      </c>
      <c r="C1661">
        <v>3</v>
      </c>
      <c r="D1661">
        <v>2</v>
      </c>
      <c r="E1661">
        <v>4</v>
      </c>
      <c r="F1661">
        <v>5</v>
      </c>
      <c r="G1661" t="b">
        <f>INDEX(key!$AT$4:$BI$7,B1661,E1661)</f>
        <v>0</v>
      </c>
      <c r="H1661" t="str">
        <f t="shared" si="150"/>
        <v>HV_SDGDMoNewCZ04rDXOH</v>
      </c>
      <c r="I1661" s="9" t="s">
        <v>1799</v>
      </c>
      <c r="J1661" t="str">
        <f t="shared" si="151"/>
        <v>HV_SDGDMoNewCZ04</v>
      </c>
      <c r="K1661" s="9" t="s">
        <v>1662</v>
      </c>
      <c r="L1661" s="9" t="s">
        <v>45</v>
      </c>
      <c r="M1661" s="9" t="str">
        <f>INDEX(key!$AS$4:$AS$7,B1661)</f>
        <v>SDG</v>
      </c>
      <c r="N1661" s="9" t="str">
        <f>INDEX(key!$I$3:$I$5,C1661)</f>
        <v>DMo</v>
      </c>
      <c r="O1661" s="9" t="str">
        <f>INDEX(key!$F$9:$F$10,D1661)</f>
        <v>New</v>
      </c>
      <c r="P1661" s="9" t="str">
        <f>INDEX(key!$AT$3:$BI$3,E1661)</f>
        <v>CZ04</v>
      </c>
      <c r="Q1661" s="9" t="str">
        <f>INDEX('HVACwts Src'!$D$7:$I$7,F1661)</f>
        <v>rDXOH</v>
      </c>
      <c r="R1661" s="36">
        <f>IF(G1661,INDEX('HVACwts Src'!$D$11:$U$164,(B1661-1)*39+(D1661-1)*19+E1661,(C1661-1)*6+F1661),0)</f>
        <v>0</v>
      </c>
      <c r="T1661" t="str">
        <f t="shared" si="152"/>
        <v>HV_SDGDMoNewCZ04</v>
      </c>
      <c r="U1661" t="str">
        <f t="shared" si="153"/>
        <v>rDXOH</v>
      </c>
      <c r="V1661" s="36">
        <f t="shared" si="154"/>
        <v>0</v>
      </c>
    </row>
    <row r="1662" spans="1:22" x14ac:dyDescent="0.25">
      <c r="A1662" s="86">
        <f t="shared" si="155"/>
        <v>1656</v>
      </c>
      <c r="B1662">
        <v>3</v>
      </c>
      <c r="C1662">
        <v>3</v>
      </c>
      <c r="D1662">
        <v>2</v>
      </c>
      <c r="E1662">
        <v>4</v>
      </c>
      <c r="F1662">
        <v>6</v>
      </c>
      <c r="G1662" t="b">
        <f>INDEX(key!$AT$4:$BI$7,B1662,E1662)</f>
        <v>0</v>
      </c>
      <c r="H1662" t="str">
        <f t="shared" si="150"/>
        <v>HV_SDGDMoNewCZ04rNCOH</v>
      </c>
      <c r="I1662" s="9" t="s">
        <v>1799</v>
      </c>
      <c r="J1662" t="str">
        <f t="shared" si="151"/>
        <v>HV_SDGDMoNewCZ04</v>
      </c>
      <c r="K1662" s="9" t="s">
        <v>1662</v>
      </c>
      <c r="L1662" s="9" t="s">
        <v>45</v>
      </c>
      <c r="M1662" s="9" t="str">
        <f>INDEX(key!$AS$4:$AS$7,B1662)</f>
        <v>SDG</v>
      </c>
      <c r="N1662" s="9" t="str">
        <f>INDEX(key!$I$3:$I$5,C1662)</f>
        <v>DMo</v>
      </c>
      <c r="O1662" s="9" t="str">
        <f>INDEX(key!$F$9:$F$10,D1662)</f>
        <v>New</v>
      </c>
      <c r="P1662" s="9" t="str">
        <f>INDEX(key!$AT$3:$BI$3,E1662)</f>
        <v>CZ04</v>
      </c>
      <c r="Q1662" s="9" t="str">
        <f>INDEX('HVACwts Src'!$D$7:$I$7,F1662)</f>
        <v>rNCOH</v>
      </c>
      <c r="R1662" s="36">
        <f>IF(G1662,INDEX('HVACwts Src'!$D$11:$U$164,(B1662-1)*39+(D1662-1)*19+E1662,(C1662-1)*6+F1662),0)</f>
        <v>0</v>
      </c>
      <c r="T1662" t="str">
        <f t="shared" si="152"/>
        <v>HV_SDGDMoNewCZ04</v>
      </c>
      <c r="U1662" t="str">
        <f t="shared" si="153"/>
        <v>rNCOH</v>
      </c>
      <c r="V1662" s="36">
        <f t="shared" si="154"/>
        <v>0</v>
      </c>
    </row>
    <row r="1663" spans="1:22" x14ac:dyDescent="0.25">
      <c r="A1663" s="86">
        <f t="shared" si="155"/>
        <v>1657</v>
      </c>
      <c r="B1663">
        <v>3</v>
      </c>
      <c r="C1663">
        <v>3</v>
      </c>
      <c r="D1663">
        <v>2</v>
      </c>
      <c r="E1663">
        <v>5</v>
      </c>
      <c r="F1663">
        <v>1</v>
      </c>
      <c r="G1663" t="b">
        <f>INDEX(key!$AT$4:$BI$7,B1663,E1663)</f>
        <v>0</v>
      </c>
      <c r="H1663" t="str">
        <f t="shared" si="150"/>
        <v>HV_SDGDMoNewCZ05rDXGF</v>
      </c>
      <c r="I1663" s="9" t="s">
        <v>1799</v>
      </c>
      <c r="J1663" t="str">
        <f t="shared" si="151"/>
        <v>HV_SDGDMoNewCZ05</v>
      </c>
      <c r="K1663" s="9" t="s">
        <v>1662</v>
      </c>
      <c r="L1663" s="9" t="s">
        <v>45</v>
      </c>
      <c r="M1663" s="9" t="str">
        <f>INDEX(key!$AS$4:$AS$7,B1663)</f>
        <v>SDG</v>
      </c>
      <c r="N1663" s="9" t="str">
        <f>INDEX(key!$I$3:$I$5,C1663)</f>
        <v>DMo</v>
      </c>
      <c r="O1663" s="9" t="str">
        <f>INDEX(key!$F$9:$F$10,D1663)</f>
        <v>New</v>
      </c>
      <c r="P1663" s="9" t="str">
        <f>INDEX(key!$AT$3:$BI$3,E1663)</f>
        <v>CZ05</v>
      </c>
      <c r="Q1663" s="9" t="str">
        <f>INDEX('HVACwts Src'!$D$7:$I$7,F1663)</f>
        <v>rDXGF</v>
      </c>
      <c r="R1663" s="36">
        <f>IF(G1663,INDEX('HVACwts Src'!$D$11:$U$164,(B1663-1)*39+(D1663-1)*19+E1663,(C1663-1)*6+F1663),0)</f>
        <v>0</v>
      </c>
      <c r="T1663" t="str">
        <f t="shared" si="152"/>
        <v>HV_SDGDMoNewCZ05</v>
      </c>
      <c r="U1663" t="str">
        <f t="shared" si="153"/>
        <v>rDXGF</v>
      </c>
      <c r="V1663" s="36">
        <f t="shared" si="154"/>
        <v>0</v>
      </c>
    </row>
    <row r="1664" spans="1:22" x14ac:dyDescent="0.25">
      <c r="A1664" s="86">
        <f t="shared" si="155"/>
        <v>1658</v>
      </c>
      <c r="B1664">
        <v>3</v>
      </c>
      <c r="C1664">
        <v>3</v>
      </c>
      <c r="D1664">
        <v>2</v>
      </c>
      <c r="E1664">
        <v>5</v>
      </c>
      <c r="F1664">
        <v>2</v>
      </c>
      <c r="G1664" t="b">
        <f>INDEX(key!$AT$4:$BI$7,B1664,E1664)</f>
        <v>0</v>
      </c>
      <c r="H1664" t="str">
        <f t="shared" si="150"/>
        <v>HV_SDGDMoNewCZ05rNCGF</v>
      </c>
      <c r="I1664" s="9" t="s">
        <v>1799</v>
      </c>
      <c r="J1664" t="str">
        <f t="shared" si="151"/>
        <v>HV_SDGDMoNewCZ05</v>
      </c>
      <c r="K1664" s="9" t="s">
        <v>1662</v>
      </c>
      <c r="L1664" s="9" t="s">
        <v>45</v>
      </c>
      <c r="M1664" s="9" t="str">
        <f>INDEX(key!$AS$4:$AS$7,B1664)</f>
        <v>SDG</v>
      </c>
      <c r="N1664" s="9" t="str">
        <f>INDEX(key!$I$3:$I$5,C1664)</f>
        <v>DMo</v>
      </c>
      <c r="O1664" s="9" t="str">
        <f>INDEX(key!$F$9:$F$10,D1664)</f>
        <v>New</v>
      </c>
      <c r="P1664" s="9" t="str">
        <f>INDEX(key!$AT$3:$BI$3,E1664)</f>
        <v>CZ05</v>
      </c>
      <c r="Q1664" s="9" t="str">
        <f>INDEX('HVACwts Src'!$D$7:$I$7,F1664)</f>
        <v>rNCGF</v>
      </c>
      <c r="R1664" s="36">
        <f>IF(G1664,INDEX('HVACwts Src'!$D$11:$U$164,(B1664-1)*39+(D1664-1)*19+E1664,(C1664-1)*6+F1664),0)</f>
        <v>0</v>
      </c>
      <c r="T1664" t="str">
        <f t="shared" si="152"/>
        <v>HV_SDGDMoNewCZ05</v>
      </c>
      <c r="U1664" t="str">
        <f t="shared" si="153"/>
        <v>rNCGF</v>
      </c>
      <c r="V1664" s="36">
        <f t="shared" si="154"/>
        <v>0</v>
      </c>
    </row>
    <row r="1665" spans="1:22" x14ac:dyDescent="0.25">
      <c r="A1665" s="86">
        <f t="shared" si="155"/>
        <v>1659</v>
      </c>
      <c r="B1665">
        <v>3</v>
      </c>
      <c r="C1665">
        <v>3</v>
      </c>
      <c r="D1665">
        <v>2</v>
      </c>
      <c r="E1665">
        <v>5</v>
      </c>
      <c r="F1665">
        <v>3</v>
      </c>
      <c r="G1665" t="b">
        <f>INDEX(key!$AT$4:$BI$7,B1665,E1665)</f>
        <v>0</v>
      </c>
      <c r="H1665" t="str">
        <f t="shared" si="150"/>
        <v>HV_SDGDMoNewCZ05rDXHP</v>
      </c>
      <c r="I1665" s="9" t="s">
        <v>1799</v>
      </c>
      <c r="J1665" t="str">
        <f t="shared" si="151"/>
        <v>HV_SDGDMoNewCZ05</v>
      </c>
      <c r="K1665" s="9" t="s">
        <v>1662</v>
      </c>
      <c r="L1665" s="9" t="s">
        <v>45</v>
      </c>
      <c r="M1665" s="9" t="str">
        <f>INDEX(key!$AS$4:$AS$7,B1665)</f>
        <v>SDG</v>
      </c>
      <c r="N1665" s="9" t="str">
        <f>INDEX(key!$I$3:$I$5,C1665)</f>
        <v>DMo</v>
      </c>
      <c r="O1665" s="9" t="str">
        <f>INDEX(key!$F$9:$F$10,D1665)</f>
        <v>New</v>
      </c>
      <c r="P1665" s="9" t="str">
        <f>INDEX(key!$AT$3:$BI$3,E1665)</f>
        <v>CZ05</v>
      </c>
      <c r="Q1665" s="9" t="str">
        <f>INDEX('HVACwts Src'!$D$7:$I$7,F1665)</f>
        <v>rDXHP</v>
      </c>
      <c r="R1665" s="36">
        <f>IF(G1665,INDEX('HVACwts Src'!$D$11:$U$164,(B1665-1)*39+(D1665-1)*19+E1665,(C1665-1)*6+F1665),0)</f>
        <v>0</v>
      </c>
      <c r="T1665" t="str">
        <f t="shared" si="152"/>
        <v>HV_SDGDMoNewCZ05</v>
      </c>
      <c r="U1665" t="str">
        <f t="shared" si="153"/>
        <v>rDXHP</v>
      </c>
      <c r="V1665" s="36">
        <f t="shared" si="154"/>
        <v>0</v>
      </c>
    </row>
    <row r="1666" spans="1:22" x14ac:dyDescent="0.25">
      <c r="A1666" s="86">
        <f t="shared" si="155"/>
        <v>1660</v>
      </c>
      <c r="B1666">
        <v>3</v>
      </c>
      <c r="C1666">
        <v>3</v>
      </c>
      <c r="D1666">
        <v>2</v>
      </c>
      <c r="E1666">
        <v>5</v>
      </c>
      <c r="F1666">
        <v>4</v>
      </c>
      <c r="G1666" t="b">
        <f>INDEX(key!$AT$4:$BI$7,B1666,E1666)</f>
        <v>0</v>
      </c>
      <c r="H1666" t="str">
        <f t="shared" si="150"/>
        <v>HV_SDGDMoNewCZ05rNCEH</v>
      </c>
      <c r="I1666" s="9" t="s">
        <v>1799</v>
      </c>
      <c r="J1666" t="str">
        <f t="shared" si="151"/>
        <v>HV_SDGDMoNewCZ05</v>
      </c>
      <c r="K1666" s="9" t="s">
        <v>1662</v>
      </c>
      <c r="L1666" s="9" t="s">
        <v>45</v>
      </c>
      <c r="M1666" s="9" t="str">
        <f>INDEX(key!$AS$4:$AS$7,B1666)</f>
        <v>SDG</v>
      </c>
      <c r="N1666" s="9" t="str">
        <f>INDEX(key!$I$3:$I$5,C1666)</f>
        <v>DMo</v>
      </c>
      <c r="O1666" s="9" t="str">
        <f>INDEX(key!$F$9:$F$10,D1666)</f>
        <v>New</v>
      </c>
      <c r="P1666" s="9" t="str">
        <f>INDEX(key!$AT$3:$BI$3,E1666)</f>
        <v>CZ05</v>
      </c>
      <c r="Q1666" s="9" t="str">
        <f>INDEX('HVACwts Src'!$D$7:$I$7,F1666)</f>
        <v>rNCEH</v>
      </c>
      <c r="R1666" s="36">
        <f>IF(G1666,INDEX('HVACwts Src'!$D$11:$U$164,(B1666-1)*39+(D1666-1)*19+E1666,(C1666-1)*6+F1666),0)</f>
        <v>0</v>
      </c>
      <c r="T1666" t="str">
        <f t="shared" si="152"/>
        <v>HV_SDGDMoNewCZ05</v>
      </c>
      <c r="U1666" t="str">
        <f t="shared" si="153"/>
        <v>rNCEH</v>
      </c>
      <c r="V1666" s="36">
        <f t="shared" si="154"/>
        <v>0</v>
      </c>
    </row>
    <row r="1667" spans="1:22" x14ac:dyDescent="0.25">
      <c r="A1667" s="86">
        <f t="shared" si="155"/>
        <v>1661</v>
      </c>
      <c r="B1667">
        <v>3</v>
      </c>
      <c r="C1667">
        <v>3</v>
      </c>
      <c r="D1667">
        <v>2</v>
      </c>
      <c r="E1667">
        <v>5</v>
      </c>
      <c r="F1667">
        <v>5</v>
      </c>
      <c r="G1667" t="b">
        <f>INDEX(key!$AT$4:$BI$7,B1667,E1667)</f>
        <v>0</v>
      </c>
      <c r="H1667" t="str">
        <f t="shared" si="150"/>
        <v>HV_SDGDMoNewCZ05rDXOH</v>
      </c>
      <c r="I1667" s="9" t="s">
        <v>1799</v>
      </c>
      <c r="J1667" t="str">
        <f t="shared" si="151"/>
        <v>HV_SDGDMoNewCZ05</v>
      </c>
      <c r="K1667" s="9" t="s">
        <v>1662</v>
      </c>
      <c r="L1667" s="9" t="s">
        <v>45</v>
      </c>
      <c r="M1667" s="9" t="str">
        <f>INDEX(key!$AS$4:$AS$7,B1667)</f>
        <v>SDG</v>
      </c>
      <c r="N1667" s="9" t="str">
        <f>INDEX(key!$I$3:$I$5,C1667)</f>
        <v>DMo</v>
      </c>
      <c r="O1667" s="9" t="str">
        <f>INDEX(key!$F$9:$F$10,D1667)</f>
        <v>New</v>
      </c>
      <c r="P1667" s="9" t="str">
        <f>INDEX(key!$AT$3:$BI$3,E1667)</f>
        <v>CZ05</v>
      </c>
      <c r="Q1667" s="9" t="str">
        <f>INDEX('HVACwts Src'!$D$7:$I$7,F1667)</f>
        <v>rDXOH</v>
      </c>
      <c r="R1667" s="36">
        <f>IF(G1667,INDEX('HVACwts Src'!$D$11:$U$164,(B1667-1)*39+(D1667-1)*19+E1667,(C1667-1)*6+F1667),0)</f>
        <v>0</v>
      </c>
      <c r="T1667" t="str">
        <f t="shared" si="152"/>
        <v>HV_SDGDMoNewCZ05</v>
      </c>
      <c r="U1667" t="str">
        <f t="shared" si="153"/>
        <v>rDXOH</v>
      </c>
      <c r="V1667" s="36">
        <f t="shared" si="154"/>
        <v>0</v>
      </c>
    </row>
    <row r="1668" spans="1:22" x14ac:dyDescent="0.25">
      <c r="A1668" s="86">
        <f t="shared" si="155"/>
        <v>1662</v>
      </c>
      <c r="B1668">
        <v>3</v>
      </c>
      <c r="C1668">
        <v>3</v>
      </c>
      <c r="D1668">
        <v>2</v>
      </c>
      <c r="E1668">
        <v>5</v>
      </c>
      <c r="F1668">
        <v>6</v>
      </c>
      <c r="G1668" t="b">
        <f>INDEX(key!$AT$4:$BI$7,B1668,E1668)</f>
        <v>0</v>
      </c>
      <c r="H1668" t="str">
        <f t="shared" si="150"/>
        <v>HV_SDGDMoNewCZ05rNCOH</v>
      </c>
      <c r="I1668" s="9" t="s">
        <v>1799</v>
      </c>
      <c r="J1668" t="str">
        <f t="shared" si="151"/>
        <v>HV_SDGDMoNewCZ05</v>
      </c>
      <c r="K1668" s="9" t="s">
        <v>1662</v>
      </c>
      <c r="L1668" s="9" t="s">
        <v>45</v>
      </c>
      <c r="M1668" s="9" t="str">
        <f>INDEX(key!$AS$4:$AS$7,B1668)</f>
        <v>SDG</v>
      </c>
      <c r="N1668" s="9" t="str">
        <f>INDEX(key!$I$3:$I$5,C1668)</f>
        <v>DMo</v>
      </c>
      <c r="O1668" s="9" t="str">
        <f>INDEX(key!$F$9:$F$10,D1668)</f>
        <v>New</v>
      </c>
      <c r="P1668" s="9" t="str">
        <f>INDEX(key!$AT$3:$BI$3,E1668)</f>
        <v>CZ05</v>
      </c>
      <c r="Q1668" s="9" t="str">
        <f>INDEX('HVACwts Src'!$D$7:$I$7,F1668)</f>
        <v>rNCOH</v>
      </c>
      <c r="R1668" s="36">
        <f>IF(G1668,INDEX('HVACwts Src'!$D$11:$U$164,(B1668-1)*39+(D1668-1)*19+E1668,(C1668-1)*6+F1668),0)</f>
        <v>0</v>
      </c>
      <c r="T1668" t="str">
        <f t="shared" si="152"/>
        <v>HV_SDGDMoNewCZ05</v>
      </c>
      <c r="U1668" t="str">
        <f t="shared" si="153"/>
        <v>rNCOH</v>
      </c>
      <c r="V1668" s="36">
        <f t="shared" si="154"/>
        <v>0</v>
      </c>
    </row>
    <row r="1669" spans="1:22" x14ac:dyDescent="0.25">
      <c r="A1669" s="86">
        <f t="shared" si="155"/>
        <v>1663</v>
      </c>
      <c r="B1669">
        <v>3</v>
      </c>
      <c r="C1669">
        <v>3</v>
      </c>
      <c r="D1669">
        <v>2</v>
      </c>
      <c r="E1669">
        <v>6</v>
      </c>
      <c r="F1669">
        <v>1</v>
      </c>
      <c r="G1669" t="b">
        <f>INDEX(key!$AT$4:$BI$7,B1669,E1669)</f>
        <v>1</v>
      </c>
      <c r="H1669" t="str">
        <f t="shared" si="150"/>
        <v>HV_SDGDMoNewCZ06rDXGF</v>
      </c>
      <c r="I1669" s="9" t="s">
        <v>1799</v>
      </c>
      <c r="J1669" t="str">
        <f t="shared" si="151"/>
        <v>HV_SDGDMoNewCZ06</v>
      </c>
      <c r="K1669" s="9" t="s">
        <v>1662</v>
      </c>
      <c r="L1669" s="9" t="s">
        <v>45</v>
      </c>
      <c r="M1669" s="9" t="str">
        <f>INDEX(key!$AS$4:$AS$7,B1669)</f>
        <v>SDG</v>
      </c>
      <c r="N1669" s="9" t="str">
        <f>INDEX(key!$I$3:$I$5,C1669)</f>
        <v>DMo</v>
      </c>
      <c r="O1669" s="9" t="str">
        <f>INDEX(key!$F$9:$F$10,D1669)</f>
        <v>New</v>
      </c>
      <c r="P1669" s="9" t="str">
        <f>INDEX(key!$AT$3:$BI$3,E1669)</f>
        <v>CZ06</v>
      </c>
      <c r="Q1669" s="9" t="str">
        <f>INDEX('HVACwts Src'!$D$7:$I$7,F1669)</f>
        <v>rDXGF</v>
      </c>
      <c r="R1669" s="36">
        <f>IF(G1669,INDEX('HVACwts Src'!$D$11:$U$164,(B1669-1)*39+(D1669-1)*19+E1669,(C1669-1)*6+F1669),0)</f>
        <v>0.61855670103092786</v>
      </c>
      <c r="T1669" t="str">
        <f t="shared" si="152"/>
        <v>HV_SDGDMoNewCZ06</v>
      </c>
      <c r="U1669" t="str">
        <f t="shared" si="153"/>
        <v>rDXGF</v>
      </c>
      <c r="V1669" s="36">
        <f t="shared" si="154"/>
        <v>0.61855670103092786</v>
      </c>
    </row>
    <row r="1670" spans="1:22" x14ac:dyDescent="0.25">
      <c r="A1670" s="86">
        <f t="shared" si="155"/>
        <v>1664</v>
      </c>
      <c r="B1670">
        <v>3</v>
      </c>
      <c r="C1670">
        <v>3</v>
      </c>
      <c r="D1670">
        <v>2</v>
      </c>
      <c r="E1670">
        <v>6</v>
      </c>
      <c r="F1670">
        <v>2</v>
      </c>
      <c r="G1670" t="b">
        <f>INDEX(key!$AT$4:$BI$7,B1670,E1670)</f>
        <v>1</v>
      </c>
      <c r="H1670" t="str">
        <f t="shared" si="150"/>
        <v>HV_SDGDMoNewCZ06rNCGF</v>
      </c>
      <c r="I1670" s="9" t="s">
        <v>1799</v>
      </c>
      <c r="J1670" t="str">
        <f t="shared" si="151"/>
        <v>HV_SDGDMoNewCZ06</v>
      </c>
      <c r="K1670" s="9" t="s">
        <v>1662</v>
      </c>
      <c r="L1670" s="9" t="s">
        <v>45</v>
      </c>
      <c r="M1670" s="9" t="str">
        <f>INDEX(key!$AS$4:$AS$7,B1670)</f>
        <v>SDG</v>
      </c>
      <c r="N1670" s="9" t="str">
        <f>INDEX(key!$I$3:$I$5,C1670)</f>
        <v>DMo</v>
      </c>
      <c r="O1670" s="9" t="str">
        <f>INDEX(key!$F$9:$F$10,D1670)</f>
        <v>New</v>
      </c>
      <c r="P1670" s="9" t="str">
        <f>INDEX(key!$AT$3:$BI$3,E1670)</f>
        <v>CZ06</v>
      </c>
      <c r="Q1670" s="9" t="str">
        <f>INDEX('HVACwts Src'!$D$7:$I$7,F1670)</f>
        <v>rNCGF</v>
      </c>
      <c r="R1670" s="36">
        <f>IF(G1670,INDEX('HVACwts Src'!$D$11:$U$164,(B1670-1)*39+(D1670-1)*19+E1670,(C1670-1)*6+F1670),0)</f>
        <v>0.10309278350515466</v>
      </c>
      <c r="T1670" t="str">
        <f t="shared" si="152"/>
        <v>HV_SDGDMoNewCZ06</v>
      </c>
      <c r="U1670" t="str">
        <f t="shared" si="153"/>
        <v>rNCGF</v>
      </c>
      <c r="V1670" s="36">
        <f t="shared" si="154"/>
        <v>0.10309278350515466</v>
      </c>
    </row>
    <row r="1671" spans="1:22" x14ac:dyDescent="0.25">
      <c r="A1671" s="86">
        <f t="shared" si="155"/>
        <v>1665</v>
      </c>
      <c r="B1671">
        <v>3</v>
      </c>
      <c r="C1671">
        <v>3</v>
      </c>
      <c r="D1671">
        <v>2</v>
      </c>
      <c r="E1671">
        <v>6</v>
      </c>
      <c r="F1671">
        <v>3</v>
      </c>
      <c r="G1671" t="b">
        <f>INDEX(key!$AT$4:$BI$7,B1671,E1671)</f>
        <v>1</v>
      </c>
      <c r="H1671" t="str">
        <f t="shared" ref="H1671:H1734" si="156">+J1671&amp;Q1671</f>
        <v>HV_SDGDMoNewCZ06rDXHP</v>
      </c>
      <c r="I1671" s="9" t="s">
        <v>1799</v>
      </c>
      <c r="J1671" t="str">
        <f t="shared" ref="J1671:J1734" si="157">"HV_"&amp;M1671&amp;N1671&amp;O1671&amp;P1671</f>
        <v>HV_SDGDMoNewCZ06</v>
      </c>
      <c r="K1671" s="9" t="s">
        <v>1662</v>
      </c>
      <c r="L1671" s="9" t="s">
        <v>45</v>
      </c>
      <c r="M1671" s="9" t="str">
        <f>INDEX(key!$AS$4:$AS$7,B1671)</f>
        <v>SDG</v>
      </c>
      <c r="N1671" s="9" t="str">
        <f>INDEX(key!$I$3:$I$5,C1671)</f>
        <v>DMo</v>
      </c>
      <c r="O1671" s="9" t="str">
        <f>INDEX(key!$F$9:$F$10,D1671)</f>
        <v>New</v>
      </c>
      <c r="P1671" s="9" t="str">
        <f>INDEX(key!$AT$3:$BI$3,E1671)</f>
        <v>CZ06</v>
      </c>
      <c r="Q1671" s="9" t="str">
        <f>INDEX('HVACwts Src'!$D$7:$I$7,F1671)</f>
        <v>rDXHP</v>
      </c>
      <c r="R1671" s="36">
        <f>IF(G1671,INDEX('HVACwts Src'!$D$11:$U$164,(B1671-1)*39+(D1671-1)*19+E1671,(C1671-1)*6+F1671),0)</f>
        <v>8.8365243004418267E-2</v>
      </c>
      <c r="T1671" t="str">
        <f t="shared" si="152"/>
        <v>HV_SDGDMoNewCZ06</v>
      </c>
      <c r="U1671" t="str">
        <f t="shared" si="153"/>
        <v>rDXHP</v>
      </c>
      <c r="V1671" s="36">
        <f t="shared" si="154"/>
        <v>8.8365243004418267E-2</v>
      </c>
    </row>
    <row r="1672" spans="1:22" x14ac:dyDescent="0.25">
      <c r="A1672" s="86">
        <f t="shared" si="155"/>
        <v>1666</v>
      </c>
      <c r="B1672">
        <v>3</v>
      </c>
      <c r="C1672">
        <v>3</v>
      </c>
      <c r="D1672">
        <v>2</v>
      </c>
      <c r="E1672">
        <v>6</v>
      </c>
      <c r="F1672">
        <v>4</v>
      </c>
      <c r="G1672" t="b">
        <f>INDEX(key!$AT$4:$BI$7,B1672,E1672)</f>
        <v>1</v>
      </c>
      <c r="H1672" t="str">
        <f t="shared" si="156"/>
        <v>HV_SDGDMoNewCZ06rNCEH</v>
      </c>
      <c r="I1672" s="9" t="s">
        <v>1799</v>
      </c>
      <c r="J1672" t="str">
        <f t="shared" si="157"/>
        <v>HV_SDGDMoNewCZ06</v>
      </c>
      <c r="K1672" s="9" t="s">
        <v>1662</v>
      </c>
      <c r="L1672" s="9" t="s">
        <v>45</v>
      </c>
      <c r="M1672" s="9" t="str">
        <f>INDEX(key!$AS$4:$AS$7,B1672)</f>
        <v>SDG</v>
      </c>
      <c r="N1672" s="9" t="str">
        <f>INDEX(key!$I$3:$I$5,C1672)</f>
        <v>DMo</v>
      </c>
      <c r="O1672" s="9" t="str">
        <f>INDEX(key!$F$9:$F$10,D1672)</f>
        <v>New</v>
      </c>
      <c r="P1672" s="9" t="str">
        <f>INDEX(key!$AT$3:$BI$3,E1672)</f>
        <v>CZ06</v>
      </c>
      <c r="Q1672" s="9" t="str">
        <f>INDEX('HVACwts Src'!$D$7:$I$7,F1672)</f>
        <v>rNCEH</v>
      </c>
      <c r="R1672" s="36">
        <f>IF(G1672,INDEX('HVACwts Src'!$D$11:$U$164,(B1672-1)*39+(D1672-1)*19+E1672,(C1672-1)*6+F1672),0)</f>
        <v>1.4727540500736378E-2</v>
      </c>
      <c r="T1672" t="str">
        <f t="shared" ref="T1672:T1735" si="158">+J1672</f>
        <v>HV_SDGDMoNewCZ06</v>
      </c>
      <c r="U1672" t="str">
        <f t="shared" ref="U1672:U1735" si="159">+Q1672</f>
        <v>rNCEH</v>
      </c>
      <c r="V1672" s="36">
        <f t="shared" ref="V1672:V1735" si="160">+R1672</f>
        <v>1.4727540500736378E-2</v>
      </c>
    </row>
    <row r="1673" spans="1:22" x14ac:dyDescent="0.25">
      <c r="A1673" s="86">
        <f t="shared" ref="A1673:A1736" si="161">+A1672+1</f>
        <v>1667</v>
      </c>
      <c r="B1673">
        <v>3</v>
      </c>
      <c r="C1673">
        <v>3</v>
      </c>
      <c r="D1673">
        <v>2</v>
      </c>
      <c r="E1673">
        <v>6</v>
      </c>
      <c r="F1673">
        <v>5</v>
      </c>
      <c r="G1673" t="b">
        <f>INDEX(key!$AT$4:$BI$7,B1673,E1673)</f>
        <v>1</v>
      </c>
      <c r="H1673" t="str">
        <f t="shared" si="156"/>
        <v>HV_SDGDMoNewCZ06rDXOH</v>
      </c>
      <c r="I1673" s="9" t="s">
        <v>1799</v>
      </c>
      <c r="J1673" t="str">
        <f t="shared" si="157"/>
        <v>HV_SDGDMoNewCZ06</v>
      </c>
      <c r="K1673" s="9" t="s">
        <v>1662</v>
      </c>
      <c r="L1673" s="9" t="s">
        <v>45</v>
      </c>
      <c r="M1673" s="9" t="str">
        <f>INDEX(key!$AS$4:$AS$7,B1673)</f>
        <v>SDG</v>
      </c>
      <c r="N1673" s="9" t="str">
        <f>INDEX(key!$I$3:$I$5,C1673)</f>
        <v>DMo</v>
      </c>
      <c r="O1673" s="9" t="str">
        <f>INDEX(key!$F$9:$F$10,D1673)</f>
        <v>New</v>
      </c>
      <c r="P1673" s="9" t="str">
        <f>INDEX(key!$AT$3:$BI$3,E1673)</f>
        <v>CZ06</v>
      </c>
      <c r="Q1673" s="9" t="str">
        <f>INDEX('HVACwts Src'!$D$7:$I$7,F1673)</f>
        <v>rDXOH</v>
      </c>
      <c r="R1673" s="36">
        <f>IF(G1673,INDEX('HVACwts Src'!$D$11:$U$164,(B1673-1)*39+(D1673-1)*19+E1673,(C1673-1)*6+F1673),0)</f>
        <v>0.15022091310751107</v>
      </c>
      <c r="T1673" t="str">
        <f t="shared" si="158"/>
        <v>HV_SDGDMoNewCZ06</v>
      </c>
      <c r="U1673" t="str">
        <f t="shared" si="159"/>
        <v>rDXOH</v>
      </c>
      <c r="V1673" s="36">
        <f t="shared" si="160"/>
        <v>0.15022091310751107</v>
      </c>
    </row>
    <row r="1674" spans="1:22" x14ac:dyDescent="0.25">
      <c r="A1674" s="86">
        <f t="shared" si="161"/>
        <v>1668</v>
      </c>
      <c r="B1674">
        <v>3</v>
      </c>
      <c r="C1674">
        <v>3</v>
      </c>
      <c r="D1674">
        <v>2</v>
      </c>
      <c r="E1674">
        <v>6</v>
      </c>
      <c r="F1674">
        <v>6</v>
      </c>
      <c r="G1674" t="b">
        <f>INDEX(key!$AT$4:$BI$7,B1674,E1674)</f>
        <v>1</v>
      </c>
      <c r="H1674" t="str">
        <f t="shared" si="156"/>
        <v>HV_SDGDMoNewCZ06rNCOH</v>
      </c>
      <c r="I1674" s="9" t="s">
        <v>1799</v>
      </c>
      <c r="J1674" t="str">
        <f t="shared" si="157"/>
        <v>HV_SDGDMoNewCZ06</v>
      </c>
      <c r="K1674" s="9" t="s">
        <v>1662</v>
      </c>
      <c r="L1674" s="9" t="s">
        <v>45</v>
      </c>
      <c r="M1674" s="9" t="str">
        <f>INDEX(key!$AS$4:$AS$7,B1674)</f>
        <v>SDG</v>
      </c>
      <c r="N1674" s="9" t="str">
        <f>INDEX(key!$I$3:$I$5,C1674)</f>
        <v>DMo</v>
      </c>
      <c r="O1674" s="9" t="str">
        <f>INDEX(key!$F$9:$F$10,D1674)</f>
        <v>New</v>
      </c>
      <c r="P1674" s="9" t="str">
        <f>INDEX(key!$AT$3:$BI$3,E1674)</f>
        <v>CZ06</v>
      </c>
      <c r="Q1674" s="9" t="str">
        <f>INDEX('HVACwts Src'!$D$7:$I$7,F1674)</f>
        <v>rNCOH</v>
      </c>
      <c r="R1674" s="36">
        <f>IF(G1674,INDEX('HVACwts Src'!$D$11:$U$164,(B1674-1)*39+(D1674-1)*19+E1674,(C1674-1)*6+F1674),0)</f>
        <v>2.5036818851251842E-2</v>
      </c>
      <c r="T1674" t="str">
        <f t="shared" si="158"/>
        <v>HV_SDGDMoNewCZ06</v>
      </c>
      <c r="U1674" t="str">
        <f t="shared" si="159"/>
        <v>rNCOH</v>
      </c>
      <c r="V1674" s="36">
        <f t="shared" si="160"/>
        <v>2.5036818851251842E-2</v>
      </c>
    </row>
    <row r="1675" spans="1:22" x14ac:dyDescent="0.25">
      <c r="A1675" s="86">
        <f t="shared" si="161"/>
        <v>1669</v>
      </c>
      <c r="B1675">
        <v>3</v>
      </c>
      <c r="C1675">
        <v>3</v>
      </c>
      <c r="D1675">
        <v>2</v>
      </c>
      <c r="E1675">
        <v>7</v>
      </c>
      <c r="F1675">
        <v>1</v>
      </c>
      <c r="G1675" t="b">
        <f>INDEX(key!$AT$4:$BI$7,B1675,E1675)</f>
        <v>1</v>
      </c>
      <c r="H1675" t="str">
        <f t="shared" si="156"/>
        <v>HV_SDGDMoNewCZ07rDXGF</v>
      </c>
      <c r="I1675" s="9" t="s">
        <v>1799</v>
      </c>
      <c r="J1675" t="str">
        <f t="shared" si="157"/>
        <v>HV_SDGDMoNewCZ07</v>
      </c>
      <c r="K1675" s="9" t="s">
        <v>1662</v>
      </c>
      <c r="L1675" s="9" t="s">
        <v>45</v>
      </c>
      <c r="M1675" s="9" t="str">
        <f>INDEX(key!$AS$4:$AS$7,B1675)</f>
        <v>SDG</v>
      </c>
      <c r="N1675" s="9" t="str">
        <f>INDEX(key!$I$3:$I$5,C1675)</f>
        <v>DMo</v>
      </c>
      <c r="O1675" s="9" t="str">
        <f>INDEX(key!$F$9:$F$10,D1675)</f>
        <v>New</v>
      </c>
      <c r="P1675" s="9" t="str">
        <f>INDEX(key!$AT$3:$BI$3,E1675)</f>
        <v>CZ07</v>
      </c>
      <c r="Q1675" s="9" t="str">
        <f>INDEX('HVACwts Src'!$D$7:$I$7,F1675)</f>
        <v>rDXGF</v>
      </c>
      <c r="R1675" s="36">
        <f>IF(G1675,INDEX('HVACwts Src'!$D$11:$U$164,(B1675-1)*39+(D1675-1)*19+E1675,(C1675-1)*6+F1675),0)</f>
        <v>124.9472</v>
      </c>
      <c r="T1675" t="str">
        <f t="shared" si="158"/>
        <v>HV_SDGDMoNewCZ07</v>
      </c>
      <c r="U1675" t="str">
        <f t="shared" si="159"/>
        <v>rDXGF</v>
      </c>
      <c r="V1675" s="36">
        <f t="shared" si="160"/>
        <v>124.9472</v>
      </c>
    </row>
    <row r="1676" spans="1:22" x14ac:dyDescent="0.25">
      <c r="A1676" s="86">
        <f t="shared" si="161"/>
        <v>1670</v>
      </c>
      <c r="B1676">
        <v>3</v>
      </c>
      <c r="C1676">
        <v>3</v>
      </c>
      <c r="D1676">
        <v>2</v>
      </c>
      <c r="E1676">
        <v>7</v>
      </c>
      <c r="F1676">
        <v>2</v>
      </c>
      <c r="G1676" t="b">
        <f>INDEX(key!$AT$4:$BI$7,B1676,E1676)</f>
        <v>1</v>
      </c>
      <c r="H1676" t="str">
        <f t="shared" si="156"/>
        <v>HV_SDGDMoNewCZ07rNCGF</v>
      </c>
      <c r="I1676" s="9" t="s">
        <v>1799</v>
      </c>
      <c r="J1676" t="str">
        <f t="shared" si="157"/>
        <v>HV_SDGDMoNewCZ07</v>
      </c>
      <c r="K1676" s="9" t="s">
        <v>1662</v>
      </c>
      <c r="L1676" s="9" t="s">
        <v>45</v>
      </c>
      <c r="M1676" s="9" t="str">
        <f>INDEX(key!$AS$4:$AS$7,B1676)</f>
        <v>SDG</v>
      </c>
      <c r="N1676" s="9" t="str">
        <f>INDEX(key!$I$3:$I$5,C1676)</f>
        <v>DMo</v>
      </c>
      <c r="O1676" s="9" t="str">
        <f>INDEX(key!$F$9:$F$10,D1676)</f>
        <v>New</v>
      </c>
      <c r="P1676" s="9" t="str">
        <f>INDEX(key!$AT$3:$BI$3,E1676)</f>
        <v>CZ07</v>
      </c>
      <c r="Q1676" s="9" t="str">
        <f>INDEX('HVACwts Src'!$D$7:$I$7,F1676)</f>
        <v>rNCGF</v>
      </c>
      <c r="R1676" s="36">
        <f>IF(G1676,INDEX('HVACwts Src'!$D$11:$U$164,(B1676-1)*39+(D1676-1)*19+E1676,(C1676-1)*6+F1676),0)</f>
        <v>124.9472</v>
      </c>
      <c r="T1676" t="str">
        <f t="shared" si="158"/>
        <v>HV_SDGDMoNewCZ07</v>
      </c>
      <c r="U1676" t="str">
        <f t="shared" si="159"/>
        <v>rNCGF</v>
      </c>
      <c r="V1676" s="36">
        <f t="shared" si="160"/>
        <v>124.9472</v>
      </c>
    </row>
    <row r="1677" spans="1:22" x14ac:dyDescent="0.25">
      <c r="A1677" s="86">
        <f t="shared" si="161"/>
        <v>1671</v>
      </c>
      <c r="B1677">
        <v>3</v>
      </c>
      <c r="C1677">
        <v>3</v>
      </c>
      <c r="D1677">
        <v>2</v>
      </c>
      <c r="E1677">
        <v>7</v>
      </c>
      <c r="F1677">
        <v>3</v>
      </c>
      <c r="G1677" t="b">
        <f>INDEX(key!$AT$4:$BI$7,B1677,E1677)</f>
        <v>1</v>
      </c>
      <c r="H1677" t="str">
        <f t="shared" si="156"/>
        <v>HV_SDGDMoNewCZ07rDXHP</v>
      </c>
      <c r="I1677" s="9" t="s">
        <v>1799</v>
      </c>
      <c r="J1677" t="str">
        <f t="shared" si="157"/>
        <v>HV_SDGDMoNewCZ07</v>
      </c>
      <c r="K1677" s="9" t="s">
        <v>1662</v>
      </c>
      <c r="L1677" s="9" t="s">
        <v>45</v>
      </c>
      <c r="M1677" s="9" t="str">
        <f>INDEX(key!$AS$4:$AS$7,B1677)</f>
        <v>SDG</v>
      </c>
      <c r="N1677" s="9" t="str">
        <f>INDEX(key!$I$3:$I$5,C1677)</f>
        <v>DMo</v>
      </c>
      <c r="O1677" s="9" t="str">
        <f>INDEX(key!$F$9:$F$10,D1677)</f>
        <v>New</v>
      </c>
      <c r="P1677" s="9" t="str">
        <f>INDEX(key!$AT$3:$BI$3,E1677)</f>
        <v>CZ07</v>
      </c>
      <c r="Q1677" s="9" t="str">
        <f>INDEX('HVACwts Src'!$D$7:$I$7,F1677)</f>
        <v>rDXHP</v>
      </c>
      <c r="R1677" s="36">
        <f>IF(G1677,INDEX('HVACwts Src'!$D$11:$U$164,(B1677-1)*39+(D1677-1)*19+E1677,(C1677-1)*6+F1677),0)</f>
        <v>17.849600000000002</v>
      </c>
      <c r="T1677" t="str">
        <f t="shared" si="158"/>
        <v>HV_SDGDMoNewCZ07</v>
      </c>
      <c r="U1677" t="str">
        <f t="shared" si="159"/>
        <v>rDXHP</v>
      </c>
      <c r="V1677" s="36">
        <f t="shared" si="160"/>
        <v>17.849600000000002</v>
      </c>
    </row>
    <row r="1678" spans="1:22" x14ac:dyDescent="0.25">
      <c r="A1678" s="86">
        <f t="shared" si="161"/>
        <v>1672</v>
      </c>
      <c r="B1678">
        <v>3</v>
      </c>
      <c r="C1678">
        <v>3</v>
      </c>
      <c r="D1678">
        <v>2</v>
      </c>
      <c r="E1678">
        <v>7</v>
      </c>
      <c r="F1678">
        <v>4</v>
      </c>
      <c r="G1678" t="b">
        <f>INDEX(key!$AT$4:$BI$7,B1678,E1678)</f>
        <v>1</v>
      </c>
      <c r="H1678" t="str">
        <f t="shared" si="156"/>
        <v>HV_SDGDMoNewCZ07rNCEH</v>
      </c>
      <c r="I1678" s="9" t="s">
        <v>1799</v>
      </c>
      <c r="J1678" t="str">
        <f t="shared" si="157"/>
        <v>HV_SDGDMoNewCZ07</v>
      </c>
      <c r="K1678" s="9" t="s">
        <v>1662</v>
      </c>
      <c r="L1678" s="9" t="s">
        <v>45</v>
      </c>
      <c r="M1678" s="9" t="str">
        <f>INDEX(key!$AS$4:$AS$7,B1678)</f>
        <v>SDG</v>
      </c>
      <c r="N1678" s="9" t="str">
        <f>INDEX(key!$I$3:$I$5,C1678)</f>
        <v>DMo</v>
      </c>
      <c r="O1678" s="9" t="str">
        <f>INDEX(key!$F$9:$F$10,D1678)</f>
        <v>New</v>
      </c>
      <c r="P1678" s="9" t="str">
        <f>INDEX(key!$AT$3:$BI$3,E1678)</f>
        <v>CZ07</v>
      </c>
      <c r="Q1678" s="9" t="str">
        <f>INDEX('HVACwts Src'!$D$7:$I$7,F1678)</f>
        <v>rNCEH</v>
      </c>
      <c r="R1678" s="36">
        <f>IF(G1678,INDEX('HVACwts Src'!$D$11:$U$164,(B1678-1)*39+(D1678-1)*19+E1678,(C1678-1)*6+F1678),0)</f>
        <v>17.849600000000002</v>
      </c>
      <c r="T1678" t="str">
        <f t="shared" si="158"/>
        <v>HV_SDGDMoNewCZ07</v>
      </c>
      <c r="U1678" t="str">
        <f t="shared" si="159"/>
        <v>rNCEH</v>
      </c>
      <c r="V1678" s="36">
        <f t="shared" si="160"/>
        <v>17.849600000000002</v>
      </c>
    </row>
    <row r="1679" spans="1:22" x14ac:dyDescent="0.25">
      <c r="A1679" s="86">
        <f t="shared" si="161"/>
        <v>1673</v>
      </c>
      <c r="B1679">
        <v>3</v>
      </c>
      <c r="C1679">
        <v>3</v>
      </c>
      <c r="D1679">
        <v>2</v>
      </c>
      <c r="E1679">
        <v>7</v>
      </c>
      <c r="F1679">
        <v>5</v>
      </c>
      <c r="G1679" t="b">
        <f>INDEX(key!$AT$4:$BI$7,B1679,E1679)</f>
        <v>1</v>
      </c>
      <c r="H1679" t="str">
        <f t="shared" si="156"/>
        <v>HV_SDGDMoNewCZ07rDXOH</v>
      </c>
      <c r="I1679" s="9" t="s">
        <v>1799</v>
      </c>
      <c r="J1679" t="str">
        <f t="shared" si="157"/>
        <v>HV_SDGDMoNewCZ07</v>
      </c>
      <c r="K1679" s="9" t="s">
        <v>1662</v>
      </c>
      <c r="L1679" s="9" t="s">
        <v>45</v>
      </c>
      <c r="M1679" s="9" t="str">
        <f>INDEX(key!$AS$4:$AS$7,B1679)</f>
        <v>SDG</v>
      </c>
      <c r="N1679" s="9" t="str">
        <f>INDEX(key!$I$3:$I$5,C1679)</f>
        <v>DMo</v>
      </c>
      <c r="O1679" s="9" t="str">
        <f>INDEX(key!$F$9:$F$10,D1679)</f>
        <v>New</v>
      </c>
      <c r="P1679" s="9" t="str">
        <f>INDEX(key!$AT$3:$BI$3,E1679)</f>
        <v>CZ07</v>
      </c>
      <c r="Q1679" s="9" t="str">
        <f>INDEX('HVACwts Src'!$D$7:$I$7,F1679)</f>
        <v>rDXOH</v>
      </c>
      <c r="R1679" s="36">
        <f>IF(G1679,INDEX('HVACwts Src'!$D$11:$U$164,(B1679-1)*39+(D1679-1)*19+E1679,(C1679-1)*6+F1679),0)</f>
        <v>30.344320000000003</v>
      </c>
      <c r="T1679" t="str">
        <f t="shared" si="158"/>
        <v>HV_SDGDMoNewCZ07</v>
      </c>
      <c r="U1679" t="str">
        <f t="shared" si="159"/>
        <v>rDXOH</v>
      </c>
      <c r="V1679" s="36">
        <f t="shared" si="160"/>
        <v>30.344320000000003</v>
      </c>
    </row>
    <row r="1680" spans="1:22" x14ac:dyDescent="0.25">
      <c r="A1680" s="86">
        <f t="shared" si="161"/>
        <v>1674</v>
      </c>
      <c r="B1680">
        <v>3</v>
      </c>
      <c r="C1680">
        <v>3</v>
      </c>
      <c r="D1680">
        <v>2</v>
      </c>
      <c r="E1680">
        <v>7</v>
      </c>
      <c r="F1680">
        <v>6</v>
      </c>
      <c r="G1680" t="b">
        <f>INDEX(key!$AT$4:$BI$7,B1680,E1680)</f>
        <v>1</v>
      </c>
      <c r="H1680" t="str">
        <f t="shared" si="156"/>
        <v>HV_SDGDMoNewCZ07rNCOH</v>
      </c>
      <c r="I1680" s="9" t="s">
        <v>1799</v>
      </c>
      <c r="J1680" t="str">
        <f t="shared" si="157"/>
        <v>HV_SDGDMoNewCZ07</v>
      </c>
      <c r="K1680" s="9" t="s">
        <v>1662</v>
      </c>
      <c r="L1680" s="9" t="s">
        <v>45</v>
      </c>
      <c r="M1680" s="9" t="str">
        <f>INDEX(key!$AS$4:$AS$7,B1680)</f>
        <v>SDG</v>
      </c>
      <c r="N1680" s="9" t="str">
        <f>INDEX(key!$I$3:$I$5,C1680)</f>
        <v>DMo</v>
      </c>
      <c r="O1680" s="9" t="str">
        <f>INDEX(key!$F$9:$F$10,D1680)</f>
        <v>New</v>
      </c>
      <c r="P1680" s="9" t="str">
        <f>INDEX(key!$AT$3:$BI$3,E1680)</f>
        <v>CZ07</v>
      </c>
      <c r="Q1680" s="9" t="str">
        <f>INDEX('HVACwts Src'!$D$7:$I$7,F1680)</f>
        <v>rNCOH</v>
      </c>
      <c r="R1680" s="36">
        <f>IF(G1680,INDEX('HVACwts Src'!$D$11:$U$164,(B1680-1)*39+(D1680-1)*19+E1680,(C1680-1)*6+F1680),0)</f>
        <v>30.344320000000003</v>
      </c>
      <c r="T1680" t="str">
        <f t="shared" si="158"/>
        <v>HV_SDGDMoNewCZ07</v>
      </c>
      <c r="U1680" t="str">
        <f t="shared" si="159"/>
        <v>rNCOH</v>
      </c>
      <c r="V1680" s="36">
        <f t="shared" si="160"/>
        <v>30.344320000000003</v>
      </c>
    </row>
    <row r="1681" spans="1:22" x14ac:dyDescent="0.25">
      <c r="A1681" s="86">
        <f t="shared" si="161"/>
        <v>1675</v>
      </c>
      <c r="B1681">
        <v>3</v>
      </c>
      <c r="C1681">
        <v>3</v>
      </c>
      <c r="D1681">
        <v>2</v>
      </c>
      <c r="E1681">
        <v>8</v>
      </c>
      <c r="F1681">
        <v>1</v>
      </c>
      <c r="G1681" t="b">
        <f>INDEX(key!$AT$4:$BI$7,B1681,E1681)</f>
        <v>1</v>
      </c>
      <c r="H1681" t="str">
        <f t="shared" si="156"/>
        <v>HV_SDGDMoNewCZ08rDXGF</v>
      </c>
      <c r="I1681" s="9" t="s">
        <v>1799</v>
      </c>
      <c r="J1681" t="str">
        <f t="shared" si="157"/>
        <v>HV_SDGDMoNewCZ08</v>
      </c>
      <c r="K1681" s="9" t="s">
        <v>1662</v>
      </c>
      <c r="L1681" s="9" t="s">
        <v>45</v>
      </c>
      <c r="M1681" s="9" t="str">
        <f>INDEX(key!$AS$4:$AS$7,B1681)</f>
        <v>SDG</v>
      </c>
      <c r="N1681" s="9" t="str">
        <f>INDEX(key!$I$3:$I$5,C1681)</f>
        <v>DMo</v>
      </c>
      <c r="O1681" s="9" t="str">
        <f>INDEX(key!$F$9:$F$10,D1681)</f>
        <v>New</v>
      </c>
      <c r="P1681" s="9" t="str">
        <f>INDEX(key!$AT$3:$BI$3,E1681)</f>
        <v>CZ08</v>
      </c>
      <c r="Q1681" s="9" t="str">
        <f>INDEX('HVACwts Src'!$D$7:$I$7,F1681)</f>
        <v>rDXGF</v>
      </c>
      <c r="R1681" s="36">
        <f>IF(G1681,INDEX('HVACwts Src'!$D$11:$U$164,(B1681-1)*39+(D1681-1)*19+E1681,(C1681-1)*6+F1681),0)</f>
        <v>0.61855670103092786</v>
      </c>
      <c r="T1681" t="str">
        <f t="shared" si="158"/>
        <v>HV_SDGDMoNewCZ08</v>
      </c>
      <c r="U1681" t="str">
        <f t="shared" si="159"/>
        <v>rDXGF</v>
      </c>
      <c r="V1681" s="36">
        <f t="shared" si="160"/>
        <v>0.61855670103092786</v>
      </c>
    </row>
    <row r="1682" spans="1:22" x14ac:dyDescent="0.25">
      <c r="A1682" s="86">
        <f t="shared" si="161"/>
        <v>1676</v>
      </c>
      <c r="B1682">
        <v>3</v>
      </c>
      <c r="C1682">
        <v>3</v>
      </c>
      <c r="D1682">
        <v>2</v>
      </c>
      <c r="E1682">
        <v>8</v>
      </c>
      <c r="F1682">
        <v>2</v>
      </c>
      <c r="G1682" t="b">
        <f>INDEX(key!$AT$4:$BI$7,B1682,E1682)</f>
        <v>1</v>
      </c>
      <c r="H1682" t="str">
        <f t="shared" si="156"/>
        <v>HV_SDGDMoNewCZ08rNCGF</v>
      </c>
      <c r="I1682" s="9" t="s">
        <v>1799</v>
      </c>
      <c r="J1682" t="str">
        <f t="shared" si="157"/>
        <v>HV_SDGDMoNewCZ08</v>
      </c>
      <c r="K1682" s="9" t="s">
        <v>1662</v>
      </c>
      <c r="L1682" s="9" t="s">
        <v>45</v>
      </c>
      <c r="M1682" s="9" t="str">
        <f>INDEX(key!$AS$4:$AS$7,B1682)</f>
        <v>SDG</v>
      </c>
      <c r="N1682" s="9" t="str">
        <f>INDEX(key!$I$3:$I$5,C1682)</f>
        <v>DMo</v>
      </c>
      <c r="O1682" s="9" t="str">
        <f>INDEX(key!$F$9:$F$10,D1682)</f>
        <v>New</v>
      </c>
      <c r="P1682" s="9" t="str">
        <f>INDEX(key!$AT$3:$BI$3,E1682)</f>
        <v>CZ08</v>
      </c>
      <c r="Q1682" s="9" t="str">
        <f>INDEX('HVACwts Src'!$D$7:$I$7,F1682)</f>
        <v>rNCGF</v>
      </c>
      <c r="R1682" s="36">
        <f>IF(G1682,INDEX('HVACwts Src'!$D$11:$U$164,(B1682-1)*39+(D1682-1)*19+E1682,(C1682-1)*6+F1682),0)</f>
        <v>0.10309278350515466</v>
      </c>
      <c r="T1682" t="str">
        <f t="shared" si="158"/>
        <v>HV_SDGDMoNewCZ08</v>
      </c>
      <c r="U1682" t="str">
        <f t="shared" si="159"/>
        <v>rNCGF</v>
      </c>
      <c r="V1682" s="36">
        <f t="shared" si="160"/>
        <v>0.10309278350515466</v>
      </c>
    </row>
    <row r="1683" spans="1:22" x14ac:dyDescent="0.25">
      <c r="A1683" s="86">
        <f t="shared" si="161"/>
        <v>1677</v>
      </c>
      <c r="B1683">
        <v>3</v>
      </c>
      <c r="C1683">
        <v>3</v>
      </c>
      <c r="D1683">
        <v>2</v>
      </c>
      <c r="E1683">
        <v>8</v>
      </c>
      <c r="F1683">
        <v>3</v>
      </c>
      <c r="G1683" t="b">
        <f>INDEX(key!$AT$4:$BI$7,B1683,E1683)</f>
        <v>1</v>
      </c>
      <c r="H1683" t="str">
        <f t="shared" si="156"/>
        <v>HV_SDGDMoNewCZ08rDXHP</v>
      </c>
      <c r="I1683" s="9" t="s">
        <v>1799</v>
      </c>
      <c r="J1683" t="str">
        <f t="shared" si="157"/>
        <v>HV_SDGDMoNewCZ08</v>
      </c>
      <c r="K1683" s="9" t="s">
        <v>1662</v>
      </c>
      <c r="L1683" s="9" t="s">
        <v>45</v>
      </c>
      <c r="M1683" s="9" t="str">
        <f>INDEX(key!$AS$4:$AS$7,B1683)</f>
        <v>SDG</v>
      </c>
      <c r="N1683" s="9" t="str">
        <f>INDEX(key!$I$3:$I$5,C1683)</f>
        <v>DMo</v>
      </c>
      <c r="O1683" s="9" t="str">
        <f>INDEX(key!$F$9:$F$10,D1683)</f>
        <v>New</v>
      </c>
      <c r="P1683" s="9" t="str">
        <f>INDEX(key!$AT$3:$BI$3,E1683)</f>
        <v>CZ08</v>
      </c>
      <c r="Q1683" s="9" t="str">
        <f>INDEX('HVACwts Src'!$D$7:$I$7,F1683)</f>
        <v>rDXHP</v>
      </c>
      <c r="R1683" s="36">
        <f>IF(G1683,INDEX('HVACwts Src'!$D$11:$U$164,(B1683-1)*39+(D1683-1)*19+E1683,(C1683-1)*6+F1683),0)</f>
        <v>8.8365243004418267E-2</v>
      </c>
      <c r="T1683" t="str">
        <f t="shared" si="158"/>
        <v>HV_SDGDMoNewCZ08</v>
      </c>
      <c r="U1683" t="str">
        <f t="shared" si="159"/>
        <v>rDXHP</v>
      </c>
      <c r="V1683" s="36">
        <f t="shared" si="160"/>
        <v>8.8365243004418267E-2</v>
      </c>
    </row>
    <row r="1684" spans="1:22" x14ac:dyDescent="0.25">
      <c r="A1684" s="86">
        <f t="shared" si="161"/>
        <v>1678</v>
      </c>
      <c r="B1684">
        <v>3</v>
      </c>
      <c r="C1684">
        <v>3</v>
      </c>
      <c r="D1684">
        <v>2</v>
      </c>
      <c r="E1684">
        <v>8</v>
      </c>
      <c r="F1684">
        <v>4</v>
      </c>
      <c r="G1684" t="b">
        <f>INDEX(key!$AT$4:$BI$7,B1684,E1684)</f>
        <v>1</v>
      </c>
      <c r="H1684" t="str">
        <f t="shared" si="156"/>
        <v>HV_SDGDMoNewCZ08rNCEH</v>
      </c>
      <c r="I1684" s="9" t="s">
        <v>1799</v>
      </c>
      <c r="J1684" t="str">
        <f t="shared" si="157"/>
        <v>HV_SDGDMoNewCZ08</v>
      </c>
      <c r="K1684" s="9" t="s">
        <v>1662</v>
      </c>
      <c r="L1684" s="9" t="s">
        <v>45</v>
      </c>
      <c r="M1684" s="9" t="str">
        <f>INDEX(key!$AS$4:$AS$7,B1684)</f>
        <v>SDG</v>
      </c>
      <c r="N1684" s="9" t="str">
        <f>INDEX(key!$I$3:$I$5,C1684)</f>
        <v>DMo</v>
      </c>
      <c r="O1684" s="9" t="str">
        <f>INDEX(key!$F$9:$F$10,D1684)</f>
        <v>New</v>
      </c>
      <c r="P1684" s="9" t="str">
        <f>INDEX(key!$AT$3:$BI$3,E1684)</f>
        <v>CZ08</v>
      </c>
      <c r="Q1684" s="9" t="str">
        <f>INDEX('HVACwts Src'!$D$7:$I$7,F1684)</f>
        <v>rNCEH</v>
      </c>
      <c r="R1684" s="36">
        <f>IF(G1684,INDEX('HVACwts Src'!$D$11:$U$164,(B1684-1)*39+(D1684-1)*19+E1684,(C1684-1)*6+F1684),0)</f>
        <v>1.4727540500736378E-2</v>
      </c>
      <c r="T1684" t="str">
        <f t="shared" si="158"/>
        <v>HV_SDGDMoNewCZ08</v>
      </c>
      <c r="U1684" t="str">
        <f t="shared" si="159"/>
        <v>rNCEH</v>
      </c>
      <c r="V1684" s="36">
        <f t="shared" si="160"/>
        <v>1.4727540500736378E-2</v>
      </c>
    </row>
    <row r="1685" spans="1:22" x14ac:dyDescent="0.25">
      <c r="A1685" s="86">
        <f t="shared" si="161"/>
        <v>1679</v>
      </c>
      <c r="B1685">
        <v>3</v>
      </c>
      <c r="C1685">
        <v>3</v>
      </c>
      <c r="D1685">
        <v>2</v>
      </c>
      <c r="E1685">
        <v>8</v>
      </c>
      <c r="F1685">
        <v>5</v>
      </c>
      <c r="G1685" t="b">
        <f>INDEX(key!$AT$4:$BI$7,B1685,E1685)</f>
        <v>1</v>
      </c>
      <c r="H1685" t="str">
        <f t="shared" si="156"/>
        <v>HV_SDGDMoNewCZ08rDXOH</v>
      </c>
      <c r="I1685" s="9" t="s">
        <v>1799</v>
      </c>
      <c r="J1685" t="str">
        <f t="shared" si="157"/>
        <v>HV_SDGDMoNewCZ08</v>
      </c>
      <c r="K1685" s="9" t="s">
        <v>1662</v>
      </c>
      <c r="L1685" s="9" t="s">
        <v>45</v>
      </c>
      <c r="M1685" s="9" t="str">
        <f>INDEX(key!$AS$4:$AS$7,B1685)</f>
        <v>SDG</v>
      </c>
      <c r="N1685" s="9" t="str">
        <f>INDEX(key!$I$3:$I$5,C1685)</f>
        <v>DMo</v>
      </c>
      <c r="O1685" s="9" t="str">
        <f>INDEX(key!$F$9:$F$10,D1685)</f>
        <v>New</v>
      </c>
      <c r="P1685" s="9" t="str">
        <f>INDEX(key!$AT$3:$BI$3,E1685)</f>
        <v>CZ08</v>
      </c>
      <c r="Q1685" s="9" t="str">
        <f>INDEX('HVACwts Src'!$D$7:$I$7,F1685)</f>
        <v>rDXOH</v>
      </c>
      <c r="R1685" s="36">
        <f>IF(G1685,INDEX('HVACwts Src'!$D$11:$U$164,(B1685-1)*39+(D1685-1)*19+E1685,(C1685-1)*6+F1685),0)</f>
        <v>0.15022091310751107</v>
      </c>
      <c r="T1685" t="str">
        <f t="shared" si="158"/>
        <v>HV_SDGDMoNewCZ08</v>
      </c>
      <c r="U1685" t="str">
        <f t="shared" si="159"/>
        <v>rDXOH</v>
      </c>
      <c r="V1685" s="36">
        <f t="shared" si="160"/>
        <v>0.15022091310751107</v>
      </c>
    </row>
    <row r="1686" spans="1:22" x14ac:dyDescent="0.25">
      <c r="A1686" s="86">
        <f t="shared" si="161"/>
        <v>1680</v>
      </c>
      <c r="B1686">
        <v>3</v>
      </c>
      <c r="C1686">
        <v>3</v>
      </c>
      <c r="D1686">
        <v>2</v>
      </c>
      <c r="E1686">
        <v>8</v>
      </c>
      <c r="F1686">
        <v>6</v>
      </c>
      <c r="G1686" t="b">
        <f>INDEX(key!$AT$4:$BI$7,B1686,E1686)</f>
        <v>1</v>
      </c>
      <c r="H1686" t="str">
        <f t="shared" si="156"/>
        <v>HV_SDGDMoNewCZ08rNCOH</v>
      </c>
      <c r="I1686" s="9" t="s">
        <v>1799</v>
      </c>
      <c r="J1686" t="str">
        <f t="shared" si="157"/>
        <v>HV_SDGDMoNewCZ08</v>
      </c>
      <c r="K1686" s="9" t="s">
        <v>1662</v>
      </c>
      <c r="L1686" s="9" t="s">
        <v>45</v>
      </c>
      <c r="M1686" s="9" t="str">
        <f>INDEX(key!$AS$4:$AS$7,B1686)</f>
        <v>SDG</v>
      </c>
      <c r="N1686" s="9" t="str">
        <f>INDEX(key!$I$3:$I$5,C1686)</f>
        <v>DMo</v>
      </c>
      <c r="O1686" s="9" t="str">
        <f>INDEX(key!$F$9:$F$10,D1686)</f>
        <v>New</v>
      </c>
      <c r="P1686" s="9" t="str">
        <f>INDEX(key!$AT$3:$BI$3,E1686)</f>
        <v>CZ08</v>
      </c>
      <c r="Q1686" s="9" t="str">
        <f>INDEX('HVACwts Src'!$D$7:$I$7,F1686)</f>
        <v>rNCOH</v>
      </c>
      <c r="R1686" s="36">
        <f>IF(G1686,INDEX('HVACwts Src'!$D$11:$U$164,(B1686-1)*39+(D1686-1)*19+E1686,(C1686-1)*6+F1686),0)</f>
        <v>2.5036818851251842E-2</v>
      </c>
      <c r="T1686" t="str">
        <f t="shared" si="158"/>
        <v>HV_SDGDMoNewCZ08</v>
      </c>
      <c r="U1686" t="str">
        <f t="shared" si="159"/>
        <v>rNCOH</v>
      </c>
      <c r="V1686" s="36">
        <f t="shared" si="160"/>
        <v>2.5036818851251842E-2</v>
      </c>
    </row>
    <row r="1687" spans="1:22" x14ac:dyDescent="0.25">
      <c r="A1687" s="86">
        <f t="shared" si="161"/>
        <v>1681</v>
      </c>
      <c r="B1687">
        <v>3</v>
      </c>
      <c r="C1687">
        <v>3</v>
      </c>
      <c r="D1687">
        <v>2</v>
      </c>
      <c r="E1687">
        <v>9</v>
      </c>
      <c r="F1687">
        <v>1</v>
      </c>
      <c r="G1687" t="b">
        <f>INDEX(key!$AT$4:$BI$7,B1687,E1687)</f>
        <v>0</v>
      </c>
      <c r="H1687" t="str">
        <f t="shared" si="156"/>
        <v>HV_SDGDMoNewCZ09rDXGF</v>
      </c>
      <c r="I1687" s="9" t="s">
        <v>1799</v>
      </c>
      <c r="J1687" t="str">
        <f t="shared" si="157"/>
        <v>HV_SDGDMoNewCZ09</v>
      </c>
      <c r="K1687" s="9" t="s">
        <v>1662</v>
      </c>
      <c r="L1687" s="9" t="s">
        <v>45</v>
      </c>
      <c r="M1687" s="9" t="str">
        <f>INDEX(key!$AS$4:$AS$7,B1687)</f>
        <v>SDG</v>
      </c>
      <c r="N1687" s="9" t="str">
        <f>INDEX(key!$I$3:$I$5,C1687)</f>
        <v>DMo</v>
      </c>
      <c r="O1687" s="9" t="str">
        <f>INDEX(key!$F$9:$F$10,D1687)</f>
        <v>New</v>
      </c>
      <c r="P1687" s="9" t="str">
        <f>INDEX(key!$AT$3:$BI$3,E1687)</f>
        <v>CZ09</v>
      </c>
      <c r="Q1687" s="9" t="str">
        <f>INDEX('HVACwts Src'!$D$7:$I$7,F1687)</f>
        <v>rDXGF</v>
      </c>
      <c r="R1687" s="36">
        <f>IF(G1687,INDEX('HVACwts Src'!$D$11:$U$164,(B1687-1)*39+(D1687-1)*19+E1687,(C1687-1)*6+F1687),0)</f>
        <v>0</v>
      </c>
      <c r="T1687" t="str">
        <f t="shared" si="158"/>
        <v>HV_SDGDMoNewCZ09</v>
      </c>
      <c r="U1687" t="str">
        <f t="shared" si="159"/>
        <v>rDXGF</v>
      </c>
      <c r="V1687" s="36">
        <f t="shared" si="160"/>
        <v>0</v>
      </c>
    </row>
    <row r="1688" spans="1:22" x14ac:dyDescent="0.25">
      <c r="A1688" s="86">
        <f t="shared" si="161"/>
        <v>1682</v>
      </c>
      <c r="B1688">
        <v>3</v>
      </c>
      <c r="C1688">
        <v>3</v>
      </c>
      <c r="D1688">
        <v>2</v>
      </c>
      <c r="E1688">
        <v>9</v>
      </c>
      <c r="F1688">
        <v>2</v>
      </c>
      <c r="G1688" t="b">
        <f>INDEX(key!$AT$4:$BI$7,B1688,E1688)</f>
        <v>0</v>
      </c>
      <c r="H1688" t="str">
        <f t="shared" si="156"/>
        <v>HV_SDGDMoNewCZ09rNCGF</v>
      </c>
      <c r="I1688" s="9" t="s">
        <v>1799</v>
      </c>
      <c r="J1688" t="str">
        <f t="shared" si="157"/>
        <v>HV_SDGDMoNewCZ09</v>
      </c>
      <c r="K1688" s="9" t="s">
        <v>1662</v>
      </c>
      <c r="L1688" s="9" t="s">
        <v>45</v>
      </c>
      <c r="M1688" s="9" t="str">
        <f>INDEX(key!$AS$4:$AS$7,B1688)</f>
        <v>SDG</v>
      </c>
      <c r="N1688" s="9" t="str">
        <f>INDEX(key!$I$3:$I$5,C1688)</f>
        <v>DMo</v>
      </c>
      <c r="O1688" s="9" t="str">
        <f>INDEX(key!$F$9:$F$10,D1688)</f>
        <v>New</v>
      </c>
      <c r="P1688" s="9" t="str">
        <f>INDEX(key!$AT$3:$BI$3,E1688)</f>
        <v>CZ09</v>
      </c>
      <c r="Q1688" s="9" t="str">
        <f>INDEX('HVACwts Src'!$D$7:$I$7,F1688)</f>
        <v>rNCGF</v>
      </c>
      <c r="R1688" s="36">
        <f>IF(G1688,INDEX('HVACwts Src'!$D$11:$U$164,(B1688-1)*39+(D1688-1)*19+E1688,(C1688-1)*6+F1688),0)</f>
        <v>0</v>
      </c>
      <c r="T1688" t="str">
        <f t="shared" si="158"/>
        <v>HV_SDGDMoNewCZ09</v>
      </c>
      <c r="U1688" t="str">
        <f t="shared" si="159"/>
        <v>rNCGF</v>
      </c>
      <c r="V1688" s="36">
        <f t="shared" si="160"/>
        <v>0</v>
      </c>
    </row>
    <row r="1689" spans="1:22" x14ac:dyDescent="0.25">
      <c r="A1689" s="86">
        <f t="shared" si="161"/>
        <v>1683</v>
      </c>
      <c r="B1689">
        <v>3</v>
      </c>
      <c r="C1689">
        <v>3</v>
      </c>
      <c r="D1689">
        <v>2</v>
      </c>
      <c r="E1689">
        <v>9</v>
      </c>
      <c r="F1689">
        <v>3</v>
      </c>
      <c r="G1689" t="b">
        <f>INDEX(key!$AT$4:$BI$7,B1689,E1689)</f>
        <v>0</v>
      </c>
      <c r="H1689" t="str">
        <f t="shared" si="156"/>
        <v>HV_SDGDMoNewCZ09rDXHP</v>
      </c>
      <c r="I1689" s="9" t="s">
        <v>1799</v>
      </c>
      <c r="J1689" t="str">
        <f t="shared" si="157"/>
        <v>HV_SDGDMoNewCZ09</v>
      </c>
      <c r="K1689" s="9" t="s">
        <v>1662</v>
      </c>
      <c r="L1689" s="9" t="s">
        <v>45</v>
      </c>
      <c r="M1689" s="9" t="str">
        <f>INDEX(key!$AS$4:$AS$7,B1689)</f>
        <v>SDG</v>
      </c>
      <c r="N1689" s="9" t="str">
        <f>INDEX(key!$I$3:$I$5,C1689)</f>
        <v>DMo</v>
      </c>
      <c r="O1689" s="9" t="str">
        <f>INDEX(key!$F$9:$F$10,D1689)</f>
        <v>New</v>
      </c>
      <c r="P1689" s="9" t="str">
        <f>INDEX(key!$AT$3:$BI$3,E1689)</f>
        <v>CZ09</v>
      </c>
      <c r="Q1689" s="9" t="str">
        <f>INDEX('HVACwts Src'!$D$7:$I$7,F1689)</f>
        <v>rDXHP</v>
      </c>
      <c r="R1689" s="36">
        <f>IF(G1689,INDEX('HVACwts Src'!$D$11:$U$164,(B1689-1)*39+(D1689-1)*19+E1689,(C1689-1)*6+F1689),0)</f>
        <v>0</v>
      </c>
      <c r="T1689" t="str">
        <f t="shared" si="158"/>
        <v>HV_SDGDMoNewCZ09</v>
      </c>
      <c r="U1689" t="str">
        <f t="shared" si="159"/>
        <v>rDXHP</v>
      </c>
      <c r="V1689" s="36">
        <f t="shared" si="160"/>
        <v>0</v>
      </c>
    </row>
    <row r="1690" spans="1:22" x14ac:dyDescent="0.25">
      <c r="A1690" s="86">
        <f t="shared" si="161"/>
        <v>1684</v>
      </c>
      <c r="B1690">
        <v>3</v>
      </c>
      <c r="C1690">
        <v>3</v>
      </c>
      <c r="D1690">
        <v>2</v>
      </c>
      <c r="E1690">
        <v>9</v>
      </c>
      <c r="F1690">
        <v>4</v>
      </c>
      <c r="G1690" t="b">
        <f>INDEX(key!$AT$4:$BI$7,B1690,E1690)</f>
        <v>0</v>
      </c>
      <c r="H1690" t="str">
        <f t="shared" si="156"/>
        <v>HV_SDGDMoNewCZ09rNCEH</v>
      </c>
      <c r="I1690" s="9" t="s">
        <v>1799</v>
      </c>
      <c r="J1690" t="str">
        <f t="shared" si="157"/>
        <v>HV_SDGDMoNewCZ09</v>
      </c>
      <c r="K1690" s="9" t="s">
        <v>1662</v>
      </c>
      <c r="L1690" s="9" t="s">
        <v>45</v>
      </c>
      <c r="M1690" s="9" t="str">
        <f>INDEX(key!$AS$4:$AS$7,B1690)</f>
        <v>SDG</v>
      </c>
      <c r="N1690" s="9" t="str">
        <f>INDEX(key!$I$3:$I$5,C1690)</f>
        <v>DMo</v>
      </c>
      <c r="O1690" s="9" t="str">
        <f>INDEX(key!$F$9:$F$10,D1690)</f>
        <v>New</v>
      </c>
      <c r="P1690" s="9" t="str">
        <f>INDEX(key!$AT$3:$BI$3,E1690)</f>
        <v>CZ09</v>
      </c>
      <c r="Q1690" s="9" t="str">
        <f>INDEX('HVACwts Src'!$D$7:$I$7,F1690)</f>
        <v>rNCEH</v>
      </c>
      <c r="R1690" s="36">
        <f>IF(G1690,INDEX('HVACwts Src'!$D$11:$U$164,(B1690-1)*39+(D1690-1)*19+E1690,(C1690-1)*6+F1690),0)</f>
        <v>0</v>
      </c>
      <c r="T1690" t="str">
        <f t="shared" si="158"/>
        <v>HV_SDGDMoNewCZ09</v>
      </c>
      <c r="U1690" t="str">
        <f t="shared" si="159"/>
        <v>rNCEH</v>
      </c>
      <c r="V1690" s="36">
        <f t="shared" si="160"/>
        <v>0</v>
      </c>
    </row>
    <row r="1691" spans="1:22" x14ac:dyDescent="0.25">
      <c r="A1691" s="86">
        <f t="shared" si="161"/>
        <v>1685</v>
      </c>
      <c r="B1691">
        <v>3</v>
      </c>
      <c r="C1691">
        <v>3</v>
      </c>
      <c r="D1691">
        <v>2</v>
      </c>
      <c r="E1691">
        <v>9</v>
      </c>
      <c r="F1691">
        <v>5</v>
      </c>
      <c r="G1691" t="b">
        <f>INDEX(key!$AT$4:$BI$7,B1691,E1691)</f>
        <v>0</v>
      </c>
      <c r="H1691" t="str">
        <f t="shared" si="156"/>
        <v>HV_SDGDMoNewCZ09rDXOH</v>
      </c>
      <c r="I1691" s="9" t="s">
        <v>1799</v>
      </c>
      <c r="J1691" t="str">
        <f t="shared" si="157"/>
        <v>HV_SDGDMoNewCZ09</v>
      </c>
      <c r="K1691" s="9" t="s">
        <v>1662</v>
      </c>
      <c r="L1691" s="9" t="s">
        <v>45</v>
      </c>
      <c r="M1691" s="9" t="str">
        <f>INDEX(key!$AS$4:$AS$7,B1691)</f>
        <v>SDG</v>
      </c>
      <c r="N1691" s="9" t="str">
        <f>INDEX(key!$I$3:$I$5,C1691)</f>
        <v>DMo</v>
      </c>
      <c r="O1691" s="9" t="str">
        <f>INDEX(key!$F$9:$F$10,D1691)</f>
        <v>New</v>
      </c>
      <c r="P1691" s="9" t="str">
        <f>INDEX(key!$AT$3:$BI$3,E1691)</f>
        <v>CZ09</v>
      </c>
      <c r="Q1691" s="9" t="str">
        <f>INDEX('HVACwts Src'!$D$7:$I$7,F1691)</f>
        <v>rDXOH</v>
      </c>
      <c r="R1691" s="36">
        <f>IF(G1691,INDEX('HVACwts Src'!$D$11:$U$164,(B1691-1)*39+(D1691-1)*19+E1691,(C1691-1)*6+F1691),0)</f>
        <v>0</v>
      </c>
      <c r="T1691" t="str">
        <f t="shared" si="158"/>
        <v>HV_SDGDMoNewCZ09</v>
      </c>
      <c r="U1691" t="str">
        <f t="shared" si="159"/>
        <v>rDXOH</v>
      </c>
      <c r="V1691" s="36">
        <f t="shared" si="160"/>
        <v>0</v>
      </c>
    </row>
    <row r="1692" spans="1:22" x14ac:dyDescent="0.25">
      <c r="A1692" s="86">
        <f t="shared" si="161"/>
        <v>1686</v>
      </c>
      <c r="B1692">
        <v>3</v>
      </c>
      <c r="C1692">
        <v>3</v>
      </c>
      <c r="D1692">
        <v>2</v>
      </c>
      <c r="E1692">
        <v>9</v>
      </c>
      <c r="F1692">
        <v>6</v>
      </c>
      <c r="G1692" t="b">
        <f>INDEX(key!$AT$4:$BI$7,B1692,E1692)</f>
        <v>0</v>
      </c>
      <c r="H1692" t="str">
        <f t="shared" si="156"/>
        <v>HV_SDGDMoNewCZ09rNCOH</v>
      </c>
      <c r="I1692" s="9" t="s">
        <v>1799</v>
      </c>
      <c r="J1692" t="str">
        <f t="shared" si="157"/>
        <v>HV_SDGDMoNewCZ09</v>
      </c>
      <c r="K1692" s="9" t="s">
        <v>1662</v>
      </c>
      <c r="L1692" s="9" t="s">
        <v>45</v>
      </c>
      <c r="M1692" s="9" t="str">
        <f>INDEX(key!$AS$4:$AS$7,B1692)</f>
        <v>SDG</v>
      </c>
      <c r="N1692" s="9" t="str">
        <f>INDEX(key!$I$3:$I$5,C1692)</f>
        <v>DMo</v>
      </c>
      <c r="O1692" s="9" t="str">
        <f>INDEX(key!$F$9:$F$10,D1692)</f>
        <v>New</v>
      </c>
      <c r="P1692" s="9" t="str">
        <f>INDEX(key!$AT$3:$BI$3,E1692)</f>
        <v>CZ09</v>
      </c>
      <c r="Q1692" s="9" t="str">
        <f>INDEX('HVACwts Src'!$D$7:$I$7,F1692)</f>
        <v>rNCOH</v>
      </c>
      <c r="R1692" s="36">
        <f>IF(G1692,INDEX('HVACwts Src'!$D$11:$U$164,(B1692-1)*39+(D1692-1)*19+E1692,(C1692-1)*6+F1692),0)</f>
        <v>0</v>
      </c>
      <c r="T1692" t="str">
        <f t="shared" si="158"/>
        <v>HV_SDGDMoNewCZ09</v>
      </c>
      <c r="U1692" t="str">
        <f t="shared" si="159"/>
        <v>rNCOH</v>
      </c>
      <c r="V1692" s="36">
        <f t="shared" si="160"/>
        <v>0</v>
      </c>
    </row>
    <row r="1693" spans="1:22" x14ac:dyDescent="0.25">
      <c r="A1693" s="86">
        <f t="shared" si="161"/>
        <v>1687</v>
      </c>
      <c r="B1693">
        <v>3</v>
      </c>
      <c r="C1693">
        <v>3</v>
      </c>
      <c r="D1693">
        <v>2</v>
      </c>
      <c r="E1693">
        <v>10</v>
      </c>
      <c r="F1693">
        <v>1</v>
      </c>
      <c r="G1693" t="b">
        <f>INDEX(key!$AT$4:$BI$7,B1693,E1693)</f>
        <v>1</v>
      </c>
      <c r="H1693" t="str">
        <f t="shared" si="156"/>
        <v>HV_SDGDMoNewCZ10rDXGF</v>
      </c>
      <c r="I1693" s="9" t="s">
        <v>1799</v>
      </c>
      <c r="J1693" t="str">
        <f t="shared" si="157"/>
        <v>HV_SDGDMoNewCZ10</v>
      </c>
      <c r="K1693" s="9" t="s">
        <v>1662</v>
      </c>
      <c r="L1693" s="9" t="s">
        <v>45</v>
      </c>
      <c r="M1693" s="9" t="str">
        <f>INDEX(key!$AS$4:$AS$7,B1693)</f>
        <v>SDG</v>
      </c>
      <c r="N1693" s="9" t="str">
        <f>INDEX(key!$I$3:$I$5,C1693)</f>
        <v>DMo</v>
      </c>
      <c r="O1693" s="9" t="str">
        <f>INDEX(key!$F$9:$F$10,D1693)</f>
        <v>New</v>
      </c>
      <c r="P1693" s="9" t="str">
        <f>INDEX(key!$AT$3:$BI$3,E1693)</f>
        <v>CZ10</v>
      </c>
      <c r="Q1693" s="9" t="str">
        <f>INDEX('HVACwts Src'!$D$7:$I$7,F1693)</f>
        <v>rDXGF</v>
      </c>
      <c r="R1693" s="36">
        <f>IF(G1693,INDEX('HVACwts Src'!$D$11:$U$164,(B1693-1)*39+(D1693-1)*19+E1693,(C1693-1)*6+F1693),0)</f>
        <v>624.73599999999999</v>
      </c>
      <c r="T1693" t="str">
        <f t="shared" si="158"/>
        <v>HV_SDGDMoNewCZ10</v>
      </c>
      <c r="U1693" t="str">
        <f t="shared" si="159"/>
        <v>rDXGF</v>
      </c>
      <c r="V1693" s="36">
        <f t="shared" si="160"/>
        <v>624.73599999999999</v>
      </c>
    </row>
    <row r="1694" spans="1:22" x14ac:dyDescent="0.25">
      <c r="A1694" s="86">
        <f t="shared" si="161"/>
        <v>1688</v>
      </c>
      <c r="B1694">
        <v>3</v>
      </c>
      <c r="C1694">
        <v>3</v>
      </c>
      <c r="D1694">
        <v>2</v>
      </c>
      <c r="E1694">
        <v>10</v>
      </c>
      <c r="F1694">
        <v>2</v>
      </c>
      <c r="G1694" t="b">
        <f>INDEX(key!$AT$4:$BI$7,B1694,E1694)</f>
        <v>1</v>
      </c>
      <c r="H1694" t="str">
        <f t="shared" si="156"/>
        <v>HV_SDGDMoNewCZ10rNCGF</v>
      </c>
      <c r="I1694" s="9" t="s">
        <v>1799</v>
      </c>
      <c r="J1694" t="str">
        <f t="shared" si="157"/>
        <v>HV_SDGDMoNewCZ10</v>
      </c>
      <c r="K1694" s="9" t="s">
        <v>1662</v>
      </c>
      <c r="L1694" s="9" t="s">
        <v>45</v>
      </c>
      <c r="M1694" s="9" t="str">
        <f>INDEX(key!$AS$4:$AS$7,B1694)</f>
        <v>SDG</v>
      </c>
      <c r="N1694" s="9" t="str">
        <f>INDEX(key!$I$3:$I$5,C1694)</f>
        <v>DMo</v>
      </c>
      <c r="O1694" s="9" t="str">
        <f>INDEX(key!$F$9:$F$10,D1694)</f>
        <v>New</v>
      </c>
      <c r="P1694" s="9" t="str">
        <f>INDEX(key!$AT$3:$BI$3,E1694)</f>
        <v>CZ10</v>
      </c>
      <c r="Q1694" s="9" t="str">
        <f>INDEX('HVACwts Src'!$D$7:$I$7,F1694)</f>
        <v>rNCGF</v>
      </c>
      <c r="R1694" s="36">
        <f>IF(G1694,INDEX('HVACwts Src'!$D$11:$U$164,(B1694-1)*39+(D1694-1)*19+E1694,(C1694-1)*6+F1694),0)</f>
        <v>0</v>
      </c>
      <c r="T1694" t="str">
        <f t="shared" si="158"/>
        <v>HV_SDGDMoNewCZ10</v>
      </c>
      <c r="U1694" t="str">
        <f t="shared" si="159"/>
        <v>rNCGF</v>
      </c>
      <c r="V1694" s="36">
        <f t="shared" si="160"/>
        <v>0</v>
      </c>
    </row>
    <row r="1695" spans="1:22" x14ac:dyDescent="0.25">
      <c r="A1695" s="86">
        <f t="shared" si="161"/>
        <v>1689</v>
      </c>
      <c r="B1695">
        <v>3</v>
      </c>
      <c r="C1695">
        <v>3</v>
      </c>
      <c r="D1695">
        <v>2</v>
      </c>
      <c r="E1695">
        <v>10</v>
      </c>
      <c r="F1695">
        <v>3</v>
      </c>
      <c r="G1695" t="b">
        <f>INDEX(key!$AT$4:$BI$7,B1695,E1695)</f>
        <v>1</v>
      </c>
      <c r="H1695" t="str">
        <f t="shared" si="156"/>
        <v>HV_SDGDMoNewCZ10rDXHP</v>
      </c>
      <c r="I1695" s="9" t="s">
        <v>1799</v>
      </c>
      <c r="J1695" t="str">
        <f t="shared" si="157"/>
        <v>HV_SDGDMoNewCZ10</v>
      </c>
      <c r="K1695" s="9" t="s">
        <v>1662</v>
      </c>
      <c r="L1695" s="9" t="s">
        <v>45</v>
      </c>
      <c r="M1695" s="9" t="str">
        <f>INDEX(key!$AS$4:$AS$7,B1695)</f>
        <v>SDG</v>
      </c>
      <c r="N1695" s="9" t="str">
        <f>INDEX(key!$I$3:$I$5,C1695)</f>
        <v>DMo</v>
      </c>
      <c r="O1695" s="9" t="str">
        <f>INDEX(key!$F$9:$F$10,D1695)</f>
        <v>New</v>
      </c>
      <c r="P1695" s="9" t="str">
        <f>INDEX(key!$AT$3:$BI$3,E1695)</f>
        <v>CZ10</v>
      </c>
      <c r="Q1695" s="9" t="str">
        <f>INDEX('HVACwts Src'!$D$7:$I$7,F1695)</f>
        <v>rDXHP</v>
      </c>
      <c r="R1695" s="36">
        <f>IF(G1695,INDEX('HVACwts Src'!$D$11:$U$164,(B1695-1)*39+(D1695-1)*19+E1695,(C1695-1)*6+F1695),0)</f>
        <v>89.248000000000005</v>
      </c>
      <c r="T1695" t="str">
        <f t="shared" si="158"/>
        <v>HV_SDGDMoNewCZ10</v>
      </c>
      <c r="U1695" t="str">
        <f t="shared" si="159"/>
        <v>rDXHP</v>
      </c>
      <c r="V1695" s="36">
        <f t="shared" si="160"/>
        <v>89.248000000000005</v>
      </c>
    </row>
    <row r="1696" spans="1:22" x14ac:dyDescent="0.25">
      <c r="A1696" s="86">
        <f t="shared" si="161"/>
        <v>1690</v>
      </c>
      <c r="B1696">
        <v>3</v>
      </c>
      <c r="C1696">
        <v>3</v>
      </c>
      <c r="D1696">
        <v>2</v>
      </c>
      <c r="E1696">
        <v>10</v>
      </c>
      <c r="F1696">
        <v>4</v>
      </c>
      <c r="G1696" t="b">
        <f>INDEX(key!$AT$4:$BI$7,B1696,E1696)</f>
        <v>1</v>
      </c>
      <c r="H1696" t="str">
        <f t="shared" si="156"/>
        <v>HV_SDGDMoNewCZ10rNCEH</v>
      </c>
      <c r="I1696" s="9" t="s">
        <v>1799</v>
      </c>
      <c r="J1696" t="str">
        <f t="shared" si="157"/>
        <v>HV_SDGDMoNewCZ10</v>
      </c>
      <c r="K1696" s="9" t="s">
        <v>1662</v>
      </c>
      <c r="L1696" s="9" t="s">
        <v>45</v>
      </c>
      <c r="M1696" s="9" t="str">
        <f>INDEX(key!$AS$4:$AS$7,B1696)</f>
        <v>SDG</v>
      </c>
      <c r="N1696" s="9" t="str">
        <f>INDEX(key!$I$3:$I$5,C1696)</f>
        <v>DMo</v>
      </c>
      <c r="O1696" s="9" t="str">
        <f>INDEX(key!$F$9:$F$10,D1696)</f>
        <v>New</v>
      </c>
      <c r="P1696" s="9" t="str">
        <f>INDEX(key!$AT$3:$BI$3,E1696)</f>
        <v>CZ10</v>
      </c>
      <c r="Q1696" s="9" t="str">
        <f>INDEX('HVACwts Src'!$D$7:$I$7,F1696)</f>
        <v>rNCEH</v>
      </c>
      <c r="R1696" s="36">
        <f>IF(G1696,INDEX('HVACwts Src'!$D$11:$U$164,(B1696-1)*39+(D1696-1)*19+E1696,(C1696-1)*6+F1696),0)</f>
        <v>0</v>
      </c>
      <c r="T1696" t="str">
        <f t="shared" si="158"/>
        <v>HV_SDGDMoNewCZ10</v>
      </c>
      <c r="U1696" t="str">
        <f t="shared" si="159"/>
        <v>rNCEH</v>
      </c>
      <c r="V1696" s="36">
        <f t="shared" si="160"/>
        <v>0</v>
      </c>
    </row>
    <row r="1697" spans="1:22" x14ac:dyDescent="0.25">
      <c r="A1697" s="86">
        <f t="shared" si="161"/>
        <v>1691</v>
      </c>
      <c r="B1697">
        <v>3</v>
      </c>
      <c r="C1697">
        <v>3</v>
      </c>
      <c r="D1697">
        <v>2</v>
      </c>
      <c r="E1697">
        <v>10</v>
      </c>
      <c r="F1697">
        <v>5</v>
      </c>
      <c r="G1697" t="b">
        <f>INDEX(key!$AT$4:$BI$7,B1697,E1697)</f>
        <v>1</v>
      </c>
      <c r="H1697" t="str">
        <f t="shared" si="156"/>
        <v>HV_SDGDMoNewCZ10rDXOH</v>
      </c>
      <c r="I1697" s="9" t="s">
        <v>1799</v>
      </c>
      <c r="J1697" t="str">
        <f t="shared" si="157"/>
        <v>HV_SDGDMoNewCZ10</v>
      </c>
      <c r="K1697" s="9" t="s">
        <v>1662</v>
      </c>
      <c r="L1697" s="9" t="s">
        <v>45</v>
      </c>
      <c r="M1697" s="9" t="str">
        <f>INDEX(key!$AS$4:$AS$7,B1697)</f>
        <v>SDG</v>
      </c>
      <c r="N1697" s="9" t="str">
        <f>INDEX(key!$I$3:$I$5,C1697)</f>
        <v>DMo</v>
      </c>
      <c r="O1697" s="9" t="str">
        <f>INDEX(key!$F$9:$F$10,D1697)</f>
        <v>New</v>
      </c>
      <c r="P1697" s="9" t="str">
        <f>INDEX(key!$AT$3:$BI$3,E1697)</f>
        <v>CZ10</v>
      </c>
      <c r="Q1697" s="9" t="str">
        <f>INDEX('HVACwts Src'!$D$7:$I$7,F1697)</f>
        <v>rDXOH</v>
      </c>
      <c r="R1697" s="36">
        <f>IF(G1697,INDEX('HVACwts Src'!$D$11:$U$164,(B1697-1)*39+(D1697-1)*19+E1697,(C1697-1)*6+F1697),0)</f>
        <v>151.72160000000002</v>
      </c>
      <c r="T1697" t="str">
        <f t="shared" si="158"/>
        <v>HV_SDGDMoNewCZ10</v>
      </c>
      <c r="U1697" t="str">
        <f t="shared" si="159"/>
        <v>rDXOH</v>
      </c>
      <c r="V1697" s="36">
        <f t="shared" si="160"/>
        <v>151.72160000000002</v>
      </c>
    </row>
    <row r="1698" spans="1:22" x14ac:dyDescent="0.25">
      <c r="A1698" s="86">
        <f t="shared" si="161"/>
        <v>1692</v>
      </c>
      <c r="B1698">
        <v>3</v>
      </c>
      <c r="C1698">
        <v>3</v>
      </c>
      <c r="D1698">
        <v>2</v>
      </c>
      <c r="E1698">
        <v>10</v>
      </c>
      <c r="F1698">
        <v>6</v>
      </c>
      <c r="G1698" t="b">
        <f>INDEX(key!$AT$4:$BI$7,B1698,E1698)</f>
        <v>1</v>
      </c>
      <c r="H1698" t="str">
        <f t="shared" si="156"/>
        <v>HV_SDGDMoNewCZ10rNCOH</v>
      </c>
      <c r="I1698" s="9" t="s">
        <v>1799</v>
      </c>
      <c r="J1698" t="str">
        <f t="shared" si="157"/>
        <v>HV_SDGDMoNewCZ10</v>
      </c>
      <c r="K1698" s="9" t="s">
        <v>1662</v>
      </c>
      <c r="L1698" s="9" t="s">
        <v>45</v>
      </c>
      <c r="M1698" s="9" t="str">
        <f>INDEX(key!$AS$4:$AS$7,B1698)</f>
        <v>SDG</v>
      </c>
      <c r="N1698" s="9" t="str">
        <f>INDEX(key!$I$3:$I$5,C1698)</f>
        <v>DMo</v>
      </c>
      <c r="O1698" s="9" t="str">
        <f>INDEX(key!$F$9:$F$10,D1698)</f>
        <v>New</v>
      </c>
      <c r="P1698" s="9" t="str">
        <f>INDEX(key!$AT$3:$BI$3,E1698)</f>
        <v>CZ10</v>
      </c>
      <c r="Q1698" s="9" t="str">
        <f>INDEX('HVACwts Src'!$D$7:$I$7,F1698)</f>
        <v>rNCOH</v>
      </c>
      <c r="R1698" s="36">
        <f>IF(G1698,INDEX('HVACwts Src'!$D$11:$U$164,(B1698-1)*39+(D1698-1)*19+E1698,(C1698-1)*6+F1698),0)</f>
        <v>0</v>
      </c>
      <c r="T1698" t="str">
        <f t="shared" si="158"/>
        <v>HV_SDGDMoNewCZ10</v>
      </c>
      <c r="U1698" t="str">
        <f t="shared" si="159"/>
        <v>rNCOH</v>
      </c>
      <c r="V1698" s="36">
        <f t="shared" si="160"/>
        <v>0</v>
      </c>
    </row>
    <row r="1699" spans="1:22" x14ac:dyDescent="0.25">
      <c r="A1699" s="86">
        <f t="shared" si="161"/>
        <v>1693</v>
      </c>
      <c r="B1699">
        <v>3</v>
      </c>
      <c r="C1699">
        <v>3</v>
      </c>
      <c r="D1699">
        <v>2</v>
      </c>
      <c r="E1699">
        <v>11</v>
      </c>
      <c r="F1699">
        <v>1</v>
      </c>
      <c r="G1699" t="b">
        <f>INDEX(key!$AT$4:$BI$7,B1699,E1699)</f>
        <v>0</v>
      </c>
      <c r="H1699" t="str">
        <f t="shared" si="156"/>
        <v>HV_SDGDMoNewCZ11rDXGF</v>
      </c>
      <c r="I1699" s="9" t="s">
        <v>1799</v>
      </c>
      <c r="J1699" t="str">
        <f t="shared" si="157"/>
        <v>HV_SDGDMoNewCZ11</v>
      </c>
      <c r="K1699" s="9" t="s">
        <v>1662</v>
      </c>
      <c r="L1699" s="9" t="s">
        <v>45</v>
      </c>
      <c r="M1699" s="9" t="str">
        <f>INDEX(key!$AS$4:$AS$7,B1699)</f>
        <v>SDG</v>
      </c>
      <c r="N1699" s="9" t="str">
        <f>INDEX(key!$I$3:$I$5,C1699)</f>
        <v>DMo</v>
      </c>
      <c r="O1699" s="9" t="str">
        <f>INDEX(key!$F$9:$F$10,D1699)</f>
        <v>New</v>
      </c>
      <c r="P1699" s="9" t="str">
        <f>INDEX(key!$AT$3:$BI$3,E1699)</f>
        <v>CZ11</v>
      </c>
      <c r="Q1699" s="9" t="str">
        <f>INDEX('HVACwts Src'!$D$7:$I$7,F1699)</f>
        <v>rDXGF</v>
      </c>
      <c r="R1699" s="36">
        <f>IF(G1699,INDEX('HVACwts Src'!$D$11:$U$164,(B1699-1)*39+(D1699-1)*19+E1699,(C1699-1)*6+F1699),0)</f>
        <v>0</v>
      </c>
      <c r="T1699" t="str">
        <f t="shared" si="158"/>
        <v>HV_SDGDMoNewCZ11</v>
      </c>
      <c r="U1699" t="str">
        <f t="shared" si="159"/>
        <v>rDXGF</v>
      </c>
      <c r="V1699" s="36">
        <f t="shared" si="160"/>
        <v>0</v>
      </c>
    </row>
    <row r="1700" spans="1:22" x14ac:dyDescent="0.25">
      <c r="A1700" s="86">
        <f t="shared" si="161"/>
        <v>1694</v>
      </c>
      <c r="B1700">
        <v>3</v>
      </c>
      <c r="C1700">
        <v>3</v>
      </c>
      <c r="D1700">
        <v>2</v>
      </c>
      <c r="E1700">
        <v>11</v>
      </c>
      <c r="F1700">
        <v>2</v>
      </c>
      <c r="G1700" t="b">
        <f>INDEX(key!$AT$4:$BI$7,B1700,E1700)</f>
        <v>0</v>
      </c>
      <c r="H1700" t="str">
        <f t="shared" si="156"/>
        <v>HV_SDGDMoNewCZ11rNCGF</v>
      </c>
      <c r="I1700" s="9" t="s">
        <v>1799</v>
      </c>
      <c r="J1700" t="str">
        <f t="shared" si="157"/>
        <v>HV_SDGDMoNewCZ11</v>
      </c>
      <c r="K1700" s="9" t="s">
        <v>1662</v>
      </c>
      <c r="L1700" s="9" t="s">
        <v>45</v>
      </c>
      <c r="M1700" s="9" t="str">
        <f>INDEX(key!$AS$4:$AS$7,B1700)</f>
        <v>SDG</v>
      </c>
      <c r="N1700" s="9" t="str">
        <f>INDEX(key!$I$3:$I$5,C1700)</f>
        <v>DMo</v>
      </c>
      <c r="O1700" s="9" t="str">
        <f>INDEX(key!$F$9:$F$10,D1700)</f>
        <v>New</v>
      </c>
      <c r="P1700" s="9" t="str">
        <f>INDEX(key!$AT$3:$BI$3,E1700)</f>
        <v>CZ11</v>
      </c>
      <c r="Q1700" s="9" t="str">
        <f>INDEX('HVACwts Src'!$D$7:$I$7,F1700)</f>
        <v>rNCGF</v>
      </c>
      <c r="R1700" s="36">
        <f>IF(G1700,INDEX('HVACwts Src'!$D$11:$U$164,(B1700-1)*39+(D1700-1)*19+E1700,(C1700-1)*6+F1700),0)</f>
        <v>0</v>
      </c>
      <c r="T1700" t="str">
        <f t="shared" si="158"/>
        <v>HV_SDGDMoNewCZ11</v>
      </c>
      <c r="U1700" t="str">
        <f t="shared" si="159"/>
        <v>rNCGF</v>
      </c>
      <c r="V1700" s="36">
        <f t="shared" si="160"/>
        <v>0</v>
      </c>
    </row>
    <row r="1701" spans="1:22" x14ac:dyDescent="0.25">
      <c r="A1701" s="86">
        <f t="shared" si="161"/>
        <v>1695</v>
      </c>
      <c r="B1701">
        <v>3</v>
      </c>
      <c r="C1701">
        <v>3</v>
      </c>
      <c r="D1701">
        <v>2</v>
      </c>
      <c r="E1701">
        <v>11</v>
      </c>
      <c r="F1701">
        <v>3</v>
      </c>
      <c r="G1701" t="b">
        <f>INDEX(key!$AT$4:$BI$7,B1701,E1701)</f>
        <v>0</v>
      </c>
      <c r="H1701" t="str">
        <f t="shared" si="156"/>
        <v>HV_SDGDMoNewCZ11rDXHP</v>
      </c>
      <c r="I1701" s="9" t="s">
        <v>1799</v>
      </c>
      <c r="J1701" t="str">
        <f t="shared" si="157"/>
        <v>HV_SDGDMoNewCZ11</v>
      </c>
      <c r="K1701" s="9" t="s">
        <v>1662</v>
      </c>
      <c r="L1701" s="9" t="s">
        <v>45</v>
      </c>
      <c r="M1701" s="9" t="str">
        <f>INDEX(key!$AS$4:$AS$7,B1701)</f>
        <v>SDG</v>
      </c>
      <c r="N1701" s="9" t="str">
        <f>INDEX(key!$I$3:$I$5,C1701)</f>
        <v>DMo</v>
      </c>
      <c r="O1701" s="9" t="str">
        <f>INDEX(key!$F$9:$F$10,D1701)</f>
        <v>New</v>
      </c>
      <c r="P1701" s="9" t="str">
        <f>INDEX(key!$AT$3:$BI$3,E1701)</f>
        <v>CZ11</v>
      </c>
      <c r="Q1701" s="9" t="str">
        <f>INDEX('HVACwts Src'!$D$7:$I$7,F1701)</f>
        <v>rDXHP</v>
      </c>
      <c r="R1701" s="36">
        <f>IF(G1701,INDEX('HVACwts Src'!$D$11:$U$164,(B1701-1)*39+(D1701-1)*19+E1701,(C1701-1)*6+F1701),0)</f>
        <v>0</v>
      </c>
      <c r="T1701" t="str">
        <f t="shared" si="158"/>
        <v>HV_SDGDMoNewCZ11</v>
      </c>
      <c r="U1701" t="str">
        <f t="shared" si="159"/>
        <v>rDXHP</v>
      </c>
      <c r="V1701" s="36">
        <f t="shared" si="160"/>
        <v>0</v>
      </c>
    </row>
    <row r="1702" spans="1:22" x14ac:dyDescent="0.25">
      <c r="A1702" s="86">
        <f t="shared" si="161"/>
        <v>1696</v>
      </c>
      <c r="B1702">
        <v>3</v>
      </c>
      <c r="C1702">
        <v>3</v>
      </c>
      <c r="D1702">
        <v>2</v>
      </c>
      <c r="E1702">
        <v>11</v>
      </c>
      <c r="F1702">
        <v>4</v>
      </c>
      <c r="G1702" t="b">
        <f>INDEX(key!$AT$4:$BI$7,B1702,E1702)</f>
        <v>0</v>
      </c>
      <c r="H1702" t="str">
        <f t="shared" si="156"/>
        <v>HV_SDGDMoNewCZ11rNCEH</v>
      </c>
      <c r="I1702" s="9" t="s">
        <v>1799</v>
      </c>
      <c r="J1702" t="str">
        <f t="shared" si="157"/>
        <v>HV_SDGDMoNewCZ11</v>
      </c>
      <c r="K1702" s="9" t="s">
        <v>1662</v>
      </c>
      <c r="L1702" s="9" t="s">
        <v>45</v>
      </c>
      <c r="M1702" s="9" t="str">
        <f>INDEX(key!$AS$4:$AS$7,B1702)</f>
        <v>SDG</v>
      </c>
      <c r="N1702" s="9" t="str">
        <f>INDEX(key!$I$3:$I$5,C1702)</f>
        <v>DMo</v>
      </c>
      <c r="O1702" s="9" t="str">
        <f>INDEX(key!$F$9:$F$10,D1702)</f>
        <v>New</v>
      </c>
      <c r="P1702" s="9" t="str">
        <f>INDEX(key!$AT$3:$BI$3,E1702)</f>
        <v>CZ11</v>
      </c>
      <c r="Q1702" s="9" t="str">
        <f>INDEX('HVACwts Src'!$D$7:$I$7,F1702)</f>
        <v>rNCEH</v>
      </c>
      <c r="R1702" s="36">
        <f>IF(G1702,INDEX('HVACwts Src'!$D$11:$U$164,(B1702-1)*39+(D1702-1)*19+E1702,(C1702-1)*6+F1702),0)</f>
        <v>0</v>
      </c>
      <c r="T1702" t="str">
        <f t="shared" si="158"/>
        <v>HV_SDGDMoNewCZ11</v>
      </c>
      <c r="U1702" t="str">
        <f t="shared" si="159"/>
        <v>rNCEH</v>
      </c>
      <c r="V1702" s="36">
        <f t="shared" si="160"/>
        <v>0</v>
      </c>
    </row>
    <row r="1703" spans="1:22" x14ac:dyDescent="0.25">
      <c r="A1703" s="86">
        <f t="shared" si="161"/>
        <v>1697</v>
      </c>
      <c r="B1703">
        <v>3</v>
      </c>
      <c r="C1703">
        <v>3</v>
      </c>
      <c r="D1703">
        <v>2</v>
      </c>
      <c r="E1703">
        <v>11</v>
      </c>
      <c r="F1703">
        <v>5</v>
      </c>
      <c r="G1703" t="b">
        <f>INDEX(key!$AT$4:$BI$7,B1703,E1703)</f>
        <v>0</v>
      </c>
      <c r="H1703" t="str">
        <f t="shared" si="156"/>
        <v>HV_SDGDMoNewCZ11rDXOH</v>
      </c>
      <c r="I1703" s="9" t="s">
        <v>1799</v>
      </c>
      <c r="J1703" t="str">
        <f t="shared" si="157"/>
        <v>HV_SDGDMoNewCZ11</v>
      </c>
      <c r="K1703" s="9" t="s">
        <v>1662</v>
      </c>
      <c r="L1703" s="9" t="s">
        <v>45</v>
      </c>
      <c r="M1703" s="9" t="str">
        <f>INDEX(key!$AS$4:$AS$7,B1703)</f>
        <v>SDG</v>
      </c>
      <c r="N1703" s="9" t="str">
        <f>INDEX(key!$I$3:$I$5,C1703)</f>
        <v>DMo</v>
      </c>
      <c r="O1703" s="9" t="str">
        <f>INDEX(key!$F$9:$F$10,D1703)</f>
        <v>New</v>
      </c>
      <c r="P1703" s="9" t="str">
        <f>INDEX(key!$AT$3:$BI$3,E1703)</f>
        <v>CZ11</v>
      </c>
      <c r="Q1703" s="9" t="str">
        <f>INDEX('HVACwts Src'!$D$7:$I$7,F1703)</f>
        <v>rDXOH</v>
      </c>
      <c r="R1703" s="36">
        <f>IF(G1703,INDEX('HVACwts Src'!$D$11:$U$164,(B1703-1)*39+(D1703-1)*19+E1703,(C1703-1)*6+F1703),0)</f>
        <v>0</v>
      </c>
      <c r="T1703" t="str">
        <f t="shared" si="158"/>
        <v>HV_SDGDMoNewCZ11</v>
      </c>
      <c r="U1703" t="str">
        <f t="shared" si="159"/>
        <v>rDXOH</v>
      </c>
      <c r="V1703" s="36">
        <f t="shared" si="160"/>
        <v>0</v>
      </c>
    </row>
    <row r="1704" spans="1:22" x14ac:dyDescent="0.25">
      <c r="A1704" s="86">
        <f t="shared" si="161"/>
        <v>1698</v>
      </c>
      <c r="B1704">
        <v>3</v>
      </c>
      <c r="C1704">
        <v>3</v>
      </c>
      <c r="D1704">
        <v>2</v>
      </c>
      <c r="E1704">
        <v>11</v>
      </c>
      <c r="F1704">
        <v>6</v>
      </c>
      <c r="G1704" t="b">
        <f>INDEX(key!$AT$4:$BI$7,B1704,E1704)</f>
        <v>0</v>
      </c>
      <c r="H1704" t="str">
        <f t="shared" si="156"/>
        <v>HV_SDGDMoNewCZ11rNCOH</v>
      </c>
      <c r="I1704" s="9" t="s">
        <v>1799</v>
      </c>
      <c r="J1704" t="str">
        <f t="shared" si="157"/>
        <v>HV_SDGDMoNewCZ11</v>
      </c>
      <c r="K1704" s="9" t="s">
        <v>1662</v>
      </c>
      <c r="L1704" s="9" t="s">
        <v>45</v>
      </c>
      <c r="M1704" s="9" t="str">
        <f>INDEX(key!$AS$4:$AS$7,B1704)</f>
        <v>SDG</v>
      </c>
      <c r="N1704" s="9" t="str">
        <f>INDEX(key!$I$3:$I$5,C1704)</f>
        <v>DMo</v>
      </c>
      <c r="O1704" s="9" t="str">
        <f>INDEX(key!$F$9:$F$10,D1704)</f>
        <v>New</v>
      </c>
      <c r="P1704" s="9" t="str">
        <f>INDEX(key!$AT$3:$BI$3,E1704)</f>
        <v>CZ11</v>
      </c>
      <c r="Q1704" s="9" t="str">
        <f>INDEX('HVACwts Src'!$D$7:$I$7,F1704)</f>
        <v>rNCOH</v>
      </c>
      <c r="R1704" s="36">
        <f>IF(G1704,INDEX('HVACwts Src'!$D$11:$U$164,(B1704-1)*39+(D1704-1)*19+E1704,(C1704-1)*6+F1704),0)</f>
        <v>0</v>
      </c>
      <c r="T1704" t="str">
        <f t="shared" si="158"/>
        <v>HV_SDGDMoNewCZ11</v>
      </c>
      <c r="U1704" t="str">
        <f t="shared" si="159"/>
        <v>rNCOH</v>
      </c>
      <c r="V1704" s="36">
        <f t="shared" si="160"/>
        <v>0</v>
      </c>
    </row>
    <row r="1705" spans="1:22" x14ac:dyDescent="0.25">
      <c r="A1705" s="86">
        <f t="shared" si="161"/>
        <v>1699</v>
      </c>
      <c r="B1705">
        <v>3</v>
      </c>
      <c r="C1705">
        <v>3</v>
      </c>
      <c r="D1705">
        <v>2</v>
      </c>
      <c r="E1705">
        <v>12</v>
      </c>
      <c r="F1705">
        <v>1</v>
      </c>
      <c r="G1705" t="b">
        <f>INDEX(key!$AT$4:$BI$7,B1705,E1705)</f>
        <v>0</v>
      </c>
      <c r="H1705" t="str">
        <f t="shared" si="156"/>
        <v>HV_SDGDMoNewCZ12rDXGF</v>
      </c>
      <c r="I1705" s="9" t="s">
        <v>1799</v>
      </c>
      <c r="J1705" t="str">
        <f t="shared" si="157"/>
        <v>HV_SDGDMoNewCZ12</v>
      </c>
      <c r="K1705" s="9" t="s">
        <v>1662</v>
      </c>
      <c r="L1705" s="9" t="s">
        <v>45</v>
      </c>
      <c r="M1705" s="9" t="str">
        <f>INDEX(key!$AS$4:$AS$7,B1705)</f>
        <v>SDG</v>
      </c>
      <c r="N1705" s="9" t="str">
        <f>INDEX(key!$I$3:$I$5,C1705)</f>
        <v>DMo</v>
      </c>
      <c r="O1705" s="9" t="str">
        <f>INDEX(key!$F$9:$F$10,D1705)</f>
        <v>New</v>
      </c>
      <c r="P1705" s="9" t="str">
        <f>INDEX(key!$AT$3:$BI$3,E1705)</f>
        <v>CZ12</v>
      </c>
      <c r="Q1705" s="9" t="str">
        <f>INDEX('HVACwts Src'!$D$7:$I$7,F1705)</f>
        <v>rDXGF</v>
      </c>
      <c r="R1705" s="36">
        <f>IF(G1705,INDEX('HVACwts Src'!$D$11:$U$164,(B1705-1)*39+(D1705-1)*19+E1705,(C1705-1)*6+F1705),0)</f>
        <v>0</v>
      </c>
      <c r="T1705" t="str">
        <f t="shared" si="158"/>
        <v>HV_SDGDMoNewCZ12</v>
      </c>
      <c r="U1705" t="str">
        <f t="shared" si="159"/>
        <v>rDXGF</v>
      </c>
      <c r="V1705" s="36">
        <f t="shared" si="160"/>
        <v>0</v>
      </c>
    </row>
    <row r="1706" spans="1:22" x14ac:dyDescent="0.25">
      <c r="A1706" s="86">
        <f t="shared" si="161"/>
        <v>1700</v>
      </c>
      <c r="B1706">
        <v>3</v>
      </c>
      <c r="C1706">
        <v>3</v>
      </c>
      <c r="D1706">
        <v>2</v>
      </c>
      <c r="E1706">
        <v>12</v>
      </c>
      <c r="F1706">
        <v>2</v>
      </c>
      <c r="G1706" t="b">
        <f>INDEX(key!$AT$4:$BI$7,B1706,E1706)</f>
        <v>0</v>
      </c>
      <c r="H1706" t="str">
        <f t="shared" si="156"/>
        <v>HV_SDGDMoNewCZ12rNCGF</v>
      </c>
      <c r="I1706" s="9" t="s">
        <v>1799</v>
      </c>
      <c r="J1706" t="str">
        <f t="shared" si="157"/>
        <v>HV_SDGDMoNewCZ12</v>
      </c>
      <c r="K1706" s="9" t="s">
        <v>1662</v>
      </c>
      <c r="L1706" s="9" t="s">
        <v>45</v>
      </c>
      <c r="M1706" s="9" t="str">
        <f>INDEX(key!$AS$4:$AS$7,B1706)</f>
        <v>SDG</v>
      </c>
      <c r="N1706" s="9" t="str">
        <f>INDEX(key!$I$3:$I$5,C1706)</f>
        <v>DMo</v>
      </c>
      <c r="O1706" s="9" t="str">
        <f>INDEX(key!$F$9:$F$10,D1706)</f>
        <v>New</v>
      </c>
      <c r="P1706" s="9" t="str">
        <f>INDEX(key!$AT$3:$BI$3,E1706)</f>
        <v>CZ12</v>
      </c>
      <c r="Q1706" s="9" t="str">
        <f>INDEX('HVACwts Src'!$D$7:$I$7,F1706)</f>
        <v>rNCGF</v>
      </c>
      <c r="R1706" s="36">
        <f>IF(G1706,INDEX('HVACwts Src'!$D$11:$U$164,(B1706-1)*39+(D1706-1)*19+E1706,(C1706-1)*6+F1706),0)</f>
        <v>0</v>
      </c>
      <c r="T1706" t="str">
        <f t="shared" si="158"/>
        <v>HV_SDGDMoNewCZ12</v>
      </c>
      <c r="U1706" t="str">
        <f t="shared" si="159"/>
        <v>rNCGF</v>
      </c>
      <c r="V1706" s="36">
        <f t="shared" si="160"/>
        <v>0</v>
      </c>
    </row>
    <row r="1707" spans="1:22" x14ac:dyDescent="0.25">
      <c r="A1707" s="86">
        <f t="shared" si="161"/>
        <v>1701</v>
      </c>
      <c r="B1707">
        <v>3</v>
      </c>
      <c r="C1707">
        <v>3</v>
      </c>
      <c r="D1707">
        <v>2</v>
      </c>
      <c r="E1707">
        <v>12</v>
      </c>
      <c r="F1707">
        <v>3</v>
      </c>
      <c r="G1707" t="b">
        <f>INDEX(key!$AT$4:$BI$7,B1707,E1707)</f>
        <v>0</v>
      </c>
      <c r="H1707" t="str">
        <f t="shared" si="156"/>
        <v>HV_SDGDMoNewCZ12rDXHP</v>
      </c>
      <c r="I1707" s="9" t="s">
        <v>1799</v>
      </c>
      <c r="J1707" t="str">
        <f t="shared" si="157"/>
        <v>HV_SDGDMoNewCZ12</v>
      </c>
      <c r="K1707" s="9" t="s">
        <v>1662</v>
      </c>
      <c r="L1707" s="9" t="s">
        <v>45</v>
      </c>
      <c r="M1707" s="9" t="str">
        <f>INDEX(key!$AS$4:$AS$7,B1707)</f>
        <v>SDG</v>
      </c>
      <c r="N1707" s="9" t="str">
        <f>INDEX(key!$I$3:$I$5,C1707)</f>
        <v>DMo</v>
      </c>
      <c r="O1707" s="9" t="str">
        <f>INDEX(key!$F$9:$F$10,D1707)</f>
        <v>New</v>
      </c>
      <c r="P1707" s="9" t="str">
        <f>INDEX(key!$AT$3:$BI$3,E1707)</f>
        <v>CZ12</v>
      </c>
      <c r="Q1707" s="9" t="str">
        <f>INDEX('HVACwts Src'!$D$7:$I$7,F1707)</f>
        <v>rDXHP</v>
      </c>
      <c r="R1707" s="36">
        <f>IF(G1707,INDEX('HVACwts Src'!$D$11:$U$164,(B1707-1)*39+(D1707-1)*19+E1707,(C1707-1)*6+F1707),0)</f>
        <v>0</v>
      </c>
      <c r="T1707" t="str">
        <f t="shared" si="158"/>
        <v>HV_SDGDMoNewCZ12</v>
      </c>
      <c r="U1707" t="str">
        <f t="shared" si="159"/>
        <v>rDXHP</v>
      </c>
      <c r="V1707" s="36">
        <f t="shared" si="160"/>
        <v>0</v>
      </c>
    </row>
    <row r="1708" spans="1:22" x14ac:dyDescent="0.25">
      <c r="A1708" s="86">
        <f t="shared" si="161"/>
        <v>1702</v>
      </c>
      <c r="B1708">
        <v>3</v>
      </c>
      <c r="C1708">
        <v>3</v>
      </c>
      <c r="D1708">
        <v>2</v>
      </c>
      <c r="E1708">
        <v>12</v>
      </c>
      <c r="F1708">
        <v>4</v>
      </c>
      <c r="G1708" t="b">
        <f>INDEX(key!$AT$4:$BI$7,B1708,E1708)</f>
        <v>0</v>
      </c>
      <c r="H1708" t="str">
        <f t="shared" si="156"/>
        <v>HV_SDGDMoNewCZ12rNCEH</v>
      </c>
      <c r="I1708" s="9" t="s">
        <v>1799</v>
      </c>
      <c r="J1708" t="str">
        <f t="shared" si="157"/>
        <v>HV_SDGDMoNewCZ12</v>
      </c>
      <c r="K1708" s="9" t="s">
        <v>1662</v>
      </c>
      <c r="L1708" s="9" t="s">
        <v>45</v>
      </c>
      <c r="M1708" s="9" t="str">
        <f>INDEX(key!$AS$4:$AS$7,B1708)</f>
        <v>SDG</v>
      </c>
      <c r="N1708" s="9" t="str">
        <f>INDEX(key!$I$3:$I$5,C1708)</f>
        <v>DMo</v>
      </c>
      <c r="O1708" s="9" t="str">
        <f>INDEX(key!$F$9:$F$10,D1708)</f>
        <v>New</v>
      </c>
      <c r="P1708" s="9" t="str">
        <f>INDEX(key!$AT$3:$BI$3,E1708)</f>
        <v>CZ12</v>
      </c>
      <c r="Q1708" s="9" t="str">
        <f>INDEX('HVACwts Src'!$D$7:$I$7,F1708)</f>
        <v>rNCEH</v>
      </c>
      <c r="R1708" s="36">
        <f>IF(G1708,INDEX('HVACwts Src'!$D$11:$U$164,(B1708-1)*39+(D1708-1)*19+E1708,(C1708-1)*6+F1708),0)</f>
        <v>0</v>
      </c>
      <c r="T1708" t="str">
        <f t="shared" si="158"/>
        <v>HV_SDGDMoNewCZ12</v>
      </c>
      <c r="U1708" t="str">
        <f t="shared" si="159"/>
        <v>rNCEH</v>
      </c>
      <c r="V1708" s="36">
        <f t="shared" si="160"/>
        <v>0</v>
      </c>
    </row>
    <row r="1709" spans="1:22" x14ac:dyDescent="0.25">
      <c r="A1709" s="86">
        <f t="shared" si="161"/>
        <v>1703</v>
      </c>
      <c r="B1709">
        <v>3</v>
      </c>
      <c r="C1709">
        <v>3</v>
      </c>
      <c r="D1709">
        <v>2</v>
      </c>
      <c r="E1709">
        <v>12</v>
      </c>
      <c r="F1709">
        <v>5</v>
      </c>
      <c r="G1709" t="b">
        <f>INDEX(key!$AT$4:$BI$7,B1709,E1709)</f>
        <v>0</v>
      </c>
      <c r="H1709" t="str">
        <f t="shared" si="156"/>
        <v>HV_SDGDMoNewCZ12rDXOH</v>
      </c>
      <c r="I1709" s="9" t="s">
        <v>1799</v>
      </c>
      <c r="J1709" t="str">
        <f t="shared" si="157"/>
        <v>HV_SDGDMoNewCZ12</v>
      </c>
      <c r="K1709" s="9" t="s">
        <v>1662</v>
      </c>
      <c r="L1709" s="9" t="s">
        <v>45</v>
      </c>
      <c r="M1709" s="9" t="str">
        <f>INDEX(key!$AS$4:$AS$7,B1709)</f>
        <v>SDG</v>
      </c>
      <c r="N1709" s="9" t="str">
        <f>INDEX(key!$I$3:$I$5,C1709)</f>
        <v>DMo</v>
      </c>
      <c r="O1709" s="9" t="str">
        <f>INDEX(key!$F$9:$F$10,D1709)</f>
        <v>New</v>
      </c>
      <c r="P1709" s="9" t="str">
        <f>INDEX(key!$AT$3:$BI$3,E1709)</f>
        <v>CZ12</v>
      </c>
      <c r="Q1709" s="9" t="str">
        <f>INDEX('HVACwts Src'!$D$7:$I$7,F1709)</f>
        <v>rDXOH</v>
      </c>
      <c r="R1709" s="36">
        <f>IF(G1709,INDEX('HVACwts Src'!$D$11:$U$164,(B1709-1)*39+(D1709-1)*19+E1709,(C1709-1)*6+F1709),0)</f>
        <v>0</v>
      </c>
      <c r="T1709" t="str">
        <f t="shared" si="158"/>
        <v>HV_SDGDMoNewCZ12</v>
      </c>
      <c r="U1709" t="str">
        <f t="shared" si="159"/>
        <v>rDXOH</v>
      </c>
      <c r="V1709" s="36">
        <f t="shared" si="160"/>
        <v>0</v>
      </c>
    </row>
    <row r="1710" spans="1:22" x14ac:dyDescent="0.25">
      <c r="A1710" s="86">
        <f t="shared" si="161"/>
        <v>1704</v>
      </c>
      <c r="B1710">
        <v>3</v>
      </c>
      <c r="C1710">
        <v>3</v>
      </c>
      <c r="D1710">
        <v>2</v>
      </c>
      <c r="E1710">
        <v>12</v>
      </c>
      <c r="F1710">
        <v>6</v>
      </c>
      <c r="G1710" t="b">
        <f>INDEX(key!$AT$4:$BI$7,B1710,E1710)</f>
        <v>0</v>
      </c>
      <c r="H1710" t="str">
        <f t="shared" si="156"/>
        <v>HV_SDGDMoNewCZ12rNCOH</v>
      </c>
      <c r="I1710" s="9" t="s">
        <v>1799</v>
      </c>
      <c r="J1710" t="str">
        <f t="shared" si="157"/>
        <v>HV_SDGDMoNewCZ12</v>
      </c>
      <c r="K1710" s="9" t="s">
        <v>1662</v>
      </c>
      <c r="L1710" s="9" t="s">
        <v>45</v>
      </c>
      <c r="M1710" s="9" t="str">
        <f>INDEX(key!$AS$4:$AS$7,B1710)</f>
        <v>SDG</v>
      </c>
      <c r="N1710" s="9" t="str">
        <f>INDEX(key!$I$3:$I$5,C1710)</f>
        <v>DMo</v>
      </c>
      <c r="O1710" s="9" t="str">
        <f>INDEX(key!$F$9:$F$10,D1710)</f>
        <v>New</v>
      </c>
      <c r="P1710" s="9" t="str">
        <f>INDEX(key!$AT$3:$BI$3,E1710)</f>
        <v>CZ12</v>
      </c>
      <c r="Q1710" s="9" t="str">
        <f>INDEX('HVACwts Src'!$D$7:$I$7,F1710)</f>
        <v>rNCOH</v>
      </c>
      <c r="R1710" s="36">
        <f>IF(G1710,INDEX('HVACwts Src'!$D$11:$U$164,(B1710-1)*39+(D1710-1)*19+E1710,(C1710-1)*6+F1710),0)</f>
        <v>0</v>
      </c>
      <c r="T1710" t="str">
        <f t="shared" si="158"/>
        <v>HV_SDGDMoNewCZ12</v>
      </c>
      <c r="U1710" t="str">
        <f t="shared" si="159"/>
        <v>rNCOH</v>
      </c>
      <c r="V1710" s="36">
        <f t="shared" si="160"/>
        <v>0</v>
      </c>
    </row>
    <row r="1711" spans="1:22" x14ac:dyDescent="0.25">
      <c r="A1711" s="86">
        <f t="shared" si="161"/>
        <v>1705</v>
      </c>
      <c r="B1711">
        <v>3</v>
      </c>
      <c r="C1711">
        <v>3</v>
      </c>
      <c r="D1711">
        <v>2</v>
      </c>
      <c r="E1711">
        <v>13</v>
      </c>
      <c r="F1711">
        <v>1</v>
      </c>
      <c r="G1711" t="b">
        <f>INDEX(key!$AT$4:$BI$7,B1711,E1711)</f>
        <v>0</v>
      </c>
      <c r="H1711" t="str">
        <f t="shared" si="156"/>
        <v>HV_SDGDMoNewCZ13rDXGF</v>
      </c>
      <c r="I1711" s="9" t="s">
        <v>1799</v>
      </c>
      <c r="J1711" t="str">
        <f t="shared" si="157"/>
        <v>HV_SDGDMoNewCZ13</v>
      </c>
      <c r="K1711" s="9" t="s">
        <v>1662</v>
      </c>
      <c r="L1711" s="9" t="s">
        <v>45</v>
      </c>
      <c r="M1711" s="9" t="str">
        <f>INDEX(key!$AS$4:$AS$7,B1711)</f>
        <v>SDG</v>
      </c>
      <c r="N1711" s="9" t="str">
        <f>INDEX(key!$I$3:$I$5,C1711)</f>
        <v>DMo</v>
      </c>
      <c r="O1711" s="9" t="str">
        <f>INDEX(key!$F$9:$F$10,D1711)</f>
        <v>New</v>
      </c>
      <c r="P1711" s="9" t="str">
        <f>INDEX(key!$AT$3:$BI$3,E1711)</f>
        <v>CZ13</v>
      </c>
      <c r="Q1711" s="9" t="str">
        <f>INDEX('HVACwts Src'!$D$7:$I$7,F1711)</f>
        <v>rDXGF</v>
      </c>
      <c r="R1711" s="36">
        <f>IF(G1711,INDEX('HVACwts Src'!$D$11:$U$164,(B1711-1)*39+(D1711-1)*19+E1711,(C1711-1)*6+F1711),0)</f>
        <v>0</v>
      </c>
      <c r="T1711" t="str">
        <f t="shared" si="158"/>
        <v>HV_SDGDMoNewCZ13</v>
      </c>
      <c r="U1711" t="str">
        <f t="shared" si="159"/>
        <v>rDXGF</v>
      </c>
      <c r="V1711" s="36">
        <f t="shared" si="160"/>
        <v>0</v>
      </c>
    </row>
    <row r="1712" spans="1:22" x14ac:dyDescent="0.25">
      <c r="A1712" s="86">
        <f t="shared" si="161"/>
        <v>1706</v>
      </c>
      <c r="B1712">
        <v>3</v>
      </c>
      <c r="C1712">
        <v>3</v>
      </c>
      <c r="D1712">
        <v>2</v>
      </c>
      <c r="E1712">
        <v>13</v>
      </c>
      <c r="F1712">
        <v>2</v>
      </c>
      <c r="G1712" t="b">
        <f>INDEX(key!$AT$4:$BI$7,B1712,E1712)</f>
        <v>0</v>
      </c>
      <c r="H1712" t="str">
        <f t="shared" si="156"/>
        <v>HV_SDGDMoNewCZ13rNCGF</v>
      </c>
      <c r="I1712" s="9" t="s">
        <v>1799</v>
      </c>
      <c r="J1712" t="str">
        <f t="shared" si="157"/>
        <v>HV_SDGDMoNewCZ13</v>
      </c>
      <c r="K1712" s="9" t="s">
        <v>1662</v>
      </c>
      <c r="L1712" s="9" t="s">
        <v>45</v>
      </c>
      <c r="M1712" s="9" t="str">
        <f>INDEX(key!$AS$4:$AS$7,B1712)</f>
        <v>SDG</v>
      </c>
      <c r="N1712" s="9" t="str">
        <f>INDEX(key!$I$3:$I$5,C1712)</f>
        <v>DMo</v>
      </c>
      <c r="O1712" s="9" t="str">
        <f>INDEX(key!$F$9:$F$10,D1712)</f>
        <v>New</v>
      </c>
      <c r="P1712" s="9" t="str">
        <f>INDEX(key!$AT$3:$BI$3,E1712)</f>
        <v>CZ13</v>
      </c>
      <c r="Q1712" s="9" t="str">
        <f>INDEX('HVACwts Src'!$D$7:$I$7,F1712)</f>
        <v>rNCGF</v>
      </c>
      <c r="R1712" s="36">
        <f>IF(G1712,INDEX('HVACwts Src'!$D$11:$U$164,(B1712-1)*39+(D1712-1)*19+E1712,(C1712-1)*6+F1712),0)</f>
        <v>0</v>
      </c>
      <c r="T1712" t="str">
        <f t="shared" si="158"/>
        <v>HV_SDGDMoNewCZ13</v>
      </c>
      <c r="U1712" t="str">
        <f t="shared" si="159"/>
        <v>rNCGF</v>
      </c>
      <c r="V1712" s="36">
        <f t="shared" si="160"/>
        <v>0</v>
      </c>
    </row>
    <row r="1713" spans="1:22" x14ac:dyDescent="0.25">
      <c r="A1713" s="86">
        <f t="shared" si="161"/>
        <v>1707</v>
      </c>
      <c r="B1713">
        <v>3</v>
      </c>
      <c r="C1713">
        <v>3</v>
      </c>
      <c r="D1713">
        <v>2</v>
      </c>
      <c r="E1713">
        <v>13</v>
      </c>
      <c r="F1713">
        <v>3</v>
      </c>
      <c r="G1713" t="b">
        <f>INDEX(key!$AT$4:$BI$7,B1713,E1713)</f>
        <v>0</v>
      </c>
      <c r="H1713" t="str">
        <f t="shared" si="156"/>
        <v>HV_SDGDMoNewCZ13rDXHP</v>
      </c>
      <c r="I1713" s="9" t="s">
        <v>1799</v>
      </c>
      <c r="J1713" t="str">
        <f t="shared" si="157"/>
        <v>HV_SDGDMoNewCZ13</v>
      </c>
      <c r="K1713" s="9" t="s">
        <v>1662</v>
      </c>
      <c r="L1713" s="9" t="s">
        <v>45</v>
      </c>
      <c r="M1713" s="9" t="str">
        <f>INDEX(key!$AS$4:$AS$7,B1713)</f>
        <v>SDG</v>
      </c>
      <c r="N1713" s="9" t="str">
        <f>INDEX(key!$I$3:$I$5,C1713)</f>
        <v>DMo</v>
      </c>
      <c r="O1713" s="9" t="str">
        <f>INDEX(key!$F$9:$F$10,D1713)</f>
        <v>New</v>
      </c>
      <c r="P1713" s="9" t="str">
        <f>INDEX(key!$AT$3:$BI$3,E1713)</f>
        <v>CZ13</v>
      </c>
      <c r="Q1713" s="9" t="str">
        <f>INDEX('HVACwts Src'!$D$7:$I$7,F1713)</f>
        <v>rDXHP</v>
      </c>
      <c r="R1713" s="36">
        <f>IF(G1713,INDEX('HVACwts Src'!$D$11:$U$164,(B1713-1)*39+(D1713-1)*19+E1713,(C1713-1)*6+F1713),0)</f>
        <v>0</v>
      </c>
      <c r="T1713" t="str">
        <f t="shared" si="158"/>
        <v>HV_SDGDMoNewCZ13</v>
      </c>
      <c r="U1713" t="str">
        <f t="shared" si="159"/>
        <v>rDXHP</v>
      </c>
      <c r="V1713" s="36">
        <f t="shared" si="160"/>
        <v>0</v>
      </c>
    </row>
    <row r="1714" spans="1:22" x14ac:dyDescent="0.25">
      <c r="A1714" s="86">
        <f t="shared" si="161"/>
        <v>1708</v>
      </c>
      <c r="B1714">
        <v>3</v>
      </c>
      <c r="C1714">
        <v>3</v>
      </c>
      <c r="D1714">
        <v>2</v>
      </c>
      <c r="E1714">
        <v>13</v>
      </c>
      <c r="F1714">
        <v>4</v>
      </c>
      <c r="G1714" t="b">
        <f>INDEX(key!$AT$4:$BI$7,B1714,E1714)</f>
        <v>0</v>
      </c>
      <c r="H1714" t="str">
        <f t="shared" si="156"/>
        <v>HV_SDGDMoNewCZ13rNCEH</v>
      </c>
      <c r="I1714" s="9" t="s">
        <v>1799</v>
      </c>
      <c r="J1714" t="str">
        <f t="shared" si="157"/>
        <v>HV_SDGDMoNewCZ13</v>
      </c>
      <c r="K1714" s="9" t="s">
        <v>1662</v>
      </c>
      <c r="L1714" s="9" t="s">
        <v>45</v>
      </c>
      <c r="M1714" s="9" t="str">
        <f>INDEX(key!$AS$4:$AS$7,B1714)</f>
        <v>SDG</v>
      </c>
      <c r="N1714" s="9" t="str">
        <f>INDEX(key!$I$3:$I$5,C1714)</f>
        <v>DMo</v>
      </c>
      <c r="O1714" s="9" t="str">
        <f>INDEX(key!$F$9:$F$10,D1714)</f>
        <v>New</v>
      </c>
      <c r="P1714" s="9" t="str">
        <f>INDEX(key!$AT$3:$BI$3,E1714)</f>
        <v>CZ13</v>
      </c>
      <c r="Q1714" s="9" t="str">
        <f>INDEX('HVACwts Src'!$D$7:$I$7,F1714)</f>
        <v>rNCEH</v>
      </c>
      <c r="R1714" s="36">
        <f>IF(G1714,INDEX('HVACwts Src'!$D$11:$U$164,(B1714-1)*39+(D1714-1)*19+E1714,(C1714-1)*6+F1714),0)</f>
        <v>0</v>
      </c>
      <c r="T1714" t="str">
        <f t="shared" si="158"/>
        <v>HV_SDGDMoNewCZ13</v>
      </c>
      <c r="U1714" t="str">
        <f t="shared" si="159"/>
        <v>rNCEH</v>
      </c>
      <c r="V1714" s="36">
        <f t="shared" si="160"/>
        <v>0</v>
      </c>
    </row>
    <row r="1715" spans="1:22" x14ac:dyDescent="0.25">
      <c r="A1715" s="86">
        <f t="shared" si="161"/>
        <v>1709</v>
      </c>
      <c r="B1715">
        <v>3</v>
      </c>
      <c r="C1715">
        <v>3</v>
      </c>
      <c r="D1715">
        <v>2</v>
      </c>
      <c r="E1715">
        <v>13</v>
      </c>
      <c r="F1715">
        <v>5</v>
      </c>
      <c r="G1715" t="b">
        <f>INDEX(key!$AT$4:$BI$7,B1715,E1715)</f>
        <v>0</v>
      </c>
      <c r="H1715" t="str">
        <f t="shared" si="156"/>
        <v>HV_SDGDMoNewCZ13rDXOH</v>
      </c>
      <c r="I1715" s="9" t="s">
        <v>1799</v>
      </c>
      <c r="J1715" t="str">
        <f t="shared" si="157"/>
        <v>HV_SDGDMoNewCZ13</v>
      </c>
      <c r="K1715" s="9" t="s">
        <v>1662</v>
      </c>
      <c r="L1715" s="9" t="s">
        <v>45</v>
      </c>
      <c r="M1715" s="9" t="str">
        <f>INDEX(key!$AS$4:$AS$7,B1715)</f>
        <v>SDG</v>
      </c>
      <c r="N1715" s="9" t="str">
        <f>INDEX(key!$I$3:$I$5,C1715)</f>
        <v>DMo</v>
      </c>
      <c r="O1715" s="9" t="str">
        <f>INDEX(key!$F$9:$F$10,D1715)</f>
        <v>New</v>
      </c>
      <c r="P1715" s="9" t="str">
        <f>INDEX(key!$AT$3:$BI$3,E1715)</f>
        <v>CZ13</v>
      </c>
      <c r="Q1715" s="9" t="str">
        <f>INDEX('HVACwts Src'!$D$7:$I$7,F1715)</f>
        <v>rDXOH</v>
      </c>
      <c r="R1715" s="36">
        <f>IF(G1715,INDEX('HVACwts Src'!$D$11:$U$164,(B1715-1)*39+(D1715-1)*19+E1715,(C1715-1)*6+F1715),0)</f>
        <v>0</v>
      </c>
      <c r="T1715" t="str">
        <f t="shared" si="158"/>
        <v>HV_SDGDMoNewCZ13</v>
      </c>
      <c r="U1715" t="str">
        <f t="shared" si="159"/>
        <v>rDXOH</v>
      </c>
      <c r="V1715" s="36">
        <f t="shared" si="160"/>
        <v>0</v>
      </c>
    </row>
    <row r="1716" spans="1:22" x14ac:dyDescent="0.25">
      <c r="A1716" s="86">
        <f t="shared" si="161"/>
        <v>1710</v>
      </c>
      <c r="B1716">
        <v>3</v>
      </c>
      <c r="C1716">
        <v>3</v>
      </c>
      <c r="D1716">
        <v>2</v>
      </c>
      <c r="E1716">
        <v>13</v>
      </c>
      <c r="F1716">
        <v>6</v>
      </c>
      <c r="G1716" t="b">
        <f>INDEX(key!$AT$4:$BI$7,B1716,E1716)</f>
        <v>0</v>
      </c>
      <c r="H1716" t="str">
        <f t="shared" si="156"/>
        <v>HV_SDGDMoNewCZ13rNCOH</v>
      </c>
      <c r="I1716" s="9" t="s">
        <v>1799</v>
      </c>
      <c r="J1716" t="str">
        <f t="shared" si="157"/>
        <v>HV_SDGDMoNewCZ13</v>
      </c>
      <c r="K1716" s="9" t="s">
        <v>1662</v>
      </c>
      <c r="L1716" s="9" t="s">
        <v>45</v>
      </c>
      <c r="M1716" s="9" t="str">
        <f>INDEX(key!$AS$4:$AS$7,B1716)</f>
        <v>SDG</v>
      </c>
      <c r="N1716" s="9" t="str">
        <f>INDEX(key!$I$3:$I$5,C1716)</f>
        <v>DMo</v>
      </c>
      <c r="O1716" s="9" t="str">
        <f>INDEX(key!$F$9:$F$10,D1716)</f>
        <v>New</v>
      </c>
      <c r="P1716" s="9" t="str">
        <f>INDEX(key!$AT$3:$BI$3,E1716)</f>
        <v>CZ13</v>
      </c>
      <c r="Q1716" s="9" t="str">
        <f>INDEX('HVACwts Src'!$D$7:$I$7,F1716)</f>
        <v>rNCOH</v>
      </c>
      <c r="R1716" s="36">
        <f>IF(G1716,INDEX('HVACwts Src'!$D$11:$U$164,(B1716-1)*39+(D1716-1)*19+E1716,(C1716-1)*6+F1716),0)</f>
        <v>0</v>
      </c>
      <c r="T1716" t="str">
        <f t="shared" si="158"/>
        <v>HV_SDGDMoNewCZ13</v>
      </c>
      <c r="U1716" t="str">
        <f t="shared" si="159"/>
        <v>rNCOH</v>
      </c>
      <c r="V1716" s="36">
        <f t="shared" si="160"/>
        <v>0</v>
      </c>
    </row>
    <row r="1717" spans="1:22" x14ac:dyDescent="0.25">
      <c r="A1717" s="86">
        <f t="shared" si="161"/>
        <v>1711</v>
      </c>
      <c r="B1717">
        <v>3</v>
      </c>
      <c r="C1717">
        <v>3</v>
      </c>
      <c r="D1717">
        <v>2</v>
      </c>
      <c r="E1717">
        <v>14</v>
      </c>
      <c r="F1717">
        <v>1</v>
      </c>
      <c r="G1717" t="b">
        <f>INDEX(key!$AT$4:$BI$7,B1717,E1717)</f>
        <v>1</v>
      </c>
      <c r="H1717" t="str">
        <f t="shared" si="156"/>
        <v>HV_SDGDMoNewCZ14rDXGF</v>
      </c>
      <c r="I1717" s="9" t="s">
        <v>1799</v>
      </c>
      <c r="J1717" t="str">
        <f t="shared" si="157"/>
        <v>HV_SDGDMoNewCZ14</v>
      </c>
      <c r="K1717" s="9" t="s">
        <v>1662</v>
      </c>
      <c r="L1717" s="9" t="s">
        <v>45</v>
      </c>
      <c r="M1717" s="9" t="str">
        <f>INDEX(key!$AS$4:$AS$7,B1717)</f>
        <v>SDG</v>
      </c>
      <c r="N1717" s="9" t="str">
        <f>INDEX(key!$I$3:$I$5,C1717)</f>
        <v>DMo</v>
      </c>
      <c r="O1717" s="9" t="str">
        <f>INDEX(key!$F$9:$F$10,D1717)</f>
        <v>New</v>
      </c>
      <c r="P1717" s="9" t="str">
        <f>INDEX(key!$AT$3:$BI$3,E1717)</f>
        <v>CZ14</v>
      </c>
      <c r="Q1717" s="9" t="str">
        <f>INDEX('HVACwts Src'!$D$7:$I$7,F1717)</f>
        <v>rDXGF</v>
      </c>
      <c r="R1717" s="36">
        <f>IF(G1717,INDEX('HVACwts Src'!$D$11:$U$164,(B1717-1)*39+(D1717-1)*19+E1717,(C1717-1)*6+F1717),0)</f>
        <v>0.61855670103092786</v>
      </c>
      <c r="T1717" t="str">
        <f t="shared" si="158"/>
        <v>HV_SDGDMoNewCZ14</v>
      </c>
      <c r="U1717" t="str">
        <f t="shared" si="159"/>
        <v>rDXGF</v>
      </c>
      <c r="V1717" s="36">
        <f t="shared" si="160"/>
        <v>0.61855670103092786</v>
      </c>
    </row>
    <row r="1718" spans="1:22" x14ac:dyDescent="0.25">
      <c r="A1718" s="86">
        <f t="shared" si="161"/>
        <v>1712</v>
      </c>
      <c r="B1718">
        <v>3</v>
      </c>
      <c r="C1718">
        <v>3</v>
      </c>
      <c r="D1718">
        <v>2</v>
      </c>
      <c r="E1718">
        <v>14</v>
      </c>
      <c r="F1718">
        <v>2</v>
      </c>
      <c r="G1718" t="b">
        <f>INDEX(key!$AT$4:$BI$7,B1718,E1718)</f>
        <v>1</v>
      </c>
      <c r="H1718" t="str">
        <f t="shared" si="156"/>
        <v>HV_SDGDMoNewCZ14rNCGF</v>
      </c>
      <c r="I1718" s="9" t="s">
        <v>1799</v>
      </c>
      <c r="J1718" t="str">
        <f t="shared" si="157"/>
        <v>HV_SDGDMoNewCZ14</v>
      </c>
      <c r="K1718" s="9" t="s">
        <v>1662</v>
      </c>
      <c r="L1718" s="9" t="s">
        <v>45</v>
      </c>
      <c r="M1718" s="9" t="str">
        <f>INDEX(key!$AS$4:$AS$7,B1718)</f>
        <v>SDG</v>
      </c>
      <c r="N1718" s="9" t="str">
        <f>INDEX(key!$I$3:$I$5,C1718)</f>
        <v>DMo</v>
      </c>
      <c r="O1718" s="9" t="str">
        <f>INDEX(key!$F$9:$F$10,D1718)</f>
        <v>New</v>
      </c>
      <c r="P1718" s="9" t="str">
        <f>INDEX(key!$AT$3:$BI$3,E1718)</f>
        <v>CZ14</v>
      </c>
      <c r="Q1718" s="9" t="str">
        <f>INDEX('HVACwts Src'!$D$7:$I$7,F1718)</f>
        <v>rNCGF</v>
      </c>
      <c r="R1718" s="36">
        <f>IF(G1718,INDEX('HVACwts Src'!$D$11:$U$164,(B1718-1)*39+(D1718-1)*19+E1718,(C1718-1)*6+F1718),0)</f>
        <v>0.10309278350515466</v>
      </c>
      <c r="T1718" t="str">
        <f t="shared" si="158"/>
        <v>HV_SDGDMoNewCZ14</v>
      </c>
      <c r="U1718" t="str">
        <f t="shared" si="159"/>
        <v>rNCGF</v>
      </c>
      <c r="V1718" s="36">
        <f t="shared" si="160"/>
        <v>0.10309278350515466</v>
      </c>
    </row>
    <row r="1719" spans="1:22" x14ac:dyDescent="0.25">
      <c r="A1719" s="86">
        <f t="shared" si="161"/>
        <v>1713</v>
      </c>
      <c r="B1719">
        <v>3</v>
      </c>
      <c r="C1719">
        <v>3</v>
      </c>
      <c r="D1719">
        <v>2</v>
      </c>
      <c r="E1719">
        <v>14</v>
      </c>
      <c r="F1719">
        <v>3</v>
      </c>
      <c r="G1719" t="b">
        <f>INDEX(key!$AT$4:$BI$7,B1719,E1719)</f>
        <v>1</v>
      </c>
      <c r="H1719" t="str">
        <f t="shared" si="156"/>
        <v>HV_SDGDMoNewCZ14rDXHP</v>
      </c>
      <c r="I1719" s="9" t="s">
        <v>1799</v>
      </c>
      <c r="J1719" t="str">
        <f t="shared" si="157"/>
        <v>HV_SDGDMoNewCZ14</v>
      </c>
      <c r="K1719" s="9" t="s">
        <v>1662</v>
      </c>
      <c r="L1719" s="9" t="s">
        <v>45</v>
      </c>
      <c r="M1719" s="9" t="str">
        <f>INDEX(key!$AS$4:$AS$7,B1719)</f>
        <v>SDG</v>
      </c>
      <c r="N1719" s="9" t="str">
        <f>INDEX(key!$I$3:$I$5,C1719)</f>
        <v>DMo</v>
      </c>
      <c r="O1719" s="9" t="str">
        <f>INDEX(key!$F$9:$F$10,D1719)</f>
        <v>New</v>
      </c>
      <c r="P1719" s="9" t="str">
        <f>INDEX(key!$AT$3:$BI$3,E1719)</f>
        <v>CZ14</v>
      </c>
      <c r="Q1719" s="9" t="str">
        <f>INDEX('HVACwts Src'!$D$7:$I$7,F1719)</f>
        <v>rDXHP</v>
      </c>
      <c r="R1719" s="36">
        <f>IF(G1719,INDEX('HVACwts Src'!$D$11:$U$164,(B1719-1)*39+(D1719-1)*19+E1719,(C1719-1)*6+F1719),0)</f>
        <v>8.8365243004418267E-2</v>
      </c>
      <c r="T1719" t="str">
        <f t="shared" si="158"/>
        <v>HV_SDGDMoNewCZ14</v>
      </c>
      <c r="U1719" t="str">
        <f t="shared" si="159"/>
        <v>rDXHP</v>
      </c>
      <c r="V1719" s="36">
        <f t="shared" si="160"/>
        <v>8.8365243004418267E-2</v>
      </c>
    </row>
    <row r="1720" spans="1:22" x14ac:dyDescent="0.25">
      <c r="A1720" s="86">
        <f t="shared" si="161"/>
        <v>1714</v>
      </c>
      <c r="B1720">
        <v>3</v>
      </c>
      <c r="C1720">
        <v>3</v>
      </c>
      <c r="D1720">
        <v>2</v>
      </c>
      <c r="E1720">
        <v>14</v>
      </c>
      <c r="F1720">
        <v>4</v>
      </c>
      <c r="G1720" t="b">
        <f>INDEX(key!$AT$4:$BI$7,B1720,E1720)</f>
        <v>1</v>
      </c>
      <c r="H1720" t="str">
        <f t="shared" si="156"/>
        <v>HV_SDGDMoNewCZ14rNCEH</v>
      </c>
      <c r="I1720" s="9" t="s">
        <v>1799</v>
      </c>
      <c r="J1720" t="str">
        <f t="shared" si="157"/>
        <v>HV_SDGDMoNewCZ14</v>
      </c>
      <c r="K1720" s="9" t="s">
        <v>1662</v>
      </c>
      <c r="L1720" s="9" t="s">
        <v>45</v>
      </c>
      <c r="M1720" s="9" t="str">
        <f>INDEX(key!$AS$4:$AS$7,B1720)</f>
        <v>SDG</v>
      </c>
      <c r="N1720" s="9" t="str">
        <f>INDEX(key!$I$3:$I$5,C1720)</f>
        <v>DMo</v>
      </c>
      <c r="O1720" s="9" t="str">
        <f>INDEX(key!$F$9:$F$10,D1720)</f>
        <v>New</v>
      </c>
      <c r="P1720" s="9" t="str">
        <f>INDEX(key!$AT$3:$BI$3,E1720)</f>
        <v>CZ14</v>
      </c>
      <c r="Q1720" s="9" t="str">
        <f>INDEX('HVACwts Src'!$D$7:$I$7,F1720)</f>
        <v>rNCEH</v>
      </c>
      <c r="R1720" s="36">
        <f>IF(G1720,INDEX('HVACwts Src'!$D$11:$U$164,(B1720-1)*39+(D1720-1)*19+E1720,(C1720-1)*6+F1720),0)</f>
        <v>1.4727540500736378E-2</v>
      </c>
      <c r="T1720" t="str">
        <f t="shared" si="158"/>
        <v>HV_SDGDMoNewCZ14</v>
      </c>
      <c r="U1720" t="str">
        <f t="shared" si="159"/>
        <v>rNCEH</v>
      </c>
      <c r="V1720" s="36">
        <f t="shared" si="160"/>
        <v>1.4727540500736378E-2</v>
      </c>
    </row>
    <row r="1721" spans="1:22" x14ac:dyDescent="0.25">
      <c r="A1721" s="86">
        <f t="shared" si="161"/>
        <v>1715</v>
      </c>
      <c r="B1721">
        <v>3</v>
      </c>
      <c r="C1721">
        <v>3</v>
      </c>
      <c r="D1721">
        <v>2</v>
      </c>
      <c r="E1721">
        <v>14</v>
      </c>
      <c r="F1721">
        <v>5</v>
      </c>
      <c r="G1721" t="b">
        <f>INDEX(key!$AT$4:$BI$7,B1721,E1721)</f>
        <v>1</v>
      </c>
      <c r="H1721" t="str">
        <f t="shared" si="156"/>
        <v>HV_SDGDMoNewCZ14rDXOH</v>
      </c>
      <c r="I1721" s="9" t="s">
        <v>1799</v>
      </c>
      <c r="J1721" t="str">
        <f t="shared" si="157"/>
        <v>HV_SDGDMoNewCZ14</v>
      </c>
      <c r="K1721" s="9" t="s">
        <v>1662</v>
      </c>
      <c r="L1721" s="9" t="s">
        <v>45</v>
      </c>
      <c r="M1721" s="9" t="str">
        <f>INDEX(key!$AS$4:$AS$7,B1721)</f>
        <v>SDG</v>
      </c>
      <c r="N1721" s="9" t="str">
        <f>INDEX(key!$I$3:$I$5,C1721)</f>
        <v>DMo</v>
      </c>
      <c r="O1721" s="9" t="str">
        <f>INDEX(key!$F$9:$F$10,D1721)</f>
        <v>New</v>
      </c>
      <c r="P1721" s="9" t="str">
        <f>INDEX(key!$AT$3:$BI$3,E1721)</f>
        <v>CZ14</v>
      </c>
      <c r="Q1721" s="9" t="str">
        <f>INDEX('HVACwts Src'!$D$7:$I$7,F1721)</f>
        <v>rDXOH</v>
      </c>
      <c r="R1721" s="36">
        <f>IF(G1721,INDEX('HVACwts Src'!$D$11:$U$164,(B1721-1)*39+(D1721-1)*19+E1721,(C1721-1)*6+F1721),0)</f>
        <v>0.15022091310751107</v>
      </c>
      <c r="T1721" t="str">
        <f t="shared" si="158"/>
        <v>HV_SDGDMoNewCZ14</v>
      </c>
      <c r="U1721" t="str">
        <f t="shared" si="159"/>
        <v>rDXOH</v>
      </c>
      <c r="V1721" s="36">
        <f t="shared" si="160"/>
        <v>0.15022091310751107</v>
      </c>
    </row>
    <row r="1722" spans="1:22" x14ac:dyDescent="0.25">
      <c r="A1722" s="86">
        <f t="shared" si="161"/>
        <v>1716</v>
      </c>
      <c r="B1722">
        <v>3</v>
      </c>
      <c r="C1722">
        <v>3</v>
      </c>
      <c r="D1722">
        <v>2</v>
      </c>
      <c r="E1722">
        <v>14</v>
      </c>
      <c r="F1722">
        <v>6</v>
      </c>
      <c r="G1722" t="b">
        <f>INDEX(key!$AT$4:$BI$7,B1722,E1722)</f>
        <v>1</v>
      </c>
      <c r="H1722" t="str">
        <f t="shared" si="156"/>
        <v>HV_SDGDMoNewCZ14rNCOH</v>
      </c>
      <c r="I1722" s="9" t="s">
        <v>1799</v>
      </c>
      <c r="J1722" t="str">
        <f t="shared" si="157"/>
        <v>HV_SDGDMoNewCZ14</v>
      </c>
      <c r="K1722" s="9" t="s">
        <v>1662</v>
      </c>
      <c r="L1722" s="9" t="s">
        <v>45</v>
      </c>
      <c r="M1722" s="9" t="str">
        <f>INDEX(key!$AS$4:$AS$7,B1722)</f>
        <v>SDG</v>
      </c>
      <c r="N1722" s="9" t="str">
        <f>INDEX(key!$I$3:$I$5,C1722)</f>
        <v>DMo</v>
      </c>
      <c r="O1722" s="9" t="str">
        <f>INDEX(key!$F$9:$F$10,D1722)</f>
        <v>New</v>
      </c>
      <c r="P1722" s="9" t="str">
        <f>INDEX(key!$AT$3:$BI$3,E1722)</f>
        <v>CZ14</v>
      </c>
      <c r="Q1722" s="9" t="str">
        <f>INDEX('HVACwts Src'!$D$7:$I$7,F1722)</f>
        <v>rNCOH</v>
      </c>
      <c r="R1722" s="36">
        <f>IF(G1722,INDEX('HVACwts Src'!$D$11:$U$164,(B1722-1)*39+(D1722-1)*19+E1722,(C1722-1)*6+F1722),0)</f>
        <v>2.5036818851251842E-2</v>
      </c>
      <c r="T1722" t="str">
        <f t="shared" si="158"/>
        <v>HV_SDGDMoNewCZ14</v>
      </c>
      <c r="U1722" t="str">
        <f t="shared" si="159"/>
        <v>rNCOH</v>
      </c>
      <c r="V1722" s="36">
        <f t="shared" si="160"/>
        <v>2.5036818851251842E-2</v>
      </c>
    </row>
    <row r="1723" spans="1:22" x14ac:dyDescent="0.25">
      <c r="A1723" s="86">
        <f t="shared" si="161"/>
        <v>1717</v>
      </c>
      <c r="B1723">
        <v>3</v>
      </c>
      <c r="C1723">
        <v>3</v>
      </c>
      <c r="D1723">
        <v>2</v>
      </c>
      <c r="E1723">
        <v>15</v>
      </c>
      <c r="F1723">
        <v>1</v>
      </c>
      <c r="G1723" t="b">
        <f>INDEX(key!$AT$4:$BI$7,B1723,E1723)</f>
        <v>1</v>
      </c>
      <c r="H1723" t="str">
        <f t="shared" si="156"/>
        <v>HV_SDGDMoNewCZ15rDXGF</v>
      </c>
      <c r="I1723" s="9" t="s">
        <v>1799</v>
      </c>
      <c r="J1723" t="str">
        <f t="shared" si="157"/>
        <v>HV_SDGDMoNewCZ15</v>
      </c>
      <c r="K1723" s="9" t="s">
        <v>1662</v>
      </c>
      <c r="L1723" s="9" t="s">
        <v>45</v>
      </c>
      <c r="M1723" s="9" t="str">
        <f>INDEX(key!$AS$4:$AS$7,B1723)</f>
        <v>SDG</v>
      </c>
      <c r="N1723" s="9" t="str">
        <f>INDEX(key!$I$3:$I$5,C1723)</f>
        <v>DMo</v>
      </c>
      <c r="O1723" s="9" t="str">
        <f>INDEX(key!$F$9:$F$10,D1723)</f>
        <v>New</v>
      </c>
      <c r="P1723" s="9" t="str">
        <f>INDEX(key!$AT$3:$BI$3,E1723)</f>
        <v>CZ15</v>
      </c>
      <c r="Q1723" s="9" t="str">
        <f>INDEX('HVACwts Src'!$D$7:$I$7,F1723)</f>
        <v>rDXGF</v>
      </c>
      <c r="R1723" s="36">
        <f>IF(G1723,INDEX('HVACwts Src'!$D$11:$U$164,(B1723-1)*39+(D1723-1)*19+E1723,(C1723-1)*6+F1723),0)</f>
        <v>0.61855670103092786</v>
      </c>
      <c r="T1723" t="str">
        <f t="shared" si="158"/>
        <v>HV_SDGDMoNewCZ15</v>
      </c>
      <c r="U1723" t="str">
        <f t="shared" si="159"/>
        <v>rDXGF</v>
      </c>
      <c r="V1723" s="36">
        <f t="shared" si="160"/>
        <v>0.61855670103092786</v>
      </c>
    </row>
    <row r="1724" spans="1:22" x14ac:dyDescent="0.25">
      <c r="A1724" s="86">
        <f t="shared" si="161"/>
        <v>1718</v>
      </c>
      <c r="B1724">
        <v>3</v>
      </c>
      <c r="C1724">
        <v>3</v>
      </c>
      <c r="D1724">
        <v>2</v>
      </c>
      <c r="E1724">
        <v>15</v>
      </c>
      <c r="F1724">
        <v>2</v>
      </c>
      <c r="G1724" t="b">
        <f>INDEX(key!$AT$4:$BI$7,B1724,E1724)</f>
        <v>1</v>
      </c>
      <c r="H1724" t="str">
        <f t="shared" si="156"/>
        <v>HV_SDGDMoNewCZ15rNCGF</v>
      </c>
      <c r="I1724" s="9" t="s">
        <v>1799</v>
      </c>
      <c r="J1724" t="str">
        <f t="shared" si="157"/>
        <v>HV_SDGDMoNewCZ15</v>
      </c>
      <c r="K1724" s="9" t="s">
        <v>1662</v>
      </c>
      <c r="L1724" s="9" t="s">
        <v>45</v>
      </c>
      <c r="M1724" s="9" t="str">
        <f>INDEX(key!$AS$4:$AS$7,B1724)</f>
        <v>SDG</v>
      </c>
      <c r="N1724" s="9" t="str">
        <f>INDEX(key!$I$3:$I$5,C1724)</f>
        <v>DMo</v>
      </c>
      <c r="O1724" s="9" t="str">
        <f>INDEX(key!$F$9:$F$10,D1724)</f>
        <v>New</v>
      </c>
      <c r="P1724" s="9" t="str">
        <f>INDEX(key!$AT$3:$BI$3,E1724)</f>
        <v>CZ15</v>
      </c>
      <c r="Q1724" s="9" t="str">
        <f>INDEX('HVACwts Src'!$D$7:$I$7,F1724)</f>
        <v>rNCGF</v>
      </c>
      <c r="R1724" s="36">
        <f>IF(G1724,INDEX('HVACwts Src'!$D$11:$U$164,(B1724-1)*39+(D1724-1)*19+E1724,(C1724-1)*6+F1724),0)</f>
        <v>0.10309278350515466</v>
      </c>
      <c r="T1724" t="str">
        <f t="shared" si="158"/>
        <v>HV_SDGDMoNewCZ15</v>
      </c>
      <c r="U1724" t="str">
        <f t="shared" si="159"/>
        <v>rNCGF</v>
      </c>
      <c r="V1724" s="36">
        <f t="shared" si="160"/>
        <v>0.10309278350515466</v>
      </c>
    </row>
    <row r="1725" spans="1:22" x14ac:dyDescent="0.25">
      <c r="A1725" s="86">
        <f t="shared" si="161"/>
        <v>1719</v>
      </c>
      <c r="B1725">
        <v>3</v>
      </c>
      <c r="C1725">
        <v>3</v>
      </c>
      <c r="D1725">
        <v>2</v>
      </c>
      <c r="E1725">
        <v>15</v>
      </c>
      <c r="F1725">
        <v>3</v>
      </c>
      <c r="G1725" t="b">
        <f>INDEX(key!$AT$4:$BI$7,B1725,E1725)</f>
        <v>1</v>
      </c>
      <c r="H1725" t="str">
        <f t="shared" si="156"/>
        <v>HV_SDGDMoNewCZ15rDXHP</v>
      </c>
      <c r="I1725" s="9" t="s">
        <v>1799</v>
      </c>
      <c r="J1725" t="str">
        <f t="shared" si="157"/>
        <v>HV_SDGDMoNewCZ15</v>
      </c>
      <c r="K1725" s="9" t="s">
        <v>1662</v>
      </c>
      <c r="L1725" s="9" t="s">
        <v>45</v>
      </c>
      <c r="M1725" s="9" t="str">
        <f>INDEX(key!$AS$4:$AS$7,B1725)</f>
        <v>SDG</v>
      </c>
      <c r="N1725" s="9" t="str">
        <f>INDEX(key!$I$3:$I$5,C1725)</f>
        <v>DMo</v>
      </c>
      <c r="O1725" s="9" t="str">
        <f>INDEX(key!$F$9:$F$10,D1725)</f>
        <v>New</v>
      </c>
      <c r="P1725" s="9" t="str">
        <f>INDEX(key!$AT$3:$BI$3,E1725)</f>
        <v>CZ15</v>
      </c>
      <c r="Q1725" s="9" t="str">
        <f>INDEX('HVACwts Src'!$D$7:$I$7,F1725)</f>
        <v>rDXHP</v>
      </c>
      <c r="R1725" s="36">
        <f>IF(G1725,INDEX('HVACwts Src'!$D$11:$U$164,(B1725-1)*39+(D1725-1)*19+E1725,(C1725-1)*6+F1725),0)</f>
        <v>8.8365243004418267E-2</v>
      </c>
      <c r="T1725" t="str">
        <f t="shared" si="158"/>
        <v>HV_SDGDMoNewCZ15</v>
      </c>
      <c r="U1725" t="str">
        <f t="shared" si="159"/>
        <v>rDXHP</v>
      </c>
      <c r="V1725" s="36">
        <f t="shared" si="160"/>
        <v>8.8365243004418267E-2</v>
      </c>
    </row>
    <row r="1726" spans="1:22" x14ac:dyDescent="0.25">
      <c r="A1726" s="86">
        <f t="shared" si="161"/>
        <v>1720</v>
      </c>
      <c r="B1726">
        <v>3</v>
      </c>
      <c r="C1726">
        <v>3</v>
      </c>
      <c r="D1726">
        <v>2</v>
      </c>
      <c r="E1726">
        <v>15</v>
      </c>
      <c r="F1726">
        <v>4</v>
      </c>
      <c r="G1726" t="b">
        <f>INDEX(key!$AT$4:$BI$7,B1726,E1726)</f>
        <v>1</v>
      </c>
      <c r="H1726" t="str">
        <f t="shared" si="156"/>
        <v>HV_SDGDMoNewCZ15rNCEH</v>
      </c>
      <c r="I1726" s="9" t="s">
        <v>1799</v>
      </c>
      <c r="J1726" t="str">
        <f t="shared" si="157"/>
        <v>HV_SDGDMoNewCZ15</v>
      </c>
      <c r="K1726" s="9" t="s">
        <v>1662</v>
      </c>
      <c r="L1726" s="9" t="s">
        <v>45</v>
      </c>
      <c r="M1726" s="9" t="str">
        <f>INDEX(key!$AS$4:$AS$7,B1726)</f>
        <v>SDG</v>
      </c>
      <c r="N1726" s="9" t="str">
        <f>INDEX(key!$I$3:$I$5,C1726)</f>
        <v>DMo</v>
      </c>
      <c r="O1726" s="9" t="str">
        <f>INDEX(key!$F$9:$F$10,D1726)</f>
        <v>New</v>
      </c>
      <c r="P1726" s="9" t="str">
        <f>INDEX(key!$AT$3:$BI$3,E1726)</f>
        <v>CZ15</v>
      </c>
      <c r="Q1726" s="9" t="str">
        <f>INDEX('HVACwts Src'!$D$7:$I$7,F1726)</f>
        <v>rNCEH</v>
      </c>
      <c r="R1726" s="36">
        <f>IF(G1726,INDEX('HVACwts Src'!$D$11:$U$164,(B1726-1)*39+(D1726-1)*19+E1726,(C1726-1)*6+F1726),0)</f>
        <v>1.4727540500736378E-2</v>
      </c>
      <c r="T1726" t="str">
        <f t="shared" si="158"/>
        <v>HV_SDGDMoNewCZ15</v>
      </c>
      <c r="U1726" t="str">
        <f t="shared" si="159"/>
        <v>rNCEH</v>
      </c>
      <c r="V1726" s="36">
        <f t="shared" si="160"/>
        <v>1.4727540500736378E-2</v>
      </c>
    </row>
    <row r="1727" spans="1:22" x14ac:dyDescent="0.25">
      <c r="A1727" s="86">
        <f t="shared" si="161"/>
        <v>1721</v>
      </c>
      <c r="B1727">
        <v>3</v>
      </c>
      <c r="C1727">
        <v>3</v>
      </c>
      <c r="D1727">
        <v>2</v>
      </c>
      <c r="E1727">
        <v>15</v>
      </c>
      <c r="F1727">
        <v>5</v>
      </c>
      <c r="G1727" t="b">
        <f>INDEX(key!$AT$4:$BI$7,B1727,E1727)</f>
        <v>1</v>
      </c>
      <c r="H1727" t="str">
        <f t="shared" si="156"/>
        <v>HV_SDGDMoNewCZ15rDXOH</v>
      </c>
      <c r="I1727" s="9" t="s">
        <v>1799</v>
      </c>
      <c r="J1727" t="str">
        <f t="shared" si="157"/>
        <v>HV_SDGDMoNewCZ15</v>
      </c>
      <c r="K1727" s="9" t="s">
        <v>1662</v>
      </c>
      <c r="L1727" s="9" t="s">
        <v>45</v>
      </c>
      <c r="M1727" s="9" t="str">
        <f>INDEX(key!$AS$4:$AS$7,B1727)</f>
        <v>SDG</v>
      </c>
      <c r="N1727" s="9" t="str">
        <f>INDEX(key!$I$3:$I$5,C1727)</f>
        <v>DMo</v>
      </c>
      <c r="O1727" s="9" t="str">
        <f>INDEX(key!$F$9:$F$10,D1727)</f>
        <v>New</v>
      </c>
      <c r="P1727" s="9" t="str">
        <f>INDEX(key!$AT$3:$BI$3,E1727)</f>
        <v>CZ15</v>
      </c>
      <c r="Q1727" s="9" t="str">
        <f>INDEX('HVACwts Src'!$D$7:$I$7,F1727)</f>
        <v>rDXOH</v>
      </c>
      <c r="R1727" s="36">
        <f>IF(G1727,INDEX('HVACwts Src'!$D$11:$U$164,(B1727-1)*39+(D1727-1)*19+E1727,(C1727-1)*6+F1727),0)</f>
        <v>0.15022091310751107</v>
      </c>
      <c r="T1727" t="str">
        <f t="shared" si="158"/>
        <v>HV_SDGDMoNewCZ15</v>
      </c>
      <c r="U1727" t="str">
        <f t="shared" si="159"/>
        <v>rDXOH</v>
      </c>
      <c r="V1727" s="36">
        <f t="shared" si="160"/>
        <v>0.15022091310751107</v>
      </c>
    </row>
    <row r="1728" spans="1:22" x14ac:dyDescent="0.25">
      <c r="A1728" s="86">
        <f t="shared" si="161"/>
        <v>1722</v>
      </c>
      <c r="B1728">
        <v>3</v>
      </c>
      <c r="C1728">
        <v>3</v>
      </c>
      <c r="D1728">
        <v>2</v>
      </c>
      <c r="E1728">
        <v>15</v>
      </c>
      <c r="F1728">
        <v>6</v>
      </c>
      <c r="G1728" t="b">
        <f>INDEX(key!$AT$4:$BI$7,B1728,E1728)</f>
        <v>1</v>
      </c>
      <c r="H1728" t="str">
        <f t="shared" si="156"/>
        <v>HV_SDGDMoNewCZ15rNCOH</v>
      </c>
      <c r="I1728" s="9" t="s">
        <v>1799</v>
      </c>
      <c r="J1728" t="str">
        <f t="shared" si="157"/>
        <v>HV_SDGDMoNewCZ15</v>
      </c>
      <c r="K1728" s="9" t="s">
        <v>1662</v>
      </c>
      <c r="L1728" s="9" t="s">
        <v>45</v>
      </c>
      <c r="M1728" s="9" t="str">
        <f>INDEX(key!$AS$4:$AS$7,B1728)</f>
        <v>SDG</v>
      </c>
      <c r="N1728" s="9" t="str">
        <f>INDEX(key!$I$3:$I$5,C1728)</f>
        <v>DMo</v>
      </c>
      <c r="O1728" s="9" t="str">
        <f>INDEX(key!$F$9:$F$10,D1728)</f>
        <v>New</v>
      </c>
      <c r="P1728" s="9" t="str">
        <f>INDEX(key!$AT$3:$BI$3,E1728)</f>
        <v>CZ15</v>
      </c>
      <c r="Q1728" s="9" t="str">
        <f>INDEX('HVACwts Src'!$D$7:$I$7,F1728)</f>
        <v>rNCOH</v>
      </c>
      <c r="R1728" s="36">
        <f>IF(G1728,INDEX('HVACwts Src'!$D$11:$U$164,(B1728-1)*39+(D1728-1)*19+E1728,(C1728-1)*6+F1728),0)</f>
        <v>2.5036818851251842E-2</v>
      </c>
      <c r="T1728" t="str">
        <f t="shared" si="158"/>
        <v>HV_SDGDMoNewCZ15</v>
      </c>
      <c r="U1728" t="str">
        <f t="shared" si="159"/>
        <v>rNCOH</v>
      </c>
      <c r="V1728" s="36">
        <f t="shared" si="160"/>
        <v>2.5036818851251842E-2</v>
      </c>
    </row>
    <row r="1729" spans="1:22" x14ac:dyDescent="0.25">
      <c r="A1729" s="86">
        <f t="shared" si="161"/>
        <v>1723</v>
      </c>
      <c r="B1729">
        <v>3</v>
      </c>
      <c r="C1729">
        <v>3</v>
      </c>
      <c r="D1729">
        <v>2</v>
      </c>
      <c r="E1729">
        <v>16</v>
      </c>
      <c r="F1729">
        <v>1</v>
      </c>
      <c r="G1729" t="b">
        <f>INDEX(key!$AT$4:$BI$7,B1729,E1729)</f>
        <v>0</v>
      </c>
      <c r="H1729" t="str">
        <f t="shared" si="156"/>
        <v>HV_SDGDMoNewCZ16rDXGF</v>
      </c>
      <c r="I1729" s="9" t="s">
        <v>1799</v>
      </c>
      <c r="J1729" t="str">
        <f t="shared" si="157"/>
        <v>HV_SDGDMoNewCZ16</v>
      </c>
      <c r="K1729" s="9" t="s">
        <v>1662</v>
      </c>
      <c r="L1729" s="9" t="s">
        <v>45</v>
      </c>
      <c r="M1729" s="9" t="str">
        <f>INDEX(key!$AS$4:$AS$7,B1729)</f>
        <v>SDG</v>
      </c>
      <c r="N1729" s="9" t="str">
        <f>INDEX(key!$I$3:$I$5,C1729)</f>
        <v>DMo</v>
      </c>
      <c r="O1729" s="9" t="str">
        <f>INDEX(key!$F$9:$F$10,D1729)</f>
        <v>New</v>
      </c>
      <c r="P1729" s="9" t="str">
        <f>INDEX(key!$AT$3:$BI$3,E1729)</f>
        <v>CZ16</v>
      </c>
      <c r="Q1729" s="9" t="str">
        <f>INDEX('HVACwts Src'!$D$7:$I$7,F1729)</f>
        <v>rDXGF</v>
      </c>
      <c r="R1729" s="36">
        <f>IF(G1729,INDEX('HVACwts Src'!$D$11:$U$164,(B1729-1)*39+(D1729-1)*19+E1729,(C1729-1)*6+F1729),0)</f>
        <v>0</v>
      </c>
      <c r="T1729" t="str">
        <f t="shared" si="158"/>
        <v>HV_SDGDMoNewCZ16</v>
      </c>
      <c r="U1729" t="str">
        <f t="shared" si="159"/>
        <v>rDXGF</v>
      </c>
      <c r="V1729" s="36">
        <f t="shared" si="160"/>
        <v>0</v>
      </c>
    </row>
    <row r="1730" spans="1:22" x14ac:dyDescent="0.25">
      <c r="A1730" s="86">
        <f t="shared" si="161"/>
        <v>1724</v>
      </c>
      <c r="B1730">
        <v>3</v>
      </c>
      <c r="C1730">
        <v>3</v>
      </c>
      <c r="D1730">
        <v>2</v>
      </c>
      <c r="E1730">
        <v>16</v>
      </c>
      <c r="F1730">
        <v>2</v>
      </c>
      <c r="G1730" t="b">
        <f>INDEX(key!$AT$4:$BI$7,B1730,E1730)</f>
        <v>0</v>
      </c>
      <c r="H1730" t="str">
        <f t="shared" si="156"/>
        <v>HV_SDGDMoNewCZ16rNCGF</v>
      </c>
      <c r="I1730" s="9" t="s">
        <v>1799</v>
      </c>
      <c r="J1730" t="str">
        <f t="shared" si="157"/>
        <v>HV_SDGDMoNewCZ16</v>
      </c>
      <c r="K1730" s="9" t="s">
        <v>1662</v>
      </c>
      <c r="L1730" s="9" t="s">
        <v>45</v>
      </c>
      <c r="M1730" s="9" t="str">
        <f>INDEX(key!$AS$4:$AS$7,B1730)</f>
        <v>SDG</v>
      </c>
      <c r="N1730" s="9" t="str">
        <f>INDEX(key!$I$3:$I$5,C1730)</f>
        <v>DMo</v>
      </c>
      <c r="O1730" s="9" t="str">
        <f>INDEX(key!$F$9:$F$10,D1730)</f>
        <v>New</v>
      </c>
      <c r="P1730" s="9" t="str">
        <f>INDEX(key!$AT$3:$BI$3,E1730)</f>
        <v>CZ16</v>
      </c>
      <c r="Q1730" s="9" t="str">
        <f>INDEX('HVACwts Src'!$D$7:$I$7,F1730)</f>
        <v>rNCGF</v>
      </c>
      <c r="R1730" s="36">
        <f>IF(G1730,INDEX('HVACwts Src'!$D$11:$U$164,(B1730-1)*39+(D1730-1)*19+E1730,(C1730-1)*6+F1730),0)</f>
        <v>0</v>
      </c>
      <c r="T1730" t="str">
        <f t="shared" si="158"/>
        <v>HV_SDGDMoNewCZ16</v>
      </c>
      <c r="U1730" t="str">
        <f t="shared" si="159"/>
        <v>rNCGF</v>
      </c>
      <c r="V1730" s="36">
        <f t="shared" si="160"/>
        <v>0</v>
      </c>
    </row>
    <row r="1731" spans="1:22" x14ac:dyDescent="0.25">
      <c r="A1731" s="86">
        <f t="shared" si="161"/>
        <v>1725</v>
      </c>
      <c r="B1731">
        <v>3</v>
      </c>
      <c r="C1731">
        <v>3</v>
      </c>
      <c r="D1731">
        <v>2</v>
      </c>
      <c r="E1731">
        <v>16</v>
      </c>
      <c r="F1731">
        <v>3</v>
      </c>
      <c r="G1731" t="b">
        <f>INDEX(key!$AT$4:$BI$7,B1731,E1731)</f>
        <v>0</v>
      </c>
      <c r="H1731" t="str">
        <f t="shared" si="156"/>
        <v>HV_SDGDMoNewCZ16rDXHP</v>
      </c>
      <c r="I1731" s="9" t="s">
        <v>1799</v>
      </c>
      <c r="J1731" t="str">
        <f t="shared" si="157"/>
        <v>HV_SDGDMoNewCZ16</v>
      </c>
      <c r="K1731" s="9" t="s">
        <v>1662</v>
      </c>
      <c r="L1731" s="9" t="s">
        <v>45</v>
      </c>
      <c r="M1731" s="9" t="str">
        <f>INDEX(key!$AS$4:$AS$7,B1731)</f>
        <v>SDG</v>
      </c>
      <c r="N1731" s="9" t="str">
        <f>INDEX(key!$I$3:$I$5,C1731)</f>
        <v>DMo</v>
      </c>
      <c r="O1731" s="9" t="str">
        <f>INDEX(key!$F$9:$F$10,D1731)</f>
        <v>New</v>
      </c>
      <c r="P1731" s="9" t="str">
        <f>INDEX(key!$AT$3:$BI$3,E1731)</f>
        <v>CZ16</v>
      </c>
      <c r="Q1731" s="9" t="str">
        <f>INDEX('HVACwts Src'!$D$7:$I$7,F1731)</f>
        <v>rDXHP</v>
      </c>
      <c r="R1731" s="36">
        <f>IF(G1731,INDEX('HVACwts Src'!$D$11:$U$164,(B1731-1)*39+(D1731-1)*19+E1731,(C1731-1)*6+F1731),0)</f>
        <v>0</v>
      </c>
      <c r="T1731" t="str">
        <f t="shared" si="158"/>
        <v>HV_SDGDMoNewCZ16</v>
      </c>
      <c r="U1731" t="str">
        <f t="shared" si="159"/>
        <v>rDXHP</v>
      </c>
      <c r="V1731" s="36">
        <f t="shared" si="160"/>
        <v>0</v>
      </c>
    </row>
    <row r="1732" spans="1:22" x14ac:dyDescent="0.25">
      <c r="A1732" s="86">
        <f t="shared" si="161"/>
        <v>1726</v>
      </c>
      <c r="B1732">
        <v>3</v>
      </c>
      <c r="C1732">
        <v>3</v>
      </c>
      <c r="D1732">
        <v>2</v>
      </c>
      <c r="E1732">
        <v>16</v>
      </c>
      <c r="F1732">
        <v>4</v>
      </c>
      <c r="G1732" t="b">
        <f>INDEX(key!$AT$4:$BI$7,B1732,E1732)</f>
        <v>0</v>
      </c>
      <c r="H1732" t="str">
        <f t="shared" si="156"/>
        <v>HV_SDGDMoNewCZ16rNCEH</v>
      </c>
      <c r="I1732" s="9" t="s">
        <v>1799</v>
      </c>
      <c r="J1732" t="str">
        <f t="shared" si="157"/>
        <v>HV_SDGDMoNewCZ16</v>
      </c>
      <c r="K1732" s="9" t="s">
        <v>1662</v>
      </c>
      <c r="L1732" s="9" t="s">
        <v>45</v>
      </c>
      <c r="M1732" s="9" t="str">
        <f>INDEX(key!$AS$4:$AS$7,B1732)</f>
        <v>SDG</v>
      </c>
      <c r="N1732" s="9" t="str">
        <f>INDEX(key!$I$3:$I$5,C1732)</f>
        <v>DMo</v>
      </c>
      <c r="O1732" s="9" t="str">
        <f>INDEX(key!$F$9:$F$10,D1732)</f>
        <v>New</v>
      </c>
      <c r="P1732" s="9" t="str">
        <f>INDEX(key!$AT$3:$BI$3,E1732)</f>
        <v>CZ16</v>
      </c>
      <c r="Q1732" s="9" t="str">
        <f>INDEX('HVACwts Src'!$D$7:$I$7,F1732)</f>
        <v>rNCEH</v>
      </c>
      <c r="R1732" s="36">
        <f>IF(G1732,INDEX('HVACwts Src'!$D$11:$U$164,(B1732-1)*39+(D1732-1)*19+E1732,(C1732-1)*6+F1732),0)</f>
        <v>0</v>
      </c>
      <c r="T1732" t="str">
        <f t="shared" si="158"/>
        <v>HV_SDGDMoNewCZ16</v>
      </c>
      <c r="U1732" t="str">
        <f t="shared" si="159"/>
        <v>rNCEH</v>
      </c>
      <c r="V1732" s="36">
        <f t="shared" si="160"/>
        <v>0</v>
      </c>
    </row>
    <row r="1733" spans="1:22" x14ac:dyDescent="0.25">
      <c r="A1733" s="86">
        <f t="shared" si="161"/>
        <v>1727</v>
      </c>
      <c r="B1733">
        <v>3</v>
      </c>
      <c r="C1733">
        <v>3</v>
      </c>
      <c r="D1733">
        <v>2</v>
      </c>
      <c r="E1733">
        <v>16</v>
      </c>
      <c r="F1733">
        <v>5</v>
      </c>
      <c r="G1733" t="b">
        <f>INDEX(key!$AT$4:$BI$7,B1733,E1733)</f>
        <v>0</v>
      </c>
      <c r="H1733" t="str">
        <f t="shared" si="156"/>
        <v>HV_SDGDMoNewCZ16rDXOH</v>
      </c>
      <c r="I1733" s="9" t="s">
        <v>1799</v>
      </c>
      <c r="J1733" t="str">
        <f t="shared" si="157"/>
        <v>HV_SDGDMoNewCZ16</v>
      </c>
      <c r="K1733" s="9" t="s">
        <v>1662</v>
      </c>
      <c r="L1733" s="9" t="s">
        <v>45</v>
      </c>
      <c r="M1733" s="9" t="str">
        <f>INDEX(key!$AS$4:$AS$7,B1733)</f>
        <v>SDG</v>
      </c>
      <c r="N1733" s="9" t="str">
        <f>INDEX(key!$I$3:$I$5,C1733)</f>
        <v>DMo</v>
      </c>
      <c r="O1733" s="9" t="str">
        <f>INDEX(key!$F$9:$F$10,D1733)</f>
        <v>New</v>
      </c>
      <c r="P1733" s="9" t="str">
        <f>INDEX(key!$AT$3:$BI$3,E1733)</f>
        <v>CZ16</v>
      </c>
      <c r="Q1733" s="9" t="str">
        <f>INDEX('HVACwts Src'!$D$7:$I$7,F1733)</f>
        <v>rDXOH</v>
      </c>
      <c r="R1733" s="36">
        <f>IF(G1733,INDEX('HVACwts Src'!$D$11:$U$164,(B1733-1)*39+(D1733-1)*19+E1733,(C1733-1)*6+F1733),0)</f>
        <v>0</v>
      </c>
      <c r="T1733" t="str">
        <f t="shared" si="158"/>
        <v>HV_SDGDMoNewCZ16</v>
      </c>
      <c r="U1733" t="str">
        <f t="shared" si="159"/>
        <v>rDXOH</v>
      </c>
      <c r="V1733" s="36">
        <f t="shared" si="160"/>
        <v>0</v>
      </c>
    </row>
    <row r="1734" spans="1:22" x14ac:dyDescent="0.25">
      <c r="A1734" s="86">
        <f t="shared" si="161"/>
        <v>1728</v>
      </c>
      <c r="B1734">
        <v>3</v>
      </c>
      <c r="C1734">
        <v>3</v>
      </c>
      <c r="D1734">
        <v>2</v>
      </c>
      <c r="E1734">
        <v>16</v>
      </c>
      <c r="F1734">
        <v>6</v>
      </c>
      <c r="G1734" t="b">
        <f>INDEX(key!$AT$4:$BI$7,B1734,E1734)</f>
        <v>0</v>
      </c>
      <c r="H1734" t="str">
        <f t="shared" si="156"/>
        <v>HV_SDGDMoNewCZ16rNCOH</v>
      </c>
      <c r="I1734" s="9" t="s">
        <v>1799</v>
      </c>
      <c r="J1734" t="str">
        <f t="shared" si="157"/>
        <v>HV_SDGDMoNewCZ16</v>
      </c>
      <c r="K1734" s="9" t="s">
        <v>1662</v>
      </c>
      <c r="L1734" s="9" t="s">
        <v>45</v>
      </c>
      <c r="M1734" s="9" t="str">
        <f>INDEX(key!$AS$4:$AS$7,B1734)</f>
        <v>SDG</v>
      </c>
      <c r="N1734" s="9" t="str">
        <f>INDEX(key!$I$3:$I$5,C1734)</f>
        <v>DMo</v>
      </c>
      <c r="O1734" s="9" t="str">
        <f>INDEX(key!$F$9:$F$10,D1734)</f>
        <v>New</v>
      </c>
      <c r="P1734" s="9" t="str">
        <f>INDEX(key!$AT$3:$BI$3,E1734)</f>
        <v>CZ16</v>
      </c>
      <c r="Q1734" s="9" t="str">
        <f>INDEX('HVACwts Src'!$D$7:$I$7,F1734)</f>
        <v>rNCOH</v>
      </c>
      <c r="R1734" s="36">
        <f>IF(G1734,INDEX('HVACwts Src'!$D$11:$U$164,(B1734-1)*39+(D1734-1)*19+E1734,(C1734-1)*6+F1734),0)</f>
        <v>0</v>
      </c>
      <c r="T1734" t="str">
        <f t="shared" si="158"/>
        <v>HV_SDGDMoNewCZ16</v>
      </c>
      <c r="U1734" t="str">
        <f t="shared" si="159"/>
        <v>rNCOH</v>
      </c>
      <c r="V1734" s="36">
        <f t="shared" si="160"/>
        <v>0</v>
      </c>
    </row>
    <row r="1735" spans="1:22" x14ac:dyDescent="0.25">
      <c r="A1735" s="86">
        <f t="shared" si="161"/>
        <v>1729</v>
      </c>
      <c r="B1735">
        <v>4</v>
      </c>
      <c r="C1735">
        <v>1</v>
      </c>
      <c r="D1735">
        <v>1</v>
      </c>
      <c r="E1735">
        <v>1</v>
      </c>
      <c r="F1735">
        <v>1</v>
      </c>
      <c r="G1735" t="b">
        <f>INDEX(key!$AT$4:$BI$7,B1735,E1735)</f>
        <v>0</v>
      </c>
      <c r="H1735" t="str">
        <f t="shared" ref="H1735:H1798" si="162">+J1735&amp;Q1735</f>
        <v>HV_SCGSFmExCZ01rDXGF</v>
      </c>
      <c r="I1735" s="9" t="s">
        <v>1799</v>
      </c>
      <c r="J1735" t="str">
        <f t="shared" ref="J1735:J1798" si="163">"HV_"&amp;M1735&amp;N1735&amp;O1735&amp;P1735</f>
        <v>HV_SCGSFmExCZ01</v>
      </c>
      <c r="K1735" s="9" t="s">
        <v>1662</v>
      </c>
      <c r="L1735" s="9" t="s">
        <v>45</v>
      </c>
      <c r="M1735" s="9" t="str">
        <f>INDEX(key!$AS$4:$AS$7,B1735)</f>
        <v>SCG</v>
      </c>
      <c r="N1735" s="9" t="str">
        <f>INDEX(key!$I$3:$I$5,C1735)</f>
        <v>SFm</v>
      </c>
      <c r="O1735" s="9" t="str">
        <f>INDEX(key!$F$9:$F$10,D1735)</f>
        <v>Ex</v>
      </c>
      <c r="P1735" s="9" t="str">
        <f>INDEX(key!$AT$3:$BI$3,E1735)</f>
        <v>CZ01</v>
      </c>
      <c r="Q1735" s="9" t="str">
        <f>INDEX('HVACwts Src'!$D$7:$I$7,F1735)</f>
        <v>rDXGF</v>
      </c>
      <c r="R1735" s="36">
        <f>IF(G1735,INDEX('HVACwts Src'!$D$11:$U$164,(B1735-1)*39+(D1735-1)*19+E1735,(C1735-1)*6+F1735),0)</f>
        <v>0</v>
      </c>
      <c r="T1735" t="str">
        <f t="shared" si="158"/>
        <v>HV_SCGSFmExCZ01</v>
      </c>
      <c r="U1735" t="str">
        <f t="shared" si="159"/>
        <v>rDXGF</v>
      </c>
      <c r="V1735" s="36">
        <f t="shared" si="160"/>
        <v>0</v>
      </c>
    </row>
    <row r="1736" spans="1:22" x14ac:dyDescent="0.25">
      <c r="A1736" s="86">
        <f t="shared" si="161"/>
        <v>1730</v>
      </c>
      <c r="B1736">
        <v>4</v>
      </c>
      <c r="C1736">
        <v>1</v>
      </c>
      <c r="D1736">
        <v>1</v>
      </c>
      <c r="E1736">
        <v>1</v>
      </c>
      <c r="F1736">
        <v>2</v>
      </c>
      <c r="G1736" t="b">
        <f>INDEX(key!$AT$4:$BI$7,B1736,E1736)</f>
        <v>0</v>
      </c>
      <c r="H1736" t="str">
        <f t="shared" si="162"/>
        <v>HV_SCGSFmExCZ01rNCGF</v>
      </c>
      <c r="I1736" s="9" t="s">
        <v>1799</v>
      </c>
      <c r="J1736" t="str">
        <f t="shared" si="163"/>
        <v>HV_SCGSFmExCZ01</v>
      </c>
      <c r="K1736" s="9" t="s">
        <v>1662</v>
      </c>
      <c r="L1736" s="9" t="s">
        <v>45</v>
      </c>
      <c r="M1736" s="9" t="str">
        <f>INDEX(key!$AS$4:$AS$7,B1736)</f>
        <v>SCG</v>
      </c>
      <c r="N1736" s="9" t="str">
        <f>INDEX(key!$I$3:$I$5,C1736)</f>
        <v>SFm</v>
      </c>
      <c r="O1736" s="9" t="str">
        <f>INDEX(key!$F$9:$F$10,D1736)</f>
        <v>Ex</v>
      </c>
      <c r="P1736" s="9" t="str">
        <f>INDEX(key!$AT$3:$BI$3,E1736)</f>
        <v>CZ01</v>
      </c>
      <c r="Q1736" s="9" t="str">
        <f>INDEX('HVACwts Src'!$D$7:$I$7,F1736)</f>
        <v>rNCGF</v>
      </c>
      <c r="R1736" s="36">
        <f>IF(G1736,INDEX('HVACwts Src'!$D$11:$U$164,(B1736-1)*39+(D1736-1)*19+E1736,(C1736-1)*6+F1736),0)</f>
        <v>0</v>
      </c>
      <c r="T1736" t="str">
        <f t="shared" ref="T1736:T1799" si="164">+J1736</f>
        <v>HV_SCGSFmExCZ01</v>
      </c>
      <c r="U1736" t="str">
        <f t="shared" ref="U1736:U1799" si="165">+Q1736</f>
        <v>rNCGF</v>
      </c>
      <c r="V1736" s="36">
        <f t="shared" ref="V1736:V1799" si="166">+R1736</f>
        <v>0</v>
      </c>
    </row>
    <row r="1737" spans="1:22" x14ac:dyDescent="0.25">
      <c r="A1737" s="86">
        <f t="shared" ref="A1737:A1800" si="167">+A1736+1</f>
        <v>1731</v>
      </c>
      <c r="B1737">
        <v>4</v>
      </c>
      <c r="C1737">
        <v>1</v>
      </c>
      <c r="D1737">
        <v>1</v>
      </c>
      <c r="E1737">
        <v>1</v>
      </c>
      <c r="F1737">
        <v>3</v>
      </c>
      <c r="G1737" t="b">
        <f>INDEX(key!$AT$4:$BI$7,B1737,E1737)</f>
        <v>0</v>
      </c>
      <c r="H1737" t="str">
        <f t="shared" si="162"/>
        <v>HV_SCGSFmExCZ01rDXHP</v>
      </c>
      <c r="I1737" s="9" t="s">
        <v>1799</v>
      </c>
      <c r="J1737" t="str">
        <f t="shared" si="163"/>
        <v>HV_SCGSFmExCZ01</v>
      </c>
      <c r="K1737" s="9" t="s">
        <v>1662</v>
      </c>
      <c r="L1737" s="9" t="s">
        <v>45</v>
      </c>
      <c r="M1737" s="9" t="str">
        <f>INDEX(key!$AS$4:$AS$7,B1737)</f>
        <v>SCG</v>
      </c>
      <c r="N1737" s="9" t="str">
        <f>INDEX(key!$I$3:$I$5,C1737)</f>
        <v>SFm</v>
      </c>
      <c r="O1737" s="9" t="str">
        <f>INDEX(key!$F$9:$F$10,D1737)</f>
        <v>Ex</v>
      </c>
      <c r="P1737" s="9" t="str">
        <f>INDEX(key!$AT$3:$BI$3,E1737)</f>
        <v>CZ01</v>
      </c>
      <c r="Q1737" s="9" t="str">
        <f>INDEX('HVACwts Src'!$D$7:$I$7,F1737)</f>
        <v>rDXHP</v>
      </c>
      <c r="R1737" s="36">
        <f>IF(G1737,INDEX('HVACwts Src'!$D$11:$U$164,(B1737-1)*39+(D1737-1)*19+E1737,(C1737-1)*6+F1737),0)</f>
        <v>0</v>
      </c>
      <c r="T1737" t="str">
        <f t="shared" si="164"/>
        <v>HV_SCGSFmExCZ01</v>
      </c>
      <c r="U1737" t="str">
        <f t="shared" si="165"/>
        <v>rDXHP</v>
      </c>
      <c r="V1737" s="36">
        <f t="shared" si="166"/>
        <v>0</v>
      </c>
    </row>
    <row r="1738" spans="1:22" x14ac:dyDescent="0.25">
      <c r="A1738" s="86">
        <f t="shared" si="167"/>
        <v>1732</v>
      </c>
      <c r="B1738">
        <v>4</v>
      </c>
      <c r="C1738">
        <v>1</v>
      </c>
      <c r="D1738">
        <v>1</v>
      </c>
      <c r="E1738">
        <v>1</v>
      </c>
      <c r="F1738">
        <v>4</v>
      </c>
      <c r="G1738" t="b">
        <f>INDEX(key!$AT$4:$BI$7,B1738,E1738)</f>
        <v>0</v>
      </c>
      <c r="H1738" t="str">
        <f t="shared" si="162"/>
        <v>HV_SCGSFmExCZ01rNCEH</v>
      </c>
      <c r="I1738" s="9" t="s">
        <v>1799</v>
      </c>
      <c r="J1738" t="str">
        <f t="shared" si="163"/>
        <v>HV_SCGSFmExCZ01</v>
      </c>
      <c r="K1738" s="9" t="s">
        <v>1662</v>
      </c>
      <c r="L1738" s="9" t="s">
        <v>45</v>
      </c>
      <c r="M1738" s="9" t="str">
        <f>INDEX(key!$AS$4:$AS$7,B1738)</f>
        <v>SCG</v>
      </c>
      <c r="N1738" s="9" t="str">
        <f>INDEX(key!$I$3:$I$5,C1738)</f>
        <v>SFm</v>
      </c>
      <c r="O1738" s="9" t="str">
        <f>INDEX(key!$F$9:$F$10,D1738)</f>
        <v>Ex</v>
      </c>
      <c r="P1738" s="9" t="str">
        <f>INDEX(key!$AT$3:$BI$3,E1738)</f>
        <v>CZ01</v>
      </c>
      <c r="Q1738" s="9" t="str">
        <f>INDEX('HVACwts Src'!$D$7:$I$7,F1738)</f>
        <v>rNCEH</v>
      </c>
      <c r="R1738" s="36">
        <f>IF(G1738,INDEX('HVACwts Src'!$D$11:$U$164,(B1738-1)*39+(D1738-1)*19+E1738,(C1738-1)*6+F1738),0)</f>
        <v>0</v>
      </c>
      <c r="T1738" t="str">
        <f t="shared" si="164"/>
        <v>HV_SCGSFmExCZ01</v>
      </c>
      <c r="U1738" t="str">
        <f t="shared" si="165"/>
        <v>rNCEH</v>
      </c>
      <c r="V1738" s="36">
        <f t="shared" si="166"/>
        <v>0</v>
      </c>
    </row>
    <row r="1739" spans="1:22" x14ac:dyDescent="0.25">
      <c r="A1739" s="86">
        <f t="shared" si="167"/>
        <v>1733</v>
      </c>
      <c r="B1739">
        <v>4</v>
      </c>
      <c r="C1739">
        <v>1</v>
      </c>
      <c r="D1739">
        <v>1</v>
      </c>
      <c r="E1739">
        <v>1</v>
      </c>
      <c r="F1739">
        <v>5</v>
      </c>
      <c r="G1739" t="b">
        <f>INDEX(key!$AT$4:$BI$7,B1739,E1739)</f>
        <v>0</v>
      </c>
      <c r="H1739" t="str">
        <f t="shared" si="162"/>
        <v>HV_SCGSFmExCZ01rDXOH</v>
      </c>
      <c r="I1739" s="9" t="s">
        <v>1799</v>
      </c>
      <c r="J1739" t="str">
        <f t="shared" si="163"/>
        <v>HV_SCGSFmExCZ01</v>
      </c>
      <c r="K1739" s="9" t="s">
        <v>1662</v>
      </c>
      <c r="L1739" s="9" t="s">
        <v>45</v>
      </c>
      <c r="M1739" s="9" t="str">
        <f>INDEX(key!$AS$4:$AS$7,B1739)</f>
        <v>SCG</v>
      </c>
      <c r="N1739" s="9" t="str">
        <f>INDEX(key!$I$3:$I$5,C1739)</f>
        <v>SFm</v>
      </c>
      <c r="O1739" s="9" t="str">
        <f>INDEX(key!$F$9:$F$10,D1739)</f>
        <v>Ex</v>
      </c>
      <c r="P1739" s="9" t="str">
        <f>INDEX(key!$AT$3:$BI$3,E1739)</f>
        <v>CZ01</v>
      </c>
      <c r="Q1739" s="9" t="str">
        <f>INDEX('HVACwts Src'!$D$7:$I$7,F1739)</f>
        <v>rDXOH</v>
      </c>
      <c r="R1739" s="36">
        <f>IF(G1739,INDEX('HVACwts Src'!$D$11:$U$164,(B1739-1)*39+(D1739-1)*19+E1739,(C1739-1)*6+F1739),0)</f>
        <v>0</v>
      </c>
      <c r="T1739" t="str">
        <f t="shared" si="164"/>
        <v>HV_SCGSFmExCZ01</v>
      </c>
      <c r="U1739" t="str">
        <f t="shared" si="165"/>
        <v>rDXOH</v>
      </c>
      <c r="V1739" s="36">
        <f t="shared" si="166"/>
        <v>0</v>
      </c>
    </row>
    <row r="1740" spans="1:22" x14ac:dyDescent="0.25">
      <c r="A1740" s="86">
        <f t="shared" si="167"/>
        <v>1734</v>
      </c>
      <c r="B1740">
        <v>4</v>
      </c>
      <c r="C1740">
        <v>1</v>
      </c>
      <c r="D1740">
        <v>1</v>
      </c>
      <c r="E1740">
        <v>1</v>
      </c>
      <c r="F1740">
        <v>6</v>
      </c>
      <c r="G1740" t="b">
        <f>INDEX(key!$AT$4:$BI$7,B1740,E1740)</f>
        <v>0</v>
      </c>
      <c r="H1740" t="str">
        <f t="shared" si="162"/>
        <v>HV_SCGSFmExCZ01rNCOH</v>
      </c>
      <c r="I1740" s="9" t="s">
        <v>1799</v>
      </c>
      <c r="J1740" t="str">
        <f t="shared" si="163"/>
        <v>HV_SCGSFmExCZ01</v>
      </c>
      <c r="K1740" s="9" t="s">
        <v>1662</v>
      </c>
      <c r="L1740" s="9" t="s">
        <v>45</v>
      </c>
      <c r="M1740" s="9" t="str">
        <f>INDEX(key!$AS$4:$AS$7,B1740)</f>
        <v>SCG</v>
      </c>
      <c r="N1740" s="9" t="str">
        <f>INDEX(key!$I$3:$I$5,C1740)</f>
        <v>SFm</v>
      </c>
      <c r="O1740" s="9" t="str">
        <f>INDEX(key!$F$9:$F$10,D1740)</f>
        <v>Ex</v>
      </c>
      <c r="P1740" s="9" t="str">
        <f>INDEX(key!$AT$3:$BI$3,E1740)</f>
        <v>CZ01</v>
      </c>
      <c r="Q1740" s="9" t="str">
        <f>INDEX('HVACwts Src'!$D$7:$I$7,F1740)</f>
        <v>rNCOH</v>
      </c>
      <c r="R1740" s="36">
        <f>IF(G1740,INDEX('HVACwts Src'!$D$11:$U$164,(B1740-1)*39+(D1740-1)*19+E1740,(C1740-1)*6+F1740),0)</f>
        <v>0</v>
      </c>
      <c r="T1740" t="str">
        <f t="shared" si="164"/>
        <v>HV_SCGSFmExCZ01</v>
      </c>
      <c r="U1740" t="str">
        <f t="shared" si="165"/>
        <v>rNCOH</v>
      </c>
      <c r="V1740" s="36">
        <f t="shared" si="166"/>
        <v>0</v>
      </c>
    </row>
    <row r="1741" spans="1:22" x14ac:dyDescent="0.25">
      <c r="A1741" s="86">
        <f t="shared" si="167"/>
        <v>1735</v>
      </c>
      <c r="B1741">
        <v>4</v>
      </c>
      <c r="C1741">
        <v>1</v>
      </c>
      <c r="D1741">
        <v>1</v>
      </c>
      <c r="E1741">
        <v>2</v>
      </c>
      <c r="F1741">
        <v>1</v>
      </c>
      <c r="G1741" t="b">
        <f>INDEX(key!$AT$4:$BI$7,B1741,E1741)</f>
        <v>0</v>
      </c>
      <c r="H1741" t="str">
        <f t="shared" si="162"/>
        <v>HV_SCGSFmExCZ02rDXGF</v>
      </c>
      <c r="I1741" s="9" t="s">
        <v>1799</v>
      </c>
      <c r="J1741" t="str">
        <f t="shared" si="163"/>
        <v>HV_SCGSFmExCZ02</v>
      </c>
      <c r="K1741" s="9" t="s">
        <v>1662</v>
      </c>
      <c r="L1741" s="9" t="s">
        <v>45</v>
      </c>
      <c r="M1741" s="9" t="str">
        <f>INDEX(key!$AS$4:$AS$7,B1741)</f>
        <v>SCG</v>
      </c>
      <c r="N1741" s="9" t="str">
        <f>INDEX(key!$I$3:$I$5,C1741)</f>
        <v>SFm</v>
      </c>
      <c r="O1741" s="9" t="str">
        <f>INDEX(key!$F$9:$F$10,D1741)</f>
        <v>Ex</v>
      </c>
      <c r="P1741" s="9" t="str">
        <f>INDEX(key!$AT$3:$BI$3,E1741)</f>
        <v>CZ02</v>
      </c>
      <c r="Q1741" s="9" t="str">
        <f>INDEX('HVACwts Src'!$D$7:$I$7,F1741)</f>
        <v>rDXGF</v>
      </c>
      <c r="R1741" s="36">
        <f>IF(G1741,INDEX('HVACwts Src'!$D$11:$U$164,(B1741-1)*39+(D1741-1)*19+E1741,(C1741-1)*6+F1741),0)</f>
        <v>0</v>
      </c>
      <c r="T1741" t="str">
        <f t="shared" si="164"/>
        <v>HV_SCGSFmExCZ02</v>
      </c>
      <c r="U1741" t="str">
        <f t="shared" si="165"/>
        <v>rDXGF</v>
      </c>
      <c r="V1741" s="36">
        <f t="shared" si="166"/>
        <v>0</v>
      </c>
    </row>
    <row r="1742" spans="1:22" x14ac:dyDescent="0.25">
      <c r="A1742" s="86">
        <f t="shared" si="167"/>
        <v>1736</v>
      </c>
      <c r="B1742">
        <v>4</v>
      </c>
      <c r="C1742">
        <v>1</v>
      </c>
      <c r="D1742">
        <v>1</v>
      </c>
      <c r="E1742">
        <v>2</v>
      </c>
      <c r="F1742">
        <v>2</v>
      </c>
      <c r="G1742" t="b">
        <f>INDEX(key!$AT$4:$BI$7,B1742,E1742)</f>
        <v>0</v>
      </c>
      <c r="H1742" t="str">
        <f t="shared" si="162"/>
        <v>HV_SCGSFmExCZ02rNCGF</v>
      </c>
      <c r="I1742" s="9" t="s">
        <v>1799</v>
      </c>
      <c r="J1742" t="str">
        <f t="shared" si="163"/>
        <v>HV_SCGSFmExCZ02</v>
      </c>
      <c r="K1742" s="9" t="s">
        <v>1662</v>
      </c>
      <c r="L1742" s="9" t="s">
        <v>45</v>
      </c>
      <c r="M1742" s="9" t="str">
        <f>INDEX(key!$AS$4:$AS$7,B1742)</f>
        <v>SCG</v>
      </c>
      <c r="N1742" s="9" t="str">
        <f>INDEX(key!$I$3:$I$5,C1742)</f>
        <v>SFm</v>
      </c>
      <c r="O1742" s="9" t="str">
        <f>INDEX(key!$F$9:$F$10,D1742)</f>
        <v>Ex</v>
      </c>
      <c r="P1742" s="9" t="str">
        <f>INDEX(key!$AT$3:$BI$3,E1742)</f>
        <v>CZ02</v>
      </c>
      <c r="Q1742" s="9" t="str">
        <f>INDEX('HVACwts Src'!$D$7:$I$7,F1742)</f>
        <v>rNCGF</v>
      </c>
      <c r="R1742" s="36">
        <f>IF(G1742,INDEX('HVACwts Src'!$D$11:$U$164,(B1742-1)*39+(D1742-1)*19+E1742,(C1742-1)*6+F1742),0)</f>
        <v>0</v>
      </c>
      <c r="T1742" t="str">
        <f t="shared" si="164"/>
        <v>HV_SCGSFmExCZ02</v>
      </c>
      <c r="U1742" t="str">
        <f t="shared" si="165"/>
        <v>rNCGF</v>
      </c>
      <c r="V1742" s="36">
        <f t="shared" si="166"/>
        <v>0</v>
      </c>
    </row>
    <row r="1743" spans="1:22" x14ac:dyDescent="0.25">
      <c r="A1743" s="86">
        <f t="shared" si="167"/>
        <v>1737</v>
      </c>
      <c r="B1743">
        <v>4</v>
      </c>
      <c r="C1743">
        <v>1</v>
      </c>
      <c r="D1743">
        <v>1</v>
      </c>
      <c r="E1743">
        <v>2</v>
      </c>
      <c r="F1743">
        <v>3</v>
      </c>
      <c r="G1743" t="b">
        <f>INDEX(key!$AT$4:$BI$7,B1743,E1743)</f>
        <v>0</v>
      </c>
      <c r="H1743" t="str">
        <f t="shared" si="162"/>
        <v>HV_SCGSFmExCZ02rDXHP</v>
      </c>
      <c r="I1743" s="9" t="s">
        <v>1799</v>
      </c>
      <c r="J1743" t="str">
        <f t="shared" si="163"/>
        <v>HV_SCGSFmExCZ02</v>
      </c>
      <c r="K1743" s="9" t="s">
        <v>1662</v>
      </c>
      <c r="L1743" s="9" t="s">
        <v>45</v>
      </c>
      <c r="M1743" s="9" t="str">
        <f>INDEX(key!$AS$4:$AS$7,B1743)</f>
        <v>SCG</v>
      </c>
      <c r="N1743" s="9" t="str">
        <f>INDEX(key!$I$3:$I$5,C1743)</f>
        <v>SFm</v>
      </c>
      <c r="O1743" s="9" t="str">
        <f>INDEX(key!$F$9:$F$10,D1743)</f>
        <v>Ex</v>
      </c>
      <c r="P1743" s="9" t="str">
        <f>INDEX(key!$AT$3:$BI$3,E1743)</f>
        <v>CZ02</v>
      </c>
      <c r="Q1743" s="9" t="str">
        <f>INDEX('HVACwts Src'!$D$7:$I$7,F1743)</f>
        <v>rDXHP</v>
      </c>
      <c r="R1743" s="36">
        <f>IF(G1743,INDEX('HVACwts Src'!$D$11:$U$164,(B1743-1)*39+(D1743-1)*19+E1743,(C1743-1)*6+F1743),0)</f>
        <v>0</v>
      </c>
      <c r="T1743" t="str">
        <f t="shared" si="164"/>
        <v>HV_SCGSFmExCZ02</v>
      </c>
      <c r="U1743" t="str">
        <f t="shared" si="165"/>
        <v>rDXHP</v>
      </c>
      <c r="V1743" s="36">
        <f t="shared" si="166"/>
        <v>0</v>
      </c>
    </row>
    <row r="1744" spans="1:22" x14ac:dyDescent="0.25">
      <c r="A1744" s="86">
        <f t="shared" si="167"/>
        <v>1738</v>
      </c>
      <c r="B1744">
        <v>4</v>
      </c>
      <c r="C1744">
        <v>1</v>
      </c>
      <c r="D1744">
        <v>1</v>
      </c>
      <c r="E1744">
        <v>2</v>
      </c>
      <c r="F1744">
        <v>4</v>
      </c>
      <c r="G1744" t="b">
        <f>INDEX(key!$AT$4:$BI$7,B1744,E1744)</f>
        <v>0</v>
      </c>
      <c r="H1744" t="str">
        <f t="shared" si="162"/>
        <v>HV_SCGSFmExCZ02rNCEH</v>
      </c>
      <c r="I1744" s="9" t="s">
        <v>1799</v>
      </c>
      <c r="J1744" t="str">
        <f t="shared" si="163"/>
        <v>HV_SCGSFmExCZ02</v>
      </c>
      <c r="K1744" s="9" t="s">
        <v>1662</v>
      </c>
      <c r="L1744" s="9" t="s">
        <v>45</v>
      </c>
      <c r="M1744" s="9" t="str">
        <f>INDEX(key!$AS$4:$AS$7,B1744)</f>
        <v>SCG</v>
      </c>
      <c r="N1744" s="9" t="str">
        <f>INDEX(key!$I$3:$I$5,C1744)</f>
        <v>SFm</v>
      </c>
      <c r="O1744" s="9" t="str">
        <f>INDEX(key!$F$9:$F$10,D1744)</f>
        <v>Ex</v>
      </c>
      <c r="P1744" s="9" t="str">
        <f>INDEX(key!$AT$3:$BI$3,E1744)</f>
        <v>CZ02</v>
      </c>
      <c r="Q1744" s="9" t="str">
        <f>INDEX('HVACwts Src'!$D$7:$I$7,F1744)</f>
        <v>rNCEH</v>
      </c>
      <c r="R1744" s="36">
        <f>IF(G1744,INDEX('HVACwts Src'!$D$11:$U$164,(B1744-1)*39+(D1744-1)*19+E1744,(C1744-1)*6+F1744),0)</f>
        <v>0</v>
      </c>
      <c r="T1744" t="str">
        <f t="shared" si="164"/>
        <v>HV_SCGSFmExCZ02</v>
      </c>
      <c r="U1744" t="str">
        <f t="shared" si="165"/>
        <v>rNCEH</v>
      </c>
      <c r="V1744" s="36">
        <f t="shared" si="166"/>
        <v>0</v>
      </c>
    </row>
    <row r="1745" spans="1:22" x14ac:dyDescent="0.25">
      <c r="A1745" s="86">
        <f t="shared" si="167"/>
        <v>1739</v>
      </c>
      <c r="B1745">
        <v>4</v>
      </c>
      <c r="C1745">
        <v>1</v>
      </c>
      <c r="D1745">
        <v>1</v>
      </c>
      <c r="E1745">
        <v>2</v>
      </c>
      <c r="F1745">
        <v>5</v>
      </c>
      <c r="G1745" t="b">
        <f>INDEX(key!$AT$4:$BI$7,B1745,E1745)</f>
        <v>0</v>
      </c>
      <c r="H1745" t="str">
        <f t="shared" si="162"/>
        <v>HV_SCGSFmExCZ02rDXOH</v>
      </c>
      <c r="I1745" s="9" t="s">
        <v>1799</v>
      </c>
      <c r="J1745" t="str">
        <f t="shared" si="163"/>
        <v>HV_SCGSFmExCZ02</v>
      </c>
      <c r="K1745" s="9" t="s">
        <v>1662</v>
      </c>
      <c r="L1745" s="9" t="s">
        <v>45</v>
      </c>
      <c r="M1745" s="9" t="str">
        <f>INDEX(key!$AS$4:$AS$7,B1745)</f>
        <v>SCG</v>
      </c>
      <c r="N1745" s="9" t="str">
        <f>INDEX(key!$I$3:$I$5,C1745)</f>
        <v>SFm</v>
      </c>
      <c r="O1745" s="9" t="str">
        <f>INDEX(key!$F$9:$F$10,D1745)</f>
        <v>Ex</v>
      </c>
      <c r="P1745" s="9" t="str">
        <f>INDEX(key!$AT$3:$BI$3,E1745)</f>
        <v>CZ02</v>
      </c>
      <c r="Q1745" s="9" t="str">
        <f>INDEX('HVACwts Src'!$D$7:$I$7,F1745)</f>
        <v>rDXOH</v>
      </c>
      <c r="R1745" s="36">
        <f>IF(G1745,INDEX('HVACwts Src'!$D$11:$U$164,(B1745-1)*39+(D1745-1)*19+E1745,(C1745-1)*6+F1745),0)</f>
        <v>0</v>
      </c>
      <c r="T1745" t="str">
        <f t="shared" si="164"/>
        <v>HV_SCGSFmExCZ02</v>
      </c>
      <c r="U1745" t="str">
        <f t="shared" si="165"/>
        <v>rDXOH</v>
      </c>
      <c r="V1745" s="36">
        <f t="shared" si="166"/>
        <v>0</v>
      </c>
    </row>
    <row r="1746" spans="1:22" x14ac:dyDescent="0.25">
      <c r="A1746" s="86">
        <f t="shared" si="167"/>
        <v>1740</v>
      </c>
      <c r="B1746">
        <v>4</v>
      </c>
      <c r="C1746">
        <v>1</v>
      </c>
      <c r="D1746">
        <v>1</v>
      </c>
      <c r="E1746">
        <v>2</v>
      </c>
      <c r="F1746">
        <v>6</v>
      </c>
      <c r="G1746" t="b">
        <f>INDEX(key!$AT$4:$BI$7,B1746,E1746)</f>
        <v>0</v>
      </c>
      <c r="H1746" t="str">
        <f t="shared" si="162"/>
        <v>HV_SCGSFmExCZ02rNCOH</v>
      </c>
      <c r="I1746" s="9" t="s">
        <v>1799</v>
      </c>
      <c r="J1746" t="str">
        <f t="shared" si="163"/>
        <v>HV_SCGSFmExCZ02</v>
      </c>
      <c r="K1746" s="9" t="s">
        <v>1662</v>
      </c>
      <c r="L1746" s="9" t="s">
        <v>45</v>
      </c>
      <c r="M1746" s="9" t="str">
        <f>INDEX(key!$AS$4:$AS$7,B1746)</f>
        <v>SCG</v>
      </c>
      <c r="N1746" s="9" t="str">
        <f>INDEX(key!$I$3:$I$5,C1746)</f>
        <v>SFm</v>
      </c>
      <c r="O1746" s="9" t="str">
        <f>INDEX(key!$F$9:$F$10,D1746)</f>
        <v>Ex</v>
      </c>
      <c r="P1746" s="9" t="str">
        <f>INDEX(key!$AT$3:$BI$3,E1746)</f>
        <v>CZ02</v>
      </c>
      <c r="Q1746" s="9" t="str">
        <f>INDEX('HVACwts Src'!$D$7:$I$7,F1746)</f>
        <v>rNCOH</v>
      </c>
      <c r="R1746" s="36">
        <f>IF(G1746,INDEX('HVACwts Src'!$D$11:$U$164,(B1746-1)*39+(D1746-1)*19+E1746,(C1746-1)*6+F1746),0)</f>
        <v>0</v>
      </c>
      <c r="T1746" t="str">
        <f t="shared" si="164"/>
        <v>HV_SCGSFmExCZ02</v>
      </c>
      <c r="U1746" t="str">
        <f t="shared" si="165"/>
        <v>rNCOH</v>
      </c>
      <c r="V1746" s="36">
        <f t="shared" si="166"/>
        <v>0</v>
      </c>
    </row>
    <row r="1747" spans="1:22" x14ac:dyDescent="0.25">
      <c r="A1747" s="86">
        <f t="shared" si="167"/>
        <v>1741</v>
      </c>
      <c r="B1747">
        <v>4</v>
      </c>
      <c r="C1747">
        <v>1</v>
      </c>
      <c r="D1747">
        <v>1</v>
      </c>
      <c r="E1747">
        <v>3</v>
      </c>
      <c r="F1747">
        <v>1</v>
      </c>
      <c r="G1747" t="b">
        <f>INDEX(key!$AT$4:$BI$7,B1747,E1747)</f>
        <v>0</v>
      </c>
      <c r="H1747" t="str">
        <f t="shared" si="162"/>
        <v>HV_SCGSFmExCZ03rDXGF</v>
      </c>
      <c r="I1747" s="9" t="s">
        <v>1799</v>
      </c>
      <c r="J1747" t="str">
        <f t="shared" si="163"/>
        <v>HV_SCGSFmExCZ03</v>
      </c>
      <c r="K1747" s="9" t="s">
        <v>1662</v>
      </c>
      <c r="L1747" s="9" t="s">
        <v>45</v>
      </c>
      <c r="M1747" s="9" t="str">
        <f>INDEX(key!$AS$4:$AS$7,B1747)</f>
        <v>SCG</v>
      </c>
      <c r="N1747" s="9" t="str">
        <f>INDEX(key!$I$3:$I$5,C1747)</f>
        <v>SFm</v>
      </c>
      <c r="O1747" s="9" t="str">
        <f>INDEX(key!$F$9:$F$10,D1747)</f>
        <v>Ex</v>
      </c>
      <c r="P1747" s="9" t="str">
        <f>INDEX(key!$AT$3:$BI$3,E1747)</f>
        <v>CZ03</v>
      </c>
      <c r="Q1747" s="9" t="str">
        <f>INDEX('HVACwts Src'!$D$7:$I$7,F1747)</f>
        <v>rDXGF</v>
      </c>
      <c r="R1747" s="36">
        <f>IF(G1747,INDEX('HVACwts Src'!$D$11:$U$164,(B1747-1)*39+(D1747-1)*19+E1747,(C1747-1)*6+F1747),0)</f>
        <v>0</v>
      </c>
      <c r="T1747" t="str">
        <f t="shared" si="164"/>
        <v>HV_SCGSFmExCZ03</v>
      </c>
      <c r="U1747" t="str">
        <f t="shared" si="165"/>
        <v>rDXGF</v>
      </c>
      <c r="V1747" s="36">
        <f t="shared" si="166"/>
        <v>0</v>
      </c>
    </row>
    <row r="1748" spans="1:22" x14ac:dyDescent="0.25">
      <c r="A1748" s="86">
        <f t="shared" si="167"/>
        <v>1742</v>
      </c>
      <c r="B1748">
        <v>4</v>
      </c>
      <c r="C1748">
        <v>1</v>
      </c>
      <c r="D1748">
        <v>1</v>
      </c>
      <c r="E1748">
        <v>3</v>
      </c>
      <c r="F1748">
        <v>2</v>
      </c>
      <c r="G1748" t="b">
        <f>INDEX(key!$AT$4:$BI$7,B1748,E1748)</f>
        <v>0</v>
      </c>
      <c r="H1748" t="str">
        <f t="shared" si="162"/>
        <v>HV_SCGSFmExCZ03rNCGF</v>
      </c>
      <c r="I1748" s="9" t="s">
        <v>1799</v>
      </c>
      <c r="J1748" t="str">
        <f t="shared" si="163"/>
        <v>HV_SCGSFmExCZ03</v>
      </c>
      <c r="K1748" s="9" t="s">
        <v>1662</v>
      </c>
      <c r="L1748" s="9" t="s">
        <v>45</v>
      </c>
      <c r="M1748" s="9" t="str">
        <f>INDEX(key!$AS$4:$AS$7,B1748)</f>
        <v>SCG</v>
      </c>
      <c r="N1748" s="9" t="str">
        <f>INDEX(key!$I$3:$I$5,C1748)</f>
        <v>SFm</v>
      </c>
      <c r="O1748" s="9" t="str">
        <f>INDEX(key!$F$9:$F$10,D1748)</f>
        <v>Ex</v>
      </c>
      <c r="P1748" s="9" t="str">
        <f>INDEX(key!$AT$3:$BI$3,E1748)</f>
        <v>CZ03</v>
      </c>
      <c r="Q1748" s="9" t="str">
        <f>INDEX('HVACwts Src'!$D$7:$I$7,F1748)</f>
        <v>rNCGF</v>
      </c>
      <c r="R1748" s="36">
        <f>IF(G1748,INDEX('HVACwts Src'!$D$11:$U$164,(B1748-1)*39+(D1748-1)*19+E1748,(C1748-1)*6+F1748),0)</f>
        <v>0</v>
      </c>
      <c r="T1748" t="str">
        <f t="shared" si="164"/>
        <v>HV_SCGSFmExCZ03</v>
      </c>
      <c r="U1748" t="str">
        <f t="shared" si="165"/>
        <v>rNCGF</v>
      </c>
      <c r="V1748" s="36">
        <f t="shared" si="166"/>
        <v>0</v>
      </c>
    </row>
    <row r="1749" spans="1:22" x14ac:dyDescent="0.25">
      <c r="A1749" s="86">
        <f t="shared" si="167"/>
        <v>1743</v>
      </c>
      <c r="B1749">
        <v>4</v>
      </c>
      <c r="C1749">
        <v>1</v>
      </c>
      <c r="D1749">
        <v>1</v>
      </c>
      <c r="E1749">
        <v>3</v>
      </c>
      <c r="F1749">
        <v>3</v>
      </c>
      <c r="G1749" t="b">
        <f>INDEX(key!$AT$4:$BI$7,B1749,E1749)</f>
        <v>0</v>
      </c>
      <c r="H1749" t="str">
        <f t="shared" si="162"/>
        <v>HV_SCGSFmExCZ03rDXHP</v>
      </c>
      <c r="I1749" s="9" t="s">
        <v>1799</v>
      </c>
      <c r="J1749" t="str">
        <f t="shared" si="163"/>
        <v>HV_SCGSFmExCZ03</v>
      </c>
      <c r="K1749" s="9" t="s">
        <v>1662</v>
      </c>
      <c r="L1749" s="9" t="s">
        <v>45</v>
      </c>
      <c r="M1749" s="9" t="str">
        <f>INDEX(key!$AS$4:$AS$7,B1749)</f>
        <v>SCG</v>
      </c>
      <c r="N1749" s="9" t="str">
        <f>INDEX(key!$I$3:$I$5,C1749)</f>
        <v>SFm</v>
      </c>
      <c r="O1749" s="9" t="str">
        <f>INDEX(key!$F$9:$F$10,D1749)</f>
        <v>Ex</v>
      </c>
      <c r="P1749" s="9" t="str">
        <f>INDEX(key!$AT$3:$BI$3,E1749)</f>
        <v>CZ03</v>
      </c>
      <c r="Q1749" s="9" t="str">
        <f>INDEX('HVACwts Src'!$D$7:$I$7,F1749)</f>
        <v>rDXHP</v>
      </c>
      <c r="R1749" s="36">
        <f>IF(G1749,INDEX('HVACwts Src'!$D$11:$U$164,(B1749-1)*39+(D1749-1)*19+E1749,(C1749-1)*6+F1749),0)</f>
        <v>0</v>
      </c>
      <c r="T1749" t="str">
        <f t="shared" si="164"/>
        <v>HV_SCGSFmExCZ03</v>
      </c>
      <c r="U1749" t="str">
        <f t="shared" si="165"/>
        <v>rDXHP</v>
      </c>
      <c r="V1749" s="36">
        <f t="shared" si="166"/>
        <v>0</v>
      </c>
    </row>
    <row r="1750" spans="1:22" x14ac:dyDescent="0.25">
      <c r="A1750" s="86">
        <f t="shared" si="167"/>
        <v>1744</v>
      </c>
      <c r="B1750">
        <v>4</v>
      </c>
      <c r="C1750">
        <v>1</v>
      </c>
      <c r="D1750">
        <v>1</v>
      </c>
      <c r="E1750">
        <v>3</v>
      </c>
      <c r="F1750">
        <v>4</v>
      </c>
      <c r="G1750" t="b">
        <f>INDEX(key!$AT$4:$BI$7,B1750,E1750)</f>
        <v>0</v>
      </c>
      <c r="H1750" t="str">
        <f t="shared" si="162"/>
        <v>HV_SCGSFmExCZ03rNCEH</v>
      </c>
      <c r="I1750" s="9" t="s">
        <v>1799</v>
      </c>
      <c r="J1750" t="str">
        <f t="shared" si="163"/>
        <v>HV_SCGSFmExCZ03</v>
      </c>
      <c r="K1750" s="9" t="s">
        <v>1662</v>
      </c>
      <c r="L1750" s="9" t="s">
        <v>45</v>
      </c>
      <c r="M1750" s="9" t="str">
        <f>INDEX(key!$AS$4:$AS$7,B1750)</f>
        <v>SCG</v>
      </c>
      <c r="N1750" s="9" t="str">
        <f>INDEX(key!$I$3:$I$5,C1750)</f>
        <v>SFm</v>
      </c>
      <c r="O1750" s="9" t="str">
        <f>INDEX(key!$F$9:$F$10,D1750)</f>
        <v>Ex</v>
      </c>
      <c r="P1750" s="9" t="str">
        <f>INDEX(key!$AT$3:$BI$3,E1750)</f>
        <v>CZ03</v>
      </c>
      <c r="Q1750" s="9" t="str">
        <f>INDEX('HVACwts Src'!$D$7:$I$7,F1750)</f>
        <v>rNCEH</v>
      </c>
      <c r="R1750" s="36">
        <f>IF(G1750,INDEX('HVACwts Src'!$D$11:$U$164,(B1750-1)*39+(D1750-1)*19+E1750,(C1750-1)*6+F1750),0)</f>
        <v>0</v>
      </c>
      <c r="T1750" t="str">
        <f t="shared" si="164"/>
        <v>HV_SCGSFmExCZ03</v>
      </c>
      <c r="U1750" t="str">
        <f t="shared" si="165"/>
        <v>rNCEH</v>
      </c>
      <c r="V1750" s="36">
        <f t="shared" si="166"/>
        <v>0</v>
      </c>
    </row>
    <row r="1751" spans="1:22" x14ac:dyDescent="0.25">
      <c r="A1751" s="86">
        <f t="shared" si="167"/>
        <v>1745</v>
      </c>
      <c r="B1751">
        <v>4</v>
      </c>
      <c r="C1751">
        <v>1</v>
      </c>
      <c r="D1751">
        <v>1</v>
      </c>
      <c r="E1751">
        <v>3</v>
      </c>
      <c r="F1751">
        <v>5</v>
      </c>
      <c r="G1751" t="b">
        <f>INDEX(key!$AT$4:$BI$7,B1751,E1751)</f>
        <v>0</v>
      </c>
      <c r="H1751" t="str">
        <f t="shared" si="162"/>
        <v>HV_SCGSFmExCZ03rDXOH</v>
      </c>
      <c r="I1751" s="9" t="s">
        <v>1799</v>
      </c>
      <c r="J1751" t="str">
        <f t="shared" si="163"/>
        <v>HV_SCGSFmExCZ03</v>
      </c>
      <c r="K1751" s="9" t="s">
        <v>1662</v>
      </c>
      <c r="L1751" s="9" t="s">
        <v>45</v>
      </c>
      <c r="M1751" s="9" t="str">
        <f>INDEX(key!$AS$4:$AS$7,B1751)</f>
        <v>SCG</v>
      </c>
      <c r="N1751" s="9" t="str">
        <f>INDEX(key!$I$3:$I$5,C1751)</f>
        <v>SFm</v>
      </c>
      <c r="O1751" s="9" t="str">
        <f>INDEX(key!$F$9:$F$10,D1751)</f>
        <v>Ex</v>
      </c>
      <c r="P1751" s="9" t="str">
        <f>INDEX(key!$AT$3:$BI$3,E1751)</f>
        <v>CZ03</v>
      </c>
      <c r="Q1751" s="9" t="str">
        <f>INDEX('HVACwts Src'!$D$7:$I$7,F1751)</f>
        <v>rDXOH</v>
      </c>
      <c r="R1751" s="36">
        <f>IF(G1751,INDEX('HVACwts Src'!$D$11:$U$164,(B1751-1)*39+(D1751-1)*19+E1751,(C1751-1)*6+F1751),0)</f>
        <v>0</v>
      </c>
      <c r="T1751" t="str">
        <f t="shared" si="164"/>
        <v>HV_SCGSFmExCZ03</v>
      </c>
      <c r="U1751" t="str">
        <f t="shared" si="165"/>
        <v>rDXOH</v>
      </c>
      <c r="V1751" s="36">
        <f t="shared" si="166"/>
        <v>0</v>
      </c>
    </row>
    <row r="1752" spans="1:22" x14ac:dyDescent="0.25">
      <c r="A1752" s="86">
        <f t="shared" si="167"/>
        <v>1746</v>
      </c>
      <c r="B1752">
        <v>4</v>
      </c>
      <c r="C1752">
        <v>1</v>
      </c>
      <c r="D1752">
        <v>1</v>
      </c>
      <c r="E1752">
        <v>3</v>
      </c>
      <c r="F1752">
        <v>6</v>
      </c>
      <c r="G1752" t="b">
        <f>INDEX(key!$AT$4:$BI$7,B1752,E1752)</f>
        <v>0</v>
      </c>
      <c r="H1752" t="str">
        <f t="shared" si="162"/>
        <v>HV_SCGSFmExCZ03rNCOH</v>
      </c>
      <c r="I1752" s="9" t="s">
        <v>1799</v>
      </c>
      <c r="J1752" t="str">
        <f t="shared" si="163"/>
        <v>HV_SCGSFmExCZ03</v>
      </c>
      <c r="K1752" s="9" t="s">
        <v>1662</v>
      </c>
      <c r="L1752" s="9" t="s">
        <v>45</v>
      </c>
      <c r="M1752" s="9" t="str">
        <f>INDEX(key!$AS$4:$AS$7,B1752)</f>
        <v>SCG</v>
      </c>
      <c r="N1752" s="9" t="str">
        <f>INDEX(key!$I$3:$I$5,C1752)</f>
        <v>SFm</v>
      </c>
      <c r="O1752" s="9" t="str">
        <f>INDEX(key!$F$9:$F$10,D1752)</f>
        <v>Ex</v>
      </c>
      <c r="P1752" s="9" t="str">
        <f>INDEX(key!$AT$3:$BI$3,E1752)</f>
        <v>CZ03</v>
      </c>
      <c r="Q1752" s="9" t="str">
        <f>INDEX('HVACwts Src'!$D$7:$I$7,F1752)</f>
        <v>rNCOH</v>
      </c>
      <c r="R1752" s="36">
        <f>IF(G1752,INDEX('HVACwts Src'!$D$11:$U$164,(B1752-1)*39+(D1752-1)*19+E1752,(C1752-1)*6+F1752),0)</f>
        <v>0</v>
      </c>
      <c r="T1752" t="str">
        <f t="shared" si="164"/>
        <v>HV_SCGSFmExCZ03</v>
      </c>
      <c r="U1752" t="str">
        <f t="shared" si="165"/>
        <v>rNCOH</v>
      </c>
      <c r="V1752" s="36">
        <f t="shared" si="166"/>
        <v>0</v>
      </c>
    </row>
    <row r="1753" spans="1:22" x14ac:dyDescent="0.25">
      <c r="A1753" s="86">
        <f t="shared" si="167"/>
        <v>1747</v>
      </c>
      <c r="B1753">
        <v>4</v>
      </c>
      <c r="C1753">
        <v>1</v>
      </c>
      <c r="D1753">
        <v>1</v>
      </c>
      <c r="E1753">
        <v>4</v>
      </c>
      <c r="F1753">
        <v>1</v>
      </c>
      <c r="G1753" t="b">
        <f>INDEX(key!$AT$4:$BI$7,B1753,E1753)</f>
        <v>0</v>
      </c>
      <c r="H1753" t="str">
        <f t="shared" si="162"/>
        <v>HV_SCGSFmExCZ04rDXGF</v>
      </c>
      <c r="I1753" s="9" t="s">
        <v>1799</v>
      </c>
      <c r="J1753" t="str">
        <f t="shared" si="163"/>
        <v>HV_SCGSFmExCZ04</v>
      </c>
      <c r="K1753" s="9" t="s">
        <v>1662</v>
      </c>
      <c r="L1753" s="9" t="s">
        <v>45</v>
      </c>
      <c r="M1753" s="9" t="str">
        <f>INDEX(key!$AS$4:$AS$7,B1753)</f>
        <v>SCG</v>
      </c>
      <c r="N1753" s="9" t="str">
        <f>INDEX(key!$I$3:$I$5,C1753)</f>
        <v>SFm</v>
      </c>
      <c r="O1753" s="9" t="str">
        <f>INDEX(key!$F$9:$F$10,D1753)</f>
        <v>Ex</v>
      </c>
      <c r="P1753" s="9" t="str">
        <f>INDEX(key!$AT$3:$BI$3,E1753)</f>
        <v>CZ04</v>
      </c>
      <c r="Q1753" s="9" t="str">
        <f>INDEX('HVACwts Src'!$D$7:$I$7,F1753)</f>
        <v>rDXGF</v>
      </c>
      <c r="R1753" s="36">
        <f>IF(G1753,INDEX('HVACwts Src'!$D$11:$U$164,(B1753-1)*39+(D1753-1)*19+E1753,(C1753-1)*6+F1753),0)</f>
        <v>0</v>
      </c>
      <c r="T1753" t="str">
        <f t="shared" si="164"/>
        <v>HV_SCGSFmExCZ04</v>
      </c>
      <c r="U1753" t="str">
        <f t="shared" si="165"/>
        <v>rDXGF</v>
      </c>
      <c r="V1753" s="36">
        <f t="shared" si="166"/>
        <v>0</v>
      </c>
    </row>
    <row r="1754" spans="1:22" x14ac:dyDescent="0.25">
      <c r="A1754" s="86">
        <f t="shared" si="167"/>
        <v>1748</v>
      </c>
      <c r="B1754">
        <v>4</v>
      </c>
      <c r="C1754">
        <v>1</v>
      </c>
      <c r="D1754">
        <v>1</v>
      </c>
      <c r="E1754">
        <v>4</v>
      </c>
      <c r="F1754">
        <v>2</v>
      </c>
      <c r="G1754" t="b">
        <f>INDEX(key!$AT$4:$BI$7,B1754,E1754)</f>
        <v>0</v>
      </c>
      <c r="H1754" t="str">
        <f t="shared" si="162"/>
        <v>HV_SCGSFmExCZ04rNCGF</v>
      </c>
      <c r="I1754" s="9" t="s">
        <v>1799</v>
      </c>
      <c r="J1754" t="str">
        <f t="shared" si="163"/>
        <v>HV_SCGSFmExCZ04</v>
      </c>
      <c r="K1754" s="9" t="s">
        <v>1662</v>
      </c>
      <c r="L1754" s="9" t="s">
        <v>45</v>
      </c>
      <c r="M1754" s="9" t="str">
        <f>INDEX(key!$AS$4:$AS$7,B1754)</f>
        <v>SCG</v>
      </c>
      <c r="N1754" s="9" t="str">
        <f>INDEX(key!$I$3:$I$5,C1754)</f>
        <v>SFm</v>
      </c>
      <c r="O1754" s="9" t="str">
        <f>INDEX(key!$F$9:$F$10,D1754)</f>
        <v>Ex</v>
      </c>
      <c r="P1754" s="9" t="str">
        <f>INDEX(key!$AT$3:$BI$3,E1754)</f>
        <v>CZ04</v>
      </c>
      <c r="Q1754" s="9" t="str">
        <f>INDEX('HVACwts Src'!$D$7:$I$7,F1754)</f>
        <v>rNCGF</v>
      </c>
      <c r="R1754" s="36">
        <f>IF(G1754,INDEX('HVACwts Src'!$D$11:$U$164,(B1754-1)*39+(D1754-1)*19+E1754,(C1754-1)*6+F1754),0)</f>
        <v>0</v>
      </c>
      <c r="T1754" t="str">
        <f t="shared" si="164"/>
        <v>HV_SCGSFmExCZ04</v>
      </c>
      <c r="U1754" t="str">
        <f t="shared" si="165"/>
        <v>rNCGF</v>
      </c>
      <c r="V1754" s="36">
        <f t="shared" si="166"/>
        <v>0</v>
      </c>
    </row>
    <row r="1755" spans="1:22" x14ac:dyDescent="0.25">
      <c r="A1755" s="86">
        <f t="shared" si="167"/>
        <v>1749</v>
      </c>
      <c r="B1755">
        <v>4</v>
      </c>
      <c r="C1755">
        <v>1</v>
      </c>
      <c r="D1755">
        <v>1</v>
      </c>
      <c r="E1755">
        <v>4</v>
      </c>
      <c r="F1755">
        <v>3</v>
      </c>
      <c r="G1755" t="b">
        <f>INDEX(key!$AT$4:$BI$7,B1755,E1755)</f>
        <v>0</v>
      </c>
      <c r="H1755" t="str">
        <f t="shared" si="162"/>
        <v>HV_SCGSFmExCZ04rDXHP</v>
      </c>
      <c r="I1755" s="9" t="s">
        <v>1799</v>
      </c>
      <c r="J1755" t="str">
        <f t="shared" si="163"/>
        <v>HV_SCGSFmExCZ04</v>
      </c>
      <c r="K1755" s="9" t="s">
        <v>1662</v>
      </c>
      <c r="L1755" s="9" t="s">
        <v>45</v>
      </c>
      <c r="M1755" s="9" t="str">
        <f>INDEX(key!$AS$4:$AS$7,B1755)</f>
        <v>SCG</v>
      </c>
      <c r="N1755" s="9" t="str">
        <f>INDEX(key!$I$3:$I$5,C1755)</f>
        <v>SFm</v>
      </c>
      <c r="O1755" s="9" t="str">
        <f>INDEX(key!$F$9:$F$10,D1755)</f>
        <v>Ex</v>
      </c>
      <c r="P1755" s="9" t="str">
        <f>INDEX(key!$AT$3:$BI$3,E1755)</f>
        <v>CZ04</v>
      </c>
      <c r="Q1755" s="9" t="str">
        <f>INDEX('HVACwts Src'!$D$7:$I$7,F1755)</f>
        <v>rDXHP</v>
      </c>
      <c r="R1755" s="36">
        <f>IF(G1755,INDEX('HVACwts Src'!$D$11:$U$164,(B1755-1)*39+(D1755-1)*19+E1755,(C1755-1)*6+F1755),0)</f>
        <v>0</v>
      </c>
      <c r="T1755" t="str">
        <f t="shared" si="164"/>
        <v>HV_SCGSFmExCZ04</v>
      </c>
      <c r="U1755" t="str">
        <f t="shared" si="165"/>
        <v>rDXHP</v>
      </c>
      <c r="V1755" s="36">
        <f t="shared" si="166"/>
        <v>0</v>
      </c>
    </row>
    <row r="1756" spans="1:22" x14ac:dyDescent="0.25">
      <c r="A1756" s="86">
        <f t="shared" si="167"/>
        <v>1750</v>
      </c>
      <c r="B1756">
        <v>4</v>
      </c>
      <c r="C1756">
        <v>1</v>
      </c>
      <c r="D1756">
        <v>1</v>
      </c>
      <c r="E1756">
        <v>4</v>
      </c>
      <c r="F1756">
        <v>4</v>
      </c>
      <c r="G1756" t="b">
        <f>INDEX(key!$AT$4:$BI$7,B1756,E1756)</f>
        <v>0</v>
      </c>
      <c r="H1756" t="str">
        <f t="shared" si="162"/>
        <v>HV_SCGSFmExCZ04rNCEH</v>
      </c>
      <c r="I1756" s="9" t="s">
        <v>1799</v>
      </c>
      <c r="J1756" t="str">
        <f t="shared" si="163"/>
        <v>HV_SCGSFmExCZ04</v>
      </c>
      <c r="K1756" s="9" t="s">
        <v>1662</v>
      </c>
      <c r="L1756" s="9" t="s">
        <v>45</v>
      </c>
      <c r="M1756" s="9" t="str">
        <f>INDEX(key!$AS$4:$AS$7,B1756)</f>
        <v>SCG</v>
      </c>
      <c r="N1756" s="9" t="str">
        <f>INDEX(key!$I$3:$I$5,C1756)</f>
        <v>SFm</v>
      </c>
      <c r="O1756" s="9" t="str">
        <f>INDEX(key!$F$9:$F$10,D1756)</f>
        <v>Ex</v>
      </c>
      <c r="P1756" s="9" t="str">
        <f>INDEX(key!$AT$3:$BI$3,E1756)</f>
        <v>CZ04</v>
      </c>
      <c r="Q1756" s="9" t="str">
        <f>INDEX('HVACwts Src'!$D$7:$I$7,F1756)</f>
        <v>rNCEH</v>
      </c>
      <c r="R1756" s="36">
        <f>IF(G1756,INDEX('HVACwts Src'!$D$11:$U$164,(B1756-1)*39+(D1756-1)*19+E1756,(C1756-1)*6+F1756),0)</f>
        <v>0</v>
      </c>
      <c r="T1756" t="str">
        <f t="shared" si="164"/>
        <v>HV_SCGSFmExCZ04</v>
      </c>
      <c r="U1756" t="str">
        <f t="shared" si="165"/>
        <v>rNCEH</v>
      </c>
      <c r="V1756" s="36">
        <f t="shared" si="166"/>
        <v>0</v>
      </c>
    </row>
    <row r="1757" spans="1:22" x14ac:dyDescent="0.25">
      <c r="A1757" s="86">
        <f t="shared" si="167"/>
        <v>1751</v>
      </c>
      <c r="B1757">
        <v>4</v>
      </c>
      <c r="C1757">
        <v>1</v>
      </c>
      <c r="D1757">
        <v>1</v>
      </c>
      <c r="E1757">
        <v>4</v>
      </c>
      <c r="F1757">
        <v>5</v>
      </c>
      <c r="G1757" t="b">
        <f>INDEX(key!$AT$4:$BI$7,B1757,E1757)</f>
        <v>0</v>
      </c>
      <c r="H1757" t="str">
        <f t="shared" si="162"/>
        <v>HV_SCGSFmExCZ04rDXOH</v>
      </c>
      <c r="I1757" s="9" t="s">
        <v>1799</v>
      </c>
      <c r="J1757" t="str">
        <f t="shared" si="163"/>
        <v>HV_SCGSFmExCZ04</v>
      </c>
      <c r="K1757" s="9" t="s">
        <v>1662</v>
      </c>
      <c r="L1757" s="9" t="s">
        <v>45</v>
      </c>
      <c r="M1757" s="9" t="str">
        <f>INDEX(key!$AS$4:$AS$7,B1757)</f>
        <v>SCG</v>
      </c>
      <c r="N1757" s="9" t="str">
        <f>INDEX(key!$I$3:$I$5,C1757)</f>
        <v>SFm</v>
      </c>
      <c r="O1757" s="9" t="str">
        <f>INDEX(key!$F$9:$F$10,D1757)</f>
        <v>Ex</v>
      </c>
      <c r="P1757" s="9" t="str">
        <f>INDEX(key!$AT$3:$BI$3,E1757)</f>
        <v>CZ04</v>
      </c>
      <c r="Q1757" s="9" t="str">
        <f>INDEX('HVACwts Src'!$D$7:$I$7,F1757)</f>
        <v>rDXOH</v>
      </c>
      <c r="R1757" s="36">
        <f>IF(G1757,INDEX('HVACwts Src'!$D$11:$U$164,(B1757-1)*39+(D1757-1)*19+E1757,(C1757-1)*6+F1757),0)</f>
        <v>0</v>
      </c>
      <c r="T1757" t="str">
        <f t="shared" si="164"/>
        <v>HV_SCGSFmExCZ04</v>
      </c>
      <c r="U1757" t="str">
        <f t="shared" si="165"/>
        <v>rDXOH</v>
      </c>
      <c r="V1757" s="36">
        <f t="shared" si="166"/>
        <v>0</v>
      </c>
    </row>
    <row r="1758" spans="1:22" x14ac:dyDescent="0.25">
      <c r="A1758" s="86">
        <f t="shared" si="167"/>
        <v>1752</v>
      </c>
      <c r="B1758">
        <v>4</v>
      </c>
      <c r="C1758">
        <v>1</v>
      </c>
      <c r="D1758">
        <v>1</v>
      </c>
      <c r="E1758">
        <v>4</v>
      </c>
      <c r="F1758">
        <v>6</v>
      </c>
      <c r="G1758" t="b">
        <f>INDEX(key!$AT$4:$BI$7,B1758,E1758)</f>
        <v>0</v>
      </c>
      <c r="H1758" t="str">
        <f t="shared" si="162"/>
        <v>HV_SCGSFmExCZ04rNCOH</v>
      </c>
      <c r="I1758" s="9" t="s">
        <v>1799</v>
      </c>
      <c r="J1758" t="str">
        <f t="shared" si="163"/>
        <v>HV_SCGSFmExCZ04</v>
      </c>
      <c r="K1758" s="9" t="s">
        <v>1662</v>
      </c>
      <c r="L1758" s="9" t="s">
        <v>45</v>
      </c>
      <c r="M1758" s="9" t="str">
        <f>INDEX(key!$AS$4:$AS$7,B1758)</f>
        <v>SCG</v>
      </c>
      <c r="N1758" s="9" t="str">
        <f>INDEX(key!$I$3:$I$5,C1758)</f>
        <v>SFm</v>
      </c>
      <c r="O1758" s="9" t="str">
        <f>INDEX(key!$F$9:$F$10,D1758)</f>
        <v>Ex</v>
      </c>
      <c r="P1758" s="9" t="str">
        <f>INDEX(key!$AT$3:$BI$3,E1758)</f>
        <v>CZ04</v>
      </c>
      <c r="Q1758" s="9" t="str">
        <f>INDEX('HVACwts Src'!$D$7:$I$7,F1758)</f>
        <v>rNCOH</v>
      </c>
      <c r="R1758" s="36">
        <f>IF(G1758,INDEX('HVACwts Src'!$D$11:$U$164,(B1758-1)*39+(D1758-1)*19+E1758,(C1758-1)*6+F1758),0)</f>
        <v>0</v>
      </c>
      <c r="T1758" t="str">
        <f t="shared" si="164"/>
        <v>HV_SCGSFmExCZ04</v>
      </c>
      <c r="U1758" t="str">
        <f t="shared" si="165"/>
        <v>rNCOH</v>
      </c>
      <c r="V1758" s="36">
        <f t="shared" si="166"/>
        <v>0</v>
      </c>
    </row>
    <row r="1759" spans="1:22" x14ac:dyDescent="0.25">
      <c r="A1759" s="86">
        <f t="shared" si="167"/>
        <v>1753</v>
      </c>
      <c r="B1759">
        <v>4</v>
      </c>
      <c r="C1759">
        <v>1</v>
      </c>
      <c r="D1759">
        <v>1</v>
      </c>
      <c r="E1759">
        <v>5</v>
      </c>
      <c r="F1759">
        <v>1</v>
      </c>
      <c r="G1759" t="b">
        <f>INDEX(key!$AT$4:$BI$7,B1759,E1759)</f>
        <v>1</v>
      </c>
      <c r="H1759" t="str">
        <f t="shared" si="162"/>
        <v>HV_SCGSFmExCZ05rDXGF</v>
      </c>
      <c r="I1759" s="9" t="s">
        <v>1799</v>
      </c>
      <c r="J1759" t="str">
        <f t="shared" si="163"/>
        <v>HV_SCGSFmExCZ05</v>
      </c>
      <c r="K1759" s="9" t="s">
        <v>1662</v>
      </c>
      <c r="L1759" s="9" t="s">
        <v>45</v>
      </c>
      <c r="M1759" s="9" t="str">
        <f>INDEX(key!$AS$4:$AS$7,B1759)</f>
        <v>SCG</v>
      </c>
      <c r="N1759" s="9" t="str">
        <f>INDEX(key!$I$3:$I$5,C1759)</f>
        <v>SFm</v>
      </c>
      <c r="O1759" s="9" t="str">
        <f>INDEX(key!$F$9:$F$10,D1759)</f>
        <v>Ex</v>
      </c>
      <c r="P1759" s="9" t="str">
        <f>INDEX(key!$AT$3:$BI$3,E1759)</f>
        <v>CZ05</v>
      </c>
      <c r="Q1759" s="9" t="str">
        <f>INDEX('HVACwts Src'!$D$7:$I$7,F1759)</f>
        <v>rDXGF</v>
      </c>
      <c r="R1759" s="36">
        <f>IF(G1759,INDEX('HVACwts Src'!$D$11:$U$164,(B1759-1)*39+(D1759-1)*19+E1759,(C1759-1)*6+F1759),0)</f>
        <v>6073.9137000000001</v>
      </c>
      <c r="T1759" t="str">
        <f t="shared" si="164"/>
        <v>HV_SCGSFmExCZ05</v>
      </c>
      <c r="U1759" t="str">
        <f t="shared" si="165"/>
        <v>rDXGF</v>
      </c>
      <c r="V1759" s="36">
        <f t="shared" si="166"/>
        <v>6073.9137000000001</v>
      </c>
    </row>
    <row r="1760" spans="1:22" x14ac:dyDescent="0.25">
      <c r="A1760" s="86">
        <f t="shared" si="167"/>
        <v>1754</v>
      </c>
      <c r="B1760">
        <v>4</v>
      </c>
      <c r="C1760">
        <v>1</v>
      </c>
      <c r="D1760">
        <v>1</v>
      </c>
      <c r="E1760">
        <v>5</v>
      </c>
      <c r="F1760">
        <v>2</v>
      </c>
      <c r="G1760" t="b">
        <f>INDEX(key!$AT$4:$BI$7,B1760,E1760)</f>
        <v>1</v>
      </c>
      <c r="H1760" t="str">
        <f t="shared" si="162"/>
        <v>HV_SCGSFmExCZ05rNCGF</v>
      </c>
      <c r="I1760" s="9" t="s">
        <v>1799</v>
      </c>
      <c r="J1760" t="str">
        <f t="shared" si="163"/>
        <v>HV_SCGSFmExCZ05</v>
      </c>
      <c r="K1760" s="9" t="s">
        <v>1662</v>
      </c>
      <c r="L1760" s="9" t="s">
        <v>45</v>
      </c>
      <c r="M1760" s="9" t="str">
        <f>INDEX(key!$AS$4:$AS$7,B1760)</f>
        <v>SCG</v>
      </c>
      <c r="N1760" s="9" t="str">
        <f>INDEX(key!$I$3:$I$5,C1760)</f>
        <v>SFm</v>
      </c>
      <c r="O1760" s="9" t="str">
        <f>INDEX(key!$F$9:$F$10,D1760)</f>
        <v>Ex</v>
      </c>
      <c r="P1760" s="9" t="str">
        <f>INDEX(key!$AT$3:$BI$3,E1760)</f>
        <v>CZ05</v>
      </c>
      <c r="Q1760" s="9" t="str">
        <f>INDEX('HVACwts Src'!$D$7:$I$7,F1760)</f>
        <v>rNCGF</v>
      </c>
      <c r="R1760" s="36">
        <f>IF(G1760,INDEX('HVACwts Src'!$D$11:$U$164,(B1760-1)*39+(D1760-1)*19+E1760,(C1760-1)*6+F1760),0)</f>
        <v>41212.1175</v>
      </c>
      <c r="T1760" t="str">
        <f t="shared" si="164"/>
        <v>HV_SCGSFmExCZ05</v>
      </c>
      <c r="U1760" t="str">
        <f t="shared" si="165"/>
        <v>rNCGF</v>
      </c>
      <c r="V1760" s="36">
        <f t="shared" si="166"/>
        <v>41212.1175</v>
      </c>
    </row>
    <row r="1761" spans="1:22" x14ac:dyDescent="0.25">
      <c r="A1761" s="86">
        <f t="shared" si="167"/>
        <v>1755</v>
      </c>
      <c r="B1761">
        <v>4</v>
      </c>
      <c r="C1761">
        <v>1</v>
      </c>
      <c r="D1761">
        <v>1</v>
      </c>
      <c r="E1761">
        <v>5</v>
      </c>
      <c r="F1761">
        <v>3</v>
      </c>
      <c r="G1761" t="b">
        <f>INDEX(key!$AT$4:$BI$7,B1761,E1761)</f>
        <v>1</v>
      </c>
      <c r="H1761" t="str">
        <f t="shared" si="162"/>
        <v>HV_SCGSFmExCZ05rDXHP</v>
      </c>
      <c r="I1761" s="9" t="s">
        <v>1799</v>
      </c>
      <c r="J1761" t="str">
        <f t="shared" si="163"/>
        <v>HV_SCGSFmExCZ05</v>
      </c>
      <c r="K1761" s="9" t="s">
        <v>1662</v>
      </c>
      <c r="L1761" s="9" t="s">
        <v>45</v>
      </c>
      <c r="M1761" s="9" t="str">
        <f>INDEX(key!$AS$4:$AS$7,B1761)</f>
        <v>SCG</v>
      </c>
      <c r="N1761" s="9" t="str">
        <f>INDEX(key!$I$3:$I$5,C1761)</f>
        <v>SFm</v>
      </c>
      <c r="O1761" s="9" t="str">
        <f>INDEX(key!$F$9:$F$10,D1761)</f>
        <v>Ex</v>
      </c>
      <c r="P1761" s="9" t="str">
        <f>INDEX(key!$AT$3:$BI$3,E1761)</f>
        <v>CZ05</v>
      </c>
      <c r="Q1761" s="9" t="str">
        <f>INDEX('HVACwts Src'!$D$7:$I$7,F1761)</f>
        <v>rDXHP</v>
      </c>
      <c r="R1761" s="36">
        <f>IF(G1761,INDEX('HVACwts Src'!$D$11:$U$164,(B1761-1)*39+(D1761-1)*19+E1761,(C1761-1)*6+F1761),0)</f>
        <v>349.07549999999998</v>
      </c>
      <c r="T1761" t="str">
        <f t="shared" si="164"/>
        <v>HV_SCGSFmExCZ05</v>
      </c>
      <c r="U1761" t="str">
        <f t="shared" si="165"/>
        <v>rDXHP</v>
      </c>
      <c r="V1761" s="36">
        <f t="shared" si="166"/>
        <v>349.07549999999998</v>
      </c>
    </row>
    <row r="1762" spans="1:22" x14ac:dyDescent="0.25">
      <c r="A1762" s="86">
        <f t="shared" si="167"/>
        <v>1756</v>
      </c>
      <c r="B1762">
        <v>4</v>
      </c>
      <c r="C1762">
        <v>1</v>
      </c>
      <c r="D1762">
        <v>1</v>
      </c>
      <c r="E1762">
        <v>5</v>
      </c>
      <c r="F1762">
        <v>4</v>
      </c>
      <c r="G1762" t="b">
        <f>INDEX(key!$AT$4:$BI$7,B1762,E1762)</f>
        <v>1</v>
      </c>
      <c r="H1762" t="str">
        <f t="shared" si="162"/>
        <v>HV_SCGSFmExCZ05rNCEH</v>
      </c>
      <c r="I1762" s="9" t="s">
        <v>1799</v>
      </c>
      <c r="J1762" t="str">
        <f t="shared" si="163"/>
        <v>HV_SCGSFmExCZ05</v>
      </c>
      <c r="K1762" s="9" t="s">
        <v>1662</v>
      </c>
      <c r="L1762" s="9" t="s">
        <v>45</v>
      </c>
      <c r="M1762" s="9" t="str">
        <f>INDEX(key!$AS$4:$AS$7,B1762)</f>
        <v>SCG</v>
      </c>
      <c r="N1762" s="9" t="str">
        <f>INDEX(key!$I$3:$I$5,C1762)</f>
        <v>SFm</v>
      </c>
      <c r="O1762" s="9" t="str">
        <f>INDEX(key!$F$9:$F$10,D1762)</f>
        <v>Ex</v>
      </c>
      <c r="P1762" s="9" t="str">
        <f>INDEX(key!$AT$3:$BI$3,E1762)</f>
        <v>CZ05</v>
      </c>
      <c r="Q1762" s="9" t="str">
        <f>INDEX('HVACwts Src'!$D$7:$I$7,F1762)</f>
        <v>rNCEH</v>
      </c>
      <c r="R1762" s="36">
        <f>IF(G1762,INDEX('HVACwts Src'!$D$11:$U$164,(B1762-1)*39+(D1762-1)*19+E1762,(C1762-1)*6+F1762),0)</f>
        <v>2368.5125000000003</v>
      </c>
      <c r="T1762" t="str">
        <f t="shared" si="164"/>
        <v>HV_SCGSFmExCZ05</v>
      </c>
      <c r="U1762" t="str">
        <f t="shared" si="165"/>
        <v>rNCEH</v>
      </c>
      <c r="V1762" s="36">
        <f t="shared" si="166"/>
        <v>2368.5125000000003</v>
      </c>
    </row>
    <row r="1763" spans="1:22" x14ac:dyDescent="0.25">
      <c r="A1763" s="86">
        <f t="shared" si="167"/>
        <v>1757</v>
      </c>
      <c r="B1763">
        <v>4</v>
      </c>
      <c r="C1763">
        <v>1</v>
      </c>
      <c r="D1763">
        <v>1</v>
      </c>
      <c r="E1763">
        <v>5</v>
      </c>
      <c r="F1763">
        <v>5</v>
      </c>
      <c r="G1763" t="b">
        <f>INDEX(key!$AT$4:$BI$7,B1763,E1763)</f>
        <v>1</v>
      </c>
      <c r="H1763" t="str">
        <f t="shared" si="162"/>
        <v>HV_SCGSFmExCZ05rDXOH</v>
      </c>
      <c r="I1763" s="9" t="s">
        <v>1799</v>
      </c>
      <c r="J1763" t="str">
        <f t="shared" si="163"/>
        <v>HV_SCGSFmExCZ05</v>
      </c>
      <c r="K1763" s="9" t="s">
        <v>1662</v>
      </c>
      <c r="L1763" s="9" t="s">
        <v>45</v>
      </c>
      <c r="M1763" s="9" t="str">
        <f>INDEX(key!$AS$4:$AS$7,B1763)</f>
        <v>SCG</v>
      </c>
      <c r="N1763" s="9" t="str">
        <f>INDEX(key!$I$3:$I$5,C1763)</f>
        <v>SFm</v>
      </c>
      <c r="O1763" s="9" t="str">
        <f>INDEX(key!$F$9:$F$10,D1763)</f>
        <v>Ex</v>
      </c>
      <c r="P1763" s="9" t="str">
        <f>INDEX(key!$AT$3:$BI$3,E1763)</f>
        <v>CZ05</v>
      </c>
      <c r="Q1763" s="9" t="str">
        <f>INDEX('HVACwts Src'!$D$7:$I$7,F1763)</f>
        <v>rDXOH</v>
      </c>
      <c r="R1763" s="36">
        <f>IF(G1763,INDEX('HVACwts Src'!$D$11:$U$164,(B1763-1)*39+(D1763-1)*19+E1763,(C1763-1)*6+F1763),0)</f>
        <v>488.70570000000004</v>
      </c>
      <c r="T1763" t="str">
        <f t="shared" si="164"/>
        <v>HV_SCGSFmExCZ05</v>
      </c>
      <c r="U1763" t="str">
        <f t="shared" si="165"/>
        <v>rDXOH</v>
      </c>
      <c r="V1763" s="36">
        <f t="shared" si="166"/>
        <v>488.70570000000004</v>
      </c>
    </row>
    <row r="1764" spans="1:22" x14ac:dyDescent="0.25">
      <c r="A1764" s="86">
        <f t="shared" si="167"/>
        <v>1758</v>
      </c>
      <c r="B1764">
        <v>4</v>
      </c>
      <c r="C1764">
        <v>1</v>
      </c>
      <c r="D1764">
        <v>1</v>
      </c>
      <c r="E1764">
        <v>5</v>
      </c>
      <c r="F1764">
        <v>6</v>
      </c>
      <c r="G1764" t="b">
        <f>INDEX(key!$AT$4:$BI$7,B1764,E1764)</f>
        <v>1</v>
      </c>
      <c r="H1764" t="str">
        <f t="shared" si="162"/>
        <v>HV_SCGSFmExCZ05rNCOH</v>
      </c>
      <c r="I1764" s="9" t="s">
        <v>1799</v>
      </c>
      <c r="J1764" t="str">
        <f t="shared" si="163"/>
        <v>HV_SCGSFmExCZ05</v>
      </c>
      <c r="K1764" s="9" t="s">
        <v>1662</v>
      </c>
      <c r="L1764" s="9" t="s">
        <v>45</v>
      </c>
      <c r="M1764" s="9" t="str">
        <f>INDEX(key!$AS$4:$AS$7,B1764)</f>
        <v>SCG</v>
      </c>
      <c r="N1764" s="9" t="str">
        <f>INDEX(key!$I$3:$I$5,C1764)</f>
        <v>SFm</v>
      </c>
      <c r="O1764" s="9" t="str">
        <f>INDEX(key!$F$9:$F$10,D1764)</f>
        <v>Ex</v>
      </c>
      <c r="P1764" s="9" t="str">
        <f>INDEX(key!$AT$3:$BI$3,E1764)</f>
        <v>CZ05</v>
      </c>
      <c r="Q1764" s="9" t="str">
        <f>INDEX('HVACwts Src'!$D$7:$I$7,F1764)</f>
        <v>rNCOH</v>
      </c>
      <c r="R1764" s="36">
        <f>IF(G1764,INDEX('HVACwts Src'!$D$11:$U$164,(B1764-1)*39+(D1764-1)*19+E1764,(C1764-1)*6+F1764),0)</f>
        <v>3315.9175000000005</v>
      </c>
      <c r="T1764" t="str">
        <f t="shared" si="164"/>
        <v>HV_SCGSFmExCZ05</v>
      </c>
      <c r="U1764" t="str">
        <f t="shared" si="165"/>
        <v>rNCOH</v>
      </c>
      <c r="V1764" s="36">
        <f t="shared" si="166"/>
        <v>3315.9175000000005</v>
      </c>
    </row>
    <row r="1765" spans="1:22" x14ac:dyDescent="0.25">
      <c r="A1765" s="86">
        <f t="shared" si="167"/>
        <v>1759</v>
      </c>
      <c r="B1765">
        <v>4</v>
      </c>
      <c r="C1765">
        <v>1</v>
      </c>
      <c r="D1765">
        <v>1</v>
      </c>
      <c r="E1765">
        <v>6</v>
      </c>
      <c r="F1765">
        <v>1</v>
      </c>
      <c r="G1765" t="b">
        <f>INDEX(key!$AT$4:$BI$7,B1765,E1765)</f>
        <v>1</v>
      </c>
      <c r="H1765" t="str">
        <f t="shared" si="162"/>
        <v>HV_SCGSFmExCZ06rDXGF</v>
      </c>
      <c r="I1765" s="9" t="s">
        <v>1799</v>
      </c>
      <c r="J1765" t="str">
        <f t="shared" si="163"/>
        <v>HV_SCGSFmExCZ06</v>
      </c>
      <c r="K1765" s="9" t="s">
        <v>1662</v>
      </c>
      <c r="L1765" s="9" t="s">
        <v>45</v>
      </c>
      <c r="M1765" s="9" t="str">
        <f>INDEX(key!$AS$4:$AS$7,B1765)</f>
        <v>SCG</v>
      </c>
      <c r="N1765" s="9" t="str">
        <f>INDEX(key!$I$3:$I$5,C1765)</f>
        <v>SFm</v>
      </c>
      <c r="O1765" s="9" t="str">
        <f>INDEX(key!$F$9:$F$10,D1765)</f>
        <v>Ex</v>
      </c>
      <c r="P1765" s="9" t="str">
        <f>INDEX(key!$AT$3:$BI$3,E1765)</f>
        <v>CZ06</v>
      </c>
      <c r="Q1765" s="9" t="str">
        <f>INDEX('HVACwts Src'!$D$7:$I$7,F1765)</f>
        <v>rDXGF</v>
      </c>
      <c r="R1765" s="36">
        <f>IF(G1765,INDEX('HVACwts Src'!$D$11:$U$164,(B1765-1)*39+(D1765-1)*19+E1765,(C1765-1)*6+F1765),0)</f>
        <v>137045.6103</v>
      </c>
      <c r="T1765" t="str">
        <f t="shared" si="164"/>
        <v>HV_SCGSFmExCZ06</v>
      </c>
      <c r="U1765" t="str">
        <f t="shared" si="165"/>
        <v>rDXGF</v>
      </c>
      <c r="V1765" s="36">
        <f t="shared" si="166"/>
        <v>137045.6103</v>
      </c>
    </row>
    <row r="1766" spans="1:22" x14ac:dyDescent="0.25">
      <c r="A1766" s="86">
        <f t="shared" si="167"/>
        <v>1760</v>
      </c>
      <c r="B1766">
        <v>4</v>
      </c>
      <c r="C1766">
        <v>1</v>
      </c>
      <c r="D1766">
        <v>1</v>
      </c>
      <c r="E1766">
        <v>6</v>
      </c>
      <c r="F1766">
        <v>2</v>
      </c>
      <c r="G1766" t="b">
        <f>INDEX(key!$AT$4:$BI$7,B1766,E1766)</f>
        <v>1</v>
      </c>
      <c r="H1766" t="str">
        <f t="shared" si="162"/>
        <v>HV_SCGSFmExCZ06rNCGF</v>
      </c>
      <c r="I1766" s="9" t="s">
        <v>1799</v>
      </c>
      <c r="J1766" t="str">
        <f t="shared" si="163"/>
        <v>HV_SCGSFmExCZ06</v>
      </c>
      <c r="K1766" s="9" t="s">
        <v>1662</v>
      </c>
      <c r="L1766" s="9" t="s">
        <v>45</v>
      </c>
      <c r="M1766" s="9" t="str">
        <f>INDEX(key!$AS$4:$AS$7,B1766)</f>
        <v>SCG</v>
      </c>
      <c r="N1766" s="9" t="str">
        <f>INDEX(key!$I$3:$I$5,C1766)</f>
        <v>SFm</v>
      </c>
      <c r="O1766" s="9" t="str">
        <f>INDEX(key!$F$9:$F$10,D1766)</f>
        <v>Ex</v>
      </c>
      <c r="P1766" s="9" t="str">
        <f>INDEX(key!$AT$3:$BI$3,E1766)</f>
        <v>CZ06</v>
      </c>
      <c r="Q1766" s="9" t="str">
        <f>INDEX('HVACwts Src'!$D$7:$I$7,F1766)</f>
        <v>rNCGF</v>
      </c>
      <c r="R1766" s="36">
        <f>IF(G1766,INDEX('HVACwts Src'!$D$11:$U$164,(B1766-1)*39+(D1766-1)*19+E1766,(C1766-1)*6+F1766),0)</f>
        <v>204693.39990000002</v>
      </c>
      <c r="T1766" t="str">
        <f t="shared" si="164"/>
        <v>HV_SCGSFmExCZ06</v>
      </c>
      <c r="U1766" t="str">
        <f t="shared" si="165"/>
        <v>rNCGF</v>
      </c>
      <c r="V1766" s="36">
        <f t="shared" si="166"/>
        <v>204693.39990000002</v>
      </c>
    </row>
    <row r="1767" spans="1:22" x14ac:dyDescent="0.25">
      <c r="A1767" s="86">
        <f t="shared" si="167"/>
        <v>1761</v>
      </c>
      <c r="B1767">
        <v>4</v>
      </c>
      <c r="C1767">
        <v>1</v>
      </c>
      <c r="D1767">
        <v>1</v>
      </c>
      <c r="E1767">
        <v>6</v>
      </c>
      <c r="F1767">
        <v>3</v>
      </c>
      <c r="G1767" t="b">
        <f>INDEX(key!$AT$4:$BI$7,B1767,E1767)</f>
        <v>1</v>
      </c>
      <c r="H1767" t="str">
        <f t="shared" si="162"/>
        <v>HV_SCGSFmExCZ06rDXHP</v>
      </c>
      <c r="I1767" s="9" t="s">
        <v>1799</v>
      </c>
      <c r="J1767" t="str">
        <f t="shared" si="163"/>
        <v>HV_SCGSFmExCZ06</v>
      </c>
      <c r="K1767" s="9" t="s">
        <v>1662</v>
      </c>
      <c r="L1767" s="9" t="s">
        <v>45</v>
      </c>
      <c r="M1767" s="9" t="str">
        <f>INDEX(key!$AS$4:$AS$7,B1767)</f>
        <v>SCG</v>
      </c>
      <c r="N1767" s="9" t="str">
        <f>INDEX(key!$I$3:$I$5,C1767)</f>
        <v>SFm</v>
      </c>
      <c r="O1767" s="9" t="str">
        <f>INDEX(key!$F$9:$F$10,D1767)</f>
        <v>Ex</v>
      </c>
      <c r="P1767" s="9" t="str">
        <f>INDEX(key!$AT$3:$BI$3,E1767)</f>
        <v>CZ06</v>
      </c>
      <c r="Q1767" s="9" t="str">
        <f>INDEX('HVACwts Src'!$D$7:$I$7,F1767)</f>
        <v>rDXHP</v>
      </c>
      <c r="R1767" s="36">
        <f>IF(G1767,INDEX('HVACwts Src'!$D$11:$U$164,(B1767-1)*39+(D1767-1)*19+E1767,(C1767-1)*6+F1767),0)</f>
        <v>7876.1845000000003</v>
      </c>
      <c r="T1767" t="str">
        <f t="shared" si="164"/>
        <v>HV_SCGSFmExCZ06</v>
      </c>
      <c r="U1767" t="str">
        <f t="shared" si="165"/>
        <v>rDXHP</v>
      </c>
      <c r="V1767" s="36">
        <f t="shared" si="166"/>
        <v>7876.1845000000003</v>
      </c>
    </row>
    <row r="1768" spans="1:22" x14ac:dyDescent="0.25">
      <c r="A1768" s="86">
        <f t="shared" si="167"/>
        <v>1762</v>
      </c>
      <c r="B1768">
        <v>4</v>
      </c>
      <c r="C1768">
        <v>1</v>
      </c>
      <c r="D1768">
        <v>1</v>
      </c>
      <c r="E1768">
        <v>6</v>
      </c>
      <c r="F1768">
        <v>4</v>
      </c>
      <c r="G1768" t="b">
        <f>INDEX(key!$AT$4:$BI$7,B1768,E1768)</f>
        <v>1</v>
      </c>
      <c r="H1768" t="str">
        <f t="shared" si="162"/>
        <v>HV_SCGSFmExCZ06rNCEH</v>
      </c>
      <c r="I1768" s="9" t="s">
        <v>1799</v>
      </c>
      <c r="J1768" t="str">
        <f t="shared" si="163"/>
        <v>HV_SCGSFmExCZ06</v>
      </c>
      <c r="K1768" s="9" t="s">
        <v>1662</v>
      </c>
      <c r="L1768" s="9" t="s">
        <v>45</v>
      </c>
      <c r="M1768" s="9" t="str">
        <f>INDEX(key!$AS$4:$AS$7,B1768)</f>
        <v>SCG</v>
      </c>
      <c r="N1768" s="9" t="str">
        <f>INDEX(key!$I$3:$I$5,C1768)</f>
        <v>SFm</v>
      </c>
      <c r="O1768" s="9" t="str">
        <f>INDEX(key!$F$9:$F$10,D1768)</f>
        <v>Ex</v>
      </c>
      <c r="P1768" s="9" t="str">
        <f>INDEX(key!$AT$3:$BI$3,E1768)</f>
        <v>CZ06</v>
      </c>
      <c r="Q1768" s="9" t="str">
        <f>INDEX('HVACwts Src'!$D$7:$I$7,F1768)</f>
        <v>rNCEH</v>
      </c>
      <c r="R1768" s="36">
        <f>IF(G1768,INDEX('HVACwts Src'!$D$11:$U$164,(B1768-1)*39+(D1768-1)*19+E1768,(C1768-1)*6+F1768),0)</f>
        <v>11763.988499999999</v>
      </c>
      <c r="T1768" t="str">
        <f t="shared" si="164"/>
        <v>HV_SCGSFmExCZ06</v>
      </c>
      <c r="U1768" t="str">
        <f t="shared" si="165"/>
        <v>rNCEH</v>
      </c>
      <c r="V1768" s="36">
        <f t="shared" si="166"/>
        <v>11763.988499999999</v>
      </c>
    </row>
    <row r="1769" spans="1:22" x14ac:dyDescent="0.25">
      <c r="A1769" s="86">
        <f t="shared" si="167"/>
        <v>1763</v>
      </c>
      <c r="B1769">
        <v>4</v>
      </c>
      <c r="C1769">
        <v>1</v>
      </c>
      <c r="D1769">
        <v>1</v>
      </c>
      <c r="E1769">
        <v>6</v>
      </c>
      <c r="F1769">
        <v>5</v>
      </c>
      <c r="G1769" t="b">
        <f>INDEX(key!$AT$4:$BI$7,B1769,E1769)</f>
        <v>1</v>
      </c>
      <c r="H1769" t="str">
        <f t="shared" si="162"/>
        <v>HV_SCGSFmExCZ06rDXOH</v>
      </c>
      <c r="I1769" s="9" t="s">
        <v>1799</v>
      </c>
      <c r="J1769" t="str">
        <f t="shared" si="163"/>
        <v>HV_SCGSFmExCZ06</v>
      </c>
      <c r="K1769" s="9" t="s">
        <v>1662</v>
      </c>
      <c r="L1769" s="9" t="s">
        <v>45</v>
      </c>
      <c r="M1769" s="9" t="str">
        <f>INDEX(key!$AS$4:$AS$7,B1769)</f>
        <v>SCG</v>
      </c>
      <c r="N1769" s="9" t="str">
        <f>INDEX(key!$I$3:$I$5,C1769)</f>
        <v>SFm</v>
      </c>
      <c r="O1769" s="9" t="str">
        <f>INDEX(key!$F$9:$F$10,D1769)</f>
        <v>Ex</v>
      </c>
      <c r="P1769" s="9" t="str">
        <f>INDEX(key!$AT$3:$BI$3,E1769)</f>
        <v>CZ06</v>
      </c>
      <c r="Q1769" s="9" t="str">
        <f>INDEX('HVACwts Src'!$D$7:$I$7,F1769)</f>
        <v>rDXOH</v>
      </c>
      <c r="R1769" s="36">
        <f>IF(G1769,INDEX('HVACwts Src'!$D$11:$U$164,(B1769-1)*39+(D1769-1)*19+E1769,(C1769-1)*6+F1769),0)</f>
        <v>11026.658300000003</v>
      </c>
      <c r="T1769" t="str">
        <f t="shared" si="164"/>
        <v>HV_SCGSFmExCZ06</v>
      </c>
      <c r="U1769" t="str">
        <f t="shared" si="165"/>
        <v>rDXOH</v>
      </c>
      <c r="V1769" s="36">
        <f t="shared" si="166"/>
        <v>11026.658300000003</v>
      </c>
    </row>
    <row r="1770" spans="1:22" x14ac:dyDescent="0.25">
      <c r="A1770" s="86">
        <f t="shared" si="167"/>
        <v>1764</v>
      </c>
      <c r="B1770">
        <v>4</v>
      </c>
      <c r="C1770">
        <v>1</v>
      </c>
      <c r="D1770">
        <v>1</v>
      </c>
      <c r="E1770">
        <v>6</v>
      </c>
      <c r="F1770">
        <v>6</v>
      </c>
      <c r="G1770" t="b">
        <f>INDEX(key!$AT$4:$BI$7,B1770,E1770)</f>
        <v>1</v>
      </c>
      <c r="H1770" t="str">
        <f t="shared" si="162"/>
        <v>HV_SCGSFmExCZ06rNCOH</v>
      </c>
      <c r="I1770" s="9" t="s">
        <v>1799</v>
      </c>
      <c r="J1770" t="str">
        <f t="shared" si="163"/>
        <v>HV_SCGSFmExCZ06</v>
      </c>
      <c r="K1770" s="9" t="s">
        <v>1662</v>
      </c>
      <c r="L1770" s="9" t="s">
        <v>45</v>
      </c>
      <c r="M1770" s="9" t="str">
        <f>INDEX(key!$AS$4:$AS$7,B1770)</f>
        <v>SCG</v>
      </c>
      <c r="N1770" s="9" t="str">
        <f>INDEX(key!$I$3:$I$5,C1770)</f>
        <v>SFm</v>
      </c>
      <c r="O1770" s="9" t="str">
        <f>INDEX(key!$F$9:$F$10,D1770)</f>
        <v>Ex</v>
      </c>
      <c r="P1770" s="9" t="str">
        <f>INDEX(key!$AT$3:$BI$3,E1770)</f>
        <v>CZ06</v>
      </c>
      <c r="Q1770" s="9" t="str">
        <f>INDEX('HVACwts Src'!$D$7:$I$7,F1770)</f>
        <v>rNCOH</v>
      </c>
      <c r="R1770" s="36">
        <f>IF(G1770,INDEX('HVACwts Src'!$D$11:$U$164,(B1770-1)*39+(D1770-1)*19+E1770,(C1770-1)*6+F1770),0)</f>
        <v>16469.583900000001</v>
      </c>
      <c r="T1770" t="str">
        <f t="shared" si="164"/>
        <v>HV_SCGSFmExCZ06</v>
      </c>
      <c r="U1770" t="str">
        <f t="shared" si="165"/>
        <v>rNCOH</v>
      </c>
      <c r="V1770" s="36">
        <f t="shared" si="166"/>
        <v>16469.583900000001</v>
      </c>
    </row>
    <row r="1771" spans="1:22" x14ac:dyDescent="0.25">
      <c r="A1771" s="86">
        <f t="shared" si="167"/>
        <v>1765</v>
      </c>
      <c r="B1771">
        <v>4</v>
      </c>
      <c r="C1771">
        <v>1</v>
      </c>
      <c r="D1771">
        <v>1</v>
      </c>
      <c r="E1771">
        <v>7</v>
      </c>
      <c r="F1771">
        <v>1</v>
      </c>
      <c r="G1771" t="b">
        <f>INDEX(key!$AT$4:$BI$7,B1771,E1771)</f>
        <v>0</v>
      </c>
      <c r="H1771" t="str">
        <f t="shared" si="162"/>
        <v>HV_SCGSFmExCZ07rDXGF</v>
      </c>
      <c r="I1771" s="9" t="s">
        <v>1799</v>
      </c>
      <c r="J1771" t="str">
        <f t="shared" si="163"/>
        <v>HV_SCGSFmExCZ07</v>
      </c>
      <c r="K1771" s="9" t="s">
        <v>1662</v>
      </c>
      <c r="L1771" s="9" t="s">
        <v>45</v>
      </c>
      <c r="M1771" s="9" t="str">
        <f>INDEX(key!$AS$4:$AS$7,B1771)</f>
        <v>SCG</v>
      </c>
      <c r="N1771" s="9" t="str">
        <f>INDEX(key!$I$3:$I$5,C1771)</f>
        <v>SFm</v>
      </c>
      <c r="O1771" s="9" t="str">
        <f>INDEX(key!$F$9:$F$10,D1771)</f>
        <v>Ex</v>
      </c>
      <c r="P1771" s="9" t="str">
        <f>INDEX(key!$AT$3:$BI$3,E1771)</f>
        <v>CZ07</v>
      </c>
      <c r="Q1771" s="9" t="str">
        <f>INDEX('HVACwts Src'!$D$7:$I$7,F1771)</f>
        <v>rDXGF</v>
      </c>
      <c r="R1771" s="36">
        <f>IF(G1771,INDEX('HVACwts Src'!$D$11:$U$164,(B1771-1)*39+(D1771-1)*19+E1771,(C1771-1)*6+F1771),0)</f>
        <v>0</v>
      </c>
      <c r="T1771" t="str">
        <f t="shared" si="164"/>
        <v>HV_SCGSFmExCZ07</v>
      </c>
      <c r="U1771" t="str">
        <f t="shared" si="165"/>
        <v>rDXGF</v>
      </c>
      <c r="V1771" s="36">
        <f t="shared" si="166"/>
        <v>0</v>
      </c>
    </row>
    <row r="1772" spans="1:22" x14ac:dyDescent="0.25">
      <c r="A1772" s="86">
        <f t="shared" si="167"/>
        <v>1766</v>
      </c>
      <c r="B1772">
        <v>4</v>
      </c>
      <c r="C1772">
        <v>1</v>
      </c>
      <c r="D1772">
        <v>1</v>
      </c>
      <c r="E1772">
        <v>7</v>
      </c>
      <c r="F1772">
        <v>2</v>
      </c>
      <c r="G1772" t="b">
        <f>INDEX(key!$AT$4:$BI$7,B1772,E1772)</f>
        <v>0</v>
      </c>
      <c r="H1772" t="str">
        <f t="shared" si="162"/>
        <v>HV_SCGSFmExCZ07rNCGF</v>
      </c>
      <c r="I1772" s="9" t="s">
        <v>1799</v>
      </c>
      <c r="J1772" t="str">
        <f t="shared" si="163"/>
        <v>HV_SCGSFmExCZ07</v>
      </c>
      <c r="K1772" s="9" t="s">
        <v>1662</v>
      </c>
      <c r="L1772" s="9" t="s">
        <v>45</v>
      </c>
      <c r="M1772" s="9" t="str">
        <f>INDEX(key!$AS$4:$AS$7,B1772)</f>
        <v>SCG</v>
      </c>
      <c r="N1772" s="9" t="str">
        <f>INDEX(key!$I$3:$I$5,C1772)</f>
        <v>SFm</v>
      </c>
      <c r="O1772" s="9" t="str">
        <f>INDEX(key!$F$9:$F$10,D1772)</f>
        <v>Ex</v>
      </c>
      <c r="P1772" s="9" t="str">
        <f>INDEX(key!$AT$3:$BI$3,E1772)</f>
        <v>CZ07</v>
      </c>
      <c r="Q1772" s="9" t="str">
        <f>INDEX('HVACwts Src'!$D$7:$I$7,F1772)</f>
        <v>rNCGF</v>
      </c>
      <c r="R1772" s="36">
        <f>IF(G1772,INDEX('HVACwts Src'!$D$11:$U$164,(B1772-1)*39+(D1772-1)*19+E1772,(C1772-1)*6+F1772),0)</f>
        <v>0</v>
      </c>
      <c r="T1772" t="str">
        <f t="shared" si="164"/>
        <v>HV_SCGSFmExCZ07</v>
      </c>
      <c r="U1772" t="str">
        <f t="shared" si="165"/>
        <v>rNCGF</v>
      </c>
      <c r="V1772" s="36">
        <f t="shared" si="166"/>
        <v>0</v>
      </c>
    </row>
    <row r="1773" spans="1:22" x14ac:dyDescent="0.25">
      <c r="A1773" s="86">
        <f t="shared" si="167"/>
        <v>1767</v>
      </c>
      <c r="B1773">
        <v>4</v>
      </c>
      <c r="C1773">
        <v>1</v>
      </c>
      <c r="D1773">
        <v>1</v>
      </c>
      <c r="E1773">
        <v>7</v>
      </c>
      <c r="F1773">
        <v>3</v>
      </c>
      <c r="G1773" t="b">
        <f>INDEX(key!$AT$4:$BI$7,B1773,E1773)</f>
        <v>0</v>
      </c>
      <c r="H1773" t="str">
        <f t="shared" si="162"/>
        <v>HV_SCGSFmExCZ07rDXHP</v>
      </c>
      <c r="I1773" s="9" t="s">
        <v>1799</v>
      </c>
      <c r="J1773" t="str">
        <f t="shared" si="163"/>
        <v>HV_SCGSFmExCZ07</v>
      </c>
      <c r="K1773" s="9" t="s">
        <v>1662</v>
      </c>
      <c r="L1773" s="9" t="s">
        <v>45</v>
      </c>
      <c r="M1773" s="9" t="str">
        <f>INDEX(key!$AS$4:$AS$7,B1773)</f>
        <v>SCG</v>
      </c>
      <c r="N1773" s="9" t="str">
        <f>INDEX(key!$I$3:$I$5,C1773)</f>
        <v>SFm</v>
      </c>
      <c r="O1773" s="9" t="str">
        <f>INDEX(key!$F$9:$F$10,D1773)</f>
        <v>Ex</v>
      </c>
      <c r="P1773" s="9" t="str">
        <f>INDEX(key!$AT$3:$BI$3,E1773)</f>
        <v>CZ07</v>
      </c>
      <c r="Q1773" s="9" t="str">
        <f>INDEX('HVACwts Src'!$D$7:$I$7,F1773)</f>
        <v>rDXHP</v>
      </c>
      <c r="R1773" s="36">
        <f>IF(G1773,INDEX('HVACwts Src'!$D$11:$U$164,(B1773-1)*39+(D1773-1)*19+E1773,(C1773-1)*6+F1773),0)</f>
        <v>0</v>
      </c>
      <c r="T1773" t="str">
        <f t="shared" si="164"/>
        <v>HV_SCGSFmExCZ07</v>
      </c>
      <c r="U1773" t="str">
        <f t="shared" si="165"/>
        <v>rDXHP</v>
      </c>
      <c r="V1773" s="36">
        <f t="shared" si="166"/>
        <v>0</v>
      </c>
    </row>
    <row r="1774" spans="1:22" x14ac:dyDescent="0.25">
      <c r="A1774" s="86">
        <f t="shared" si="167"/>
        <v>1768</v>
      </c>
      <c r="B1774">
        <v>4</v>
      </c>
      <c r="C1774">
        <v>1</v>
      </c>
      <c r="D1774">
        <v>1</v>
      </c>
      <c r="E1774">
        <v>7</v>
      </c>
      <c r="F1774">
        <v>4</v>
      </c>
      <c r="G1774" t="b">
        <f>INDEX(key!$AT$4:$BI$7,B1774,E1774)</f>
        <v>0</v>
      </c>
      <c r="H1774" t="str">
        <f t="shared" si="162"/>
        <v>HV_SCGSFmExCZ07rNCEH</v>
      </c>
      <c r="I1774" s="9" t="s">
        <v>1799</v>
      </c>
      <c r="J1774" t="str">
        <f t="shared" si="163"/>
        <v>HV_SCGSFmExCZ07</v>
      </c>
      <c r="K1774" s="9" t="s">
        <v>1662</v>
      </c>
      <c r="L1774" s="9" t="s">
        <v>45</v>
      </c>
      <c r="M1774" s="9" t="str">
        <f>INDEX(key!$AS$4:$AS$7,B1774)</f>
        <v>SCG</v>
      </c>
      <c r="N1774" s="9" t="str">
        <f>INDEX(key!$I$3:$I$5,C1774)</f>
        <v>SFm</v>
      </c>
      <c r="O1774" s="9" t="str">
        <f>INDEX(key!$F$9:$F$10,D1774)</f>
        <v>Ex</v>
      </c>
      <c r="P1774" s="9" t="str">
        <f>INDEX(key!$AT$3:$BI$3,E1774)</f>
        <v>CZ07</v>
      </c>
      <c r="Q1774" s="9" t="str">
        <f>INDEX('HVACwts Src'!$D$7:$I$7,F1774)</f>
        <v>rNCEH</v>
      </c>
      <c r="R1774" s="36">
        <f>IF(G1774,INDEX('HVACwts Src'!$D$11:$U$164,(B1774-1)*39+(D1774-1)*19+E1774,(C1774-1)*6+F1774),0)</f>
        <v>0</v>
      </c>
      <c r="T1774" t="str">
        <f t="shared" si="164"/>
        <v>HV_SCGSFmExCZ07</v>
      </c>
      <c r="U1774" t="str">
        <f t="shared" si="165"/>
        <v>rNCEH</v>
      </c>
      <c r="V1774" s="36">
        <f t="shared" si="166"/>
        <v>0</v>
      </c>
    </row>
    <row r="1775" spans="1:22" x14ac:dyDescent="0.25">
      <c r="A1775" s="86">
        <f t="shared" si="167"/>
        <v>1769</v>
      </c>
      <c r="B1775">
        <v>4</v>
      </c>
      <c r="C1775">
        <v>1</v>
      </c>
      <c r="D1775">
        <v>1</v>
      </c>
      <c r="E1775">
        <v>7</v>
      </c>
      <c r="F1775">
        <v>5</v>
      </c>
      <c r="G1775" t="b">
        <f>INDEX(key!$AT$4:$BI$7,B1775,E1775)</f>
        <v>0</v>
      </c>
      <c r="H1775" t="str">
        <f t="shared" si="162"/>
        <v>HV_SCGSFmExCZ07rDXOH</v>
      </c>
      <c r="I1775" s="9" t="s">
        <v>1799</v>
      </c>
      <c r="J1775" t="str">
        <f t="shared" si="163"/>
        <v>HV_SCGSFmExCZ07</v>
      </c>
      <c r="K1775" s="9" t="s">
        <v>1662</v>
      </c>
      <c r="L1775" s="9" t="s">
        <v>45</v>
      </c>
      <c r="M1775" s="9" t="str">
        <f>INDEX(key!$AS$4:$AS$7,B1775)</f>
        <v>SCG</v>
      </c>
      <c r="N1775" s="9" t="str">
        <f>INDEX(key!$I$3:$I$5,C1775)</f>
        <v>SFm</v>
      </c>
      <c r="O1775" s="9" t="str">
        <f>INDEX(key!$F$9:$F$10,D1775)</f>
        <v>Ex</v>
      </c>
      <c r="P1775" s="9" t="str">
        <f>INDEX(key!$AT$3:$BI$3,E1775)</f>
        <v>CZ07</v>
      </c>
      <c r="Q1775" s="9" t="str">
        <f>INDEX('HVACwts Src'!$D$7:$I$7,F1775)</f>
        <v>rDXOH</v>
      </c>
      <c r="R1775" s="36">
        <f>IF(G1775,INDEX('HVACwts Src'!$D$11:$U$164,(B1775-1)*39+(D1775-1)*19+E1775,(C1775-1)*6+F1775),0)</f>
        <v>0</v>
      </c>
      <c r="T1775" t="str">
        <f t="shared" si="164"/>
        <v>HV_SCGSFmExCZ07</v>
      </c>
      <c r="U1775" t="str">
        <f t="shared" si="165"/>
        <v>rDXOH</v>
      </c>
      <c r="V1775" s="36">
        <f t="shared" si="166"/>
        <v>0</v>
      </c>
    </row>
    <row r="1776" spans="1:22" x14ac:dyDescent="0.25">
      <c r="A1776" s="86">
        <f t="shared" si="167"/>
        <v>1770</v>
      </c>
      <c r="B1776">
        <v>4</v>
      </c>
      <c r="C1776">
        <v>1</v>
      </c>
      <c r="D1776">
        <v>1</v>
      </c>
      <c r="E1776">
        <v>7</v>
      </c>
      <c r="F1776">
        <v>6</v>
      </c>
      <c r="G1776" t="b">
        <f>INDEX(key!$AT$4:$BI$7,B1776,E1776)</f>
        <v>0</v>
      </c>
      <c r="H1776" t="str">
        <f t="shared" si="162"/>
        <v>HV_SCGSFmExCZ07rNCOH</v>
      </c>
      <c r="I1776" s="9" t="s">
        <v>1799</v>
      </c>
      <c r="J1776" t="str">
        <f t="shared" si="163"/>
        <v>HV_SCGSFmExCZ07</v>
      </c>
      <c r="K1776" s="9" t="s">
        <v>1662</v>
      </c>
      <c r="L1776" s="9" t="s">
        <v>45</v>
      </c>
      <c r="M1776" s="9" t="str">
        <f>INDEX(key!$AS$4:$AS$7,B1776)</f>
        <v>SCG</v>
      </c>
      <c r="N1776" s="9" t="str">
        <f>INDEX(key!$I$3:$I$5,C1776)</f>
        <v>SFm</v>
      </c>
      <c r="O1776" s="9" t="str">
        <f>INDEX(key!$F$9:$F$10,D1776)</f>
        <v>Ex</v>
      </c>
      <c r="P1776" s="9" t="str">
        <f>INDEX(key!$AT$3:$BI$3,E1776)</f>
        <v>CZ07</v>
      </c>
      <c r="Q1776" s="9" t="str">
        <f>INDEX('HVACwts Src'!$D$7:$I$7,F1776)</f>
        <v>rNCOH</v>
      </c>
      <c r="R1776" s="36">
        <f>IF(G1776,INDEX('HVACwts Src'!$D$11:$U$164,(B1776-1)*39+(D1776-1)*19+E1776,(C1776-1)*6+F1776),0)</f>
        <v>0</v>
      </c>
      <c r="T1776" t="str">
        <f t="shared" si="164"/>
        <v>HV_SCGSFmExCZ07</v>
      </c>
      <c r="U1776" t="str">
        <f t="shared" si="165"/>
        <v>rNCOH</v>
      </c>
      <c r="V1776" s="36">
        <f t="shared" si="166"/>
        <v>0</v>
      </c>
    </row>
    <row r="1777" spans="1:22" x14ac:dyDescent="0.25">
      <c r="A1777" s="86">
        <f t="shared" si="167"/>
        <v>1771</v>
      </c>
      <c r="B1777">
        <v>4</v>
      </c>
      <c r="C1777">
        <v>1</v>
      </c>
      <c r="D1777">
        <v>1</v>
      </c>
      <c r="E1777">
        <v>8</v>
      </c>
      <c r="F1777">
        <v>1</v>
      </c>
      <c r="G1777" t="b">
        <f>INDEX(key!$AT$4:$BI$7,B1777,E1777)</f>
        <v>1</v>
      </c>
      <c r="H1777" t="str">
        <f t="shared" si="162"/>
        <v>HV_SCGSFmExCZ08rDXGF</v>
      </c>
      <c r="I1777" s="9" t="s">
        <v>1799</v>
      </c>
      <c r="J1777" t="str">
        <f t="shared" si="163"/>
        <v>HV_SCGSFmExCZ08</v>
      </c>
      <c r="K1777" s="9" t="s">
        <v>1662</v>
      </c>
      <c r="L1777" s="9" t="s">
        <v>45</v>
      </c>
      <c r="M1777" s="9" t="str">
        <f>INDEX(key!$AS$4:$AS$7,B1777)</f>
        <v>SCG</v>
      </c>
      <c r="N1777" s="9" t="str">
        <f>INDEX(key!$I$3:$I$5,C1777)</f>
        <v>SFm</v>
      </c>
      <c r="O1777" s="9" t="str">
        <f>INDEX(key!$F$9:$F$10,D1777)</f>
        <v>Ex</v>
      </c>
      <c r="P1777" s="9" t="str">
        <f>INDEX(key!$AT$3:$BI$3,E1777)</f>
        <v>CZ08</v>
      </c>
      <c r="Q1777" s="9" t="str">
        <f>INDEX('HVACwts Src'!$D$7:$I$7,F1777)</f>
        <v>rDXGF</v>
      </c>
      <c r="R1777" s="36">
        <f>IF(G1777,INDEX('HVACwts Src'!$D$11:$U$164,(B1777-1)*39+(D1777-1)*19+E1777,(C1777-1)*6+F1777),0)</f>
        <v>202825.78830000001</v>
      </c>
      <c r="T1777" t="str">
        <f t="shared" si="164"/>
        <v>HV_SCGSFmExCZ08</v>
      </c>
      <c r="U1777" t="str">
        <f t="shared" si="165"/>
        <v>rDXGF</v>
      </c>
      <c r="V1777" s="36">
        <f t="shared" si="166"/>
        <v>202825.78830000001</v>
      </c>
    </row>
    <row r="1778" spans="1:22" x14ac:dyDescent="0.25">
      <c r="A1778" s="86">
        <f t="shared" si="167"/>
        <v>1772</v>
      </c>
      <c r="B1778">
        <v>4</v>
      </c>
      <c r="C1778">
        <v>1</v>
      </c>
      <c r="D1778">
        <v>1</v>
      </c>
      <c r="E1778">
        <v>8</v>
      </c>
      <c r="F1778">
        <v>2</v>
      </c>
      <c r="G1778" t="b">
        <f>INDEX(key!$AT$4:$BI$7,B1778,E1778)</f>
        <v>1</v>
      </c>
      <c r="H1778" t="str">
        <f t="shared" si="162"/>
        <v>HV_SCGSFmExCZ08rNCGF</v>
      </c>
      <c r="I1778" s="9" t="s">
        <v>1799</v>
      </c>
      <c r="J1778" t="str">
        <f t="shared" si="163"/>
        <v>HV_SCGSFmExCZ08</v>
      </c>
      <c r="K1778" s="9" t="s">
        <v>1662</v>
      </c>
      <c r="L1778" s="9" t="s">
        <v>45</v>
      </c>
      <c r="M1778" s="9" t="str">
        <f>INDEX(key!$AS$4:$AS$7,B1778)</f>
        <v>SCG</v>
      </c>
      <c r="N1778" s="9" t="str">
        <f>INDEX(key!$I$3:$I$5,C1778)</f>
        <v>SFm</v>
      </c>
      <c r="O1778" s="9" t="str">
        <f>INDEX(key!$F$9:$F$10,D1778)</f>
        <v>Ex</v>
      </c>
      <c r="P1778" s="9" t="str">
        <f>INDEX(key!$AT$3:$BI$3,E1778)</f>
        <v>CZ08</v>
      </c>
      <c r="Q1778" s="9" t="str">
        <f>INDEX('HVACwts Src'!$D$7:$I$7,F1778)</f>
        <v>rNCGF</v>
      </c>
      <c r="R1778" s="36">
        <f>IF(G1778,INDEX('HVACwts Src'!$D$11:$U$164,(B1778-1)*39+(D1778-1)*19+E1778,(C1778-1)*6+F1778),0)</f>
        <v>215951.60009999995</v>
      </c>
      <c r="T1778" t="str">
        <f t="shared" si="164"/>
        <v>HV_SCGSFmExCZ08</v>
      </c>
      <c r="U1778" t="str">
        <f t="shared" si="165"/>
        <v>rNCGF</v>
      </c>
      <c r="V1778" s="36">
        <f t="shared" si="166"/>
        <v>215951.60009999995</v>
      </c>
    </row>
    <row r="1779" spans="1:22" x14ac:dyDescent="0.25">
      <c r="A1779" s="86">
        <f t="shared" si="167"/>
        <v>1773</v>
      </c>
      <c r="B1779">
        <v>4</v>
      </c>
      <c r="C1779">
        <v>1</v>
      </c>
      <c r="D1779">
        <v>1</v>
      </c>
      <c r="E1779">
        <v>8</v>
      </c>
      <c r="F1779">
        <v>3</v>
      </c>
      <c r="G1779" t="b">
        <f>INDEX(key!$AT$4:$BI$7,B1779,E1779)</f>
        <v>1</v>
      </c>
      <c r="H1779" t="str">
        <f t="shared" si="162"/>
        <v>HV_SCGSFmExCZ08rDXHP</v>
      </c>
      <c r="I1779" s="9" t="s">
        <v>1799</v>
      </c>
      <c r="J1779" t="str">
        <f t="shared" si="163"/>
        <v>HV_SCGSFmExCZ08</v>
      </c>
      <c r="K1779" s="9" t="s">
        <v>1662</v>
      </c>
      <c r="L1779" s="9" t="s">
        <v>45</v>
      </c>
      <c r="M1779" s="9" t="str">
        <f>INDEX(key!$AS$4:$AS$7,B1779)</f>
        <v>SCG</v>
      </c>
      <c r="N1779" s="9" t="str">
        <f>INDEX(key!$I$3:$I$5,C1779)</f>
        <v>SFm</v>
      </c>
      <c r="O1779" s="9" t="str">
        <f>INDEX(key!$F$9:$F$10,D1779)</f>
        <v>Ex</v>
      </c>
      <c r="P1779" s="9" t="str">
        <f>INDEX(key!$AT$3:$BI$3,E1779)</f>
        <v>CZ08</v>
      </c>
      <c r="Q1779" s="9" t="str">
        <f>INDEX('HVACwts Src'!$D$7:$I$7,F1779)</f>
        <v>rDXHP</v>
      </c>
      <c r="R1779" s="36">
        <f>IF(G1779,INDEX('HVACwts Src'!$D$11:$U$164,(B1779-1)*39+(D1779-1)*19+E1779,(C1779-1)*6+F1779),0)</f>
        <v>11656.654500000002</v>
      </c>
      <c r="T1779" t="str">
        <f t="shared" si="164"/>
        <v>HV_SCGSFmExCZ08</v>
      </c>
      <c r="U1779" t="str">
        <f t="shared" si="165"/>
        <v>rDXHP</v>
      </c>
      <c r="V1779" s="36">
        <f t="shared" si="166"/>
        <v>11656.654500000002</v>
      </c>
    </row>
    <row r="1780" spans="1:22" x14ac:dyDescent="0.25">
      <c r="A1780" s="86">
        <f t="shared" si="167"/>
        <v>1774</v>
      </c>
      <c r="B1780">
        <v>4</v>
      </c>
      <c r="C1780">
        <v>1</v>
      </c>
      <c r="D1780">
        <v>1</v>
      </c>
      <c r="E1780">
        <v>8</v>
      </c>
      <c r="F1780">
        <v>4</v>
      </c>
      <c r="G1780" t="b">
        <f>INDEX(key!$AT$4:$BI$7,B1780,E1780)</f>
        <v>1</v>
      </c>
      <c r="H1780" t="str">
        <f t="shared" si="162"/>
        <v>HV_SCGSFmExCZ08rNCEH</v>
      </c>
      <c r="I1780" s="9" t="s">
        <v>1799</v>
      </c>
      <c r="J1780" t="str">
        <f t="shared" si="163"/>
        <v>HV_SCGSFmExCZ08</v>
      </c>
      <c r="K1780" s="9" t="s">
        <v>1662</v>
      </c>
      <c r="L1780" s="9" t="s">
        <v>45</v>
      </c>
      <c r="M1780" s="9" t="str">
        <f>INDEX(key!$AS$4:$AS$7,B1780)</f>
        <v>SCG</v>
      </c>
      <c r="N1780" s="9" t="str">
        <f>INDEX(key!$I$3:$I$5,C1780)</f>
        <v>SFm</v>
      </c>
      <c r="O1780" s="9" t="str">
        <f>INDEX(key!$F$9:$F$10,D1780)</f>
        <v>Ex</v>
      </c>
      <c r="P1780" s="9" t="str">
        <f>INDEX(key!$AT$3:$BI$3,E1780)</f>
        <v>CZ08</v>
      </c>
      <c r="Q1780" s="9" t="str">
        <f>INDEX('HVACwts Src'!$D$7:$I$7,F1780)</f>
        <v>rNCEH</v>
      </c>
      <c r="R1780" s="36">
        <f>IF(G1780,INDEX('HVACwts Src'!$D$11:$U$164,(B1780-1)*39+(D1780-1)*19+E1780,(C1780-1)*6+F1780),0)</f>
        <v>12411.011500000002</v>
      </c>
      <c r="T1780" t="str">
        <f t="shared" si="164"/>
        <v>HV_SCGSFmExCZ08</v>
      </c>
      <c r="U1780" t="str">
        <f t="shared" si="165"/>
        <v>rNCEH</v>
      </c>
      <c r="V1780" s="36">
        <f t="shared" si="166"/>
        <v>12411.011500000002</v>
      </c>
    </row>
    <row r="1781" spans="1:22" x14ac:dyDescent="0.25">
      <c r="A1781" s="86">
        <f t="shared" si="167"/>
        <v>1775</v>
      </c>
      <c r="B1781">
        <v>4</v>
      </c>
      <c r="C1781">
        <v>1</v>
      </c>
      <c r="D1781">
        <v>1</v>
      </c>
      <c r="E1781">
        <v>8</v>
      </c>
      <c r="F1781">
        <v>5</v>
      </c>
      <c r="G1781" t="b">
        <f>INDEX(key!$AT$4:$BI$7,B1781,E1781)</f>
        <v>1</v>
      </c>
      <c r="H1781" t="str">
        <f t="shared" si="162"/>
        <v>HV_SCGSFmExCZ08rDXOH</v>
      </c>
      <c r="I1781" s="9" t="s">
        <v>1799</v>
      </c>
      <c r="J1781" t="str">
        <f t="shared" si="163"/>
        <v>HV_SCGSFmExCZ08</v>
      </c>
      <c r="K1781" s="9" t="s">
        <v>1662</v>
      </c>
      <c r="L1781" s="9" t="s">
        <v>45</v>
      </c>
      <c r="M1781" s="9" t="str">
        <f>INDEX(key!$AS$4:$AS$7,B1781)</f>
        <v>SCG</v>
      </c>
      <c r="N1781" s="9" t="str">
        <f>INDEX(key!$I$3:$I$5,C1781)</f>
        <v>SFm</v>
      </c>
      <c r="O1781" s="9" t="str">
        <f>INDEX(key!$F$9:$F$10,D1781)</f>
        <v>Ex</v>
      </c>
      <c r="P1781" s="9" t="str">
        <f>INDEX(key!$AT$3:$BI$3,E1781)</f>
        <v>CZ08</v>
      </c>
      <c r="Q1781" s="9" t="str">
        <f>INDEX('HVACwts Src'!$D$7:$I$7,F1781)</f>
        <v>rDXOH</v>
      </c>
      <c r="R1781" s="36">
        <f>IF(G1781,INDEX('HVACwts Src'!$D$11:$U$164,(B1781-1)*39+(D1781-1)*19+E1781,(C1781-1)*6+F1781),0)</f>
        <v>16319.3163</v>
      </c>
      <c r="T1781" t="str">
        <f t="shared" si="164"/>
        <v>HV_SCGSFmExCZ08</v>
      </c>
      <c r="U1781" t="str">
        <f t="shared" si="165"/>
        <v>rDXOH</v>
      </c>
      <c r="V1781" s="36">
        <f t="shared" si="166"/>
        <v>16319.3163</v>
      </c>
    </row>
    <row r="1782" spans="1:22" x14ac:dyDescent="0.25">
      <c r="A1782" s="86">
        <f t="shared" si="167"/>
        <v>1776</v>
      </c>
      <c r="B1782">
        <v>4</v>
      </c>
      <c r="C1782">
        <v>1</v>
      </c>
      <c r="D1782">
        <v>1</v>
      </c>
      <c r="E1782">
        <v>8</v>
      </c>
      <c r="F1782">
        <v>6</v>
      </c>
      <c r="G1782" t="b">
        <f>INDEX(key!$AT$4:$BI$7,B1782,E1782)</f>
        <v>1</v>
      </c>
      <c r="H1782" t="str">
        <f t="shared" si="162"/>
        <v>HV_SCGSFmExCZ08rNCOH</v>
      </c>
      <c r="I1782" s="9" t="s">
        <v>1799</v>
      </c>
      <c r="J1782" t="str">
        <f t="shared" si="163"/>
        <v>HV_SCGSFmExCZ08</v>
      </c>
      <c r="K1782" s="9" t="s">
        <v>1662</v>
      </c>
      <c r="L1782" s="9" t="s">
        <v>45</v>
      </c>
      <c r="M1782" s="9" t="str">
        <f>INDEX(key!$AS$4:$AS$7,B1782)</f>
        <v>SCG</v>
      </c>
      <c r="N1782" s="9" t="str">
        <f>INDEX(key!$I$3:$I$5,C1782)</f>
        <v>SFm</v>
      </c>
      <c r="O1782" s="9" t="str">
        <f>INDEX(key!$F$9:$F$10,D1782)</f>
        <v>Ex</v>
      </c>
      <c r="P1782" s="9" t="str">
        <f>INDEX(key!$AT$3:$BI$3,E1782)</f>
        <v>CZ08</v>
      </c>
      <c r="Q1782" s="9" t="str">
        <f>INDEX('HVACwts Src'!$D$7:$I$7,F1782)</f>
        <v>rNCOH</v>
      </c>
      <c r="R1782" s="36">
        <f>IF(G1782,INDEX('HVACwts Src'!$D$11:$U$164,(B1782-1)*39+(D1782-1)*19+E1782,(C1782-1)*6+F1782),0)</f>
        <v>17375.416100000002</v>
      </c>
      <c r="T1782" t="str">
        <f t="shared" si="164"/>
        <v>HV_SCGSFmExCZ08</v>
      </c>
      <c r="U1782" t="str">
        <f t="shared" si="165"/>
        <v>rNCOH</v>
      </c>
      <c r="V1782" s="36">
        <f t="shared" si="166"/>
        <v>17375.416100000002</v>
      </c>
    </row>
    <row r="1783" spans="1:22" x14ac:dyDescent="0.25">
      <c r="A1783" s="86">
        <f t="shared" si="167"/>
        <v>1777</v>
      </c>
      <c r="B1783">
        <v>4</v>
      </c>
      <c r="C1783">
        <v>1</v>
      </c>
      <c r="D1783">
        <v>1</v>
      </c>
      <c r="E1783">
        <v>9</v>
      </c>
      <c r="F1783">
        <v>1</v>
      </c>
      <c r="G1783" t="b">
        <f>INDEX(key!$AT$4:$BI$7,B1783,E1783)</f>
        <v>1</v>
      </c>
      <c r="H1783" t="str">
        <f t="shared" si="162"/>
        <v>HV_SCGSFmExCZ09rDXGF</v>
      </c>
      <c r="I1783" s="9" t="s">
        <v>1799</v>
      </c>
      <c r="J1783" t="str">
        <f t="shared" si="163"/>
        <v>HV_SCGSFmExCZ09</v>
      </c>
      <c r="K1783" s="9" t="s">
        <v>1662</v>
      </c>
      <c r="L1783" s="9" t="s">
        <v>45</v>
      </c>
      <c r="M1783" s="9" t="str">
        <f>INDEX(key!$AS$4:$AS$7,B1783)</f>
        <v>SCG</v>
      </c>
      <c r="N1783" s="9" t="str">
        <f>INDEX(key!$I$3:$I$5,C1783)</f>
        <v>SFm</v>
      </c>
      <c r="O1783" s="9" t="str">
        <f>INDEX(key!$F$9:$F$10,D1783)</f>
        <v>Ex</v>
      </c>
      <c r="P1783" s="9" t="str">
        <f>INDEX(key!$AT$3:$BI$3,E1783)</f>
        <v>CZ09</v>
      </c>
      <c r="Q1783" s="9" t="str">
        <f>INDEX('HVACwts Src'!$D$7:$I$7,F1783)</f>
        <v>rDXGF</v>
      </c>
      <c r="R1783" s="36">
        <f>IF(G1783,INDEX('HVACwts Src'!$D$11:$U$164,(B1783-1)*39+(D1783-1)*19+E1783,(C1783-1)*6+F1783),0)</f>
        <v>415159.03230000002</v>
      </c>
      <c r="T1783" t="str">
        <f t="shared" si="164"/>
        <v>HV_SCGSFmExCZ09</v>
      </c>
      <c r="U1783" t="str">
        <f t="shared" si="165"/>
        <v>rDXGF</v>
      </c>
      <c r="V1783" s="36">
        <f t="shared" si="166"/>
        <v>415159.03230000002</v>
      </c>
    </row>
    <row r="1784" spans="1:22" x14ac:dyDescent="0.25">
      <c r="A1784" s="86">
        <f t="shared" si="167"/>
        <v>1778</v>
      </c>
      <c r="B1784">
        <v>4</v>
      </c>
      <c r="C1784">
        <v>1</v>
      </c>
      <c r="D1784">
        <v>1</v>
      </c>
      <c r="E1784">
        <v>9</v>
      </c>
      <c r="F1784">
        <v>2</v>
      </c>
      <c r="G1784" t="b">
        <f>INDEX(key!$AT$4:$BI$7,B1784,E1784)</f>
        <v>1</v>
      </c>
      <c r="H1784" t="str">
        <f t="shared" si="162"/>
        <v>HV_SCGSFmExCZ09rNCGF</v>
      </c>
      <c r="I1784" s="9" t="s">
        <v>1799</v>
      </c>
      <c r="J1784" t="str">
        <f t="shared" si="163"/>
        <v>HV_SCGSFmExCZ09</v>
      </c>
      <c r="K1784" s="9" t="s">
        <v>1662</v>
      </c>
      <c r="L1784" s="9" t="s">
        <v>45</v>
      </c>
      <c r="M1784" s="9" t="str">
        <f>INDEX(key!$AS$4:$AS$7,B1784)</f>
        <v>SCG</v>
      </c>
      <c r="N1784" s="9" t="str">
        <f>INDEX(key!$I$3:$I$5,C1784)</f>
        <v>SFm</v>
      </c>
      <c r="O1784" s="9" t="str">
        <f>INDEX(key!$F$9:$F$10,D1784)</f>
        <v>Ex</v>
      </c>
      <c r="P1784" s="9" t="str">
        <f>INDEX(key!$AT$3:$BI$3,E1784)</f>
        <v>CZ09</v>
      </c>
      <c r="Q1784" s="9" t="str">
        <f>INDEX('HVACwts Src'!$D$7:$I$7,F1784)</f>
        <v>rNCGF</v>
      </c>
      <c r="R1784" s="36">
        <f>IF(G1784,INDEX('HVACwts Src'!$D$11:$U$164,(B1784-1)*39+(D1784-1)*19+E1784,(C1784-1)*6+F1784),0)</f>
        <v>120931.47899999999</v>
      </c>
      <c r="T1784" t="str">
        <f t="shared" si="164"/>
        <v>HV_SCGSFmExCZ09</v>
      </c>
      <c r="U1784" t="str">
        <f t="shared" si="165"/>
        <v>rNCGF</v>
      </c>
      <c r="V1784" s="36">
        <f t="shared" si="166"/>
        <v>120931.47899999999</v>
      </c>
    </row>
    <row r="1785" spans="1:22" x14ac:dyDescent="0.25">
      <c r="A1785" s="86">
        <f t="shared" si="167"/>
        <v>1779</v>
      </c>
      <c r="B1785">
        <v>4</v>
      </c>
      <c r="C1785">
        <v>1</v>
      </c>
      <c r="D1785">
        <v>1</v>
      </c>
      <c r="E1785">
        <v>9</v>
      </c>
      <c r="F1785">
        <v>3</v>
      </c>
      <c r="G1785" t="b">
        <f>INDEX(key!$AT$4:$BI$7,B1785,E1785)</f>
        <v>1</v>
      </c>
      <c r="H1785" t="str">
        <f t="shared" si="162"/>
        <v>HV_SCGSFmExCZ09rDXHP</v>
      </c>
      <c r="I1785" s="9" t="s">
        <v>1799</v>
      </c>
      <c r="J1785" t="str">
        <f t="shared" si="163"/>
        <v>HV_SCGSFmExCZ09</v>
      </c>
      <c r="K1785" s="9" t="s">
        <v>1662</v>
      </c>
      <c r="L1785" s="9" t="s">
        <v>45</v>
      </c>
      <c r="M1785" s="9" t="str">
        <f>INDEX(key!$AS$4:$AS$7,B1785)</f>
        <v>SCG</v>
      </c>
      <c r="N1785" s="9" t="str">
        <f>INDEX(key!$I$3:$I$5,C1785)</f>
        <v>SFm</v>
      </c>
      <c r="O1785" s="9" t="str">
        <f>INDEX(key!$F$9:$F$10,D1785)</f>
        <v>Ex</v>
      </c>
      <c r="P1785" s="9" t="str">
        <f>INDEX(key!$AT$3:$BI$3,E1785)</f>
        <v>CZ09</v>
      </c>
      <c r="Q1785" s="9" t="str">
        <f>INDEX('HVACwts Src'!$D$7:$I$7,F1785)</f>
        <v>rDXHP</v>
      </c>
      <c r="R1785" s="36">
        <f>IF(G1785,INDEX('HVACwts Src'!$D$11:$U$164,(B1785-1)*39+(D1785-1)*19+E1785,(C1785-1)*6+F1785),0)</f>
        <v>23859.714500000002</v>
      </c>
      <c r="T1785" t="str">
        <f t="shared" si="164"/>
        <v>HV_SCGSFmExCZ09</v>
      </c>
      <c r="U1785" t="str">
        <f t="shared" si="165"/>
        <v>rDXHP</v>
      </c>
      <c r="V1785" s="36">
        <f t="shared" si="166"/>
        <v>23859.714500000002</v>
      </c>
    </row>
    <row r="1786" spans="1:22" x14ac:dyDescent="0.25">
      <c r="A1786" s="86">
        <f t="shared" si="167"/>
        <v>1780</v>
      </c>
      <c r="B1786">
        <v>4</v>
      </c>
      <c r="C1786">
        <v>1</v>
      </c>
      <c r="D1786">
        <v>1</v>
      </c>
      <c r="E1786">
        <v>9</v>
      </c>
      <c r="F1786">
        <v>4</v>
      </c>
      <c r="G1786" t="b">
        <f>INDEX(key!$AT$4:$BI$7,B1786,E1786)</f>
        <v>1</v>
      </c>
      <c r="H1786" t="str">
        <f t="shared" si="162"/>
        <v>HV_SCGSFmExCZ09rNCEH</v>
      </c>
      <c r="I1786" s="9" t="s">
        <v>1799</v>
      </c>
      <c r="J1786" t="str">
        <f t="shared" si="163"/>
        <v>HV_SCGSFmExCZ09</v>
      </c>
      <c r="K1786" s="9" t="s">
        <v>1662</v>
      </c>
      <c r="L1786" s="9" t="s">
        <v>45</v>
      </c>
      <c r="M1786" s="9" t="str">
        <f>INDEX(key!$AS$4:$AS$7,B1786)</f>
        <v>SCG</v>
      </c>
      <c r="N1786" s="9" t="str">
        <f>INDEX(key!$I$3:$I$5,C1786)</f>
        <v>SFm</v>
      </c>
      <c r="O1786" s="9" t="str">
        <f>INDEX(key!$F$9:$F$10,D1786)</f>
        <v>Ex</v>
      </c>
      <c r="P1786" s="9" t="str">
        <f>INDEX(key!$AT$3:$BI$3,E1786)</f>
        <v>CZ09</v>
      </c>
      <c r="Q1786" s="9" t="str">
        <f>INDEX('HVACwts Src'!$D$7:$I$7,F1786)</f>
        <v>rNCEH</v>
      </c>
      <c r="R1786" s="36">
        <f>IF(G1786,INDEX('HVACwts Src'!$D$11:$U$164,(B1786-1)*39+(D1786-1)*19+E1786,(C1786-1)*6+F1786),0)</f>
        <v>6950.0850000000009</v>
      </c>
      <c r="T1786" t="str">
        <f t="shared" si="164"/>
        <v>HV_SCGSFmExCZ09</v>
      </c>
      <c r="U1786" t="str">
        <f t="shared" si="165"/>
        <v>rNCEH</v>
      </c>
      <c r="V1786" s="36">
        <f t="shared" si="166"/>
        <v>6950.0850000000009</v>
      </c>
    </row>
    <row r="1787" spans="1:22" x14ac:dyDescent="0.25">
      <c r="A1787" s="86">
        <f t="shared" si="167"/>
        <v>1781</v>
      </c>
      <c r="B1787">
        <v>4</v>
      </c>
      <c r="C1787">
        <v>1</v>
      </c>
      <c r="D1787">
        <v>1</v>
      </c>
      <c r="E1787">
        <v>9</v>
      </c>
      <c r="F1787">
        <v>5</v>
      </c>
      <c r="G1787" t="b">
        <f>INDEX(key!$AT$4:$BI$7,B1787,E1787)</f>
        <v>1</v>
      </c>
      <c r="H1787" t="str">
        <f t="shared" si="162"/>
        <v>HV_SCGSFmExCZ09rDXOH</v>
      </c>
      <c r="I1787" s="9" t="s">
        <v>1799</v>
      </c>
      <c r="J1787" t="str">
        <f t="shared" si="163"/>
        <v>HV_SCGSFmExCZ09</v>
      </c>
      <c r="K1787" s="9" t="s">
        <v>1662</v>
      </c>
      <c r="L1787" s="9" t="s">
        <v>45</v>
      </c>
      <c r="M1787" s="9" t="str">
        <f>INDEX(key!$AS$4:$AS$7,B1787)</f>
        <v>SCG</v>
      </c>
      <c r="N1787" s="9" t="str">
        <f>INDEX(key!$I$3:$I$5,C1787)</f>
        <v>SFm</v>
      </c>
      <c r="O1787" s="9" t="str">
        <f>INDEX(key!$F$9:$F$10,D1787)</f>
        <v>Ex</v>
      </c>
      <c r="P1787" s="9" t="str">
        <f>INDEX(key!$AT$3:$BI$3,E1787)</f>
        <v>CZ09</v>
      </c>
      <c r="Q1787" s="9" t="str">
        <f>INDEX('HVACwts Src'!$D$7:$I$7,F1787)</f>
        <v>rDXOH</v>
      </c>
      <c r="R1787" s="36">
        <f>IF(G1787,INDEX('HVACwts Src'!$D$11:$U$164,(B1787-1)*39+(D1787-1)*19+E1787,(C1787-1)*6+F1787),0)</f>
        <v>33403.600300000006</v>
      </c>
      <c r="T1787" t="str">
        <f t="shared" si="164"/>
        <v>HV_SCGSFmExCZ09</v>
      </c>
      <c r="U1787" t="str">
        <f t="shared" si="165"/>
        <v>rDXOH</v>
      </c>
      <c r="V1787" s="36">
        <f t="shared" si="166"/>
        <v>33403.600300000006</v>
      </c>
    </row>
    <row r="1788" spans="1:22" x14ac:dyDescent="0.25">
      <c r="A1788" s="86">
        <f t="shared" si="167"/>
        <v>1782</v>
      </c>
      <c r="B1788">
        <v>4</v>
      </c>
      <c r="C1788">
        <v>1</v>
      </c>
      <c r="D1788">
        <v>1</v>
      </c>
      <c r="E1788">
        <v>9</v>
      </c>
      <c r="F1788">
        <v>6</v>
      </c>
      <c r="G1788" t="b">
        <f>INDEX(key!$AT$4:$BI$7,B1788,E1788)</f>
        <v>1</v>
      </c>
      <c r="H1788" t="str">
        <f t="shared" si="162"/>
        <v>HV_SCGSFmExCZ09rNCOH</v>
      </c>
      <c r="I1788" s="9" t="s">
        <v>1799</v>
      </c>
      <c r="J1788" t="str">
        <f t="shared" si="163"/>
        <v>HV_SCGSFmExCZ09</v>
      </c>
      <c r="K1788" s="9" t="s">
        <v>1662</v>
      </c>
      <c r="L1788" s="9" t="s">
        <v>45</v>
      </c>
      <c r="M1788" s="9" t="str">
        <f>INDEX(key!$AS$4:$AS$7,B1788)</f>
        <v>SCG</v>
      </c>
      <c r="N1788" s="9" t="str">
        <f>INDEX(key!$I$3:$I$5,C1788)</f>
        <v>SFm</v>
      </c>
      <c r="O1788" s="9" t="str">
        <f>INDEX(key!$F$9:$F$10,D1788)</f>
        <v>Ex</v>
      </c>
      <c r="P1788" s="9" t="str">
        <f>INDEX(key!$AT$3:$BI$3,E1788)</f>
        <v>CZ09</v>
      </c>
      <c r="Q1788" s="9" t="str">
        <f>INDEX('HVACwts Src'!$D$7:$I$7,F1788)</f>
        <v>rNCOH</v>
      </c>
      <c r="R1788" s="36">
        <f>IF(G1788,INDEX('HVACwts Src'!$D$11:$U$164,(B1788-1)*39+(D1788-1)*19+E1788,(C1788-1)*6+F1788),0)</f>
        <v>9730.1190000000006</v>
      </c>
      <c r="T1788" t="str">
        <f t="shared" si="164"/>
        <v>HV_SCGSFmExCZ09</v>
      </c>
      <c r="U1788" t="str">
        <f t="shared" si="165"/>
        <v>rNCOH</v>
      </c>
      <c r="V1788" s="36">
        <f t="shared" si="166"/>
        <v>9730.1190000000006</v>
      </c>
    </row>
    <row r="1789" spans="1:22" x14ac:dyDescent="0.25">
      <c r="A1789" s="86">
        <f t="shared" si="167"/>
        <v>1783</v>
      </c>
      <c r="B1789">
        <v>4</v>
      </c>
      <c r="C1789">
        <v>1</v>
      </c>
      <c r="D1789">
        <v>1</v>
      </c>
      <c r="E1789">
        <v>10</v>
      </c>
      <c r="F1789">
        <v>1</v>
      </c>
      <c r="G1789" t="b">
        <f>INDEX(key!$AT$4:$BI$7,B1789,E1789)</f>
        <v>1</v>
      </c>
      <c r="H1789" t="str">
        <f t="shared" si="162"/>
        <v>HV_SCGSFmExCZ10rDXGF</v>
      </c>
      <c r="I1789" s="9" t="s">
        <v>1799</v>
      </c>
      <c r="J1789" t="str">
        <f t="shared" si="163"/>
        <v>HV_SCGSFmExCZ10</v>
      </c>
      <c r="K1789" s="9" t="s">
        <v>1662</v>
      </c>
      <c r="L1789" s="9" t="s">
        <v>45</v>
      </c>
      <c r="M1789" s="9" t="str">
        <f>INDEX(key!$AS$4:$AS$7,B1789)</f>
        <v>SCG</v>
      </c>
      <c r="N1789" s="9" t="str">
        <f>INDEX(key!$I$3:$I$5,C1789)</f>
        <v>SFm</v>
      </c>
      <c r="O1789" s="9" t="str">
        <f>INDEX(key!$F$9:$F$10,D1789)</f>
        <v>Ex</v>
      </c>
      <c r="P1789" s="9" t="str">
        <f>INDEX(key!$AT$3:$BI$3,E1789)</f>
        <v>CZ10</v>
      </c>
      <c r="Q1789" s="9" t="str">
        <f>INDEX('HVACwts Src'!$D$7:$I$7,F1789)</f>
        <v>rDXGF</v>
      </c>
      <c r="R1789" s="36">
        <f>IF(G1789,INDEX('HVACwts Src'!$D$11:$U$164,(B1789-1)*39+(D1789-1)*19+E1789,(C1789-1)*6+F1789),0)</f>
        <v>358943.75610000006</v>
      </c>
      <c r="T1789" t="str">
        <f t="shared" si="164"/>
        <v>HV_SCGSFmExCZ10</v>
      </c>
      <c r="U1789" t="str">
        <f t="shared" si="165"/>
        <v>rDXGF</v>
      </c>
      <c r="V1789" s="36">
        <f t="shared" si="166"/>
        <v>358943.75610000006</v>
      </c>
    </row>
    <row r="1790" spans="1:22" x14ac:dyDescent="0.25">
      <c r="A1790" s="86">
        <f t="shared" si="167"/>
        <v>1784</v>
      </c>
      <c r="B1790">
        <v>4</v>
      </c>
      <c r="C1790">
        <v>1</v>
      </c>
      <c r="D1790">
        <v>1</v>
      </c>
      <c r="E1790">
        <v>10</v>
      </c>
      <c r="F1790">
        <v>2</v>
      </c>
      <c r="G1790" t="b">
        <f>INDEX(key!$AT$4:$BI$7,B1790,E1790)</f>
        <v>1</v>
      </c>
      <c r="H1790" t="str">
        <f t="shared" si="162"/>
        <v>HV_SCGSFmExCZ10rNCGF</v>
      </c>
      <c r="I1790" s="9" t="s">
        <v>1799</v>
      </c>
      <c r="J1790" t="str">
        <f t="shared" si="163"/>
        <v>HV_SCGSFmExCZ10</v>
      </c>
      <c r="K1790" s="9" t="s">
        <v>1662</v>
      </c>
      <c r="L1790" s="9" t="s">
        <v>45</v>
      </c>
      <c r="M1790" s="9" t="str">
        <f>INDEX(key!$AS$4:$AS$7,B1790)</f>
        <v>SCG</v>
      </c>
      <c r="N1790" s="9" t="str">
        <f>INDEX(key!$I$3:$I$5,C1790)</f>
        <v>SFm</v>
      </c>
      <c r="O1790" s="9" t="str">
        <f>INDEX(key!$F$9:$F$10,D1790)</f>
        <v>Ex</v>
      </c>
      <c r="P1790" s="9" t="str">
        <f>INDEX(key!$AT$3:$BI$3,E1790)</f>
        <v>CZ10</v>
      </c>
      <c r="Q1790" s="9" t="str">
        <f>INDEX('HVACwts Src'!$D$7:$I$7,F1790)</f>
        <v>rNCGF</v>
      </c>
      <c r="R1790" s="36">
        <f>IF(G1790,INDEX('HVACwts Src'!$D$11:$U$164,(B1790-1)*39+(D1790-1)*19+E1790,(C1790-1)*6+F1790),0)</f>
        <v>21564.803100000008</v>
      </c>
      <c r="T1790" t="str">
        <f t="shared" si="164"/>
        <v>HV_SCGSFmExCZ10</v>
      </c>
      <c r="U1790" t="str">
        <f t="shared" si="165"/>
        <v>rNCGF</v>
      </c>
      <c r="V1790" s="36">
        <f t="shared" si="166"/>
        <v>21564.803100000008</v>
      </c>
    </row>
    <row r="1791" spans="1:22" x14ac:dyDescent="0.25">
      <c r="A1791" s="86">
        <f t="shared" si="167"/>
        <v>1785</v>
      </c>
      <c r="B1791">
        <v>4</v>
      </c>
      <c r="C1791">
        <v>1</v>
      </c>
      <c r="D1791">
        <v>1</v>
      </c>
      <c r="E1791">
        <v>10</v>
      </c>
      <c r="F1791">
        <v>3</v>
      </c>
      <c r="G1791" t="b">
        <f>INDEX(key!$AT$4:$BI$7,B1791,E1791)</f>
        <v>1</v>
      </c>
      <c r="H1791" t="str">
        <f t="shared" si="162"/>
        <v>HV_SCGSFmExCZ10rDXHP</v>
      </c>
      <c r="I1791" s="9" t="s">
        <v>1799</v>
      </c>
      <c r="J1791" t="str">
        <f t="shared" si="163"/>
        <v>HV_SCGSFmExCZ10</v>
      </c>
      <c r="K1791" s="9" t="s">
        <v>1662</v>
      </c>
      <c r="L1791" s="9" t="s">
        <v>45</v>
      </c>
      <c r="M1791" s="9" t="str">
        <f>INDEX(key!$AS$4:$AS$7,B1791)</f>
        <v>SCG</v>
      </c>
      <c r="N1791" s="9" t="str">
        <f>INDEX(key!$I$3:$I$5,C1791)</f>
        <v>SFm</v>
      </c>
      <c r="O1791" s="9" t="str">
        <f>INDEX(key!$F$9:$F$10,D1791)</f>
        <v>Ex</v>
      </c>
      <c r="P1791" s="9" t="str">
        <f>INDEX(key!$AT$3:$BI$3,E1791)</f>
        <v>CZ10</v>
      </c>
      <c r="Q1791" s="9" t="str">
        <f>INDEX('HVACwts Src'!$D$7:$I$7,F1791)</f>
        <v>rDXHP</v>
      </c>
      <c r="R1791" s="36">
        <f>IF(G1791,INDEX('HVACwts Src'!$D$11:$U$164,(B1791-1)*39+(D1791-1)*19+E1791,(C1791-1)*6+F1791),0)</f>
        <v>20628.951499999999</v>
      </c>
      <c r="T1791" t="str">
        <f t="shared" si="164"/>
        <v>HV_SCGSFmExCZ10</v>
      </c>
      <c r="U1791" t="str">
        <f t="shared" si="165"/>
        <v>rDXHP</v>
      </c>
      <c r="V1791" s="36">
        <f t="shared" si="166"/>
        <v>20628.951499999999</v>
      </c>
    </row>
    <row r="1792" spans="1:22" x14ac:dyDescent="0.25">
      <c r="A1792" s="86">
        <f t="shared" si="167"/>
        <v>1786</v>
      </c>
      <c r="B1792">
        <v>4</v>
      </c>
      <c r="C1792">
        <v>1</v>
      </c>
      <c r="D1792">
        <v>1</v>
      </c>
      <c r="E1792">
        <v>10</v>
      </c>
      <c r="F1792">
        <v>4</v>
      </c>
      <c r="G1792" t="b">
        <f>INDEX(key!$AT$4:$BI$7,B1792,E1792)</f>
        <v>1</v>
      </c>
      <c r="H1792" t="str">
        <f t="shared" si="162"/>
        <v>HV_SCGSFmExCZ10rNCEH</v>
      </c>
      <c r="I1792" s="9" t="s">
        <v>1799</v>
      </c>
      <c r="J1792" t="str">
        <f t="shared" si="163"/>
        <v>HV_SCGSFmExCZ10</v>
      </c>
      <c r="K1792" s="9" t="s">
        <v>1662</v>
      </c>
      <c r="L1792" s="9" t="s">
        <v>45</v>
      </c>
      <c r="M1792" s="9" t="str">
        <f>INDEX(key!$AS$4:$AS$7,B1792)</f>
        <v>SCG</v>
      </c>
      <c r="N1792" s="9" t="str">
        <f>INDEX(key!$I$3:$I$5,C1792)</f>
        <v>SFm</v>
      </c>
      <c r="O1792" s="9" t="str">
        <f>INDEX(key!$F$9:$F$10,D1792)</f>
        <v>Ex</v>
      </c>
      <c r="P1792" s="9" t="str">
        <f>INDEX(key!$AT$3:$BI$3,E1792)</f>
        <v>CZ10</v>
      </c>
      <c r="Q1792" s="9" t="str">
        <f>INDEX('HVACwts Src'!$D$7:$I$7,F1792)</f>
        <v>rNCEH</v>
      </c>
      <c r="R1792" s="36">
        <f>IF(G1792,INDEX('HVACwts Src'!$D$11:$U$164,(B1792-1)*39+(D1792-1)*19+E1792,(C1792-1)*6+F1792),0)</f>
        <v>1239.3565000000008</v>
      </c>
      <c r="T1792" t="str">
        <f t="shared" si="164"/>
        <v>HV_SCGSFmExCZ10</v>
      </c>
      <c r="U1792" t="str">
        <f t="shared" si="165"/>
        <v>rNCEH</v>
      </c>
      <c r="V1792" s="36">
        <f t="shared" si="166"/>
        <v>1239.3565000000008</v>
      </c>
    </row>
    <row r="1793" spans="1:22" x14ac:dyDescent="0.25">
      <c r="A1793" s="86">
        <f t="shared" si="167"/>
        <v>1787</v>
      </c>
      <c r="B1793">
        <v>4</v>
      </c>
      <c r="C1793">
        <v>1</v>
      </c>
      <c r="D1793">
        <v>1</v>
      </c>
      <c r="E1793">
        <v>10</v>
      </c>
      <c r="F1793">
        <v>5</v>
      </c>
      <c r="G1793" t="b">
        <f>INDEX(key!$AT$4:$BI$7,B1793,E1793)</f>
        <v>1</v>
      </c>
      <c r="H1793" t="str">
        <f t="shared" si="162"/>
        <v>HV_SCGSFmExCZ10rDXOH</v>
      </c>
      <c r="I1793" s="9" t="s">
        <v>1799</v>
      </c>
      <c r="J1793" t="str">
        <f t="shared" si="163"/>
        <v>HV_SCGSFmExCZ10</v>
      </c>
      <c r="K1793" s="9" t="s">
        <v>1662</v>
      </c>
      <c r="L1793" s="9" t="s">
        <v>45</v>
      </c>
      <c r="M1793" s="9" t="str">
        <f>INDEX(key!$AS$4:$AS$7,B1793)</f>
        <v>SCG</v>
      </c>
      <c r="N1793" s="9" t="str">
        <f>INDEX(key!$I$3:$I$5,C1793)</f>
        <v>SFm</v>
      </c>
      <c r="O1793" s="9" t="str">
        <f>INDEX(key!$F$9:$F$10,D1793)</f>
        <v>Ex</v>
      </c>
      <c r="P1793" s="9" t="str">
        <f>INDEX(key!$AT$3:$BI$3,E1793)</f>
        <v>CZ10</v>
      </c>
      <c r="Q1793" s="9" t="str">
        <f>INDEX('HVACwts Src'!$D$7:$I$7,F1793)</f>
        <v>rDXOH</v>
      </c>
      <c r="R1793" s="36">
        <f>IF(G1793,INDEX('HVACwts Src'!$D$11:$U$164,(B1793-1)*39+(D1793-1)*19+E1793,(C1793-1)*6+F1793),0)</f>
        <v>28880.532100000004</v>
      </c>
      <c r="T1793" t="str">
        <f t="shared" si="164"/>
        <v>HV_SCGSFmExCZ10</v>
      </c>
      <c r="U1793" t="str">
        <f t="shared" si="165"/>
        <v>rDXOH</v>
      </c>
      <c r="V1793" s="36">
        <f t="shared" si="166"/>
        <v>28880.532100000004</v>
      </c>
    </row>
    <row r="1794" spans="1:22" x14ac:dyDescent="0.25">
      <c r="A1794" s="86">
        <f t="shared" si="167"/>
        <v>1788</v>
      </c>
      <c r="B1794">
        <v>4</v>
      </c>
      <c r="C1794">
        <v>1</v>
      </c>
      <c r="D1794">
        <v>1</v>
      </c>
      <c r="E1794">
        <v>10</v>
      </c>
      <c r="F1794">
        <v>6</v>
      </c>
      <c r="G1794" t="b">
        <f>INDEX(key!$AT$4:$BI$7,B1794,E1794)</f>
        <v>1</v>
      </c>
      <c r="H1794" t="str">
        <f t="shared" si="162"/>
        <v>HV_SCGSFmExCZ10rNCOH</v>
      </c>
      <c r="I1794" s="9" t="s">
        <v>1799</v>
      </c>
      <c r="J1794" t="str">
        <f t="shared" si="163"/>
        <v>HV_SCGSFmExCZ10</v>
      </c>
      <c r="K1794" s="9" t="s">
        <v>1662</v>
      </c>
      <c r="L1794" s="9" t="s">
        <v>45</v>
      </c>
      <c r="M1794" s="9" t="str">
        <f>INDEX(key!$AS$4:$AS$7,B1794)</f>
        <v>SCG</v>
      </c>
      <c r="N1794" s="9" t="str">
        <f>INDEX(key!$I$3:$I$5,C1794)</f>
        <v>SFm</v>
      </c>
      <c r="O1794" s="9" t="str">
        <f>INDEX(key!$F$9:$F$10,D1794)</f>
        <v>Ex</v>
      </c>
      <c r="P1794" s="9" t="str">
        <f>INDEX(key!$AT$3:$BI$3,E1794)</f>
        <v>CZ10</v>
      </c>
      <c r="Q1794" s="9" t="str">
        <f>INDEX('HVACwts Src'!$D$7:$I$7,F1794)</f>
        <v>rNCOH</v>
      </c>
      <c r="R1794" s="36">
        <f>IF(G1794,INDEX('HVACwts Src'!$D$11:$U$164,(B1794-1)*39+(D1794-1)*19+E1794,(C1794-1)*6+F1794),0)</f>
        <v>1735.099100000001</v>
      </c>
      <c r="T1794" t="str">
        <f t="shared" si="164"/>
        <v>HV_SCGSFmExCZ10</v>
      </c>
      <c r="U1794" t="str">
        <f t="shared" si="165"/>
        <v>rNCOH</v>
      </c>
      <c r="V1794" s="36">
        <f t="shared" si="166"/>
        <v>1735.099100000001</v>
      </c>
    </row>
    <row r="1795" spans="1:22" x14ac:dyDescent="0.25">
      <c r="A1795" s="86">
        <f t="shared" si="167"/>
        <v>1789</v>
      </c>
      <c r="B1795">
        <v>4</v>
      </c>
      <c r="C1795">
        <v>1</v>
      </c>
      <c r="D1795">
        <v>1</v>
      </c>
      <c r="E1795">
        <v>11</v>
      </c>
      <c r="F1795">
        <v>1</v>
      </c>
      <c r="G1795" t="b">
        <f>INDEX(key!$AT$4:$BI$7,B1795,E1795)</f>
        <v>0</v>
      </c>
      <c r="H1795" t="str">
        <f t="shared" si="162"/>
        <v>HV_SCGSFmExCZ11rDXGF</v>
      </c>
      <c r="I1795" s="9" t="s">
        <v>1799</v>
      </c>
      <c r="J1795" t="str">
        <f t="shared" si="163"/>
        <v>HV_SCGSFmExCZ11</v>
      </c>
      <c r="K1795" s="9" t="s">
        <v>1662</v>
      </c>
      <c r="L1795" s="9" t="s">
        <v>45</v>
      </c>
      <c r="M1795" s="9" t="str">
        <f>INDEX(key!$AS$4:$AS$7,B1795)</f>
        <v>SCG</v>
      </c>
      <c r="N1795" s="9" t="str">
        <f>INDEX(key!$I$3:$I$5,C1795)</f>
        <v>SFm</v>
      </c>
      <c r="O1795" s="9" t="str">
        <f>INDEX(key!$F$9:$F$10,D1795)</f>
        <v>Ex</v>
      </c>
      <c r="P1795" s="9" t="str">
        <f>INDEX(key!$AT$3:$BI$3,E1795)</f>
        <v>CZ11</v>
      </c>
      <c r="Q1795" s="9" t="str">
        <f>INDEX('HVACwts Src'!$D$7:$I$7,F1795)</f>
        <v>rDXGF</v>
      </c>
      <c r="R1795" s="36">
        <f>IF(G1795,INDEX('HVACwts Src'!$D$11:$U$164,(B1795-1)*39+(D1795-1)*19+E1795,(C1795-1)*6+F1795),0)</f>
        <v>0</v>
      </c>
      <c r="T1795" t="str">
        <f t="shared" si="164"/>
        <v>HV_SCGSFmExCZ11</v>
      </c>
      <c r="U1795" t="str">
        <f t="shared" si="165"/>
        <v>rDXGF</v>
      </c>
      <c r="V1795" s="36">
        <f t="shared" si="166"/>
        <v>0</v>
      </c>
    </row>
    <row r="1796" spans="1:22" x14ac:dyDescent="0.25">
      <c r="A1796" s="86">
        <f t="shared" si="167"/>
        <v>1790</v>
      </c>
      <c r="B1796">
        <v>4</v>
      </c>
      <c r="C1796">
        <v>1</v>
      </c>
      <c r="D1796">
        <v>1</v>
      </c>
      <c r="E1796">
        <v>11</v>
      </c>
      <c r="F1796">
        <v>2</v>
      </c>
      <c r="G1796" t="b">
        <f>INDEX(key!$AT$4:$BI$7,B1796,E1796)</f>
        <v>0</v>
      </c>
      <c r="H1796" t="str">
        <f t="shared" si="162"/>
        <v>HV_SCGSFmExCZ11rNCGF</v>
      </c>
      <c r="I1796" s="9" t="s">
        <v>1799</v>
      </c>
      <c r="J1796" t="str">
        <f t="shared" si="163"/>
        <v>HV_SCGSFmExCZ11</v>
      </c>
      <c r="K1796" s="9" t="s">
        <v>1662</v>
      </c>
      <c r="L1796" s="9" t="s">
        <v>45</v>
      </c>
      <c r="M1796" s="9" t="str">
        <f>INDEX(key!$AS$4:$AS$7,B1796)</f>
        <v>SCG</v>
      </c>
      <c r="N1796" s="9" t="str">
        <f>INDEX(key!$I$3:$I$5,C1796)</f>
        <v>SFm</v>
      </c>
      <c r="O1796" s="9" t="str">
        <f>INDEX(key!$F$9:$F$10,D1796)</f>
        <v>Ex</v>
      </c>
      <c r="P1796" s="9" t="str">
        <f>INDEX(key!$AT$3:$BI$3,E1796)</f>
        <v>CZ11</v>
      </c>
      <c r="Q1796" s="9" t="str">
        <f>INDEX('HVACwts Src'!$D$7:$I$7,F1796)</f>
        <v>rNCGF</v>
      </c>
      <c r="R1796" s="36">
        <f>IF(G1796,INDEX('HVACwts Src'!$D$11:$U$164,(B1796-1)*39+(D1796-1)*19+E1796,(C1796-1)*6+F1796),0)</f>
        <v>0</v>
      </c>
      <c r="T1796" t="str">
        <f t="shared" si="164"/>
        <v>HV_SCGSFmExCZ11</v>
      </c>
      <c r="U1796" t="str">
        <f t="shared" si="165"/>
        <v>rNCGF</v>
      </c>
      <c r="V1796" s="36">
        <f t="shared" si="166"/>
        <v>0</v>
      </c>
    </row>
    <row r="1797" spans="1:22" x14ac:dyDescent="0.25">
      <c r="A1797" s="86">
        <f t="shared" si="167"/>
        <v>1791</v>
      </c>
      <c r="B1797">
        <v>4</v>
      </c>
      <c r="C1797">
        <v>1</v>
      </c>
      <c r="D1797">
        <v>1</v>
      </c>
      <c r="E1797">
        <v>11</v>
      </c>
      <c r="F1797">
        <v>3</v>
      </c>
      <c r="G1797" t="b">
        <f>INDEX(key!$AT$4:$BI$7,B1797,E1797)</f>
        <v>0</v>
      </c>
      <c r="H1797" t="str">
        <f t="shared" si="162"/>
        <v>HV_SCGSFmExCZ11rDXHP</v>
      </c>
      <c r="I1797" s="9" t="s">
        <v>1799</v>
      </c>
      <c r="J1797" t="str">
        <f t="shared" si="163"/>
        <v>HV_SCGSFmExCZ11</v>
      </c>
      <c r="K1797" s="9" t="s">
        <v>1662</v>
      </c>
      <c r="L1797" s="9" t="s">
        <v>45</v>
      </c>
      <c r="M1797" s="9" t="str">
        <f>INDEX(key!$AS$4:$AS$7,B1797)</f>
        <v>SCG</v>
      </c>
      <c r="N1797" s="9" t="str">
        <f>INDEX(key!$I$3:$I$5,C1797)</f>
        <v>SFm</v>
      </c>
      <c r="O1797" s="9" t="str">
        <f>INDEX(key!$F$9:$F$10,D1797)</f>
        <v>Ex</v>
      </c>
      <c r="P1797" s="9" t="str">
        <f>INDEX(key!$AT$3:$BI$3,E1797)</f>
        <v>CZ11</v>
      </c>
      <c r="Q1797" s="9" t="str">
        <f>INDEX('HVACwts Src'!$D$7:$I$7,F1797)</f>
        <v>rDXHP</v>
      </c>
      <c r="R1797" s="36">
        <f>IF(G1797,INDEX('HVACwts Src'!$D$11:$U$164,(B1797-1)*39+(D1797-1)*19+E1797,(C1797-1)*6+F1797),0)</f>
        <v>0</v>
      </c>
      <c r="T1797" t="str">
        <f t="shared" si="164"/>
        <v>HV_SCGSFmExCZ11</v>
      </c>
      <c r="U1797" t="str">
        <f t="shared" si="165"/>
        <v>rDXHP</v>
      </c>
      <c r="V1797" s="36">
        <f t="shared" si="166"/>
        <v>0</v>
      </c>
    </row>
    <row r="1798" spans="1:22" x14ac:dyDescent="0.25">
      <c r="A1798" s="86">
        <f t="shared" si="167"/>
        <v>1792</v>
      </c>
      <c r="B1798">
        <v>4</v>
      </c>
      <c r="C1798">
        <v>1</v>
      </c>
      <c r="D1798">
        <v>1</v>
      </c>
      <c r="E1798">
        <v>11</v>
      </c>
      <c r="F1798">
        <v>4</v>
      </c>
      <c r="G1798" t="b">
        <f>INDEX(key!$AT$4:$BI$7,B1798,E1798)</f>
        <v>0</v>
      </c>
      <c r="H1798" t="str">
        <f t="shared" si="162"/>
        <v>HV_SCGSFmExCZ11rNCEH</v>
      </c>
      <c r="I1798" s="9" t="s">
        <v>1799</v>
      </c>
      <c r="J1798" t="str">
        <f t="shared" si="163"/>
        <v>HV_SCGSFmExCZ11</v>
      </c>
      <c r="K1798" s="9" t="s">
        <v>1662</v>
      </c>
      <c r="L1798" s="9" t="s">
        <v>45</v>
      </c>
      <c r="M1798" s="9" t="str">
        <f>INDEX(key!$AS$4:$AS$7,B1798)</f>
        <v>SCG</v>
      </c>
      <c r="N1798" s="9" t="str">
        <f>INDEX(key!$I$3:$I$5,C1798)</f>
        <v>SFm</v>
      </c>
      <c r="O1798" s="9" t="str">
        <f>INDEX(key!$F$9:$F$10,D1798)</f>
        <v>Ex</v>
      </c>
      <c r="P1798" s="9" t="str">
        <f>INDEX(key!$AT$3:$BI$3,E1798)</f>
        <v>CZ11</v>
      </c>
      <c r="Q1798" s="9" t="str">
        <f>INDEX('HVACwts Src'!$D$7:$I$7,F1798)</f>
        <v>rNCEH</v>
      </c>
      <c r="R1798" s="36">
        <f>IF(G1798,INDEX('HVACwts Src'!$D$11:$U$164,(B1798-1)*39+(D1798-1)*19+E1798,(C1798-1)*6+F1798),0)</f>
        <v>0</v>
      </c>
      <c r="T1798" t="str">
        <f t="shared" si="164"/>
        <v>HV_SCGSFmExCZ11</v>
      </c>
      <c r="U1798" t="str">
        <f t="shared" si="165"/>
        <v>rNCEH</v>
      </c>
      <c r="V1798" s="36">
        <f t="shared" si="166"/>
        <v>0</v>
      </c>
    </row>
    <row r="1799" spans="1:22" x14ac:dyDescent="0.25">
      <c r="A1799" s="86">
        <f t="shared" si="167"/>
        <v>1793</v>
      </c>
      <c r="B1799">
        <v>4</v>
      </c>
      <c r="C1799">
        <v>1</v>
      </c>
      <c r="D1799">
        <v>1</v>
      </c>
      <c r="E1799">
        <v>11</v>
      </c>
      <c r="F1799">
        <v>5</v>
      </c>
      <c r="G1799" t="b">
        <f>INDEX(key!$AT$4:$BI$7,B1799,E1799)</f>
        <v>0</v>
      </c>
      <c r="H1799" t="str">
        <f t="shared" ref="H1799:H1862" si="168">+J1799&amp;Q1799</f>
        <v>HV_SCGSFmExCZ11rDXOH</v>
      </c>
      <c r="I1799" s="9" t="s">
        <v>1799</v>
      </c>
      <c r="J1799" t="str">
        <f t="shared" ref="J1799:J1862" si="169">"HV_"&amp;M1799&amp;N1799&amp;O1799&amp;P1799</f>
        <v>HV_SCGSFmExCZ11</v>
      </c>
      <c r="K1799" s="9" t="s">
        <v>1662</v>
      </c>
      <c r="L1799" s="9" t="s">
        <v>45</v>
      </c>
      <c r="M1799" s="9" t="str">
        <f>INDEX(key!$AS$4:$AS$7,B1799)</f>
        <v>SCG</v>
      </c>
      <c r="N1799" s="9" t="str">
        <f>INDEX(key!$I$3:$I$5,C1799)</f>
        <v>SFm</v>
      </c>
      <c r="O1799" s="9" t="str">
        <f>INDEX(key!$F$9:$F$10,D1799)</f>
        <v>Ex</v>
      </c>
      <c r="P1799" s="9" t="str">
        <f>INDEX(key!$AT$3:$BI$3,E1799)</f>
        <v>CZ11</v>
      </c>
      <c r="Q1799" s="9" t="str">
        <f>INDEX('HVACwts Src'!$D$7:$I$7,F1799)</f>
        <v>rDXOH</v>
      </c>
      <c r="R1799" s="36">
        <f>IF(G1799,INDEX('HVACwts Src'!$D$11:$U$164,(B1799-1)*39+(D1799-1)*19+E1799,(C1799-1)*6+F1799),0)</f>
        <v>0</v>
      </c>
      <c r="T1799" t="str">
        <f t="shared" si="164"/>
        <v>HV_SCGSFmExCZ11</v>
      </c>
      <c r="U1799" t="str">
        <f t="shared" si="165"/>
        <v>rDXOH</v>
      </c>
      <c r="V1799" s="36">
        <f t="shared" si="166"/>
        <v>0</v>
      </c>
    </row>
    <row r="1800" spans="1:22" x14ac:dyDescent="0.25">
      <c r="A1800" s="86">
        <f t="shared" si="167"/>
        <v>1794</v>
      </c>
      <c r="B1800">
        <v>4</v>
      </c>
      <c r="C1800">
        <v>1</v>
      </c>
      <c r="D1800">
        <v>1</v>
      </c>
      <c r="E1800">
        <v>11</v>
      </c>
      <c r="F1800">
        <v>6</v>
      </c>
      <c r="G1800" t="b">
        <f>INDEX(key!$AT$4:$BI$7,B1800,E1800)</f>
        <v>0</v>
      </c>
      <c r="H1800" t="str">
        <f t="shared" si="168"/>
        <v>HV_SCGSFmExCZ11rNCOH</v>
      </c>
      <c r="I1800" s="9" t="s">
        <v>1799</v>
      </c>
      <c r="J1800" t="str">
        <f t="shared" si="169"/>
        <v>HV_SCGSFmExCZ11</v>
      </c>
      <c r="K1800" s="9" t="s">
        <v>1662</v>
      </c>
      <c r="L1800" s="9" t="s">
        <v>45</v>
      </c>
      <c r="M1800" s="9" t="str">
        <f>INDEX(key!$AS$4:$AS$7,B1800)</f>
        <v>SCG</v>
      </c>
      <c r="N1800" s="9" t="str">
        <f>INDEX(key!$I$3:$I$5,C1800)</f>
        <v>SFm</v>
      </c>
      <c r="O1800" s="9" t="str">
        <f>INDEX(key!$F$9:$F$10,D1800)</f>
        <v>Ex</v>
      </c>
      <c r="P1800" s="9" t="str">
        <f>INDEX(key!$AT$3:$BI$3,E1800)</f>
        <v>CZ11</v>
      </c>
      <c r="Q1800" s="9" t="str">
        <f>INDEX('HVACwts Src'!$D$7:$I$7,F1800)</f>
        <v>rNCOH</v>
      </c>
      <c r="R1800" s="36">
        <f>IF(G1800,INDEX('HVACwts Src'!$D$11:$U$164,(B1800-1)*39+(D1800-1)*19+E1800,(C1800-1)*6+F1800),0)</f>
        <v>0</v>
      </c>
      <c r="T1800" t="str">
        <f t="shared" ref="T1800:T1863" si="170">+J1800</f>
        <v>HV_SCGSFmExCZ11</v>
      </c>
      <c r="U1800" t="str">
        <f t="shared" ref="U1800:U1863" si="171">+Q1800</f>
        <v>rNCOH</v>
      </c>
      <c r="V1800" s="36">
        <f t="shared" ref="V1800:V1863" si="172">+R1800</f>
        <v>0</v>
      </c>
    </row>
    <row r="1801" spans="1:22" x14ac:dyDescent="0.25">
      <c r="A1801" s="86">
        <f t="shared" ref="A1801:A1864" si="173">+A1800+1</f>
        <v>1795</v>
      </c>
      <c r="B1801">
        <v>4</v>
      </c>
      <c r="C1801">
        <v>1</v>
      </c>
      <c r="D1801">
        <v>1</v>
      </c>
      <c r="E1801">
        <v>12</v>
      </c>
      <c r="F1801">
        <v>1</v>
      </c>
      <c r="G1801" t="b">
        <f>INDEX(key!$AT$4:$BI$7,B1801,E1801)</f>
        <v>0</v>
      </c>
      <c r="H1801" t="str">
        <f t="shared" si="168"/>
        <v>HV_SCGSFmExCZ12rDXGF</v>
      </c>
      <c r="I1801" s="9" t="s">
        <v>1799</v>
      </c>
      <c r="J1801" t="str">
        <f t="shared" si="169"/>
        <v>HV_SCGSFmExCZ12</v>
      </c>
      <c r="K1801" s="9" t="s">
        <v>1662</v>
      </c>
      <c r="L1801" s="9" t="s">
        <v>45</v>
      </c>
      <c r="M1801" s="9" t="str">
        <f>INDEX(key!$AS$4:$AS$7,B1801)</f>
        <v>SCG</v>
      </c>
      <c r="N1801" s="9" t="str">
        <f>INDEX(key!$I$3:$I$5,C1801)</f>
        <v>SFm</v>
      </c>
      <c r="O1801" s="9" t="str">
        <f>INDEX(key!$F$9:$F$10,D1801)</f>
        <v>Ex</v>
      </c>
      <c r="P1801" s="9" t="str">
        <f>INDEX(key!$AT$3:$BI$3,E1801)</f>
        <v>CZ12</v>
      </c>
      <c r="Q1801" s="9" t="str">
        <f>INDEX('HVACwts Src'!$D$7:$I$7,F1801)</f>
        <v>rDXGF</v>
      </c>
      <c r="R1801" s="36">
        <f>IF(G1801,INDEX('HVACwts Src'!$D$11:$U$164,(B1801-1)*39+(D1801-1)*19+E1801,(C1801-1)*6+F1801),0)</f>
        <v>0</v>
      </c>
      <c r="T1801" t="str">
        <f t="shared" si="170"/>
        <v>HV_SCGSFmExCZ12</v>
      </c>
      <c r="U1801" t="str">
        <f t="shared" si="171"/>
        <v>rDXGF</v>
      </c>
      <c r="V1801" s="36">
        <f t="shared" si="172"/>
        <v>0</v>
      </c>
    </row>
    <row r="1802" spans="1:22" x14ac:dyDescent="0.25">
      <c r="A1802" s="86">
        <f t="shared" si="173"/>
        <v>1796</v>
      </c>
      <c r="B1802">
        <v>4</v>
      </c>
      <c r="C1802">
        <v>1</v>
      </c>
      <c r="D1802">
        <v>1</v>
      </c>
      <c r="E1802">
        <v>12</v>
      </c>
      <c r="F1802">
        <v>2</v>
      </c>
      <c r="G1802" t="b">
        <f>INDEX(key!$AT$4:$BI$7,B1802,E1802)</f>
        <v>0</v>
      </c>
      <c r="H1802" t="str">
        <f t="shared" si="168"/>
        <v>HV_SCGSFmExCZ12rNCGF</v>
      </c>
      <c r="I1802" s="9" t="s">
        <v>1799</v>
      </c>
      <c r="J1802" t="str">
        <f t="shared" si="169"/>
        <v>HV_SCGSFmExCZ12</v>
      </c>
      <c r="K1802" s="9" t="s">
        <v>1662</v>
      </c>
      <c r="L1802" s="9" t="s">
        <v>45</v>
      </c>
      <c r="M1802" s="9" t="str">
        <f>INDEX(key!$AS$4:$AS$7,B1802)</f>
        <v>SCG</v>
      </c>
      <c r="N1802" s="9" t="str">
        <f>INDEX(key!$I$3:$I$5,C1802)</f>
        <v>SFm</v>
      </c>
      <c r="O1802" s="9" t="str">
        <f>INDEX(key!$F$9:$F$10,D1802)</f>
        <v>Ex</v>
      </c>
      <c r="P1802" s="9" t="str">
        <f>INDEX(key!$AT$3:$BI$3,E1802)</f>
        <v>CZ12</v>
      </c>
      <c r="Q1802" s="9" t="str">
        <f>INDEX('HVACwts Src'!$D$7:$I$7,F1802)</f>
        <v>rNCGF</v>
      </c>
      <c r="R1802" s="36">
        <f>IF(G1802,INDEX('HVACwts Src'!$D$11:$U$164,(B1802-1)*39+(D1802-1)*19+E1802,(C1802-1)*6+F1802),0)</f>
        <v>0</v>
      </c>
      <c r="T1802" t="str">
        <f t="shared" si="170"/>
        <v>HV_SCGSFmExCZ12</v>
      </c>
      <c r="U1802" t="str">
        <f t="shared" si="171"/>
        <v>rNCGF</v>
      </c>
      <c r="V1802" s="36">
        <f t="shared" si="172"/>
        <v>0</v>
      </c>
    </row>
    <row r="1803" spans="1:22" x14ac:dyDescent="0.25">
      <c r="A1803" s="86">
        <f t="shared" si="173"/>
        <v>1797</v>
      </c>
      <c r="B1803">
        <v>4</v>
      </c>
      <c r="C1803">
        <v>1</v>
      </c>
      <c r="D1803">
        <v>1</v>
      </c>
      <c r="E1803">
        <v>12</v>
      </c>
      <c r="F1803">
        <v>3</v>
      </c>
      <c r="G1803" t="b">
        <f>INDEX(key!$AT$4:$BI$7,B1803,E1803)</f>
        <v>0</v>
      </c>
      <c r="H1803" t="str">
        <f t="shared" si="168"/>
        <v>HV_SCGSFmExCZ12rDXHP</v>
      </c>
      <c r="I1803" s="9" t="s">
        <v>1799</v>
      </c>
      <c r="J1803" t="str">
        <f t="shared" si="169"/>
        <v>HV_SCGSFmExCZ12</v>
      </c>
      <c r="K1803" s="9" t="s">
        <v>1662</v>
      </c>
      <c r="L1803" s="9" t="s">
        <v>45</v>
      </c>
      <c r="M1803" s="9" t="str">
        <f>INDEX(key!$AS$4:$AS$7,B1803)</f>
        <v>SCG</v>
      </c>
      <c r="N1803" s="9" t="str">
        <f>INDEX(key!$I$3:$I$5,C1803)</f>
        <v>SFm</v>
      </c>
      <c r="O1803" s="9" t="str">
        <f>INDEX(key!$F$9:$F$10,D1803)</f>
        <v>Ex</v>
      </c>
      <c r="P1803" s="9" t="str">
        <f>INDEX(key!$AT$3:$BI$3,E1803)</f>
        <v>CZ12</v>
      </c>
      <c r="Q1803" s="9" t="str">
        <f>INDEX('HVACwts Src'!$D$7:$I$7,F1803)</f>
        <v>rDXHP</v>
      </c>
      <c r="R1803" s="36">
        <f>IF(G1803,INDEX('HVACwts Src'!$D$11:$U$164,(B1803-1)*39+(D1803-1)*19+E1803,(C1803-1)*6+F1803),0)</f>
        <v>0</v>
      </c>
      <c r="T1803" t="str">
        <f t="shared" si="170"/>
        <v>HV_SCGSFmExCZ12</v>
      </c>
      <c r="U1803" t="str">
        <f t="shared" si="171"/>
        <v>rDXHP</v>
      </c>
      <c r="V1803" s="36">
        <f t="shared" si="172"/>
        <v>0</v>
      </c>
    </row>
    <row r="1804" spans="1:22" x14ac:dyDescent="0.25">
      <c r="A1804" s="86">
        <f t="shared" si="173"/>
        <v>1798</v>
      </c>
      <c r="B1804">
        <v>4</v>
      </c>
      <c r="C1804">
        <v>1</v>
      </c>
      <c r="D1804">
        <v>1</v>
      </c>
      <c r="E1804">
        <v>12</v>
      </c>
      <c r="F1804">
        <v>4</v>
      </c>
      <c r="G1804" t="b">
        <f>INDEX(key!$AT$4:$BI$7,B1804,E1804)</f>
        <v>0</v>
      </c>
      <c r="H1804" t="str">
        <f t="shared" si="168"/>
        <v>HV_SCGSFmExCZ12rNCEH</v>
      </c>
      <c r="I1804" s="9" t="s">
        <v>1799</v>
      </c>
      <c r="J1804" t="str">
        <f t="shared" si="169"/>
        <v>HV_SCGSFmExCZ12</v>
      </c>
      <c r="K1804" s="9" t="s">
        <v>1662</v>
      </c>
      <c r="L1804" s="9" t="s">
        <v>45</v>
      </c>
      <c r="M1804" s="9" t="str">
        <f>INDEX(key!$AS$4:$AS$7,B1804)</f>
        <v>SCG</v>
      </c>
      <c r="N1804" s="9" t="str">
        <f>INDEX(key!$I$3:$I$5,C1804)</f>
        <v>SFm</v>
      </c>
      <c r="O1804" s="9" t="str">
        <f>INDEX(key!$F$9:$F$10,D1804)</f>
        <v>Ex</v>
      </c>
      <c r="P1804" s="9" t="str">
        <f>INDEX(key!$AT$3:$BI$3,E1804)</f>
        <v>CZ12</v>
      </c>
      <c r="Q1804" s="9" t="str">
        <f>INDEX('HVACwts Src'!$D$7:$I$7,F1804)</f>
        <v>rNCEH</v>
      </c>
      <c r="R1804" s="36">
        <f>IF(G1804,INDEX('HVACwts Src'!$D$11:$U$164,(B1804-1)*39+(D1804-1)*19+E1804,(C1804-1)*6+F1804),0)</f>
        <v>0</v>
      </c>
      <c r="T1804" t="str">
        <f t="shared" si="170"/>
        <v>HV_SCGSFmExCZ12</v>
      </c>
      <c r="U1804" t="str">
        <f t="shared" si="171"/>
        <v>rNCEH</v>
      </c>
      <c r="V1804" s="36">
        <f t="shared" si="172"/>
        <v>0</v>
      </c>
    </row>
    <row r="1805" spans="1:22" x14ac:dyDescent="0.25">
      <c r="A1805" s="86">
        <f t="shared" si="173"/>
        <v>1799</v>
      </c>
      <c r="B1805">
        <v>4</v>
      </c>
      <c r="C1805">
        <v>1</v>
      </c>
      <c r="D1805">
        <v>1</v>
      </c>
      <c r="E1805">
        <v>12</v>
      </c>
      <c r="F1805">
        <v>5</v>
      </c>
      <c r="G1805" t="b">
        <f>INDEX(key!$AT$4:$BI$7,B1805,E1805)</f>
        <v>0</v>
      </c>
      <c r="H1805" t="str">
        <f t="shared" si="168"/>
        <v>HV_SCGSFmExCZ12rDXOH</v>
      </c>
      <c r="I1805" s="9" t="s">
        <v>1799</v>
      </c>
      <c r="J1805" t="str">
        <f t="shared" si="169"/>
        <v>HV_SCGSFmExCZ12</v>
      </c>
      <c r="K1805" s="9" t="s">
        <v>1662</v>
      </c>
      <c r="L1805" s="9" t="s">
        <v>45</v>
      </c>
      <c r="M1805" s="9" t="str">
        <f>INDEX(key!$AS$4:$AS$7,B1805)</f>
        <v>SCG</v>
      </c>
      <c r="N1805" s="9" t="str">
        <f>INDEX(key!$I$3:$I$5,C1805)</f>
        <v>SFm</v>
      </c>
      <c r="O1805" s="9" t="str">
        <f>INDEX(key!$F$9:$F$10,D1805)</f>
        <v>Ex</v>
      </c>
      <c r="P1805" s="9" t="str">
        <f>INDEX(key!$AT$3:$BI$3,E1805)</f>
        <v>CZ12</v>
      </c>
      <c r="Q1805" s="9" t="str">
        <f>INDEX('HVACwts Src'!$D$7:$I$7,F1805)</f>
        <v>rDXOH</v>
      </c>
      <c r="R1805" s="36">
        <f>IF(G1805,INDEX('HVACwts Src'!$D$11:$U$164,(B1805-1)*39+(D1805-1)*19+E1805,(C1805-1)*6+F1805),0)</f>
        <v>0</v>
      </c>
      <c r="T1805" t="str">
        <f t="shared" si="170"/>
        <v>HV_SCGSFmExCZ12</v>
      </c>
      <c r="U1805" t="str">
        <f t="shared" si="171"/>
        <v>rDXOH</v>
      </c>
      <c r="V1805" s="36">
        <f t="shared" si="172"/>
        <v>0</v>
      </c>
    </row>
    <row r="1806" spans="1:22" x14ac:dyDescent="0.25">
      <c r="A1806" s="86">
        <f t="shared" si="173"/>
        <v>1800</v>
      </c>
      <c r="B1806">
        <v>4</v>
      </c>
      <c r="C1806">
        <v>1</v>
      </c>
      <c r="D1806">
        <v>1</v>
      </c>
      <c r="E1806">
        <v>12</v>
      </c>
      <c r="F1806">
        <v>6</v>
      </c>
      <c r="G1806" t="b">
        <f>INDEX(key!$AT$4:$BI$7,B1806,E1806)</f>
        <v>0</v>
      </c>
      <c r="H1806" t="str">
        <f t="shared" si="168"/>
        <v>HV_SCGSFmExCZ12rNCOH</v>
      </c>
      <c r="I1806" s="9" t="s">
        <v>1799</v>
      </c>
      <c r="J1806" t="str">
        <f t="shared" si="169"/>
        <v>HV_SCGSFmExCZ12</v>
      </c>
      <c r="K1806" s="9" t="s">
        <v>1662</v>
      </c>
      <c r="L1806" s="9" t="s">
        <v>45</v>
      </c>
      <c r="M1806" s="9" t="str">
        <f>INDEX(key!$AS$4:$AS$7,B1806)</f>
        <v>SCG</v>
      </c>
      <c r="N1806" s="9" t="str">
        <f>INDEX(key!$I$3:$I$5,C1806)</f>
        <v>SFm</v>
      </c>
      <c r="O1806" s="9" t="str">
        <f>INDEX(key!$F$9:$F$10,D1806)</f>
        <v>Ex</v>
      </c>
      <c r="P1806" s="9" t="str">
        <f>INDEX(key!$AT$3:$BI$3,E1806)</f>
        <v>CZ12</v>
      </c>
      <c r="Q1806" s="9" t="str">
        <f>INDEX('HVACwts Src'!$D$7:$I$7,F1806)</f>
        <v>rNCOH</v>
      </c>
      <c r="R1806" s="36">
        <f>IF(G1806,INDEX('HVACwts Src'!$D$11:$U$164,(B1806-1)*39+(D1806-1)*19+E1806,(C1806-1)*6+F1806),0)</f>
        <v>0</v>
      </c>
      <c r="T1806" t="str">
        <f t="shared" si="170"/>
        <v>HV_SCGSFmExCZ12</v>
      </c>
      <c r="U1806" t="str">
        <f t="shared" si="171"/>
        <v>rNCOH</v>
      </c>
      <c r="V1806" s="36">
        <f t="shared" si="172"/>
        <v>0</v>
      </c>
    </row>
    <row r="1807" spans="1:22" x14ac:dyDescent="0.25">
      <c r="A1807" s="86">
        <f t="shared" si="173"/>
        <v>1801</v>
      </c>
      <c r="B1807">
        <v>4</v>
      </c>
      <c r="C1807">
        <v>1</v>
      </c>
      <c r="D1807">
        <v>1</v>
      </c>
      <c r="E1807">
        <v>13</v>
      </c>
      <c r="F1807">
        <v>1</v>
      </c>
      <c r="G1807" t="b">
        <f>INDEX(key!$AT$4:$BI$7,B1807,E1807)</f>
        <v>1</v>
      </c>
      <c r="H1807" t="str">
        <f t="shared" si="168"/>
        <v>HV_SCGSFmExCZ13rDXGF</v>
      </c>
      <c r="I1807" s="9" t="s">
        <v>1799</v>
      </c>
      <c r="J1807" t="str">
        <f t="shared" si="169"/>
        <v>HV_SCGSFmExCZ13</v>
      </c>
      <c r="K1807" s="9" t="s">
        <v>1662</v>
      </c>
      <c r="L1807" s="9" t="s">
        <v>45</v>
      </c>
      <c r="M1807" s="9" t="str">
        <f>INDEX(key!$AS$4:$AS$7,B1807)</f>
        <v>SCG</v>
      </c>
      <c r="N1807" s="9" t="str">
        <f>INDEX(key!$I$3:$I$5,C1807)</f>
        <v>SFm</v>
      </c>
      <c r="O1807" s="9" t="str">
        <f>INDEX(key!$F$9:$F$10,D1807)</f>
        <v>Ex</v>
      </c>
      <c r="P1807" s="9" t="str">
        <f>INDEX(key!$AT$3:$BI$3,E1807)</f>
        <v>CZ13</v>
      </c>
      <c r="Q1807" s="9" t="str">
        <f>INDEX('HVACwts Src'!$D$7:$I$7,F1807)</f>
        <v>rDXGF</v>
      </c>
      <c r="R1807" s="36">
        <f>IF(G1807,INDEX('HVACwts Src'!$D$11:$U$164,(B1807-1)*39+(D1807-1)*19+E1807,(C1807-1)*6+F1807),0)</f>
        <v>52937.664299999997</v>
      </c>
      <c r="T1807" t="str">
        <f t="shared" si="170"/>
        <v>HV_SCGSFmExCZ13</v>
      </c>
      <c r="U1807" t="str">
        <f t="shared" si="171"/>
        <v>rDXGF</v>
      </c>
      <c r="V1807" s="36">
        <f t="shared" si="172"/>
        <v>52937.664299999997</v>
      </c>
    </row>
    <row r="1808" spans="1:22" x14ac:dyDescent="0.25">
      <c r="A1808" s="86">
        <f t="shared" si="173"/>
        <v>1802</v>
      </c>
      <c r="B1808">
        <v>4</v>
      </c>
      <c r="C1808">
        <v>1</v>
      </c>
      <c r="D1808">
        <v>1</v>
      </c>
      <c r="E1808">
        <v>13</v>
      </c>
      <c r="F1808">
        <v>2</v>
      </c>
      <c r="G1808" t="b">
        <f>INDEX(key!$AT$4:$BI$7,B1808,E1808)</f>
        <v>1</v>
      </c>
      <c r="H1808" t="str">
        <f t="shared" si="168"/>
        <v>HV_SCGSFmExCZ13rNCGF</v>
      </c>
      <c r="I1808" s="9" t="s">
        <v>1799</v>
      </c>
      <c r="J1808" t="str">
        <f t="shared" si="169"/>
        <v>HV_SCGSFmExCZ13</v>
      </c>
      <c r="K1808" s="9" t="s">
        <v>1662</v>
      </c>
      <c r="L1808" s="9" t="s">
        <v>45</v>
      </c>
      <c r="M1808" s="9" t="str">
        <f>INDEX(key!$AS$4:$AS$7,B1808)</f>
        <v>SCG</v>
      </c>
      <c r="N1808" s="9" t="str">
        <f>INDEX(key!$I$3:$I$5,C1808)</f>
        <v>SFm</v>
      </c>
      <c r="O1808" s="9" t="str">
        <f>INDEX(key!$F$9:$F$10,D1808)</f>
        <v>Ex</v>
      </c>
      <c r="P1808" s="9" t="str">
        <f>INDEX(key!$AT$3:$BI$3,E1808)</f>
        <v>CZ13</v>
      </c>
      <c r="Q1808" s="9" t="str">
        <f>INDEX('HVACwts Src'!$D$7:$I$7,F1808)</f>
        <v>rNCGF</v>
      </c>
      <c r="R1808" s="36">
        <f>IF(G1808,INDEX('HVACwts Src'!$D$11:$U$164,(B1808-1)*39+(D1808-1)*19+E1808,(C1808-1)*6+F1808),0)</f>
        <v>1356.5823</v>
      </c>
      <c r="T1808" t="str">
        <f t="shared" si="170"/>
        <v>HV_SCGSFmExCZ13</v>
      </c>
      <c r="U1808" t="str">
        <f t="shared" si="171"/>
        <v>rNCGF</v>
      </c>
      <c r="V1808" s="36">
        <f t="shared" si="172"/>
        <v>1356.5823</v>
      </c>
    </row>
    <row r="1809" spans="1:22" x14ac:dyDescent="0.25">
      <c r="A1809" s="86">
        <f t="shared" si="173"/>
        <v>1803</v>
      </c>
      <c r="B1809">
        <v>4</v>
      </c>
      <c r="C1809">
        <v>1</v>
      </c>
      <c r="D1809">
        <v>1</v>
      </c>
      <c r="E1809">
        <v>13</v>
      </c>
      <c r="F1809">
        <v>3</v>
      </c>
      <c r="G1809" t="b">
        <f>INDEX(key!$AT$4:$BI$7,B1809,E1809)</f>
        <v>1</v>
      </c>
      <c r="H1809" t="str">
        <f t="shared" si="168"/>
        <v>HV_SCGSFmExCZ13rDXHP</v>
      </c>
      <c r="I1809" s="9" t="s">
        <v>1799</v>
      </c>
      <c r="J1809" t="str">
        <f t="shared" si="169"/>
        <v>HV_SCGSFmExCZ13</v>
      </c>
      <c r="K1809" s="9" t="s">
        <v>1662</v>
      </c>
      <c r="L1809" s="9" t="s">
        <v>45</v>
      </c>
      <c r="M1809" s="9" t="str">
        <f>INDEX(key!$AS$4:$AS$7,B1809)</f>
        <v>SCG</v>
      </c>
      <c r="N1809" s="9" t="str">
        <f>INDEX(key!$I$3:$I$5,C1809)</f>
        <v>SFm</v>
      </c>
      <c r="O1809" s="9" t="str">
        <f>INDEX(key!$F$9:$F$10,D1809)</f>
        <v>Ex</v>
      </c>
      <c r="P1809" s="9" t="str">
        <f>INDEX(key!$AT$3:$BI$3,E1809)</f>
        <v>CZ13</v>
      </c>
      <c r="Q1809" s="9" t="str">
        <f>INDEX('HVACwts Src'!$D$7:$I$7,F1809)</f>
        <v>rDXHP</v>
      </c>
      <c r="R1809" s="36">
        <f>IF(G1809,INDEX('HVACwts Src'!$D$11:$U$164,(B1809-1)*39+(D1809-1)*19+E1809,(C1809-1)*6+F1809),0)</f>
        <v>3042.3944999999999</v>
      </c>
      <c r="T1809" t="str">
        <f t="shared" si="170"/>
        <v>HV_SCGSFmExCZ13</v>
      </c>
      <c r="U1809" t="str">
        <f t="shared" si="171"/>
        <v>rDXHP</v>
      </c>
      <c r="V1809" s="36">
        <f t="shared" si="172"/>
        <v>3042.3944999999999</v>
      </c>
    </row>
    <row r="1810" spans="1:22" x14ac:dyDescent="0.25">
      <c r="A1810" s="86">
        <f t="shared" si="173"/>
        <v>1804</v>
      </c>
      <c r="B1810">
        <v>4</v>
      </c>
      <c r="C1810">
        <v>1</v>
      </c>
      <c r="D1810">
        <v>1</v>
      </c>
      <c r="E1810">
        <v>13</v>
      </c>
      <c r="F1810">
        <v>4</v>
      </c>
      <c r="G1810" t="b">
        <f>INDEX(key!$AT$4:$BI$7,B1810,E1810)</f>
        <v>1</v>
      </c>
      <c r="H1810" t="str">
        <f t="shared" si="168"/>
        <v>HV_SCGSFmExCZ13rNCEH</v>
      </c>
      <c r="I1810" s="9" t="s">
        <v>1799</v>
      </c>
      <c r="J1810" t="str">
        <f t="shared" si="169"/>
        <v>HV_SCGSFmExCZ13</v>
      </c>
      <c r="K1810" s="9" t="s">
        <v>1662</v>
      </c>
      <c r="L1810" s="9" t="s">
        <v>45</v>
      </c>
      <c r="M1810" s="9" t="str">
        <f>INDEX(key!$AS$4:$AS$7,B1810)</f>
        <v>SCG</v>
      </c>
      <c r="N1810" s="9" t="str">
        <f>INDEX(key!$I$3:$I$5,C1810)</f>
        <v>SFm</v>
      </c>
      <c r="O1810" s="9" t="str">
        <f>INDEX(key!$F$9:$F$10,D1810)</f>
        <v>Ex</v>
      </c>
      <c r="P1810" s="9" t="str">
        <f>INDEX(key!$AT$3:$BI$3,E1810)</f>
        <v>CZ13</v>
      </c>
      <c r="Q1810" s="9" t="str">
        <f>INDEX('HVACwts Src'!$D$7:$I$7,F1810)</f>
        <v>rNCEH</v>
      </c>
      <c r="R1810" s="36">
        <f>IF(G1810,INDEX('HVACwts Src'!$D$11:$U$164,(B1810-1)*39+(D1810-1)*19+E1810,(C1810-1)*6+F1810),0)</f>
        <v>77.964500000000001</v>
      </c>
      <c r="T1810" t="str">
        <f t="shared" si="170"/>
        <v>HV_SCGSFmExCZ13</v>
      </c>
      <c r="U1810" t="str">
        <f t="shared" si="171"/>
        <v>rNCEH</v>
      </c>
      <c r="V1810" s="36">
        <f t="shared" si="172"/>
        <v>77.964500000000001</v>
      </c>
    </row>
    <row r="1811" spans="1:22" x14ac:dyDescent="0.25">
      <c r="A1811" s="86">
        <f t="shared" si="173"/>
        <v>1805</v>
      </c>
      <c r="B1811">
        <v>4</v>
      </c>
      <c r="C1811">
        <v>1</v>
      </c>
      <c r="D1811">
        <v>1</v>
      </c>
      <c r="E1811">
        <v>13</v>
      </c>
      <c r="F1811">
        <v>5</v>
      </c>
      <c r="G1811" t="b">
        <f>INDEX(key!$AT$4:$BI$7,B1811,E1811)</f>
        <v>1</v>
      </c>
      <c r="H1811" t="str">
        <f t="shared" si="168"/>
        <v>HV_SCGSFmExCZ13rDXOH</v>
      </c>
      <c r="I1811" s="9" t="s">
        <v>1799</v>
      </c>
      <c r="J1811" t="str">
        <f t="shared" si="169"/>
        <v>HV_SCGSFmExCZ13</v>
      </c>
      <c r="K1811" s="9" t="s">
        <v>1662</v>
      </c>
      <c r="L1811" s="9" t="s">
        <v>45</v>
      </c>
      <c r="M1811" s="9" t="str">
        <f>INDEX(key!$AS$4:$AS$7,B1811)</f>
        <v>SCG</v>
      </c>
      <c r="N1811" s="9" t="str">
        <f>INDEX(key!$I$3:$I$5,C1811)</f>
        <v>SFm</v>
      </c>
      <c r="O1811" s="9" t="str">
        <f>INDEX(key!$F$9:$F$10,D1811)</f>
        <v>Ex</v>
      </c>
      <c r="P1811" s="9" t="str">
        <f>INDEX(key!$AT$3:$BI$3,E1811)</f>
        <v>CZ13</v>
      </c>
      <c r="Q1811" s="9" t="str">
        <f>INDEX('HVACwts Src'!$D$7:$I$7,F1811)</f>
        <v>rDXOH</v>
      </c>
      <c r="R1811" s="36">
        <f>IF(G1811,INDEX('HVACwts Src'!$D$11:$U$164,(B1811-1)*39+(D1811-1)*19+E1811,(C1811-1)*6+F1811),0)</f>
        <v>4259.3523000000005</v>
      </c>
      <c r="T1811" t="str">
        <f t="shared" si="170"/>
        <v>HV_SCGSFmExCZ13</v>
      </c>
      <c r="U1811" t="str">
        <f t="shared" si="171"/>
        <v>rDXOH</v>
      </c>
      <c r="V1811" s="36">
        <f t="shared" si="172"/>
        <v>4259.3523000000005</v>
      </c>
    </row>
    <row r="1812" spans="1:22" x14ac:dyDescent="0.25">
      <c r="A1812" s="86">
        <f t="shared" si="173"/>
        <v>1806</v>
      </c>
      <c r="B1812">
        <v>4</v>
      </c>
      <c r="C1812">
        <v>1</v>
      </c>
      <c r="D1812">
        <v>1</v>
      </c>
      <c r="E1812">
        <v>13</v>
      </c>
      <c r="F1812">
        <v>6</v>
      </c>
      <c r="G1812" t="b">
        <f>INDEX(key!$AT$4:$BI$7,B1812,E1812)</f>
        <v>1</v>
      </c>
      <c r="H1812" t="str">
        <f t="shared" si="168"/>
        <v>HV_SCGSFmExCZ13rNCOH</v>
      </c>
      <c r="I1812" s="9" t="s">
        <v>1799</v>
      </c>
      <c r="J1812" t="str">
        <f t="shared" si="169"/>
        <v>HV_SCGSFmExCZ13</v>
      </c>
      <c r="K1812" s="9" t="s">
        <v>1662</v>
      </c>
      <c r="L1812" s="9" t="s">
        <v>45</v>
      </c>
      <c r="M1812" s="9" t="str">
        <f>INDEX(key!$AS$4:$AS$7,B1812)</f>
        <v>SCG</v>
      </c>
      <c r="N1812" s="9" t="str">
        <f>INDEX(key!$I$3:$I$5,C1812)</f>
        <v>SFm</v>
      </c>
      <c r="O1812" s="9" t="str">
        <f>INDEX(key!$F$9:$F$10,D1812)</f>
        <v>Ex</v>
      </c>
      <c r="P1812" s="9" t="str">
        <f>INDEX(key!$AT$3:$BI$3,E1812)</f>
        <v>CZ13</v>
      </c>
      <c r="Q1812" s="9" t="str">
        <f>INDEX('HVACwts Src'!$D$7:$I$7,F1812)</f>
        <v>rNCOH</v>
      </c>
      <c r="R1812" s="36">
        <f>IF(G1812,INDEX('HVACwts Src'!$D$11:$U$164,(B1812-1)*39+(D1812-1)*19+E1812,(C1812-1)*6+F1812),0)</f>
        <v>109.1503</v>
      </c>
      <c r="T1812" t="str">
        <f t="shared" si="170"/>
        <v>HV_SCGSFmExCZ13</v>
      </c>
      <c r="U1812" t="str">
        <f t="shared" si="171"/>
        <v>rNCOH</v>
      </c>
      <c r="V1812" s="36">
        <f t="shared" si="172"/>
        <v>109.1503</v>
      </c>
    </row>
    <row r="1813" spans="1:22" x14ac:dyDescent="0.25">
      <c r="A1813" s="86">
        <f t="shared" si="173"/>
        <v>1807</v>
      </c>
      <c r="B1813">
        <v>4</v>
      </c>
      <c r="C1813">
        <v>1</v>
      </c>
      <c r="D1813">
        <v>1</v>
      </c>
      <c r="E1813">
        <v>14</v>
      </c>
      <c r="F1813">
        <v>1</v>
      </c>
      <c r="G1813" t="b">
        <f>INDEX(key!$AT$4:$BI$7,B1813,E1813)</f>
        <v>1</v>
      </c>
      <c r="H1813" t="str">
        <f t="shared" si="168"/>
        <v>HV_SCGSFmExCZ14rDXGF</v>
      </c>
      <c r="I1813" s="9" t="s">
        <v>1799</v>
      </c>
      <c r="J1813" t="str">
        <f t="shared" si="169"/>
        <v>HV_SCGSFmExCZ14</v>
      </c>
      <c r="K1813" s="9" t="s">
        <v>1662</v>
      </c>
      <c r="L1813" s="9" t="s">
        <v>45</v>
      </c>
      <c r="M1813" s="9" t="str">
        <f>INDEX(key!$AS$4:$AS$7,B1813)</f>
        <v>SCG</v>
      </c>
      <c r="N1813" s="9" t="str">
        <f>INDEX(key!$I$3:$I$5,C1813)</f>
        <v>SFm</v>
      </c>
      <c r="O1813" s="9" t="str">
        <f>INDEX(key!$F$9:$F$10,D1813)</f>
        <v>Ex</v>
      </c>
      <c r="P1813" s="9" t="str">
        <f>INDEX(key!$AT$3:$BI$3,E1813)</f>
        <v>CZ14</v>
      </c>
      <c r="Q1813" s="9" t="str">
        <f>INDEX('HVACwts Src'!$D$7:$I$7,F1813)</f>
        <v>rDXGF</v>
      </c>
      <c r="R1813" s="36">
        <f>IF(G1813,INDEX('HVACwts Src'!$D$11:$U$164,(B1813-1)*39+(D1813-1)*19+E1813,(C1813-1)*6+F1813),0)</f>
        <v>78281.164499999999</v>
      </c>
      <c r="T1813" t="str">
        <f t="shared" si="170"/>
        <v>HV_SCGSFmExCZ14</v>
      </c>
      <c r="U1813" t="str">
        <f t="shared" si="171"/>
        <v>rDXGF</v>
      </c>
      <c r="V1813" s="36">
        <f t="shared" si="172"/>
        <v>78281.164499999999</v>
      </c>
    </row>
    <row r="1814" spans="1:22" x14ac:dyDescent="0.25">
      <c r="A1814" s="86">
        <f t="shared" si="173"/>
        <v>1808</v>
      </c>
      <c r="B1814">
        <v>4</v>
      </c>
      <c r="C1814">
        <v>1</v>
      </c>
      <c r="D1814">
        <v>1</v>
      </c>
      <c r="E1814">
        <v>14</v>
      </c>
      <c r="F1814">
        <v>2</v>
      </c>
      <c r="G1814" t="b">
        <f>INDEX(key!$AT$4:$BI$7,B1814,E1814)</f>
        <v>1</v>
      </c>
      <c r="H1814" t="str">
        <f t="shared" si="168"/>
        <v>HV_SCGSFmExCZ14rNCGF</v>
      </c>
      <c r="I1814" s="9" t="s">
        <v>1799</v>
      </c>
      <c r="J1814" t="str">
        <f t="shared" si="169"/>
        <v>HV_SCGSFmExCZ14</v>
      </c>
      <c r="K1814" s="9" t="s">
        <v>1662</v>
      </c>
      <c r="L1814" s="9" t="s">
        <v>45</v>
      </c>
      <c r="M1814" s="9" t="str">
        <f>INDEX(key!$AS$4:$AS$7,B1814)</f>
        <v>SCG</v>
      </c>
      <c r="N1814" s="9" t="str">
        <f>INDEX(key!$I$3:$I$5,C1814)</f>
        <v>SFm</v>
      </c>
      <c r="O1814" s="9" t="str">
        <f>INDEX(key!$F$9:$F$10,D1814)</f>
        <v>Ex</v>
      </c>
      <c r="P1814" s="9" t="str">
        <f>INDEX(key!$AT$3:$BI$3,E1814)</f>
        <v>CZ14</v>
      </c>
      <c r="Q1814" s="9" t="str">
        <f>INDEX('HVACwts Src'!$D$7:$I$7,F1814)</f>
        <v>rNCGF</v>
      </c>
      <c r="R1814" s="36">
        <f>IF(G1814,INDEX('HVACwts Src'!$D$11:$U$164,(B1814-1)*39+(D1814-1)*19+E1814,(C1814-1)*6+F1814),0)</f>
        <v>577.00139999999624</v>
      </c>
      <c r="T1814" t="str">
        <f t="shared" si="170"/>
        <v>HV_SCGSFmExCZ14</v>
      </c>
      <c r="U1814" t="str">
        <f t="shared" si="171"/>
        <v>rNCGF</v>
      </c>
      <c r="V1814" s="36">
        <f t="shared" si="172"/>
        <v>577.00139999999624</v>
      </c>
    </row>
    <row r="1815" spans="1:22" x14ac:dyDescent="0.25">
      <c r="A1815" s="86">
        <f t="shared" si="173"/>
        <v>1809</v>
      </c>
      <c r="B1815">
        <v>4</v>
      </c>
      <c r="C1815">
        <v>1</v>
      </c>
      <c r="D1815">
        <v>1</v>
      </c>
      <c r="E1815">
        <v>14</v>
      </c>
      <c r="F1815">
        <v>3</v>
      </c>
      <c r="G1815" t="b">
        <f>INDEX(key!$AT$4:$BI$7,B1815,E1815)</f>
        <v>1</v>
      </c>
      <c r="H1815" t="str">
        <f t="shared" si="168"/>
        <v>HV_SCGSFmExCZ14rDXHP</v>
      </c>
      <c r="I1815" s="9" t="s">
        <v>1799</v>
      </c>
      <c r="J1815" t="str">
        <f t="shared" si="169"/>
        <v>HV_SCGSFmExCZ14</v>
      </c>
      <c r="K1815" s="9" t="s">
        <v>1662</v>
      </c>
      <c r="L1815" s="9" t="s">
        <v>45</v>
      </c>
      <c r="M1815" s="9" t="str">
        <f>INDEX(key!$AS$4:$AS$7,B1815)</f>
        <v>SCG</v>
      </c>
      <c r="N1815" s="9" t="str">
        <f>INDEX(key!$I$3:$I$5,C1815)</f>
        <v>SFm</v>
      </c>
      <c r="O1815" s="9" t="str">
        <f>INDEX(key!$F$9:$F$10,D1815)</f>
        <v>Ex</v>
      </c>
      <c r="P1815" s="9" t="str">
        <f>INDEX(key!$AT$3:$BI$3,E1815)</f>
        <v>CZ14</v>
      </c>
      <c r="Q1815" s="9" t="str">
        <f>INDEX('HVACwts Src'!$D$7:$I$7,F1815)</f>
        <v>rDXHP</v>
      </c>
      <c r="R1815" s="36">
        <f>IF(G1815,INDEX('HVACwts Src'!$D$11:$U$164,(B1815-1)*39+(D1815-1)*19+E1815,(C1815-1)*6+F1815),0)</f>
        <v>4498.9175000000005</v>
      </c>
      <c r="T1815" t="str">
        <f t="shared" si="170"/>
        <v>HV_SCGSFmExCZ14</v>
      </c>
      <c r="U1815" t="str">
        <f t="shared" si="171"/>
        <v>rDXHP</v>
      </c>
      <c r="V1815" s="36">
        <f t="shared" si="172"/>
        <v>4498.9175000000005</v>
      </c>
    </row>
    <row r="1816" spans="1:22" x14ac:dyDescent="0.25">
      <c r="A1816" s="86">
        <f t="shared" si="173"/>
        <v>1810</v>
      </c>
      <c r="B1816">
        <v>4</v>
      </c>
      <c r="C1816">
        <v>1</v>
      </c>
      <c r="D1816">
        <v>1</v>
      </c>
      <c r="E1816">
        <v>14</v>
      </c>
      <c r="F1816">
        <v>4</v>
      </c>
      <c r="G1816" t="b">
        <f>INDEX(key!$AT$4:$BI$7,B1816,E1816)</f>
        <v>1</v>
      </c>
      <c r="H1816" t="str">
        <f t="shared" si="168"/>
        <v>HV_SCGSFmExCZ14rNCEH</v>
      </c>
      <c r="I1816" s="9" t="s">
        <v>1799</v>
      </c>
      <c r="J1816" t="str">
        <f t="shared" si="169"/>
        <v>HV_SCGSFmExCZ14</v>
      </c>
      <c r="K1816" s="9" t="s">
        <v>1662</v>
      </c>
      <c r="L1816" s="9" t="s">
        <v>45</v>
      </c>
      <c r="M1816" s="9" t="str">
        <f>INDEX(key!$AS$4:$AS$7,B1816)</f>
        <v>SCG</v>
      </c>
      <c r="N1816" s="9" t="str">
        <f>INDEX(key!$I$3:$I$5,C1816)</f>
        <v>SFm</v>
      </c>
      <c r="O1816" s="9" t="str">
        <f>INDEX(key!$F$9:$F$10,D1816)</f>
        <v>Ex</v>
      </c>
      <c r="P1816" s="9" t="str">
        <f>INDEX(key!$AT$3:$BI$3,E1816)</f>
        <v>CZ14</v>
      </c>
      <c r="Q1816" s="9" t="str">
        <f>INDEX('HVACwts Src'!$D$7:$I$7,F1816)</f>
        <v>rNCEH</v>
      </c>
      <c r="R1816" s="36">
        <f>IF(G1816,INDEX('HVACwts Src'!$D$11:$U$164,(B1816-1)*39+(D1816-1)*19+E1816,(C1816-1)*6+F1816),0)</f>
        <v>33.160999999999788</v>
      </c>
      <c r="T1816" t="str">
        <f t="shared" si="170"/>
        <v>HV_SCGSFmExCZ14</v>
      </c>
      <c r="U1816" t="str">
        <f t="shared" si="171"/>
        <v>rNCEH</v>
      </c>
      <c r="V1816" s="36">
        <f t="shared" si="172"/>
        <v>33.160999999999788</v>
      </c>
    </row>
    <row r="1817" spans="1:22" x14ac:dyDescent="0.25">
      <c r="A1817" s="86">
        <f t="shared" si="173"/>
        <v>1811</v>
      </c>
      <c r="B1817">
        <v>4</v>
      </c>
      <c r="C1817">
        <v>1</v>
      </c>
      <c r="D1817">
        <v>1</v>
      </c>
      <c r="E1817">
        <v>14</v>
      </c>
      <c r="F1817">
        <v>5</v>
      </c>
      <c r="G1817" t="b">
        <f>INDEX(key!$AT$4:$BI$7,B1817,E1817)</f>
        <v>1</v>
      </c>
      <c r="H1817" t="str">
        <f t="shared" si="168"/>
        <v>HV_SCGSFmExCZ14rDXOH</v>
      </c>
      <c r="I1817" s="9" t="s">
        <v>1799</v>
      </c>
      <c r="J1817" t="str">
        <f t="shared" si="169"/>
        <v>HV_SCGSFmExCZ14</v>
      </c>
      <c r="K1817" s="9" t="s">
        <v>1662</v>
      </c>
      <c r="L1817" s="9" t="s">
        <v>45</v>
      </c>
      <c r="M1817" s="9" t="str">
        <f>INDEX(key!$AS$4:$AS$7,B1817)</f>
        <v>SCG</v>
      </c>
      <c r="N1817" s="9" t="str">
        <f>INDEX(key!$I$3:$I$5,C1817)</f>
        <v>SFm</v>
      </c>
      <c r="O1817" s="9" t="str">
        <f>INDEX(key!$F$9:$F$10,D1817)</f>
        <v>Ex</v>
      </c>
      <c r="P1817" s="9" t="str">
        <f>INDEX(key!$AT$3:$BI$3,E1817)</f>
        <v>CZ14</v>
      </c>
      <c r="Q1817" s="9" t="str">
        <f>INDEX('HVACwts Src'!$D$7:$I$7,F1817)</f>
        <v>rDXOH</v>
      </c>
      <c r="R1817" s="36">
        <f>IF(G1817,INDEX('HVACwts Src'!$D$11:$U$164,(B1817-1)*39+(D1817-1)*19+E1817,(C1817-1)*6+F1817),0)</f>
        <v>6298.4845000000014</v>
      </c>
      <c r="T1817" t="str">
        <f t="shared" si="170"/>
        <v>HV_SCGSFmExCZ14</v>
      </c>
      <c r="U1817" t="str">
        <f t="shared" si="171"/>
        <v>rDXOH</v>
      </c>
      <c r="V1817" s="36">
        <f t="shared" si="172"/>
        <v>6298.4845000000014</v>
      </c>
    </row>
    <row r="1818" spans="1:22" x14ac:dyDescent="0.25">
      <c r="A1818" s="86">
        <f t="shared" si="173"/>
        <v>1812</v>
      </c>
      <c r="B1818">
        <v>4</v>
      </c>
      <c r="C1818">
        <v>1</v>
      </c>
      <c r="D1818">
        <v>1</v>
      </c>
      <c r="E1818">
        <v>14</v>
      </c>
      <c r="F1818">
        <v>6</v>
      </c>
      <c r="G1818" t="b">
        <f>INDEX(key!$AT$4:$BI$7,B1818,E1818)</f>
        <v>1</v>
      </c>
      <c r="H1818" t="str">
        <f t="shared" si="168"/>
        <v>HV_SCGSFmExCZ14rNCOH</v>
      </c>
      <c r="I1818" s="9" t="s">
        <v>1799</v>
      </c>
      <c r="J1818" t="str">
        <f t="shared" si="169"/>
        <v>HV_SCGSFmExCZ14</v>
      </c>
      <c r="K1818" s="9" t="s">
        <v>1662</v>
      </c>
      <c r="L1818" s="9" t="s">
        <v>45</v>
      </c>
      <c r="M1818" s="9" t="str">
        <f>INDEX(key!$AS$4:$AS$7,B1818)</f>
        <v>SCG</v>
      </c>
      <c r="N1818" s="9" t="str">
        <f>INDEX(key!$I$3:$I$5,C1818)</f>
        <v>SFm</v>
      </c>
      <c r="O1818" s="9" t="str">
        <f>INDEX(key!$F$9:$F$10,D1818)</f>
        <v>Ex</v>
      </c>
      <c r="P1818" s="9" t="str">
        <f>INDEX(key!$AT$3:$BI$3,E1818)</f>
        <v>CZ14</v>
      </c>
      <c r="Q1818" s="9" t="str">
        <f>INDEX('HVACwts Src'!$D$7:$I$7,F1818)</f>
        <v>rNCOH</v>
      </c>
      <c r="R1818" s="36">
        <f>IF(G1818,INDEX('HVACwts Src'!$D$11:$U$164,(B1818-1)*39+(D1818-1)*19+E1818,(C1818-1)*6+F1818),0)</f>
        <v>46.425399999999705</v>
      </c>
      <c r="T1818" t="str">
        <f t="shared" si="170"/>
        <v>HV_SCGSFmExCZ14</v>
      </c>
      <c r="U1818" t="str">
        <f t="shared" si="171"/>
        <v>rNCOH</v>
      </c>
      <c r="V1818" s="36">
        <f t="shared" si="172"/>
        <v>46.425399999999705</v>
      </c>
    </row>
    <row r="1819" spans="1:22" x14ac:dyDescent="0.25">
      <c r="A1819" s="86">
        <f t="shared" si="173"/>
        <v>1813</v>
      </c>
      <c r="B1819">
        <v>4</v>
      </c>
      <c r="C1819">
        <v>1</v>
      </c>
      <c r="D1819">
        <v>1</v>
      </c>
      <c r="E1819">
        <v>15</v>
      </c>
      <c r="F1819">
        <v>1</v>
      </c>
      <c r="G1819" t="b">
        <f>INDEX(key!$AT$4:$BI$7,B1819,E1819)</f>
        <v>1</v>
      </c>
      <c r="H1819" t="str">
        <f t="shared" si="168"/>
        <v>HV_SCGSFmExCZ15rDXGF</v>
      </c>
      <c r="I1819" s="9" t="s">
        <v>1799</v>
      </c>
      <c r="J1819" t="str">
        <f t="shared" si="169"/>
        <v>HV_SCGSFmExCZ15</v>
      </c>
      <c r="K1819" s="9" t="s">
        <v>1662</v>
      </c>
      <c r="L1819" s="9" t="s">
        <v>45</v>
      </c>
      <c r="M1819" s="9" t="str">
        <f>INDEX(key!$AS$4:$AS$7,B1819)</f>
        <v>SCG</v>
      </c>
      <c r="N1819" s="9" t="str">
        <f>INDEX(key!$I$3:$I$5,C1819)</f>
        <v>SFm</v>
      </c>
      <c r="O1819" s="9" t="str">
        <f>INDEX(key!$F$9:$F$10,D1819)</f>
        <v>Ex</v>
      </c>
      <c r="P1819" s="9" t="str">
        <f>INDEX(key!$AT$3:$BI$3,E1819)</f>
        <v>CZ15</v>
      </c>
      <c r="Q1819" s="9" t="str">
        <f>INDEX('HVACwts Src'!$D$7:$I$7,F1819)</f>
        <v>rDXGF</v>
      </c>
      <c r="R1819" s="36">
        <f>IF(G1819,INDEX('HVACwts Src'!$D$11:$U$164,(B1819-1)*39+(D1819-1)*19+E1819,(C1819-1)*6+F1819),0)</f>
        <v>18619.252799999995</v>
      </c>
      <c r="T1819" t="str">
        <f t="shared" si="170"/>
        <v>HV_SCGSFmExCZ15</v>
      </c>
      <c r="U1819" t="str">
        <f t="shared" si="171"/>
        <v>rDXGF</v>
      </c>
      <c r="V1819" s="36">
        <f t="shared" si="172"/>
        <v>18619.252799999995</v>
      </c>
    </row>
    <row r="1820" spans="1:22" x14ac:dyDescent="0.25">
      <c r="A1820" s="86">
        <f t="shared" si="173"/>
        <v>1814</v>
      </c>
      <c r="B1820">
        <v>4</v>
      </c>
      <c r="C1820">
        <v>1</v>
      </c>
      <c r="D1820">
        <v>1</v>
      </c>
      <c r="E1820">
        <v>15</v>
      </c>
      <c r="F1820">
        <v>2</v>
      </c>
      <c r="G1820" t="b">
        <f>INDEX(key!$AT$4:$BI$7,B1820,E1820)</f>
        <v>1</v>
      </c>
      <c r="H1820" t="str">
        <f t="shared" si="168"/>
        <v>HV_SCGSFmExCZ15rNCGF</v>
      </c>
      <c r="I1820" s="9" t="s">
        <v>1799</v>
      </c>
      <c r="J1820" t="str">
        <f t="shared" si="169"/>
        <v>HV_SCGSFmExCZ15</v>
      </c>
      <c r="K1820" s="9" t="s">
        <v>1662</v>
      </c>
      <c r="L1820" s="9" t="s">
        <v>45</v>
      </c>
      <c r="M1820" s="9" t="str">
        <f>INDEX(key!$AS$4:$AS$7,B1820)</f>
        <v>SCG</v>
      </c>
      <c r="N1820" s="9" t="str">
        <f>INDEX(key!$I$3:$I$5,C1820)</f>
        <v>SFm</v>
      </c>
      <c r="O1820" s="9" t="str">
        <f>INDEX(key!$F$9:$F$10,D1820)</f>
        <v>Ex</v>
      </c>
      <c r="P1820" s="9" t="str">
        <f>INDEX(key!$AT$3:$BI$3,E1820)</f>
        <v>CZ15</v>
      </c>
      <c r="Q1820" s="9" t="str">
        <f>INDEX('HVACwts Src'!$D$7:$I$7,F1820)</f>
        <v>rNCGF</v>
      </c>
      <c r="R1820" s="36">
        <f>IF(G1820,INDEX('HVACwts Src'!$D$11:$U$164,(B1820-1)*39+(D1820-1)*19+E1820,(C1820-1)*6+F1820),0)</f>
        <v>282.57600000000093</v>
      </c>
      <c r="T1820" t="str">
        <f t="shared" si="170"/>
        <v>HV_SCGSFmExCZ15</v>
      </c>
      <c r="U1820" t="str">
        <f t="shared" si="171"/>
        <v>rNCGF</v>
      </c>
      <c r="V1820" s="36">
        <f t="shared" si="172"/>
        <v>282.57600000000093</v>
      </c>
    </row>
    <row r="1821" spans="1:22" x14ac:dyDescent="0.25">
      <c r="A1821" s="86">
        <f t="shared" si="173"/>
        <v>1815</v>
      </c>
      <c r="B1821">
        <v>4</v>
      </c>
      <c r="C1821">
        <v>1</v>
      </c>
      <c r="D1821">
        <v>1</v>
      </c>
      <c r="E1821">
        <v>15</v>
      </c>
      <c r="F1821">
        <v>3</v>
      </c>
      <c r="G1821" t="b">
        <f>INDEX(key!$AT$4:$BI$7,B1821,E1821)</f>
        <v>1</v>
      </c>
      <c r="H1821" t="str">
        <f t="shared" si="168"/>
        <v>HV_SCGSFmExCZ15rDXHP</v>
      </c>
      <c r="I1821" s="9" t="s">
        <v>1799</v>
      </c>
      <c r="J1821" t="str">
        <f t="shared" si="169"/>
        <v>HV_SCGSFmExCZ15</v>
      </c>
      <c r="K1821" s="9" t="s">
        <v>1662</v>
      </c>
      <c r="L1821" s="9" t="s">
        <v>45</v>
      </c>
      <c r="M1821" s="9" t="str">
        <f>INDEX(key!$AS$4:$AS$7,B1821)</f>
        <v>SCG</v>
      </c>
      <c r="N1821" s="9" t="str">
        <f>INDEX(key!$I$3:$I$5,C1821)</f>
        <v>SFm</v>
      </c>
      <c r="O1821" s="9" t="str">
        <f>INDEX(key!$F$9:$F$10,D1821)</f>
        <v>Ex</v>
      </c>
      <c r="P1821" s="9" t="str">
        <f>INDEX(key!$AT$3:$BI$3,E1821)</f>
        <v>CZ15</v>
      </c>
      <c r="Q1821" s="9" t="str">
        <f>INDEX('HVACwts Src'!$D$7:$I$7,F1821)</f>
        <v>rDXHP</v>
      </c>
      <c r="R1821" s="36">
        <f>IF(G1821,INDEX('HVACwts Src'!$D$11:$U$164,(B1821-1)*39+(D1821-1)*19+E1821,(C1821-1)*6+F1821),0)</f>
        <v>1070.0719999999999</v>
      </c>
      <c r="T1821" t="str">
        <f t="shared" si="170"/>
        <v>HV_SCGSFmExCZ15</v>
      </c>
      <c r="U1821" t="str">
        <f t="shared" si="171"/>
        <v>rDXHP</v>
      </c>
      <c r="V1821" s="36">
        <f t="shared" si="172"/>
        <v>1070.0719999999999</v>
      </c>
    </row>
    <row r="1822" spans="1:22" x14ac:dyDescent="0.25">
      <c r="A1822" s="86">
        <f t="shared" si="173"/>
        <v>1816</v>
      </c>
      <c r="B1822">
        <v>4</v>
      </c>
      <c r="C1822">
        <v>1</v>
      </c>
      <c r="D1822">
        <v>1</v>
      </c>
      <c r="E1822">
        <v>15</v>
      </c>
      <c r="F1822">
        <v>4</v>
      </c>
      <c r="G1822" t="b">
        <f>INDEX(key!$AT$4:$BI$7,B1822,E1822)</f>
        <v>1</v>
      </c>
      <c r="H1822" t="str">
        <f t="shared" si="168"/>
        <v>HV_SCGSFmExCZ15rNCEH</v>
      </c>
      <c r="I1822" s="9" t="s">
        <v>1799</v>
      </c>
      <c r="J1822" t="str">
        <f t="shared" si="169"/>
        <v>HV_SCGSFmExCZ15</v>
      </c>
      <c r="K1822" s="9" t="s">
        <v>1662</v>
      </c>
      <c r="L1822" s="9" t="s">
        <v>45</v>
      </c>
      <c r="M1822" s="9" t="str">
        <f>INDEX(key!$AS$4:$AS$7,B1822)</f>
        <v>SCG</v>
      </c>
      <c r="N1822" s="9" t="str">
        <f>INDEX(key!$I$3:$I$5,C1822)</f>
        <v>SFm</v>
      </c>
      <c r="O1822" s="9" t="str">
        <f>INDEX(key!$F$9:$F$10,D1822)</f>
        <v>Ex</v>
      </c>
      <c r="P1822" s="9" t="str">
        <f>INDEX(key!$AT$3:$BI$3,E1822)</f>
        <v>CZ15</v>
      </c>
      <c r="Q1822" s="9" t="str">
        <f>INDEX('HVACwts Src'!$D$7:$I$7,F1822)</f>
        <v>rNCEH</v>
      </c>
      <c r="R1822" s="36">
        <f>IF(G1822,INDEX('HVACwts Src'!$D$11:$U$164,(B1822-1)*39+(D1822-1)*19+E1822,(C1822-1)*6+F1822),0)</f>
        <v>16.240000000000055</v>
      </c>
      <c r="T1822" t="str">
        <f t="shared" si="170"/>
        <v>HV_SCGSFmExCZ15</v>
      </c>
      <c r="U1822" t="str">
        <f t="shared" si="171"/>
        <v>rNCEH</v>
      </c>
      <c r="V1822" s="36">
        <f t="shared" si="172"/>
        <v>16.240000000000055</v>
      </c>
    </row>
    <row r="1823" spans="1:22" x14ac:dyDescent="0.25">
      <c r="A1823" s="86">
        <f t="shared" si="173"/>
        <v>1817</v>
      </c>
      <c r="B1823">
        <v>4</v>
      </c>
      <c r="C1823">
        <v>1</v>
      </c>
      <c r="D1823">
        <v>1</v>
      </c>
      <c r="E1823">
        <v>15</v>
      </c>
      <c r="F1823">
        <v>5</v>
      </c>
      <c r="G1823" t="b">
        <f>INDEX(key!$AT$4:$BI$7,B1823,E1823)</f>
        <v>1</v>
      </c>
      <c r="H1823" t="str">
        <f t="shared" si="168"/>
        <v>HV_SCGSFmExCZ15rDXOH</v>
      </c>
      <c r="I1823" s="9" t="s">
        <v>1799</v>
      </c>
      <c r="J1823" t="str">
        <f t="shared" si="169"/>
        <v>HV_SCGSFmExCZ15</v>
      </c>
      <c r="K1823" s="9" t="s">
        <v>1662</v>
      </c>
      <c r="L1823" s="9" t="s">
        <v>45</v>
      </c>
      <c r="M1823" s="9" t="str">
        <f>INDEX(key!$AS$4:$AS$7,B1823)</f>
        <v>SCG</v>
      </c>
      <c r="N1823" s="9" t="str">
        <f>INDEX(key!$I$3:$I$5,C1823)</f>
        <v>SFm</v>
      </c>
      <c r="O1823" s="9" t="str">
        <f>INDEX(key!$F$9:$F$10,D1823)</f>
        <v>Ex</v>
      </c>
      <c r="P1823" s="9" t="str">
        <f>INDEX(key!$AT$3:$BI$3,E1823)</f>
        <v>CZ15</v>
      </c>
      <c r="Q1823" s="9" t="str">
        <f>INDEX('HVACwts Src'!$D$7:$I$7,F1823)</f>
        <v>rDXOH</v>
      </c>
      <c r="R1823" s="36">
        <f>IF(G1823,INDEX('HVACwts Src'!$D$11:$U$164,(B1823-1)*39+(D1823-1)*19+E1823,(C1823-1)*6+F1823),0)</f>
        <v>1498.1008000000002</v>
      </c>
      <c r="T1823" t="str">
        <f t="shared" si="170"/>
        <v>HV_SCGSFmExCZ15</v>
      </c>
      <c r="U1823" t="str">
        <f t="shared" si="171"/>
        <v>rDXOH</v>
      </c>
      <c r="V1823" s="36">
        <f t="shared" si="172"/>
        <v>1498.1008000000002</v>
      </c>
    </row>
    <row r="1824" spans="1:22" x14ac:dyDescent="0.25">
      <c r="A1824" s="86">
        <f t="shared" si="173"/>
        <v>1818</v>
      </c>
      <c r="B1824">
        <v>4</v>
      </c>
      <c r="C1824">
        <v>1</v>
      </c>
      <c r="D1824">
        <v>1</v>
      </c>
      <c r="E1824">
        <v>15</v>
      </c>
      <c r="F1824">
        <v>6</v>
      </c>
      <c r="G1824" t="b">
        <f>INDEX(key!$AT$4:$BI$7,B1824,E1824)</f>
        <v>1</v>
      </c>
      <c r="H1824" t="str">
        <f t="shared" si="168"/>
        <v>HV_SCGSFmExCZ15rNCOH</v>
      </c>
      <c r="I1824" s="9" t="s">
        <v>1799</v>
      </c>
      <c r="J1824" t="str">
        <f t="shared" si="169"/>
        <v>HV_SCGSFmExCZ15</v>
      </c>
      <c r="K1824" s="9" t="s">
        <v>1662</v>
      </c>
      <c r="L1824" s="9" t="s">
        <v>45</v>
      </c>
      <c r="M1824" s="9" t="str">
        <f>INDEX(key!$AS$4:$AS$7,B1824)</f>
        <v>SCG</v>
      </c>
      <c r="N1824" s="9" t="str">
        <f>INDEX(key!$I$3:$I$5,C1824)</f>
        <v>SFm</v>
      </c>
      <c r="O1824" s="9" t="str">
        <f>INDEX(key!$F$9:$F$10,D1824)</f>
        <v>Ex</v>
      </c>
      <c r="P1824" s="9" t="str">
        <f>INDEX(key!$AT$3:$BI$3,E1824)</f>
        <v>CZ15</v>
      </c>
      <c r="Q1824" s="9" t="str">
        <f>INDEX('HVACwts Src'!$D$7:$I$7,F1824)</f>
        <v>rNCOH</v>
      </c>
      <c r="R1824" s="36">
        <f>IF(G1824,INDEX('HVACwts Src'!$D$11:$U$164,(B1824-1)*39+(D1824-1)*19+E1824,(C1824-1)*6+F1824),0)</f>
        <v>22.736000000000079</v>
      </c>
      <c r="T1824" t="str">
        <f t="shared" si="170"/>
        <v>HV_SCGSFmExCZ15</v>
      </c>
      <c r="U1824" t="str">
        <f t="shared" si="171"/>
        <v>rNCOH</v>
      </c>
      <c r="V1824" s="36">
        <f t="shared" si="172"/>
        <v>22.736000000000079</v>
      </c>
    </row>
    <row r="1825" spans="1:22" x14ac:dyDescent="0.25">
      <c r="A1825" s="86">
        <f t="shared" si="173"/>
        <v>1819</v>
      </c>
      <c r="B1825">
        <v>4</v>
      </c>
      <c r="C1825">
        <v>1</v>
      </c>
      <c r="D1825">
        <v>1</v>
      </c>
      <c r="E1825">
        <v>16</v>
      </c>
      <c r="F1825">
        <v>1</v>
      </c>
      <c r="G1825" t="b">
        <f>INDEX(key!$AT$4:$BI$7,B1825,E1825)</f>
        <v>1</v>
      </c>
      <c r="H1825" t="str">
        <f t="shared" si="168"/>
        <v>HV_SCGSFmExCZ16rDXGF</v>
      </c>
      <c r="I1825" s="9" t="s">
        <v>1799</v>
      </c>
      <c r="J1825" t="str">
        <f t="shared" si="169"/>
        <v>HV_SCGSFmExCZ16</v>
      </c>
      <c r="K1825" s="9" t="s">
        <v>1662</v>
      </c>
      <c r="L1825" s="9" t="s">
        <v>45</v>
      </c>
      <c r="M1825" s="9" t="str">
        <f>INDEX(key!$AS$4:$AS$7,B1825)</f>
        <v>SCG</v>
      </c>
      <c r="N1825" s="9" t="str">
        <f>INDEX(key!$I$3:$I$5,C1825)</f>
        <v>SFm</v>
      </c>
      <c r="O1825" s="9" t="str">
        <f>INDEX(key!$F$9:$F$10,D1825)</f>
        <v>Ex</v>
      </c>
      <c r="P1825" s="9" t="str">
        <f>INDEX(key!$AT$3:$BI$3,E1825)</f>
        <v>CZ16</v>
      </c>
      <c r="Q1825" s="9" t="str">
        <f>INDEX('HVACwts Src'!$D$7:$I$7,F1825)</f>
        <v>rDXGF</v>
      </c>
      <c r="R1825" s="36">
        <f>IF(G1825,INDEX('HVACwts Src'!$D$11:$U$164,(B1825-1)*39+(D1825-1)*19+E1825,(C1825-1)*6+F1825),0)</f>
        <v>13446.867899999999</v>
      </c>
      <c r="T1825" t="str">
        <f t="shared" si="170"/>
        <v>HV_SCGSFmExCZ16</v>
      </c>
      <c r="U1825" t="str">
        <f t="shared" si="171"/>
        <v>rDXGF</v>
      </c>
      <c r="V1825" s="36">
        <f t="shared" si="172"/>
        <v>13446.867899999999</v>
      </c>
    </row>
    <row r="1826" spans="1:22" x14ac:dyDescent="0.25">
      <c r="A1826" s="86">
        <f t="shared" si="173"/>
        <v>1820</v>
      </c>
      <c r="B1826">
        <v>4</v>
      </c>
      <c r="C1826">
        <v>1</v>
      </c>
      <c r="D1826">
        <v>1</v>
      </c>
      <c r="E1826">
        <v>16</v>
      </c>
      <c r="F1826">
        <v>2</v>
      </c>
      <c r="G1826" t="b">
        <f>INDEX(key!$AT$4:$BI$7,B1826,E1826)</f>
        <v>1</v>
      </c>
      <c r="H1826" t="str">
        <f t="shared" si="168"/>
        <v>HV_SCGSFmExCZ16rNCGF</v>
      </c>
      <c r="I1826" s="9" t="s">
        <v>1799</v>
      </c>
      <c r="J1826" t="str">
        <f t="shared" si="169"/>
        <v>HV_SCGSFmExCZ16</v>
      </c>
      <c r="K1826" s="9" t="s">
        <v>1662</v>
      </c>
      <c r="L1826" s="9" t="s">
        <v>45</v>
      </c>
      <c r="M1826" s="9" t="str">
        <f>INDEX(key!$AS$4:$AS$7,B1826)</f>
        <v>SCG</v>
      </c>
      <c r="N1826" s="9" t="str">
        <f>INDEX(key!$I$3:$I$5,C1826)</f>
        <v>SFm</v>
      </c>
      <c r="O1826" s="9" t="str">
        <f>INDEX(key!$F$9:$F$10,D1826)</f>
        <v>Ex</v>
      </c>
      <c r="P1826" s="9" t="str">
        <f>INDEX(key!$AT$3:$BI$3,E1826)</f>
        <v>CZ16</v>
      </c>
      <c r="Q1826" s="9" t="str">
        <f>INDEX('HVACwts Src'!$D$7:$I$7,F1826)</f>
        <v>rNCGF</v>
      </c>
      <c r="R1826" s="36">
        <f>IF(G1826,INDEX('HVACwts Src'!$D$11:$U$164,(B1826-1)*39+(D1826-1)*19+E1826,(C1826-1)*6+F1826),0)</f>
        <v>7119.9494999999997</v>
      </c>
      <c r="T1826" t="str">
        <f t="shared" si="170"/>
        <v>HV_SCGSFmExCZ16</v>
      </c>
      <c r="U1826" t="str">
        <f t="shared" si="171"/>
        <v>rNCGF</v>
      </c>
      <c r="V1826" s="36">
        <f t="shared" si="172"/>
        <v>7119.9494999999997</v>
      </c>
    </row>
    <row r="1827" spans="1:22" x14ac:dyDescent="0.25">
      <c r="A1827" s="86">
        <f t="shared" si="173"/>
        <v>1821</v>
      </c>
      <c r="B1827">
        <v>4</v>
      </c>
      <c r="C1827">
        <v>1</v>
      </c>
      <c r="D1827">
        <v>1</v>
      </c>
      <c r="E1827">
        <v>16</v>
      </c>
      <c r="F1827">
        <v>3</v>
      </c>
      <c r="G1827" t="b">
        <f>INDEX(key!$AT$4:$BI$7,B1827,E1827)</f>
        <v>1</v>
      </c>
      <c r="H1827" t="str">
        <f t="shared" si="168"/>
        <v>HV_SCGSFmExCZ16rDXHP</v>
      </c>
      <c r="I1827" s="9" t="s">
        <v>1799</v>
      </c>
      <c r="J1827" t="str">
        <f t="shared" si="169"/>
        <v>HV_SCGSFmExCZ16</v>
      </c>
      <c r="K1827" s="9" t="s">
        <v>1662</v>
      </c>
      <c r="L1827" s="9" t="s">
        <v>45</v>
      </c>
      <c r="M1827" s="9" t="str">
        <f>INDEX(key!$AS$4:$AS$7,B1827)</f>
        <v>SCG</v>
      </c>
      <c r="N1827" s="9" t="str">
        <f>INDEX(key!$I$3:$I$5,C1827)</f>
        <v>SFm</v>
      </c>
      <c r="O1827" s="9" t="str">
        <f>INDEX(key!$F$9:$F$10,D1827)</f>
        <v>Ex</v>
      </c>
      <c r="P1827" s="9" t="str">
        <f>INDEX(key!$AT$3:$BI$3,E1827)</f>
        <v>CZ16</v>
      </c>
      <c r="Q1827" s="9" t="str">
        <f>INDEX('HVACwts Src'!$D$7:$I$7,F1827)</f>
        <v>rDXHP</v>
      </c>
      <c r="R1827" s="36">
        <f>IF(G1827,INDEX('HVACwts Src'!$D$11:$U$164,(B1827-1)*39+(D1827-1)*19+E1827,(C1827-1)*6+F1827),0)</f>
        <v>772.80849999999998</v>
      </c>
      <c r="T1827" t="str">
        <f t="shared" si="170"/>
        <v>HV_SCGSFmExCZ16</v>
      </c>
      <c r="U1827" t="str">
        <f t="shared" si="171"/>
        <v>rDXHP</v>
      </c>
      <c r="V1827" s="36">
        <f t="shared" si="172"/>
        <v>772.80849999999998</v>
      </c>
    </row>
    <row r="1828" spans="1:22" x14ac:dyDescent="0.25">
      <c r="A1828" s="86">
        <f t="shared" si="173"/>
        <v>1822</v>
      </c>
      <c r="B1828">
        <v>4</v>
      </c>
      <c r="C1828">
        <v>1</v>
      </c>
      <c r="D1828">
        <v>1</v>
      </c>
      <c r="E1828">
        <v>16</v>
      </c>
      <c r="F1828">
        <v>4</v>
      </c>
      <c r="G1828" t="b">
        <f>INDEX(key!$AT$4:$BI$7,B1828,E1828)</f>
        <v>1</v>
      </c>
      <c r="H1828" t="str">
        <f t="shared" si="168"/>
        <v>HV_SCGSFmExCZ16rNCEH</v>
      </c>
      <c r="I1828" s="9" t="s">
        <v>1799</v>
      </c>
      <c r="J1828" t="str">
        <f t="shared" si="169"/>
        <v>HV_SCGSFmExCZ16</v>
      </c>
      <c r="K1828" s="9" t="s">
        <v>1662</v>
      </c>
      <c r="L1828" s="9" t="s">
        <v>45</v>
      </c>
      <c r="M1828" s="9" t="str">
        <f>INDEX(key!$AS$4:$AS$7,B1828)</f>
        <v>SCG</v>
      </c>
      <c r="N1828" s="9" t="str">
        <f>INDEX(key!$I$3:$I$5,C1828)</f>
        <v>SFm</v>
      </c>
      <c r="O1828" s="9" t="str">
        <f>INDEX(key!$F$9:$F$10,D1828)</f>
        <v>Ex</v>
      </c>
      <c r="P1828" s="9" t="str">
        <f>INDEX(key!$AT$3:$BI$3,E1828)</f>
        <v>CZ16</v>
      </c>
      <c r="Q1828" s="9" t="str">
        <f>INDEX('HVACwts Src'!$D$7:$I$7,F1828)</f>
        <v>rNCEH</v>
      </c>
      <c r="R1828" s="36">
        <f>IF(G1828,INDEX('HVACwts Src'!$D$11:$U$164,(B1828-1)*39+(D1828-1)*19+E1828,(C1828-1)*6+F1828),0)</f>
        <v>409.19250000000005</v>
      </c>
      <c r="T1828" t="str">
        <f t="shared" si="170"/>
        <v>HV_SCGSFmExCZ16</v>
      </c>
      <c r="U1828" t="str">
        <f t="shared" si="171"/>
        <v>rNCEH</v>
      </c>
      <c r="V1828" s="36">
        <f t="shared" si="172"/>
        <v>409.19250000000005</v>
      </c>
    </row>
    <row r="1829" spans="1:22" x14ac:dyDescent="0.25">
      <c r="A1829" s="86">
        <f t="shared" si="173"/>
        <v>1823</v>
      </c>
      <c r="B1829">
        <v>4</v>
      </c>
      <c r="C1829">
        <v>1</v>
      </c>
      <c r="D1829">
        <v>1</v>
      </c>
      <c r="E1829">
        <v>16</v>
      </c>
      <c r="F1829">
        <v>5</v>
      </c>
      <c r="G1829" t="b">
        <f>INDEX(key!$AT$4:$BI$7,B1829,E1829)</f>
        <v>1</v>
      </c>
      <c r="H1829" t="str">
        <f t="shared" si="168"/>
        <v>HV_SCGSFmExCZ16rDXOH</v>
      </c>
      <c r="I1829" s="9" t="s">
        <v>1799</v>
      </c>
      <c r="J1829" t="str">
        <f t="shared" si="169"/>
        <v>HV_SCGSFmExCZ16</v>
      </c>
      <c r="K1829" s="9" t="s">
        <v>1662</v>
      </c>
      <c r="L1829" s="9" t="s">
        <v>45</v>
      </c>
      <c r="M1829" s="9" t="str">
        <f>INDEX(key!$AS$4:$AS$7,B1829)</f>
        <v>SCG</v>
      </c>
      <c r="N1829" s="9" t="str">
        <f>INDEX(key!$I$3:$I$5,C1829)</f>
        <v>SFm</v>
      </c>
      <c r="O1829" s="9" t="str">
        <f>INDEX(key!$F$9:$F$10,D1829)</f>
        <v>Ex</v>
      </c>
      <c r="P1829" s="9" t="str">
        <f>INDEX(key!$AT$3:$BI$3,E1829)</f>
        <v>CZ16</v>
      </c>
      <c r="Q1829" s="9" t="str">
        <f>INDEX('HVACwts Src'!$D$7:$I$7,F1829)</f>
        <v>rDXOH</v>
      </c>
      <c r="R1829" s="36">
        <f>IF(G1829,INDEX('HVACwts Src'!$D$11:$U$164,(B1829-1)*39+(D1829-1)*19+E1829,(C1829-1)*6+F1829),0)</f>
        <v>1081.9319000000003</v>
      </c>
      <c r="T1829" t="str">
        <f t="shared" si="170"/>
        <v>HV_SCGSFmExCZ16</v>
      </c>
      <c r="U1829" t="str">
        <f t="shared" si="171"/>
        <v>rDXOH</v>
      </c>
      <c r="V1829" s="36">
        <f t="shared" si="172"/>
        <v>1081.9319000000003</v>
      </c>
    </row>
    <row r="1830" spans="1:22" x14ac:dyDescent="0.25">
      <c r="A1830" s="86">
        <f t="shared" si="173"/>
        <v>1824</v>
      </c>
      <c r="B1830">
        <v>4</v>
      </c>
      <c r="C1830">
        <v>1</v>
      </c>
      <c r="D1830">
        <v>1</v>
      </c>
      <c r="E1830">
        <v>16</v>
      </c>
      <c r="F1830">
        <v>6</v>
      </c>
      <c r="G1830" t="b">
        <f>INDEX(key!$AT$4:$BI$7,B1830,E1830)</f>
        <v>1</v>
      </c>
      <c r="H1830" t="str">
        <f t="shared" si="168"/>
        <v>HV_SCGSFmExCZ16rNCOH</v>
      </c>
      <c r="I1830" s="9" t="s">
        <v>1799</v>
      </c>
      <c r="J1830" t="str">
        <f t="shared" si="169"/>
        <v>HV_SCGSFmExCZ16</v>
      </c>
      <c r="K1830" s="9" t="s">
        <v>1662</v>
      </c>
      <c r="L1830" s="9" t="s">
        <v>45</v>
      </c>
      <c r="M1830" s="9" t="str">
        <f>INDEX(key!$AS$4:$AS$7,B1830)</f>
        <v>SCG</v>
      </c>
      <c r="N1830" s="9" t="str">
        <f>INDEX(key!$I$3:$I$5,C1830)</f>
        <v>SFm</v>
      </c>
      <c r="O1830" s="9" t="str">
        <f>INDEX(key!$F$9:$F$10,D1830)</f>
        <v>Ex</v>
      </c>
      <c r="P1830" s="9" t="str">
        <f>INDEX(key!$AT$3:$BI$3,E1830)</f>
        <v>CZ16</v>
      </c>
      <c r="Q1830" s="9" t="str">
        <f>INDEX('HVACwts Src'!$D$7:$I$7,F1830)</f>
        <v>rNCOH</v>
      </c>
      <c r="R1830" s="36">
        <f>IF(G1830,INDEX('HVACwts Src'!$D$11:$U$164,(B1830-1)*39+(D1830-1)*19+E1830,(C1830-1)*6+F1830),0)</f>
        <v>572.86950000000002</v>
      </c>
      <c r="T1830" t="str">
        <f t="shared" si="170"/>
        <v>HV_SCGSFmExCZ16</v>
      </c>
      <c r="U1830" t="str">
        <f t="shared" si="171"/>
        <v>rNCOH</v>
      </c>
      <c r="V1830" s="36">
        <f t="shared" si="172"/>
        <v>572.86950000000002</v>
      </c>
    </row>
    <row r="1831" spans="1:22" x14ac:dyDescent="0.25">
      <c r="A1831" s="86">
        <f t="shared" si="173"/>
        <v>1825</v>
      </c>
      <c r="B1831">
        <v>4</v>
      </c>
      <c r="C1831">
        <v>1</v>
      </c>
      <c r="D1831">
        <v>2</v>
      </c>
      <c r="E1831">
        <v>1</v>
      </c>
      <c r="F1831">
        <v>1</v>
      </c>
      <c r="G1831" t="b">
        <f>INDEX(key!$AT$4:$BI$7,B1831,E1831)</f>
        <v>0</v>
      </c>
      <c r="H1831" t="str">
        <f t="shared" si="168"/>
        <v>HV_SCGSFmNewCZ01rDXGF</v>
      </c>
      <c r="I1831" s="9" t="s">
        <v>1799</v>
      </c>
      <c r="J1831" t="str">
        <f t="shared" si="169"/>
        <v>HV_SCGSFmNewCZ01</v>
      </c>
      <c r="K1831" s="9" t="s">
        <v>1662</v>
      </c>
      <c r="L1831" s="9" t="s">
        <v>45</v>
      </c>
      <c r="M1831" s="9" t="str">
        <f>INDEX(key!$AS$4:$AS$7,B1831)</f>
        <v>SCG</v>
      </c>
      <c r="N1831" s="9" t="str">
        <f>INDEX(key!$I$3:$I$5,C1831)</f>
        <v>SFm</v>
      </c>
      <c r="O1831" s="9" t="str">
        <f>INDEX(key!$F$9:$F$10,D1831)</f>
        <v>New</v>
      </c>
      <c r="P1831" s="9" t="str">
        <f>INDEX(key!$AT$3:$BI$3,E1831)</f>
        <v>CZ01</v>
      </c>
      <c r="Q1831" s="9" t="str">
        <f>INDEX('HVACwts Src'!$D$7:$I$7,F1831)</f>
        <v>rDXGF</v>
      </c>
      <c r="R1831" s="36">
        <f>IF(G1831,INDEX('HVACwts Src'!$D$11:$U$164,(B1831-1)*39+(D1831-1)*19+E1831,(C1831-1)*6+F1831),0)</f>
        <v>0</v>
      </c>
      <c r="T1831" t="str">
        <f t="shared" si="170"/>
        <v>HV_SCGSFmNewCZ01</v>
      </c>
      <c r="U1831" t="str">
        <f t="shared" si="171"/>
        <v>rDXGF</v>
      </c>
      <c r="V1831" s="36">
        <f t="shared" si="172"/>
        <v>0</v>
      </c>
    </row>
    <row r="1832" spans="1:22" x14ac:dyDescent="0.25">
      <c r="A1832" s="86">
        <f t="shared" si="173"/>
        <v>1826</v>
      </c>
      <c r="B1832">
        <v>4</v>
      </c>
      <c r="C1832">
        <v>1</v>
      </c>
      <c r="D1832">
        <v>2</v>
      </c>
      <c r="E1832">
        <v>1</v>
      </c>
      <c r="F1832">
        <v>2</v>
      </c>
      <c r="G1832" t="b">
        <f>INDEX(key!$AT$4:$BI$7,B1832,E1832)</f>
        <v>0</v>
      </c>
      <c r="H1832" t="str">
        <f t="shared" si="168"/>
        <v>HV_SCGSFmNewCZ01rNCGF</v>
      </c>
      <c r="I1832" s="9" t="s">
        <v>1799</v>
      </c>
      <c r="J1832" t="str">
        <f t="shared" si="169"/>
        <v>HV_SCGSFmNewCZ01</v>
      </c>
      <c r="K1832" s="9" t="s">
        <v>1662</v>
      </c>
      <c r="L1832" s="9" t="s">
        <v>45</v>
      </c>
      <c r="M1832" s="9" t="str">
        <f>INDEX(key!$AS$4:$AS$7,B1832)</f>
        <v>SCG</v>
      </c>
      <c r="N1832" s="9" t="str">
        <f>INDEX(key!$I$3:$I$5,C1832)</f>
        <v>SFm</v>
      </c>
      <c r="O1832" s="9" t="str">
        <f>INDEX(key!$F$9:$F$10,D1832)</f>
        <v>New</v>
      </c>
      <c r="P1832" s="9" t="str">
        <f>INDEX(key!$AT$3:$BI$3,E1832)</f>
        <v>CZ01</v>
      </c>
      <c r="Q1832" s="9" t="str">
        <f>INDEX('HVACwts Src'!$D$7:$I$7,F1832)</f>
        <v>rNCGF</v>
      </c>
      <c r="R1832" s="36">
        <f>IF(G1832,INDEX('HVACwts Src'!$D$11:$U$164,(B1832-1)*39+(D1832-1)*19+E1832,(C1832-1)*6+F1832),0)</f>
        <v>0</v>
      </c>
      <c r="T1832" t="str">
        <f t="shared" si="170"/>
        <v>HV_SCGSFmNewCZ01</v>
      </c>
      <c r="U1832" t="str">
        <f t="shared" si="171"/>
        <v>rNCGF</v>
      </c>
      <c r="V1832" s="36">
        <f t="shared" si="172"/>
        <v>0</v>
      </c>
    </row>
    <row r="1833" spans="1:22" x14ac:dyDescent="0.25">
      <c r="A1833" s="86">
        <f t="shared" si="173"/>
        <v>1827</v>
      </c>
      <c r="B1833">
        <v>4</v>
      </c>
      <c r="C1833">
        <v>1</v>
      </c>
      <c r="D1833">
        <v>2</v>
      </c>
      <c r="E1833">
        <v>1</v>
      </c>
      <c r="F1833">
        <v>3</v>
      </c>
      <c r="G1833" t="b">
        <f>INDEX(key!$AT$4:$BI$7,B1833,E1833)</f>
        <v>0</v>
      </c>
      <c r="H1833" t="str">
        <f t="shared" si="168"/>
        <v>HV_SCGSFmNewCZ01rDXHP</v>
      </c>
      <c r="I1833" s="9" t="s">
        <v>1799</v>
      </c>
      <c r="J1833" t="str">
        <f t="shared" si="169"/>
        <v>HV_SCGSFmNewCZ01</v>
      </c>
      <c r="K1833" s="9" t="s">
        <v>1662</v>
      </c>
      <c r="L1833" s="9" t="s">
        <v>45</v>
      </c>
      <c r="M1833" s="9" t="str">
        <f>INDEX(key!$AS$4:$AS$7,B1833)</f>
        <v>SCG</v>
      </c>
      <c r="N1833" s="9" t="str">
        <f>INDEX(key!$I$3:$I$5,C1833)</f>
        <v>SFm</v>
      </c>
      <c r="O1833" s="9" t="str">
        <f>INDEX(key!$F$9:$F$10,D1833)</f>
        <v>New</v>
      </c>
      <c r="P1833" s="9" t="str">
        <f>INDEX(key!$AT$3:$BI$3,E1833)</f>
        <v>CZ01</v>
      </c>
      <c r="Q1833" s="9" t="str">
        <f>INDEX('HVACwts Src'!$D$7:$I$7,F1833)</f>
        <v>rDXHP</v>
      </c>
      <c r="R1833" s="36">
        <f>IF(G1833,INDEX('HVACwts Src'!$D$11:$U$164,(B1833-1)*39+(D1833-1)*19+E1833,(C1833-1)*6+F1833),0)</f>
        <v>0</v>
      </c>
      <c r="T1833" t="str">
        <f t="shared" si="170"/>
        <v>HV_SCGSFmNewCZ01</v>
      </c>
      <c r="U1833" t="str">
        <f t="shared" si="171"/>
        <v>rDXHP</v>
      </c>
      <c r="V1833" s="36">
        <f t="shared" si="172"/>
        <v>0</v>
      </c>
    </row>
    <row r="1834" spans="1:22" x14ac:dyDescent="0.25">
      <c r="A1834" s="86">
        <f t="shared" si="173"/>
        <v>1828</v>
      </c>
      <c r="B1834">
        <v>4</v>
      </c>
      <c r="C1834">
        <v>1</v>
      </c>
      <c r="D1834">
        <v>2</v>
      </c>
      <c r="E1834">
        <v>1</v>
      </c>
      <c r="F1834">
        <v>4</v>
      </c>
      <c r="G1834" t="b">
        <f>INDEX(key!$AT$4:$BI$7,B1834,E1834)</f>
        <v>0</v>
      </c>
      <c r="H1834" t="str">
        <f t="shared" si="168"/>
        <v>HV_SCGSFmNewCZ01rNCEH</v>
      </c>
      <c r="I1834" s="9" t="s">
        <v>1799</v>
      </c>
      <c r="J1834" t="str">
        <f t="shared" si="169"/>
        <v>HV_SCGSFmNewCZ01</v>
      </c>
      <c r="K1834" s="9" t="s">
        <v>1662</v>
      </c>
      <c r="L1834" s="9" t="s">
        <v>45</v>
      </c>
      <c r="M1834" s="9" t="str">
        <f>INDEX(key!$AS$4:$AS$7,B1834)</f>
        <v>SCG</v>
      </c>
      <c r="N1834" s="9" t="str">
        <f>INDEX(key!$I$3:$I$5,C1834)</f>
        <v>SFm</v>
      </c>
      <c r="O1834" s="9" t="str">
        <f>INDEX(key!$F$9:$F$10,D1834)</f>
        <v>New</v>
      </c>
      <c r="P1834" s="9" t="str">
        <f>INDEX(key!$AT$3:$BI$3,E1834)</f>
        <v>CZ01</v>
      </c>
      <c r="Q1834" s="9" t="str">
        <f>INDEX('HVACwts Src'!$D$7:$I$7,F1834)</f>
        <v>rNCEH</v>
      </c>
      <c r="R1834" s="36">
        <f>IF(G1834,INDEX('HVACwts Src'!$D$11:$U$164,(B1834-1)*39+(D1834-1)*19+E1834,(C1834-1)*6+F1834),0)</f>
        <v>0</v>
      </c>
      <c r="T1834" t="str">
        <f t="shared" si="170"/>
        <v>HV_SCGSFmNewCZ01</v>
      </c>
      <c r="U1834" t="str">
        <f t="shared" si="171"/>
        <v>rNCEH</v>
      </c>
      <c r="V1834" s="36">
        <f t="shared" si="172"/>
        <v>0</v>
      </c>
    </row>
    <row r="1835" spans="1:22" x14ac:dyDescent="0.25">
      <c r="A1835" s="86">
        <f t="shared" si="173"/>
        <v>1829</v>
      </c>
      <c r="B1835">
        <v>4</v>
      </c>
      <c r="C1835">
        <v>1</v>
      </c>
      <c r="D1835">
        <v>2</v>
      </c>
      <c r="E1835">
        <v>1</v>
      </c>
      <c r="F1835">
        <v>5</v>
      </c>
      <c r="G1835" t="b">
        <f>INDEX(key!$AT$4:$BI$7,B1835,E1835)</f>
        <v>0</v>
      </c>
      <c r="H1835" t="str">
        <f t="shared" si="168"/>
        <v>HV_SCGSFmNewCZ01rDXOH</v>
      </c>
      <c r="I1835" s="9" t="s">
        <v>1799</v>
      </c>
      <c r="J1835" t="str">
        <f t="shared" si="169"/>
        <v>HV_SCGSFmNewCZ01</v>
      </c>
      <c r="K1835" s="9" t="s">
        <v>1662</v>
      </c>
      <c r="L1835" s="9" t="s">
        <v>45</v>
      </c>
      <c r="M1835" s="9" t="str">
        <f>INDEX(key!$AS$4:$AS$7,B1835)</f>
        <v>SCG</v>
      </c>
      <c r="N1835" s="9" t="str">
        <f>INDEX(key!$I$3:$I$5,C1835)</f>
        <v>SFm</v>
      </c>
      <c r="O1835" s="9" t="str">
        <f>INDEX(key!$F$9:$F$10,D1835)</f>
        <v>New</v>
      </c>
      <c r="P1835" s="9" t="str">
        <f>INDEX(key!$AT$3:$BI$3,E1835)</f>
        <v>CZ01</v>
      </c>
      <c r="Q1835" s="9" t="str">
        <f>INDEX('HVACwts Src'!$D$7:$I$7,F1835)</f>
        <v>rDXOH</v>
      </c>
      <c r="R1835" s="36">
        <f>IF(G1835,INDEX('HVACwts Src'!$D$11:$U$164,(B1835-1)*39+(D1835-1)*19+E1835,(C1835-1)*6+F1835),0)</f>
        <v>0</v>
      </c>
      <c r="T1835" t="str">
        <f t="shared" si="170"/>
        <v>HV_SCGSFmNewCZ01</v>
      </c>
      <c r="U1835" t="str">
        <f t="shared" si="171"/>
        <v>rDXOH</v>
      </c>
      <c r="V1835" s="36">
        <f t="shared" si="172"/>
        <v>0</v>
      </c>
    </row>
    <row r="1836" spans="1:22" x14ac:dyDescent="0.25">
      <c r="A1836" s="86">
        <f t="shared" si="173"/>
        <v>1830</v>
      </c>
      <c r="B1836">
        <v>4</v>
      </c>
      <c r="C1836">
        <v>1</v>
      </c>
      <c r="D1836">
        <v>2</v>
      </c>
      <c r="E1836">
        <v>1</v>
      </c>
      <c r="F1836">
        <v>6</v>
      </c>
      <c r="G1836" t="b">
        <f>INDEX(key!$AT$4:$BI$7,B1836,E1836)</f>
        <v>0</v>
      </c>
      <c r="H1836" t="str">
        <f t="shared" si="168"/>
        <v>HV_SCGSFmNewCZ01rNCOH</v>
      </c>
      <c r="I1836" s="9" t="s">
        <v>1799</v>
      </c>
      <c r="J1836" t="str">
        <f t="shared" si="169"/>
        <v>HV_SCGSFmNewCZ01</v>
      </c>
      <c r="K1836" s="9" t="s">
        <v>1662</v>
      </c>
      <c r="L1836" s="9" t="s">
        <v>45</v>
      </c>
      <c r="M1836" s="9" t="str">
        <f>INDEX(key!$AS$4:$AS$7,B1836)</f>
        <v>SCG</v>
      </c>
      <c r="N1836" s="9" t="str">
        <f>INDEX(key!$I$3:$I$5,C1836)</f>
        <v>SFm</v>
      </c>
      <c r="O1836" s="9" t="str">
        <f>INDEX(key!$F$9:$F$10,D1836)</f>
        <v>New</v>
      </c>
      <c r="P1836" s="9" t="str">
        <f>INDEX(key!$AT$3:$BI$3,E1836)</f>
        <v>CZ01</v>
      </c>
      <c r="Q1836" s="9" t="str">
        <f>INDEX('HVACwts Src'!$D$7:$I$7,F1836)</f>
        <v>rNCOH</v>
      </c>
      <c r="R1836" s="36">
        <f>IF(G1836,INDEX('HVACwts Src'!$D$11:$U$164,(B1836-1)*39+(D1836-1)*19+E1836,(C1836-1)*6+F1836),0)</f>
        <v>0</v>
      </c>
      <c r="T1836" t="str">
        <f t="shared" si="170"/>
        <v>HV_SCGSFmNewCZ01</v>
      </c>
      <c r="U1836" t="str">
        <f t="shared" si="171"/>
        <v>rNCOH</v>
      </c>
      <c r="V1836" s="36">
        <f t="shared" si="172"/>
        <v>0</v>
      </c>
    </row>
    <row r="1837" spans="1:22" x14ac:dyDescent="0.25">
      <c r="A1837" s="86">
        <f t="shared" si="173"/>
        <v>1831</v>
      </c>
      <c r="B1837">
        <v>4</v>
      </c>
      <c r="C1837">
        <v>1</v>
      </c>
      <c r="D1837">
        <v>2</v>
      </c>
      <c r="E1837">
        <v>2</v>
      </c>
      <c r="F1837">
        <v>1</v>
      </c>
      <c r="G1837" t="b">
        <f>INDEX(key!$AT$4:$BI$7,B1837,E1837)</f>
        <v>0</v>
      </c>
      <c r="H1837" t="str">
        <f t="shared" si="168"/>
        <v>HV_SCGSFmNewCZ02rDXGF</v>
      </c>
      <c r="I1837" s="9" t="s">
        <v>1799</v>
      </c>
      <c r="J1837" t="str">
        <f t="shared" si="169"/>
        <v>HV_SCGSFmNewCZ02</v>
      </c>
      <c r="K1837" s="9" t="s">
        <v>1662</v>
      </c>
      <c r="L1837" s="9" t="s">
        <v>45</v>
      </c>
      <c r="M1837" s="9" t="str">
        <f>INDEX(key!$AS$4:$AS$7,B1837)</f>
        <v>SCG</v>
      </c>
      <c r="N1837" s="9" t="str">
        <f>INDEX(key!$I$3:$I$5,C1837)</f>
        <v>SFm</v>
      </c>
      <c r="O1837" s="9" t="str">
        <f>INDEX(key!$F$9:$F$10,D1837)</f>
        <v>New</v>
      </c>
      <c r="P1837" s="9" t="str">
        <f>INDEX(key!$AT$3:$BI$3,E1837)</f>
        <v>CZ02</v>
      </c>
      <c r="Q1837" s="9" t="str">
        <f>INDEX('HVACwts Src'!$D$7:$I$7,F1837)</f>
        <v>rDXGF</v>
      </c>
      <c r="R1837" s="36">
        <f>IF(G1837,INDEX('HVACwts Src'!$D$11:$U$164,(B1837-1)*39+(D1837-1)*19+E1837,(C1837-1)*6+F1837),0)</f>
        <v>0</v>
      </c>
      <c r="T1837" t="str">
        <f t="shared" si="170"/>
        <v>HV_SCGSFmNewCZ02</v>
      </c>
      <c r="U1837" t="str">
        <f t="shared" si="171"/>
        <v>rDXGF</v>
      </c>
      <c r="V1837" s="36">
        <f t="shared" si="172"/>
        <v>0</v>
      </c>
    </row>
    <row r="1838" spans="1:22" x14ac:dyDescent="0.25">
      <c r="A1838" s="86">
        <f t="shared" si="173"/>
        <v>1832</v>
      </c>
      <c r="B1838">
        <v>4</v>
      </c>
      <c r="C1838">
        <v>1</v>
      </c>
      <c r="D1838">
        <v>2</v>
      </c>
      <c r="E1838">
        <v>2</v>
      </c>
      <c r="F1838">
        <v>2</v>
      </c>
      <c r="G1838" t="b">
        <f>INDEX(key!$AT$4:$BI$7,B1838,E1838)</f>
        <v>0</v>
      </c>
      <c r="H1838" t="str">
        <f t="shared" si="168"/>
        <v>HV_SCGSFmNewCZ02rNCGF</v>
      </c>
      <c r="I1838" s="9" t="s">
        <v>1799</v>
      </c>
      <c r="J1838" t="str">
        <f t="shared" si="169"/>
        <v>HV_SCGSFmNewCZ02</v>
      </c>
      <c r="K1838" s="9" t="s">
        <v>1662</v>
      </c>
      <c r="L1838" s="9" t="s">
        <v>45</v>
      </c>
      <c r="M1838" s="9" t="str">
        <f>INDEX(key!$AS$4:$AS$7,B1838)</f>
        <v>SCG</v>
      </c>
      <c r="N1838" s="9" t="str">
        <f>INDEX(key!$I$3:$I$5,C1838)</f>
        <v>SFm</v>
      </c>
      <c r="O1838" s="9" t="str">
        <f>INDEX(key!$F$9:$F$10,D1838)</f>
        <v>New</v>
      </c>
      <c r="P1838" s="9" t="str">
        <f>INDEX(key!$AT$3:$BI$3,E1838)</f>
        <v>CZ02</v>
      </c>
      <c r="Q1838" s="9" t="str">
        <f>INDEX('HVACwts Src'!$D$7:$I$7,F1838)</f>
        <v>rNCGF</v>
      </c>
      <c r="R1838" s="36">
        <f>IF(G1838,INDEX('HVACwts Src'!$D$11:$U$164,(B1838-1)*39+(D1838-1)*19+E1838,(C1838-1)*6+F1838),0)</f>
        <v>0</v>
      </c>
      <c r="T1838" t="str">
        <f t="shared" si="170"/>
        <v>HV_SCGSFmNewCZ02</v>
      </c>
      <c r="U1838" t="str">
        <f t="shared" si="171"/>
        <v>rNCGF</v>
      </c>
      <c r="V1838" s="36">
        <f t="shared" si="172"/>
        <v>0</v>
      </c>
    </row>
    <row r="1839" spans="1:22" x14ac:dyDescent="0.25">
      <c r="A1839" s="86">
        <f t="shared" si="173"/>
        <v>1833</v>
      </c>
      <c r="B1839">
        <v>4</v>
      </c>
      <c r="C1839">
        <v>1</v>
      </c>
      <c r="D1839">
        <v>2</v>
      </c>
      <c r="E1839">
        <v>2</v>
      </c>
      <c r="F1839">
        <v>3</v>
      </c>
      <c r="G1839" t="b">
        <f>INDEX(key!$AT$4:$BI$7,B1839,E1839)</f>
        <v>0</v>
      </c>
      <c r="H1839" t="str">
        <f t="shared" si="168"/>
        <v>HV_SCGSFmNewCZ02rDXHP</v>
      </c>
      <c r="I1839" s="9" t="s">
        <v>1799</v>
      </c>
      <c r="J1839" t="str">
        <f t="shared" si="169"/>
        <v>HV_SCGSFmNewCZ02</v>
      </c>
      <c r="K1839" s="9" t="s">
        <v>1662</v>
      </c>
      <c r="L1839" s="9" t="s">
        <v>45</v>
      </c>
      <c r="M1839" s="9" t="str">
        <f>INDEX(key!$AS$4:$AS$7,B1839)</f>
        <v>SCG</v>
      </c>
      <c r="N1839" s="9" t="str">
        <f>INDEX(key!$I$3:$I$5,C1839)</f>
        <v>SFm</v>
      </c>
      <c r="O1839" s="9" t="str">
        <f>INDEX(key!$F$9:$F$10,D1839)</f>
        <v>New</v>
      </c>
      <c r="P1839" s="9" t="str">
        <f>INDEX(key!$AT$3:$BI$3,E1839)</f>
        <v>CZ02</v>
      </c>
      <c r="Q1839" s="9" t="str">
        <f>INDEX('HVACwts Src'!$D$7:$I$7,F1839)</f>
        <v>rDXHP</v>
      </c>
      <c r="R1839" s="36">
        <f>IF(G1839,INDEX('HVACwts Src'!$D$11:$U$164,(B1839-1)*39+(D1839-1)*19+E1839,(C1839-1)*6+F1839),0)</f>
        <v>0</v>
      </c>
      <c r="T1839" t="str">
        <f t="shared" si="170"/>
        <v>HV_SCGSFmNewCZ02</v>
      </c>
      <c r="U1839" t="str">
        <f t="shared" si="171"/>
        <v>rDXHP</v>
      </c>
      <c r="V1839" s="36">
        <f t="shared" si="172"/>
        <v>0</v>
      </c>
    </row>
    <row r="1840" spans="1:22" x14ac:dyDescent="0.25">
      <c r="A1840" s="86">
        <f t="shared" si="173"/>
        <v>1834</v>
      </c>
      <c r="B1840">
        <v>4</v>
      </c>
      <c r="C1840">
        <v>1</v>
      </c>
      <c r="D1840">
        <v>2</v>
      </c>
      <c r="E1840">
        <v>2</v>
      </c>
      <c r="F1840">
        <v>4</v>
      </c>
      <c r="G1840" t="b">
        <f>INDEX(key!$AT$4:$BI$7,B1840,E1840)</f>
        <v>0</v>
      </c>
      <c r="H1840" t="str">
        <f t="shared" si="168"/>
        <v>HV_SCGSFmNewCZ02rNCEH</v>
      </c>
      <c r="I1840" s="9" t="s">
        <v>1799</v>
      </c>
      <c r="J1840" t="str">
        <f t="shared" si="169"/>
        <v>HV_SCGSFmNewCZ02</v>
      </c>
      <c r="K1840" s="9" t="s">
        <v>1662</v>
      </c>
      <c r="L1840" s="9" t="s">
        <v>45</v>
      </c>
      <c r="M1840" s="9" t="str">
        <f>INDEX(key!$AS$4:$AS$7,B1840)</f>
        <v>SCG</v>
      </c>
      <c r="N1840" s="9" t="str">
        <f>INDEX(key!$I$3:$I$5,C1840)</f>
        <v>SFm</v>
      </c>
      <c r="O1840" s="9" t="str">
        <f>INDEX(key!$F$9:$F$10,D1840)</f>
        <v>New</v>
      </c>
      <c r="P1840" s="9" t="str">
        <f>INDEX(key!$AT$3:$BI$3,E1840)</f>
        <v>CZ02</v>
      </c>
      <c r="Q1840" s="9" t="str">
        <f>INDEX('HVACwts Src'!$D$7:$I$7,F1840)</f>
        <v>rNCEH</v>
      </c>
      <c r="R1840" s="36">
        <f>IF(G1840,INDEX('HVACwts Src'!$D$11:$U$164,(B1840-1)*39+(D1840-1)*19+E1840,(C1840-1)*6+F1840),0)</f>
        <v>0</v>
      </c>
      <c r="T1840" t="str">
        <f t="shared" si="170"/>
        <v>HV_SCGSFmNewCZ02</v>
      </c>
      <c r="U1840" t="str">
        <f t="shared" si="171"/>
        <v>rNCEH</v>
      </c>
      <c r="V1840" s="36">
        <f t="shared" si="172"/>
        <v>0</v>
      </c>
    </row>
    <row r="1841" spans="1:22" x14ac:dyDescent="0.25">
      <c r="A1841" s="86">
        <f t="shared" si="173"/>
        <v>1835</v>
      </c>
      <c r="B1841">
        <v>4</v>
      </c>
      <c r="C1841">
        <v>1</v>
      </c>
      <c r="D1841">
        <v>2</v>
      </c>
      <c r="E1841">
        <v>2</v>
      </c>
      <c r="F1841">
        <v>5</v>
      </c>
      <c r="G1841" t="b">
        <f>INDEX(key!$AT$4:$BI$7,B1841,E1841)</f>
        <v>0</v>
      </c>
      <c r="H1841" t="str">
        <f t="shared" si="168"/>
        <v>HV_SCGSFmNewCZ02rDXOH</v>
      </c>
      <c r="I1841" s="9" t="s">
        <v>1799</v>
      </c>
      <c r="J1841" t="str">
        <f t="shared" si="169"/>
        <v>HV_SCGSFmNewCZ02</v>
      </c>
      <c r="K1841" s="9" t="s">
        <v>1662</v>
      </c>
      <c r="L1841" s="9" t="s">
        <v>45</v>
      </c>
      <c r="M1841" s="9" t="str">
        <f>INDEX(key!$AS$4:$AS$7,B1841)</f>
        <v>SCG</v>
      </c>
      <c r="N1841" s="9" t="str">
        <f>INDEX(key!$I$3:$I$5,C1841)</f>
        <v>SFm</v>
      </c>
      <c r="O1841" s="9" t="str">
        <f>INDEX(key!$F$9:$F$10,D1841)</f>
        <v>New</v>
      </c>
      <c r="P1841" s="9" t="str">
        <f>INDEX(key!$AT$3:$BI$3,E1841)</f>
        <v>CZ02</v>
      </c>
      <c r="Q1841" s="9" t="str">
        <f>INDEX('HVACwts Src'!$D$7:$I$7,F1841)</f>
        <v>rDXOH</v>
      </c>
      <c r="R1841" s="36">
        <f>IF(G1841,INDEX('HVACwts Src'!$D$11:$U$164,(B1841-1)*39+(D1841-1)*19+E1841,(C1841-1)*6+F1841),0)</f>
        <v>0</v>
      </c>
      <c r="T1841" t="str">
        <f t="shared" si="170"/>
        <v>HV_SCGSFmNewCZ02</v>
      </c>
      <c r="U1841" t="str">
        <f t="shared" si="171"/>
        <v>rDXOH</v>
      </c>
      <c r="V1841" s="36">
        <f t="shared" si="172"/>
        <v>0</v>
      </c>
    </row>
    <row r="1842" spans="1:22" x14ac:dyDescent="0.25">
      <c r="A1842" s="86">
        <f t="shared" si="173"/>
        <v>1836</v>
      </c>
      <c r="B1842">
        <v>4</v>
      </c>
      <c r="C1842">
        <v>1</v>
      </c>
      <c r="D1842">
        <v>2</v>
      </c>
      <c r="E1842">
        <v>2</v>
      </c>
      <c r="F1842">
        <v>6</v>
      </c>
      <c r="G1842" t="b">
        <f>INDEX(key!$AT$4:$BI$7,B1842,E1842)</f>
        <v>0</v>
      </c>
      <c r="H1842" t="str">
        <f t="shared" si="168"/>
        <v>HV_SCGSFmNewCZ02rNCOH</v>
      </c>
      <c r="I1842" s="9" t="s">
        <v>1799</v>
      </c>
      <c r="J1842" t="str">
        <f t="shared" si="169"/>
        <v>HV_SCGSFmNewCZ02</v>
      </c>
      <c r="K1842" s="9" t="s">
        <v>1662</v>
      </c>
      <c r="L1842" s="9" t="s">
        <v>45</v>
      </c>
      <c r="M1842" s="9" t="str">
        <f>INDEX(key!$AS$4:$AS$7,B1842)</f>
        <v>SCG</v>
      </c>
      <c r="N1842" s="9" t="str">
        <f>INDEX(key!$I$3:$I$5,C1842)</f>
        <v>SFm</v>
      </c>
      <c r="O1842" s="9" t="str">
        <f>INDEX(key!$F$9:$F$10,D1842)</f>
        <v>New</v>
      </c>
      <c r="P1842" s="9" t="str">
        <f>INDEX(key!$AT$3:$BI$3,E1842)</f>
        <v>CZ02</v>
      </c>
      <c r="Q1842" s="9" t="str">
        <f>INDEX('HVACwts Src'!$D$7:$I$7,F1842)</f>
        <v>rNCOH</v>
      </c>
      <c r="R1842" s="36">
        <f>IF(G1842,INDEX('HVACwts Src'!$D$11:$U$164,(B1842-1)*39+(D1842-1)*19+E1842,(C1842-1)*6+F1842),0)</f>
        <v>0</v>
      </c>
      <c r="T1842" t="str">
        <f t="shared" si="170"/>
        <v>HV_SCGSFmNewCZ02</v>
      </c>
      <c r="U1842" t="str">
        <f t="shared" si="171"/>
        <v>rNCOH</v>
      </c>
      <c r="V1842" s="36">
        <f t="shared" si="172"/>
        <v>0</v>
      </c>
    </row>
    <row r="1843" spans="1:22" x14ac:dyDescent="0.25">
      <c r="A1843" s="86">
        <f t="shared" si="173"/>
        <v>1837</v>
      </c>
      <c r="B1843">
        <v>4</v>
      </c>
      <c r="C1843">
        <v>1</v>
      </c>
      <c r="D1843">
        <v>2</v>
      </c>
      <c r="E1843">
        <v>3</v>
      </c>
      <c r="F1843">
        <v>1</v>
      </c>
      <c r="G1843" t="b">
        <f>INDEX(key!$AT$4:$BI$7,B1843,E1843)</f>
        <v>0</v>
      </c>
      <c r="H1843" t="str">
        <f t="shared" si="168"/>
        <v>HV_SCGSFmNewCZ03rDXGF</v>
      </c>
      <c r="I1843" s="9" t="s">
        <v>1799</v>
      </c>
      <c r="J1843" t="str">
        <f t="shared" si="169"/>
        <v>HV_SCGSFmNewCZ03</v>
      </c>
      <c r="K1843" s="9" t="s">
        <v>1662</v>
      </c>
      <c r="L1843" s="9" t="s">
        <v>45</v>
      </c>
      <c r="M1843" s="9" t="str">
        <f>INDEX(key!$AS$4:$AS$7,B1843)</f>
        <v>SCG</v>
      </c>
      <c r="N1843" s="9" t="str">
        <f>INDEX(key!$I$3:$I$5,C1843)</f>
        <v>SFm</v>
      </c>
      <c r="O1843" s="9" t="str">
        <f>INDEX(key!$F$9:$F$10,D1843)</f>
        <v>New</v>
      </c>
      <c r="P1843" s="9" t="str">
        <f>INDEX(key!$AT$3:$BI$3,E1843)</f>
        <v>CZ03</v>
      </c>
      <c r="Q1843" s="9" t="str">
        <f>INDEX('HVACwts Src'!$D$7:$I$7,F1843)</f>
        <v>rDXGF</v>
      </c>
      <c r="R1843" s="36">
        <f>IF(G1843,INDEX('HVACwts Src'!$D$11:$U$164,(B1843-1)*39+(D1843-1)*19+E1843,(C1843-1)*6+F1843),0)</f>
        <v>0</v>
      </c>
      <c r="T1843" t="str">
        <f t="shared" si="170"/>
        <v>HV_SCGSFmNewCZ03</v>
      </c>
      <c r="U1843" t="str">
        <f t="shared" si="171"/>
        <v>rDXGF</v>
      </c>
      <c r="V1843" s="36">
        <f t="shared" si="172"/>
        <v>0</v>
      </c>
    </row>
    <row r="1844" spans="1:22" x14ac:dyDescent="0.25">
      <c r="A1844" s="86">
        <f t="shared" si="173"/>
        <v>1838</v>
      </c>
      <c r="B1844">
        <v>4</v>
      </c>
      <c r="C1844">
        <v>1</v>
      </c>
      <c r="D1844">
        <v>2</v>
      </c>
      <c r="E1844">
        <v>3</v>
      </c>
      <c r="F1844">
        <v>2</v>
      </c>
      <c r="G1844" t="b">
        <f>INDEX(key!$AT$4:$BI$7,B1844,E1844)</f>
        <v>0</v>
      </c>
      <c r="H1844" t="str">
        <f t="shared" si="168"/>
        <v>HV_SCGSFmNewCZ03rNCGF</v>
      </c>
      <c r="I1844" s="9" t="s">
        <v>1799</v>
      </c>
      <c r="J1844" t="str">
        <f t="shared" si="169"/>
        <v>HV_SCGSFmNewCZ03</v>
      </c>
      <c r="K1844" s="9" t="s">
        <v>1662</v>
      </c>
      <c r="L1844" s="9" t="s">
        <v>45</v>
      </c>
      <c r="M1844" s="9" t="str">
        <f>INDEX(key!$AS$4:$AS$7,B1844)</f>
        <v>SCG</v>
      </c>
      <c r="N1844" s="9" t="str">
        <f>INDEX(key!$I$3:$I$5,C1844)</f>
        <v>SFm</v>
      </c>
      <c r="O1844" s="9" t="str">
        <f>INDEX(key!$F$9:$F$10,D1844)</f>
        <v>New</v>
      </c>
      <c r="P1844" s="9" t="str">
        <f>INDEX(key!$AT$3:$BI$3,E1844)</f>
        <v>CZ03</v>
      </c>
      <c r="Q1844" s="9" t="str">
        <f>INDEX('HVACwts Src'!$D$7:$I$7,F1844)</f>
        <v>rNCGF</v>
      </c>
      <c r="R1844" s="36">
        <f>IF(G1844,INDEX('HVACwts Src'!$D$11:$U$164,(B1844-1)*39+(D1844-1)*19+E1844,(C1844-1)*6+F1844),0)</f>
        <v>0</v>
      </c>
      <c r="T1844" t="str">
        <f t="shared" si="170"/>
        <v>HV_SCGSFmNewCZ03</v>
      </c>
      <c r="U1844" t="str">
        <f t="shared" si="171"/>
        <v>rNCGF</v>
      </c>
      <c r="V1844" s="36">
        <f t="shared" si="172"/>
        <v>0</v>
      </c>
    </row>
    <row r="1845" spans="1:22" x14ac:dyDescent="0.25">
      <c r="A1845" s="86">
        <f t="shared" si="173"/>
        <v>1839</v>
      </c>
      <c r="B1845">
        <v>4</v>
      </c>
      <c r="C1845">
        <v>1</v>
      </c>
      <c r="D1845">
        <v>2</v>
      </c>
      <c r="E1845">
        <v>3</v>
      </c>
      <c r="F1845">
        <v>3</v>
      </c>
      <c r="G1845" t="b">
        <f>INDEX(key!$AT$4:$BI$7,B1845,E1845)</f>
        <v>0</v>
      </c>
      <c r="H1845" t="str">
        <f t="shared" si="168"/>
        <v>HV_SCGSFmNewCZ03rDXHP</v>
      </c>
      <c r="I1845" s="9" t="s">
        <v>1799</v>
      </c>
      <c r="J1845" t="str">
        <f t="shared" si="169"/>
        <v>HV_SCGSFmNewCZ03</v>
      </c>
      <c r="K1845" s="9" t="s">
        <v>1662</v>
      </c>
      <c r="L1845" s="9" t="s">
        <v>45</v>
      </c>
      <c r="M1845" s="9" t="str">
        <f>INDEX(key!$AS$4:$AS$7,B1845)</f>
        <v>SCG</v>
      </c>
      <c r="N1845" s="9" t="str">
        <f>INDEX(key!$I$3:$I$5,C1845)</f>
        <v>SFm</v>
      </c>
      <c r="O1845" s="9" t="str">
        <f>INDEX(key!$F$9:$F$10,D1845)</f>
        <v>New</v>
      </c>
      <c r="P1845" s="9" t="str">
        <f>INDEX(key!$AT$3:$BI$3,E1845)</f>
        <v>CZ03</v>
      </c>
      <c r="Q1845" s="9" t="str">
        <f>INDEX('HVACwts Src'!$D$7:$I$7,F1845)</f>
        <v>rDXHP</v>
      </c>
      <c r="R1845" s="36">
        <f>IF(G1845,INDEX('HVACwts Src'!$D$11:$U$164,(B1845-1)*39+(D1845-1)*19+E1845,(C1845-1)*6+F1845),0)</f>
        <v>0</v>
      </c>
      <c r="T1845" t="str">
        <f t="shared" si="170"/>
        <v>HV_SCGSFmNewCZ03</v>
      </c>
      <c r="U1845" t="str">
        <f t="shared" si="171"/>
        <v>rDXHP</v>
      </c>
      <c r="V1845" s="36">
        <f t="shared" si="172"/>
        <v>0</v>
      </c>
    </row>
    <row r="1846" spans="1:22" x14ac:dyDescent="0.25">
      <c r="A1846" s="86">
        <f t="shared" si="173"/>
        <v>1840</v>
      </c>
      <c r="B1846">
        <v>4</v>
      </c>
      <c r="C1846">
        <v>1</v>
      </c>
      <c r="D1846">
        <v>2</v>
      </c>
      <c r="E1846">
        <v>3</v>
      </c>
      <c r="F1846">
        <v>4</v>
      </c>
      <c r="G1846" t="b">
        <f>INDEX(key!$AT$4:$BI$7,B1846,E1846)</f>
        <v>0</v>
      </c>
      <c r="H1846" t="str">
        <f t="shared" si="168"/>
        <v>HV_SCGSFmNewCZ03rNCEH</v>
      </c>
      <c r="I1846" s="9" t="s">
        <v>1799</v>
      </c>
      <c r="J1846" t="str">
        <f t="shared" si="169"/>
        <v>HV_SCGSFmNewCZ03</v>
      </c>
      <c r="K1846" s="9" t="s">
        <v>1662</v>
      </c>
      <c r="L1846" s="9" t="s">
        <v>45</v>
      </c>
      <c r="M1846" s="9" t="str">
        <f>INDEX(key!$AS$4:$AS$7,B1846)</f>
        <v>SCG</v>
      </c>
      <c r="N1846" s="9" t="str">
        <f>INDEX(key!$I$3:$I$5,C1846)</f>
        <v>SFm</v>
      </c>
      <c r="O1846" s="9" t="str">
        <f>INDEX(key!$F$9:$F$10,D1846)</f>
        <v>New</v>
      </c>
      <c r="P1846" s="9" t="str">
        <f>INDEX(key!$AT$3:$BI$3,E1846)</f>
        <v>CZ03</v>
      </c>
      <c r="Q1846" s="9" t="str">
        <f>INDEX('HVACwts Src'!$D$7:$I$7,F1846)</f>
        <v>rNCEH</v>
      </c>
      <c r="R1846" s="36">
        <f>IF(G1846,INDEX('HVACwts Src'!$D$11:$U$164,(B1846-1)*39+(D1846-1)*19+E1846,(C1846-1)*6+F1846),0)</f>
        <v>0</v>
      </c>
      <c r="T1846" t="str">
        <f t="shared" si="170"/>
        <v>HV_SCGSFmNewCZ03</v>
      </c>
      <c r="U1846" t="str">
        <f t="shared" si="171"/>
        <v>rNCEH</v>
      </c>
      <c r="V1846" s="36">
        <f t="shared" si="172"/>
        <v>0</v>
      </c>
    </row>
    <row r="1847" spans="1:22" x14ac:dyDescent="0.25">
      <c r="A1847" s="86">
        <f t="shared" si="173"/>
        <v>1841</v>
      </c>
      <c r="B1847">
        <v>4</v>
      </c>
      <c r="C1847">
        <v>1</v>
      </c>
      <c r="D1847">
        <v>2</v>
      </c>
      <c r="E1847">
        <v>3</v>
      </c>
      <c r="F1847">
        <v>5</v>
      </c>
      <c r="G1847" t="b">
        <f>INDEX(key!$AT$4:$BI$7,B1847,E1847)</f>
        <v>0</v>
      </c>
      <c r="H1847" t="str">
        <f t="shared" si="168"/>
        <v>HV_SCGSFmNewCZ03rDXOH</v>
      </c>
      <c r="I1847" s="9" t="s">
        <v>1799</v>
      </c>
      <c r="J1847" t="str">
        <f t="shared" si="169"/>
        <v>HV_SCGSFmNewCZ03</v>
      </c>
      <c r="K1847" s="9" t="s">
        <v>1662</v>
      </c>
      <c r="L1847" s="9" t="s">
        <v>45</v>
      </c>
      <c r="M1847" s="9" t="str">
        <f>INDEX(key!$AS$4:$AS$7,B1847)</f>
        <v>SCG</v>
      </c>
      <c r="N1847" s="9" t="str">
        <f>INDEX(key!$I$3:$I$5,C1847)</f>
        <v>SFm</v>
      </c>
      <c r="O1847" s="9" t="str">
        <f>INDEX(key!$F$9:$F$10,D1847)</f>
        <v>New</v>
      </c>
      <c r="P1847" s="9" t="str">
        <f>INDEX(key!$AT$3:$BI$3,E1847)</f>
        <v>CZ03</v>
      </c>
      <c r="Q1847" s="9" t="str">
        <f>INDEX('HVACwts Src'!$D$7:$I$7,F1847)</f>
        <v>rDXOH</v>
      </c>
      <c r="R1847" s="36">
        <f>IF(G1847,INDEX('HVACwts Src'!$D$11:$U$164,(B1847-1)*39+(D1847-1)*19+E1847,(C1847-1)*6+F1847),0)</f>
        <v>0</v>
      </c>
      <c r="T1847" t="str">
        <f t="shared" si="170"/>
        <v>HV_SCGSFmNewCZ03</v>
      </c>
      <c r="U1847" t="str">
        <f t="shared" si="171"/>
        <v>rDXOH</v>
      </c>
      <c r="V1847" s="36">
        <f t="shared" si="172"/>
        <v>0</v>
      </c>
    </row>
    <row r="1848" spans="1:22" x14ac:dyDescent="0.25">
      <c r="A1848" s="86">
        <f t="shared" si="173"/>
        <v>1842</v>
      </c>
      <c r="B1848">
        <v>4</v>
      </c>
      <c r="C1848">
        <v>1</v>
      </c>
      <c r="D1848">
        <v>2</v>
      </c>
      <c r="E1848">
        <v>3</v>
      </c>
      <c r="F1848">
        <v>6</v>
      </c>
      <c r="G1848" t="b">
        <f>INDEX(key!$AT$4:$BI$7,B1848,E1848)</f>
        <v>0</v>
      </c>
      <c r="H1848" t="str">
        <f t="shared" si="168"/>
        <v>HV_SCGSFmNewCZ03rNCOH</v>
      </c>
      <c r="I1848" s="9" t="s">
        <v>1799</v>
      </c>
      <c r="J1848" t="str">
        <f t="shared" si="169"/>
        <v>HV_SCGSFmNewCZ03</v>
      </c>
      <c r="K1848" s="9" t="s">
        <v>1662</v>
      </c>
      <c r="L1848" s="9" t="s">
        <v>45</v>
      </c>
      <c r="M1848" s="9" t="str">
        <f>INDEX(key!$AS$4:$AS$7,B1848)</f>
        <v>SCG</v>
      </c>
      <c r="N1848" s="9" t="str">
        <f>INDEX(key!$I$3:$I$5,C1848)</f>
        <v>SFm</v>
      </c>
      <c r="O1848" s="9" t="str">
        <f>INDEX(key!$F$9:$F$10,D1848)</f>
        <v>New</v>
      </c>
      <c r="P1848" s="9" t="str">
        <f>INDEX(key!$AT$3:$BI$3,E1848)</f>
        <v>CZ03</v>
      </c>
      <c r="Q1848" s="9" t="str">
        <f>INDEX('HVACwts Src'!$D$7:$I$7,F1848)</f>
        <v>rNCOH</v>
      </c>
      <c r="R1848" s="36">
        <f>IF(G1848,INDEX('HVACwts Src'!$D$11:$U$164,(B1848-1)*39+(D1848-1)*19+E1848,(C1848-1)*6+F1848),0)</f>
        <v>0</v>
      </c>
      <c r="T1848" t="str">
        <f t="shared" si="170"/>
        <v>HV_SCGSFmNewCZ03</v>
      </c>
      <c r="U1848" t="str">
        <f t="shared" si="171"/>
        <v>rNCOH</v>
      </c>
      <c r="V1848" s="36">
        <f t="shared" si="172"/>
        <v>0</v>
      </c>
    </row>
    <row r="1849" spans="1:22" x14ac:dyDescent="0.25">
      <c r="A1849" s="86">
        <f t="shared" si="173"/>
        <v>1843</v>
      </c>
      <c r="B1849">
        <v>4</v>
      </c>
      <c r="C1849">
        <v>1</v>
      </c>
      <c r="D1849">
        <v>2</v>
      </c>
      <c r="E1849">
        <v>4</v>
      </c>
      <c r="F1849">
        <v>1</v>
      </c>
      <c r="G1849" t="b">
        <f>INDEX(key!$AT$4:$BI$7,B1849,E1849)</f>
        <v>0</v>
      </c>
      <c r="H1849" t="str">
        <f t="shared" si="168"/>
        <v>HV_SCGSFmNewCZ04rDXGF</v>
      </c>
      <c r="I1849" s="9" t="s">
        <v>1799</v>
      </c>
      <c r="J1849" t="str">
        <f t="shared" si="169"/>
        <v>HV_SCGSFmNewCZ04</v>
      </c>
      <c r="K1849" s="9" t="s">
        <v>1662</v>
      </c>
      <c r="L1849" s="9" t="s">
        <v>45</v>
      </c>
      <c r="M1849" s="9" t="str">
        <f>INDEX(key!$AS$4:$AS$7,B1849)</f>
        <v>SCG</v>
      </c>
      <c r="N1849" s="9" t="str">
        <f>INDEX(key!$I$3:$I$5,C1849)</f>
        <v>SFm</v>
      </c>
      <c r="O1849" s="9" t="str">
        <f>INDEX(key!$F$9:$F$10,D1849)</f>
        <v>New</v>
      </c>
      <c r="P1849" s="9" t="str">
        <f>INDEX(key!$AT$3:$BI$3,E1849)</f>
        <v>CZ04</v>
      </c>
      <c r="Q1849" s="9" t="str">
        <f>INDEX('HVACwts Src'!$D$7:$I$7,F1849)</f>
        <v>rDXGF</v>
      </c>
      <c r="R1849" s="36">
        <f>IF(G1849,INDEX('HVACwts Src'!$D$11:$U$164,(B1849-1)*39+(D1849-1)*19+E1849,(C1849-1)*6+F1849),0)</f>
        <v>0</v>
      </c>
      <c r="T1849" t="str">
        <f t="shared" si="170"/>
        <v>HV_SCGSFmNewCZ04</v>
      </c>
      <c r="U1849" t="str">
        <f t="shared" si="171"/>
        <v>rDXGF</v>
      </c>
      <c r="V1849" s="36">
        <f t="shared" si="172"/>
        <v>0</v>
      </c>
    </row>
    <row r="1850" spans="1:22" x14ac:dyDescent="0.25">
      <c r="A1850" s="86">
        <f t="shared" si="173"/>
        <v>1844</v>
      </c>
      <c r="B1850">
        <v>4</v>
      </c>
      <c r="C1850">
        <v>1</v>
      </c>
      <c r="D1850">
        <v>2</v>
      </c>
      <c r="E1850">
        <v>4</v>
      </c>
      <c r="F1850">
        <v>2</v>
      </c>
      <c r="G1850" t="b">
        <f>INDEX(key!$AT$4:$BI$7,B1850,E1850)</f>
        <v>0</v>
      </c>
      <c r="H1850" t="str">
        <f t="shared" si="168"/>
        <v>HV_SCGSFmNewCZ04rNCGF</v>
      </c>
      <c r="I1850" s="9" t="s">
        <v>1799</v>
      </c>
      <c r="J1850" t="str">
        <f t="shared" si="169"/>
        <v>HV_SCGSFmNewCZ04</v>
      </c>
      <c r="K1850" s="9" t="s">
        <v>1662</v>
      </c>
      <c r="L1850" s="9" t="s">
        <v>45</v>
      </c>
      <c r="M1850" s="9" t="str">
        <f>INDEX(key!$AS$4:$AS$7,B1850)</f>
        <v>SCG</v>
      </c>
      <c r="N1850" s="9" t="str">
        <f>INDEX(key!$I$3:$I$5,C1850)</f>
        <v>SFm</v>
      </c>
      <c r="O1850" s="9" t="str">
        <f>INDEX(key!$F$9:$F$10,D1850)</f>
        <v>New</v>
      </c>
      <c r="P1850" s="9" t="str">
        <f>INDEX(key!$AT$3:$BI$3,E1850)</f>
        <v>CZ04</v>
      </c>
      <c r="Q1850" s="9" t="str">
        <f>INDEX('HVACwts Src'!$D$7:$I$7,F1850)</f>
        <v>rNCGF</v>
      </c>
      <c r="R1850" s="36">
        <f>IF(G1850,INDEX('HVACwts Src'!$D$11:$U$164,(B1850-1)*39+(D1850-1)*19+E1850,(C1850-1)*6+F1850),0)</f>
        <v>0</v>
      </c>
      <c r="T1850" t="str">
        <f t="shared" si="170"/>
        <v>HV_SCGSFmNewCZ04</v>
      </c>
      <c r="U1850" t="str">
        <f t="shared" si="171"/>
        <v>rNCGF</v>
      </c>
      <c r="V1850" s="36">
        <f t="shared" si="172"/>
        <v>0</v>
      </c>
    </row>
    <row r="1851" spans="1:22" x14ac:dyDescent="0.25">
      <c r="A1851" s="86">
        <f t="shared" si="173"/>
        <v>1845</v>
      </c>
      <c r="B1851">
        <v>4</v>
      </c>
      <c r="C1851">
        <v>1</v>
      </c>
      <c r="D1851">
        <v>2</v>
      </c>
      <c r="E1851">
        <v>4</v>
      </c>
      <c r="F1851">
        <v>3</v>
      </c>
      <c r="G1851" t="b">
        <f>INDEX(key!$AT$4:$BI$7,B1851,E1851)</f>
        <v>0</v>
      </c>
      <c r="H1851" t="str">
        <f t="shared" si="168"/>
        <v>HV_SCGSFmNewCZ04rDXHP</v>
      </c>
      <c r="I1851" s="9" t="s">
        <v>1799</v>
      </c>
      <c r="J1851" t="str">
        <f t="shared" si="169"/>
        <v>HV_SCGSFmNewCZ04</v>
      </c>
      <c r="K1851" s="9" t="s">
        <v>1662</v>
      </c>
      <c r="L1851" s="9" t="s">
        <v>45</v>
      </c>
      <c r="M1851" s="9" t="str">
        <f>INDEX(key!$AS$4:$AS$7,B1851)</f>
        <v>SCG</v>
      </c>
      <c r="N1851" s="9" t="str">
        <f>INDEX(key!$I$3:$I$5,C1851)</f>
        <v>SFm</v>
      </c>
      <c r="O1851" s="9" t="str">
        <f>INDEX(key!$F$9:$F$10,D1851)</f>
        <v>New</v>
      </c>
      <c r="P1851" s="9" t="str">
        <f>INDEX(key!$AT$3:$BI$3,E1851)</f>
        <v>CZ04</v>
      </c>
      <c r="Q1851" s="9" t="str">
        <f>INDEX('HVACwts Src'!$D$7:$I$7,F1851)</f>
        <v>rDXHP</v>
      </c>
      <c r="R1851" s="36">
        <f>IF(G1851,INDEX('HVACwts Src'!$D$11:$U$164,(B1851-1)*39+(D1851-1)*19+E1851,(C1851-1)*6+F1851),0)</f>
        <v>0</v>
      </c>
      <c r="T1851" t="str">
        <f t="shared" si="170"/>
        <v>HV_SCGSFmNewCZ04</v>
      </c>
      <c r="U1851" t="str">
        <f t="shared" si="171"/>
        <v>rDXHP</v>
      </c>
      <c r="V1851" s="36">
        <f t="shared" si="172"/>
        <v>0</v>
      </c>
    </row>
    <row r="1852" spans="1:22" x14ac:dyDescent="0.25">
      <c r="A1852" s="86">
        <f t="shared" si="173"/>
        <v>1846</v>
      </c>
      <c r="B1852">
        <v>4</v>
      </c>
      <c r="C1852">
        <v>1</v>
      </c>
      <c r="D1852">
        <v>2</v>
      </c>
      <c r="E1852">
        <v>4</v>
      </c>
      <c r="F1852">
        <v>4</v>
      </c>
      <c r="G1852" t="b">
        <f>INDEX(key!$AT$4:$BI$7,B1852,E1852)</f>
        <v>0</v>
      </c>
      <c r="H1852" t="str">
        <f t="shared" si="168"/>
        <v>HV_SCGSFmNewCZ04rNCEH</v>
      </c>
      <c r="I1852" s="9" t="s">
        <v>1799</v>
      </c>
      <c r="J1852" t="str">
        <f t="shared" si="169"/>
        <v>HV_SCGSFmNewCZ04</v>
      </c>
      <c r="K1852" s="9" t="s">
        <v>1662</v>
      </c>
      <c r="L1852" s="9" t="s">
        <v>45</v>
      </c>
      <c r="M1852" s="9" t="str">
        <f>INDEX(key!$AS$4:$AS$7,B1852)</f>
        <v>SCG</v>
      </c>
      <c r="N1852" s="9" t="str">
        <f>INDEX(key!$I$3:$I$5,C1852)</f>
        <v>SFm</v>
      </c>
      <c r="O1852" s="9" t="str">
        <f>INDEX(key!$F$9:$F$10,D1852)</f>
        <v>New</v>
      </c>
      <c r="P1852" s="9" t="str">
        <f>INDEX(key!$AT$3:$BI$3,E1852)</f>
        <v>CZ04</v>
      </c>
      <c r="Q1852" s="9" t="str">
        <f>INDEX('HVACwts Src'!$D$7:$I$7,F1852)</f>
        <v>rNCEH</v>
      </c>
      <c r="R1852" s="36">
        <f>IF(G1852,INDEX('HVACwts Src'!$D$11:$U$164,(B1852-1)*39+(D1852-1)*19+E1852,(C1852-1)*6+F1852),0)</f>
        <v>0</v>
      </c>
      <c r="T1852" t="str">
        <f t="shared" si="170"/>
        <v>HV_SCGSFmNewCZ04</v>
      </c>
      <c r="U1852" t="str">
        <f t="shared" si="171"/>
        <v>rNCEH</v>
      </c>
      <c r="V1852" s="36">
        <f t="shared" si="172"/>
        <v>0</v>
      </c>
    </row>
    <row r="1853" spans="1:22" x14ac:dyDescent="0.25">
      <c r="A1853" s="86">
        <f t="shared" si="173"/>
        <v>1847</v>
      </c>
      <c r="B1853">
        <v>4</v>
      </c>
      <c r="C1853">
        <v>1</v>
      </c>
      <c r="D1853">
        <v>2</v>
      </c>
      <c r="E1853">
        <v>4</v>
      </c>
      <c r="F1853">
        <v>5</v>
      </c>
      <c r="G1853" t="b">
        <f>INDEX(key!$AT$4:$BI$7,B1853,E1853)</f>
        <v>0</v>
      </c>
      <c r="H1853" t="str">
        <f t="shared" si="168"/>
        <v>HV_SCGSFmNewCZ04rDXOH</v>
      </c>
      <c r="I1853" s="9" t="s">
        <v>1799</v>
      </c>
      <c r="J1853" t="str">
        <f t="shared" si="169"/>
        <v>HV_SCGSFmNewCZ04</v>
      </c>
      <c r="K1853" s="9" t="s">
        <v>1662</v>
      </c>
      <c r="L1853" s="9" t="s">
        <v>45</v>
      </c>
      <c r="M1853" s="9" t="str">
        <f>INDEX(key!$AS$4:$AS$7,B1853)</f>
        <v>SCG</v>
      </c>
      <c r="N1853" s="9" t="str">
        <f>INDEX(key!$I$3:$I$5,C1853)</f>
        <v>SFm</v>
      </c>
      <c r="O1853" s="9" t="str">
        <f>INDEX(key!$F$9:$F$10,D1853)</f>
        <v>New</v>
      </c>
      <c r="P1853" s="9" t="str">
        <f>INDEX(key!$AT$3:$BI$3,E1853)</f>
        <v>CZ04</v>
      </c>
      <c r="Q1853" s="9" t="str">
        <f>INDEX('HVACwts Src'!$D$7:$I$7,F1853)</f>
        <v>rDXOH</v>
      </c>
      <c r="R1853" s="36">
        <f>IF(G1853,INDEX('HVACwts Src'!$D$11:$U$164,(B1853-1)*39+(D1853-1)*19+E1853,(C1853-1)*6+F1853),0)</f>
        <v>0</v>
      </c>
      <c r="T1853" t="str">
        <f t="shared" si="170"/>
        <v>HV_SCGSFmNewCZ04</v>
      </c>
      <c r="U1853" t="str">
        <f t="shared" si="171"/>
        <v>rDXOH</v>
      </c>
      <c r="V1853" s="36">
        <f t="shared" si="172"/>
        <v>0</v>
      </c>
    </row>
    <row r="1854" spans="1:22" x14ac:dyDescent="0.25">
      <c r="A1854" s="86">
        <f t="shared" si="173"/>
        <v>1848</v>
      </c>
      <c r="B1854">
        <v>4</v>
      </c>
      <c r="C1854">
        <v>1</v>
      </c>
      <c r="D1854">
        <v>2</v>
      </c>
      <c r="E1854">
        <v>4</v>
      </c>
      <c r="F1854">
        <v>6</v>
      </c>
      <c r="G1854" t="b">
        <f>INDEX(key!$AT$4:$BI$7,B1854,E1854)</f>
        <v>0</v>
      </c>
      <c r="H1854" t="str">
        <f t="shared" si="168"/>
        <v>HV_SCGSFmNewCZ04rNCOH</v>
      </c>
      <c r="I1854" s="9" t="s">
        <v>1799</v>
      </c>
      <c r="J1854" t="str">
        <f t="shared" si="169"/>
        <v>HV_SCGSFmNewCZ04</v>
      </c>
      <c r="K1854" s="9" t="s">
        <v>1662</v>
      </c>
      <c r="L1854" s="9" t="s">
        <v>45</v>
      </c>
      <c r="M1854" s="9" t="str">
        <f>INDEX(key!$AS$4:$AS$7,B1854)</f>
        <v>SCG</v>
      </c>
      <c r="N1854" s="9" t="str">
        <f>INDEX(key!$I$3:$I$5,C1854)</f>
        <v>SFm</v>
      </c>
      <c r="O1854" s="9" t="str">
        <f>INDEX(key!$F$9:$F$10,D1854)</f>
        <v>New</v>
      </c>
      <c r="P1854" s="9" t="str">
        <f>INDEX(key!$AT$3:$BI$3,E1854)</f>
        <v>CZ04</v>
      </c>
      <c r="Q1854" s="9" t="str">
        <f>INDEX('HVACwts Src'!$D$7:$I$7,F1854)</f>
        <v>rNCOH</v>
      </c>
      <c r="R1854" s="36">
        <f>IF(G1854,INDEX('HVACwts Src'!$D$11:$U$164,(B1854-1)*39+(D1854-1)*19+E1854,(C1854-1)*6+F1854),0)</f>
        <v>0</v>
      </c>
      <c r="T1854" t="str">
        <f t="shared" si="170"/>
        <v>HV_SCGSFmNewCZ04</v>
      </c>
      <c r="U1854" t="str">
        <f t="shared" si="171"/>
        <v>rNCOH</v>
      </c>
      <c r="V1854" s="36">
        <f t="shared" si="172"/>
        <v>0</v>
      </c>
    </row>
    <row r="1855" spans="1:22" x14ac:dyDescent="0.25">
      <c r="A1855" s="86">
        <f t="shared" si="173"/>
        <v>1849</v>
      </c>
      <c r="B1855">
        <v>4</v>
      </c>
      <c r="C1855">
        <v>1</v>
      </c>
      <c r="D1855">
        <v>2</v>
      </c>
      <c r="E1855">
        <v>5</v>
      </c>
      <c r="F1855">
        <v>1</v>
      </c>
      <c r="G1855" t="b">
        <f>INDEX(key!$AT$4:$BI$7,B1855,E1855)</f>
        <v>1</v>
      </c>
      <c r="H1855" t="str">
        <f t="shared" si="168"/>
        <v>HV_SCGSFmNewCZ05rDXGF</v>
      </c>
      <c r="I1855" s="9" t="s">
        <v>1799</v>
      </c>
      <c r="J1855" t="str">
        <f t="shared" si="169"/>
        <v>HV_SCGSFmNewCZ05</v>
      </c>
      <c r="K1855" s="9" t="s">
        <v>1662</v>
      </c>
      <c r="L1855" s="9" t="s">
        <v>45</v>
      </c>
      <c r="M1855" s="9" t="str">
        <f>INDEX(key!$AS$4:$AS$7,B1855)</f>
        <v>SCG</v>
      </c>
      <c r="N1855" s="9" t="str">
        <f>INDEX(key!$I$3:$I$5,C1855)</f>
        <v>SFm</v>
      </c>
      <c r="O1855" s="9" t="str">
        <f>INDEX(key!$F$9:$F$10,D1855)</f>
        <v>New</v>
      </c>
      <c r="P1855" s="9" t="str">
        <f>INDEX(key!$AT$3:$BI$3,E1855)</f>
        <v>CZ05</v>
      </c>
      <c r="Q1855" s="9" t="str">
        <f>INDEX('HVACwts Src'!$D$7:$I$7,F1855)</f>
        <v>rDXGF</v>
      </c>
      <c r="R1855" s="36">
        <f>IF(G1855,INDEX('HVACwts Src'!$D$11:$U$164,(B1855-1)*39+(D1855-1)*19+E1855,(C1855-1)*6+F1855),0)</f>
        <v>105.7398</v>
      </c>
      <c r="T1855" t="str">
        <f t="shared" si="170"/>
        <v>HV_SCGSFmNewCZ05</v>
      </c>
      <c r="U1855" t="str">
        <f t="shared" si="171"/>
        <v>rDXGF</v>
      </c>
      <c r="V1855" s="36">
        <f t="shared" si="172"/>
        <v>105.7398</v>
      </c>
    </row>
    <row r="1856" spans="1:22" x14ac:dyDescent="0.25">
      <c r="A1856" s="86">
        <f t="shared" si="173"/>
        <v>1850</v>
      </c>
      <c r="B1856">
        <v>4</v>
      </c>
      <c r="C1856">
        <v>1</v>
      </c>
      <c r="D1856">
        <v>2</v>
      </c>
      <c r="E1856">
        <v>5</v>
      </c>
      <c r="F1856">
        <v>2</v>
      </c>
      <c r="G1856" t="b">
        <f>INDEX(key!$AT$4:$BI$7,B1856,E1856)</f>
        <v>1</v>
      </c>
      <c r="H1856" t="str">
        <f t="shared" si="168"/>
        <v>HV_SCGSFmNewCZ05rNCGF</v>
      </c>
      <c r="I1856" s="9" t="s">
        <v>1799</v>
      </c>
      <c r="J1856" t="str">
        <f t="shared" si="169"/>
        <v>HV_SCGSFmNewCZ05</v>
      </c>
      <c r="K1856" s="9" t="s">
        <v>1662</v>
      </c>
      <c r="L1856" s="9" t="s">
        <v>45</v>
      </c>
      <c r="M1856" s="9" t="str">
        <f>INDEX(key!$AS$4:$AS$7,B1856)</f>
        <v>SCG</v>
      </c>
      <c r="N1856" s="9" t="str">
        <f>INDEX(key!$I$3:$I$5,C1856)</f>
        <v>SFm</v>
      </c>
      <c r="O1856" s="9" t="str">
        <f>INDEX(key!$F$9:$F$10,D1856)</f>
        <v>New</v>
      </c>
      <c r="P1856" s="9" t="str">
        <f>INDEX(key!$AT$3:$BI$3,E1856)</f>
        <v>CZ05</v>
      </c>
      <c r="Q1856" s="9" t="str">
        <f>INDEX('HVACwts Src'!$D$7:$I$7,F1856)</f>
        <v>rNCGF</v>
      </c>
      <c r="R1856" s="36">
        <f>IF(G1856,INDEX('HVACwts Src'!$D$11:$U$164,(B1856-1)*39+(D1856-1)*19+E1856,(C1856-1)*6+F1856),0)</f>
        <v>674.42400000000009</v>
      </c>
      <c r="T1856" t="str">
        <f t="shared" si="170"/>
        <v>HV_SCGSFmNewCZ05</v>
      </c>
      <c r="U1856" t="str">
        <f t="shared" si="171"/>
        <v>rNCGF</v>
      </c>
      <c r="V1856" s="36">
        <f t="shared" si="172"/>
        <v>674.42400000000009</v>
      </c>
    </row>
    <row r="1857" spans="1:22" x14ac:dyDescent="0.25">
      <c r="A1857" s="86">
        <f t="shared" si="173"/>
        <v>1851</v>
      </c>
      <c r="B1857">
        <v>4</v>
      </c>
      <c r="C1857">
        <v>1</v>
      </c>
      <c r="D1857">
        <v>2</v>
      </c>
      <c r="E1857">
        <v>5</v>
      </c>
      <c r="F1857">
        <v>3</v>
      </c>
      <c r="G1857" t="b">
        <f>INDEX(key!$AT$4:$BI$7,B1857,E1857)</f>
        <v>1</v>
      </c>
      <c r="H1857" t="str">
        <f t="shared" si="168"/>
        <v>HV_SCGSFmNewCZ05rDXHP</v>
      </c>
      <c r="I1857" s="9" t="s">
        <v>1799</v>
      </c>
      <c r="J1857" t="str">
        <f t="shared" si="169"/>
        <v>HV_SCGSFmNewCZ05</v>
      </c>
      <c r="K1857" s="9" t="s">
        <v>1662</v>
      </c>
      <c r="L1857" s="9" t="s">
        <v>45</v>
      </c>
      <c r="M1857" s="9" t="str">
        <f>INDEX(key!$AS$4:$AS$7,B1857)</f>
        <v>SCG</v>
      </c>
      <c r="N1857" s="9" t="str">
        <f>INDEX(key!$I$3:$I$5,C1857)</f>
        <v>SFm</v>
      </c>
      <c r="O1857" s="9" t="str">
        <f>INDEX(key!$F$9:$F$10,D1857)</f>
        <v>New</v>
      </c>
      <c r="P1857" s="9" t="str">
        <f>INDEX(key!$AT$3:$BI$3,E1857)</f>
        <v>CZ05</v>
      </c>
      <c r="Q1857" s="9" t="str">
        <f>INDEX('HVACwts Src'!$D$7:$I$7,F1857)</f>
        <v>rDXHP</v>
      </c>
      <c r="R1857" s="36">
        <f>IF(G1857,INDEX('HVACwts Src'!$D$11:$U$164,(B1857-1)*39+(D1857-1)*19+E1857,(C1857-1)*6+F1857),0)</f>
        <v>6.0770000000000008</v>
      </c>
      <c r="T1857" t="str">
        <f t="shared" si="170"/>
        <v>HV_SCGSFmNewCZ05</v>
      </c>
      <c r="U1857" t="str">
        <f t="shared" si="171"/>
        <v>rDXHP</v>
      </c>
      <c r="V1857" s="36">
        <f t="shared" si="172"/>
        <v>6.0770000000000008</v>
      </c>
    </row>
    <row r="1858" spans="1:22" x14ac:dyDescent="0.25">
      <c r="A1858" s="86">
        <f t="shared" si="173"/>
        <v>1852</v>
      </c>
      <c r="B1858">
        <v>4</v>
      </c>
      <c r="C1858">
        <v>1</v>
      </c>
      <c r="D1858">
        <v>2</v>
      </c>
      <c r="E1858">
        <v>5</v>
      </c>
      <c r="F1858">
        <v>4</v>
      </c>
      <c r="G1858" t="b">
        <f>INDEX(key!$AT$4:$BI$7,B1858,E1858)</f>
        <v>1</v>
      </c>
      <c r="H1858" t="str">
        <f t="shared" si="168"/>
        <v>HV_SCGSFmNewCZ05rNCEH</v>
      </c>
      <c r="I1858" s="9" t="s">
        <v>1799</v>
      </c>
      <c r="J1858" t="str">
        <f t="shared" si="169"/>
        <v>HV_SCGSFmNewCZ05</v>
      </c>
      <c r="K1858" s="9" t="s">
        <v>1662</v>
      </c>
      <c r="L1858" s="9" t="s">
        <v>45</v>
      </c>
      <c r="M1858" s="9" t="str">
        <f>INDEX(key!$AS$4:$AS$7,B1858)</f>
        <v>SCG</v>
      </c>
      <c r="N1858" s="9" t="str">
        <f>INDEX(key!$I$3:$I$5,C1858)</f>
        <v>SFm</v>
      </c>
      <c r="O1858" s="9" t="str">
        <f>INDEX(key!$F$9:$F$10,D1858)</f>
        <v>New</v>
      </c>
      <c r="P1858" s="9" t="str">
        <f>INDEX(key!$AT$3:$BI$3,E1858)</f>
        <v>CZ05</v>
      </c>
      <c r="Q1858" s="9" t="str">
        <f>INDEX('HVACwts Src'!$D$7:$I$7,F1858)</f>
        <v>rNCEH</v>
      </c>
      <c r="R1858" s="36">
        <f>IF(G1858,INDEX('HVACwts Src'!$D$11:$U$164,(B1858-1)*39+(D1858-1)*19+E1858,(C1858-1)*6+F1858),0)</f>
        <v>38.760000000000005</v>
      </c>
      <c r="T1858" t="str">
        <f t="shared" si="170"/>
        <v>HV_SCGSFmNewCZ05</v>
      </c>
      <c r="U1858" t="str">
        <f t="shared" si="171"/>
        <v>rNCEH</v>
      </c>
      <c r="V1858" s="36">
        <f t="shared" si="172"/>
        <v>38.760000000000005</v>
      </c>
    </row>
    <row r="1859" spans="1:22" x14ac:dyDescent="0.25">
      <c r="A1859" s="86">
        <f t="shared" si="173"/>
        <v>1853</v>
      </c>
      <c r="B1859">
        <v>4</v>
      </c>
      <c r="C1859">
        <v>1</v>
      </c>
      <c r="D1859">
        <v>2</v>
      </c>
      <c r="E1859">
        <v>5</v>
      </c>
      <c r="F1859">
        <v>5</v>
      </c>
      <c r="G1859" t="b">
        <f>INDEX(key!$AT$4:$BI$7,B1859,E1859)</f>
        <v>1</v>
      </c>
      <c r="H1859" t="str">
        <f t="shared" si="168"/>
        <v>HV_SCGSFmNewCZ05rDXOH</v>
      </c>
      <c r="I1859" s="9" t="s">
        <v>1799</v>
      </c>
      <c r="J1859" t="str">
        <f t="shared" si="169"/>
        <v>HV_SCGSFmNewCZ05</v>
      </c>
      <c r="K1859" s="9" t="s">
        <v>1662</v>
      </c>
      <c r="L1859" s="9" t="s">
        <v>45</v>
      </c>
      <c r="M1859" s="9" t="str">
        <f>INDEX(key!$AS$4:$AS$7,B1859)</f>
        <v>SCG</v>
      </c>
      <c r="N1859" s="9" t="str">
        <f>INDEX(key!$I$3:$I$5,C1859)</f>
        <v>SFm</v>
      </c>
      <c r="O1859" s="9" t="str">
        <f>INDEX(key!$F$9:$F$10,D1859)</f>
        <v>New</v>
      </c>
      <c r="P1859" s="9" t="str">
        <f>INDEX(key!$AT$3:$BI$3,E1859)</f>
        <v>CZ05</v>
      </c>
      <c r="Q1859" s="9" t="str">
        <f>INDEX('HVACwts Src'!$D$7:$I$7,F1859)</f>
        <v>rDXOH</v>
      </c>
      <c r="R1859" s="36">
        <f>IF(G1859,INDEX('HVACwts Src'!$D$11:$U$164,(B1859-1)*39+(D1859-1)*19+E1859,(C1859-1)*6+F1859),0)</f>
        <v>8.5078000000000014</v>
      </c>
      <c r="T1859" t="str">
        <f t="shared" si="170"/>
        <v>HV_SCGSFmNewCZ05</v>
      </c>
      <c r="U1859" t="str">
        <f t="shared" si="171"/>
        <v>rDXOH</v>
      </c>
      <c r="V1859" s="36">
        <f t="shared" si="172"/>
        <v>8.5078000000000014</v>
      </c>
    </row>
    <row r="1860" spans="1:22" x14ac:dyDescent="0.25">
      <c r="A1860" s="86">
        <f t="shared" si="173"/>
        <v>1854</v>
      </c>
      <c r="B1860">
        <v>4</v>
      </c>
      <c r="C1860">
        <v>1</v>
      </c>
      <c r="D1860">
        <v>2</v>
      </c>
      <c r="E1860">
        <v>5</v>
      </c>
      <c r="F1860">
        <v>6</v>
      </c>
      <c r="G1860" t="b">
        <f>INDEX(key!$AT$4:$BI$7,B1860,E1860)</f>
        <v>1</v>
      </c>
      <c r="H1860" t="str">
        <f t="shared" si="168"/>
        <v>HV_SCGSFmNewCZ05rNCOH</v>
      </c>
      <c r="I1860" s="9" t="s">
        <v>1799</v>
      </c>
      <c r="J1860" t="str">
        <f t="shared" si="169"/>
        <v>HV_SCGSFmNewCZ05</v>
      </c>
      <c r="K1860" s="9" t="s">
        <v>1662</v>
      </c>
      <c r="L1860" s="9" t="s">
        <v>45</v>
      </c>
      <c r="M1860" s="9" t="str">
        <f>INDEX(key!$AS$4:$AS$7,B1860)</f>
        <v>SCG</v>
      </c>
      <c r="N1860" s="9" t="str">
        <f>INDEX(key!$I$3:$I$5,C1860)</f>
        <v>SFm</v>
      </c>
      <c r="O1860" s="9" t="str">
        <f>INDEX(key!$F$9:$F$10,D1860)</f>
        <v>New</v>
      </c>
      <c r="P1860" s="9" t="str">
        <f>INDEX(key!$AT$3:$BI$3,E1860)</f>
        <v>CZ05</v>
      </c>
      <c r="Q1860" s="9" t="str">
        <f>INDEX('HVACwts Src'!$D$7:$I$7,F1860)</f>
        <v>rNCOH</v>
      </c>
      <c r="R1860" s="36">
        <f>IF(G1860,INDEX('HVACwts Src'!$D$11:$U$164,(B1860-1)*39+(D1860-1)*19+E1860,(C1860-1)*6+F1860),0)</f>
        <v>54.26400000000001</v>
      </c>
      <c r="T1860" t="str">
        <f t="shared" si="170"/>
        <v>HV_SCGSFmNewCZ05</v>
      </c>
      <c r="U1860" t="str">
        <f t="shared" si="171"/>
        <v>rNCOH</v>
      </c>
      <c r="V1860" s="36">
        <f t="shared" si="172"/>
        <v>54.26400000000001</v>
      </c>
    </row>
    <row r="1861" spans="1:22" x14ac:dyDescent="0.25">
      <c r="A1861" s="86">
        <f t="shared" si="173"/>
        <v>1855</v>
      </c>
      <c r="B1861">
        <v>4</v>
      </c>
      <c r="C1861">
        <v>1</v>
      </c>
      <c r="D1861">
        <v>2</v>
      </c>
      <c r="E1861">
        <v>6</v>
      </c>
      <c r="F1861">
        <v>1</v>
      </c>
      <c r="G1861" t="b">
        <f>INDEX(key!$AT$4:$BI$7,B1861,E1861)</f>
        <v>1</v>
      </c>
      <c r="H1861" t="str">
        <f t="shared" si="168"/>
        <v>HV_SCGSFmNewCZ06rDXGF</v>
      </c>
      <c r="I1861" s="9" t="s">
        <v>1799</v>
      </c>
      <c r="J1861" t="str">
        <f t="shared" si="169"/>
        <v>HV_SCGSFmNewCZ06</v>
      </c>
      <c r="K1861" s="9" t="s">
        <v>1662</v>
      </c>
      <c r="L1861" s="9" t="s">
        <v>45</v>
      </c>
      <c r="M1861" s="9" t="str">
        <f>INDEX(key!$AS$4:$AS$7,B1861)</f>
        <v>SCG</v>
      </c>
      <c r="N1861" s="9" t="str">
        <f>INDEX(key!$I$3:$I$5,C1861)</f>
        <v>SFm</v>
      </c>
      <c r="O1861" s="9" t="str">
        <f>INDEX(key!$F$9:$F$10,D1861)</f>
        <v>New</v>
      </c>
      <c r="P1861" s="9" t="str">
        <f>INDEX(key!$AT$3:$BI$3,E1861)</f>
        <v>CZ06</v>
      </c>
      <c r="Q1861" s="9" t="str">
        <f>INDEX('HVACwts Src'!$D$7:$I$7,F1861)</f>
        <v>rDXGF</v>
      </c>
      <c r="R1861" s="36">
        <f>IF(G1861,INDEX('HVACwts Src'!$D$11:$U$164,(B1861-1)*39+(D1861-1)*19+E1861,(C1861-1)*6+F1861),0)</f>
        <v>8429.5691999999999</v>
      </c>
      <c r="T1861" t="str">
        <f t="shared" si="170"/>
        <v>HV_SCGSFmNewCZ06</v>
      </c>
      <c r="U1861" t="str">
        <f t="shared" si="171"/>
        <v>rDXGF</v>
      </c>
      <c r="V1861" s="36">
        <f t="shared" si="172"/>
        <v>8429.5691999999999</v>
      </c>
    </row>
    <row r="1862" spans="1:22" x14ac:dyDescent="0.25">
      <c r="A1862" s="86">
        <f t="shared" si="173"/>
        <v>1856</v>
      </c>
      <c r="B1862">
        <v>4</v>
      </c>
      <c r="C1862">
        <v>1</v>
      </c>
      <c r="D1862">
        <v>2</v>
      </c>
      <c r="E1862">
        <v>6</v>
      </c>
      <c r="F1862">
        <v>2</v>
      </c>
      <c r="G1862" t="b">
        <f>INDEX(key!$AT$4:$BI$7,B1862,E1862)</f>
        <v>1</v>
      </c>
      <c r="H1862" t="str">
        <f t="shared" si="168"/>
        <v>HV_SCGSFmNewCZ06rNCGF</v>
      </c>
      <c r="I1862" s="9" t="s">
        <v>1799</v>
      </c>
      <c r="J1862" t="str">
        <f t="shared" si="169"/>
        <v>HV_SCGSFmNewCZ06</v>
      </c>
      <c r="K1862" s="9" t="s">
        <v>1662</v>
      </c>
      <c r="L1862" s="9" t="s">
        <v>45</v>
      </c>
      <c r="M1862" s="9" t="str">
        <f>INDEX(key!$AS$4:$AS$7,B1862)</f>
        <v>SCG</v>
      </c>
      <c r="N1862" s="9" t="str">
        <f>INDEX(key!$I$3:$I$5,C1862)</f>
        <v>SFm</v>
      </c>
      <c r="O1862" s="9" t="str">
        <f>INDEX(key!$F$9:$F$10,D1862)</f>
        <v>New</v>
      </c>
      <c r="P1862" s="9" t="str">
        <f>INDEX(key!$AT$3:$BI$3,E1862)</f>
        <v>CZ06</v>
      </c>
      <c r="Q1862" s="9" t="str">
        <f>INDEX('HVACwts Src'!$D$7:$I$7,F1862)</f>
        <v>rNCGF</v>
      </c>
      <c r="R1862" s="36">
        <f>IF(G1862,INDEX('HVACwts Src'!$D$11:$U$164,(B1862-1)*39+(D1862-1)*19+E1862,(C1862-1)*6+F1862),0)</f>
        <v>3807.2766000000001</v>
      </c>
      <c r="T1862" t="str">
        <f t="shared" si="170"/>
        <v>HV_SCGSFmNewCZ06</v>
      </c>
      <c r="U1862" t="str">
        <f t="shared" si="171"/>
        <v>rNCGF</v>
      </c>
      <c r="V1862" s="36">
        <f t="shared" si="172"/>
        <v>3807.2766000000001</v>
      </c>
    </row>
    <row r="1863" spans="1:22" x14ac:dyDescent="0.25">
      <c r="A1863" s="86">
        <f t="shared" si="173"/>
        <v>1857</v>
      </c>
      <c r="B1863">
        <v>4</v>
      </c>
      <c r="C1863">
        <v>1</v>
      </c>
      <c r="D1863">
        <v>2</v>
      </c>
      <c r="E1863">
        <v>6</v>
      </c>
      <c r="F1863">
        <v>3</v>
      </c>
      <c r="G1863" t="b">
        <f>INDEX(key!$AT$4:$BI$7,B1863,E1863)</f>
        <v>1</v>
      </c>
      <c r="H1863" t="str">
        <f t="shared" ref="H1863:H1926" si="174">+J1863&amp;Q1863</f>
        <v>HV_SCGSFmNewCZ06rDXHP</v>
      </c>
      <c r="I1863" s="9" t="s">
        <v>1799</v>
      </c>
      <c r="J1863" t="str">
        <f t="shared" ref="J1863:J1926" si="175">"HV_"&amp;M1863&amp;N1863&amp;O1863&amp;P1863</f>
        <v>HV_SCGSFmNewCZ06</v>
      </c>
      <c r="K1863" s="9" t="s">
        <v>1662</v>
      </c>
      <c r="L1863" s="9" t="s">
        <v>45</v>
      </c>
      <c r="M1863" s="9" t="str">
        <f>INDEX(key!$AS$4:$AS$7,B1863)</f>
        <v>SCG</v>
      </c>
      <c r="N1863" s="9" t="str">
        <f>INDEX(key!$I$3:$I$5,C1863)</f>
        <v>SFm</v>
      </c>
      <c r="O1863" s="9" t="str">
        <f>INDEX(key!$F$9:$F$10,D1863)</f>
        <v>New</v>
      </c>
      <c r="P1863" s="9" t="str">
        <f>INDEX(key!$AT$3:$BI$3,E1863)</f>
        <v>CZ06</v>
      </c>
      <c r="Q1863" s="9" t="str">
        <f>INDEX('HVACwts Src'!$D$7:$I$7,F1863)</f>
        <v>rDXHP</v>
      </c>
      <c r="R1863" s="36">
        <f>IF(G1863,INDEX('HVACwts Src'!$D$11:$U$164,(B1863-1)*39+(D1863-1)*19+E1863,(C1863-1)*6+F1863),0)</f>
        <v>484.45800000000003</v>
      </c>
      <c r="T1863" t="str">
        <f t="shared" si="170"/>
        <v>HV_SCGSFmNewCZ06</v>
      </c>
      <c r="U1863" t="str">
        <f t="shared" si="171"/>
        <v>rDXHP</v>
      </c>
      <c r="V1863" s="36">
        <f t="shared" si="172"/>
        <v>484.45800000000003</v>
      </c>
    </row>
    <row r="1864" spans="1:22" x14ac:dyDescent="0.25">
      <c r="A1864" s="86">
        <f t="shared" si="173"/>
        <v>1858</v>
      </c>
      <c r="B1864">
        <v>4</v>
      </c>
      <c r="C1864">
        <v>1</v>
      </c>
      <c r="D1864">
        <v>2</v>
      </c>
      <c r="E1864">
        <v>6</v>
      </c>
      <c r="F1864">
        <v>4</v>
      </c>
      <c r="G1864" t="b">
        <f>INDEX(key!$AT$4:$BI$7,B1864,E1864)</f>
        <v>1</v>
      </c>
      <c r="H1864" t="str">
        <f t="shared" si="174"/>
        <v>HV_SCGSFmNewCZ06rNCEH</v>
      </c>
      <c r="I1864" s="9" t="s">
        <v>1799</v>
      </c>
      <c r="J1864" t="str">
        <f t="shared" si="175"/>
        <v>HV_SCGSFmNewCZ06</v>
      </c>
      <c r="K1864" s="9" t="s">
        <v>1662</v>
      </c>
      <c r="L1864" s="9" t="s">
        <v>45</v>
      </c>
      <c r="M1864" s="9" t="str">
        <f>INDEX(key!$AS$4:$AS$7,B1864)</f>
        <v>SCG</v>
      </c>
      <c r="N1864" s="9" t="str">
        <f>INDEX(key!$I$3:$I$5,C1864)</f>
        <v>SFm</v>
      </c>
      <c r="O1864" s="9" t="str">
        <f>INDEX(key!$F$9:$F$10,D1864)</f>
        <v>New</v>
      </c>
      <c r="P1864" s="9" t="str">
        <f>INDEX(key!$AT$3:$BI$3,E1864)</f>
        <v>CZ06</v>
      </c>
      <c r="Q1864" s="9" t="str">
        <f>INDEX('HVACwts Src'!$D$7:$I$7,F1864)</f>
        <v>rNCEH</v>
      </c>
      <c r="R1864" s="36">
        <f>IF(G1864,INDEX('HVACwts Src'!$D$11:$U$164,(B1864-1)*39+(D1864-1)*19+E1864,(C1864-1)*6+F1864),0)</f>
        <v>218.80900000000003</v>
      </c>
      <c r="T1864" t="str">
        <f t="shared" ref="T1864:T1927" si="176">+J1864</f>
        <v>HV_SCGSFmNewCZ06</v>
      </c>
      <c r="U1864" t="str">
        <f t="shared" ref="U1864:U1927" si="177">+Q1864</f>
        <v>rNCEH</v>
      </c>
      <c r="V1864" s="36">
        <f t="shared" ref="V1864:V1927" si="178">+R1864</f>
        <v>218.80900000000003</v>
      </c>
    </row>
    <row r="1865" spans="1:22" x14ac:dyDescent="0.25">
      <c r="A1865" s="86">
        <f t="shared" ref="A1865:A1928" si="179">+A1864+1</f>
        <v>1859</v>
      </c>
      <c r="B1865">
        <v>4</v>
      </c>
      <c r="C1865">
        <v>1</v>
      </c>
      <c r="D1865">
        <v>2</v>
      </c>
      <c r="E1865">
        <v>6</v>
      </c>
      <c r="F1865">
        <v>5</v>
      </c>
      <c r="G1865" t="b">
        <f>INDEX(key!$AT$4:$BI$7,B1865,E1865)</f>
        <v>1</v>
      </c>
      <c r="H1865" t="str">
        <f t="shared" si="174"/>
        <v>HV_SCGSFmNewCZ06rDXOH</v>
      </c>
      <c r="I1865" s="9" t="s">
        <v>1799</v>
      </c>
      <c r="J1865" t="str">
        <f t="shared" si="175"/>
        <v>HV_SCGSFmNewCZ06</v>
      </c>
      <c r="K1865" s="9" t="s">
        <v>1662</v>
      </c>
      <c r="L1865" s="9" t="s">
        <v>45</v>
      </c>
      <c r="M1865" s="9" t="str">
        <f>INDEX(key!$AS$4:$AS$7,B1865)</f>
        <v>SCG</v>
      </c>
      <c r="N1865" s="9" t="str">
        <f>INDEX(key!$I$3:$I$5,C1865)</f>
        <v>SFm</v>
      </c>
      <c r="O1865" s="9" t="str">
        <f>INDEX(key!$F$9:$F$10,D1865)</f>
        <v>New</v>
      </c>
      <c r="P1865" s="9" t="str">
        <f>INDEX(key!$AT$3:$BI$3,E1865)</f>
        <v>CZ06</v>
      </c>
      <c r="Q1865" s="9" t="str">
        <f>INDEX('HVACwts Src'!$D$7:$I$7,F1865)</f>
        <v>rDXOH</v>
      </c>
      <c r="R1865" s="36">
        <f>IF(G1865,INDEX('HVACwts Src'!$D$11:$U$164,(B1865-1)*39+(D1865-1)*19+E1865,(C1865-1)*6+F1865),0)</f>
        <v>678.24120000000005</v>
      </c>
      <c r="T1865" t="str">
        <f t="shared" si="176"/>
        <v>HV_SCGSFmNewCZ06</v>
      </c>
      <c r="U1865" t="str">
        <f t="shared" si="177"/>
        <v>rDXOH</v>
      </c>
      <c r="V1865" s="36">
        <f t="shared" si="178"/>
        <v>678.24120000000005</v>
      </c>
    </row>
    <row r="1866" spans="1:22" x14ac:dyDescent="0.25">
      <c r="A1866" s="86">
        <f t="shared" si="179"/>
        <v>1860</v>
      </c>
      <c r="B1866">
        <v>4</v>
      </c>
      <c r="C1866">
        <v>1</v>
      </c>
      <c r="D1866">
        <v>2</v>
      </c>
      <c r="E1866">
        <v>6</v>
      </c>
      <c r="F1866">
        <v>6</v>
      </c>
      <c r="G1866" t="b">
        <f>INDEX(key!$AT$4:$BI$7,B1866,E1866)</f>
        <v>1</v>
      </c>
      <c r="H1866" t="str">
        <f t="shared" si="174"/>
        <v>HV_SCGSFmNewCZ06rNCOH</v>
      </c>
      <c r="I1866" s="9" t="s">
        <v>1799</v>
      </c>
      <c r="J1866" t="str">
        <f t="shared" si="175"/>
        <v>HV_SCGSFmNewCZ06</v>
      </c>
      <c r="K1866" s="9" t="s">
        <v>1662</v>
      </c>
      <c r="L1866" s="9" t="s">
        <v>45</v>
      </c>
      <c r="M1866" s="9" t="str">
        <f>INDEX(key!$AS$4:$AS$7,B1866)</f>
        <v>SCG</v>
      </c>
      <c r="N1866" s="9" t="str">
        <f>INDEX(key!$I$3:$I$5,C1866)</f>
        <v>SFm</v>
      </c>
      <c r="O1866" s="9" t="str">
        <f>INDEX(key!$F$9:$F$10,D1866)</f>
        <v>New</v>
      </c>
      <c r="P1866" s="9" t="str">
        <f>INDEX(key!$AT$3:$BI$3,E1866)</f>
        <v>CZ06</v>
      </c>
      <c r="Q1866" s="9" t="str">
        <f>INDEX('HVACwts Src'!$D$7:$I$7,F1866)</f>
        <v>rNCOH</v>
      </c>
      <c r="R1866" s="36">
        <f>IF(G1866,INDEX('HVACwts Src'!$D$11:$U$164,(B1866-1)*39+(D1866-1)*19+E1866,(C1866-1)*6+F1866),0)</f>
        <v>306.33260000000007</v>
      </c>
      <c r="T1866" t="str">
        <f t="shared" si="176"/>
        <v>HV_SCGSFmNewCZ06</v>
      </c>
      <c r="U1866" t="str">
        <f t="shared" si="177"/>
        <v>rNCOH</v>
      </c>
      <c r="V1866" s="36">
        <f t="shared" si="178"/>
        <v>306.33260000000007</v>
      </c>
    </row>
    <row r="1867" spans="1:22" x14ac:dyDescent="0.25">
      <c r="A1867" s="86">
        <f t="shared" si="179"/>
        <v>1861</v>
      </c>
      <c r="B1867">
        <v>4</v>
      </c>
      <c r="C1867">
        <v>1</v>
      </c>
      <c r="D1867">
        <v>2</v>
      </c>
      <c r="E1867">
        <v>7</v>
      </c>
      <c r="F1867">
        <v>1</v>
      </c>
      <c r="G1867" t="b">
        <f>INDEX(key!$AT$4:$BI$7,B1867,E1867)</f>
        <v>0</v>
      </c>
      <c r="H1867" t="str">
        <f t="shared" si="174"/>
        <v>HV_SCGSFmNewCZ07rDXGF</v>
      </c>
      <c r="I1867" s="9" t="s">
        <v>1799</v>
      </c>
      <c r="J1867" t="str">
        <f t="shared" si="175"/>
        <v>HV_SCGSFmNewCZ07</v>
      </c>
      <c r="K1867" s="9" t="s">
        <v>1662</v>
      </c>
      <c r="L1867" s="9" t="s">
        <v>45</v>
      </c>
      <c r="M1867" s="9" t="str">
        <f>INDEX(key!$AS$4:$AS$7,B1867)</f>
        <v>SCG</v>
      </c>
      <c r="N1867" s="9" t="str">
        <f>INDEX(key!$I$3:$I$5,C1867)</f>
        <v>SFm</v>
      </c>
      <c r="O1867" s="9" t="str">
        <f>INDEX(key!$F$9:$F$10,D1867)</f>
        <v>New</v>
      </c>
      <c r="P1867" s="9" t="str">
        <f>INDEX(key!$AT$3:$BI$3,E1867)</f>
        <v>CZ07</v>
      </c>
      <c r="Q1867" s="9" t="str">
        <f>INDEX('HVACwts Src'!$D$7:$I$7,F1867)</f>
        <v>rDXGF</v>
      </c>
      <c r="R1867" s="36">
        <f>IF(G1867,INDEX('HVACwts Src'!$D$11:$U$164,(B1867-1)*39+(D1867-1)*19+E1867,(C1867-1)*6+F1867),0)</f>
        <v>0</v>
      </c>
      <c r="T1867" t="str">
        <f t="shared" si="176"/>
        <v>HV_SCGSFmNewCZ07</v>
      </c>
      <c r="U1867" t="str">
        <f t="shared" si="177"/>
        <v>rDXGF</v>
      </c>
      <c r="V1867" s="36">
        <f t="shared" si="178"/>
        <v>0</v>
      </c>
    </row>
    <row r="1868" spans="1:22" x14ac:dyDescent="0.25">
      <c r="A1868" s="86">
        <f t="shared" si="179"/>
        <v>1862</v>
      </c>
      <c r="B1868">
        <v>4</v>
      </c>
      <c r="C1868">
        <v>1</v>
      </c>
      <c r="D1868">
        <v>2</v>
      </c>
      <c r="E1868">
        <v>7</v>
      </c>
      <c r="F1868">
        <v>2</v>
      </c>
      <c r="G1868" t="b">
        <f>INDEX(key!$AT$4:$BI$7,B1868,E1868)</f>
        <v>0</v>
      </c>
      <c r="H1868" t="str">
        <f t="shared" si="174"/>
        <v>HV_SCGSFmNewCZ07rNCGF</v>
      </c>
      <c r="I1868" s="9" t="s">
        <v>1799</v>
      </c>
      <c r="J1868" t="str">
        <f t="shared" si="175"/>
        <v>HV_SCGSFmNewCZ07</v>
      </c>
      <c r="K1868" s="9" t="s">
        <v>1662</v>
      </c>
      <c r="L1868" s="9" t="s">
        <v>45</v>
      </c>
      <c r="M1868" s="9" t="str">
        <f>INDEX(key!$AS$4:$AS$7,B1868)</f>
        <v>SCG</v>
      </c>
      <c r="N1868" s="9" t="str">
        <f>INDEX(key!$I$3:$I$5,C1868)</f>
        <v>SFm</v>
      </c>
      <c r="O1868" s="9" t="str">
        <f>INDEX(key!$F$9:$F$10,D1868)</f>
        <v>New</v>
      </c>
      <c r="P1868" s="9" t="str">
        <f>INDEX(key!$AT$3:$BI$3,E1868)</f>
        <v>CZ07</v>
      </c>
      <c r="Q1868" s="9" t="str">
        <f>INDEX('HVACwts Src'!$D$7:$I$7,F1868)</f>
        <v>rNCGF</v>
      </c>
      <c r="R1868" s="36">
        <f>IF(G1868,INDEX('HVACwts Src'!$D$11:$U$164,(B1868-1)*39+(D1868-1)*19+E1868,(C1868-1)*6+F1868),0)</f>
        <v>0</v>
      </c>
      <c r="T1868" t="str">
        <f t="shared" si="176"/>
        <v>HV_SCGSFmNewCZ07</v>
      </c>
      <c r="U1868" t="str">
        <f t="shared" si="177"/>
        <v>rNCGF</v>
      </c>
      <c r="V1868" s="36">
        <f t="shared" si="178"/>
        <v>0</v>
      </c>
    </row>
    <row r="1869" spans="1:22" x14ac:dyDescent="0.25">
      <c r="A1869" s="86">
        <f t="shared" si="179"/>
        <v>1863</v>
      </c>
      <c r="B1869">
        <v>4</v>
      </c>
      <c r="C1869">
        <v>1</v>
      </c>
      <c r="D1869">
        <v>2</v>
      </c>
      <c r="E1869">
        <v>7</v>
      </c>
      <c r="F1869">
        <v>3</v>
      </c>
      <c r="G1869" t="b">
        <f>INDEX(key!$AT$4:$BI$7,B1869,E1869)</f>
        <v>0</v>
      </c>
      <c r="H1869" t="str">
        <f t="shared" si="174"/>
        <v>HV_SCGSFmNewCZ07rDXHP</v>
      </c>
      <c r="I1869" s="9" t="s">
        <v>1799</v>
      </c>
      <c r="J1869" t="str">
        <f t="shared" si="175"/>
        <v>HV_SCGSFmNewCZ07</v>
      </c>
      <c r="K1869" s="9" t="s">
        <v>1662</v>
      </c>
      <c r="L1869" s="9" t="s">
        <v>45</v>
      </c>
      <c r="M1869" s="9" t="str">
        <f>INDEX(key!$AS$4:$AS$7,B1869)</f>
        <v>SCG</v>
      </c>
      <c r="N1869" s="9" t="str">
        <f>INDEX(key!$I$3:$I$5,C1869)</f>
        <v>SFm</v>
      </c>
      <c r="O1869" s="9" t="str">
        <f>INDEX(key!$F$9:$F$10,D1869)</f>
        <v>New</v>
      </c>
      <c r="P1869" s="9" t="str">
        <f>INDEX(key!$AT$3:$BI$3,E1869)</f>
        <v>CZ07</v>
      </c>
      <c r="Q1869" s="9" t="str">
        <f>INDEX('HVACwts Src'!$D$7:$I$7,F1869)</f>
        <v>rDXHP</v>
      </c>
      <c r="R1869" s="36">
        <f>IF(G1869,INDEX('HVACwts Src'!$D$11:$U$164,(B1869-1)*39+(D1869-1)*19+E1869,(C1869-1)*6+F1869),0)</f>
        <v>0</v>
      </c>
      <c r="T1869" t="str">
        <f t="shared" si="176"/>
        <v>HV_SCGSFmNewCZ07</v>
      </c>
      <c r="U1869" t="str">
        <f t="shared" si="177"/>
        <v>rDXHP</v>
      </c>
      <c r="V1869" s="36">
        <f t="shared" si="178"/>
        <v>0</v>
      </c>
    </row>
    <row r="1870" spans="1:22" x14ac:dyDescent="0.25">
      <c r="A1870" s="86">
        <f t="shared" si="179"/>
        <v>1864</v>
      </c>
      <c r="B1870">
        <v>4</v>
      </c>
      <c r="C1870">
        <v>1</v>
      </c>
      <c r="D1870">
        <v>2</v>
      </c>
      <c r="E1870">
        <v>7</v>
      </c>
      <c r="F1870">
        <v>4</v>
      </c>
      <c r="G1870" t="b">
        <f>INDEX(key!$AT$4:$BI$7,B1870,E1870)</f>
        <v>0</v>
      </c>
      <c r="H1870" t="str">
        <f t="shared" si="174"/>
        <v>HV_SCGSFmNewCZ07rNCEH</v>
      </c>
      <c r="I1870" s="9" t="s">
        <v>1799</v>
      </c>
      <c r="J1870" t="str">
        <f t="shared" si="175"/>
        <v>HV_SCGSFmNewCZ07</v>
      </c>
      <c r="K1870" s="9" t="s">
        <v>1662</v>
      </c>
      <c r="L1870" s="9" t="s">
        <v>45</v>
      </c>
      <c r="M1870" s="9" t="str">
        <f>INDEX(key!$AS$4:$AS$7,B1870)</f>
        <v>SCG</v>
      </c>
      <c r="N1870" s="9" t="str">
        <f>INDEX(key!$I$3:$I$5,C1870)</f>
        <v>SFm</v>
      </c>
      <c r="O1870" s="9" t="str">
        <f>INDEX(key!$F$9:$F$10,D1870)</f>
        <v>New</v>
      </c>
      <c r="P1870" s="9" t="str">
        <f>INDEX(key!$AT$3:$BI$3,E1870)</f>
        <v>CZ07</v>
      </c>
      <c r="Q1870" s="9" t="str">
        <f>INDEX('HVACwts Src'!$D$7:$I$7,F1870)</f>
        <v>rNCEH</v>
      </c>
      <c r="R1870" s="36">
        <f>IF(G1870,INDEX('HVACwts Src'!$D$11:$U$164,(B1870-1)*39+(D1870-1)*19+E1870,(C1870-1)*6+F1870),0)</f>
        <v>0</v>
      </c>
      <c r="T1870" t="str">
        <f t="shared" si="176"/>
        <v>HV_SCGSFmNewCZ07</v>
      </c>
      <c r="U1870" t="str">
        <f t="shared" si="177"/>
        <v>rNCEH</v>
      </c>
      <c r="V1870" s="36">
        <f t="shared" si="178"/>
        <v>0</v>
      </c>
    </row>
    <row r="1871" spans="1:22" x14ac:dyDescent="0.25">
      <c r="A1871" s="86">
        <f t="shared" si="179"/>
        <v>1865</v>
      </c>
      <c r="B1871">
        <v>4</v>
      </c>
      <c r="C1871">
        <v>1</v>
      </c>
      <c r="D1871">
        <v>2</v>
      </c>
      <c r="E1871">
        <v>7</v>
      </c>
      <c r="F1871">
        <v>5</v>
      </c>
      <c r="G1871" t="b">
        <f>INDEX(key!$AT$4:$BI$7,B1871,E1871)</f>
        <v>0</v>
      </c>
      <c r="H1871" t="str">
        <f t="shared" si="174"/>
        <v>HV_SCGSFmNewCZ07rDXOH</v>
      </c>
      <c r="I1871" s="9" t="s">
        <v>1799</v>
      </c>
      <c r="J1871" t="str">
        <f t="shared" si="175"/>
        <v>HV_SCGSFmNewCZ07</v>
      </c>
      <c r="K1871" s="9" t="s">
        <v>1662</v>
      </c>
      <c r="L1871" s="9" t="s">
        <v>45</v>
      </c>
      <c r="M1871" s="9" t="str">
        <f>INDEX(key!$AS$4:$AS$7,B1871)</f>
        <v>SCG</v>
      </c>
      <c r="N1871" s="9" t="str">
        <f>INDEX(key!$I$3:$I$5,C1871)</f>
        <v>SFm</v>
      </c>
      <c r="O1871" s="9" t="str">
        <f>INDEX(key!$F$9:$F$10,D1871)</f>
        <v>New</v>
      </c>
      <c r="P1871" s="9" t="str">
        <f>INDEX(key!$AT$3:$BI$3,E1871)</f>
        <v>CZ07</v>
      </c>
      <c r="Q1871" s="9" t="str">
        <f>INDEX('HVACwts Src'!$D$7:$I$7,F1871)</f>
        <v>rDXOH</v>
      </c>
      <c r="R1871" s="36">
        <f>IF(G1871,INDEX('HVACwts Src'!$D$11:$U$164,(B1871-1)*39+(D1871-1)*19+E1871,(C1871-1)*6+F1871),0)</f>
        <v>0</v>
      </c>
      <c r="T1871" t="str">
        <f t="shared" si="176"/>
        <v>HV_SCGSFmNewCZ07</v>
      </c>
      <c r="U1871" t="str">
        <f t="shared" si="177"/>
        <v>rDXOH</v>
      </c>
      <c r="V1871" s="36">
        <f t="shared" si="178"/>
        <v>0</v>
      </c>
    </row>
    <row r="1872" spans="1:22" x14ac:dyDescent="0.25">
      <c r="A1872" s="86">
        <f t="shared" si="179"/>
        <v>1866</v>
      </c>
      <c r="B1872">
        <v>4</v>
      </c>
      <c r="C1872">
        <v>1</v>
      </c>
      <c r="D1872">
        <v>2</v>
      </c>
      <c r="E1872">
        <v>7</v>
      </c>
      <c r="F1872">
        <v>6</v>
      </c>
      <c r="G1872" t="b">
        <f>INDEX(key!$AT$4:$BI$7,B1872,E1872)</f>
        <v>0</v>
      </c>
      <c r="H1872" t="str">
        <f t="shared" si="174"/>
        <v>HV_SCGSFmNewCZ07rNCOH</v>
      </c>
      <c r="I1872" s="9" t="s">
        <v>1799</v>
      </c>
      <c r="J1872" t="str">
        <f t="shared" si="175"/>
        <v>HV_SCGSFmNewCZ07</v>
      </c>
      <c r="K1872" s="9" t="s">
        <v>1662</v>
      </c>
      <c r="L1872" s="9" t="s">
        <v>45</v>
      </c>
      <c r="M1872" s="9" t="str">
        <f>INDEX(key!$AS$4:$AS$7,B1872)</f>
        <v>SCG</v>
      </c>
      <c r="N1872" s="9" t="str">
        <f>INDEX(key!$I$3:$I$5,C1872)</f>
        <v>SFm</v>
      </c>
      <c r="O1872" s="9" t="str">
        <f>INDEX(key!$F$9:$F$10,D1872)</f>
        <v>New</v>
      </c>
      <c r="P1872" s="9" t="str">
        <f>INDEX(key!$AT$3:$BI$3,E1872)</f>
        <v>CZ07</v>
      </c>
      <c r="Q1872" s="9" t="str">
        <f>INDEX('HVACwts Src'!$D$7:$I$7,F1872)</f>
        <v>rNCOH</v>
      </c>
      <c r="R1872" s="36">
        <f>IF(G1872,INDEX('HVACwts Src'!$D$11:$U$164,(B1872-1)*39+(D1872-1)*19+E1872,(C1872-1)*6+F1872),0)</f>
        <v>0</v>
      </c>
      <c r="T1872" t="str">
        <f t="shared" si="176"/>
        <v>HV_SCGSFmNewCZ07</v>
      </c>
      <c r="U1872" t="str">
        <f t="shared" si="177"/>
        <v>rNCOH</v>
      </c>
      <c r="V1872" s="36">
        <f t="shared" si="178"/>
        <v>0</v>
      </c>
    </row>
    <row r="1873" spans="1:22" x14ac:dyDescent="0.25">
      <c r="A1873" s="86">
        <f t="shared" si="179"/>
        <v>1867</v>
      </c>
      <c r="B1873">
        <v>4</v>
      </c>
      <c r="C1873">
        <v>1</v>
      </c>
      <c r="D1873">
        <v>2</v>
      </c>
      <c r="E1873">
        <v>8</v>
      </c>
      <c r="F1873">
        <v>1</v>
      </c>
      <c r="G1873" t="b">
        <f>INDEX(key!$AT$4:$BI$7,B1873,E1873)</f>
        <v>1</v>
      </c>
      <c r="H1873" t="str">
        <f t="shared" si="174"/>
        <v>HV_SCGSFmNewCZ08rDXGF</v>
      </c>
      <c r="I1873" s="9" t="s">
        <v>1799</v>
      </c>
      <c r="J1873" t="str">
        <f t="shared" si="175"/>
        <v>HV_SCGSFmNewCZ08</v>
      </c>
      <c r="K1873" s="9" t="s">
        <v>1662</v>
      </c>
      <c r="L1873" s="9" t="s">
        <v>45</v>
      </c>
      <c r="M1873" s="9" t="str">
        <f>INDEX(key!$AS$4:$AS$7,B1873)</f>
        <v>SCG</v>
      </c>
      <c r="N1873" s="9" t="str">
        <f>INDEX(key!$I$3:$I$5,C1873)</f>
        <v>SFm</v>
      </c>
      <c r="O1873" s="9" t="str">
        <f>INDEX(key!$F$9:$F$10,D1873)</f>
        <v>New</v>
      </c>
      <c r="P1873" s="9" t="str">
        <f>INDEX(key!$AT$3:$BI$3,E1873)</f>
        <v>CZ08</v>
      </c>
      <c r="Q1873" s="9" t="str">
        <f>INDEX('HVACwts Src'!$D$7:$I$7,F1873)</f>
        <v>rDXGF</v>
      </c>
      <c r="R1873" s="36">
        <f>IF(G1873,INDEX('HVACwts Src'!$D$11:$U$164,(B1873-1)*39+(D1873-1)*19+E1873,(C1873-1)*6+F1873),0)</f>
        <v>4085.9027999999998</v>
      </c>
      <c r="T1873" t="str">
        <f t="shared" si="176"/>
        <v>HV_SCGSFmNewCZ08</v>
      </c>
      <c r="U1873" t="str">
        <f t="shared" si="177"/>
        <v>rDXGF</v>
      </c>
      <c r="V1873" s="36">
        <f t="shared" si="178"/>
        <v>4085.9027999999998</v>
      </c>
    </row>
    <row r="1874" spans="1:22" x14ac:dyDescent="0.25">
      <c r="A1874" s="86">
        <f t="shared" si="179"/>
        <v>1868</v>
      </c>
      <c r="B1874">
        <v>4</v>
      </c>
      <c r="C1874">
        <v>1</v>
      </c>
      <c r="D1874">
        <v>2</v>
      </c>
      <c r="E1874">
        <v>8</v>
      </c>
      <c r="F1874">
        <v>2</v>
      </c>
      <c r="G1874" t="b">
        <f>INDEX(key!$AT$4:$BI$7,B1874,E1874)</f>
        <v>1</v>
      </c>
      <c r="H1874" t="str">
        <f t="shared" si="174"/>
        <v>HV_SCGSFmNewCZ08rNCGF</v>
      </c>
      <c r="I1874" s="9" t="s">
        <v>1799</v>
      </c>
      <c r="J1874" t="str">
        <f t="shared" si="175"/>
        <v>HV_SCGSFmNewCZ08</v>
      </c>
      <c r="K1874" s="9" t="s">
        <v>1662</v>
      </c>
      <c r="L1874" s="9" t="s">
        <v>45</v>
      </c>
      <c r="M1874" s="9" t="str">
        <f>INDEX(key!$AS$4:$AS$7,B1874)</f>
        <v>SCG</v>
      </c>
      <c r="N1874" s="9" t="str">
        <f>INDEX(key!$I$3:$I$5,C1874)</f>
        <v>SFm</v>
      </c>
      <c r="O1874" s="9" t="str">
        <f>INDEX(key!$F$9:$F$10,D1874)</f>
        <v>New</v>
      </c>
      <c r="P1874" s="9" t="str">
        <f>INDEX(key!$AT$3:$BI$3,E1874)</f>
        <v>CZ08</v>
      </c>
      <c r="Q1874" s="9" t="str">
        <f>INDEX('HVACwts Src'!$D$7:$I$7,F1874)</f>
        <v>rNCGF</v>
      </c>
      <c r="R1874" s="36">
        <f>IF(G1874,INDEX('HVACwts Src'!$D$11:$U$164,(B1874-1)*39+(D1874-1)*19+E1874,(C1874-1)*6+F1874),0)</f>
        <v>1646.8578</v>
      </c>
      <c r="T1874" t="str">
        <f t="shared" si="176"/>
        <v>HV_SCGSFmNewCZ08</v>
      </c>
      <c r="U1874" t="str">
        <f t="shared" si="177"/>
        <v>rNCGF</v>
      </c>
      <c r="V1874" s="36">
        <f t="shared" si="178"/>
        <v>1646.8578</v>
      </c>
    </row>
    <row r="1875" spans="1:22" x14ac:dyDescent="0.25">
      <c r="A1875" s="86">
        <f t="shared" si="179"/>
        <v>1869</v>
      </c>
      <c r="B1875">
        <v>4</v>
      </c>
      <c r="C1875">
        <v>1</v>
      </c>
      <c r="D1875">
        <v>2</v>
      </c>
      <c r="E1875">
        <v>8</v>
      </c>
      <c r="F1875">
        <v>3</v>
      </c>
      <c r="G1875" t="b">
        <f>INDEX(key!$AT$4:$BI$7,B1875,E1875)</f>
        <v>1</v>
      </c>
      <c r="H1875" t="str">
        <f t="shared" si="174"/>
        <v>HV_SCGSFmNewCZ08rDXHP</v>
      </c>
      <c r="I1875" s="9" t="s">
        <v>1799</v>
      </c>
      <c r="J1875" t="str">
        <f t="shared" si="175"/>
        <v>HV_SCGSFmNewCZ08</v>
      </c>
      <c r="K1875" s="9" t="s">
        <v>1662</v>
      </c>
      <c r="L1875" s="9" t="s">
        <v>45</v>
      </c>
      <c r="M1875" s="9" t="str">
        <f>INDEX(key!$AS$4:$AS$7,B1875)</f>
        <v>SCG</v>
      </c>
      <c r="N1875" s="9" t="str">
        <f>INDEX(key!$I$3:$I$5,C1875)</f>
        <v>SFm</v>
      </c>
      <c r="O1875" s="9" t="str">
        <f>INDEX(key!$F$9:$F$10,D1875)</f>
        <v>New</v>
      </c>
      <c r="P1875" s="9" t="str">
        <f>INDEX(key!$AT$3:$BI$3,E1875)</f>
        <v>CZ08</v>
      </c>
      <c r="Q1875" s="9" t="str">
        <f>INDEX('HVACwts Src'!$D$7:$I$7,F1875)</f>
        <v>rDXHP</v>
      </c>
      <c r="R1875" s="36">
        <f>IF(G1875,INDEX('HVACwts Src'!$D$11:$U$164,(B1875-1)*39+(D1875-1)*19+E1875,(C1875-1)*6+F1875),0)</f>
        <v>234.822</v>
      </c>
      <c r="T1875" t="str">
        <f t="shared" si="176"/>
        <v>HV_SCGSFmNewCZ08</v>
      </c>
      <c r="U1875" t="str">
        <f t="shared" si="177"/>
        <v>rDXHP</v>
      </c>
      <c r="V1875" s="36">
        <f t="shared" si="178"/>
        <v>234.822</v>
      </c>
    </row>
    <row r="1876" spans="1:22" x14ac:dyDescent="0.25">
      <c r="A1876" s="86">
        <f t="shared" si="179"/>
        <v>1870</v>
      </c>
      <c r="B1876">
        <v>4</v>
      </c>
      <c r="C1876">
        <v>1</v>
      </c>
      <c r="D1876">
        <v>2</v>
      </c>
      <c r="E1876">
        <v>8</v>
      </c>
      <c r="F1876">
        <v>4</v>
      </c>
      <c r="G1876" t="b">
        <f>INDEX(key!$AT$4:$BI$7,B1876,E1876)</f>
        <v>1</v>
      </c>
      <c r="H1876" t="str">
        <f t="shared" si="174"/>
        <v>HV_SCGSFmNewCZ08rNCEH</v>
      </c>
      <c r="I1876" s="9" t="s">
        <v>1799</v>
      </c>
      <c r="J1876" t="str">
        <f t="shared" si="175"/>
        <v>HV_SCGSFmNewCZ08</v>
      </c>
      <c r="K1876" s="9" t="s">
        <v>1662</v>
      </c>
      <c r="L1876" s="9" t="s">
        <v>45</v>
      </c>
      <c r="M1876" s="9" t="str">
        <f>INDEX(key!$AS$4:$AS$7,B1876)</f>
        <v>SCG</v>
      </c>
      <c r="N1876" s="9" t="str">
        <f>INDEX(key!$I$3:$I$5,C1876)</f>
        <v>SFm</v>
      </c>
      <c r="O1876" s="9" t="str">
        <f>INDEX(key!$F$9:$F$10,D1876)</f>
        <v>New</v>
      </c>
      <c r="P1876" s="9" t="str">
        <f>INDEX(key!$AT$3:$BI$3,E1876)</f>
        <v>CZ08</v>
      </c>
      <c r="Q1876" s="9" t="str">
        <f>INDEX('HVACwts Src'!$D$7:$I$7,F1876)</f>
        <v>rNCEH</v>
      </c>
      <c r="R1876" s="36">
        <f>IF(G1876,INDEX('HVACwts Src'!$D$11:$U$164,(B1876-1)*39+(D1876-1)*19+E1876,(C1876-1)*6+F1876),0)</f>
        <v>94.647000000000006</v>
      </c>
      <c r="T1876" t="str">
        <f t="shared" si="176"/>
        <v>HV_SCGSFmNewCZ08</v>
      </c>
      <c r="U1876" t="str">
        <f t="shared" si="177"/>
        <v>rNCEH</v>
      </c>
      <c r="V1876" s="36">
        <f t="shared" si="178"/>
        <v>94.647000000000006</v>
      </c>
    </row>
    <row r="1877" spans="1:22" x14ac:dyDescent="0.25">
      <c r="A1877" s="86">
        <f t="shared" si="179"/>
        <v>1871</v>
      </c>
      <c r="B1877">
        <v>4</v>
      </c>
      <c r="C1877">
        <v>1</v>
      </c>
      <c r="D1877">
        <v>2</v>
      </c>
      <c r="E1877">
        <v>8</v>
      </c>
      <c r="F1877">
        <v>5</v>
      </c>
      <c r="G1877" t="b">
        <f>INDEX(key!$AT$4:$BI$7,B1877,E1877)</f>
        <v>1</v>
      </c>
      <c r="H1877" t="str">
        <f t="shared" si="174"/>
        <v>HV_SCGSFmNewCZ08rDXOH</v>
      </c>
      <c r="I1877" s="9" t="s">
        <v>1799</v>
      </c>
      <c r="J1877" t="str">
        <f t="shared" si="175"/>
        <v>HV_SCGSFmNewCZ08</v>
      </c>
      <c r="K1877" s="9" t="s">
        <v>1662</v>
      </c>
      <c r="L1877" s="9" t="s">
        <v>45</v>
      </c>
      <c r="M1877" s="9" t="str">
        <f>INDEX(key!$AS$4:$AS$7,B1877)</f>
        <v>SCG</v>
      </c>
      <c r="N1877" s="9" t="str">
        <f>INDEX(key!$I$3:$I$5,C1877)</f>
        <v>SFm</v>
      </c>
      <c r="O1877" s="9" t="str">
        <f>INDEX(key!$F$9:$F$10,D1877)</f>
        <v>New</v>
      </c>
      <c r="P1877" s="9" t="str">
        <f>INDEX(key!$AT$3:$BI$3,E1877)</f>
        <v>CZ08</v>
      </c>
      <c r="Q1877" s="9" t="str">
        <f>INDEX('HVACwts Src'!$D$7:$I$7,F1877)</f>
        <v>rDXOH</v>
      </c>
      <c r="R1877" s="36">
        <f>IF(G1877,INDEX('HVACwts Src'!$D$11:$U$164,(B1877-1)*39+(D1877-1)*19+E1877,(C1877-1)*6+F1877),0)</f>
        <v>328.75080000000003</v>
      </c>
      <c r="T1877" t="str">
        <f t="shared" si="176"/>
        <v>HV_SCGSFmNewCZ08</v>
      </c>
      <c r="U1877" t="str">
        <f t="shared" si="177"/>
        <v>rDXOH</v>
      </c>
      <c r="V1877" s="36">
        <f t="shared" si="178"/>
        <v>328.75080000000003</v>
      </c>
    </row>
    <row r="1878" spans="1:22" x14ac:dyDescent="0.25">
      <c r="A1878" s="86">
        <f t="shared" si="179"/>
        <v>1872</v>
      </c>
      <c r="B1878">
        <v>4</v>
      </c>
      <c r="C1878">
        <v>1</v>
      </c>
      <c r="D1878">
        <v>2</v>
      </c>
      <c r="E1878">
        <v>8</v>
      </c>
      <c r="F1878">
        <v>6</v>
      </c>
      <c r="G1878" t="b">
        <f>INDEX(key!$AT$4:$BI$7,B1878,E1878)</f>
        <v>1</v>
      </c>
      <c r="H1878" t="str">
        <f t="shared" si="174"/>
        <v>HV_SCGSFmNewCZ08rNCOH</v>
      </c>
      <c r="I1878" s="9" t="s">
        <v>1799</v>
      </c>
      <c r="J1878" t="str">
        <f t="shared" si="175"/>
        <v>HV_SCGSFmNewCZ08</v>
      </c>
      <c r="K1878" s="9" t="s">
        <v>1662</v>
      </c>
      <c r="L1878" s="9" t="s">
        <v>45</v>
      </c>
      <c r="M1878" s="9" t="str">
        <f>INDEX(key!$AS$4:$AS$7,B1878)</f>
        <v>SCG</v>
      </c>
      <c r="N1878" s="9" t="str">
        <f>INDEX(key!$I$3:$I$5,C1878)</f>
        <v>SFm</v>
      </c>
      <c r="O1878" s="9" t="str">
        <f>INDEX(key!$F$9:$F$10,D1878)</f>
        <v>New</v>
      </c>
      <c r="P1878" s="9" t="str">
        <f>INDEX(key!$AT$3:$BI$3,E1878)</f>
        <v>CZ08</v>
      </c>
      <c r="Q1878" s="9" t="str">
        <f>INDEX('HVACwts Src'!$D$7:$I$7,F1878)</f>
        <v>rNCOH</v>
      </c>
      <c r="R1878" s="36">
        <f>IF(G1878,INDEX('HVACwts Src'!$D$11:$U$164,(B1878-1)*39+(D1878-1)*19+E1878,(C1878-1)*6+F1878),0)</f>
        <v>132.50580000000002</v>
      </c>
      <c r="T1878" t="str">
        <f t="shared" si="176"/>
        <v>HV_SCGSFmNewCZ08</v>
      </c>
      <c r="U1878" t="str">
        <f t="shared" si="177"/>
        <v>rNCOH</v>
      </c>
      <c r="V1878" s="36">
        <f t="shared" si="178"/>
        <v>132.50580000000002</v>
      </c>
    </row>
    <row r="1879" spans="1:22" x14ac:dyDescent="0.25">
      <c r="A1879" s="86">
        <f t="shared" si="179"/>
        <v>1873</v>
      </c>
      <c r="B1879">
        <v>4</v>
      </c>
      <c r="C1879">
        <v>1</v>
      </c>
      <c r="D1879">
        <v>2</v>
      </c>
      <c r="E1879">
        <v>9</v>
      </c>
      <c r="F1879">
        <v>1</v>
      </c>
      <c r="G1879" t="b">
        <f>INDEX(key!$AT$4:$BI$7,B1879,E1879)</f>
        <v>1</v>
      </c>
      <c r="H1879" t="str">
        <f t="shared" si="174"/>
        <v>HV_SCGSFmNewCZ09rDXGF</v>
      </c>
      <c r="I1879" s="9" t="s">
        <v>1799</v>
      </c>
      <c r="J1879" t="str">
        <f t="shared" si="175"/>
        <v>HV_SCGSFmNewCZ09</v>
      </c>
      <c r="K1879" s="9" t="s">
        <v>1662</v>
      </c>
      <c r="L1879" s="9" t="s">
        <v>45</v>
      </c>
      <c r="M1879" s="9" t="str">
        <f>INDEX(key!$AS$4:$AS$7,B1879)</f>
        <v>SCG</v>
      </c>
      <c r="N1879" s="9" t="str">
        <f>INDEX(key!$I$3:$I$5,C1879)</f>
        <v>SFm</v>
      </c>
      <c r="O1879" s="9" t="str">
        <f>INDEX(key!$F$9:$F$10,D1879)</f>
        <v>New</v>
      </c>
      <c r="P1879" s="9" t="str">
        <f>INDEX(key!$AT$3:$BI$3,E1879)</f>
        <v>CZ09</v>
      </c>
      <c r="Q1879" s="9" t="str">
        <f>INDEX('HVACwts Src'!$D$7:$I$7,F1879)</f>
        <v>rDXGF</v>
      </c>
      <c r="R1879" s="36">
        <f>IF(G1879,INDEX('HVACwts Src'!$D$11:$U$164,(B1879-1)*39+(D1879-1)*19+E1879,(C1879-1)*6+F1879),0)</f>
        <v>5724.4260000000004</v>
      </c>
      <c r="T1879" t="str">
        <f t="shared" si="176"/>
        <v>HV_SCGSFmNewCZ09</v>
      </c>
      <c r="U1879" t="str">
        <f t="shared" si="177"/>
        <v>rDXGF</v>
      </c>
      <c r="V1879" s="36">
        <f t="shared" si="178"/>
        <v>5724.4260000000004</v>
      </c>
    </row>
    <row r="1880" spans="1:22" x14ac:dyDescent="0.25">
      <c r="A1880" s="86">
        <f t="shared" si="179"/>
        <v>1874</v>
      </c>
      <c r="B1880">
        <v>4</v>
      </c>
      <c r="C1880">
        <v>1</v>
      </c>
      <c r="D1880">
        <v>2</v>
      </c>
      <c r="E1880">
        <v>9</v>
      </c>
      <c r="F1880">
        <v>2</v>
      </c>
      <c r="G1880" t="b">
        <f>INDEX(key!$AT$4:$BI$7,B1880,E1880)</f>
        <v>1</v>
      </c>
      <c r="H1880" t="str">
        <f t="shared" si="174"/>
        <v>HV_SCGSFmNewCZ09rNCGF</v>
      </c>
      <c r="I1880" s="9" t="s">
        <v>1799</v>
      </c>
      <c r="J1880" t="str">
        <f t="shared" si="175"/>
        <v>HV_SCGSFmNewCZ09</v>
      </c>
      <c r="K1880" s="9" t="s">
        <v>1662</v>
      </c>
      <c r="L1880" s="9" t="s">
        <v>45</v>
      </c>
      <c r="M1880" s="9" t="str">
        <f>INDEX(key!$AS$4:$AS$7,B1880)</f>
        <v>SCG</v>
      </c>
      <c r="N1880" s="9" t="str">
        <f>INDEX(key!$I$3:$I$5,C1880)</f>
        <v>SFm</v>
      </c>
      <c r="O1880" s="9" t="str">
        <f>INDEX(key!$F$9:$F$10,D1880)</f>
        <v>New</v>
      </c>
      <c r="P1880" s="9" t="str">
        <f>INDEX(key!$AT$3:$BI$3,E1880)</f>
        <v>CZ09</v>
      </c>
      <c r="Q1880" s="9" t="str">
        <f>INDEX('HVACwts Src'!$D$7:$I$7,F1880)</f>
        <v>rNCGF</v>
      </c>
      <c r="R1880" s="36">
        <f>IF(G1880,INDEX('HVACwts Src'!$D$11:$U$164,(B1880-1)*39+(D1880-1)*19+E1880,(C1880-1)*6+F1880),0)</f>
        <v>0</v>
      </c>
      <c r="T1880" t="str">
        <f t="shared" si="176"/>
        <v>HV_SCGSFmNewCZ09</v>
      </c>
      <c r="U1880" t="str">
        <f t="shared" si="177"/>
        <v>rNCGF</v>
      </c>
      <c r="V1880" s="36">
        <f t="shared" si="178"/>
        <v>0</v>
      </c>
    </row>
    <row r="1881" spans="1:22" x14ac:dyDescent="0.25">
      <c r="A1881" s="86">
        <f t="shared" si="179"/>
        <v>1875</v>
      </c>
      <c r="B1881">
        <v>4</v>
      </c>
      <c r="C1881">
        <v>1</v>
      </c>
      <c r="D1881">
        <v>2</v>
      </c>
      <c r="E1881">
        <v>9</v>
      </c>
      <c r="F1881">
        <v>3</v>
      </c>
      <c r="G1881" t="b">
        <f>INDEX(key!$AT$4:$BI$7,B1881,E1881)</f>
        <v>1</v>
      </c>
      <c r="H1881" t="str">
        <f t="shared" si="174"/>
        <v>HV_SCGSFmNewCZ09rDXHP</v>
      </c>
      <c r="I1881" s="9" t="s">
        <v>1799</v>
      </c>
      <c r="J1881" t="str">
        <f t="shared" si="175"/>
        <v>HV_SCGSFmNewCZ09</v>
      </c>
      <c r="K1881" s="9" t="s">
        <v>1662</v>
      </c>
      <c r="L1881" s="9" t="s">
        <v>45</v>
      </c>
      <c r="M1881" s="9" t="str">
        <f>INDEX(key!$AS$4:$AS$7,B1881)</f>
        <v>SCG</v>
      </c>
      <c r="N1881" s="9" t="str">
        <f>INDEX(key!$I$3:$I$5,C1881)</f>
        <v>SFm</v>
      </c>
      <c r="O1881" s="9" t="str">
        <f>INDEX(key!$F$9:$F$10,D1881)</f>
        <v>New</v>
      </c>
      <c r="P1881" s="9" t="str">
        <f>INDEX(key!$AT$3:$BI$3,E1881)</f>
        <v>CZ09</v>
      </c>
      <c r="Q1881" s="9" t="str">
        <f>INDEX('HVACwts Src'!$D$7:$I$7,F1881)</f>
        <v>rDXHP</v>
      </c>
      <c r="R1881" s="36">
        <f>IF(G1881,INDEX('HVACwts Src'!$D$11:$U$164,(B1881-1)*39+(D1881-1)*19+E1881,(C1881-1)*6+F1881),0)</f>
        <v>328.99</v>
      </c>
      <c r="T1881" t="str">
        <f t="shared" si="176"/>
        <v>HV_SCGSFmNewCZ09</v>
      </c>
      <c r="U1881" t="str">
        <f t="shared" si="177"/>
        <v>rDXHP</v>
      </c>
      <c r="V1881" s="36">
        <f t="shared" si="178"/>
        <v>328.99</v>
      </c>
    </row>
    <row r="1882" spans="1:22" x14ac:dyDescent="0.25">
      <c r="A1882" s="86">
        <f t="shared" si="179"/>
        <v>1876</v>
      </c>
      <c r="B1882">
        <v>4</v>
      </c>
      <c r="C1882">
        <v>1</v>
      </c>
      <c r="D1882">
        <v>2</v>
      </c>
      <c r="E1882">
        <v>9</v>
      </c>
      <c r="F1882">
        <v>4</v>
      </c>
      <c r="G1882" t="b">
        <f>INDEX(key!$AT$4:$BI$7,B1882,E1882)</f>
        <v>1</v>
      </c>
      <c r="H1882" t="str">
        <f t="shared" si="174"/>
        <v>HV_SCGSFmNewCZ09rNCEH</v>
      </c>
      <c r="I1882" s="9" t="s">
        <v>1799</v>
      </c>
      <c r="J1882" t="str">
        <f t="shared" si="175"/>
        <v>HV_SCGSFmNewCZ09</v>
      </c>
      <c r="K1882" s="9" t="s">
        <v>1662</v>
      </c>
      <c r="L1882" s="9" t="s">
        <v>45</v>
      </c>
      <c r="M1882" s="9" t="str">
        <f>INDEX(key!$AS$4:$AS$7,B1882)</f>
        <v>SCG</v>
      </c>
      <c r="N1882" s="9" t="str">
        <f>INDEX(key!$I$3:$I$5,C1882)</f>
        <v>SFm</v>
      </c>
      <c r="O1882" s="9" t="str">
        <f>INDEX(key!$F$9:$F$10,D1882)</f>
        <v>New</v>
      </c>
      <c r="P1882" s="9" t="str">
        <f>INDEX(key!$AT$3:$BI$3,E1882)</f>
        <v>CZ09</v>
      </c>
      <c r="Q1882" s="9" t="str">
        <f>INDEX('HVACwts Src'!$D$7:$I$7,F1882)</f>
        <v>rNCEH</v>
      </c>
      <c r="R1882" s="36">
        <f>IF(G1882,INDEX('HVACwts Src'!$D$11:$U$164,(B1882-1)*39+(D1882-1)*19+E1882,(C1882-1)*6+F1882),0)</f>
        <v>0</v>
      </c>
      <c r="T1882" t="str">
        <f t="shared" si="176"/>
        <v>HV_SCGSFmNewCZ09</v>
      </c>
      <c r="U1882" t="str">
        <f t="shared" si="177"/>
        <v>rNCEH</v>
      </c>
      <c r="V1882" s="36">
        <f t="shared" si="178"/>
        <v>0</v>
      </c>
    </row>
    <row r="1883" spans="1:22" x14ac:dyDescent="0.25">
      <c r="A1883" s="86">
        <f t="shared" si="179"/>
        <v>1877</v>
      </c>
      <c r="B1883">
        <v>4</v>
      </c>
      <c r="C1883">
        <v>1</v>
      </c>
      <c r="D1883">
        <v>2</v>
      </c>
      <c r="E1883">
        <v>9</v>
      </c>
      <c r="F1883">
        <v>5</v>
      </c>
      <c r="G1883" t="b">
        <f>INDEX(key!$AT$4:$BI$7,B1883,E1883)</f>
        <v>1</v>
      </c>
      <c r="H1883" t="str">
        <f t="shared" si="174"/>
        <v>HV_SCGSFmNewCZ09rDXOH</v>
      </c>
      <c r="I1883" s="9" t="s">
        <v>1799</v>
      </c>
      <c r="J1883" t="str">
        <f t="shared" si="175"/>
        <v>HV_SCGSFmNewCZ09</v>
      </c>
      <c r="K1883" s="9" t="s">
        <v>1662</v>
      </c>
      <c r="L1883" s="9" t="s">
        <v>45</v>
      </c>
      <c r="M1883" s="9" t="str">
        <f>INDEX(key!$AS$4:$AS$7,B1883)</f>
        <v>SCG</v>
      </c>
      <c r="N1883" s="9" t="str">
        <f>INDEX(key!$I$3:$I$5,C1883)</f>
        <v>SFm</v>
      </c>
      <c r="O1883" s="9" t="str">
        <f>INDEX(key!$F$9:$F$10,D1883)</f>
        <v>New</v>
      </c>
      <c r="P1883" s="9" t="str">
        <f>INDEX(key!$AT$3:$BI$3,E1883)</f>
        <v>CZ09</v>
      </c>
      <c r="Q1883" s="9" t="str">
        <f>INDEX('HVACwts Src'!$D$7:$I$7,F1883)</f>
        <v>rDXOH</v>
      </c>
      <c r="R1883" s="36">
        <f>IF(G1883,INDEX('HVACwts Src'!$D$11:$U$164,(B1883-1)*39+(D1883-1)*19+E1883,(C1883-1)*6+F1883),0)</f>
        <v>460.58600000000007</v>
      </c>
      <c r="T1883" t="str">
        <f t="shared" si="176"/>
        <v>HV_SCGSFmNewCZ09</v>
      </c>
      <c r="U1883" t="str">
        <f t="shared" si="177"/>
        <v>rDXOH</v>
      </c>
      <c r="V1883" s="36">
        <f t="shared" si="178"/>
        <v>460.58600000000007</v>
      </c>
    </row>
    <row r="1884" spans="1:22" x14ac:dyDescent="0.25">
      <c r="A1884" s="86">
        <f t="shared" si="179"/>
        <v>1878</v>
      </c>
      <c r="B1884">
        <v>4</v>
      </c>
      <c r="C1884">
        <v>1</v>
      </c>
      <c r="D1884">
        <v>2</v>
      </c>
      <c r="E1884">
        <v>9</v>
      </c>
      <c r="F1884">
        <v>6</v>
      </c>
      <c r="G1884" t="b">
        <f>INDEX(key!$AT$4:$BI$7,B1884,E1884)</f>
        <v>1</v>
      </c>
      <c r="H1884" t="str">
        <f t="shared" si="174"/>
        <v>HV_SCGSFmNewCZ09rNCOH</v>
      </c>
      <c r="I1884" s="9" t="s">
        <v>1799</v>
      </c>
      <c r="J1884" t="str">
        <f t="shared" si="175"/>
        <v>HV_SCGSFmNewCZ09</v>
      </c>
      <c r="K1884" s="9" t="s">
        <v>1662</v>
      </c>
      <c r="L1884" s="9" t="s">
        <v>45</v>
      </c>
      <c r="M1884" s="9" t="str">
        <f>INDEX(key!$AS$4:$AS$7,B1884)</f>
        <v>SCG</v>
      </c>
      <c r="N1884" s="9" t="str">
        <f>INDEX(key!$I$3:$I$5,C1884)</f>
        <v>SFm</v>
      </c>
      <c r="O1884" s="9" t="str">
        <f>INDEX(key!$F$9:$F$10,D1884)</f>
        <v>New</v>
      </c>
      <c r="P1884" s="9" t="str">
        <f>INDEX(key!$AT$3:$BI$3,E1884)</f>
        <v>CZ09</v>
      </c>
      <c r="Q1884" s="9" t="str">
        <f>INDEX('HVACwts Src'!$D$7:$I$7,F1884)</f>
        <v>rNCOH</v>
      </c>
      <c r="R1884" s="36">
        <f>IF(G1884,INDEX('HVACwts Src'!$D$11:$U$164,(B1884-1)*39+(D1884-1)*19+E1884,(C1884-1)*6+F1884),0)</f>
        <v>0</v>
      </c>
      <c r="T1884" t="str">
        <f t="shared" si="176"/>
        <v>HV_SCGSFmNewCZ09</v>
      </c>
      <c r="U1884" t="str">
        <f t="shared" si="177"/>
        <v>rNCOH</v>
      </c>
      <c r="V1884" s="36">
        <f t="shared" si="178"/>
        <v>0</v>
      </c>
    </row>
    <row r="1885" spans="1:22" x14ac:dyDescent="0.25">
      <c r="A1885" s="86">
        <f t="shared" si="179"/>
        <v>1879</v>
      </c>
      <c r="B1885">
        <v>4</v>
      </c>
      <c r="C1885">
        <v>1</v>
      </c>
      <c r="D1885">
        <v>2</v>
      </c>
      <c r="E1885">
        <v>10</v>
      </c>
      <c r="F1885">
        <v>1</v>
      </c>
      <c r="G1885" t="b">
        <f>INDEX(key!$AT$4:$BI$7,B1885,E1885)</f>
        <v>1</v>
      </c>
      <c r="H1885" t="str">
        <f t="shared" si="174"/>
        <v>HV_SCGSFmNewCZ10rDXGF</v>
      </c>
      <c r="I1885" s="9" t="s">
        <v>1799</v>
      </c>
      <c r="J1885" t="str">
        <f t="shared" si="175"/>
        <v>HV_SCGSFmNewCZ10</v>
      </c>
      <c r="K1885" s="9" t="s">
        <v>1662</v>
      </c>
      <c r="L1885" s="9" t="s">
        <v>45</v>
      </c>
      <c r="M1885" s="9" t="str">
        <f>INDEX(key!$AS$4:$AS$7,B1885)</f>
        <v>SCG</v>
      </c>
      <c r="N1885" s="9" t="str">
        <f>INDEX(key!$I$3:$I$5,C1885)</f>
        <v>SFm</v>
      </c>
      <c r="O1885" s="9" t="str">
        <f>INDEX(key!$F$9:$F$10,D1885)</f>
        <v>New</v>
      </c>
      <c r="P1885" s="9" t="str">
        <f>INDEX(key!$AT$3:$BI$3,E1885)</f>
        <v>CZ10</v>
      </c>
      <c r="Q1885" s="9" t="str">
        <f>INDEX('HVACwts Src'!$D$7:$I$7,F1885)</f>
        <v>rDXGF</v>
      </c>
      <c r="R1885" s="36">
        <f>IF(G1885,INDEX('HVACwts Src'!$D$11:$U$164,(B1885-1)*39+(D1885-1)*19+E1885,(C1885-1)*6+F1885),0)</f>
        <v>18650.8164</v>
      </c>
      <c r="T1885" t="str">
        <f t="shared" si="176"/>
        <v>HV_SCGSFmNewCZ10</v>
      </c>
      <c r="U1885" t="str">
        <f t="shared" si="177"/>
        <v>rDXGF</v>
      </c>
      <c r="V1885" s="36">
        <f t="shared" si="178"/>
        <v>18650.8164</v>
      </c>
    </row>
    <row r="1886" spans="1:22" x14ac:dyDescent="0.25">
      <c r="A1886" s="86">
        <f t="shared" si="179"/>
        <v>1880</v>
      </c>
      <c r="B1886">
        <v>4</v>
      </c>
      <c r="C1886">
        <v>1</v>
      </c>
      <c r="D1886">
        <v>2</v>
      </c>
      <c r="E1886">
        <v>10</v>
      </c>
      <c r="F1886">
        <v>2</v>
      </c>
      <c r="G1886" t="b">
        <f>INDEX(key!$AT$4:$BI$7,B1886,E1886)</f>
        <v>1</v>
      </c>
      <c r="H1886" t="str">
        <f t="shared" si="174"/>
        <v>HV_SCGSFmNewCZ10rNCGF</v>
      </c>
      <c r="I1886" s="9" t="s">
        <v>1799</v>
      </c>
      <c r="J1886" t="str">
        <f t="shared" si="175"/>
        <v>HV_SCGSFmNewCZ10</v>
      </c>
      <c r="K1886" s="9" t="s">
        <v>1662</v>
      </c>
      <c r="L1886" s="9" t="s">
        <v>45</v>
      </c>
      <c r="M1886" s="9" t="str">
        <f>INDEX(key!$AS$4:$AS$7,B1886)</f>
        <v>SCG</v>
      </c>
      <c r="N1886" s="9" t="str">
        <f>INDEX(key!$I$3:$I$5,C1886)</f>
        <v>SFm</v>
      </c>
      <c r="O1886" s="9" t="str">
        <f>INDEX(key!$F$9:$F$10,D1886)</f>
        <v>New</v>
      </c>
      <c r="P1886" s="9" t="str">
        <f>INDEX(key!$AT$3:$BI$3,E1886)</f>
        <v>CZ10</v>
      </c>
      <c r="Q1886" s="9" t="str">
        <f>INDEX('HVACwts Src'!$D$7:$I$7,F1886)</f>
        <v>rNCGF</v>
      </c>
      <c r="R1886" s="36">
        <f>IF(G1886,INDEX('HVACwts Src'!$D$11:$U$164,(B1886-1)*39+(D1886-1)*19+E1886,(C1886-1)*6+F1886),0)</f>
        <v>0</v>
      </c>
      <c r="T1886" t="str">
        <f t="shared" si="176"/>
        <v>HV_SCGSFmNewCZ10</v>
      </c>
      <c r="U1886" t="str">
        <f t="shared" si="177"/>
        <v>rNCGF</v>
      </c>
      <c r="V1886" s="36">
        <f t="shared" si="178"/>
        <v>0</v>
      </c>
    </row>
    <row r="1887" spans="1:22" x14ac:dyDescent="0.25">
      <c r="A1887" s="86">
        <f t="shared" si="179"/>
        <v>1881</v>
      </c>
      <c r="B1887">
        <v>4</v>
      </c>
      <c r="C1887">
        <v>1</v>
      </c>
      <c r="D1887">
        <v>2</v>
      </c>
      <c r="E1887">
        <v>10</v>
      </c>
      <c r="F1887">
        <v>3</v>
      </c>
      <c r="G1887" t="b">
        <f>INDEX(key!$AT$4:$BI$7,B1887,E1887)</f>
        <v>1</v>
      </c>
      <c r="H1887" t="str">
        <f t="shared" si="174"/>
        <v>HV_SCGSFmNewCZ10rDXHP</v>
      </c>
      <c r="I1887" s="9" t="s">
        <v>1799</v>
      </c>
      <c r="J1887" t="str">
        <f t="shared" si="175"/>
        <v>HV_SCGSFmNewCZ10</v>
      </c>
      <c r="K1887" s="9" t="s">
        <v>1662</v>
      </c>
      <c r="L1887" s="9" t="s">
        <v>45</v>
      </c>
      <c r="M1887" s="9" t="str">
        <f>INDEX(key!$AS$4:$AS$7,B1887)</f>
        <v>SCG</v>
      </c>
      <c r="N1887" s="9" t="str">
        <f>INDEX(key!$I$3:$I$5,C1887)</f>
        <v>SFm</v>
      </c>
      <c r="O1887" s="9" t="str">
        <f>INDEX(key!$F$9:$F$10,D1887)</f>
        <v>New</v>
      </c>
      <c r="P1887" s="9" t="str">
        <f>INDEX(key!$AT$3:$BI$3,E1887)</f>
        <v>CZ10</v>
      </c>
      <c r="Q1887" s="9" t="str">
        <f>INDEX('HVACwts Src'!$D$7:$I$7,F1887)</f>
        <v>rDXHP</v>
      </c>
      <c r="R1887" s="36">
        <f>IF(G1887,INDEX('HVACwts Src'!$D$11:$U$164,(B1887-1)*39+(D1887-1)*19+E1887,(C1887-1)*6+F1887),0)</f>
        <v>1071.8860000000002</v>
      </c>
      <c r="T1887" t="str">
        <f t="shared" si="176"/>
        <v>HV_SCGSFmNewCZ10</v>
      </c>
      <c r="U1887" t="str">
        <f t="shared" si="177"/>
        <v>rDXHP</v>
      </c>
      <c r="V1887" s="36">
        <f t="shared" si="178"/>
        <v>1071.8860000000002</v>
      </c>
    </row>
    <row r="1888" spans="1:22" x14ac:dyDescent="0.25">
      <c r="A1888" s="86">
        <f t="shared" si="179"/>
        <v>1882</v>
      </c>
      <c r="B1888">
        <v>4</v>
      </c>
      <c r="C1888">
        <v>1</v>
      </c>
      <c r="D1888">
        <v>2</v>
      </c>
      <c r="E1888">
        <v>10</v>
      </c>
      <c r="F1888">
        <v>4</v>
      </c>
      <c r="G1888" t="b">
        <f>INDEX(key!$AT$4:$BI$7,B1888,E1888)</f>
        <v>1</v>
      </c>
      <c r="H1888" t="str">
        <f t="shared" si="174"/>
        <v>HV_SCGSFmNewCZ10rNCEH</v>
      </c>
      <c r="I1888" s="9" t="s">
        <v>1799</v>
      </c>
      <c r="J1888" t="str">
        <f t="shared" si="175"/>
        <v>HV_SCGSFmNewCZ10</v>
      </c>
      <c r="K1888" s="9" t="s">
        <v>1662</v>
      </c>
      <c r="L1888" s="9" t="s">
        <v>45</v>
      </c>
      <c r="M1888" s="9" t="str">
        <f>INDEX(key!$AS$4:$AS$7,B1888)</f>
        <v>SCG</v>
      </c>
      <c r="N1888" s="9" t="str">
        <f>INDEX(key!$I$3:$I$5,C1888)</f>
        <v>SFm</v>
      </c>
      <c r="O1888" s="9" t="str">
        <f>INDEX(key!$F$9:$F$10,D1888)</f>
        <v>New</v>
      </c>
      <c r="P1888" s="9" t="str">
        <f>INDEX(key!$AT$3:$BI$3,E1888)</f>
        <v>CZ10</v>
      </c>
      <c r="Q1888" s="9" t="str">
        <f>INDEX('HVACwts Src'!$D$7:$I$7,F1888)</f>
        <v>rNCEH</v>
      </c>
      <c r="R1888" s="36">
        <f>IF(G1888,INDEX('HVACwts Src'!$D$11:$U$164,(B1888-1)*39+(D1888-1)*19+E1888,(C1888-1)*6+F1888),0)</f>
        <v>0</v>
      </c>
      <c r="T1888" t="str">
        <f t="shared" si="176"/>
        <v>HV_SCGSFmNewCZ10</v>
      </c>
      <c r="U1888" t="str">
        <f t="shared" si="177"/>
        <v>rNCEH</v>
      </c>
      <c r="V1888" s="36">
        <f t="shared" si="178"/>
        <v>0</v>
      </c>
    </row>
    <row r="1889" spans="1:22" x14ac:dyDescent="0.25">
      <c r="A1889" s="86">
        <f t="shared" si="179"/>
        <v>1883</v>
      </c>
      <c r="B1889">
        <v>4</v>
      </c>
      <c r="C1889">
        <v>1</v>
      </c>
      <c r="D1889">
        <v>2</v>
      </c>
      <c r="E1889">
        <v>10</v>
      </c>
      <c r="F1889">
        <v>5</v>
      </c>
      <c r="G1889" t="b">
        <f>INDEX(key!$AT$4:$BI$7,B1889,E1889)</f>
        <v>1</v>
      </c>
      <c r="H1889" t="str">
        <f t="shared" si="174"/>
        <v>HV_SCGSFmNewCZ10rDXOH</v>
      </c>
      <c r="I1889" s="9" t="s">
        <v>1799</v>
      </c>
      <c r="J1889" t="str">
        <f t="shared" si="175"/>
        <v>HV_SCGSFmNewCZ10</v>
      </c>
      <c r="K1889" s="9" t="s">
        <v>1662</v>
      </c>
      <c r="L1889" s="9" t="s">
        <v>45</v>
      </c>
      <c r="M1889" s="9" t="str">
        <f>INDEX(key!$AS$4:$AS$7,B1889)</f>
        <v>SCG</v>
      </c>
      <c r="N1889" s="9" t="str">
        <f>INDEX(key!$I$3:$I$5,C1889)</f>
        <v>SFm</v>
      </c>
      <c r="O1889" s="9" t="str">
        <f>INDEX(key!$F$9:$F$10,D1889)</f>
        <v>New</v>
      </c>
      <c r="P1889" s="9" t="str">
        <f>INDEX(key!$AT$3:$BI$3,E1889)</f>
        <v>CZ10</v>
      </c>
      <c r="Q1889" s="9" t="str">
        <f>INDEX('HVACwts Src'!$D$7:$I$7,F1889)</f>
        <v>rDXOH</v>
      </c>
      <c r="R1889" s="36">
        <f>IF(G1889,INDEX('HVACwts Src'!$D$11:$U$164,(B1889-1)*39+(D1889-1)*19+E1889,(C1889-1)*6+F1889),0)</f>
        <v>1500.6404000000002</v>
      </c>
      <c r="T1889" t="str">
        <f t="shared" si="176"/>
        <v>HV_SCGSFmNewCZ10</v>
      </c>
      <c r="U1889" t="str">
        <f t="shared" si="177"/>
        <v>rDXOH</v>
      </c>
      <c r="V1889" s="36">
        <f t="shared" si="178"/>
        <v>1500.6404000000002</v>
      </c>
    </row>
    <row r="1890" spans="1:22" x14ac:dyDescent="0.25">
      <c r="A1890" s="86">
        <f t="shared" si="179"/>
        <v>1884</v>
      </c>
      <c r="B1890">
        <v>4</v>
      </c>
      <c r="C1890">
        <v>1</v>
      </c>
      <c r="D1890">
        <v>2</v>
      </c>
      <c r="E1890">
        <v>10</v>
      </c>
      <c r="F1890">
        <v>6</v>
      </c>
      <c r="G1890" t="b">
        <f>INDEX(key!$AT$4:$BI$7,B1890,E1890)</f>
        <v>1</v>
      </c>
      <c r="H1890" t="str">
        <f t="shared" si="174"/>
        <v>HV_SCGSFmNewCZ10rNCOH</v>
      </c>
      <c r="I1890" s="9" t="s">
        <v>1799</v>
      </c>
      <c r="J1890" t="str">
        <f t="shared" si="175"/>
        <v>HV_SCGSFmNewCZ10</v>
      </c>
      <c r="K1890" s="9" t="s">
        <v>1662</v>
      </c>
      <c r="L1890" s="9" t="s">
        <v>45</v>
      </c>
      <c r="M1890" s="9" t="str">
        <f>INDEX(key!$AS$4:$AS$7,B1890)</f>
        <v>SCG</v>
      </c>
      <c r="N1890" s="9" t="str">
        <f>INDEX(key!$I$3:$I$5,C1890)</f>
        <v>SFm</v>
      </c>
      <c r="O1890" s="9" t="str">
        <f>INDEX(key!$F$9:$F$10,D1890)</f>
        <v>New</v>
      </c>
      <c r="P1890" s="9" t="str">
        <f>INDEX(key!$AT$3:$BI$3,E1890)</f>
        <v>CZ10</v>
      </c>
      <c r="Q1890" s="9" t="str">
        <f>INDEX('HVACwts Src'!$D$7:$I$7,F1890)</f>
        <v>rNCOH</v>
      </c>
      <c r="R1890" s="36">
        <f>IF(G1890,INDEX('HVACwts Src'!$D$11:$U$164,(B1890-1)*39+(D1890-1)*19+E1890,(C1890-1)*6+F1890),0)</f>
        <v>0</v>
      </c>
      <c r="T1890" t="str">
        <f t="shared" si="176"/>
        <v>HV_SCGSFmNewCZ10</v>
      </c>
      <c r="U1890" t="str">
        <f t="shared" si="177"/>
        <v>rNCOH</v>
      </c>
      <c r="V1890" s="36">
        <f t="shared" si="178"/>
        <v>0</v>
      </c>
    </row>
    <row r="1891" spans="1:22" x14ac:dyDescent="0.25">
      <c r="A1891" s="86">
        <f t="shared" si="179"/>
        <v>1885</v>
      </c>
      <c r="B1891">
        <v>4</v>
      </c>
      <c r="C1891">
        <v>1</v>
      </c>
      <c r="D1891">
        <v>2</v>
      </c>
      <c r="E1891">
        <v>11</v>
      </c>
      <c r="F1891">
        <v>1</v>
      </c>
      <c r="G1891" t="b">
        <f>INDEX(key!$AT$4:$BI$7,B1891,E1891)</f>
        <v>0</v>
      </c>
      <c r="H1891" t="str">
        <f t="shared" si="174"/>
        <v>HV_SCGSFmNewCZ11rDXGF</v>
      </c>
      <c r="I1891" s="9" t="s">
        <v>1799</v>
      </c>
      <c r="J1891" t="str">
        <f t="shared" si="175"/>
        <v>HV_SCGSFmNewCZ11</v>
      </c>
      <c r="K1891" s="9" t="s">
        <v>1662</v>
      </c>
      <c r="L1891" s="9" t="s">
        <v>45</v>
      </c>
      <c r="M1891" s="9" t="str">
        <f>INDEX(key!$AS$4:$AS$7,B1891)</f>
        <v>SCG</v>
      </c>
      <c r="N1891" s="9" t="str">
        <f>INDEX(key!$I$3:$I$5,C1891)</f>
        <v>SFm</v>
      </c>
      <c r="O1891" s="9" t="str">
        <f>INDEX(key!$F$9:$F$10,D1891)</f>
        <v>New</v>
      </c>
      <c r="P1891" s="9" t="str">
        <f>INDEX(key!$AT$3:$BI$3,E1891)</f>
        <v>CZ11</v>
      </c>
      <c r="Q1891" s="9" t="str">
        <f>INDEX('HVACwts Src'!$D$7:$I$7,F1891)</f>
        <v>rDXGF</v>
      </c>
      <c r="R1891" s="36">
        <f>IF(G1891,INDEX('HVACwts Src'!$D$11:$U$164,(B1891-1)*39+(D1891-1)*19+E1891,(C1891-1)*6+F1891),0)</f>
        <v>0</v>
      </c>
      <c r="T1891" t="str">
        <f t="shared" si="176"/>
        <v>HV_SCGSFmNewCZ11</v>
      </c>
      <c r="U1891" t="str">
        <f t="shared" si="177"/>
        <v>rDXGF</v>
      </c>
      <c r="V1891" s="36">
        <f t="shared" si="178"/>
        <v>0</v>
      </c>
    </row>
    <row r="1892" spans="1:22" x14ac:dyDescent="0.25">
      <c r="A1892" s="86">
        <f t="shared" si="179"/>
        <v>1886</v>
      </c>
      <c r="B1892">
        <v>4</v>
      </c>
      <c r="C1892">
        <v>1</v>
      </c>
      <c r="D1892">
        <v>2</v>
      </c>
      <c r="E1892">
        <v>11</v>
      </c>
      <c r="F1892">
        <v>2</v>
      </c>
      <c r="G1892" t="b">
        <f>INDEX(key!$AT$4:$BI$7,B1892,E1892)</f>
        <v>0</v>
      </c>
      <c r="H1892" t="str">
        <f t="shared" si="174"/>
        <v>HV_SCGSFmNewCZ11rNCGF</v>
      </c>
      <c r="I1892" s="9" t="s">
        <v>1799</v>
      </c>
      <c r="J1892" t="str">
        <f t="shared" si="175"/>
        <v>HV_SCGSFmNewCZ11</v>
      </c>
      <c r="K1892" s="9" t="s">
        <v>1662</v>
      </c>
      <c r="L1892" s="9" t="s">
        <v>45</v>
      </c>
      <c r="M1892" s="9" t="str">
        <f>INDEX(key!$AS$4:$AS$7,B1892)</f>
        <v>SCG</v>
      </c>
      <c r="N1892" s="9" t="str">
        <f>INDEX(key!$I$3:$I$5,C1892)</f>
        <v>SFm</v>
      </c>
      <c r="O1892" s="9" t="str">
        <f>INDEX(key!$F$9:$F$10,D1892)</f>
        <v>New</v>
      </c>
      <c r="P1892" s="9" t="str">
        <f>INDEX(key!$AT$3:$BI$3,E1892)</f>
        <v>CZ11</v>
      </c>
      <c r="Q1892" s="9" t="str">
        <f>INDEX('HVACwts Src'!$D$7:$I$7,F1892)</f>
        <v>rNCGF</v>
      </c>
      <c r="R1892" s="36">
        <f>IF(G1892,INDEX('HVACwts Src'!$D$11:$U$164,(B1892-1)*39+(D1892-1)*19+E1892,(C1892-1)*6+F1892),0)</f>
        <v>0</v>
      </c>
      <c r="T1892" t="str">
        <f t="shared" si="176"/>
        <v>HV_SCGSFmNewCZ11</v>
      </c>
      <c r="U1892" t="str">
        <f t="shared" si="177"/>
        <v>rNCGF</v>
      </c>
      <c r="V1892" s="36">
        <f t="shared" si="178"/>
        <v>0</v>
      </c>
    </row>
    <row r="1893" spans="1:22" x14ac:dyDescent="0.25">
      <c r="A1893" s="86">
        <f t="shared" si="179"/>
        <v>1887</v>
      </c>
      <c r="B1893">
        <v>4</v>
      </c>
      <c r="C1893">
        <v>1</v>
      </c>
      <c r="D1893">
        <v>2</v>
      </c>
      <c r="E1893">
        <v>11</v>
      </c>
      <c r="F1893">
        <v>3</v>
      </c>
      <c r="G1893" t="b">
        <f>INDEX(key!$AT$4:$BI$7,B1893,E1893)</f>
        <v>0</v>
      </c>
      <c r="H1893" t="str">
        <f t="shared" si="174"/>
        <v>HV_SCGSFmNewCZ11rDXHP</v>
      </c>
      <c r="I1893" s="9" t="s">
        <v>1799</v>
      </c>
      <c r="J1893" t="str">
        <f t="shared" si="175"/>
        <v>HV_SCGSFmNewCZ11</v>
      </c>
      <c r="K1893" s="9" t="s">
        <v>1662</v>
      </c>
      <c r="L1893" s="9" t="s">
        <v>45</v>
      </c>
      <c r="M1893" s="9" t="str">
        <f>INDEX(key!$AS$4:$AS$7,B1893)</f>
        <v>SCG</v>
      </c>
      <c r="N1893" s="9" t="str">
        <f>INDEX(key!$I$3:$I$5,C1893)</f>
        <v>SFm</v>
      </c>
      <c r="O1893" s="9" t="str">
        <f>INDEX(key!$F$9:$F$10,D1893)</f>
        <v>New</v>
      </c>
      <c r="P1893" s="9" t="str">
        <f>INDEX(key!$AT$3:$BI$3,E1893)</f>
        <v>CZ11</v>
      </c>
      <c r="Q1893" s="9" t="str">
        <f>INDEX('HVACwts Src'!$D$7:$I$7,F1893)</f>
        <v>rDXHP</v>
      </c>
      <c r="R1893" s="36">
        <f>IF(G1893,INDEX('HVACwts Src'!$D$11:$U$164,(B1893-1)*39+(D1893-1)*19+E1893,(C1893-1)*6+F1893),0)</f>
        <v>0</v>
      </c>
      <c r="T1893" t="str">
        <f t="shared" si="176"/>
        <v>HV_SCGSFmNewCZ11</v>
      </c>
      <c r="U1893" t="str">
        <f t="shared" si="177"/>
        <v>rDXHP</v>
      </c>
      <c r="V1893" s="36">
        <f t="shared" si="178"/>
        <v>0</v>
      </c>
    </row>
    <row r="1894" spans="1:22" x14ac:dyDescent="0.25">
      <c r="A1894" s="86">
        <f t="shared" si="179"/>
        <v>1888</v>
      </c>
      <c r="B1894">
        <v>4</v>
      </c>
      <c r="C1894">
        <v>1</v>
      </c>
      <c r="D1894">
        <v>2</v>
      </c>
      <c r="E1894">
        <v>11</v>
      </c>
      <c r="F1894">
        <v>4</v>
      </c>
      <c r="G1894" t="b">
        <f>INDEX(key!$AT$4:$BI$7,B1894,E1894)</f>
        <v>0</v>
      </c>
      <c r="H1894" t="str">
        <f t="shared" si="174"/>
        <v>HV_SCGSFmNewCZ11rNCEH</v>
      </c>
      <c r="I1894" s="9" t="s">
        <v>1799</v>
      </c>
      <c r="J1894" t="str">
        <f t="shared" si="175"/>
        <v>HV_SCGSFmNewCZ11</v>
      </c>
      <c r="K1894" s="9" t="s">
        <v>1662</v>
      </c>
      <c r="L1894" s="9" t="s">
        <v>45</v>
      </c>
      <c r="M1894" s="9" t="str">
        <f>INDEX(key!$AS$4:$AS$7,B1894)</f>
        <v>SCG</v>
      </c>
      <c r="N1894" s="9" t="str">
        <f>INDEX(key!$I$3:$I$5,C1894)</f>
        <v>SFm</v>
      </c>
      <c r="O1894" s="9" t="str">
        <f>INDEX(key!$F$9:$F$10,D1894)</f>
        <v>New</v>
      </c>
      <c r="P1894" s="9" t="str">
        <f>INDEX(key!$AT$3:$BI$3,E1894)</f>
        <v>CZ11</v>
      </c>
      <c r="Q1894" s="9" t="str">
        <f>INDEX('HVACwts Src'!$D$7:$I$7,F1894)</f>
        <v>rNCEH</v>
      </c>
      <c r="R1894" s="36">
        <f>IF(G1894,INDEX('HVACwts Src'!$D$11:$U$164,(B1894-1)*39+(D1894-1)*19+E1894,(C1894-1)*6+F1894),0)</f>
        <v>0</v>
      </c>
      <c r="T1894" t="str">
        <f t="shared" si="176"/>
        <v>HV_SCGSFmNewCZ11</v>
      </c>
      <c r="U1894" t="str">
        <f t="shared" si="177"/>
        <v>rNCEH</v>
      </c>
      <c r="V1894" s="36">
        <f t="shared" si="178"/>
        <v>0</v>
      </c>
    </row>
    <row r="1895" spans="1:22" x14ac:dyDescent="0.25">
      <c r="A1895" s="86">
        <f t="shared" si="179"/>
        <v>1889</v>
      </c>
      <c r="B1895">
        <v>4</v>
      </c>
      <c r="C1895">
        <v>1</v>
      </c>
      <c r="D1895">
        <v>2</v>
      </c>
      <c r="E1895">
        <v>11</v>
      </c>
      <c r="F1895">
        <v>5</v>
      </c>
      <c r="G1895" t="b">
        <f>INDEX(key!$AT$4:$BI$7,B1895,E1895)</f>
        <v>0</v>
      </c>
      <c r="H1895" t="str">
        <f t="shared" si="174"/>
        <v>HV_SCGSFmNewCZ11rDXOH</v>
      </c>
      <c r="I1895" s="9" t="s">
        <v>1799</v>
      </c>
      <c r="J1895" t="str">
        <f t="shared" si="175"/>
        <v>HV_SCGSFmNewCZ11</v>
      </c>
      <c r="K1895" s="9" t="s">
        <v>1662</v>
      </c>
      <c r="L1895" s="9" t="s">
        <v>45</v>
      </c>
      <c r="M1895" s="9" t="str">
        <f>INDEX(key!$AS$4:$AS$7,B1895)</f>
        <v>SCG</v>
      </c>
      <c r="N1895" s="9" t="str">
        <f>INDEX(key!$I$3:$I$5,C1895)</f>
        <v>SFm</v>
      </c>
      <c r="O1895" s="9" t="str">
        <f>INDEX(key!$F$9:$F$10,D1895)</f>
        <v>New</v>
      </c>
      <c r="P1895" s="9" t="str">
        <f>INDEX(key!$AT$3:$BI$3,E1895)</f>
        <v>CZ11</v>
      </c>
      <c r="Q1895" s="9" t="str">
        <f>INDEX('HVACwts Src'!$D$7:$I$7,F1895)</f>
        <v>rDXOH</v>
      </c>
      <c r="R1895" s="36">
        <f>IF(G1895,INDEX('HVACwts Src'!$D$11:$U$164,(B1895-1)*39+(D1895-1)*19+E1895,(C1895-1)*6+F1895),0)</f>
        <v>0</v>
      </c>
      <c r="T1895" t="str">
        <f t="shared" si="176"/>
        <v>HV_SCGSFmNewCZ11</v>
      </c>
      <c r="U1895" t="str">
        <f t="shared" si="177"/>
        <v>rDXOH</v>
      </c>
      <c r="V1895" s="36">
        <f t="shared" si="178"/>
        <v>0</v>
      </c>
    </row>
    <row r="1896" spans="1:22" x14ac:dyDescent="0.25">
      <c r="A1896" s="86">
        <f t="shared" si="179"/>
        <v>1890</v>
      </c>
      <c r="B1896">
        <v>4</v>
      </c>
      <c r="C1896">
        <v>1</v>
      </c>
      <c r="D1896">
        <v>2</v>
      </c>
      <c r="E1896">
        <v>11</v>
      </c>
      <c r="F1896">
        <v>6</v>
      </c>
      <c r="G1896" t="b">
        <f>INDEX(key!$AT$4:$BI$7,B1896,E1896)</f>
        <v>0</v>
      </c>
      <c r="H1896" t="str">
        <f t="shared" si="174"/>
        <v>HV_SCGSFmNewCZ11rNCOH</v>
      </c>
      <c r="I1896" s="9" t="s">
        <v>1799</v>
      </c>
      <c r="J1896" t="str">
        <f t="shared" si="175"/>
        <v>HV_SCGSFmNewCZ11</v>
      </c>
      <c r="K1896" s="9" t="s">
        <v>1662</v>
      </c>
      <c r="L1896" s="9" t="s">
        <v>45</v>
      </c>
      <c r="M1896" s="9" t="str">
        <f>INDEX(key!$AS$4:$AS$7,B1896)</f>
        <v>SCG</v>
      </c>
      <c r="N1896" s="9" t="str">
        <f>INDEX(key!$I$3:$I$5,C1896)</f>
        <v>SFm</v>
      </c>
      <c r="O1896" s="9" t="str">
        <f>INDEX(key!$F$9:$F$10,D1896)</f>
        <v>New</v>
      </c>
      <c r="P1896" s="9" t="str">
        <f>INDEX(key!$AT$3:$BI$3,E1896)</f>
        <v>CZ11</v>
      </c>
      <c r="Q1896" s="9" t="str">
        <f>INDEX('HVACwts Src'!$D$7:$I$7,F1896)</f>
        <v>rNCOH</v>
      </c>
      <c r="R1896" s="36">
        <f>IF(G1896,INDEX('HVACwts Src'!$D$11:$U$164,(B1896-1)*39+(D1896-1)*19+E1896,(C1896-1)*6+F1896),0)</f>
        <v>0</v>
      </c>
      <c r="T1896" t="str">
        <f t="shared" si="176"/>
        <v>HV_SCGSFmNewCZ11</v>
      </c>
      <c r="U1896" t="str">
        <f t="shared" si="177"/>
        <v>rNCOH</v>
      </c>
      <c r="V1896" s="36">
        <f t="shared" si="178"/>
        <v>0</v>
      </c>
    </row>
    <row r="1897" spans="1:22" x14ac:dyDescent="0.25">
      <c r="A1897" s="86">
        <f t="shared" si="179"/>
        <v>1891</v>
      </c>
      <c r="B1897">
        <v>4</v>
      </c>
      <c r="C1897">
        <v>1</v>
      </c>
      <c r="D1897">
        <v>2</v>
      </c>
      <c r="E1897">
        <v>12</v>
      </c>
      <c r="F1897">
        <v>1</v>
      </c>
      <c r="G1897" t="b">
        <f>INDEX(key!$AT$4:$BI$7,B1897,E1897)</f>
        <v>0</v>
      </c>
      <c r="H1897" t="str">
        <f t="shared" si="174"/>
        <v>HV_SCGSFmNewCZ12rDXGF</v>
      </c>
      <c r="I1897" s="9" t="s">
        <v>1799</v>
      </c>
      <c r="J1897" t="str">
        <f t="shared" si="175"/>
        <v>HV_SCGSFmNewCZ12</v>
      </c>
      <c r="K1897" s="9" t="s">
        <v>1662</v>
      </c>
      <c r="L1897" s="9" t="s">
        <v>45</v>
      </c>
      <c r="M1897" s="9" t="str">
        <f>INDEX(key!$AS$4:$AS$7,B1897)</f>
        <v>SCG</v>
      </c>
      <c r="N1897" s="9" t="str">
        <f>INDEX(key!$I$3:$I$5,C1897)</f>
        <v>SFm</v>
      </c>
      <c r="O1897" s="9" t="str">
        <f>INDEX(key!$F$9:$F$10,D1897)</f>
        <v>New</v>
      </c>
      <c r="P1897" s="9" t="str">
        <f>INDEX(key!$AT$3:$BI$3,E1897)</f>
        <v>CZ12</v>
      </c>
      <c r="Q1897" s="9" t="str">
        <f>INDEX('HVACwts Src'!$D$7:$I$7,F1897)</f>
        <v>rDXGF</v>
      </c>
      <c r="R1897" s="36">
        <f>IF(G1897,INDEX('HVACwts Src'!$D$11:$U$164,(B1897-1)*39+(D1897-1)*19+E1897,(C1897-1)*6+F1897),0)</f>
        <v>0</v>
      </c>
      <c r="T1897" t="str">
        <f t="shared" si="176"/>
        <v>HV_SCGSFmNewCZ12</v>
      </c>
      <c r="U1897" t="str">
        <f t="shared" si="177"/>
        <v>rDXGF</v>
      </c>
      <c r="V1897" s="36">
        <f t="shared" si="178"/>
        <v>0</v>
      </c>
    </row>
    <row r="1898" spans="1:22" x14ac:dyDescent="0.25">
      <c r="A1898" s="86">
        <f t="shared" si="179"/>
        <v>1892</v>
      </c>
      <c r="B1898">
        <v>4</v>
      </c>
      <c r="C1898">
        <v>1</v>
      </c>
      <c r="D1898">
        <v>2</v>
      </c>
      <c r="E1898">
        <v>12</v>
      </c>
      <c r="F1898">
        <v>2</v>
      </c>
      <c r="G1898" t="b">
        <f>INDEX(key!$AT$4:$BI$7,B1898,E1898)</f>
        <v>0</v>
      </c>
      <c r="H1898" t="str">
        <f t="shared" si="174"/>
        <v>HV_SCGSFmNewCZ12rNCGF</v>
      </c>
      <c r="I1898" s="9" t="s">
        <v>1799</v>
      </c>
      <c r="J1898" t="str">
        <f t="shared" si="175"/>
        <v>HV_SCGSFmNewCZ12</v>
      </c>
      <c r="K1898" s="9" t="s">
        <v>1662</v>
      </c>
      <c r="L1898" s="9" t="s">
        <v>45</v>
      </c>
      <c r="M1898" s="9" t="str">
        <f>INDEX(key!$AS$4:$AS$7,B1898)</f>
        <v>SCG</v>
      </c>
      <c r="N1898" s="9" t="str">
        <f>INDEX(key!$I$3:$I$5,C1898)</f>
        <v>SFm</v>
      </c>
      <c r="O1898" s="9" t="str">
        <f>INDEX(key!$F$9:$F$10,D1898)</f>
        <v>New</v>
      </c>
      <c r="P1898" s="9" t="str">
        <f>INDEX(key!$AT$3:$BI$3,E1898)</f>
        <v>CZ12</v>
      </c>
      <c r="Q1898" s="9" t="str">
        <f>INDEX('HVACwts Src'!$D$7:$I$7,F1898)</f>
        <v>rNCGF</v>
      </c>
      <c r="R1898" s="36">
        <f>IF(G1898,INDEX('HVACwts Src'!$D$11:$U$164,(B1898-1)*39+(D1898-1)*19+E1898,(C1898-1)*6+F1898),0)</f>
        <v>0</v>
      </c>
      <c r="T1898" t="str">
        <f t="shared" si="176"/>
        <v>HV_SCGSFmNewCZ12</v>
      </c>
      <c r="U1898" t="str">
        <f t="shared" si="177"/>
        <v>rNCGF</v>
      </c>
      <c r="V1898" s="36">
        <f t="shared" si="178"/>
        <v>0</v>
      </c>
    </row>
    <row r="1899" spans="1:22" x14ac:dyDescent="0.25">
      <c r="A1899" s="86">
        <f t="shared" si="179"/>
        <v>1893</v>
      </c>
      <c r="B1899">
        <v>4</v>
      </c>
      <c r="C1899">
        <v>1</v>
      </c>
      <c r="D1899">
        <v>2</v>
      </c>
      <c r="E1899">
        <v>12</v>
      </c>
      <c r="F1899">
        <v>3</v>
      </c>
      <c r="G1899" t="b">
        <f>INDEX(key!$AT$4:$BI$7,B1899,E1899)</f>
        <v>0</v>
      </c>
      <c r="H1899" t="str">
        <f t="shared" si="174"/>
        <v>HV_SCGSFmNewCZ12rDXHP</v>
      </c>
      <c r="I1899" s="9" t="s">
        <v>1799</v>
      </c>
      <c r="J1899" t="str">
        <f t="shared" si="175"/>
        <v>HV_SCGSFmNewCZ12</v>
      </c>
      <c r="K1899" s="9" t="s">
        <v>1662</v>
      </c>
      <c r="L1899" s="9" t="s">
        <v>45</v>
      </c>
      <c r="M1899" s="9" t="str">
        <f>INDEX(key!$AS$4:$AS$7,B1899)</f>
        <v>SCG</v>
      </c>
      <c r="N1899" s="9" t="str">
        <f>INDEX(key!$I$3:$I$5,C1899)</f>
        <v>SFm</v>
      </c>
      <c r="O1899" s="9" t="str">
        <f>INDEX(key!$F$9:$F$10,D1899)</f>
        <v>New</v>
      </c>
      <c r="P1899" s="9" t="str">
        <f>INDEX(key!$AT$3:$BI$3,E1899)</f>
        <v>CZ12</v>
      </c>
      <c r="Q1899" s="9" t="str">
        <f>INDEX('HVACwts Src'!$D$7:$I$7,F1899)</f>
        <v>rDXHP</v>
      </c>
      <c r="R1899" s="36">
        <f>IF(G1899,INDEX('HVACwts Src'!$D$11:$U$164,(B1899-1)*39+(D1899-1)*19+E1899,(C1899-1)*6+F1899),0)</f>
        <v>0</v>
      </c>
      <c r="T1899" t="str">
        <f t="shared" si="176"/>
        <v>HV_SCGSFmNewCZ12</v>
      </c>
      <c r="U1899" t="str">
        <f t="shared" si="177"/>
        <v>rDXHP</v>
      </c>
      <c r="V1899" s="36">
        <f t="shared" si="178"/>
        <v>0</v>
      </c>
    </row>
    <row r="1900" spans="1:22" x14ac:dyDescent="0.25">
      <c r="A1900" s="86">
        <f t="shared" si="179"/>
        <v>1894</v>
      </c>
      <c r="B1900">
        <v>4</v>
      </c>
      <c r="C1900">
        <v>1</v>
      </c>
      <c r="D1900">
        <v>2</v>
      </c>
      <c r="E1900">
        <v>12</v>
      </c>
      <c r="F1900">
        <v>4</v>
      </c>
      <c r="G1900" t="b">
        <f>INDEX(key!$AT$4:$BI$7,B1900,E1900)</f>
        <v>0</v>
      </c>
      <c r="H1900" t="str">
        <f t="shared" si="174"/>
        <v>HV_SCGSFmNewCZ12rNCEH</v>
      </c>
      <c r="I1900" s="9" t="s">
        <v>1799</v>
      </c>
      <c r="J1900" t="str">
        <f t="shared" si="175"/>
        <v>HV_SCGSFmNewCZ12</v>
      </c>
      <c r="K1900" s="9" t="s">
        <v>1662</v>
      </c>
      <c r="L1900" s="9" t="s">
        <v>45</v>
      </c>
      <c r="M1900" s="9" t="str">
        <f>INDEX(key!$AS$4:$AS$7,B1900)</f>
        <v>SCG</v>
      </c>
      <c r="N1900" s="9" t="str">
        <f>INDEX(key!$I$3:$I$5,C1900)</f>
        <v>SFm</v>
      </c>
      <c r="O1900" s="9" t="str">
        <f>INDEX(key!$F$9:$F$10,D1900)</f>
        <v>New</v>
      </c>
      <c r="P1900" s="9" t="str">
        <f>INDEX(key!$AT$3:$BI$3,E1900)</f>
        <v>CZ12</v>
      </c>
      <c r="Q1900" s="9" t="str">
        <f>INDEX('HVACwts Src'!$D$7:$I$7,F1900)</f>
        <v>rNCEH</v>
      </c>
      <c r="R1900" s="36">
        <f>IF(G1900,INDEX('HVACwts Src'!$D$11:$U$164,(B1900-1)*39+(D1900-1)*19+E1900,(C1900-1)*6+F1900),0)</f>
        <v>0</v>
      </c>
      <c r="T1900" t="str">
        <f t="shared" si="176"/>
        <v>HV_SCGSFmNewCZ12</v>
      </c>
      <c r="U1900" t="str">
        <f t="shared" si="177"/>
        <v>rNCEH</v>
      </c>
      <c r="V1900" s="36">
        <f t="shared" si="178"/>
        <v>0</v>
      </c>
    </row>
    <row r="1901" spans="1:22" x14ac:dyDescent="0.25">
      <c r="A1901" s="86">
        <f t="shared" si="179"/>
        <v>1895</v>
      </c>
      <c r="B1901">
        <v>4</v>
      </c>
      <c r="C1901">
        <v>1</v>
      </c>
      <c r="D1901">
        <v>2</v>
      </c>
      <c r="E1901">
        <v>12</v>
      </c>
      <c r="F1901">
        <v>5</v>
      </c>
      <c r="G1901" t="b">
        <f>INDEX(key!$AT$4:$BI$7,B1901,E1901)</f>
        <v>0</v>
      </c>
      <c r="H1901" t="str">
        <f t="shared" si="174"/>
        <v>HV_SCGSFmNewCZ12rDXOH</v>
      </c>
      <c r="I1901" s="9" t="s">
        <v>1799</v>
      </c>
      <c r="J1901" t="str">
        <f t="shared" si="175"/>
        <v>HV_SCGSFmNewCZ12</v>
      </c>
      <c r="K1901" s="9" t="s">
        <v>1662</v>
      </c>
      <c r="L1901" s="9" t="s">
        <v>45</v>
      </c>
      <c r="M1901" s="9" t="str">
        <f>INDEX(key!$AS$4:$AS$7,B1901)</f>
        <v>SCG</v>
      </c>
      <c r="N1901" s="9" t="str">
        <f>INDEX(key!$I$3:$I$5,C1901)</f>
        <v>SFm</v>
      </c>
      <c r="O1901" s="9" t="str">
        <f>INDEX(key!$F$9:$F$10,D1901)</f>
        <v>New</v>
      </c>
      <c r="P1901" s="9" t="str">
        <f>INDEX(key!$AT$3:$BI$3,E1901)</f>
        <v>CZ12</v>
      </c>
      <c r="Q1901" s="9" t="str">
        <f>INDEX('HVACwts Src'!$D$7:$I$7,F1901)</f>
        <v>rDXOH</v>
      </c>
      <c r="R1901" s="36">
        <f>IF(G1901,INDEX('HVACwts Src'!$D$11:$U$164,(B1901-1)*39+(D1901-1)*19+E1901,(C1901-1)*6+F1901),0)</f>
        <v>0</v>
      </c>
      <c r="T1901" t="str">
        <f t="shared" si="176"/>
        <v>HV_SCGSFmNewCZ12</v>
      </c>
      <c r="U1901" t="str">
        <f t="shared" si="177"/>
        <v>rDXOH</v>
      </c>
      <c r="V1901" s="36">
        <f t="shared" si="178"/>
        <v>0</v>
      </c>
    </row>
    <row r="1902" spans="1:22" x14ac:dyDescent="0.25">
      <c r="A1902" s="86">
        <f t="shared" si="179"/>
        <v>1896</v>
      </c>
      <c r="B1902">
        <v>4</v>
      </c>
      <c r="C1902">
        <v>1</v>
      </c>
      <c r="D1902">
        <v>2</v>
      </c>
      <c r="E1902">
        <v>12</v>
      </c>
      <c r="F1902">
        <v>6</v>
      </c>
      <c r="G1902" t="b">
        <f>INDEX(key!$AT$4:$BI$7,B1902,E1902)</f>
        <v>0</v>
      </c>
      <c r="H1902" t="str">
        <f t="shared" si="174"/>
        <v>HV_SCGSFmNewCZ12rNCOH</v>
      </c>
      <c r="I1902" s="9" t="s">
        <v>1799</v>
      </c>
      <c r="J1902" t="str">
        <f t="shared" si="175"/>
        <v>HV_SCGSFmNewCZ12</v>
      </c>
      <c r="K1902" s="9" t="s">
        <v>1662</v>
      </c>
      <c r="L1902" s="9" t="s">
        <v>45</v>
      </c>
      <c r="M1902" s="9" t="str">
        <f>INDEX(key!$AS$4:$AS$7,B1902)</f>
        <v>SCG</v>
      </c>
      <c r="N1902" s="9" t="str">
        <f>INDEX(key!$I$3:$I$5,C1902)</f>
        <v>SFm</v>
      </c>
      <c r="O1902" s="9" t="str">
        <f>INDEX(key!$F$9:$F$10,D1902)</f>
        <v>New</v>
      </c>
      <c r="P1902" s="9" t="str">
        <f>INDEX(key!$AT$3:$BI$3,E1902)</f>
        <v>CZ12</v>
      </c>
      <c r="Q1902" s="9" t="str">
        <f>INDEX('HVACwts Src'!$D$7:$I$7,F1902)</f>
        <v>rNCOH</v>
      </c>
      <c r="R1902" s="36">
        <f>IF(G1902,INDEX('HVACwts Src'!$D$11:$U$164,(B1902-1)*39+(D1902-1)*19+E1902,(C1902-1)*6+F1902),0)</f>
        <v>0</v>
      </c>
      <c r="T1902" t="str">
        <f t="shared" si="176"/>
        <v>HV_SCGSFmNewCZ12</v>
      </c>
      <c r="U1902" t="str">
        <f t="shared" si="177"/>
        <v>rNCOH</v>
      </c>
      <c r="V1902" s="36">
        <f t="shared" si="178"/>
        <v>0</v>
      </c>
    </row>
    <row r="1903" spans="1:22" x14ac:dyDescent="0.25">
      <c r="A1903" s="86">
        <f t="shared" si="179"/>
        <v>1897</v>
      </c>
      <c r="B1903">
        <v>4</v>
      </c>
      <c r="C1903">
        <v>1</v>
      </c>
      <c r="D1903">
        <v>2</v>
      </c>
      <c r="E1903">
        <v>13</v>
      </c>
      <c r="F1903">
        <v>1</v>
      </c>
      <c r="G1903" t="b">
        <f>INDEX(key!$AT$4:$BI$7,B1903,E1903)</f>
        <v>1</v>
      </c>
      <c r="H1903" t="str">
        <f t="shared" si="174"/>
        <v>HV_SCGSFmNewCZ13rDXGF</v>
      </c>
      <c r="I1903" s="9" t="s">
        <v>1799</v>
      </c>
      <c r="J1903" t="str">
        <f t="shared" si="175"/>
        <v>HV_SCGSFmNewCZ13</v>
      </c>
      <c r="K1903" s="9" t="s">
        <v>1662</v>
      </c>
      <c r="L1903" s="9" t="s">
        <v>45</v>
      </c>
      <c r="M1903" s="9" t="str">
        <f>INDEX(key!$AS$4:$AS$7,B1903)</f>
        <v>SCG</v>
      </c>
      <c r="N1903" s="9" t="str">
        <f>INDEX(key!$I$3:$I$5,C1903)</f>
        <v>SFm</v>
      </c>
      <c r="O1903" s="9" t="str">
        <f>INDEX(key!$F$9:$F$10,D1903)</f>
        <v>New</v>
      </c>
      <c r="P1903" s="9" t="str">
        <f>INDEX(key!$AT$3:$BI$3,E1903)</f>
        <v>CZ13</v>
      </c>
      <c r="Q1903" s="9" t="str">
        <f>INDEX('HVACwts Src'!$D$7:$I$7,F1903)</f>
        <v>rDXGF</v>
      </c>
      <c r="R1903" s="36">
        <f>IF(G1903,INDEX('HVACwts Src'!$D$11:$U$164,(B1903-1)*39+(D1903-1)*19+E1903,(C1903-1)*6+F1903),0)</f>
        <v>2599.7687999999998</v>
      </c>
      <c r="T1903" t="str">
        <f t="shared" si="176"/>
        <v>HV_SCGSFmNewCZ13</v>
      </c>
      <c r="U1903" t="str">
        <f t="shared" si="177"/>
        <v>rDXGF</v>
      </c>
      <c r="V1903" s="36">
        <f t="shared" si="178"/>
        <v>2599.7687999999998</v>
      </c>
    </row>
    <row r="1904" spans="1:22" x14ac:dyDescent="0.25">
      <c r="A1904" s="86">
        <f t="shared" si="179"/>
        <v>1898</v>
      </c>
      <c r="B1904">
        <v>4</v>
      </c>
      <c r="C1904">
        <v>1</v>
      </c>
      <c r="D1904">
        <v>2</v>
      </c>
      <c r="E1904">
        <v>13</v>
      </c>
      <c r="F1904">
        <v>2</v>
      </c>
      <c r="G1904" t="b">
        <f>INDEX(key!$AT$4:$BI$7,B1904,E1904)</f>
        <v>1</v>
      </c>
      <c r="H1904" t="str">
        <f t="shared" si="174"/>
        <v>HV_SCGSFmNewCZ13rNCGF</v>
      </c>
      <c r="I1904" s="9" t="s">
        <v>1799</v>
      </c>
      <c r="J1904" t="str">
        <f t="shared" si="175"/>
        <v>HV_SCGSFmNewCZ13</v>
      </c>
      <c r="K1904" s="9" t="s">
        <v>1662</v>
      </c>
      <c r="L1904" s="9" t="s">
        <v>45</v>
      </c>
      <c r="M1904" s="9" t="str">
        <f>INDEX(key!$AS$4:$AS$7,B1904)</f>
        <v>SCG</v>
      </c>
      <c r="N1904" s="9" t="str">
        <f>INDEX(key!$I$3:$I$5,C1904)</f>
        <v>SFm</v>
      </c>
      <c r="O1904" s="9" t="str">
        <f>INDEX(key!$F$9:$F$10,D1904)</f>
        <v>New</v>
      </c>
      <c r="P1904" s="9" t="str">
        <f>INDEX(key!$AT$3:$BI$3,E1904)</f>
        <v>CZ13</v>
      </c>
      <c r="Q1904" s="9" t="str">
        <f>INDEX('HVACwts Src'!$D$7:$I$7,F1904)</f>
        <v>rNCGF</v>
      </c>
      <c r="R1904" s="36">
        <f>IF(G1904,INDEX('HVACwts Src'!$D$11:$U$164,(B1904-1)*39+(D1904-1)*19+E1904,(C1904-1)*6+F1904),0)</f>
        <v>0</v>
      </c>
      <c r="T1904" t="str">
        <f t="shared" si="176"/>
        <v>HV_SCGSFmNewCZ13</v>
      </c>
      <c r="U1904" t="str">
        <f t="shared" si="177"/>
        <v>rNCGF</v>
      </c>
      <c r="V1904" s="36">
        <f t="shared" si="178"/>
        <v>0</v>
      </c>
    </row>
    <row r="1905" spans="1:22" x14ac:dyDescent="0.25">
      <c r="A1905" s="86">
        <f t="shared" si="179"/>
        <v>1899</v>
      </c>
      <c r="B1905">
        <v>4</v>
      </c>
      <c r="C1905">
        <v>1</v>
      </c>
      <c r="D1905">
        <v>2</v>
      </c>
      <c r="E1905">
        <v>13</v>
      </c>
      <c r="F1905">
        <v>3</v>
      </c>
      <c r="G1905" t="b">
        <f>INDEX(key!$AT$4:$BI$7,B1905,E1905)</f>
        <v>1</v>
      </c>
      <c r="H1905" t="str">
        <f t="shared" si="174"/>
        <v>HV_SCGSFmNewCZ13rDXHP</v>
      </c>
      <c r="I1905" s="9" t="s">
        <v>1799</v>
      </c>
      <c r="J1905" t="str">
        <f t="shared" si="175"/>
        <v>HV_SCGSFmNewCZ13</v>
      </c>
      <c r="K1905" s="9" t="s">
        <v>1662</v>
      </c>
      <c r="L1905" s="9" t="s">
        <v>45</v>
      </c>
      <c r="M1905" s="9" t="str">
        <f>INDEX(key!$AS$4:$AS$7,B1905)</f>
        <v>SCG</v>
      </c>
      <c r="N1905" s="9" t="str">
        <f>INDEX(key!$I$3:$I$5,C1905)</f>
        <v>SFm</v>
      </c>
      <c r="O1905" s="9" t="str">
        <f>INDEX(key!$F$9:$F$10,D1905)</f>
        <v>New</v>
      </c>
      <c r="P1905" s="9" t="str">
        <f>INDEX(key!$AT$3:$BI$3,E1905)</f>
        <v>CZ13</v>
      </c>
      <c r="Q1905" s="9" t="str">
        <f>INDEX('HVACwts Src'!$D$7:$I$7,F1905)</f>
        <v>rDXHP</v>
      </c>
      <c r="R1905" s="36">
        <f>IF(G1905,INDEX('HVACwts Src'!$D$11:$U$164,(B1905-1)*39+(D1905-1)*19+E1905,(C1905-1)*6+F1905),0)</f>
        <v>149.41200000000001</v>
      </c>
      <c r="T1905" t="str">
        <f t="shared" si="176"/>
        <v>HV_SCGSFmNewCZ13</v>
      </c>
      <c r="U1905" t="str">
        <f t="shared" si="177"/>
        <v>rDXHP</v>
      </c>
      <c r="V1905" s="36">
        <f t="shared" si="178"/>
        <v>149.41200000000001</v>
      </c>
    </row>
    <row r="1906" spans="1:22" x14ac:dyDescent="0.25">
      <c r="A1906" s="86">
        <f t="shared" si="179"/>
        <v>1900</v>
      </c>
      <c r="B1906">
        <v>4</v>
      </c>
      <c r="C1906">
        <v>1</v>
      </c>
      <c r="D1906">
        <v>2</v>
      </c>
      <c r="E1906">
        <v>13</v>
      </c>
      <c r="F1906">
        <v>4</v>
      </c>
      <c r="G1906" t="b">
        <f>INDEX(key!$AT$4:$BI$7,B1906,E1906)</f>
        <v>1</v>
      </c>
      <c r="H1906" t="str">
        <f t="shared" si="174"/>
        <v>HV_SCGSFmNewCZ13rNCEH</v>
      </c>
      <c r="I1906" s="9" t="s">
        <v>1799</v>
      </c>
      <c r="J1906" t="str">
        <f t="shared" si="175"/>
        <v>HV_SCGSFmNewCZ13</v>
      </c>
      <c r="K1906" s="9" t="s">
        <v>1662</v>
      </c>
      <c r="L1906" s="9" t="s">
        <v>45</v>
      </c>
      <c r="M1906" s="9" t="str">
        <f>INDEX(key!$AS$4:$AS$7,B1906)</f>
        <v>SCG</v>
      </c>
      <c r="N1906" s="9" t="str">
        <f>INDEX(key!$I$3:$I$5,C1906)</f>
        <v>SFm</v>
      </c>
      <c r="O1906" s="9" t="str">
        <f>INDEX(key!$F$9:$F$10,D1906)</f>
        <v>New</v>
      </c>
      <c r="P1906" s="9" t="str">
        <f>INDEX(key!$AT$3:$BI$3,E1906)</f>
        <v>CZ13</v>
      </c>
      <c r="Q1906" s="9" t="str">
        <f>INDEX('HVACwts Src'!$D$7:$I$7,F1906)</f>
        <v>rNCEH</v>
      </c>
      <c r="R1906" s="36">
        <f>IF(G1906,INDEX('HVACwts Src'!$D$11:$U$164,(B1906-1)*39+(D1906-1)*19+E1906,(C1906-1)*6+F1906),0)</f>
        <v>0</v>
      </c>
      <c r="T1906" t="str">
        <f t="shared" si="176"/>
        <v>HV_SCGSFmNewCZ13</v>
      </c>
      <c r="U1906" t="str">
        <f t="shared" si="177"/>
        <v>rNCEH</v>
      </c>
      <c r="V1906" s="36">
        <f t="shared" si="178"/>
        <v>0</v>
      </c>
    </row>
    <row r="1907" spans="1:22" x14ac:dyDescent="0.25">
      <c r="A1907" s="86">
        <f t="shared" si="179"/>
        <v>1901</v>
      </c>
      <c r="B1907">
        <v>4</v>
      </c>
      <c r="C1907">
        <v>1</v>
      </c>
      <c r="D1907">
        <v>2</v>
      </c>
      <c r="E1907">
        <v>13</v>
      </c>
      <c r="F1907">
        <v>5</v>
      </c>
      <c r="G1907" t="b">
        <f>INDEX(key!$AT$4:$BI$7,B1907,E1907)</f>
        <v>1</v>
      </c>
      <c r="H1907" t="str">
        <f t="shared" si="174"/>
        <v>HV_SCGSFmNewCZ13rDXOH</v>
      </c>
      <c r="I1907" s="9" t="s">
        <v>1799</v>
      </c>
      <c r="J1907" t="str">
        <f t="shared" si="175"/>
        <v>HV_SCGSFmNewCZ13</v>
      </c>
      <c r="K1907" s="9" t="s">
        <v>1662</v>
      </c>
      <c r="L1907" s="9" t="s">
        <v>45</v>
      </c>
      <c r="M1907" s="9" t="str">
        <f>INDEX(key!$AS$4:$AS$7,B1907)</f>
        <v>SCG</v>
      </c>
      <c r="N1907" s="9" t="str">
        <f>INDEX(key!$I$3:$I$5,C1907)</f>
        <v>SFm</v>
      </c>
      <c r="O1907" s="9" t="str">
        <f>INDEX(key!$F$9:$F$10,D1907)</f>
        <v>New</v>
      </c>
      <c r="P1907" s="9" t="str">
        <f>INDEX(key!$AT$3:$BI$3,E1907)</f>
        <v>CZ13</v>
      </c>
      <c r="Q1907" s="9" t="str">
        <f>INDEX('HVACwts Src'!$D$7:$I$7,F1907)</f>
        <v>rDXOH</v>
      </c>
      <c r="R1907" s="36">
        <f>IF(G1907,INDEX('HVACwts Src'!$D$11:$U$164,(B1907-1)*39+(D1907-1)*19+E1907,(C1907-1)*6+F1907),0)</f>
        <v>209.17680000000001</v>
      </c>
      <c r="T1907" t="str">
        <f t="shared" si="176"/>
        <v>HV_SCGSFmNewCZ13</v>
      </c>
      <c r="U1907" t="str">
        <f t="shared" si="177"/>
        <v>rDXOH</v>
      </c>
      <c r="V1907" s="36">
        <f t="shared" si="178"/>
        <v>209.17680000000001</v>
      </c>
    </row>
    <row r="1908" spans="1:22" x14ac:dyDescent="0.25">
      <c r="A1908" s="86">
        <f t="shared" si="179"/>
        <v>1902</v>
      </c>
      <c r="B1908">
        <v>4</v>
      </c>
      <c r="C1908">
        <v>1</v>
      </c>
      <c r="D1908">
        <v>2</v>
      </c>
      <c r="E1908">
        <v>13</v>
      </c>
      <c r="F1908">
        <v>6</v>
      </c>
      <c r="G1908" t="b">
        <f>INDEX(key!$AT$4:$BI$7,B1908,E1908)</f>
        <v>1</v>
      </c>
      <c r="H1908" t="str">
        <f t="shared" si="174"/>
        <v>HV_SCGSFmNewCZ13rNCOH</v>
      </c>
      <c r="I1908" s="9" t="s">
        <v>1799</v>
      </c>
      <c r="J1908" t="str">
        <f t="shared" si="175"/>
        <v>HV_SCGSFmNewCZ13</v>
      </c>
      <c r="K1908" s="9" t="s">
        <v>1662</v>
      </c>
      <c r="L1908" s="9" t="s">
        <v>45</v>
      </c>
      <c r="M1908" s="9" t="str">
        <f>INDEX(key!$AS$4:$AS$7,B1908)</f>
        <v>SCG</v>
      </c>
      <c r="N1908" s="9" t="str">
        <f>INDEX(key!$I$3:$I$5,C1908)</f>
        <v>SFm</v>
      </c>
      <c r="O1908" s="9" t="str">
        <f>INDEX(key!$F$9:$F$10,D1908)</f>
        <v>New</v>
      </c>
      <c r="P1908" s="9" t="str">
        <f>INDEX(key!$AT$3:$BI$3,E1908)</f>
        <v>CZ13</v>
      </c>
      <c r="Q1908" s="9" t="str">
        <f>INDEX('HVACwts Src'!$D$7:$I$7,F1908)</f>
        <v>rNCOH</v>
      </c>
      <c r="R1908" s="36">
        <f>IF(G1908,INDEX('HVACwts Src'!$D$11:$U$164,(B1908-1)*39+(D1908-1)*19+E1908,(C1908-1)*6+F1908),0)</f>
        <v>0</v>
      </c>
      <c r="T1908" t="str">
        <f t="shared" si="176"/>
        <v>HV_SCGSFmNewCZ13</v>
      </c>
      <c r="U1908" t="str">
        <f t="shared" si="177"/>
        <v>rNCOH</v>
      </c>
      <c r="V1908" s="36">
        <f t="shared" si="178"/>
        <v>0</v>
      </c>
    </row>
    <row r="1909" spans="1:22" x14ac:dyDescent="0.25">
      <c r="A1909" s="86">
        <f t="shared" si="179"/>
        <v>1903</v>
      </c>
      <c r="B1909">
        <v>4</v>
      </c>
      <c r="C1909">
        <v>1</v>
      </c>
      <c r="D1909">
        <v>2</v>
      </c>
      <c r="E1909">
        <v>14</v>
      </c>
      <c r="F1909">
        <v>1</v>
      </c>
      <c r="G1909" t="b">
        <f>INDEX(key!$AT$4:$BI$7,B1909,E1909)</f>
        <v>1</v>
      </c>
      <c r="H1909" t="str">
        <f t="shared" si="174"/>
        <v>HV_SCGSFmNewCZ14rDXGF</v>
      </c>
      <c r="I1909" s="9" t="s">
        <v>1799</v>
      </c>
      <c r="J1909" t="str">
        <f t="shared" si="175"/>
        <v>HV_SCGSFmNewCZ14</v>
      </c>
      <c r="K1909" s="9" t="s">
        <v>1662</v>
      </c>
      <c r="L1909" s="9" t="s">
        <v>45</v>
      </c>
      <c r="M1909" s="9" t="str">
        <f>INDEX(key!$AS$4:$AS$7,B1909)</f>
        <v>SCG</v>
      </c>
      <c r="N1909" s="9" t="str">
        <f>INDEX(key!$I$3:$I$5,C1909)</f>
        <v>SFm</v>
      </c>
      <c r="O1909" s="9" t="str">
        <f>INDEX(key!$F$9:$F$10,D1909)</f>
        <v>New</v>
      </c>
      <c r="P1909" s="9" t="str">
        <f>INDEX(key!$AT$3:$BI$3,E1909)</f>
        <v>CZ14</v>
      </c>
      <c r="Q1909" s="9" t="str">
        <f>INDEX('HVACwts Src'!$D$7:$I$7,F1909)</f>
        <v>rDXGF</v>
      </c>
      <c r="R1909" s="36">
        <f>IF(G1909,INDEX('HVACwts Src'!$D$11:$U$164,(B1909-1)*39+(D1909-1)*19+E1909,(C1909-1)*6+F1909),0)</f>
        <v>1465.7064</v>
      </c>
      <c r="T1909" t="str">
        <f t="shared" si="176"/>
        <v>HV_SCGSFmNewCZ14</v>
      </c>
      <c r="U1909" t="str">
        <f t="shared" si="177"/>
        <v>rDXGF</v>
      </c>
      <c r="V1909" s="36">
        <f t="shared" si="178"/>
        <v>1465.7064</v>
      </c>
    </row>
    <row r="1910" spans="1:22" x14ac:dyDescent="0.25">
      <c r="A1910" s="86">
        <f t="shared" si="179"/>
        <v>1904</v>
      </c>
      <c r="B1910">
        <v>4</v>
      </c>
      <c r="C1910">
        <v>1</v>
      </c>
      <c r="D1910">
        <v>2</v>
      </c>
      <c r="E1910">
        <v>14</v>
      </c>
      <c r="F1910">
        <v>2</v>
      </c>
      <c r="G1910" t="b">
        <f>INDEX(key!$AT$4:$BI$7,B1910,E1910)</f>
        <v>1</v>
      </c>
      <c r="H1910" t="str">
        <f t="shared" si="174"/>
        <v>HV_SCGSFmNewCZ14rNCGF</v>
      </c>
      <c r="I1910" s="9" t="s">
        <v>1799</v>
      </c>
      <c r="J1910" t="str">
        <f t="shared" si="175"/>
        <v>HV_SCGSFmNewCZ14</v>
      </c>
      <c r="K1910" s="9" t="s">
        <v>1662</v>
      </c>
      <c r="L1910" s="9" t="s">
        <v>45</v>
      </c>
      <c r="M1910" s="9" t="str">
        <f>INDEX(key!$AS$4:$AS$7,B1910)</f>
        <v>SCG</v>
      </c>
      <c r="N1910" s="9" t="str">
        <f>INDEX(key!$I$3:$I$5,C1910)</f>
        <v>SFm</v>
      </c>
      <c r="O1910" s="9" t="str">
        <f>INDEX(key!$F$9:$F$10,D1910)</f>
        <v>New</v>
      </c>
      <c r="P1910" s="9" t="str">
        <f>INDEX(key!$AT$3:$BI$3,E1910)</f>
        <v>CZ14</v>
      </c>
      <c r="Q1910" s="9" t="str">
        <f>INDEX('HVACwts Src'!$D$7:$I$7,F1910)</f>
        <v>rNCGF</v>
      </c>
      <c r="R1910" s="36">
        <f>IF(G1910,INDEX('HVACwts Src'!$D$11:$U$164,(B1910-1)*39+(D1910-1)*19+E1910,(C1910-1)*6+F1910),0)</f>
        <v>0</v>
      </c>
      <c r="T1910" t="str">
        <f t="shared" si="176"/>
        <v>HV_SCGSFmNewCZ14</v>
      </c>
      <c r="U1910" t="str">
        <f t="shared" si="177"/>
        <v>rNCGF</v>
      </c>
      <c r="V1910" s="36">
        <f t="shared" si="178"/>
        <v>0</v>
      </c>
    </row>
    <row r="1911" spans="1:22" x14ac:dyDescent="0.25">
      <c r="A1911" s="86">
        <f t="shared" si="179"/>
        <v>1905</v>
      </c>
      <c r="B1911">
        <v>4</v>
      </c>
      <c r="C1911">
        <v>1</v>
      </c>
      <c r="D1911">
        <v>2</v>
      </c>
      <c r="E1911">
        <v>14</v>
      </c>
      <c r="F1911">
        <v>3</v>
      </c>
      <c r="G1911" t="b">
        <f>INDEX(key!$AT$4:$BI$7,B1911,E1911)</f>
        <v>1</v>
      </c>
      <c r="H1911" t="str">
        <f t="shared" si="174"/>
        <v>HV_SCGSFmNewCZ14rDXHP</v>
      </c>
      <c r="I1911" s="9" t="s">
        <v>1799</v>
      </c>
      <c r="J1911" t="str">
        <f t="shared" si="175"/>
        <v>HV_SCGSFmNewCZ14</v>
      </c>
      <c r="K1911" s="9" t="s">
        <v>1662</v>
      </c>
      <c r="L1911" s="9" t="s">
        <v>45</v>
      </c>
      <c r="M1911" s="9" t="str">
        <f>INDEX(key!$AS$4:$AS$7,B1911)</f>
        <v>SCG</v>
      </c>
      <c r="N1911" s="9" t="str">
        <f>INDEX(key!$I$3:$I$5,C1911)</f>
        <v>SFm</v>
      </c>
      <c r="O1911" s="9" t="str">
        <f>INDEX(key!$F$9:$F$10,D1911)</f>
        <v>New</v>
      </c>
      <c r="P1911" s="9" t="str">
        <f>INDEX(key!$AT$3:$BI$3,E1911)</f>
        <v>CZ14</v>
      </c>
      <c r="Q1911" s="9" t="str">
        <f>INDEX('HVACwts Src'!$D$7:$I$7,F1911)</f>
        <v>rDXHP</v>
      </c>
      <c r="R1911" s="36">
        <f>IF(G1911,INDEX('HVACwts Src'!$D$11:$U$164,(B1911-1)*39+(D1911-1)*19+E1911,(C1911-1)*6+F1911),0)</f>
        <v>84.236000000000004</v>
      </c>
      <c r="T1911" t="str">
        <f t="shared" si="176"/>
        <v>HV_SCGSFmNewCZ14</v>
      </c>
      <c r="U1911" t="str">
        <f t="shared" si="177"/>
        <v>rDXHP</v>
      </c>
      <c r="V1911" s="36">
        <f t="shared" si="178"/>
        <v>84.236000000000004</v>
      </c>
    </row>
    <row r="1912" spans="1:22" x14ac:dyDescent="0.25">
      <c r="A1912" s="86">
        <f t="shared" si="179"/>
        <v>1906</v>
      </c>
      <c r="B1912">
        <v>4</v>
      </c>
      <c r="C1912">
        <v>1</v>
      </c>
      <c r="D1912">
        <v>2</v>
      </c>
      <c r="E1912">
        <v>14</v>
      </c>
      <c r="F1912">
        <v>4</v>
      </c>
      <c r="G1912" t="b">
        <f>INDEX(key!$AT$4:$BI$7,B1912,E1912)</f>
        <v>1</v>
      </c>
      <c r="H1912" t="str">
        <f t="shared" si="174"/>
        <v>HV_SCGSFmNewCZ14rNCEH</v>
      </c>
      <c r="I1912" s="9" t="s">
        <v>1799</v>
      </c>
      <c r="J1912" t="str">
        <f t="shared" si="175"/>
        <v>HV_SCGSFmNewCZ14</v>
      </c>
      <c r="K1912" s="9" t="s">
        <v>1662</v>
      </c>
      <c r="L1912" s="9" t="s">
        <v>45</v>
      </c>
      <c r="M1912" s="9" t="str">
        <f>INDEX(key!$AS$4:$AS$7,B1912)</f>
        <v>SCG</v>
      </c>
      <c r="N1912" s="9" t="str">
        <f>INDEX(key!$I$3:$I$5,C1912)</f>
        <v>SFm</v>
      </c>
      <c r="O1912" s="9" t="str">
        <f>INDEX(key!$F$9:$F$10,D1912)</f>
        <v>New</v>
      </c>
      <c r="P1912" s="9" t="str">
        <f>INDEX(key!$AT$3:$BI$3,E1912)</f>
        <v>CZ14</v>
      </c>
      <c r="Q1912" s="9" t="str">
        <f>INDEX('HVACwts Src'!$D$7:$I$7,F1912)</f>
        <v>rNCEH</v>
      </c>
      <c r="R1912" s="36">
        <f>IF(G1912,INDEX('HVACwts Src'!$D$11:$U$164,(B1912-1)*39+(D1912-1)*19+E1912,(C1912-1)*6+F1912),0)</f>
        <v>0</v>
      </c>
      <c r="T1912" t="str">
        <f t="shared" si="176"/>
        <v>HV_SCGSFmNewCZ14</v>
      </c>
      <c r="U1912" t="str">
        <f t="shared" si="177"/>
        <v>rNCEH</v>
      </c>
      <c r="V1912" s="36">
        <f t="shared" si="178"/>
        <v>0</v>
      </c>
    </row>
    <row r="1913" spans="1:22" x14ac:dyDescent="0.25">
      <c r="A1913" s="86">
        <f t="shared" si="179"/>
        <v>1907</v>
      </c>
      <c r="B1913">
        <v>4</v>
      </c>
      <c r="C1913">
        <v>1</v>
      </c>
      <c r="D1913">
        <v>2</v>
      </c>
      <c r="E1913">
        <v>14</v>
      </c>
      <c r="F1913">
        <v>5</v>
      </c>
      <c r="G1913" t="b">
        <f>INDEX(key!$AT$4:$BI$7,B1913,E1913)</f>
        <v>1</v>
      </c>
      <c r="H1913" t="str">
        <f t="shared" si="174"/>
        <v>HV_SCGSFmNewCZ14rDXOH</v>
      </c>
      <c r="I1913" s="9" t="s">
        <v>1799</v>
      </c>
      <c r="J1913" t="str">
        <f t="shared" si="175"/>
        <v>HV_SCGSFmNewCZ14</v>
      </c>
      <c r="K1913" s="9" t="s">
        <v>1662</v>
      </c>
      <c r="L1913" s="9" t="s">
        <v>45</v>
      </c>
      <c r="M1913" s="9" t="str">
        <f>INDEX(key!$AS$4:$AS$7,B1913)</f>
        <v>SCG</v>
      </c>
      <c r="N1913" s="9" t="str">
        <f>INDEX(key!$I$3:$I$5,C1913)</f>
        <v>SFm</v>
      </c>
      <c r="O1913" s="9" t="str">
        <f>INDEX(key!$F$9:$F$10,D1913)</f>
        <v>New</v>
      </c>
      <c r="P1913" s="9" t="str">
        <f>INDEX(key!$AT$3:$BI$3,E1913)</f>
        <v>CZ14</v>
      </c>
      <c r="Q1913" s="9" t="str">
        <f>INDEX('HVACwts Src'!$D$7:$I$7,F1913)</f>
        <v>rDXOH</v>
      </c>
      <c r="R1913" s="36">
        <f>IF(G1913,INDEX('HVACwts Src'!$D$11:$U$164,(B1913-1)*39+(D1913-1)*19+E1913,(C1913-1)*6+F1913),0)</f>
        <v>117.93040000000002</v>
      </c>
      <c r="T1913" t="str">
        <f t="shared" si="176"/>
        <v>HV_SCGSFmNewCZ14</v>
      </c>
      <c r="U1913" t="str">
        <f t="shared" si="177"/>
        <v>rDXOH</v>
      </c>
      <c r="V1913" s="36">
        <f t="shared" si="178"/>
        <v>117.93040000000002</v>
      </c>
    </row>
    <row r="1914" spans="1:22" x14ac:dyDescent="0.25">
      <c r="A1914" s="86">
        <f t="shared" si="179"/>
        <v>1908</v>
      </c>
      <c r="B1914">
        <v>4</v>
      </c>
      <c r="C1914">
        <v>1</v>
      </c>
      <c r="D1914">
        <v>2</v>
      </c>
      <c r="E1914">
        <v>14</v>
      </c>
      <c r="F1914">
        <v>6</v>
      </c>
      <c r="G1914" t="b">
        <f>INDEX(key!$AT$4:$BI$7,B1914,E1914)</f>
        <v>1</v>
      </c>
      <c r="H1914" t="str">
        <f t="shared" si="174"/>
        <v>HV_SCGSFmNewCZ14rNCOH</v>
      </c>
      <c r="I1914" s="9" t="s">
        <v>1799</v>
      </c>
      <c r="J1914" t="str">
        <f t="shared" si="175"/>
        <v>HV_SCGSFmNewCZ14</v>
      </c>
      <c r="K1914" s="9" t="s">
        <v>1662</v>
      </c>
      <c r="L1914" s="9" t="s">
        <v>45</v>
      </c>
      <c r="M1914" s="9" t="str">
        <f>INDEX(key!$AS$4:$AS$7,B1914)</f>
        <v>SCG</v>
      </c>
      <c r="N1914" s="9" t="str">
        <f>INDEX(key!$I$3:$I$5,C1914)</f>
        <v>SFm</v>
      </c>
      <c r="O1914" s="9" t="str">
        <f>INDEX(key!$F$9:$F$10,D1914)</f>
        <v>New</v>
      </c>
      <c r="P1914" s="9" t="str">
        <f>INDEX(key!$AT$3:$BI$3,E1914)</f>
        <v>CZ14</v>
      </c>
      <c r="Q1914" s="9" t="str">
        <f>INDEX('HVACwts Src'!$D$7:$I$7,F1914)</f>
        <v>rNCOH</v>
      </c>
      <c r="R1914" s="36">
        <f>IF(G1914,INDEX('HVACwts Src'!$D$11:$U$164,(B1914-1)*39+(D1914-1)*19+E1914,(C1914-1)*6+F1914),0)</f>
        <v>0</v>
      </c>
      <c r="T1914" t="str">
        <f t="shared" si="176"/>
        <v>HV_SCGSFmNewCZ14</v>
      </c>
      <c r="U1914" t="str">
        <f t="shared" si="177"/>
        <v>rNCOH</v>
      </c>
      <c r="V1914" s="36">
        <f t="shared" si="178"/>
        <v>0</v>
      </c>
    </row>
    <row r="1915" spans="1:22" x14ac:dyDescent="0.25">
      <c r="A1915" s="86">
        <f t="shared" si="179"/>
        <v>1909</v>
      </c>
      <c r="B1915">
        <v>4</v>
      </c>
      <c r="C1915">
        <v>1</v>
      </c>
      <c r="D1915">
        <v>2</v>
      </c>
      <c r="E1915">
        <v>15</v>
      </c>
      <c r="F1915">
        <v>1</v>
      </c>
      <c r="G1915" t="b">
        <f>INDEX(key!$AT$4:$BI$7,B1915,E1915)</f>
        <v>1</v>
      </c>
      <c r="H1915" t="str">
        <f t="shared" si="174"/>
        <v>HV_SCGSFmNewCZ15rDXGF</v>
      </c>
      <c r="I1915" s="9" t="s">
        <v>1799</v>
      </c>
      <c r="J1915" t="str">
        <f t="shared" si="175"/>
        <v>HV_SCGSFmNewCZ15</v>
      </c>
      <c r="K1915" s="9" t="s">
        <v>1662</v>
      </c>
      <c r="L1915" s="9" t="s">
        <v>45</v>
      </c>
      <c r="M1915" s="9" t="str">
        <f>INDEX(key!$AS$4:$AS$7,B1915)</f>
        <v>SCG</v>
      </c>
      <c r="N1915" s="9" t="str">
        <f>INDEX(key!$I$3:$I$5,C1915)</f>
        <v>SFm</v>
      </c>
      <c r="O1915" s="9" t="str">
        <f>INDEX(key!$F$9:$F$10,D1915)</f>
        <v>New</v>
      </c>
      <c r="P1915" s="9" t="str">
        <f>INDEX(key!$AT$3:$BI$3,E1915)</f>
        <v>CZ15</v>
      </c>
      <c r="Q1915" s="9" t="str">
        <f>INDEX('HVACwts Src'!$D$7:$I$7,F1915)</f>
        <v>rDXGF</v>
      </c>
      <c r="R1915" s="36">
        <f>IF(G1915,INDEX('HVACwts Src'!$D$11:$U$164,(B1915-1)*39+(D1915-1)*19+E1915,(C1915-1)*6+F1915),0)</f>
        <v>469.50419999999997</v>
      </c>
      <c r="T1915" t="str">
        <f t="shared" si="176"/>
        <v>HV_SCGSFmNewCZ15</v>
      </c>
      <c r="U1915" t="str">
        <f t="shared" si="177"/>
        <v>rDXGF</v>
      </c>
      <c r="V1915" s="36">
        <f t="shared" si="178"/>
        <v>469.50419999999997</v>
      </c>
    </row>
    <row r="1916" spans="1:22" x14ac:dyDescent="0.25">
      <c r="A1916" s="86">
        <f t="shared" si="179"/>
        <v>1910</v>
      </c>
      <c r="B1916">
        <v>4</v>
      </c>
      <c r="C1916">
        <v>1</v>
      </c>
      <c r="D1916">
        <v>2</v>
      </c>
      <c r="E1916">
        <v>15</v>
      </c>
      <c r="F1916">
        <v>2</v>
      </c>
      <c r="G1916" t="b">
        <f>INDEX(key!$AT$4:$BI$7,B1916,E1916)</f>
        <v>1</v>
      </c>
      <c r="H1916" t="str">
        <f t="shared" si="174"/>
        <v>HV_SCGSFmNewCZ15rNCGF</v>
      </c>
      <c r="I1916" s="9" t="s">
        <v>1799</v>
      </c>
      <c r="J1916" t="str">
        <f t="shared" si="175"/>
        <v>HV_SCGSFmNewCZ15</v>
      </c>
      <c r="K1916" s="9" t="s">
        <v>1662</v>
      </c>
      <c r="L1916" s="9" t="s">
        <v>45</v>
      </c>
      <c r="M1916" s="9" t="str">
        <f>INDEX(key!$AS$4:$AS$7,B1916)</f>
        <v>SCG</v>
      </c>
      <c r="N1916" s="9" t="str">
        <f>INDEX(key!$I$3:$I$5,C1916)</f>
        <v>SFm</v>
      </c>
      <c r="O1916" s="9" t="str">
        <f>INDEX(key!$F$9:$F$10,D1916)</f>
        <v>New</v>
      </c>
      <c r="P1916" s="9" t="str">
        <f>INDEX(key!$AT$3:$BI$3,E1916)</f>
        <v>CZ15</v>
      </c>
      <c r="Q1916" s="9" t="str">
        <f>INDEX('HVACwts Src'!$D$7:$I$7,F1916)</f>
        <v>rNCGF</v>
      </c>
      <c r="R1916" s="36">
        <f>IF(G1916,INDEX('HVACwts Src'!$D$11:$U$164,(B1916-1)*39+(D1916-1)*19+E1916,(C1916-1)*6+F1916),0)</f>
        <v>0</v>
      </c>
      <c r="T1916" t="str">
        <f t="shared" si="176"/>
        <v>HV_SCGSFmNewCZ15</v>
      </c>
      <c r="U1916" t="str">
        <f t="shared" si="177"/>
        <v>rNCGF</v>
      </c>
      <c r="V1916" s="36">
        <f t="shared" si="178"/>
        <v>0</v>
      </c>
    </row>
    <row r="1917" spans="1:22" x14ac:dyDescent="0.25">
      <c r="A1917" s="86">
        <f t="shared" si="179"/>
        <v>1911</v>
      </c>
      <c r="B1917">
        <v>4</v>
      </c>
      <c r="C1917">
        <v>1</v>
      </c>
      <c r="D1917">
        <v>2</v>
      </c>
      <c r="E1917">
        <v>15</v>
      </c>
      <c r="F1917">
        <v>3</v>
      </c>
      <c r="G1917" t="b">
        <f>INDEX(key!$AT$4:$BI$7,B1917,E1917)</f>
        <v>1</v>
      </c>
      <c r="H1917" t="str">
        <f t="shared" si="174"/>
        <v>HV_SCGSFmNewCZ15rDXHP</v>
      </c>
      <c r="I1917" s="9" t="s">
        <v>1799</v>
      </c>
      <c r="J1917" t="str">
        <f t="shared" si="175"/>
        <v>HV_SCGSFmNewCZ15</v>
      </c>
      <c r="K1917" s="9" t="s">
        <v>1662</v>
      </c>
      <c r="L1917" s="9" t="s">
        <v>45</v>
      </c>
      <c r="M1917" s="9" t="str">
        <f>INDEX(key!$AS$4:$AS$7,B1917)</f>
        <v>SCG</v>
      </c>
      <c r="N1917" s="9" t="str">
        <f>INDEX(key!$I$3:$I$5,C1917)</f>
        <v>SFm</v>
      </c>
      <c r="O1917" s="9" t="str">
        <f>INDEX(key!$F$9:$F$10,D1917)</f>
        <v>New</v>
      </c>
      <c r="P1917" s="9" t="str">
        <f>INDEX(key!$AT$3:$BI$3,E1917)</f>
        <v>CZ15</v>
      </c>
      <c r="Q1917" s="9" t="str">
        <f>INDEX('HVACwts Src'!$D$7:$I$7,F1917)</f>
        <v>rDXHP</v>
      </c>
      <c r="R1917" s="36">
        <f>IF(G1917,INDEX('HVACwts Src'!$D$11:$U$164,(B1917-1)*39+(D1917-1)*19+E1917,(C1917-1)*6+F1917),0)</f>
        <v>26.983000000000001</v>
      </c>
      <c r="T1917" t="str">
        <f t="shared" si="176"/>
        <v>HV_SCGSFmNewCZ15</v>
      </c>
      <c r="U1917" t="str">
        <f t="shared" si="177"/>
        <v>rDXHP</v>
      </c>
      <c r="V1917" s="36">
        <f t="shared" si="178"/>
        <v>26.983000000000001</v>
      </c>
    </row>
    <row r="1918" spans="1:22" x14ac:dyDescent="0.25">
      <c r="A1918" s="86">
        <f t="shared" si="179"/>
        <v>1912</v>
      </c>
      <c r="B1918">
        <v>4</v>
      </c>
      <c r="C1918">
        <v>1</v>
      </c>
      <c r="D1918">
        <v>2</v>
      </c>
      <c r="E1918">
        <v>15</v>
      </c>
      <c r="F1918">
        <v>4</v>
      </c>
      <c r="G1918" t="b">
        <f>INDEX(key!$AT$4:$BI$7,B1918,E1918)</f>
        <v>1</v>
      </c>
      <c r="H1918" t="str">
        <f t="shared" si="174"/>
        <v>HV_SCGSFmNewCZ15rNCEH</v>
      </c>
      <c r="I1918" s="9" t="s">
        <v>1799</v>
      </c>
      <c r="J1918" t="str">
        <f t="shared" si="175"/>
        <v>HV_SCGSFmNewCZ15</v>
      </c>
      <c r="K1918" s="9" t="s">
        <v>1662</v>
      </c>
      <c r="L1918" s="9" t="s">
        <v>45</v>
      </c>
      <c r="M1918" s="9" t="str">
        <f>INDEX(key!$AS$4:$AS$7,B1918)</f>
        <v>SCG</v>
      </c>
      <c r="N1918" s="9" t="str">
        <f>INDEX(key!$I$3:$I$5,C1918)</f>
        <v>SFm</v>
      </c>
      <c r="O1918" s="9" t="str">
        <f>INDEX(key!$F$9:$F$10,D1918)</f>
        <v>New</v>
      </c>
      <c r="P1918" s="9" t="str">
        <f>INDEX(key!$AT$3:$BI$3,E1918)</f>
        <v>CZ15</v>
      </c>
      <c r="Q1918" s="9" t="str">
        <f>INDEX('HVACwts Src'!$D$7:$I$7,F1918)</f>
        <v>rNCEH</v>
      </c>
      <c r="R1918" s="36">
        <f>IF(G1918,INDEX('HVACwts Src'!$D$11:$U$164,(B1918-1)*39+(D1918-1)*19+E1918,(C1918-1)*6+F1918),0)</f>
        <v>0</v>
      </c>
      <c r="T1918" t="str">
        <f t="shared" si="176"/>
        <v>HV_SCGSFmNewCZ15</v>
      </c>
      <c r="U1918" t="str">
        <f t="shared" si="177"/>
        <v>rNCEH</v>
      </c>
      <c r="V1918" s="36">
        <f t="shared" si="178"/>
        <v>0</v>
      </c>
    </row>
    <row r="1919" spans="1:22" x14ac:dyDescent="0.25">
      <c r="A1919" s="86">
        <f t="shared" si="179"/>
        <v>1913</v>
      </c>
      <c r="B1919">
        <v>4</v>
      </c>
      <c r="C1919">
        <v>1</v>
      </c>
      <c r="D1919">
        <v>2</v>
      </c>
      <c r="E1919">
        <v>15</v>
      </c>
      <c r="F1919">
        <v>5</v>
      </c>
      <c r="G1919" t="b">
        <f>INDEX(key!$AT$4:$BI$7,B1919,E1919)</f>
        <v>1</v>
      </c>
      <c r="H1919" t="str">
        <f t="shared" si="174"/>
        <v>HV_SCGSFmNewCZ15rDXOH</v>
      </c>
      <c r="I1919" s="9" t="s">
        <v>1799</v>
      </c>
      <c r="J1919" t="str">
        <f t="shared" si="175"/>
        <v>HV_SCGSFmNewCZ15</v>
      </c>
      <c r="K1919" s="9" t="s">
        <v>1662</v>
      </c>
      <c r="L1919" s="9" t="s">
        <v>45</v>
      </c>
      <c r="M1919" s="9" t="str">
        <f>INDEX(key!$AS$4:$AS$7,B1919)</f>
        <v>SCG</v>
      </c>
      <c r="N1919" s="9" t="str">
        <f>INDEX(key!$I$3:$I$5,C1919)</f>
        <v>SFm</v>
      </c>
      <c r="O1919" s="9" t="str">
        <f>INDEX(key!$F$9:$F$10,D1919)</f>
        <v>New</v>
      </c>
      <c r="P1919" s="9" t="str">
        <f>INDEX(key!$AT$3:$BI$3,E1919)</f>
        <v>CZ15</v>
      </c>
      <c r="Q1919" s="9" t="str">
        <f>INDEX('HVACwts Src'!$D$7:$I$7,F1919)</f>
        <v>rDXOH</v>
      </c>
      <c r="R1919" s="36">
        <f>IF(G1919,INDEX('HVACwts Src'!$D$11:$U$164,(B1919-1)*39+(D1919-1)*19+E1919,(C1919-1)*6+F1919),0)</f>
        <v>37.776200000000003</v>
      </c>
      <c r="T1919" t="str">
        <f t="shared" si="176"/>
        <v>HV_SCGSFmNewCZ15</v>
      </c>
      <c r="U1919" t="str">
        <f t="shared" si="177"/>
        <v>rDXOH</v>
      </c>
      <c r="V1919" s="36">
        <f t="shared" si="178"/>
        <v>37.776200000000003</v>
      </c>
    </row>
    <row r="1920" spans="1:22" x14ac:dyDescent="0.25">
      <c r="A1920" s="86">
        <f t="shared" si="179"/>
        <v>1914</v>
      </c>
      <c r="B1920">
        <v>4</v>
      </c>
      <c r="C1920">
        <v>1</v>
      </c>
      <c r="D1920">
        <v>2</v>
      </c>
      <c r="E1920">
        <v>15</v>
      </c>
      <c r="F1920">
        <v>6</v>
      </c>
      <c r="G1920" t="b">
        <f>INDEX(key!$AT$4:$BI$7,B1920,E1920)</f>
        <v>1</v>
      </c>
      <c r="H1920" t="str">
        <f t="shared" si="174"/>
        <v>HV_SCGSFmNewCZ15rNCOH</v>
      </c>
      <c r="I1920" s="9" t="s">
        <v>1799</v>
      </c>
      <c r="J1920" t="str">
        <f t="shared" si="175"/>
        <v>HV_SCGSFmNewCZ15</v>
      </c>
      <c r="K1920" s="9" t="s">
        <v>1662</v>
      </c>
      <c r="L1920" s="9" t="s">
        <v>45</v>
      </c>
      <c r="M1920" s="9" t="str">
        <f>INDEX(key!$AS$4:$AS$7,B1920)</f>
        <v>SCG</v>
      </c>
      <c r="N1920" s="9" t="str">
        <f>INDEX(key!$I$3:$I$5,C1920)</f>
        <v>SFm</v>
      </c>
      <c r="O1920" s="9" t="str">
        <f>INDEX(key!$F$9:$F$10,D1920)</f>
        <v>New</v>
      </c>
      <c r="P1920" s="9" t="str">
        <f>INDEX(key!$AT$3:$BI$3,E1920)</f>
        <v>CZ15</v>
      </c>
      <c r="Q1920" s="9" t="str">
        <f>INDEX('HVACwts Src'!$D$7:$I$7,F1920)</f>
        <v>rNCOH</v>
      </c>
      <c r="R1920" s="36">
        <f>IF(G1920,INDEX('HVACwts Src'!$D$11:$U$164,(B1920-1)*39+(D1920-1)*19+E1920,(C1920-1)*6+F1920),0)</f>
        <v>0</v>
      </c>
      <c r="T1920" t="str">
        <f t="shared" si="176"/>
        <v>HV_SCGSFmNewCZ15</v>
      </c>
      <c r="U1920" t="str">
        <f t="shared" si="177"/>
        <v>rNCOH</v>
      </c>
      <c r="V1920" s="36">
        <f t="shared" si="178"/>
        <v>0</v>
      </c>
    </row>
    <row r="1921" spans="1:22" x14ac:dyDescent="0.25">
      <c r="A1921" s="86">
        <f t="shared" si="179"/>
        <v>1915</v>
      </c>
      <c r="B1921">
        <v>4</v>
      </c>
      <c r="C1921">
        <v>1</v>
      </c>
      <c r="D1921">
        <v>2</v>
      </c>
      <c r="E1921">
        <v>16</v>
      </c>
      <c r="F1921">
        <v>1</v>
      </c>
      <c r="G1921" t="b">
        <f>INDEX(key!$AT$4:$BI$7,B1921,E1921)</f>
        <v>1</v>
      </c>
      <c r="H1921" t="str">
        <f t="shared" si="174"/>
        <v>HV_SCGSFmNewCZ16rDXGF</v>
      </c>
      <c r="I1921" s="9" t="s">
        <v>1799</v>
      </c>
      <c r="J1921" t="str">
        <f t="shared" si="175"/>
        <v>HV_SCGSFmNewCZ16</v>
      </c>
      <c r="K1921" s="9" t="s">
        <v>1662</v>
      </c>
      <c r="L1921" s="9" t="s">
        <v>45</v>
      </c>
      <c r="M1921" s="9" t="str">
        <f>INDEX(key!$AS$4:$AS$7,B1921)</f>
        <v>SCG</v>
      </c>
      <c r="N1921" s="9" t="str">
        <f>INDEX(key!$I$3:$I$5,C1921)</f>
        <v>SFm</v>
      </c>
      <c r="O1921" s="9" t="str">
        <f>INDEX(key!$F$9:$F$10,D1921)</f>
        <v>New</v>
      </c>
      <c r="P1921" s="9" t="str">
        <f>INDEX(key!$AT$3:$BI$3,E1921)</f>
        <v>CZ16</v>
      </c>
      <c r="Q1921" s="9" t="str">
        <f>INDEX('HVACwts Src'!$D$7:$I$7,F1921)</f>
        <v>rDXGF</v>
      </c>
      <c r="R1921" s="36">
        <f>IF(G1921,INDEX('HVACwts Src'!$D$11:$U$164,(B1921-1)*39+(D1921-1)*19+E1921,(C1921-1)*6+F1921),0)</f>
        <v>65.197800000000001</v>
      </c>
      <c r="T1921" t="str">
        <f t="shared" si="176"/>
        <v>HV_SCGSFmNewCZ16</v>
      </c>
      <c r="U1921" t="str">
        <f t="shared" si="177"/>
        <v>rDXGF</v>
      </c>
      <c r="V1921" s="36">
        <f t="shared" si="178"/>
        <v>65.197800000000001</v>
      </c>
    </row>
    <row r="1922" spans="1:22" x14ac:dyDescent="0.25">
      <c r="A1922" s="86">
        <f t="shared" si="179"/>
        <v>1916</v>
      </c>
      <c r="B1922">
        <v>4</v>
      </c>
      <c r="C1922">
        <v>1</v>
      </c>
      <c r="D1922">
        <v>2</v>
      </c>
      <c r="E1922">
        <v>16</v>
      </c>
      <c r="F1922">
        <v>2</v>
      </c>
      <c r="G1922" t="b">
        <f>INDEX(key!$AT$4:$BI$7,B1922,E1922)</f>
        <v>1</v>
      </c>
      <c r="H1922" t="str">
        <f t="shared" si="174"/>
        <v>HV_SCGSFmNewCZ16rNCGF</v>
      </c>
      <c r="I1922" s="9" t="s">
        <v>1799</v>
      </c>
      <c r="J1922" t="str">
        <f t="shared" si="175"/>
        <v>HV_SCGSFmNewCZ16</v>
      </c>
      <c r="K1922" s="9" t="s">
        <v>1662</v>
      </c>
      <c r="L1922" s="9" t="s">
        <v>45</v>
      </c>
      <c r="M1922" s="9" t="str">
        <f>INDEX(key!$AS$4:$AS$7,B1922)</f>
        <v>SCG</v>
      </c>
      <c r="N1922" s="9" t="str">
        <f>INDEX(key!$I$3:$I$5,C1922)</f>
        <v>SFm</v>
      </c>
      <c r="O1922" s="9" t="str">
        <f>INDEX(key!$F$9:$F$10,D1922)</f>
        <v>New</v>
      </c>
      <c r="P1922" s="9" t="str">
        <f>INDEX(key!$AT$3:$BI$3,E1922)</f>
        <v>CZ16</v>
      </c>
      <c r="Q1922" s="9" t="str">
        <f>INDEX('HVACwts Src'!$D$7:$I$7,F1922)</f>
        <v>rNCGF</v>
      </c>
      <c r="R1922" s="36">
        <f>IF(G1922,INDEX('HVACwts Src'!$D$11:$U$164,(B1922-1)*39+(D1922-1)*19+E1922,(C1922-1)*6+F1922),0)</f>
        <v>65.197800000000001</v>
      </c>
      <c r="T1922" t="str">
        <f t="shared" si="176"/>
        <v>HV_SCGSFmNewCZ16</v>
      </c>
      <c r="U1922" t="str">
        <f t="shared" si="177"/>
        <v>rNCGF</v>
      </c>
      <c r="V1922" s="36">
        <f t="shared" si="178"/>
        <v>65.197800000000001</v>
      </c>
    </row>
    <row r="1923" spans="1:22" x14ac:dyDescent="0.25">
      <c r="A1923" s="86">
        <f t="shared" si="179"/>
        <v>1917</v>
      </c>
      <c r="B1923">
        <v>4</v>
      </c>
      <c r="C1923">
        <v>1</v>
      </c>
      <c r="D1923">
        <v>2</v>
      </c>
      <c r="E1923">
        <v>16</v>
      </c>
      <c r="F1923">
        <v>3</v>
      </c>
      <c r="G1923" t="b">
        <f>INDEX(key!$AT$4:$BI$7,B1923,E1923)</f>
        <v>1</v>
      </c>
      <c r="H1923" t="str">
        <f t="shared" si="174"/>
        <v>HV_SCGSFmNewCZ16rDXHP</v>
      </c>
      <c r="I1923" s="9" t="s">
        <v>1799</v>
      </c>
      <c r="J1923" t="str">
        <f t="shared" si="175"/>
        <v>HV_SCGSFmNewCZ16</v>
      </c>
      <c r="K1923" s="9" t="s">
        <v>1662</v>
      </c>
      <c r="L1923" s="9" t="s">
        <v>45</v>
      </c>
      <c r="M1923" s="9" t="str">
        <f>INDEX(key!$AS$4:$AS$7,B1923)</f>
        <v>SCG</v>
      </c>
      <c r="N1923" s="9" t="str">
        <f>INDEX(key!$I$3:$I$5,C1923)</f>
        <v>SFm</v>
      </c>
      <c r="O1923" s="9" t="str">
        <f>INDEX(key!$F$9:$F$10,D1923)</f>
        <v>New</v>
      </c>
      <c r="P1923" s="9" t="str">
        <f>INDEX(key!$AT$3:$BI$3,E1923)</f>
        <v>CZ16</v>
      </c>
      <c r="Q1923" s="9" t="str">
        <f>INDEX('HVACwts Src'!$D$7:$I$7,F1923)</f>
        <v>rDXHP</v>
      </c>
      <c r="R1923" s="36">
        <f>IF(G1923,INDEX('HVACwts Src'!$D$11:$U$164,(B1923-1)*39+(D1923-1)*19+E1923,(C1923-1)*6+F1923),0)</f>
        <v>3.7469999999999999</v>
      </c>
      <c r="T1923" t="str">
        <f t="shared" si="176"/>
        <v>HV_SCGSFmNewCZ16</v>
      </c>
      <c r="U1923" t="str">
        <f t="shared" si="177"/>
        <v>rDXHP</v>
      </c>
      <c r="V1923" s="36">
        <f t="shared" si="178"/>
        <v>3.7469999999999999</v>
      </c>
    </row>
    <row r="1924" spans="1:22" x14ac:dyDescent="0.25">
      <c r="A1924" s="86">
        <f t="shared" si="179"/>
        <v>1918</v>
      </c>
      <c r="B1924">
        <v>4</v>
      </c>
      <c r="C1924">
        <v>1</v>
      </c>
      <c r="D1924">
        <v>2</v>
      </c>
      <c r="E1924">
        <v>16</v>
      </c>
      <c r="F1924">
        <v>4</v>
      </c>
      <c r="G1924" t="b">
        <f>INDEX(key!$AT$4:$BI$7,B1924,E1924)</f>
        <v>1</v>
      </c>
      <c r="H1924" t="str">
        <f t="shared" si="174"/>
        <v>HV_SCGSFmNewCZ16rNCEH</v>
      </c>
      <c r="I1924" s="9" t="s">
        <v>1799</v>
      </c>
      <c r="J1924" t="str">
        <f t="shared" si="175"/>
        <v>HV_SCGSFmNewCZ16</v>
      </c>
      <c r="K1924" s="9" t="s">
        <v>1662</v>
      </c>
      <c r="L1924" s="9" t="s">
        <v>45</v>
      </c>
      <c r="M1924" s="9" t="str">
        <f>INDEX(key!$AS$4:$AS$7,B1924)</f>
        <v>SCG</v>
      </c>
      <c r="N1924" s="9" t="str">
        <f>INDEX(key!$I$3:$I$5,C1924)</f>
        <v>SFm</v>
      </c>
      <c r="O1924" s="9" t="str">
        <f>INDEX(key!$F$9:$F$10,D1924)</f>
        <v>New</v>
      </c>
      <c r="P1924" s="9" t="str">
        <f>INDEX(key!$AT$3:$BI$3,E1924)</f>
        <v>CZ16</v>
      </c>
      <c r="Q1924" s="9" t="str">
        <f>INDEX('HVACwts Src'!$D$7:$I$7,F1924)</f>
        <v>rNCEH</v>
      </c>
      <c r="R1924" s="36">
        <f>IF(G1924,INDEX('HVACwts Src'!$D$11:$U$164,(B1924-1)*39+(D1924-1)*19+E1924,(C1924-1)*6+F1924),0)</f>
        <v>3.7469999999999999</v>
      </c>
      <c r="T1924" t="str">
        <f t="shared" si="176"/>
        <v>HV_SCGSFmNewCZ16</v>
      </c>
      <c r="U1924" t="str">
        <f t="shared" si="177"/>
        <v>rNCEH</v>
      </c>
      <c r="V1924" s="36">
        <f t="shared" si="178"/>
        <v>3.7469999999999999</v>
      </c>
    </row>
    <row r="1925" spans="1:22" x14ac:dyDescent="0.25">
      <c r="A1925" s="86">
        <f t="shared" si="179"/>
        <v>1919</v>
      </c>
      <c r="B1925">
        <v>4</v>
      </c>
      <c r="C1925">
        <v>1</v>
      </c>
      <c r="D1925">
        <v>2</v>
      </c>
      <c r="E1925">
        <v>16</v>
      </c>
      <c r="F1925">
        <v>5</v>
      </c>
      <c r="G1925" t="b">
        <f>INDEX(key!$AT$4:$BI$7,B1925,E1925)</f>
        <v>1</v>
      </c>
      <c r="H1925" t="str">
        <f t="shared" si="174"/>
        <v>HV_SCGSFmNewCZ16rDXOH</v>
      </c>
      <c r="I1925" s="9" t="s">
        <v>1799</v>
      </c>
      <c r="J1925" t="str">
        <f t="shared" si="175"/>
        <v>HV_SCGSFmNewCZ16</v>
      </c>
      <c r="K1925" s="9" t="s">
        <v>1662</v>
      </c>
      <c r="L1925" s="9" t="s">
        <v>45</v>
      </c>
      <c r="M1925" s="9" t="str">
        <f>INDEX(key!$AS$4:$AS$7,B1925)</f>
        <v>SCG</v>
      </c>
      <c r="N1925" s="9" t="str">
        <f>INDEX(key!$I$3:$I$5,C1925)</f>
        <v>SFm</v>
      </c>
      <c r="O1925" s="9" t="str">
        <f>INDEX(key!$F$9:$F$10,D1925)</f>
        <v>New</v>
      </c>
      <c r="P1925" s="9" t="str">
        <f>INDEX(key!$AT$3:$BI$3,E1925)</f>
        <v>CZ16</v>
      </c>
      <c r="Q1925" s="9" t="str">
        <f>INDEX('HVACwts Src'!$D$7:$I$7,F1925)</f>
        <v>rDXOH</v>
      </c>
      <c r="R1925" s="36">
        <f>IF(G1925,INDEX('HVACwts Src'!$D$11:$U$164,(B1925-1)*39+(D1925-1)*19+E1925,(C1925-1)*6+F1925),0)</f>
        <v>5.2458</v>
      </c>
      <c r="T1925" t="str">
        <f t="shared" si="176"/>
        <v>HV_SCGSFmNewCZ16</v>
      </c>
      <c r="U1925" t="str">
        <f t="shared" si="177"/>
        <v>rDXOH</v>
      </c>
      <c r="V1925" s="36">
        <f t="shared" si="178"/>
        <v>5.2458</v>
      </c>
    </row>
    <row r="1926" spans="1:22" x14ac:dyDescent="0.25">
      <c r="A1926" s="86">
        <f t="shared" si="179"/>
        <v>1920</v>
      </c>
      <c r="B1926">
        <v>4</v>
      </c>
      <c r="C1926">
        <v>1</v>
      </c>
      <c r="D1926">
        <v>2</v>
      </c>
      <c r="E1926">
        <v>16</v>
      </c>
      <c r="F1926">
        <v>6</v>
      </c>
      <c r="G1926" t="b">
        <f>INDEX(key!$AT$4:$BI$7,B1926,E1926)</f>
        <v>1</v>
      </c>
      <c r="H1926" t="str">
        <f t="shared" si="174"/>
        <v>HV_SCGSFmNewCZ16rNCOH</v>
      </c>
      <c r="I1926" s="9" t="s">
        <v>1799</v>
      </c>
      <c r="J1926" t="str">
        <f t="shared" si="175"/>
        <v>HV_SCGSFmNewCZ16</v>
      </c>
      <c r="K1926" s="9" t="s">
        <v>1662</v>
      </c>
      <c r="L1926" s="9" t="s">
        <v>45</v>
      </c>
      <c r="M1926" s="9" t="str">
        <f>INDEX(key!$AS$4:$AS$7,B1926)</f>
        <v>SCG</v>
      </c>
      <c r="N1926" s="9" t="str">
        <f>INDEX(key!$I$3:$I$5,C1926)</f>
        <v>SFm</v>
      </c>
      <c r="O1926" s="9" t="str">
        <f>INDEX(key!$F$9:$F$10,D1926)</f>
        <v>New</v>
      </c>
      <c r="P1926" s="9" t="str">
        <f>INDEX(key!$AT$3:$BI$3,E1926)</f>
        <v>CZ16</v>
      </c>
      <c r="Q1926" s="9" t="str">
        <f>INDEX('HVACwts Src'!$D$7:$I$7,F1926)</f>
        <v>rNCOH</v>
      </c>
      <c r="R1926" s="36">
        <f>IF(G1926,INDEX('HVACwts Src'!$D$11:$U$164,(B1926-1)*39+(D1926-1)*19+E1926,(C1926-1)*6+F1926),0)</f>
        <v>5.2458</v>
      </c>
      <c r="T1926" t="str">
        <f t="shared" si="176"/>
        <v>HV_SCGSFmNewCZ16</v>
      </c>
      <c r="U1926" t="str">
        <f t="shared" si="177"/>
        <v>rNCOH</v>
      </c>
      <c r="V1926" s="36">
        <f t="shared" si="178"/>
        <v>5.2458</v>
      </c>
    </row>
    <row r="1927" spans="1:22" x14ac:dyDescent="0.25">
      <c r="A1927" s="86">
        <f t="shared" si="179"/>
        <v>1921</v>
      </c>
      <c r="B1927">
        <v>4</v>
      </c>
      <c r="C1927">
        <v>2</v>
      </c>
      <c r="D1927">
        <v>1</v>
      </c>
      <c r="E1927">
        <v>1</v>
      </c>
      <c r="F1927">
        <v>1</v>
      </c>
      <c r="G1927" t="b">
        <f>INDEX(key!$AT$4:$BI$7,B1927,E1927)</f>
        <v>0</v>
      </c>
      <c r="H1927" t="str">
        <f t="shared" ref="H1927:H1990" si="180">+J1927&amp;Q1927</f>
        <v>HV_SCGMFmExCZ01rDXGF</v>
      </c>
      <c r="I1927" s="9" t="s">
        <v>1799</v>
      </c>
      <c r="J1927" t="str">
        <f t="shared" ref="J1927:J1990" si="181">"HV_"&amp;M1927&amp;N1927&amp;O1927&amp;P1927</f>
        <v>HV_SCGMFmExCZ01</v>
      </c>
      <c r="K1927" s="9" t="s">
        <v>1662</v>
      </c>
      <c r="L1927" s="9" t="s">
        <v>45</v>
      </c>
      <c r="M1927" s="9" t="str">
        <f>INDEX(key!$AS$4:$AS$7,B1927)</f>
        <v>SCG</v>
      </c>
      <c r="N1927" s="9" t="str">
        <f>INDEX(key!$I$3:$I$5,C1927)</f>
        <v>MFm</v>
      </c>
      <c r="O1927" s="9" t="str">
        <f>INDEX(key!$F$9:$F$10,D1927)</f>
        <v>Ex</v>
      </c>
      <c r="P1927" s="9" t="str">
        <f>INDEX(key!$AT$3:$BI$3,E1927)</f>
        <v>CZ01</v>
      </c>
      <c r="Q1927" s="9" t="str">
        <f>INDEX('HVACwts Src'!$D$7:$I$7,F1927)</f>
        <v>rDXGF</v>
      </c>
      <c r="R1927" s="36">
        <f>IF(G1927,INDEX('HVACwts Src'!$D$11:$U$164,(B1927-1)*39+(D1927-1)*19+E1927,(C1927-1)*6+F1927),0)</f>
        <v>0</v>
      </c>
      <c r="T1927" t="str">
        <f t="shared" si="176"/>
        <v>HV_SCGMFmExCZ01</v>
      </c>
      <c r="U1927" t="str">
        <f t="shared" si="177"/>
        <v>rDXGF</v>
      </c>
      <c r="V1927" s="36">
        <f t="shared" si="178"/>
        <v>0</v>
      </c>
    </row>
    <row r="1928" spans="1:22" x14ac:dyDescent="0.25">
      <c r="A1928" s="86">
        <f t="shared" si="179"/>
        <v>1922</v>
      </c>
      <c r="B1928">
        <v>4</v>
      </c>
      <c r="C1928">
        <v>2</v>
      </c>
      <c r="D1928">
        <v>1</v>
      </c>
      <c r="E1928">
        <v>1</v>
      </c>
      <c r="F1928">
        <v>2</v>
      </c>
      <c r="G1928" t="b">
        <f>INDEX(key!$AT$4:$BI$7,B1928,E1928)</f>
        <v>0</v>
      </c>
      <c r="H1928" t="str">
        <f t="shared" si="180"/>
        <v>HV_SCGMFmExCZ01rNCGF</v>
      </c>
      <c r="I1928" s="9" t="s">
        <v>1799</v>
      </c>
      <c r="J1928" t="str">
        <f t="shared" si="181"/>
        <v>HV_SCGMFmExCZ01</v>
      </c>
      <c r="K1928" s="9" t="s">
        <v>1662</v>
      </c>
      <c r="L1928" s="9" t="s">
        <v>45</v>
      </c>
      <c r="M1928" s="9" t="str">
        <f>INDEX(key!$AS$4:$AS$7,B1928)</f>
        <v>SCG</v>
      </c>
      <c r="N1928" s="9" t="str">
        <f>INDEX(key!$I$3:$I$5,C1928)</f>
        <v>MFm</v>
      </c>
      <c r="O1928" s="9" t="str">
        <f>INDEX(key!$F$9:$F$10,D1928)</f>
        <v>Ex</v>
      </c>
      <c r="P1928" s="9" t="str">
        <f>INDEX(key!$AT$3:$BI$3,E1928)</f>
        <v>CZ01</v>
      </c>
      <c r="Q1928" s="9" t="str">
        <f>INDEX('HVACwts Src'!$D$7:$I$7,F1928)</f>
        <v>rNCGF</v>
      </c>
      <c r="R1928" s="36">
        <f>IF(G1928,INDEX('HVACwts Src'!$D$11:$U$164,(B1928-1)*39+(D1928-1)*19+E1928,(C1928-1)*6+F1928),0)</f>
        <v>0</v>
      </c>
      <c r="T1928" t="str">
        <f t="shared" ref="T1928:T1991" si="182">+J1928</f>
        <v>HV_SCGMFmExCZ01</v>
      </c>
      <c r="U1928" t="str">
        <f t="shared" ref="U1928:U1991" si="183">+Q1928</f>
        <v>rNCGF</v>
      </c>
      <c r="V1928" s="36">
        <f t="shared" ref="V1928:V1991" si="184">+R1928</f>
        <v>0</v>
      </c>
    </row>
    <row r="1929" spans="1:22" x14ac:dyDescent="0.25">
      <c r="A1929" s="86">
        <f t="shared" ref="A1929:A1992" si="185">+A1928+1</f>
        <v>1923</v>
      </c>
      <c r="B1929">
        <v>4</v>
      </c>
      <c r="C1929">
        <v>2</v>
      </c>
      <c r="D1929">
        <v>1</v>
      </c>
      <c r="E1929">
        <v>1</v>
      </c>
      <c r="F1929">
        <v>3</v>
      </c>
      <c r="G1929" t="b">
        <f>INDEX(key!$AT$4:$BI$7,B1929,E1929)</f>
        <v>0</v>
      </c>
      <c r="H1929" t="str">
        <f t="shared" si="180"/>
        <v>HV_SCGMFmExCZ01rDXHP</v>
      </c>
      <c r="I1929" s="9" t="s">
        <v>1799</v>
      </c>
      <c r="J1929" t="str">
        <f t="shared" si="181"/>
        <v>HV_SCGMFmExCZ01</v>
      </c>
      <c r="K1929" s="9" t="s">
        <v>1662</v>
      </c>
      <c r="L1929" s="9" t="s">
        <v>45</v>
      </c>
      <c r="M1929" s="9" t="str">
        <f>INDEX(key!$AS$4:$AS$7,B1929)</f>
        <v>SCG</v>
      </c>
      <c r="N1929" s="9" t="str">
        <f>INDEX(key!$I$3:$I$5,C1929)</f>
        <v>MFm</v>
      </c>
      <c r="O1929" s="9" t="str">
        <f>INDEX(key!$F$9:$F$10,D1929)</f>
        <v>Ex</v>
      </c>
      <c r="P1929" s="9" t="str">
        <f>INDEX(key!$AT$3:$BI$3,E1929)</f>
        <v>CZ01</v>
      </c>
      <c r="Q1929" s="9" t="str">
        <f>INDEX('HVACwts Src'!$D$7:$I$7,F1929)</f>
        <v>rDXHP</v>
      </c>
      <c r="R1929" s="36">
        <f>IF(G1929,INDEX('HVACwts Src'!$D$11:$U$164,(B1929-1)*39+(D1929-1)*19+E1929,(C1929-1)*6+F1929),0)</f>
        <v>0</v>
      </c>
      <c r="T1929" t="str">
        <f t="shared" si="182"/>
        <v>HV_SCGMFmExCZ01</v>
      </c>
      <c r="U1929" t="str">
        <f t="shared" si="183"/>
        <v>rDXHP</v>
      </c>
      <c r="V1929" s="36">
        <f t="shared" si="184"/>
        <v>0</v>
      </c>
    </row>
    <row r="1930" spans="1:22" x14ac:dyDescent="0.25">
      <c r="A1930" s="86">
        <f t="shared" si="185"/>
        <v>1924</v>
      </c>
      <c r="B1930">
        <v>4</v>
      </c>
      <c r="C1930">
        <v>2</v>
      </c>
      <c r="D1930">
        <v>1</v>
      </c>
      <c r="E1930">
        <v>1</v>
      </c>
      <c r="F1930">
        <v>4</v>
      </c>
      <c r="G1930" t="b">
        <f>INDEX(key!$AT$4:$BI$7,B1930,E1930)</f>
        <v>0</v>
      </c>
      <c r="H1930" t="str">
        <f t="shared" si="180"/>
        <v>HV_SCGMFmExCZ01rNCEH</v>
      </c>
      <c r="I1930" s="9" t="s">
        <v>1799</v>
      </c>
      <c r="J1930" t="str">
        <f t="shared" si="181"/>
        <v>HV_SCGMFmExCZ01</v>
      </c>
      <c r="K1930" s="9" t="s">
        <v>1662</v>
      </c>
      <c r="L1930" s="9" t="s">
        <v>45</v>
      </c>
      <c r="M1930" s="9" t="str">
        <f>INDEX(key!$AS$4:$AS$7,B1930)</f>
        <v>SCG</v>
      </c>
      <c r="N1930" s="9" t="str">
        <f>INDEX(key!$I$3:$I$5,C1930)</f>
        <v>MFm</v>
      </c>
      <c r="O1930" s="9" t="str">
        <f>INDEX(key!$F$9:$F$10,D1930)</f>
        <v>Ex</v>
      </c>
      <c r="P1930" s="9" t="str">
        <f>INDEX(key!$AT$3:$BI$3,E1930)</f>
        <v>CZ01</v>
      </c>
      <c r="Q1930" s="9" t="str">
        <f>INDEX('HVACwts Src'!$D$7:$I$7,F1930)</f>
        <v>rNCEH</v>
      </c>
      <c r="R1930" s="36">
        <f>IF(G1930,INDEX('HVACwts Src'!$D$11:$U$164,(B1930-1)*39+(D1930-1)*19+E1930,(C1930-1)*6+F1930),0)</f>
        <v>0</v>
      </c>
      <c r="T1930" t="str">
        <f t="shared" si="182"/>
        <v>HV_SCGMFmExCZ01</v>
      </c>
      <c r="U1930" t="str">
        <f t="shared" si="183"/>
        <v>rNCEH</v>
      </c>
      <c r="V1930" s="36">
        <f t="shared" si="184"/>
        <v>0</v>
      </c>
    </row>
    <row r="1931" spans="1:22" x14ac:dyDescent="0.25">
      <c r="A1931" s="86">
        <f t="shared" si="185"/>
        <v>1925</v>
      </c>
      <c r="B1931">
        <v>4</v>
      </c>
      <c r="C1931">
        <v>2</v>
      </c>
      <c r="D1931">
        <v>1</v>
      </c>
      <c r="E1931">
        <v>1</v>
      </c>
      <c r="F1931">
        <v>5</v>
      </c>
      <c r="G1931" t="b">
        <f>INDEX(key!$AT$4:$BI$7,B1931,E1931)</f>
        <v>0</v>
      </c>
      <c r="H1931" t="str">
        <f t="shared" si="180"/>
        <v>HV_SCGMFmExCZ01rDXOH</v>
      </c>
      <c r="I1931" s="9" t="s">
        <v>1799</v>
      </c>
      <c r="J1931" t="str">
        <f t="shared" si="181"/>
        <v>HV_SCGMFmExCZ01</v>
      </c>
      <c r="K1931" s="9" t="s">
        <v>1662</v>
      </c>
      <c r="L1931" s="9" t="s">
        <v>45</v>
      </c>
      <c r="M1931" s="9" t="str">
        <f>INDEX(key!$AS$4:$AS$7,B1931)</f>
        <v>SCG</v>
      </c>
      <c r="N1931" s="9" t="str">
        <f>INDEX(key!$I$3:$I$5,C1931)</f>
        <v>MFm</v>
      </c>
      <c r="O1931" s="9" t="str">
        <f>INDEX(key!$F$9:$F$10,D1931)</f>
        <v>Ex</v>
      </c>
      <c r="P1931" s="9" t="str">
        <f>INDEX(key!$AT$3:$BI$3,E1931)</f>
        <v>CZ01</v>
      </c>
      <c r="Q1931" s="9" t="str">
        <f>INDEX('HVACwts Src'!$D$7:$I$7,F1931)</f>
        <v>rDXOH</v>
      </c>
      <c r="R1931" s="36">
        <f>IF(G1931,INDEX('HVACwts Src'!$D$11:$U$164,(B1931-1)*39+(D1931-1)*19+E1931,(C1931-1)*6+F1931),0)</f>
        <v>0</v>
      </c>
      <c r="T1931" t="str">
        <f t="shared" si="182"/>
        <v>HV_SCGMFmExCZ01</v>
      </c>
      <c r="U1931" t="str">
        <f t="shared" si="183"/>
        <v>rDXOH</v>
      </c>
      <c r="V1931" s="36">
        <f t="shared" si="184"/>
        <v>0</v>
      </c>
    </row>
    <row r="1932" spans="1:22" x14ac:dyDescent="0.25">
      <c r="A1932" s="86">
        <f t="shared" si="185"/>
        <v>1926</v>
      </c>
      <c r="B1932">
        <v>4</v>
      </c>
      <c r="C1932">
        <v>2</v>
      </c>
      <c r="D1932">
        <v>1</v>
      </c>
      <c r="E1932">
        <v>1</v>
      </c>
      <c r="F1932">
        <v>6</v>
      </c>
      <c r="G1932" t="b">
        <f>INDEX(key!$AT$4:$BI$7,B1932,E1932)</f>
        <v>0</v>
      </c>
      <c r="H1932" t="str">
        <f t="shared" si="180"/>
        <v>HV_SCGMFmExCZ01rNCOH</v>
      </c>
      <c r="I1932" s="9" t="s">
        <v>1799</v>
      </c>
      <c r="J1932" t="str">
        <f t="shared" si="181"/>
        <v>HV_SCGMFmExCZ01</v>
      </c>
      <c r="K1932" s="9" t="s">
        <v>1662</v>
      </c>
      <c r="L1932" s="9" t="s">
        <v>45</v>
      </c>
      <c r="M1932" s="9" t="str">
        <f>INDEX(key!$AS$4:$AS$7,B1932)</f>
        <v>SCG</v>
      </c>
      <c r="N1932" s="9" t="str">
        <f>INDEX(key!$I$3:$I$5,C1932)</f>
        <v>MFm</v>
      </c>
      <c r="O1932" s="9" t="str">
        <f>INDEX(key!$F$9:$F$10,D1932)</f>
        <v>Ex</v>
      </c>
      <c r="P1932" s="9" t="str">
        <f>INDEX(key!$AT$3:$BI$3,E1932)</f>
        <v>CZ01</v>
      </c>
      <c r="Q1932" s="9" t="str">
        <f>INDEX('HVACwts Src'!$D$7:$I$7,F1932)</f>
        <v>rNCOH</v>
      </c>
      <c r="R1932" s="36">
        <f>IF(G1932,INDEX('HVACwts Src'!$D$11:$U$164,(B1932-1)*39+(D1932-1)*19+E1932,(C1932-1)*6+F1932),0)</f>
        <v>0</v>
      </c>
      <c r="T1932" t="str">
        <f t="shared" si="182"/>
        <v>HV_SCGMFmExCZ01</v>
      </c>
      <c r="U1932" t="str">
        <f t="shared" si="183"/>
        <v>rNCOH</v>
      </c>
      <c r="V1932" s="36">
        <f t="shared" si="184"/>
        <v>0</v>
      </c>
    </row>
    <row r="1933" spans="1:22" x14ac:dyDescent="0.25">
      <c r="A1933" s="86">
        <f t="shared" si="185"/>
        <v>1927</v>
      </c>
      <c r="B1933">
        <v>4</v>
      </c>
      <c r="C1933">
        <v>2</v>
      </c>
      <c r="D1933">
        <v>1</v>
      </c>
      <c r="E1933">
        <v>2</v>
      </c>
      <c r="F1933">
        <v>1</v>
      </c>
      <c r="G1933" t="b">
        <f>INDEX(key!$AT$4:$BI$7,B1933,E1933)</f>
        <v>0</v>
      </c>
      <c r="H1933" t="str">
        <f t="shared" si="180"/>
        <v>HV_SCGMFmExCZ02rDXGF</v>
      </c>
      <c r="I1933" s="9" t="s">
        <v>1799</v>
      </c>
      <c r="J1933" t="str">
        <f t="shared" si="181"/>
        <v>HV_SCGMFmExCZ02</v>
      </c>
      <c r="K1933" s="9" t="s">
        <v>1662</v>
      </c>
      <c r="L1933" s="9" t="s">
        <v>45</v>
      </c>
      <c r="M1933" s="9" t="str">
        <f>INDEX(key!$AS$4:$AS$7,B1933)</f>
        <v>SCG</v>
      </c>
      <c r="N1933" s="9" t="str">
        <f>INDEX(key!$I$3:$I$5,C1933)</f>
        <v>MFm</v>
      </c>
      <c r="O1933" s="9" t="str">
        <f>INDEX(key!$F$9:$F$10,D1933)</f>
        <v>Ex</v>
      </c>
      <c r="P1933" s="9" t="str">
        <f>INDEX(key!$AT$3:$BI$3,E1933)</f>
        <v>CZ02</v>
      </c>
      <c r="Q1933" s="9" t="str">
        <f>INDEX('HVACwts Src'!$D$7:$I$7,F1933)</f>
        <v>rDXGF</v>
      </c>
      <c r="R1933" s="36">
        <f>IF(G1933,INDEX('HVACwts Src'!$D$11:$U$164,(B1933-1)*39+(D1933-1)*19+E1933,(C1933-1)*6+F1933),0)</f>
        <v>0</v>
      </c>
      <c r="T1933" t="str">
        <f t="shared" si="182"/>
        <v>HV_SCGMFmExCZ02</v>
      </c>
      <c r="U1933" t="str">
        <f t="shared" si="183"/>
        <v>rDXGF</v>
      </c>
      <c r="V1933" s="36">
        <f t="shared" si="184"/>
        <v>0</v>
      </c>
    </row>
    <row r="1934" spans="1:22" x14ac:dyDescent="0.25">
      <c r="A1934" s="86">
        <f t="shared" si="185"/>
        <v>1928</v>
      </c>
      <c r="B1934">
        <v>4</v>
      </c>
      <c r="C1934">
        <v>2</v>
      </c>
      <c r="D1934">
        <v>1</v>
      </c>
      <c r="E1934">
        <v>2</v>
      </c>
      <c r="F1934">
        <v>2</v>
      </c>
      <c r="G1934" t="b">
        <f>INDEX(key!$AT$4:$BI$7,B1934,E1934)</f>
        <v>0</v>
      </c>
      <c r="H1934" t="str">
        <f t="shared" si="180"/>
        <v>HV_SCGMFmExCZ02rNCGF</v>
      </c>
      <c r="I1934" s="9" t="s">
        <v>1799</v>
      </c>
      <c r="J1934" t="str">
        <f t="shared" si="181"/>
        <v>HV_SCGMFmExCZ02</v>
      </c>
      <c r="K1934" s="9" t="s">
        <v>1662</v>
      </c>
      <c r="L1934" s="9" t="s">
        <v>45</v>
      </c>
      <c r="M1934" s="9" t="str">
        <f>INDEX(key!$AS$4:$AS$7,B1934)</f>
        <v>SCG</v>
      </c>
      <c r="N1934" s="9" t="str">
        <f>INDEX(key!$I$3:$I$5,C1934)</f>
        <v>MFm</v>
      </c>
      <c r="O1934" s="9" t="str">
        <f>INDEX(key!$F$9:$F$10,D1934)</f>
        <v>Ex</v>
      </c>
      <c r="P1934" s="9" t="str">
        <f>INDEX(key!$AT$3:$BI$3,E1934)</f>
        <v>CZ02</v>
      </c>
      <c r="Q1934" s="9" t="str">
        <f>INDEX('HVACwts Src'!$D$7:$I$7,F1934)</f>
        <v>rNCGF</v>
      </c>
      <c r="R1934" s="36">
        <f>IF(G1934,INDEX('HVACwts Src'!$D$11:$U$164,(B1934-1)*39+(D1934-1)*19+E1934,(C1934-1)*6+F1934),0)</f>
        <v>0</v>
      </c>
      <c r="T1934" t="str">
        <f t="shared" si="182"/>
        <v>HV_SCGMFmExCZ02</v>
      </c>
      <c r="U1934" t="str">
        <f t="shared" si="183"/>
        <v>rNCGF</v>
      </c>
      <c r="V1934" s="36">
        <f t="shared" si="184"/>
        <v>0</v>
      </c>
    </row>
    <row r="1935" spans="1:22" x14ac:dyDescent="0.25">
      <c r="A1935" s="86">
        <f t="shared" si="185"/>
        <v>1929</v>
      </c>
      <c r="B1935">
        <v>4</v>
      </c>
      <c r="C1935">
        <v>2</v>
      </c>
      <c r="D1935">
        <v>1</v>
      </c>
      <c r="E1935">
        <v>2</v>
      </c>
      <c r="F1935">
        <v>3</v>
      </c>
      <c r="G1935" t="b">
        <f>INDEX(key!$AT$4:$BI$7,B1935,E1935)</f>
        <v>0</v>
      </c>
      <c r="H1935" t="str">
        <f t="shared" si="180"/>
        <v>HV_SCGMFmExCZ02rDXHP</v>
      </c>
      <c r="I1935" s="9" t="s">
        <v>1799</v>
      </c>
      <c r="J1935" t="str">
        <f t="shared" si="181"/>
        <v>HV_SCGMFmExCZ02</v>
      </c>
      <c r="K1935" s="9" t="s">
        <v>1662</v>
      </c>
      <c r="L1935" s="9" t="s">
        <v>45</v>
      </c>
      <c r="M1935" s="9" t="str">
        <f>INDEX(key!$AS$4:$AS$7,B1935)</f>
        <v>SCG</v>
      </c>
      <c r="N1935" s="9" t="str">
        <f>INDEX(key!$I$3:$I$5,C1935)</f>
        <v>MFm</v>
      </c>
      <c r="O1935" s="9" t="str">
        <f>INDEX(key!$F$9:$F$10,D1935)</f>
        <v>Ex</v>
      </c>
      <c r="P1935" s="9" t="str">
        <f>INDEX(key!$AT$3:$BI$3,E1935)</f>
        <v>CZ02</v>
      </c>
      <c r="Q1935" s="9" t="str">
        <f>INDEX('HVACwts Src'!$D$7:$I$7,F1935)</f>
        <v>rDXHP</v>
      </c>
      <c r="R1935" s="36">
        <f>IF(G1935,INDEX('HVACwts Src'!$D$11:$U$164,(B1935-1)*39+(D1935-1)*19+E1935,(C1935-1)*6+F1935),0)</f>
        <v>0</v>
      </c>
      <c r="T1935" t="str">
        <f t="shared" si="182"/>
        <v>HV_SCGMFmExCZ02</v>
      </c>
      <c r="U1935" t="str">
        <f t="shared" si="183"/>
        <v>rDXHP</v>
      </c>
      <c r="V1935" s="36">
        <f t="shared" si="184"/>
        <v>0</v>
      </c>
    </row>
    <row r="1936" spans="1:22" x14ac:dyDescent="0.25">
      <c r="A1936" s="86">
        <f t="shared" si="185"/>
        <v>1930</v>
      </c>
      <c r="B1936">
        <v>4</v>
      </c>
      <c r="C1936">
        <v>2</v>
      </c>
      <c r="D1936">
        <v>1</v>
      </c>
      <c r="E1936">
        <v>2</v>
      </c>
      <c r="F1936">
        <v>4</v>
      </c>
      <c r="G1936" t="b">
        <f>INDEX(key!$AT$4:$BI$7,B1936,E1936)</f>
        <v>0</v>
      </c>
      <c r="H1936" t="str">
        <f t="shared" si="180"/>
        <v>HV_SCGMFmExCZ02rNCEH</v>
      </c>
      <c r="I1936" s="9" t="s">
        <v>1799</v>
      </c>
      <c r="J1936" t="str">
        <f t="shared" si="181"/>
        <v>HV_SCGMFmExCZ02</v>
      </c>
      <c r="K1936" s="9" t="s">
        <v>1662</v>
      </c>
      <c r="L1936" s="9" t="s">
        <v>45</v>
      </c>
      <c r="M1936" s="9" t="str">
        <f>INDEX(key!$AS$4:$AS$7,B1936)</f>
        <v>SCG</v>
      </c>
      <c r="N1936" s="9" t="str">
        <f>INDEX(key!$I$3:$I$5,C1936)</f>
        <v>MFm</v>
      </c>
      <c r="O1936" s="9" t="str">
        <f>INDEX(key!$F$9:$F$10,D1936)</f>
        <v>Ex</v>
      </c>
      <c r="P1936" s="9" t="str">
        <f>INDEX(key!$AT$3:$BI$3,E1936)</f>
        <v>CZ02</v>
      </c>
      <c r="Q1936" s="9" t="str">
        <f>INDEX('HVACwts Src'!$D$7:$I$7,F1936)</f>
        <v>rNCEH</v>
      </c>
      <c r="R1936" s="36">
        <f>IF(G1936,INDEX('HVACwts Src'!$D$11:$U$164,(B1936-1)*39+(D1936-1)*19+E1936,(C1936-1)*6+F1936),0)</f>
        <v>0</v>
      </c>
      <c r="T1936" t="str">
        <f t="shared" si="182"/>
        <v>HV_SCGMFmExCZ02</v>
      </c>
      <c r="U1936" t="str">
        <f t="shared" si="183"/>
        <v>rNCEH</v>
      </c>
      <c r="V1936" s="36">
        <f t="shared" si="184"/>
        <v>0</v>
      </c>
    </row>
    <row r="1937" spans="1:22" x14ac:dyDescent="0.25">
      <c r="A1937" s="86">
        <f t="shared" si="185"/>
        <v>1931</v>
      </c>
      <c r="B1937">
        <v>4</v>
      </c>
      <c r="C1937">
        <v>2</v>
      </c>
      <c r="D1937">
        <v>1</v>
      </c>
      <c r="E1937">
        <v>2</v>
      </c>
      <c r="F1937">
        <v>5</v>
      </c>
      <c r="G1937" t="b">
        <f>INDEX(key!$AT$4:$BI$7,B1937,E1937)</f>
        <v>0</v>
      </c>
      <c r="H1937" t="str">
        <f t="shared" si="180"/>
        <v>HV_SCGMFmExCZ02rDXOH</v>
      </c>
      <c r="I1937" s="9" t="s">
        <v>1799</v>
      </c>
      <c r="J1937" t="str">
        <f t="shared" si="181"/>
        <v>HV_SCGMFmExCZ02</v>
      </c>
      <c r="K1937" s="9" t="s">
        <v>1662</v>
      </c>
      <c r="L1937" s="9" t="s">
        <v>45</v>
      </c>
      <c r="M1937" s="9" t="str">
        <f>INDEX(key!$AS$4:$AS$7,B1937)</f>
        <v>SCG</v>
      </c>
      <c r="N1937" s="9" t="str">
        <f>INDEX(key!$I$3:$I$5,C1937)</f>
        <v>MFm</v>
      </c>
      <c r="O1937" s="9" t="str">
        <f>INDEX(key!$F$9:$F$10,D1937)</f>
        <v>Ex</v>
      </c>
      <c r="P1937" s="9" t="str">
        <f>INDEX(key!$AT$3:$BI$3,E1937)</f>
        <v>CZ02</v>
      </c>
      <c r="Q1937" s="9" t="str">
        <f>INDEX('HVACwts Src'!$D$7:$I$7,F1937)</f>
        <v>rDXOH</v>
      </c>
      <c r="R1937" s="36">
        <f>IF(G1937,INDEX('HVACwts Src'!$D$11:$U$164,(B1937-1)*39+(D1937-1)*19+E1937,(C1937-1)*6+F1937),0)</f>
        <v>0</v>
      </c>
      <c r="T1937" t="str">
        <f t="shared" si="182"/>
        <v>HV_SCGMFmExCZ02</v>
      </c>
      <c r="U1937" t="str">
        <f t="shared" si="183"/>
        <v>rDXOH</v>
      </c>
      <c r="V1937" s="36">
        <f t="shared" si="184"/>
        <v>0</v>
      </c>
    </row>
    <row r="1938" spans="1:22" x14ac:dyDescent="0.25">
      <c r="A1938" s="86">
        <f t="shared" si="185"/>
        <v>1932</v>
      </c>
      <c r="B1938">
        <v>4</v>
      </c>
      <c r="C1938">
        <v>2</v>
      </c>
      <c r="D1938">
        <v>1</v>
      </c>
      <c r="E1938">
        <v>2</v>
      </c>
      <c r="F1938">
        <v>6</v>
      </c>
      <c r="G1938" t="b">
        <f>INDEX(key!$AT$4:$BI$7,B1938,E1938)</f>
        <v>0</v>
      </c>
      <c r="H1938" t="str">
        <f t="shared" si="180"/>
        <v>HV_SCGMFmExCZ02rNCOH</v>
      </c>
      <c r="I1938" s="9" t="s">
        <v>1799</v>
      </c>
      <c r="J1938" t="str">
        <f t="shared" si="181"/>
        <v>HV_SCGMFmExCZ02</v>
      </c>
      <c r="K1938" s="9" t="s">
        <v>1662</v>
      </c>
      <c r="L1938" s="9" t="s">
        <v>45</v>
      </c>
      <c r="M1938" s="9" t="str">
        <f>INDEX(key!$AS$4:$AS$7,B1938)</f>
        <v>SCG</v>
      </c>
      <c r="N1938" s="9" t="str">
        <f>INDEX(key!$I$3:$I$5,C1938)</f>
        <v>MFm</v>
      </c>
      <c r="O1938" s="9" t="str">
        <f>INDEX(key!$F$9:$F$10,D1938)</f>
        <v>Ex</v>
      </c>
      <c r="P1938" s="9" t="str">
        <f>INDEX(key!$AT$3:$BI$3,E1938)</f>
        <v>CZ02</v>
      </c>
      <c r="Q1938" s="9" t="str">
        <f>INDEX('HVACwts Src'!$D$7:$I$7,F1938)</f>
        <v>rNCOH</v>
      </c>
      <c r="R1938" s="36">
        <f>IF(G1938,INDEX('HVACwts Src'!$D$11:$U$164,(B1938-1)*39+(D1938-1)*19+E1938,(C1938-1)*6+F1938),0)</f>
        <v>0</v>
      </c>
      <c r="T1938" t="str">
        <f t="shared" si="182"/>
        <v>HV_SCGMFmExCZ02</v>
      </c>
      <c r="U1938" t="str">
        <f t="shared" si="183"/>
        <v>rNCOH</v>
      </c>
      <c r="V1938" s="36">
        <f t="shared" si="184"/>
        <v>0</v>
      </c>
    </row>
    <row r="1939" spans="1:22" x14ac:dyDescent="0.25">
      <c r="A1939" s="86">
        <f t="shared" si="185"/>
        <v>1933</v>
      </c>
      <c r="B1939">
        <v>4</v>
      </c>
      <c r="C1939">
        <v>2</v>
      </c>
      <c r="D1939">
        <v>1</v>
      </c>
      <c r="E1939">
        <v>3</v>
      </c>
      <c r="F1939">
        <v>1</v>
      </c>
      <c r="G1939" t="b">
        <f>INDEX(key!$AT$4:$BI$7,B1939,E1939)</f>
        <v>0</v>
      </c>
      <c r="H1939" t="str">
        <f t="shared" si="180"/>
        <v>HV_SCGMFmExCZ03rDXGF</v>
      </c>
      <c r="I1939" s="9" t="s">
        <v>1799</v>
      </c>
      <c r="J1939" t="str">
        <f t="shared" si="181"/>
        <v>HV_SCGMFmExCZ03</v>
      </c>
      <c r="K1939" s="9" t="s">
        <v>1662</v>
      </c>
      <c r="L1939" s="9" t="s">
        <v>45</v>
      </c>
      <c r="M1939" s="9" t="str">
        <f>INDEX(key!$AS$4:$AS$7,B1939)</f>
        <v>SCG</v>
      </c>
      <c r="N1939" s="9" t="str">
        <f>INDEX(key!$I$3:$I$5,C1939)</f>
        <v>MFm</v>
      </c>
      <c r="O1939" s="9" t="str">
        <f>INDEX(key!$F$9:$F$10,D1939)</f>
        <v>Ex</v>
      </c>
      <c r="P1939" s="9" t="str">
        <f>INDEX(key!$AT$3:$BI$3,E1939)</f>
        <v>CZ03</v>
      </c>
      <c r="Q1939" s="9" t="str">
        <f>INDEX('HVACwts Src'!$D$7:$I$7,F1939)</f>
        <v>rDXGF</v>
      </c>
      <c r="R1939" s="36">
        <f>IF(G1939,INDEX('HVACwts Src'!$D$11:$U$164,(B1939-1)*39+(D1939-1)*19+E1939,(C1939-1)*6+F1939),0)</f>
        <v>0</v>
      </c>
      <c r="T1939" t="str">
        <f t="shared" si="182"/>
        <v>HV_SCGMFmExCZ03</v>
      </c>
      <c r="U1939" t="str">
        <f t="shared" si="183"/>
        <v>rDXGF</v>
      </c>
      <c r="V1939" s="36">
        <f t="shared" si="184"/>
        <v>0</v>
      </c>
    </row>
    <row r="1940" spans="1:22" x14ac:dyDescent="0.25">
      <c r="A1940" s="86">
        <f t="shared" si="185"/>
        <v>1934</v>
      </c>
      <c r="B1940">
        <v>4</v>
      </c>
      <c r="C1940">
        <v>2</v>
      </c>
      <c r="D1940">
        <v>1</v>
      </c>
      <c r="E1940">
        <v>3</v>
      </c>
      <c r="F1940">
        <v>2</v>
      </c>
      <c r="G1940" t="b">
        <f>INDEX(key!$AT$4:$BI$7,B1940,E1940)</f>
        <v>0</v>
      </c>
      <c r="H1940" t="str">
        <f t="shared" si="180"/>
        <v>HV_SCGMFmExCZ03rNCGF</v>
      </c>
      <c r="I1940" s="9" t="s">
        <v>1799</v>
      </c>
      <c r="J1940" t="str">
        <f t="shared" si="181"/>
        <v>HV_SCGMFmExCZ03</v>
      </c>
      <c r="K1940" s="9" t="s">
        <v>1662</v>
      </c>
      <c r="L1940" s="9" t="s">
        <v>45</v>
      </c>
      <c r="M1940" s="9" t="str">
        <f>INDEX(key!$AS$4:$AS$7,B1940)</f>
        <v>SCG</v>
      </c>
      <c r="N1940" s="9" t="str">
        <f>INDEX(key!$I$3:$I$5,C1940)</f>
        <v>MFm</v>
      </c>
      <c r="O1940" s="9" t="str">
        <f>INDEX(key!$F$9:$F$10,D1940)</f>
        <v>Ex</v>
      </c>
      <c r="P1940" s="9" t="str">
        <f>INDEX(key!$AT$3:$BI$3,E1940)</f>
        <v>CZ03</v>
      </c>
      <c r="Q1940" s="9" t="str">
        <f>INDEX('HVACwts Src'!$D$7:$I$7,F1940)</f>
        <v>rNCGF</v>
      </c>
      <c r="R1940" s="36">
        <f>IF(G1940,INDEX('HVACwts Src'!$D$11:$U$164,(B1940-1)*39+(D1940-1)*19+E1940,(C1940-1)*6+F1940),0)</f>
        <v>0</v>
      </c>
      <c r="T1940" t="str">
        <f t="shared" si="182"/>
        <v>HV_SCGMFmExCZ03</v>
      </c>
      <c r="U1940" t="str">
        <f t="shared" si="183"/>
        <v>rNCGF</v>
      </c>
      <c r="V1940" s="36">
        <f t="shared" si="184"/>
        <v>0</v>
      </c>
    </row>
    <row r="1941" spans="1:22" x14ac:dyDescent="0.25">
      <c r="A1941" s="86">
        <f t="shared" si="185"/>
        <v>1935</v>
      </c>
      <c r="B1941">
        <v>4</v>
      </c>
      <c r="C1941">
        <v>2</v>
      </c>
      <c r="D1941">
        <v>1</v>
      </c>
      <c r="E1941">
        <v>3</v>
      </c>
      <c r="F1941">
        <v>3</v>
      </c>
      <c r="G1941" t="b">
        <f>INDEX(key!$AT$4:$BI$7,B1941,E1941)</f>
        <v>0</v>
      </c>
      <c r="H1941" t="str">
        <f t="shared" si="180"/>
        <v>HV_SCGMFmExCZ03rDXHP</v>
      </c>
      <c r="I1941" s="9" t="s">
        <v>1799</v>
      </c>
      <c r="J1941" t="str">
        <f t="shared" si="181"/>
        <v>HV_SCGMFmExCZ03</v>
      </c>
      <c r="K1941" s="9" t="s">
        <v>1662</v>
      </c>
      <c r="L1941" s="9" t="s">
        <v>45</v>
      </c>
      <c r="M1941" s="9" t="str">
        <f>INDEX(key!$AS$4:$AS$7,B1941)</f>
        <v>SCG</v>
      </c>
      <c r="N1941" s="9" t="str">
        <f>INDEX(key!$I$3:$I$5,C1941)</f>
        <v>MFm</v>
      </c>
      <c r="O1941" s="9" t="str">
        <f>INDEX(key!$F$9:$F$10,D1941)</f>
        <v>Ex</v>
      </c>
      <c r="P1941" s="9" t="str">
        <f>INDEX(key!$AT$3:$BI$3,E1941)</f>
        <v>CZ03</v>
      </c>
      <c r="Q1941" s="9" t="str">
        <f>INDEX('HVACwts Src'!$D$7:$I$7,F1941)</f>
        <v>rDXHP</v>
      </c>
      <c r="R1941" s="36">
        <f>IF(G1941,INDEX('HVACwts Src'!$D$11:$U$164,(B1941-1)*39+(D1941-1)*19+E1941,(C1941-1)*6+F1941),0)</f>
        <v>0</v>
      </c>
      <c r="T1941" t="str">
        <f t="shared" si="182"/>
        <v>HV_SCGMFmExCZ03</v>
      </c>
      <c r="U1941" t="str">
        <f t="shared" si="183"/>
        <v>rDXHP</v>
      </c>
      <c r="V1941" s="36">
        <f t="shared" si="184"/>
        <v>0</v>
      </c>
    </row>
    <row r="1942" spans="1:22" x14ac:dyDescent="0.25">
      <c r="A1942" s="86">
        <f t="shared" si="185"/>
        <v>1936</v>
      </c>
      <c r="B1942">
        <v>4</v>
      </c>
      <c r="C1942">
        <v>2</v>
      </c>
      <c r="D1942">
        <v>1</v>
      </c>
      <c r="E1942">
        <v>3</v>
      </c>
      <c r="F1942">
        <v>4</v>
      </c>
      <c r="G1942" t="b">
        <f>INDEX(key!$AT$4:$BI$7,B1942,E1942)</f>
        <v>0</v>
      </c>
      <c r="H1942" t="str">
        <f t="shared" si="180"/>
        <v>HV_SCGMFmExCZ03rNCEH</v>
      </c>
      <c r="I1942" s="9" t="s">
        <v>1799</v>
      </c>
      <c r="J1942" t="str">
        <f t="shared" si="181"/>
        <v>HV_SCGMFmExCZ03</v>
      </c>
      <c r="K1942" s="9" t="s">
        <v>1662</v>
      </c>
      <c r="L1942" s="9" t="s">
        <v>45</v>
      </c>
      <c r="M1942" s="9" t="str">
        <f>INDEX(key!$AS$4:$AS$7,B1942)</f>
        <v>SCG</v>
      </c>
      <c r="N1942" s="9" t="str">
        <f>INDEX(key!$I$3:$I$5,C1942)</f>
        <v>MFm</v>
      </c>
      <c r="O1942" s="9" t="str">
        <f>INDEX(key!$F$9:$F$10,D1942)</f>
        <v>Ex</v>
      </c>
      <c r="P1942" s="9" t="str">
        <f>INDEX(key!$AT$3:$BI$3,E1942)</f>
        <v>CZ03</v>
      </c>
      <c r="Q1942" s="9" t="str">
        <f>INDEX('HVACwts Src'!$D$7:$I$7,F1942)</f>
        <v>rNCEH</v>
      </c>
      <c r="R1942" s="36">
        <f>IF(G1942,INDEX('HVACwts Src'!$D$11:$U$164,(B1942-1)*39+(D1942-1)*19+E1942,(C1942-1)*6+F1942),0)</f>
        <v>0</v>
      </c>
      <c r="T1942" t="str">
        <f t="shared" si="182"/>
        <v>HV_SCGMFmExCZ03</v>
      </c>
      <c r="U1942" t="str">
        <f t="shared" si="183"/>
        <v>rNCEH</v>
      </c>
      <c r="V1942" s="36">
        <f t="shared" si="184"/>
        <v>0</v>
      </c>
    </row>
    <row r="1943" spans="1:22" x14ac:dyDescent="0.25">
      <c r="A1943" s="86">
        <f t="shared" si="185"/>
        <v>1937</v>
      </c>
      <c r="B1943">
        <v>4</v>
      </c>
      <c r="C1943">
        <v>2</v>
      </c>
      <c r="D1943">
        <v>1</v>
      </c>
      <c r="E1943">
        <v>3</v>
      </c>
      <c r="F1943">
        <v>5</v>
      </c>
      <c r="G1943" t="b">
        <f>INDEX(key!$AT$4:$BI$7,B1943,E1943)</f>
        <v>0</v>
      </c>
      <c r="H1943" t="str">
        <f t="shared" si="180"/>
        <v>HV_SCGMFmExCZ03rDXOH</v>
      </c>
      <c r="I1943" s="9" t="s">
        <v>1799</v>
      </c>
      <c r="J1943" t="str">
        <f t="shared" si="181"/>
        <v>HV_SCGMFmExCZ03</v>
      </c>
      <c r="K1943" s="9" t="s">
        <v>1662</v>
      </c>
      <c r="L1943" s="9" t="s">
        <v>45</v>
      </c>
      <c r="M1943" s="9" t="str">
        <f>INDEX(key!$AS$4:$AS$7,B1943)</f>
        <v>SCG</v>
      </c>
      <c r="N1943" s="9" t="str">
        <f>INDEX(key!$I$3:$I$5,C1943)</f>
        <v>MFm</v>
      </c>
      <c r="O1943" s="9" t="str">
        <f>INDEX(key!$F$9:$F$10,D1943)</f>
        <v>Ex</v>
      </c>
      <c r="P1943" s="9" t="str">
        <f>INDEX(key!$AT$3:$BI$3,E1943)</f>
        <v>CZ03</v>
      </c>
      <c r="Q1943" s="9" t="str">
        <f>INDEX('HVACwts Src'!$D$7:$I$7,F1943)</f>
        <v>rDXOH</v>
      </c>
      <c r="R1943" s="36">
        <f>IF(G1943,INDEX('HVACwts Src'!$D$11:$U$164,(B1943-1)*39+(D1943-1)*19+E1943,(C1943-1)*6+F1943),0)</f>
        <v>0</v>
      </c>
      <c r="T1943" t="str">
        <f t="shared" si="182"/>
        <v>HV_SCGMFmExCZ03</v>
      </c>
      <c r="U1943" t="str">
        <f t="shared" si="183"/>
        <v>rDXOH</v>
      </c>
      <c r="V1943" s="36">
        <f t="shared" si="184"/>
        <v>0</v>
      </c>
    </row>
    <row r="1944" spans="1:22" x14ac:dyDescent="0.25">
      <c r="A1944" s="86">
        <f t="shared" si="185"/>
        <v>1938</v>
      </c>
      <c r="B1944">
        <v>4</v>
      </c>
      <c r="C1944">
        <v>2</v>
      </c>
      <c r="D1944">
        <v>1</v>
      </c>
      <c r="E1944">
        <v>3</v>
      </c>
      <c r="F1944">
        <v>6</v>
      </c>
      <c r="G1944" t="b">
        <f>INDEX(key!$AT$4:$BI$7,B1944,E1944)</f>
        <v>0</v>
      </c>
      <c r="H1944" t="str">
        <f t="shared" si="180"/>
        <v>HV_SCGMFmExCZ03rNCOH</v>
      </c>
      <c r="I1944" s="9" t="s">
        <v>1799</v>
      </c>
      <c r="J1944" t="str">
        <f t="shared" si="181"/>
        <v>HV_SCGMFmExCZ03</v>
      </c>
      <c r="K1944" s="9" t="s">
        <v>1662</v>
      </c>
      <c r="L1944" s="9" t="s">
        <v>45</v>
      </c>
      <c r="M1944" s="9" t="str">
        <f>INDEX(key!$AS$4:$AS$7,B1944)</f>
        <v>SCG</v>
      </c>
      <c r="N1944" s="9" t="str">
        <f>INDEX(key!$I$3:$I$5,C1944)</f>
        <v>MFm</v>
      </c>
      <c r="O1944" s="9" t="str">
        <f>INDEX(key!$F$9:$F$10,D1944)</f>
        <v>Ex</v>
      </c>
      <c r="P1944" s="9" t="str">
        <f>INDEX(key!$AT$3:$BI$3,E1944)</f>
        <v>CZ03</v>
      </c>
      <c r="Q1944" s="9" t="str">
        <f>INDEX('HVACwts Src'!$D$7:$I$7,F1944)</f>
        <v>rNCOH</v>
      </c>
      <c r="R1944" s="36">
        <f>IF(G1944,INDEX('HVACwts Src'!$D$11:$U$164,(B1944-1)*39+(D1944-1)*19+E1944,(C1944-1)*6+F1944),0)</f>
        <v>0</v>
      </c>
      <c r="T1944" t="str">
        <f t="shared" si="182"/>
        <v>HV_SCGMFmExCZ03</v>
      </c>
      <c r="U1944" t="str">
        <f t="shared" si="183"/>
        <v>rNCOH</v>
      </c>
      <c r="V1944" s="36">
        <f t="shared" si="184"/>
        <v>0</v>
      </c>
    </row>
    <row r="1945" spans="1:22" x14ac:dyDescent="0.25">
      <c r="A1945" s="86">
        <f t="shared" si="185"/>
        <v>1939</v>
      </c>
      <c r="B1945">
        <v>4</v>
      </c>
      <c r="C1945">
        <v>2</v>
      </c>
      <c r="D1945">
        <v>1</v>
      </c>
      <c r="E1945">
        <v>4</v>
      </c>
      <c r="F1945">
        <v>1</v>
      </c>
      <c r="G1945" t="b">
        <f>INDEX(key!$AT$4:$BI$7,B1945,E1945)</f>
        <v>0</v>
      </c>
      <c r="H1945" t="str">
        <f t="shared" si="180"/>
        <v>HV_SCGMFmExCZ04rDXGF</v>
      </c>
      <c r="I1945" s="9" t="s">
        <v>1799</v>
      </c>
      <c r="J1945" t="str">
        <f t="shared" si="181"/>
        <v>HV_SCGMFmExCZ04</v>
      </c>
      <c r="K1945" s="9" t="s">
        <v>1662</v>
      </c>
      <c r="L1945" s="9" t="s">
        <v>45</v>
      </c>
      <c r="M1945" s="9" t="str">
        <f>INDEX(key!$AS$4:$AS$7,B1945)</f>
        <v>SCG</v>
      </c>
      <c r="N1945" s="9" t="str">
        <f>INDEX(key!$I$3:$I$5,C1945)</f>
        <v>MFm</v>
      </c>
      <c r="O1945" s="9" t="str">
        <f>INDEX(key!$F$9:$F$10,D1945)</f>
        <v>Ex</v>
      </c>
      <c r="P1945" s="9" t="str">
        <f>INDEX(key!$AT$3:$BI$3,E1945)</f>
        <v>CZ04</v>
      </c>
      <c r="Q1945" s="9" t="str">
        <f>INDEX('HVACwts Src'!$D$7:$I$7,F1945)</f>
        <v>rDXGF</v>
      </c>
      <c r="R1945" s="36">
        <f>IF(G1945,INDEX('HVACwts Src'!$D$11:$U$164,(B1945-1)*39+(D1945-1)*19+E1945,(C1945-1)*6+F1945),0)</f>
        <v>0</v>
      </c>
      <c r="T1945" t="str">
        <f t="shared" si="182"/>
        <v>HV_SCGMFmExCZ04</v>
      </c>
      <c r="U1945" t="str">
        <f t="shared" si="183"/>
        <v>rDXGF</v>
      </c>
      <c r="V1945" s="36">
        <f t="shared" si="184"/>
        <v>0</v>
      </c>
    </row>
    <row r="1946" spans="1:22" x14ac:dyDescent="0.25">
      <c r="A1946" s="86">
        <f t="shared" si="185"/>
        <v>1940</v>
      </c>
      <c r="B1946">
        <v>4</v>
      </c>
      <c r="C1946">
        <v>2</v>
      </c>
      <c r="D1946">
        <v>1</v>
      </c>
      <c r="E1946">
        <v>4</v>
      </c>
      <c r="F1946">
        <v>2</v>
      </c>
      <c r="G1946" t="b">
        <f>INDEX(key!$AT$4:$BI$7,B1946,E1946)</f>
        <v>0</v>
      </c>
      <c r="H1946" t="str">
        <f t="shared" si="180"/>
        <v>HV_SCGMFmExCZ04rNCGF</v>
      </c>
      <c r="I1946" s="9" t="s">
        <v>1799</v>
      </c>
      <c r="J1946" t="str">
        <f t="shared" si="181"/>
        <v>HV_SCGMFmExCZ04</v>
      </c>
      <c r="K1946" s="9" t="s">
        <v>1662</v>
      </c>
      <c r="L1946" s="9" t="s">
        <v>45</v>
      </c>
      <c r="M1946" s="9" t="str">
        <f>INDEX(key!$AS$4:$AS$7,B1946)</f>
        <v>SCG</v>
      </c>
      <c r="N1946" s="9" t="str">
        <f>INDEX(key!$I$3:$I$5,C1946)</f>
        <v>MFm</v>
      </c>
      <c r="O1946" s="9" t="str">
        <f>INDEX(key!$F$9:$F$10,D1946)</f>
        <v>Ex</v>
      </c>
      <c r="P1946" s="9" t="str">
        <f>INDEX(key!$AT$3:$BI$3,E1946)</f>
        <v>CZ04</v>
      </c>
      <c r="Q1946" s="9" t="str">
        <f>INDEX('HVACwts Src'!$D$7:$I$7,F1946)</f>
        <v>rNCGF</v>
      </c>
      <c r="R1946" s="36">
        <f>IF(G1946,INDEX('HVACwts Src'!$D$11:$U$164,(B1946-1)*39+(D1946-1)*19+E1946,(C1946-1)*6+F1946),0)</f>
        <v>0</v>
      </c>
      <c r="T1946" t="str">
        <f t="shared" si="182"/>
        <v>HV_SCGMFmExCZ04</v>
      </c>
      <c r="U1946" t="str">
        <f t="shared" si="183"/>
        <v>rNCGF</v>
      </c>
      <c r="V1946" s="36">
        <f t="shared" si="184"/>
        <v>0</v>
      </c>
    </row>
    <row r="1947" spans="1:22" x14ac:dyDescent="0.25">
      <c r="A1947" s="86">
        <f t="shared" si="185"/>
        <v>1941</v>
      </c>
      <c r="B1947">
        <v>4</v>
      </c>
      <c r="C1947">
        <v>2</v>
      </c>
      <c r="D1947">
        <v>1</v>
      </c>
      <c r="E1947">
        <v>4</v>
      </c>
      <c r="F1947">
        <v>3</v>
      </c>
      <c r="G1947" t="b">
        <f>INDEX(key!$AT$4:$BI$7,B1947,E1947)</f>
        <v>0</v>
      </c>
      <c r="H1947" t="str">
        <f t="shared" si="180"/>
        <v>HV_SCGMFmExCZ04rDXHP</v>
      </c>
      <c r="I1947" s="9" t="s">
        <v>1799</v>
      </c>
      <c r="J1947" t="str">
        <f t="shared" si="181"/>
        <v>HV_SCGMFmExCZ04</v>
      </c>
      <c r="K1947" s="9" t="s">
        <v>1662</v>
      </c>
      <c r="L1947" s="9" t="s">
        <v>45</v>
      </c>
      <c r="M1947" s="9" t="str">
        <f>INDEX(key!$AS$4:$AS$7,B1947)</f>
        <v>SCG</v>
      </c>
      <c r="N1947" s="9" t="str">
        <f>INDEX(key!$I$3:$I$5,C1947)</f>
        <v>MFm</v>
      </c>
      <c r="O1947" s="9" t="str">
        <f>INDEX(key!$F$9:$F$10,D1947)</f>
        <v>Ex</v>
      </c>
      <c r="P1947" s="9" t="str">
        <f>INDEX(key!$AT$3:$BI$3,E1947)</f>
        <v>CZ04</v>
      </c>
      <c r="Q1947" s="9" t="str">
        <f>INDEX('HVACwts Src'!$D$7:$I$7,F1947)</f>
        <v>rDXHP</v>
      </c>
      <c r="R1947" s="36">
        <f>IF(G1947,INDEX('HVACwts Src'!$D$11:$U$164,(B1947-1)*39+(D1947-1)*19+E1947,(C1947-1)*6+F1947),0)</f>
        <v>0</v>
      </c>
      <c r="T1947" t="str">
        <f t="shared" si="182"/>
        <v>HV_SCGMFmExCZ04</v>
      </c>
      <c r="U1947" t="str">
        <f t="shared" si="183"/>
        <v>rDXHP</v>
      </c>
      <c r="V1947" s="36">
        <f t="shared" si="184"/>
        <v>0</v>
      </c>
    </row>
    <row r="1948" spans="1:22" x14ac:dyDescent="0.25">
      <c r="A1948" s="86">
        <f t="shared" si="185"/>
        <v>1942</v>
      </c>
      <c r="B1948">
        <v>4</v>
      </c>
      <c r="C1948">
        <v>2</v>
      </c>
      <c r="D1948">
        <v>1</v>
      </c>
      <c r="E1948">
        <v>4</v>
      </c>
      <c r="F1948">
        <v>4</v>
      </c>
      <c r="G1948" t="b">
        <f>INDEX(key!$AT$4:$BI$7,B1948,E1948)</f>
        <v>0</v>
      </c>
      <c r="H1948" t="str">
        <f t="shared" si="180"/>
        <v>HV_SCGMFmExCZ04rNCEH</v>
      </c>
      <c r="I1948" s="9" t="s">
        <v>1799</v>
      </c>
      <c r="J1948" t="str">
        <f t="shared" si="181"/>
        <v>HV_SCGMFmExCZ04</v>
      </c>
      <c r="K1948" s="9" t="s">
        <v>1662</v>
      </c>
      <c r="L1948" s="9" t="s">
        <v>45</v>
      </c>
      <c r="M1948" s="9" t="str">
        <f>INDEX(key!$AS$4:$AS$7,B1948)</f>
        <v>SCG</v>
      </c>
      <c r="N1948" s="9" t="str">
        <f>INDEX(key!$I$3:$I$5,C1948)</f>
        <v>MFm</v>
      </c>
      <c r="O1948" s="9" t="str">
        <f>INDEX(key!$F$9:$F$10,D1948)</f>
        <v>Ex</v>
      </c>
      <c r="P1948" s="9" t="str">
        <f>INDEX(key!$AT$3:$BI$3,E1948)</f>
        <v>CZ04</v>
      </c>
      <c r="Q1948" s="9" t="str">
        <f>INDEX('HVACwts Src'!$D$7:$I$7,F1948)</f>
        <v>rNCEH</v>
      </c>
      <c r="R1948" s="36">
        <f>IF(G1948,INDEX('HVACwts Src'!$D$11:$U$164,(B1948-1)*39+(D1948-1)*19+E1948,(C1948-1)*6+F1948),0)</f>
        <v>0</v>
      </c>
      <c r="T1948" t="str">
        <f t="shared" si="182"/>
        <v>HV_SCGMFmExCZ04</v>
      </c>
      <c r="U1948" t="str">
        <f t="shared" si="183"/>
        <v>rNCEH</v>
      </c>
      <c r="V1948" s="36">
        <f t="shared" si="184"/>
        <v>0</v>
      </c>
    </row>
    <row r="1949" spans="1:22" x14ac:dyDescent="0.25">
      <c r="A1949" s="86">
        <f t="shared" si="185"/>
        <v>1943</v>
      </c>
      <c r="B1949">
        <v>4</v>
      </c>
      <c r="C1949">
        <v>2</v>
      </c>
      <c r="D1949">
        <v>1</v>
      </c>
      <c r="E1949">
        <v>4</v>
      </c>
      <c r="F1949">
        <v>5</v>
      </c>
      <c r="G1949" t="b">
        <f>INDEX(key!$AT$4:$BI$7,B1949,E1949)</f>
        <v>0</v>
      </c>
      <c r="H1949" t="str">
        <f t="shared" si="180"/>
        <v>HV_SCGMFmExCZ04rDXOH</v>
      </c>
      <c r="I1949" s="9" t="s">
        <v>1799</v>
      </c>
      <c r="J1949" t="str">
        <f t="shared" si="181"/>
        <v>HV_SCGMFmExCZ04</v>
      </c>
      <c r="K1949" s="9" t="s">
        <v>1662</v>
      </c>
      <c r="L1949" s="9" t="s">
        <v>45</v>
      </c>
      <c r="M1949" s="9" t="str">
        <f>INDEX(key!$AS$4:$AS$7,B1949)</f>
        <v>SCG</v>
      </c>
      <c r="N1949" s="9" t="str">
        <f>INDEX(key!$I$3:$I$5,C1949)</f>
        <v>MFm</v>
      </c>
      <c r="O1949" s="9" t="str">
        <f>INDEX(key!$F$9:$F$10,D1949)</f>
        <v>Ex</v>
      </c>
      <c r="P1949" s="9" t="str">
        <f>INDEX(key!$AT$3:$BI$3,E1949)</f>
        <v>CZ04</v>
      </c>
      <c r="Q1949" s="9" t="str">
        <f>INDEX('HVACwts Src'!$D$7:$I$7,F1949)</f>
        <v>rDXOH</v>
      </c>
      <c r="R1949" s="36">
        <f>IF(G1949,INDEX('HVACwts Src'!$D$11:$U$164,(B1949-1)*39+(D1949-1)*19+E1949,(C1949-1)*6+F1949),0)</f>
        <v>0</v>
      </c>
      <c r="T1949" t="str">
        <f t="shared" si="182"/>
        <v>HV_SCGMFmExCZ04</v>
      </c>
      <c r="U1949" t="str">
        <f t="shared" si="183"/>
        <v>rDXOH</v>
      </c>
      <c r="V1949" s="36">
        <f t="shared" si="184"/>
        <v>0</v>
      </c>
    </row>
    <row r="1950" spans="1:22" x14ac:dyDescent="0.25">
      <c r="A1950" s="86">
        <f t="shared" si="185"/>
        <v>1944</v>
      </c>
      <c r="B1950">
        <v>4</v>
      </c>
      <c r="C1950">
        <v>2</v>
      </c>
      <c r="D1950">
        <v>1</v>
      </c>
      <c r="E1950">
        <v>4</v>
      </c>
      <c r="F1950">
        <v>6</v>
      </c>
      <c r="G1950" t="b">
        <f>INDEX(key!$AT$4:$BI$7,B1950,E1950)</f>
        <v>0</v>
      </c>
      <c r="H1950" t="str">
        <f t="shared" si="180"/>
        <v>HV_SCGMFmExCZ04rNCOH</v>
      </c>
      <c r="I1950" s="9" t="s">
        <v>1799</v>
      </c>
      <c r="J1950" t="str">
        <f t="shared" si="181"/>
        <v>HV_SCGMFmExCZ04</v>
      </c>
      <c r="K1950" s="9" t="s">
        <v>1662</v>
      </c>
      <c r="L1950" s="9" t="s">
        <v>45</v>
      </c>
      <c r="M1950" s="9" t="str">
        <f>INDEX(key!$AS$4:$AS$7,B1950)</f>
        <v>SCG</v>
      </c>
      <c r="N1950" s="9" t="str">
        <f>INDEX(key!$I$3:$I$5,C1950)</f>
        <v>MFm</v>
      </c>
      <c r="O1950" s="9" t="str">
        <f>INDEX(key!$F$9:$F$10,D1950)</f>
        <v>Ex</v>
      </c>
      <c r="P1950" s="9" t="str">
        <f>INDEX(key!$AT$3:$BI$3,E1950)</f>
        <v>CZ04</v>
      </c>
      <c r="Q1950" s="9" t="str">
        <f>INDEX('HVACwts Src'!$D$7:$I$7,F1950)</f>
        <v>rNCOH</v>
      </c>
      <c r="R1950" s="36">
        <f>IF(G1950,INDEX('HVACwts Src'!$D$11:$U$164,(B1950-1)*39+(D1950-1)*19+E1950,(C1950-1)*6+F1950),0)</f>
        <v>0</v>
      </c>
      <c r="T1950" t="str">
        <f t="shared" si="182"/>
        <v>HV_SCGMFmExCZ04</v>
      </c>
      <c r="U1950" t="str">
        <f t="shared" si="183"/>
        <v>rNCOH</v>
      </c>
      <c r="V1950" s="36">
        <f t="shared" si="184"/>
        <v>0</v>
      </c>
    </row>
    <row r="1951" spans="1:22" x14ac:dyDescent="0.25">
      <c r="A1951" s="86">
        <f t="shared" si="185"/>
        <v>1945</v>
      </c>
      <c r="B1951">
        <v>4</v>
      </c>
      <c r="C1951">
        <v>2</v>
      </c>
      <c r="D1951">
        <v>1</v>
      </c>
      <c r="E1951">
        <v>5</v>
      </c>
      <c r="F1951">
        <v>1</v>
      </c>
      <c r="G1951" t="b">
        <f>INDEX(key!$AT$4:$BI$7,B1951,E1951)</f>
        <v>1</v>
      </c>
      <c r="H1951" t="str">
        <f t="shared" si="180"/>
        <v>HV_SCGMFmExCZ05rDXGF</v>
      </c>
      <c r="I1951" s="9" t="s">
        <v>1799</v>
      </c>
      <c r="J1951" t="str">
        <f t="shared" si="181"/>
        <v>HV_SCGMFmExCZ05</v>
      </c>
      <c r="K1951" s="9" t="s">
        <v>1662</v>
      </c>
      <c r="L1951" s="9" t="s">
        <v>45</v>
      </c>
      <c r="M1951" s="9" t="str">
        <f>INDEX(key!$AS$4:$AS$7,B1951)</f>
        <v>SCG</v>
      </c>
      <c r="N1951" s="9" t="str">
        <f>INDEX(key!$I$3:$I$5,C1951)</f>
        <v>MFm</v>
      </c>
      <c r="O1951" s="9" t="str">
        <f>INDEX(key!$F$9:$F$10,D1951)</f>
        <v>Ex</v>
      </c>
      <c r="P1951" s="9" t="str">
        <f>INDEX(key!$AT$3:$BI$3,E1951)</f>
        <v>CZ05</v>
      </c>
      <c r="Q1951" s="9" t="str">
        <f>INDEX('HVACwts Src'!$D$7:$I$7,F1951)</f>
        <v>rDXGF</v>
      </c>
      <c r="R1951" s="36">
        <f>IF(G1951,INDEX('HVACwts Src'!$D$11:$U$164,(B1951-1)*39+(D1951-1)*19+E1951,(C1951-1)*6+F1951),0)</f>
        <v>245.48417578713966</v>
      </c>
      <c r="T1951" t="str">
        <f t="shared" si="182"/>
        <v>HV_SCGMFmExCZ05</v>
      </c>
      <c r="U1951" t="str">
        <f t="shared" si="183"/>
        <v>rDXGF</v>
      </c>
      <c r="V1951" s="36">
        <f t="shared" si="184"/>
        <v>245.48417578713966</v>
      </c>
    </row>
    <row r="1952" spans="1:22" x14ac:dyDescent="0.25">
      <c r="A1952" s="86">
        <f t="shared" si="185"/>
        <v>1946</v>
      </c>
      <c r="B1952">
        <v>4</v>
      </c>
      <c r="C1952">
        <v>2</v>
      </c>
      <c r="D1952">
        <v>1</v>
      </c>
      <c r="E1952">
        <v>5</v>
      </c>
      <c r="F1952">
        <v>2</v>
      </c>
      <c r="G1952" t="b">
        <f>INDEX(key!$AT$4:$BI$7,B1952,E1952)</f>
        <v>1</v>
      </c>
      <c r="H1952" t="str">
        <f t="shared" si="180"/>
        <v>HV_SCGMFmExCZ05rNCGF</v>
      </c>
      <c r="I1952" s="9" t="s">
        <v>1799</v>
      </c>
      <c r="J1952" t="str">
        <f t="shared" si="181"/>
        <v>HV_SCGMFmExCZ05</v>
      </c>
      <c r="K1952" s="9" t="s">
        <v>1662</v>
      </c>
      <c r="L1952" s="9" t="s">
        <v>45</v>
      </c>
      <c r="M1952" s="9" t="str">
        <f>INDEX(key!$AS$4:$AS$7,B1952)</f>
        <v>SCG</v>
      </c>
      <c r="N1952" s="9" t="str">
        <f>INDEX(key!$I$3:$I$5,C1952)</f>
        <v>MFm</v>
      </c>
      <c r="O1952" s="9" t="str">
        <f>INDEX(key!$F$9:$F$10,D1952)</f>
        <v>Ex</v>
      </c>
      <c r="P1952" s="9" t="str">
        <f>INDEX(key!$AT$3:$BI$3,E1952)</f>
        <v>CZ05</v>
      </c>
      <c r="Q1952" s="9" t="str">
        <f>INDEX('HVACwts Src'!$D$7:$I$7,F1952)</f>
        <v>rNCGF</v>
      </c>
      <c r="R1952" s="36">
        <f>IF(G1952,INDEX('HVACwts Src'!$D$11:$U$164,(B1952-1)*39+(D1952-1)*19+E1952,(C1952-1)*6+F1952),0)</f>
        <v>10455.631597753139</v>
      </c>
      <c r="T1952" t="str">
        <f t="shared" si="182"/>
        <v>HV_SCGMFmExCZ05</v>
      </c>
      <c r="U1952" t="str">
        <f t="shared" si="183"/>
        <v>rNCGF</v>
      </c>
      <c r="V1952" s="36">
        <f t="shared" si="184"/>
        <v>10455.631597753139</v>
      </c>
    </row>
    <row r="1953" spans="1:22" x14ac:dyDescent="0.25">
      <c r="A1953" s="86">
        <f t="shared" si="185"/>
        <v>1947</v>
      </c>
      <c r="B1953">
        <v>4</v>
      </c>
      <c r="C1953">
        <v>2</v>
      </c>
      <c r="D1953">
        <v>1</v>
      </c>
      <c r="E1953">
        <v>5</v>
      </c>
      <c r="F1953">
        <v>3</v>
      </c>
      <c r="G1953" t="b">
        <f>INDEX(key!$AT$4:$BI$7,B1953,E1953)</f>
        <v>1</v>
      </c>
      <c r="H1953" t="str">
        <f t="shared" si="180"/>
        <v>HV_SCGMFmExCZ05rDXHP</v>
      </c>
      <c r="I1953" s="9" t="s">
        <v>1799</v>
      </c>
      <c r="J1953" t="str">
        <f t="shared" si="181"/>
        <v>HV_SCGMFmExCZ05</v>
      </c>
      <c r="K1953" s="9" t="s">
        <v>1662</v>
      </c>
      <c r="L1953" s="9" t="s">
        <v>45</v>
      </c>
      <c r="M1953" s="9" t="str">
        <f>INDEX(key!$AS$4:$AS$7,B1953)</f>
        <v>SCG</v>
      </c>
      <c r="N1953" s="9" t="str">
        <f>INDEX(key!$I$3:$I$5,C1953)</f>
        <v>MFm</v>
      </c>
      <c r="O1953" s="9" t="str">
        <f>INDEX(key!$F$9:$F$10,D1953)</f>
        <v>Ex</v>
      </c>
      <c r="P1953" s="9" t="str">
        <f>INDEX(key!$AT$3:$BI$3,E1953)</f>
        <v>CZ05</v>
      </c>
      <c r="Q1953" s="9" t="str">
        <f>INDEX('HVACwts Src'!$D$7:$I$7,F1953)</f>
        <v>rDXHP</v>
      </c>
      <c r="R1953" s="36">
        <f>IF(G1953,INDEX('HVACwts Src'!$D$11:$U$164,(B1953-1)*39+(D1953-1)*19+E1953,(C1953-1)*6+F1953),0)</f>
        <v>35.299308026607548</v>
      </c>
      <c r="T1953" t="str">
        <f t="shared" si="182"/>
        <v>HV_SCGMFmExCZ05</v>
      </c>
      <c r="U1953" t="str">
        <f t="shared" si="183"/>
        <v>rDXHP</v>
      </c>
      <c r="V1953" s="36">
        <f t="shared" si="184"/>
        <v>35.299308026607548</v>
      </c>
    </row>
    <row r="1954" spans="1:22" x14ac:dyDescent="0.25">
      <c r="A1954" s="86">
        <f t="shared" si="185"/>
        <v>1948</v>
      </c>
      <c r="B1954">
        <v>4</v>
      </c>
      <c r="C1954">
        <v>2</v>
      </c>
      <c r="D1954">
        <v>1</v>
      </c>
      <c r="E1954">
        <v>5</v>
      </c>
      <c r="F1954">
        <v>4</v>
      </c>
      <c r="G1954" t="b">
        <f>INDEX(key!$AT$4:$BI$7,B1954,E1954)</f>
        <v>1</v>
      </c>
      <c r="H1954" t="str">
        <f t="shared" si="180"/>
        <v>HV_SCGMFmExCZ05rNCEH</v>
      </c>
      <c r="I1954" s="9" t="s">
        <v>1799</v>
      </c>
      <c r="J1954" t="str">
        <f t="shared" si="181"/>
        <v>HV_SCGMFmExCZ05</v>
      </c>
      <c r="K1954" s="9" t="s">
        <v>1662</v>
      </c>
      <c r="L1954" s="9" t="s">
        <v>45</v>
      </c>
      <c r="M1954" s="9" t="str">
        <f>INDEX(key!$AS$4:$AS$7,B1954)</f>
        <v>SCG</v>
      </c>
      <c r="N1954" s="9" t="str">
        <f>INDEX(key!$I$3:$I$5,C1954)</f>
        <v>MFm</v>
      </c>
      <c r="O1954" s="9" t="str">
        <f>INDEX(key!$F$9:$F$10,D1954)</f>
        <v>Ex</v>
      </c>
      <c r="P1954" s="9" t="str">
        <f>INDEX(key!$AT$3:$BI$3,E1954)</f>
        <v>CZ05</v>
      </c>
      <c r="Q1954" s="9" t="str">
        <f>INDEX('HVACwts Src'!$D$7:$I$7,F1954)</f>
        <v>rNCEH</v>
      </c>
      <c r="R1954" s="36">
        <f>IF(G1954,INDEX('HVACwts Src'!$D$11:$U$164,(B1954-1)*39+(D1954-1)*19+E1954,(C1954-1)*6+F1954),0)</f>
        <v>1503.4637536141909</v>
      </c>
      <c r="T1954" t="str">
        <f t="shared" si="182"/>
        <v>HV_SCGMFmExCZ05</v>
      </c>
      <c r="U1954" t="str">
        <f t="shared" si="183"/>
        <v>rNCEH</v>
      </c>
      <c r="V1954" s="36">
        <f t="shared" si="184"/>
        <v>1503.4637536141909</v>
      </c>
    </row>
    <row r="1955" spans="1:22" x14ac:dyDescent="0.25">
      <c r="A1955" s="86">
        <f t="shared" si="185"/>
        <v>1949</v>
      </c>
      <c r="B1955">
        <v>4</v>
      </c>
      <c r="C1955">
        <v>2</v>
      </c>
      <c r="D1955">
        <v>1</v>
      </c>
      <c r="E1955">
        <v>5</v>
      </c>
      <c r="F1955">
        <v>5</v>
      </c>
      <c r="G1955" t="b">
        <f>INDEX(key!$AT$4:$BI$7,B1955,E1955)</f>
        <v>1</v>
      </c>
      <c r="H1955" t="str">
        <f t="shared" si="180"/>
        <v>HV_SCGMFmExCZ05rDXOH</v>
      </c>
      <c r="I1955" s="9" t="s">
        <v>1799</v>
      </c>
      <c r="J1955" t="str">
        <f t="shared" si="181"/>
        <v>HV_SCGMFmExCZ05</v>
      </c>
      <c r="K1955" s="9" t="s">
        <v>1662</v>
      </c>
      <c r="L1955" s="9" t="s">
        <v>45</v>
      </c>
      <c r="M1955" s="9" t="str">
        <f>INDEX(key!$AS$4:$AS$7,B1955)</f>
        <v>SCG</v>
      </c>
      <c r="N1955" s="9" t="str">
        <f>INDEX(key!$I$3:$I$5,C1955)</f>
        <v>MFm</v>
      </c>
      <c r="O1955" s="9" t="str">
        <f>INDEX(key!$F$9:$F$10,D1955)</f>
        <v>Ex</v>
      </c>
      <c r="P1955" s="9" t="str">
        <f>INDEX(key!$AT$3:$BI$3,E1955)</f>
        <v>CZ05</v>
      </c>
      <c r="Q1955" s="9" t="str">
        <f>INDEX('HVACwts Src'!$D$7:$I$7,F1955)</f>
        <v>rDXOH</v>
      </c>
      <c r="R1955" s="36">
        <f>IF(G1955,INDEX('HVACwts Src'!$D$11:$U$164,(B1955-1)*39+(D1955-1)*19+E1955,(C1955-1)*6+F1955),0)</f>
        <v>30.613042572062088</v>
      </c>
      <c r="T1955" t="str">
        <f t="shared" si="182"/>
        <v>HV_SCGMFmExCZ05</v>
      </c>
      <c r="U1955" t="str">
        <f t="shared" si="183"/>
        <v>rDXOH</v>
      </c>
      <c r="V1955" s="36">
        <f t="shared" si="184"/>
        <v>30.613042572062088</v>
      </c>
    </row>
    <row r="1956" spans="1:22" x14ac:dyDescent="0.25">
      <c r="A1956" s="86">
        <f t="shared" si="185"/>
        <v>1950</v>
      </c>
      <c r="B1956">
        <v>4</v>
      </c>
      <c r="C1956">
        <v>2</v>
      </c>
      <c r="D1956">
        <v>1</v>
      </c>
      <c r="E1956">
        <v>5</v>
      </c>
      <c r="F1956">
        <v>6</v>
      </c>
      <c r="G1956" t="b">
        <f>INDEX(key!$AT$4:$BI$7,B1956,E1956)</f>
        <v>1</v>
      </c>
      <c r="H1956" t="str">
        <f t="shared" si="180"/>
        <v>HV_SCGMFmExCZ05rNCOH</v>
      </c>
      <c r="I1956" s="9" t="s">
        <v>1799</v>
      </c>
      <c r="J1956" t="str">
        <f t="shared" si="181"/>
        <v>HV_SCGMFmExCZ05</v>
      </c>
      <c r="K1956" s="9" t="s">
        <v>1662</v>
      </c>
      <c r="L1956" s="9" t="s">
        <v>45</v>
      </c>
      <c r="M1956" s="9" t="str">
        <f>INDEX(key!$AS$4:$AS$7,B1956)</f>
        <v>SCG</v>
      </c>
      <c r="N1956" s="9" t="str">
        <f>INDEX(key!$I$3:$I$5,C1956)</f>
        <v>MFm</v>
      </c>
      <c r="O1956" s="9" t="str">
        <f>INDEX(key!$F$9:$F$10,D1956)</f>
        <v>Ex</v>
      </c>
      <c r="P1956" s="9" t="str">
        <f>INDEX(key!$AT$3:$BI$3,E1956)</f>
        <v>CZ05</v>
      </c>
      <c r="Q1956" s="9" t="str">
        <f>INDEX('HVACwts Src'!$D$7:$I$7,F1956)</f>
        <v>rNCOH</v>
      </c>
      <c r="R1956" s="36">
        <f>IF(G1956,INDEX('HVACwts Src'!$D$11:$U$164,(B1956-1)*39+(D1956-1)*19+E1956,(C1956-1)*6+F1956),0)</f>
        <v>1303.8669160384331</v>
      </c>
      <c r="T1956" t="str">
        <f t="shared" si="182"/>
        <v>HV_SCGMFmExCZ05</v>
      </c>
      <c r="U1956" t="str">
        <f t="shared" si="183"/>
        <v>rNCOH</v>
      </c>
      <c r="V1956" s="36">
        <f t="shared" si="184"/>
        <v>1303.8669160384331</v>
      </c>
    </row>
    <row r="1957" spans="1:22" x14ac:dyDescent="0.25">
      <c r="A1957" s="86">
        <f t="shared" si="185"/>
        <v>1951</v>
      </c>
      <c r="B1957">
        <v>4</v>
      </c>
      <c r="C1957">
        <v>2</v>
      </c>
      <c r="D1957">
        <v>1</v>
      </c>
      <c r="E1957">
        <v>6</v>
      </c>
      <c r="F1957">
        <v>1</v>
      </c>
      <c r="G1957" t="b">
        <f>INDEX(key!$AT$4:$BI$7,B1957,E1957)</f>
        <v>1</v>
      </c>
      <c r="H1957" t="str">
        <f t="shared" si="180"/>
        <v>HV_SCGMFmExCZ06rDXGF</v>
      </c>
      <c r="I1957" s="9" t="s">
        <v>1799</v>
      </c>
      <c r="J1957" t="str">
        <f t="shared" si="181"/>
        <v>HV_SCGMFmExCZ06</v>
      </c>
      <c r="K1957" s="9" t="s">
        <v>1662</v>
      </c>
      <c r="L1957" s="9" t="s">
        <v>45</v>
      </c>
      <c r="M1957" s="9" t="str">
        <f>INDEX(key!$AS$4:$AS$7,B1957)</f>
        <v>SCG</v>
      </c>
      <c r="N1957" s="9" t="str">
        <f>INDEX(key!$I$3:$I$5,C1957)</f>
        <v>MFm</v>
      </c>
      <c r="O1957" s="9" t="str">
        <f>INDEX(key!$F$9:$F$10,D1957)</f>
        <v>Ex</v>
      </c>
      <c r="P1957" s="9" t="str">
        <f>INDEX(key!$AT$3:$BI$3,E1957)</f>
        <v>CZ06</v>
      </c>
      <c r="Q1957" s="9" t="str">
        <f>INDEX('HVACwts Src'!$D$7:$I$7,F1957)</f>
        <v>rDXGF</v>
      </c>
      <c r="R1957" s="36">
        <f>IF(G1957,INDEX('HVACwts Src'!$D$11:$U$164,(B1957-1)*39+(D1957-1)*19+E1957,(C1957-1)*6+F1957),0)</f>
        <v>77593.001634294138</v>
      </c>
      <c r="T1957" t="str">
        <f t="shared" si="182"/>
        <v>HV_SCGMFmExCZ06</v>
      </c>
      <c r="U1957" t="str">
        <f t="shared" si="183"/>
        <v>rDXGF</v>
      </c>
      <c r="V1957" s="36">
        <f t="shared" si="184"/>
        <v>77593.001634294138</v>
      </c>
    </row>
    <row r="1958" spans="1:22" x14ac:dyDescent="0.25">
      <c r="A1958" s="86">
        <f t="shared" si="185"/>
        <v>1952</v>
      </c>
      <c r="B1958">
        <v>4</v>
      </c>
      <c r="C1958">
        <v>2</v>
      </c>
      <c r="D1958">
        <v>1</v>
      </c>
      <c r="E1958">
        <v>6</v>
      </c>
      <c r="F1958">
        <v>2</v>
      </c>
      <c r="G1958" t="b">
        <f>INDEX(key!$AT$4:$BI$7,B1958,E1958)</f>
        <v>1</v>
      </c>
      <c r="H1958" t="str">
        <f t="shared" si="180"/>
        <v>HV_SCGMFmExCZ06rNCGF</v>
      </c>
      <c r="I1958" s="9" t="s">
        <v>1799</v>
      </c>
      <c r="J1958" t="str">
        <f t="shared" si="181"/>
        <v>HV_SCGMFmExCZ06</v>
      </c>
      <c r="K1958" s="9" t="s">
        <v>1662</v>
      </c>
      <c r="L1958" s="9" t="s">
        <v>45</v>
      </c>
      <c r="M1958" s="9" t="str">
        <f>INDEX(key!$AS$4:$AS$7,B1958)</f>
        <v>SCG</v>
      </c>
      <c r="N1958" s="9" t="str">
        <f>INDEX(key!$I$3:$I$5,C1958)</f>
        <v>MFm</v>
      </c>
      <c r="O1958" s="9" t="str">
        <f>INDEX(key!$F$9:$F$10,D1958)</f>
        <v>Ex</v>
      </c>
      <c r="P1958" s="9" t="str">
        <f>INDEX(key!$AT$3:$BI$3,E1958)</f>
        <v>CZ06</v>
      </c>
      <c r="Q1958" s="9" t="str">
        <f>INDEX('HVACwts Src'!$D$7:$I$7,F1958)</f>
        <v>rNCGF</v>
      </c>
      <c r="R1958" s="36">
        <f>IF(G1958,INDEX('HVACwts Src'!$D$11:$U$164,(B1958-1)*39+(D1958-1)*19+E1958,(C1958-1)*6+F1958),0)</f>
        <v>98864.213603192897</v>
      </c>
      <c r="T1958" t="str">
        <f t="shared" si="182"/>
        <v>HV_SCGMFmExCZ06</v>
      </c>
      <c r="U1958" t="str">
        <f t="shared" si="183"/>
        <v>rNCGF</v>
      </c>
      <c r="V1958" s="36">
        <f t="shared" si="184"/>
        <v>98864.213603192897</v>
      </c>
    </row>
    <row r="1959" spans="1:22" x14ac:dyDescent="0.25">
      <c r="A1959" s="86">
        <f t="shared" si="185"/>
        <v>1953</v>
      </c>
      <c r="B1959">
        <v>4</v>
      </c>
      <c r="C1959">
        <v>2</v>
      </c>
      <c r="D1959">
        <v>1</v>
      </c>
      <c r="E1959">
        <v>6</v>
      </c>
      <c r="F1959">
        <v>3</v>
      </c>
      <c r="G1959" t="b">
        <f>INDEX(key!$AT$4:$BI$7,B1959,E1959)</f>
        <v>1</v>
      </c>
      <c r="H1959" t="str">
        <f t="shared" si="180"/>
        <v>HV_SCGMFmExCZ06rDXHP</v>
      </c>
      <c r="I1959" s="9" t="s">
        <v>1799</v>
      </c>
      <c r="J1959" t="str">
        <f t="shared" si="181"/>
        <v>HV_SCGMFmExCZ06</v>
      </c>
      <c r="K1959" s="9" t="s">
        <v>1662</v>
      </c>
      <c r="L1959" s="9" t="s">
        <v>45</v>
      </c>
      <c r="M1959" s="9" t="str">
        <f>INDEX(key!$AS$4:$AS$7,B1959)</f>
        <v>SCG</v>
      </c>
      <c r="N1959" s="9" t="str">
        <f>INDEX(key!$I$3:$I$5,C1959)</f>
        <v>MFm</v>
      </c>
      <c r="O1959" s="9" t="str">
        <f>INDEX(key!$F$9:$F$10,D1959)</f>
        <v>Ex</v>
      </c>
      <c r="P1959" s="9" t="str">
        <f>INDEX(key!$AT$3:$BI$3,E1959)</f>
        <v>CZ06</v>
      </c>
      <c r="Q1959" s="9" t="str">
        <f>INDEX('HVACwts Src'!$D$7:$I$7,F1959)</f>
        <v>rDXHP</v>
      </c>
      <c r="R1959" s="36">
        <f>IF(G1959,INDEX('HVACwts Src'!$D$11:$U$164,(B1959-1)*39+(D1959-1)*19+E1959,(C1959-1)*6+F1959),0)</f>
        <v>11157.457529046564</v>
      </c>
      <c r="T1959" t="str">
        <f t="shared" si="182"/>
        <v>HV_SCGMFmExCZ06</v>
      </c>
      <c r="U1959" t="str">
        <f t="shared" si="183"/>
        <v>rDXHP</v>
      </c>
      <c r="V1959" s="36">
        <f t="shared" si="184"/>
        <v>11157.457529046564</v>
      </c>
    </row>
    <row r="1960" spans="1:22" x14ac:dyDescent="0.25">
      <c r="A1960" s="86">
        <f t="shared" si="185"/>
        <v>1954</v>
      </c>
      <c r="B1960">
        <v>4</v>
      </c>
      <c r="C1960">
        <v>2</v>
      </c>
      <c r="D1960">
        <v>1</v>
      </c>
      <c r="E1960">
        <v>6</v>
      </c>
      <c r="F1960">
        <v>4</v>
      </c>
      <c r="G1960" t="b">
        <f>INDEX(key!$AT$4:$BI$7,B1960,E1960)</f>
        <v>1</v>
      </c>
      <c r="H1960" t="str">
        <f t="shared" si="180"/>
        <v>HV_SCGMFmExCZ06rNCEH</v>
      </c>
      <c r="I1960" s="9" t="s">
        <v>1799</v>
      </c>
      <c r="J1960" t="str">
        <f t="shared" si="181"/>
        <v>HV_SCGMFmExCZ06</v>
      </c>
      <c r="K1960" s="9" t="s">
        <v>1662</v>
      </c>
      <c r="L1960" s="9" t="s">
        <v>45</v>
      </c>
      <c r="M1960" s="9" t="str">
        <f>INDEX(key!$AS$4:$AS$7,B1960)</f>
        <v>SCG</v>
      </c>
      <c r="N1960" s="9" t="str">
        <f>INDEX(key!$I$3:$I$5,C1960)</f>
        <v>MFm</v>
      </c>
      <c r="O1960" s="9" t="str">
        <f>INDEX(key!$F$9:$F$10,D1960)</f>
        <v>Ex</v>
      </c>
      <c r="P1960" s="9" t="str">
        <f>INDEX(key!$AT$3:$BI$3,E1960)</f>
        <v>CZ06</v>
      </c>
      <c r="Q1960" s="9" t="str">
        <f>INDEX('HVACwts Src'!$D$7:$I$7,F1960)</f>
        <v>rNCEH</v>
      </c>
      <c r="R1960" s="36">
        <f>IF(G1960,INDEX('HVACwts Src'!$D$11:$U$164,(B1960-1)*39+(D1960-1)*19+E1960,(C1960-1)*6+F1960),0)</f>
        <v>14216.143739600891</v>
      </c>
      <c r="T1960" t="str">
        <f t="shared" si="182"/>
        <v>HV_SCGMFmExCZ06</v>
      </c>
      <c r="U1960" t="str">
        <f t="shared" si="183"/>
        <v>rNCEH</v>
      </c>
      <c r="V1960" s="36">
        <f t="shared" si="184"/>
        <v>14216.143739600891</v>
      </c>
    </row>
    <row r="1961" spans="1:22" x14ac:dyDescent="0.25">
      <c r="A1961" s="86">
        <f t="shared" si="185"/>
        <v>1955</v>
      </c>
      <c r="B1961">
        <v>4</v>
      </c>
      <c r="C1961">
        <v>2</v>
      </c>
      <c r="D1961">
        <v>1</v>
      </c>
      <c r="E1961">
        <v>6</v>
      </c>
      <c r="F1961">
        <v>5</v>
      </c>
      <c r="G1961" t="b">
        <f>INDEX(key!$AT$4:$BI$7,B1961,E1961)</f>
        <v>1</v>
      </c>
      <c r="H1961" t="str">
        <f t="shared" si="180"/>
        <v>HV_SCGMFmExCZ06rDXOH</v>
      </c>
      <c r="I1961" s="9" t="s">
        <v>1799</v>
      </c>
      <c r="J1961" t="str">
        <f t="shared" si="181"/>
        <v>HV_SCGMFmExCZ06</v>
      </c>
      <c r="K1961" s="9" t="s">
        <v>1662</v>
      </c>
      <c r="L1961" s="9" t="s">
        <v>45</v>
      </c>
      <c r="M1961" s="9" t="str">
        <f>INDEX(key!$AS$4:$AS$7,B1961)</f>
        <v>SCG</v>
      </c>
      <c r="N1961" s="9" t="str">
        <f>INDEX(key!$I$3:$I$5,C1961)</f>
        <v>MFm</v>
      </c>
      <c r="O1961" s="9" t="str">
        <f>INDEX(key!$F$9:$F$10,D1961)</f>
        <v>Ex</v>
      </c>
      <c r="P1961" s="9" t="str">
        <f>INDEX(key!$AT$3:$BI$3,E1961)</f>
        <v>CZ06</v>
      </c>
      <c r="Q1961" s="9" t="str">
        <f>INDEX('HVACwts Src'!$D$7:$I$7,F1961)</f>
        <v>rDXOH</v>
      </c>
      <c r="R1961" s="36">
        <f>IF(G1961,INDEX('HVACwts Src'!$D$11:$U$164,(B1961-1)*39+(D1961-1)*19+E1961,(C1961-1)*6+F1961),0)</f>
        <v>9676.2158078344419</v>
      </c>
      <c r="T1961" t="str">
        <f t="shared" si="182"/>
        <v>HV_SCGMFmExCZ06</v>
      </c>
      <c r="U1961" t="str">
        <f t="shared" si="183"/>
        <v>rDXOH</v>
      </c>
      <c r="V1961" s="36">
        <f t="shared" si="184"/>
        <v>9676.2158078344419</v>
      </c>
    </row>
    <row r="1962" spans="1:22" x14ac:dyDescent="0.25">
      <c r="A1962" s="86">
        <f t="shared" si="185"/>
        <v>1956</v>
      </c>
      <c r="B1962">
        <v>4</v>
      </c>
      <c r="C1962">
        <v>2</v>
      </c>
      <c r="D1962">
        <v>1</v>
      </c>
      <c r="E1962">
        <v>6</v>
      </c>
      <c r="F1962">
        <v>6</v>
      </c>
      <c r="G1962" t="b">
        <f>INDEX(key!$AT$4:$BI$7,B1962,E1962)</f>
        <v>1</v>
      </c>
      <c r="H1962" t="str">
        <f t="shared" si="180"/>
        <v>HV_SCGMFmExCZ06rNCOH</v>
      </c>
      <c r="I1962" s="9" t="s">
        <v>1799</v>
      </c>
      <c r="J1962" t="str">
        <f t="shared" si="181"/>
        <v>HV_SCGMFmExCZ06</v>
      </c>
      <c r="K1962" s="9" t="s">
        <v>1662</v>
      </c>
      <c r="L1962" s="9" t="s">
        <v>45</v>
      </c>
      <c r="M1962" s="9" t="str">
        <f>INDEX(key!$AS$4:$AS$7,B1962)</f>
        <v>SCG</v>
      </c>
      <c r="N1962" s="9" t="str">
        <f>INDEX(key!$I$3:$I$5,C1962)</f>
        <v>MFm</v>
      </c>
      <c r="O1962" s="9" t="str">
        <f>INDEX(key!$F$9:$F$10,D1962)</f>
        <v>Ex</v>
      </c>
      <c r="P1962" s="9" t="str">
        <f>INDEX(key!$AT$3:$BI$3,E1962)</f>
        <v>CZ06</v>
      </c>
      <c r="Q1962" s="9" t="str">
        <f>INDEX('HVACwts Src'!$D$7:$I$7,F1962)</f>
        <v>rNCOH</v>
      </c>
      <c r="R1962" s="36">
        <f>IF(G1962,INDEX('HVACwts Src'!$D$11:$U$164,(B1962-1)*39+(D1962-1)*19+E1962,(C1962-1)*6+F1962),0)</f>
        <v>12328.836961419071</v>
      </c>
      <c r="T1962" t="str">
        <f t="shared" si="182"/>
        <v>HV_SCGMFmExCZ06</v>
      </c>
      <c r="U1962" t="str">
        <f t="shared" si="183"/>
        <v>rNCOH</v>
      </c>
      <c r="V1962" s="36">
        <f t="shared" si="184"/>
        <v>12328.836961419071</v>
      </c>
    </row>
    <row r="1963" spans="1:22" x14ac:dyDescent="0.25">
      <c r="A1963" s="86">
        <f t="shared" si="185"/>
        <v>1957</v>
      </c>
      <c r="B1963">
        <v>4</v>
      </c>
      <c r="C1963">
        <v>2</v>
      </c>
      <c r="D1963">
        <v>1</v>
      </c>
      <c r="E1963">
        <v>7</v>
      </c>
      <c r="F1963">
        <v>1</v>
      </c>
      <c r="G1963" t="b">
        <f>INDEX(key!$AT$4:$BI$7,B1963,E1963)</f>
        <v>0</v>
      </c>
      <c r="H1963" t="str">
        <f t="shared" si="180"/>
        <v>HV_SCGMFmExCZ07rDXGF</v>
      </c>
      <c r="I1963" s="9" t="s">
        <v>1799</v>
      </c>
      <c r="J1963" t="str">
        <f t="shared" si="181"/>
        <v>HV_SCGMFmExCZ07</v>
      </c>
      <c r="K1963" s="9" t="s">
        <v>1662</v>
      </c>
      <c r="L1963" s="9" t="s">
        <v>45</v>
      </c>
      <c r="M1963" s="9" t="str">
        <f>INDEX(key!$AS$4:$AS$7,B1963)</f>
        <v>SCG</v>
      </c>
      <c r="N1963" s="9" t="str">
        <f>INDEX(key!$I$3:$I$5,C1963)</f>
        <v>MFm</v>
      </c>
      <c r="O1963" s="9" t="str">
        <f>INDEX(key!$F$9:$F$10,D1963)</f>
        <v>Ex</v>
      </c>
      <c r="P1963" s="9" t="str">
        <f>INDEX(key!$AT$3:$BI$3,E1963)</f>
        <v>CZ07</v>
      </c>
      <c r="Q1963" s="9" t="str">
        <f>INDEX('HVACwts Src'!$D$7:$I$7,F1963)</f>
        <v>rDXGF</v>
      </c>
      <c r="R1963" s="36">
        <f>IF(G1963,INDEX('HVACwts Src'!$D$11:$U$164,(B1963-1)*39+(D1963-1)*19+E1963,(C1963-1)*6+F1963),0)</f>
        <v>0</v>
      </c>
      <c r="T1963" t="str">
        <f t="shared" si="182"/>
        <v>HV_SCGMFmExCZ07</v>
      </c>
      <c r="U1963" t="str">
        <f t="shared" si="183"/>
        <v>rDXGF</v>
      </c>
      <c r="V1963" s="36">
        <f t="shared" si="184"/>
        <v>0</v>
      </c>
    </row>
    <row r="1964" spans="1:22" x14ac:dyDescent="0.25">
      <c r="A1964" s="86">
        <f t="shared" si="185"/>
        <v>1958</v>
      </c>
      <c r="B1964">
        <v>4</v>
      </c>
      <c r="C1964">
        <v>2</v>
      </c>
      <c r="D1964">
        <v>1</v>
      </c>
      <c r="E1964">
        <v>7</v>
      </c>
      <c r="F1964">
        <v>2</v>
      </c>
      <c r="G1964" t="b">
        <f>INDEX(key!$AT$4:$BI$7,B1964,E1964)</f>
        <v>0</v>
      </c>
      <c r="H1964" t="str">
        <f t="shared" si="180"/>
        <v>HV_SCGMFmExCZ07rNCGF</v>
      </c>
      <c r="I1964" s="9" t="s">
        <v>1799</v>
      </c>
      <c r="J1964" t="str">
        <f t="shared" si="181"/>
        <v>HV_SCGMFmExCZ07</v>
      </c>
      <c r="K1964" s="9" t="s">
        <v>1662</v>
      </c>
      <c r="L1964" s="9" t="s">
        <v>45</v>
      </c>
      <c r="M1964" s="9" t="str">
        <f>INDEX(key!$AS$4:$AS$7,B1964)</f>
        <v>SCG</v>
      </c>
      <c r="N1964" s="9" t="str">
        <f>INDEX(key!$I$3:$I$5,C1964)</f>
        <v>MFm</v>
      </c>
      <c r="O1964" s="9" t="str">
        <f>INDEX(key!$F$9:$F$10,D1964)</f>
        <v>Ex</v>
      </c>
      <c r="P1964" s="9" t="str">
        <f>INDEX(key!$AT$3:$BI$3,E1964)</f>
        <v>CZ07</v>
      </c>
      <c r="Q1964" s="9" t="str">
        <f>INDEX('HVACwts Src'!$D$7:$I$7,F1964)</f>
        <v>rNCGF</v>
      </c>
      <c r="R1964" s="36">
        <f>IF(G1964,INDEX('HVACwts Src'!$D$11:$U$164,(B1964-1)*39+(D1964-1)*19+E1964,(C1964-1)*6+F1964),0)</f>
        <v>0</v>
      </c>
      <c r="T1964" t="str">
        <f t="shared" si="182"/>
        <v>HV_SCGMFmExCZ07</v>
      </c>
      <c r="U1964" t="str">
        <f t="shared" si="183"/>
        <v>rNCGF</v>
      </c>
      <c r="V1964" s="36">
        <f t="shared" si="184"/>
        <v>0</v>
      </c>
    </row>
    <row r="1965" spans="1:22" x14ac:dyDescent="0.25">
      <c r="A1965" s="86">
        <f t="shared" si="185"/>
        <v>1959</v>
      </c>
      <c r="B1965">
        <v>4</v>
      </c>
      <c r="C1965">
        <v>2</v>
      </c>
      <c r="D1965">
        <v>1</v>
      </c>
      <c r="E1965">
        <v>7</v>
      </c>
      <c r="F1965">
        <v>3</v>
      </c>
      <c r="G1965" t="b">
        <f>INDEX(key!$AT$4:$BI$7,B1965,E1965)</f>
        <v>0</v>
      </c>
      <c r="H1965" t="str">
        <f t="shared" si="180"/>
        <v>HV_SCGMFmExCZ07rDXHP</v>
      </c>
      <c r="I1965" s="9" t="s">
        <v>1799</v>
      </c>
      <c r="J1965" t="str">
        <f t="shared" si="181"/>
        <v>HV_SCGMFmExCZ07</v>
      </c>
      <c r="K1965" s="9" t="s">
        <v>1662</v>
      </c>
      <c r="L1965" s="9" t="s">
        <v>45</v>
      </c>
      <c r="M1965" s="9" t="str">
        <f>INDEX(key!$AS$4:$AS$7,B1965)</f>
        <v>SCG</v>
      </c>
      <c r="N1965" s="9" t="str">
        <f>INDEX(key!$I$3:$I$5,C1965)</f>
        <v>MFm</v>
      </c>
      <c r="O1965" s="9" t="str">
        <f>INDEX(key!$F$9:$F$10,D1965)</f>
        <v>Ex</v>
      </c>
      <c r="P1965" s="9" t="str">
        <f>INDEX(key!$AT$3:$BI$3,E1965)</f>
        <v>CZ07</v>
      </c>
      <c r="Q1965" s="9" t="str">
        <f>INDEX('HVACwts Src'!$D$7:$I$7,F1965)</f>
        <v>rDXHP</v>
      </c>
      <c r="R1965" s="36">
        <f>IF(G1965,INDEX('HVACwts Src'!$D$11:$U$164,(B1965-1)*39+(D1965-1)*19+E1965,(C1965-1)*6+F1965),0)</f>
        <v>0</v>
      </c>
      <c r="T1965" t="str">
        <f t="shared" si="182"/>
        <v>HV_SCGMFmExCZ07</v>
      </c>
      <c r="U1965" t="str">
        <f t="shared" si="183"/>
        <v>rDXHP</v>
      </c>
      <c r="V1965" s="36">
        <f t="shared" si="184"/>
        <v>0</v>
      </c>
    </row>
    <row r="1966" spans="1:22" x14ac:dyDescent="0.25">
      <c r="A1966" s="86">
        <f t="shared" si="185"/>
        <v>1960</v>
      </c>
      <c r="B1966">
        <v>4</v>
      </c>
      <c r="C1966">
        <v>2</v>
      </c>
      <c r="D1966">
        <v>1</v>
      </c>
      <c r="E1966">
        <v>7</v>
      </c>
      <c r="F1966">
        <v>4</v>
      </c>
      <c r="G1966" t="b">
        <f>INDEX(key!$AT$4:$BI$7,B1966,E1966)</f>
        <v>0</v>
      </c>
      <c r="H1966" t="str">
        <f t="shared" si="180"/>
        <v>HV_SCGMFmExCZ07rNCEH</v>
      </c>
      <c r="I1966" s="9" t="s">
        <v>1799</v>
      </c>
      <c r="J1966" t="str">
        <f t="shared" si="181"/>
        <v>HV_SCGMFmExCZ07</v>
      </c>
      <c r="K1966" s="9" t="s">
        <v>1662</v>
      </c>
      <c r="L1966" s="9" t="s">
        <v>45</v>
      </c>
      <c r="M1966" s="9" t="str">
        <f>INDEX(key!$AS$4:$AS$7,B1966)</f>
        <v>SCG</v>
      </c>
      <c r="N1966" s="9" t="str">
        <f>INDEX(key!$I$3:$I$5,C1966)</f>
        <v>MFm</v>
      </c>
      <c r="O1966" s="9" t="str">
        <f>INDEX(key!$F$9:$F$10,D1966)</f>
        <v>Ex</v>
      </c>
      <c r="P1966" s="9" t="str">
        <f>INDEX(key!$AT$3:$BI$3,E1966)</f>
        <v>CZ07</v>
      </c>
      <c r="Q1966" s="9" t="str">
        <f>INDEX('HVACwts Src'!$D$7:$I$7,F1966)</f>
        <v>rNCEH</v>
      </c>
      <c r="R1966" s="36">
        <f>IF(G1966,INDEX('HVACwts Src'!$D$11:$U$164,(B1966-1)*39+(D1966-1)*19+E1966,(C1966-1)*6+F1966),0)</f>
        <v>0</v>
      </c>
      <c r="T1966" t="str">
        <f t="shared" si="182"/>
        <v>HV_SCGMFmExCZ07</v>
      </c>
      <c r="U1966" t="str">
        <f t="shared" si="183"/>
        <v>rNCEH</v>
      </c>
      <c r="V1966" s="36">
        <f t="shared" si="184"/>
        <v>0</v>
      </c>
    </row>
    <row r="1967" spans="1:22" x14ac:dyDescent="0.25">
      <c r="A1967" s="86">
        <f t="shared" si="185"/>
        <v>1961</v>
      </c>
      <c r="B1967">
        <v>4</v>
      </c>
      <c r="C1967">
        <v>2</v>
      </c>
      <c r="D1967">
        <v>1</v>
      </c>
      <c r="E1967">
        <v>7</v>
      </c>
      <c r="F1967">
        <v>5</v>
      </c>
      <c r="G1967" t="b">
        <f>INDEX(key!$AT$4:$BI$7,B1967,E1967)</f>
        <v>0</v>
      </c>
      <c r="H1967" t="str">
        <f t="shared" si="180"/>
        <v>HV_SCGMFmExCZ07rDXOH</v>
      </c>
      <c r="I1967" s="9" t="s">
        <v>1799</v>
      </c>
      <c r="J1967" t="str">
        <f t="shared" si="181"/>
        <v>HV_SCGMFmExCZ07</v>
      </c>
      <c r="K1967" s="9" t="s">
        <v>1662</v>
      </c>
      <c r="L1967" s="9" t="s">
        <v>45</v>
      </c>
      <c r="M1967" s="9" t="str">
        <f>INDEX(key!$AS$4:$AS$7,B1967)</f>
        <v>SCG</v>
      </c>
      <c r="N1967" s="9" t="str">
        <f>INDEX(key!$I$3:$I$5,C1967)</f>
        <v>MFm</v>
      </c>
      <c r="O1967" s="9" t="str">
        <f>INDEX(key!$F$9:$F$10,D1967)</f>
        <v>Ex</v>
      </c>
      <c r="P1967" s="9" t="str">
        <f>INDEX(key!$AT$3:$BI$3,E1967)</f>
        <v>CZ07</v>
      </c>
      <c r="Q1967" s="9" t="str">
        <f>INDEX('HVACwts Src'!$D$7:$I$7,F1967)</f>
        <v>rDXOH</v>
      </c>
      <c r="R1967" s="36">
        <f>IF(G1967,INDEX('HVACwts Src'!$D$11:$U$164,(B1967-1)*39+(D1967-1)*19+E1967,(C1967-1)*6+F1967),0)</f>
        <v>0</v>
      </c>
      <c r="T1967" t="str">
        <f t="shared" si="182"/>
        <v>HV_SCGMFmExCZ07</v>
      </c>
      <c r="U1967" t="str">
        <f t="shared" si="183"/>
        <v>rDXOH</v>
      </c>
      <c r="V1967" s="36">
        <f t="shared" si="184"/>
        <v>0</v>
      </c>
    </row>
    <row r="1968" spans="1:22" x14ac:dyDescent="0.25">
      <c r="A1968" s="86">
        <f t="shared" si="185"/>
        <v>1962</v>
      </c>
      <c r="B1968">
        <v>4</v>
      </c>
      <c r="C1968">
        <v>2</v>
      </c>
      <c r="D1968">
        <v>1</v>
      </c>
      <c r="E1968">
        <v>7</v>
      </c>
      <c r="F1968">
        <v>6</v>
      </c>
      <c r="G1968" t="b">
        <f>INDEX(key!$AT$4:$BI$7,B1968,E1968)</f>
        <v>0</v>
      </c>
      <c r="H1968" t="str">
        <f t="shared" si="180"/>
        <v>HV_SCGMFmExCZ07rNCOH</v>
      </c>
      <c r="I1968" s="9" t="s">
        <v>1799</v>
      </c>
      <c r="J1968" t="str">
        <f t="shared" si="181"/>
        <v>HV_SCGMFmExCZ07</v>
      </c>
      <c r="K1968" s="9" t="s">
        <v>1662</v>
      </c>
      <c r="L1968" s="9" t="s">
        <v>45</v>
      </c>
      <c r="M1968" s="9" t="str">
        <f>INDEX(key!$AS$4:$AS$7,B1968)</f>
        <v>SCG</v>
      </c>
      <c r="N1968" s="9" t="str">
        <f>INDEX(key!$I$3:$I$5,C1968)</f>
        <v>MFm</v>
      </c>
      <c r="O1968" s="9" t="str">
        <f>INDEX(key!$F$9:$F$10,D1968)</f>
        <v>Ex</v>
      </c>
      <c r="P1968" s="9" t="str">
        <f>INDEX(key!$AT$3:$BI$3,E1968)</f>
        <v>CZ07</v>
      </c>
      <c r="Q1968" s="9" t="str">
        <f>INDEX('HVACwts Src'!$D$7:$I$7,F1968)</f>
        <v>rNCOH</v>
      </c>
      <c r="R1968" s="36">
        <f>IF(G1968,INDEX('HVACwts Src'!$D$11:$U$164,(B1968-1)*39+(D1968-1)*19+E1968,(C1968-1)*6+F1968),0)</f>
        <v>0</v>
      </c>
      <c r="T1968" t="str">
        <f t="shared" si="182"/>
        <v>HV_SCGMFmExCZ07</v>
      </c>
      <c r="U1968" t="str">
        <f t="shared" si="183"/>
        <v>rNCOH</v>
      </c>
      <c r="V1968" s="36">
        <f t="shared" si="184"/>
        <v>0</v>
      </c>
    </row>
    <row r="1969" spans="1:22" x14ac:dyDescent="0.25">
      <c r="A1969" s="86">
        <f t="shared" si="185"/>
        <v>1963</v>
      </c>
      <c r="B1969">
        <v>4</v>
      </c>
      <c r="C1969">
        <v>2</v>
      </c>
      <c r="D1969">
        <v>1</v>
      </c>
      <c r="E1969">
        <v>8</v>
      </c>
      <c r="F1969">
        <v>1</v>
      </c>
      <c r="G1969" t="b">
        <f>INDEX(key!$AT$4:$BI$7,B1969,E1969)</f>
        <v>1</v>
      </c>
      <c r="H1969" t="str">
        <f t="shared" si="180"/>
        <v>HV_SCGMFmExCZ08rDXGF</v>
      </c>
      <c r="I1969" s="9" t="s">
        <v>1799</v>
      </c>
      <c r="J1969" t="str">
        <f t="shared" si="181"/>
        <v>HV_SCGMFmExCZ08</v>
      </c>
      <c r="K1969" s="9" t="s">
        <v>1662</v>
      </c>
      <c r="L1969" s="9" t="s">
        <v>45</v>
      </c>
      <c r="M1969" s="9" t="str">
        <f>INDEX(key!$AS$4:$AS$7,B1969)</f>
        <v>SCG</v>
      </c>
      <c r="N1969" s="9" t="str">
        <f>INDEX(key!$I$3:$I$5,C1969)</f>
        <v>MFm</v>
      </c>
      <c r="O1969" s="9" t="str">
        <f>INDEX(key!$F$9:$F$10,D1969)</f>
        <v>Ex</v>
      </c>
      <c r="P1969" s="9" t="str">
        <f>INDEX(key!$AT$3:$BI$3,E1969)</f>
        <v>CZ08</v>
      </c>
      <c r="Q1969" s="9" t="str">
        <f>INDEX('HVACwts Src'!$D$7:$I$7,F1969)</f>
        <v>rDXGF</v>
      </c>
      <c r="R1969" s="36">
        <f>IF(G1969,INDEX('HVACwts Src'!$D$11:$U$164,(B1969-1)*39+(D1969-1)*19+E1969,(C1969-1)*6+F1969),0)</f>
        <v>83876.800318433103</v>
      </c>
      <c r="T1969" t="str">
        <f t="shared" si="182"/>
        <v>HV_SCGMFmExCZ08</v>
      </c>
      <c r="U1969" t="str">
        <f t="shared" si="183"/>
        <v>rDXGF</v>
      </c>
      <c r="V1969" s="36">
        <f t="shared" si="184"/>
        <v>83876.800318433103</v>
      </c>
    </row>
    <row r="1970" spans="1:22" x14ac:dyDescent="0.25">
      <c r="A1970" s="86">
        <f t="shared" si="185"/>
        <v>1964</v>
      </c>
      <c r="B1970">
        <v>4</v>
      </c>
      <c r="C1970">
        <v>2</v>
      </c>
      <c r="D1970">
        <v>1</v>
      </c>
      <c r="E1970">
        <v>8</v>
      </c>
      <c r="F1970">
        <v>2</v>
      </c>
      <c r="G1970" t="b">
        <f>INDEX(key!$AT$4:$BI$7,B1970,E1970)</f>
        <v>1</v>
      </c>
      <c r="H1970" t="str">
        <f t="shared" si="180"/>
        <v>HV_SCGMFmExCZ08rNCGF</v>
      </c>
      <c r="I1970" s="9" t="s">
        <v>1799</v>
      </c>
      <c r="J1970" t="str">
        <f t="shared" si="181"/>
        <v>HV_SCGMFmExCZ08</v>
      </c>
      <c r="K1970" s="9" t="s">
        <v>1662</v>
      </c>
      <c r="L1970" s="9" t="s">
        <v>45</v>
      </c>
      <c r="M1970" s="9" t="str">
        <f>INDEX(key!$AS$4:$AS$7,B1970)</f>
        <v>SCG</v>
      </c>
      <c r="N1970" s="9" t="str">
        <f>INDEX(key!$I$3:$I$5,C1970)</f>
        <v>MFm</v>
      </c>
      <c r="O1970" s="9" t="str">
        <f>INDEX(key!$F$9:$F$10,D1970)</f>
        <v>Ex</v>
      </c>
      <c r="P1970" s="9" t="str">
        <f>INDEX(key!$AT$3:$BI$3,E1970)</f>
        <v>CZ08</v>
      </c>
      <c r="Q1970" s="9" t="str">
        <f>INDEX('HVACwts Src'!$D$7:$I$7,F1970)</f>
        <v>rNCGF</v>
      </c>
      <c r="R1970" s="36">
        <f>IF(G1970,INDEX('HVACwts Src'!$D$11:$U$164,(B1970-1)*39+(D1970-1)*19+E1970,(C1970-1)*6+F1970),0)</f>
        <v>106479.97809052475</v>
      </c>
      <c r="T1970" t="str">
        <f t="shared" si="182"/>
        <v>HV_SCGMFmExCZ08</v>
      </c>
      <c r="U1970" t="str">
        <f t="shared" si="183"/>
        <v>rNCGF</v>
      </c>
      <c r="V1970" s="36">
        <f t="shared" si="184"/>
        <v>106479.97809052475</v>
      </c>
    </row>
    <row r="1971" spans="1:22" x14ac:dyDescent="0.25">
      <c r="A1971" s="86">
        <f t="shared" si="185"/>
        <v>1965</v>
      </c>
      <c r="B1971">
        <v>4</v>
      </c>
      <c r="C1971">
        <v>2</v>
      </c>
      <c r="D1971">
        <v>1</v>
      </c>
      <c r="E1971">
        <v>8</v>
      </c>
      <c r="F1971">
        <v>3</v>
      </c>
      <c r="G1971" t="b">
        <f>INDEX(key!$AT$4:$BI$7,B1971,E1971)</f>
        <v>1</v>
      </c>
      <c r="H1971" t="str">
        <f t="shared" si="180"/>
        <v>HV_SCGMFmExCZ08rDXHP</v>
      </c>
      <c r="I1971" s="9" t="s">
        <v>1799</v>
      </c>
      <c r="J1971" t="str">
        <f t="shared" si="181"/>
        <v>HV_SCGMFmExCZ08</v>
      </c>
      <c r="K1971" s="9" t="s">
        <v>1662</v>
      </c>
      <c r="L1971" s="9" t="s">
        <v>45</v>
      </c>
      <c r="M1971" s="9" t="str">
        <f>INDEX(key!$AS$4:$AS$7,B1971)</f>
        <v>SCG</v>
      </c>
      <c r="N1971" s="9" t="str">
        <f>INDEX(key!$I$3:$I$5,C1971)</f>
        <v>MFm</v>
      </c>
      <c r="O1971" s="9" t="str">
        <f>INDEX(key!$F$9:$F$10,D1971)</f>
        <v>Ex</v>
      </c>
      <c r="P1971" s="9" t="str">
        <f>INDEX(key!$AT$3:$BI$3,E1971)</f>
        <v>CZ08</v>
      </c>
      <c r="Q1971" s="9" t="str">
        <f>INDEX('HVACwts Src'!$D$7:$I$7,F1971)</f>
        <v>rDXHP</v>
      </c>
      <c r="R1971" s="36">
        <f>IF(G1971,INDEX('HVACwts Src'!$D$11:$U$164,(B1971-1)*39+(D1971-1)*19+E1971,(C1971-1)*6+F1971),0)</f>
        <v>12061.03408186253</v>
      </c>
      <c r="T1971" t="str">
        <f t="shared" si="182"/>
        <v>HV_SCGMFmExCZ08</v>
      </c>
      <c r="U1971" t="str">
        <f t="shared" si="183"/>
        <v>rDXHP</v>
      </c>
      <c r="V1971" s="36">
        <f t="shared" si="184"/>
        <v>12061.03408186253</v>
      </c>
    </row>
    <row r="1972" spans="1:22" x14ac:dyDescent="0.25">
      <c r="A1972" s="86">
        <f t="shared" si="185"/>
        <v>1966</v>
      </c>
      <c r="B1972">
        <v>4</v>
      </c>
      <c r="C1972">
        <v>2</v>
      </c>
      <c r="D1972">
        <v>1</v>
      </c>
      <c r="E1972">
        <v>8</v>
      </c>
      <c r="F1972">
        <v>4</v>
      </c>
      <c r="G1972" t="b">
        <f>INDEX(key!$AT$4:$BI$7,B1972,E1972)</f>
        <v>1</v>
      </c>
      <c r="H1972" t="str">
        <f t="shared" si="180"/>
        <v>HV_SCGMFmExCZ08rNCEH</v>
      </c>
      <c r="I1972" s="9" t="s">
        <v>1799</v>
      </c>
      <c r="J1972" t="str">
        <f t="shared" si="181"/>
        <v>HV_SCGMFmExCZ08</v>
      </c>
      <c r="K1972" s="9" t="s">
        <v>1662</v>
      </c>
      <c r="L1972" s="9" t="s">
        <v>45</v>
      </c>
      <c r="M1972" s="9" t="str">
        <f>INDEX(key!$AS$4:$AS$7,B1972)</f>
        <v>SCG</v>
      </c>
      <c r="N1972" s="9" t="str">
        <f>INDEX(key!$I$3:$I$5,C1972)</f>
        <v>MFm</v>
      </c>
      <c r="O1972" s="9" t="str">
        <f>INDEX(key!$F$9:$F$10,D1972)</f>
        <v>Ex</v>
      </c>
      <c r="P1972" s="9" t="str">
        <f>INDEX(key!$AT$3:$BI$3,E1972)</f>
        <v>CZ08</v>
      </c>
      <c r="Q1972" s="9" t="str">
        <f>INDEX('HVACwts Src'!$D$7:$I$7,F1972)</f>
        <v>rNCEH</v>
      </c>
      <c r="R1972" s="36">
        <f>IF(G1972,INDEX('HVACwts Src'!$D$11:$U$164,(B1972-1)*39+(D1972-1)*19+E1972,(C1972-1)*6+F1972),0)</f>
        <v>15311.24983201774</v>
      </c>
      <c r="T1972" t="str">
        <f t="shared" si="182"/>
        <v>HV_SCGMFmExCZ08</v>
      </c>
      <c r="U1972" t="str">
        <f t="shared" si="183"/>
        <v>rNCEH</v>
      </c>
      <c r="V1972" s="36">
        <f t="shared" si="184"/>
        <v>15311.24983201774</v>
      </c>
    </row>
    <row r="1973" spans="1:22" x14ac:dyDescent="0.25">
      <c r="A1973" s="86">
        <f t="shared" si="185"/>
        <v>1967</v>
      </c>
      <c r="B1973">
        <v>4</v>
      </c>
      <c r="C1973">
        <v>2</v>
      </c>
      <c r="D1973">
        <v>1</v>
      </c>
      <c r="E1973">
        <v>8</v>
      </c>
      <c r="F1973">
        <v>5</v>
      </c>
      <c r="G1973" t="b">
        <f>INDEX(key!$AT$4:$BI$7,B1973,E1973)</f>
        <v>1</v>
      </c>
      <c r="H1973" t="str">
        <f t="shared" si="180"/>
        <v>HV_SCGMFmExCZ08rDXOH</v>
      </c>
      <c r="I1973" s="9" t="s">
        <v>1799</v>
      </c>
      <c r="J1973" t="str">
        <f t="shared" si="181"/>
        <v>HV_SCGMFmExCZ08</v>
      </c>
      <c r="K1973" s="9" t="s">
        <v>1662</v>
      </c>
      <c r="L1973" s="9" t="s">
        <v>45</v>
      </c>
      <c r="M1973" s="9" t="str">
        <f>INDEX(key!$AS$4:$AS$7,B1973)</f>
        <v>SCG</v>
      </c>
      <c r="N1973" s="9" t="str">
        <f>INDEX(key!$I$3:$I$5,C1973)</f>
        <v>MFm</v>
      </c>
      <c r="O1973" s="9" t="str">
        <f>INDEX(key!$F$9:$F$10,D1973)</f>
        <v>Ex</v>
      </c>
      <c r="P1973" s="9" t="str">
        <f>INDEX(key!$AT$3:$BI$3,E1973)</f>
        <v>CZ08</v>
      </c>
      <c r="Q1973" s="9" t="str">
        <f>INDEX('HVACwts Src'!$D$7:$I$7,F1973)</f>
        <v>rDXOH</v>
      </c>
      <c r="R1973" s="36">
        <f>IF(G1973,INDEX('HVACwts Src'!$D$11:$U$164,(B1973-1)*39+(D1973-1)*19+E1973,(C1973-1)*6+F1973),0)</f>
        <v>10459.835346711014</v>
      </c>
      <c r="T1973" t="str">
        <f t="shared" si="182"/>
        <v>HV_SCGMFmExCZ08</v>
      </c>
      <c r="U1973" t="str">
        <f t="shared" si="183"/>
        <v>rDXOH</v>
      </c>
      <c r="V1973" s="36">
        <f t="shared" si="184"/>
        <v>10459.835346711014</v>
      </c>
    </row>
    <row r="1974" spans="1:22" x14ac:dyDescent="0.25">
      <c r="A1974" s="86">
        <f t="shared" si="185"/>
        <v>1968</v>
      </c>
      <c r="B1974">
        <v>4</v>
      </c>
      <c r="C1974">
        <v>2</v>
      </c>
      <c r="D1974">
        <v>1</v>
      </c>
      <c r="E1974">
        <v>8</v>
      </c>
      <c r="F1974">
        <v>6</v>
      </c>
      <c r="G1974" t="b">
        <f>INDEX(key!$AT$4:$BI$7,B1974,E1974)</f>
        <v>1</v>
      </c>
      <c r="H1974" t="str">
        <f t="shared" si="180"/>
        <v>HV_SCGMFmExCZ08rNCOH</v>
      </c>
      <c r="I1974" s="9" t="s">
        <v>1799</v>
      </c>
      <c r="J1974" t="str">
        <f t="shared" si="181"/>
        <v>HV_SCGMFmExCZ08</v>
      </c>
      <c r="K1974" s="9" t="s">
        <v>1662</v>
      </c>
      <c r="L1974" s="9" t="s">
        <v>45</v>
      </c>
      <c r="M1974" s="9" t="str">
        <f>INDEX(key!$AS$4:$AS$7,B1974)</f>
        <v>SCG</v>
      </c>
      <c r="N1974" s="9" t="str">
        <f>INDEX(key!$I$3:$I$5,C1974)</f>
        <v>MFm</v>
      </c>
      <c r="O1974" s="9" t="str">
        <f>INDEX(key!$F$9:$F$10,D1974)</f>
        <v>Ex</v>
      </c>
      <c r="P1974" s="9" t="str">
        <f>INDEX(key!$AT$3:$BI$3,E1974)</f>
        <v>CZ08</v>
      </c>
      <c r="Q1974" s="9" t="str">
        <f>INDEX('HVACwts Src'!$D$7:$I$7,F1974)</f>
        <v>rNCOH</v>
      </c>
      <c r="R1974" s="36">
        <f>IF(G1974,INDEX('HVACwts Src'!$D$11:$U$164,(B1974-1)*39+(D1974-1)*19+E1974,(C1974-1)*6+F1974),0)</f>
        <v>13278.558961714707</v>
      </c>
      <c r="T1974" t="str">
        <f t="shared" si="182"/>
        <v>HV_SCGMFmExCZ08</v>
      </c>
      <c r="U1974" t="str">
        <f t="shared" si="183"/>
        <v>rNCOH</v>
      </c>
      <c r="V1974" s="36">
        <f t="shared" si="184"/>
        <v>13278.558961714707</v>
      </c>
    </row>
    <row r="1975" spans="1:22" x14ac:dyDescent="0.25">
      <c r="A1975" s="86">
        <f t="shared" si="185"/>
        <v>1969</v>
      </c>
      <c r="B1975">
        <v>4</v>
      </c>
      <c r="C1975">
        <v>2</v>
      </c>
      <c r="D1975">
        <v>1</v>
      </c>
      <c r="E1975">
        <v>9</v>
      </c>
      <c r="F1975">
        <v>1</v>
      </c>
      <c r="G1975" t="b">
        <f>INDEX(key!$AT$4:$BI$7,B1975,E1975)</f>
        <v>1</v>
      </c>
      <c r="H1975" t="str">
        <f t="shared" si="180"/>
        <v>HV_SCGMFmExCZ09rDXGF</v>
      </c>
      <c r="I1975" s="9" t="s">
        <v>1799</v>
      </c>
      <c r="J1975" t="str">
        <f t="shared" si="181"/>
        <v>HV_SCGMFmExCZ09</v>
      </c>
      <c r="K1975" s="9" t="s">
        <v>1662</v>
      </c>
      <c r="L1975" s="9" t="s">
        <v>45</v>
      </c>
      <c r="M1975" s="9" t="str">
        <f>INDEX(key!$AS$4:$AS$7,B1975)</f>
        <v>SCG</v>
      </c>
      <c r="N1975" s="9" t="str">
        <f>INDEX(key!$I$3:$I$5,C1975)</f>
        <v>MFm</v>
      </c>
      <c r="O1975" s="9" t="str">
        <f>INDEX(key!$F$9:$F$10,D1975)</f>
        <v>Ex</v>
      </c>
      <c r="P1975" s="9" t="str">
        <f>INDEX(key!$AT$3:$BI$3,E1975)</f>
        <v>CZ09</v>
      </c>
      <c r="Q1975" s="9" t="str">
        <f>INDEX('HVACwts Src'!$D$7:$I$7,F1975)</f>
        <v>rDXGF</v>
      </c>
      <c r="R1975" s="36">
        <f>IF(G1975,INDEX('HVACwts Src'!$D$11:$U$164,(B1975-1)*39+(D1975-1)*19+E1975,(C1975-1)*6+F1975),0)</f>
        <v>271272.07171500369</v>
      </c>
      <c r="T1975" t="str">
        <f t="shared" si="182"/>
        <v>HV_SCGMFmExCZ09</v>
      </c>
      <c r="U1975" t="str">
        <f t="shared" si="183"/>
        <v>rDXGF</v>
      </c>
      <c r="V1975" s="36">
        <f t="shared" si="184"/>
        <v>271272.07171500369</v>
      </c>
    </row>
    <row r="1976" spans="1:22" x14ac:dyDescent="0.25">
      <c r="A1976" s="86">
        <f t="shared" si="185"/>
        <v>1970</v>
      </c>
      <c r="B1976">
        <v>4</v>
      </c>
      <c r="C1976">
        <v>2</v>
      </c>
      <c r="D1976">
        <v>1</v>
      </c>
      <c r="E1976">
        <v>9</v>
      </c>
      <c r="F1976">
        <v>2</v>
      </c>
      <c r="G1976" t="b">
        <f>INDEX(key!$AT$4:$BI$7,B1976,E1976)</f>
        <v>1</v>
      </c>
      <c r="H1976" t="str">
        <f t="shared" si="180"/>
        <v>HV_SCGMFmExCZ09rNCGF</v>
      </c>
      <c r="I1976" s="9" t="s">
        <v>1799</v>
      </c>
      <c r="J1976" t="str">
        <f t="shared" si="181"/>
        <v>HV_SCGMFmExCZ09</v>
      </c>
      <c r="K1976" s="9" t="s">
        <v>1662</v>
      </c>
      <c r="L1976" s="9" t="s">
        <v>45</v>
      </c>
      <c r="M1976" s="9" t="str">
        <f>INDEX(key!$AS$4:$AS$7,B1976)</f>
        <v>SCG</v>
      </c>
      <c r="N1976" s="9" t="str">
        <f>INDEX(key!$I$3:$I$5,C1976)</f>
        <v>MFm</v>
      </c>
      <c r="O1976" s="9" t="str">
        <f>INDEX(key!$F$9:$F$10,D1976)</f>
        <v>Ex</v>
      </c>
      <c r="P1976" s="9" t="str">
        <f>INDEX(key!$AT$3:$BI$3,E1976)</f>
        <v>CZ09</v>
      </c>
      <c r="Q1976" s="9" t="str">
        <f>INDEX('HVACwts Src'!$D$7:$I$7,F1976)</f>
        <v>rNCGF</v>
      </c>
      <c r="R1976" s="36">
        <f>IF(G1976,INDEX('HVACwts Src'!$D$11:$U$164,(B1976-1)*39+(D1976-1)*19+E1976,(C1976-1)*6+F1976),0)</f>
        <v>135383.5465134368</v>
      </c>
      <c r="T1976" t="str">
        <f t="shared" si="182"/>
        <v>HV_SCGMFmExCZ09</v>
      </c>
      <c r="U1976" t="str">
        <f t="shared" si="183"/>
        <v>rNCGF</v>
      </c>
      <c r="V1976" s="36">
        <f t="shared" si="184"/>
        <v>135383.5465134368</v>
      </c>
    </row>
    <row r="1977" spans="1:22" x14ac:dyDescent="0.25">
      <c r="A1977" s="86">
        <f t="shared" si="185"/>
        <v>1971</v>
      </c>
      <c r="B1977">
        <v>4</v>
      </c>
      <c r="C1977">
        <v>2</v>
      </c>
      <c r="D1977">
        <v>1</v>
      </c>
      <c r="E1977">
        <v>9</v>
      </c>
      <c r="F1977">
        <v>3</v>
      </c>
      <c r="G1977" t="b">
        <f>INDEX(key!$AT$4:$BI$7,B1977,E1977)</f>
        <v>1</v>
      </c>
      <c r="H1977" t="str">
        <f t="shared" si="180"/>
        <v>HV_SCGMFmExCZ09rDXHP</v>
      </c>
      <c r="I1977" s="9" t="s">
        <v>1799</v>
      </c>
      <c r="J1977" t="str">
        <f t="shared" si="181"/>
        <v>HV_SCGMFmExCZ09</v>
      </c>
      <c r="K1977" s="9" t="s">
        <v>1662</v>
      </c>
      <c r="L1977" s="9" t="s">
        <v>45</v>
      </c>
      <c r="M1977" s="9" t="str">
        <f>INDEX(key!$AS$4:$AS$7,B1977)</f>
        <v>SCG</v>
      </c>
      <c r="N1977" s="9" t="str">
        <f>INDEX(key!$I$3:$I$5,C1977)</f>
        <v>MFm</v>
      </c>
      <c r="O1977" s="9" t="str">
        <f>INDEX(key!$F$9:$F$10,D1977)</f>
        <v>Ex</v>
      </c>
      <c r="P1977" s="9" t="str">
        <f>INDEX(key!$AT$3:$BI$3,E1977)</f>
        <v>CZ09</v>
      </c>
      <c r="Q1977" s="9" t="str">
        <f>INDEX('HVACwts Src'!$D$7:$I$7,F1977)</f>
        <v>rDXHP</v>
      </c>
      <c r="R1977" s="36">
        <f>IF(G1977,INDEX('HVACwts Src'!$D$11:$U$164,(B1977-1)*39+(D1977-1)*19+E1977,(C1977-1)*6+F1977),0)</f>
        <v>39007.469168957876</v>
      </c>
      <c r="T1977" t="str">
        <f t="shared" si="182"/>
        <v>HV_SCGMFmExCZ09</v>
      </c>
      <c r="U1977" t="str">
        <f t="shared" si="183"/>
        <v>rDXHP</v>
      </c>
      <c r="V1977" s="36">
        <f t="shared" si="184"/>
        <v>39007.469168957876</v>
      </c>
    </row>
    <row r="1978" spans="1:22" x14ac:dyDescent="0.25">
      <c r="A1978" s="86">
        <f t="shared" si="185"/>
        <v>1972</v>
      </c>
      <c r="B1978">
        <v>4</v>
      </c>
      <c r="C1978">
        <v>2</v>
      </c>
      <c r="D1978">
        <v>1</v>
      </c>
      <c r="E1978">
        <v>9</v>
      </c>
      <c r="F1978">
        <v>4</v>
      </c>
      <c r="G1978" t="b">
        <f>INDEX(key!$AT$4:$BI$7,B1978,E1978)</f>
        <v>1</v>
      </c>
      <c r="H1978" t="str">
        <f t="shared" si="180"/>
        <v>HV_SCGMFmExCZ09rNCEH</v>
      </c>
      <c r="I1978" s="9" t="s">
        <v>1799</v>
      </c>
      <c r="J1978" t="str">
        <f t="shared" si="181"/>
        <v>HV_SCGMFmExCZ09</v>
      </c>
      <c r="K1978" s="9" t="s">
        <v>1662</v>
      </c>
      <c r="L1978" s="9" t="s">
        <v>45</v>
      </c>
      <c r="M1978" s="9" t="str">
        <f>INDEX(key!$AS$4:$AS$7,B1978)</f>
        <v>SCG</v>
      </c>
      <c r="N1978" s="9" t="str">
        <f>INDEX(key!$I$3:$I$5,C1978)</f>
        <v>MFm</v>
      </c>
      <c r="O1978" s="9" t="str">
        <f>INDEX(key!$F$9:$F$10,D1978)</f>
        <v>Ex</v>
      </c>
      <c r="P1978" s="9" t="str">
        <f>INDEX(key!$AT$3:$BI$3,E1978)</f>
        <v>CZ09</v>
      </c>
      <c r="Q1978" s="9" t="str">
        <f>INDEX('HVACwts Src'!$D$7:$I$7,F1978)</f>
        <v>rNCEH</v>
      </c>
      <c r="R1978" s="36">
        <f>IF(G1978,INDEX('HVACwts Src'!$D$11:$U$164,(B1978-1)*39+(D1978-1)*19+E1978,(C1978-1)*6+F1978),0)</f>
        <v>19467.427970820409</v>
      </c>
      <c r="T1978" t="str">
        <f t="shared" si="182"/>
        <v>HV_SCGMFmExCZ09</v>
      </c>
      <c r="U1978" t="str">
        <f t="shared" si="183"/>
        <v>rNCEH</v>
      </c>
      <c r="V1978" s="36">
        <f t="shared" si="184"/>
        <v>19467.427970820409</v>
      </c>
    </row>
    <row r="1979" spans="1:22" x14ac:dyDescent="0.25">
      <c r="A1979" s="86">
        <f t="shared" si="185"/>
        <v>1973</v>
      </c>
      <c r="B1979">
        <v>4</v>
      </c>
      <c r="C1979">
        <v>2</v>
      </c>
      <c r="D1979">
        <v>1</v>
      </c>
      <c r="E1979">
        <v>9</v>
      </c>
      <c r="F1979">
        <v>5</v>
      </c>
      <c r="G1979" t="b">
        <f>INDEX(key!$AT$4:$BI$7,B1979,E1979)</f>
        <v>1</v>
      </c>
      <c r="H1979" t="str">
        <f t="shared" si="180"/>
        <v>HV_SCGMFmExCZ09rDXOH</v>
      </c>
      <c r="I1979" s="9" t="s">
        <v>1799</v>
      </c>
      <c r="J1979" t="str">
        <f t="shared" si="181"/>
        <v>HV_SCGMFmExCZ09</v>
      </c>
      <c r="K1979" s="9" t="s">
        <v>1662</v>
      </c>
      <c r="L1979" s="9" t="s">
        <v>45</v>
      </c>
      <c r="M1979" s="9" t="str">
        <f>INDEX(key!$AS$4:$AS$7,B1979)</f>
        <v>SCG</v>
      </c>
      <c r="N1979" s="9" t="str">
        <f>INDEX(key!$I$3:$I$5,C1979)</f>
        <v>MFm</v>
      </c>
      <c r="O1979" s="9" t="str">
        <f>INDEX(key!$F$9:$F$10,D1979)</f>
        <v>Ex</v>
      </c>
      <c r="P1979" s="9" t="str">
        <f>INDEX(key!$AT$3:$BI$3,E1979)</f>
        <v>CZ09</v>
      </c>
      <c r="Q1979" s="9" t="str">
        <f>INDEX('HVACwts Src'!$D$7:$I$7,F1979)</f>
        <v>rDXOH</v>
      </c>
      <c r="R1979" s="36">
        <f>IF(G1979,INDEX('HVACwts Src'!$D$11:$U$164,(B1979-1)*39+(D1979-1)*19+E1979,(C1979-1)*6+F1979),0)</f>
        <v>33828.915665927569</v>
      </c>
      <c r="T1979" t="str">
        <f t="shared" si="182"/>
        <v>HV_SCGMFmExCZ09</v>
      </c>
      <c r="U1979" t="str">
        <f t="shared" si="183"/>
        <v>rDXOH</v>
      </c>
      <c r="V1979" s="36">
        <f t="shared" si="184"/>
        <v>33828.915665927569</v>
      </c>
    </row>
    <row r="1980" spans="1:22" x14ac:dyDescent="0.25">
      <c r="A1980" s="86">
        <f t="shared" si="185"/>
        <v>1974</v>
      </c>
      <c r="B1980">
        <v>4</v>
      </c>
      <c r="C1980">
        <v>2</v>
      </c>
      <c r="D1980">
        <v>1</v>
      </c>
      <c r="E1980">
        <v>9</v>
      </c>
      <c r="F1980">
        <v>6</v>
      </c>
      <c r="G1980" t="b">
        <f>INDEX(key!$AT$4:$BI$7,B1980,E1980)</f>
        <v>1</v>
      </c>
      <c r="H1980" t="str">
        <f t="shared" si="180"/>
        <v>HV_SCGMFmExCZ09rNCOH</v>
      </c>
      <c r="I1980" s="9" t="s">
        <v>1799</v>
      </c>
      <c r="J1980" t="str">
        <f t="shared" si="181"/>
        <v>HV_SCGMFmExCZ09</v>
      </c>
      <c r="K1980" s="9" t="s">
        <v>1662</v>
      </c>
      <c r="L1980" s="9" t="s">
        <v>45</v>
      </c>
      <c r="M1980" s="9" t="str">
        <f>INDEX(key!$AS$4:$AS$7,B1980)</f>
        <v>SCG</v>
      </c>
      <c r="N1980" s="9" t="str">
        <f>INDEX(key!$I$3:$I$5,C1980)</f>
        <v>MFm</v>
      </c>
      <c r="O1980" s="9" t="str">
        <f>INDEX(key!$F$9:$F$10,D1980)</f>
        <v>Ex</v>
      </c>
      <c r="P1980" s="9" t="str">
        <f>INDEX(key!$AT$3:$BI$3,E1980)</f>
        <v>CZ09</v>
      </c>
      <c r="Q1980" s="9" t="str">
        <f>INDEX('HVACwts Src'!$D$7:$I$7,F1980)</f>
        <v>rNCOH</v>
      </c>
      <c r="R1980" s="36">
        <f>IF(G1980,INDEX('HVACwts Src'!$D$11:$U$164,(B1980-1)*39+(D1980-1)*19+E1980,(C1980-1)*6+F1980),0)</f>
        <v>16882.971212638582</v>
      </c>
      <c r="T1980" t="str">
        <f t="shared" si="182"/>
        <v>HV_SCGMFmExCZ09</v>
      </c>
      <c r="U1980" t="str">
        <f t="shared" si="183"/>
        <v>rNCOH</v>
      </c>
      <c r="V1980" s="36">
        <f t="shared" si="184"/>
        <v>16882.971212638582</v>
      </c>
    </row>
    <row r="1981" spans="1:22" x14ac:dyDescent="0.25">
      <c r="A1981" s="86">
        <f t="shared" si="185"/>
        <v>1975</v>
      </c>
      <c r="B1981">
        <v>4</v>
      </c>
      <c r="C1981">
        <v>2</v>
      </c>
      <c r="D1981">
        <v>1</v>
      </c>
      <c r="E1981">
        <v>10</v>
      </c>
      <c r="F1981">
        <v>1</v>
      </c>
      <c r="G1981" t="b">
        <f>INDEX(key!$AT$4:$BI$7,B1981,E1981)</f>
        <v>1</v>
      </c>
      <c r="H1981" t="str">
        <f t="shared" si="180"/>
        <v>HV_SCGMFmExCZ10rDXGF</v>
      </c>
      <c r="I1981" s="9" t="s">
        <v>1799</v>
      </c>
      <c r="J1981" t="str">
        <f t="shared" si="181"/>
        <v>HV_SCGMFmExCZ10</v>
      </c>
      <c r="K1981" s="9" t="s">
        <v>1662</v>
      </c>
      <c r="L1981" s="9" t="s">
        <v>45</v>
      </c>
      <c r="M1981" s="9" t="str">
        <f>INDEX(key!$AS$4:$AS$7,B1981)</f>
        <v>SCG</v>
      </c>
      <c r="N1981" s="9" t="str">
        <f>INDEX(key!$I$3:$I$5,C1981)</f>
        <v>MFm</v>
      </c>
      <c r="O1981" s="9" t="str">
        <f>INDEX(key!$F$9:$F$10,D1981)</f>
        <v>Ex</v>
      </c>
      <c r="P1981" s="9" t="str">
        <f>INDEX(key!$AT$3:$BI$3,E1981)</f>
        <v>CZ10</v>
      </c>
      <c r="Q1981" s="9" t="str">
        <f>INDEX('HVACwts Src'!$D$7:$I$7,F1981)</f>
        <v>rDXGF</v>
      </c>
      <c r="R1981" s="36">
        <f>IF(G1981,INDEX('HVACwts Src'!$D$11:$U$164,(B1981-1)*39+(D1981-1)*19+E1981,(C1981-1)*6+F1981),0)</f>
        <v>29755.003353348111</v>
      </c>
      <c r="T1981" t="str">
        <f t="shared" si="182"/>
        <v>HV_SCGMFmExCZ10</v>
      </c>
      <c r="U1981" t="str">
        <f t="shared" si="183"/>
        <v>rDXGF</v>
      </c>
      <c r="V1981" s="36">
        <f t="shared" si="184"/>
        <v>29755.003353348111</v>
      </c>
    </row>
    <row r="1982" spans="1:22" x14ac:dyDescent="0.25">
      <c r="A1982" s="86">
        <f t="shared" si="185"/>
        <v>1976</v>
      </c>
      <c r="B1982">
        <v>4</v>
      </c>
      <c r="C1982">
        <v>2</v>
      </c>
      <c r="D1982">
        <v>1</v>
      </c>
      <c r="E1982">
        <v>10</v>
      </c>
      <c r="F1982">
        <v>2</v>
      </c>
      <c r="G1982" t="b">
        <f>INDEX(key!$AT$4:$BI$7,B1982,E1982)</f>
        <v>1</v>
      </c>
      <c r="H1982" t="str">
        <f t="shared" si="180"/>
        <v>HV_SCGMFmExCZ10rNCGF</v>
      </c>
      <c r="I1982" s="9" t="s">
        <v>1799</v>
      </c>
      <c r="J1982" t="str">
        <f t="shared" si="181"/>
        <v>HV_SCGMFmExCZ10</v>
      </c>
      <c r="K1982" s="9" t="s">
        <v>1662</v>
      </c>
      <c r="L1982" s="9" t="s">
        <v>45</v>
      </c>
      <c r="M1982" s="9" t="str">
        <f>INDEX(key!$AS$4:$AS$7,B1982)</f>
        <v>SCG</v>
      </c>
      <c r="N1982" s="9" t="str">
        <f>INDEX(key!$I$3:$I$5,C1982)</f>
        <v>MFm</v>
      </c>
      <c r="O1982" s="9" t="str">
        <f>INDEX(key!$F$9:$F$10,D1982)</f>
        <v>Ex</v>
      </c>
      <c r="P1982" s="9" t="str">
        <f>INDEX(key!$AT$3:$BI$3,E1982)</f>
        <v>CZ10</v>
      </c>
      <c r="Q1982" s="9" t="str">
        <f>INDEX('HVACwts Src'!$D$7:$I$7,F1982)</f>
        <v>rNCGF</v>
      </c>
      <c r="R1982" s="36">
        <f>IF(G1982,INDEX('HVACwts Src'!$D$11:$U$164,(B1982-1)*39+(D1982-1)*19+E1982,(C1982-1)*6+F1982),0)</f>
        <v>2844.7788651589067</v>
      </c>
      <c r="T1982" t="str">
        <f t="shared" si="182"/>
        <v>HV_SCGMFmExCZ10</v>
      </c>
      <c r="U1982" t="str">
        <f t="shared" si="183"/>
        <v>rNCGF</v>
      </c>
      <c r="V1982" s="36">
        <f t="shared" si="184"/>
        <v>2844.7788651589067</v>
      </c>
    </row>
    <row r="1983" spans="1:22" x14ac:dyDescent="0.25">
      <c r="A1983" s="86">
        <f t="shared" si="185"/>
        <v>1977</v>
      </c>
      <c r="B1983">
        <v>4</v>
      </c>
      <c r="C1983">
        <v>2</v>
      </c>
      <c r="D1983">
        <v>1</v>
      </c>
      <c r="E1983">
        <v>10</v>
      </c>
      <c r="F1983">
        <v>3</v>
      </c>
      <c r="G1983" t="b">
        <f>INDEX(key!$AT$4:$BI$7,B1983,E1983)</f>
        <v>1</v>
      </c>
      <c r="H1983" t="str">
        <f t="shared" si="180"/>
        <v>HV_SCGMFmExCZ10rDXHP</v>
      </c>
      <c r="I1983" s="9" t="s">
        <v>1799</v>
      </c>
      <c r="J1983" t="str">
        <f t="shared" si="181"/>
        <v>HV_SCGMFmExCZ10</v>
      </c>
      <c r="K1983" s="9" t="s">
        <v>1662</v>
      </c>
      <c r="L1983" s="9" t="s">
        <v>45</v>
      </c>
      <c r="M1983" s="9" t="str">
        <f>INDEX(key!$AS$4:$AS$7,B1983)</f>
        <v>SCG</v>
      </c>
      <c r="N1983" s="9" t="str">
        <f>INDEX(key!$I$3:$I$5,C1983)</f>
        <v>MFm</v>
      </c>
      <c r="O1983" s="9" t="str">
        <f>INDEX(key!$F$9:$F$10,D1983)</f>
        <v>Ex</v>
      </c>
      <c r="P1983" s="9" t="str">
        <f>INDEX(key!$AT$3:$BI$3,E1983)</f>
        <v>CZ10</v>
      </c>
      <c r="Q1983" s="9" t="str">
        <f>INDEX('HVACwts Src'!$D$7:$I$7,F1983)</f>
        <v>rDXHP</v>
      </c>
      <c r="R1983" s="36">
        <f>IF(G1983,INDEX('HVACwts Src'!$D$11:$U$164,(B1983-1)*39+(D1983-1)*19+E1983,(C1983-1)*6+F1983),0)</f>
        <v>4278.6099158314864</v>
      </c>
      <c r="T1983" t="str">
        <f t="shared" si="182"/>
        <v>HV_SCGMFmExCZ10</v>
      </c>
      <c r="U1983" t="str">
        <f t="shared" si="183"/>
        <v>rDXHP</v>
      </c>
      <c r="V1983" s="36">
        <f t="shared" si="184"/>
        <v>4278.6099158314864</v>
      </c>
    </row>
    <row r="1984" spans="1:22" x14ac:dyDescent="0.25">
      <c r="A1984" s="86">
        <f t="shared" si="185"/>
        <v>1978</v>
      </c>
      <c r="B1984">
        <v>4</v>
      </c>
      <c r="C1984">
        <v>2</v>
      </c>
      <c r="D1984">
        <v>1</v>
      </c>
      <c r="E1984">
        <v>10</v>
      </c>
      <c r="F1984">
        <v>4</v>
      </c>
      <c r="G1984" t="b">
        <f>INDEX(key!$AT$4:$BI$7,B1984,E1984)</f>
        <v>1</v>
      </c>
      <c r="H1984" t="str">
        <f t="shared" si="180"/>
        <v>HV_SCGMFmExCZ10rNCEH</v>
      </c>
      <c r="I1984" s="9" t="s">
        <v>1799</v>
      </c>
      <c r="J1984" t="str">
        <f t="shared" si="181"/>
        <v>HV_SCGMFmExCZ10</v>
      </c>
      <c r="K1984" s="9" t="s">
        <v>1662</v>
      </c>
      <c r="L1984" s="9" t="s">
        <v>45</v>
      </c>
      <c r="M1984" s="9" t="str">
        <f>INDEX(key!$AS$4:$AS$7,B1984)</f>
        <v>SCG</v>
      </c>
      <c r="N1984" s="9" t="str">
        <f>INDEX(key!$I$3:$I$5,C1984)</f>
        <v>MFm</v>
      </c>
      <c r="O1984" s="9" t="str">
        <f>INDEX(key!$F$9:$F$10,D1984)</f>
        <v>Ex</v>
      </c>
      <c r="P1984" s="9" t="str">
        <f>INDEX(key!$AT$3:$BI$3,E1984)</f>
        <v>CZ10</v>
      </c>
      <c r="Q1984" s="9" t="str">
        <f>INDEX('HVACwts Src'!$D$7:$I$7,F1984)</f>
        <v>rNCEH</v>
      </c>
      <c r="R1984" s="36">
        <f>IF(G1984,INDEX('HVACwts Src'!$D$11:$U$164,(B1984-1)*39+(D1984-1)*19+E1984,(C1984-1)*6+F1984),0)</f>
        <v>409.06394518847031</v>
      </c>
      <c r="T1984" t="str">
        <f t="shared" si="182"/>
        <v>HV_SCGMFmExCZ10</v>
      </c>
      <c r="U1984" t="str">
        <f t="shared" si="183"/>
        <v>rNCEH</v>
      </c>
      <c r="V1984" s="36">
        <f t="shared" si="184"/>
        <v>409.06394518847031</v>
      </c>
    </row>
    <row r="1985" spans="1:22" x14ac:dyDescent="0.25">
      <c r="A1985" s="86">
        <f t="shared" si="185"/>
        <v>1979</v>
      </c>
      <c r="B1985">
        <v>4</v>
      </c>
      <c r="C1985">
        <v>2</v>
      </c>
      <c r="D1985">
        <v>1</v>
      </c>
      <c r="E1985">
        <v>10</v>
      </c>
      <c r="F1985">
        <v>5</v>
      </c>
      <c r="G1985" t="b">
        <f>INDEX(key!$AT$4:$BI$7,B1985,E1985)</f>
        <v>1</v>
      </c>
      <c r="H1985" t="str">
        <f t="shared" si="180"/>
        <v>HV_SCGMFmExCZ10rDXOH</v>
      </c>
      <c r="I1985" s="9" t="s">
        <v>1799</v>
      </c>
      <c r="J1985" t="str">
        <f t="shared" si="181"/>
        <v>HV_SCGMFmExCZ10</v>
      </c>
      <c r="K1985" s="9" t="s">
        <v>1662</v>
      </c>
      <c r="L1985" s="9" t="s">
        <v>45</v>
      </c>
      <c r="M1985" s="9" t="str">
        <f>INDEX(key!$AS$4:$AS$7,B1985)</f>
        <v>SCG</v>
      </c>
      <c r="N1985" s="9" t="str">
        <f>INDEX(key!$I$3:$I$5,C1985)</f>
        <v>MFm</v>
      </c>
      <c r="O1985" s="9" t="str">
        <f>INDEX(key!$F$9:$F$10,D1985)</f>
        <v>Ex</v>
      </c>
      <c r="P1985" s="9" t="str">
        <f>INDEX(key!$AT$3:$BI$3,E1985)</f>
        <v>CZ10</v>
      </c>
      <c r="Q1985" s="9" t="str">
        <f>INDEX('HVACwts Src'!$D$7:$I$7,F1985)</f>
        <v>rDXOH</v>
      </c>
      <c r="R1985" s="36">
        <f>IF(G1985,INDEX('HVACwts Src'!$D$11:$U$164,(B1985-1)*39+(D1985-1)*19+E1985,(C1985-1)*6+F1985),0)</f>
        <v>3710.5902303769403</v>
      </c>
      <c r="T1985" t="str">
        <f t="shared" si="182"/>
        <v>HV_SCGMFmExCZ10</v>
      </c>
      <c r="U1985" t="str">
        <f t="shared" si="183"/>
        <v>rDXOH</v>
      </c>
      <c r="V1985" s="36">
        <f t="shared" si="184"/>
        <v>3710.5902303769403</v>
      </c>
    </row>
    <row r="1986" spans="1:22" x14ac:dyDescent="0.25">
      <c r="A1986" s="86">
        <f t="shared" si="185"/>
        <v>1980</v>
      </c>
      <c r="B1986">
        <v>4</v>
      </c>
      <c r="C1986">
        <v>2</v>
      </c>
      <c r="D1986">
        <v>1</v>
      </c>
      <c r="E1986">
        <v>10</v>
      </c>
      <c r="F1986">
        <v>6</v>
      </c>
      <c r="G1986" t="b">
        <f>INDEX(key!$AT$4:$BI$7,B1986,E1986)</f>
        <v>1</v>
      </c>
      <c r="H1986" t="str">
        <f t="shared" si="180"/>
        <v>HV_SCGMFmExCZ10rNCOH</v>
      </c>
      <c r="I1986" s="9" t="s">
        <v>1799</v>
      </c>
      <c r="J1986" t="str">
        <f t="shared" si="181"/>
        <v>HV_SCGMFmExCZ10</v>
      </c>
      <c r="K1986" s="9" t="s">
        <v>1662</v>
      </c>
      <c r="L1986" s="9" t="s">
        <v>45</v>
      </c>
      <c r="M1986" s="9" t="str">
        <f>INDEX(key!$AS$4:$AS$7,B1986)</f>
        <v>SCG</v>
      </c>
      <c r="N1986" s="9" t="str">
        <f>INDEX(key!$I$3:$I$5,C1986)</f>
        <v>MFm</v>
      </c>
      <c r="O1986" s="9" t="str">
        <f>INDEX(key!$F$9:$F$10,D1986)</f>
        <v>Ex</v>
      </c>
      <c r="P1986" s="9" t="str">
        <f>INDEX(key!$AT$3:$BI$3,E1986)</f>
        <v>CZ10</v>
      </c>
      <c r="Q1986" s="9" t="str">
        <f>INDEX('HVACwts Src'!$D$7:$I$7,F1986)</f>
        <v>rNCOH</v>
      </c>
      <c r="R1986" s="36">
        <f>IF(G1986,INDEX('HVACwts Src'!$D$11:$U$164,(B1986-1)*39+(D1986-1)*19+E1986,(C1986-1)*6+F1986),0)</f>
        <v>354.75743488543992</v>
      </c>
      <c r="T1986" t="str">
        <f t="shared" si="182"/>
        <v>HV_SCGMFmExCZ10</v>
      </c>
      <c r="U1986" t="str">
        <f t="shared" si="183"/>
        <v>rNCOH</v>
      </c>
      <c r="V1986" s="36">
        <f t="shared" si="184"/>
        <v>354.75743488543992</v>
      </c>
    </row>
    <row r="1987" spans="1:22" x14ac:dyDescent="0.25">
      <c r="A1987" s="86">
        <f t="shared" si="185"/>
        <v>1981</v>
      </c>
      <c r="B1987">
        <v>4</v>
      </c>
      <c r="C1987">
        <v>2</v>
      </c>
      <c r="D1987">
        <v>1</v>
      </c>
      <c r="E1987">
        <v>11</v>
      </c>
      <c r="F1987">
        <v>1</v>
      </c>
      <c r="G1987" t="b">
        <f>INDEX(key!$AT$4:$BI$7,B1987,E1987)</f>
        <v>0</v>
      </c>
      <c r="H1987" t="str">
        <f t="shared" si="180"/>
        <v>HV_SCGMFmExCZ11rDXGF</v>
      </c>
      <c r="I1987" s="9" t="s">
        <v>1799</v>
      </c>
      <c r="J1987" t="str">
        <f t="shared" si="181"/>
        <v>HV_SCGMFmExCZ11</v>
      </c>
      <c r="K1987" s="9" t="s">
        <v>1662</v>
      </c>
      <c r="L1987" s="9" t="s">
        <v>45</v>
      </c>
      <c r="M1987" s="9" t="str">
        <f>INDEX(key!$AS$4:$AS$7,B1987)</f>
        <v>SCG</v>
      </c>
      <c r="N1987" s="9" t="str">
        <f>INDEX(key!$I$3:$I$5,C1987)</f>
        <v>MFm</v>
      </c>
      <c r="O1987" s="9" t="str">
        <f>INDEX(key!$F$9:$F$10,D1987)</f>
        <v>Ex</v>
      </c>
      <c r="P1987" s="9" t="str">
        <f>INDEX(key!$AT$3:$BI$3,E1987)</f>
        <v>CZ11</v>
      </c>
      <c r="Q1987" s="9" t="str">
        <f>INDEX('HVACwts Src'!$D$7:$I$7,F1987)</f>
        <v>rDXGF</v>
      </c>
      <c r="R1987" s="36">
        <f>IF(G1987,INDEX('HVACwts Src'!$D$11:$U$164,(B1987-1)*39+(D1987-1)*19+E1987,(C1987-1)*6+F1987),0)</f>
        <v>0</v>
      </c>
      <c r="T1987" t="str">
        <f t="shared" si="182"/>
        <v>HV_SCGMFmExCZ11</v>
      </c>
      <c r="U1987" t="str">
        <f t="shared" si="183"/>
        <v>rDXGF</v>
      </c>
      <c r="V1987" s="36">
        <f t="shared" si="184"/>
        <v>0</v>
      </c>
    </row>
    <row r="1988" spans="1:22" x14ac:dyDescent="0.25">
      <c r="A1988" s="86">
        <f t="shared" si="185"/>
        <v>1982</v>
      </c>
      <c r="B1988">
        <v>4</v>
      </c>
      <c r="C1988">
        <v>2</v>
      </c>
      <c r="D1988">
        <v>1</v>
      </c>
      <c r="E1988">
        <v>11</v>
      </c>
      <c r="F1988">
        <v>2</v>
      </c>
      <c r="G1988" t="b">
        <f>INDEX(key!$AT$4:$BI$7,B1988,E1988)</f>
        <v>0</v>
      </c>
      <c r="H1988" t="str">
        <f t="shared" si="180"/>
        <v>HV_SCGMFmExCZ11rNCGF</v>
      </c>
      <c r="I1988" s="9" t="s">
        <v>1799</v>
      </c>
      <c r="J1988" t="str">
        <f t="shared" si="181"/>
        <v>HV_SCGMFmExCZ11</v>
      </c>
      <c r="K1988" s="9" t="s">
        <v>1662</v>
      </c>
      <c r="L1988" s="9" t="s">
        <v>45</v>
      </c>
      <c r="M1988" s="9" t="str">
        <f>INDEX(key!$AS$4:$AS$7,B1988)</f>
        <v>SCG</v>
      </c>
      <c r="N1988" s="9" t="str">
        <f>INDEX(key!$I$3:$I$5,C1988)</f>
        <v>MFm</v>
      </c>
      <c r="O1988" s="9" t="str">
        <f>INDEX(key!$F$9:$F$10,D1988)</f>
        <v>Ex</v>
      </c>
      <c r="P1988" s="9" t="str">
        <f>INDEX(key!$AT$3:$BI$3,E1988)</f>
        <v>CZ11</v>
      </c>
      <c r="Q1988" s="9" t="str">
        <f>INDEX('HVACwts Src'!$D$7:$I$7,F1988)</f>
        <v>rNCGF</v>
      </c>
      <c r="R1988" s="36">
        <f>IF(G1988,INDEX('HVACwts Src'!$D$11:$U$164,(B1988-1)*39+(D1988-1)*19+E1988,(C1988-1)*6+F1988),0)</f>
        <v>0</v>
      </c>
      <c r="T1988" t="str">
        <f t="shared" si="182"/>
        <v>HV_SCGMFmExCZ11</v>
      </c>
      <c r="U1988" t="str">
        <f t="shared" si="183"/>
        <v>rNCGF</v>
      </c>
      <c r="V1988" s="36">
        <f t="shared" si="184"/>
        <v>0</v>
      </c>
    </row>
    <row r="1989" spans="1:22" x14ac:dyDescent="0.25">
      <c r="A1989" s="86">
        <f t="shared" si="185"/>
        <v>1983</v>
      </c>
      <c r="B1989">
        <v>4</v>
      </c>
      <c r="C1989">
        <v>2</v>
      </c>
      <c r="D1989">
        <v>1</v>
      </c>
      <c r="E1989">
        <v>11</v>
      </c>
      <c r="F1989">
        <v>3</v>
      </c>
      <c r="G1989" t="b">
        <f>INDEX(key!$AT$4:$BI$7,B1989,E1989)</f>
        <v>0</v>
      </c>
      <c r="H1989" t="str">
        <f t="shared" si="180"/>
        <v>HV_SCGMFmExCZ11rDXHP</v>
      </c>
      <c r="I1989" s="9" t="s">
        <v>1799</v>
      </c>
      <c r="J1989" t="str">
        <f t="shared" si="181"/>
        <v>HV_SCGMFmExCZ11</v>
      </c>
      <c r="K1989" s="9" t="s">
        <v>1662</v>
      </c>
      <c r="L1989" s="9" t="s">
        <v>45</v>
      </c>
      <c r="M1989" s="9" t="str">
        <f>INDEX(key!$AS$4:$AS$7,B1989)</f>
        <v>SCG</v>
      </c>
      <c r="N1989" s="9" t="str">
        <f>INDEX(key!$I$3:$I$5,C1989)</f>
        <v>MFm</v>
      </c>
      <c r="O1989" s="9" t="str">
        <f>INDEX(key!$F$9:$F$10,D1989)</f>
        <v>Ex</v>
      </c>
      <c r="P1989" s="9" t="str">
        <f>INDEX(key!$AT$3:$BI$3,E1989)</f>
        <v>CZ11</v>
      </c>
      <c r="Q1989" s="9" t="str">
        <f>INDEX('HVACwts Src'!$D$7:$I$7,F1989)</f>
        <v>rDXHP</v>
      </c>
      <c r="R1989" s="36">
        <f>IF(G1989,INDEX('HVACwts Src'!$D$11:$U$164,(B1989-1)*39+(D1989-1)*19+E1989,(C1989-1)*6+F1989),0)</f>
        <v>0</v>
      </c>
      <c r="T1989" t="str">
        <f t="shared" si="182"/>
        <v>HV_SCGMFmExCZ11</v>
      </c>
      <c r="U1989" t="str">
        <f t="shared" si="183"/>
        <v>rDXHP</v>
      </c>
      <c r="V1989" s="36">
        <f t="shared" si="184"/>
        <v>0</v>
      </c>
    </row>
    <row r="1990" spans="1:22" x14ac:dyDescent="0.25">
      <c r="A1990" s="86">
        <f t="shared" si="185"/>
        <v>1984</v>
      </c>
      <c r="B1990">
        <v>4</v>
      </c>
      <c r="C1990">
        <v>2</v>
      </c>
      <c r="D1990">
        <v>1</v>
      </c>
      <c r="E1990">
        <v>11</v>
      </c>
      <c r="F1990">
        <v>4</v>
      </c>
      <c r="G1990" t="b">
        <f>INDEX(key!$AT$4:$BI$7,B1990,E1990)</f>
        <v>0</v>
      </c>
      <c r="H1990" t="str">
        <f t="shared" si="180"/>
        <v>HV_SCGMFmExCZ11rNCEH</v>
      </c>
      <c r="I1990" s="9" t="s">
        <v>1799</v>
      </c>
      <c r="J1990" t="str">
        <f t="shared" si="181"/>
        <v>HV_SCGMFmExCZ11</v>
      </c>
      <c r="K1990" s="9" t="s">
        <v>1662</v>
      </c>
      <c r="L1990" s="9" t="s">
        <v>45</v>
      </c>
      <c r="M1990" s="9" t="str">
        <f>INDEX(key!$AS$4:$AS$7,B1990)</f>
        <v>SCG</v>
      </c>
      <c r="N1990" s="9" t="str">
        <f>INDEX(key!$I$3:$I$5,C1990)</f>
        <v>MFm</v>
      </c>
      <c r="O1990" s="9" t="str">
        <f>INDEX(key!$F$9:$F$10,D1990)</f>
        <v>Ex</v>
      </c>
      <c r="P1990" s="9" t="str">
        <f>INDEX(key!$AT$3:$BI$3,E1990)</f>
        <v>CZ11</v>
      </c>
      <c r="Q1990" s="9" t="str">
        <f>INDEX('HVACwts Src'!$D$7:$I$7,F1990)</f>
        <v>rNCEH</v>
      </c>
      <c r="R1990" s="36">
        <f>IF(G1990,INDEX('HVACwts Src'!$D$11:$U$164,(B1990-1)*39+(D1990-1)*19+E1990,(C1990-1)*6+F1990),0)</f>
        <v>0</v>
      </c>
      <c r="T1990" t="str">
        <f t="shared" si="182"/>
        <v>HV_SCGMFmExCZ11</v>
      </c>
      <c r="U1990" t="str">
        <f t="shared" si="183"/>
        <v>rNCEH</v>
      </c>
      <c r="V1990" s="36">
        <f t="shared" si="184"/>
        <v>0</v>
      </c>
    </row>
    <row r="1991" spans="1:22" x14ac:dyDescent="0.25">
      <c r="A1991" s="86">
        <f t="shared" si="185"/>
        <v>1985</v>
      </c>
      <c r="B1991">
        <v>4</v>
      </c>
      <c r="C1991">
        <v>2</v>
      </c>
      <c r="D1991">
        <v>1</v>
      </c>
      <c r="E1991">
        <v>11</v>
      </c>
      <c r="F1991">
        <v>5</v>
      </c>
      <c r="G1991" t="b">
        <f>INDEX(key!$AT$4:$BI$7,B1991,E1991)</f>
        <v>0</v>
      </c>
      <c r="H1991" t="str">
        <f t="shared" ref="H1991:H2054" si="186">+J1991&amp;Q1991</f>
        <v>HV_SCGMFmExCZ11rDXOH</v>
      </c>
      <c r="I1991" s="9" t="s">
        <v>1799</v>
      </c>
      <c r="J1991" t="str">
        <f t="shared" ref="J1991:J2054" si="187">"HV_"&amp;M1991&amp;N1991&amp;O1991&amp;P1991</f>
        <v>HV_SCGMFmExCZ11</v>
      </c>
      <c r="K1991" s="9" t="s">
        <v>1662</v>
      </c>
      <c r="L1991" s="9" t="s">
        <v>45</v>
      </c>
      <c r="M1991" s="9" t="str">
        <f>INDEX(key!$AS$4:$AS$7,B1991)</f>
        <v>SCG</v>
      </c>
      <c r="N1991" s="9" t="str">
        <f>INDEX(key!$I$3:$I$5,C1991)</f>
        <v>MFm</v>
      </c>
      <c r="O1991" s="9" t="str">
        <f>INDEX(key!$F$9:$F$10,D1991)</f>
        <v>Ex</v>
      </c>
      <c r="P1991" s="9" t="str">
        <f>INDEX(key!$AT$3:$BI$3,E1991)</f>
        <v>CZ11</v>
      </c>
      <c r="Q1991" s="9" t="str">
        <f>INDEX('HVACwts Src'!$D$7:$I$7,F1991)</f>
        <v>rDXOH</v>
      </c>
      <c r="R1991" s="36">
        <f>IF(G1991,INDEX('HVACwts Src'!$D$11:$U$164,(B1991-1)*39+(D1991-1)*19+E1991,(C1991-1)*6+F1991),0)</f>
        <v>0</v>
      </c>
      <c r="T1991" t="str">
        <f t="shared" si="182"/>
        <v>HV_SCGMFmExCZ11</v>
      </c>
      <c r="U1991" t="str">
        <f t="shared" si="183"/>
        <v>rDXOH</v>
      </c>
      <c r="V1991" s="36">
        <f t="shared" si="184"/>
        <v>0</v>
      </c>
    </row>
    <row r="1992" spans="1:22" x14ac:dyDescent="0.25">
      <c r="A1992" s="86">
        <f t="shared" si="185"/>
        <v>1986</v>
      </c>
      <c r="B1992">
        <v>4</v>
      </c>
      <c r="C1992">
        <v>2</v>
      </c>
      <c r="D1992">
        <v>1</v>
      </c>
      <c r="E1992">
        <v>11</v>
      </c>
      <c r="F1992">
        <v>6</v>
      </c>
      <c r="G1992" t="b">
        <f>INDEX(key!$AT$4:$BI$7,B1992,E1992)</f>
        <v>0</v>
      </c>
      <c r="H1992" t="str">
        <f t="shared" si="186"/>
        <v>HV_SCGMFmExCZ11rNCOH</v>
      </c>
      <c r="I1992" s="9" t="s">
        <v>1799</v>
      </c>
      <c r="J1992" t="str">
        <f t="shared" si="187"/>
        <v>HV_SCGMFmExCZ11</v>
      </c>
      <c r="K1992" s="9" t="s">
        <v>1662</v>
      </c>
      <c r="L1992" s="9" t="s">
        <v>45</v>
      </c>
      <c r="M1992" s="9" t="str">
        <f>INDEX(key!$AS$4:$AS$7,B1992)</f>
        <v>SCG</v>
      </c>
      <c r="N1992" s="9" t="str">
        <f>INDEX(key!$I$3:$I$5,C1992)</f>
        <v>MFm</v>
      </c>
      <c r="O1992" s="9" t="str">
        <f>INDEX(key!$F$9:$F$10,D1992)</f>
        <v>Ex</v>
      </c>
      <c r="P1992" s="9" t="str">
        <f>INDEX(key!$AT$3:$BI$3,E1992)</f>
        <v>CZ11</v>
      </c>
      <c r="Q1992" s="9" t="str">
        <f>INDEX('HVACwts Src'!$D$7:$I$7,F1992)</f>
        <v>rNCOH</v>
      </c>
      <c r="R1992" s="36">
        <f>IF(G1992,INDEX('HVACwts Src'!$D$11:$U$164,(B1992-1)*39+(D1992-1)*19+E1992,(C1992-1)*6+F1992),0)</f>
        <v>0</v>
      </c>
      <c r="T1992" t="str">
        <f t="shared" ref="T1992:T2055" si="188">+J1992</f>
        <v>HV_SCGMFmExCZ11</v>
      </c>
      <c r="U1992" t="str">
        <f t="shared" ref="U1992:U2055" si="189">+Q1992</f>
        <v>rNCOH</v>
      </c>
      <c r="V1992" s="36">
        <f t="shared" ref="V1992:V2055" si="190">+R1992</f>
        <v>0</v>
      </c>
    </row>
    <row r="1993" spans="1:22" x14ac:dyDescent="0.25">
      <c r="A1993" s="86">
        <f t="shared" ref="A1993:A2056" si="191">+A1992+1</f>
        <v>1987</v>
      </c>
      <c r="B1993">
        <v>4</v>
      </c>
      <c r="C1993">
        <v>2</v>
      </c>
      <c r="D1993">
        <v>1</v>
      </c>
      <c r="E1993">
        <v>12</v>
      </c>
      <c r="F1993">
        <v>1</v>
      </c>
      <c r="G1993" t="b">
        <f>INDEX(key!$AT$4:$BI$7,B1993,E1993)</f>
        <v>0</v>
      </c>
      <c r="H1993" t="str">
        <f t="shared" si="186"/>
        <v>HV_SCGMFmExCZ12rDXGF</v>
      </c>
      <c r="I1993" s="9" t="s">
        <v>1799</v>
      </c>
      <c r="J1993" t="str">
        <f t="shared" si="187"/>
        <v>HV_SCGMFmExCZ12</v>
      </c>
      <c r="K1993" s="9" t="s">
        <v>1662</v>
      </c>
      <c r="L1993" s="9" t="s">
        <v>45</v>
      </c>
      <c r="M1993" s="9" t="str">
        <f>INDEX(key!$AS$4:$AS$7,B1993)</f>
        <v>SCG</v>
      </c>
      <c r="N1993" s="9" t="str">
        <f>INDEX(key!$I$3:$I$5,C1993)</f>
        <v>MFm</v>
      </c>
      <c r="O1993" s="9" t="str">
        <f>INDEX(key!$F$9:$F$10,D1993)</f>
        <v>Ex</v>
      </c>
      <c r="P1993" s="9" t="str">
        <f>INDEX(key!$AT$3:$BI$3,E1993)</f>
        <v>CZ12</v>
      </c>
      <c r="Q1993" s="9" t="str">
        <f>INDEX('HVACwts Src'!$D$7:$I$7,F1993)</f>
        <v>rDXGF</v>
      </c>
      <c r="R1993" s="36">
        <f>IF(G1993,INDEX('HVACwts Src'!$D$11:$U$164,(B1993-1)*39+(D1993-1)*19+E1993,(C1993-1)*6+F1993),0)</f>
        <v>0</v>
      </c>
      <c r="T1993" t="str">
        <f t="shared" si="188"/>
        <v>HV_SCGMFmExCZ12</v>
      </c>
      <c r="U1993" t="str">
        <f t="shared" si="189"/>
        <v>rDXGF</v>
      </c>
      <c r="V1993" s="36">
        <f t="shared" si="190"/>
        <v>0</v>
      </c>
    </row>
    <row r="1994" spans="1:22" x14ac:dyDescent="0.25">
      <c r="A1994" s="86">
        <f t="shared" si="191"/>
        <v>1988</v>
      </c>
      <c r="B1994">
        <v>4</v>
      </c>
      <c r="C1994">
        <v>2</v>
      </c>
      <c r="D1994">
        <v>1</v>
      </c>
      <c r="E1994">
        <v>12</v>
      </c>
      <c r="F1994">
        <v>2</v>
      </c>
      <c r="G1994" t="b">
        <f>INDEX(key!$AT$4:$BI$7,B1994,E1994)</f>
        <v>0</v>
      </c>
      <c r="H1994" t="str">
        <f t="shared" si="186"/>
        <v>HV_SCGMFmExCZ12rNCGF</v>
      </c>
      <c r="I1994" s="9" t="s">
        <v>1799</v>
      </c>
      <c r="J1994" t="str">
        <f t="shared" si="187"/>
        <v>HV_SCGMFmExCZ12</v>
      </c>
      <c r="K1994" s="9" t="s">
        <v>1662</v>
      </c>
      <c r="L1994" s="9" t="s">
        <v>45</v>
      </c>
      <c r="M1994" s="9" t="str">
        <f>INDEX(key!$AS$4:$AS$7,B1994)</f>
        <v>SCG</v>
      </c>
      <c r="N1994" s="9" t="str">
        <f>INDEX(key!$I$3:$I$5,C1994)</f>
        <v>MFm</v>
      </c>
      <c r="O1994" s="9" t="str">
        <f>INDEX(key!$F$9:$F$10,D1994)</f>
        <v>Ex</v>
      </c>
      <c r="P1994" s="9" t="str">
        <f>INDEX(key!$AT$3:$BI$3,E1994)</f>
        <v>CZ12</v>
      </c>
      <c r="Q1994" s="9" t="str">
        <f>INDEX('HVACwts Src'!$D$7:$I$7,F1994)</f>
        <v>rNCGF</v>
      </c>
      <c r="R1994" s="36">
        <f>IF(G1994,INDEX('HVACwts Src'!$D$11:$U$164,(B1994-1)*39+(D1994-1)*19+E1994,(C1994-1)*6+F1994),0)</f>
        <v>0</v>
      </c>
      <c r="T1994" t="str">
        <f t="shared" si="188"/>
        <v>HV_SCGMFmExCZ12</v>
      </c>
      <c r="U1994" t="str">
        <f t="shared" si="189"/>
        <v>rNCGF</v>
      </c>
      <c r="V1994" s="36">
        <f t="shared" si="190"/>
        <v>0</v>
      </c>
    </row>
    <row r="1995" spans="1:22" x14ac:dyDescent="0.25">
      <c r="A1995" s="86">
        <f t="shared" si="191"/>
        <v>1989</v>
      </c>
      <c r="B1995">
        <v>4</v>
      </c>
      <c r="C1995">
        <v>2</v>
      </c>
      <c r="D1995">
        <v>1</v>
      </c>
      <c r="E1995">
        <v>12</v>
      </c>
      <c r="F1995">
        <v>3</v>
      </c>
      <c r="G1995" t="b">
        <f>INDEX(key!$AT$4:$BI$7,B1995,E1995)</f>
        <v>0</v>
      </c>
      <c r="H1995" t="str">
        <f t="shared" si="186"/>
        <v>HV_SCGMFmExCZ12rDXHP</v>
      </c>
      <c r="I1995" s="9" t="s">
        <v>1799</v>
      </c>
      <c r="J1995" t="str">
        <f t="shared" si="187"/>
        <v>HV_SCGMFmExCZ12</v>
      </c>
      <c r="K1995" s="9" t="s">
        <v>1662</v>
      </c>
      <c r="L1995" s="9" t="s">
        <v>45</v>
      </c>
      <c r="M1995" s="9" t="str">
        <f>INDEX(key!$AS$4:$AS$7,B1995)</f>
        <v>SCG</v>
      </c>
      <c r="N1995" s="9" t="str">
        <f>INDEX(key!$I$3:$I$5,C1995)</f>
        <v>MFm</v>
      </c>
      <c r="O1995" s="9" t="str">
        <f>INDEX(key!$F$9:$F$10,D1995)</f>
        <v>Ex</v>
      </c>
      <c r="P1995" s="9" t="str">
        <f>INDEX(key!$AT$3:$BI$3,E1995)</f>
        <v>CZ12</v>
      </c>
      <c r="Q1995" s="9" t="str">
        <f>INDEX('HVACwts Src'!$D$7:$I$7,F1995)</f>
        <v>rDXHP</v>
      </c>
      <c r="R1995" s="36">
        <f>IF(G1995,INDEX('HVACwts Src'!$D$11:$U$164,(B1995-1)*39+(D1995-1)*19+E1995,(C1995-1)*6+F1995),0)</f>
        <v>0</v>
      </c>
      <c r="T1995" t="str">
        <f t="shared" si="188"/>
        <v>HV_SCGMFmExCZ12</v>
      </c>
      <c r="U1995" t="str">
        <f t="shared" si="189"/>
        <v>rDXHP</v>
      </c>
      <c r="V1995" s="36">
        <f t="shared" si="190"/>
        <v>0</v>
      </c>
    </row>
    <row r="1996" spans="1:22" x14ac:dyDescent="0.25">
      <c r="A1996" s="86">
        <f t="shared" si="191"/>
        <v>1990</v>
      </c>
      <c r="B1996">
        <v>4</v>
      </c>
      <c r="C1996">
        <v>2</v>
      </c>
      <c r="D1996">
        <v>1</v>
      </c>
      <c r="E1996">
        <v>12</v>
      </c>
      <c r="F1996">
        <v>4</v>
      </c>
      <c r="G1996" t="b">
        <f>INDEX(key!$AT$4:$BI$7,B1996,E1996)</f>
        <v>0</v>
      </c>
      <c r="H1996" t="str">
        <f t="shared" si="186"/>
        <v>HV_SCGMFmExCZ12rNCEH</v>
      </c>
      <c r="I1996" s="9" t="s">
        <v>1799</v>
      </c>
      <c r="J1996" t="str">
        <f t="shared" si="187"/>
        <v>HV_SCGMFmExCZ12</v>
      </c>
      <c r="K1996" s="9" t="s">
        <v>1662</v>
      </c>
      <c r="L1996" s="9" t="s">
        <v>45</v>
      </c>
      <c r="M1996" s="9" t="str">
        <f>INDEX(key!$AS$4:$AS$7,B1996)</f>
        <v>SCG</v>
      </c>
      <c r="N1996" s="9" t="str">
        <f>INDEX(key!$I$3:$I$5,C1996)</f>
        <v>MFm</v>
      </c>
      <c r="O1996" s="9" t="str">
        <f>INDEX(key!$F$9:$F$10,D1996)</f>
        <v>Ex</v>
      </c>
      <c r="P1996" s="9" t="str">
        <f>INDEX(key!$AT$3:$BI$3,E1996)</f>
        <v>CZ12</v>
      </c>
      <c r="Q1996" s="9" t="str">
        <f>INDEX('HVACwts Src'!$D$7:$I$7,F1996)</f>
        <v>rNCEH</v>
      </c>
      <c r="R1996" s="36">
        <f>IF(G1996,INDEX('HVACwts Src'!$D$11:$U$164,(B1996-1)*39+(D1996-1)*19+E1996,(C1996-1)*6+F1996),0)</f>
        <v>0</v>
      </c>
      <c r="T1996" t="str">
        <f t="shared" si="188"/>
        <v>HV_SCGMFmExCZ12</v>
      </c>
      <c r="U1996" t="str">
        <f t="shared" si="189"/>
        <v>rNCEH</v>
      </c>
      <c r="V1996" s="36">
        <f t="shared" si="190"/>
        <v>0</v>
      </c>
    </row>
    <row r="1997" spans="1:22" x14ac:dyDescent="0.25">
      <c r="A1997" s="86">
        <f t="shared" si="191"/>
        <v>1991</v>
      </c>
      <c r="B1997">
        <v>4</v>
      </c>
      <c r="C1997">
        <v>2</v>
      </c>
      <c r="D1997">
        <v>1</v>
      </c>
      <c r="E1997">
        <v>12</v>
      </c>
      <c r="F1997">
        <v>5</v>
      </c>
      <c r="G1997" t="b">
        <f>INDEX(key!$AT$4:$BI$7,B1997,E1997)</f>
        <v>0</v>
      </c>
      <c r="H1997" t="str">
        <f t="shared" si="186"/>
        <v>HV_SCGMFmExCZ12rDXOH</v>
      </c>
      <c r="I1997" s="9" t="s">
        <v>1799</v>
      </c>
      <c r="J1997" t="str">
        <f t="shared" si="187"/>
        <v>HV_SCGMFmExCZ12</v>
      </c>
      <c r="K1997" s="9" t="s">
        <v>1662</v>
      </c>
      <c r="L1997" s="9" t="s">
        <v>45</v>
      </c>
      <c r="M1997" s="9" t="str">
        <f>INDEX(key!$AS$4:$AS$7,B1997)</f>
        <v>SCG</v>
      </c>
      <c r="N1997" s="9" t="str">
        <f>INDEX(key!$I$3:$I$5,C1997)</f>
        <v>MFm</v>
      </c>
      <c r="O1997" s="9" t="str">
        <f>INDEX(key!$F$9:$F$10,D1997)</f>
        <v>Ex</v>
      </c>
      <c r="P1997" s="9" t="str">
        <f>INDEX(key!$AT$3:$BI$3,E1997)</f>
        <v>CZ12</v>
      </c>
      <c r="Q1997" s="9" t="str">
        <f>INDEX('HVACwts Src'!$D$7:$I$7,F1997)</f>
        <v>rDXOH</v>
      </c>
      <c r="R1997" s="36">
        <f>IF(G1997,INDEX('HVACwts Src'!$D$11:$U$164,(B1997-1)*39+(D1997-1)*19+E1997,(C1997-1)*6+F1997),0)</f>
        <v>0</v>
      </c>
      <c r="T1997" t="str">
        <f t="shared" si="188"/>
        <v>HV_SCGMFmExCZ12</v>
      </c>
      <c r="U1997" t="str">
        <f t="shared" si="189"/>
        <v>rDXOH</v>
      </c>
      <c r="V1997" s="36">
        <f t="shared" si="190"/>
        <v>0</v>
      </c>
    </row>
    <row r="1998" spans="1:22" x14ac:dyDescent="0.25">
      <c r="A1998" s="86">
        <f t="shared" si="191"/>
        <v>1992</v>
      </c>
      <c r="B1998">
        <v>4</v>
      </c>
      <c r="C1998">
        <v>2</v>
      </c>
      <c r="D1998">
        <v>1</v>
      </c>
      <c r="E1998">
        <v>12</v>
      </c>
      <c r="F1998">
        <v>6</v>
      </c>
      <c r="G1998" t="b">
        <f>INDEX(key!$AT$4:$BI$7,B1998,E1998)</f>
        <v>0</v>
      </c>
      <c r="H1998" t="str">
        <f t="shared" si="186"/>
        <v>HV_SCGMFmExCZ12rNCOH</v>
      </c>
      <c r="I1998" s="9" t="s">
        <v>1799</v>
      </c>
      <c r="J1998" t="str">
        <f t="shared" si="187"/>
        <v>HV_SCGMFmExCZ12</v>
      </c>
      <c r="K1998" s="9" t="s">
        <v>1662</v>
      </c>
      <c r="L1998" s="9" t="s">
        <v>45</v>
      </c>
      <c r="M1998" s="9" t="str">
        <f>INDEX(key!$AS$4:$AS$7,B1998)</f>
        <v>SCG</v>
      </c>
      <c r="N1998" s="9" t="str">
        <f>INDEX(key!$I$3:$I$5,C1998)</f>
        <v>MFm</v>
      </c>
      <c r="O1998" s="9" t="str">
        <f>INDEX(key!$F$9:$F$10,D1998)</f>
        <v>Ex</v>
      </c>
      <c r="P1998" s="9" t="str">
        <f>INDEX(key!$AT$3:$BI$3,E1998)</f>
        <v>CZ12</v>
      </c>
      <c r="Q1998" s="9" t="str">
        <f>INDEX('HVACwts Src'!$D$7:$I$7,F1998)</f>
        <v>rNCOH</v>
      </c>
      <c r="R1998" s="36">
        <f>IF(G1998,INDEX('HVACwts Src'!$D$11:$U$164,(B1998-1)*39+(D1998-1)*19+E1998,(C1998-1)*6+F1998),0)</f>
        <v>0</v>
      </c>
      <c r="T1998" t="str">
        <f t="shared" si="188"/>
        <v>HV_SCGMFmExCZ12</v>
      </c>
      <c r="U1998" t="str">
        <f t="shared" si="189"/>
        <v>rNCOH</v>
      </c>
      <c r="V1998" s="36">
        <f t="shared" si="190"/>
        <v>0</v>
      </c>
    </row>
    <row r="1999" spans="1:22" x14ac:dyDescent="0.25">
      <c r="A1999" s="86">
        <f t="shared" si="191"/>
        <v>1993</v>
      </c>
      <c r="B1999">
        <v>4</v>
      </c>
      <c r="C1999">
        <v>2</v>
      </c>
      <c r="D1999">
        <v>1</v>
      </c>
      <c r="E1999">
        <v>13</v>
      </c>
      <c r="F1999">
        <v>1</v>
      </c>
      <c r="G1999" t="b">
        <f>INDEX(key!$AT$4:$BI$7,B1999,E1999)</f>
        <v>1</v>
      </c>
      <c r="H1999" t="str">
        <f t="shared" si="186"/>
        <v>HV_SCGMFmExCZ13rDXGF</v>
      </c>
      <c r="I1999" s="9" t="s">
        <v>1799</v>
      </c>
      <c r="J1999" t="str">
        <f t="shared" si="187"/>
        <v>HV_SCGMFmExCZ13</v>
      </c>
      <c r="K1999" s="9" t="s">
        <v>1662</v>
      </c>
      <c r="L1999" s="9" t="s">
        <v>45</v>
      </c>
      <c r="M1999" s="9" t="str">
        <f>INDEX(key!$AS$4:$AS$7,B1999)</f>
        <v>SCG</v>
      </c>
      <c r="N1999" s="9" t="str">
        <f>INDEX(key!$I$3:$I$5,C1999)</f>
        <v>MFm</v>
      </c>
      <c r="O1999" s="9" t="str">
        <f>INDEX(key!$F$9:$F$10,D1999)</f>
        <v>Ex</v>
      </c>
      <c r="P1999" s="9" t="str">
        <f>INDEX(key!$AT$3:$BI$3,E1999)</f>
        <v>CZ13</v>
      </c>
      <c r="Q1999" s="9" t="str">
        <f>INDEX('HVACwts Src'!$D$7:$I$7,F1999)</f>
        <v>rDXGF</v>
      </c>
      <c r="R1999" s="36">
        <f>IF(G1999,INDEX('HVACwts Src'!$D$11:$U$164,(B1999-1)*39+(D1999-1)*19+E1999,(C1999-1)*6+F1999),0)</f>
        <v>7655.2804418625255</v>
      </c>
      <c r="T1999" t="str">
        <f t="shared" si="188"/>
        <v>HV_SCGMFmExCZ13</v>
      </c>
      <c r="U1999" t="str">
        <f t="shared" si="189"/>
        <v>rDXGF</v>
      </c>
      <c r="V1999" s="36">
        <f t="shared" si="190"/>
        <v>7655.2804418625255</v>
      </c>
    </row>
    <row r="2000" spans="1:22" x14ac:dyDescent="0.25">
      <c r="A2000" s="86">
        <f t="shared" si="191"/>
        <v>1994</v>
      </c>
      <c r="B2000">
        <v>4</v>
      </c>
      <c r="C2000">
        <v>2</v>
      </c>
      <c r="D2000">
        <v>1</v>
      </c>
      <c r="E2000">
        <v>13</v>
      </c>
      <c r="F2000">
        <v>2</v>
      </c>
      <c r="G2000" t="b">
        <f>INDEX(key!$AT$4:$BI$7,B2000,E2000)</f>
        <v>1</v>
      </c>
      <c r="H2000" t="str">
        <f t="shared" si="186"/>
        <v>HV_SCGMFmExCZ13rNCGF</v>
      </c>
      <c r="I2000" s="9" t="s">
        <v>1799</v>
      </c>
      <c r="J2000" t="str">
        <f t="shared" si="187"/>
        <v>HV_SCGMFmExCZ13</v>
      </c>
      <c r="K2000" s="9" t="s">
        <v>1662</v>
      </c>
      <c r="L2000" s="9" t="s">
        <v>45</v>
      </c>
      <c r="M2000" s="9" t="str">
        <f>INDEX(key!$AS$4:$AS$7,B2000)</f>
        <v>SCG</v>
      </c>
      <c r="N2000" s="9" t="str">
        <f>INDEX(key!$I$3:$I$5,C2000)</f>
        <v>MFm</v>
      </c>
      <c r="O2000" s="9" t="str">
        <f>INDEX(key!$F$9:$F$10,D2000)</f>
        <v>Ex</v>
      </c>
      <c r="P2000" s="9" t="str">
        <f>INDEX(key!$AT$3:$BI$3,E2000)</f>
        <v>CZ13</v>
      </c>
      <c r="Q2000" s="9" t="str">
        <f>INDEX('HVACwts Src'!$D$7:$I$7,F2000)</f>
        <v>rNCGF</v>
      </c>
      <c r="R2000" s="36">
        <f>IF(G2000,INDEX('HVACwts Src'!$D$11:$U$164,(B2000-1)*39+(D2000-1)*19+E2000,(C2000-1)*6+F2000),0)</f>
        <v>648.49956978566229</v>
      </c>
      <c r="T2000" t="str">
        <f t="shared" si="188"/>
        <v>HV_SCGMFmExCZ13</v>
      </c>
      <c r="U2000" t="str">
        <f t="shared" si="189"/>
        <v>rNCGF</v>
      </c>
      <c r="V2000" s="36">
        <f t="shared" si="190"/>
        <v>648.49956978566229</v>
      </c>
    </row>
    <row r="2001" spans="1:22" x14ac:dyDescent="0.25">
      <c r="A2001" s="86">
        <f t="shared" si="191"/>
        <v>1995</v>
      </c>
      <c r="B2001">
        <v>4</v>
      </c>
      <c r="C2001">
        <v>2</v>
      </c>
      <c r="D2001">
        <v>1</v>
      </c>
      <c r="E2001">
        <v>13</v>
      </c>
      <c r="F2001">
        <v>3</v>
      </c>
      <c r="G2001" t="b">
        <f>INDEX(key!$AT$4:$BI$7,B2001,E2001)</f>
        <v>1</v>
      </c>
      <c r="H2001" t="str">
        <f t="shared" si="186"/>
        <v>HV_SCGMFmExCZ13rDXHP</v>
      </c>
      <c r="I2001" s="9" t="s">
        <v>1799</v>
      </c>
      <c r="J2001" t="str">
        <f t="shared" si="187"/>
        <v>HV_SCGMFmExCZ13</v>
      </c>
      <c r="K2001" s="9" t="s">
        <v>1662</v>
      </c>
      <c r="L2001" s="9" t="s">
        <v>45</v>
      </c>
      <c r="M2001" s="9" t="str">
        <f>INDEX(key!$AS$4:$AS$7,B2001)</f>
        <v>SCG</v>
      </c>
      <c r="N2001" s="9" t="str">
        <f>INDEX(key!$I$3:$I$5,C2001)</f>
        <v>MFm</v>
      </c>
      <c r="O2001" s="9" t="str">
        <f>INDEX(key!$F$9:$F$10,D2001)</f>
        <v>Ex</v>
      </c>
      <c r="P2001" s="9" t="str">
        <f>INDEX(key!$AT$3:$BI$3,E2001)</f>
        <v>CZ13</v>
      </c>
      <c r="Q2001" s="9" t="str">
        <f>INDEX('HVACwts Src'!$D$7:$I$7,F2001)</f>
        <v>rDXHP</v>
      </c>
      <c r="R2001" s="36">
        <f>IF(G2001,INDEX('HVACwts Src'!$D$11:$U$164,(B2001-1)*39+(D2001-1)*19+E2001,(C2001-1)*6+F2001),0)</f>
        <v>1100.788274767184</v>
      </c>
      <c r="T2001" t="str">
        <f t="shared" si="188"/>
        <v>HV_SCGMFmExCZ13</v>
      </c>
      <c r="U2001" t="str">
        <f t="shared" si="189"/>
        <v>rDXHP</v>
      </c>
      <c r="V2001" s="36">
        <f t="shared" si="190"/>
        <v>1100.788274767184</v>
      </c>
    </row>
    <row r="2002" spans="1:22" x14ac:dyDescent="0.25">
      <c r="A2002" s="86">
        <f t="shared" si="191"/>
        <v>1996</v>
      </c>
      <c r="B2002">
        <v>4</v>
      </c>
      <c r="C2002">
        <v>2</v>
      </c>
      <c r="D2002">
        <v>1</v>
      </c>
      <c r="E2002">
        <v>13</v>
      </c>
      <c r="F2002">
        <v>4</v>
      </c>
      <c r="G2002" t="b">
        <f>INDEX(key!$AT$4:$BI$7,B2002,E2002)</f>
        <v>1</v>
      </c>
      <c r="H2002" t="str">
        <f t="shared" si="186"/>
        <v>HV_SCGMFmExCZ13rNCEH</v>
      </c>
      <c r="I2002" s="9" t="s">
        <v>1799</v>
      </c>
      <c r="J2002" t="str">
        <f t="shared" si="187"/>
        <v>HV_SCGMFmExCZ13</v>
      </c>
      <c r="K2002" s="9" t="s">
        <v>1662</v>
      </c>
      <c r="L2002" s="9" t="s">
        <v>45</v>
      </c>
      <c r="M2002" s="9" t="str">
        <f>INDEX(key!$AS$4:$AS$7,B2002)</f>
        <v>SCG</v>
      </c>
      <c r="N2002" s="9" t="str">
        <f>INDEX(key!$I$3:$I$5,C2002)</f>
        <v>MFm</v>
      </c>
      <c r="O2002" s="9" t="str">
        <f>INDEX(key!$F$9:$F$10,D2002)</f>
        <v>Ex</v>
      </c>
      <c r="P2002" s="9" t="str">
        <f>INDEX(key!$AT$3:$BI$3,E2002)</f>
        <v>CZ13</v>
      </c>
      <c r="Q2002" s="9" t="str">
        <f>INDEX('HVACwts Src'!$D$7:$I$7,F2002)</f>
        <v>rNCEH</v>
      </c>
      <c r="R2002" s="36">
        <f>IF(G2002,INDEX('HVACwts Src'!$D$11:$U$164,(B2002-1)*39+(D2002-1)*19+E2002,(C2002-1)*6+F2002),0)</f>
        <v>93.250760443459129</v>
      </c>
      <c r="T2002" t="str">
        <f t="shared" si="188"/>
        <v>HV_SCGMFmExCZ13</v>
      </c>
      <c r="U2002" t="str">
        <f t="shared" si="189"/>
        <v>rNCEH</v>
      </c>
      <c r="V2002" s="36">
        <f t="shared" si="190"/>
        <v>93.250760443459129</v>
      </c>
    </row>
    <row r="2003" spans="1:22" x14ac:dyDescent="0.25">
      <c r="A2003" s="86">
        <f t="shared" si="191"/>
        <v>1997</v>
      </c>
      <c r="B2003">
        <v>4</v>
      </c>
      <c r="C2003">
        <v>2</v>
      </c>
      <c r="D2003">
        <v>1</v>
      </c>
      <c r="E2003">
        <v>13</v>
      </c>
      <c r="F2003">
        <v>5</v>
      </c>
      <c r="G2003" t="b">
        <f>INDEX(key!$AT$4:$BI$7,B2003,E2003)</f>
        <v>1</v>
      </c>
      <c r="H2003" t="str">
        <f t="shared" si="186"/>
        <v>HV_SCGMFmExCZ13rDXOH</v>
      </c>
      <c r="I2003" s="9" t="s">
        <v>1799</v>
      </c>
      <c r="J2003" t="str">
        <f t="shared" si="187"/>
        <v>HV_SCGMFmExCZ13</v>
      </c>
      <c r="K2003" s="9" t="s">
        <v>1662</v>
      </c>
      <c r="L2003" s="9" t="s">
        <v>45</v>
      </c>
      <c r="M2003" s="9" t="str">
        <f>INDEX(key!$AS$4:$AS$7,B2003)</f>
        <v>SCG</v>
      </c>
      <c r="N2003" s="9" t="str">
        <f>INDEX(key!$I$3:$I$5,C2003)</f>
        <v>MFm</v>
      </c>
      <c r="O2003" s="9" t="str">
        <f>INDEX(key!$F$9:$F$10,D2003)</f>
        <v>Ex</v>
      </c>
      <c r="P2003" s="9" t="str">
        <f>INDEX(key!$AT$3:$BI$3,E2003)</f>
        <v>CZ13</v>
      </c>
      <c r="Q2003" s="9" t="str">
        <f>INDEX('HVACwts Src'!$D$7:$I$7,F2003)</f>
        <v>rDXOH</v>
      </c>
      <c r="R2003" s="36">
        <f>IF(G2003,INDEX('HVACwts Src'!$D$11:$U$164,(B2003-1)*39+(D2003-1)*19+E2003,(C2003-1)*6+F2003),0)</f>
        <v>954.64982749445687</v>
      </c>
      <c r="T2003" t="str">
        <f t="shared" si="188"/>
        <v>HV_SCGMFmExCZ13</v>
      </c>
      <c r="U2003" t="str">
        <f t="shared" si="189"/>
        <v>rDXOH</v>
      </c>
      <c r="V2003" s="36">
        <f t="shared" si="190"/>
        <v>954.64982749445687</v>
      </c>
    </row>
    <row r="2004" spans="1:22" x14ac:dyDescent="0.25">
      <c r="A2004" s="86">
        <f t="shared" si="191"/>
        <v>1998</v>
      </c>
      <c r="B2004">
        <v>4</v>
      </c>
      <c r="C2004">
        <v>2</v>
      </c>
      <c r="D2004">
        <v>1</v>
      </c>
      <c r="E2004">
        <v>13</v>
      </c>
      <c r="F2004">
        <v>6</v>
      </c>
      <c r="G2004" t="b">
        <f>INDEX(key!$AT$4:$BI$7,B2004,E2004)</f>
        <v>1</v>
      </c>
      <c r="H2004" t="str">
        <f t="shared" si="186"/>
        <v>HV_SCGMFmExCZ13rNCOH</v>
      </c>
      <c r="I2004" s="9" t="s">
        <v>1799</v>
      </c>
      <c r="J2004" t="str">
        <f t="shared" si="187"/>
        <v>HV_SCGMFmExCZ13</v>
      </c>
      <c r="K2004" s="9" t="s">
        <v>1662</v>
      </c>
      <c r="L2004" s="9" t="s">
        <v>45</v>
      </c>
      <c r="M2004" s="9" t="str">
        <f>INDEX(key!$AS$4:$AS$7,B2004)</f>
        <v>SCG</v>
      </c>
      <c r="N2004" s="9" t="str">
        <f>INDEX(key!$I$3:$I$5,C2004)</f>
        <v>MFm</v>
      </c>
      <c r="O2004" s="9" t="str">
        <f>INDEX(key!$F$9:$F$10,D2004)</f>
        <v>Ex</v>
      </c>
      <c r="P2004" s="9" t="str">
        <f>INDEX(key!$AT$3:$BI$3,E2004)</f>
        <v>CZ13</v>
      </c>
      <c r="Q2004" s="9" t="str">
        <f>INDEX('HVACwts Src'!$D$7:$I$7,F2004)</f>
        <v>rNCOH</v>
      </c>
      <c r="R2004" s="36">
        <f>IF(G2004,INDEX('HVACwts Src'!$D$11:$U$164,(B2004-1)*39+(D2004-1)*19+E2004,(C2004-1)*6+F2004),0)</f>
        <v>80.87097620103485</v>
      </c>
      <c r="T2004" t="str">
        <f t="shared" si="188"/>
        <v>HV_SCGMFmExCZ13</v>
      </c>
      <c r="U2004" t="str">
        <f t="shared" si="189"/>
        <v>rNCOH</v>
      </c>
      <c r="V2004" s="36">
        <f t="shared" si="190"/>
        <v>80.87097620103485</v>
      </c>
    </row>
    <row r="2005" spans="1:22" x14ac:dyDescent="0.25">
      <c r="A2005" s="86">
        <f t="shared" si="191"/>
        <v>1999</v>
      </c>
      <c r="B2005">
        <v>4</v>
      </c>
      <c r="C2005">
        <v>2</v>
      </c>
      <c r="D2005">
        <v>1</v>
      </c>
      <c r="E2005">
        <v>14</v>
      </c>
      <c r="F2005">
        <v>1</v>
      </c>
      <c r="G2005" t="b">
        <f>INDEX(key!$AT$4:$BI$7,B2005,E2005)</f>
        <v>1</v>
      </c>
      <c r="H2005" t="str">
        <f t="shared" si="186"/>
        <v>HV_SCGMFmExCZ14rDXGF</v>
      </c>
      <c r="I2005" s="9" t="s">
        <v>1799</v>
      </c>
      <c r="J2005" t="str">
        <f t="shared" si="187"/>
        <v>HV_SCGMFmExCZ14</v>
      </c>
      <c r="K2005" s="9" t="s">
        <v>1662</v>
      </c>
      <c r="L2005" s="9" t="s">
        <v>45</v>
      </c>
      <c r="M2005" s="9" t="str">
        <f>INDEX(key!$AS$4:$AS$7,B2005)</f>
        <v>SCG</v>
      </c>
      <c r="N2005" s="9" t="str">
        <f>INDEX(key!$I$3:$I$5,C2005)</f>
        <v>MFm</v>
      </c>
      <c r="O2005" s="9" t="str">
        <f>INDEX(key!$F$9:$F$10,D2005)</f>
        <v>Ex</v>
      </c>
      <c r="P2005" s="9" t="str">
        <f>INDEX(key!$AT$3:$BI$3,E2005)</f>
        <v>CZ14</v>
      </c>
      <c r="Q2005" s="9" t="str">
        <f>INDEX('HVACwts Src'!$D$7:$I$7,F2005)</f>
        <v>rDXGF</v>
      </c>
      <c r="R2005" s="36">
        <f>IF(G2005,INDEX('HVACwts Src'!$D$11:$U$164,(B2005-1)*39+(D2005-1)*19+E2005,(C2005-1)*6+F2005),0)</f>
        <v>10731.703282335548</v>
      </c>
      <c r="T2005" t="str">
        <f t="shared" si="188"/>
        <v>HV_SCGMFmExCZ14</v>
      </c>
      <c r="U2005" t="str">
        <f t="shared" si="189"/>
        <v>rDXGF</v>
      </c>
      <c r="V2005" s="36">
        <f t="shared" si="190"/>
        <v>10731.703282335548</v>
      </c>
    </row>
    <row r="2006" spans="1:22" x14ac:dyDescent="0.25">
      <c r="A2006" s="86">
        <f t="shared" si="191"/>
        <v>2000</v>
      </c>
      <c r="B2006">
        <v>4</v>
      </c>
      <c r="C2006">
        <v>2</v>
      </c>
      <c r="D2006">
        <v>1</v>
      </c>
      <c r="E2006">
        <v>14</v>
      </c>
      <c r="F2006">
        <v>2</v>
      </c>
      <c r="G2006" t="b">
        <f>INDEX(key!$AT$4:$BI$7,B2006,E2006)</f>
        <v>1</v>
      </c>
      <c r="H2006" t="str">
        <f t="shared" si="186"/>
        <v>HV_SCGMFmExCZ14rNCGF</v>
      </c>
      <c r="I2006" s="9" t="s">
        <v>1799</v>
      </c>
      <c r="J2006" t="str">
        <f t="shared" si="187"/>
        <v>HV_SCGMFmExCZ14</v>
      </c>
      <c r="K2006" s="9" t="s">
        <v>1662</v>
      </c>
      <c r="L2006" s="9" t="s">
        <v>45</v>
      </c>
      <c r="M2006" s="9" t="str">
        <f>INDEX(key!$AS$4:$AS$7,B2006)</f>
        <v>SCG</v>
      </c>
      <c r="N2006" s="9" t="str">
        <f>INDEX(key!$I$3:$I$5,C2006)</f>
        <v>MFm</v>
      </c>
      <c r="O2006" s="9" t="str">
        <f>INDEX(key!$F$9:$F$10,D2006)</f>
        <v>Ex</v>
      </c>
      <c r="P2006" s="9" t="str">
        <f>INDEX(key!$AT$3:$BI$3,E2006)</f>
        <v>CZ14</v>
      </c>
      <c r="Q2006" s="9" t="str">
        <f>INDEX('HVACwts Src'!$D$7:$I$7,F2006)</f>
        <v>rNCGF</v>
      </c>
      <c r="R2006" s="36">
        <f>IF(G2006,INDEX('HVACwts Src'!$D$11:$U$164,(B2006-1)*39+(D2006-1)*19+E2006,(C2006-1)*6+F2006),0)</f>
        <v>0</v>
      </c>
      <c r="T2006" t="str">
        <f t="shared" si="188"/>
        <v>HV_SCGMFmExCZ14</v>
      </c>
      <c r="U2006" t="str">
        <f t="shared" si="189"/>
        <v>rNCGF</v>
      </c>
      <c r="V2006" s="36">
        <f t="shared" si="190"/>
        <v>0</v>
      </c>
    </row>
    <row r="2007" spans="1:22" x14ac:dyDescent="0.25">
      <c r="A2007" s="86">
        <f t="shared" si="191"/>
        <v>2001</v>
      </c>
      <c r="B2007">
        <v>4</v>
      </c>
      <c r="C2007">
        <v>2</v>
      </c>
      <c r="D2007">
        <v>1</v>
      </c>
      <c r="E2007">
        <v>14</v>
      </c>
      <c r="F2007">
        <v>3</v>
      </c>
      <c r="G2007" t="b">
        <f>INDEX(key!$AT$4:$BI$7,B2007,E2007)</f>
        <v>1</v>
      </c>
      <c r="H2007" t="str">
        <f t="shared" si="186"/>
        <v>HV_SCGMFmExCZ14rDXHP</v>
      </c>
      <c r="I2007" s="9" t="s">
        <v>1799</v>
      </c>
      <c r="J2007" t="str">
        <f t="shared" si="187"/>
        <v>HV_SCGMFmExCZ14</v>
      </c>
      <c r="K2007" s="9" t="s">
        <v>1662</v>
      </c>
      <c r="L2007" s="9" t="s">
        <v>45</v>
      </c>
      <c r="M2007" s="9" t="str">
        <f>INDEX(key!$AS$4:$AS$7,B2007)</f>
        <v>SCG</v>
      </c>
      <c r="N2007" s="9" t="str">
        <f>INDEX(key!$I$3:$I$5,C2007)</f>
        <v>MFm</v>
      </c>
      <c r="O2007" s="9" t="str">
        <f>INDEX(key!$F$9:$F$10,D2007)</f>
        <v>Ex</v>
      </c>
      <c r="P2007" s="9" t="str">
        <f>INDEX(key!$AT$3:$BI$3,E2007)</f>
        <v>CZ14</v>
      </c>
      <c r="Q2007" s="9" t="str">
        <f>INDEX('HVACwts Src'!$D$7:$I$7,F2007)</f>
        <v>rDXHP</v>
      </c>
      <c r="R2007" s="36">
        <f>IF(G2007,INDEX('HVACwts Src'!$D$11:$U$164,(B2007-1)*39+(D2007-1)*19+E2007,(C2007-1)*6+F2007),0)</f>
        <v>1543.1613813747229</v>
      </c>
      <c r="T2007" t="str">
        <f t="shared" si="188"/>
        <v>HV_SCGMFmExCZ14</v>
      </c>
      <c r="U2007" t="str">
        <f t="shared" si="189"/>
        <v>rDXHP</v>
      </c>
      <c r="V2007" s="36">
        <f t="shared" si="190"/>
        <v>1543.1613813747229</v>
      </c>
    </row>
    <row r="2008" spans="1:22" x14ac:dyDescent="0.25">
      <c r="A2008" s="86">
        <f t="shared" si="191"/>
        <v>2002</v>
      </c>
      <c r="B2008">
        <v>4</v>
      </c>
      <c r="C2008">
        <v>2</v>
      </c>
      <c r="D2008">
        <v>1</v>
      </c>
      <c r="E2008">
        <v>14</v>
      </c>
      <c r="F2008">
        <v>4</v>
      </c>
      <c r="G2008" t="b">
        <f>INDEX(key!$AT$4:$BI$7,B2008,E2008)</f>
        <v>1</v>
      </c>
      <c r="H2008" t="str">
        <f t="shared" si="186"/>
        <v>HV_SCGMFmExCZ14rNCEH</v>
      </c>
      <c r="I2008" s="9" t="s">
        <v>1799</v>
      </c>
      <c r="J2008" t="str">
        <f t="shared" si="187"/>
        <v>HV_SCGMFmExCZ14</v>
      </c>
      <c r="K2008" s="9" t="s">
        <v>1662</v>
      </c>
      <c r="L2008" s="9" t="s">
        <v>45</v>
      </c>
      <c r="M2008" s="9" t="str">
        <f>INDEX(key!$AS$4:$AS$7,B2008)</f>
        <v>SCG</v>
      </c>
      <c r="N2008" s="9" t="str">
        <f>INDEX(key!$I$3:$I$5,C2008)</f>
        <v>MFm</v>
      </c>
      <c r="O2008" s="9" t="str">
        <f>INDEX(key!$F$9:$F$10,D2008)</f>
        <v>Ex</v>
      </c>
      <c r="P2008" s="9" t="str">
        <f>INDEX(key!$AT$3:$BI$3,E2008)</f>
        <v>CZ14</v>
      </c>
      <c r="Q2008" s="9" t="str">
        <f>INDEX('HVACwts Src'!$D$7:$I$7,F2008)</f>
        <v>rNCEH</v>
      </c>
      <c r="R2008" s="36">
        <f>IF(G2008,INDEX('HVACwts Src'!$D$11:$U$164,(B2008-1)*39+(D2008-1)*19+E2008,(C2008-1)*6+F2008),0)</f>
        <v>0</v>
      </c>
      <c r="T2008" t="str">
        <f t="shared" si="188"/>
        <v>HV_SCGMFmExCZ14</v>
      </c>
      <c r="U2008" t="str">
        <f t="shared" si="189"/>
        <v>rNCEH</v>
      </c>
      <c r="V2008" s="36">
        <f t="shared" si="190"/>
        <v>0</v>
      </c>
    </row>
    <row r="2009" spans="1:22" x14ac:dyDescent="0.25">
      <c r="A2009" s="86">
        <f t="shared" si="191"/>
        <v>2003</v>
      </c>
      <c r="B2009">
        <v>4</v>
      </c>
      <c r="C2009">
        <v>2</v>
      </c>
      <c r="D2009">
        <v>1</v>
      </c>
      <c r="E2009">
        <v>14</v>
      </c>
      <c r="F2009">
        <v>5</v>
      </c>
      <c r="G2009" t="b">
        <f>INDEX(key!$AT$4:$BI$7,B2009,E2009)</f>
        <v>1</v>
      </c>
      <c r="H2009" t="str">
        <f t="shared" si="186"/>
        <v>HV_SCGMFmExCZ14rDXOH</v>
      </c>
      <c r="I2009" s="9" t="s">
        <v>1799</v>
      </c>
      <c r="J2009" t="str">
        <f t="shared" si="187"/>
        <v>HV_SCGMFmExCZ14</v>
      </c>
      <c r="K2009" s="9" t="s">
        <v>1662</v>
      </c>
      <c r="L2009" s="9" t="s">
        <v>45</v>
      </c>
      <c r="M2009" s="9" t="str">
        <f>INDEX(key!$AS$4:$AS$7,B2009)</f>
        <v>SCG</v>
      </c>
      <c r="N2009" s="9" t="str">
        <f>INDEX(key!$I$3:$I$5,C2009)</f>
        <v>MFm</v>
      </c>
      <c r="O2009" s="9" t="str">
        <f>INDEX(key!$F$9:$F$10,D2009)</f>
        <v>Ex</v>
      </c>
      <c r="P2009" s="9" t="str">
        <f>INDEX(key!$AT$3:$BI$3,E2009)</f>
        <v>CZ14</v>
      </c>
      <c r="Q2009" s="9" t="str">
        <f>INDEX('HVACwts Src'!$D$7:$I$7,F2009)</f>
        <v>rDXOH</v>
      </c>
      <c r="R2009" s="36">
        <f>IF(G2009,INDEX('HVACwts Src'!$D$11:$U$164,(B2009-1)*39+(D2009-1)*19+E2009,(C2009-1)*6+F2009),0)</f>
        <v>1338.2943662232078</v>
      </c>
      <c r="T2009" t="str">
        <f t="shared" si="188"/>
        <v>HV_SCGMFmExCZ14</v>
      </c>
      <c r="U2009" t="str">
        <f t="shared" si="189"/>
        <v>rDXOH</v>
      </c>
      <c r="V2009" s="36">
        <f t="shared" si="190"/>
        <v>1338.2943662232078</v>
      </c>
    </row>
    <row r="2010" spans="1:22" x14ac:dyDescent="0.25">
      <c r="A2010" s="86">
        <f t="shared" si="191"/>
        <v>2004</v>
      </c>
      <c r="B2010">
        <v>4</v>
      </c>
      <c r="C2010">
        <v>2</v>
      </c>
      <c r="D2010">
        <v>1</v>
      </c>
      <c r="E2010">
        <v>14</v>
      </c>
      <c r="F2010">
        <v>6</v>
      </c>
      <c r="G2010" t="b">
        <f>INDEX(key!$AT$4:$BI$7,B2010,E2010)</f>
        <v>1</v>
      </c>
      <c r="H2010" t="str">
        <f t="shared" si="186"/>
        <v>HV_SCGMFmExCZ14rNCOH</v>
      </c>
      <c r="I2010" s="9" t="s">
        <v>1799</v>
      </c>
      <c r="J2010" t="str">
        <f t="shared" si="187"/>
        <v>HV_SCGMFmExCZ14</v>
      </c>
      <c r="K2010" s="9" t="s">
        <v>1662</v>
      </c>
      <c r="L2010" s="9" t="s">
        <v>45</v>
      </c>
      <c r="M2010" s="9" t="str">
        <f>INDEX(key!$AS$4:$AS$7,B2010)</f>
        <v>SCG</v>
      </c>
      <c r="N2010" s="9" t="str">
        <f>INDEX(key!$I$3:$I$5,C2010)</f>
        <v>MFm</v>
      </c>
      <c r="O2010" s="9" t="str">
        <f>INDEX(key!$F$9:$F$10,D2010)</f>
        <v>Ex</v>
      </c>
      <c r="P2010" s="9" t="str">
        <f>INDEX(key!$AT$3:$BI$3,E2010)</f>
        <v>CZ14</v>
      </c>
      <c r="Q2010" s="9" t="str">
        <f>INDEX('HVACwts Src'!$D$7:$I$7,F2010)</f>
        <v>rNCOH</v>
      </c>
      <c r="R2010" s="36">
        <f>IF(G2010,INDEX('HVACwts Src'!$D$11:$U$164,(B2010-1)*39+(D2010-1)*19+E2010,(C2010-1)*6+F2010),0)</f>
        <v>0</v>
      </c>
      <c r="T2010" t="str">
        <f t="shared" si="188"/>
        <v>HV_SCGMFmExCZ14</v>
      </c>
      <c r="U2010" t="str">
        <f t="shared" si="189"/>
        <v>rNCOH</v>
      </c>
      <c r="V2010" s="36">
        <f t="shared" si="190"/>
        <v>0</v>
      </c>
    </row>
    <row r="2011" spans="1:22" x14ac:dyDescent="0.25">
      <c r="A2011" s="86">
        <f t="shared" si="191"/>
        <v>2005</v>
      </c>
      <c r="B2011">
        <v>4</v>
      </c>
      <c r="C2011">
        <v>2</v>
      </c>
      <c r="D2011">
        <v>1</v>
      </c>
      <c r="E2011">
        <v>15</v>
      </c>
      <c r="F2011">
        <v>1</v>
      </c>
      <c r="G2011" t="b">
        <f>INDEX(key!$AT$4:$BI$7,B2011,E2011)</f>
        <v>1</v>
      </c>
      <c r="H2011" t="str">
        <f t="shared" si="186"/>
        <v>HV_SCGMFmExCZ15rDXGF</v>
      </c>
      <c r="I2011" s="9" t="s">
        <v>1799</v>
      </c>
      <c r="J2011" t="str">
        <f t="shared" si="187"/>
        <v>HV_SCGMFmExCZ15</v>
      </c>
      <c r="K2011" s="9" t="s">
        <v>1662</v>
      </c>
      <c r="L2011" s="9" t="s">
        <v>45</v>
      </c>
      <c r="M2011" s="9" t="str">
        <f>INDEX(key!$AS$4:$AS$7,B2011)</f>
        <v>SCG</v>
      </c>
      <c r="N2011" s="9" t="str">
        <f>INDEX(key!$I$3:$I$5,C2011)</f>
        <v>MFm</v>
      </c>
      <c r="O2011" s="9" t="str">
        <f>INDEX(key!$F$9:$F$10,D2011)</f>
        <v>Ex</v>
      </c>
      <c r="P2011" s="9" t="str">
        <f>INDEX(key!$AT$3:$BI$3,E2011)</f>
        <v>CZ15</v>
      </c>
      <c r="Q2011" s="9" t="str">
        <f>INDEX('HVACwts Src'!$D$7:$I$7,F2011)</f>
        <v>rDXGF</v>
      </c>
      <c r="R2011" s="36">
        <f>IF(G2011,INDEX('HVACwts Src'!$D$11:$U$164,(B2011-1)*39+(D2011-1)*19+E2011,(C2011-1)*6+F2011),0)</f>
        <v>24063.544537235772</v>
      </c>
      <c r="T2011" t="str">
        <f t="shared" si="188"/>
        <v>HV_SCGMFmExCZ15</v>
      </c>
      <c r="U2011" t="str">
        <f t="shared" si="189"/>
        <v>rDXGF</v>
      </c>
      <c r="V2011" s="36">
        <f t="shared" si="190"/>
        <v>24063.544537235772</v>
      </c>
    </row>
    <row r="2012" spans="1:22" x14ac:dyDescent="0.25">
      <c r="A2012" s="86">
        <f t="shared" si="191"/>
        <v>2006</v>
      </c>
      <c r="B2012">
        <v>4</v>
      </c>
      <c r="C2012">
        <v>2</v>
      </c>
      <c r="D2012">
        <v>1</v>
      </c>
      <c r="E2012">
        <v>15</v>
      </c>
      <c r="F2012">
        <v>2</v>
      </c>
      <c r="G2012" t="b">
        <f>INDEX(key!$AT$4:$BI$7,B2012,E2012)</f>
        <v>1</v>
      </c>
      <c r="H2012" t="str">
        <f t="shared" si="186"/>
        <v>HV_SCGMFmExCZ15rNCGF</v>
      </c>
      <c r="I2012" s="9" t="s">
        <v>1799</v>
      </c>
      <c r="J2012" t="str">
        <f t="shared" si="187"/>
        <v>HV_SCGMFmExCZ15</v>
      </c>
      <c r="K2012" s="9" t="s">
        <v>1662</v>
      </c>
      <c r="L2012" s="9" t="s">
        <v>45</v>
      </c>
      <c r="M2012" s="9" t="str">
        <f>INDEX(key!$AS$4:$AS$7,B2012)</f>
        <v>SCG</v>
      </c>
      <c r="N2012" s="9" t="str">
        <f>INDEX(key!$I$3:$I$5,C2012)</f>
        <v>MFm</v>
      </c>
      <c r="O2012" s="9" t="str">
        <f>INDEX(key!$F$9:$F$10,D2012)</f>
        <v>Ex</v>
      </c>
      <c r="P2012" s="9" t="str">
        <f>INDEX(key!$AT$3:$BI$3,E2012)</f>
        <v>CZ15</v>
      </c>
      <c r="Q2012" s="9" t="str">
        <f>INDEX('HVACwts Src'!$D$7:$I$7,F2012)</f>
        <v>rNCGF</v>
      </c>
      <c r="R2012" s="36">
        <f>IF(G2012,INDEX('HVACwts Src'!$D$11:$U$164,(B2012-1)*39+(D2012-1)*19+E2012,(C2012-1)*6+F2012),0)</f>
        <v>245.37321747228313</v>
      </c>
      <c r="T2012" t="str">
        <f t="shared" si="188"/>
        <v>HV_SCGMFmExCZ15</v>
      </c>
      <c r="U2012" t="str">
        <f t="shared" si="189"/>
        <v>rNCGF</v>
      </c>
      <c r="V2012" s="36">
        <f t="shared" si="190"/>
        <v>245.37321747228313</v>
      </c>
    </row>
    <row r="2013" spans="1:22" x14ac:dyDescent="0.25">
      <c r="A2013" s="86">
        <f t="shared" si="191"/>
        <v>2007</v>
      </c>
      <c r="B2013">
        <v>4</v>
      </c>
      <c r="C2013">
        <v>2</v>
      </c>
      <c r="D2013">
        <v>1</v>
      </c>
      <c r="E2013">
        <v>15</v>
      </c>
      <c r="F2013">
        <v>3</v>
      </c>
      <c r="G2013" t="b">
        <f>INDEX(key!$AT$4:$BI$7,B2013,E2013)</f>
        <v>1</v>
      </c>
      <c r="H2013" t="str">
        <f t="shared" si="186"/>
        <v>HV_SCGMFmExCZ15rDXHP</v>
      </c>
      <c r="I2013" s="9" t="s">
        <v>1799</v>
      </c>
      <c r="J2013" t="str">
        <f t="shared" si="187"/>
        <v>HV_SCGMFmExCZ15</v>
      </c>
      <c r="K2013" s="9" t="s">
        <v>1662</v>
      </c>
      <c r="L2013" s="9" t="s">
        <v>45</v>
      </c>
      <c r="M2013" s="9" t="str">
        <f>INDEX(key!$AS$4:$AS$7,B2013)</f>
        <v>SCG</v>
      </c>
      <c r="N2013" s="9" t="str">
        <f>INDEX(key!$I$3:$I$5,C2013)</f>
        <v>MFm</v>
      </c>
      <c r="O2013" s="9" t="str">
        <f>INDEX(key!$F$9:$F$10,D2013)</f>
        <v>Ex</v>
      </c>
      <c r="P2013" s="9" t="str">
        <f>INDEX(key!$AT$3:$BI$3,E2013)</f>
        <v>CZ15</v>
      </c>
      <c r="Q2013" s="9" t="str">
        <f>INDEX('HVACwts Src'!$D$7:$I$7,F2013)</f>
        <v>rDXHP</v>
      </c>
      <c r="R2013" s="36">
        <f>IF(G2013,INDEX('HVACwts Src'!$D$11:$U$164,(B2013-1)*39+(D2013-1)*19+E2013,(C2013-1)*6+F2013),0)</f>
        <v>3460.2086595121955</v>
      </c>
      <c r="T2013" t="str">
        <f t="shared" si="188"/>
        <v>HV_SCGMFmExCZ15</v>
      </c>
      <c r="U2013" t="str">
        <f t="shared" si="189"/>
        <v>rDXHP</v>
      </c>
      <c r="V2013" s="36">
        <f t="shared" si="190"/>
        <v>3460.2086595121955</v>
      </c>
    </row>
    <row r="2014" spans="1:22" x14ac:dyDescent="0.25">
      <c r="A2014" s="86">
        <f t="shared" si="191"/>
        <v>2008</v>
      </c>
      <c r="B2014">
        <v>4</v>
      </c>
      <c r="C2014">
        <v>2</v>
      </c>
      <c r="D2014">
        <v>1</v>
      </c>
      <c r="E2014">
        <v>15</v>
      </c>
      <c r="F2014">
        <v>4</v>
      </c>
      <c r="G2014" t="b">
        <f>INDEX(key!$AT$4:$BI$7,B2014,E2014)</f>
        <v>1</v>
      </c>
      <c r="H2014" t="str">
        <f t="shared" si="186"/>
        <v>HV_SCGMFmExCZ15rNCEH</v>
      </c>
      <c r="I2014" s="9" t="s">
        <v>1799</v>
      </c>
      <c r="J2014" t="str">
        <f t="shared" si="187"/>
        <v>HV_SCGMFmExCZ15</v>
      </c>
      <c r="K2014" s="9" t="s">
        <v>1662</v>
      </c>
      <c r="L2014" s="9" t="s">
        <v>45</v>
      </c>
      <c r="M2014" s="9" t="str">
        <f>INDEX(key!$AS$4:$AS$7,B2014)</f>
        <v>SCG</v>
      </c>
      <c r="N2014" s="9" t="str">
        <f>INDEX(key!$I$3:$I$5,C2014)</f>
        <v>MFm</v>
      </c>
      <c r="O2014" s="9" t="str">
        <f>INDEX(key!$F$9:$F$10,D2014)</f>
        <v>Ex</v>
      </c>
      <c r="P2014" s="9" t="str">
        <f>INDEX(key!$AT$3:$BI$3,E2014)</f>
        <v>CZ15</v>
      </c>
      <c r="Q2014" s="9" t="str">
        <f>INDEX('HVACwts Src'!$D$7:$I$7,F2014)</f>
        <v>rNCEH</v>
      </c>
      <c r="R2014" s="36">
        <f>IF(G2014,INDEX('HVACwts Src'!$D$11:$U$164,(B2014-1)*39+(D2014-1)*19+E2014,(C2014-1)*6+F2014),0)</f>
        <v>35.283352815964435</v>
      </c>
      <c r="T2014" t="str">
        <f t="shared" si="188"/>
        <v>HV_SCGMFmExCZ15</v>
      </c>
      <c r="U2014" t="str">
        <f t="shared" si="189"/>
        <v>rNCEH</v>
      </c>
      <c r="V2014" s="36">
        <f t="shared" si="190"/>
        <v>35.283352815964435</v>
      </c>
    </row>
    <row r="2015" spans="1:22" x14ac:dyDescent="0.25">
      <c r="A2015" s="86">
        <f t="shared" si="191"/>
        <v>2009</v>
      </c>
      <c r="B2015">
        <v>4</v>
      </c>
      <c r="C2015">
        <v>2</v>
      </c>
      <c r="D2015">
        <v>1</v>
      </c>
      <c r="E2015">
        <v>15</v>
      </c>
      <c r="F2015">
        <v>5</v>
      </c>
      <c r="G2015" t="b">
        <f>INDEX(key!$AT$4:$BI$7,B2015,E2015)</f>
        <v>1</v>
      </c>
      <c r="H2015" t="str">
        <f t="shared" si="186"/>
        <v>HV_SCGMFmExCZ15rDXOH</v>
      </c>
      <c r="I2015" s="9" t="s">
        <v>1799</v>
      </c>
      <c r="J2015" t="str">
        <f t="shared" si="187"/>
        <v>HV_SCGMFmExCZ15</v>
      </c>
      <c r="K2015" s="9" t="s">
        <v>1662</v>
      </c>
      <c r="L2015" s="9" t="s">
        <v>45</v>
      </c>
      <c r="M2015" s="9" t="str">
        <f>INDEX(key!$AS$4:$AS$7,B2015)</f>
        <v>SCG</v>
      </c>
      <c r="N2015" s="9" t="str">
        <f>INDEX(key!$I$3:$I$5,C2015)</f>
        <v>MFm</v>
      </c>
      <c r="O2015" s="9" t="str">
        <f>INDEX(key!$F$9:$F$10,D2015)</f>
        <v>Ex</v>
      </c>
      <c r="P2015" s="9" t="str">
        <f>INDEX(key!$AT$3:$BI$3,E2015)</f>
        <v>CZ15</v>
      </c>
      <c r="Q2015" s="9" t="str">
        <f>INDEX('HVACwts Src'!$D$7:$I$7,F2015)</f>
        <v>rDXOH</v>
      </c>
      <c r="R2015" s="36">
        <f>IF(G2015,INDEX('HVACwts Src'!$D$11:$U$164,(B2015-1)*39+(D2015-1)*19+E2015,(C2015-1)*6+F2015),0)</f>
        <v>3000.8382861788623</v>
      </c>
      <c r="T2015" t="str">
        <f t="shared" si="188"/>
        <v>HV_SCGMFmExCZ15</v>
      </c>
      <c r="U2015" t="str">
        <f t="shared" si="189"/>
        <v>rDXOH</v>
      </c>
      <c r="V2015" s="36">
        <f t="shared" si="190"/>
        <v>3000.8382861788623</v>
      </c>
    </row>
    <row r="2016" spans="1:22" x14ac:dyDescent="0.25">
      <c r="A2016" s="86">
        <f t="shared" si="191"/>
        <v>2010</v>
      </c>
      <c r="B2016">
        <v>4</v>
      </c>
      <c r="C2016">
        <v>2</v>
      </c>
      <c r="D2016">
        <v>1</v>
      </c>
      <c r="E2016">
        <v>15</v>
      </c>
      <c r="F2016">
        <v>6</v>
      </c>
      <c r="G2016" t="b">
        <f>INDEX(key!$AT$4:$BI$7,B2016,E2016)</f>
        <v>1</v>
      </c>
      <c r="H2016" t="str">
        <f t="shared" si="186"/>
        <v>HV_SCGMFmExCZ15rNCOH</v>
      </c>
      <c r="I2016" s="9" t="s">
        <v>1799</v>
      </c>
      <c r="J2016" t="str">
        <f t="shared" si="187"/>
        <v>HV_SCGMFmExCZ15</v>
      </c>
      <c r="K2016" s="9" t="s">
        <v>1662</v>
      </c>
      <c r="L2016" s="9" t="s">
        <v>45</v>
      </c>
      <c r="M2016" s="9" t="str">
        <f>INDEX(key!$AS$4:$AS$7,B2016)</f>
        <v>SCG</v>
      </c>
      <c r="N2016" s="9" t="str">
        <f>INDEX(key!$I$3:$I$5,C2016)</f>
        <v>MFm</v>
      </c>
      <c r="O2016" s="9" t="str">
        <f>INDEX(key!$F$9:$F$10,D2016)</f>
        <v>Ex</v>
      </c>
      <c r="P2016" s="9" t="str">
        <f>INDEX(key!$AT$3:$BI$3,E2016)</f>
        <v>CZ15</v>
      </c>
      <c r="Q2016" s="9" t="str">
        <f>INDEX('HVACwts Src'!$D$7:$I$7,F2016)</f>
        <v>rNCOH</v>
      </c>
      <c r="R2016" s="36">
        <f>IF(G2016,INDEX('HVACwts Src'!$D$11:$U$164,(B2016-1)*39+(D2016-1)*19+E2016,(C2016-1)*6+F2016),0)</f>
        <v>30.599205543237172</v>
      </c>
      <c r="T2016" t="str">
        <f t="shared" si="188"/>
        <v>HV_SCGMFmExCZ15</v>
      </c>
      <c r="U2016" t="str">
        <f t="shared" si="189"/>
        <v>rNCOH</v>
      </c>
      <c r="V2016" s="36">
        <f t="shared" si="190"/>
        <v>30.599205543237172</v>
      </c>
    </row>
    <row r="2017" spans="1:22" x14ac:dyDescent="0.25">
      <c r="A2017" s="86">
        <f t="shared" si="191"/>
        <v>2011</v>
      </c>
      <c r="B2017">
        <v>4</v>
      </c>
      <c r="C2017">
        <v>2</v>
      </c>
      <c r="D2017">
        <v>1</v>
      </c>
      <c r="E2017">
        <v>16</v>
      </c>
      <c r="F2017">
        <v>1</v>
      </c>
      <c r="G2017" t="b">
        <f>INDEX(key!$AT$4:$BI$7,B2017,E2017)</f>
        <v>1</v>
      </c>
      <c r="H2017" t="str">
        <f t="shared" si="186"/>
        <v>HV_SCGMFmExCZ16rDXGF</v>
      </c>
      <c r="I2017" s="9" t="s">
        <v>1799</v>
      </c>
      <c r="J2017" t="str">
        <f t="shared" si="187"/>
        <v>HV_SCGMFmExCZ16</v>
      </c>
      <c r="K2017" s="9" t="s">
        <v>1662</v>
      </c>
      <c r="L2017" s="9" t="s">
        <v>45</v>
      </c>
      <c r="M2017" s="9" t="str">
        <f>INDEX(key!$AS$4:$AS$7,B2017)</f>
        <v>SCG</v>
      </c>
      <c r="N2017" s="9" t="str">
        <f>INDEX(key!$I$3:$I$5,C2017)</f>
        <v>MFm</v>
      </c>
      <c r="O2017" s="9" t="str">
        <f>INDEX(key!$F$9:$F$10,D2017)</f>
        <v>Ex</v>
      </c>
      <c r="P2017" s="9" t="str">
        <f>INDEX(key!$AT$3:$BI$3,E2017)</f>
        <v>CZ16</v>
      </c>
      <c r="Q2017" s="9" t="str">
        <f>INDEX('HVACwts Src'!$D$7:$I$7,F2017)</f>
        <v>rDXGF</v>
      </c>
      <c r="R2017" s="36">
        <f>IF(G2017,INDEX('HVACwts Src'!$D$11:$U$164,(B2017-1)*39+(D2017-1)*19+E2017,(C2017-1)*6+F2017),0)</f>
        <v>4756.6793967775302</v>
      </c>
      <c r="T2017" t="str">
        <f t="shared" si="188"/>
        <v>HV_SCGMFmExCZ16</v>
      </c>
      <c r="U2017" t="str">
        <f t="shared" si="189"/>
        <v>rDXGF</v>
      </c>
      <c r="V2017" s="36">
        <f t="shared" si="190"/>
        <v>4756.6793967775302</v>
      </c>
    </row>
    <row r="2018" spans="1:22" x14ac:dyDescent="0.25">
      <c r="A2018" s="86">
        <f t="shared" si="191"/>
        <v>2012</v>
      </c>
      <c r="B2018">
        <v>4</v>
      </c>
      <c r="C2018">
        <v>2</v>
      </c>
      <c r="D2018">
        <v>1</v>
      </c>
      <c r="E2018">
        <v>16</v>
      </c>
      <c r="F2018">
        <v>2</v>
      </c>
      <c r="G2018" t="b">
        <f>INDEX(key!$AT$4:$BI$7,B2018,E2018)</f>
        <v>1</v>
      </c>
      <c r="H2018" t="str">
        <f t="shared" si="186"/>
        <v>HV_SCGMFmExCZ16rNCGF</v>
      </c>
      <c r="I2018" s="9" t="s">
        <v>1799</v>
      </c>
      <c r="J2018" t="str">
        <f t="shared" si="187"/>
        <v>HV_SCGMFmExCZ16</v>
      </c>
      <c r="K2018" s="9" t="s">
        <v>1662</v>
      </c>
      <c r="L2018" s="9" t="s">
        <v>45</v>
      </c>
      <c r="M2018" s="9" t="str">
        <f>INDEX(key!$AS$4:$AS$7,B2018)</f>
        <v>SCG</v>
      </c>
      <c r="N2018" s="9" t="str">
        <f>INDEX(key!$I$3:$I$5,C2018)</f>
        <v>MFm</v>
      </c>
      <c r="O2018" s="9" t="str">
        <f>INDEX(key!$F$9:$F$10,D2018)</f>
        <v>Ex</v>
      </c>
      <c r="P2018" s="9" t="str">
        <f>INDEX(key!$AT$3:$BI$3,E2018)</f>
        <v>CZ16</v>
      </c>
      <c r="Q2018" s="9" t="str">
        <f>INDEX('HVACwts Src'!$D$7:$I$7,F2018)</f>
        <v>rNCGF</v>
      </c>
      <c r="R2018" s="36">
        <f>IF(G2018,INDEX('HVACwts Src'!$D$11:$U$164,(B2018-1)*39+(D2018-1)*19+E2018,(C2018-1)*6+F2018),0)</f>
        <v>0</v>
      </c>
      <c r="T2018" t="str">
        <f t="shared" si="188"/>
        <v>HV_SCGMFmExCZ16</v>
      </c>
      <c r="U2018" t="str">
        <f t="shared" si="189"/>
        <v>rNCGF</v>
      </c>
      <c r="V2018" s="36">
        <f t="shared" si="190"/>
        <v>0</v>
      </c>
    </row>
    <row r="2019" spans="1:22" x14ac:dyDescent="0.25">
      <c r="A2019" s="86">
        <f t="shared" si="191"/>
        <v>2013</v>
      </c>
      <c r="B2019">
        <v>4</v>
      </c>
      <c r="C2019">
        <v>2</v>
      </c>
      <c r="D2019">
        <v>1</v>
      </c>
      <c r="E2019">
        <v>16</v>
      </c>
      <c r="F2019">
        <v>3</v>
      </c>
      <c r="G2019" t="b">
        <f>INDEX(key!$AT$4:$BI$7,B2019,E2019)</f>
        <v>1</v>
      </c>
      <c r="H2019" t="str">
        <f t="shared" si="186"/>
        <v>HV_SCGMFmExCZ16rDXHP</v>
      </c>
      <c r="I2019" s="9" t="s">
        <v>1799</v>
      </c>
      <c r="J2019" t="str">
        <f t="shared" si="187"/>
        <v>HV_SCGMFmExCZ16</v>
      </c>
      <c r="K2019" s="9" t="s">
        <v>1662</v>
      </c>
      <c r="L2019" s="9" t="s">
        <v>45</v>
      </c>
      <c r="M2019" s="9" t="str">
        <f>INDEX(key!$AS$4:$AS$7,B2019)</f>
        <v>SCG</v>
      </c>
      <c r="N2019" s="9" t="str">
        <f>INDEX(key!$I$3:$I$5,C2019)</f>
        <v>MFm</v>
      </c>
      <c r="O2019" s="9" t="str">
        <f>INDEX(key!$F$9:$F$10,D2019)</f>
        <v>Ex</v>
      </c>
      <c r="P2019" s="9" t="str">
        <f>INDEX(key!$AT$3:$BI$3,E2019)</f>
        <v>CZ16</v>
      </c>
      <c r="Q2019" s="9" t="str">
        <f>INDEX('HVACwts Src'!$D$7:$I$7,F2019)</f>
        <v>rDXHP</v>
      </c>
      <c r="R2019" s="36">
        <f>IF(G2019,INDEX('HVACwts Src'!$D$11:$U$164,(B2019-1)*39+(D2019-1)*19+E2019,(C2019-1)*6+F2019),0)</f>
        <v>683.98498873614199</v>
      </c>
      <c r="T2019" t="str">
        <f t="shared" si="188"/>
        <v>HV_SCGMFmExCZ16</v>
      </c>
      <c r="U2019" t="str">
        <f t="shared" si="189"/>
        <v>rDXHP</v>
      </c>
      <c r="V2019" s="36">
        <f t="shared" si="190"/>
        <v>683.98498873614199</v>
      </c>
    </row>
    <row r="2020" spans="1:22" x14ac:dyDescent="0.25">
      <c r="A2020" s="86">
        <f t="shared" si="191"/>
        <v>2014</v>
      </c>
      <c r="B2020">
        <v>4</v>
      </c>
      <c r="C2020">
        <v>2</v>
      </c>
      <c r="D2020">
        <v>1</v>
      </c>
      <c r="E2020">
        <v>16</v>
      </c>
      <c r="F2020">
        <v>4</v>
      </c>
      <c r="G2020" t="b">
        <f>INDEX(key!$AT$4:$BI$7,B2020,E2020)</f>
        <v>1</v>
      </c>
      <c r="H2020" t="str">
        <f t="shared" si="186"/>
        <v>HV_SCGMFmExCZ16rNCEH</v>
      </c>
      <c r="I2020" s="9" t="s">
        <v>1799</v>
      </c>
      <c r="J2020" t="str">
        <f t="shared" si="187"/>
        <v>HV_SCGMFmExCZ16</v>
      </c>
      <c r="K2020" s="9" t="s">
        <v>1662</v>
      </c>
      <c r="L2020" s="9" t="s">
        <v>45</v>
      </c>
      <c r="M2020" s="9" t="str">
        <f>INDEX(key!$AS$4:$AS$7,B2020)</f>
        <v>SCG</v>
      </c>
      <c r="N2020" s="9" t="str">
        <f>INDEX(key!$I$3:$I$5,C2020)</f>
        <v>MFm</v>
      </c>
      <c r="O2020" s="9" t="str">
        <f>INDEX(key!$F$9:$F$10,D2020)</f>
        <v>Ex</v>
      </c>
      <c r="P2020" s="9" t="str">
        <f>INDEX(key!$AT$3:$BI$3,E2020)</f>
        <v>CZ16</v>
      </c>
      <c r="Q2020" s="9" t="str">
        <f>INDEX('HVACwts Src'!$D$7:$I$7,F2020)</f>
        <v>rNCEH</v>
      </c>
      <c r="R2020" s="36">
        <f>IF(G2020,INDEX('HVACwts Src'!$D$11:$U$164,(B2020-1)*39+(D2020-1)*19+E2020,(C2020-1)*6+F2020),0)</f>
        <v>0</v>
      </c>
      <c r="T2020" t="str">
        <f t="shared" si="188"/>
        <v>HV_SCGMFmExCZ16</v>
      </c>
      <c r="U2020" t="str">
        <f t="shared" si="189"/>
        <v>rNCEH</v>
      </c>
      <c r="V2020" s="36">
        <f t="shared" si="190"/>
        <v>0</v>
      </c>
    </row>
    <row r="2021" spans="1:22" x14ac:dyDescent="0.25">
      <c r="A2021" s="86">
        <f t="shared" si="191"/>
        <v>2015</v>
      </c>
      <c r="B2021">
        <v>4</v>
      </c>
      <c r="C2021">
        <v>2</v>
      </c>
      <c r="D2021">
        <v>1</v>
      </c>
      <c r="E2021">
        <v>16</v>
      </c>
      <c r="F2021">
        <v>5</v>
      </c>
      <c r="G2021" t="b">
        <f>INDEX(key!$AT$4:$BI$7,B2021,E2021)</f>
        <v>1</v>
      </c>
      <c r="H2021" t="str">
        <f t="shared" si="186"/>
        <v>HV_SCGMFmExCZ16rDXOH</v>
      </c>
      <c r="I2021" s="9" t="s">
        <v>1799</v>
      </c>
      <c r="J2021" t="str">
        <f t="shared" si="187"/>
        <v>HV_SCGMFmExCZ16</v>
      </c>
      <c r="K2021" s="9" t="s">
        <v>1662</v>
      </c>
      <c r="L2021" s="9" t="s">
        <v>45</v>
      </c>
      <c r="M2021" s="9" t="str">
        <f>INDEX(key!$AS$4:$AS$7,B2021)</f>
        <v>SCG</v>
      </c>
      <c r="N2021" s="9" t="str">
        <f>INDEX(key!$I$3:$I$5,C2021)</f>
        <v>MFm</v>
      </c>
      <c r="O2021" s="9" t="str">
        <f>INDEX(key!$F$9:$F$10,D2021)</f>
        <v>Ex</v>
      </c>
      <c r="P2021" s="9" t="str">
        <f>INDEX(key!$AT$3:$BI$3,E2021)</f>
        <v>CZ16</v>
      </c>
      <c r="Q2021" s="9" t="str">
        <f>INDEX('HVACwts Src'!$D$7:$I$7,F2021)</f>
        <v>rDXOH</v>
      </c>
      <c r="R2021" s="36">
        <f>IF(G2021,INDEX('HVACwts Src'!$D$11:$U$164,(B2021-1)*39+(D2021-1)*19+E2021,(C2021-1)*6+F2021),0)</f>
        <v>593.1805111603843</v>
      </c>
      <c r="T2021" t="str">
        <f t="shared" si="188"/>
        <v>HV_SCGMFmExCZ16</v>
      </c>
      <c r="U2021" t="str">
        <f t="shared" si="189"/>
        <v>rDXOH</v>
      </c>
      <c r="V2021" s="36">
        <f t="shared" si="190"/>
        <v>593.1805111603843</v>
      </c>
    </row>
    <row r="2022" spans="1:22" x14ac:dyDescent="0.25">
      <c r="A2022" s="86">
        <f t="shared" si="191"/>
        <v>2016</v>
      </c>
      <c r="B2022">
        <v>4</v>
      </c>
      <c r="C2022">
        <v>2</v>
      </c>
      <c r="D2022">
        <v>1</v>
      </c>
      <c r="E2022">
        <v>16</v>
      </c>
      <c r="F2022">
        <v>6</v>
      </c>
      <c r="G2022" t="b">
        <f>INDEX(key!$AT$4:$BI$7,B2022,E2022)</f>
        <v>1</v>
      </c>
      <c r="H2022" t="str">
        <f t="shared" si="186"/>
        <v>HV_SCGMFmExCZ16rNCOH</v>
      </c>
      <c r="I2022" s="9" t="s">
        <v>1799</v>
      </c>
      <c r="J2022" t="str">
        <f t="shared" si="187"/>
        <v>HV_SCGMFmExCZ16</v>
      </c>
      <c r="K2022" s="9" t="s">
        <v>1662</v>
      </c>
      <c r="L2022" s="9" t="s">
        <v>45</v>
      </c>
      <c r="M2022" s="9" t="str">
        <f>INDEX(key!$AS$4:$AS$7,B2022)</f>
        <v>SCG</v>
      </c>
      <c r="N2022" s="9" t="str">
        <f>INDEX(key!$I$3:$I$5,C2022)</f>
        <v>MFm</v>
      </c>
      <c r="O2022" s="9" t="str">
        <f>INDEX(key!$F$9:$F$10,D2022)</f>
        <v>Ex</v>
      </c>
      <c r="P2022" s="9" t="str">
        <f>INDEX(key!$AT$3:$BI$3,E2022)</f>
        <v>CZ16</v>
      </c>
      <c r="Q2022" s="9" t="str">
        <f>INDEX('HVACwts Src'!$D$7:$I$7,F2022)</f>
        <v>rNCOH</v>
      </c>
      <c r="R2022" s="36">
        <f>IF(G2022,INDEX('HVACwts Src'!$D$11:$U$164,(B2022-1)*39+(D2022-1)*19+E2022,(C2022-1)*6+F2022),0)</f>
        <v>0</v>
      </c>
      <c r="T2022" t="str">
        <f t="shared" si="188"/>
        <v>HV_SCGMFmExCZ16</v>
      </c>
      <c r="U2022" t="str">
        <f t="shared" si="189"/>
        <v>rNCOH</v>
      </c>
      <c r="V2022" s="36">
        <f t="shared" si="190"/>
        <v>0</v>
      </c>
    </row>
    <row r="2023" spans="1:22" x14ac:dyDescent="0.25">
      <c r="A2023" s="86">
        <f t="shared" si="191"/>
        <v>2017</v>
      </c>
      <c r="B2023">
        <v>4</v>
      </c>
      <c r="C2023">
        <v>2</v>
      </c>
      <c r="D2023">
        <v>2</v>
      </c>
      <c r="E2023">
        <v>1</v>
      </c>
      <c r="F2023">
        <v>1</v>
      </c>
      <c r="G2023" t="b">
        <f>INDEX(key!$AT$4:$BI$7,B2023,E2023)</f>
        <v>0</v>
      </c>
      <c r="H2023" t="str">
        <f t="shared" si="186"/>
        <v>HV_SCGMFmNewCZ01rDXGF</v>
      </c>
      <c r="I2023" s="9" t="s">
        <v>1799</v>
      </c>
      <c r="J2023" t="str">
        <f t="shared" si="187"/>
        <v>HV_SCGMFmNewCZ01</v>
      </c>
      <c r="K2023" s="9" t="s">
        <v>1662</v>
      </c>
      <c r="L2023" s="9" t="s">
        <v>45</v>
      </c>
      <c r="M2023" s="9" t="str">
        <f>INDEX(key!$AS$4:$AS$7,B2023)</f>
        <v>SCG</v>
      </c>
      <c r="N2023" s="9" t="str">
        <f>INDEX(key!$I$3:$I$5,C2023)</f>
        <v>MFm</v>
      </c>
      <c r="O2023" s="9" t="str">
        <f>INDEX(key!$F$9:$F$10,D2023)</f>
        <v>New</v>
      </c>
      <c r="P2023" s="9" t="str">
        <f>INDEX(key!$AT$3:$BI$3,E2023)</f>
        <v>CZ01</v>
      </c>
      <c r="Q2023" s="9" t="str">
        <f>INDEX('HVACwts Src'!$D$7:$I$7,F2023)</f>
        <v>rDXGF</v>
      </c>
      <c r="R2023" s="36">
        <f>IF(G2023,INDEX('HVACwts Src'!$D$11:$U$164,(B2023-1)*39+(D2023-1)*19+E2023,(C2023-1)*6+F2023),0)</f>
        <v>0</v>
      </c>
      <c r="T2023" t="str">
        <f t="shared" si="188"/>
        <v>HV_SCGMFmNewCZ01</v>
      </c>
      <c r="U2023" t="str">
        <f t="shared" si="189"/>
        <v>rDXGF</v>
      </c>
      <c r="V2023" s="36">
        <f t="shared" si="190"/>
        <v>0</v>
      </c>
    </row>
    <row r="2024" spans="1:22" x14ac:dyDescent="0.25">
      <c r="A2024" s="86">
        <f t="shared" si="191"/>
        <v>2018</v>
      </c>
      <c r="B2024">
        <v>4</v>
      </c>
      <c r="C2024">
        <v>2</v>
      </c>
      <c r="D2024">
        <v>2</v>
      </c>
      <c r="E2024">
        <v>1</v>
      </c>
      <c r="F2024">
        <v>2</v>
      </c>
      <c r="G2024" t="b">
        <f>INDEX(key!$AT$4:$BI$7,B2024,E2024)</f>
        <v>0</v>
      </c>
      <c r="H2024" t="str">
        <f t="shared" si="186"/>
        <v>HV_SCGMFmNewCZ01rNCGF</v>
      </c>
      <c r="I2024" s="9" t="s">
        <v>1799</v>
      </c>
      <c r="J2024" t="str">
        <f t="shared" si="187"/>
        <v>HV_SCGMFmNewCZ01</v>
      </c>
      <c r="K2024" s="9" t="s">
        <v>1662</v>
      </c>
      <c r="L2024" s="9" t="s">
        <v>45</v>
      </c>
      <c r="M2024" s="9" t="str">
        <f>INDEX(key!$AS$4:$AS$7,B2024)</f>
        <v>SCG</v>
      </c>
      <c r="N2024" s="9" t="str">
        <f>INDEX(key!$I$3:$I$5,C2024)</f>
        <v>MFm</v>
      </c>
      <c r="O2024" s="9" t="str">
        <f>INDEX(key!$F$9:$F$10,D2024)</f>
        <v>New</v>
      </c>
      <c r="P2024" s="9" t="str">
        <f>INDEX(key!$AT$3:$BI$3,E2024)</f>
        <v>CZ01</v>
      </c>
      <c r="Q2024" s="9" t="str">
        <f>INDEX('HVACwts Src'!$D$7:$I$7,F2024)</f>
        <v>rNCGF</v>
      </c>
      <c r="R2024" s="36">
        <f>IF(G2024,INDEX('HVACwts Src'!$D$11:$U$164,(B2024-1)*39+(D2024-1)*19+E2024,(C2024-1)*6+F2024),0)</f>
        <v>0</v>
      </c>
      <c r="T2024" t="str">
        <f t="shared" si="188"/>
        <v>HV_SCGMFmNewCZ01</v>
      </c>
      <c r="U2024" t="str">
        <f t="shared" si="189"/>
        <v>rNCGF</v>
      </c>
      <c r="V2024" s="36">
        <f t="shared" si="190"/>
        <v>0</v>
      </c>
    </row>
    <row r="2025" spans="1:22" x14ac:dyDescent="0.25">
      <c r="A2025" s="86">
        <f t="shared" si="191"/>
        <v>2019</v>
      </c>
      <c r="B2025">
        <v>4</v>
      </c>
      <c r="C2025">
        <v>2</v>
      </c>
      <c r="D2025">
        <v>2</v>
      </c>
      <c r="E2025">
        <v>1</v>
      </c>
      <c r="F2025">
        <v>3</v>
      </c>
      <c r="G2025" t="b">
        <f>INDEX(key!$AT$4:$BI$7,B2025,E2025)</f>
        <v>0</v>
      </c>
      <c r="H2025" t="str">
        <f t="shared" si="186"/>
        <v>HV_SCGMFmNewCZ01rDXHP</v>
      </c>
      <c r="I2025" s="9" t="s">
        <v>1799</v>
      </c>
      <c r="J2025" t="str">
        <f t="shared" si="187"/>
        <v>HV_SCGMFmNewCZ01</v>
      </c>
      <c r="K2025" s="9" t="s">
        <v>1662</v>
      </c>
      <c r="L2025" s="9" t="s">
        <v>45</v>
      </c>
      <c r="M2025" s="9" t="str">
        <f>INDEX(key!$AS$4:$AS$7,B2025)</f>
        <v>SCG</v>
      </c>
      <c r="N2025" s="9" t="str">
        <f>INDEX(key!$I$3:$I$5,C2025)</f>
        <v>MFm</v>
      </c>
      <c r="O2025" s="9" t="str">
        <f>INDEX(key!$F$9:$F$10,D2025)</f>
        <v>New</v>
      </c>
      <c r="P2025" s="9" t="str">
        <f>INDEX(key!$AT$3:$BI$3,E2025)</f>
        <v>CZ01</v>
      </c>
      <c r="Q2025" s="9" t="str">
        <f>INDEX('HVACwts Src'!$D$7:$I$7,F2025)</f>
        <v>rDXHP</v>
      </c>
      <c r="R2025" s="36">
        <f>IF(G2025,INDEX('HVACwts Src'!$D$11:$U$164,(B2025-1)*39+(D2025-1)*19+E2025,(C2025-1)*6+F2025),0)</f>
        <v>0</v>
      </c>
      <c r="T2025" t="str">
        <f t="shared" si="188"/>
        <v>HV_SCGMFmNewCZ01</v>
      </c>
      <c r="U2025" t="str">
        <f t="shared" si="189"/>
        <v>rDXHP</v>
      </c>
      <c r="V2025" s="36">
        <f t="shared" si="190"/>
        <v>0</v>
      </c>
    </row>
    <row r="2026" spans="1:22" x14ac:dyDescent="0.25">
      <c r="A2026" s="86">
        <f t="shared" si="191"/>
        <v>2020</v>
      </c>
      <c r="B2026">
        <v>4</v>
      </c>
      <c r="C2026">
        <v>2</v>
      </c>
      <c r="D2026">
        <v>2</v>
      </c>
      <c r="E2026">
        <v>1</v>
      </c>
      <c r="F2026">
        <v>4</v>
      </c>
      <c r="G2026" t="b">
        <f>INDEX(key!$AT$4:$BI$7,B2026,E2026)</f>
        <v>0</v>
      </c>
      <c r="H2026" t="str">
        <f t="shared" si="186"/>
        <v>HV_SCGMFmNewCZ01rNCEH</v>
      </c>
      <c r="I2026" s="9" t="s">
        <v>1799</v>
      </c>
      <c r="J2026" t="str">
        <f t="shared" si="187"/>
        <v>HV_SCGMFmNewCZ01</v>
      </c>
      <c r="K2026" s="9" t="s">
        <v>1662</v>
      </c>
      <c r="L2026" s="9" t="s">
        <v>45</v>
      </c>
      <c r="M2026" s="9" t="str">
        <f>INDEX(key!$AS$4:$AS$7,B2026)</f>
        <v>SCG</v>
      </c>
      <c r="N2026" s="9" t="str">
        <f>INDEX(key!$I$3:$I$5,C2026)</f>
        <v>MFm</v>
      </c>
      <c r="O2026" s="9" t="str">
        <f>INDEX(key!$F$9:$F$10,D2026)</f>
        <v>New</v>
      </c>
      <c r="P2026" s="9" t="str">
        <f>INDEX(key!$AT$3:$BI$3,E2026)</f>
        <v>CZ01</v>
      </c>
      <c r="Q2026" s="9" t="str">
        <f>INDEX('HVACwts Src'!$D$7:$I$7,F2026)</f>
        <v>rNCEH</v>
      </c>
      <c r="R2026" s="36">
        <f>IF(G2026,INDEX('HVACwts Src'!$D$11:$U$164,(B2026-1)*39+(D2026-1)*19+E2026,(C2026-1)*6+F2026),0)</f>
        <v>0</v>
      </c>
      <c r="T2026" t="str">
        <f t="shared" si="188"/>
        <v>HV_SCGMFmNewCZ01</v>
      </c>
      <c r="U2026" t="str">
        <f t="shared" si="189"/>
        <v>rNCEH</v>
      </c>
      <c r="V2026" s="36">
        <f t="shared" si="190"/>
        <v>0</v>
      </c>
    </row>
    <row r="2027" spans="1:22" x14ac:dyDescent="0.25">
      <c r="A2027" s="86">
        <f t="shared" si="191"/>
        <v>2021</v>
      </c>
      <c r="B2027">
        <v>4</v>
      </c>
      <c r="C2027">
        <v>2</v>
      </c>
      <c r="D2027">
        <v>2</v>
      </c>
      <c r="E2027">
        <v>1</v>
      </c>
      <c r="F2027">
        <v>5</v>
      </c>
      <c r="G2027" t="b">
        <f>INDEX(key!$AT$4:$BI$7,B2027,E2027)</f>
        <v>0</v>
      </c>
      <c r="H2027" t="str">
        <f t="shared" si="186"/>
        <v>HV_SCGMFmNewCZ01rDXOH</v>
      </c>
      <c r="I2027" s="9" t="s">
        <v>1799</v>
      </c>
      <c r="J2027" t="str">
        <f t="shared" si="187"/>
        <v>HV_SCGMFmNewCZ01</v>
      </c>
      <c r="K2027" s="9" t="s">
        <v>1662</v>
      </c>
      <c r="L2027" s="9" t="s">
        <v>45</v>
      </c>
      <c r="M2027" s="9" t="str">
        <f>INDEX(key!$AS$4:$AS$7,B2027)</f>
        <v>SCG</v>
      </c>
      <c r="N2027" s="9" t="str">
        <f>INDEX(key!$I$3:$I$5,C2027)</f>
        <v>MFm</v>
      </c>
      <c r="O2027" s="9" t="str">
        <f>INDEX(key!$F$9:$F$10,D2027)</f>
        <v>New</v>
      </c>
      <c r="P2027" s="9" t="str">
        <f>INDEX(key!$AT$3:$BI$3,E2027)</f>
        <v>CZ01</v>
      </c>
      <c r="Q2027" s="9" t="str">
        <f>INDEX('HVACwts Src'!$D$7:$I$7,F2027)</f>
        <v>rDXOH</v>
      </c>
      <c r="R2027" s="36">
        <f>IF(G2027,INDEX('HVACwts Src'!$D$11:$U$164,(B2027-1)*39+(D2027-1)*19+E2027,(C2027-1)*6+F2027),0)</f>
        <v>0</v>
      </c>
      <c r="T2027" t="str">
        <f t="shared" si="188"/>
        <v>HV_SCGMFmNewCZ01</v>
      </c>
      <c r="U2027" t="str">
        <f t="shared" si="189"/>
        <v>rDXOH</v>
      </c>
      <c r="V2027" s="36">
        <f t="shared" si="190"/>
        <v>0</v>
      </c>
    </row>
    <row r="2028" spans="1:22" x14ac:dyDescent="0.25">
      <c r="A2028" s="86">
        <f t="shared" si="191"/>
        <v>2022</v>
      </c>
      <c r="B2028">
        <v>4</v>
      </c>
      <c r="C2028">
        <v>2</v>
      </c>
      <c r="D2028">
        <v>2</v>
      </c>
      <c r="E2028">
        <v>1</v>
      </c>
      <c r="F2028">
        <v>6</v>
      </c>
      <c r="G2028" t="b">
        <f>INDEX(key!$AT$4:$BI$7,B2028,E2028)</f>
        <v>0</v>
      </c>
      <c r="H2028" t="str">
        <f t="shared" si="186"/>
        <v>HV_SCGMFmNewCZ01rNCOH</v>
      </c>
      <c r="I2028" s="9" t="s">
        <v>1799</v>
      </c>
      <c r="J2028" t="str">
        <f t="shared" si="187"/>
        <v>HV_SCGMFmNewCZ01</v>
      </c>
      <c r="K2028" s="9" t="s">
        <v>1662</v>
      </c>
      <c r="L2028" s="9" t="s">
        <v>45</v>
      </c>
      <c r="M2028" s="9" t="str">
        <f>INDEX(key!$AS$4:$AS$7,B2028)</f>
        <v>SCG</v>
      </c>
      <c r="N2028" s="9" t="str">
        <f>INDEX(key!$I$3:$I$5,C2028)</f>
        <v>MFm</v>
      </c>
      <c r="O2028" s="9" t="str">
        <f>INDEX(key!$F$9:$F$10,D2028)</f>
        <v>New</v>
      </c>
      <c r="P2028" s="9" t="str">
        <f>INDEX(key!$AT$3:$BI$3,E2028)</f>
        <v>CZ01</v>
      </c>
      <c r="Q2028" s="9" t="str">
        <f>INDEX('HVACwts Src'!$D$7:$I$7,F2028)</f>
        <v>rNCOH</v>
      </c>
      <c r="R2028" s="36">
        <f>IF(G2028,INDEX('HVACwts Src'!$D$11:$U$164,(B2028-1)*39+(D2028-1)*19+E2028,(C2028-1)*6+F2028),0)</f>
        <v>0</v>
      </c>
      <c r="T2028" t="str">
        <f t="shared" si="188"/>
        <v>HV_SCGMFmNewCZ01</v>
      </c>
      <c r="U2028" t="str">
        <f t="shared" si="189"/>
        <v>rNCOH</v>
      </c>
      <c r="V2028" s="36">
        <f t="shared" si="190"/>
        <v>0</v>
      </c>
    </row>
    <row r="2029" spans="1:22" x14ac:dyDescent="0.25">
      <c r="A2029" s="86">
        <f t="shared" si="191"/>
        <v>2023</v>
      </c>
      <c r="B2029">
        <v>4</v>
      </c>
      <c r="C2029">
        <v>2</v>
      </c>
      <c r="D2029">
        <v>2</v>
      </c>
      <c r="E2029">
        <v>2</v>
      </c>
      <c r="F2029">
        <v>1</v>
      </c>
      <c r="G2029" t="b">
        <f>INDEX(key!$AT$4:$BI$7,B2029,E2029)</f>
        <v>0</v>
      </c>
      <c r="H2029" t="str">
        <f t="shared" si="186"/>
        <v>HV_SCGMFmNewCZ02rDXGF</v>
      </c>
      <c r="I2029" s="9" t="s">
        <v>1799</v>
      </c>
      <c r="J2029" t="str">
        <f t="shared" si="187"/>
        <v>HV_SCGMFmNewCZ02</v>
      </c>
      <c r="K2029" s="9" t="s">
        <v>1662</v>
      </c>
      <c r="L2029" s="9" t="s">
        <v>45</v>
      </c>
      <c r="M2029" s="9" t="str">
        <f>INDEX(key!$AS$4:$AS$7,B2029)</f>
        <v>SCG</v>
      </c>
      <c r="N2029" s="9" t="str">
        <f>INDEX(key!$I$3:$I$5,C2029)</f>
        <v>MFm</v>
      </c>
      <c r="O2029" s="9" t="str">
        <f>INDEX(key!$F$9:$F$10,D2029)</f>
        <v>New</v>
      </c>
      <c r="P2029" s="9" t="str">
        <f>INDEX(key!$AT$3:$BI$3,E2029)</f>
        <v>CZ02</v>
      </c>
      <c r="Q2029" s="9" t="str">
        <f>INDEX('HVACwts Src'!$D$7:$I$7,F2029)</f>
        <v>rDXGF</v>
      </c>
      <c r="R2029" s="36">
        <f>IF(G2029,INDEX('HVACwts Src'!$D$11:$U$164,(B2029-1)*39+(D2029-1)*19+E2029,(C2029-1)*6+F2029),0)</f>
        <v>0</v>
      </c>
      <c r="T2029" t="str">
        <f t="shared" si="188"/>
        <v>HV_SCGMFmNewCZ02</v>
      </c>
      <c r="U2029" t="str">
        <f t="shared" si="189"/>
        <v>rDXGF</v>
      </c>
      <c r="V2029" s="36">
        <f t="shared" si="190"/>
        <v>0</v>
      </c>
    </row>
    <row r="2030" spans="1:22" x14ac:dyDescent="0.25">
      <c r="A2030" s="86">
        <f t="shared" si="191"/>
        <v>2024</v>
      </c>
      <c r="B2030">
        <v>4</v>
      </c>
      <c r="C2030">
        <v>2</v>
      </c>
      <c r="D2030">
        <v>2</v>
      </c>
      <c r="E2030">
        <v>2</v>
      </c>
      <c r="F2030">
        <v>2</v>
      </c>
      <c r="G2030" t="b">
        <f>INDEX(key!$AT$4:$BI$7,B2030,E2030)</f>
        <v>0</v>
      </c>
      <c r="H2030" t="str">
        <f t="shared" si="186"/>
        <v>HV_SCGMFmNewCZ02rNCGF</v>
      </c>
      <c r="I2030" s="9" t="s">
        <v>1799</v>
      </c>
      <c r="J2030" t="str">
        <f t="shared" si="187"/>
        <v>HV_SCGMFmNewCZ02</v>
      </c>
      <c r="K2030" s="9" t="s">
        <v>1662</v>
      </c>
      <c r="L2030" s="9" t="s">
        <v>45</v>
      </c>
      <c r="M2030" s="9" t="str">
        <f>INDEX(key!$AS$4:$AS$7,B2030)</f>
        <v>SCG</v>
      </c>
      <c r="N2030" s="9" t="str">
        <f>INDEX(key!$I$3:$I$5,C2030)</f>
        <v>MFm</v>
      </c>
      <c r="O2030" s="9" t="str">
        <f>INDEX(key!$F$9:$F$10,D2030)</f>
        <v>New</v>
      </c>
      <c r="P2030" s="9" t="str">
        <f>INDEX(key!$AT$3:$BI$3,E2030)</f>
        <v>CZ02</v>
      </c>
      <c r="Q2030" s="9" t="str">
        <f>INDEX('HVACwts Src'!$D$7:$I$7,F2030)</f>
        <v>rNCGF</v>
      </c>
      <c r="R2030" s="36">
        <f>IF(G2030,INDEX('HVACwts Src'!$D$11:$U$164,(B2030-1)*39+(D2030-1)*19+E2030,(C2030-1)*6+F2030),0)</f>
        <v>0</v>
      </c>
      <c r="T2030" t="str">
        <f t="shared" si="188"/>
        <v>HV_SCGMFmNewCZ02</v>
      </c>
      <c r="U2030" t="str">
        <f t="shared" si="189"/>
        <v>rNCGF</v>
      </c>
      <c r="V2030" s="36">
        <f t="shared" si="190"/>
        <v>0</v>
      </c>
    </row>
    <row r="2031" spans="1:22" x14ac:dyDescent="0.25">
      <c r="A2031" s="86">
        <f t="shared" si="191"/>
        <v>2025</v>
      </c>
      <c r="B2031">
        <v>4</v>
      </c>
      <c r="C2031">
        <v>2</v>
      </c>
      <c r="D2031">
        <v>2</v>
      </c>
      <c r="E2031">
        <v>2</v>
      </c>
      <c r="F2031">
        <v>3</v>
      </c>
      <c r="G2031" t="b">
        <f>INDEX(key!$AT$4:$BI$7,B2031,E2031)</f>
        <v>0</v>
      </c>
      <c r="H2031" t="str">
        <f t="shared" si="186"/>
        <v>HV_SCGMFmNewCZ02rDXHP</v>
      </c>
      <c r="I2031" s="9" t="s">
        <v>1799</v>
      </c>
      <c r="J2031" t="str">
        <f t="shared" si="187"/>
        <v>HV_SCGMFmNewCZ02</v>
      </c>
      <c r="K2031" s="9" t="s">
        <v>1662</v>
      </c>
      <c r="L2031" s="9" t="s">
        <v>45</v>
      </c>
      <c r="M2031" s="9" t="str">
        <f>INDEX(key!$AS$4:$AS$7,B2031)</f>
        <v>SCG</v>
      </c>
      <c r="N2031" s="9" t="str">
        <f>INDEX(key!$I$3:$I$5,C2031)</f>
        <v>MFm</v>
      </c>
      <c r="O2031" s="9" t="str">
        <f>INDEX(key!$F$9:$F$10,D2031)</f>
        <v>New</v>
      </c>
      <c r="P2031" s="9" t="str">
        <f>INDEX(key!$AT$3:$BI$3,E2031)</f>
        <v>CZ02</v>
      </c>
      <c r="Q2031" s="9" t="str">
        <f>INDEX('HVACwts Src'!$D$7:$I$7,F2031)</f>
        <v>rDXHP</v>
      </c>
      <c r="R2031" s="36">
        <f>IF(G2031,INDEX('HVACwts Src'!$D$11:$U$164,(B2031-1)*39+(D2031-1)*19+E2031,(C2031-1)*6+F2031),0)</f>
        <v>0</v>
      </c>
      <c r="T2031" t="str">
        <f t="shared" si="188"/>
        <v>HV_SCGMFmNewCZ02</v>
      </c>
      <c r="U2031" t="str">
        <f t="shared" si="189"/>
        <v>rDXHP</v>
      </c>
      <c r="V2031" s="36">
        <f t="shared" si="190"/>
        <v>0</v>
      </c>
    </row>
    <row r="2032" spans="1:22" x14ac:dyDescent="0.25">
      <c r="A2032" s="86">
        <f t="shared" si="191"/>
        <v>2026</v>
      </c>
      <c r="B2032">
        <v>4</v>
      </c>
      <c r="C2032">
        <v>2</v>
      </c>
      <c r="D2032">
        <v>2</v>
      </c>
      <c r="E2032">
        <v>2</v>
      </c>
      <c r="F2032">
        <v>4</v>
      </c>
      <c r="G2032" t="b">
        <f>INDEX(key!$AT$4:$BI$7,B2032,E2032)</f>
        <v>0</v>
      </c>
      <c r="H2032" t="str">
        <f t="shared" si="186"/>
        <v>HV_SCGMFmNewCZ02rNCEH</v>
      </c>
      <c r="I2032" s="9" t="s">
        <v>1799</v>
      </c>
      <c r="J2032" t="str">
        <f t="shared" si="187"/>
        <v>HV_SCGMFmNewCZ02</v>
      </c>
      <c r="K2032" s="9" t="s">
        <v>1662</v>
      </c>
      <c r="L2032" s="9" t="s">
        <v>45</v>
      </c>
      <c r="M2032" s="9" t="str">
        <f>INDEX(key!$AS$4:$AS$7,B2032)</f>
        <v>SCG</v>
      </c>
      <c r="N2032" s="9" t="str">
        <f>INDEX(key!$I$3:$I$5,C2032)</f>
        <v>MFm</v>
      </c>
      <c r="O2032" s="9" t="str">
        <f>INDEX(key!$F$9:$F$10,D2032)</f>
        <v>New</v>
      </c>
      <c r="P2032" s="9" t="str">
        <f>INDEX(key!$AT$3:$BI$3,E2032)</f>
        <v>CZ02</v>
      </c>
      <c r="Q2032" s="9" t="str">
        <f>INDEX('HVACwts Src'!$D$7:$I$7,F2032)</f>
        <v>rNCEH</v>
      </c>
      <c r="R2032" s="36">
        <f>IF(G2032,INDEX('HVACwts Src'!$D$11:$U$164,(B2032-1)*39+(D2032-1)*19+E2032,(C2032-1)*6+F2032),0)</f>
        <v>0</v>
      </c>
      <c r="T2032" t="str">
        <f t="shared" si="188"/>
        <v>HV_SCGMFmNewCZ02</v>
      </c>
      <c r="U2032" t="str">
        <f t="shared" si="189"/>
        <v>rNCEH</v>
      </c>
      <c r="V2032" s="36">
        <f t="shared" si="190"/>
        <v>0</v>
      </c>
    </row>
    <row r="2033" spans="1:22" x14ac:dyDescent="0.25">
      <c r="A2033" s="86">
        <f t="shared" si="191"/>
        <v>2027</v>
      </c>
      <c r="B2033">
        <v>4</v>
      </c>
      <c r="C2033">
        <v>2</v>
      </c>
      <c r="D2033">
        <v>2</v>
      </c>
      <c r="E2033">
        <v>2</v>
      </c>
      <c r="F2033">
        <v>5</v>
      </c>
      <c r="G2033" t="b">
        <f>INDEX(key!$AT$4:$BI$7,B2033,E2033)</f>
        <v>0</v>
      </c>
      <c r="H2033" t="str">
        <f t="shared" si="186"/>
        <v>HV_SCGMFmNewCZ02rDXOH</v>
      </c>
      <c r="I2033" s="9" t="s">
        <v>1799</v>
      </c>
      <c r="J2033" t="str">
        <f t="shared" si="187"/>
        <v>HV_SCGMFmNewCZ02</v>
      </c>
      <c r="K2033" s="9" t="s">
        <v>1662</v>
      </c>
      <c r="L2033" s="9" t="s">
        <v>45</v>
      </c>
      <c r="M2033" s="9" t="str">
        <f>INDEX(key!$AS$4:$AS$7,B2033)</f>
        <v>SCG</v>
      </c>
      <c r="N2033" s="9" t="str">
        <f>INDEX(key!$I$3:$I$5,C2033)</f>
        <v>MFm</v>
      </c>
      <c r="O2033" s="9" t="str">
        <f>INDEX(key!$F$9:$F$10,D2033)</f>
        <v>New</v>
      </c>
      <c r="P2033" s="9" t="str">
        <f>INDEX(key!$AT$3:$BI$3,E2033)</f>
        <v>CZ02</v>
      </c>
      <c r="Q2033" s="9" t="str">
        <f>INDEX('HVACwts Src'!$D$7:$I$7,F2033)</f>
        <v>rDXOH</v>
      </c>
      <c r="R2033" s="36">
        <f>IF(G2033,INDEX('HVACwts Src'!$D$11:$U$164,(B2033-1)*39+(D2033-1)*19+E2033,(C2033-1)*6+F2033),0)</f>
        <v>0</v>
      </c>
      <c r="T2033" t="str">
        <f t="shared" si="188"/>
        <v>HV_SCGMFmNewCZ02</v>
      </c>
      <c r="U2033" t="str">
        <f t="shared" si="189"/>
        <v>rDXOH</v>
      </c>
      <c r="V2033" s="36">
        <f t="shared" si="190"/>
        <v>0</v>
      </c>
    </row>
    <row r="2034" spans="1:22" x14ac:dyDescent="0.25">
      <c r="A2034" s="86">
        <f t="shared" si="191"/>
        <v>2028</v>
      </c>
      <c r="B2034">
        <v>4</v>
      </c>
      <c r="C2034">
        <v>2</v>
      </c>
      <c r="D2034">
        <v>2</v>
      </c>
      <c r="E2034">
        <v>2</v>
      </c>
      <c r="F2034">
        <v>6</v>
      </c>
      <c r="G2034" t="b">
        <f>INDEX(key!$AT$4:$BI$7,B2034,E2034)</f>
        <v>0</v>
      </c>
      <c r="H2034" t="str">
        <f t="shared" si="186"/>
        <v>HV_SCGMFmNewCZ02rNCOH</v>
      </c>
      <c r="I2034" s="9" t="s">
        <v>1799</v>
      </c>
      <c r="J2034" t="str">
        <f t="shared" si="187"/>
        <v>HV_SCGMFmNewCZ02</v>
      </c>
      <c r="K2034" s="9" t="s">
        <v>1662</v>
      </c>
      <c r="L2034" s="9" t="s">
        <v>45</v>
      </c>
      <c r="M2034" s="9" t="str">
        <f>INDEX(key!$AS$4:$AS$7,B2034)</f>
        <v>SCG</v>
      </c>
      <c r="N2034" s="9" t="str">
        <f>INDEX(key!$I$3:$I$5,C2034)</f>
        <v>MFm</v>
      </c>
      <c r="O2034" s="9" t="str">
        <f>INDEX(key!$F$9:$F$10,D2034)</f>
        <v>New</v>
      </c>
      <c r="P2034" s="9" t="str">
        <f>INDEX(key!$AT$3:$BI$3,E2034)</f>
        <v>CZ02</v>
      </c>
      <c r="Q2034" s="9" t="str">
        <f>INDEX('HVACwts Src'!$D$7:$I$7,F2034)</f>
        <v>rNCOH</v>
      </c>
      <c r="R2034" s="36">
        <f>IF(G2034,INDEX('HVACwts Src'!$D$11:$U$164,(B2034-1)*39+(D2034-1)*19+E2034,(C2034-1)*6+F2034),0)</f>
        <v>0</v>
      </c>
      <c r="T2034" t="str">
        <f t="shared" si="188"/>
        <v>HV_SCGMFmNewCZ02</v>
      </c>
      <c r="U2034" t="str">
        <f t="shared" si="189"/>
        <v>rNCOH</v>
      </c>
      <c r="V2034" s="36">
        <f t="shared" si="190"/>
        <v>0</v>
      </c>
    </row>
    <row r="2035" spans="1:22" x14ac:dyDescent="0.25">
      <c r="A2035" s="86">
        <f t="shared" si="191"/>
        <v>2029</v>
      </c>
      <c r="B2035">
        <v>4</v>
      </c>
      <c r="C2035">
        <v>2</v>
      </c>
      <c r="D2035">
        <v>2</v>
      </c>
      <c r="E2035">
        <v>3</v>
      </c>
      <c r="F2035">
        <v>1</v>
      </c>
      <c r="G2035" t="b">
        <f>INDEX(key!$AT$4:$BI$7,B2035,E2035)</f>
        <v>0</v>
      </c>
      <c r="H2035" t="str">
        <f t="shared" si="186"/>
        <v>HV_SCGMFmNewCZ03rDXGF</v>
      </c>
      <c r="I2035" s="9" t="s">
        <v>1799</v>
      </c>
      <c r="J2035" t="str">
        <f t="shared" si="187"/>
        <v>HV_SCGMFmNewCZ03</v>
      </c>
      <c r="K2035" s="9" t="s">
        <v>1662</v>
      </c>
      <c r="L2035" s="9" t="s">
        <v>45</v>
      </c>
      <c r="M2035" s="9" t="str">
        <f>INDEX(key!$AS$4:$AS$7,B2035)</f>
        <v>SCG</v>
      </c>
      <c r="N2035" s="9" t="str">
        <f>INDEX(key!$I$3:$I$5,C2035)</f>
        <v>MFm</v>
      </c>
      <c r="O2035" s="9" t="str">
        <f>INDEX(key!$F$9:$F$10,D2035)</f>
        <v>New</v>
      </c>
      <c r="P2035" s="9" t="str">
        <f>INDEX(key!$AT$3:$BI$3,E2035)</f>
        <v>CZ03</v>
      </c>
      <c r="Q2035" s="9" t="str">
        <f>INDEX('HVACwts Src'!$D$7:$I$7,F2035)</f>
        <v>rDXGF</v>
      </c>
      <c r="R2035" s="36">
        <f>IF(G2035,INDEX('HVACwts Src'!$D$11:$U$164,(B2035-1)*39+(D2035-1)*19+E2035,(C2035-1)*6+F2035),0)</f>
        <v>0</v>
      </c>
      <c r="T2035" t="str">
        <f t="shared" si="188"/>
        <v>HV_SCGMFmNewCZ03</v>
      </c>
      <c r="U2035" t="str">
        <f t="shared" si="189"/>
        <v>rDXGF</v>
      </c>
      <c r="V2035" s="36">
        <f t="shared" si="190"/>
        <v>0</v>
      </c>
    </row>
    <row r="2036" spans="1:22" x14ac:dyDescent="0.25">
      <c r="A2036" s="86">
        <f t="shared" si="191"/>
        <v>2030</v>
      </c>
      <c r="B2036">
        <v>4</v>
      </c>
      <c r="C2036">
        <v>2</v>
      </c>
      <c r="D2036">
        <v>2</v>
      </c>
      <c r="E2036">
        <v>3</v>
      </c>
      <c r="F2036">
        <v>2</v>
      </c>
      <c r="G2036" t="b">
        <f>INDEX(key!$AT$4:$BI$7,B2036,E2036)</f>
        <v>0</v>
      </c>
      <c r="H2036" t="str">
        <f t="shared" si="186"/>
        <v>HV_SCGMFmNewCZ03rNCGF</v>
      </c>
      <c r="I2036" s="9" t="s">
        <v>1799</v>
      </c>
      <c r="J2036" t="str">
        <f t="shared" si="187"/>
        <v>HV_SCGMFmNewCZ03</v>
      </c>
      <c r="K2036" s="9" t="s">
        <v>1662</v>
      </c>
      <c r="L2036" s="9" t="s">
        <v>45</v>
      </c>
      <c r="M2036" s="9" t="str">
        <f>INDEX(key!$AS$4:$AS$7,B2036)</f>
        <v>SCG</v>
      </c>
      <c r="N2036" s="9" t="str">
        <f>INDEX(key!$I$3:$I$5,C2036)</f>
        <v>MFm</v>
      </c>
      <c r="O2036" s="9" t="str">
        <f>INDEX(key!$F$9:$F$10,D2036)</f>
        <v>New</v>
      </c>
      <c r="P2036" s="9" t="str">
        <f>INDEX(key!$AT$3:$BI$3,E2036)</f>
        <v>CZ03</v>
      </c>
      <c r="Q2036" s="9" t="str">
        <f>INDEX('HVACwts Src'!$D$7:$I$7,F2036)</f>
        <v>rNCGF</v>
      </c>
      <c r="R2036" s="36">
        <f>IF(G2036,INDEX('HVACwts Src'!$D$11:$U$164,(B2036-1)*39+(D2036-1)*19+E2036,(C2036-1)*6+F2036),0)</f>
        <v>0</v>
      </c>
      <c r="T2036" t="str">
        <f t="shared" si="188"/>
        <v>HV_SCGMFmNewCZ03</v>
      </c>
      <c r="U2036" t="str">
        <f t="shared" si="189"/>
        <v>rNCGF</v>
      </c>
      <c r="V2036" s="36">
        <f t="shared" si="190"/>
        <v>0</v>
      </c>
    </row>
    <row r="2037" spans="1:22" x14ac:dyDescent="0.25">
      <c r="A2037" s="86">
        <f t="shared" si="191"/>
        <v>2031</v>
      </c>
      <c r="B2037">
        <v>4</v>
      </c>
      <c r="C2037">
        <v>2</v>
      </c>
      <c r="D2037">
        <v>2</v>
      </c>
      <c r="E2037">
        <v>3</v>
      </c>
      <c r="F2037">
        <v>3</v>
      </c>
      <c r="G2037" t="b">
        <f>INDEX(key!$AT$4:$BI$7,B2037,E2037)</f>
        <v>0</v>
      </c>
      <c r="H2037" t="str">
        <f t="shared" si="186"/>
        <v>HV_SCGMFmNewCZ03rDXHP</v>
      </c>
      <c r="I2037" s="9" t="s">
        <v>1799</v>
      </c>
      <c r="J2037" t="str">
        <f t="shared" si="187"/>
        <v>HV_SCGMFmNewCZ03</v>
      </c>
      <c r="K2037" s="9" t="s">
        <v>1662</v>
      </c>
      <c r="L2037" s="9" t="s">
        <v>45</v>
      </c>
      <c r="M2037" s="9" t="str">
        <f>INDEX(key!$AS$4:$AS$7,B2037)</f>
        <v>SCG</v>
      </c>
      <c r="N2037" s="9" t="str">
        <f>INDEX(key!$I$3:$I$5,C2037)</f>
        <v>MFm</v>
      </c>
      <c r="O2037" s="9" t="str">
        <f>INDEX(key!$F$9:$F$10,D2037)</f>
        <v>New</v>
      </c>
      <c r="P2037" s="9" t="str">
        <f>INDEX(key!$AT$3:$BI$3,E2037)</f>
        <v>CZ03</v>
      </c>
      <c r="Q2037" s="9" t="str">
        <f>INDEX('HVACwts Src'!$D$7:$I$7,F2037)</f>
        <v>rDXHP</v>
      </c>
      <c r="R2037" s="36">
        <f>IF(G2037,INDEX('HVACwts Src'!$D$11:$U$164,(B2037-1)*39+(D2037-1)*19+E2037,(C2037-1)*6+F2037),0)</f>
        <v>0</v>
      </c>
      <c r="T2037" t="str">
        <f t="shared" si="188"/>
        <v>HV_SCGMFmNewCZ03</v>
      </c>
      <c r="U2037" t="str">
        <f t="shared" si="189"/>
        <v>rDXHP</v>
      </c>
      <c r="V2037" s="36">
        <f t="shared" si="190"/>
        <v>0</v>
      </c>
    </row>
    <row r="2038" spans="1:22" x14ac:dyDescent="0.25">
      <c r="A2038" s="86">
        <f t="shared" si="191"/>
        <v>2032</v>
      </c>
      <c r="B2038">
        <v>4</v>
      </c>
      <c r="C2038">
        <v>2</v>
      </c>
      <c r="D2038">
        <v>2</v>
      </c>
      <c r="E2038">
        <v>3</v>
      </c>
      <c r="F2038">
        <v>4</v>
      </c>
      <c r="G2038" t="b">
        <f>INDEX(key!$AT$4:$BI$7,B2038,E2038)</f>
        <v>0</v>
      </c>
      <c r="H2038" t="str">
        <f t="shared" si="186"/>
        <v>HV_SCGMFmNewCZ03rNCEH</v>
      </c>
      <c r="I2038" s="9" t="s">
        <v>1799</v>
      </c>
      <c r="J2038" t="str">
        <f t="shared" si="187"/>
        <v>HV_SCGMFmNewCZ03</v>
      </c>
      <c r="K2038" s="9" t="s">
        <v>1662</v>
      </c>
      <c r="L2038" s="9" t="s">
        <v>45</v>
      </c>
      <c r="M2038" s="9" t="str">
        <f>INDEX(key!$AS$4:$AS$7,B2038)</f>
        <v>SCG</v>
      </c>
      <c r="N2038" s="9" t="str">
        <f>INDEX(key!$I$3:$I$5,C2038)</f>
        <v>MFm</v>
      </c>
      <c r="O2038" s="9" t="str">
        <f>INDEX(key!$F$9:$F$10,D2038)</f>
        <v>New</v>
      </c>
      <c r="P2038" s="9" t="str">
        <f>INDEX(key!$AT$3:$BI$3,E2038)</f>
        <v>CZ03</v>
      </c>
      <c r="Q2038" s="9" t="str">
        <f>INDEX('HVACwts Src'!$D$7:$I$7,F2038)</f>
        <v>rNCEH</v>
      </c>
      <c r="R2038" s="36">
        <f>IF(G2038,INDEX('HVACwts Src'!$D$11:$U$164,(B2038-1)*39+(D2038-1)*19+E2038,(C2038-1)*6+F2038),0)</f>
        <v>0</v>
      </c>
      <c r="T2038" t="str">
        <f t="shared" si="188"/>
        <v>HV_SCGMFmNewCZ03</v>
      </c>
      <c r="U2038" t="str">
        <f t="shared" si="189"/>
        <v>rNCEH</v>
      </c>
      <c r="V2038" s="36">
        <f t="shared" si="190"/>
        <v>0</v>
      </c>
    </row>
    <row r="2039" spans="1:22" x14ac:dyDescent="0.25">
      <c r="A2039" s="86">
        <f t="shared" si="191"/>
        <v>2033</v>
      </c>
      <c r="B2039">
        <v>4</v>
      </c>
      <c r="C2039">
        <v>2</v>
      </c>
      <c r="D2039">
        <v>2</v>
      </c>
      <c r="E2039">
        <v>3</v>
      </c>
      <c r="F2039">
        <v>5</v>
      </c>
      <c r="G2039" t="b">
        <f>INDEX(key!$AT$4:$BI$7,B2039,E2039)</f>
        <v>0</v>
      </c>
      <c r="H2039" t="str">
        <f t="shared" si="186"/>
        <v>HV_SCGMFmNewCZ03rDXOH</v>
      </c>
      <c r="I2039" s="9" t="s">
        <v>1799</v>
      </c>
      <c r="J2039" t="str">
        <f t="shared" si="187"/>
        <v>HV_SCGMFmNewCZ03</v>
      </c>
      <c r="K2039" s="9" t="s">
        <v>1662</v>
      </c>
      <c r="L2039" s="9" t="s">
        <v>45</v>
      </c>
      <c r="M2039" s="9" t="str">
        <f>INDEX(key!$AS$4:$AS$7,B2039)</f>
        <v>SCG</v>
      </c>
      <c r="N2039" s="9" t="str">
        <f>INDEX(key!$I$3:$I$5,C2039)</f>
        <v>MFm</v>
      </c>
      <c r="O2039" s="9" t="str">
        <f>INDEX(key!$F$9:$F$10,D2039)</f>
        <v>New</v>
      </c>
      <c r="P2039" s="9" t="str">
        <f>INDEX(key!$AT$3:$BI$3,E2039)</f>
        <v>CZ03</v>
      </c>
      <c r="Q2039" s="9" t="str">
        <f>INDEX('HVACwts Src'!$D$7:$I$7,F2039)</f>
        <v>rDXOH</v>
      </c>
      <c r="R2039" s="36">
        <f>IF(G2039,INDEX('HVACwts Src'!$D$11:$U$164,(B2039-1)*39+(D2039-1)*19+E2039,(C2039-1)*6+F2039),0)</f>
        <v>0</v>
      </c>
      <c r="T2039" t="str">
        <f t="shared" si="188"/>
        <v>HV_SCGMFmNewCZ03</v>
      </c>
      <c r="U2039" t="str">
        <f t="shared" si="189"/>
        <v>rDXOH</v>
      </c>
      <c r="V2039" s="36">
        <f t="shared" si="190"/>
        <v>0</v>
      </c>
    </row>
    <row r="2040" spans="1:22" x14ac:dyDescent="0.25">
      <c r="A2040" s="86">
        <f t="shared" si="191"/>
        <v>2034</v>
      </c>
      <c r="B2040">
        <v>4</v>
      </c>
      <c r="C2040">
        <v>2</v>
      </c>
      <c r="D2040">
        <v>2</v>
      </c>
      <c r="E2040">
        <v>3</v>
      </c>
      <c r="F2040">
        <v>6</v>
      </c>
      <c r="G2040" t="b">
        <f>INDEX(key!$AT$4:$BI$7,B2040,E2040)</f>
        <v>0</v>
      </c>
      <c r="H2040" t="str">
        <f t="shared" si="186"/>
        <v>HV_SCGMFmNewCZ03rNCOH</v>
      </c>
      <c r="I2040" s="9" t="s">
        <v>1799</v>
      </c>
      <c r="J2040" t="str">
        <f t="shared" si="187"/>
        <v>HV_SCGMFmNewCZ03</v>
      </c>
      <c r="K2040" s="9" t="s">
        <v>1662</v>
      </c>
      <c r="L2040" s="9" t="s">
        <v>45</v>
      </c>
      <c r="M2040" s="9" t="str">
        <f>INDEX(key!$AS$4:$AS$7,B2040)</f>
        <v>SCG</v>
      </c>
      <c r="N2040" s="9" t="str">
        <f>INDEX(key!$I$3:$I$5,C2040)</f>
        <v>MFm</v>
      </c>
      <c r="O2040" s="9" t="str">
        <f>INDEX(key!$F$9:$F$10,D2040)</f>
        <v>New</v>
      </c>
      <c r="P2040" s="9" t="str">
        <f>INDEX(key!$AT$3:$BI$3,E2040)</f>
        <v>CZ03</v>
      </c>
      <c r="Q2040" s="9" t="str">
        <f>INDEX('HVACwts Src'!$D$7:$I$7,F2040)</f>
        <v>rNCOH</v>
      </c>
      <c r="R2040" s="36">
        <f>IF(G2040,INDEX('HVACwts Src'!$D$11:$U$164,(B2040-1)*39+(D2040-1)*19+E2040,(C2040-1)*6+F2040),0)</f>
        <v>0</v>
      </c>
      <c r="T2040" t="str">
        <f t="shared" si="188"/>
        <v>HV_SCGMFmNewCZ03</v>
      </c>
      <c r="U2040" t="str">
        <f t="shared" si="189"/>
        <v>rNCOH</v>
      </c>
      <c r="V2040" s="36">
        <f t="shared" si="190"/>
        <v>0</v>
      </c>
    </row>
    <row r="2041" spans="1:22" x14ac:dyDescent="0.25">
      <c r="A2041" s="86">
        <f t="shared" si="191"/>
        <v>2035</v>
      </c>
      <c r="B2041">
        <v>4</v>
      </c>
      <c r="C2041">
        <v>2</v>
      </c>
      <c r="D2041">
        <v>2</v>
      </c>
      <c r="E2041">
        <v>4</v>
      </c>
      <c r="F2041">
        <v>1</v>
      </c>
      <c r="G2041" t="b">
        <f>INDEX(key!$AT$4:$BI$7,B2041,E2041)</f>
        <v>0</v>
      </c>
      <c r="H2041" t="str">
        <f t="shared" si="186"/>
        <v>HV_SCGMFmNewCZ04rDXGF</v>
      </c>
      <c r="I2041" s="9" t="s">
        <v>1799</v>
      </c>
      <c r="J2041" t="str">
        <f t="shared" si="187"/>
        <v>HV_SCGMFmNewCZ04</v>
      </c>
      <c r="K2041" s="9" t="s">
        <v>1662</v>
      </c>
      <c r="L2041" s="9" t="s">
        <v>45</v>
      </c>
      <c r="M2041" s="9" t="str">
        <f>INDEX(key!$AS$4:$AS$7,B2041)</f>
        <v>SCG</v>
      </c>
      <c r="N2041" s="9" t="str">
        <f>INDEX(key!$I$3:$I$5,C2041)</f>
        <v>MFm</v>
      </c>
      <c r="O2041" s="9" t="str">
        <f>INDEX(key!$F$9:$F$10,D2041)</f>
        <v>New</v>
      </c>
      <c r="P2041" s="9" t="str">
        <f>INDEX(key!$AT$3:$BI$3,E2041)</f>
        <v>CZ04</v>
      </c>
      <c r="Q2041" s="9" t="str">
        <f>INDEX('HVACwts Src'!$D$7:$I$7,F2041)</f>
        <v>rDXGF</v>
      </c>
      <c r="R2041" s="36">
        <f>IF(G2041,INDEX('HVACwts Src'!$D$11:$U$164,(B2041-1)*39+(D2041-1)*19+E2041,(C2041-1)*6+F2041),0)</f>
        <v>0</v>
      </c>
      <c r="T2041" t="str">
        <f t="shared" si="188"/>
        <v>HV_SCGMFmNewCZ04</v>
      </c>
      <c r="U2041" t="str">
        <f t="shared" si="189"/>
        <v>rDXGF</v>
      </c>
      <c r="V2041" s="36">
        <f t="shared" si="190"/>
        <v>0</v>
      </c>
    </row>
    <row r="2042" spans="1:22" x14ac:dyDescent="0.25">
      <c r="A2042" s="86">
        <f t="shared" si="191"/>
        <v>2036</v>
      </c>
      <c r="B2042">
        <v>4</v>
      </c>
      <c r="C2042">
        <v>2</v>
      </c>
      <c r="D2042">
        <v>2</v>
      </c>
      <c r="E2042">
        <v>4</v>
      </c>
      <c r="F2042">
        <v>2</v>
      </c>
      <c r="G2042" t="b">
        <f>INDEX(key!$AT$4:$BI$7,B2042,E2042)</f>
        <v>0</v>
      </c>
      <c r="H2042" t="str">
        <f t="shared" si="186"/>
        <v>HV_SCGMFmNewCZ04rNCGF</v>
      </c>
      <c r="I2042" s="9" t="s">
        <v>1799</v>
      </c>
      <c r="J2042" t="str">
        <f t="shared" si="187"/>
        <v>HV_SCGMFmNewCZ04</v>
      </c>
      <c r="K2042" s="9" t="s">
        <v>1662</v>
      </c>
      <c r="L2042" s="9" t="s">
        <v>45</v>
      </c>
      <c r="M2042" s="9" t="str">
        <f>INDEX(key!$AS$4:$AS$7,B2042)</f>
        <v>SCG</v>
      </c>
      <c r="N2042" s="9" t="str">
        <f>INDEX(key!$I$3:$I$5,C2042)</f>
        <v>MFm</v>
      </c>
      <c r="O2042" s="9" t="str">
        <f>INDEX(key!$F$9:$F$10,D2042)</f>
        <v>New</v>
      </c>
      <c r="P2042" s="9" t="str">
        <f>INDEX(key!$AT$3:$BI$3,E2042)</f>
        <v>CZ04</v>
      </c>
      <c r="Q2042" s="9" t="str">
        <f>INDEX('HVACwts Src'!$D$7:$I$7,F2042)</f>
        <v>rNCGF</v>
      </c>
      <c r="R2042" s="36">
        <f>IF(G2042,INDEX('HVACwts Src'!$D$11:$U$164,(B2042-1)*39+(D2042-1)*19+E2042,(C2042-1)*6+F2042),0)</f>
        <v>0</v>
      </c>
      <c r="T2042" t="str">
        <f t="shared" si="188"/>
        <v>HV_SCGMFmNewCZ04</v>
      </c>
      <c r="U2042" t="str">
        <f t="shared" si="189"/>
        <v>rNCGF</v>
      </c>
      <c r="V2042" s="36">
        <f t="shared" si="190"/>
        <v>0</v>
      </c>
    </row>
    <row r="2043" spans="1:22" x14ac:dyDescent="0.25">
      <c r="A2043" s="86">
        <f t="shared" si="191"/>
        <v>2037</v>
      </c>
      <c r="B2043">
        <v>4</v>
      </c>
      <c r="C2043">
        <v>2</v>
      </c>
      <c r="D2043">
        <v>2</v>
      </c>
      <c r="E2043">
        <v>4</v>
      </c>
      <c r="F2043">
        <v>3</v>
      </c>
      <c r="G2043" t="b">
        <f>INDEX(key!$AT$4:$BI$7,B2043,E2043)</f>
        <v>0</v>
      </c>
      <c r="H2043" t="str">
        <f t="shared" si="186"/>
        <v>HV_SCGMFmNewCZ04rDXHP</v>
      </c>
      <c r="I2043" s="9" t="s">
        <v>1799</v>
      </c>
      <c r="J2043" t="str">
        <f t="shared" si="187"/>
        <v>HV_SCGMFmNewCZ04</v>
      </c>
      <c r="K2043" s="9" t="s">
        <v>1662</v>
      </c>
      <c r="L2043" s="9" t="s">
        <v>45</v>
      </c>
      <c r="M2043" s="9" t="str">
        <f>INDEX(key!$AS$4:$AS$7,B2043)</f>
        <v>SCG</v>
      </c>
      <c r="N2043" s="9" t="str">
        <f>INDEX(key!$I$3:$I$5,C2043)</f>
        <v>MFm</v>
      </c>
      <c r="O2043" s="9" t="str">
        <f>INDEX(key!$F$9:$F$10,D2043)</f>
        <v>New</v>
      </c>
      <c r="P2043" s="9" t="str">
        <f>INDEX(key!$AT$3:$BI$3,E2043)</f>
        <v>CZ04</v>
      </c>
      <c r="Q2043" s="9" t="str">
        <f>INDEX('HVACwts Src'!$D$7:$I$7,F2043)</f>
        <v>rDXHP</v>
      </c>
      <c r="R2043" s="36">
        <f>IF(G2043,INDEX('HVACwts Src'!$D$11:$U$164,(B2043-1)*39+(D2043-1)*19+E2043,(C2043-1)*6+F2043),0)</f>
        <v>0</v>
      </c>
      <c r="T2043" t="str">
        <f t="shared" si="188"/>
        <v>HV_SCGMFmNewCZ04</v>
      </c>
      <c r="U2043" t="str">
        <f t="shared" si="189"/>
        <v>rDXHP</v>
      </c>
      <c r="V2043" s="36">
        <f t="shared" si="190"/>
        <v>0</v>
      </c>
    </row>
    <row r="2044" spans="1:22" x14ac:dyDescent="0.25">
      <c r="A2044" s="86">
        <f t="shared" si="191"/>
        <v>2038</v>
      </c>
      <c r="B2044">
        <v>4</v>
      </c>
      <c r="C2044">
        <v>2</v>
      </c>
      <c r="D2044">
        <v>2</v>
      </c>
      <c r="E2044">
        <v>4</v>
      </c>
      <c r="F2044">
        <v>4</v>
      </c>
      <c r="G2044" t="b">
        <f>INDEX(key!$AT$4:$BI$7,B2044,E2044)</f>
        <v>0</v>
      </c>
      <c r="H2044" t="str">
        <f t="shared" si="186"/>
        <v>HV_SCGMFmNewCZ04rNCEH</v>
      </c>
      <c r="I2044" s="9" t="s">
        <v>1799</v>
      </c>
      <c r="J2044" t="str">
        <f t="shared" si="187"/>
        <v>HV_SCGMFmNewCZ04</v>
      </c>
      <c r="K2044" s="9" t="s">
        <v>1662</v>
      </c>
      <c r="L2044" s="9" t="s">
        <v>45</v>
      </c>
      <c r="M2044" s="9" t="str">
        <f>INDEX(key!$AS$4:$AS$7,B2044)</f>
        <v>SCG</v>
      </c>
      <c r="N2044" s="9" t="str">
        <f>INDEX(key!$I$3:$I$5,C2044)</f>
        <v>MFm</v>
      </c>
      <c r="O2044" s="9" t="str">
        <f>INDEX(key!$F$9:$F$10,D2044)</f>
        <v>New</v>
      </c>
      <c r="P2044" s="9" t="str">
        <f>INDEX(key!$AT$3:$BI$3,E2044)</f>
        <v>CZ04</v>
      </c>
      <c r="Q2044" s="9" t="str">
        <f>INDEX('HVACwts Src'!$D$7:$I$7,F2044)</f>
        <v>rNCEH</v>
      </c>
      <c r="R2044" s="36">
        <f>IF(G2044,INDEX('HVACwts Src'!$D$11:$U$164,(B2044-1)*39+(D2044-1)*19+E2044,(C2044-1)*6+F2044),0)</f>
        <v>0</v>
      </c>
      <c r="T2044" t="str">
        <f t="shared" si="188"/>
        <v>HV_SCGMFmNewCZ04</v>
      </c>
      <c r="U2044" t="str">
        <f t="shared" si="189"/>
        <v>rNCEH</v>
      </c>
      <c r="V2044" s="36">
        <f t="shared" si="190"/>
        <v>0</v>
      </c>
    </row>
    <row r="2045" spans="1:22" x14ac:dyDescent="0.25">
      <c r="A2045" s="86">
        <f t="shared" si="191"/>
        <v>2039</v>
      </c>
      <c r="B2045">
        <v>4</v>
      </c>
      <c r="C2045">
        <v>2</v>
      </c>
      <c r="D2045">
        <v>2</v>
      </c>
      <c r="E2045">
        <v>4</v>
      </c>
      <c r="F2045">
        <v>5</v>
      </c>
      <c r="G2045" t="b">
        <f>INDEX(key!$AT$4:$BI$7,B2045,E2045)</f>
        <v>0</v>
      </c>
      <c r="H2045" t="str">
        <f t="shared" si="186"/>
        <v>HV_SCGMFmNewCZ04rDXOH</v>
      </c>
      <c r="I2045" s="9" t="s">
        <v>1799</v>
      </c>
      <c r="J2045" t="str">
        <f t="shared" si="187"/>
        <v>HV_SCGMFmNewCZ04</v>
      </c>
      <c r="K2045" s="9" t="s">
        <v>1662</v>
      </c>
      <c r="L2045" s="9" t="s">
        <v>45</v>
      </c>
      <c r="M2045" s="9" t="str">
        <f>INDEX(key!$AS$4:$AS$7,B2045)</f>
        <v>SCG</v>
      </c>
      <c r="N2045" s="9" t="str">
        <f>INDEX(key!$I$3:$I$5,C2045)</f>
        <v>MFm</v>
      </c>
      <c r="O2045" s="9" t="str">
        <f>INDEX(key!$F$9:$F$10,D2045)</f>
        <v>New</v>
      </c>
      <c r="P2045" s="9" t="str">
        <f>INDEX(key!$AT$3:$BI$3,E2045)</f>
        <v>CZ04</v>
      </c>
      <c r="Q2045" s="9" t="str">
        <f>INDEX('HVACwts Src'!$D$7:$I$7,F2045)</f>
        <v>rDXOH</v>
      </c>
      <c r="R2045" s="36">
        <f>IF(G2045,INDEX('HVACwts Src'!$D$11:$U$164,(B2045-1)*39+(D2045-1)*19+E2045,(C2045-1)*6+F2045),0)</f>
        <v>0</v>
      </c>
      <c r="T2045" t="str">
        <f t="shared" si="188"/>
        <v>HV_SCGMFmNewCZ04</v>
      </c>
      <c r="U2045" t="str">
        <f t="shared" si="189"/>
        <v>rDXOH</v>
      </c>
      <c r="V2045" s="36">
        <f t="shared" si="190"/>
        <v>0</v>
      </c>
    </row>
    <row r="2046" spans="1:22" x14ac:dyDescent="0.25">
      <c r="A2046" s="86">
        <f t="shared" si="191"/>
        <v>2040</v>
      </c>
      <c r="B2046">
        <v>4</v>
      </c>
      <c r="C2046">
        <v>2</v>
      </c>
      <c r="D2046">
        <v>2</v>
      </c>
      <c r="E2046">
        <v>4</v>
      </c>
      <c r="F2046">
        <v>6</v>
      </c>
      <c r="G2046" t="b">
        <f>INDEX(key!$AT$4:$BI$7,B2046,E2046)</f>
        <v>0</v>
      </c>
      <c r="H2046" t="str">
        <f t="shared" si="186"/>
        <v>HV_SCGMFmNewCZ04rNCOH</v>
      </c>
      <c r="I2046" s="9" t="s">
        <v>1799</v>
      </c>
      <c r="J2046" t="str">
        <f t="shared" si="187"/>
        <v>HV_SCGMFmNewCZ04</v>
      </c>
      <c r="K2046" s="9" t="s">
        <v>1662</v>
      </c>
      <c r="L2046" s="9" t="s">
        <v>45</v>
      </c>
      <c r="M2046" s="9" t="str">
        <f>INDEX(key!$AS$4:$AS$7,B2046)</f>
        <v>SCG</v>
      </c>
      <c r="N2046" s="9" t="str">
        <f>INDEX(key!$I$3:$I$5,C2046)</f>
        <v>MFm</v>
      </c>
      <c r="O2046" s="9" t="str">
        <f>INDEX(key!$F$9:$F$10,D2046)</f>
        <v>New</v>
      </c>
      <c r="P2046" s="9" t="str">
        <f>INDEX(key!$AT$3:$BI$3,E2046)</f>
        <v>CZ04</v>
      </c>
      <c r="Q2046" s="9" t="str">
        <f>INDEX('HVACwts Src'!$D$7:$I$7,F2046)</f>
        <v>rNCOH</v>
      </c>
      <c r="R2046" s="36">
        <f>IF(G2046,INDEX('HVACwts Src'!$D$11:$U$164,(B2046-1)*39+(D2046-1)*19+E2046,(C2046-1)*6+F2046),0)</f>
        <v>0</v>
      </c>
      <c r="T2046" t="str">
        <f t="shared" si="188"/>
        <v>HV_SCGMFmNewCZ04</v>
      </c>
      <c r="U2046" t="str">
        <f t="shared" si="189"/>
        <v>rNCOH</v>
      </c>
      <c r="V2046" s="36">
        <f t="shared" si="190"/>
        <v>0</v>
      </c>
    </row>
    <row r="2047" spans="1:22" x14ac:dyDescent="0.25">
      <c r="A2047" s="86">
        <f t="shared" si="191"/>
        <v>2041</v>
      </c>
      <c r="B2047">
        <v>4</v>
      </c>
      <c r="C2047">
        <v>2</v>
      </c>
      <c r="D2047">
        <v>2</v>
      </c>
      <c r="E2047">
        <v>5</v>
      </c>
      <c r="F2047">
        <v>1</v>
      </c>
      <c r="G2047" t="b">
        <f>INDEX(key!$AT$4:$BI$7,B2047,E2047)</f>
        <v>1</v>
      </c>
      <c r="H2047" t="str">
        <f t="shared" si="186"/>
        <v>HV_SCGMFmNewCZ05rDXGF</v>
      </c>
      <c r="I2047" s="9" t="s">
        <v>1799</v>
      </c>
      <c r="J2047" t="str">
        <f t="shared" si="187"/>
        <v>HV_SCGMFmNewCZ05</v>
      </c>
      <c r="K2047" s="9" t="s">
        <v>1662</v>
      </c>
      <c r="L2047" s="9" t="s">
        <v>45</v>
      </c>
      <c r="M2047" s="9" t="str">
        <f>INDEX(key!$AS$4:$AS$7,B2047)</f>
        <v>SCG</v>
      </c>
      <c r="N2047" s="9" t="str">
        <f>INDEX(key!$I$3:$I$5,C2047)</f>
        <v>MFm</v>
      </c>
      <c r="O2047" s="9" t="str">
        <f>INDEX(key!$F$9:$F$10,D2047)</f>
        <v>New</v>
      </c>
      <c r="P2047" s="9" t="str">
        <f>INDEX(key!$AT$3:$BI$3,E2047)</f>
        <v>CZ05</v>
      </c>
      <c r="Q2047" s="9" t="str">
        <f>INDEX('HVACwts Src'!$D$7:$I$7,F2047)</f>
        <v>rDXGF</v>
      </c>
      <c r="R2047" s="36">
        <f>IF(G2047,INDEX('HVACwts Src'!$D$11:$U$164,(B2047-1)*39+(D2047-1)*19+E2047,(C2047-1)*6+F2047),0)</f>
        <v>0.63040700164102237</v>
      </c>
      <c r="T2047" t="str">
        <f t="shared" si="188"/>
        <v>HV_SCGMFmNewCZ05</v>
      </c>
      <c r="U2047" t="str">
        <f t="shared" si="189"/>
        <v>rDXGF</v>
      </c>
      <c r="V2047" s="36">
        <f t="shared" si="190"/>
        <v>0.63040700164102237</v>
      </c>
    </row>
    <row r="2048" spans="1:22" x14ac:dyDescent="0.25">
      <c r="A2048" s="86">
        <f t="shared" si="191"/>
        <v>2042</v>
      </c>
      <c r="B2048">
        <v>4</v>
      </c>
      <c r="C2048">
        <v>2</v>
      </c>
      <c r="D2048">
        <v>2</v>
      </c>
      <c r="E2048">
        <v>5</v>
      </c>
      <c r="F2048">
        <v>2</v>
      </c>
      <c r="G2048" t="b">
        <f>INDEX(key!$AT$4:$BI$7,B2048,E2048)</f>
        <v>1</v>
      </c>
      <c r="H2048" t="str">
        <f t="shared" si="186"/>
        <v>HV_SCGMFmNewCZ05rNCGF</v>
      </c>
      <c r="I2048" s="9" t="s">
        <v>1799</v>
      </c>
      <c r="J2048" t="str">
        <f t="shared" si="187"/>
        <v>HV_SCGMFmNewCZ05</v>
      </c>
      <c r="K2048" s="9" t="s">
        <v>1662</v>
      </c>
      <c r="L2048" s="9" t="s">
        <v>45</v>
      </c>
      <c r="M2048" s="9" t="str">
        <f>INDEX(key!$AS$4:$AS$7,B2048)</f>
        <v>SCG</v>
      </c>
      <c r="N2048" s="9" t="str">
        <f>INDEX(key!$I$3:$I$5,C2048)</f>
        <v>MFm</v>
      </c>
      <c r="O2048" s="9" t="str">
        <f>INDEX(key!$F$9:$F$10,D2048)</f>
        <v>New</v>
      </c>
      <c r="P2048" s="9" t="str">
        <f>INDEX(key!$AT$3:$BI$3,E2048)</f>
        <v>CZ05</v>
      </c>
      <c r="Q2048" s="9" t="str">
        <f>INDEX('HVACwts Src'!$D$7:$I$7,F2048)</f>
        <v>rNCGF</v>
      </c>
      <c r="R2048" s="36">
        <f>IF(G2048,INDEX('HVACwts Src'!$D$11:$U$164,(B2048-1)*39+(D2048-1)*19+E2048,(C2048-1)*6+F2048),0)</f>
        <v>0.15792605600841789</v>
      </c>
      <c r="T2048" t="str">
        <f t="shared" si="188"/>
        <v>HV_SCGMFmNewCZ05</v>
      </c>
      <c r="U2048" t="str">
        <f t="shared" si="189"/>
        <v>rNCGF</v>
      </c>
      <c r="V2048" s="36">
        <f t="shared" si="190"/>
        <v>0.15792605600841789</v>
      </c>
    </row>
    <row r="2049" spans="1:22" x14ac:dyDescent="0.25">
      <c r="A2049" s="86">
        <f t="shared" si="191"/>
        <v>2043</v>
      </c>
      <c r="B2049">
        <v>4</v>
      </c>
      <c r="C2049">
        <v>2</v>
      </c>
      <c r="D2049">
        <v>2</v>
      </c>
      <c r="E2049">
        <v>5</v>
      </c>
      <c r="F2049">
        <v>3</v>
      </c>
      <c r="G2049" t="b">
        <f>INDEX(key!$AT$4:$BI$7,B2049,E2049)</f>
        <v>1</v>
      </c>
      <c r="H2049" t="str">
        <f t="shared" si="186"/>
        <v>HV_SCGMFmNewCZ05rDXHP</v>
      </c>
      <c r="I2049" s="9" t="s">
        <v>1799</v>
      </c>
      <c r="J2049" t="str">
        <f t="shared" si="187"/>
        <v>HV_SCGMFmNewCZ05</v>
      </c>
      <c r="K2049" s="9" t="s">
        <v>1662</v>
      </c>
      <c r="L2049" s="9" t="s">
        <v>45</v>
      </c>
      <c r="M2049" s="9" t="str">
        <f>INDEX(key!$AS$4:$AS$7,B2049)</f>
        <v>SCG</v>
      </c>
      <c r="N2049" s="9" t="str">
        <f>INDEX(key!$I$3:$I$5,C2049)</f>
        <v>MFm</v>
      </c>
      <c r="O2049" s="9" t="str">
        <f>INDEX(key!$F$9:$F$10,D2049)</f>
        <v>New</v>
      </c>
      <c r="P2049" s="9" t="str">
        <f>INDEX(key!$AT$3:$BI$3,E2049)</f>
        <v>CZ05</v>
      </c>
      <c r="Q2049" s="9" t="str">
        <f>INDEX('HVACwts Src'!$D$7:$I$7,F2049)</f>
        <v>rDXHP</v>
      </c>
      <c r="R2049" s="36">
        <f>IF(G2049,INDEX('HVACwts Src'!$D$11:$U$164,(B2049-1)*39+(D2049-1)*19+E2049,(C2049-1)*6+F2049),0)</f>
        <v>9.0649146168802958E-2</v>
      </c>
      <c r="T2049" t="str">
        <f t="shared" si="188"/>
        <v>HV_SCGMFmNewCZ05</v>
      </c>
      <c r="U2049" t="str">
        <f t="shared" si="189"/>
        <v>rDXHP</v>
      </c>
      <c r="V2049" s="36">
        <f t="shared" si="190"/>
        <v>9.0649146168802958E-2</v>
      </c>
    </row>
    <row r="2050" spans="1:22" x14ac:dyDescent="0.25">
      <c r="A2050" s="86">
        <f t="shared" si="191"/>
        <v>2044</v>
      </c>
      <c r="B2050">
        <v>4</v>
      </c>
      <c r="C2050">
        <v>2</v>
      </c>
      <c r="D2050">
        <v>2</v>
      </c>
      <c r="E2050">
        <v>5</v>
      </c>
      <c r="F2050">
        <v>4</v>
      </c>
      <c r="G2050" t="b">
        <f>INDEX(key!$AT$4:$BI$7,B2050,E2050)</f>
        <v>1</v>
      </c>
      <c r="H2050" t="str">
        <f t="shared" si="186"/>
        <v>HV_SCGMFmNewCZ05rNCEH</v>
      </c>
      <c r="I2050" s="9" t="s">
        <v>1799</v>
      </c>
      <c r="J2050" t="str">
        <f t="shared" si="187"/>
        <v>HV_SCGMFmNewCZ05</v>
      </c>
      <c r="K2050" s="9" t="s">
        <v>1662</v>
      </c>
      <c r="L2050" s="9" t="s">
        <v>45</v>
      </c>
      <c r="M2050" s="9" t="str">
        <f>INDEX(key!$AS$4:$AS$7,B2050)</f>
        <v>SCG</v>
      </c>
      <c r="N2050" s="9" t="str">
        <f>INDEX(key!$I$3:$I$5,C2050)</f>
        <v>MFm</v>
      </c>
      <c r="O2050" s="9" t="str">
        <f>INDEX(key!$F$9:$F$10,D2050)</f>
        <v>New</v>
      </c>
      <c r="P2050" s="9" t="str">
        <f>INDEX(key!$AT$3:$BI$3,E2050)</f>
        <v>CZ05</v>
      </c>
      <c r="Q2050" s="9" t="str">
        <f>INDEX('HVACwts Src'!$D$7:$I$7,F2050)</f>
        <v>rNCEH</v>
      </c>
      <c r="R2050" s="36">
        <f>IF(G2050,INDEX('HVACwts Src'!$D$11:$U$164,(B2050-1)*39+(D2050-1)*19+E2050,(C2050-1)*6+F2050),0)</f>
        <v>2.2708919948071303E-2</v>
      </c>
      <c r="T2050" t="str">
        <f t="shared" si="188"/>
        <v>HV_SCGMFmNewCZ05</v>
      </c>
      <c r="U2050" t="str">
        <f t="shared" si="189"/>
        <v>rNCEH</v>
      </c>
      <c r="V2050" s="36">
        <f t="shared" si="190"/>
        <v>2.2708919948071303E-2</v>
      </c>
    </row>
    <row r="2051" spans="1:22" x14ac:dyDescent="0.25">
      <c r="A2051" s="86">
        <f t="shared" si="191"/>
        <v>2045</v>
      </c>
      <c r="B2051">
        <v>4</v>
      </c>
      <c r="C2051">
        <v>2</v>
      </c>
      <c r="D2051">
        <v>2</v>
      </c>
      <c r="E2051">
        <v>5</v>
      </c>
      <c r="F2051">
        <v>5</v>
      </c>
      <c r="G2051" t="b">
        <f>INDEX(key!$AT$4:$BI$7,B2051,E2051)</f>
        <v>1</v>
      </c>
      <c r="H2051" t="str">
        <f t="shared" si="186"/>
        <v>HV_SCGMFmNewCZ05rDXOH</v>
      </c>
      <c r="I2051" s="9" t="s">
        <v>1799</v>
      </c>
      <c r="J2051" t="str">
        <f t="shared" si="187"/>
        <v>HV_SCGMFmNewCZ05</v>
      </c>
      <c r="K2051" s="9" t="s">
        <v>1662</v>
      </c>
      <c r="L2051" s="9" t="s">
        <v>45</v>
      </c>
      <c r="M2051" s="9" t="str">
        <f>INDEX(key!$AS$4:$AS$7,B2051)</f>
        <v>SCG</v>
      </c>
      <c r="N2051" s="9" t="str">
        <f>INDEX(key!$I$3:$I$5,C2051)</f>
        <v>MFm</v>
      </c>
      <c r="O2051" s="9" t="str">
        <f>INDEX(key!$F$9:$F$10,D2051)</f>
        <v>New</v>
      </c>
      <c r="P2051" s="9" t="str">
        <f>INDEX(key!$AT$3:$BI$3,E2051)</f>
        <v>CZ05</v>
      </c>
      <c r="Q2051" s="9" t="str">
        <f>INDEX('HVACwts Src'!$D$7:$I$7,F2051)</f>
        <v>rDXOH</v>
      </c>
      <c r="R2051" s="36">
        <f>IF(G2051,INDEX('HVACwts Src'!$D$11:$U$164,(B2051-1)*39+(D2051-1)*19+E2051,(C2051-1)*6+F2051),0)</f>
        <v>7.861474702832412E-2</v>
      </c>
      <c r="T2051" t="str">
        <f t="shared" si="188"/>
        <v>HV_SCGMFmNewCZ05</v>
      </c>
      <c r="U2051" t="str">
        <f t="shared" si="189"/>
        <v>rDXOH</v>
      </c>
      <c r="V2051" s="36">
        <f t="shared" si="190"/>
        <v>7.861474702832412E-2</v>
      </c>
    </row>
    <row r="2052" spans="1:22" x14ac:dyDescent="0.25">
      <c r="A2052" s="86">
        <f t="shared" si="191"/>
        <v>2046</v>
      </c>
      <c r="B2052">
        <v>4</v>
      </c>
      <c r="C2052">
        <v>2</v>
      </c>
      <c r="D2052">
        <v>2</v>
      </c>
      <c r="E2052">
        <v>5</v>
      </c>
      <c r="F2052">
        <v>6</v>
      </c>
      <c r="G2052" t="b">
        <f>INDEX(key!$AT$4:$BI$7,B2052,E2052)</f>
        <v>1</v>
      </c>
      <c r="H2052" t="str">
        <f t="shared" si="186"/>
        <v>HV_SCGMFmNewCZ05rNCOH</v>
      </c>
      <c r="I2052" s="9" t="s">
        <v>1799</v>
      </c>
      <c r="J2052" t="str">
        <f t="shared" si="187"/>
        <v>HV_SCGMFmNewCZ05</v>
      </c>
      <c r="K2052" s="9" t="s">
        <v>1662</v>
      </c>
      <c r="L2052" s="9" t="s">
        <v>45</v>
      </c>
      <c r="M2052" s="9" t="str">
        <f>INDEX(key!$AS$4:$AS$7,B2052)</f>
        <v>SCG</v>
      </c>
      <c r="N2052" s="9" t="str">
        <f>INDEX(key!$I$3:$I$5,C2052)</f>
        <v>MFm</v>
      </c>
      <c r="O2052" s="9" t="str">
        <f>INDEX(key!$F$9:$F$10,D2052)</f>
        <v>New</v>
      </c>
      <c r="P2052" s="9" t="str">
        <f>INDEX(key!$AT$3:$BI$3,E2052)</f>
        <v>CZ05</v>
      </c>
      <c r="Q2052" s="9" t="str">
        <f>INDEX('HVACwts Src'!$D$7:$I$7,F2052)</f>
        <v>rNCOH</v>
      </c>
      <c r="R2052" s="36">
        <f>IF(G2052,INDEX('HVACwts Src'!$D$11:$U$164,(B2052-1)*39+(D2052-1)*19+E2052,(C2052-1)*6+F2052),0)</f>
        <v>1.9694129205361319E-2</v>
      </c>
      <c r="T2052" t="str">
        <f t="shared" si="188"/>
        <v>HV_SCGMFmNewCZ05</v>
      </c>
      <c r="U2052" t="str">
        <f t="shared" si="189"/>
        <v>rNCOH</v>
      </c>
      <c r="V2052" s="36">
        <f t="shared" si="190"/>
        <v>1.9694129205361319E-2</v>
      </c>
    </row>
    <row r="2053" spans="1:22" x14ac:dyDescent="0.25">
      <c r="A2053" s="86">
        <f t="shared" si="191"/>
        <v>2047</v>
      </c>
      <c r="B2053">
        <v>4</v>
      </c>
      <c r="C2053">
        <v>2</v>
      </c>
      <c r="D2053">
        <v>2</v>
      </c>
      <c r="E2053">
        <v>6</v>
      </c>
      <c r="F2053">
        <v>1</v>
      </c>
      <c r="G2053" t="b">
        <f>INDEX(key!$AT$4:$BI$7,B2053,E2053)</f>
        <v>1</v>
      </c>
      <c r="H2053" t="str">
        <f t="shared" si="186"/>
        <v>HV_SCGMFmNewCZ06rDXGF</v>
      </c>
      <c r="I2053" s="9" t="s">
        <v>1799</v>
      </c>
      <c r="J2053" t="str">
        <f t="shared" si="187"/>
        <v>HV_SCGMFmNewCZ06</v>
      </c>
      <c r="K2053" s="9" t="s">
        <v>1662</v>
      </c>
      <c r="L2053" s="9" t="s">
        <v>45</v>
      </c>
      <c r="M2053" s="9" t="str">
        <f>INDEX(key!$AS$4:$AS$7,B2053)</f>
        <v>SCG</v>
      </c>
      <c r="N2053" s="9" t="str">
        <f>INDEX(key!$I$3:$I$5,C2053)</f>
        <v>MFm</v>
      </c>
      <c r="O2053" s="9" t="str">
        <f>INDEX(key!$F$9:$F$10,D2053)</f>
        <v>New</v>
      </c>
      <c r="P2053" s="9" t="str">
        <f>INDEX(key!$AT$3:$BI$3,E2053)</f>
        <v>CZ06</v>
      </c>
      <c r="Q2053" s="9" t="str">
        <f>INDEX('HVACwts Src'!$D$7:$I$7,F2053)</f>
        <v>rDXGF</v>
      </c>
      <c r="R2053" s="36">
        <f>IF(G2053,INDEX('HVACwts Src'!$D$11:$U$164,(B2053-1)*39+(D2053-1)*19+E2053,(C2053-1)*6+F2053),0)</f>
        <v>2665.3370783739833</v>
      </c>
      <c r="T2053" t="str">
        <f t="shared" si="188"/>
        <v>HV_SCGMFmNewCZ06</v>
      </c>
      <c r="U2053" t="str">
        <f t="shared" si="189"/>
        <v>rDXGF</v>
      </c>
      <c r="V2053" s="36">
        <f t="shared" si="190"/>
        <v>2665.3370783739833</v>
      </c>
    </row>
    <row r="2054" spans="1:22" x14ac:dyDescent="0.25">
      <c r="A2054" s="86">
        <f t="shared" si="191"/>
        <v>2048</v>
      </c>
      <c r="B2054">
        <v>4</v>
      </c>
      <c r="C2054">
        <v>2</v>
      </c>
      <c r="D2054">
        <v>2</v>
      </c>
      <c r="E2054">
        <v>6</v>
      </c>
      <c r="F2054">
        <v>2</v>
      </c>
      <c r="G2054" t="b">
        <f>INDEX(key!$AT$4:$BI$7,B2054,E2054)</f>
        <v>1</v>
      </c>
      <c r="H2054" t="str">
        <f t="shared" si="186"/>
        <v>HV_SCGMFmNewCZ06rNCGF</v>
      </c>
      <c r="I2054" s="9" t="s">
        <v>1799</v>
      </c>
      <c r="J2054" t="str">
        <f t="shared" si="187"/>
        <v>HV_SCGMFmNewCZ06</v>
      </c>
      <c r="K2054" s="9" t="s">
        <v>1662</v>
      </c>
      <c r="L2054" s="9" t="s">
        <v>45</v>
      </c>
      <c r="M2054" s="9" t="str">
        <f>INDEX(key!$AS$4:$AS$7,B2054)</f>
        <v>SCG</v>
      </c>
      <c r="N2054" s="9" t="str">
        <f>INDEX(key!$I$3:$I$5,C2054)</f>
        <v>MFm</v>
      </c>
      <c r="O2054" s="9" t="str">
        <f>INDEX(key!$F$9:$F$10,D2054)</f>
        <v>New</v>
      </c>
      <c r="P2054" s="9" t="str">
        <f>INDEX(key!$AT$3:$BI$3,E2054)</f>
        <v>CZ06</v>
      </c>
      <c r="Q2054" s="9" t="str">
        <f>INDEX('HVACwts Src'!$D$7:$I$7,F2054)</f>
        <v>rNCGF</v>
      </c>
      <c r="R2054" s="36">
        <f>IF(G2054,INDEX('HVACwts Src'!$D$11:$U$164,(B2054-1)*39+(D2054-1)*19+E2054,(C2054-1)*6+F2054),0)</f>
        <v>880.09176455284535</v>
      </c>
      <c r="T2054" t="str">
        <f t="shared" si="188"/>
        <v>HV_SCGMFmNewCZ06</v>
      </c>
      <c r="U2054" t="str">
        <f t="shared" si="189"/>
        <v>rNCGF</v>
      </c>
      <c r="V2054" s="36">
        <f t="shared" si="190"/>
        <v>880.09176455284535</v>
      </c>
    </row>
    <row r="2055" spans="1:22" x14ac:dyDescent="0.25">
      <c r="A2055" s="86">
        <f t="shared" si="191"/>
        <v>2049</v>
      </c>
      <c r="B2055">
        <v>4</v>
      </c>
      <c r="C2055">
        <v>2</v>
      </c>
      <c r="D2055">
        <v>2</v>
      </c>
      <c r="E2055">
        <v>6</v>
      </c>
      <c r="F2055">
        <v>3</v>
      </c>
      <c r="G2055" t="b">
        <f>INDEX(key!$AT$4:$BI$7,B2055,E2055)</f>
        <v>1</v>
      </c>
      <c r="H2055" t="str">
        <f t="shared" ref="H2055:H2118" si="192">+J2055&amp;Q2055</f>
        <v>HV_SCGMFmNewCZ06rDXHP</v>
      </c>
      <c r="I2055" s="9" t="s">
        <v>1799</v>
      </c>
      <c r="J2055" t="str">
        <f t="shared" ref="J2055:J2118" si="193">"HV_"&amp;M2055&amp;N2055&amp;O2055&amp;P2055</f>
        <v>HV_SCGMFmNewCZ06</v>
      </c>
      <c r="K2055" s="9" t="s">
        <v>1662</v>
      </c>
      <c r="L2055" s="9" t="s">
        <v>45</v>
      </c>
      <c r="M2055" s="9" t="str">
        <f>INDEX(key!$AS$4:$AS$7,B2055)</f>
        <v>SCG</v>
      </c>
      <c r="N2055" s="9" t="str">
        <f>INDEX(key!$I$3:$I$5,C2055)</f>
        <v>MFm</v>
      </c>
      <c r="O2055" s="9" t="str">
        <f>INDEX(key!$F$9:$F$10,D2055)</f>
        <v>New</v>
      </c>
      <c r="P2055" s="9" t="str">
        <f>INDEX(key!$AT$3:$BI$3,E2055)</f>
        <v>CZ06</v>
      </c>
      <c r="Q2055" s="9" t="str">
        <f>INDEX('HVACwts Src'!$D$7:$I$7,F2055)</f>
        <v>rDXHP</v>
      </c>
      <c r="R2055" s="36">
        <f>IF(G2055,INDEX('HVACwts Src'!$D$11:$U$164,(B2055-1)*39+(D2055-1)*19+E2055,(C2055-1)*6+F2055),0)</f>
        <v>383.26117853658542</v>
      </c>
      <c r="T2055" t="str">
        <f t="shared" si="188"/>
        <v>HV_SCGMFmNewCZ06</v>
      </c>
      <c r="U2055" t="str">
        <f t="shared" si="189"/>
        <v>rDXHP</v>
      </c>
      <c r="V2055" s="36">
        <f t="shared" si="190"/>
        <v>383.26117853658542</v>
      </c>
    </row>
    <row r="2056" spans="1:22" x14ac:dyDescent="0.25">
      <c r="A2056" s="86">
        <f t="shared" si="191"/>
        <v>2050</v>
      </c>
      <c r="B2056">
        <v>4</v>
      </c>
      <c r="C2056">
        <v>2</v>
      </c>
      <c r="D2056">
        <v>2</v>
      </c>
      <c r="E2056">
        <v>6</v>
      </c>
      <c r="F2056">
        <v>4</v>
      </c>
      <c r="G2056" t="b">
        <f>INDEX(key!$AT$4:$BI$7,B2056,E2056)</f>
        <v>1</v>
      </c>
      <c r="H2056" t="str">
        <f t="shared" si="192"/>
        <v>HV_SCGMFmNewCZ06rNCEH</v>
      </c>
      <c r="I2056" s="9" t="s">
        <v>1799</v>
      </c>
      <c r="J2056" t="str">
        <f t="shared" si="193"/>
        <v>HV_SCGMFmNewCZ06</v>
      </c>
      <c r="K2056" s="9" t="s">
        <v>1662</v>
      </c>
      <c r="L2056" s="9" t="s">
        <v>45</v>
      </c>
      <c r="M2056" s="9" t="str">
        <f>INDEX(key!$AS$4:$AS$7,B2056)</f>
        <v>SCG</v>
      </c>
      <c r="N2056" s="9" t="str">
        <f>INDEX(key!$I$3:$I$5,C2056)</f>
        <v>MFm</v>
      </c>
      <c r="O2056" s="9" t="str">
        <f>INDEX(key!$F$9:$F$10,D2056)</f>
        <v>New</v>
      </c>
      <c r="P2056" s="9" t="str">
        <f>INDEX(key!$AT$3:$BI$3,E2056)</f>
        <v>CZ06</v>
      </c>
      <c r="Q2056" s="9" t="str">
        <f>INDEX('HVACwts Src'!$D$7:$I$7,F2056)</f>
        <v>rNCEH</v>
      </c>
      <c r="R2056" s="36">
        <f>IF(G2056,INDEX('HVACwts Src'!$D$11:$U$164,(B2056-1)*39+(D2056-1)*19+E2056,(C2056-1)*6+F2056),0)</f>
        <v>126.552476097561</v>
      </c>
      <c r="T2056" t="str">
        <f t="shared" ref="T2056:T2119" si="194">+J2056</f>
        <v>HV_SCGMFmNewCZ06</v>
      </c>
      <c r="U2056" t="str">
        <f t="shared" ref="U2056:U2119" si="195">+Q2056</f>
        <v>rNCEH</v>
      </c>
      <c r="V2056" s="36">
        <f t="shared" ref="V2056:V2119" si="196">+R2056</f>
        <v>126.552476097561</v>
      </c>
    </row>
    <row r="2057" spans="1:22" x14ac:dyDescent="0.25">
      <c r="A2057" s="86">
        <f t="shared" ref="A2057:A2120" si="197">+A2056+1</f>
        <v>2051</v>
      </c>
      <c r="B2057">
        <v>4</v>
      </c>
      <c r="C2057">
        <v>2</v>
      </c>
      <c r="D2057">
        <v>2</v>
      </c>
      <c r="E2057">
        <v>6</v>
      </c>
      <c r="F2057">
        <v>5</v>
      </c>
      <c r="G2057" t="b">
        <f>INDEX(key!$AT$4:$BI$7,B2057,E2057)</f>
        <v>1</v>
      </c>
      <c r="H2057" t="str">
        <f t="shared" si="192"/>
        <v>HV_SCGMFmNewCZ06rDXOH</v>
      </c>
      <c r="I2057" s="9" t="s">
        <v>1799</v>
      </c>
      <c r="J2057" t="str">
        <f t="shared" si="193"/>
        <v>HV_SCGMFmNewCZ06</v>
      </c>
      <c r="K2057" s="9" t="s">
        <v>1662</v>
      </c>
      <c r="L2057" s="9" t="s">
        <v>45</v>
      </c>
      <c r="M2057" s="9" t="str">
        <f>INDEX(key!$AS$4:$AS$7,B2057)</f>
        <v>SCG</v>
      </c>
      <c r="N2057" s="9" t="str">
        <f>INDEX(key!$I$3:$I$5,C2057)</f>
        <v>MFm</v>
      </c>
      <c r="O2057" s="9" t="str">
        <f>INDEX(key!$F$9:$F$10,D2057)</f>
        <v>New</v>
      </c>
      <c r="P2057" s="9" t="str">
        <f>INDEX(key!$AT$3:$BI$3,E2057)</f>
        <v>CZ06</v>
      </c>
      <c r="Q2057" s="9" t="str">
        <f>INDEX('HVACwts Src'!$D$7:$I$7,F2057)</f>
        <v>rDXOH</v>
      </c>
      <c r="R2057" s="36">
        <f>IF(G2057,INDEX('HVACwts Src'!$D$11:$U$164,(B2057-1)*39+(D2057-1)*19+E2057,(C2057-1)*6+F2057),0)</f>
        <v>332.38019186991869</v>
      </c>
      <c r="T2057" t="str">
        <f t="shared" si="194"/>
        <v>HV_SCGMFmNewCZ06</v>
      </c>
      <c r="U2057" t="str">
        <f t="shared" si="195"/>
        <v>rDXOH</v>
      </c>
      <c r="V2057" s="36">
        <f t="shared" si="196"/>
        <v>332.38019186991869</v>
      </c>
    </row>
    <row r="2058" spans="1:22" x14ac:dyDescent="0.25">
      <c r="A2058" s="86">
        <f t="shared" si="197"/>
        <v>2052</v>
      </c>
      <c r="B2058">
        <v>4</v>
      </c>
      <c r="C2058">
        <v>2</v>
      </c>
      <c r="D2058">
        <v>2</v>
      </c>
      <c r="E2058">
        <v>6</v>
      </c>
      <c r="F2058">
        <v>6</v>
      </c>
      <c r="G2058" t="b">
        <f>INDEX(key!$AT$4:$BI$7,B2058,E2058)</f>
        <v>1</v>
      </c>
      <c r="H2058" t="str">
        <f t="shared" si="192"/>
        <v>HV_SCGMFmNewCZ06rNCOH</v>
      </c>
      <c r="I2058" s="9" t="s">
        <v>1799</v>
      </c>
      <c r="J2058" t="str">
        <f t="shared" si="193"/>
        <v>HV_SCGMFmNewCZ06</v>
      </c>
      <c r="K2058" s="9" t="s">
        <v>1662</v>
      </c>
      <c r="L2058" s="9" t="s">
        <v>45</v>
      </c>
      <c r="M2058" s="9" t="str">
        <f>INDEX(key!$AS$4:$AS$7,B2058)</f>
        <v>SCG</v>
      </c>
      <c r="N2058" s="9" t="str">
        <f>INDEX(key!$I$3:$I$5,C2058)</f>
        <v>MFm</v>
      </c>
      <c r="O2058" s="9" t="str">
        <f>INDEX(key!$F$9:$F$10,D2058)</f>
        <v>New</v>
      </c>
      <c r="P2058" s="9" t="str">
        <f>INDEX(key!$AT$3:$BI$3,E2058)</f>
        <v>CZ06</v>
      </c>
      <c r="Q2058" s="9" t="str">
        <f>INDEX('HVACwts Src'!$D$7:$I$7,F2058)</f>
        <v>rNCOH</v>
      </c>
      <c r="R2058" s="36">
        <f>IF(G2058,INDEX('HVACwts Src'!$D$11:$U$164,(B2058-1)*39+(D2058-1)*19+E2058,(C2058-1)*6+F2058),0)</f>
        <v>109.75162276422765</v>
      </c>
      <c r="T2058" t="str">
        <f t="shared" si="194"/>
        <v>HV_SCGMFmNewCZ06</v>
      </c>
      <c r="U2058" t="str">
        <f t="shared" si="195"/>
        <v>rNCOH</v>
      </c>
      <c r="V2058" s="36">
        <f t="shared" si="196"/>
        <v>109.75162276422765</v>
      </c>
    </row>
    <row r="2059" spans="1:22" x14ac:dyDescent="0.25">
      <c r="A2059" s="86">
        <f t="shared" si="197"/>
        <v>2053</v>
      </c>
      <c r="B2059">
        <v>4</v>
      </c>
      <c r="C2059">
        <v>2</v>
      </c>
      <c r="D2059">
        <v>2</v>
      </c>
      <c r="E2059">
        <v>7</v>
      </c>
      <c r="F2059">
        <v>1</v>
      </c>
      <c r="G2059" t="b">
        <f>INDEX(key!$AT$4:$BI$7,B2059,E2059)</f>
        <v>0</v>
      </c>
      <c r="H2059" t="str">
        <f t="shared" si="192"/>
        <v>HV_SCGMFmNewCZ07rDXGF</v>
      </c>
      <c r="I2059" s="9" t="s">
        <v>1799</v>
      </c>
      <c r="J2059" t="str">
        <f t="shared" si="193"/>
        <v>HV_SCGMFmNewCZ07</v>
      </c>
      <c r="K2059" s="9" t="s">
        <v>1662</v>
      </c>
      <c r="L2059" s="9" t="s">
        <v>45</v>
      </c>
      <c r="M2059" s="9" t="str">
        <f>INDEX(key!$AS$4:$AS$7,B2059)</f>
        <v>SCG</v>
      </c>
      <c r="N2059" s="9" t="str">
        <f>INDEX(key!$I$3:$I$5,C2059)</f>
        <v>MFm</v>
      </c>
      <c r="O2059" s="9" t="str">
        <f>INDEX(key!$F$9:$F$10,D2059)</f>
        <v>New</v>
      </c>
      <c r="P2059" s="9" t="str">
        <f>INDEX(key!$AT$3:$BI$3,E2059)</f>
        <v>CZ07</v>
      </c>
      <c r="Q2059" s="9" t="str">
        <f>INDEX('HVACwts Src'!$D$7:$I$7,F2059)</f>
        <v>rDXGF</v>
      </c>
      <c r="R2059" s="36">
        <f>IF(G2059,INDEX('HVACwts Src'!$D$11:$U$164,(B2059-1)*39+(D2059-1)*19+E2059,(C2059-1)*6+F2059),0)</f>
        <v>0</v>
      </c>
      <c r="T2059" t="str">
        <f t="shared" si="194"/>
        <v>HV_SCGMFmNewCZ07</v>
      </c>
      <c r="U2059" t="str">
        <f t="shared" si="195"/>
        <v>rDXGF</v>
      </c>
      <c r="V2059" s="36">
        <f t="shared" si="196"/>
        <v>0</v>
      </c>
    </row>
    <row r="2060" spans="1:22" x14ac:dyDescent="0.25">
      <c r="A2060" s="86">
        <f t="shared" si="197"/>
        <v>2054</v>
      </c>
      <c r="B2060">
        <v>4</v>
      </c>
      <c r="C2060">
        <v>2</v>
      </c>
      <c r="D2060">
        <v>2</v>
      </c>
      <c r="E2060">
        <v>7</v>
      </c>
      <c r="F2060">
        <v>2</v>
      </c>
      <c r="G2060" t="b">
        <f>INDEX(key!$AT$4:$BI$7,B2060,E2060)</f>
        <v>0</v>
      </c>
      <c r="H2060" t="str">
        <f t="shared" si="192"/>
        <v>HV_SCGMFmNewCZ07rNCGF</v>
      </c>
      <c r="I2060" s="9" t="s">
        <v>1799</v>
      </c>
      <c r="J2060" t="str">
        <f t="shared" si="193"/>
        <v>HV_SCGMFmNewCZ07</v>
      </c>
      <c r="K2060" s="9" t="s">
        <v>1662</v>
      </c>
      <c r="L2060" s="9" t="s">
        <v>45</v>
      </c>
      <c r="M2060" s="9" t="str">
        <f>INDEX(key!$AS$4:$AS$7,B2060)</f>
        <v>SCG</v>
      </c>
      <c r="N2060" s="9" t="str">
        <f>INDEX(key!$I$3:$I$5,C2060)</f>
        <v>MFm</v>
      </c>
      <c r="O2060" s="9" t="str">
        <f>INDEX(key!$F$9:$F$10,D2060)</f>
        <v>New</v>
      </c>
      <c r="P2060" s="9" t="str">
        <f>INDEX(key!$AT$3:$BI$3,E2060)</f>
        <v>CZ07</v>
      </c>
      <c r="Q2060" s="9" t="str">
        <f>INDEX('HVACwts Src'!$D$7:$I$7,F2060)</f>
        <v>rNCGF</v>
      </c>
      <c r="R2060" s="36">
        <f>IF(G2060,INDEX('HVACwts Src'!$D$11:$U$164,(B2060-1)*39+(D2060-1)*19+E2060,(C2060-1)*6+F2060),0)</f>
        <v>0</v>
      </c>
      <c r="T2060" t="str">
        <f t="shared" si="194"/>
        <v>HV_SCGMFmNewCZ07</v>
      </c>
      <c r="U2060" t="str">
        <f t="shared" si="195"/>
        <v>rNCGF</v>
      </c>
      <c r="V2060" s="36">
        <f t="shared" si="196"/>
        <v>0</v>
      </c>
    </row>
    <row r="2061" spans="1:22" x14ac:dyDescent="0.25">
      <c r="A2061" s="86">
        <f t="shared" si="197"/>
        <v>2055</v>
      </c>
      <c r="B2061">
        <v>4</v>
      </c>
      <c r="C2061">
        <v>2</v>
      </c>
      <c r="D2061">
        <v>2</v>
      </c>
      <c r="E2061">
        <v>7</v>
      </c>
      <c r="F2061">
        <v>3</v>
      </c>
      <c r="G2061" t="b">
        <f>INDEX(key!$AT$4:$BI$7,B2061,E2061)</f>
        <v>0</v>
      </c>
      <c r="H2061" t="str">
        <f t="shared" si="192"/>
        <v>HV_SCGMFmNewCZ07rDXHP</v>
      </c>
      <c r="I2061" s="9" t="s">
        <v>1799</v>
      </c>
      <c r="J2061" t="str">
        <f t="shared" si="193"/>
        <v>HV_SCGMFmNewCZ07</v>
      </c>
      <c r="K2061" s="9" t="s">
        <v>1662</v>
      </c>
      <c r="L2061" s="9" t="s">
        <v>45</v>
      </c>
      <c r="M2061" s="9" t="str">
        <f>INDEX(key!$AS$4:$AS$7,B2061)</f>
        <v>SCG</v>
      </c>
      <c r="N2061" s="9" t="str">
        <f>INDEX(key!$I$3:$I$5,C2061)</f>
        <v>MFm</v>
      </c>
      <c r="O2061" s="9" t="str">
        <f>INDEX(key!$F$9:$F$10,D2061)</f>
        <v>New</v>
      </c>
      <c r="P2061" s="9" t="str">
        <f>INDEX(key!$AT$3:$BI$3,E2061)</f>
        <v>CZ07</v>
      </c>
      <c r="Q2061" s="9" t="str">
        <f>INDEX('HVACwts Src'!$D$7:$I$7,F2061)</f>
        <v>rDXHP</v>
      </c>
      <c r="R2061" s="36">
        <f>IF(G2061,INDEX('HVACwts Src'!$D$11:$U$164,(B2061-1)*39+(D2061-1)*19+E2061,(C2061-1)*6+F2061),0)</f>
        <v>0</v>
      </c>
      <c r="T2061" t="str">
        <f t="shared" si="194"/>
        <v>HV_SCGMFmNewCZ07</v>
      </c>
      <c r="U2061" t="str">
        <f t="shared" si="195"/>
        <v>rDXHP</v>
      </c>
      <c r="V2061" s="36">
        <f t="shared" si="196"/>
        <v>0</v>
      </c>
    </row>
    <row r="2062" spans="1:22" x14ac:dyDescent="0.25">
      <c r="A2062" s="86">
        <f t="shared" si="197"/>
        <v>2056</v>
      </c>
      <c r="B2062">
        <v>4</v>
      </c>
      <c r="C2062">
        <v>2</v>
      </c>
      <c r="D2062">
        <v>2</v>
      </c>
      <c r="E2062">
        <v>7</v>
      </c>
      <c r="F2062">
        <v>4</v>
      </c>
      <c r="G2062" t="b">
        <f>INDEX(key!$AT$4:$BI$7,B2062,E2062)</f>
        <v>0</v>
      </c>
      <c r="H2062" t="str">
        <f t="shared" si="192"/>
        <v>HV_SCGMFmNewCZ07rNCEH</v>
      </c>
      <c r="I2062" s="9" t="s">
        <v>1799</v>
      </c>
      <c r="J2062" t="str">
        <f t="shared" si="193"/>
        <v>HV_SCGMFmNewCZ07</v>
      </c>
      <c r="K2062" s="9" t="s">
        <v>1662</v>
      </c>
      <c r="L2062" s="9" t="s">
        <v>45</v>
      </c>
      <c r="M2062" s="9" t="str">
        <f>INDEX(key!$AS$4:$AS$7,B2062)</f>
        <v>SCG</v>
      </c>
      <c r="N2062" s="9" t="str">
        <f>INDEX(key!$I$3:$I$5,C2062)</f>
        <v>MFm</v>
      </c>
      <c r="O2062" s="9" t="str">
        <f>INDEX(key!$F$9:$F$10,D2062)</f>
        <v>New</v>
      </c>
      <c r="P2062" s="9" t="str">
        <f>INDEX(key!$AT$3:$BI$3,E2062)</f>
        <v>CZ07</v>
      </c>
      <c r="Q2062" s="9" t="str">
        <f>INDEX('HVACwts Src'!$D$7:$I$7,F2062)</f>
        <v>rNCEH</v>
      </c>
      <c r="R2062" s="36">
        <f>IF(G2062,INDEX('HVACwts Src'!$D$11:$U$164,(B2062-1)*39+(D2062-1)*19+E2062,(C2062-1)*6+F2062),0)</f>
        <v>0</v>
      </c>
      <c r="T2062" t="str">
        <f t="shared" si="194"/>
        <v>HV_SCGMFmNewCZ07</v>
      </c>
      <c r="U2062" t="str">
        <f t="shared" si="195"/>
        <v>rNCEH</v>
      </c>
      <c r="V2062" s="36">
        <f t="shared" si="196"/>
        <v>0</v>
      </c>
    </row>
    <row r="2063" spans="1:22" x14ac:dyDescent="0.25">
      <c r="A2063" s="86">
        <f t="shared" si="197"/>
        <v>2057</v>
      </c>
      <c r="B2063">
        <v>4</v>
      </c>
      <c r="C2063">
        <v>2</v>
      </c>
      <c r="D2063">
        <v>2</v>
      </c>
      <c r="E2063">
        <v>7</v>
      </c>
      <c r="F2063">
        <v>5</v>
      </c>
      <c r="G2063" t="b">
        <f>INDEX(key!$AT$4:$BI$7,B2063,E2063)</f>
        <v>0</v>
      </c>
      <c r="H2063" t="str">
        <f t="shared" si="192"/>
        <v>HV_SCGMFmNewCZ07rDXOH</v>
      </c>
      <c r="I2063" s="9" t="s">
        <v>1799</v>
      </c>
      <c r="J2063" t="str">
        <f t="shared" si="193"/>
        <v>HV_SCGMFmNewCZ07</v>
      </c>
      <c r="K2063" s="9" t="s">
        <v>1662</v>
      </c>
      <c r="L2063" s="9" t="s">
        <v>45</v>
      </c>
      <c r="M2063" s="9" t="str">
        <f>INDEX(key!$AS$4:$AS$7,B2063)</f>
        <v>SCG</v>
      </c>
      <c r="N2063" s="9" t="str">
        <f>INDEX(key!$I$3:$I$5,C2063)</f>
        <v>MFm</v>
      </c>
      <c r="O2063" s="9" t="str">
        <f>INDEX(key!$F$9:$F$10,D2063)</f>
        <v>New</v>
      </c>
      <c r="P2063" s="9" t="str">
        <f>INDEX(key!$AT$3:$BI$3,E2063)</f>
        <v>CZ07</v>
      </c>
      <c r="Q2063" s="9" t="str">
        <f>INDEX('HVACwts Src'!$D$7:$I$7,F2063)</f>
        <v>rDXOH</v>
      </c>
      <c r="R2063" s="36">
        <f>IF(G2063,INDEX('HVACwts Src'!$D$11:$U$164,(B2063-1)*39+(D2063-1)*19+E2063,(C2063-1)*6+F2063),0)</f>
        <v>0</v>
      </c>
      <c r="T2063" t="str">
        <f t="shared" si="194"/>
        <v>HV_SCGMFmNewCZ07</v>
      </c>
      <c r="U2063" t="str">
        <f t="shared" si="195"/>
        <v>rDXOH</v>
      </c>
      <c r="V2063" s="36">
        <f t="shared" si="196"/>
        <v>0</v>
      </c>
    </row>
    <row r="2064" spans="1:22" x14ac:dyDescent="0.25">
      <c r="A2064" s="86">
        <f t="shared" si="197"/>
        <v>2058</v>
      </c>
      <c r="B2064">
        <v>4</v>
      </c>
      <c r="C2064">
        <v>2</v>
      </c>
      <c r="D2064">
        <v>2</v>
      </c>
      <c r="E2064">
        <v>7</v>
      </c>
      <c r="F2064">
        <v>6</v>
      </c>
      <c r="G2064" t="b">
        <f>INDEX(key!$AT$4:$BI$7,B2064,E2064)</f>
        <v>0</v>
      </c>
      <c r="H2064" t="str">
        <f t="shared" si="192"/>
        <v>HV_SCGMFmNewCZ07rNCOH</v>
      </c>
      <c r="I2064" s="9" t="s">
        <v>1799</v>
      </c>
      <c r="J2064" t="str">
        <f t="shared" si="193"/>
        <v>HV_SCGMFmNewCZ07</v>
      </c>
      <c r="K2064" s="9" t="s">
        <v>1662</v>
      </c>
      <c r="L2064" s="9" t="s">
        <v>45</v>
      </c>
      <c r="M2064" s="9" t="str">
        <f>INDEX(key!$AS$4:$AS$7,B2064)</f>
        <v>SCG</v>
      </c>
      <c r="N2064" s="9" t="str">
        <f>INDEX(key!$I$3:$I$5,C2064)</f>
        <v>MFm</v>
      </c>
      <c r="O2064" s="9" t="str">
        <f>INDEX(key!$F$9:$F$10,D2064)</f>
        <v>New</v>
      </c>
      <c r="P2064" s="9" t="str">
        <f>INDEX(key!$AT$3:$BI$3,E2064)</f>
        <v>CZ07</v>
      </c>
      <c r="Q2064" s="9" t="str">
        <f>INDEX('HVACwts Src'!$D$7:$I$7,F2064)</f>
        <v>rNCOH</v>
      </c>
      <c r="R2064" s="36">
        <f>IF(G2064,INDEX('HVACwts Src'!$D$11:$U$164,(B2064-1)*39+(D2064-1)*19+E2064,(C2064-1)*6+F2064),0)</f>
        <v>0</v>
      </c>
      <c r="T2064" t="str">
        <f t="shared" si="194"/>
        <v>HV_SCGMFmNewCZ07</v>
      </c>
      <c r="U2064" t="str">
        <f t="shared" si="195"/>
        <v>rNCOH</v>
      </c>
      <c r="V2064" s="36">
        <f t="shared" si="196"/>
        <v>0</v>
      </c>
    </row>
    <row r="2065" spans="1:22" x14ac:dyDescent="0.25">
      <c r="A2065" s="86">
        <f t="shared" si="197"/>
        <v>2059</v>
      </c>
      <c r="B2065">
        <v>4</v>
      </c>
      <c r="C2065">
        <v>2</v>
      </c>
      <c r="D2065">
        <v>2</v>
      </c>
      <c r="E2065">
        <v>8</v>
      </c>
      <c r="F2065">
        <v>1</v>
      </c>
      <c r="G2065" t="b">
        <f>INDEX(key!$AT$4:$BI$7,B2065,E2065)</f>
        <v>1</v>
      </c>
      <c r="H2065" t="str">
        <f t="shared" si="192"/>
        <v>HV_SCGMFmNewCZ08rDXGF</v>
      </c>
      <c r="I2065" s="9" t="s">
        <v>1799</v>
      </c>
      <c r="J2065" t="str">
        <f t="shared" si="193"/>
        <v>HV_SCGMFmNewCZ08</v>
      </c>
      <c r="K2065" s="9" t="s">
        <v>1662</v>
      </c>
      <c r="L2065" s="9" t="s">
        <v>45</v>
      </c>
      <c r="M2065" s="9" t="str">
        <f>INDEX(key!$AS$4:$AS$7,B2065)</f>
        <v>SCG</v>
      </c>
      <c r="N2065" s="9" t="str">
        <f>INDEX(key!$I$3:$I$5,C2065)</f>
        <v>MFm</v>
      </c>
      <c r="O2065" s="9" t="str">
        <f>INDEX(key!$F$9:$F$10,D2065)</f>
        <v>New</v>
      </c>
      <c r="P2065" s="9" t="str">
        <f>INDEX(key!$AT$3:$BI$3,E2065)</f>
        <v>CZ08</v>
      </c>
      <c r="Q2065" s="9" t="str">
        <f>INDEX('HVACwts Src'!$D$7:$I$7,F2065)</f>
        <v>rDXGF</v>
      </c>
      <c r="R2065" s="36">
        <f>IF(G2065,INDEX('HVACwts Src'!$D$11:$U$164,(B2065-1)*39+(D2065-1)*19+E2065,(C2065-1)*6+F2065),0)</f>
        <v>3131.3028230007385</v>
      </c>
      <c r="T2065" t="str">
        <f t="shared" si="194"/>
        <v>HV_SCGMFmNewCZ08</v>
      </c>
      <c r="U2065" t="str">
        <f t="shared" si="195"/>
        <v>rDXGF</v>
      </c>
      <c r="V2065" s="36">
        <f t="shared" si="196"/>
        <v>3131.3028230007385</v>
      </c>
    </row>
    <row r="2066" spans="1:22" x14ac:dyDescent="0.25">
      <c r="A2066" s="86">
        <f t="shared" si="197"/>
        <v>2060</v>
      </c>
      <c r="B2066">
        <v>4</v>
      </c>
      <c r="C2066">
        <v>2</v>
      </c>
      <c r="D2066">
        <v>2</v>
      </c>
      <c r="E2066">
        <v>8</v>
      </c>
      <c r="F2066">
        <v>2</v>
      </c>
      <c r="G2066" t="b">
        <f>INDEX(key!$AT$4:$BI$7,B2066,E2066)</f>
        <v>1</v>
      </c>
      <c r="H2066" t="str">
        <f t="shared" si="192"/>
        <v>HV_SCGMFmNewCZ08rNCGF</v>
      </c>
      <c r="I2066" s="9" t="s">
        <v>1799</v>
      </c>
      <c r="J2066" t="str">
        <f t="shared" si="193"/>
        <v>HV_SCGMFmNewCZ08</v>
      </c>
      <c r="K2066" s="9" t="s">
        <v>1662</v>
      </c>
      <c r="L2066" s="9" t="s">
        <v>45</v>
      </c>
      <c r="M2066" s="9" t="str">
        <f>INDEX(key!$AS$4:$AS$7,B2066)</f>
        <v>SCG</v>
      </c>
      <c r="N2066" s="9" t="str">
        <f>INDEX(key!$I$3:$I$5,C2066)</f>
        <v>MFm</v>
      </c>
      <c r="O2066" s="9" t="str">
        <f>INDEX(key!$F$9:$F$10,D2066)</f>
        <v>New</v>
      </c>
      <c r="P2066" s="9" t="str">
        <f>INDEX(key!$AT$3:$BI$3,E2066)</f>
        <v>CZ08</v>
      </c>
      <c r="Q2066" s="9" t="str">
        <f>INDEX('HVACwts Src'!$D$7:$I$7,F2066)</f>
        <v>rNCGF</v>
      </c>
      <c r="R2066" s="36">
        <f>IF(G2066,INDEX('HVACwts Src'!$D$11:$U$164,(B2066-1)*39+(D2066-1)*19+E2066,(C2066-1)*6+F2066),0)</f>
        <v>150.31153052475975</v>
      </c>
      <c r="T2066" t="str">
        <f t="shared" si="194"/>
        <v>HV_SCGMFmNewCZ08</v>
      </c>
      <c r="U2066" t="str">
        <f t="shared" si="195"/>
        <v>rNCGF</v>
      </c>
      <c r="V2066" s="36">
        <f t="shared" si="196"/>
        <v>150.31153052475975</v>
      </c>
    </row>
    <row r="2067" spans="1:22" x14ac:dyDescent="0.25">
      <c r="A2067" s="86">
        <f t="shared" si="197"/>
        <v>2061</v>
      </c>
      <c r="B2067">
        <v>4</v>
      </c>
      <c r="C2067">
        <v>2</v>
      </c>
      <c r="D2067">
        <v>2</v>
      </c>
      <c r="E2067">
        <v>8</v>
      </c>
      <c r="F2067">
        <v>3</v>
      </c>
      <c r="G2067" t="b">
        <f>INDEX(key!$AT$4:$BI$7,B2067,E2067)</f>
        <v>1</v>
      </c>
      <c r="H2067" t="str">
        <f t="shared" si="192"/>
        <v>HV_SCGMFmNewCZ08rDXHP</v>
      </c>
      <c r="I2067" s="9" t="s">
        <v>1799</v>
      </c>
      <c r="J2067" t="str">
        <f t="shared" si="193"/>
        <v>HV_SCGMFmNewCZ08</v>
      </c>
      <c r="K2067" s="9" t="s">
        <v>1662</v>
      </c>
      <c r="L2067" s="9" t="s">
        <v>45</v>
      </c>
      <c r="M2067" s="9" t="str">
        <f>INDEX(key!$AS$4:$AS$7,B2067)</f>
        <v>SCG</v>
      </c>
      <c r="N2067" s="9" t="str">
        <f>INDEX(key!$I$3:$I$5,C2067)</f>
        <v>MFm</v>
      </c>
      <c r="O2067" s="9" t="str">
        <f>INDEX(key!$F$9:$F$10,D2067)</f>
        <v>New</v>
      </c>
      <c r="P2067" s="9" t="str">
        <f>INDEX(key!$AT$3:$BI$3,E2067)</f>
        <v>CZ08</v>
      </c>
      <c r="Q2067" s="9" t="str">
        <f>INDEX('HVACwts Src'!$D$7:$I$7,F2067)</f>
        <v>rDXHP</v>
      </c>
      <c r="R2067" s="36">
        <f>IF(G2067,INDEX('HVACwts Src'!$D$11:$U$164,(B2067-1)*39+(D2067-1)*19+E2067,(C2067-1)*6+F2067),0)</f>
        <v>450.26455379157437</v>
      </c>
      <c r="T2067" t="str">
        <f t="shared" si="194"/>
        <v>HV_SCGMFmNewCZ08</v>
      </c>
      <c r="U2067" t="str">
        <f t="shared" si="195"/>
        <v>rDXHP</v>
      </c>
      <c r="V2067" s="36">
        <f t="shared" si="196"/>
        <v>450.26455379157437</v>
      </c>
    </row>
    <row r="2068" spans="1:22" x14ac:dyDescent="0.25">
      <c r="A2068" s="86">
        <f t="shared" si="197"/>
        <v>2062</v>
      </c>
      <c r="B2068">
        <v>4</v>
      </c>
      <c r="C2068">
        <v>2</v>
      </c>
      <c r="D2068">
        <v>2</v>
      </c>
      <c r="E2068">
        <v>8</v>
      </c>
      <c r="F2068">
        <v>4</v>
      </c>
      <c r="G2068" t="b">
        <f>INDEX(key!$AT$4:$BI$7,B2068,E2068)</f>
        <v>1</v>
      </c>
      <c r="H2068" t="str">
        <f t="shared" si="192"/>
        <v>HV_SCGMFmNewCZ08rNCEH</v>
      </c>
      <c r="I2068" s="9" t="s">
        <v>1799</v>
      </c>
      <c r="J2068" t="str">
        <f t="shared" si="193"/>
        <v>HV_SCGMFmNewCZ08</v>
      </c>
      <c r="K2068" s="9" t="s">
        <v>1662</v>
      </c>
      <c r="L2068" s="9" t="s">
        <v>45</v>
      </c>
      <c r="M2068" s="9" t="str">
        <f>INDEX(key!$AS$4:$AS$7,B2068)</f>
        <v>SCG</v>
      </c>
      <c r="N2068" s="9" t="str">
        <f>INDEX(key!$I$3:$I$5,C2068)</f>
        <v>MFm</v>
      </c>
      <c r="O2068" s="9" t="str">
        <f>INDEX(key!$F$9:$F$10,D2068)</f>
        <v>New</v>
      </c>
      <c r="P2068" s="9" t="str">
        <f>INDEX(key!$AT$3:$BI$3,E2068)</f>
        <v>CZ08</v>
      </c>
      <c r="Q2068" s="9" t="str">
        <f>INDEX('HVACwts Src'!$D$7:$I$7,F2068)</f>
        <v>rNCEH</v>
      </c>
      <c r="R2068" s="36">
        <f>IF(G2068,INDEX('HVACwts Src'!$D$11:$U$164,(B2068-1)*39+(D2068-1)*19+E2068,(C2068-1)*6+F2068),0)</f>
        <v>21.613992017738362</v>
      </c>
      <c r="T2068" t="str">
        <f t="shared" si="194"/>
        <v>HV_SCGMFmNewCZ08</v>
      </c>
      <c r="U2068" t="str">
        <f t="shared" si="195"/>
        <v>rNCEH</v>
      </c>
      <c r="V2068" s="36">
        <f t="shared" si="196"/>
        <v>21.613992017738362</v>
      </c>
    </row>
    <row r="2069" spans="1:22" x14ac:dyDescent="0.25">
      <c r="A2069" s="86">
        <f t="shared" si="197"/>
        <v>2063</v>
      </c>
      <c r="B2069">
        <v>4</v>
      </c>
      <c r="C2069">
        <v>2</v>
      </c>
      <c r="D2069">
        <v>2</v>
      </c>
      <c r="E2069">
        <v>8</v>
      </c>
      <c r="F2069">
        <v>5</v>
      </c>
      <c r="G2069" t="b">
        <f>INDEX(key!$AT$4:$BI$7,B2069,E2069)</f>
        <v>1</v>
      </c>
      <c r="H2069" t="str">
        <f t="shared" si="192"/>
        <v>HV_SCGMFmNewCZ08rDXOH</v>
      </c>
      <c r="I2069" s="9" t="s">
        <v>1799</v>
      </c>
      <c r="J2069" t="str">
        <f t="shared" si="193"/>
        <v>HV_SCGMFmNewCZ08</v>
      </c>
      <c r="K2069" s="9" t="s">
        <v>1662</v>
      </c>
      <c r="L2069" s="9" t="s">
        <v>45</v>
      </c>
      <c r="M2069" s="9" t="str">
        <f>INDEX(key!$AS$4:$AS$7,B2069)</f>
        <v>SCG</v>
      </c>
      <c r="N2069" s="9" t="str">
        <f>INDEX(key!$I$3:$I$5,C2069)</f>
        <v>MFm</v>
      </c>
      <c r="O2069" s="9" t="str">
        <f>INDEX(key!$F$9:$F$10,D2069)</f>
        <v>New</v>
      </c>
      <c r="P2069" s="9" t="str">
        <f>INDEX(key!$AT$3:$BI$3,E2069)</f>
        <v>CZ08</v>
      </c>
      <c r="Q2069" s="9" t="str">
        <f>INDEX('HVACwts Src'!$D$7:$I$7,F2069)</f>
        <v>rDXOH</v>
      </c>
      <c r="R2069" s="36">
        <f>IF(G2069,INDEX('HVACwts Src'!$D$11:$U$164,(B2069-1)*39+(D2069-1)*19+E2069,(C2069-1)*6+F2069),0)</f>
        <v>390.48833318551368</v>
      </c>
      <c r="T2069" t="str">
        <f t="shared" si="194"/>
        <v>HV_SCGMFmNewCZ08</v>
      </c>
      <c r="U2069" t="str">
        <f t="shared" si="195"/>
        <v>rDXOH</v>
      </c>
      <c r="V2069" s="36">
        <f t="shared" si="196"/>
        <v>390.48833318551368</v>
      </c>
    </row>
    <row r="2070" spans="1:22" x14ac:dyDescent="0.25">
      <c r="A2070" s="86">
        <f t="shared" si="197"/>
        <v>2064</v>
      </c>
      <c r="B2070">
        <v>4</v>
      </c>
      <c r="C2070">
        <v>2</v>
      </c>
      <c r="D2070">
        <v>2</v>
      </c>
      <c r="E2070">
        <v>8</v>
      </c>
      <c r="F2070">
        <v>6</v>
      </c>
      <c r="G2070" t="b">
        <f>INDEX(key!$AT$4:$BI$7,B2070,E2070)</f>
        <v>1</v>
      </c>
      <c r="H2070" t="str">
        <f t="shared" si="192"/>
        <v>HV_SCGMFmNewCZ08rNCOH</v>
      </c>
      <c r="I2070" s="9" t="s">
        <v>1799</v>
      </c>
      <c r="J2070" t="str">
        <f t="shared" si="193"/>
        <v>HV_SCGMFmNewCZ08</v>
      </c>
      <c r="K2070" s="9" t="s">
        <v>1662</v>
      </c>
      <c r="L2070" s="9" t="s">
        <v>45</v>
      </c>
      <c r="M2070" s="9" t="str">
        <f>INDEX(key!$AS$4:$AS$7,B2070)</f>
        <v>SCG</v>
      </c>
      <c r="N2070" s="9" t="str">
        <f>INDEX(key!$I$3:$I$5,C2070)</f>
        <v>MFm</v>
      </c>
      <c r="O2070" s="9" t="str">
        <f>INDEX(key!$F$9:$F$10,D2070)</f>
        <v>New</v>
      </c>
      <c r="P2070" s="9" t="str">
        <f>INDEX(key!$AT$3:$BI$3,E2070)</f>
        <v>CZ08</v>
      </c>
      <c r="Q2070" s="9" t="str">
        <f>INDEX('HVACwts Src'!$D$7:$I$7,F2070)</f>
        <v>rNCOH</v>
      </c>
      <c r="R2070" s="36">
        <f>IF(G2070,INDEX('HVACwts Src'!$D$11:$U$164,(B2070-1)*39+(D2070-1)*19+E2070,(C2070-1)*6+F2070),0)</f>
        <v>18.744561714708055</v>
      </c>
      <c r="T2070" t="str">
        <f t="shared" si="194"/>
        <v>HV_SCGMFmNewCZ08</v>
      </c>
      <c r="U2070" t="str">
        <f t="shared" si="195"/>
        <v>rNCOH</v>
      </c>
      <c r="V2070" s="36">
        <f t="shared" si="196"/>
        <v>18.744561714708055</v>
      </c>
    </row>
    <row r="2071" spans="1:22" x14ac:dyDescent="0.25">
      <c r="A2071" s="86">
        <f t="shared" si="197"/>
        <v>2065</v>
      </c>
      <c r="B2071">
        <v>4</v>
      </c>
      <c r="C2071">
        <v>2</v>
      </c>
      <c r="D2071">
        <v>2</v>
      </c>
      <c r="E2071">
        <v>9</v>
      </c>
      <c r="F2071">
        <v>1</v>
      </c>
      <c r="G2071" t="b">
        <f>INDEX(key!$AT$4:$BI$7,B2071,E2071)</f>
        <v>1</v>
      </c>
      <c r="H2071" t="str">
        <f t="shared" si="192"/>
        <v>HV_SCGMFmNewCZ09rDXGF</v>
      </c>
      <c r="I2071" s="9" t="s">
        <v>1799</v>
      </c>
      <c r="J2071" t="str">
        <f t="shared" si="193"/>
        <v>HV_SCGMFmNewCZ09</v>
      </c>
      <c r="K2071" s="9" t="s">
        <v>1662</v>
      </c>
      <c r="L2071" s="9" t="s">
        <v>45</v>
      </c>
      <c r="M2071" s="9" t="str">
        <f>INDEX(key!$AS$4:$AS$7,B2071)</f>
        <v>SCG</v>
      </c>
      <c r="N2071" s="9" t="str">
        <f>INDEX(key!$I$3:$I$5,C2071)</f>
        <v>MFm</v>
      </c>
      <c r="O2071" s="9" t="str">
        <f>INDEX(key!$F$9:$F$10,D2071)</f>
        <v>New</v>
      </c>
      <c r="P2071" s="9" t="str">
        <f>INDEX(key!$AT$3:$BI$3,E2071)</f>
        <v>CZ09</v>
      </c>
      <c r="Q2071" s="9" t="str">
        <f>INDEX('HVACwts Src'!$D$7:$I$7,F2071)</f>
        <v>rDXGF</v>
      </c>
      <c r="R2071" s="36">
        <f>IF(G2071,INDEX('HVACwts Src'!$D$11:$U$164,(B2071-1)*39+(D2071-1)*19+E2071,(C2071-1)*6+F2071),0)</f>
        <v>3057.9963629859562</v>
      </c>
      <c r="T2071" t="str">
        <f t="shared" si="194"/>
        <v>HV_SCGMFmNewCZ09</v>
      </c>
      <c r="U2071" t="str">
        <f t="shared" si="195"/>
        <v>rDXGF</v>
      </c>
      <c r="V2071" s="36">
        <f t="shared" si="196"/>
        <v>3057.9963629859562</v>
      </c>
    </row>
    <row r="2072" spans="1:22" x14ac:dyDescent="0.25">
      <c r="A2072" s="86">
        <f t="shared" si="197"/>
        <v>2066</v>
      </c>
      <c r="B2072">
        <v>4</v>
      </c>
      <c r="C2072">
        <v>2</v>
      </c>
      <c r="D2072">
        <v>2</v>
      </c>
      <c r="E2072">
        <v>9</v>
      </c>
      <c r="F2072">
        <v>2</v>
      </c>
      <c r="G2072" t="b">
        <f>INDEX(key!$AT$4:$BI$7,B2072,E2072)</f>
        <v>1</v>
      </c>
      <c r="H2072" t="str">
        <f t="shared" si="192"/>
        <v>HV_SCGMFmNewCZ09rNCGF</v>
      </c>
      <c r="I2072" s="9" t="s">
        <v>1799</v>
      </c>
      <c r="J2072" t="str">
        <f t="shared" si="193"/>
        <v>HV_SCGMFmNewCZ09</v>
      </c>
      <c r="K2072" s="9" t="s">
        <v>1662</v>
      </c>
      <c r="L2072" s="9" t="s">
        <v>45</v>
      </c>
      <c r="M2072" s="9" t="str">
        <f>INDEX(key!$AS$4:$AS$7,B2072)</f>
        <v>SCG</v>
      </c>
      <c r="N2072" s="9" t="str">
        <f>INDEX(key!$I$3:$I$5,C2072)</f>
        <v>MFm</v>
      </c>
      <c r="O2072" s="9" t="str">
        <f>INDEX(key!$F$9:$F$10,D2072)</f>
        <v>New</v>
      </c>
      <c r="P2072" s="9" t="str">
        <f>INDEX(key!$AT$3:$BI$3,E2072)</f>
        <v>CZ09</v>
      </c>
      <c r="Q2072" s="9" t="str">
        <f>INDEX('HVACwts Src'!$D$7:$I$7,F2072)</f>
        <v>rNCGF</v>
      </c>
      <c r="R2072" s="36">
        <f>IF(G2072,INDEX('HVACwts Src'!$D$11:$U$164,(B2072-1)*39+(D2072-1)*19+E2072,(C2072-1)*6+F2072),0)</f>
        <v>148.18113087952742</v>
      </c>
      <c r="T2072" t="str">
        <f t="shared" si="194"/>
        <v>HV_SCGMFmNewCZ09</v>
      </c>
      <c r="U2072" t="str">
        <f t="shared" si="195"/>
        <v>rNCGF</v>
      </c>
      <c r="V2072" s="36">
        <f t="shared" si="196"/>
        <v>148.18113087952742</v>
      </c>
    </row>
    <row r="2073" spans="1:22" x14ac:dyDescent="0.25">
      <c r="A2073" s="86">
        <f t="shared" si="197"/>
        <v>2067</v>
      </c>
      <c r="B2073">
        <v>4</v>
      </c>
      <c r="C2073">
        <v>2</v>
      </c>
      <c r="D2073">
        <v>2</v>
      </c>
      <c r="E2073">
        <v>9</v>
      </c>
      <c r="F2073">
        <v>3</v>
      </c>
      <c r="G2073" t="b">
        <f>INDEX(key!$AT$4:$BI$7,B2073,E2073)</f>
        <v>1</v>
      </c>
      <c r="H2073" t="str">
        <f t="shared" si="192"/>
        <v>HV_SCGMFmNewCZ09rDXHP</v>
      </c>
      <c r="I2073" s="9" t="s">
        <v>1799</v>
      </c>
      <c r="J2073" t="str">
        <f t="shared" si="193"/>
        <v>HV_SCGMFmNewCZ09</v>
      </c>
      <c r="K2073" s="9" t="s">
        <v>1662</v>
      </c>
      <c r="L2073" s="9" t="s">
        <v>45</v>
      </c>
      <c r="M2073" s="9" t="str">
        <f>INDEX(key!$AS$4:$AS$7,B2073)</f>
        <v>SCG</v>
      </c>
      <c r="N2073" s="9" t="str">
        <f>INDEX(key!$I$3:$I$5,C2073)</f>
        <v>MFm</v>
      </c>
      <c r="O2073" s="9" t="str">
        <f>INDEX(key!$F$9:$F$10,D2073)</f>
        <v>New</v>
      </c>
      <c r="P2073" s="9" t="str">
        <f>INDEX(key!$AT$3:$BI$3,E2073)</f>
        <v>CZ09</v>
      </c>
      <c r="Q2073" s="9" t="str">
        <f>INDEX('HVACwts Src'!$D$7:$I$7,F2073)</f>
        <v>rDXHP</v>
      </c>
      <c r="R2073" s="36">
        <f>IF(G2073,INDEX('HVACwts Src'!$D$11:$U$164,(B2073-1)*39+(D2073-1)*19+E2073,(C2073-1)*6+F2073),0)</f>
        <v>439.7234779600887</v>
      </c>
      <c r="T2073" t="str">
        <f t="shared" si="194"/>
        <v>HV_SCGMFmNewCZ09</v>
      </c>
      <c r="U2073" t="str">
        <f t="shared" si="195"/>
        <v>rDXHP</v>
      </c>
      <c r="V2073" s="36">
        <f t="shared" si="196"/>
        <v>439.7234779600887</v>
      </c>
    </row>
    <row r="2074" spans="1:22" x14ac:dyDescent="0.25">
      <c r="A2074" s="86">
        <f t="shared" si="197"/>
        <v>2068</v>
      </c>
      <c r="B2074">
        <v>4</v>
      </c>
      <c r="C2074">
        <v>2</v>
      </c>
      <c r="D2074">
        <v>2</v>
      </c>
      <c r="E2074">
        <v>9</v>
      </c>
      <c r="F2074">
        <v>4</v>
      </c>
      <c r="G2074" t="b">
        <f>INDEX(key!$AT$4:$BI$7,B2074,E2074)</f>
        <v>1</v>
      </c>
      <c r="H2074" t="str">
        <f t="shared" si="192"/>
        <v>HV_SCGMFmNewCZ09rNCEH</v>
      </c>
      <c r="I2074" s="9" t="s">
        <v>1799</v>
      </c>
      <c r="J2074" t="str">
        <f t="shared" si="193"/>
        <v>HV_SCGMFmNewCZ09</v>
      </c>
      <c r="K2074" s="9" t="s">
        <v>1662</v>
      </c>
      <c r="L2074" s="9" t="s">
        <v>45</v>
      </c>
      <c r="M2074" s="9" t="str">
        <f>INDEX(key!$AS$4:$AS$7,B2074)</f>
        <v>SCG</v>
      </c>
      <c r="N2074" s="9" t="str">
        <f>INDEX(key!$I$3:$I$5,C2074)</f>
        <v>MFm</v>
      </c>
      <c r="O2074" s="9" t="str">
        <f>INDEX(key!$F$9:$F$10,D2074)</f>
        <v>New</v>
      </c>
      <c r="P2074" s="9" t="str">
        <f>INDEX(key!$AT$3:$BI$3,E2074)</f>
        <v>CZ09</v>
      </c>
      <c r="Q2074" s="9" t="str">
        <f>INDEX('HVACwts Src'!$D$7:$I$7,F2074)</f>
        <v>rNCEH</v>
      </c>
      <c r="R2074" s="36">
        <f>IF(G2074,INDEX('HVACwts Src'!$D$11:$U$164,(B2074-1)*39+(D2074-1)*19+E2074,(C2074-1)*6+F2074),0)</f>
        <v>21.307651973392531</v>
      </c>
      <c r="T2074" t="str">
        <f t="shared" si="194"/>
        <v>HV_SCGMFmNewCZ09</v>
      </c>
      <c r="U2074" t="str">
        <f t="shared" si="195"/>
        <v>rNCEH</v>
      </c>
      <c r="V2074" s="36">
        <f t="shared" si="196"/>
        <v>21.307651973392531</v>
      </c>
    </row>
    <row r="2075" spans="1:22" x14ac:dyDescent="0.25">
      <c r="A2075" s="86">
        <f t="shared" si="197"/>
        <v>2069</v>
      </c>
      <c r="B2075">
        <v>4</v>
      </c>
      <c r="C2075">
        <v>2</v>
      </c>
      <c r="D2075">
        <v>2</v>
      </c>
      <c r="E2075">
        <v>9</v>
      </c>
      <c r="F2075">
        <v>5</v>
      </c>
      <c r="G2075" t="b">
        <f>INDEX(key!$AT$4:$BI$7,B2075,E2075)</f>
        <v>1</v>
      </c>
      <c r="H2075" t="str">
        <f t="shared" si="192"/>
        <v>HV_SCGMFmNewCZ09rDXOH</v>
      </c>
      <c r="I2075" s="9" t="s">
        <v>1799</v>
      </c>
      <c r="J2075" t="str">
        <f t="shared" si="193"/>
        <v>HV_SCGMFmNewCZ09</v>
      </c>
      <c r="K2075" s="9" t="s">
        <v>1662</v>
      </c>
      <c r="L2075" s="9" t="s">
        <v>45</v>
      </c>
      <c r="M2075" s="9" t="str">
        <f>INDEX(key!$AS$4:$AS$7,B2075)</f>
        <v>SCG</v>
      </c>
      <c r="N2075" s="9" t="str">
        <f>INDEX(key!$I$3:$I$5,C2075)</f>
        <v>MFm</v>
      </c>
      <c r="O2075" s="9" t="str">
        <f>INDEX(key!$F$9:$F$10,D2075)</f>
        <v>New</v>
      </c>
      <c r="P2075" s="9" t="str">
        <f>INDEX(key!$AT$3:$BI$3,E2075)</f>
        <v>CZ09</v>
      </c>
      <c r="Q2075" s="9" t="str">
        <f>INDEX('HVACwts Src'!$D$7:$I$7,F2075)</f>
        <v>rDXOH</v>
      </c>
      <c r="R2075" s="36">
        <f>IF(G2075,INDEX('HVACwts Src'!$D$11:$U$164,(B2075-1)*39+(D2075-1)*19+E2075,(C2075-1)*6+F2075),0)</f>
        <v>381.34666947524022</v>
      </c>
      <c r="T2075" t="str">
        <f t="shared" si="194"/>
        <v>HV_SCGMFmNewCZ09</v>
      </c>
      <c r="U2075" t="str">
        <f t="shared" si="195"/>
        <v>rDXOH</v>
      </c>
      <c r="V2075" s="36">
        <f t="shared" si="196"/>
        <v>381.34666947524022</v>
      </c>
    </row>
    <row r="2076" spans="1:22" x14ac:dyDescent="0.25">
      <c r="A2076" s="86">
        <f t="shared" si="197"/>
        <v>2070</v>
      </c>
      <c r="B2076">
        <v>4</v>
      </c>
      <c r="C2076">
        <v>2</v>
      </c>
      <c r="D2076">
        <v>2</v>
      </c>
      <c r="E2076">
        <v>9</v>
      </c>
      <c r="F2076">
        <v>6</v>
      </c>
      <c r="G2076" t="b">
        <f>INDEX(key!$AT$4:$BI$7,B2076,E2076)</f>
        <v>1</v>
      </c>
      <c r="H2076" t="str">
        <f t="shared" si="192"/>
        <v>HV_SCGMFmNewCZ09rNCOH</v>
      </c>
      <c r="I2076" s="9" t="s">
        <v>1799</v>
      </c>
      <c r="J2076" t="str">
        <f t="shared" si="193"/>
        <v>HV_SCGMFmNewCZ09</v>
      </c>
      <c r="K2076" s="9" t="s">
        <v>1662</v>
      </c>
      <c r="L2076" s="9" t="s">
        <v>45</v>
      </c>
      <c r="M2076" s="9" t="str">
        <f>INDEX(key!$AS$4:$AS$7,B2076)</f>
        <v>SCG</v>
      </c>
      <c r="N2076" s="9" t="str">
        <f>INDEX(key!$I$3:$I$5,C2076)</f>
        <v>MFm</v>
      </c>
      <c r="O2076" s="9" t="str">
        <f>INDEX(key!$F$9:$F$10,D2076)</f>
        <v>New</v>
      </c>
      <c r="P2076" s="9" t="str">
        <f>INDEX(key!$AT$3:$BI$3,E2076)</f>
        <v>CZ09</v>
      </c>
      <c r="Q2076" s="9" t="str">
        <f>INDEX('HVACwts Src'!$D$7:$I$7,F2076)</f>
        <v>rNCOH</v>
      </c>
      <c r="R2076" s="36">
        <f>IF(G2076,INDEX('HVACwts Src'!$D$11:$U$164,(B2076-1)*39+(D2076-1)*19+E2076,(C2076-1)*6+F2076),0)</f>
        <v>18.478890761271309</v>
      </c>
      <c r="T2076" t="str">
        <f t="shared" si="194"/>
        <v>HV_SCGMFmNewCZ09</v>
      </c>
      <c r="U2076" t="str">
        <f t="shared" si="195"/>
        <v>rNCOH</v>
      </c>
      <c r="V2076" s="36">
        <f t="shared" si="196"/>
        <v>18.478890761271309</v>
      </c>
    </row>
    <row r="2077" spans="1:22" x14ac:dyDescent="0.25">
      <c r="A2077" s="86">
        <f t="shared" si="197"/>
        <v>2071</v>
      </c>
      <c r="B2077">
        <v>4</v>
      </c>
      <c r="C2077">
        <v>2</v>
      </c>
      <c r="D2077">
        <v>2</v>
      </c>
      <c r="E2077">
        <v>10</v>
      </c>
      <c r="F2077">
        <v>1</v>
      </c>
      <c r="G2077" t="b">
        <f>INDEX(key!$AT$4:$BI$7,B2077,E2077)</f>
        <v>1</v>
      </c>
      <c r="H2077" t="str">
        <f t="shared" si="192"/>
        <v>HV_SCGMFmNewCZ10rDXGF</v>
      </c>
      <c r="I2077" s="9" t="s">
        <v>1799</v>
      </c>
      <c r="J2077" t="str">
        <f t="shared" si="193"/>
        <v>HV_SCGMFmNewCZ10</v>
      </c>
      <c r="K2077" s="9" t="s">
        <v>1662</v>
      </c>
      <c r="L2077" s="9" t="s">
        <v>45</v>
      </c>
      <c r="M2077" s="9" t="str">
        <f>INDEX(key!$AS$4:$AS$7,B2077)</f>
        <v>SCG</v>
      </c>
      <c r="N2077" s="9" t="str">
        <f>INDEX(key!$I$3:$I$5,C2077)</f>
        <v>MFm</v>
      </c>
      <c r="O2077" s="9" t="str">
        <f>INDEX(key!$F$9:$F$10,D2077)</f>
        <v>New</v>
      </c>
      <c r="P2077" s="9" t="str">
        <f>INDEX(key!$AT$3:$BI$3,E2077)</f>
        <v>CZ10</v>
      </c>
      <c r="Q2077" s="9" t="str">
        <f>INDEX('HVACwts Src'!$D$7:$I$7,F2077)</f>
        <v>rDXGF</v>
      </c>
      <c r="R2077" s="36">
        <f>IF(G2077,INDEX('HVACwts Src'!$D$11:$U$164,(B2077-1)*39+(D2077-1)*19+E2077,(C2077-1)*6+F2077),0)</f>
        <v>94.980317516629697</v>
      </c>
      <c r="T2077" t="str">
        <f t="shared" si="194"/>
        <v>HV_SCGMFmNewCZ10</v>
      </c>
      <c r="U2077" t="str">
        <f t="shared" si="195"/>
        <v>rDXGF</v>
      </c>
      <c r="V2077" s="36">
        <f t="shared" si="196"/>
        <v>94.980317516629697</v>
      </c>
    </row>
    <row r="2078" spans="1:22" x14ac:dyDescent="0.25">
      <c r="A2078" s="86">
        <f t="shared" si="197"/>
        <v>2072</v>
      </c>
      <c r="B2078">
        <v>4</v>
      </c>
      <c r="C2078">
        <v>2</v>
      </c>
      <c r="D2078">
        <v>2</v>
      </c>
      <c r="E2078">
        <v>10</v>
      </c>
      <c r="F2078">
        <v>2</v>
      </c>
      <c r="G2078" t="b">
        <f>INDEX(key!$AT$4:$BI$7,B2078,E2078)</f>
        <v>1</v>
      </c>
      <c r="H2078" t="str">
        <f t="shared" si="192"/>
        <v>HV_SCGMFmNewCZ10rNCGF</v>
      </c>
      <c r="I2078" s="9" t="s">
        <v>1799</v>
      </c>
      <c r="J2078" t="str">
        <f t="shared" si="193"/>
        <v>HV_SCGMFmNewCZ10</v>
      </c>
      <c r="K2078" s="9" t="s">
        <v>1662</v>
      </c>
      <c r="L2078" s="9" t="s">
        <v>45</v>
      </c>
      <c r="M2078" s="9" t="str">
        <f>INDEX(key!$AS$4:$AS$7,B2078)</f>
        <v>SCG</v>
      </c>
      <c r="N2078" s="9" t="str">
        <f>INDEX(key!$I$3:$I$5,C2078)</f>
        <v>MFm</v>
      </c>
      <c r="O2078" s="9" t="str">
        <f>INDEX(key!$F$9:$F$10,D2078)</f>
        <v>New</v>
      </c>
      <c r="P2078" s="9" t="str">
        <f>INDEX(key!$AT$3:$BI$3,E2078)</f>
        <v>CZ10</v>
      </c>
      <c r="Q2078" s="9" t="str">
        <f>INDEX('HVACwts Src'!$D$7:$I$7,F2078)</f>
        <v>rNCGF</v>
      </c>
      <c r="R2078" s="36">
        <f>IF(G2078,INDEX('HVACwts Src'!$D$11:$U$164,(B2078-1)*39+(D2078-1)*19+E2078,(C2078-1)*6+F2078),0)</f>
        <v>0</v>
      </c>
      <c r="T2078" t="str">
        <f t="shared" si="194"/>
        <v>HV_SCGMFmNewCZ10</v>
      </c>
      <c r="U2078" t="str">
        <f t="shared" si="195"/>
        <v>rNCGF</v>
      </c>
      <c r="V2078" s="36">
        <f t="shared" si="196"/>
        <v>0</v>
      </c>
    </row>
    <row r="2079" spans="1:22" x14ac:dyDescent="0.25">
      <c r="A2079" s="86">
        <f t="shared" si="197"/>
        <v>2073</v>
      </c>
      <c r="B2079">
        <v>4</v>
      </c>
      <c r="C2079">
        <v>2</v>
      </c>
      <c r="D2079">
        <v>2</v>
      </c>
      <c r="E2079">
        <v>10</v>
      </c>
      <c r="F2079">
        <v>3</v>
      </c>
      <c r="G2079" t="b">
        <f>INDEX(key!$AT$4:$BI$7,B2079,E2079)</f>
        <v>1</v>
      </c>
      <c r="H2079" t="str">
        <f t="shared" si="192"/>
        <v>HV_SCGMFmNewCZ10rDXHP</v>
      </c>
      <c r="I2079" s="9" t="s">
        <v>1799</v>
      </c>
      <c r="J2079" t="str">
        <f t="shared" si="193"/>
        <v>HV_SCGMFmNewCZ10</v>
      </c>
      <c r="K2079" s="9" t="s">
        <v>1662</v>
      </c>
      <c r="L2079" s="9" t="s">
        <v>45</v>
      </c>
      <c r="M2079" s="9" t="str">
        <f>INDEX(key!$AS$4:$AS$7,B2079)</f>
        <v>SCG</v>
      </c>
      <c r="N2079" s="9" t="str">
        <f>INDEX(key!$I$3:$I$5,C2079)</f>
        <v>MFm</v>
      </c>
      <c r="O2079" s="9" t="str">
        <f>INDEX(key!$F$9:$F$10,D2079)</f>
        <v>New</v>
      </c>
      <c r="P2079" s="9" t="str">
        <f>INDEX(key!$AT$3:$BI$3,E2079)</f>
        <v>CZ10</v>
      </c>
      <c r="Q2079" s="9" t="str">
        <f>INDEX('HVACwts Src'!$D$7:$I$7,F2079)</f>
        <v>rDXHP</v>
      </c>
      <c r="R2079" s="36">
        <f>IF(G2079,INDEX('HVACwts Src'!$D$11:$U$164,(B2079-1)*39+(D2079-1)*19+E2079,(C2079-1)*6+F2079),0)</f>
        <v>13.657660310421289</v>
      </c>
      <c r="T2079" t="str">
        <f t="shared" si="194"/>
        <v>HV_SCGMFmNewCZ10</v>
      </c>
      <c r="U2079" t="str">
        <f t="shared" si="195"/>
        <v>rDXHP</v>
      </c>
      <c r="V2079" s="36">
        <f t="shared" si="196"/>
        <v>13.657660310421289</v>
      </c>
    </row>
    <row r="2080" spans="1:22" x14ac:dyDescent="0.25">
      <c r="A2080" s="86">
        <f t="shared" si="197"/>
        <v>2074</v>
      </c>
      <c r="B2080">
        <v>4</v>
      </c>
      <c r="C2080">
        <v>2</v>
      </c>
      <c r="D2080">
        <v>2</v>
      </c>
      <c r="E2080">
        <v>10</v>
      </c>
      <c r="F2080">
        <v>4</v>
      </c>
      <c r="G2080" t="b">
        <f>INDEX(key!$AT$4:$BI$7,B2080,E2080)</f>
        <v>1</v>
      </c>
      <c r="H2080" t="str">
        <f t="shared" si="192"/>
        <v>HV_SCGMFmNewCZ10rNCEH</v>
      </c>
      <c r="I2080" s="9" t="s">
        <v>1799</v>
      </c>
      <c r="J2080" t="str">
        <f t="shared" si="193"/>
        <v>HV_SCGMFmNewCZ10</v>
      </c>
      <c r="K2080" s="9" t="s">
        <v>1662</v>
      </c>
      <c r="L2080" s="9" t="s">
        <v>45</v>
      </c>
      <c r="M2080" s="9" t="str">
        <f>INDEX(key!$AS$4:$AS$7,B2080)</f>
        <v>SCG</v>
      </c>
      <c r="N2080" s="9" t="str">
        <f>INDEX(key!$I$3:$I$5,C2080)</f>
        <v>MFm</v>
      </c>
      <c r="O2080" s="9" t="str">
        <f>INDEX(key!$F$9:$F$10,D2080)</f>
        <v>New</v>
      </c>
      <c r="P2080" s="9" t="str">
        <f>INDEX(key!$AT$3:$BI$3,E2080)</f>
        <v>CZ10</v>
      </c>
      <c r="Q2080" s="9" t="str">
        <f>INDEX('HVACwts Src'!$D$7:$I$7,F2080)</f>
        <v>rNCEH</v>
      </c>
      <c r="R2080" s="36">
        <f>IF(G2080,INDEX('HVACwts Src'!$D$11:$U$164,(B2080-1)*39+(D2080-1)*19+E2080,(C2080-1)*6+F2080),0)</f>
        <v>0</v>
      </c>
      <c r="T2080" t="str">
        <f t="shared" si="194"/>
        <v>HV_SCGMFmNewCZ10</v>
      </c>
      <c r="U2080" t="str">
        <f t="shared" si="195"/>
        <v>rNCEH</v>
      </c>
      <c r="V2080" s="36">
        <f t="shared" si="196"/>
        <v>0</v>
      </c>
    </row>
    <row r="2081" spans="1:22" x14ac:dyDescent="0.25">
      <c r="A2081" s="86">
        <f t="shared" si="197"/>
        <v>2075</v>
      </c>
      <c r="B2081">
        <v>4</v>
      </c>
      <c r="C2081">
        <v>2</v>
      </c>
      <c r="D2081">
        <v>2</v>
      </c>
      <c r="E2081">
        <v>10</v>
      </c>
      <c r="F2081">
        <v>5</v>
      </c>
      <c r="G2081" t="b">
        <f>INDEX(key!$AT$4:$BI$7,B2081,E2081)</f>
        <v>1</v>
      </c>
      <c r="H2081" t="str">
        <f t="shared" si="192"/>
        <v>HV_SCGMFmNewCZ10rDXOH</v>
      </c>
      <c r="I2081" s="9" t="s">
        <v>1799</v>
      </c>
      <c r="J2081" t="str">
        <f t="shared" si="193"/>
        <v>HV_SCGMFmNewCZ10</v>
      </c>
      <c r="K2081" s="9" t="s">
        <v>1662</v>
      </c>
      <c r="L2081" s="9" t="s">
        <v>45</v>
      </c>
      <c r="M2081" s="9" t="str">
        <f>INDEX(key!$AS$4:$AS$7,B2081)</f>
        <v>SCG</v>
      </c>
      <c r="N2081" s="9" t="str">
        <f>INDEX(key!$I$3:$I$5,C2081)</f>
        <v>MFm</v>
      </c>
      <c r="O2081" s="9" t="str">
        <f>INDEX(key!$F$9:$F$10,D2081)</f>
        <v>New</v>
      </c>
      <c r="P2081" s="9" t="str">
        <f>INDEX(key!$AT$3:$BI$3,E2081)</f>
        <v>CZ10</v>
      </c>
      <c r="Q2081" s="9" t="str">
        <f>INDEX('HVACwts Src'!$D$7:$I$7,F2081)</f>
        <v>rDXOH</v>
      </c>
      <c r="R2081" s="36">
        <f>IF(G2081,INDEX('HVACwts Src'!$D$11:$U$164,(B2081-1)*39+(D2081-1)*19+E2081,(C2081-1)*6+F2081),0)</f>
        <v>11.844496674057652</v>
      </c>
      <c r="T2081" t="str">
        <f t="shared" si="194"/>
        <v>HV_SCGMFmNewCZ10</v>
      </c>
      <c r="U2081" t="str">
        <f t="shared" si="195"/>
        <v>rDXOH</v>
      </c>
      <c r="V2081" s="36">
        <f t="shared" si="196"/>
        <v>11.844496674057652</v>
      </c>
    </row>
    <row r="2082" spans="1:22" x14ac:dyDescent="0.25">
      <c r="A2082" s="86">
        <f t="shared" si="197"/>
        <v>2076</v>
      </c>
      <c r="B2082">
        <v>4</v>
      </c>
      <c r="C2082">
        <v>2</v>
      </c>
      <c r="D2082">
        <v>2</v>
      </c>
      <c r="E2082">
        <v>10</v>
      </c>
      <c r="F2082">
        <v>6</v>
      </c>
      <c r="G2082" t="b">
        <f>INDEX(key!$AT$4:$BI$7,B2082,E2082)</f>
        <v>1</v>
      </c>
      <c r="H2082" t="str">
        <f t="shared" si="192"/>
        <v>HV_SCGMFmNewCZ10rNCOH</v>
      </c>
      <c r="I2082" s="9" t="s">
        <v>1799</v>
      </c>
      <c r="J2082" t="str">
        <f t="shared" si="193"/>
        <v>HV_SCGMFmNewCZ10</v>
      </c>
      <c r="K2082" s="9" t="s">
        <v>1662</v>
      </c>
      <c r="L2082" s="9" t="s">
        <v>45</v>
      </c>
      <c r="M2082" s="9" t="str">
        <f>INDEX(key!$AS$4:$AS$7,B2082)</f>
        <v>SCG</v>
      </c>
      <c r="N2082" s="9" t="str">
        <f>INDEX(key!$I$3:$I$5,C2082)</f>
        <v>MFm</v>
      </c>
      <c r="O2082" s="9" t="str">
        <f>INDEX(key!$F$9:$F$10,D2082)</f>
        <v>New</v>
      </c>
      <c r="P2082" s="9" t="str">
        <f>INDEX(key!$AT$3:$BI$3,E2082)</f>
        <v>CZ10</v>
      </c>
      <c r="Q2082" s="9" t="str">
        <f>INDEX('HVACwts Src'!$D$7:$I$7,F2082)</f>
        <v>rNCOH</v>
      </c>
      <c r="R2082" s="36">
        <f>IF(G2082,INDEX('HVACwts Src'!$D$11:$U$164,(B2082-1)*39+(D2082-1)*19+E2082,(C2082-1)*6+F2082),0)</f>
        <v>0</v>
      </c>
      <c r="T2082" t="str">
        <f t="shared" si="194"/>
        <v>HV_SCGMFmNewCZ10</v>
      </c>
      <c r="U2082" t="str">
        <f t="shared" si="195"/>
        <v>rNCOH</v>
      </c>
      <c r="V2082" s="36">
        <f t="shared" si="196"/>
        <v>0</v>
      </c>
    </row>
    <row r="2083" spans="1:22" x14ac:dyDescent="0.25">
      <c r="A2083" s="86">
        <f t="shared" si="197"/>
        <v>2077</v>
      </c>
      <c r="B2083">
        <v>4</v>
      </c>
      <c r="C2083">
        <v>2</v>
      </c>
      <c r="D2083">
        <v>2</v>
      </c>
      <c r="E2083">
        <v>11</v>
      </c>
      <c r="F2083">
        <v>1</v>
      </c>
      <c r="G2083" t="b">
        <f>INDEX(key!$AT$4:$BI$7,B2083,E2083)</f>
        <v>0</v>
      </c>
      <c r="H2083" t="str">
        <f t="shared" si="192"/>
        <v>HV_SCGMFmNewCZ11rDXGF</v>
      </c>
      <c r="I2083" s="9" t="s">
        <v>1799</v>
      </c>
      <c r="J2083" t="str">
        <f t="shared" si="193"/>
        <v>HV_SCGMFmNewCZ11</v>
      </c>
      <c r="K2083" s="9" t="s">
        <v>1662</v>
      </c>
      <c r="L2083" s="9" t="s">
        <v>45</v>
      </c>
      <c r="M2083" s="9" t="str">
        <f>INDEX(key!$AS$4:$AS$7,B2083)</f>
        <v>SCG</v>
      </c>
      <c r="N2083" s="9" t="str">
        <f>INDEX(key!$I$3:$I$5,C2083)</f>
        <v>MFm</v>
      </c>
      <c r="O2083" s="9" t="str">
        <f>INDEX(key!$F$9:$F$10,D2083)</f>
        <v>New</v>
      </c>
      <c r="P2083" s="9" t="str">
        <f>INDEX(key!$AT$3:$BI$3,E2083)</f>
        <v>CZ11</v>
      </c>
      <c r="Q2083" s="9" t="str">
        <f>INDEX('HVACwts Src'!$D$7:$I$7,F2083)</f>
        <v>rDXGF</v>
      </c>
      <c r="R2083" s="36">
        <f>IF(G2083,INDEX('HVACwts Src'!$D$11:$U$164,(B2083-1)*39+(D2083-1)*19+E2083,(C2083-1)*6+F2083),0)</f>
        <v>0</v>
      </c>
      <c r="T2083" t="str">
        <f t="shared" si="194"/>
        <v>HV_SCGMFmNewCZ11</v>
      </c>
      <c r="U2083" t="str">
        <f t="shared" si="195"/>
        <v>rDXGF</v>
      </c>
      <c r="V2083" s="36">
        <f t="shared" si="196"/>
        <v>0</v>
      </c>
    </row>
    <row r="2084" spans="1:22" x14ac:dyDescent="0.25">
      <c r="A2084" s="86">
        <f t="shared" si="197"/>
        <v>2078</v>
      </c>
      <c r="B2084">
        <v>4</v>
      </c>
      <c r="C2084">
        <v>2</v>
      </c>
      <c r="D2084">
        <v>2</v>
      </c>
      <c r="E2084">
        <v>11</v>
      </c>
      <c r="F2084">
        <v>2</v>
      </c>
      <c r="G2084" t="b">
        <f>INDEX(key!$AT$4:$BI$7,B2084,E2084)</f>
        <v>0</v>
      </c>
      <c r="H2084" t="str">
        <f t="shared" si="192"/>
        <v>HV_SCGMFmNewCZ11rNCGF</v>
      </c>
      <c r="I2084" s="9" t="s">
        <v>1799</v>
      </c>
      <c r="J2084" t="str">
        <f t="shared" si="193"/>
        <v>HV_SCGMFmNewCZ11</v>
      </c>
      <c r="K2084" s="9" t="s">
        <v>1662</v>
      </c>
      <c r="L2084" s="9" t="s">
        <v>45</v>
      </c>
      <c r="M2084" s="9" t="str">
        <f>INDEX(key!$AS$4:$AS$7,B2084)</f>
        <v>SCG</v>
      </c>
      <c r="N2084" s="9" t="str">
        <f>INDEX(key!$I$3:$I$5,C2084)</f>
        <v>MFm</v>
      </c>
      <c r="O2084" s="9" t="str">
        <f>INDEX(key!$F$9:$F$10,D2084)</f>
        <v>New</v>
      </c>
      <c r="P2084" s="9" t="str">
        <f>INDEX(key!$AT$3:$BI$3,E2084)</f>
        <v>CZ11</v>
      </c>
      <c r="Q2084" s="9" t="str">
        <f>INDEX('HVACwts Src'!$D$7:$I$7,F2084)</f>
        <v>rNCGF</v>
      </c>
      <c r="R2084" s="36">
        <f>IF(G2084,INDEX('HVACwts Src'!$D$11:$U$164,(B2084-1)*39+(D2084-1)*19+E2084,(C2084-1)*6+F2084),0)</f>
        <v>0</v>
      </c>
      <c r="T2084" t="str">
        <f t="shared" si="194"/>
        <v>HV_SCGMFmNewCZ11</v>
      </c>
      <c r="U2084" t="str">
        <f t="shared" si="195"/>
        <v>rNCGF</v>
      </c>
      <c r="V2084" s="36">
        <f t="shared" si="196"/>
        <v>0</v>
      </c>
    </row>
    <row r="2085" spans="1:22" x14ac:dyDescent="0.25">
      <c r="A2085" s="86">
        <f t="shared" si="197"/>
        <v>2079</v>
      </c>
      <c r="B2085">
        <v>4</v>
      </c>
      <c r="C2085">
        <v>2</v>
      </c>
      <c r="D2085">
        <v>2</v>
      </c>
      <c r="E2085">
        <v>11</v>
      </c>
      <c r="F2085">
        <v>3</v>
      </c>
      <c r="G2085" t="b">
        <f>INDEX(key!$AT$4:$BI$7,B2085,E2085)</f>
        <v>0</v>
      </c>
      <c r="H2085" t="str">
        <f t="shared" si="192"/>
        <v>HV_SCGMFmNewCZ11rDXHP</v>
      </c>
      <c r="I2085" s="9" t="s">
        <v>1799</v>
      </c>
      <c r="J2085" t="str">
        <f t="shared" si="193"/>
        <v>HV_SCGMFmNewCZ11</v>
      </c>
      <c r="K2085" s="9" t="s">
        <v>1662</v>
      </c>
      <c r="L2085" s="9" t="s">
        <v>45</v>
      </c>
      <c r="M2085" s="9" t="str">
        <f>INDEX(key!$AS$4:$AS$7,B2085)</f>
        <v>SCG</v>
      </c>
      <c r="N2085" s="9" t="str">
        <f>INDEX(key!$I$3:$I$5,C2085)</f>
        <v>MFm</v>
      </c>
      <c r="O2085" s="9" t="str">
        <f>INDEX(key!$F$9:$F$10,D2085)</f>
        <v>New</v>
      </c>
      <c r="P2085" s="9" t="str">
        <f>INDEX(key!$AT$3:$BI$3,E2085)</f>
        <v>CZ11</v>
      </c>
      <c r="Q2085" s="9" t="str">
        <f>INDEX('HVACwts Src'!$D$7:$I$7,F2085)</f>
        <v>rDXHP</v>
      </c>
      <c r="R2085" s="36">
        <f>IF(G2085,INDEX('HVACwts Src'!$D$11:$U$164,(B2085-1)*39+(D2085-1)*19+E2085,(C2085-1)*6+F2085),0)</f>
        <v>0</v>
      </c>
      <c r="T2085" t="str">
        <f t="shared" si="194"/>
        <v>HV_SCGMFmNewCZ11</v>
      </c>
      <c r="U2085" t="str">
        <f t="shared" si="195"/>
        <v>rDXHP</v>
      </c>
      <c r="V2085" s="36">
        <f t="shared" si="196"/>
        <v>0</v>
      </c>
    </row>
    <row r="2086" spans="1:22" x14ac:dyDescent="0.25">
      <c r="A2086" s="86">
        <f t="shared" si="197"/>
        <v>2080</v>
      </c>
      <c r="B2086">
        <v>4</v>
      </c>
      <c r="C2086">
        <v>2</v>
      </c>
      <c r="D2086">
        <v>2</v>
      </c>
      <c r="E2086">
        <v>11</v>
      </c>
      <c r="F2086">
        <v>4</v>
      </c>
      <c r="G2086" t="b">
        <f>INDEX(key!$AT$4:$BI$7,B2086,E2086)</f>
        <v>0</v>
      </c>
      <c r="H2086" t="str">
        <f t="shared" si="192"/>
        <v>HV_SCGMFmNewCZ11rNCEH</v>
      </c>
      <c r="I2086" s="9" t="s">
        <v>1799</v>
      </c>
      <c r="J2086" t="str">
        <f t="shared" si="193"/>
        <v>HV_SCGMFmNewCZ11</v>
      </c>
      <c r="K2086" s="9" t="s">
        <v>1662</v>
      </c>
      <c r="L2086" s="9" t="s">
        <v>45</v>
      </c>
      <c r="M2086" s="9" t="str">
        <f>INDEX(key!$AS$4:$AS$7,B2086)</f>
        <v>SCG</v>
      </c>
      <c r="N2086" s="9" t="str">
        <f>INDEX(key!$I$3:$I$5,C2086)</f>
        <v>MFm</v>
      </c>
      <c r="O2086" s="9" t="str">
        <f>INDEX(key!$F$9:$F$10,D2086)</f>
        <v>New</v>
      </c>
      <c r="P2086" s="9" t="str">
        <f>INDEX(key!$AT$3:$BI$3,E2086)</f>
        <v>CZ11</v>
      </c>
      <c r="Q2086" s="9" t="str">
        <f>INDEX('HVACwts Src'!$D$7:$I$7,F2086)</f>
        <v>rNCEH</v>
      </c>
      <c r="R2086" s="36">
        <f>IF(G2086,INDEX('HVACwts Src'!$D$11:$U$164,(B2086-1)*39+(D2086-1)*19+E2086,(C2086-1)*6+F2086),0)</f>
        <v>0</v>
      </c>
      <c r="T2086" t="str">
        <f t="shared" si="194"/>
        <v>HV_SCGMFmNewCZ11</v>
      </c>
      <c r="U2086" t="str">
        <f t="shared" si="195"/>
        <v>rNCEH</v>
      </c>
      <c r="V2086" s="36">
        <f t="shared" si="196"/>
        <v>0</v>
      </c>
    </row>
    <row r="2087" spans="1:22" x14ac:dyDescent="0.25">
      <c r="A2087" s="86">
        <f t="shared" si="197"/>
        <v>2081</v>
      </c>
      <c r="B2087">
        <v>4</v>
      </c>
      <c r="C2087">
        <v>2</v>
      </c>
      <c r="D2087">
        <v>2</v>
      </c>
      <c r="E2087">
        <v>11</v>
      </c>
      <c r="F2087">
        <v>5</v>
      </c>
      <c r="G2087" t="b">
        <f>INDEX(key!$AT$4:$BI$7,B2087,E2087)</f>
        <v>0</v>
      </c>
      <c r="H2087" t="str">
        <f t="shared" si="192"/>
        <v>HV_SCGMFmNewCZ11rDXOH</v>
      </c>
      <c r="I2087" s="9" t="s">
        <v>1799</v>
      </c>
      <c r="J2087" t="str">
        <f t="shared" si="193"/>
        <v>HV_SCGMFmNewCZ11</v>
      </c>
      <c r="K2087" s="9" t="s">
        <v>1662</v>
      </c>
      <c r="L2087" s="9" t="s">
        <v>45</v>
      </c>
      <c r="M2087" s="9" t="str">
        <f>INDEX(key!$AS$4:$AS$7,B2087)</f>
        <v>SCG</v>
      </c>
      <c r="N2087" s="9" t="str">
        <f>INDEX(key!$I$3:$I$5,C2087)</f>
        <v>MFm</v>
      </c>
      <c r="O2087" s="9" t="str">
        <f>INDEX(key!$F$9:$F$10,D2087)</f>
        <v>New</v>
      </c>
      <c r="P2087" s="9" t="str">
        <f>INDEX(key!$AT$3:$BI$3,E2087)</f>
        <v>CZ11</v>
      </c>
      <c r="Q2087" s="9" t="str">
        <f>INDEX('HVACwts Src'!$D$7:$I$7,F2087)</f>
        <v>rDXOH</v>
      </c>
      <c r="R2087" s="36">
        <f>IF(G2087,INDEX('HVACwts Src'!$D$11:$U$164,(B2087-1)*39+(D2087-1)*19+E2087,(C2087-1)*6+F2087),0)</f>
        <v>0</v>
      </c>
      <c r="T2087" t="str">
        <f t="shared" si="194"/>
        <v>HV_SCGMFmNewCZ11</v>
      </c>
      <c r="U2087" t="str">
        <f t="shared" si="195"/>
        <v>rDXOH</v>
      </c>
      <c r="V2087" s="36">
        <f t="shared" si="196"/>
        <v>0</v>
      </c>
    </row>
    <row r="2088" spans="1:22" x14ac:dyDescent="0.25">
      <c r="A2088" s="86">
        <f t="shared" si="197"/>
        <v>2082</v>
      </c>
      <c r="B2088">
        <v>4</v>
      </c>
      <c r="C2088">
        <v>2</v>
      </c>
      <c r="D2088">
        <v>2</v>
      </c>
      <c r="E2088">
        <v>11</v>
      </c>
      <c r="F2088">
        <v>6</v>
      </c>
      <c r="G2088" t="b">
        <f>INDEX(key!$AT$4:$BI$7,B2088,E2088)</f>
        <v>0</v>
      </c>
      <c r="H2088" t="str">
        <f t="shared" si="192"/>
        <v>HV_SCGMFmNewCZ11rNCOH</v>
      </c>
      <c r="I2088" s="9" t="s">
        <v>1799</v>
      </c>
      <c r="J2088" t="str">
        <f t="shared" si="193"/>
        <v>HV_SCGMFmNewCZ11</v>
      </c>
      <c r="K2088" s="9" t="s">
        <v>1662</v>
      </c>
      <c r="L2088" s="9" t="s">
        <v>45</v>
      </c>
      <c r="M2088" s="9" t="str">
        <f>INDEX(key!$AS$4:$AS$7,B2088)</f>
        <v>SCG</v>
      </c>
      <c r="N2088" s="9" t="str">
        <f>INDEX(key!$I$3:$I$5,C2088)</f>
        <v>MFm</v>
      </c>
      <c r="O2088" s="9" t="str">
        <f>INDEX(key!$F$9:$F$10,D2088)</f>
        <v>New</v>
      </c>
      <c r="P2088" s="9" t="str">
        <f>INDEX(key!$AT$3:$BI$3,E2088)</f>
        <v>CZ11</v>
      </c>
      <c r="Q2088" s="9" t="str">
        <f>INDEX('HVACwts Src'!$D$7:$I$7,F2088)</f>
        <v>rNCOH</v>
      </c>
      <c r="R2088" s="36">
        <f>IF(G2088,INDEX('HVACwts Src'!$D$11:$U$164,(B2088-1)*39+(D2088-1)*19+E2088,(C2088-1)*6+F2088),0)</f>
        <v>0</v>
      </c>
      <c r="T2088" t="str">
        <f t="shared" si="194"/>
        <v>HV_SCGMFmNewCZ11</v>
      </c>
      <c r="U2088" t="str">
        <f t="shared" si="195"/>
        <v>rNCOH</v>
      </c>
      <c r="V2088" s="36">
        <f t="shared" si="196"/>
        <v>0</v>
      </c>
    </row>
    <row r="2089" spans="1:22" x14ac:dyDescent="0.25">
      <c r="A2089" s="86">
        <f t="shared" si="197"/>
        <v>2083</v>
      </c>
      <c r="B2089">
        <v>4</v>
      </c>
      <c r="C2089">
        <v>2</v>
      </c>
      <c r="D2089">
        <v>2</v>
      </c>
      <c r="E2089">
        <v>12</v>
      </c>
      <c r="F2089">
        <v>1</v>
      </c>
      <c r="G2089" t="b">
        <f>INDEX(key!$AT$4:$BI$7,B2089,E2089)</f>
        <v>0</v>
      </c>
      <c r="H2089" t="str">
        <f t="shared" si="192"/>
        <v>HV_SCGMFmNewCZ12rDXGF</v>
      </c>
      <c r="I2089" s="9" t="s">
        <v>1799</v>
      </c>
      <c r="J2089" t="str">
        <f t="shared" si="193"/>
        <v>HV_SCGMFmNewCZ12</v>
      </c>
      <c r="K2089" s="9" t="s">
        <v>1662</v>
      </c>
      <c r="L2089" s="9" t="s">
        <v>45</v>
      </c>
      <c r="M2089" s="9" t="str">
        <f>INDEX(key!$AS$4:$AS$7,B2089)</f>
        <v>SCG</v>
      </c>
      <c r="N2089" s="9" t="str">
        <f>INDEX(key!$I$3:$I$5,C2089)</f>
        <v>MFm</v>
      </c>
      <c r="O2089" s="9" t="str">
        <f>INDEX(key!$F$9:$F$10,D2089)</f>
        <v>New</v>
      </c>
      <c r="P2089" s="9" t="str">
        <f>INDEX(key!$AT$3:$BI$3,E2089)</f>
        <v>CZ12</v>
      </c>
      <c r="Q2089" s="9" t="str">
        <f>INDEX('HVACwts Src'!$D$7:$I$7,F2089)</f>
        <v>rDXGF</v>
      </c>
      <c r="R2089" s="36">
        <f>IF(G2089,INDEX('HVACwts Src'!$D$11:$U$164,(B2089-1)*39+(D2089-1)*19+E2089,(C2089-1)*6+F2089),0)</f>
        <v>0</v>
      </c>
      <c r="T2089" t="str">
        <f t="shared" si="194"/>
        <v>HV_SCGMFmNewCZ12</v>
      </c>
      <c r="U2089" t="str">
        <f t="shared" si="195"/>
        <v>rDXGF</v>
      </c>
      <c r="V2089" s="36">
        <f t="shared" si="196"/>
        <v>0</v>
      </c>
    </row>
    <row r="2090" spans="1:22" x14ac:dyDescent="0.25">
      <c r="A2090" s="86">
        <f t="shared" si="197"/>
        <v>2084</v>
      </c>
      <c r="B2090">
        <v>4</v>
      </c>
      <c r="C2090">
        <v>2</v>
      </c>
      <c r="D2090">
        <v>2</v>
      </c>
      <c r="E2090">
        <v>12</v>
      </c>
      <c r="F2090">
        <v>2</v>
      </c>
      <c r="G2090" t="b">
        <f>INDEX(key!$AT$4:$BI$7,B2090,E2090)</f>
        <v>0</v>
      </c>
      <c r="H2090" t="str">
        <f t="shared" si="192"/>
        <v>HV_SCGMFmNewCZ12rNCGF</v>
      </c>
      <c r="I2090" s="9" t="s">
        <v>1799</v>
      </c>
      <c r="J2090" t="str">
        <f t="shared" si="193"/>
        <v>HV_SCGMFmNewCZ12</v>
      </c>
      <c r="K2090" s="9" t="s">
        <v>1662</v>
      </c>
      <c r="L2090" s="9" t="s">
        <v>45</v>
      </c>
      <c r="M2090" s="9" t="str">
        <f>INDEX(key!$AS$4:$AS$7,B2090)</f>
        <v>SCG</v>
      </c>
      <c r="N2090" s="9" t="str">
        <f>INDEX(key!$I$3:$I$5,C2090)</f>
        <v>MFm</v>
      </c>
      <c r="O2090" s="9" t="str">
        <f>INDEX(key!$F$9:$F$10,D2090)</f>
        <v>New</v>
      </c>
      <c r="P2090" s="9" t="str">
        <f>INDEX(key!$AT$3:$BI$3,E2090)</f>
        <v>CZ12</v>
      </c>
      <c r="Q2090" s="9" t="str">
        <f>INDEX('HVACwts Src'!$D$7:$I$7,F2090)</f>
        <v>rNCGF</v>
      </c>
      <c r="R2090" s="36">
        <f>IF(G2090,INDEX('HVACwts Src'!$D$11:$U$164,(B2090-1)*39+(D2090-1)*19+E2090,(C2090-1)*6+F2090),0)</f>
        <v>0</v>
      </c>
      <c r="T2090" t="str">
        <f t="shared" si="194"/>
        <v>HV_SCGMFmNewCZ12</v>
      </c>
      <c r="U2090" t="str">
        <f t="shared" si="195"/>
        <v>rNCGF</v>
      </c>
      <c r="V2090" s="36">
        <f t="shared" si="196"/>
        <v>0</v>
      </c>
    </row>
    <row r="2091" spans="1:22" x14ac:dyDescent="0.25">
      <c r="A2091" s="86">
        <f t="shared" si="197"/>
        <v>2085</v>
      </c>
      <c r="B2091">
        <v>4</v>
      </c>
      <c r="C2091">
        <v>2</v>
      </c>
      <c r="D2091">
        <v>2</v>
      </c>
      <c r="E2091">
        <v>12</v>
      </c>
      <c r="F2091">
        <v>3</v>
      </c>
      <c r="G2091" t="b">
        <f>INDEX(key!$AT$4:$BI$7,B2091,E2091)</f>
        <v>0</v>
      </c>
      <c r="H2091" t="str">
        <f t="shared" si="192"/>
        <v>HV_SCGMFmNewCZ12rDXHP</v>
      </c>
      <c r="I2091" s="9" t="s">
        <v>1799</v>
      </c>
      <c r="J2091" t="str">
        <f t="shared" si="193"/>
        <v>HV_SCGMFmNewCZ12</v>
      </c>
      <c r="K2091" s="9" t="s">
        <v>1662</v>
      </c>
      <c r="L2091" s="9" t="s">
        <v>45</v>
      </c>
      <c r="M2091" s="9" t="str">
        <f>INDEX(key!$AS$4:$AS$7,B2091)</f>
        <v>SCG</v>
      </c>
      <c r="N2091" s="9" t="str">
        <f>INDEX(key!$I$3:$I$5,C2091)</f>
        <v>MFm</v>
      </c>
      <c r="O2091" s="9" t="str">
        <f>INDEX(key!$F$9:$F$10,D2091)</f>
        <v>New</v>
      </c>
      <c r="P2091" s="9" t="str">
        <f>INDEX(key!$AT$3:$BI$3,E2091)</f>
        <v>CZ12</v>
      </c>
      <c r="Q2091" s="9" t="str">
        <f>INDEX('HVACwts Src'!$D$7:$I$7,F2091)</f>
        <v>rDXHP</v>
      </c>
      <c r="R2091" s="36">
        <f>IF(G2091,INDEX('HVACwts Src'!$D$11:$U$164,(B2091-1)*39+(D2091-1)*19+E2091,(C2091-1)*6+F2091),0)</f>
        <v>0</v>
      </c>
      <c r="T2091" t="str">
        <f t="shared" si="194"/>
        <v>HV_SCGMFmNewCZ12</v>
      </c>
      <c r="U2091" t="str">
        <f t="shared" si="195"/>
        <v>rDXHP</v>
      </c>
      <c r="V2091" s="36">
        <f t="shared" si="196"/>
        <v>0</v>
      </c>
    </row>
    <row r="2092" spans="1:22" x14ac:dyDescent="0.25">
      <c r="A2092" s="86">
        <f t="shared" si="197"/>
        <v>2086</v>
      </c>
      <c r="B2092">
        <v>4</v>
      </c>
      <c r="C2092">
        <v>2</v>
      </c>
      <c r="D2092">
        <v>2</v>
      </c>
      <c r="E2092">
        <v>12</v>
      </c>
      <c r="F2092">
        <v>4</v>
      </c>
      <c r="G2092" t="b">
        <f>INDEX(key!$AT$4:$BI$7,B2092,E2092)</f>
        <v>0</v>
      </c>
      <c r="H2092" t="str">
        <f t="shared" si="192"/>
        <v>HV_SCGMFmNewCZ12rNCEH</v>
      </c>
      <c r="I2092" s="9" t="s">
        <v>1799</v>
      </c>
      <c r="J2092" t="str">
        <f t="shared" si="193"/>
        <v>HV_SCGMFmNewCZ12</v>
      </c>
      <c r="K2092" s="9" t="s">
        <v>1662</v>
      </c>
      <c r="L2092" s="9" t="s">
        <v>45</v>
      </c>
      <c r="M2092" s="9" t="str">
        <f>INDEX(key!$AS$4:$AS$7,B2092)</f>
        <v>SCG</v>
      </c>
      <c r="N2092" s="9" t="str">
        <f>INDEX(key!$I$3:$I$5,C2092)</f>
        <v>MFm</v>
      </c>
      <c r="O2092" s="9" t="str">
        <f>INDEX(key!$F$9:$F$10,D2092)</f>
        <v>New</v>
      </c>
      <c r="P2092" s="9" t="str">
        <f>INDEX(key!$AT$3:$BI$3,E2092)</f>
        <v>CZ12</v>
      </c>
      <c r="Q2092" s="9" t="str">
        <f>INDEX('HVACwts Src'!$D$7:$I$7,F2092)</f>
        <v>rNCEH</v>
      </c>
      <c r="R2092" s="36">
        <f>IF(G2092,INDEX('HVACwts Src'!$D$11:$U$164,(B2092-1)*39+(D2092-1)*19+E2092,(C2092-1)*6+F2092),0)</f>
        <v>0</v>
      </c>
      <c r="T2092" t="str">
        <f t="shared" si="194"/>
        <v>HV_SCGMFmNewCZ12</v>
      </c>
      <c r="U2092" t="str">
        <f t="shared" si="195"/>
        <v>rNCEH</v>
      </c>
      <c r="V2092" s="36">
        <f t="shared" si="196"/>
        <v>0</v>
      </c>
    </row>
    <row r="2093" spans="1:22" x14ac:dyDescent="0.25">
      <c r="A2093" s="86">
        <f t="shared" si="197"/>
        <v>2087</v>
      </c>
      <c r="B2093">
        <v>4</v>
      </c>
      <c r="C2093">
        <v>2</v>
      </c>
      <c r="D2093">
        <v>2</v>
      </c>
      <c r="E2093">
        <v>12</v>
      </c>
      <c r="F2093">
        <v>5</v>
      </c>
      <c r="G2093" t="b">
        <f>INDEX(key!$AT$4:$BI$7,B2093,E2093)</f>
        <v>0</v>
      </c>
      <c r="H2093" t="str">
        <f t="shared" si="192"/>
        <v>HV_SCGMFmNewCZ12rDXOH</v>
      </c>
      <c r="I2093" s="9" t="s">
        <v>1799</v>
      </c>
      <c r="J2093" t="str">
        <f t="shared" si="193"/>
        <v>HV_SCGMFmNewCZ12</v>
      </c>
      <c r="K2093" s="9" t="s">
        <v>1662</v>
      </c>
      <c r="L2093" s="9" t="s">
        <v>45</v>
      </c>
      <c r="M2093" s="9" t="str">
        <f>INDEX(key!$AS$4:$AS$7,B2093)</f>
        <v>SCG</v>
      </c>
      <c r="N2093" s="9" t="str">
        <f>INDEX(key!$I$3:$I$5,C2093)</f>
        <v>MFm</v>
      </c>
      <c r="O2093" s="9" t="str">
        <f>INDEX(key!$F$9:$F$10,D2093)</f>
        <v>New</v>
      </c>
      <c r="P2093" s="9" t="str">
        <f>INDEX(key!$AT$3:$BI$3,E2093)</f>
        <v>CZ12</v>
      </c>
      <c r="Q2093" s="9" t="str">
        <f>INDEX('HVACwts Src'!$D$7:$I$7,F2093)</f>
        <v>rDXOH</v>
      </c>
      <c r="R2093" s="36">
        <f>IF(G2093,INDEX('HVACwts Src'!$D$11:$U$164,(B2093-1)*39+(D2093-1)*19+E2093,(C2093-1)*6+F2093),0)</f>
        <v>0</v>
      </c>
      <c r="T2093" t="str">
        <f t="shared" si="194"/>
        <v>HV_SCGMFmNewCZ12</v>
      </c>
      <c r="U2093" t="str">
        <f t="shared" si="195"/>
        <v>rDXOH</v>
      </c>
      <c r="V2093" s="36">
        <f t="shared" si="196"/>
        <v>0</v>
      </c>
    </row>
    <row r="2094" spans="1:22" x14ac:dyDescent="0.25">
      <c r="A2094" s="86">
        <f t="shared" si="197"/>
        <v>2088</v>
      </c>
      <c r="B2094">
        <v>4</v>
      </c>
      <c r="C2094">
        <v>2</v>
      </c>
      <c r="D2094">
        <v>2</v>
      </c>
      <c r="E2094">
        <v>12</v>
      </c>
      <c r="F2094">
        <v>6</v>
      </c>
      <c r="G2094" t="b">
        <f>INDEX(key!$AT$4:$BI$7,B2094,E2094)</f>
        <v>0</v>
      </c>
      <c r="H2094" t="str">
        <f t="shared" si="192"/>
        <v>HV_SCGMFmNewCZ12rNCOH</v>
      </c>
      <c r="I2094" s="9" t="s">
        <v>1799</v>
      </c>
      <c r="J2094" t="str">
        <f t="shared" si="193"/>
        <v>HV_SCGMFmNewCZ12</v>
      </c>
      <c r="K2094" s="9" t="s">
        <v>1662</v>
      </c>
      <c r="L2094" s="9" t="s">
        <v>45</v>
      </c>
      <c r="M2094" s="9" t="str">
        <f>INDEX(key!$AS$4:$AS$7,B2094)</f>
        <v>SCG</v>
      </c>
      <c r="N2094" s="9" t="str">
        <f>INDEX(key!$I$3:$I$5,C2094)</f>
        <v>MFm</v>
      </c>
      <c r="O2094" s="9" t="str">
        <f>INDEX(key!$F$9:$F$10,D2094)</f>
        <v>New</v>
      </c>
      <c r="P2094" s="9" t="str">
        <f>INDEX(key!$AT$3:$BI$3,E2094)</f>
        <v>CZ12</v>
      </c>
      <c r="Q2094" s="9" t="str">
        <f>INDEX('HVACwts Src'!$D$7:$I$7,F2094)</f>
        <v>rNCOH</v>
      </c>
      <c r="R2094" s="36">
        <f>IF(G2094,INDEX('HVACwts Src'!$D$11:$U$164,(B2094-1)*39+(D2094-1)*19+E2094,(C2094-1)*6+F2094),0)</f>
        <v>0</v>
      </c>
      <c r="T2094" t="str">
        <f t="shared" si="194"/>
        <v>HV_SCGMFmNewCZ12</v>
      </c>
      <c r="U2094" t="str">
        <f t="shared" si="195"/>
        <v>rNCOH</v>
      </c>
      <c r="V2094" s="36">
        <f t="shared" si="196"/>
        <v>0</v>
      </c>
    </row>
    <row r="2095" spans="1:22" x14ac:dyDescent="0.25">
      <c r="A2095" s="86">
        <f t="shared" si="197"/>
        <v>2089</v>
      </c>
      <c r="B2095">
        <v>4</v>
      </c>
      <c r="C2095">
        <v>2</v>
      </c>
      <c r="D2095">
        <v>2</v>
      </c>
      <c r="E2095">
        <v>13</v>
      </c>
      <c r="F2095">
        <v>1</v>
      </c>
      <c r="G2095" t="b">
        <f>INDEX(key!$AT$4:$BI$7,B2095,E2095)</f>
        <v>1</v>
      </c>
      <c r="H2095" t="str">
        <f t="shared" si="192"/>
        <v>HV_SCGMFmNewCZ13rDXGF</v>
      </c>
      <c r="I2095" s="9" t="s">
        <v>1799</v>
      </c>
      <c r="J2095" t="str">
        <f t="shared" si="193"/>
        <v>HV_SCGMFmNewCZ13</v>
      </c>
      <c r="K2095" s="9" t="s">
        <v>1662</v>
      </c>
      <c r="L2095" s="9" t="s">
        <v>45</v>
      </c>
      <c r="M2095" s="9" t="str">
        <f>INDEX(key!$AS$4:$AS$7,B2095)</f>
        <v>SCG</v>
      </c>
      <c r="N2095" s="9" t="str">
        <f>INDEX(key!$I$3:$I$5,C2095)</f>
        <v>MFm</v>
      </c>
      <c r="O2095" s="9" t="str">
        <f>INDEX(key!$F$9:$F$10,D2095)</f>
        <v>New</v>
      </c>
      <c r="P2095" s="9" t="str">
        <f>INDEX(key!$AT$3:$BI$3,E2095)</f>
        <v>CZ13</v>
      </c>
      <c r="Q2095" s="9" t="str">
        <f>INDEX('HVACwts Src'!$D$7:$I$7,F2095)</f>
        <v>rDXGF</v>
      </c>
      <c r="R2095" s="36">
        <f>IF(G2095,INDEX('HVACwts Src'!$D$11:$U$164,(B2095-1)*39+(D2095-1)*19+E2095,(C2095-1)*6+F2095),0)</f>
        <v>71.057704833702871</v>
      </c>
      <c r="T2095" t="str">
        <f t="shared" si="194"/>
        <v>HV_SCGMFmNewCZ13</v>
      </c>
      <c r="U2095" t="str">
        <f t="shared" si="195"/>
        <v>rDXGF</v>
      </c>
      <c r="V2095" s="36">
        <f t="shared" si="196"/>
        <v>71.057704833702871</v>
      </c>
    </row>
    <row r="2096" spans="1:22" x14ac:dyDescent="0.25">
      <c r="A2096" s="86">
        <f t="shared" si="197"/>
        <v>2090</v>
      </c>
      <c r="B2096">
        <v>4</v>
      </c>
      <c r="C2096">
        <v>2</v>
      </c>
      <c r="D2096">
        <v>2</v>
      </c>
      <c r="E2096">
        <v>13</v>
      </c>
      <c r="F2096">
        <v>2</v>
      </c>
      <c r="G2096" t="b">
        <f>INDEX(key!$AT$4:$BI$7,B2096,E2096)</f>
        <v>1</v>
      </c>
      <c r="H2096" t="str">
        <f t="shared" si="192"/>
        <v>HV_SCGMFmNewCZ13rNCGF</v>
      </c>
      <c r="I2096" s="9" t="s">
        <v>1799</v>
      </c>
      <c r="J2096" t="str">
        <f t="shared" si="193"/>
        <v>HV_SCGMFmNewCZ13</v>
      </c>
      <c r="K2096" s="9" t="s">
        <v>1662</v>
      </c>
      <c r="L2096" s="9" t="s">
        <v>45</v>
      </c>
      <c r="M2096" s="9" t="str">
        <f>INDEX(key!$AS$4:$AS$7,B2096)</f>
        <v>SCG</v>
      </c>
      <c r="N2096" s="9" t="str">
        <f>INDEX(key!$I$3:$I$5,C2096)</f>
        <v>MFm</v>
      </c>
      <c r="O2096" s="9" t="str">
        <f>INDEX(key!$F$9:$F$10,D2096)</f>
        <v>New</v>
      </c>
      <c r="P2096" s="9" t="str">
        <f>INDEX(key!$AT$3:$BI$3,E2096)</f>
        <v>CZ13</v>
      </c>
      <c r="Q2096" s="9" t="str">
        <f>INDEX('HVACwts Src'!$D$7:$I$7,F2096)</f>
        <v>rNCGF</v>
      </c>
      <c r="R2096" s="36">
        <f>IF(G2096,INDEX('HVACwts Src'!$D$11:$U$164,(B2096-1)*39+(D2096-1)*19+E2096,(C2096-1)*6+F2096),0)</f>
        <v>0</v>
      </c>
      <c r="T2096" t="str">
        <f t="shared" si="194"/>
        <v>HV_SCGMFmNewCZ13</v>
      </c>
      <c r="U2096" t="str">
        <f t="shared" si="195"/>
        <v>rNCGF</v>
      </c>
      <c r="V2096" s="36">
        <f t="shared" si="196"/>
        <v>0</v>
      </c>
    </row>
    <row r="2097" spans="1:22" x14ac:dyDescent="0.25">
      <c r="A2097" s="86">
        <f t="shared" si="197"/>
        <v>2091</v>
      </c>
      <c r="B2097">
        <v>4</v>
      </c>
      <c r="C2097">
        <v>2</v>
      </c>
      <c r="D2097">
        <v>2</v>
      </c>
      <c r="E2097">
        <v>13</v>
      </c>
      <c r="F2097">
        <v>3</v>
      </c>
      <c r="G2097" t="b">
        <f>INDEX(key!$AT$4:$BI$7,B2097,E2097)</f>
        <v>1</v>
      </c>
      <c r="H2097" t="str">
        <f t="shared" si="192"/>
        <v>HV_SCGMFmNewCZ13rDXHP</v>
      </c>
      <c r="I2097" s="9" t="s">
        <v>1799</v>
      </c>
      <c r="J2097" t="str">
        <f t="shared" si="193"/>
        <v>HV_SCGMFmNewCZ13</v>
      </c>
      <c r="K2097" s="9" t="s">
        <v>1662</v>
      </c>
      <c r="L2097" s="9" t="s">
        <v>45</v>
      </c>
      <c r="M2097" s="9" t="str">
        <f>INDEX(key!$AS$4:$AS$7,B2097)</f>
        <v>SCG</v>
      </c>
      <c r="N2097" s="9" t="str">
        <f>INDEX(key!$I$3:$I$5,C2097)</f>
        <v>MFm</v>
      </c>
      <c r="O2097" s="9" t="str">
        <f>INDEX(key!$F$9:$F$10,D2097)</f>
        <v>New</v>
      </c>
      <c r="P2097" s="9" t="str">
        <f>INDEX(key!$AT$3:$BI$3,E2097)</f>
        <v>CZ13</v>
      </c>
      <c r="Q2097" s="9" t="str">
        <f>INDEX('HVACwts Src'!$D$7:$I$7,F2097)</f>
        <v>rDXHP</v>
      </c>
      <c r="R2097" s="36">
        <f>IF(G2097,INDEX('HVACwts Src'!$D$11:$U$164,(B2097-1)*39+(D2097-1)*19+E2097,(C2097-1)*6+F2097),0)</f>
        <v>10.217716895787142</v>
      </c>
      <c r="T2097" t="str">
        <f t="shared" si="194"/>
        <v>HV_SCGMFmNewCZ13</v>
      </c>
      <c r="U2097" t="str">
        <f t="shared" si="195"/>
        <v>rDXHP</v>
      </c>
      <c r="V2097" s="36">
        <f t="shared" si="196"/>
        <v>10.217716895787142</v>
      </c>
    </row>
    <row r="2098" spans="1:22" x14ac:dyDescent="0.25">
      <c r="A2098" s="86">
        <f t="shared" si="197"/>
        <v>2092</v>
      </c>
      <c r="B2098">
        <v>4</v>
      </c>
      <c r="C2098">
        <v>2</v>
      </c>
      <c r="D2098">
        <v>2</v>
      </c>
      <c r="E2098">
        <v>13</v>
      </c>
      <c r="F2098">
        <v>4</v>
      </c>
      <c r="G2098" t="b">
        <f>INDEX(key!$AT$4:$BI$7,B2098,E2098)</f>
        <v>1</v>
      </c>
      <c r="H2098" t="str">
        <f t="shared" si="192"/>
        <v>HV_SCGMFmNewCZ13rNCEH</v>
      </c>
      <c r="I2098" s="9" t="s">
        <v>1799</v>
      </c>
      <c r="J2098" t="str">
        <f t="shared" si="193"/>
        <v>HV_SCGMFmNewCZ13</v>
      </c>
      <c r="K2098" s="9" t="s">
        <v>1662</v>
      </c>
      <c r="L2098" s="9" t="s">
        <v>45</v>
      </c>
      <c r="M2098" s="9" t="str">
        <f>INDEX(key!$AS$4:$AS$7,B2098)</f>
        <v>SCG</v>
      </c>
      <c r="N2098" s="9" t="str">
        <f>INDEX(key!$I$3:$I$5,C2098)</f>
        <v>MFm</v>
      </c>
      <c r="O2098" s="9" t="str">
        <f>INDEX(key!$F$9:$F$10,D2098)</f>
        <v>New</v>
      </c>
      <c r="P2098" s="9" t="str">
        <f>INDEX(key!$AT$3:$BI$3,E2098)</f>
        <v>CZ13</v>
      </c>
      <c r="Q2098" s="9" t="str">
        <f>INDEX('HVACwts Src'!$D$7:$I$7,F2098)</f>
        <v>rNCEH</v>
      </c>
      <c r="R2098" s="36">
        <f>IF(G2098,INDEX('HVACwts Src'!$D$11:$U$164,(B2098-1)*39+(D2098-1)*19+E2098,(C2098-1)*6+F2098),0)</f>
        <v>0</v>
      </c>
      <c r="T2098" t="str">
        <f t="shared" si="194"/>
        <v>HV_SCGMFmNewCZ13</v>
      </c>
      <c r="U2098" t="str">
        <f t="shared" si="195"/>
        <v>rNCEH</v>
      </c>
      <c r="V2098" s="36">
        <f t="shared" si="196"/>
        <v>0</v>
      </c>
    </row>
    <row r="2099" spans="1:22" x14ac:dyDescent="0.25">
      <c r="A2099" s="86">
        <f t="shared" si="197"/>
        <v>2093</v>
      </c>
      <c r="B2099">
        <v>4</v>
      </c>
      <c r="C2099">
        <v>2</v>
      </c>
      <c r="D2099">
        <v>2</v>
      </c>
      <c r="E2099">
        <v>13</v>
      </c>
      <c r="F2099">
        <v>5</v>
      </c>
      <c r="G2099" t="b">
        <f>INDEX(key!$AT$4:$BI$7,B2099,E2099)</f>
        <v>1</v>
      </c>
      <c r="H2099" t="str">
        <f t="shared" si="192"/>
        <v>HV_SCGMFmNewCZ13rDXOH</v>
      </c>
      <c r="I2099" s="9" t="s">
        <v>1799</v>
      </c>
      <c r="J2099" t="str">
        <f t="shared" si="193"/>
        <v>HV_SCGMFmNewCZ13</v>
      </c>
      <c r="K2099" s="9" t="s">
        <v>1662</v>
      </c>
      <c r="L2099" s="9" t="s">
        <v>45</v>
      </c>
      <c r="M2099" s="9" t="str">
        <f>INDEX(key!$AS$4:$AS$7,B2099)</f>
        <v>SCG</v>
      </c>
      <c r="N2099" s="9" t="str">
        <f>INDEX(key!$I$3:$I$5,C2099)</f>
        <v>MFm</v>
      </c>
      <c r="O2099" s="9" t="str">
        <f>INDEX(key!$F$9:$F$10,D2099)</f>
        <v>New</v>
      </c>
      <c r="P2099" s="9" t="str">
        <f>INDEX(key!$AT$3:$BI$3,E2099)</f>
        <v>CZ13</v>
      </c>
      <c r="Q2099" s="9" t="str">
        <f>INDEX('HVACwts Src'!$D$7:$I$7,F2099)</f>
        <v>rDXOH</v>
      </c>
      <c r="R2099" s="36">
        <f>IF(G2099,INDEX('HVACwts Src'!$D$11:$U$164,(B2099-1)*39+(D2099-1)*19+E2099,(C2099-1)*6+F2099),0)</f>
        <v>8.8612332594235035</v>
      </c>
      <c r="T2099" t="str">
        <f t="shared" si="194"/>
        <v>HV_SCGMFmNewCZ13</v>
      </c>
      <c r="U2099" t="str">
        <f t="shared" si="195"/>
        <v>rDXOH</v>
      </c>
      <c r="V2099" s="36">
        <f t="shared" si="196"/>
        <v>8.8612332594235035</v>
      </c>
    </row>
    <row r="2100" spans="1:22" x14ac:dyDescent="0.25">
      <c r="A2100" s="86">
        <f t="shared" si="197"/>
        <v>2094</v>
      </c>
      <c r="B2100">
        <v>4</v>
      </c>
      <c r="C2100">
        <v>2</v>
      </c>
      <c r="D2100">
        <v>2</v>
      </c>
      <c r="E2100">
        <v>13</v>
      </c>
      <c r="F2100">
        <v>6</v>
      </c>
      <c r="G2100" t="b">
        <f>INDEX(key!$AT$4:$BI$7,B2100,E2100)</f>
        <v>1</v>
      </c>
      <c r="H2100" t="str">
        <f t="shared" si="192"/>
        <v>HV_SCGMFmNewCZ13rNCOH</v>
      </c>
      <c r="I2100" s="9" t="s">
        <v>1799</v>
      </c>
      <c r="J2100" t="str">
        <f t="shared" si="193"/>
        <v>HV_SCGMFmNewCZ13</v>
      </c>
      <c r="K2100" s="9" t="s">
        <v>1662</v>
      </c>
      <c r="L2100" s="9" t="s">
        <v>45</v>
      </c>
      <c r="M2100" s="9" t="str">
        <f>INDEX(key!$AS$4:$AS$7,B2100)</f>
        <v>SCG</v>
      </c>
      <c r="N2100" s="9" t="str">
        <f>INDEX(key!$I$3:$I$5,C2100)</f>
        <v>MFm</v>
      </c>
      <c r="O2100" s="9" t="str">
        <f>INDEX(key!$F$9:$F$10,D2100)</f>
        <v>New</v>
      </c>
      <c r="P2100" s="9" t="str">
        <f>INDEX(key!$AT$3:$BI$3,E2100)</f>
        <v>CZ13</v>
      </c>
      <c r="Q2100" s="9" t="str">
        <f>INDEX('HVACwts Src'!$D$7:$I$7,F2100)</f>
        <v>rNCOH</v>
      </c>
      <c r="R2100" s="36">
        <f>IF(G2100,INDEX('HVACwts Src'!$D$11:$U$164,(B2100-1)*39+(D2100-1)*19+E2100,(C2100-1)*6+F2100),0)</f>
        <v>0</v>
      </c>
      <c r="T2100" t="str">
        <f t="shared" si="194"/>
        <v>HV_SCGMFmNewCZ13</v>
      </c>
      <c r="U2100" t="str">
        <f t="shared" si="195"/>
        <v>rNCOH</v>
      </c>
      <c r="V2100" s="36">
        <f t="shared" si="196"/>
        <v>0</v>
      </c>
    </row>
    <row r="2101" spans="1:22" x14ac:dyDescent="0.25">
      <c r="A2101" s="86">
        <f t="shared" si="197"/>
        <v>2095</v>
      </c>
      <c r="B2101">
        <v>4</v>
      </c>
      <c r="C2101">
        <v>2</v>
      </c>
      <c r="D2101">
        <v>2</v>
      </c>
      <c r="E2101">
        <v>14</v>
      </c>
      <c r="F2101">
        <v>1</v>
      </c>
      <c r="G2101" t="b">
        <f>INDEX(key!$AT$4:$BI$7,B2101,E2101)</f>
        <v>1</v>
      </c>
      <c r="H2101" t="str">
        <f t="shared" si="192"/>
        <v>HV_SCGMFmNewCZ14rDXGF</v>
      </c>
      <c r="I2101" s="9" t="s">
        <v>1799</v>
      </c>
      <c r="J2101" t="str">
        <f t="shared" si="193"/>
        <v>HV_SCGMFmNewCZ14</v>
      </c>
      <c r="K2101" s="9" t="s">
        <v>1662</v>
      </c>
      <c r="L2101" s="9" t="s">
        <v>45</v>
      </c>
      <c r="M2101" s="9" t="str">
        <f>INDEX(key!$AS$4:$AS$7,B2101)</f>
        <v>SCG</v>
      </c>
      <c r="N2101" s="9" t="str">
        <f>INDEX(key!$I$3:$I$5,C2101)</f>
        <v>MFm</v>
      </c>
      <c r="O2101" s="9" t="str">
        <f>INDEX(key!$F$9:$F$10,D2101)</f>
        <v>New</v>
      </c>
      <c r="P2101" s="9" t="str">
        <f>INDEX(key!$AT$3:$BI$3,E2101)</f>
        <v>CZ14</v>
      </c>
      <c r="Q2101" s="9" t="str">
        <f>INDEX('HVACwts Src'!$D$7:$I$7,F2101)</f>
        <v>rDXGF</v>
      </c>
      <c r="R2101" s="36">
        <f>IF(G2101,INDEX('HVACwts Src'!$D$11:$U$164,(B2101-1)*39+(D2101-1)*19+E2101,(C2101-1)*6+F2101),0)</f>
        <v>0.63040700164102237</v>
      </c>
      <c r="T2101" t="str">
        <f t="shared" si="194"/>
        <v>HV_SCGMFmNewCZ14</v>
      </c>
      <c r="U2101" t="str">
        <f t="shared" si="195"/>
        <v>rDXGF</v>
      </c>
      <c r="V2101" s="36">
        <f t="shared" si="196"/>
        <v>0.63040700164102237</v>
      </c>
    </row>
    <row r="2102" spans="1:22" x14ac:dyDescent="0.25">
      <c r="A2102" s="86">
        <f t="shared" si="197"/>
        <v>2096</v>
      </c>
      <c r="B2102">
        <v>4</v>
      </c>
      <c r="C2102">
        <v>2</v>
      </c>
      <c r="D2102">
        <v>2</v>
      </c>
      <c r="E2102">
        <v>14</v>
      </c>
      <c r="F2102">
        <v>2</v>
      </c>
      <c r="G2102" t="b">
        <f>INDEX(key!$AT$4:$BI$7,B2102,E2102)</f>
        <v>1</v>
      </c>
      <c r="H2102" t="str">
        <f t="shared" si="192"/>
        <v>HV_SCGMFmNewCZ14rNCGF</v>
      </c>
      <c r="I2102" s="9" t="s">
        <v>1799</v>
      </c>
      <c r="J2102" t="str">
        <f t="shared" si="193"/>
        <v>HV_SCGMFmNewCZ14</v>
      </c>
      <c r="K2102" s="9" t="s">
        <v>1662</v>
      </c>
      <c r="L2102" s="9" t="s">
        <v>45</v>
      </c>
      <c r="M2102" s="9" t="str">
        <f>INDEX(key!$AS$4:$AS$7,B2102)</f>
        <v>SCG</v>
      </c>
      <c r="N2102" s="9" t="str">
        <f>INDEX(key!$I$3:$I$5,C2102)</f>
        <v>MFm</v>
      </c>
      <c r="O2102" s="9" t="str">
        <f>INDEX(key!$F$9:$F$10,D2102)</f>
        <v>New</v>
      </c>
      <c r="P2102" s="9" t="str">
        <f>INDEX(key!$AT$3:$BI$3,E2102)</f>
        <v>CZ14</v>
      </c>
      <c r="Q2102" s="9" t="str">
        <f>INDEX('HVACwts Src'!$D$7:$I$7,F2102)</f>
        <v>rNCGF</v>
      </c>
      <c r="R2102" s="36">
        <f>IF(G2102,INDEX('HVACwts Src'!$D$11:$U$164,(B2102-1)*39+(D2102-1)*19+E2102,(C2102-1)*6+F2102),0)</f>
        <v>0.15792605600841789</v>
      </c>
      <c r="T2102" t="str">
        <f t="shared" si="194"/>
        <v>HV_SCGMFmNewCZ14</v>
      </c>
      <c r="U2102" t="str">
        <f t="shared" si="195"/>
        <v>rNCGF</v>
      </c>
      <c r="V2102" s="36">
        <f t="shared" si="196"/>
        <v>0.15792605600841789</v>
      </c>
    </row>
    <row r="2103" spans="1:22" x14ac:dyDescent="0.25">
      <c r="A2103" s="86">
        <f t="shared" si="197"/>
        <v>2097</v>
      </c>
      <c r="B2103">
        <v>4</v>
      </c>
      <c r="C2103">
        <v>2</v>
      </c>
      <c r="D2103">
        <v>2</v>
      </c>
      <c r="E2103">
        <v>14</v>
      </c>
      <c r="F2103">
        <v>3</v>
      </c>
      <c r="G2103" t="b">
        <f>INDEX(key!$AT$4:$BI$7,B2103,E2103)</f>
        <v>1</v>
      </c>
      <c r="H2103" t="str">
        <f t="shared" si="192"/>
        <v>HV_SCGMFmNewCZ14rDXHP</v>
      </c>
      <c r="I2103" s="9" t="s">
        <v>1799</v>
      </c>
      <c r="J2103" t="str">
        <f t="shared" si="193"/>
        <v>HV_SCGMFmNewCZ14</v>
      </c>
      <c r="K2103" s="9" t="s">
        <v>1662</v>
      </c>
      <c r="L2103" s="9" t="s">
        <v>45</v>
      </c>
      <c r="M2103" s="9" t="str">
        <f>INDEX(key!$AS$4:$AS$7,B2103)</f>
        <v>SCG</v>
      </c>
      <c r="N2103" s="9" t="str">
        <f>INDEX(key!$I$3:$I$5,C2103)</f>
        <v>MFm</v>
      </c>
      <c r="O2103" s="9" t="str">
        <f>INDEX(key!$F$9:$F$10,D2103)</f>
        <v>New</v>
      </c>
      <c r="P2103" s="9" t="str">
        <f>INDEX(key!$AT$3:$BI$3,E2103)</f>
        <v>CZ14</v>
      </c>
      <c r="Q2103" s="9" t="str">
        <f>INDEX('HVACwts Src'!$D$7:$I$7,F2103)</f>
        <v>rDXHP</v>
      </c>
      <c r="R2103" s="36">
        <f>IF(G2103,INDEX('HVACwts Src'!$D$11:$U$164,(B2103-1)*39+(D2103-1)*19+E2103,(C2103-1)*6+F2103),0)</f>
        <v>9.0649146168802958E-2</v>
      </c>
      <c r="T2103" t="str">
        <f t="shared" si="194"/>
        <v>HV_SCGMFmNewCZ14</v>
      </c>
      <c r="U2103" t="str">
        <f t="shared" si="195"/>
        <v>rDXHP</v>
      </c>
      <c r="V2103" s="36">
        <f t="shared" si="196"/>
        <v>9.0649146168802958E-2</v>
      </c>
    </row>
    <row r="2104" spans="1:22" x14ac:dyDescent="0.25">
      <c r="A2104" s="86">
        <f t="shared" si="197"/>
        <v>2098</v>
      </c>
      <c r="B2104">
        <v>4</v>
      </c>
      <c r="C2104">
        <v>2</v>
      </c>
      <c r="D2104">
        <v>2</v>
      </c>
      <c r="E2104">
        <v>14</v>
      </c>
      <c r="F2104">
        <v>4</v>
      </c>
      <c r="G2104" t="b">
        <f>INDEX(key!$AT$4:$BI$7,B2104,E2104)</f>
        <v>1</v>
      </c>
      <c r="H2104" t="str">
        <f t="shared" si="192"/>
        <v>HV_SCGMFmNewCZ14rNCEH</v>
      </c>
      <c r="I2104" s="9" t="s">
        <v>1799</v>
      </c>
      <c r="J2104" t="str">
        <f t="shared" si="193"/>
        <v>HV_SCGMFmNewCZ14</v>
      </c>
      <c r="K2104" s="9" t="s">
        <v>1662</v>
      </c>
      <c r="L2104" s="9" t="s">
        <v>45</v>
      </c>
      <c r="M2104" s="9" t="str">
        <f>INDEX(key!$AS$4:$AS$7,B2104)</f>
        <v>SCG</v>
      </c>
      <c r="N2104" s="9" t="str">
        <f>INDEX(key!$I$3:$I$5,C2104)</f>
        <v>MFm</v>
      </c>
      <c r="O2104" s="9" t="str">
        <f>INDEX(key!$F$9:$F$10,D2104)</f>
        <v>New</v>
      </c>
      <c r="P2104" s="9" t="str">
        <f>INDEX(key!$AT$3:$BI$3,E2104)</f>
        <v>CZ14</v>
      </c>
      <c r="Q2104" s="9" t="str">
        <f>INDEX('HVACwts Src'!$D$7:$I$7,F2104)</f>
        <v>rNCEH</v>
      </c>
      <c r="R2104" s="36">
        <f>IF(G2104,INDEX('HVACwts Src'!$D$11:$U$164,(B2104-1)*39+(D2104-1)*19+E2104,(C2104-1)*6+F2104),0)</f>
        <v>2.2708919948071303E-2</v>
      </c>
      <c r="T2104" t="str">
        <f t="shared" si="194"/>
        <v>HV_SCGMFmNewCZ14</v>
      </c>
      <c r="U2104" t="str">
        <f t="shared" si="195"/>
        <v>rNCEH</v>
      </c>
      <c r="V2104" s="36">
        <f t="shared" si="196"/>
        <v>2.2708919948071303E-2</v>
      </c>
    </row>
    <row r="2105" spans="1:22" x14ac:dyDescent="0.25">
      <c r="A2105" s="86">
        <f t="shared" si="197"/>
        <v>2099</v>
      </c>
      <c r="B2105">
        <v>4</v>
      </c>
      <c r="C2105">
        <v>2</v>
      </c>
      <c r="D2105">
        <v>2</v>
      </c>
      <c r="E2105">
        <v>14</v>
      </c>
      <c r="F2105">
        <v>5</v>
      </c>
      <c r="G2105" t="b">
        <f>INDEX(key!$AT$4:$BI$7,B2105,E2105)</f>
        <v>1</v>
      </c>
      <c r="H2105" t="str">
        <f t="shared" si="192"/>
        <v>HV_SCGMFmNewCZ14rDXOH</v>
      </c>
      <c r="I2105" s="9" t="s">
        <v>1799</v>
      </c>
      <c r="J2105" t="str">
        <f t="shared" si="193"/>
        <v>HV_SCGMFmNewCZ14</v>
      </c>
      <c r="K2105" s="9" t="s">
        <v>1662</v>
      </c>
      <c r="L2105" s="9" t="s">
        <v>45</v>
      </c>
      <c r="M2105" s="9" t="str">
        <f>INDEX(key!$AS$4:$AS$7,B2105)</f>
        <v>SCG</v>
      </c>
      <c r="N2105" s="9" t="str">
        <f>INDEX(key!$I$3:$I$5,C2105)</f>
        <v>MFm</v>
      </c>
      <c r="O2105" s="9" t="str">
        <f>INDEX(key!$F$9:$F$10,D2105)</f>
        <v>New</v>
      </c>
      <c r="P2105" s="9" t="str">
        <f>INDEX(key!$AT$3:$BI$3,E2105)</f>
        <v>CZ14</v>
      </c>
      <c r="Q2105" s="9" t="str">
        <f>INDEX('HVACwts Src'!$D$7:$I$7,F2105)</f>
        <v>rDXOH</v>
      </c>
      <c r="R2105" s="36">
        <f>IF(G2105,INDEX('HVACwts Src'!$D$11:$U$164,(B2105-1)*39+(D2105-1)*19+E2105,(C2105-1)*6+F2105),0)</f>
        <v>7.861474702832412E-2</v>
      </c>
      <c r="T2105" t="str">
        <f t="shared" si="194"/>
        <v>HV_SCGMFmNewCZ14</v>
      </c>
      <c r="U2105" t="str">
        <f t="shared" si="195"/>
        <v>rDXOH</v>
      </c>
      <c r="V2105" s="36">
        <f t="shared" si="196"/>
        <v>7.861474702832412E-2</v>
      </c>
    </row>
    <row r="2106" spans="1:22" x14ac:dyDescent="0.25">
      <c r="A2106" s="86">
        <f t="shared" si="197"/>
        <v>2100</v>
      </c>
      <c r="B2106">
        <v>4</v>
      </c>
      <c r="C2106">
        <v>2</v>
      </c>
      <c r="D2106">
        <v>2</v>
      </c>
      <c r="E2106">
        <v>14</v>
      </c>
      <c r="F2106">
        <v>6</v>
      </c>
      <c r="G2106" t="b">
        <f>INDEX(key!$AT$4:$BI$7,B2106,E2106)</f>
        <v>1</v>
      </c>
      <c r="H2106" t="str">
        <f t="shared" si="192"/>
        <v>HV_SCGMFmNewCZ14rNCOH</v>
      </c>
      <c r="I2106" s="9" t="s">
        <v>1799</v>
      </c>
      <c r="J2106" t="str">
        <f t="shared" si="193"/>
        <v>HV_SCGMFmNewCZ14</v>
      </c>
      <c r="K2106" s="9" t="s">
        <v>1662</v>
      </c>
      <c r="L2106" s="9" t="s">
        <v>45</v>
      </c>
      <c r="M2106" s="9" t="str">
        <f>INDEX(key!$AS$4:$AS$7,B2106)</f>
        <v>SCG</v>
      </c>
      <c r="N2106" s="9" t="str">
        <f>INDEX(key!$I$3:$I$5,C2106)</f>
        <v>MFm</v>
      </c>
      <c r="O2106" s="9" t="str">
        <f>INDEX(key!$F$9:$F$10,D2106)</f>
        <v>New</v>
      </c>
      <c r="P2106" s="9" t="str">
        <f>INDEX(key!$AT$3:$BI$3,E2106)</f>
        <v>CZ14</v>
      </c>
      <c r="Q2106" s="9" t="str">
        <f>INDEX('HVACwts Src'!$D$7:$I$7,F2106)</f>
        <v>rNCOH</v>
      </c>
      <c r="R2106" s="36">
        <f>IF(G2106,INDEX('HVACwts Src'!$D$11:$U$164,(B2106-1)*39+(D2106-1)*19+E2106,(C2106-1)*6+F2106),0)</f>
        <v>1.9694129205361319E-2</v>
      </c>
      <c r="T2106" t="str">
        <f t="shared" si="194"/>
        <v>HV_SCGMFmNewCZ14</v>
      </c>
      <c r="U2106" t="str">
        <f t="shared" si="195"/>
        <v>rNCOH</v>
      </c>
      <c r="V2106" s="36">
        <f t="shared" si="196"/>
        <v>1.9694129205361319E-2</v>
      </c>
    </row>
    <row r="2107" spans="1:22" x14ac:dyDescent="0.25">
      <c r="A2107" s="86">
        <f t="shared" si="197"/>
        <v>2101</v>
      </c>
      <c r="B2107">
        <v>4</v>
      </c>
      <c r="C2107">
        <v>2</v>
      </c>
      <c r="D2107">
        <v>2</v>
      </c>
      <c r="E2107">
        <v>15</v>
      </c>
      <c r="F2107">
        <v>1</v>
      </c>
      <c r="G2107" t="b">
        <f>INDEX(key!$AT$4:$BI$7,B2107,E2107)</f>
        <v>1</v>
      </c>
      <c r="H2107" t="str">
        <f t="shared" si="192"/>
        <v>HV_SCGMFmNewCZ15rDXGF</v>
      </c>
      <c r="I2107" s="9" t="s">
        <v>1799</v>
      </c>
      <c r="J2107" t="str">
        <f t="shared" si="193"/>
        <v>HV_SCGMFmNewCZ15</v>
      </c>
      <c r="K2107" s="9" t="s">
        <v>1662</v>
      </c>
      <c r="L2107" s="9" t="s">
        <v>45</v>
      </c>
      <c r="M2107" s="9" t="str">
        <f>INDEX(key!$AS$4:$AS$7,B2107)</f>
        <v>SCG</v>
      </c>
      <c r="N2107" s="9" t="str">
        <f>INDEX(key!$I$3:$I$5,C2107)</f>
        <v>MFm</v>
      </c>
      <c r="O2107" s="9" t="str">
        <f>INDEX(key!$F$9:$F$10,D2107)</f>
        <v>New</v>
      </c>
      <c r="P2107" s="9" t="str">
        <f>INDEX(key!$AT$3:$BI$3,E2107)</f>
        <v>CZ15</v>
      </c>
      <c r="Q2107" s="9" t="str">
        <f>INDEX('HVACwts Src'!$D$7:$I$7,F2107)</f>
        <v>rDXGF</v>
      </c>
      <c r="R2107" s="36">
        <f>IF(G2107,INDEX('HVACwts Src'!$D$11:$U$164,(B2107-1)*39+(D2107-1)*19+E2107,(C2107-1)*6+F2107),0)</f>
        <v>0.63040700164102237</v>
      </c>
      <c r="T2107" t="str">
        <f t="shared" si="194"/>
        <v>HV_SCGMFmNewCZ15</v>
      </c>
      <c r="U2107" t="str">
        <f t="shared" si="195"/>
        <v>rDXGF</v>
      </c>
      <c r="V2107" s="36">
        <f t="shared" si="196"/>
        <v>0.63040700164102237</v>
      </c>
    </row>
    <row r="2108" spans="1:22" x14ac:dyDescent="0.25">
      <c r="A2108" s="86">
        <f t="shared" si="197"/>
        <v>2102</v>
      </c>
      <c r="B2108">
        <v>4</v>
      </c>
      <c r="C2108">
        <v>2</v>
      </c>
      <c r="D2108">
        <v>2</v>
      </c>
      <c r="E2108">
        <v>15</v>
      </c>
      <c r="F2108">
        <v>2</v>
      </c>
      <c r="G2108" t="b">
        <f>INDEX(key!$AT$4:$BI$7,B2108,E2108)</f>
        <v>1</v>
      </c>
      <c r="H2108" t="str">
        <f t="shared" si="192"/>
        <v>HV_SCGMFmNewCZ15rNCGF</v>
      </c>
      <c r="I2108" s="9" t="s">
        <v>1799</v>
      </c>
      <c r="J2108" t="str">
        <f t="shared" si="193"/>
        <v>HV_SCGMFmNewCZ15</v>
      </c>
      <c r="K2108" s="9" t="s">
        <v>1662</v>
      </c>
      <c r="L2108" s="9" t="s">
        <v>45</v>
      </c>
      <c r="M2108" s="9" t="str">
        <f>INDEX(key!$AS$4:$AS$7,B2108)</f>
        <v>SCG</v>
      </c>
      <c r="N2108" s="9" t="str">
        <f>INDEX(key!$I$3:$I$5,C2108)</f>
        <v>MFm</v>
      </c>
      <c r="O2108" s="9" t="str">
        <f>INDEX(key!$F$9:$F$10,D2108)</f>
        <v>New</v>
      </c>
      <c r="P2108" s="9" t="str">
        <f>INDEX(key!$AT$3:$BI$3,E2108)</f>
        <v>CZ15</v>
      </c>
      <c r="Q2108" s="9" t="str">
        <f>INDEX('HVACwts Src'!$D$7:$I$7,F2108)</f>
        <v>rNCGF</v>
      </c>
      <c r="R2108" s="36">
        <f>IF(G2108,INDEX('HVACwts Src'!$D$11:$U$164,(B2108-1)*39+(D2108-1)*19+E2108,(C2108-1)*6+F2108),0)</f>
        <v>0.15792605600841789</v>
      </c>
      <c r="T2108" t="str">
        <f t="shared" si="194"/>
        <v>HV_SCGMFmNewCZ15</v>
      </c>
      <c r="U2108" t="str">
        <f t="shared" si="195"/>
        <v>rNCGF</v>
      </c>
      <c r="V2108" s="36">
        <f t="shared" si="196"/>
        <v>0.15792605600841789</v>
      </c>
    </row>
    <row r="2109" spans="1:22" x14ac:dyDescent="0.25">
      <c r="A2109" s="86">
        <f t="shared" si="197"/>
        <v>2103</v>
      </c>
      <c r="B2109">
        <v>4</v>
      </c>
      <c r="C2109">
        <v>2</v>
      </c>
      <c r="D2109">
        <v>2</v>
      </c>
      <c r="E2109">
        <v>15</v>
      </c>
      <c r="F2109">
        <v>3</v>
      </c>
      <c r="G2109" t="b">
        <f>INDEX(key!$AT$4:$BI$7,B2109,E2109)</f>
        <v>1</v>
      </c>
      <c r="H2109" t="str">
        <f t="shared" si="192"/>
        <v>HV_SCGMFmNewCZ15rDXHP</v>
      </c>
      <c r="I2109" s="9" t="s">
        <v>1799</v>
      </c>
      <c r="J2109" t="str">
        <f t="shared" si="193"/>
        <v>HV_SCGMFmNewCZ15</v>
      </c>
      <c r="K2109" s="9" t="s">
        <v>1662</v>
      </c>
      <c r="L2109" s="9" t="s">
        <v>45</v>
      </c>
      <c r="M2109" s="9" t="str">
        <f>INDEX(key!$AS$4:$AS$7,B2109)</f>
        <v>SCG</v>
      </c>
      <c r="N2109" s="9" t="str">
        <f>INDEX(key!$I$3:$I$5,C2109)</f>
        <v>MFm</v>
      </c>
      <c r="O2109" s="9" t="str">
        <f>INDEX(key!$F$9:$F$10,D2109)</f>
        <v>New</v>
      </c>
      <c r="P2109" s="9" t="str">
        <f>INDEX(key!$AT$3:$BI$3,E2109)</f>
        <v>CZ15</v>
      </c>
      <c r="Q2109" s="9" t="str">
        <f>INDEX('HVACwts Src'!$D$7:$I$7,F2109)</f>
        <v>rDXHP</v>
      </c>
      <c r="R2109" s="36">
        <f>IF(G2109,INDEX('HVACwts Src'!$D$11:$U$164,(B2109-1)*39+(D2109-1)*19+E2109,(C2109-1)*6+F2109),0)</f>
        <v>9.0649146168802958E-2</v>
      </c>
      <c r="T2109" t="str">
        <f t="shared" si="194"/>
        <v>HV_SCGMFmNewCZ15</v>
      </c>
      <c r="U2109" t="str">
        <f t="shared" si="195"/>
        <v>rDXHP</v>
      </c>
      <c r="V2109" s="36">
        <f t="shared" si="196"/>
        <v>9.0649146168802958E-2</v>
      </c>
    </row>
    <row r="2110" spans="1:22" x14ac:dyDescent="0.25">
      <c r="A2110" s="86">
        <f t="shared" si="197"/>
        <v>2104</v>
      </c>
      <c r="B2110">
        <v>4</v>
      </c>
      <c r="C2110">
        <v>2</v>
      </c>
      <c r="D2110">
        <v>2</v>
      </c>
      <c r="E2110">
        <v>15</v>
      </c>
      <c r="F2110">
        <v>4</v>
      </c>
      <c r="G2110" t="b">
        <f>INDEX(key!$AT$4:$BI$7,B2110,E2110)</f>
        <v>1</v>
      </c>
      <c r="H2110" t="str">
        <f t="shared" si="192"/>
        <v>HV_SCGMFmNewCZ15rNCEH</v>
      </c>
      <c r="I2110" s="9" t="s">
        <v>1799</v>
      </c>
      <c r="J2110" t="str">
        <f t="shared" si="193"/>
        <v>HV_SCGMFmNewCZ15</v>
      </c>
      <c r="K2110" s="9" t="s">
        <v>1662</v>
      </c>
      <c r="L2110" s="9" t="s">
        <v>45</v>
      </c>
      <c r="M2110" s="9" t="str">
        <f>INDEX(key!$AS$4:$AS$7,B2110)</f>
        <v>SCG</v>
      </c>
      <c r="N2110" s="9" t="str">
        <f>INDEX(key!$I$3:$I$5,C2110)</f>
        <v>MFm</v>
      </c>
      <c r="O2110" s="9" t="str">
        <f>INDEX(key!$F$9:$F$10,D2110)</f>
        <v>New</v>
      </c>
      <c r="P2110" s="9" t="str">
        <f>INDEX(key!$AT$3:$BI$3,E2110)</f>
        <v>CZ15</v>
      </c>
      <c r="Q2110" s="9" t="str">
        <f>INDEX('HVACwts Src'!$D$7:$I$7,F2110)</f>
        <v>rNCEH</v>
      </c>
      <c r="R2110" s="36">
        <f>IF(G2110,INDEX('HVACwts Src'!$D$11:$U$164,(B2110-1)*39+(D2110-1)*19+E2110,(C2110-1)*6+F2110),0)</f>
        <v>2.2708919948071303E-2</v>
      </c>
      <c r="T2110" t="str">
        <f t="shared" si="194"/>
        <v>HV_SCGMFmNewCZ15</v>
      </c>
      <c r="U2110" t="str">
        <f t="shared" si="195"/>
        <v>rNCEH</v>
      </c>
      <c r="V2110" s="36">
        <f t="shared" si="196"/>
        <v>2.2708919948071303E-2</v>
      </c>
    </row>
    <row r="2111" spans="1:22" x14ac:dyDescent="0.25">
      <c r="A2111" s="86">
        <f t="shared" si="197"/>
        <v>2105</v>
      </c>
      <c r="B2111">
        <v>4</v>
      </c>
      <c r="C2111">
        <v>2</v>
      </c>
      <c r="D2111">
        <v>2</v>
      </c>
      <c r="E2111">
        <v>15</v>
      </c>
      <c r="F2111">
        <v>5</v>
      </c>
      <c r="G2111" t="b">
        <f>INDEX(key!$AT$4:$BI$7,B2111,E2111)</f>
        <v>1</v>
      </c>
      <c r="H2111" t="str">
        <f t="shared" si="192"/>
        <v>HV_SCGMFmNewCZ15rDXOH</v>
      </c>
      <c r="I2111" s="9" t="s">
        <v>1799</v>
      </c>
      <c r="J2111" t="str">
        <f t="shared" si="193"/>
        <v>HV_SCGMFmNewCZ15</v>
      </c>
      <c r="K2111" s="9" t="s">
        <v>1662</v>
      </c>
      <c r="L2111" s="9" t="s">
        <v>45</v>
      </c>
      <c r="M2111" s="9" t="str">
        <f>INDEX(key!$AS$4:$AS$7,B2111)</f>
        <v>SCG</v>
      </c>
      <c r="N2111" s="9" t="str">
        <f>INDEX(key!$I$3:$I$5,C2111)</f>
        <v>MFm</v>
      </c>
      <c r="O2111" s="9" t="str">
        <f>INDEX(key!$F$9:$F$10,D2111)</f>
        <v>New</v>
      </c>
      <c r="P2111" s="9" t="str">
        <f>INDEX(key!$AT$3:$BI$3,E2111)</f>
        <v>CZ15</v>
      </c>
      <c r="Q2111" s="9" t="str">
        <f>INDEX('HVACwts Src'!$D$7:$I$7,F2111)</f>
        <v>rDXOH</v>
      </c>
      <c r="R2111" s="36">
        <f>IF(G2111,INDEX('HVACwts Src'!$D$11:$U$164,(B2111-1)*39+(D2111-1)*19+E2111,(C2111-1)*6+F2111),0)</f>
        <v>7.861474702832412E-2</v>
      </c>
      <c r="T2111" t="str">
        <f t="shared" si="194"/>
        <v>HV_SCGMFmNewCZ15</v>
      </c>
      <c r="U2111" t="str">
        <f t="shared" si="195"/>
        <v>rDXOH</v>
      </c>
      <c r="V2111" s="36">
        <f t="shared" si="196"/>
        <v>7.861474702832412E-2</v>
      </c>
    </row>
    <row r="2112" spans="1:22" x14ac:dyDescent="0.25">
      <c r="A2112" s="86">
        <f t="shared" si="197"/>
        <v>2106</v>
      </c>
      <c r="B2112">
        <v>4</v>
      </c>
      <c r="C2112">
        <v>2</v>
      </c>
      <c r="D2112">
        <v>2</v>
      </c>
      <c r="E2112">
        <v>15</v>
      </c>
      <c r="F2112">
        <v>6</v>
      </c>
      <c r="G2112" t="b">
        <f>INDEX(key!$AT$4:$BI$7,B2112,E2112)</f>
        <v>1</v>
      </c>
      <c r="H2112" t="str">
        <f t="shared" si="192"/>
        <v>HV_SCGMFmNewCZ15rNCOH</v>
      </c>
      <c r="I2112" s="9" t="s">
        <v>1799</v>
      </c>
      <c r="J2112" t="str">
        <f t="shared" si="193"/>
        <v>HV_SCGMFmNewCZ15</v>
      </c>
      <c r="K2112" s="9" t="s">
        <v>1662</v>
      </c>
      <c r="L2112" s="9" t="s">
        <v>45</v>
      </c>
      <c r="M2112" s="9" t="str">
        <f>INDEX(key!$AS$4:$AS$7,B2112)</f>
        <v>SCG</v>
      </c>
      <c r="N2112" s="9" t="str">
        <f>INDEX(key!$I$3:$I$5,C2112)</f>
        <v>MFm</v>
      </c>
      <c r="O2112" s="9" t="str">
        <f>INDEX(key!$F$9:$F$10,D2112)</f>
        <v>New</v>
      </c>
      <c r="P2112" s="9" t="str">
        <f>INDEX(key!$AT$3:$BI$3,E2112)</f>
        <v>CZ15</v>
      </c>
      <c r="Q2112" s="9" t="str">
        <f>INDEX('HVACwts Src'!$D$7:$I$7,F2112)</f>
        <v>rNCOH</v>
      </c>
      <c r="R2112" s="36">
        <f>IF(G2112,INDEX('HVACwts Src'!$D$11:$U$164,(B2112-1)*39+(D2112-1)*19+E2112,(C2112-1)*6+F2112),0)</f>
        <v>1.9694129205361319E-2</v>
      </c>
      <c r="T2112" t="str">
        <f t="shared" si="194"/>
        <v>HV_SCGMFmNewCZ15</v>
      </c>
      <c r="U2112" t="str">
        <f t="shared" si="195"/>
        <v>rNCOH</v>
      </c>
      <c r="V2112" s="36">
        <f t="shared" si="196"/>
        <v>1.9694129205361319E-2</v>
      </c>
    </row>
    <row r="2113" spans="1:22" x14ac:dyDescent="0.25">
      <c r="A2113" s="86">
        <f t="shared" si="197"/>
        <v>2107</v>
      </c>
      <c r="B2113">
        <v>4</v>
      </c>
      <c r="C2113">
        <v>2</v>
      </c>
      <c r="D2113">
        <v>2</v>
      </c>
      <c r="E2113">
        <v>16</v>
      </c>
      <c r="F2113">
        <v>1</v>
      </c>
      <c r="G2113" t="b">
        <f>INDEX(key!$AT$4:$BI$7,B2113,E2113)</f>
        <v>1</v>
      </c>
      <c r="H2113" t="str">
        <f t="shared" si="192"/>
        <v>HV_SCGMFmNewCZ16rDXGF</v>
      </c>
      <c r="I2113" s="9" t="s">
        <v>1799</v>
      </c>
      <c r="J2113" t="str">
        <f t="shared" si="193"/>
        <v>HV_SCGMFmNewCZ16</v>
      </c>
      <c r="K2113" s="9" t="s">
        <v>1662</v>
      </c>
      <c r="L2113" s="9" t="s">
        <v>45</v>
      </c>
      <c r="M2113" s="9" t="str">
        <f>INDEX(key!$AS$4:$AS$7,B2113)</f>
        <v>SCG</v>
      </c>
      <c r="N2113" s="9" t="str">
        <f>INDEX(key!$I$3:$I$5,C2113)</f>
        <v>MFm</v>
      </c>
      <c r="O2113" s="9" t="str">
        <f>INDEX(key!$F$9:$F$10,D2113)</f>
        <v>New</v>
      </c>
      <c r="P2113" s="9" t="str">
        <f>INDEX(key!$AT$3:$BI$3,E2113)</f>
        <v>CZ16</v>
      </c>
      <c r="Q2113" s="9" t="str">
        <f>INDEX('HVACwts Src'!$D$7:$I$7,F2113)</f>
        <v>rDXGF</v>
      </c>
      <c r="R2113" s="36">
        <f>IF(G2113,INDEX('HVACwts Src'!$D$11:$U$164,(B2113-1)*39+(D2113-1)*19+E2113,(C2113-1)*6+F2113),0)</f>
        <v>0</v>
      </c>
      <c r="T2113" t="str">
        <f t="shared" si="194"/>
        <v>HV_SCGMFmNewCZ16</v>
      </c>
      <c r="U2113" t="str">
        <f t="shared" si="195"/>
        <v>rDXGF</v>
      </c>
      <c r="V2113" s="36">
        <f t="shared" si="196"/>
        <v>0</v>
      </c>
    </row>
    <row r="2114" spans="1:22" x14ac:dyDescent="0.25">
      <c r="A2114" s="86">
        <f t="shared" si="197"/>
        <v>2108</v>
      </c>
      <c r="B2114">
        <v>4</v>
      </c>
      <c r="C2114">
        <v>2</v>
      </c>
      <c r="D2114">
        <v>2</v>
      </c>
      <c r="E2114">
        <v>16</v>
      </c>
      <c r="F2114">
        <v>2</v>
      </c>
      <c r="G2114" t="b">
        <f>INDEX(key!$AT$4:$BI$7,B2114,E2114)</f>
        <v>1</v>
      </c>
      <c r="H2114" t="str">
        <f t="shared" si="192"/>
        <v>HV_SCGMFmNewCZ16rNCGF</v>
      </c>
      <c r="I2114" s="9" t="s">
        <v>1799</v>
      </c>
      <c r="J2114" t="str">
        <f t="shared" si="193"/>
        <v>HV_SCGMFmNewCZ16</v>
      </c>
      <c r="K2114" s="9" t="s">
        <v>1662</v>
      </c>
      <c r="L2114" s="9" t="s">
        <v>45</v>
      </c>
      <c r="M2114" s="9" t="str">
        <f>INDEX(key!$AS$4:$AS$7,B2114)</f>
        <v>SCG</v>
      </c>
      <c r="N2114" s="9" t="str">
        <f>INDEX(key!$I$3:$I$5,C2114)</f>
        <v>MFm</v>
      </c>
      <c r="O2114" s="9" t="str">
        <f>INDEX(key!$F$9:$F$10,D2114)</f>
        <v>New</v>
      </c>
      <c r="P2114" s="9" t="str">
        <f>INDEX(key!$AT$3:$BI$3,E2114)</f>
        <v>CZ16</v>
      </c>
      <c r="Q2114" s="9" t="str">
        <f>INDEX('HVACwts Src'!$D$7:$I$7,F2114)</f>
        <v>rNCGF</v>
      </c>
      <c r="R2114" s="36">
        <f>IF(G2114,INDEX('HVACwts Src'!$D$11:$U$164,(B2114-1)*39+(D2114-1)*19+E2114,(C2114-1)*6+F2114),0)</f>
        <v>0</v>
      </c>
      <c r="T2114" t="str">
        <f t="shared" si="194"/>
        <v>HV_SCGMFmNewCZ16</v>
      </c>
      <c r="U2114" t="str">
        <f t="shared" si="195"/>
        <v>rNCGF</v>
      </c>
      <c r="V2114" s="36">
        <f t="shared" si="196"/>
        <v>0</v>
      </c>
    </row>
    <row r="2115" spans="1:22" x14ac:dyDescent="0.25">
      <c r="A2115" s="86">
        <f t="shared" si="197"/>
        <v>2109</v>
      </c>
      <c r="B2115">
        <v>4</v>
      </c>
      <c r="C2115">
        <v>2</v>
      </c>
      <c r="D2115">
        <v>2</v>
      </c>
      <c r="E2115">
        <v>16</v>
      </c>
      <c r="F2115">
        <v>3</v>
      </c>
      <c r="G2115" t="b">
        <f>INDEX(key!$AT$4:$BI$7,B2115,E2115)</f>
        <v>1</v>
      </c>
      <c r="H2115" t="str">
        <f t="shared" si="192"/>
        <v>HV_SCGMFmNewCZ16rDXHP</v>
      </c>
      <c r="I2115" s="9" t="s">
        <v>1799</v>
      </c>
      <c r="J2115" t="str">
        <f t="shared" si="193"/>
        <v>HV_SCGMFmNewCZ16</v>
      </c>
      <c r="K2115" s="9" t="s">
        <v>1662</v>
      </c>
      <c r="L2115" s="9" t="s">
        <v>45</v>
      </c>
      <c r="M2115" s="9" t="str">
        <f>INDEX(key!$AS$4:$AS$7,B2115)</f>
        <v>SCG</v>
      </c>
      <c r="N2115" s="9" t="str">
        <f>INDEX(key!$I$3:$I$5,C2115)</f>
        <v>MFm</v>
      </c>
      <c r="O2115" s="9" t="str">
        <f>INDEX(key!$F$9:$F$10,D2115)</f>
        <v>New</v>
      </c>
      <c r="P2115" s="9" t="str">
        <f>INDEX(key!$AT$3:$BI$3,E2115)</f>
        <v>CZ16</v>
      </c>
      <c r="Q2115" s="9" t="str">
        <f>INDEX('HVACwts Src'!$D$7:$I$7,F2115)</f>
        <v>rDXHP</v>
      </c>
      <c r="R2115" s="36">
        <f>IF(G2115,INDEX('HVACwts Src'!$D$11:$U$164,(B2115-1)*39+(D2115-1)*19+E2115,(C2115-1)*6+F2115),0)</f>
        <v>0</v>
      </c>
      <c r="T2115" t="str">
        <f t="shared" si="194"/>
        <v>HV_SCGMFmNewCZ16</v>
      </c>
      <c r="U2115" t="str">
        <f t="shared" si="195"/>
        <v>rDXHP</v>
      </c>
      <c r="V2115" s="36">
        <f t="shared" si="196"/>
        <v>0</v>
      </c>
    </row>
    <row r="2116" spans="1:22" x14ac:dyDescent="0.25">
      <c r="A2116" s="86">
        <f t="shared" si="197"/>
        <v>2110</v>
      </c>
      <c r="B2116">
        <v>4</v>
      </c>
      <c r="C2116">
        <v>2</v>
      </c>
      <c r="D2116">
        <v>2</v>
      </c>
      <c r="E2116">
        <v>16</v>
      </c>
      <c r="F2116">
        <v>4</v>
      </c>
      <c r="G2116" t="b">
        <f>INDEX(key!$AT$4:$BI$7,B2116,E2116)</f>
        <v>1</v>
      </c>
      <c r="H2116" t="str">
        <f t="shared" si="192"/>
        <v>HV_SCGMFmNewCZ16rNCEH</v>
      </c>
      <c r="I2116" s="9" t="s">
        <v>1799</v>
      </c>
      <c r="J2116" t="str">
        <f t="shared" si="193"/>
        <v>HV_SCGMFmNewCZ16</v>
      </c>
      <c r="K2116" s="9" t="s">
        <v>1662</v>
      </c>
      <c r="L2116" s="9" t="s">
        <v>45</v>
      </c>
      <c r="M2116" s="9" t="str">
        <f>INDEX(key!$AS$4:$AS$7,B2116)</f>
        <v>SCG</v>
      </c>
      <c r="N2116" s="9" t="str">
        <f>INDEX(key!$I$3:$I$5,C2116)</f>
        <v>MFm</v>
      </c>
      <c r="O2116" s="9" t="str">
        <f>INDEX(key!$F$9:$F$10,D2116)</f>
        <v>New</v>
      </c>
      <c r="P2116" s="9" t="str">
        <f>INDEX(key!$AT$3:$BI$3,E2116)</f>
        <v>CZ16</v>
      </c>
      <c r="Q2116" s="9" t="str">
        <f>INDEX('HVACwts Src'!$D$7:$I$7,F2116)</f>
        <v>rNCEH</v>
      </c>
      <c r="R2116" s="36">
        <f>IF(G2116,INDEX('HVACwts Src'!$D$11:$U$164,(B2116-1)*39+(D2116-1)*19+E2116,(C2116-1)*6+F2116),0)</f>
        <v>0</v>
      </c>
      <c r="T2116" t="str">
        <f t="shared" si="194"/>
        <v>HV_SCGMFmNewCZ16</v>
      </c>
      <c r="U2116" t="str">
        <f t="shared" si="195"/>
        <v>rNCEH</v>
      </c>
      <c r="V2116" s="36">
        <f t="shared" si="196"/>
        <v>0</v>
      </c>
    </row>
    <row r="2117" spans="1:22" x14ac:dyDescent="0.25">
      <c r="A2117" s="86">
        <f t="shared" si="197"/>
        <v>2111</v>
      </c>
      <c r="B2117">
        <v>4</v>
      </c>
      <c r="C2117">
        <v>2</v>
      </c>
      <c r="D2117">
        <v>2</v>
      </c>
      <c r="E2117">
        <v>16</v>
      </c>
      <c r="F2117">
        <v>5</v>
      </c>
      <c r="G2117" t="b">
        <f>INDEX(key!$AT$4:$BI$7,B2117,E2117)</f>
        <v>1</v>
      </c>
      <c r="H2117" t="str">
        <f t="shared" si="192"/>
        <v>HV_SCGMFmNewCZ16rDXOH</v>
      </c>
      <c r="I2117" s="9" t="s">
        <v>1799</v>
      </c>
      <c r="J2117" t="str">
        <f t="shared" si="193"/>
        <v>HV_SCGMFmNewCZ16</v>
      </c>
      <c r="K2117" s="9" t="s">
        <v>1662</v>
      </c>
      <c r="L2117" s="9" t="s">
        <v>45</v>
      </c>
      <c r="M2117" s="9" t="str">
        <f>INDEX(key!$AS$4:$AS$7,B2117)</f>
        <v>SCG</v>
      </c>
      <c r="N2117" s="9" t="str">
        <f>INDEX(key!$I$3:$I$5,C2117)</f>
        <v>MFm</v>
      </c>
      <c r="O2117" s="9" t="str">
        <f>INDEX(key!$F$9:$F$10,D2117)</f>
        <v>New</v>
      </c>
      <c r="P2117" s="9" t="str">
        <f>INDEX(key!$AT$3:$BI$3,E2117)</f>
        <v>CZ16</v>
      </c>
      <c r="Q2117" s="9" t="str">
        <f>INDEX('HVACwts Src'!$D$7:$I$7,F2117)</f>
        <v>rDXOH</v>
      </c>
      <c r="R2117" s="36">
        <f>IF(G2117,INDEX('HVACwts Src'!$D$11:$U$164,(B2117-1)*39+(D2117-1)*19+E2117,(C2117-1)*6+F2117),0)</f>
        <v>0</v>
      </c>
      <c r="T2117" t="str">
        <f t="shared" si="194"/>
        <v>HV_SCGMFmNewCZ16</v>
      </c>
      <c r="U2117" t="str">
        <f t="shared" si="195"/>
        <v>rDXOH</v>
      </c>
      <c r="V2117" s="36">
        <f t="shared" si="196"/>
        <v>0</v>
      </c>
    </row>
    <row r="2118" spans="1:22" x14ac:dyDescent="0.25">
      <c r="A2118" s="86">
        <f t="shared" si="197"/>
        <v>2112</v>
      </c>
      <c r="B2118">
        <v>4</v>
      </c>
      <c r="C2118">
        <v>2</v>
      </c>
      <c r="D2118">
        <v>2</v>
      </c>
      <c r="E2118">
        <v>16</v>
      </c>
      <c r="F2118">
        <v>6</v>
      </c>
      <c r="G2118" t="b">
        <f>INDEX(key!$AT$4:$BI$7,B2118,E2118)</f>
        <v>1</v>
      </c>
      <c r="H2118" t="str">
        <f t="shared" si="192"/>
        <v>HV_SCGMFmNewCZ16rNCOH</v>
      </c>
      <c r="I2118" s="9" t="s">
        <v>1799</v>
      </c>
      <c r="J2118" t="str">
        <f t="shared" si="193"/>
        <v>HV_SCGMFmNewCZ16</v>
      </c>
      <c r="K2118" s="9" t="s">
        <v>1662</v>
      </c>
      <c r="L2118" s="9" t="s">
        <v>45</v>
      </c>
      <c r="M2118" s="9" t="str">
        <f>INDEX(key!$AS$4:$AS$7,B2118)</f>
        <v>SCG</v>
      </c>
      <c r="N2118" s="9" t="str">
        <f>INDEX(key!$I$3:$I$5,C2118)</f>
        <v>MFm</v>
      </c>
      <c r="O2118" s="9" t="str">
        <f>INDEX(key!$F$9:$F$10,D2118)</f>
        <v>New</v>
      </c>
      <c r="P2118" s="9" t="str">
        <f>INDEX(key!$AT$3:$BI$3,E2118)</f>
        <v>CZ16</v>
      </c>
      <c r="Q2118" s="9" t="str">
        <f>INDEX('HVACwts Src'!$D$7:$I$7,F2118)</f>
        <v>rNCOH</v>
      </c>
      <c r="R2118" s="36">
        <f>IF(G2118,INDEX('HVACwts Src'!$D$11:$U$164,(B2118-1)*39+(D2118-1)*19+E2118,(C2118-1)*6+F2118),0)</f>
        <v>0</v>
      </c>
      <c r="T2118" t="str">
        <f t="shared" si="194"/>
        <v>HV_SCGMFmNewCZ16</v>
      </c>
      <c r="U2118" t="str">
        <f t="shared" si="195"/>
        <v>rNCOH</v>
      </c>
      <c r="V2118" s="36">
        <f t="shared" si="196"/>
        <v>0</v>
      </c>
    </row>
    <row r="2119" spans="1:22" x14ac:dyDescent="0.25">
      <c r="A2119" s="86">
        <f t="shared" si="197"/>
        <v>2113</v>
      </c>
      <c r="B2119">
        <v>4</v>
      </c>
      <c r="C2119">
        <v>3</v>
      </c>
      <c r="D2119">
        <v>1</v>
      </c>
      <c r="E2119">
        <v>1</v>
      </c>
      <c r="F2119">
        <v>1</v>
      </c>
      <c r="G2119" t="b">
        <f>INDEX(key!$AT$4:$BI$7,B2119,E2119)</f>
        <v>0</v>
      </c>
      <c r="H2119" t="str">
        <f t="shared" ref="H2119:H2182" si="198">+J2119&amp;Q2119</f>
        <v>HV_SCGDMoExCZ01rDXGF</v>
      </c>
      <c r="I2119" s="9" t="s">
        <v>1799</v>
      </c>
      <c r="J2119" t="str">
        <f t="shared" ref="J2119:J2182" si="199">"HV_"&amp;M2119&amp;N2119&amp;O2119&amp;P2119</f>
        <v>HV_SCGDMoExCZ01</v>
      </c>
      <c r="K2119" s="9" t="s">
        <v>1662</v>
      </c>
      <c r="L2119" s="9" t="s">
        <v>45</v>
      </c>
      <c r="M2119" s="9" t="str">
        <f>INDEX(key!$AS$4:$AS$7,B2119)</f>
        <v>SCG</v>
      </c>
      <c r="N2119" s="9" t="str">
        <f>INDEX(key!$I$3:$I$5,C2119)</f>
        <v>DMo</v>
      </c>
      <c r="O2119" s="9" t="str">
        <f>INDEX(key!$F$9:$F$10,D2119)</f>
        <v>Ex</v>
      </c>
      <c r="P2119" s="9" t="str">
        <f>INDEX(key!$AT$3:$BI$3,E2119)</f>
        <v>CZ01</v>
      </c>
      <c r="Q2119" s="9" t="str">
        <f>INDEX('HVACwts Src'!$D$7:$I$7,F2119)</f>
        <v>rDXGF</v>
      </c>
      <c r="R2119" s="36">
        <f>IF(G2119,INDEX('HVACwts Src'!$D$11:$U$164,(B2119-1)*39+(D2119-1)*19+E2119,(C2119-1)*6+F2119),0)</f>
        <v>0</v>
      </c>
      <c r="T2119" t="str">
        <f t="shared" si="194"/>
        <v>HV_SCGDMoExCZ01</v>
      </c>
      <c r="U2119" t="str">
        <f t="shared" si="195"/>
        <v>rDXGF</v>
      </c>
      <c r="V2119" s="36">
        <f t="shared" si="196"/>
        <v>0</v>
      </c>
    </row>
    <row r="2120" spans="1:22" x14ac:dyDescent="0.25">
      <c r="A2120" s="86">
        <f t="shared" si="197"/>
        <v>2114</v>
      </c>
      <c r="B2120">
        <v>4</v>
      </c>
      <c r="C2120">
        <v>3</v>
      </c>
      <c r="D2120">
        <v>1</v>
      </c>
      <c r="E2120">
        <v>1</v>
      </c>
      <c r="F2120">
        <v>2</v>
      </c>
      <c r="G2120" t="b">
        <f>INDEX(key!$AT$4:$BI$7,B2120,E2120)</f>
        <v>0</v>
      </c>
      <c r="H2120" t="str">
        <f t="shared" si="198"/>
        <v>HV_SCGDMoExCZ01rNCGF</v>
      </c>
      <c r="I2120" s="9" t="s">
        <v>1799</v>
      </c>
      <c r="J2120" t="str">
        <f t="shared" si="199"/>
        <v>HV_SCGDMoExCZ01</v>
      </c>
      <c r="K2120" s="9" t="s">
        <v>1662</v>
      </c>
      <c r="L2120" s="9" t="s">
        <v>45</v>
      </c>
      <c r="M2120" s="9" t="str">
        <f>INDEX(key!$AS$4:$AS$7,B2120)</f>
        <v>SCG</v>
      </c>
      <c r="N2120" s="9" t="str">
        <f>INDEX(key!$I$3:$I$5,C2120)</f>
        <v>DMo</v>
      </c>
      <c r="O2120" s="9" t="str">
        <f>INDEX(key!$F$9:$F$10,D2120)</f>
        <v>Ex</v>
      </c>
      <c r="P2120" s="9" t="str">
        <f>INDEX(key!$AT$3:$BI$3,E2120)</f>
        <v>CZ01</v>
      </c>
      <c r="Q2120" s="9" t="str">
        <f>INDEX('HVACwts Src'!$D$7:$I$7,F2120)</f>
        <v>rNCGF</v>
      </c>
      <c r="R2120" s="36">
        <f>IF(G2120,INDEX('HVACwts Src'!$D$11:$U$164,(B2120-1)*39+(D2120-1)*19+E2120,(C2120-1)*6+F2120),0)</f>
        <v>0</v>
      </c>
      <c r="T2120" t="str">
        <f t="shared" ref="T2120:T2183" si="200">+J2120</f>
        <v>HV_SCGDMoExCZ01</v>
      </c>
      <c r="U2120" t="str">
        <f t="shared" ref="U2120:U2183" si="201">+Q2120</f>
        <v>rNCGF</v>
      </c>
      <c r="V2120" s="36">
        <f t="shared" ref="V2120:V2183" si="202">+R2120</f>
        <v>0</v>
      </c>
    </row>
    <row r="2121" spans="1:22" x14ac:dyDescent="0.25">
      <c r="A2121" s="86">
        <f t="shared" ref="A2121:A2184" si="203">+A2120+1</f>
        <v>2115</v>
      </c>
      <c r="B2121">
        <v>4</v>
      </c>
      <c r="C2121">
        <v>3</v>
      </c>
      <c r="D2121">
        <v>1</v>
      </c>
      <c r="E2121">
        <v>1</v>
      </c>
      <c r="F2121">
        <v>3</v>
      </c>
      <c r="G2121" t="b">
        <f>INDEX(key!$AT$4:$BI$7,B2121,E2121)</f>
        <v>0</v>
      </c>
      <c r="H2121" t="str">
        <f t="shared" si="198"/>
        <v>HV_SCGDMoExCZ01rDXHP</v>
      </c>
      <c r="I2121" s="9" t="s">
        <v>1799</v>
      </c>
      <c r="J2121" t="str">
        <f t="shared" si="199"/>
        <v>HV_SCGDMoExCZ01</v>
      </c>
      <c r="K2121" s="9" t="s">
        <v>1662</v>
      </c>
      <c r="L2121" s="9" t="s">
        <v>45</v>
      </c>
      <c r="M2121" s="9" t="str">
        <f>INDEX(key!$AS$4:$AS$7,B2121)</f>
        <v>SCG</v>
      </c>
      <c r="N2121" s="9" t="str">
        <f>INDEX(key!$I$3:$I$5,C2121)</f>
        <v>DMo</v>
      </c>
      <c r="O2121" s="9" t="str">
        <f>INDEX(key!$F$9:$F$10,D2121)</f>
        <v>Ex</v>
      </c>
      <c r="P2121" s="9" t="str">
        <f>INDEX(key!$AT$3:$BI$3,E2121)</f>
        <v>CZ01</v>
      </c>
      <c r="Q2121" s="9" t="str">
        <f>INDEX('HVACwts Src'!$D$7:$I$7,F2121)</f>
        <v>rDXHP</v>
      </c>
      <c r="R2121" s="36">
        <f>IF(G2121,INDEX('HVACwts Src'!$D$11:$U$164,(B2121-1)*39+(D2121-1)*19+E2121,(C2121-1)*6+F2121),0)</f>
        <v>0</v>
      </c>
      <c r="T2121" t="str">
        <f t="shared" si="200"/>
        <v>HV_SCGDMoExCZ01</v>
      </c>
      <c r="U2121" t="str">
        <f t="shared" si="201"/>
        <v>rDXHP</v>
      </c>
      <c r="V2121" s="36">
        <f t="shared" si="202"/>
        <v>0</v>
      </c>
    </row>
    <row r="2122" spans="1:22" x14ac:dyDescent="0.25">
      <c r="A2122" s="86">
        <f t="shared" si="203"/>
        <v>2116</v>
      </c>
      <c r="B2122">
        <v>4</v>
      </c>
      <c r="C2122">
        <v>3</v>
      </c>
      <c r="D2122">
        <v>1</v>
      </c>
      <c r="E2122">
        <v>1</v>
      </c>
      <c r="F2122">
        <v>4</v>
      </c>
      <c r="G2122" t="b">
        <f>INDEX(key!$AT$4:$BI$7,B2122,E2122)</f>
        <v>0</v>
      </c>
      <c r="H2122" t="str">
        <f t="shared" si="198"/>
        <v>HV_SCGDMoExCZ01rNCEH</v>
      </c>
      <c r="I2122" s="9" t="s">
        <v>1799</v>
      </c>
      <c r="J2122" t="str">
        <f t="shared" si="199"/>
        <v>HV_SCGDMoExCZ01</v>
      </c>
      <c r="K2122" s="9" t="s">
        <v>1662</v>
      </c>
      <c r="L2122" s="9" t="s">
        <v>45</v>
      </c>
      <c r="M2122" s="9" t="str">
        <f>INDEX(key!$AS$4:$AS$7,B2122)</f>
        <v>SCG</v>
      </c>
      <c r="N2122" s="9" t="str">
        <f>INDEX(key!$I$3:$I$5,C2122)</f>
        <v>DMo</v>
      </c>
      <c r="O2122" s="9" t="str">
        <f>INDEX(key!$F$9:$F$10,D2122)</f>
        <v>Ex</v>
      </c>
      <c r="P2122" s="9" t="str">
        <f>INDEX(key!$AT$3:$BI$3,E2122)</f>
        <v>CZ01</v>
      </c>
      <c r="Q2122" s="9" t="str">
        <f>INDEX('HVACwts Src'!$D$7:$I$7,F2122)</f>
        <v>rNCEH</v>
      </c>
      <c r="R2122" s="36">
        <f>IF(G2122,INDEX('HVACwts Src'!$D$11:$U$164,(B2122-1)*39+(D2122-1)*19+E2122,(C2122-1)*6+F2122),0)</f>
        <v>0</v>
      </c>
      <c r="T2122" t="str">
        <f t="shared" si="200"/>
        <v>HV_SCGDMoExCZ01</v>
      </c>
      <c r="U2122" t="str">
        <f t="shared" si="201"/>
        <v>rNCEH</v>
      </c>
      <c r="V2122" s="36">
        <f t="shared" si="202"/>
        <v>0</v>
      </c>
    </row>
    <row r="2123" spans="1:22" x14ac:dyDescent="0.25">
      <c r="A2123" s="86">
        <f t="shared" si="203"/>
        <v>2117</v>
      </c>
      <c r="B2123">
        <v>4</v>
      </c>
      <c r="C2123">
        <v>3</v>
      </c>
      <c r="D2123">
        <v>1</v>
      </c>
      <c r="E2123">
        <v>1</v>
      </c>
      <c r="F2123">
        <v>5</v>
      </c>
      <c r="G2123" t="b">
        <f>INDEX(key!$AT$4:$BI$7,B2123,E2123)</f>
        <v>0</v>
      </c>
      <c r="H2123" t="str">
        <f t="shared" si="198"/>
        <v>HV_SCGDMoExCZ01rDXOH</v>
      </c>
      <c r="I2123" s="9" t="s">
        <v>1799</v>
      </c>
      <c r="J2123" t="str">
        <f t="shared" si="199"/>
        <v>HV_SCGDMoExCZ01</v>
      </c>
      <c r="K2123" s="9" t="s">
        <v>1662</v>
      </c>
      <c r="L2123" s="9" t="s">
        <v>45</v>
      </c>
      <c r="M2123" s="9" t="str">
        <f>INDEX(key!$AS$4:$AS$7,B2123)</f>
        <v>SCG</v>
      </c>
      <c r="N2123" s="9" t="str">
        <f>INDEX(key!$I$3:$I$5,C2123)</f>
        <v>DMo</v>
      </c>
      <c r="O2123" s="9" t="str">
        <f>INDEX(key!$F$9:$F$10,D2123)</f>
        <v>Ex</v>
      </c>
      <c r="P2123" s="9" t="str">
        <f>INDEX(key!$AT$3:$BI$3,E2123)</f>
        <v>CZ01</v>
      </c>
      <c r="Q2123" s="9" t="str">
        <f>INDEX('HVACwts Src'!$D$7:$I$7,F2123)</f>
        <v>rDXOH</v>
      </c>
      <c r="R2123" s="36">
        <f>IF(G2123,INDEX('HVACwts Src'!$D$11:$U$164,(B2123-1)*39+(D2123-1)*19+E2123,(C2123-1)*6+F2123),0)</f>
        <v>0</v>
      </c>
      <c r="T2123" t="str">
        <f t="shared" si="200"/>
        <v>HV_SCGDMoExCZ01</v>
      </c>
      <c r="U2123" t="str">
        <f t="shared" si="201"/>
        <v>rDXOH</v>
      </c>
      <c r="V2123" s="36">
        <f t="shared" si="202"/>
        <v>0</v>
      </c>
    </row>
    <row r="2124" spans="1:22" x14ac:dyDescent="0.25">
      <c r="A2124" s="86">
        <f t="shared" si="203"/>
        <v>2118</v>
      </c>
      <c r="B2124">
        <v>4</v>
      </c>
      <c r="C2124">
        <v>3</v>
      </c>
      <c r="D2124">
        <v>1</v>
      </c>
      <c r="E2124">
        <v>1</v>
      </c>
      <c r="F2124">
        <v>6</v>
      </c>
      <c r="G2124" t="b">
        <f>INDEX(key!$AT$4:$BI$7,B2124,E2124)</f>
        <v>0</v>
      </c>
      <c r="H2124" t="str">
        <f t="shared" si="198"/>
        <v>HV_SCGDMoExCZ01rNCOH</v>
      </c>
      <c r="I2124" s="9" t="s">
        <v>1799</v>
      </c>
      <c r="J2124" t="str">
        <f t="shared" si="199"/>
        <v>HV_SCGDMoExCZ01</v>
      </c>
      <c r="K2124" s="9" t="s">
        <v>1662</v>
      </c>
      <c r="L2124" s="9" t="s">
        <v>45</v>
      </c>
      <c r="M2124" s="9" t="str">
        <f>INDEX(key!$AS$4:$AS$7,B2124)</f>
        <v>SCG</v>
      </c>
      <c r="N2124" s="9" t="str">
        <f>INDEX(key!$I$3:$I$5,C2124)</f>
        <v>DMo</v>
      </c>
      <c r="O2124" s="9" t="str">
        <f>INDEX(key!$F$9:$F$10,D2124)</f>
        <v>Ex</v>
      </c>
      <c r="P2124" s="9" t="str">
        <f>INDEX(key!$AT$3:$BI$3,E2124)</f>
        <v>CZ01</v>
      </c>
      <c r="Q2124" s="9" t="str">
        <f>INDEX('HVACwts Src'!$D$7:$I$7,F2124)</f>
        <v>rNCOH</v>
      </c>
      <c r="R2124" s="36">
        <f>IF(G2124,INDEX('HVACwts Src'!$D$11:$U$164,(B2124-1)*39+(D2124-1)*19+E2124,(C2124-1)*6+F2124),0)</f>
        <v>0</v>
      </c>
      <c r="T2124" t="str">
        <f t="shared" si="200"/>
        <v>HV_SCGDMoExCZ01</v>
      </c>
      <c r="U2124" t="str">
        <f t="shared" si="201"/>
        <v>rNCOH</v>
      </c>
      <c r="V2124" s="36">
        <f t="shared" si="202"/>
        <v>0</v>
      </c>
    </row>
    <row r="2125" spans="1:22" x14ac:dyDescent="0.25">
      <c r="A2125" s="86">
        <f t="shared" si="203"/>
        <v>2119</v>
      </c>
      <c r="B2125">
        <v>4</v>
      </c>
      <c r="C2125">
        <v>3</v>
      </c>
      <c r="D2125">
        <v>1</v>
      </c>
      <c r="E2125">
        <v>2</v>
      </c>
      <c r="F2125">
        <v>1</v>
      </c>
      <c r="G2125" t="b">
        <f>INDEX(key!$AT$4:$BI$7,B2125,E2125)</f>
        <v>0</v>
      </c>
      <c r="H2125" t="str">
        <f t="shared" si="198"/>
        <v>HV_SCGDMoExCZ02rDXGF</v>
      </c>
      <c r="I2125" s="9" t="s">
        <v>1799</v>
      </c>
      <c r="J2125" t="str">
        <f t="shared" si="199"/>
        <v>HV_SCGDMoExCZ02</v>
      </c>
      <c r="K2125" s="9" t="s">
        <v>1662</v>
      </c>
      <c r="L2125" s="9" t="s">
        <v>45</v>
      </c>
      <c r="M2125" s="9" t="str">
        <f>INDEX(key!$AS$4:$AS$7,B2125)</f>
        <v>SCG</v>
      </c>
      <c r="N2125" s="9" t="str">
        <f>INDEX(key!$I$3:$I$5,C2125)</f>
        <v>DMo</v>
      </c>
      <c r="O2125" s="9" t="str">
        <f>INDEX(key!$F$9:$F$10,D2125)</f>
        <v>Ex</v>
      </c>
      <c r="P2125" s="9" t="str">
        <f>INDEX(key!$AT$3:$BI$3,E2125)</f>
        <v>CZ02</v>
      </c>
      <c r="Q2125" s="9" t="str">
        <f>INDEX('HVACwts Src'!$D$7:$I$7,F2125)</f>
        <v>rDXGF</v>
      </c>
      <c r="R2125" s="36">
        <f>IF(G2125,INDEX('HVACwts Src'!$D$11:$U$164,(B2125-1)*39+(D2125-1)*19+E2125,(C2125-1)*6+F2125),0)</f>
        <v>0</v>
      </c>
      <c r="T2125" t="str">
        <f t="shared" si="200"/>
        <v>HV_SCGDMoExCZ02</v>
      </c>
      <c r="U2125" t="str">
        <f t="shared" si="201"/>
        <v>rDXGF</v>
      </c>
      <c r="V2125" s="36">
        <f t="shared" si="202"/>
        <v>0</v>
      </c>
    </row>
    <row r="2126" spans="1:22" x14ac:dyDescent="0.25">
      <c r="A2126" s="86">
        <f t="shared" si="203"/>
        <v>2120</v>
      </c>
      <c r="B2126">
        <v>4</v>
      </c>
      <c r="C2126">
        <v>3</v>
      </c>
      <c r="D2126">
        <v>1</v>
      </c>
      <c r="E2126">
        <v>2</v>
      </c>
      <c r="F2126">
        <v>2</v>
      </c>
      <c r="G2126" t="b">
        <f>INDEX(key!$AT$4:$BI$7,B2126,E2126)</f>
        <v>0</v>
      </c>
      <c r="H2126" t="str">
        <f t="shared" si="198"/>
        <v>HV_SCGDMoExCZ02rNCGF</v>
      </c>
      <c r="I2126" s="9" t="s">
        <v>1799</v>
      </c>
      <c r="J2126" t="str">
        <f t="shared" si="199"/>
        <v>HV_SCGDMoExCZ02</v>
      </c>
      <c r="K2126" s="9" t="s">
        <v>1662</v>
      </c>
      <c r="L2126" s="9" t="s">
        <v>45</v>
      </c>
      <c r="M2126" s="9" t="str">
        <f>INDEX(key!$AS$4:$AS$7,B2126)</f>
        <v>SCG</v>
      </c>
      <c r="N2126" s="9" t="str">
        <f>INDEX(key!$I$3:$I$5,C2126)</f>
        <v>DMo</v>
      </c>
      <c r="O2126" s="9" t="str">
        <f>INDEX(key!$F$9:$F$10,D2126)</f>
        <v>Ex</v>
      </c>
      <c r="P2126" s="9" t="str">
        <f>INDEX(key!$AT$3:$BI$3,E2126)</f>
        <v>CZ02</v>
      </c>
      <c r="Q2126" s="9" t="str">
        <f>INDEX('HVACwts Src'!$D$7:$I$7,F2126)</f>
        <v>rNCGF</v>
      </c>
      <c r="R2126" s="36">
        <f>IF(G2126,INDEX('HVACwts Src'!$D$11:$U$164,(B2126-1)*39+(D2126-1)*19+E2126,(C2126-1)*6+F2126),0)</f>
        <v>0</v>
      </c>
      <c r="T2126" t="str">
        <f t="shared" si="200"/>
        <v>HV_SCGDMoExCZ02</v>
      </c>
      <c r="U2126" t="str">
        <f t="shared" si="201"/>
        <v>rNCGF</v>
      </c>
      <c r="V2126" s="36">
        <f t="shared" si="202"/>
        <v>0</v>
      </c>
    </row>
    <row r="2127" spans="1:22" x14ac:dyDescent="0.25">
      <c r="A2127" s="86">
        <f t="shared" si="203"/>
        <v>2121</v>
      </c>
      <c r="B2127">
        <v>4</v>
      </c>
      <c r="C2127">
        <v>3</v>
      </c>
      <c r="D2127">
        <v>1</v>
      </c>
      <c r="E2127">
        <v>2</v>
      </c>
      <c r="F2127">
        <v>3</v>
      </c>
      <c r="G2127" t="b">
        <f>INDEX(key!$AT$4:$BI$7,B2127,E2127)</f>
        <v>0</v>
      </c>
      <c r="H2127" t="str">
        <f t="shared" si="198"/>
        <v>HV_SCGDMoExCZ02rDXHP</v>
      </c>
      <c r="I2127" s="9" t="s">
        <v>1799</v>
      </c>
      <c r="J2127" t="str">
        <f t="shared" si="199"/>
        <v>HV_SCGDMoExCZ02</v>
      </c>
      <c r="K2127" s="9" t="s">
        <v>1662</v>
      </c>
      <c r="L2127" s="9" t="s">
        <v>45</v>
      </c>
      <c r="M2127" s="9" t="str">
        <f>INDEX(key!$AS$4:$AS$7,B2127)</f>
        <v>SCG</v>
      </c>
      <c r="N2127" s="9" t="str">
        <f>INDEX(key!$I$3:$I$5,C2127)</f>
        <v>DMo</v>
      </c>
      <c r="O2127" s="9" t="str">
        <f>INDEX(key!$F$9:$F$10,D2127)</f>
        <v>Ex</v>
      </c>
      <c r="P2127" s="9" t="str">
        <f>INDEX(key!$AT$3:$BI$3,E2127)</f>
        <v>CZ02</v>
      </c>
      <c r="Q2127" s="9" t="str">
        <f>INDEX('HVACwts Src'!$D$7:$I$7,F2127)</f>
        <v>rDXHP</v>
      </c>
      <c r="R2127" s="36">
        <f>IF(G2127,INDEX('HVACwts Src'!$D$11:$U$164,(B2127-1)*39+(D2127-1)*19+E2127,(C2127-1)*6+F2127),0)</f>
        <v>0</v>
      </c>
      <c r="T2127" t="str">
        <f t="shared" si="200"/>
        <v>HV_SCGDMoExCZ02</v>
      </c>
      <c r="U2127" t="str">
        <f t="shared" si="201"/>
        <v>rDXHP</v>
      </c>
      <c r="V2127" s="36">
        <f t="shared" si="202"/>
        <v>0</v>
      </c>
    </row>
    <row r="2128" spans="1:22" x14ac:dyDescent="0.25">
      <c r="A2128" s="86">
        <f t="shared" si="203"/>
        <v>2122</v>
      </c>
      <c r="B2128">
        <v>4</v>
      </c>
      <c r="C2128">
        <v>3</v>
      </c>
      <c r="D2128">
        <v>1</v>
      </c>
      <c r="E2128">
        <v>2</v>
      </c>
      <c r="F2128">
        <v>4</v>
      </c>
      <c r="G2128" t="b">
        <f>INDEX(key!$AT$4:$BI$7,B2128,E2128)</f>
        <v>0</v>
      </c>
      <c r="H2128" t="str">
        <f t="shared" si="198"/>
        <v>HV_SCGDMoExCZ02rNCEH</v>
      </c>
      <c r="I2128" s="9" t="s">
        <v>1799</v>
      </c>
      <c r="J2128" t="str">
        <f t="shared" si="199"/>
        <v>HV_SCGDMoExCZ02</v>
      </c>
      <c r="K2128" s="9" t="s">
        <v>1662</v>
      </c>
      <c r="L2128" s="9" t="s">
        <v>45</v>
      </c>
      <c r="M2128" s="9" t="str">
        <f>INDEX(key!$AS$4:$AS$7,B2128)</f>
        <v>SCG</v>
      </c>
      <c r="N2128" s="9" t="str">
        <f>INDEX(key!$I$3:$I$5,C2128)</f>
        <v>DMo</v>
      </c>
      <c r="O2128" s="9" t="str">
        <f>INDEX(key!$F$9:$F$10,D2128)</f>
        <v>Ex</v>
      </c>
      <c r="P2128" s="9" t="str">
        <f>INDEX(key!$AT$3:$BI$3,E2128)</f>
        <v>CZ02</v>
      </c>
      <c r="Q2128" s="9" t="str">
        <f>INDEX('HVACwts Src'!$D$7:$I$7,F2128)</f>
        <v>rNCEH</v>
      </c>
      <c r="R2128" s="36">
        <f>IF(G2128,INDEX('HVACwts Src'!$D$11:$U$164,(B2128-1)*39+(D2128-1)*19+E2128,(C2128-1)*6+F2128),0)</f>
        <v>0</v>
      </c>
      <c r="T2128" t="str">
        <f t="shared" si="200"/>
        <v>HV_SCGDMoExCZ02</v>
      </c>
      <c r="U2128" t="str">
        <f t="shared" si="201"/>
        <v>rNCEH</v>
      </c>
      <c r="V2128" s="36">
        <f t="shared" si="202"/>
        <v>0</v>
      </c>
    </row>
    <row r="2129" spans="1:22" x14ac:dyDescent="0.25">
      <c r="A2129" s="86">
        <f t="shared" si="203"/>
        <v>2123</v>
      </c>
      <c r="B2129">
        <v>4</v>
      </c>
      <c r="C2129">
        <v>3</v>
      </c>
      <c r="D2129">
        <v>1</v>
      </c>
      <c r="E2129">
        <v>2</v>
      </c>
      <c r="F2129">
        <v>5</v>
      </c>
      <c r="G2129" t="b">
        <f>INDEX(key!$AT$4:$BI$7,B2129,E2129)</f>
        <v>0</v>
      </c>
      <c r="H2129" t="str">
        <f t="shared" si="198"/>
        <v>HV_SCGDMoExCZ02rDXOH</v>
      </c>
      <c r="I2129" s="9" t="s">
        <v>1799</v>
      </c>
      <c r="J2129" t="str">
        <f t="shared" si="199"/>
        <v>HV_SCGDMoExCZ02</v>
      </c>
      <c r="K2129" s="9" t="s">
        <v>1662</v>
      </c>
      <c r="L2129" s="9" t="s">
        <v>45</v>
      </c>
      <c r="M2129" s="9" t="str">
        <f>INDEX(key!$AS$4:$AS$7,B2129)</f>
        <v>SCG</v>
      </c>
      <c r="N2129" s="9" t="str">
        <f>INDEX(key!$I$3:$I$5,C2129)</f>
        <v>DMo</v>
      </c>
      <c r="O2129" s="9" t="str">
        <f>INDEX(key!$F$9:$F$10,D2129)</f>
        <v>Ex</v>
      </c>
      <c r="P2129" s="9" t="str">
        <f>INDEX(key!$AT$3:$BI$3,E2129)</f>
        <v>CZ02</v>
      </c>
      <c r="Q2129" s="9" t="str">
        <f>INDEX('HVACwts Src'!$D$7:$I$7,F2129)</f>
        <v>rDXOH</v>
      </c>
      <c r="R2129" s="36">
        <f>IF(G2129,INDEX('HVACwts Src'!$D$11:$U$164,(B2129-1)*39+(D2129-1)*19+E2129,(C2129-1)*6+F2129),0)</f>
        <v>0</v>
      </c>
      <c r="T2129" t="str">
        <f t="shared" si="200"/>
        <v>HV_SCGDMoExCZ02</v>
      </c>
      <c r="U2129" t="str">
        <f t="shared" si="201"/>
        <v>rDXOH</v>
      </c>
      <c r="V2129" s="36">
        <f t="shared" si="202"/>
        <v>0</v>
      </c>
    </row>
    <row r="2130" spans="1:22" x14ac:dyDescent="0.25">
      <c r="A2130" s="86">
        <f t="shared" si="203"/>
        <v>2124</v>
      </c>
      <c r="B2130">
        <v>4</v>
      </c>
      <c r="C2130">
        <v>3</v>
      </c>
      <c r="D2130">
        <v>1</v>
      </c>
      <c r="E2130">
        <v>2</v>
      </c>
      <c r="F2130">
        <v>6</v>
      </c>
      <c r="G2130" t="b">
        <f>INDEX(key!$AT$4:$BI$7,B2130,E2130)</f>
        <v>0</v>
      </c>
      <c r="H2130" t="str">
        <f t="shared" si="198"/>
        <v>HV_SCGDMoExCZ02rNCOH</v>
      </c>
      <c r="I2130" s="9" t="s">
        <v>1799</v>
      </c>
      <c r="J2130" t="str">
        <f t="shared" si="199"/>
        <v>HV_SCGDMoExCZ02</v>
      </c>
      <c r="K2130" s="9" t="s">
        <v>1662</v>
      </c>
      <c r="L2130" s="9" t="s">
        <v>45</v>
      </c>
      <c r="M2130" s="9" t="str">
        <f>INDEX(key!$AS$4:$AS$7,B2130)</f>
        <v>SCG</v>
      </c>
      <c r="N2130" s="9" t="str">
        <f>INDEX(key!$I$3:$I$5,C2130)</f>
        <v>DMo</v>
      </c>
      <c r="O2130" s="9" t="str">
        <f>INDEX(key!$F$9:$F$10,D2130)</f>
        <v>Ex</v>
      </c>
      <c r="P2130" s="9" t="str">
        <f>INDEX(key!$AT$3:$BI$3,E2130)</f>
        <v>CZ02</v>
      </c>
      <c r="Q2130" s="9" t="str">
        <f>INDEX('HVACwts Src'!$D$7:$I$7,F2130)</f>
        <v>rNCOH</v>
      </c>
      <c r="R2130" s="36">
        <f>IF(G2130,INDEX('HVACwts Src'!$D$11:$U$164,(B2130-1)*39+(D2130-1)*19+E2130,(C2130-1)*6+F2130),0)</f>
        <v>0</v>
      </c>
      <c r="T2130" t="str">
        <f t="shared" si="200"/>
        <v>HV_SCGDMoExCZ02</v>
      </c>
      <c r="U2130" t="str">
        <f t="shared" si="201"/>
        <v>rNCOH</v>
      </c>
      <c r="V2130" s="36">
        <f t="shared" si="202"/>
        <v>0</v>
      </c>
    </row>
    <row r="2131" spans="1:22" x14ac:dyDescent="0.25">
      <c r="A2131" s="86">
        <f t="shared" si="203"/>
        <v>2125</v>
      </c>
      <c r="B2131">
        <v>4</v>
      </c>
      <c r="C2131">
        <v>3</v>
      </c>
      <c r="D2131">
        <v>1</v>
      </c>
      <c r="E2131">
        <v>3</v>
      </c>
      <c r="F2131">
        <v>1</v>
      </c>
      <c r="G2131" t="b">
        <f>INDEX(key!$AT$4:$BI$7,B2131,E2131)</f>
        <v>0</v>
      </c>
      <c r="H2131" t="str">
        <f t="shared" si="198"/>
        <v>HV_SCGDMoExCZ03rDXGF</v>
      </c>
      <c r="I2131" s="9" t="s">
        <v>1799</v>
      </c>
      <c r="J2131" t="str">
        <f t="shared" si="199"/>
        <v>HV_SCGDMoExCZ03</v>
      </c>
      <c r="K2131" s="9" t="s">
        <v>1662</v>
      </c>
      <c r="L2131" s="9" t="s">
        <v>45</v>
      </c>
      <c r="M2131" s="9" t="str">
        <f>INDEX(key!$AS$4:$AS$7,B2131)</f>
        <v>SCG</v>
      </c>
      <c r="N2131" s="9" t="str">
        <f>INDEX(key!$I$3:$I$5,C2131)</f>
        <v>DMo</v>
      </c>
      <c r="O2131" s="9" t="str">
        <f>INDEX(key!$F$9:$F$10,D2131)</f>
        <v>Ex</v>
      </c>
      <c r="P2131" s="9" t="str">
        <f>INDEX(key!$AT$3:$BI$3,E2131)</f>
        <v>CZ03</v>
      </c>
      <c r="Q2131" s="9" t="str">
        <f>INDEX('HVACwts Src'!$D$7:$I$7,F2131)</f>
        <v>rDXGF</v>
      </c>
      <c r="R2131" s="36">
        <f>IF(G2131,INDEX('HVACwts Src'!$D$11:$U$164,(B2131-1)*39+(D2131-1)*19+E2131,(C2131-1)*6+F2131),0)</f>
        <v>0</v>
      </c>
      <c r="T2131" t="str">
        <f t="shared" si="200"/>
        <v>HV_SCGDMoExCZ03</v>
      </c>
      <c r="U2131" t="str">
        <f t="shared" si="201"/>
        <v>rDXGF</v>
      </c>
      <c r="V2131" s="36">
        <f t="shared" si="202"/>
        <v>0</v>
      </c>
    </row>
    <row r="2132" spans="1:22" x14ac:dyDescent="0.25">
      <c r="A2132" s="86">
        <f t="shared" si="203"/>
        <v>2126</v>
      </c>
      <c r="B2132">
        <v>4</v>
      </c>
      <c r="C2132">
        <v>3</v>
      </c>
      <c r="D2132">
        <v>1</v>
      </c>
      <c r="E2132">
        <v>3</v>
      </c>
      <c r="F2132">
        <v>2</v>
      </c>
      <c r="G2132" t="b">
        <f>INDEX(key!$AT$4:$BI$7,B2132,E2132)</f>
        <v>0</v>
      </c>
      <c r="H2132" t="str">
        <f t="shared" si="198"/>
        <v>HV_SCGDMoExCZ03rNCGF</v>
      </c>
      <c r="I2132" s="9" t="s">
        <v>1799</v>
      </c>
      <c r="J2132" t="str">
        <f t="shared" si="199"/>
        <v>HV_SCGDMoExCZ03</v>
      </c>
      <c r="K2132" s="9" t="s">
        <v>1662</v>
      </c>
      <c r="L2132" s="9" t="s">
        <v>45</v>
      </c>
      <c r="M2132" s="9" t="str">
        <f>INDEX(key!$AS$4:$AS$7,B2132)</f>
        <v>SCG</v>
      </c>
      <c r="N2132" s="9" t="str">
        <f>INDEX(key!$I$3:$I$5,C2132)</f>
        <v>DMo</v>
      </c>
      <c r="O2132" s="9" t="str">
        <f>INDEX(key!$F$9:$F$10,D2132)</f>
        <v>Ex</v>
      </c>
      <c r="P2132" s="9" t="str">
        <f>INDEX(key!$AT$3:$BI$3,E2132)</f>
        <v>CZ03</v>
      </c>
      <c r="Q2132" s="9" t="str">
        <f>INDEX('HVACwts Src'!$D$7:$I$7,F2132)</f>
        <v>rNCGF</v>
      </c>
      <c r="R2132" s="36">
        <f>IF(G2132,INDEX('HVACwts Src'!$D$11:$U$164,(B2132-1)*39+(D2132-1)*19+E2132,(C2132-1)*6+F2132),0)</f>
        <v>0</v>
      </c>
      <c r="T2132" t="str">
        <f t="shared" si="200"/>
        <v>HV_SCGDMoExCZ03</v>
      </c>
      <c r="U2132" t="str">
        <f t="shared" si="201"/>
        <v>rNCGF</v>
      </c>
      <c r="V2132" s="36">
        <f t="shared" si="202"/>
        <v>0</v>
      </c>
    </row>
    <row r="2133" spans="1:22" x14ac:dyDescent="0.25">
      <c r="A2133" s="86">
        <f t="shared" si="203"/>
        <v>2127</v>
      </c>
      <c r="B2133">
        <v>4</v>
      </c>
      <c r="C2133">
        <v>3</v>
      </c>
      <c r="D2133">
        <v>1</v>
      </c>
      <c r="E2133">
        <v>3</v>
      </c>
      <c r="F2133">
        <v>3</v>
      </c>
      <c r="G2133" t="b">
        <f>INDEX(key!$AT$4:$BI$7,B2133,E2133)</f>
        <v>0</v>
      </c>
      <c r="H2133" t="str">
        <f t="shared" si="198"/>
        <v>HV_SCGDMoExCZ03rDXHP</v>
      </c>
      <c r="I2133" s="9" t="s">
        <v>1799</v>
      </c>
      <c r="J2133" t="str">
        <f t="shared" si="199"/>
        <v>HV_SCGDMoExCZ03</v>
      </c>
      <c r="K2133" s="9" t="s">
        <v>1662</v>
      </c>
      <c r="L2133" s="9" t="s">
        <v>45</v>
      </c>
      <c r="M2133" s="9" t="str">
        <f>INDEX(key!$AS$4:$AS$7,B2133)</f>
        <v>SCG</v>
      </c>
      <c r="N2133" s="9" t="str">
        <f>INDEX(key!$I$3:$I$5,C2133)</f>
        <v>DMo</v>
      </c>
      <c r="O2133" s="9" t="str">
        <f>INDEX(key!$F$9:$F$10,D2133)</f>
        <v>Ex</v>
      </c>
      <c r="P2133" s="9" t="str">
        <f>INDEX(key!$AT$3:$BI$3,E2133)</f>
        <v>CZ03</v>
      </c>
      <c r="Q2133" s="9" t="str">
        <f>INDEX('HVACwts Src'!$D$7:$I$7,F2133)</f>
        <v>rDXHP</v>
      </c>
      <c r="R2133" s="36">
        <f>IF(G2133,INDEX('HVACwts Src'!$D$11:$U$164,(B2133-1)*39+(D2133-1)*19+E2133,(C2133-1)*6+F2133),0)</f>
        <v>0</v>
      </c>
      <c r="T2133" t="str">
        <f t="shared" si="200"/>
        <v>HV_SCGDMoExCZ03</v>
      </c>
      <c r="U2133" t="str">
        <f t="shared" si="201"/>
        <v>rDXHP</v>
      </c>
      <c r="V2133" s="36">
        <f t="shared" si="202"/>
        <v>0</v>
      </c>
    </row>
    <row r="2134" spans="1:22" x14ac:dyDescent="0.25">
      <c r="A2134" s="86">
        <f t="shared" si="203"/>
        <v>2128</v>
      </c>
      <c r="B2134">
        <v>4</v>
      </c>
      <c r="C2134">
        <v>3</v>
      </c>
      <c r="D2134">
        <v>1</v>
      </c>
      <c r="E2134">
        <v>3</v>
      </c>
      <c r="F2134">
        <v>4</v>
      </c>
      <c r="G2134" t="b">
        <f>INDEX(key!$AT$4:$BI$7,B2134,E2134)</f>
        <v>0</v>
      </c>
      <c r="H2134" t="str">
        <f t="shared" si="198"/>
        <v>HV_SCGDMoExCZ03rNCEH</v>
      </c>
      <c r="I2134" s="9" t="s">
        <v>1799</v>
      </c>
      <c r="J2134" t="str">
        <f t="shared" si="199"/>
        <v>HV_SCGDMoExCZ03</v>
      </c>
      <c r="K2134" s="9" t="s">
        <v>1662</v>
      </c>
      <c r="L2134" s="9" t="s">
        <v>45</v>
      </c>
      <c r="M2134" s="9" t="str">
        <f>INDEX(key!$AS$4:$AS$7,B2134)</f>
        <v>SCG</v>
      </c>
      <c r="N2134" s="9" t="str">
        <f>INDEX(key!$I$3:$I$5,C2134)</f>
        <v>DMo</v>
      </c>
      <c r="O2134" s="9" t="str">
        <f>INDEX(key!$F$9:$F$10,D2134)</f>
        <v>Ex</v>
      </c>
      <c r="P2134" s="9" t="str">
        <f>INDEX(key!$AT$3:$BI$3,E2134)</f>
        <v>CZ03</v>
      </c>
      <c r="Q2134" s="9" t="str">
        <f>INDEX('HVACwts Src'!$D$7:$I$7,F2134)</f>
        <v>rNCEH</v>
      </c>
      <c r="R2134" s="36">
        <f>IF(G2134,INDEX('HVACwts Src'!$D$11:$U$164,(B2134-1)*39+(D2134-1)*19+E2134,(C2134-1)*6+F2134),0)</f>
        <v>0</v>
      </c>
      <c r="T2134" t="str">
        <f t="shared" si="200"/>
        <v>HV_SCGDMoExCZ03</v>
      </c>
      <c r="U2134" t="str">
        <f t="shared" si="201"/>
        <v>rNCEH</v>
      </c>
      <c r="V2134" s="36">
        <f t="shared" si="202"/>
        <v>0</v>
      </c>
    </row>
    <row r="2135" spans="1:22" x14ac:dyDescent="0.25">
      <c r="A2135" s="86">
        <f t="shared" si="203"/>
        <v>2129</v>
      </c>
      <c r="B2135">
        <v>4</v>
      </c>
      <c r="C2135">
        <v>3</v>
      </c>
      <c r="D2135">
        <v>1</v>
      </c>
      <c r="E2135">
        <v>3</v>
      </c>
      <c r="F2135">
        <v>5</v>
      </c>
      <c r="G2135" t="b">
        <f>INDEX(key!$AT$4:$BI$7,B2135,E2135)</f>
        <v>0</v>
      </c>
      <c r="H2135" t="str">
        <f t="shared" si="198"/>
        <v>HV_SCGDMoExCZ03rDXOH</v>
      </c>
      <c r="I2135" s="9" t="s">
        <v>1799</v>
      </c>
      <c r="J2135" t="str">
        <f t="shared" si="199"/>
        <v>HV_SCGDMoExCZ03</v>
      </c>
      <c r="K2135" s="9" t="s">
        <v>1662</v>
      </c>
      <c r="L2135" s="9" t="s">
        <v>45</v>
      </c>
      <c r="M2135" s="9" t="str">
        <f>INDEX(key!$AS$4:$AS$7,B2135)</f>
        <v>SCG</v>
      </c>
      <c r="N2135" s="9" t="str">
        <f>INDEX(key!$I$3:$I$5,C2135)</f>
        <v>DMo</v>
      </c>
      <c r="O2135" s="9" t="str">
        <f>INDEX(key!$F$9:$F$10,D2135)</f>
        <v>Ex</v>
      </c>
      <c r="P2135" s="9" t="str">
        <f>INDEX(key!$AT$3:$BI$3,E2135)</f>
        <v>CZ03</v>
      </c>
      <c r="Q2135" s="9" t="str">
        <f>INDEX('HVACwts Src'!$D$7:$I$7,F2135)</f>
        <v>rDXOH</v>
      </c>
      <c r="R2135" s="36">
        <f>IF(G2135,INDEX('HVACwts Src'!$D$11:$U$164,(B2135-1)*39+(D2135-1)*19+E2135,(C2135-1)*6+F2135),0)</f>
        <v>0</v>
      </c>
      <c r="T2135" t="str">
        <f t="shared" si="200"/>
        <v>HV_SCGDMoExCZ03</v>
      </c>
      <c r="U2135" t="str">
        <f t="shared" si="201"/>
        <v>rDXOH</v>
      </c>
      <c r="V2135" s="36">
        <f t="shared" si="202"/>
        <v>0</v>
      </c>
    </row>
    <row r="2136" spans="1:22" x14ac:dyDescent="0.25">
      <c r="A2136" s="86">
        <f t="shared" si="203"/>
        <v>2130</v>
      </c>
      <c r="B2136">
        <v>4</v>
      </c>
      <c r="C2136">
        <v>3</v>
      </c>
      <c r="D2136">
        <v>1</v>
      </c>
      <c r="E2136">
        <v>3</v>
      </c>
      <c r="F2136">
        <v>6</v>
      </c>
      <c r="G2136" t="b">
        <f>INDEX(key!$AT$4:$BI$7,B2136,E2136)</f>
        <v>0</v>
      </c>
      <c r="H2136" t="str">
        <f t="shared" si="198"/>
        <v>HV_SCGDMoExCZ03rNCOH</v>
      </c>
      <c r="I2136" s="9" t="s">
        <v>1799</v>
      </c>
      <c r="J2136" t="str">
        <f t="shared" si="199"/>
        <v>HV_SCGDMoExCZ03</v>
      </c>
      <c r="K2136" s="9" t="s">
        <v>1662</v>
      </c>
      <c r="L2136" s="9" t="s">
        <v>45</v>
      </c>
      <c r="M2136" s="9" t="str">
        <f>INDEX(key!$AS$4:$AS$7,B2136)</f>
        <v>SCG</v>
      </c>
      <c r="N2136" s="9" t="str">
        <f>INDEX(key!$I$3:$I$5,C2136)</f>
        <v>DMo</v>
      </c>
      <c r="O2136" s="9" t="str">
        <f>INDEX(key!$F$9:$F$10,D2136)</f>
        <v>Ex</v>
      </c>
      <c r="P2136" s="9" t="str">
        <f>INDEX(key!$AT$3:$BI$3,E2136)</f>
        <v>CZ03</v>
      </c>
      <c r="Q2136" s="9" t="str">
        <f>INDEX('HVACwts Src'!$D$7:$I$7,F2136)</f>
        <v>rNCOH</v>
      </c>
      <c r="R2136" s="36">
        <f>IF(G2136,INDEX('HVACwts Src'!$D$11:$U$164,(B2136-1)*39+(D2136-1)*19+E2136,(C2136-1)*6+F2136),0)</f>
        <v>0</v>
      </c>
      <c r="T2136" t="str">
        <f t="shared" si="200"/>
        <v>HV_SCGDMoExCZ03</v>
      </c>
      <c r="U2136" t="str">
        <f t="shared" si="201"/>
        <v>rNCOH</v>
      </c>
      <c r="V2136" s="36">
        <f t="shared" si="202"/>
        <v>0</v>
      </c>
    </row>
    <row r="2137" spans="1:22" x14ac:dyDescent="0.25">
      <c r="A2137" s="86">
        <f t="shared" si="203"/>
        <v>2131</v>
      </c>
      <c r="B2137">
        <v>4</v>
      </c>
      <c r="C2137">
        <v>3</v>
      </c>
      <c r="D2137">
        <v>1</v>
      </c>
      <c r="E2137">
        <v>4</v>
      </c>
      <c r="F2137">
        <v>1</v>
      </c>
      <c r="G2137" t="b">
        <f>INDEX(key!$AT$4:$BI$7,B2137,E2137)</f>
        <v>0</v>
      </c>
      <c r="H2137" t="str">
        <f t="shared" si="198"/>
        <v>HV_SCGDMoExCZ04rDXGF</v>
      </c>
      <c r="I2137" s="9" t="s">
        <v>1799</v>
      </c>
      <c r="J2137" t="str">
        <f t="shared" si="199"/>
        <v>HV_SCGDMoExCZ04</v>
      </c>
      <c r="K2137" s="9" t="s">
        <v>1662</v>
      </c>
      <c r="L2137" s="9" t="s">
        <v>45</v>
      </c>
      <c r="M2137" s="9" t="str">
        <f>INDEX(key!$AS$4:$AS$7,B2137)</f>
        <v>SCG</v>
      </c>
      <c r="N2137" s="9" t="str">
        <f>INDEX(key!$I$3:$I$5,C2137)</f>
        <v>DMo</v>
      </c>
      <c r="O2137" s="9" t="str">
        <f>INDEX(key!$F$9:$F$10,D2137)</f>
        <v>Ex</v>
      </c>
      <c r="P2137" s="9" t="str">
        <f>INDEX(key!$AT$3:$BI$3,E2137)</f>
        <v>CZ04</v>
      </c>
      <c r="Q2137" s="9" t="str">
        <f>INDEX('HVACwts Src'!$D$7:$I$7,F2137)</f>
        <v>rDXGF</v>
      </c>
      <c r="R2137" s="36">
        <f>IF(G2137,INDEX('HVACwts Src'!$D$11:$U$164,(B2137-1)*39+(D2137-1)*19+E2137,(C2137-1)*6+F2137),0)</f>
        <v>0</v>
      </c>
      <c r="T2137" t="str">
        <f t="shared" si="200"/>
        <v>HV_SCGDMoExCZ04</v>
      </c>
      <c r="U2137" t="str">
        <f t="shared" si="201"/>
        <v>rDXGF</v>
      </c>
      <c r="V2137" s="36">
        <f t="shared" si="202"/>
        <v>0</v>
      </c>
    </row>
    <row r="2138" spans="1:22" x14ac:dyDescent="0.25">
      <c r="A2138" s="86">
        <f t="shared" si="203"/>
        <v>2132</v>
      </c>
      <c r="B2138">
        <v>4</v>
      </c>
      <c r="C2138">
        <v>3</v>
      </c>
      <c r="D2138">
        <v>1</v>
      </c>
      <c r="E2138">
        <v>4</v>
      </c>
      <c r="F2138">
        <v>2</v>
      </c>
      <c r="G2138" t="b">
        <f>INDEX(key!$AT$4:$BI$7,B2138,E2138)</f>
        <v>0</v>
      </c>
      <c r="H2138" t="str">
        <f t="shared" si="198"/>
        <v>HV_SCGDMoExCZ04rNCGF</v>
      </c>
      <c r="I2138" s="9" t="s">
        <v>1799</v>
      </c>
      <c r="J2138" t="str">
        <f t="shared" si="199"/>
        <v>HV_SCGDMoExCZ04</v>
      </c>
      <c r="K2138" s="9" t="s">
        <v>1662</v>
      </c>
      <c r="L2138" s="9" t="s">
        <v>45</v>
      </c>
      <c r="M2138" s="9" t="str">
        <f>INDEX(key!$AS$4:$AS$7,B2138)</f>
        <v>SCG</v>
      </c>
      <c r="N2138" s="9" t="str">
        <f>INDEX(key!$I$3:$I$5,C2138)</f>
        <v>DMo</v>
      </c>
      <c r="O2138" s="9" t="str">
        <f>INDEX(key!$F$9:$F$10,D2138)</f>
        <v>Ex</v>
      </c>
      <c r="P2138" s="9" t="str">
        <f>INDEX(key!$AT$3:$BI$3,E2138)</f>
        <v>CZ04</v>
      </c>
      <c r="Q2138" s="9" t="str">
        <f>INDEX('HVACwts Src'!$D$7:$I$7,F2138)</f>
        <v>rNCGF</v>
      </c>
      <c r="R2138" s="36">
        <f>IF(G2138,INDEX('HVACwts Src'!$D$11:$U$164,(B2138-1)*39+(D2138-1)*19+E2138,(C2138-1)*6+F2138),0)</f>
        <v>0</v>
      </c>
      <c r="T2138" t="str">
        <f t="shared" si="200"/>
        <v>HV_SCGDMoExCZ04</v>
      </c>
      <c r="U2138" t="str">
        <f t="shared" si="201"/>
        <v>rNCGF</v>
      </c>
      <c r="V2138" s="36">
        <f t="shared" si="202"/>
        <v>0</v>
      </c>
    </row>
    <row r="2139" spans="1:22" x14ac:dyDescent="0.25">
      <c r="A2139" s="86">
        <f t="shared" si="203"/>
        <v>2133</v>
      </c>
      <c r="B2139">
        <v>4</v>
      </c>
      <c r="C2139">
        <v>3</v>
      </c>
      <c r="D2139">
        <v>1</v>
      </c>
      <c r="E2139">
        <v>4</v>
      </c>
      <c r="F2139">
        <v>3</v>
      </c>
      <c r="G2139" t="b">
        <f>INDEX(key!$AT$4:$BI$7,B2139,E2139)</f>
        <v>0</v>
      </c>
      <c r="H2139" t="str">
        <f t="shared" si="198"/>
        <v>HV_SCGDMoExCZ04rDXHP</v>
      </c>
      <c r="I2139" s="9" t="s">
        <v>1799</v>
      </c>
      <c r="J2139" t="str">
        <f t="shared" si="199"/>
        <v>HV_SCGDMoExCZ04</v>
      </c>
      <c r="K2139" s="9" t="s">
        <v>1662</v>
      </c>
      <c r="L2139" s="9" t="s">
        <v>45</v>
      </c>
      <c r="M2139" s="9" t="str">
        <f>INDEX(key!$AS$4:$AS$7,B2139)</f>
        <v>SCG</v>
      </c>
      <c r="N2139" s="9" t="str">
        <f>INDEX(key!$I$3:$I$5,C2139)</f>
        <v>DMo</v>
      </c>
      <c r="O2139" s="9" t="str">
        <f>INDEX(key!$F$9:$F$10,D2139)</f>
        <v>Ex</v>
      </c>
      <c r="P2139" s="9" t="str">
        <f>INDEX(key!$AT$3:$BI$3,E2139)</f>
        <v>CZ04</v>
      </c>
      <c r="Q2139" s="9" t="str">
        <f>INDEX('HVACwts Src'!$D$7:$I$7,F2139)</f>
        <v>rDXHP</v>
      </c>
      <c r="R2139" s="36">
        <f>IF(G2139,INDEX('HVACwts Src'!$D$11:$U$164,(B2139-1)*39+(D2139-1)*19+E2139,(C2139-1)*6+F2139),0)</f>
        <v>0</v>
      </c>
      <c r="T2139" t="str">
        <f t="shared" si="200"/>
        <v>HV_SCGDMoExCZ04</v>
      </c>
      <c r="U2139" t="str">
        <f t="shared" si="201"/>
        <v>rDXHP</v>
      </c>
      <c r="V2139" s="36">
        <f t="shared" si="202"/>
        <v>0</v>
      </c>
    </row>
    <row r="2140" spans="1:22" x14ac:dyDescent="0.25">
      <c r="A2140" s="86">
        <f t="shared" si="203"/>
        <v>2134</v>
      </c>
      <c r="B2140">
        <v>4</v>
      </c>
      <c r="C2140">
        <v>3</v>
      </c>
      <c r="D2140">
        <v>1</v>
      </c>
      <c r="E2140">
        <v>4</v>
      </c>
      <c r="F2140">
        <v>4</v>
      </c>
      <c r="G2140" t="b">
        <f>INDEX(key!$AT$4:$BI$7,B2140,E2140)</f>
        <v>0</v>
      </c>
      <c r="H2140" t="str">
        <f t="shared" si="198"/>
        <v>HV_SCGDMoExCZ04rNCEH</v>
      </c>
      <c r="I2140" s="9" t="s">
        <v>1799</v>
      </c>
      <c r="J2140" t="str">
        <f t="shared" si="199"/>
        <v>HV_SCGDMoExCZ04</v>
      </c>
      <c r="K2140" s="9" t="s">
        <v>1662</v>
      </c>
      <c r="L2140" s="9" t="s">
        <v>45</v>
      </c>
      <c r="M2140" s="9" t="str">
        <f>INDEX(key!$AS$4:$AS$7,B2140)</f>
        <v>SCG</v>
      </c>
      <c r="N2140" s="9" t="str">
        <f>INDEX(key!$I$3:$I$5,C2140)</f>
        <v>DMo</v>
      </c>
      <c r="O2140" s="9" t="str">
        <f>INDEX(key!$F$9:$F$10,D2140)</f>
        <v>Ex</v>
      </c>
      <c r="P2140" s="9" t="str">
        <f>INDEX(key!$AT$3:$BI$3,E2140)</f>
        <v>CZ04</v>
      </c>
      <c r="Q2140" s="9" t="str">
        <f>INDEX('HVACwts Src'!$D$7:$I$7,F2140)</f>
        <v>rNCEH</v>
      </c>
      <c r="R2140" s="36">
        <f>IF(G2140,INDEX('HVACwts Src'!$D$11:$U$164,(B2140-1)*39+(D2140-1)*19+E2140,(C2140-1)*6+F2140),0)</f>
        <v>0</v>
      </c>
      <c r="T2140" t="str">
        <f t="shared" si="200"/>
        <v>HV_SCGDMoExCZ04</v>
      </c>
      <c r="U2140" t="str">
        <f t="shared" si="201"/>
        <v>rNCEH</v>
      </c>
      <c r="V2140" s="36">
        <f t="shared" si="202"/>
        <v>0</v>
      </c>
    </row>
    <row r="2141" spans="1:22" x14ac:dyDescent="0.25">
      <c r="A2141" s="86">
        <f t="shared" si="203"/>
        <v>2135</v>
      </c>
      <c r="B2141">
        <v>4</v>
      </c>
      <c r="C2141">
        <v>3</v>
      </c>
      <c r="D2141">
        <v>1</v>
      </c>
      <c r="E2141">
        <v>4</v>
      </c>
      <c r="F2141">
        <v>5</v>
      </c>
      <c r="G2141" t="b">
        <f>INDEX(key!$AT$4:$BI$7,B2141,E2141)</f>
        <v>0</v>
      </c>
      <c r="H2141" t="str">
        <f t="shared" si="198"/>
        <v>HV_SCGDMoExCZ04rDXOH</v>
      </c>
      <c r="I2141" s="9" t="s">
        <v>1799</v>
      </c>
      <c r="J2141" t="str">
        <f t="shared" si="199"/>
        <v>HV_SCGDMoExCZ04</v>
      </c>
      <c r="K2141" s="9" t="s">
        <v>1662</v>
      </c>
      <c r="L2141" s="9" t="s">
        <v>45</v>
      </c>
      <c r="M2141" s="9" t="str">
        <f>INDEX(key!$AS$4:$AS$7,B2141)</f>
        <v>SCG</v>
      </c>
      <c r="N2141" s="9" t="str">
        <f>INDEX(key!$I$3:$I$5,C2141)</f>
        <v>DMo</v>
      </c>
      <c r="O2141" s="9" t="str">
        <f>INDEX(key!$F$9:$F$10,D2141)</f>
        <v>Ex</v>
      </c>
      <c r="P2141" s="9" t="str">
        <f>INDEX(key!$AT$3:$BI$3,E2141)</f>
        <v>CZ04</v>
      </c>
      <c r="Q2141" s="9" t="str">
        <f>INDEX('HVACwts Src'!$D$7:$I$7,F2141)</f>
        <v>rDXOH</v>
      </c>
      <c r="R2141" s="36">
        <f>IF(G2141,INDEX('HVACwts Src'!$D$11:$U$164,(B2141-1)*39+(D2141-1)*19+E2141,(C2141-1)*6+F2141),0)</f>
        <v>0</v>
      </c>
      <c r="T2141" t="str">
        <f t="shared" si="200"/>
        <v>HV_SCGDMoExCZ04</v>
      </c>
      <c r="U2141" t="str">
        <f t="shared" si="201"/>
        <v>rDXOH</v>
      </c>
      <c r="V2141" s="36">
        <f t="shared" si="202"/>
        <v>0</v>
      </c>
    </row>
    <row r="2142" spans="1:22" x14ac:dyDescent="0.25">
      <c r="A2142" s="86">
        <f t="shared" si="203"/>
        <v>2136</v>
      </c>
      <c r="B2142">
        <v>4</v>
      </c>
      <c r="C2142">
        <v>3</v>
      </c>
      <c r="D2142">
        <v>1</v>
      </c>
      <c r="E2142">
        <v>4</v>
      </c>
      <c r="F2142">
        <v>6</v>
      </c>
      <c r="G2142" t="b">
        <f>INDEX(key!$AT$4:$BI$7,B2142,E2142)</f>
        <v>0</v>
      </c>
      <c r="H2142" t="str">
        <f t="shared" si="198"/>
        <v>HV_SCGDMoExCZ04rNCOH</v>
      </c>
      <c r="I2142" s="9" t="s">
        <v>1799</v>
      </c>
      <c r="J2142" t="str">
        <f t="shared" si="199"/>
        <v>HV_SCGDMoExCZ04</v>
      </c>
      <c r="K2142" s="9" t="s">
        <v>1662</v>
      </c>
      <c r="L2142" s="9" t="s">
        <v>45</v>
      </c>
      <c r="M2142" s="9" t="str">
        <f>INDEX(key!$AS$4:$AS$7,B2142)</f>
        <v>SCG</v>
      </c>
      <c r="N2142" s="9" t="str">
        <f>INDEX(key!$I$3:$I$5,C2142)</f>
        <v>DMo</v>
      </c>
      <c r="O2142" s="9" t="str">
        <f>INDEX(key!$F$9:$F$10,D2142)</f>
        <v>Ex</v>
      </c>
      <c r="P2142" s="9" t="str">
        <f>INDEX(key!$AT$3:$BI$3,E2142)</f>
        <v>CZ04</v>
      </c>
      <c r="Q2142" s="9" t="str">
        <f>INDEX('HVACwts Src'!$D$7:$I$7,F2142)</f>
        <v>rNCOH</v>
      </c>
      <c r="R2142" s="36">
        <f>IF(G2142,INDEX('HVACwts Src'!$D$11:$U$164,(B2142-1)*39+(D2142-1)*19+E2142,(C2142-1)*6+F2142),0)</f>
        <v>0</v>
      </c>
      <c r="T2142" t="str">
        <f t="shared" si="200"/>
        <v>HV_SCGDMoExCZ04</v>
      </c>
      <c r="U2142" t="str">
        <f t="shared" si="201"/>
        <v>rNCOH</v>
      </c>
      <c r="V2142" s="36">
        <f t="shared" si="202"/>
        <v>0</v>
      </c>
    </row>
    <row r="2143" spans="1:22" x14ac:dyDescent="0.25">
      <c r="A2143" s="86">
        <f t="shared" si="203"/>
        <v>2137</v>
      </c>
      <c r="B2143">
        <v>4</v>
      </c>
      <c r="C2143">
        <v>3</v>
      </c>
      <c r="D2143">
        <v>1</v>
      </c>
      <c r="E2143">
        <v>5</v>
      </c>
      <c r="F2143">
        <v>1</v>
      </c>
      <c r="G2143" t="b">
        <f>INDEX(key!$AT$4:$BI$7,B2143,E2143)</f>
        <v>1</v>
      </c>
      <c r="H2143" t="str">
        <f t="shared" si="198"/>
        <v>HV_SCGDMoExCZ05rDXGF</v>
      </c>
      <c r="I2143" s="9" t="s">
        <v>1799</v>
      </c>
      <c r="J2143" t="str">
        <f t="shared" si="199"/>
        <v>HV_SCGDMoExCZ05</v>
      </c>
      <c r="K2143" s="9" t="s">
        <v>1662</v>
      </c>
      <c r="L2143" s="9" t="s">
        <v>45</v>
      </c>
      <c r="M2143" s="9" t="str">
        <f>INDEX(key!$AS$4:$AS$7,B2143)</f>
        <v>SCG</v>
      </c>
      <c r="N2143" s="9" t="str">
        <f>INDEX(key!$I$3:$I$5,C2143)</f>
        <v>DMo</v>
      </c>
      <c r="O2143" s="9" t="str">
        <f>INDEX(key!$F$9:$F$10,D2143)</f>
        <v>Ex</v>
      </c>
      <c r="P2143" s="9" t="str">
        <f>INDEX(key!$AT$3:$BI$3,E2143)</f>
        <v>CZ05</v>
      </c>
      <c r="Q2143" s="9" t="str">
        <f>INDEX('HVACwts Src'!$D$7:$I$7,F2143)</f>
        <v>rDXGF</v>
      </c>
      <c r="R2143" s="36">
        <f>IF(G2143,INDEX('HVACwts Src'!$D$11:$U$164,(B2143-1)*39+(D2143-1)*19+E2143,(C2143-1)*6+F2143),0)</f>
        <v>352.24699999999996</v>
      </c>
      <c r="T2143" t="str">
        <f t="shared" si="200"/>
        <v>HV_SCGDMoExCZ05</v>
      </c>
      <c r="U2143" t="str">
        <f t="shared" si="201"/>
        <v>rDXGF</v>
      </c>
      <c r="V2143" s="36">
        <f t="shared" si="202"/>
        <v>352.24699999999996</v>
      </c>
    </row>
    <row r="2144" spans="1:22" x14ac:dyDescent="0.25">
      <c r="A2144" s="86">
        <f t="shared" si="203"/>
        <v>2138</v>
      </c>
      <c r="B2144">
        <v>4</v>
      </c>
      <c r="C2144">
        <v>3</v>
      </c>
      <c r="D2144">
        <v>1</v>
      </c>
      <c r="E2144">
        <v>5</v>
      </c>
      <c r="F2144">
        <v>2</v>
      </c>
      <c r="G2144" t="b">
        <f>INDEX(key!$AT$4:$BI$7,B2144,E2144)</f>
        <v>1</v>
      </c>
      <c r="H2144" t="str">
        <f t="shared" si="198"/>
        <v>HV_SCGDMoExCZ05rNCGF</v>
      </c>
      <c r="I2144" s="9" t="s">
        <v>1799</v>
      </c>
      <c r="J2144" t="str">
        <f t="shared" si="199"/>
        <v>HV_SCGDMoExCZ05</v>
      </c>
      <c r="K2144" s="9" t="s">
        <v>1662</v>
      </c>
      <c r="L2144" s="9" t="s">
        <v>45</v>
      </c>
      <c r="M2144" s="9" t="str">
        <f>INDEX(key!$AS$4:$AS$7,B2144)</f>
        <v>SCG</v>
      </c>
      <c r="N2144" s="9" t="str">
        <f>INDEX(key!$I$3:$I$5,C2144)</f>
        <v>DMo</v>
      </c>
      <c r="O2144" s="9" t="str">
        <f>INDEX(key!$F$9:$F$10,D2144)</f>
        <v>Ex</v>
      </c>
      <c r="P2144" s="9" t="str">
        <f>INDEX(key!$AT$3:$BI$3,E2144)</f>
        <v>CZ05</v>
      </c>
      <c r="Q2144" s="9" t="str">
        <f>INDEX('HVACwts Src'!$D$7:$I$7,F2144)</f>
        <v>rNCGF</v>
      </c>
      <c r="R2144" s="36">
        <f>IF(G2144,INDEX('HVACwts Src'!$D$11:$U$164,(B2144-1)*39+(D2144-1)*19+E2144,(C2144-1)*6+F2144),0)</f>
        <v>874.40920000000006</v>
      </c>
      <c r="T2144" t="str">
        <f t="shared" si="200"/>
        <v>HV_SCGDMoExCZ05</v>
      </c>
      <c r="U2144" t="str">
        <f t="shared" si="201"/>
        <v>rNCGF</v>
      </c>
      <c r="V2144" s="36">
        <f t="shared" si="202"/>
        <v>874.40920000000006</v>
      </c>
    </row>
    <row r="2145" spans="1:22" x14ac:dyDescent="0.25">
      <c r="A2145" s="86">
        <f t="shared" si="203"/>
        <v>2139</v>
      </c>
      <c r="B2145">
        <v>4</v>
      </c>
      <c r="C2145">
        <v>3</v>
      </c>
      <c r="D2145">
        <v>1</v>
      </c>
      <c r="E2145">
        <v>5</v>
      </c>
      <c r="F2145">
        <v>3</v>
      </c>
      <c r="G2145" t="b">
        <f>INDEX(key!$AT$4:$BI$7,B2145,E2145)</f>
        <v>1</v>
      </c>
      <c r="H2145" t="str">
        <f t="shared" si="198"/>
        <v>HV_SCGDMoExCZ05rDXHP</v>
      </c>
      <c r="I2145" s="9" t="s">
        <v>1799</v>
      </c>
      <c r="J2145" t="str">
        <f t="shared" si="199"/>
        <v>HV_SCGDMoExCZ05</v>
      </c>
      <c r="K2145" s="9" t="s">
        <v>1662</v>
      </c>
      <c r="L2145" s="9" t="s">
        <v>45</v>
      </c>
      <c r="M2145" s="9" t="str">
        <f>INDEX(key!$AS$4:$AS$7,B2145)</f>
        <v>SCG</v>
      </c>
      <c r="N2145" s="9" t="str">
        <f>INDEX(key!$I$3:$I$5,C2145)</f>
        <v>DMo</v>
      </c>
      <c r="O2145" s="9" t="str">
        <f>INDEX(key!$F$9:$F$10,D2145)</f>
        <v>Ex</v>
      </c>
      <c r="P2145" s="9" t="str">
        <f>INDEX(key!$AT$3:$BI$3,E2145)</f>
        <v>CZ05</v>
      </c>
      <c r="Q2145" s="9" t="str">
        <f>INDEX('HVACwts Src'!$D$7:$I$7,F2145)</f>
        <v>rDXHP</v>
      </c>
      <c r="R2145" s="36">
        <f>IF(G2145,INDEX('HVACwts Src'!$D$11:$U$164,(B2145-1)*39+(D2145-1)*19+E2145,(C2145-1)*6+F2145),0)</f>
        <v>50.320999999999998</v>
      </c>
      <c r="T2145" t="str">
        <f t="shared" si="200"/>
        <v>HV_SCGDMoExCZ05</v>
      </c>
      <c r="U2145" t="str">
        <f t="shared" si="201"/>
        <v>rDXHP</v>
      </c>
      <c r="V2145" s="36">
        <f t="shared" si="202"/>
        <v>50.320999999999998</v>
      </c>
    </row>
    <row r="2146" spans="1:22" x14ac:dyDescent="0.25">
      <c r="A2146" s="86">
        <f t="shared" si="203"/>
        <v>2140</v>
      </c>
      <c r="B2146">
        <v>4</v>
      </c>
      <c r="C2146">
        <v>3</v>
      </c>
      <c r="D2146">
        <v>1</v>
      </c>
      <c r="E2146">
        <v>5</v>
      </c>
      <c r="F2146">
        <v>4</v>
      </c>
      <c r="G2146" t="b">
        <f>INDEX(key!$AT$4:$BI$7,B2146,E2146)</f>
        <v>1</v>
      </c>
      <c r="H2146" t="str">
        <f t="shared" si="198"/>
        <v>HV_SCGDMoExCZ05rNCEH</v>
      </c>
      <c r="I2146" s="9" t="s">
        <v>1799</v>
      </c>
      <c r="J2146" t="str">
        <f t="shared" si="199"/>
        <v>HV_SCGDMoExCZ05</v>
      </c>
      <c r="K2146" s="9" t="s">
        <v>1662</v>
      </c>
      <c r="L2146" s="9" t="s">
        <v>45</v>
      </c>
      <c r="M2146" s="9" t="str">
        <f>INDEX(key!$AS$4:$AS$7,B2146)</f>
        <v>SCG</v>
      </c>
      <c r="N2146" s="9" t="str">
        <f>INDEX(key!$I$3:$I$5,C2146)</f>
        <v>DMo</v>
      </c>
      <c r="O2146" s="9" t="str">
        <f>INDEX(key!$F$9:$F$10,D2146)</f>
        <v>Ex</v>
      </c>
      <c r="P2146" s="9" t="str">
        <f>INDEX(key!$AT$3:$BI$3,E2146)</f>
        <v>CZ05</v>
      </c>
      <c r="Q2146" s="9" t="str">
        <f>INDEX('HVACwts Src'!$D$7:$I$7,F2146)</f>
        <v>rNCEH</v>
      </c>
      <c r="R2146" s="36">
        <f>IF(G2146,INDEX('HVACwts Src'!$D$11:$U$164,(B2146-1)*39+(D2146-1)*19+E2146,(C2146-1)*6+F2146),0)</f>
        <v>124.9156</v>
      </c>
      <c r="T2146" t="str">
        <f t="shared" si="200"/>
        <v>HV_SCGDMoExCZ05</v>
      </c>
      <c r="U2146" t="str">
        <f t="shared" si="201"/>
        <v>rNCEH</v>
      </c>
      <c r="V2146" s="36">
        <f t="shared" si="202"/>
        <v>124.9156</v>
      </c>
    </row>
    <row r="2147" spans="1:22" x14ac:dyDescent="0.25">
      <c r="A2147" s="86">
        <f t="shared" si="203"/>
        <v>2141</v>
      </c>
      <c r="B2147">
        <v>4</v>
      </c>
      <c r="C2147">
        <v>3</v>
      </c>
      <c r="D2147">
        <v>1</v>
      </c>
      <c r="E2147">
        <v>5</v>
      </c>
      <c r="F2147">
        <v>5</v>
      </c>
      <c r="G2147" t="b">
        <f>INDEX(key!$AT$4:$BI$7,B2147,E2147)</f>
        <v>1</v>
      </c>
      <c r="H2147" t="str">
        <f t="shared" si="198"/>
        <v>HV_SCGDMoExCZ05rDXOH</v>
      </c>
      <c r="I2147" s="9" t="s">
        <v>1799</v>
      </c>
      <c r="J2147" t="str">
        <f t="shared" si="199"/>
        <v>HV_SCGDMoExCZ05</v>
      </c>
      <c r="K2147" s="9" t="s">
        <v>1662</v>
      </c>
      <c r="L2147" s="9" t="s">
        <v>45</v>
      </c>
      <c r="M2147" s="9" t="str">
        <f>INDEX(key!$AS$4:$AS$7,B2147)</f>
        <v>SCG</v>
      </c>
      <c r="N2147" s="9" t="str">
        <f>INDEX(key!$I$3:$I$5,C2147)</f>
        <v>DMo</v>
      </c>
      <c r="O2147" s="9" t="str">
        <f>INDEX(key!$F$9:$F$10,D2147)</f>
        <v>Ex</v>
      </c>
      <c r="P2147" s="9" t="str">
        <f>INDEX(key!$AT$3:$BI$3,E2147)</f>
        <v>CZ05</v>
      </c>
      <c r="Q2147" s="9" t="str">
        <f>INDEX('HVACwts Src'!$D$7:$I$7,F2147)</f>
        <v>rDXOH</v>
      </c>
      <c r="R2147" s="36">
        <f>IF(G2147,INDEX('HVACwts Src'!$D$11:$U$164,(B2147-1)*39+(D2147-1)*19+E2147,(C2147-1)*6+F2147),0)</f>
        <v>85.545699999999997</v>
      </c>
      <c r="T2147" t="str">
        <f t="shared" si="200"/>
        <v>HV_SCGDMoExCZ05</v>
      </c>
      <c r="U2147" t="str">
        <f t="shared" si="201"/>
        <v>rDXOH</v>
      </c>
      <c r="V2147" s="36">
        <f t="shared" si="202"/>
        <v>85.545699999999997</v>
      </c>
    </row>
    <row r="2148" spans="1:22" x14ac:dyDescent="0.25">
      <c r="A2148" s="86">
        <f t="shared" si="203"/>
        <v>2142</v>
      </c>
      <c r="B2148">
        <v>4</v>
      </c>
      <c r="C2148">
        <v>3</v>
      </c>
      <c r="D2148">
        <v>1</v>
      </c>
      <c r="E2148">
        <v>5</v>
      </c>
      <c r="F2148">
        <v>6</v>
      </c>
      <c r="G2148" t="b">
        <f>INDEX(key!$AT$4:$BI$7,B2148,E2148)</f>
        <v>1</v>
      </c>
      <c r="H2148" t="str">
        <f t="shared" si="198"/>
        <v>HV_SCGDMoExCZ05rNCOH</v>
      </c>
      <c r="I2148" s="9" t="s">
        <v>1799</v>
      </c>
      <c r="J2148" t="str">
        <f t="shared" si="199"/>
        <v>HV_SCGDMoExCZ05</v>
      </c>
      <c r="K2148" s="9" t="s">
        <v>1662</v>
      </c>
      <c r="L2148" s="9" t="s">
        <v>45</v>
      </c>
      <c r="M2148" s="9" t="str">
        <f>INDEX(key!$AS$4:$AS$7,B2148)</f>
        <v>SCG</v>
      </c>
      <c r="N2148" s="9" t="str">
        <f>INDEX(key!$I$3:$I$5,C2148)</f>
        <v>DMo</v>
      </c>
      <c r="O2148" s="9" t="str">
        <f>INDEX(key!$F$9:$F$10,D2148)</f>
        <v>Ex</v>
      </c>
      <c r="P2148" s="9" t="str">
        <f>INDEX(key!$AT$3:$BI$3,E2148)</f>
        <v>CZ05</v>
      </c>
      <c r="Q2148" s="9" t="str">
        <f>INDEX('HVACwts Src'!$D$7:$I$7,F2148)</f>
        <v>rNCOH</v>
      </c>
      <c r="R2148" s="36">
        <f>IF(G2148,INDEX('HVACwts Src'!$D$11:$U$164,(B2148-1)*39+(D2148-1)*19+E2148,(C2148-1)*6+F2148),0)</f>
        <v>212.35651999999999</v>
      </c>
      <c r="T2148" t="str">
        <f t="shared" si="200"/>
        <v>HV_SCGDMoExCZ05</v>
      </c>
      <c r="U2148" t="str">
        <f t="shared" si="201"/>
        <v>rNCOH</v>
      </c>
      <c r="V2148" s="36">
        <f t="shared" si="202"/>
        <v>212.35651999999999</v>
      </c>
    </row>
    <row r="2149" spans="1:22" x14ac:dyDescent="0.25">
      <c r="A2149" s="86">
        <f t="shared" si="203"/>
        <v>2143</v>
      </c>
      <c r="B2149">
        <v>4</v>
      </c>
      <c r="C2149">
        <v>3</v>
      </c>
      <c r="D2149">
        <v>1</v>
      </c>
      <c r="E2149">
        <v>6</v>
      </c>
      <c r="F2149">
        <v>1</v>
      </c>
      <c r="G2149" t="b">
        <f>INDEX(key!$AT$4:$BI$7,B2149,E2149)</f>
        <v>1</v>
      </c>
      <c r="H2149" t="str">
        <f t="shared" si="198"/>
        <v>HV_SCGDMoExCZ06rDXGF</v>
      </c>
      <c r="I2149" s="9" t="s">
        <v>1799</v>
      </c>
      <c r="J2149" t="str">
        <f t="shared" si="199"/>
        <v>HV_SCGDMoExCZ06</v>
      </c>
      <c r="K2149" s="9" t="s">
        <v>1662</v>
      </c>
      <c r="L2149" s="9" t="s">
        <v>45</v>
      </c>
      <c r="M2149" s="9" t="str">
        <f>INDEX(key!$AS$4:$AS$7,B2149)</f>
        <v>SCG</v>
      </c>
      <c r="N2149" s="9" t="str">
        <f>INDEX(key!$I$3:$I$5,C2149)</f>
        <v>DMo</v>
      </c>
      <c r="O2149" s="9" t="str">
        <f>INDEX(key!$F$9:$F$10,D2149)</f>
        <v>Ex</v>
      </c>
      <c r="P2149" s="9" t="str">
        <f>INDEX(key!$AT$3:$BI$3,E2149)</f>
        <v>CZ06</v>
      </c>
      <c r="Q2149" s="9" t="str">
        <f>INDEX('HVACwts Src'!$D$7:$I$7,F2149)</f>
        <v>rDXGF</v>
      </c>
      <c r="R2149" s="36">
        <f>IF(G2149,INDEX('HVACwts Src'!$D$11:$U$164,(B2149-1)*39+(D2149-1)*19+E2149,(C2149-1)*6+F2149),0)</f>
        <v>678.4609999999999</v>
      </c>
      <c r="T2149" t="str">
        <f t="shared" si="200"/>
        <v>HV_SCGDMoExCZ06</v>
      </c>
      <c r="U2149" t="str">
        <f t="shared" si="201"/>
        <v>rDXGF</v>
      </c>
      <c r="V2149" s="36">
        <f t="shared" si="202"/>
        <v>678.4609999999999</v>
      </c>
    </row>
    <row r="2150" spans="1:22" x14ac:dyDescent="0.25">
      <c r="A2150" s="86">
        <f t="shared" si="203"/>
        <v>2144</v>
      </c>
      <c r="B2150">
        <v>4</v>
      </c>
      <c r="C2150">
        <v>3</v>
      </c>
      <c r="D2150">
        <v>1</v>
      </c>
      <c r="E2150">
        <v>6</v>
      </c>
      <c r="F2150">
        <v>2</v>
      </c>
      <c r="G2150" t="b">
        <f>INDEX(key!$AT$4:$BI$7,B2150,E2150)</f>
        <v>1</v>
      </c>
      <c r="H2150" t="str">
        <f t="shared" si="198"/>
        <v>HV_SCGDMoExCZ06rNCGF</v>
      </c>
      <c r="I2150" s="9" t="s">
        <v>1799</v>
      </c>
      <c r="J2150" t="str">
        <f t="shared" si="199"/>
        <v>HV_SCGDMoExCZ06</v>
      </c>
      <c r="K2150" s="9" t="s">
        <v>1662</v>
      </c>
      <c r="L2150" s="9" t="s">
        <v>45</v>
      </c>
      <c r="M2150" s="9" t="str">
        <f>INDEX(key!$AS$4:$AS$7,B2150)</f>
        <v>SCG</v>
      </c>
      <c r="N2150" s="9" t="str">
        <f>INDEX(key!$I$3:$I$5,C2150)</f>
        <v>DMo</v>
      </c>
      <c r="O2150" s="9" t="str">
        <f>INDEX(key!$F$9:$F$10,D2150)</f>
        <v>Ex</v>
      </c>
      <c r="P2150" s="9" t="str">
        <f>INDEX(key!$AT$3:$BI$3,E2150)</f>
        <v>CZ06</v>
      </c>
      <c r="Q2150" s="9" t="str">
        <f>INDEX('HVACwts Src'!$D$7:$I$7,F2150)</f>
        <v>rNCGF</v>
      </c>
      <c r="R2150" s="36">
        <f>IF(G2150,INDEX('HVACwts Src'!$D$11:$U$164,(B2150-1)*39+(D2150-1)*19+E2150,(C2150-1)*6+F2150),0)</f>
        <v>4529.4633999999996</v>
      </c>
      <c r="T2150" t="str">
        <f t="shared" si="200"/>
        <v>HV_SCGDMoExCZ06</v>
      </c>
      <c r="U2150" t="str">
        <f t="shared" si="201"/>
        <v>rNCGF</v>
      </c>
      <c r="V2150" s="36">
        <f t="shared" si="202"/>
        <v>4529.4633999999996</v>
      </c>
    </row>
    <row r="2151" spans="1:22" x14ac:dyDescent="0.25">
      <c r="A2151" s="86">
        <f t="shared" si="203"/>
        <v>2145</v>
      </c>
      <c r="B2151">
        <v>4</v>
      </c>
      <c r="C2151">
        <v>3</v>
      </c>
      <c r="D2151">
        <v>1</v>
      </c>
      <c r="E2151">
        <v>6</v>
      </c>
      <c r="F2151">
        <v>3</v>
      </c>
      <c r="G2151" t="b">
        <f>INDEX(key!$AT$4:$BI$7,B2151,E2151)</f>
        <v>1</v>
      </c>
      <c r="H2151" t="str">
        <f t="shared" si="198"/>
        <v>HV_SCGDMoExCZ06rDXHP</v>
      </c>
      <c r="I2151" s="9" t="s">
        <v>1799</v>
      </c>
      <c r="J2151" t="str">
        <f t="shared" si="199"/>
        <v>HV_SCGDMoExCZ06</v>
      </c>
      <c r="K2151" s="9" t="s">
        <v>1662</v>
      </c>
      <c r="L2151" s="9" t="s">
        <v>45</v>
      </c>
      <c r="M2151" s="9" t="str">
        <f>INDEX(key!$AS$4:$AS$7,B2151)</f>
        <v>SCG</v>
      </c>
      <c r="N2151" s="9" t="str">
        <f>INDEX(key!$I$3:$I$5,C2151)</f>
        <v>DMo</v>
      </c>
      <c r="O2151" s="9" t="str">
        <f>INDEX(key!$F$9:$F$10,D2151)</f>
        <v>Ex</v>
      </c>
      <c r="P2151" s="9" t="str">
        <f>INDEX(key!$AT$3:$BI$3,E2151)</f>
        <v>CZ06</v>
      </c>
      <c r="Q2151" s="9" t="str">
        <f>INDEX('HVACwts Src'!$D$7:$I$7,F2151)</f>
        <v>rDXHP</v>
      </c>
      <c r="R2151" s="36">
        <f>IF(G2151,INDEX('HVACwts Src'!$D$11:$U$164,(B2151-1)*39+(D2151-1)*19+E2151,(C2151-1)*6+F2151),0)</f>
        <v>96.923000000000002</v>
      </c>
      <c r="T2151" t="str">
        <f t="shared" si="200"/>
        <v>HV_SCGDMoExCZ06</v>
      </c>
      <c r="U2151" t="str">
        <f t="shared" si="201"/>
        <v>rDXHP</v>
      </c>
      <c r="V2151" s="36">
        <f t="shared" si="202"/>
        <v>96.923000000000002</v>
      </c>
    </row>
    <row r="2152" spans="1:22" x14ac:dyDescent="0.25">
      <c r="A2152" s="86">
        <f t="shared" si="203"/>
        <v>2146</v>
      </c>
      <c r="B2152">
        <v>4</v>
      </c>
      <c r="C2152">
        <v>3</v>
      </c>
      <c r="D2152">
        <v>1</v>
      </c>
      <c r="E2152">
        <v>6</v>
      </c>
      <c r="F2152">
        <v>4</v>
      </c>
      <c r="G2152" t="b">
        <f>INDEX(key!$AT$4:$BI$7,B2152,E2152)</f>
        <v>1</v>
      </c>
      <c r="H2152" t="str">
        <f t="shared" si="198"/>
        <v>HV_SCGDMoExCZ06rNCEH</v>
      </c>
      <c r="I2152" s="9" t="s">
        <v>1799</v>
      </c>
      <c r="J2152" t="str">
        <f t="shared" si="199"/>
        <v>HV_SCGDMoExCZ06</v>
      </c>
      <c r="K2152" s="9" t="s">
        <v>1662</v>
      </c>
      <c r="L2152" s="9" t="s">
        <v>45</v>
      </c>
      <c r="M2152" s="9" t="str">
        <f>INDEX(key!$AS$4:$AS$7,B2152)</f>
        <v>SCG</v>
      </c>
      <c r="N2152" s="9" t="str">
        <f>INDEX(key!$I$3:$I$5,C2152)</f>
        <v>DMo</v>
      </c>
      <c r="O2152" s="9" t="str">
        <f>INDEX(key!$F$9:$F$10,D2152)</f>
        <v>Ex</v>
      </c>
      <c r="P2152" s="9" t="str">
        <f>INDEX(key!$AT$3:$BI$3,E2152)</f>
        <v>CZ06</v>
      </c>
      <c r="Q2152" s="9" t="str">
        <f>INDEX('HVACwts Src'!$D$7:$I$7,F2152)</f>
        <v>rNCEH</v>
      </c>
      <c r="R2152" s="36">
        <f>IF(G2152,INDEX('HVACwts Src'!$D$11:$U$164,(B2152-1)*39+(D2152-1)*19+E2152,(C2152-1)*6+F2152),0)</f>
        <v>647.06619999999998</v>
      </c>
      <c r="T2152" t="str">
        <f t="shared" si="200"/>
        <v>HV_SCGDMoExCZ06</v>
      </c>
      <c r="U2152" t="str">
        <f t="shared" si="201"/>
        <v>rNCEH</v>
      </c>
      <c r="V2152" s="36">
        <f t="shared" si="202"/>
        <v>647.06619999999998</v>
      </c>
    </row>
    <row r="2153" spans="1:22" x14ac:dyDescent="0.25">
      <c r="A2153" s="86">
        <f t="shared" si="203"/>
        <v>2147</v>
      </c>
      <c r="B2153">
        <v>4</v>
      </c>
      <c r="C2153">
        <v>3</v>
      </c>
      <c r="D2153">
        <v>1</v>
      </c>
      <c r="E2153">
        <v>6</v>
      </c>
      <c r="F2153">
        <v>5</v>
      </c>
      <c r="G2153" t="b">
        <f>INDEX(key!$AT$4:$BI$7,B2153,E2153)</f>
        <v>1</v>
      </c>
      <c r="H2153" t="str">
        <f t="shared" si="198"/>
        <v>HV_SCGDMoExCZ06rDXOH</v>
      </c>
      <c r="I2153" s="9" t="s">
        <v>1799</v>
      </c>
      <c r="J2153" t="str">
        <f t="shared" si="199"/>
        <v>HV_SCGDMoExCZ06</v>
      </c>
      <c r="K2153" s="9" t="s">
        <v>1662</v>
      </c>
      <c r="L2153" s="9" t="s">
        <v>45</v>
      </c>
      <c r="M2153" s="9" t="str">
        <f>INDEX(key!$AS$4:$AS$7,B2153)</f>
        <v>SCG</v>
      </c>
      <c r="N2153" s="9" t="str">
        <f>INDEX(key!$I$3:$I$5,C2153)</f>
        <v>DMo</v>
      </c>
      <c r="O2153" s="9" t="str">
        <f>INDEX(key!$F$9:$F$10,D2153)</f>
        <v>Ex</v>
      </c>
      <c r="P2153" s="9" t="str">
        <f>INDEX(key!$AT$3:$BI$3,E2153)</f>
        <v>CZ06</v>
      </c>
      <c r="Q2153" s="9" t="str">
        <f>INDEX('HVACwts Src'!$D$7:$I$7,F2153)</f>
        <v>rDXOH</v>
      </c>
      <c r="R2153" s="36">
        <f>IF(G2153,INDEX('HVACwts Src'!$D$11:$U$164,(B2153-1)*39+(D2153-1)*19+E2153,(C2153-1)*6+F2153),0)</f>
        <v>164.76910000000004</v>
      </c>
      <c r="T2153" t="str">
        <f t="shared" si="200"/>
        <v>HV_SCGDMoExCZ06</v>
      </c>
      <c r="U2153" t="str">
        <f t="shared" si="201"/>
        <v>rDXOH</v>
      </c>
      <c r="V2153" s="36">
        <f t="shared" si="202"/>
        <v>164.76910000000004</v>
      </c>
    </row>
    <row r="2154" spans="1:22" x14ac:dyDescent="0.25">
      <c r="A2154" s="86">
        <f t="shared" si="203"/>
        <v>2148</v>
      </c>
      <c r="B2154">
        <v>4</v>
      </c>
      <c r="C2154">
        <v>3</v>
      </c>
      <c r="D2154">
        <v>1</v>
      </c>
      <c r="E2154">
        <v>6</v>
      </c>
      <c r="F2154">
        <v>6</v>
      </c>
      <c r="G2154" t="b">
        <f>INDEX(key!$AT$4:$BI$7,B2154,E2154)</f>
        <v>1</v>
      </c>
      <c r="H2154" t="str">
        <f t="shared" si="198"/>
        <v>HV_SCGDMoExCZ06rNCOH</v>
      </c>
      <c r="I2154" s="9" t="s">
        <v>1799</v>
      </c>
      <c r="J2154" t="str">
        <f t="shared" si="199"/>
        <v>HV_SCGDMoExCZ06</v>
      </c>
      <c r="K2154" s="9" t="s">
        <v>1662</v>
      </c>
      <c r="L2154" s="9" t="s">
        <v>45</v>
      </c>
      <c r="M2154" s="9" t="str">
        <f>INDEX(key!$AS$4:$AS$7,B2154)</f>
        <v>SCG</v>
      </c>
      <c r="N2154" s="9" t="str">
        <f>INDEX(key!$I$3:$I$5,C2154)</f>
        <v>DMo</v>
      </c>
      <c r="O2154" s="9" t="str">
        <f>INDEX(key!$F$9:$F$10,D2154)</f>
        <v>Ex</v>
      </c>
      <c r="P2154" s="9" t="str">
        <f>INDEX(key!$AT$3:$BI$3,E2154)</f>
        <v>CZ06</v>
      </c>
      <c r="Q2154" s="9" t="str">
        <f>INDEX('HVACwts Src'!$D$7:$I$7,F2154)</f>
        <v>rNCOH</v>
      </c>
      <c r="R2154" s="36">
        <f>IF(G2154,INDEX('HVACwts Src'!$D$11:$U$164,(B2154-1)*39+(D2154-1)*19+E2154,(C2154-1)*6+F2154),0)</f>
        <v>1100.0125400000002</v>
      </c>
      <c r="T2154" t="str">
        <f t="shared" si="200"/>
        <v>HV_SCGDMoExCZ06</v>
      </c>
      <c r="U2154" t="str">
        <f t="shared" si="201"/>
        <v>rNCOH</v>
      </c>
      <c r="V2154" s="36">
        <f t="shared" si="202"/>
        <v>1100.0125400000002</v>
      </c>
    </row>
    <row r="2155" spans="1:22" x14ac:dyDescent="0.25">
      <c r="A2155" s="86">
        <f t="shared" si="203"/>
        <v>2149</v>
      </c>
      <c r="B2155">
        <v>4</v>
      </c>
      <c r="C2155">
        <v>3</v>
      </c>
      <c r="D2155">
        <v>1</v>
      </c>
      <c r="E2155">
        <v>7</v>
      </c>
      <c r="F2155">
        <v>1</v>
      </c>
      <c r="G2155" t="b">
        <f>INDEX(key!$AT$4:$BI$7,B2155,E2155)</f>
        <v>0</v>
      </c>
      <c r="H2155" t="str">
        <f t="shared" si="198"/>
        <v>HV_SCGDMoExCZ07rDXGF</v>
      </c>
      <c r="I2155" s="9" t="s">
        <v>1799</v>
      </c>
      <c r="J2155" t="str">
        <f t="shared" si="199"/>
        <v>HV_SCGDMoExCZ07</v>
      </c>
      <c r="K2155" s="9" t="s">
        <v>1662</v>
      </c>
      <c r="L2155" s="9" t="s">
        <v>45</v>
      </c>
      <c r="M2155" s="9" t="str">
        <f>INDEX(key!$AS$4:$AS$7,B2155)</f>
        <v>SCG</v>
      </c>
      <c r="N2155" s="9" t="str">
        <f>INDEX(key!$I$3:$I$5,C2155)</f>
        <v>DMo</v>
      </c>
      <c r="O2155" s="9" t="str">
        <f>INDEX(key!$F$9:$F$10,D2155)</f>
        <v>Ex</v>
      </c>
      <c r="P2155" s="9" t="str">
        <f>INDEX(key!$AT$3:$BI$3,E2155)</f>
        <v>CZ07</v>
      </c>
      <c r="Q2155" s="9" t="str">
        <f>INDEX('HVACwts Src'!$D$7:$I$7,F2155)</f>
        <v>rDXGF</v>
      </c>
      <c r="R2155" s="36">
        <f>IF(G2155,INDEX('HVACwts Src'!$D$11:$U$164,(B2155-1)*39+(D2155-1)*19+E2155,(C2155-1)*6+F2155),0)</f>
        <v>0</v>
      </c>
      <c r="T2155" t="str">
        <f t="shared" si="200"/>
        <v>HV_SCGDMoExCZ07</v>
      </c>
      <c r="U2155" t="str">
        <f t="shared" si="201"/>
        <v>rDXGF</v>
      </c>
      <c r="V2155" s="36">
        <f t="shared" si="202"/>
        <v>0</v>
      </c>
    </row>
    <row r="2156" spans="1:22" x14ac:dyDescent="0.25">
      <c r="A2156" s="86">
        <f t="shared" si="203"/>
        <v>2150</v>
      </c>
      <c r="B2156">
        <v>4</v>
      </c>
      <c r="C2156">
        <v>3</v>
      </c>
      <c r="D2156">
        <v>1</v>
      </c>
      <c r="E2156">
        <v>7</v>
      </c>
      <c r="F2156">
        <v>2</v>
      </c>
      <c r="G2156" t="b">
        <f>INDEX(key!$AT$4:$BI$7,B2156,E2156)</f>
        <v>0</v>
      </c>
      <c r="H2156" t="str">
        <f t="shared" si="198"/>
        <v>HV_SCGDMoExCZ07rNCGF</v>
      </c>
      <c r="I2156" s="9" t="s">
        <v>1799</v>
      </c>
      <c r="J2156" t="str">
        <f t="shared" si="199"/>
        <v>HV_SCGDMoExCZ07</v>
      </c>
      <c r="K2156" s="9" t="s">
        <v>1662</v>
      </c>
      <c r="L2156" s="9" t="s">
        <v>45</v>
      </c>
      <c r="M2156" s="9" t="str">
        <f>INDEX(key!$AS$4:$AS$7,B2156)</f>
        <v>SCG</v>
      </c>
      <c r="N2156" s="9" t="str">
        <f>INDEX(key!$I$3:$I$5,C2156)</f>
        <v>DMo</v>
      </c>
      <c r="O2156" s="9" t="str">
        <f>INDEX(key!$F$9:$F$10,D2156)</f>
        <v>Ex</v>
      </c>
      <c r="P2156" s="9" t="str">
        <f>INDEX(key!$AT$3:$BI$3,E2156)</f>
        <v>CZ07</v>
      </c>
      <c r="Q2156" s="9" t="str">
        <f>INDEX('HVACwts Src'!$D$7:$I$7,F2156)</f>
        <v>rNCGF</v>
      </c>
      <c r="R2156" s="36">
        <f>IF(G2156,INDEX('HVACwts Src'!$D$11:$U$164,(B2156-1)*39+(D2156-1)*19+E2156,(C2156-1)*6+F2156),0)</f>
        <v>0</v>
      </c>
      <c r="T2156" t="str">
        <f t="shared" si="200"/>
        <v>HV_SCGDMoExCZ07</v>
      </c>
      <c r="U2156" t="str">
        <f t="shared" si="201"/>
        <v>rNCGF</v>
      </c>
      <c r="V2156" s="36">
        <f t="shared" si="202"/>
        <v>0</v>
      </c>
    </row>
    <row r="2157" spans="1:22" x14ac:dyDescent="0.25">
      <c r="A2157" s="86">
        <f t="shared" si="203"/>
        <v>2151</v>
      </c>
      <c r="B2157">
        <v>4</v>
      </c>
      <c r="C2157">
        <v>3</v>
      </c>
      <c r="D2157">
        <v>1</v>
      </c>
      <c r="E2157">
        <v>7</v>
      </c>
      <c r="F2157">
        <v>3</v>
      </c>
      <c r="G2157" t="b">
        <f>INDEX(key!$AT$4:$BI$7,B2157,E2157)</f>
        <v>0</v>
      </c>
      <c r="H2157" t="str">
        <f t="shared" si="198"/>
        <v>HV_SCGDMoExCZ07rDXHP</v>
      </c>
      <c r="I2157" s="9" t="s">
        <v>1799</v>
      </c>
      <c r="J2157" t="str">
        <f t="shared" si="199"/>
        <v>HV_SCGDMoExCZ07</v>
      </c>
      <c r="K2157" s="9" t="s">
        <v>1662</v>
      </c>
      <c r="L2157" s="9" t="s">
        <v>45</v>
      </c>
      <c r="M2157" s="9" t="str">
        <f>INDEX(key!$AS$4:$AS$7,B2157)</f>
        <v>SCG</v>
      </c>
      <c r="N2157" s="9" t="str">
        <f>INDEX(key!$I$3:$I$5,C2157)</f>
        <v>DMo</v>
      </c>
      <c r="O2157" s="9" t="str">
        <f>INDEX(key!$F$9:$F$10,D2157)</f>
        <v>Ex</v>
      </c>
      <c r="P2157" s="9" t="str">
        <f>INDEX(key!$AT$3:$BI$3,E2157)</f>
        <v>CZ07</v>
      </c>
      <c r="Q2157" s="9" t="str">
        <f>INDEX('HVACwts Src'!$D$7:$I$7,F2157)</f>
        <v>rDXHP</v>
      </c>
      <c r="R2157" s="36">
        <f>IF(G2157,INDEX('HVACwts Src'!$D$11:$U$164,(B2157-1)*39+(D2157-1)*19+E2157,(C2157-1)*6+F2157),0)</f>
        <v>0</v>
      </c>
      <c r="T2157" t="str">
        <f t="shared" si="200"/>
        <v>HV_SCGDMoExCZ07</v>
      </c>
      <c r="U2157" t="str">
        <f t="shared" si="201"/>
        <v>rDXHP</v>
      </c>
      <c r="V2157" s="36">
        <f t="shared" si="202"/>
        <v>0</v>
      </c>
    </row>
    <row r="2158" spans="1:22" x14ac:dyDescent="0.25">
      <c r="A2158" s="86">
        <f t="shared" si="203"/>
        <v>2152</v>
      </c>
      <c r="B2158">
        <v>4</v>
      </c>
      <c r="C2158">
        <v>3</v>
      </c>
      <c r="D2158">
        <v>1</v>
      </c>
      <c r="E2158">
        <v>7</v>
      </c>
      <c r="F2158">
        <v>4</v>
      </c>
      <c r="G2158" t="b">
        <f>INDEX(key!$AT$4:$BI$7,B2158,E2158)</f>
        <v>0</v>
      </c>
      <c r="H2158" t="str">
        <f t="shared" si="198"/>
        <v>HV_SCGDMoExCZ07rNCEH</v>
      </c>
      <c r="I2158" s="9" t="s">
        <v>1799</v>
      </c>
      <c r="J2158" t="str">
        <f t="shared" si="199"/>
        <v>HV_SCGDMoExCZ07</v>
      </c>
      <c r="K2158" s="9" t="s">
        <v>1662</v>
      </c>
      <c r="L2158" s="9" t="s">
        <v>45</v>
      </c>
      <c r="M2158" s="9" t="str">
        <f>INDEX(key!$AS$4:$AS$7,B2158)</f>
        <v>SCG</v>
      </c>
      <c r="N2158" s="9" t="str">
        <f>INDEX(key!$I$3:$I$5,C2158)</f>
        <v>DMo</v>
      </c>
      <c r="O2158" s="9" t="str">
        <f>INDEX(key!$F$9:$F$10,D2158)</f>
        <v>Ex</v>
      </c>
      <c r="P2158" s="9" t="str">
        <f>INDEX(key!$AT$3:$BI$3,E2158)</f>
        <v>CZ07</v>
      </c>
      <c r="Q2158" s="9" t="str">
        <f>INDEX('HVACwts Src'!$D$7:$I$7,F2158)</f>
        <v>rNCEH</v>
      </c>
      <c r="R2158" s="36">
        <f>IF(G2158,INDEX('HVACwts Src'!$D$11:$U$164,(B2158-1)*39+(D2158-1)*19+E2158,(C2158-1)*6+F2158),0)</f>
        <v>0</v>
      </c>
      <c r="T2158" t="str">
        <f t="shared" si="200"/>
        <v>HV_SCGDMoExCZ07</v>
      </c>
      <c r="U2158" t="str">
        <f t="shared" si="201"/>
        <v>rNCEH</v>
      </c>
      <c r="V2158" s="36">
        <f t="shared" si="202"/>
        <v>0</v>
      </c>
    </row>
    <row r="2159" spans="1:22" x14ac:dyDescent="0.25">
      <c r="A2159" s="86">
        <f t="shared" si="203"/>
        <v>2153</v>
      </c>
      <c r="B2159">
        <v>4</v>
      </c>
      <c r="C2159">
        <v>3</v>
      </c>
      <c r="D2159">
        <v>1</v>
      </c>
      <c r="E2159">
        <v>7</v>
      </c>
      <c r="F2159">
        <v>5</v>
      </c>
      <c r="G2159" t="b">
        <f>INDEX(key!$AT$4:$BI$7,B2159,E2159)</f>
        <v>0</v>
      </c>
      <c r="H2159" t="str">
        <f t="shared" si="198"/>
        <v>HV_SCGDMoExCZ07rDXOH</v>
      </c>
      <c r="I2159" s="9" t="s">
        <v>1799</v>
      </c>
      <c r="J2159" t="str">
        <f t="shared" si="199"/>
        <v>HV_SCGDMoExCZ07</v>
      </c>
      <c r="K2159" s="9" t="s">
        <v>1662</v>
      </c>
      <c r="L2159" s="9" t="s">
        <v>45</v>
      </c>
      <c r="M2159" s="9" t="str">
        <f>INDEX(key!$AS$4:$AS$7,B2159)</f>
        <v>SCG</v>
      </c>
      <c r="N2159" s="9" t="str">
        <f>INDEX(key!$I$3:$I$5,C2159)</f>
        <v>DMo</v>
      </c>
      <c r="O2159" s="9" t="str">
        <f>INDEX(key!$F$9:$F$10,D2159)</f>
        <v>Ex</v>
      </c>
      <c r="P2159" s="9" t="str">
        <f>INDEX(key!$AT$3:$BI$3,E2159)</f>
        <v>CZ07</v>
      </c>
      <c r="Q2159" s="9" t="str">
        <f>INDEX('HVACwts Src'!$D$7:$I$7,F2159)</f>
        <v>rDXOH</v>
      </c>
      <c r="R2159" s="36">
        <f>IF(G2159,INDEX('HVACwts Src'!$D$11:$U$164,(B2159-1)*39+(D2159-1)*19+E2159,(C2159-1)*6+F2159),0)</f>
        <v>0</v>
      </c>
      <c r="T2159" t="str">
        <f t="shared" si="200"/>
        <v>HV_SCGDMoExCZ07</v>
      </c>
      <c r="U2159" t="str">
        <f t="shared" si="201"/>
        <v>rDXOH</v>
      </c>
      <c r="V2159" s="36">
        <f t="shared" si="202"/>
        <v>0</v>
      </c>
    </row>
    <row r="2160" spans="1:22" x14ac:dyDescent="0.25">
      <c r="A2160" s="86">
        <f t="shared" si="203"/>
        <v>2154</v>
      </c>
      <c r="B2160">
        <v>4</v>
      </c>
      <c r="C2160">
        <v>3</v>
      </c>
      <c r="D2160">
        <v>1</v>
      </c>
      <c r="E2160">
        <v>7</v>
      </c>
      <c r="F2160">
        <v>6</v>
      </c>
      <c r="G2160" t="b">
        <f>INDEX(key!$AT$4:$BI$7,B2160,E2160)</f>
        <v>0</v>
      </c>
      <c r="H2160" t="str">
        <f t="shared" si="198"/>
        <v>HV_SCGDMoExCZ07rNCOH</v>
      </c>
      <c r="I2160" s="9" t="s">
        <v>1799</v>
      </c>
      <c r="J2160" t="str">
        <f t="shared" si="199"/>
        <v>HV_SCGDMoExCZ07</v>
      </c>
      <c r="K2160" s="9" t="s">
        <v>1662</v>
      </c>
      <c r="L2160" s="9" t="s">
        <v>45</v>
      </c>
      <c r="M2160" s="9" t="str">
        <f>INDEX(key!$AS$4:$AS$7,B2160)</f>
        <v>SCG</v>
      </c>
      <c r="N2160" s="9" t="str">
        <f>INDEX(key!$I$3:$I$5,C2160)</f>
        <v>DMo</v>
      </c>
      <c r="O2160" s="9" t="str">
        <f>INDEX(key!$F$9:$F$10,D2160)</f>
        <v>Ex</v>
      </c>
      <c r="P2160" s="9" t="str">
        <f>INDEX(key!$AT$3:$BI$3,E2160)</f>
        <v>CZ07</v>
      </c>
      <c r="Q2160" s="9" t="str">
        <f>INDEX('HVACwts Src'!$D$7:$I$7,F2160)</f>
        <v>rNCOH</v>
      </c>
      <c r="R2160" s="36">
        <f>IF(G2160,INDEX('HVACwts Src'!$D$11:$U$164,(B2160-1)*39+(D2160-1)*19+E2160,(C2160-1)*6+F2160),0)</f>
        <v>0</v>
      </c>
      <c r="T2160" t="str">
        <f t="shared" si="200"/>
        <v>HV_SCGDMoExCZ07</v>
      </c>
      <c r="U2160" t="str">
        <f t="shared" si="201"/>
        <v>rNCOH</v>
      </c>
      <c r="V2160" s="36">
        <f t="shared" si="202"/>
        <v>0</v>
      </c>
    </row>
    <row r="2161" spans="1:22" x14ac:dyDescent="0.25">
      <c r="A2161" s="86">
        <f t="shared" si="203"/>
        <v>2155</v>
      </c>
      <c r="B2161">
        <v>4</v>
      </c>
      <c r="C2161">
        <v>3</v>
      </c>
      <c r="D2161">
        <v>1</v>
      </c>
      <c r="E2161">
        <v>8</v>
      </c>
      <c r="F2161">
        <v>1</v>
      </c>
      <c r="G2161" t="b">
        <f>INDEX(key!$AT$4:$BI$7,B2161,E2161)</f>
        <v>1</v>
      </c>
      <c r="H2161" t="str">
        <f t="shared" si="198"/>
        <v>HV_SCGDMoExCZ08rDXGF</v>
      </c>
      <c r="I2161" s="9" t="s">
        <v>1799</v>
      </c>
      <c r="J2161" t="str">
        <f t="shared" si="199"/>
        <v>HV_SCGDMoExCZ08</v>
      </c>
      <c r="K2161" s="9" t="s">
        <v>1662</v>
      </c>
      <c r="L2161" s="9" t="s">
        <v>45</v>
      </c>
      <c r="M2161" s="9" t="str">
        <f>INDEX(key!$AS$4:$AS$7,B2161)</f>
        <v>SCG</v>
      </c>
      <c r="N2161" s="9" t="str">
        <f>INDEX(key!$I$3:$I$5,C2161)</f>
        <v>DMo</v>
      </c>
      <c r="O2161" s="9" t="str">
        <f>INDEX(key!$F$9:$F$10,D2161)</f>
        <v>Ex</v>
      </c>
      <c r="P2161" s="9" t="str">
        <f>INDEX(key!$AT$3:$BI$3,E2161)</f>
        <v>CZ08</v>
      </c>
      <c r="Q2161" s="9" t="str">
        <f>INDEX('HVACwts Src'!$D$7:$I$7,F2161)</f>
        <v>rDXGF</v>
      </c>
      <c r="R2161" s="36">
        <f>IF(G2161,INDEX('HVACwts Src'!$D$11:$U$164,(B2161-1)*39+(D2161-1)*19+E2161,(C2161-1)*6+F2161),0)</f>
        <v>1209.2289999999998</v>
      </c>
      <c r="T2161" t="str">
        <f t="shared" si="200"/>
        <v>HV_SCGDMoExCZ08</v>
      </c>
      <c r="U2161" t="str">
        <f t="shared" si="201"/>
        <v>rDXGF</v>
      </c>
      <c r="V2161" s="36">
        <f t="shared" si="202"/>
        <v>1209.2289999999998</v>
      </c>
    </row>
    <row r="2162" spans="1:22" x14ac:dyDescent="0.25">
      <c r="A2162" s="86">
        <f t="shared" si="203"/>
        <v>2156</v>
      </c>
      <c r="B2162">
        <v>4</v>
      </c>
      <c r="C2162">
        <v>3</v>
      </c>
      <c r="D2162">
        <v>1</v>
      </c>
      <c r="E2162">
        <v>8</v>
      </c>
      <c r="F2162">
        <v>2</v>
      </c>
      <c r="G2162" t="b">
        <f>INDEX(key!$AT$4:$BI$7,B2162,E2162)</f>
        <v>1</v>
      </c>
      <c r="H2162" t="str">
        <f t="shared" si="198"/>
        <v>HV_SCGDMoExCZ08rNCGF</v>
      </c>
      <c r="I2162" s="9" t="s">
        <v>1799</v>
      </c>
      <c r="J2162" t="str">
        <f t="shared" si="199"/>
        <v>HV_SCGDMoExCZ08</v>
      </c>
      <c r="K2162" s="9" t="s">
        <v>1662</v>
      </c>
      <c r="L2162" s="9" t="s">
        <v>45</v>
      </c>
      <c r="M2162" s="9" t="str">
        <f>INDEX(key!$AS$4:$AS$7,B2162)</f>
        <v>SCG</v>
      </c>
      <c r="N2162" s="9" t="str">
        <f>INDEX(key!$I$3:$I$5,C2162)</f>
        <v>DMo</v>
      </c>
      <c r="O2162" s="9" t="str">
        <f>INDEX(key!$F$9:$F$10,D2162)</f>
        <v>Ex</v>
      </c>
      <c r="P2162" s="9" t="str">
        <f>INDEX(key!$AT$3:$BI$3,E2162)</f>
        <v>CZ08</v>
      </c>
      <c r="Q2162" s="9" t="str">
        <f>INDEX('HVACwts Src'!$D$7:$I$7,F2162)</f>
        <v>rNCGF</v>
      </c>
      <c r="R2162" s="36">
        <f>IF(G2162,INDEX('HVACwts Src'!$D$11:$U$164,(B2162-1)*39+(D2162-1)*19+E2162,(C2162-1)*6+F2162),0)</f>
        <v>634.73899999999992</v>
      </c>
      <c r="T2162" t="str">
        <f t="shared" si="200"/>
        <v>HV_SCGDMoExCZ08</v>
      </c>
      <c r="U2162" t="str">
        <f t="shared" si="201"/>
        <v>rNCGF</v>
      </c>
      <c r="V2162" s="36">
        <f t="shared" si="202"/>
        <v>634.73899999999992</v>
      </c>
    </row>
    <row r="2163" spans="1:22" x14ac:dyDescent="0.25">
      <c r="A2163" s="86">
        <f t="shared" si="203"/>
        <v>2157</v>
      </c>
      <c r="B2163">
        <v>4</v>
      </c>
      <c r="C2163">
        <v>3</v>
      </c>
      <c r="D2163">
        <v>1</v>
      </c>
      <c r="E2163">
        <v>8</v>
      </c>
      <c r="F2163">
        <v>3</v>
      </c>
      <c r="G2163" t="b">
        <f>INDEX(key!$AT$4:$BI$7,B2163,E2163)</f>
        <v>1</v>
      </c>
      <c r="H2163" t="str">
        <f t="shared" si="198"/>
        <v>HV_SCGDMoExCZ08rDXHP</v>
      </c>
      <c r="I2163" s="9" t="s">
        <v>1799</v>
      </c>
      <c r="J2163" t="str">
        <f t="shared" si="199"/>
        <v>HV_SCGDMoExCZ08</v>
      </c>
      <c r="K2163" s="9" t="s">
        <v>1662</v>
      </c>
      <c r="L2163" s="9" t="s">
        <v>45</v>
      </c>
      <c r="M2163" s="9" t="str">
        <f>INDEX(key!$AS$4:$AS$7,B2163)</f>
        <v>SCG</v>
      </c>
      <c r="N2163" s="9" t="str">
        <f>INDEX(key!$I$3:$I$5,C2163)</f>
        <v>DMo</v>
      </c>
      <c r="O2163" s="9" t="str">
        <f>INDEX(key!$F$9:$F$10,D2163)</f>
        <v>Ex</v>
      </c>
      <c r="P2163" s="9" t="str">
        <f>INDEX(key!$AT$3:$BI$3,E2163)</f>
        <v>CZ08</v>
      </c>
      <c r="Q2163" s="9" t="str">
        <f>INDEX('HVACwts Src'!$D$7:$I$7,F2163)</f>
        <v>rDXHP</v>
      </c>
      <c r="R2163" s="36">
        <f>IF(G2163,INDEX('HVACwts Src'!$D$11:$U$164,(B2163-1)*39+(D2163-1)*19+E2163,(C2163-1)*6+F2163),0)</f>
        <v>172.74700000000001</v>
      </c>
      <c r="T2163" t="str">
        <f t="shared" si="200"/>
        <v>HV_SCGDMoExCZ08</v>
      </c>
      <c r="U2163" t="str">
        <f t="shared" si="201"/>
        <v>rDXHP</v>
      </c>
      <c r="V2163" s="36">
        <f t="shared" si="202"/>
        <v>172.74700000000001</v>
      </c>
    </row>
    <row r="2164" spans="1:22" x14ac:dyDescent="0.25">
      <c r="A2164" s="86">
        <f t="shared" si="203"/>
        <v>2158</v>
      </c>
      <c r="B2164">
        <v>4</v>
      </c>
      <c r="C2164">
        <v>3</v>
      </c>
      <c r="D2164">
        <v>1</v>
      </c>
      <c r="E2164">
        <v>8</v>
      </c>
      <c r="F2164">
        <v>4</v>
      </c>
      <c r="G2164" t="b">
        <f>INDEX(key!$AT$4:$BI$7,B2164,E2164)</f>
        <v>1</v>
      </c>
      <c r="H2164" t="str">
        <f t="shared" si="198"/>
        <v>HV_SCGDMoExCZ08rNCEH</v>
      </c>
      <c r="I2164" s="9" t="s">
        <v>1799</v>
      </c>
      <c r="J2164" t="str">
        <f t="shared" si="199"/>
        <v>HV_SCGDMoExCZ08</v>
      </c>
      <c r="K2164" s="9" t="s">
        <v>1662</v>
      </c>
      <c r="L2164" s="9" t="s">
        <v>45</v>
      </c>
      <c r="M2164" s="9" t="str">
        <f>INDEX(key!$AS$4:$AS$7,B2164)</f>
        <v>SCG</v>
      </c>
      <c r="N2164" s="9" t="str">
        <f>INDEX(key!$I$3:$I$5,C2164)</f>
        <v>DMo</v>
      </c>
      <c r="O2164" s="9" t="str">
        <f>INDEX(key!$F$9:$F$10,D2164)</f>
        <v>Ex</v>
      </c>
      <c r="P2164" s="9" t="str">
        <f>INDEX(key!$AT$3:$BI$3,E2164)</f>
        <v>CZ08</v>
      </c>
      <c r="Q2164" s="9" t="str">
        <f>INDEX('HVACwts Src'!$D$7:$I$7,F2164)</f>
        <v>rNCEH</v>
      </c>
      <c r="R2164" s="36">
        <f>IF(G2164,INDEX('HVACwts Src'!$D$11:$U$164,(B2164-1)*39+(D2164-1)*19+E2164,(C2164-1)*6+F2164),0)</f>
        <v>90.677000000000007</v>
      </c>
      <c r="T2164" t="str">
        <f t="shared" si="200"/>
        <v>HV_SCGDMoExCZ08</v>
      </c>
      <c r="U2164" t="str">
        <f t="shared" si="201"/>
        <v>rNCEH</v>
      </c>
      <c r="V2164" s="36">
        <f t="shared" si="202"/>
        <v>90.677000000000007</v>
      </c>
    </row>
    <row r="2165" spans="1:22" x14ac:dyDescent="0.25">
      <c r="A2165" s="86">
        <f t="shared" si="203"/>
        <v>2159</v>
      </c>
      <c r="B2165">
        <v>4</v>
      </c>
      <c r="C2165">
        <v>3</v>
      </c>
      <c r="D2165">
        <v>1</v>
      </c>
      <c r="E2165">
        <v>8</v>
      </c>
      <c r="F2165">
        <v>5</v>
      </c>
      <c r="G2165" t="b">
        <f>INDEX(key!$AT$4:$BI$7,B2165,E2165)</f>
        <v>1</v>
      </c>
      <c r="H2165" t="str">
        <f t="shared" si="198"/>
        <v>HV_SCGDMoExCZ08rDXOH</v>
      </c>
      <c r="I2165" s="9" t="s">
        <v>1799</v>
      </c>
      <c r="J2165" t="str">
        <f t="shared" si="199"/>
        <v>HV_SCGDMoExCZ08</v>
      </c>
      <c r="K2165" s="9" t="s">
        <v>1662</v>
      </c>
      <c r="L2165" s="9" t="s">
        <v>45</v>
      </c>
      <c r="M2165" s="9" t="str">
        <f>INDEX(key!$AS$4:$AS$7,B2165)</f>
        <v>SCG</v>
      </c>
      <c r="N2165" s="9" t="str">
        <f>INDEX(key!$I$3:$I$5,C2165)</f>
        <v>DMo</v>
      </c>
      <c r="O2165" s="9" t="str">
        <f>INDEX(key!$F$9:$F$10,D2165)</f>
        <v>Ex</v>
      </c>
      <c r="P2165" s="9" t="str">
        <f>INDEX(key!$AT$3:$BI$3,E2165)</f>
        <v>CZ08</v>
      </c>
      <c r="Q2165" s="9" t="str">
        <f>INDEX('HVACwts Src'!$D$7:$I$7,F2165)</f>
        <v>rDXOH</v>
      </c>
      <c r="R2165" s="36">
        <f>IF(G2165,INDEX('HVACwts Src'!$D$11:$U$164,(B2165-1)*39+(D2165-1)*19+E2165,(C2165-1)*6+F2165),0)</f>
        <v>293.66989999999998</v>
      </c>
      <c r="T2165" t="str">
        <f t="shared" si="200"/>
        <v>HV_SCGDMoExCZ08</v>
      </c>
      <c r="U2165" t="str">
        <f t="shared" si="201"/>
        <v>rDXOH</v>
      </c>
      <c r="V2165" s="36">
        <f t="shared" si="202"/>
        <v>293.66989999999998</v>
      </c>
    </row>
    <row r="2166" spans="1:22" x14ac:dyDescent="0.25">
      <c r="A2166" s="86">
        <f t="shared" si="203"/>
        <v>2160</v>
      </c>
      <c r="B2166">
        <v>4</v>
      </c>
      <c r="C2166">
        <v>3</v>
      </c>
      <c r="D2166">
        <v>1</v>
      </c>
      <c r="E2166">
        <v>8</v>
      </c>
      <c r="F2166">
        <v>6</v>
      </c>
      <c r="G2166" t="b">
        <f>INDEX(key!$AT$4:$BI$7,B2166,E2166)</f>
        <v>1</v>
      </c>
      <c r="H2166" t="str">
        <f t="shared" si="198"/>
        <v>HV_SCGDMoExCZ08rNCOH</v>
      </c>
      <c r="I2166" s="9" t="s">
        <v>1799</v>
      </c>
      <c r="J2166" t="str">
        <f t="shared" si="199"/>
        <v>HV_SCGDMoExCZ08</v>
      </c>
      <c r="K2166" s="9" t="s">
        <v>1662</v>
      </c>
      <c r="L2166" s="9" t="s">
        <v>45</v>
      </c>
      <c r="M2166" s="9" t="str">
        <f>INDEX(key!$AS$4:$AS$7,B2166)</f>
        <v>SCG</v>
      </c>
      <c r="N2166" s="9" t="str">
        <f>INDEX(key!$I$3:$I$5,C2166)</f>
        <v>DMo</v>
      </c>
      <c r="O2166" s="9" t="str">
        <f>INDEX(key!$F$9:$F$10,D2166)</f>
        <v>Ex</v>
      </c>
      <c r="P2166" s="9" t="str">
        <f>INDEX(key!$AT$3:$BI$3,E2166)</f>
        <v>CZ08</v>
      </c>
      <c r="Q2166" s="9" t="str">
        <f>INDEX('HVACwts Src'!$D$7:$I$7,F2166)</f>
        <v>rNCOH</v>
      </c>
      <c r="R2166" s="36">
        <f>IF(G2166,INDEX('HVACwts Src'!$D$11:$U$164,(B2166-1)*39+(D2166-1)*19+E2166,(C2166-1)*6+F2166),0)</f>
        <v>154.15089999999998</v>
      </c>
      <c r="T2166" t="str">
        <f t="shared" si="200"/>
        <v>HV_SCGDMoExCZ08</v>
      </c>
      <c r="U2166" t="str">
        <f t="shared" si="201"/>
        <v>rNCOH</v>
      </c>
      <c r="V2166" s="36">
        <f t="shared" si="202"/>
        <v>154.15089999999998</v>
      </c>
    </row>
    <row r="2167" spans="1:22" x14ac:dyDescent="0.25">
      <c r="A2167" s="86">
        <f t="shared" si="203"/>
        <v>2161</v>
      </c>
      <c r="B2167">
        <v>4</v>
      </c>
      <c r="C2167">
        <v>3</v>
      </c>
      <c r="D2167">
        <v>1</v>
      </c>
      <c r="E2167">
        <v>9</v>
      </c>
      <c r="F2167">
        <v>1</v>
      </c>
      <c r="G2167" t="b">
        <f>INDEX(key!$AT$4:$BI$7,B2167,E2167)</f>
        <v>1</v>
      </c>
      <c r="H2167" t="str">
        <f t="shared" si="198"/>
        <v>HV_SCGDMoExCZ09rDXGF</v>
      </c>
      <c r="I2167" s="9" t="s">
        <v>1799</v>
      </c>
      <c r="J2167" t="str">
        <f t="shared" si="199"/>
        <v>HV_SCGDMoExCZ09</v>
      </c>
      <c r="K2167" s="9" t="s">
        <v>1662</v>
      </c>
      <c r="L2167" s="9" t="s">
        <v>45</v>
      </c>
      <c r="M2167" s="9" t="str">
        <f>INDEX(key!$AS$4:$AS$7,B2167)</f>
        <v>SCG</v>
      </c>
      <c r="N2167" s="9" t="str">
        <f>INDEX(key!$I$3:$I$5,C2167)</f>
        <v>DMo</v>
      </c>
      <c r="O2167" s="9" t="str">
        <f>INDEX(key!$F$9:$F$10,D2167)</f>
        <v>Ex</v>
      </c>
      <c r="P2167" s="9" t="str">
        <f>INDEX(key!$AT$3:$BI$3,E2167)</f>
        <v>CZ09</v>
      </c>
      <c r="Q2167" s="9" t="str">
        <f>INDEX('HVACwts Src'!$D$7:$I$7,F2167)</f>
        <v>rDXGF</v>
      </c>
      <c r="R2167" s="36">
        <f>IF(G2167,INDEX('HVACwts Src'!$D$11:$U$164,(B2167-1)*39+(D2167-1)*19+E2167,(C2167-1)*6+F2167),0)</f>
        <v>5767.333599999999</v>
      </c>
      <c r="T2167" t="str">
        <f t="shared" si="200"/>
        <v>HV_SCGDMoExCZ09</v>
      </c>
      <c r="U2167" t="str">
        <f t="shared" si="201"/>
        <v>rDXGF</v>
      </c>
      <c r="V2167" s="36">
        <f t="shared" si="202"/>
        <v>5767.333599999999</v>
      </c>
    </row>
    <row r="2168" spans="1:22" x14ac:dyDescent="0.25">
      <c r="A2168" s="86">
        <f t="shared" si="203"/>
        <v>2162</v>
      </c>
      <c r="B2168">
        <v>4</v>
      </c>
      <c r="C2168">
        <v>3</v>
      </c>
      <c r="D2168">
        <v>1</v>
      </c>
      <c r="E2168">
        <v>9</v>
      </c>
      <c r="F2168">
        <v>2</v>
      </c>
      <c r="G2168" t="b">
        <f>INDEX(key!$AT$4:$BI$7,B2168,E2168)</f>
        <v>1</v>
      </c>
      <c r="H2168" t="str">
        <f t="shared" si="198"/>
        <v>HV_SCGDMoExCZ09rNCGF</v>
      </c>
      <c r="I2168" s="9" t="s">
        <v>1799</v>
      </c>
      <c r="J2168" t="str">
        <f t="shared" si="199"/>
        <v>HV_SCGDMoExCZ09</v>
      </c>
      <c r="K2168" s="9" t="s">
        <v>1662</v>
      </c>
      <c r="L2168" s="9" t="s">
        <v>45</v>
      </c>
      <c r="M2168" s="9" t="str">
        <f>INDEX(key!$AS$4:$AS$7,B2168)</f>
        <v>SCG</v>
      </c>
      <c r="N2168" s="9" t="str">
        <f>INDEX(key!$I$3:$I$5,C2168)</f>
        <v>DMo</v>
      </c>
      <c r="O2168" s="9" t="str">
        <f>INDEX(key!$F$9:$F$10,D2168)</f>
        <v>Ex</v>
      </c>
      <c r="P2168" s="9" t="str">
        <f>INDEX(key!$AT$3:$BI$3,E2168)</f>
        <v>CZ09</v>
      </c>
      <c r="Q2168" s="9" t="str">
        <f>INDEX('HVACwts Src'!$D$7:$I$7,F2168)</f>
        <v>rNCGF</v>
      </c>
      <c r="R2168" s="36">
        <f>IF(G2168,INDEX('HVACwts Src'!$D$11:$U$164,(B2168-1)*39+(D2168-1)*19+E2168,(C2168-1)*6+F2168),0)</f>
        <v>2280.3339999999998</v>
      </c>
      <c r="T2168" t="str">
        <f t="shared" si="200"/>
        <v>HV_SCGDMoExCZ09</v>
      </c>
      <c r="U2168" t="str">
        <f t="shared" si="201"/>
        <v>rNCGF</v>
      </c>
      <c r="V2168" s="36">
        <f t="shared" si="202"/>
        <v>2280.3339999999998</v>
      </c>
    </row>
    <row r="2169" spans="1:22" x14ac:dyDescent="0.25">
      <c r="A2169" s="86">
        <f t="shared" si="203"/>
        <v>2163</v>
      </c>
      <c r="B2169">
        <v>4</v>
      </c>
      <c r="C2169">
        <v>3</v>
      </c>
      <c r="D2169">
        <v>1</v>
      </c>
      <c r="E2169">
        <v>9</v>
      </c>
      <c r="F2169">
        <v>3</v>
      </c>
      <c r="G2169" t="b">
        <f>INDEX(key!$AT$4:$BI$7,B2169,E2169)</f>
        <v>1</v>
      </c>
      <c r="H2169" t="str">
        <f t="shared" si="198"/>
        <v>HV_SCGDMoExCZ09rDXHP</v>
      </c>
      <c r="I2169" s="9" t="s">
        <v>1799</v>
      </c>
      <c r="J2169" t="str">
        <f t="shared" si="199"/>
        <v>HV_SCGDMoExCZ09</v>
      </c>
      <c r="K2169" s="9" t="s">
        <v>1662</v>
      </c>
      <c r="L2169" s="9" t="s">
        <v>45</v>
      </c>
      <c r="M2169" s="9" t="str">
        <f>INDEX(key!$AS$4:$AS$7,B2169)</f>
        <v>SCG</v>
      </c>
      <c r="N2169" s="9" t="str">
        <f>INDEX(key!$I$3:$I$5,C2169)</f>
        <v>DMo</v>
      </c>
      <c r="O2169" s="9" t="str">
        <f>INDEX(key!$F$9:$F$10,D2169)</f>
        <v>Ex</v>
      </c>
      <c r="P2169" s="9" t="str">
        <f>INDEX(key!$AT$3:$BI$3,E2169)</f>
        <v>CZ09</v>
      </c>
      <c r="Q2169" s="9" t="str">
        <f>INDEX('HVACwts Src'!$D$7:$I$7,F2169)</f>
        <v>rDXHP</v>
      </c>
      <c r="R2169" s="36">
        <f>IF(G2169,INDEX('HVACwts Src'!$D$11:$U$164,(B2169-1)*39+(D2169-1)*19+E2169,(C2169-1)*6+F2169),0)</f>
        <v>823.90480000000002</v>
      </c>
      <c r="T2169" t="str">
        <f t="shared" si="200"/>
        <v>HV_SCGDMoExCZ09</v>
      </c>
      <c r="U2169" t="str">
        <f t="shared" si="201"/>
        <v>rDXHP</v>
      </c>
      <c r="V2169" s="36">
        <f t="shared" si="202"/>
        <v>823.90480000000002</v>
      </c>
    </row>
    <row r="2170" spans="1:22" x14ac:dyDescent="0.25">
      <c r="A2170" s="86">
        <f t="shared" si="203"/>
        <v>2164</v>
      </c>
      <c r="B2170">
        <v>4</v>
      </c>
      <c r="C2170">
        <v>3</v>
      </c>
      <c r="D2170">
        <v>1</v>
      </c>
      <c r="E2170">
        <v>9</v>
      </c>
      <c r="F2170">
        <v>4</v>
      </c>
      <c r="G2170" t="b">
        <f>INDEX(key!$AT$4:$BI$7,B2170,E2170)</f>
        <v>1</v>
      </c>
      <c r="H2170" t="str">
        <f t="shared" si="198"/>
        <v>HV_SCGDMoExCZ09rNCEH</v>
      </c>
      <c r="I2170" s="9" t="s">
        <v>1799</v>
      </c>
      <c r="J2170" t="str">
        <f t="shared" si="199"/>
        <v>HV_SCGDMoExCZ09</v>
      </c>
      <c r="K2170" s="9" t="s">
        <v>1662</v>
      </c>
      <c r="L2170" s="9" t="s">
        <v>45</v>
      </c>
      <c r="M2170" s="9" t="str">
        <f>INDEX(key!$AS$4:$AS$7,B2170)</f>
        <v>SCG</v>
      </c>
      <c r="N2170" s="9" t="str">
        <f>INDEX(key!$I$3:$I$5,C2170)</f>
        <v>DMo</v>
      </c>
      <c r="O2170" s="9" t="str">
        <f>INDEX(key!$F$9:$F$10,D2170)</f>
        <v>Ex</v>
      </c>
      <c r="P2170" s="9" t="str">
        <f>INDEX(key!$AT$3:$BI$3,E2170)</f>
        <v>CZ09</v>
      </c>
      <c r="Q2170" s="9" t="str">
        <f>INDEX('HVACwts Src'!$D$7:$I$7,F2170)</f>
        <v>rNCEH</v>
      </c>
      <c r="R2170" s="36">
        <f>IF(G2170,INDEX('HVACwts Src'!$D$11:$U$164,(B2170-1)*39+(D2170-1)*19+E2170,(C2170-1)*6+F2170),0)</f>
        <v>325.762</v>
      </c>
      <c r="T2170" t="str">
        <f t="shared" si="200"/>
        <v>HV_SCGDMoExCZ09</v>
      </c>
      <c r="U2170" t="str">
        <f t="shared" si="201"/>
        <v>rNCEH</v>
      </c>
      <c r="V2170" s="36">
        <f t="shared" si="202"/>
        <v>325.762</v>
      </c>
    </row>
    <row r="2171" spans="1:22" x14ac:dyDescent="0.25">
      <c r="A2171" s="86">
        <f t="shared" si="203"/>
        <v>2165</v>
      </c>
      <c r="B2171">
        <v>4</v>
      </c>
      <c r="C2171">
        <v>3</v>
      </c>
      <c r="D2171">
        <v>1</v>
      </c>
      <c r="E2171">
        <v>9</v>
      </c>
      <c r="F2171">
        <v>5</v>
      </c>
      <c r="G2171" t="b">
        <f>INDEX(key!$AT$4:$BI$7,B2171,E2171)</f>
        <v>1</v>
      </c>
      <c r="H2171" t="str">
        <f t="shared" si="198"/>
        <v>HV_SCGDMoExCZ09rDXOH</v>
      </c>
      <c r="I2171" s="9" t="s">
        <v>1799</v>
      </c>
      <c r="J2171" t="str">
        <f t="shared" si="199"/>
        <v>HV_SCGDMoExCZ09</v>
      </c>
      <c r="K2171" s="9" t="s">
        <v>1662</v>
      </c>
      <c r="L2171" s="9" t="s">
        <v>45</v>
      </c>
      <c r="M2171" s="9" t="str">
        <f>INDEX(key!$AS$4:$AS$7,B2171)</f>
        <v>SCG</v>
      </c>
      <c r="N2171" s="9" t="str">
        <f>INDEX(key!$I$3:$I$5,C2171)</f>
        <v>DMo</v>
      </c>
      <c r="O2171" s="9" t="str">
        <f>INDEX(key!$F$9:$F$10,D2171)</f>
        <v>Ex</v>
      </c>
      <c r="P2171" s="9" t="str">
        <f>INDEX(key!$AT$3:$BI$3,E2171)</f>
        <v>CZ09</v>
      </c>
      <c r="Q2171" s="9" t="str">
        <f>INDEX('HVACwts Src'!$D$7:$I$7,F2171)</f>
        <v>rDXOH</v>
      </c>
      <c r="R2171" s="36">
        <f>IF(G2171,INDEX('HVACwts Src'!$D$11:$U$164,(B2171-1)*39+(D2171-1)*19+E2171,(C2171-1)*6+F2171),0)</f>
        <v>1400.63816</v>
      </c>
      <c r="T2171" t="str">
        <f t="shared" si="200"/>
        <v>HV_SCGDMoExCZ09</v>
      </c>
      <c r="U2171" t="str">
        <f t="shared" si="201"/>
        <v>rDXOH</v>
      </c>
      <c r="V2171" s="36">
        <f t="shared" si="202"/>
        <v>1400.63816</v>
      </c>
    </row>
    <row r="2172" spans="1:22" x14ac:dyDescent="0.25">
      <c r="A2172" s="86">
        <f t="shared" si="203"/>
        <v>2166</v>
      </c>
      <c r="B2172">
        <v>4</v>
      </c>
      <c r="C2172">
        <v>3</v>
      </c>
      <c r="D2172">
        <v>1</v>
      </c>
      <c r="E2172">
        <v>9</v>
      </c>
      <c r="F2172">
        <v>6</v>
      </c>
      <c r="G2172" t="b">
        <f>INDEX(key!$AT$4:$BI$7,B2172,E2172)</f>
        <v>1</v>
      </c>
      <c r="H2172" t="str">
        <f t="shared" si="198"/>
        <v>HV_SCGDMoExCZ09rNCOH</v>
      </c>
      <c r="I2172" s="9" t="s">
        <v>1799</v>
      </c>
      <c r="J2172" t="str">
        <f t="shared" si="199"/>
        <v>HV_SCGDMoExCZ09</v>
      </c>
      <c r="K2172" s="9" t="s">
        <v>1662</v>
      </c>
      <c r="L2172" s="9" t="s">
        <v>45</v>
      </c>
      <c r="M2172" s="9" t="str">
        <f>INDEX(key!$AS$4:$AS$7,B2172)</f>
        <v>SCG</v>
      </c>
      <c r="N2172" s="9" t="str">
        <f>INDEX(key!$I$3:$I$5,C2172)</f>
        <v>DMo</v>
      </c>
      <c r="O2172" s="9" t="str">
        <f>INDEX(key!$F$9:$F$10,D2172)</f>
        <v>Ex</v>
      </c>
      <c r="P2172" s="9" t="str">
        <f>INDEX(key!$AT$3:$BI$3,E2172)</f>
        <v>CZ09</v>
      </c>
      <c r="Q2172" s="9" t="str">
        <f>INDEX('HVACwts Src'!$D$7:$I$7,F2172)</f>
        <v>rNCOH</v>
      </c>
      <c r="R2172" s="36">
        <f>IF(G2172,INDEX('HVACwts Src'!$D$11:$U$164,(B2172-1)*39+(D2172-1)*19+E2172,(C2172-1)*6+F2172),0)</f>
        <v>553.79539999999997</v>
      </c>
      <c r="T2172" t="str">
        <f t="shared" si="200"/>
        <v>HV_SCGDMoExCZ09</v>
      </c>
      <c r="U2172" t="str">
        <f t="shared" si="201"/>
        <v>rNCOH</v>
      </c>
      <c r="V2172" s="36">
        <f t="shared" si="202"/>
        <v>553.79539999999997</v>
      </c>
    </row>
    <row r="2173" spans="1:22" x14ac:dyDescent="0.25">
      <c r="A2173" s="86">
        <f t="shared" si="203"/>
        <v>2167</v>
      </c>
      <c r="B2173">
        <v>4</v>
      </c>
      <c r="C2173">
        <v>3</v>
      </c>
      <c r="D2173">
        <v>1</v>
      </c>
      <c r="E2173">
        <v>10</v>
      </c>
      <c r="F2173">
        <v>1</v>
      </c>
      <c r="G2173" t="b">
        <f>INDEX(key!$AT$4:$BI$7,B2173,E2173)</f>
        <v>1</v>
      </c>
      <c r="H2173" t="str">
        <f t="shared" si="198"/>
        <v>HV_SCGDMoExCZ10rDXGF</v>
      </c>
      <c r="I2173" s="9" t="s">
        <v>1799</v>
      </c>
      <c r="J2173" t="str">
        <f t="shared" si="199"/>
        <v>HV_SCGDMoExCZ10</v>
      </c>
      <c r="K2173" s="9" t="s">
        <v>1662</v>
      </c>
      <c r="L2173" s="9" t="s">
        <v>45</v>
      </c>
      <c r="M2173" s="9" t="str">
        <f>INDEX(key!$AS$4:$AS$7,B2173)</f>
        <v>SCG</v>
      </c>
      <c r="N2173" s="9" t="str">
        <f>INDEX(key!$I$3:$I$5,C2173)</f>
        <v>DMo</v>
      </c>
      <c r="O2173" s="9" t="str">
        <f>INDEX(key!$F$9:$F$10,D2173)</f>
        <v>Ex</v>
      </c>
      <c r="P2173" s="9" t="str">
        <f>INDEX(key!$AT$3:$BI$3,E2173)</f>
        <v>CZ10</v>
      </c>
      <c r="Q2173" s="9" t="str">
        <f>INDEX('HVACwts Src'!$D$7:$I$7,F2173)</f>
        <v>rDXGF</v>
      </c>
      <c r="R2173" s="36">
        <f>IF(G2173,INDEX('HVACwts Src'!$D$11:$U$164,(B2173-1)*39+(D2173-1)*19+E2173,(C2173-1)*6+F2173),0)</f>
        <v>13981.042600000001</v>
      </c>
      <c r="T2173" t="str">
        <f t="shared" si="200"/>
        <v>HV_SCGDMoExCZ10</v>
      </c>
      <c r="U2173" t="str">
        <f t="shared" si="201"/>
        <v>rDXGF</v>
      </c>
      <c r="V2173" s="36">
        <f t="shared" si="202"/>
        <v>13981.042600000001</v>
      </c>
    </row>
    <row r="2174" spans="1:22" x14ac:dyDescent="0.25">
      <c r="A2174" s="86">
        <f t="shared" si="203"/>
        <v>2168</v>
      </c>
      <c r="B2174">
        <v>4</v>
      </c>
      <c r="C2174">
        <v>3</v>
      </c>
      <c r="D2174">
        <v>1</v>
      </c>
      <c r="E2174">
        <v>10</v>
      </c>
      <c r="F2174">
        <v>2</v>
      </c>
      <c r="G2174" t="b">
        <f>INDEX(key!$AT$4:$BI$7,B2174,E2174)</f>
        <v>1</v>
      </c>
      <c r="H2174" t="str">
        <f t="shared" si="198"/>
        <v>HV_SCGDMoExCZ10rNCGF</v>
      </c>
      <c r="I2174" s="9" t="s">
        <v>1799</v>
      </c>
      <c r="J2174" t="str">
        <f t="shared" si="199"/>
        <v>HV_SCGDMoExCZ10</v>
      </c>
      <c r="K2174" s="9" t="s">
        <v>1662</v>
      </c>
      <c r="L2174" s="9" t="s">
        <v>45</v>
      </c>
      <c r="M2174" s="9" t="str">
        <f>INDEX(key!$AS$4:$AS$7,B2174)</f>
        <v>SCG</v>
      </c>
      <c r="N2174" s="9" t="str">
        <f>INDEX(key!$I$3:$I$5,C2174)</f>
        <v>DMo</v>
      </c>
      <c r="O2174" s="9" t="str">
        <f>INDEX(key!$F$9:$F$10,D2174)</f>
        <v>Ex</v>
      </c>
      <c r="P2174" s="9" t="str">
        <f>INDEX(key!$AT$3:$BI$3,E2174)</f>
        <v>CZ10</v>
      </c>
      <c r="Q2174" s="9" t="str">
        <f>INDEX('HVACwts Src'!$D$7:$I$7,F2174)</f>
        <v>rNCGF</v>
      </c>
      <c r="R2174" s="36">
        <f>IF(G2174,INDEX('HVACwts Src'!$D$11:$U$164,(B2174-1)*39+(D2174-1)*19+E2174,(C2174-1)*6+F2174),0)</f>
        <v>373.06500000000051</v>
      </c>
      <c r="T2174" t="str">
        <f t="shared" si="200"/>
        <v>HV_SCGDMoExCZ10</v>
      </c>
      <c r="U2174" t="str">
        <f t="shared" si="201"/>
        <v>rNCGF</v>
      </c>
      <c r="V2174" s="36">
        <f t="shared" si="202"/>
        <v>373.06500000000051</v>
      </c>
    </row>
    <row r="2175" spans="1:22" x14ac:dyDescent="0.25">
      <c r="A2175" s="86">
        <f t="shared" si="203"/>
        <v>2169</v>
      </c>
      <c r="B2175">
        <v>4</v>
      </c>
      <c r="C2175">
        <v>3</v>
      </c>
      <c r="D2175">
        <v>1</v>
      </c>
      <c r="E2175">
        <v>10</v>
      </c>
      <c r="F2175">
        <v>3</v>
      </c>
      <c r="G2175" t="b">
        <f>INDEX(key!$AT$4:$BI$7,B2175,E2175)</f>
        <v>1</v>
      </c>
      <c r="H2175" t="str">
        <f t="shared" si="198"/>
        <v>HV_SCGDMoExCZ10rDXHP</v>
      </c>
      <c r="I2175" s="9" t="s">
        <v>1799</v>
      </c>
      <c r="J2175" t="str">
        <f t="shared" si="199"/>
        <v>HV_SCGDMoExCZ10</v>
      </c>
      <c r="K2175" s="9" t="s">
        <v>1662</v>
      </c>
      <c r="L2175" s="9" t="s">
        <v>45</v>
      </c>
      <c r="M2175" s="9" t="str">
        <f>INDEX(key!$AS$4:$AS$7,B2175)</f>
        <v>SCG</v>
      </c>
      <c r="N2175" s="9" t="str">
        <f>INDEX(key!$I$3:$I$5,C2175)</f>
        <v>DMo</v>
      </c>
      <c r="O2175" s="9" t="str">
        <f>INDEX(key!$F$9:$F$10,D2175)</f>
        <v>Ex</v>
      </c>
      <c r="P2175" s="9" t="str">
        <f>INDEX(key!$AT$3:$BI$3,E2175)</f>
        <v>CZ10</v>
      </c>
      <c r="Q2175" s="9" t="str">
        <f>INDEX('HVACwts Src'!$D$7:$I$7,F2175)</f>
        <v>rDXHP</v>
      </c>
      <c r="R2175" s="36">
        <f>IF(G2175,INDEX('HVACwts Src'!$D$11:$U$164,(B2175-1)*39+(D2175-1)*19+E2175,(C2175-1)*6+F2175),0)</f>
        <v>1997.2918</v>
      </c>
      <c r="T2175" t="str">
        <f t="shared" si="200"/>
        <v>HV_SCGDMoExCZ10</v>
      </c>
      <c r="U2175" t="str">
        <f t="shared" si="201"/>
        <v>rDXHP</v>
      </c>
      <c r="V2175" s="36">
        <f t="shared" si="202"/>
        <v>1997.2918</v>
      </c>
    </row>
    <row r="2176" spans="1:22" x14ac:dyDescent="0.25">
      <c r="A2176" s="86">
        <f t="shared" si="203"/>
        <v>2170</v>
      </c>
      <c r="B2176">
        <v>4</v>
      </c>
      <c r="C2176">
        <v>3</v>
      </c>
      <c r="D2176">
        <v>1</v>
      </c>
      <c r="E2176">
        <v>10</v>
      </c>
      <c r="F2176">
        <v>4</v>
      </c>
      <c r="G2176" t="b">
        <f>INDEX(key!$AT$4:$BI$7,B2176,E2176)</f>
        <v>1</v>
      </c>
      <c r="H2176" t="str">
        <f t="shared" si="198"/>
        <v>HV_SCGDMoExCZ10rNCEH</v>
      </c>
      <c r="I2176" s="9" t="s">
        <v>1799</v>
      </c>
      <c r="J2176" t="str">
        <f t="shared" si="199"/>
        <v>HV_SCGDMoExCZ10</v>
      </c>
      <c r="K2176" s="9" t="s">
        <v>1662</v>
      </c>
      <c r="L2176" s="9" t="s">
        <v>45</v>
      </c>
      <c r="M2176" s="9" t="str">
        <f>INDEX(key!$AS$4:$AS$7,B2176)</f>
        <v>SCG</v>
      </c>
      <c r="N2176" s="9" t="str">
        <f>INDEX(key!$I$3:$I$5,C2176)</f>
        <v>DMo</v>
      </c>
      <c r="O2176" s="9" t="str">
        <f>INDEX(key!$F$9:$F$10,D2176)</f>
        <v>Ex</v>
      </c>
      <c r="P2176" s="9" t="str">
        <f>INDEX(key!$AT$3:$BI$3,E2176)</f>
        <v>CZ10</v>
      </c>
      <c r="Q2176" s="9" t="str">
        <f>INDEX('HVACwts Src'!$D$7:$I$7,F2176)</f>
        <v>rNCEH</v>
      </c>
      <c r="R2176" s="36">
        <f>IF(G2176,INDEX('HVACwts Src'!$D$11:$U$164,(B2176-1)*39+(D2176-1)*19+E2176,(C2176-1)*6+F2176),0)</f>
        <v>53.295000000000073</v>
      </c>
      <c r="T2176" t="str">
        <f t="shared" si="200"/>
        <v>HV_SCGDMoExCZ10</v>
      </c>
      <c r="U2176" t="str">
        <f t="shared" si="201"/>
        <v>rNCEH</v>
      </c>
      <c r="V2176" s="36">
        <f t="shared" si="202"/>
        <v>53.295000000000073</v>
      </c>
    </row>
    <row r="2177" spans="1:22" x14ac:dyDescent="0.25">
      <c r="A2177" s="86">
        <f t="shared" si="203"/>
        <v>2171</v>
      </c>
      <c r="B2177">
        <v>4</v>
      </c>
      <c r="C2177">
        <v>3</v>
      </c>
      <c r="D2177">
        <v>1</v>
      </c>
      <c r="E2177">
        <v>10</v>
      </c>
      <c r="F2177">
        <v>5</v>
      </c>
      <c r="G2177" t="b">
        <f>INDEX(key!$AT$4:$BI$7,B2177,E2177)</f>
        <v>1</v>
      </c>
      <c r="H2177" t="str">
        <f t="shared" si="198"/>
        <v>HV_SCGDMoExCZ10rDXOH</v>
      </c>
      <c r="I2177" s="9" t="s">
        <v>1799</v>
      </c>
      <c r="J2177" t="str">
        <f t="shared" si="199"/>
        <v>HV_SCGDMoExCZ10</v>
      </c>
      <c r="K2177" s="9" t="s">
        <v>1662</v>
      </c>
      <c r="L2177" s="9" t="s">
        <v>45</v>
      </c>
      <c r="M2177" s="9" t="str">
        <f>INDEX(key!$AS$4:$AS$7,B2177)</f>
        <v>SCG</v>
      </c>
      <c r="N2177" s="9" t="str">
        <f>INDEX(key!$I$3:$I$5,C2177)</f>
        <v>DMo</v>
      </c>
      <c r="O2177" s="9" t="str">
        <f>INDEX(key!$F$9:$F$10,D2177)</f>
        <v>Ex</v>
      </c>
      <c r="P2177" s="9" t="str">
        <f>INDEX(key!$AT$3:$BI$3,E2177)</f>
        <v>CZ10</v>
      </c>
      <c r="Q2177" s="9" t="str">
        <f>INDEX('HVACwts Src'!$D$7:$I$7,F2177)</f>
        <v>rDXOH</v>
      </c>
      <c r="R2177" s="36">
        <f>IF(G2177,INDEX('HVACwts Src'!$D$11:$U$164,(B2177-1)*39+(D2177-1)*19+E2177,(C2177-1)*6+F2177),0)</f>
        <v>3395.3960600000005</v>
      </c>
      <c r="T2177" t="str">
        <f t="shared" si="200"/>
        <v>HV_SCGDMoExCZ10</v>
      </c>
      <c r="U2177" t="str">
        <f t="shared" si="201"/>
        <v>rDXOH</v>
      </c>
      <c r="V2177" s="36">
        <f t="shared" si="202"/>
        <v>3395.3960600000005</v>
      </c>
    </row>
    <row r="2178" spans="1:22" x14ac:dyDescent="0.25">
      <c r="A2178" s="86">
        <f t="shared" si="203"/>
        <v>2172</v>
      </c>
      <c r="B2178">
        <v>4</v>
      </c>
      <c r="C2178">
        <v>3</v>
      </c>
      <c r="D2178">
        <v>1</v>
      </c>
      <c r="E2178">
        <v>10</v>
      </c>
      <c r="F2178">
        <v>6</v>
      </c>
      <c r="G2178" t="b">
        <f>INDEX(key!$AT$4:$BI$7,B2178,E2178)</f>
        <v>1</v>
      </c>
      <c r="H2178" t="str">
        <f t="shared" si="198"/>
        <v>HV_SCGDMoExCZ10rNCOH</v>
      </c>
      <c r="I2178" s="9" t="s">
        <v>1799</v>
      </c>
      <c r="J2178" t="str">
        <f t="shared" si="199"/>
        <v>HV_SCGDMoExCZ10</v>
      </c>
      <c r="K2178" s="9" t="s">
        <v>1662</v>
      </c>
      <c r="L2178" s="9" t="s">
        <v>45</v>
      </c>
      <c r="M2178" s="9" t="str">
        <f>INDEX(key!$AS$4:$AS$7,B2178)</f>
        <v>SCG</v>
      </c>
      <c r="N2178" s="9" t="str">
        <f>INDEX(key!$I$3:$I$5,C2178)</f>
        <v>DMo</v>
      </c>
      <c r="O2178" s="9" t="str">
        <f>INDEX(key!$F$9:$F$10,D2178)</f>
        <v>Ex</v>
      </c>
      <c r="P2178" s="9" t="str">
        <f>INDEX(key!$AT$3:$BI$3,E2178)</f>
        <v>CZ10</v>
      </c>
      <c r="Q2178" s="9" t="str">
        <f>INDEX('HVACwts Src'!$D$7:$I$7,F2178)</f>
        <v>rNCOH</v>
      </c>
      <c r="R2178" s="36">
        <f>IF(G2178,INDEX('HVACwts Src'!$D$11:$U$164,(B2178-1)*39+(D2178-1)*19+E2178,(C2178-1)*6+F2178),0)</f>
        <v>90.601500000000129</v>
      </c>
      <c r="T2178" t="str">
        <f t="shared" si="200"/>
        <v>HV_SCGDMoExCZ10</v>
      </c>
      <c r="U2178" t="str">
        <f t="shared" si="201"/>
        <v>rNCOH</v>
      </c>
      <c r="V2178" s="36">
        <f t="shared" si="202"/>
        <v>90.601500000000129</v>
      </c>
    </row>
    <row r="2179" spans="1:22" x14ac:dyDescent="0.25">
      <c r="A2179" s="86">
        <f t="shared" si="203"/>
        <v>2173</v>
      </c>
      <c r="B2179">
        <v>4</v>
      </c>
      <c r="C2179">
        <v>3</v>
      </c>
      <c r="D2179">
        <v>1</v>
      </c>
      <c r="E2179">
        <v>11</v>
      </c>
      <c r="F2179">
        <v>1</v>
      </c>
      <c r="G2179" t="b">
        <f>INDEX(key!$AT$4:$BI$7,B2179,E2179)</f>
        <v>0</v>
      </c>
      <c r="H2179" t="str">
        <f t="shared" si="198"/>
        <v>HV_SCGDMoExCZ11rDXGF</v>
      </c>
      <c r="I2179" s="9" t="s">
        <v>1799</v>
      </c>
      <c r="J2179" t="str">
        <f t="shared" si="199"/>
        <v>HV_SCGDMoExCZ11</v>
      </c>
      <c r="K2179" s="9" t="s">
        <v>1662</v>
      </c>
      <c r="L2179" s="9" t="s">
        <v>45</v>
      </c>
      <c r="M2179" s="9" t="str">
        <f>INDEX(key!$AS$4:$AS$7,B2179)</f>
        <v>SCG</v>
      </c>
      <c r="N2179" s="9" t="str">
        <f>INDEX(key!$I$3:$I$5,C2179)</f>
        <v>DMo</v>
      </c>
      <c r="O2179" s="9" t="str">
        <f>INDEX(key!$F$9:$F$10,D2179)</f>
        <v>Ex</v>
      </c>
      <c r="P2179" s="9" t="str">
        <f>INDEX(key!$AT$3:$BI$3,E2179)</f>
        <v>CZ11</v>
      </c>
      <c r="Q2179" s="9" t="str">
        <f>INDEX('HVACwts Src'!$D$7:$I$7,F2179)</f>
        <v>rDXGF</v>
      </c>
      <c r="R2179" s="36">
        <f>IF(G2179,INDEX('HVACwts Src'!$D$11:$U$164,(B2179-1)*39+(D2179-1)*19+E2179,(C2179-1)*6+F2179),0)</f>
        <v>0</v>
      </c>
      <c r="T2179" t="str">
        <f t="shared" si="200"/>
        <v>HV_SCGDMoExCZ11</v>
      </c>
      <c r="U2179" t="str">
        <f t="shared" si="201"/>
        <v>rDXGF</v>
      </c>
      <c r="V2179" s="36">
        <f t="shared" si="202"/>
        <v>0</v>
      </c>
    </row>
    <row r="2180" spans="1:22" x14ac:dyDescent="0.25">
      <c r="A2180" s="86">
        <f t="shared" si="203"/>
        <v>2174</v>
      </c>
      <c r="B2180">
        <v>4</v>
      </c>
      <c r="C2180">
        <v>3</v>
      </c>
      <c r="D2180">
        <v>1</v>
      </c>
      <c r="E2180">
        <v>11</v>
      </c>
      <c r="F2180">
        <v>2</v>
      </c>
      <c r="G2180" t="b">
        <f>INDEX(key!$AT$4:$BI$7,B2180,E2180)</f>
        <v>0</v>
      </c>
      <c r="H2180" t="str">
        <f t="shared" si="198"/>
        <v>HV_SCGDMoExCZ11rNCGF</v>
      </c>
      <c r="I2180" s="9" t="s">
        <v>1799</v>
      </c>
      <c r="J2180" t="str">
        <f t="shared" si="199"/>
        <v>HV_SCGDMoExCZ11</v>
      </c>
      <c r="K2180" s="9" t="s">
        <v>1662</v>
      </c>
      <c r="L2180" s="9" t="s">
        <v>45</v>
      </c>
      <c r="M2180" s="9" t="str">
        <f>INDEX(key!$AS$4:$AS$7,B2180)</f>
        <v>SCG</v>
      </c>
      <c r="N2180" s="9" t="str">
        <f>INDEX(key!$I$3:$I$5,C2180)</f>
        <v>DMo</v>
      </c>
      <c r="O2180" s="9" t="str">
        <f>INDEX(key!$F$9:$F$10,D2180)</f>
        <v>Ex</v>
      </c>
      <c r="P2180" s="9" t="str">
        <f>INDEX(key!$AT$3:$BI$3,E2180)</f>
        <v>CZ11</v>
      </c>
      <c r="Q2180" s="9" t="str">
        <f>INDEX('HVACwts Src'!$D$7:$I$7,F2180)</f>
        <v>rNCGF</v>
      </c>
      <c r="R2180" s="36">
        <f>IF(G2180,INDEX('HVACwts Src'!$D$11:$U$164,(B2180-1)*39+(D2180-1)*19+E2180,(C2180-1)*6+F2180),0)</f>
        <v>0</v>
      </c>
      <c r="T2180" t="str">
        <f t="shared" si="200"/>
        <v>HV_SCGDMoExCZ11</v>
      </c>
      <c r="U2180" t="str">
        <f t="shared" si="201"/>
        <v>rNCGF</v>
      </c>
      <c r="V2180" s="36">
        <f t="shared" si="202"/>
        <v>0</v>
      </c>
    </row>
    <row r="2181" spans="1:22" x14ac:dyDescent="0.25">
      <c r="A2181" s="86">
        <f t="shared" si="203"/>
        <v>2175</v>
      </c>
      <c r="B2181">
        <v>4</v>
      </c>
      <c r="C2181">
        <v>3</v>
      </c>
      <c r="D2181">
        <v>1</v>
      </c>
      <c r="E2181">
        <v>11</v>
      </c>
      <c r="F2181">
        <v>3</v>
      </c>
      <c r="G2181" t="b">
        <f>INDEX(key!$AT$4:$BI$7,B2181,E2181)</f>
        <v>0</v>
      </c>
      <c r="H2181" t="str">
        <f t="shared" si="198"/>
        <v>HV_SCGDMoExCZ11rDXHP</v>
      </c>
      <c r="I2181" s="9" t="s">
        <v>1799</v>
      </c>
      <c r="J2181" t="str">
        <f t="shared" si="199"/>
        <v>HV_SCGDMoExCZ11</v>
      </c>
      <c r="K2181" s="9" t="s">
        <v>1662</v>
      </c>
      <c r="L2181" s="9" t="s">
        <v>45</v>
      </c>
      <c r="M2181" s="9" t="str">
        <f>INDEX(key!$AS$4:$AS$7,B2181)</f>
        <v>SCG</v>
      </c>
      <c r="N2181" s="9" t="str">
        <f>INDEX(key!$I$3:$I$5,C2181)</f>
        <v>DMo</v>
      </c>
      <c r="O2181" s="9" t="str">
        <f>INDEX(key!$F$9:$F$10,D2181)</f>
        <v>Ex</v>
      </c>
      <c r="P2181" s="9" t="str">
        <f>INDEX(key!$AT$3:$BI$3,E2181)</f>
        <v>CZ11</v>
      </c>
      <c r="Q2181" s="9" t="str">
        <f>INDEX('HVACwts Src'!$D$7:$I$7,F2181)</f>
        <v>rDXHP</v>
      </c>
      <c r="R2181" s="36">
        <f>IF(G2181,INDEX('HVACwts Src'!$D$11:$U$164,(B2181-1)*39+(D2181-1)*19+E2181,(C2181-1)*6+F2181),0)</f>
        <v>0</v>
      </c>
      <c r="T2181" t="str">
        <f t="shared" si="200"/>
        <v>HV_SCGDMoExCZ11</v>
      </c>
      <c r="U2181" t="str">
        <f t="shared" si="201"/>
        <v>rDXHP</v>
      </c>
      <c r="V2181" s="36">
        <f t="shared" si="202"/>
        <v>0</v>
      </c>
    </row>
    <row r="2182" spans="1:22" x14ac:dyDescent="0.25">
      <c r="A2182" s="86">
        <f t="shared" si="203"/>
        <v>2176</v>
      </c>
      <c r="B2182">
        <v>4</v>
      </c>
      <c r="C2182">
        <v>3</v>
      </c>
      <c r="D2182">
        <v>1</v>
      </c>
      <c r="E2182">
        <v>11</v>
      </c>
      <c r="F2182">
        <v>4</v>
      </c>
      <c r="G2182" t="b">
        <f>INDEX(key!$AT$4:$BI$7,B2182,E2182)</f>
        <v>0</v>
      </c>
      <c r="H2182" t="str">
        <f t="shared" si="198"/>
        <v>HV_SCGDMoExCZ11rNCEH</v>
      </c>
      <c r="I2182" s="9" t="s">
        <v>1799</v>
      </c>
      <c r="J2182" t="str">
        <f t="shared" si="199"/>
        <v>HV_SCGDMoExCZ11</v>
      </c>
      <c r="K2182" s="9" t="s">
        <v>1662</v>
      </c>
      <c r="L2182" s="9" t="s">
        <v>45</v>
      </c>
      <c r="M2182" s="9" t="str">
        <f>INDEX(key!$AS$4:$AS$7,B2182)</f>
        <v>SCG</v>
      </c>
      <c r="N2182" s="9" t="str">
        <f>INDEX(key!$I$3:$I$5,C2182)</f>
        <v>DMo</v>
      </c>
      <c r="O2182" s="9" t="str">
        <f>INDEX(key!$F$9:$F$10,D2182)</f>
        <v>Ex</v>
      </c>
      <c r="P2182" s="9" t="str">
        <f>INDEX(key!$AT$3:$BI$3,E2182)</f>
        <v>CZ11</v>
      </c>
      <c r="Q2182" s="9" t="str">
        <f>INDEX('HVACwts Src'!$D$7:$I$7,F2182)</f>
        <v>rNCEH</v>
      </c>
      <c r="R2182" s="36">
        <f>IF(G2182,INDEX('HVACwts Src'!$D$11:$U$164,(B2182-1)*39+(D2182-1)*19+E2182,(C2182-1)*6+F2182),0)</f>
        <v>0</v>
      </c>
      <c r="T2182" t="str">
        <f t="shared" si="200"/>
        <v>HV_SCGDMoExCZ11</v>
      </c>
      <c r="U2182" t="str">
        <f t="shared" si="201"/>
        <v>rNCEH</v>
      </c>
      <c r="V2182" s="36">
        <f t="shared" si="202"/>
        <v>0</v>
      </c>
    </row>
    <row r="2183" spans="1:22" x14ac:dyDescent="0.25">
      <c r="A2183" s="86">
        <f t="shared" si="203"/>
        <v>2177</v>
      </c>
      <c r="B2183">
        <v>4</v>
      </c>
      <c r="C2183">
        <v>3</v>
      </c>
      <c r="D2183">
        <v>1</v>
      </c>
      <c r="E2183">
        <v>11</v>
      </c>
      <c r="F2183">
        <v>5</v>
      </c>
      <c r="G2183" t="b">
        <f>INDEX(key!$AT$4:$BI$7,B2183,E2183)</f>
        <v>0</v>
      </c>
      <c r="H2183" t="str">
        <f t="shared" ref="H2183:H2246" si="204">+J2183&amp;Q2183</f>
        <v>HV_SCGDMoExCZ11rDXOH</v>
      </c>
      <c r="I2183" s="9" t="s">
        <v>1799</v>
      </c>
      <c r="J2183" t="str">
        <f t="shared" ref="J2183:J2246" si="205">"HV_"&amp;M2183&amp;N2183&amp;O2183&amp;P2183</f>
        <v>HV_SCGDMoExCZ11</v>
      </c>
      <c r="K2183" s="9" t="s">
        <v>1662</v>
      </c>
      <c r="L2183" s="9" t="s">
        <v>45</v>
      </c>
      <c r="M2183" s="9" t="str">
        <f>INDEX(key!$AS$4:$AS$7,B2183)</f>
        <v>SCG</v>
      </c>
      <c r="N2183" s="9" t="str">
        <f>INDEX(key!$I$3:$I$5,C2183)</f>
        <v>DMo</v>
      </c>
      <c r="O2183" s="9" t="str">
        <f>INDEX(key!$F$9:$F$10,D2183)</f>
        <v>Ex</v>
      </c>
      <c r="P2183" s="9" t="str">
        <f>INDEX(key!$AT$3:$BI$3,E2183)</f>
        <v>CZ11</v>
      </c>
      <c r="Q2183" s="9" t="str">
        <f>INDEX('HVACwts Src'!$D$7:$I$7,F2183)</f>
        <v>rDXOH</v>
      </c>
      <c r="R2183" s="36">
        <f>IF(G2183,INDEX('HVACwts Src'!$D$11:$U$164,(B2183-1)*39+(D2183-1)*19+E2183,(C2183-1)*6+F2183),0)</f>
        <v>0</v>
      </c>
      <c r="T2183" t="str">
        <f t="shared" si="200"/>
        <v>HV_SCGDMoExCZ11</v>
      </c>
      <c r="U2183" t="str">
        <f t="shared" si="201"/>
        <v>rDXOH</v>
      </c>
      <c r="V2183" s="36">
        <f t="shared" si="202"/>
        <v>0</v>
      </c>
    </row>
    <row r="2184" spans="1:22" x14ac:dyDescent="0.25">
      <c r="A2184" s="86">
        <f t="shared" si="203"/>
        <v>2178</v>
      </c>
      <c r="B2184">
        <v>4</v>
      </c>
      <c r="C2184">
        <v>3</v>
      </c>
      <c r="D2184">
        <v>1</v>
      </c>
      <c r="E2184">
        <v>11</v>
      </c>
      <c r="F2184">
        <v>6</v>
      </c>
      <c r="G2184" t="b">
        <f>INDEX(key!$AT$4:$BI$7,B2184,E2184)</f>
        <v>0</v>
      </c>
      <c r="H2184" t="str">
        <f t="shared" si="204"/>
        <v>HV_SCGDMoExCZ11rNCOH</v>
      </c>
      <c r="I2184" s="9" t="s">
        <v>1799</v>
      </c>
      <c r="J2184" t="str">
        <f t="shared" si="205"/>
        <v>HV_SCGDMoExCZ11</v>
      </c>
      <c r="K2184" s="9" t="s">
        <v>1662</v>
      </c>
      <c r="L2184" s="9" t="s">
        <v>45</v>
      </c>
      <c r="M2184" s="9" t="str">
        <f>INDEX(key!$AS$4:$AS$7,B2184)</f>
        <v>SCG</v>
      </c>
      <c r="N2184" s="9" t="str">
        <f>INDEX(key!$I$3:$I$5,C2184)</f>
        <v>DMo</v>
      </c>
      <c r="O2184" s="9" t="str">
        <f>INDEX(key!$F$9:$F$10,D2184)</f>
        <v>Ex</v>
      </c>
      <c r="P2184" s="9" t="str">
        <f>INDEX(key!$AT$3:$BI$3,E2184)</f>
        <v>CZ11</v>
      </c>
      <c r="Q2184" s="9" t="str">
        <f>INDEX('HVACwts Src'!$D$7:$I$7,F2184)</f>
        <v>rNCOH</v>
      </c>
      <c r="R2184" s="36">
        <f>IF(G2184,INDEX('HVACwts Src'!$D$11:$U$164,(B2184-1)*39+(D2184-1)*19+E2184,(C2184-1)*6+F2184),0)</f>
        <v>0</v>
      </c>
      <c r="T2184" t="str">
        <f t="shared" ref="T2184:T2247" si="206">+J2184</f>
        <v>HV_SCGDMoExCZ11</v>
      </c>
      <c r="U2184" t="str">
        <f t="shared" ref="U2184:U2247" si="207">+Q2184</f>
        <v>rNCOH</v>
      </c>
      <c r="V2184" s="36">
        <f t="shared" ref="V2184:V2247" si="208">+R2184</f>
        <v>0</v>
      </c>
    </row>
    <row r="2185" spans="1:22" x14ac:dyDescent="0.25">
      <c r="A2185" s="86">
        <f t="shared" ref="A2185:A2248" si="209">+A2184+1</f>
        <v>2179</v>
      </c>
      <c r="B2185">
        <v>4</v>
      </c>
      <c r="C2185">
        <v>3</v>
      </c>
      <c r="D2185">
        <v>1</v>
      </c>
      <c r="E2185">
        <v>12</v>
      </c>
      <c r="F2185">
        <v>1</v>
      </c>
      <c r="G2185" t="b">
        <f>INDEX(key!$AT$4:$BI$7,B2185,E2185)</f>
        <v>0</v>
      </c>
      <c r="H2185" t="str">
        <f t="shared" si="204"/>
        <v>HV_SCGDMoExCZ12rDXGF</v>
      </c>
      <c r="I2185" s="9" t="s">
        <v>1799</v>
      </c>
      <c r="J2185" t="str">
        <f t="shared" si="205"/>
        <v>HV_SCGDMoExCZ12</v>
      </c>
      <c r="K2185" s="9" t="s">
        <v>1662</v>
      </c>
      <c r="L2185" s="9" t="s">
        <v>45</v>
      </c>
      <c r="M2185" s="9" t="str">
        <f>INDEX(key!$AS$4:$AS$7,B2185)</f>
        <v>SCG</v>
      </c>
      <c r="N2185" s="9" t="str">
        <f>INDEX(key!$I$3:$I$5,C2185)</f>
        <v>DMo</v>
      </c>
      <c r="O2185" s="9" t="str">
        <f>INDEX(key!$F$9:$F$10,D2185)</f>
        <v>Ex</v>
      </c>
      <c r="P2185" s="9" t="str">
        <f>INDEX(key!$AT$3:$BI$3,E2185)</f>
        <v>CZ12</v>
      </c>
      <c r="Q2185" s="9" t="str">
        <f>INDEX('HVACwts Src'!$D$7:$I$7,F2185)</f>
        <v>rDXGF</v>
      </c>
      <c r="R2185" s="36">
        <f>IF(G2185,INDEX('HVACwts Src'!$D$11:$U$164,(B2185-1)*39+(D2185-1)*19+E2185,(C2185-1)*6+F2185),0)</f>
        <v>0</v>
      </c>
      <c r="T2185" t="str">
        <f t="shared" si="206"/>
        <v>HV_SCGDMoExCZ12</v>
      </c>
      <c r="U2185" t="str">
        <f t="shared" si="207"/>
        <v>rDXGF</v>
      </c>
      <c r="V2185" s="36">
        <f t="shared" si="208"/>
        <v>0</v>
      </c>
    </row>
    <row r="2186" spans="1:22" x14ac:dyDescent="0.25">
      <c r="A2186" s="86">
        <f t="shared" si="209"/>
        <v>2180</v>
      </c>
      <c r="B2186">
        <v>4</v>
      </c>
      <c r="C2186">
        <v>3</v>
      </c>
      <c r="D2186">
        <v>1</v>
      </c>
      <c r="E2186">
        <v>12</v>
      </c>
      <c r="F2186">
        <v>2</v>
      </c>
      <c r="G2186" t="b">
        <f>INDEX(key!$AT$4:$BI$7,B2186,E2186)</f>
        <v>0</v>
      </c>
      <c r="H2186" t="str">
        <f t="shared" si="204"/>
        <v>HV_SCGDMoExCZ12rNCGF</v>
      </c>
      <c r="I2186" s="9" t="s">
        <v>1799</v>
      </c>
      <c r="J2186" t="str">
        <f t="shared" si="205"/>
        <v>HV_SCGDMoExCZ12</v>
      </c>
      <c r="K2186" s="9" t="s">
        <v>1662</v>
      </c>
      <c r="L2186" s="9" t="s">
        <v>45</v>
      </c>
      <c r="M2186" s="9" t="str">
        <f>INDEX(key!$AS$4:$AS$7,B2186)</f>
        <v>SCG</v>
      </c>
      <c r="N2186" s="9" t="str">
        <f>INDEX(key!$I$3:$I$5,C2186)</f>
        <v>DMo</v>
      </c>
      <c r="O2186" s="9" t="str">
        <f>INDEX(key!$F$9:$F$10,D2186)</f>
        <v>Ex</v>
      </c>
      <c r="P2186" s="9" t="str">
        <f>INDEX(key!$AT$3:$BI$3,E2186)</f>
        <v>CZ12</v>
      </c>
      <c r="Q2186" s="9" t="str">
        <f>INDEX('HVACwts Src'!$D$7:$I$7,F2186)</f>
        <v>rNCGF</v>
      </c>
      <c r="R2186" s="36">
        <f>IF(G2186,INDEX('HVACwts Src'!$D$11:$U$164,(B2186-1)*39+(D2186-1)*19+E2186,(C2186-1)*6+F2186),0)</f>
        <v>0</v>
      </c>
      <c r="T2186" t="str">
        <f t="shared" si="206"/>
        <v>HV_SCGDMoExCZ12</v>
      </c>
      <c r="U2186" t="str">
        <f t="shared" si="207"/>
        <v>rNCGF</v>
      </c>
      <c r="V2186" s="36">
        <f t="shared" si="208"/>
        <v>0</v>
      </c>
    </row>
    <row r="2187" spans="1:22" x14ac:dyDescent="0.25">
      <c r="A2187" s="86">
        <f t="shared" si="209"/>
        <v>2181</v>
      </c>
      <c r="B2187">
        <v>4</v>
      </c>
      <c r="C2187">
        <v>3</v>
      </c>
      <c r="D2187">
        <v>1</v>
      </c>
      <c r="E2187">
        <v>12</v>
      </c>
      <c r="F2187">
        <v>3</v>
      </c>
      <c r="G2187" t="b">
        <f>INDEX(key!$AT$4:$BI$7,B2187,E2187)</f>
        <v>0</v>
      </c>
      <c r="H2187" t="str">
        <f t="shared" si="204"/>
        <v>HV_SCGDMoExCZ12rDXHP</v>
      </c>
      <c r="I2187" s="9" t="s">
        <v>1799</v>
      </c>
      <c r="J2187" t="str">
        <f t="shared" si="205"/>
        <v>HV_SCGDMoExCZ12</v>
      </c>
      <c r="K2187" s="9" t="s">
        <v>1662</v>
      </c>
      <c r="L2187" s="9" t="s">
        <v>45</v>
      </c>
      <c r="M2187" s="9" t="str">
        <f>INDEX(key!$AS$4:$AS$7,B2187)</f>
        <v>SCG</v>
      </c>
      <c r="N2187" s="9" t="str">
        <f>INDEX(key!$I$3:$I$5,C2187)</f>
        <v>DMo</v>
      </c>
      <c r="O2187" s="9" t="str">
        <f>INDEX(key!$F$9:$F$10,D2187)</f>
        <v>Ex</v>
      </c>
      <c r="P2187" s="9" t="str">
        <f>INDEX(key!$AT$3:$BI$3,E2187)</f>
        <v>CZ12</v>
      </c>
      <c r="Q2187" s="9" t="str">
        <f>INDEX('HVACwts Src'!$D$7:$I$7,F2187)</f>
        <v>rDXHP</v>
      </c>
      <c r="R2187" s="36">
        <f>IF(G2187,INDEX('HVACwts Src'!$D$11:$U$164,(B2187-1)*39+(D2187-1)*19+E2187,(C2187-1)*6+F2187),0)</f>
        <v>0</v>
      </c>
      <c r="T2187" t="str">
        <f t="shared" si="206"/>
        <v>HV_SCGDMoExCZ12</v>
      </c>
      <c r="U2187" t="str">
        <f t="shared" si="207"/>
        <v>rDXHP</v>
      </c>
      <c r="V2187" s="36">
        <f t="shared" si="208"/>
        <v>0</v>
      </c>
    </row>
    <row r="2188" spans="1:22" x14ac:dyDescent="0.25">
      <c r="A2188" s="86">
        <f t="shared" si="209"/>
        <v>2182</v>
      </c>
      <c r="B2188">
        <v>4</v>
      </c>
      <c r="C2188">
        <v>3</v>
      </c>
      <c r="D2188">
        <v>1</v>
      </c>
      <c r="E2188">
        <v>12</v>
      </c>
      <c r="F2188">
        <v>4</v>
      </c>
      <c r="G2188" t="b">
        <f>INDEX(key!$AT$4:$BI$7,B2188,E2188)</f>
        <v>0</v>
      </c>
      <c r="H2188" t="str">
        <f t="shared" si="204"/>
        <v>HV_SCGDMoExCZ12rNCEH</v>
      </c>
      <c r="I2188" s="9" t="s">
        <v>1799</v>
      </c>
      <c r="J2188" t="str">
        <f t="shared" si="205"/>
        <v>HV_SCGDMoExCZ12</v>
      </c>
      <c r="K2188" s="9" t="s">
        <v>1662</v>
      </c>
      <c r="L2188" s="9" t="s">
        <v>45</v>
      </c>
      <c r="M2188" s="9" t="str">
        <f>INDEX(key!$AS$4:$AS$7,B2188)</f>
        <v>SCG</v>
      </c>
      <c r="N2188" s="9" t="str">
        <f>INDEX(key!$I$3:$I$5,C2188)</f>
        <v>DMo</v>
      </c>
      <c r="O2188" s="9" t="str">
        <f>INDEX(key!$F$9:$F$10,D2188)</f>
        <v>Ex</v>
      </c>
      <c r="P2188" s="9" t="str">
        <f>INDEX(key!$AT$3:$BI$3,E2188)</f>
        <v>CZ12</v>
      </c>
      <c r="Q2188" s="9" t="str">
        <f>INDEX('HVACwts Src'!$D$7:$I$7,F2188)</f>
        <v>rNCEH</v>
      </c>
      <c r="R2188" s="36">
        <f>IF(G2188,INDEX('HVACwts Src'!$D$11:$U$164,(B2188-1)*39+(D2188-1)*19+E2188,(C2188-1)*6+F2188),0)</f>
        <v>0</v>
      </c>
      <c r="T2188" t="str">
        <f t="shared" si="206"/>
        <v>HV_SCGDMoExCZ12</v>
      </c>
      <c r="U2188" t="str">
        <f t="shared" si="207"/>
        <v>rNCEH</v>
      </c>
      <c r="V2188" s="36">
        <f t="shared" si="208"/>
        <v>0</v>
      </c>
    </row>
    <row r="2189" spans="1:22" x14ac:dyDescent="0.25">
      <c r="A2189" s="86">
        <f t="shared" si="209"/>
        <v>2183</v>
      </c>
      <c r="B2189">
        <v>4</v>
      </c>
      <c r="C2189">
        <v>3</v>
      </c>
      <c r="D2189">
        <v>1</v>
      </c>
      <c r="E2189">
        <v>12</v>
      </c>
      <c r="F2189">
        <v>5</v>
      </c>
      <c r="G2189" t="b">
        <f>INDEX(key!$AT$4:$BI$7,B2189,E2189)</f>
        <v>0</v>
      </c>
      <c r="H2189" t="str">
        <f t="shared" si="204"/>
        <v>HV_SCGDMoExCZ12rDXOH</v>
      </c>
      <c r="I2189" s="9" t="s">
        <v>1799</v>
      </c>
      <c r="J2189" t="str">
        <f t="shared" si="205"/>
        <v>HV_SCGDMoExCZ12</v>
      </c>
      <c r="K2189" s="9" t="s">
        <v>1662</v>
      </c>
      <c r="L2189" s="9" t="s">
        <v>45</v>
      </c>
      <c r="M2189" s="9" t="str">
        <f>INDEX(key!$AS$4:$AS$7,B2189)</f>
        <v>SCG</v>
      </c>
      <c r="N2189" s="9" t="str">
        <f>INDEX(key!$I$3:$I$5,C2189)</f>
        <v>DMo</v>
      </c>
      <c r="O2189" s="9" t="str">
        <f>INDEX(key!$F$9:$F$10,D2189)</f>
        <v>Ex</v>
      </c>
      <c r="P2189" s="9" t="str">
        <f>INDEX(key!$AT$3:$BI$3,E2189)</f>
        <v>CZ12</v>
      </c>
      <c r="Q2189" s="9" t="str">
        <f>INDEX('HVACwts Src'!$D$7:$I$7,F2189)</f>
        <v>rDXOH</v>
      </c>
      <c r="R2189" s="36">
        <f>IF(G2189,INDEX('HVACwts Src'!$D$11:$U$164,(B2189-1)*39+(D2189-1)*19+E2189,(C2189-1)*6+F2189),0)</f>
        <v>0</v>
      </c>
      <c r="T2189" t="str">
        <f t="shared" si="206"/>
        <v>HV_SCGDMoExCZ12</v>
      </c>
      <c r="U2189" t="str">
        <f t="shared" si="207"/>
        <v>rDXOH</v>
      </c>
      <c r="V2189" s="36">
        <f t="shared" si="208"/>
        <v>0</v>
      </c>
    </row>
    <row r="2190" spans="1:22" x14ac:dyDescent="0.25">
      <c r="A2190" s="86">
        <f t="shared" si="209"/>
        <v>2184</v>
      </c>
      <c r="B2190">
        <v>4</v>
      </c>
      <c r="C2190">
        <v>3</v>
      </c>
      <c r="D2190">
        <v>1</v>
      </c>
      <c r="E2190">
        <v>12</v>
      </c>
      <c r="F2190">
        <v>6</v>
      </c>
      <c r="G2190" t="b">
        <f>INDEX(key!$AT$4:$BI$7,B2190,E2190)</f>
        <v>0</v>
      </c>
      <c r="H2190" t="str">
        <f t="shared" si="204"/>
        <v>HV_SCGDMoExCZ12rNCOH</v>
      </c>
      <c r="I2190" s="9" t="s">
        <v>1799</v>
      </c>
      <c r="J2190" t="str">
        <f t="shared" si="205"/>
        <v>HV_SCGDMoExCZ12</v>
      </c>
      <c r="K2190" s="9" t="s">
        <v>1662</v>
      </c>
      <c r="L2190" s="9" t="s">
        <v>45</v>
      </c>
      <c r="M2190" s="9" t="str">
        <f>INDEX(key!$AS$4:$AS$7,B2190)</f>
        <v>SCG</v>
      </c>
      <c r="N2190" s="9" t="str">
        <f>INDEX(key!$I$3:$I$5,C2190)</f>
        <v>DMo</v>
      </c>
      <c r="O2190" s="9" t="str">
        <f>INDEX(key!$F$9:$F$10,D2190)</f>
        <v>Ex</v>
      </c>
      <c r="P2190" s="9" t="str">
        <f>INDEX(key!$AT$3:$BI$3,E2190)</f>
        <v>CZ12</v>
      </c>
      <c r="Q2190" s="9" t="str">
        <f>INDEX('HVACwts Src'!$D$7:$I$7,F2190)</f>
        <v>rNCOH</v>
      </c>
      <c r="R2190" s="36">
        <f>IF(G2190,INDEX('HVACwts Src'!$D$11:$U$164,(B2190-1)*39+(D2190-1)*19+E2190,(C2190-1)*6+F2190),0)</f>
        <v>0</v>
      </c>
      <c r="T2190" t="str">
        <f t="shared" si="206"/>
        <v>HV_SCGDMoExCZ12</v>
      </c>
      <c r="U2190" t="str">
        <f t="shared" si="207"/>
        <v>rNCOH</v>
      </c>
      <c r="V2190" s="36">
        <f t="shared" si="208"/>
        <v>0</v>
      </c>
    </row>
    <row r="2191" spans="1:22" x14ac:dyDescent="0.25">
      <c r="A2191" s="86">
        <f t="shared" si="209"/>
        <v>2185</v>
      </c>
      <c r="B2191">
        <v>4</v>
      </c>
      <c r="C2191">
        <v>3</v>
      </c>
      <c r="D2191">
        <v>1</v>
      </c>
      <c r="E2191">
        <v>13</v>
      </c>
      <c r="F2191">
        <v>1</v>
      </c>
      <c r="G2191" t="b">
        <f>INDEX(key!$AT$4:$BI$7,B2191,E2191)</f>
        <v>1</v>
      </c>
      <c r="H2191" t="str">
        <f t="shared" si="204"/>
        <v>HV_SCGDMoExCZ13rDXGF</v>
      </c>
      <c r="I2191" s="9" t="s">
        <v>1799</v>
      </c>
      <c r="J2191" t="str">
        <f t="shared" si="205"/>
        <v>HV_SCGDMoExCZ13</v>
      </c>
      <c r="K2191" s="9" t="s">
        <v>1662</v>
      </c>
      <c r="L2191" s="9" t="s">
        <v>45</v>
      </c>
      <c r="M2191" s="9" t="str">
        <f>INDEX(key!$AS$4:$AS$7,B2191)</f>
        <v>SCG</v>
      </c>
      <c r="N2191" s="9" t="str">
        <f>INDEX(key!$I$3:$I$5,C2191)</f>
        <v>DMo</v>
      </c>
      <c r="O2191" s="9" t="str">
        <f>INDEX(key!$F$9:$F$10,D2191)</f>
        <v>Ex</v>
      </c>
      <c r="P2191" s="9" t="str">
        <f>INDEX(key!$AT$3:$BI$3,E2191)</f>
        <v>CZ13</v>
      </c>
      <c r="Q2191" s="9" t="str">
        <f>INDEX('HVACwts Src'!$D$7:$I$7,F2191)</f>
        <v>rDXGF</v>
      </c>
      <c r="R2191" s="36">
        <f>IF(G2191,INDEX('HVACwts Src'!$D$11:$U$164,(B2191-1)*39+(D2191-1)*19+E2191,(C2191-1)*6+F2191),0)</f>
        <v>2516.9129999999996</v>
      </c>
      <c r="T2191" t="str">
        <f t="shared" si="206"/>
        <v>HV_SCGDMoExCZ13</v>
      </c>
      <c r="U2191" t="str">
        <f t="shared" si="207"/>
        <v>rDXGF</v>
      </c>
      <c r="V2191" s="36">
        <f t="shared" si="208"/>
        <v>2516.9129999999996</v>
      </c>
    </row>
    <row r="2192" spans="1:22" x14ac:dyDescent="0.25">
      <c r="A2192" s="86">
        <f t="shared" si="209"/>
        <v>2186</v>
      </c>
      <c r="B2192">
        <v>4</v>
      </c>
      <c r="C2192">
        <v>3</v>
      </c>
      <c r="D2192">
        <v>1</v>
      </c>
      <c r="E2192">
        <v>13</v>
      </c>
      <c r="F2192">
        <v>2</v>
      </c>
      <c r="G2192" t="b">
        <f>INDEX(key!$AT$4:$BI$7,B2192,E2192)</f>
        <v>1</v>
      </c>
      <c r="H2192" t="str">
        <f t="shared" si="204"/>
        <v>HV_SCGDMoExCZ13rNCGF</v>
      </c>
      <c r="I2192" s="9" t="s">
        <v>1799</v>
      </c>
      <c r="J2192" t="str">
        <f t="shared" si="205"/>
        <v>HV_SCGDMoExCZ13</v>
      </c>
      <c r="K2192" s="9" t="s">
        <v>1662</v>
      </c>
      <c r="L2192" s="9" t="s">
        <v>45</v>
      </c>
      <c r="M2192" s="9" t="str">
        <f>INDEX(key!$AS$4:$AS$7,B2192)</f>
        <v>SCG</v>
      </c>
      <c r="N2192" s="9" t="str">
        <f>INDEX(key!$I$3:$I$5,C2192)</f>
        <v>DMo</v>
      </c>
      <c r="O2192" s="9" t="str">
        <f>INDEX(key!$F$9:$F$10,D2192)</f>
        <v>Ex</v>
      </c>
      <c r="P2192" s="9" t="str">
        <f>INDEX(key!$AT$3:$BI$3,E2192)</f>
        <v>CZ13</v>
      </c>
      <c r="Q2192" s="9" t="str">
        <f>INDEX('HVACwts Src'!$D$7:$I$7,F2192)</f>
        <v>rNCGF</v>
      </c>
      <c r="R2192" s="36">
        <f>IF(G2192,INDEX('HVACwts Src'!$D$11:$U$164,(B2192-1)*39+(D2192-1)*19+E2192,(C2192-1)*6+F2192),0)</f>
        <v>0</v>
      </c>
      <c r="T2192" t="str">
        <f t="shared" si="206"/>
        <v>HV_SCGDMoExCZ13</v>
      </c>
      <c r="U2192" t="str">
        <f t="shared" si="207"/>
        <v>rNCGF</v>
      </c>
      <c r="V2192" s="36">
        <f t="shared" si="208"/>
        <v>0</v>
      </c>
    </row>
    <row r="2193" spans="1:22" x14ac:dyDescent="0.25">
      <c r="A2193" s="86">
        <f t="shared" si="209"/>
        <v>2187</v>
      </c>
      <c r="B2193">
        <v>4</v>
      </c>
      <c r="C2193">
        <v>3</v>
      </c>
      <c r="D2193">
        <v>1</v>
      </c>
      <c r="E2193">
        <v>13</v>
      </c>
      <c r="F2193">
        <v>3</v>
      </c>
      <c r="G2193" t="b">
        <f>INDEX(key!$AT$4:$BI$7,B2193,E2193)</f>
        <v>1</v>
      </c>
      <c r="H2193" t="str">
        <f t="shared" si="204"/>
        <v>HV_SCGDMoExCZ13rDXHP</v>
      </c>
      <c r="I2193" s="9" t="s">
        <v>1799</v>
      </c>
      <c r="J2193" t="str">
        <f t="shared" si="205"/>
        <v>HV_SCGDMoExCZ13</v>
      </c>
      <c r="K2193" s="9" t="s">
        <v>1662</v>
      </c>
      <c r="L2193" s="9" t="s">
        <v>45</v>
      </c>
      <c r="M2193" s="9" t="str">
        <f>INDEX(key!$AS$4:$AS$7,B2193)</f>
        <v>SCG</v>
      </c>
      <c r="N2193" s="9" t="str">
        <f>INDEX(key!$I$3:$I$5,C2193)</f>
        <v>DMo</v>
      </c>
      <c r="O2193" s="9" t="str">
        <f>INDEX(key!$F$9:$F$10,D2193)</f>
        <v>Ex</v>
      </c>
      <c r="P2193" s="9" t="str">
        <f>INDEX(key!$AT$3:$BI$3,E2193)</f>
        <v>CZ13</v>
      </c>
      <c r="Q2193" s="9" t="str">
        <f>INDEX('HVACwts Src'!$D$7:$I$7,F2193)</f>
        <v>rDXHP</v>
      </c>
      <c r="R2193" s="36">
        <f>IF(G2193,INDEX('HVACwts Src'!$D$11:$U$164,(B2193-1)*39+(D2193-1)*19+E2193,(C2193-1)*6+F2193),0)</f>
        <v>359.55899999999997</v>
      </c>
      <c r="T2193" t="str">
        <f t="shared" si="206"/>
        <v>HV_SCGDMoExCZ13</v>
      </c>
      <c r="U2193" t="str">
        <f t="shared" si="207"/>
        <v>rDXHP</v>
      </c>
      <c r="V2193" s="36">
        <f t="shared" si="208"/>
        <v>359.55899999999997</v>
      </c>
    </row>
    <row r="2194" spans="1:22" x14ac:dyDescent="0.25">
      <c r="A2194" s="86">
        <f t="shared" si="209"/>
        <v>2188</v>
      </c>
      <c r="B2194">
        <v>4</v>
      </c>
      <c r="C2194">
        <v>3</v>
      </c>
      <c r="D2194">
        <v>1</v>
      </c>
      <c r="E2194">
        <v>13</v>
      </c>
      <c r="F2194">
        <v>4</v>
      </c>
      <c r="G2194" t="b">
        <f>INDEX(key!$AT$4:$BI$7,B2194,E2194)</f>
        <v>1</v>
      </c>
      <c r="H2194" t="str">
        <f t="shared" si="204"/>
        <v>HV_SCGDMoExCZ13rNCEH</v>
      </c>
      <c r="I2194" s="9" t="s">
        <v>1799</v>
      </c>
      <c r="J2194" t="str">
        <f t="shared" si="205"/>
        <v>HV_SCGDMoExCZ13</v>
      </c>
      <c r="K2194" s="9" t="s">
        <v>1662</v>
      </c>
      <c r="L2194" s="9" t="s">
        <v>45</v>
      </c>
      <c r="M2194" s="9" t="str">
        <f>INDEX(key!$AS$4:$AS$7,B2194)</f>
        <v>SCG</v>
      </c>
      <c r="N2194" s="9" t="str">
        <f>INDEX(key!$I$3:$I$5,C2194)</f>
        <v>DMo</v>
      </c>
      <c r="O2194" s="9" t="str">
        <f>INDEX(key!$F$9:$F$10,D2194)</f>
        <v>Ex</v>
      </c>
      <c r="P2194" s="9" t="str">
        <f>INDEX(key!$AT$3:$BI$3,E2194)</f>
        <v>CZ13</v>
      </c>
      <c r="Q2194" s="9" t="str">
        <f>INDEX('HVACwts Src'!$D$7:$I$7,F2194)</f>
        <v>rNCEH</v>
      </c>
      <c r="R2194" s="36">
        <f>IF(G2194,INDEX('HVACwts Src'!$D$11:$U$164,(B2194-1)*39+(D2194-1)*19+E2194,(C2194-1)*6+F2194),0)</f>
        <v>0</v>
      </c>
      <c r="T2194" t="str">
        <f t="shared" si="206"/>
        <v>HV_SCGDMoExCZ13</v>
      </c>
      <c r="U2194" t="str">
        <f t="shared" si="207"/>
        <v>rNCEH</v>
      </c>
      <c r="V2194" s="36">
        <f t="shared" si="208"/>
        <v>0</v>
      </c>
    </row>
    <row r="2195" spans="1:22" x14ac:dyDescent="0.25">
      <c r="A2195" s="86">
        <f t="shared" si="209"/>
        <v>2189</v>
      </c>
      <c r="B2195">
        <v>4</v>
      </c>
      <c r="C2195">
        <v>3</v>
      </c>
      <c r="D2195">
        <v>1</v>
      </c>
      <c r="E2195">
        <v>13</v>
      </c>
      <c r="F2195">
        <v>5</v>
      </c>
      <c r="G2195" t="b">
        <f>INDEX(key!$AT$4:$BI$7,B2195,E2195)</f>
        <v>1</v>
      </c>
      <c r="H2195" t="str">
        <f t="shared" si="204"/>
        <v>HV_SCGDMoExCZ13rDXOH</v>
      </c>
      <c r="I2195" s="9" t="s">
        <v>1799</v>
      </c>
      <c r="J2195" t="str">
        <f t="shared" si="205"/>
        <v>HV_SCGDMoExCZ13</v>
      </c>
      <c r="K2195" s="9" t="s">
        <v>1662</v>
      </c>
      <c r="L2195" s="9" t="s">
        <v>45</v>
      </c>
      <c r="M2195" s="9" t="str">
        <f>INDEX(key!$AS$4:$AS$7,B2195)</f>
        <v>SCG</v>
      </c>
      <c r="N2195" s="9" t="str">
        <f>INDEX(key!$I$3:$I$5,C2195)</f>
        <v>DMo</v>
      </c>
      <c r="O2195" s="9" t="str">
        <f>INDEX(key!$F$9:$F$10,D2195)</f>
        <v>Ex</v>
      </c>
      <c r="P2195" s="9" t="str">
        <f>INDEX(key!$AT$3:$BI$3,E2195)</f>
        <v>CZ13</v>
      </c>
      <c r="Q2195" s="9" t="str">
        <f>INDEX('HVACwts Src'!$D$7:$I$7,F2195)</f>
        <v>rDXOH</v>
      </c>
      <c r="R2195" s="36">
        <f>IF(G2195,INDEX('HVACwts Src'!$D$11:$U$164,(B2195-1)*39+(D2195-1)*19+E2195,(C2195-1)*6+F2195),0)</f>
        <v>611.25030000000004</v>
      </c>
      <c r="T2195" t="str">
        <f t="shared" si="206"/>
        <v>HV_SCGDMoExCZ13</v>
      </c>
      <c r="U2195" t="str">
        <f t="shared" si="207"/>
        <v>rDXOH</v>
      </c>
      <c r="V2195" s="36">
        <f t="shared" si="208"/>
        <v>611.25030000000004</v>
      </c>
    </row>
    <row r="2196" spans="1:22" x14ac:dyDescent="0.25">
      <c r="A2196" s="86">
        <f t="shared" si="209"/>
        <v>2190</v>
      </c>
      <c r="B2196">
        <v>4</v>
      </c>
      <c r="C2196">
        <v>3</v>
      </c>
      <c r="D2196">
        <v>1</v>
      </c>
      <c r="E2196">
        <v>13</v>
      </c>
      <c r="F2196">
        <v>6</v>
      </c>
      <c r="G2196" t="b">
        <f>INDEX(key!$AT$4:$BI$7,B2196,E2196)</f>
        <v>1</v>
      </c>
      <c r="H2196" t="str">
        <f t="shared" si="204"/>
        <v>HV_SCGDMoExCZ13rNCOH</v>
      </c>
      <c r="I2196" s="9" t="s">
        <v>1799</v>
      </c>
      <c r="J2196" t="str">
        <f t="shared" si="205"/>
        <v>HV_SCGDMoExCZ13</v>
      </c>
      <c r="K2196" s="9" t="s">
        <v>1662</v>
      </c>
      <c r="L2196" s="9" t="s">
        <v>45</v>
      </c>
      <c r="M2196" s="9" t="str">
        <f>INDEX(key!$AS$4:$AS$7,B2196)</f>
        <v>SCG</v>
      </c>
      <c r="N2196" s="9" t="str">
        <f>INDEX(key!$I$3:$I$5,C2196)</f>
        <v>DMo</v>
      </c>
      <c r="O2196" s="9" t="str">
        <f>INDEX(key!$F$9:$F$10,D2196)</f>
        <v>Ex</v>
      </c>
      <c r="P2196" s="9" t="str">
        <f>INDEX(key!$AT$3:$BI$3,E2196)</f>
        <v>CZ13</v>
      </c>
      <c r="Q2196" s="9" t="str">
        <f>INDEX('HVACwts Src'!$D$7:$I$7,F2196)</f>
        <v>rNCOH</v>
      </c>
      <c r="R2196" s="36">
        <f>IF(G2196,INDEX('HVACwts Src'!$D$11:$U$164,(B2196-1)*39+(D2196-1)*19+E2196,(C2196-1)*6+F2196),0)</f>
        <v>0</v>
      </c>
      <c r="T2196" t="str">
        <f t="shared" si="206"/>
        <v>HV_SCGDMoExCZ13</v>
      </c>
      <c r="U2196" t="str">
        <f t="shared" si="207"/>
        <v>rNCOH</v>
      </c>
      <c r="V2196" s="36">
        <f t="shared" si="208"/>
        <v>0</v>
      </c>
    </row>
    <row r="2197" spans="1:22" x14ac:dyDescent="0.25">
      <c r="A2197" s="86">
        <f t="shared" si="209"/>
        <v>2191</v>
      </c>
      <c r="B2197">
        <v>4</v>
      </c>
      <c r="C2197">
        <v>3</v>
      </c>
      <c r="D2197">
        <v>1</v>
      </c>
      <c r="E2197">
        <v>14</v>
      </c>
      <c r="F2197">
        <v>1</v>
      </c>
      <c r="G2197" t="b">
        <f>INDEX(key!$AT$4:$BI$7,B2197,E2197)</f>
        <v>1</v>
      </c>
      <c r="H2197" t="str">
        <f t="shared" si="204"/>
        <v>HV_SCGDMoExCZ14rDXGF</v>
      </c>
      <c r="I2197" s="9" t="s">
        <v>1799</v>
      </c>
      <c r="J2197" t="str">
        <f t="shared" si="205"/>
        <v>HV_SCGDMoExCZ14</v>
      </c>
      <c r="K2197" s="9" t="s">
        <v>1662</v>
      </c>
      <c r="L2197" s="9" t="s">
        <v>45</v>
      </c>
      <c r="M2197" s="9" t="str">
        <f>INDEX(key!$AS$4:$AS$7,B2197)</f>
        <v>SCG</v>
      </c>
      <c r="N2197" s="9" t="str">
        <f>INDEX(key!$I$3:$I$5,C2197)</f>
        <v>DMo</v>
      </c>
      <c r="O2197" s="9" t="str">
        <f>INDEX(key!$F$9:$F$10,D2197)</f>
        <v>Ex</v>
      </c>
      <c r="P2197" s="9" t="str">
        <f>INDEX(key!$AT$3:$BI$3,E2197)</f>
        <v>CZ14</v>
      </c>
      <c r="Q2197" s="9" t="str">
        <f>INDEX('HVACwts Src'!$D$7:$I$7,F2197)</f>
        <v>rDXGF</v>
      </c>
      <c r="R2197" s="36">
        <f>IF(G2197,INDEX('HVACwts Src'!$D$11:$U$164,(B2197-1)*39+(D2197-1)*19+E2197,(C2197-1)*6+F2197),0)</f>
        <v>460.37599999999998</v>
      </c>
      <c r="T2197" t="str">
        <f t="shared" si="206"/>
        <v>HV_SCGDMoExCZ14</v>
      </c>
      <c r="U2197" t="str">
        <f t="shared" si="207"/>
        <v>rDXGF</v>
      </c>
      <c r="V2197" s="36">
        <f t="shared" si="208"/>
        <v>460.37599999999998</v>
      </c>
    </row>
    <row r="2198" spans="1:22" x14ac:dyDescent="0.25">
      <c r="A2198" s="86">
        <f t="shared" si="209"/>
        <v>2192</v>
      </c>
      <c r="B2198">
        <v>4</v>
      </c>
      <c r="C2198">
        <v>3</v>
      </c>
      <c r="D2198">
        <v>1</v>
      </c>
      <c r="E2198">
        <v>14</v>
      </c>
      <c r="F2198">
        <v>2</v>
      </c>
      <c r="G2198" t="b">
        <f>INDEX(key!$AT$4:$BI$7,B2198,E2198)</f>
        <v>1</v>
      </c>
      <c r="H2198" t="str">
        <f t="shared" si="204"/>
        <v>HV_SCGDMoExCZ14rNCGF</v>
      </c>
      <c r="I2198" s="9" t="s">
        <v>1799</v>
      </c>
      <c r="J2198" t="str">
        <f t="shared" si="205"/>
        <v>HV_SCGDMoExCZ14</v>
      </c>
      <c r="K2198" s="9" t="s">
        <v>1662</v>
      </c>
      <c r="L2198" s="9" t="s">
        <v>45</v>
      </c>
      <c r="M2198" s="9" t="str">
        <f>INDEX(key!$AS$4:$AS$7,B2198)</f>
        <v>SCG</v>
      </c>
      <c r="N2198" s="9" t="str">
        <f>INDEX(key!$I$3:$I$5,C2198)</f>
        <v>DMo</v>
      </c>
      <c r="O2198" s="9" t="str">
        <f>INDEX(key!$F$9:$F$10,D2198)</f>
        <v>Ex</v>
      </c>
      <c r="P2198" s="9" t="str">
        <f>INDEX(key!$AT$3:$BI$3,E2198)</f>
        <v>CZ14</v>
      </c>
      <c r="Q2198" s="9" t="str">
        <f>INDEX('HVACwts Src'!$D$7:$I$7,F2198)</f>
        <v>rNCGF</v>
      </c>
      <c r="R2198" s="36">
        <f>IF(G2198,INDEX('HVACwts Src'!$D$11:$U$164,(B2198-1)*39+(D2198-1)*19+E2198,(C2198-1)*6+F2198),0)</f>
        <v>181.22999999999996</v>
      </c>
      <c r="T2198" t="str">
        <f t="shared" si="206"/>
        <v>HV_SCGDMoExCZ14</v>
      </c>
      <c r="U2198" t="str">
        <f t="shared" si="207"/>
        <v>rNCGF</v>
      </c>
      <c r="V2198" s="36">
        <f t="shared" si="208"/>
        <v>181.22999999999996</v>
      </c>
    </row>
    <row r="2199" spans="1:22" x14ac:dyDescent="0.25">
      <c r="A2199" s="86">
        <f t="shared" si="209"/>
        <v>2193</v>
      </c>
      <c r="B2199">
        <v>4</v>
      </c>
      <c r="C2199">
        <v>3</v>
      </c>
      <c r="D2199">
        <v>1</v>
      </c>
      <c r="E2199">
        <v>14</v>
      </c>
      <c r="F2199">
        <v>3</v>
      </c>
      <c r="G2199" t="b">
        <f>INDEX(key!$AT$4:$BI$7,B2199,E2199)</f>
        <v>1</v>
      </c>
      <c r="H2199" t="str">
        <f t="shared" si="204"/>
        <v>HV_SCGDMoExCZ14rDXHP</v>
      </c>
      <c r="I2199" s="9" t="s">
        <v>1799</v>
      </c>
      <c r="J2199" t="str">
        <f t="shared" si="205"/>
        <v>HV_SCGDMoExCZ14</v>
      </c>
      <c r="K2199" s="9" t="s">
        <v>1662</v>
      </c>
      <c r="L2199" s="9" t="s">
        <v>45</v>
      </c>
      <c r="M2199" s="9" t="str">
        <f>INDEX(key!$AS$4:$AS$7,B2199)</f>
        <v>SCG</v>
      </c>
      <c r="N2199" s="9" t="str">
        <f>INDEX(key!$I$3:$I$5,C2199)</f>
        <v>DMo</v>
      </c>
      <c r="O2199" s="9" t="str">
        <f>INDEX(key!$F$9:$F$10,D2199)</f>
        <v>Ex</v>
      </c>
      <c r="P2199" s="9" t="str">
        <f>INDEX(key!$AT$3:$BI$3,E2199)</f>
        <v>CZ14</v>
      </c>
      <c r="Q2199" s="9" t="str">
        <f>INDEX('HVACwts Src'!$D$7:$I$7,F2199)</f>
        <v>rDXHP</v>
      </c>
      <c r="R2199" s="36">
        <f>IF(G2199,INDEX('HVACwts Src'!$D$11:$U$164,(B2199-1)*39+(D2199-1)*19+E2199,(C2199-1)*6+F2199),0)</f>
        <v>65.768000000000001</v>
      </c>
      <c r="T2199" t="str">
        <f t="shared" si="206"/>
        <v>HV_SCGDMoExCZ14</v>
      </c>
      <c r="U2199" t="str">
        <f t="shared" si="207"/>
        <v>rDXHP</v>
      </c>
      <c r="V2199" s="36">
        <f t="shared" si="208"/>
        <v>65.768000000000001</v>
      </c>
    </row>
    <row r="2200" spans="1:22" x14ac:dyDescent="0.25">
      <c r="A2200" s="86">
        <f t="shared" si="209"/>
        <v>2194</v>
      </c>
      <c r="B2200">
        <v>4</v>
      </c>
      <c r="C2200">
        <v>3</v>
      </c>
      <c r="D2200">
        <v>1</v>
      </c>
      <c r="E2200">
        <v>14</v>
      </c>
      <c r="F2200">
        <v>4</v>
      </c>
      <c r="G2200" t="b">
        <f>INDEX(key!$AT$4:$BI$7,B2200,E2200)</f>
        <v>1</v>
      </c>
      <c r="H2200" t="str">
        <f t="shared" si="204"/>
        <v>HV_SCGDMoExCZ14rNCEH</v>
      </c>
      <c r="I2200" s="9" t="s">
        <v>1799</v>
      </c>
      <c r="J2200" t="str">
        <f t="shared" si="205"/>
        <v>HV_SCGDMoExCZ14</v>
      </c>
      <c r="K2200" s="9" t="s">
        <v>1662</v>
      </c>
      <c r="L2200" s="9" t="s">
        <v>45</v>
      </c>
      <c r="M2200" s="9" t="str">
        <f>INDEX(key!$AS$4:$AS$7,B2200)</f>
        <v>SCG</v>
      </c>
      <c r="N2200" s="9" t="str">
        <f>INDEX(key!$I$3:$I$5,C2200)</f>
        <v>DMo</v>
      </c>
      <c r="O2200" s="9" t="str">
        <f>INDEX(key!$F$9:$F$10,D2200)</f>
        <v>Ex</v>
      </c>
      <c r="P2200" s="9" t="str">
        <f>INDEX(key!$AT$3:$BI$3,E2200)</f>
        <v>CZ14</v>
      </c>
      <c r="Q2200" s="9" t="str">
        <f>INDEX('HVACwts Src'!$D$7:$I$7,F2200)</f>
        <v>rNCEH</v>
      </c>
      <c r="R2200" s="36">
        <f>IF(G2200,INDEX('HVACwts Src'!$D$11:$U$164,(B2200-1)*39+(D2200-1)*19+E2200,(C2200-1)*6+F2200),0)</f>
        <v>25.89</v>
      </c>
      <c r="T2200" t="str">
        <f t="shared" si="206"/>
        <v>HV_SCGDMoExCZ14</v>
      </c>
      <c r="U2200" t="str">
        <f t="shared" si="207"/>
        <v>rNCEH</v>
      </c>
      <c r="V2200" s="36">
        <f t="shared" si="208"/>
        <v>25.89</v>
      </c>
    </row>
    <row r="2201" spans="1:22" x14ac:dyDescent="0.25">
      <c r="A2201" s="86">
        <f t="shared" si="209"/>
        <v>2195</v>
      </c>
      <c r="B2201">
        <v>4</v>
      </c>
      <c r="C2201">
        <v>3</v>
      </c>
      <c r="D2201">
        <v>1</v>
      </c>
      <c r="E2201">
        <v>14</v>
      </c>
      <c r="F2201">
        <v>5</v>
      </c>
      <c r="G2201" t="b">
        <f>INDEX(key!$AT$4:$BI$7,B2201,E2201)</f>
        <v>1</v>
      </c>
      <c r="H2201" t="str">
        <f t="shared" si="204"/>
        <v>HV_SCGDMoExCZ14rDXOH</v>
      </c>
      <c r="I2201" s="9" t="s">
        <v>1799</v>
      </c>
      <c r="J2201" t="str">
        <f t="shared" si="205"/>
        <v>HV_SCGDMoExCZ14</v>
      </c>
      <c r="K2201" s="9" t="s">
        <v>1662</v>
      </c>
      <c r="L2201" s="9" t="s">
        <v>45</v>
      </c>
      <c r="M2201" s="9" t="str">
        <f>INDEX(key!$AS$4:$AS$7,B2201)</f>
        <v>SCG</v>
      </c>
      <c r="N2201" s="9" t="str">
        <f>INDEX(key!$I$3:$I$5,C2201)</f>
        <v>DMo</v>
      </c>
      <c r="O2201" s="9" t="str">
        <f>INDEX(key!$F$9:$F$10,D2201)</f>
        <v>Ex</v>
      </c>
      <c r="P2201" s="9" t="str">
        <f>INDEX(key!$AT$3:$BI$3,E2201)</f>
        <v>CZ14</v>
      </c>
      <c r="Q2201" s="9" t="str">
        <f>INDEX('HVACwts Src'!$D$7:$I$7,F2201)</f>
        <v>rDXOH</v>
      </c>
      <c r="R2201" s="36">
        <f>IF(G2201,INDEX('HVACwts Src'!$D$11:$U$164,(B2201-1)*39+(D2201-1)*19+E2201,(C2201-1)*6+F2201),0)</f>
        <v>111.80560000000001</v>
      </c>
      <c r="T2201" t="str">
        <f t="shared" si="206"/>
        <v>HV_SCGDMoExCZ14</v>
      </c>
      <c r="U2201" t="str">
        <f t="shared" si="207"/>
        <v>rDXOH</v>
      </c>
      <c r="V2201" s="36">
        <f t="shared" si="208"/>
        <v>111.80560000000001</v>
      </c>
    </row>
    <row r="2202" spans="1:22" x14ac:dyDescent="0.25">
      <c r="A2202" s="86">
        <f t="shared" si="209"/>
        <v>2196</v>
      </c>
      <c r="B2202">
        <v>4</v>
      </c>
      <c r="C2202">
        <v>3</v>
      </c>
      <c r="D2202">
        <v>1</v>
      </c>
      <c r="E2202">
        <v>14</v>
      </c>
      <c r="F2202">
        <v>6</v>
      </c>
      <c r="G2202" t="b">
        <f>INDEX(key!$AT$4:$BI$7,B2202,E2202)</f>
        <v>1</v>
      </c>
      <c r="H2202" t="str">
        <f t="shared" si="204"/>
        <v>HV_SCGDMoExCZ14rNCOH</v>
      </c>
      <c r="I2202" s="9" t="s">
        <v>1799</v>
      </c>
      <c r="J2202" t="str">
        <f t="shared" si="205"/>
        <v>HV_SCGDMoExCZ14</v>
      </c>
      <c r="K2202" s="9" t="s">
        <v>1662</v>
      </c>
      <c r="L2202" s="9" t="s">
        <v>45</v>
      </c>
      <c r="M2202" s="9" t="str">
        <f>INDEX(key!$AS$4:$AS$7,B2202)</f>
        <v>SCG</v>
      </c>
      <c r="N2202" s="9" t="str">
        <f>INDEX(key!$I$3:$I$5,C2202)</f>
        <v>DMo</v>
      </c>
      <c r="O2202" s="9" t="str">
        <f>INDEX(key!$F$9:$F$10,D2202)</f>
        <v>Ex</v>
      </c>
      <c r="P2202" s="9" t="str">
        <f>INDEX(key!$AT$3:$BI$3,E2202)</f>
        <v>CZ14</v>
      </c>
      <c r="Q2202" s="9" t="str">
        <f>INDEX('HVACwts Src'!$D$7:$I$7,F2202)</f>
        <v>rNCOH</v>
      </c>
      <c r="R2202" s="36">
        <f>IF(G2202,INDEX('HVACwts Src'!$D$11:$U$164,(B2202-1)*39+(D2202-1)*19+E2202,(C2202-1)*6+F2202),0)</f>
        <v>44.012999999999998</v>
      </c>
      <c r="T2202" t="str">
        <f t="shared" si="206"/>
        <v>HV_SCGDMoExCZ14</v>
      </c>
      <c r="U2202" t="str">
        <f t="shared" si="207"/>
        <v>rNCOH</v>
      </c>
      <c r="V2202" s="36">
        <f t="shared" si="208"/>
        <v>44.012999999999998</v>
      </c>
    </row>
    <row r="2203" spans="1:22" x14ac:dyDescent="0.25">
      <c r="A2203" s="86">
        <f t="shared" si="209"/>
        <v>2197</v>
      </c>
      <c r="B2203">
        <v>4</v>
      </c>
      <c r="C2203">
        <v>3</v>
      </c>
      <c r="D2203">
        <v>1</v>
      </c>
      <c r="E2203">
        <v>15</v>
      </c>
      <c r="F2203">
        <v>1</v>
      </c>
      <c r="G2203" t="b">
        <f>INDEX(key!$AT$4:$BI$7,B2203,E2203)</f>
        <v>1</v>
      </c>
      <c r="H2203" t="str">
        <f t="shared" si="204"/>
        <v>HV_SCGDMoExCZ15rDXGF</v>
      </c>
      <c r="I2203" s="9" t="s">
        <v>1799</v>
      </c>
      <c r="J2203" t="str">
        <f t="shared" si="205"/>
        <v>HV_SCGDMoExCZ15</v>
      </c>
      <c r="K2203" s="9" t="s">
        <v>1662</v>
      </c>
      <c r="L2203" s="9" t="s">
        <v>45</v>
      </c>
      <c r="M2203" s="9" t="str">
        <f>INDEX(key!$AS$4:$AS$7,B2203)</f>
        <v>SCG</v>
      </c>
      <c r="N2203" s="9" t="str">
        <f>INDEX(key!$I$3:$I$5,C2203)</f>
        <v>DMo</v>
      </c>
      <c r="O2203" s="9" t="str">
        <f>INDEX(key!$F$9:$F$10,D2203)</f>
        <v>Ex</v>
      </c>
      <c r="P2203" s="9" t="str">
        <f>INDEX(key!$AT$3:$BI$3,E2203)</f>
        <v>CZ15</v>
      </c>
      <c r="Q2203" s="9" t="str">
        <f>INDEX('HVACwts Src'!$D$7:$I$7,F2203)</f>
        <v>rDXGF</v>
      </c>
      <c r="R2203" s="36">
        <f>IF(G2203,INDEX('HVACwts Src'!$D$11:$U$164,(B2203-1)*39+(D2203-1)*19+E2203,(C2203-1)*6+F2203),0)</f>
        <v>1901.9041999999999</v>
      </c>
      <c r="T2203" t="str">
        <f t="shared" si="206"/>
        <v>HV_SCGDMoExCZ15</v>
      </c>
      <c r="U2203" t="str">
        <f t="shared" si="207"/>
        <v>rDXGF</v>
      </c>
      <c r="V2203" s="36">
        <f t="shared" si="208"/>
        <v>1901.9041999999999</v>
      </c>
    </row>
    <row r="2204" spans="1:22" x14ac:dyDescent="0.25">
      <c r="A2204" s="86">
        <f t="shared" si="209"/>
        <v>2198</v>
      </c>
      <c r="B2204">
        <v>4</v>
      </c>
      <c r="C2204">
        <v>3</v>
      </c>
      <c r="D2204">
        <v>1</v>
      </c>
      <c r="E2204">
        <v>15</v>
      </c>
      <c r="F2204">
        <v>2</v>
      </c>
      <c r="G2204" t="b">
        <f>INDEX(key!$AT$4:$BI$7,B2204,E2204)</f>
        <v>1</v>
      </c>
      <c r="H2204" t="str">
        <f t="shared" si="204"/>
        <v>HV_SCGDMoExCZ15rNCGF</v>
      </c>
      <c r="I2204" s="9" t="s">
        <v>1799</v>
      </c>
      <c r="J2204" t="str">
        <f t="shared" si="205"/>
        <v>HV_SCGDMoExCZ15</v>
      </c>
      <c r="K2204" s="9" t="s">
        <v>1662</v>
      </c>
      <c r="L2204" s="9" t="s">
        <v>45</v>
      </c>
      <c r="M2204" s="9" t="str">
        <f>INDEX(key!$AS$4:$AS$7,B2204)</f>
        <v>SCG</v>
      </c>
      <c r="N2204" s="9" t="str">
        <f>INDEX(key!$I$3:$I$5,C2204)</f>
        <v>DMo</v>
      </c>
      <c r="O2204" s="9" t="str">
        <f>INDEX(key!$F$9:$F$10,D2204)</f>
        <v>Ex</v>
      </c>
      <c r="P2204" s="9" t="str">
        <f>INDEX(key!$AT$3:$BI$3,E2204)</f>
        <v>CZ15</v>
      </c>
      <c r="Q2204" s="9" t="str">
        <f>INDEX('HVACwts Src'!$D$7:$I$7,F2204)</f>
        <v>rNCGF</v>
      </c>
      <c r="R2204" s="36">
        <f>IF(G2204,INDEX('HVACwts Src'!$D$11:$U$164,(B2204-1)*39+(D2204-1)*19+E2204,(C2204-1)*6+F2204),0)</f>
        <v>0</v>
      </c>
      <c r="T2204" t="str">
        <f t="shared" si="206"/>
        <v>HV_SCGDMoExCZ15</v>
      </c>
      <c r="U2204" t="str">
        <f t="shared" si="207"/>
        <v>rNCGF</v>
      </c>
      <c r="V2204" s="36">
        <f t="shared" si="208"/>
        <v>0</v>
      </c>
    </row>
    <row r="2205" spans="1:22" x14ac:dyDescent="0.25">
      <c r="A2205" s="86">
        <f t="shared" si="209"/>
        <v>2199</v>
      </c>
      <c r="B2205">
        <v>4</v>
      </c>
      <c r="C2205">
        <v>3</v>
      </c>
      <c r="D2205">
        <v>1</v>
      </c>
      <c r="E2205">
        <v>15</v>
      </c>
      <c r="F2205">
        <v>3</v>
      </c>
      <c r="G2205" t="b">
        <f>INDEX(key!$AT$4:$BI$7,B2205,E2205)</f>
        <v>1</v>
      </c>
      <c r="H2205" t="str">
        <f t="shared" si="204"/>
        <v>HV_SCGDMoExCZ15rDXHP</v>
      </c>
      <c r="I2205" s="9" t="s">
        <v>1799</v>
      </c>
      <c r="J2205" t="str">
        <f t="shared" si="205"/>
        <v>HV_SCGDMoExCZ15</v>
      </c>
      <c r="K2205" s="9" t="s">
        <v>1662</v>
      </c>
      <c r="L2205" s="9" t="s">
        <v>45</v>
      </c>
      <c r="M2205" s="9" t="str">
        <f>INDEX(key!$AS$4:$AS$7,B2205)</f>
        <v>SCG</v>
      </c>
      <c r="N2205" s="9" t="str">
        <f>INDEX(key!$I$3:$I$5,C2205)</f>
        <v>DMo</v>
      </c>
      <c r="O2205" s="9" t="str">
        <f>INDEX(key!$F$9:$F$10,D2205)</f>
        <v>Ex</v>
      </c>
      <c r="P2205" s="9" t="str">
        <f>INDEX(key!$AT$3:$BI$3,E2205)</f>
        <v>CZ15</v>
      </c>
      <c r="Q2205" s="9" t="str">
        <f>INDEX('HVACwts Src'!$D$7:$I$7,F2205)</f>
        <v>rDXHP</v>
      </c>
      <c r="R2205" s="36">
        <f>IF(G2205,INDEX('HVACwts Src'!$D$11:$U$164,(B2205-1)*39+(D2205-1)*19+E2205,(C2205-1)*6+F2205),0)</f>
        <v>271.70060000000001</v>
      </c>
      <c r="T2205" t="str">
        <f t="shared" si="206"/>
        <v>HV_SCGDMoExCZ15</v>
      </c>
      <c r="U2205" t="str">
        <f t="shared" si="207"/>
        <v>rDXHP</v>
      </c>
      <c r="V2205" s="36">
        <f t="shared" si="208"/>
        <v>271.70060000000001</v>
      </c>
    </row>
    <row r="2206" spans="1:22" x14ac:dyDescent="0.25">
      <c r="A2206" s="86">
        <f t="shared" si="209"/>
        <v>2200</v>
      </c>
      <c r="B2206">
        <v>4</v>
      </c>
      <c r="C2206">
        <v>3</v>
      </c>
      <c r="D2206">
        <v>1</v>
      </c>
      <c r="E2206">
        <v>15</v>
      </c>
      <c r="F2206">
        <v>4</v>
      </c>
      <c r="G2206" t="b">
        <f>INDEX(key!$AT$4:$BI$7,B2206,E2206)</f>
        <v>1</v>
      </c>
      <c r="H2206" t="str">
        <f t="shared" si="204"/>
        <v>HV_SCGDMoExCZ15rNCEH</v>
      </c>
      <c r="I2206" s="9" t="s">
        <v>1799</v>
      </c>
      <c r="J2206" t="str">
        <f t="shared" si="205"/>
        <v>HV_SCGDMoExCZ15</v>
      </c>
      <c r="K2206" s="9" t="s">
        <v>1662</v>
      </c>
      <c r="L2206" s="9" t="s">
        <v>45</v>
      </c>
      <c r="M2206" s="9" t="str">
        <f>INDEX(key!$AS$4:$AS$7,B2206)</f>
        <v>SCG</v>
      </c>
      <c r="N2206" s="9" t="str">
        <f>INDEX(key!$I$3:$I$5,C2206)</f>
        <v>DMo</v>
      </c>
      <c r="O2206" s="9" t="str">
        <f>INDEX(key!$F$9:$F$10,D2206)</f>
        <v>Ex</v>
      </c>
      <c r="P2206" s="9" t="str">
        <f>INDEX(key!$AT$3:$BI$3,E2206)</f>
        <v>CZ15</v>
      </c>
      <c r="Q2206" s="9" t="str">
        <f>INDEX('HVACwts Src'!$D$7:$I$7,F2206)</f>
        <v>rNCEH</v>
      </c>
      <c r="R2206" s="36">
        <f>IF(G2206,INDEX('HVACwts Src'!$D$11:$U$164,(B2206-1)*39+(D2206-1)*19+E2206,(C2206-1)*6+F2206),0)</f>
        <v>0</v>
      </c>
      <c r="T2206" t="str">
        <f t="shared" si="206"/>
        <v>HV_SCGDMoExCZ15</v>
      </c>
      <c r="U2206" t="str">
        <f t="shared" si="207"/>
        <v>rNCEH</v>
      </c>
      <c r="V2206" s="36">
        <f t="shared" si="208"/>
        <v>0</v>
      </c>
    </row>
    <row r="2207" spans="1:22" x14ac:dyDescent="0.25">
      <c r="A2207" s="86">
        <f t="shared" si="209"/>
        <v>2201</v>
      </c>
      <c r="B2207">
        <v>4</v>
      </c>
      <c r="C2207">
        <v>3</v>
      </c>
      <c r="D2207">
        <v>1</v>
      </c>
      <c r="E2207">
        <v>15</v>
      </c>
      <c r="F2207">
        <v>5</v>
      </c>
      <c r="G2207" t="b">
        <f>INDEX(key!$AT$4:$BI$7,B2207,E2207)</f>
        <v>1</v>
      </c>
      <c r="H2207" t="str">
        <f t="shared" si="204"/>
        <v>HV_SCGDMoExCZ15rDXOH</v>
      </c>
      <c r="I2207" s="9" t="s">
        <v>1799</v>
      </c>
      <c r="J2207" t="str">
        <f t="shared" si="205"/>
        <v>HV_SCGDMoExCZ15</v>
      </c>
      <c r="K2207" s="9" t="s">
        <v>1662</v>
      </c>
      <c r="L2207" s="9" t="s">
        <v>45</v>
      </c>
      <c r="M2207" s="9" t="str">
        <f>INDEX(key!$AS$4:$AS$7,B2207)</f>
        <v>SCG</v>
      </c>
      <c r="N2207" s="9" t="str">
        <f>INDEX(key!$I$3:$I$5,C2207)</f>
        <v>DMo</v>
      </c>
      <c r="O2207" s="9" t="str">
        <f>INDEX(key!$F$9:$F$10,D2207)</f>
        <v>Ex</v>
      </c>
      <c r="P2207" s="9" t="str">
        <f>INDEX(key!$AT$3:$BI$3,E2207)</f>
        <v>CZ15</v>
      </c>
      <c r="Q2207" s="9" t="str">
        <f>INDEX('HVACwts Src'!$D$7:$I$7,F2207)</f>
        <v>rDXOH</v>
      </c>
      <c r="R2207" s="36">
        <f>IF(G2207,INDEX('HVACwts Src'!$D$11:$U$164,(B2207-1)*39+(D2207-1)*19+E2207,(C2207-1)*6+F2207),0)</f>
        <v>461.89102000000003</v>
      </c>
      <c r="T2207" t="str">
        <f t="shared" si="206"/>
        <v>HV_SCGDMoExCZ15</v>
      </c>
      <c r="U2207" t="str">
        <f t="shared" si="207"/>
        <v>rDXOH</v>
      </c>
      <c r="V2207" s="36">
        <f t="shared" si="208"/>
        <v>461.89102000000003</v>
      </c>
    </row>
    <row r="2208" spans="1:22" x14ac:dyDescent="0.25">
      <c r="A2208" s="86">
        <f t="shared" si="209"/>
        <v>2202</v>
      </c>
      <c r="B2208">
        <v>4</v>
      </c>
      <c r="C2208">
        <v>3</v>
      </c>
      <c r="D2208">
        <v>1</v>
      </c>
      <c r="E2208">
        <v>15</v>
      </c>
      <c r="F2208">
        <v>6</v>
      </c>
      <c r="G2208" t="b">
        <f>INDEX(key!$AT$4:$BI$7,B2208,E2208)</f>
        <v>1</v>
      </c>
      <c r="H2208" t="str">
        <f t="shared" si="204"/>
        <v>HV_SCGDMoExCZ15rNCOH</v>
      </c>
      <c r="I2208" s="9" t="s">
        <v>1799</v>
      </c>
      <c r="J2208" t="str">
        <f t="shared" si="205"/>
        <v>HV_SCGDMoExCZ15</v>
      </c>
      <c r="K2208" s="9" t="s">
        <v>1662</v>
      </c>
      <c r="L2208" s="9" t="s">
        <v>45</v>
      </c>
      <c r="M2208" s="9" t="str">
        <f>INDEX(key!$AS$4:$AS$7,B2208)</f>
        <v>SCG</v>
      </c>
      <c r="N2208" s="9" t="str">
        <f>INDEX(key!$I$3:$I$5,C2208)</f>
        <v>DMo</v>
      </c>
      <c r="O2208" s="9" t="str">
        <f>INDEX(key!$F$9:$F$10,D2208)</f>
        <v>Ex</v>
      </c>
      <c r="P2208" s="9" t="str">
        <f>INDEX(key!$AT$3:$BI$3,E2208)</f>
        <v>CZ15</v>
      </c>
      <c r="Q2208" s="9" t="str">
        <f>INDEX('HVACwts Src'!$D$7:$I$7,F2208)</f>
        <v>rNCOH</v>
      </c>
      <c r="R2208" s="36">
        <f>IF(G2208,INDEX('HVACwts Src'!$D$11:$U$164,(B2208-1)*39+(D2208-1)*19+E2208,(C2208-1)*6+F2208),0)</f>
        <v>0</v>
      </c>
      <c r="T2208" t="str">
        <f t="shared" si="206"/>
        <v>HV_SCGDMoExCZ15</v>
      </c>
      <c r="U2208" t="str">
        <f t="shared" si="207"/>
        <v>rNCOH</v>
      </c>
      <c r="V2208" s="36">
        <f t="shared" si="208"/>
        <v>0</v>
      </c>
    </row>
    <row r="2209" spans="1:22" x14ac:dyDescent="0.25">
      <c r="A2209" s="86">
        <f t="shared" si="209"/>
        <v>2203</v>
      </c>
      <c r="B2209">
        <v>4</v>
      </c>
      <c r="C2209">
        <v>3</v>
      </c>
      <c r="D2209">
        <v>1</v>
      </c>
      <c r="E2209">
        <v>16</v>
      </c>
      <c r="F2209">
        <v>1</v>
      </c>
      <c r="G2209" t="b">
        <f>INDEX(key!$AT$4:$BI$7,B2209,E2209)</f>
        <v>1</v>
      </c>
      <c r="H2209" t="str">
        <f t="shared" si="204"/>
        <v>HV_SCGDMoExCZ16rDXGF</v>
      </c>
      <c r="I2209" s="9" t="s">
        <v>1799</v>
      </c>
      <c r="J2209" t="str">
        <f t="shared" si="205"/>
        <v>HV_SCGDMoExCZ16</v>
      </c>
      <c r="K2209" s="9" t="s">
        <v>1662</v>
      </c>
      <c r="L2209" s="9" t="s">
        <v>45</v>
      </c>
      <c r="M2209" s="9" t="str">
        <f>INDEX(key!$AS$4:$AS$7,B2209)</f>
        <v>SCG</v>
      </c>
      <c r="N2209" s="9" t="str">
        <f>INDEX(key!$I$3:$I$5,C2209)</f>
        <v>DMo</v>
      </c>
      <c r="O2209" s="9" t="str">
        <f>INDEX(key!$F$9:$F$10,D2209)</f>
        <v>Ex</v>
      </c>
      <c r="P2209" s="9" t="str">
        <f>INDEX(key!$AT$3:$BI$3,E2209)</f>
        <v>CZ16</v>
      </c>
      <c r="Q2209" s="9" t="str">
        <f>INDEX('HVACwts Src'!$D$7:$I$7,F2209)</f>
        <v>rDXGF</v>
      </c>
      <c r="R2209" s="36">
        <f>IF(G2209,INDEX('HVACwts Src'!$D$11:$U$164,(B2209-1)*39+(D2209-1)*19+E2209,(C2209-1)*6+F2209),0)</f>
        <v>273.58100000000002</v>
      </c>
      <c r="T2209" t="str">
        <f t="shared" si="206"/>
        <v>HV_SCGDMoExCZ16</v>
      </c>
      <c r="U2209" t="str">
        <f t="shared" si="207"/>
        <v>rDXGF</v>
      </c>
      <c r="V2209" s="36">
        <f t="shared" si="208"/>
        <v>273.58100000000002</v>
      </c>
    </row>
    <row r="2210" spans="1:22" x14ac:dyDescent="0.25">
      <c r="A2210" s="86">
        <f t="shared" si="209"/>
        <v>2204</v>
      </c>
      <c r="B2210">
        <v>4</v>
      </c>
      <c r="C2210">
        <v>3</v>
      </c>
      <c r="D2210">
        <v>1</v>
      </c>
      <c r="E2210">
        <v>16</v>
      </c>
      <c r="F2210">
        <v>2</v>
      </c>
      <c r="G2210" t="b">
        <f>INDEX(key!$AT$4:$BI$7,B2210,E2210)</f>
        <v>1</v>
      </c>
      <c r="H2210" t="str">
        <f t="shared" si="204"/>
        <v>HV_SCGDMoExCZ16rNCGF</v>
      </c>
      <c r="I2210" s="9" t="s">
        <v>1799</v>
      </c>
      <c r="J2210" t="str">
        <f t="shared" si="205"/>
        <v>HV_SCGDMoExCZ16</v>
      </c>
      <c r="K2210" s="9" t="s">
        <v>1662</v>
      </c>
      <c r="L2210" s="9" t="s">
        <v>45</v>
      </c>
      <c r="M2210" s="9" t="str">
        <f>INDEX(key!$AS$4:$AS$7,B2210)</f>
        <v>SCG</v>
      </c>
      <c r="N2210" s="9" t="str">
        <f>INDEX(key!$I$3:$I$5,C2210)</f>
        <v>DMo</v>
      </c>
      <c r="O2210" s="9" t="str">
        <f>INDEX(key!$F$9:$F$10,D2210)</f>
        <v>Ex</v>
      </c>
      <c r="P2210" s="9" t="str">
        <f>INDEX(key!$AT$3:$BI$3,E2210)</f>
        <v>CZ16</v>
      </c>
      <c r="Q2210" s="9" t="str">
        <f>INDEX('HVACwts Src'!$D$7:$I$7,F2210)</f>
        <v>rNCGF</v>
      </c>
      <c r="R2210" s="36">
        <f>IF(G2210,INDEX('HVACwts Src'!$D$11:$U$164,(B2210-1)*39+(D2210-1)*19+E2210,(C2210-1)*6+F2210),0)</f>
        <v>0</v>
      </c>
      <c r="T2210" t="str">
        <f t="shared" si="206"/>
        <v>HV_SCGDMoExCZ16</v>
      </c>
      <c r="U2210" t="str">
        <f t="shared" si="207"/>
        <v>rNCGF</v>
      </c>
      <c r="V2210" s="36">
        <f t="shared" si="208"/>
        <v>0</v>
      </c>
    </row>
    <row r="2211" spans="1:22" x14ac:dyDescent="0.25">
      <c r="A2211" s="86">
        <f t="shared" si="209"/>
        <v>2205</v>
      </c>
      <c r="B2211">
        <v>4</v>
      </c>
      <c r="C2211">
        <v>3</v>
      </c>
      <c r="D2211">
        <v>1</v>
      </c>
      <c r="E2211">
        <v>16</v>
      </c>
      <c r="F2211">
        <v>3</v>
      </c>
      <c r="G2211" t="b">
        <f>INDEX(key!$AT$4:$BI$7,B2211,E2211)</f>
        <v>1</v>
      </c>
      <c r="H2211" t="str">
        <f t="shared" si="204"/>
        <v>HV_SCGDMoExCZ16rDXHP</v>
      </c>
      <c r="I2211" s="9" t="s">
        <v>1799</v>
      </c>
      <c r="J2211" t="str">
        <f t="shared" si="205"/>
        <v>HV_SCGDMoExCZ16</v>
      </c>
      <c r="K2211" s="9" t="s">
        <v>1662</v>
      </c>
      <c r="L2211" s="9" t="s">
        <v>45</v>
      </c>
      <c r="M2211" s="9" t="str">
        <f>INDEX(key!$AS$4:$AS$7,B2211)</f>
        <v>SCG</v>
      </c>
      <c r="N2211" s="9" t="str">
        <f>INDEX(key!$I$3:$I$5,C2211)</f>
        <v>DMo</v>
      </c>
      <c r="O2211" s="9" t="str">
        <f>INDEX(key!$F$9:$F$10,D2211)</f>
        <v>Ex</v>
      </c>
      <c r="P2211" s="9" t="str">
        <f>INDEX(key!$AT$3:$BI$3,E2211)</f>
        <v>CZ16</v>
      </c>
      <c r="Q2211" s="9" t="str">
        <f>INDEX('HVACwts Src'!$D$7:$I$7,F2211)</f>
        <v>rDXHP</v>
      </c>
      <c r="R2211" s="36">
        <f>IF(G2211,INDEX('HVACwts Src'!$D$11:$U$164,(B2211-1)*39+(D2211-1)*19+E2211,(C2211-1)*6+F2211),0)</f>
        <v>39.083000000000006</v>
      </c>
      <c r="T2211" t="str">
        <f t="shared" si="206"/>
        <v>HV_SCGDMoExCZ16</v>
      </c>
      <c r="U2211" t="str">
        <f t="shared" si="207"/>
        <v>rDXHP</v>
      </c>
      <c r="V2211" s="36">
        <f t="shared" si="208"/>
        <v>39.083000000000006</v>
      </c>
    </row>
    <row r="2212" spans="1:22" x14ac:dyDescent="0.25">
      <c r="A2212" s="86">
        <f t="shared" si="209"/>
        <v>2206</v>
      </c>
      <c r="B2212">
        <v>4</v>
      </c>
      <c r="C2212">
        <v>3</v>
      </c>
      <c r="D2212">
        <v>1</v>
      </c>
      <c r="E2212">
        <v>16</v>
      </c>
      <c r="F2212">
        <v>4</v>
      </c>
      <c r="G2212" t="b">
        <f>INDEX(key!$AT$4:$BI$7,B2212,E2212)</f>
        <v>1</v>
      </c>
      <c r="H2212" t="str">
        <f t="shared" si="204"/>
        <v>HV_SCGDMoExCZ16rNCEH</v>
      </c>
      <c r="I2212" s="9" t="s">
        <v>1799</v>
      </c>
      <c r="J2212" t="str">
        <f t="shared" si="205"/>
        <v>HV_SCGDMoExCZ16</v>
      </c>
      <c r="K2212" s="9" t="s">
        <v>1662</v>
      </c>
      <c r="L2212" s="9" t="s">
        <v>45</v>
      </c>
      <c r="M2212" s="9" t="str">
        <f>INDEX(key!$AS$4:$AS$7,B2212)</f>
        <v>SCG</v>
      </c>
      <c r="N2212" s="9" t="str">
        <f>INDEX(key!$I$3:$I$5,C2212)</f>
        <v>DMo</v>
      </c>
      <c r="O2212" s="9" t="str">
        <f>INDEX(key!$F$9:$F$10,D2212)</f>
        <v>Ex</v>
      </c>
      <c r="P2212" s="9" t="str">
        <f>INDEX(key!$AT$3:$BI$3,E2212)</f>
        <v>CZ16</v>
      </c>
      <c r="Q2212" s="9" t="str">
        <f>INDEX('HVACwts Src'!$D$7:$I$7,F2212)</f>
        <v>rNCEH</v>
      </c>
      <c r="R2212" s="36">
        <f>IF(G2212,INDEX('HVACwts Src'!$D$11:$U$164,(B2212-1)*39+(D2212-1)*19+E2212,(C2212-1)*6+F2212),0)</f>
        <v>0</v>
      </c>
      <c r="T2212" t="str">
        <f t="shared" si="206"/>
        <v>HV_SCGDMoExCZ16</v>
      </c>
      <c r="U2212" t="str">
        <f t="shared" si="207"/>
        <v>rNCEH</v>
      </c>
      <c r="V2212" s="36">
        <f t="shared" si="208"/>
        <v>0</v>
      </c>
    </row>
    <row r="2213" spans="1:22" x14ac:dyDescent="0.25">
      <c r="A2213" s="86">
        <f t="shared" si="209"/>
        <v>2207</v>
      </c>
      <c r="B2213">
        <v>4</v>
      </c>
      <c r="C2213">
        <v>3</v>
      </c>
      <c r="D2213">
        <v>1</v>
      </c>
      <c r="E2213">
        <v>16</v>
      </c>
      <c r="F2213">
        <v>5</v>
      </c>
      <c r="G2213" t="b">
        <f>INDEX(key!$AT$4:$BI$7,B2213,E2213)</f>
        <v>1</v>
      </c>
      <c r="H2213" t="str">
        <f t="shared" si="204"/>
        <v>HV_SCGDMoExCZ16rDXOH</v>
      </c>
      <c r="I2213" s="9" t="s">
        <v>1799</v>
      </c>
      <c r="J2213" t="str">
        <f t="shared" si="205"/>
        <v>HV_SCGDMoExCZ16</v>
      </c>
      <c r="K2213" s="9" t="s">
        <v>1662</v>
      </c>
      <c r="L2213" s="9" t="s">
        <v>45</v>
      </c>
      <c r="M2213" s="9" t="str">
        <f>INDEX(key!$AS$4:$AS$7,B2213)</f>
        <v>SCG</v>
      </c>
      <c r="N2213" s="9" t="str">
        <f>INDEX(key!$I$3:$I$5,C2213)</f>
        <v>DMo</v>
      </c>
      <c r="O2213" s="9" t="str">
        <f>INDEX(key!$F$9:$F$10,D2213)</f>
        <v>Ex</v>
      </c>
      <c r="P2213" s="9" t="str">
        <f>INDEX(key!$AT$3:$BI$3,E2213)</f>
        <v>CZ16</v>
      </c>
      <c r="Q2213" s="9" t="str">
        <f>INDEX('HVACwts Src'!$D$7:$I$7,F2213)</f>
        <v>rDXOH</v>
      </c>
      <c r="R2213" s="36">
        <f>IF(G2213,INDEX('HVACwts Src'!$D$11:$U$164,(B2213-1)*39+(D2213-1)*19+E2213,(C2213-1)*6+F2213),0)</f>
        <v>66.441100000000006</v>
      </c>
      <c r="T2213" t="str">
        <f t="shared" si="206"/>
        <v>HV_SCGDMoExCZ16</v>
      </c>
      <c r="U2213" t="str">
        <f t="shared" si="207"/>
        <v>rDXOH</v>
      </c>
      <c r="V2213" s="36">
        <f t="shared" si="208"/>
        <v>66.441100000000006</v>
      </c>
    </row>
    <row r="2214" spans="1:22" x14ac:dyDescent="0.25">
      <c r="A2214" s="86">
        <f t="shared" si="209"/>
        <v>2208</v>
      </c>
      <c r="B2214">
        <v>4</v>
      </c>
      <c r="C2214">
        <v>3</v>
      </c>
      <c r="D2214">
        <v>1</v>
      </c>
      <c r="E2214">
        <v>16</v>
      </c>
      <c r="F2214">
        <v>6</v>
      </c>
      <c r="G2214" t="b">
        <f>INDEX(key!$AT$4:$BI$7,B2214,E2214)</f>
        <v>1</v>
      </c>
      <c r="H2214" t="str">
        <f t="shared" si="204"/>
        <v>HV_SCGDMoExCZ16rNCOH</v>
      </c>
      <c r="I2214" s="9" t="s">
        <v>1799</v>
      </c>
      <c r="J2214" t="str">
        <f t="shared" si="205"/>
        <v>HV_SCGDMoExCZ16</v>
      </c>
      <c r="K2214" s="9" t="s">
        <v>1662</v>
      </c>
      <c r="L2214" s="9" t="s">
        <v>45</v>
      </c>
      <c r="M2214" s="9" t="str">
        <f>INDEX(key!$AS$4:$AS$7,B2214)</f>
        <v>SCG</v>
      </c>
      <c r="N2214" s="9" t="str">
        <f>INDEX(key!$I$3:$I$5,C2214)</f>
        <v>DMo</v>
      </c>
      <c r="O2214" s="9" t="str">
        <f>INDEX(key!$F$9:$F$10,D2214)</f>
        <v>Ex</v>
      </c>
      <c r="P2214" s="9" t="str">
        <f>INDEX(key!$AT$3:$BI$3,E2214)</f>
        <v>CZ16</v>
      </c>
      <c r="Q2214" s="9" t="str">
        <f>INDEX('HVACwts Src'!$D$7:$I$7,F2214)</f>
        <v>rNCOH</v>
      </c>
      <c r="R2214" s="36">
        <f>IF(G2214,INDEX('HVACwts Src'!$D$11:$U$164,(B2214-1)*39+(D2214-1)*19+E2214,(C2214-1)*6+F2214),0)</f>
        <v>0</v>
      </c>
      <c r="T2214" t="str">
        <f t="shared" si="206"/>
        <v>HV_SCGDMoExCZ16</v>
      </c>
      <c r="U2214" t="str">
        <f t="shared" si="207"/>
        <v>rNCOH</v>
      </c>
      <c r="V2214" s="36">
        <f t="shared" si="208"/>
        <v>0</v>
      </c>
    </row>
    <row r="2215" spans="1:22" x14ac:dyDescent="0.25">
      <c r="A2215" s="86">
        <f t="shared" si="209"/>
        <v>2209</v>
      </c>
      <c r="B2215">
        <v>4</v>
      </c>
      <c r="C2215">
        <v>3</v>
      </c>
      <c r="D2215">
        <v>2</v>
      </c>
      <c r="E2215">
        <v>1</v>
      </c>
      <c r="F2215">
        <v>1</v>
      </c>
      <c r="G2215" t="b">
        <f>INDEX(key!$AT$4:$BI$7,B2215,E2215)</f>
        <v>0</v>
      </c>
      <c r="H2215" t="str">
        <f t="shared" si="204"/>
        <v>HV_SCGDMoNewCZ01rDXGF</v>
      </c>
      <c r="I2215" s="9" t="s">
        <v>1799</v>
      </c>
      <c r="J2215" t="str">
        <f t="shared" si="205"/>
        <v>HV_SCGDMoNewCZ01</v>
      </c>
      <c r="K2215" s="9" t="s">
        <v>1662</v>
      </c>
      <c r="L2215" s="9" t="s">
        <v>45</v>
      </c>
      <c r="M2215" s="9" t="str">
        <f>INDEX(key!$AS$4:$AS$7,B2215)</f>
        <v>SCG</v>
      </c>
      <c r="N2215" s="9" t="str">
        <f>INDEX(key!$I$3:$I$5,C2215)</f>
        <v>DMo</v>
      </c>
      <c r="O2215" s="9" t="str">
        <f>INDEX(key!$F$9:$F$10,D2215)</f>
        <v>New</v>
      </c>
      <c r="P2215" s="9" t="str">
        <f>INDEX(key!$AT$3:$BI$3,E2215)</f>
        <v>CZ01</v>
      </c>
      <c r="Q2215" s="9" t="str">
        <f>INDEX('HVACwts Src'!$D$7:$I$7,F2215)</f>
        <v>rDXGF</v>
      </c>
      <c r="R2215" s="36">
        <f>IF(G2215,INDEX('HVACwts Src'!$D$11:$U$164,(B2215-1)*39+(D2215-1)*19+E2215,(C2215-1)*6+F2215),0)</f>
        <v>0</v>
      </c>
      <c r="T2215" t="str">
        <f t="shared" si="206"/>
        <v>HV_SCGDMoNewCZ01</v>
      </c>
      <c r="U2215" t="str">
        <f t="shared" si="207"/>
        <v>rDXGF</v>
      </c>
      <c r="V2215" s="36">
        <f t="shared" si="208"/>
        <v>0</v>
      </c>
    </row>
    <row r="2216" spans="1:22" x14ac:dyDescent="0.25">
      <c r="A2216" s="86">
        <f t="shared" si="209"/>
        <v>2210</v>
      </c>
      <c r="B2216">
        <v>4</v>
      </c>
      <c r="C2216">
        <v>3</v>
      </c>
      <c r="D2216">
        <v>2</v>
      </c>
      <c r="E2216">
        <v>1</v>
      </c>
      <c r="F2216">
        <v>2</v>
      </c>
      <c r="G2216" t="b">
        <f>INDEX(key!$AT$4:$BI$7,B2216,E2216)</f>
        <v>0</v>
      </c>
      <c r="H2216" t="str">
        <f t="shared" si="204"/>
        <v>HV_SCGDMoNewCZ01rNCGF</v>
      </c>
      <c r="I2216" s="9" t="s">
        <v>1799</v>
      </c>
      <c r="J2216" t="str">
        <f t="shared" si="205"/>
        <v>HV_SCGDMoNewCZ01</v>
      </c>
      <c r="K2216" s="9" t="s">
        <v>1662</v>
      </c>
      <c r="L2216" s="9" t="s">
        <v>45</v>
      </c>
      <c r="M2216" s="9" t="str">
        <f>INDEX(key!$AS$4:$AS$7,B2216)</f>
        <v>SCG</v>
      </c>
      <c r="N2216" s="9" t="str">
        <f>INDEX(key!$I$3:$I$5,C2216)</f>
        <v>DMo</v>
      </c>
      <c r="O2216" s="9" t="str">
        <f>INDEX(key!$F$9:$F$10,D2216)</f>
        <v>New</v>
      </c>
      <c r="P2216" s="9" t="str">
        <f>INDEX(key!$AT$3:$BI$3,E2216)</f>
        <v>CZ01</v>
      </c>
      <c r="Q2216" s="9" t="str">
        <f>INDEX('HVACwts Src'!$D$7:$I$7,F2216)</f>
        <v>rNCGF</v>
      </c>
      <c r="R2216" s="36">
        <f>IF(G2216,INDEX('HVACwts Src'!$D$11:$U$164,(B2216-1)*39+(D2216-1)*19+E2216,(C2216-1)*6+F2216),0)</f>
        <v>0</v>
      </c>
      <c r="T2216" t="str">
        <f t="shared" si="206"/>
        <v>HV_SCGDMoNewCZ01</v>
      </c>
      <c r="U2216" t="str">
        <f t="shared" si="207"/>
        <v>rNCGF</v>
      </c>
      <c r="V2216" s="36">
        <f t="shared" si="208"/>
        <v>0</v>
      </c>
    </row>
    <row r="2217" spans="1:22" x14ac:dyDescent="0.25">
      <c r="A2217" s="86">
        <f t="shared" si="209"/>
        <v>2211</v>
      </c>
      <c r="B2217">
        <v>4</v>
      </c>
      <c r="C2217">
        <v>3</v>
      </c>
      <c r="D2217">
        <v>2</v>
      </c>
      <c r="E2217">
        <v>1</v>
      </c>
      <c r="F2217">
        <v>3</v>
      </c>
      <c r="G2217" t="b">
        <f>INDEX(key!$AT$4:$BI$7,B2217,E2217)</f>
        <v>0</v>
      </c>
      <c r="H2217" t="str">
        <f t="shared" si="204"/>
        <v>HV_SCGDMoNewCZ01rDXHP</v>
      </c>
      <c r="I2217" s="9" t="s">
        <v>1799</v>
      </c>
      <c r="J2217" t="str">
        <f t="shared" si="205"/>
        <v>HV_SCGDMoNewCZ01</v>
      </c>
      <c r="K2217" s="9" t="s">
        <v>1662</v>
      </c>
      <c r="L2217" s="9" t="s">
        <v>45</v>
      </c>
      <c r="M2217" s="9" t="str">
        <f>INDEX(key!$AS$4:$AS$7,B2217)</f>
        <v>SCG</v>
      </c>
      <c r="N2217" s="9" t="str">
        <f>INDEX(key!$I$3:$I$5,C2217)</f>
        <v>DMo</v>
      </c>
      <c r="O2217" s="9" t="str">
        <f>INDEX(key!$F$9:$F$10,D2217)</f>
        <v>New</v>
      </c>
      <c r="P2217" s="9" t="str">
        <f>INDEX(key!$AT$3:$BI$3,E2217)</f>
        <v>CZ01</v>
      </c>
      <c r="Q2217" s="9" t="str">
        <f>INDEX('HVACwts Src'!$D$7:$I$7,F2217)</f>
        <v>rDXHP</v>
      </c>
      <c r="R2217" s="36">
        <f>IF(G2217,INDEX('HVACwts Src'!$D$11:$U$164,(B2217-1)*39+(D2217-1)*19+E2217,(C2217-1)*6+F2217),0)</f>
        <v>0</v>
      </c>
      <c r="T2217" t="str">
        <f t="shared" si="206"/>
        <v>HV_SCGDMoNewCZ01</v>
      </c>
      <c r="U2217" t="str">
        <f t="shared" si="207"/>
        <v>rDXHP</v>
      </c>
      <c r="V2217" s="36">
        <f t="shared" si="208"/>
        <v>0</v>
      </c>
    </row>
    <row r="2218" spans="1:22" x14ac:dyDescent="0.25">
      <c r="A2218" s="86">
        <f t="shared" si="209"/>
        <v>2212</v>
      </c>
      <c r="B2218">
        <v>4</v>
      </c>
      <c r="C2218">
        <v>3</v>
      </c>
      <c r="D2218">
        <v>2</v>
      </c>
      <c r="E2218">
        <v>1</v>
      </c>
      <c r="F2218">
        <v>4</v>
      </c>
      <c r="G2218" t="b">
        <f>INDEX(key!$AT$4:$BI$7,B2218,E2218)</f>
        <v>0</v>
      </c>
      <c r="H2218" t="str">
        <f t="shared" si="204"/>
        <v>HV_SCGDMoNewCZ01rNCEH</v>
      </c>
      <c r="I2218" s="9" t="s">
        <v>1799</v>
      </c>
      <c r="J2218" t="str">
        <f t="shared" si="205"/>
        <v>HV_SCGDMoNewCZ01</v>
      </c>
      <c r="K2218" s="9" t="s">
        <v>1662</v>
      </c>
      <c r="L2218" s="9" t="s">
        <v>45</v>
      </c>
      <c r="M2218" s="9" t="str">
        <f>INDEX(key!$AS$4:$AS$7,B2218)</f>
        <v>SCG</v>
      </c>
      <c r="N2218" s="9" t="str">
        <f>INDEX(key!$I$3:$I$5,C2218)</f>
        <v>DMo</v>
      </c>
      <c r="O2218" s="9" t="str">
        <f>INDEX(key!$F$9:$F$10,D2218)</f>
        <v>New</v>
      </c>
      <c r="P2218" s="9" t="str">
        <f>INDEX(key!$AT$3:$BI$3,E2218)</f>
        <v>CZ01</v>
      </c>
      <c r="Q2218" s="9" t="str">
        <f>INDEX('HVACwts Src'!$D$7:$I$7,F2218)</f>
        <v>rNCEH</v>
      </c>
      <c r="R2218" s="36">
        <f>IF(G2218,INDEX('HVACwts Src'!$D$11:$U$164,(B2218-1)*39+(D2218-1)*19+E2218,(C2218-1)*6+F2218),0)</f>
        <v>0</v>
      </c>
      <c r="T2218" t="str">
        <f t="shared" si="206"/>
        <v>HV_SCGDMoNewCZ01</v>
      </c>
      <c r="U2218" t="str">
        <f t="shared" si="207"/>
        <v>rNCEH</v>
      </c>
      <c r="V2218" s="36">
        <f t="shared" si="208"/>
        <v>0</v>
      </c>
    </row>
    <row r="2219" spans="1:22" x14ac:dyDescent="0.25">
      <c r="A2219" s="86">
        <f t="shared" si="209"/>
        <v>2213</v>
      </c>
      <c r="B2219">
        <v>4</v>
      </c>
      <c r="C2219">
        <v>3</v>
      </c>
      <c r="D2219">
        <v>2</v>
      </c>
      <c r="E2219">
        <v>1</v>
      </c>
      <c r="F2219">
        <v>5</v>
      </c>
      <c r="G2219" t="b">
        <f>INDEX(key!$AT$4:$BI$7,B2219,E2219)</f>
        <v>0</v>
      </c>
      <c r="H2219" t="str">
        <f t="shared" si="204"/>
        <v>HV_SCGDMoNewCZ01rDXOH</v>
      </c>
      <c r="I2219" s="9" t="s">
        <v>1799</v>
      </c>
      <c r="J2219" t="str">
        <f t="shared" si="205"/>
        <v>HV_SCGDMoNewCZ01</v>
      </c>
      <c r="K2219" s="9" t="s">
        <v>1662</v>
      </c>
      <c r="L2219" s="9" t="s">
        <v>45</v>
      </c>
      <c r="M2219" s="9" t="str">
        <f>INDEX(key!$AS$4:$AS$7,B2219)</f>
        <v>SCG</v>
      </c>
      <c r="N2219" s="9" t="str">
        <f>INDEX(key!$I$3:$I$5,C2219)</f>
        <v>DMo</v>
      </c>
      <c r="O2219" s="9" t="str">
        <f>INDEX(key!$F$9:$F$10,D2219)</f>
        <v>New</v>
      </c>
      <c r="P2219" s="9" t="str">
        <f>INDEX(key!$AT$3:$BI$3,E2219)</f>
        <v>CZ01</v>
      </c>
      <c r="Q2219" s="9" t="str">
        <f>INDEX('HVACwts Src'!$D$7:$I$7,F2219)</f>
        <v>rDXOH</v>
      </c>
      <c r="R2219" s="36">
        <f>IF(G2219,INDEX('HVACwts Src'!$D$11:$U$164,(B2219-1)*39+(D2219-1)*19+E2219,(C2219-1)*6+F2219),0)</f>
        <v>0</v>
      </c>
      <c r="T2219" t="str">
        <f t="shared" si="206"/>
        <v>HV_SCGDMoNewCZ01</v>
      </c>
      <c r="U2219" t="str">
        <f t="shared" si="207"/>
        <v>rDXOH</v>
      </c>
      <c r="V2219" s="36">
        <f t="shared" si="208"/>
        <v>0</v>
      </c>
    </row>
    <row r="2220" spans="1:22" x14ac:dyDescent="0.25">
      <c r="A2220" s="86">
        <f t="shared" si="209"/>
        <v>2214</v>
      </c>
      <c r="B2220">
        <v>4</v>
      </c>
      <c r="C2220">
        <v>3</v>
      </c>
      <c r="D2220">
        <v>2</v>
      </c>
      <c r="E2220">
        <v>1</v>
      </c>
      <c r="F2220">
        <v>6</v>
      </c>
      <c r="G2220" t="b">
        <f>INDEX(key!$AT$4:$BI$7,B2220,E2220)</f>
        <v>0</v>
      </c>
      <c r="H2220" t="str">
        <f t="shared" si="204"/>
        <v>HV_SCGDMoNewCZ01rNCOH</v>
      </c>
      <c r="I2220" s="9" t="s">
        <v>1799</v>
      </c>
      <c r="J2220" t="str">
        <f t="shared" si="205"/>
        <v>HV_SCGDMoNewCZ01</v>
      </c>
      <c r="K2220" s="9" t="s">
        <v>1662</v>
      </c>
      <c r="L2220" s="9" t="s">
        <v>45</v>
      </c>
      <c r="M2220" s="9" t="str">
        <f>INDEX(key!$AS$4:$AS$7,B2220)</f>
        <v>SCG</v>
      </c>
      <c r="N2220" s="9" t="str">
        <f>INDEX(key!$I$3:$I$5,C2220)</f>
        <v>DMo</v>
      </c>
      <c r="O2220" s="9" t="str">
        <f>INDEX(key!$F$9:$F$10,D2220)</f>
        <v>New</v>
      </c>
      <c r="P2220" s="9" t="str">
        <f>INDEX(key!$AT$3:$BI$3,E2220)</f>
        <v>CZ01</v>
      </c>
      <c r="Q2220" s="9" t="str">
        <f>INDEX('HVACwts Src'!$D$7:$I$7,F2220)</f>
        <v>rNCOH</v>
      </c>
      <c r="R2220" s="36">
        <f>IF(G2220,INDEX('HVACwts Src'!$D$11:$U$164,(B2220-1)*39+(D2220-1)*19+E2220,(C2220-1)*6+F2220),0)</f>
        <v>0</v>
      </c>
      <c r="T2220" t="str">
        <f t="shared" si="206"/>
        <v>HV_SCGDMoNewCZ01</v>
      </c>
      <c r="U2220" t="str">
        <f t="shared" si="207"/>
        <v>rNCOH</v>
      </c>
      <c r="V2220" s="36">
        <f t="shared" si="208"/>
        <v>0</v>
      </c>
    </row>
    <row r="2221" spans="1:22" x14ac:dyDescent="0.25">
      <c r="A2221" s="86">
        <f t="shared" si="209"/>
        <v>2215</v>
      </c>
      <c r="B2221">
        <v>4</v>
      </c>
      <c r="C2221">
        <v>3</v>
      </c>
      <c r="D2221">
        <v>2</v>
      </c>
      <c r="E2221">
        <v>2</v>
      </c>
      <c r="F2221">
        <v>1</v>
      </c>
      <c r="G2221" t="b">
        <f>INDEX(key!$AT$4:$BI$7,B2221,E2221)</f>
        <v>0</v>
      </c>
      <c r="H2221" t="str">
        <f t="shared" si="204"/>
        <v>HV_SCGDMoNewCZ02rDXGF</v>
      </c>
      <c r="I2221" s="9" t="s">
        <v>1799</v>
      </c>
      <c r="J2221" t="str">
        <f t="shared" si="205"/>
        <v>HV_SCGDMoNewCZ02</v>
      </c>
      <c r="K2221" s="9" t="s">
        <v>1662</v>
      </c>
      <c r="L2221" s="9" t="s">
        <v>45</v>
      </c>
      <c r="M2221" s="9" t="str">
        <f>INDEX(key!$AS$4:$AS$7,B2221)</f>
        <v>SCG</v>
      </c>
      <c r="N2221" s="9" t="str">
        <f>INDEX(key!$I$3:$I$5,C2221)</f>
        <v>DMo</v>
      </c>
      <c r="O2221" s="9" t="str">
        <f>INDEX(key!$F$9:$F$10,D2221)</f>
        <v>New</v>
      </c>
      <c r="P2221" s="9" t="str">
        <f>INDEX(key!$AT$3:$BI$3,E2221)</f>
        <v>CZ02</v>
      </c>
      <c r="Q2221" s="9" t="str">
        <f>INDEX('HVACwts Src'!$D$7:$I$7,F2221)</f>
        <v>rDXGF</v>
      </c>
      <c r="R2221" s="36">
        <f>IF(G2221,INDEX('HVACwts Src'!$D$11:$U$164,(B2221-1)*39+(D2221-1)*19+E2221,(C2221-1)*6+F2221),0)</f>
        <v>0</v>
      </c>
      <c r="T2221" t="str">
        <f t="shared" si="206"/>
        <v>HV_SCGDMoNewCZ02</v>
      </c>
      <c r="U2221" t="str">
        <f t="shared" si="207"/>
        <v>rDXGF</v>
      </c>
      <c r="V2221" s="36">
        <f t="shared" si="208"/>
        <v>0</v>
      </c>
    </row>
    <row r="2222" spans="1:22" x14ac:dyDescent="0.25">
      <c r="A2222" s="86">
        <f t="shared" si="209"/>
        <v>2216</v>
      </c>
      <c r="B2222">
        <v>4</v>
      </c>
      <c r="C2222">
        <v>3</v>
      </c>
      <c r="D2222">
        <v>2</v>
      </c>
      <c r="E2222">
        <v>2</v>
      </c>
      <c r="F2222">
        <v>2</v>
      </c>
      <c r="G2222" t="b">
        <f>INDEX(key!$AT$4:$BI$7,B2222,E2222)</f>
        <v>0</v>
      </c>
      <c r="H2222" t="str">
        <f t="shared" si="204"/>
        <v>HV_SCGDMoNewCZ02rNCGF</v>
      </c>
      <c r="I2222" s="9" t="s">
        <v>1799</v>
      </c>
      <c r="J2222" t="str">
        <f t="shared" si="205"/>
        <v>HV_SCGDMoNewCZ02</v>
      </c>
      <c r="K2222" s="9" t="s">
        <v>1662</v>
      </c>
      <c r="L2222" s="9" t="s">
        <v>45</v>
      </c>
      <c r="M2222" s="9" t="str">
        <f>INDEX(key!$AS$4:$AS$7,B2222)</f>
        <v>SCG</v>
      </c>
      <c r="N2222" s="9" t="str">
        <f>INDEX(key!$I$3:$I$5,C2222)</f>
        <v>DMo</v>
      </c>
      <c r="O2222" s="9" t="str">
        <f>INDEX(key!$F$9:$F$10,D2222)</f>
        <v>New</v>
      </c>
      <c r="P2222" s="9" t="str">
        <f>INDEX(key!$AT$3:$BI$3,E2222)</f>
        <v>CZ02</v>
      </c>
      <c r="Q2222" s="9" t="str">
        <f>INDEX('HVACwts Src'!$D$7:$I$7,F2222)</f>
        <v>rNCGF</v>
      </c>
      <c r="R2222" s="36">
        <f>IF(G2222,INDEX('HVACwts Src'!$D$11:$U$164,(B2222-1)*39+(D2222-1)*19+E2222,(C2222-1)*6+F2222),0)</f>
        <v>0</v>
      </c>
      <c r="T2222" t="str">
        <f t="shared" si="206"/>
        <v>HV_SCGDMoNewCZ02</v>
      </c>
      <c r="U2222" t="str">
        <f t="shared" si="207"/>
        <v>rNCGF</v>
      </c>
      <c r="V2222" s="36">
        <f t="shared" si="208"/>
        <v>0</v>
      </c>
    </row>
    <row r="2223" spans="1:22" x14ac:dyDescent="0.25">
      <c r="A2223" s="86">
        <f t="shared" si="209"/>
        <v>2217</v>
      </c>
      <c r="B2223">
        <v>4</v>
      </c>
      <c r="C2223">
        <v>3</v>
      </c>
      <c r="D2223">
        <v>2</v>
      </c>
      <c r="E2223">
        <v>2</v>
      </c>
      <c r="F2223">
        <v>3</v>
      </c>
      <c r="G2223" t="b">
        <f>INDEX(key!$AT$4:$BI$7,B2223,E2223)</f>
        <v>0</v>
      </c>
      <c r="H2223" t="str">
        <f t="shared" si="204"/>
        <v>HV_SCGDMoNewCZ02rDXHP</v>
      </c>
      <c r="I2223" s="9" t="s">
        <v>1799</v>
      </c>
      <c r="J2223" t="str">
        <f t="shared" si="205"/>
        <v>HV_SCGDMoNewCZ02</v>
      </c>
      <c r="K2223" s="9" t="s">
        <v>1662</v>
      </c>
      <c r="L2223" s="9" t="s">
        <v>45</v>
      </c>
      <c r="M2223" s="9" t="str">
        <f>INDEX(key!$AS$4:$AS$7,B2223)</f>
        <v>SCG</v>
      </c>
      <c r="N2223" s="9" t="str">
        <f>INDEX(key!$I$3:$I$5,C2223)</f>
        <v>DMo</v>
      </c>
      <c r="O2223" s="9" t="str">
        <f>INDEX(key!$F$9:$F$10,D2223)</f>
        <v>New</v>
      </c>
      <c r="P2223" s="9" t="str">
        <f>INDEX(key!$AT$3:$BI$3,E2223)</f>
        <v>CZ02</v>
      </c>
      <c r="Q2223" s="9" t="str">
        <f>INDEX('HVACwts Src'!$D$7:$I$7,F2223)</f>
        <v>rDXHP</v>
      </c>
      <c r="R2223" s="36">
        <f>IF(G2223,INDEX('HVACwts Src'!$D$11:$U$164,(B2223-1)*39+(D2223-1)*19+E2223,(C2223-1)*6+F2223),0)</f>
        <v>0</v>
      </c>
      <c r="T2223" t="str">
        <f t="shared" si="206"/>
        <v>HV_SCGDMoNewCZ02</v>
      </c>
      <c r="U2223" t="str">
        <f t="shared" si="207"/>
        <v>rDXHP</v>
      </c>
      <c r="V2223" s="36">
        <f t="shared" si="208"/>
        <v>0</v>
      </c>
    </row>
    <row r="2224" spans="1:22" x14ac:dyDescent="0.25">
      <c r="A2224" s="86">
        <f t="shared" si="209"/>
        <v>2218</v>
      </c>
      <c r="B2224">
        <v>4</v>
      </c>
      <c r="C2224">
        <v>3</v>
      </c>
      <c r="D2224">
        <v>2</v>
      </c>
      <c r="E2224">
        <v>2</v>
      </c>
      <c r="F2224">
        <v>4</v>
      </c>
      <c r="G2224" t="b">
        <f>INDEX(key!$AT$4:$BI$7,B2224,E2224)</f>
        <v>0</v>
      </c>
      <c r="H2224" t="str">
        <f t="shared" si="204"/>
        <v>HV_SCGDMoNewCZ02rNCEH</v>
      </c>
      <c r="I2224" s="9" t="s">
        <v>1799</v>
      </c>
      <c r="J2224" t="str">
        <f t="shared" si="205"/>
        <v>HV_SCGDMoNewCZ02</v>
      </c>
      <c r="K2224" s="9" t="s">
        <v>1662</v>
      </c>
      <c r="L2224" s="9" t="s">
        <v>45</v>
      </c>
      <c r="M2224" s="9" t="str">
        <f>INDEX(key!$AS$4:$AS$7,B2224)</f>
        <v>SCG</v>
      </c>
      <c r="N2224" s="9" t="str">
        <f>INDEX(key!$I$3:$I$5,C2224)</f>
        <v>DMo</v>
      </c>
      <c r="O2224" s="9" t="str">
        <f>INDEX(key!$F$9:$F$10,D2224)</f>
        <v>New</v>
      </c>
      <c r="P2224" s="9" t="str">
        <f>INDEX(key!$AT$3:$BI$3,E2224)</f>
        <v>CZ02</v>
      </c>
      <c r="Q2224" s="9" t="str">
        <f>INDEX('HVACwts Src'!$D$7:$I$7,F2224)</f>
        <v>rNCEH</v>
      </c>
      <c r="R2224" s="36">
        <f>IF(G2224,INDEX('HVACwts Src'!$D$11:$U$164,(B2224-1)*39+(D2224-1)*19+E2224,(C2224-1)*6+F2224),0)</f>
        <v>0</v>
      </c>
      <c r="T2224" t="str">
        <f t="shared" si="206"/>
        <v>HV_SCGDMoNewCZ02</v>
      </c>
      <c r="U2224" t="str">
        <f t="shared" si="207"/>
        <v>rNCEH</v>
      </c>
      <c r="V2224" s="36">
        <f t="shared" si="208"/>
        <v>0</v>
      </c>
    </row>
    <row r="2225" spans="1:22" x14ac:dyDescent="0.25">
      <c r="A2225" s="86">
        <f t="shared" si="209"/>
        <v>2219</v>
      </c>
      <c r="B2225">
        <v>4</v>
      </c>
      <c r="C2225">
        <v>3</v>
      </c>
      <c r="D2225">
        <v>2</v>
      </c>
      <c r="E2225">
        <v>2</v>
      </c>
      <c r="F2225">
        <v>5</v>
      </c>
      <c r="G2225" t="b">
        <f>INDEX(key!$AT$4:$BI$7,B2225,E2225)</f>
        <v>0</v>
      </c>
      <c r="H2225" t="str">
        <f t="shared" si="204"/>
        <v>HV_SCGDMoNewCZ02rDXOH</v>
      </c>
      <c r="I2225" s="9" t="s">
        <v>1799</v>
      </c>
      <c r="J2225" t="str">
        <f t="shared" si="205"/>
        <v>HV_SCGDMoNewCZ02</v>
      </c>
      <c r="K2225" s="9" t="s">
        <v>1662</v>
      </c>
      <c r="L2225" s="9" t="s">
        <v>45</v>
      </c>
      <c r="M2225" s="9" t="str">
        <f>INDEX(key!$AS$4:$AS$7,B2225)</f>
        <v>SCG</v>
      </c>
      <c r="N2225" s="9" t="str">
        <f>INDEX(key!$I$3:$I$5,C2225)</f>
        <v>DMo</v>
      </c>
      <c r="O2225" s="9" t="str">
        <f>INDEX(key!$F$9:$F$10,D2225)</f>
        <v>New</v>
      </c>
      <c r="P2225" s="9" t="str">
        <f>INDEX(key!$AT$3:$BI$3,E2225)</f>
        <v>CZ02</v>
      </c>
      <c r="Q2225" s="9" t="str">
        <f>INDEX('HVACwts Src'!$D$7:$I$7,F2225)</f>
        <v>rDXOH</v>
      </c>
      <c r="R2225" s="36">
        <f>IF(G2225,INDEX('HVACwts Src'!$D$11:$U$164,(B2225-1)*39+(D2225-1)*19+E2225,(C2225-1)*6+F2225),0)</f>
        <v>0</v>
      </c>
      <c r="T2225" t="str">
        <f t="shared" si="206"/>
        <v>HV_SCGDMoNewCZ02</v>
      </c>
      <c r="U2225" t="str">
        <f t="shared" si="207"/>
        <v>rDXOH</v>
      </c>
      <c r="V2225" s="36">
        <f t="shared" si="208"/>
        <v>0</v>
      </c>
    </row>
    <row r="2226" spans="1:22" x14ac:dyDescent="0.25">
      <c r="A2226" s="86">
        <f t="shared" si="209"/>
        <v>2220</v>
      </c>
      <c r="B2226">
        <v>4</v>
      </c>
      <c r="C2226">
        <v>3</v>
      </c>
      <c r="D2226">
        <v>2</v>
      </c>
      <c r="E2226">
        <v>2</v>
      </c>
      <c r="F2226">
        <v>6</v>
      </c>
      <c r="G2226" t="b">
        <f>INDEX(key!$AT$4:$BI$7,B2226,E2226)</f>
        <v>0</v>
      </c>
      <c r="H2226" t="str">
        <f t="shared" si="204"/>
        <v>HV_SCGDMoNewCZ02rNCOH</v>
      </c>
      <c r="I2226" s="9" t="s">
        <v>1799</v>
      </c>
      <c r="J2226" t="str">
        <f t="shared" si="205"/>
        <v>HV_SCGDMoNewCZ02</v>
      </c>
      <c r="K2226" s="9" t="s">
        <v>1662</v>
      </c>
      <c r="L2226" s="9" t="s">
        <v>45</v>
      </c>
      <c r="M2226" s="9" t="str">
        <f>INDEX(key!$AS$4:$AS$7,B2226)</f>
        <v>SCG</v>
      </c>
      <c r="N2226" s="9" t="str">
        <f>INDEX(key!$I$3:$I$5,C2226)</f>
        <v>DMo</v>
      </c>
      <c r="O2226" s="9" t="str">
        <f>INDEX(key!$F$9:$F$10,D2226)</f>
        <v>New</v>
      </c>
      <c r="P2226" s="9" t="str">
        <f>INDEX(key!$AT$3:$BI$3,E2226)</f>
        <v>CZ02</v>
      </c>
      <c r="Q2226" s="9" t="str">
        <f>INDEX('HVACwts Src'!$D$7:$I$7,F2226)</f>
        <v>rNCOH</v>
      </c>
      <c r="R2226" s="36">
        <f>IF(G2226,INDEX('HVACwts Src'!$D$11:$U$164,(B2226-1)*39+(D2226-1)*19+E2226,(C2226-1)*6+F2226),0)</f>
        <v>0</v>
      </c>
      <c r="T2226" t="str">
        <f t="shared" si="206"/>
        <v>HV_SCGDMoNewCZ02</v>
      </c>
      <c r="U2226" t="str">
        <f t="shared" si="207"/>
        <v>rNCOH</v>
      </c>
      <c r="V2226" s="36">
        <f t="shared" si="208"/>
        <v>0</v>
      </c>
    </row>
    <row r="2227" spans="1:22" x14ac:dyDescent="0.25">
      <c r="A2227" s="86">
        <f t="shared" si="209"/>
        <v>2221</v>
      </c>
      <c r="B2227">
        <v>4</v>
      </c>
      <c r="C2227">
        <v>3</v>
      </c>
      <c r="D2227">
        <v>2</v>
      </c>
      <c r="E2227">
        <v>3</v>
      </c>
      <c r="F2227">
        <v>1</v>
      </c>
      <c r="G2227" t="b">
        <f>INDEX(key!$AT$4:$BI$7,B2227,E2227)</f>
        <v>0</v>
      </c>
      <c r="H2227" t="str">
        <f t="shared" si="204"/>
        <v>HV_SCGDMoNewCZ03rDXGF</v>
      </c>
      <c r="I2227" s="9" t="s">
        <v>1799</v>
      </c>
      <c r="J2227" t="str">
        <f t="shared" si="205"/>
        <v>HV_SCGDMoNewCZ03</v>
      </c>
      <c r="K2227" s="9" t="s">
        <v>1662</v>
      </c>
      <c r="L2227" s="9" t="s">
        <v>45</v>
      </c>
      <c r="M2227" s="9" t="str">
        <f>INDEX(key!$AS$4:$AS$7,B2227)</f>
        <v>SCG</v>
      </c>
      <c r="N2227" s="9" t="str">
        <f>INDEX(key!$I$3:$I$5,C2227)</f>
        <v>DMo</v>
      </c>
      <c r="O2227" s="9" t="str">
        <f>INDEX(key!$F$9:$F$10,D2227)</f>
        <v>New</v>
      </c>
      <c r="P2227" s="9" t="str">
        <f>INDEX(key!$AT$3:$BI$3,E2227)</f>
        <v>CZ03</v>
      </c>
      <c r="Q2227" s="9" t="str">
        <f>INDEX('HVACwts Src'!$D$7:$I$7,F2227)</f>
        <v>rDXGF</v>
      </c>
      <c r="R2227" s="36">
        <f>IF(G2227,INDEX('HVACwts Src'!$D$11:$U$164,(B2227-1)*39+(D2227-1)*19+E2227,(C2227-1)*6+F2227),0)</f>
        <v>0</v>
      </c>
      <c r="T2227" t="str">
        <f t="shared" si="206"/>
        <v>HV_SCGDMoNewCZ03</v>
      </c>
      <c r="U2227" t="str">
        <f t="shared" si="207"/>
        <v>rDXGF</v>
      </c>
      <c r="V2227" s="36">
        <f t="shared" si="208"/>
        <v>0</v>
      </c>
    </row>
    <row r="2228" spans="1:22" x14ac:dyDescent="0.25">
      <c r="A2228" s="86">
        <f t="shared" si="209"/>
        <v>2222</v>
      </c>
      <c r="B2228">
        <v>4</v>
      </c>
      <c r="C2228">
        <v>3</v>
      </c>
      <c r="D2228">
        <v>2</v>
      </c>
      <c r="E2228">
        <v>3</v>
      </c>
      <c r="F2228">
        <v>2</v>
      </c>
      <c r="G2228" t="b">
        <f>INDEX(key!$AT$4:$BI$7,B2228,E2228)</f>
        <v>0</v>
      </c>
      <c r="H2228" t="str">
        <f t="shared" si="204"/>
        <v>HV_SCGDMoNewCZ03rNCGF</v>
      </c>
      <c r="I2228" s="9" t="s">
        <v>1799</v>
      </c>
      <c r="J2228" t="str">
        <f t="shared" si="205"/>
        <v>HV_SCGDMoNewCZ03</v>
      </c>
      <c r="K2228" s="9" t="s">
        <v>1662</v>
      </c>
      <c r="L2228" s="9" t="s">
        <v>45</v>
      </c>
      <c r="M2228" s="9" t="str">
        <f>INDEX(key!$AS$4:$AS$7,B2228)</f>
        <v>SCG</v>
      </c>
      <c r="N2228" s="9" t="str">
        <f>INDEX(key!$I$3:$I$5,C2228)</f>
        <v>DMo</v>
      </c>
      <c r="O2228" s="9" t="str">
        <f>INDEX(key!$F$9:$F$10,D2228)</f>
        <v>New</v>
      </c>
      <c r="P2228" s="9" t="str">
        <f>INDEX(key!$AT$3:$BI$3,E2228)</f>
        <v>CZ03</v>
      </c>
      <c r="Q2228" s="9" t="str">
        <f>INDEX('HVACwts Src'!$D$7:$I$7,F2228)</f>
        <v>rNCGF</v>
      </c>
      <c r="R2228" s="36">
        <f>IF(G2228,INDEX('HVACwts Src'!$D$11:$U$164,(B2228-1)*39+(D2228-1)*19+E2228,(C2228-1)*6+F2228),0)</f>
        <v>0</v>
      </c>
      <c r="T2228" t="str">
        <f t="shared" si="206"/>
        <v>HV_SCGDMoNewCZ03</v>
      </c>
      <c r="U2228" t="str">
        <f t="shared" si="207"/>
        <v>rNCGF</v>
      </c>
      <c r="V2228" s="36">
        <f t="shared" si="208"/>
        <v>0</v>
      </c>
    </row>
    <row r="2229" spans="1:22" x14ac:dyDescent="0.25">
      <c r="A2229" s="86">
        <f t="shared" si="209"/>
        <v>2223</v>
      </c>
      <c r="B2229">
        <v>4</v>
      </c>
      <c r="C2229">
        <v>3</v>
      </c>
      <c r="D2229">
        <v>2</v>
      </c>
      <c r="E2229">
        <v>3</v>
      </c>
      <c r="F2229">
        <v>3</v>
      </c>
      <c r="G2229" t="b">
        <f>INDEX(key!$AT$4:$BI$7,B2229,E2229)</f>
        <v>0</v>
      </c>
      <c r="H2229" t="str">
        <f t="shared" si="204"/>
        <v>HV_SCGDMoNewCZ03rDXHP</v>
      </c>
      <c r="I2229" s="9" t="s">
        <v>1799</v>
      </c>
      <c r="J2229" t="str">
        <f t="shared" si="205"/>
        <v>HV_SCGDMoNewCZ03</v>
      </c>
      <c r="K2229" s="9" t="s">
        <v>1662</v>
      </c>
      <c r="L2229" s="9" t="s">
        <v>45</v>
      </c>
      <c r="M2229" s="9" t="str">
        <f>INDEX(key!$AS$4:$AS$7,B2229)</f>
        <v>SCG</v>
      </c>
      <c r="N2229" s="9" t="str">
        <f>INDEX(key!$I$3:$I$5,C2229)</f>
        <v>DMo</v>
      </c>
      <c r="O2229" s="9" t="str">
        <f>INDEX(key!$F$9:$F$10,D2229)</f>
        <v>New</v>
      </c>
      <c r="P2229" s="9" t="str">
        <f>INDEX(key!$AT$3:$BI$3,E2229)</f>
        <v>CZ03</v>
      </c>
      <c r="Q2229" s="9" t="str">
        <f>INDEX('HVACwts Src'!$D$7:$I$7,F2229)</f>
        <v>rDXHP</v>
      </c>
      <c r="R2229" s="36">
        <f>IF(G2229,INDEX('HVACwts Src'!$D$11:$U$164,(B2229-1)*39+(D2229-1)*19+E2229,(C2229-1)*6+F2229),0)</f>
        <v>0</v>
      </c>
      <c r="T2229" t="str">
        <f t="shared" si="206"/>
        <v>HV_SCGDMoNewCZ03</v>
      </c>
      <c r="U2229" t="str">
        <f t="shared" si="207"/>
        <v>rDXHP</v>
      </c>
      <c r="V2229" s="36">
        <f t="shared" si="208"/>
        <v>0</v>
      </c>
    </row>
    <row r="2230" spans="1:22" x14ac:dyDescent="0.25">
      <c r="A2230" s="86">
        <f t="shared" si="209"/>
        <v>2224</v>
      </c>
      <c r="B2230">
        <v>4</v>
      </c>
      <c r="C2230">
        <v>3</v>
      </c>
      <c r="D2230">
        <v>2</v>
      </c>
      <c r="E2230">
        <v>3</v>
      </c>
      <c r="F2230">
        <v>4</v>
      </c>
      <c r="G2230" t="b">
        <f>INDEX(key!$AT$4:$BI$7,B2230,E2230)</f>
        <v>0</v>
      </c>
      <c r="H2230" t="str">
        <f t="shared" si="204"/>
        <v>HV_SCGDMoNewCZ03rNCEH</v>
      </c>
      <c r="I2230" s="9" t="s">
        <v>1799</v>
      </c>
      <c r="J2230" t="str">
        <f t="shared" si="205"/>
        <v>HV_SCGDMoNewCZ03</v>
      </c>
      <c r="K2230" s="9" t="s">
        <v>1662</v>
      </c>
      <c r="L2230" s="9" t="s">
        <v>45</v>
      </c>
      <c r="M2230" s="9" t="str">
        <f>INDEX(key!$AS$4:$AS$7,B2230)</f>
        <v>SCG</v>
      </c>
      <c r="N2230" s="9" t="str">
        <f>INDEX(key!$I$3:$I$5,C2230)</f>
        <v>DMo</v>
      </c>
      <c r="O2230" s="9" t="str">
        <f>INDEX(key!$F$9:$F$10,D2230)</f>
        <v>New</v>
      </c>
      <c r="P2230" s="9" t="str">
        <f>INDEX(key!$AT$3:$BI$3,E2230)</f>
        <v>CZ03</v>
      </c>
      <c r="Q2230" s="9" t="str">
        <f>INDEX('HVACwts Src'!$D$7:$I$7,F2230)</f>
        <v>rNCEH</v>
      </c>
      <c r="R2230" s="36">
        <f>IF(G2230,INDEX('HVACwts Src'!$D$11:$U$164,(B2230-1)*39+(D2230-1)*19+E2230,(C2230-1)*6+F2230),0)</f>
        <v>0</v>
      </c>
      <c r="T2230" t="str">
        <f t="shared" si="206"/>
        <v>HV_SCGDMoNewCZ03</v>
      </c>
      <c r="U2230" t="str">
        <f t="shared" si="207"/>
        <v>rNCEH</v>
      </c>
      <c r="V2230" s="36">
        <f t="shared" si="208"/>
        <v>0</v>
      </c>
    </row>
    <row r="2231" spans="1:22" x14ac:dyDescent="0.25">
      <c r="A2231" s="86">
        <f t="shared" si="209"/>
        <v>2225</v>
      </c>
      <c r="B2231">
        <v>4</v>
      </c>
      <c r="C2231">
        <v>3</v>
      </c>
      <c r="D2231">
        <v>2</v>
      </c>
      <c r="E2231">
        <v>3</v>
      </c>
      <c r="F2231">
        <v>5</v>
      </c>
      <c r="G2231" t="b">
        <f>INDEX(key!$AT$4:$BI$7,B2231,E2231)</f>
        <v>0</v>
      </c>
      <c r="H2231" t="str">
        <f t="shared" si="204"/>
        <v>HV_SCGDMoNewCZ03rDXOH</v>
      </c>
      <c r="I2231" s="9" t="s">
        <v>1799</v>
      </c>
      <c r="J2231" t="str">
        <f t="shared" si="205"/>
        <v>HV_SCGDMoNewCZ03</v>
      </c>
      <c r="K2231" s="9" t="s">
        <v>1662</v>
      </c>
      <c r="L2231" s="9" t="s">
        <v>45</v>
      </c>
      <c r="M2231" s="9" t="str">
        <f>INDEX(key!$AS$4:$AS$7,B2231)</f>
        <v>SCG</v>
      </c>
      <c r="N2231" s="9" t="str">
        <f>INDEX(key!$I$3:$I$5,C2231)</f>
        <v>DMo</v>
      </c>
      <c r="O2231" s="9" t="str">
        <f>INDEX(key!$F$9:$F$10,D2231)</f>
        <v>New</v>
      </c>
      <c r="P2231" s="9" t="str">
        <f>INDEX(key!$AT$3:$BI$3,E2231)</f>
        <v>CZ03</v>
      </c>
      <c r="Q2231" s="9" t="str">
        <f>INDEX('HVACwts Src'!$D$7:$I$7,F2231)</f>
        <v>rDXOH</v>
      </c>
      <c r="R2231" s="36">
        <f>IF(G2231,INDEX('HVACwts Src'!$D$11:$U$164,(B2231-1)*39+(D2231-1)*19+E2231,(C2231-1)*6+F2231),0)</f>
        <v>0</v>
      </c>
      <c r="T2231" t="str">
        <f t="shared" si="206"/>
        <v>HV_SCGDMoNewCZ03</v>
      </c>
      <c r="U2231" t="str">
        <f t="shared" si="207"/>
        <v>rDXOH</v>
      </c>
      <c r="V2231" s="36">
        <f t="shared" si="208"/>
        <v>0</v>
      </c>
    </row>
    <row r="2232" spans="1:22" x14ac:dyDescent="0.25">
      <c r="A2232" s="86">
        <f t="shared" si="209"/>
        <v>2226</v>
      </c>
      <c r="B2232">
        <v>4</v>
      </c>
      <c r="C2232">
        <v>3</v>
      </c>
      <c r="D2232">
        <v>2</v>
      </c>
      <c r="E2232">
        <v>3</v>
      </c>
      <c r="F2232">
        <v>6</v>
      </c>
      <c r="G2232" t="b">
        <f>INDEX(key!$AT$4:$BI$7,B2232,E2232)</f>
        <v>0</v>
      </c>
      <c r="H2232" t="str">
        <f t="shared" si="204"/>
        <v>HV_SCGDMoNewCZ03rNCOH</v>
      </c>
      <c r="I2232" s="9" t="s">
        <v>1799</v>
      </c>
      <c r="J2232" t="str">
        <f t="shared" si="205"/>
        <v>HV_SCGDMoNewCZ03</v>
      </c>
      <c r="K2232" s="9" t="s">
        <v>1662</v>
      </c>
      <c r="L2232" s="9" t="s">
        <v>45</v>
      </c>
      <c r="M2232" s="9" t="str">
        <f>INDEX(key!$AS$4:$AS$7,B2232)</f>
        <v>SCG</v>
      </c>
      <c r="N2232" s="9" t="str">
        <f>INDEX(key!$I$3:$I$5,C2232)</f>
        <v>DMo</v>
      </c>
      <c r="O2232" s="9" t="str">
        <f>INDEX(key!$F$9:$F$10,D2232)</f>
        <v>New</v>
      </c>
      <c r="P2232" s="9" t="str">
        <f>INDEX(key!$AT$3:$BI$3,E2232)</f>
        <v>CZ03</v>
      </c>
      <c r="Q2232" s="9" t="str">
        <f>INDEX('HVACwts Src'!$D$7:$I$7,F2232)</f>
        <v>rNCOH</v>
      </c>
      <c r="R2232" s="36">
        <f>IF(G2232,INDEX('HVACwts Src'!$D$11:$U$164,(B2232-1)*39+(D2232-1)*19+E2232,(C2232-1)*6+F2232),0)</f>
        <v>0</v>
      </c>
      <c r="T2232" t="str">
        <f t="shared" si="206"/>
        <v>HV_SCGDMoNewCZ03</v>
      </c>
      <c r="U2232" t="str">
        <f t="shared" si="207"/>
        <v>rNCOH</v>
      </c>
      <c r="V2232" s="36">
        <f t="shared" si="208"/>
        <v>0</v>
      </c>
    </row>
    <row r="2233" spans="1:22" x14ac:dyDescent="0.25">
      <c r="A2233" s="86">
        <f t="shared" si="209"/>
        <v>2227</v>
      </c>
      <c r="B2233">
        <v>4</v>
      </c>
      <c r="C2233">
        <v>3</v>
      </c>
      <c r="D2233">
        <v>2</v>
      </c>
      <c r="E2233">
        <v>4</v>
      </c>
      <c r="F2233">
        <v>1</v>
      </c>
      <c r="G2233" t="b">
        <f>INDEX(key!$AT$4:$BI$7,B2233,E2233)</f>
        <v>0</v>
      </c>
      <c r="H2233" t="str">
        <f t="shared" si="204"/>
        <v>HV_SCGDMoNewCZ04rDXGF</v>
      </c>
      <c r="I2233" s="9" t="s">
        <v>1799</v>
      </c>
      <c r="J2233" t="str">
        <f t="shared" si="205"/>
        <v>HV_SCGDMoNewCZ04</v>
      </c>
      <c r="K2233" s="9" t="s">
        <v>1662</v>
      </c>
      <c r="L2233" s="9" t="s">
        <v>45</v>
      </c>
      <c r="M2233" s="9" t="str">
        <f>INDEX(key!$AS$4:$AS$7,B2233)</f>
        <v>SCG</v>
      </c>
      <c r="N2233" s="9" t="str">
        <f>INDEX(key!$I$3:$I$5,C2233)</f>
        <v>DMo</v>
      </c>
      <c r="O2233" s="9" t="str">
        <f>INDEX(key!$F$9:$F$10,D2233)</f>
        <v>New</v>
      </c>
      <c r="P2233" s="9" t="str">
        <f>INDEX(key!$AT$3:$BI$3,E2233)</f>
        <v>CZ04</v>
      </c>
      <c r="Q2233" s="9" t="str">
        <f>INDEX('HVACwts Src'!$D$7:$I$7,F2233)</f>
        <v>rDXGF</v>
      </c>
      <c r="R2233" s="36">
        <f>IF(G2233,INDEX('HVACwts Src'!$D$11:$U$164,(B2233-1)*39+(D2233-1)*19+E2233,(C2233-1)*6+F2233),0)</f>
        <v>0</v>
      </c>
      <c r="T2233" t="str">
        <f t="shared" si="206"/>
        <v>HV_SCGDMoNewCZ04</v>
      </c>
      <c r="U2233" t="str">
        <f t="shared" si="207"/>
        <v>rDXGF</v>
      </c>
      <c r="V2233" s="36">
        <f t="shared" si="208"/>
        <v>0</v>
      </c>
    </row>
    <row r="2234" spans="1:22" x14ac:dyDescent="0.25">
      <c r="A2234" s="86">
        <f t="shared" si="209"/>
        <v>2228</v>
      </c>
      <c r="B2234">
        <v>4</v>
      </c>
      <c r="C2234">
        <v>3</v>
      </c>
      <c r="D2234">
        <v>2</v>
      </c>
      <c r="E2234">
        <v>4</v>
      </c>
      <c r="F2234">
        <v>2</v>
      </c>
      <c r="G2234" t="b">
        <f>INDEX(key!$AT$4:$BI$7,B2234,E2234)</f>
        <v>0</v>
      </c>
      <c r="H2234" t="str">
        <f t="shared" si="204"/>
        <v>HV_SCGDMoNewCZ04rNCGF</v>
      </c>
      <c r="I2234" s="9" t="s">
        <v>1799</v>
      </c>
      <c r="J2234" t="str">
        <f t="shared" si="205"/>
        <v>HV_SCGDMoNewCZ04</v>
      </c>
      <c r="K2234" s="9" t="s">
        <v>1662</v>
      </c>
      <c r="L2234" s="9" t="s">
        <v>45</v>
      </c>
      <c r="M2234" s="9" t="str">
        <f>INDEX(key!$AS$4:$AS$7,B2234)</f>
        <v>SCG</v>
      </c>
      <c r="N2234" s="9" t="str">
        <f>INDEX(key!$I$3:$I$5,C2234)</f>
        <v>DMo</v>
      </c>
      <c r="O2234" s="9" t="str">
        <f>INDEX(key!$F$9:$F$10,D2234)</f>
        <v>New</v>
      </c>
      <c r="P2234" s="9" t="str">
        <f>INDEX(key!$AT$3:$BI$3,E2234)</f>
        <v>CZ04</v>
      </c>
      <c r="Q2234" s="9" t="str">
        <f>INDEX('HVACwts Src'!$D$7:$I$7,F2234)</f>
        <v>rNCGF</v>
      </c>
      <c r="R2234" s="36">
        <f>IF(G2234,INDEX('HVACwts Src'!$D$11:$U$164,(B2234-1)*39+(D2234-1)*19+E2234,(C2234-1)*6+F2234),0)</f>
        <v>0</v>
      </c>
      <c r="T2234" t="str">
        <f t="shared" si="206"/>
        <v>HV_SCGDMoNewCZ04</v>
      </c>
      <c r="U2234" t="str">
        <f t="shared" si="207"/>
        <v>rNCGF</v>
      </c>
      <c r="V2234" s="36">
        <f t="shared" si="208"/>
        <v>0</v>
      </c>
    </row>
    <row r="2235" spans="1:22" x14ac:dyDescent="0.25">
      <c r="A2235" s="86">
        <f t="shared" si="209"/>
        <v>2229</v>
      </c>
      <c r="B2235">
        <v>4</v>
      </c>
      <c r="C2235">
        <v>3</v>
      </c>
      <c r="D2235">
        <v>2</v>
      </c>
      <c r="E2235">
        <v>4</v>
      </c>
      <c r="F2235">
        <v>3</v>
      </c>
      <c r="G2235" t="b">
        <f>INDEX(key!$AT$4:$BI$7,B2235,E2235)</f>
        <v>0</v>
      </c>
      <c r="H2235" t="str">
        <f t="shared" si="204"/>
        <v>HV_SCGDMoNewCZ04rDXHP</v>
      </c>
      <c r="I2235" s="9" t="s">
        <v>1799</v>
      </c>
      <c r="J2235" t="str">
        <f t="shared" si="205"/>
        <v>HV_SCGDMoNewCZ04</v>
      </c>
      <c r="K2235" s="9" t="s">
        <v>1662</v>
      </c>
      <c r="L2235" s="9" t="s">
        <v>45</v>
      </c>
      <c r="M2235" s="9" t="str">
        <f>INDEX(key!$AS$4:$AS$7,B2235)</f>
        <v>SCG</v>
      </c>
      <c r="N2235" s="9" t="str">
        <f>INDEX(key!$I$3:$I$5,C2235)</f>
        <v>DMo</v>
      </c>
      <c r="O2235" s="9" t="str">
        <f>INDEX(key!$F$9:$F$10,D2235)</f>
        <v>New</v>
      </c>
      <c r="P2235" s="9" t="str">
        <f>INDEX(key!$AT$3:$BI$3,E2235)</f>
        <v>CZ04</v>
      </c>
      <c r="Q2235" s="9" t="str">
        <f>INDEX('HVACwts Src'!$D$7:$I$7,F2235)</f>
        <v>rDXHP</v>
      </c>
      <c r="R2235" s="36">
        <f>IF(G2235,INDEX('HVACwts Src'!$D$11:$U$164,(B2235-1)*39+(D2235-1)*19+E2235,(C2235-1)*6+F2235),0)</f>
        <v>0</v>
      </c>
      <c r="T2235" t="str">
        <f t="shared" si="206"/>
        <v>HV_SCGDMoNewCZ04</v>
      </c>
      <c r="U2235" t="str">
        <f t="shared" si="207"/>
        <v>rDXHP</v>
      </c>
      <c r="V2235" s="36">
        <f t="shared" si="208"/>
        <v>0</v>
      </c>
    </row>
    <row r="2236" spans="1:22" x14ac:dyDescent="0.25">
      <c r="A2236" s="86">
        <f t="shared" si="209"/>
        <v>2230</v>
      </c>
      <c r="B2236">
        <v>4</v>
      </c>
      <c r="C2236">
        <v>3</v>
      </c>
      <c r="D2236">
        <v>2</v>
      </c>
      <c r="E2236">
        <v>4</v>
      </c>
      <c r="F2236">
        <v>4</v>
      </c>
      <c r="G2236" t="b">
        <f>INDEX(key!$AT$4:$BI$7,B2236,E2236)</f>
        <v>0</v>
      </c>
      <c r="H2236" t="str">
        <f t="shared" si="204"/>
        <v>HV_SCGDMoNewCZ04rNCEH</v>
      </c>
      <c r="I2236" s="9" t="s">
        <v>1799</v>
      </c>
      <c r="J2236" t="str">
        <f t="shared" si="205"/>
        <v>HV_SCGDMoNewCZ04</v>
      </c>
      <c r="K2236" s="9" t="s">
        <v>1662</v>
      </c>
      <c r="L2236" s="9" t="s">
        <v>45</v>
      </c>
      <c r="M2236" s="9" t="str">
        <f>INDEX(key!$AS$4:$AS$7,B2236)</f>
        <v>SCG</v>
      </c>
      <c r="N2236" s="9" t="str">
        <f>INDEX(key!$I$3:$I$5,C2236)</f>
        <v>DMo</v>
      </c>
      <c r="O2236" s="9" t="str">
        <f>INDEX(key!$F$9:$F$10,D2236)</f>
        <v>New</v>
      </c>
      <c r="P2236" s="9" t="str">
        <f>INDEX(key!$AT$3:$BI$3,E2236)</f>
        <v>CZ04</v>
      </c>
      <c r="Q2236" s="9" t="str">
        <f>INDEX('HVACwts Src'!$D$7:$I$7,F2236)</f>
        <v>rNCEH</v>
      </c>
      <c r="R2236" s="36">
        <f>IF(G2236,INDEX('HVACwts Src'!$D$11:$U$164,(B2236-1)*39+(D2236-1)*19+E2236,(C2236-1)*6+F2236),0)</f>
        <v>0</v>
      </c>
      <c r="T2236" t="str">
        <f t="shared" si="206"/>
        <v>HV_SCGDMoNewCZ04</v>
      </c>
      <c r="U2236" t="str">
        <f t="shared" si="207"/>
        <v>rNCEH</v>
      </c>
      <c r="V2236" s="36">
        <f t="shared" si="208"/>
        <v>0</v>
      </c>
    </row>
    <row r="2237" spans="1:22" x14ac:dyDescent="0.25">
      <c r="A2237" s="86">
        <f t="shared" si="209"/>
        <v>2231</v>
      </c>
      <c r="B2237">
        <v>4</v>
      </c>
      <c r="C2237">
        <v>3</v>
      </c>
      <c r="D2237">
        <v>2</v>
      </c>
      <c r="E2237">
        <v>4</v>
      </c>
      <c r="F2237">
        <v>5</v>
      </c>
      <c r="G2237" t="b">
        <f>INDEX(key!$AT$4:$BI$7,B2237,E2237)</f>
        <v>0</v>
      </c>
      <c r="H2237" t="str">
        <f t="shared" si="204"/>
        <v>HV_SCGDMoNewCZ04rDXOH</v>
      </c>
      <c r="I2237" s="9" t="s">
        <v>1799</v>
      </c>
      <c r="J2237" t="str">
        <f t="shared" si="205"/>
        <v>HV_SCGDMoNewCZ04</v>
      </c>
      <c r="K2237" s="9" t="s">
        <v>1662</v>
      </c>
      <c r="L2237" s="9" t="s">
        <v>45</v>
      </c>
      <c r="M2237" s="9" t="str">
        <f>INDEX(key!$AS$4:$AS$7,B2237)</f>
        <v>SCG</v>
      </c>
      <c r="N2237" s="9" t="str">
        <f>INDEX(key!$I$3:$I$5,C2237)</f>
        <v>DMo</v>
      </c>
      <c r="O2237" s="9" t="str">
        <f>INDEX(key!$F$9:$F$10,D2237)</f>
        <v>New</v>
      </c>
      <c r="P2237" s="9" t="str">
        <f>INDEX(key!$AT$3:$BI$3,E2237)</f>
        <v>CZ04</v>
      </c>
      <c r="Q2237" s="9" t="str">
        <f>INDEX('HVACwts Src'!$D$7:$I$7,F2237)</f>
        <v>rDXOH</v>
      </c>
      <c r="R2237" s="36">
        <f>IF(G2237,INDEX('HVACwts Src'!$D$11:$U$164,(B2237-1)*39+(D2237-1)*19+E2237,(C2237-1)*6+F2237),0)</f>
        <v>0</v>
      </c>
      <c r="T2237" t="str">
        <f t="shared" si="206"/>
        <v>HV_SCGDMoNewCZ04</v>
      </c>
      <c r="U2237" t="str">
        <f t="shared" si="207"/>
        <v>rDXOH</v>
      </c>
      <c r="V2237" s="36">
        <f t="shared" si="208"/>
        <v>0</v>
      </c>
    </row>
    <row r="2238" spans="1:22" x14ac:dyDescent="0.25">
      <c r="A2238" s="86">
        <f t="shared" si="209"/>
        <v>2232</v>
      </c>
      <c r="B2238">
        <v>4</v>
      </c>
      <c r="C2238">
        <v>3</v>
      </c>
      <c r="D2238">
        <v>2</v>
      </c>
      <c r="E2238">
        <v>4</v>
      </c>
      <c r="F2238">
        <v>6</v>
      </c>
      <c r="G2238" t="b">
        <f>INDEX(key!$AT$4:$BI$7,B2238,E2238)</f>
        <v>0</v>
      </c>
      <c r="H2238" t="str">
        <f t="shared" si="204"/>
        <v>HV_SCGDMoNewCZ04rNCOH</v>
      </c>
      <c r="I2238" s="9" t="s">
        <v>1799</v>
      </c>
      <c r="J2238" t="str">
        <f t="shared" si="205"/>
        <v>HV_SCGDMoNewCZ04</v>
      </c>
      <c r="K2238" s="9" t="s">
        <v>1662</v>
      </c>
      <c r="L2238" s="9" t="s">
        <v>45</v>
      </c>
      <c r="M2238" s="9" t="str">
        <f>INDEX(key!$AS$4:$AS$7,B2238)</f>
        <v>SCG</v>
      </c>
      <c r="N2238" s="9" t="str">
        <f>INDEX(key!$I$3:$I$5,C2238)</f>
        <v>DMo</v>
      </c>
      <c r="O2238" s="9" t="str">
        <f>INDEX(key!$F$9:$F$10,D2238)</f>
        <v>New</v>
      </c>
      <c r="P2238" s="9" t="str">
        <f>INDEX(key!$AT$3:$BI$3,E2238)</f>
        <v>CZ04</v>
      </c>
      <c r="Q2238" s="9" t="str">
        <f>INDEX('HVACwts Src'!$D$7:$I$7,F2238)</f>
        <v>rNCOH</v>
      </c>
      <c r="R2238" s="36">
        <f>IF(G2238,INDEX('HVACwts Src'!$D$11:$U$164,(B2238-1)*39+(D2238-1)*19+E2238,(C2238-1)*6+F2238),0)</f>
        <v>0</v>
      </c>
      <c r="T2238" t="str">
        <f t="shared" si="206"/>
        <v>HV_SCGDMoNewCZ04</v>
      </c>
      <c r="U2238" t="str">
        <f t="shared" si="207"/>
        <v>rNCOH</v>
      </c>
      <c r="V2238" s="36">
        <f t="shared" si="208"/>
        <v>0</v>
      </c>
    </row>
    <row r="2239" spans="1:22" x14ac:dyDescent="0.25">
      <c r="A2239" s="86">
        <f t="shared" si="209"/>
        <v>2233</v>
      </c>
      <c r="B2239">
        <v>4</v>
      </c>
      <c r="C2239">
        <v>3</v>
      </c>
      <c r="D2239">
        <v>2</v>
      </c>
      <c r="E2239">
        <v>5</v>
      </c>
      <c r="F2239">
        <v>1</v>
      </c>
      <c r="G2239" t="b">
        <f>INDEX(key!$AT$4:$BI$7,B2239,E2239)</f>
        <v>1</v>
      </c>
      <c r="H2239" t="str">
        <f t="shared" si="204"/>
        <v>HV_SCGDMoNewCZ05rDXGF</v>
      </c>
      <c r="I2239" s="9" t="s">
        <v>1799</v>
      </c>
      <c r="J2239" t="str">
        <f t="shared" si="205"/>
        <v>HV_SCGDMoNewCZ05</v>
      </c>
      <c r="K2239" s="9" t="s">
        <v>1662</v>
      </c>
      <c r="L2239" s="9" t="s">
        <v>45</v>
      </c>
      <c r="M2239" s="9" t="str">
        <f>INDEX(key!$AS$4:$AS$7,B2239)</f>
        <v>SCG</v>
      </c>
      <c r="N2239" s="9" t="str">
        <f>INDEX(key!$I$3:$I$5,C2239)</f>
        <v>DMo</v>
      </c>
      <c r="O2239" s="9" t="str">
        <f>INDEX(key!$F$9:$F$10,D2239)</f>
        <v>New</v>
      </c>
      <c r="P2239" s="9" t="str">
        <f>INDEX(key!$AT$3:$BI$3,E2239)</f>
        <v>CZ05</v>
      </c>
      <c r="Q2239" s="9" t="str">
        <f>INDEX('HVACwts Src'!$D$7:$I$7,F2239)</f>
        <v>rDXGF</v>
      </c>
      <c r="R2239" s="36">
        <f>IF(G2239,INDEX('HVACwts Src'!$D$11:$U$164,(B2239-1)*39+(D2239-1)*19+E2239,(C2239-1)*6+F2239),0)</f>
        <v>0</v>
      </c>
      <c r="T2239" t="str">
        <f t="shared" si="206"/>
        <v>HV_SCGDMoNewCZ05</v>
      </c>
      <c r="U2239" t="str">
        <f t="shared" si="207"/>
        <v>rDXGF</v>
      </c>
      <c r="V2239" s="36">
        <f t="shared" si="208"/>
        <v>0</v>
      </c>
    </row>
    <row r="2240" spans="1:22" x14ac:dyDescent="0.25">
      <c r="A2240" s="86">
        <f t="shared" si="209"/>
        <v>2234</v>
      </c>
      <c r="B2240">
        <v>4</v>
      </c>
      <c r="C2240">
        <v>3</v>
      </c>
      <c r="D2240">
        <v>2</v>
      </c>
      <c r="E2240">
        <v>5</v>
      </c>
      <c r="F2240">
        <v>2</v>
      </c>
      <c r="G2240" t="b">
        <f>INDEX(key!$AT$4:$BI$7,B2240,E2240)</f>
        <v>1</v>
      </c>
      <c r="H2240" t="str">
        <f t="shared" si="204"/>
        <v>HV_SCGDMoNewCZ05rNCGF</v>
      </c>
      <c r="I2240" s="9" t="s">
        <v>1799</v>
      </c>
      <c r="J2240" t="str">
        <f t="shared" si="205"/>
        <v>HV_SCGDMoNewCZ05</v>
      </c>
      <c r="K2240" s="9" t="s">
        <v>1662</v>
      </c>
      <c r="L2240" s="9" t="s">
        <v>45</v>
      </c>
      <c r="M2240" s="9" t="str">
        <f>INDEX(key!$AS$4:$AS$7,B2240)</f>
        <v>SCG</v>
      </c>
      <c r="N2240" s="9" t="str">
        <f>INDEX(key!$I$3:$I$5,C2240)</f>
        <v>DMo</v>
      </c>
      <c r="O2240" s="9" t="str">
        <f>INDEX(key!$F$9:$F$10,D2240)</f>
        <v>New</v>
      </c>
      <c r="P2240" s="9" t="str">
        <f>INDEX(key!$AT$3:$BI$3,E2240)</f>
        <v>CZ05</v>
      </c>
      <c r="Q2240" s="9" t="str">
        <f>INDEX('HVACwts Src'!$D$7:$I$7,F2240)</f>
        <v>rNCGF</v>
      </c>
      <c r="R2240" s="36">
        <f>IF(G2240,INDEX('HVACwts Src'!$D$11:$U$164,(B2240-1)*39+(D2240-1)*19+E2240,(C2240-1)*6+F2240),0)</f>
        <v>34.014399999999995</v>
      </c>
      <c r="T2240" t="str">
        <f t="shared" si="206"/>
        <v>HV_SCGDMoNewCZ05</v>
      </c>
      <c r="U2240" t="str">
        <f t="shared" si="207"/>
        <v>rNCGF</v>
      </c>
      <c r="V2240" s="36">
        <f t="shared" si="208"/>
        <v>34.014399999999995</v>
      </c>
    </row>
    <row r="2241" spans="1:22" x14ac:dyDescent="0.25">
      <c r="A2241" s="86">
        <f t="shared" si="209"/>
        <v>2235</v>
      </c>
      <c r="B2241">
        <v>4</v>
      </c>
      <c r="C2241">
        <v>3</v>
      </c>
      <c r="D2241">
        <v>2</v>
      </c>
      <c r="E2241">
        <v>5</v>
      </c>
      <c r="F2241">
        <v>3</v>
      </c>
      <c r="G2241" t="b">
        <f>INDEX(key!$AT$4:$BI$7,B2241,E2241)</f>
        <v>1</v>
      </c>
      <c r="H2241" t="str">
        <f t="shared" si="204"/>
        <v>HV_SCGDMoNewCZ05rDXHP</v>
      </c>
      <c r="I2241" s="9" t="s">
        <v>1799</v>
      </c>
      <c r="J2241" t="str">
        <f t="shared" si="205"/>
        <v>HV_SCGDMoNewCZ05</v>
      </c>
      <c r="K2241" s="9" t="s">
        <v>1662</v>
      </c>
      <c r="L2241" s="9" t="s">
        <v>45</v>
      </c>
      <c r="M2241" s="9" t="str">
        <f>INDEX(key!$AS$4:$AS$7,B2241)</f>
        <v>SCG</v>
      </c>
      <c r="N2241" s="9" t="str">
        <f>INDEX(key!$I$3:$I$5,C2241)</f>
        <v>DMo</v>
      </c>
      <c r="O2241" s="9" t="str">
        <f>INDEX(key!$F$9:$F$10,D2241)</f>
        <v>New</v>
      </c>
      <c r="P2241" s="9" t="str">
        <f>INDEX(key!$AT$3:$BI$3,E2241)</f>
        <v>CZ05</v>
      </c>
      <c r="Q2241" s="9" t="str">
        <f>INDEX('HVACwts Src'!$D$7:$I$7,F2241)</f>
        <v>rDXHP</v>
      </c>
      <c r="R2241" s="36">
        <f>IF(G2241,INDEX('HVACwts Src'!$D$11:$U$164,(B2241-1)*39+(D2241-1)*19+E2241,(C2241-1)*6+F2241),0)</f>
        <v>0</v>
      </c>
      <c r="T2241" t="str">
        <f t="shared" si="206"/>
        <v>HV_SCGDMoNewCZ05</v>
      </c>
      <c r="U2241" t="str">
        <f t="shared" si="207"/>
        <v>rDXHP</v>
      </c>
      <c r="V2241" s="36">
        <f t="shared" si="208"/>
        <v>0</v>
      </c>
    </row>
    <row r="2242" spans="1:22" x14ac:dyDescent="0.25">
      <c r="A2242" s="86">
        <f t="shared" si="209"/>
        <v>2236</v>
      </c>
      <c r="B2242">
        <v>4</v>
      </c>
      <c r="C2242">
        <v>3</v>
      </c>
      <c r="D2242">
        <v>2</v>
      </c>
      <c r="E2242">
        <v>5</v>
      </c>
      <c r="F2242">
        <v>4</v>
      </c>
      <c r="G2242" t="b">
        <f>INDEX(key!$AT$4:$BI$7,B2242,E2242)</f>
        <v>1</v>
      </c>
      <c r="H2242" t="str">
        <f t="shared" si="204"/>
        <v>HV_SCGDMoNewCZ05rNCEH</v>
      </c>
      <c r="I2242" s="9" t="s">
        <v>1799</v>
      </c>
      <c r="J2242" t="str">
        <f t="shared" si="205"/>
        <v>HV_SCGDMoNewCZ05</v>
      </c>
      <c r="K2242" s="9" t="s">
        <v>1662</v>
      </c>
      <c r="L2242" s="9" t="s">
        <v>45</v>
      </c>
      <c r="M2242" s="9" t="str">
        <f>INDEX(key!$AS$4:$AS$7,B2242)</f>
        <v>SCG</v>
      </c>
      <c r="N2242" s="9" t="str">
        <f>INDEX(key!$I$3:$I$5,C2242)</f>
        <v>DMo</v>
      </c>
      <c r="O2242" s="9" t="str">
        <f>INDEX(key!$F$9:$F$10,D2242)</f>
        <v>New</v>
      </c>
      <c r="P2242" s="9" t="str">
        <f>INDEX(key!$AT$3:$BI$3,E2242)</f>
        <v>CZ05</v>
      </c>
      <c r="Q2242" s="9" t="str">
        <f>INDEX('HVACwts Src'!$D$7:$I$7,F2242)</f>
        <v>rNCEH</v>
      </c>
      <c r="R2242" s="36">
        <f>IF(G2242,INDEX('HVACwts Src'!$D$11:$U$164,(B2242-1)*39+(D2242-1)*19+E2242,(C2242-1)*6+F2242),0)</f>
        <v>4.8592000000000004</v>
      </c>
      <c r="T2242" t="str">
        <f t="shared" si="206"/>
        <v>HV_SCGDMoNewCZ05</v>
      </c>
      <c r="U2242" t="str">
        <f t="shared" si="207"/>
        <v>rNCEH</v>
      </c>
      <c r="V2242" s="36">
        <f t="shared" si="208"/>
        <v>4.8592000000000004</v>
      </c>
    </row>
    <row r="2243" spans="1:22" x14ac:dyDescent="0.25">
      <c r="A2243" s="86">
        <f t="shared" si="209"/>
        <v>2237</v>
      </c>
      <c r="B2243">
        <v>4</v>
      </c>
      <c r="C2243">
        <v>3</v>
      </c>
      <c r="D2243">
        <v>2</v>
      </c>
      <c r="E2243">
        <v>5</v>
      </c>
      <c r="F2243">
        <v>5</v>
      </c>
      <c r="G2243" t="b">
        <f>INDEX(key!$AT$4:$BI$7,B2243,E2243)</f>
        <v>1</v>
      </c>
      <c r="H2243" t="str">
        <f t="shared" si="204"/>
        <v>HV_SCGDMoNewCZ05rDXOH</v>
      </c>
      <c r="I2243" s="9" t="s">
        <v>1799</v>
      </c>
      <c r="J2243" t="str">
        <f t="shared" si="205"/>
        <v>HV_SCGDMoNewCZ05</v>
      </c>
      <c r="K2243" s="9" t="s">
        <v>1662</v>
      </c>
      <c r="L2243" s="9" t="s">
        <v>45</v>
      </c>
      <c r="M2243" s="9" t="str">
        <f>INDEX(key!$AS$4:$AS$7,B2243)</f>
        <v>SCG</v>
      </c>
      <c r="N2243" s="9" t="str">
        <f>INDEX(key!$I$3:$I$5,C2243)</f>
        <v>DMo</v>
      </c>
      <c r="O2243" s="9" t="str">
        <f>INDEX(key!$F$9:$F$10,D2243)</f>
        <v>New</v>
      </c>
      <c r="P2243" s="9" t="str">
        <f>INDEX(key!$AT$3:$BI$3,E2243)</f>
        <v>CZ05</v>
      </c>
      <c r="Q2243" s="9" t="str">
        <f>INDEX('HVACwts Src'!$D$7:$I$7,F2243)</f>
        <v>rDXOH</v>
      </c>
      <c r="R2243" s="36">
        <f>IF(G2243,INDEX('HVACwts Src'!$D$11:$U$164,(B2243-1)*39+(D2243-1)*19+E2243,(C2243-1)*6+F2243),0)</f>
        <v>0</v>
      </c>
      <c r="T2243" t="str">
        <f t="shared" si="206"/>
        <v>HV_SCGDMoNewCZ05</v>
      </c>
      <c r="U2243" t="str">
        <f t="shared" si="207"/>
        <v>rDXOH</v>
      </c>
      <c r="V2243" s="36">
        <f t="shared" si="208"/>
        <v>0</v>
      </c>
    </row>
    <row r="2244" spans="1:22" x14ac:dyDescent="0.25">
      <c r="A2244" s="86">
        <f t="shared" si="209"/>
        <v>2238</v>
      </c>
      <c r="B2244">
        <v>4</v>
      </c>
      <c r="C2244">
        <v>3</v>
      </c>
      <c r="D2244">
        <v>2</v>
      </c>
      <c r="E2244">
        <v>5</v>
      </c>
      <c r="F2244">
        <v>6</v>
      </c>
      <c r="G2244" t="b">
        <f>INDEX(key!$AT$4:$BI$7,B2244,E2244)</f>
        <v>1</v>
      </c>
      <c r="H2244" t="str">
        <f t="shared" si="204"/>
        <v>HV_SCGDMoNewCZ05rNCOH</v>
      </c>
      <c r="I2244" s="9" t="s">
        <v>1799</v>
      </c>
      <c r="J2244" t="str">
        <f t="shared" si="205"/>
        <v>HV_SCGDMoNewCZ05</v>
      </c>
      <c r="K2244" s="9" t="s">
        <v>1662</v>
      </c>
      <c r="L2244" s="9" t="s">
        <v>45</v>
      </c>
      <c r="M2244" s="9" t="str">
        <f>INDEX(key!$AS$4:$AS$7,B2244)</f>
        <v>SCG</v>
      </c>
      <c r="N2244" s="9" t="str">
        <f>INDEX(key!$I$3:$I$5,C2244)</f>
        <v>DMo</v>
      </c>
      <c r="O2244" s="9" t="str">
        <f>INDEX(key!$F$9:$F$10,D2244)</f>
        <v>New</v>
      </c>
      <c r="P2244" s="9" t="str">
        <f>INDEX(key!$AT$3:$BI$3,E2244)</f>
        <v>CZ05</v>
      </c>
      <c r="Q2244" s="9" t="str">
        <f>INDEX('HVACwts Src'!$D$7:$I$7,F2244)</f>
        <v>rNCOH</v>
      </c>
      <c r="R2244" s="36">
        <f>IF(G2244,INDEX('HVACwts Src'!$D$11:$U$164,(B2244-1)*39+(D2244-1)*19+E2244,(C2244-1)*6+F2244),0)</f>
        <v>8.2606400000000004</v>
      </c>
      <c r="T2244" t="str">
        <f t="shared" si="206"/>
        <v>HV_SCGDMoNewCZ05</v>
      </c>
      <c r="U2244" t="str">
        <f t="shared" si="207"/>
        <v>rNCOH</v>
      </c>
      <c r="V2244" s="36">
        <f t="shared" si="208"/>
        <v>8.2606400000000004</v>
      </c>
    </row>
    <row r="2245" spans="1:22" x14ac:dyDescent="0.25">
      <c r="A2245" s="86">
        <f t="shared" si="209"/>
        <v>2239</v>
      </c>
      <c r="B2245">
        <v>4</v>
      </c>
      <c r="C2245">
        <v>3</v>
      </c>
      <c r="D2245">
        <v>2</v>
      </c>
      <c r="E2245">
        <v>6</v>
      </c>
      <c r="F2245">
        <v>1</v>
      </c>
      <c r="G2245" t="b">
        <f>INDEX(key!$AT$4:$BI$7,B2245,E2245)</f>
        <v>1</v>
      </c>
      <c r="H2245" t="str">
        <f t="shared" si="204"/>
        <v>HV_SCGDMoNewCZ06rDXGF</v>
      </c>
      <c r="I2245" s="9" t="s">
        <v>1799</v>
      </c>
      <c r="J2245" t="str">
        <f t="shared" si="205"/>
        <v>HV_SCGDMoNewCZ06</v>
      </c>
      <c r="K2245" s="9" t="s">
        <v>1662</v>
      </c>
      <c r="L2245" s="9" t="s">
        <v>45</v>
      </c>
      <c r="M2245" s="9" t="str">
        <f>INDEX(key!$AS$4:$AS$7,B2245)</f>
        <v>SCG</v>
      </c>
      <c r="N2245" s="9" t="str">
        <f>INDEX(key!$I$3:$I$5,C2245)</f>
        <v>DMo</v>
      </c>
      <c r="O2245" s="9" t="str">
        <f>INDEX(key!$F$9:$F$10,D2245)</f>
        <v>New</v>
      </c>
      <c r="P2245" s="9" t="str">
        <f>INDEX(key!$AT$3:$BI$3,E2245)</f>
        <v>CZ06</v>
      </c>
      <c r="Q2245" s="9" t="str">
        <f>INDEX('HVACwts Src'!$D$7:$I$7,F2245)</f>
        <v>rDXGF</v>
      </c>
      <c r="R2245" s="36">
        <f>IF(G2245,INDEX('HVACwts Src'!$D$11:$U$164,(B2245-1)*39+(D2245-1)*19+E2245,(C2245-1)*6+F2245),0)</f>
        <v>49.783999999999999</v>
      </c>
      <c r="T2245" t="str">
        <f t="shared" si="206"/>
        <v>HV_SCGDMoNewCZ06</v>
      </c>
      <c r="U2245" t="str">
        <f t="shared" si="207"/>
        <v>rDXGF</v>
      </c>
      <c r="V2245" s="36">
        <f t="shared" si="208"/>
        <v>49.783999999999999</v>
      </c>
    </row>
    <row r="2246" spans="1:22" x14ac:dyDescent="0.25">
      <c r="A2246" s="86">
        <f t="shared" si="209"/>
        <v>2240</v>
      </c>
      <c r="B2246">
        <v>4</v>
      </c>
      <c r="C2246">
        <v>3</v>
      </c>
      <c r="D2246">
        <v>2</v>
      </c>
      <c r="E2246">
        <v>6</v>
      </c>
      <c r="F2246">
        <v>2</v>
      </c>
      <c r="G2246" t="b">
        <f>INDEX(key!$AT$4:$BI$7,B2246,E2246)</f>
        <v>1</v>
      </c>
      <c r="H2246" t="str">
        <f t="shared" si="204"/>
        <v>HV_SCGDMoNewCZ06rNCGF</v>
      </c>
      <c r="I2246" s="9" t="s">
        <v>1799</v>
      </c>
      <c r="J2246" t="str">
        <f t="shared" si="205"/>
        <v>HV_SCGDMoNewCZ06</v>
      </c>
      <c r="K2246" s="9" t="s">
        <v>1662</v>
      </c>
      <c r="L2246" s="9" t="s">
        <v>45</v>
      </c>
      <c r="M2246" s="9" t="str">
        <f>INDEX(key!$AS$4:$AS$7,B2246)</f>
        <v>SCG</v>
      </c>
      <c r="N2246" s="9" t="str">
        <f>INDEX(key!$I$3:$I$5,C2246)</f>
        <v>DMo</v>
      </c>
      <c r="O2246" s="9" t="str">
        <f>INDEX(key!$F$9:$F$10,D2246)</f>
        <v>New</v>
      </c>
      <c r="P2246" s="9" t="str">
        <f>INDEX(key!$AT$3:$BI$3,E2246)</f>
        <v>CZ06</v>
      </c>
      <c r="Q2246" s="9" t="str">
        <f>INDEX('HVACwts Src'!$D$7:$I$7,F2246)</f>
        <v>rNCGF</v>
      </c>
      <c r="R2246" s="36">
        <f>IF(G2246,INDEX('HVACwts Src'!$D$11:$U$164,(B2246-1)*39+(D2246-1)*19+E2246,(C2246-1)*6+F2246),0)</f>
        <v>538.80679999999995</v>
      </c>
      <c r="T2246" t="str">
        <f t="shared" si="206"/>
        <v>HV_SCGDMoNewCZ06</v>
      </c>
      <c r="U2246" t="str">
        <f t="shared" si="207"/>
        <v>rNCGF</v>
      </c>
      <c r="V2246" s="36">
        <f t="shared" si="208"/>
        <v>538.80679999999995</v>
      </c>
    </row>
    <row r="2247" spans="1:22" x14ac:dyDescent="0.25">
      <c r="A2247" s="86">
        <f t="shared" si="209"/>
        <v>2241</v>
      </c>
      <c r="B2247">
        <v>4</v>
      </c>
      <c r="C2247">
        <v>3</v>
      </c>
      <c r="D2247">
        <v>2</v>
      </c>
      <c r="E2247">
        <v>6</v>
      </c>
      <c r="F2247">
        <v>3</v>
      </c>
      <c r="G2247" t="b">
        <f>INDEX(key!$AT$4:$BI$7,B2247,E2247)</f>
        <v>1</v>
      </c>
      <c r="H2247" t="str">
        <f t="shared" ref="H2247:H2310" si="210">+J2247&amp;Q2247</f>
        <v>HV_SCGDMoNewCZ06rDXHP</v>
      </c>
      <c r="I2247" s="9" t="s">
        <v>1799</v>
      </c>
      <c r="J2247" t="str">
        <f t="shared" ref="J2247:J2310" si="211">"HV_"&amp;M2247&amp;N2247&amp;O2247&amp;P2247</f>
        <v>HV_SCGDMoNewCZ06</v>
      </c>
      <c r="K2247" s="9" t="s">
        <v>1662</v>
      </c>
      <c r="L2247" s="9" t="s">
        <v>45</v>
      </c>
      <c r="M2247" s="9" t="str">
        <f>INDEX(key!$AS$4:$AS$7,B2247)</f>
        <v>SCG</v>
      </c>
      <c r="N2247" s="9" t="str">
        <f>INDEX(key!$I$3:$I$5,C2247)</f>
        <v>DMo</v>
      </c>
      <c r="O2247" s="9" t="str">
        <f>INDEX(key!$F$9:$F$10,D2247)</f>
        <v>New</v>
      </c>
      <c r="P2247" s="9" t="str">
        <f>INDEX(key!$AT$3:$BI$3,E2247)</f>
        <v>CZ06</v>
      </c>
      <c r="Q2247" s="9" t="str">
        <f>INDEX('HVACwts Src'!$D$7:$I$7,F2247)</f>
        <v>rDXHP</v>
      </c>
      <c r="R2247" s="36">
        <f>IF(G2247,INDEX('HVACwts Src'!$D$11:$U$164,(B2247-1)*39+(D2247-1)*19+E2247,(C2247-1)*6+F2247),0)</f>
        <v>7.112000000000001</v>
      </c>
      <c r="T2247" t="str">
        <f t="shared" si="206"/>
        <v>HV_SCGDMoNewCZ06</v>
      </c>
      <c r="U2247" t="str">
        <f t="shared" si="207"/>
        <v>rDXHP</v>
      </c>
      <c r="V2247" s="36">
        <f t="shared" si="208"/>
        <v>7.112000000000001</v>
      </c>
    </row>
    <row r="2248" spans="1:22" x14ac:dyDescent="0.25">
      <c r="A2248" s="86">
        <f t="shared" si="209"/>
        <v>2242</v>
      </c>
      <c r="B2248">
        <v>4</v>
      </c>
      <c r="C2248">
        <v>3</v>
      </c>
      <c r="D2248">
        <v>2</v>
      </c>
      <c r="E2248">
        <v>6</v>
      </c>
      <c r="F2248">
        <v>4</v>
      </c>
      <c r="G2248" t="b">
        <f>INDEX(key!$AT$4:$BI$7,B2248,E2248)</f>
        <v>1</v>
      </c>
      <c r="H2248" t="str">
        <f t="shared" si="210"/>
        <v>HV_SCGDMoNewCZ06rNCEH</v>
      </c>
      <c r="I2248" s="9" t="s">
        <v>1799</v>
      </c>
      <c r="J2248" t="str">
        <f t="shared" si="211"/>
        <v>HV_SCGDMoNewCZ06</v>
      </c>
      <c r="K2248" s="9" t="s">
        <v>1662</v>
      </c>
      <c r="L2248" s="9" t="s">
        <v>45</v>
      </c>
      <c r="M2248" s="9" t="str">
        <f>INDEX(key!$AS$4:$AS$7,B2248)</f>
        <v>SCG</v>
      </c>
      <c r="N2248" s="9" t="str">
        <f>INDEX(key!$I$3:$I$5,C2248)</f>
        <v>DMo</v>
      </c>
      <c r="O2248" s="9" t="str">
        <f>INDEX(key!$F$9:$F$10,D2248)</f>
        <v>New</v>
      </c>
      <c r="P2248" s="9" t="str">
        <f>INDEX(key!$AT$3:$BI$3,E2248)</f>
        <v>CZ06</v>
      </c>
      <c r="Q2248" s="9" t="str">
        <f>INDEX('HVACwts Src'!$D$7:$I$7,F2248)</f>
        <v>rNCEH</v>
      </c>
      <c r="R2248" s="36">
        <f>IF(G2248,INDEX('HVACwts Src'!$D$11:$U$164,(B2248-1)*39+(D2248-1)*19+E2248,(C2248-1)*6+F2248),0)</f>
        <v>76.972400000000007</v>
      </c>
      <c r="T2248" t="str">
        <f t="shared" ref="T2248:T2310" si="212">+J2248</f>
        <v>HV_SCGDMoNewCZ06</v>
      </c>
      <c r="U2248" t="str">
        <f t="shared" ref="U2248:U2310" si="213">+Q2248</f>
        <v>rNCEH</v>
      </c>
      <c r="V2248" s="36">
        <f t="shared" ref="V2248:V2310" si="214">+R2248</f>
        <v>76.972400000000007</v>
      </c>
    </row>
    <row r="2249" spans="1:22" x14ac:dyDescent="0.25">
      <c r="A2249" s="86">
        <f t="shared" ref="A2249:A2310" si="215">+A2248+1</f>
        <v>2243</v>
      </c>
      <c r="B2249">
        <v>4</v>
      </c>
      <c r="C2249">
        <v>3</v>
      </c>
      <c r="D2249">
        <v>2</v>
      </c>
      <c r="E2249">
        <v>6</v>
      </c>
      <c r="F2249">
        <v>5</v>
      </c>
      <c r="G2249" t="b">
        <f>INDEX(key!$AT$4:$BI$7,B2249,E2249)</f>
        <v>1</v>
      </c>
      <c r="H2249" t="str">
        <f t="shared" si="210"/>
        <v>HV_SCGDMoNewCZ06rDXOH</v>
      </c>
      <c r="I2249" s="9" t="s">
        <v>1799</v>
      </c>
      <c r="J2249" t="str">
        <f t="shared" si="211"/>
        <v>HV_SCGDMoNewCZ06</v>
      </c>
      <c r="K2249" s="9" t="s">
        <v>1662</v>
      </c>
      <c r="L2249" s="9" t="s">
        <v>45</v>
      </c>
      <c r="M2249" s="9" t="str">
        <f>INDEX(key!$AS$4:$AS$7,B2249)</f>
        <v>SCG</v>
      </c>
      <c r="N2249" s="9" t="str">
        <f>INDEX(key!$I$3:$I$5,C2249)</f>
        <v>DMo</v>
      </c>
      <c r="O2249" s="9" t="str">
        <f>INDEX(key!$F$9:$F$10,D2249)</f>
        <v>New</v>
      </c>
      <c r="P2249" s="9" t="str">
        <f>INDEX(key!$AT$3:$BI$3,E2249)</f>
        <v>CZ06</v>
      </c>
      <c r="Q2249" s="9" t="str">
        <f>INDEX('HVACwts Src'!$D$7:$I$7,F2249)</f>
        <v>rDXOH</v>
      </c>
      <c r="R2249" s="36">
        <f>IF(G2249,INDEX('HVACwts Src'!$D$11:$U$164,(B2249-1)*39+(D2249-1)*19+E2249,(C2249-1)*6+F2249),0)</f>
        <v>12.090400000000002</v>
      </c>
      <c r="T2249" t="str">
        <f t="shared" si="212"/>
        <v>HV_SCGDMoNewCZ06</v>
      </c>
      <c r="U2249" t="str">
        <f t="shared" si="213"/>
        <v>rDXOH</v>
      </c>
      <c r="V2249" s="36">
        <f t="shared" si="214"/>
        <v>12.090400000000002</v>
      </c>
    </row>
    <row r="2250" spans="1:22" x14ac:dyDescent="0.25">
      <c r="A2250" s="86">
        <f t="shared" si="215"/>
        <v>2244</v>
      </c>
      <c r="B2250">
        <v>4</v>
      </c>
      <c r="C2250">
        <v>3</v>
      </c>
      <c r="D2250">
        <v>2</v>
      </c>
      <c r="E2250">
        <v>6</v>
      </c>
      <c r="F2250">
        <v>6</v>
      </c>
      <c r="G2250" t="b">
        <f>INDEX(key!$AT$4:$BI$7,B2250,E2250)</f>
        <v>1</v>
      </c>
      <c r="H2250" t="str">
        <f t="shared" si="210"/>
        <v>HV_SCGDMoNewCZ06rNCOH</v>
      </c>
      <c r="I2250" s="9" t="s">
        <v>1799</v>
      </c>
      <c r="J2250" t="str">
        <f t="shared" si="211"/>
        <v>HV_SCGDMoNewCZ06</v>
      </c>
      <c r="K2250" s="9" t="s">
        <v>1662</v>
      </c>
      <c r="L2250" s="9" t="s">
        <v>45</v>
      </c>
      <c r="M2250" s="9" t="str">
        <f>INDEX(key!$AS$4:$AS$7,B2250)</f>
        <v>SCG</v>
      </c>
      <c r="N2250" s="9" t="str">
        <f>INDEX(key!$I$3:$I$5,C2250)</f>
        <v>DMo</v>
      </c>
      <c r="O2250" s="9" t="str">
        <f>INDEX(key!$F$9:$F$10,D2250)</f>
        <v>New</v>
      </c>
      <c r="P2250" s="9" t="str">
        <f>INDEX(key!$AT$3:$BI$3,E2250)</f>
        <v>CZ06</v>
      </c>
      <c r="Q2250" s="9" t="str">
        <f>INDEX('HVACwts Src'!$D$7:$I$7,F2250)</f>
        <v>rNCOH</v>
      </c>
      <c r="R2250" s="36">
        <f>IF(G2250,INDEX('HVACwts Src'!$D$11:$U$164,(B2250-1)*39+(D2250-1)*19+E2250,(C2250-1)*6+F2250),0)</f>
        <v>130.85308000000001</v>
      </c>
      <c r="T2250" t="str">
        <f t="shared" si="212"/>
        <v>HV_SCGDMoNewCZ06</v>
      </c>
      <c r="U2250" t="str">
        <f t="shared" si="213"/>
        <v>rNCOH</v>
      </c>
      <c r="V2250" s="36">
        <f t="shared" si="214"/>
        <v>130.85308000000001</v>
      </c>
    </row>
    <row r="2251" spans="1:22" x14ac:dyDescent="0.25">
      <c r="A2251" s="86">
        <f t="shared" si="215"/>
        <v>2245</v>
      </c>
      <c r="B2251">
        <v>4</v>
      </c>
      <c r="C2251">
        <v>3</v>
      </c>
      <c r="D2251">
        <v>2</v>
      </c>
      <c r="E2251">
        <v>7</v>
      </c>
      <c r="F2251">
        <v>1</v>
      </c>
      <c r="G2251" t="b">
        <f>INDEX(key!$AT$4:$BI$7,B2251,E2251)</f>
        <v>0</v>
      </c>
      <c r="H2251" t="str">
        <f t="shared" si="210"/>
        <v>HV_SCGDMoNewCZ07rDXGF</v>
      </c>
      <c r="I2251" s="9" t="s">
        <v>1799</v>
      </c>
      <c r="J2251" t="str">
        <f t="shared" si="211"/>
        <v>HV_SCGDMoNewCZ07</v>
      </c>
      <c r="K2251" s="9" t="s">
        <v>1662</v>
      </c>
      <c r="L2251" s="9" t="s">
        <v>45</v>
      </c>
      <c r="M2251" s="9" t="str">
        <f>INDEX(key!$AS$4:$AS$7,B2251)</f>
        <v>SCG</v>
      </c>
      <c r="N2251" s="9" t="str">
        <f>INDEX(key!$I$3:$I$5,C2251)</f>
        <v>DMo</v>
      </c>
      <c r="O2251" s="9" t="str">
        <f>INDEX(key!$F$9:$F$10,D2251)</f>
        <v>New</v>
      </c>
      <c r="P2251" s="9" t="str">
        <f>INDEX(key!$AT$3:$BI$3,E2251)</f>
        <v>CZ07</v>
      </c>
      <c r="Q2251" s="9" t="str">
        <f>INDEX('HVACwts Src'!$D$7:$I$7,F2251)</f>
        <v>rDXGF</v>
      </c>
      <c r="R2251" s="36">
        <f>IF(G2251,INDEX('HVACwts Src'!$D$11:$U$164,(B2251-1)*39+(D2251-1)*19+E2251,(C2251-1)*6+F2251),0)</f>
        <v>0</v>
      </c>
      <c r="T2251" t="str">
        <f t="shared" si="212"/>
        <v>HV_SCGDMoNewCZ07</v>
      </c>
      <c r="U2251" t="str">
        <f t="shared" si="213"/>
        <v>rDXGF</v>
      </c>
      <c r="V2251" s="36">
        <f t="shared" si="214"/>
        <v>0</v>
      </c>
    </row>
    <row r="2252" spans="1:22" x14ac:dyDescent="0.25">
      <c r="A2252" s="86">
        <f t="shared" si="215"/>
        <v>2246</v>
      </c>
      <c r="B2252">
        <v>4</v>
      </c>
      <c r="C2252">
        <v>3</v>
      </c>
      <c r="D2252">
        <v>2</v>
      </c>
      <c r="E2252">
        <v>7</v>
      </c>
      <c r="F2252">
        <v>2</v>
      </c>
      <c r="G2252" t="b">
        <f>INDEX(key!$AT$4:$BI$7,B2252,E2252)</f>
        <v>0</v>
      </c>
      <c r="H2252" t="str">
        <f t="shared" si="210"/>
        <v>HV_SCGDMoNewCZ07rNCGF</v>
      </c>
      <c r="I2252" s="9" t="s">
        <v>1799</v>
      </c>
      <c r="J2252" t="str">
        <f t="shared" si="211"/>
        <v>HV_SCGDMoNewCZ07</v>
      </c>
      <c r="K2252" s="9" t="s">
        <v>1662</v>
      </c>
      <c r="L2252" s="9" t="s">
        <v>45</v>
      </c>
      <c r="M2252" s="9" t="str">
        <f>INDEX(key!$AS$4:$AS$7,B2252)</f>
        <v>SCG</v>
      </c>
      <c r="N2252" s="9" t="str">
        <f>INDEX(key!$I$3:$I$5,C2252)</f>
        <v>DMo</v>
      </c>
      <c r="O2252" s="9" t="str">
        <f>INDEX(key!$F$9:$F$10,D2252)</f>
        <v>New</v>
      </c>
      <c r="P2252" s="9" t="str">
        <f>INDEX(key!$AT$3:$BI$3,E2252)</f>
        <v>CZ07</v>
      </c>
      <c r="Q2252" s="9" t="str">
        <f>INDEX('HVACwts Src'!$D$7:$I$7,F2252)</f>
        <v>rNCGF</v>
      </c>
      <c r="R2252" s="36">
        <f>IF(G2252,INDEX('HVACwts Src'!$D$11:$U$164,(B2252-1)*39+(D2252-1)*19+E2252,(C2252-1)*6+F2252),0)</f>
        <v>0</v>
      </c>
      <c r="T2252" t="str">
        <f t="shared" si="212"/>
        <v>HV_SCGDMoNewCZ07</v>
      </c>
      <c r="U2252" t="str">
        <f t="shared" si="213"/>
        <v>rNCGF</v>
      </c>
      <c r="V2252" s="36">
        <f t="shared" si="214"/>
        <v>0</v>
      </c>
    </row>
    <row r="2253" spans="1:22" x14ac:dyDescent="0.25">
      <c r="A2253" s="86">
        <f t="shared" si="215"/>
        <v>2247</v>
      </c>
      <c r="B2253">
        <v>4</v>
      </c>
      <c r="C2253">
        <v>3</v>
      </c>
      <c r="D2253">
        <v>2</v>
      </c>
      <c r="E2253">
        <v>7</v>
      </c>
      <c r="F2253">
        <v>3</v>
      </c>
      <c r="G2253" t="b">
        <f>INDEX(key!$AT$4:$BI$7,B2253,E2253)</f>
        <v>0</v>
      </c>
      <c r="H2253" t="str">
        <f t="shared" si="210"/>
        <v>HV_SCGDMoNewCZ07rDXHP</v>
      </c>
      <c r="I2253" s="9" t="s">
        <v>1799</v>
      </c>
      <c r="J2253" t="str">
        <f t="shared" si="211"/>
        <v>HV_SCGDMoNewCZ07</v>
      </c>
      <c r="K2253" s="9" t="s">
        <v>1662</v>
      </c>
      <c r="L2253" s="9" t="s">
        <v>45</v>
      </c>
      <c r="M2253" s="9" t="str">
        <f>INDEX(key!$AS$4:$AS$7,B2253)</f>
        <v>SCG</v>
      </c>
      <c r="N2253" s="9" t="str">
        <f>INDEX(key!$I$3:$I$5,C2253)</f>
        <v>DMo</v>
      </c>
      <c r="O2253" s="9" t="str">
        <f>INDEX(key!$F$9:$F$10,D2253)</f>
        <v>New</v>
      </c>
      <c r="P2253" s="9" t="str">
        <f>INDEX(key!$AT$3:$BI$3,E2253)</f>
        <v>CZ07</v>
      </c>
      <c r="Q2253" s="9" t="str">
        <f>INDEX('HVACwts Src'!$D$7:$I$7,F2253)</f>
        <v>rDXHP</v>
      </c>
      <c r="R2253" s="36">
        <f>IF(G2253,INDEX('HVACwts Src'!$D$11:$U$164,(B2253-1)*39+(D2253-1)*19+E2253,(C2253-1)*6+F2253),0)</f>
        <v>0</v>
      </c>
      <c r="T2253" t="str">
        <f t="shared" si="212"/>
        <v>HV_SCGDMoNewCZ07</v>
      </c>
      <c r="U2253" t="str">
        <f t="shared" si="213"/>
        <v>rDXHP</v>
      </c>
      <c r="V2253" s="36">
        <f t="shared" si="214"/>
        <v>0</v>
      </c>
    </row>
    <row r="2254" spans="1:22" x14ac:dyDescent="0.25">
      <c r="A2254" s="86">
        <f t="shared" si="215"/>
        <v>2248</v>
      </c>
      <c r="B2254">
        <v>4</v>
      </c>
      <c r="C2254">
        <v>3</v>
      </c>
      <c r="D2254">
        <v>2</v>
      </c>
      <c r="E2254">
        <v>7</v>
      </c>
      <c r="F2254">
        <v>4</v>
      </c>
      <c r="G2254" t="b">
        <f>INDEX(key!$AT$4:$BI$7,B2254,E2254)</f>
        <v>0</v>
      </c>
      <c r="H2254" t="str">
        <f t="shared" si="210"/>
        <v>HV_SCGDMoNewCZ07rNCEH</v>
      </c>
      <c r="I2254" s="9" t="s">
        <v>1799</v>
      </c>
      <c r="J2254" t="str">
        <f t="shared" si="211"/>
        <v>HV_SCGDMoNewCZ07</v>
      </c>
      <c r="K2254" s="9" t="s">
        <v>1662</v>
      </c>
      <c r="L2254" s="9" t="s">
        <v>45</v>
      </c>
      <c r="M2254" s="9" t="str">
        <f>INDEX(key!$AS$4:$AS$7,B2254)</f>
        <v>SCG</v>
      </c>
      <c r="N2254" s="9" t="str">
        <f>INDEX(key!$I$3:$I$5,C2254)</f>
        <v>DMo</v>
      </c>
      <c r="O2254" s="9" t="str">
        <f>INDEX(key!$F$9:$F$10,D2254)</f>
        <v>New</v>
      </c>
      <c r="P2254" s="9" t="str">
        <f>INDEX(key!$AT$3:$BI$3,E2254)</f>
        <v>CZ07</v>
      </c>
      <c r="Q2254" s="9" t="str">
        <f>INDEX('HVACwts Src'!$D$7:$I$7,F2254)</f>
        <v>rNCEH</v>
      </c>
      <c r="R2254" s="36">
        <f>IF(G2254,INDEX('HVACwts Src'!$D$11:$U$164,(B2254-1)*39+(D2254-1)*19+E2254,(C2254-1)*6+F2254),0)</f>
        <v>0</v>
      </c>
      <c r="T2254" t="str">
        <f t="shared" si="212"/>
        <v>HV_SCGDMoNewCZ07</v>
      </c>
      <c r="U2254" t="str">
        <f t="shared" si="213"/>
        <v>rNCEH</v>
      </c>
      <c r="V2254" s="36">
        <f t="shared" si="214"/>
        <v>0</v>
      </c>
    </row>
    <row r="2255" spans="1:22" x14ac:dyDescent="0.25">
      <c r="A2255" s="86">
        <f t="shared" si="215"/>
        <v>2249</v>
      </c>
      <c r="B2255">
        <v>4</v>
      </c>
      <c r="C2255">
        <v>3</v>
      </c>
      <c r="D2255">
        <v>2</v>
      </c>
      <c r="E2255">
        <v>7</v>
      </c>
      <c r="F2255">
        <v>5</v>
      </c>
      <c r="G2255" t="b">
        <f>INDEX(key!$AT$4:$BI$7,B2255,E2255)</f>
        <v>0</v>
      </c>
      <c r="H2255" t="str">
        <f t="shared" si="210"/>
        <v>HV_SCGDMoNewCZ07rDXOH</v>
      </c>
      <c r="I2255" s="9" t="s">
        <v>1799</v>
      </c>
      <c r="J2255" t="str">
        <f t="shared" si="211"/>
        <v>HV_SCGDMoNewCZ07</v>
      </c>
      <c r="K2255" s="9" t="s">
        <v>1662</v>
      </c>
      <c r="L2255" s="9" t="s">
        <v>45</v>
      </c>
      <c r="M2255" s="9" t="str">
        <f>INDEX(key!$AS$4:$AS$7,B2255)</f>
        <v>SCG</v>
      </c>
      <c r="N2255" s="9" t="str">
        <f>INDEX(key!$I$3:$I$5,C2255)</f>
        <v>DMo</v>
      </c>
      <c r="O2255" s="9" t="str">
        <f>INDEX(key!$F$9:$F$10,D2255)</f>
        <v>New</v>
      </c>
      <c r="P2255" s="9" t="str">
        <f>INDEX(key!$AT$3:$BI$3,E2255)</f>
        <v>CZ07</v>
      </c>
      <c r="Q2255" s="9" t="str">
        <f>INDEX('HVACwts Src'!$D$7:$I$7,F2255)</f>
        <v>rDXOH</v>
      </c>
      <c r="R2255" s="36">
        <f>IF(G2255,INDEX('HVACwts Src'!$D$11:$U$164,(B2255-1)*39+(D2255-1)*19+E2255,(C2255-1)*6+F2255),0)</f>
        <v>0</v>
      </c>
      <c r="T2255" t="str">
        <f t="shared" si="212"/>
        <v>HV_SCGDMoNewCZ07</v>
      </c>
      <c r="U2255" t="str">
        <f t="shared" si="213"/>
        <v>rDXOH</v>
      </c>
      <c r="V2255" s="36">
        <f t="shared" si="214"/>
        <v>0</v>
      </c>
    </row>
    <row r="2256" spans="1:22" x14ac:dyDescent="0.25">
      <c r="A2256" s="86">
        <f t="shared" si="215"/>
        <v>2250</v>
      </c>
      <c r="B2256">
        <v>4</v>
      </c>
      <c r="C2256">
        <v>3</v>
      </c>
      <c r="D2256">
        <v>2</v>
      </c>
      <c r="E2256">
        <v>7</v>
      </c>
      <c r="F2256">
        <v>6</v>
      </c>
      <c r="G2256" t="b">
        <f>INDEX(key!$AT$4:$BI$7,B2256,E2256)</f>
        <v>0</v>
      </c>
      <c r="H2256" t="str">
        <f t="shared" si="210"/>
        <v>HV_SCGDMoNewCZ07rNCOH</v>
      </c>
      <c r="I2256" s="9" t="s">
        <v>1799</v>
      </c>
      <c r="J2256" t="str">
        <f t="shared" si="211"/>
        <v>HV_SCGDMoNewCZ07</v>
      </c>
      <c r="K2256" s="9" t="s">
        <v>1662</v>
      </c>
      <c r="L2256" s="9" t="s">
        <v>45</v>
      </c>
      <c r="M2256" s="9" t="str">
        <f>INDEX(key!$AS$4:$AS$7,B2256)</f>
        <v>SCG</v>
      </c>
      <c r="N2256" s="9" t="str">
        <f>INDEX(key!$I$3:$I$5,C2256)</f>
        <v>DMo</v>
      </c>
      <c r="O2256" s="9" t="str">
        <f>INDEX(key!$F$9:$F$10,D2256)</f>
        <v>New</v>
      </c>
      <c r="P2256" s="9" t="str">
        <f>INDEX(key!$AT$3:$BI$3,E2256)</f>
        <v>CZ07</v>
      </c>
      <c r="Q2256" s="9" t="str">
        <f>INDEX('HVACwts Src'!$D$7:$I$7,F2256)</f>
        <v>rNCOH</v>
      </c>
      <c r="R2256" s="36">
        <f>IF(G2256,INDEX('HVACwts Src'!$D$11:$U$164,(B2256-1)*39+(D2256-1)*19+E2256,(C2256-1)*6+F2256),0)</f>
        <v>0</v>
      </c>
      <c r="T2256" t="str">
        <f t="shared" si="212"/>
        <v>HV_SCGDMoNewCZ07</v>
      </c>
      <c r="U2256" t="str">
        <f t="shared" si="213"/>
        <v>rNCOH</v>
      </c>
      <c r="V2256" s="36">
        <f t="shared" si="214"/>
        <v>0</v>
      </c>
    </row>
    <row r="2257" spans="1:22" x14ac:dyDescent="0.25">
      <c r="A2257" s="86">
        <f t="shared" si="215"/>
        <v>2251</v>
      </c>
      <c r="B2257">
        <v>4</v>
      </c>
      <c r="C2257">
        <v>3</v>
      </c>
      <c r="D2257">
        <v>2</v>
      </c>
      <c r="E2257">
        <v>8</v>
      </c>
      <c r="F2257">
        <v>1</v>
      </c>
      <c r="G2257" t="b">
        <f>INDEX(key!$AT$4:$BI$7,B2257,E2257)</f>
        <v>1</v>
      </c>
      <c r="H2257" t="str">
        <f t="shared" si="210"/>
        <v>HV_SCGDMoNewCZ08rDXGF</v>
      </c>
      <c r="I2257" s="9" t="s">
        <v>1799</v>
      </c>
      <c r="J2257" t="str">
        <f t="shared" si="211"/>
        <v>HV_SCGDMoNewCZ08</v>
      </c>
      <c r="K2257" s="9" t="s">
        <v>1662</v>
      </c>
      <c r="L2257" s="9" t="s">
        <v>45</v>
      </c>
      <c r="M2257" s="9" t="str">
        <f>INDEX(key!$AS$4:$AS$7,B2257)</f>
        <v>SCG</v>
      </c>
      <c r="N2257" s="9" t="str">
        <f>INDEX(key!$I$3:$I$5,C2257)</f>
        <v>DMo</v>
      </c>
      <c r="O2257" s="9" t="str">
        <f>INDEX(key!$F$9:$F$10,D2257)</f>
        <v>New</v>
      </c>
      <c r="P2257" s="9" t="str">
        <f>INDEX(key!$AT$3:$BI$3,E2257)</f>
        <v>CZ08</v>
      </c>
      <c r="Q2257" s="9" t="str">
        <f>INDEX('HVACwts Src'!$D$7:$I$7,F2257)</f>
        <v>rDXGF</v>
      </c>
      <c r="R2257" s="36">
        <f>IF(G2257,INDEX('HVACwts Src'!$D$11:$U$164,(B2257-1)*39+(D2257-1)*19+E2257,(C2257-1)*6+F2257),0)</f>
        <v>0</v>
      </c>
      <c r="T2257" t="str">
        <f t="shared" si="212"/>
        <v>HV_SCGDMoNewCZ08</v>
      </c>
      <c r="U2257" t="str">
        <f t="shared" si="213"/>
        <v>rDXGF</v>
      </c>
      <c r="V2257" s="36">
        <f t="shared" si="214"/>
        <v>0</v>
      </c>
    </row>
    <row r="2258" spans="1:22" x14ac:dyDescent="0.25">
      <c r="A2258" s="86">
        <f t="shared" si="215"/>
        <v>2252</v>
      </c>
      <c r="B2258">
        <v>4</v>
      </c>
      <c r="C2258">
        <v>3</v>
      </c>
      <c r="D2258">
        <v>2</v>
      </c>
      <c r="E2258">
        <v>8</v>
      </c>
      <c r="F2258">
        <v>2</v>
      </c>
      <c r="G2258" t="b">
        <f>INDEX(key!$AT$4:$BI$7,B2258,E2258)</f>
        <v>1</v>
      </c>
      <c r="H2258" t="str">
        <f t="shared" si="210"/>
        <v>HV_SCGDMoNewCZ08rNCGF</v>
      </c>
      <c r="I2258" s="9" t="s">
        <v>1799</v>
      </c>
      <c r="J2258" t="str">
        <f t="shared" si="211"/>
        <v>HV_SCGDMoNewCZ08</v>
      </c>
      <c r="K2258" s="9" t="s">
        <v>1662</v>
      </c>
      <c r="L2258" s="9" t="s">
        <v>45</v>
      </c>
      <c r="M2258" s="9" t="str">
        <f>INDEX(key!$AS$4:$AS$7,B2258)</f>
        <v>SCG</v>
      </c>
      <c r="N2258" s="9" t="str">
        <f>INDEX(key!$I$3:$I$5,C2258)</f>
        <v>DMo</v>
      </c>
      <c r="O2258" s="9" t="str">
        <f>INDEX(key!$F$9:$F$10,D2258)</f>
        <v>New</v>
      </c>
      <c r="P2258" s="9" t="str">
        <f>INDEX(key!$AT$3:$BI$3,E2258)</f>
        <v>CZ08</v>
      </c>
      <c r="Q2258" s="9" t="str">
        <f>INDEX('HVACwts Src'!$D$7:$I$7,F2258)</f>
        <v>rNCGF</v>
      </c>
      <c r="R2258" s="36">
        <f>IF(G2258,INDEX('HVACwts Src'!$D$11:$U$164,(B2258-1)*39+(D2258-1)*19+E2258,(C2258-1)*6+F2258),0)</f>
        <v>49.783999999999999</v>
      </c>
      <c r="T2258" t="str">
        <f t="shared" si="212"/>
        <v>HV_SCGDMoNewCZ08</v>
      </c>
      <c r="U2258" t="str">
        <f t="shared" si="213"/>
        <v>rNCGF</v>
      </c>
      <c r="V2258" s="36">
        <f t="shared" si="214"/>
        <v>49.783999999999999</v>
      </c>
    </row>
    <row r="2259" spans="1:22" x14ac:dyDescent="0.25">
      <c r="A2259" s="86">
        <f t="shared" si="215"/>
        <v>2253</v>
      </c>
      <c r="B2259">
        <v>4</v>
      </c>
      <c r="C2259">
        <v>3</v>
      </c>
      <c r="D2259">
        <v>2</v>
      </c>
      <c r="E2259">
        <v>8</v>
      </c>
      <c r="F2259">
        <v>3</v>
      </c>
      <c r="G2259" t="b">
        <f>INDEX(key!$AT$4:$BI$7,B2259,E2259)</f>
        <v>1</v>
      </c>
      <c r="H2259" t="str">
        <f t="shared" si="210"/>
        <v>HV_SCGDMoNewCZ08rDXHP</v>
      </c>
      <c r="I2259" s="9" t="s">
        <v>1799</v>
      </c>
      <c r="J2259" t="str">
        <f t="shared" si="211"/>
        <v>HV_SCGDMoNewCZ08</v>
      </c>
      <c r="K2259" s="9" t="s">
        <v>1662</v>
      </c>
      <c r="L2259" s="9" t="s">
        <v>45</v>
      </c>
      <c r="M2259" s="9" t="str">
        <f>INDEX(key!$AS$4:$AS$7,B2259)</f>
        <v>SCG</v>
      </c>
      <c r="N2259" s="9" t="str">
        <f>INDEX(key!$I$3:$I$5,C2259)</f>
        <v>DMo</v>
      </c>
      <c r="O2259" s="9" t="str">
        <f>INDEX(key!$F$9:$F$10,D2259)</f>
        <v>New</v>
      </c>
      <c r="P2259" s="9" t="str">
        <f>INDEX(key!$AT$3:$BI$3,E2259)</f>
        <v>CZ08</v>
      </c>
      <c r="Q2259" s="9" t="str">
        <f>INDEX('HVACwts Src'!$D$7:$I$7,F2259)</f>
        <v>rDXHP</v>
      </c>
      <c r="R2259" s="36">
        <f>IF(G2259,INDEX('HVACwts Src'!$D$11:$U$164,(B2259-1)*39+(D2259-1)*19+E2259,(C2259-1)*6+F2259),0)</f>
        <v>0</v>
      </c>
      <c r="T2259" t="str">
        <f t="shared" si="212"/>
        <v>HV_SCGDMoNewCZ08</v>
      </c>
      <c r="U2259" t="str">
        <f t="shared" si="213"/>
        <v>rDXHP</v>
      </c>
      <c r="V2259" s="36">
        <f t="shared" si="214"/>
        <v>0</v>
      </c>
    </row>
    <row r="2260" spans="1:22" x14ac:dyDescent="0.25">
      <c r="A2260" s="86">
        <f t="shared" si="215"/>
        <v>2254</v>
      </c>
      <c r="B2260">
        <v>4</v>
      </c>
      <c r="C2260">
        <v>3</v>
      </c>
      <c r="D2260">
        <v>2</v>
      </c>
      <c r="E2260">
        <v>8</v>
      </c>
      <c r="F2260">
        <v>4</v>
      </c>
      <c r="G2260" t="b">
        <f>INDEX(key!$AT$4:$BI$7,B2260,E2260)</f>
        <v>1</v>
      </c>
      <c r="H2260" t="str">
        <f t="shared" si="210"/>
        <v>HV_SCGDMoNewCZ08rNCEH</v>
      </c>
      <c r="I2260" s="9" t="s">
        <v>1799</v>
      </c>
      <c r="J2260" t="str">
        <f t="shared" si="211"/>
        <v>HV_SCGDMoNewCZ08</v>
      </c>
      <c r="K2260" s="9" t="s">
        <v>1662</v>
      </c>
      <c r="L2260" s="9" t="s">
        <v>45</v>
      </c>
      <c r="M2260" s="9" t="str">
        <f>INDEX(key!$AS$4:$AS$7,B2260)</f>
        <v>SCG</v>
      </c>
      <c r="N2260" s="9" t="str">
        <f>INDEX(key!$I$3:$I$5,C2260)</f>
        <v>DMo</v>
      </c>
      <c r="O2260" s="9" t="str">
        <f>INDEX(key!$F$9:$F$10,D2260)</f>
        <v>New</v>
      </c>
      <c r="P2260" s="9" t="str">
        <f>INDEX(key!$AT$3:$BI$3,E2260)</f>
        <v>CZ08</v>
      </c>
      <c r="Q2260" s="9" t="str">
        <f>INDEX('HVACwts Src'!$D$7:$I$7,F2260)</f>
        <v>rNCEH</v>
      </c>
      <c r="R2260" s="36">
        <f>IF(G2260,INDEX('HVACwts Src'!$D$11:$U$164,(B2260-1)*39+(D2260-1)*19+E2260,(C2260-1)*6+F2260),0)</f>
        <v>7.112000000000001</v>
      </c>
      <c r="T2260" t="str">
        <f t="shared" si="212"/>
        <v>HV_SCGDMoNewCZ08</v>
      </c>
      <c r="U2260" t="str">
        <f t="shared" si="213"/>
        <v>rNCEH</v>
      </c>
      <c r="V2260" s="36">
        <f t="shared" si="214"/>
        <v>7.112000000000001</v>
      </c>
    </row>
    <row r="2261" spans="1:22" x14ac:dyDescent="0.25">
      <c r="A2261" s="86">
        <f t="shared" si="215"/>
        <v>2255</v>
      </c>
      <c r="B2261">
        <v>4</v>
      </c>
      <c r="C2261">
        <v>3</v>
      </c>
      <c r="D2261">
        <v>2</v>
      </c>
      <c r="E2261">
        <v>8</v>
      </c>
      <c r="F2261">
        <v>5</v>
      </c>
      <c r="G2261" t="b">
        <f>INDEX(key!$AT$4:$BI$7,B2261,E2261)</f>
        <v>1</v>
      </c>
      <c r="H2261" t="str">
        <f t="shared" si="210"/>
        <v>HV_SCGDMoNewCZ08rDXOH</v>
      </c>
      <c r="I2261" s="9" t="s">
        <v>1799</v>
      </c>
      <c r="J2261" t="str">
        <f t="shared" si="211"/>
        <v>HV_SCGDMoNewCZ08</v>
      </c>
      <c r="K2261" s="9" t="s">
        <v>1662</v>
      </c>
      <c r="L2261" s="9" t="s">
        <v>45</v>
      </c>
      <c r="M2261" s="9" t="str">
        <f>INDEX(key!$AS$4:$AS$7,B2261)</f>
        <v>SCG</v>
      </c>
      <c r="N2261" s="9" t="str">
        <f>INDEX(key!$I$3:$I$5,C2261)</f>
        <v>DMo</v>
      </c>
      <c r="O2261" s="9" t="str">
        <f>INDEX(key!$F$9:$F$10,D2261)</f>
        <v>New</v>
      </c>
      <c r="P2261" s="9" t="str">
        <f>INDEX(key!$AT$3:$BI$3,E2261)</f>
        <v>CZ08</v>
      </c>
      <c r="Q2261" s="9" t="str">
        <f>INDEX('HVACwts Src'!$D$7:$I$7,F2261)</f>
        <v>rDXOH</v>
      </c>
      <c r="R2261" s="36">
        <f>IF(G2261,INDEX('HVACwts Src'!$D$11:$U$164,(B2261-1)*39+(D2261-1)*19+E2261,(C2261-1)*6+F2261),0)</f>
        <v>0</v>
      </c>
      <c r="T2261" t="str">
        <f t="shared" si="212"/>
        <v>HV_SCGDMoNewCZ08</v>
      </c>
      <c r="U2261" t="str">
        <f t="shared" si="213"/>
        <v>rDXOH</v>
      </c>
      <c r="V2261" s="36">
        <f t="shared" si="214"/>
        <v>0</v>
      </c>
    </row>
    <row r="2262" spans="1:22" x14ac:dyDescent="0.25">
      <c r="A2262" s="86">
        <f t="shared" si="215"/>
        <v>2256</v>
      </c>
      <c r="B2262">
        <v>4</v>
      </c>
      <c r="C2262">
        <v>3</v>
      </c>
      <c r="D2262">
        <v>2</v>
      </c>
      <c r="E2262">
        <v>8</v>
      </c>
      <c r="F2262">
        <v>6</v>
      </c>
      <c r="G2262" t="b">
        <f>INDEX(key!$AT$4:$BI$7,B2262,E2262)</f>
        <v>1</v>
      </c>
      <c r="H2262" t="str">
        <f t="shared" si="210"/>
        <v>HV_SCGDMoNewCZ08rNCOH</v>
      </c>
      <c r="I2262" s="9" t="s">
        <v>1799</v>
      </c>
      <c r="J2262" t="str">
        <f t="shared" si="211"/>
        <v>HV_SCGDMoNewCZ08</v>
      </c>
      <c r="K2262" s="9" t="s">
        <v>1662</v>
      </c>
      <c r="L2262" s="9" t="s">
        <v>45</v>
      </c>
      <c r="M2262" s="9" t="str">
        <f>INDEX(key!$AS$4:$AS$7,B2262)</f>
        <v>SCG</v>
      </c>
      <c r="N2262" s="9" t="str">
        <f>INDEX(key!$I$3:$I$5,C2262)</f>
        <v>DMo</v>
      </c>
      <c r="O2262" s="9" t="str">
        <f>INDEX(key!$F$9:$F$10,D2262)</f>
        <v>New</v>
      </c>
      <c r="P2262" s="9" t="str">
        <f>INDEX(key!$AT$3:$BI$3,E2262)</f>
        <v>CZ08</v>
      </c>
      <c r="Q2262" s="9" t="str">
        <f>INDEX('HVACwts Src'!$D$7:$I$7,F2262)</f>
        <v>rNCOH</v>
      </c>
      <c r="R2262" s="36">
        <f>IF(G2262,INDEX('HVACwts Src'!$D$11:$U$164,(B2262-1)*39+(D2262-1)*19+E2262,(C2262-1)*6+F2262),0)</f>
        <v>12.090400000000002</v>
      </c>
      <c r="T2262" t="str">
        <f t="shared" si="212"/>
        <v>HV_SCGDMoNewCZ08</v>
      </c>
      <c r="U2262" t="str">
        <f t="shared" si="213"/>
        <v>rNCOH</v>
      </c>
      <c r="V2262" s="36">
        <f t="shared" si="214"/>
        <v>12.090400000000002</v>
      </c>
    </row>
    <row r="2263" spans="1:22" x14ac:dyDescent="0.25">
      <c r="A2263" s="86">
        <f t="shared" si="215"/>
        <v>2257</v>
      </c>
      <c r="B2263">
        <v>4</v>
      </c>
      <c r="C2263">
        <v>3</v>
      </c>
      <c r="D2263">
        <v>2</v>
      </c>
      <c r="E2263">
        <v>9</v>
      </c>
      <c r="F2263">
        <v>1</v>
      </c>
      <c r="G2263" t="b">
        <f>INDEX(key!$AT$4:$BI$7,B2263,E2263)</f>
        <v>1</v>
      </c>
      <c r="H2263" t="str">
        <f t="shared" si="210"/>
        <v>HV_SCGDMoNewCZ09rDXGF</v>
      </c>
      <c r="I2263" s="9" t="s">
        <v>1799</v>
      </c>
      <c r="J2263" t="str">
        <f t="shared" si="211"/>
        <v>HV_SCGDMoNewCZ09</v>
      </c>
      <c r="K2263" s="9" t="s">
        <v>1662</v>
      </c>
      <c r="L2263" s="9" t="s">
        <v>45</v>
      </c>
      <c r="M2263" s="9" t="str">
        <f>INDEX(key!$AS$4:$AS$7,B2263)</f>
        <v>SCG</v>
      </c>
      <c r="N2263" s="9" t="str">
        <f>INDEX(key!$I$3:$I$5,C2263)</f>
        <v>DMo</v>
      </c>
      <c r="O2263" s="9" t="str">
        <f>INDEX(key!$F$9:$F$10,D2263)</f>
        <v>New</v>
      </c>
      <c r="P2263" s="9" t="str">
        <f>INDEX(key!$AT$3:$BI$3,E2263)</f>
        <v>CZ09</v>
      </c>
      <c r="Q2263" s="9" t="str">
        <f>INDEX('HVACwts Src'!$D$7:$I$7,F2263)</f>
        <v>rDXGF</v>
      </c>
      <c r="R2263" s="36">
        <f>IF(G2263,INDEX('HVACwts Src'!$D$11:$U$164,(B2263-1)*39+(D2263-1)*19+E2263,(C2263-1)*6+F2263),0)</f>
        <v>153.80119999999999</v>
      </c>
      <c r="T2263" t="str">
        <f t="shared" si="212"/>
        <v>HV_SCGDMoNewCZ09</v>
      </c>
      <c r="U2263" t="str">
        <f t="shared" si="213"/>
        <v>rDXGF</v>
      </c>
      <c r="V2263" s="36">
        <f t="shared" si="214"/>
        <v>153.80119999999999</v>
      </c>
    </row>
    <row r="2264" spans="1:22" x14ac:dyDescent="0.25">
      <c r="A2264" s="86">
        <f t="shared" si="215"/>
        <v>2258</v>
      </c>
      <c r="B2264">
        <v>4</v>
      </c>
      <c r="C2264">
        <v>3</v>
      </c>
      <c r="D2264">
        <v>2</v>
      </c>
      <c r="E2264">
        <v>9</v>
      </c>
      <c r="F2264">
        <v>2</v>
      </c>
      <c r="G2264" t="b">
        <f>INDEX(key!$AT$4:$BI$7,B2264,E2264)</f>
        <v>1</v>
      </c>
      <c r="H2264" t="str">
        <f t="shared" si="210"/>
        <v>HV_SCGDMoNewCZ09rNCGF</v>
      </c>
      <c r="I2264" s="9" t="s">
        <v>1799</v>
      </c>
      <c r="J2264" t="str">
        <f t="shared" si="211"/>
        <v>HV_SCGDMoNewCZ09</v>
      </c>
      <c r="K2264" s="9" t="s">
        <v>1662</v>
      </c>
      <c r="L2264" s="9" t="s">
        <v>45</v>
      </c>
      <c r="M2264" s="9" t="str">
        <f>INDEX(key!$AS$4:$AS$7,B2264)</f>
        <v>SCG</v>
      </c>
      <c r="N2264" s="9" t="str">
        <f>INDEX(key!$I$3:$I$5,C2264)</f>
        <v>DMo</v>
      </c>
      <c r="O2264" s="9" t="str">
        <f>INDEX(key!$F$9:$F$10,D2264)</f>
        <v>New</v>
      </c>
      <c r="P2264" s="9" t="str">
        <f>INDEX(key!$AT$3:$BI$3,E2264)</f>
        <v>CZ09</v>
      </c>
      <c r="Q2264" s="9" t="str">
        <f>INDEX('HVACwts Src'!$D$7:$I$7,F2264)</f>
        <v>rNCGF</v>
      </c>
      <c r="R2264" s="36">
        <f>IF(G2264,INDEX('HVACwts Src'!$D$11:$U$164,(B2264-1)*39+(D2264-1)*19+E2264,(C2264-1)*6+F2264),0)</f>
        <v>0</v>
      </c>
      <c r="T2264" t="str">
        <f t="shared" si="212"/>
        <v>HV_SCGDMoNewCZ09</v>
      </c>
      <c r="U2264" t="str">
        <f t="shared" si="213"/>
        <v>rNCGF</v>
      </c>
      <c r="V2264" s="36">
        <f t="shared" si="214"/>
        <v>0</v>
      </c>
    </row>
    <row r="2265" spans="1:22" x14ac:dyDescent="0.25">
      <c r="A2265" s="86">
        <f t="shared" si="215"/>
        <v>2259</v>
      </c>
      <c r="B2265">
        <v>4</v>
      </c>
      <c r="C2265">
        <v>3</v>
      </c>
      <c r="D2265">
        <v>2</v>
      </c>
      <c r="E2265">
        <v>9</v>
      </c>
      <c r="F2265">
        <v>3</v>
      </c>
      <c r="G2265" t="b">
        <f>INDEX(key!$AT$4:$BI$7,B2265,E2265)</f>
        <v>1</v>
      </c>
      <c r="H2265" t="str">
        <f t="shared" si="210"/>
        <v>HV_SCGDMoNewCZ09rDXHP</v>
      </c>
      <c r="I2265" s="9" t="s">
        <v>1799</v>
      </c>
      <c r="J2265" t="str">
        <f t="shared" si="211"/>
        <v>HV_SCGDMoNewCZ09</v>
      </c>
      <c r="K2265" s="9" t="s">
        <v>1662</v>
      </c>
      <c r="L2265" s="9" t="s">
        <v>45</v>
      </c>
      <c r="M2265" s="9" t="str">
        <f>INDEX(key!$AS$4:$AS$7,B2265)</f>
        <v>SCG</v>
      </c>
      <c r="N2265" s="9" t="str">
        <f>INDEX(key!$I$3:$I$5,C2265)</f>
        <v>DMo</v>
      </c>
      <c r="O2265" s="9" t="str">
        <f>INDEX(key!$F$9:$F$10,D2265)</f>
        <v>New</v>
      </c>
      <c r="P2265" s="9" t="str">
        <f>INDEX(key!$AT$3:$BI$3,E2265)</f>
        <v>CZ09</v>
      </c>
      <c r="Q2265" s="9" t="str">
        <f>INDEX('HVACwts Src'!$D$7:$I$7,F2265)</f>
        <v>rDXHP</v>
      </c>
      <c r="R2265" s="36">
        <f>IF(G2265,INDEX('HVACwts Src'!$D$11:$U$164,(B2265-1)*39+(D2265-1)*19+E2265,(C2265-1)*6+F2265),0)</f>
        <v>21.971600000000002</v>
      </c>
      <c r="T2265" t="str">
        <f t="shared" si="212"/>
        <v>HV_SCGDMoNewCZ09</v>
      </c>
      <c r="U2265" t="str">
        <f t="shared" si="213"/>
        <v>rDXHP</v>
      </c>
      <c r="V2265" s="36">
        <f t="shared" si="214"/>
        <v>21.971600000000002</v>
      </c>
    </row>
    <row r="2266" spans="1:22" x14ac:dyDescent="0.25">
      <c r="A2266" s="86">
        <f t="shared" si="215"/>
        <v>2260</v>
      </c>
      <c r="B2266">
        <v>4</v>
      </c>
      <c r="C2266">
        <v>3</v>
      </c>
      <c r="D2266">
        <v>2</v>
      </c>
      <c r="E2266">
        <v>9</v>
      </c>
      <c r="F2266">
        <v>4</v>
      </c>
      <c r="G2266" t="b">
        <f>INDEX(key!$AT$4:$BI$7,B2266,E2266)</f>
        <v>1</v>
      </c>
      <c r="H2266" t="str">
        <f t="shared" si="210"/>
        <v>HV_SCGDMoNewCZ09rNCEH</v>
      </c>
      <c r="I2266" s="9" t="s">
        <v>1799</v>
      </c>
      <c r="J2266" t="str">
        <f t="shared" si="211"/>
        <v>HV_SCGDMoNewCZ09</v>
      </c>
      <c r="K2266" s="9" t="s">
        <v>1662</v>
      </c>
      <c r="L2266" s="9" t="s">
        <v>45</v>
      </c>
      <c r="M2266" s="9" t="str">
        <f>INDEX(key!$AS$4:$AS$7,B2266)</f>
        <v>SCG</v>
      </c>
      <c r="N2266" s="9" t="str">
        <f>INDEX(key!$I$3:$I$5,C2266)</f>
        <v>DMo</v>
      </c>
      <c r="O2266" s="9" t="str">
        <f>INDEX(key!$F$9:$F$10,D2266)</f>
        <v>New</v>
      </c>
      <c r="P2266" s="9" t="str">
        <f>INDEX(key!$AT$3:$BI$3,E2266)</f>
        <v>CZ09</v>
      </c>
      <c r="Q2266" s="9" t="str">
        <f>INDEX('HVACwts Src'!$D$7:$I$7,F2266)</f>
        <v>rNCEH</v>
      </c>
      <c r="R2266" s="36">
        <f>IF(G2266,INDEX('HVACwts Src'!$D$11:$U$164,(B2266-1)*39+(D2266-1)*19+E2266,(C2266-1)*6+F2266),0)</f>
        <v>0</v>
      </c>
      <c r="T2266" t="str">
        <f t="shared" si="212"/>
        <v>HV_SCGDMoNewCZ09</v>
      </c>
      <c r="U2266" t="str">
        <f t="shared" si="213"/>
        <v>rNCEH</v>
      </c>
      <c r="V2266" s="36">
        <f t="shared" si="214"/>
        <v>0</v>
      </c>
    </row>
    <row r="2267" spans="1:22" x14ac:dyDescent="0.25">
      <c r="A2267" s="86">
        <f t="shared" si="215"/>
        <v>2261</v>
      </c>
      <c r="B2267">
        <v>4</v>
      </c>
      <c r="C2267">
        <v>3</v>
      </c>
      <c r="D2267">
        <v>2</v>
      </c>
      <c r="E2267">
        <v>9</v>
      </c>
      <c r="F2267">
        <v>5</v>
      </c>
      <c r="G2267" t="b">
        <f>INDEX(key!$AT$4:$BI$7,B2267,E2267)</f>
        <v>1</v>
      </c>
      <c r="H2267" t="str">
        <f t="shared" si="210"/>
        <v>HV_SCGDMoNewCZ09rDXOH</v>
      </c>
      <c r="I2267" s="9" t="s">
        <v>1799</v>
      </c>
      <c r="J2267" t="str">
        <f t="shared" si="211"/>
        <v>HV_SCGDMoNewCZ09</v>
      </c>
      <c r="K2267" s="9" t="s">
        <v>1662</v>
      </c>
      <c r="L2267" s="9" t="s">
        <v>45</v>
      </c>
      <c r="M2267" s="9" t="str">
        <f>INDEX(key!$AS$4:$AS$7,B2267)</f>
        <v>SCG</v>
      </c>
      <c r="N2267" s="9" t="str">
        <f>INDEX(key!$I$3:$I$5,C2267)</f>
        <v>DMo</v>
      </c>
      <c r="O2267" s="9" t="str">
        <f>INDEX(key!$F$9:$F$10,D2267)</f>
        <v>New</v>
      </c>
      <c r="P2267" s="9" t="str">
        <f>INDEX(key!$AT$3:$BI$3,E2267)</f>
        <v>CZ09</v>
      </c>
      <c r="Q2267" s="9" t="str">
        <f>INDEX('HVACwts Src'!$D$7:$I$7,F2267)</f>
        <v>rDXOH</v>
      </c>
      <c r="R2267" s="36">
        <f>IF(G2267,INDEX('HVACwts Src'!$D$11:$U$164,(B2267-1)*39+(D2267-1)*19+E2267,(C2267-1)*6+F2267),0)</f>
        <v>37.351720000000007</v>
      </c>
      <c r="T2267" t="str">
        <f t="shared" si="212"/>
        <v>HV_SCGDMoNewCZ09</v>
      </c>
      <c r="U2267" t="str">
        <f t="shared" si="213"/>
        <v>rDXOH</v>
      </c>
      <c r="V2267" s="36">
        <f t="shared" si="214"/>
        <v>37.351720000000007</v>
      </c>
    </row>
    <row r="2268" spans="1:22" x14ac:dyDescent="0.25">
      <c r="A2268" s="86">
        <f t="shared" si="215"/>
        <v>2262</v>
      </c>
      <c r="B2268">
        <v>4</v>
      </c>
      <c r="C2268">
        <v>3</v>
      </c>
      <c r="D2268">
        <v>2</v>
      </c>
      <c r="E2268">
        <v>9</v>
      </c>
      <c r="F2268">
        <v>6</v>
      </c>
      <c r="G2268" t="b">
        <f>INDEX(key!$AT$4:$BI$7,B2268,E2268)</f>
        <v>1</v>
      </c>
      <c r="H2268" t="str">
        <f t="shared" si="210"/>
        <v>HV_SCGDMoNewCZ09rNCOH</v>
      </c>
      <c r="I2268" s="9" t="s">
        <v>1799</v>
      </c>
      <c r="J2268" t="str">
        <f t="shared" si="211"/>
        <v>HV_SCGDMoNewCZ09</v>
      </c>
      <c r="K2268" s="9" t="s">
        <v>1662</v>
      </c>
      <c r="L2268" s="9" t="s">
        <v>45</v>
      </c>
      <c r="M2268" s="9" t="str">
        <f>INDEX(key!$AS$4:$AS$7,B2268)</f>
        <v>SCG</v>
      </c>
      <c r="N2268" s="9" t="str">
        <f>INDEX(key!$I$3:$I$5,C2268)</f>
        <v>DMo</v>
      </c>
      <c r="O2268" s="9" t="str">
        <f>INDEX(key!$F$9:$F$10,D2268)</f>
        <v>New</v>
      </c>
      <c r="P2268" s="9" t="str">
        <f>INDEX(key!$AT$3:$BI$3,E2268)</f>
        <v>CZ09</v>
      </c>
      <c r="Q2268" s="9" t="str">
        <f>INDEX('HVACwts Src'!$D$7:$I$7,F2268)</f>
        <v>rNCOH</v>
      </c>
      <c r="R2268" s="36">
        <f>IF(G2268,INDEX('HVACwts Src'!$D$11:$U$164,(B2268-1)*39+(D2268-1)*19+E2268,(C2268-1)*6+F2268),0)</f>
        <v>0</v>
      </c>
      <c r="T2268" t="str">
        <f t="shared" si="212"/>
        <v>HV_SCGDMoNewCZ09</v>
      </c>
      <c r="U2268" t="str">
        <f t="shared" si="213"/>
        <v>rNCOH</v>
      </c>
      <c r="V2268" s="36">
        <f t="shared" si="214"/>
        <v>0</v>
      </c>
    </row>
    <row r="2269" spans="1:22" x14ac:dyDescent="0.25">
      <c r="A2269" s="86">
        <f t="shared" si="215"/>
        <v>2263</v>
      </c>
      <c r="B2269">
        <v>4</v>
      </c>
      <c r="C2269">
        <v>3</v>
      </c>
      <c r="D2269">
        <v>2</v>
      </c>
      <c r="E2269">
        <v>10</v>
      </c>
      <c r="F2269">
        <v>1</v>
      </c>
      <c r="G2269" t="b">
        <f>INDEX(key!$AT$4:$BI$7,B2269,E2269)</f>
        <v>1</v>
      </c>
      <c r="H2269" t="str">
        <f t="shared" si="210"/>
        <v>HV_SCGDMoNewCZ10rDXGF</v>
      </c>
      <c r="I2269" s="9" t="s">
        <v>1799</v>
      </c>
      <c r="J2269" t="str">
        <f t="shared" si="211"/>
        <v>HV_SCGDMoNewCZ10</v>
      </c>
      <c r="K2269" s="9" t="s">
        <v>1662</v>
      </c>
      <c r="L2269" s="9" t="s">
        <v>45</v>
      </c>
      <c r="M2269" s="9" t="str">
        <f>INDEX(key!$AS$4:$AS$7,B2269)</f>
        <v>SCG</v>
      </c>
      <c r="N2269" s="9" t="str">
        <f>INDEX(key!$I$3:$I$5,C2269)</f>
        <v>DMo</v>
      </c>
      <c r="O2269" s="9" t="str">
        <f>INDEX(key!$F$9:$F$10,D2269)</f>
        <v>New</v>
      </c>
      <c r="P2269" s="9" t="str">
        <f>INDEX(key!$AT$3:$BI$3,E2269)</f>
        <v>CZ10</v>
      </c>
      <c r="Q2269" s="9" t="str">
        <f>INDEX('HVACwts Src'!$D$7:$I$7,F2269)</f>
        <v>rDXGF</v>
      </c>
      <c r="R2269" s="36">
        <f>IF(G2269,INDEX('HVACwts Src'!$D$11:$U$164,(B2269-1)*39+(D2269-1)*19+E2269,(C2269-1)*6+F2269),0)</f>
        <v>44.937199999999997</v>
      </c>
      <c r="T2269" t="str">
        <f t="shared" si="212"/>
        <v>HV_SCGDMoNewCZ10</v>
      </c>
      <c r="U2269" t="str">
        <f t="shared" si="213"/>
        <v>rDXGF</v>
      </c>
      <c r="V2269" s="36">
        <f t="shared" si="214"/>
        <v>44.937199999999997</v>
      </c>
    </row>
    <row r="2270" spans="1:22" x14ac:dyDescent="0.25">
      <c r="A2270" s="86">
        <f t="shared" si="215"/>
        <v>2264</v>
      </c>
      <c r="B2270">
        <v>4</v>
      </c>
      <c r="C2270">
        <v>3</v>
      </c>
      <c r="D2270">
        <v>2</v>
      </c>
      <c r="E2270">
        <v>10</v>
      </c>
      <c r="F2270">
        <v>2</v>
      </c>
      <c r="G2270" t="b">
        <f>INDEX(key!$AT$4:$BI$7,B2270,E2270)</f>
        <v>1</v>
      </c>
      <c r="H2270" t="str">
        <f t="shared" si="210"/>
        <v>HV_SCGDMoNewCZ10rNCGF</v>
      </c>
      <c r="I2270" s="9" t="s">
        <v>1799</v>
      </c>
      <c r="J2270" t="str">
        <f t="shared" si="211"/>
        <v>HV_SCGDMoNewCZ10</v>
      </c>
      <c r="K2270" s="9" t="s">
        <v>1662</v>
      </c>
      <c r="L2270" s="9" t="s">
        <v>45</v>
      </c>
      <c r="M2270" s="9" t="str">
        <f>INDEX(key!$AS$4:$AS$7,B2270)</f>
        <v>SCG</v>
      </c>
      <c r="N2270" s="9" t="str">
        <f>INDEX(key!$I$3:$I$5,C2270)</f>
        <v>DMo</v>
      </c>
      <c r="O2270" s="9" t="str">
        <f>INDEX(key!$F$9:$F$10,D2270)</f>
        <v>New</v>
      </c>
      <c r="P2270" s="9" t="str">
        <f>INDEX(key!$AT$3:$BI$3,E2270)</f>
        <v>CZ10</v>
      </c>
      <c r="Q2270" s="9" t="str">
        <f>INDEX('HVACwts Src'!$D$7:$I$7,F2270)</f>
        <v>rNCGF</v>
      </c>
      <c r="R2270" s="36">
        <f>IF(G2270,INDEX('HVACwts Src'!$D$11:$U$164,(B2270-1)*39+(D2270-1)*19+E2270,(C2270-1)*6+F2270),0)</f>
        <v>0</v>
      </c>
      <c r="T2270" t="str">
        <f t="shared" si="212"/>
        <v>HV_SCGDMoNewCZ10</v>
      </c>
      <c r="U2270" t="str">
        <f t="shared" si="213"/>
        <v>rNCGF</v>
      </c>
      <c r="V2270" s="36">
        <f t="shared" si="214"/>
        <v>0</v>
      </c>
    </row>
    <row r="2271" spans="1:22" x14ac:dyDescent="0.25">
      <c r="A2271" s="86">
        <f t="shared" si="215"/>
        <v>2265</v>
      </c>
      <c r="B2271">
        <v>4</v>
      </c>
      <c r="C2271">
        <v>3</v>
      </c>
      <c r="D2271">
        <v>2</v>
      </c>
      <c r="E2271">
        <v>10</v>
      </c>
      <c r="F2271">
        <v>3</v>
      </c>
      <c r="G2271" t="b">
        <f>INDEX(key!$AT$4:$BI$7,B2271,E2271)</f>
        <v>1</v>
      </c>
      <c r="H2271" t="str">
        <f t="shared" si="210"/>
        <v>HV_SCGDMoNewCZ10rDXHP</v>
      </c>
      <c r="I2271" s="9" t="s">
        <v>1799</v>
      </c>
      <c r="J2271" t="str">
        <f t="shared" si="211"/>
        <v>HV_SCGDMoNewCZ10</v>
      </c>
      <c r="K2271" s="9" t="s">
        <v>1662</v>
      </c>
      <c r="L2271" s="9" t="s">
        <v>45</v>
      </c>
      <c r="M2271" s="9" t="str">
        <f>INDEX(key!$AS$4:$AS$7,B2271)</f>
        <v>SCG</v>
      </c>
      <c r="N2271" s="9" t="str">
        <f>INDEX(key!$I$3:$I$5,C2271)</f>
        <v>DMo</v>
      </c>
      <c r="O2271" s="9" t="str">
        <f>INDEX(key!$F$9:$F$10,D2271)</f>
        <v>New</v>
      </c>
      <c r="P2271" s="9" t="str">
        <f>INDEX(key!$AT$3:$BI$3,E2271)</f>
        <v>CZ10</v>
      </c>
      <c r="Q2271" s="9" t="str">
        <f>INDEX('HVACwts Src'!$D$7:$I$7,F2271)</f>
        <v>rDXHP</v>
      </c>
      <c r="R2271" s="36">
        <f>IF(G2271,INDEX('HVACwts Src'!$D$11:$U$164,(B2271-1)*39+(D2271-1)*19+E2271,(C2271-1)*6+F2271),0)</f>
        <v>6.4196</v>
      </c>
      <c r="T2271" t="str">
        <f t="shared" si="212"/>
        <v>HV_SCGDMoNewCZ10</v>
      </c>
      <c r="U2271" t="str">
        <f t="shared" si="213"/>
        <v>rDXHP</v>
      </c>
      <c r="V2271" s="36">
        <f t="shared" si="214"/>
        <v>6.4196</v>
      </c>
    </row>
    <row r="2272" spans="1:22" x14ac:dyDescent="0.25">
      <c r="A2272" s="86">
        <f t="shared" si="215"/>
        <v>2266</v>
      </c>
      <c r="B2272">
        <v>4</v>
      </c>
      <c r="C2272">
        <v>3</v>
      </c>
      <c r="D2272">
        <v>2</v>
      </c>
      <c r="E2272">
        <v>10</v>
      </c>
      <c r="F2272">
        <v>4</v>
      </c>
      <c r="G2272" t="b">
        <f>INDEX(key!$AT$4:$BI$7,B2272,E2272)</f>
        <v>1</v>
      </c>
      <c r="H2272" t="str">
        <f t="shared" si="210"/>
        <v>HV_SCGDMoNewCZ10rNCEH</v>
      </c>
      <c r="I2272" s="9" t="s">
        <v>1799</v>
      </c>
      <c r="J2272" t="str">
        <f t="shared" si="211"/>
        <v>HV_SCGDMoNewCZ10</v>
      </c>
      <c r="K2272" s="9" t="s">
        <v>1662</v>
      </c>
      <c r="L2272" s="9" t="s">
        <v>45</v>
      </c>
      <c r="M2272" s="9" t="str">
        <f>INDEX(key!$AS$4:$AS$7,B2272)</f>
        <v>SCG</v>
      </c>
      <c r="N2272" s="9" t="str">
        <f>INDEX(key!$I$3:$I$5,C2272)</f>
        <v>DMo</v>
      </c>
      <c r="O2272" s="9" t="str">
        <f>INDEX(key!$F$9:$F$10,D2272)</f>
        <v>New</v>
      </c>
      <c r="P2272" s="9" t="str">
        <f>INDEX(key!$AT$3:$BI$3,E2272)</f>
        <v>CZ10</v>
      </c>
      <c r="Q2272" s="9" t="str">
        <f>INDEX('HVACwts Src'!$D$7:$I$7,F2272)</f>
        <v>rNCEH</v>
      </c>
      <c r="R2272" s="36">
        <f>IF(G2272,INDEX('HVACwts Src'!$D$11:$U$164,(B2272-1)*39+(D2272-1)*19+E2272,(C2272-1)*6+F2272),0)</f>
        <v>0</v>
      </c>
      <c r="T2272" t="str">
        <f t="shared" si="212"/>
        <v>HV_SCGDMoNewCZ10</v>
      </c>
      <c r="U2272" t="str">
        <f t="shared" si="213"/>
        <v>rNCEH</v>
      </c>
      <c r="V2272" s="36">
        <f t="shared" si="214"/>
        <v>0</v>
      </c>
    </row>
    <row r="2273" spans="1:22" x14ac:dyDescent="0.25">
      <c r="A2273" s="86">
        <f t="shared" si="215"/>
        <v>2267</v>
      </c>
      <c r="B2273">
        <v>4</v>
      </c>
      <c r="C2273">
        <v>3</v>
      </c>
      <c r="D2273">
        <v>2</v>
      </c>
      <c r="E2273">
        <v>10</v>
      </c>
      <c r="F2273">
        <v>5</v>
      </c>
      <c r="G2273" t="b">
        <f>INDEX(key!$AT$4:$BI$7,B2273,E2273)</f>
        <v>1</v>
      </c>
      <c r="H2273" t="str">
        <f t="shared" si="210"/>
        <v>HV_SCGDMoNewCZ10rDXOH</v>
      </c>
      <c r="I2273" s="9" t="s">
        <v>1799</v>
      </c>
      <c r="J2273" t="str">
        <f t="shared" si="211"/>
        <v>HV_SCGDMoNewCZ10</v>
      </c>
      <c r="K2273" s="9" t="s">
        <v>1662</v>
      </c>
      <c r="L2273" s="9" t="s">
        <v>45</v>
      </c>
      <c r="M2273" s="9" t="str">
        <f>INDEX(key!$AS$4:$AS$7,B2273)</f>
        <v>SCG</v>
      </c>
      <c r="N2273" s="9" t="str">
        <f>INDEX(key!$I$3:$I$5,C2273)</f>
        <v>DMo</v>
      </c>
      <c r="O2273" s="9" t="str">
        <f>INDEX(key!$F$9:$F$10,D2273)</f>
        <v>New</v>
      </c>
      <c r="P2273" s="9" t="str">
        <f>INDEX(key!$AT$3:$BI$3,E2273)</f>
        <v>CZ10</v>
      </c>
      <c r="Q2273" s="9" t="str">
        <f>INDEX('HVACwts Src'!$D$7:$I$7,F2273)</f>
        <v>rDXOH</v>
      </c>
      <c r="R2273" s="36">
        <f>IF(G2273,INDEX('HVACwts Src'!$D$11:$U$164,(B2273-1)*39+(D2273-1)*19+E2273,(C2273-1)*6+F2273),0)</f>
        <v>10.913320000000001</v>
      </c>
      <c r="T2273" t="str">
        <f t="shared" si="212"/>
        <v>HV_SCGDMoNewCZ10</v>
      </c>
      <c r="U2273" t="str">
        <f t="shared" si="213"/>
        <v>rDXOH</v>
      </c>
      <c r="V2273" s="36">
        <f t="shared" si="214"/>
        <v>10.913320000000001</v>
      </c>
    </row>
    <row r="2274" spans="1:22" x14ac:dyDescent="0.25">
      <c r="A2274" s="86">
        <f t="shared" si="215"/>
        <v>2268</v>
      </c>
      <c r="B2274">
        <v>4</v>
      </c>
      <c r="C2274">
        <v>3</v>
      </c>
      <c r="D2274">
        <v>2</v>
      </c>
      <c r="E2274">
        <v>10</v>
      </c>
      <c r="F2274">
        <v>6</v>
      </c>
      <c r="G2274" t="b">
        <f>INDEX(key!$AT$4:$BI$7,B2274,E2274)</f>
        <v>1</v>
      </c>
      <c r="H2274" t="str">
        <f t="shared" si="210"/>
        <v>HV_SCGDMoNewCZ10rNCOH</v>
      </c>
      <c r="I2274" s="9" t="s">
        <v>1799</v>
      </c>
      <c r="J2274" t="str">
        <f t="shared" si="211"/>
        <v>HV_SCGDMoNewCZ10</v>
      </c>
      <c r="K2274" s="9" t="s">
        <v>1662</v>
      </c>
      <c r="L2274" s="9" t="s">
        <v>45</v>
      </c>
      <c r="M2274" s="9" t="str">
        <f>INDEX(key!$AS$4:$AS$7,B2274)</f>
        <v>SCG</v>
      </c>
      <c r="N2274" s="9" t="str">
        <f>INDEX(key!$I$3:$I$5,C2274)</f>
        <v>DMo</v>
      </c>
      <c r="O2274" s="9" t="str">
        <f>INDEX(key!$F$9:$F$10,D2274)</f>
        <v>New</v>
      </c>
      <c r="P2274" s="9" t="str">
        <f>INDEX(key!$AT$3:$BI$3,E2274)</f>
        <v>CZ10</v>
      </c>
      <c r="Q2274" s="9" t="str">
        <f>INDEX('HVACwts Src'!$D$7:$I$7,F2274)</f>
        <v>rNCOH</v>
      </c>
      <c r="R2274" s="36">
        <f>IF(G2274,INDEX('HVACwts Src'!$D$11:$U$164,(B2274-1)*39+(D2274-1)*19+E2274,(C2274-1)*6+F2274),0)</f>
        <v>0</v>
      </c>
      <c r="T2274" t="str">
        <f t="shared" si="212"/>
        <v>HV_SCGDMoNewCZ10</v>
      </c>
      <c r="U2274" t="str">
        <f t="shared" si="213"/>
        <v>rNCOH</v>
      </c>
      <c r="V2274" s="36">
        <f t="shared" si="214"/>
        <v>0</v>
      </c>
    </row>
    <row r="2275" spans="1:22" x14ac:dyDescent="0.25">
      <c r="A2275" s="86">
        <f t="shared" si="215"/>
        <v>2269</v>
      </c>
      <c r="B2275">
        <v>4</v>
      </c>
      <c r="C2275">
        <v>3</v>
      </c>
      <c r="D2275">
        <v>2</v>
      </c>
      <c r="E2275">
        <v>11</v>
      </c>
      <c r="F2275">
        <v>1</v>
      </c>
      <c r="G2275" t="b">
        <f>INDEX(key!$AT$4:$BI$7,B2275,E2275)</f>
        <v>0</v>
      </c>
      <c r="H2275" t="str">
        <f t="shared" si="210"/>
        <v>HV_SCGDMoNewCZ11rDXGF</v>
      </c>
      <c r="I2275" s="9" t="s">
        <v>1799</v>
      </c>
      <c r="J2275" t="str">
        <f t="shared" si="211"/>
        <v>HV_SCGDMoNewCZ11</v>
      </c>
      <c r="K2275" s="9" t="s">
        <v>1662</v>
      </c>
      <c r="L2275" s="9" t="s">
        <v>45</v>
      </c>
      <c r="M2275" s="9" t="str">
        <f>INDEX(key!$AS$4:$AS$7,B2275)</f>
        <v>SCG</v>
      </c>
      <c r="N2275" s="9" t="str">
        <f>INDEX(key!$I$3:$I$5,C2275)</f>
        <v>DMo</v>
      </c>
      <c r="O2275" s="9" t="str">
        <f>INDEX(key!$F$9:$F$10,D2275)</f>
        <v>New</v>
      </c>
      <c r="P2275" s="9" t="str">
        <f>INDEX(key!$AT$3:$BI$3,E2275)</f>
        <v>CZ11</v>
      </c>
      <c r="Q2275" s="9" t="str">
        <f>INDEX('HVACwts Src'!$D$7:$I$7,F2275)</f>
        <v>rDXGF</v>
      </c>
      <c r="R2275" s="36">
        <f>IF(G2275,INDEX('HVACwts Src'!$D$11:$U$164,(B2275-1)*39+(D2275-1)*19+E2275,(C2275-1)*6+F2275),0)</f>
        <v>0</v>
      </c>
      <c r="T2275" t="str">
        <f t="shared" si="212"/>
        <v>HV_SCGDMoNewCZ11</v>
      </c>
      <c r="U2275" t="str">
        <f t="shared" si="213"/>
        <v>rDXGF</v>
      </c>
      <c r="V2275" s="36">
        <f t="shared" si="214"/>
        <v>0</v>
      </c>
    </row>
    <row r="2276" spans="1:22" x14ac:dyDescent="0.25">
      <c r="A2276" s="86">
        <f t="shared" si="215"/>
        <v>2270</v>
      </c>
      <c r="B2276">
        <v>4</v>
      </c>
      <c r="C2276">
        <v>3</v>
      </c>
      <c r="D2276">
        <v>2</v>
      </c>
      <c r="E2276">
        <v>11</v>
      </c>
      <c r="F2276">
        <v>2</v>
      </c>
      <c r="G2276" t="b">
        <f>INDEX(key!$AT$4:$BI$7,B2276,E2276)</f>
        <v>0</v>
      </c>
      <c r="H2276" t="str">
        <f t="shared" si="210"/>
        <v>HV_SCGDMoNewCZ11rNCGF</v>
      </c>
      <c r="I2276" s="9" t="s">
        <v>1799</v>
      </c>
      <c r="J2276" t="str">
        <f t="shared" si="211"/>
        <v>HV_SCGDMoNewCZ11</v>
      </c>
      <c r="K2276" s="9" t="s">
        <v>1662</v>
      </c>
      <c r="L2276" s="9" t="s">
        <v>45</v>
      </c>
      <c r="M2276" s="9" t="str">
        <f>INDEX(key!$AS$4:$AS$7,B2276)</f>
        <v>SCG</v>
      </c>
      <c r="N2276" s="9" t="str">
        <f>INDEX(key!$I$3:$I$5,C2276)</f>
        <v>DMo</v>
      </c>
      <c r="O2276" s="9" t="str">
        <f>INDEX(key!$F$9:$F$10,D2276)</f>
        <v>New</v>
      </c>
      <c r="P2276" s="9" t="str">
        <f>INDEX(key!$AT$3:$BI$3,E2276)</f>
        <v>CZ11</v>
      </c>
      <c r="Q2276" s="9" t="str">
        <f>INDEX('HVACwts Src'!$D$7:$I$7,F2276)</f>
        <v>rNCGF</v>
      </c>
      <c r="R2276" s="36">
        <f>IF(G2276,INDEX('HVACwts Src'!$D$11:$U$164,(B2276-1)*39+(D2276-1)*19+E2276,(C2276-1)*6+F2276),0)</f>
        <v>0</v>
      </c>
      <c r="T2276" t="str">
        <f t="shared" si="212"/>
        <v>HV_SCGDMoNewCZ11</v>
      </c>
      <c r="U2276" t="str">
        <f t="shared" si="213"/>
        <v>rNCGF</v>
      </c>
      <c r="V2276" s="36">
        <f t="shared" si="214"/>
        <v>0</v>
      </c>
    </row>
    <row r="2277" spans="1:22" x14ac:dyDescent="0.25">
      <c r="A2277" s="86">
        <f t="shared" si="215"/>
        <v>2271</v>
      </c>
      <c r="B2277">
        <v>4</v>
      </c>
      <c r="C2277">
        <v>3</v>
      </c>
      <c r="D2277">
        <v>2</v>
      </c>
      <c r="E2277">
        <v>11</v>
      </c>
      <c r="F2277">
        <v>3</v>
      </c>
      <c r="G2277" t="b">
        <f>INDEX(key!$AT$4:$BI$7,B2277,E2277)</f>
        <v>0</v>
      </c>
      <c r="H2277" t="str">
        <f t="shared" si="210"/>
        <v>HV_SCGDMoNewCZ11rDXHP</v>
      </c>
      <c r="I2277" s="9" t="s">
        <v>1799</v>
      </c>
      <c r="J2277" t="str">
        <f t="shared" si="211"/>
        <v>HV_SCGDMoNewCZ11</v>
      </c>
      <c r="K2277" s="9" t="s">
        <v>1662</v>
      </c>
      <c r="L2277" s="9" t="s">
        <v>45</v>
      </c>
      <c r="M2277" s="9" t="str">
        <f>INDEX(key!$AS$4:$AS$7,B2277)</f>
        <v>SCG</v>
      </c>
      <c r="N2277" s="9" t="str">
        <f>INDEX(key!$I$3:$I$5,C2277)</f>
        <v>DMo</v>
      </c>
      <c r="O2277" s="9" t="str">
        <f>INDEX(key!$F$9:$F$10,D2277)</f>
        <v>New</v>
      </c>
      <c r="P2277" s="9" t="str">
        <f>INDEX(key!$AT$3:$BI$3,E2277)</f>
        <v>CZ11</v>
      </c>
      <c r="Q2277" s="9" t="str">
        <f>INDEX('HVACwts Src'!$D$7:$I$7,F2277)</f>
        <v>rDXHP</v>
      </c>
      <c r="R2277" s="36">
        <f>IF(G2277,INDEX('HVACwts Src'!$D$11:$U$164,(B2277-1)*39+(D2277-1)*19+E2277,(C2277-1)*6+F2277),0)</f>
        <v>0</v>
      </c>
      <c r="T2277" t="str">
        <f t="shared" si="212"/>
        <v>HV_SCGDMoNewCZ11</v>
      </c>
      <c r="U2277" t="str">
        <f t="shared" si="213"/>
        <v>rDXHP</v>
      </c>
      <c r="V2277" s="36">
        <f t="shared" si="214"/>
        <v>0</v>
      </c>
    </row>
    <row r="2278" spans="1:22" x14ac:dyDescent="0.25">
      <c r="A2278" s="86">
        <f t="shared" si="215"/>
        <v>2272</v>
      </c>
      <c r="B2278">
        <v>4</v>
      </c>
      <c r="C2278">
        <v>3</v>
      </c>
      <c r="D2278">
        <v>2</v>
      </c>
      <c r="E2278">
        <v>11</v>
      </c>
      <c r="F2278">
        <v>4</v>
      </c>
      <c r="G2278" t="b">
        <f>INDEX(key!$AT$4:$BI$7,B2278,E2278)</f>
        <v>0</v>
      </c>
      <c r="H2278" t="str">
        <f t="shared" si="210"/>
        <v>HV_SCGDMoNewCZ11rNCEH</v>
      </c>
      <c r="I2278" s="9" t="s">
        <v>1799</v>
      </c>
      <c r="J2278" t="str">
        <f t="shared" si="211"/>
        <v>HV_SCGDMoNewCZ11</v>
      </c>
      <c r="K2278" s="9" t="s">
        <v>1662</v>
      </c>
      <c r="L2278" s="9" t="s">
        <v>45</v>
      </c>
      <c r="M2278" s="9" t="str">
        <f>INDEX(key!$AS$4:$AS$7,B2278)</f>
        <v>SCG</v>
      </c>
      <c r="N2278" s="9" t="str">
        <f>INDEX(key!$I$3:$I$5,C2278)</f>
        <v>DMo</v>
      </c>
      <c r="O2278" s="9" t="str">
        <f>INDEX(key!$F$9:$F$10,D2278)</f>
        <v>New</v>
      </c>
      <c r="P2278" s="9" t="str">
        <f>INDEX(key!$AT$3:$BI$3,E2278)</f>
        <v>CZ11</v>
      </c>
      <c r="Q2278" s="9" t="str">
        <f>INDEX('HVACwts Src'!$D$7:$I$7,F2278)</f>
        <v>rNCEH</v>
      </c>
      <c r="R2278" s="36">
        <f>IF(G2278,INDEX('HVACwts Src'!$D$11:$U$164,(B2278-1)*39+(D2278-1)*19+E2278,(C2278-1)*6+F2278),0)</f>
        <v>0</v>
      </c>
      <c r="T2278" t="str">
        <f t="shared" si="212"/>
        <v>HV_SCGDMoNewCZ11</v>
      </c>
      <c r="U2278" t="str">
        <f t="shared" si="213"/>
        <v>rNCEH</v>
      </c>
      <c r="V2278" s="36">
        <f t="shared" si="214"/>
        <v>0</v>
      </c>
    </row>
    <row r="2279" spans="1:22" x14ac:dyDescent="0.25">
      <c r="A2279" s="86">
        <f t="shared" si="215"/>
        <v>2273</v>
      </c>
      <c r="B2279">
        <v>4</v>
      </c>
      <c r="C2279">
        <v>3</v>
      </c>
      <c r="D2279">
        <v>2</v>
      </c>
      <c r="E2279">
        <v>11</v>
      </c>
      <c r="F2279">
        <v>5</v>
      </c>
      <c r="G2279" t="b">
        <f>INDEX(key!$AT$4:$BI$7,B2279,E2279)</f>
        <v>0</v>
      </c>
      <c r="H2279" t="str">
        <f t="shared" si="210"/>
        <v>HV_SCGDMoNewCZ11rDXOH</v>
      </c>
      <c r="I2279" s="9" t="s">
        <v>1799</v>
      </c>
      <c r="J2279" t="str">
        <f t="shared" si="211"/>
        <v>HV_SCGDMoNewCZ11</v>
      </c>
      <c r="K2279" s="9" t="s">
        <v>1662</v>
      </c>
      <c r="L2279" s="9" t="s">
        <v>45</v>
      </c>
      <c r="M2279" s="9" t="str">
        <f>INDEX(key!$AS$4:$AS$7,B2279)</f>
        <v>SCG</v>
      </c>
      <c r="N2279" s="9" t="str">
        <f>INDEX(key!$I$3:$I$5,C2279)</f>
        <v>DMo</v>
      </c>
      <c r="O2279" s="9" t="str">
        <f>INDEX(key!$F$9:$F$10,D2279)</f>
        <v>New</v>
      </c>
      <c r="P2279" s="9" t="str">
        <f>INDEX(key!$AT$3:$BI$3,E2279)</f>
        <v>CZ11</v>
      </c>
      <c r="Q2279" s="9" t="str">
        <f>INDEX('HVACwts Src'!$D$7:$I$7,F2279)</f>
        <v>rDXOH</v>
      </c>
      <c r="R2279" s="36">
        <f>IF(G2279,INDEX('HVACwts Src'!$D$11:$U$164,(B2279-1)*39+(D2279-1)*19+E2279,(C2279-1)*6+F2279),0)</f>
        <v>0</v>
      </c>
      <c r="T2279" t="str">
        <f t="shared" si="212"/>
        <v>HV_SCGDMoNewCZ11</v>
      </c>
      <c r="U2279" t="str">
        <f t="shared" si="213"/>
        <v>rDXOH</v>
      </c>
      <c r="V2279" s="36">
        <f t="shared" si="214"/>
        <v>0</v>
      </c>
    </row>
    <row r="2280" spans="1:22" x14ac:dyDescent="0.25">
      <c r="A2280" s="86">
        <f t="shared" si="215"/>
        <v>2274</v>
      </c>
      <c r="B2280">
        <v>4</v>
      </c>
      <c r="C2280">
        <v>3</v>
      </c>
      <c r="D2280">
        <v>2</v>
      </c>
      <c r="E2280">
        <v>11</v>
      </c>
      <c r="F2280">
        <v>6</v>
      </c>
      <c r="G2280" t="b">
        <f>INDEX(key!$AT$4:$BI$7,B2280,E2280)</f>
        <v>0</v>
      </c>
      <c r="H2280" t="str">
        <f t="shared" si="210"/>
        <v>HV_SCGDMoNewCZ11rNCOH</v>
      </c>
      <c r="I2280" s="9" t="s">
        <v>1799</v>
      </c>
      <c r="J2280" t="str">
        <f t="shared" si="211"/>
        <v>HV_SCGDMoNewCZ11</v>
      </c>
      <c r="K2280" s="9" t="s">
        <v>1662</v>
      </c>
      <c r="L2280" s="9" t="s">
        <v>45</v>
      </c>
      <c r="M2280" s="9" t="str">
        <f>INDEX(key!$AS$4:$AS$7,B2280)</f>
        <v>SCG</v>
      </c>
      <c r="N2280" s="9" t="str">
        <f>INDEX(key!$I$3:$I$5,C2280)</f>
        <v>DMo</v>
      </c>
      <c r="O2280" s="9" t="str">
        <f>INDEX(key!$F$9:$F$10,D2280)</f>
        <v>New</v>
      </c>
      <c r="P2280" s="9" t="str">
        <f>INDEX(key!$AT$3:$BI$3,E2280)</f>
        <v>CZ11</v>
      </c>
      <c r="Q2280" s="9" t="str">
        <f>INDEX('HVACwts Src'!$D$7:$I$7,F2280)</f>
        <v>rNCOH</v>
      </c>
      <c r="R2280" s="36">
        <f>IF(G2280,INDEX('HVACwts Src'!$D$11:$U$164,(B2280-1)*39+(D2280-1)*19+E2280,(C2280-1)*6+F2280),0)</f>
        <v>0</v>
      </c>
      <c r="T2280" t="str">
        <f t="shared" si="212"/>
        <v>HV_SCGDMoNewCZ11</v>
      </c>
      <c r="U2280" t="str">
        <f t="shared" si="213"/>
        <v>rNCOH</v>
      </c>
      <c r="V2280" s="36">
        <f t="shared" si="214"/>
        <v>0</v>
      </c>
    </row>
    <row r="2281" spans="1:22" x14ac:dyDescent="0.25">
      <c r="A2281" s="86">
        <f t="shared" si="215"/>
        <v>2275</v>
      </c>
      <c r="B2281">
        <v>4</v>
      </c>
      <c r="C2281">
        <v>3</v>
      </c>
      <c r="D2281">
        <v>2</v>
      </c>
      <c r="E2281">
        <v>12</v>
      </c>
      <c r="F2281">
        <v>1</v>
      </c>
      <c r="G2281" t="b">
        <f>INDEX(key!$AT$4:$BI$7,B2281,E2281)</f>
        <v>0</v>
      </c>
      <c r="H2281" t="str">
        <f t="shared" si="210"/>
        <v>HV_SCGDMoNewCZ12rDXGF</v>
      </c>
      <c r="I2281" s="9" t="s">
        <v>1799</v>
      </c>
      <c r="J2281" t="str">
        <f t="shared" si="211"/>
        <v>HV_SCGDMoNewCZ12</v>
      </c>
      <c r="K2281" s="9" t="s">
        <v>1662</v>
      </c>
      <c r="L2281" s="9" t="s">
        <v>45</v>
      </c>
      <c r="M2281" s="9" t="str">
        <f>INDEX(key!$AS$4:$AS$7,B2281)</f>
        <v>SCG</v>
      </c>
      <c r="N2281" s="9" t="str">
        <f>INDEX(key!$I$3:$I$5,C2281)</f>
        <v>DMo</v>
      </c>
      <c r="O2281" s="9" t="str">
        <f>INDEX(key!$F$9:$F$10,D2281)</f>
        <v>New</v>
      </c>
      <c r="P2281" s="9" t="str">
        <f>INDEX(key!$AT$3:$BI$3,E2281)</f>
        <v>CZ12</v>
      </c>
      <c r="Q2281" s="9" t="str">
        <f>INDEX('HVACwts Src'!$D$7:$I$7,F2281)</f>
        <v>rDXGF</v>
      </c>
      <c r="R2281" s="36">
        <f>IF(G2281,INDEX('HVACwts Src'!$D$11:$U$164,(B2281-1)*39+(D2281-1)*19+E2281,(C2281-1)*6+F2281),0)</f>
        <v>0</v>
      </c>
      <c r="T2281" t="str">
        <f t="shared" si="212"/>
        <v>HV_SCGDMoNewCZ12</v>
      </c>
      <c r="U2281" t="str">
        <f t="shared" si="213"/>
        <v>rDXGF</v>
      </c>
      <c r="V2281" s="36">
        <f t="shared" si="214"/>
        <v>0</v>
      </c>
    </row>
    <row r="2282" spans="1:22" x14ac:dyDescent="0.25">
      <c r="A2282" s="86">
        <f t="shared" si="215"/>
        <v>2276</v>
      </c>
      <c r="B2282">
        <v>4</v>
      </c>
      <c r="C2282">
        <v>3</v>
      </c>
      <c r="D2282">
        <v>2</v>
      </c>
      <c r="E2282">
        <v>12</v>
      </c>
      <c r="F2282">
        <v>2</v>
      </c>
      <c r="G2282" t="b">
        <f>INDEX(key!$AT$4:$BI$7,B2282,E2282)</f>
        <v>0</v>
      </c>
      <c r="H2282" t="str">
        <f t="shared" si="210"/>
        <v>HV_SCGDMoNewCZ12rNCGF</v>
      </c>
      <c r="I2282" s="9" t="s">
        <v>1799</v>
      </c>
      <c r="J2282" t="str">
        <f t="shared" si="211"/>
        <v>HV_SCGDMoNewCZ12</v>
      </c>
      <c r="K2282" s="9" t="s">
        <v>1662</v>
      </c>
      <c r="L2282" s="9" t="s">
        <v>45</v>
      </c>
      <c r="M2282" s="9" t="str">
        <f>INDEX(key!$AS$4:$AS$7,B2282)</f>
        <v>SCG</v>
      </c>
      <c r="N2282" s="9" t="str">
        <f>INDEX(key!$I$3:$I$5,C2282)</f>
        <v>DMo</v>
      </c>
      <c r="O2282" s="9" t="str">
        <f>INDEX(key!$F$9:$F$10,D2282)</f>
        <v>New</v>
      </c>
      <c r="P2282" s="9" t="str">
        <f>INDEX(key!$AT$3:$BI$3,E2282)</f>
        <v>CZ12</v>
      </c>
      <c r="Q2282" s="9" t="str">
        <f>INDEX('HVACwts Src'!$D$7:$I$7,F2282)</f>
        <v>rNCGF</v>
      </c>
      <c r="R2282" s="36">
        <f>IF(G2282,INDEX('HVACwts Src'!$D$11:$U$164,(B2282-1)*39+(D2282-1)*19+E2282,(C2282-1)*6+F2282),0)</f>
        <v>0</v>
      </c>
      <c r="T2282" t="str">
        <f t="shared" si="212"/>
        <v>HV_SCGDMoNewCZ12</v>
      </c>
      <c r="U2282" t="str">
        <f t="shared" si="213"/>
        <v>rNCGF</v>
      </c>
      <c r="V2282" s="36">
        <f t="shared" si="214"/>
        <v>0</v>
      </c>
    </row>
    <row r="2283" spans="1:22" x14ac:dyDescent="0.25">
      <c r="A2283" s="86">
        <f t="shared" si="215"/>
        <v>2277</v>
      </c>
      <c r="B2283">
        <v>4</v>
      </c>
      <c r="C2283">
        <v>3</v>
      </c>
      <c r="D2283">
        <v>2</v>
      </c>
      <c r="E2283">
        <v>12</v>
      </c>
      <c r="F2283">
        <v>3</v>
      </c>
      <c r="G2283" t="b">
        <f>INDEX(key!$AT$4:$BI$7,B2283,E2283)</f>
        <v>0</v>
      </c>
      <c r="H2283" t="str">
        <f t="shared" si="210"/>
        <v>HV_SCGDMoNewCZ12rDXHP</v>
      </c>
      <c r="I2283" s="9" t="s">
        <v>1799</v>
      </c>
      <c r="J2283" t="str">
        <f t="shared" si="211"/>
        <v>HV_SCGDMoNewCZ12</v>
      </c>
      <c r="K2283" s="9" t="s">
        <v>1662</v>
      </c>
      <c r="L2283" s="9" t="s">
        <v>45</v>
      </c>
      <c r="M2283" s="9" t="str">
        <f>INDEX(key!$AS$4:$AS$7,B2283)</f>
        <v>SCG</v>
      </c>
      <c r="N2283" s="9" t="str">
        <f>INDEX(key!$I$3:$I$5,C2283)</f>
        <v>DMo</v>
      </c>
      <c r="O2283" s="9" t="str">
        <f>INDEX(key!$F$9:$F$10,D2283)</f>
        <v>New</v>
      </c>
      <c r="P2283" s="9" t="str">
        <f>INDEX(key!$AT$3:$BI$3,E2283)</f>
        <v>CZ12</v>
      </c>
      <c r="Q2283" s="9" t="str">
        <f>INDEX('HVACwts Src'!$D$7:$I$7,F2283)</f>
        <v>rDXHP</v>
      </c>
      <c r="R2283" s="36">
        <f>IF(G2283,INDEX('HVACwts Src'!$D$11:$U$164,(B2283-1)*39+(D2283-1)*19+E2283,(C2283-1)*6+F2283),0)</f>
        <v>0</v>
      </c>
      <c r="T2283" t="str">
        <f t="shared" si="212"/>
        <v>HV_SCGDMoNewCZ12</v>
      </c>
      <c r="U2283" t="str">
        <f t="shared" si="213"/>
        <v>rDXHP</v>
      </c>
      <c r="V2283" s="36">
        <f t="shared" si="214"/>
        <v>0</v>
      </c>
    </row>
    <row r="2284" spans="1:22" x14ac:dyDescent="0.25">
      <c r="A2284" s="86">
        <f t="shared" si="215"/>
        <v>2278</v>
      </c>
      <c r="B2284">
        <v>4</v>
      </c>
      <c r="C2284">
        <v>3</v>
      </c>
      <c r="D2284">
        <v>2</v>
      </c>
      <c r="E2284">
        <v>12</v>
      </c>
      <c r="F2284">
        <v>4</v>
      </c>
      <c r="G2284" t="b">
        <f>INDEX(key!$AT$4:$BI$7,B2284,E2284)</f>
        <v>0</v>
      </c>
      <c r="H2284" t="str">
        <f t="shared" si="210"/>
        <v>HV_SCGDMoNewCZ12rNCEH</v>
      </c>
      <c r="I2284" s="9" t="s">
        <v>1799</v>
      </c>
      <c r="J2284" t="str">
        <f t="shared" si="211"/>
        <v>HV_SCGDMoNewCZ12</v>
      </c>
      <c r="K2284" s="9" t="s">
        <v>1662</v>
      </c>
      <c r="L2284" s="9" t="s">
        <v>45</v>
      </c>
      <c r="M2284" s="9" t="str">
        <f>INDEX(key!$AS$4:$AS$7,B2284)</f>
        <v>SCG</v>
      </c>
      <c r="N2284" s="9" t="str">
        <f>INDEX(key!$I$3:$I$5,C2284)</f>
        <v>DMo</v>
      </c>
      <c r="O2284" s="9" t="str">
        <f>INDEX(key!$F$9:$F$10,D2284)</f>
        <v>New</v>
      </c>
      <c r="P2284" s="9" t="str">
        <f>INDEX(key!$AT$3:$BI$3,E2284)</f>
        <v>CZ12</v>
      </c>
      <c r="Q2284" s="9" t="str">
        <f>INDEX('HVACwts Src'!$D$7:$I$7,F2284)</f>
        <v>rNCEH</v>
      </c>
      <c r="R2284" s="36">
        <f>IF(G2284,INDEX('HVACwts Src'!$D$11:$U$164,(B2284-1)*39+(D2284-1)*19+E2284,(C2284-1)*6+F2284),0)</f>
        <v>0</v>
      </c>
      <c r="T2284" t="str">
        <f t="shared" si="212"/>
        <v>HV_SCGDMoNewCZ12</v>
      </c>
      <c r="U2284" t="str">
        <f t="shared" si="213"/>
        <v>rNCEH</v>
      </c>
      <c r="V2284" s="36">
        <f t="shared" si="214"/>
        <v>0</v>
      </c>
    </row>
    <row r="2285" spans="1:22" x14ac:dyDescent="0.25">
      <c r="A2285" s="86">
        <f t="shared" si="215"/>
        <v>2279</v>
      </c>
      <c r="B2285">
        <v>4</v>
      </c>
      <c r="C2285">
        <v>3</v>
      </c>
      <c r="D2285">
        <v>2</v>
      </c>
      <c r="E2285">
        <v>12</v>
      </c>
      <c r="F2285">
        <v>5</v>
      </c>
      <c r="G2285" t="b">
        <f>INDEX(key!$AT$4:$BI$7,B2285,E2285)</f>
        <v>0</v>
      </c>
      <c r="H2285" t="str">
        <f t="shared" si="210"/>
        <v>HV_SCGDMoNewCZ12rDXOH</v>
      </c>
      <c r="I2285" s="9" t="s">
        <v>1799</v>
      </c>
      <c r="J2285" t="str">
        <f t="shared" si="211"/>
        <v>HV_SCGDMoNewCZ12</v>
      </c>
      <c r="K2285" s="9" t="s">
        <v>1662</v>
      </c>
      <c r="L2285" s="9" t="s">
        <v>45</v>
      </c>
      <c r="M2285" s="9" t="str">
        <f>INDEX(key!$AS$4:$AS$7,B2285)</f>
        <v>SCG</v>
      </c>
      <c r="N2285" s="9" t="str">
        <f>INDEX(key!$I$3:$I$5,C2285)</f>
        <v>DMo</v>
      </c>
      <c r="O2285" s="9" t="str">
        <f>INDEX(key!$F$9:$F$10,D2285)</f>
        <v>New</v>
      </c>
      <c r="P2285" s="9" t="str">
        <f>INDEX(key!$AT$3:$BI$3,E2285)</f>
        <v>CZ12</v>
      </c>
      <c r="Q2285" s="9" t="str">
        <f>INDEX('HVACwts Src'!$D$7:$I$7,F2285)</f>
        <v>rDXOH</v>
      </c>
      <c r="R2285" s="36">
        <f>IF(G2285,INDEX('HVACwts Src'!$D$11:$U$164,(B2285-1)*39+(D2285-1)*19+E2285,(C2285-1)*6+F2285),0)</f>
        <v>0</v>
      </c>
      <c r="T2285" t="str">
        <f t="shared" si="212"/>
        <v>HV_SCGDMoNewCZ12</v>
      </c>
      <c r="U2285" t="str">
        <f t="shared" si="213"/>
        <v>rDXOH</v>
      </c>
      <c r="V2285" s="36">
        <f t="shared" si="214"/>
        <v>0</v>
      </c>
    </row>
    <row r="2286" spans="1:22" x14ac:dyDescent="0.25">
      <c r="A2286" s="86">
        <f t="shared" si="215"/>
        <v>2280</v>
      </c>
      <c r="B2286">
        <v>4</v>
      </c>
      <c r="C2286">
        <v>3</v>
      </c>
      <c r="D2286">
        <v>2</v>
      </c>
      <c r="E2286">
        <v>12</v>
      </c>
      <c r="F2286">
        <v>6</v>
      </c>
      <c r="G2286" t="b">
        <f>INDEX(key!$AT$4:$BI$7,B2286,E2286)</f>
        <v>0</v>
      </c>
      <c r="H2286" t="str">
        <f t="shared" si="210"/>
        <v>HV_SCGDMoNewCZ12rNCOH</v>
      </c>
      <c r="I2286" s="9" t="s">
        <v>1799</v>
      </c>
      <c r="J2286" t="str">
        <f t="shared" si="211"/>
        <v>HV_SCGDMoNewCZ12</v>
      </c>
      <c r="K2286" s="9" t="s">
        <v>1662</v>
      </c>
      <c r="L2286" s="9" t="s">
        <v>45</v>
      </c>
      <c r="M2286" s="9" t="str">
        <f>INDEX(key!$AS$4:$AS$7,B2286)</f>
        <v>SCG</v>
      </c>
      <c r="N2286" s="9" t="str">
        <f>INDEX(key!$I$3:$I$5,C2286)</f>
        <v>DMo</v>
      </c>
      <c r="O2286" s="9" t="str">
        <f>INDEX(key!$F$9:$F$10,D2286)</f>
        <v>New</v>
      </c>
      <c r="P2286" s="9" t="str">
        <f>INDEX(key!$AT$3:$BI$3,E2286)</f>
        <v>CZ12</v>
      </c>
      <c r="Q2286" s="9" t="str">
        <f>INDEX('HVACwts Src'!$D$7:$I$7,F2286)</f>
        <v>rNCOH</v>
      </c>
      <c r="R2286" s="36">
        <f>IF(G2286,INDEX('HVACwts Src'!$D$11:$U$164,(B2286-1)*39+(D2286-1)*19+E2286,(C2286-1)*6+F2286),0)</f>
        <v>0</v>
      </c>
      <c r="T2286" t="str">
        <f t="shared" si="212"/>
        <v>HV_SCGDMoNewCZ12</v>
      </c>
      <c r="U2286" t="str">
        <f t="shared" si="213"/>
        <v>rNCOH</v>
      </c>
      <c r="V2286" s="36">
        <f t="shared" si="214"/>
        <v>0</v>
      </c>
    </row>
    <row r="2287" spans="1:22" x14ac:dyDescent="0.25">
      <c r="A2287" s="86">
        <f t="shared" si="215"/>
        <v>2281</v>
      </c>
      <c r="B2287">
        <v>4</v>
      </c>
      <c r="C2287">
        <v>3</v>
      </c>
      <c r="D2287">
        <v>2</v>
      </c>
      <c r="E2287">
        <v>13</v>
      </c>
      <c r="F2287">
        <v>1</v>
      </c>
      <c r="G2287" t="b">
        <f>INDEX(key!$AT$4:$BI$7,B2287,E2287)</f>
        <v>1</v>
      </c>
      <c r="H2287" t="str">
        <f t="shared" si="210"/>
        <v>HV_SCGDMoNewCZ13rDXGF</v>
      </c>
      <c r="I2287" s="9" t="s">
        <v>1799</v>
      </c>
      <c r="J2287" t="str">
        <f t="shared" si="211"/>
        <v>HV_SCGDMoNewCZ13</v>
      </c>
      <c r="K2287" s="9" t="s">
        <v>1662</v>
      </c>
      <c r="L2287" s="9" t="s">
        <v>45</v>
      </c>
      <c r="M2287" s="9" t="str">
        <f>INDEX(key!$AS$4:$AS$7,B2287)</f>
        <v>SCG</v>
      </c>
      <c r="N2287" s="9" t="str">
        <f>INDEX(key!$I$3:$I$5,C2287)</f>
        <v>DMo</v>
      </c>
      <c r="O2287" s="9" t="str">
        <f>INDEX(key!$F$9:$F$10,D2287)</f>
        <v>New</v>
      </c>
      <c r="P2287" s="9" t="str">
        <f>INDEX(key!$AT$3:$BI$3,E2287)</f>
        <v>CZ13</v>
      </c>
      <c r="Q2287" s="9" t="str">
        <f>INDEX('HVACwts Src'!$D$7:$I$7,F2287)</f>
        <v>rDXGF</v>
      </c>
      <c r="R2287" s="36">
        <f>IF(G2287,INDEX('HVACwts Src'!$D$11:$U$164,(B2287-1)*39+(D2287-1)*19+E2287,(C2287-1)*6+F2287),0)</f>
        <v>0</v>
      </c>
      <c r="T2287" t="str">
        <f t="shared" si="212"/>
        <v>HV_SCGDMoNewCZ13</v>
      </c>
      <c r="U2287" t="str">
        <f t="shared" si="213"/>
        <v>rDXGF</v>
      </c>
      <c r="V2287" s="36">
        <f t="shared" si="214"/>
        <v>0</v>
      </c>
    </row>
    <row r="2288" spans="1:22" x14ac:dyDescent="0.25">
      <c r="A2288" s="86">
        <f t="shared" si="215"/>
        <v>2282</v>
      </c>
      <c r="B2288">
        <v>4</v>
      </c>
      <c r="C2288">
        <v>3</v>
      </c>
      <c r="D2288">
        <v>2</v>
      </c>
      <c r="E2288">
        <v>13</v>
      </c>
      <c r="F2288">
        <v>2</v>
      </c>
      <c r="G2288" t="b">
        <f>INDEX(key!$AT$4:$BI$7,B2288,E2288)</f>
        <v>1</v>
      </c>
      <c r="H2288" t="str">
        <f t="shared" si="210"/>
        <v>HV_SCGDMoNewCZ13rNCGF</v>
      </c>
      <c r="I2288" s="9" t="s">
        <v>1799</v>
      </c>
      <c r="J2288" t="str">
        <f t="shared" si="211"/>
        <v>HV_SCGDMoNewCZ13</v>
      </c>
      <c r="K2288" s="9" t="s">
        <v>1662</v>
      </c>
      <c r="L2288" s="9" t="s">
        <v>45</v>
      </c>
      <c r="M2288" s="9" t="str">
        <f>INDEX(key!$AS$4:$AS$7,B2288)</f>
        <v>SCG</v>
      </c>
      <c r="N2288" s="9" t="str">
        <f>INDEX(key!$I$3:$I$5,C2288)</f>
        <v>DMo</v>
      </c>
      <c r="O2288" s="9" t="str">
        <f>INDEX(key!$F$9:$F$10,D2288)</f>
        <v>New</v>
      </c>
      <c r="P2288" s="9" t="str">
        <f>INDEX(key!$AT$3:$BI$3,E2288)</f>
        <v>CZ13</v>
      </c>
      <c r="Q2288" s="9" t="str">
        <f>INDEX('HVACwts Src'!$D$7:$I$7,F2288)</f>
        <v>rNCGF</v>
      </c>
      <c r="R2288" s="36">
        <f>IF(G2288,INDEX('HVACwts Src'!$D$11:$U$164,(B2288-1)*39+(D2288-1)*19+E2288,(C2288-1)*6+F2288),0)</f>
        <v>0</v>
      </c>
      <c r="T2288" t="str">
        <f t="shared" si="212"/>
        <v>HV_SCGDMoNewCZ13</v>
      </c>
      <c r="U2288" t="str">
        <f t="shared" si="213"/>
        <v>rNCGF</v>
      </c>
      <c r="V2288" s="36">
        <f t="shared" si="214"/>
        <v>0</v>
      </c>
    </row>
    <row r="2289" spans="1:22" x14ac:dyDescent="0.25">
      <c r="A2289" s="86">
        <f t="shared" si="215"/>
        <v>2283</v>
      </c>
      <c r="B2289">
        <v>4</v>
      </c>
      <c r="C2289">
        <v>3</v>
      </c>
      <c r="D2289">
        <v>2</v>
      </c>
      <c r="E2289">
        <v>13</v>
      </c>
      <c r="F2289">
        <v>3</v>
      </c>
      <c r="G2289" t="b">
        <f>INDEX(key!$AT$4:$BI$7,B2289,E2289)</f>
        <v>1</v>
      </c>
      <c r="H2289" t="str">
        <f t="shared" si="210"/>
        <v>HV_SCGDMoNewCZ13rDXHP</v>
      </c>
      <c r="I2289" s="9" t="s">
        <v>1799</v>
      </c>
      <c r="J2289" t="str">
        <f t="shared" si="211"/>
        <v>HV_SCGDMoNewCZ13</v>
      </c>
      <c r="K2289" s="9" t="s">
        <v>1662</v>
      </c>
      <c r="L2289" s="9" t="s">
        <v>45</v>
      </c>
      <c r="M2289" s="9" t="str">
        <f>INDEX(key!$AS$4:$AS$7,B2289)</f>
        <v>SCG</v>
      </c>
      <c r="N2289" s="9" t="str">
        <f>INDEX(key!$I$3:$I$5,C2289)</f>
        <v>DMo</v>
      </c>
      <c r="O2289" s="9" t="str">
        <f>INDEX(key!$F$9:$F$10,D2289)</f>
        <v>New</v>
      </c>
      <c r="P2289" s="9" t="str">
        <f>INDEX(key!$AT$3:$BI$3,E2289)</f>
        <v>CZ13</v>
      </c>
      <c r="Q2289" s="9" t="str">
        <f>INDEX('HVACwts Src'!$D$7:$I$7,F2289)</f>
        <v>rDXHP</v>
      </c>
      <c r="R2289" s="36">
        <f>IF(G2289,INDEX('HVACwts Src'!$D$11:$U$164,(B2289-1)*39+(D2289-1)*19+E2289,(C2289-1)*6+F2289),0)</f>
        <v>0</v>
      </c>
      <c r="T2289" t="str">
        <f t="shared" si="212"/>
        <v>HV_SCGDMoNewCZ13</v>
      </c>
      <c r="U2289" t="str">
        <f t="shared" si="213"/>
        <v>rDXHP</v>
      </c>
      <c r="V2289" s="36">
        <f t="shared" si="214"/>
        <v>0</v>
      </c>
    </row>
    <row r="2290" spans="1:22" x14ac:dyDescent="0.25">
      <c r="A2290" s="86">
        <f t="shared" si="215"/>
        <v>2284</v>
      </c>
      <c r="B2290">
        <v>4</v>
      </c>
      <c r="C2290">
        <v>3</v>
      </c>
      <c r="D2290">
        <v>2</v>
      </c>
      <c r="E2290">
        <v>13</v>
      </c>
      <c r="F2290">
        <v>4</v>
      </c>
      <c r="G2290" t="b">
        <f>INDEX(key!$AT$4:$BI$7,B2290,E2290)</f>
        <v>1</v>
      </c>
      <c r="H2290" t="str">
        <f t="shared" si="210"/>
        <v>HV_SCGDMoNewCZ13rNCEH</v>
      </c>
      <c r="I2290" s="9" t="s">
        <v>1799</v>
      </c>
      <c r="J2290" t="str">
        <f t="shared" si="211"/>
        <v>HV_SCGDMoNewCZ13</v>
      </c>
      <c r="K2290" s="9" t="s">
        <v>1662</v>
      </c>
      <c r="L2290" s="9" t="s">
        <v>45</v>
      </c>
      <c r="M2290" s="9" t="str">
        <f>INDEX(key!$AS$4:$AS$7,B2290)</f>
        <v>SCG</v>
      </c>
      <c r="N2290" s="9" t="str">
        <f>INDEX(key!$I$3:$I$5,C2290)</f>
        <v>DMo</v>
      </c>
      <c r="O2290" s="9" t="str">
        <f>INDEX(key!$F$9:$F$10,D2290)</f>
        <v>New</v>
      </c>
      <c r="P2290" s="9" t="str">
        <f>INDEX(key!$AT$3:$BI$3,E2290)</f>
        <v>CZ13</v>
      </c>
      <c r="Q2290" s="9" t="str">
        <f>INDEX('HVACwts Src'!$D$7:$I$7,F2290)</f>
        <v>rNCEH</v>
      </c>
      <c r="R2290" s="36">
        <f>IF(G2290,INDEX('HVACwts Src'!$D$11:$U$164,(B2290-1)*39+(D2290-1)*19+E2290,(C2290-1)*6+F2290),0)</f>
        <v>0</v>
      </c>
      <c r="T2290" t="str">
        <f t="shared" si="212"/>
        <v>HV_SCGDMoNewCZ13</v>
      </c>
      <c r="U2290" t="str">
        <f t="shared" si="213"/>
        <v>rNCEH</v>
      </c>
      <c r="V2290" s="36">
        <f t="shared" si="214"/>
        <v>0</v>
      </c>
    </row>
    <row r="2291" spans="1:22" x14ac:dyDescent="0.25">
      <c r="A2291" s="86">
        <f t="shared" si="215"/>
        <v>2285</v>
      </c>
      <c r="B2291">
        <v>4</v>
      </c>
      <c r="C2291">
        <v>3</v>
      </c>
      <c r="D2291">
        <v>2</v>
      </c>
      <c r="E2291">
        <v>13</v>
      </c>
      <c r="F2291">
        <v>5</v>
      </c>
      <c r="G2291" t="b">
        <f>INDEX(key!$AT$4:$BI$7,B2291,E2291)</f>
        <v>1</v>
      </c>
      <c r="H2291" t="str">
        <f t="shared" si="210"/>
        <v>HV_SCGDMoNewCZ13rDXOH</v>
      </c>
      <c r="I2291" s="9" t="s">
        <v>1799</v>
      </c>
      <c r="J2291" t="str">
        <f t="shared" si="211"/>
        <v>HV_SCGDMoNewCZ13</v>
      </c>
      <c r="K2291" s="9" t="s">
        <v>1662</v>
      </c>
      <c r="L2291" s="9" t="s">
        <v>45</v>
      </c>
      <c r="M2291" s="9" t="str">
        <f>INDEX(key!$AS$4:$AS$7,B2291)</f>
        <v>SCG</v>
      </c>
      <c r="N2291" s="9" t="str">
        <f>INDEX(key!$I$3:$I$5,C2291)</f>
        <v>DMo</v>
      </c>
      <c r="O2291" s="9" t="str">
        <f>INDEX(key!$F$9:$F$10,D2291)</f>
        <v>New</v>
      </c>
      <c r="P2291" s="9" t="str">
        <f>INDEX(key!$AT$3:$BI$3,E2291)</f>
        <v>CZ13</v>
      </c>
      <c r="Q2291" s="9" t="str">
        <f>INDEX('HVACwts Src'!$D$7:$I$7,F2291)</f>
        <v>rDXOH</v>
      </c>
      <c r="R2291" s="36">
        <f>IF(G2291,INDEX('HVACwts Src'!$D$11:$U$164,(B2291-1)*39+(D2291-1)*19+E2291,(C2291-1)*6+F2291),0)</f>
        <v>0</v>
      </c>
      <c r="T2291" t="str">
        <f t="shared" si="212"/>
        <v>HV_SCGDMoNewCZ13</v>
      </c>
      <c r="U2291" t="str">
        <f t="shared" si="213"/>
        <v>rDXOH</v>
      </c>
      <c r="V2291" s="36">
        <f t="shared" si="214"/>
        <v>0</v>
      </c>
    </row>
    <row r="2292" spans="1:22" x14ac:dyDescent="0.25">
      <c r="A2292" s="86">
        <f t="shared" si="215"/>
        <v>2286</v>
      </c>
      <c r="B2292">
        <v>4</v>
      </c>
      <c r="C2292">
        <v>3</v>
      </c>
      <c r="D2292">
        <v>2</v>
      </c>
      <c r="E2292">
        <v>13</v>
      </c>
      <c r="F2292">
        <v>6</v>
      </c>
      <c r="G2292" t="b">
        <f>INDEX(key!$AT$4:$BI$7,B2292,E2292)</f>
        <v>1</v>
      </c>
      <c r="H2292" t="str">
        <f t="shared" si="210"/>
        <v>HV_SCGDMoNewCZ13rNCOH</v>
      </c>
      <c r="I2292" s="9" t="s">
        <v>1799</v>
      </c>
      <c r="J2292" t="str">
        <f t="shared" si="211"/>
        <v>HV_SCGDMoNewCZ13</v>
      </c>
      <c r="K2292" s="9" t="s">
        <v>1662</v>
      </c>
      <c r="L2292" s="9" t="s">
        <v>45</v>
      </c>
      <c r="M2292" s="9" t="str">
        <f>INDEX(key!$AS$4:$AS$7,B2292)</f>
        <v>SCG</v>
      </c>
      <c r="N2292" s="9" t="str">
        <f>INDEX(key!$I$3:$I$5,C2292)</f>
        <v>DMo</v>
      </c>
      <c r="O2292" s="9" t="str">
        <f>INDEX(key!$F$9:$F$10,D2292)</f>
        <v>New</v>
      </c>
      <c r="P2292" s="9" t="str">
        <f>INDEX(key!$AT$3:$BI$3,E2292)</f>
        <v>CZ13</v>
      </c>
      <c r="Q2292" s="9" t="str">
        <f>INDEX('HVACwts Src'!$D$7:$I$7,F2292)</f>
        <v>rNCOH</v>
      </c>
      <c r="R2292" s="36">
        <f>IF(G2292,INDEX('HVACwts Src'!$D$11:$U$164,(B2292-1)*39+(D2292-1)*19+E2292,(C2292-1)*6+F2292),0)</f>
        <v>0</v>
      </c>
      <c r="T2292" t="str">
        <f t="shared" si="212"/>
        <v>HV_SCGDMoNewCZ13</v>
      </c>
      <c r="U2292" t="str">
        <f t="shared" si="213"/>
        <v>rNCOH</v>
      </c>
      <c r="V2292" s="36">
        <f t="shared" si="214"/>
        <v>0</v>
      </c>
    </row>
    <row r="2293" spans="1:22" x14ac:dyDescent="0.25">
      <c r="A2293" s="86">
        <f t="shared" si="215"/>
        <v>2287</v>
      </c>
      <c r="B2293">
        <v>4</v>
      </c>
      <c r="C2293">
        <v>3</v>
      </c>
      <c r="D2293">
        <v>2</v>
      </c>
      <c r="E2293">
        <v>14</v>
      </c>
      <c r="F2293">
        <v>1</v>
      </c>
      <c r="G2293" t="b">
        <f>INDEX(key!$AT$4:$BI$7,B2293,E2293)</f>
        <v>1</v>
      </c>
      <c r="H2293" t="str">
        <f t="shared" si="210"/>
        <v>HV_SCGDMoNewCZ14rDXGF</v>
      </c>
      <c r="I2293" s="9" t="s">
        <v>1799</v>
      </c>
      <c r="J2293" t="str">
        <f t="shared" si="211"/>
        <v>HV_SCGDMoNewCZ14</v>
      </c>
      <c r="K2293" s="9" t="s">
        <v>1662</v>
      </c>
      <c r="L2293" s="9" t="s">
        <v>45</v>
      </c>
      <c r="M2293" s="9" t="str">
        <f>INDEX(key!$AS$4:$AS$7,B2293)</f>
        <v>SCG</v>
      </c>
      <c r="N2293" s="9" t="str">
        <f>INDEX(key!$I$3:$I$5,C2293)</f>
        <v>DMo</v>
      </c>
      <c r="O2293" s="9" t="str">
        <f>INDEX(key!$F$9:$F$10,D2293)</f>
        <v>New</v>
      </c>
      <c r="P2293" s="9" t="str">
        <f>INDEX(key!$AT$3:$BI$3,E2293)</f>
        <v>CZ14</v>
      </c>
      <c r="Q2293" s="9" t="str">
        <f>INDEX('HVACwts Src'!$D$7:$I$7,F2293)</f>
        <v>rDXGF</v>
      </c>
      <c r="R2293" s="36">
        <f>IF(G2293,INDEX('HVACwts Src'!$D$11:$U$164,(B2293-1)*39+(D2293-1)*19+E2293,(C2293-1)*6+F2293),0)</f>
        <v>0.61855670103092786</v>
      </c>
      <c r="T2293" t="str">
        <f t="shared" si="212"/>
        <v>HV_SCGDMoNewCZ14</v>
      </c>
      <c r="U2293" t="str">
        <f t="shared" si="213"/>
        <v>rDXGF</v>
      </c>
      <c r="V2293" s="36">
        <f t="shared" si="214"/>
        <v>0.61855670103092786</v>
      </c>
    </row>
    <row r="2294" spans="1:22" x14ac:dyDescent="0.25">
      <c r="A2294" s="86">
        <f t="shared" si="215"/>
        <v>2288</v>
      </c>
      <c r="B2294">
        <v>4</v>
      </c>
      <c r="C2294">
        <v>3</v>
      </c>
      <c r="D2294">
        <v>2</v>
      </c>
      <c r="E2294">
        <v>14</v>
      </c>
      <c r="F2294">
        <v>2</v>
      </c>
      <c r="G2294" t="b">
        <f>INDEX(key!$AT$4:$BI$7,B2294,E2294)</f>
        <v>1</v>
      </c>
      <c r="H2294" t="str">
        <f t="shared" si="210"/>
        <v>HV_SCGDMoNewCZ14rNCGF</v>
      </c>
      <c r="I2294" s="9" t="s">
        <v>1799</v>
      </c>
      <c r="J2294" t="str">
        <f t="shared" si="211"/>
        <v>HV_SCGDMoNewCZ14</v>
      </c>
      <c r="K2294" s="9" t="s">
        <v>1662</v>
      </c>
      <c r="L2294" s="9" t="s">
        <v>45</v>
      </c>
      <c r="M2294" s="9" t="str">
        <f>INDEX(key!$AS$4:$AS$7,B2294)</f>
        <v>SCG</v>
      </c>
      <c r="N2294" s="9" t="str">
        <f>INDEX(key!$I$3:$I$5,C2294)</f>
        <v>DMo</v>
      </c>
      <c r="O2294" s="9" t="str">
        <f>INDEX(key!$F$9:$F$10,D2294)</f>
        <v>New</v>
      </c>
      <c r="P2294" s="9" t="str">
        <f>INDEX(key!$AT$3:$BI$3,E2294)</f>
        <v>CZ14</v>
      </c>
      <c r="Q2294" s="9" t="str">
        <f>INDEX('HVACwts Src'!$D$7:$I$7,F2294)</f>
        <v>rNCGF</v>
      </c>
      <c r="R2294" s="36">
        <f>IF(G2294,INDEX('HVACwts Src'!$D$11:$U$164,(B2294-1)*39+(D2294-1)*19+E2294,(C2294-1)*6+F2294),0)</f>
        <v>0.10309278350515466</v>
      </c>
      <c r="T2294" t="str">
        <f t="shared" si="212"/>
        <v>HV_SCGDMoNewCZ14</v>
      </c>
      <c r="U2294" t="str">
        <f t="shared" si="213"/>
        <v>rNCGF</v>
      </c>
      <c r="V2294" s="36">
        <f t="shared" si="214"/>
        <v>0.10309278350515466</v>
      </c>
    </row>
    <row r="2295" spans="1:22" x14ac:dyDescent="0.25">
      <c r="A2295" s="86">
        <f t="shared" si="215"/>
        <v>2289</v>
      </c>
      <c r="B2295">
        <v>4</v>
      </c>
      <c r="C2295">
        <v>3</v>
      </c>
      <c r="D2295">
        <v>2</v>
      </c>
      <c r="E2295">
        <v>14</v>
      </c>
      <c r="F2295">
        <v>3</v>
      </c>
      <c r="G2295" t="b">
        <f>INDEX(key!$AT$4:$BI$7,B2295,E2295)</f>
        <v>1</v>
      </c>
      <c r="H2295" t="str">
        <f t="shared" si="210"/>
        <v>HV_SCGDMoNewCZ14rDXHP</v>
      </c>
      <c r="I2295" s="9" t="s">
        <v>1799</v>
      </c>
      <c r="J2295" t="str">
        <f t="shared" si="211"/>
        <v>HV_SCGDMoNewCZ14</v>
      </c>
      <c r="K2295" s="9" t="s">
        <v>1662</v>
      </c>
      <c r="L2295" s="9" t="s">
        <v>45</v>
      </c>
      <c r="M2295" s="9" t="str">
        <f>INDEX(key!$AS$4:$AS$7,B2295)</f>
        <v>SCG</v>
      </c>
      <c r="N2295" s="9" t="str">
        <f>INDEX(key!$I$3:$I$5,C2295)</f>
        <v>DMo</v>
      </c>
      <c r="O2295" s="9" t="str">
        <f>INDEX(key!$F$9:$F$10,D2295)</f>
        <v>New</v>
      </c>
      <c r="P2295" s="9" t="str">
        <f>INDEX(key!$AT$3:$BI$3,E2295)</f>
        <v>CZ14</v>
      </c>
      <c r="Q2295" s="9" t="str">
        <f>INDEX('HVACwts Src'!$D$7:$I$7,F2295)</f>
        <v>rDXHP</v>
      </c>
      <c r="R2295" s="36">
        <f>IF(G2295,INDEX('HVACwts Src'!$D$11:$U$164,(B2295-1)*39+(D2295-1)*19+E2295,(C2295-1)*6+F2295),0)</f>
        <v>8.8365243004418267E-2</v>
      </c>
      <c r="T2295" t="str">
        <f t="shared" si="212"/>
        <v>HV_SCGDMoNewCZ14</v>
      </c>
      <c r="U2295" t="str">
        <f t="shared" si="213"/>
        <v>rDXHP</v>
      </c>
      <c r="V2295" s="36">
        <f t="shared" si="214"/>
        <v>8.8365243004418267E-2</v>
      </c>
    </row>
    <row r="2296" spans="1:22" x14ac:dyDescent="0.25">
      <c r="A2296" s="86">
        <f t="shared" si="215"/>
        <v>2290</v>
      </c>
      <c r="B2296">
        <v>4</v>
      </c>
      <c r="C2296">
        <v>3</v>
      </c>
      <c r="D2296">
        <v>2</v>
      </c>
      <c r="E2296">
        <v>14</v>
      </c>
      <c r="F2296">
        <v>4</v>
      </c>
      <c r="G2296" t="b">
        <f>INDEX(key!$AT$4:$BI$7,B2296,E2296)</f>
        <v>1</v>
      </c>
      <c r="H2296" t="str">
        <f t="shared" si="210"/>
        <v>HV_SCGDMoNewCZ14rNCEH</v>
      </c>
      <c r="I2296" s="9" t="s">
        <v>1799</v>
      </c>
      <c r="J2296" t="str">
        <f t="shared" si="211"/>
        <v>HV_SCGDMoNewCZ14</v>
      </c>
      <c r="K2296" s="9" t="s">
        <v>1662</v>
      </c>
      <c r="L2296" s="9" t="s">
        <v>45</v>
      </c>
      <c r="M2296" s="9" t="str">
        <f>INDEX(key!$AS$4:$AS$7,B2296)</f>
        <v>SCG</v>
      </c>
      <c r="N2296" s="9" t="str">
        <f>INDEX(key!$I$3:$I$5,C2296)</f>
        <v>DMo</v>
      </c>
      <c r="O2296" s="9" t="str">
        <f>INDEX(key!$F$9:$F$10,D2296)</f>
        <v>New</v>
      </c>
      <c r="P2296" s="9" t="str">
        <f>INDEX(key!$AT$3:$BI$3,E2296)</f>
        <v>CZ14</v>
      </c>
      <c r="Q2296" s="9" t="str">
        <f>INDEX('HVACwts Src'!$D$7:$I$7,F2296)</f>
        <v>rNCEH</v>
      </c>
      <c r="R2296" s="36">
        <f>IF(G2296,INDEX('HVACwts Src'!$D$11:$U$164,(B2296-1)*39+(D2296-1)*19+E2296,(C2296-1)*6+F2296),0)</f>
        <v>1.4727540500736378E-2</v>
      </c>
      <c r="T2296" t="str">
        <f t="shared" si="212"/>
        <v>HV_SCGDMoNewCZ14</v>
      </c>
      <c r="U2296" t="str">
        <f t="shared" si="213"/>
        <v>rNCEH</v>
      </c>
      <c r="V2296" s="36">
        <f t="shared" si="214"/>
        <v>1.4727540500736378E-2</v>
      </c>
    </row>
    <row r="2297" spans="1:22" x14ac:dyDescent="0.25">
      <c r="A2297" s="86">
        <f t="shared" si="215"/>
        <v>2291</v>
      </c>
      <c r="B2297">
        <v>4</v>
      </c>
      <c r="C2297">
        <v>3</v>
      </c>
      <c r="D2297">
        <v>2</v>
      </c>
      <c r="E2297">
        <v>14</v>
      </c>
      <c r="F2297">
        <v>5</v>
      </c>
      <c r="G2297" t="b">
        <f>INDEX(key!$AT$4:$BI$7,B2297,E2297)</f>
        <v>1</v>
      </c>
      <c r="H2297" t="str">
        <f t="shared" si="210"/>
        <v>HV_SCGDMoNewCZ14rDXOH</v>
      </c>
      <c r="I2297" s="9" t="s">
        <v>1799</v>
      </c>
      <c r="J2297" t="str">
        <f t="shared" si="211"/>
        <v>HV_SCGDMoNewCZ14</v>
      </c>
      <c r="K2297" s="9" t="s">
        <v>1662</v>
      </c>
      <c r="L2297" s="9" t="s">
        <v>45</v>
      </c>
      <c r="M2297" s="9" t="str">
        <f>INDEX(key!$AS$4:$AS$7,B2297)</f>
        <v>SCG</v>
      </c>
      <c r="N2297" s="9" t="str">
        <f>INDEX(key!$I$3:$I$5,C2297)</f>
        <v>DMo</v>
      </c>
      <c r="O2297" s="9" t="str">
        <f>INDEX(key!$F$9:$F$10,D2297)</f>
        <v>New</v>
      </c>
      <c r="P2297" s="9" t="str">
        <f>INDEX(key!$AT$3:$BI$3,E2297)</f>
        <v>CZ14</v>
      </c>
      <c r="Q2297" s="9" t="str">
        <f>INDEX('HVACwts Src'!$D$7:$I$7,F2297)</f>
        <v>rDXOH</v>
      </c>
      <c r="R2297" s="36">
        <f>IF(G2297,INDEX('HVACwts Src'!$D$11:$U$164,(B2297-1)*39+(D2297-1)*19+E2297,(C2297-1)*6+F2297),0)</f>
        <v>0.15022091310751107</v>
      </c>
      <c r="T2297" t="str">
        <f t="shared" si="212"/>
        <v>HV_SCGDMoNewCZ14</v>
      </c>
      <c r="U2297" t="str">
        <f t="shared" si="213"/>
        <v>rDXOH</v>
      </c>
      <c r="V2297" s="36">
        <f t="shared" si="214"/>
        <v>0.15022091310751107</v>
      </c>
    </row>
    <row r="2298" spans="1:22" x14ac:dyDescent="0.25">
      <c r="A2298" s="86">
        <f t="shared" si="215"/>
        <v>2292</v>
      </c>
      <c r="B2298">
        <v>4</v>
      </c>
      <c r="C2298">
        <v>3</v>
      </c>
      <c r="D2298">
        <v>2</v>
      </c>
      <c r="E2298">
        <v>14</v>
      </c>
      <c r="F2298">
        <v>6</v>
      </c>
      <c r="G2298" t="b">
        <f>INDEX(key!$AT$4:$BI$7,B2298,E2298)</f>
        <v>1</v>
      </c>
      <c r="H2298" t="str">
        <f t="shared" si="210"/>
        <v>HV_SCGDMoNewCZ14rNCOH</v>
      </c>
      <c r="I2298" s="9" t="s">
        <v>1799</v>
      </c>
      <c r="J2298" t="str">
        <f t="shared" si="211"/>
        <v>HV_SCGDMoNewCZ14</v>
      </c>
      <c r="K2298" s="9" t="s">
        <v>1662</v>
      </c>
      <c r="L2298" s="9" t="s">
        <v>45</v>
      </c>
      <c r="M2298" s="9" t="str">
        <f>INDEX(key!$AS$4:$AS$7,B2298)</f>
        <v>SCG</v>
      </c>
      <c r="N2298" s="9" t="str">
        <f>INDEX(key!$I$3:$I$5,C2298)</f>
        <v>DMo</v>
      </c>
      <c r="O2298" s="9" t="str">
        <f>INDEX(key!$F$9:$F$10,D2298)</f>
        <v>New</v>
      </c>
      <c r="P2298" s="9" t="str">
        <f>INDEX(key!$AT$3:$BI$3,E2298)</f>
        <v>CZ14</v>
      </c>
      <c r="Q2298" s="9" t="str">
        <f>INDEX('HVACwts Src'!$D$7:$I$7,F2298)</f>
        <v>rNCOH</v>
      </c>
      <c r="R2298" s="36">
        <f>IF(G2298,INDEX('HVACwts Src'!$D$11:$U$164,(B2298-1)*39+(D2298-1)*19+E2298,(C2298-1)*6+F2298),0)</f>
        <v>2.5036818851251842E-2</v>
      </c>
      <c r="T2298" t="str">
        <f t="shared" si="212"/>
        <v>HV_SCGDMoNewCZ14</v>
      </c>
      <c r="U2298" t="str">
        <f t="shared" si="213"/>
        <v>rNCOH</v>
      </c>
      <c r="V2298" s="36">
        <f t="shared" si="214"/>
        <v>2.5036818851251842E-2</v>
      </c>
    </row>
    <row r="2299" spans="1:22" x14ac:dyDescent="0.25">
      <c r="A2299" s="86">
        <f t="shared" si="215"/>
        <v>2293</v>
      </c>
      <c r="B2299">
        <v>4</v>
      </c>
      <c r="C2299">
        <v>3</v>
      </c>
      <c r="D2299">
        <v>2</v>
      </c>
      <c r="E2299">
        <v>15</v>
      </c>
      <c r="F2299">
        <v>1</v>
      </c>
      <c r="G2299" t="b">
        <f>INDEX(key!$AT$4:$BI$7,B2299,E2299)</f>
        <v>1</v>
      </c>
      <c r="H2299" t="str">
        <f t="shared" si="210"/>
        <v>HV_SCGDMoNewCZ15rDXGF</v>
      </c>
      <c r="I2299" s="9" t="s">
        <v>1799</v>
      </c>
      <c r="J2299" t="str">
        <f t="shared" si="211"/>
        <v>HV_SCGDMoNewCZ15</v>
      </c>
      <c r="K2299" s="9" t="s">
        <v>1662</v>
      </c>
      <c r="L2299" s="9" t="s">
        <v>45</v>
      </c>
      <c r="M2299" s="9" t="str">
        <f>INDEX(key!$AS$4:$AS$7,B2299)</f>
        <v>SCG</v>
      </c>
      <c r="N2299" s="9" t="str">
        <f>INDEX(key!$I$3:$I$5,C2299)</f>
        <v>DMo</v>
      </c>
      <c r="O2299" s="9" t="str">
        <f>INDEX(key!$F$9:$F$10,D2299)</f>
        <v>New</v>
      </c>
      <c r="P2299" s="9" t="str">
        <f>INDEX(key!$AT$3:$BI$3,E2299)</f>
        <v>CZ15</v>
      </c>
      <c r="Q2299" s="9" t="str">
        <f>INDEX('HVACwts Src'!$D$7:$I$7,F2299)</f>
        <v>rDXGF</v>
      </c>
      <c r="R2299" s="36">
        <f>IF(G2299,INDEX('HVACwts Src'!$D$11:$U$164,(B2299-1)*39+(D2299-1)*19+E2299,(C2299-1)*6+F2299),0)</f>
        <v>25.810399999999998</v>
      </c>
      <c r="T2299" t="str">
        <f t="shared" si="212"/>
        <v>HV_SCGDMoNewCZ15</v>
      </c>
      <c r="U2299" t="str">
        <f t="shared" si="213"/>
        <v>rDXGF</v>
      </c>
      <c r="V2299" s="36">
        <f t="shared" si="214"/>
        <v>25.810399999999998</v>
      </c>
    </row>
    <row r="2300" spans="1:22" x14ac:dyDescent="0.25">
      <c r="A2300" s="86">
        <f t="shared" si="215"/>
        <v>2294</v>
      </c>
      <c r="B2300">
        <v>4</v>
      </c>
      <c r="C2300">
        <v>3</v>
      </c>
      <c r="D2300">
        <v>2</v>
      </c>
      <c r="E2300">
        <v>15</v>
      </c>
      <c r="F2300">
        <v>2</v>
      </c>
      <c r="G2300" t="b">
        <f>INDEX(key!$AT$4:$BI$7,B2300,E2300)</f>
        <v>1</v>
      </c>
      <c r="H2300" t="str">
        <f t="shared" si="210"/>
        <v>HV_SCGDMoNewCZ15rNCGF</v>
      </c>
      <c r="I2300" s="9" t="s">
        <v>1799</v>
      </c>
      <c r="J2300" t="str">
        <f t="shared" si="211"/>
        <v>HV_SCGDMoNewCZ15</v>
      </c>
      <c r="K2300" s="9" t="s">
        <v>1662</v>
      </c>
      <c r="L2300" s="9" t="s">
        <v>45</v>
      </c>
      <c r="M2300" s="9" t="str">
        <f>INDEX(key!$AS$4:$AS$7,B2300)</f>
        <v>SCG</v>
      </c>
      <c r="N2300" s="9" t="str">
        <f>INDEX(key!$I$3:$I$5,C2300)</f>
        <v>DMo</v>
      </c>
      <c r="O2300" s="9" t="str">
        <f>INDEX(key!$F$9:$F$10,D2300)</f>
        <v>New</v>
      </c>
      <c r="P2300" s="9" t="str">
        <f>INDEX(key!$AT$3:$BI$3,E2300)</f>
        <v>CZ15</v>
      </c>
      <c r="Q2300" s="9" t="str">
        <f>INDEX('HVACwts Src'!$D$7:$I$7,F2300)</f>
        <v>rNCGF</v>
      </c>
      <c r="R2300" s="36">
        <f>IF(G2300,INDEX('HVACwts Src'!$D$11:$U$164,(B2300-1)*39+(D2300-1)*19+E2300,(C2300-1)*6+F2300),0)</f>
        <v>0</v>
      </c>
      <c r="T2300" t="str">
        <f t="shared" si="212"/>
        <v>HV_SCGDMoNewCZ15</v>
      </c>
      <c r="U2300" t="str">
        <f t="shared" si="213"/>
        <v>rNCGF</v>
      </c>
      <c r="V2300" s="36">
        <f t="shared" si="214"/>
        <v>0</v>
      </c>
    </row>
    <row r="2301" spans="1:22" x14ac:dyDescent="0.25">
      <c r="A2301" s="86">
        <f t="shared" si="215"/>
        <v>2295</v>
      </c>
      <c r="B2301">
        <v>4</v>
      </c>
      <c r="C2301">
        <v>3</v>
      </c>
      <c r="D2301">
        <v>2</v>
      </c>
      <c r="E2301">
        <v>15</v>
      </c>
      <c r="F2301">
        <v>3</v>
      </c>
      <c r="G2301" t="b">
        <f>INDEX(key!$AT$4:$BI$7,B2301,E2301)</f>
        <v>1</v>
      </c>
      <c r="H2301" t="str">
        <f t="shared" si="210"/>
        <v>HV_SCGDMoNewCZ15rDXHP</v>
      </c>
      <c r="I2301" s="9" t="s">
        <v>1799</v>
      </c>
      <c r="J2301" t="str">
        <f t="shared" si="211"/>
        <v>HV_SCGDMoNewCZ15</v>
      </c>
      <c r="K2301" s="9" t="s">
        <v>1662</v>
      </c>
      <c r="L2301" s="9" t="s">
        <v>45</v>
      </c>
      <c r="M2301" s="9" t="str">
        <f>INDEX(key!$AS$4:$AS$7,B2301)</f>
        <v>SCG</v>
      </c>
      <c r="N2301" s="9" t="str">
        <f>INDEX(key!$I$3:$I$5,C2301)</f>
        <v>DMo</v>
      </c>
      <c r="O2301" s="9" t="str">
        <f>INDEX(key!$F$9:$F$10,D2301)</f>
        <v>New</v>
      </c>
      <c r="P2301" s="9" t="str">
        <f>INDEX(key!$AT$3:$BI$3,E2301)</f>
        <v>CZ15</v>
      </c>
      <c r="Q2301" s="9" t="str">
        <f>INDEX('HVACwts Src'!$D$7:$I$7,F2301)</f>
        <v>rDXHP</v>
      </c>
      <c r="R2301" s="36">
        <f>IF(G2301,INDEX('HVACwts Src'!$D$11:$U$164,(B2301-1)*39+(D2301-1)*19+E2301,(C2301-1)*6+F2301),0)</f>
        <v>3.6872000000000003</v>
      </c>
      <c r="T2301" t="str">
        <f t="shared" si="212"/>
        <v>HV_SCGDMoNewCZ15</v>
      </c>
      <c r="U2301" t="str">
        <f t="shared" si="213"/>
        <v>rDXHP</v>
      </c>
      <c r="V2301" s="36">
        <f t="shared" si="214"/>
        <v>3.6872000000000003</v>
      </c>
    </row>
    <row r="2302" spans="1:22" x14ac:dyDescent="0.25">
      <c r="A2302" s="86">
        <f t="shared" si="215"/>
        <v>2296</v>
      </c>
      <c r="B2302">
        <v>4</v>
      </c>
      <c r="C2302">
        <v>3</v>
      </c>
      <c r="D2302">
        <v>2</v>
      </c>
      <c r="E2302">
        <v>15</v>
      </c>
      <c r="F2302">
        <v>4</v>
      </c>
      <c r="G2302" t="b">
        <f>INDEX(key!$AT$4:$BI$7,B2302,E2302)</f>
        <v>1</v>
      </c>
      <c r="H2302" t="str">
        <f t="shared" si="210"/>
        <v>HV_SCGDMoNewCZ15rNCEH</v>
      </c>
      <c r="I2302" s="9" t="s">
        <v>1799</v>
      </c>
      <c r="J2302" t="str">
        <f t="shared" si="211"/>
        <v>HV_SCGDMoNewCZ15</v>
      </c>
      <c r="K2302" s="9" t="s">
        <v>1662</v>
      </c>
      <c r="L2302" s="9" t="s">
        <v>45</v>
      </c>
      <c r="M2302" s="9" t="str">
        <f>INDEX(key!$AS$4:$AS$7,B2302)</f>
        <v>SCG</v>
      </c>
      <c r="N2302" s="9" t="str">
        <f>INDEX(key!$I$3:$I$5,C2302)</f>
        <v>DMo</v>
      </c>
      <c r="O2302" s="9" t="str">
        <f>INDEX(key!$F$9:$F$10,D2302)</f>
        <v>New</v>
      </c>
      <c r="P2302" s="9" t="str">
        <f>INDEX(key!$AT$3:$BI$3,E2302)</f>
        <v>CZ15</v>
      </c>
      <c r="Q2302" s="9" t="str">
        <f>INDEX('HVACwts Src'!$D$7:$I$7,F2302)</f>
        <v>rNCEH</v>
      </c>
      <c r="R2302" s="36">
        <f>IF(G2302,INDEX('HVACwts Src'!$D$11:$U$164,(B2302-1)*39+(D2302-1)*19+E2302,(C2302-1)*6+F2302),0)</f>
        <v>0</v>
      </c>
      <c r="T2302" t="str">
        <f t="shared" si="212"/>
        <v>HV_SCGDMoNewCZ15</v>
      </c>
      <c r="U2302" t="str">
        <f t="shared" si="213"/>
        <v>rNCEH</v>
      </c>
      <c r="V2302" s="36">
        <f t="shared" si="214"/>
        <v>0</v>
      </c>
    </row>
    <row r="2303" spans="1:22" x14ac:dyDescent="0.25">
      <c r="A2303" s="86">
        <f t="shared" si="215"/>
        <v>2297</v>
      </c>
      <c r="B2303">
        <v>4</v>
      </c>
      <c r="C2303">
        <v>3</v>
      </c>
      <c r="D2303">
        <v>2</v>
      </c>
      <c r="E2303">
        <v>15</v>
      </c>
      <c r="F2303">
        <v>5</v>
      </c>
      <c r="G2303" t="b">
        <f>INDEX(key!$AT$4:$BI$7,B2303,E2303)</f>
        <v>1</v>
      </c>
      <c r="H2303" t="str">
        <f t="shared" si="210"/>
        <v>HV_SCGDMoNewCZ15rDXOH</v>
      </c>
      <c r="I2303" s="9" t="s">
        <v>1799</v>
      </c>
      <c r="J2303" t="str">
        <f t="shared" si="211"/>
        <v>HV_SCGDMoNewCZ15</v>
      </c>
      <c r="K2303" s="9" t="s">
        <v>1662</v>
      </c>
      <c r="L2303" s="9" t="s">
        <v>45</v>
      </c>
      <c r="M2303" s="9" t="str">
        <f>INDEX(key!$AS$4:$AS$7,B2303)</f>
        <v>SCG</v>
      </c>
      <c r="N2303" s="9" t="str">
        <f>INDEX(key!$I$3:$I$5,C2303)</f>
        <v>DMo</v>
      </c>
      <c r="O2303" s="9" t="str">
        <f>INDEX(key!$F$9:$F$10,D2303)</f>
        <v>New</v>
      </c>
      <c r="P2303" s="9" t="str">
        <f>INDEX(key!$AT$3:$BI$3,E2303)</f>
        <v>CZ15</v>
      </c>
      <c r="Q2303" s="9" t="str">
        <f>INDEX('HVACwts Src'!$D$7:$I$7,F2303)</f>
        <v>rDXOH</v>
      </c>
      <c r="R2303" s="36">
        <f>IF(G2303,INDEX('HVACwts Src'!$D$11:$U$164,(B2303-1)*39+(D2303-1)*19+E2303,(C2303-1)*6+F2303),0)</f>
        <v>6.2682400000000005</v>
      </c>
      <c r="T2303" t="str">
        <f t="shared" si="212"/>
        <v>HV_SCGDMoNewCZ15</v>
      </c>
      <c r="U2303" t="str">
        <f t="shared" si="213"/>
        <v>rDXOH</v>
      </c>
      <c r="V2303" s="36">
        <f t="shared" si="214"/>
        <v>6.2682400000000005</v>
      </c>
    </row>
    <row r="2304" spans="1:22" x14ac:dyDescent="0.25">
      <c r="A2304" s="86">
        <f t="shared" si="215"/>
        <v>2298</v>
      </c>
      <c r="B2304">
        <v>4</v>
      </c>
      <c r="C2304">
        <v>3</v>
      </c>
      <c r="D2304">
        <v>2</v>
      </c>
      <c r="E2304">
        <v>15</v>
      </c>
      <c r="F2304">
        <v>6</v>
      </c>
      <c r="G2304" t="b">
        <f>INDEX(key!$AT$4:$BI$7,B2304,E2304)</f>
        <v>1</v>
      </c>
      <c r="H2304" t="str">
        <f t="shared" si="210"/>
        <v>HV_SCGDMoNewCZ15rNCOH</v>
      </c>
      <c r="I2304" s="9" t="s">
        <v>1799</v>
      </c>
      <c r="J2304" t="str">
        <f t="shared" si="211"/>
        <v>HV_SCGDMoNewCZ15</v>
      </c>
      <c r="K2304" s="9" t="s">
        <v>1662</v>
      </c>
      <c r="L2304" s="9" t="s">
        <v>45</v>
      </c>
      <c r="M2304" s="9" t="str">
        <f>INDEX(key!$AS$4:$AS$7,B2304)</f>
        <v>SCG</v>
      </c>
      <c r="N2304" s="9" t="str">
        <f>INDEX(key!$I$3:$I$5,C2304)</f>
        <v>DMo</v>
      </c>
      <c r="O2304" s="9" t="str">
        <f>INDEX(key!$F$9:$F$10,D2304)</f>
        <v>New</v>
      </c>
      <c r="P2304" s="9" t="str">
        <f>INDEX(key!$AT$3:$BI$3,E2304)</f>
        <v>CZ15</v>
      </c>
      <c r="Q2304" s="9" t="str">
        <f>INDEX('HVACwts Src'!$D$7:$I$7,F2304)</f>
        <v>rNCOH</v>
      </c>
      <c r="R2304" s="36">
        <f>IF(G2304,INDEX('HVACwts Src'!$D$11:$U$164,(B2304-1)*39+(D2304-1)*19+E2304,(C2304-1)*6+F2304),0)</f>
        <v>0</v>
      </c>
      <c r="T2304" t="str">
        <f t="shared" si="212"/>
        <v>HV_SCGDMoNewCZ15</v>
      </c>
      <c r="U2304" t="str">
        <f t="shared" si="213"/>
        <v>rNCOH</v>
      </c>
      <c r="V2304" s="36">
        <f t="shared" si="214"/>
        <v>0</v>
      </c>
    </row>
    <row r="2305" spans="1:22" x14ac:dyDescent="0.25">
      <c r="A2305" s="86">
        <f t="shared" si="215"/>
        <v>2299</v>
      </c>
      <c r="B2305">
        <v>4</v>
      </c>
      <c r="C2305">
        <v>3</v>
      </c>
      <c r="D2305">
        <v>2</v>
      </c>
      <c r="E2305">
        <v>16</v>
      </c>
      <c r="F2305">
        <v>1</v>
      </c>
      <c r="G2305" t="b">
        <f>INDEX(key!$AT$4:$BI$7,B2305,E2305)</f>
        <v>1</v>
      </c>
      <c r="H2305" t="str">
        <f t="shared" si="210"/>
        <v>HV_SCGDMoNewCZ16rDXGF</v>
      </c>
      <c r="I2305" s="9" t="s">
        <v>1799</v>
      </c>
      <c r="J2305" t="str">
        <f t="shared" si="211"/>
        <v>HV_SCGDMoNewCZ16</v>
      </c>
      <c r="K2305" s="9" t="s">
        <v>1662</v>
      </c>
      <c r="L2305" s="9" t="s">
        <v>45</v>
      </c>
      <c r="M2305" s="9" t="str">
        <f>INDEX(key!$AS$4:$AS$7,B2305)</f>
        <v>SCG</v>
      </c>
      <c r="N2305" s="9" t="str">
        <f>INDEX(key!$I$3:$I$5,C2305)</f>
        <v>DMo</v>
      </c>
      <c r="O2305" s="9" t="str">
        <f>INDEX(key!$F$9:$F$10,D2305)</f>
        <v>New</v>
      </c>
      <c r="P2305" s="9" t="str">
        <f>INDEX(key!$AT$3:$BI$3,E2305)</f>
        <v>CZ16</v>
      </c>
      <c r="Q2305" s="9" t="str">
        <f>INDEX('HVACwts Src'!$D$7:$I$7,F2305)</f>
        <v>rDXGF</v>
      </c>
      <c r="R2305" s="36">
        <f>IF(G2305,INDEX('HVACwts Src'!$D$11:$U$164,(B2305-1)*39+(D2305-1)*19+E2305,(C2305-1)*6+F2305),0)</f>
        <v>49.741999999999997</v>
      </c>
      <c r="T2305" t="str">
        <f t="shared" si="212"/>
        <v>HV_SCGDMoNewCZ16</v>
      </c>
      <c r="U2305" t="str">
        <f t="shared" si="213"/>
        <v>rDXGF</v>
      </c>
      <c r="V2305" s="36">
        <f t="shared" si="214"/>
        <v>49.741999999999997</v>
      </c>
    </row>
    <row r="2306" spans="1:22" x14ac:dyDescent="0.25">
      <c r="A2306" s="86">
        <f t="shared" si="215"/>
        <v>2300</v>
      </c>
      <c r="B2306">
        <v>4</v>
      </c>
      <c r="C2306">
        <v>3</v>
      </c>
      <c r="D2306">
        <v>2</v>
      </c>
      <c r="E2306">
        <v>16</v>
      </c>
      <c r="F2306">
        <v>2</v>
      </c>
      <c r="G2306" t="b">
        <f>INDEX(key!$AT$4:$BI$7,B2306,E2306)</f>
        <v>1</v>
      </c>
      <c r="H2306" t="str">
        <f t="shared" si="210"/>
        <v>HV_SCGDMoNewCZ16rNCGF</v>
      </c>
      <c r="I2306" s="9" t="s">
        <v>1799</v>
      </c>
      <c r="J2306" t="str">
        <f t="shared" si="211"/>
        <v>HV_SCGDMoNewCZ16</v>
      </c>
      <c r="K2306" s="9" t="s">
        <v>1662</v>
      </c>
      <c r="L2306" s="9" t="s">
        <v>45</v>
      </c>
      <c r="M2306" s="9" t="str">
        <f>INDEX(key!$AS$4:$AS$7,B2306)</f>
        <v>SCG</v>
      </c>
      <c r="N2306" s="9" t="str">
        <f>INDEX(key!$I$3:$I$5,C2306)</f>
        <v>DMo</v>
      </c>
      <c r="O2306" s="9" t="str">
        <f>INDEX(key!$F$9:$F$10,D2306)</f>
        <v>New</v>
      </c>
      <c r="P2306" s="9" t="str">
        <f>INDEX(key!$AT$3:$BI$3,E2306)</f>
        <v>CZ16</v>
      </c>
      <c r="Q2306" s="9" t="str">
        <f>INDEX('HVACwts Src'!$D$7:$I$7,F2306)</f>
        <v>rNCGF</v>
      </c>
      <c r="R2306" s="36">
        <f>IF(G2306,INDEX('HVACwts Src'!$D$11:$U$164,(B2306-1)*39+(D2306-1)*19+E2306,(C2306-1)*6+F2306),0)</f>
        <v>0</v>
      </c>
      <c r="T2306" t="str">
        <f t="shared" si="212"/>
        <v>HV_SCGDMoNewCZ16</v>
      </c>
      <c r="U2306" t="str">
        <f t="shared" si="213"/>
        <v>rNCGF</v>
      </c>
      <c r="V2306" s="36">
        <f t="shared" si="214"/>
        <v>0</v>
      </c>
    </row>
    <row r="2307" spans="1:22" x14ac:dyDescent="0.25">
      <c r="A2307" s="86">
        <f t="shared" si="215"/>
        <v>2301</v>
      </c>
      <c r="B2307">
        <v>4</v>
      </c>
      <c r="C2307">
        <v>3</v>
      </c>
      <c r="D2307">
        <v>2</v>
      </c>
      <c r="E2307">
        <v>16</v>
      </c>
      <c r="F2307">
        <v>3</v>
      </c>
      <c r="G2307" t="b">
        <f>INDEX(key!$AT$4:$BI$7,B2307,E2307)</f>
        <v>1</v>
      </c>
      <c r="H2307" t="str">
        <f t="shared" si="210"/>
        <v>HV_SCGDMoNewCZ16rDXHP</v>
      </c>
      <c r="I2307" s="9" t="s">
        <v>1799</v>
      </c>
      <c r="J2307" t="str">
        <f t="shared" si="211"/>
        <v>HV_SCGDMoNewCZ16</v>
      </c>
      <c r="K2307" s="9" t="s">
        <v>1662</v>
      </c>
      <c r="L2307" s="9" t="s">
        <v>45</v>
      </c>
      <c r="M2307" s="9" t="str">
        <f>INDEX(key!$AS$4:$AS$7,B2307)</f>
        <v>SCG</v>
      </c>
      <c r="N2307" s="9" t="str">
        <f>INDEX(key!$I$3:$I$5,C2307)</f>
        <v>DMo</v>
      </c>
      <c r="O2307" s="9" t="str">
        <f>INDEX(key!$F$9:$F$10,D2307)</f>
        <v>New</v>
      </c>
      <c r="P2307" s="9" t="str">
        <f>INDEX(key!$AT$3:$BI$3,E2307)</f>
        <v>CZ16</v>
      </c>
      <c r="Q2307" s="9" t="str">
        <f>INDEX('HVACwts Src'!$D$7:$I$7,F2307)</f>
        <v>rDXHP</v>
      </c>
      <c r="R2307" s="36">
        <f>IF(G2307,INDEX('HVACwts Src'!$D$11:$U$164,(B2307-1)*39+(D2307-1)*19+E2307,(C2307-1)*6+F2307),0)</f>
        <v>7.1060000000000008</v>
      </c>
      <c r="T2307" t="str">
        <f t="shared" si="212"/>
        <v>HV_SCGDMoNewCZ16</v>
      </c>
      <c r="U2307" t="str">
        <f t="shared" si="213"/>
        <v>rDXHP</v>
      </c>
      <c r="V2307" s="36">
        <f t="shared" si="214"/>
        <v>7.1060000000000008</v>
      </c>
    </row>
    <row r="2308" spans="1:22" x14ac:dyDescent="0.25">
      <c r="A2308" s="86">
        <f t="shared" si="215"/>
        <v>2302</v>
      </c>
      <c r="B2308">
        <v>4</v>
      </c>
      <c r="C2308">
        <v>3</v>
      </c>
      <c r="D2308">
        <v>2</v>
      </c>
      <c r="E2308">
        <v>16</v>
      </c>
      <c r="F2308">
        <v>4</v>
      </c>
      <c r="G2308" t="b">
        <f>INDEX(key!$AT$4:$BI$7,B2308,E2308)</f>
        <v>1</v>
      </c>
      <c r="H2308" t="str">
        <f t="shared" si="210"/>
        <v>HV_SCGDMoNewCZ16rNCEH</v>
      </c>
      <c r="I2308" s="9" t="s">
        <v>1799</v>
      </c>
      <c r="J2308" t="str">
        <f t="shared" si="211"/>
        <v>HV_SCGDMoNewCZ16</v>
      </c>
      <c r="K2308" s="9" t="s">
        <v>1662</v>
      </c>
      <c r="L2308" s="9" t="s">
        <v>45</v>
      </c>
      <c r="M2308" s="9" t="str">
        <f>INDEX(key!$AS$4:$AS$7,B2308)</f>
        <v>SCG</v>
      </c>
      <c r="N2308" s="9" t="str">
        <f>INDEX(key!$I$3:$I$5,C2308)</f>
        <v>DMo</v>
      </c>
      <c r="O2308" s="9" t="str">
        <f>INDEX(key!$F$9:$F$10,D2308)</f>
        <v>New</v>
      </c>
      <c r="P2308" s="9" t="str">
        <f>INDEX(key!$AT$3:$BI$3,E2308)</f>
        <v>CZ16</v>
      </c>
      <c r="Q2308" s="9" t="str">
        <f>INDEX('HVACwts Src'!$D$7:$I$7,F2308)</f>
        <v>rNCEH</v>
      </c>
      <c r="R2308" s="36">
        <f>IF(G2308,INDEX('HVACwts Src'!$D$11:$U$164,(B2308-1)*39+(D2308-1)*19+E2308,(C2308-1)*6+F2308),0)</f>
        <v>0</v>
      </c>
      <c r="T2308" t="str">
        <f t="shared" si="212"/>
        <v>HV_SCGDMoNewCZ16</v>
      </c>
      <c r="U2308" t="str">
        <f t="shared" si="213"/>
        <v>rNCEH</v>
      </c>
      <c r="V2308" s="36">
        <f t="shared" si="214"/>
        <v>0</v>
      </c>
    </row>
    <row r="2309" spans="1:22" x14ac:dyDescent="0.25">
      <c r="A2309" s="86">
        <f t="shared" si="215"/>
        <v>2303</v>
      </c>
      <c r="B2309">
        <v>4</v>
      </c>
      <c r="C2309">
        <v>3</v>
      </c>
      <c r="D2309">
        <v>2</v>
      </c>
      <c r="E2309">
        <v>16</v>
      </c>
      <c r="F2309">
        <v>5</v>
      </c>
      <c r="G2309" t="b">
        <f>INDEX(key!$AT$4:$BI$7,B2309,E2309)</f>
        <v>1</v>
      </c>
      <c r="H2309" t="str">
        <f t="shared" si="210"/>
        <v>HV_SCGDMoNewCZ16rDXOH</v>
      </c>
      <c r="I2309" s="9" t="s">
        <v>1799</v>
      </c>
      <c r="J2309" t="str">
        <f t="shared" si="211"/>
        <v>HV_SCGDMoNewCZ16</v>
      </c>
      <c r="K2309" s="9" t="s">
        <v>1662</v>
      </c>
      <c r="L2309" s="9" t="s">
        <v>45</v>
      </c>
      <c r="M2309" s="9" t="str">
        <f>INDEX(key!$AS$4:$AS$7,B2309)</f>
        <v>SCG</v>
      </c>
      <c r="N2309" s="9" t="str">
        <f>INDEX(key!$I$3:$I$5,C2309)</f>
        <v>DMo</v>
      </c>
      <c r="O2309" s="9" t="str">
        <f>INDEX(key!$F$9:$F$10,D2309)</f>
        <v>New</v>
      </c>
      <c r="P2309" s="9" t="str">
        <f>INDEX(key!$AT$3:$BI$3,E2309)</f>
        <v>CZ16</v>
      </c>
      <c r="Q2309" s="9" t="str">
        <f>INDEX('HVACwts Src'!$D$7:$I$7,F2309)</f>
        <v>rDXOH</v>
      </c>
      <c r="R2309" s="36">
        <f>IF(G2309,INDEX('HVACwts Src'!$D$11:$U$164,(B2309-1)*39+(D2309-1)*19+E2309,(C2309-1)*6+F2309),0)</f>
        <v>12.080200000000001</v>
      </c>
      <c r="T2309" t="str">
        <f t="shared" si="212"/>
        <v>HV_SCGDMoNewCZ16</v>
      </c>
      <c r="U2309" t="str">
        <f t="shared" si="213"/>
        <v>rDXOH</v>
      </c>
      <c r="V2309" s="36">
        <f t="shared" si="214"/>
        <v>12.080200000000001</v>
      </c>
    </row>
    <row r="2310" spans="1:22" x14ac:dyDescent="0.25">
      <c r="A2310" s="86">
        <f t="shared" si="215"/>
        <v>2304</v>
      </c>
      <c r="B2310">
        <v>4</v>
      </c>
      <c r="C2310">
        <v>3</v>
      </c>
      <c r="D2310">
        <v>2</v>
      </c>
      <c r="E2310">
        <v>16</v>
      </c>
      <c r="F2310">
        <v>6</v>
      </c>
      <c r="G2310" t="b">
        <f>INDEX(key!$AT$4:$BI$7,B2310,E2310)</f>
        <v>1</v>
      </c>
      <c r="H2310" t="str">
        <f t="shared" si="210"/>
        <v>HV_SCGDMoNewCZ16rNCOH</v>
      </c>
      <c r="I2310" s="9" t="s">
        <v>1799</v>
      </c>
      <c r="J2310" t="str">
        <f t="shared" si="211"/>
        <v>HV_SCGDMoNewCZ16</v>
      </c>
      <c r="K2310" s="9" t="s">
        <v>1662</v>
      </c>
      <c r="L2310" s="9" t="s">
        <v>45</v>
      </c>
      <c r="M2310" s="9" t="str">
        <f>INDEX(key!$AS$4:$AS$7,B2310)</f>
        <v>SCG</v>
      </c>
      <c r="N2310" s="9" t="str">
        <f>INDEX(key!$I$3:$I$5,C2310)</f>
        <v>DMo</v>
      </c>
      <c r="O2310" s="9" t="str">
        <f>INDEX(key!$F$9:$F$10,D2310)</f>
        <v>New</v>
      </c>
      <c r="P2310" s="9" t="str">
        <f>INDEX(key!$AT$3:$BI$3,E2310)</f>
        <v>CZ16</v>
      </c>
      <c r="Q2310" s="9" t="str">
        <f>INDEX('HVACwts Src'!$D$7:$I$7,F2310)</f>
        <v>rNCOH</v>
      </c>
      <c r="R2310" s="36">
        <f>IF(G2310,INDEX('HVACwts Src'!$D$11:$U$164,(B2310-1)*39+(D2310-1)*19+E2310,(C2310-1)*6+F2310),0)</f>
        <v>0</v>
      </c>
      <c r="T2310" t="str">
        <f t="shared" si="212"/>
        <v>HV_SCGDMoNewCZ16</v>
      </c>
      <c r="U2310" t="str">
        <f t="shared" si="213"/>
        <v>rNCOH</v>
      </c>
      <c r="V2310" s="36">
        <f t="shared" si="214"/>
        <v>0</v>
      </c>
    </row>
    <row r="2311" spans="1:22" x14ac:dyDescent="0.25">
      <c r="A2311" s="86"/>
      <c r="B2311" s="9"/>
      <c r="C2311" s="9"/>
      <c r="D2311" s="9"/>
      <c r="E2311" s="9"/>
      <c r="F2311" s="9"/>
      <c r="I2311" s="9"/>
      <c r="K2311" s="9"/>
      <c r="L2311" s="9"/>
      <c r="M2311" s="9"/>
      <c r="O2311" s="9"/>
      <c r="P2311" s="9"/>
      <c r="Q2311" s="9"/>
      <c r="R2311" s="36"/>
      <c r="V2311" s="36"/>
    </row>
    <row r="2312" spans="1:22" x14ac:dyDescent="0.25">
      <c r="A2312" s="86"/>
      <c r="B2312" s="9"/>
      <c r="C2312" s="9"/>
      <c r="D2312" s="9"/>
      <c r="E2312" s="9"/>
      <c r="F2312" s="9"/>
      <c r="I2312" s="9"/>
      <c r="K2312" s="9"/>
      <c r="L2312" s="9"/>
      <c r="M2312" s="9"/>
      <c r="O2312" s="9"/>
      <c r="P2312" s="9"/>
      <c r="Q2312" s="9"/>
      <c r="R2312" s="36"/>
      <c r="V2312" s="36"/>
    </row>
    <row r="2313" spans="1:22" x14ac:dyDescent="0.25">
      <c r="A2313" s="86"/>
      <c r="B2313" s="9"/>
      <c r="C2313" s="9"/>
      <c r="D2313" s="9"/>
      <c r="E2313" s="9"/>
      <c r="F2313" s="9"/>
      <c r="I2313" s="9"/>
      <c r="K2313" s="9"/>
      <c r="L2313" s="9"/>
      <c r="M2313" s="9"/>
      <c r="O2313" s="9"/>
      <c r="P2313" s="9"/>
      <c r="Q2313" s="9"/>
      <c r="R2313" s="36"/>
      <c r="V2313" s="36"/>
    </row>
    <row r="2314" spans="1:22" x14ac:dyDescent="0.25">
      <c r="A2314" s="86"/>
      <c r="B2314" s="9"/>
      <c r="C2314" s="9"/>
      <c r="D2314" s="9"/>
      <c r="E2314" s="9"/>
      <c r="F2314" s="9"/>
      <c r="I2314" s="9"/>
      <c r="K2314" s="9"/>
      <c r="L2314" s="9"/>
      <c r="M2314" s="9"/>
      <c r="O2314" s="9"/>
      <c r="P2314" s="9"/>
      <c r="Q2314" s="9"/>
      <c r="R2314" s="36"/>
      <c r="V2314" s="36"/>
    </row>
    <row r="2315" spans="1:22" x14ac:dyDescent="0.25">
      <c r="A2315" s="86"/>
      <c r="B2315" s="9"/>
      <c r="C2315" s="9"/>
      <c r="D2315" s="9"/>
      <c r="E2315" s="9"/>
      <c r="F2315" s="9"/>
      <c r="I2315" s="9"/>
      <c r="K2315" s="9"/>
      <c r="L2315" s="9"/>
      <c r="M2315" s="9"/>
      <c r="O2315" s="9"/>
      <c r="P2315" s="9"/>
      <c r="Q2315" s="9"/>
      <c r="R2315" s="36"/>
      <c r="V2315" s="36"/>
    </row>
    <row r="2316" spans="1:22" x14ac:dyDescent="0.25">
      <c r="A2316" s="86"/>
      <c r="B2316" s="9"/>
      <c r="C2316" s="9"/>
      <c r="D2316" s="9"/>
      <c r="E2316" s="9"/>
      <c r="F2316" s="9"/>
      <c r="I2316" s="9"/>
      <c r="K2316" s="9"/>
      <c r="L2316" s="9"/>
      <c r="M2316" s="9"/>
      <c r="O2316" s="9"/>
      <c r="P2316" s="9"/>
      <c r="Q2316" s="9"/>
      <c r="R2316" s="36"/>
      <c r="V2316" s="36"/>
    </row>
    <row r="2317" spans="1:22" x14ac:dyDescent="0.25">
      <c r="A2317" s="86"/>
      <c r="B2317" s="9"/>
      <c r="C2317" s="9"/>
      <c r="D2317" s="9"/>
      <c r="E2317" s="9"/>
      <c r="F2317" s="9"/>
      <c r="I2317" s="9"/>
      <c r="K2317" s="9"/>
      <c r="L2317" s="9"/>
      <c r="M2317" s="9"/>
      <c r="O2317" s="9"/>
      <c r="P2317" s="9"/>
      <c r="Q2317" s="9"/>
      <c r="R2317" s="36"/>
      <c r="V2317" s="36"/>
    </row>
    <row r="2318" spans="1:22" x14ac:dyDescent="0.25">
      <c r="A2318" s="86"/>
      <c r="B2318" s="9"/>
      <c r="C2318" s="9"/>
      <c r="D2318" s="9"/>
      <c r="E2318" s="9"/>
      <c r="F2318" s="9"/>
      <c r="I2318" s="9"/>
      <c r="K2318" s="9"/>
      <c r="L2318" s="9"/>
      <c r="M2318" s="9"/>
      <c r="O2318" s="9"/>
      <c r="P2318" s="9"/>
      <c r="Q2318" s="9"/>
      <c r="R2318" s="36"/>
      <c r="V2318" s="36"/>
    </row>
    <row r="2319" spans="1:22" x14ac:dyDescent="0.25">
      <c r="A2319" s="86"/>
      <c r="B2319" s="9"/>
      <c r="C2319" s="9"/>
      <c r="D2319" s="9"/>
      <c r="E2319" s="9"/>
      <c r="F2319" s="9"/>
      <c r="I2319" s="9"/>
      <c r="K2319" s="9"/>
      <c r="L2319" s="9"/>
      <c r="M2319" s="9"/>
      <c r="O2319" s="9"/>
      <c r="P2319" s="9"/>
      <c r="Q2319" s="9"/>
      <c r="R2319" s="36"/>
      <c r="V2319" s="36"/>
    </row>
    <row r="2320" spans="1:22" x14ac:dyDescent="0.25">
      <c r="A2320" s="86"/>
      <c r="B2320" s="9"/>
      <c r="C2320" s="9"/>
      <c r="D2320" s="9"/>
      <c r="E2320" s="9"/>
      <c r="F2320" s="9"/>
      <c r="I2320" s="9"/>
      <c r="K2320" s="9"/>
      <c r="L2320" s="9"/>
      <c r="M2320" s="9"/>
      <c r="O2320" s="9"/>
      <c r="P2320" s="9"/>
      <c r="Q2320" s="9"/>
      <c r="R2320" s="36"/>
      <c r="V2320" s="36"/>
    </row>
    <row r="2321" spans="1:22" x14ac:dyDescent="0.25">
      <c r="A2321" s="86"/>
      <c r="B2321" s="9"/>
      <c r="C2321" s="9"/>
      <c r="D2321" s="9"/>
      <c r="E2321" s="9"/>
      <c r="F2321" s="9"/>
      <c r="I2321" s="9"/>
      <c r="K2321" s="9"/>
      <c r="L2321" s="9"/>
      <c r="M2321" s="9"/>
      <c r="O2321" s="9"/>
      <c r="P2321" s="9"/>
      <c r="Q2321" s="9"/>
      <c r="R2321" s="36"/>
      <c r="V2321" s="36"/>
    </row>
    <row r="2322" spans="1:22" x14ac:dyDescent="0.25">
      <c r="A2322" s="86"/>
      <c r="B2322" s="9"/>
      <c r="C2322" s="9"/>
      <c r="D2322" s="9"/>
      <c r="E2322" s="9"/>
      <c r="F2322" s="9"/>
      <c r="I2322" s="9"/>
      <c r="K2322" s="9"/>
      <c r="L2322" s="9"/>
      <c r="M2322" s="9"/>
      <c r="O2322" s="9"/>
      <c r="P2322" s="9"/>
      <c r="Q2322" s="9"/>
      <c r="R2322" s="36"/>
      <c r="V2322" s="36"/>
    </row>
    <row r="2323" spans="1:22" x14ac:dyDescent="0.25">
      <c r="A2323" s="86"/>
      <c r="B2323" s="9"/>
      <c r="C2323" s="9"/>
      <c r="D2323" s="9"/>
      <c r="E2323" s="9"/>
      <c r="F2323" s="9"/>
      <c r="I2323" s="9"/>
      <c r="K2323" s="9"/>
      <c r="L2323" s="9"/>
      <c r="M2323" s="9"/>
      <c r="O2323" s="9"/>
      <c r="P2323" s="9"/>
      <c r="Q2323" s="9"/>
      <c r="R2323" s="36"/>
      <c r="V2323" s="36"/>
    </row>
    <row r="2324" spans="1:22" x14ac:dyDescent="0.25">
      <c r="A2324" s="86"/>
      <c r="B2324" s="9"/>
      <c r="C2324" s="9"/>
      <c r="D2324" s="9"/>
      <c r="E2324" s="9"/>
      <c r="F2324" s="9"/>
      <c r="I2324" s="9"/>
      <c r="K2324" s="9"/>
      <c r="L2324" s="9"/>
      <c r="M2324" s="9"/>
      <c r="O2324" s="9"/>
      <c r="P2324" s="9"/>
      <c r="Q2324" s="9"/>
      <c r="R2324" s="36"/>
      <c r="V2324" s="36"/>
    </row>
    <row r="2325" spans="1:22" x14ac:dyDescent="0.25">
      <c r="A2325" s="86"/>
      <c r="B2325" s="9"/>
      <c r="C2325" s="9"/>
      <c r="D2325" s="9"/>
      <c r="E2325" s="9"/>
      <c r="F2325" s="9"/>
      <c r="I2325" s="9"/>
      <c r="K2325" s="9"/>
      <c r="L2325" s="9"/>
      <c r="M2325" s="9"/>
      <c r="O2325" s="9"/>
      <c r="P2325" s="9"/>
      <c r="Q2325" s="9"/>
      <c r="R2325" s="36"/>
      <c r="V2325" s="36"/>
    </row>
    <row r="2326" spans="1:22" x14ac:dyDescent="0.25">
      <c r="A2326" s="86"/>
      <c r="B2326" s="9"/>
      <c r="C2326" s="9"/>
      <c r="D2326" s="9"/>
      <c r="E2326" s="9"/>
      <c r="F2326" s="9"/>
      <c r="I2326" s="9"/>
      <c r="K2326" s="9"/>
      <c r="L2326" s="9"/>
      <c r="M2326" s="9"/>
      <c r="O2326" s="9"/>
      <c r="P2326" s="9"/>
      <c r="Q2326" s="9"/>
      <c r="R2326" s="36"/>
      <c r="V2326" s="36"/>
    </row>
    <row r="2327" spans="1:22" x14ac:dyDescent="0.25">
      <c r="A2327" s="86"/>
      <c r="B2327" s="9"/>
      <c r="C2327" s="9"/>
      <c r="D2327" s="9"/>
      <c r="E2327" s="9"/>
      <c r="F2327" s="9"/>
      <c r="I2327" s="9"/>
      <c r="K2327" s="9"/>
      <c r="L2327" s="9"/>
      <c r="M2327" s="9"/>
      <c r="O2327" s="9"/>
      <c r="P2327" s="9"/>
      <c r="Q2327" s="9"/>
      <c r="R2327" s="36"/>
      <c r="V2327" s="36"/>
    </row>
    <row r="2328" spans="1:22" x14ac:dyDescent="0.25">
      <c r="A2328" s="86"/>
      <c r="B2328" s="9"/>
      <c r="C2328" s="9"/>
      <c r="D2328" s="9"/>
      <c r="E2328" s="9"/>
      <c r="F2328" s="9"/>
      <c r="I2328" s="9"/>
      <c r="K2328" s="9"/>
      <c r="L2328" s="9"/>
      <c r="M2328" s="9"/>
      <c r="O2328" s="9"/>
      <c r="P2328" s="9"/>
      <c r="Q2328" s="9"/>
      <c r="R2328" s="36"/>
      <c r="V2328" s="36"/>
    </row>
    <row r="2329" spans="1:22" x14ac:dyDescent="0.25">
      <c r="A2329" s="86"/>
      <c r="B2329" s="9"/>
      <c r="C2329" s="9"/>
      <c r="D2329" s="9"/>
      <c r="E2329" s="9"/>
      <c r="F2329" s="9"/>
      <c r="I2329" s="9"/>
      <c r="K2329" s="9"/>
      <c r="L2329" s="9"/>
      <c r="M2329" s="9"/>
      <c r="O2329" s="9"/>
      <c r="P2329" s="9"/>
      <c r="Q2329" s="9"/>
      <c r="R2329" s="36"/>
      <c r="V2329" s="36"/>
    </row>
    <row r="2330" spans="1:22" x14ac:dyDescent="0.25">
      <c r="A2330" s="86"/>
      <c r="B2330" s="9"/>
      <c r="C2330" s="9"/>
      <c r="D2330" s="9"/>
      <c r="E2330" s="9"/>
      <c r="F2330" s="9"/>
      <c r="I2330" s="9"/>
      <c r="K2330" s="9"/>
      <c r="L2330" s="9"/>
      <c r="M2330" s="9"/>
      <c r="O2330" s="9"/>
      <c r="P2330" s="9"/>
      <c r="Q2330" s="9"/>
      <c r="R2330" s="36"/>
      <c r="V2330" s="36"/>
    </row>
    <row r="2331" spans="1:22" x14ac:dyDescent="0.25">
      <c r="A2331" s="86"/>
      <c r="B2331" s="9"/>
      <c r="C2331" s="9"/>
      <c r="D2331" s="9"/>
      <c r="E2331" s="9"/>
      <c r="F2331" s="9"/>
      <c r="I2331" s="9"/>
      <c r="K2331" s="9"/>
      <c r="L2331" s="9"/>
      <c r="M2331" s="9"/>
      <c r="O2331" s="9"/>
      <c r="P2331" s="9"/>
      <c r="Q2331" s="9"/>
      <c r="R2331" s="36"/>
      <c r="V2331" s="36"/>
    </row>
    <row r="2332" spans="1:22" x14ac:dyDescent="0.25">
      <c r="A2332" s="86"/>
      <c r="B2332" s="9"/>
      <c r="C2332" s="9"/>
      <c r="D2332" s="9"/>
      <c r="E2332" s="9"/>
      <c r="F2332" s="9"/>
      <c r="I2332" s="9"/>
      <c r="K2332" s="9"/>
      <c r="L2332" s="9"/>
      <c r="M2332" s="9"/>
      <c r="O2332" s="9"/>
      <c r="P2332" s="9"/>
      <c r="Q2332" s="9"/>
      <c r="R2332" s="36"/>
      <c r="V2332" s="36"/>
    </row>
    <row r="2333" spans="1:22" x14ac:dyDescent="0.25">
      <c r="A2333" s="86"/>
      <c r="B2333" s="9"/>
      <c r="C2333" s="9"/>
      <c r="D2333" s="9"/>
      <c r="E2333" s="9"/>
      <c r="F2333" s="9"/>
      <c r="I2333" s="9"/>
      <c r="K2333" s="9"/>
      <c r="L2333" s="9"/>
      <c r="M2333" s="9"/>
      <c r="O2333" s="9"/>
      <c r="P2333" s="9"/>
      <c r="Q2333" s="9"/>
      <c r="R2333" s="36"/>
      <c r="V2333" s="36"/>
    </row>
    <row r="2334" spans="1:22" x14ac:dyDescent="0.25">
      <c r="A2334" s="86"/>
      <c r="B2334" s="9"/>
      <c r="C2334" s="9"/>
      <c r="D2334" s="9"/>
      <c r="E2334" s="9"/>
      <c r="F2334" s="9"/>
      <c r="I2334" s="9"/>
      <c r="K2334" s="9"/>
      <c r="L2334" s="9"/>
      <c r="M2334" s="9"/>
      <c r="O2334" s="9"/>
      <c r="P2334" s="9"/>
      <c r="Q2334" s="9"/>
      <c r="R2334" s="36"/>
      <c r="V2334" s="36"/>
    </row>
    <row r="2335" spans="1:22" x14ac:dyDescent="0.25">
      <c r="A2335" s="86"/>
      <c r="B2335" s="9"/>
      <c r="C2335" s="9"/>
      <c r="D2335" s="9"/>
      <c r="E2335" s="9"/>
      <c r="F2335" s="9"/>
      <c r="I2335" s="9"/>
      <c r="K2335" s="9"/>
      <c r="L2335" s="9"/>
      <c r="M2335" s="9"/>
      <c r="O2335" s="9"/>
      <c r="P2335" s="9"/>
      <c r="Q2335" s="9"/>
      <c r="R2335" s="36"/>
      <c r="V2335" s="36"/>
    </row>
    <row r="2336" spans="1:22" x14ac:dyDescent="0.25">
      <c r="A2336" s="86"/>
      <c r="B2336" s="9"/>
      <c r="C2336" s="9"/>
      <c r="D2336" s="9"/>
      <c r="E2336" s="9"/>
      <c r="F2336" s="9"/>
      <c r="I2336" s="9"/>
      <c r="K2336" s="9"/>
      <c r="L2336" s="9"/>
      <c r="M2336" s="9"/>
      <c r="O2336" s="9"/>
      <c r="P2336" s="9"/>
      <c r="Q2336" s="9"/>
      <c r="R2336" s="36"/>
      <c r="V2336" s="36"/>
    </row>
    <row r="2337" spans="1:22" x14ac:dyDescent="0.25">
      <c r="A2337" s="86"/>
      <c r="B2337" s="9"/>
      <c r="C2337" s="9"/>
      <c r="D2337" s="9"/>
      <c r="E2337" s="9"/>
      <c r="F2337" s="9"/>
      <c r="I2337" s="9"/>
      <c r="K2337" s="9"/>
      <c r="L2337" s="9"/>
      <c r="M2337" s="9"/>
      <c r="O2337" s="9"/>
      <c r="P2337" s="9"/>
      <c r="Q2337" s="9"/>
      <c r="R2337" s="36"/>
      <c r="V2337" s="36"/>
    </row>
    <row r="2338" spans="1:22" x14ac:dyDescent="0.25">
      <c r="A2338" s="86"/>
      <c r="B2338" s="9"/>
      <c r="C2338" s="9"/>
      <c r="D2338" s="9"/>
      <c r="E2338" s="9"/>
      <c r="F2338" s="9"/>
      <c r="I2338" s="9"/>
      <c r="K2338" s="9"/>
      <c r="L2338" s="9"/>
      <c r="M2338" s="9"/>
      <c r="O2338" s="9"/>
      <c r="P2338" s="9"/>
      <c r="Q2338" s="9"/>
      <c r="R2338" s="36"/>
      <c r="V2338" s="36"/>
    </row>
    <row r="2339" spans="1:22" x14ac:dyDescent="0.25">
      <c r="A2339" s="86"/>
      <c r="B2339" s="9"/>
      <c r="C2339" s="9"/>
      <c r="D2339" s="9"/>
      <c r="E2339" s="9"/>
      <c r="F2339" s="9"/>
      <c r="I2339" s="9"/>
      <c r="K2339" s="9"/>
      <c r="L2339" s="9"/>
      <c r="M2339" s="9"/>
      <c r="O2339" s="9"/>
      <c r="P2339" s="9"/>
      <c r="Q2339" s="9"/>
      <c r="R2339" s="36"/>
      <c r="V2339" s="36"/>
    </row>
    <row r="2340" spans="1:22" x14ac:dyDescent="0.25">
      <c r="A2340" s="86"/>
      <c r="B2340" s="9"/>
      <c r="C2340" s="9"/>
      <c r="D2340" s="9"/>
      <c r="E2340" s="9"/>
      <c r="F2340" s="9"/>
      <c r="I2340" s="9"/>
      <c r="K2340" s="9"/>
      <c r="L2340" s="9"/>
      <c r="M2340" s="9"/>
      <c r="O2340" s="9"/>
      <c r="P2340" s="9"/>
      <c r="Q2340" s="9"/>
      <c r="R2340" s="36"/>
      <c r="V2340" s="36"/>
    </row>
    <row r="2341" spans="1:22" x14ac:dyDescent="0.25">
      <c r="A2341" s="86"/>
      <c r="B2341" s="9"/>
      <c r="C2341" s="9"/>
      <c r="D2341" s="9"/>
      <c r="E2341" s="9"/>
      <c r="F2341" s="9"/>
      <c r="I2341" s="9"/>
      <c r="K2341" s="9"/>
      <c r="L2341" s="9"/>
      <c r="M2341" s="9"/>
      <c r="O2341" s="9"/>
      <c r="P2341" s="9"/>
      <c r="Q2341" s="9"/>
      <c r="R2341" s="36"/>
      <c r="V2341" s="36"/>
    </row>
    <row r="2342" spans="1:22" x14ac:dyDescent="0.25">
      <c r="A2342" s="86"/>
      <c r="B2342" s="9"/>
      <c r="C2342" s="9"/>
      <c r="D2342" s="9"/>
      <c r="E2342" s="9"/>
      <c r="F2342" s="9"/>
      <c r="I2342" s="9"/>
      <c r="K2342" s="9"/>
      <c r="L2342" s="9"/>
      <c r="M2342" s="9"/>
      <c r="O2342" s="9"/>
      <c r="P2342" s="9"/>
      <c r="Q2342" s="9"/>
      <c r="R2342" s="36"/>
      <c r="V2342" s="36"/>
    </row>
    <row r="2343" spans="1:22" x14ac:dyDescent="0.25">
      <c r="A2343" s="86"/>
      <c r="B2343" s="9"/>
      <c r="C2343" s="9"/>
      <c r="D2343" s="9"/>
      <c r="E2343" s="9"/>
      <c r="F2343" s="9"/>
      <c r="I2343" s="9"/>
      <c r="K2343" s="9"/>
      <c r="L2343" s="9"/>
      <c r="M2343" s="9"/>
      <c r="O2343" s="9"/>
      <c r="P2343" s="9"/>
      <c r="Q2343" s="9"/>
      <c r="R2343" s="36"/>
      <c r="V2343" s="36"/>
    </row>
    <row r="2344" spans="1:22" x14ac:dyDescent="0.25">
      <c r="A2344" s="86"/>
      <c r="B2344" s="9"/>
      <c r="C2344" s="9"/>
      <c r="D2344" s="9"/>
      <c r="E2344" s="9"/>
      <c r="F2344" s="9"/>
      <c r="I2344" s="9"/>
      <c r="K2344" s="9"/>
      <c r="L2344" s="9"/>
      <c r="M2344" s="9"/>
      <c r="O2344" s="9"/>
      <c r="P2344" s="9"/>
      <c r="Q2344" s="9"/>
      <c r="R2344" s="36"/>
      <c r="V2344" s="36"/>
    </row>
    <row r="2345" spans="1:22" x14ac:dyDescent="0.25">
      <c r="A2345" s="86"/>
      <c r="B2345" s="9"/>
      <c r="C2345" s="9"/>
      <c r="D2345" s="9"/>
      <c r="E2345" s="9"/>
      <c r="F2345" s="9"/>
      <c r="I2345" s="9"/>
      <c r="K2345" s="9"/>
      <c r="L2345" s="9"/>
      <c r="M2345" s="9"/>
      <c r="O2345" s="9"/>
      <c r="P2345" s="9"/>
      <c r="Q2345" s="9"/>
      <c r="R2345" s="36"/>
      <c r="V2345" s="36"/>
    </row>
    <row r="2346" spans="1:22" x14ac:dyDescent="0.25">
      <c r="A2346" s="86"/>
      <c r="B2346" s="9"/>
      <c r="C2346" s="9"/>
      <c r="D2346" s="9"/>
      <c r="E2346" s="9"/>
      <c r="F2346" s="9"/>
      <c r="I2346" s="9"/>
      <c r="K2346" s="9"/>
      <c r="L2346" s="9"/>
      <c r="M2346" s="9"/>
      <c r="O2346" s="9"/>
      <c r="P2346" s="9"/>
      <c r="Q2346" s="9"/>
      <c r="R2346" s="36"/>
      <c r="V2346" s="36"/>
    </row>
    <row r="2347" spans="1:22" x14ac:dyDescent="0.25">
      <c r="A2347" s="86"/>
      <c r="B2347" s="9"/>
      <c r="C2347" s="9"/>
      <c r="D2347" s="9"/>
      <c r="E2347" s="9"/>
      <c r="F2347" s="9"/>
      <c r="I2347" s="9"/>
      <c r="K2347" s="9"/>
      <c r="L2347" s="9"/>
      <c r="M2347" s="9"/>
      <c r="O2347" s="9"/>
      <c r="P2347" s="9"/>
      <c r="Q2347" s="9"/>
      <c r="R2347" s="36"/>
      <c r="V2347" s="36"/>
    </row>
    <row r="2348" spans="1:22" x14ac:dyDescent="0.25">
      <c r="A2348" s="86"/>
      <c r="B2348" s="9"/>
      <c r="C2348" s="9"/>
      <c r="D2348" s="9"/>
      <c r="E2348" s="9"/>
      <c r="F2348" s="9"/>
      <c r="I2348" s="9"/>
      <c r="K2348" s="9"/>
      <c r="L2348" s="9"/>
      <c r="M2348" s="9"/>
      <c r="O2348" s="9"/>
      <c r="P2348" s="9"/>
      <c r="Q2348" s="9"/>
      <c r="R2348" s="36"/>
      <c r="V2348" s="36"/>
    </row>
    <row r="2349" spans="1:22" x14ac:dyDescent="0.25">
      <c r="A2349" s="86"/>
      <c r="B2349" s="9"/>
      <c r="C2349" s="9"/>
      <c r="D2349" s="9"/>
      <c r="E2349" s="9"/>
      <c r="F2349" s="9"/>
      <c r="I2349" s="9"/>
      <c r="K2349" s="9"/>
      <c r="L2349" s="9"/>
      <c r="M2349" s="9"/>
      <c r="O2349" s="9"/>
      <c r="P2349" s="9"/>
      <c r="Q2349" s="9"/>
      <c r="R2349" s="36"/>
      <c r="V2349" s="36"/>
    </row>
    <row r="2350" spans="1:22" x14ac:dyDescent="0.25">
      <c r="A2350" s="86"/>
      <c r="B2350" s="9"/>
      <c r="C2350" s="9"/>
      <c r="D2350" s="9"/>
      <c r="E2350" s="9"/>
      <c r="F2350" s="9"/>
      <c r="I2350" s="9"/>
      <c r="K2350" s="9"/>
      <c r="L2350" s="9"/>
      <c r="M2350" s="9"/>
      <c r="O2350" s="9"/>
      <c r="P2350" s="9"/>
      <c r="Q2350" s="9"/>
      <c r="R2350" s="36"/>
      <c r="V2350" s="36"/>
    </row>
    <row r="2351" spans="1:22" x14ac:dyDescent="0.25">
      <c r="A2351" s="86"/>
      <c r="B2351" s="9"/>
      <c r="C2351" s="9"/>
      <c r="D2351" s="9"/>
      <c r="E2351" s="9"/>
      <c r="F2351" s="9"/>
      <c r="I2351" s="9"/>
      <c r="K2351" s="9"/>
      <c r="L2351" s="9"/>
      <c r="M2351" s="9"/>
      <c r="O2351" s="9"/>
      <c r="P2351" s="9"/>
      <c r="Q2351" s="9"/>
      <c r="R2351" s="36"/>
      <c r="V2351" s="36"/>
    </row>
    <row r="2352" spans="1:22" x14ac:dyDescent="0.25">
      <c r="A2352" s="86"/>
      <c r="B2352" s="9"/>
      <c r="C2352" s="9"/>
      <c r="D2352" s="9"/>
      <c r="E2352" s="9"/>
      <c r="F2352" s="9"/>
      <c r="I2352" s="9"/>
      <c r="K2352" s="9"/>
      <c r="L2352" s="9"/>
      <c r="M2352" s="9"/>
      <c r="O2352" s="9"/>
      <c r="P2352" s="9"/>
      <c r="Q2352" s="9"/>
      <c r="R2352" s="36"/>
      <c r="V2352" s="36"/>
    </row>
    <row r="2353" spans="1:22" x14ac:dyDescent="0.25">
      <c r="A2353" s="86"/>
      <c r="B2353" s="9"/>
      <c r="C2353" s="9"/>
      <c r="D2353" s="9"/>
      <c r="E2353" s="9"/>
      <c r="F2353" s="9"/>
      <c r="I2353" s="9"/>
      <c r="K2353" s="9"/>
      <c r="L2353" s="9"/>
      <c r="M2353" s="9"/>
      <c r="O2353" s="9"/>
      <c r="P2353" s="9"/>
      <c r="Q2353" s="9"/>
      <c r="R2353" s="36"/>
      <c r="V2353" s="36"/>
    </row>
    <row r="2354" spans="1:22" x14ac:dyDescent="0.25">
      <c r="A2354" s="86"/>
      <c r="B2354" s="9"/>
      <c r="C2354" s="9"/>
      <c r="D2354" s="9"/>
      <c r="E2354" s="9"/>
      <c r="F2354" s="9"/>
      <c r="I2354" s="9"/>
      <c r="K2354" s="9"/>
      <c r="L2354" s="9"/>
      <c r="M2354" s="9"/>
      <c r="O2354" s="9"/>
      <c r="P2354" s="9"/>
      <c r="Q2354" s="9"/>
      <c r="R2354" s="36"/>
      <c r="V2354" s="36"/>
    </row>
    <row r="2355" spans="1:22" x14ac:dyDescent="0.25">
      <c r="A2355" s="86"/>
      <c r="B2355" s="9"/>
      <c r="C2355" s="9"/>
      <c r="D2355" s="9"/>
      <c r="E2355" s="9"/>
      <c r="F2355" s="9"/>
      <c r="I2355" s="9"/>
      <c r="K2355" s="9"/>
      <c r="L2355" s="9"/>
      <c r="M2355" s="9"/>
      <c r="O2355" s="9"/>
      <c r="P2355" s="9"/>
      <c r="Q2355" s="9"/>
      <c r="R2355" s="36"/>
      <c r="V2355" s="36"/>
    </row>
    <row r="2356" spans="1:22" x14ac:dyDescent="0.25">
      <c r="A2356" s="86"/>
      <c r="B2356" s="9"/>
      <c r="C2356" s="9"/>
      <c r="D2356" s="9"/>
      <c r="E2356" s="9"/>
      <c r="F2356" s="9"/>
      <c r="I2356" s="9"/>
      <c r="K2356" s="9"/>
      <c r="L2356" s="9"/>
      <c r="M2356" s="9"/>
      <c r="O2356" s="9"/>
      <c r="P2356" s="9"/>
      <c r="Q2356" s="9"/>
      <c r="R2356" s="36"/>
      <c r="V2356" s="36"/>
    </row>
    <row r="2357" spans="1:22" x14ac:dyDescent="0.25">
      <c r="A2357" s="86"/>
      <c r="B2357" s="9"/>
      <c r="C2357" s="9"/>
      <c r="D2357" s="9"/>
      <c r="E2357" s="9"/>
      <c r="F2357" s="9"/>
      <c r="I2357" s="9"/>
      <c r="K2357" s="9"/>
      <c r="L2357" s="9"/>
      <c r="M2357" s="9"/>
      <c r="O2357" s="9"/>
      <c r="P2357" s="9"/>
      <c r="Q2357" s="9"/>
      <c r="R2357" s="36"/>
      <c r="V2357" s="36"/>
    </row>
    <row r="2358" spans="1:22" x14ac:dyDescent="0.25">
      <c r="A2358" s="86"/>
      <c r="B2358" s="9"/>
      <c r="C2358" s="9"/>
      <c r="D2358" s="9"/>
      <c r="E2358" s="9"/>
      <c r="F2358" s="9"/>
      <c r="I2358" s="9"/>
      <c r="K2358" s="9"/>
      <c r="L2358" s="9"/>
      <c r="M2358" s="9"/>
      <c r="O2358" s="9"/>
      <c r="P2358" s="9"/>
      <c r="Q2358" s="9"/>
      <c r="R2358" s="36"/>
      <c r="V2358" s="36"/>
    </row>
    <row r="2359" spans="1:22" x14ac:dyDescent="0.25">
      <c r="A2359" s="86"/>
      <c r="B2359" s="9"/>
      <c r="C2359" s="9"/>
      <c r="D2359" s="9"/>
      <c r="E2359" s="9"/>
      <c r="F2359" s="9"/>
      <c r="I2359" s="9"/>
      <c r="K2359" s="9"/>
      <c r="L2359" s="9"/>
      <c r="M2359" s="9"/>
      <c r="O2359" s="9"/>
      <c r="P2359" s="9"/>
      <c r="Q2359" s="9"/>
      <c r="R2359" s="36"/>
      <c r="V2359" s="36"/>
    </row>
    <row r="2360" spans="1:22" x14ac:dyDescent="0.25">
      <c r="A2360" s="86"/>
      <c r="B2360" s="9"/>
      <c r="C2360" s="9"/>
      <c r="D2360" s="9"/>
      <c r="E2360" s="9"/>
      <c r="F2360" s="9"/>
      <c r="I2360" s="9"/>
      <c r="K2360" s="9"/>
      <c r="L2360" s="9"/>
      <c r="M2360" s="9"/>
      <c r="O2360" s="9"/>
      <c r="P2360" s="9"/>
      <c r="Q2360" s="9"/>
      <c r="R2360" s="36"/>
      <c r="V2360" s="36"/>
    </row>
    <row r="2361" spans="1:22" x14ac:dyDescent="0.25">
      <c r="A2361" s="86"/>
      <c r="B2361" s="9"/>
      <c r="C2361" s="9"/>
      <c r="D2361" s="9"/>
      <c r="E2361" s="9"/>
      <c r="F2361" s="9"/>
      <c r="I2361" s="9"/>
      <c r="K2361" s="9"/>
      <c r="L2361" s="9"/>
      <c r="M2361" s="9"/>
      <c r="O2361" s="9"/>
      <c r="P2361" s="9"/>
      <c r="Q2361" s="9"/>
      <c r="R2361" s="36"/>
      <c r="V2361" s="36"/>
    </row>
    <row r="2362" spans="1:22" x14ac:dyDescent="0.25">
      <c r="A2362" s="86"/>
      <c r="B2362" s="9"/>
      <c r="C2362" s="9"/>
      <c r="D2362" s="9"/>
      <c r="E2362" s="9"/>
      <c r="F2362" s="9"/>
      <c r="I2362" s="9"/>
      <c r="K2362" s="9"/>
      <c r="L2362" s="9"/>
      <c r="M2362" s="9"/>
      <c r="O2362" s="9"/>
      <c r="P2362" s="9"/>
      <c r="Q2362" s="9"/>
      <c r="R2362" s="36"/>
      <c r="V2362" s="36"/>
    </row>
    <row r="2363" spans="1:22" x14ac:dyDescent="0.25">
      <c r="A2363" s="86"/>
      <c r="B2363" s="9"/>
      <c r="C2363" s="9"/>
      <c r="D2363" s="9"/>
      <c r="E2363" s="9"/>
      <c r="F2363" s="9"/>
      <c r="I2363" s="9"/>
      <c r="K2363" s="9"/>
      <c r="L2363" s="9"/>
      <c r="M2363" s="9"/>
      <c r="O2363" s="9"/>
      <c r="P2363" s="9"/>
      <c r="Q2363" s="9"/>
      <c r="R2363" s="36"/>
      <c r="V2363" s="36"/>
    </row>
    <row r="2364" spans="1:22" x14ac:dyDescent="0.25">
      <c r="A2364" s="86"/>
      <c r="B2364" s="9"/>
      <c r="C2364" s="9"/>
      <c r="D2364" s="9"/>
      <c r="E2364" s="9"/>
      <c r="F2364" s="9"/>
      <c r="I2364" s="9"/>
      <c r="K2364" s="9"/>
      <c r="L2364" s="9"/>
      <c r="M2364" s="9"/>
      <c r="O2364" s="9"/>
      <c r="P2364" s="9"/>
      <c r="Q2364" s="9"/>
      <c r="R2364" s="36"/>
      <c r="V2364" s="36"/>
    </row>
    <row r="2365" spans="1:22" x14ac:dyDescent="0.25">
      <c r="A2365" s="86"/>
      <c r="B2365" s="9"/>
      <c r="C2365" s="9"/>
      <c r="D2365" s="9"/>
      <c r="E2365" s="9"/>
      <c r="F2365" s="9"/>
      <c r="I2365" s="9"/>
      <c r="K2365" s="9"/>
      <c r="L2365" s="9"/>
      <c r="M2365" s="9"/>
      <c r="O2365" s="9"/>
      <c r="P2365" s="9"/>
      <c r="Q2365" s="9"/>
      <c r="R2365" s="36"/>
      <c r="V2365" s="36"/>
    </row>
    <row r="2366" spans="1:22" x14ac:dyDescent="0.25">
      <c r="A2366" s="86"/>
      <c r="B2366" s="9"/>
      <c r="C2366" s="9"/>
      <c r="D2366" s="9"/>
      <c r="E2366" s="9"/>
      <c r="F2366" s="9"/>
      <c r="I2366" s="9"/>
      <c r="K2366" s="9"/>
      <c r="L2366" s="9"/>
      <c r="M2366" s="9"/>
      <c r="O2366" s="9"/>
      <c r="P2366" s="9"/>
      <c r="Q2366" s="9"/>
      <c r="R2366" s="36"/>
      <c r="V2366" s="36"/>
    </row>
    <row r="2367" spans="1:22" x14ac:dyDescent="0.25">
      <c r="A2367" s="86"/>
      <c r="B2367" s="9"/>
      <c r="C2367" s="9"/>
      <c r="D2367" s="9"/>
      <c r="E2367" s="9"/>
      <c r="F2367" s="9"/>
      <c r="I2367" s="9"/>
      <c r="K2367" s="9"/>
      <c r="L2367" s="9"/>
      <c r="M2367" s="9"/>
      <c r="O2367" s="9"/>
      <c r="P2367" s="9"/>
      <c r="Q2367" s="9"/>
      <c r="R2367" s="36"/>
      <c r="V2367" s="36"/>
    </row>
    <row r="2368" spans="1:22" x14ac:dyDescent="0.25">
      <c r="A2368" s="86"/>
      <c r="B2368" s="9"/>
      <c r="C2368" s="9"/>
      <c r="D2368" s="9"/>
      <c r="E2368" s="9"/>
      <c r="F2368" s="9"/>
      <c r="I2368" s="9"/>
      <c r="K2368" s="9"/>
      <c r="L2368" s="9"/>
      <c r="M2368" s="9"/>
      <c r="O2368" s="9"/>
      <c r="P2368" s="9"/>
      <c r="Q2368" s="9"/>
      <c r="R2368" s="36"/>
      <c r="V2368" s="36"/>
    </row>
    <row r="2369" spans="1:22" x14ac:dyDescent="0.25">
      <c r="A2369" s="86"/>
      <c r="B2369" s="9"/>
      <c r="C2369" s="9"/>
      <c r="D2369" s="9"/>
      <c r="E2369" s="9"/>
      <c r="F2369" s="9"/>
      <c r="I2369" s="9"/>
      <c r="K2369" s="9"/>
      <c r="L2369" s="9"/>
      <c r="M2369" s="9"/>
      <c r="O2369" s="9"/>
      <c r="P2369" s="9"/>
      <c r="Q2369" s="9"/>
      <c r="R2369" s="36"/>
      <c r="V2369" s="36"/>
    </row>
    <row r="2370" spans="1:22" x14ac:dyDescent="0.25">
      <c r="A2370" s="86"/>
      <c r="B2370" s="9"/>
      <c r="C2370" s="9"/>
      <c r="D2370" s="9"/>
      <c r="E2370" s="9"/>
      <c r="F2370" s="9"/>
      <c r="I2370" s="9"/>
      <c r="K2370" s="9"/>
      <c r="L2370" s="9"/>
      <c r="M2370" s="9"/>
      <c r="O2370" s="9"/>
      <c r="P2370" s="9"/>
      <c r="Q2370" s="9"/>
      <c r="R2370" s="36"/>
      <c r="V2370" s="36"/>
    </row>
    <row r="2371" spans="1:22" x14ac:dyDescent="0.25">
      <c r="A2371" s="86"/>
      <c r="B2371" s="9"/>
      <c r="C2371" s="9"/>
      <c r="D2371" s="9"/>
      <c r="E2371" s="9"/>
      <c r="F2371" s="9"/>
      <c r="I2371" s="9"/>
      <c r="K2371" s="9"/>
      <c r="L2371" s="9"/>
      <c r="M2371" s="9"/>
      <c r="O2371" s="9"/>
      <c r="P2371" s="9"/>
      <c r="Q2371" s="9"/>
      <c r="R2371" s="36"/>
      <c r="V2371" s="36"/>
    </row>
    <row r="2372" spans="1:22" x14ac:dyDescent="0.25">
      <c r="A2372" s="86"/>
      <c r="B2372" s="9"/>
      <c r="C2372" s="9"/>
      <c r="D2372" s="9"/>
      <c r="E2372" s="9"/>
      <c r="F2372" s="9"/>
      <c r="I2372" s="9"/>
      <c r="K2372" s="9"/>
      <c r="L2372" s="9"/>
      <c r="M2372" s="9"/>
      <c r="O2372" s="9"/>
      <c r="P2372" s="9"/>
      <c r="Q2372" s="9"/>
      <c r="R2372" s="36"/>
      <c r="V2372" s="36"/>
    </row>
    <row r="2373" spans="1:22" x14ac:dyDescent="0.25">
      <c r="A2373" s="86"/>
      <c r="B2373" s="9"/>
      <c r="C2373" s="9"/>
      <c r="D2373" s="9"/>
      <c r="E2373" s="9"/>
      <c r="F2373" s="9"/>
      <c r="I2373" s="9"/>
      <c r="K2373" s="9"/>
      <c r="L2373" s="9"/>
      <c r="M2373" s="9"/>
      <c r="O2373" s="9"/>
      <c r="P2373" s="9"/>
      <c r="Q2373" s="9"/>
      <c r="R2373" s="36"/>
      <c r="V2373" s="36"/>
    </row>
    <row r="2374" spans="1:22" x14ac:dyDescent="0.25">
      <c r="A2374" s="86"/>
      <c r="B2374" s="9"/>
      <c r="C2374" s="9"/>
      <c r="D2374" s="9"/>
      <c r="E2374" s="9"/>
      <c r="F2374" s="9"/>
      <c r="I2374" s="9"/>
      <c r="K2374" s="9"/>
      <c r="L2374" s="9"/>
      <c r="M2374" s="9"/>
      <c r="O2374" s="9"/>
      <c r="P2374" s="9"/>
      <c r="Q2374" s="9"/>
      <c r="R2374" s="36"/>
      <c r="V2374" s="36"/>
    </row>
    <row r="2375" spans="1:22" x14ac:dyDescent="0.25">
      <c r="A2375" s="86"/>
      <c r="B2375" s="9"/>
      <c r="C2375" s="9"/>
      <c r="D2375" s="9"/>
      <c r="E2375" s="9"/>
      <c r="F2375" s="9"/>
      <c r="I2375" s="9"/>
      <c r="K2375" s="9"/>
      <c r="L2375" s="9"/>
      <c r="M2375" s="9"/>
      <c r="O2375" s="9"/>
      <c r="P2375" s="9"/>
      <c r="Q2375" s="9"/>
      <c r="R2375" s="36"/>
      <c r="V2375" s="36"/>
    </row>
    <row r="2376" spans="1:22" x14ac:dyDescent="0.25">
      <c r="A2376" s="86"/>
      <c r="B2376" s="9"/>
      <c r="C2376" s="9"/>
      <c r="D2376" s="9"/>
      <c r="E2376" s="9"/>
      <c r="F2376" s="9"/>
      <c r="I2376" s="9"/>
      <c r="K2376" s="9"/>
      <c r="L2376" s="9"/>
      <c r="M2376" s="9"/>
      <c r="O2376" s="9"/>
      <c r="P2376" s="9"/>
      <c r="Q2376" s="9"/>
      <c r="R2376" s="36"/>
      <c r="V2376" s="36"/>
    </row>
    <row r="2377" spans="1:22" x14ac:dyDescent="0.25">
      <c r="A2377" s="86"/>
      <c r="B2377" s="9"/>
      <c r="C2377" s="9"/>
      <c r="D2377" s="9"/>
      <c r="E2377" s="9"/>
      <c r="F2377" s="9"/>
      <c r="I2377" s="9"/>
      <c r="K2377" s="9"/>
      <c r="L2377" s="9"/>
      <c r="M2377" s="9"/>
      <c r="O2377" s="9"/>
      <c r="P2377" s="9"/>
      <c r="Q2377" s="9"/>
      <c r="R2377" s="36"/>
      <c r="V2377" s="36"/>
    </row>
    <row r="2378" spans="1:22" x14ac:dyDescent="0.25">
      <c r="A2378" s="86"/>
      <c r="B2378" s="9"/>
      <c r="C2378" s="9"/>
      <c r="D2378" s="9"/>
      <c r="E2378" s="9"/>
      <c r="F2378" s="9"/>
      <c r="I2378" s="9"/>
      <c r="K2378" s="9"/>
      <c r="L2378" s="9"/>
      <c r="M2378" s="9"/>
      <c r="O2378" s="9"/>
      <c r="P2378" s="9"/>
      <c r="Q2378" s="9"/>
      <c r="R2378" s="36"/>
      <c r="V2378" s="36"/>
    </row>
    <row r="2379" spans="1:22" x14ac:dyDescent="0.25">
      <c r="A2379" s="86"/>
      <c r="B2379" s="9"/>
      <c r="C2379" s="9"/>
      <c r="D2379" s="9"/>
      <c r="E2379" s="9"/>
      <c r="F2379" s="9"/>
      <c r="I2379" s="9"/>
      <c r="K2379" s="9"/>
      <c r="L2379" s="9"/>
      <c r="M2379" s="9"/>
      <c r="O2379" s="9"/>
      <c r="P2379" s="9"/>
      <c r="Q2379" s="9"/>
      <c r="R2379" s="36"/>
      <c r="V2379" s="36"/>
    </row>
    <row r="2380" spans="1:22" x14ac:dyDescent="0.25">
      <c r="A2380" s="86"/>
      <c r="B2380" s="9"/>
      <c r="C2380" s="9"/>
      <c r="D2380" s="9"/>
      <c r="E2380" s="9"/>
      <c r="F2380" s="9"/>
      <c r="I2380" s="9"/>
      <c r="K2380" s="9"/>
      <c r="L2380" s="9"/>
      <c r="M2380" s="9"/>
      <c r="O2380" s="9"/>
      <c r="P2380" s="9"/>
      <c r="Q2380" s="9"/>
      <c r="R2380" s="36"/>
      <c r="V2380" s="36"/>
    </row>
    <row r="2381" spans="1:22" x14ac:dyDescent="0.25">
      <c r="A2381" s="86"/>
      <c r="B2381" s="9"/>
      <c r="C2381" s="9"/>
      <c r="D2381" s="9"/>
      <c r="E2381" s="9"/>
      <c r="F2381" s="9"/>
      <c r="I2381" s="9"/>
      <c r="K2381" s="9"/>
      <c r="L2381" s="9"/>
      <c r="M2381" s="9"/>
      <c r="O2381" s="9"/>
      <c r="P2381" s="9"/>
      <c r="Q2381" s="9"/>
      <c r="R2381" s="36"/>
      <c r="V2381" s="36"/>
    </row>
    <row r="2382" spans="1:22" x14ac:dyDescent="0.25">
      <c r="A2382" s="86"/>
      <c r="B2382" s="9"/>
      <c r="C2382" s="9"/>
      <c r="D2382" s="9"/>
      <c r="E2382" s="9"/>
      <c r="F2382" s="9"/>
      <c r="I2382" s="9"/>
      <c r="K2382" s="9"/>
      <c r="L2382" s="9"/>
      <c r="M2382" s="9"/>
      <c r="O2382" s="9"/>
      <c r="P2382" s="9"/>
      <c r="Q2382" s="9"/>
      <c r="R2382" s="36"/>
      <c r="V2382" s="36"/>
    </row>
    <row r="2383" spans="1:22" x14ac:dyDescent="0.25">
      <c r="A2383" s="86"/>
      <c r="B2383" s="9"/>
      <c r="C2383" s="9"/>
      <c r="D2383" s="9"/>
      <c r="E2383" s="9"/>
      <c r="F2383" s="9"/>
      <c r="I2383" s="9"/>
      <c r="K2383" s="9"/>
      <c r="L2383" s="9"/>
      <c r="M2383" s="9"/>
      <c r="O2383" s="9"/>
      <c r="P2383" s="9"/>
      <c r="Q2383" s="9"/>
      <c r="R2383" s="36"/>
      <c r="V2383" s="36"/>
    </row>
    <row r="2384" spans="1:22" x14ac:dyDescent="0.25">
      <c r="A2384" s="86"/>
      <c r="B2384" s="9"/>
      <c r="C2384" s="9"/>
      <c r="D2384" s="9"/>
      <c r="E2384" s="9"/>
      <c r="F2384" s="9"/>
      <c r="I2384" s="9"/>
      <c r="K2384" s="9"/>
      <c r="L2384" s="9"/>
      <c r="M2384" s="9"/>
      <c r="O2384" s="9"/>
      <c r="P2384" s="9"/>
      <c r="Q2384" s="9"/>
      <c r="R2384" s="36"/>
      <c r="V2384" s="36"/>
    </row>
    <row r="2385" spans="1:22" x14ac:dyDescent="0.25">
      <c r="A2385" s="86"/>
      <c r="B2385" s="9"/>
      <c r="C2385" s="9"/>
      <c r="D2385" s="9"/>
      <c r="E2385" s="9"/>
      <c r="F2385" s="9"/>
      <c r="I2385" s="9"/>
      <c r="K2385" s="9"/>
      <c r="L2385" s="9"/>
      <c r="M2385" s="9"/>
      <c r="O2385" s="9"/>
      <c r="P2385" s="9"/>
      <c r="Q2385" s="9"/>
      <c r="R2385" s="36"/>
      <c r="V2385" s="36"/>
    </row>
    <row r="2386" spans="1:22" x14ac:dyDescent="0.25">
      <c r="A2386" s="86"/>
      <c r="B2386" s="9"/>
      <c r="C2386" s="9"/>
      <c r="D2386" s="9"/>
      <c r="E2386" s="9"/>
      <c r="F2386" s="9"/>
      <c r="I2386" s="9"/>
      <c r="K2386" s="9"/>
      <c r="L2386" s="9"/>
      <c r="M2386" s="9"/>
      <c r="O2386" s="9"/>
      <c r="P2386" s="9"/>
      <c r="Q2386" s="9"/>
      <c r="R2386" s="36"/>
      <c r="V2386" s="36"/>
    </row>
    <row r="2387" spans="1:22" x14ac:dyDescent="0.25">
      <c r="A2387" s="86"/>
      <c r="B2387" s="9"/>
      <c r="C2387" s="9"/>
      <c r="D2387" s="9"/>
      <c r="E2387" s="9"/>
      <c r="F2387" s="9"/>
      <c r="I2387" s="9"/>
      <c r="K2387" s="9"/>
      <c r="L2387" s="9"/>
      <c r="M2387" s="9"/>
      <c r="O2387" s="9"/>
      <c r="P2387" s="9"/>
      <c r="Q2387" s="9"/>
      <c r="R2387" s="36"/>
      <c r="V2387" s="36"/>
    </row>
    <row r="2388" spans="1:22" x14ac:dyDescent="0.25">
      <c r="A2388" s="86"/>
      <c r="B2388" s="9"/>
      <c r="C2388" s="9"/>
      <c r="D2388" s="9"/>
      <c r="E2388" s="9"/>
      <c r="F2388" s="9"/>
      <c r="I2388" s="9"/>
      <c r="K2388" s="9"/>
      <c r="L2388" s="9"/>
      <c r="M2388" s="9"/>
      <c r="O2388" s="9"/>
      <c r="P2388" s="9"/>
      <c r="Q2388" s="9"/>
      <c r="R2388" s="36"/>
      <c r="V2388" s="36"/>
    </row>
    <row r="2389" spans="1:22" x14ac:dyDescent="0.25">
      <c r="A2389" s="86"/>
      <c r="B2389" s="9"/>
      <c r="C2389" s="9"/>
      <c r="D2389" s="9"/>
      <c r="E2389" s="9"/>
      <c r="F2389" s="9"/>
      <c r="I2389" s="9"/>
      <c r="K2389" s="9"/>
      <c r="L2389" s="9"/>
      <c r="M2389" s="9"/>
      <c r="O2389" s="9"/>
      <c r="P2389" s="9"/>
      <c r="Q2389" s="9"/>
      <c r="R2389" s="36"/>
      <c r="V2389" s="36"/>
    </row>
    <row r="2390" spans="1:22" x14ac:dyDescent="0.25">
      <c r="A2390" s="86"/>
      <c r="B2390" s="9"/>
      <c r="C2390" s="9"/>
      <c r="D2390" s="9"/>
      <c r="E2390" s="9"/>
      <c r="F2390" s="9"/>
      <c r="I2390" s="9"/>
      <c r="K2390" s="9"/>
      <c r="L2390" s="9"/>
      <c r="M2390" s="9"/>
      <c r="O2390" s="9"/>
      <c r="P2390" s="9"/>
      <c r="Q2390" s="9"/>
      <c r="R2390" s="36"/>
      <c r="V2390" s="36"/>
    </row>
    <row r="2391" spans="1:22" x14ac:dyDescent="0.25">
      <c r="A2391" s="86"/>
      <c r="B2391" s="9"/>
      <c r="C2391" s="9"/>
      <c r="D2391" s="9"/>
      <c r="E2391" s="9"/>
      <c r="F2391" s="9"/>
      <c r="I2391" s="9"/>
      <c r="K2391" s="9"/>
      <c r="L2391" s="9"/>
      <c r="M2391" s="9"/>
      <c r="O2391" s="9"/>
      <c r="P2391" s="9"/>
      <c r="Q2391" s="9"/>
      <c r="R2391" s="36"/>
      <c r="V2391" s="36"/>
    </row>
    <row r="2392" spans="1:22" x14ac:dyDescent="0.25">
      <c r="A2392" s="86"/>
      <c r="B2392" s="9"/>
      <c r="C2392" s="9"/>
      <c r="D2392" s="9"/>
      <c r="E2392" s="9"/>
      <c r="F2392" s="9"/>
      <c r="I2392" s="9"/>
      <c r="K2392" s="9"/>
      <c r="L2392" s="9"/>
      <c r="M2392" s="9"/>
      <c r="O2392" s="9"/>
      <c r="P2392" s="9"/>
      <c r="Q2392" s="9"/>
      <c r="R2392" s="36"/>
      <c r="V2392" s="36"/>
    </row>
    <row r="2393" spans="1:22" x14ac:dyDescent="0.25">
      <c r="A2393" s="86"/>
      <c r="B2393" s="9"/>
      <c r="C2393" s="9"/>
      <c r="D2393" s="9"/>
      <c r="E2393" s="9"/>
      <c r="F2393" s="9"/>
      <c r="I2393" s="9"/>
      <c r="K2393" s="9"/>
      <c r="L2393" s="9"/>
      <c r="M2393" s="9"/>
      <c r="O2393" s="9"/>
      <c r="P2393" s="9"/>
      <c r="Q2393" s="9"/>
      <c r="R2393" s="36"/>
      <c r="V2393" s="36"/>
    </row>
    <row r="2394" spans="1:22" x14ac:dyDescent="0.25">
      <c r="A2394" s="86"/>
      <c r="B2394" s="9"/>
      <c r="C2394" s="9"/>
      <c r="D2394" s="9"/>
      <c r="E2394" s="9"/>
      <c r="F2394" s="9"/>
      <c r="I2394" s="9"/>
      <c r="K2394" s="9"/>
      <c r="L2394" s="9"/>
      <c r="M2394" s="9"/>
      <c r="O2394" s="9"/>
      <c r="P2394" s="9"/>
      <c r="Q2394" s="9"/>
      <c r="R2394" s="36"/>
      <c r="V2394" s="36"/>
    </row>
    <row r="2395" spans="1:22" x14ac:dyDescent="0.25">
      <c r="A2395" s="86"/>
      <c r="B2395" s="9"/>
      <c r="C2395" s="9"/>
      <c r="D2395" s="9"/>
      <c r="E2395" s="9"/>
      <c r="F2395" s="9"/>
      <c r="I2395" s="9"/>
      <c r="K2395" s="9"/>
      <c r="L2395" s="9"/>
      <c r="M2395" s="9"/>
      <c r="O2395" s="9"/>
      <c r="P2395" s="9"/>
      <c r="Q2395" s="9"/>
      <c r="R2395" s="36"/>
      <c r="V2395" s="36"/>
    </row>
    <row r="2396" spans="1:22" x14ac:dyDescent="0.25">
      <c r="A2396" s="86"/>
      <c r="B2396" s="9"/>
      <c r="C2396" s="9"/>
      <c r="D2396" s="9"/>
      <c r="E2396" s="9"/>
      <c r="F2396" s="9"/>
      <c r="I2396" s="9"/>
      <c r="K2396" s="9"/>
      <c r="L2396" s="9"/>
      <c r="M2396" s="9"/>
      <c r="O2396" s="9"/>
      <c r="P2396" s="9"/>
      <c r="Q2396" s="9"/>
      <c r="R2396" s="36"/>
      <c r="V2396" s="36"/>
    </row>
    <row r="2397" spans="1:22" x14ac:dyDescent="0.25">
      <c r="A2397" s="86"/>
      <c r="B2397" s="9"/>
      <c r="C2397" s="9"/>
      <c r="D2397" s="9"/>
      <c r="E2397" s="9"/>
      <c r="F2397" s="9"/>
      <c r="I2397" s="9"/>
      <c r="K2397" s="9"/>
      <c r="L2397" s="9"/>
      <c r="M2397" s="9"/>
      <c r="O2397" s="9"/>
      <c r="P2397" s="9"/>
      <c r="Q2397" s="9"/>
      <c r="R2397" s="36"/>
      <c r="V2397" s="36"/>
    </row>
    <row r="2398" spans="1:22" x14ac:dyDescent="0.25">
      <c r="A2398" s="86"/>
      <c r="B2398" s="9"/>
      <c r="C2398" s="9"/>
      <c r="D2398" s="9"/>
      <c r="E2398" s="9"/>
      <c r="F2398" s="9"/>
      <c r="I2398" s="9"/>
      <c r="K2398" s="9"/>
      <c r="L2398" s="9"/>
      <c r="M2398" s="9"/>
      <c r="O2398" s="9"/>
      <c r="P2398" s="9"/>
      <c r="Q2398" s="9"/>
      <c r="R2398" s="36"/>
      <c r="V2398" s="36"/>
    </row>
    <row r="2399" spans="1:22" x14ac:dyDescent="0.25">
      <c r="A2399" s="86"/>
      <c r="B2399" s="9"/>
      <c r="C2399" s="9"/>
      <c r="D2399" s="9"/>
      <c r="E2399" s="9"/>
      <c r="F2399" s="9"/>
      <c r="I2399" s="9"/>
      <c r="K2399" s="9"/>
      <c r="L2399" s="9"/>
      <c r="M2399" s="9"/>
      <c r="O2399" s="9"/>
      <c r="P2399" s="9"/>
      <c r="Q2399" s="9"/>
      <c r="R2399" s="36"/>
      <c r="V2399" s="36"/>
    </row>
    <row r="2400" spans="1:22" x14ac:dyDescent="0.25">
      <c r="A2400" s="86"/>
      <c r="B2400" s="9"/>
      <c r="C2400" s="9"/>
      <c r="D2400" s="9"/>
      <c r="E2400" s="9"/>
      <c r="F2400" s="9"/>
      <c r="I2400" s="9"/>
      <c r="K2400" s="9"/>
      <c r="L2400" s="9"/>
      <c r="M2400" s="9"/>
      <c r="O2400" s="9"/>
      <c r="P2400" s="9"/>
      <c r="Q2400" s="9"/>
      <c r="R2400" s="36"/>
      <c r="V2400" s="36"/>
    </row>
    <row r="2401" spans="1:22" x14ac:dyDescent="0.25">
      <c r="A2401" s="86"/>
      <c r="B2401" s="9"/>
      <c r="C2401" s="9"/>
      <c r="D2401" s="9"/>
      <c r="E2401" s="9"/>
      <c r="F2401" s="9"/>
      <c r="I2401" s="9"/>
      <c r="K2401" s="9"/>
      <c r="L2401" s="9"/>
      <c r="M2401" s="9"/>
      <c r="O2401" s="9"/>
      <c r="P2401" s="9"/>
      <c r="Q2401" s="9"/>
      <c r="R2401" s="36"/>
      <c r="V2401" s="36"/>
    </row>
    <row r="2402" spans="1:22" x14ac:dyDescent="0.25">
      <c r="A2402" s="86"/>
      <c r="B2402" s="9"/>
      <c r="C2402" s="9"/>
      <c r="D2402" s="9"/>
      <c r="E2402" s="9"/>
      <c r="F2402" s="9"/>
      <c r="I2402" s="9"/>
      <c r="K2402" s="9"/>
      <c r="L2402" s="9"/>
      <c r="M2402" s="9"/>
      <c r="O2402" s="9"/>
      <c r="P2402" s="9"/>
      <c r="Q2402" s="9"/>
      <c r="R2402" s="36"/>
      <c r="V2402" s="36"/>
    </row>
    <row r="2403" spans="1:22" x14ac:dyDescent="0.25">
      <c r="A2403" s="86"/>
      <c r="B2403" s="9"/>
      <c r="C2403" s="9"/>
      <c r="D2403" s="9"/>
      <c r="E2403" s="9"/>
      <c r="F2403" s="9"/>
      <c r="I2403" s="9"/>
      <c r="K2403" s="9"/>
      <c r="L2403" s="9"/>
      <c r="M2403" s="9"/>
      <c r="O2403" s="9"/>
      <c r="P2403" s="9"/>
      <c r="Q2403" s="9"/>
      <c r="R2403" s="36"/>
      <c r="V2403" s="36"/>
    </row>
    <row r="2404" spans="1:22" x14ac:dyDescent="0.25">
      <c r="A2404" s="86"/>
      <c r="B2404" s="9"/>
      <c r="C2404" s="9"/>
      <c r="D2404" s="9"/>
      <c r="E2404" s="9"/>
      <c r="F2404" s="9"/>
      <c r="I2404" s="9"/>
      <c r="K2404" s="9"/>
      <c r="L2404" s="9"/>
      <c r="M2404" s="9"/>
      <c r="O2404" s="9"/>
      <c r="P2404" s="9"/>
      <c r="Q2404" s="9"/>
      <c r="R2404" s="36"/>
      <c r="V2404" s="36"/>
    </row>
    <row r="2405" spans="1:22" x14ac:dyDescent="0.25">
      <c r="A2405" s="86"/>
      <c r="B2405" s="9"/>
      <c r="C2405" s="9"/>
      <c r="D2405" s="9"/>
      <c r="E2405" s="9"/>
      <c r="F2405" s="9"/>
      <c r="I2405" s="9"/>
      <c r="K2405" s="9"/>
      <c r="L2405" s="9"/>
      <c r="M2405" s="9"/>
      <c r="O2405" s="9"/>
      <c r="P2405" s="9"/>
      <c r="Q2405" s="9"/>
      <c r="R2405" s="36"/>
      <c r="V2405" s="36"/>
    </row>
    <row r="2406" spans="1:22" x14ac:dyDescent="0.25">
      <c r="A2406" s="86"/>
      <c r="B2406" s="9"/>
      <c r="C2406" s="9"/>
      <c r="D2406" s="9"/>
      <c r="E2406" s="9"/>
      <c r="F2406" s="9"/>
      <c r="I2406" s="9"/>
      <c r="K2406" s="9"/>
      <c r="L2406" s="9"/>
      <c r="M2406" s="9"/>
      <c r="O2406" s="9"/>
      <c r="P2406" s="9"/>
      <c r="Q2406" s="9"/>
      <c r="R2406" s="36"/>
      <c r="V2406" s="36"/>
    </row>
    <row r="2407" spans="1:22" x14ac:dyDescent="0.25">
      <c r="A2407" s="86"/>
      <c r="B2407" s="9"/>
      <c r="C2407" s="9"/>
      <c r="D2407" s="9"/>
      <c r="E2407" s="9"/>
      <c r="F2407" s="9"/>
      <c r="I2407" s="9"/>
      <c r="K2407" s="9"/>
      <c r="L2407" s="9"/>
      <c r="M2407" s="9"/>
      <c r="O2407" s="9"/>
      <c r="P2407" s="9"/>
      <c r="Q2407" s="9"/>
      <c r="R2407" s="36"/>
      <c r="V2407" s="36"/>
    </row>
    <row r="2408" spans="1:22" x14ac:dyDescent="0.25">
      <c r="A2408" s="86"/>
      <c r="B2408" s="9"/>
      <c r="C2408" s="9"/>
      <c r="D2408" s="9"/>
      <c r="E2408" s="9"/>
      <c r="F2408" s="9"/>
      <c r="I2408" s="9"/>
      <c r="K2408" s="9"/>
      <c r="L2408" s="9"/>
      <c r="M2408" s="9"/>
      <c r="O2408" s="9"/>
      <c r="P2408" s="9"/>
      <c r="Q2408" s="9"/>
      <c r="R2408" s="36"/>
      <c r="V2408" s="36"/>
    </row>
    <row r="2409" spans="1:22" x14ac:dyDescent="0.25">
      <c r="A2409" s="86"/>
      <c r="B2409" s="9"/>
      <c r="C2409" s="9"/>
      <c r="D2409" s="9"/>
      <c r="E2409" s="9"/>
      <c r="F2409" s="9"/>
      <c r="I2409" s="9"/>
      <c r="K2409" s="9"/>
      <c r="L2409" s="9"/>
      <c r="M2409" s="9"/>
      <c r="O2409" s="9"/>
      <c r="P2409" s="9"/>
      <c r="Q2409" s="9"/>
      <c r="R2409" s="36"/>
      <c r="V2409" s="36"/>
    </row>
    <row r="2410" spans="1:22" x14ac:dyDescent="0.25">
      <c r="A2410" s="86"/>
      <c r="B2410" s="9"/>
      <c r="C2410" s="9"/>
      <c r="D2410" s="9"/>
      <c r="E2410" s="9"/>
      <c r="F2410" s="9"/>
      <c r="I2410" s="9"/>
      <c r="K2410" s="9"/>
      <c r="L2410" s="9"/>
      <c r="M2410" s="9"/>
      <c r="O2410" s="9"/>
      <c r="P2410" s="9"/>
      <c r="Q2410" s="9"/>
      <c r="R2410" s="36"/>
      <c r="V2410" s="36"/>
    </row>
    <row r="2411" spans="1:22" x14ac:dyDescent="0.25">
      <c r="A2411" s="86"/>
      <c r="B2411" s="9"/>
      <c r="C2411" s="9"/>
      <c r="D2411" s="9"/>
      <c r="E2411" s="9"/>
      <c r="F2411" s="9"/>
      <c r="I2411" s="9"/>
      <c r="K2411" s="9"/>
      <c r="L2411" s="9"/>
      <c r="M2411" s="9"/>
      <c r="O2411" s="9"/>
      <c r="P2411" s="9"/>
      <c r="Q2411" s="9"/>
      <c r="R2411" s="36"/>
      <c r="V2411" s="36"/>
    </row>
    <row r="2412" spans="1:22" x14ac:dyDescent="0.25">
      <c r="A2412" s="86"/>
      <c r="B2412" s="9"/>
      <c r="C2412" s="9"/>
      <c r="D2412" s="9"/>
      <c r="E2412" s="9"/>
      <c r="F2412" s="9"/>
      <c r="I2412" s="9"/>
      <c r="K2412" s="9"/>
      <c r="L2412" s="9"/>
      <c r="M2412" s="9"/>
      <c r="O2412" s="9"/>
      <c r="P2412" s="9"/>
      <c r="Q2412" s="9"/>
      <c r="R2412" s="36"/>
      <c r="V2412" s="36"/>
    </row>
    <row r="2413" spans="1:22" x14ac:dyDescent="0.25">
      <c r="A2413" s="86"/>
      <c r="B2413" s="9"/>
      <c r="C2413" s="9"/>
      <c r="D2413" s="9"/>
      <c r="E2413" s="9"/>
      <c r="F2413" s="9"/>
      <c r="I2413" s="9"/>
      <c r="K2413" s="9"/>
      <c r="L2413" s="9"/>
      <c r="M2413" s="9"/>
      <c r="O2413" s="9"/>
      <c r="P2413" s="9"/>
      <c r="Q2413" s="9"/>
      <c r="R2413" s="36"/>
      <c r="V2413" s="36"/>
    </row>
    <row r="2414" spans="1:22" x14ac:dyDescent="0.25">
      <c r="A2414" s="86"/>
      <c r="B2414" s="9"/>
      <c r="C2414" s="9"/>
      <c r="D2414" s="9"/>
      <c r="E2414" s="9"/>
      <c r="F2414" s="9"/>
      <c r="I2414" s="9"/>
      <c r="K2414" s="9"/>
      <c r="L2414" s="9"/>
      <c r="M2414" s="9"/>
      <c r="O2414" s="9"/>
      <c r="P2414" s="9"/>
      <c r="Q2414" s="9"/>
      <c r="R2414" s="36"/>
      <c r="V2414" s="36"/>
    </row>
    <row r="2415" spans="1:22" x14ac:dyDescent="0.25">
      <c r="A2415" s="86"/>
      <c r="B2415" s="9"/>
      <c r="C2415" s="9"/>
      <c r="D2415" s="9"/>
      <c r="E2415" s="9"/>
      <c r="F2415" s="9"/>
      <c r="I2415" s="9"/>
      <c r="K2415" s="9"/>
      <c r="L2415" s="9"/>
      <c r="M2415" s="9"/>
      <c r="O2415" s="9"/>
      <c r="P2415" s="9"/>
      <c r="Q2415" s="9"/>
      <c r="R2415" s="36"/>
      <c r="V2415" s="36"/>
    </row>
    <row r="2416" spans="1:22" x14ac:dyDescent="0.25">
      <c r="A2416" s="86"/>
      <c r="B2416" s="9"/>
      <c r="C2416" s="9"/>
      <c r="D2416" s="9"/>
      <c r="E2416" s="9"/>
      <c r="F2416" s="9"/>
      <c r="I2416" s="9"/>
      <c r="K2416" s="9"/>
      <c r="L2416" s="9"/>
      <c r="M2416" s="9"/>
      <c r="O2416" s="9"/>
      <c r="P2416" s="9"/>
      <c r="Q2416" s="9"/>
      <c r="R2416" s="36"/>
      <c r="V2416" s="36"/>
    </row>
    <row r="2417" spans="1:22" x14ac:dyDescent="0.25">
      <c r="A2417" s="86"/>
      <c r="B2417" s="9"/>
      <c r="C2417" s="9"/>
      <c r="D2417" s="9"/>
      <c r="E2417" s="9"/>
      <c r="F2417" s="9"/>
      <c r="I2417" s="9"/>
      <c r="K2417" s="9"/>
      <c r="L2417" s="9"/>
      <c r="M2417" s="9"/>
      <c r="O2417" s="9"/>
      <c r="P2417" s="9"/>
      <c r="Q2417" s="9"/>
      <c r="R2417" s="36"/>
      <c r="V2417" s="36"/>
    </row>
    <row r="2418" spans="1:22" x14ac:dyDescent="0.25">
      <c r="A2418" s="86"/>
      <c r="B2418" s="9"/>
      <c r="C2418" s="9"/>
      <c r="D2418" s="9"/>
      <c r="E2418" s="9"/>
      <c r="F2418" s="9"/>
      <c r="I2418" s="9"/>
      <c r="K2418" s="9"/>
      <c r="L2418" s="9"/>
      <c r="M2418" s="9"/>
      <c r="O2418" s="9"/>
      <c r="P2418" s="9"/>
      <c r="Q2418" s="9"/>
      <c r="R2418" s="36"/>
      <c r="V2418" s="36"/>
    </row>
    <row r="2419" spans="1:22" x14ac:dyDescent="0.25">
      <c r="A2419" s="86"/>
      <c r="B2419" s="9"/>
      <c r="C2419" s="9"/>
      <c r="D2419" s="9"/>
      <c r="E2419" s="9"/>
      <c r="F2419" s="9"/>
      <c r="I2419" s="9"/>
      <c r="K2419" s="9"/>
      <c r="L2419" s="9"/>
      <c r="M2419" s="9"/>
      <c r="O2419" s="9"/>
      <c r="P2419" s="9"/>
      <c r="Q2419" s="9"/>
      <c r="R2419" s="36"/>
      <c r="V2419" s="36"/>
    </row>
    <row r="2420" spans="1:22" x14ac:dyDescent="0.25">
      <c r="A2420" s="86"/>
      <c r="B2420" s="9"/>
      <c r="C2420" s="9"/>
      <c r="D2420" s="9"/>
      <c r="E2420" s="9"/>
      <c r="F2420" s="9"/>
      <c r="I2420" s="9"/>
      <c r="K2420" s="9"/>
      <c r="L2420" s="9"/>
      <c r="M2420" s="9"/>
      <c r="O2420" s="9"/>
      <c r="P2420" s="9"/>
      <c r="Q2420" s="9"/>
      <c r="R2420" s="36"/>
      <c r="V2420" s="36"/>
    </row>
    <row r="2421" spans="1:22" x14ac:dyDescent="0.25">
      <c r="A2421" s="86"/>
      <c r="B2421" s="9"/>
      <c r="C2421" s="9"/>
      <c r="D2421" s="9"/>
      <c r="E2421" s="9"/>
      <c r="F2421" s="9"/>
      <c r="I2421" s="9"/>
      <c r="K2421" s="9"/>
      <c r="L2421" s="9"/>
      <c r="M2421" s="9"/>
      <c r="O2421" s="9"/>
      <c r="P2421" s="9"/>
      <c r="Q2421" s="9"/>
      <c r="R2421" s="36"/>
      <c r="V2421" s="36"/>
    </row>
    <row r="2422" spans="1:22" x14ac:dyDescent="0.25">
      <c r="A2422" s="86"/>
      <c r="B2422" s="9"/>
      <c r="C2422" s="9"/>
      <c r="D2422" s="9"/>
      <c r="E2422" s="9"/>
      <c r="F2422" s="9"/>
      <c r="I2422" s="9"/>
      <c r="K2422" s="9"/>
      <c r="L2422" s="9"/>
      <c r="M2422" s="9"/>
      <c r="O2422" s="9"/>
      <c r="P2422" s="9"/>
      <c r="Q2422" s="9"/>
      <c r="R2422" s="36"/>
      <c r="V2422" s="36"/>
    </row>
    <row r="2423" spans="1:22" x14ac:dyDescent="0.25">
      <c r="A2423" s="86"/>
      <c r="B2423" s="9"/>
      <c r="C2423" s="9"/>
      <c r="D2423" s="9"/>
      <c r="E2423" s="9"/>
      <c r="F2423" s="9"/>
      <c r="I2423" s="9"/>
      <c r="K2423" s="9"/>
      <c r="L2423" s="9"/>
      <c r="M2423" s="9"/>
      <c r="O2423" s="9"/>
      <c r="P2423" s="9"/>
      <c r="Q2423" s="9"/>
      <c r="R2423" s="36"/>
      <c r="V2423" s="36"/>
    </row>
    <row r="2424" spans="1:22" x14ac:dyDescent="0.25">
      <c r="A2424" s="86"/>
      <c r="B2424" s="9"/>
      <c r="C2424" s="9"/>
      <c r="D2424" s="9"/>
      <c r="E2424" s="9"/>
      <c r="F2424" s="9"/>
      <c r="I2424" s="9"/>
      <c r="K2424" s="9"/>
      <c r="L2424" s="9"/>
      <c r="M2424" s="9"/>
      <c r="O2424" s="9"/>
      <c r="P2424" s="9"/>
      <c r="Q2424" s="9"/>
      <c r="R2424" s="36"/>
      <c r="V2424" s="36"/>
    </row>
    <row r="2425" spans="1:22" x14ac:dyDescent="0.25">
      <c r="A2425" s="86"/>
      <c r="B2425" s="9"/>
      <c r="C2425" s="9"/>
      <c r="D2425" s="9"/>
      <c r="E2425" s="9"/>
      <c r="F2425" s="9"/>
      <c r="I2425" s="9"/>
      <c r="K2425" s="9"/>
      <c r="L2425" s="9"/>
      <c r="M2425" s="9"/>
      <c r="O2425" s="9"/>
      <c r="P2425" s="9"/>
      <c r="Q2425" s="9"/>
      <c r="R2425" s="36"/>
      <c r="V2425" s="36"/>
    </row>
    <row r="2426" spans="1:22" x14ac:dyDescent="0.25">
      <c r="A2426" s="86"/>
      <c r="B2426" s="9"/>
      <c r="C2426" s="9"/>
      <c r="D2426" s="9"/>
      <c r="E2426" s="9"/>
      <c r="F2426" s="9"/>
      <c r="I2426" s="9"/>
      <c r="K2426" s="9"/>
      <c r="L2426" s="9"/>
      <c r="M2426" s="9"/>
      <c r="O2426" s="9"/>
      <c r="P2426" s="9"/>
      <c r="Q2426" s="9"/>
      <c r="R2426" s="36"/>
      <c r="V2426" s="36"/>
    </row>
    <row r="2427" spans="1:22" x14ac:dyDescent="0.25">
      <c r="A2427" s="86"/>
      <c r="B2427" s="9"/>
      <c r="C2427" s="9"/>
      <c r="D2427" s="9"/>
      <c r="E2427" s="9"/>
      <c r="F2427" s="9"/>
      <c r="I2427" s="9"/>
      <c r="K2427" s="9"/>
      <c r="L2427" s="9"/>
      <c r="M2427" s="9"/>
      <c r="O2427" s="9"/>
      <c r="P2427" s="9"/>
      <c r="Q2427" s="9"/>
      <c r="R2427" s="36"/>
      <c r="V2427" s="36"/>
    </row>
    <row r="2428" spans="1:22" x14ac:dyDescent="0.25">
      <c r="A2428" s="86"/>
      <c r="B2428" s="9"/>
      <c r="C2428" s="9"/>
      <c r="D2428" s="9"/>
      <c r="E2428" s="9"/>
      <c r="F2428" s="9"/>
      <c r="I2428" s="9"/>
      <c r="K2428" s="9"/>
      <c r="L2428" s="9"/>
      <c r="M2428" s="9"/>
      <c r="O2428" s="9"/>
      <c r="P2428" s="9"/>
      <c r="Q2428" s="9"/>
      <c r="R2428" s="36"/>
      <c r="V2428" s="36"/>
    </row>
    <row r="2429" spans="1:22" x14ac:dyDescent="0.25">
      <c r="A2429" s="86"/>
      <c r="B2429" s="9"/>
      <c r="C2429" s="9"/>
      <c r="D2429" s="9"/>
      <c r="E2429" s="9"/>
      <c r="F2429" s="9"/>
      <c r="I2429" s="9"/>
      <c r="K2429" s="9"/>
      <c r="L2429" s="9"/>
      <c r="M2429" s="9"/>
      <c r="O2429" s="9"/>
      <c r="P2429" s="9"/>
      <c r="Q2429" s="9"/>
      <c r="R2429" s="36"/>
      <c r="V2429" s="36"/>
    </row>
    <row r="2430" spans="1:22" x14ac:dyDescent="0.25">
      <c r="A2430" s="86"/>
      <c r="B2430" s="9"/>
      <c r="C2430" s="9"/>
      <c r="D2430" s="9"/>
      <c r="E2430" s="9"/>
      <c r="F2430" s="9"/>
      <c r="I2430" s="9"/>
      <c r="K2430" s="9"/>
      <c r="L2430" s="9"/>
      <c r="M2430" s="9"/>
      <c r="O2430" s="9"/>
      <c r="P2430" s="9"/>
      <c r="Q2430" s="9"/>
      <c r="R2430" s="36"/>
      <c r="V2430" s="36"/>
    </row>
    <row r="2431" spans="1:22" x14ac:dyDescent="0.25">
      <c r="A2431" s="86"/>
      <c r="B2431" s="9"/>
      <c r="C2431" s="9"/>
      <c r="D2431" s="9"/>
      <c r="E2431" s="9"/>
      <c r="F2431" s="9"/>
      <c r="I2431" s="9"/>
      <c r="K2431" s="9"/>
      <c r="L2431" s="9"/>
      <c r="M2431" s="9"/>
      <c r="O2431" s="9"/>
      <c r="P2431" s="9"/>
      <c r="Q2431" s="9"/>
      <c r="R2431" s="36"/>
      <c r="V2431" s="36"/>
    </row>
    <row r="2432" spans="1:22" x14ac:dyDescent="0.25">
      <c r="A2432" s="86"/>
      <c r="B2432" s="9"/>
      <c r="C2432" s="9"/>
      <c r="D2432" s="9"/>
      <c r="E2432" s="9"/>
      <c r="F2432" s="9"/>
      <c r="I2432" s="9"/>
      <c r="K2432" s="9"/>
      <c r="L2432" s="9"/>
      <c r="M2432" s="9"/>
      <c r="O2432" s="9"/>
      <c r="P2432" s="9"/>
      <c r="Q2432" s="9"/>
      <c r="R2432" s="36"/>
      <c r="V2432" s="36"/>
    </row>
    <row r="2433" spans="1:22" x14ac:dyDescent="0.25">
      <c r="A2433" s="86"/>
      <c r="B2433" s="9"/>
      <c r="C2433" s="9"/>
      <c r="D2433" s="9"/>
      <c r="E2433" s="9"/>
      <c r="F2433" s="9"/>
      <c r="I2433" s="9"/>
      <c r="K2433" s="9"/>
      <c r="L2433" s="9"/>
      <c r="M2433" s="9"/>
      <c r="O2433" s="9"/>
      <c r="P2433" s="9"/>
      <c r="Q2433" s="9"/>
      <c r="R2433" s="36"/>
      <c r="V2433" s="36"/>
    </row>
    <row r="2434" spans="1:22" x14ac:dyDescent="0.25">
      <c r="A2434" s="86"/>
      <c r="B2434" s="9"/>
      <c r="C2434" s="9"/>
      <c r="D2434" s="9"/>
      <c r="E2434" s="9"/>
      <c r="F2434" s="9"/>
      <c r="I2434" s="9"/>
      <c r="K2434" s="9"/>
      <c r="L2434" s="9"/>
      <c r="M2434" s="9"/>
      <c r="O2434" s="9"/>
      <c r="P2434" s="9"/>
      <c r="Q2434" s="9"/>
      <c r="R2434" s="36"/>
      <c r="V2434" s="36"/>
    </row>
    <row r="2435" spans="1:22" x14ac:dyDescent="0.25">
      <c r="A2435" s="86"/>
      <c r="B2435" s="9"/>
      <c r="C2435" s="9"/>
      <c r="D2435" s="9"/>
      <c r="E2435" s="9"/>
      <c r="F2435" s="9"/>
      <c r="I2435" s="9"/>
      <c r="K2435" s="9"/>
      <c r="L2435" s="9"/>
      <c r="M2435" s="9"/>
      <c r="O2435" s="9"/>
      <c r="P2435" s="9"/>
      <c r="Q2435" s="9"/>
      <c r="R2435" s="36"/>
      <c r="V2435" s="36"/>
    </row>
    <row r="2436" spans="1:22" x14ac:dyDescent="0.25">
      <c r="A2436" s="86"/>
      <c r="B2436" s="9"/>
      <c r="C2436" s="9"/>
      <c r="D2436" s="9"/>
      <c r="E2436" s="9"/>
      <c r="F2436" s="9"/>
      <c r="I2436" s="9"/>
      <c r="K2436" s="9"/>
      <c r="L2436" s="9"/>
      <c r="M2436" s="9"/>
      <c r="O2436" s="9"/>
      <c r="P2436" s="9"/>
      <c r="Q2436" s="9"/>
      <c r="R2436" s="36"/>
      <c r="V2436" s="36"/>
    </row>
    <row r="2437" spans="1:22" x14ac:dyDescent="0.25">
      <c r="A2437" s="86"/>
      <c r="B2437" s="9"/>
      <c r="C2437" s="9"/>
      <c r="D2437" s="9"/>
      <c r="E2437" s="9"/>
      <c r="F2437" s="9"/>
      <c r="I2437" s="9"/>
      <c r="K2437" s="9"/>
      <c r="L2437" s="9"/>
      <c r="M2437" s="9"/>
      <c r="O2437" s="9"/>
      <c r="P2437" s="9"/>
      <c r="Q2437" s="9"/>
      <c r="R2437" s="36"/>
      <c r="V2437" s="36"/>
    </row>
    <row r="2438" spans="1:22" x14ac:dyDescent="0.25">
      <c r="A2438" s="86"/>
      <c r="B2438" s="9"/>
      <c r="C2438" s="9"/>
      <c r="D2438" s="9"/>
      <c r="E2438" s="9"/>
      <c r="F2438" s="9"/>
      <c r="I2438" s="9"/>
      <c r="K2438" s="9"/>
      <c r="L2438" s="9"/>
      <c r="M2438" s="9"/>
      <c r="O2438" s="9"/>
      <c r="P2438" s="9"/>
      <c r="Q2438" s="9"/>
      <c r="R2438" s="36"/>
      <c r="V2438" s="36"/>
    </row>
    <row r="2439" spans="1:22" x14ac:dyDescent="0.25">
      <c r="A2439" s="86"/>
      <c r="B2439" s="9"/>
      <c r="C2439" s="9"/>
      <c r="D2439" s="9"/>
      <c r="E2439" s="9"/>
      <c r="F2439" s="9"/>
      <c r="I2439" s="9"/>
      <c r="K2439" s="9"/>
      <c r="L2439" s="9"/>
      <c r="M2439" s="9"/>
      <c r="O2439" s="9"/>
      <c r="P2439" s="9"/>
      <c r="Q2439" s="9"/>
      <c r="R2439" s="36"/>
      <c r="V2439" s="36"/>
    </row>
    <row r="2440" spans="1:22" x14ac:dyDescent="0.25">
      <c r="A2440" s="86"/>
      <c r="B2440" s="9"/>
      <c r="C2440" s="9"/>
      <c r="D2440" s="9"/>
      <c r="E2440" s="9"/>
      <c r="F2440" s="9"/>
      <c r="I2440" s="9"/>
      <c r="K2440" s="9"/>
      <c r="L2440" s="9"/>
      <c r="M2440" s="9"/>
      <c r="O2440" s="9"/>
      <c r="P2440" s="9"/>
      <c r="Q2440" s="9"/>
      <c r="R2440" s="36"/>
      <c r="V2440" s="36"/>
    </row>
    <row r="2441" spans="1:22" x14ac:dyDescent="0.25">
      <c r="A2441" s="86"/>
      <c r="B2441" s="9"/>
      <c r="C2441" s="9"/>
      <c r="D2441" s="9"/>
      <c r="E2441" s="9"/>
      <c r="F2441" s="9"/>
      <c r="I2441" s="9"/>
      <c r="K2441" s="9"/>
      <c r="L2441" s="9"/>
      <c r="M2441" s="9"/>
      <c r="O2441" s="9"/>
      <c r="P2441" s="9"/>
      <c r="Q2441" s="9"/>
      <c r="R2441" s="36"/>
      <c r="V2441" s="36"/>
    </row>
    <row r="2442" spans="1:22" x14ac:dyDescent="0.25">
      <c r="A2442" s="86"/>
      <c r="B2442" s="9"/>
      <c r="C2442" s="9"/>
      <c r="D2442" s="9"/>
      <c r="E2442" s="9"/>
      <c r="F2442" s="9"/>
      <c r="I2442" s="9"/>
      <c r="K2442" s="9"/>
      <c r="L2442" s="9"/>
      <c r="M2442" s="9"/>
      <c r="O2442" s="9"/>
      <c r="P2442" s="9"/>
      <c r="Q2442" s="9"/>
      <c r="R2442" s="36"/>
      <c r="V2442" s="36"/>
    </row>
    <row r="2443" spans="1:22" x14ac:dyDescent="0.25">
      <c r="A2443" s="86"/>
      <c r="B2443" s="9"/>
      <c r="C2443" s="9"/>
      <c r="D2443" s="9"/>
      <c r="E2443" s="9"/>
      <c r="F2443" s="9"/>
      <c r="I2443" s="9"/>
      <c r="K2443" s="9"/>
      <c r="L2443" s="9"/>
      <c r="M2443" s="9"/>
      <c r="O2443" s="9"/>
      <c r="P2443" s="9"/>
      <c r="Q2443" s="9"/>
      <c r="R2443" s="36"/>
      <c r="V2443" s="36"/>
    </row>
    <row r="2444" spans="1:22" x14ac:dyDescent="0.25">
      <c r="A2444" s="86"/>
      <c r="B2444" s="9"/>
      <c r="C2444" s="9"/>
      <c r="D2444" s="9"/>
      <c r="E2444" s="9"/>
      <c r="F2444" s="9"/>
      <c r="I2444" s="9"/>
      <c r="K2444" s="9"/>
      <c r="L2444" s="9"/>
      <c r="M2444" s="9"/>
      <c r="O2444" s="9"/>
      <c r="P2444" s="9"/>
      <c r="Q2444" s="9"/>
      <c r="R2444" s="36"/>
      <c r="V2444" s="36"/>
    </row>
    <row r="2445" spans="1:22" x14ac:dyDescent="0.25">
      <c r="A2445" s="86"/>
      <c r="B2445" s="9"/>
      <c r="C2445" s="9"/>
      <c r="D2445" s="9"/>
      <c r="E2445" s="9"/>
      <c r="F2445" s="9"/>
      <c r="I2445" s="9"/>
      <c r="K2445" s="9"/>
      <c r="L2445" s="9"/>
      <c r="M2445" s="9"/>
      <c r="O2445" s="9"/>
      <c r="P2445" s="9"/>
      <c r="Q2445" s="9"/>
      <c r="R2445" s="36"/>
      <c r="V2445" s="36"/>
    </row>
    <row r="2446" spans="1:22" x14ac:dyDescent="0.25">
      <c r="A2446" s="86"/>
      <c r="B2446" s="9"/>
      <c r="C2446" s="9"/>
      <c r="D2446" s="9"/>
      <c r="E2446" s="9"/>
      <c r="F2446" s="9"/>
      <c r="I2446" s="9"/>
      <c r="K2446" s="9"/>
      <c r="L2446" s="9"/>
      <c r="M2446" s="9"/>
      <c r="O2446" s="9"/>
      <c r="P2446" s="9"/>
      <c r="Q2446" s="9"/>
      <c r="R2446" s="36"/>
      <c r="V2446" s="36"/>
    </row>
    <row r="2447" spans="1:22" x14ac:dyDescent="0.25">
      <c r="A2447" s="86"/>
      <c r="B2447" s="9"/>
      <c r="C2447" s="9"/>
      <c r="D2447" s="9"/>
      <c r="E2447" s="9"/>
      <c r="F2447" s="9"/>
      <c r="I2447" s="9"/>
      <c r="K2447" s="9"/>
      <c r="L2447" s="9"/>
      <c r="M2447" s="9"/>
      <c r="O2447" s="9"/>
      <c r="P2447" s="9"/>
      <c r="Q2447" s="9"/>
      <c r="R2447" s="36"/>
      <c r="V2447" s="36"/>
    </row>
    <row r="2448" spans="1:22" x14ac:dyDescent="0.25">
      <c r="A2448" s="86"/>
      <c r="B2448" s="9"/>
      <c r="C2448" s="9"/>
      <c r="D2448" s="9"/>
      <c r="E2448" s="9"/>
      <c r="F2448" s="9"/>
      <c r="I2448" s="9"/>
      <c r="K2448" s="9"/>
      <c r="L2448" s="9"/>
      <c r="M2448" s="9"/>
      <c r="O2448" s="9"/>
      <c r="P2448" s="9"/>
      <c r="Q2448" s="9"/>
      <c r="R2448" s="36"/>
      <c r="V2448" s="36"/>
    </row>
    <row r="2449" spans="1:22" x14ac:dyDescent="0.25">
      <c r="A2449" s="86"/>
      <c r="B2449" s="9"/>
      <c r="C2449" s="9"/>
      <c r="D2449" s="9"/>
      <c r="E2449" s="9"/>
      <c r="F2449" s="9"/>
      <c r="I2449" s="9"/>
      <c r="K2449" s="9"/>
      <c r="L2449" s="9"/>
      <c r="M2449" s="9"/>
      <c r="O2449" s="9"/>
      <c r="P2449" s="9"/>
      <c r="Q2449" s="9"/>
      <c r="R2449" s="36"/>
      <c r="V2449" s="36"/>
    </row>
    <row r="2450" spans="1:22" x14ac:dyDescent="0.25">
      <c r="A2450" s="86"/>
      <c r="B2450" s="9"/>
      <c r="C2450" s="9"/>
      <c r="D2450" s="9"/>
      <c r="E2450" s="9"/>
      <c r="F2450" s="9"/>
      <c r="I2450" s="9"/>
      <c r="K2450" s="9"/>
      <c r="L2450" s="9"/>
      <c r="M2450" s="9"/>
      <c r="O2450" s="9"/>
      <c r="P2450" s="9"/>
      <c r="Q2450" s="9"/>
      <c r="R2450" s="36"/>
      <c r="V2450" s="36"/>
    </row>
    <row r="2451" spans="1:22" x14ac:dyDescent="0.25">
      <c r="A2451" s="86"/>
      <c r="B2451" s="9"/>
      <c r="C2451" s="9"/>
      <c r="D2451" s="9"/>
      <c r="E2451" s="9"/>
      <c r="F2451" s="9"/>
      <c r="I2451" s="9"/>
      <c r="K2451" s="9"/>
      <c r="L2451" s="9"/>
      <c r="M2451" s="9"/>
      <c r="O2451" s="9"/>
      <c r="P2451" s="9"/>
      <c r="Q2451" s="9"/>
      <c r="R2451" s="36"/>
      <c r="V2451" s="36"/>
    </row>
    <row r="2452" spans="1:22" x14ac:dyDescent="0.25">
      <c r="A2452" s="86"/>
      <c r="B2452" s="9"/>
      <c r="C2452" s="9"/>
      <c r="D2452" s="9"/>
      <c r="E2452" s="9"/>
      <c r="F2452" s="9"/>
      <c r="I2452" s="9"/>
      <c r="K2452" s="9"/>
      <c r="L2452" s="9"/>
      <c r="M2452" s="9"/>
      <c r="O2452" s="9"/>
      <c r="P2452" s="9"/>
      <c r="Q2452" s="9"/>
      <c r="R2452" s="36"/>
      <c r="V2452" s="36"/>
    </row>
    <row r="2453" spans="1:22" x14ac:dyDescent="0.25">
      <c r="A2453" s="86"/>
      <c r="B2453" s="9"/>
      <c r="C2453" s="9"/>
      <c r="D2453" s="9"/>
      <c r="E2453" s="9"/>
      <c r="F2453" s="9"/>
      <c r="I2453" s="9"/>
      <c r="K2453" s="9"/>
      <c r="L2453" s="9"/>
      <c r="M2453" s="9"/>
      <c r="O2453" s="9"/>
      <c r="P2453" s="9"/>
      <c r="Q2453" s="9"/>
      <c r="R2453" s="36"/>
      <c r="V2453" s="36"/>
    </row>
    <row r="2454" spans="1:22" x14ac:dyDescent="0.25">
      <c r="A2454" s="86"/>
      <c r="B2454" s="9"/>
      <c r="C2454" s="9"/>
      <c r="D2454" s="9"/>
      <c r="E2454" s="9"/>
      <c r="F2454" s="9"/>
      <c r="I2454" s="9"/>
      <c r="K2454" s="9"/>
      <c r="L2454" s="9"/>
      <c r="M2454" s="9"/>
      <c r="O2454" s="9"/>
      <c r="P2454" s="9"/>
      <c r="Q2454" s="9"/>
      <c r="R2454" s="36"/>
      <c r="V2454" s="36"/>
    </row>
    <row r="2455" spans="1:22" x14ac:dyDescent="0.25">
      <c r="A2455" s="86"/>
      <c r="B2455" s="9"/>
      <c r="C2455" s="9"/>
      <c r="D2455" s="9"/>
      <c r="E2455" s="9"/>
      <c r="F2455" s="9"/>
      <c r="I2455" s="9"/>
      <c r="K2455" s="9"/>
      <c r="L2455" s="9"/>
      <c r="M2455" s="9"/>
      <c r="O2455" s="9"/>
      <c r="P2455" s="9"/>
      <c r="Q2455" s="9"/>
      <c r="R2455" s="36"/>
      <c r="V2455" s="36"/>
    </row>
    <row r="2456" spans="1:22" x14ac:dyDescent="0.25">
      <c r="A2456" s="86"/>
      <c r="B2456" s="9"/>
      <c r="C2456" s="9"/>
      <c r="D2456" s="9"/>
      <c r="E2456" s="9"/>
      <c r="F2456" s="9"/>
      <c r="I2456" s="9"/>
      <c r="K2456" s="9"/>
      <c r="L2456" s="9"/>
      <c r="M2456" s="9"/>
      <c r="O2456" s="9"/>
      <c r="P2456" s="9"/>
      <c r="Q2456" s="9"/>
      <c r="R2456" s="36"/>
      <c r="V2456" s="36"/>
    </row>
    <row r="2457" spans="1:22" x14ac:dyDescent="0.25">
      <c r="A2457" s="86"/>
      <c r="B2457" s="9"/>
      <c r="C2457" s="9"/>
      <c r="D2457" s="9"/>
      <c r="E2457" s="9"/>
      <c r="F2457" s="9"/>
      <c r="I2457" s="9"/>
      <c r="K2457" s="9"/>
      <c r="L2457" s="9"/>
      <c r="M2457" s="9"/>
      <c r="O2457" s="9"/>
      <c r="P2457" s="9"/>
      <c r="Q2457" s="9"/>
      <c r="R2457" s="36"/>
      <c r="V2457" s="36"/>
    </row>
    <row r="2458" spans="1:22" x14ac:dyDescent="0.25">
      <c r="A2458" s="86"/>
      <c r="B2458" s="9"/>
      <c r="C2458" s="9"/>
      <c r="D2458" s="9"/>
      <c r="E2458" s="9"/>
      <c r="F2458" s="9"/>
      <c r="I2458" s="9"/>
      <c r="K2458" s="9"/>
      <c r="L2458" s="9"/>
      <c r="M2458" s="9"/>
      <c r="O2458" s="9"/>
      <c r="P2458" s="9"/>
      <c r="Q2458" s="9"/>
      <c r="R2458" s="36"/>
      <c r="V2458" s="36"/>
    </row>
    <row r="2459" spans="1:22" x14ac:dyDescent="0.25">
      <c r="A2459" s="86"/>
      <c r="B2459" s="9"/>
      <c r="C2459" s="9"/>
      <c r="D2459" s="9"/>
      <c r="E2459" s="9"/>
      <c r="F2459" s="9"/>
      <c r="I2459" s="9"/>
      <c r="K2459" s="9"/>
      <c r="L2459" s="9"/>
      <c r="M2459" s="9"/>
      <c r="O2459" s="9"/>
      <c r="P2459" s="9"/>
      <c r="Q2459" s="9"/>
      <c r="R2459" s="36"/>
      <c r="V2459" s="36"/>
    </row>
    <row r="2460" spans="1:22" x14ac:dyDescent="0.25">
      <c r="A2460" s="86"/>
      <c r="B2460" s="9"/>
      <c r="C2460" s="9"/>
      <c r="D2460" s="9"/>
      <c r="E2460" s="9"/>
      <c r="F2460" s="9"/>
      <c r="I2460" s="9"/>
      <c r="K2460" s="9"/>
      <c r="L2460" s="9"/>
      <c r="M2460" s="9"/>
      <c r="O2460" s="9"/>
      <c r="P2460" s="9"/>
      <c r="Q2460" s="9"/>
      <c r="R2460" s="36"/>
      <c r="V2460" s="36"/>
    </row>
    <row r="2461" spans="1:22" x14ac:dyDescent="0.25">
      <c r="A2461" s="86"/>
      <c r="B2461" s="9"/>
      <c r="C2461" s="9"/>
      <c r="D2461" s="9"/>
      <c r="E2461" s="9"/>
      <c r="F2461" s="9"/>
      <c r="I2461" s="9"/>
      <c r="K2461" s="9"/>
      <c r="L2461" s="9"/>
      <c r="M2461" s="9"/>
      <c r="O2461" s="9"/>
      <c r="P2461" s="9"/>
      <c r="Q2461" s="9"/>
      <c r="R2461" s="36"/>
      <c r="V2461" s="36"/>
    </row>
    <row r="2462" spans="1:22" x14ac:dyDescent="0.25">
      <c r="A2462" s="86"/>
      <c r="B2462" s="9"/>
      <c r="C2462" s="9"/>
      <c r="D2462" s="9"/>
      <c r="E2462" s="9"/>
      <c r="F2462" s="9"/>
      <c r="I2462" s="9"/>
      <c r="K2462" s="9"/>
      <c r="L2462" s="9"/>
      <c r="M2462" s="9"/>
      <c r="O2462" s="9"/>
      <c r="P2462" s="9"/>
      <c r="Q2462" s="9"/>
      <c r="R2462" s="36"/>
      <c r="V2462" s="36"/>
    </row>
    <row r="2463" spans="1:22" x14ac:dyDescent="0.25">
      <c r="A2463" s="86"/>
      <c r="B2463" s="9"/>
      <c r="C2463" s="9"/>
      <c r="D2463" s="9"/>
      <c r="E2463" s="9"/>
      <c r="F2463" s="9"/>
      <c r="I2463" s="9"/>
      <c r="K2463" s="9"/>
      <c r="L2463" s="9"/>
      <c r="M2463" s="9"/>
      <c r="O2463" s="9"/>
      <c r="P2463" s="9"/>
      <c r="Q2463" s="9"/>
      <c r="R2463" s="36"/>
      <c r="V2463" s="36"/>
    </row>
    <row r="2464" spans="1:22" x14ac:dyDescent="0.25">
      <c r="A2464" s="86"/>
      <c r="B2464" s="9"/>
      <c r="C2464" s="9"/>
      <c r="D2464" s="9"/>
      <c r="E2464" s="9"/>
      <c r="F2464" s="9"/>
      <c r="I2464" s="9"/>
      <c r="K2464" s="9"/>
      <c r="L2464" s="9"/>
      <c r="M2464" s="9"/>
      <c r="O2464" s="9"/>
      <c r="P2464" s="9"/>
      <c r="Q2464" s="9"/>
      <c r="R2464" s="36"/>
      <c r="V2464" s="36"/>
    </row>
    <row r="2465" spans="1:22" x14ac:dyDescent="0.25">
      <c r="A2465" s="86"/>
      <c r="B2465" s="9"/>
      <c r="C2465" s="9"/>
      <c r="D2465" s="9"/>
      <c r="E2465" s="9"/>
      <c r="F2465" s="9"/>
      <c r="I2465" s="9"/>
      <c r="K2465" s="9"/>
      <c r="L2465" s="9"/>
      <c r="M2465" s="9"/>
      <c r="O2465" s="9"/>
      <c r="P2465" s="9"/>
      <c r="Q2465" s="9"/>
      <c r="R2465" s="36"/>
      <c r="V2465" s="36"/>
    </row>
    <row r="2466" spans="1:22" x14ac:dyDescent="0.25">
      <c r="A2466" s="86"/>
      <c r="B2466" s="9"/>
      <c r="C2466" s="9"/>
      <c r="D2466" s="9"/>
      <c r="E2466" s="9"/>
      <c r="F2466" s="9"/>
      <c r="I2466" s="9"/>
      <c r="K2466" s="9"/>
      <c r="L2466" s="9"/>
      <c r="M2466" s="9"/>
      <c r="O2466" s="9"/>
      <c r="P2466" s="9"/>
      <c r="Q2466" s="9"/>
      <c r="R2466" s="36"/>
      <c r="V2466" s="36"/>
    </row>
    <row r="2467" spans="1:22" x14ac:dyDescent="0.25">
      <c r="A2467" s="86"/>
      <c r="B2467" s="9"/>
      <c r="C2467" s="9"/>
      <c r="D2467" s="9"/>
      <c r="E2467" s="9"/>
      <c r="F2467" s="9"/>
      <c r="I2467" s="9"/>
      <c r="K2467" s="9"/>
      <c r="L2467" s="9"/>
      <c r="M2467" s="9"/>
      <c r="O2467" s="9"/>
      <c r="P2467" s="9"/>
      <c r="Q2467" s="9"/>
      <c r="R2467" s="36"/>
      <c r="V2467" s="36"/>
    </row>
    <row r="2468" spans="1:22" x14ac:dyDescent="0.25">
      <c r="A2468" s="86"/>
      <c r="B2468" s="9"/>
      <c r="C2468" s="9"/>
      <c r="D2468" s="9"/>
      <c r="E2468" s="9"/>
      <c r="F2468" s="9"/>
      <c r="I2468" s="9"/>
      <c r="K2468" s="9"/>
      <c r="L2468" s="9"/>
      <c r="M2468" s="9"/>
      <c r="O2468" s="9"/>
      <c r="P2468" s="9"/>
      <c r="Q2468" s="9"/>
      <c r="R2468" s="36"/>
      <c r="V2468" s="36"/>
    </row>
    <row r="2469" spans="1:22" x14ac:dyDescent="0.25">
      <c r="A2469" s="86"/>
      <c r="B2469" s="9"/>
      <c r="C2469" s="9"/>
      <c r="D2469" s="9"/>
      <c r="E2469" s="9"/>
      <c r="F2469" s="9"/>
      <c r="I2469" s="9"/>
      <c r="K2469" s="9"/>
      <c r="L2469" s="9"/>
      <c r="M2469" s="9"/>
      <c r="O2469" s="9"/>
      <c r="P2469" s="9"/>
      <c r="Q2469" s="9"/>
      <c r="R2469" s="36"/>
      <c r="V2469" s="36"/>
    </row>
    <row r="2470" spans="1:22" x14ac:dyDescent="0.25">
      <c r="A2470" s="86"/>
      <c r="B2470" s="9"/>
      <c r="C2470" s="9"/>
      <c r="D2470" s="9"/>
      <c r="E2470" s="9"/>
      <c r="F2470" s="9"/>
      <c r="I2470" s="9"/>
      <c r="K2470" s="9"/>
      <c r="L2470" s="9"/>
      <c r="M2470" s="9"/>
      <c r="O2470" s="9"/>
      <c r="P2470" s="9"/>
      <c r="Q2470" s="9"/>
      <c r="R2470" s="36"/>
      <c r="V2470" s="36"/>
    </row>
    <row r="2471" spans="1:22" x14ac:dyDescent="0.25">
      <c r="A2471" s="86"/>
      <c r="B2471" s="9"/>
      <c r="C2471" s="9"/>
      <c r="D2471" s="9"/>
      <c r="E2471" s="9"/>
      <c r="F2471" s="9"/>
      <c r="I2471" s="9"/>
      <c r="K2471" s="9"/>
      <c r="L2471" s="9"/>
      <c r="M2471" s="9"/>
      <c r="O2471" s="9"/>
      <c r="P2471" s="9"/>
      <c r="Q2471" s="9"/>
      <c r="R2471" s="36"/>
      <c r="V2471" s="36"/>
    </row>
    <row r="2472" spans="1:22" x14ac:dyDescent="0.25">
      <c r="A2472" s="86"/>
      <c r="B2472" s="9"/>
      <c r="C2472" s="9"/>
      <c r="D2472" s="9"/>
      <c r="E2472" s="9"/>
      <c r="F2472" s="9"/>
      <c r="I2472" s="9"/>
      <c r="K2472" s="9"/>
      <c r="L2472" s="9"/>
      <c r="M2472" s="9"/>
      <c r="O2472" s="9"/>
      <c r="P2472" s="9"/>
      <c r="Q2472" s="9"/>
      <c r="R2472" s="36"/>
      <c r="V2472" s="36"/>
    </row>
    <row r="2473" spans="1:22" x14ac:dyDescent="0.25">
      <c r="A2473" s="86"/>
      <c r="B2473" s="9"/>
      <c r="C2473" s="9"/>
      <c r="D2473" s="9"/>
      <c r="E2473" s="9"/>
      <c r="F2473" s="9"/>
      <c r="I2473" s="9"/>
      <c r="K2473" s="9"/>
      <c r="L2473" s="9"/>
      <c r="M2473" s="9"/>
      <c r="O2473" s="9"/>
      <c r="P2473" s="9"/>
      <c r="Q2473" s="9"/>
      <c r="R2473" s="36"/>
      <c r="V2473" s="36"/>
    </row>
    <row r="2474" spans="1:22" x14ac:dyDescent="0.25">
      <c r="A2474" s="86"/>
      <c r="B2474" s="9"/>
      <c r="C2474" s="9"/>
      <c r="D2474" s="9"/>
      <c r="E2474" s="9"/>
      <c r="F2474" s="9"/>
      <c r="I2474" s="9"/>
      <c r="K2474" s="9"/>
      <c r="L2474" s="9"/>
      <c r="M2474" s="9"/>
      <c r="O2474" s="9"/>
      <c r="P2474" s="9"/>
      <c r="Q2474" s="9"/>
      <c r="R2474" s="36"/>
      <c r="V2474" s="36"/>
    </row>
    <row r="2475" spans="1:22" x14ac:dyDescent="0.25">
      <c r="A2475" s="86"/>
      <c r="B2475" s="9"/>
      <c r="C2475" s="9"/>
      <c r="D2475" s="9"/>
      <c r="E2475" s="9"/>
      <c r="F2475" s="9"/>
      <c r="I2475" s="9"/>
      <c r="K2475" s="9"/>
      <c r="L2475" s="9"/>
      <c r="M2475" s="9"/>
      <c r="O2475" s="9"/>
      <c r="P2475" s="9"/>
      <c r="Q2475" s="9"/>
      <c r="R2475" s="36"/>
      <c r="V2475" s="36"/>
    </row>
    <row r="2476" spans="1:22" x14ac:dyDescent="0.25">
      <c r="A2476" s="86"/>
      <c r="B2476" s="9"/>
      <c r="C2476" s="9"/>
      <c r="D2476" s="9"/>
      <c r="E2476" s="9"/>
      <c r="F2476" s="9"/>
      <c r="I2476" s="9"/>
      <c r="K2476" s="9"/>
      <c r="L2476" s="9"/>
      <c r="M2476" s="9"/>
      <c r="O2476" s="9"/>
      <c r="P2476" s="9"/>
      <c r="Q2476" s="9"/>
      <c r="R2476" s="36"/>
      <c r="V2476" s="36"/>
    </row>
    <row r="2477" spans="1:22" x14ac:dyDescent="0.25">
      <c r="A2477" s="86"/>
      <c r="B2477" s="9"/>
      <c r="C2477" s="9"/>
      <c r="D2477" s="9"/>
      <c r="E2477" s="9"/>
      <c r="F2477" s="9"/>
      <c r="I2477" s="9"/>
      <c r="K2477" s="9"/>
      <c r="L2477" s="9"/>
      <c r="M2477" s="9"/>
      <c r="O2477" s="9"/>
      <c r="P2477" s="9"/>
      <c r="Q2477" s="9"/>
      <c r="R2477" s="36"/>
      <c r="V2477" s="36"/>
    </row>
    <row r="2478" spans="1:22" x14ac:dyDescent="0.25">
      <c r="A2478" s="86"/>
      <c r="B2478" s="9"/>
      <c r="C2478" s="9"/>
      <c r="D2478" s="9"/>
      <c r="E2478" s="9"/>
      <c r="F2478" s="9"/>
      <c r="I2478" s="9"/>
      <c r="K2478" s="9"/>
      <c r="L2478" s="9"/>
      <c r="M2478" s="9"/>
      <c r="O2478" s="9"/>
      <c r="P2478" s="9"/>
      <c r="Q2478" s="9"/>
      <c r="R2478" s="36"/>
      <c r="V2478" s="36"/>
    </row>
    <row r="2479" spans="1:22" x14ac:dyDescent="0.25">
      <c r="A2479" s="86"/>
      <c r="B2479" s="9"/>
      <c r="C2479" s="9"/>
      <c r="D2479" s="9"/>
      <c r="E2479" s="9"/>
      <c r="F2479" s="9"/>
      <c r="I2479" s="9"/>
      <c r="K2479" s="9"/>
      <c r="L2479" s="9"/>
      <c r="M2479" s="9"/>
      <c r="O2479" s="9"/>
      <c r="P2479" s="9"/>
      <c r="Q2479" s="9"/>
      <c r="R2479" s="36"/>
      <c r="V2479" s="36"/>
    </row>
    <row r="2480" spans="1:22" x14ac:dyDescent="0.25">
      <c r="A2480" s="86"/>
      <c r="B2480" s="9"/>
      <c r="C2480" s="9"/>
      <c r="D2480" s="9"/>
      <c r="E2480" s="9"/>
      <c r="F2480" s="9"/>
      <c r="I2480" s="9"/>
      <c r="K2480" s="9"/>
      <c r="L2480" s="9"/>
      <c r="M2480" s="9"/>
      <c r="O2480" s="9"/>
      <c r="P2480" s="9"/>
      <c r="Q2480" s="9"/>
      <c r="R2480" s="36"/>
      <c r="V2480" s="36"/>
    </row>
    <row r="2481" spans="1:22" x14ac:dyDescent="0.25">
      <c r="A2481" s="86"/>
      <c r="B2481" s="9"/>
      <c r="C2481" s="9"/>
      <c r="D2481" s="9"/>
      <c r="E2481" s="9"/>
      <c r="F2481" s="9"/>
      <c r="I2481" s="9"/>
      <c r="K2481" s="9"/>
      <c r="L2481" s="9"/>
      <c r="M2481" s="9"/>
      <c r="O2481" s="9"/>
      <c r="P2481" s="9"/>
      <c r="Q2481" s="9"/>
      <c r="R2481" s="36"/>
      <c r="V2481" s="36"/>
    </row>
    <row r="2482" spans="1:22" x14ac:dyDescent="0.25">
      <c r="A2482" s="86"/>
      <c r="B2482" s="9"/>
      <c r="C2482" s="9"/>
      <c r="D2482" s="9"/>
      <c r="E2482" s="9"/>
      <c r="F2482" s="9"/>
      <c r="I2482" s="9"/>
      <c r="K2482" s="9"/>
      <c r="L2482" s="9"/>
      <c r="M2482" s="9"/>
      <c r="O2482" s="9"/>
      <c r="P2482" s="9"/>
      <c r="Q2482" s="9"/>
      <c r="R2482" s="36"/>
      <c r="V2482" s="36"/>
    </row>
    <row r="2483" spans="1:22" x14ac:dyDescent="0.25">
      <c r="A2483" s="86"/>
      <c r="B2483" s="9"/>
      <c r="C2483" s="9"/>
      <c r="D2483" s="9"/>
      <c r="E2483" s="9"/>
      <c r="F2483" s="9"/>
      <c r="I2483" s="9"/>
      <c r="K2483" s="9"/>
      <c r="L2483" s="9"/>
      <c r="M2483" s="9"/>
      <c r="O2483" s="9"/>
      <c r="P2483" s="9"/>
      <c r="Q2483" s="9"/>
      <c r="R2483" s="36"/>
      <c r="V2483" s="36"/>
    </row>
    <row r="2484" spans="1:22" x14ac:dyDescent="0.25">
      <c r="A2484" s="86"/>
      <c r="B2484" s="9"/>
      <c r="C2484" s="9"/>
      <c r="D2484" s="9"/>
      <c r="E2484" s="9"/>
      <c r="F2484" s="9"/>
      <c r="I2484" s="9"/>
      <c r="K2484" s="9"/>
      <c r="L2484" s="9"/>
      <c r="M2484" s="9"/>
      <c r="O2484" s="9"/>
      <c r="P2484" s="9"/>
      <c r="Q2484" s="9"/>
      <c r="R2484" s="36"/>
      <c r="V2484" s="36"/>
    </row>
    <row r="2485" spans="1:22" x14ac:dyDescent="0.25">
      <c r="A2485" s="86"/>
      <c r="B2485" s="9"/>
      <c r="C2485" s="9"/>
      <c r="D2485" s="9"/>
      <c r="E2485" s="9"/>
      <c r="F2485" s="9"/>
      <c r="I2485" s="9"/>
      <c r="K2485" s="9"/>
      <c r="L2485" s="9"/>
      <c r="M2485" s="9"/>
      <c r="O2485" s="9"/>
      <c r="P2485" s="9"/>
      <c r="Q2485" s="9"/>
      <c r="R2485" s="36"/>
      <c r="V2485" s="36"/>
    </row>
    <row r="2486" spans="1:22" x14ac:dyDescent="0.25">
      <c r="A2486" s="86"/>
      <c r="B2486" s="9"/>
      <c r="C2486" s="9"/>
      <c r="D2486" s="9"/>
      <c r="E2486" s="9"/>
      <c r="F2486" s="9"/>
      <c r="I2486" s="9"/>
      <c r="K2486" s="9"/>
      <c r="L2486" s="9"/>
      <c r="M2486" s="9"/>
      <c r="O2486" s="9"/>
      <c r="P2486" s="9"/>
      <c r="Q2486" s="9"/>
      <c r="R2486" s="36"/>
      <c r="V2486" s="36"/>
    </row>
    <row r="2487" spans="1:22" x14ac:dyDescent="0.25">
      <c r="A2487" s="86"/>
      <c r="B2487" s="9"/>
      <c r="C2487" s="9"/>
      <c r="D2487" s="9"/>
      <c r="E2487" s="9"/>
      <c r="F2487" s="9"/>
      <c r="I2487" s="9"/>
      <c r="K2487" s="9"/>
      <c r="L2487" s="9"/>
      <c r="M2487" s="9"/>
      <c r="O2487" s="9"/>
      <c r="P2487" s="9"/>
      <c r="Q2487" s="9"/>
      <c r="R2487" s="36"/>
      <c r="V2487" s="36"/>
    </row>
    <row r="2488" spans="1:22" x14ac:dyDescent="0.25">
      <c r="A2488" s="86"/>
      <c r="B2488" s="9"/>
      <c r="C2488" s="9"/>
      <c r="D2488" s="9"/>
      <c r="E2488" s="9"/>
      <c r="F2488" s="9"/>
      <c r="I2488" s="9"/>
      <c r="K2488" s="9"/>
      <c r="L2488" s="9"/>
      <c r="M2488" s="9"/>
      <c r="O2488" s="9"/>
      <c r="P2488" s="9"/>
      <c r="Q2488" s="9"/>
      <c r="R2488" s="36"/>
      <c r="V2488" s="36"/>
    </row>
    <row r="2489" spans="1:22" x14ac:dyDescent="0.25">
      <c r="A2489" s="86"/>
      <c r="B2489" s="9"/>
      <c r="C2489" s="9"/>
      <c r="D2489" s="9"/>
      <c r="E2489" s="9"/>
      <c r="F2489" s="9"/>
      <c r="I2489" s="9"/>
      <c r="K2489" s="9"/>
      <c r="L2489" s="9"/>
      <c r="M2489" s="9"/>
      <c r="O2489" s="9"/>
      <c r="P2489" s="9"/>
      <c r="Q2489" s="9"/>
      <c r="R2489" s="36"/>
      <c r="V2489" s="36"/>
    </row>
    <row r="2490" spans="1:22" x14ac:dyDescent="0.25">
      <c r="A2490" s="86"/>
      <c r="B2490" s="9"/>
      <c r="C2490" s="9"/>
      <c r="D2490" s="9"/>
      <c r="E2490" s="9"/>
      <c r="F2490" s="9"/>
      <c r="I2490" s="9"/>
      <c r="K2490" s="9"/>
      <c r="L2490" s="9"/>
      <c r="M2490" s="9"/>
      <c r="O2490" s="9"/>
      <c r="P2490" s="9"/>
      <c r="Q2490" s="9"/>
      <c r="R2490" s="36"/>
      <c r="V2490" s="36"/>
    </row>
    <row r="2491" spans="1:22" x14ac:dyDescent="0.25">
      <c r="A2491" s="86"/>
      <c r="B2491" s="9"/>
      <c r="C2491" s="9"/>
      <c r="D2491" s="9"/>
      <c r="E2491" s="9"/>
      <c r="F2491" s="9"/>
      <c r="I2491" s="9"/>
      <c r="K2491" s="9"/>
      <c r="L2491" s="9"/>
      <c r="M2491" s="9"/>
      <c r="O2491" s="9"/>
      <c r="P2491" s="9"/>
      <c r="Q2491" s="9"/>
      <c r="R2491" s="36"/>
      <c r="V2491" s="36"/>
    </row>
    <row r="2492" spans="1:22" x14ac:dyDescent="0.25">
      <c r="A2492" s="86"/>
      <c r="B2492" s="9"/>
      <c r="C2492" s="9"/>
      <c r="D2492" s="9"/>
      <c r="E2492" s="9"/>
      <c r="F2492" s="9"/>
      <c r="I2492" s="9"/>
      <c r="K2492" s="9"/>
      <c r="L2492" s="9"/>
      <c r="M2492" s="9"/>
      <c r="O2492" s="9"/>
      <c r="P2492" s="9"/>
      <c r="Q2492" s="9"/>
      <c r="R2492" s="36"/>
      <c r="V2492" s="36"/>
    </row>
    <row r="2493" spans="1:22" x14ac:dyDescent="0.25">
      <c r="A2493" s="86"/>
      <c r="B2493" s="9"/>
      <c r="C2493" s="9"/>
      <c r="D2493" s="9"/>
      <c r="E2493" s="9"/>
      <c r="F2493" s="9"/>
      <c r="I2493" s="9"/>
      <c r="K2493" s="9"/>
      <c r="L2493" s="9"/>
      <c r="M2493" s="9"/>
      <c r="O2493" s="9"/>
      <c r="P2493" s="9"/>
      <c r="Q2493" s="9"/>
      <c r="R2493" s="36"/>
      <c r="V2493" s="36"/>
    </row>
    <row r="2494" spans="1:22" x14ac:dyDescent="0.25">
      <c r="A2494" s="86"/>
      <c r="B2494" s="9"/>
      <c r="C2494" s="9"/>
      <c r="D2494" s="9"/>
      <c r="E2494" s="9"/>
      <c r="F2494" s="9"/>
      <c r="I2494" s="9"/>
      <c r="K2494" s="9"/>
      <c r="L2494" s="9"/>
      <c r="M2494" s="9"/>
      <c r="O2494" s="9"/>
      <c r="P2494" s="9"/>
      <c r="Q2494" s="9"/>
      <c r="R2494" s="36"/>
      <c r="V2494" s="36"/>
    </row>
    <row r="2495" spans="1:22" x14ac:dyDescent="0.25">
      <c r="A2495" s="86"/>
      <c r="B2495" s="9"/>
      <c r="C2495" s="9"/>
      <c r="D2495" s="9"/>
      <c r="E2495" s="9"/>
      <c r="F2495" s="9"/>
      <c r="I2495" s="9"/>
      <c r="K2495" s="9"/>
      <c r="L2495" s="9"/>
      <c r="M2495" s="9"/>
      <c r="O2495" s="9"/>
      <c r="P2495" s="9"/>
      <c r="Q2495" s="9"/>
      <c r="R2495" s="36"/>
      <c r="V2495" s="36"/>
    </row>
    <row r="2496" spans="1:22" x14ac:dyDescent="0.25">
      <c r="A2496" s="86"/>
      <c r="B2496" s="9"/>
      <c r="C2496" s="9"/>
      <c r="D2496" s="9"/>
      <c r="E2496" s="9"/>
      <c r="F2496" s="9"/>
      <c r="I2496" s="9"/>
      <c r="K2496" s="9"/>
      <c r="L2496" s="9"/>
      <c r="M2496" s="9"/>
      <c r="O2496" s="9"/>
      <c r="P2496" s="9"/>
      <c r="Q2496" s="9"/>
      <c r="R2496" s="36"/>
      <c r="V2496" s="36"/>
    </row>
    <row r="2497" spans="1:22" x14ac:dyDescent="0.25">
      <c r="A2497" s="86"/>
      <c r="B2497" s="9"/>
      <c r="C2497" s="9"/>
      <c r="D2497" s="9"/>
      <c r="E2497" s="9"/>
      <c r="F2497" s="9"/>
      <c r="I2497" s="9"/>
      <c r="K2497" s="9"/>
      <c r="L2497" s="9"/>
      <c r="M2497" s="9"/>
      <c r="O2497" s="9"/>
      <c r="P2497" s="9"/>
      <c r="Q2497" s="9"/>
      <c r="R2497" s="36"/>
      <c r="V2497" s="36"/>
    </row>
    <row r="2498" spans="1:22" x14ac:dyDescent="0.25">
      <c r="A2498" s="86"/>
      <c r="B2498" s="9"/>
      <c r="C2498" s="9"/>
      <c r="D2498" s="9"/>
      <c r="E2498" s="9"/>
      <c r="F2498" s="9"/>
      <c r="I2498" s="9"/>
      <c r="K2498" s="9"/>
      <c r="L2498" s="9"/>
      <c r="M2498" s="9"/>
      <c r="O2498" s="9"/>
      <c r="P2498" s="9"/>
      <c r="Q2498" s="9"/>
      <c r="R2498" s="36"/>
      <c r="V2498" s="36"/>
    </row>
    <row r="2499" spans="1:22" x14ac:dyDescent="0.25">
      <c r="A2499" s="86"/>
      <c r="B2499" s="9"/>
      <c r="C2499" s="9"/>
      <c r="D2499" s="9"/>
      <c r="E2499" s="9"/>
      <c r="F2499" s="9"/>
      <c r="I2499" s="9"/>
      <c r="K2499" s="9"/>
      <c r="L2499" s="9"/>
      <c r="M2499" s="9"/>
      <c r="O2499" s="9"/>
      <c r="P2499" s="9"/>
      <c r="Q2499" s="9"/>
      <c r="R2499" s="36"/>
      <c r="V2499" s="36"/>
    </row>
    <row r="2500" spans="1:22" x14ac:dyDescent="0.25">
      <c r="A2500" s="86"/>
      <c r="B2500" s="9"/>
      <c r="C2500" s="9"/>
      <c r="D2500" s="9"/>
      <c r="E2500" s="9"/>
      <c r="F2500" s="9"/>
      <c r="I2500" s="9"/>
      <c r="K2500" s="9"/>
      <c r="L2500" s="9"/>
      <c r="M2500" s="9"/>
      <c r="O2500" s="9"/>
      <c r="P2500" s="9"/>
      <c r="Q2500" s="9"/>
      <c r="R2500" s="36"/>
      <c r="V2500" s="36"/>
    </row>
    <row r="2501" spans="1:22" x14ac:dyDescent="0.25">
      <c r="A2501" s="86"/>
      <c r="B2501" s="9"/>
      <c r="C2501" s="9"/>
      <c r="D2501" s="9"/>
      <c r="E2501" s="9"/>
      <c r="F2501" s="9"/>
      <c r="I2501" s="9"/>
      <c r="K2501" s="9"/>
      <c r="L2501" s="9"/>
      <c r="M2501" s="9"/>
      <c r="O2501" s="9"/>
      <c r="P2501" s="9"/>
      <c r="Q2501" s="9"/>
      <c r="R2501" s="36"/>
      <c r="V2501" s="36"/>
    </row>
    <row r="2502" spans="1:22" x14ac:dyDescent="0.25">
      <c r="A2502" s="86"/>
      <c r="B2502" s="9"/>
      <c r="C2502" s="9"/>
      <c r="D2502" s="9"/>
      <c r="E2502" s="9"/>
      <c r="F2502" s="9"/>
      <c r="I2502" s="9"/>
      <c r="K2502" s="9"/>
      <c r="L2502" s="9"/>
      <c r="M2502" s="9"/>
      <c r="O2502" s="9"/>
      <c r="P2502" s="9"/>
      <c r="Q2502" s="9"/>
      <c r="R2502" s="36"/>
      <c r="V2502" s="36"/>
    </row>
    <row r="2503" spans="1:22" x14ac:dyDescent="0.25">
      <c r="A2503" s="86"/>
      <c r="B2503" s="9"/>
      <c r="C2503" s="9"/>
      <c r="D2503" s="9"/>
      <c r="E2503" s="9"/>
      <c r="F2503" s="9"/>
      <c r="I2503" s="9"/>
      <c r="K2503" s="9"/>
      <c r="L2503" s="9"/>
      <c r="M2503" s="9"/>
      <c r="O2503" s="9"/>
      <c r="P2503" s="9"/>
      <c r="Q2503" s="9"/>
      <c r="R2503" s="36"/>
      <c r="V2503" s="36"/>
    </row>
    <row r="2504" spans="1:22" x14ac:dyDescent="0.25">
      <c r="A2504" s="86"/>
      <c r="B2504" s="9"/>
      <c r="C2504" s="9"/>
      <c r="D2504" s="9"/>
      <c r="E2504" s="9"/>
      <c r="F2504" s="9"/>
      <c r="I2504" s="9"/>
      <c r="K2504" s="9"/>
      <c r="L2504" s="9"/>
      <c r="M2504" s="9"/>
      <c r="O2504" s="9"/>
      <c r="P2504" s="9"/>
      <c r="Q2504" s="9"/>
      <c r="R2504" s="36"/>
      <c r="V2504" s="36"/>
    </row>
    <row r="2505" spans="1:22" x14ac:dyDescent="0.25">
      <c r="A2505" s="86"/>
      <c r="B2505" s="9"/>
      <c r="C2505" s="9"/>
      <c r="D2505" s="9"/>
      <c r="E2505" s="9"/>
      <c r="F2505" s="9"/>
      <c r="I2505" s="9"/>
      <c r="K2505" s="9"/>
      <c r="L2505" s="9"/>
      <c r="M2505" s="9"/>
      <c r="O2505" s="9"/>
      <c r="P2505" s="9"/>
      <c r="Q2505" s="9"/>
      <c r="R2505" s="36"/>
      <c r="V2505" s="36"/>
    </row>
    <row r="2506" spans="1:22" x14ac:dyDescent="0.25">
      <c r="A2506" s="86"/>
      <c r="B2506" s="9"/>
      <c r="C2506" s="9"/>
      <c r="D2506" s="9"/>
      <c r="E2506" s="9"/>
      <c r="F2506" s="9"/>
      <c r="I2506" s="9"/>
      <c r="K2506" s="9"/>
      <c r="L2506" s="9"/>
      <c r="M2506" s="9"/>
      <c r="O2506" s="9"/>
      <c r="P2506" s="9"/>
      <c r="Q2506" s="9"/>
      <c r="R2506" s="36"/>
      <c r="V2506" s="36"/>
    </row>
    <row r="2507" spans="1:22" x14ac:dyDescent="0.25">
      <c r="A2507" s="86"/>
      <c r="B2507" s="9"/>
      <c r="C2507" s="9"/>
      <c r="D2507" s="9"/>
      <c r="E2507" s="9"/>
      <c r="F2507" s="9"/>
      <c r="I2507" s="9"/>
      <c r="K2507" s="9"/>
      <c r="L2507" s="9"/>
      <c r="M2507" s="9"/>
      <c r="O2507" s="9"/>
      <c r="P2507" s="9"/>
      <c r="Q2507" s="9"/>
      <c r="R2507" s="36"/>
      <c r="V2507" s="36"/>
    </row>
    <row r="2508" spans="1:22" x14ac:dyDescent="0.25">
      <c r="A2508" s="86"/>
      <c r="B2508" s="9"/>
      <c r="C2508" s="9"/>
      <c r="D2508" s="9"/>
      <c r="E2508" s="9"/>
      <c r="F2508" s="9"/>
      <c r="I2508" s="9"/>
      <c r="K2508" s="9"/>
      <c r="L2508" s="9"/>
      <c r="M2508" s="9"/>
      <c r="O2508" s="9"/>
      <c r="P2508" s="9"/>
      <c r="Q2508" s="9"/>
      <c r="R2508" s="36"/>
      <c r="V2508" s="36"/>
    </row>
    <row r="2509" spans="1:22" x14ac:dyDescent="0.25">
      <c r="A2509" s="86"/>
      <c r="B2509" s="9"/>
      <c r="C2509" s="9"/>
      <c r="D2509" s="9"/>
      <c r="E2509" s="9"/>
      <c r="F2509" s="9"/>
      <c r="I2509" s="9"/>
      <c r="K2509" s="9"/>
      <c r="L2509" s="9"/>
      <c r="M2509" s="9"/>
      <c r="O2509" s="9"/>
      <c r="P2509" s="9"/>
      <c r="Q2509" s="9"/>
      <c r="R2509" s="36"/>
      <c r="V2509" s="36"/>
    </row>
    <row r="2510" spans="1:22" x14ac:dyDescent="0.25">
      <c r="A2510" s="86"/>
      <c r="B2510" s="9"/>
      <c r="C2510" s="9"/>
      <c r="D2510" s="9"/>
      <c r="E2510" s="9"/>
      <c r="F2510" s="9"/>
      <c r="I2510" s="9"/>
      <c r="K2510" s="9"/>
      <c r="L2510" s="9"/>
      <c r="M2510" s="9"/>
      <c r="O2510" s="9"/>
      <c r="P2510" s="9"/>
      <c r="Q2510" s="9"/>
      <c r="R2510" s="36"/>
      <c r="V2510" s="36"/>
    </row>
    <row r="2511" spans="1:22" x14ac:dyDescent="0.25">
      <c r="A2511" s="86"/>
      <c r="B2511" s="9"/>
      <c r="C2511" s="9"/>
      <c r="D2511" s="9"/>
      <c r="E2511" s="9"/>
      <c r="F2511" s="9"/>
      <c r="I2511" s="9"/>
      <c r="K2511" s="9"/>
      <c r="L2511" s="9"/>
      <c r="M2511" s="9"/>
      <c r="O2511" s="9"/>
      <c r="P2511" s="9"/>
      <c r="Q2511" s="9"/>
      <c r="R2511" s="36"/>
      <c r="V2511" s="36"/>
    </row>
    <row r="2512" spans="1:22" x14ac:dyDescent="0.25">
      <c r="A2512" s="86"/>
      <c r="B2512" s="9"/>
      <c r="C2512" s="9"/>
      <c r="D2512" s="9"/>
      <c r="E2512" s="9"/>
      <c r="F2512" s="9"/>
      <c r="I2512" s="9"/>
      <c r="K2512" s="9"/>
      <c r="L2512" s="9"/>
      <c r="M2512" s="9"/>
      <c r="O2512" s="9"/>
      <c r="P2512" s="9"/>
      <c r="Q2512" s="9"/>
      <c r="R2512" s="36"/>
      <c r="V2512" s="36"/>
    </row>
    <row r="2513" spans="1:22" x14ac:dyDescent="0.25">
      <c r="A2513" s="86"/>
      <c r="B2513" s="9"/>
      <c r="C2513" s="9"/>
      <c r="D2513" s="9"/>
      <c r="E2513" s="9"/>
      <c r="F2513" s="9"/>
      <c r="I2513" s="9"/>
      <c r="K2513" s="9"/>
      <c r="L2513" s="9"/>
      <c r="M2513" s="9"/>
      <c r="O2513" s="9"/>
      <c r="P2513" s="9"/>
      <c r="Q2513" s="9"/>
      <c r="R2513" s="36"/>
      <c r="V2513" s="36"/>
    </row>
    <row r="2514" spans="1:22" x14ac:dyDescent="0.25">
      <c r="A2514" s="86"/>
      <c r="B2514" s="9"/>
      <c r="C2514" s="9"/>
      <c r="D2514" s="9"/>
      <c r="E2514" s="9"/>
      <c r="F2514" s="9"/>
      <c r="I2514" s="9"/>
      <c r="K2514" s="9"/>
      <c r="L2514" s="9"/>
      <c r="M2514" s="9"/>
      <c r="O2514" s="9"/>
      <c r="P2514" s="9"/>
      <c r="Q2514" s="9"/>
      <c r="R2514" s="36"/>
      <c r="V2514" s="36"/>
    </row>
    <row r="2515" spans="1:22" x14ac:dyDescent="0.25">
      <c r="A2515" s="86"/>
      <c r="B2515" s="9"/>
      <c r="C2515" s="9"/>
      <c r="D2515" s="9"/>
      <c r="E2515" s="9"/>
      <c r="F2515" s="9"/>
      <c r="I2515" s="9"/>
      <c r="K2515" s="9"/>
      <c r="L2515" s="9"/>
      <c r="M2515" s="9"/>
      <c r="O2515" s="9"/>
      <c r="P2515" s="9"/>
      <c r="Q2515" s="9"/>
      <c r="R2515" s="36"/>
      <c r="V2515" s="36"/>
    </row>
    <row r="2516" spans="1:22" x14ac:dyDescent="0.25">
      <c r="A2516" s="86"/>
      <c r="B2516" s="9"/>
      <c r="C2516" s="9"/>
      <c r="D2516" s="9"/>
      <c r="E2516" s="9"/>
      <c r="F2516" s="9"/>
      <c r="I2516" s="9"/>
      <c r="K2516" s="9"/>
      <c r="L2516" s="9"/>
      <c r="M2516" s="9"/>
      <c r="O2516" s="9"/>
      <c r="P2516" s="9"/>
      <c r="Q2516" s="9"/>
      <c r="R2516" s="36"/>
      <c r="V2516" s="36"/>
    </row>
    <row r="2517" spans="1:22" x14ac:dyDescent="0.25">
      <c r="A2517" s="86"/>
      <c r="B2517" s="9"/>
      <c r="C2517" s="9"/>
      <c r="D2517" s="9"/>
      <c r="E2517" s="9"/>
      <c r="F2517" s="9"/>
      <c r="I2517" s="9"/>
      <c r="K2517" s="9"/>
      <c r="L2517" s="9"/>
      <c r="M2517" s="9"/>
      <c r="O2517" s="9"/>
      <c r="P2517" s="9"/>
      <c r="Q2517" s="9"/>
      <c r="R2517" s="36"/>
      <c r="V2517" s="36"/>
    </row>
    <row r="2518" spans="1:22" x14ac:dyDescent="0.25">
      <c r="A2518" s="86"/>
      <c r="B2518" s="9"/>
      <c r="C2518" s="9"/>
      <c r="D2518" s="9"/>
      <c r="E2518" s="9"/>
      <c r="F2518" s="9"/>
      <c r="I2518" s="9"/>
      <c r="K2518" s="9"/>
      <c r="L2518" s="9"/>
      <c r="M2518" s="9"/>
      <c r="O2518" s="9"/>
      <c r="P2518" s="9"/>
      <c r="Q2518" s="9"/>
      <c r="R2518" s="36"/>
      <c r="V2518" s="36"/>
    </row>
    <row r="2519" spans="1:22" x14ac:dyDescent="0.25">
      <c r="A2519" s="86"/>
      <c r="B2519" s="9"/>
      <c r="C2519" s="9"/>
      <c r="D2519" s="9"/>
      <c r="E2519" s="9"/>
      <c r="F2519" s="9"/>
      <c r="I2519" s="9"/>
      <c r="K2519" s="9"/>
      <c r="L2519" s="9"/>
      <c r="M2519" s="9"/>
      <c r="O2519" s="9"/>
      <c r="P2519" s="9"/>
      <c r="Q2519" s="9"/>
      <c r="R2519" s="36"/>
      <c r="V2519" s="36"/>
    </row>
    <row r="2520" spans="1:22" x14ac:dyDescent="0.25">
      <c r="A2520" s="86"/>
      <c r="B2520" s="9"/>
      <c r="C2520" s="9"/>
      <c r="D2520" s="9"/>
      <c r="E2520" s="9"/>
      <c r="F2520" s="9"/>
      <c r="I2520" s="9"/>
      <c r="K2520" s="9"/>
      <c r="L2520" s="9"/>
      <c r="M2520" s="9"/>
      <c r="O2520" s="9"/>
      <c r="P2520" s="9"/>
      <c r="Q2520" s="9"/>
      <c r="R2520" s="36"/>
      <c r="V2520" s="36"/>
    </row>
    <row r="2521" spans="1:22" x14ac:dyDescent="0.25">
      <c r="A2521" s="86"/>
      <c r="B2521" s="9"/>
      <c r="C2521" s="9"/>
      <c r="D2521" s="9"/>
      <c r="E2521" s="9"/>
      <c r="F2521" s="9"/>
      <c r="I2521" s="9"/>
      <c r="K2521" s="9"/>
      <c r="L2521" s="9"/>
      <c r="M2521" s="9"/>
      <c r="O2521" s="9"/>
      <c r="P2521" s="9"/>
      <c r="Q2521" s="9"/>
      <c r="R2521" s="36"/>
      <c r="V2521" s="36"/>
    </row>
    <row r="2522" spans="1:22" x14ac:dyDescent="0.25">
      <c r="A2522" s="86"/>
      <c r="B2522" s="9"/>
      <c r="C2522" s="9"/>
      <c r="D2522" s="9"/>
      <c r="E2522" s="9"/>
      <c r="F2522" s="9"/>
      <c r="I2522" s="9"/>
      <c r="K2522" s="9"/>
      <c r="L2522" s="9"/>
      <c r="M2522" s="9"/>
      <c r="O2522" s="9"/>
      <c r="P2522" s="9"/>
      <c r="Q2522" s="9"/>
      <c r="R2522" s="36"/>
      <c r="V2522" s="36"/>
    </row>
    <row r="2523" spans="1:22" x14ac:dyDescent="0.25">
      <c r="A2523" s="86"/>
      <c r="B2523" s="9"/>
      <c r="C2523" s="9"/>
      <c r="D2523" s="9"/>
      <c r="E2523" s="9"/>
      <c r="F2523" s="9"/>
      <c r="I2523" s="9"/>
      <c r="K2523" s="9"/>
      <c r="L2523" s="9"/>
      <c r="M2523" s="9"/>
      <c r="O2523" s="9"/>
      <c r="P2523" s="9"/>
      <c r="Q2523" s="9"/>
      <c r="R2523" s="36"/>
      <c r="V2523" s="36"/>
    </row>
    <row r="2524" spans="1:22" x14ac:dyDescent="0.25">
      <c r="A2524" s="86"/>
      <c r="B2524" s="9"/>
      <c r="C2524" s="9"/>
      <c r="D2524" s="9"/>
      <c r="E2524" s="9"/>
      <c r="F2524" s="9"/>
      <c r="I2524" s="9"/>
      <c r="K2524" s="9"/>
      <c r="L2524" s="9"/>
      <c r="M2524" s="9"/>
      <c r="O2524" s="9"/>
      <c r="P2524" s="9"/>
      <c r="Q2524" s="9"/>
      <c r="R2524" s="36"/>
      <c r="V2524" s="36"/>
    </row>
    <row r="2525" spans="1:22" x14ac:dyDescent="0.25">
      <c r="A2525" s="86"/>
      <c r="B2525" s="9"/>
      <c r="C2525" s="9"/>
      <c r="D2525" s="9"/>
      <c r="E2525" s="9"/>
      <c r="F2525" s="9"/>
      <c r="I2525" s="9"/>
      <c r="K2525" s="9"/>
      <c r="L2525" s="9"/>
      <c r="M2525" s="9"/>
      <c r="O2525" s="9"/>
      <c r="P2525" s="9"/>
      <c r="Q2525" s="9"/>
      <c r="R2525" s="36"/>
      <c r="V2525" s="36"/>
    </row>
    <row r="2526" spans="1:22" x14ac:dyDescent="0.25">
      <c r="A2526" s="86"/>
      <c r="B2526" s="9"/>
      <c r="C2526" s="9"/>
      <c r="D2526" s="9"/>
      <c r="E2526" s="9"/>
      <c r="F2526" s="9"/>
      <c r="I2526" s="9"/>
      <c r="K2526" s="9"/>
      <c r="L2526" s="9"/>
      <c r="M2526" s="9"/>
      <c r="O2526" s="9"/>
      <c r="P2526" s="9"/>
      <c r="Q2526" s="9"/>
      <c r="R2526" s="36"/>
      <c r="V2526" s="36"/>
    </row>
    <row r="2527" spans="1:22" x14ac:dyDescent="0.25">
      <c r="A2527" s="86"/>
      <c r="B2527" s="9"/>
      <c r="C2527" s="9"/>
      <c r="D2527" s="9"/>
      <c r="E2527" s="9"/>
      <c r="F2527" s="9"/>
      <c r="I2527" s="9"/>
      <c r="K2527" s="9"/>
      <c r="L2527" s="9"/>
      <c r="M2527" s="9"/>
      <c r="O2527" s="9"/>
      <c r="P2527" s="9"/>
      <c r="Q2527" s="9"/>
      <c r="R2527" s="36"/>
      <c r="V2527" s="36"/>
    </row>
    <row r="2528" spans="1:22" x14ac:dyDescent="0.25">
      <c r="A2528" s="86"/>
      <c r="B2528" s="9"/>
      <c r="C2528" s="9"/>
      <c r="D2528" s="9"/>
      <c r="E2528" s="9"/>
      <c r="F2528" s="9"/>
      <c r="I2528" s="9"/>
      <c r="K2528" s="9"/>
      <c r="L2528" s="9"/>
      <c r="M2528" s="9"/>
      <c r="O2528" s="9"/>
      <c r="P2528" s="9"/>
      <c r="Q2528" s="9"/>
      <c r="R2528" s="36"/>
      <c r="V2528" s="36"/>
    </row>
    <row r="2529" spans="1:22" x14ac:dyDescent="0.25">
      <c r="A2529" s="86"/>
      <c r="B2529" s="9"/>
      <c r="C2529" s="9"/>
      <c r="D2529" s="9"/>
      <c r="E2529" s="9"/>
      <c r="F2529" s="9"/>
      <c r="I2529" s="9"/>
      <c r="K2529" s="9"/>
      <c r="L2529" s="9"/>
      <c r="M2529" s="9"/>
      <c r="O2529" s="9"/>
      <c r="P2529" s="9"/>
      <c r="Q2529" s="9"/>
      <c r="R2529" s="36"/>
      <c r="V2529" s="36"/>
    </row>
    <row r="2530" spans="1:22" x14ac:dyDescent="0.25">
      <c r="A2530" s="86"/>
      <c r="B2530" s="9"/>
      <c r="C2530" s="9"/>
      <c r="D2530" s="9"/>
      <c r="E2530" s="9"/>
      <c r="F2530" s="9"/>
      <c r="I2530" s="9"/>
      <c r="K2530" s="9"/>
      <c r="L2530" s="9"/>
      <c r="M2530" s="9"/>
      <c r="O2530" s="9"/>
      <c r="P2530" s="9"/>
      <c r="Q2530" s="9"/>
      <c r="R2530" s="36"/>
      <c r="V2530" s="36"/>
    </row>
    <row r="2531" spans="1:22" x14ac:dyDescent="0.25">
      <c r="A2531" s="86"/>
      <c r="B2531" s="9"/>
      <c r="C2531" s="9"/>
      <c r="D2531" s="9"/>
      <c r="E2531" s="9"/>
      <c r="F2531" s="9"/>
      <c r="I2531" s="9"/>
      <c r="K2531" s="9"/>
      <c r="L2531" s="9"/>
      <c r="M2531" s="9"/>
      <c r="O2531" s="9"/>
      <c r="P2531" s="9"/>
      <c r="Q2531" s="9"/>
      <c r="R2531" s="36"/>
      <c r="V2531" s="36"/>
    </row>
    <row r="2532" spans="1:22" x14ac:dyDescent="0.25">
      <c r="A2532" s="86"/>
      <c r="B2532" s="9"/>
      <c r="C2532" s="9"/>
      <c r="D2532" s="9"/>
      <c r="E2532" s="9"/>
      <c r="F2532" s="9"/>
      <c r="I2532" s="9"/>
      <c r="K2532" s="9"/>
      <c r="L2532" s="9"/>
      <c r="M2532" s="9"/>
      <c r="O2532" s="9"/>
      <c r="P2532" s="9"/>
      <c r="Q2532" s="9"/>
      <c r="R2532" s="36"/>
      <c r="V2532" s="36"/>
    </row>
    <row r="2533" spans="1:22" x14ac:dyDescent="0.25">
      <c r="A2533" s="86"/>
      <c r="B2533" s="9"/>
      <c r="C2533" s="9"/>
      <c r="D2533" s="9"/>
      <c r="E2533" s="9"/>
      <c r="F2533" s="9"/>
      <c r="I2533" s="9"/>
      <c r="K2533" s="9"/>
      <c r="L2533" s="9"/>
      <c r="M2533" s="9"/>
      <c r="O2533" s="9"/>
      <c r="P2533" s="9"/>
      <c r="Q2533" s="9"/>
      <c r="R2533" s="36"/>
      <c r="V2533" s="36"/>
    </row>
    <row r="2534" spans="1:22" x14ac:dyDescent="0.25">
      <c r="A2534" s="86"/>
      <c r="B2534" s="9"/>
      <c r="C2534" s="9"/>
      <c r="D2534" s="9"/>
      <c r="E2534" s="9"/>
      <c r="F2534" s="9"/>
      <c r="I2534" s="9"/>
      <c r="K2534" s="9"/>
      <c r="L2534" s="9"/>
      <c r="M2534" s="9"/>
      <c r="O2534" s="9"/>
      <c r="P2534" s="9"/>
      <c r="Q2534" s="9"/>
      <c r="R2534" s="36"/>
      <c r="V2534" s="36"/>
    </row>
    <row r="2535" spans="1:22" x14ac:dyDescent="0.25">
      <c r="A2535" s="86"/>
      <c r="B2535" s="9"/>
      <c r="C2535" s="9"/>
      <c r="D2535" s="9"/>
      <c r="E2535" s="9"/>
      <c r="F2535" s="9"/>
      <c r="I2535" s="9"/>
      <c r="K2535" s="9"/>
      <c r="L2535" s="9"/>
      <c r="M2535" s="9"/>
      <c r="O2535" s="9"/>
      <c r="P2535" s="9"/>
      <c r="Q2535" s="9"/>
      <c r="R2535" s="36"/>
      <c r="V2535" s="36"/>
    </row>
    <row r="2536" spans="1:22" x14ac:dyDescent="0.25">
      <c r="A2536" s="86"/>
      <c r="B2536" s="9"/>
      <c r="C2536" s="9"/>
      <c r="D2536" s="9"/>
      <c r="E2536" s="9"/>
      <c r="F2536" s="9"/>
      <c r="I2536" s="9"/>
      <c r="K2536" s="9"/>
      <c r="L2536" s="9"/>
      <c r="M2536" s="9"/>
      <c r="O2536" s="9"/>
      <c r="P2536" s="9"/>
      <c r="Q2536" s="9"/>
      <c r="R2536" s="36"/>
      <c r="V2536" s="36"/>
    </row>
    <row r="2537" spans="1:22" x14ac:dyDescent="0.25">
      <c r="A2537" s="86"/>
      <c r="B2537" s="9"/>
      <c r="C2537" s="9"/>
      <c r="D2537" s="9"/>
      <c r="E2537" s="9"/>
      <c r="F2537" s="9"/>
      <c r="I2537" s="9"/>
      <c r="K2537" s="9"/>
      <c r="L2537" s="9"/>
      <c r="M2537" s="9"/>
      <c r="O2537" s="9"/>
      <c r="P2537" s="9"/>
      <c r="Q2537" s="9"/>
      <c r="R2537" s="36"/>
      <c r="V2537" s="36"/>
    </row>
    <row r="2538" spans="1:22" x14ac:dyDescent="0.25">
      <c r="A2538" s="86"/>
      <c r="B2538" s="9"/>
      <c r="C2538" s="9"/>
      <c r="D2538" s="9"/>
      <c r="E2538" s="9"/>
      <c r="F2538" s="9"/>
      <c r="I2538" s="9"/>
      <c r="K2538" s="9"/>
      <c r="L2538" s="9"/>
      <c r="M2538" s="9"/>
      <c r="O2538" s="9"/>
      <c r="P2538" s="9"/>
      <c r="Q2538" s="9"/>
      <c r="R2538" s="36"/>
      <c r="V2538" s="36"/>
    </row>
    <row r="2539" spans="1:22" x14ac:dyDescent="0.25">
      <c r="A2539" s="86"/>
      <c r="B2539" s="9"/>
      <c r="C2539" s="9"/>
      <c r="D2539" s="9"/>
      <c r="E2539" s="9"/>
      <c r="F2539" s="9"/>
      <c r="I2539" s="9"/>
      <c r="K2539" s="9"/>
      <c r="L2539" s="9"/>
      <c r="M2539" s="9"/>
      <c r="O2539" s="9"/>
      <c r="P2539" s="9"/>
      <c r="Q2539" s="9"/>
      <c r="R2539" s="36"/>
      <c r="V2539" s="36"/>
    </row>
    <row r="2540" spans="1:22" x14ac:dyDescent="0.25">
      <c r="A2540" s="86"/>
      <c r="B2540" s="9"/>
      <c r="C2540" s="9"/>
      <c r="D2540" s="9"/>
      <c r="E2540" s="9"/>
      <c r="F2540" s="9"/>
      <c r="I2540" s="9"/>
      <c r="K2540" s="9"/>
      <c r="L2540" s="9"/>
      <c r="M2540" s="9"/>
      <c r="O2540" s="9"/>
      <c r="P2540" s="9"/>
      <c r="Q2540" s="9"/>
      <c r="R2540" s="36"/>
      <c r="V2540" s="36"/>
    </row>
    <row r="2541" spans="1:22" x14ac:dyDescent="0.25">
      <c r="A2541" s="86"/>
      <c r="B2541" s="9"/>
      <c r="C2541" s="9"/>
      <c r="D2541" s="9"/>
      <c r="E2541" s="9"/>
      <c r="F2541" s="9"/>
      <c r="I2541" s="9"/>
      <c r="K2541" s="9"/>
      <c r="L2541" s="9"/>
      <c r="M2541" s="9"/>
      <c r="O2541" s="9"/>
      <c r="P2541" s="9"/>
      <c r="Q2541" s="9"/>
      <c r="R2541" s="36"/>
      <c r="V2541" s="36"/>
    </row>
    <row r="2542" spans="1:22" x14ac:dyDescent="0.25">
      <c r="A2542" s="86"/>
      <c r="B2542" s="9"/>
      <c r="C2542" s="9"/>
      <c r="D2542" s="9"/>
      <c r="E2542" s="9"/>
      <c r="F2542" s="9"/>
      <c r="I2542" s="9"/>
      <c r="K2542" s="9"/>
      <c r="L2542" s="9"/>
      <c r="M2542" s="9"/>
      <c r="O2542" s="9"/>
      <c r="P2542" s="9"/>
      <c r="Q2542" s="9"/>
      <c r="R2542" s="36"/>
      <c r="V2542" s="36"/>
    </row>
    <row r="2543" spans="1:22" x14ac:dyDescent="0.25">
      <c r="A2543" s="86"/>
      <c r="B2543" s="9"/>
      <c r="C2543" s="9"/>
      <c r="D2543" s="9"/>
      <c r="E2543" s="9"/>
      <c r="F2543" s="9"/>
      <c r="I2543" s="9"/>
      <c r="K2543" s="9"/>
      <c r="L2543" s="9"/>
      <c r="M2543" s="9"/>
      <c r="O2543" s="9"/>
      <c r="P2543" s="9"/>
      <c r="Q2543" s="9"/>
      <c r="R2543" s="36"/>
      <c r="V2543" s="36"/>
    </row>
    <row r="2544" spans="1:22" x14ac:dyDescent="0.25">
      <c r="A2544" s="86"/>
      <c r="B2544" s="9"/>
      <c r="C2544" s="9"/>
      <c r="D2544" s="9"/>
      <c r="E2544" s="9"/>
      <c r="F2544" s="9"/>
      <c r="I2544" s="9"/>
      <c r="K2544" s="9"/>
      <c r="L2544" s="9"/>
      <c r="M2544" s="9"/>
      <c r="O2544" s="9"/>
      <c r="P2544" s="9"/>
      <c r="Q2544" s="9"/>
      <c r="R2544" s="36"/>
      <c r="V2544" s="36"/>
    </row>
    <row r="2545" spans="1:22" x14ac:dyDescent="0.25">
      <c r="A2545" s="86"/>
      <c r="B2545" s="9"/>
      <c r="C2545" s="9"/>
      <c r="D2545" s="9"/>
      <c r="E2545" s="9"/>
      <c r="F2545" s="9"/>
      <c r="I2545" s="9"/>
      <c r="K2545" s="9"/>
      <c r="L2545" s="9"/>
      <c r="M2545" s="9"/>
      <c r="O2545" s="9"/>
      <c r="P2545" s="9"/>
      <c r="Q2545" s="9"/>
      <c r="R2545" s="36"/>
      <c r="V2545" s="36"/>
    </row>
    <row r="2546" spans="1:22" x14ac:dyDescent="0.25">
      <c r="A2546" s="86"/>
      <c r="B2546" s="9"/>
      <c r="C2546" s="9"/>
      <c r="D2546" s="9"/>
      <c r="E2546" s="9"/>
      <c r="F2546" s="9"/>
      <c r="I2546" s="9"/>
      <c r="K2546" s="9"/>
      <c r="L2546" s="9"/>
      <c r="M2546" s="9"/>
      <c r="O2546" s="9"/>
      <c r="P2546" s="9"/>
      <c r="Q2546" s="9"/>
      <c r="R2546" s="36"/>
      <c r="V2546" s="36"/>
    </row>
    <row r="2547" spans="1:22" x14ac:dyDescent="0.25">
      <c r="A2547" s="86"/>
      <c r="B2547" s="9"/>
      <c r="C2547" s="9"/>
      <c r="D2547" s="9"/>
      <c r="E2547" s="9"/>
      <c r="F2547" s="9"/>
      <c r="I2547" s="9"/>
      <c r="K2547" s="9"/>
      <c r="L2547" s="9"/>
      <c r="M2547" s="9"/>
      <c r="O2547" s="9"/>
      <c r="P2547" s="9"/>
      <c r="Q2547" s="9"/>
      <c r="R2547" s="36"/>
      <c r="V2547" s="36"/>
    </row>
    <row r="2548" spans="1:22" x14ac:dyDescent="0.25">
      <c r="A2548" s="86"/>
      <c r="B2548" s="9"/>
      <c r="C2548" s="9"/>
      <c r="D2548" s="9"/>
      <c r="E2548" s="9"/>
      <c r="F2548" s="9"/>
      <c r="I2548" s="9"/>
      <c r="K2548" s="9"/>
      <c r="L2548" s="9"/>
      <c r="M2548" s="9"/>
      <c r="O2548" s="9"/>
      <c r="P2548" s="9"/>
      <c r="Q2548" s="9"/>
      <c r="R2548" s="36"/>
      <c r="V2548" s="36"/>
    </row>
    <row r="2549" spans="1:22" x14ac:dyDescent="0.25">
      <c r="A2549" s="86"/>
      <c r="B2549" s="9"/>
      <c r="C2549" s="9"/>
      <c r="D2549" s="9"/>
      <c r="E2549" s="9"/>
      <c r="F2549" s="9"/>
      <c r="I2549" s="9"/>
      <c r="K2549" s="9"/>
      <c r="L2549" s="9"/>
      <c r="M2549" s="9"/>
      <c r="O2549" s="9"/>
      <c r="P2549" s="9"/>
      <c r="Q2549" s="9"/>
      <c r="R2549" s="36"/>
      <c r="V2549" s="36"/>
    </row>
    <row r="2550" spans="1:22" x14ac:dyDescent="0.25">
      <c r="A2550" s="86"/>
      <c r="B2550" s="9"/>
      <c r="C2550" s="9"/>
      <c r="D2550" s="9"/>
      <c r="E2550" s="9"/>
      <c r="F2550" s="9"/>
      <c r="I2550" s="9"/>
      <c r="K2550" s="9"/>
      <c r="L2550" s="9"/>
      <c r="M2550" s="9"/>
      <c r="O2550" s="9"/>
      <c r="P2550" s="9"/>
      <c r="Q2550" s="9"/>
      <c r="R2550" s="36"/>
      <c r="V2550" s="36"/>
    </row>
    <row r="2551" spans="1:22" x14ac:dyDescent="0.25">
      <c r="A2551" s="86"/>
      <c r="B2551" s="9"/>
      <c r="C2551" s="9"/>
      <c r="D2551" s="9"/>
      <c r="E2551" s="9"/>
      <c r="F2551" s="9"/>
      <c r="I2551" s="9"/>
      <c r="K2551" s="9"/>
      <c r="L2551" s="9"/>
      <c r="M2551" s="9"/>
      <c r="O2551" s="9"/>
      <c r="P2551" s="9"/>
      <c r="Q2551" s="9"/>
      <c r="R2551" s="36"/>
      <c r="V2551" s="36"/>
    </row>
    <row r="2552" spans="1:22" x14ac:dyDescent="0.25">
      <c r="A2552" s="86"/>
      <c r="B2552" s="9"/>
      <c r="C2552" s="9"/>
      <c r="D2552" s="9"/>
      <c r="E2552" s="9"/>
      <c r="F2552" s="9"/>
      <c r="I2552" s="9"/>
      <c r="K2552" s="9"/>
      <c r="L2552" s="9"/>
      <c r="M2552" s="9"/>
      <c r="O2552" s="9"/>
      <c r="P2552" s="9"/>
      <c r="Q2552" s="9"/>
      <c r="R2552" s="36"/>
      <c r="V2552" s="36"/>
    </row>
    <row r="2553" spans="1:22" x14ac:dyDescent="0.25">
      <c r="A2553" s="86"/>
      <c r="B2553" s="9"/>
      <c r="C2553" s="9"/>
      <c r="D2553" s="9"/>
      <c r="E2553" s="9"/>
      <c r="F2553" s="9"/>
      <c r="I2553" s="9"/>
      <c r="K2553" s="9"/>
      <c r="L2553" s="9"/>
      <c r="M2553" s="9"/>
      <c r="O2553" s="9"/>
      <c r="P2553" s="9"/>
      <c r="Q2553" s="9"/>
      <c r="R2553" s="36"/>
      <c r="V2553" s="36"/>
    </row>
    <row r="2554" spans="1:22" x14ac:dyDescent="0.25">
      <c r="A2554" s="86"/>
      <c r="B2554" s="9"/>
      <c r="C2554" s="9"/>
      <c r="D2554" s="9"/>
      <c r="E2554" s="9"/>
      <c r="F2554" s="9"/>
      <c r="I2554" s="9"/>
      <c r="K2554" s="9"/>
      <c r="L2554" s="9"/>
      <c r="M2554" s="9"/>
      <c r="O2554" s="9"/>
      <c r="P2554" s="9"/>
      <c r="Q2554" s="9"/>
      <c r="R2554" s="36"/>
      <c r="V2554" s="36"/>
    </row>
    <row r="2555" spans="1:22" x14ac:dyDescent="0.25">
      <c r="A2555" s="86"/>
      <c r="B2555" s="9"/>
      <c r="C2555" s="9"/>
      <c r="D2555" s="9"/>
      <c r="E2555" s="9"/>
      <c r="F2555" s="9"/>
      <c r="I2555" s="9"/>
      <c r="K2555" s="9"/>
      <c r="L2555" s="9"/>
      <c r="M2555" s="9"/>
      <c r="O2555" s="9"/>
      <c r="P2555" s="9"/>
      <c r="Q2555" s="9"/>
      <c r="R2555" s="36"/>
      <c r="V2555" s="36"/>
    </row>
    <row r="2556" spans="1:22" x14ac:dyDescent="0.25">
      <c r="A2556" s="86"/>
      <c r="B2556" s="9"/>
      <c r="C2556" s="9"/>
      <c r="D2556" s="9"/>
      <c r="E2556" s="9"/>
      <c r="F2556" s="9"/>
      <c r="I2556" s="9"/>
      <c r="K2556" s="9"/>
      <c r="L2556" s="9"/>
      <c r="M2556" s="9"/>
      <c r="O2556" s="9"/>
      <c r="P2556" s="9"/>
      <c r="Q2556" s="9"/>
      <c r="R2556" s="36"/>
      <c r="V2556" s="36"/>
    </row>
    <row r="2557" spans="1:22" x14ac:dyDescent="0.25">
      <c r="A2557" s="86"/>
      <c r="B2557" s="9"/>
      <c r="C2557" s="9"/>
      <c r="D2557" s="9"/>
      <c r="E2557" s="9"/>
      <c r="F2557" s="9"/>
      <c r="I2557" s="9"/>
      <c r="K2557" s="9"/>
      <c r="L2557" s="9"/>
      <c r="M2557" s="9"/>
      <c r="O2557" s="9"/>
      <c r="P2557" s="9"/>
      <c r="Q2557" s="9"/>
      <c r="R2557" s="36"/>
      <c r="V2557" s="36"/>
    </row>
    <row r="2558" spans="1:22" x14ac:dyDescent="0.25">
      <c r="A2558" s="86"/>
      <c r="B2558" s="9"/>
      <c r="C2558" s="9"/>
      <c r="D2558" s="9"/>
      <c r="E2558" s="9"/>
      <c r="F2558" s="9"/>
      <c r="I2558" s="9"/>
      <c r="K2558" s="9"/>
      <c r="L2558" s="9"/>
      <c r="M2558" s="9"/>
      <c r="O2558" s="9"/>
      <c r="P2558" s="9"/>
      <c r="Q2558" s="9"/>
      <c r="R2558" s="36"/>
      <c r="V2558" s="36"/>
    </row>
    <row r="2559" spans="1:22" x14ac:dyDescent="0.25">
      <c r="A2559" s="86"/>
      <c r="B2559" s="9"/>
      <c r="C2559" s="9"/>
      <c r="D2559" s="9"/>
      <c r="E2559" s="9"/>
      <c r="F2559" s="9"/>
      <c r="I2559" s="9"/>
      <c r="K2559" s="9"/>
      <c r="L2559" s="9"/>
      <c r="M2559" s="9"/>
      <c r="O2559" s="9"/>
      <c r="P2559" s="9"/>
      <c r="Q2559" s="9"/>
      <c r="R2559" s="36"/>
      <c r="V2559" s="36"/>
    </row>
    <row r="2560" spans="1:22" x14ac:dyDescent="0.25">
      <c r="A2560" s="86"/>
      <c r="B2560" s="9"/>
      <c r="C2560" s="9"/>
      <c r="D2560" s="9"/>
      <c r="E2560" s="9"/>
      <c r="F2560" s="9"/>
      <c r="I2560" s="9"/>
      <c r="K2560" s="9"/>
      <c r="L2560" s="9"/>
      <c r="M2560" s="9"/>
      <c r="O2560" s="9"/>
      <c r="P2560" s="9"/>
      <c r="Q2560" s="9"/>
      <c r="R2560" s="36"/>
      <c r="V2560" s="36"/>
    </row>
    <row r="2561" spans="1:22" x14ac:dyDescent="0.25">
      <c r="A2561" s="86"/>
      <c r="B2561" s="9"/>
      <c r="C2561" s="9"/>
      <c r="D2561" s="9"/>
      <c r="E2561" s="9"/>
      <c r="F2561" s="9"/>
      <c r="I2561" s="9"/>
      <c r="K2561" s="9"/>
      <c r="L2561" s="9"/>
      <c r="M2561" s="9"/>
      <c r="O2561" s="9"/>
      <c r="P2561" s="9"/>
      <c r="Q2561" s="9"/>
      <c r="R2561" s="36"/>
      <c r="V2561" s="36"/>
    </row>
    <row r="2562" spans="1:22" x14ac:dyDescent="0.25">
      <c r="A2562" s="86"/>
      <c r="B2562" s="9"/>
      <c r="C2562" s="9"/>
      <c r="D2562" s="9"/>
      <c r="E2562" s="9"/>
      <c r="F2562" s="9"/>
      <c r="I2562" s="9"/>
      <c r="K2562" s="9"/>
      <c r="L2562" s="9"/>
      <c r="M2562" s="9"/>
      <c r="O2562" s="9"/>
      <c r="P2562" s="9"/>
      <c r="Q2562" s="9"/>
      <c r="R2562" s="36"/>
      <c r="V2562" s="36"/>
    </row>
    <row r="2563" spans="1:22" x14ac:dyDescent="0.25">
      <c r="A2563" s="86"/>
      <c r="B2563" s="9"/>
      <c r="C2563" s="9"/>
      <c r="D2563" s="9"/>
      <c r="E2563" s="9"/>
      <c r="F2563" s="9"/>
      <c r="I2563" s="9"/>
      <c r="K2563" s="9"/>
      <c r="L2563" s="9"/>
      <c r="M2563" s="9"/>
      <c r="O2563" s="9"/>
      <c r="P2563" s="9"/>
      <c r="Q2563" s="9"/>
      <c r="R2563" s="36"/>
      <c r="V2563" s="36"/>
    </row>
    <row r="2564" spans="1:22" x14ac:dyDescent="0.25">
      <c r="A2564" s="86"/>
      <c r="B2564" s="9"/>
      <c r="C2564" s="9"/>
      <c r="D2564" s="9"/>
      <c r="E2564" s="9"/>
      <c r="F2564" s="9"/>
      <c r="I2564" s="9"/>
      <c r="K2564" s="9"/>
      <c r="L2564" s="9"/>
      <c r="M2564" s="9"/>
      <c r="O2564" s="9"/>
      <c r="P2564" s="9"/>
      <c r="Q2564" s="9"/>
      <c r="R2564" s="36"/>
      <c r="V2564" s="36"/>
    </row>
    <row r="2565" spans="1:22" x14ac:dyDescent="0.25">
      <c r="A2565" s="86"/>
      <c r="B2565" s="9"/>
      <c r="C2565" s="9"/>
      <c r="D2565" s="9"/>
      <c r="E2565" s="9"/>
      <c r="F2565" s="9"/>
      <c r="I2565" s="9"/>
      <c r="K2565" s="9"/>
      <c r="L2565" s="9"/>
      <c r="M2565" s="9"/>
      <c r="O2565" s="9"/>
      <c r="P2565" s="9"/>
      <c r="Q2565" s="9"/>
      <c r="R2565" s="36"/>
      <c r="V2565" s="36"/>
    </row>
    <row r="2566" spans="1:22" x14ac:dyDescent="0.25">
      <c r="A2566" s="86"/>
      <c r="B2566" s="9"/>
      <c r="C2566" s="9"/>
      <c r="D2566" s="9"/>
      <c r="E2566" s="9"/>
      <c r="F2566" s="9"/>
      <c r="I2566" s="9"/>
      <c r="K2566" s="9"/>
      <c r="L2566" s="9"/>
      <c r="M2566" s="9"/>
      <c r="O2566" s="9"/>
      <c r="P2566" s="9"/>
      <c r="Q2566" s="9"/>
      <c r="R2566" s="36"/>
      <c r="V2566" s="36"/>
    </row>
    <row r="2567" spans="1:22" x14ac:dyDescent="0.25">
      <c r="A2567" s="86"/>
      <c r="B2567" s="9"/>
      <c r="C2567" s="9"/>
      <c r="D2567" s="9"/>
      <c r="E2567" s="9"/>
      <c r="F2567" s="9"/>
      <c r="I2567" s="9"/>
      <c r="K2567" s="9"/>
      <c r="L2567" s="9"/>
      <c r="M2567" s="9"/>
      <c r="O2567" s="9"/>
      <c r="P2567" s="9"/>
      <c r="Q2567" s="9"/>
      <c r="R2567" s="36"/>
      <c r="V2567" s="36"/>
    </row>
    <row r="2568" spans="1:22" x14ac:dyDescent="0.25">
      <c r="A2568" s="86"/>
      <c r="B2568" s="9"/>
      <c r="C2568" s="9"/>
      <c r="D2568" s="9"/>
      <c r="E2568" s="9"/>
      <c r="F2568" s="9"/>
      <c r="I2568" s="9"/>
      <c r="K2568" s="9"/>
      <c r="L2568" s="9"/>
      <c r="M2568" s="9"/>
      <c r="O2568" s="9"/>
      <c r="P2568" s="9"/>
      <c r="Q2568" s="9"/>
      <c r="R2568" s="36"/>
      <c r="V2568" s="36"/>
    </row>
    <row r="2569" spans="1:22" x14ac:dyDescent="0.25">
      <c r="A2569" s="86"/>
      <c r="B2569" s="9"/>
      <c r="C2569" s="9"/>
      <c r="D2569" s="9"/>
      <c r="E2569" s="9"/>
      <c r="F2569" s="9"/>
      <c r="I2569" s="9"/>
      <c r="K2569" s="9"/>
      <c r="L2569" s="9"/>
      <c r="M2569" s="9"/>
      <c r="O2569" s="9"/>
      <c r="P2569" s="9"/>
      <c r="Q2569" s="9"/>
      <c r="R2569" s="36"/>
      <c r="V2569" s="36"/>
    </row>
    <row r="2570" spans="1:22" x14ac:dyDescent="0.25">
      <c r="A2570" s="86"/>
      <c r="B2570" s="9"/>
      <c r="C2570" s="9"/>
      <c r="D2570" s="9"/>
      <c r="E2570" s="9"/>
      <c r="F2570" s="9"/>
      <c r="I2570" s="9"/>
      <c r="K2570" s="9"/>
      <c r="L2570" s="9"/>
      <c r="M2570" s="9"/>
      <c r="O2570" s="9"/>
      <c r="P2570" s="9"/>
      <c r="Q2570" s="9"/>
      <c r="R2570" s="36"/>
      <c r="V2570" s="36"/>
    </row>
    <row r="2571" spans="1:22" x14ac:dyDescent="0.25">
      <c r="A2571" s="86"/>
      <c r="B2571" s="9"/>
      <c r="C2571" s="9"/>
      <c r="D2571" s="9"/>
      <c r="E2571" s="9"/>
      <c r="F2571" s="9"/>
      <c r="I2571" s="9"/>
      <c r="K2571" s="9"/>
      <c r="L2571" s="9"/>
      <c r="M2571" s="9"/>
      <c r="O2571" s="9"/>
      <c r="P2571" s="9"/>
      <c r="Q2571" s="9"/>
      <c r="R2571" s="36"/>
      <c r="V2571" s="36"/>
    </row>
    <row r="2572" spans="1:22" x14ac:dyDescent="0.25">
      <c r="A2572" s="86"/>
      <c r="B2572" s="9"/>
      <c r="C2572" s="9"/>
      <c r="D2572" s="9"/>
      <c r="E2572" s="9"/>
      <c r="F2572" s="9"/>
      <c r="I2572" s="9"/>
      <c r="K2572" s="9"/>
      <c r="L2572" s="9"/>
      <c r="M2572" s="9"/>
      <c r="O2572" s="9"/>
      <c r="P2572" s="9"/>
      <c r="Q2572" s="9"/>
      <c r="R2572" s="36"/>
      <c r="V2572" s="36"/>
    </row>
    <row r="2573" spans="1:22" x14ac:dyDescent="0.25">
      <c r="A2573" s="86"/>
      <c r="B2573" s="9"/>
      <c r="C2573" s="9"/>
      <c r="D2573" s="9"/>
      <c r="E2573" s="9"/>
      <c r="F2573" s="9"/>
      <c r="I2573" s="9"/>
      <c r="K2573" s="9"/>
      <c r="L2573" s="9"/>
      <c r="M2573" s="9"/>
      <c r="O2573" s="9"/>
      <c r="P2573" s="9"/>
      <c r="Q2573" s="9"/>
      <c r="R2573" s="36"/>
      <c r="V2573" s="36"/>
    </row>
    <row r="2574" spans="1:22" x14ac:dyDescent="0.25">
      <c r="A2574" s="86"/>
      <c r="B2574" s="9"/>
      <c r="C2574" s="9"/>
      <c r="D2574" s="9"/>
      <c r="E2574" s="9"/>
      <c r="F2574" s="9"/>
      <c r="I2574" s="9"/>
      <c r="K2574" s="9"/>
      <c r="L2574" s="9"/>
      <c r="M2574" s="9"/>
      <c r="O2574" s="9"/>
      <c r="P2574" s="9"/>
      <c r="Q2574" s="9"/>
      <c r="R2574" s="36"/>
      <c r="V2574" s="36"/>
    </row>
    <row r="2575" spans="1:22" x14ac:dyDescent="0.25">
      <c r="A2575" s="86"/>
      <c r="B2575" s="9"/>
      <c r="C2575" s="9"/>
      <c r="D2575" s="9"/>
      <c r="E2575" s="9"/>
      <c r="F2575" s="9"/>
      <c r="I2575" s="9"/>
      <c r="K2575" s="9"/>
      <c r="L2575" s="9"/>
      <c r="M2575" s="9"/>
      <c r="O2575" s="9"/>
      <c r="P2575" s="9"/>
      <c r="Q2575" s="9"/>
      <c r="R2575" s="36"/>
      <c r="V2575" s="36"/>
    </row>
    <row r="2576" spans="1:22" x14ac:dyDescent="0.25">
      <c r="A2576" s="86"/>
      <c r="B2576" s="9"/>
      <c r="C2576" s="9"/>
      <c r="D2576" s="9"/>
      <c r="E2576" s="9"/>
      <c r="F2576" s="9"/>
      <c r="I2576" s="9"/>
      <c r="K2576" s="9"/>
      <c r="L2576" s="9"/>
      <c r="M2576" s="9"/>
      <c r="O2576" s="9"/>
      <c r="P2576" s="9"/>
      <c r="Q2576" s="9"/>
      <c r="R2576" s="36"/>
      <c r="V2576" s="36"/>
    </row>
    <row r="2577" spans="1:22" x14ac:dyDescent="0.25">
      <c r="A2577" s="86"/>
      <c r="B2577" s="9"/>
      <c r="C2577" s="9"/>
      <c r="D2577" s="9"/>
      <c r="E2577" s="9"/>
      <c r="F2577" s="9"/>
      <c r="I2577" s="9"/>
      <c r="K2577" s="9"/>
      <c r="L2577" s="9"/>
      <c r="M2577" s="9"/>
      <c r="O2577" s="9"/>
      <c r="P2577" s="9"/>
      <c r="Q2577" s="9"/>
      <c r="R2577" s="36"/>
      <c r="V2577" s="36"/>
    </row>
    <row r="2578" spans="1:22" x14ac:dyDescent="0.25">
      <c r="A2578" s="86"/>
      <c r="B2578" s="9"/>
      <c r="C2578" s="9"/>
      <c r="D2578" s="9"/>
      <c r="E2578" s="9"/>
      <c r="F2578" s="9"/>
      <c r="I2578" s="9"/>
      <c r="K2578" s="9"/>
      <c r="L2578" s="9"/>
      <c r="M2578" s="9"/>
      <c r="O2578" s="9"/>
      <c r="P2578" s="9"/>
      <c r="Q2578" s="9"/>
      <c r="R2578" s="36"/>
      <c r="V2578" s="36"/>
    </row>
    <row r="2579" spans="1:22" x14ac:dyDescent="0.25">
      <c r="A2579" s="86"/>
      <c r="B2579" s="9"/>
      <c r="C2579" s="9"/>
      <c r="D2579" s="9"/>
      <c r="E2579" s="9"/>
      <c r="F2579" s="9"/>
      <c r="I2579" s="9"/>
      <c r="K2579" s="9"/>
      <c r="L2579" s="9"/>
      <c r="M2579" s="9"/>
      <c r="O2579" s="9"/>
      <c r="P2579" s="9"/>
      <c r="Q2579" s="9"/>
      <c r="R2579" s="36"/>
      <c r="V2579" s="36"/>
    </row>
    <row r="2580" spans="1:22" x14ac:dyDescent="0.25">
      <c r="A2580" s="86"/>
      <c r="B2580" s="9"/>
      <c r="C2580" s="9"/>
      <c r="D2580" s="9"/>
      <c r="E2580" s="9"/>
      <c r="F2580" s="9"/>
      <c r="I2580" s="9"/>
      <c r="K2580" s="9"/>
      <c r="L2580" s="9"/>
      <c r="M2580" s="9"/>
      <c r="O2580" s="9"/>
      <c r="P2580" s="9"/>
      <c r="Q2580" s="9"/>
      <c r="R2580" s="36"/>
      <c r="V2580" s="36"/>
    </row>
    <row r="2581" spans="1:22" x14ac:dyDescent="0.25">
      <c r="A2581" s="86"/>
      <c r="B2581" s="9"/>
      <c r="C2581" s="9"/>
      <c r="D2581" s="9"/>
      <c r="E2581" s="9"/>
      <c r="F2581" s="9"/>
      <c r="I2581" s="9"/>
      <c r="K2581" s="9"/>
      <c r="L2581" s="9"/>
      <c r="M2581" s="9"/>
      <c r="O2581" s="9"/>
      <c r="P2581" s="9"/>
      <c r="Q2581" s="9"/>
      <c r="R2581" s="36"/>
      <c r="V2581" s="36"/>
    </row>
    <row r="2582" spans="1:22" x14ac:dyDescent="0.25">
      <c r="A2582" s="86"/>
      <c r="B2582" s="9"/>
      <c r="C2582" s="9"/>
      <c r="D2582" s="9"/>
      <c r="E2582" s="9"/>
      <c r="F2582" s="9"/>
      <c r="I2582" s="9"/>
      <c r="K2582" s="9"/>
      <c r="L2582" s="9"/>
      <c r="M2582" s="9"/>
      <c r="O2582" s="9"/>
      <c r="P2582" s="9"/>
      <c r="Q2582" s="9"/>
      <c r="R2582" s="36"/>
      <c r="V2582" s="36"/>
    </row>
    <row r="2583" spans="1:22" x14ac:dyDescent="0.25">
      <c r="A2583" s="86"/>
      <c r="B2583" s="9"/>
      <c r="C2583" s="9"/>
      <c r="D2583" s="9"/>
      <c r="E2583" s="9"/>
      <c r="F2583" s="9"/>
      <c r="I2583" s="9"/>
      <c r="K2583" s="9"/>
      <c r="L2583" s="9"/>
      <c r="M2583" s="9"/>
      <c r="O2583" s="9"/>
      <c r="P2583" s="9"/>
      <c r="Q2583" s="9"/>
      <c r="R2583" s="36"/>
      <c r="V2583" s="36"/>
    </row>
    <row r="2584" spans="1:22" x14ac:dyDescent="0.25">
      <c r="A2584" s="86"/>
      <c r="B2584" s="9"/>
      <c r="C2584" s="9"/>
      <c r="D2584" s="9"/>
      <c r="E2584" s="9"/>
      <c r="F2584" s="9"/>
      <c r="I2584" s="9"/>
      <c r="K2584" s="9"/>
      <c r="L2584" s="9"/>
      <c r="M2584" s="9"/>
      <c r="O2584" s="9"/>
      <c r="P2584" s="9"/>
      <c r="Q2584" s="9"/>
      <c r="R2584" s="36"/>
      <c r="V2584" s="36"/>
    </row>
    <row r="2585" spans="1:22" x14ac:dyDescent="0.25">
      <c r="A2585" s="86"/>
      <c r="B2585" s="9"/>
      <c r="C2585" s="9"/>
      <c r="D2585" s="9"/>
      <c r="E2585" s="9"/>
      <c r="F2585" s="9"/>
      <c r="I2585" s="9"/>
      <c r="K2585" s="9"/>
      <c r="L2585" s="9"/>
      <c r="M2585" s="9"/>
      <c r="O2585" s="9"/>
      <c r="P2585" s="9"/>
      <c r="Q2585" s="9"/>
      <c r="R2585" s="36"/>
      <c r="V2585" s="36"/>
    </row>
    <row r="2586" spans="1:22" x14ac:dyDescent="0.25">
      <c r="A2586" s="86"/>
      <c r="B2586" s="9"/>
      <c r="C2586" s="9"/>
      <c r="D2586" s="9"/>
      <c r="E2586" s="9"/>
      <c r="F2586" s="9"/>
      <c r="I2586" s="9"/>
      <c r="K2586" s="9"/>
      <c r="L2586" s="9"/>
      <c r="M2586" s="9"/>
      <c r="O2586" s="9"/>
      <c r="P2586" s="9"/>
      <c r="Q2586" s="9"/>
      <c r="R2586" s="36"/>
      <c r="V2586" s="36"/>
    </row>
    <row r="2587" spans="1:22" x14ac:dyDescent="0.25">
      <c r="A2587" s="86"/>
      <c r="B2587" s="9"/>
      <c r="C2587" s="9"/>
      <c r="D2587" s="9"/>
      <c r="E2587" s="9"/>
      <c r="F2587" s="9"/>
      <c r="I2587" s="9"/>
      <c r="K2587" s="9"/>
      <c r="L2587" s="9"/>
      <c r="M2587" s="9"/>
      <c r="O2587" s="9"/>
      <c r="P2587" s="9"/>
      <c r="Q2587" s="9"/>
      <c r="R2587" s="36"/>
      <c r="V2587" s="36"/>
    </row>
    <row r="2588" spans="1:22" x14ac:dyDescent="0.25">
      <c r="A2588" s="86"/>
      <c r="B2588" s="9"/>
      <c r="C2588" s="9"/>
      <c r="D2588" s="9"/>
      <c r="E2588" s="9"/>
      <c r="F2588" s="9"/>
      <c r="I2588" s="9"/>
      <c r="K2588" s="9"/>
      <c r="L2588" s="9"/>
      <c r="M2588" s="9"/>
      <c r="O2588" s="9"/>
      <c r="P2588" s="9"/>
      <c r="Q2588" s="9"/>
      <c r="R2588" s="36"/>
      <c r="V2588" s="36"/>
    </row>
    <row r="2589" spans="1:22" x14ac:dyDescent="0.25">
      <c r="A2589" s="86"/>
      <c r="B2589" s="9"/>
      <c r="C2589" s="9"/>
      <c r="D2589" s="9"/>
      <c r="E2589" s="9"/>
      <c r="F2589" s="9"/>
      <c r="I2589" s="9"/>
      <c r="K2589" s="9"/>
      <c r="L2589" s="9"/>
      <c r="M2589" s="9"/>
      <c r="O2589" s="9"/>
      <c r="P2589" s="9"/>
      <c r="Q2589" s="9"/>
      <c r="R2589" s="36"/>
      <c r="V2589" s="36"/>
    </row>
    <row r="2590" spans="1:22" x14ac:dyDescent="0.25">
      <c r="A2590" s="86"/>
      <c r="B2590" s="9"/>
      <c r="C2590" s="9"/>
      <c r="D2590" s="9"/>
      <c r="E2590" s="9"/>
      <c r="F2590" s="9"/>
      <c r="I2590" s="9"/>
      <c r="K2590" s="9"/>
      <c r="L2590" s="9"/>
      <c r="M2590" s="9"/>
      <c r="O2590" s="9"/>
      <c r="P2590" s="9"/>
      <c r="Q2590" s="9"/>
      <c r="R2590" s="36"/>
      <c r="V2590" s="36"/>
    </row>
    <row r="2591" spans="1:22" x14ac:dyDescent="0.25">
      <c r="A2591" s="86"/>
      <c r="B2591" s="9"/>
      <c r="C2591" s="9"/>
      <c r="D2591" s="9"/>
      <c r="E2591" s="9"/>
      <c r="F2591" s="9"/>
      <c r="I2591" s="9"/>
      <c r="K2591" s="9"/>
      <c r="L2591" s="9"/>
      <c r="M2591" s="9"/>
      <c r="O2591" s="9"/>
      <c r="P2591" s="9"/>
      <c r="Q2591" s="9"/>
      <c r="R2591" s="36"/>
      <c r="V2591" s="36"/>
    </row>
    <row r="2592" spans="1:22" x14ac:dyDescent="0.25">
      <c r="A2592" s="86"/>
      <c r="B2592" s="9"/>
      <c r="C2592" s="9"/>
      <c r="D2592" s="9"/>
      <c r="E2592" s="9"/>
      <c r="F2592" s="9"/>
      <c r="I2592" s="9"/>
      <c r="K2592" s="9"/>
      <c r="L2592" s="9"/>
      <c r="M2592" s="9"/>
      <c r="O2592" s="9"/>
      <c r="P2592" s="9"/>
      <c r="Q2592" s="9"/>
      <c r="R2592" s="36"/>
      <c r="V2592" s="36"/>
    </row>
    <row r="2593" spans="1:22" x14ac:dyDescent="0.25">
      <c r="A2593" s="86"/>
      <c r="B2593" s="9"/>
      <c r="C2593" s="9"/>
      <c r="D2593" s="9"/>
      <c r="E2593" s="9"/>
      <c r="F2593" s="9"/>
      <c r="I2593" s="9"/>
      <c r="K2593" s="9"/>
      <c r="L2593" s="9"/>
      <c r="M2593" s="9"/>
      <c r="O2593" s="9"/>
      <c r="P2593" s="9"/>
      <c r="Q2593" s="9"/>
      <c r="R2593" s="36"/>
      <c r="V2593" s="36"/>
    </row>
    <row r="2594" spans="1:22" x14ac:dyDescent="0.25">
      <c r="A2594" s="86"/>
      <c r="B2594" s="9"/>
      <c r="C2594" s="9"/>
      <c r="D2594" s="9"/>
      <c r="E2594" s="9"/>
      <c r="F2594" s="9"/>
      <c r="I2594" s="9"/>
      <c r="K2594" s="9"/>
      <c r="L2594" s="9"/>
      <c r="M2594" s="9"/>
      <c r="O2594" s="9"/>
      <c r="P2594" s="9"/>
      <c r="Q2594" s="9"/>
      <c r="R2594" s="36"/>
      <c r="V2594" s="36"/>
    </row>
    <row r="2595" spans="1:22" x14ac:dyDescent="0.25">
      <c r="A2595" s="86"/>
      <c r="B2595" s="9"/>
      <c r="C2595" s="9"/>
      <c r="D2595" s="9"/>
      <c r="E2595" s="9"/>
      <c r="F2595" s="9"/>
      <c r="I2595" s="9"/>
      <c r="K2595" s="9"/>
      <c r="L2595" s="9"/>
      <c r="M2595" s="9"/>
      <c r="O2595" s="9"/>
      <c r="P2595" s="9"/>
      <c r="Q2595" s="9"/>
      <c r="R2595" s="36"/>
      <c r="V2595" s="36"/>
    </row>
    <row r="2596" spans="1:22" x14ac:dyDescent="0.25">
      <c r="A2596" s="86"/>
      <c r="B2596" s="9"/>
      <c r="C2596" s="9"/>
      <c r="D2596" s="9"/>
      <c r="E2596" s="9"/>
      <c r="F2596" s="9"/>
      <c r="I2596" s="9"/>
      <c r="K2596" s="9"/>
      <c r="L2596" s="9"/>
      <c r="M2596" s="9"/>
      <c r="O2596" s="9"/>
      <c r="P2596" s="9"/>
      <c r="Q2596" s="9"/>
      <c r="R2596" s="36"/>
      <c r="V2596" s="36"/>
    </row>
    <row r="2597" spans="1:22" x14ac:dyDescent="0.25">
      <c r="A2597" s="86"/>
      <c r="B2597" s="9"/>
      <c r="C2597" s="9"/>
      <c r="D2597" s="9"/>
      <c r="E2597" s="9"/>
      <c r="F2597" s="9"/>
      <c r="I2597" s="9"/>
      <c r="K2597" s="9"/>
      <c r="L2597" s="9"/>
      <c r="M2597" s="9"/>
      <c r="O2597" s="9"/>
      <c r="P2597" s="9"/>
      <c r="Q2597" s="9"/>
      <c r="R2597" s="36"/>
      <c r="V2597" s="36"/>
    </row>
    <row r="2598" spans="1:22" x14ac:dyDescent="0.25">
      <c r="A2598" s="86"/>
      <c r="B2598" s="9"/>
      <c r="C2598" s="9"/>
      <c r="D2598" s="9"/>
      <c r="E2598" s="9"/>
      <c r="F2598" s="9"/>
      <c r="I2598" s="9"/>
      <c r="K2598" s="9"/>
      <c r="L2598" s="9"/>
      <c r="M2598" s="9"/>
      <c r="O2598" s="9"/>
      <c r="P2598" s="9"/>
      <c r="Q2598" s="9"/>
      <c r="R2598" s="36"/>
      <c r="V2598" s="36"/>
    </row>
    <row r="2599" spans="1:22" x14ac:dyDescent="0.25">
      <c r="A2599" s="86"/>
      <c r="B2599" s="9"/>
      <c r="C2599" s="9"/>
      <c r="D2599" s="9"/>
      <c r="E2599" s="9"/>
      <c r="F2599" s="9"/>
      <c r="I2599" s="9"/>
      <c r="K2599" s="9"/>
      <c r="L2599" s="9"/>
      <c r="M2599" s="9"/>
      <c r="O2599" s="9"/>
      <c r="P2599" s="9"/>
      <c r="Q2599" s="9"/>
      <c r="R2599" s="36"/>
      <c r="V2599" s="36"/>
    </row>
    <row r="2600" spans="1:22" x14ac:dyDescent="0.25">
      <c r="A2600" s="86"/>
      <c r="B2600" s="9"/>
      <c r="C2600" s="9"/>
      <c r="D2600" s="9"/>
      <c r="E2600" s="9"/>
      <c r="F2600" s="9"/>
      <c r="I2600" s="9"/>
      <c r="K2600" s="9"/>
      <c r="L2600" s="9"/>
      <c r="M2600" s="9"/>
      <c r="O2600" s="9"/>
      <c r="P2600" s="9"/>
      <c r="Q2600" s="9"/>
      <c r="R2600" s="36"/>
      <c r="V2600" s="36"/>
    </row>
    <row r="2601" spans="1:22" x14ac:dyDescent="0.25">
      <c r="A2601" s="86"/>
      <c r="B2601" s="9"/>
      <c r="C2601" s="9"/>
      <c r="D2601" s="9"/>
      <c r="E2601" s="9"/>
      <c r="F2601" s="9"/>
      <c r="I2601" s="9"/>
      <c r="K2601" s="9"/>
      <c r="L2601" s="9"/>
      <c r="M2601" s="9"/>
      <c r="O2601" s="9"/>
      <c r="P2601" s="9"/>
      <c r="Q2601" s="9"/>
      <c r="R2601" s="36"/>
      <c r="V2601" s="36"/>
    </row>
    <row r="2602" spans="1:22" x14ac:dyDescent="0.25">
      <c r="A2602" s="86"/>
      <c r="B2602" s="9"/>
      <c r="C2602" s="9"/>
      <c r="D2602" s="9"/>
      <c r="E2602" s="9"/>
      <c r="F2602" s="9"/>
      <c r="I2602" s="9"/>
      <c r="K2602" s="9"/>
      <c r="L2602" s="9"/>
      <c r="M2602" s="9"/>
      <c r="O2602" s="9"/>
      <c r="P2602" s="9"/>
      <c r="Q2602" s="9"/>
      <c r="R2602" s="36"/>
      <c r="V2602" s="36"/>
    </row>
    <row r="2603" spans="1:22" x14ac:dyDescent="0.25">
      <c r="A2603" s="86"/>
      <c r="B2603" s="9"/>
      <c r="C2603" s="9"/>
      <c r="D2603" s="9"/>
      <c r="E2603" s="9"/>
      <c r="F2603" s="9"/>
      <c r="I2603" s="9"/>
      <c r="K2603" s="9"/>
      <c r="L2603" s="9"/>
      <c r="M2603" s="9"/>
      <c r="O2603" s="9"/>
      <c r="P2603" s="9"/>
      <c r="Q2603" s="9"/>
      <c r="R2603" s="36"/>
      <c r="V2603" s="36"/>
    </row>
    <row r="2604" spans="1:22" x14ac:dyDescent="0.25">
      <c r="A2604" s="86"/>
      <c r="B2604" s="9"/>
      <c r="C2604" s="9"/>
      <c r="D2604" s="9"/>
      <c r="E2604" s="9"/>
      <c r="F2604" s="9"/>
      <c r="I2604" s="9"/>
      <c r="K2604" s="9"/>
      <c r="L2604" s="9"/>
      <c r="M2604" s="9"/>
      <c r="O2604" s="9"/>
      <c r="P2604" s="9"/>
      <c r="Q2604" s="9"/>
      <c r="R2604" s="36"/>
      <c r="V2604" s="36"/>
    </row>
    <row r="2605" spans="1:22" x14ac:dyDescent="0.25">
      <c r="A2605" s="86"/>
      <c r="B2605" s="9"/>
      <c r="C2605" s="9"/>
      <c r="D2605" s="9"/>
      <c r="E2605" s="9"/>
      <c r="F2605" s="9"/>
      <c r="I2605" s="9"/>
      <c r="K2605" s="9"/>
      <c r="L2605" s="9"/>
      <c r="M2605" s="9"/>
      <c r="O2605" s="9"/>
      <c r="P2605" s="9"/>
      <c r="Q2605" s="9"/>
      <c r="R2605" s="36"/>
      <c r="V2605" s="36"/>
    </row>
    <row r="2606" spans="1:22" x14ac:dyDescent="0.25">
      <c r="A2606" s="86"/>
      <c r="B2606" s="9"/>
      <c r="C2606" s="9"/>
      <c r="D2606" s="9"/>
      <c r="E2606" s="9"/>
      <c r="F2606" s="9"/>
      <c r="I2606" s="9"/>
      <c r="K2606" s="9"/>
      <c r="L2606" s="9"/>
      <c r="M2606" s="9"/>
      <c r="O2606" s="9"/>
      <c r="P2606" s="9"/>
      <c r="Q2606" s="9"/>
      <c r="R2606" s="36"/>
      <c r="V2606" s="36"/>
    </row>
    <row r="2607" spans="1:22" x14ac:dyDescent="0.25">
      <c r="A2607" s="86"/>
      <c r="B2607" s="9"/>
      <c r="C2607" s="9"/>
      <c r="D2607" s="9"/>
      <c r="E2607" s="9"/>
      <c r="F2607" s="9"/>
      <c r="I2607" s="9"/>
      <c r="K2607" s="9"/>
      <c r="L2607" s="9"/>
      <c r="M2607" s="9"/>
      <c r="O2607" s="9"/>
      <c r="P2607" s="9"/>
      <c r="Q2607" s="9"/>
      <c r="R2607" s="36"/>
      <c r="V2607" s="36"/>
    </row>
    <row r="2608" spans="1:22" x14ac:dyDescent="0.25">
      <c r="A2608" s="86"/>
      <c r="B2608" s="9"/>
      <c r="C2608" s="9"/>
      <c r="D2608" s="9"/>
      <c r="E2608" s="9"/>
      <c r="F2608" s="9"/>
      <c r="I2608" s="9"/>
      <c r="K2608" s="9"/>
      <c r="L2608" s="9"/>
      <c r="M2608" s="9"/>
      <c r="O2608" s="9"/>
      <c r="P2608" s="9"/>
      <c r="Q2608" s="9"/>
      <c r="R2608" s="36"/>
      <c r="V2608" s="36"/>
    </row>
    <row r="2609" spans="1:22" x14ac:dyDescent="0.25">
      <c r="A2609" s="86"/>
      <c r="B2609" s="9"/>
      <c r="C2609" s="9"/>
      <c r="D2609" s="9"/>
      <c r="E2609" s="9"/>
      <c r="F2609" s="9"/>
      <c r="I2609" s="9"/>
      <c r="K2609" s="9"/>
      <c r="L2609" s="9"/>
      <c r="M2609" s="9"/>
      <c r="O2609" s="9"/>
      <c r="P2609" s="9"/>
      <c r="Q2609" s="9"/>
      <c r="R2609" s="36"/>
      <c r="V2609" s="36"/>
    </row>
    <row r="2610" spans="1:22" x14ac:dyDescent="0.25">
      <c r="A2610" s="86"/>
      <c r="B2610" s="9"/>
      <c r="C2610" s="9"/>
      <c r="D2610" s="9"/>
      <c r="E2610" s="9"/>
      <c r="F2610" s="9"/>
      <c r="I2610" s="9"/>
      <c r="K2610" s="9"/>
      <c r="L2610" s="9"/>
      <c r="M2610" s="9"/>
      <c r="O2610" s="9"/>
      <c r="P2610" s="9"/>
      <c r="Q2610" s="9"/>
      <c r="R2610" s="36"/>
      <c r="V2610" s="36"/>
    </row>
    <row r="2611" spans="1:22" x14ac:dyDescent="0.25">
      <c r="A2611" s="86"/>
      <c r="B2611" s="9"/>
      <c r="C2611" s="9"/>
      <c r="D2611" s="9"/>
      <c r="E2611" s="9"/>
      <c r="F2611" s="9"/>
      <c r="I2611" s="9"/>
      <c r="K2611" s="9"/>
      <c r="L2611" s="9"/>
      <c r="M2611" s="9"/>
      <c r="O2611" s="9"/>
      <c r="P2611" s="9"/>
      <c r="Q2611" s="9"/>
      <c r="R2611" s="36"/>
      <c r="V2611" s="36"/>
    </row>
    <row r="2612" spans="1:22" x14ac:dyDescent="0.25">
      <c r="A2612" s="86"/>
      <c r="B2612" s="9"/>
      <c r="C2612" s="9"/>
      <c r="D2612" s="9"/>
      <c r="E2612" s="9"/>
      <c r="F2612" s="9"/>
      <c r="I2612" s="9"/>
      <c r="K2612" s="9"/>
      <c r="L2612" s="9"/>
      <c r="M2612" s="9"/>
      <c r="O2612" s="9"/>
      <c r="P2612" s="9"/>
      <c r="Q2612" s="9"/>
      <c r="R2612" s="36"/>
      <c r="V2612" s="36"/>
    </row>
    <row r="2613" spans="1:22" x14ac:dyDescent="0.25">
      <c r="A2613" s="86"/>
      <c r="B2613" s="9"/>
      <c r="C2613" s="9"/>
      <c r="D2613" s="9"/>
      <c r="E2613" s="9"/>
      <c r="F2613" s="9"/>
      <c r="I2613" s="9"/>
      <c r="K2613" s="9"/>
      <c r="L2613" s="9"/>
      <c r="M2613" s="9"/>
      <c r="O2613" s="9"/>
      <c r="P2613" s="9"/>
      <c r="Q2613" s="9"/>
      <c r="R2613" s="36"/>
      <c r="V2613" s="36"/>
    </row>
    <row r="2614" spans="1:22" x14ac:dyDescent="0.25">
      <c r="A2614" s="86"/>
      <c r="B2614" s="9"/>
      <c r="C2614" s="9"/>
      <c r="D2614" s="9"/>
      <c r="E2614" s="9"/>
      <c r="F2614" s="9"/>
      <c r="I2614" s="9"/>
      <c r="K2614" s="9"/>
      <c r="L2614" s="9"/>
      <c r="M2614" s="9"/>
      <c r="O2614" s="9"/>
      <c r="P2614" s="9"/>
      <c r="Q2614" s="9"/>
      <c r="R2614" s="36"/>
      <c r="V2614" s="36"/>
    </row>
    <row r="2615" spans="1:22" x14ac:dyDescent="0.25">
      <c r="A2615" s="86"/>
      <c r="B2615" s="9"/>
      <c r="C2615" s="9"/>
      <c r="D2615" s="9"/>
      <c r="E2615" s="9"/>
      <c r="F2615" s="9"/>
      <c r="I2615" s="9"/>
      <c r="K2615" s="9"/>
      <c r="L2615" s="9"/>
      <c r="M2615" s="9"/>
      <c r="O2615" s="9"/>
      <c r="P2615" s="9"/>
      <c r="Q2615" s="9"/>
      <c r="R2615" s="36"/>
      <c r="V2615" s="36"/>
    </row>
    <row r="2616" spans="1:22" x14ac:dyDescent="0.25">
      <c r="A2616" s="86"/>
      <c r="B2616" s="9"/>
      <c r="C2616" s="9"/>
      <c r="D2616" s="9"/>
      <c r="E2616" s="9"/>
      <c r="F2616" s="9"/>
      <c r="I2616" s="9"/>
      <c r="K2616" s="9"/>
      <c r="L2616" s="9"/>
      <c r="M2616" s="9"/>
      <c r="O2616" s="9"/>
      <c r="P2616" s="9"/>
      <c r="Q2616" s="9"/>
      <c r="R2616" s="36"/>
      <c r="V2616" s="36"/>
    </row>
    <row r="2617" spans="1:22" x14ac:dyDescent="0.25">
      <c r="A2617" s="86"/>
      <c r="B2617" s="9"/>
      <c r="C2617" s="9"/>
      <c r="D2617" s="9"/>
      <c r="E2617" s="9"/>
      <c r="F2617" s="9"/>
      <c r="I2617" s="9"/>
      <c r="K2617" s="9"/>
      <c r="L2617" s="9"/>
      <c r="M2617" s="9"/>
      <c r="O2617" s="9"/>
      <c r="P2617" s="9"/>
      <c r="Q2617" s="9"/>
      <c r="R2617" s="36"/>
      <c r="V2617" s="36"/>
    </row>
    <row r="2618" spans="1:22" x14ac:dyDescent="0.25">
      <c r="A2618" s="86"/>
      <c r="B2618" s="9"/>
      <c r="C2618" s="9"/>
      <c r="D2618" s="9"/>
      <c r="E2618" s="9"/>
      <c r="F2618" s="9"/>
      <c r="I2618" s="9"/>
      <c r="K2618" s="9"/>
      <c r="L2618" s="9"/>
      <c r="M2618" s="9"/>
      <c r="O2618" s="9"/>
      <c r="P2618" s="9"/>
      <c r="Q2618" s="9"/>
      <c r="R2618" s="36"/>
      <c r="V2618" s="36"/>
    </row>
    <row r="2619" spans="1:22" x14ac:dyDescent="0.25">
      <c r="A2619" s="86"/>
      <c r="B2619" s="9"/>
      <c r="C2619" s="9"/>
      <c r="D2619" s="9"/>
      <c r="E2619" s="9"/>
      <c r="F2619" s="9"/>
      <c r="I2619" s="9"/>
      <c r="K2619" s="9"/>
      <c r="L2619" s="9"/>
      <c r="M2619" s="9"/>
      <c r="O2619" s="9"/>
      <c r="P2619" s="9"/>
      <c r="Q2619" s="9"/>
      <c r="R2619" s="36"/>
      <c r="V2619" s="36"/>
    </row>
    <row r="2620" spans="1:22" x14ac:dyDescent="0.25">
      <c r="A2620" s="86"/>
      <c r="B2620" s="9"/>
      <c r="C2620" s="9"/>
      <c r="D2620" s="9"/>
      <c r="E2620" s="9"/>
      <c r="F2620" s="9"/>
      <c r="I2620" s="9"/>
      <c r="K2620" s="9"/>
      <c r="L2620" s="9"/>
      <c r="M2620" s="9"/>
      <c r="O2620" s="9"/>
      <c r="P2620" s="9"/>
      <c r="Q2620" s="9"/>
      <c r="R2620" s="36"/>
      <c r="V2620" s="36"/>
    </row>
    <row r="2621" spans="1:22" x14ac:dyDescent="0.25">
      <c r="A2621" s="86"/>
      <c r="B2621" s="9"/>
      <c r="C2621" s="9"/>
      <c r="D2621" s="9"/>
      <c r="E2621" s="9"/>
      <c r="F2621" s="9"/>
      <c r="I2621" s="9"/>
      <c r="K2621" s="9"/>
      <c r="L2621" s="9"/>
      <c r="M2621" s="9"/>
      <c r="O2621" s="9"/>
      <c r="P2621" s="9"/>
      <c r="Q2621" s="9"/>
      <c r="R2621" s="36"/>
      <c r="V2621" s="36"/>
    </row>
    <row r="2622" spans="1:22" x14ac:dyDescent="0.25">
      <c r="A2622" s="86"/>
      <c r="B2622" s="9"/>
      <c r="C2622" s="9"/>
      <c r="D2622" s="9"/>
      <c r="E2622" s="9"/>
      <c r="F2622" s="9"/>
      <c r="I2622" s="9"/>
      <c r="K2622" s="9"/>
      <c r="L2622" s="9"/>
      <c r="M2622" s="9"/>
      <c r="O2622" s="9"/>
      <c r="P2622" s="9"/>
      <c r="Q2622" s="9"/>
      <c r="R2622" s="36"/>
      <c r="V2622" s="36"/>
    </row>
    <row r="2623" spans="1:22" x14ac:dyDescent="0.25">
      <c r="A2623" s="86"/>
      <c r="B2623" s="9"/>
      <c r="C2623" s="9"/>
      <c r="D2623" s="9"/>
      <c r="E2623" s="9"/>
      <c r="F2623" s="9"/>
      <c r="I2623" s="9"/>
      <c r="K2623" s="9"/>
      <c r="L2623" s="9"/>
      <c r="M2623" s="9"/>
      <c r="O2623" s="9"/>
      <c r="P2623" s="9"/>
      <c r="Q2623" s="9"/>
      <c r="R2623" s="36"/>
      <c r="V2623" s="36"/>
    </row>
    <row r="2624" spans="1:22" x14ac:dyDescent="0.25">
      <c r="A2624" s="86"/>
      <c r="B2624" s="9"/>
      <c r="C2624" s="9"/>
      <c r="D2624" s="9"/>
      <c r="E2624" s="9"/>
      <c r="F2624" s="9"/>
      <c r="I2624" s="9"/>
      <c r="K2624" s="9"/>
      <c r="L2624" s="9"/>
      <c r="M2624" s="9"/>
      <c r="O2624" s="9"/>
      <c r="P2624" s="9"/>
      <c r="Q2624" s="9"/>
      <c r="R2624" s="36"/>
      <c r="V2624" s="36"/>
    </row>
    <row r="2625" spans="1:22" x14ac:dyDescent="0.25">
      <c r="A2625" s="86"/>
      <c r="B2625" s="9"/>
      <c r="C2625" s="9"/>
      <c r="D2625" s="9"/>
      <c r="E2625" s="9"/>
      <c r="F2625" s="9"/>
      <c r="I2625" s="9"/>
      <c r="K2625" s="9"/>
      <c r="L2625" s="9"/>
      <c r="M2625" s="9"/>
      <c r="O2625" s="9"/>
      <c r="P2625" s="9"/>
      <c r="Q2625" s="9"/>
      <c r="R2625" s="36"/>
      <c r="V2625" s="36"/>
    </row>
    <row r="2626" spans="1:22" x14ac:dyDescent="0.25">
      <c r="A2626" s="86"/>
      <c r="B2626" s="9"/>
      <c r="C2626" s="9"/>
      <c r="D2626" s="9"/>
      <c r="E2626" s="9"/>
      <c r="F2626" s="9"/>
      <c r="I2626" s="9"/>
      <c r="K2626" s="9"/>
      <c r="L2626" s="9"/>
      <c r="M2626" s="9"/>
      <c r="O2626" s="9"/>
      <c r="P2626" s="9"/>
      <c r="Q2626" s="9"/>
      <c r="R2626" s="36"/>
      <c r="V2626" s="36"/>
    </row>
    <row r="2627" spans="1:22" x14ac:dyDescent="0.25">
      <c r="A2627" s="86"/>
      <c r="B2627" s="9"/>
      <c r="C2627" s="9"/>
      <c r="D2627" s="9"/>
      <c r="E2627" s="9"/>
      <c r="F2627" s="9"/>
      <c r="I2627" s="9"/>
      <c r="K2627" s="9"/>
      <c r="L2627" s="9"/>
      <c r="M2627" s="9"/>
      <c r="O2627" s="9"/>
      <c r="P2627" s="9"/>
      <c r="Q2627" s="9"/>
      <c r="R2627" s="36"/>
      <c r="V2627" s="36"/>
    </row>
    <row r="2628" spans="1:22" x14ac:dyDescent="0.25">
      <c r="A2628" s="86"/>
      <c r="B2628" s="9"/>
      <c r="C2628" s="9"/>
      <c r="D2628" s="9"/>
      <c r="E2628" s="9"/>
      <c r="F2628" s="9"/>
      <c r="I2628" s="9"/>
      <c r="K2628" s="9"/>
      <c r="L2628" s="9"/>
      <c r="M2628" s="9"/>
      <c r="O2628" s="9"/>
      <c r="P2628" s="9"/>
      <c r="Q2628" s="9"/>
      <c r="R2628" s="36"/>
      <c r="V2628" s="36"/>
    </row>
    <row r="2629" spans="1:22" x14ac:dyDescent="0.25">
      <c r="A2629" s="86"/>
      <c r="B2629" s="9"/>
      <c r="C2629" s="9"/>
      <c r="D2629" s="9"/>
      <c r="E2629" s="9"/>
      <c r="F2629" s="9"/>
      <c r="I2629" s="9"/>
      <c r="K2629" s="9"/>
      <c r="L2629" s="9"/>
      <c r="M2629" s="9"/>
      <c r="O2629" s="9"/>
      <c r="P2629" s="9"/>
      <c r="Q2629" s="9"/>
      <c r="R2629" s="36"/>
      <c r="V2629" s="36"/>
    </row>
    <row r="2630" spans="1:22" x14ac:dyDescent="0.25">
      <c r="A2630" s="86"/>
      <c r="B2630" s="9"/>
      <c r="C2630" s="9"/>
      <c r="D2630" s="9"/>
      <c r="E2630" s="9"/>
      <c r="F2630" s="9"/>
      <c r="I2630" s="9"/>
      <c r="K2630" s="9"/>
      <c r="L2630" s="9"/>
      <c r="M2630" s="9"/>
      <c r="O2630" s="9"/>
      <c r="P2630" s="9"/>
      <c r="Q2630" s="9"/>
      <c r="R2630" s="36"/>
      <c r="V2630" s="36"/>
    </row>
    <row r="2631" spans="1:22" x14ac:dyDescent="0.25">
      <c r="A2631" s="86"/>
      <c r="B2631" s="9"/>
      <c r="C2631" s="9"/>
      <c r="D2631" s="9"/>
      <c r="E2631" s="9"/>
      <c r="F2631" s="9"/>
      <c r="I2631" s="9"/>
      <c r="K2631" s="9"/>
      <c r="L2631" s="9"/>
      <c r="M2631" s="9"/>
      <c r="O2631" s="9"/>
      <c r="P2631" s="9"/>
      <c r="Q2631" s="9"/>
      <c r="R2631" s="36"/>
      <c r="V2631" s="36"/>
    </row>
    <row r="2632" spans="1:22" x14ac:dyDescent="0.25">
      <c r="A2632" s="86"/>
      <c r="B2632" s="9"/>
      <c r="C2632" s="9"/>
      <c r="D2632" s="9"/>
      <c r="E2632" s="9"/>
      <c r="F2632" s="9"/>
      <c r="I2632" s="9"/>
      <c r="K2632" s="9"/>
      <c r="L2632" s="9"/>
      <c r="M2632" s="9"/>
      <c r="O2632" s="9"/>
      <c r="P2632" s="9"/>
      <c r="Q2632" s="9"/>
      <c r="R2632" s="36"/>
      <c r="V2632" s="36"/>
    </row>
    <row r="2633" spans="1:22" x14ac:dyDescent="0.25">
      <c r="A2633" s="86"/>
      <c r="B2633" s="9"/>
      <c r="C2633" s="9"/>
      <c r="D2633" s="9"/>
      <c r="E2633" s="9"/>
      <c r="F2633" s="9"/>
      <c r="I2633" s="9"/>
      <c r="K2633" s="9"/>
      <c r="L2633" s="9"/>
      <c r="M2633" s="9"/>
      <c r="O2633" s="9"/>
      <c r="P2633" s="9"/>
      <c r="Q2633" s="9"/>
      <c r="R2633" s="36"/>
      <c r="V2633" s="36"/>
    </row>
    <row r="2634" spans="1:22" x14ac:dyDescent="0.25">
      <c r="A2634" s="86"/>
      <c r="B2634" s="9"/>
      <c r="C2634" s="9"/>
      <c r="D2634" s="9"/>
      <c r="E2634" s="9"/>
      <c r="F2634" s="9"/>
      <c r="I2634" s="9"/>
      <c r="K2634" s="9"/>
      <c r="L2634" s="9"/>
      <c r="M2634" s="9"/>
      <c r="O2634" s="9"/>
      <c r="P2634" s="9"/>
      <c r="Q2634" s="9"/>
      <c r="R2634" s="36"/>
      <c r="V2634" s="36"/>
    </row>
    <row r="2635" spans="1:22" x14ac:dyDescent="0.25">
      <c r="A2635" s="86"/>
      <c r="B2635" s="9"/>
      <c r="C2635" s="9"/>
      <c r="D2635" s="9"/>
      <c r="E2635" s="9"/>
      <c r="F2635" s="9"/>
      <c r="I2635" s="9"/>
      <c r="K2635" s="9"/>
      <c r="L2635" s="9"/>
      <c r="M2635" s="9"/>
      <c r="O2635" s="9"/>
      <c r="P2635" s="9"/>
      <c r="Q2635" s="9"/>
      <c r="R2635" s="36"/>
      <c r="V2635" s="36"/>
    </row>
    <row r="2636" spans="1:22" x14ac:dyDescent="0.25">
      <c r="A2636" s="86"/>
      <c r="B2636" s="9"/>
      <c r="C2636" s="9"/>
      <c r="D2636" s="9"/>
      <c r="E2636" s="9"/>
      <c r="F2636" s="9"/>
      <c r="I2636" s="9"/>
      <c r="K2636" s="9"/>
      <c r="L2636" s="9"/>
      <c r="M2636" s="9"/>
      <c r="O2636" s="9"/>
      <c r="P2636" s="9"/>
      <c r="Q2636" s="9"/>
      <c r="R2636" s="36"/>
      <c r="V2636" s="36"/>
    </row>
    <row r="2637" spans="1:22" x14ac:dyDescent="0.25">
      <c r="A2637" s="86"/>
      <c r="B2637" s="9"/>
      <c r="C2637" s="9"/>
      <c r="D2637" s="9"/>
      <c r="E2637" s="9"/>
      <c r="F2637" s="9"/>
      <c r="I2637" s="9"/>
      <c r="K2637" s="9"/>
      <c r="L2637" s="9"/>
      <c r="M2637" s="9"/>
      <c r="O2637" s="9"/>
      <c r="P2637" s="9"/>
      <c r="Q2637" s="9"/>
      <c r="R2637" s="36"/>
      <c r="V2637" s="36"/>
    </row>
    <row r="2638" spans="1:22" x14ac:dyDescent="0.25">
      <c r="A2638" s="86"/>
      <c r="B2638" s="9"/>
      <c r="C2638" s="9"/>
      <c r="D2638" s="9"/>
      <c r="E2638" s="9"/>
      <c r="F2638" s="9"/>
      <c r="I2638" s="9"/>
      <c r="K2638" s="9"/>
      <c r="L2638" s="9"/>
      <c r="M2638" s="9"/>
      <c r="O2638" s="9"/>
      <c r="P2638" s="9"/>
      <c r="Q2638" s="9"/>
      <c r="R2638" s="36"/>
      <c r="V2638" s="36"/>
    </row>
    <row r="2639" spans="1:22" x14ac:dyDescent="0.25">
      <c r="A2639" s="86"/>
      <c r="B2639" s="9"/>
      <c r="C2639" s="9"/>
      <c r="D2639" s="9"/>
      <c r="E2639" s="9"/>
      <c r="F2639" s="9"/>
      <c r="I2639" s="9"/>
      <c r="K2639" s="9"/>
      <c r="L2639" s="9"/>
      <c r="M2639" s="9"/>
      <c r="O2639" s="9"/>
      <c r="P2639" s="9"/>
      <c r="Q2639" s="9"/>
      <c r="R2639" s="36"/>
      <c r="V2639" s="36"/>
    </row>
    <row r="2640" spans="1:22" x14ac:dyDescent="0.25">
      <c r="A2640" s="86"/>
      <c r="B2640" s="9"/>
      <c r="C2640" s="9"/>
      <c r="D2640" s="9"/>
      <c r="E2640" s="9"/>
      <c r="F2640" s="9"/>
      <c r="I2640" s="9"/>
      <c r="K2640" s="9"/>
      <c r="L2640" s="9"/>
      <c r="M2640" s="9"/>
      <c r="O2640" s="9"/>
      <c r="P2640" s="9"/>
      <c r="Q2640" s="9"/>
      <c r="R2640" s="36"/>
      <c r="V2640" s="36"/>
    </row>
    <row r="2641" spans="1:22" x14ac:dyDescent="0.25">
      <c r="A2641" s="86"/>
      <c r="B2641" s="9"/>
      <c r="C2641" s="9"/>
      <c r="D2641" s="9"/>
      <c r="E2641" s="9"/>
      <c r="F2641" s="9"/>
      <c r="I2641" s="9"/>
      <c r="K2641" s="9"/>
      <c r="L2641" s="9"/>
      <c r="M2641" s="9"/>
      <c r="O2641" s="9"/>
      <c r="P2641" s="9"/>
      <c r="Q2641" s="9"/>
      <c r="R2641" s="36"/>
      <c r="V2641" s="36"/>
    </row>
    <row r="2642" spans="1:22" x14ac:dyDescent="0.25">
      <c r="A2642" s="86"/>
      <c r="B2642" s="9"/>
      <c r="C2642" s="9"/>
      <c r="D2642" s="9"/>
      <c r="E2642" s="9"/>
      <c r="F2642" s="9"/>
      <c r="I2642" s="9"/>
      <c r="K2642" s="9"/>
      <c r="L2642" s="9"/>
      <c r="M2642" s="9"/>
      <c r="O2642" s="9"/>
      <c r="P2642" s="9"/>
      <c r="Q2642" s="9"/>
      <c r="R2642" s="36"/>
      <c r="V2642" s="36"/>
    </row>
    <row r="2643" spans="1:22" x14ac:dyDescent="0.25">
      <c r="A2643" s="86"/>
      <c r="B2643" s="9"/>
      <c r="C2643" s="9"/>
      <c r="D2643" s="9"/>
      <c r="E2643" s="9"/>
      <c r="F2643" s="9"/>
      <c r="I2643" s="9"/>
      <c r="K2643" s="9"/>
      <c r="L2643" s="9"/>
      <c r="M2643" s="9"/>
      <c r="O2643" s="9"/>
      <c r="P2643" s="9"/>
      <c r="Q2643" s="9"/>
      <c r="R2643" s="36"/>
      <c r="V2643" s="36"/>
    </row>
    <row r="2644" spans="1:22" x14ac:dyDescent="0.25">
      <c r="A2644" s="86"/>
      <c r="B2644" s="9"/>
      <c r="C2644" s="9"/>
      <c r="D2644" s="9"/>
      <c r="E2644" s="9"/>
      <c r="F2644" s="9"/>
      <c r="I2644" s="9"/>
      <c r="K2644" s="9"/>
      <c r="L2644" s="9"/>
      <c r="M2644" s="9"/>
      <c r="O2644" s="9"/>
      <c r="P2644" s="9"/>
      <c r="Q2644" s="9"/>
      <c r="R2644" s="36"/>
      <c r="V2644" s="36"/>
    </row>
    <row r="2645" spans="1:22" x14ac:dyDescent="0.25">
      <c r="A2645" s="86"/>
      <c r="B2645" s="9"/>
      <c r="C2645" s="9"/>
      <c r="D2645" s="9"/>
      <c r="E2645" s="9"/>
      <c r="F2645" s="9"/>
      <c r="I2645" s="9"/>
      <c r="K2645" s="9"/>
      <c r="L2645" s="9"/>
      <c r="M2645" s="9"/>
      <c r="O2645" s="9"/>
      <c r="P2645" s="9"/>
      <c r="Q2645" s="9"/>
      <c r="R2645" s="36"/>
      <c r="V2645" s="36"/>
    </row>
    <row r="2646" spans="1:22" x14ac:dyDescent="0.25">
      <c r="A2646" s="86"/>
      <c r="B2646" s="9"/>
      <c r="C2646" s="9"/>
      <c r="D2646" s="9"/>
      <c r="E2646" s="9"/>
      <c r="F2646" s="9"/>
      <c r="I2646" s="9"/>
      <c r="K2646" s="9"/>
      <c r="L2646" s="9"/>
      <c r="M2646" s="9"/>
      <c r="O2646" s="9"/>
      <c r="P2646" s="9"/>
      <c r="Q2646" s="9"/>
      <c r="R2646" s="36"/>
      <c r="V2646" s="36"/>
    </row>
    <row r="2647" spans="1:22" x14ac:dyDescent="0.25">
      <c r="A2647" s="86"/>
      <c r="B2647" s="9"/>
      <c r="C2647" s="9"/>
      <c r="D2647" s="9"/>
      <c r="E2647" s="9"/>
      <c r="F2647" s="9"/>
      <c r="I2647" s="9"/>
      <c r="K2647" s="9"/>
      <c r="L2647" s="9"/>
      <c r="M2647" s="9"/>
      <c r="O2647" s="9"/>
      <c r="P2647" s="9"/>
      <c r="Q2647" s="9"/>
      <c r="R2647" s="36"/>
      <c r="V2647" s="36"/>
    </row>
    <row r="2648" spans="1:22" x14ac:dyDescent="0.25">
      <c r="A2648" s="86"/>
      <c r="B2648" s="9"/>
      <c r="C2648" s="9"/>
      <c r="D2648" s="9"/>
      <c r="E2648" s="9"/>
      <c r="F2648" s="9"/>
      <c r="I2648" s="9"/>
      <c r="K2648" s="9"/>
      <c r="L2648" s="9"/>
      <c r="M2648" s="9"/>
      <c r="O2648" s="9"/>
      <c r="P2648" s="9"/>
      <c r="Q2648" s="9"/>
      <c r="R2648" s="36"/>
      <c r="V2648" s="36"/>
    </row>
    <row r="2649" spans="1:22" x14ac:dyDescent="0.25">
      <c r="A2649" s="86"/>
      <c r="B2649" s="9"/>
      <c r="C2649" s="9"/>
      <c r="D2649" s="9"/>
      <c r="E2649" s="9"/>
      <c r="F2649" s="9"/>
      <c r="I2649" s="9"/>
      <c r="K2649" s="9"/>
      <c r="L2649" s="9"/>
      <c r="M2649" s="9"/>
      <c r="O2649" s="9"/>
      <c r="P2649" s="9"/>
      <c r="Q2649" s="9"/>
      <c r="R2649" s="36"/>
      <c r="V2649" s="36"/>
    </row>
    <row r="2650" spans="1:22" x14ac:dyDescent="0.25">
      <c r="A2650" s="86"/>
      <c r="B2650" s="9"/>
      <c r="C2650" s="9"/>
      <c r="D2650" s="9"/>
      <c r="E2650" s="9"/>
      <c r="F2650" s="9"/>
      <c r="I2650" s="9"/>
      <c r="K2650" s="9"/>
      <c r="L2650" s="9"/>
      <c r="M2650" s="9"/>
      <c r="O2650" s="9"/>
      <c r="P2650" s="9"/>
      <c r="Q2650" s="9"/>
      <c r="R2650" s="36"/>
      <c r="V2650" s="36"/>
    </row>
    <row r="2651" spans="1:22" x14ac:dyDescent="0.25">
      <c r="A2651" s="86"/>
      <c r="B2651" s="9"/>
      <c r="C2651" s="9"/>
      <c r="D2651" s="9"/>
      <c r="E2651" s="9"/>
      <c r="F2651" s="9"/>
      <c r="I2651" s="9"/>
      <c r="K2651" s="9"/>
      <c r="L2651" s="9"/>
      <c r="M2651" s="9"/>
      <c r="O2651" s="9"/>
      <c r="P2651" s="9"/>
      <c r="Q2651" s="9"/>
      <c r="R2651" s="36"/>
      <c r="V2651" s="36"/>
    </row>
    <row r="2652" spans="1:22" x14ac:dyDescent="0.25">
      <c r="A2652" s="86"/>
      <c r="B2652" s="9"/>
      <c r="C2652" s="9"/>
      <c r="D2652" s="9"/>
      <c r="E2652" s="9"/>
      <c r="F2652" s="9"/>
      <c r="I2652" s="9"/>
      <c r="K2652" s="9"/>
      <c r="L2652" s="9"/>
      <c r="M2652" s="9"/>
      <c r="O2652" s="9"/>
      <c r="P2652" s="9"/>
      <c r="Q2652" s="9"/>
      <c r="R2652" s="36"/>
      <c r="V2652" s="36"/>
    </row>
    <row r="2653" spans="1:22" x14ac:dyDescent="0.25">
      <c r="A2653" s="86"/>
      <c r="B2653" s="9"/>
      <c r="C2653" s="9"/>
      <c r="D2653" s="9"/>
      <c r="E2653" s="9"/>
      <c r="F2653" s="9"/>
      <c r="I2653" s="9"/>
      <c r="K2653" s="9"/>
      <c r="L2653" s="9"/>
      <c r="M2653" s="9"/>
      <c r="O2653" s="9"/>
      <c r="P2653" s="9"/>
      <c r="Q2653" s="9"/>
      <c r="R2653" s="36"/>
      <c r="V2653" s="36"/>
    </row>
    <row r="2654" spans="1:22" x14ac:dyDescent="0.25">
      <c r="A2654" s="86"/>
      <c r="B2654" s="9"/>
      <c r="C2654" s="9"/>
      <c r="D2654" s="9"/>
      <c r="E2654" s="9"/>
      <c r="F2654" s="9"/>
      <c r="I2654" s="9"/>
      <c r="K2654" s="9"/>
      <c r="L2654" s="9"/>
      <c r="M2654" s="9"/>
      <c r="O2654" s="9"/>
      <c r="P2654" s="9"/>
      <c r="Q2654" s="9"/>
      <c r="R2654" s="36"/>
      <c r="V2654" s="36"/>
    </row>
    <row r="2655" spans="1:22" x14ac:dyDescent="0.25">
      <c r="A2655" s="86"/>
      <c r="B2655" s="9"/>
      <c r="C2655" s="9"/>
      <c r="D2655" s="9"/>
      <c r="E2655" s="9"/>
      <c r="F2655" s="9"/>
      <c r="I2655" s="9"/>
      <c r="K2655" s="9"/>
      <c r="L2655" s="9"/>
      <c r="M2655" s="9"/>
      <c r="O2655" s="9"/>
      <c r="P2655" s="9"/>
      <c r="Q2655" s="9"/>
      <c r="R2655" s="36"/>
      <c r="V2655" s="36"/>
    </row>
    <row r="2656" spans="1:22" x14ac:dyDescent="0.25">
      <c r="A2656" s="86"/>
      <c r="B2656" s="9"/>
      <c r="C2656" s="9"/>
      <c r="D2656" s="9"/>
      <c r="E2656" s="9"/>
      <c r="F2656" s="9"/>
      <c r="I2656" s="9"/>
      <c r="K2656" s="9"/>
      <c r="L2656" s="9"/>
      <c r="M2656" s="9"/>
      <c r="O2656" s="9"/>
      <c r="P2656" s="9"/>
      <c r="Q2656" s="9"/>
      <c r="R2656" s="36"/>
      <c r="V2656" s="36"/>
    </row>
    <row r="2657" spans="1:22" x14ac:dyDescent="0.25">
      <c r="A2657" s="86"/>
      <c r="B2657" s="9"/>
      <c r="C2657" s="9"/>
      <c r="D2657" s="9"/>
      <c r="E2657" s="9"/>
      <c r="F2657" s="9"/>
      <c r="I2657" s="9"/>
      <c r="K2657" s="9"/>
      <c r="L2657" s="9"/>
      <c r="M2657" s="9"/>
      <c r="O2657" s="9"/>
      <c r="P2657" s="9"/>
      <c r="Q2657" s="9"/>
      <c r="R2657" s="36"/>
      <c r="V2657" s="36"/>
    </row>
    <row r="2658" spans="1:22" x14ac:dyDescent="0.25">
      <c r="A2658" s="86"/>
      <c r="B2658" s="9"/>
      <c r="C2658" s="9"/>
      <c r="D2658" s="9"/>
      <c r="E2658" s="9"/>
      <c r="F2658" s="9"/>
      <c r="I2658" s="9"/>
      <c r="K2658" s="9"/>
      <c r="L2658" s="9"/>
      <c r="M2658" s="9"/>
      <c r="O2658" s="9"/>
      <c r="P2658" s="9"/>
      <c r="Q2658" s="9"/>
      <c r="R2658" s="36"/>
      <c r="V2658" s="36"/>
    </row>
    <row r="2659" spans="1:22" x14ac:dyDescent="0.25">
      <c r="A2659" s="86"/>
      <c r="B2659" s="9"/>
      <c r="C2659" s="9"/>
      <c r="D2659" s="9"/>
      <c r="E2659" s="9"/>
      <c r="F2659" s="9"/>
      <c r="I2659" s="9"/>
      <c r="K2659" s="9"/>
      <c r="L2659" s="9"/>
      <c r="M2659" s="9"/>
      <c r="O2659" s="9"/>
      <c r="P2659" s="9"/>
      <c r="Q2659" s="9"/>
      <c r="R2659" s="36"/>
      <c r="V2659" s="36"/>
    </row>
    <row r="2660" spans="1:22" x14ac:dyDescent="0.25">
      <c r="A2660" s="86"/>
      <c r="B2660" s="9"/>
      <c r="C2660" s="9"/>
      <c r="D2660" s="9"/>
      <c r="E2660" s="9"/>
      <c r="F2660" s="9"/>
      <c r="I2660" s="9"/>
      <c r="K2660" s="9"/>
      <c r="L2660" s="9"/>
      <c r="M2660" s="9"/>
      <c r="O2660" s="9"/>
      <c r="P2660" s="9"/>
      <c r="Q2660" s="9"/>
      <c r="R2660" s="36"/>
      <c r="V2660" s="36"/>
    </row>
    <row r="2661" spans="1:22" x14ac:dyDescent="0.25">
      <c r="A2661" s="86"/>
      <c r="B2661" s="9"/>
      <c r="C2661" s="9"/>
      <c r="D2661" s="9"/>
      <c r="E2661" s="9"/>
      <c r="F2661" s="9"/>
      <c r="I2661" s="9"/>
      <c r="K2661" s="9"/>
      <c r="L2661" s="9"/>
      <c r="M2661" s="9"/>
      <c r="O2661" s="9"/>
      <c r="P2661" s="9"/>
      <c r="Q2661" s="9"/>
      <c r="R2661" s="36"/>
      <c r="V2661" s="36"/>
    </row>
    <row r="2662" spans="1:22" x14ac:dyDescent="0.25">
      <c r="A2662" s="86"/>
      <c r="B2662" s="9"/>
      <c r="C2662" s="9"/>
      <c r="D2662" s="9"/>
      <c r="E2662" s="9"/>
      <c r="F2662" s="9"/>
      <c r="I2662" s="9"/>
      <c r="K2662" s="9"/>
      <c r="L2662" s="9"/>
      <c r="M2662" s="9"/>
      <c r="O2662" s="9"/>
      <c r="P2662" s="9"/>
      <c r="Q2662" s="9"/>
      <c r="R2662" s="36"/>
      <c r="V2662" s="36"/>
    </row>
    <row r="2663" spans="1:22" x14ac:dyDescent="0.25">
      <c r="A2663" s="86"/>
      <c r="B2663" s="9"/>
      <c r="C2663" s="9"/>
      <c r="D2663" s="9"/>
      <c r="E2663" s="9"/>
      <c r="F2663" s="9"/>
      <c r="I2663" s="9"/>
      <c r="K2663" s="9"/>
      <c r="L2663" s="9"/>
      <c r="M2663" s="9"/>
      <c r="O2663" s="9"/>
      <c r="P2663" s="9"/>
      <c r="Q2663" s="9"/>
      <c r="R2663" s="36"/>
      <c r="V2663" s="36"/>
    </row>
    <row r="2664" spans="1:22" x14ac:dyDescent="0.25">
      <c r="A2664" s="86"/>
      <c r="B2664" s="9"/>
      <c r="C2664" s="9"/>
      <c r="D2664" s="9"/>
      <c r="E2664" s="9"/>
      <c r="F2664" s="9"/>
      <c r="I2664" s="9"/>
      <c r="K2664" s="9"/>
      <c r="L2664" s="9"/>
      <c r="M2664" s="9"/>
      <c r="O2664" s="9"/>
      <c r="P2664" s="9"/>
      <c r="Q2664" s="9"/>
      <c r="R2664" s="36"/>
      <c r="V2664" s="36"/>
    </row>
    <row r="2665" spans="1:22" x14ac:dyDescent="0.25">
      <c r="A2665" s="86"/>
      <c r="B2665" s="9"/>
      <c r="C2665" s="9"/>
      <c r="D2665" s="9"/>
      <c r="E2665" s="9"/>
      <c r="F2665" s="9"/>
      <c r="I2665" s="9"/>
      <c r="K2665" s="9"/>
      <c r="L2665" s="9"/>
      <c r="M2665" s="9"/>
      <c r="O2665" s="9"/>
      <c r="P2665" s="9"/>
      <c r="Q2665" s="9"/>
      <c r="R2665" s="36"/>
      <c r="V2665" s="36"/>
    </row>
    <row r="2666" spans="1:22" x14ac:dyDescent="0.25">
      <c r="A2666" s="86"/>
      <c r="B2666" s="9"/>
      <c r="C2666" s="9"/>
      <c r="D2666" s="9"/>
      <c r="E2666" s="9"/>
      <c r="F2666" s="9"/>
      <c r="I2666" s="9"/>
      <c r="K2666" s="9"/>
      <c r="L2666" s="9"/>
      <c r="M2666" s="9"/>
      <c r="O2666" s="9"/>
      <c r="P2666" s="9"/>
      <c r="Q2666" s="9"/>
      <c r="R2666" s="36"/>
      <c r="V2666" s="36"/>
    </row>
    <row r="2667" spans="1:22" x14ac:dyDescent="0.25">
      <c r="A2667" s="86"/>
      <c r="B2667" s="9"/>
      <c r="C2667" s="9"/>
      <c r="D2667" s="9"/>
      <c r="E2667" s="9"/>
      <c r="F2667" s="9"/>
      <c r="I2667" s="9"/>
      <c r="K2667" s="9"/>
      <c r="L2667" s="9"/>
      <c r="M2667" s="9"/>
      <c r="O2667" s="9"/>
      <c r="P2667" s="9"/>
      <c r="Q2667" s="9"/>
      <c r="R2667" s="36"/>
      <c r="V2667" s="36"/>
    </row>
    <row r="2668" spans="1:22" x14ac:dyDescent="0.25">
      <c r="A2668" s="86"/>
      <c r="B2668" s="9"/>
      <c r="C2668" s="9"/>
      <c r="D2668" s="9"/>
      <c r="E2668" s="9"/>
      <c r="F2668" s="9"/>
      <c r="I2668" s="9"/>
      <c r="K2668" s="9"/>
      <c r="L2668" s="9"/>
      <c r="M2668" s="9"/>
      <c r="O2668" s="9"/>
      <c r="P2668" s="9"/>
      <c r="Q2668" s="9"/>
      <c r="R2668" s="36"/>
      <c r="V2668" s="36"/>
    </row>
    <row r="2669" spans="1:22" x14ac:dyDescent="0.25">
      <c r="A2669" s="86"/>
      <c r="B2669" s="9"/>
      <c r="C2669" s="9"/>
      <c r="D2669" s="9"/>
      <c r="E2669" s="9"/>
      <c r="F2669" s="9"/>
      <c r="I2669" s="9"/>
      <c r="K2669" s="9"/>
      <c r="L2669" s="9"/>
      <c r="M2669" s="9"/>
      <c r="O2669" s="9"/>
      <c r="P2669" s="9"/>
      <c r="Q2669" s="9"/>
      <c r="R2669" s="36"/>
      <c r="V2669" s="36"/>
    </row>
    <row r="2670" spans="1:22" x14ac:dyDescent="0.25">
      <c r="A2670" s="86"/>
      <c r="B2670" s="9"/>
      <c r="C2670" s="9"/>
      <c r="D2670" s="9"/>
      <c r="E2670" s="9"/>
      <c r="F2670" s="9"/>
      <c r="I2670" s="9"/>
      <c r="K2670" s="9"/>
      <c r="L2670" s="9"/>
      <c r="M2670" s="9"/>
      <c r="O2670" s="9"/>
      <c r="P2670" s="9"/>
      <c r="Q2670" s="9"/>
      <c r="R2670" s="36"/>
      <c r="V2670" s="36"/>
    </row>
    <row r="2671" spans="1:22" x14ac:dyDescent="0.25">
      <c r="A2671" s="86"/>
      <c r="B2671" s="9"/>
      <c r="C2671" s="9"/>
      <c r="D2671" s="9"/>
      <c r="E2671" s="9"/>
      <c r="F2671" s="9"/>
      <c r="I2671" s="9"/>
      <c r="K2671" s="9"/>
      <c r="L2671" s="9"/>
      <c r="M2671" s="9"/>
      <c r="O2671" s="9"/>
      <c r="P2671" s="9"/>
      <c r="Q2671" s="9"/>
      <c r="R2671" s="36"/>
      <c r="V2671" s="36"/>
    </row>
    <row r="2672" spans="1:22" x14ac:dyDescent="0.25">
      <c r="A2672" s="86"/>
      <c r="B2672" s="9"/>
      <c r="C2672" s="9"/>
      <c r="D2672" s="9"/>
      <c r="E2672" s="9"/>
      <c r="F2672" s="9"/>
      <c r="I2672" s="9"/>
      <c r="K2672" s="9"/>
      <c r="L2672" s="9"/>
      <c r="M2672" s="9"/>
      <c r="O2672" s="9"/>
      <c r="P2672" s="9"/>
      <c r="Q2672" s="9"/>
      <c r="R2672" s="36"/>
      <c r="V2672" s="36"/>
    </row>
    <row r="2673" spans="1:22" x14ac:dyDescent="0.25">
      <c r="A2673" s="86"/>
      <c r="B2673" s="9"/>
      <c r="C2673" s="9"/>
      <c r="D2673" s="9"/>
      <c r="E2673" s="9"/>
      <c r="F2673" s="9"/>
      <c r="I2673" s="9"/>
      <c r="K2673" s="9"/>
      <c r="L2673" s="9"/>
      <c r="M2673" s="9"/>
      <c r="O2673" s="9"/>
      <c r="P2673" s="9"/>
      <c r="Q2673" s="9"/>
      <c r="R2673" s="36"/>
      <c r="V2673" s="36"/>
    </row>
    <row r="2674" spans="1:22" x14ac:dyDescent="0.25">
      <c r="A2674" s="86"/>
      <c r="B2674" s="9"/>
      <c r="C2674" s="9"/>
      <c r="D2674" s="9"/>
      <c r="E2674" s="9"/>
      <c r="F2674" s="9"/>
      <c r="I2674" s="9"/>
      <c r="K2674" s="9"/>
      <c r="L2674" s="9"/>
      <c r="M2674" s="9"/>
      <c r="O2674" s="9"/>
      <c r="P2674" s="9"/>
      <c r="Q2674" s="9"/>
      <c r="R2674" s="36"/>
      <c r="V2674" s="36"/>
    </row>
    <row r="2675" spans="1:22" x14ac:dyDescent="0.25">
      <c r="A2675" s="86"/>
      <c r="B2675" s="9"/>
      <c r="C2675" s="9"/>
      <c r="D2675" s="9"/>
      <c r="E2675" s="9"/>
      <c r="F2675" s="9"/>
      <c r="I2675" s="9"/>
      <c r="K2675" s="9"/>
      <c r="L2675" s="9"/>
      <c r="M2675" s="9"/>
      <c r="O2675" s="9"/>
      <c r="P2675" s="9"/>
      <c r="Q2675" s="9"/>
      <c r="R2675" s="36"/>
      <c r="V2675" s="36"/>
    </row>
    <row r="2676" spans="1:22" x14ac:dyDescent="0.25">
      <c r="A2676" s="86"/>
      <c r="B2676" s="9"/>
      <c r="C2676" s="9"/>
      <c r="D2676" s="9"/>
      <c r="E2676" s="9"/>
      <c r="F2676" s="9"/>
      <c r="I2676" s="9"/>
      <c r="K2676" s="9"/>
      <c r="L2676" s="9"/>
      <c r="M2676" s="9"/>
      <c r="O2676" s="9"/>
      <c r="P2676" s="9"/>
      <c r="Q2676" s="9"/>
      <c r="R2676" s="36"/>
      <c r="V2676" s="36"/>
    </row>
    <row r="2677" spans="1:22" x14ac:dyDescent="0.25">
      <c r="A2677" s="86"/>
      <c r="B2677" s="9"/>
      <c r="C2677" s="9"/>
      <c r="D2677" s="9"/>
      <c r="E2677" s="9"/>
      <c r="F2677" s="9"/>
      <c r="I2677" s="9"/>
      <c r="K2677" s="9"/>
      <c r="L2677" s="9"/>
      <c r="M2677" s="9"/>
      <c r="O2677" s="9"/>
      <c r="P2677" s="9"/>
      <c r="Q2677" s="9"/>
      <c r="R2677" s="36"/>
      <c r="V2677" s="36"/>
    </row>
    <row r="2678" spans="1:22" x14ac:dyDescent="0.25">
      <c r="A2678" s="86"/>
      <c r="B2678" s="9"/>
      <c r="C2678" s="9"/>
      <c r="D2678" s="9"/>
      <c r="E2678" s="9"/>
      <c r="F2678" s="9"/>
      <c r="I2678" s="9"/>
      <c r="K2678" s="9"/>
      <c r="L2678" s="9"/>
      <c r="M2678" s="9"/>
      <c r="O2678" s="9"/>
      <c r="P2678" s="9"/>
      <c r="Q2678" s="9"/>
      <c r="R2678" s="36"/>
      <c r="V2678" s="36"/>
    </row>
    <row r="2679" spans="1:22" x14ac:dyDescent="0.25">
      <c r="A2679" s="86"/>
      <c r="B2679" s="9"/>
      <c r="C2679" s="9"/>
      <c r="D2679" s="9"/>
      <c r="E2679" s="9"/>
      <c r="F2679" s="9"/>
      <c r="I2679" s="9"/>
      <c r="K2679" s="9"/>
      <c r="L2679" s="9"/>
      <c r="M2679" s="9"/>
      <c r="O2679" s="9"/>
      <c r="P2679" s="9"/>
      <c r="Q2679" s="9"/>
      <c r="R2679" s="36"/>
      <c r="V2679" s="36"/>
    </row>
    <row r="2680" spans="1:22" x14ac:dyDescent="0.25">
      <c r="A2680" s="86"/>
      <c r="B2680" s="9"/>
      <c r="C2680" s="9"/>
      <c r="D2680" s="9"/>
      <c r="E2680" s="9"/>
      <c r="F2680" s="9"/>
      <c r="I2680" s="9"/>
      <c r="K2680" s="9"/>
      <c r="L2680" s="9"/>
      <c r="M2680" s="9"/>
      <c r="O2680" s="9"/>
      <c r="P2680" s="9"/>
      <c r="Q2680" s="9"/>
      <c r="R2680" s="36"/>
      <c r="V2680" s="36"/>
    </row>
    <row r="2681" spans="1:22" x14ac:dyDescent="0.25">
      <c r="A2681" s="86"/>
      <c r="B2681" s="9"/>
      <c r="C2681" s="9"/>
      <c r="D2681" s="9"/>
      <c r="E2681" s="9"/>
      <c r="F2681" s="9"/>
      <c r="I2681" s="9"/>
      <c r="K2681" s="9"/>
      <c r="L2681" s="9"/>
      <c r="M2681" s="9"/>
      <c r="O2681" s="9"/>
      <c r="P2681" s="9"/>
      <c r="Q2681" s="9"/>
      <c r="R2681" s="36"/>
      <c r="V2681" s="36"/>
    </row>
    <row r="2682" spans="1:22" x14ac:dyDescent="0.25">
      <c r="A2682" s="86"/>
      <c r="B2682" s="9"/>
      <c r="C2682" s="9"/>
      <c r="D2682" s="9"/>
      <c r="E2682" s="9"/>
      <c r="F2682" s="9"/>
      <c r="I2682" s="9"/>
      <c r="K2682" s="9"/>
      <c r="L2682" s="9"/>
      <c r="M2682" s="9"/>
      <c r="O2682" s="9"/>
      <c r="P2682" s="9"/>
      <c r="Q2682" s="9"/>
      <c r="R2682" s="36"/>
      <c r="V2682" s="36"/>
    </row>
    <row r="2683" spans="1:22" x14ac:dyDescent="0.25">
      <c r="A2683" s="86"/>
      <c r="B2683" s="9"/>
      <c r="C2683" s="9"/>
      <c r="D2683" s="9"/>
      <c r="E2683" s="9"/>
      <c r="F2683" s="9"/>
      <c r="I2683" s="9"/>
      <c r="K2683" s="9"/>
      <c r="L2683" s="9"/>
      <c r="M2683" s="9"/>
      <c r="O2683" s="9"/>
      <c r="P2683" s="9"/>
      <c r="Q2683" s="9"/>
      <c r="R2683" s="36"/>
      <c r="V2683" s="36"/>
    </row>
    <row r="2684" spans="1:22" x14ac:dyDescent="0.25">
      <c r="A2684" s="86"/>
      <c r="B2684" s="9"/>
      <c r="C2684" s="9"/>
      <c r="D2684" s="9"/>
      <c r="E2684" s="9"/>
      <c r="F2684" s="9"/>
      <c r="I2684" s="9"/>
      <c r="K2684" s="9"/>
      <c r="L2684" s="9"/>
      <c r="M2684" s="9"/>
      <c r="O2684" s="9"/>
      <c r="P2684" s="9"/>
      <c r="Q2684" s="9"/>
      <c r="R2684" s="36"/>
      <c r="V2684" s="36"/>
    </row>
    <row r="2685" spans="1:22" x14ac:dyDescent="0.25">
      <c r="A2685" s="86"/>
      <c r="B2685" s="9"/>
      <c r="C2685" s="9"/>
      <c r="D2685" s="9"/>
      <c r="E2685" s="9"/>
      <c r="F2685" s="9"/>
      <c r="I2685" s="9"/>
      <c r="K2685" s="9"/>
      <c r="L2685" s="9"/>
      <c r="M2685" s="9"/>
      <c r="O2685" s="9"/>
      <c r="P2685" s="9"/>
      <c r="Q2685" s="9"/>
      <c r="R2685" s="36"/>
      <c r="V2685" s="36"/>
    </row>
    <row r="2686" spans="1:22" x14ac:dyDescent="0.25">
      <c r="A2686" s="86"/>
      <c r="B2686" s="9"/>
      <c r="C2686" s="9"/>
      <c r="D2686" s="9"/>
      <c r="E2686" s="9"/>
      <c r="F2686" s="9"/>
      <c r="I2686" s="9"/>
      <c r="K2686" s="9"/>
      <c r="L2686" s="9"/>
      <c r="M2686" s="9"/>
      <c r="O2686" s="9"/>
      <c r="P2686" s="9"/>
      <c r="Q2686" s="9"/>
      <c r="R2686" s="36"/>
      <c r="V2686" s="36"/>
    </row>
    <row r="2687" spans="1:22" x14ac:dyDescent="0.25">
      <c r="A2687" s="86"/>
      <c r="B2687" s="9"/>
      <c r="C2687" s="9"/>
      <c r="D2687" s="9"/>
      <c r="E2687" s="9"/>
      <c r="F2687" s="9"/>
      <c r="I2687" s="9"/>
      <c r="K2687" s="9"/>
      <c r="L2687" s="9"/>
      <c r="M2687" s="9"/>
      <c r="O2687" s="9"/>
      <c r="P2687" s="9"/>
      <c r="Q2687" s="9"/>
      <c r="R2687" s="36"/>
      <c r="V2687" s="36"/>
    </row>
    <row r="2688" spans="1:22" x14ac:dyDescent="0.25">
      <c r="A2688" s="86"/>
      <c r="B2688" s="9"/>
      <c r="C2688" s="9"/>
      <c r="D2688" s="9"/>
      <c r="E2688" s="9"/>
      <c r="F2688" s="9"/>
      <c r="I2688" s="9"/>
      <c r="K2688" s="9"/>
      <c r="L2688" s="9"/>
      <c r="M2688" s="9"/>
      <c r="O2688" s="9"/>
      <c r="P2688" s="9"/>
      <c r="Q2688" s="9"/>
      <c r="R2688" s="36"/>
      <c r="V2688" s="36"/>
    </row>
    <row r="2689" spans="1:22" x14ac:dyDescent="0.25">
      <c r="A2689" s="86"/>
      <c r="B2689" s="9"/>
      <c r="C2689" s="9"/>
      <c r="D2689" s="9"/>
      <c r="E2689" s="9"/>
      <c r="F2689" s="9"/>
      <c r="I2689" s="9"/>
      <c r="K2689" s="9"/>
      <c r="L2689" s="9"/>
      <c r="M2689" s="9"/>
      <c r="O2689" s="9"/>
      <c r="P2689" s="9"/>
      <c r="Q2689" s="9"/>
      <c r="R2689" s="36"/>
      <c r="V2689" s="36"/>
    </row>
    <row r="2690" spans="1:22" x14ac:dyDescent="0.25">
      <c r="A2690" s="86"/>
      <c r="B2690" s="9"/>
      <c r="C2690" s="9"/>
      <c r="D2690" s="9"/>
      <c r="E2690" s="9"/>
      <c r="F2690" s="9"/>
      <c r="I2690" s="9"/>
      <c r="K2690" s="9"/>
      <c r="L2690" s="9"/>
      <c r="M2690" s="9"/>
      <c r="O2690" s="9"/>
      <c r="P2690" s="9"/>
      <c r="Q2690" s="9"/>
      <c r="R2690" s="36"/>
      <c r="V2690" s="36"/>
    </row>
    <row r="2691" spans="1:22" x14ac:dyDescent="0.25">
      <c r="A2691" s="86"/>
      <c r="B2691" s="9"/>
      <c r="C2691" s="9"/>
      <c r="D2691" s="9"/>
      <c r="E2691" s="9"/>
      <c r="F2691" s="9"/>
      <c r="I2691" s="9"/>
      <c r="K2691" s="9"/>
      <c r="L2691" s="9"/>
      <c r="M2691" s="9"/>
      <c r="O2691" s="9"/>
      <c r="P2691" s="9"/>
      <c r="Q2691" s="9"/>
      <c r="R2691" s="36"/>
      <c r="V2691" s="36"/>
    </row>
    <row r="2692" spans="1:22" x14ac:dyDescent="0.25">
      <c r="A2692" s="86"/>
      <c r="B2692" s="9"/>
      <c r="C2692" s="9"/>
      <c r="D2692" s="9"/>
      <c r="E2692" s="9"/>
      <c r="F2692" s="9"/>
      <c r="I2692" s="9"/>
      <c r="K2692" s="9"/>
      <c r="L2692" s="9"/>
      <c r="M2692" s="9"/>
      <c r="O2692" s="9"/>
      <c r="P2692" s="9"/>
      <c r="Q2692" s="9"/>
      <c r="R2692" s="36"/>
      <c r="V2692" s="36"/>
    </row>
    <row r="2693" spans="1:22" x14ac:dyDescent="0.25">
      <c r="A2693" s="86"/>
      <c r="B2693" s="9"/>
      <c r="C2693" s="9"/>
      <c r="D2693" s="9"/>
      <c r="E2693" s="9"/>
      <c r="F2693" s="9"/>
      <c r="I2693" s="9"/>
      <c r="K2693" s="9"/>
      <c r="L2693" s="9"/>
      <c r="M2693" s="9"/>
      <c r="O2693" s="9"/>
      <c r="P2693" s="9"/>
      <c r="Q2693" s="9"/>
      <c r="R2693" s="36"/>
      <c r="V2693" s="36"/>
    </row>
    <row r="2694" spans="1:22" x14ac:dyDescent="0.25">
      <c r="A2694" s="86"/>
      <c r="B2694" s="9"/>
      <c r="C2694" s="9"/>
      <c r="D2694" s="9"/>
      <c r="E2694" s="9"/>
      <c r="F2694" s="9"/>
      <c r="I2694" s="9"/>
      <c r="K2694" s="9"/>
      <c r="L2694" s="9"/>
      <c r="M2694" s="9"/>
      <c r="O2694" s="9"/>
      <c r="P2694" s="9"/>
      <c r="Q2694" s="9"/>
      <c r="R2694" s="36"/>
      <c r="V2694" s="36"/>
    </row>
    <row r="2695" spans="1:22" x14ac:dyDescent="0.25">
      <c r="A2695" s="86"/>
      <c r="B2695" s="9"/>
      <c r="C2695" s="9"/>
      <c r="D2695" s="9"/>
      <c r="E2695" s="9"/>
      <c r="F2695" s="9"/>
      <c r="I2695" s="9"/>
      <c r="K2695" s="9"/>
      <c r="L2695" s="9"/>
      <c r="M2695" s="9"/>
      <c r="O2695" s="9"/>
      <c r="P2695" s="9"/>
      <c r="Q2695" s="9"/>
      <c r="R2695" s="36"/>
      <c r="V2695" s="36"/>
    </row>
    <row r="2696" spans="1:22" x14ac:dyDescent="0.25">
      <c r="A2696" s="86"/>
      <c r="B2696" s="9"/>
      <c r="C2696" s="9"/>
      <c r="D2696" s="9"/>
      <c r="E2696" s="9"/>
      <c r="F2696" s="9"/>
      <c r="I2696" s="9"/>
      <c r="K2696" s="9"/>
      <c r="L2696" s="9"/>
      <c r="M2696" s="9"/>
      <c r="O2696" s="9"/>
      <c r="P2696" s="9"/>
      <c r="Q2696" s="9"/>
      <c r="R2696" s="36"/>
      <c r="V2696" s="36"/>
    </row>
    <row r="2697" spans="1:22" x14ac:dyDescent="0.25">
      <c r="A2697" s="86"/>
      <c r="B2697" s="9"/>
      <c r="C2697" s="9"/>
      <c r="D2697" s="9"/>
      <c r="E2697" s="9"/>
      <c r="F2697" s="9"/>
      <c r="I2697" s="9"/>
      <c r="K2697" s="9"/>
      <c r="L2697" s="9"/>
      <c r="M2697" s="9"/>
      <c r="O2697" s="9"/>
      <c r="P2697" s="9"/>
      <c r="Q2697" s="9"/>
      <c r="R2697" s="36"/>
      <c r="V2697" s="36"/>
    </row>
    <row r="2698" spans="1:22" x14ac:dyDescent="0.25">
      <c r="A2698" s="86"/>
      <c r="B2698" s="9"/>
      <c r="C2698" s="9"/>
      <c r="D2698" s="9"/>
      <c r="E2698" s="9"/>
      <c r="F2698" s="9"/>
      <c r="I2698" s="9"/>
      <c r="K2698" s="9"/>
      <c r="L2698" s="9"/>
      <c r="M2698" s="9"/>
      <c r="O2698" s="9"/>
      <c r="P2698" s="9"/>
      <c r="Q2698" s="9"/>
      <c r="R2698" s="36"/>
      <c r="V2698" s="36"/>
    </row>
    <row r="2699" spans="1:22" x14ac:dyDescent="0.25">
      <c r="A2699" s="86"/>
      <c r="B2699" s="9"/>
      <c r="C2699" s="9"/>
      <c r="D2699" s="9"/>
      <c r="E2699" s="9"/>
      <c r="F2699" s="9"/>
      <c r="I2699" s="9"/>
      <c r="K2699" s="9"/>
      <c r="L2699" s="9"/>
      <c r="M2699" s="9"/>
      <c r="O2699" s="9"/>
      <c r="P2699" s="9"/>
      <c r="Q2699" s="9"/>
      <c r="R2699" s="36"/>
      <c r="V2699" s="36"/>
    </row>
    <row r="2700" spans="1:22" x14ac:dyDescent="0.25">
      <c r="A2700" s="86"/>
      <c r="B2700" s="9"/>
      <c r="C2700" s="9"/>
      <c r="D2700" s="9"/>
      <c r="E2700" s="9"/>
      <c r="F2700" s="9"/>
      <c r="I2700" s="9"/>
      <c r="K2700" s="9"/>
      <c r="L2700" s="9"/>
      <c r="M2700" s="9"/>
      <c r="O2700" s="9"/>
      <c r="P2700" s="9"/>
      <c r="Q2700" s="9"/>
      <c r="R2700" s="36"/>
      <c r="V2700" s="36"/>
    </row>
    <row r="2701" spans="1:22" x14ac:dyDescent="0.25">
      <c r="A2701" s="86"/>
      <c r="B2701" s="9"/>
      <c r="C2701" s="9"/>
      <c r="D2701" s="9"/>
      <c r="E2701" s="9"/>
      <c r="F2701" s="9"/>
      <c r="I2701" s="9"/>
      <c r="K2701" s="9"/>
      <c r="L2701" s="9"/>
      <c r="M2701" s="9"/>
      <c r="O2701" s="9"/>
      <c r="P2701" s="9"/>
      <c r="Q2701" s="9"/>
      <c r="R2701" s="36"/>
      <c r="V2701" s="36"/>
    </row>
    <row r="2702" spans="1:22" x14ac:dyDescent="0.25">
      <c r="A2702" s="86"/>
      <c r="B2702" s="9"/>
      <c r="C2702" s="9"/>
      <c r="D2702" s="9"/>
      <c r="E2702" s="9"/>
      <c r="F2702" s="9"/>
      <c r="I2702" s="9"/>
      <c r="K2702" s="9"/>
      <c r="L2702" s="9"/>
      <c r="M2702" s="9"/>
      <c r="O2702" s="9"/>
      <c r="P2702" s="9"/>
      <c r="Q2702" s="9"/>
      <c r="R2702" s="36"/>
      <c r="V2702" s="36"/>
    </row>
    <row r="2703" spans="1:22" x14ac:dyDescent="0.25">
      <c r="A2703" s="86"/>
      <c r="B2703" s="9"/>
      <c r="C2703" s="9"/>
      <c r="D2703" s="9"/>
      <c r="E2703" s="9"/>
      <c r="F2703" s="9"/>
      <c r="I2703" s="9"/>
      <c r="K2703" s="9"/>
      <c r="L2703" s="9"/>
      <c r="M2703" s="9"/>
      <c r="O2703" s="9"/>
      <c r="P2703" s="9"/>
      <c r="Q2703" s="9"/>
      <c r="R2703" s="36"/>
      <c r="V2703" s="36"/>
    </row>
    <row r="2704" spans="1:22" x14ac:dyDescent="0.25">
      <c r="A2704" s="86"/>
      <c r="B2704" s="9"/>
      <c r="C2704" s="9"/>
      <c r="D2704" s="9"/>
      <c r="E2704" s="9"/>
      <c r="F2704" s="9"/>
      <c r="I2704" s="9"/>
      <c r="K2704" s="9"/>
      <c r="L2704" s="9"/>
      <c r="M2704" s="9"/>
      <c r="O2704" s="9"/>
      <c r="P2704" s="9"/>
      <c r="Q2704" s="9"/>
      <c r="R2704" s="36"/>
      <c r="V2704" s="36"/>
    </row>
    <row r="2705" spans="1:22" x14ac:dyDescent="0.25">
      <c r="A2705" s="86"/>
      <c r="B2705" s="9"/>
      <c r="C2705" s="9"/>
      <c r="D2705" s="9"/>
      <c r="E2705" s="9"/>
      <c r="F2705" s="9"/>
      <c r="I2705" s="9"/>
      <c r="K2705" s="9"/>
      <c r="L2705" s="9"/>
      <c r="M2705" s="9"/>
      <c r="O2705" s="9"/>
      <c r="P2705" s="9"/>
      <c r="Q2705" s="9"/>
      <c r="R2705" s="36"/>
      <c r="V2705" s="36"/>
    </row>
    <row r="2706" spans="1:22" x14ac:dyDescent="0.25">
      <c r="A2706" s="86"/>
      <c r="B2706" s="9"/>
      <c r="C2706" s="9"/>
      <c r="D2706" s="9"/>
      <c r="E2706" s="9"/>
      <c r="F2706" s="9"/>
      <c r="I2706" s="9"/>
      <c r="K2706" s="9"/>
      <c r="L2706" s="9"/>
      <c r="M2706" s="9"/>
      <c r="O2706" s="9"/>
      <c r="P2706" s="9"/>
      <c r="Q2706" s="9"/>
      <c r="R2706" s="36"/>
      <c r="V2706" s="36"/>
    </row>
    <row r="2707" spans="1:22" x14ac:dyDescent="0.25">
      <c r="A2707" s="86"/>
      <c r="B2707" s="9"/>
      <c r="C2707" s="9"/>
      <c r="D2707" s="9"/>
      <c r="E2707" s="9"/>
      <c r="F2707" s="9"/>
      <c r="I2707" s="9"/>
      <c r="K2707" s="9"/>
      <c r="L2707" s="9"/>
      <c r="M2707" s="9"/>
      <c r="O2707" s="9"/>
      <c r="P2707" s="9"/>
      <c r="Q2707" s="9"/>
      <c r="R2707" s="36"/>
      <c r="V2707" s="36"/>
    </row>
    <row r="2708" spans="1:22" x14ac:dyDescent="0.25">
      <c r="A2708" s="86"/>
      <c r="B2708" s="9"/>
      <c r="C2708" s="9"/>
      <c r="D2708" s="9"/>
      <c r="E2708" s="9"/>
      <c r="F2708" s="9"/>
      <c r="I2708" s="9"/>
      <c r="K2708" s="9"/>
      <c r="L2708" s="9"/>
      <c r="M2708" s="9"/>
      <c r="O2708" s="9"/>
      <c r="P2708" s="9"/>
      <c r="Q2708" s="9"/>
      <c r="R2708" s="36"/>
      <c r="V2708" s="36"/>
    </row>
    <row r="2709" spans="1:22" x14ac:dyDescent="0.25">
      <c r="A2709" s="86"/>
      <c r="B2709" s="9"/>
      <c r="C2709" s="9"/>
      <c r="D2709" s="9"/>
      <c r="E2709" s="9"/>
      <c r="F2709" s="9"/>
      <c r="I2709" s="9"/>
      <c r="K2709" s="9"/>
      <c r="L2709" s="9"/>
      <c r="M2709" s="9"/>
      <c r="O2709" s="9"/>
      <c r="P2709" s="9"/>
      <c r="Q2709" s="9"/>
      <c r="R2709" s="36"/>
      <c r="V2709" s="36"/>
    </row>
    <row r="2710" spans="1:22" x14ac:dyDescent="0.25">
      <c r="A2710" s="86"/>
      <c r="B2710" s="9"/>
      <c r="C2710" s="9"/>
      <c r="D2710" s="9"/>
      <c r="E2710" s="9"/>
      <c r="F2710" s="9"/>
      <c r="I2710" s="9"/>
      <c r="K2710" s="9"/>
      <c r="L2710" s="9"/>
      <c r="M2710" s="9"/>
      <c r="O2710" s="9"/>
      <c r="P2710" s="9"/>
      <c r="Q2710" s="9"/>
      <c r="R2710" s="36"/>
      <c r="V2710" s="36"/>
    </row>
    <row r="2711" spans="1:22" x14ac:dyDescent="0.25">
      <c r="A2711" s="86"/>
      <c r="B2711" s="9"/>
      <c r="C2711" s="9"/>
      <c r="D2711" s="9"/>
      <c r="E2711" s="9"/>
      <c r="F2711" s="9"/>
      <c r="I2711" s="9"/>
      <c r="K2711" s="9"/>
      <c r="L2711" s="9"/>
      <c r="M2711" s="9"/>
      <c r="O2711" s="9"/>
      <c r="P2711" s="9"/>
      <c r="Q2711" s="9"/>
      <c r="R2711" s="36"/>
      <c r="V2711" s="36"/>
    </row>
    <row r="2712" spans="1:22" x14ac:dyDescent="0.25">
      <c r="A2712" s="86"/>
      <c r="B2712" s="9"/>
      <c r="C2712" s="9"/>
      <c r="D2712" s="9"/>
      <c r="E2712" s="9"/>
      <c r="F2712" s="9"/>
      <c r="I2712" s="9"/>
      <c r="K2712" s="9"/>
      <c r="L2712" s="9"/>
      <c r="M2712" s="9"/>
      <c r="O2712" s="9"/>
      <c r="P2712" s="9"/>
      <c r="Q2712" s="9"/>
      <c r="R2712" s="36"/>
      <c r="V2712" s="36"/>
    </row>
    <row r="2713" spans="1:22" x14ac:dyDescent="0.25">
      <c r="A2713" s="86"/>
      <c r="B2713" s="9"/>
      <c r="C2713" s="9"/>
      <c r="D2713" s="9"/>
      <c r="E2713" s="9"/>
      <c r="F2713" s="9"/>
      <c r="I2713" s="9"/>
      <c r="K2713" s="9"/>
      <c r="L2713" s="9"/>
      <c r="M2713" s="9"/>
      <c r="O2713" s="9"/>
      <c r="P2713" s="9"/>
      <c r="Q2713" s="9"/>
      <c r="R2713" s="36"/>
      <c r="V2713" s="36"/>
    </row>
    <row r="2714" spans="1:22" x14ac:dyDescent="0.25">
      <c r="A2714" s="86"/>
      <c r="B2714" s="9"/>
      <c r="C2714" s="9"/>
      <c r="D2714" s="9"/>
      <c r="E2714" s="9"/>
      <c r="F2714" s="9"/>
      <c r="I2714" s="9"/>
      <c r="K2714" s="9"/>
      <c r="L2714" s="9"/>
      <c r="M2714" s="9"/>
      <c r="O2714" s="9"/>
      <c r="P2714" s="9"/>
      <c r="Q2714" s="9"/>
      <c r="R2714" s="36"/>
      <c r="V2714" s="36"/>
    </row>
    <row r="2715" spans="1:22" x14ac:dyDescent="0.25">
      <c r="A2715" s="86"/>
      <c r="B2715" s="9"/>
      <c r="C2715" s="9"/>
      <c r="D2715" s="9"/>
      <c r="E2715" s="9"/>
      <c r="F2715" s="9"/>
      <c r="I2715" s="9"/>
      <c r="K2715" s="9"/>
      <c r="L2715" s="9"/>
      <c r="M2715" s="9"/>
      <c r="O2715" s="9"/>
      <c r="P2715" s="9"/>
      <c r="Q2715" s="9"/>
      <c r="R2715" s="36"/>
      <c r="V2715" s="36"/>
    </row>
    <row r="2716" spans="1:22" x14ac:dyDescent="0.25">
      <c r="A2716" s="86"/>
      <c r="B2716" s="9"/>
      <c r="C2716" s="9"/>
      <c r="D2716" s="9"/>
      <c r="E2716" s="9"/>
      <c r="F2716" s="9"/>
      <c r="I2716" s="9"/>
      <c r="K2716" s="9"/>
      <c r="L2716" s="9"/>
      <c r="M2716" s="9"/>
      <c r="O2716" s="9"/>
      <c r="P2716" s="9"/>
      <c r="Q2716" s="9"/>
      <c r="R2716" s="36"/>
      <c r="V2716" s="36"/>
    </row>
    <row r="2717" spans="1:22" x14ac:dyDescent="0.25">
      <c r="A2717" s="86"/>
      <c r="B2717" s="9"/>
      <c r="C2717" s="9"/>
      <c r="D2717" s="9"/>
      <c r="E2717" s="9"/>
      <c r="F2717" s="9"/>
      <c r="I2717" s="9"/>
      <c r="K2717" s="9"/>
      <c r="L2717" s="9"/>
      <c r="M2717" s="9"/>
      <c r="O2717" s="9"/>
      <c r="P2717" s="9"/>
      <c r="Q2717" s="9"/>
      <c r="R2717" s="36"/>
      <c r="V2717" s="36"/>
    </row>
    <row r="2718" spans="1:22" x14ac:dyDescent="0.25">
      <c r="A2718" s="86"/>
      <c r="B2718" s="9"/>
      <c r="C2718" s="9"/>
      <c r="D2718" s="9"/>
      <c r="E2718" s="9"/>
      <c r="F2718" s="9"/>
      <c r="I2718" s="9"/>
      <c r="K2718" s="9"/>
      <c r="L2718" s="9"/>
      <c r="M2718" s="9"/>
      <c r="O2718" s="9"/>
      <c r="P2718" s="9"/>
      <c r="Q2718" s="9"/>
      <c r="R2718" s="36"/>
      <c r="V2718" s="36"/>
    </row>
    <row r="2719" spans="1:22" x14ac:dyDescent="0.25">
      <c r="A2719" s="86"/>
      <c r="B2719" s="9"/>
      <c r="C2719" s="9"/>
      <c r="D2719" s="9"/>
      <c r="E2719" s="9"/>
      <c r="F2719" s="9"/>
      <c r="I2719" s="9"/>
      <c r="K2719" s="9"/>
      <c r="L2719" s="9"/>
      <c r="M2719" s="9"/>
      <c r="O2719" s="9"/>
      <c r="P2719" s="9"/>
      <c r="Q2719" s="9"/>
      <c r="R2719" s="36"/>
      <c r="V2719" s="36"/>
    </row>
    <row r="2720" spans="1:22" x14ac:dyDescent="0.25">
      <c r="A2720" s="86"/>
      <c r="B2720" s="9"/>
      <c r="C2720" s="9"/>
      <c r="D2720" s="9"/>
      <c r="E2720" s="9"/>
      <c r="F2720" s="9"/>
      <c r="I2720" s="9"/>
      <c r="K2720" s="9"/>
      <c r="L2720" s="9"/>
      <c r="M2720" s="9"/>
      <c r="O2720" s="9"/>
      <c r="P2720" s="9"/>
      <c r="Q2720" s="9"/>
      <c r="R2720" s="36"/>
      <c r="V2720" s="36"/>
    </row>
    <row r="2721" spans="1:22" x14ac:dyDescent="0.25">
      <c r="A2721" s="86"/>
      <c r="B2721" s="9"/>
      <c r="C2721" s="9"/>
      <c r="D2721" s="9"/>
      <c r="E2721" s="9"/>
      <c r="F2721" s="9"/>
      <c r="I2721" s="9"/>
      <c r="K2721" s="9"/>
      <c r="L2721" s="9"/>
      <c r="M2721" s="9"/>
      <c r="O2721" s="9"/>
      <c r="P2721" s="9"/>
      <c r="Q2721" s="9"/>
      <c r="R2721" s="36"/>
      <c r="V2721" s="36"/>
    </row>
    <row r="2722" spans="1:22" x14ac:dyDescent="0.25">
      <c r="A2722" s="86"/>
      <c r="B2722" s="9"/>
      <c r="C2722" s="9"/>
      <c r="D2722" s="9"/>
      <c r="E2722" s="9"/>
      <c r="F2722" s="9"/>
      <c r="I2722" s="9"/>
      <c r="K2722" s="9"/>
      <c r="L2722" s="9"/>
      <c r="M2722" s="9"/>
      <c r="O2722" s="9"/>
      <c r="P2722" s="9"/>
      <c r="Q2722" s="9"/>
      <c r="R2722" s="36"/>
      <c r="V2722" s="36"/>
    </row>
    <row r="2723" spans="1:22" x14ac:dyDescent="0.25">
      <c r="A2723" s="86"/>
      <c r="B2723" s="9"/>
      <c r="C2723" s="9"/>
      <c r="D2723" s="9"/>
      <c r="E2723" s="9"/>
      <c r="F2723" s="9"/>
      <c r="I2723" s="9"/>
      <c r="K2723" s="9"/>
      <c r="L2723" s="9"/>
      <c r="M2723" s="9"/>
      <c r="O2723" s="9"/>
      <c r="P2723" s="9"/>
      <c r="Q2723" s="9"/>
      <c r="R2723" s="36"/>
      <c r="V2723" s="36"/>
    </row>
    <row r="2724" spans="1:22" x14ac:dyDescent="0.25">
      <c r="A2724" s="86"/>
      <c r="B2724" s="9"/>
      <c r="C2724" s="9"/>
      <c r="D2724" s="9"/>
      <c r="E2724" s="9"/>
      <c r="F2724" s="9"/>
      <c r="I2724" s="9"/>
      <c r="K2724" s="9"/>
      <c r="L2724" s="9"/>
      <c r="M2724" s="9"/>
      <c r="O2724" s="9"/>
      <c r="P2724" s="9"/>
      <c r="Q2724" s="9"/>
      <c r="R2724" s="36"/>
      <c r="V2724" s="36"/>
    </row>
    <row r="2725" spans="1:22" x14ac:dyDescent="0.25">
      <c r="A2725" s="86"/>
      <c r="B2725" s="9"/>
      <c r="C2725" s="9"/>
      <c r="D2725" s="9"/>
      <c r="E2725" s="9"/>
      <c r="F2725" s="9"/>
      <c r="I2725" s="9"/>
      <c r="K2725" s="9"/>
      <c r="L2725" s="9"/>
      <c r="M2725" s="9"/>
      <c r="O2725" s="9"/>
      <c r="P2725" s="9"/>
      <c r="Q2725" s="9"/>
      <c r="R2725" s="36"/>
      <c r="V2725" s="36"/>
    </row>
    <row r="2726" spans="1:22" x14ac:dyDescent="0.25">
      <c r="A2726" s="86"/>
      <c r="B2726" s="9"/>
      <c r="C2726" s="9"/>
      <c r="D2726" s="9"/>
      <c r="E2726" s="9"/>
      <c r="F2726" s="9"/>
      <c r="I2726" s="9"/>
      <c r="K2726" s="9"/>
      <c r="L2726" s="9"/>
      <c r="M2726" s="9"/>
      <c r="O2726" s="9"/>
      <c r="P2726" s="9"/>
      <c r="Q2726" s="9"/>
      <c r="R2726" s="36"/>
      <c r="V2726" s="36"/>
    </row>
    <row r="2727" spans="1:22" x14ac:dyDescent="0.25">
      <c r="A2727" s="86"/>
      <c r="B2727" s="9"/>
      <c r="C2727" s="9"/>
      <c r="D2727" s="9"/>
      <c r="E2727" s="9"/>
      <c r="F2727" s="9"/>
      <c r="I2727" s="9"/>
      <c r="K2727" s="9"/>
      <c r="L2727" s="9"/>
      <c r="M2727" s="9"/>
      <c r="O2727" s="9"/>
      <c r="P2727" s="9"/>
      <c r="Q2727" s="9"/>
      <c r="R2727" s="36"/>
      <c r="V2727" s="36"/>
    </row>
    <row r="2728" spans="1:22" x14ac:dyDescent="0.25">
      <c r="A2728" s="86"/>
      <c r="B2728" s="9"/>
      <c r="C2728" s="9"/>
      <c r="D2728" s="9"/>
      <c r="E2728" s="9"/>
      <c r="F2728" s="9"/>
      <c r="I2728" s="9"/>
      <c r="K2728" s="9"/>
      <c r="L2728" s="9"/>
      <c r="M2728" s="9"/>
      <c r="O2728" s="9"/>
      <c r="P2728" s="9"/>
      <c r="Q2728" s="9"/>
      <c r="R2728" s="36"/>
      <c r="V2728" s="36"/>
    </row>
    <row r="2729" spans="1:22" x14ac:dyDescent="0.25">
      <c r="A2729" s="86"/>
      <c r="B2729" s="9"/>
      <c r="C2729" s="9"/>
      <c r="D2729" s="9"/>
      <c r="E2729" s="9"/>
      <c r="F2729" s="9"/>
      <c r="I2729" s="9"/>
      <c r="K2729" s="9"/>
      <c r="L2729" s="9"/>
      <c r="M2729" s="9"/>
      <c r="O2729" s="9"/>
      <c r="P2729" s="9"/>
      <c r="Q2729" s="9"/>
      <c r="R2729" s="36"/>
      <c r="V2729" s="36"/>
    </row>
    <row r="2730" spans="1:22" x14ac:dyDescent="0.25">
      <c r="A2730" s="86"/>
      <c r="B2730" s="9"/>
      <c r="C2730" s="9"/>
      <c r="D2730" s="9"/>
      <c r="E2730" s="9"/>
      <c r="F2730" s="9"/>
      <c r="I2730" s="9"/>
      <c r="K2730" s="9"/>
      <c r="L2730" s="9"/>
      <c r="M2730" s="9"/>
      <c r="O2730" s="9"/>
      <c r="P2730" s="9"/>
      <c r="Q2730" s="9"/>
      <c r="R2730" s="36"/>
      <c r="V2730" s="36"/>
    </row>
    <row r="2731" spans="1:22" x14ac:dyDescent="0.25">
      <c r="A2731" s="86"/>
      <c r="B2731" s="9"/>
      <c r="C2731" s="9"/>
      <c r="D2731" s="9"/>
      <c r="E2731" s="9"/>
      <c r="F2731" s="9"/>
      <c r="I2731" s="9"/>
      <c r="K2731" s="9"/>
      <c r="L2731" s="9"/>
      <c r="M2731" s="9"/>
      <c r="O2731" s="9"/>
      <c r="P2731" s="9"/>
      <c r="Q2731" s="9"/>
      <c r="R2731" s="36"/>
      <c r="V2731" s="36"/>
    </row>
    <row r="2732" spans="1:22" x14ac:dyDescent="0.25">
      <c r="A2732" s="86"/>
      <c r="B2732" s="9"/>
      <c r="C2732" s="9"/>
      <c r="D2732" s="9"/>
      <c r="E2732" s="9"/>
      <c r="F2732" s="9"/>
      <c r="I2732" s="9"/>
      <c r="K2732" s="9"/>
      <c r="L2732" s="9"/>
      <c r="M2732" s="9"/>
      <c r="O2732" s="9"/>
      <c r="P2732" s="9"/>
      <c r="Q2732" s="9"/>
      <c r="R2732" s="36"/>
      <c r="V2732" s="36"/>
    </row>
    <row r="2733" spans="1:22" x14ac:dyDescent="0.25">
      <c r="A2733" s="86"/>
      <c r="B2733" s="9"/>
      <c r="C2733" s="9"/>
      <c r="D2733" s="9"/>
      <c r="E2733" s="9"/>
      <c r="F2733" s="9"/>
      <c r="I2733" s="9"/>
      <c r="K2733" s="9"/>
      <c r="L2733" s="9"/>
      <c r="M2733" s="9"/>
      <c r="O2733" s="9"/>
      <c r="P2733" s="9"/>
      <c r="Q2733" s="9"/>
      <c r="R2733" s="36"/>
      <c r="V2733" s="36"/>
    </row>
    <row r="2734" spans="1:22" x14ac:dyDescent="0.25">
      <c r="A2734" s="86"/>
      <c r="B2734" s="9"/>
      <c r="C2734" s="9"/>
      <c r="D2734" s="9"/>
      <c r="E2734" s="9"/>
      <c r="F2734" s="9"/>
      <c r="I2734" s="9"/>
      <c r="K2734" s="9"/>
      <c r="L2734" s="9"/>
      <c r="M2734" s="9"/>
      <c r="O2734" s="9"/>
      <c r="P2734" s="9"/>
      <c r="Q2734" s="9"/>
      <c r="R2734" s="36"/>
      <c r="V2734" s="36"/>
    </row>
    <row r="2735" spans="1:22" x14ac:dyDescent="0.25">
      <c r="A2735" s="86"/>
      <c r="B2735" s="9"/>
      <c r="C2735" s="9"/>
      <c r="D2735" s="9"/>
      <c r="E2735" s="9"/>
      <c r="F2735" s="9"/>
      <c r="I2735" s="9"/>
      <c r="K2735" s="9"/>
      <c r="L2735" s="9"/>
      <c r="M2735" s="9"/>
      <c r="O2735" s="9"/>
      <c r="P2735" s="9"/>
      <c r="Q2735" s="9"/>
      <c r="R2735" s="36"/>
      <c r="V2735" s="36"/>
    </row>
    <row r="2736" spans="1:22" x14ac:dyDescent="0.25">
      <c r="A2736" s="86"/>
      <c r="B2736" s="9"/>
      <c r="C2736" s="9"/>
      <c r="D2736" s="9"/>
      <c r="E2736" s="9"/>
      <c r="F2736" s="9"/>
      <c r="I2736" s="9"/>
      <c r="K2736" s="9"/>
      <c r="L2736" s="9"/>
      <c r="M2736" s="9"/>
      <c r="O2736" s="9"/>
      <c r="P2736" s="9"/>
      <c r="Q2736" s="9"/>
      <c r="R2736" s="36"/>
      <c r="V2736" s="36"/>
    </row>
    <row r="2737" spans="1:22" x14ac:dyDescent="0.25">
      <c r="A2737" s="86"/>
      <c r="B2737" s="9"/>
      <c r="C2737" s="9"/>
      <c r="D2737" s="9"/>
      <c r="E2737" s="9"/>
      <c r="F2737" s="9"/>
      <c r="I2737" s="9"/>
      <c r="K2737" s="9"/>
      <c r="L2737" s="9"/>
      <c r="M2737" s="9"/>
      <c r="O2737" s="9"/>
      <c r="P2737" s="9"/>
      <c r="Q2737" s="9"/>
      <c r="R2737" s="36"/>
      <c r="V2737" s="36"/>
    </row>
    <row r="2738" spans="1:22" x14ac:dyDescent="0.25">
      <c r="A2738" s="86"/>
      <c r="B2738" s="9"/>
      <c r="C2738" s="9"/>
      <c r="D2738" s="9"/>
      <c r="E2738" s="9"/>
      <c r="F2738" s="9"/>
      <c r="I2738" s="9"/>
      <c r="K2738" s="9"/>
      <c r="L2738" s="9"/>
      <c r="M2738" s="9"/>
      <c r="O2738" s="9"/>
      <c r="P2738" s="9"/>
      <c r="Q2738" s="9"/>
      <c r="R2738" s="36"/>
      <c r="V2738" s="36"/>
    </row>
    <row r="2739" spans="1:22" x14ac:dyDescent="0.25">
      <c r="A2739" s="86"/>
      <c r="B2739" s="9"/>
      <c r="C2739" s="9"/>
      <c r="D2739" s="9"/>
      <c r="E2739" s="9"/>
      <c r="F2739" s="9"/>
      <c r="I2739" s="9"/>
      <c r="K2739" s="9"/>
      <c r="L2739" s="9"/>
      <c r="M2739" s="9"/>
      <c r="O2739" s="9"/>
      <c r="P2739" s="9"/>
      <c r="Q2739" s="9"/>
      <c r="R2739" s="36"/>
      <c r="V2739" s="36"/>
    </row>
    <row r="2740" spans="1:22" x14ac:dyDescent="0.25">
      <c r="A2740" s="86"/>
      <c r="B2740" s="9"/>
      <c r="C2740" s="9"/>
      <c r="D2740" s="9"/>
      <c r="E2740" s="9"/>
      <c r="F2740" s="9"/>
      <c r="I2740" s="9"/>
      <c r="K2740" s="9"/>
      <c r="L2740" s="9"/>
      <c r="M2740" s="9"/>
      <c r="O2740" s="9"/>
      <c r="P2740" s="9"/>
      <c r="Q2740" s="9"/>
      <c r="R2740" s="36"/>
      <c r="V2740" s="36"/>
    </row>
    <row r="2741" spans="1:22" x14ac:dyDescent="0.25">
      <c r="A2741" s="86"/>
      <c r="B2741" s="9"/>
      <c r="C2741" s="9"/>
      <c r="D2741" s="9"/>
      <c r="E2741" s="9"/>
      <c r="F2741" s="9"/>
      <c r="I2741" s="9"/>
      <c r="K2741" s="9"/>
      <c r="L2741" s="9"/>
      <c r="M2741" s="9"/>
      <c r="O2741" s="9"/>
      <c r="P2741" s="9"/>
      <c r="Q2741" s="9"/>
      <c r="R2741" s="36"/>
      <c r="V2741" s="36"/>
    </row>
    <row r="2742" spans="1:22" x14ac:dyDescent="0.25">
      <c r="A2742" s="86"/>
      <c r="B2742" s="9"/>
      <c r="C2742" s="9"/>
      <c r="D2742" s="9"/>
      <c r="E2742" s="9"/>
      <c r="F2742" s="9"/>
      <c r="I2742" s="9"/>
      <c r="K2742" s="9"/>
      <c r="L2742" s="9"/>
      <c r="M2742" s="9"/>
      <c r="O2742" s="9"/>
      <c r="P2742" s="9"/>
      <c r="Q2742" s="9"/>
      <c r="R2742" s="36"/>
      <c r="V2742" s="36"/>
    </row>
    <row r="2743" spans="1:22" x14ac:dyDescent="0.25">
      <c r="A2743" s="86"/>
      <c r="B2743" s="9"/>
      <c r="C2743" s="9"/>
      <c r="D2743" s="9"/>
      <c r="E2743" s="9"/>
      <c r="F2743" s="9"/>
      <c r="I2743" s="9"/>
      <c r="K2743" s="9"/>
      <c r="L2743" s="9"/>
      <c r="M2743" s="9"/>
      <c r="O2743" s="9"/>
      <c r="P2743" s="9"/>
      <c r="Q2743" s="9"/>
      <c r="R2743" s="36"/>
      <c r="V2743" s="36"/>
    </row>
    <row r="2744" spans="1:22" x14ac:dyDescent="0.25">
      <c r="A2744" s="86"/>
      <c r="B2744" s="9"/>
      <c r="C2744" s="9"/>
      <c r="D2744" s="9"/>
      <c r="E2744" s="9"/>
      <c r="F2744" s="9"/>
      <c r="I2744" s="9"/>
      <c r="K2744" s="9"/>
      <c r="L2744" s="9"/>
      <c r="M2744" s="9"/>
      <c r="O2744" s="9"/>
      <c r="P2744" s="9"/>
      <c r="Q2744" s="9"/>
      <c r="R2744" s="36"/>
      <c r="V2744" s="36"/>
    </row>
    <row r="2745" spans="1:22" x14ac:dyDescent="0.25">
      <c r="A2745" s="86"/>
      <c r="B2745" s="9"/>
      <c r="C2745" s="9"/>
      <c r="D2745" s="9"/>
      <c r="E2745" s="9"/>
      <c r="F2745" s="9"/>
      <c r="I2745" s="9"/>
      <c r="K2745" s="9"/>
      <c r="L2745" s="9"/>
      <c r="M2745" s="9"/>
      <c r="O2745" s="9"/>
      <c r="P2745" s="9"/>
      <c r="Q2745" s="9"/>
      <c r="R2745" s="36"/>
      <c r="V2745" s="36"/>
    </row>
    <row r="2746" spans="1:22" x14ac:dyDescent="0.25">
      <c r="A2746" s="86"/>
      <c r="B2746" s="9"/>
      <c r="C2746" s="9"/>
      <c r="D2746" s="9"/>
      <c r="E2746" s="9"/>
      <c r="F2746" s="9"/>
      <c r="I2746" s="9"/>
      <c r="K2746" s="9"/>
      <c r="L2746" s="9"/>
      <c r="M2746" s="9"/>
      <c r="O2746" s="9"/>
      <c r="P2746" s="9"/>
      <c r="Q2746" s="9"/>
      <c r="R2746" s="36"/>
      <c r="V2746" s="36"/>
    </row>
    <row r="2747" spans="1:22" x14ac:dyDescent="0.25">
      <c r="A2747" s="86"/>
      <c r="B2747" s="9"/>
      <c r="C2747" s="9"/>
      <c r="D2747" s="9"/>
      <c r="E2747" s="9"/>
      <c r="F2747" s="9"/>
      <c r="I2747" s="9"/>
      <c r="K2747" s="9"/>
      <c r="L2747" s="9"/>
      <c r="M2747" s="9"/>
      <c r="O2747" s="9"/>
      <c r="P2747" s="9"/>
      <c r="Q2747" s="9"/>
      <c r="R2747" s="36"/>
      <c r="V2747" s="36"/>
    </row>
    <row r="2748" spans="1:22" x14ac:dyDescent="0.25">
      <c r="A2748" s="86"/>
      <c r="B2748" s="9"/>
      <c r="C2748" s="9"/>
      <c r="D2748" s="9"/>
      <c r="E2748" s="9"/>
      <c r="F2748" s="9"/>
      <c r="I2748" s="9"/>
      <c r="K2748" s="9"/>
      <c r="L2748" s="9"/>
      <c r="M2748" s="9"/>
      <c r="O2748" s="9"/>
      <c r="P2748" s="9"/>
      <c r="Q2748" s="9"/>
      <c r="R2748" s="36"/>
      <c r="V2748" s="36"/>
    </row>
    <row r="2749" spans="1:22" x14ac:dyDescent="0.25">
      <c r="A2749" s="86"/>
      <c r="B2749" s="9"/>
      <c r="C2749" s="9"/>
      <c r="D2749" s="9"/>
      <c r="E2749" s="9"/>
      <c r="F2749" s="9"/>
      <c r="I2749" s="9"/>
      <c r="K2749" s="9"/>
      <c r="L2749" s="9"/>
      <c r="M2749" s="9"/>
      <c r="O2749" s="9"/>
      <c r="P2749" s="9"/>
      <c r="Q2749" s="9"/>
      <c r="R2749" s="36"/>
      <c r="V2749" s="36"/>
    </row>
    <row r="2750" spans="1:22" x14ac:dyDescent="0.25">
      <c r="A2750" s="86"/>
      <c r="B2750" s="9"/>
      <c r="C2750" s="9"/>
      <c r="D2750" s="9"/>
      <c r="E2750" s="9"/>
      <c r="F2750" s="9"/>
      <c r="I2750" s="9"/>
      <c r="K2750" s="9"/>
      <c r="L2750" s="9"/>
      <c r="M2750" s="9"/>
      <c r="O2750" s="9"/>
      <c r="P2750" s="9"/>
      <c r="Q2750" s="9"/>
      <c r="R2750" s="36"/>
      <c r="V2750" s="36"/>
    </row>
    <row r="2751" spans="1:22" x14ac:dyDescent="0.25">
      <c r="A2751" s="86"/>
      <c r="B2751" s="9"/>
      <c r="C2751" s="9"/>
      <c r="D2751" s="9"/>
      <c r="E2751" s="9"/>
      <c r="F2751" s="9"/>
      <c r="I2751" s="9"/>
      <c r="K2751" s="9"/>
      <c r="L2751" s="9"/>
      <c r="M2751" s="9"/>
      <c r="O2751" s="9"/>
      <c r="P2751" s="9"/>
      <c r="Q2751" s="9"/>
      <c r="R2751" s="36"/>
      <c r="V2751" s="36"/>
    </row>
    <row r="2752" spans="1:22" x14ac:dyDescent="0.25">
      <c r="A2752" s="86"/>
      <c r="B2752" s="9"/>
      <c r="C2752" s="9"/>
      <c r="D2752" s="9"/>
      <c r="E2752" s="9"/>
      <c r="F2752" s="9"/>
      <c r="I2752" s="9"/>
      <c r="K2752" s="9"/>
      <c r="L2752" s="9"/>
      <c r="M2752" s="9"/>
      <c r="O2752" s="9"/>
      <c r="P2752" s="9"/>
      <c r="Q2752" s="9"/>
      <c r="R2752" s="36"/>
      <c r="V2752" s="36"/>
    </row>
    <row r="2753" spans="1:22" x14ac:dyDescent="0.25">
      <c r="A2753" s="86"/>
      <c r="B2753" s="9"/>
      <c r="C2753" s="9"/>
      <c r="D2753" s="9"/>
      <c r="E2753" s="9"/>
      <c r="F2753" s="9"/>
      <c r="I2753" s="9"/>
      <c r="K2753" s="9"/>
      <c r="L2753" s="9"/>
      <c r="M2753" s="9"/>
      <c r="O2753" s="9"/>
      <c r="P2753" s="9"/>
      <c r="Q2753" s="9"/>
      <c r="R2753" s="36"/>
      <c r="V2753" s="36"/>
    </row>
    <row r="2754" spans="1:22" x14ac:dyDescent="0.25">
      <c r="A2754" s="86"/>
      <c r="B2754" s="9"/>
      <c r="C2754" s="9"/>
      <c r="D2754" s="9"/>
      <c r="E2754" s="9"/>
      <c r="F2754" s="9"/>
      <c r="I2754" s="9"/>
      <c r="K2754" s="9"/>
      <c r="L2754" s="9"/>
      <c r="M2754" s="9"/>
      <c r="O2754" s="9"/>
      <c r="P2754" s="9"/>
      <c r="Q2754" s="9"/>
      <c r="R2754" s="36"/>
      <c r="V2754" s="36"/>
    </row>
    <row r="2755" spans="1:22" x14ac:dyDescent="0.25">
      <c r="A2755" s="86"/>
      <c r="B2755" s="9"/>
      <c r="C2755" s="9"/>
      <c r="D2755" s="9"/>
      <c r="E2755" s="9"/>
      <c r="F2755" s="9"/>
      <c r="I2755" s="9"/>
      <c r="K2755" s="9"/>
      <c r="L2755" s="9"/>
      <c r="M2755" s="9"/>
      <c r="O2755" s="9"/>
      <c r="P2755" s="9"/>
      <c r="Q2755" s="9"/>
      <c r="R2755" s="36"/>
      <c r="V2755" s="36"/>
    </row>
    <row r="2756" spans="1:22" x14ac:dyDescent="0.25">
      <c r="A2756" s="86"/>
      <c r="B2756" s="9"/>
      <c r="C2756" s="9"/>
      <c r="D2756" s="9"/>
      <c r="E2756" s="9"/>
      <c r="F2756" s="9"/>
      <c r="I2756" s="9"/>
      <c r="K2756" s="9"/>
      <c r="L2756" s="9"/>
      <c r="M2756" s="9"/>
      <c r="O2756" s="9"/>
      <c r="P2756" s="9"/>
      <c r="Q2756" s="9"/>
      <c r="R2756" s="36"/>
      <c r="V2756" s="36"/>
    </row>
    <row r="2757" spans="1:22" x14ac:dyDescent="0.25">
      <c r="A2757" s="86"/>
      <c r="B2757" s="9"/>
      <c r="C2757" s="9"/>
      <c r="D2757" s="9"/>
      <c r="E2757" s="9"/>
      <c r="F2757" s="9"/>
      <c r="I2757" s="9"/>
      <c r="K2757" s="9"/>
      <c r="L2757" s="9"/>
      <c r="M2757" s="9"/>
      <c r="O2757" s="9"/>
      <c r="P2757" s="9"/>
      <c r="Q2757" s="9"/>
      <c r="R2757" s="36"/>
      <c r="V2757" s="36"/>
    </row>
    <row r="2758" spans="1:22" x14ac:dyDescent="0.25">
      <c r="A2758" s="86"/>
      <c r="B2758" s="9"/>
      <c r="C2758" s="9"/>
      <c r="D2758" s="9"/>
      <c r="E2758" s="9"/>
      <c r="F2758" s="9"/>
      <c r="I2758" s="9"/>
      <c r="K2758" s="9"/>
      <c r="L2758" s="9"/>
      <c r="M2758" s="9"/>
      <c r="O2758" s="9"/>
      <c r="P2758" s="9"/>
      <c r="Q2758" s="9"/>
      <c r="R2758" s="36"/>
      <c r="V2758" s="36"/>
    </row>
    <row r="2759" spans="1:22" x14ac:dyDescent="0.25">
      <c r="A2759" s="86"/>
      <c r="B2759" s="9"/>
      <c r="C2759" s="9"/>
      <c r="D2759" s="9"/>
      <c r="E2759" s="9"/>
      <c r="F2759" s="9"/>
      <c r="I2759" s="9"/>
      <c r="K2759" s="9"/>
      <c r="L2759" s="9"/>
      <c r="M2759" s="9"/>
      <c r="O2759" s="9"/>
      <c r="P2759" s="9"/>
      <c r="Q2759" s="9"/>
      <c r="R2759" s="36"/>
      <c r="V2759" s="36"/>
    </row>
    <row r="2760" spans="1:22" x14ac:dyDescent="0.25">
      <c r="A2760" s="86"/>
      <c r="B2760" s="9"/>
      <c r="C2760" s="9"/>
      <c r="D2760" s="9"/>
      <c r="E2760" s="9"/>
      <c r="F2760" s="9"/>
      <c r="I2760" s="9"/>
      <c r="K2760" s="9"/>
      <c r="L2760" s="9"/>
      <c r="M2760" s="9"/>
      <c r="O2760" s="9"/>
      <c r="P2760" s="9"/>
      <c r="Q2760" s="9"/>
      <c r="R2760" s="36"/>
      <c r="V2760" s="36"/>
    </row>
    <row r="2761" spans="1:22" x14ac:dyDescent="0.25">
      <c r="A2761" s="86"/>
      <c r="B2761" s="9"/>
      <c r="C2761" s="9"/>
      <c r="D2761" s="9"/>
      <c r="E2761" s="9"/>
      <c r="F2761" s="9"/>
      <c r="I2761" s="9"/>
      <c r="K2761" s="9"/>
      <c r="L2761" s="9"/>
      <c r="M2761" s="9"/>
      <c r="O2761" s="9"/>
      <c r="P2761" s="9"/>
      <c r="Q2761" s="9"/>
      <c r="R2761" s="36"/>
      <c r="V2761" s="36"/>
    </row>
    <row r="2762" spans="1:22" x14ac:dyDescent="0.25">
      <c r="A2762" s="86"/>
      <c r="B2762" s="9"/>
      <c r="C2762" s="9"/>
      <c r="D2762" s="9"/>
      <c r="E2762" s="9"/>
      <c r="F2762" s="9"/>
      <c r="I2762" s="9"/>
      <c r="K2762" s="9"/>
      <c r="L2762" s="9"/>
      <c r="M2762" s="9"/>
      <c r="O2762" s="9"/>
      <c r="P2762" s="9"/>
      <c r="Q2762" s="9"/>
      <c r="R2762" s="36"/>
      <c r="V2762" s="36"/>
    </row>
    <row r="2763" spans="1:22" x14ac:dyDescent="0.25">
      <c r="A2763" s="86"/>
      <c r="B2763" s="9"/>
      <c r="C2763" s="9"/>
      <c r="D2763" s="9"/>
      <c r="E2763" s="9"/>
      <c r="F2763" s="9"/>
      <c r="I2763" s="9"/>
      <c r="K2763" s="9"/>
      <c r="L2763" s="9"/>
      <c r="M2763" s="9"/>
      <c r="O2763" s="9"/>
      <c r="P2763" s="9"/>
      <c r="Q2763" s="9"/>
      <c r="R2763" s="36"/>
      <c r="V2763" s="36"/>
    </row>
    <row r="2764" spans="1:22" x14ac:dyDescent="0.25">
      <c r="A2764" s="86"/>
      <c r="B2764" s="9"/>
      <c r="C2764" s="9"/>
      <c r="D2764" s="9"/>
      <c r="E2764" s="9"/>
      <c r="F2764" s="9"/>
      <c r="I2764" s="9"/>
      <c r="K2764" s="9"/>
      <c r="L2764" s="9"/>
      <c r="M2764" s="9"/>
      <c r="O2764" s="9"/>
      <c r="P2764" s="9"/>
      <c r="Q2764" s="9"/>
      <c r="R2764" s="36"/>
      <c r="V2764" s="36"/>
    </row>
    <row r="2765" spans="1:22" x14ac:dyDescent="0.25">
      <c r="A2765" s="86"/>
      <c r="B2765" s="9"/>
      <c r="C2765" s="9"/>
      <c r="D2765" s="9"/>
      <c r="E2765" s="9"/>
      <c r="F2765" s="9"/>
      <c r="I2765" s="9"/>
      <c r="K2765" s="9"/>
      <c r="L2765" s="9"/>
      <c r="M2765" s="9"/>
      <c r="O2765" s="9"/>
      <c r="P2765" s="9"/>
      <c r="Q2765" s="9"/>
      <c r="R2765" s="36"/>
      <c r="V2765" s="36"/>
    </row>
    <row r="2766" spans="1:22" x14ac:dyDescent="0.25">
      <c r="A2766" s="86"/>
      <c r="B2766" s="9"/>
      <c r="C2766" s="9"/>
      <c r="D2766" s="9"/>
      <c r="E2766" s="9"/>
      <c r="F2766" s="9"/>
      <c r="I2766" s="9"/>
      <c r="K2766" s="9"/>
      <c r="L2766" s="9"/>
      <c r="M2766" s="9"/>
      <c r="O2766" s="9"/>
      <c r="P2766" s="9"/>
      <c r="Q2766" s="9"/>
      <c r="R2766" s="36"/>
      <c r="V2766" s="36"/>
    </row>
    <row r="2767" spans="1:22" x14ac:dyDescent="0.25">
      <c r="A2767" s="86"/>
      <c r="B2767" s="9"/>
      <c r="C2767" s="9"/>
      <c r="D2767" s="9"/>
      <c r="E2767" s="9"/>
      <c r="F2767" s="9"/>
      <c r="I2767" s="9"/>
      <c r="K2767" s="9"/>
      <c r="L2767" s="9"/>
      <c r="M2767" s="9"/>
      <c r="O2767" s="9"/>
      <c r="P2767" s="9"/>
      <c r="Q2767" s="9"/>
      <c r="R2767" s="36"/>
      <c r="V2767" s="36"/>
    </row>
    <row r="2768" spans="1:22" x14ac:dyDescent="0.25">
      <c r="A2768" s="86"/>
      <c r="B2768" s="9"/>
      <c r="C2768" s="9"/>
      <c r="D2768" s="9"/>
      <c r="E2768" s="9"/>
      <c r="F2768" s="9"/>
      <c r="I2768" s="9"/>
      <c r="K2768" s="9"/>
      <c r="L2768" s="9"/>
      <c r="M2768" s="9"/>
      <c r="O2768" s="9"/>
      <c r="P2768" s="9"/>
      <c r="Q2768" s="9"/>
      <c r="R2768" s="36"/>
      <c r="V2768" s="36"/>
    </row>
    <row r="2769" spans="1:22" x14ac:dyDescent="0.25">
      <c r="A2769" s="86"/>
      <c r="B2769" s="9"/>
      <c r="C2769" s="9"/>
      <c r="D2769" s="9"/>
      <c r="E2769" s="9"/>
      <c r="F2769" s="9"/>
      <c r="I2769" s="9"/>
      <c r="K2769" s="9"/>
      <c r="L2769" s="9"/>
      <c r="M2769" s="9"/>
      <c r="O2769" s="9"/>
      <c r="P2769" s="9"/>
      <c r="Q2769" s="9"/>
      <c r="R2769" s="36"/>
      <c r="V2769" s="36"/>
    </row>
    <row r="2770" spans="1:22" x14ac:dyDescent="0.25">
      <c r="A2770" s="86"/>
      <c r="B2770" s="9"/>
      <c r="C2770" s="9"/>
      <c r="D2770" s="9"/>
      <c r="E2770" s="9"/>
      <c r="F2770" s="9"/>
      <c r="I2770" s="9"/>
      <c r="K2770" s="9"/>
      <c r="L2770" s="9"/>
      <c r="M2770" s="9"/>
      <c r="O2770" s="9"/>
      <c r="P2770" s="9"/>
      <c r="Q2770" s="9"/>
      <c r="R2770" s="36"/>
      <c r="V2770" s="36"/>
    </row>
    <row r="2771" spans="1:22" x14ac:dyDescent="0.25">
      <c r="A2771" s="86"/>
      <c r="B2771" s="9"/>
      <c r="C2771" s="9"/>
      <c r="D2771" s="9"/>
      <c r="E2771" s="9"/>
      <c r="F2771" s="9"/>
      <c r="I2771" s="9"/>
      <c r="K2771" s="9"/>
      <c r="L2771" s="9"/>
      <c r="M2771" s="9"/>
      <c r="O2771" s="9"/>
      <c r="P2771" s="9"/>
      <c r="Q2771" s="9"/>
      <c r="R2771" s="36"/>
      <c r="V2771" s="36"/>
    </row>
    <row r="2772" spans="1:22" x14ac:dyDescent="0.25">
      <c r="A2772" s="86"/>
      <c r="B2772" s="9"/>
      <c r="C2772" s="9"/>
      <c r="D2772" s="9"/>
      <c r="E2772" s="9"/>
      <c r="F2772" s="9"/>
      <c r="I2772" s="9"/>
      <c r="K2772" s="9"/>
      <c r="L2772" s="9"/>
      <c r="M2772" s="9"/>
      <c r="O2772" s="9"/>
      <c r="P2772" s="9"/>
      <c r="Q2772" s="9"/>
      <c r="R2772" s="36"/>
      <c r="V2772" s="36"/>
    </row>
    <row r="2773" spans="1:22" x14ac:dyDescent="0.25">
      <c r="A2773" s="86"/>
      <c r="B2773" s="9"/>
      <c r="C2773" s="9"/>
      <c r="D2773" s="9"/>
      <c r="E2773" s="9"/>
      <c r="F2773" s="9"/>
      <c r="I2773" s="9"/>
      <c r="K2773" s="9"/>
      <c r="L2773" s="9"/>
      <c r="M2773" s="9"/>
      <c r="O2773" s="9"/>
      <c r="P2773" s="9"/>
      <c r="Q2773" s="9"/>
      <c r="R2773" s="36"/>
      <c r="V2773" s="36"/>
    </row>
    <row r="2774" spans="1:22" x14ac:dyDescent="0.25">
      <c r="A2774" s="86"/>
      <c r="B2774" s="9"/>
      <c r="C2774" s="9"/>
      <c r="D2774" s="9"/>
      <c r="E2774" s="9"/>
      <c r="F2774" s="9"/>
      <c r="I2774" s="9"/>
      <c r="K2774" s="9"/>
      <c r="L2774" s="9"/>
      <c r="M2774" s="9"/>
      <c r="O2774" s="9"/>
      <c r="P2774" s="9"/>
      <c r="Q2774" s="9"/>
      <c r="R2774" s="36"/>
      <c r="V2774" s="36"/>
    </row>
    <row r="2775" spans="1:22" x14ac:dyDescent="0.25">
      <c r="A2775" s="86"/>
      <c r="B2775" s="9"/>
      <c r="C2775" s="9"/>
      <c r="D2775" s="9"/>
      <c r="E2775" s="9"/>
      <c r="F2775" s="9"/>
      <c r="I2775" s="9"/>
      <c r="K2775" s="9"/>
      <c r="L2775" s="9"/>
      <c r="M2775" s="9"/>
      <c r="O2775" s="9"/>
      <c r="P2775" s="9"/>
      <c r="Q2775" s="9"/>
      <c r="R2775" s="36"/>
      <c r="V2775" s="36"/>
    </row>
    <row r="2776" spans="1:22" x14ac:dyDescent="0.25">
      <c r="A2776" s="86"/>
      <c r="B2776" s="9"/>
      <c r="C2776" s="9"/>
      <c r="D2776" s="9"/>
      <c r="E2776" s="9"/>
      <c r="F2776" s="9"/>
      <c r="I2776" s="9"/>
      <c r="K2776" s="9"/>
      <c r="L2776" s="9"/>
      <c r="M2776" s="9"/>
      <c r="O2776" s="9"/>
      <c r="P2776" s="9"/>
      <c r="Q2776" s="9"/>
      <c r="R2776" s="36"/>
      <c r="V2776" s="36"/>
    </row>
    <row r="2777" spans="1:22" x14ac:dyDescent="0.25">
      <c r="A2777" s="86"/>
      <c r="B2777" s="9"/>
      <c r="C2777" s="9"/>
      <c r="D2777" s="9"/>
      <c r="E2777" s="9"/>
      <c r="F2777" s="9"/>
      <c r="I2777" s="9"/>
      <c r="K2777" s="9"/>
      <c r="L2777" s="9"/>
      <c r="M2777" s="9"/>
      <c r="O2777" s="9"/>
      <c r="P2777" s="9"/>
      <c r="Q2777" s="9"/>
      <c r="R2777" s="36"/>
      <c r="V2777" s="36"/>
    </row>
    <row r="2778" spans="1:22" x14ac:dyDescent="0.25">
      <c r="A2778" s="86"/>
      <c r="B2778" s="9"/>
      <c r="C2778" s="9"/>
      <c r="D2778" s="9"/>
      <c r="E2778" s="9"/>
      <c r="F2778" s="9"/>
      <c r="I2778" s="9"/>
      <c r="K2778" s="9"/>
      <c r="L2778" s="9"/>
      <c r="M2778" s="9"/>
      <c r="O2778" s="9"/>
      <c r="P2778" s="9"/>
      <c r="Q2778" s="9"/>
      <c r="R2778" s="36"/>
      <c r="V2778" s="36"/>
    </row>
    <row r="2779" spans="1:22" x14ac:dyDescent="0.25">
      <c r="A2779" s="86"/>
      <c r="B2779" s="9"/>
      <c r="C2779" s="9"/>
      <c r="D2779" s="9"/>
      <c r="E2779" s="9"/>
      <c r="F2779" s="9"/>
      <c r="I2779" s="9"/>
      <c r="K2779" s="9"/>
      <c r="L2779" s="9"/>
      <c r="M2779" s="9"/>
      <c r="O2779" s="9"/>
      <c r="P2779" s="9"/>
      <c r="Q2779" s="9"/>
      <c r="R2779" s="36"/>
      <c r="V2779" s="36"/>
    </row>
    <row r="2780" spans="1:22" x14ac:dyDescent="0.25">
      <c r="A2780" s="86"/>
      <c r="B2780" s="9"/>
      <c r="C2780" s="9"/>
      <c r="D2780" s="9"/>
      <c r="E2780" s="9"/>
      <c r="F2780" s="9"/>
      <c r="I2780" s="9"/>
      <c r="K2780" s="9"/>
      <c r="L2780" s="9"/>
      <c r="M2780" s="9"/>
      <c r="O2780" s="9"/>
      <c r="P2780" s="9"/>
      <c r="Q2780" s="9"/>
      <c r="R2780" s="36"/>
      <c r="V2780" s="36"/>
    </row>
    <row r="2781" spans="1:22" x14ac:dyDescent="0.25">
      <c r="A2781" s="86"/>
      <c r="B2781" s="9"/>
      <c r="C2781" s="9"/>
      <c r="D2781" s="9"/>
      <c r="E2781" s="9"/>
      <c r="F2781" s="9"/>
      <c r="I2781" s="9"/>
      <c r="K2781" s="9"/>
      <c r="L2781" s="9"/>
      <c r="M2781" s="9"/>
      <c r="O2781" s="9"/>
      <c r="P2781" s="9"/>
      <c r="Q2781" s="9"/>
      <c r="R2781" s="36"/>
      <c r="V2781" s="36"/>
    </row>
    <row r="2782" spans="1:22" x14ac:dyDescent="0.25">
      <c r="A2782" s="86"/>
      <c r="B2782" s="9"/>
      <c r="C2782" s="9"/>
      <c r="D2782" s="9"/>
      <c r="E2782" s="9"/>
      <c r="F2782" s="9"/>
      <c r="I2782" s="9"/>
      <c r="K2782" s="9"/>
      <c r="L2782" s="9"/>
      <c r="M2782" s="9"/>
      <c r="O2782" s="9"/>
      <c r="P2782" s="9"/>
      <c r="Q2782" s="9"/>
      <c r="R2782" s="36"/>
      <c r="V2782" s="36"/>
    </row>
    <row r="2783" spans="1:22" x14ac:dyDescent="0.25">
      <c r="A2783" s="86"/>
      <c r="B2783" s="9"/>
      <c r="C2783" s="9"/>
      <c r="D2783" s="9"/>
      <c r="E2783" s="9"/>
      <c r="F2783" s="9"/>
      <c r="I2783" s="9"/>
      <c r="K2783" s="9"/>
      <c r="L2783" s="9"/>
      <c r="M2783" s="9"/>
      <c r="O2783" s="9"/>
      <c r="P2783" s="9"/>
      <c r="Q2783" s="9"/>
      <c r="R2783" s="36"/>
      <c r="V2783" s="36"/>
    </row>
    <row r="2784" spans="1:22" x14ac:dyDescent="0.25">
      <c r="A2784" s="86"/>
      <c r="B2784" s="9"/>
      <c r="C2784" s="9"/>
      <c r="D2784" s="9"/>
      <c r="E2784" s="9"/>
      <c r="F2784" s="9"/>
      <c r="I2784" s="9"/>
      <c r="K2784" s="9"/>
      <c r="L2784" s="9"/>
      <c r="M2784" s="9"/>
      <c r="O2784" s="9"/>
      <c r="P2784" s="9"/>
      <c r="Q2784" s="9"/>
      <c r="R2784" s="36"/>
      <c r="V2784" s="36"/>
    </row>
    <row r="2785" spans="1:22" x14ac:dyDescent="0.25">
      <c r="A2785" s="86"/>
      <c r="B2785" s="9"/>
      <c r="C2785" s="9"/>
      <c r="D2785" s="9"/>
      <c r="E2785" s="9"/>
      <c r="F2785" s="9"/>
      <c r="I2785" s="9"/>
      <c r="K2785" s="9"/>
      <c r="L2785" s="9"/>
      <c r="M2785" s="9"/>
      <c r="O2785" s="9"/>
      <c r="P2785" s="9"/>
      <c r="Q2785" s="9"/>
      <c r="R2785" s="36"/>
      <c r="V2785" s="36"/>
    </row>
    <row r="2786" spans="1:22" x14ac:dyDescent="0.25">
      <c r="A2786" s="86"/>
      <c r="B2786" s="9"/>
      <c r="C2786" s="9"/>
      <c r="D2786" s="9"/>
      <c r="E2786" s="9"/>
      <c r="F2786" s="9"/>
      <c r="I2786" s="9"/>
      <c r="K2786" s="9"/>
      <c r="L2786" s="9"/>
      <c r="M2786" s="9"/>
      <c r="O2786" s="9"/>
      <c r="P2786" s="9"/>
      <c r="Q2786" s="9"/>
      <c r="R2786" s="36"/>
      <c r="V2786" s="36"/>
    </row>
    <row r="2787" spans="1:22" x14ac:dyDescent="0.25">
      <c r="A2787" s="86"/>
      <c r="B2787" s="9"/>
      <c r="C2787" s="9"/>
      <c r="D2787" s="9"/>
      <c r="E2787" s="9"/>
      <c r="F2787" s="9"/>
      <c r="I2787" s="9"/>
      <c r="K2787" s="9"/>
      <c r="L2787" s="9"/>
      <c r="M2787" s="9"/>
      <c r="O2787" s="9"/>
      <c r="P2787" s="9"/>
      <c r="Q2787" s="9"/>
      <c r="R2787" s="36"/>
      <c r="V2787" s="36"/>
    </row>
    <row r="2788" spans="1:22" x14ac:dyDescent="0.25">
      <c r="A2788" s="86"/>
      <c r="B2788" s="9"/>
      <c r="C2788" s="9"/>
      <c r="D2788" s="9"/>
      <c r="E2788" s="9"/>
      <c r="F2788" s="9"/>
      <c r="I2788" s="9"/>
      <c r="K2788" s="9"/>
      <c r="L2788" s="9"/>
      <c r="M2788" s="9"/>
      <c r="O2788" s="9"/>
      <c r="P2788" s="9"/>
      <c r="Q2788" s="9"/>
      <c r="R2788" s="36"/>
      <c r="V2788" s="36"/>
    </row>
    <row r="2789" spans="1:22" x14ac:dyDescent="0.25">
      <c r="A2789" s="86"/>
      <c r="B2789" s="9"/>
      <c r="C2789" s="9"/>
      <c r="D2789" s="9"/>
      <c r="E2789" s="9"/>
      <c r="F2789" s="9"/>
      <c r="I2789" s="9"/>
      <c r="K2789" s="9"/>
      <c r="L2789" s="9"/>
      <c r="M2789" s="9"/>
      <c r="O2789" s="9"/>
      <c r="P2789" s="9"/>
      <c r="Q2789" s="9"/>
      <c r="R2789" s="36"/>
      <c r="V2789" s="36"/>
    </row>
    <row r="2790" spans="1:22" x14ac:dyDescent="0.25">
      <c r="A2790" s="86"/>
      <c r="B2790" s="9"/>
      <c r="C2790" s="9"/>
      <c r="D2790" s="9"/>
      <c r="E2790" s="9"/>
      <c r="F2790" s="9"/>
      <c r="I2790" s="9"/>
      <c r="K2790" s="9"/>
      <c r="L2790" s="9"/>
      <c r="M2790" s="9"/>
      <c r="O2790" s="9"/>
      <c r="P2790" s="9"/>
      <c r="Q2790" s="9"/>
      <c r="R2790" s="36"/>
      <c r="V2790" s="36"/>
    </row>
    <row r="2791" spans="1:22" x14ac:dyDescent="0.25">
      <c r="A2791" s="86"/>
      <c r="B2791" s="9"/>
      <c r="C2791" s="9"/>
      <c r="D2791" s="9"/>
      <c r="E2791" s="9"/>
      <c r="F2791" s="9"/>
      <c r="I2791" s="9"/>
      <c r="K2791" s="9"/>
      <c r="L2791" s="9"/>
      <c r="M2791" s="9"/>
      <c r="O2791" s="9"/>
      <c r="P2791" s="9"/>
      <c r="Q2791" s="9"/>
      <c r="R2791" s="36"/>
      <c r="V2791" s="36"/>
    </row>
    <row r="2792" spans="1:22" x14ac:dyDescent="0.25">
      <c r="A2792" s="86"/>
      <c r="B2792" s="9"/>
      <c r="C2792" s="9"/>
      <c r="D2792" s="9"/>
      <c r="E2792" s="9"/>
      <c r="F2792" s="9"/>
      <c r="I2792" s="9"/>
      <c r="K2792" s="9"/>
      <c r="L2792" s="9"/>
      <c r="M2792" s="9"/>
      <c r="O2792" s="9"/>
      <c r="P2792" s="9"/>
      <c r="Q2792" s="9"/>
      <c r="R2792" s="36"/>
      <c r="V2792" s="36"/>
    </row>
    <row r="2793" spans="1:22" x14ac:dyDescent="0.25">
      <c r="A2793" s="86"/>
      <c r="B2793" s="9"/>
      <c r="C2793" s="9"/>
      <c r="D2793" s="9"/>
      <c r="E2793" s="9"/>
      <c r="F2793" s="9"/>
      <c r="I2793" s="9"/>
      <c r="K2793" s="9"/>
      <c r="L2793" s="9"/>
      <c r="M2793" s="9"/>
      <c r="O2793" s="9"/>
      <c r="P2793" s="9"/>
      <c r="Q2793" s="9"/>
      <c r="R2793" s="36"/>
      <c r="V2793" s="36"/>
    </row>
    <row r="2794" spans="1:22" x14ac:dyDescent="0.25">
      <c r="A2794" s="86"/>
      <c r="B2794" s="9"/>
      <c r="C2794" s="9"/>
      <c r="D2794" s="9"/>
      <c r="E2794" s="9"/>
      <c r="F2794" s="9"/>
      <c r="I2794" s="9"/>
      <c r="K2794" s="9"/>
      <c r="L2794" s="9"/>
      <c r="M2794" s="9"/>
      <c r="O2794" s="9"/>
      <c r="P2794" s="9"/>
      <c r="Q2794" s="9"/>
      <c r="R2794" s="36"/>
      <c r="V2794" s="36"/>
    </row>
    <row r="2795" spans="1:22" x14ac:dyDescent="0.25">
      <c r="A2795" s="86"/>
      <c r="B2795" s="9"/>
      <c r="C2795" s="9"/>
      <c r="D2795" s="9"/>
      <c r="E2795" s="9"/>
      <c r="F2795" s="9"/>
      <c r="I2795" s="9"/>
      <c r="K2795" s="9"/>
      <c r="L2795" s="9"/>
      <c r="M2795" s="9"/>
      <c r="O2795" s="9"/>
      <c r="P2795" s="9"/>
      <c r="Q2795" s="9"/>
      <c r="R2795" s="36"/>
      <c r="V2795" s="36"/>
    </row>
    <row r="2796" spans="1:22" x14ac:dyDescent="0.25">
      <c r="A2796" s="86"/>
      <c r="B2796" s="9"/>
      <c r="C2796" s="9"/>
      <c r="D2796" s="9"/>
      <c r="E2796" s="9"/>
      <c r="F2796" s="9"/>
      <c r="I2796" s="9"/>
      <c r="K2796" s="9"/>
      <c r="L2796" s="9"/>
      <c r="M2796" s="9"/>
      <c r="O2796" s="9"/>
      <c r="P2796" s="9"/>
      <c r="Q2796" s="9"/>
      <c r="R2796" s="36"/>
      <c r="V2796" s="36"/>
    </row>
    <row r="2797" spans="1:22" x14ac:dyDescent="0.25">
      <c r="A2797" s="86"/>
      <c r="B2797" s="9"/>
      <c r="C2797" s="9"/>
      <c r="D2797" s="9"/>
      <c r="E2797" s="9"/>
      <c r="F2797" s="9"/>
      <c r="I2797" s="9"/>
      <c r="K2797" s="9"/>
      <c r="L2797" s="9"/>
      <c r="M2797" s="9"/>
      <c r="O2797" s="9"/>
      <c r="P2797" s="9"/>
      <c r="Q2797" s="9"/>
      <c r="R2797" s="36"/>
      <c r="V2797" s="36"/>
    </row>
    <row r="2798" spans="1:22" x14ac:dyDescent="0.25">
      <c r="A2798" s="86"/>
      <c r="B2798" s="9"/>
      <c r="C2798" s="9"/>
      <c r="D2798" s="9"/>
      <c r="E2798" s="9"/>
      <c r="F2798" s="9"/>
      <c r="I2798" s="9"/>
      <c r="K2798" s="9"/>
      <c r="L2798" s="9"/>
      <c r="M2798" s="9"/>
      <c r="O2798" s="9"/>
      <c r="P2798" s="9"/>
      <c r="Q2798" s="9"/>
      <c r="R2798" s="36"/>
      <c r="V2798" s="36"/>
    </row>
    <row r="2799" spans="1:22" x14ac:dyDescent="0.25">
      <c r="A2799" s="86"/>
      <c r="B2799" s="9"/>
      <c r="C2799" s="9"/>
      <c r="D2799" s="9"/>
      <c r="E2799" s="9"/>
      <c r="F2799" s="9"/>
      <c r="I2799" s="9"/>
      <c r="K2799" s="9"/>
      <c r="L2799" s="9"/>
      <c r="M2799" s="9"/>
      <c r="O2799" s="9"/>
      <c r="P2799" s="9"/>
      <c r="Q2799" s="9"/>
      <c r="R2799" s="36"/>
      <c r="V2799" s="36"/>
    </row>
    <row r="2800" spans="1:22" x14ac:dyDescent="0.25">
      <c r="A2800" s="86"/>
      <c r="B2800" s="9"/>
      <c r="C2800" s="9"/>
      <c r="D2800" s="9"/>
      <c r="E2800" s="9"/>
      <c r="F2800" s="9"/>
      <c r="I2800" s="9"/>
      <c r="K2800" s="9"/>
      <c r="L2800" s="9"/>
      <c r="M2800" s="9"/>
      <c r="O2800" s="9"/>
      <c r="P2800" s="9"/>
      <c r="Q2800" s="9"/>
      <c r="R2800" s="36"/>
      <c r="V2800" s="36"/>
    </row>
    <row r="2801" spans="1:22" x14ac:dyDescent="0.25">
      <c r="A2801" s="86"/>
      <c r="B2801" s="9"/>
      <c r="C2801" s="9"/>
      <c r="D2801" s="9"/>
      <c r="E2801" s="9"/>
      <c r="F2801" s="9"/>
      <c r="I2801" s="9"/>
      <c r="K2801" s="9"/>
      <c r="L2801" s="9"/>
      <c r="M2801" s="9"/>
      <c r="O2801" s="9"/>
      <c r="P2801" s="9"/>
      <c r="Q2801" s="9"/>
      <c r="R2801" s="36"/>
      <c r="V2801" s="36"/>
    </row>
    <row r="2802" spans="1:22" x14ac:dyDescent="0.25">
      <c r="A2802" s="86"/>
      <c r="B2802" s="9"/>
      <c r="C2802" s="9"/>
      <c r="D2802" s="9"/>
      <c r="E2802" s="9"/>
      <c r="F2802" s="9"/>
      <c r="I2802" s="9"/>
      <c r="K2802" s="9"/>
      <c r="L2802" s="9"/>
      <c r="M2802" s="9"/>
      <c r="O2802" s="9"/>
      <c r="P2802" s="9"/>
      <c r="Q2802" s="9"/>
      <c r="R2802" s="36"/>
      <c r="V2802" s="36"/>
    </row>
    <row r="2803" spans="1:22" x14ac:dyDescent="0.25">
      <c r="A2803" s="86"/>
      <c r="B2803" s="9"/>
      <c r="C2803" s="9"/>
      <c r="D2803" s="9"/>
      <c r="E2803" s="9"/>
      <c r="F2803" s="9"/>
      <c r="I2803" s="9"/>
      <c r="K2803" s="9"/>
      <c r="L2803" s="9"/>
      <c r="M2803" s="9"/>
      <c r="O2803" s="9"/>
      <c r="P2803" s="9"/>
      <c r="Q2803" s="9"/>
      <c r="R2803" s="36"/>
      <c r="V2803" s="36"/>
    </row>
    <row r="2804" spans="1:22" x14ac:dyDescent="0.25">
      <c r="A2804" s="86"/>
      <c r="B2804" s="9"/>
      <c r="C2804" s="9"/>
      <c r="D2804" s="9"/>
      <c r="E2804" s="9"/>
      <c r="F2804" s="9"/>
      <c r="I2804" s="9"/>
      <c r="K2804" s="9"/>
      <c r="L2804" s="9"/>
      <c r="M2804" s="9"/>
      <c r="O2804" s="9"/>
      <c r="P2804" s="9"/>
      <c r="Q2804" s="9"/>
      <c r="R2804" s="36"/>
      <c r="V2804" s="36"/>
    </row>
    <row r="2805" spans="1:22" x14ac:dyDescent="0.25">
      <c r="A2805" s="86"/>
      <c r="B2805" s="9"/>
      <c r="C2805" s="9"/>
      <c r="D2805" s="9"/>
      <c r="E2805" s="9"/>
      <c r="F2805" s="9"/>
      <c r="I2805" s="9"/>
      <c r="K2805" s="9"/>
      <c r="L2805" s="9"/>
      <c r="M2805" s="9"/>
      <c r="O2805" s="9"/>
      <c r="P2805" s="9"/>
      <c r="Q2805" s="9"/>
      <c r="R2805" s="36"/>
      <c r="V2805" s="36"/>
    </row>
    <row r="2806" spans="1:22" x14ac:dyDescent="0.25">
      <c r="A2806" s="86"/>
      <c r="B2806" s="9"/>
      <c r="C2806" s="9"/>
      <c r="D2806" s="9"/>
      <c r="E2806" s="9"/>
      <c r="F2806" s="9"/>
      <c r="I2806" s="9"/>
      <c r="K2806" s="9"/>
      <c r="L2806" s="9"/>
      <c r="M2806" s="9"/>
      <c r="O2806" s="9"/>
      <c r="P2806" s="9"/>
      <c r="Q2806" s="9"/>
      <c r="R2806" s="36"/>
      <c r="V2806" s="36"/>
    </row>
    <row r="2807" spans="1:22" x14ac:dyDescent="0.25">
      <c r="A2807" s="86"/>
      <c r="B2807" s="9"/>
      <c r="C2807" s="9"/>
      <c r="D2807" s="9"/>
      <c r="E2807" s="9"/>
      <c r="F2807" s="9"/>
      <c r="I2807" s="9"/>
      <c r="K2807" s="9"/>
      <c r="L2807" s="9"/>
      <c r="M2807" s="9"/>
      <c r="O2807" s="9"/>
      <c r="P2807" s="9"/>
      <c r="Q2807" s="9"/>
      <c r="R2807" s="36"/>
      <c r="V2807" s="36"/>
    </row>
    <row r="2808" spans="1:22" x14ac:dyDescent="0.25">
      <c r="A2808" s="86"/>
      <c r="B2808" s="9"/>
      <c r="C2808" s="9"/>
      <c r="D2808" s="9"/>
      <c r="E2808" s="9"/>
      <c r="F2808" s="9"/>
      <c r="I2808" s="9"/>
      <c r="K2808" s="9"/>
      <c r="L2808" s="9"/>
      <c r="M2808" s="9"/>
      <c r="O2808" s="9"/>
      <c r="P2808" s="9"/>
      <c r="Q2808" s="9"/>
      <c r="R2808" s="36"/>
      <c r="V2808" s="36"/>
    </row>
    <row r="2809" spans="1:22" x14ac:dyDescent="0.25">
      <c r="A2809" s="86"/>
      <c r="B2809" s="9"/>
      <c r="C2809" s="9"/>
      <c r="D2809" s="9"/>
      <c r="E2809" s="9"/>
      <c r="F2809" s="9"/>
      <c r="I2809" s="9"/>
      <c r="K2809" s="9"/>
      <c r="L2809" s="9"/>
      <c r="M2809" s="9"/>
      <c r="O2809" s="9"/>
      <c r="P2809" s="9"/>
      <c r="Q2809" s="9"/>
      <c r="R2809" s="36"/>
      <c r="V2809" s="36"/>
    </row>
    <row r="2810" spans="1:22" x14ac:dyDescent="0.25">
      <c r="A2810" s="86"/>
      <c r="B2810" s="9"/>
      <c r="C2810" s="9"/>
      <c r="D2810" s="9"/>
      <c r="E2810" s="9"/>
      <c r="F2810" s="9"/>
      <c r="I2810" s="9"/>
      <c r="K2810" s="9"/>
      <c r="L2810" s="9"/>
      <c r="M2810" s="9"/>
      <c r="O2810" s="9"/>
      <c r="P2810" s="9"/>
      <c r="Q2810" s="9"/>
      <c r="R2810" s="36"/>
      <c r="V2810" s="36"/>
    </row>
    <row r="2811" spans="1:22" x14ac:dyDescent="0.25">
      <c r="A2811" s="86"/>
      <c r="B2811" s="9"/>
      <c r="C2811" s="9"/>
      <c r="D2811" s="9"/>
      <c r="E2811" s="9"/>
      <c r="F2811" s="9"/>
      <c r="I2811" s="9"/>
      <c r="K2811" s="9"/>
      <c r="L2811" s="9"/>
      <c r="M2811" s="9"/>
      <c r="O2811" s="9"/>
      <c r="P2811" s="9"/>
      <c r="Q2811" s="9"/>
      <c r="R2811" s="36"/>
      <c r="V2811" s="36"/>
    </row>
    <row r="2812" spans="1:22" x14ac:dyDescent="0.25">
      <c r="A2812" s="86"/>
      <c r="B2812" s="9"/>
      <c r="C2812" s="9"/>
      <c r="D2812" s="9"/>
      <c r="E2812" s="9"/>
      <c r="F2812" s="9"/>
      <c r="I2812" s="9"/>
      <c r="K2812" s="9"/>
      <c r="L2812" s="9"/>
      <c r="M2812" s="9"/>
      <c r="O2812" s="9"/>
      <c r="P2812" s="9"/>
      <c r="Q2812" s="9"/>
      <c r="R2812" s="36"/>
      <c r="V2812" s="36"/>
    </row>
    <row r="2813" spans="1:22" x14ac:dyDescent="0.25">
      <c r="A2813" s="86"/>
      <c r="B2813" s="9"/>
      <c r="C2813" s="9"/>
      <c r="D2813" s="9"/>
      <c r="E2813" s="9"/>
      <c r="F2813" s="9"/>
      <c r="I2813" s="9"/>
      <c r="K2813" s="9"/>
      <c r="L2813" s="9"/>
      <c r="M2813" s="9"/>
      <c r="O2813" s="9"/>
      <c r="P2813" s="9"/>
      <c r="Q2813" s="9"/>
      <c r="R2813" s="36"/>
      <c r="V2813" s="36"/>
    </row>
    <row r="2814" spans="1:22" x14ac:dyDescent="0.25">
      <c r="A2814" s="86"/>
      <c r="B2814" s="9"/>
      <c r="C2814" s="9"/>
      <c r="D2814" s="9"/>
      <c r="E2814" s="9"/>
      <c r="F2814" s="9"/>
      <c r="I2814" s="9"/>
      <c r="K2814" s="9"/>
      <c r="L2814" s="9"/>
      <c r="M2814" s="9"/>
      <c r="O2814" s="9"/>
      <c r="P2814" s="9"/>
      <c r="Q2814" s="9"/>
      <c r="R2814" s="36"/>
      <c r="V2814" s="36"/>
    </row>
    <row r="2815" spans="1:22" x14ac:dyDescent="0.25">
      <c r="A2815" s="86"/>
      <c r="B2815" s="9"/>
      <c r="C2815" s="9"/>
      <c r="D2815" s="9"/>
      <c r="E2815" s="9"/>
      <c r="F2815" s="9"/>
      <c r="I2815" s="9"/>
      <c r="K2815" s="9"/>
      <c r="L2815" s="9"/>
      <c r="M2815" s="9"/>
      <c r="O2815" s="9"/>
      <c r="P2815" s="9"/>
      <c r="Q2815" s="9"/>
      <c r="R2815" s="36"/>
      <c r="V2815" s="36"/>
    </row>
    <row r="2816" spans="1:22" x14ac:dyDescent="0.25">
      <c r="A2816" s="86"/>
      <c r="B2816" s="9"/>
      <c r="C2816" s="9"/>
      <c r="D2816" s="9"/>
      <c r="E2816" s="9"/>
      <c r="F2816" s="9"/>
      <c r="I2816" s="9"/>
      <c r="K2816" s="9"/>
      <c r="L2816" s="9"/>
      <c r="M2816" s="9"/>
      <c r="O2816" s="9"/>
      <c r="P2816" s="9"/>
      <c r="Q2816" s="9"/>
      <c r="R2816" s="36"/>
      <c r="V2816" s="36"/>
    </row>
    <row r="2817" spans="1:22" x14ac:dyDescent="0.25">
      <c r="A2817" s="86"/>
      <c r="B2817" s="9"/>
      <c r="C2817" s="9"/>
      <c r="D2817" s="9"/>
      <c r="E2817" s="9"/>
      <c r="F2817" s="9"/>
      <c r="I2817" s="9"/>
      <c r="K2817" s="9"/>
      <c r="L2817" s="9"/>
      <c r="M2817" s="9"/>
      <c r="O2817" s="9"/>
      <c r="P2817" s="9"/>
      <c r="Q2817" s="9"/>
      <c r="R2817" s="36"/>
      <c r="V2817" s="36"/>
    </row>
    <row r="2818" spans="1:22" x14ac:dyDescent="0.25">
      <c r="A2818" s="86"/>
      <c r="B2818" s="9"/>
      <c r="C2818" s="9"/>
      <c r="D2818" s="9"/>
      <c r="E2818" s="9"/>
      <c r="F2818" s="9"/>
      <c r="I2818" s="9"/>
      <c r="K2818" s="9"/>
      <c r="L2818" s="9"/>
      <c r="M2818" s="9"/>
      <c r="O2818" s="9"/>
      <c r="P2818" s="9"/>
      <c r="Q2818" s="9"/>
      <c r="R2818" s="36"/>
      <c r="V2818" s="36"/>
    </row>
    <row r="2819" spans="1:22" x14ac:dyDescent="0.25">
      <c r="A2819" s="86"/>
      <c r="B2819" s="9"/>
      <c r="C2819" s="9"/>
      <c r="D2819" s="9"/>
      <c r="E2819" s="9"/>
      <c r="F2819" s="9"/>
      <c r="I2819" s="9"/>
      <c r="K2819" s="9"/>
      <c r="L2819" s="9"/>
      <c r="M2819" s="9"/>
      <c r="O2819" s="9"/>
      <c r="P2819" s="9"/>
      <c r="Q2819" s="9"/>
      <c r="R2819" s="36"/>
      <c r="V2819" s="36"/>
    </row>
    <row r="2820" spans="1:22" x14ac:dyDescent="0.25">
      <c r="A2820" s="86"/>
      <c r="B2820" s="9"/>
      <c r="C2820" s="9"/>
      <c r="D2820" s="9"/>
      <c r="E2820" s="9"/>
      <c r="F2820" s="9"/>
      <c r="I2820" s="9"/>
      <c r="K2820" s="9"/>
      <c r="L2820" s="9"/>
      <c r="M2820" s="9"/>
      <c r="O2820" s="9"/>
      <c r="P2820" s="9"/>
      <c r="Q2820" s="9"/>
      <c r="R2820" s="36"/>
      <c r="V2820" s="36"/>
    </row>
    <row r="2821" spans="1:22" x14ac:dyDescent="0.25">
      <c r="A2821" s="86"/>
      <c r="B2821" s="9"/>
      <c r="C2821" s="9"/>
      <c r="D2821" s="9"/>
      <c r="E2821" s="9"/>
      <c r="F2821" s="9"/>
      <c r="I2821" s="9"/>
      <c r="K2821" s="9"/>
      <c r="L2821" s="9"/>
      <c r="M2821" s="9"/>
      <c r="O2821" s="9"/>
      <c r="P2821" s="9"/>
      <c r="Q2821" s="9"/>
      <c r="R2821" s="36"/>
      <c r="V2821" s="36"/>
    </row>
    <row r="2822" spans="1:22" x14ac:dyDescent="0.25">
      <c r="A2822" s="86"/>
      <c r="B2822" s="9"/>
      <c r="C2822" s="9"/>
      <c r="D2822" s="9"/>
      <c r="E2822" s="9"/>
      <c r="F2822" s="9"/>
      <c r="I2822" s="9"/>
      <c r="K2822" s="9"/>
      <c r="L2822" s="9"/>
      <c r="M2822" s="9"/>
      <c r="O2822" s="9"/>
      <c r="P2822" s="9"/>
      <c r="Q2822" s="9"/>
      <c r="R2822" s="36"/>
      <c r="V2822" s="36"/>
    </row>
    <row r="2823" spans="1:22" x14ac:dyDescent="0.25">
      <c r="A2823" s="86"/>
      <c r="B2823" s="9"/>
      <c r="C2823" s="9"/>
      <c r="D2823" s="9"/>
      <c r="E2823" s="9"/>
      <c r="F2823" s="9"/>
      <c r="I2823" s="9"/>
      <c r="K2823" s="9"/>
      <c r="L2823" s="9"/>
      <c r="M2823" s="9"/>
      <c r="O2823" s="9"/>
      <c r="P2823" s="9"/>
      <c r="Q2823" s="9"/>
      <c r="R2823" s="36"/>
      <c r="V2823" s="36"/>
    </row>
    <row r="2824" spans="1:22" x14ac:dyDescent="0.25">
      <c r="A2824" s="86"/>
      <c r="B2824" s="9"/>
      <c r="C2824" s="9"/>
      <c r="D2824" s="9"/>
      <c r="E2824" s="9"/>
      <c r="F2824" s="9"/>
      <c r="I2824" s="9"/>
      <c r="K2824" s="9"/>
      <c r="L2824" s="9"/>
      <c r="M2824" s="9"/>
      <c r="O2824" s="9"/>
      <c r="P2824" s="9"/>
      <c r="Q2824" s="9"/>
      <c r="R2824" s="36"/>
      <c r="V2824" s="36"/>
    </row>
    <row r="2825" spans="1:22" x14ac:dyDescent="0.25">
      <c r="A2825" s="86"/>
      <c r="B2825" s="9"/>
      <c r="C2825" s="9"/>
      <c r="D2825" s="9"/>
      <c r="E2825" s="9"/>
      <c r="F2825" s="9"/>
      <c r="I2825" s="9"/>
      <c r="K2825" s="9"/>
      <c r="L2825" s="9"/>
      <c r="M2825" s="9"/>
      <c r="O2825" s="9"/>
      <c r="P2825" s="9"/>
      <c r="Q2825" s="9"/>
      <c r="R2825" s="36"/>
      <c r="V2825" s="36"/>
    </row>
    <row r="2826" spans="1:22" x14ac:dyDescent="0.25">
      <c r="A2826" s="86"/>
      <c r="B2826" s="9"/>
      <c r="C2826" s="9"/>
      <c r="D2826" s="9"/>
      <c r="E2826" s="9"/>
      <c r="F2826" s="9"/>
      <c r="I2826" s="9"/>
      <c r="K2826" s="9"/>
      <c r="L2826" s="9"/>
      <c r="M2826" s="9"/>
      <c r="O2826" s="9"/>
      <c r="P2826" s="9"/>
      <c r="Q2826" s="9"/>
      <c r="R2826" s="36"/>
      <c r="V2826" s="36"/>
    </row>
    <row r="2827" spans="1:22" x14ac:dyDescent="0.25">
      <c r="A2827" s="86"/>
      <c r="B2827" s="9"/>
      <c r="C2827" s="9"/>
      <c r="D2827" s="9"/>
      <c r="E2827" s="9"/>
      <c r="F2827" s="9"/>
      <c r="I2827" s="9"/>
      <c r="K2827" s="9"/>
      <c r="L2827" s="9"/>
      <c r="M2827" s="9"/>
      <c r="O2827" s="9"/>
      <c r="P2827" s="9"/>
      <c r="Q2827" s="9"/>
      <c r="R2827" s="36"/>
      <c r="V2827" s="36"/>
    </row>
    <row r="2828" spans="1:22" x14ac:dyDescent="0.25">
      <c r="A2828" s="86"/>
      <c r="B2828" s="9"/>
      <c r="C2828" s="9"/>
      <c r="D2828" s="9"/>
      <c r="E2828" s="9"/>
      <c r="F2828" s="9"/>
      <c r="I2828" s="9"/>
      <c r="K2828" s="9"/>
      <c r="L2828" s="9"/>
      <c r="M2828" s="9"/>
      <c r="O2828" s="9"/>
      <c r="P2828" s="9"/>
      <c r="Q2828" s="9"/>
      <c r="R2828" s="36"/>
      <c r="V2828" s="36"/>
    </row>
    <row r="2829" spans="1:22" x14ac:dyDescent="0.25">
      <c r="A2829" s="86"/>
      <c r="B2829" s="9"/>
      <c r="C2829" s="9"/>
      <c r="D2829" s="9"/>
      <c r="E2829" s="9"/>
      <c r="F2829" s="9"/>
      <c r="I2829" s="9"/>
      <c r="K2829" s="9"/>
      <c r="L2829" s="9"/>
      <c r="M2829" s="9"/>
      <c r="O2829" s="9"/>
      <c r="P2829" s="9"/>
      <c r="Q2829" s="9"/>
      <c r="R2829" s="36"/>
      <c r="V2829" s="36"/>
    </row>
    <row r="2830" spans="1:22" x14ac:dyDescent="0.25">
      <c r="A2830" s="86"/>
      <c r="B2830" s="9"/>
      <c r="C2830" s="9"/>
      <c r="D2830" s="9"/>
      <c r="E2830" s="9"/>
      <c r="F2830" s="9"/>
      <c r="I2830" s="9"/>
      <c r="K2830" s="9"/>
      <c r="L2830" s="9"/>
      <c r="M2830" s="9"/>
      <c r="O2830" s="9"/>
      <c r="P2830" s="9"/>
      <c r="Q2830" s="9"/>
      <c r="R2830" s="36"/>
      <c r="V2830" s="36"/>
    </row>
    <row r="2831" spans="1:22" x14ac:dyDescent="0.25">
      <c r="A2831" s="86"/>
      <c r="B2831" s="9"/>
      <c r="C2831" s="9"/>
      <c r="D2831" s="9"/>
      <c r="E2831" s="9"/>
      <c r="F2831" s="9"/>
      <c r="I2831" s="9"/>
      <c r="K2831" s="9"/>
      <c r="L2831" s="9"/>
      <c r="M2831" s="9"/>
      <c r="O2831" s="9"/>
      <c r="P2831" s="9"/>
      <c r="Q2831" s="9"/>
      <c r="R2831" s="36"/>
      <c r="V2831" s="36"/>
    </row>
    <row r="2832" spans="1:22" x14ac:dyDescent="0.25">
      <c r="A2832" s="86"/>
      <c r="B2832" s="9"/>
      <c r="C2832" s="9"/>
      <c r="D2832" s="9"/>
      <c r="E2832" s="9"/>
      <c r="F2832" s="9"/>
      <c r="I2832" s="9"/>
      <c r="K2832" s="9"/>
      <c r="L2832" s="9"/>
      <c r="M2832" s="9"/>
      <c r="O2832" s="9"/>
      <c r="P2832" s="9"/>
      <c r="Q2832" s="9"/>
      <c r="R2832" s="36"/>
      <c r="V2832" s="36"/>
    </row>
    <row r="2833" spans="1:22" x14ac:dyDescent="0.25">
      <c r="A2833" s="86"/>
      <c r="B2833" s="9"/>
      <c r="C2833" s="9"/>
      <c r="D2833" s="9"/>
      <c r="E2833" s="9"/>
      <c r="F2833" s="9"/>
      <c r="I2833" s="9"/>
      <c r="K2833" s="9"/>
      <c r="L2833" s="9"/>
      <c r="M2833" s="9"/>
      <c r="O2833" s="9"/>
      <c r="P2833" s="9"/>
      <c r="Q2833" s="9"/>
      <c r="R2833" s="36"/>
      <c r="V2833" s="36"/>
    </row>
    <row r="2834" spans="1:22" x14ac:dyDescent="0.25">
      <c r="A2834" s="86"/>
      <c r="B2834" s="9"/>
      <c r="C2834" s="9"/>
      <c r="D2834" s="9"/>
      <c r="E2834" s="9"/>
      <c r="F2834" s="9"/>
      <c r="I2834" s="9"/>
      <c r="K2834" s="9"/>
      <c r="L2834" s="9"/>
      <c r="M2834" s="9"/>
      <c r="O2834" s="9"/>
      <c r="P2834" s="9"/>
      <c r="Q2834" s="9"/>
      <c r="R2834" s="36"/>
      <c r="V2834" s="36"/>
    </row>
    <row r="2835" spans="1:22" x14ac:dyDescent="0.25">
      <c r="A2835" s="86"/>
      <c r="B2835" s="9"/>
      <c r="C2835" s="9"/>
      <c r="D2835" s="9"/>
      <c r="E2835" s="9"/>
      <c r="F2835" s="9"/>
      <c r="I2835" s="9"/>
      <c r="K2835" s="9"/>
      <c r="L2835" s="9"/>
      <c r="M2835" s="9"/>
      <c r="O2835" s="9"/>
      <c r="P2835" s="9"/>
      <c r="Q2835" s="9"/>
      <c r="R2835" s="36"/>
      <c r="V2835" s="36"/>
    </row>
    <row r="2836" spans="1:22" x14ac:dyDescent="0.25">
      <c r="A2836" s="86"/>
      <c r="B2836" s="9"/>
      <c r="C2836" s="9"/>
      <c r="D2836" s="9"/>
      <c r="E2836" s="9"/>
      <c r="F2836" s="9"/>
      <c r="I2836" s="9"/>
      <c r="K2836" s="9"/>
      <c r="L2836" s="9"/>
      <c r="M2836" s="9"/>
      <c r="O2836" s="9"/>
      <c r="P2836" s="9"/>
      <c r="Q2836" s="9"/>
      <c r="R2836" s="36"/>
      <c r="V2836" s="36"/>
    </row>
    <row r="2837" spans="1:22" x14ac:dyDescent="0.25">
      <c r="A2837" s="86"/>
      <c r="B2837" s="9"/>
      <c r="C2837" s="9"/>
      <c r="D2837" s="9"/>
      <c r="E2837" s="9"/>
      <c r="F2837" s="9"/>
      <c r="I2837" s="9"/>
      <c r="K2837" s="9"/>
      <c r="L2837" s="9"/>
      <c r="M2837" s="9"/>
      <c r="O2837" s="9"/>
      <c r="P2837" s="9"/>
      <c r="Q2837" s="9"/>
      <c r="R2837" s="36"/>
      <c r="V2837" s="36"/>
    </row>
    <row r="2838" spans="1:22" x14ac:dyDescent="0.25">
      <c r="A2838" s="86"/>
      <c r="B2838" s="9"/>
      <c r="C2838" s="9"/>
      <c r="D2838" s="9"/>
      <c r="E2838" s="9"/>
      <c r="F2838" s="9"/>
      <c r="I2838" s="9"/>
      <c r="K2838" s="9"/>
      <c r="L2838" s="9"/>
      <c r="M2838" s="9"/>
      <c r="O2838" s="9"/>
      <c r="P2838" s="9"/>
      <c r="Q2838" s="9"/>
      <c r="R2838" s="36"/>
      <c r="V2838" s="36"/>
    </row>
    <row r="2839" spans="1:22" x14ac:dyDescent="0.25">
      <c r="A2839" s="86"/>
      <c r="B2839" s="9"/>
      <c r="C2839" s="9"/>
      <c r="D2839" s="9"/>
      <c r="E2839" s="9"/>
      <c r="F2839" s="9"/>
      <c r="I2839" s="9"/>
      <c r="K2839" s="9"/>
      <c r="L2839" s="9"/>
      <c r="M2839" s="9"/>
      <c r="O2839" s="9"/>
      <c r="P2839" s="9"/>
      <c r="Q2839" s="9"/>
      <c r="R2839" s="36"/>
      <c r="V2839" s="36"/>
    </row>
    <row r="2840" spans="1:22" x14ac:dyDescent="0.25">
      <c r="A2840" s="86"/>
      <c r="B2840" s="9"/>
      <c r="C2840" s="9"/>
      <c r="D2840" s="9"/>
      <c r="E2840" s="9"/>
      <c r="F2840" s="9"/>
      <c r="I2840" s="9"/>
      <c r="K2840" s="9"/>
      <c r="L2840" s="9"/>
      <c r="M2840" s="9"/>
      <c r="O2840" s="9"/>
      <c r="P2840" s="9"/>
      <c r="Q2840" s="9"/>
      <c r="R2840" s="36"/>
      <c r="V2840" s="36"/>
    </row>
    <row r="2841" spans="1:22" x14ac:dyDescent="0.25">
      <c r="A2841" s="86"/>
      <c r="B2841" s="9"/>
      <c r="C2841" s="9"/>
      <c r="D2841" s="9"/>
      <c r="E2841" s="9"/>
      <c r="F2841" s="9"/>
      <c r="I2841" s="9"/>
      <c r="K2841" s="9"/>
      <c r="L2841" s="9"/>
      <c r="M2841" s="9"/>
      <c r="O2841" s="9"/>
      <c r="P2841" s="9"/>
      <c r="Q2841" s="9"/>
      <c r="R2841" s="36"/>
      <c r="V2841" s="36"/>
    </row>
    <row r="2842" spans="1:22" x14ac:dyDescent="0.25">
      <c r="A2842" s="86"/>
      <c r="B2842" s="9"/>
      <c r="C2842" s="9"/>
      <c r="D2842" s="9"/>
      <c r="E2842" s="9"/>
      <c r="F2842" s="9"/>
      <c r="I2842" s="9"/>
      <c r="K2842" s="9"/>
      <c r="L2842" s="9"/>
      <c r="M2842" s="9"/>
      <c r="O2842" s="9"/>
      <c r="P2842" s="9"/>
      <c r="Q2842" s="9"/>
      <c r="R2842" s="36"/>
      <c r="V2842" s="36"/>
    </row>
    <row r="2843" spans="1:22" x14ac:dyDescent="0.25">
      <c r="A2843" s="86"/>
      <c r="B2843" s="9"/>
      <c r="C2843" s="9"/>
      <c r="D2843" s="9"/>
      <c r="E2843" s="9"/>
      <c r="F2843" s="9"/>
      <c r="I2843" s="9"/>
      <c r="K2843" s="9"/>
      <c r="L2843" s="9"/>
      <c r="M2843" s="9"/>
      <c r="O2843" s="9"/>
      <c r="P2843" s="9"/>
      <c r="Q2843" s="9"/>
      <c r="R2843" s="36"/>
      <c r="V2843" s="36"/>
    </row>
    <row r="2844" spans="1:22" x14ac:dyDescent="0.25">
      <c r="A2844" s="86"/>
      <c r="B2844" s="9"/>
      <c r="C2844" s="9"/>
      <c r="D2844" s="9"/>
      <c r="E2844" s="9"/>
      <c r="F2844" s="9"/>
      <c r="I2844" s="9"/>
      <c r="K2844" s="9"/>
      <c r="L2844" s="9"/>
      <c r="M2844" s="9"/>
      <c r="O2844" s="9"/>
      <c r="P2844" s="9"/>
      <c r="Q2844" s="9"/>
      <c r="R2844" s="36"/>
      <c r="V2844" s="36"/>
    </row>
    <row r="2845" spans="1:22" x14ac:dyDescent="0.25">
      <c r="A2845" s="86"/>
      <c r="B2845" s="9"/>
      <c r="C2845" s="9"/>
      <c r="D2845" s="9"/>
      <c r="E2845" s="9"/>
      <c r="F2845" s="9"/>
      <c r="I2845" s="9"/>
      <c r="K2845" s="9"/>
      <c r="L2845" s="9"/>
      <c r="M2845" s="9"/>
      <c r="O2845" s="9"/>
      <c r="P2845" s="9"/>
      <c r="Q2845" s="9"/>
      <c r="R2845" s="36"/>
      <c r="V2845" s="36"/>
    </row>
    <row r="2846" spans="1:22" x14ac:dyDescent="0.25">
      <c r="A2846" s="86"/>
      <c r="B2846" s="9"/>
      <c r="C2846" s="9"/>
      <c r="D2846" s="9"/>
      <c r="E2846" s="9"/>
      <c r="F2846" s="9"/>
      <c r="I2846" s="9"/>
      <c r="K2846" s="9"/>
      <c r="L2846" s="9"/>
      <c r="M2846" s="9"/>
      <c r="O2846" s="9"/>
      <c r="P2846" s="9"/>
      <c r="Q2846" s="9"/>
      <c r="R2846" s="36"/>
      <c r="V2846" s="36"/>
    </row>
    <row r="2847" spans="1:22" x14ac:dyDescent="0.25">
      <c r="A2847" s="86"/>
      <c r="B2847" s="9"/>
      <c r="C2847" s="9"/>
      <c r="D2847" s="9"/>
      <c r="E2847" s="9"/>
      <c r="F2847" s="9"/>
      <c r="I2847" s="9"/>
      <c r="K2847" s="9"/>
      <c r="L2847" s="9"/>
      <c r="M2847" s="9"/>
      <c r="O2847" s="9"/>
      <c r="P2847" s="9"/>
      <c r="Q2847" s="9"/>
      <c r="R2847" s="36"/>
      <c r="V2847" s="36"/>
    </row>
    <row r="2848" spans="1:22" x14ac:dyDescent="0.25">
      <c r="A2848" s="86"/>
      <c r="B2848" s="9"/>
      <c r="C2848" s="9"/>
      <c r="D2848" s="9"/>
      <c r="E2848" s="9"/>
      <c r="F2848" s="9"/>
      <c r="I2848" s="9"/>
      <c r="K2848" s="9"/>
      <c r="L2848" s="9"/>
      <c r="M2848" s="9"/>
      <c r="O2848" s="9"/>
      <c r="P2848" s="9"/>
      <c r="Q2848" s="9"/>
      <c r="R2848" s="36"/>
      <c r="V2848" s="36"/>
    </row>
    <row r="2849" spans="1:22" x14ac:dyDescent="0.25">
      <c r="A2849" s="86"/>
      <c r="B2849" s="9"/>
      <c r="C2849" s="9"/>
      <c r="D2849" s="9"/>
      <c r="E2849" s="9"/>
      <c r="F2849" s="9"/>
      <c r="I2849" s="9"/>
      <c r="K2849" s="9"/>
      <c r="L2849" s="9"/>
      <c r="M2849" s="9"/>
      <c r="O2849" s="9"/>
      <c r="P2849" s="9"/>
      <c r="Q2849" s="9"/>
      <c r="R2849" s="36"/>
      <c r="V2849" s="36"/>
    </row>
    <row r="2850" spans="1:22" x14ac:dyDescent="0.25">
      <c r="A2850" s="86"/>
      <c r="B2850" s="9"/>
      <c r="C2850" s="9"/>
      <c r="D2850" s="9"/>
      <c r="E2850" s="9"/>
      <c r="F2850" s="9"/>
      <c r="I2850" s="9"/>
      <c r="K2850" s="9"/>
      <c r="L2850" s="9"/>
      <c r="M2850" s="9"/>
      <c r="O2850" s="9"/>
      <c r="P2850" s="9"/>
      <c r="Q2850" s="9"/>
      <c r="R2850" s="36"/>
      <c r="V2850" s="36"/>
    </row>
    <row r="2851" spans="1:22" x14ac:dyDescent="0.25">
      <c r="A2851" s="86"/>
      <c r="B2851" s="9"/>
      <c r="C2851" s="9"/>
      <c r="D2851" s="9"/>
      <c r="E2851" s="9"/>
      <c r="F2851" s="9"/>
      <c r="I2851" s="9"/>
      <c r="K2851" s="9"/>
      <c r="L2851" s="9"/>
      <c r="M2851" s="9"/>
      <c r="O2851" s="9"/>
      <c r="P2851" s="9"/>
      <c r="Q2851" s="9"/>
      <c r="R2851" s="36"/>
      <c r="V2851" s="36"/>
    </row>
    <row r="2852" spans="1:22" x14ac:dyDescent="0.25">
      <c r="A2852" s="86"/>
      <c r="B2852" s="9"/>
      <c r="C2852" s="9"/>
      <c r="D2852" s="9"/>
      <c r="E2852" s="9"/>
      <c r="F2852" s="9"/>
      <c r="I2852" s="9"/>
      <c r="K2852" s="9"/>
      <c r="L2852" s="9"/>
      <c r="M2852" s="9"/>
      <c r="O2852" s="9"/>
      <c r="P2852" s="9"/>
      <c r="Q2852" s="9"/>
      <c r="R2852" s="36"/>
      <c r="V2852" s="36"/>
    </row>
    <row r="2853" spans="1:22" x14ac:dyDescent="0.25">
      <c r="A2853" s="86"/>
      <c r="B2853" s="9"/>
      <c r="C2853" s="9"/>
      <c r="D2853" s="9"/>
      <c r="E2853" s="9"/>
      <c r="F2853" s="9"/>
      <c r="I2853" s="9"/>
      <c r="K2853" s="9"/>
      <c r="L2853" s="9"/>
      <c r="M2853" s="9"/>
      <c r="O2853" s="9"/>
      <c r="P2853" s="9"/>
      <c r="Q2853" s="9"/>
      <c r="R2853" s="36"/>
      <c r="V2853" s="36"/>
    </row>
    <row r="2854" spans="1:22" x14ac:dyDescent="0.25">
      <c r="A2854" s="86"/>
      <c r="B2854" s="9"/>
      <c r="C2854" s="9"/>
      <c r="D2854" s="9"/>
      <c r="E2854" s="9"/>
      <c r="F2854" s="9"/>
      <c r="I2854" s="9"/>
      <c r="K2854" s="9"/>
      <c r="L2854" s="9"/>
      <c r="M2854" s="9"/>
      <c r="O2854" s="9"/>
      <c r="P2854" s="9"/>
      <c r="Q2854" s="9"/>
      <c r="R2854" s="36"/>
      <c r="V2854" s="36"/>
    </row>
    <row r="2855" spans="1:22" x14ac:dyDescent="0.25">
      <c r="A2855" s="86"/>
      <c r="B2855" s="9"/>
      <c r="C2855" s="9"/>
      <c r="D2855" s="9"/>
      <c r="E2855" s="9"/>
      <c r="F2855" s="9"/>
      <c r="I2855" s="9"/>
      <c r="K2855" s="9"/>
      <c r="L2855" s="9"/>
      <c r="M2855" s="9"/>
      <c r="O2855" s="9"/>
      <c r="P2855" s="9"/>
      <c r="Q2855" s="9"/>
      <c r="R2855" s="36"/>
      <c r="V2855" s="36"/>
    </row>
    <row r="2856" spans="1:22" x14ac:dyDescent="0.25">
      <c r="A2856" s="86"/>
      <c r="B2856" s="9"/>
      <c r="C2856" s="9"/>
      <c r="D2856" s="9"/>
      <c r="E2856" s="9"/>
      <c r="F2856" s="9"/>
      <c r="I2856" s="9"/>
      <c r="K2856" s="9"/>
      <c r="L2856" s="9"/>
      <c r="M2856" s="9"/>
      <c r="O2856" s="9"/>
      <c r="P2856" s="9"/>
      <c r="Q2856" s="9"/>
      <c r="R2856" s="36"/>
      <c r="V2856" s="36"/>
    </row>
    <row r="2857" spans="1:22" x14ac:dyDescent="0.25">
      <c r="A2857" s="86"/>
      <c r="B2857" s="9"/>
      <c r="C2857" s="9"/>
      <c r="D2857" s="9"/>
      <c r="E2857" s="9"/>
      <c r="F2857" s="9"/>
      <c r="I2857" s="9"/>
      <c r="K2857" s="9"/>
      <c r="L2857" s="9"/>
      <c r="M2857" s="9"/>
      <c r="O2857" s="9"/>
      <c r="P2857" s="9"/>
      <c r="Q2857" s="9"/>
      <c r="R2857" s="36"/>
      <c r="V2857" s="36"/>
    </row>
    <row r="2858" spans="1:22" x14ac:dyDescent="0.25">
      <c r="A2858" s="86"/>
      <c r="B2858" s="9"/>
      <c r="C2858" s="9"/>
      <c r="D2858" s="9"/>
      <c r="E2858" s="9"/>
      <c r="F2858" s="9"/>
      <c r="I2858" s="9"/>
      <c r="K2858" s="9"/>
      <c r="L2858" s="9"/>
      <c r="M2858" s="9"/>
      <c r="O2858" s="9"/>
      <c r="P2858" s="9"/>
      <c r="Q2858" s="9"/>
      <c r="R2858" s="36"/>
      <c r="V2858" s="36"/>
    </row>
    <row r="2859" spans="1:22" x14ac:dyDescent="0.25">
      <c r="A2859" s="86"/>
      <c r="B2859" s="9"/>
      <c r="C2859" s="9"/>
      <c r="D2859" s="9"/>
      <c r="E2859" s="9"/>
      <c r="F2859" s="9"/>
      <c r="I2859" s="9"/>
      <c r="K2859" s="9"/>
      <c r="L2859" s="9"/>
      <c r="M2859" s="9"/>
      <c r="O2859" s="9"/>
      <c r="P2859" s="9"/>
      <c r="Q2859" s="9"/>
      <c r="R2859" s="36"/>
      <c r="V2859" s="36"/>
    </row>
    <row r="2860" spans="1:22" x14ac:dyDescent="0.25">
      <c r="A2860" s="86"/>
      <c r="B2860" s="9"/>
      <c r="C2860" s="9"/>
      <c r="D2860" s="9"/>
      <c r="E2860" s="9"/>
      <c r="F2860" s="9"/>
      <c r="I2860" s="9"/>
      <c r="K2860" s="9"/>
      <c r="L2860" s="9"/>
      <c r="M2860" s="9"/>
      <c r="O2860" s="9"/>
      <c r="P2860" s="9"/>
      <c r="Q2860" s="9"/>
      <c r="R2860" s="36"/>
      <c r="V2860" s="36"/>
    </row>
    <row r="2861" spans="1:22" x14ac:dyDescent="0.25">
      <c r="A2861" s="86"/>
      <c r="B2861" s="9"/>
      <c r="C2861" s="9"/>
      <c r="D2861" s="9"/>
      <c r="E2861" s="9"/>
      <c r="F2861" s="9"/>
      <c r="I2861" s="9"/>
      <c r="K2861" s="9"/>
      <c r="L2861" s="9"/>
      <c r="M2861" s="9"/>
      <c r="O2861" s="9"/>
      <c r="P2861" s="9"/>
      <c r="Q2861" s="9"/>
      <c r="R2861" s="36"/>
      <c r="V2861" s="36"/>
    </row>
    <row r="2862" spans="1:22" x14ac:dyDescent="0.25">
      <c r="A2862" s="86"/>
      <c r="B2862" s="9"/>
      <c r="C2862" s="9"/>
      <c r="D2862" s="9"/>
      <c r="E2862" s="9"/>
      <c r="F2862" s="9"/>
      <c r="I2862" s="9"/>
      <c r="K2862" s="9"/>
      <c r="L2862" s="9"/>
      <c r="M2862" s="9"/>
      <c r="O2862" s="9"/>
      <c r="P2862" s="9"/>
      <c r="Q2862" s="9"/>
      <c r="R2862" s="36"/>
      <c r="V2862" s="36"/>
    </row>
    <row r="2863" spans="1:22" x14ac:dyDescent="0.25">
      <c r="A2863" s="86"/>
      <c r="B2863" s="9"/>
      <c r="C2863" s="9"/>
      <c r="D2863" s="9"/>
      <c r="E2863" s="9"/>
      <c r="F2863" s="9"/>
      <c r="I2863" s="9"/>
      <c r="K2863" s="9"/>
      <c r="L2863" s="9"/>
      <c r="M2863" s="9"/>
      <c r="O2863" s="9"/>
      <c r="P2863" s="9"/>
      <c r="Q2863" s="9"/>
      <c r="R2863" s="36"/>
      <c r="V2863" s="36"/>
    </row>
    <row r="2864" spans="1:22" x14ac:dyDescent="0.25">
      <c r="A2864" s="86"/>
      <c r="B2864" s="9"/>
      <c r="C2864" s="9"/>
      <c r="D2864" s="9"/>
      <c r="E2864" s="9"/>
      <c r="F2864" s="9"/>
      <c r="I2864" s="9"/>
      <c r="K2864" s="9"/>
      <c r="L2864" s="9"/>
      <c r="M2864" s="9"/>
      <c r="O2864" s="9"/>
      <c r="P2864" s="9"/>
      <c r="Q2864" s="9"/>
      <c r="R2864" s="36"/>
      <c r="V2864" s="36"/>
    </row>
    <row r="2865" spans="1:22" x14ac:dyDescent="0.25">
      <c r="A2865" s="86"/>
      <c r="B2865" s="9"/>
      <c r="C2865" s="9"/>
      <c r="D2865" s="9"/>
      <c r="E2865" s="9"/>
      <c r="F2865" s="9"/>
      <c r="I2865" s="9"/>
      <c r="K2865" s="9"/>
      <c r="L2865" s="9"/>
      <c r="M2865" s="9"/>
      <c r="O2865" s="9"/>
      <c r="P2865" s="9"/>
      <c r="Q2865" s="9"/>
      <c r="R2865" s="36"/>
      <c r="V2865" s="36"/>
    </row>
    <row r="2866" spans="1:22" x14ac:dyDescent="0.25">
      <c r="A2866" s="86"/>
      <c r="B2866" s="9"/>
      <c r="C2866" s="9"/>
      <c r="D2866" s="9"/>
      <c r="E2866" s="9"/>
      <c r="F2866" s="9"/>
      <c r="I2866" s="9"/>
      <c r="K2866" s="9"/>
      <c r="L2866" s="9"/>
      <c r="M2866" s="9"/>
      <c r="O2866" s="9"/>
      <c r="P2866" s="9"/>
      <c r="Q2866" s="9"/>
      <c r="R2866" s="36"/>
      <c r="V2866" s="36"/>
    </row>
    <row r="2867" spans="1:22" x14ac:dyDescent="0.25">
      <c r="A2867" s="86"/>
      <c r="B2867" s="9"/>
      <c r="C2867" s="9"/>
      <c r="D2867" s="9"/>
      <c r="E2867" s="9"/>
      <c r="F2867" s="9"/>
      <c r="I2867" s="9"/>
      <c r="K2867" s="9"/>
      <c r="L2867" s="9"/>
      <c r="M2867" s="9"/>
      <c r="O2867" s="9"/>
      <c r="P2867" s="9"/>
      <c r="Q2867" s="9"/>
      <c r="R2867" s="36"/>
      <c r="V2867" s="36"/>
    </row>
    <row r="2868" spans="1:22" x14ac:dyDescent="0.25">
      <c r="A2868" s="86"/>
      <c r="B2868" s="9"/>
      <c r="C2868" s="9"/>
      <c r="D2868" s="9"/>
      <c r="E2868" s="9"/>
      <c r="F2868" s="9"/>
      <c r="I2868" s="9"/>
      <c r="K2868" s="9"/>
      <c r="L2868" s="9"/>
      <c r="M2868" s="9"/>
      <c r="O2868" s="9"/>
      <c r="P2868" s="9"/>
      <c r="Q2868" s="9"/>
      <c r="R2868" s="36"/>
      <c r="V2868" s="36"/>
    </row>
    <row r="2869" spans="1:22" x14ac:dyDescent="0.25">
      <c r="A2869" s="86"/>
      <c r="B2869" s="9"/>
      <c r="C2869" s="9"/>
      <c r="D2869" s="9"/>
      <c r="E2869" s="9"/>
      <c r="F2869" s="9"/>
      <c r="I2869" s="9"/>
      <c r="K2869" s="9"/>
      <c r="L2869" s="9"/>
      <c r="M2869" s="9"/>
      <c r="O2869" s="9"/>
      <c r="P2869" s="9"/>
      <c r="Q2869" s="9"/>
      <c r="R2869" s="36"/>
      <c r="V2869" s="36"/>
    </row>
    <row r="2870" spans="1:22" x14ac:dyDescent="0.25">
      <c r="A2870" s="86"/>
      <c r="B2870" s="9"/>
      <c r="C2870" s="9"/>
      <c r="D2870" s="9"/>
      <c r="E2870" s="9"/>
      <c r="F2870" s="9"/>
      <c r="I2870" s="9"/>
      <c r="K2870" s="9"/>
      <c r="L2870" s="9"/>
      <c r="M2870" s="9"/>
      <c r="O2870" s="9"/>
      <c r="P2870" s="9"/>
      <c r="Q2870" s="9"/>
      <c r="R2870" s="36"/>
      <c r="V2870" s="36"/>
    </row>
    <row r="2871" spans="1:22" x14ac:dyDescent="0.25">
      <c r="A2871" s="86"/>
      <c r="B2871" s="9"/>
      <c r="C2871" s="9"/>
      <c r="D2871" s="9"/>
      <c r="E2871" s="9"/>
      <c r="F2871" s="9"/>
      <c r="I2871" s="9"/>
      <c r="K2871" s="9"/>
      <c r="L2871" s="9"/>
      <c r="M2871" s="9"/>
      <c r="O2871" s="9"/>
      <c r="P2871" s="9"/>
      <c r="Q2871" s="9"/>
      <c r="R2871" s="36"/>
      <c r="V2871" s="36"/>
    </row>
    <row r="2872" spans="1:22" x14ac:dyDescent="0.25">
      <c r="A2872" s="86"/>
      <c r="B2872" s="9"/>
      <c r="C2872" s="9"/>
      <c r="D2872" s="9"/>
      <c r="E2872" s="9"/>
      <c r="F2872" s="9"/>
      <c r="I2872" s="9"/>
      <c r="K2872" s="9"/>
      <c r="L2872" s="9"/>
      <c r="M2872" s="9"/>
      <c r="O2872" s="9"/>
      <c r="P2872" s="9"/>
      <c r="Q2872" s="9"/>
      <c r="R2872" s="36"/>
      <c r="V2872" s="36"/>
    </row>
    <row r="2873" spans="1:22" x14ac:dyDescent="0.25">
      <c r="A2873" s="86"/>
      <c r="B2873" s="9"/>
      <c r="C2873" s="9"/>
      <c r="D2873" s="9"/>
      <c r="E2873" s="9"/>
      <c r="F2873" s="9"/>
      <c r="I2873" s="9"/>
      <c r="K2873" s="9"/>
      <c r="L2873" s="9"/>
      <c r="M2873" s="9"/>
      <c r="O2873" s="9"/>
      <c r="P2873" s="9"/>
      <c r="Q2873" s="9"/>
      <c r="R2873" s="36"/>
      <c r="V2873" s="36"/>
    </row>
    <row r="2874" spans="1:22" x14ac:dyDescent="0.25">
      <c r="A2874" s="86"/>
      <c r="B2874" s="9"/>
      <c r="C2874" s="9"/>
      <c r="D2874" s="9"/>
      <c r="E2874" s="9"/>
      <c r="F2874" s="9"/>
      <c r="I2874" s="9"/>
      <c r="K2874" s="9"/>
      <c r="L2874" s="9"/>
      <c r="M2874" s="9"/>
      <c r="O2874" s="9"/>
      <c r="P2874" s="9"/>
      <c r="Q2874" s="9"/>
      <c r="R2874" s="36"/>
      <c r="V2874" s="36"/>
    </row>
    <row r="2875" spans="1:22" x14ac:dyDescent="0.25">
      <c r="A2875" s="86"/>
      <c r="B2875" s="9"/>
      <c r="C2875" s="9"/>
      <c r="D2875" s="9"/>
      <c r="E2875" s="9"/>
      <c r="F2875" s="9"/>
      <c r="I2875" s="9"/>
      <c r="K2875" s="9"/>
      <c r="L2875" s="9"/>
      <c r="M2875" s="9"/>
      <c r="O2875" s="9"/>
      <c r="P2875" s="9"/>
      <c r="Q2875" s="9"/>
      <c r="R2875" s="36"/>
      <c r="V2875" s="36"/>
    </row>
    <row r="2876" spans="1:22" x14ac:dyDescent="0.25">
      <c r="A2876" s="86"/>
      <c r="B2876" s="9"/>
      <c r="C2876" s="9"/>
      <c r="D2876" s="9"/>
      <c r="E2876" s="9"/>
      <c r="F2876" s="9"/>
      <c r="I2876" s="9"/>
      <c r="K2876" s="9"/>
      <c r="L2876" s="9"/>
      <c r="M2876" s="9"/>
      <c r="O2876" s="9"/>
      <c r="P2876" s="9"/>
      <c r="Q2876" s="9"/>
      <c r="R2876" s="36"/>
      <c r="V2876" s="36"/>
    </row>
    <row r="2877" spans="1:22" x14ac:dyDescent="0.25">
      <c r="A2877" s="86"/>
      <c r="B2877" s="9"/>
      <c r="C2877" s="9"/>
      <c r="D2877" s="9"/>
      <c r="E2877" s="9"/>
      <c r="F2877" s="9"/>
      <c r="I2877" s="9"/>
      <c r="K2877" s="9"/>
      <c r="L2877" s="9"/>
      <c r="M2877" s="9"/>
      <c r="O2877" s="9"/>
      <c r="P2877" s="9"/>
      <c r="Q2877" s="9"/>
      <c r="R2877" s="36"/>
      <c r="V2877" s="36"/>
    </row>
    <row r="2878" spans="1:22" x14ac:dyDescent="0.25">
      <c r="A2878" s="86"/>
      <c r="B2878" s="9"/>
      <c r="C2878" s="9"/>
      <c r="D2878" s="9"/>
      <c r="E2878" s="9"/>
      <c r="F2878" s="9"/>
      <c r="I2878" s="9"/>
      <c r="K2878" s="9"/>
      <c r="L2878" s="9"/>
      <c r="M2878" s="9"/>
      <c r="O2878" s="9"/>
      <c r="P2878" s="9"/>
      <c r="Q2878" s="9"/>
      <c r="R2878" s="36"/>
      <c r="V2878" s="36"/>
    </row>
    <row r="2879" spans="1:22" x14ac:dyDescent="0.25">
      <c r="A2879" s="86"/>
      <c r="B2879" s="9"/>
      <c r="C2879" s="9"/>
      <c r="D2879" s="9"/>
      <c r="E2879" s="9"/>
      <c r="F2879" s="9"/>
      <c r="I2879" s="9"/>
      <c r="K2879" s="9"/>
      <c r="L2879" s="9"/>
      <c r="M2879" s="9"/>
      <c r="O2879" s="9"/>
      <c r="P2879" s="9"/>
      <c r="Q2879" s="9"/>
      <c r="R2879" s="36"/>
      <c r="V2879" s="36"/>
    </row>
    <row r="2880" spans="1:22" x14ac:dyDescent="0.25">
      <c r="A2880" s="86"/>
      <c r="B2880" s="9"/>
      <c r="C2880" s="9"/>
      <c r="D2880" s="9"/>
      <c r="E2880" s="9"/>
      <c r="F2880" s="9"/>
      <c r="I2880" s="9"/>
      <c r="K2880" s="9"/>
      <c r="L2880" s="9"/>
      <c r="M2880" s="9"/>
      <c r="O2880" s="9"/>
      <c r="P2880" s="9"/>
      <c r="Q2880" s="9"/>
      <c r="R2880" s="36"/>
      <c r="V2880" s="36"/>
    </row>
    <row r="2881" spans="1:22" x14ac:dyDescent="0.25">
      <c r="A2881" s="86"/>
      <c r="B2881" s="9"/>
      <c r="C2881" s="9"/>
      <c r="D2881" s="9"/>
      <c r="E2881" s="9"/>
      <c r="F2881" s="9"/>
      <c r="I2881" s="9"/>
      <c r="K2881" s="9"/>
      <c r="L2881" s="9"/>
      <c r="M2881" s="9"/>
      <c r="O2881" s="9"/>
      <c r="P2881" s="9"/>
      <c r="Q2881" s="9"/>
      <c r="R2881" s="36"/>
      <c r="V2881" s="36"/>
    </row>
    <row r="2882" spans="1:22" x14ac:dyDescent="0.25">
      <c r="A2882" s="86"/>
      <c r="B2882" s="9"/>
      <c r="C2882" s="9"/>
      <c r="D2882" s="9"/>
      <c r="E2882" s="9"/>
      <c r="F2882" s="9"/>
      <c r="I2882" s="9"/>
      <c r="K2882" s="9"/>
      <c r="L2882" s="9"/>
      <c r="M2882" s="9"/>
      <c r="O2882" s="9"/>
      <c r="P2882" s="9"/>
      <c r="Q2882" s="9"/>
      <c r="R2882" s="36"/>
      <c r="V2882" s="36"/>
    </row>
    <row r="2883" spans="1:22" x14ac:dyDescent="0.25">
      <c r="A2883" s="86"/>
      <c r="B2883" s="9"/>
      <c r="C2883" s="9"/>
      <c r="D2883" s="9"/>
      <c r="E2883" s="9"/>
      <c r="F2883" s="9"/>
      <c r="I2883" s="9"/>
      <c r="K2883" s="9"/>
      <c r="L2883" s="9"/>
      <c r="M2883" s="9"/>
      <c r="O2883" s="9"/>
      <c r="P2883" s="9"/>
      <c r="Q2883" s="9"/>
      <c r="R2883" s="36"/>
      <c r="V2883" s="36"/>
    </row>
    <row r="2884" spans="1:22" x14ac:dyDescent="0.25">
      <c r="A2884" s="86"/>
      <c r="B2884" s="9"/>
      <c r="C2884" s="9"/>
      <c r="D2884" s="9"/>
      <c r="E2884" s="9"/>
      <c r="F2884" s="9"/>
      <c r="I2884" s="9"/>
      <c r="K2884" s="9"/>
      <c r="L2884" s="9"/>
      <c r="M2884" s="9"/>
      <c r="O2884" s="9"/>
      <c r="P2884" s="9"/>
      <c r="Q2884" s="9"/>
      <c r="R2884" s="36"/>
      <c r="V2884" s="36"/>
    </row>
    <row r="2885" spans="1:22" x14ac:dyDescent="0.25">
      <c r="A2885" s="86"/>
      <c r="B2885" s="9"/>
      <c r="C2885" s="9"/>
      <c r="D2885" s="9"/>
      <c r="E2885" s="9"/>
      <c r="F2885" s="9"/>
      <c r="I2885" s="9"/>
      <c r="K2885" s="9"/>
      <c r="L2885" s="9"/>
      <c r="M2885" s="9"/>
      <c r="O2885" s="9"/>
      <c r="P2885" s="9"/>
      <c r="Q2885" s="9"/>
      <c r="R2885" s="36"/>
      <c r="V2885" s="36"/>
    </row>
    <row r="2886" spans="1:22" x14ac:dyDescent="0.25">
      <c r="A2886" s="86"/>
      <c r="B2886" s="9"/>
      <c r="C2886" s="9"/>
      <c r="D2886" s="9"/>
      <c r="E2886" s="9"/>
      <c r="F2886" s="9"/>
      <c r="I2886" s="9"/>
      <c r="K2886" s="9"/>
      <c r="L2886" s="9"/>
      <c r="M2886" s="9"/>
      <c r="O2886" s="9"/>
      <c r="P2886" s="9"/>
      <c r="Q2886" s="9"/>
      <c r="R2886" s="36"/>
      <c r="V2886" s="36"/>
    </row>
    <row r="2887" spans="1:22" x14ac:dyDescent="0.25">
      <c r="A2887" s="86"/>
      <c r="B2887" s="9"/>
      <c r="C2887" s="9"/>
      <c r="D2887" s="9"/>
      <c r="E2887" s="9"/>
      <c r="F2887" s="9"/>
      <c r="I2887" s="9"/>
      <c r="K2887" s="9"/>
      <c r="L2887" s="9"/>
      <c r="M2887" s="9"/>
      <c r="O2887" s="9"/>
      <c r="P2887" s="9"/>
      <c r="Q2887" s="9"/>
      <c r="R2887" s="36"/>
      <c r="V2887" s="36"/>
    </row>
    <row r="2888" spans="1:22" x14ac:dyDescent="0.25">
      <c r="A2888" s="86"/>
      <c r="B2888" s="9"/>
      <c r="C2888" s="9"/>
      <c r="D2888" s="9"/>
      <c r="E2888" s="9"/>
      <c r="F2888" s="9"/>
      <c r="I2888" s="9"/>
      <c r="K2888" s="9"/>
      <c r="L2888" s="9"/>
      <c r="M2888" s="9"/>
      <c r="O2888" s="9"/>
      <c r="P2888" s="9"/>
      <c r="Q2888" s="9"/>
      <c r="R2888" s="36"/>
      <c r="V2888" s="36"/>
    </row>
    <row r="2889" spans="1:22" x14ac:dyDescent="0.25">
      <c r="A2889" s="86"/>
      <c r="B2889" s="9"/>
      <c r="C2889" s="9"/>
      <c r="D2889" s="9"/>
      <c r="E2889" s="9"/>
      <c r="F2889" s="9"/>
      <c r="I2889" s="9"/>
      <c r="K2889" s="9"/>
      <c r="L2889" s="9"/>
      <c r="M2889" s="9"/>
      <c r="O2889" s="9"/>
      <c r="P2889" s="9"/>
      <c r="Q2889" s="9"/>
      <c r="R2889" s="36"/>
      <c r="V2889" s="36"/>
    </row>
    <row r="2890" spans="1:22" x14ac:dyDescent="0.25">
      <c r="A2890" s="86"/>
      <c r="B2890" s="9"/>
      <c r="C2890" s="9"/>
      <c r="D2890" s="9"/>
      <c r="E2890" s="9"/>
      <c r="F2890" s="9"/>
      <c r="I2890" s="9"/>
      <c r="K2890" s="9"/>
      <c r="L2890" s="9"/>
      <c r="M2890" s="9"/>
      <c r="O2890" s="9"/>
      <c r="P2890" s="9"/>
      <c r="Q2890" s="9"/>
      <c r="R2890" s="36"/>
      <c r="V2890" s="36"/>
    </row>
    <row r="2891" spans="1:22" x14ac:dyDescent="0.25">
      <c r="A2891" s="86"/>
      <c r="B2891" s="9"/>
      <c r="C2891" s="9"/>
      <c r="D2891" s="9"/>
      <c r="E2891" s="9"/>
      <c r="F2891" s="9"/>
      <c r="I2891" s="9"/>
      <c r="K2891" s="9"/>
      <c r="L2891" s="9"/>
      <c r="M2891" s="9"/>
      <c r="O2891" s="9"/>
      <c r="P2891" s="9"/>
      <c r="Q2891" s="9"/>
      <c r="R2891" s="36"/>
      <c r="V2891" s="36"/>
    </row>
    <row r="2892" spans="1:22" x14ac:dyDescent="0.25">
      <c r="A2892" s="86"/>
      <c r="B2892" s="9"/>
      <c r="C2892" s="9"/>
      <c r="D2892" s="9"/>
      <c r="E2892" s="9"/>
      <c r="F2892" s="9"/>
      <c r="I2892" s="9"/>
      <c r="K2892" s="9"/>
      <c r="L2892" s="9"/>
      <c r="M2892" s="9"/>
      <c r="O2892" s="9"/>
      <c r="P2892" s="9"/>
      <c r="Q2892" s="9"/>
      <c r="R2892" s="36"/>
      <c r="V2892" s="36"/>
    </row>
    <row r="2893" spans="1:22" x14ac:dyDescent="0.25">
      <c r="A2893" s="86"/>
      <c r="B2893" s="9"/>
      <c r="C2893" s="9"/>
      <c r="D2893" s="9"/>
      <c r="E2893" s="9"/>
      <c r="F2893" s="9"/>
      <c r="I2893" s="9"/>
      <c r="K2893" s="9"/>
      <c r="L2893" s="9"/>
      <c r="M2893" s="9"/>
      <c r="O2893" s="9"/>
      <c r="P2893" s="9"/>
      <c r="Q2893" s="9"/>
      <c r="R2893" s="36"/>
      <c r="V2893" s="36"/>
    </row>
    <row r="2894" spans="1:22" x14ac:dyDescent="0.25">
      <c r="A2894" s="86"/>
      <c r="B2894" s="9"/>
      <c r="C2894" s="9"/>
      <c r="D2894" s="9"/>
      <c r="E2894" s="9"/>
      <c r="F2894" s="9"/>
      <c r="I2894" s="9"/>
      <c r="K2894" s="9"/>
      <c r="L2894" s="9"/>
      <c r="M2894" s="9"/>
      <c r="O2894" s="9"/>
      <c r="P2894" s="9"/>
      <c r="Q2894" s="9"/>
      <c r="R2894" s="36"/>
      <c r="V2894" s="36"/>
    </row>
    <row r="2895" spans="1:22" x14ac:dyDescent="0.25">
      <c r="A2895" s="86"/>
      <c r="B2895" s="9"/>
      <c r="C2895" s="9"/>
      <c r="D2895" s="9"/>
      <c r="E2895" s="9"/>
      <c r="F2895" s="9"/>
      <c r="I2895" s="9"/>
      <c r="K2895" s="9"/>
      <c r="L2895" s="9"/>
      <c r="M2895" s="9"/>
      <c r="O2895" s="9"/>
      <c r="P2895" s="9"/>
      <c r="Q2895" s="9"/>
      <c r="R2895" s="36"/>
      <c r="V2895" s="36"/>
    </row>
    <row r="2896" spans="1:22" x14ac:dyDescent="0.25">
      <c r="A2896" s="86"/>
      <c r="B2896" s="9"/>
      <c r="C2896" s="9"/>
      <c r="D2896" s="9"/>
      <c r="E2896" s="9"/>
      <c r="F2896" s="9"/>
      <c r="I2896" s="9"/>
      <c r="K2896" s="9"/>
      <c r="L2896" s="9"/>
      <c r="M2896" s="9"/>
      <c r="O2896" s="9"/>
      <c r="P2896" s="9"/>
      <c r="Q2896" s="9"/>
      <c r="R2896" s="36"/>
      <c r="V2896" s="36"/>
    </row>
    <row r="2897" spans="1:22" x14ac:dyDescent="0.25">
      <c r="A2897" s="86"/>
      <c r="B2897" s="9"/>
      <c r="C2897" s="9"/>
      <c r="D2897" s="9"/>
      <c r="E2897" s="9"/>
      <c r="F2897" s="9"/>
      <c r="I2897" s="9"/>
      <c r="K2897" s="9"/>
      <c r="L2897" s="9"/>
      <c r="M2897" s="9"/>
      <c r="O2897" s="9"/>
      <c r="P2897" s="9"/>
      <c r="Q2897" s="9"/>
      <c r="R2897" s="36"/>
      <c r="V2897" s="36"/>
    </row>
    <row r="2898" spans="1:22" x14ac:dyDescent="0.25">
      <c r="A2898" s="86"/>
      <c r="B2898" s="9"/>
      <c r="C2898" s="9"/>
      <c r="D2898" s="9"/>
      <c r="E2898" s="9"/>
      <c r="F2898" s="9"/>
      <c r="I2898" s="9"/>
      <c r="K2898" s="9"/>
      <c r="L2898" s="9"/>
      <c r="M2898" s="9"/>
      <c r="O2898" s="9"/>
      <c r="P2898" s="9"/>
      <c r="Q2898" s="9"/>
      <c r="R2898" s="36"/>
      <c r="V2898" s="36"/>
    </row>
    <row r="2899" spans="1:22" x14ac:dyDescent="0.25">
      <c r="A2899" s="86"/>
      <c r="B2899" s="9"/>
      <c r="C2899" s="9"/>
      <c r="D2899" s="9"/>
      <c r="E2899" s="9"/>
      <c r="F2899" s="9"/>
      <c r="I2899" s="9"/>
      <c r="K2899" s="9"/>
      <c r="L2899" s="9"/>
      <c r="M2899" s="9"/>
      <c r="O2899" s="9"/>
      <c r="P2899" s="9"/>
      <c r="Q2899" s="9"/>
      <c r="R2899" s="36"/>
      <c r="V2899" s="36"/>
    </row>
    <row r="2900" spans="1:22" x14ac:dyDescent="0.25">
      <c r="A2900" s="86"/>
      <c r="B2900" s="9"/>
      <c r="C2900" s="9"/>
      <c r="D2900" s="9"/>
      <c r="E2900" s="9"/>
      <c r="F2900" s="9"/>
      <c r="I2900" s="9"/>
      <c r="K2900" s="9"/>
      <c r="L2900" s="9"/>
      <c r="M2900" s="9"/>
      <c r="O2900" s="9"/>
      <c r="P2900" s="9"/>
      <c r="Q2900" s="9"/>
      <c r="R2900" s="36"/>
      <c r="V2900" s="36"/>
    </row>
    <row r="2901" spans="1:22" x14ac:dyDescent="0.25">
      <c r="A2901" s="86"/>
      <c r="B2901" s="9"/>
      <c r="C2901" s="9"/>
      <c r="D2901" s="9"/>
      <c r="E2901" s="9"/>
      <c r="F2901" s="9"/>
      <c r="I2901" s="9"/>
      <c r="K2901" s="9"/>
      <c r="L2901" s="9"/>
      <c r="M2901" s="9"/>
      <c r="O2901" s="9"/>
      <c r="P2901" s="9"/>
      <c r="Q2901" s="9"/>
      <c r="R2901" s="36"/>
      <c r="V2901" s="36"/>
    </row>
    <row r="2902" spans="1:22" x14ac:dyDescent="0.25">
      <c r="A2902" s="86"/>
      <c r="B2902" s="9"/>
      <c r="C2902" s="9"/>
      <c r="D2902" s="9"/>
      <c r="E2902" s="9"/>
      <c r="F2902" s="9"/>
      <c r="I2902" s="9"/>
      <c r="K2902" s="9"/>
      <c r="L2902" s="9"/>
      <c r="M2902" s="9"/>
      <c r="O2902" s="9"/>
      <c r="P2902" s="9"/>
      <c r="Q2902" s="9"/>
      <c r="R2902" s="36"/>
      <c r="V2902" s="36"/>
    </row>
    <row r="2903" spans="1:22" x14ac:dyDescent="0.25">
      <c r="A2903" s="86"/>
      <c r="B2903" s="9"/>
      <c r="C2903" s="9"/>
      <c r="D2903" s="9"/>
      <c r="E2903" s="9"/>
      <c r="F2903" s="9"/>
      <c r="I2903" s="9"/>
      <c r="K2903" s="9"/>
      <c r="L2903" s="9"/>
      <c r="M2903" s="9"/>
      <c r="O2903" s="9"/>
      <c r="P2903" s="9"/>
      <c r="Q2903" s="9"/>
      <c r="R2903" s="36"/>
      <c r="V2903" s="36"/>
    </row>
    <row r="2904" spans="1:22" x14ac:dyDescent="0.25">
      <c r="A2904" s="86"/>
      <c r="B2904" s="9"/>
      <c r="C2904" s="9"/>
      <c r="D2904" s="9"/>
      <c r="E2904" s="9"/>
      <c r="F2904" s="9"/>
      <c r="I2904" s="9"/>
      <c r="K2904" s="9"/>
      <c r="L2904" s="9"/>
      <c r="M2904" s="9"/>
      <c r="O2904" s="9"/>
      <c r="P2904" s="9"/>
      <c r="Q2904" s="9"/>
      <c r="R2904" s="36"/>
      <c r="V2904" s="36"/>
    </row>
    <row r="2905" spans="1:22" x14ac:dyDescent="0.25">
      <c r="A2905" s="86"/>
      <c r="B2905" s="9"/>
      <c r="C2905" s="9"/>
      <c r="D2905" s="9"/>
      <c r="E2905" s="9"/>
      <c r="F2905" s="9"/>
      <c r="I2905" s="9"/>
      <c r="K2905" s="9"/>
      <c r="L2905" s="9"/>
      <c r="M2905" s="9"/>
      <c r="O2905" s="9"/>
      <c r="P2905" s="9"/>
      <c r="Q2905" s="9"/>
      <c r="R2905" s="36"/>
      <c r="V2905" s="36"/>
    </row>
    <row r="2906" spans="1:22" x14ac:dyDescent="0.25">
      <c r="A2906" s="86"/>
      <c r="B2906" s="9"/>
      <c r="C2906" s="9"/>
      <c r="D2906" s="9"/>
      <c r="E2906" s="9"/>
      <c r="F2906" s="9"/>
      <c r="I2906" s="9"/>
      <c r="K2906" s="9"/>
      <c r="L2906" s="9"/>
      <c r="M2906" s="9"/>
      <c r="O2906" s="9"/>
      <c r="P2906" s="9"/>
      <c r="Q2906" s="9"/>
      <c r="R2906" s="36"/>
      <c r="V2906" s="36"/>
    </row>
    <row r="2907" spans="1:22" x14ac:dyDescent="0.25">
      <c r="A2907" s="86"/>
      <c r="B2907" s="9"/>
      <c r="C2907" s="9"/>
      <c r="D2907" s="9"/>
      <c r="E2907" s="9"/>
      <c r="F2907" s="9"/>
      <c r="I2907" s="9"/>
      <c r="K2907" s="9"/>
      <c r="L2907" s="9"/>
      <c r="M2907" s="9"/>
      <c r="O2907" s="9"/>
      <c r="P2907" s="9"/>
      <c r="Q2907" s="9"/>
      <c r="R2907" s="36"/>
      <c r="V2907" s="36"/>
    </row>
    <row r="2908" spans="1:22" x14ac:dyDescent="0.25">
      <c r="A2908" s="86"/>
      <c r="B2908" s="9"/>
      <c r="C2908" s="9"/>
      <c r="D2908" s="9"/>
      <c r="E2908" s="9"/>
      <c r="F2908" s="9"/>
      <c r="I2908" s="9"/>
      <c r="K2908" s="9"/>
      <c r="L2908" s="9"/>
      <c r="M2908" s="9"/>
      <c r="O2908" s="9"/>
      <c r="P2908" s="9"/>
      <c r="Q2908" s="9"/>
      <c r="R2908" s="36"/>
      <c r="V2908" s="36"/>
    </row>
    <row r="2909" spans="1:22" x14ac:dyDescent="0.25">
      <c r="A2909" s="86"/>
      <c r="B2909" s="9"/>
      <c r="C2909" s="9"/>
      <c r="D2909" s="9"/>
      <c r="E2909" s="9"/>
      <c r="F2909" s="9"/>
      <c r="I2909" s="9"/>
      <c r="K2909" s="9"/>
      <c r="L2909" s="9"/>
      <c r="M2909" s="9"/>
      <c r="O2909" s="9"/>
      <c r="P2909" s="9"/>
      <c r="Q2909" s="9"/>
      <c r="R2909" s="36"/>
      <c r="V2909" s="36"/>
    </row>
    <row r="2910" spans="1:22" x14ac:dyDescent="0.25">
      <c r="A2910" s="86"/>
      <c r="B2910" s="9"/>
      <c r="C2910" s="9"/>
      <c r="D2910" s="9"/>
      <c r="E2910" s="9"/>
      <c r="F2910" s="9"/>
      <c r="I2910" s="9"/>
      <c r="K2910" s="9"/>
      <c r="L2910" s="9"/>
      <c r="M2910" s="9"/>
      <c r="O2910" s="9"/>
      <c r="P2910" s="9"/>
      <c r="Q2910" s="9"/>
      <c r="R2910" s="36"/>
      <c r="V2910" s="36"/>
    </row>
    <row r="2911" spans="1:22" x14ac:dyDescent="0.25">
      <c r="A2911" s="86"/>
      <c r="B2911" s="9"/>
      <c r="C2911" s="9"/>
      <c r="D2911" s="9"/>
      <c r="E2911" s="9"/>
      <c r="F2911" s="9"/>
      <c r="I2911" s="9"/>
      <c r="K2911" s="9"/>
      <c r="L2911" s="9"/>
      <c r="M2911" s="9"/>
      <c r="O2911" s="9"/>
      <c r="P2911" s="9"/>
      <c r="Q2911" s="9"/>
      <c r="R2911" s="36"/>
      <c r="V2911" s="36"/>
    </row>
    <row r="2912" spans="1:22" x14ac:dyDescent="0.25">
      <c r="A2912" s="86"/>
      <c r="B2912" s="9"/>
      <c r="C2912" s="9"/>
      <c r="D2912" s="9"/>
      <c r="E2912" s="9"/>
      <c r="F2912" s="9"/>
      <c r="I2912" s="9"/>
      <c r="K2912" s="9"/>
      <c r="L2912" s="9"/>
      <c r="M2912" s="9"/>
      <c r="O2912" s="9"/>
      <c r="P2912" s="9"/>
      <c r="Q2912" s="9"/>
      <c r="R2912" s="36"/>
      <c r="V2912" s="36"/>
    </row>
    <row r="2913" spans="1:22" x14ac:dyDescent="0.25">
      <c r="A2913" s="86"/>
      <c r="B2913" s="9"/>
      <c r="C2913" s="9"/>
      <c r="D2913" s="9"/>
      <c r="E2913" s="9"/>
      <c r="F2913" s="9"/>
      <c r="I2913" s="9"/>
      <c r="K2913" s="9"/>
      <c r="L2913" s="9"/>
      <c r="M2913" s="9"/>
      <c r="O2913" s="9"/>
      <c r="P2913" s="9"/>
      <c r="Q2913" s="9"/>
      <c r="R2913" s="36"/>
      <c r="V2913" s="36"/>
    </row>
    <row r="2914" spans="1:22" x14ac:dyDescent="0.25">
      <c r="A2914" s="86"/>
      <c r="B2914" s="9"/>
      <c r="C2914" s="9"/>
      <c r="D2914" s="9"/>
      <c r="E2914" s="9"/>
      <c r="F2914" s="9"/>
      <c r="I2914" s="9"/>
      <c r="K2914" s="9"/>
      <c r="L2914" s="9"/>
      <c r="M2914" s="9"/>
      <c r="O2914" s="9"/>
      <c r="P2914" s="9"/>
      <c r="Q2914" s="9"/>
      <c r="R2914" s="36"/>
      <c r="V2914" s="36"/>
    </row>
    <row r="2915" spans="1:22" x14ac:dyDescent="0.25">
      <c r="A2915" s="86"/>
      <c r="B2915" s="9"/>
      <c r="C2915" s="9"/>
      <c r="D2915" s="9"/>
      <c r="E2915" s="9"/>
      <c r="F2915" s="9"/>
      <c r="I2915" s="9"/>
      <c r="K2915" s="9"/>
      <c r="L2915" s="9"/>
      <c r="M2915" s="9"/>
      <c r="O2915" s="9"/>
      <c r="P2915" s="9"/>
      <c r="Q2915" s="9"/>
      <c r="R2915" s="36"/>
      <c r="V2915" s="36"/>
    </row>
    <row r="2916" spans="1:22" x14ac:dyDescent="0.25">
      <c r="A2916" s="86"/>
      <c r="B2916" s="9"/>
      <c r="C2916" s="9"/>
      <c r="D2916" s="9"/>
      <c r="E2916" s="9"/>
      <c r="F2916" s="9"/>
      <c r="I2916" s="9"/>
      <c r="K2916" s="9"/>
      <c r="L2916" s="9"/>
      <c r="M2916" s="9"/>
      <c r="O2916" s="9"/>
      <c r="P2916" s="9"/>
      <c r="Q2916" s="9"/>
      <c r="R2916" s="36"/>
      <c r="V2916" s="36"/>
    </row>
    <row r="2917" spans="1:22" x14ac:dyDescent="0.25">
      <c r="A2917" s="86"/>
      <c r="B2917" s="9"/>
      <c r="C2917" s="9"/>
      <c r="D2917" s="9"/>
      <c r="E2917" s="9"/>
      <c r="F2917" s="9"/>
      <c r="I2917" s="9"/>
      <c r="K2917" s="9"/>
      <c r="L2917" s="9"/>
      <c r="M2917" s="9"/>
      <c r="O2917" s="9"/>
      <c r="P2917" s="9"/>
      <c r="Q2917" s="9"/>
      <c r="R2917" s="36"/>
      <c r="V2917" s="36"/>
    </row>
    <row r="2918" spans="1:22" x14ac:dyDescent="0.25">
      <c r="A2918" s="86"/>
      <c r="B2918" s="9"/>
      <c r="C2918" s="9"/>
      <c r="D2918" s="9"/>
      <c r="E2918" s="9"/>
      <c r="F2918" s="9"/>
      <c r="I2918" s="9"/>
      <c r="K2918" s="9"/>
      <c r="L2918" s="9"/>
      <c r="M2918" s="9"/>
      <c r="O2918" s="9"/>
      <c r="P2918" s="9"/>
      <c r="Q2918" s="9"/>
      <c r="R2918" s="36"/>
      <c r="V2918" s="36"/>
    </row>
    <row r="2919" spans="1:22" x14ac:dyDescent="0.25">
      <c r="A2919" s="86"/>
      <c r="B2919" s="9"/>
      <c r="C2919" s="9"/>
      <c r="D2919" s="9"/>
      <c r="E2919" s="9"/>
      <c r="F2919" s="9"/>
      <c r="I2919" s="9"/>
      <c r="K2919" s="9"/>
      <c r="L2919" s="9"/>
      <c r="M2919" s="9"/>
      <c r="O2919" s="9"/>
      <c r="P2919" s="9"/>
      <c r="Q2919" s="9"/>
      <c r="R2919" s="36"/>
      <c r="V2919" s="36"/>
    </row>
    <row r="2920" spans="1:22" x14ac:dyDescent="0.25">
      <c r="A2920" s="86"/>
      <c r="B2920" s="9"/>
      <c r="C2920" s="9"/>
      <c r="D2920" s="9"/>
      <c r="E2920" s="9"/>
      <c r="F2920" s="9"/>
      <c r="I2920" s="9"/>
      <c r="K2920" s="9"/>
      <c r="L2920" s="9"/>
      <c r="M2920" s="9"/>
      <c r="O2920" s="9"/>
      <c r="P2920" s="9"/>
      <c r="Q2920" s="9"/>
      <c r="R2920" s="36"/>
      <c r="V2920" s="36"/>
    </row>
    <row r="2921" spans="1:22" x14ac:dyDescent="0.25">
      <c r="A2921" s="86"/>
      <c r="B2921" s="9"/>
      <c r="C2921" s="9"/>
      <c r="D2921" s="9"/>
      <c r="E2921" s="9"/>
      <c r="F2921" s="9"/>
      <c r="I2921" s="9"/>
      <c r="K2921" s="9"/>
      <c r="L2921" s="9"/>
      <c r="M2921" s="9"/>
      <c r="O2921" s="9"/>
      <c r="P2921" s="9"/>
      <c r="Q2921" s="9"/>
      <c r="R2921" s="36"/>
      <c r="V2921" s="36"/>
    </row>
    <row r="2922" spans="1:22" x14ac:dyDescent="0.25">
      <c r="A2922" s="86"/>
      <c r="B2922" s="9"/>
      <c r="C2922" s="9"/>
      <c r="D2922" s="9"/>
      <c r="E2922" s="9"/>
      <c r="F2922" s="9"/>
      <c r="I2922" s="9"/>
      <c r="K2922" s="9"/>
      <c r="L2922" s="9"/>
      <c r="M2922" s="9"/>
      <c r="O2922" s="9"/>
      <c r="P2922" s="9"/>
      <c r="Q2922" s="9"/>
      <c r="R2922" s="36"/>
      <c r="V2922" s="36"/>
    </row>
    <row r="2923" spans="1:22" x14ac:dyDescent="0.25">
      <c r="A2923" s="86"/>
      <c r="B2923" s="9"/>
      <c r="C2923" s="9"/>
      <c r="D2923" s="9"/>
      <c r="E2923" s="9"/>
      <c r="F2923" s="9"/>
      <c r="I2923" s="9"/>
      <c r="K2923" s="9"/>
      <c r="L2923" s="9"/>
      <c r="M2923" s="9"/>
      <c r="O2923" s="9"/>
      <c r="P2923" s="9"/>
      <c r="Q2923" s="9"/>
      <c r="R2923" s="36"/>
      <c r="V2923" s="36"/>
    </row>
    <row r="2924" spans="1:22" x14ac:dyDescent="0.25">
      <c r="A2924" s="86"/>
      <c r="B2924" s="9"/>
      <c r="C2924" s="9"/>
      <c r="D2924" s="9"/>
      <c r="E2924" s="9"/>
      <c r="F2924" s="9"/>
      <c r="I2924" s="9"/>
      <c r="K2924" s="9"/>
      <c r="L2924" s="9"/>
      <c r="M2924" s="9"/>
      <c r="O2924" s="9"/>
      <c r="P2924" s="9"/>
      <c r="Q2924" s="9"/>
      <c r="R2924" s="36"/>
      <c r="V2924" s="36"/>
    </row>
    <row r="2925" spans="1:22" x14ac:dyDescent="0.25">
      <c r="A2925" s="86"/>
      <c r="B2925" s="9"/>
      <c r="C2925" s="9"/>
      <c r="D2925" s="9"/>
      <c r="E2925" s="9"/>
      <c r="F2925" s="9"/>
      <c r="I2925" s="9"/>
      <c r="K2925" s="9"/>
      <c r="L2925" s="9"/>
      <c r="M2925" s="9"/>
      <c r="O2925" s="9"/>
      <c r="P2925" s="9"/>
      <c r="Q2925" s="9"/>
      <c r="R2925" s="36"/>
      <c r="V2925" s="36"/>
    </row>
    <row r="2926" spans="1:22" x14ac:dyDescent="0.25">
      <c r="A2926" s="86"/>
      <c r="B2926" s="9"/>
      <c r="C2926" s="9"/>
      <c r="D2926" s="9"/>
      <c r="E2926" s="9"/>
      <c r="F2926" s="9"/>
      <c r="I2926" s="9"/>
      <c r="K2926" s="9"/>
      <c r="L2926" s="9"/>
      <c r="M2926" s="9"/>
      <c r="O2926" s="9"/>
      <c r="P2926" s="9"/>
      <c r="Q2926" s="9"/>
      <c r="R2926" s="36"/>
      <c r="V2926" s="36"/>
    </row>
    <row r="2927" spans="1:22" x14ac:dyDescent="0.25">
      <c r="A2927" s="86"/>
      <c r="B2927" s="9"/>
      <c r="C2927" s="9"/>
      <c r="D2927" s="9"/>
      <c r="E2927" s="9"/>
      <c r="F2927" s="9"/>
      <c r="I2927" s="9"/>
      <c r="K2927" s="9"/>
      <c r="L2927" s="9"/>
      <c r="M2927" s="9"/>
      <c r="O2927" s="9"/>
      <c r="P2927" s="9"/>
      <c r="Q2927" s="9"/>
      <c r="R2927" s="36"/>
      <c r="V2927" s="36"/>
    </row>
    <row r="2928" spans="1:22" x14ac:dyDescent="0.25">
      <c r="A2928" s="86"/>
      <c r="B2928" s="9"/>
      <c r="C2928" s="9"/>
      <c r="D2928" s="9"/>
      <c r="E2928" s="9"/>
      <c r="F2928" s="9"/>
      <c r="I2928" s="9"/>
      <c r="K2928" s="9"/>
      <c r="L2928" s="9"/>
      <c r="M2928" s="9"/>
      <c r="O2928" s="9"/>
      <c r="P2928" s="9"/>
      <c r="Q2928" s="9"/>
      <c r="R2928" s="36"/>
      <c r="V2928" s="36"/>
    </row>
    <row r="2929" spans="1:22" x14ac:dyDescent="0.25">
      <c r="A2929" s="86"/>
      <c r="B2929" s="9"/>
      <c r="C2929" s="9"/>
      <c r="D2929" s="9"/>
      <c r="E2929" s="9"/>
      <c r="F2929" s="9"/>
      <c r="I2929" s="9"/>
      <c r="K2929" s="9"/>
      <c r="L2929" s="9"/>
      <c r="M2929" s="9"/>
      <c r="O2929" s="9"/>
      <c r="P2929" s="9"/>
      <c r="Q2929" s="9"/>
      <c r="R2929" s="36"/>
      <c r="V2929" s="36"/>
    </row>
    <row r="2930" spans="1:22" x14ac:dyDescent="0.25">
      <c r="A2930" s="86"/>
      <c r="B2930" s="9"/>
      <c r="C2930" s="9"/>
      <c r="D2930" s="9"/>
      <c r="E2930" s="9"/>
      <c r="F2930" s="9"/>
      <c r="I2930" s="9"/>
      <c r="K2930" s="9"/>
      <c r="L2930" s="9"/>
      <c r="M2930" s="9"/>
      <c r="O2930" s="9"/>
      <c r="P2930" s="9"/>
      <c r="Q2930" s="9"/>
      <c r="R2930" s="36"/>
      <c r="V2930" s="36"/>
    </row>
    <row r="2931" spans="1:22" x14ac:dyDescent="0.25">
      <c r="A2931" s="86"/>
      <c r="B2931" s="9"/>
      <c r="C2931" s="9"/>
      <c r="D2931" s="9"/>
      <c r="E2931" s="9"/>
      <c r="F2931" s="9"/>
      <c r="I2931" s="9"/>
      <c r="K2931" s="9"/>
      <c r="L2931" s="9"/>
      <c r="M2931" s="9"/>
      <c r="O2931" s="9"/>
      <c r="P2931" s="9"/>
      <c r="Q2931" s="9"/>
      <c r="R2931" s="36"/>
      <c r="V2931" s="36"/>
    </row>
    <row r="2932" spans="1:22" x14ac:dyDescent="0.25">
      <c r="A2932" s="86"/>
      <c r="B2932" s="9"/>
      <c r="C2932" s="9"/>
      <c r="D2932" s="9"/>
      <c r="E2932" s="9"/>
      <c r="F2932" s="9"/>
      <c r="I2932" s="9"/>
      <c r="K2932" s="9"/>
      <c r="L2932" s="9"/>
      <c r="M2932" s="9"/>
      <c r="O2932" s="9"/>
      <c r="P2932" s="9"/>
      <c r="Q2932" s="9"/>
      <c r="R2932" s="36"/>
      <c r="V2932" s="36"/>
    </row>
    <row r="2933" spans="1:22" x14ac:dyDescent="0.25">
      <c r="A2933" s="86"/>
      <c r="B2933" s="9"/>
      <c r="C2933" s="9"/>
      <c r="D2933" s="9"/>
      <c r="E2933" s="9"/>
      <c r="F2933" s="9"/>
      <c r="I2933" s="9"/>
      <c r="K2933" s="9"/>
      <c r="L2933" s="9"/>
      <c r="M2933" s="9"/>
      <c r="O2933" s="9"/>
      <c r="P2933" s="9"/>
      <c r="Q2933" s="9"/>
      <c r="R2933" s="36"/>
      <c r="V2933" s="36"/>
    </row>
    <row r="2934" spans="1:22" x14ac:dyDescent="0.25">
      <c r="A2934" s="86"/>
      <c r="B2934" s="9"/>
      <c r="C2934" s="9"/>
      <c r="D2934" s="9"/>
      <c r="E2934" s="9"/>
      <c r="F2934" s="9"/>
      <c r="I2934" s="9"/>
      <c r="K2934" s="9"/>
      <c r="L2934" s="9"/>
      <c r="M2934" s="9"/>
      <c r="O2934" s="9"/>
      <c r="P2934" s="9"/>
      <c r="Q2934" s="9"/>
      <c r="R2934" s="36"/>
      <c r="V2934" s="36"/>
    </row>
    <row r="2935" spans="1:22" x14ac:dyDescent="0.25">
      <c r="A2935" s="86"/>
      <c r="B2935" s="9"/>
      <c r="C2935" s="9"/>
      <c r="D2935" s="9"/>
      <c r="E2935" s="9"/>
      <c r="F2935" s="9"/>
      <c r="I2935" s="9"/>
      <c r="K2935" s="9"/>
      <c r="L2935" s="9"/>
      <c r="M2935" s="9"/>
      <c r="O2935" s="9"/>
      <c r="P2935" s="9"/>
      <c r="Q2935" s="9"/>
      <c r="R2935" s="36"/>
      <c r="V2935" s="36"/>
    </row>
    <row r="2936" spans="1:22" x14ac:dyDescent="0.25">
      <c r="A2936" s="86"/>
      <c r="B2936" s="9"/>
      <c r="C2936" s="9"/>
      <c r="D2936" s="9"/>
      <c r="E2936" s="9"/>
      <c r="F2936" s="9"/>
      <c r="I2936" s="9"/>
      <c r="K2936" s="9"/>
      <c r="L2936" s="9"/>
      <c r="M2936" s="9"/>
      <c r="O2936" s="9"/>
      <c r="P2936" s="9"/>
      <c r="Q2936" s="9"/>
      <c r="R2936" s="36"/>
      <c r="V2936" s="36"/>
    </row>
    <row r="2937" spans="1:22" x14ac:dyDescent="0.25">
      <c r="A2937" s="86"/>
      <c r="B2937" s="9"/>
      <c r="C2937" s="9"/>
      <c r="D2937" s="9"/>
      <c r="E2937" s="9"/>
      <c r="F2937" s="9"/>
      <c r="I2937" s="9"/>
      <c r="K2937" s="9"/>
      <c r="L2937" s="9"/>
      <c r="M2937" s="9"/>
      <c r="O2937" s="9"/>
      <c r="P2937" s="9"/>
      <c r="Q2937" s="9"/>
      <c r="R2937" s="36"/>
      <c r="V2937" s="36"/>
    </row>
    <row r="2938" spans="1:22" x14ac:dyDescent="0.25">
      <c r="A2938" s="86"/>
      <c r="B2938" s="9"/>
      <c r="C2938" s="9"/>
      <c r="D2938" s="9"/>
      <c r="E2938" s="9"/>
      <c r="F2938" s="9"/>
      <c r="I2938" s="9"/>
      <c r="K2938" s="9"/>
      <c r="L2938" s="9"/>
      <c r="M2938" s="9"/>
      <c r="O2938" s="9"/>
      <c r="P2938" s="9"/>
      <c r="Q2938" s="9"/>
      <c r="R2938" s="36"/>
      <c r="V2938" s="36"/>
    </row>
    <row r="2939" spans="1:22" x14ac:dyDescent="0.25">
      <c r="A2939" s="86"/>
      <c r="B2939" s="9"/>
      <c r="C2939" s="9"/>
      <c r="D2939" s="9"/>
      <c r="E2939" s="9"/>
      <c r="F2939" s="9"/>
      <c r="I2939" s="9"/>
      <c r="K2939" s="9"/>
      <c r="L2939" s="9"/>
      <c r="M2939" s="9"/>
      <c r="O2939" s="9"/>
      <c r="P2939" s="9"/>
      <c r="Q2939" s="9"/>
      <c r="R2939" s="36"/>
      <c r="V2939" s="36"/>
    </row>
    <row r="2940" spans="1:22" x14ac:dyDescent="0.25">
      <c r="A2940" s="86"/>
      <c r="B2940" s="9"/>
      <c r="C2940" s="9"/>
      <c r="D2940" s="9"/>
      <c r="E2940" s="9"/>
      <c r="F2940" s="9"/>
      <c r="I2940" s="9"/>
      <c r="K2940" s="9"/>
      <c r="L2940" s="9"/>
      <c r="M2940" s="9"/>
      <c r="O2940" s="9"/>
      <c r="P2940" s="9"/>
      <c r="Q2940" s="9"/>
      <c r="R2940" s="36"/>
      <c r="V2940" s="36"/>
    </row>
    <row r="2941" spans="1:22" x14ac:dyDescent="0.25">
      <c r="A2941" s="86"/>
      <c r="B2941" s="9"/>
      <c r="C2941" s="9"/>
      <c r="D2941" s="9"/>
      <c r="E2941" s="9"/>
      <c r="F2941" s="9"/>
      <c r="I2941" s="9"/>
      <c r="K2941" s="9"/>
      <c r="L2941" s="9"/>
      <c r="M2941" s="9"/>
      <c r="O2941" s="9"/>
      <c r="P2941" s="9"/>
      <c r="Q2941" s="9"/>
      <c r="R2941" s="36"/>
      <c r="V2941" s="36"/>
    </row>
    <row r="2942" spans="1:22" x14ac:dyDescent="0.25">
      <c r="A2942" s="86"/>
      <c r="B2942" s="9"/>
      <c r="C2942" s="9"/>
      <c r="D2942" s="9"/>
      <c r="E2942" s="9"/>
      <c r="F2942" s="9"/>
      <c r="I2942" s="9"/>
      <c r="K2942" s="9"/>
      <c r="L2942" s="9"/>
      <c r="M2942" s="9"/>
      <c r="O2942" s="9"/>
      <c r="P2942" s="9"/>
      <c r="Q2942" s="9"/>
      <c r="R2942" s="36"/>
      <c r="V2942" s="36"/>
    </row>
    <row r="2943" spans="1:22" x14ac:dyDescent="0.25">
      <c r="A2943" s="86"/>
      <c r="B2943" s="9"/>
      <c r="C2943" s="9"/>
      <c r="D2943" s="9"/>
      <c r="E2943" s="9"/>
      <c r="F2943" s="9"/>
      <c r="I2943" s="9"/>
      <c r="K2943" s="9"/>
      <c r="L2943" s="9"/>
      <c r="M2943" s="9"/>
      <c r="O2943" s="9"/>
      <c r="P2943" s="9"/>
      <c r="Q2943" s="9"/>
      <c r="R2943" s="36"/>
      <c r="V2943" s="36"/>
    </row>
    <row r="2944" spans="1:22" x14ac:dyDescent="0.25">
      <c r="A2944" s="86"/>
      <c r="B2944" s="9"/>
      <c r="C2944" s="9"/>
      <c r="D2944" s="9"/>
      <c r="E2944" s="9"/>
      <c r="F2944" s="9"/>
      <c r="I2944" s="9"/>
      <c r="K2944" s="9"/>
      <c r="L2944" s="9"/>
      <c r="M2944" s="9"/>
      <c r="O2944" s="9"/>
      <c r="P2944" s="9"/>
      <c r="Q2944" s="9"/>
      <c r="R2944" s="36"/>
      <c r="V2944" s="36"/>
    </row>
    <row r="2945" spans="1:22" x14ac:dyDescent="0.25">
      <c r="A2945" s="86"/>
      <c r="B2945" s="9"/>
      <c r="C2945" s="9"/>
      <c r="D2945" s="9"/>
      <c r="E2945" s="9"/>
      <c r="F2945" s="9"/>
      <c r="I2945" s="9"/>
      <c r="K2945" s="9"/>
      <c r="L2945" s="9"/>
      <c r="M2945" s="9"/>
      <c r="O2945" s="9"/>
      <c r="P2945" s="9"/>
      <c r="Q2945" s="9"/>
      <c r="R2945" s="36"/>
      <c r="V2945" s="36"/>
    </row>
    <row r="2946" spans="1:22" x14ac:dyDescent="0.25">
      <c r="A2946" s="86"/>
      <c r="B2946" s="9"/>
      <c r="C2946" s="9"/>
      <c r="D2946" s="9"/>
      <c r="E2946" s="9"/>
      <c r="F2946" s="9"/>
      <c r="I2946" s="9"/>
      <c r="K2946" s="9"/>
      <c r="L2946" s="9"/>
      <c r="M2946" s="9"/>
      <c r="O2946" s="9"/>
      <c r="P2946" s="9"/>
      <c r="Q2946" s="9"/>
      <c r="R2946" s="36"/>
      <c r="V2946" s="36"/>
    </row>
    <row r="2947" spans="1:22" x14ac:dyDescent="0.25">
      <c r="A2947" s="86"/>
      <c r="B2947" s="9"/>
      <c r="C2947" s="9"/>
      <c r="D2947" s="9"/>
      <c r="E2947" s="9"/>
      <c r="F2947" s="9"/>
      <c r="I2947" s="9"/>
      <c r="K2947" s="9"/>
      <c r="L2947" s="9"/>
      <c r="M2947" s="9"/>
      <c r="O2947" s="9"/>
      <c r="P2947" s="9"/>
      <c r="Q2947" s="9"/>
      <c r="R2947" s="36"/>
      <c r="V2947" s="36"/>
    </row>
    <row r="2948" spans="1:22" x14ac:dyDescent="0.25">
      <c r="A2948" s="86"/>
      <c r="B2948" s="9"/>
      <c r="C2948" s="9"/>
      <c r="D2948" s="9"/>
      <c r="E2948" s="9"/>
      <c r="F2948" s="9"/>
      <c r="I2948" s="9"/>
      <c r="K2948" s="9"/>
      <c r="L2948" s="9"/>
      <c r="M2948" s="9"/>
      <c r="O2948" s="9"/>
      <c r="P2948" s="9"/>
      <c r="Q2948" s="9"/>
      <c r="R2948" s="36"/>
      <c r="V2948" s="36"/>
    </row>
    <row r="2949" spans="1:22" x14ac:dyDescent="0.25">
      <c r="A2949" s="86"/>
      <c r="B2949" s="9"/>
      <c r="C2949" s="9"/>
      <c r="D2949" s="9"/>
      <c r="E2949" s="9"/>
      <c r="F2949" s="9"/>
      <c r="I2949" s="9"/>
      <c r="K2949" s="9"/>
      <c r="L2949" s="9"/>
      <c r="M2949" s="9"/>
      <c r="O2949" s="9"/>
      <c r="P2949" s="9"/>
      <c r="Q2949" s="9"/>
      <c r="R2949" s="36"/>
      <c r="V2949" s="36"/>
    </row>
    <row r="2950" spans="1:22" x14ac:dyDescent="0.25">
      <c r="A2950" s="86"/>
      <c r="B2950" s="9"/>
      <c r="C2950" s="9"/>
      <c r="D2950" s="9"/>
      <c r="E2950" s="9"/>
      <c r="F2950" s="9"/>
      <c r="I2950" s="9"/>
      <c r="K2950" s="9"/>
      <c r="L2950" s="9"/>
      <c r="M2950" s="9"/>
      <c r="O2950" s="9"/>
      <c r="P2950" s="9"/>
      <c r="Q2950" s="9"/>
      <c r="R2950" s="36"/>
      <c r="V2950" s="36"/>
    </row>
    <row r="2951" spans="1:22" x14ac:dyDescent="0.25">
      <c r="A2951" s="86"/>
      <c r="B2951" s="9"/>
      <c r="C2951" s="9"/>
      <c r="D2951" s="9"/>
      <c r="E2951" s="9"/>
      <c r="F2951" s="9"/>
      <c r="I2951" s="9"/>
      <c r="K2951" s="9"/>
      <c r="L2951" s="9"/>
      <c r="M2951" s="9"/>
      <c r="O2951" s="9"/>
      <c r="P2951" s="9"/>
      <c r="Q2951" s="9"/>
      <c r="R2951" s="36"/>
      <c r="V2951" s="36"/>
    </row>
    <row r="2952" spans="1:22" x14ac:dyDescent="0.25">
      <c r="A2952" s="86"/>
      <c r="B2952" s="9"/>
      <c r="C2952" s="9"/>
      <c r="D2952" s="9"/>
      <c r="E2952" s="9"/>
      <c r="F2952" s="9"/>
      <c r="I2952" s="9"/>
      <c r="K2952" s="9"/>
      <c r="L2952" s="9"/>
      <c r="M2952" s="9"/>
      <c r="O2952" s="9"/>
      <c r="P2952" s="9"/>
      <c r="Q2952" s="9"/>
      <c r="R2952" s="36"/>
      <c r="V2952" s="36"/>
    </row>
    <row r="2953" spans="1:22" x14ac:dyDescent="0.25">
      <c r="A2953" s="86"/>
      <c r="B2953" s="9"/>
      <c r="C2953" s="9"/>
      <c r="D2953" s="9"/>
      <c r="E2953" s="9"/>
      <c r="F2953" s="9"/>
      <c r="I2953" s="9"/>
      <c r="K2953" s="9"/>
      <c r="L2953" s="9"/>
      <c r="M2953" s="9"/>
      <c r="O2953" s="9"/>
      <c r="P2953" s="9"/>
      <c r="Q2953" s="9"/>
      <c r="R2953" s="36"/>
      <c r="V2953" s="36"/>
    </row>
    <row r="2954" spans="1:22" x14ac:dyDescent="0.25">
      <c r="A2954" s="86"/>
      <c r="B2954" s="9"/>
      <c r="C2954" s="9"/>
      <c r="D2954" s="9"/>
      <c r="E2954" s="9"/>
      <c r="F2954" s="9"/>
      <c r="I2954" s="9"/>
      <c r="K2954" s="9"/>
      <c r="L2954" s="9"/>
      <c r="M2954" s="9"/>
      <c r="O2954" s="9"/>
      <c r="P2954" s="9"/>
      <c r="Q2954" s="9"/>
      <c r="R2954" s="36"/>
      <c r="V2954" s="36"/>
    </row>
    <row r="2955" spans="1:22" x14ac:dyDescent="0.25">
      <c r="A2955" s="86"/>
      <c r="B2955" s="9"/>
      <c r="C2955" s="9"/>
      <c r="D2955" s="9"/>
      <c r="E2955" s="9"/>
      <c r="F2955" s="9"/>
      <c r="I2955" s="9"/>
      <c r="K2955" s="9"/>
      <c r="L2955" s="9"/>
      <c r="M2955" s="9"/>
      <c r="O2955" s="9"/>
      <c r="P2955" s="9"/>
      <c r="Q2955" s="9"/>
      <c r="R2955" s="36"/>
      <c r="V2955" s="36"/>
    </row>
    <row r="2956" spans="1:22" x14ac:dyDescent="0.25">
      <c r="A2956" s="86"/>
      <c r="B2956" s="9"/>
      <c r="C2956" s="9"/>
      <c r="D2956" s="9"/>
      <c r="E2956" s="9"/>
      <c r="F2956" s="9"/>
      <c r="I2956" s="9"/>
      <c r="K2956" s="9"/>
      <c r="L2956" s="9"/>
      <c r="M2956" s="9"/>
      <c r="O2956" s="9"/>
      <c r="P2956" s="9"/>
      <c r="Q2956" s="9"/>
      <c r="R2956" s="36"/>
      <c r="V2956" s="36"/>
    </row>
    <row r="2957" spans="1:22" x14ac:dyDescent="0.25">
      <c r="A2957" s="86"/>
      <c r="B2957" s="9"/>
      <c r="C2957" s="9"/>
      <c r="D2957" s="9"/>
      <c r="E2957" s="9"/>
      <c r="F2957" s="9"/>
      <c r="I2957" s="9"/>
      <c r="K2957" s="9"/>
      <c r="L2957" s="9"/>
      <c r="M2957" s="9"/>
      <c r="O2957" s="9"/>
      <c r="P2957" s="9"/>
      <c r="Q2957" s="9"/>
      <c r="R2957" s="36"/>
      <c r="V2957" s="36"/>
    </row>
    <row r="2958" spans="1:22" x14ac:dyDescent="0.25">
      <c r="A2958" s="86"/>
      <c r="B2958" s="9"/>
      <c r="C2958" s="9"/>
      <c r="D2958" s="9"/>
      <c r="E2958" s="9"/>
      <c r="F2958" s="9"/>
      <c r="I2958" s="9"/>
      <c r="K2958" s="9"/>
      <c r="L2958" s="9"/>
      <c r="M2958" s="9"/>
      <c r="O2958" s="9"/>
      <c r="P2958" s="9"/>
      <c r="Q2958" s="9"/>
      <c r="R2958" s="36"/>
      <c r="V2958" s="36"/>
    </row>
    <row r="2959" spans="1:22" x14ac:dyDescent="0.25">
      <c r="A2959" s="86"/>
      <c r="B2959" s="9"/>
      <c r="C2959" s="9"/>
      <c r="D2959" s="9"/>
      <c r="E2959" s="9"/>
      <c r="F2959" s="9"/>
      <c r="I2959" s="9"/>
      <c r="K2959" s="9"/>
      <c r="L2959" s="9"/>
      <c r="M2959" s="9"/>
      <c r="O2959" s="9"/>
      <c r="P2959" s="9"/>
      <c r="Q2959" s="9"/>
      <c r="R2959" s="36"/>
      <c r="V2959" s="36"/>
    </row>
    <row r="2960" spans="1:22" x14ac:dyDescent="0.25">
      <c r="A2960" s="86"/>
      <c r="B2960" s="9"/>
      <c r="C2960" s="9"/>
      <c r="D2960" s="9"/>
      <c r="E2960" s="9"/>
      <c r="F2960" s="9"/>
      <c r="I2960" s="9"/>
      <c r="K2960" s="9"/>
      <c r="L2960" s="9"/>
      <c r="M2960" s="9"/>
      <c r="O2960" s="9"/>
      <c r="P2960" s="9"/>
      <c r="Q2960" s="9"/>
      <c r="R2960" s="36"/>
      <c r="V2960" s="36"/>
    </row>
    <row r="2961" spans="1:22" x14ac:dyDescent="0.25">
      <c r="A2961" s="86"/>
      <c r="B2961" s="9"/>
      <c r="C2961" s="9"/>
      <c r="D2961" s="9"/>
      <c r="E2961" s="9"/>
      <c r="F2961" s="9"/>
      <c r="I2961" s="9"/>
      <c r="K2961" s="9"/>
      <c r="L2961" s="9"/>
      <c r="M2961" s="9"/>
      <c r="O2961" s="9"/>
      <c r="P2961" s="9"/>
      <c r="Q2961" s="9"/>
      <c r="R2961" s="36"/>
      <c r="V2961" s="36"/>
    </row>
    <row r="2962" spans="1:22" x14ac:dyDescent="0.25">
      <c r="A2962" s="86"/>
      <c r="B2962" s="9"/>
      <c r="C2962" s="9"/>
      <c r="D2962" s="9"/>
      <c r="E2962" s="9"/>
      <c r="F2962" s="9"/>
      <c r="I2962" s="9"/>
      <c r="K2962" s="9"/>
      <c r="L2962" s="9"/>
      <c r="M2962" s="9"/>
      <c r="O2962" s="9"/>
      <c r="P2962" s="9"/>
      <c r="Q2962" s="9"/>
      <c r="R2962" s="36"/>
      <c r="V2962" s="36"/>
    </row>
    <row r="2963" spans="1:22" x14ac:dyDescent="0.25">
      <c r="A2963" s="86"/>
      <c r="B2963" s="9"/>
      <c r="C2963" s="9"/>
      <c r="D2963" s="9"/>
      <c r="E2963" s="9"/>
      <c r="F2963" s="9"/>
      <c r="I2963" s="9"/>
      <c r="K2963" s="9"/>
      <c r="L2963" s="9"/>
      <c r="M2963" s="9"/>
      <c r="O2963" s="9"/>
      <c r="P2963" s="9"/>
      <c r="Q2963" s="9"/>
      <c r="R2963" s="36"/>
      <c r="V2963" s="36"/>
    </row>
    <row r="2964" spans="1:22" x14ac:dyDescent="0.25">
      <c r="A2964" s="86"/>
      <c r="B2964" s="9"/>
      <c r="C2964" s="9"/>
      <c r="D2964" s="9"/>
      <c r="E2964" s="9"/>
      <c r="F2964" s="9"/>
      <c r="I2964" s="9"/>
      <c r="K2964" s="9"/>
      <c r="L2964" s="9"/>
      <c r="M2964" s="9"/>
      <c r="O2964" s="9"/>
      <c r="P2964" s="9"/>
      <c r="Q2964" s="9"/>
      <c r="R2964" s="36"/>
      <c r="V2964" s="36"/>
    </row>
    <row r="2965" spans="1:22" x14ac:dyDescent="0.25">
      <c r="A2965" s="86"/>
      <c r="B2965" s="9"/>
      <c r="C2965" s="9"/>
      <c r="D2965" s="9"/>
      <c r="E2965" s="9"/>
      <c r="F2965" s="9"/>
      <c r="I2965" s="9"/>
      <c r="K2965" s="9"/>
      <c r="L2965" s="9"/>
      <c r="M2965" s="9"/>
      <c r="O2965" s="9"/>
      <c r="P2965" s="9"/>
      <c r="Q2965" s="9"/>
      <c r="R2965" s="36"/>
      <c r="V2965" s="36"/>
    </row>
    <row r="2966" spans="1:22" x14ac:dyDescent="0.25">
      <c r="A2966" s="86"/>
      <c r="B2966" s="9"/>
      <c r="C2966" s="9"/>
      <c r="D2966" s="9"/>
      <c r="E2966" s="9"/>
      <c r="F2966" s="9"/>
      <c r="I2966" s="9"/>
      <c r="K2966" s="9"/>
      <c r="L2966" s="9"/>
      <c r="M2966" s="9"/>
      <c r="O2966" s="9"/>
      <c r="P2966" s="9"/>
      <c r="Q2966" s="9"/>
      <c r="R2966" s="36"/>
      <c r="V2966" s="36"/>
    </row>
    <row r="2967" spans="1:22" x14ac:dyDescent="0.25">
      <c r="A2967" s="86"/>
      <c r="B2967" s="9"/>
      <c r="C2967" s="9"/>
      <c r="D2967" s="9"/>
      <c r="E2967" s="9"/>
      <c r="F2967" s="9"/>
      <c r="I2967" s="9"/>
      <c r="K2967" s="9"/>
      <c r="L2967" s="9"/>
      <c r="M2967" s="9"/>
      <c r="O2967" s="9"/>
      <c r="P2967" s="9"/>
      <c r="Q2967" s="9"/>
      <c r="R2967" s="36"/>
      <c r="V2967" s="36"/>
    </row>
    <row r="2968" spans="1:22" x14ac:dyDescent="0.25">
      <c r="A2968" s="86"/>
      <c r="B2968" s="9"/>
      <c r="C2968" s="9"/>
      <c r="D2968" s="9"/>
      <c r="E2968" s="9"/>
      <c r="F2968" s="9"/>
      <c r="I2968" s="9"/>
      <c r="K2968" s="9"/>
      <c r="L2968" s="9"/>
      <c r="M2968" s="9"/>
      <c r="O2968" s="9"/>
      <c r="P2968" s="9"/>
      <c r="Q2968" s="9"/>
      <c r="R2968" s="36"/>
      <c r="V2968" s="36"/>
    </row>
    <row r="2969" spans="1:22" x14ac:dyDescent="0.25">
      <c r="A2969" s="86"/>
      <c r="B2969" s="9"/>
      <c r="C2969" s="9"/>
      <c r="D2969" s="9"/>
      <c r="E2969" s="9"/>
      <c r="F2969" s="9"/>
      <c r="I2969" s="9"/>
      <c r="K2969" s="9"/>
      <c r="L2969" s="9"/>
      <c r="M2969" s="9"/>
      <c r="O2969" s="9"/>
      <c r="P2969" s="9"/>
      <c r="Q2969" s="9"/>
      <c r="R2969" s="36"/>
      <c r="V2969" s="36"/>
    </row>
    <row r="2970" spans="1:22" x14ac:dyDescent="0.25">
      <c r="A2970" s="86"/>
      <c r="B2970" s="9"/>
      <c r="C2970" s="9"/>
      <c r="D2970" s="9"/>
      <c r="E2970" s="9"/>
      <c r="F2970" s="9"/>
      <c r="I2970" s="9"/>
      <c r="K2970" s="9"/>
      <c r="L2970" s="9"/>
      <c r="M2970" s="9"/>
      <c r="O2970" s="9"/>
      <c r="P2970" s="9"/>
      <c r="Q2970" s="9"/>
      <c r="R2970" s="36"/>
      <c r="V2970" s="36"/>
    </row>
    <row r="2971" spans="1:22" x14ac:dyDescent="0.25">
      <c r="A2971" s="86"/>
      <c r="B2971" s="9"/>
      <c r="C2971" s="9"/>
      <c r="D2971" s="9"/>
      <c r="E2971" s="9"/>
      <c r="F2971" s="9"/>
      <c r="I2971" s="9"/>
      <c r="K2971" s="9"/>
      <c r="L2971" s="9"/>
      <c r="M2971" s="9"/>
      <c r="O2971" s="9"/>
      <c r="P2971" s="9"/>
      <c r="Q2971" s="9"/>
      <c r="R2971" s="36"/>
      <c r="V2971" s="36"/>
    </row>
    <row r="2972" spans="1:22" x14ac:dyDescent="0.25">
      <c r="A2972" s="86"/>
      <c r="B2972" s="9"/>
      <c r="C2972" s="9"/>
      <c r="D2972" s="9"/>
      <c r="E2972" s="9"/>
      <c r="F2972" s="9"/>
      <c r="I2972" s="9"/>
      <c r="K2972" s="9"/>
      <c r="L2972" s="9"/>
      <c r="M2972" s="9"/>
      <c r="O2972" s="9"/>
      <c r="P2972" s="9"/>
      <c r="Q2972" s="9"/>
      <c r="R2972" s="36"/>
      <c r="V2972" s="36"/>
    </row>
    <row r="2973" spans="1:22" x14ac:dyDescent="0.25">
      <c r="A2973" s="86"/>
      <c r="B2973" s="9"/>
      <c r="C2973" s="9"/>
      <c r="D2973" s="9"/>
      <c r="E2973" s="9"/>
      <c r="F2973" s="9"/>
      <c r="I2973" s="9"/>
      <c r="K2973" s="9"/>
      <c r="L2973" s="9"/>
      <c r="M2973" s="9"/>
      <c r="O2973" s="9"/>
      <c r="P2973" s="9"/>
      <c r="Q2973" s="9"/>
      <c r="R2973" s="36"/>
      <c r="V2973" s="36"/>
    </row>
    <row r="2974" spans="1:22" x14ac:dyDescent="0.25">
      <c r="A2974" s="86"/>
      <c r="B2974" s="9"/>
      <c r="C2974" s="9"/>
      <c r="D2974" s="9"/>
      <c r="E2974" s="9"/>
      <c r="F2974" s="9"/>
      <c r="I2974" s="9"/>
      <c r="K2974" s="9"/>
      <c r="L2974" s="9"/>
      <c r="M2974" s="9"/>
      <c r="O2974" s="9"/>
      <c r="P2974" s="9"/>
      <c r="Q2974" s="9"/>
      <c r="R2974" s="36"/>
      <c r="V2974" s="36"/>
    </row>
    <row r="2975" spans="1:22" x14ac:dyDescent="0.25">
      <c r="A2975" s="86"/>
      <c r="B2975" s="9"/>
      <c r="C2975" s="9"/>
      <c r="D2975" s="9"/>
      <c r="E2975" s="9"/>
      <c r="F2975" s="9"/>
      <c r="I2975" s="9"/>
      <c r="K2975" s="9"/>
      <c r="L2975" s="9"/>
      <c r="M2975" s="9"/>
      <c r="O2975" s="9"/>
      <c r="P2975" s="9"/>
      <c r="Q2975" s="9"/>
      <c r="R2975" s="36"/>
      <c r="V2975" s="36"/>
    </row>
    <row r="2976" spans="1:22" x14ac:dyDescent="0.25">
      <c r="A2976" s="86"/>
      <c r="B2976" s="9"/>
      <c r="C2976" s="9"/>
      <c r="D2976" s="9"/>
      <c r="E2976" s="9"/>
      <c r="F2976" s="9"/>
      <c r="I2976" s="9"/>
      <c r="K2976" s="9"/>
      <c r="L2976" s="9"/>
      <c r="M2976" s="9"/>
      <c r="O2976" s="9"/>
      <c r="P2976" s="9"/>
      <c r="Q2976" s="9"/>
      <c r="R2976" s="36"/>
      <c r="V2976" s="36"/>
    </row>
    <row r="2977" spans="1:22" x14ac:dyDescent="0.25">
      <c r="A2977" s="86"/>
      <c r="B2977" s="9"/>
      <c r="C2977" s="9"/>
      <c r="D2977" s="9"/>
      <c r="E2977" s="9"/>
      <c r="F2977" s="9"/>
      <c r="I2977" s="9"/>
      <c r="K2977" s="9"/>
      <c r="L2977" s="9"/>
      <c r="M2977" s="9"/>
      <c r="O2977" s="9"/>
      <c r="P2977" s="9"/>
      <c r="Q2977" s="9"/>
      <c r="R2977" s="36"/>
      <c r="V2977" s="36"/>
    </row>
    <row r="2978" spans="1:22" x14ac:dyDescent="0.25">
      <c r="A2978" s="86"/>
      <c r="B2978" s="9"/>
      <c r="C2978" s="9"/>
      <c r="D2978" s="9"/>
      <c r="E2978" s="9"/>
      <c r="F2978" s="9"/>
      <c r="I2978" s="9"/>
      <c r="K2978" s="9"/>
      <c r="L2978" s="9"/>
      <c r="M2978" s="9"/>
      <c r="O2978" s="9"/>
      <c r="P2978" s="9"/>
      <c r="Q2978" s="9"/>
      <c r="R2978" s="36"/>
      <c r="V2978" s="36"/>
    </row>
    <row r="2979" spans="1:22" x14ac:dyDescent="0.25">
      <c r="A2979" s="86"/>
      <c r="B2979" s="9"/>
      <c r="C2979" s="9"/>
      <c r="D2979" s="9"/>
      <c r="E2979" s="9"/>
      <c r="F2979" s="9"/>
      <c r="I2979" s="9"/>
      <c r="K2979" s="9"/>
      <c r="L2979" s="9"/>
      <c r="M2979" s="9"/>
      <c r="O2979" s="9"/>
      <c r="P2979" s="9"/>
      <c r="Q2979" s="9"/>
      <c r="R2979" s="36"/>
      <c r="V2979" s="36"/>
    </row>
    <row r="2980" spans="1:22" x14ac:dyDescent="0.25">
      <c r="A2980" s="86"/>
      <c r="B2980" s="9"/>
      <c r="C2980" s="9"/>
      <c r="D2980" s="9"/>
      <c r="E2980" s="9"/>
      <c r="F2980" s="9"/>
      <c r="I2980" s="9"/>
      <c r="K2980" s="9"/>
      <c r="L2980" s="9"/>
      <c r="M2980" s="9"/>
      <c r="O2980" s="9"/>
      <c r="P2980" s="9"/>
      <c r="Q2980" s="9"/>
      <c r="R2980" s="36"/>
      <c r="V2980" s="36"/>
    </row>
    <row r="2981" spans="1:22" x14ac:dyDescent="0.25">
      <c r="A2981" s="86"/>
      <c r="B2981" s="9"/>
      <c r="C2981" s="9"/>
      <c r="D2981" s="9"/>
      <c r="E2981" s="9"/>
      <c r="F2981" s="9"/>
      <c r="I2981" s="9"/>
      <c r="K2981" s="9"/>
      <c r="L2981" s="9"/>
      <c r="M2981" s="9"/>
      <c r="O2981" s="9"/>
      <c r="P2981" s="9"/>
      <c r="Q2981" s="9"/>
      <c r="R2981" s="36"/>
      <c r="V2981" s="36"/>
    </row>
    <row r="2982" spans="1:22" x14ac:dyDescent="0.25">
      <c r="A2982" s="86"/>
      <c r="B2982" s="9"/>
      <c r="C2982" s="9"/>
      <c r="D2982" s="9"/>
      <c r="E2982" s="9"/>
      <c r="F2982" s="9"/>
      <c r="I2982" s="9"/>
      <c r="K2982" s="9"/>
      <c r="L2982" s="9"/>
      <c r="M2982" s="9"/>
      <c r="O2982" s="9"/>
      <c r="P2982" s="9"/>
      <c r="Q2982" s="9"/>
      <c r="R2982" s="36"/>
      <c r="V2982" s="36"/>
    </row>
    <row r="2983" spans="1:22" x14ac:dyDescent="0.25">
      <c r="A2983" s="86"/>
      <c r="B2983" s="9"/>
      <c r="C2983" s="9"/>
      <c r="D2983" s="9"/>
      <c r="E2983" s="9"/>
      <c r="F2983" s="9"/>
      <c r="I2983" s="9"/>
      <c r="K2983" s="9"/>
      <c r="L2983" s="9"/>
      <c r="M2983" s="9"/>
      <c r="O2983" s="9"/>
      <c r="P2983" s="9"/>
      <c r="Q2983" s="9"/>
      <c r="R2983" s="36"/>
      <c r="V2983" s="36"/>
    </row>
    <row r="2984" spans="1:22" x14ac:dyDescent="0.25">
      <c r="A2984" s="86"/>
      <c r="B2984" s="9"/>
      <c r="C2984" s="9"/>
      <c r="D2984" s="9"/>
      <c r="E2984" s="9"/>
      <c r="F2984" s="9"/>
      <c r="I2984" s="9"/>
      <c r="K2984" s="9"/>
      <c r="L2984" s="9"/>
      <c r="M2984" s="9"/>
      <c r="O2984" s="9"/>
      <c r="P2984" s="9"/>
      <c r="Q2984" s="9"/>
      <c r="R2984" s="36"/>
      <c r="V2984" s="36"/>
    </row>
    <row r="2985" spans="1:22" x14ac:dyDescent="0.25">
      <c r="A2985" s="86"/>
      <c r="B2985" s="9"/>
      <c r="C2985" s="9"/>
      <c r="D2985" s="9"/>
      <c r="E2985" s="9"/>
      <c r="F2985" s="9"/>
      <c r="I2985" s="9"/>
      <c r="K2985" s="9"/>
      <c r="L2985" s="9"/>
      <c r="M2985" s="9"/>
      <c r="O2985" s="9"/>
      <c r="P2985" s="9"/>
      <c r="Q2985" s="9"/>
      <c r="R2985" s="36"/>
      <c r="V2985" s="36"/>
    </row>
    <row r="2986" spans="1:22" x14ac:dyDescent="0.25">
      <c r="A2986" s="86"/>
      <c r="B2986" s="9"/>
      <c r="C2986" s="9"/>
      <c r="D2986" s="9"/>
      <c r="E2986" s="9"/>
      <c r="F2986" s="9"/>
      <c r="I2986" s="9"/>
      <c r="K2986" s="9"/>
      <c r="L2986" s="9"/>
      <c r="M2986" s="9"/>
      <c r="O2986" s="9"/>
      <c r="P2986" s="9"/>
      <c r="Q2986" s="9"/>
      <c r="R2986" s="36"/>
      <c r="V2986" s="36"/>
    </row>
    <row r="2987" spans="1:22" x14ac:dyDescent="0.25">
      <c r="A2987" s="86"/>
      <c r="B2987" s="9"/>
      <c r="C2987" s="9"/>
      <c r="D2987" s="9"/>
      <c r="E2987" s="9"/>
      <c r="F2987" s="9"/>
      <c r="I2987" s="9"/>
      <c r="K2987" s="9"/>
      <c r="L2987" s="9"/>
      <c r="M2987" s="9"/>
      <c r="O2987" s="9"/>
      <c r="P2987" s="9"/>
      <c r="Q2987" s="9"/>
      <c r="R2987" s="36"/>
      <c r="V2987" s="36"/>
    </row>
    <row r="2988" spans="1:22" x14ac:dyDescent="0.25">
      <c r="A2988" s="86"/>
      <c r="B2988" s="9"/>
      <c r="C2988" s="9"/>
      <c r="D2988" s="9"/>
      <c r="E2988" s="9"/>
      <c r="F2988" s="9"/>
      <c r="I2988" s="9"/>
      <c r="K2988" s="9"/>
      <c r="L2988" s="9"/>
      <c r="M2988" s="9"/>
      <c r="O2988" s="9"/>
      <c r="P2988" s="9"/>
      <c r="Q2988" s="9"/>
      <c r="R2988" s="36"/>
      <c r="V2988" s="36"/>
    </row>
    <row r="2989" spans="1:22" x14ac:dyDescent="0.25">
      <c r="A2989" s="86"/>
      <c r="B2989" s="9"/>
      <c r="C2989" s="9"/>
      <c r="D2989" s="9"/>
      <c r="E2989" s="9"/>
      <c r="F2989" s="9"/>
      <c r="I2989" s="9"/>
      <c r="K2989" s="9"/>
      <c r="L2989" s="9"/>
      <c r="M2989" s="9"/>
      <c r="O2989" s="9"/>
      <c r="P2989" s="9"/>
      <c r="Q2989" s="9"/>
      <c r="R2989" s="36"/>
      <c r="V2989" s="36"/>
    </row>
    <row r="2990" spans="1:22" x14ac:dyDescent="0.25">
      <c r="A2990" s="86"/>
      <c r="B2990" s="9"/>
      <c r="C2990" s="9"/>
      <c r="D2990" s="9"/>
      <c r="E2990" s="9"/>
      <c r="F2990" s="9"/>
      <c r="I2990" s="9"/>
      <c r="K2990" s="9"/>
      <c r="L2990" s="9"/>
      <c r="M2990" s="9"/>
      <c r="O2990" s="9"/>
      <c r="P2990" s="9"/>
      <c r="Q2990" s="9"/>
      <c r="R2990" s="36"/>
      <c r="V2990" s="36"/>
    </row>
    <row r="2991" spans="1:22" x14ac:dyDescent="0.25">
      <c r="A2991" s="86"/>
      <c r="B2991" s="9"/>
      <c r="C2991" s="9"/>
      <c r="D2991" s="9"/>
      <c r="E2991" s="9"/>
      <c r="F2991" s="9"/>
      <c r="I2991" s="9"/>
      <c r="K2991" s="9"/>
      <c r="L2991" s="9"/>
      <c r="M2991" s="9"/>
      <c r="O2991" s="9"/>
      <c r="P2991" s="9"/>
      <c r="Q2991" s="9"/>
      <c r="R2991" s="36"/>
      <c r="V2991" s="36"/>
    </row>
    <row r="2992" spans="1:22" x14ac:dyDescent="0.25">
      <c r="A2992" s="86"/>
      <c r="B2992" s="9"/>
      <c r="C2992" s="9"/>
      <c r="D2992" s="9"/>
      <c r="E2992" s="9"/>
      <c r="F2992" s="9"/>
      <c r="I2992" s="9"/>
      <c r="K2992" s="9"/>
      <c r="L2992" s="9"/>
      <c r="M2992" s="9"/>
      <c r="O2992" s="9"/>
      <c r="P2992" s="9"/>
      <c r="Q2992" s="9"/>
      <c r="R2992" s="36"/>
      <c r="V2992" s="36"/>
    </row>
    <row r="2993" spans="1:22" x14ac:dyDescent="0.25">
      <c r="A2993" s="86"/>
      <c r="B2993" s="9"/>
      <c r="C2993" s="9"/>
      <c r="D2993" s="9"/>
      <c r="E2993" s="9"/>
      <c r="F2993" s="9"/>
      <c r="I2993" s="9"/>
      <c r="K2993" s="9"/>
      <c r="L2993" s="9"/>
      <c r="M2993" s="9"/>
      <c r="O2993" s="9"/>
      <c r="P2993" s="9"/>
      <c r="Q2993" s="9"/>
      <c r="R2993" s="36"/>
      <c r="V2993" s="36"/>
    </row>
    <row r="2994" spans="1:22" x14ac:dyDescent="0.25">
      <c r="A2994" s="86"/>
      <c r="B2994" s="9"/>
      <c r="C2994" s="9"/>
      <c r="D2994" s="9"/>
      <c r="E2994" s="9"/>
      <c r="F2994" s="9"/>
      <c r="I2994" s="9"/>
      <c r="K2994" s="9"/>
      <c r="L2994" s="9"/>
      <c r="M2994" s="9"/>
      <c r="O2994" s="9"/>
      <c r="P2994" s="9"/>
      <c r="Q2994" s="9"/>
      <c r="R2994" s="36"/>
      <c r="V2994" s="36"/>
    </row>
    <row r="2995" spans="1:22" x14ac:dyDescent="0.25">
      <c r="A2995" s="86"/>
      <c r="B2995" s="9"/>
      <c r="C2995" s="9"/>
      <c r="D2995" s="9"/>
      <c r="E2995" s="9"/>
      <c r="F2995" s="9"/>
      <c r="I2995" s="9"/>
      <c r="K2995" s="9"/>
      <c r="L2995" s="9"/>
      <c r="M2995" s="9"/>
      <c r="O2995" s="9"/>
      <c r="P2995" s="9"/>
      <c r="Q2995" s="9"/>
      <c r="R2995" s="36"/>
      <c r="V2995" s="36"/>
    </row>
    <row r="2996" spans="1:22" x14ac:dyDescent="0.25">
      <c r="A2996" s="86"/>
      <c r="B2996" s="9"/>
      <c r="C2996" s="9"/>
      <c r="D2996" s="9"/>
      <c r="E2996" s="9"/>
      <c r="F2996" s="9"/>
      <c r="I2996" s="9"/>
      <c r="K2996" s="9"/>
      <c r="L2996" s="9"/>
      <c r="M2996" s="9"/>
      <c r="O2996" s="9"/>
      <c r="P2996" s="9"/>
      <c r="Q2996" s="9"/>
      <c r="R2996" s="36"/>
      <c r="V2996" s="36"/>
    </row>
    <row r="2997" spans="1:22" x14ac:dyDescent="0.25">
      <c r="A2997" s="86"/>
      <c r="B2997" s="9"/>
      <c r="C2997" s="9"/>
      <c r="D2997" s="9"/>
      <c r="E2997" s="9"/>
      <c r="F2997" s="9"/>
      <c r="I2997" s="9"/>
      <c r="K2997" s="9"/>
      <c r="L2997" s="9"/>
      <c r="M2997" s="9"/>
      <c r="O2997" s="9"/>
      <c r="P2997" s="9"/>
      <c r="Q2997" s="9"/>
      <c r="R2997" s="36"/>
      <c r="V2997" s="36"/>
    </row>
    <row r="2998" spans="1:22" x14ac:dyDescent="0.25">
      <c r="A2998" s="86"/>
      <c r="B2998" s="9"/>
      <c r="C2998" s="9"/>
      <c r="D2998" s="9"/>
      <c r="E2998" s="9"/>
      <c r="F2998" s="9"/>
      <c r="I2998" s="9"/>
      <c r="K2998" s="9"/>
      <c r="L2998" s="9"/>
      <c r="M2998" s="9"/>
      <c r="O2998" s="9"/>
      <c r="P2998" s="9"/>
      <c r="Q2998" s="9"/>
      <c r="R2998" s="36"/>
      <c r="V2998" s="36"/>
    </row>
    <row r="2999" spans="1:22" x14ac:dyDescent="0.25">
      <c r="A2999" s="86"/>
      <c r="B2999" s="9"/>
      <c r="C2999" s="9"/>
      <c r="D2999" s="9"/>
      <c r="E2999" s="9"/>
      <c r="F2999" s="9"/>
      <c r="I2999" s="9"/>
      <c r="K2999" s="9"/>
      <c r="L2999" s="9"/>
      <c r="M2999" s="9"/>
      <c r="O2999" s="9"/>
      <c r="P2999" s="9"/>
      <c r="Q2999" s="9"/>
      <c r="R2999" s="36"/>
      <c r="V2999" s="36"/>
    </row>
    <row r="3000" spans="1:22" x14ac:dyDescent="0.25">
      <c r="A3000" s="86"/>
      <c r="B3000" s="9"/>
      <c r="C3000" s="9"/>
      <c r="D3000" s="9"/>
      <c r="E3000" s="9"/>
      <c r="F3000" s="9"/>
      <c r="I3000" s="9"/>
      <c r="K3000" s="9"/>
      <c r="L3000" s="9"/>
      <c r="M3000" s="9"/>
      <c r="O3000" s="9"/>
      <c r="P3000" s="9"/>
      <c r="Q3000" s="9"/>
      <c r="R3000" s="36"/>
      <c r="V3000" s="36"/>
    </row>
    <row r="3001" spans="1:22" x14ac:dyDescent="0.25">
      <c r="A3001" s="86"/>
      <c r="B3001" s="9"/>
      <c r="C3001" s="9"/>
      <c r="D3001" s="9"/>
      <c r="E3001" s="9"/>
      <c r="F3001" s="9"/>
      <c r="I3001" s="9"/>
      <c r="K3001" s="9"/>
      <c r="L3001" s="9"/>
      <c r="M3001" s="9"/>
      <c r="O3001" s="9"/>
      <c r="P3001" s="9"/>
      <c r="Q3001" s="9"/>
      <c r="R3001" s="36"/>
      <c r="V3001" s="36"/>
    </row>
    <row r="3002" spans="1:22" x14ac:dyDescent="0.25">
      <c r="A3002" s="86"/>
      <c r="B3002" s="9"/>
      <c r="C3002" s="9"/>
      <c r="D3002" s="9"/>
      <c r="E3002" s="9"/>
      <c r="F3002" s="9"/>
      <c r="I3002" s="9"/>
      <c r="K3002" s="9"/>
      <c r="L3002" s="9"/>
      <c r="M3002" s="9"/>
      <c r="O3002" s="9"/>
      <c r="P3002" s="9"/>
      <c r="Q3002" s="9"/>
      <c r="R3002" s="36"/>
      <c r="V3002" s="36"/>
    </row>
    <row r="3003" spans="1:22" x14ac:dyDescent="0.25">
      <c r="A3003" s="86"/>
      <c r="B3003" s="9"/>
      <c r="C3003" s="9"/>
      <c r="D3003" s="9"/>
      <c r="E3003" s="9"/>
      <c r="F3003" s="9"/>
      <c r="I3003" s="9"/>
      <c r="K3003" s="9"/>
      <c r="L3003" s="9"/>
      <c r="M3003" s="9"/>
      <c r="O3003" s="9"/>
      <c r="P3003" s="9"/>
      <c r="Q3003" s="9"/>
      <c r="R3003" s="36"/>
      <c r="V3003" s="36"/>
    </row>
    <row r="3004" spans="1:22" x14ac:dyDescent="0.25">
      <c r="A3004" s="86"/>
      <c r="B3004" s="9"/>
      <c r="C3004" s="9"/>
      <c r="D3004" s="9"/>
      <c r="E3004" s="9"/>
      <c r="F3004" s="9"/>
      <c r="I3004" s="9"/>
      <c r="K3004" s="9"/>
      <c r="L3004" s="9"/>
      <c r="M3004" s="9"/>
      <c r="O3004" s="9"/>
      <c r="P3004" s="9"/>
      <c r="Q3004" s="9"/>
      <c r="R3004" s="36"/>
      <c r="V3004" s="36"/>
    </row>
    <row r="3005" spans="1:22" x14ac:dyDescent="0.25">
      <c r="A3005" s="86"/>
      <c r="B3005" s="9"/>
      <c r="C3005" s="9"/>
      <c r="D3005" s="9"/>
      <c r="E3005" s="9"/>
      <c r="F3005" s="9"/>
      <c r="I3005" s="9"/>
      <c r="K3005" s="9"/>
      <c r="L3005" s="9"/>
      <c r="M3005" s="9"/>
      <c r="O3005" s="9"/>
      <c r="P3005" s="9"/>
      <c r="Q3005" s="9"/>
      <c r="R3005" s="36"/>
      <c r="V3005" s="36"/>
    </row>
    <row r="3006" spans="1:22" x14ac:dyDescent="0.25">
      <c r="A3006" s="86"/>
      <c r="B3006" s="9"/>
      <c r="C3006" s="9"/>
      <c r="D3006" s="9"/>
      <c r="E3006" s="9"/>
      <c r="F3006" s="9"/>
      <c r="I3006" s="9"/>
      <c r="K3006" s="9"/>
      <c r="L3006" s="9"/>
      <c r="M3006" s="9"/>
      <c r="O3006" s="9"/>
      <c r="P3006" s="9"/>
      <c r="Q3006" s="9"/>
      <c r="R3006" s="36"/>
      <c r="V3006" s="36"/>
    </row>
    <row r="3007" spans="1:22" x14ac:dyDescent="0.25">
      <c r="A3007" s="86"/>
      <c r="B3007" s="9"/>
      <c r="C3007" s="9"/>
      <c r="D3007" s="9"/>
      <c r="E3007" s="9"/>
      <c r="F3007" s="9"/>
      <c r="I3007" s="9"/>
      <c r="K3007" s="9"/>
      <c r="L3007" s="9"/>
      <c r="M3007" s="9"/>
      <c r="O3007" s="9"/>
      <c r="P3007" s="9"/>
      <c r="Q3007" s="9"/>
      <c r="R3007" s="36"/>
      <c r="V3007" s="36"/>
    </row>
    <row r="3008" spans="1:22" x14ac:dyDescent="0.25">
      <c r="A3008" s="86"/>
      <c r="B3008" s="9"/>
      <c r="C3008" s="9"/>
      <c r="D3008" s="9"/>
      <c r="E3008" s="9"/>
      <c r="F3008" s="9"/>
      <c r="I3008" s="9"/>
      <c r="K3008" s="9"/>
      <c r="L3008" s="9"/>
      <c r="M3008" s="9"/>
      <c r="O3008" s="9"/>
      <c r="P3008" s="9"/>
      <c r="Q3008" s="9"/>
      <c r="R3008" s="36"/>
      <c r="V3008" s="36"/>
    </row>
    <row r="3009" spans="1:22" x14ac:dyDescent="0.25">
      <c r="A3009" s="86"/>
      <c r="B3009" s="9"/>
      <c r="C3009" s="9"/>
      <c r="D3009" s="9"/>
      <c r="E3009" s="9"/>
      <c r="F3009" s="9"/>
      <c r="I3009" s="9"/>
      <c r="K3009" s="9"/>
      <c r="L3009" s="9"/>
      <c r="M3009" s="9"/>
      <c r="O3009" s="9"/>
      <c r="P3009" s="9"/>
      <c r="Q3009" s="9"/>
      <c r="R3009" s="36"/>
      <c r="V3009" s="36"/>
    </row>
    <row r="3010" spans="1:22" x14ac:dyDescent="0.25">
      <c r="A3010" s="86"/>
      <c r="B3010" s="9"/>
      <c r="C3010" s="9"/>
      <c r="D3010" s="9"/>
      <c r="E3010" s="9"/>
      <c r="F3010" s="9"/>
      <c r="I3010" s="9"/>
      <c r="K3010" s="9"/>
      <c r="L3010" s="9"/>
      <c r="M3010" s="9"/>
      <c r="O3010" s="9"/>
      <c r="P3010" s="9"/>
      <c r="Q3010" s="9"/>
      <c r="R3010" s="36"/>
      <c r="V3010" s="36"/>
    </row>
    <row r="3011" spans="1:22" x14ac:dyDescent="0.25">
      <c r="A3011" s="86"/>
      <c r="B3011" s="9"/>
      <c r="C3011" s="9"/>
      <c r="D3011" s="9"/>
      <c r="E3011" s="9"/>
      <c r="F3011" s="9"/>
      <c r="I3011" s="9"/>
      <c r="K3011" s="9"/>
      <c r="L3011" s="9"/>
      <c r="M3011" s="9"/>
      <c r="O3011" s="9"/>
      <c r="P3011" s="9"/>
      <c r="Q3011" s="9"/>
      <c r="R3011" s="36"/>
      <c r="V3011" s="36"/>
    </row>
    <row r="3012" spans="1:22" x14ac:dyDescent="0.25">
      <c r="A3012" s="86"/>
      <c r="B3012" s="9"/>
      <c r="C3012" s="9"/>
      <c r="D3012" s="9"/>
      <c r="E3012" s="9"/>
      <c r="F3012" s="9"/>
      <c r="I3012" s="9"/>
      <c r="K3012" s="9"/>
      <c r="L3012" s="9"/>
      <c r="M3012" s="9"/>
      <c r="O3012" s="9"/>
      <c r="P3012" s="9"/>
      <c r="Q3012" s="9"/>
      <c r="R3012" s="36"/>
      <c r="V3012" s="36"/>
    </row>
    <row r="3013" spans="1:22" x14ac:dyDescent="0.25">
      <c r="A3013" s="86"/>
      <c r="B3013" s="9"/>
      <c r="C3013" s="9"/>
      <c r="D3013" s="9"/>
      <c r="E3013" s="9"/>
      <c r="F3013" s="9"/>
      <c r="I3013" s="9"/>
      <c r="K3013" s="9"/>
      <c r="L3013" s="9"/>
      <c r="M3013" s="9"/>
      <c r="O3013" s="9"/>
      <c r="P3013" s="9"/>
      <c r="Q3013" s="9"/>
      <c r="R3013" s="36"/>
      <c r="V3013" s="36"/>
    </row>
    <row r="3014" spans="1:22" x14ac:dyDescent="0.25">
      <c r="A3014" s="86"/>
      <c r="B3014" s="9"/>
      <c r="C3014" s="9"/>
      <c r="D3014" s="9"/>
      <c r="E3014" s="9"/>
      <c r="F3014" s="9"/>
      <c r="I3014" s="9"/>
      <c r="K3014" s="9"/>
      <c r="L3014" s="9"/>
      <c r="M3014" s="9"/>
      <c r="O3014" s="9"/>
      <c r="P3014" s="9"/>
      <c r="Q3014" s="9"/>
      <c r="R3014" s="36"/>
      <c r="V3014" s="36"/>
    </row>
    <row r="3015" spans="1:22" x14ac:dyDescent="0.25">
      <c r="A3015" s="86"/>
      <c r="B3015" s="9"/>
      <c r="C3015" s="9"/>
      <c r="D3015" s="9"/>
      <c r="E3015" s="9"/>
      <c r="F3015" s="9"/>
      <c r="I3015" s="9"/>
      <c r="K3015" s="9"/>
      <c r="L3015" s="9"/>
      <c r="M3015" s="9"/>
      <c r="O3015" s="9"/>
      <c r="P3015" s="9"/>
      <c r="Q3015" s="9"/>
      <c r="R3015" s="36"/>
      <c r="V3015" s="36"/>
    </row>
    <row r="3016" spans="1:22" x14ac:dyDescent="0.25">
      <c r="A3016" s="86"/>
      <c r="B3016" s="9"/>
      <c r="C3016" s="9"/>
      <c r="D3016" s="9"/>
      <c r="E3016" s="9"/>
      <c r="F3016" s="9"/>
      <c r="I3016" s="9"/>
      <c r="K3016" s="9"/>
      <c r="L3016" s="9"/>
      <c r="M3016" s="9"/>
      <c r="O3016" s="9"/>
      <c r="P3016" s="9"/>
      <c r="Q3016" s="9"/>
      <c r="R3016" s="36"/>
      <c r="V3016" s="36"/>
    </row>
    <row r="3017" spans="1:22" x14ac:dyDescent="0.25">
      <c r="A3017" s="86"/>
      <c r="B3017" s="9"/>
      <c r="C3017" s="9"/>
      <c r="D3017" s="9"/>
      <c r="E3017" s="9"/>
      <c r="F3017" s="9"/>
      <c r="I3017" s="9"/>
      <c r="K3017" s="9"/>
      <c r="L3017" s="9"/>
      <c r="M3017" s="9"/>
      <c r="O3017" s="9"/>
      <c r="P3017" s="9"/>
      <c r="Q3017" s="9"/>
      <c r="R3017" s="36"/>
      <c r="V3017" s="36"/>
    </row>
    <row r="3018" spans="1:22" x14ac:dyDescent="0.25">
      <c r="A3018" s="86"/>
      <c r="B3018" s="9"/>
      <c r="C3018" s="9"/>
      <c r="D3018" s="9"/>
      <c r="E3018" s="9"/>
      <c r="F3018" s="9"/>
      <c r="I3018" s="9"/>
      <c r="K3018" s="9"/>
      <c r="L3018" s="9"/>
      <c r="M3018" s="9"/>
      <c r="O3018" s="9"/>
      <c r="P3018" s="9"/>
      <c r="Q3018" s="9"/>
      <c r="R3018" s="36"/>
      <c r="V3018" s="36"/>
    </row>
    <row r="3019" spans="1:22" x14ac:dyDescent="0.25">
      <c r="A3019" s="86"/>
      <c r="B3019" s="9"/>
      <c r="C3019" s="9"/>
      <c r="D3019" s="9"/>
      <c r="E3019" s="9"/>
      <c r="F3019" s="9"/>
      <c r="I3019" s="9"/>
      <c r="K3019" s="9"/>
      <c r="L3019" s="9"/>
      <c r="M3019" s="9"/>
      <c r="O3019" s="9"/>
      <c r="P3019" s="9"/>
      <c r="Q3019" s="9"/>
      <c r="R3019" s="36"/>
      <c r="V3019" s="36"/>
    </row>
    <row r="3020" spans="1:22" x14ac:dyDescent="0.25">
      <c r="A3020" s="86"/>
      <c r="B3020" s="9"/>
      <c r="C3020" s="9"/>
      <c r="D3020" s="9"/>
      <c r="E3020" s="9"/>
      <c r="F3020" s="9"/>
      <c r="I3020" s="9"/>
      <c r="K3020" s="9"/>
      <c r="L3020" s="9"/>
      <c r="M3020" s="9"/>
      <c r="O3020" s="9"/>
      <c r="P3020" s="9"/>
      <c r="Q3020" s="9"/>
      <c r="R3020" s="36"/>
      <c r="V3020" s="36"/>
    </row>
    <row r="3021" spans="1:22" x14ac:dyDescent="0.25">
      <c r="A3021" s="86"/>
      <c r="B3021" s="9"/>
      <c r="C3021" s="9"/>
      <c r="D3021" s="9"/>
      <c r="E3021" s="9"/>
      <c r="F3021" s="9"/>
      <c r="I3021" s="9"/>
      <c r="K3021" s="9"/>
      <c r="L3021" s="9"/>
      <c r="M3021" s="9"/>
      <c r="O3021" s="9"/>
      <c r="P3021" s="9"/>
      <c r="Q3021" s="9"/>
      <c r="R3021" s="36"/>
      <c r="V3021" s="36"/>
    </row>
    <row r="3022" spans="1:22" x14ac:dyDescent="0.25">
      <c r="A3022" s="86"/>
      <c r="B3022" s="9"/>
      <c r="C3022" s="9"/>
      <c r="D3022" s="9"/>
      <c r="E3022" s="9"/>
      <c r="F3022" s="9"/>
      <c r="I3022" s="9"/>
      <c r="K3022" s="9"/>
      <c r="L3022" s="9"/>
      <c r="M3022" s="9"/>
      <c r="O3022" s="9"/>
      <c r="P3022" s="9"/>
      <c r="Q3022" s="9"/>
      <c r="R3022" s="36"/>
      <c r="V3022" s="36"/>
    </row>
    <row r="3023" spans="1:22" x14ac:dyDescent="0.25">
      <c r="A3023" s="86"/>
      <c r="B3023" s="9"/>
      <c r="C3023" s="9"/>
      <c r="D3023" s="9"/>
      <c r="E3023" s="9"/>
      <c r="F3023" s="9"/>
      <c r="I3023" s="9"/>
      <c r="K3023" s="9"/>
      <c r="L3023" s="9"/>
      <c r="M3023" s="9"/>
      <c r="O3023" s="9"/>
      <c r="P3023" s="9"/>
      <c r="Q3023" s="9"/>
      <c r="R3023" s="36"/>
      <c r="V3023" s="36"/>
    </row>
    <row r="3024" spans="1:22" x14ac:dyDescent="0.25">
      <c r="A3024" s="86"/>
      <c r="B3024" s="9"/>
      <c r="C3024" s="9"/>
      <c r="D3024" s="9"/>
      <c r="E3024" s="9"/>
      <c r="F3024" s="9"/>
      <c r="I3024" s="9"/>
      <c r="K3024" s="9"/>
      <c r="L3024" s="9"/>
      <c r="M3024" s="9"/>
      <c r="O3024" s="9"/>
      <c r="P3024" s="9"/>
      <c r="Q3024" s="9"/>
      <c r="R3024" s="36"/>
      <c r="V3024" s="36"/>
    </row>
    <row r="3025" spans="1:22" x14ac:dyDescent="0.25">
      <c r="A3025" s="86"/>
      <c r="B3025" s="9"/>
      <c r="C3025" s="9"/>
      <c r="D3025" s="9"/>
      <c r="E3025" s="9"/>
      <c r="F3025" s="9"/>
      <c r="I3025" s="9"/>
      <c r="K3025" s="9"/>
      <c r="L3025" s="9"/>
      <c r="M3025" s="9"/>
      <c r="O3025" s="9"/>
      <c r="P3025" s="9"/>
      <c r="Q3025" s="9"/>
      <c r="R3025" s="36"/>
      <c r="V3025" s="36"/>
    </row>
    <row r="3026" spans="1:22" x14ac:dyDescent="0.25">
      <c r="A3026" s="86"/>
      <c r="B3026" s="9"/>
      <c r="C3026" s="9"/>
      <c r="D3026" s="9"/>
      <c r="E3026" s="9"/>
      <c r="F3026" s="9"/>
      <c r="I3026" s="9"/>
      <c r="K3026" s="9"/>
      <c r="L3026" s="9"/>
      <c r="M3026" s="9"/>
      <c r="O3026" s="9"/>
      <c r="P3026" s="9"/>
      <c r="Q3026" s="9"/>
      <c r="R3026" s="36"/>
      <c r="V3026" s="36"/>
    </row>
    <row r="3027" spans="1:22" x14ac:dyDescent="0.25">
      <c r="A3027" s="86"/>
      <c r="B3027" s="9"/>
      <c r="C3027" s="9"/>
      <c r="D3027" s="9"/>
      <c r="E3027" s="9"/>
      <c r="F3027" s="9"/>
      <c r="I3027" s="9"/>
      <c r="K3027" s="9"/>
      <c r="L3027" s="9"/>
      <c r="M3027" s="9"/>
      <c r="O3027" s="9"/>
      <c r="P3027" s="9"/>
      <c r="Q3027" s="9"/>
      <c r="R3027" s="36"/>
      <c r="V3027" s="36"/>
    </row>
    <row r="3028" spans="1:22" x14ac:dyDescent="0.25">
      <c r="A3028" s="86"/>
      <c r="B3028" s="9"/>
      <c r="C3028" s="9"/>
      <c r="D3028" s="9"/>
      <c r="E3028" s="9"/>
      <c r="F3028" s="9"/>
      <c r="I3028" s="9"/>
      <c r="K3028" s="9"/>
      <c r="L3028" s="9"/>
      <c r="M3028" s="9"/>
      <c r="O3028" s="9"/>
      <c r="P3028" s="9"/>
      <c r="Q3028" s="9"/>
      <c r="R3028" s="36"/>
      <c r="V3028" s="36"/>
    </row>
    <row r="3029" spans="1:22" x14ac:dyDescent="0.25">
      <c r="A3029" s="86"/>
      <c r="B3029" s="9"/>
      <c r="C3029" s="9"/>
      <c r="D3029" s="9"/>
      <c r="E3029" s="9"/>
      <c r="F3029" s="9"/>
      <c r="I3029" s="9"/>
      <c r="K3029" s="9"/>
      <c r="L3029" s="9"/>
      <c r="M3029" s="9"/>
      <c r="O3029" s="9"/>
      <c r="P3029" s="9"/>
      <c r="Q3029" s="9"/>
      <c r="R3029" s="36"/>
      <c r="V3029" s="36"/>
    </row>
    <row r="3030" spans="1:22" x14ac:dyDescent="0.25">
      <c r="A3030" s="86"/>
      <c r="B3030" s="9"/>
      <c r="C3030" s="9"/>
      <c r="D3030" s="9"/>
      <c r="E3030" s="9"/>
      <c r="F3030" s="9"/>
      <c r="I3030" s="9"/>
      <c r="K3030" s="9"/>
      <c r="L3030" s="9"/>
      <c r="M3030" s="9"/>
      <c r="O3030" s="9"/>
      <c r="P3030" s="9"/>
      <c r="Q3030" s="9"/>
      <c r="R3030" s="36"/>
      <c r="V3030" s="36"/>
    </row>
    <row r="3031" spans="1:22" x14ac:dyDescent="0.25">
      <c r="A3031" s="86"/>
      <c r="B3031" s="9"/>
      <c r="C3031" s="9"/>
      <c r="D3031" s="9"/>
      <c r="E3031" s="9"/>
      <c r="F3031" s="9"/>
      <c r="I3031" s="9"/>
      <c r="K3031" s="9"/>
      <c r="L3031" s="9"/>
      <c r="M3031" s="9"/>
      <c r="O3031" s="9"/>
      <c r="P3031" s="9"/>
      <c r="Q3031" s="9"/>
      <c r="R3031" s="36"/>
      <c r="V3031" s="36"/>
    </row>
    <row r="3032" spans="1:22" x14ac:dyDescent="0.25">
      <c r="A3032" s="86"/>
      <c r="B3032" s="9"/>
      <c r="C3032" s="9"/>
      <c r="D3032" s="9"/>
      <c r="E3032" s="9"/>
      <c r="F3032" s="9"/>
      <c r="I3032" s="9"/>
      <c r="K3032" s="9"/>
      <c r="L3032" s="9"/>
      <c r="M3032" s="9"/>
      <c r="O3032" s="9"/>
      <c r="P3032" s="9"/>
      <c r="Q3032" s="9"/>
      <c r="R3032" s="36"/>
      <c r="V3032" s="36"/>
    </row>
    <row r="3033" spans="1:22" x14ac:dyDescent="0.25">
      <c r="A3033" s="86"/>
      <c r="B3033" s="9"/>
      <c r="C3033" s="9"/>
      <c r="D3033" s="9"/>
      <c r="E3033" s="9"/>
      <c r="F3033" s="9"/>
      <c r="I3033" s="9"/>
      <c r="K3033" s="9"/>
      <c r="L3033" s="9"/>
      <c r="M3033" s="9"/>
      <c r="O3033" s="9"/>
      <c r="P3033" s="9"/>
      <c r="Q3033" s="9"/>
      <c r="R3033" s="36"/>
      <c r="V3033" s="36"/>
    </row>
    <row r="3034" spans="1:22" x14ac:dyDescent="0.25">
      <c r="A3034" s="86"/>
      <c r="B3034" s="9"/>
      <c r="C3034" s="9"/>
      <c r="D3034" s="9"/>
      <c r="E3034" s="9"/>
      <c r="F3034" s="9"/>
      <c r="I3034" s="9"/>
      <c r="K3034" s="9"/>
      <c r="L3034" s="9"/>
      <c r="M3034" s="9"/>
      <c r="O3034" s="9"/>
      <c r="P3034" s="9"/>
      <c r="Q3034" s="9"/>
      <c r="R3034" s="36"/>
      <c r="V3034" s="36"/>
    </row>
    <row r="3035" spans="1:22" x14ac:dyDescent="0.25">
      <c r="A3035" s="86"/>
      <c r="B3035" s="9"/>
      <c r="C3035" s="9"/>
      <c r="D3035" s="9"/>
      <c r="E3035" s="9"/>
      <c r="F3035" s="9"/>
      <c r="I3035" s="9"/>
      <c r="K3035" s="9"/>
      <c r="L3035" s="9"/>
      <c r="M3035" s="9"/>
      <c r="O3035" s="9"/>
      <c r="P3035" s="9"/>
      <c r="Q3035" s="9"/>
      <c r="R3035" s="36"/>
      <c r="V3035" s="36"/>
    </row>
    <row r="3036" spans="1:22" x14ac:dyDescent="0.25">
      <c r="A3036" s="86"/>
      <c r="B3036" s="9"/>
      <c r="C3036" s="9"/>
      <c r="D3036" s="9"/>
      <c r="E3036" s="9"/>
      <c r="F3036" s="9"/>
      <c r="I3036" s="9"/>
      <c r="K3036" s="9"/>
      <c r="L3036" s="9"/>
      <c r="M3036" s="9"/>
      <c r="O3036" s="9"/>
      <c r="P3036" s="9"/>
      <c r="Q3036" s="9"/>
      <c r="R3036" s="36"/>
      <c r="V3036" s="36"/>
    </row>
    <row r="3037" spans="1:22" x14ac:dyDescent="0.25">
      <c r="A3037" s="86"/>
      <c r="B3037" s="9"/>
      <c r="C3037" s="9"/>
      <c r="D3037" s="9"/>
      <c r="E3037" s="9"/>
      <c r="F3037" s="9"/>
      <c r="I3037" s="9"/>
      <c r="K3037" s="9"/>
      <c r="L3037" s="9"/>
      <c r="M3037" s="9"/>
      <c r="O3037" s="9"/>
      <c r="P3037" s="9"/>
      <c r="Q3037" s="9"/>
      <c r="R3037" s="36"/>
      <c r="V3037" s="36"/>
    </row>
    <row r="3038" spans="1:22" x14ac:dyDescent="0.25">
      <c r="A3038" s="86"/>
      <c r="B3038" s="9"/>
      <c r="C3038" s="9"/>
      <c r="D3038" s="9"/>
      <c r="E3038" s="9"/>
      <c r="F3038" s="9"/>
      <c r="I3038" s="9"/>
      <c r="K3038" s="9"/>
      <c r="L3038" s="9"/>
      <c r="M3038" s="9"/>
      <c r="O3038" s="9"/>
      <c r="P3038" s="9"/>
      <c r="Q3038" s="9"/>
      <c r="R3038" s="36"/>
      <c r="V3038" s="36"/>
    </row>
    <row r="3039" spans="1:22" x14ac:dyDescent="0.25">
      <c r="A3039" s="86"/>
      <c r="B3039" s="9"/>
      <c r="C3039" s="9"/>
      <c r="D3039" s="9"/>
      <c r="E3039" s="9"/>
      <c r="F3039" s="9"/>
      <c r="I3039" s="9"/>
      <c r="K3039" s="9"/>
      <c r="L3039" s="9"/>
      <c r="M3039" s="9"/>
      <c r="O3039" s="9"/>
      <c r="P3039" s="9"/>
      <c r="Q3039" s="9"/>
      <c r="R3039" s="36"/>
      <c r="V3039" s="36"/>
    </row>
    <row r="3040" spans="1:22" x14ac:dyDescent="0.25">
      <c r="A3040" s="86"/>
      <c r="B3040" s="9"/>
      <c r="C3040" s="9"/>
      <c r="D3040" s="9"/>
      <c r="E3040" s="9"/>
      <c r="F3040" s="9"/>
      <c r="I3040" s="9"/>
      <c r="K3040" s="9"/>
      <c r="L3040" s="9"/>
      <c r="M3040" s="9"/>
      <c r="O3040" s="9"/>
      <c r="P3040" s="9"/>
      <c r="Q3040" s="9"/>
      <c r="R3040" s="36"/>
      <c r="V3040" s="36"/>
    </row>
    <row r="3041" spans="1:22" x14ac:dyDescent="0.25">
      <c r="A3041" s="86"/>
      <c r="B3041" s="9"/>
      <c r="C3041" s="9"/>
      <c r="D3041" s="9"/>
      <c r="E3041" s="9"/>
      <c r="F3041" s="9"/>
      <c r="I3041" s="9"/>
      <c r="K3041" s="9"/>
      <c r="L3041" s="9"/>
      <c r="M3041" s="9"/>
      <c r="O3041" s="9"/>
      <c r="P3041" s="9"/>
      <c r="Q3041" s="9"/>
      <c r="R3041" s="36"/>
      <c r="V3041" s="36"/>
    </row>
    <row r="3042" spans="1:22" x14ac:dyDescent="0.25">
      <c r="A3042" s="86"/>
      <c r="B3042" s="9"/>
      <c r="C3042" s="9"/>
      <c r="D3042" s="9"/>
      <c r="E3042" s="9"/>
      <c r="F3042" s="9"/>
      <c r="I3042" s="9"/>
      <c r="K3042" s="9"/>
      <c r="L3042" s="9"/>
      <c r="M3042" s="9"/>
      <c r="O3042" s="9"/>
      <c r="P3042" s="9"/>
      <c r="Q3042" s="9"/>
      <c r="R3042" s="36"/>
      <c r="V3042" s="36"/>
    </row>
    <row r="3043" spans="1:22" x14ac:dyDescent="0.25">
      <c r="A3043" s="86"/>
      <c r="B3043" s="9"/>
      <c r="C3043" s="9"/>
      <c r="D3043" s="9"/>
      <c r="E3043" s="9"/>
      <c r="F3043" s="9"/>
      <c r="I3043" s="9"/>
      <c r="K3043" s="9"/>
      <c r="L3043" s="9"/>
      <c r="M3043" s="9"/>
      <c r="O3043" s="9"/>
      <c r="P3043" s="9"/>
      <c r="Q3043" s="9"/>
      <c r="R3043" s="36"/>
      <c r="V3043" s="36"/>
    </row>
    <row r="3044" spans="1:22" x14ac:dyDescent="0.25">
      <c r="A3044" s="86"/>
      <c r="B3044" s="9"/>
      <c r="C3044" s="9"/>
      <c r="D3044" s="9"/>
      <c r="E3044" s="9"/>
      <c r="F3044" s="9"/>
      <c r="I3044" s="9"/>
      <c r="K3044" s="9"/>
      <c r="L3044" s="9"/>
      <c r="M3044" s="9"/>
      <c r="O3044" s="9"/>
      <c r="P3044" s="9"/>
      <c r="Q3044" s="9"/>
      <c r="R3044" s="36"/>
      <c r="V3044" s="36"/>
    </row>
    <row r="3045" spans="1:22" x14ac:dyDescent="0.25">
      <c r="A3045" s="86"/>
      <c r="B3045" s="9"/>
      <c r="C3045" s="9"/>
      <c r="D3045" s="9"/>
      <c r="E3045" s="9"/>
      <c r="F3045" s="9"/>
      <c r="I3045" s="9"/>
      <c r="K3045" s="9"/>
      <c r="L3045" s="9"/>
      <c r="M3045" s="9"/>
      <c r="O3045" s="9"/>
      <c r="P3045" s="9"/>
      <c r="Q3045" s="9"/>
      <c r="R3045" s="36"/>
      <c r="V3045" s="36"/>
    </row>
    <row r="3046" spans="1:22" x14ac:dyDescent="0.25">
      <c r="A3046" s="86"/>
      <c r="B3046" s="9"/>
      <c r="C3046" s="9"/>
      <c r="D3046" s="9"/>
      <c r="E3046" s="9"/>
      <c r="F3046" s="9"/>
      <c r="I3046" s="9"/>
      <c r="K3046" s="9"/>
      <c r="L3046" s="9"/>
      <c r="M3046" s="9"/>
      <c r="O3046" s="9"/>
      <c r="P3046" s="9"/>
      <c r="Q3046" s="9"/>
      <c r="R3046" s="36"/>
      <c r="V3046" s="36"/>
    </row>
    <row r="3047" spans="1:22" x14ac:dyDescent="0.25">
      <c r="A3047" s="86"/>
      <c r="B3047" s="9"/>
      <c r="C3047" s="9"/>
      <c r="D3047" s="9"/>
      <c r="E3047" s="9"/>
      <c r="F3047" s="9"/>
      <c r="I3047" s="9"/>
      <c r="K3047" s="9"/>
      <c r="L3047" s="9"/>
      <c r="M3047" s="9"/>
      <c r="O3047" s="9"/>
      <c r="P3047" s="9"/>
      <c r="Q3047" s="9"/>
      <c r="R3047" s="36"/>
      <c r="V3047" s="36"/>
    </row>
    <row r="3048" spans="1:22" x14ac:dyDescent="0.25">
      <c r="A3048" s="86"/>
      <c r="B3048" s="9"/>
      <c r="C3048" s="9"/>
      <c r="D3048" s="9"/>
      <c r="E3048" s="9"/>
      <c r="F3048" s="9"/>
      <c r="I3048" s="9"/>
      <c r="K3048" s="9"/>
      <c r="L3048" s="9"/>
      <c r="M3048" s="9"/>
      <c r="O3048" s="9"/>
      <c r="P3048" s="9"/>
      <c r="Q3048" s="9"/>
      <c r="R3048" s="36"/>
      <c r="V3048" s="36"/>
    </row>
    <row r="3049" spans="1:22" x14ac:dyDescent="0.25">
      <c r="A3049" s="86"/>
      <c r="B3049" s="9"/>
      <c r="C3049" s="9"/>
      <c r="D3049" s="9"/>
      <c r="E3049" s="9"/>
      <c r="F3049" s="9"/>
      <c r="I3049" s="9"/>
      <c r="K3049" s="9"/>
      <c r="L3049" s="9"/>
      <c r="M3049" s="9"/>
      <c r="O3049" s="9"/>
      <c r="P3049" s="9"/>
      <c r="Q3049" s="9"/>
      <c r="R3049" s="36"/>
      <c r="V3049" s="36"/>
    </row>
    <row r="3050" spans="1:22" x14ac:dyDescent="0.25">
      <c r="A3050" s="86"/>
      <c r="B3050" s="9"/>
      <c r="C3050" s="9"/>
      <c r="D3050" s="9"/>
      <c r="E3050" s="9"/>
      <c r="F3050" s="9"/>
      <c r="I3050" s="9"/>
      <c r="K3050" s="9"/>
      <c r="L3050" s="9"/>
      <c r="M3050" s="9"/>
      <c r="O3050" s="9"/>
      <c r="P3050" s="9"/>
      <c r="Q3050" s="9"/>
      <c r="R3050" s="36"/>
      <c r="V3050" s="36"/>
    </row>
    <row r="3051" spans="1:22" x14ac:dyDescent="0.25">
      <c r="A3051" s="86"/>
      <c r="B3051" s="9"/>
      <c r="C3051" s="9"/>
      <c r="D3051" s="9"/>
      <c r="E3051" s="9"/>
      <c r="F3051" s="9"/>
      <c r="I3051" s="9"/>
      <c r="K3051" s="9"/>
      <c r="L3051" s="9"/>
      <c r="M3051" s="9"/>
      <c r="O3051" s="9"/>
      <c r="P3051" s="9"/>
      <c r="Q3051" s="9"/>
      <c r="R3051" s="36"/>
      <c r="V3051" s="36"/>
    </row>
    <row r="3052" spans="1:22" x14ac:dyDescent="0.25">
      <c r="A3052" s="86"/>
      <c r="B3052" s="9"/>
      <c r="C3052" s="9"/>
      <c r="D3052" s="9"/>
      <c r="E3052" s="9"/>
      <c r="F3052" s="9"/>
      <c r="I3052" s="9"/>
      <c r="K3052" s="9"/>
      <c r="L3052" s="9"/>
      <c r="M3052" s="9"/>
      <c r="O3052" s="9"/>
      <c r="P3052" s="9"/>
      <c r="Q3052" s="9"/>
      <c r="R3052" s="36"/>
      <c r="V3052" s="36"/>
    </row>
    <row r="3053" spans="1:22" x14ac:dyDescent="0.25">
      <c r="A3053" s="86"/>
      <c r="B3053" s="9"/>
      <c r="C3053" s="9"/>
      <c r="D3053" s="9"/>
      <c r="E3053" s="9"/>
      <c r="F3053" s="9"/>
      <c r="I3053" s="9"/>
      <c r="K3053" s="9"/>
      <c r="L3053" s="9"/>
      <c r="M3053" s="9"/>
      <c r="O3053" s="9"/>
      <c r="P3053" s="9"/>
      <c r="Q3053" s="9"/>
      <c r="R3053" s="36"/>
      <c r="V3053" s="36"/>
    </row>
    <row r="3054" spans="1:22" x14ac:dyDescent="0.25">
      <c r="A3054" s="86"/>
      <c r="B3054" s="9"/>
      <c r="C3054" s="9"/>
      <c r="D3054" s="9"/>
      <c r="E3054" s="9"/>
      <c r="F3054" s="9"/>
      <c r="I3054" s="9"/>
      <c r="K3054" s="9"/>
      <c r="L3054" s="9"/>
      <c r="M3054" s="9"/>
      <c r="O3054" s="9"/>
      <c r="P3054" s="9"/>
      <c r="Q3054" s="9"/>
      <c r="R3054" s="36"/>
      <c r="V3054" s="36"/>
    </row>
    <row r="3055" spans="1:22" x14ac:dyDescent="0.25">
      <c r="A3055" s="86"/>
      <c r="B3055" s="9"/>
      <c r="C3055" s="9"/>
      <c r="D3055" s="9"/>
      <c r="E3055" s="9"/>
      <c r="F3055" s="9"/>
      <c r="I3055" s="9"/>
      <c r="K3055" s="9"/>
      <c r="L3055" s="9"/>
      <c r="M3055" s="9"/>
      <c r="O3055" s="9"/>
      <c r="P3055" s="9"/>
      <c r="Q3055" s="9"/>
      <c r="R3055" s="36"/>
      <c r="V3055" s="36"/>
    </row>
    <row r="3056" spans="1:22" x14ac:dyDescent="0.25">
      <c r="A3056" s="86"/>
      <c r="B3056" s="9"/>
      <c r="C3056" s="9"/>
      <c r="D3056" s="9"/>
      <c r="E3056" s="9"/>
      <c r="F3056" s="9"/>
      <c r="I3056" s="9"/>
      <c r="K3056" s="9"/>
      <c r="L3056" s="9"/>
      <c r="M3056" s="9"/>
      <c r="O3056" s="9"/>
      <c r="P3056" s="9"/>
      <c r="Q3056" s="9"/>
      <c r="R3056" s="36"/>
      <c r="V3056" s="36"/>
    </row>
    <row r="3057" spans="1:22" x14ac:dyDescent="0.25">
      <c r="A3057" s="86"/>
      <c r="B3057" s="9"/>
      <c r="C3057" s="9"/>
      <c r="D3057" s="9"/>
      <c r="E3057" s="9"/>
      <c r="F3057" s="9"/>
      <c r="I3057" s="9"/>
      <c r="K3057" s="9"/>
      <c r="L3057" s="9"/>
      <c r="M3057" s="9"/>
      <c r="O3057" s="9"/>
      <c r="P3057" s="9"/>
      <c r="Q3057" s="9"/>
      <c r="R3057" s="36"/>
      <c r="V3057" s="36"/>
    </row>
    <row r="3058" spans="1:22" x14ac:dyDescent="0.25">
      <c r="A3058" s="86"/>
      <c r="B3058" s="9"/>
      <c r="C3058" s="9"/>
      <c r="D3058" s="9"/>
      <c r="E3058" s="9"/>
      <c r="F3058" s="9"/>
      <c r="I3058" s="9"/>
      <c r="K3058" s="9"/>
      <c r="L3058" s="9"/>
      <c r="M3058" s="9"/>
      <c r="O3058" s="9"/>
      <c r="P3058" s="9"/>
      <c r="Q3058" s="9"/>
      <c r="R3058" s="36"/>
      <c r="V3058" s="36"/>
    </row>
    <row r="3059" spans="1:22" x14ac:dyDescent="0.25">
      <c r="A3059" s="86"/>
      <c r="B3059" s="9"/>
      <c r="C3059" s="9"/>
      <c r="D3059" s="9"/>
      <c r="E3059" s="9"/>
      <c r="F3059" s="9"/>
      <c r="I3059" s="9"/>
      <c r="K3059" s="9"/>
      <c r="L3059" s="9"/>
      <c r="M3059" s="9"/>
      <c r="O3059" s="9"/>
      <c r="P3059" s="9"/>
      <c r="Q3059" s="9"/>
      <c r="R3059" s="36"/>
      <c r="V3059" s="36"/>
    </row>
    <row r="3060" spans="1:22" x14ac:dyDescent="0.25">
      <c r="A3060" s="86"/>
      <c r="B3060" s="9"/>
      <c r="C3060" s="9"/>
      <c r="D3060" s="9"/>
      <c r="E3060" s="9"/>
      <c r="F3060" s="9"/>
      <c r="I3060" s="9"/>
      <c r="K3060" s="9"/>
      <c r="L3060" s="9"/>
      <c r="M3060" s="9"/>
      <c r="O3060" s="9"/>
      <c r="P3060" s="9"/>
      <c r="Q3060" s="9"/>
      <c r="R3060" s="36"/>
      <c r="V3060" s="36"/>
    </row>
    <row r="3061" spans="1:22" x14ac:dyDescent="0.25">
      <c r="A3061" s="86"/>
      <c r="B3061" s="9"/>
      <c r="C3061" s="9"/>
      <c r="D3061" s="9"/>
      <c r="E3061" s="9"/>
      <c r="F3061" s="9"/>
      <c r="I3061" s="9"/>
      <c r="K3061" s="9"/>
      <c r="L3061" s="9"/>
      <c r="M3061" s="9"/>
      <c r="O3061" s="9"/>
      <c r="P3061" s="9"/>
      <c r="Q3061" s="9"/>
      <c r="R3061" s="36"/>
      <c r="V3061" s="36"/>
    </row>
    <row r="3062" spans="1:22" x14ac:dyDescent="0.25">
      <c r="A3062" s="86"/>
      <c r="B3062" s="9"/>
      <c r="C3062" s="9"/>
      <c r="D3062" s="9"/>
      <c r="E3062" s="9"/>
      <c r="F3062" s="9"/>
      <c r="I3062" s="9"/>
      <c r="K3062" s="9"/>
      <c r="L3062" s="9"/>
      <c r="M3062" s="9"/>
      <c r="O3062" s="9"/>
      <c r="P3062" s="9"/>
      <c r="Q3062" s="9"/>
      <c r="R3062" s="36"/>
      <c r="V3062" s="36"/>
    </row>
    <row r="3063" spans="1:22" x14ac:dyDescent="0.25">
      <c r="A3063" s="86"/>
      <c r="B3063" s="9"/>
      <c r="C3063" s="9"/>
      <c r="D3063" s="9"/>
      <c r="E3063" s="9"/>
      <c r="F3063" s="9"/>
      <c r="I3063" s="9"/>
      <c r="K3063" s="9"/>
      <c r="L3063" s="9"/>
      <c r="M3063" s="9"/>
      <c r="O3063" s="9"/>
      <c r="P3063" s="9"/>
      <c r="Q3063" s="9"/>
      <c r="R3063" s="36"/>
      <c r="V3063" s="36"/>
    </row>
    <row r="3064" spans="1:22" x14ac:dyDescent="0.25">
      <c r="A3064" s="86"/>
      <c r="B3064" s="9"/>
      <c r="C3064" s="9"/>
      <c r="D3064" s="9"/>
      <c r="E3064" s="9"/>
      <c r="F3064" s="9"/>
      <c r="I3064" s="9"/>
      <c r="K3064" s="9"/>
      <c r="L3064" s="9"/>
      <c r="M3064" s="9"/>
      <c r="O3064" s="9"/>
      <c r="P3064" s="9"/>
      <c r="Q3064" s="9"/>
      <c r="R3064" s="36"/>
      <c r="V3064" s="36"/>
    </row>
    <row r="3065" spans="1:22" x14ac:dyDescent="0.25">
      <c r="A3065" s="86"/>
      <c r="B3065" s="9"/>
      <c r="C3065" s="9"/>
      <c r="D3065" s="9"/>
      <c r="E3065" s="9"/>
      <c r="F3065" s="9"/>
      <c r="I3065" s="9"/>
      <c r="K3065" s="9"/>
      <c r="L3065" s="9"/>
      <c r="M3065" s="9"/>
      <c r="O3065" s="9"/>
      <c r="P3065" s="9"/>
      <c r="Q3065" s="9"/>
      <c r="R3065" s="36"/>
      <c r="V3065" s="36"/>
    </row>
    <row r="3066" spans="1:22" x14ac:dyDescent="0.25">
      <c r="A3066" s="86"/>
      <c r="B3066" s="9"/>
      <c r="C3066" s="9"/>
      <c r="D3066" s="9"/>
      <c r="E3066" s="9"/>
      <c r="F3066" s="9"/>
      <c r="I3066" s="9"/>
      <c r="K3066" s="9"/>
      <c r="L3066" s="9"/>
      <c r="M3066" s="9"/>
      <c r="O3066" s="9"/>
      <c r="P3066" s="9"/>
      <c r="Q3066" s="9"/>
      <c r="R3066" s="36"/>
      <c r="V3066" s="36"/>
    </row>
    <row r="3067" spans="1:22" x14ac:dyDescent="0.25">
      <c r="A3067" s="86"/>
      <c r="B3067" s="9"/>
      <c r="C3067" s="9"/>
      <c r="D3067" s="9"/>
      <c r="E3067" s="9"/>
      <c r="F3067" s="9"/>
      <c r="I3067" s="9"/>
      <c r="K3067" s="9"/>
      <c r="L3067" s="9"/>
      <c r="M3067" s="9"/>
      <c r="O3067" s="9"/>
      <c r="P3067" s="9"/>
      <c r="Q3067" s="9"/>
      <c r="R3067" s="36"/>
      <c r="V3067" s="36"/>
    </row>
    <row r="3068" spans="1:22" x14ac:dyDescent="0.25">
      <c r="A3068" s="86"/>
      <c r="B3068" s="9"/>
      <c r="C3068" s="9"/>
      <c r="D3068" s="9"/>
      <c r="E3068" s="9"/>
      <c r="F3068" s="9"/>
      <c r="I3068" s="9"/>
      <c r="K3068" s="9"/>
      <c r="L3068" s="9"/>
      <c r="M3068" s="9"/>
      <c r="O3068" s="9"/>
      <c r="P3068" s="9"/>
      <c r="Q3068" s="9"/>
      <c r="R3068" s="36"/>
      <c r="V3068" s="36"/>
    </row>
    <row r="3069" spans="1:22" x14ac:dyDescent="0.25">
      <c r="A3069" s="86"/>
      <c r="B3069" s="9"/>
      <c r="C3069" s="9"/>
      <c r="D3069" s="9"/>
      <c r="E3069" s="9"/>
      <c r="F3069" s="9"/>
      <c r="I3069" s="9"/>
      <c r="K3069" s="9"/>
      <c r="L3069" s="9"/>
      <c r="M3069" s="9"/>
      <c r="O3069" s="9"/>
      <c r="P3069" s="9"/>
      <c r="Q3069" s="9"/>
      <c r="R3069" s="36"/>
      <c r="V3069" s="36"/>
    </row>
    <row r="3070" spans="1:22" x14ac:dyDescent="0.25">
      <c r="A3070" s="86"/>
      <c r="B3070" s="9"/>
      <c r="C3070" s="9"/>
      <c r="D3070" s="9"/>
      <c r="E3070" s="9"/>
      <c r="F3070" s="9"/>
      <c r="I3070" s="9"/>
      <c r="K3070" s="9"/>
      <c r="L3070" s="9"/>
      <c r="M3070" s="9"/>
      <c r="O3070" s="9"/>
      <c r="P3070" s="9"/>
      <c r="Q3070" s="9"/>
      <c r="R3070" s="36"/>
      <c r="V3070" s="36"/>
    </row>
    <row r="3071" spans="1:22" x14ac:dyDescent="0.25">
      <c r="A3071" s="86"/>
      <c r="B3071" s="9"/>
      <c r="C3071" s="9"/>
      <c r="D3071" s="9"/>
      <c r="E3071" s="9"/>
      <c r="F3071" s="9"/>
      <c r="I3071" s="9"/>
      <c r="K3071" s="9"/>
      <c r="L3071" s="9"/>
      <c r="M3071" s="9"/>
      <c r="O3071" s="9"/>
      <c r="P3071" s="9"/>
      <c r="Q3071" s="9"/>
      <c r="R3071" s="36"/>
      <c r="V3071" s="36"/>
    </row>
    <row r="3072" spans="1:22" x14ac:dyDescent="0.25">
      <c r="A3072" s="86"/>
      <c r="B3072" s="9"/>
      <c r="C3072" s="9"/>
      <c r="D3072" s="9"/>
      <c r="E3072" s="9"/>
      <c r="F3072" s="9"/>
      <c r="I3072" s="9"/>
      <c r="K3072" s="9"/>
      <c r="L3072" s="9"/>
      <c r="M3072" s="9"/>
      <c r="O3072" s="9"/>
      <c r="P3072" s="9"/>
      <c r="Q3072" s="9"/>
      <c r="R3072" s="36"/>
      <c r="V3072" s="36"/>
    </row>
    <row r="3073" spans="1:22" x14ac:dyDescent="0.25">
      <c r="A3073" s="86"/>
      <c r="B3073" s="9"/>
      <c r="C3073" s="9"/>
      <c r="D3073" s="9"/>
      <c r="E3073" s="9"/>
      <c r="F3073" s="9"/>
      <c r="I3073" s="9"/>
      <c r="K3073" s="9"/>
      <c r="L3073" s="9"/>
      <c r="M3073" s="9"/>
      <c r="O3073" s="9"/>
      <c r="P3073" s="9"/>
      <c r="Q3073" s="9"/>
      <c r="R3073" s="36"/>
      <c r="V3073" s="36"/>
    </row>
    <row r="3074" spans="1:22" x14ac:dyDescent="0.25">
      <c r="A3074" s="86"/>
      <c r="B3074" s="9"/>
      <c r="C3074" s="9"/>
      <c r="D3074" s="9"/>
      <c r="E3074" s="9"/>
      <c r="F3074" s="9"/>
      <c r="I3074" s="9"/>
      <c r="K3074" s="9"/>
      <c r="L3074" s="9"/>
      <c r="M3074" s="9"/>
      <c r="O3074" s="9"/>
      <c r="P3074" s="9"/>
      <c r="Q3074" s="9"/>
      <c r="R3074" s="36"/>
      <c r="V3074" s="36"/>
    </row>
    <row r="3075" spans="1:22" x14ac:dyDescent="0.25">
      <c r="A3075" s="86"/>
      <c r="B3075" s="9"/>
      <c r="C3075" s="9"/>
      <c r="D3075" s="9"/>
      <c r="E3075" s="9"/>
      <c r="F3075" s="9"/>
      <c r="I3075" s="9"/>
      <c r="K3075" s="9"/>
      <c r="L3075" s="9"/>
      <c r="M3075" s="9"/>
      <c r="O3075" s="9"/>
      <c r="P3075" s="9"/>
      <c r="Q3075" s="9"/>
      <c r="R3075" s="36"/>
      <c r="V3075" s="36"/>
    </row>
    <row r="3076" spans="1:22" x14ac:dyDescent="0.25">
      <c r="A3076" s="86"/>
      <c r="B3076" s="9"/>
      <c r="C3076" s="9"/>
      <c r="D3076" s="9"/>
      <c r="E3076" s="9"/>
      <c r="F3076" s="9"/>
      <c r="I3076" s="9"/>
      <c r="K3076" s="9"/>
      <c r="L3076" s="9"/>
      <c r="M3076" s="9"/>
      <c r="O3076" s="9"/>
      <c r="P3076" s="9"/>
      <c r="Q3076" s="9"/>
      <c r="R3076" s="36"/>
      <c r="V3076" s="36"/>
    </row>
    <row r="3077" spans="1:22" x14ac:dyDescent="0.25">
      <c r="A3077" s="86"/>
      <c r="B3077" s="9"/>
      <c r="C3077" s="9"/>
      <c r="D3077" s="9"/>
      <c r="E3077" s="9"/>
      <c r="F3077" s="9"/>
      <c r="I3077" s="9"/>
      <c r="K3077" s="9"/>
      <c r="L3077" s="9"/>
      <c r="M3077" s="9"/>
      <c r="O3077" s="9"/>
      <c r="P3077" s="9"/>
      <c r="Q3077" s="9"/>
      <c r="R3077" s="36"/>
      <c r="V3077" s="36"/>
    </row>
    <row r="3078" spans="1:22" x14ac:dyDescent="0.25">
      <c r="A3078" s="86"/>
      <c r="B3078" s="9"/>
      <c r="C3078" s="9"/>
      <c r="D3078" s="9"/>
      <c r="E3078" s="9"/>
      <c r="F3078" s="9"/>
      <c r="I3078" s="9"/>
      <c r="K3078" s="9"/>
      <c r="L3078" s="9"/>
      <c r="M3078" s="9"/>
      <c r="O3078" s="9"/>
      <c r="P3078" s="9"/>
      <c r="Q3078" s="9"/>
      <c r="R3078" s="36"/>
      <c r="V3078" s="36"/>
    </row>
    <row r="3079" spans="1:22" x14ac:dyDescent="0.25">
      <c r="A3079" s="86"/>
      <c r="B3079" s="9"/>
      <c r="C3079" s="9"/>
      <c r="D3079" s="9"/>
      <c r="E3079" s="9"/>
      <c r="F3079" s="9"/>
      <c r="I3079" s="9"/>
      <c r="K3079" s="9"/>
      <c r="L3079" s="9"/>
      <c r="M3079" s="9"/>
      <c r="O3079" s="9"/>
      <c r="P3079" s="9"/>
      <c r="Q3079" s="9"/>
      <c r="R3079" s="36"/>
      <c r="V3079" s="36"/>
    </row>
    <row r="3080" spans="1:22" x14ac:dyDescent="0.25">
      <c r="A3080" s="86"/>
      <c r="B3080" s="9"/>
      <c r="C3080" s="9"/>
      <c r="D3080" s="9"/>
      <c r="E3080" s="9"/>
      <c r="F3080" s="9"/>
      <c r="I3080" s="9"/>
      <c r="K3080" s="9"/>
      <c r="L3080" s="9"/>
      <c r="M3080" s="9"/>
      <c r="O3080" s="9"/>
      <c r="P3080" s="9"/>
      <c r="Q3080" s="9"/>
      <c r="R3080" s="36"/>
      <c r="V3080" s="36"/>
    </row>
    <row r="3081" spans="1:22" x14ac:dyDescent="0.25">
      <c r="A3081" s="86"/>
      <c r="B3081" s="9"/>
      <c r="C3081" s="9"/>
      <c r="D3081" s="9"/>
      <c r="E3081" s="9"/>
      <c r="F3081" s="9"/>
      <c r="I3081" s="9"/>
      <c r="K3081" s="9"/>
      <c r="L3081" s="9"/>
      <c r="M3081" s="9"/>
      <c r="O3081" s="9"/>
      <c r="P3081" s="9"/>
      <c r="Q3081" s="9"/>
      <c r="R3081" s="36"/>
      <c r="V3081" s="36"/>
    </row>
    <row r="3082" spans="1:22" x14ac:dyDescent="0.25">
      <c r="A3082" s="86"/>
      <c r="B3082" s="9"/>
      <c r="C3082" s="9"/>
      <c r="D3082" s="9"/>
      <c r="E3082" s="9"/>
      <c r="F3082" s="9"/>
      <c r="I3082" s="9"/>
      <c r="K3082" s="9"/>
      <c r="L3082" s="9"/>
      <c r="M3082" s="9"/>
      <c r="O3082" s="9"/>
      <c r="P3082" s="9"/>
      <c r="Q3082" s="9"/>
      <c r="R3082" s="36"/>
      <c r="V3082" s="36"/>
    </row>
    <row r="3083" spans="1:22" x14ac:dyDescent="0.25">
      <c r="A3083" s="86"/>
      <c r="B3083" s="9"/>
      <c r="C3083" s="9"/>
      <c r="D3083" s="9"/>
      <c r="E3083" s="9"/>
      <c r="F3083" s="9"/>
      <c r="I3083" s="9"/>
      <c r="K3083" s="9"/>
      <c r="L3083" s="9"/>
      <c r="M3083" s="9"/>
      <c r="O3083" s="9"/>
      <c r="P3083" s="9"/>
      <c r="Q3083" s="9"/>
      <c r="R3083" s="36"/>
      <c r="V3083" s="36"/>
    </row>
    <row r="3084" spans="1:22" x14ac:dyDescent="0.25">
      <c r="A3084" s="86"/>
      <c r="B3084" s="9"/>
      <c r="C3084" s="9"/>
      <c r="D3084" s="9"/>
      <c r="E3084" s="9"/>
      <c r="F3084" s="9"/>
      <c r="I3084" s="9"/>
      <c r="K3084" s="9"/>
      <c r="L3084" s="9"/>
      <c r="M3084" s="9"/>
      <c r="O3084" s="9"/>
      <c r="P3084" s="9"/>
      <c r="Q3084" s="9"/>
      <c r="R3084" s="36"/>
      <c r="V3084" s="36"/>
    </row>
    <row r="3085" spans="1:22" x14ac:dyDescent="0.25">
      <c r="A3085" s="86"/>
      <c r="B3085" s="9"/>
      <c r="C3085" s="9"/>
      <c r="D3085" s="9"/>
      <c r="E3085" s="9"/>
      <c r="F3085" s="9"/>
      <c r="I3085" s="9"/>
      <c r="K3085" s="9"/>
      <c r="L3085" s="9"/>
      <c r="M3085" s="9"/>
      <c r="O3085" s="9"/>
      <c r="P3085" s="9"/>
      <c r="Q3085" s="9"/>
      <c r="R3085" s="36"/>
      <c r="V3085" s="36"/>
    </row>
    <row r="3086" spans="1:22" x14ac:dyDescent="0.25">
      <c r="A3086" s="86"/>
      <c r="B3086" s="9"/>
      <c r="C3086" s="9"/>
      <c r="D3086" s="9"/>
      <c r="E3086" s="9"/>
      <c r="F3086" s="9"/>
      <c r="I3086" s="9"/>
      <c r="K3086" s="9"/>
      <c r="L3086" s="9"/>
      <c r="M3086" s="9"/>
      <c r="O3086" s="9"/>
      <c r="P3086" s="9"/>
      <c r="Q3086" s="9"/>
      <c r="R3086" s="36"/>
      <c r="V3086" s="36"/>
    </row>
    <row r="3087" spans="1:22" x14ac:dyDescent="0.25">
      <c r="A3087" s="86"/>
      <c r="B3087" s="9"/>
      <c r="C3087" s="9"/>
      <c r="D3087" s="9"/>
      <c r="E3087" s="9"/>
      <c r="F3087" s="9"/>
      <c r="I3087" s="9"/>
      <c r="K3087" s="9"/>
      <c r="L3087" s="9"/>
      <c r="M3087" s="9"/>
      <c r="O3087" s="9"/>
      <c r="P3087" s="9"/>
      <c r="Q3087" s="9"/>
      <c r="R3087" s="36"/>
      <c r="V3087" s="36"/>
    </row>
    <row r="3088" spans="1:22" x14ac:dyDescent="0.25">
      <c r="A3088" s="86"/>
      <c r="B3088" s="9"/>
      <c r="C3088" s="9"/>
      <c r="D3088" s="9"/>
      <c r="E3088" s="9"/>
      <c r="F3088" s="9"/>
      <c r="I3088" s="9"/>
      <c r="K3088" s="9"/>
      <c r="L3088" s="9"/>
      <c r="M3088" s="9"/>
      <c r="O3088" s="9"/>
      <c r="P3088" s="9"/>
      <c r="Q3088" s="9"/>
      <c r="R3088" s="36"/>
      <c r="V3088" s="36"/>
    </row>
    <row r="3089" spans="1:22" x14ac:dyDescent="0.25">
      <c r="A3089" s="86"/>
      <c r="B3089" s="9"/>
      <c r="C3089" s="9"/>
      <c r="D3089" s="9"/>
      <c r="E3089" s="9"/>
      <c r="F3089" s="9"/>
      <c r="I3089" s="9"/>
      <c r="K3089" s="9"/>
      <c r="L3089" s="9"/>
      <c r="M3089" s="9"/>
      <c r="O3089" s="9"/>
      <c r="P3089" s="9"/>
      <c r="Q3089" s="9"/>
      <c r="R3089" s="36"/>
      <c r="V3089" s="36"/>
    </row>
    <row r="3090" spans="1:22" x14ac:dyDescent="0.25">
      <c r="A3090" s="86"/>
      <c r="B3090" s="9"/>
      <c r="C3090" s="9"/>
      <c r="D3090" s="9"/>
      <c r="E3090" s="9"/>
      <c r="F3090" s="9"/>
      <c r="I3090" s="9"/>
      <c r="K3090" s="9"/>
      <c r="L3090" s="9"/>
      <c r="M3090" s="9"/>
      <c r="O3090" s="9"/>
      <c r="P3090" s="9"/>
      <c r="Q3090" s="9"/>
      <c r="R3090" s="36"/>
      <c r="V3090" s="36"/>
    </row>
    <row r="3091" spans="1:22" x14ac:dyDescent="0.25">
      <c r="A3091" s="86"/>
      <c r="B3091" s="9"/>
      <c r="C3091" s="9"/>
      <c r="D3091" s="9"/>
      <c r="E3091" s="9"/>
      <c r="F3091" s="9"/>
      <c r="I3091" s="9"/>
      <c r="K3091" s="9"/>
      <c r="L3091" s="9"/>
      <c r="M3091" s="9"/>
      <c r="O3091" s="9"/>
      <c r="P3091" s="9"/>
      <c r="Q3091" s="9"/>
      <c r="R3091" s="36"/>
      <c r="V3091" s="36"/>
    </row>
    <row r="3092" spans="1:22" x14ac:dyDescent="0.25">
      <c r="A3092" s="86"/>
      <c r="B3092" s="9"/>
      <c r="C3092" s="9"/>
      <c r="D3092" s="9"/>
      <c r="E3092" s="9"/>
      <c r="F3092" s="9"/>
      <c r="I3092" s="9"/>
      <c r="K3092" s="9"/>
      <c r="L3092" s="9"/>
      <c r="M3092" s="9"/>
      <c r="O3092" s="9"/>
      <c r="P3092" s="9"/>
      <c r="Q3092" s="9"/>
      <c r="R3092" s="36"/>
      <c r="V3092" s="36"/>
    </row>
    <row r="3093" spans="1:22" x14ac:dyDescent="0.25">
      <c r="A3093" s="86"/>
      <c r="B3093" s="9"/>
      <c r="C3093" s="9"/>
      <c r="D3093" s="9"/>
      <c r="E3093" s="9"/>
      <c r="F3093" s="9"/>
      <c r="I3093" s="9"/>
      <c r="K3093" s="9"/>
      <c r="L3093" s="9"/>
      <c r="M3093" s="9"/>
      <c r="O3093" s="9"/>
      <c r="P3093" s="9"/>
      <c r="Q3093" s="9"/>
      <c r="R3093" s="36"/>
      <c r="V3093" s="36"/>
    </row>
    <row r="3094" spans="1:22" x14ac:dyDescent="0.25">
      <c r="A3094" s="86"/>
      <c r="B3094" s="9"/>
      <c r="C3094" s="9"/>
      <c r="D3094" s="9"/>
      <c r="E3094" s="9"/>
      <c r="F3094" s="9"/>
      <c r="I3094" s="9"/>
      <c r="K3094" s="9"/>
      <c r="L3094" s="9"/>
      <c r="M3094" s="9"/>
      <c r="O3094" s="9"/>
      <c r="P3094" s="9"/>
      <c r="Q3094" s="9"/>
      <c r="R3094" s="36"/>
      <c r="V3094" s="36"/>
    </row>
    <row r="3095" spans="1:22" x14ac:dyDescent="0.25">
      <c r="A3095" s="86"/>
      <c r="B3095" s="9"/>
      <c r="C3095" s="9"/>
      <c r="D3095" s="9"/>
      <c r="E3095" s="9"/>
      <c r="F3095" s="9"/>
      <c r="I3095" s="9"/>
      <c r="K3095" s="9"/>
      <c r="L3095" s="9"/>
      <c r="M3095" s="9"/>
      <c r="O3095" s="9"/>
      <c r="P3095" s="9"/>
      <c r="Q3095" s="9"/>
      <c r="R3095" s="36"/>
      <c r="V3095" s="36"/>
    </row>
    <row r="3096" spans="1:22" x14ac:dyDescent="0.25">
      <c r="A3096" s="86"/>
      <c r="B3096" s="9"/>
      <c r="C3096" s="9"/>
      <c r="D3096" s="9"/>
      <c r="E3096" s="9"/>
      <c r="F3096" s="9"/>
      <c r="I3096" s="9"/>
      <c r="K3096" s="9"/>
      <c r="L3096" s="9"/>
      <c r="M3096" s="9"/>
      <c r="O3096" s="9"/>
      <c r="P3096" s="9"/>
      <c r="Q3096" s="9"/>
      <c r="R3096" s="36"/>
      <c r="V3096" s="36"/>
    </row>
    <row r="3097" spans="1:22" x14ac:dyDescent="0.25">
      <c r="A3097" s="86"/>
      <c r="B3097" s="9"/>
      <c r="C3097" s="9"/>
      <c r="D3097" s="9"/>
      <c r="E3097" s="9"/>
      <c r="F3097" s="9"/>
      <c r="I3097" s="9"/>
      <c r="K3097" s="9"/>
      <c r="L3097" s="9"/>
      <c r="M3097" s="9"/>
      <c r="O3097" s="9"/>
      <c r="P3097" s="9"/>
      <c r="Q3097" s="9"/>
      <c r="R3097" s="36"/>
      <c r="V3097" s="36"/>
    </row>
    <row r="3098" spans="1:22" x14ac:dyDescent="0.25">
      <c r="A3098" s="86"/>
      <c r="B3098" s="9"/>
      <c r="C3098" s="9"/>
      <c r="D3098" s="9"/>
      <c r="E3098" s="9"/>
      <c r="F3098" s="9"/>
      <c r="I3098" s="9"/>
      <c r="K3098" s="9"/>
      <c r="L3098" s="9"/>
      <c r="M3098" s="9"/>
      <c r="O3098" s="9"/>
      <c r="P3098" s="9"/>
      <c r="Q3098" s="9"/>
      <c r="R3098" s="36"/>
      <c r="V3098" s="36"/>
    </row>
    <row r="3099" spans="1:22" x14ac:dyDescent="0.25">
      <c r="A3099" s="86"/>
      <c r="B3099" s="9"/>
      <c r="C3099" s="9"/>
      <c r="D3099" s="9"/>
      <c r="E3099" s="9"/>
      <c r="F3099" s="9"/>
      <c r="I3099" s="9"/>
      <c r="K3099" s="9"/>
      <c r="L3099" s="9"/>
      <c r="M3099" s="9"/>
      <c r="O3099" s="9"/>
      <c r="P3099" s="9"/>
      <c r="Q3099" s="9"/>
      <c r="R3099" s="36"/>
      <c r="V3099" s="36"/>
    </row>
    <row r="3100" spans="1:22" x14ac:dyDescent="0.25">
      <c r="A3100" s="86"/>
      <c r="B3100" s="9"/>
      <c r="C3100" s="9"/>
      <c r="D3100" s="9"/>
      <c r="E3100" s="9"/>
      <c r="F3100" s="9"/>
      <c r="I3100" s="9"/>
      <c r="K3100" s="9"/>
      <c r="L3100" s="9"/>
      <c r="M3100" s="9"/>
      <c r="O3100" s="9"/>
      <c r="P3100" s="9"/>
      <c r="Q3100" s="9"/>
      <c r="R3100" s="36"/>
      <c r="V3100" s="36"/>
    </row>
    <row r="3101" spans="1:22" x14ac:dyDescent="0.25">
      <c r="A3101" s="86"/>
      <c r="B3101" s="9"/>
      <c r="C3101" s="9"/>
      <c r="D3101" s="9"/>
      <c r="E3101" s="9"/>
      <c r="F3101" s="9"/>
      <c r="I3101" s="9"/>
      <c r="K3101" s="9"/>
      <c r="L3101" s="9"/>
      <c r="M3101" s="9"/>
      <c r="O3101" s="9"/>
      <c r="P3101" s="9"/>
      <c r="Q3101" s="9"/>
      <c r="R3101" s="36"/>
      <c r="V3101" s="36"/>
    </row>
    <row r="3102" spans="1:22" x14ac:dyDescent="0.25">
      <c r="A3102" s="86"/>
      <c r="B3102" s="9"/>
      <c r="C3102" s="9"/>
      <c r="D3102" s="9"/>
      <c r="E3102" s="9"/>
      <c r="F3102" s="9"/>
      <c r="I3102" s="9"/>
      <c r="K3102" s="9"/>
      <c r="L3102" s="9"/>
      <c r="M3102" s="9"/>
      <c r="O3102" s="9"/>
      <c r="P3102" s="9"/>
      <c r="Q3102" s="9"/>
      <c r="R3102" s="36"/>
      <c r="V3102" s="36"/>
    </row>
    <row r="3103" spans="1:22" x14ac:dyDescent="0.25">
      <c r="A3103" s="86"/>
      <c r="B3103" s="9"/>
      <c r="C3103" s="9"/>
      <c r="D3103" s="9"/>
      <c r="E3103" s="9"/>
      <c r="F3103" s="9"/>
      <c r="I3103" s="9"/>
      <c r="K3103" s="9"/>
      <c r="L3103" s="9"/>
      <c r="M3103" s="9"/>
      <c r="O3103" s="9"/>
      <c r="P3103" s="9"/>
      <c r="Q3103" s="9"/>
      <c r="R3103" s="36"/>
      <c r="V3103" s="36"/>
    </row>
    <row r="3104" spans="1:22" x14ac:dyDescent="0.25">
      <c r="A3104" s="86"/>
      <c r="B3104" s="9"/>
      <c r="C3104" s="9"/>
      <c r="D3104" s="9"/>
      <c r="E3104" s="9"/>
      <c r="F3104" s="9"/>
      <c r="I3104" s="9"/>
      <c r="K3104" s="9"/>
      <c r="L3104" s="9"/>
      <c r="M3104" s="9"/>
      <c r="O3104" s="9"/>
      <c r="P3104" s="9"/>
      <c r="Q3104" s="9"/>
      <c r="R3104" s="36"/>
      <c r="V3104" s="36"/>
    </row>
    <row r="3105" spans="1:22" x14ac:dyDescent="0.25">
      <c r="A3105" s="86"/>
      <c r="B3105" s="9"/>
      <c r="C3105" s="9"/>
      <c r="D3105" s="9"/>
      <c r="E3105" s="9"/>
      <c r="F3105" s="9"/>
      <c r="I3105" s="9"/>
      <c r="K3105" s="9"/>
      <c r="L3105" s="9"/>
      <c r="M3105" s="9"/>
      <c r="O3105" s="9"/>
      <c r="P3105" s="9"/>
      <c r="Q3105" s="9"/>
      <c r="R3105" s="36"/>
      <c r="V3105" s="36"/>
    </row>
    <row r="3106" spans="1:22" x14ac:dyDescent="0.25">
      <c r="A3106" s="86"/>
      <c r="B3106" s="9"/>
      <c r="C3106" s="9"/>
      <c r="D3106" s="9"/>
      <c r="E3106" s="9"/>
      <c r="F3106" s="9"/>
      <c r="I3106" s="9"/>
      <c r="K3106" s="9"/>
      <c r="L3106" s="9"/>
      <c r="M3106" s="9"/>
      <c r="O3106" s="9"/>
      <c r="P3106" s="9"/>
      <c r="Q3106" s="9"/>
      <c r="R3106" s="36"/>
      <c r="V3106" s="36"/>
    </row>
    <row r="3107" spans="1:22" x14ac:dyDescent="0.25">
      <c r="A3107" s="86"/>
      <c r="B3107" s="9"/>
      <c r="C3107" s="9"/>
      <c r="D3107" s="9"/>
      <c r="E3107" s="9"/>
      <c r="F3107" s="9"/>
      <c r="I3107" s="9"/>
      <c r="K3107" s="9"/>
      <c r="L3107" s="9"/>
      <c r="M3107" s="9"/>
      <c r="O3107" s="9"/>
      <c r="P3107" s="9"/>
      <c r="Q3107" s="9"/>
      <c r="R3107" s="36"/>
      <c r="V3107" s="36"/>
    </row>
    <row r="3108" spans="1:22" x14ac:dyDescent="0.25">
      <c r="A3108" s="86"/>
      <c r="B3108" s="9"/>
      <c r="C3108" s="9"/>
      <c r="D3108" s="9"/>
      <c r="E3108" s="9"/>
      <c r="F3108" s="9"/>
      <c r="I3108" s="9"/>
      <c r="K3108" s="9"/>
      <c r="L3108" s="9"/>
      <c r="M3108" s="9"/>
      <c r="O3108" s="9"/>
      <c r="P3108" s="9"/>
      <c r="Q3108" s="9"/>
      <c r="R3108" s="36"/>
      <c r="V3108" s="36"/>
    </row>
    <row r="3109" spans="1:22" x14ac:dyDescent="0.25">
      <c r="A3109" s="86"/>
      <c r="B3109" s="9"/>
      <c r="C3109" s="9"/>
      <c r="D3109" s="9"/>
      <c r="E3109" s="9"/>
      <c r="F3109" s="9"/>
      <c r="I3109" s="9"/>
      <c r="K3109" s="9"/>
      <c r="L3109" s="9"/>
      <c r="M3109" s="9"/>
      <c r="O3109" s="9"/>
      <c r="P3109" s="9"/>
      <c r="Q3109" s="9"/>
      <c r="R3109" s="36"/>
      <c r="V3109" s="36"/>
    </row>
    <row r="3110" spans="1:22" x14ac:dyDescent="0.25">
      <c r="A3110" s="86"/>
      <c r="B3110" s="9"/>
      <c r="C3110" s="9"/>
      <c r="D3110" s="9"/>
      <c r="E3110" s="9"/>
      <c r="F3110" s="9"/>
      <c r="I3110" s="9"/>
      <c r="K3110" s="9"/>
      <c r="L3110" s="9"/>
      <c r="M3110" s="9"/>
      <c r="O3110" s="9"/>
      <c r="P3110" s="9"/>
      <c r="Q3110" s="9"/>
      <c r="R3110" s="36"/>
      <c r="V3110" s="36"/>
    </row>
    <row r="3111" spans="1:22" x14ac:dyDescent="0.25">
      <c r="A3111" s="86"/>
      <c r="B3111" s="9"/>
      <c r="C3111" s="9"/>
      <c r="D3111" s="9"/>
      <c r="E3111" s="9"/>
      <c r="F3111" s="9"/>
      <c r="I3111" s="9"/>
      <c r="K3111" s="9"/>
      <c r="L3111" s="9"/>
      <c r="M3111" s="9"/>
      <c r="O3111" s="9"/>
      <c r="P3111" s="9"/>
      <c r="Q3111" s="9"/>
      <c r="R3111" s="36"/>
      <c r="V3111" s="36"/>
    </row>
    <row r="3112" spans="1:22" x14ac:dyDescent="0.25">
      <c r="A3112" s="86"/>
      <c r="B3112" s="9"/>
      <c r="C3112" s="9"/>
      <c r="D3112" s="9"/>
      <c r="E3112" s="9"/>
      <c r="F3112" s="9"/>
      <c r="I3112" s="9"/>
      <c r="K3112" s="9"/>
      <c r="L3112" s="9"/>
      <c r="M3112" s="9"/>
      <c r="O3112" s="9"/>
      <c r="P3112" s="9"/>
      <c r="Q3112" s="9"/>
      <c r="R3112" s="36"/>
      <c r="V3112" s="36"/>
    </row>
    <row r="3113" spans="1:22" x14ac:dyDescent="0.25">
      <c r="A3113" s="86"/>
      <c r="B3113" s="9"/>
      <c r="C3113" s="9"/>
      <c r="D3113" s="9"/>
      <c r="E3113" s="9"/>
      <c r="F3113" s="9"/>
      <c r="I3113" s="9"/>
      <c r="K3113" s="9"/>
      <c r="L3113" s="9"/>
      <c r="M3113" s="9"/>
      <c r="O3113" s="9"/>
      <c r="P3113" s="9"/>
      <c r="Q3113" s="9"/>
      <c r="R3113" s="36"/>
      <c r="V3113" s="36"/>
    </row>
    <row r="3114" spans="1:22" x14ac:dyDescent="0.25">
      <c r="A3114" s="86"/>
      <c r="B3114" s="9"/>
      <c r="C3114" s="9"/>
      <c r="D3114" s="9"/>
      <c r="E3114" s="9"/>
      <c r="F3114" s="9"/>
      <c r="I3114" s="9"/>
      <c r="K3114" s="9"/>
      <c r="L3114" s="9"/>
      <c r="M3114" s="9"/>
      <c r="O3114" s="9"/>
      <c r="P3114" s="9"/>
      <c r="Q3114" s="9"/>
      <c r="R3114" s="36"/>
      <c r="V3114" s="36"/>
    </row>
    <row r="3115" spans="1:22" x14ac:dyDescent="0.25">
      <c r="A3115" s="86"/>
      <c r="B3115" s="9"/>
      <c r="C3115" s="9"/>
      <c r="D3115" s="9"/>
      <c r="E3115" s="9"/>
      <c r="F3115" s="9"/>
      <c r="I3115" s="9"/>
      <c r="K3115" s="9"/>
      <c r="L3115" s="9"/>
      <c r="M3115" s="9"/>
      <c r="O3115" s="9"/>
      <c r="P3115" s="9"/>
      <c r="Q3115" s="9"/>
      <c r="R3115" s="36"/>
      <c r="V3115" s="36"/>
    </row>
    <row r="3116" spans="1:22" x14ac:dyDescent="0.25">
      <c r="A3116" s="86"/>
      <c r="B3116" s="9"/>
      <c r="C3116" s="9"/>
      <c r="D3116" s="9"/>
      <c r="E3116" s="9"/>
      <c r="F3116" s="9"/>
      <c r="I3116" s="9"/>
      <c r="K3116" s="9"/>
      <c r="L3116" s="9"/>
      <c r="M3116" s="9"/>
      <c r="O3116" s="9"/>
      <c r="P3116" s="9"/>
      <c r="Q3116" s="9"/>
      <c r="R3116" s="36"/>
      <c r="V3116" s="36"/>
    </row>
    <row r="3117" spans="1:22" x14ac:dyDescent="0.25">
      <c r="A3117" s="86"/>
      <c r="B3117" s="9"/>
      <c r="C3117" s="9"/>
      <c r="D3117" s="9"/>
      <c r="E3117" s="9"/>
      <c r="F3117" s="9"/>
      <c r="I3117" s="9"/>
      <c r="K3117" s="9"/>
      <c r="L3117" s="9"/>
      <c r="M3117" s="9"/>
      <c r="O3117" s="9"/>
      <c r="P3117" s="9"/>
      <c r="Q3117" s="9"/>
      <c r="R3117" s="36"/>
      <c r="V3117" s="36"/>
    </row>
    <row r="3118" spans="1:22" x14ac:dyDescent="0.25">
      <c r="A3118" s="86"/>
      <c r="B3118" s="9"/>
      <c r="C3118" s="9"/>
      <c r="D3118" s="9"/>
      <c r="E3118" s="9"/>
      <c r="F3118" s="9"/>
      <c r="I3118" s="9"/>
      <c r="K3118" s="9"/>
      <c r="L3118" s="9"/>
      <c r="M3118" s="9"/>
      <c r="O3118" s="9"/>
      <c r="P3118" s="9"/>
      <c r="Q3118" s="9"/>
      <c r="R3118" s="36"/>
      <c r="V3118" s="36"/>
    </row>
    <row r="3119" spans="1:22" x14ac:dyDescent="0.25">
      <c r="A3119" s="86"/>
      <c r="B3119" s="9"/>
      <c r="C3119" s="9"/>
      <c r="D3119" s="9"/>
      <c r="E3119" s="9"/>
      <c r="F3119" s="9"/>
      <c r="I3119" s="9"/>
      <c r="K3119" s="9"/>
      <c r="L3119" s="9"/>
      <c r="M3119" s="9"/>
      <c r="O3119" s="9"/>
      <c r="P3119" s="9"/>
      <c r="Q3119" s="9"/>
      <c r="R3119" s="36"/>
      <c r="V3119" s="36"/>
    </row>
    <row r="3120" spans="1:22" x14ac:dyDescent="0.25">
      <c r="A3120" s="86"/>
      <c r="B3120" s="9"/>
      <c r="C3120" s="9"/>
      <c r="D3120" s="9"/>
      <c r="E3120" s="9"/>
      <c r="F3120" s="9"/>
      <c r="I3120" s="9"/>
      <c r="K3120" s="9"/>
      <c r="L3120" s="9"/>
      <c r="M3120" s="9"/>
      <c r="O3120" s="9"/>
      <c r="P3120" s="9"/>
      <c r="Q3120" s="9"/>
      <c r="R3120" s="36"/>
      <c r="V3120" s="36"/>
    </row>
    <row r="3121" spans="1:22" x14ac:dyDescent="0.25">
      <c r="A3121" s="86"/>
      <c r="B3121" s="9"/>
      <c r="C3121" s="9"/>
      <c r="D3121" s="9"/>
      <c r="E3121" s="9"/>
      <c r="F3121" s="9"/>
      <c r="I3121" s="9"/>
      <c r="K3121" s="9"/>
      <c r="L3121" s="9"/>
      <c r="M3121" s="9"/>
      <c r="O3121" s="9"/>
      <c r="P3121" s="9"/>
      <c r="Q3121" s="9"/>
      <c r="R3121" s="36"/>
      <c r="V3121" s="36"/>
    </row>
    <row r="3122" spans="1:22" x14ac:dyDescent="0.25">
      <c r="A3122" s="86"/>
      <c r="B3122" s="9"/>
      <c r="C3122" s="9"/>
      <c r="D3122" s="9"/>
      <c r="E3122" s="9"/>
      <c r="F3122" s="9"/>
      <c r="I3122" s="9"/>
      <c r="K3122" s="9"/>
      <c r="L3122" s="9"/>
      <c r="M3122" s="9"/>
      <c r="O3122" s="9"/>
      <c r="P3122" s="9"/>
      <c r="Q3122" s="9"/>
      <c r="R3122" s="36"/>
      <c r="V3122" s="36"/>
    </row>
    <row r="3123" spans="1:22" x14ac:dyDescent="0.25">
      <c r="A3123" s="86"/>
      <c r="B3123" s="9"/>
      <c r="C3123" s="9"/>
      <c r="D3123" s="9"/>
      <c r="E3123" s="9"/>
      <c r="F3123" s="9"/>
      <c r="I3123" s="9"/>
      <c r="K3123" s="9"/>
      <c r="L3123" s="9"/>
      <c r="M3123" s="9"/>
      <c r="O3123" s="9"/>
      <c r="P3123" s="9"/>
      <c r="Q3123" s="9"/>
      <c r="R3123" s="36"/>
      <c r="V3123" s="36"/>
    </row>
    <row r="3124" spans="1:22" x14ac:dyDescent="0.25">
      <c r="A3124" s="86"/>
      <c r="B3124" s="9"/>
      <c r="C3124" s="9"/>
      <c r="D3124" s="9"/>
      <c r="E3124" s="9"/>
      <c r="F3124" s="9"/>
      <c r="I3124" s="9"/>
      <c r="K3124" s="9"/>
      <c r="L3124" s="9"/>
      <c r="M3124" s="9"/>
      <c r="O3124" s="9"/>
      <c r="P3124" s="9"/>
      <c r="Q3124" s="9"/>
      <c r="R3124" s="36"/>
      <c r="V3124" s="36"/>
    </row>
    <row r="3125" spans="1:22" x14ac:dyDescent="0.25">
      <c r="A3125" s="86"/>
      <c r="B3125" s="9"/>
      <c r="C3125" s="9"/>
      <c r="D3125" s="9"/>
      <c r="E3125" s="9"/>
      <c r="F3125" s="9"/>
      <c r="I3125" s="9"/>
      <c r="K3125" s="9"/>
      <c r="L3125" s="9"/>
      <c r="M3125" s="9"/>
      <c r="O3125" s="9"/>
      <c r="P3125" s="9"/>
      <c r="Q3125" s="9"/>
      <c r="R3125" s="36"/>
      <c r="V3125" s="36"/>
    </row>
    <row r="3126" spans="1:22" x14ac:dyDescent="0.25">
      <c r="A3126" s="86"/>
      <c r="B3126" s="9"/>
      <c r="C3126" s="9"/>
      <c r="D3126" s="9"/>
      <c r="E3126" s="9"/>
      <c r="F3126" s="9"/>
      <c r="I3126" s="9"/>
      <c r="K3126" s="9"/>
      <c r="L3126" s="9"/>
      <c r="M3126" s="9"/>
      <c r="O3126" s="9"/>
      <c r="P3126" s="9"/>
      <c r="Q3126" s="9"/>
      <c r="R3126" s="36"/>
      <c r="V3126" s="36"/>
    </row>
    <row r="3127" spans="1:22" x14ac:dyDescent="0.25">
      <c r="A3127" s="86"/>
      <c r="B3127" s="9"/>
      <c r="C3127" s="9"/>
      <c r="D3127" s="9"/>
      <c r="E3127" s="9"/>
      <c r="F3127" s="9"/>
      <c r="I3127" s="9"/>
      <c r="K3127" s="9"/>
      <c r="L3127" s="9"/>
      <c r="M3127" s="9"/>
      <c r="O3127" s="9"/>
      <c r="P3127" s="9"/>
      <c r="Q3127" s="9"/>
      <c r="R3127" s="36"/>
      <c r="V3127" s="36"/>
    </row>
    <row r="3128" spans="1:22" x14ac:dyDescent="0.25">
      <c r="A3128" s="86"/>
      <c r="B3128" s="9"/>
      <c r="C3128" s="9"/>
      <c r="D3128" s="9"/>
      <c r="E3128" s="9"/>
      <c r="F3128" s="9"/>
      <c r="I3128" s="9"/>
      <c r="K3128" s="9"/>
      <c r="L3128" s="9"/>
      <c r="M3128" s="9"/>
      <c r="O3128" s="9"/>
      <c r="P3128" s="9"/>
      <c r="Q3128" s="9"/>
      <c r="R3128" s="36"/>
      <c r="V3128" s="36"/>
    </row>
    <row r="3129" spans="1:22" x14ac:dyDescent="0.25">
      <c r="A3129" s="86"/>
      <c r="B3129" s="9"/>
      <c r="C3129" s="9"/>
      <c r="D3129" s="9"/>
      <c r="E3129" s="9"/>
      <c r="F3129" s="9"/>
      <c r="I3129" s="9"/>
      <c r="K3129" s="9"/>
      <c r="L3129" s="9"/>
      <c r="M3129" s="9"/>
      <c r="O3129" s="9"/>
      <c r="P3129" s="9"/>
      <c r="Q3129" s="9"/>
      <c r="R3129" s="36"/>
      <c r="V3129" s="36"/>
    </row>
    <row r="3130" spans="1:22" x14ac:dyDescent="0.25">
      <c r="A3130" s="86"/>
      <c r="B3130" s="9"/>
      <c r="C3130" s="9"/>
      <c r="D3130" s="9"/>
      <c r="E3130" s="9"/>
      <c r="F3130" s="9"/>
      <c r="I3130" s="9"/>
      <c r="K3130" s="9"/>
      <c r="L3130" s="9"/>
      <c r="M3130" s="9"/>
      <c r="O3130" s="9"/>
      <c r="P3130" s="9"/>
      <c r="Q3130" s="9"/>
      <c r="R3130" s="36"/>
      <c r="V3130" s="36"/>
    </row>
    <row r="3131" spans="1:22" x14ac:dyDescent="0.25">
      <c r="A3131" s="86"/>
      <c r="B3131" s="9"/>
      <c r="C3131" s="9"/>
      <c r="D3131" s="9"/>
      <c r="E3131" s="9"/>
      <c r="F3131" s="9"/>
      <c r="I3131" s="9"/>
      <c r="K3131" s="9"/>
      <c r="L3131" s="9"/>
      <c r="M3131" s="9"/>
      <c r="O3131" s="9"/>
      <c r="P3131" s="9"/>
      <c r="Q3131" s="9"/>
      <c r="R3131" s="36"/>
      <c r="V3131" s="36"/>
    </row>
    <row r="3132" spans="1:22" x14ac:dyDescent="0.25">
      <c r="A3132" s="86"/>
      <c r="B3132" s="9"/>
      <c r="C3132" s="9"/>
      <c r="D3132" s="9"/>
      <c r="E3132" s="9"/>
      <c r="F3132" s="9"/>
      <c r="I3132" s="9"/>
      <c r="K3132" s="9"/>
      <c r="L3132" s="9"/>
      <c r="M3132" s="9"/>
      <c r="O3132" s="9"/>
      <c r="P3132" s="9"/>
      <c r="Q3132" s="9"/>
      <c r="R3132" s="36"/>
      <c r="V3132" s="36"/>
    </row>
    <row r="3133" spans="1:22" x14ac:dyDescent="0.25">
      <c r="A3133" s="86"/>
      <c r="B3133" s="9"/>
      <c r="C3133" s="9"/>
      <c r="D3133" s="9"/>
      <c r="E3133" s="9"/>
      <c r="F3133" s="9"/>
      <c r="I3133" s="9"/>
      <c r="K3133" s="9"/>
      <c r="L3133" s="9"/>
      <c r="M3133" s="9"/>
      <c r="O3133" s="9"/>
      <c r="P3133" s="9"/>
      <c r="Q3133" s="9"/>
      <c r="R3133" s="36"/>
      <c r="V3133" s="36"/>
    </row>
    <row r="3134" spans="1:22" x14ac:dyDescent="0.25">
      <c r="A3134" s="86"/>
      <c r="B3134" s="9"/>
      <c r="C3134" s="9"/>
      <c r="D3134" s="9"/>
      <c r="E3134" s="9"/>
      <c r="F3134" s="9"/>
      <c r="I3134" s="9"/>
      <c r="K3134" s="9"/>
      <c r="L3134" s="9"/>
      <c r="M3134" s="9"/>
      <c r="O3134" s="9"/>
      <c r="P3134" s="9"/>
      <c r="Q3134" s="9"/>
      <c r="R3134" s="36"/>
      <c r="V3134" s="36"/>
    </row>
    <row r="3135" spans="1:22" x14ac:dyDescent="0.25">
      <c r="A3135" s="86"/>
      <c r="B3135" s="9"/>
      <c r="C3135" s="9"/>
      <c r="D3135" s="9"/>
      <c r="E3135" s="9"/>
      <c r="F3135" s="9"/>
      <c r="I3135" s="9"/>
      <c r="K3135" s="9"/>
      <c r="L3135" s="9"/>
      <c r="M3135" s="9"/>
      <c r="O3135" s="9"/>
      <c r="P3135" s="9"/>
      <c r="Q3135" s="9"/>
      <c r="R3135" s="36"/>
      <c r="V3135" s="36"/>
    </row>
    <row r="3136" spans="1:22" x14ac:dyDescent="0.25">
      <c r="A3136" s="86"/>
      <c r="B3136" s="9"/>
      <c r="C3136" s="9"/>
      <c r="D3136" s="9"/>
      <c r="E3136" s="9"/>
      <c r="F3136" s="9"/>
      <c r="I3136" s="9"/>
      <c r="K3136" s="9"/>
      <c r="L3136" s="9"/>
      <c r="M3136" s="9"/>
      <c r="O3136" s="9"/>
      <c r="P3136" s="9"/>
      <c r="Q3136" s="9"/>
      <c r="R3136" s="36"/>
      <c r="V3136" s="36"/>
    </row>
    <row r="3137" spans="1:22" x14ac:dyDescent="0.25">
      <c r="A3137" s="86"/>
      <c r="B3137" s="9"/>
      <c r="C3137" s="9"/>
      <c r="D3137" s="9"/>
      <c r="E3137" s="9"/>
      <c r="F3137" s="9"/>
      <c r="I3137" s="9"/>
      <c r="K3137" s="9"/>
      <c r="L3137" s="9"/>
      <c r="M3137" s="9"/>
      <c r="O3137" s="9"/>
      <c r="P3137" s="9"/>
      <c r="Q3137" s="9"/>
      <c r="R3137" s="36"/>
      <c r="V3137" s="36"/>
    </row>
    <row r="3138" spans="1:22" x14ac:dyDescent="0.25">
      <c r="A3138" s="86"/>
      <c r="B3138" s="9"/>
      <c r="C3138" s="9"/>
      <c r="D3138" s="9"/>
      <c r="E3138" s="9"/>
      <c r="F3138" s="9"/>
      <c r="I3138" s="9"/>
      <c r="K3138" s="9"/>
      <c r="L3138" s="9"/>
      <c r="M3138" s="9"/>
      <c r="O3138" s="9"/>
      <c r="P3138" s="9"/>
      <c r="Q3138" s="9"/>
      <c r="R3138" s="36"/>
      <c r="V3138" s="36"/>
    </row>
    <row r="3139" spans="1:22" x14ac:dyDescent="0.25">
      <c r="A3139" s="86"/>
      <c r="B3139" s="9"/>
      <c r="C3139" s="9"/>
      <c r="D3139" s="9"/>
      <c r="E3139" s="9"/>
      <c r="F3139" s="9"/>
      <c r="I3139" s="9"/>
      <c r="K3139" s="9"/>
      <c r="L3139" s="9"/>
      <c r="M3139" s="9"/>
      <c r="O3139" s="9"/>
      <c r="P3139" s="9"/>
      <c r="Q3139" s="9"/>
      <c r="R3139" s="36"/>
      <c r="V3139" s="36"/>
    </row>
    <row r="3140" spans="1:22" x14ac:dyDescent="0.25">
      <c r="A3140" s="86"/>
      <c r="B3140" s="9"/>
      <c r="C3140" s="9"/>
      <c r="D3140" s="9"/>
      <c r="E3140" s="9"/>
      <c r="F3140" s="9"/>
      <c r="I3140" s="9"/>
      <c r="K3140" s="9"/>
      <c r="L3140" s="9"/>
      <c r="M3140" s="9"/>
      <c r="O3140" s="9"/>
      <c r="P3140" s="9"/>
      <c r="Q3140" s="9"/>
      <c r="R3140" s="36"/>
      <c r="V3140" s="36"/>
    </row>
    <row r="3141" spans="1:22" x14ac:dyDescent="0.25">
      <c r="A3141" s="86"/>
      <c r="B3141" s="9"/>
      <c r="C3141" s="9"/>
      <c r="D3141" s="9"/>
      <c r="E3141" s="9"/>
      <c r="F3141" s="9"/>
      <c r="I3141" s="9"/>
      <c r="K3141" s="9"/>
      <c r="L3141" s="9"/>
      <c r="M3141" s="9"/>
      <c r="O3141" s="9"/>
      <c r="P3141" s="9"/>
      <c r="Q3141" s="9"/>
      <c r="R3141" s="36"/>
      <c r="V3141" s="36"/>
    </row>
    <row r="3142" spans="1:22" x14ac:dyDescent="0.25">
      <c r="A3142" s="86"/>
      <c r="B3142" s="9"/>
      <c r="C3142" s="9"/>
      <c r="D3142" s="9"/>
      <c r="E3142" s="9"/>
      <c r="F3142" s="9"/>
      <c r="I3142" s="9"/>
      <c r="K3142" s="9"/>
      <c r="L3142" s="9"/>
      <c r="M3142" s="9"/>
      <c r="O3142" s="9"/>
      <c r="P3142" s="9"/>
      <c r="Q3142" s="9"/>
      <c r="R3142" s="36"/>
      <c r="V3142" s="36"/>
    </row>
    <row r="3143" spans="1:22" x14ac:dyDescent="0.25">
      <c r="A3143" s="86"/>
      <c r="B3143" s="9"/>
      <c r="C3143" s="9"/>
      <c r="D3143" s="9"/>
      <c r="E3143" s="9"/>
      <c r="F3143" s="9"/>
      <c r="I3143" s="9"/>
      <c r="K3143" s="9"/>
      <c r="L3143" s="9"/>
      <c r="M3143" s="9"/>
      <c r="O3143" s="9"/>
      <c r="P3143" s="9"/>
      <c r="Q3143" s="9"/>
      <c r="R3143" s="36"/>
      <c r="V3143" s="36"/>
    </row>
    <row r="3144" spans="1:22" x14ac:dyDescent="0.25">
      <c r="A3144" s="86"/>
      <c r="B3144" s="9"/>
      <c r="C3144" s="9"/>
      <c r="D3144" s="9"/>
      <c r="E3144" s="9"/>
      <c r="F3144" s="9"/>
      <c r="I3144" s="9"/>
      <c r="K3144" s="9"/>
      <c r="L3144" s="9"/>
      <c r="M3144" s="9"/>
      <c r="O3144" s="9"/>
      <c r="P3144" s="9"/>
      <c r="Q3144" s="9"/>
      <c r="R3144" s="36"/>
      <c r="V3144" s="36"/>
    </row>
    <row r="3145" spans="1:22" x14ac:dyDescent="0.25">
      <c r="A3145" s="86"/>
      <c r="B3145" s="9"/>
      <c r="C3145" s="9"/>
      <c r="D3145" s="9"/>
      <c r="E3145" s="9"/>
      <c r="F3145" s="9"/>
      <c r="I3145" s="9"/>
      <c r="K3145" s="9"/>
      <c r="L3145" s="9"/>
      <c r="M3145" s="9"/>
      <c r="O3145" s="9"/>
      <c r="P3145" s="9"/>
      <c r="Q3145" s="9"/>
      <c r="R3145" s="36"/>
      <c r="V3145" s="36"/>
    </row>
    <row r="3146" spans="1:22" x14ac:dyDescent="0.25">
      <c r="A3146" s="86"/>
      <c r="B3146" s="9"/>
      <c r="C3146" s="9"/>
      <c r="D3146" s="9"/>
      <c r="E3146" s="9"/>
      <c r="F3146" s="9"/>
      <c r="I3146" s="9"/>
      <c r="K3146" s="9"/>
      <c r="L3146" s="9"/>
      <c r="M3146" s="9"/>
      <c r="O3146" s="9"/>
      <c r="P3146" s="9"/>
      <c r="Q3146" s="9"/>
      <c r="R3146" s="36"/>
      <c r="V3146" s="36"/>
    </row>
    <row r="3147" spans="1:22" x14ac:dyDescent="0.25">
      <c r="A3147" s="86"/>
      <c r="B3147" s="9"/>
      <c r="C3147" s="9"/>
      <c r="D3147" s="9"/>
      <c r="E3147" s="9"/>
      <c r="F3147" s="9"/>
      <c r="I3147" s="9"/>
      <c r="K3147" s="9"/>
      <c r="L3147" s="9"/>
      <c r="M3147" s="9"/>
      <c r="O3147" s="9"/>
      <c r="P3147" s="9"/>
      <c r="Q3147" s="9"/>
      <c r="R3147" s="36"/>
      <c r="V3147" s="36"/>
    </row>
    <row r="3148" spans="1:22" x14ac:dyDescent="0.25">
      <c r="A3148" s="86"/>
      <c r="B3148" s="9"/>
      <c r="C3148" s="9"/>
      <c r="D3148" s="9"/>
      <c r="E3148" s="9"/>
      <c r="F3148" s="9"/>
      <c r="I3148" s="9"/>
      <c r="K3148" s="9"/>
      <c r="L3148" s="9"/>
      <c r="M3148" s="9"/>
      <c r="O3148" s="9"/>
      <c r="P3148" s="9"/>
      <c r="Q3148" s="9"/>
      <c r="R3148" s="36"/>
      <c r="V3148" s="36"/>
    </row>
    <row r="3149" spans="1:22" x14ac:dyDescent="0.25">
      <c r="A3149" s="86"/>
      <c r="B3149" s="9"/>
      <c r="C3149" s="9"/>
      <c r="D3149" s="9"/>
      <c r="E3149" s="9"/>
      <c r="F3149" s="9"/>
      <c r="I3149" s="9"/>
      <c r="K3149" s="9"/>
      <c r="L3149" s="9"/>
      <c r="M3149" s="9"/>
      <c r="O3149" s="9"/>
      <c r="P3149" s="9"/>
      <c r="Q3149" s="9"/>
      <c r="R3149" s="36"/>
      <c r="V3149" s="36"/>
    </row>
    <row r="3150" spans="1:22" x14ac:dyDescent="0.25">
      <c r="A3150" s="86"/>
      <c r="B3150" s="9"/>
      <c r="C3150" s="9"/>
      <c r="D3150" s="9"/>
      <c r="E3150" s="9"/>
      <c r="F3150" s="9"/>
      <c r="I3150" s="9"/>
      <c r="K3150" s="9"/>
      <c r="L3150" s="9"/>
      <c r="M3150" s="9"/>
      <c r="O3150" s="9"/>
      <c r="P3150" s="9"/>
      <c r="Q3150" s="9"/>
      <c r="R3150" s="36"/>
      <c r="V3150" s="36"/>
    </row>
    <row r="3151" spans="1:22" x14ac:dyDescent="0.25">
      <c r="A3151" s="86"/>
      <c r="B3151" s="9"/>
      <c r="C3151" s="9"/>
      <c r="D3151" s="9"/>
      <c r="E3151" s="9"/>
      <c r="F3151" s="9"/>
      <c r="I3151" s="9"/>
      <c r="K3151" s="9"/>
      <c r="L3151" s="9"/>
      <c r="M3151" s="9"/>
      <c r="O3151" s="9"/>
      <c r="P3151" s="9"/>
      <c r="Q3151" s="9"/>
      <c r="R3151" s="36"/>
      <c r="V3151" s="36"/>
    </row>
    <row r="3152" spans="1:22" x14ac:dyDescent="0.25">
      <c r="A3152" s="86"/>
      <c r="B3152" s="9"/>
      <c r="C3152" s="9"/>
      <c r="D3152" s="9"/>
      <c r="E3152" s="9"/>
      <c r="F3152" s="9"/>
      <c r="I3152" s="9"/>
      <c r="K3152" s="9"/>
      <c r="L3152" s="9"/>
      <c r="M3152" s="9"/>
      <c r="O3152" s="9"/>
      <c r="P3152" s="9"/>
      <c r="Q3152" s="9"/>
      <c r="R3152" s="36"/>
      <c r="V3152" s="36"/>
    </row>
    <row r="3153" spans="1:22" x14ac:dyDescent="0.25">
      <c r="A3153" s="86"/>
      <c r="B3153" s="9"/>
      <c r="C3153" s="9"/>
      <c r="D3153" s="9"/>
      <c r="E3153" s="9"/>
      <c r="F3153" s="9"/>
      <c r="I3153" s="9"/>
      <c r="K3153" s="9"/>
      <c r="L3153" s="9"/>
      <c r="M3153" s="9"/>
      <c r="O3153" s="9"/>
      <c r="P3153" s="9"/>
      <c r="Q3153" s="9"/>
      <c r="R3153" s="36"/>
      <c r="V3153" s="36"/>
    </row>
    <row r="3154" spans="1:22" x14ac:dyDescent="0.25">
      <c r="A3154" s="86"/>
      <c r="B3154" s="9"/>
      <c r="C3154" s="9"/>
      <c r="D3154" s="9"/>
      <c r="E3154" s="9"/>
      <c r="F3154" s="9"/>
      <c r="I3154" s="9"/>
      <c r="K3154" s="9"/>
      <c r="L3154" s="9"/>
      <c r="M3154" s="9"/>
      <c r="O3154" s="9"/>
      <c r="P3154" s="9"/>
      <c r="Q3154" s="9"/>
      <c r="R3154" s="36"/>
      <c r="V3154" s="36"/>
    </row>
    <row r="3155" spans="1:22" x14ac:dyDescent="0.25">
      <c r="A3155" s="86"/>
      <c r="B3155" s="9"/>
      <c r="C3155" s="9"/>
      <c r="D3155" s="9"/>
      <c r="E3155" s="9"/>
      <c r="F3155" s="9"/>
      <c r="I3155" s="9"/>
      <c r="K3155" s="9"/>
      <c r="L3155" s="9"/>
      <c r="M3155" s="9"/>
      <c r="O3155" s="9"/>
      <c r="P3155" s="9"/>
      <c r="Q3155" s="9"/>
      <c r="R3155" s="36"/>
      <c r="V3155" s="36"/>
    </row>
    <row r="3156" spans="1:22" x14ac:dyDescent="0.25">
      <c r="A3156" s="86"/>
      <c r="B3156" s="9"/>
      <c r="C3156" s="9"/>
      <c r="D3156" s="9"/>
      <c r="E3156" s="9"/>
      <c r="F3156" s="9"/>
      <c r="I3156" s="9"/>
      <c r="K3156" s="9"/>
      <c r="L3156" s="9"/>
      <c r="M3156" s="9"/>
      <c r="O3156" s="9"/>
      <c r="P3156" s="9"/>
      <c r="Q3156" s="9"/>
      <c r="R3156" s="36"/>
      <c r="V3156" s="36"/>
    </row>
    <row r="3157" spans="1:22" x14ac:dyDescent="0.25">
      <c r="A3157" s="86"/>
      <c r="B3157" s="9"/>
      <c r="C3157" s="9"/>
      <c r="D3157" s="9"/>
      <c r="E3157" s="9"/>
      <c r="F3157" s="9"/>
      <c r="I3157" s="9"/>
      <c r="K3157" s="9"/>
      <c r="L3157" s="9"/>
      <c r="M3157" s="9"/>
      <c r="O3157" s="9"/>
      <c r="P3157" s="9"/>
      <c r="Q3157" s="9"/>
      <c r="R3157" s="36"/>
      <c r="V3157" s="36"/>
    </row>
    <row r="3158" spans="1:22" x14ac:dyDescent="0.25">
      <c r="A3158" s="86"/>
      <c r="B3158" s="9"/>
      <c r="C3158" s="9"/>
      <c r="D3158" s="9"/>
      <c r="E3158" s="9"/>
      <c r="F3158" s="9"/>
      <c r="I3158" s="9"/>
      <c r="K3158" s="9"/>
      <c r="L3158" s="9"/>
      <c r="M3158" s="9"/>
      <c r="O3158" s="9"/>
      <c r="P3158" s="9"/>
      <c r="Q3158" s="9"/>
      <c r="R3158" s="36"/>
      <c r="V3158" s="36"/>
    </row>
    <row r="3159" spans="1:22" x14ac:dyDescent="0.25">
      <c r="A3159" s="86"/>
      <c r="B3159" s="9"/>
      <c r="C3159" s="9"/>
      <c r="D3159" s="9"/>
      <c r="E3159" s="9"/>
      <c r="F3159" s="9"/>
      <c r="I3159" s="9"/>
      <c r="K3159" s="9"/>
      <c r="L3159" s="9"/>
      <c r="M3159" s="9"/>
      <c r="O3159" s="9"/>
      <c r="P3159" s="9"/>
      <c r="Q3159" s="9"/>
      <c r="R3159" s="36"/>
      <c r="V3159" s="36"/>
    </row>
    <row r="3160" spans="1:22" x14ac:dyDescent="0.25">
      <c r="A3160" s="86"/>
      <c r="B3160" s="9"/>
      <c r="C3160" s="9"/>
      <c r="D3160" s="9"/>
      <c r="E3160" s="9"/>
      <c r="F3160" s="9"/>
      <c r="I3160" s="9"/>
      <c r="K3160" s="9"/>
      <c r="L3160" s="9"/>
      <c r="M3160" s="9"/>
      <c r="O3160" s="9"/>
      <c r="P3160" s="9"/>
      <c r="Q3160" s="9"/>
      <c r="R3160" s="36"/>
      <c r="V3160" s="36"/>
    </row>
    <row r="3161" spans="1:22" x14ac:dyDescent="0.25">
      <c r="A3161" s="86"/>
      <c r="B3161" s="9"/>
      <c r="C3161" s="9"/>
      <c r="D3161" s="9"/>
      <c r="E3161" s="9"/>
      <c r="F3161" s="9"/>
      <c r="I3161" s="9"/>
      <c r="K3161" s="9"/>
      <c r="L3161" s="9"/>
      <c r="M3161" s="9"/>
      <c r="O3161" s="9"/>
      <c r="P3161" s="9"/>
      <c r="Q3161" s="9"/>
      <c r="R3161" s="36"/>
      <c r="V3161" s="36"/>
    </row>
    <row r="3162" spans="1:22" x14ac:dyDescent="0.25">
      <c r="A3162" s="86"/>
      <c r="B3162" s="9"/>
      <c r="C3162" s="9"/>
      <c r="D3162" s="9"/>
      <c r="E3162" s="9"/>
      <c r="F3162" s="9"/>
      <c r="I3162" s="9"/>
      <c r="K3162" s="9"/>
      <c r="L3162" s="9"/>
      <c r="M3162" s="9"/>
      <c r="O3162" s="9"/>
      <c r="P3162" s="9"/>
      <c r="Q3162" s="9"/>
      <c r="R3162" s="36"/>
      <c r="V3162" s="36"/>
    </row>
    <row r="3163" spans="1:22" x14ac:dyDescent="0.25">
      <c r="A3163" s="86"/>
      <c r="B3163" s="9"/>
      <c r="C3163" s="9"/>
      <c r="D3163" s="9"/>
      <c r="E3163" s="9"/>
      <c r="F3163" s="9"/>
      <c r="I3163" s="9"/>
      <c r="K3163" s="9"/>
      <c r="L3163" s="9"/>
      <c r="M3163" s="9"/>
      <c r="O3163" s="9"/>
      <c r="P3163" s="9"/>
      <c r="Q3163" s="9"/>
      <c r="R3163" s="36"/>
      <c r="V3163" s="36"/>
    </row>
    <row r="3164" spans="1:22" x14ac:dyDescent="0.25">
      <c r="A3164" s="86"/>
      <c r="B3164" s="9"/>
      <c r="C3164" s="9"/>
      <c r="D3164" s="9"/>
      <c r="E3164" s="9"/>
      <c r="F3164" s="9"/>
      <c r="I3164" s="9"/>
      <c r="K3164" s="9"/>
      <c r="L3164" s="9"/>
      <c r="M3164" s="9"/>
      <c r="O3164" s="9"/>
      <c r="P3164" s="9"/>
      <c r="Q3164" s="9"/>
      <c r="R3164" s="36"/>
      <c r="V3164" s="36"/>
    </row>
    <row r="3165" spans="1:22" x14ac:dyDescent="0.25">
      <c r="A3165" s="86"/>
      <c r="B3165" s="9"/>
      <c r="C3165" s="9"/>
      <c r="D3165" s="9"/>
      <c r="E3165" s="9"/>
      <c r="F3165" s="9"/>
      <c r="I3165" s="9"/>
      <c r="K3165" s="9"/>
      <c r="L3165" s="9"/>
      <c r="M3165" s="9"/>
      <c r="O3165" s="9"/>
      <c r="P3165" s="9"/>
      <c r="Q3165" s="9"/>
      <c r="R3165" s="36"/>
      <c r="V3165" s="36"/>
    </row>
    <row r="3166" spans="1:22" x14ac:dyDescent="0.25">
      <c r="A3166" s="86"/>
      <c r="B3166" s="9"/>
      <c r="C3166" s="9"/>
      <c r="D3166" s="9"/>
      <c r="E3166" s="9"/>
      <c r="F3166" s="9"/>
      <c r="I3166" s="9"/>
      <c r="K3166" s="9"/>
      <c r="L3166" s="9"/>
      <c r="M3166" s="9"/>
      <c r="O3166" s="9"/>
      <c r="P3166" s="9"/>
      <c r="Q3166" s="9"/>
      <c r="R3166" s="36"/>
      <c r="V3166" s="36"/>
    </row>
    <row r="3167" spans="1:22" x14ac:dyDescent="0.25">
      <c r="A3167" s="86"/>
      <c r="B3167" s="9"/>
      <c r="C3167" s="9"/>
      <c r="D3167" s="9"/>
      <c r="E3167" s="9"/>
      <c r="F3167" s="9"/>
      <c r="I3167" s="9"/>
      <c r="K3167" s="9"/>
      <c r="L3167" s="9"/>
      <c r="M3167" s="9"/>
      <c r="O3167" s="9"/>
      <c r="P3167" s="9"/>
      <c r="Q3167" s="9"/>
      <c r="R3167" s="36"/>
      <c r="V3167" s="36"/>
    </row>
    <row r="3168" spans="1:22" x14ac:dyDescent="0.25">
      <c r="A3168" s="86"/>
      <c r="B3168" s="9"/>
      <c r="C3168" s="9"/>
      <c r="D3168" s="9"/>
      <c r="E3168" s="9"/>
      <c r="F3168" s="9"/>
      <c r="I3168" s="9"/>
      <c r="K3168" s="9"/>
      <c r="L3168" s="9"/>
      <c r="M3168" s="9"/>
      <c r="O3168" s="9"/>
      <c r="P3168" s="9"/>
      <c r="Q3168" s="9"/>
      <c r="R3168" s="36"/>
      <c r="V3168" s="36"/>
    </row>
    <row r="3169" spans="1:22" x14ac:dyDescent="0.25">
      <c r="A3169" s="86"/>
      <c r="B3169" s="9"/>
      <c r="C3169" s="9"/>
      <c r="D3169" s="9"/>
      <c r="E3169" s="9"/>
      <c r="F3169" s="9"/>
      <c r="I3169" s="9"/>
      <c r="K3169" s="9"/>
      <c r="L3169" s="9"/>
      <c r="M3169" s="9"/>
      <c r="O3169" s="9"/>
      <c r="P3169" s="9"/>
      <c r="Q3169" s="9"/>
      <c r="R3169" s="36"/>
      <c r="V3169" s="36"/>
    </row>
    <row r="3170" spans="1:22" x14ac:dyDescent="0.25">
      <c r="A3170" s="86"/>
      <c r="B3170" s="9"/>
      <c r="C3170" s="9"/>
      <c r="D3170" s="9"/>
      <c r="E3170" s="9"/>
      <c r="F3170" s="9"/>
      <c r="I3170" s="9"/>
      <c r="K3170" s="9"/>
      <c r="L3170" s="9"/>
      <c r="M3170" s="9"/>
      <c r="O3170" s="9"/>
      <c r="P3170" s="9"/>
      <c r="Q3170" s="9"/>
      <c r="R3170" s="36"/>
      <c r="V3170" s="36"/>
    </row>
    <row r="3171" spans="1:22" x14ac:dyDescent="0.25">
      <c r="A3171" s="86"/>
      <c r="B3171" s="9"/>
      <c r="C3171" s="9"/>
      <c r="D3171" s="9"/>
      <c r="E3171" s="9"/>
      <c r="F3171" s="9"/>
      <c r="I3171" s="9"/>
      <c r="K3171" s="9"/>
      <c r="L3171" s="9"/>
      <c r="M3171" s="9"/>
      <c r="O3171" s="9"/>
      <c r="P3171" s="9"/>
      <c r="Q3171" s="9"/>
      <c r="R3171" s="36"/>
      <c r="V3171" s="36"/>
    </row>
    <row r="3172" spans="1:22" x14ac:dyDescent="0.25">
      <c r="A3172" s="86"/>
      <c r="B3172" s="9"/>
      <c r="C3172" s="9"/>
      <c r="D3172" s="9"/>
      <c r="E3172" s="9"/>
      <c r="F3172" s="9"/>
      <c r="I3172" s="9"/>
      <c r="K3172" s="9"/>
      <c r="L3172" s="9"/>
      <c r="M3172" s="9"/>
      <c r="O3172" s="9"/>
      <c r="P3172" s="9"/>
      <c r="Q3172" s="9"/>
      <c r="R3172" s="36"/>
      <c r="V3172" s="36"/>
    </row>
    <row r="3173" spans="1:22" x14ac:dyDescent="0.25">
      <c r="A3173" s="86"/>
      <c r="B3173" s="9"/>
      <c r="C3173" s="9"/>
      <c r="D3173" s="9"/>
      <c r="E3173" s="9"/>
      <c r="F3173" s="9"/>
      <c r="I3173" s="9"/>
      <c r="K3173" s="9"/>
      <c r="L3173" s="9"/>
      <c r="M3173" s="9"/>
      <c r="O3173" s="9"/>
      <c r="P3173" s="9"/>
      <c r="Q3173" s="9"/>
      <c r="R3173" s="36"/>
      <c r="V3173" s="36"/>
    </row>
    <row r="3174" spans="1:22" x14ac:dyDescent="0.25">
      <c r="A3174" s="86"/>
      <c r="B3174" s="9"/>
      <c r="C3174" s="9"/>
      <c r="D3174" s="9"/>
      <c r="E3174" s="9"/>
      <c r="F3174" s="9"/>
      <c r="I3174" s="9"/>
      <c r="K3174" s="9"/>
      <c r="L3174" s="9"/>
      <c r="M3174" s="9"/>
      <c r="O3174" s="9"/>
      <c r="P3174" s="9"/>
      <c r="Q3174" s="9"/>
      <c r="R3174" s="36"/>
      <c r="V3174" s="36"/>
    </row>
    <row r="3175" spans="1:22" x14ac:dyDescent="0.25">
      <c r="A3175" s="86"/>
      <c r="B3175" s="9"/>
      <c r="C3175" s="9"/>
      <c r="D3175" s="9"/>
      <c r="E3175" s="9"/>
      <c r="F3175" s="9"/>
      <c r="I3175" s="9"/>
      <c r="K3175" s="9"/>
      <c r="L3175" s="9"/>
      <c r="M3175" s="9"/>
      <c r="O3175" s="9"/>
      <c r="P3175" s="9"/>
      <c r="Q3175" s="9"/>
      <c r="R3175" s="36"/>
      <c r="V3175" s="36"/>
    </row>
    <row r="3176" spans="1:22" x14ac:dyDescent="0.25">
      <c r="A3176" s="86"/>
      <c r="B3176" s="9"/>
      <c r="C3176" s="9"/>
      <c r="D3176" s="9"/>
      <c r="E3176" s="9"/>
      <c r="F3176" s="9"/>
      <c r="I3176" s="9"/>
      <c r="K3176" s="9"/>
      <c r="L3176" s="9"/>
      <c r="M3176" s="9"/>
      <c r="O3176" s="9"/>
      <c r="P3176" s="9"/>
      <c r="Q3176" s="9"/>
      <c r="R3176" s="36"/>
      <c r="V3176" s="36"/>
    </row>
    <row r="3177" spans="1:22" x14ac:dyDescent="0.25">
      <c r="A3177" s="86"/>
      <c r="B3177" s="9"/>
      <c r="C3177" s="9"/>
      <c r="D3177" s="9"/>
      <c r="E3177" s="9"/>
      <c r="F3177" s="9"/>
      <c r="I3177" s="9"/>
      <c r="K3177" s="9"/>
      <c r="L3177" s="9"/>
      <c r="M3177" s="9"/>
      <c r="O3177" s="9"/>
      <c r="P3177" s="9"/>
      <c r="Q3177" s="9"/>
      <c r="R3177" s="36"/>
      <c r="V3177" s="36"/>
    </row>
    <row r="3178" spans="1:22" x14ac:dyDescent="0.25">
      <c r="A3178" s="86"/>
      <c r="B3178" s="9"/>
      <c r="C3178" s="9"/>
      <c r="D3178" s="9"/>
      <c r="E3178" s="9"/>
      <c r="F3178" s="9"/>
      <c r="I3178" s="9"/>
      <c r="K3178" s="9"/>
      <c r="L3178" s="9"/>
      <c r="M3178" s="9"/>
      <c r="O3178" s="9"/>
      <c r="P3178" s="9"/>
      <c r="Q3178" s="9"/>
      <c r="R3178" s="36"/>
      <c r="V3178" s="36"/>
    </row>
    <row r="3179" spans="1:22" x14ac:dyDescent="0.25">
      <c r="A3179" s="86"/>
      <c r="B3179" s="9"/>
      <c r="C3179" s="9"/>
      <c r="D3179" s="9"/>
      <c r="E3179" s="9"/>
      <c r="F3179" s="9"/>
      <c r="I3179" s="9"/>
      <c r="K3179" s="9"/>
      <c r="L3179" s="9"/>
      <c r="M3179" s="9"/>
      <c r="O3179" s="9"/>
      <c r="P3179" s="9"/>
      <c r="Q3179" s="9"/>
      <c r="R3179" s="36"/>
      <c r="V3179" s="36"/>
    </row>
    <row r="3180" spans="1:22" x14ac:dyDescent="0.25">
      <c r="A3180" s="86"/>
      <c r="B3180" s="9"/>
      <c r="C3180" s="9"/>
      <c r="D3180" s="9"/>
      <c r="E3180" s="9"/>
      <c r="F3180" s="9"/>
      <c r="I3180" s="9"/>
      <c r="K3180" s="9"/>
      <c r="L3180" s="9"/>
      <c r="M3180" s="9"/>
      <c r="O3180" s="9"/>
      <c r="P3180" s="9"/>
      <c r="Q3180" s="9"/>
      <c r="R3180" s="36"/>
      <c r="V3180" s="36"/>
    </row>
    <row r="3181" spans="1:22" x14ac:dyDescent="0.25">
      <c r="A3181" s="86"/>
      <c r="B3181" s="9"/>
      <c r="C3181" s="9"/>
      <c r="D3181" s="9"/>
      <c r="E3181" s="9"/>
      <c r="F3181" s="9"/>
      <c r="I3181" s="9"/>
      <c r="K3181" s="9"/>
      <c r="L3181" s="9"/>
      <c r="M3181" s="9"/>
      <c r="O3181" s="9"/>
      <c r="P3181" s="9"/>
      <c r="Q3181" s="9"/>
      <c r="R3181" s="36"/>
      <c r="V3181" s="36"/>
    </row>
    <row r="3182" spans="1:22" x14ac:dyDescent="0.25">
      <c r="A3182" s="86"/>
      <c r="B3182" s="9"/>
      <c r="C3182" s="9"/>
      <c r="D3182" s="9"/>
      <c r="E3182" s="9"/>
      <c r="F3182" s="9"/>
      <c r="I3182" s="9"/>
      <c r="K3182" s="9"/>
      <c r="L3182" s="9"/>
      <c r="M3182" s="9"/>
      <c r="O3182" s="9"/>
      <c r="P3182" s="9"/>
      <c r="Q3182" s="9"/>
      <c r="R3182" s="36"/>
      <c r="V3182" s="36"/>
    </row>
    <row r="3183" spans="1:22" x14ac:dyDescent="0.25">
      <c r="A3183" s="86"/>
      <c r="B3183" s="9"/>
      <c r="C3183" s="9"/>
      <c r="D3183" s="9"/>
      <c r="E3183" s="9"/>
      <c r="F3183" s="9"/>
      <c r="I3183" s="9"/>
      <c r="K3183" s="9"/>
      <c r="L3183" s="9"/>
      <c r="M3183" s="9"/>
      <c r="O3183" s="9"/>
      <c r="P3183" s="9"/>
      <c r="Q3183" s="9"/>
      <c r="R3183" s="36"/>
      <c r="V3183" s="36"/>
    </row>
    <row r="3184" spans="1:22" x14ac:dyDescent="0.25">
      <c r="A3184" s="86"/>
      <c r="B3184" s="9"/>
      <c r="C3184" s="9"/>
      <c r="D3184" s="9"/>
      <c r="E3184" s="9"/>
      <c r="F3184" s="9"/>
      <c r="I3184" s="9"/>
      <c r="K3184" s="9"/>
      <c r="L3184" s="9"/>
      <c r="M3184" s="9"/>
      <c r="O3184" s="9"/>
      <c r="P3184" s="9"/>
      <c r="Q3184" s="9"/>
      <c r="R3184" s="36"/>
      <c r="V3184" s="36"/>
    </row>
    <row r="3185" spans="1:22" x14ac:dyDescent="0.25">
      <c r="A3185" s="86"/>
      <c r="B3185" s="9"/>
      <c r="C3185" s="9"/>
      <c r="D3185" s="9"/>
      <c r="E3185" s="9"/>
      <c r="F3185" s="9"/>
      <c r="I3185" s="9"/>
      <c r="K3185" s="9"/>
      <c r="L3185" s="9"/>
      <c r="M3185" s="9"/>
      <c r="O3185" s="9"/>
      <c r="P3185" s="9"/>
      <c r="Q3185" s="9"/>
      <c r="R3185" s="36"/>
      <c r="V3185" s="36"/>
    </row>
    <row r="3186" spans="1:22" x14ac:dyDescent="0.25">
      <c r="A3186" s="86"/>
      <c r="B3186" s="9"/>
      <c r="C3186" s="9"/>
      <c r="D3186" s="9"/>
      <c r="E3186" s="9"/>
      <c r="F3186" s="9"/>
      <c r="I3186" s="9"/>
      <c r="K3186" s="9"/>
      <c r="L3186" s="9"/>
      <c r="M3186" s="9"/>
      <c r="O3186" s="9"/>
      <c r="P3186" s="9"/>
      <c r="Q3186" s="9"/>
      <c r="R3186" s="36"/>
      <c r="V3186" s="36"/>
    </row>
    <row r="3187" spans="1:22" x14ac:dyDescent="0.25">
      <c r="A3187" s="86"/>
      <c r="B3187" s="9"/>
      <c r="C3187" s="9"/>
      <c r="D3187" s="9"/>
      <c r="E3187" s="9"/>
      <c r="F3187" s="9"/>
      <c r="I3187" s="9"/>
      <c r="K3187" s="9"/>
      <c r="L3187" s="9"/>
      <c r="M3187" s="9"/>
      <c r="O3187" s="9"/>
      <c r="P3187" s="9"/>
      <c r="Q3187" s="9"/>
      <c r="R3187" s="36"/>
      <c r="V3187" s="36"/>
    </row>
    <row r="3188" spans="1:22" x14ac:dyDescent="0.25">
      <c r="A3188" s="86"/>
      <c r="B3188" s="9"/>
      <c r="C3188" s="9"/>
      <c r="D3188" s="9"/>
      <c r="E3188" s="9"/>
      <c r="F3188" s="9"/>
      <c r="I3188" s="9"/>
      <c r="K3188" s="9"/>
      <c r="L3188" s="9"/>
      <c r="M3188" s="9"/>
      <c r="O3188" s="9"/>
      <c r="P3188" s="9"/>
      <c r="Q3188" s="9"/>
      <c r="R3188" s="36"/>
      <c r="V3188" s="36"/>
    </row>
    <row r="3189" spans="1:22" x14ac:dyDescent="0.25">
      <c r="A3189" s="86"/>
      <c r="B3189" s="9"/>
      <c r="C3189" s="9"/>
      <c r="D3189" s="9"/>
      <c r="E3189" s="9"/>
      <c r="F3189" s="9"/>
      <c r="I3189" s="9"/>
      <c r="K3189" s="9"/>
      <c r="L3189" s="9"/>
      <c r="M3189" s="9"/>
      <c r="O3189" s="9"/>
      <c r="P3189" s="9"/>
      <c r="Q3189" s="9"/>
      <c r="R3189" s="36"/>
      <c r="V3189" s="36"/>
    </row>
    <row r="3190" spans="1:22" x14ac:dyDescent="0.25">
      <c r="A3190" s="86"/>
      <c r="B3190" s="9"/>
      <c r="C3190" s="9"/>
      <c r="D3190" s="9"/>
      <c r="E3190" s="9"/>
      <c r="F3190" s="9"/>
      <c r="I3190" s="9"/>
      <c r="K3190" s="9"/>
      <c r="L3190" s="9"/>
      <c r="M3190" s="9"/>
      <c r="O3190" s="9"/>
      <c r="P3190" s="9"/>
      <c r="Q3190" s="9"/>
      <c r="R3190" s="36"/>
      <c r="V3190" s="36"/>
    </row>
    <row r="3191" spans="1:22" x14ac:dyDescent="0.25">
      <c r="A3191" s="86"/>
      <c r="B3191" s="9"/>
      <c r="C3191" s="9"/>
      <c r="D3191" s="9"/>
      <c r="E3191" s="9"/>
      <c r="F3191" s="9"/>
      <c r="I3191" s="9"/>
      <c r="K3191" s="9"/>
      <c r="L3191" s="9"/>
      <c r="M3191" s="9"/>
      <c r="O3191" s="9"/>
      <c r="P3191" s="9"/>
      <c r="Q3191" s="9"/>
      <c r="R3191" s="36"/>
      <c r="V3191" s="36"/>
    </row>
    <row r="3192" spans="1:22" x14ac:dyDescent="0.25">
      <c r="A3192" s="86"/>
      <c r="B3192" s="9"/>
      <c r="C3192" s="9"/>
      <c r="D3192" s="9"/>
      <c r="E3192" s="9"/>
      <c r="F3192" s="9"/>
      <c r="I3192" s="9"/>
      <c r="K3192" s="9"/>
      <c r="L3192" s="9"/>
      <c r="M3192" s="9"/>
      <c r="O3192" s="9"/>
      <c r="P3192" s="9"/>
      <c r="Q3192" s="9"/>
      <c r="R3192" s="36"/>
      <c r="V3192" s="36"/>
    </row>
    <row r="3193" spans="1:22" x14ac:dyDescent="0.25">
      <c r="A3193" s="86"/>
      <c r="B3193" s="9"/>
      <c r="C3193" s="9"/>
      <c r="D3193" s="9"/>
      <c r="E3193" s="9"/>
      <c r="F3193" s="9"/>
      <c r="I3193" s="9"/>
      <c r="K3193" s="9"/>
      <c r="L3193" s="9"/>
      <c r="M3193" s="9"/>
      <c r="O3193" s="9"/>
      <c r="P3193" s="9"/>
      <c r="Q3193" s="9"/>
      <c r="R3193" s="36"/>
      <c r="V3193" s="36"/>
    </row>
    <row r="3194" spans="1:22" x14ac:dyDescent="0.25">
      <c r="A3194" s="86"/>
      <c r="B3194" s="9"/>
      <c r="C3194" s="9"/>
      <c r="D3194" s="9"/>
      <c r="E3194" s="9"/>
      <c r="F3194" s="9"/>
      <c r="I3194" s="9"/>
      <c r="K3194" s="9"/>
      <c r="L3194" s="9"/>
      <c r="M3194" s="9"/>
      <c r="O3194" s="9"/>
      <c r="P3194" s="9"/>
      <c r="Q3194" s="9"/>
      <c r="R3194" s="36"/>
      <c r="V3194" s="36"/>
    </row>
    <row r="3195" spans="1:22" x14ac:dyDescent="0.25">
      <c r="A3195" s="86"/>
      <c r="B3195" s="9"/>
      <c r="C3195" s="9"/>
      <c r="D3195" s="9"/>
      <c r="E3195" s="9"/>
      <c r="F3195" s="9"/>
      <c r="I3195" s="9"/>
      <c r="K3195" s="9"/>
      <c r="L3195" s="9"/>
      <c r="M3195" s="9"/>
      <c r="O3195" s="9"/>
      <c r="P3195" s="9"/>
      <c r="Q3195" s="9"/>
      <c r="R3195" s="36"/>
      <c r="V3195" s="36"/>
    </row>
    <row r="3196" spans="1:22" x14ac:dyDescent="0.25">
      <c r="A3196" s="86"/>
      <c r="B3196" s="9"/>
      <c r="C3196" s="9"/>
      <c r="D3196" s="9"/>
      <c r="E3196" s="9"/>
      <c r="F3196" s="9"/>
      <c r="I3196" s="9"/>
      <c r="K3196" s="9"/>
      <c r="L3196" s="9"/>
      <c r="M3196" s="9"/>
      <c r="O3196" s="9"/>
      <c r="P3196" s="9"/>
      <c r="Q3196" s="9"/>
      <c r="R3196" s="36"/>
      <c r="V3196" s="36"/>
    </row>
    <row r="3197" spans="1:22" x14ac:dyDescent="0.25">
      <c r="A3197" s="86"/>
      <c r="B3197" s="9"/>
      <c r="C3197" s="9"/>
      <c r="D3197" s="9"/>
      <c r="E3197" s="9"/>
      <c r="F3197" s="9"/>
      <c r="I3197" s="9"/>
      <c r="K3197" s="9"/>
      <c r="L3197" s="9"/>
      <c r="M3197" s="9"/>
      <c r="O3197" s="9"/>
      <c r="P3197" s="9"/>
      <c r="Q3197" s="9"/>
      <c r="R3197" s="36"/>
      <c r="V3197" s="36"/>
    </row>
    <row r="3198" spans="1:22" x14ac:dyDescent="0.25">
      <c r="A3198" s="86"/>
      <c r="B3198" s="9"/>
      <c r="C3198" s="9"/>
      <c r="D3198" s="9"/>
      <c r="E3198" s="9"/>
      <c r="F3198" s="9"/>
      <c r="I3198" s="9"/>
      <c r="K3198" s="9"/>
      <c r="L3198" s="9"/>
      <c r="M3198" s="9"/>
      <c r="O3198" s="9"/>
      <c r="P3198" s="9"/>
      <c r="Q3198" s="9"/>
      <c r="R3198" s="36"/>
      <c r="V3198" s="36"/>
    </row>
    <row r="3199" spans="1:22" x14ac:dyDescent="0.25">
      <c r="A3199" s="86"/>
      <c r="B3199" s="9"/>
      <c r="C3199" s="9"/>
      <c r="D3199" s="9"/>
      <c r="E3199" s="9"/>
      <c r="F3199" s="9"/>
      <c r="I3199" s="9"/>
      <c r="K3199" s="9"/>
      <c r="L3199" s="9"/>
      <c r="M3199" s="9"/>
      <c r="O3199" s="9"/>
      <c r="P3199" s="9"/>
      <c r="Q3199" s="9"/>
      <c r="R3199" s="36"/>
      <c r="V3199" s="36"/>
    </row>
    <row r="3200" spans="1:22" x14ac:dyDescent="0.25">
      <c r="A3200" s="86"/>
      <c r="B3200" s="9"/>
      <c r="C3200" s="9"/>
      <c r="D3200" s="9"/>
      <c r="E3200" s="9"/>
      <c r="F3200" s="9"/>
      <c r="I3200" s="9"/>
      <c r="K3200" s="9"/>
      <c r="L3200" s="9"/>
      <c r="M3200" s="9"/>
      <c r="O3200" s="9"/>
      <c r="P3200" s="9"/>
      <c r="Q3200" s="9"/>
      <c r="R3200" s="36"/>
      <c r="V3200" s="36"/>
    </row>
    <row r="3201" spans="1:22" x14ac:dyDescent="0.25">
      <c r="A3201" s="86"/>
      <c r="B3201" s="9"/>
      <c r="C3201" s="9"/>
      <c r="D3201" s="9"/>
      <c r="E3201" s="9"/>
      <c r="F3201" s="9"/>
      <c r="I3201" s="9"/>
      <c r="K3201" s="9"/>
      <c r="L3201" s="9"/>
      <c r="M3201" s="9"/>
      <c r="O3201" s="9"/>
      <c r="P3201" s="9"/>
      <c r="Q3201" s="9"/>
      <c r="R3201" s="36"/>
      <c r="V3201" s="36"/>
    </row>
    <row r="3202" spans="1:22" x14ac:dyDescent="0.25">
      <c r="A3202" s="86"/>
      <c r="B3202" s="9"/>
      <c r="C3202" s="9"/>
      <c r="D3202" s="9"/>
      <c r="E3202" s="9"/>
      <c r="F3202" s="9"/>
      <c r="I3202" s="9"/>
      <c r="K3202" s="9"/>
      <c r="L3202" s="9"/>
      <c r="M3202" s="9"/>
      <c r="O3202" s="9"/>
      <c r="P3202" s="9"/>
      <c r="Q3202" s="9"/>
      <c r="R3202" s="36"/>
      <c r="V3202" s="36"/>
    </row>
    <row r="3203" spans="1:22" x14ac:dyDescent="0.25">
      <c r="A3203" s="86"/>
      <c r="B3203" s="9"/>
      <c r="C3203" s="9"/>
      <c r="D3203" s="9"/>
      <c r="E3203" s="9"/>
      <c r="F3203" s="9"/>
      <c r="I3203" s="9"/>
      <c r="K3203" s="9"/>
      <c r="L3203" s="9"/>
      <c r="M3203" s="9"/>
      <c r="O3203" s="9"/>
      <c r="P3203" s="9"/>
      <c r="Q3203" s="9"/>
      <c r="R3203" s="36"/>
      <c r="V3203" s="36"/>
    </row>
    <row r="3204" spans="1:22" x14ac:dyDescent="0.25">
      <c r="A3204" s="86"/>
      <c r="B3204" s="9"/>
      <c r="C3204" s="9"/>
      <c r="D3204" s="9"/>
      <c r="E3204" s="9"/>
      <c r="F3204" s="9"/>
      <c r="I3204" s="9"/>
      <c r="K3204" s="9"/>
      <c r="L3204" s="9"/>
      <c r="M3204" s="9"/>
      <c r="O3204" s="9"/>
      <c r="P3204" s="9"/>
      <c r="Q3204" s="9"/>
      <c r="R3204" s="36"/>
      <c r="V3204" s="36"/>
    </row>
    <row r="3205" spans="1:22" x14ac:dyDescent="0.25">
      <c r="A3205" s="86"/>
      <c r="B3205" s="9"/>
      <c r="C3205" s="9"/>
      <c r="D3205" s="9"/>
      <c r="E3205" s="9"/>
      <c r="F3205" s="9"/>
      <c r="I3205" s="9"/>
      <c r="K3205" s="9"/>
      <c r="L3205" s="9"/>
      <c r="M3205" s="9"/>
      <c r="O3205" s="9"/>
      <c r="P3205" s="9"/>
      <c r="Q3205" s="9"/>
      <c r="R3205" s="36"/>
      <c r="V3205" s="36"/>
    </row>
    <row r="3206" spans="1:22" x14ac:dyDescent="0.25">
      <c r="A3206" s="86"/>
      <c r="B3206" s="9"/>
      <c r="C3206" s="9"/>
      <c r="D3206" s="9"/>
      <c r="E3206" s="9"/>
      <c r="F3206" s="9"/>
      <c r="I3206" s="9"/>
      <c r="K3206" s="9"/>
      <c r="L3206" s="9"/>
      <c r="M3206" s="9"/>
      <c r="O3206" s="9"/>
      <c r="P3206" s="9"/>
      <c r="Q3206" s="9"/>
      <c r="R3206" s="36"/>
      <c r="V3206" s="36"/>
    </row>
    <row r="3207" spans="1:22" x14ac:dyDescent="0.25">
      <c r="A3207" s="86"/>
      <c r="B3207" s="9"/>
      <c r="C3207" s="9"/>
      <c r="D3207" s="9"/>
      <c r="E3207" s="9"/>
      <c r="F3207" s="9"/>
      <c r="I3207" s="9"/>
      <c r="K3207" s="9"/>
      <c r="L3207" s="9"/>
      <c r="M3207" s="9"/>
      <c r="O3207" s="9"/>
      <c r="P3207" s="9"/>
      <c r="Q3207" s="9"/>
      <c r="R3207" s="36"/>
      <c r="V3207" s="36"/>
    </row>
    <row r="3208" spans="1:22" x14ac:dyDescent="0.25">
      <c r="A3208" s="86"/>
      <c r="B3208" s="9"/>
      <c r="C3208" s="9"/>
      <c r="D3208" s="9"/>
      <c r="E3208" s="9"/>
      <c r="F3208" s="9"/>
      <c r="I3208" s="9"/>
      <c r="K3208" s="9"/>
      <c r="L3208" s="9"/>
      <c r="M3208" s="9"/>
      <c r="O3208" s="9"/>
      <c r="P3208" s="9"/>
      <c r="Q3208" s="9"/>
      <c r="R3208" s="36"/>
      <c r="V3208" s="36"/>
    </row>
    <row r="3209" spans="1:22" x14ac:dyDescent="0.25">
      <c r="A3209" s="86"/>
      <c r="B3209" s="9"/>
      <c r="C3209" s="9"/>
      <c r="D3209" s="9"/>
      <c r="E3209" s="9"/>
      <c r="F3209" s="9"/>
      <c r="I3209" s="9"/>
      <c r="K3209" s="9"/>
      <c r="L3209" s="9"/>
      <c r="M3209" s="9"/>
      <c r="O3209" s="9"/>
      <c r="P3209" s="9"/>
      <c r="Q3209" s="9"/>
      <c r="R3209" s="36"/>
      <c r="V3209" s="36"/>
    </row>
    <row r="3210" spans="1:22" x14ac:dyDescent="0.25">
      <c r="A3210" s="86"/>
      <c r="B3210" s="9"/>
      <c r="C3210" s="9"/>
      <c r="D3210" s="9"/>
      <c r="E3210" s="9"/>
      <c r="F3210" s="9"/>
      <c r="I3210" s="9"/>
      <c r="K3210" s="9"/>
      <c r="L3210" s="9"/>
      <c r="M3210" s="9"/>
      <c r="O3210" s="9"/>
      <c r="P3210" s="9"/>
      <c r="Q3210" s="9"/>
      <c r="R3210" s="36"/>
      <c r="V3210" s="36"/>
    </row>
    <row r="3211" spans="1:22" x14ac:dyDescent="0.25">
      <c r="A3211" s="86"/>
      <c r="B3211" s="9"/>
      <c r="C3211" s="9"/>
      <c r="D3211" s="9"/>
      <c r="E3211" s="9"/>
      <c r="F3211" s="9"/>
      <c r="I3211" s="9"/>
      <c r="K3211" s="9"/>
      <c r="L3211" s="9"/>
      <c r="M3211" s="9"/>
      <c r="O3211" s="9"/>
      <c r="P3211" s="9"/>
      <c r="Q3211" s="9"/>
      <c r="R3211" s="36"/>
      <c r="V3211" s="36"/>
    </row>
    <row r="3212" spans="1:22" x14ac:dyDescent="0.25">
      <c r="A3212" s="86"/>
      <c r="B3212" s="9"/>
      <c r="C3212" s="9"/>
      <c r="D3212" s="9"/>
      <c r="E3212" s="9"/>
      <c r="F3212" s="9"/>
      <c r="I3212" s="9"/>
      <c r="K3212" s="9"/>
      <c r="L3212" s="9"/>
      <c r="M3212" s="9"/>
      <c r="O3212" s="9"/>
      <c r="P3212" s="9"/>
      <c r="Q3212" s="9"/>
      <c r="R3212" s="36"/>
      <c r="V3212" s="36"/>
    </row>
    <row r="3213" spans="1:22" x14ac:dyDescent="0.25">
      <c r="A3213" s="86"/>
      <c r="B3213" s="9"/>
      <c r="C3213" s="9"/>
      <c r="D3213" s="9"/>
      <c r="E3213" s="9"/>
      <c r="F3213" s="9"/>
      <c r="I3213" s="9"/>
      <c r="K3213" s="9"/>
      <c r="L3213" s="9"/>
      <c r="M3213" s="9"/>
      <c r="O3213" s="9"/>
      <c r="P3213" s="9"/>
      <c r="Q3213" s="9"/>
      <c r="R3213" s="36"/>
      <c r="V3213" s="36"/>
    </row>
    <row r="3214" spans="1:22" x14ac:dyDescent="0.25">
      <c r="A3214" s="86"/>
      <c r="B3214" s="9"/>
      <c r="C3214" s="9"/>
      <c r="D3214" s="9"/>
      <c r="E3214" s="9"/>
      <c r="F3214" s="9"/>
      <c r="I3214" s="9"/>
      <c r="K3214" s="9"/>
      <c r="L3214" s="9"/>
      <c r="M3214" s="9"/>
      <c r="O3214" s="9"/>
      <c r="P3214" s="9"/>
      <c r="Q3214" s="9"/>
      <c r="R3214" s="36"/>
      <c r="V3214" s="36"/>
    </row>
    <row r="3215" spans="1:22" x14ac:dyDescent="0.25">
      <c r="A3215" s="86"/>
      <c r="B3215" s="9"/>
      <c r="C3215" s="9"/>
      <c r="D3215" s="9"/>
      <c r="E3215" s="9"/>
      <c r="F3215" s="9"/>
      <c r="I3215" s="9"/>
      <c r="K3215" s="9"/>
      <c r="L3215" s="9"/>
      <c r="M3215" s="9"/>
      <c r="O3215" s="9"/>
      <c r="P3215" s="9"/>
      <c r="Q3215" s="9"/>
      <c r="R3215" s="36"/>
      <c r="V3215" s="36"/>
    </row>
    <row r="3216" spans="1:22" x14ac:dyDescent="0.25">
      <c r="A3216" s="86"/>
      <c r="B3216" s="9"/>
      <c r="C3216" s="9"/>
      <c r="D3216" s="9"/>
      <c r="E3216" s="9"/>
      <c r="F3216" s="9"/>
      <c r="I3216" s="9"/>
      <c r="K3216" s="9"/>
      <c r="L3216" s="9"/>
      <c r="M3216" s="9"/>
      <c r="O3216" s="9"/>
      <c r="P3216" s="9"/>
      <c r="Q3216" s="9"/>
      <c r="R3216" s="36"/>
      <c r="V3216" s="36"/>
    </row>
    <row r="3217" spans="1:22" x14ac:dyDescent="0.25">
      <c r="A3217" s="86"/>
      <c r="B3217" s="9"/>
      <c r="C3217" s="9"/>
      <c r="D3217" s="9"/>
      <c r="E3217" s="9"/>
      <c r="F3217" s="9"/>
      <c r="I3217" s="9"/>
      <c r="K3217" s="9"/>
      <c r="L3217" s="9"/>
      <c r="M3217" s="9"/>
      <c r="O3217" s="9"/>
      <c r="P3217" s="9"/>
      <c r="Q3217" s="9"/>
      <c r="R3217" s="36"/>
      <c r="V3217" s="36"/>
    </row>
    <row r="3218" spans="1:22" x14ac:dyDescent="0.25">
      <c r="A3218" s="86"/>
      <c r="B3218" s="9"/>
      <c r="C3218" s="9"/>
      <c r="D3218" s="9"/>
      <c r="E3218" s="9"/>
      <c r="F3218" s="9"/>
      <c r="I3218" s="9"/>
      <c r="K3218" s="9"/>
      <c r="L3218" s="9"/>
      <c r="M3218" s="9"/>
      <c r="O3218" s="9"/>
      <c r="P3218" s="9"/>
      <c r="Q3218" s="9"/>
      <c r="R3218" s="36"/>
      <c r="V3218" s="36"/>
    </row>
    <row r="3219" spans="1:22" x14ac:dyDescent="0.25">
      <c r="A3219" s="86"/>
      <c r="B3219" s="9"/>
      <c r="C3219" s="9"/>
      <c r="D3219" s="9"/>
      <c r="E3219" s="9"/>
      <c r="F3219" s="9"/>
      <c r="I3219" s="9"/>
      <c r="K3219" s="9"/>
      <c r="L3219" s="9"/>
      <c r="M3219" s="9"/>
      <c r="O3219" s="9"/>
      <c r="P3219" s="9"/>
      <c r="Q3219" s="9"/>
      <c r="R3219" s="36"/>
      <c r="V3219" s="36"/>
    </row>
    <row r="3220" spans="1:22" x14ac:dyDescent="0.25">
      <c r="A3220" s="86"/>
      <c r="B3220" s="9"/>
      <c r="C3220" s="9"/>
      <c r="D3220" s="9"/>
      <c r="E3220" s="9"/>
      <c r="F3220" s="9"/>
      <c r="I3220" s="9"/>
      <c r="K3220" s="9"/>
      <c r="L3220" s="9"/>
      <c r="M3220" s="9"/>
      <c r="O3220" s="9"/>
      <c r="P3220" s="9"/>
      <c r="Q3220" s="9"/>
      <c r="R3220" s="36"/>
      <c r="V3220" s="36"/>
    </row>
    <row r="3221" spans="1:22" x14ac:dyDescent="0.25">
      <c r="A3221" s="86"/>
      <c r="B3221" s="9"/>
      <c r="C3221" s="9"/>
      <c r="D3221" s="9"/>
      <c r="E3221" s="9"/>
      <c r="F3221" s="9"/>
      <c r="I3221" s="9"/>
      <c r="K3221" s="9"/>
      <c r="L3221" s="9"/>
      <c r="M3221" s="9"/>
      <c r="O3221" s="9"/>
      <c r="P3221" s="9"/>
      <c r="Q3221" s="9"/>
      <c r="R3221" s="36"/>
      <c r="V3221" s="36"/>
    </row>
    <row r="3222" spans="1:22" x14ac:dyDescent="0.25">
      <c r="A3222" s="86"/>
      <c r="B3222" s="9"/>
      <c r="C3222" s="9"/>
      <c r="D3222" s="9"/>
      <c r="E3222" s="9"/>
      <c r="F3222" s="9"/>
      <c r="I3222" s="9"/>
      <c r="K3222" s="9"/>
      <c r="L3222" s="9"/>
      <c r="M3222" s="9"/>
      <c r="O3222" s="9"/>
      <c r="P3222" s="9"/>
      <c r="Q3222" s="9"/>
      <c r="R3222" s="36"/>
      <c r="V3222" s="36"/>
    </row>
    <row r="3223" spans="1:22" x14ac:dyDescent="0.25">
      <c r="A3223" s="86"/>
      <c r="B3223" s="9"/>
      <c r="C3223" s="9"/>
      <c r="D3223" s="9"/>
      <c r="E3223" s="9"/>
      <c r="F3223" s="9"/>
      <c r="I3223" s="9"/>
      <c r="K3223" s="9"/>
      <c r="L3223" s="9"/>
      <c r="M3223" s="9"/>
      <c r="O3223" s="9"/>
      <c r="P3223" s="9"/>
      <c r="Q3223" s="9"/>
      <c r="R3223" s="36"/>
      <c r="V3223" s="36"/>
    </row>
    <row r="3224" spans="1:22" x14ac:dyDescent="0.25">
      <c r="A3224" s="86"/>
      <c r="B3224" s="9"/>
      <c r="C3224" s="9"/>
      <c r="D3224" s="9"/>
      <c r="E3224" s="9"/>
      <c r="F3224" s="9"/>
      <c r="I3224" s="9"/>
      <c r="K3224" s="9"/>
      <c r="L3224" s="9"/>
      <c r="M3224" s="9"/>
      <c r="O3224" s="9"/>
      <c r="P3224" s="9"/>
      <c r="Q3224" s="9"/>
      <c r="R3224" s="36"/>
      <c r="V3224" s="36"/>
    </row>
    <row r="3225" spans="1:22" x14ac:dyDescent="0.25">
      <c r="A3225" s="86"/>
      <c r="B3225" s="9"/>
      <c r="C3225" s="9"/>
      <c r="D3225" s="9"/>
      <c r="E3225" s="9"/>
      <c r="F3225" s="9"/>
      <c r="I3225" s="9"/>
      <c r="K3225" s="9"/>
      <c r="L3225" s="9"/>
      <c r="M3225" s="9"/>
      <c r="O3225" s="9"/>
      <c r="P3225" s="9"/>
      <c r="Q3225" s="9"/>
      <c r="R3225" s="36"/>
      <c r="V3225" s="36"/>
    </row>
    <row r="3226" spans="1:22" x14ac:dyDescent="0.25">
      <c r="A3226" s="86"/>
      <c r="B3226" s="9"/>
      <c r="C3226" s="9"/>
      <c r="D3226" s="9"/>
      <c r="E3226" s="9"/>
      <c r="F3226" s="9"/>
      <c r="I3226" s="9"/>
      <c r="K3226" s="9"/>
      <c r="L3226" s="9"/>
      <c r="M3226" s="9"/>
      <c r="O3226" s="9"/>
      <c r="P3226" s="9"/>
      <c r="Q3226" s="9"/>
      <c r="R3226" s="36"/>
      <c r="V3226" s="36"/>
    </row>
    <row r="3227" spans="1:22" x14ac:dyDescent="0.25">
      <c r="A3227" s="86"/>
      <c r="B3227" s="9"/>
      <c r="C3227" s="9"/>
      <c r="D3227" s="9"/>
      <c r="E3227" s="9"/>
      <c r="F3227" s="9"/>
      <c r="I3227" s="9"/>
      <c r="K3227" s="9"/>
      <c r="L3227" s="9"/>
      <c r="M3227" s="9"/>
      <c r="O3227" s="9"/>
      <c r="P3227" s="9"/>
      <c r="Q3227" s="9"/>
      <c r="R3227" s="36"/>
      <c r="V3227" s="36"/>
    </row>
    <row r="3228" spans="1:22" x14ac:dyDescent="0.25">
      <c r="A3228" s="86"/>
      <c r="B3228" s="9"/>
      <c r="C3228" s="9"/>
      <c r="D3228" s="9"/>
      <c r="E3228" s="9"/>
      <c r="F3228" s="9"/>
      <c r="I3228" s="9"/>
      <c r="K3228" s="9"/>
      <c r="L3228" s="9"/>
      <c r="M3228" s="9"/>
      <c r="O3228" s="9"/>
      <c r="P3228" s="9"/>
      <c r="Q3228" s="9"/>
      <c r="R3228" s="36"/>
      <c r="V3228" s="36"/>
    </row>
    <row r="3229" spans="1:22" x14ac:dyDescent="0.25">
      <c r="A3229" s="86"/>
      <c r="B3229" s="9"/>
      <c r="C3229" s="9"/>
      <c r="D3229" s="9"/>
      <c r="E3229" s="9"/>
      <c r="F3229" s="9"/>
      <c r="I3229" s="9"/>
      <c r="K3229" s="9"/>
      <c r="L3229" s="9"/>
      <c r="M3229" s="9"/>
      <c r="O3229" s="9"/>
      <c r="P3229" s="9"/>
      <c r="Q3229" s="9"/>
      <c r="R3229" s="36"/>
      <c r="V3229" s="36"/>
    </row>
    <row r="3230" spans="1:22" x14ac:dyDescent="0.25">
      <c r="A3230" s="86"/>
      <c r="B3230" s="9"/>
      <c r="C3230" s="9"/>
      <c r="D3230" s="9"/>
      <c r="E3230" s="9"/>
      <c r="F3230" s="9"/>
      <c r="I3230" s="9"/>
      <c r="K3230" s="9"/>
      <c r="L3230" s="9"/>
      <c r="M3230" s="9"/>
      <c r="O3230" s="9"/>
      <c r="P3230" s="9"/>
      <c r="Q3230" s="9"/>
      <c r="R3230" s="36"/>
      <c r="V3230" s="36"/>
    </row>
    <row r="3231" spans="1:22" x14ac:dyDescent="0.25">
      <c r="A3231" s="86"/>
      <c r="B3231" s="9"/>
      <c r="C3231" s="9"/>
      <c r="D3231" s="9"/>
      <c r="E3231" s="9"/>
      <c r="F3231" s="9"/>
      <c r="I3231" s="9"/>
      <c r="K3231" s="9"/>
      <c r="L3231" s="9"/>
      <c r="M3231" s="9"/>
      <c r="O3231" s="9"/>
      <c r="P3231" s="9"/>
      <c r="Q3231" s="9"/>
      <c r="R3231" s="36"/>
      <c r="V3231" s="36"/>
    </row>
    <row r="3232" spans="1:22" x14ac:dyDescent="0.25">
      <c r="A3232" s="86"/>
      <c r="B3232" s="9"/>
      <c r="C3232" s="9"/>
      <c r="D3232" s="9"/>
      <c r="E3232" s="9"/>
      <c r="F3232" s="9"/>
      <c r="I3232" s="9"/>
      <c r="K3232" s="9"/>
      <c r="L3232" s="9"/>
      <c r="M3232" s="9"/>
      <c r="O3232" s="9"/>
      <c r="P3232" s="9"/>
      <c r="Q3232" s="9"/>
      <c r="R3232" s="36"/>
      <c r="V3232" s="36"/>
    </row>
    <row r="3233" spans="1:22" x14ac:dyDescent="0.25">
      <c r="A3233" s="86"/>
      <c r="B3233" s="9"/>
      <c r="C3233" s="9"/>
      <c r="D3233" s="9"/>
      <c r="E3233" s="9"/>
      <c r="F3233" s="9"/>
      <c r="I3233" s="9"/>
      <c r="K3233" s="9"/>
      <c r="L3233" s="9"/>
      <c r="M3233" s="9"/>
      <c r="O3233" s="9"/>
      <c r="P3233" s="9"/>
      <c r="Q3233" s="9"/>
      <c r="R3233" s="36"/>
      <c r="V3233" s="36"/>
    </row>
    <row r="3234" spans="1:22" x14ac:dyDescent="0.25">
      <c r="A3234" s="86"/>
      <c r="B3234" s="9"/>
      <c r="C3234" s="9"/>
      <c r="D3234" s="9"/>
      <c r="E3234" s="9"/>
      <c r="F3234" s="9"/>
      <c r="I3234" s="9"/>
      <c r="K3234" s="9"/>
      <c r="L3234" s="9"/>
      <c r="M3234" s="9"/>
      <c r="O3234" s="9"/>
      <c r="P3234" s="9"/>
      <c r="Q3234" s="9"/>
      <c r="R3234" s="36"/>
      <c r="V3234" s="36"/>
    </row>
    <row r="3235" spans="1:22" x14ac:dyDescent="0.25">
      <c r="A3235" s="86"/>
      <c r="B3235" s="9"/>
      <c r="C3235" s="9"/>
      <c r="D3235" s="9"/>
      <c r="E3235" s="9"/>
      <c r="F3235" s="9"/>
      <c r="I3235" s="9"/>
      <c r="K3235" s="9"/>
      <c r="L3235" s="9"/>
      <c r="M3235" s="9"/>
      <c r="O3235" s="9"/>
      <c r="P3235" s="9"/>
      <c r="Q3235" s="9"/>
      <c r="R3235" s="36"/>
      <c r="V3235" s="36"/>
    </row>
    <row r="3236" spans="1:22" x14ac:dyDescent="0.25">
      <c r="A3236" s="86"/>
      <c r="B3236" s="9"/>
      <c r="C3236" s="9"/>
      <c r="D3236" s="9"/>
      <c r="E3236" s="9"/>
      <c r="F3236" s="9"/>
      <c r="I3236" s="9"/>
      <c r="K3236" s="9"/>
      <c r="L3236" s="9"/>
      <c r="M3236" s="9"/>
      <c r="O3236" s="9"/>
      <c r="P3236" s="9"/>
      <c r="Q3236" s="9"/>
      <c r="R3236" s="36"/>
      <c r="V3236" s="36"/>
    </row>
    <row r="3237" spans="1:22" x14ac:dyDescent="0.25">
      <c r="A3237" s="86"/>
      <c r="B3237" s="9"/>
      <c r="C3237" s="9"/>
      <c r="D3237" s="9"/>
      <c r="E3237" s="9"/>
      <c r="F3237" s="9"/>
      <c r="I3237" s="9"/>
      <c r="K3237" s="9"/>
      <c r="L3237" s="9"/>
      <c r="M3237" s="9"/>
      <c r="O3237" s="9"/>
      <c r="P3237" s="9"/>
      <c r="Q3237" s="9"/>
      <c r="R3237" s="36"/>
      <c r="V3237" s="36"/>
    </row>
    <row r="3238" spans="1:22" x14ac:dyDescent="0.25">
      <c r="A3238" s="86"/>
      <c r="B3238" s="9"/>
      <c r="C3238" s="9"/>
      <c r="D3238" s="9"/>
      <c r="E3238" s="9"/>
      <c r="F3238" s="9"/>
      <c r="I3238" s="9"/>
      <c r="K3238" s="9"/>
      <c r="L3238" s="9"/>
      <c r="M3238" s="9"/>
      <c r="O3238" s="9"/>
      <c r="P3238" s="9"/>
      <c r="Q3238" s="9"/>
      <c r="R3238" s="36"/>
      <c r="V3238" s="36"/>
    </row>
    <row r="3239" spans="1:22" x14ac:dyDescent="0.25">
      <c r="A3239" s="86"/>
      <c r="B3239" s="9"/>
      <c r="C3239" s="9"/>
      <c r="D3239" s="9"/>
      <c r="E3239" s="9"/>
      <c r="F3239" s="9"/>
      <c r="I3239" s="9"/>
      <c r="K3239" s="9"/>
      <c r="L3239" s="9"/>
      <c r="M3239" s="9"/>
      <c r="O3239" s="9"/>
      <c r="P3239" s="9"/>
      <c r="Q3239" s="9"/>
      <c r="R3239" s="36"/>
      <c r="V3239" s="36"/>
    </row>
    <row r="3240" spans="1:22" x14ac:dyDescent="0.25">
      <c r="A3240" s="86"/>
      <c r="B3240" s="9"/>
      <c r="C3240" s="9"/>
      <c r="D3240" s="9"/>
      <c r="E3240" s="9"/>
      <c r="F3240" s="9"/>
      <c r="I3240" s="9"/>
      <c r="K3240" s="9"/>
      <c r="L3240" s="9"/>
      <c r="M3240" s="9"/>
      <c r="O3240" s="9"/>
      <c r="P3240" s="9"/>
      <c r="Q3240" s="9"/>
      <c r="R3240" s="36"/>
      <c r="V3240" s="36"/>
    </row>
    <row r="3241" spans="1:22" x14ac:dyDescent="0.25">
      <c r="A3241" s="86"/>
      <c r="B3241" s="9"/>
      <c r="C3241" s="9"/>
      <c r="D3241" s="9"/>
      <c r="E3241" s="9"/>
      <c r="F3241" s="9"/>
      <c r="I3241" s="9"/>
      <c r="K3241" s="9"/>
      <c r="L3241" s="9"/>
      <c r="M3241" s="9"/>
      <c r="O3241" s="9"/>
      <c r="P3241" s="9"/>
      <c r="Q3241" s="9"/>
      <c r="R3241" s="36"/>
      <c r="V3241" s="36"/>
    </row>
    <row r="3242" spans="1:22" x14ac:dyDescent="0.25">
      <c r="A3242" s="86"/>
      <c r="B3242" s="9"/>
      <c r="C3242" s="9"/>
      <c r="D3242" s="9"/>
      <c r="E3242" s="9"/>
      <c r="F3242" s="9"/>
      <c r="I3242" s="9"/>
      <c r="K3242" s="9"/>
      <c r="L3242" s="9"/>
      <c r="M3242" s="9"/>
      <c r="O3242" s="9"/>
      <c r="P3242" s="9"/>
      <c r="Q3242" s="9"/>
      <c r="R3242" s="36"/>
      <c r="V3242" s="36"/>
    </row>
    <row r="3243" spans="1:22" x14ac:dyDescent="0.25">
      <c r="A3243" s="86"/>
      <c r="B3243" s="9"/>
      <c r="C3243" s="9"/>
      <c r="D3243" s="9"/>
      <c r="E3243" s="9"/>
      <c r="F3243" s="9"/>
      <c r="I3243" s="9"/>
      <c r="K3243" s="9"/>
      <c r="L3243" s="9"/>
      <c r="M3243" s="9"/>
      <c r="O3243" s="9"/>
      <c r="P3243" s="9"/>
      <c r="Q3243" s="9"/>
      <c r="R3243" s="36"/>
      <c r="V3243" s="36"/>
    </row>
    <row r="3244" spans="1:22" x14ac:dyDescent="0.25">
      <c r="A3244" s="86"/>
      <c r="B3244" s="9"/>
      <c r="C3244" s="9"/>
      <c r="D3244" s="9"/>
      <c r="E3244" s="9"/>
      <c r="F3244" s="9"/>
      <c r="I3244" s="9"/>
      <c r="K3244" s="9"/>
      <c r="L3244" s="9"/>
      <c r="M3244" s="9"/>
      <c r="O3244" s="9"/>
      <c r="P3244" s="9"/>
      <c r="Q3244" s="9"/>
      <c r="R3244" s="36"/>
      <c r="V3244" s="36"/>
    </row>
    <row r="3245" spans="1:22" x14ac:dyDescent="0.25">
      <c r="A3245" s="86"/>
      <c r="B3245" s="9"/>
      <c r="C3245" s="9"/>
      <c r="D3245" s="9"/>
      <c r="E3245" s="9"/>
      <c r="F3245" s="9"/>
      <c r="I3245" s="9"/>
      <c r="K3245" s="9"/>
      <c r="L3245" s="9"/>
      <c r="M3245" s="9"/>
      <c r="O3245" s="9"/>
      <c r="P3245" s="9"/>
      <c r="Q3245" s="9"/>
      <c r="R3245" s="36"/>
      <c r="V3245" s="36"/>
    </row>
    <row r="3246" spans="1:22" x14ac:dyDescent="0.25">
      <c r="A3246" s="86"/>
      <c r="B3246" s="9"/>
      <c r="C3246" s="9"/>
      <c r="D3246" s="9"/>
      <c r="E3246" s="9"/>
      <c r="F3246" s="9"/>
      <c r="I3246" s="9"/>
      <c r="K3246" s="9"/>
      <c r="L3246" s="9"/>
      <c r="M3246" s="9"/>
      <c r="O3246" s="9"/>
      <c r="P3246" s="9"/>
      <c r="Q3246" s="9"/>
      <c r="R3246" s="36"/>
      <c r="V3246" s="36"/>
    </row>
    <row r="3247" spans="1:22" x14ac:dyDescent="0.25">
      <c r="A3247" s="86"/>
      <c r="B3247" s="9"/>
      <c r="C3247" s="9"/>
      <c r="D3247" s="9"/>
      <c r="E3247" s="9"/>
      <c r="F3247" s="9"/>
      <c r="I3247" s="9"/>
      <c r="K3247" s="9"/>
      <c r="L3247" s="9"/>
      <c r="M3247" s="9"/>
      <c r="O3247" s="9"/>
      <c r="P3247" s="9"/>
      <c r="Q3247" s="9"/>
      <c r="R3247" s="36"/>
      <c r="V3247" s="36"/>
    </row>
    <row r="3248" spans="1:22" x14ac:dyDescent="0.25">
      <c r="A3248" s="86"/>
      <c r="B3248" s="9"/>
      <c r="C3248" s="9"/>
      <c r="D3248" s="9"/>
      <c r="E3248" s="9"/>
      <c r="F3248" s="9"/>
      <c r="I3248" s="9"/>
      <c r="K3248" s="9"/>
      <c r="L3248" s="9"/>
      <c r="M3248" s="9"/>
      <c r="O3248" s="9"/>
      <c r="P3248" s="9"/>
      <c r="Q3248" s="9"/>
      <c r="R3248" s="36"/>
      <c r="V3248" s="36"/>
    </row>
    <row r="3249" spans="1:22" x14ac:dyDescent="0.25">
      <c r="A3249" s="86"/>
      <c r="B3249" s="9"/>
      <c r="C3249" s="9"/>
      <c r="D3249" s="9"/>
      <c r="E3249" s="9"/>
      <c r="F3249" s="9"/>
      <c r="I3249" s="9"/>
      <c r="K3249" s="9"/>
      <c r="L3249" s="9"/>
      <c r="M3249" s="9"/>
      <c r="O3249" s="9"/>
      <c r="P3249" s="9"/>
      <c r="Q3249" s="9"/>
      <c r="R3249" s="36"/>
      <c r="V3249" s="36"/>
    </row>
    <row r="3250" spans="1:22" x14ac:dyDescent="0.25">
      <c r="A3250" s="86"/>
      <c r="B3250" s="9"/>
      <c r="C3250" s="9"/>
      <c r="D3250" s="9"/>
      <c r="E3250" s="9"/>
      <c r="F3250" s="9"/>
      <c r="I3250" s="9"/>
      <c r="K3250" s="9"/>
      <c r="L3250" s="9"/>
      <c r="M3250" s="9"/>
      <c r="O3250" s="9"/>
      <c r="P3250" s="9"/>
      <c r="Q3250" s="9"/>
      <c r="R3250" s="36"/>
      <c r="V3250" s="36"/>
    </row>
    <row r="3251" spans="1:22" x14ac:dyDescent="0.25">
      <c r="A3251" s="86"/>
      <c r="B3251" s="9"/>
      <c r="C3251" s="9"/>
      <c r="D3251" s="9"/>
      <c r="E3251" s="9"/>
      <c r="F3251" s="9"/>
      <c r="I3251" s="9"/>
      <c r="K3251" s="9"/>
      <c r="L3251" s="9"/>
      <c r="M3251" s="9"/>
      <c r="O3251" s="9"/>
      <c r="P3251" s="9"/>
      <c r="Q3251" s="9"/>
      <c r="R3251" s="36"/>
      <c r="V3251" s="36"/>
    </row>
    <row r="3252" spans="1:22" x14ac:dyDescent="0.25">
      <c r="A3252" s="86"/>
      <c r="B3252" s="9"/>
      <c r="C3252" s="9"/>
      <c r="D3252" s="9"/>
      <c r="E3252" s="9"/>
      <c r="F3252" s="9"/>
      <c r="I3252" s="9"/>
      <c r="K3252" s="9"/>
      <c r="L3252" s="9"/>
      <c r="M3252" s="9"/>
      <c r="O3252" s="9"/>
      <c r="P3252" s="9"/>
      <c r="Q3252" s="9"/>
      <c r="R3252" s="36"/>
      <c r="V3252" s="36"/>
    </row>
    <row r="3253" spans="1:22" x14ac:dyDescent="0.25">
      <c r="A3253" s="86"/>
      <c r="B3253" s="9"/>
      <c r="C3253" s="9"/>
      <c r="D3253" s="9"/>
      <c r="E3253" s="9"/>
      <c r="F3253" s="9"/>
      <c r="I3253" s="9"/>
      <c r="K3253" s="9"/>
      <c r="L3253" s="9"/>
      <c r="M3253" s="9"/>
      <c r="O3253" s="9"/>
      <c r="P3253" s="9"/>
      <c r="Q3253" s="9"/>
      <c r="R3253" s="36"/>
      <c r="V3253" s="36"/>
    </row>
    <row r="3254" spans="1:22" x14ac:dyDescent="0.25">
      <c r="A3254" s="86"/>
      <c r="B3254" s="9"/>
      <c r="C3254" s="9"/>
      <c r="D3254" s="9"/>
      <c r="E3254" s="9"/>
      <c r="F3254" s="9"/>
      <c r="I3254" s="9"/>
      <c r="K3254" s="9"/>
      <c r="L3254" s="9"/>
      <c r="M3254" s="9"/>
      <c r="O3254" s="9"/>
      <c r="P3254" s="9"/>
      <c r="Q3254" s="9"/>
      <c r="R3254" s="36"/>
      <c r="V3254" s="36"/>
    </row>
    <row r="3255" spans="1:22" x14ac:dyDescent="0.25">
      <c r="A3255" s="86"/>
      <c r="B3255" s="9"/>
      <c r="C3255" s="9"/>
      <c r="D3255" s="9"/>
      <c r="E3255" s="9"/>
      <c r="F3255" s="9"/>
      <c r="I3255" s="9"/>
      <c r="K3255" s="9"/>
      <c r="L3255" s="9"/>
      <c r="M3255" s="9"/>
      <c r="O3255" s="9"/>
      <c r="P3255" s="9"/>
      <c r="Q3255" s="9"/>
      <c r="R3255" s="36"/>
      <c r="V3255" s="36"/>
    </row>
    <row r="3256" spans="1:22" x14ac:dyDescent="0.25">
      <c r="A3256" s="86"/>
      <c r="B3256" s="9"/>
      <c r="C3256" s="9"/>
      <c r="D3256" s="9"/>
      <c r="E3256" s="9"/>
      <c r="F3256" s="9"/>
      <c r="I3256" s="9"/>
      <c r="K3256" s="9"/>
      <c r="L3256" s="9"/>
      <c r="M3256" s="9"/>
      <c r="O3256" s="9"/>
      <c r="P3256" s="9"/>
      <c r="Q3256" s="9"/>
      <c r="R3256" s="36"/>
      <c r="V3256" s="36"/>
    </row>
    <row r="3257" spans="1:22" x14ac:dyDescent="0.25">
      <c r="A3257" s="86"/>
      <c r="B3257" s="9"/>
      <c r="C3257" s="9"/>
      <c r="D3257" s="9"/>
      <c r="E3257" s="9"/>
      <c r="F3257" s="9"/>
      <c r="I3257" s="9"/>
      <c r="K3257" s="9"/>
      <c r="L3257" s="9"/>
      <c r="M3257" s="9"/>
      <c r="O3257" s="9"/>
      <c r="P3257" s="9"/>
      <c r="Q3257" s="9"/>
      <c r="R3257" s="36"/>
      <c r="V3257" s="36"/>
    </row>
    <row r="3258" spans="1:22" x14ac:dyDescent="0.25">
      <c r="A3258" s="86"/>
      <c r="B3258" s="9"/>
      <c r="C3258" s="9"/>
      <c r="D3258" s="9"/>
      <c r="E3258" s="9"/>
      <c r="F3258" s="9"/>
      <c r="I3258" s="9"/>
      <c r="K3258" s="9"/>
      <c r="L3258" s="9"/>
      <c r="M3258" s="9"/>
      <c r="O3258" s="9"/>
      <c r="P3258" s="9"/>
      <c r="Q3258" s="9"/>
      <c r="R3258" s="36"/>
      <c r="V3258" s="36"/>
    </row>
    <row r="3259" spans="1:22" x14ac:dyDescent="0.25">
      <c r="A3259" s="86"/>
      <c r="B3259" s="9"/>
      <c r="C3259" s="9"/>
      <c r="D3259" s="9"/>
      <c r="E3259" s="9"/>
      <c r="F3259" s="9"/>
      <c r="I3259" s="9"/>
      <c r="K3259" s="9"/>
      <c r="L3259" s="9"/>
      <c r="M3259" s="9"/>
      <c r="O3259" s="9"/>
      <c r="P3259" s="9"/>
      <c r="Q3259" s="9"/>
      <c r="R3259" s="36"/>
      <c r="V3259" s="36"/>
    </row>
    <row r="3260" spans="1:22" x14ac:dyDescent="0.25">
      <c r="A3260" s="86"/>
      <c r="B3260" s="9"/>
      <c r="C3260" s="9"/>
      <c r="D3260" s="9"/>
      <c r="E3260" s="9"/>
      <c r="F3260" s="9"/>
      <c r="I3260" s="9"/>
      <c r="K3260" s="9"/>
      <c r="L3260" s="9"/>
      <c r="M3260" s="9"/>
      <c r="O3260" s="9"/>
      <c r="P3260" s="9"/>
      <c r="Q3260" s="9"/>
      <c r="R3260" s="36"/>
      <c r="V3260" s="36"/>
    </row>
    <row r="3261" spans="1:22" x14ac:dyDescent="0.25">
      <c r="A3261" s="86"/>
      <c r="B3261" s="9"/>
      <c r="C3261" s="9"/>
      <c r="D3261" s="9"/>
      <c r="E3261" s="9"/>
      <c r="F3261" s="9"/>
      <c r="I3261" s="9"/>
      <c r="K3261" s="9"/>
      <c r="L3261" s="9"/>
      <c r="M3261" s="9"/>
      <c r="O3261" s="9"/>
      <c r="P3261" s="9"/>
      <c r="Q3261" s="9"/>
      <c r="R3261" s="36"/>
      <c r="V3261" s="36"/>
    </row>
    <row r="3262" spans="1:22" x14ac:dyDescent="0.25">
      <c r="A3262" s="86"/>
      <c r="B3262" s="9"/>
      <c r="C3262" s="9"/>
      <c r="D3262" s="9"/>
      <c r="E3262" s="9"/>
      <c r="F3262" s="9"/>
      <c r="I3262" s="9"/>
      <c r="K3262" s="9"/>
      <c r="L3262" s="9"/>
      <c r="M3262" s="9"/>
      <c r="O3262" s="9"/>
      <c r="P3262" s="9"/>
      <c r="Q3262" s="9"/>
      <c r="R3262" s="36"/>
      <c r="V3262" s="36"/>
    </row>
    <row r="3263" spans="1:22" x14ac:dyDescent="0.25">
      <c r="A3263" s="86"/>
      <c r="B3263" s="9"/>
      <c r="C3263" s="9"/>
      <c r="D3263" s="9"/>
      <c r="E3263" s="9"/>
      <c r="F3263" s="9"/>
      <c r="I3263" s="9"/>
      <c r="K3263" s="9"/>
      <c r="L3263" s="9"/>
      <c r="M3263" s="9"/>
      <c r="O3263" s="9"/>
      <c r="P3263" s="9"/>
      <c r="Q3263" s="9"/>
      <c r="R3263" s="36"/>
      <c r="V3263" s="36"/>
    </row>
    <row r="3264" spans="1:22" x14ac:dyDescent="0.25">
      <c r="A3264" s="86"/>
      <c r="B3264" s="9"/>
      <c r="C3264" s="9"/>
      <c r="D3264" s="9"/>
      <c r="E3264" s="9"/>
      <c r="F3264" s="9"/>
      <c r="I3264" s="9"/>
      <c r="K3264" s="9"/>
      <c r="L3264" s="9"/>
      <c r="M3264" s="9"/>
      <c r="O3264" s="9"/>
      <c r="P3264" s="9"/>
      <c r="Q3264" s="9"/>
      <c r="R3264" s="36"/>
      <c r="V3264" s="36"/>
    </row>
    <row r="3265" spans="1:22" x14ac:dyDescent="0.25">
      <c r="A3265" s="86"/>
      <c r="B3265" s="9"/>
      <c r="C3265" s="9"/>
      <c r="D3265" s="9"/>
      <c r="E3265" s="9"/>
      <c r="F3265" s="9"/>
      <c r="I3265" s="9"/>
      <c r="K3265" s="9"/>
      <c r="L3265" s="9"/>
      <c r="M3265" s="9"/>
      <c r="O3265" s="9"/>
      <c r="P3265" s="9"/>
      <c r="Q3265" s="9"/>
      <c r="R3265" s="36"/>
      <c r="V3265" s="36"/>
    </row>
    <row r="3266" spans="1:22" x14ac:dyDescent="0.25">
      <c r="A3266" s="86"/>
      <c r="B3266" s="9"/>
      <c r="C3266" s="9"/>
      <c r="D3266" s="9"/>
      <c r="E3266" s="9"/>
      <c r="F3266" s="9"/>
      <c r="I3266" s="9"/>
      <c r="K3266" s="9"/>
      <c r="L3266" s="9"/>
      <c r="M3266" s="9"/>
      <c r="O3266" s="9"/>
      <c r="P3266" s="9"/>
      <c r="Q3266" s="9"/>
      <c r="R3266" s="36"/>
      <c r="V3266" s="36"/>
    </row>
    <row r="3267" spans="1:22" x14ac:dyDescent="0.25">
      <c r="A3267" s="86"/>
      <c r="B3267" s="9"/>
      <c r="C3267" s="9"/>
      <c r="D3267" s="9"/>
      <c r="E3267" s="9"/>
      <c r="F3267" s="9"/>
      <c r="I3267" s="9"/>
      <c r="K3267" s="9"/>
      <c r="L3267" s="9"/>
      <c r="M3267" s="9"/>
      <c r="O3267" s="9"/>
      <c r="P3267" s="9"/>
      <c r="Q3267" s="9"/>
      <c r="R3267" s="36"/>
      <c r="V3267" s="36"/>
    </row>
    <row r="3268" spans="1:22" x14ac:dyDescent="0.25">
      <c r="A3268" s="86"/>
      <c r="B3268" s="9"/>
      <c r="C3268" s="9"/>
      <c r="D3268" s="9"/>
      <c r="E3268" s="9"/>
      <c r="F3268" s="9"/>
      <c r="I3268" s="9"/>
      <c r="K3268" s="9"/>
      <c r="L3268" s="9"/>
      <c r="M3268" s="9"/>
      <c r="O3268" s="9"/>
      <c r="P3268" s="9"/>
      <c r="Q3268" s="9"/>
      <c r="R3268" s="36"/>
      <c r="V3268" s="36"/>
    </row>
    <row r="3269" spans="1:22" x14ac:dyDescent="0.25">
      <c r="A3269" s="86"/>
      <c r="B3269" s="9"/>
      <c r="C3269" s="9"/>
      <c r="D3269" s="9"/>
      <c r="E3269" s="9"/>
      <c r="F3269" s="9"/>
      <c r="I3269" s="9"/>
      <c r="K3269" s="9"/>
      <c r="L3269" s="9"/>
      <c r="M3269" s="9"/>
      <c r="O3269" s="9"/>
      <c r="P3269" s="9"/>
      <c r="Q3269" s="9"/>
      <c r="R3269" s="36"/>
      <c r="V3269" s="36"/>
    </row>
    <row r="3270" spans="1:22" x14ac:dyDescent="0.25">
      <c r="A3270" s="86"/>
      <c r="B3270" s="9"/>
      <c r="C3270" s="9"/>
      <c r="D3270" s="9"/>
      <c r="E3270" s="9"/>
      <c r="F3270" s="9"/>
      <c r="I3270" s="9"/>
      <c r="K3270" s="9"/>
      <c r="L3270" s="9"/>
      <c r="M3270" s="9"/>
      <c r="O3270" s="9"/>
      <c r="P3270" s="9"/>
      <c r="Q3270" s="9"/>
      <c r="R3270" s="36"/>
      <c r="V3270" s="36"/>
    </row>
    <row r="3271" spans="1:22" x14ac:dyDescent="0.25">
      <c r="A3271" s="86"/>
      <c r="B3271" s="9"/>
      <c r="C3271" s="9"/>
      <c r="D3271" s="9"/>
      <c r="E3271" s="9"/>
      <c r="F3271" s="9"/>
      <c r="I3271" s="9"/>
      <c r="K3271" s="9"/>
      <c r="L3271" s="9"/>
      <c r="M3271" s="9"/>
      <c r="O3271" s="9"/>
      <c r="P3271" s="9"/>
      <c r="Q3271" s="9"/>
      <c r="R3271" s="36"/>
      <c r="V3271" s="36"/>
    </row>
    <row r="3272" spans="1:22" x14ac:dyDescent="0.25">
      <c r="A3272" s="86"/>
      <c r="B3272" s="9"/>
      <c r="C3272" s="9"/>
      <c r="D3272" s="9"/>
      <c r="E3272" s="9"/>
      <c r="F3272" s="9"/>
      <c r="I3272" s="9"/>
      <c r="K3272" s="9"/>
      <c r="L3272" s="9"/>
      <c r="M3272" s="9"/>
      <c r="O3272" s="9"/>
      <c r="P3272" s="9"/>
      <c r="Q3272" s="9"/>
      <c r="R3272" s="36"/>
      <c r="V3272" s="36"/>
    </row>
    <row r="3273" spans="1:22" x14ac:dyDescent="0.25">
      <c r="A3273" s="86"/>
      <c r="B3273" s="9"/>
      <c r="C3273" s="9"/>
      <c r="D3273" s="9"/>
      <c r="E3273" s="9"/>
      <c r="F3273" s="9"/>
      <c r="I3273" s="9"/>
      <c r="K3273" s="9"/>
      <c r="L3273" s="9"/>
      <c r="M3273" s="9"/>
      <c r="O3273" s="9"/>
      <c r="P3273" s="9"/>
      <c r="Q3273" s="9"/>
      <c r="R3273" s="36"/>
      <c r="V3273" s="36"/>
    </row>
    <row r="3274" spans="1:22" x14ac:dyDescent="0.25">
      <c r="A3274" s="86"/>
      <c r="B3274" s="9"/>
      <c r="C3274" s="9"/>
      <c r="D3274" s="9"/>
      <c r="E3274" s="9"/>
      <c r="F3274" s="9"/>
      <c r="I3274" s="9"/>
      <c r="K3274" s="9"/>
      <c r="L3274" s="9"/>
      <c r="M3274" s="9"/>
      <c r="O3274" s="9"/>
      <c r="P3274" s="9"/>
      <c r="Q3274" s="9"/>
      <c r="R3274" s="36"/>
      <c r="V3274" s="36"/>
    </row>
    <row r="3275" spans="1:22" x14ac:dyDescent="0.25">
      <c r="A3275" s="86"/>
      <c r="B3275" s="9"/>
      <c r="C3275" s="9"/>
      <c r="D3275" s="9"/>
      <c r="E3275" s="9"/>
      <c r="F3275" s="9"/>
      <c r="I3275" s="9"/>
      <c r="K3275" s="9"/>
      <c r="L3275" s="9"/>
      <c r="M3275" s="9"/>
      <c r="O3275" s="9"/>
      <c r="P3275" s="9"/>
      <c r="Q3275" s="9"/>
      <c r="R3275" s="36"/>
      <c r="V3275" s="36"/>
    </row>
    <row r="3276" spans="1:22" x14ac:dyDescent="0.25">
      <c r="A3276" s="86"/>
      <c r="B3276" s="9"/>
      <c r="C3276" s="9"/>
      <c r="D3276" s="9"/>
      <c r="E3276" s="9"/>
      <c r="F3276" s="9"/>
      <c r="I3276" s="9"/>
      <c r="K3276" s="9"/>
      <c r="L3276" s="9"/>
      <c r="M3276" s="9"/>
      <c r="O3276" s="9"/>
      <c r="P3276" s="9"/>
      <c r="Q3276" s="9"/>
      <c r="R3276" s="36"/>
      <c r="V3276" s="36"/>
    </row>
    <row r="3277" spans="1:22" x14ac:dyDescent="0.25">
      <c r="A3277" s="86"/>
      <c r="B3277" s="9"/>
      <c r="C3277" s="9"/>
      <c r="D3277" s="9"/>
      <c r="E3277" s="9"/>
      <c r="F3277" s="9"/>
      <c r="I3277" s="9"/>
      <c r="K3277" s="9"/>
      <c r="L3277" s="9"/>
      <c r="M3277" s="9"/>
      <c r="O3277" s="9"/>
      <c r="P3277" s="9"/>
      <c r="Q3277" s="9"/>
      <c r="R3277" s="36"/>
      <c r="V3277" s="36"/>
    </row>
    <row r="3278" spans="1:22" x14ac:dyDescent="0.25">
      <c r="A3278" s="86"/>
      <c r="B3278" s="9"/>
      <c r="C3278" s="9"/>
      <c r="D3278" s="9"/>
      <c r="E3278" s="9"/>
      <c r="F3278" s="9"/>
      <c r="I3278" s="9"/>
      <c r="K3278" s="9"/>
      <c r="L3278" s="9"/>
      <c r="M3278" s="9"/>
      <c r="O3278" s="9"/>
      <c r="P3278" s="9"/>
      <c r="Q3278" s="9"/>
      <c r="R3278" s="36"/>
      <c r="V3278" s="36"/>
    </row>
    <row r="3279" spans="1:22" x14ac:dyDescent="0.25">
      <c r="A3279" s="86"/>
      <c r="B3279" s="9"/>
      <c r="C3279" s="9"/>
      <c r="D3279" s="9"/>
      <c r="E3279" s="9"/>
      <c r="F3279" s="9"/>
      <c r="I3279" s="9"/>
      <c r="K3279" s="9"/>
      <c r="L3279" s="9"/>
      <c r="M3279" s="9"/>
      <c r="O3279" s="9"/>
      <c r="P3279" s="9"/>
      <c r="Q3279" s="9"/>
      <c r="R3279" s="36"/>
      <c r="V3279" s="36"/>
    </row>
    <row r="3280" spans="1:22" x14ac:dyDescent="0.25">
      <c r="A3280" s="86"/>
      <c r="B3280" s="9"/>
      <c r="C3280" s="9"/>
      <c r="D3280" s="9"/>
      <c r="E3280" s="9"/>
      <c r="F3280" s="9"/>
      <c r="I3280" s="9"/>
      <c r="K3280" s="9"/>
      <c r="L3280" s="9"/>
      <c r="M3280" s="9"/>
      <c r="O3280" s="9"/>
      <c r="P3280" s="9"/>
      <c r="Q3280" s="9"/>
      <c r="R3280" s="36"/>
      <c r="V3280" s="36"/>
    </row>
    <row r="3281" spans="1:22" x14ac:dyDescent="0.25">
      <c r="A3281" s="86"/>
      <c r="B3281" s="9"/>
      <c r="C3281" s="9"/>
      <c r="D3281" s="9"/>
      <c r="E3281" s="9"/>
      <c r="F3281" s="9"/>
      <c r="I3281" s="9"/>
      <c r="K3281" s="9"/>
      <c r="L3281" s="9"/>
      <c r="M3281" s="9"/>
      <c r="O3281" s="9"/>
      <c r="P3281" s="9"/>
      <c r="Q3281" s="9"/>
      <c r="R3281" s="36"/>
      <c r="V3281" s="36"/>
    </row>
    <row r="3282" spans="1:22" x14ac:dyDescent="0.25">
      <c r="A3282" s="86"/>
      <c r="B3282" s="9"/>
      <c r="C3282" s="9"/>
      <c r="D3282" s="9"/>
      <c r="E3282" s="9"/>
      <c r="F3282" s="9"/>
      <c r="I3282" s="9"/>
      <c r="K3282" s="9"/>
      <c r="L3282" s="9"/>
      <c r="M3282" s="9"/>
      <c r="O3282" s="9"/>
      <c r="P3282" s="9"/>
      <c r="Q3282" s="9"/>
      <c r="R3282" s="36"/>
      <c r="V3282" s="36"/>
    </row>
    <row r="3283" spans="1:22" x14ac:dyDescent="0.25">
      <c r="A3283" s="86"/>
      <c r="B3283" s="9"/>
      <c r="C3283" s="9"/>
      <c r="D3283" s="9"/>
      <c r="E3283" s="9"/>
      <c r="F3283" s="9"/>
      <c r="I3283" s="9"/>
      <c r="K3283" s="9"/>
      <c r="L3283" s="9"/>
      <c r="M3283" s="9"/>
      <c r="O3283" s="9"/>
      <c r="P3283" s="9"/>
      <c r="Q3283" s="9"/>
      <c r="R3283" s="36"/>
      <c r="V3283" s="36"/>
    </row>
    <row r="3284" spans="1:22" x14ac:dyDescent="0.25">
      <c r="A3284" s="86"/>
      <c r="B3284" s="9"/>
      <c r="C3284" s="9"/>
      <c r="D3284" s="9"/>
      <c r="E3284" s="9"/>
      <c r="F3284" s="9"/>
      <c r="I3284" s="9"/>
      <c r="K3284" s="9"/>
      <c r="L3284" s="9"/>
      <c r="M3284" s="9"/>
      <c r="O3284" s="9"/>
      <c r="P3284" s="9"/>
      <c r="Q3284" s="9"/>
      <c r="R3284" s="36"/>
      <c r="V3284" s="36"/>
    </row>
    <row r="3285" spans="1:22" x14ac:dyDescent="0.25">
      <c r="A3285" s="86"/>
      <c r="B3285" s="9"/>
      <c r="C3285" s="9"/>
      <c r="D3285" s="9"/>
      <c r="E3285" s="9"/>
      <c r="F3285" s="9"/>
      <c r="I3285" s="9"/>
      <c r="K3285" s="9"/>
      <c r="L3285" s="9"/>
      <c r="M3285" s="9"/>
      <c r="O3285" s="9"/>
      <c r="P3285" s="9"/>
      <c r="Q3285" s="9"/>
      <c r="R3285" s="36"/>
      <c r="V3285" s="36"/>
    </row>
    <row r="3286" spans="1:22" x14ac:dyDescent="0.25">
      <c r="A3286" s="86"/>
      <c r="B3286" s="9"/>
      <c r="C3286" s="9"/>
      <c r="D3286" s="9"/>
      <c r="E3286" s="9"/>
      <c r="F3286" s="9"/>
      <c r="I3286" s="9"/>
      <c r="K3286" s="9"/>
      <c r="L3286" s="9"/>
      <c r="M3286" s="9"/>
      <c r="O3286" s="9"/>
      <c r="P3286" s="9"/>
      <c r="Q3286" s="9"/>
      <c r="R3286" s="36"/>
      <c r="V3286" s="36"/>
    </row>
    <row r="3287" spans="1:22" x14ac:dyDescent="0.25">
      <c r="A3287" s="86"/>
      <c r="B3287" s="9"/>
      <c r="C3287" s="9"/>
      <c r="D3287" s="9"/>
      <c r="E3287" s="9"/>
      <c r="F3287" s="9"/>
      <c r="I3287" s="9"/>
      <c r="K3287" s="9"/>
      <c r="L3287" s="9"/>
      <c r="M3287" s="9"/>
      <c r="O3287" s="9"/>
      <c r="P3287" s="9"/>
      <c r="Q3287" s="9"/>
      <c r="R3287" s="36"/>
      <c r="V3287" s="36"/>
    </row>
    <row r="3288" spans="1:22" x14ac:dyDescent="0.25">
      <c r="A3288" s="86"/>
      <c r="B3288" s="9"/>
      <c r="C3288" s="9"/>
      <c r="D3288" s="9"/>
      <c r="E3288" s="9"/>
      <c r="F3288" s="9"/>
      <c r="I3288" s="9"/>
      <c r="K3288" s="9"/>
      <c r="L3288" s="9"/>
      <c r="M3288" s="9"/>
      <c r="O3288" s="9"/>
      <c r="P3288" s="9"/>
      <c r="Q3288" s="9"/>
      <c r="R3288" s="36"/>
      <c r="V3288" s="36"/>
    </row>
    <row r="3289" spans="1:22" x14ac:dyDescent="0.25">
      <c r="A3289" s="86"/>
      <c r="B3289" s="9"/>
      <c r="C3289" s="9"/>
      <c r="D3289" s="9"/>
      <c r="E3289" s="9"/>
      <c r="F3289" s="9"/>
      <c r="I3289" s="9"/>
      <c r="K3289" s="9"/>
      <c r="L3289" s="9"/>
      <c r="M3289" s="9"/>
      <c r="O3289" s="9"/>
      <c r="P3289" s="9"/>
      <c r="Q3289" s="9"/>
      <c r="R3289" s="36"/>
      <c r="V3289" s="36"/>
    </row>
    <row r="3290" spans="1:22" x14ac:dyDescent="0.25">
      <c r="A3290" s="86"/>
      <c r="B3290" s="9"/>
      <c r="C3290" s="9"/>
      <c r="D3290" s="9"/>
      <c r="E3290" s="9"/>
      <c r="F3290" s="9"/>
      <c r="I3290" s="9"/>
      <c r="K3290" s="9"/>
      <c r="L3290" s="9"/>
      <c r="M3290" s="9"/>
      <c r="O3290" s="9"/>
      <c r="P3290" s="9"/>
      <c r="Q3290" s="9"/>
      <c r="R3290" s="36"/>
      <c r="V3290" s="36"/>
    </row>
    <row r="3291" spans="1:22" x14ac:dyDescent="0.25">
      <c r="A3291" s="86"/>
      <c r="B3291" s="9"/>
      <c r="C3291" s="9"/>
      <c r="D3291" s="9"/>
      <c r="E3291" s="9"/>
      <c r="F3291" s="9"/>
      <c r="I3291" s="9"/>
      <c r="K3291" s="9"/>
      <c r="L3291" s="9"/>
      <c r="M3291" s="9"/>
      <c r="O3291" s="9"/>
      <c r="P3291" s="9"/>
      <c r="Q3291" s="9"/>
      <c r="R3291" s="36"/>
      <c r="V3291" s="36"/>
    </row>
    <row r="3292" spans="1:22" x14ac:dyDescent="0.25">
      <c r="A3292" s="86"/>
      <c r="B3292" s="9"/>
      <c r="C3292" s="9"/>
      <c r="D3292" s="9"/>
      <c r="E3292" s="9"/>
      <c r="F3292" s="9"/>
      <c r="I3292" s="9"/>
      <c r="K3292" s="9"/>
      <c r="L3292" s="9"/>
      <c r="M3292" s="9"/>
      <c r="O3292" s="9"/>
      <c r="P3292" s="9"/>
      <c r="Q3292" s="9"/>
      <c r="R3292" s="36"/>
      <c r="V3292" s="36"/>
    </row>
    <row r="3293" spans="1:22" x14ac:dyDescent="0.25">
      <c r="A3293" s="86"/>
      <c r="B3293" s="9"/>
      <c r="C3293" s="9"/>
      <c r="D3293" s="9"/>
      <c r="E3293" s="9"/>
      <c r="F3293" s="9"/>
      <c r="I3293" s="9"/>
      <c r="K3293" s="9"/>
      <c r="L3293" s="9"/>
      <c r="M3293" s="9"/>
      <c r="O3293" s="9"/>
      <c r="P3293" s="9"/>
      <c r="Q3293" s="9"/>
      <c r="R3293" s="36"/>
      <c r="V3293" s="36"/>
    </row>
    <row r="3294" spans="1:22" x14ac:dyDescent="0.25">
      <c r="A3294" s="86"/>
      <c r="B3294" s="9"/>
      <c r="C3294" s="9"/>
      <c r="D3294" s="9"/>
      <c r="E3294" s="9"/>
      <c r="F3294" s="9"/>
      <c r="I3294" s="9"/>
      <c r="K3294" s="9"/>
      <c r="L3294" s="9"/>
      <c r="M3294" s="9"/>
      <c r="O3294" s="9"/>
      <c r="P3294" s="9"/>
      <c r="Q3294" s="9"/>
      <c r="R3294" s="36"/>
      <c r="V3294" s="36"/>
    </row>
    <row r="3295" spans="1:22" x14ac:dyDescent="0.25">
      <c r="A3295" s="86"/>
      <c r="B3295" s="9"/>
      <c r="C3295" s="9"/>
      <c r="D3295" s="9"/>
      <c r="E3295" s="9"/>
      <c r="F3295" s="9"/>
      <c r="I3295" s="9"/>
      <c r="K3295" s="9"/>
      <c r="L3295" s="9"/>
      <c r="M3295" s="9"/>
      <c r="O3295" s="9"/>
      <c r="P3295" s="9"/>
      <c r="Q3295" s="9"/>
      <c r="R3295" s="36"/>
      <c r="V3295" s="36"/>
    </row>
    <row r="3296" spans="1:22" x14ac:dyDescent="0.25">
      <c r="A3296" s="86"/>
      <c r="B3296" s="9"/>
      <c r="C3296" s="9"/>
      <c r="D3296" s="9"/>
      <c r="E3296" s="9"/>
      <c r="F3296" s="9"/>
      <c r="I3296" s="9"/>
      <c r="K3296" s="9"/>
      <c r="L3296" s="9"/>
      <c r="M3296" s="9"/>
      <c r="O3296" s="9"/>
      <c r="P3296" s="9"/>
      <c r="Q3296" s="9"/>
      <c r="R3296" s="36"/>
      <c r="V3296" s="36"/>
    </row>
    <row r="3297" spans="1:22" x14ac:dyDescent="0.25">
      <c r="A3297" s="86"/>
      <c r="B3297" s="9"/>
      <c r="C3297" s="9"/>
      <c r="D3297" s="9"/>
      <c r="E3297" s="9"/>
      <c r="F3297" s="9"/>
      <c r="I3297" s="9"/>
      <c r="K3297" s="9"/>
      <c r="L3297" s="9"/>
      <c r="M3297" s="9"/>
      <c r="O3297" s="9"/>
      <c r="P3297" s="9"/>
      <c r="Q3297" s="9"/>
      <c r="R3297" s="36"/>
      <c r="V3297" s="36"/>
    </row>
    <row r="3298" spans="1:22" x14ac:dyDescent="0.25">
      <c r="A3298" s="86"/>
      <c r="B3298" s="9"/>
      <c r="C3298" s="9"/>
      <c r="D3298" s="9"/>
      <c r="E3298" s="9"/>
      <c r="F3298" s="9"/>
      <c r="I3298" s="9"/>
      <c r="K3298" s="9"/>
      <c r="L3298" s="9"/>
      <c r="M3298" s="9"/>
      <c r="O3298" s="9"/>
      <c r="P3298" s="9"/>
      <c r="Q3298" s="9"/>
      <c r="R3298" s="36"/>
      <c r="V3298" s="36"/>
    </row>
    <row r="3299" spans="1:22" x14ac:dyDescent="0.25">
      <c r="A3299" s="86"/>
      <c r="B3299" s="9"/>
      <c r="C3299" s="9"/>
      <c r="D3299" s="9"/>
      <c r="E3299" s="9"/>
      <c r="F3299" s="9"/>
      <c r="I3299" s="9"/>
      <c r="K3299" s="9"/>
      <c r="L3299" s="9"/>
      <c r="M3299" s="9"/>
      <c r="O3299" s="9"/>
      <c r="P3299" s="9"/>
      <c r="Q3299" s="9"/>
      <c r="R3299" s="36"/>
      <c r="V3299" s="36"/>
    </row>
    <row r="3300" spans="1:22" x14ac:dyDescent="0.25">
      <c r="A3300" s="86"/>
      <c r="B3300" s="9"/>
      <c r="C3300" s="9"/>
      <c r="D3300" s="9"/>
      <c r="E3300" s="9"/>
      <c r="F3300" s="9"/>
      <c r="I3300" s="9"/>
      <c r="K3300" s="9"/>
      <c r="L3300" s="9"/>
      <c r="M3300" s="9"/>
      <c r="O3300" s="9"/>
      <c r="P3300" s="9"/>
      <c r="Q3300" s="9"/>
      <c r="R3300" s="36"/>
      <c r="V3300" s="36"/>
    </row>
    <row r="3301" spans="1:22" x14ac:dyDescent="0.25">
      <c r="A3301" s="86"/>
      <c r="B3301" s="9"/>
      <c r="C3301" s="9"/>
      <c r="D3301" s="9"/>
      <c r="E3301" s="9"/>
      <c r="F3301" s="9"/>
      <c r="I3301" s="9"/>
      <c r="K3301" s="9"/>
      <c r="L3301" s="9"/>
      <c r="M3301" s="9"/>
      <c r="O3301" s="9"/>
      <c r="P3301" s="9"/>
      <c r="Q3301" s="9"/>
      <c r="R3301" s="36"/>
      <c r="V3301" s="36"/>
    </row>
    <row r="3302" spans="1:22" x14ac:dyDescent="0.25">
      <c r="A3302" s="86"/>
      <c r="B3302" s="9"/>
      <c r="C3302" s="9"/>
      <c r="D3302" s="9"/>
      <c r="E3302" s="9"/>
      <c r="F3302" s="9"/>
      <c r="I3302" s="9"/>
      <c r="K3302" s="9"/>
      <c r="L3302" s="9"/>
      <c r="M3302" s="9"/>
      <c r="O3302" s="9"/>
      <c r="P3302" s="9"/>
      <c r="Q3302" s="9"/>
      <c r="R3302" s="36"/>
      <c r="V3302" s="36"/>
    </row>
    <row r="3303" spans="1:22" x14ac:dyDescent="0.25">
      <c r="A3303" s="86"/>
      <c r="B3303" s="9"/>
      <c r="C3303" s="9"/>
      <c r="D3303" s="9"/>
      <c r="E3303" s="9"/>
      <c r="F3303" s="9"/>
      <c r="I3303" s="9"/>
      <c r="K3303" s="9"/>
      <c r="L3303" s="9"/>
      <c r="M3303" s="9"/>
      <c r="O3303" s="9"/>
      <c r="P3303" s="9"/>
      <c r="Q3303" s="9"/>
      <c r="R3303" s="36"/>
      <c r="V3303" s="36"/>
    </row>
    <row r="3304" spans="1:22" x14ac:dyDescent="0.25">
      <c r="A3304" s="86"/>
      <c r="B3304" s="9"/>
      <c r="C3304" s="9"/>
      <c r="D3304" s="9"/>
      <c r="E3304" s="9"/>
      <c r="F3304" s="9"/>
      <c r="I3304" s="9"/>
      <c r="K3304" s="9"/>
      <c r="L3304" s="9"/>
      <c r="M3304" s="9"/>
      <c r="O3304" s="9"/>
      <c r="P3304" s="9"/>
      <c r="Q3304" s="9"/>
      <c r="R3304" s="36"/>
      <c r="V3304" s="36"/>
    </row>
    <row r="3305" spans="1:22" x14ac:dyDescent="0.25">
      <c r="A3305" s="86"/>
      <c r="B3305" s="9"/>
      <c r="C3305" s="9"/>
      <c r="D3305" s="9"/>
      <c r="E3305" s="9"/>
      <c r="F3305" s="9"/>
      <c r="I3305" s="9"/>
      <c r="K3305" s="9"/>
      <c r="L3305" s="9"/>
      <c r="M3305" s="9"/>
      <c r="O3305" s="9"/>
      <c r="P3305" s="9"/>
      <c r="Q3305" s="9"/>
      <c r="R3305" s="36"/>
      <c r="V3305" s="36"/>
    </row>
    <row r="3306" spans="1:22" x14ac:dyDescent="0.25">
      <c r="A3306" s="86"/>
      <c r="B3306" s="9"/>
      <c r="C3306" s="9"/>
      <c r="D3306" s="9"/>
      <c r="E3306" s="9"/>
      <c r="F3306" s="9"/>
      <c r="I3306" s="9"/>
      <c r="K3306" s="9"/>
      <c r="L3306" s="9"/>
      <c r="M3306" s="9"/>
      <c r="O3306" s="9"/>
      <c r="P3306" s="9"/>
      <c r="Q3306" s="9"/>
      <c r="R3306" s="36"/>
      <c r="V3306" s="36"/>
    </row>
    <row r="3307" spans="1:22" x14ac:dyDescent="0.25">
      <c r="A3307" s="86"/>
      <c r="B3307" s="9"/>
      <c r="C3307" s="9"/>
      <c r="D3307" s="9"/>
      <c r="E3307" s="9"/>
      <c r="F3307" s="9"/>
      <c r="I3307" s="9"/>
      <c r="K3307" s="9"/>
      <c r="L3307" s="9"/>
      <c r="M3307" s="9"/>
      <c r="O3307" s="9"/>
      <c r="P3307" s="9"/>
      <c r="Q3307" s="9"/>
      <c r="R3307" s="36"/>
      <c r="V3307" s="36"/>
    </row>
    <row r="3308" spans="1:22" x14ac:dyDescent="0.25">
      <c r="A3308" s="86"/>
      <c r="B3308" s="9"/>
      <c r="C3308" s="9"/>
      <c r="D3308" s="9"/>
      <c r="E3308" s="9"/>
      <c r="F3308" s="9"/>
      <c r="I3308" s="9"/>
      <c r="K3308" s="9"/>
      <c r="L3308" s="9"/>
      <c r="M3308" s="9"/>
      <c r="O3308" s="9"/>
      <c r="P3308" s="9"/>
      <c r="Q3308" s="9"/>
      <c r="R3308" s="36"/>
      <c r="V3308" s="36"/>
    </row>
    <row r="3309" spans="1:22" x14ac:dyDescent="0.25">
      <c r="A3309" s="86"/>
      <c r="B3309" s="9"/>
      <c r="C3309" s="9"/>
      <c r="D3309" s="9"/>
      <c r="E3309" s="9"/>
      <c r="F3309" s="9"/>
      <c r="I3309" s="9"/>
      <c r="K3309" s="9"/>
      <c r="L3309" s="9"/>
      <c r="M3309" s="9"/>
      <c r="O3309" s="9"/>
      <c r="P3309" s="9"/>
      <c r="Q3309" s="9"/>
      <c r="R3309" s="36"/>
      <c r="V3309" s="36"/>
    </row>
    <row r="3310" spans="1:22" x14ac:dyDescent="0.25">
      <c r="A3310" s="86"/>
      <c r="B3310" s="9"/>
      <c r="C3310" s="9"/>
      <c r="D3310" s="9"/>
      <c r="E3310" s="9"/>
      <c r="F3310" s="9"/>
      <c r="I3310" s="9"/>
      <c r="K3310" s="9"/>
      <c r="L3310" s="9"/>
      <c r="M3310" s="9"/>
      <c r="O3310" s="9"/>
      <c r="P3310" s="9"/>
      <c r="Q3310" s="9"/>
      <c r="R3310" s="36"/>
      <c r="V3310" s="36"/>
    </row>
    <row r="3311" spans="1:22" x14ac:dyDescent="0.25">
      <c r="A3311" s="86"/>
      <c r="B3311" s="9"/>
      <c r="C3311" s="9"/>
      <c r="D3311" s="9"/>
      <c r="E3311" s="9"/>
      <c r="F3311" s="9"/>
      <c r="I3311" s="9"/>
      <c r="K3311" s="9"/>
      <c r="L3311" s="9"/>
      <c r="M3311" s="9"/>
      <c r="O3311" s="9"/>
      <c r="P3311" s="9"/>
      <c r="Q3311" s="9"/>
      <c r="R3311" s="36"/>
      <c r="V3311" s="36"/>
    </row>
    <row r="3312" spans="1:22" x14ac:dyDescent="0.25">
      <c r="A3312" s="86"/>
      <c r="B3312" s="9"/>
      <c r="C3312" s="9"/>
      <c r="D3312" s="9"/>
      <c r="E3312" s="9"/>
      <c r="F3312" s="9"/>
      <c r="I3312" s="9"/>
      <c r="K3312" s="9"/>
      <c r="L3312" s="9"/>
      <c r="M3312" s="9"/>
      <c r="O3312" s="9"/>
      <c r="P3312" s="9"/>
      <c r="Q3312" s="9"/>
      <c r="R3312" s="36"/>
      <c r="V3312" s="36"/>
    </row>
    <row r="3313" spans="1:22" x14ac:dyDescent="0.25">
      <c r="A3313" s="86"/>
      <c r="B3313" s="9"/>
      <c r="C3313" s="9"/>
      <c r="D3313" s="9"/>
      <c r="E3313" s="9"/>
      <c r="F3313" s="9"/>
      <c r="I3313" s="9"/>
      <c r="K3313" s="9"/>
      <c r="L3313" s="9"/>
      <c r="M3313" s="9"/>
      <c r="O3313" s="9"/>
      <c r="P3313" s="9"/>
      <c r="Q3313" s="9"/>
      <c r="R3313" s="36"/>
      <c r="V3313" s="36"/>
    </row>
    <row r="3314" spans="1:22" x14ac:dyDescent="0.25">
      <c r="A3314" s="86"/>
      <c r="B3314" s="9"/>
      <c r="C3314" s="9"/>
      <c r="D3314" s="9"/>
      <c r="E3314" s="9"/>
      <c r="F3314" s="9"/>
      <c r="I3314" s="9"/>
      <c r="K3314" s="9"/>
      <c r="L3314" s="9"/>
      <c r="M3314" s="9"/>
      <c r="O3314" s="9"/>
      <c r="P3314" s="9"/>
      <c r="Q3314" s="9"/>
      <c r="R3314" s="36"/>
      <c r="V3314" s="36"/>
    </row>
    <row r="3315" spans="1:22" x14ac:dyDescent="0.25">
      <c r="A3315" s="86"/>
      <c r="B3315" s="9"/>
      <c r="C3315" s="9"/>
      <c r="D3315" s="9"/>
      <c r="E3315" s="9"/>
      <c r="F3315" s="9"/>
      <c r="I3315" s="9"/>
      <c r="K3315" s="9"/>
      <c r="L3315" s="9"/>
      <c r="M3315" s="9"/>
      <c r="O3315" s="9"/>
      <c r="P3315" s="9"/>
      <c r="Q3315" s="9"/>
      <c r="R3315" s="36"/>
      <c r="V3315" s="36"/>
    </row>
    <row r="3316" spans="1:22" x14ac:dyDescent="0.25">
      <c r="A3316" s="86"/>
      <c r="B3316" s="9"/>
      <c r="C3316" s="9"/>
      <c r="D3316" s="9"/>
      <c r="E3316" s="9"/>
      <c r="F3316" s="9"/>
      <c r="I3316" s="9"/>
      <c r="K3316" s="9"/>
      <c r="L3316" s="9"/>
      <c r="M3316" s="9"/>
      <c r="O3316" s="9"/>
      <c r="P3316" s="9"/>
      <c r="Q3316" s="9"/>
      <c r="R3316" s="36"/>
      <c r="V3316" s="36"/>
    </row>
    <row r="3317" spans="1:22" x14ac:dyDescent="0.25">
      <c r="A3317" s="86"/>
      <c r="B3317" s="9"/>
      <c r="C3317" s="9"/>
      <c r="D3317" s="9"/>
      <c r="E3317" s="9"/>
      <c r="F3317" s="9"/>
      <c r="I3317" s="9"/>
      <c r="K3317" s="9"/>
      <c r="L3317" s="9"/>
      <c r="M3317" s="9"/>
      <c r="O3317" s="9"/>
      <c r="P3317" s="9"/>
      <c r="Q3317" s="9"/>
      <c r="R3317" s="36"/>
      <c r="V3317" s="36"/>
    </row>
    <row r="3318" spans="1:22" x14ac:dyDescent="0.25">
      <c r="A3318" s="86"/>
      <c r="B3318" s="9"/>
      <c r="C3318" s="9"/>
      <c r="D3318" s="9"/>
      <c r="E3318" s="9"/>
      <c r="F3318" s="9"/>
      <c r="I3318" s="9"/>
      <c r="K3318" s="9"/>
      <c r="L3318" s="9"/>
      <c r="M3318" s="9"/>
      <c r="O3318" s="9"/>
      <c r="P3318" s="9"/>
      <c r="Q3318" s="9"/>
      <c r="R3318" s="36"/>
      <c r="V3318" s="36"/>
    </row>
    <row r="3319" spans="1:22" x14ac:dyDescent="0.25">
      <c r="A3319" s="86"/>
      <c r="B3319" s="9"/>
      <c r="C3319" s="9"/>
      <c r="D3319" s="9"/>
      <c r="E3319" s="9"/>
      <c r="F3319" s="9"/>
      <c r="I3319" s="9"/>
      <c r="K3319" s="9"/>
      <c r="L3319" s="9"/>
      <c r="M3319" s="9"/>
      <c r="O3319" s="9"/>
      <c r="P3319" s="9"/>
      <c r="Q3319" s="9"/>
      <c r="R3319" s="36"/>
      <c r="V3319" s="36"/>
    </row>
    <row r="3320" spans="1:22" x14ac:dyDescent="0.25">
      <c r="A3320" s="86"/>
      <c r="B3320" s="9"/>
      <c r="C3320" s="9"/>
      <c r="D3320" s="9"/>
      <c r="E3320" s="9"/>
      <c r="F3320" s="9"/>
      <c r="I3320" s="9"/>
      <c r="K3320" s="9"/>
      <c r="L3320" s="9"/>
      <c r="M3320" s="9"/>
      <c r="O3320" s="9"/>
      <c r="P3320" s="9"/>
      <c r="Q3320" s="9"/>
      <c r="R3320" s="36"/>
      <c r="V3320" s="36"/>
    </row>
    <row r="3321" spans="1:22" x14ac:dyDescent="0.25">
      <c r="A3321" s="86"/>
      <c r="B3321" s="9"/>
      <c r="C3321" s="9"/>
      <c r="D3321" s="9"/>
      <c r="E3321" s="9"/>
      <c r="F3321" s="9"/>
      <c r="I3321" s="9"/>
      <c r="K3321" s="9"/>
      <c r="L3321" s="9"/>
      <c r="M3321" s="9"/>
      <c r="O3321" s="9"/>
      <c r="P3321" s="9"/>
      <c r="Q3321" s="9"/>
      <c r="R3321" s="36"/>
      <c r="V3321" s="36"/>
    </row>
    <row r="3322" spans="1:22" x14ac:dyDescent="0.25">
      <c r="A3322" s="86"/>
      <c r="B3322" s="9"/>
      <c r="C3322" s="9"/>
      <c r="D3322" s="9"/>
      <c r="E3322" s="9"/>
      <c r="F3322" s="9"/>
      <c r="I3322" s="9"/>
      <c r="K3322" s="9"/>
      <c r="L3322" s="9"/>
      <c r="M3322" s="9"/>
      <c r="O3322" s="9"/>
      <c r="P3322" s="9"/>
      <c r="Q3322" s="9"/>
      <c r="R3322" s="36"/>
      <c r="V3322" s="36"/>
    </row>
    <row r="3323" spans="1:22" x14ac:dyDescent="0.25">
      <c r="A3323" s="86"/>
      <c r="B3323" s="9"/>
      <c r="C3323" s="9"/>
      <c r="D3323" s="9"/>
      <c r="E3323" s="9"/>
      <c r="F3323" s="9"/>
      <c r="I3323" s="9"/>
      <c r="K3323" s="9"/>
      <c r="L3323" s="9"/>
      <c r="M3323" s="9"/>
      <c r="O3323" s="9"/>
      <c r="P3323" s="9"/>
      <c r="Q3323" s="9"/>
      <c r="R3323" s="36"/>
      <c r="V3323" s="36"/>
    </row>
    <row r="3324" spans="1:22" x14ac:dyDescent="0.25">
      <c r="A3324" s="86"/>
      <c r="B3324" s="9"/>
      <c r="C3324" s="9"/>
      <c r="D3324" s="9"/>
      <c r="E3324" s="9"/>
      <c r="F3324" s="9"/>
      <c r="I3324" s="9"/>
      <c r="K3324" s="9"/>
      <c r="L3324" s="9"/>
      <c r="M3324" s="9"/>
      <c r="O3324" s="9"/>
      <c r="P3324" s="9"/>
      <c r="Q3324" s="9"/>
      <c r="R3324" s="36"/>
      <c r="V3324" s="36"/>
    </row>
    <row r="3325" spans="1:22" x14ac:dyDescent="0.25">
      <c r="A3325" s="86"/>
      <c r="B3325" s="9"/>
      <c r="C3325" s="9"/>
      <c r="D3325" s="9"/>
      <c r="E3325" s="9"/>
      <c r="F3325" s="9"/>
      <c r="I3325" s="9"/>
      <c r="K3325" s="9"/>
      <c r="L3325" s="9"/>
      <c r="M3325" s="9"/>
      <c r="O3325" s="9"/>
      <c r="P3325" s="9"/>
      <c r="Q3325" s="9"/>
      <c r="R3325" s="36"/>
      <c r="V3325" s="36"/>
    </row>
    <row r="3326" spans="1:22" x14ac:dyDescent="0.25">
      <c r="A3326" s="86"/>
      <c r="B3326" s="9"/>
      <c r="C3326" s="9"/>
      <c r="D3326" s="9"/>
      <c r="E3326" s="9"/>
      <c r="F3326" s="9"/>
      <c r="I3326" s="9"/>
      <c r="K3326" s="9"/>
      <c r="L3326" s="9"/>
      <c r="M3326" s="9"/>
      <c r="O3326" s="9"/>
      <c r="P3326" s="9"/>
      <c r="Q3326" s="9"/>
      <c r="R3326" s="36"/>
      <c r="V3326" s="36"/>
    </row>
    <row r="3327" spans="1:22" x14ac:dyDescent="0.25">
      <c r="A3327" s="86"/>
      <c r="B3327" s="9"/>
      <c r="C3327" s="9"/>
      <c r="D3327" s="9"/>
      <c r="E3327" s="9"/>
      <c r="F3327" s="9"/>
      <c r="I3327" s="9"/>
      <c r="K3327" s="9"/>
      <c r="L3327" s="9"/>
      <c r="M3327" s="9"/>
      <c r="O3327" s="9"/>
      <c r="P3327" s="9"/>
      <c r="Q3327" s="9"/>
      <c r="R3327" s="36"/>
      <c r="V3327" s="36"/>
    </row>
    <row r="3328" spans="1:22" x14ac:dyDescent="0.25">
      <c r="A3328" s="86"/>
      <c r="B3328" s="9"/>
      <c r="C3328" s="9"/>
      <c r="D3328" s="9"/>
      <c r="E3328" s="9"/>
      <c r="F3328" s="9"/>
      <c r="I3328" s="9"/>
      <c r="K3328" s="9"/>
      <c r="L3328" s="9"/>
      <c r="M3328" s="9"/>
      <c r="O3328" s="9"/>
      <c r="P3328" s="9"/>
      <c r="Q3328" s="9"/>
      <c r="R3328" s="36"/>
      <c r="V3328" s="36"/>
    </row>
    <row r="3329" spans="1:22" x14ac:dyDescent="0.25">
      <c r="A3329" s="86"/>
      <c r="B3329" s="9"/>
      <c r="C3329" s="9"/>
      <c r="D3329" s="9"/>
      <c r="E3329" s="9"/>
      <c r="F3329" s="9"/>
      <c r="I3329" s="9"/>
      <c r="K3329" s="9"/>
      <c r="L3329" s="9"/>
      <c r="M3329" s="9"/>
      <c r="O3329" s="9"/>
      <c r="P3329" s="9"/>
      <c r="Q3329" s="9"/>
      <c r="R3329" s="36"/>
      <c r="V3329" s="36"/>
    </row>
    <row r="3330" spans="1:22" x14ac:dyDescent="0.25">
      <c r="A3330" s="86"/>
      <c r="B3330" s="9"/>
      <c r="C3330" s="9"/>
      <c r="D3330" s="9"/>
      <c r="E3330" s="9"/>
      <c r="F3330" s="9"/>
      <c r="I3330" s="9"/>
      <c r="K3330" s="9"/>
      <c r="L3330" s="9"/>
      <c r="M3330" s="9"/>
      <c r="O3330" s="9"/>
      <c r="P3330" s="9"/>
      <c r="Q3330" s="9"/>
      <c r="R3330" s="36"/>
      <c r="V3330" s="36"/>
    </row>
    <row r="3331" spans="1:22" x14ac:dyDescent="0.25">
      <c r="A3331" s="86"/>
      <c r="B3331" s="9"/>
      <c r="C3331" s="9"/>
      <c r="D3331" s="9"/>
      <c r="E3331" s="9"/>
      <c r="F3331" s="9"/>
      <c r="I3331" s="9"/>
      <c r="K3331" s="9"/>
      <c r="L3331" s="9"/>
      <c r="M3331" s="9"/>
      <c r="O3331" s="9"/>
      <c r="P3331" s="9"/>
      <c r="Q3331" s="9"/>
      <c r="R3331" s="36"/>
      <c r="V3331" s="36"/>
    </row>
    <row r="3332" spans="1:22" x14ac:dyDescent="0.25">
      <c r="A3332" s="86"/>
      <c r="B3332" s="9"/>
      <c r="C3332" s="9"/>
      <c r="D3332" s="9"/>
      <c r="E3332" s="9"/>
      <c r="F3332" s="9"/>
      <c r="I3332" s="9"/>
      <c r="K3332" s="9"/>
      <c r="L3332" s="9"/>
      <c r="M3332" s="9"/>
      <c r="O3332" s="9"/>
      <c r="P3332" s="9"/>
      <c r="Q3332" s="9"/>
      <c r="R3332" s="36"/>
      <c r="V3332" s="36"/>
    </row>
    <row r="3333" spans="1:22" x14ac:dyDescent="0.25">
      <c r="A3333" s="86"/>
      <c r="B3333" s="9"/>
      <c r="C3333" s="9"/>
      <c r="D3333" s="9"/>
      <c r="E3333" s="9"/>
      <c r="F3333" s="9"/>
      <c r="I3333" s="9"/>
      <c r="K3333" s="9"/>
      <c r="L3333" s="9"/>
      <c r="M3333" s="9"/>
      <c r="O3333" s="9"/>
      <c r="P3333" s="9"/>
      <c r="Q3333" s="9"/>
      <c r="R3333" s="36"/>
      <c r="V3333" s="36"/>
    </row>
    <row r="3334" spans="1:22" x14ac:dyDescent="0.25">
      <c r="A3334" s="86"/>
      <c r="B3334" s="9"/>
      <c r="C3334" s="9"/>
      <c r="D3334" s="9"/>
      <c r="E3334" s="9"/>
      <c r="F3334" s="9"/>
      <c r="I3334" s="9"/>
      <c r="K3334" s="9"/>
      <c r="L3334" s="9"/>
      <c r="M3334" s="9"/>
      <c r="O3334" s="9"/>
      <c r="P3334" s="9"/>
      <c r="Q3334" s="9"/>
      <c r="R3334" s="36"/>
      <c r="V3334" s="36"/>
    </row>
    <row r="3335" spans="1:22" x14ac:dyDescent="0.25">
      <c r="A3335" s="86"/>
      <c r="B3335" s="9"/>
      <c r="C3335" s="9"/>
      <c r="D3335" s="9"/>
      <c r="E3335" s="9"/>
      <c r="F3335" s="9"/>
      <c r="I3335" s="9"/>
      <c r="K3335" s="9"/>
      <c r="L3335" s="9"/>
      <c r="M3335" s="9"/>
      <c r="O3335" s="9"/>
      <c r="P3335" s="9"/>
      <c r="Q3335" s="9"/>
      <c r="R3335" s="36"/>
      <c r="V3335" s="36"/>
    </row>
    <row r="3336" spans="1:22" x14ac:dyDescent="0.25">
      <c r="A3336" s="86"/>
      <c r="B3336" s="9"/>
      <c r="C3336" s="9"/>
      <c r="D3336" s="9"/>
      <c r="E3336" s="9"/>
      <c r="F3336" s="9"/>
      <c r="I3336" s="9"/>
      <c r="K3336" s="9"/>
      <c r="L3336" s="9"/>
      <c r="M3336" s="9"/>
      <c r="O3336" s="9"/>
      <c r="P3336" s="9"/>
      <c r="Q3336" s="9"/>
      <c r="R3336" s="36"/>
      <c r="V3336" s="36"/>
    </row>
    <row r="3337" spans="1:22" x14ac:dyDescent="0.25">
      <c r="A3337" s="86"/>
      <c r="B3337" s="9"/>
      <c r="C3337" s="9"/>
      <c r="D3337" s="9"/>
      <c r="E3337" s="9"/>
      <c r="F3337" s="9"/>
      <c r="I3337" s="9"/>
      <c r="K3337" s="9"/>
      <c r="L3337" s="9"/>
      <c r="M3337" s="9"/>
      <c r="O3337" s="9"/>
      <c r="P3337" s="9"/>
      <c r="Q3337" s="9"/>
      <c r="R3337" s="36"/>
      <c r="V3337" s="36"/>
    </row>
    <row r="3338" spans="1:22" x14ac:dyDescent="0.25">
      <c r="A3338" s="86"/>
      <c r="B3338" s="9"/>
      <c r="C3338" s="9"/>
      <c r="D3338" s="9"/>
      <c r="E3338" s="9"/>
      <c r="F3338" s="9"/>
      <c r="I3338" s="9"/>
      <c r="K3338" s="9"/>
      <c r="L3338" s="9"/>
      <c r="M3338" s="9"/>
      <c r="O3338" s="9"/>
      <c r="P3338" s="9"/>
      <c r="Q3338" s="9"/>
      <c r="R3338" s="36"/>
      <c r="V3338" s="36"/>
    </row>
    <row r="3339" spans="1:22" x14ac:dyDescent="0.25">
      <c r="A3339" s="86"/>
      <c r="B3339" s="9"/>
      <c r="C3339" s="9"/>
      <c r="D3339" s="9"/>
      <c r="E3339" s="9"/>
      <c r="F3339" s="9"/>
      <c r="I3339" s="9"/>
      <c r="K3339" s="9"/>
      <c r="L3339" s="9"/>
      <c r="M3339" s="9"/>
      <c r="O3339" s="9"/>
      <c r="P3339" s="9"/>
      <c r="Q3339" s="9"/>
      <c r="R3339" s="36"/>
      <c r="V3339" s="36"/>
    </row>
    <row r="3340" spans="1:22" x14ac:dyDescent="0.25">
      <c r="A3340" s="86"/>
      <c r="B3340" s="9"/>
      <c r="C3340" s="9"/>
      <c r="D3340" s="9"/>
      <c r="E3340" s="9"/>
      <c r="F3340" s="9"/>
      <c r="I3340" s="9"/>
      <c r="K3340" s="9"/>
      <c r="L3340" s="9"/>
      <c r="M3340" s="9"/>
      <c r="O3340" s="9"/>
      <c r="P3340" s="9"/>
      <c r="Q3340" s="9"/>
      <c r="R3340" s="36"/>
      <c r="V3340" s="36"/>
    </row>
    <row r="3341" spans="1:22" x14ac:dyDescent="0.25">
      <c r="A3341" s="86"/>
      <c r="B3341" s="9"/>
      <c r="C3341" s="9"/>
      <c r="D3341" s="9"/>
      <c r="E3341" s="9"/>
      <c r="F3341" s="9"/>
      <c r="I3341" s="9"/>
      <c r="K3341" s="9"/>
      <c r="L3341" s="9"/>
      <c r="M3341" s="9"/>
      <c r="O3341" s="9"/>
      <c r="P3341" s="9"/>
      <c r="Q3341" s="9"/>
      <c r="R3341" s="36"/>
      <c r="V3341" s="36"/>
    </row>
    <row r="3342" spans="1:22" x14ac:dyDescent="0.25">
      <c r="A3342" s="86"/>
      <c r="B3342" s="9"/>
      <c r="C3342" s="9"/>
      <c r="D3342" s="9"/>
      <c r="E3342" s="9"/>
      <c r="F3342" s="9"/>
      <c r="I3342" s="9"/>
      <c r="K3342" s="9"/>
      <c r="L3342" s="9"/>
      <c r="M3342" s="9"/>
      <c r="O3342" s="9"/>
      <c r="P3342" s="9"/>
      <c r="Q3342" s="9"/>
      <c r="R3342" s="36"/>
      <c r="V3342" s="36"/>
    </row>
    <row r="3343" spans="1:22" x14ac:dyDescent="0.25">
      <c r="A3343" s="86"/>
      <c r="B3343" s="9"/>
      <c r="C3343" s="9"/>
      <c r="D3343" s="9"/>
      <c r="E3343" s="9"/>
      <c r="F3343" s="9"/>
      <c r="I3343" s="9"/>
      <c r="K3343" s="9"/>
      <c r="L3343" s="9"/>
      <c r="M3343" s="9"/>
      <c r="O3343" s="9"/>
      <c r="P3343" s="9"/>
      <c r="Q3343" s="9"/>
      <c r="R3343" s="36"/>
      <c r="V3343" s="36"/>
    </row>
    <row r="3344" spans="1:22" x14ac:dyDescent="0.25">
      <c r="A3344" s="86"/>
      <c r="B3344" s="9"/>
      <c r="C3344" s="9"/>
      <c r="D3344" s="9"/>
      <c r="E3344" s="9"/>
      <c r="F3344" s="9"/>
      <c r="I3344" s="9"/>
      <c r="K3344" s="9"/>
      <c r="L3344" s="9"/>
      <c r="M3344" s="9"/>
      <c r="O3344" s="9"/>
      <c r="P3344" s="9"/>
      <c r="Q3344" s="9"/>
      <c r="R3344" s="36"/>
      <c r="V3344" s="36"/>
    </row>
    <row r="3345" spans="1:22" x14ac:dyDescent="0.25">
      <c r="A3345" s="86"/>
      <c r="B3345" s="9"/>
      <c r="C3345" s="9"/>
      <c r="D3345" s="9"/>
      <c r="E3345" s="9"/>
      <c r="F3345" s="9"/>
      <c r="I3345" s="9"/>
      <c r="K3345" s="9"/>
      <c r="L3345" s="9"/>
      <c r="M3345" s="9"/>
      <c r="O3345" s="9"/>
      <c r="P3345" s="9"/>
      <c r="Q3345" s="9"/>
      <c r="R3345" s="36"/>
      <c r="V3345" s="36"/>
    </row>
    <row r="3346" spans="1:22" x14ac:dyDescent="0.25">
      <c r="A3346" s="86"/>
      <c r="B3346" s="9"/>
      <c r="C3346" s="9"/>
      <c r="D3346" s="9"/>
      <c r="E3346" s="9"/>
      <c r="F3346" s="9"/>
      <c r="I3346" s="9"/>
      <c r="K3346" s="9"/>
      <c r="L3346" s="9"/>
      <c r="M3346" s="9"/>
      <c r="O3346" s="9"/>
      <c r="P3346" s="9"/>
      <c r="Q3346" s="9"/>
      <c r="R3346" s="36"/>
      <c r="V3346" s="36"/>
    </row>
    <row r="3347" spans="1:22" x14ac:dyDescent="0.25">
      <c r="A3347" s="86"/>
      <c r="B3347" s="9"/>
      <c r="C3347" s="9"/>
      <c r="D3347" s="9"/>
      <c r="E3347" s="9"/>
      <c r="F3347" s="9"/>
      <c r="I3347" s="9"/>
      <c r="K3347" s="9"/>
      <c r="L3347" s="9"/>
      <c r="M3347" s="9"/>
      <c r="O3347" s="9"/>
      <c r="P3347" s="9"/>
      <c r="Q3347" s="9"/>
      <c r="R3347" s="36"/>
      <c r="V3347" s="36"/>
    </row>
    <row r="3348" spans="1:22" x14ac:dyDescent="0.25">
      <c r="A3348" s="86"/>
      <c r="B3348" s="9"/>
      <c r="C3348" s="9"/>
      <c r="D3348" s="9"/>
      <c r="E3348" s="9"/>
      <c r="F3348" s="9"/>
      <c r="I3348" s="9"/>
      <c r="K3348" s="9"/>
      <c r="L3348" s="9"/>
      <c r="M3348" s="9"/>
      <c r="O3348" s="9"/>
      <c r="P3348" s="9"/>
      <c r="Q3348" s="9"/>
      <c r="R3348" s="36"/>
      <c r="V3348" s="36"/>
    </row>
    <row r="3349" spans="1:22" x14ac:dyDescent="0.25">
      <c r="A3349" s="86"/>
      <c r="B3349" s="9"/>
      <c r="C3349" s="9"/>
      <c r="D3349" s="9"/>
      <c r="E3349" s="9"/>
      <c r="F3349" s="9"/>
      <c r="I3349" s="9"/>
      <c r="K3349" s="9"/>
      <c r="L3349" s="9"/>
      <c r="M3349" s="9"/>
      <c r="O3349" s="9"/>
      <c r="P3349" s="9"/>
      <c r="Q3349" s="9"/>
      <c r="R3349" s="36"/>
      <c r="V3349" s="36"/>
    </row>
    <row r="3350" spans="1:22" x14ac:dyDescent="0.25">
      <c r="A3350" s="86"/>
      <c r="B3350" s="9"/>
      <c r="C3350" s="9"/>
      <c r="D3350" s="9"/>
      <c r="E3350" s="9"/>
      <c r="F3350" s="9"/>
      <c r="I3350" s="9"/>
      <c r="K3350" s="9"/>
      <c r="L3350" s="9"/>
      <c r="M3350" s="9"/>
      <c r="O3350" s="9"/>
      <c r="P3350" s="9"/>
      <c r="Q3350" s="9"/>
      <c r="R3350" s="36"/>
      <c r="V3350" s="36"/>
    </row>
    <row r="3351" spans="1:22" x14ac:dyDescent="0.25">
      <c r="A3351" s="86"/>
      <c r="B3351" s="9"/>
      <c r="C3351" s="9"/>
      <c r="D3351" s="9"/>
      <c r="E3351" s="9"/>
      <c r="F3351" s="9"/>
      <c r="I3351" s="9"/>
      <c r="K3351" s="9"/>
      <c r="L3351" s="9"/>
      <c r="M3351" s="9"/>
      <c r="O3351" s="9"/>
      <c r="P3351" s="9"/>
      <c r="Q3351" s="9"/>
      <c r="R3351" s="36"/>
      <c r="V3351" s="36"/>
    </row>
    <row r="3352" spans="1:22" x14ac:dyDescent="0.25">
      <c r="A3352" s="86"/>
      <c r="B3352" s="9"/>
      <c r="C3352" s="9"/>
      <c r="D3352" s="9"/>
      <c r="E3352" s="9"/>
      <c r="F3352" s="9"/>
      <c r="I3352" s="9"/>
      <c r="K3352" s="9"/>
      <c r="L3352" s="9"/>
      <c r="M3352" s="9"/>
      <c r="O3352" s="9"/>
      <c r="P3352" s="9"/>
      <c r="Q3352" s="9"/>
      <c r="R3352" s="36"/>
      <c r="V3352" s="36"/>
    </row>
    <row r="3353" spans="1:22" x14ac:dyDescent="0.25">
      <c r="A3353" s="86"/>
      <c r="B3353" s="9"/>
      <c r="C3353" s="9"/>
      <c r="D3353" s="9"/>
      <c r="E3353" s="9"/>
      <c r="F3353" s="9"/>
      <c r="I3353" s="9"/>
      <c r="K3353" s="9"/>
      <c r="L3353" s="9"/>
      <c r="M3353" s="9"/>
      <c r="O3353" s="9"/>
      <c r="P3353" s="9"/>
      <c r="Q3353" s="9"/>
      <c r="R3353" s="36"/>
      <c r="V3353" s="36"/>
    </row>
    <row r="3354" spans="1:22" x14ac:dyDescent="0.25">
      <c r="A3354" s="86"/>
      <c r="B3354" s="9"/>
      <c r="C3354" s="9"/>
      <c r="D3354" s="9"/>
      <c r="E3354" s="9"/>
      <c r="F3354" s="9"/>
      <c r="I3354" s="9"/>
      <c r="K3354" s="9"/>
      <c r="L3354" s="9"/>
      <c r="M3354" s="9"/>
      <c r="O3354" s="9"/>
      <c r="P3354" s="9"/>
      <c r="Q3354" s="9"/>
      <c r="R3354" s="36"/>
      <c r="V3354" s="36"/>
    </row>
    <row r="3355" spans="1:22" x14ac:dyDescent="0.25">
      <c r="A3355" s="86"/>
      <c r="B3355" s="9"/>
      <c r="C3355" s="9"/>
      <c r="D3355" s="9"/>
      <c r="E3355" s="9"/>
      <c r="F3355" s="9"/>
      <c r="I3355" s="9"/>
      <c r="K3355" s="9"/>
      <c r="L3355" s="9"/>
      <c r="M3355" s="9"/>
      <c r="O3355" s="9"/>
      <c r="P3355" s="9"/>
      <c r="Q3355" s="9"/>
      <c r="R3355" s="36"/>
      <c r="V3355" s="36"/>
    </row>
    <row r="3356" spans="1:22" x14ac:dyDescent="0.25">
      <c r="A3356" s="86"/>
      <c r="B3356" s="9"/>
      <c r="C3356" s="9"/>
      <c r="D3356" s="9"/>
      <c r="E3356" s="9"/>
      <c r="F3356" s="9"/>
      <c r="I3356" s="9"/>
      <c r="K3356" s="9"/>
      <c r="L3356" s="9"/>
      <c r="M3356" s="9"/>
      <c r="O3356" s="9"/>
      <c r="P3356" s="9"/>
      <c r="Q3356" s="9"/>
      <c r="R3356" s="36"/>
      <c r="V3356" s="36"/>
    </row>
    <row r="3357" spans="1:22" x14ac:dyDescent="0.25">
      <c r="A3357" s="86"/>
      <c r="B3357" s="9"/>
      <c r="C3357" s="9"/>
      <c r="D3357" s="9"/>
      <c r="E3357" s="9"/>
      <c r="F3357" s="9"/>
      <c r="I3357" s="9"/>
      <c r="K3357" s="9"/>
      <c r="L3357" s="9"/>
      <c r="M3357" s="9"/>
      <c r="O3357" s="9"/>
      <c r="P3357" s="9"/>
      <c r="Q3357" s="9"/>
      <c r="R3357" s="36"/>
      <c r="V3357" s="36"/>
    </row>
    <row r="3358" spans="1:22" x14ac:dyDescent="0.25">
      <c r="A3358" s="86"/>
      <c r="B3358" s="9"/>
      <c r="C3358" s="9"/>
      <c r="D3358" s="9"/>
      <c r="E3358" s="9"/>
      <c r="F3358" s="9"/>
      <c r="I3358" s="9"/>
      <c r="K3358" s="9"/>
      <c r="L3358" s="9"/>
      <c r="M3358" s="9"/>
      <c r="O3358" s="9"/>
      <c r="P3358" s="9"/>
      <c r="Q3358" s="9"/>
      <c r="R3358" s="36"/>
      <c r="V3358" s="36"/>
    </row>
    <row r="3359" spans="1:22" x14ac:dyDescent="0.25">
      <c r="A3359" s="86"/>
      <c r="B3359" s="9"/>
      <c r="C3359" s="9"/>
      <c r="D3359" s="9"/>
      <c r="E3359" s="9"/>
      <c r="F3359" s="9"/>
      <c r="I3359" s="9"/>
      <c r="K3359" s="9"/>
      <c r="L3359" s="9"/>
      <c r="M3359" s="9"/>
      <c r="O3359" s="9"/>
      <c r="P3359" s="9"/>
      <c r="Q3359" s="9"/>
      <c r="R3359" s="36"/>
      <c r="V3359" s="36"/>
    </row>
    <row r="3360" spans="1:22" x14ac:dyDescent="0.25">
      <c r="A3360" s="86"/>
      <c r="B3360" s="9"/>
      <c r="C3360" s="9"/>
      <c r="D3360" s="9"/>
      <c r="E3360" s="9"/>
      <c r="F3360" s="9"/>
      <c r="I3360" s="9"/>
      <c r="K3360" s="9"/>
      <c r="L3360" s="9"/>
      <c r="M3360" s="9"/>
      <c r="O3360" s="9"/>
      <c r="P3360" s="9"/>
      <c r="Q3360" s="9"/>
      <c r="R3360" s="36"/>
      <c r="V3360" s="36"/>
    </row>
    <row r="3361" spans="1:22" x14ac:dyDescent="0.25">
      <c r="A3361" s="86"/>
      <c r="B3361" s="9"/>
      <c r="C3361" s="9"/>
      <c r="D3361" s="9"/>
      <c r="E3361" s="9"/>
      <c r="F3361" s="9"/>
      <c r="I3361" s="9"/>
      <c r="K3361" s="9"/>
      <c r="L3361" s="9"/>
      <c r="M3361" s="9"/>
      <c r="O3361" s="9"/>
      <c r="P3361" s="9"/>
      <c r="Q3361" s="9"/>
      <c r="R3361" s="36"/>
      <c r="V3361" s="36"/>
    </row>
    <row r="3362" spans="1:22" x14ac:dyDescent="0.25">
      <c r="A3362" s="86"/>
      <c r="B3362" s="9"/>
      <c r="C3362" s="9"/>
      <c r="D3362" s="9"/>
      <c r="E3362" s="9"/>
      <c r="F3362" s="9"/>
      <c r="I3362" s="9"/>
      <c r="K3362" s="9"/>
      <c r="L3362" s="9"/>
      <c r="M3362" s="9"/>
      <c r="O3362" s="9"/>
      <c r="P3362" s="9"/>
      <c r="Q3362" s="9"/>
      <c r="R3362" s="36"/>
      <c r="V3362" s="36"/>
    </row>
    <row r="3363" spans="1:22" x14ac:dyDescent="0.25">
      <c r="A3363" s="86"/>
      <c r="B3363" s="9"/>
      <c r="C3363" s="9"/>
      <c r="D3363" s="9"/>
      <c r="E3363" s="9"/>
      <c r="F3363" s="9"/>
      <c r="I3363" s="9"/>
      <c r="K3363" s="9"/>
      <c r="L3363" s="9"/>
      <c r="M3363" s="9"/>
      <c r="O3363" s="9"/>
      <c r="P3363" s="9"/>
      <c r="Q3363" s="9"/>
      <c r="R3363" s="36"/>
      <c r="V3363" s="36"/>
    </row>
    <row r="3364" spans="1:22" x14ac:dyDescent="0.25">
      <c r="A3364" s="86"/>
      <c r="B3364" s="9"/>
      <c r="C3364" s="9"/>
      <c r="D3364" s="9"/>
      <c r="E3364" s="9"/>
      <c r="F3364" s="9"/>
      <c r="I3364" s="9"/>
      <c r="K3364" s="9"/>
      <c r="L3364" s="9"/>
      <c r="M3364" s="9"/>
      <c r="O3364" s="9"/>
      <c r="P3364" s="9"/>
      <c r="Q3364" s="9"/>
      <c r="R3364" s="36"/>
      <c r="V3364" s="36"/>
    </row>
    <row r="3365" spans="1:22" x14ac:dyDescent="0.25">
      <c r="A3365" s="86"/>
      <c r="B3365" s="9"/>
      <c r="C3365" s="9"/>
      <c r="D3365" s="9"/>
      <c r="E3365" s="9"/>
      <c r="F3365" s="9"/>
      <c r="I3365" s="9"/>
      <c r="K3365" s="9"/>
      <c r="L3365" s="9"/>
      <c r="M3365" s="9"/>
      <c r="O3365" s="9"/>
      <c r="P3365" s="9"/>
      <c r="Q3365" s="9"/>
      <c r="R3365" s="36"/>
      <c r="V3365" s="36"/>
    </row>
    <row r="3366" spans="1:22" x14ac:dyDescent="0.25">
      <c r="A3366" s="86"/>
      <c r="B3366" s="9"/>
      <c r="C3366" s="9"/>
      <c r="D3366" s="9"/>
      <c r="E3366" s="9"/>
      <c r="F3366" s="9"/>
      <c r="I3366" s="9"/>
      <c r="K3366" s="9"/>
      <c r="L3366" s="9"/>
      <c r="M3366" s="9"/>
      <c r="O3366" s="9"/>
      <c r="P3366" s="9"/>
      <c r="Q3366" s="9"/>
      <c r="R3366" s="36"/>
      <c r="V3366" s="36"/>
    </row>
    <row r="3367" spans="1:22" x14ac:dyDescent="0.25">
      <c r="A3367" s="86"/>
      <c r="B3367" s="9"/>
      <c r="C3367" s="9"/>
      <c r="D3367" s="9"/>
      <c r="E3367" s="9"/>
      <c r="F3367" s="9"/>
      <c r="I3367" s="9"/>
      <c r="K3367" s="9"/>
      <c r="L3367" s="9"/>
      <c r="M3367" s="9"/>
      <c r="O3367" s="9"/>
      <c r="P3367" s="9"/>
      <c r="Q3367" s="9"/>
      <c r="R3367" s="36"/>
      <c r="V3367" s="36"/>
    </row>
    <row r="3368" spans="1:22" x14ac:dyDescent="0.25">
      <c r="A3368" s="86"/>
      <c r="B3368" s="9"/>
      <c r="C3368" s="9"/>
      <c r="D3368" s="9"/>
      <c r="E3368" s="9"/>
      <c r="F3368" s="9"/>
      <c r="I3368" s="9"/>
      <c r="K3368" s="9"/>
      <c r="L3368" s="9"/>
      <c r="M3368" s="9"/>
      <c r="O3368" s="9"/>
      <c r="P3368" s="9"/>
      <c r="Q3368" s="9"/>
      <c r="R3368" s="36"/>
      <c r="V3368" s="36"/>
    </row>
    <row r="3369" spans="1:22" x14ac:dyDescent="0.25">
      <c r="A3369" s="86"/>
      <c r="B3369" s="9"/>
      <c r="C3369" s="9"/>
      <c r="D3369" s="9"/>
      <c r="E3369" s="9"/>
      <c r="F3369" s="9"/>
      <c r="I3369" s="9"/>
      <c r="K3369" s="9"/>
      <c r="L3369" s="9"/>
      <c r="M3369" s="9"/>
      <c r="O3369" s="9"/>
      <c r="P3369" s="9"/>
      <c r="Q3369" s="9"/>
      <c r="R3369" s="36"/>
      <c r="V3369" s="36"/>
    </row>
    <row r="3370" spans="1:22" x14ac:dyDescent="0.25">
      <c r="A3370" s="86"/>
      <c r="B3370" s="9"/>
      <c r="C3370" s="9"/>
      <c r="D3370" s="9"/>
      <c r="E3370" s="9"/>
      <c r="F3370" s="9"/>
      <c r="I3370" s="9"/>
      <c r="K3370" s="9"/>
      <c r="L3370" s="9"/>
      <c r="M3370" s="9"/>
      <c r="O3370" s="9"/>
      <c r="P3370" s="9"/>
      <c r="Q3370" s="9"/>
      <c r="R3370" s="36"/>
      <c r="V3370" s="36"/>
    </row>
    <row r="3371" spans="1:22" x14ac:dyDescent="0.25">
      <c r="A3371" s="86"/>
      <c r="B3371" s="9"/>
      <c r="C3371" s="9"/>
      <c r="D3371" s="9"/>
      <c r="E3371" s="9"/>
      <c r="F3371" s="9"/>
      <c r="I3371" s="9"/>
      <c r="K3371" s="9"/>
      <c r="L3371" s="9"/>
      <c r="M3371" s="9"/>
      <c r="O3371" s="9"/>
      <c r="P3371" s="9"/>
      <c r="Q3371" s="9"/>
      <c r="R3371" s="36"/>
      <c r="V3371" s="36"/>
    </row>
    <row r="3372" spans="1:22" x14ac:dyDescent="0.25">
      <c r="A3372" s="86"/>
      <c r="B3372" s="9"/>
      <c r="C3372" s="9"/>
      <c r="D3372" s="9"/>
      <c r="E3372" s="9"/>
      <c r="F3372" s="9"/>
      <c r="I3372" s="9"/>
      <c r="K3372" s="9"/>
      <c r="L3372" s="9"/>
      <c r="M3372" s="9"/>
      <c r="O3372" s="9"/>
      <c r="P3372" s="9"/>
      <c r="Q3372" s="9"/>
      <c r="R3372" s="36"/>
      <c r="V3372" s="36"/>
    </row>
    <row r="3373" spans="1:22" x14ac:dyDescent="0.25">
      <c r="A3373" s="86"/>
      <c r="B3373" s="9"/>
      <c r="C3373" s="9"/>
      <c r="D3373" s="9"/>
      <c r="E3373" s="9"/>
      <c r="F3373" s="9"/>
      <c r="I3373" s="9"/>
      <c r="K3373" s="9"/>
      <c r="L3373" s="9"/>
      <c r="M3373" s="9"/>
      <c r="O3373" s="9"/>
      <c r="P3373" s="9"/>
      <c r="Q3373" s="9"/>
      <c r="R3373" s="36"/>
      <c r="V3373" s="36"/>
    </row>
    <row r="3374" spans="1:22" x14ac:dyDescent="0.25">
      <c r="A3374" s="86"/>
      <c r="B3374" s="9"/>
      <c r="C3374" s="9"/>
      <c r="D3374" s="9"/>
      <c r="E3374" s="9"/>
      <c r="F3374" s="9"/>
      <c r="I3374" s="9"/>
      <c r="K3374" s="9"/>
      <c r="L3374" s="9"/>
      <c r="M3374" s="9"/>
      <c r="O3374" s="9"/>
      <c r="P3374" s="9"/>
      <c r="Q3374" s="9"/>
      <c r="R3374" s="36"/>
      <c r="V3374" s="36"/>
    </row>
    <row r="3375" spans="1:22" x14ac:dyDescent="0.25">
      <c r="A3375" s="86"/>
      <c r="B3375" s="9"/>
      <c r="C3375" s="9"/>
      <c r="D3375" s="9"/>
      <c r="E3375" s="9"/>
      <c r="F3375" s="9"/>
      <c r="I3375" s="9"/>
      <c r="K3375" s="9"/>
      <c r="L3375" s="9"/>
      <c r="M3375" s="9"/>
      <c r="O3375" s="9"/>
      <c r="P3375" s="9"/>
      <c r="Q3375" s="9"/>
      <c r="R3375" s="36"/>
      <c r="V3375" s="36"/>
    </row>
    <row r="3376" spans="1:22" x14ac:dyDescent="0.25">
      <c r="A3376" s="86"/>
      <c r="B3376" s="9"/>
      <c r="C3376" s="9"/>
      <c r="D3376" s="9"/>
      <c r="E3376" s="9"/>
      <c r="F3376" s="9"/>
      <c r="I3376" s="9"/>
      <c r="K3376" s="9"/>
      <c r="L3376" s="9"/>
      <c r="M3376" s="9"/>
      <c r="O3376" s="9"/>
      <c r="P3376" s="9"/>
      <c r="Q3376" s="9"/>
      <c r="R3376" s="36"/>
      <c r="V3376" s="36"/>
    </row>
    <row r="3377" spans="1:22" x14ac:dyDescent="0.25">
      <c r="A3377" s="86"/>
      <c r="B3377" s="9"/>
      <c r="C3377" s="9"/>
      <c r="D3377" s="9"/>
      <c r="E3377" s="9"/>
      <c r="F3377" s="9"/>
      <c r="I3377" s="9"/>
      <c r="K3377" s="9"/>
      <c r="L3377" s="9"/>
      <c r="M3377" s="9"/>
      <c r="O3377" s="9"/>
      <c r="P3377" s="9"/>
      <c r="Q3377" s="9"/>
      <c r="R3377" s="36"/>
      <c r="V3377" s="36"/>
    </row>
    <row r="3378" spans="1:22" x14ac:dyDescent="0.25">
      <c r="A3378" s="86"/>
      <c r="B3378" s="9"/>
      <c r="C3378" s="9"/>
      <c r="D3378" s="9"/>
      <c r="E3378" s="9"/>
      <c r="F3378" s="9"/>
      <c r="I3378" s="9"/>
      <c r="K3378" s="9"/>
      <c r="L3378" s="9"/>
      <c r="M3378" s="9"/>
      <c r="O3378" s="9"/>
      <c r="P3378" s="9"/>
      <c r="Q3378" s="9"/>
      <c r="R3378" s="36"/>
      <c r="V3378" s="36"/>
    </row>
    <row r="3379" spans="1:22" x14ac:dyDescent="0.25">
      <c r="A3379" s="86"/>
      <c r="B3379" s="9"/>
      <c r="C3379" s="9"/>
      <c r="D3379" s="9"/>
      <c r="E3379" s="9"/>
      <c r="F3379" s="9"/>
      <c r="I3379" s="9"/>
      <c r="K3379" s="9"/>
      <c r="L3379" s="9"/>
      <c r="M3379" s="9"/>
      <c r="O3379" s="9"/>
      <c r="P3379" s="9"/>
      <c r="Q3379" s="9"/>
      <c r="R3379" s="36"/>
      <c r="V3379" s="36"/>
    </row>
    <row r="3380" spans="1:22" x14ac:dyDescent="0.25">
      <c r="A3380" s="86"/>
      <c r="B3380" s="9"/>
      <c r="C3380" s="9"/>
      <c r="D3380" s="9"/>
      <c r="E3380" s="9"/>
      <c r="F3380" s="9"/>
      <c r="I3380" s="9"/>
      <c r="K3380" s="9"/>
      <c r="L3380" s="9"/>
      <c r="M3380" s="9"/>
      <c r="O3380" s="9"/>
      <c r="P3380" s="9"/>
      <c r="Q3380" s="9"/>
      <c r="R3380" s="36"/>
      <c r="V3380" s="36"/>
    </row>
    <row r="3381" spans="1:22" x14ac:dyDescent="0.25">
      <c r="A3381" s="86"/>
      <c r="B3381" s="9"/>
      <c r="C3381" s="9"/>
      <c r="D3381" s="9"/>
      <c r="E3381" s="9"/>
      <c r="F3381" s="9"/>
      <c r="I3381" s="9"/>
      <c r="K3381" s="9"/>
      <c r="L3381" s="9"/>
      <c r="M3381" s="9"/>
      <c r="O3381" s="9"/>
      <c r="P3381" s="9"/>
      <c r="Q3381" s="9"/>
      <c r="R3381" s="36"/>
      <c r="V3381" s="36"/>
    </row>
    <row r="3382" spans="1:22" x14ac:dyDescent="0.25">
      <c r="A3382" s="86"/>
      <c r="B3382" s="9"/>
      <c r="C3382" s="9"/>
      <c r="D3382" s="9"/>
      <c r="E3382" s="9"/>
      <c r="F3382" s="9"/>
      <c r="I3382" s="9"/>
      <c r="K3382" s="9"/>
      <c r="L3382" s="9"/>
      <c r="M3382" s="9"/>
      <c r="O3382" s="9"/>
      <c r="P3382" s="9"/>
      <c r="Q3382" s="9"/>
      <c r="R3382" s="36"/>
      <c r="V3382" s="36"/>
    </row>
    <row r="3383" spans="1:22" x14ac:dyDescent="0.25">
      <c r="A3383" s="86"/>
      <c r="B3383" s="9"/>
      <c r="C3383" s="9"/>
      <c r="D3383" s="9"/>
      <c r="E3383" s="9"/>
      <c r="F3383" s="9"/>
      <c r="I3383" s="9"/>
      <c r="K3383" s="9"/>
      <c r="L3383" s="9"/>
      <c r="M3383" s="9"/>
      <c r="O3383" s="9"/>
      <c r="P3383" s="9"/>
      <c r="Q3383" s="9"/>
      <c r="R3383" s="36"/>
      <c r="V3383" s="36"/>
    </row>
    <row r="3384" spans="1:22" x14ac:dyDescent="0.25">
      <c r="A3384" s="86"/>
      <c r="B3384" s="9"/>
      <c r="C3384" s="9"/>
      <c r="D3384" s="9"/>
      <c r="E3384" s="9"/>
      <c r="F3384" s="9"/>
      <c r="I3384" s="9"/>
      <c r="K3384" s="9"/>
      <c r="L3384" s="9"/>
      <c r="M3384" s="9"/>
      <c r="O3384" s="9"/>
      <c r="P3384" s="9"/>
      <c r="Q3384" s="9"/>
      <c r="R3384" s="36"/>
      <c r="V3384" s="36"/>
    </row>
    <row r="3385" spans="1:22" x14ac:dyDescent="0.25">
      <c r="A3385" s="86"/>
      <c r="B3385" s="9"/>
      <c r="C3385" s="9"/>
      <c r="D3385" s="9"/>
      <c r="E3385" s="9"/>
      <c r="F3385" s="9"/>
      <c r="I3385" s="9"/>
      <c r="K3385" s="9"/>
      <c r="L3385" s="9"/>
      <c r="M3385" s="9"/>
      <c r="O3385" s="9"/>
      <c r="P3385" s="9"/>
      <c r="Q3385" s="9"/>
      <c r="R3385" s="36"/>
      <c r="V3385" s="36"/>
    </row>
    <row r="3386" spans="1:22" x14ac:dyDescent="0.25">
      <c r="A3386" s="86"/>
      <c r="B3386" s="9"/>
      <c r="C3386" s="9"/>
      <c r="D3386" s="9"/>
      <c r="E3386" s="9"/>
      <c r="F3386" s="9"/>
      <c r="I3386" s="9"/>
      <c r="K3386" s="9"/>
      <c r="L3386" s="9"/>
      <c r="M3386" s="9"/>
      <c r="O3386" s="9"/>
      <c r="P3386" s="9"/>
      <c r="Q3386" s="9"/>
      <c r="R3386" s="36"/>
      <c r="V3386" s="36"/>
    </row>
    <row r="3387" spans="1:22" x14ac:dyDescent="0.25">
      <c r="A3387" s="86"/>
      <c r="B3387" s="9"/>
      <c r="C3387" s="9"/>
      <c r="D3387" s="9"/>
      <c r="E3387" s="9"/>
      <c r="F3387" s="9"/>
      <c r="I3387" s="9"/>
      <c r="K3387" s="9"/>
      <c r="L3387" s="9"/>
      <c r="M3387" s="9"/>
      <c r="O3387" s="9"/>
      <c r="P3387" s="9"/>
      <c r="Q3387" s="9"/>
      <c r="R3387" s="36"/>
      <c r="V3387" s="36"/>
    </row>
    <row r="3388" spans="1:22" x14ac:dyDescent="0.25">
      <c r="A3388" s="86"/>
      <c r="B3388" s="9"/>
      <c r="C3388" s="9"/>
      <c r="D3388" s="9"/>
      <c r="E3388" s="9"/>
      <c r="F3388" s="9"/>
      <c r="I3388" s="9"/>
      <c r="K3388" s="9"/>
      <c r="L3388" s="9"/>
      <c r="M3388" s="9"/>
      <c r="O3388" s="9"/>
      <c r="P3388" s="9"/>
      <c r="Q3388" s="9"/>
      <c r="R3388" s="36"/>
      <c r="V3388" s="36"/>
    </row>
    <row r="3389" spans="1:22" x14ac:dyDescent="0.25">
      <c r="A3389" s="86"/>
      <c r="B3389" s="9"/>
      <c r="C3389" s="9"/>
      <c r="D3389" s="9"/>
      <c r="E3389" s="9"/>
      <c r="F3389" s="9"/>
      <c r="I3389" s="9"/>
      <c r="K3389" s="9"/>
      <c r="L3389" s="9"/>
      <c r="M3389" s="9"/>
      <c r="O3389" s="9"/>
      <c r="P3389" s="9"/>
      <c r="Q3389" s="9"/>
      <c r="R3389" s="36"/>
      <c r="V3389" s="36"/>
    </row>
    <row r="3390" spans="1:22" x14ac:dyDescent="0.25">
      <c r="A3390" s="86"/>
      <c r="B3390" s="9"/>
      <c r="C3390" s="9"/>
      <c r="D3390" s="9"/>
      <c r="E3390" s="9"/>
      <c r="F3390" s="9"/>
      <c r="I3390" s="9"/>
      <c r="K3390" s="9"/>
      <c r="L3390" s="9"/>
      <c r="M3390" s="9"/>
      <c r="O3390" s="9"/>
      <c r="P3390" s="9"/>
      <c r="Q3390" s="9"/>
      <c r="R3390" s="36"/>
      <c r="V3390" s="36"/>
    </row>
    <row r="3391" spans="1:22" x14ac:dyDescent="0.25">
      <c r="A3391" s="86"/>
      <c r="B3391" s="9"/>
      <c r="C3391" s="9"/>
      <c r="D3391" s="9"/>
      <c r="E3391" s="9"/>
      <c r="F3391" s="9"/>
      <c r="I3391" s="9"/>
      <c r="K3391" s="9"/>
      <c r="L3391" s="9"/>
      <c r="M3391" s="9"/>
      <c r="O3391" s="9"/>
      <c r="P3391" s="9"/>
      <c r="Q3391" s="9"/>
      <c r="R3391" s="36"/>
      <c r="V3391" s="36"/>
    </row>
    <row r="3392" spans="1:22" x14ac:dyDescent="0.25">
      <c r="A3392" s="86"/>
      <c r="B3392" s="9"/>
      <c r="C3392" s="9"/>
      <c r="D3392" s="9"/>
      <c r="E3392" s="9"/>
      <c r="F3392" s="9"/>
      <c r="I3392" s="9"/>
      <c r="K3392" s="9"/>
      <c r="L3392" s="9"/>
      <c r="M3392" s="9"/>
      <c r="O3392" s="9"/>
      <c r="P3392" s="9"/>
      <c r="Q3392" s="9"/>
      <c r="R3392" s="36"/>
      <c r="V3392" s="36"/>
    </row>
    <row r="3393" spans="1:22" x14ac:dyDescent="0.25">
      <c r="A3393" s="86"/>
      <c r="B3393" s="9"/>
      <c r="C3393" s="9"/>
      <c r="D3393" s="9"/>
      <c r="E3393" s="9"/>
      <c r="F3393" s="9"/>
      <c r="I3393" s="9"/>
      <c r="K3393" s="9"/>
      <c r="L3393" s="9"/>
      <c r="M3393" s="9"/>
      <c r="O3393" s="9"/>
      <c r="P3393" s="9"/>
      <c r="Q3393" s="9"/>
      <c r="R3393" s="36"/>
      <c r="V3393" s="36"/>
    </row>
    <row r="3394" spans="1:22" x14ac:dyDescent="0.25">
      <c r="A3394" s="86"/>
      <c r="B3394" s="9"/>
      <c r="C3394" s="9"/>
      <c r="D3394" s="9"/>
      <c r="E3394" s="9"/>
      <c r="F3394" s="9"/>
      <c r="I3394" s="9"/>
      <c r="K3394" s="9"/>
      <c r="L3394" s="9"/>
      <c r="M3394" s="9"/>
      <c r="O3394" s="9"/>
      <c r="P3394" s="9"/>
      <c r="Q3394" s="9"/>
      <c r="R3394" s="36"/>
      <c r="V3394" s="36"/>
    </row>
    <row r="3395" spans="1:22" x14ac:dyDescent="0.25">
      <c r="A3395" s="86"/>
      <c r="B3395" s="9"/>
      <c r="C3395" s="9"/>
      <c r="D3395" s="9"/>
      <c r="E3395" s="9"/>
      <c r="F3395" s="9"/>
      <c r="I3395" s="9"/>
      <c r="K3395" s="9"/>
      <c r="L3395" s="9"/>
      <c r="M3395" s="9"/>
      <c r="O3395" s="9"/>
      <c r="P3395" s="9"/>
      <c r="Q3395" s="9"/>
      <c r="R3395" s="36"/>
      <c r="V3395" s="36"/>
    </row>
    <row r="3396" spans="1:22" x14ac:dyDescent="0.25">
      <c r="A3396" s="86"/>
      <c r="B3396" s="9"/>
      <c r="C3396" s="9"/>
      <c r="D3396" s="9"/>
      <c r="E3396" s="9"/>
      <c r="F3396" s="9"/>
      <c r="I3396" s="9"/>
      <c r="K3396" s="9"/>
      <c r="L3396" s="9"/>
      <c r="M3396" s="9"/>
      <c r="O3396" s="9"/>
      <c r="P3396" s="9"/>
      <c r="Q3396" s="9"/>
      <c r="R3396" s="36"/>
      <c r="V3396" s="36"/>
    </row>
    <row r="3397" spans="1:22" x14ac:dyDescent="0.25">
      <c r="A3397" s="86"/>
      <c r="B3397" s="9"/>
      <c r="C3397" s="9"/>
      <c r="D3397" s="9"/>
      <c r="E3397" s="9"/>
      <c r="F3397" s="9"/>
      <c r="I3397" s="9"/>
      <c r="K3397" s="9"/>
      <c r="L3397" s="9"/>
      <c r="M3397" s="9"/>
      <c r="O3397" s="9"/>
      <c r="P3397" s="9"/>
      <c r="Q3397" s="9"/>
      <c r="R3397" s="36"/>
      <c r="V3397" s="36"/>
    </row>
    <row r="3398" spans="1:22" x14ac:dyDescent="0.25">
      <c r="A3398" s="86"/>
      <c r="B3398" s="9"/>
      <c r="C3398" s="9"/>
      <c r="D3398" s="9"/>
      <c r="E3398" s="9"/>
      <c r="F3398" s="9"/>
      <c r="I3398" s="9"/>
      <c r="K3398" s="9"/>
      <c r="L3398" s="9"/>
      <c r="M3398" s="9"/>
      <c r="O3398" s="9"/>
      <c r="P3398" s="9"/>
      <c r="Q3398" s="9"/>
      <c r="R3398" s="36"/>
      <c r="V3398" s="36"/>
    </row>
    <row r="3399" spans="1:22" x14ac:dyDescent="0.25">
      <c r="A3399" s="86"/>
      <c r="B3399" s="9"/>
      <c r="C3399" s="9"/>
      <c r="D3399" s="9"/>
      <c r="E3399" s="9"/>
      <c r="F3399" s="9"/>
      <c r="I3399" s="9"/>
      <c r="K3399" s="9"/>
      <c r="L3399" s="9"/>
      <c r="M3399" s="9"/>
      <c r="O3399" s="9"/>
      <c r="P3399" s="9"/>
      <c r="Q3399" s="9"/>
      <c r="R3399" s="36"/>
      <c r="V3399" s="36"/>
    </row>
    <row r="3400" spans="1:22" x14ac:dyDescent="0.25">
      <c r="A3400" s="86"/>
      <c r="B3400" s="9"/>
      <c r="C3400" s="9"/>
      <c r="D3400" s="9"/>
      <c r="E3400" s="9"/>
      <c r="F3400" s="9"/>
      <c r="I3400" s="9"/>
      <c r="K3400" s="9"/>
      <c r="L3400" s="9"/>
      <c r="M3400" s="9"/>
      <c r="O3400" s="9"/>
      <c r="P3400" s="9"/>
      <c r="Q3400" s="9"/>
      <c r="R3400" s="36"/>
      <c r="V3400" s="36"/>
    </row>
    <row r="3401" spans="1:22" x14ac:dyDescent="0.25">
      <c r="A3401" s="86"/>
      <c r="B3401" s="9"/>
      <c r="C3401" s="9"/>
      <c r="D3401" s="9"/>
      <c r="E3401" s="9"/>
      <c r="F3401" s="9"/>
      <c r="I3401" s="9"/>
      <c r="K3401" s="9"/>
      <c r="L3401" s="9"/>
      <c r="M3401" s="9"/>
      <c r="O3401" s="9"/>
      <c r="P3401" s="9"/>
      <c r="Q3401" s="9"/>
      <c r="R3401" s="36"/>
      <c r="V3401" s="36"/>
    </row>
    <row r="3402" spans="1:22" x14ac:dyDescent="0.25">
      <c r="A3402" s="86"/>
      <c r="B3402" s="9"/>
      <c r="C3402" s="9"/>
      <c r="D3402" s="9"/>
      <c r="E3402" s="9"/>
      <c r="F3402" s="9"/>
      <c r="I3402" s="9"/>
      <c r="K3402" s="9"/>
      <c r="L3402" s="9"/>
      <c r="M3402" s="9"/>
      <c r="O3402" s="9"/>
      <c r="P3402" s="9"/>
      <c r="Q3402" s="9"/>
      <c r="R3402" s="36"/>
      <c r="V3402" s="36"/>
    </row>
    <row r="3403" spans="1:22" x14ac:dyDescent="0.25">
      <c r="A3403" s="86"/>
      <c r="B3403" s="9"/>
      <c r="C3403" s="9"/>
      <c r="D3403" s="9"/>
      <c r="E3403" s="9"/>
      <c r="F3403" s="9"/>
      <c r="I3403" s="9"/>
      <c r="K3403" s="9"/>
      <c r="L3403" s="9"/>
      <c r="M3403" s="9"/>
      <c r="O3403" s="9"/>
      <c r="P3403" s="9"/>
      <c r="Q3403" s="9"/>
      <c r="R3403" s="36"/>
      <c r="V3403" s="36"/>
    </row>
    <row r="3404" spans="1:22" x14ac:dyDescent="0.25">
      <c r="A3404" s="86"/>
      <c r="B3404" s="9"/>
      <c r="C3404" s="9"/>
      <c r="D3404" s="9"/>
      <c r="E3404" s="9"/>
      <c r="F3404" s="9"/>
      <c r="I3404" s="9"/>
      <c r="K3404" s="9"/>
      <c r="L3404" s="9"/>
      <c r="M3404" s="9"/>
      <c r="O3404" s="9"/>
      <c r="P3404" s="9"/>
      <c r="Q3404" s="9"/>
      <c r="R3404" s="36"/>
      <c r="V3404" s="36"/>
    </row>
    <row r="3405" spans="1:22" x14ac:dyDescent="0.25">
      <c r="A3405" s="86"/>
      <c r="B3405" s="9"/>
      <c r="C3405" s="9"/>
      <c r="D3405" s="9"/>
      <c r="E3405" s="9"/>
      <c r="F3405" s="9"/>
      <c r="I3405" s="9"/>
      <c r="K3405" s="9"/>
      <c r="L3405" s="9"/>
      <c r="M3405" s="9"/>
      <c r="O3405" s="9"/>
      <c r="P3405" s="9"/>
      <c r="Q3405" s="9"/>
      <c r="R3405" s="36"/>
      <c r="V3405" s="36"/>
    </row>
    <row r="3406" spans="1:22" x14ac:dyDescent="0.25">
      <c r="A3406" s="86"/>
      <c r="B3406" s="9"/>
      <c r="C3406" s="9"/>
      <c r="D3406" s="9"/>
      <c r="E3406" s="9"/>
      <c r="F3406" s="9"/>
      <c r="I3406" s="9"/>
      <c r="K3406" s="9"/>
      <c r="L3406" s="9"/>
      <c r="M3406" s="9"/>
      <c r="O3406" s="9"/>
      <c r="P3406" s="9"/>
      <c r="Q3406" s="9"/>
      <c r="R3406" s="36"/>
      <c r="V3406" s="36"/>
    </row>
    <row r="3407" spans="1:22" x14ac:dyDescent="0.25">
      <c r="A3407" s="86"/>
      <c r="B3407" s="9"/>
      <c r="C3407" s="9"/>
      <c r="D3407" s="9"/>
      <c r="E3407" s="9"/>
      <c r="F3407" s="9"/>
      <c r="I3407" s="9"/>
      <c r="K3407" s="9"/>
      <c r="L3407" s="9"/>
      <c r="M3407" s="9"/>
      <c r="O3407" s="9"/>
      <c r="P3407" s="9"/>
      <c r="Q3407" s="9"/>
      <c r="R3407" s="36"/>
      <c r="V3407" s="36"/>
    </row>
    <row r="3408" spans="1:22" x14ac:dyDescent="0.25">
      <c r="A3408" s="86"/>
      <c r="B3408" s="9"/>
      <c r="C3408" s="9"/>
      <c r="D3408" s="9"/>
      <c r="E3408" s="9"/>
      <c r="F3408" s="9"/>
      <c r="I3408" s="9"/>
      <c r="K3408" s="9"/>
      <c r="L3408" s="9"/>
      <c r="M3408" s="9"/>
      <c r="O3408" s="9"/>
      <c r="P3408" s="9"/>
      <c r="Q3408" s="9"/>
      <c r="R3408" s="36"/>
      <c r="V3408" s="36"/>
    </row>
    <row r="3409" spans="1:22" x14ac:dyDescent="0.25">
      <c r="A3409" s="86"/>
      <c r="B3409" s="9"/>
      <c r="C3409" s="9"/>
      <c r="D3409" s="9"/>
      <c r="E3409" s="9"/>
      <c r="F3409" s="9"/>
      <c r="I3409" s="9"/>
      <c r="K3409" s="9"/>
      <c r="L3409" s="9"/>
      <c r="M3409" s="9"/>
      <c r="O3409" s="9"/>
      <c r="P3409" s="9"/>
      <c r="Q3409" s="9"/>
      <c r="R3409" s="36"/>
      <c r="V3409" s="36"/>
    </row>
    <row r="3410" spans="1:22" x14ac:dyDescent="0.25">
      <c r="A3410" s="86"/>
      <c r="B3410" s="9"/>
      <c r="C3410" s="9"/>
      <c r="D3410" s="9"/>
      <c r="E3410" s="9"/>
      <c r="F3410" s="9"/>
      <c r="I3410" s="9"/>
      <c r="K3410" s="9"/>
      <c r="L3410" s="9"/>
      <c r="M3410" s="9"/>
      <c r="O3410" s="9"/>
      <c r="P3410" s="9"/>
      <c r="Q3410" s="9"/>
      <c r="R3410" s="36"/>
      <c r="V3410" s="36"/>
    </row>
    <row r="3411" spans="1:22" x14ac:dyDescent="0.25">
      <c r="A3411" s="86"/>
      <c r="B3411" s="9"/>
      <c r="C3411" s="9"/>
      <c r="D3411" s="9"/>
      <c r="E3411" s="9"/>
      <c r="F3411" s="9"/>
      <c r="I3411" s="9"/>
      <c r="K3411" s="9"/>
      <c r="L3411" s="9"/>
      <c r="M3411" s="9"/>
      <c r="O3411" s="9"/>
      <c r="P3411" s="9"/>
      <c r="Q3411" s="9"/>
      <c r="R3411" s="36"/>
      <c r="V3411" s="36"/>
    </row>
    <row r="3412" spans="1:22" x14ac:dyDescent="0.25">
      <c r="A3412" s="86"/>
      <c r="B3412" s="9"/>
      <c r="C3412" s="9"/>
      <c r="D3412" s="9"/>
      <c r="E3412" s="9"/>
      <c r="F3412" s="9"/>
      <c r="I3412" s="9"/>
      <c r="K3412" s="9"/>
      <c r="L3412" s="9"/>
      <c r="M3412" s="9"/>
      <c r="O3412" s="9"/>
      <c r="P3412" s="9"/>
      <c r="Q3412" s="9"/>
      <c r="R3412" s="36"/>
      <c r="V3412" s="36"/>
    </row>
    <row r="3413" spans="1:22" x14ac:dyDescent="0.25">
      <c r="A3413" s="86"/>
      <c r="B3413" s="9"/>
      <c r="C3413" s="9"/>
      <c r="D3413" s="9"/>
      <c r="E3413" s="9"/>
      <c r="F3413" s="9"/>
      <c r="I3413" s="9"/>
      <c r="K3413" s="9"/>
      <c r="L3413" s="9"/>
      <c r="M3413" s="9"/>
      <c r="O3413" s="9"/>
      <c r="P3413" s="9"/>
      <c r="Q3413" s="9"/>
      <c r="R3413" s="36"/>
      <c r="V3413" s="36"/>
    </row>
    <row r="3414" spans="1:22" x14ac:dyDescent="0.25">
      <c r="A3414" s="86"/>
      <c r="B3414" s="9"/>
      <c r="C3414" s="9"/>
      <c r="D3414" s="9"/>
      <c r="E3414" s="9"/>
      <c r="F3414" s="9"/>
      <c r="I3414" s="9"/>
      <c r="K3414" s="9"/>
      <c r="L3414" s="9"/>
      <c r="M3414" s="9"/>
      <c r="O3414" s="9"/>
      <c r="P3414" s="9"/>
      <c r="Q3414" s="9"/>
      <c r="R3414" s="36"/>
      <c r="V3414" s="36"/>
    </row>
    <row r="3415" spans="1:22" x14ac:dyDescent="0.25">
      <c r="A3415" s="86"/>
      <c r="B3415" s="9"/>
      <c r="C3415" s="9"/>
      <c r="D3415" s="9"/>
      <c r="E3415" s="9"/>
      <c r="F3415" s="9"/>
      <c r="I3415" s="9"/>
      <c r="K3415" s="9"/>
      <c r="L3415" s="9"/>
      <c r="M3415" s="9"/>
      <c r="O3415" s="9"/>
      <c r="P3415" s="9"/>
      <c r="Q3415" s="9"/>
      <c r="R3415" s="36"/>
      <c r="V3415" s="36"/>
    </row>
    <row r="3416" spans="1:22" x14ac:dyDescent="0.25">
      <c r="A3416" s="86"/>
      <c r="B3416" s="9"/>
      <c r="C3416" s="9"/>
      <c r="D3416" s="9"/>
      <c r="E3416" s="9"/>
      <c r="F3416" s="9"/>
      <c r="I3416" s="9"/>
      <c r="K3416" s="9"/>
      <c r="L3416" s="9"/>
      <c r="M3416" s="9"/>
      <c r="O3416" s="9"/>
      <c r="P3416" s="9"/>
      <c r="Q3416" s="9"/>
      <c r="R3416" s="36"/>
      <c r="V3416" s="36"/>
    </row>
    <row r="3417" spans="1:22" x14ac:dyDescent="0.25">
      <c r="A3417" s="86"/>
      <c r="B3417" s="9"/>
      <c r="C3417" s="9"/>
      <c r="D3417" s="9"/>
      <c r="E3417" s="9"/>
      <c r="F3417" s="9"/>
      <c r="I3417" s="9"/>
      <c r="K3417" s="9"/>
      <c r="L3417" s="9"/>
      <c r="M3417" s="9"/>
      <c r="O3417" s="9"/>
      <c r="P3417" s="9"/>
      <c r="Q3417" s="9"/>
      <c r="R3417" s="36"/>
      <c r="V3417" s="36"/>
    </row>
    <row r="3418" spans="1:22" x14ac:dyDescent="0.25">
      <c r="A3418" s="86"/>
      <c r="B3418" s="9"/>
      <c r="C3418" s="9"/>
      <c r="D3418" s="9"/>
      <c r="E3418" s="9"/>
      <c r="F3418" s="9"/>
      <c r="I3418" s="9"/>
      <c r="K3418" s="9"/>
      <c r="L3418" s="9"/>
      <c r="M3418" s="9"/>
      <c r="O3418" s="9"/>
      <c r="P3418" s="9"/>
      <c r="Q3418" s="9"/>
      <c r="R3418" s="36"/>
      <c r="V3418" s="36"/>
    </row>
    <row r="3419" spans="1:22" x14ac:dyDescent="0.25">
      <c r="A3419" s="86"/>
      <c r="B3419" s="9"/>
      <c r="C3419" s="9"/>
      <c r="D3419" s="9"/>
      <c r="E3419" s="9"/>
      <c r="F3419" s="9"/>
      <c r="I3419" s="9"/>
      <c r="K3419" s="9"/>
      <c r="L3419" s="9"/>
      <c r="M3419" s="9"/>
      <c r="O3419" s="9"/>
      <c r="P3419" s="9"/>
      <c r="Q3419" s="9"/>
      <c r="R3419" s="36"/>
      <c r="V3419" s="36"/>
    </row>
    <row r="3420" spans="1:22" x14ac:dyDescent="0.25">
      <c r="A3420" s="86"/>
      <c r="B3420" s="9"/>
      <c r="C3420" s="9"/>
      <c r="D3420" s="9"/>
      <c r="E3420" s="9"/>
      <c r="F3420" s="9"/>
      <c r="I3420" s="9"/>
      <c r="K3420" s="9"/>
      <c r="L3420" s="9"/>
      <c r="M3420" s="9"/>
      <c r="O3420" s="9"/>
      <c r="P3420" s="9"/>
      <c r="Q3420" s="9"/>
      <c r="R3420" s="36"/>
      <c r="V3420" s="36"/>
    </row>
    <row r="3421" spans="1:22" x14ac:dyDescent="0.25">
      <c r="A3421" s="86"/>
      <c r="B3421" s="9"/>
      <c r="C3421" s="9"/>
      <c r="D3421" s="9"/>
      <c r="E3421" s="9"/>
      <c r="F3421" s="9"/>
      <c r="I3421" s="9"/>
      <c r="K3421" s="9"/>
      <c r="L3421" s="9"/>
      <c r="M3421" s="9"/>
      <c r="O3421" s="9"/>
      <c r="P3421" s="9"/>
      <c r="Q3421" s="9"/>
      <c r="R3421" s="36"/>
      <c r="V3421" s="36"/>
    </row>
    <row r="3422" spans="1:22" x14ac:dyDescent="0.25">
      <c r="A3422" s="86"/>
      <c r="B3422" s="9"/>
      <c r="C3422" s="9"/>
      <c r="D3422" s="9"/>
      <c r="E3422" s="9"/>
      <c r="F3422" s="9"/>
      <c r="I3422" s="9"/>
      <c r="K3422" s="9"/>
      <c r="L3422" s="9"/>
      <c r="M3422" s="9"/>
      <c r="O3422" s="9"/>
      <c r="P3422" s="9"/>
      <c r="Q3422" s="9"/>
      <c r="R3422" s="36"/>
      <c r="V3422" s="36"/>
    </row>
    <row r="3423" spans="1:22" x14ac:dyDescent="0.25">
      <c r="A3423" s="86"/>
      <c r="B3423" s="9"/>
      <c r="C3423" s="9"/>
      <c r="D3423" s="9"/>
      <c r="E3423" s="9"/>
      <c r="F3423" s="9"/>
      <c r="I3423" s="9"/>
      <c r="K3423" s="9"/>
      <c r="L3423" s="9"/>
      <c r="M3423" s="9"/>
      <c r="O3423" s="9"/>
      <c r="P3423" s="9"/>
      <c r="Q3423" s="9"/>
      <c r="R3423" s="36"/>
      <c r="V3423" s="36"/>
    </row>
    <row r="3424" spans="1:22" x14ac:dyDescent="0.25">
      <c r="A3424" s="86"/>
      <c r="B3424" s="9"/>
      <c r="C3424" s="9"/>
      <c r="D3424" s="9"/>
      <c r="E3424" s="9"/>
      <c r="F3424" s="9"/>
      <c r="I3424" s="9"/>
      <c r="K3424" s="9"/>
      <c r="L3424" s="9"/>
      <c r="M3424" s="9"/>
      <c r="O3424" s="9"/>
      <c r="P3424" s="9"/>
      <c r="Q3424" s="9"/>
      <c r="R3424" s="36"/>
      <c r="V3424" s="36"/>
    </row>
    <row r="3425" spans="1:22" x14ac:dyDescent="0.25">
      <c r="A3425" s="86"/>
      <c r="B3425" s="9"/>
      <c r="C3425" s="9"/>
      <c r="D3425" s="9"/>
      <c r="E3425" s="9"/>
      <c r="F3425" s="9"/>
      <c r="I3425" s="9"/>
      <c r="K3425" s="9"/>
      <c r="L3425" s="9"/>
      <c r="M3425" s="9"/>
      <c r="O3425" s="9"/>
      <c r="P3425" s="9"/>
      <c r="Q3425" s="9"/>
      <c r="R3425" s="36"/>
      <c r="V3425" s="36"/>
    </row>
    <row r="3426" spans="1:22" x14ac:dyDescent="0.25">
      <c r="A3426" s="86"/>
      <c r="B3426" s="9"/>
      <c r="C3426" s="9"/>
      <c r="D3426" s="9"/>
      <c r="E3426" s="9"/>
      <c r="F3426" s="9"/>
      <c r="I3426" s="9"/>
      <c r="K3426" s="9"/>
      <c r="L3426" s="9"/>
      <c r="M3426" s="9"/>
      <c r="O3426" s="9"/>
      <c r="P3426" s="9"/>
      <c r="Q3426" s="9"/>
      <c r="R3426" s="36"/>
      <c r="V3426" s="36"/>
    </row>
    <row r="3427" spans="1:22" x14ac:dyDescent="0.25">
      <c r="A3427" s="86"/>
      <c r="B3427" s="9"/>
      <c r="C3427" s="9"/>
      <c r="D3427" s="9"/>
      <c r="E3427" s="9"/>
      <c r="F3427" s="9"/>
      <c r="I3427" s="9"/>
      <c r="K3427" s="9"/>
      <c r="L3427" s="9"/>
      <c r="M3427" s="9"/>
      <c r="O3427" s="9"/>
      <c r="P3427" s="9"/>
      <c r="Q3427" s="9"/>
      <c r="R3427" s="36"/>
      <c r="V3427" s="36"/>
    </row>
    <row r="3428" spans="1:22" x14ac:dyDescent="0.25">
      <c r="A3428" s="86"/>
      <c r="B3428" s="9"/>
      <c r="C3428" s="9"/>
      <c r="D3428" s="9"/>
      <c r="E3428" s="9"/>
      <c r="F3428" s="9"/>
      <c r="I3428" s="9"/>
      <c r="K3428" s="9"/>
      <c r="L3428" s="9"/>
      <c r="M3428" s="9"/>
      <c r="O3428" s="9"/>
      <c r="P3428" s="9"/>
      <c r="Q3428" s="9"/>
      <c r="R3428" s="36"/>
      <c r="V3428" s="36"/>
    </row>
    <row r="3429" spans="1:22" x14ac:dyDescent="0.25">
      <c r="A3429" s="86"/>
      <c r="B3429" s="9"/>
      <c r="C3429" s="9"/>
      <c r="D3429" s="9"/>
      <c r="E3429" s="9"/>
      <c r="F3429" s="9"/>
      <c r="I3429" s="9"/>
      <c r="K3429" s="9"/>
      <c r="L3429" s="9"/>
      <c r="M3429" s="9"/>
      <c r="O3429" s="9"/>
      <c r="P3429" s="9"/>
      <c r="Q3429" s="9"/>
      <c r="R3429" s="36"/>
      <c r="V3429" s="36"/>
    </row>
    <row r="3430" spans="1:22" x14ac:dyDescent="0.25">
      <c r="A3430" s="86"/>
      <c r="B3430" s="9"/>
      <c r="C3430" s="9"/>
      <c r="D3430" s="9"/>
      <c r="E3430" s="9"/>
      <c r="F3430" s="9"/>
      <c r="I3430" s="9"/>
      <c r="K3430" s="9"/>
      <c r="L3430" s="9"/>
      <c r="M3430" s="9"/>
      <c r="O3430" s="9"/>
      <c r="P3430" s="9"/>
      <c r="Q3430" s="9"/>
      <c r="R3430" s="36"/>
      <c r="V3430" s="36"/>
    </row>
    <row r="3431" spans="1:22" x14ac:dyDescent="0.25">
      <c r="A3431" s="86"/>
      <c r="B3431" s="9"/>
      <c r="C3431" s="9"/>
      <c r="D3431" s="9"/>
      <c r="E3431" s="9"/>
      <c r="F3431" s="9"/>
      <c r="I3431" s="9"/>
      <c r="K3431" s="9"/>
      <c r="L3431" s="9"/>
      <c r="M3431" s="9"/>
      <c r="O3431" s="9"/>
      <c r="P3431" s="9"/>
      <c r="Q3431" s="9"/>
      <c r="R3431" s="36"/>
      <c r="V3431" s="36"/>
    </row>
    <row r="3432" spans="1:22" x14ac:dyDescent="0.25">
      <c r="A3432" s="86"/>
      <c r="B3432" s="9"/>
      <c r="C3432" s="9"/>
      <c r="D3432" s="9"/>
      <c r="E3432" s="9"/>
      <c r="F3432" s="9"/>
      <c r="I3432" s="9"/>
      <c r="K3432" s="9"/>
      <c r="L3432" s="9"/>
      <c r="M3432" s="9"/>
      <c r="O3432" s="9"/>
      <c r="P3432" s="9"/>
      <c r="Q3432" s="9"/>
      <c r="R3432" s="36"/>
      <c r="V3432" s="36"/>
    </row>
    <row r="3433" spans="1:22" x14ac:dyDescent="0.25">
      <c r="A3433" s="86"/>
      <c r="B3433" s="9"/>
      <c r="C3433" s="9"/>
      <c r="D3433" s="9"/>
      <c r="E3433" s="9"/>
      <c r="F3433" s="9"/>
      <c r="I3433" s="9"/>
      <c r="K3433" s="9"/>
      <c r="L3433" s="9"/>
      <c r="M3433" s="9"/>
      <c r="O3433" s="9"/>
      <c r="P3433" s="9"/>
      <c r="Q3433" s="9"/>
      <c r="R3433" s="36"/>
      <c r="V3433" s="36"/>
    </row>
    <row r="3434" spans="1:22" x14ac:dyDescent="0.25">
      <c r="A3434" s="86"/>
      <c r="B3434" s="9"/>
      <c r="C3434" s="9"/>
      <c r="D3434" s="9"/>
      <c r="E3434" s="9"/>
      <c r="F3434" s="9"/>
      <c r="I3434" s="9"/>
      <c r="K3434" s="9"/>
      <c r="L3434" s="9"/>
      <c r="M3434" s="9"/>
      <c r="O3434" s="9"/>
      <c r="P3434" s="9"/>
      <c r="Q3434" s="9"/>
      <c r="R3434" s="36"/>
      <c r="V3434" s="36"/>
    </row>
    <row r="3435" spans="1:22" x14ac:dyDescent="0.25">
      <c r="A3435" s="86"/>
      <c r="B3435" s="9"/>
      <c r="C3435" s="9"/>
      <c r="D3435" s="9"/>
      <c r="E3435" s="9"/>
      <c r="F3435" s="9"/>
      <c r="I3435" s="9"/>
      <c r="K3435" s="9"/>
      <c r="L3435" s="9"/>
      <c r="M3435" s="9"/>
      <c r="O3435" s="9"/>
      <c r="P3435" s="9"/>
      <c r="Q3435" s="9"/>
      <c r="R3435" s="36"/>
      <c r="V3435" s="36"/>
    </row>
    <row r="3436" spans="1:22" x14ac:dyDescent="0.25">
      <c r="A3436" s="86"/>
      <c r="B3436" s="9"/>
      <c r="C3436" s="9"/>
      <c r="D3436" s="9"/>
      <c r="E3436" s="9"/>
      <c r="F3436" s="9"/>
      <c r="I3436" s="9"/>
      <c r="K3436" s="9"/>
      <c r="L3436" s="9"/>
      <c r="M3436" s="9"/>
      <c r="O3436" s="9"/>
      <c r="P3436" s="9"/>
      <c r="Q3436" s="9"/>
      <c r="R3436" s="36"/>
      <c r="V3436" s="36"/>
    </row>
    <row r="3437" spans="1:22" x14ac:dyDescent="0.25">
      <c r="A3437" s="86"/>
      <c r="B3437" s="9"/>
      <c r="C3437" s="9"/>
      <c r="D3437" s="9"/>
      <c r="E3437" s="9"/>
      <c r="F3437" s="9"/>
      <c r="I3437" s="9"/>
      <c r="K3437" s="9"/>
      <c r="L3437" s="9"/>
      <c r="M3437" s="9"/>
      <c r="O3437" s="9"/>
      <c r="P3437" s="9"/>
      <c r="Q3437" s="9"/>
      <c r="R3437" s="36"/>
      <c r="V3437" s="36"/>
    </row>
    <row r="3438" spans="1:22" x14ac:dyDescent="0.25">
      <c r="A3438" s="86"/>
      <c r="B3438" s="9"/>
      <c r="C3438" s="9"/>
      <c r="D3438" s="9"/>
      <c r="E3438" s="9"/>
      <c r="F3438" s="9"/>
      <c r="I3438" s="9"/>
      <c r="K3438" s="9"/>
      <c r="L3438" s="9"/>
      <c r="M3438" s="9"/>
      <c r="O3438" s="9"/>
      <c r="P3438" s="9"/>
      <c r="Q3438" s="9"/>
      <c r="R3438" s="36"/>
      <c r="V3438" s="36"/>
    </row>
    <row r="3439" spans="1:22" x14ac:dyDescent="0.25">
      <c r="A3439" s="86"/>
      <c r="B3439" s="9"/>
      <c r="C3439" s="9"/>
      <c r="D3439" s="9"/>
      <c r="E3439" s="9"/>
      <c r="F3439" s="9"/>
      <c r="I3439" s="9"/>
      <c r="K3439" s="9"/>
      <c r="L3439" s="9"/>
      <c r="M3439" s="9"/>
      <c r="O3439" s="9"/>
      <c r="P3439" s="9"/>
      <c r="Q3439" s="9"/>
      <c r="R3439" s="36"/>
      <c r="V3439" s="36"/>
    </row>
    <row r="3440" spans="1:22" x14ac:dyDescent="0.25">
      <c r="A3440" s="86"/>
      <c r="B3440" s="9"/>
      <c r="C3440" s="9"/>
      <c r="D3440" s="9"/>
      <c r="E3440" s="9"/>
      <c r="F3440" s="9"/>
      <c r="I3440" s="9"/>
      <c r="K3440" s="9"/>
      <c r="L3440" s="9"/>
      <c r="M3440" s="9"/>
      <c r="O3440" s="9"/>
      <c r="P3440" s="9"/>
      <c r="Q3440" s="9"/>
      <c r="R3440" s="36"/>
      <c r="V3440" s="36"/>
    </row>
    <row r="3441" spans="1:22" x14ac:dyDescent="0.25">
      <c r="A3441" s="86"/>
      <c r="B3441" s="9"/>
      <c r="C3441" s="9"/>
      <c r="D3441" s="9"/>
      <c r="E3441" s="9"/>
      <c r="F3441" s="9"/>
      <c r="I3441" s="9"/>
      <c r="K3441" s="9"/>
      <c r="L3441" s="9"/>
      <c r="M3441" s="9"/>
      <c r="O3441" s="9"/>
      <c r="P3441" s="9"/>
      <c r="Q3441" s="9"/>
      <c r="R3441" s="36"/>
      <c r="V3441" s="36"/>
    </row>
    <row r="3442" spans="1:22" x14ac:dyDescent="0.25">
      <c r="A3442" s="86"/>
      <c r="B3442" s="9"/>
      <c r="C3442" s="9"/>
      <c r="D3442" s="9"/>
      <c r="E3442" s="9"/>
      <c r="F3442" s="9"/>
      <c r="I3442" s="9"/>
      <c r="K3442" s="9"/>
      <c r="L3442" s="9"/>
      <c r="M3442" s="9"/>
      <c r="O3442" s="9"/>
      <c r="P3442" s="9"/>
      <c r="Q3442" s="9"/>
      <c r="R3442" s="36"/>
      <c r="V3442" s="36"/>
    </row>
    <row r="3443" spans="1:22" x14ac:dyDescent="0.25">
      <c r="A3443" s="86"/>
      <c r="B3443" s="9"/>
      <c r="C3443" s="9"/>
      <c r="D3443" s="9"/>
      <c r="E3443" s="9"/>
      <c r="F3443" s="9"/>
      <c r="I3443" s="9"/>
      <c r="K3443" s="9"/>
      <c r="L3443" s="9"/>
      <c r="M3443" s="9"/>
      <c r="O3443" s="9"/>
      <c r="P3443" s="9"/>
      <c r="Q3443" s="9"/>
      <c r="R3443" s="36"/>
      <c r="V3443" s="36"/>
    </row>
    <row r="3444" spans="1:22" x14ac:dyDescent="0.25">
      <c r="A3444" s="86"/>
      <c r="B3444" s="9"/>
      <c r="C3444" s="9"/>
      <c r="D3444" s="9"/>
      <c r="E3444" s="9"/>
      <c r="F3444" s="9"/>
      <c r="I3444" s="9"/>
      <c r="K3444" s="9"/>
      <c r="L3444" s="9"/>
      <c r="M3444" s="9"/>
      <c r="O3444" s="9"/>
      <c r="P3444" s="9"/>
      <c r="Q3444" s="9"/>
      <c r="R3444" s="36"/>
      <c r="V3444" s="36"/>
    </row>
    <row r="3445" spans="1:22" x14ac:dyDescent="0.25">
      <c r="A3445" s="86"/>
      <c r="B3445" s="9"/>
      <c r="C3445" s="9"/>
      <c r="D3445" s="9"/>
      <c r="E3445" s="9"/>
      <c r="F3445" s="9"/>
      <c r="I3445" s="9"/>
      <c r="K3445" s="9"/>
      <c r="L3445" s="9"/>
      <c r="M3445" s="9"/>
      <c r="O3445" s="9"/>
      <c r="P3445" s="9"/>
      <c r="Q3445" s="9"/>
      <c r="R3445" s="36"/>
      <c r="V3445" s="36"/>
    </row>
    <row r="3446" spans="1:22" x14ac:dyDescent="0.25">
      <c r="A3446" s="86"/>
      <c r="B3446" s="9"/>
      <c r="C3446" s="9"/>
      <c r="D3446" s="9"/>
      <c r="E3446" s="9"/>
      <c r="F3446" s="9"/>
      <c r="I3446" s="9"/>
      <c r="K3446" s="9"/>
      <c r="L3446" s="9"/>
      <c r="M3446" s="9"/>
      <c r="O3446" s="9"/>
      <c r="P3446" s="9"/>
      <c r="Q3446" s="9"/>
      <c r="R3446" s="36"/>
      <c r="V3446" s="36"/>
    </row>
    <row r="3447" spans="1:22" x14ac:dyDescent="0.25">
      <c r="A3447" s="86"/>
      <c r="B3447" s="9"/>
      <c r="C3447" s="9"/>
      <c r="D3447" s="9"/>
      <c r="E3447" s="9"/>
      <c r="F3447" s="9"/>
      <c r="I3447" s="9"/>
      <c r="K3447" s="9"/>
      <c r="L3447" s="9"/>
      <c r="M3447" s="9"/>
      <c r="O3447" s="9"/>
      <c r="P3447" s="9"/>
      <c r="Q3447" s="9"/>
      <c r="R3447" s="36"/>
      <c r="V3447" s="36"/>
    </row>
    <row r="3448" spans="1:22" x14ac:dyDescent="0.25">
      <c r="A3448" s="86"/>
      <c r="B3448" s="9"/>
      <c r="C3448" s="9"/>
      <c r="D3448" s="9"/>
      <c r="E3448" s="9"/>
      <c r="F3448" s="9"/>
      <c r="I3448" s="9"/>
      <c r="K3448" s="9"/>
      <c r="L3448" s="9"/>
      <c r="M3448" s="9"/>
      <c r="O3448" s="9"/>
      <c r="P3448" s="9"/>
      <c r="Q3448" s="9"/>
      <c r="R3448" s="36"/>
      <c r="V3448" s="36"/>
    </row>
    <row r="3449" spans="1:22" x14ac:dyDescent="0.25">
      <c r="A3449" s="86"/>
      <c r="B3449" s="9"/>
      <c r="C3449" s="9"/>
      <c r="D3449" s="9"/>
      <c r="E3449" s="9"/>
      <c r="F3449" s="9"/>
      <c r="I3449" s="9"/>
      <c r="K3449" s="9"/>
      <c r="L3449" s="9"/>
      <c r="M3449" s="9"/>
      <c r="O3449" s="9"/>
      <c r="P3449" s="9"/>
      <c r="Q3449" s="9"/>
      <c r="R3449" s="36"/>
      <c r="V3449" s="36"/>
    </row>
    <row r="3450" spans="1:22" x14ac:dyDescent="0.25">
      <c r="A3450" s="86"/>
      <c r="B3450" s="9"/>
      <c r="C3450" s="9"/>
      <c r="D3450" s="9"/>
      <c r="E3450" s="9"/>
      <c r="F3450" s="9"/>
      <c r="I3450" s="9"/>
      <c r="K3450" s="9"/>
      <c r="L3450" s="9"/>
      <c r="M3450" s="9"/>
      <c r="O3450" s="9"/>
      <c r="P3450" s="9"/>
      <c r="Q3450" s="9"/>
      <c r="R3450" s="36"/>
      <c r="V3450" s="36"/>
    </row>
    <row r="3451" spans="1:22" x14ac:dyDescent="0.25">
      <c r="A3451" s="86"/>
      <c r="B3451" s="9"/>
      <c r="C3451" s="9"/>
      <c r="D3451" s="9"/>
      <c r="E3451" s="9"/>
      <c r="F3451" s="9"/>
      <c r="I3451" s="9"/>
      <c r="K3451" s="9"/>
      <c r="L3451" s="9"/>
      <c r="M3451" s="9"/>
      <c r="O3451" s="9"/>
      <c r="P3451" s="9"/>
      <c r="Q3451" s="9"/>
      <c r="R3451" s="36"/>
      <c r="V3451" s="36"/>
    </row>
    <row r="3452" spans="1:22" x14ac:dyDescent="0.25">
      <c r="A3452" s="86"/>
      <c r="B3452" s="9"/>
      <c r="C3452" s="9"/>
      <c r="D3452" s="9"/>
      <c r="E3452" s="9"/>
      <c r="F3452" s="9"/>
      <c r="I3452" s="9"/>
      <c r="K3452" s="9"/>
      <c r="L3452" s="9"/>
      <c r="M3452" s="9"/>
      <c r="O3452" s="9"/>
      <c r="P3452" s="9"/>
      <c r="Q3452" s="9"/>
      <c r="R3452" s="36"/>
      <c r="V3452" s="36"/>
    </row>
    <row r="3453" spans="1:22" x14ac:dyDescent="0.25">
      <c r="A3453" s="86"/>
      <c r="B3453" s="9"/>
      <c r="C3453" s="9"/>
      <c r="D3453" s="9"/>
      <c r="E3453" s="9"/>
      <c r="F3453" s="9"/>
      <c r="I3453" s="9"/>
      <c r="K3453" s="9"/>
      <c r="L3453" s="9"/>
      <c r="M3453" s="9"/>
      <c r="O3453" s="9"/>
      <c r="P3453" s="9"/>
      <c r="Q3453" s="9"/>
      <c r="R3453" s="36"/>
      <c r="V3453" s="36"/>
    </row>
    <row r="3454" spans="1:22" x14ac:dyDescent="0.25">
      <c r="A3454" s="86"/>
      <c r="B3454" s="9"/>
      <c r="C3454" s="9"/>
      <c r="D3454" s="9"/>
      <c r="E3454" s="9"/>
      <c r="F3454" s="9"/>
      <c r="I3454" s="9"/>
      <c r="K3454" s="9"/>
      <c r="L3454" s="9"/>
      <c r="M3454" s="9"/>
      <c r="O3454" s="9"/>
      <c r="P3454" s="9"/>
      <c r="Q3454" s="9"/>
      <c r="R3454" s="36"/>
      <c r="V3454" s="36"/>
    </row>
    <row r="3455" spans="1:22" x14ac:dyDescent="0.25">
      <c r="A3455" s="86"/>
      <c r="B3455" s="9"/>
      <c r="C3455" s="9"/>
      <c r="D3455" s="9"/>
      <c r="E3455" s="9"/>
      <c r="F3455" s="9"/>
      <c r="I3455" s="9"/>
      <c r="K3455" s="9"/>
      <c r="L3455" s="9"/>
      <c r="M3455" s="9"/>
      <c r="O3455" s="9"/>
      <c r="P3455" s="9"/>
      <c r="Q3455" s="9"/>
      <c r="R3455" s="36"/>
      <c r="V3455" s="36"/>
    </row>
    <row r="3456" spans="1:22" x14ac:dyDescent="0.25">
      <c r="A3456" s="86"/>
      <c r="B3456" s="9"/>
      <c r="C3456" s="9"/>
      <c r="D3456" s="9"/>
      <c r="E3456" s="9"/>
      <c r="F3456" s="9"/>
      <c r="I3456" s="9"/>
      <c r="K3456" s="9"/>
      <c r="L3456" s="9"/>
      <c r="M3456" s="9"/>
      <c r="O3456" s="9"/>
      <c r="P3456" s="9"/>
      <c r="Q3456" s="9"/>
      <c r="R3456" s="36"/>
      <c r="V3456" s="36"/>
    </row>
    <row r="3457" spans="1:22" x14ac:dyDescent="0.25">
      <c r="A3457" s="86"/>
      <c r="B3457" s="9"/>
      <c r="C3457" s="9"/>
      <c r="D3457" s="9"/>
      <c r="E3457" s="9"/>
      <c r="F3457" s="9"/>
      <c r="I3457" s="9"/>
      <c r="K3457" s="9"/>
      <c r="L3457" s="9"/>
      <c r="M3457" s="9"/>
      <c r="O3457" s="9"/>
      <c r="P3457" s="9"/>
      <c r="Q3457" s="9"/>
      <c r="R3457" s="36"/>
      <c r="V3457" s="36"/>
    </row>
    <row r="3458" spans="1:22" x14ac:dyDescent="0.25">
      <c r="A3458" s="86"/>
      <c r="B3458" s="9"/>
      <c r="C3458" s="9"/>
      <c r="D3458" s="9"/>
      <c r="E3458" s="9"/>
      <c r="F3458" s="9"/>
      <c r="I3458" s="9"/>
      <c r="K3458" s="9"/>
      <c r="L3458" s="9"/>
      <c r="M3458" s="9"/>
      <c r="O3458" s="9"/>
      <c r="P3458" s="9"/>
      <c r="Q3458" s="9"/>
      <c r="R3458" s="36"/>
      <c r="V3458" s="36"/>
    </row>
    <row r="3459" spans="1:22" x14ac:dyDescent="0.25">
      <c r="A3459" s="86"/>
      <c r="B3459" s="9"/>
      <c r="C3459" s="9"/>
      <c r="D3459" s="9"/>
      <c r="E3459" s="9"/>
      <c r="F3459" s="9"/>
      <c r="I3459" s="9"/>
      <c r="K3459" s="9"/>
      <c r="L3459" s="9"/>
      <c r="M3459" s="9"/>
      <c r="O3459" s="9"/>
      <c r="P3459" s="9"/>
      <c r="Q3459" s="9"/>
      <c r="R3459" s="36"/>
      <c r="V3459" s="36"/>
    </row>
    <row r="3460" spans="1:22" x14ac:dyDescent="0.25">
      <c r="A3460" s="86"/>
      <c r="B3460" s="9"/>
      <c r="C3460" s="9"/>
      <c r="D3460" s="9"/>
      <c r="E3460" s="9"/>
      <c r="F3460" s="9"/>
      <c r="I3460" s="9"/>
      <c r="K3460" s="9"/>
      <c r="L3460" s="9"/>
      <c r="M3460" s="9"/>
      <c r="O3460" s="9"/>
      <c r="P3460" s="9"/>
      <c r="Q3460" s="9"/>
      <c r="R3460" s="36"/>
      <c r="V3460" s="36"/>
    </row>
    <row r="3461" spans="1:22" x14ac:dyDescent="0.25">
      <c r="A3461" s="86"/>
      <c r="B3461" s="9"/>
      <c r="C3461" s="9"/>
      <c r="D3461" s="9"/>
      <c r="E3461" s="9"/>
      <c r="F3461" s="9"/>
      <c r="I3461" s="9"/>
      <c r="K3461" s="9"/>
      <c r="L3461" s="9"/>
      <c r="M3461" s="9"/>
      <c r="O3461" s="9"/>
      <c r="P3461" s="9"/>
      <c r="Q3461" s="9"/>
      <c r="R3461" s="36"/>
      <c r="V3461" s="36"/>
    </row>
    <row r="3462" spans="1:22" x14ac:dyDescent="0.25">
      <c r="A3462" s="86"/>
      <c r="B3462" s="9"/>
      <c r="C3462" s="9"/>
      <c r="D3462" s="9"/>
      <c r="E3462" s="9"/>
      <c r="F3462" s="9"/>
      <c r="I3462" s="9"/>
      <c r="K3462" s="9"/>
      <c r="L3462" s="9"/>
      <c r="M3462" s="9"/>
      <c r="O3462" s="9"/>
      <c r="P3462" s="9"/>
      <c r="Q3462" s="9"/>
      <c r="R3462" s="36"/>
      <c r="V3462" s="36"/>
    </row>
    <row r="3463" spans="1:22" x14ac:dyDescent="0.25">
      <c r="A3463" s="86"/>
      <c r="B3463" s="9"/>
      <c r="C3463" s="9"/>
      <c r="D3463" s="9"/>
      <c r="E3463" s="9"/>
      <c r="F3463" s="9"/>
      <c r="I3463" s="9"/>
      <c r="K3463" s="9"/>
      <c r="L3463" s="9"/>
      <c r="M3463" s="9"/>
      <c r="O3463" s="9"/>
      <c r="P3463" s="9"/>
      <c r="Q3463" s="9"/>
      <c r="R3463" s="36"/>
      <c r="V3463" s="36"/>
    </row>
    <row r="3464" spans="1:22" x14ac:dyDescent="0.25">
      <c r="A3464" s="86"/>
      <c r="B3464" s="9"/>
      <c r="C3464" s="9"/>
      <c r="D3464" s="9"/>
      <c r="E3464" s="9"/>
      <c r="F3464" s="9"/>
      <c r="I3464" s="9"/>
      <c r="K3464" s="9"/>
      <c r="L3464" s="9"/>
      <c r="M3464" s="9"/>
      <c r="O3464" s="9"/>
      <c r="P3464" s="9"/>
      <c r="Q3464" s="9"/>
      <c r="R3464" s="36"/>
      <c r="V3464" s="36"/>
    </row>
    <row r="3465" spans="1:22" x14ac:dyDescent="0.25">
      <c r="A3465" s="86"/>
      <c r="B3465" s="9"/>
      <c r="C3465" s="9"/>
      <c r="D3465" s="9"/>
      <c r="E3465" s="9"/>
      <c r="F3465" s="9"/>
      <c r="I3465" s="9"/>
      <c r="K3465" s="9"/>
      <c r="L3465" s="9"/>
      <c r="M3465" s="9"/>
      <c r="O3465" s="9"/>
      <c r="P3465" s="9"/>
      <c r="Q3465" s="9"/>
      <c r="R3465" s="36"/>
      <c r="V3465" s="36"/>
    </row>
    <row r="3466" spans="1:22" x14ac:dyDescent="0.25">
      <c r="A3466" s="86"/>
      <c r="B3466" s="9"/>
      <c r="C3466" s="9"/>
      <c r="D3466" s="9"/>
      <c r="E3466" s="9"/>
      <c r="F3466" s="9"/>
      <c r="I3466" s="9"/>
      <c r="K3466" s="9"/>
      <c r="L3466" s="9"/>
      <c r="M3466" s="9"/>
      <c r="O3466" s="9"/>
      <c r="P3466" s="9"/>
      <c r="Q3466" s="9"/>
      <c r="R3466" s="36"/>
      <c r="V3466" s="36"/>
    </row>
    <row r="3467" spans="1:22" x14ac:dyDescent="0.25">
      <c r="A3467" s="86"/>
      <c r="B3467" s="9"/>
      <c r="C3467" s="9"/>
      <c r="D3467" s="9"/>
      <c r="E3467" s="9"/>
      <c r="F3467" s="9"/>
      <c r="I3467" s="9"/>
      <c r="K3467" s="9"/>
      <c r="L3467" s="9"/>
      <c r="M3467" s="9"/>
      <c r="O3467" s="9"/>
      <c r="P3467" s="9"/>
      <c r="Q3467" s="9"/>
      <c r="R3467" s="36"/>
      <c r="V3467" s="36"/>
    </row>
    <row r="3468" spans="1:22" x14ac:dyDescent="0.25">
      <c r="A3468" s="86"/>
      <c r="B3468" s="9"/>
      <c r="C3468" s="9"/>
      <c r="D3468" s="9"/>
      <c r="E3468" s="9"/>
      <c r="F3468" s="9"/>
      <c r="I3468" s="9"/>
      <c r="K3468" s="9"/>
      <c r="L3468" s="9"/>
      <c r="M3468" s="9"/>
      <c r="O3468" s="9"/>
      <c r="P3468" s="9"/>
      <c r="Q3468" s="9"/>
      <c r="R3468" s="36"/>
      <c r="V3468" s="36"/>
    </row>
    <row r="3469" spans="1:22" x14ac:dyDescent="0.25">
      <c r="A3469" s="86"/>
      <c r="B3469" s="9"/>
      <c r="C3469" s="9"/>
      <c r="D3469" s="9"/>
      <c r="E3469" s="9"/>
      <c r="F3469" s="9"/>
      <c r="I3469" s="9"/>
      <c r="K3469" s="9"/>
      <c r="L3469" s="9"/>
      <c r="M3469" s="9"/>
      <c r="O3469" s="9"/>
      <c r="P3469" s="9"/>
      <c r="Q3469" s="9"/>
      <c r="R3469" s="36"/>
      <c r="V3469" s="36"/>
    </row>
    <row r="3470" spans="1:22" x14ac:dyDescent="0.25">
      <c r="A3470" s="86"/>
      <c r="B3470" s="9"/>
      <c r="C3470" s="9"/>
      <c r="D3470" s="9"/>
      <c r="E3470" s="9"/>
      <c r="F3470" s="9"/>
      <c r="I3470" s="9"/>
      <c r="K3470" s="9"/>
      <c r="L3470" s="9"/>
      <c r="M3470" s="9"/>
      <c r="O3470" s="9"/>
      <c r="P3470" s="9"/>
      <c r="Q3470" s="9"/>
      <c r="R3470" s="36"/>
      <c r="V3470" s="36"/>
    </row>
    <row r="3471" spans="1:22" x14ac:dyDescent="0.25">
      <c r="A3471" s="86"/>
      <c r="B3471" s="9"/>
      <c r="C3471" s="9"/>
      <c r="D3471" s="9"/>
      <c r="E3471" s="9"/>
      <c r="F3471" s="9"/>
      <c r="I3471" s="9"/>
      <c r="K3471" s="9"/>
      <c r="L3471" s="9"/>
      <c r="M3471" s="9"/>
      <c r="O3471" s="9"/>
      <c r="P3471" s="9"/>
      <c r="Q3471" s="9"/>
      <c r="R3471" s="36"/>
      <c r="V3471" s="36"/>
    </row>
    <row r="3472" spans="1:22" x14ac:dyDescent="0.25">
      <c r="A3472" s="86"/>
      <c r="B3472" s="9"/>
      <c r="C3472" s="9"/>
      <c r="D3472" s="9"/>
      <c r="E3472" s="9"/>
      <c r="F3472" s="9"/>
      <c r="I3472" s="9"/>
      <c r="K3472" s="9"/>
      <c r="L3472" s="9"/>
      <c r="M3472" s="9"/>
      <c r="O3472" s="9"/>
      <c r="P3472" s="9"/>
      <c r="Q3472" s="9"/>
      <c r="R3472" s="36"/>
      <c r="V3472" s="36"/>
    </row>
    <row r="3473" spans="1:22" x14ac:dyDescent="0.25">
      <c r="A3473" s="86"/>
      <c r="B3473" s="9"/>
      <c r="C3473" s="9"/>
      <c r="D3473" s="9"/>
      <c r="E3473" s="9"/>
      <c r="F3473" s="9"/>
      <c r="I3473" s="9"/>
      <c r="K3473" s="9"/>
      <c r="L3473" s="9"/>
      <c r="M3473" s="9"/>
      <c r="O3473" s="9"/>
      <c r="P3473" s="9"/>
      <c r="Q3473" s="9"/>
      <c r="R3473" s="36"/>
      <c r="V3473" s="36"/>
    </row>
    <row r="3474" spans="1:22" x14ac:dyDescent="0.25">
      <c r="A3474" s="86"/>
      <c r="B3474" s="9"/>
      <c r="C3474" s="9"/>
      <c r="D3474" s="9"/>
      <c r="E3474" s="9"/>
      <c r="F3474" s="9"/>
      <c r="I3474" s="9"/>
      <c r="K3474" s="9"/>
      <c r="L3474" s="9"/>
      <c r="M3474" s="9"/>
      <c r="O3474" s="9"/>
      <c r="P3474" s="9"/>
      <c r="Q3474" s="9"/>
      <c r="R3474" s="36"/>
      <c r="V3474" s="36"/>
    </row>
    <row r="3475" spans="1:22" x14ac:dyDescent="0.25">
      <c r="A3475" s="86"/>
      <c r="B3475" s="9"/>
      <c r="C3475" s="9"/>
      <c r="D3475" s="9"/>
      <c r="E3475" s="9"/>
      <c r="F3475" s="9"/>
      <c r="I3475" s="9"/>
      <c r="K3475" s="9"/>
      <c r="L3475" s="9"/>
      <c r="M3475" s="9"/>
      <c r="O3475" s="9"/>
      <c r="P3475" s="9"/>
      <c r="Q3475" s="9"/>
      <c r="R3475" s="36"/>
      <c r="V3475" s="36"/>
    </row>
    <row r="3476" spans="1:22" x14ac:dyDescent="0.25">
      <c r="A3476" s="86"/>
      <c r="B3476" s="9"/>
      <c r="C3476" s="9"/>
      <c r="D3476" s="9"/>
      <c r="E3476" s="9"/>
      <c r="F3476" s="9"/>
      <c r="I3476" s="9"/>
      <c r="K3476" s="9"/>
      <c r="L3476" s="9"/>
      <c r="M3476" s="9"/>
      <c r="O3476" s="9"/>
      <c r="P3476" s="9"/>
      <c r="Q3476" s="9"/>
      <c r="R3476" s="36"/>
      <c r="V3476" s="36"/>
    </row>
    <row r="3477" spans="1:22" x14ac:dyDescent="0.25">
      <c r="A3477" s="86"/>
      <c r="B3477" s="9"/>
      <c r="C3477" s="9"/>
      <c r="D3477" s="9"/>
      <c r="E3477" s="9"/>
      <c r="F3477" s="9"/>
      <c r="I3477" s="9"/>
      <c r="K3477" s="9"/>
      <c r="L3477" s="9"/>
      <c r="M3477" s="9"/>
      <c r="O3477" s="9"/>
      <c r="P3477" s="9"/>
      <c r="Q3477" s="9"/>
      <c r="R3477" s="36"/>
      <c r="V3477" s="36"/>
    </row>
    <row r="3478" spans="1:22" x14ac:dyDescent="0.25">
      <c r="A3478" s="86"/>
      <c r="B3478" s="9"/>
      <c r="C3478" s="9"/>
      <c r="D3478" s="9"/>
      <c r="E3478" s="9"/>
      <c r="F3478" s="9"/>
      <c r="I3478" s="9"/>
      <c r="K3478" s="9"/>
      <c r="L3478" s="9"/>
      <c r="M3478" s="9"/>
      <c r="O3478" s="9"/>
      <c r="P3478" s="9"/>
      <c r="Q3478" s="9"/>
      <c r="R3478" s="36"/>
      <c r="V3478" s="36"/>
    </row>
    <row r="3479" spans="1:22" x14ac:dyDescent="0.25">
      <c r="A3479" s="86"/>
      <c r="B3479" s="9"/>
      <c r="C3479" s="9"/>
      <c r="D3479" s="9"/>
      <c r="E3479" s="9"/>
      <c r="F3479" s="9"/>
      <c r="I3479" s="9"/>
      <c r="K3479" s="9"/>
      <c r="L3479" s="9"/>
      <c r="M3479" s="9"/>
      <c r="O3479" s="9"/>
      <c r="P3479" s="9"/>
      <c r="Q3479" s="9"/>
      <c r="R3479" s="36"/>
      <c r="V3479" s="36"/>
    </row>
    <row r="3480" spans="1:22" x14ac:dyDescent="0.25">
      <c r="A3480" s="86"/>
      <c r="B3480" s="9"/>
      <c r="C3480" s="9"/>
      <c r="D3480" s="9"/>
      <c r="E3480" s="9"/>
      <c r="F3480" s="9"/>
      <c r="I3480" s="9"/>
      <c r="K3480" s="9"/>
      <c r="L3480" s="9"/>
      <c r="M3480" s="9"/>
      <c r="O3480" s="9"/>
      <c r="P3480" s="9"/>
      <c r="Q3480" s="9"/>
      <c r="R3480" s="36"/>
      <c r="V3480" s="36"/>
    </row>
    <row r="3481" spans="1:22" x14ac:dyDescent="0.25">
      <c r="A3481" s="86"/>
      <c r="B3481" s="9"/>
      <c r="C3481" s="9"/>
      <c r="D3481" s="9"/>
      <c r="E3481" s="9"/>
      <c r="F3481" s="9"/>
      <c r="I3481" s="9"/>
      <c r="K3481" s="9"/>
      <c r="L3481" s="9"/>
      <c r="M3481" s="9"/>
      <c r="O3481" s="9"/>
      <c r="P3481" s="9"/>
      <c r="Q3481" s="9"/>
      <c r="R3481" s="36"/>
      <c r="V3481" s="36"/>
    </row>
    <row r="3482" spans="1:22" x14ac:dyDescent="0.25">
      <c r="A3482" s="86"/>
      <c r="B3482" s="9"/>
      <c r="C3482" s="9"/>
      <c r="D3482" s="9"/>
      <c r="E3482" s="9"/>
      <c r="F3482" s="9"/>
      <c r="I3482" s="9"/>
      <c r="K3482" s="9"/>
      <c r="L3482" s="9"/>
      <c r="M3482" s="9"/>
      <c r="O3482" s="9"/>
      <c r="P3482" s="9"/>
      <c r="Q3482" s="9"/>
      <c r="R3482" s="36"/>
      <c r="V3482" s="36"/>
    </row>
    <row r="3483" spans="1:22" x14ac:dyDescent="0.25">
      <c r="A3483" s="86"/>
      <c r="B3483" s="9"/>
      <c r="C3483" s="9"/>
      <c r="D3483" s="9"/>
      <c r="E3483" s="9"/>
      <c r="F3483" s="9"/>
      <c r="I3483" s="9"/>
      <c r="K3483" s="9"/>
      <c r="L3483" s="9"/>
      <c r="M3483" s="9"/>
      <c r="O3483" s="9"/>
      <c r="P3483" s="9"/>
      <c r="Q3483" s="9"/>
      <c r="R3483" s="36"/>
      <c r="V3483" s="36"/>
    </row>
    <row r="3484" spans="1:22" x14ac:dyDescent="0.25">
      <c r="A3484" s="86"/>
      <c r="B3484" s="9"/>
      <c r="C3484" s="9"/>
      <c r="D3484" s="9"/>
      <c r="E3484" s="9"/>
      <c r="F3484" s="9"/>
      <c r="I3484" s="9"/>
      <c r="K3484" s="9"/>
      <c r="L3484" s="9"/>
      <c r="M3484" s="9"/>
      <c r="O3484" s="9"/>
      <c r="P3484" s="9"/>
      <c r="Q3484" s="9"/>
      <c r="R3484" s="36"/>
      <c r="V3484" s="36"/>
    </row>
    <row r="3485" spans="1:22" x14ac:dyDescent="0.25">
      <c r="A3485" s="86"/>
      <c r="B3485" s="9"/>
      <c r="C3485" s="9"/>
      <c r="D3485" s="9"/>
      <c r="E3485" s="9"/>
      <c r="F3485" s="9"/>
      <c r="I3485" s="9"/>
      <c r="K3485" s="9"/>
      <c r="L3485" s="9"/>
      <c r="M3485" s="9"/>
      <c r="O3485" s="9"/>
      <c r="P3485" s="9"/>
      <c r="Q3485" s="9"/>
      <c r="R3485" s="36"/>
      <c r="V3485" s="36"/>
    </row>
    <row r="3486" spans="1:22" x14ac:dyDescent="0.25">
      <c r="A3486" s="86"/>
      <c r="B3486" s="9"/>
      <c r="C3486" s="9"/>
      <c r="D3486" s="9"/>
      <c r="E3486" s="9"/>
      <c r="F3486" s="9"/>
      <c r="I3486" s="9"/>
      <c r="K3486" s="9"/>
      <c r="L3486" s="9"/>
      <c r="M3486" s="9"/>
      <c r="O3486" s="9"/>
      <c r="P3486" s="9"/>
      <c r="Q3486" s="9"/>
      <c r="R3486" s="36"/>
      <c r="V3486" s="36"/>
    </row>
    <row r="3487" spans="1:22" x14ac:dyDescent="0.25">
      <c r="A3487" s="86"/>
      <c r="B3487" s="9"/>
      <c r="C3487" s="9"/>
      <c r="D3487" s="9"/>
      <c r="E3487" s="9"/>
      <c r="F3487" s="9"/>
      <c r="I3487" s="9"/>
      <c r="K3487" s="9"/>
      <c r="L3487" s="9"/>
      <c r="M3487" s="9"/>
      <c r="O3487" s="9"/>
      <c r="P3487" s="9"/>
      <c r="Q3487" s="9"/>
      <c r="R3487" s="36"/>
      <c r="V3487" s="36"/>
    </row>
    <row r="3488" spans="1:22" x14ac:dyDescent="0.25">
      <c r="A3488" s="86"/>
      <c r="B3488" s="9"/>
      <c r="C3488" s="9"/>
      <c r="D3488" s="9"/>
      <c r="E3488" s="9"/>
      <c r="F3488" s="9"/>
      <c r="I3488" s="9"/>
      <c r="K3488" s="9"/>
      <c r="L3488" s="9"/>
      <c r="M3488" s="9"/>
      <c r="O3488" s="9"/>
      <c r="P3488" s="9"/>
      <c r="Q3488" s="9"/>
      <c r="R3488" s="36"/>
      <c r="V3488" s="36"/>
    </row>
    <row r="3489" spans="1:22" x14ac:dyDescent="0.25">
      <c r="A3489" s="86"/>
      <c r="B3489" s="9"/>
      <c r="C3489" s="9"/>
      <c r="D3489" s="9"/>
      <c r="E3489" s="9"/>
      <c r="F3489" s="9"/>
      <c r="I3489" s="9"/>
      <c r="K3489" s="9"/>
      <c r="L3489" s="9"/>
      <c r="M3489" s="9"/>
      <c r="O3489" s="9"/>
      <c r="P3489" s="9"/>
      <c r="Q3489" s="9"/>
      <c r="R3489" s="36"/>
      <c r="V3489" s="36"/>
    </row>
    <row r="3490" spans="1:22" x14ac:dyDescent="0.25">
      <c r="A3490" s="86"/>
      <c r="B3490" s="9"/>
      <c r="C3490" s="9"/>
      <c r="D3490" s="9"/>
      <c r="E3490" s="9"/>
      <c r="F3490" s="9"/>
      <c r="I3490" s="9"/>
      <c r="K3490" s="9"/>
      <c r="L3490" s="9"/>
      <c r="M3490" s="9"/>
      <c r="O3490" s="9"/>
      <c r="P3490" s="9"/>
      <c r="Q3490" s="9"/>
      <c r="R3490" s="36"/>
      <c r="V3490" s="36"/>
    </row>
    <row r="3491" spans="1:22" x14ac:dyDescent="0.25">
      <c r="A3491" s="86"/>
      <c r="B3491" s="9"/>
      <c r="C3491" s="9"/>
      <c r="D3491" s="9"/>
      <c r="E3491" s="9"/>
      <c r="F3491" s="9"/>
      <c r="I3491" s="9"/>
      <c r="K3491" s="9"/>
      <c r="L3491" s="9"/>
      <c r="M3491" s="9"/>
      <c r="O3491" s="9"/>
      <c r="P3491" s="9"/>
      <c r="Q3491" s="9"/>
      <c r="R3491" s="36"/>
      <c r="V3491" s="36"/>
    </row>
    <row r="3492" spans="1:22" x14ac:dyDescent="0.25">
      <c r="A3492" s="86"/>
      <c r="B3492" s="9"/>
      <c r="C3492" s="9"/>
      <c r="D3492" s="9"/>
      <c r="E3492" s="9"/>
      <c r="F3492" s="9"/>
      <c r="I3492" s="9"/>
      <c r="K3492" s="9"/>
      <c r="L3492" s="9"/>
      <c r="M3492" s="9"/>
      <c r="O3492" s="9"/>
      <c r="P3492" s="9"/>
      <c r="Q3492" s="9"/>
      <c r="R3492" s="36"/>
      <c r="V3492" s="36"/>
    </row>
    <row r="3493" spans="1:22" x14ac:dyDescent="0.25">
      <c r="A3493" s="86"/>
      <c r="B3493" s="9"/>
      <c r="C3493" s="9"/>
      <c r="D3493" s="9"/>
      <c r="E3493" s="9"/>
      <c r="F3493" s="9"/>
      <c r="I3493" s="9"/>
      <c r="K3493" s="9"/>
      <c r="L3493" s="9"/>
      <c r="M3493" s="9"/>
      <c r="O3493" s="9"/>
      <c r="P3493" s="9"/>
      <c r="Q3493" s="9"/>
      <c r="R3493" s="36"/>
      <c r="V3493" s="36"/>
    </row>
    <row r="3494" spans="1:22" x14ac:dyDescent="0.25">
      <c r="A3494" s="86"/>
      <c r="B3494" s="9"/>
      <c r="C3494" s="9"/>
      <c r="D3494" s="9"/>
      <c r="E3494" s="9"/>
      <c r="F3494" s="9"/>
      <c r="I3494" s="9"/>
      <c r="K3494" s="9"/>
      <c r="L3494" s="9"/>
      <c r="M3494" s="9"/>
      <c r="O3494" s="9"/>
      <c r="P3494" s="9"/>
      <c r="Q3494" s="9"/>
      <c r="R3494" s="36"/>
      <c r="V3494" s="36"/>
    </row>
    <row r="3495" spans="1:22" x14ac:dyDescent="0.25">
      <c r="A3495" s="86"/>
      <c r="B3495" s="9"/>
      <c r="C3495" s="9"/>
      <c r="D3495" s="9"/>
      <c r="E3495" s="9"/>
      <c r="F3495" s="9"/>
      <c r="I3495" s="9"/>
      <c r="K3495" s="9"/>
      <c r="L3495" s="9"/>
      <c r="M3495" s="9"/>
      <c r="O3495" s="9"/>
      <c r="P3495" s="9"/>
      <c r="Q3495" s="9"/>
      <c r="R3495" s="36"/>
      <c r="V3495" s="36"/>
    </row>
    <row r="3496" spans="1:22" x14ac:dyDescent="0.25">
      <c r="A3496" s="86"/>
      <c r="B3496" s="9"/>
      <c r="C3496" s="9"/>
      <c r="D3496" s="9"/>
      <c r="E3496" s="9"/>
      <c r="F3496" s="9"/>
      <c r="I3496" s="9"/>
      <c r="K3496" s="9"/>
      <c r="L3496" s="9"/>
      <c r="M3496" s="9"/>
      <c r="O3496" s="9"/>
      <c r="P3496" s="9"/>
      <c r="Q3496" s="9"/>
      <c r="R3496" s="36"/>
      <c r="V3496" s="36"/>
    </row>
    <row r="3497" spans="1:22" x14ac:dyDescent="0.25">
      <c r="A3497" s="86"/>
      <c r="B3497" s="9"/>
      <c r="C3497" s="9"/>
      <c r="D3497" s="9"/>
      <c r="E3497" s="9"/>
      <c r="F3497" s="9"/>
      <c r="I3497" s="9"/>
      <c r="K3497" s="9"/>
      <c r="L3497" s="9"/>
      <c r="M3497" s="9"/>
      <c r="O3497" s="9"/>
      <c r="P3497" s="9"/>
      <c r="Q3497" s="9"/>
      <c r="R3497" s="36"/>
      <c r="V3497" s="36"/>
    </row>
    <row r="3498" spans="1:22" x14ac:dyDescent="0.25">
      <c r="A3498" s="86"/>
      <c r="B3498" s="9"/>
      <c r="C3498" s="9"/>
      <c r="D3498" s="9"/>
      <c r="E3498" s="9"/>
      <c r="F3498" s="9"/>
      <c r="I3498" s="9"/>
      <c r="K3498" s="9"/>
      <c r="L3498" s="9"/>
      <c r="M3498" s="9"/>
      <c r="O3498" s="9"/>
      <c r="P3498" s="9"/>
      <c r="Q3498" s="9"/>
      <c r="R3498" s="36"/>
      <c r="V3498" s="36"/>
    </row>
    <row r="3499" spans="1:22" x14ac:dyDescent="0.25">
      <c r="A3499" s="86"/>
      <c r="B3499" s="9"/>
      <c r="C3499" s="9"/>
      <c r="D3499" s="9"/>
      <c r="E3499" s="9"/>
      <c r="F3499" s="9"/>
      <c r="I3499" s="9"/>
      <c r="K3499" s="9"/>
      <c r="L3499" s="9"/>
      <c r="M3499" s="9"/>
      <c r="O3499" s="9"/>
      <c r="P3499" s="9"/>
      <c r="Q3499" s="9"/>
      <c r="R3499" s="36"/>
      <c r="V3499" s="36"/>
    </row>
    <row r="3500" spans="1:22" x14ac:dyDescent="0.25">
      <c r="A3500" s="86"/>
      <c r="B3500" s="9"/>
      <c r="C3500" s="9"/>
      <c r="D3500" s="9"/>
      <c r="E3500" s="9"/>
      <c r="F3500" s="9"/>
      <c r="I3500" s="9"/>
      <c r="K3500" s="9"/>
      <c r="L3500" s="9"/>
      <c r="M3500" s="9"/>
      <c r="O3500" s="9"/>
      <c r="P3500" s="9"/>
      <c r="Q3500" s="9"/>
      <c r="R3500" s="36"/>
      <c r="V3500" s="36"/>
    </row>
    <row r="3501" spans="1:22" x14ac:dyDescent="0.25">
      <c r="A3501" s="86"/>
      <c r="B3501" s="9"/>
      <c r="C3501" s="9"/>
      <c r="D3501" s="9"/>
      <c r="E3501" s="9"/>
      <c r="F3501" s="9"/>
      <c r="I3501" s="9"/>
      <c r="K3501" s="9"/>
      <c r="L3501" s="9"/>
      <c r="M3501" s="9"/>
      <c r="O3501" s="9"/>
      <c r="P3501" s="9"/>
      <c r="Q3501" s="9"/>
      <c r="R3501" s="36"/>
      <c r="V3501" s="36"/>
    </row>
    <row r="3502" spans="1:22" x14ac:dyDescent="0.25">
      <c r="A3502" s="86"/>
      <c r="B3502" s="9"/>
      <c r="C3502" s="9"/>
      <c r="D3502" s="9"/>
      <c r="E3502" s="9"/>
      <c r="F3502" s="9"/>
      <c r="I3502" s="9"/>
      <c r="K3502" s="9"/>
      <c r="L3502" s="9"/>
      <c r="M3502" s="9"/>
      <c r="O3502" s="9"/>
      <c r="P3502" s="9"/>
      <c r="Q3502" s="9"/>
      <c r="R3502" s="36"/>
      <c r="V3502" s="36"/>
    </row>
    <row r="3503" spans="1:22" x14ac:dyDescent="0.25">
      <c r="A3503" s="86"/>
      <c r="B3503" s="9"/>
      <c r="C3503" s="9"/>
      <c r="D3503" s="9"/>
      <c r="E3503" s="9"/>
      <c r="F3503" s="9"/>
      <c r="I3503" s="9"/>
      <c r="K3503" s="9"/>
      <c r="L3503" s="9"/>
      <c r="M3503" s="9"/>
      <c r="O3503" s="9"/>
      <c r="P3503" s="9"/>
      <c r="Q3503" s="9"/>
      <c r="R3503" s="36"/>
      <c r="V3503" s="36"/>
    </row>
    <row r="3504" spans="1:22" x14ac:dyDescent="0.25">
      <c r="A3504" s="86"/>
      <c r="B3504" s="9"/>
      <c r="C3504" s="9"/>
      <c r="D3504" s="9"/>
      <c r="E3504" s="9"/>
      <c r="F3504" s="9"/>
      <c r="I3504" s="9"/>
      <c r="K3504" s="9"/>
      <c r="L3504" s="9"/>
      <c r="M3504" s="9"/>
      <c r="O3504" s="9"/>
      <c r="P3504" s="9"/>
      <c r="Q3504" s="9"/>
      <c r="R3504" s="36"/>
      <c r="V3504" s="36"/>
    </row>
    <row r="3505" spans="1:22" x14ac:dyDescent="0.25">
      <c r="A3505" s="86"/>
      <c r="B3505" s="9"/>
      <c r="C3505" s="9"/>
      <c r="D3505" s="9"/>
      <c r="E3505" s="9"/>
      <c r="F3505" s="9"/>
      <c r="I3505" s="9"/>
      <c r="K3505" s="9"/>
      <c r="L3505" s="9"/>
      <c r="M3505" s="9"/>
      <c r="O3505" s="9"/>
      <c r="P3505" s="9"/>
      <c r="Q3505" s="9"/>
      <c r="R3505" s="36"/>
      <c r="V3505" s="36"/>
    </row>
    <row r="3506" spans="1:22" x14ac:dyDescent="0.25">
      <c r="A3506" s="86"/>
      <c r="B3506" s="9"/>
      <c r="C3506" s="9"/>
      <c r="D3506" s="9"/>
      <c r="E3506" s="9"/>
      <c r="F3506" s="9"/>
      <c r="I3506" s="9"/>
      <c r="K3506" s="9"/>
      <c r="L3506" s="9"/>
      <c r="M3506" s="9"/>
      <c r="O3506" s="9"/>
      <c r="P3506" s="9"/>
      <c r="Q3506" s="9"/>
      <c r="R3506" s="36"/>
      <c r="V3506" s="36"/>
    </row>
    <row r="3507" spans="1:22" x14ac:dyDescent="0.25">
      <c r="A3507" s="86"/>
      <c r="B3507" s="9"/>
      <c r="C3507" s="9"/>
      <c r="D3507" s="9"/>
      <c r="E3507" s="9"/>
      <c r="F3507" s="9"/>
      <c r="I3507" s="9"/>
      <c r="K3507" s="9"/>
      <c r="L3507" s="9"/>
      <c r="M3507" s="9"/>
      <c r="O3507" s="9"/>
      <c r="P3507" s="9"/>
      <c r="Q3507" s="9"/>
      <c r="R3507" s="36"/>
      <c r="V3507" s="36"/>
    </row>
    <row r="3508" spans="1:22" x14ac:dyDescent="0.25">
      <c r="A3508" s="86"/>
      <c r="B3508" s="9"/>
      <c r="C3508" s="9"/>
      <c r="D3508" s="9"/>
      <c r="E3508" s="9"/>
      <c r="F3508" s="9"/>
      <c r="I3508" s="9"/>
      <c r="K3508" s="9"/>
      <c r="L3508" s="9"/>
      <c r="M3508" s="9"/>
      <c r="O3508" s="9"/>
      <c r="P3508" s="9"/>
      <c r="Q3508" s="9"/>
      <c r="R3508" s="36"/>
      <c r="V3508" s="36"/>
    </row>
    <row r="3509" spans="1:22" x14ac:dyDescent="0.25">
      <c r="A3509" s="86"/>
      <c r="B3509" s="9"/>
      <c r="C3509" s="9"/>
      <c r="D3509" s="9"/>
      <c r="E3509" s="9"/>
      <c r="F3509" s="9"/>
      <c r="I3509" s="9"/>
      <c r="K3509" s="9"/>
      <c r="L3509" s="9"/>
      <c r="M3509" s="9"/>
      <c r="O3509" s="9"/>
      <c r="P3509" s="9"/>
      <c r="Q3509" s="9"/>
      <c r="R3509" s="36"/>
      <c r="V3509" s="36"/>
    </row>
    <row r="3510" spans="1:22" x14ac:dyDescent="0.25">
      <c r="A3510" s="86"/>
      <c r="B3510" s="9"/>
      <c r="C3510" s="9"/>
      <c r="D3510" s="9"/>
      <c r="E3510" s="9"/>
      <c r="F3510" s="9"/>
      <c r="I3510" s="9"/>
      <c r="K3510" s="9"/>
      <c r="L3510" s="9"/>
      <c r="M3510" s="9"/>
      <c r="O3510" s="9"/>
      <c r="P3510" s="9"/>
      <c r="Q3510" s="9"/>
      <c r="R3510" s="36"/>
      <c r="V3510" s="36"/>
    </row>
    <row r="3511" spans="1:22" x14ac:dyDescent="0.25">
      <c r="A3511" s="86"/>
      <c r="B3511" s="9"/>
      <c r="C3511" s="9"/>
      <c r="D3511" s="9"/>
      <c r="E3511" s="9"/>
      <c r="F3511" s="9"/>
      <c r="I3511" s="9"/>
      <c r="K3511" s="9"/>
      <c r="L3511" s="9"/>
      <c r="M3511" s="9"/>
      <c r="O3511" s="9"/>
      <c r="P3511" s="9"/>
      <c r="Q3511" s="9"/>
      <c r="R3511" s="36"/>
      <c r="V3511" s="36"/>
    </row>
    <row r="3512" spans="1:22" x14ac:dyDescent="0.25">
      <c r="A3512" s="86"/>
      <c r="B3512" s="9"/>
      <c r="C3512" s="9"/>
      <c r="D3512" s="9"/>
      <c r="E3512" s="9"/>
      <c r="F3512" s="9"/>
      <c r="I3512" s="9"/>
      <c r="K3512" s="9"/>
      <c r="L3512" s="9"/>
      <c r="M3512" s="9"/>
      <c r="O3512" s="9"/>
      <c r="P3512" s="9"/>
      <c r="Q3512" s="9"/>
      <c r="R3512" s="36"/>
      <c r="V3512" s="36"/>
    </row>
    <row r="3513" spans="1:22" x14ac:dyDescent="0.25">
      <c r="A3513" s="86"/>
      <c r="B3513" s="9"/>
      <c r="C3513" s="9"/>
      <c r="D3513" s="9"/>
      <c r="E3513" s="9"/>
      <c r="F3513" s="9"/>
      <c r="I3513" s="9"/>
      <c r="K3513" s="9"/>
      <c r="L3513" s="9"/>
      <c r="M3513" s="9"/>
      <c r="O3513" s="9"/>
      <c r="P3513" s="9"/>
      <c r="Q3513" s="9"/>
      <c r="R3513" s="36"/>
      <c r="V3513" s="36"/>
    </row>
    <row r="3514" spans="1:22" x14ac:dyDescent="0.25">
      <c r="A3514" s="86"/>
      <c r="B3514" s="9"/>
      <c r="C3514" s="9"/>
      <c r="D3514" s="9"/>
      <c r="E3514" s="9"/>
      <c r="F3514" s="9"/>
      <c r="I3514" s="9"/>
      <c r="K3514" s="9"/>
      <c r="L3514" s="9"/>
      <c r="M3514" s="9"/>
      <c r="O3514" s="9"/>
      <c r="P3514" s="9"/>
      <c r="Q3514" s="9"/>
      <c r="R3514" s="36"/>
      <c r="V3514" s="36"/>
    </row>
    <row r="3515" spans="1:22" x14ac:dyDescent="0.25">
      <c r="A3515" s="86"/>
      <c r="B3515" s="9"/>
      <c r="C3515" s="9"/>
      <c r="D3515" s="9"/>
      <c r="E3515" s="9"/>
      <c r="F3515" s="9"/>
      <c r="I3515" s="9"/>
      <c r="K3515" s="9"/>
      <c r="L3515" s="9"/>
      <c r="M3515" s="9"/>
      <c r="O3515" s="9"/>
      <c r="P3515" s="9"/>
      <c r="Q3515" s="9"/>
      <c r="R3515" s="36"/>
      <c r="V3515" s="36"/>
    </row>
    <row r="3516" spans="1:22" x14ac:dyDescent="0.25">
      <c r="A3516" s="86"/>
      <c r="B3516" s="9"/>
      <c r="C3516" s="9"/>
      <c r="D3516" s="9"/>
      <c r="E3516" s="9"/>
      <c r="F3516" s="9"/>
      <c r="I3516" s="9"/>
      <c r="K3516" s="9"/>
      <c r="L3516" s="9"/>
      <c r="M3516" s="9"/>
      <c r="O3516" s="9"/>
      <c r="P3516" s="9"/>
      <c r="Q3516" s="9"/>
      <c r="R3516" s="36"/>
      <c r="V3516" s="36"/>
    </row>
    <row r="3517" spans="1:22" x14ac:dyDescent="0.25">
      <c r="A3517" s="86"/>
      <c r="B3517" s="9"/>
      <c r="C3517" s="9"/>
      <c r="D3517" s="9"/>
      <c r="E3517" s="9"/>
      <c r="F3517" s="9"/>
      <c r="I3517" s="9"/>
      <c r="K3517" s="9"/>
      <c r="L3517" s="9"/>
      <c r="M3517" s="9"/>
      <c r="O3517" s="9"/>
      <c r="P3517" s="9"/>
      <c r="Q3517" s="9"/>
      <c r="R3517" s="36"/>
      <c r="V3517" s="36"/>
    </row>
    <row r="3518" spans="1:22" x14ac:dyDescent="0.25">
      <c r="A3518" s="86"/>
      <c r="B3518" s="9"/>
      <c r="C3518" s="9"/>
      <c r="D3518" s="9"/>
      <c r="E3518" s="9"/>
      <c r="F3518" s="9"/>
      <c r="I3518" s="9"/>
      <c r="K3518" s="9"/>
      <c r="L3518" s="9"/>
      <c r="M3518" s="9"/>
      <c r="O3518" s="9"/>
      <c r="P3518" s="9"/>
      <c r="Q3518" s="9"/>
      <c r="R3518" s="36"/>
      <c r="V3518" s="36"/>
    </row>
    <row r="3519" spans="1:22" x14ac:dyDescent="0.25">
      <c r="A3519" s="86"/>
      <c r="B3519" s="9"/>
      <c r="C3519" s="9"/>
      <c r="D3519" s="9"/>
      <c r="E3519" s="9"/>
      <c r="F3519" s="9"/>
      <c r="I3519" s="9"/>
      <c r="K3519" s="9"/>
      <c r="L3519" s="9"/>
      <c r="M3519" s="9"/>
      <c r="O3519" s="9"/>
      <c r="P3519" s="9"/>
      <c r="Q3519" s="9"/>
      <c r="R3519" s="36"/>
      <c r="V3519" s="36"/>
    </row>
    <row r="3520" spans="1:22" x14ac:dyDescent="0.25">
      <c r="A3520" s="86"/>
      <c r="B3520" s="9"/>
      <c r="C3520" s="9"/>
      <c r="D3520" s="9"/>
      <c r="E3520" s="9"/>
      <c r="F3520" s="9"/>
      <c r="I3520" s="9"/>
      <c r="K3520" s="9"/>
      <c r="L3520" s="9"/>
      <c r="M3520" s="9"/>
      <c r="O3520" s="9"/>
      <c r="P3520" s="9"/>
      <c r="Q3520" s="9"/>
      <c r="R3520" s="36"/>
      <c r="V3520" s="36"/>
    </row>
    <row r="3521" spans="1:22" x14ac:dyDescent="0.25">
      <c r="A3521" s="86"/>
      <c r="B3521" s="9"/>
      <c r="C3521" s="9"/>
      <c r="D3521" s="9"/>
      <c r="E3521" s="9"/>
      <c r="F3521" s="9"/>
      <c r="I3521" s="9"/>
      <c r="K3521" s="9"/>
      <c r="L3521" s="9"/>
      <c r="M3521" s="9"/>
      <c r="O3521" s="9"/>
      <c r="P3521" s="9"/>
      <c r="Q3521" s="9"/>
      <c r="R3521" s="36"/>
      <c r="V3521" s="36"/>
    </row>
    <row r="3522" spans="1:22" x14ac:dyDescent="0.25">
      <c r="A3522" s="86"/>
      <c r="B3522" s="9"/>
      <c r="C3522" s="9"/>
      <c r="D3522" s="9"/>
      <c r="E3522" s="9"/>
      <c r="F3522" s="9"/>
      <c r="I3522" s="9"/>
      <c r="K3522" s="9"/>
      <c r="L3522" s="9"/>
      <c r="M3522" s="9"/>
      <c r="O3522" s="9"/>
      <c r="P3522" s="9"/>
      <c r="Q3522" s="9"/>
      <c r="R3522" s="36"/>
      <c r="V3522" s="36"/>
    </row>
    <row r="3523" spans="1:22" x14ac:dyDescent="0.25">
      <c r="A3523" s="86"/>
      <c r="B3523" s="9"/>
      <c r="C3523" s="9"/>
      <c r="D3523" s="9"/>
      <c r="E3523" s="9"/>
      <c r="F3523" s="9"/>
      <c r="I3523" s="9"/>
      <c r="K3523" s="9"/>
      <c r="L3523" s="9"/>
      <c r="M3523" s="9"/>
      <c r="O3523" s="9"/>
      <c r="P3523" s="9"/>
      <c r="Q3523" s="9"/>
      <c r="R3523" s="36"/>
      <c r="V3523" s="36"/>
    </row>
    <row r="3524" spans="1:22" x14ac:dyDescent="0.25">
      <c r="A3524" s="86"/>
      <c r="B3524" s="9"/>
      <c r="C3524" s="9"/>
      <c r="D3524" s="9"/>
      <c r="E3524" s="9"/>
      <c r="F3524" s="9"/>
      <c r="I3524" s="9"/>
      <c r="K3524" s="9"/>
      <c r="L3524" s="9"/>
      <c r="M3524" s="9"/>
      <c r="O3524" s="9"/>
      <c r="P3524" s="9"/>
      <c r="Q3524" s="9"/>
      <c r="R3524" s="36"/>
      <c r="V3524" s="36"/>
    </row>
    <row r="3525" spans="1:22" x14ac:dyDescent="0.25">
      <c r="A3525" s="86"/>
      <c r="B3525" s="9"/>
      <c r="C3525" s="9"/>
      <c r="D3525" s="9"/>
      <c r="E3525" s="9"/>
      <c r="F3525" s="9"/>
      <c r="I3525" s="9"/>
      <c r="K3525" s="9"/>
      <c r="L3525" s="9"/>
      <c r="M3525" s="9"/>
      <c r="O3525" s="9"/>
      <c r="P3525" s="9"/>
      <c r="Q3525" s="9"/>
      <c r="R3525" s="36"/>
      <c r="V3525" s="36"/>
    </row>
    <row r="3526" spans="1:22" x14ac:dyDescent="0.25">
      <c r="A3526" s="86"/>
      <c r="B3526" s="9"/>
      <c r="C3526" s="9"/>
      <c r="D3526" s="9"/>
      <c r="E3526" s="9"/>
      <c r="F3526" s="9"/>
      <c r="I3526" s="9"/>
      <c r="K3526" s="9"/>
      <c r="L3526" s="9"/>
      <c r="M3526" s="9"/>
      <c r="O3526" s="9"/>
      <c r="P3526" s="9"/>
      <c r="Q3526" s="9"/>
      <c r="R3526" s="36"/>
      <c r="V3526" s="36"/>
    </row>
    <row r="3527" spans="1:22" x14ac:dyDescent="0.25">
      <c r="A3527" s="86"/>
      <c r="B3527" s="9"/>
      <c r="C3527" s="9"/>
      <c r="D3527" s="9"/>
      <c r="E3527" s="9"/>
      <c r="F3527" s="9"/>
      <c r="I3527" s="9"/>
      <c r="K3527" s="9"/>
      <c r="L3527" s="9"/>
      <c r="M3527" s="9"/>
      <c r="O3527" s="9"/>
      <c r="P3527" s="9"/>
      <c r="Q3527" s="9"/>
      <c r="R3527" s="36"/>
      <c r="V3527" s="36"/>
    </row>
    <row r="3528" spans="1:22" x14ac:dyDescent="0.25">
      <c r="A3528" s="86"/>
      <c r="B3528" s="9"/>
      <c r="C3528" s="9"/>
      <c r="D3528" s="9"/>
      <c r="E3528" s="9"/>
      <c r="F3528" s="9"/>
      <c r="I3528" s="9"/>
      <c r="K3528" s="9"/>
      <c r="L3528" s="9"/>
      <c r="M3528" s="9"/>
      <c r="O3528" s="9"/>
      <c r="P3528" s="9"/>
      <c r="Q3528" s="9"/>
      <c r="R3528" s="36"/>
      <c r="V3528" s="36"/>
    </row>
    <row r="3529" spans="1:22" x14ac:dyDescent="0.25">
      <c r="A3529" s="86"/>
      <c r="B3529" s="9"/>
      <c r="C3529" s="9"/>
      <c r="D3529" s="9"/>
      <c r="E3529" s="9"/>
      <c r="F3529" s="9"/>
      <c r="I3529" s="9"/>
      <c r="K3529" s="9"/>
      <c r="L3529" s="9"/>
      <c r="M3529" s="9"/>
      <c r="O3529" s="9"/>
      <c r="P3529" s="9"/>
      <c r="Q3529" s="9"/>
      <c r="R3529" s="36"/>
      <c r="V3529" s="36"/>
    </row>
    <row r="3530" spans="1:22" x14ac:dyDescent="0.25">
      <c r="A3530" s="86"/>
      <c r="B3530" s="9"/>
      <c r="C3530" s="9"/>
      <c r="D3530" s="9"/>
      <c r="E3530" s="9"/>
      <c r="F3530" s="9"/>
      <c r="I3530" s="9"/>
      <c r="K3530" s="9"/>
      <c r="L3530" s="9"/>
      <c r="M3530" s="9"/>
      <c r="O3530" s="9"/>
      <c r="P3530" s="9"/>
      <c r="Q3530" s="9"/>
      <c r="R3530" s="36"/>
      <c r="V3530" s="36"/>
    </row>
    <row r="3531" spans="1:22" x14ac:dyDescent="0.25">
      <c r="A3531" s="86"/>
      <c r="B3531" s="9"/>
      <c r="C3531" s="9"/>
      <c r="D3531" s="9"/>
      <c r="E3531" s="9"/>
      <c r="F3531" s="9"/>
      <c r="I3531" s="9"/>
      <c r="K3531" s="9"/>
      <c r="L3531" s="9"/>
      <c r="M3531" s="9"/>
      <c r="O3531" s="9"/>
      <c r="P3531" s="9"/>
      <c r="Q3531" s="9"/>
      <c r="R3531" s="36"/>
      <c r="V3531" s="36"/>
    </row>
    <row r="3532" spans="1:22" x14ac:dyDescent="0.25">
      <c r="A3532" s="86"/>
      <c r="B3532" s="9"/>
      <c r="C3532" s="9"/>
      <c r="D3532" s="9"/>
      <c r="E3532" s="9"/>
      <c r="F3532" s="9"/>
      <c r="I3532" s="9"/>
      <c r="K3532" s="9"/>
      <c r="L3532" s="9"/>
      <c r="M3532" s="9"/>
      <c r="O3532" s="9"/>
      <c r="P3532" s="9"/>
      <c r="Q3532" s="9"/>
      <c r="R3532" s="36"/>
      <c r="V3532" s="36"/>
    </row>
    <row r="3533" spans="1:22" x14ac:dyDescent="0.25">
      <c r="A3533" s="86"/>
      <c r="B3533" s="9"/>
      <c r="C3533" s="9"/>
      <c r="D3533" s="9"/>
      <c r="E3533" s="9"/>
      <c r="F3533" s="9"/>
      <c r="I3533" s="9"/>
      <c r="K3533" s="9"/>
      <c r="L3533" s="9"/>
      <c r="M3533" s="9"/>
      <c r="O3533" s="9"/>
      <c r="P3533" s="9"/>
      <c r="Q3533" s="9"/>
      <c r="R3533" s="36"/>
      <c r="V3533" s="36"/>
    </row>
    <row r="3534" spans="1:22" x14ac:dyDescent="0.25">
      <c r="A3534" s="86"/>
      <c r="B3534" s="9"/>
      <c r="C3534" s="9"/>
      <c r="D3534" s="9"/>
      <c r="E3534" s="9"/>
      <c r="F3534" s="9"/>
      <c r="I3534" s="9"/>
      <c r="K3534" s="9"/>
      <c r="L3534" s="9"/>
      <c r="M3534" s="9"/>
      <c r="O3534" s="9"/>
      <c r="P3534" s="9"/>
      <c r="Q3534" s="9"/>
      <c r="R3534" s="36"/>
      <c r="V3534" s="36"/>
    </row>
    <row r="3535" spans="1:22" x14ac:dyDescent="0.25">
      <c r="A3535" s="86"/>
      <c r="B3535" s="9"/>
      <c r="C3535" s="9"/>
      <c r="D3535" s="9"/>
      <c r="E3535" s="9"/>
      <c r="F3535" s="9"/>
      <c r="I3535" s="9"/>
      <c r="K3535" s="9"/>
      <c r="L3535" s="9"/>
      <c r="M3535" s="9"/>
      <c r="O3535" s="9"/>
      <c r="P3535" s="9"/>
      <c r="Q3535" s="9"/>
      <c r="R3535" s="36"/>
      <c r="V3535" s="36"/>
    </row>
    <row r="3536" spans="1:22" x14ac:dyDescent="0.25">
      <c r="A3536" s="86"/>
      <c r="B3536" s="9"/>
      <c r="C3536" s="9"/>
      <c r="D3536" s="9"/>
      <c r="E3536" s="9"/>
      <c r="F3536" s="9"/>
      <c r="I3536" s="9"/>
      <c r="K3536" s="9"/>
      <c r="L3536" s="9"/>
      <c r="M3536" s="9"/>
      <c r="O3536" s="9"/>
      <c r="P3536" s="9"/>
      <c r="Q3536" s="9"/>
      <c r="R3536" s="36"/>
      <c r="V3536" s="36"/>
    </row>
    <row r="3537" spans="1:22" x14ac:dyDescent="0.25">
      <c r="A3537" s="86"/>
      <c r="B3537" s="9"/>
      <c r="C3537" s="9"/>
      <c r="D3537" s="9"/>
      <c r="E3537" s="9"/>
      <c r="F3537" s="9"/>
      <c r="I3537" s="9"/>
      <c r="K3537" s="9"/>
      <c r="L3537" s="9"/>
      <c r="M3537" s="9"/>
      <c r="O3537" s="9"/>
      <c r="P3537" s="9"/>
      <c r="Q3537" s="9"/>
      <c r="R3537" s="36"/>
      <c r="V3537" s="36"/>
    </row>
    <row r="3538" spans="1:22" x14ac:dyDescent="0.25">
      <c r="A3538" s="86"/>
      <c r="B3538" s="9"/>
      <c r="C3538" s="9"/>
      <c r="D3538" s="9"/>
      <c r="E3538" s="9"/>
      <c r="F3538" s="9"/>
      <c r="I3538" s="9"/>
      <c r="K3538" s="9"/>
      <c r="L3538" s="9"/>
      <c r="M3538" s="9"/>
      <c r="O3538" s="9"/>
      <c r="P3538" s="9"/>
      <c r="Q3538" s="9"/>
      <c r="R3538" s="36"/>
      <c r="V3538" s="36"/>
    </row>
    <row r="3539" spans="1:22" x14ac:dyDescent="0.25">
      <c r="A3539" s="86"/>
      <c r="B3539" s="9"/>
      <c r="C3539" s="9"/>
      <c r="D3539" s="9"/>
      <c r="E3539" s="9"/>
      <c r="F3539" s="9"/>
      <c r="I3539" s="9"/>
      <c r="K3539" s="9"/>
      <c r="L3539" s="9"/>
      <c r="M3539" s="9"/>
      <c r="O3539" s="9"/>
      <c r="P3539" s="9"/>
      <c r="Q3539" s="9"/>
      <c r="R3539" s="36"/>
      <c r="V3539" s="36"/>
    </row>
    <row r="3540" spans="1:22" x14ac:dyDescent="0.25">
      <c r="A3540" s="86"/>
      <c r="B3540" s="9"/>
      <c r="C3540" s="9"/>
      <c r="D3540" s="9"/>
      <c r="E3540" s="9"/>
      <c r="F3540" s="9"/>
      <c r="I3540" s="9"/>
      <c r="K3540" s="9"/>
      <c r="L3540" s="9"/>
      <c r="M3540" s="9"/>
      <c r="O3540" s="9"/>
      <c r="P3540" s="9"/>
      <c r="Q3540" s="9"/>
      <c r="R3540" s="36"/>
      <c r="V3540" s="36"/>
    </row>
    <row r="3541" spans="1:22" x14ac:dyDescent="0.25">
      <c r="A3541" s="86"/>
      <c r="B3541" s="9"/>
      <c r="C3541" s="9"/>
      <c r="D3541" s="9"/>
      <c r="E3541" s="9"/>
      <c r="F3541" s="9"/>
      <c r="I3541" s="9"/>
      <c r="K3541" s="9"/>
      <c r="L3541" s="9"/>
      <c r="M3541" s="9"/>
      <c r="O3541" s="9"/>
      <c r="P3541" s="9"/>
      <c r="Q3541" s="9"/>
      <c r="R3541" s="36"/>
      <c r="V3541" s="36"/>
    </row>
    <row r="3542" spans="1:22" x14ac:dyDescent="0.25">
      <c r="A3542" s="86"/>
      <c r="B3542" s="9"/>
      <c r="C3542" s="9"/>
      <c r="D3542" s="9"/>
      <c r="E3542" s="9"/>
      <c r="F3542" s="9"/>
      <c r="I3542" s="9"/>
      <c r="K3542" s="9"/>
      <c r="L3542" s="9"/>
      <c r="M3542" s="9"/>
      <c r="O3542" s="9"/>
      <c r="P3542" s="9"/>
      <c r="Q3542" s="9"/>
      <c r="R3542" s="36"/>
      <c r="V3542" s="36"/>
    </row>
    <row r="3543" spans="1:22" x14ac:dyDescent="0.25">
      <c r="A3543" s="86"/>
      <c r="B3543" s="9"/>
      <c r="C3543" s="9"/>
      <c r="D3543" s="9"/>
      <c r="E3543" s="9"/>
      <c r="F3543" s="9"/>
      <c r="I3543" s="9"/>
      <c r="K3543" s="9"/>
      <c r="L3543" s="9"/>
      <c r="M3543" s="9"/>
      <c r="O3543" s="9"/>
      <c r="P3543" s="9"/>
      <c r="Q3543" s="9"/>
      <c r="R3543" s="36"/>
      <c r="V3543" s="36"/>
    </row>
    <row r="3544" spans="1:22" x14ac:dyDescent="0.25">
      <c r="A3544" s="86"/>
      <c r="B3544" s="9"/>
      <c r="C3544" s="9"/>
      <c r="D3544" s="9"/>
      <c r="E3544" s="9"/>
      <c r="F3544" s="9"/>
      <c r="I3544" s="9"/>
      <c r="K3544" s="9"/>
      <c r="L3544" s="9"/>
      <c r="M3544" s="9"/>
      <c r="O3544" s="9"/>
      <c r="P3544" s="9"/>
      <c r="Q3544" s="9"/>
      <c r="R3544" s="36"/>
      <c r="V3544" s="36"/>
    </row>
    <row r="3545" spans="1:22" x14ac:dyDescent="0.25">
      <c r="A3545" s="86"/>
      <c r="B3545" s="9"/>
      <c r="C3545" s="9"/>
      <c r="D3545" s="9"/>
      <c r="E3545" s="9"/>
      <c r="F3545" s="9"/>
      <c r="I3545" s="9"/>
      <c r="K3545" s="9"/>
      <c r="L3545" s="9"/>
      <c r="M3545" s="9"/>
      <c r="O3545" s="9"/>
      <c r="P3545" s="9"/>
      <c r="Q3545" s="9"/>
      <c r="R3545" s="36"/>
      <c r="V3545" s="36"/>
    </row>
    <row r="3546" spans="1:22" x14ac:dyDescent="0.25">
      <c r="A3546" s="86"/>
      <c r="B3546" s="9"/>
      <c r="C3546" s="9"/>
      <c r="D3546" s="9"/>
      <c r="E3546" s="9"/>
      <c r="F3546" s="9"/>
      <c r="I3546" s="9"/>
      <c r="K3546" s="9"/>
      <c r="L3546" s="9"/>
      <c r="M3546" s="9"/>
      <c r="O3546" s="9"/>
      <c r="P3546" s="9"/>
      <c r="Q3546" s="9"/>
      <c r="R3546" s="36"/>
      <c r="V3546" s="36"/>
    </row>
    <row r="3547" spans="1:22" x14ac:dyDescent="0.25">
      <c r="A3547" s="86"/>
      <c r="B3547" s="9"/>
      <c r="C3547" s="9"/>
      <c r="D3547" s="9"/>
      <c r="E3547" s="9"/>
      <c r="F3547" s="9"/>
      <c r="I3547" s="9"/>
      <c r="K3547" s="9"/>
      <c r="L3547" s="9"/>
      <c r="M3547" s="9"/>
      <c r="O3547" s="9"/>
      <c r="P3547" s="9"/>
      <c r="Q3547" s="9"/>
      <c r="R3547" s="36"/>
      <c r="V3547" s="36"/>
    </row>
    <row r="3548" spans="1:22" x14ac:dyDescent="0.25">
      <c r="A3548" s="86"/>
      <c r="B3548" s="9"/>
      <c r="C3548" s="9"/>
      <c r="D3548" s="9"/>
      <c r="E3548" s="9"/>
      <c r="F3548" s="9"/>
      <c r="I3548" s="9"/>
      <c r="K3548" s="9"/>
      <c r="L3548" s="9"/>
      <c r="M3548" s="9"/>
      <c r="O3548" s="9"/>
      <c r="P3548" s="9"/>
      <c r="Q3548" s="9"/>
      <c r="R3548" s="36"/>
      <c r="V3548" s="36"/>
    </row>
    <row r="3549" spans="1:22" x14ac:dyDescent="0.25">
      <c r="A3549" s="86"/>
      <c r="B3549" s="9"/>
      <c r="C3549" s="9"/>
      <c r="D3549" s="9"/>
      <c r="E3549" s="9"/>
      <c r="F3549" s="9"/>
      <c r="I3549" s="9"/>
      <c r="K3549" s="9"/>
      <c r="L3549" s="9"/>
      <c r="M3549" s="9"/>
      <c r="O3549" s="9"/>
      <c r="P3549" s="9"/>
      <c r="Q3549" s="9"/>
      <c r="R3549" s="36"/>
      <c r="V3549" s="36"/>
    </row>
    <row r="3550" spans="1:22" x14ac:dyDescent="0.25">
      <c r="A3550" s="86"/>
      <c r="B3550" s="9"/>
      <c r="C3550" s="9"/>
      <c r="D3550" s="9"/>
      <c r="E3550" s="9"/>
      <c r="F3550" s="9"/>
      <c r="I3550" s="9"/>
      <c r="K3550" s="9"/>
      <c r="L3550" s="9"/>
      <c r="M3550" s="9"/>
      <c r="O3550" s="9"/>
      <c r="P3550" s="9"/>
      <c r="Q3550" s="9"/>
      <c r="R3550" s="36"/>
      <c r="V3550" s="36"/>
    </row>
    <row r="3551" spans="1:22" x14ac:dyDescent="0.25">
      <c r="A3551" s="86"/>
      <c r="B3551" s="9"/>
      <c r="C3551" s="9"/>
      <c r="D3551" s="9"/>
      <c r="E3551" s="9"/>
      <c r="F3551" s="9"/>
      <c r="I3551" s="9"/>
      <c r="K3551" s="9"/>
      <c r="L3551" s="9"/>
      <c r="M3551" s="9"/>
      <c r="O3551" s="9"/>
      <c r="P3551" s="9"/>
      <c r="Q3551" s="9"/>
      <c r="R3551" s="36"/>
      <c r="V3551" s="36"/>
    </row>
    <row r="3552" spans="1:22" x14ac:dyDescent="0.25">
      <c r="A3552" s="86"/>
      <c r="B3552" s="9"/>
      <c r="C3552" s="9"/>
      <c r="D3552" s="9"/>
      <c r="E3552" s="9"/>
      <c r="F3552" s="9"/>
      <c r="I3552" s="9"/>
      <c r="K3552" s="9"/>
      <c r="L3552" s="9"/>
      <c r="M3552" s="9"/>
      <c r="O3552" s="9"/>
      <c r="P3552" s="9"/>
      <c r="Q3552" s="9"/>
      <c r="R3552" s="36"/>
      <c r="V3552" s="36"/>
    </row>
    <row r="3553" spans="1:22" x14ac:dyDescent="0.25">
      <c r="A3553" s="86"/>
      <c r="B3553" s="9"/>
      <c r="C3553" s="9"/>
      <c r="D3553" s="9"/>
      <c r="E3553" s="9"/>
      <c r="F3553" s="9"/>
      <c r="I3553" s="9"/>
      <c r="K3553" s="9"/>
      <c r="L3553" s="9"/>
      <c r="M3553" s="9"/>
      <c r="O3553" s="9"/>
      <c r="P3553" s="9"/>
      <c r="Q3553" s="9"/>
      <c r="R3553" s="36"/>
      <c r="V3553" s="36"/>
    </row>
    <row r="3554" spans="1:22" x14ac:dyDescent="0.25">
      <c r="A3554" s="86"/>
      <c r="B3554" s="9"/>
      <c r="C3554" s="9"/>
      <c r="D3554" s="9"/>
      <c r="E3554" s="9"/>
      <c r="F3554" s="9"/>
      <c r="I3554" s="9"/>
      <c r="K3554" s="9"/>
      <c r="L3554" s="9"/>
      <c r="M3554" s="9"/>
      <c r="O3554" s="9"/>
      <c r="P3554" s="9"/>
      <c r="Q3554" s="9"/>
      <c r="R3554" s="36"/>
      <c r="V3554" s="36"/>
    </row>
    <row r="3555" spans="1:22" x14ac:dyDescent="0.25">
      <c r="A3555" s="86"/>
      <c r="B3555" s="9"/>
      <c r="C3555" s="9"/>
      <c r="D3555" s="9"/>
      <c r="E3555" s="9"/>
      <c r="F3555" s="9"/>
      <c r="I3555" s="9"/>
      <c r="K3555" s="9"/>
      <c r="L3555" s="9"/>
      <c r="M3555" s="9"/>
      <c r="O3555" s="9"/>
      <c r="P3555" s="9"/>
      <c r="Q3555" s="9"/>
      <c r="R3555" s="36"/>
      <c r="V3555" s="36"/>
    </row>
    <row r="3556" spans="1:22" x14ac:dyDescent="0.25">
      <c r="A3556" s="86"/>
      <c r="B3556" s="9"/>
      <c r="C3556" s="9"/>
      <c r="D3556" s="9"/>
      <c r="E3556" s="9"/>
      <c r="F3556" s="9"/>
      <c r="I3556" s="9"/>
      <c r="K3556" s="9"/>
      <c r="L3556" s="9"/>
      <c r="M3556" s="9"/>
      <c r="O3556" s="9"/>
      <c r="P3556" s="9"/>
      <c r="Q3556" s="9"/>
      <c r="R3556" s="36"/>
      <c r="V3556" s="36"/>
    </row>
    <row r="3557" spans="1:22" x14ac:dyDescent="0.25">
      <c r="A3557" s="86"/>
      <c r="B3557" s="9"/>
      <c r="C3557" s="9"/>
      <c r="D3557" s="9"/>
      <c r="E3557" s="9"/>
      <c r="F3557" s="9"/>
      <c r="I3557" s="9"/>
      <c r="K3557" s="9"/>
      <c r="L3557" s="9"/>
      <c r="M3557" s="9"/>
      <c r="O3557" s="9"/>
      <c r="P3557" s="9"/>
      <c r="Q3557" s="9"/>
      <c r="R3557" s="36"/>
      <c r="V3557" s="36"/>
    </row>
    <row r="3558" spans="1:22" x14ac:dyDescent="0.25">
      <c r="A3558" s="86"/>
      <c r="B3558" s="9"/>
      <c r="C3558" s="9"/>
      <c r="D3558" s="9"/>
      <c r="E3558" s="9"/>
      <c r="F3558" s="9"/>
      <c r="I3558" s="9"/>
      <c r="K3558" s="9"/>
      <c r="L3558" s="9"/>
      <c r="M3558" s="9"/>
      <c r="O3558" s="9"/>
      <c r="P3558" s="9"/>
      <c r="Q3558" s="9"/>
      <c r="R3558" s="36"/>
      <c r="V3558" s="36"/>
    </row>
    <row r="3559" spans="1:22" x14ac:dyDescent="0.25">
      <c r="A3559" s="86"/>
      <c r="B3559" s="9"/>
      <c r="C3559" s="9"/>
      <c r="D3559" s="9"/>
      <c r="E3559" s="9"/>
      <c r="F3559" s="9"/>
      <c r="I3559" s="9"/>
      <c r="K3559" s="9"/>
      <c r="L3559" s="9"/>
      <c r="M3559" s="9"/>
      <c r="O3559" s="9"/>
      <c r="P3559" s="9"/>
      <c r="Q3559" s="9"/>
      <c r="R3559" s="36"/>
      <c r="V3559" s="36"/>
    </row>
    <row r="3560" spans="1:22" x14ac:dyDescent="0.25">
      <c r="A3560" s="86"/>
      <c r="B3560" s="9"/>
      <c r="C3560" s="9"/>
      <c r="D3560" s="9"/>
      <c r="E3560" s="9"/>
      <c r="F3560" s="9"/>
      <c r="I3560" s="9"/>
      <c r="K3560" s="9"/>
      <c r="L3560" s="9"/>
      <c r="M3560" s="9"/>
      <c r="O3560" s="9"/>
      <c r="P3560" s="9"/>
      <c r="Q3560" s="9"/>
      <c r="R3560" s="36"/>
      <c r="V3560" s="36"/>
    </row>
    <row r="3561" spans="1:22" x14ac:dyDescent="0.25">
      <c r="A3561" s="86"/>
      <c r="B3561" s="9"/>
      <c r="C3561" s="9"/>
      <c r="D3561" s="9"/>
      <c r="E3561" s="9"/>
      <c r="F3561" s="9"/>
      <c r="I3561" s="9"/>
      <c r="K3561" s="9"/>
      <c r="L3561" s="9"/>
      <c r="M3561" s="9"/>
      <c r="O3561" s="9"/>
      <c r="P3561" s="9"/>
      <c r="Q3561" s="9"/>
      <c r="R3561" s="36"/>
      <c r="V3561" s="36"/>
    </row>
    <row r="3562" spans="1:22" x14ac:dyDescent="0.25">
      <c r="A3562" s="86"/>
      <c r="B3562" s="9"/>
      <c r="C3562" s="9"/>
      <c r="D3562" s="9"/>
      <c r="E3562" s="9"/>
      <c r="F3562" s="9"/>
      <c r="I3562" s="9"/>
      <c r="K3562" s="9"/>
      <c r="L3562" s="9"/>
      <c r="M3562" s="9"/>
      <c r="O3562" s="9"/>
      <c r="P3562" s="9"/>
      <c r="Q3562" s="9"/>
      <c r="R3562" s="36"/>
      <c r="V3562" s="36"/>
    </row>
    <row r="3563" spans="1:22" x14ac:dyDescent="0.25">
      <c r="A3563" s="86"/>
      <c r="B3563" s="9"/>
      <c r="C3563" s="9"/>
      <c r="D3563" s="9"/>
      <c r="E3563" s="9"/>
      <c r="F3563" s="9"/>
      <c r="I3563" s="9"/>
      <c r="K3563" s="9"/>
      <c r="L3563" s="9"/>
      <c r="M3563" s="9"/>
      <c r="O3563" s="9"/>
      <c r="P3563" s="9"/>
      <c r="Q3563" s="9"/>
      <c r="R3563" s="36"/>
      <c r="V3563" s="36"/>
    </row>
    <row r="3564" spans="1:22" x14ac:dyDescent="0.25">
      <c r="A3564" s="86"/>
      <c r="B3564" s="9"/>
      <c r="C3564" s="9"/>
      <c r="D3564" s="9"/>
      <c r="E3564" s="9"/>
      <c r="F3564" s="9"/>
      <c r="I3564" s="9"/>
      <c r="K3564" s="9"/>
      <c r="L3564" s="9"/>
      <c r="M3564" s="9"/>
      <c r="O3564" s="9"/>
      <c r="P3564" s="9"/>
      <c r="Q3564" s="9"/>
      <c r="R3564" s="36"/>
      <c r="V3564" s="36"/>
    </row>
    <row r="3565" spans="1:22" x14ac:dyDescent="0.25">
      <c r="A3565" s="86"/>
      <c r="B3565" s="9"/>
      <c r="C3565" s="9"/>
      <c r="D3565" s="9"/>
      <c r="E3565" s="9"/>
      <c r="F3565" s="9"/>
      <c r="I3565" s="9"/>
      <c r="K3565" s="9"/>
      <c r="L3565" s="9"/>
      <c r="M3565" s="9"/>
      <c r="O3565" s="9"/>
      <c r="P3565" s="9"/>
      <c r="Q3565" s="9"/>
      <c r="R3565" s="36"/>
      <c r="V3565" s="36"/>
    </row>
    <row r="3566" spans="1:22" x14ac:dyDescent="0.25">
      <c r="A3566" s="86"/>
      <c r="B3566" s="9"/>
      <c r="C3566" s="9"/>
      <c r="D3566" s="9"/>
      <c r="E3566" s="9"/>
      <c r="F3566" s="9"/>
      <c r="I3566" s="9"/>
      <c r="K3566" s="9"/>
      <c r="L3566" s="9"/>
      <c r="M3566" s="9"/>
      <c r="O3566" s="9"/>
      <c r="P3566" s="9"/>
      <c r="Q3566" s="9"/>
      <c r="R3566" s="36"/>
      <c r="V3566" s="36"/>
    </row>
    <row r="3567" spans="1:22" x14ac:dyDescent="0.25">
      <c r="A3567" s="86"/>
      <c r="B3567" s="9"/>
      <c r="C3567" s="9"/>
      <c r="D3567" s="9"/>
      <c r="E3567" s="9"/>
      <c r="F3567" s="9"/>
      <c r="I3567" s="9"/>
      <c r="K3567" s="9"/>
      <c r="L3567" s="9"/>
      <c r="M3567" s="9"/>
      <c r="O3567" s="9"/>
      <c r="P3567" s="9"/>
      <c r="Q3567" s="9"/>
      <c r="R3567" s="36"/>
      <c r="V3567" s="36"/>
    </row>
    <row r="3568" spans="1:22" x14ac:dyDescent="0.25">
      <c r="A3568" s="86"/>
      <c r="B3568" s="9"/>
      <c r="C3568" s="9"/>
      <c r="D3568" s="9"/>
      <c r="E3568" s="9"/>
      <c r="F3568" s="9"/>
      <c r="I3568" s="9"/>
      <c r="K3568" s="9"/>
      <c r="L3568" s="9"/>
      <c r="M3568" s="9"/>
      <c r="O3568" s="9"/>
      <c r="P3568" s="9"/>
      <c r="Q3568" s="9"/>
      <c r="R3568" s="36"/>
      <c r="V3568" s="36"/>
    </row>
    <row r="3569" spans="1:22" x14ac:dyDescent="0.25">
      <c r="A3569" s="86"/>
      <c r="B3569" s="9"/>
      <c r="C3569" s="9"/>
      <c r="D3569" s="9"/>
      <c r="E3569" s="9"/>
      <c r="F3569" s="9"/>
      <c r="I3569" s="9"/>
      <c r="K3569" s="9"/>
      <c r="L3569" s="9"/>
      <c r="M3569" s="9"/>
      <c r="O3569" s="9"/>
      <c r="P3569" s="9"/>
      <c r="Q3569" s="9"/>
      <c r="R3569" s="36"/>
      <c r="V3569" s="36"/>
    </row>
    <row r="3570" spans="1:22" x14ac:dyDescent="0.25">
      <c r="A3570" s="86"/>
      <c r="B3570" s="9"/>
      <c r="C3570" s="9"/>
      <c r="D3570" s="9"/>
      <c r="E3570" s="9"/>
      <c r="F3570" s="9"/>
      <c r="I3570" s="9"/>
      <c r="K3570" s="9"/>
      <c r="L3570" s="9"/>
      <c r="M3570" s="9"/>
      <c r="O3570" s="9"/>
      <c r="P3570" s="9"/>
      <c r="Q3570" s="9"/>
      <c r="R3570" s="36"/>
      <c r="V3570" s="36"/>
    </row>
    <row r="3571" spans="1:22" x14ac:dyDescent="0.25">
      <c r="A3571" s="86"/>
      <c r="B3571" s="9"/>
      <c r="C3571" s="9"/>
      <c r="D3571" s="9"/>
      <c r="E3571" s="9"/>
      <c r="F3571" s="9"/>
      <c r="I3571" s="9"/>
      <c r="K3571" s="9"/>
      <c r="L3571" s="9"/>
      <c r="M3571" s="9"/>
      <c r="O3571" s="9"/>
      <c r="P3571" s="9"/>
      <c r="Q3571" s="9"/>
      <c r="R3571" s="36"/>
      <c r="V3571" s="36"/>
    </row>
    <row r="3572" spans="1:22" x14ac:dyDescent="0.25">
      <c r="A3572" s="86"/>
      <c r="B3572" s="9"/>
      <c r="C3572" s="9"/>
      <c r="D3572" s="9"/>
      <c r="E3572" s="9"/>
      <c r="F3572" s="9"/>
      <c r="I3572" s="9"/>
      <c r="K3572" s="9"/>
      <c r="L3572" s="9"/>
      <c r="M3572" s="9"/>
      <c r="O3572" s="9"/>
      <c r="P3572" s="9"/>
      <c r="Q3572" s="9"/>
      <c r="R3572" s="36"/>
      <c r="V3572" s="36"/>
    </row>
    <row r="3573" spans="1:22" x14ac:dyDescent="0.25">
      <c r="A3573" s="86"/>
      <c r="B3573" s="9"/>
      <c r="C3573" s="9"/>
      <c r="D3573" s="9"/>
      <c r="E3573" s="9"/>
      <c r="F3573" s="9"/>
      <c r="I3573" s="9"/>
      <c r="K3573" s="9"/>
      <c r="L3573" s="9"/>
      <c r="M3573" s="9"/>
      <c r="O3573" s="9"/>
      <c r="P3573" s="9"/>
      <c r="Q3573" s="9"/>
      <c r="R3573" s="36"/>
      <c r="V3573" s="36"/>
    </row>
    <row r="3574" spans="1:22" x14ac:dyDescent="0.25">
      <c r="A3574" s="86"/>
      <c r="B3574" s="9"/>
      <c r="C3574" s="9"/>
      <c r="D3574" s="9"/>
      <c r="E3574" s="9"/>
      <c r="F3574" s="9"/>
      <c r="I3574" s="9"/>
      <c r="K3574" s="9"/>
      <c r="L3574" s="9"/>
      <c r="M3574" s="9"/>
      <c r="O3574" s="9"/>
      <c r="P3574" s="9"/>
      <c r="Q3574" s="9"/>
      <c r="R3574" s="36"/>
      <c r="V3574" s="36"/>
    </row>
    <row r="3575" spans="1:22" x14ac:dyDescent="0.25">
      <c r="A3575" s="86"/>
      <c r="B3575" s="9"/>
      <c r="C3575" s="9"/>
      <c r="D3575" s="9"/>
      <c r="E3575" s="9"/>
      <c r="F3575" s="9"/>
      <c r="I3575" s="9"/>
      <c r="K3575" s="9"/>
      <c r="L3575" s="9"/>
      <c r="M3575" s="9"/>
      <c r="O3575" s="9"/>
      <c r="P3575" s="9"/>
      <c r="Q3575" s="9"/>
      <c r="R3575" s="36"/>
      <c r="V3575" s="36"/>
    </row>
    <row r="3576" spans="1:22" x14ac:dyDescent="0.25">
      <c r="A3576" s="86"/>
      <c r="B3576" s="9"/>
      <c r="C3576" s="9"/>
      <c r="D3576" s="9"/>
      <c r="E3576" s="9"/>
      <c r="F3576" s="9"/>
      <c r="I3576" s="9"/>
      <c r="K3576" s="9"/>
      <c r="L3576" s="9"/>
      <c r="M3576" s="9"/>
      <c r="O3576" s="9"/>
      <c r="P3576" s="9"/>
      <c r="Q3576" s="9"/>
      <c r="R3576" s="36"/>
      <c r="V3576" s="36"/>
    </row>
    <row r="3577" spans="1:22" x14ac:dyDescent="0.25">
      <c r="A3577" s="86"/>
      <c r="B3577" s="9"/>
      <c r="C3577" s="9"/>
      <c r="D3577" s="9"/>
      <c r="E3577" s="9"/>
      <c r="F3577" s="9"/>
      <c r="I3577" s="9"/>
      <c r="K3577" s="9"/>
      <c r="L3577" s="9"/>
      <c r="M3577" s="9"/>
      <c r="O3577" s="9"/>
      <c r="P3577" s="9"/>
      <c r="Q3577" s="9"/>
      <c r="R3577" s="36"/>
      <c r="V3577" s="36"/>
    </row>
    <row r="3578" spans="1:22" x14ac:dyDescent="0.25">
      <c r="A3578" s="86"/>
      <c r="B3578" s="9"/>
      <c r="C3578" s="9"/>
      <c r="D3578" s="9"/>
      <c r="E3578" s="9"/>
      <c r="F3578" s="9"/>
      <c r="I3578" s="9"/>
      <c r="K3578" s="9"/>
      <c r="L3578" s="9"/>
      <c r="M3578" s="9"/>
      <c r="O3578" s="9"/>
      <c r="P3578" s="9"/>
      <c r="Q3578" s="9"/>
      <c r="R3578" s="36"/>
      <c r="V3578" s="36"/>
    </row>
    <row r="3579" spans="1:22" x14ac:dyDescent="0.25">
      <c r="A3579" s="86"/>
      <c r="B3579" s="9"/>
      <c r="C3579" s="9"/>
      <c r="D3579" s="9"/>
      <c r="E3579" s="9"/>
      <c r="F3579" s="9"/>
      <c r="I3579" s="9"/>
      <c r="K3579" s="9"/>
      <c r="L3579" s="9"/>
      <c r="M3579" s="9"/>
      <c r="O3579" s="9"/>
      <c r="P3579" s="9"/>
      <c r="Q3579" s="9"/>
      <c r="R3579" s="36"/>
      <c r="V3579" s="36"/>
    </row>
    <row r="3580" spans="1:22" x14ac:dyDescent="0.25">
      <c r="A3580" s="86"/>
      <c r="B3580" s="9"/>
      <c r="C3580" s="9"/>
      <c r="D3580" s="9"/>
      <c r="E3580" s="9"/>
      <c r="F3580" s="9"/>
      <c r="I3580" s="9"/>
      <c r="K3580" s="9"/>
      <c r="L3580" s="9"/>
      <c r="M3580" s="9"/>
      <c r="O3580" s="9"/>
      <c r="P3580" s="9"/>
      <c r="Q3580" s="9"/>
      <c r="R3580" s="36"/>
      <c r="V3580" s="36"/>
    </row>
    <row r="3581" spans="1:22" x14ac:dyDescent="0.25">
      <c r="A3581" s="86"/>
      <c r="B3581" s="9"/>
      <c r="C3581" s="9"/>
      <c r="D3581" s="9"/>
      <c r="E3581" s="9"/>
      <c r="F3581" s="9"/>
      <c r="I3581" s="9"/>
      <c r="K3581" s="9"/>
      <c r="L3581" s="9"/>
      <c r="M3581" s="9"/>
      <c r="O3581" s="9"/>
      <c r="P3581" s="9"/>
      <c r="Q3581" s="9"/>
      <c r="R3581" s="36"/>
      <c r="V3581" s="36"/>
    </row>
    <row r="3582" spans="1:22" x14ac:dyDescent="0.25">
      <c r="A3582" s="86"/>
      <c r="B3582" s="9"/>
      <c r="C3582" s="9"/>
      <c r="D3582" s="9"/>
      <c r="E3582" s="9"/>
      <c r="F3582" s="9"/>
      <c r="I3582" s="9"/>
      <c r="K3582" s="9"/>
      <c r="L3582" s="9"/>
      <c r="M3582" s="9"/>
      <c r="O3582" s="9"/>
      <c r="P3582" s="9"/>
      <c r="Q3582" s="9"/>
      <c r="R3582" s="36"/>
      <c r="V3582" s="36"/>
    </row>
    <row r="3583" spans="1:22" x14ac:dyDescent="0.25">
      <c r="A3583" s="86"/>
      <c r="B3583" s="9"/>
      <c r="C3583" s="9"/>
      <c r="D3583" s="9"/>
      <c r="E3583" s="9"/>
      <c r="F3583" s="9"/>
      <c r="I3583" s="9"/>
      <c r="K3583" s="9"/>
      <c r="L3583" s="9"/>
      <c r="M3583" s="9"/>
      <c r="O3583" s="9"/>
      <c r="P3583" s="9"/>
      <c r="Q3583" s="9"/>
      <c r="R3583" s="36"/>
      <c r="V3583" s="36"/>
    </row>
    <row r="3584" spans="1:22" x14ac:dyDescent="0.25">
      <c r="A3584" s="86"/>
      <c r="B3584" s="9"/>
      <c r="C3584" s="9"/>
      <c r="D3584" s="9"/>
      <c r="E3584" s="9"/>
      <c r="F3584" s="9"/>
      <c r="I3584" s="9"/>
      <c r="K3584" s="9"/>
      <c r="L3584" s="9"/>
      <c r="M3584" s="9"/>
      <c r="O3584" s="9"/>
      <c r="P3584" s="9"/>
      <c r="Q3584" s="9"/>
      <c r="R3584" s="36"/>
      <c r="V3584" s="36"/>
    </row>
    <row r="3585" spans="1:22" x14ac:dyDescent="0.25">
      <c r="A3585" s="86"/>
      <c r="B3585" s="9"/>
      <c r="C3585" s="9"/>
      <c r="D3585" s="9"/>
      <c r="E3585" s="9"/>
      <c r="F3585" s="9"/>
      <c r="I3585" s="9"/>
      <c r="K3585" s="9"/>
      <c r="L3585" s="9"/>
      <c r="M3585" s="9"/>
      <c r="O3585" s="9"/>
      <c r="P3585" s="9"/>
      <c r="Q3585" s="9"/>
      <c r="R3585" s="36"/>
      <c r="V3585" s="36"/>
    </row>
    <row r="3586" spans="1:22" x14ac:dyDescent="0.25">
      <c r="A3586" s="86"/>
      <c r="B3586" s="9"/>
      <c r="C3586" s="9"/>
      <c r="D3586" s="9"/>
      <c r="E3586" s="9"/>
      <c r="F3586" s="9"/>
      <c r="I3586" s="9"/>
      <c r="K3586" s="9"/>
      <c r="L3586" s="9"/>
      <c r="M3586" s="9"/>
      <c r="O3586" s="9"/>
      <c r="P3586" s="9"/>
      <c r="Q3586" s="9"/>
      <c r="R3586" s="36"/>
      <c r="V3586" s="36"/>
    </row>
    <row r="3587" spans="1:22" x14ac:dyDescent="0.25">
      <c r="A3587" s="86"/>
      <c r="B3587" s="9"/>
      <c r="C3587" s="9"/>
      <c r="D3587" s="9"/>
      <c r="E3587" s="9"/>
      <c r="F3587" s="9"/>
      <c r="I3587" s="9"/>
      <c r="K3587" s="9"/>
      <c r="L3587" s="9"/>
      <c r="M3587" s="9"/>
      <c r="O3587" s="9"/>
      <c r="P3587" s="9"/>
      <c r="Q3587" s="9"/>
      <c r="R3587" s="36"/>
      <c r="V3587" s="36"/>
    </row>
    <row r="3588" spans="1:22" x14ac:dyDescent="0.25">
      <c r="A3588" s="86"/>
      <c r="B3588" s="9"/>
      <c r="C3588" s="9"/>
      <c r="D3588" s="9"/>
      <c r="E3588" s="9"/>
      <c r="F3588" s="9"/>
      <c r="I3588" s="9"/>
      <c r="K3588" s="9"/>
      <c r="L3588" s="9"/>
      <c r="M3588" s="9"/>
      <c r="O3588" s="9"/>
      <c r="P3588" s="9"/>
      <c r="Q3588" s="9"/>
      <c r="R3588" s="36"/>
      <c r="V3588" s="36"/>
    </row>
    <row r="3589" spans="1:22" x14ac:dyDescent="0.25">
      <c r="A3589" s="86"/>
      <c r="B3589" s="9"/>
      <c r="C3589" s="9"/>
      <c r="D3589" s="9"/>
      <c r="E3589" s="9"/>
      <c r="F3589" s="9"/>
      <c r="I3589" s="9"/>
      <c r="K3589" s="9"/>
      <c r="L3589" s="9"/>
      <c r="M3589" s="9"/>
      <c r="O3589" s="9"/>
      <c r="P3589" s="9"/>
      <c r="Q3589" s="9"/>
      <c r="R3589" s="36"/>
      <c r="V3589" s="36"/>
    </row>
    <row r="3590" spans="1:22" x14ac:dyDescent="0.25">
      <c r="A3590" s="86"/>
      <c r="B3590" s="9"/>
      <c r="C3590" s="9"/>
      <c r="D3590" s="9"/>
      <c r="E3590" s="9"/>
      <c r="F3590" s="9"/>
      <c r="I3590" s="9"/>
      <c r="K3590" s="9"/>
      <c r="L3590" s="9"/>
      <c r="M3590" s="9"/>
      <c r="O3590" s="9"/>
      <c r="P3590" s="9"/>
      <c r="Q3590" s="9"/>
      <c r="R3590" s="36"/>
      <c r="V3590" s="36"/>
    </row>
    <row r="3591" spans="1:22" x14ac:dyDescent="0.25">
      <c r="A3591" s="86"/>
      <c r="B3591" s="9"/>
      <c r="C3591" s="9"/>
      <c r="D3591" s="9"/>
      <c r="E3591" s="9"/>
      <c r="F3591" s="9"/>
      <c r="I3591" s="9"/>
      <c r="K3591" s="9"/>
      <c r="L3591" s="9"/>
      <c r="M3591" s="9"/>
      <c r="O3591" s="9"/>
      <c r="P3591" s="9"/>
      <c r="Q3591" s="9"/>
      <c r="R3591" s="36"/>
      <c r="V3591" s="36"/>
    </row>
    <row r="3592" spans="1:22" x14ac:dyDescent="0.25">
      <c r="A3592" s="86"/>
      <c r="B3592" s="9"/>
      <c r="C3592" s="9"/>
      <c r="D3592" s="9"/>
      <c r="E3592" s="9"/>
      <c r="F3592" s="9"/>
      <c r="I3592" s="9"/>
      <c r="K3592" s="9"/>
      <c r="L3592" s="9"/>
      <c r="M3592" s="9"/>
      <c r="O3592" s="9"/>
      <c r="P3592" s="9"/>
      <c r="Q3592" s="9"/>
      <c r="R3592" s="36"/>
      <c r="V3592" s="36"/>
    </row>
    <row r="3593" spans="1:22" x14ac:dyDescent="0.25">
      <c r="A3593" s="86"/>
      <c r="B3593" s="9"/>
      <c r="C3593" s="9"/>
      <c r="D3593" s="9"/>
      <c r="E3593" s="9"/>
      <c r="F3593" s="9"/>
      <c r="I3593" s="9"/>
      <c r="K3593" s="9"/>
      <c r="L3593" s="9"/>
      <c r="M3593" s="9"/>
      <c r="O3593" s="9"/>
      <c r="P3593" s="9"/>
      <c r="Q3593" s="9"/>
      <c r="R3593" s="36"/>
      <c r="V3593" s="36"/>
    </row>
    <row r="3594" spans="1:22" x14ac:dyDescent="0.25">
      <c r="A3594" s="86"/>
      <c r="B3594" s="9"/>
      <c r="C3594" s="9"/>
      <c r="D3594" s="9"/>
      <c r="E3594" s="9"/>
      <c r="F3594" s="9"/>
      <c r="I3594" s="9"/>
      <c r="K3594" s="9"/>
      <c r="L3594" s="9"/>
      <c r="M3594" s="9"/>
      <c r="O3594" s="9"/>
      <c r="P3594" s="9"/>
      <c r="Q3594" s="9"/>
      <c r="R3594" s="36"/>
      <c r="V3594" s="36"/>
    </row>
    <row r="3595" spans="1:22" x14ac:dyDescent="0.25">
      <c r="A3595" s="86"/>
      <c r="B3595" s="9"/>
      <c r="C3595" s="9"/>
      <c r="D3595" s="9"/>
      <c r="E3595" s="9"/>
      <c r="F3595" s="9"/>
      <c r="I3595" s="9"/>
      <c r="K3595" s="9"/>
      <c r="L3595" s="9"/>
      <c r="M3595" s="9"/>
      <c r="O3595" s="9"/>
      <c r="P3595" s="9"/>
      <c r="Q3595" s="9"/>
      <c r="R3595" s="36"/>
      <c r="V3595" s="36"/>
    </row>
    <row r="3596" spans="1:22" x14ac:dyDescent="0.25">
      <c r="A3596" s="86"/>
      <c r="B3596" s="9"/>
      <c r="C3596" s="9"/>
      <c r="D3596" s="9"/>
      <c r="E3596" s="9"/>
      <c r="F3596" s="9"/>
      <c r="I3596" s="9"/>
      <c r="K3596" s="9"/>
      <c r="L3596" s="9"/>
      <c r="M3596" s="9"/>
      <c r="O3596" s="9"/>
      <c r="P3596" s="9"/>
      <c r="Q3596" s="9"/>
      <c r="R3596" s="36"/>
      <c r="V3596" s="36"/>
    </row>
    <row r="3597" spans="1:22" x14ac:dyDescent="0.25">
      <c r="A3597" s="86"/>
      <c r="B3597" s="9"/>
      <c r="C3597" s="9"/>
      <c r="D3597" s="9"/>
      <c r="E3597" s="9"/>
      <c r="F3597" s="9"/>
      <c r="I3597" s="9"/>
      <c r="K3597" s="9"/>
      <c r="L3597" s="9"/>
      <c r="M3597" s="9"/>
      <c r="O3597" s="9"/>
      <c r="P3597" s="9"/>
      <c r="Q3597" s="9"/>
      <c r="R3597" s="36"/>
      <c r="V3597" s="36"/>
    </row>
    <row r="3598" spans="1:22" x14ac:dyDescent="0.25">
      <c r="A3598" s="86"/>
      <c r="B3598" s="9"/>
      <c r="C3598" s="9"/>
      <c r="D3598" s="9"/>
      <c r="E3598" s="9"/>
      <c r="F3598" s="9"/>
      <c r="I3598" s="9"/>
      <c r="K3598" s="9"/>
      <c r="L3598" s="9"/>
      <c r="M3598" s="9"/>
      <c r="O3598" s="9"/>
      <c r="P3598" s="9"/>
      <c r="Q3598" s="9"/>
      <c r="R3598" s="36"/>
      <c r="V3598" s="36"/>
    </row>
    <row r="3599" spans="1:22" x14ac:dyDescent="0.25">
      <c r="A3599" s="86"/>
      <c r="B3599" s="9"/>
      <c r="C3599" s="9"/>
      <c r="D3599" s="9"/>
      <c r="E3599" s="9"/>
      <c r="F3599" s="9"/>
      <c r="I3599" s="9"/>
      <c r="K3599" s="9"/>
      <c r="L3599" s="9"/>
      <c r="M3599" s="9"/>
      <c r="O3599" s="9"/>
      <c r="P3599" s="9"/>
      <c r="Q3599" s="9"/>
      <c r="R3599" s="36"/>
      <c r="V3599" s="36"/>
    </row>
    <row r="3600" spans="1:22" x14ac:dyDescent="0.25">
      <c r="A3600" s="86"/>
      <c r="B3600" s="9"/>
      <c r="C3600" s="9"/>
      <c r="D3600" s="9"/>
      <c r="E3600" s="9"/>
      <c r="F3600" s="9"/>
      <c r="I3600" s="9"/>
      <c r="K3600" s="9"/>
      <c r="L3600" s="9"/>
      <c r="M3600" s="9"/>
      <c r="O3600" s="9"/>
      <c r="P3600" s="9"/>
      <c r="Q3600" s="9"/>
      <c r="R3600" s="36"/>
      <c r="V3600" s="36"/>
    </row>
    <row r="3601" spans="1:22" x14ac:dyDescent="0.25">
      <c r="A3601" s="86"/>
      <c r="B3601" s="9"/>
      <c r="C3601" s="9"/>
      <c r="D3601" s="9"/>
      <c r="E3601" s="9"/>
      <c r="F3601" s="9"/>
      <c r="I3601" s="9"/>
      <c r="K3601" s="9"/>
      <c r="L3601" s="9"/>
      <c r="M3601" s="9"/>
      <c r="O3601" s="9"/>
      <c r="P3601" s="9"/>
      <c r="Q3601" s="9"/>
      <c r="R3601" s="36"/>
      <c r="V3601" s="36"/>
    </row>
    <row r="3602" spans="1:22" x14ac:dyDescent="0.25">
      <c r="A3602" s="86"/>
      <c r="B3602" s="9"/>
      <c r="C3602" s="9"/>
      <c r="D3602" s="9"/>
      <c r="E3602" s="9"/>
      <c r="F3602" s="9"/>
      <c r="I3602" s="9"/>
      <c r="K3602" s="9"/>
      <c r="L3602" s="9"/>
      <c r="M3602" s="9"/>
      <c r="O3602" s="9"/>
      <c r="P3602" s="9"/>
      <c r="Q3602" s="9"/>
      <c r="R3602" s="36"/>
      <c r="V3602" s="36"/>
    </row>
    <row r="3603" spans="1:22" x14ac:dyDescent="0.25">
      <c r="A3603" s="86"/>
      <c r="B3603" s="9"/>
      <c r="C3603" s="9"/>
      <c r="D3603" s="9"/>
      <c r="E3603" s="9"/>
      <c r="F3603" s="9"/>
      <c r="I3603" s="9"/>
      <c r="K3603" s="9"/>
      <c r="L3603" s="9"/>
      <c r="M3603" s="9"/>
      <c r="O3603" s="9"/>
      <c r="P3603" s="9"/>
      <c r="Q3603" s="9"/>
      <c r="R3603" s="36"/>
      <c r="V3603" s="36"/>
    </row>
    <row r="3604" spans="1:22" x14ac:dyDescent="0.25">
      <c r="A3604" s="86"/>
      <c r="B3604" s="9"/>
      <c r="C3604" s="9"/>
      <c r="D3604" s="9"/>
      <c r="E3604" s="9"/>
      <c r="F3604" s="9"/>
      <c r="I3604" s="9"/>
      <c r="K3604" s="9"/>
      <c r="L3604" s="9"/>
      <c r="M3604" s="9"/>
      <c r="O3604" s="9"/>
      <c r="P3604" s="9"/>
      <c r="Q3604" s="9"/>
      <c r="R3604" s="36"/>
      <c r="V3604" s="36"/>
    </row>
    <row r="3605" spans="1:22" x14ac:dyDescent="0.25">
      <c r="A3605" s="86"/>
      <c r="B3605" s="9"/>
      <c r="C3605" s="9"/>
      <c r="D3605" s="9"/>
      <c r="E3605" s="9"/>
      <c r="F3605" s="9"/>
      <c r="I3605" s="9"/>
      <c r="K3605" s="9"/>
      <c r="L3605" s="9"/>
      <c r="M3605" s="9"/>
      <c r="O3605" s="9"/>
      <c r="P3605" s="9"/>
      <c r="Q3605" s="9"/>
      <c r="R3605" s="36"/>
      <c r="V3605" s="36"/>
    </row>
    <row r="3606" spans="1:22" x14ac:dyDescent="0.25">
      <c r="A3606" s="86"/>
      <c r="B3606" s="9"/>
      <c r="C3606" s="9"/>
      <c r="D3606" s="9"/>
      <c r="E3606" s="9"/>
      <c r="F3606" s="9"/>
      <c r="I3606" s="9"/>
      <c r="K3606" s="9"/>
      <c r="L3606" s="9"/>
      <c r="M3606" s="9"/>
      <c r="O3606" s="9"/>
      <c r="P3606" s="9"/>
      <c r="Q3606" s="9"/>
      <c r="R3606" s="36"/>
      <c r="V3606" s="36"/>
    </row>
    <row r="3607" spans="1:22" x14ac:dyDescent="0.25">
      <c r="A3607" s="86"/>
      <c r="B3607" s="9"/>
      <c r="C3607" s="9"/>
      <c r="D3607" s="9"/>
      <c r="E3607" s="9"/>
      <c r="F3607" s="9"/>
      <c r="I3607" s="9"/>
      <c r="K3607" s="9"/>
      <c r="L3607" s="9"/>
      <c r="M3607" s="9"/>
      <c r="O3607" s="9"/>
      <c r="P3607" s="9"/>
      <c r="Q3607" s="9"/>
      <c r="R3607" s="36"/>
      <c r="V3607" s="36"/>
    </row>
    <row r="3608" spans="1:22" x14ac:dyDescent="0.25">
      <c r="A3608" s="86"/>
      <c r="B3608" s="9"/>
      <c r="C3608" s="9"/>
      <c r="D3608" s="9"/>
      <c r="E3608" s="9"/>
      <c r="F3608" s="9"/>
      <c r="I3608" s="9"/>
      <c r="K3608" s="9"/>
      <c r="L3608" s="9"/>
      <c r="M3608" s="9"/>
      <c r="O3608" s="9"/>
      <c r="P3608" s="9"/>
      <c r="Q3608" s="9"/>
      <c r="R3608" s="36"/>
      <c r="V3608" s="36"/>
    </row>
    <row r="3609" spans="1:22" x14ac:dyDescent="0.25">
      <c r="A3609" s="86"/>
      <c r="B3609" s="9"/>
      <c r="C3609" s="9"/>
      <c r="D3609" s="9"/>
      <c r="E3609" s="9"/>
      <c r="F3609" s="9"/>
      <c r="I3609" s="9"/>
      <c r="K3609" s="9"/>
      <c r="L3609" s="9"/>
      <c r="M3609" s="9"/>
      <c r="O3609" s="9"/>
      <c r="P3609" s="9"/>
      <c r="Q3609" s="9"/>
      <c r="R3609" s="36"/>
      <c r="V3609" s="36"/>
    </row>
    <row r="3610" spans="1:22" x14ac:dyDescent="0.25">
      <c r="A3610" s="86"/>
      <c r="B3610" s="9"/>
      <c r="C3610" s="9"/>
      <c r="D3610" s="9"/>
      <c r="E3610" s="9"/>
      <c r="F3610" s="9"/>
      <c r="I3610" s="9"/>
      <c r="K3610" s="9"/>
      <c r="L3610" s="9"/>
      <c r="M3610" s="9"/>
      <c r="O3610" s="9"/>
      <c r="P3610" s="9"/>
      <c r="Q3610" s="9"/>
      <c r="R3610" s="36"/>
      <c r="V3610" s="36"/>
    </row>
    <row r="3611" spans="1:22" x14ac:dyDescent="0.25">
      <c r="A3611" s="86"/>
      <c r="B3611" s="9"/>
      <c r="C3611" s="9"/>
      <c r="D3611" s="9"/>
      <c r="E3611" s="9"/>
      <c r="F3611" s="9"/>
      <c r="I3611" s="9"/>
      <c r="K3611" s="9"/>
      <c r="L3611" s="9"/>
      <c r="M3611" s="9"/>
      <c r="O3611" s="9"/>
      <c r="P3611" s="9"/>
      <c r="Q3611" s="9"/>
      <c r="R3611" s="36"/>
      <c r="V3611" s="36"/>
    </row>
    <row r="3612" spans="1:22" x14ac:dyDescent="0.25">
      <c r="A3612" s="86"/>
      <c r="B3612" s="9"/>
      <c r="C3612" s="9"/>
      <c r="D3612" s="9"/>
      <c r="E3612" s="9"/>
      <c r="F3612" s="9"/>
      <c r="I3612" s="9"/>
      <c r="K3612" s="9"/>
      <c r="L3612" s="9"/>
      <c r="M3612" s="9"/>
      <c r="O3612" s="9"/>
      <c r="P3612" s="9"/>
      <c r="Q3612" s="9"/>
      <c r="R3612" s="36"/>
      <c r="V3612" s="36"/>
    </row>
    <row r="3613" spans="1:22" x14ac:dyDescent="0.25">
      <c r="A3613" s="86"/>
      <c r="B3613" s="9"/>
      <c r="C3613" s="9"/>
      <c r="D3613" s="9"/>
      <c r="E3613" s="9"/>
      <c r="F3613" s="9"/>
      <c r="I3613" s="9"/>
      <c r="K3613" s="9"/>
      <c r="L3613" s="9"/>
      <c r="M3613" s="9"/>
      <c r="O3613" s="9"/>
      <c r="P3613" s="9"/>
      <c r="Q3613" s="9"/>
      <c r="R3613" s="36"/>
      <c r="V3613" s="36"/>
    </row>
    <row r="3614" spans="1:22" x14ac:dyDescent="0.25">
      <c r="A3614" s="86"/>
      <c r="B3614" s="9"/>
      <c r="C3614" s="9"/>
      <c r="D3614" s="9"/>
      <c r="E3614" s="9"/>
      <c r="F3614" s="9"/>
      <c r="I3614" s="9"/>
      <c r="K3614" s="9"/>
      <c r="L3614" s="9"/>
      <c r="M3614" s="9"/>
      <c r="O3614" s="9"/>
      <c r="P3614" s="9"/>
      <c r="Q3614" s="9"/>
      <c r="R3614" s="36"/>
      <c r="V3614" s="36"/>
    </row>
    <row r="3615" spans="1:22" x14ac:dyDescent="0.25">
      <c r="A3615" s="86"/>
      <c r="B3615" s="9"/>
      <c r="C3615" s="9"/>
      <c r="D3615" s="9"/>
      <c r="E3615" s="9"/>
      <c r="F3615" s="9"/>
      <c r="I3615" s="9"/>
      <c r="K3615" s="9"/>
      <c r="L3615" s="9"/>
      <c r="M3615" s="9"/>
      <c r="O3615" s="9"/>
      <c r="P3615" s="9"/>
      <c r="Q3615" s="9"/>
      <c r="R3615" s="36"/>
      <c r="V3615" s="36"/>
    </row>
    <row r="3616" spans="1:22" x14ac:dyDescent="0.25">
      <c r="A3616" s="86"/>
      <c r="B3616" s="9"/>
      <c r="C3616" s="9"/>
      <c r="D3616" s="9"/>
      <c r="E3616" s="9"/>
      <c r="F3616" s="9"/>
      <c r="I3616" s="9"/>
      <c r="K3616" s="9"/>
      <c r="L3616" s="9"/>
      <c r="M3616" s="9"/>
      <c r="O3616" s="9"/>
      <c r="P3616" s="9"/>
      <c r="Q3616" s="9"/>
      <c r="R3616" s="36"/>
      <c r="V3616" s="36"/>
    </row>
    <row r="3617" spans="1:22" x14ac:dyDescent="0.25">
      <c r="A3617" s="86"/>
      <c r="B3617" s="9"/>
      <c r="C3617" s="9"/>
      <c r="D3617" s="9"/>
      <c r="E3617" s="9"/>
      <c r="F3617" s="9"/>
      <c r="I3617" s="9"/>
      <c r="K3617" s="9"/>
      <c r="L3617" s="9"/>
      <c r="M3617" s="9"/>
      <c r="O3617" s="9"/>
      <c r="P3617" s="9"/>
      <c r="Q3617" s="9"/>
      <c r="R3617" s="36"/>
      <c r="V3617" s="36"/>
    </row>
    <row r="3618" spans="1:22" x14ac:dyDescent="0.25">
      <c r="A3618" s="86"/>
      <c r="B3618" s="9"/>
      <c r="C3618" s="9"/>
      <c r="D3618" s="9"/>
      <c r="E3618" s="9"/>
      <c r="F3618" s="9"/>
      <c r="I3618" s="9"/>
      <c r="K3618" s="9"/>
      <c r="L3618" s="9"/>
      <c r="M3618" s="9"/>
      <c r="O3618" s="9"/>
      <c r="P3618" s="9"/>
      <c r="Q3618" s="9"/>
      <c r="R3618" s="36"/>
      <c r="V3618" s="36"/>
    </row>
    <row r="3619" spans="1:22" x14ac:dyDescent="0.25">
      <c r="A3619" s="86"/>
      <c r="B3619" s="9"/>
      <c r="C3619" s="9"/>
      <c r="D3619" s="9"/>
      <c r="E3619" s="9"/>
      <c r="F3619" s="9"/>
      <c r="I3619" s="9"/>
      <c r="K3619" s="9"/>
      <c r="L3619" s="9"/>
      <c r="M3619" s="9"/>
      <c r="O3619" s="9"/>
      <c r="P3619" s="9"/>
      <c r="Q3619" s="9"/>
      <c r="R3619" s="36"/>
      <c r="V3619" s="36"/>
    </row>
    <row r="3620" spans="1:22" x14ac:dyDescent="0.25">
      <c r="A3620" s="86"/>
      <c r="B3620" s="9"/>
      <c r="C3620" s="9"/>
      <c r="D3620" s="9"/>
      <c r="E3620" s="9"/>
      <c r="F3620" s="9"/>
      <c r="I3620" s="9"/>
      <c r="K3620" s="9"/>
      <c r="L3620" s="9"/>
      <c r="M3620" s="9"/>
      <c r="O3620" s="9"/>
      <c r="P3620" s="9"/>
      <c r="Q3620" s="9"/>
      <c r="R3620" s="36"/>
      <c r="V3620" s="36"/>
    </row>
    <row r="3621" spans="1:22" x14ac:dyDescent="0.25">
      <c r="A3621" s="86"/>
      <c r="B3621" s="9"/>
      <c r="C3621" s="9"/>
      <c r="D3621" s="9"/>
      <c r="E3621" s="9"/>
      <c r="F3621" s="9"/>
      <c r="I3621" s="9"/>
      <c r="K3621" s="9"/>
      <c r="L3621" s="9"/>
      <c r="M3621" s="9"/>
      <c r="O3621" s="9"/>
      <c r="P3621" s="9"/>
      <c r="Q3621" s="9"/>
      <c r="R3621" s="36"/>
      <c r="V3621" s="36"/>
    </row>
    <row r="3622" spans="1:22" x14ac:dyDescent="0.25">
      <c r="A3622" s="86"/>
      <c r="B3622" s="9"/>
      <c r="C3622" s="9"/>
      <c r="D3622" s="9"/>
      <c r="E3622" s="9"/>
      <c r="F3622" s="9"/>
      <c r="I3622" s="9"/>
      <c r="K3622" s="9"/>
      <c r="L3622" s="9"/>
      <c r="M3622" s="9"/>
      <c r="O3622" s="9"/>
      <c r="P3622" s="9"/>
      <c r="Q3622" s="9"/>
      <c r="R3622" s="36"/>
      <c r="V3622" s="36"/>
    </row>
    <row r="3623" spans="1:22" x14ac:dyDescent="0.25">
      <c r="A3623" s="86"/>
      <c r="B3623" s="9"/>
      <c r="C3623" s="9"/>
      <c r="D3623" s="9"/>
      <c r="E3623" s="9"/>
      <c r="F3623" s="9"/>
      <c r="I3623" s="9"/>
      <c r="K3623" s="9"/>
      <c r="L3623" s="9"/>
      <c r="M3623" s="9"/>
      <c r="O3623" s="9"/>
      <c r="P3623" s="9"/>
      <c r="Q3623" s="9"/>
      <c r="R3623" s="36"/>
      <c r="V3623" s="36"/>
    </row>
    <row r="3624" spans="1:22" x14ac:dyDescent="0.25">
      <c r="A3624" s="86"/>
      <c r="B3624" s="9"/>
      <c r="C3624" s="9"/>
      <c r="D3624" s="9"/>
      <c r="E3624" s="9"/>
      <c r="F3624" s="9"/>
      <c r="I3624" s="9"/>
      <c r="K3624" s="9"/>
      <c r="L3624" s="9"/>
      <c r="M3624" s="9"/>
      <c r="O3624" s="9"/>
      <c r="P3624" s="9"/>
      <c r="Q3624" s="9"/>
      <c r="R3624" s="36"/>
      <c r="V3624" s="36"/>
    </row>
    <row r="3625" spans="1:22" x14ac:dyDescent="0.25">
      <c r="A3625" s="86"/>
      <c r="B3625" s="9"/>
      <c r="C3625" s="9"/>
      <c r="D3625" s="9"/>
      <c r="E3625" s="9"/>
      <c r="F3625" s="9"/>
      <c r="I3625" s="9"/>
      <c r="K3625" s="9"/>
      <c r="L3625" s="9"/>
      <c r="M3625" s="9"/>
      <c r="O3625" s="9"/>
      <c r="P3625" s="9"/>
      <c r="Q3625" s="9"/>
      <c r="R3625" s="36"/>
      <c r="V3625" s="36"/>
    </row>
    <row r="3626" spans="1:22" x14ac:dyDescent="0.25">
      <c r="A3626" s="86"/>
      <c r="B3626" s="9"/>
      <c r="C3626" s="9"/>
      <c r="D3626" s="9"/>
      <c r="E3626" s="9"/>
      <c r="F3626" s="9"/>
      <c r="I3626" s="9"/>
      <c r="K3626" s="9"/>
      <c r="L3626" s="9"/>
      <c r="M3626" s="9"/>
      <c r="O3626" s="9"/>
      <c r="P3626" s="9"/>
      <c r="Q3626" s="9"/>
      <c r="R3626" s="36"/>
      <c r="V3626" s="36"/>
    </row>
    <row r="3627" spans="1:22" x14ac:dyDescent="0.25">
      <c r="A3627" s="86"/>
      <c r="B3627" s="9"/>
      <c r="C3627" s="9"/>
      <c r="D3627" s="9"/>
      <c r="E3627" s="9"/>
      <c r="F3627" s="9"/>
      <c r="I3627" s="9"/>
      <c r="K3627" s="9"/>
      <c r="L3627" s="9"/>
      <c r="M3627" s="9"/>
      <c r="O3627" s="9"/>
      <c r="P3627" s="9"/>
      <c r="Q3627" s="9"/>
      <c r="R3627" s="36"/>
      <c r="V3627" s="36"/>
    </row>
    <row r="3628" spans="1:22" x14ac:dyDescent="0.25">
      <c r="A3628" s="86"/>
      <c r="B3628" s="9"/>
      <c r="C3628" s="9"/>
      <c r="D3628" s="9"/>
      <c r="E3628" s="9"/>
      <c r="F3628" s="9"/>
      <c r="I3628" s="9"/>
      <c r="K3628" s="9"/>
      <c r="L3628" s="9"/>
      <c r="M3628" s="9"/>
      <c r="O3628" s="9"/>
      <c r="P3628" s="9"/>
      <c r="Q3628" s="9"/>
      <c r="R3628" s="36"/>
      <c r="V3628" s="36"/>
    </row>
    <row r="3629" spans="1:22" x14ac:dyDescent="0.25">
      <c r="A3629" s="86"/>
      <c r="B3629" s="9"/>
      <c r="C3629" s="9"/>
      <c r="D3629" s="9"/>
      <c r="E3629" s="9"/>
      <c r="F3629" s="9"/>
      <c r="I3629" s="9"/>
      <c r="K3629" s="9"/>
      <c r="L3629" s="9"/>
      <c r="M3629" s="9"/>
      <c r="O3629" s="9"/>
      <c r="P3629" s="9"/>
      <c r="Q3629" s="9"/>
      <c r="R3629" s="36"/>
      <c r="V3629" s="36"/>
    </row>
    <row r="3630" spans="1:22" x14ac:dyDescent="0.25">
      <c r="A3630" s="86"/>
      <c r="B3630" s="9"/>
      <c r="C3630" s="9"/>
      <c r="D3630" s="9"/>
      <c r="E3630" s="9"/>
      <c r="F3630" s="9"/>
      <c r="I3630" s="9"/>
      <c r="K3630" s="9"/>
      <c r="L3630" s="9"/>
      <c r="M3630" s="9"/>
      <c r="O3630" s="9"/>
      <c r="P3630" s="9"/>
      <c r="Q3630" s="9"/>
      <c r="R3630" s="36"/>
      <c r="V3630" s="36"/>
    </row>
    <row r="3631" spans="1:22" x14ac:dyDescent="0.25">
      <c r="A3631" s="86"/>
      <c r="B3631" s="9"/>
      <c r="C3631" s="9"/>
      <c r="D3631" s="9"/>
      <c r="E3631" s="9"/>
      <c r="F3631" s="9"/>
      <c r="I3631" s="9"/>
      <c r="K3631" s="9"/>
      <c r="L3631" s="9"/>
      <c r="M3631" s="9"/>
      <c r="O3631" s="9"/>
      <c r="P3631" s="9"/>
      <c r="Q3631" s="9"/>
      <c r="R3631" s="36"/>
      <c r="V3631" s="36"/>
    </row>
    <row r="3632" spans="1:22" x14ac:dyDescent="0.25">
      <c r="A3632" s="86"/>
      <c r="B3632" s="9"/>
      <c r="C3632" s="9"/>
      <c r="D3632" s="9"/>
      <c r="E3632" s="9"/>
      <c r="F3632" s="9"/>
      <c r="I3632" s="9"/>
      <c r="K3632" s="9"/>
      <c r="L3632" s="9"/>
      <c r="M3632" s="9"/>
      <c r="O3632" s="9"/>
      <c r="P3632" s="9"/>
      <c r="Q3632" s="9"/>
      <c r="R3632" s="36"/>
      <c r="V3632" s="36"/>
    </row>
    <row r="3633" spans="1:22" x14ac:dyDescent="0.25">
      <c r="A3633" s="86"/>
      <c r="B3633" s="9"/>
      <c r="C3633" s="9"/>
      <c r="D3633" s="9"/>
      <c r="E3633" s="9"/>
      <c r="F3633" s="9"/>
      <c r="I3633" s="9"/>
      <c r="K3633" s="9"/>
      <c r="L3633" s="9"/>
      <c r="M3633" s="9"/>
      <c r="O3633" s="9"/>
      <c r="P3633" s="9"/>
      <c r="Q3633" s="9"/>
      <c r="R3633" s="36"/>
      <c r="V3633" s="36"/>
    </row>
    <row r="3634" spans="1:22" x14ac:dyDescent="0.25">
      <c r="A3634" s="86"/>
      <c r="B3634" s="9"/>
      <c r="C3634" s="9"/>
      <c r="D3634" s="9"/>
      <c r="E3634" s="9"/>
      <c r="F3634" s="9"/>
      <c r="I3634" s="9"/>
      <c r="K3634" s="9"/>
      <c r="L3634" s="9"/>
      <c r="M3634" s="9"/>
      <c r="O3634" s="9"/>
      <c r="P3634" s="9"/>
      <c r="Q3634" s="9"/>
      <c r="R3634" s="36"/>
      <c r="V3634" s="36"/>
    </row>
    <row r="3635" spans="1:22" x14ac:dyDescent="0.25">
      <c r="A3635" s="86"/>
      <c r="B3635" s="9"/>
      <c r="C3635" s="9"/>
      <c r="D3635" s="9"/>
      <c r="E3635" s="9"/>
      <c r="F3635" s="9"/>
      <c r="I3635" s="9"/>
      <c r="K3635" s="9"/>
      <c r="L3635" s="9"/>
      <c r="M3635" s="9"/>
      <c r="O3635" s="9"/>
      <c r="P3635" s="9"/>
      <c r="Q3635" s="9"/>
      <c r="R3635" s="36"/>
      <c r="V3635" s="36"/>
    </row>
    <row r="3636" spans="1:22" x14ac:dyDescent="0.25">
      <c r="A3636" s="86"/>
      <c r="B3636" s="9"/>
      <c r="C3636" s="9"/>
      <c r="D3636" s="9"/>
      <c r="E3636" s="9"/>
      <c r="F3636" s="9"/>
      <c r="I3636" s="9"/>
      <c r="K3636" s="9"/>
      <c r="L3636" s="9"/>
      <c r="M3636" s="9"/>
      <c r="O3636" s="9"/>
      <c r="P3636" s="9"/>
      <c r="Q3636" s="9"/>
      <c r="R3636" s="36"/>
      <c r="V3636" s="36"/>
    </row>
    <row r="3637" spans="1:22" x14ac:dyDescent="0.25">
      <c r="A3637" s="86"/>
      <c r="B3637" s="9"/>
      <c r="C3637" s="9"/>
      <c r="D3637" s="9"/>
      <c r="E3637" s="9"/>
      <c r="F3637" s="9"/>
      <c r="I3637" s="9"/>
      <c r="K3637" s="9"/>
      <c r="L3637" s="9"/>
      <c r="M3637" s="9"/>
      <c r="O3637" s="9"/>
      <c r="P3637" s="9"/>
      <c r="Q3637" s="9"/>
      <c r="R3637" s="36"/>
      <c r="V3637" s="36"/>
    </row>
    <row r="3638" spans="1:22" x14ac:dyDescent="0.25">
      <c r="A3638" s="86"/>
      <c r="B3638" s="9"/>
      <c r="C3638" s="9"/>
      <c r="D3638" s="9"/>
      <c r="E3638" s="9"/>
      <c r="F3638" s="9"/>
      <c r="I3638" s="9"/>
      <c r="K3638" s="9"/>
      <c r="L3638" s="9"/>
      <c r="M3638" s="9"/>
      <c r="O3638" s="9"/>
      <c r="P3638" s="9"/>
      <c r="Q3638" s="9"/>
      <c r="R3638" s="36"/>
      <c r="V3638" s="36"/>
    </row>
    <row r="3639" spans="1:22" x14ac:dyDescent="0.25">
      <c r="A3639" s="86"/>
      <c r="B3639" s="9"/>
      <c r="C3639" s="9"/>
      <c r="D3639" s="9"/>
      <c r="E3639" s="9"/>
      <c r="F3639" s="9"/>
      <c r="I3639" s="9"/>
      <c r="K3639" s="9"/>
      <c r="L3639" s="9"/>
      <c r="M3639" s="9"/>
      <c r="O3639" s="9"/>
      <c r="P3639" s="9"/>
      <c r="Q3639" s="9"/>
      <c r="R3639" s="36"/>
      <c r="V3639" s="36"/>
    </row>
    <row r="3640" spans="1:22" x14ac:dyDescent="0.25">
      <c r="A3640" s="86"/>
      <c r="B3640" s="9"/>
      <c r="C3640" s="9"/>
      <c r="D3640" s="9"/>
      <c r="E3640" s="9"/>
      <c r="F3640" s="9"/>
      <c r="I3640" s="9"/>
      <c r="K3640" s="9"/>
      <c r="L3640" s="9"/>
      <c r="M3640" s="9"/>
      <c r="O3640" s="9"/>
      <c r="P3640" s="9"/>
      <c r="Q3640" s="9"/>
      <c r="R3640" s="36"/>
      <c r="V3640" s="36"/>
    </row>
    <row r="3641" spans="1:22" x14ac:dyDescent="0.25">
      <c r="A3641" s="86"/>
      <c r="B3641" s="9"/>
      <c r="C3641" s="9"/>
      <c r="D3641" s="9"/>
      <c r="E3641" s="9"/>
      <c r="F3641" s="9"/>
      <c r="I3641" s="9"/>
      <c r="K3641" s="9"/>
      <c r="L3641" s="9"/>
      <c r="M3641" s="9"/>
      <c r="O3641" s="9"/>
      <c r="P3641" s="9"/>
      <c r="Q3641" s="9"/>
      <c r="R3641" s="36"/>
      <c r="V3641" s="36"/>
    </row>
    <row r="3642" spans="1:22" x14ac:dyDescent="0.25">
      <c r="A3642" s="86"/>
      <c r="B3642" s="9"/>
      <c r="C3642" s="9"/>
      <c r="D3642" s="9"/>
      <c r="E3642" s="9"/>
      <c r="F3642" s="9"/>
      <c r="I3642" s="9"/>
      <c r="K3642" s="9"/>
      <c r="L3642" s="9"/>
      <c r="M3642" s="9"/>
      <c r="O3642" s="9"/>
      <c r="P3642" s="9"/>
      <c r="Q3642" s="9"/>
      <c r="R3642" s="36"/>
      <c r="V3642" s="36"/>
    </row>
    <row r="3643" spans="1:22" x14ac:dyDescent="0.25">
      <c r="A3643" s="86"/>
      <c r="B3643" s="9"/>
      <c r="C3643" s="9"/>
      <c r="D3643" s="9"/>
      <c r="E3643" s="9"/>
      <c r="F3643" s="9"/>
      <c r="I3643" s="9"/>
      <c r="K3643" s="9"/>
      <c r="L3643" s="9"/>
      <c r="M3643" s="9"/>
      <c r="O3643" s="9"/>
      <c r="P3643" s="9"/>
      <c r="Q3643" s="9"/>
      <c r="R3643" s="36"/>
      <c r="V3643" s="36"/>
    </row>
    <row r="3644" spans="1:22" x14ac:dyDescent="0.25">
      <c r="A3644" s="86"/>
      <c r="B3644" s="9"/>
      <c r="C3644" s="9"/>
      <c r="D3644" s="9"/>
      <c r="E3644" s="9"/>
      <c r="F3644" s="9"/>
      <c r="I3644" s="9"/>
      <c r="K3644" s="9"/>
      <c r="L3644" s="9"/>
      <c r="M3644" s="9"/>
      <c r="O3644" s="9"/>
      <c r="P3644" s="9"/>
      <c r="Q3644" s="9"/>
      <c r="R3644" s="36"/>
      <c r="V3644" s="36"/>
    </row>
    <row r="3645" spans="1:22" x14ac:dyDescent="0.25">
      <c r="A3645" s="86"/>
      <c r="B3645" s="9"/>
      <c r="C3645" s="9"/>
      <c r="D3645" s="9"/>
      <c r="E3645" s="9"/>
      <c r="F3645" s="9"/>
      <c r="I3645" s="9"/>
      <c r="K3645" s="9"/>
      <c r="L3645" s="9"/>
      <c r="M3645" s="9"/>
      <c r="O3645" s="9"/>
      <c r="P3645" s="9"/>
      <c r="Q3645" s="9"/>
      <c r="R3645" s="36"/>
      <c r="V3645" s="36"/>
    </row>
    <row r="3646" spans="1:22" x14ac:dyDescent="0.25">
      <c r="A3646" s="86"/>
      <c r="B3646" s="9"/>
      <c r="C3646" s="9"/>
      <c r="D3646" s="9"/>
      <c r="E3646" s="9"/>
      <c r="F3646" s="9"/>
      <c r="I3646" s="9"/>
      <c r="K3646" s="9"/>
      <c r="L3646" s="9"/>
      <c r="M3646" s="9"/>
      <c r="O3646" s="9"/>
      <c r="P3646" s="9"/>
      <c r="Q3646" s="9"/>
      <c r="R3646" s="36"/>
      <c r="V3646" s="36"/>
    </row>
    <row r="3647" spans="1:22" x14ac:dyDescent="0.25">
      <c r="A3647" s="86"/>
      <c r="B3647" s="9"/>
      <c r="C3647" s="9"/>
      <c r="D3647" s="9"/>
      <c r="E3647" s="9"/>
      <c r="F3647" s="9"/>
      <c r="I3647" s="9"/>
      <c r="K3647" s="9"/>
      <c r="L3647" s="9"/>
      <c r="M3647" s="9"/>
      <c r="O3647" s="9"/>
      <c r="P3647" s="9"/>
      <c r="Q3647" s="9"/>
      <c r="R3647" s="36"/>
      <c r="V3647" s="36"/>
    </row>
    <row r="3648" spans="1:22" x14ac:dyDescent="0.25">
      <c r="A3648" s="86"/>
      <c r="B3648" s="9"/>
      <c r="C3648" s="9"/>
      <c r="D3648" s="9"/>
      <c r="E3648" s="9"/>
      <c r="F3648" s="9"/>
      <c r="I3648" s="9"/>
      <c r="K3648" s="9"/>
      <c r="L3648" s="9"/>
      <c r="M3648" s="9"/>
      <c r="O3648" s="9"/>
      <c r="P3648" s="9"/>
      <c r="Q3648" s="9"/>
      <c r="R3648" s="36"/>
      <c r="V3648" s="36"/>
    </row>
    <row r="3649" spans="1:22" x14ac:dyDescent="0.25">
      <c r="A3649" s="86"/>
      <c r="B3649" s="9"/>
      <c r="C3649" s="9"/>
      <c r="D3649" s="9"/>
      <c r="E3649" s="9"/>
      <c r="F3649" s="9"/>
      <c r="I3649" s="9"/>
      <c r="K3649" s="9"/>
      <c r="L3649" s="9"/>
      <c r="M3649" s="9"/>
      <c r="O3649" s="9"/>
      <c r="P3649" s="9"/>
      <c r="Q3649" s="9"/>
      <c r="R3649" s="36"/>
      <c r="V3649" s="36"/>
    </row>
    <row r="3650" spans="1:22" x14ac:dyDescent="0.25">
      <c r="A3650" s="86"/>
      <c r="B3650" s="9"/>
      <c r="C3650" s="9"/>
      <c r="D3650" s="9"/>
      <c r="E3650" s="9"/>
      <c r="F3650" s="9"/>
      <c r="I3650" s="9"/>
      <c r="K3650" s="9"/>
      <c r="L3650" s="9"/>
      <c r="M3650" s="9"/>
      <c r="O3650" s="9"/>
      <c r="P3650" s="9"/>
      <c r="Q3650" s="9"/>
      <c r="R3650" s="36"/>
      <c r="V3650" s="36"/>
    </row>
    <row r="3651" spans="1:22" x14ac:dyDescent="0.25">
      <c r="A3651" s="86"/>
      <c r="B3651" s="9"/>
      <c r="C3651" s="9"/>
      <c r="D3651" s="9"/>
      <c r="E3651" s="9"/>
      <c r="F3651" s="9"/>
      <c r="I3651" s="9"/>
      <c r="K3651" s="9"/>
      <c r="L3651" s="9"/>
      <c r="M3651" s="9"/>
      <c r="O3651" s="9"/>
      <c r="P3651" s="9"/>
      <c r="Q3651" s="9"/>
      <c r="R3651" s="36"/>
      <c r="V3651" s="36"/>
    </row>
    <row r="3652" spans="1:22" x14ac:dyDescent="0.25">
      <c r="A3652" s="86"/>
      <c r="B3652" s="9"/>
      <c r="C3652" s="9"/>
      <c r="D3652" s="9"/>
      <c r="E3652" s="9"/>
      <c r="F3652" s="9"/>
      <c r="I3652" s="9"/>
      <c r="K3652" s="9"/>
      <c r="L3652" s="9"/>
      <c r="M3652" s="9"/>
      <c r="O3652" s="9"/>
      <c r="P3652" s="9"/>
      <c r="Q3652" s="9"/>
      <c r="R3652" s="36"/>
      <c r="V3652" s="36"/>
    </row>
    <row r="3653" spans="1:22" x14ac:dyDescent="0.25">
      <c r="A3653" s="86"/>
      <c r="B3653" s="9"/>
      <c r="C3653" s="9"/>
      <c r="D3653" s="9"/>
      <c r="E3653" s="9"/>
      <c r="F3653" s="9"/>
      <c r="I3653" s="9"/>
      <c r="K3653" s="9"/>
      <c r="L3653" s="9"/>
      <c r="M3653" s="9"/>
      <c r="O3653" s="9"/>
      <c r="P3653" s="9"/>
      <c r="Q3653" s="9"/>
      <c r="R3653" s="36"/>
      <c r="V3653" s="36"/>
    </row>
    <row r="3654" spans="1:22" x14ac:dyDescent="0.25">
      <c r="A3654" s="86"/>
      <c r="B3654" s="9"/>
      <c r="C3654" s="9"/>
      <c r="D3654" s="9"/>
      <c r="E3654" s="9"/>
      <c r="F3654" s="9"/>
      <c r="I3654" s="9"/>
      <c r="K3654" s="9"/>
      <c r="L3654" s="9"/>
      <c r="M3654" s="9"/>
      <c r="O3654" s="9"/>
      <c r="P3654" s="9"/>
      <c r="Q3654" s="9"/>
      <c r="R3654" s="36"/>
      <c r="V3654" s="36"/>
    </row>
    <row r="3655" spans="1:22" x14ac:dyDescent="0.25">
      <c r="A3655" s="86"/>
      <c r="B3655" s="9"/>
      <c r="C3655" s="9"/>
      <c r="D3655" s="9"/>
      <c r="E3655" s="9"/>
      <c r="F3655" s="9"/>
      <c r="I3655" s="9"/>
      <c r="K3655" s="9"/>
      <c r="L3655" s="9"/>
      <c r="M3655" s="9"/>
      <c r="O3655" s="9"/>
      <c r="P3655" s="9"/>
      <c r="Q3655" s="9"/>
      <c r="R3655" s="36"/>
      <c r="V3655" s="36"/>
    </row>
    <row r="3656" spans="1:22" x14ac:dyDescent="0.25">
      <c r="A3656" s="86"/>
      <c r="B3656" s="9"/>
      <c r="C3656" s="9"/>
      <c r="D3656" s="9"/>
      <c r="E3656" s="9"/>
      <c r="F3656" s="9"/>
      <c r="I3656" s="9"/>
      <c r="K3656" s="9"/>
      <c r="L3656" s="9"/>
      <c r="M3656" s="9"/>
      <c r="O3656" s="9"/>
      <c r="P3656" s="9"/>
      <c r="Q3656" s="9"/>
      <c r="R3656" s="36"/>
      <c r="V3656" s="36"/>
    </row>
    <row r="3657" spans="1:22" x14ac:dyDescent="0.25">
      <c r="A3657" s="86"/>
      <c r="B3657" s="9"/>
      <c r="C3657" s="9"/>
      <c r="D3657" s="9"/>
      <c r="E3657" s="9"/>
      <c r="F3657" s="9"/>
      <c r="I3657" s="9"/>
      <c r="K3657" s="9"/>
      <c r="L3657" s="9"/>
      <c r="M3657" s="9"/>
      <c r="O3657" s="9"/>
      <c r="P3657" s="9"/>
      <c r="Q3657" s="9"/>
      <c r="R3657" s="36"/>
      <c r="V3657" s="36"/>
    </row>
    <row r="3658" spans="1:22" x14ac:dyDescent="0.25">
      <c r="A3658" s="86"/>
      <c r="B3658" s="9"/>
      <c r="C3658" s="9"/>
      <c r="D3658" s="9"/>
      <c r="E3658" s="9"/>
      <c r="F3658" s="9"/>
      <c r="I3658" s="9"/>
      <c r="K3658" s="9"/>
      <c r="L3658" s="9"/>
      <c r="M3658" s="9"/>
      <c r="O3658" s="9"/>
      <c r="P3658" s="9"/>
      <c r="Q3658" s="9"/>
      <c r="R3658" s="36"/>
      <c r="V3658" s="36"/>
    </row>
    <row r="3659" spans="1:22" x14ac:dyDescent="0.25">
      <c r="A3659" s="86"/>
      <c r="B3659" s="9"/>
      <c r="C3659" s="9"/>
      <c r="D3659" s="9"/>
      <c r="E3659" s="9"/>
      <c r="F3659" s="9"/>
      <c r="I3659" s="9"/>
      <c r="K3659" s="9"/>
      <c r="L3659" s="9"/>
      <c r="M3659" s="9"/>
      <c r="O3659" s="9"/>
      <c r="P3659" s="9"/>
      <c r="Q3659" s="9"/>
      <c r="R3659" s="36"/>
      <c r="V3659" s="36"/>
    </row>
    <row r="3660" spans="1:22" x14ac:dyDescent="0.25">
      <c r="A3660" s="86"/>
      <c r="B3660" s="9"/>
      <c r="C3660" s="9"/>
      <c r="D3660" s="9"/>
      <c r="E3660" s="9"/>
      <c r="F3660" s="9"/>
      <c r="I3660" s="9"/>
      <c r="K3660" s="9"/>
      <c r="L3660" s="9"/>
      <c r="M3660" s="9"/>
      <c r="O3660" s="9"/>
      <c r="P3660" s="9"/>
      <c r="Q3660" s="9"/>
      <c r="R3660" s="36"/>
      <c r="V3660" s="36"/>
    </row>
    <row r="3661" spans="1:22" x14ac:dyDescent="0.25">
      <c r="A3661" s="86"/>
      <c r="B3661" s="9"/>
      <c r="C3661" s="9"/>
      <c r="D3661" s="9"/>
      <c r="E3661" s="9"/>
      <c r="F3661" s="9"/>
      <c r="I3661" s="9"/>
      <c r="K3661" s="9"/>
      <c r="L3661" s="9"/>
      <c r="M3661" s="9"/>
      <c r="O3661" s="9"/>
      <c r="P3661" s="9"/>
      <c r="Q3661" s="9"/>
      <c r="R3661" s="36"/>
      <c r="V3661" s="36"/>
    </row>
    <row r="3662" spans="1:22" x14ac:dyDescent="0.25">
      <c r="A3662" s="86"/>
      <c r="B3662" s="9"/>
      <c r="C3662" s="9"/>
      <c r="D3662" s="9"/>
      <c r="E3662" s="9"/>
      <c r="F3662" s="9"/>
      <c r="I3662" s="9"/>
      <c r="K3662" s="9"/>
      <c r="L3662" s="9"/>
      <c r="M3662" s="9"/>
      <c r="O3662" s="9"/>
      <c r="P3662" s="9"/>
      <c r="Q3662" s="9"/>
      <c r="R3662" s="36"/>
      <c r="V3662" s="36"/>
    </row>
    <row r="3663" spans="1:22" x14ac:dyDescent="0.25">
      <c r="A3663" s="86"/>
      <c r="B3663" s="9"/>
      <c r="C3663" s="9"/>
      <c r="D3663" s="9"/>
      <c r="E3663" s="9"/>
      <c r="F3663" s="9"/>
      <c r="I3663" s="9"/>
      <c r="K3663" s="9"/>
      <c r="L3663" s="9"/>
      <c r="M3663" s="9"/>
      <c r="O3663" s="9"/>
      <c r="P3663" s="9"/>
      <c r="Q3663" s="9"/>
      <c r="R3663" s="36"/>
      <c r="V3663" s="36"/>
    </row>
    <row r="3664" spans="1:22" x14ac:dyDescent="0.25">
      <c r="A3664" s="86"/>
      <c r="B3664" s="9"/>
      <c r="C3664" s="9"/>
      <c r="D3664" s="9"/>
      <c r="E3664" s="9"/>
      <c r="F3664" s="9"/>
      <c r="I3664" s="9"/>
      <c r="K3664" s="9"/>
      <c r="L3664" s="9"/>
      <c r="M3664" s="9"/>
      <c r="O3664" s="9"/>
      <c r="P3664" s="9"/>
      <c r="Q3664" s="9"/>
      <c r="R3664" s="36"/>
      <c r="V3664" s="36"/>
    </row>
    <row r="3665" spans="1:22" x14ac:dyDescent="0.25">
      <c r="A3665" s="86"/>
      <c r="B3665" s="9"/>
      <c r="C3665" s="9"/>
      <c r="D3665" s="9"/>
      <c r="E3665" s="9"/>
      <c r="F3665" s="9"/>
      <c r="I3665" s="9"/>
      <c r="K3665" s="9"/>
      <c r="L3665" s="9"/>
      <c r="M3665" s="9"/>
      <c r="O3665" s="9"/>
      <c r="P3665" s="9"/>
      <c r="Q3665" s="9"/>
      <c r="R3665" s="36"/>
      <c r="V3665" s="36"/>
    </row>
    <row r="3666" spans="1:22" x14ac:dyDescent="0.25">
      <c r="A3666" s="86"/>
      <c r="B3666" s="9"/>
      <c r="C3666" s="9"/>
      <c r="D3666" s="9"/>
      <c r="E3666" s="9"/>
      <c r="F3666" s="9"/>
      <c r="I3666" s="9"/>
      <c r="K3666" s="9"/>
      <c r="L3666" s="9"/>
      <c r="M3666" s="9"/>
      <c r="O3666" s="9"/>
      <c r="P3666" s="9"/>
      <c r="Q3666" s="9"/>
      <c r="R3666" s="36"/>
      <c r="V3666" s="36"/>
    </row>
    <row r="3667" spans="1:22" x14ac:dyDescent="0.25">
      <c r="A3667" s="86"/>
      <c r="B3667" s="9"/>
      <c r="C3667" s="9"/>
      <c r="D3667" s="9"/>
      <c r="E3667" s="9"/>
      <c r="F3667" s="9"/>
      <c r="I3667" s="9"/>
      <c r="K3667" s="9"/>
      <c r="L3667" s="9"/>
      <c r="M3667" s="9"/>
      <c r="O3667" s="9"/>
      <c r="P3667" s="9"/>
      <c r="Q3667" s="9"/>
      <c r="R3667" s="36"/>
      <c r="V3667" s="36"/>
    </row>
    <row r="3668" spans="1:22" x14ac:dyDescent="0.25">
      <c r="A3668" s="86"/>
      <c r="B3668" s="9"/>
      <c r="C3668" s="9"/>
      <c r="D3668" s="9"/>
      <c r="E3668" s="9"/>
      <c r="F3668" s="9"/>
      <c r="I3668" s="9"/>
      <c r="K3668" s="9"/>
      <c r="L3668" s="9"/>
      <c r="M3668" s="9"/>
      <c r="O3668" s="9"/>
      <c r="P3668" s="9"/>
      <c r="Q3668" s="9"/>
      <c r="R3668" s="36"/>
      <c r="V3668" s="36"/>
    </row>
    <row r="3669" spans="1:22" x14ac:dyDescent="0.25">
      <c r="A3669" s="86"/>
      <c r="B3669" s="9"/>
      <c r="C3669" s="9"/>
      <c r="D3669" s="9"/>
      <c r="E3669" s="9"/>
      <c r="F3669" s="9"/>
      <c r="I3669" s="9"/>
      <c r="K3669" s="9"/>
      <c r="L3669" s="9"/>
      <c r="M3669" s="9"/>
      <c r="O3669" s="9"/>
      <c r="P3669" s="9"/>
      <c r="Q3669" s="9"/>
      <c r="R3669" s="36"/>
      <c r="V3669" s="36"/>
    </row>
    <row r="3670" spans="1:22" x14ac:dyDescent="0.25">
      <c r="A3670" s="86"/>
      <c r="B3670" s="9"/>
      <c r="C3670" s="9"/>
      <c r="D3670" s="9"/>
      <c r="E3670" s="9"/>
      <c r="F3670" s="9"/>
      <c r="I3670" s="9"/>
      <c r="K3670" s="9"/>
      <c r="L3670" s="9"/>
      <c r="M3670" s="9"/>
      <c r="O3670" s="9"/>
      <c r="P3670" s="9"/>
      <c r="Q3670" s="9"/>
      <c r="R3670" s="36"/>
      <c r="V3670" s="36"/>
    </row>
    <row r="3671" spans="1:22" x14ac:dyDescent="0.25">
      <c r="A3671" s="86"/>
      <c r="B3671" s="9"/>
      <c r="C3671" s="9"/>
      <c r="D3671" s="9"/>
      <c r="E3671" s="9"/>
      <c r="F3671" s="9"/>
      <c r="I3671" s="9"/>
      <c r="K3671" s="9"/>
      <c r="L3671" s="9"/>
      <c r="M3671" s="9"/>
      <c r="O3671" s="9"/>
      <c r="P3671" s="9"/>
      <c r="Q3671" s="9"/>
      <c r="R3671" s="36"/>
      <c r="V3671" s="36"/>
    </row>
    <row r="3672" spans="1:22" x14ac:dyDescent="0.25">
      <c r="A3672" s="86"/>
      <c r="B3672" s="9"/>
      <c r="C3672" s="9"/>
      <c r="D3672" s="9"/>
      <c r="E3672" s="9"/>
      <c r="F3672" s="9"/>
      <c r="I3672" s="9"/>
      <c r="K3672" s="9"/>
      <c r="L3672" s="9"/>
      <c r="M3672" s="9"/>
      <c r="O3672" s="9"/>
      <c r="P3672" s="9"/>
      <c r="Q3672" s="9"/>
      <c r="R3672" s="36"/>
      <c r="V3672" s="36"/>
    </row>
    <row r="3673" spans="1:22" x14ac:dyDescent="0.25">
      <c r="A3673" s="86"/>
      <c r="B3673" s="9"/>
      <c r="C3673" s="9"/>
      <c r="D3673" s="9"/>
      <c r="E3673" s="9"/>
      <c r="F3673" s="9"/>
      <c r="I3673" s="9"/>
      <c r="K3673" s="9"/>
      <c r="L3673" s="9"/>
      <c r="M3673" s="9"/>
      <c r="O3673" s="9"/>
      <c r="P3673" s="9"/>
      <c r="Q3673" s="9"/>
      <c r="R3673" s="36"/>
      <c r="V3673" s="36"/>
    </row>
    <row r="3674" spans="1:22" x14ac:dyDescent="0.25">
      <c r="A3674" s="86"/>
      <c r="B3674" s="9"/>
      <c r="C3674" s="9"/>
      <c r="D3674" s="9"/>
      <c r="E3674" s="9"/>
      <c r="F3674" s="9"/>
      <c r="I3674" s="9"/>
      <c r="K3674" s="9"/>
      <c r="L3674" s="9"/>
      <c r="M3674" s="9"/>
      <c r="O3674" s="9"/>
      <c r="P3674" s="9"/>
      <c r="Q3674" s="9"/>
      <c r="R3674" s="36"/>
      <c r="V3674" s="36"/>
    </row>
    <row r="3675" spans="1:22" x14ac:dyDescent="0.25">
      <c r="A3675" s="86"/>
      <c r="B3675" s="9"/>
      <c r="C3675" s="9"/>
      <c r="D3675" s="9"/>
      <c r="E3675" s="9"/>
      <c r="F3675" s="9"/>
      <c r="I3675" s="9"/>
      <c r="K3675" s="9"/>
      <c r="L3675" s="9"/>
      <c r="M3675" s="9"/>
      <c r="O3675" s="9"/>
      <c r="P3675" s="9"/>
      <c r="Q3675" s="9"/>
      <c r="R3675" s="36"/>
      <c r="V3675" s="36"/>
    </row>
    <row r="3676" spans="1:22" x14ac:dyDescent="0.25">
      <c r="A3676" s="86"/>
      <c r="B3676" s="9"/>
      <c r="C3676" s="9"/>
      <c r="D3676" s="9"/>
      <c r="E3676" s="9"/>
      <c r="F3676" s="9"/>
      <c r="I3676" s="9"/>
      <c r="K3676" s="9"/>
      <c r="L3676" s="9"/>
      <c r="M3676" s="9"/>
      <c r="O3676" s="9"/>
      <c r="P3676" s="9"/>
      <c r="Q3676" s="9"/>
      <c r="R3676" s="36"/>
      <c r="V3676" s="36"/>
    </row>
    <row r="3677" spans="1:22" x14ac:dyDescent="0.25">
      <c r="A3677" s="86"/>
      <c r="B3677" s="9"/>
      <c r="C3677" s="9"/>
      <c r="D3677" s="9"/>
      <c r="E3677" s="9"/>
      <c r="F3677" s="9"/>
      <c r="I3677" s="9"/>
      <c r="K3677" s="9"/>
      <c r="L3677" s="9"/>
      <c r="M3677" s="9"/>
      <c r="O3677" s="9"/>
      <c r="P3677" s="9"/>
      <c r="Q3677" s="9"/>
      <c r="R3677" s="36"/>
      <c r="V3677" s="36"/>
    </row>
    <row r="3678" spans="1:22" x14ac:dyDescent="0.25">
      <c r="A3678" s="86"/>
      <c r="B3678" s="9"/>
      <c r="C3678" s="9"/>
      <c r="D3678" s="9"/>
      <c r="E3678" s="9"/>
      <c r="F3678" s="9"/>
      <c r="I3678" s="9"/>
      <c r="K3678" s="9"/>
      <c r="L3678" s="9"/>
      <c r="M3678" s="9"/>
      <c r="O3678" s="9"/>
      <c r="P3678" s="9"/>
      <c r="Q3678" s="9"/>
      <c r="R3678" s="36"/>
      <c r="V3678" s="36"/>
    </row>
    <row r="3679" spans="1:22" x14ac:dyDescent="0.25">
      <c r="A3679" s="86"/>
      <c r="B3679" s="9"/>
      <c r="C3679" s="9"/>
      <c r="D3679" s="9"/>
      <c r="E3679" s="9"/>
      <c r="F3679" s="9"/>
      <c r="I3679" s="9"/>
      <c r="K3679" s="9"/>
      <c r="L3679" s="9"/>
      <c r="M3679" s="9"/>
      <c r="O3679" s="9"/>
      <c r="P3679" s="9"/>
      <c r="Q3679" s="9"/>
      <c r="R3679" s="36"/>
      <c r="V3679" s="36"/>
    </row>
    <row r="3680" spans="1:22" x14ac:dyDescent="0.25">
      <c r="A3680" s="86"/>
      <c r="B3680" s="9"/>
      <c r="C3680" s="9"/>
      <c r="D3680" s="9"/>
      <c r="E3680" s="9"/>
      <c r="F3680" s="9"/>
      <c r="I3680" s="9"/>
      <c r="K3680" s="9"/>
      <c r="L3680" s="9"/>
      <c r="M3680" s="9"/>
      <c r="O3680" s="9"/>
      <c r="P3680" s="9"/>
      <c r="Q3680" s="9"/>
      <c r="R3680" s="36"/>
      <c r="V3680" s="36"/>
    </row>
    <row r="3681" spans="1:22" x14ac:dyDescent="0.25">
      <c r="A3681" s="86"/>
      <c r="B3681" s="9"/>
      <c r="C3681" s="9"/>
      <c r="D3681" s="9"/>
      <c r="E3681" s="9"/>
      <c r="F3681" s="9"/>
      <c r="I3681" s="9"/>
      <c r="K3681" s="9"/>
      <c r="L3681" s="9"/>
      <c r="M3681" s="9"/>
      <c r="O3681" s="9"/>
      <c r="P3681" s="9"/>
      <c r="Q3681" s="9"/>
      <c r="R3681" s="36"/>
      <c r="V3681" s="36"/>
    </row>
    <row r="3682" spans="1:22" x14ac:dyDescent="0.25">
      <c r="A3682" s="86"/>
      <c r="B3682" s="9"/>
      <c r="C3682" s="9"/>
      <c r="D3682" s="9"/>
      <c r="E3682" s="9"/>
      <c r="F3682" s="9"/>
      <c r="I3682" s="9"/>
      <c r="K3682" s="9"/>
      <c r="L3682" s="9"/>
      <c r="M3682" s="9"/>
      <c r="O3682" s="9"/>
      <c r="P3682" s="9"/>
      <c r="Q3682" s="9"/>
      <c r="R3682" s="36"/>
      <c r="V3682" s="36"/>
    </row>
    <row r="3683" spans="1:22" x14ac:dyDescent="0.25">
      <c r="A3683" s="86"/>
      <c r="B3683" s="9"/>
      <c r="C3683" s="9"/>
      <c r="D3683" s="9"/>
      <c r="E3683" s="9"/>
      <c r="F3683" s="9"/>
      <c r="I3683" s="9"/>
      <c r="K3683" s="9"/>
      <c r="L3683" s="9"/>
      <c r="M3683" s="9"/>
      <c r="O3683" s="9"/>
      <c r="P3683" s="9"/>
      <c r="Q3683" s="9"/>
      <c r="R3683" s="36"/>
      <c r="V3683" s="36"/>
    </row>
    <row r="3684" spans="1:22" x14ac:dyDescent="0.25">
      <c r="A3684" s="86"/>
      <c r="B3684" s="9"/>
      <c r="C3684" s="9"/>
      <c r="D3684" s="9"/>
      <c r="E3684" s="9"/>
      <c r="F3684" s="9"/>
      <c r="I3684" s="9"/>
      <c r="K3684" s="9"/>
      <c r="L3684" s="9"/>
      <c r="M3684" s="9"/>
      <c r="O3684" s="9"/>
      <c r="P3684" s="9"/>
      <c r="Q3684" s="9"/>
      <c r="R3684" s="36"/>
      <c r="V3684" s="36"/>
    </row>
    <row r="3685" spans="1:22" x14ac:dyDescent="0.25">
      <c r="A3685" s="86"/>
      <c r="B3685" s="9"/>
      <c r="C3685" s="9"/>
      <c r="D3685" s="9"/>
      <c r="E3685" s="9"/>
      <c r="F3685" s="9"/>
      <c r="I3685" s="9"/>
      <c r="K3685" s="9"/>
      <c r="L3685" s="9"/>
      <c r="M3685" s="9"/>
      <c r="O3685" s="9"/>
      <c r="P3685" s="9"/>
      <c r="Q3685" s="9"/>
      <c r="R3685" s="36"/>
      <c r="V3685" s="36"/>
    </row>
    <row r="3686" spans="1:22" x14ac:dyDescent="0.25">
      <c r="A3686" s="86"/>
      <c r="B3686" s="9"/>
      <c r="C3686" s="9"/>
      <c r="D3686" s="9"/>
      <c r="E3686" s="9"/>
      <c r="F3686" s="9"/>
      <c r="I3686" s="9"/>
      <c r="K3686" s="9"/>
      <c r="L3686" s="9"/>
      <c r="M3686" s="9"/>
      <c r="O3686" s="9"/>
      <c r="P3686" s="9"/>
      <c r="Q3686" s="9"/>
      <c r="R3686" s="36"/>
      <c r="V3686" s="36"/>
    </row>
    <row r="3687" spans="1:22" x14ac:dyDescent="0.25">
      <c r="A3687" s="86"/>
      <c r="B3687" s="9"/>
      <c r="C3687" s="9"/>
      <c r="D3687" s="9"/>
      <c r="E3687" s="9"/>
      <c r="F3687" s="9"/>
      <c r="I3687" s="9"/>
      <c r="K3687" s="9"/>
      <c r="L3687" s="9"/>
      <c r="M3687" s="9"/>
      <c r="O3687" s="9"/>
      <c r="P3687" s="9"/>
      <c r="Q3687" s="9"/>
      <c r="R3687" s="36"/>
      <c r="V3687" s="36"/>
    </row>
    <row r="3688" spans="1:22" x14ac:dyDescent="0.25">
      <c r="A3688" s="86"/>
      <c r="B3688" s="9"/>
      <c r="C3688" s="9"/>
      <c r="D3688" s="9"/>
      <c r="E3688" s="9"/>
      <c r="F3688" s="9"/>
      <c r="I3688" s="9"/>
      <c r="K3688" s="9"/>
      <c r="L3688" s="9"/>
      <c r="M3688" s="9"/>
      <c r="O3688" s="9"/>
      <c r="P3688" s="9"/>
      <c r="Q3688" s="9"/>
      <c r="R3688" s="36"/>
      <c r="V3688" s="36"/>
    </row>
    <row r="3689" spans="1:22" x14ac:dyDescent="0.25">
      <c r="A3689" s="86"/>
      <c r="B3689" s="9"/>
      <c r="C3689" s="9"/>
      <c r="D3689" s="9"/>
      <c r="E3689" s="9"/>
      <c r="F3689" s="9"/>
      <c r="I3689" s="9"/>
      <c r="K3689" s="9"/>
      <c r="L3689" s="9"/>
      <c r="M3689" s="9"/>
      <c r="O3689" s="9"/>
      <c r="P3689" s="9"/>
      <c r="Q3689" s="9"/>
      <c r="R3689" s="36"/>
      <c r="V3689" s="36"/>
    </row>
    <row r="3690" spans="1:22" x14ac:dyDescent="0.25">
      <c r="A3690" s="86"/>
      <c r="B3690" s="9"/>
      <c r="C3690" s="9"/>
      <c r="D3690" s="9"/>
      <c r="E3690" s="9"/>
      <c r="F3690" s="9"/>
      <c r="I3690" s="9"/>
      <c r="K3690" s="9"/>
      <c r="L3690" s="9"/>
      <c r="M3690" s="9"/>
      <c r="O3690" s="9"/>
      <c r="P3690" s="9"/>
      <c r="Q3690" s="9"/>
      <c r="R3690" s="36"/>
      <c r="V3690" s="36"/>
    </row>
    <row r="3691" spans="1:22" x14ac:dyDescent="0.25">
      <c r="A3691" s="86"/>
      <c r="B3691" s="9"/>
      <c r="C3691" s="9"/>
      <c r="D3691" s="9"/>
      <c r="E3691" s="9"/>
      <c r="F3691" s="9"/>
      <c r="I3691" s="9"/>
      <c r="K3691" s="9"/>
      <c r="L3691" s="9"/>
      <c r="M3691" s="9"/>
      <c r="O3691" s="9"/>
      <c r="P3691" s="9"/>
      <c r="Q3691" s="9"/>
      <c r="R3691" s="36"/>
      <c r="V3691" s="36"/>
    </row>
    <row r="3692" spans="1:22" x14ac:dyDescent="0.25">
      <c r="A3692" s="86"/>
      <c r="B3692" s="9"/>
      <c r="C3692" s="9"/>
      <c r="D3692" s="9"/>
      <c r="E3692" s="9"/>
      <c r="F3692" s="9"/>
      <c r="I3692" s="9"/>
      <c r="K3692" s="9"/>
      <c r="L3692" s="9"/>
      <c r="M3692" s="9"/>
      <c r="O3692" s="9"/>
      <c r="P3692" s="9"/>
      <c r="Q3692" s="9"/>
      <c r="R3692" s="36"/>
      <c r="V3692" s="36"/>
    </row>
    <row r="3693" spans="1:22" x14ac:dyDescent="0.25">
      <c r="A3693" s="86"/>
      <c r="B3693" s="9"/>
      <c r="C3693" s="9"/>
      <c r="D3693" s="9"/>
      <c r="E3693" s="9"/>
      <c r="F3693" s="9"/>
      <c r="I3693" s="9"/>
      <c r="K3693" s="9"/>
      <c r="L3693" s="9"/>
      <c r="M3693" s="9"/>
      <c r="O3693" s="9"/>
      <c r="P3693" s="9"/>
      <c r="Q3693" s="9"/>
      <c r="R3693" s="36"/>
      <c r="V3693" s="36"/>
    </row>
    <row r="3694" spans="1:22" x14ac:dyDescent="0.25">
      <c r="A3694" s="86"/>
      <c r="B3694" s="9"/>
      <c r="C3694" s="9"/>
      <c r="D3694" s="9"/>
      <c r="E3694" s="9"/>
      <c r="F3694" s="9"/>
      <c r="I3694" s="9"/>
      <c r="K3694" s="9"/>
      <c r="L3694" s="9"/>
      <c r="M3694" s="9"/>
      <c r="O3694" s="9"/>
      <c r="P3694" s="9"/>
      <c r="Q3694" s="9"/>
      <c r="R3694" s="36"/>
      <c r="V3694" s="36"/>
    </row>
    <row r="3695" spans="1:22" x14ac:dyDescent="0.25">
      <c r="A3695" s="86"/>
      <c r="B3695" s="9"/>
      <c r="C3695" s="9"/>
      <c r="D3695" s="9"/>
      <c r="E3695" s="9"/>
      <c r="F3695" s="9"/>
      <c r="I3695" s="9"/>
      <c r="K3695" s="9"/>
      <c r="L3695" s="9"/>
      <c r="M3695" s="9"/>
      <c r="O3695" s="9"/>
      <c r="P3695" s="9"/>
      <c r="Q3695" s="9"/>
      <c r="R3695" s="36"/>
      <c r="V3695" s="36"/>
    </row>
    <row r="3696" spans="1:22" x14ac:dyDescent="0.25">
      <c r="A3696" s="86"/>
      <c r="B3696" s="9"/>
      <c r="C3696" s="9"/>
      <c r="D3696" s="9"/>
      <c r="E3696" s="9"/>
      <c r="F3696" s="9"/>
      <c r="I3696" s="9"/>
      <c r="K3696" s="9"/>
      <c r="L3696" s="9"/>
      <c r="M3696" s="9"/>
      <c r="O3696" s="9"/>
      <c r="P3696" s="9"/>
      <c r="Q3696" s="9"/>
      <c r="R3696" s="36"/>
      <c r="V3696" s="36"/>
    </row>
    <row r="3697" spans="1:22" x14ac:dyDescent="0.25">
      <c r="A3697" s="86"/>
      <c r="B3697" s="9"/>
      <c r="C3697" s="9"/>
      <c r="D3697" s="9"/>
      <c r="E3697" s="9"/>
      <c r="F3697" s="9"/>
      <c r="I3697" s="9"/>
      <c r="K3697" s="9"/>
      <c r="L3697" s="9"/>
      <c r="M3697" s="9"/>
      <c r="O3697" s="9"/>
      <c r="P3697" s="9"/>
      <c r="Q3697" s="9"/>
      <c r="R3697" s="36"/>
      <c r="V3697" s="36"/>
    </row>
    <row r="3698" spans="1:22" x14ac:dyDescent="0.25">
      <c r="A3698" s="86"/>
      <c r="B3698" s="9"/>
      <c r="C3698" s="9"/>
      <c r="D3698" s="9"/>
      <c r="E3698" s="9"/>
      <c r="F3698" s="9"/>
      <c r="I3698" s="9"/>
      <c r="K3698" s="9"/>
      <c r="L3698" s="9"/>
      <c r="M3698" s="9"/>
      <c r="O3698" s="9"/>
      <c r="P3698" s="9"/>
      <c r="Q3698" s="9"/>
      <c r="R3698" s="36"/>
      <c r="V3698" s="36"/>
    </row>
    <row r="3699" spans="1:22" x14ac:dyDescent="0.25">
      <c r="A3699" s="86"/>
      <c r="B3699" s="9"/>
      <c r="C3699" s="9"/>
      <c r="D3699" s="9"/>
      <c r="E3699" s="9"/>
      <c r="F3699" s="9"/>
      <c r="I3699" s="9"/>
      <c r="K3699" s="9"/>
      <c r="L3699" s="9"/>
      <c r="M3699" s="9"/>
      <c r="O3699" s="9"/>
      <c r="P3699" s="9"/>
      <c r="Q3699" s="9"/>
      <c r="R3699" s="36"/>
      <c r="V3699" s="36"/>
    </row>
    <row r="3700" spans="1:22" x14ac:dyDescent="0.25">
      <c r="A3700" s="86"/>
      <c r="B3700" s="9"/>
      <c r="C3700" s="9"/>
      <c r="D3700" s="9"/>
      <c r="E3700" s="9"/>
      <c r="F3700" s="9"/>
      <c r="I3700" s="9"/>
      <c r="K3700" s="9"/>
      <c r="L3700" s="9"/>
      <c r="M3700" s="9"/>
      <c r="O3700" s="9"/>
      <c r="P3700" s="9"/>
      <c r="Q3700" s="9"/>
      <c r="R3700" s="36"/>
      <c r="V3700" s="36"/>
    </row>
    <row r="3701" spans="1:22" x14ac:dyDescent="0.25">
      <c r="A3701" s="86"/>
      <c r="B3701" s="9"/>
      <c r="C3701" s="9"/>
      <c r="D3701" s="9"/>
      <c r="E3701" s="9"/>
      <c r="F3701" s="9"/>
      <c r="I3701" s="9"/>
      <c r="K3701" s="9"/>
      <c r="L3701" s="9"/>
      <c r="M3701" s="9"/>
      <c r="O3701" s="9"/>
      <c r="P3701" s="9"/>
      <c r="Q3701" s="9"/>
      <c r="R3701" s="36"/>
      <c r="V3701" s="36"/>
    </row>
    <row r="3702" spans="1:22" x14ac:dyDescent="0.25">
      <c r="A3702" s="86"/>
      <c r="B3702" s="9"/>
      <c r="C3702" s="9"/>
      <c r="D3702" s="9"/>
      <c r="E3702" s="9"/>
      <c r="F3702" s="9"/>
      <c r="I3702" s="9"/>
      <c r="K3702" s="9"/>
      <c r="L3702" s="9"/>
      <c r="M3702" s="9"/>
      <c r="O3702" s="9"/>
      <c r="P3702" s="9"/>
      <c r="Q3702" s="9"/>
      <c r="R3702" s="36"/>
      <c r="V3702" s="36"/>
    </row>
    <row r="3703" spans="1:22" x14ac:dyDescent="0.25">
      <c r="A3703" s="86"/>
      <c r="B3703" s="9"/>
      <c r="C3703" s="9"/>
      <c r="D3703" s="9"/>
      <c r="E3703" s="9"/>
      <c r="F3703" s="9"/>
      <c r="I3703" s="9"/>
      <c r="K3703" s="9"/>
      <c r="L3703" s="9"/>
      <c r="M3703" s="9"/>
      <c r="O3703" s="9"/>
      <c r="P3703" s="9"/>
      <c r="Q3703" s="9"/>
      <c r="R3703" s="36"/>
      <c r="V3703" s="36"/>
    </row>
    <row r="3704" spans="1:22" x14ac:dyDescent="0.25">
      <c r="A3704" s="86"/>
      <c r="B3704" s="9"/>
      <c r="C3704" s="9"/>
      <c r="D3704" s="9"/>
      <c r="E3704" s="9"/>
      <c r="F3704" s="9"/>
      <c r="I3704" s="9"/>
      <c r="K3704" s="9"/>
      <c r="L3704" s="9"/>
      <c r="M3704" s="9"/>
      <c r="O3704" s="9"/>
      <c r="P3704" s="9"/>
      <c r="Q3704" s="9"/>
      <c r="R3704" s="36"/>
      <c r="V3704" s="36"/>
    </row>
    <row r="3705" spans="1:22" x14ac:dyDescent="0.25">
      <c r="A3705" s="86"/>
      <c r="B3705" s="9"/>
      <c r="C3705" s="9"/>
      <c r="D3705" s="9"/>
      <c r="E3705" s="9"/>
      <c r="F3705" s="9"/>
      <c r="I3705" s="9"/>
      <c r="K3705" s="9"/>
      <c r="L3705" s="9"/>
      <c r="M3705" s="9"/>
      <c r="O3705" s="9"/>
      <c r="P3705" s="9"/>
      <c r="Q3705" s="9"/>
      <c r="R3705" s="36"/>
      <c r="V3705" s="36"/>
    </row>
    <row r="3706" spans="1:22" x14ac:dyDescent="0.25">
      <c r="A3706" s="86"/>
      <c r="B3706" s="9"/>
      <c r="C3706" s="9"/>
      <c r="D3706" s="9"/>
      <c r="E3706" s="9"/>
      <c r="F3706" s="9"/>
      <c r="I3706" s="9"/>
      <c r="K3706" s="9"/>
      <c r="L3706" s="9"/>
      <c r="M3706" s="9"/>
      <c r="O3706" s="9"/>
      <c r="P3706" s="9"/>
      <c r="Q3706" s="9"/>
      <c r="R3706" s="36"/>
      <c r="V3706" s="36"/>
    </row>
    <row r="3707" spans="1:22" x14ac:dyDescent="0.25">
      <c r="A3707" s="86"/>
      <c r="B3707" s="9"/>
      <c r="C3707" s="9"/>
      <c r="D3707" s="9"/>
      <c r="E3707" s="9"/>
      <c r="F3707" s="9"/>
      <c r="I3707" s="9"/>
      <c r="K3707" s="9"/>
      <c r="L3707" s="9"/>
      <c r="M3707" s="9"/>
      <c r="O3707" s="9"/>
      <c r="P3707" s="9"/>
      <c r="Q3707" s="9"/>
      <c r="R3707" s="36"/>
      <c r="V3707" s="36"/>
    </row>
    <row r="3708" spans="1:22" x14ac:dyDescent="0.25">
      <c r="A3708" s="86"/>
      <c r="B3708" s="9"/>
      <c r="C3708" s="9"/>
      <c r="D3708" s="9"/>
      <c r="E3708" s="9"/>
      <c r="F3708" s="9"/>
      <c r="I3708" s="9"/>
      <c r="K3708" s="9"/>
      <c r="L3708" s="9"/>
      <c r="M3708" s="9"/>
      <c r="O3708" s="9"/>
      <c r="P3708" s="9"/>
      <c r="Q3708" s="9"/>
      <c r="R3708" s="36"/>
      <c r="V3708" s="36"/>
    </row>
    <row r="3709" spans="1:22" x14ac:dyDescent="0.25">
      <c r="A3709" s="86"/>
      <c r="B3709" s="9"/>
      <c r="C3709" s="9"/>
      <c r="D3709" s="9"/>
      <c r="E3709" s="9"/>
      <c r="F3709" s="9"/>
      <c r="I3709" s="9"/>
      <c r="K3709" s="9"/>
      <c r="L3709" s="9"/>
      <c r="M3709" s="9"/>
      <c r="O3709" s="9"/>
      <c r="P3709" s="9"/>
      <c r="Q3709" s="9"/>
      <c r="R3709" s="36"/>
      <c r="V3709" s="36"/>
    </row>
    <row r="3710" spans="1:22" x14ac:dyDescent="0.25">
      <c r="A3710" s="86"/>
      <c r="B3710" s="9"/>
      <c r="C3710" s="9"/>
      <c r="D3710" s="9"/>
      <c r="E3710" s="9"/>
      <c r="F3710" s="9"/>
      <c r="I3710" s="9"/>
      <c r="K3710" s="9"/>
      <c r="L3710" s="9"/>
      <c r="M3710" s="9"/>
      <c r="O3710" s="9"/>
      <c r="P3710" s="9"/>
      <c r="Q3710" s="9"/>
      <c r="R3710" s="36"/>
      <c r="V3710" s="36"/>
    </row>
    <row r="3711" spans="1:22" x14ac:dyDescent="0.25">
      <c r="A3711" s="86"/>
      <c r="B3711" s="9"/>
      <c r="C3711" s="9"/>
      <c r="D3711" s="9"/>
      <c r="E3711" s="9"/>
      <c r="F3711" s="9"/>
      <c r="I3711" s="9"/>
      <c r="K3711" s="9"/>
      <c r="L3711" s="9"/>
      <c r="M3711" s="9"/>
      <c r="O3711" s="9"/>
      <c r="P3711" s="9"/>
      <c r="Q3711" s="9"/>
      <c r="R3711" s="36"/>
      <c r="V3711" s="36"/>
    </row>
    <row r="3712" spans="1:22" x14ac:dyDescent="0.25">
      <c r="A3712" s="86"/>
      <c r="B3712" s="9"/>
      <c r="C3712" s="9"/>
      <c r="D3712" s="9"/>
      <c r="E3712" s="9"/>
      <c r="F3712" s="9"/>
      <c r="I3712" s="9"/>
      <c r="K3712" s="9"/>
      <c r="L3712" s="9"/>
      <c r="M3712" s="9"/>
      <c r="O3712" s="9"/>
      <c r="P3712" s="9"/>
      <c r="Q3712" s="9"/>
      <c r="R3712" s="36"/>
      <c r="V3712" s="36"/>
    </row>
    <row r="3713" spans="1:22" x14ac:dyDescent="0.25">
      <c r="A3713" s="86"/>
      <c r="B3713" s="9"/>
      <c r="C3713" s="9"/>
      <c r="D3713" s="9"/>
      <c r="E3713" s="9"/>
      <c r="F3713" s="9"/>
      <c r="I3713" s="9"/>
      <c r="K3713" s="9"/>
      <c r="L3713" s="9"/>
      <c r="M3713" s="9"/>
      <c r="O3713" s="9"/>
      <c r="P3713" s="9"/>
      <c r="Q3713" s="9"/>
      <c r="R3713" s="36"/>
      <c r="V3713" s="36"/>
    </row>
    <row r="3714" spans="1:22" x14ac:dyDescent="0.25">
      <c r="A3714" s="86"/>
      <c r="B3714" s="9"/>
      <c r="C3714" s="9"/>
      <c r="D3714" s="9"/>
      <c r="E3714" s="9"/>
      <c r="F3714" s="9"/>
      <c r="I3714" s="9"/>
      <c r="K3714" s="9"/>
      <c r="L3714" s="9"/>
      <c r="M3714" s="9"/>
      <c r="O3714" s="9"/>
      <c r="P3714" s="9"/>
      <c r="Q3714" s="9"/>
      <c r="R3714" s="36"/>
      <c r="V3714" s="36"/>
    </row>
    <row r="3715" spans="1:22" x14ac:dyDescent="0.25">
      <c r="A3715" s="86"/>
      <c r="B3715" s="9"/>
      <c r="C3715" s="9"/>
      <c r="D3715" s="9"/>
      <c r="E3715" s="9"/>
      <c r="F3715" s="9"/>
      <c r="I3715" s="9"/>
      <c r="K3715" s="9"/>
      <c r="L3715" s="9"/>
      <c r="M3715" s="9"/>
      <c r="O3715" s="9"/>
      <c r="P3715" s="9"/>
      <c r="Q3715" s="9"/>
      <c r="R3715" s="36"/>
      <c r="V3715" s="36"/>
    </row>
    <row r="3716" spans="1:22" x14ac:dyDescent="0.25">
      <c r="A3716" s="86"/>
      <c r="B3716" s="9"/>
      <c r="C3716" s="9"/>
      <c r="D3716" s="9"/>
      <c r="E3716" s="9"/>
      <c r="F3716" s="9"/>
      <c r="I3716" s="9"/>
      <c r="K3716" s="9"/>
      <c r="L3716" s="9"/>
      <c r="M3716" s="9"/>
      <c r="O3716" s="9"/>
      <c r="P3716" s="9"/>
      <c r="Q3716" s="9"/>
      <c r="R3716" s="36"/>
      <c r="V3716" s="36"/>
    </row>
    <row r="3717" spans="1:22" x14ac:dyDescent="0.25">
      <c r="A3717" s="86"/>
      <c r="B3717" s="9"/>
      <c r="C3717" s="9"/>
      <c r="D3717" s="9"/>
      <c r="E3717" s="9"/>
      <c r="F3717" s="9"/>
      <c r="I3717" s="9"/>
      <c r="K3717" s="9"/>
      <c r="L3717" s="9"/>
      <c r="M3717" s="9"/>
      <c r="O3717" s="9"/>
      <c r="P3717" s="9"/>
      <c r="Q3717" s="9"/>
      <c r="R3717" s="36"/>
      <c r="V3717" s="36"/>
    </row>
    <row r="3718" spans="1:22" x14ac:dyDescent="0.25">
      <c r="A3718" s="86"/>
      <c r="B3718" s="9"/>
      <c r="C3718" s="9"/>
      <c r="D3718" s="9"/>
      <c r="E3718" s="9"/>
      <c r="F3718" s="9"/>
      <c r="I3718" s="9"/>
      <c r="K3718" s="9"/>
      <c r="L3718" s="9"/>
      <c r="M3718" s="9"/>
      <c r="O3718" s="9"/>
      <c r="P3718" s="9"/>
      <c r="Q3718" s="9"/>
      <c r="R3718" s="36"/>
      <c r="V3718" s="36"/>
    </row>
    <row r="3719" spans="1:22" x14ac:dyDescent="0.25">
      <c r="A3719" s="86"/>
      <c r="B3719" s="9"/>
      <c r="C3719" s="9"/>
      <c r="D3719" s="9"/>
      <c r="E3719" s="9"/>
      <c r="F3719" s="9"/>
      <c r="I3719" s="9"/>
      <c r="K3719" s="9"/>
      <c r="L3719" s="9"/>
      <c r="M3719" s="9"/>
      <c r="O3719" s="9"/>
      <c r="P3719" s="9"/>
      <c r="Q3719" s="9"/>
      <c r="R3719" s="36"/>
      <c r="V3719" s="36"/>
    </row>
    <row r="3720" spans="1:22" x14ac:dyDescent="0.25">
      <c r="A3720" s="86"/>
      <c r="B3720" s="9"/>
      <c r="C3720" s="9"/>
      <c r="D3720" s="9"/>
      <c r="E3720" s="9"/>
      <c r="F3720" s="9"/>
      <c r="I3720" s="9"/>
      <c r="K3720" s="9"/>
      <c r="L3720" s="9"/>
      <c r="M3720" s="9"/>
      <c r="O3720" s="9"/>
      <c r="P3720" s="9"/>
      <c r="Q3720" s="9"/>
      <c r="R3720" s="36"/>
      <c r="V3720" s="36"/>
    </row>
    <row r="3721" spans="1:22" x14ac:dyDescent="0.25">
      <c r="A3721" s="86"/>
      <c r="B3721" s="9"/>
      <c r="C3721" s="9"/>
      <c r="D3721" s="9"/>
      <c r="E3721" s="9"/>
      <c r="F3721" s="9"/>
      <c r="I3721" s="9"/>
      <c r="K3721" s="9"/>
      <c r="L3721" s="9"/>
      <c r="M3721" s="9"/>
      <c r="O3721" s="9"/>
      <c r="P3721" s="9"/>
      <c r="Q3721" s="9"/>
      <c r="R3721" s="36"/>
      <c r="V3721" s="36"/>
    </row>
    <row r="3722" spans="1:22" x14ac:dyDescent="0.25">
      <c r="A3722" s="86"/>
      <c r="B3722" s="9"/>
      <c r="C3722" s="9"/>
      <c r="D3722" s="9"/>
      <c r="E3722" s="9"/>
      <c r="F3722" s="9"/>
      <c r="I3722" s="9"/>
      <c r="K3722" s="9"/>
      <c r="L3722" s="9"/>
      <c r="M3722" s="9"/>
      <c r="O3722" s="9"/>
      <c r="P3722" s="9"/>
      <c r="Q3722" s="9"/>
      <c r="R3722" s="36"/>
      <c r="V3722" s="36"/>
    </row>
    <row r="3723" spans="1:22" x14ac:dyDescent="0.25">
      <c r="A3723" s="86"/>
      <c r="B3723" s="9"/>
      <c r="C3723" s="9"/>
      <c r="D3723" s="9"/>
      <c r="E3723" s="9"/>
      <c r="F3723" s="9"/>
      <c r="I3723" s="9"/>
      <c r="K3723" s="9"/>
      <c r="L3723" s="9"/>
      <c r="M3723" s="9"/>
      <c r="O3723" s="9"/>
      <c r="P3723" s="9"/>
      <c r="Q3723" s="9"/>
      <c r="R3723" s="36"/>
      <c r="V3723" s="36"/>
    </row>
    <row r="3724" spans="1:22" x14ac:dyDescent="0.25">
      <c r="A3724" s="86"/>
      <c r="B3724" s="9"/>
      <c r="C3724" s="9"/>
      <c r="D3724" s="9"/>
      <c r="E3724" s="9"/>
      <c r="F3724" s="9"/>
      <c r="I3724" s="9"/>
      <c r="K3724" s="9"/>
      <c r="L3724" s="9"/>
      <c r="M3724" s="9"/>
      <c r="O3724" s="9"/>
      <c r="P3724" s="9"/>
      <c r="Q3724" s="9"/>
      <c r="R3724" s="36"/>
      <c r="V3724" s="36"/>
    </row>
    <row r="3725" spans="1:22" x14ac:dyDescent="0.25">
      <c r="A3725" s="86"/>
      <c r="B3725" s="9"/>
      <c r="C3725" s="9"/>
      <c r="D3725" s="9"/>
      <c r="E3725" s="9"/>
      <c r="F3725" s="9"/>
      <c r="I3725" s="9"/>
      <c r="K3725" s="9"/>
      <c r="L3725" s="9"/>
      <c r="M3725" s="9"/>
      <c r="O3725" s="9"/>
      <c r="P3725" s="9"/>
      <c r="Q3725" s="9"/>
      <c r="R3725" s="36"/>
      <c r="V3725" s="36"/>
    </row>
    <row r="3726" spans="1:22" x14ac:dyDescent="0.25">
      <c r="A3726" s="86"/>
      <c r="B3726" s="9"/>
      <c r="C3726" s="9"/>
      <c r="D3726" s="9"/>
      <c r="E3726" s="9"/>
      <c r="F3726" s="9"/>
      <c r="I3726" s="9"/>
      <c r="K3726" s="9"/>
      <c r="L3726" s="9"/>
      <c r="M3726" s="9"/>
      <c r="O3726" s="9"/>
      <c r="P3726" s="9"/>
      <c r="Q3726" s="9"/>
      <c r="R3726" s="36"/>
      <c r="V3726" s="36"/>
    </row>
    <row r="3727" spans="1:22" x14ac:dyDescent="0.25">
      <c r="A3727" s="86"/>
      <c r="B3727" s="9"/>
      <c r="C3727" s="9"/>
      <c r="D3727" s="9"/>
      <c r="E3727" s="9"/>
      <c r="F3727" s="9"/>
      <c r="I3727" s="9"/>
      <c r="K3727" s="9"/>
      <c r="L3727" s="9"/>
      <c r="M3727" s="9"/>
      <c r="O3727" s="9"/>
      <c r="P3727" s="9"/>
      <c r="Q3727" s="9"/>
      <c r="R3727" s="36"/>
      <c r="V3727" s="36"/>
    </row>
    <row r="3728" spans="1:22" x14ac:dyDescent="0.25">
      <c r="A3728" s="86"/>
      <c r="B3728" s="9"/>
      <c r="C3728" s="9"/>
      <c r="D3728" s="9"/>
      <c r="E3728" s="9"/>
      <c r="F3728" s="9"/>
      <c r="I3728" s="9"/>
      <c r="K3728" s="9"/>
      <c r="L3728" s="9"/>
      <c r="M3728" s="9"/>
      <c r="O3728" s="9"/>
      <c r="P3728" s="9"/>
      <c r="Q3728" s="9"/>
      <c r="R3728" s="36"/>
      <c r="V3728" s="36"/>
    </row>
    <row r="3729" spans="1:22" x14ac:dyDescent="0.25">
      <c r="A3729" s="86"/>
      <c r="B3729" s="9"/>
      <c r="C3729" s="9"/>
      <c r="D3729" s="9"/>
      <c r="E3729" s="9"/>
      <c r="F3729" s="9"/>
      <c r="I3729" s="9"/>
      <c r="K3729" s="9"/>
      <c r="L3729" s="9"/>
      <c r="M3729" s="9"/>
      <c r="O3729" s="9"/>
      <c r="P3729" s="9"/>
      <c r="Q3729" s="9"/>
      <c r="R3729" s="36"/>
      <c r="V3729" s="36"/>
    </row>
    <row r="3730" spans="1:22" x14ac:dyDescent="0.25">
      <c r="A3730" s="86"/>
      <c r="B3730" s="9"/>
      <c r="C3730" s="9"/>
      <c r="D3730" s="9"/>
      <c r="E3730" s="9"/>
      <c r="F3730" s="9"/>
      <c r="I3730" s="9"/>
      <c r="K3730" s="9"/>
      <c r="L3730" s="9"/>
      <c r="M3730" s="9"/>
      <c r="O3730" s="9"/>
      <c r="P3730" s="9"/>
      <c r="Q3730" s="9"/>
      <c r="R3730" s="36"/>
      <c r="V3730" s="36"/>
    </row>
    <row r="3731" spans="1:22" x14ac:dyDescent="0.25">
      <c r="A3731" s="86"/>
      <c r="B3731" s="9"/>
      <c r="C3731" s="9"/>
      <c r="D3731" s="9"/>
      <c r="E3731" s="9"/>
      <c r="F3731" s="9"/>
      <c r="I3731" s="9"/>
      <c r="K3731" s="9"/>
      <c r="L3731" s="9"/>
      <c r="M3731" s="9"/>
      <c r="O3731" s="9"/>
      <c r="P3731" s="9"/>
      <c r="Q3731" s="9"/>
      <c r="R3731" s="36"/>
      <c r="V3731" s="36"/>
    </row>
    <row r="3732" spans="1:22" x14ac:dyDescent="0.25">
      <c r="A3732" s="86"/>
      <c r="B3732" s="9"/>
      <c r="C3732" s="9"/>
      <c r="D3732" s="9"/>
      <c r="E3732" s="9"/>
      <c r="F3732" s="9"/>
      <c r="I3732" s="9"/>
      <c r="K3732" s="9"/>
      <c r="L3732" s="9"/>
      <c r="M3732" s="9"/>
      <c r="O3732" s="9"/>
      <c r="P3732" s="9"/>
      <c r="Q3732" s="9"/>
      <c r="R3732" s="36"/>
      <c r="V3732" s="36"/>
    </row>
    <row r="3733" spans="1:22" x14ac:dyDescent="0.25">
      <c r="A3733" s="86"/>
      <c r="B3733" s="9"/>
      <c r="C3733" s="9"/>
      <c r="D3733" s="9"/>
      <c r="E3733" s="9"/>
      <c r="F3733" s="9"/>
      <c r="I3733" s="9"/>
      <c r="K3733" s="9"/>
      <c r="L3733" s="9"/>
      <c r="M3733" s="9"/>
      <c r="O3733" s="9"/>
      <c r="P3733" s="9"/>
      <c r="Q3733" s="9"/>
      <c r="R3733" s="36"/>
      <c r="V3733" s="36"/>
    </row>
    <row r="3734" spans="1:22" x14ac:dyDescent="0.25">
      <c r="A3734" s="86"/>
      <c r="B3734" s="9"/>
      <c r="C3734" s="9"/>
      <c r="D3734" s="9"/>
      <c r="E3734" s="9"/>
      <c r="F3734" s="9"/>
      <c r="I3734" s="9"/>
      <c r="K3734" s="9"/>
      <c r="L3734" s="9"/>
      <c r="M3734" s="9"/>
      <c r="O3734" s="9"/>
      <c r="P3734" s="9"/>
      <c r="Q3734" s="9"/>
      <c r="R3734" s="36"/>
      <c r="V3734" s="36"/>
    </row>
    <row r="3735" spans="1:22" x14ac:dyDescent="0.25">
      <c r="A3735" s="86"/>
      <c r="B3735" s="9"/>
      <c r="C3735" s="9"/>
      <c r="D3735" s="9"/>
      <c r="E3735" s="9"/>
      <c r="F3735" s="9"/>
      <c r="I3735" s="9"/>
      <c r="K3735" s="9"/>
      <c r="L3735" s="9"/>
      <c r="M3735" s="9"/>
      <c r="O3735" s="9"/>
      <c r="P3735" s="9"/>
      <c r="Q3735" s="9"/>
      <c r="R3735" s="36"/>
      <c r="V3735" s="36"/>
    </row>
    <row r="3736" spans="1:22" x14ac:dyDescent="0.25">
      <c r="A3736" s="86"/>
      <c r="B3736" s="9"/>
      <c r="C3736" s="9"/>
      <c r="D3736" s="9"/>
      <c r="E3736" s="9"/>
      <c r="F3736" s="9"/>
      <c r="I3736" s="9"/>
      <c r="K3736" s="9"/>
      <c r="L3736" s="9"/>
      <c r="M3736" s="9"/>
      <c r="O3736" s="9"/>
      <c r="P3736" s="9"/>
      <c r="Q3736" s="9"/>
      <c r="R3736" s="36"/>
      <c r="V3736" s="36"/>
    </row>
    <row r="3737" spans="1:22" x14ac:dyDescent="0.25">
      <c r="A3737" s="86"/>
      <c r="B3737" s="9"/>
      <c r="C3737" s="9"/>
      <c r="D3737" s="9"/>
      <c r="E3737" s="9"/>
      <c r="F3737" s="9"/>
      <c r="I3737" s="9"/>
      <c r="K3737" s="9"/>
      <c r="L3737" s="9"/>
      <c r="M3737" s="9"/>
      <c r="O3737" s="9"/>
      <c r="P3737" s="9"/>
      <c r="Q3737" s="9"/>
      <c r="R3737" s="36"/>
      <c r="V3737" s="36"/>
    </row>
    <row r="3738" spans="1:22" x14ac:dyDescent="0.25">
      <c r="A3738" s="86"/>
      <c r="B3738" s="9"/>
      <c r="C3738" s="9"/>
      <c r="D3738" s="9"/>
      <c r="E3738" s="9"/>
      <c r="F3738" s="9"/>
      <c r="I3738" s="9"/>
      <c r="K3738" s="9"/>
      <c r="L3738" s="9"/>
      <c r="M3738" s="9"/>
      <c r="O3738" s="9"/>
      <c r="P3738" s="9"/>
      <c r="Q3738" s="9"/>
      <c r="R3738" s="36"/>
      <c r="V3738" s="36"/>
    </row>
    <row r="3739" spans="1:22" x14ac:dyDescent="0.25">
      <c r="A3739" s="86"/>
      <c r="B3739" s="9"/>
      <c r="C3739" s="9"/>
      <c r="D3739" s="9"/>
      <c r="E3739" s="9"/>
      <c r="F3739" s="9"/>
      <c r="I3739" s="9"/>
      <c r="K3739" s="9"/>
      <c r="L3739" s="9"/>
      <c r="M3739" s="9"/>
      <c r="O3739" s="9"/>
      <c r="P3739" s="9"/>
      <c r="Q3739" s="9"/>
      <c r="R3739" s="36"/>
      <c r="V3739" s="36"/>
    </row>
    <row r="3740" spans="1:22" x14ac:dyDescent="0.25">
      <c r="A3740" s="86"/>
      <c r="B3740" s="9"/>
      <c r="C3740" s="9"/>
      <c r="D3740" s="9"/>
      <c r="E3740" s="9"/>
      <c r="F3740" s="9"/>
      <c r="I3740" s="9"/>
      <c r="K3740" s="9"/>
      <c r="L3740" s="9"/>
      <c r="M3740" s="9"/>
      <c r="O3740" s="9"/>
      <c r="P3740" s="9"/>
      <c r="Q3740" s="9"/>
      <c r="R3740" s="36"/>
      <c r="V3740" s="36"/>
    </row>
    <row r="3741" spans="1:22" x14ac:dyDescent="0.25">
      <c r="A3741" s="86"/>
      <c r="B3741" s="9"/>
      <c r="C3741" s="9"/>
      <c r="D3741" s="9"/>
      <c r="E3741" s="9"/>
      <c r="F3741" s="9"/>
      <c r="I3741" s="9"/>
      <c r="K3741" s="9"/>
      <c r="L3741" s="9"/>
      <c r="M3741" s="9"/>
      <c r="O3741" s="9"/>
      <c r="P3741" s="9"/>
      <c r="Q3741" s="9"/>
      <c r="R3741" s="36"/>
      <c r="V3741" s="36"/>
    </row>
    <row r="3742" spans="1:22" x14ac:dyDescent="0.25">
      <c r="A3742" s="86"/>
      <c r="B3742" s="9"/>
      <c r="C3742" s="9"/>
      <c r="D3742" s="9"/>
      <c r="E3742" s="9"/>
      <c r="F3742" s="9"/>
      <c r="I3742" s="9"/>
      <c r="K3742" s="9"/>
      <c r="L3742" s="9"/>
      <c r="M3742" s="9"/>
      <c r="O3742" s="9"/>
      <c r="P3742" s="9"/>
      <c r="Q3742" s="9"/>
      <c r="R3742" s="36"/>
      <c r="V3742" s="36"/>
    </row>
    <row r="3743" spans="1:22" x14ac:dyDescent="0.25">
      <c r="A3743" s="86"/>
      <c r="B3743" s="9"/>
      <c r="C3743" s="9"/>
      <c r="D3743" s="9"/>
      <c r="E3743" s="9"/>
      <c r="F3743" s="9"/>
      <c r="I3743" s="9"/>
      <c r="K3743" s="9"/>
      <c r="L3743" s="9"/>
      <c r="M3743" s="9"/>
      <c r="O3743" s="9"/>
      <c r="P3743" s="9"/>
      <c r="Q3743" s="9"/>
      <c r="R3743" s="36"/>
      <c r="V3743" s="36"/>
    </row>
    <row r="3744" spans="1:22" x14ac:dyDescent="0.25">
      <c r="A3744" s="86"/>
      <c r="B3744" s="9"/>
      <c r="C3744" s="9"/>
      <c r="D3744" s="9"/>
      <c r="E3744" s="9"/>
      <c r="F3744" s="9"/>
      <c r="I3744" s="9"/>
      <c r="K3744" s="9"/>
      <c r="L3744" s="9"/>
      <c r="M3744" s="9"/>
      <c r="O3744" s="9"/>
      <c r="P3744" s="9"/>
      <c r="Q3744" s="9"/>
      <c r="R3744" s="36"/>
      <c r="V3744" s="36"/>
    </row>
    <row r="3745" spans="1:22" x14ac:dyDescent="0.25">
      <c r="A3745" s="86"/>
      <c r="B3745" s="9"/>
      <c r="C3745" s="9"/>
      <c r="D3745" s="9"/>
      <c r="E3745" s="9"/>
      <c r="F3745" s="9"/>
      <c r="I3745" s="9"/>
      <c r="K3745" s="9"/>
      <c r="L3745" s="9"/>
      <c r="M3745" s="9"/>
      <c r="O3745" s="9"/>
      <c r="P3745" s="9"/>
      <c r="Q3745" s="9"/>
      <c r="R3745" s="36"/>
      <c r="V3745" s="36"/>
    </row>
    <row r="3746" spans="1:22" x14ac:dyDescent="0.25">
      <c r="A3746" s="86"/>
      <c r="B3746" s="9"/>
      <c r="C3746" s="9"/>
      <c r="D3746" s="9"/>
      <c r="E3746" s="9"/>
      <c r="F3746" s="9"/>
      <c r="I3746" s="9"/>
      <c r="K3746" s="9"/>
      <c r="L3746" s="9"/>
      <c r="M3746" s="9"/>
      <c r="O3746" s="9"/>
      <c r="P3746" s="9"/>
      <c r="Q3746" s="9"/>
      <c r="R3746" s="36"/>
      <c r="V3746" s="36"/>
    </row>
    <row r="3747" spans="1:22" x14ac:dyDescent="0.25">
      <c r="A3747" s="86"/>
      <c r="B3747" s="9"/>
      <c r="C3747" s="9"/>
      <c r="D3747" s="9"/>
      <c r="E3747" s="9"/>
      <c r="F3747" s="9"/>
      <c r="I3747" s="9"/>
      <c r="K3747" s="9"/>
      <c r="L3747" s="9"/>
      <c r="M3747" s="9"/>
      <c r="O3747" s="9"/>
      <c r="P3747" s="9"/>
      <c r="Q3747" s="9"/>
      <c r="R3747" s="36"/>
      <c r="V3747" s="36"/>
    </row>
    <row r="3748" spans="1:22" x14ac:dyDescent="0.25">
      <c r="A3748" s="86"/>
      <c r="B3748" s="9"/>
      <c r="C3748" s="9"/>
      <c r="D3748" s="9"/>
      <c r="E3748" s="9"/>
      <c r="F3748" s="9"/>
      <c r="I3748" s="9"/>
      <c r="K3748" s="9"/>
      <c r="L3748" s="9"/>
      <c r="M3748" s="9"/>
      <c r="O3748" s="9"/>
      <c r="P3748" s="9"/>
      <c r="Q3748" s="9"/>
      <c r="R3748" s="36"/>
      <c r="V3748" s="36"/>
    </row>
    <row r="3749" spans="1:22" x14ac:dyDescent="0.25">
      <c r="A3749" s="86"/>
      <c r="B3749" s="9"/>
      <c r="C3749" s="9"/>
      <c r="D3749" s="9"/>
      <c r="E3749" s="9"/>
      <c r="F3749" s="9"/>
      <c r="I3749" s="9"/>
      <c r="K3749" s="9"/>
      <c r="L3749" s="9"/>
      <c r="M3749" s="9"/>
      <c r="O3749" s="9"/>
      <c r="P3749" s="9"/>
      <c r="Q3749" s="9"/>
      <c r="R3749" s="36"/>
      <c r="V3749" s="36"/>
    </row>
    <row r="3750" spans="1:22" x14ac:dyDescent="0.25">
      <c r="A3750" s="86"/>
      <c r="B3750" s="9"/>
      <c r="C3750" s="9"/>
      <c r="D3750" s="9"/>
      <c r="E3750" s="9"/>
      <c r="F3750" s="9"/>
      <c r="I3750" s="9"/>
      <c r="K3750" s="9"/>
      <c r="L3750" s="9"/>
      <c r="M3750" s="9"/>
      <c r="O3750" s="9"/>
      <c r="P3750" s="9"/>
      <c r="Q3750" s="9"/>
      <c r="R3750" s="36"/>
      <c r="V3750" s="36"/>
    </row>
    <row r="3751" spans="1:22" x14ac:dyDescent="0.25">
      <c r="A3751" s="86"/>
      <c r="B3751" s="9"/>
      <c r="C3751" s="9"/>
      <c r="D3751" s="9"/>
      <c r="E3751" s="9"/>
      <c r="F3751" s="9"/>
      <c r="I3751" s="9"/>
      <c r="K3751" s="9"/>
      <c r="L3751" s="9"/>
      <c r="M3751" s="9"/>
      <c r="O3751" s="9"/>
      <c r="P3751" s="9"/>
      <c r="Q3751" s="9"/>
      <c r="R3751" s="36"/>
      <c r="V3751" s="36"/>
    </row>
    <row r="3752" spans="1:22" x14ac:dyDescent="0.25">
      <c r="A3752" s="86"/>
      <c r="B3752" s="9"/>
      <c r="C3752" s="9"/>
      <c r="D3752" s="9"/>
      <c r="E3752" s="9"/>
      <c r="F3752" s="9"/>
      <c r="I3752" s="9"/>
      <c r="K3752" s="9"/>
      <c r="L3752" s="9"/>
      <c r="M3752" s="9"/>
      <c r="O3752" s="9"/>
      <c r="P3752" s="9"/>
      <c r="Q3752" s="9"/>
      <c r="R3752" s="36"/>
      <c r="V3752" s="36"/>
    </row>
    <row r="3753" spans="1:22" x14ac:dyDescent="0.25">
      <c r="A3753" s="86"/>
      <c r="B3753" s="9"/>
      <c r="C3753" s="9"/>
      <c r="D3753" s="9"/>
      <c r="E3753" s="9"/>
      <c r="F3753" s="9"/>
      <c r="I3753" s="9"/>
      <c r="K3753" s="9"/>
      <c r="L3753" s="9"/>
      <c r="M3753" s="9"/>
      <c r="O3753" s="9"/>
      <c r="P3753" s="9"/>
      <c r="Q3753" s="9"/>
      <c r="R3753" s="36"/>
      <c r="V3753" s="36"/>
    </row>
    <row r="3754" spans="1:22" x14ac:dyDescent="0.25">
      <c r="A3754" s="86"/>
      <c r="B3754" s="9"/>
      <c r="C3754" s="9"/>
      <c r="D3754" s="9"/>
      <c r="E3754" s="9"/>
      <c r="F3754" s="9"/>
      <c r="I3754" s="9"/>
      <c r="K3754" s="9"/>
      <c r="L3754" s="9"/>
      <c r="M3754" s="9"/>
      <c r="O3754" s="9"/>
      <c r="P3754" s="9"/>
      <c r="Q3754" s="9"/>
      <c r="R3754" s="36"/>
      <c r="V3754" s="36"/>
    </row>
    <row r="3755" spans="1:22" x14ac:dyDescent="0.25">
      <c r="A3755" s="86"/>
      <c r="B3755" s="9"/>
      <c r="C3755" s="9"/>
      <c r="D3755" s="9"/>
      <c r="E3755" s="9"/>
      <c r="F3755" s="9"/>
      <c r="I3755" s="9"/>
      <c r="K3755" s="9"/>
      <c r="L3755" s="9"/>
      <c r="M3755" s="9"/>
      <c r="O3755" s="9"/>
      <c r="P3755" s="9"/>
      <c r="Q3755" s="9"/>
      <c r="R3755" s="36"/>
      <c r="V3755" s="36"/>
    </row>
    <row r="3756" spans="1:22" x14ac:dyDescent="0.25">
      <c r="A3756" s="86"/>
      <c r="B3756" s="9"/>
      <c r="C3756" s="9"/>
      <c r="D3756" s="9"/>
      <c r="E3756" s="9"/>
      <c r="F3756" s="9"/>
      <c r="I3756" s="9"/>
      <c r="K3756" s="9"/>
      <c r="L3756" s="9"/>
      <c r="M3756" s="9"/>
      <c r="O3756" s="9"/>
      <c r="P3756" s="9"/>
      <c r="Q3756" s="9"/>
      <c r="R3756" s="36"/>
      <c r="V3756" s="36"/>
    </row>
    <row r="3757" spans="1:22" x14ac:dyDescent="0.25">
      <c r="A3757" s="86"/>
      <c r="B3757" s="9"/>
      <c r="C3757" s="9"/>
      <c r="D3757" s="9"/>
      <c r="E3757" s="9"/>
      <c r="F3757" s="9"/>
      <c r="I3757" s="9"/>
      <c r="K3757" s="9"/>
      <c r="L3757" s="9"/>
      <c r="M3757" s="9"/>
      <c r="O3757" s="9"/>
      <c r="P3757" s="9"/>
      <c r="Q3757" s="9"/>
      <c r="R3757" s="36"/>
      <c r="V3757" s="36"/>
    </row>
    <row r="3758" spans="1:22" x14ac:dyDescent="0.25">
      <c r="A3758" s="86"/>
      <c r="B3758" s="9"/>
      <c r="C3758" s="9"/>
      <c r="D3758" s="9"/>
      <c r="E3758" s="9"/>
      <c r="F3758" s="9"/>
      <c r="I3758" s="9"/>
      <c r="K3758" s="9"/>
      <c r="L3758" s="9"/>
      <c r="M3758" s="9"/>
      <c r="O3758" s="9"/>
      <c r="P3758" s="9"/>
      <c r="Q3758" s="9"/>
      <c r="R3758" s="36"/>
      <c r="V3758" s="36"/>
    </row>
    <row r="3759" spans="1:22" x14ac:dyDescent="0.25">
      <c r="A3759" s="86"/>
      <c r="B3759" s="9"/>
      <c r="C3759" s="9"/>
      <c r="D3759" s="9"/>
      <c r="E3759" s="9"/>
      <c r="F3759" s="9"/>
      <c r="I3759" s="9"/>
      <c r="K3759" s="9"/>
      <c r="L3759" s="9"/>
      <c r="M3759" s="9"/>
      <c r="O3759" s="9"/>
      <c r="P3759" s="9"/>
      <c r="Q3759" s="9"/>
      <c r="R3759" s="36"/>
      <c r="V3759" s="36"/>
    </row>
    <row r="3760" spans="1:22" x14ac:dyDescent="0.25">
      <c r="A3760" s="86"/>
      <c r="B3760" s="9"/>
      <c r="C3760" s="9"/>
      <c r="D3760" s="9"/>
      <c r="E3760" s="9"/>
      <c r="F3760" s="9"/>
      <c r="I3760" s="9"/>
      <c r="K3760" s="9"/>
      <c r="L3760" s="9"/>
      <c r="M3760" s="9"/>
      <c r="O3760" s="9"/>
      <c r="P3760" s="9"/>
      <c r="Q3760" s="9"/>
      <c r="R3760" s="36"/>
      <c r="V3760" s="36"/>
    </row>
    <row r="3761" spans="1:22" x14ac:dyDescent="0.25">
      <c r="A3761" s="86"/>
      <c r="B3761" s="9"/>
      <c r="C3761" s="9"/>
      <c r="D3761" s="9"/>
      <c r="E3761" s="9"/>
      <c r="F3761" s="9"/>
      <c r="I3761" s="9"/>
      <c r="K3761" s="9"/>
      <c r="L3761" s="9"/>
      <c r="M3761" s="9"/>
      <c r="O3761" s="9"/>
      <c r="P3761" s="9"/>
      <c r="Q3761" s="9"/>
      <c r="R3761" s="36"/>
      <c r="V3761" s="36"/>
    </row>
    <row r="3762" spans="1:22" x14ac:dyDescent="0.25">
      <c r="A3762" s="86"/>
      <c r="B3762" s="9"/>
      <c r="C3762" s="9"/>
      <c r="D3762" s="9"/>
      <c r="E3762" s="9"/>
      <c r="F3762" s="9"/>
      <c r="I3762" s="9"/>
      <c r="K3762" s="9"/>
      <c r="L3762" s="9"/>
      <c r="M3762" s="9"/>
      <c r="O3762" s="9"/>
      <c r="P3762" s="9"/>
      <c r="Q3762" s="9"/>
      <c r="R3762" s="36"/>
      <c r="V3762" s="36"/>
    </row>
    <row r="3763" spans="1:22" x14ac:dyDescent="0.25">
      <c r="A3763" s="86"/>
      <c r="B3763" s="9"/>
      <c r="C3763" s="9"/>
      <c r="D3763" s="9"/>
      <c r="E3763" s="9"/>
      <c r="F3763" s="9"/>
      <c r="I3763" s="9"/>
      <c r="K3763" s="9"/>
      <c r="L3763" s="9"/>
      <c r="M3763" s="9"/>
      <c r="O3763" s="9"/>
      <c r="P3763" s="9"/>
      <c r="Q3763" s="9"/>
      <c r="R3763" s="36"/>
      <c r="V3763" s="36"/>
    </row>
    <row r="3764" spans="1:22" x14ac:dyDescent="0.25">
      <c r="A3764" s="86"/>
      <c r="B3764" s="9"/>
      <c r="C3764" s="9"/>
      <c r="D3764" s="9"/>
      <c r="E3764" s="9"/>
      <c r="F3764" s="9"/>
      <c r="I3764" s="9"/>
      <c r="K3764" s="9"/>
      <c r="L3764" s="9"/>
      <c r="M3764" s="9"/>
      <c r="O3764" s="9"/>
      <c r="P3764" s="9"/>
      <c r="Q3764" s="9"/>
      <c r="R3764" s="36"/>
      <c r="V3764" s="36"/>
    </row>
    <row r="3765" spans="1:22" x14ac:dyDescent="0.25">
      <c r="A3765" s="86"/>
      <c r="B3765" s="9"/>
      <c r="C3765" s="9"/>
      <c r="D3765" s="9"/>
      <c r="E3765" s="9"/>
      <c r="F3765" s="9"/>
      <c r="I3765" s="9"/>
      <c r="K3765" s="9"/>
      <c r="L3765" s="9"/>
      <c r="M3765" s="9"/>
      <c r="O3765" s="9"/>
      <c r="P3765" s="9"/>
      <c r="Q3765" s="9"/>
      <c r="R3765" s="36"/>
      <c r="V3765" s="36"/>
    </row>
    <row r="3766" spans="1:22" x14ac:dyDescent="0.25">
      <c r="A3766" s="86"/>
      <c r="B3766" s="9"/>
      <c r="C3766" s="9"/>
      <c r="D3766" s="9"/>
      <c r="E3766" s="9"/>
      <c r="F3766" s="9"/>
      <c r="I3766" s="9"/>
      <c r="K3766" s="9"/>
      <c r="L3766" s="9"/>
      <c r="M3766" s="9"/>
      <c r="O3766" s="9"/>
      <c r="P3766" s="9"/>
      <c r="Q3766" s="9"/>
      <c r="R3766" s="36"/>
      <c r="V3766" s="36"/>
    </row>
    <row r="3767" spans="1:22" x14ac:dyDescent="0.25">
      <c r="A3767" s="86"/>
      <c r="B3767" s="9"/>
      <c r="C3767" s="9"/>
      <c r="D3767" s="9"/>
      <c r="E3767" s="9"/>
      <c r="F3767" s="9"/>
      <c r="I3767" s="9"/>
      <c r="K3767" s="9"/>
      <c r="L3767" s="9"/>
      <c r="M3767" s="9"/>
      <c r="O3767" s="9"/>
      <c r="P3767" s="9"/>
      <c r="Q3767" s="9"/>
      <c r="R3767" s="36"/>
      <c r="V3767" s="36"/>
    </row>
    <row r="3768" spans="1:22" x14ac:dyDescent="0.25">
      <c r="A3768" s="86"/>
      <c r="B3768" s="9"/>
      <c r="C3768" s="9"/>
      <c r="D3768" s="9"/>
      <c r="E3768" s="9"/>
      <c r="F3768" s="9"/>
      <c r="I3768" s="9"/>
      <c r="K3768" s="9"/>
      <c r="L3768" s="9"/>
      <c r="M3768" s="9"/>
      <c r="O3768" s="9"/>
      <c r="P3768" s="9"/>
      <c r="Q3768" s="9"/>
      <c r="R3768" s="36"/>
      <c r="V3768" s="36"/>
    </row>
    <row r="3769" spans="1:22" x14ac:dyDescent="0.25">
      <c r="A3769" s="86"/>
      <c r="B3769" s="9"/>
      <c r="C3769" s="9"/>
      <c r="D3769" s="9"/>
      <c r="E3769" s="9"/>
      <c r="F3769" s="9"/>
      <c r="I3769" s="9"/>
      <c r="K3769" s="9"/>
      <c r="L3769" s="9"/>
      <c r="M3769" s="9"/>
      <c r="O3769" s="9"/>
      <c r="P3769" s="9"/>
      <c r="Q3769" s="9"/>
      <c r="R3769" s="36"/>
      <c r="V3769" s="36"/>
    </row>
    <row r="3770" spans="1:22" x14ac:dyDescent="0.25">
      <c r="A3770" s="86"/>
      <c r="B3770" s="9"/>
      <c r="C3770" s="9"/>
      <c r="D3770" s="9"/>
      <c r="E3770" s="9"/>
      <c r="F3770" s="9"/>
      <c r="I3770" s="9"/>
      <c r="K3770" s="9"/>
      <c r="L3770" s="9"/>
      <c r="M3770" s="9"/>
      <c r="O3770" s="9"/>
      <c r="P3770" s="9"/>
      <c r="Q3770" s="9"/>
      <c r="R3770" s="36"/>
      <c r="V3770" s="36"/>
    </row>
    <row r="3771" spans="1:22" x14ac:dyDescent="0.25">
      <c r="A3771" s="86"/>
      <c r="B3771" s="9"/>
      <c r="C3771" s="9"/>
      <c r="D3771" s="9"/>
      <c r="E3771" s="9"/>
      <c r="F3771" s="9"/>
      <c r="I3771" s="9"/>
      <c r="K3771" s="9"/>
      <c r="L3771" s="9"/>
      <c r="M3771" s="9"/>
      <c r="O3771" s="9"/>
      <c r="P3771" s="9"/>
      <c r="Q3771" s="9"/>
      <c r="R3771" s="36"/>
      <c r="V3771" s="36"/>
    </row>
    <row r="3772" spans="1:22" x14ac:dyDescent="0.25">
      <c r="A3772" s="86"/>
      <c r="B3772" s="9"/>
      <c r="C3772" s="9"/>
      <c r="D3772" s="9"/>
      <c r="E3772" s="9"/>
      <c r="F3772" s="9"/>
      <c r="I3772" s="9"/>
      <c r="K3772" s="9"/>
      <c r="L3772" s="9"/>
      <c r="M3772" s="9"/>
      <c r="O3772" s="9"/>
      <c r="P3772" s="9"/>
      <c r="Q3772" s="9"/>
      <c r="R3772" s="36"/>
      <c r="V3772" s="36"/>
    </row>
    <row r="3773" spans="1:22" x14ac:dyDescent="0.25">
      <c r="A3773" s="86"/>
      <c r="B3773" s="9"/>
      <c r="C3773" s="9"/>
      <c r="D3773" s="9"/>
      <c r="E3773" s="9"/>
      <c r="F3773" s="9"/>
      <c r="I3773" s="9"/>
      <c r="K3773" s="9"/>
      <c r="L3773" s="9"/>
      <c r="M3773" s="9"/>
      <c r="O3773" s="9"/>
      <c r="P3773" s="9"/>
      <c r="Q3773" s="9"/>
      <c r="R3773" s="36"/>
      <c r="V3773" s="36"/>
    </row>
    <row r="3774" spans="1:22" x14ac:dyDescent="0.25">
      <c r="A3774" s="86"/>
      <c r="B3774" s="9"/>
      <c r="C3774" s="9"/>
      <c r="D3774" s="9"/>
      <c r="E3774" s="9"/>
      <c r="F3774" s="9"/>
      <c r="I3774" s="9"/>
      <c r="K3774" s="9"/>
      <c r="L3774" s="9"/>
      <c r="M3774" s="9"/>
      <c r="O3774" s="9"/>
      <c r="P3774" s="9"/>
      <c r="Q3774" s="9"/>
      <c r="R3774" s="36"/>
      <c r="V3774" s="36"/>
    </row>
    <row r="3775" spans="1:22" x14ac:dyDescent="0.25">
      <c r="A3775" s="86"/>
      <c r="B3775" s="9"/>
      <c r="C3775" s="9"/>
      <c r="D3775" s="9"/>
      <c r="E3775" s="9"/>
      <c r="F3775" s="9"/>
      <c r="I3775" s="9"/>
      <c r="K3775" s="9"/>
      <c r="L3775" s="9"/>
      <c r="M3775" s="9"/>
      <c r="O3775" s="9"/>
      <c r="P3775" s="9"/>
      <c r="Q3775" s="9"/>
      <c r="R3775" s="36"/>
      <c r="V3775" s="36"/>
    </row>
    <row r="3776" spans="1:22" x14ac:dyDescent="0.25">
      <c r="A3776" s="86"/>
      <c r="B3776" s="9"/>
      <c r="C3776" s="9"/>
      <c r="D3776" s="9"/>
      <c r="E3776" s="9"/>
      <c r="F3776" s="9"/>
      <c r="I3776" s="9"/>
      <c r="K3776" s="9"/>
      <c r="L3776" s="9"/>
      <c r="M3776" s="9"/>
      <c r="O3776" s="9"/>
      <c r="P3776" s="9"/>
      <c r="Q3776" s="9"/>
      <c r="R3776" s="36"/>
      <c r="V3776" s="36"/>
    </row>
    <row r="3777" spans="1:22" x14ac:dyDescent="0.25">
      <c r="A3777" s="86"/>
      <c r="B3777" s="9"/>
      <c r="C3777" s="9"/>
      <c r="D3777" s="9"/>
      <c r="E3777" s="9"/>
      <c r="F3777" s="9"/>
      <c r="I3777" s="9"/>
      <c r="K3777" s="9"/>
      <c r="L3777" s="9"/>
      <c r="M3777" s="9"/>
      <c r="O3777" s="9"/>
      <c r="P3777" s="9"/>
      <c r="Q3777" s="9"/>
      <c r="R3777" s="36"/>
      <c r="V3777" s="36"/>
    </row>
    <row r="3778" spans="1:22" x14ac:dyDescent="0.25">
      <c r="A3778" s="86"/>
      <c r="B3778" s="9"/>
      <c r="C3778" s="9"/>
      <c r="D3778" s="9"/>
      <c r="E3778" s="9"/>
      <c r="F3778" s="9"/>
      <c r="I3778" s="9"/>
      <c r="K3778" s="9"/>
      <c r="L3778" s="9"/>
      <c r="M3778" s="9"/>
      <c r="O3778" s="9"/>
      <c r="P3778" s="9"/>
      <c r="Q3778" s="9"/>
      <c r="R3778" s="36"/>
      <c r="V3778" s="36"/>
    </row>
    <row r="3779" spans="1:22" x14ac:dyDescent="0.25">
      <c r="A3779" s="86"/>
      <c r="B3779" s="9"/>
      <c r="C3779" s="9"/>
      <c r="D3779" s="9"/>
      <c r="E3779" s="9"/>
      <c r="F3779" s="9"/>
      <c r="I3779" s="9"/>
      <c r="K3779" s="9"/>
      <c r="L3779" s="9"/>
      <c r="M3779" s="9"/>
      <c r="O3779" s="9"/>
      <c r="P3779" s="9"/>
      <c r="Q3779" s="9"/>
      <c r="R3779" s="36"/>
      <c r="V3779" s="36"/>
    </row>
    <row r="3780" spans="1:22" x14ac:dyDescent="0.25">
      <c r="A3780" s="86"/>
      <c r="B3780" s="9"/>
      <c r="C3780" s="9"/>
      <c r="D3780" s="9"/>
      <c r="E3780" s="9"/>
      <c r="F3780" s="9"/>
      <c r="I3780" s="9"/>
      <c r="K3780" s="9"/>
      <c r="L3780" s="9"/>
      <c r="M3780" s="9"/>
      <c r="O3780" s="9"/>
      <c r="P3780" s="9"/>
      <c r="Q3780" s="9"/>
      <c r="R3780" s="36"/>
      <c r="V3780" s="36"/>
    </row>
    <row r="3781" spans="1:22" x14ac:dyDescent="0.25">
      <c r="A3781" s="86"/>
      <c r="B3781" s="9"/>
      <c r="C3781" s="9"/>
      <c r="D3781" s="9"/>
      <c r="E3781" s="9"/>
      <c r="F3781" s="9"/>
      <c r="I3781" s="9"/>
      <c r="K3781" s="9"/>
      <c r="L3781" s="9"/>
      <c r="M3781" s="9"/>
      <c r="O3781" s="9"/>
      <c r="P3781" s="9"/>
      <c r="Q3781" s="9"/>
      <c r="R3781" s="36"/>
      <c r="V3781" s="36"/>
    </row>
    <row r="3782" spans="1:22" x14ac:dyDescent="0.25">
      <c r="A3782" s="86"/>
      <c r="B3782" s="9"/>
      <c r="C3782" s="9"/>
      <c r="D3782" s="9"/>
      <c r="E3782" s="9"/>
      <c r="F3782" s="9"/>
      <c r="I3782" s="9"/>
      <c r="K3782" s="9"/>
      <c r="L3782" s="9"/>
      <c r="M3782" s="9"/>
      <c r="O3782" s="9"/>
      <c r="P3782" s="9"/>
      <c r="Q3782" s="9"/>
      <c r="R3782" s="36"/>
      <c r="V3782" s="36"/>
    </row>
    <row r="3783" spans="1:22" x14ac:dyDescent="0.25">
      <c r="A3783" s="86"/>
      <c r="B3783" s="9"/>
      <c r="C3783" s="9"/>
      <c r="D3783" s="9"/>
      <c r="E3783" s="9"/>
      <c r="F3783" s="9"/>
      <c r="I3783" s="9"/>
      <c r="K3783" s="9"/>
      <c r="L3783" s="9"/>
      <c r="M3783" s="9"/>
      <c r="O3783" s="9"/>
      <c r="P3783" s="9"/>
      <c r="Q3783" s="9"/>
      <c r="R3783" s="36"/>
      <c r="V3783" s="36"/>
    </row>
    <row r="3784" spans="1:22" x14ac:dyDescent="0.25">
      <c r="A3784" s="86"/>
      <c r="B3784" s="9"/>
      <c r="C3784" s="9"/>
      <c r="D3784" s="9"/>
      <c r="E3784" s="9"/>
      <c r="F3784" s="9"/>
      <c r="I3784" s="9"/>
      <c r="K3784" s="9"/>
      <c r="L3784" s="9"/>
      <c r="M3784" s="9"/>
      <c r="O3784" s="9"/>
      <c r="P3784" s="9"/>
      <c r="Q3784" s="9"/>
      <c r="R3784" s="36"/>
      <c r="V3784" s="36"/>
    </row>
    <row r="3785" spans="1:22" x14ac:dyDescent="0.25">
      <c r="A3785" s="86"/>
      <c r="B3785" s="9"/>
      <c r="C3785" s="9"/>
      <c r="D3785" s="9"/>
      <c r="E3785" s="9"/>
      <c r="F3785" s="9"/>
      <c r="I3785" s="9"/>
      <c r="K3785" s="9"/>
      <c r="L3785" s="9"/>
      <c r="M3785" s="9"/>
      <c r="O3785" s="9"/>
      <c r="P3785" s="9"/>
      <c r="Q3785" s="9"/>
      <c r="R3785" s="36"/>
      <c r="V3785" s="36"/>
    </row>
    <row r="3786" spans="1:22" x14ac:dyDescent="0.25">
      <c r="A3786" s="86"/>
      <c r="B3786" s="9"/>
      <c r="C3786" s="9"/>
      <c r="D3786" s="9"/>
      <c r="E3786" s="9"/>
      <c r="F3786" s="9"/>
      <c r="I3786" s="9"/>
      <c r="K3786" s="9"/>
      <c r="L3786" s="9"/>
      <c r="M3786" s="9"/>
      <c r="O3786" s="9"/>
      <c r="P3786" s="9"/>
      <c r="Q3786" s="9"/>
      <c r="R3786" s="36"/>
      <c r="V3786" s="36"/>
    </row>
    <row r="3787" spans="1:22" x14ac:dyDescent="0.25">
      <c r="A3787" s="86"/>
      <c r="B3787" s="9"/>
      <c r="C3787" s="9"/>
      <c r="D3787" s="9"/>
      <c r="E3787" s="9"/>
      <c r="F3787" s="9"/>
      <c r="I3787" s="9"/>
      <c r="K3787" s="9"/>
      <c r="L3787" s="9"/>
      <c r="M3787" s="9"/>
      <c r="O3787" s="9"/>
      <c r="P3787" s="9"/>
      <c r="Q3787" s="9"/>
      <c r="R3787" s="36"/>
      <c r="V3787" s="36"/>
    </row>
    <row r="3788" spans="1:22" x14ac:dyDescent="0.25">
      <c r="A3788" s="86"/>
      <c r="B3788" s="9"/>
      <c r="C3788" s="9"/>
      <c r="D3788" s="9"/>
      <c r="E3788" s="9"/>
      <c r="F3788" s="9"/>
      <c r="I3788" s="9"/>
      <c r="K3788" s="9"/>
      <c r="L3788" s="9"/>
      <c r="M3788" s="9"/>
      <c r="O3788" s="9"/>
      <c r="P3788" s="9"/>
      <c r="Q3788" s="9"/>
      <c r="R3788" s="36"/>
      <c r="V3788" s="36"/>
    </row>
    <row r="3789" spans="1:22" x14ac:dyDescent="0.25">
      <c r="A3789" s="86"/>
      <c r="B3789" s="9"/>
      <c r="C3789" s="9"/>
      <c r="D3789" s="9"/>
      <c r="E3789" s="9"/>
      <c r="F3789" s="9"/>
      <c r="I3789" s="9"/>
      <c r="K3789" s="9"/>
      <c r="L3789" s="9"/>
      <c r="M3789" s="9"/>
      <c r="O3789" s="9"/>
      <c r="P3789" s="9"/>
      <c r="Q3789" s="9"/>
      <c r="R3789" s="36"/>
      <c r="V3789" s="36"/>
    </row>
    <row r="3790" spans="1:22" x14ac:dyDescent="0.25">
      <c r="A3790" s="86"/>
      <c r="B3790" s="9"/>
      <c r="C3790" s="9"/>
      <c r="D3790" s="9"/>
      <c r="E3790" s="9"/>
      <c r="F3790" s="9"/>
      <c r="I3790" s="9"/>
      <c r="K3790" s="9"/>
      <c r="L3790" s="9"/>
      <c r="M3790" s="9"/>
      <c r="O3790" s="9"/>
      <c r="P3790" s="9"/>
      <c r="Q3790" s="9"/>
      <c r="R3790" s="36"/>
      <c r="V3790" s="36"/>
    </row>
    <row r="3791" spans="1:22" x14ac:dyDescent="0.25">
      <c r="A3791" s="86"/>
      <c r="B3791" s="9"/>
      <c r="C3791" s="9"/>
      <c r="D3791" s="9"/>
      <c r="E3791" s="9"/>
      <c r="F3791" s="9"/>
      <c r="I3791" s="9"/>
      <c r="K3791" s="9"/>
      <c r="L3791" s="9"/>
      <c r="M3791" s="9"/>
      <c r="O3791" s="9"/>
      <c r="P3791" s="9"/>
      <c r="Q3791" s="9"/>
      <c r="R3791" s="36"/>
      <c r="V3791" s="36"/>
    </row>
    <row r="3792" spans="1:22" x14ac:dyDescent="0.25">
      <c r="A3792" s="86"/>
      <c r="B3792" s="9"/>
      <c r="C3792" s="9"/>
      <c r="D3792" s="9"/>
      <c r="E3792" s="9"/>
      <c r="F3792" s="9"/>
      <c r="I3792" s="9"/>
      <c r="K3792" s="9"/>
      <c r="L3792" s="9"/>
      <c r="M3792" s="9"/>
      <c r="O3792" s="9"/>
      <c r="P3792" s="9"/>
      <c r="Q3792" s="9"/>
      <c r="R3792" s="36"/>
      <c r="V3792" s="36"/>
    </row>
    <row r="3793" spans="1:22" x14ac:dyDescent="0.25">
      <c r="A3793" s="86"/>
      <c r="B3793" s="9"/>
      <c r="C3793" s="9"/>
      <c r="D3793" s="9"/>
      <c r="E3793" s="9"/>
      <c r="F3793" s="9"/>
      <c r="I3793" s="9"/>
      <c r="K3793" s="9"/>
      <c r="L3793" s="9"/>
      <c r="M3793" s="9"/>
      <c r="O3793" s="9"/>
      <c r="P3793" s="9"/>
      <c r="Q3793" s="9"/>
      <c r="R3793" s="36"/>
      <c r="V3793" s="36"/>
    </row>
    <row r="3794" spans="1:22" x14ac:dyDescent="0.25">
      <c r="A3794" s="86"/>
      <c r="B3794" s="9"/>
      <c r="C3794" s="9"/>
      <c r="D3794" s="9"/>
      <c r="E3794" s="9"/>
      <c r="F3794" s="9"/>
      <c r="I3794" s="9"/>
      <c r="K3794" s="9"/>
      <c r="L3794" s="9"/>
      <c r="M3794" s="9"/>
      <c r="O3794" s="9"/>
      <c r="P3794" s="9"/>
      <c r="Q3794" s="9"/>
      <c r="R3794" s="36"/>
      <c r="V3794" s="36"/>
    </row>
    <row r="3795" spans="1:22" x14ac:dyDescent="0.25">
      <c r="A3795" s="86"/>
      <c r="B3795" s="9"/>
      <c r="C3795" s="9"/>
      <c r="D3795" s="9"/>
      <c r="E3795" s="9"/>
      <c r="F3795" s="9"/>
      <c r="I3795" s="9"/>
      <c r="K3795" s="9"/>
      <c r="L3795" s="9"/>
      <c r="M3795" s="9"/>
      <c r="O3795" s="9"/>
      <c r="P3795" s="9"/>
      <c r="Q3795" s="9"/>
      <c r="R3795" s="36"/>
      <c r="V3795" s="36"/>
    </row>
    <row r="3796" spans="1:22" x14ac:dyDescent="0.25">
      <c r="A3796" s="86"/>
      <c r="B3796" s="9"/>
      <c r="C3796" s="9"/>
      <c r="D3796" s="9"/>
      <c r="E3796" s="9"/>
      <c r="F3796" s="9"/>
      <c r="I3796" s="9"/>
      <c r="K3796" s="9"/>
      <c r="L3796" s="9"/>
      <c r="M3796" s="9"/>
      <c r="O3796" s="9"/>
      <c r="P3796" s="9"/>
      <c r="Q3796" s="9"/>
      <c r="R3796" s="36"/>
      <c r="V3796" s="36"/>
    </row>
    <row r="3797" spans="1:22" x14ac:dyDescent="0.25">
      <c r="A3797" s="86"/>
      <c r="B3797" s="9"/>
      <c r="C3797" s="9"/>
      <c r="D3797" s="9"/>
      <c r="E3797" s="9"/>
      <c r="F3797" s="9"/>
      <c r="I3797" s="9"/>
      <c r="K3797" s="9"/>
      <c r="L3797" s="9"/>
      <c r="M3797" s="9"/>
      <c r="O3797" s="9"/>
      <c r="P3797" s="9"/>
      <c r="Q3797" s="9"/>
      <c r="R3797" s="36"/>
      <c r="V3797" s="36"/>
    </row>
    <row r="3798" spans="1:22" x14ac:dyDescent="0.25">
      <c r="A3798" s="86"/>
      <c r="B3798" s="9"/>
      <c r="C3798" s="9"/>
      <c r="D3798" s="9"/>
      <c r="E3798" s="9"/>
      <c r="F3798" s="9"/>
      <c r="I3798" s="9"/>
      <c r="K3798" s="9"/>
      <c r="L3798" s="9"/>
      <c r="M3798" s="9"/>
      <c r="O3798" s="9"/>
      <c r="P3798" s="9"/>
      <c r="Q3798" s="9"/>
      <c r="R3798" s="36"/>
      <c r="V3798" s="36"/>
    </row>
    <row r="3799" spans="1:22" x14ac:dyDescent="0.25">
      <c r="A3799" s="86"/>
      <c r="B3799" s="9"/>
      <c r="C3799" s="9"/>
      <c r="D3799" s="9"/>
      <c r="E3799" s="9"/>
      <c r="F3799" s="9"/>
      <c r="I3799" s="9"/>
      <c r="K3799" s="9"/>
      <c r="L3799" s="9"/>
      <c r="M3799" s="9"/>
      <c r="O3799" s="9"/>
      <c r="P3799" s="9"/>
      <c r="Q3799" s="9"/>
      <c r="R3799" s="36"/>
      <c r="V3799" s="36"/>
    </row>
    <row r="3800" spans="1:22" x14ac:dyDescent="0.25">
      <c r="A3800" s="86"/>
      <c r="B3800" s="9"/>
      <c r="C3800" s="9"/>
      <c r="D3800" s="9"/>
      <c r="E3800" s="9"/>
      <c r="F3800" s="9"/>
      <c r="I3800" s="9"/>
      <c r="K3800" s="9"/>
      <c r="L3800" s="9"/>
      <c r="M3800" s="9"/>
      <c r="O3800" s="9"/>
      <c r="P3800" s="9"/>
      <c r="Q3800" s="9"/>
      <c r="R3800" s="36"/>
      <c r="V3800" s="36"/>
    </row>
    <row r="3801" spans="1:22" x14ac:dyDescent="0.25">
      <c r="A3801" s="86"/>
      <c r="B3801" s="9"/>
      <c r="C3801" s="9"/>
      <c r="D3801" s="9"/>
      <c r="E3801" s="9"/>
      <c r="F3801" s="9"/>
      <c r="I3801" s="9"/>
      <c r="K3801" s="9"/>
      <c r="L3801" s="9"/>
      <c r="M3801" s="9"/>
      <c r="O3801" s="9"/>
      <c r="P3801" s="9"/>
      <c r="Q3801" s="9"/>
      <c r="R3801" s="36"/>
      <c r="V3801" s="36"/>
    </row>
    <row r="3802" spans="1:22" x14ac:dyDescent="0.25">
      <c r="A3802" s="86"/>
      <c r="B3802" s="9"/>
      <c r="C3802" s="9"/>
      <c r="D3802" s="9"/>
      <c r="E3802" s="9"/>
      <c r="F3802" s="9"/>
      <c r="I3802" s="9"/>
      <c r="K3802" s="9"/>
      <c r="L3802" s="9"/>
      <c r="M3802" s="9"/>
      <c r="O3802" s="9"/>
      <c r="P3802" s="9"/>
      <c r="Q3802" s="9"/>
      <c r="R3802" s="36"/>
      <c r="V3802" s="36"/>
    </row>
    <row r="3803" spans="1:22" x14ac:dyDescent="0.25">
      <c r="A3803" s="86"/>
      <c r="B3803" s="9"/>
      <c r="C3803" s="9"/>
      <c r="D3803" s="9"/>
      <c r="E3803" s="9"/>
      <c r="F3803" s="9"/>
      <c r="I3803" s="9"/>
      <c r="K3803" s="9"/>
      <c r="L3803" s="9"/>
      <c r="M3803" s="9"/>
      <c r="O3803" s="9"/>
      <c r="P3803" s="9"/>
      <c r="Q3803" s="9"/>
      <c r="R3803" s="36"/>
      <c r="V3803" s="36"/>
    </row>
    <row r="3804" spans="1:22" x14ac:dyDescent="0.25">
      <c r="A3804" s="86"/>
      <c r="B3804" s="9"/>
      <c r="C3804" s="9"/>
      <c r="D3804" s="9"/>
      <c r="E3804" s="9"/>
      <c r="F3804" s="9"/>
      <c r="I3804" s="9"/>
      <c r="K3804" s="9"/>
      <c r="L3804" s="9"/>
      <c r="M3804" s="9"/>
      <c r="O3804" s="9"/>
      <c r="P3804" s="9"/>
      <c r="Q3804" s="9"/>
      <c r="R3804" s="36"/>
      <c r="V3804" s="36"/>
    </row>
    <row r="3805" spans="1:22" x14ac:dyDescent="0.25">
      <c r="A3805" s="86"/>
      <c r="B3805" s="9"/>
      <c r="C3805" s="9"/>
      <c r="D3805" s="9"/>
      <c r="E3805" s="9"/>
      <c r="F3805" s="9"/>
      <c r="I3805" s="9"/>
      <c r="K3805" s="9"/>
      <c r="L3805" s="9"/>
      <c r="M3805" s="9"/>
      <c r="O3805" s="9"/>
      <c r="P3805" s="9"/>
      <c r="Q3805" s="9"/>
      <c r="R3805" s="36"/>
      <c r="V3805" s="36"/>
    </row>
    <row r="3806" spans="1:22" x14ac:dyDescent="0.25">
      <c r="A3806" s="86"/>
      <c r="B3806" s="9"/>
      <c r="C3806" s="9"/>
      <c r="D3806" s="9"/>
      <c r="E3806" s="9"/>
      <c r="F3806" s="9"/>
      <c r="I3806" s="9"/>
      <c r="K3806" s="9"/>
      <c r="L3806" s="9"/>
      <c r="M3806" s="9"/>
      <c r="O3806" s="9"/>
      <c r="P3806" s="9"/>
      <c r="Q3806" s="9"/>
      <c r="R3806" s="36"/>
      <c r="V3806" s="36"/>
    </row>
    <row r="3807" spans="1:22" x14ac:dyDescent="0.25">
      <c r="A3807" s="86"/>
      <c r="B3807" s="9"/>
      <c r="C3807" s="9"/>
      <c r="D3807" s="9"/>
      <c r="E3807" s="9"/>
      <c r="F3807" s="9"/>
      <c r="I3807" s="9"/>
      <c r="K3807" s="9"/>
      <c r="L3807" s="9"/>
      <c r="M3807" s="9"/>
      <c r="O3807" s="9"/>
      <c r="P3807" s="9"/>
      <c r="Q3807" s="9"/>
      <c r="R3807" s="36"/>
      <c r="V3807" s="36"/>
    </row>
    <row r="3808" spans="1:22" x14ac:dyDescent="0.25">
      <c r="A3808" s="86"/>
      <c r="B3808" s="9"/>
      <c r="C3808" s="9"/>
      <c r="D3808" s="9"/>
      <c r="E3808" s="9"/>
      <c r="F3808" s="9"/>
      <c r="I3808" s="9"/>
      <c r="K3808" s="9"/>
      <c r="L3808" s="9"/>
      <c r="M3808" s="9"/>
      <c r="O3808" s="9"/>
      <c r="P3808" s="9"/>
      <c r="Q3808" s="9"/>
      <c r="R3808" s="36"/>
      <c r="V3808" s="36"/>
    </row>
    <row r="3809" spans="1:22" x14ac:dyDescent="0.25">
      <c r="A3809" s="86"/>
      <c r="B3809" s="9"/>
      <c r="C3809" s="9"/>
      <c r="D3809" s="9"/>
      <c r="E3809" s="9"/>
      <c r="F3809" s="9"/>
      <c r="I3809" s="9"/>
      <c r="K3809" s="9"/>
      <c r="L3809" s="9"/>
      <c r="M3809" s="9"/>
      <c r="O3809" s="9"/>
      <c r="P3809" s="9"/>
      <c r="Q3809" s="9"/>
      <c r="R3809" s="36"/>
      <c r="V3809" s="36"/>
    </row>
    <row r="3810" spans="1:22" x14ac:dyDescent="0.25">
      <c r="A3810" s="86"/>
      <c r="B3810" s="9"/>
      <c r="C3810" s="9"/>
      <c r="D3810" s="9"/>
      <c r="E3810" s="9"/>
      <c r="F3810" s="9"/>
      <c r="I3810" s="9"/>
      <c r="K3810" s="9"/>
      <c r="L3810" s="9"/>
      <c r="M3810" s="9"/>
      <c r="O3810" s="9"/>
      <c r="P3810" s="9"/>
      <c r="Q3810" s="9"/>
      <c r="R3810" s="36"/>
      <c r="V3810" s="36"/>
    </row>
    <row r="3811" spans="1:22" x14ac:dyDescent="0.25">
      <c r="A3811" s="86"/>
      <c r="B3811" s="9"/>
      <c r="C3811" s="9"/>
      <c r="D3811" s="9"/>
      <c r="E3811" s="9"/>
      <c r="F3811" s="9"/>
      <c r="I3811" s="9"/>
      <c r="K3811" s="9"/>
      <c r="L3811" s="9"/>
      <c r="M3811" s="9"/>
      <c r="O3811" s="9"/>
      <c r="P3811" s="9"/>
      <c r="Q3811" s="9"/>
      <c r="R3811" s="36"/>
      <c r="V3811" s="36"/>
    </row>
    <row r="3812" spans="1:22" x14ac:dyDescent="0.25">
      <c r="A3812" s="86"/>
      <c r="B3812" s="9"/>
      <c r="C3812" s="9"/>
      <c r="D3812" s="9"/>
      <c r="E3812" s="9"/>
      <c r="F3812" s="9"/>
      <c r="I3812" s="9"/>
      <c r="K3812" s="9"/>
      <c r="L3812" s="9"/>
      <c r="M3812" s="9"/>
      <c r="O3812" s="9"/>
      <c r="P3812" s="9"/>
      <c r="Q3812" s="9"/>
      <c r="R3812" s="36"/>
      <c r="V3812" s="36"/>
    </row>
    <row r="3813" spans="1:22" x14ac:dyDescent="0.25">
      <c r="A3813" s="86"/>
      <c r="B3813" s="9"/>
      <c r="C3813" s="9"/>
      <c r="D3813" s="9"/>
      <c r="E3813" s="9"/>
      <c r="F3813" s="9"/>
      <c r="I3813" s="9"/>
      <c r="K3813" s="9"/>
      <c r="L3813" s="9"/>
      <c r="M3813" s="9"/>
      <c r="O3813" s="9"/>
      <c r="P3813" s="9"/>
      <c r="Q3813" s="9"/>
      <c r="R3813" s="36"/>
      <c r="V3813" s="36"/>
    </row>
    <row r="3814" spans="1:22" x14ac:dyDescent="0.25">
      <c r="A3814" s="86"/>
      <c r="B3814" s="9"/>
      <c r="C3814" s="9"/>
      <c r="D3814" s="9"/>
      <c r="E3814" s="9"/>
      <c r="F3814" s="9"/>
      <c r="I3814" s="9"/>
      <c r="K3814" s="9"/>
      <c r="L3814" s="9"/>
      <c r="M3814" s="9"/>
      <c r="O3814" s="9"/>
      <c r="P3814" s="9"/>
      <c r="Q3814" s="9"/>
      <c r="R3814" s="36"/>
      <c r="V3814" s="36"/>
    </row>
    <row r="3815" spans="1:22" x14ac:dyDescent="0.25">
      <c r="A3815" s="86"/>
      <c r="B3815" s="9"/>
      <c r="C3815" s="9"/>
      <c r="D3815" s="9"/>
      <c r="E3815" s="9"/>
      <c r="F3815" s="9"/>
      <c r="I3815" s="9"/>
      <c r="K3815" s="9"/>
      <c r="L3815" s="9"/>
      <c r="M3815" s="9"/>
      <c r="O3815" s="9"/>
      <c r="P3815" s="9"/>
      <c r="Q3815" s="9"/>
      <c r="R3815" s="36"/>
      <c r="V3815" s="36"/>
    </row>
    <row r="3816" spans="1:22" x14ac:dyDescent="0.25">
      <c r="A3816" s="86"/>
      <c r="B3816" s="9"/>
      <c r="C3816" s="9"/>
      <c r="D3816" s="9"/>
      <c r="E3816" s="9"/>
      <c r="F3816" s="9"/>
      <c r="I3816" s="9"/>
      <c r="K3816" s="9"/>
      <c r="L3816" s="9"/>
      <c r="M3816" s="9"/>
      <c r="O3816" s="9"/>
      <c r="P3816" s="9"/>
      <c r="Q3816" s="9"/>
      <c r="R3816" s="36"/>
      <c r="V3816" s="36"/>
    </row>
    <row r="3817" spans="1:22" x14ac:dyDescent="0.25">
      <c r="A3817" s="86"/>
      <c r="B3817" s="9"/>
      <c r="C3817" s="9"/>
      <c r="D3817" s="9"/>
      <c r="E3817" s="9"/>
      <c r="F3817" s="9"/>
      <c r="I3817" s="9"/>
      <c r="K3817" s="9"/>
      <c r="L3817" s="9"/>
      <c r="M3817" s="9"/>
      <c r="O3817" s="9"/>
      <c r="P3817" s="9"/>
      <c r="Q3817" s="9"/>
      <c r="R3817" s="36"/>
      <c r="V3817" s="36"/>
    </row>
    <row r="3818" spans="1:22" x14ac:dyDescent="0.25">
      <c r="A3818" s="86"/>
      <c r="B3818" s="9"/>
      <c r="C3818" s="9"/>
      <c r="D3818" s="9"/>
      <c r="E3818" s="9"/>
      <c r="F3818" s="9"/>
      <c r="I3818" s="9"/>
      <c r="K3818" s="9"/>
      <c r="L3818" s="9"/>
      <c r="M3818" s="9"/>
      <c r="O3818" s="9"/>
      <c r="P3818" s="9"/>
      <c r="Q3818" s="9"/>
      <c r="R3818" s="36"/>
      <c r="V3818" s="36"/>
    </row>
    <row r="3819" spans="1:22" x14ac:dyDescent="0.25">
      <c r="A3819" s="86"/>
      <c r="B3819" s="9"/>
      <c r="C3819" s="9"/>
      <c r="D3819" s="9"/>
      <c r="E3819" s="9"/>
      <c r="F3819" s="9"/>
      <c r="I3819" s="9"/>
      <c r="K3819" s="9"/>
      <c r="L3819" s="9"/>
      <c r="M3819" s="9"/>
      <c r="O3819" s="9"/>
      <c r="P3819" s="9"/>
      <c r="Q3819" s="9"/>
      <c r="R3819" s="36"/>
      <c r="V3819" s="36"/>
    </row>
    <row r="3820" spans="1:22" x14ac:dyDescent="0.25">
      <c r="A3820" s="86"/>
      <c r="B3820" s="9"/>
      <c r="C3820" s="9"/>
      <c r="D3820" s="9"/>
      <c r="E3820" s="9"/>
      <c r="F3820" s="9"/>
      <c r="I3820" s="9"/>
      <c r="K3820" s="9"/>
      <c r="L3820" s="9"/>
      <c r="M3820" s="9"/>
      <c r="O3820" s="9"/>
      <c r="P3820" s="9"/>
      <c r="Q3820" s="9"/>
      <c r="R3820" s="36"/>
      <c r="V3820" s="36"/>
    </row>
    <row r="3821" spans="1:22" x14ac:dyDescent="0.25">
      <c r="A3821" s="86"/>
      <c r="B3821" s="9"/>
      <c r="C3821" s="9"/>
      <c r="D3821" s="9"/>
      <c r="E3821" s="9"/>
      <c r="F3821" s="9"/>
      <c r="I3821" s="9"/>
      <c r="K3821" s="9"/>
      <c r="L3821" s="9"/>
      <c r="M3821" s="9"/>
      <c r="O3821" s="9"/>
      <c r="P3821" s="9"/>
      <c r="Q3821" s="9"/>
      <c r="R3821" s="36"/>
      <c r="V3821" s="36"/>
    </row>
    <row r="3822" spans="1:22" x14ac:dyDescent="0.25">
      <c r="A3822" s="86"/>
      <c r="B3822" s="9"/>
      <c r="C3822" s="9"/>
      <c r="D3822" s="9"/>
      <c r="E3822" s="9"/>
      <c r="F3822" s="9"/>
      <c r="I3822" s="9"/>
      <c r="K3822" s="9"/>
      <c r="L3822" s="9"/>
      <c r="M3822" s="9"/>
      <c r="O3822" s="9"/>
      <c r="P3822" s="9"/>
      <c r="Q3822" s="9"/>
      <c r="R3822" s="36"/>
      <c r="V3822" s="36"/>
    </row>
    <row r="3823" spans="1:22" x14ac:dyDescent="0.25">
      <c r="A3823" s="86"/>
      <c r="B3823" s="9"/>
      <c r="C3823" s="9"/>
      <c r="D3823" s="9"/>
      <c r="E3823" s="9"/>
      <c r="F3823" s="9"/>
      <c r="I3823" s="9"/>
      <c r="K3823" s="9"/>
      <c r="L3823" s="9"/>
      <c r="M3823" s="9"/>
      <c r="O3823" s="9"/>
      <c r="P3823" s="9"/>
      <c r="Q3823" s="9"/>
      <c r="R3823" s="36"/>
      <c r="V3823" s="36"/>
    </row>
    <row r="3824" spans="1:22" x14ac:dyDescent="0.25">
      <c r="A3824" s="86"/>
      <c r="B3824" s="9"/>
      <c r="C3824" s="9"/>
      <c r="D3824" s="9"/>
      <c r="E3824" s="9"/>
      <c r="F3824" s="9"/>
      <c r="I3824" s="9"/>
      <c r="K3824" s="9"/>
      <c r="L3824" s="9"/>
      <c r="M3824" s="9"/>
      <c r="O3824" s="9"/>
      <c r="P3824" s="9"/>
      <c r="Q3824" s="9"/>
      <c r="R3824" s="36"/>
      <c r="V3824" s="36"/>
    </row>
    <row r="3825" spans="1:22" x14ac:dyDescent="0.25">
      <c r="A3825" s="86"/>
      <c r="B3825" s="9"/>
      <c r="C3825" s="9"/>
      <c r="D3825" s="9"/>
      <c r="E3825" s="9"/>
      <c r="F3825" s="9"/>
      <c r="I3825" s="9"/>
      <c r="K3825" s="9"/>
      <c r="L3825" s="9"/>
      <c r="M3825" s="9"/>
      <c r="O3825" s="9"/>
      <c r="P3825" s="9"/>
      <c r="Q3825" s="9"/>
      <c r="R3825" s="36"/>
      <c r="V3825" s="36"/>
    </row>
    <row r="3826" spans="1:22" x14ac:dyDescent="0.25">
      <c r="A3826" s="86"/>
      <c r="B3826" s="9"/>
      <c r="C3826" s="9"/>
      <c r="D3826" s="9"/>
      <c r="E3826" s="9"/>
      <c r="F3826" s="9"/>
      <c r="I3826" s="9"/>
      <c r="K3826" s="9"/>
      <c r="L3826" s="9"/>
      <c r="M3826" s="9"/>
      <c r="O3826" s="9"/>
      <c r="P3826" s="9"/>
      <c r="Q3826" s="9"/>
      <c r="R3826" s="36"/>
      <c r="V3826" s="36"/>
    </row>
    <row r="3827" spans="1:22" x14ac:dyDescent="0.25">
      <c r="A3827" s="86"/>
      <c r="B3827" s="9"/>
      <c r="C3827" s="9"/>
      <c r="D3827" s="9"/>
      <c r="E3827" s="9"/>
      <c r="F3827" s="9"/>
      <c r="I3827" s="9"/>
      <c r="K3827" s="9"/>
      <c r="L3827" s="9"/>
      <c r="M3827" s="9"/>
      <c r="O3827" s="9"/>
      <c r="P3827" s="9"/>
      <c r="Q3827" s="9"/>
      <c r="R3827" s="36"/>
      <c r="V3827" s="36"/>
    </row>
    <row r="3828" spans="1:22" x14ac:dyDescent="0.25">
      <c r="A3828" s="86"/>
      <c r="B3828" s="9"/>
      <c r="C3828" s="9"/>
      <c r="D3828" s="9"/>
      <c r="E3828" s="9"/>
      <c r="F3828" s="9"/>
      <c r="I3828" s="9"/>
      <c r="K3828" s="9"/>
      <c r="L3828" s="9"/>
      <c r="M3828" s="9"/>
      <c r="O3828" s="9"/>
      <c r="P3828" s="9"/>
      <c r="Q3828" s="9"/>
      <c r="R3828" s="36"/>
      <c r="V3828" s="36"/>
    </row>
    <row r="3829" spans="1:22" x14ac:dyDescent="0.25">
      <c r="A3829" s="86"/>
      <c r="B3829" s="9"/>
      <c r="C3829" s="9"/>
      <c r="D3829" s="9"/>
      <c r="E3829" s="9"/>
      <c r="F3829" s="9"/>
      <c r="I3829" s="9"/>
      <c r="K3829" s="9"/>
      <c r="L3829" s="9"/>
      <c r="M3829" s="9"/>
      <c r="O3829" s="9"/>
      <c r="P3829" s="9"/>
      <c r="Q3829" s="9"/>
      <c r="R3829" s="36"/>
      <c r="V3829" s="36"/>
    </row>
    <row r="3830" spans="1:22" x14ac:dyDescent="0.25">
      <c r="A3830" s="86"/>
      <c r="B3830" s="9"/>
      <c r="C3830" s="9"/>
      <c r="D3830" s="9"/>
      <c r="E3830" s="9"/>
      <c r="F3830" s="9"/>
      <c r="I3830" s="9"/>
      <c r="K3830" s="9"/>
      <c r="L3830" s="9"/>
      <c r="M3830" s="9"/>
      <c r="O3830" s="9"/>
      <c r="P3830" s="9"/>
      <c r="Q3830" s="9"/>
      <c r="R3830" s="36"/>
      <c r="V3830" s="36"/>
    </row>
    <row r="3831" spans="1:22" x14ac:dyDescent="0.25">
      <c r="A3831" s="86"/>
      <c r="B3831" s="9"/>
      <c r="C3831" s="9"/>
      <c r="D3831" s="9"/>
      <c r="E3831" s="9"/>
      <c r="F3831" s="9"/>
      <c r="I3831" s="9"/>
      <c r="K3831" s="9"/>
      <c r="L3831" s="9"/>
      <c r="M3831" s="9"/>
      <c r="O3831" s="9"/>
      <c r="P3831" s="9"/>
      <c r="Q3831" s="9"/>
      <c r="R3831" s="36"/>
      <c r="V3831" s="36"/>
    </row>
    <row r="3832" spans="1:22" x14ac:dyDescent="0.25">
      <c r="A3832" s="86"/>
      <c r="B3832" s="9"/>
      <c r="C3832" s="9"/>
      <c r="D3832" s="9"/>
      <c r="E3832" s="9"/>
      <c r="F3832" s="9"/>
      <c r="I3832" s="9"/>
      <c r="K3832" s="9"/>
      <c r="L3832" s="9"/>
      <c r="M3832" s="9"/>
      <c r="O3832" s="9"/>
      <c r="P3832" s="9"/>
      <c r="Q3832" s="9"/>
      <c r="R3832" s="36"/>
      <c r="V3832" s="36"/>
    </row>
    <row r="3833" spans="1:22" x14ac:dyDescent="0.25">
      <c r="A3833" s="86"/>
      <c r="B3833" s="9"/>
      <c r="C3833" s="9"/>
      <c r="D3833" s="9"/>
      <c r="E3833" s="9"/>
      <c r="F3833" s="9"/>
      <c r="I3833" s="9"/>
      <c r="K3833" s="9"/>
      <c r="L3833" s="9"/>
      <c r="M3833" s="9"/>
      <c r="O3833" s="9"/>
      <c r="P3833" s="9"/>
      <c r="Q3833" s="9"/>
      <c r="R3833" s="36"/>
      <c r="V3833" s="36"/>
    </row>
    <row r="3834" spans="1:22" x14ac:dyDescent="0.25">
      <c r="A3834" s="86"/>
      <c r="B3834" s="9"/>
      <c r="C3834" s="9"/>
      <c r="D3834" s="9"/>
      <c r="E3834" s="9"/>
      <c r="F3834" s="9"/>
      <c r="I3834" s="9"/>
      <c r="K3834" s="9"/>
      <c r="L3834" s="9"/>
      <c r="M3834" s="9"/>
      <c r="O3834" s="9"/>
      <c r="P3834" s="9"/>
      <c r="Q3834" s="9"/>
      <c r="R3834" s="36"/>
      <c r="V3834" s="36"/>
    </row>
    <row r="3835" spans="1:22" x14ac:dyDescent="0.25">
      <c r="A3835" s="86"/>
      <c r="B3835" s="9"/>
      <c r="C3835" s="9"/>
      <c r="D3835" s="9"/>
      <c r="E3835" s="9"/>
      <c r="F3835" s="9"/>
      <c r="I3835" s="9"/>
      <c r="K3835" s="9"/>
      <c r="L3835" s="9"/>
      <c r="M3835" s="9"/>
      <c r="O3835" s="9"/>
      <c r="P3835" s="9"/>
      <c r="Q3835" s="9"/>
      <c r="R3835" s="36"/>
      <c r="V3835" s="36"/>
    </row>
    <row r="3836" spans="1:22" x14ac:dyDescent="0.25">
      <c r="A3836" s="86"/>
      <c r="B3836" s="9"/>
      <c r="C3836" s="9"/>
      <c r="D3836" s="9"/>
      <c r="E3836" s="9"/>
      <c r="F3836" s="9"/>
      <c r="I3836" s="9"/>
      <c r="K3836" s="9"/>
      <c r="L3836" s="9"/>
      <c r="M3836" s="9"/>
      <c r="O3836" s="9"/>
      <c r="P3836" s="9"/>
      <c r="Q3836" s="9"/>
      <c r="R3836" s="36"/>
      <c r="V3836" s="36"/>
    </row>
    <row r="3837" spans="1:22" x14ac:dyDescent="0.25">
      <c r="A3837" s="86"/>
      <c r="B3837" s="9"/>
      <c r="C3837" s="9"/>
      <c r="D3837" s="9"/>
      <c r="E3837" s="9"/>
      <c r="F3837" s="9"/>
      <c r="I3837" s="9"/>
      <c r="K3837" s="9"/>
      <c r="L3837" s="9"/>
      <c r="M3837" s="9"/>
      <c r="O3837" s="9"/>
      <c r="P3837" s="9"/>
      <c r="Q3837" s="9"/>
      <c r="R3837" s="36"/>
      <c r="V3837" s="36"/>
    </row>
    <row r="3838" spans="1:22" x14ac:dyDescent="0.25">
      <c r="A3838" s="86"/>
      <c r="B3838" s="9"/>
      <c r="C3838" s="9"/>
      <c r="D3838" s="9"/>
      <c r="E3838" s="9"/>
      <c r="F3838" s="9"/>
      <c r="I3838" s="9"/>
      <c r="K3838" s="9"/>
      <c r="L3838" s="9"/>
      <c r="M3838" s="9"/>
      <c r="O3838" s="9"/>
      <c r="P3838" s="9"/>
      <c r="Q3838" s="9"/>
      <c r="R3838" s="36"/>
      <c r="V3838" s="36"/>
    </row>
    <row r="3839" spans="1:22" x14ac:dyDescent="0.25">
      <c r="A3839" s="86"/>
      <c r="B3839" s="9"/>
      <c r="C3839" s="9"/>
      <c r="D3839" s="9"/>
      <c r="E3839" s="9"/>
      <c r="F3839" s="9"/>
      <c r="I3839" s="9"/>
      <c r="K3839" s="9"/>
      <c r="L3839" s="9"/>
      <c r="M3839" s="9"/>
      <c r="O3839" s="9"/>
      <c r="P3839" s="9"/>
      <c r="Q3839" s="9"/>
      <c r="R3839" s="36"/>
      <c r="V3839" s="36"/>
    </row>
    <row r="3840" spans="1:22" x14ac:dyDescent="0.25">
      <c r="A3840" s="86"/>
      <c r="B3840" s="9"/>
      <c r="C3840" s="9"/>
      <c r="D3840" s="9"/>
      <c r="E3840" s="9"/>
      <c r="F3840" s="9"/>
      <c r="I3840" s="9"/>
      <c r="K3840" s="9"/>
      <c r="L3840" s="9"/>
      <c r="M3840" s="9"/>
      <c r="O3840" s="9"/>
      <c r="P3840" s="9"/>
      <c r="Q3840" s="9"/>
      <c r="R3840" s="36"/>
      <c r="V3840" s="36"/>
    </row>
    <row r="3841" spans="1:22" x14ac:dyDescent="0.25">
      <c r="A3841" s="86"/>
      <c r="B3841" s="9"/>
      <c r="C3841" s="9"/>
      <c r="D3841" s="9"/>
      <c r="E3841" s="9"/>
      <c r="F3841" s="9"/>
      <c r="I3841" s="9"/>
      <c r="K3841" s="9"/>
      <c r="L3841" s="9"/>
      <c r="M3841" s="9"/>
      <c r="O3841" s="9"/>
      <c r="P3841" s="9"/>
      <c r="Q3841" s="9"/>
      <c r="R3841" s="36"/>
      <c r="V3841" s="36"/>
    </row>
    <row r="3842" spans="1:22" x14ac:dyDescent="0.25">
      <c r="A3842" s="86"/>
      <c r="B3842" s="9"/>
      <c r="C3842" s="9"/>
      <c r="D3842" s="9"/>
      <c r="E3842" s="9"/>
      <c r="F3842" s="9"/>
      <c r="I3842" s="9"/>
      <c r="K3842" s="9"/>
      <c r="L3842" s="9"/>
      <c r="M3842" s="9"/>
      <c r="O3842" s="9"/>
      <c r="P3842" s="9"/>
      <c r="Q3842" s="9"/>
      <c r="R3842" s="36"/>
      <c r="V3842" s="36"/>
    </row>
    <row r="3843" spans="1:22" x14ac:dyDescent="0.25">
      <c r="A3843" s="86"/>
      <c r="B3843" s="9"/>
      <c r="C3843" s="9"/>
      <c r="D3843" s="9"/>
      <c r="E3843" s="9"/>
      <c r="F3843" s="9"/>
      <c r="I3843" s="9"/>
      <c r="K3843" s="9"/>
      <c r="L3843" s="9"/>
      <c r="M3843" s="9"/>
      <c r="O3843" s="9"/>
      <c r="P3843" s="9"/>
      <c r="Q3843" s="9"/>
      <c r="R3843" s="36"/>
      <c r="V3843" s="36"/>
    </row>
    <row r="3844" spans="1:22" x14ac:dyDescent="0.25">
      <c r="A3844" s="86"/>
      <c r="B3844" s="9"/>
      <c r="C3844" s="9"/>
      <c r="D3844" s="9"/>
      <c r="E3844" s="9"/>
      <c r="F3844" s="9"/>
      <c r="I3844" s="9"/>
      <c r="K3844" s="9"/>
      <c r="L3844" s="9"/>
      <c r="M3844" s="9"/>
      <c r="O3844" s="9"/>
      <c r="P3844" s="9"/>
      <c r="Q3844" s="9"/>
      <c r="R3844" s="36"/>
      <c r="V3844" s="36"/>
    </row>
    <row r="3845" spans="1:22" x14ac:dyDescent="0.25">
      <c r="A3845" s="86"/>
      <c r="B3845" s="9"/>
      <c r="C3845" s="9"/>
      <c r="D3845" s="9"/>
      <c r="E3845" s="9"/>
      <c r="F3845" s="9"/>
      <c r="I3845" s="9"/>
      <c r="K3845" s="9"/>
      <c r="L3845" s="9"/>
      <c r="M3845" s="9"/>
      <c r="O3845" s="9"/>
      <c r="P3845" s="9"/>
      <c r="Q3845" s="9"/>
      <c r="R3845" s="36"/>
      <c r="V3845" s="36"/>
    </row>
    <row r="3846" spans="1:22" x14ac:dyDescent="0.25">
      <c r="A3846" s="86"/>
      <c r="B3846" s="9"/>
      <c r="C3846" s="9"/>
      <c r="D3846" s="9"/>
      <c r="E3846" s="9"/>
      <c r="F3846" s="9"/>
      <c r="I3846" s="9"/>
      <c r="K3846" s="9"/>
      <c r="L3846" s="9"/>
      <c r="M3846" s="9"/>
      <c r="O3846" s="9"/>
      <c r="P3846" s="9"/>
      <c r="Q3846" s="9"/>
      <c r="R3846" s="36"/>
      <c r="V3846" s="36"/>
    </row>
    <row r="3847" spans="1:22" x14ac:dyDescent="0.25">
      <c r="A3847" s="86"/>
      <c r="B3847" s="9"/>
      <c r="C3847" s="9"/>
      <c r="D3847" s="9"/>
      <c r="E3847" s="9"/>
      <c r="F3847" s="9"/>
      <c r="I3847" s="9"/>
      <c r="K3847" s="9"/>
      <c r="L3847" s="9"/>
      <c r="M3847" s="9"/>
      <c r="O3847" s="9"/>
      <c r="P3847" s="9"/>
      <c r="Q3847" s="9"/>
      <c r="R3847" s="36"/>
      <c r="V3847" s="36"/>
    </row>
    <row r="3848" spans="1:22" x14ac:dyDescent="0.25">
      <c r="A3848" s="86"/>
      <c r="B3848" s="9"/>
      <c r="C3848" s="9"/>
      <c r="D3848" s="9"/>
      <c r="E3848" s="9"/>
      <c r="F3848" s="9"/>
      <c r="I3848" s="9"/>
      <c r="K3848" s="9"/>
      <c r="L3848" s="9"/>
      <c r="M3848" s="9"/>
      <c r="O3848" s="9"/>
      <c r="P3848" s="9"/>
      <c r="Q3848" s="9"/>
      <c r="R3848" s="36"/>
      <c r="V3848" s="36"/>
    </row>
    <row r="3849" spans="1:22" x14ac:dyDescent="0.25">
      <c r="A3849" s="86"/>
      <c r="B3849" s="9"/>
      <c r="C3849" s="9"/>
      <c r="D3849" s="9"/>
      <c r="E3849" s="9"/>
      <c r="F3849" s="9"/>
      <c r="I3849" s="9"/>
      <c r="K3849" s="9"/>
      <c r="L3849" s="9"/>
      <c r="M3849" s="9"/>
      <c r="O3849" s="9"/>
      <c r="P3849" s="9"/>
      <c r="Q3849" s="9"/>
      <c r="R3849" s="36"/>
      <c r="V3849" s="36"/>
    </row>
    <row r="3850" spans="1:22" x14ac:dyDescent="0.25">
      <c r="A3850" s="86"/>
      <c r="B3850" s="9"/>
      <c r="C3850" s="9"/>
      <c r="D3850" s="9"/>
      <c r="E3850" s="9"/>
      <c r="F3850" s="9"/>
      <c r="I3850" s="9"/>
      <c r="K3850" s="9"/>
      <c r="L3850" s="9"/>
      <c r="M3850" s="9"/>
      <c r="O3850" s="9"/>
      <c r="P3850" s="9"/>
      <c r="Q3850" s="9"/>
      <c r="R3850" s="36"/>
      <c r="V3850" s="36"/>
    </row>
    <row r="3851" spans="1:22" x14ac:dyDescent="0.25">
      <c r="A3851" s="86"/>
      <c r="B3851" s="9"/>
      <c r="C3851" s="9"/>
      <c r="D3851" s="9"/>
      <c r="E3851" s="9"/>
      <c r="F3851" s="9"/>
      <c r="I3851" s="9"/>
      <c r="K3851" s="9"/>
      <c r="L3851" s="9"/>
      <c r="M3851" s="9"/>
      <c r="O3851" s="9"/>
      <c r="P3851" s="9"/>
      <c r="Q3851" s="9"/>
      <c r="R3851" s="36"/>
      <c r="V3851" s="36"/>
    </row>
    <row r="3852" spans="1:22" x14ac:dyDescent="0.25">
      <c r="A3852" s="86"/>
      <c r="B3852" s="9"/>
      <c r="C3852" s="9"/>
      <c r="D3852" s="9"/>
      <c r="E3852" s="9"/>
      <c r="F3852" s="9"/>
      <c r="I3852" s="9"/>
      <c r="K3852" s="9"/>
      <c r="L3852" s="9"/>
      <c r="M3852" s="9"/>
      <c r="O3852" s="9"/>
      <c r="P3852" s="9"/>
      <c r="Q3852" s="9"/>
      <c r="R3852" s="36"/>
      <c r="V3852" s="36"/>
    </row>
    <row r="3853" spans="1:22" x14ac:dyDescent="0.25">
      <c r="A3853" s="86"/>
      <c r="B3853" s="9"/>
      <c r="C3853" s="9"/>
      <c r="D3853" s="9"/>
      <c r="E3853" s="9"/>
      <c r="F3853" s="9"/>
      <c r="I3853" s="9"/>
      <c r="K3853" s="9"/>
      <c r="L3853" s="9"/>
      <c r="M3853" s="9"/>
      <c r="O3853" s="9"/>
      <c r="P3853" s="9"/>
      <c r="Q3853" s="9"/>
      <c r="R3853" s="36"/>
      <c r="V3853" s="36"/>
    </row>
    <row r="3854" spans="1:22" x14ac:dyDescent="0.25">
      <c r="A3854" s="86"/>
      <c r="B3854" s="9"/>
      <c r="C3854" s="9"/>
      <c r="D3854" s="9"/>
      <c r="E3854" s="9"/>
      <c r="F3854" s="9"/>
      <c r="I3854" s="9"/>
      <c r="K3854" s="9"/>
      <c r="L3854" s="9"/>
      <c r="M3854" s="9"/>
      <c r="O3854" s="9"/>
      <c r="P3854" s="9"/>
      <c r="Q3854" s="9"/>
      <c r="R3854" s="36"/>
      <c r="V3854" s="36"/>
    </row>
    <row r="3855" spans="1:22" x14ac:dyDescent="0.25">
      <c r="A3855" s="86"/>
      <c r="B3855" s="9"/>
      <c r="C3855" s="9"/>
      <c r="D3855" s="9"/>
      <c r="E3855" s="9"/>
      <c r="F3855" s="9"/>
      <c r="I3855" s="9"/>
      <c r="K3855" s="9"/>
      <c r="L3855" s="9"/>
      <c r="M3855" s="9"/>
      <c r="O3855" s="9"/>
      <c r="P3855" s="9"/>
      <c r="Q3855" s="9"/>
      <c r="R3855" s="36"/>
      <c r="V3855" s="36"/>
    </row>
    <row r="3856" spans="1:22" x14ac:dyDescent="0.25">
      <c r="A3856" s="86"/>
      <c r="B3856" s="9"/>
      <c r="C3856" s="9"/>
      <c r="D3856" s="9"/>
      <c r="E3856" s="9"/>
      <c r="F3856" s="9"/>
      <c r="I3856" s="9"/>
      <c r="K3856" s="9"/>
      <c r="L3856" s="9"/>
      <c r="M3856" s="9"/>
      <c r="O3856" s="9"/>
      <c r="P3856" s="9"/>
      <c r="Q3856" s="9"/>
      <c r="R3856" s="36"/>
      <c r="V3856" s="36"/>
    </row>
    <row r="3857" spans="1:22" x14ac:dyDescent="0.25">
      <c r="A3857" s="86"/>
      <c r="B3857" s="9"/>
      <c r="C3857" s="9"/>
      <c r="D3857" s="9"/>
      <c r="E3857" s="9"/>
      <c r="F3857" s="9"/>
      <c r="I3857" s="9"/>
      <c r="K3857" s="9"/>
      <c r="L3857" s="9"/>
      <c r="M3857" s="9"/>
      <c r="O3857" s="9"/>
      <c r="P3857" s="9"/>
      <c r="Q3857" s="9"/>
      <c r="R3857" s="36"/>
      <c r="V3857" s="36"/>
    </row>
    <row r="3858" spans="1:22" x14ac:dyDescent="0.25">
      <c r="A3858" s="86"/>
      <c r="B3858" s="9"/>
      <c r="C3858" s="9"/>
      <c r="D3858" s="9"/>
      <c r="E3858" s="9"/>
      <c r="F3858" s="9"/>
      <c r="I3858" s="9"/>
      <c r="K3858" s="9"/>
      <c r="L3858" s="9"/>
      <c r="M3858" s="9"/>
      <c r="O3858" s="9"/>
      <c r="P3858" s="9"/>
      <c r="Q3858" s="9"/>
      <c r="R3858" s="36"/>
      <c r="V3858" s="36"/>
    </row>
    <row r="3859" spans="1:22" x14ac:dyDescent="0.25">
      <c r="A3859" s="86"/>
      <c r="B3859" s="9"/>
      <c r="C3859" s="9"/>
      <c r="D3859" s="9"/>
      <c r="E3859" s="9"/>
      <c r="F3859" s="9"/>
      <c r="I3859" s="9"/>
      <c r="K3859" s="9"/>
      <c r="L3859" s="9"/>
      <c r="M3859" s="9"/>
      <c r="O3859" s="9"/>
      <c r="P3859" s="9"/>
      <c r="Q3859" s="9"/>
      <c r="R3859" s="36"/>
      <c r="V3859" s="36"/>
    </row>
    <row r="3860" spans="1:22" x14ac:dyDescent="0.25">
      <c r="A3860" s="86"/>
      <c r="B3860" s="9"/>
      <c r="C3860" s="9"/>
      <c r="D3860" s="9"/>
      <c r="E3860" s="9"/>
      <c r="F3860" s="9"/>
      <c r="I3860" s="9"/>
      <c r="K3860" s="9"/>
      <c r="L3860" s="9"/>
      <c r="M3860" s="9"/>
      <c r="O3860" s="9"/>
      <c r="P3860" s="9"/>
      <c r="Q3860" s="9"/>
      <c r="R3860" s="36"/>
      <c r="V3860" s="36"/>
    </row>
    <row r="3861" spans="1:22" x14ac:dyDescent="0.25">
      <c r="A3861" s="86"/>
      <c r="B3861" s="9"/>
      <c r="C3861" s="9"/>
      <c r="D3861" s="9"/>
      <c r="E3861" s="9"/>
      <c r="F3861" s="9"/>
      <c r="I3861" s="9"/>
      <c r="K3861" s="9"/>
      <c r="L3861" s="9"/>
      <c r="M3861" s="9"/>
      <c r="O3861" s="9"/>
      <c r="P3861" s="9"/>
      <c r="Q3861" s="9"/>
      <c r="R3861" s="36"/>
      <c r="V3861" s="36"/>
    </row>
    <row r="3862" spans="1:22" x14ac:dyDescent="0.25">
      <c r="A3862" s="86"/>
      <c r="B3862" s="9"/>
      <c r="C3862" s="9"/>
      <c r="D3862" s="9"/>
      <c r="E3862" s="9"/>
      <c r="F3862" s="9"/>
      <c r="I3862" s="9"/>
      <c r="K3862" s="9"/>
      <c r="L3862" s="9"/>
      <c r="M3862" s="9"/>
      <c r="O3862" s="9"/>
      <c r="P3862" s="9"/>
      <c r="Q3862" s="9"/>
      <c r="R3862" s="36"/>
      <c r="V3862" s="36"/>
    </row>
    <row r="3863" spans="1:22" x14ac:dyDescent="0.25">
      <c r="A3863" s="86"/>
      <c r="B3863" s="9"/>
      <c r="C3863" s="9"/>
      <c r="D3863" s="9"/>
      <c r="E3863" s="9"/>
      <c r="F3863" s="9"/>
      <c r="I3863" s="9"/>
      <c r="K3863" s="9"/>
      <c r="L3863" s="9"/>
      <c r="M3863" s="9"/>
      <c r="O3863" s="9"/>
      <c r="P3863" s="9"/>
      <c r="Q3863" s="9"/>
      <c r="R3863" s="36"/>
      <c r="V3863" s="36"/>
    </row>
    <row r="3864" spans="1:22" x14ac:dyDescent="0.25">
      <c r="A3864" s="86"/>
      <c r="B3864" s="9"/>
      <c r="C3864" s="9"/>
      <c r="D3864" s="9"/>
      <c r="E3864" s="9"/>
      <c r="F3864" s="9"/>
      <c r="I3864" s="9"/>
      <c r="K3864" s="9"/>
      <c r="L3864" s="9"/>
      <c r="M3864" s="9"/>
      <c r="O3864" s="9"/>
      <c r="P3864" s="9"/>
      <c r="Q3864" s="9"/>
      <c r="R3864" s="36"/>
      <c r="V3864" s="36"/>
    </row>
    <row r="3865" spans="1:22" x14ac:dyDescent="0.25">
      <c r="A3865" s="86"/>
      <c r="B3865" s="9"/>
      <c r="C3865" s="9"/>
      <c r="D3865" s="9"/>
      <c r="E3865" s="9"/>
      <c r="F3865" s="9"/>
      <c r="I3865" s="9"/>
      <c r="K3865" s="9"/>
      <c r="L3865" s="9"/>
      <c r="M3865" s="9"/>
      <c r="O3865" s="9"/>
      <c r="P3865" s="9"/>
      <c r="Q3865" s="9"/>
      <c r="R3865" s="36"/>
      <c r="V3865" s="36"/>
    </row>
    <row r="3866" spans="1:22" x14ac:dyDescent="0.25">
      <c r="A3866" s="86"/>
      <c r="B3866" s="9"/>
      <c r="C3866" s="9"/>
      <c r="D3866" s="9"/>
      <c r="E3866" s="9"/>
      <c r="F3866" s="9"/>
      <c r="I3866" s="9"/>
      <c r="K3866" s="9"/>
      <c r="L3866" s="9"/>
      <c r="M3866" s="9"/>
      <c r="O3866" s="9"/>
      <c r="P3866" s="9"/>
      <c r="Q3866" s="9"/>
      <c r="R3866" s="36"/>
      <c r="V3866" s="36"/>
    </row>
    <row r="3867" spans="1:22" x14ac:dyDescent="0.25">
      <c r="A3867" s="86"/>
      <c r="B3867" s="9"/>
      <c r="C3867" s="9"/>
      <c r="D3867" s="9"/>
      <c r="E3867" s="9"/>
      <c r="F3867" s="9"/>
      <c r="I3867" s="9"/>
      <c r="K3867" s="9"/>
      <c r="L3867" s="9"/>
      <c r="M3867" s="9"/>
      <c r="O3867" s="9"/>
      <c r="P3867" s="9"/>
      <c r="Q3867" s="9"/>
      <c r="R3867" s="36"/>
      <c r="V3867" s="36"/>
    </row>
    <row r="3868" spans="1:22" x14ac:dyDescent="0.25">
      <c r="A3868" s="86"/>
      <c r="B3868" s="9"/>
      <c r="C3868" s="9"/>
      <c r="D3868" s="9"/>
      <c r="E3868" s="9"/>
      <c r="F3868" s="9"/>
      <c r="I3868" s="9"/>
      <c r="K3868" s="9"/>
      <c r="L3868" s="9"/>
      <c r="M3868" s="9"/>
      <c r="O3868" s="9"/>
      <c r="P3868" s="9"/>
      <c r="Q3868" s="9"/>
      <c r="R3868" s="36"/>
      <c r="V3868" s="36"/>
    </row>
    <row r="3869" spans="1:22" x14ac:dyDescent="0.25">
      <c r="A3869" s="86"/>
      <c r="B3869" s="9"/>
      <c r="C3869" s="9"/>
      <c r="D3869" s="9"/>
      <c r="E3869" s="9"/>
      <c r="F3869" s="9"/>
      <c r="I3869" s="9"/>
      <c r="K3869" s="9"/>
      <c r="L3869" s="9"/>
      <c r="M3869" s="9"/>
      <c r="O3869" s="9"/>
      <c r="P3869" s="9"/>
      <c r="Q3869" s="9"/>
      <c r="R3869" s="36"/>
      <c r="V3869" s="36"/>
    </row>
    <row r="3870" spans="1:22" x14ac:dyDescent="0.25">
      <c r="A3870" s="86"/>
      <c r="B3870" s="9"/>
      <c r="C3870" s="9"/>
      <c r="D3870" s="9"/>
      <c r="E3870" s="9"/>
      <c r="F3870" s="9"/>
      <c r="I3870" s="9"/>
      <c r="K3870" s="9"/>
      <c r="L3870" s="9"/>
      <c r="M3870" s="9"/>
      <c r="O3870" s="9"/>
      <c r="P3870" s="9"/>
      <c r="Q3870" s="9"/>
      <c r="R3870" s="36"/>
      <c r="V3870" s="36"/>
    </row>
    <row r="3871" spans="1:22" x14ac:dyDescent="0.25">
      <c r="A3871" s="86"/>
      <c r="B3871" s="9"/>
      <c r="C3871" s="9"/>
      <c r="D3871" s="9"/>
      <c r="E3871" s="9"/>
      <c r="F3871" s="9"/>
      <c r="I3871" s="9"/>
      <c r="K3871" s="9"/>
      <c r="L3871" s="9"/>
      <c r="M3871" s="9"/>
      <c r="O3871" s="9"/>
      <c r="P3871" s="9"/>
      <c r="Q3871" s="9"/>
      <c r="R3871" s="36"/>
      <c r="V3871" s="36"/>
    </row>
    <row r="3872" spans="1:22" x14ac:dyDescent="0.25">
      <c r="A3872" s="86"/>
      <c r="B3872" s="9"/>
      <c r="C3872" s="9"/>
      <c r="D3872" s="9"/>
      <c r="E3872" s="9"/>
      <c r="F3872" s="9"/>
      <c r="I3872" s="9"/>
      <c r="K3872" s="9"/>
      <c r="L3872" s="9"/>
      <c r="M3872" s="9"/>
      <c r="O3872" s="9"/>
      <c r="P3872" s="9"/>
      <c r="Q3872" s="9"/>
      <c r="R3872" s="36"/>
      <c r="V3872" s="36"/>
    </row>
    <row r="3873" spans="1:22" x14ac:dyDescent="0.25">
      <c r="A3873" s="86"/>
      <c r="B3873" s="9"/>
      <c r="C3873" s="9"/>
      <c r="D3873" s="9"/>
      <c r="E3873" s="9"/>
      <c r="F3873" s="9"/>
      <c r="I3873" s="9"/>
      <c r="K3873" s="9"/>
      <c r="L3873" s="9"/>
      <c r="M3873" s="9"/>
      <c r="O3873" s="9"/>
      <c r="P3873" s="9"/>
      <c r="Q3873" s="9"/>
      <c r="R3873" s="36"/>
      <c r="V3873" s="36"/>
    </row>
    <row r="3874" spans="1:22" x14ac:dyDescent="0.25">
      <c r="A3874" s="86"/>
      <c r="B3874" s="9"/>
      <c r="C3874" s="9"/>
      <c r="D3874" s="9"/>
      <c r="E3874" s="9"/>
      <c r="F3874" s="9"/>
      <c r="I3874" s="9"/>
      <c r="K3874" s="9"/>
      <c r="L3874" s="9"/>
      <c r="M3874" s="9"/>
      <c r="O3874" s="9"/>
      <c r="P3874" s="9"/>
      <c r="Q3874" s="9"/>
      <c r="R3874" s="36"/>
      <c r="V3874" s="36"/>
    </row>
    <row r="3875" spans="1:22" x14ac:dyDescent="0.25">
      <c r="A3875" s="86"/>
      <c r="B3875" s="9"/>
      <c r="C3875" s="9"/>
      <c r="D3875" s="9"/>
      <c r="E3875" s="9"/>
      <c r="F3875" s="9"/>
      <c r="I3875" s="9"/>
      <c r="K3875" s="9"/>
      <c r="L3875" s="9"/>
      <c r="M3875" s="9"/>
      <c r="O3875" s="9"/>
      <c r="P3875" s="9"/>
      <c r="Q3875" s="9"/>
      <c r="R3875" s="36"/>
      <c r="V3875" s="36"/>
    </row>
    <row r="3876" spans="1:22" x14ac:dyDescent="0.25">
      <c r="A3876" s="86"/>
      <c r="B3876" s="9"/>
      <c r="C3876" s="9"/>
      <c r="D3876" s="9"/>
      <c r="E3876" s="9"/>
      <c r="F3876" s="9"/>
      <c r="I3876" s="9"/>
      <c r="K3876" s="9"/>
      <c r="L3876" s="9"/>
      <c r="M3876" s="9"/>
      <c r="O3876" s="9"/>
      <c r="P3876" s="9"/>
      <c r="Q3876" s="9"/>
      <c r="R3876" s="36"/>
      <c r="V3876" s="36"/>
    </row>
    <row r="3877" spans="1:22" x14ac:dyDescent="0.25">
      <c r="A3877" s="86"/>
      <c r="B3877" s="9"/>
      <c r="C3877" s="9"/>
      <c r="D3877" s="9"/>
      <c r="E3877" s="9"/>
      <c r="F3877" s="9"/>
      <c r="I3877" s="9"/>
      <c r="K3877" s="9"/>
      <c r="L3877" s="9"/>
      <c r="M3877" s="9"/>
      <c r="O3877" s="9"/>
      <c r="P3877" s="9"/>
      <c r="Q3877" s="9"/>
      <c r="R3877" s="36"/>
      <c r="V3877" s="36"/>
    </row>
    <row r="3878" spans="1:22" x14ac:dyDescent="0.25">
      <c r="A3878" s="86"/>
      <c r="B3878" s="9"/>
      <c r="C3878" s="9"/>
      <c r="D3878" s="9"/>
      <c r="E3878" s="9"/>
      <c r="F3878" s="9"/>
      <c r="I3878" s="9"/>
      <c r="K3878" s="9"/>
      <c r="L3878" s="9"/>
      <c r="M3878" s="9"/>
      <c r="O3878" s="9"/>
      <c r="P3878" s="9"/>
      <c r="Q3878" s="9"/>
      <c r="R3878" s="36"/>
      <c r="V3878" s="36"/>
    </row>
    <row r="3879" spans="1:22" x14ac:dyDescent="0.25">
      <c r="A3879" s="86"/>
      <c r="B3879" s="9"/>
      <c r="C3879" s="9"/>
      <c r="D3879" s="9"/>
      <c r="E3879" s="9"/>
      <c r="F3879" s="9"/>
      <c r="I3879" s="9"/>
      <c r="K3879" s="9"/>
      <c r="L3879" s="9"/>
      <c r="M3879" s="9"/>
      <c r="O3879" s="9"/>
      <c r="P3879" s="9"/>
      <c r="Q3879" s="9"/>
      <c r="R3879" s="36"/>
      <c r="V3879" s="36"/>
    </row>
    <row r="3880" spans="1:22" x14ac:dyDescent="0.25">
      <c r="A3880" s="86"/>
      <c r="B3880" s="9"/>
      <c r="C3880" s="9"/>
      <c r="D3880" s="9"/>
      <c r="E3880" s="9"/>
      <c r="F3880" s="9"/>
      <c r="I3880" s="9"/>
      <c r="K3880" s="9"/>
      <c r="L3880" s="9"/>
      <c r="M3880" s="9"/>
      <c r="O3880" s="9"/>
      <c r="P3880" s="9"/>
      <c r="Q3880" s="9"/>
      <c r="R3880" s="36"/>
      <c r="V3880" s="36"/>
    </row>
    <row r="3881" spans="1:22" x14ac:dyDescent="0.25">
      <c r="A3881" s="86"/>
      <c r="B3881" s="9"/>
      <c r="C3881" s="9"/>
      <c r="D3881" s="9"/>
      <c r="E3881" s="9"/>
      <c r="F3881" s="9"/>
      <c r="I3881" s="9"/>
      <c r="K3881" s="9"/>
      <c r="L3881" s="9"/>
      <c r="M3881" s="9"/>
      <c r="O3881" s="9"/>
      <c r="P3881" s="9"/>
      <c r="Q3881" s="9"/>
      <c r="R3881" s="36"/>
      <c r="V3881" s="36"/>
    </row>
    <row r="3882" spans="1:22" x14ac:dyDescent="0.25">
      <c r="A3882" s="86"/>
      <c r="B3882" s="9"/>
      <c r="C3882" s="9"/>
      <c r="D3882" s="9"/>
      <c r="E3882" s="9"/>
      <c r="F3882" s="9"/>
      <c r="I3882" s="9"/>
      <c r="K3882" s="9"/>
      <c r="L3882" s="9"/>
      <c r="M3882" s="9"/>
      <c r="O3882" s="9"/>
      <c r="P3882" s="9"/>
      <c r="Q3882" s="9"/>
      <c r="R3882" s="36"/>
      <c r="V3882" s="36"/>
    </row>
    <row r="3883" spans="1:22" x14ac:dyDescent="0.25">
      <c r="A3883" s="86"/>
      <c r="B3883" s="9"/>
      <c r="C3883" s="9"/>
      <c r="D3883" s="9"/>
      <c r="E3883" s="9"/>
      <c r="F3883" s="9"/>
      <c r="I3883" s="9"/>
      <c r="K3883" s="9"/>
      <c r="L3883" s="9"/>
      <c r="M3883" s="9"/>
      <c r="O3883" s="9"/>
      <c r="P3883" s="9"/>
      <c r="Q3883" s="9"/>
      <c r="R3883" s="36"/>
      <c r="V3883" s="36"/>
    </row>
    <row r="3884" spans="1:22" x14ac:dyDescent="0.25">
      <c r="A3884" s="86"/>
      <c r="B3884" s="9"/>
      <c r="C3884" s="9"/>
      <c r="D3884" s="9"/>
      <c r="E3884" s="9"/>
      <c r="F3884" s="9"/>
      <c r="I3884" s="9"/>
      <c r="K3884" s="9"/>
      <c r="L3884" s="9"/>
      <c r="M3884" s="9"/>
      <c r="O3884" s="9"/>
      <c r="P3884" s="9"/>
      <c r="Q3884" s="9"/>
      <c r="R3884" s="36"/>
      <c r="V3884" s="36"/>
    </row>
    <row r="3885" spans="1:22" x14ac:dyDescent="0.25">
      <c r="A3885" s="86"/>
      <c r="B3885" s="9"/>
      <c r="C3885" s="9"/>
      <c r="D3885" s="9"/>
      <c r="E3885" s="9"/>
      <c r="F3885" s="9"/>
      <c r="I3885" s="9"/>
      <c r="K3885" s="9"/>
      <c r="L3885" s="9"/>
      <c r="M3885" s="9"/>
      <c r="O3885" s="9"/>
      <c r="P3885" s="9"/>
      <c r="Q3885" s="9"/>
      <c r="R3885" s="36"/>
      <c r="V3885" s="36"/>
    </row>
    <row r="3886" spans="1:22" x14ac:dyDescent="0.25">
      <c r="A3886" s="86"/>
      <c r="B3886" s="9"/>
      <c r="C3886" s="9"/>
      <c r="D3886" s="9"/>
      <c r="E3886" s="9"/>
      <c r="F3886" s="9"/>
      <c r="I3886" s="9"/>
      <c r="K3886" s="9"/>
      <c r="L3886" s="9"/>
      <c r="M3886" s="9"/>
      <c r="O3886" s="9"/>
      <c r="P3886" s="9"/>
      <c r="Q3886" s="9"/>
      <c r="R3886" s="36"/>
      <c r="V3886" s="36"/>
    </row>
    <row r="3887" spans="1:22" x14ac:dyDescent="0.25">
      <c r="A3887" s="86"/>
      <c r="B3887" s="9"/>
      <c r="C3887" s="9"/>
      <c r="D3887" s="9"/>
      <c r="E3887" s="9"/>
      <c r="F3887" s="9"/>
      <c r="I3887" s="9"/>
      <c r="K3887" s="9"/>
      <c r="L3887" s="9"/>
      <c r="M3887" s="9"/>
      <c r="O3887" s="9"/>
      <c r="P3887" s="9"/>
      <c r="Q3887" s="9"/>
      <c r="R3887" s="36"/>
      <c r="V3887" s="36"/>
    </row>
    <row r="3888" spans="1:22" x14ac:dyDescent="0.25">
      <c r="A3888" s="86"/>
      <c r="B3888" s="9"/>
      <c r="C3888" s="9"/>
      <c r="D3888" s="9"/>
      <c r="E3888" s="9"/>
      <c r="F3888" s="9"/>
      <c r="I3888" s="9"/>
      <c r="K3888" s="9"/>
      <c r="L3888" s="9"/>
      <c r="M3888" s="9"/>
      <c r="O3888" s="9"/>
      <c r="P3888" s="9"/>
      <c r="Q3888" s="9"/>
      <c r="R3888" s="36"/>
      <c r="V3888" s="36"/>
    </row>
    <row r="3889" spans="1:22" x14ac:dyDescent="0.25">
      <c r="A3889" s="86"/>
      <c r="B3889" s="9"/>
      <c r="C3889" s="9"/>
      <c r="D3889" s="9"/>
      <c r="E3889" s="9"/>
      <c r="F3889" s="9"/>
      <c r="I3889" s="9"/>
      <c r="K3889" s="9"/>
      <c r="L3889" s="9"/>
      <c r="M3889" s="9"/>
      <c r="O3889" s="9"/>
      <c r="P3889" s="9"/>
      <c r="Q3889" s="9"/>
      <c r="R3889" s="36"/>
      <c r="V3889" s="36"/>
    </row>
    <row r="3890" spans="1:22" x14ac:dyDescent="0.25">
      <c r="A3890" s="86"/>
      <c r="B3890" s="9"/>
      <c r="C3890" s="9"/>
      <c r="D3890" s="9"/>
      <c r="E3890" s="9"/>
      <c r="F3890" s="9"/>
      <c r="I3890" s="9"/>
      <c r="K3890" s="9"/>
      <c r="L3890" s="9"/>
      <c r="M3890" s="9"/>
      <c r="O3890" s="9"/>
      <c r="P3890" s="9"/>
      <c r="Q3890" s="9"/>
      <c r="R3890" s="36"/>
      <c r="V3890" s="36"/>
    </row>
    <row r="3891" spans="1:22" x14ac:dyDescent="0.25">
      <c r="A3891" s="86"/>
      <c r="B3891" s="9"/>
      <c r="C3891" s="9"/>
      <c r="D3891" s="9"/>
      <c r="E3891" s="9"/>
      <c r="F3891" s="9"/>
      <c r="I3891" s="9"/>
      <c r="K3891" s="9"/>
      <c r="L3891" s="9"/>
      <c r="M3891" s="9"/>
      <c r="O3891" s="9"/>
      <c r="P3891" s="9"/>
      <c r="Q3891" s="9"/>
      <c r="R3891" s="36"/>
      <c r="V3891" s="36"/>
    </row>
    <row r="3892" spans="1:22" x14ac:dyDescent="0.25">
      <c r="A3892" s="86"/>
      <c r="B3892" s="9"/>
      <c r="C3892" s="9"/>
      <c r="D3892" s="9"/>
      <c r="E3892" s="9"/>
      <c r="F3892" s="9"/>
      <c r="I3892" s="9"/>
      <c r="K3892" s="9"/>
      <c r="L3892" s="9"/>
      <c r="M3892" s="9"/>
      <c r="O3892" s="9"/>
      <c r="P3892" s="9"/>
      <c r="Q3892" s="9"/>
      <c r="R3892" s="36"/>
      <c r="V3892" s="36"/>
    </row>
    <row r="3893" spans="1:22" x14ac:dyDescent="0.25">
      <c r="A3893" s="86"/>
      <c r="B3893" s="9"/>
      <c r="C3893" s="9"/>
      <c r="D3893" s="9"/>
      <c r="E3893" s="9"/>
      <c r="F3893" s="9"/>
      <c r="I3893" s="9"/>
      <c r="K3893" s="9"/>
      <c r="L3893" s="9"/>
      <c r="M3893" s="9"/>
      <c r="O3893" s="9"/>
      <c r="P3893" s="9"/>
      <c r="Q3893" s="9"/>
      <c r="R3893" s="36"/>
      <c r="V3893" s="36"/>
    </row>
    <row r="3894" spans="1:22" x14ac:dyDescent="0.25">
      <c r="A3894" s="86"/>
      <c r="B3894" s="9"/>
      <c r="C3894" s="9"/>
      <c r="D3894" s="9"/>
      <c r="E3894" s="9"/>
      <c r="F3894" s="9"/>
      <c r="I3894" s="9"/>
      <c r="K3894" s="9"/>
      <c r="L3894" s="9"/>
      <c r="M3894" s="9"/>
      <c r="O3894" s="9"/>
      <c r="P3894" s="9"/>
      <c r="Q3894" s="9"/>
      <c r="R3894" s="36"/>
      <c r="V3894" s="36"/>
    </row>
    <row r="3895" spans="1:22" x14ac:dyDescent="0.25">
      <c r="A3895" s="86"/>
      <c r="B3895" s="9"/>
      <c r="C3895" s="9"/>
      <c r="D3895" s="9"/>
      <c r="E3895" s="9"/>
      <c r="F3895" s="9"/>
      <c r="I3895" s="9"/>
      <c r="K3895" s="9"/>
      <c r="L3895" s="9"/>
      <c r="M3895" s="9"/>
      <c r="O3895" s="9"/>
      <c r="P3895" s="9"/>
      <c r="Q3895" s="9"/>
      <c r="R3895" s="36"/>
      <c r="V3895" s="36"/>
    </row>
    <row r="3896" spans="1:22" x14ac:dyDescent="0.25">
      <c r="A3896" s="86"/>
      <c r="B3896" s="9"/>
      <c r="C3896" s="9"/>
      <c r="D3896" s="9"/>
      <c r="E3896" s="9"/>
      <c r="F3896" s="9"/>
      <c r="I3896" s="9"/>
      <c r="K3896" s="9"/>
      <c r="L3896" s="9"/>
      <c r="M3896" s="9"/>
      <c r="O3896" s="9"/>
      <c r="P3896" s="9"/>
      <c r="Q3896" s="9"/>
      <c r="R3896" s="36"/>
      <c r="V3896" s="36"/>
    </row>
    <row r="3897" spans="1:22" x14ac:dyDescent="0.25">
      <c r="A3897" s="86"/>
      <c r="B3897" s="9"/>
      <c r="C3897" s="9"/>
      <c r="D3897" s="9"/>
      <c r="E3897" s="9"/>
      <c r="F3897" s="9"/>
      <c r="I3897" s="9"/>
      <c r="K3897" s="9"/>
      <c r="L3897" s="9"/>
      <c r="M3897" s="9"/>
      <c r="O3897" s="9"/>
      <c r="P3897" s="9"/>
      <c r="Q3897" s="9"/>
      <c r="R3897" s="36"/>
      <c r="V3897" s="36"/>
    </row>
    <row r="3898" spans="1:22" x14ac:dyDescent="0.25">
      <c r="A3898" s="86"/>
      <c r="B3898" s="9"/>
      <c r="C3898" s="9"/>
      <c r="D3898" s="9"/>
      <c r="E3898" s="9"/>
      <c r="F3898" s="9"/>
      <c r="I3898" s="9"/>
      <c r="K3898" s="9"/>
      <c r="L3898" s="9"/>
      <c r="M3898" s="9"/>
      <c r="O3898" s="9"/>
      <c r="P3898" s="9"/>
      <c r="Q3898" s="9"/>
      <c r="R3898" s="36"/>
      <c r="V3898" s="36"/>
    </row>
    <row r="3899" spans="1:22" x14ac:dyDescent="0.25">
      <c r="A3899" s="86"/>
      <c r="B3899" s="9"/>
      <c r="C3899" s="9"/>
      <c r="D3899" s="9"/>
      <c r="E3899" s="9"/>
      <c r="F3899" s="9"/>
      <c r="I3899" s="9"/>
      <c r="K3899" s="9"/>
      <c r="L3899" s="9"/>
      <c r="M3899" s="9"/>
      <c r="O3899" s="9"/>
      <c r="P3899" s="9"/>
      <c r="Q3899" s="9"/>
      <c r="R3899" s="36"/>
      <c r="V3899" s="36"/>
    </row>
    <row r="3900" spans="1:22" x14ac:dyDescent="0.25">
      <c r="A3900" s="86"/>
      <c r="B3900" s="9"/>
      <c r="C3900" s="9"/>
      <c r="D3900" s="9"/>
      <c r="E3900" s="9"/>
      <c r="F3900" s="9"/>
      <c r="I3900" s="9"/>
      <c r="K3900" s="9"/>
      <c r="L3900" s="9"/>
      <c r="M3900" s="9"/>
      <c r="O3900" s="9"/>
      <c r="P3900" s="9"/>
      <c r="Q3900" s="9"/>
      <c r="R3900" s="36"/>
      <c r="V3900" s="36"/>
    </row>
    <row r="3901" spans="1:22" x14ac:dyDescent="0.25">
      <c r="A3901" s="86"/>
      <c r="B3901" s="9"/>
      <c r="C3901" s="9"/>
      <c r="D3901" s="9"/>
      <c r="E3901" s="9"/>
      <c r="F3901" s="9"/>
      <c r="I3901" s="9"/>
      <c r="K3901" s="9"/>
      <c r="L3901" s="9"/>
      <c r="M3901" s="9"/>
      <c r="O3901" s="9"/>
      <c r="P3901" s="9"/>
      <c r="Q3901" s="9"/>
      <c r="R3901" s="36"/>
      <c r="V3901" s="36"/>
    </row>
    <row r="3902" spans="1:22" x14ac:dyDescent="0.25">
      <c r="A3902" s="86"/>
      <c r="B3902" s="9"/>
      <c r="C3902" s="9"/>
      <c r="D3902" s="9"/>
      <c r="E3902" s="9"/>
      <c r="F3902" s="9"/>
      <c r="I3902" s="9"/>
      <c r="K3902" s="9"/>
      <c r="L3902" s="9"/>
      <c r="M3902" s="9"/>
      <c r="O3902" s="9"/>
      <c r="P3902" s="9"/>
      <c r="Q3902" s="9"/>
      <c r="R3902" s="36"/>
      <c r="V3902" s="36"/>
    </row>
    <row r="3903" spans="1:22" x14ac:dyDescent="0.25">
      <c r="A3903" s="86"/>
      <c r="B3903" s="9"/>
      <c r="C3903" s="9"/>
      <c r="D3903" s="9"/>
      <c r="E3903" s="9"/>
      <c r="F3903" s="9"/>
      <c r="I3903" s="9"/>
      <c r="K3903" s="9"/>
      <c r="L3903" s="9"/>
      <c r="M3903" s="9"/>
      <c r="O3903" s="9"/>
      <c r="P3903" s="9"/>
      <c r="Q3903" s="9"/>
      <c r="R3903" s="36"/>
      <c r="V3903" s="36"/>
    </row>
    <row r="3904" spans="1:22" x14ac:dyDescent="0.25">
      <c r="A3904" s="86"/>
      <c r="B3904" s="9"/>
      <c r="C3904" s="9"/>
      <c r="D3904" s="9"/>
      <c r="E3904" s="9"/>
      <c r="F3904" s="9"/>
      <c r="I3904" s="9"/>
      <c r="K3904" s="9"/>
      <c r="L3904" s="9"/>
      <c r="M3904" s="9"/>
      <c r="O3904" s="9"/>
      <c r="P3904" s="9"/>
      <c r="Q3904" s="9"/>
      <c r="R3904" s="36"/>
      <c r="V3904" s="36"/>
    </row>
    <row r="3905" spans="1:22" x14ac:dyDescent="0.25">
      <c r="A3905" s="86"/>
      <c r="B3905" s="9"/>
      <c r="C3905" s="9"/>
      <c r="D3905" s="9"/>
      <c r="E3905" s="9"/>
      <c r="F3905" s="9"/>
      <c r="I3905" s="9"/>
      <c r="K3905" s="9"/>
      <c r="L3905" s="9"/>
      <c r="M3905" s="9"/>
      <c r="O3905" s="9"/>
      <c r="P3905" s="9"/>
      <c r="Q3905" s="9"/>
      <c r="R3905" s="36"/>
      <c r="V3905" s="36"/>
    </row>
    <row r="3906" spans="1:22" x14ac:dyDescent="0.25">
      <c r="A3906" s="86"/>
      <c r="B3906" s="9"/>
      <c r="C3906" s="9"/>
      <c r="D3906" s="9"/>
      <c r="E3906" s="9"/>
      <c r="F3906" s="9"/>
      <c r="I3906" s="9"/>
      <c r="K3906" s="9"/>
      <c r="L3906" s="9"/>
      <c r="M3906" s="9"/>
      <c r="O3906" s="9"/>
      <c r="P3906" s="9"/>
      <c r="Q3906" s="9"/>
      <c r="R3906" s="36"/>
      <c r="V3906" s="36"/>
    </row>
    <row r="3907" spans="1:22" x14ac:dyDescent="0.25">
      <c r="A3907" s="86"/>
      <c r="B3907" s="9"/>
      <c r="C3907" s="9"/>
      <c r="D3907" s="9"/>
      <c r="E3907" s="9"/>
      <c r="F3907" s="9"/>
      <c r="I3907" s="9"/>
      <c r="K3907" s="9"/>
      <c r="L3907" s="9"/>
      <c r="M3907" s="9"/>
      <c r="O3907" s="9"/>
      <c r="P3907" s="9"/>
      <c r="Q3907" s="9"/>
      <c r="R3907" s="36"/>
      <c r="V3907" s="36"/>
    </row>
    <row r="3908" spans="1:22" x14ac:dyDescent="0.25">
      <c r="A3908" s="86"/>
      <c r="B3908" s="9"/>
      <c r="C3908" s="9"/>
      <c r="D3908" s="9"/>
      <c r="E3908" s="9"/>
      <c r="F3908" s="9"/>
      <c r="I3908" s="9"/>
      <c r="K3908" s="9"/>
      <c r="L3908" s="9"/>
      <c r="M3908" s="9"/>
      <c r="O3908" s="9"/>
      <c r="P3908" s="9"/>
      <c r="Q3908" s="9"/>
      <c r="R3908" s="36"/>
      <c r="V3908" s="36"/>
    </row>
    <row r="3909" spans="1:22" x14ac:dyDescent="0.25">
      <c r="A3909" s="86"/>
      <c r="B3909" s="9"/>
      <c r="C3909" s="9"/>
      <c r="D3909" s="9"/>
      <c r="E3909" s="9"/>
      <c r="F3909" s="9"/>
      <c r="I3909" s="9"/>
      <c r="K3909" s="9"/>
      <c r="L3909" s="9"/>
      <c r="M3909" s="9"/>
      <c r="O3909" s="9"/>
      <c r="P3909" s="9"/>
      <c r="Q3909" s="9"/>
      <c r="R3909" s="36"/>
      <c r="V3909" s="36"/>
    </row>
    <row r="3910" spans="1:22" x14ac:dyDescent="0.25">
      <c r="A3910" s="86"/>
      <c r="B3910" s="9"/>
      <c r="C3910" s="9"/>
      <c r="D3910" s="9"/>
      <c r="E3910" s="9"/>
      <c r="F3910" s="9"/>
      <c r="I3910" s="9"/>
      <c r="K3910" s="9"/>
      <c r="L3910" s="9"/>
      <c r="M3910" s="9"/>
      <c r="O3910" s="9"/>
      <c r="P3910" s="9"/>
      <c r="Q3910" s="9"/>
      <c r="R3910" s="36"/>
      <c r="V3910" s="36"/>
    </row>
    <row r="3911" spans="1:22" x14ac:dyDescent="0.25">
      <c r="A3911" s="86"/>
      <c r="B3911" s="9"/>
      <c r="C3911" s="9"/>
      <c r="D3911" s="9"/>
      <c r="E3911" s="9"/>
      <c r="F3911" s="9"/>
      <c r="I3911" s="9"/>
      <c r="K3911" s="9"/>
      <c r="L3911" s="9"/>
      <c r="M3911" s="9"/>
      <c r="O3911" s="9"/>
      <c r="P3911" s="9"/>
      <c r="Q3911" s="9"/>
      <c r="R3911" s="36"/>
      <c r="V3911" s="36"/>
    </row>
    <row r="3912" spans="1:22" x14ac:dyDescent="0.25">
      <c r="A3912" s="86"/>
      <c r="B3912" s="9"/>
      <c r="C3912" s="9"/>
      <c r="D3912" s="9"/>
      <c r="E3912" s="9"/>
      <c r="F3912" s="9"/>
      <c r="I3912" s="9"/>
      <c r="K3912" s="9"/>
      <c r="L3912" s="9"/>
      <c r="M3912" s="9"/>
      <c r="O3912" s="9"/>
      <c r="P3912" s="9"/>
      <c r="Q3912" s="9"/>
      <c r="R3912" s="36"/>
      <c r="V3912" s="36"/>
    </row>
    <row r="3913" spans="1:22" x14ac:dyDescent="0.25">
      <c r="A3913" s="86"/>
      <c r="B3913" s="9"/>
      <c r="C3913" s="9"/>
      <c r="D3913" s="9"/>
      <c r="E3913" s="9"/>
      <c r="F3913" s="9"/>
      <c r="I3913" s="9"/>
      <c r="K3913" s="9"/>
      <c r="L3913" s="9"/>
      <c r="M3913" s="9"/>
      <c r="O3913" s="9"/>
      <c r="P3913" s="9"/>
      <c r="Q3913" s="9"/>
      <c r="R3913" s="36"/>
      <c r="V3913" s="36"/>
    </row>
    <row r="3914" spans="1:22" x14ac:dyDescent="0.25">
      <c r="A3914" s="86"/>
      <c r="B3914" s="9"/>
      <c r="C3914" s="9"/>
      <c r="D3914" s="9"/>
      <c r="E3914" s="9"/>
      <c r="F3914" s="9"/>
      <c r="I3914" s="9"/>
      <c r="K3914" s="9"/>
      <c r="L3914" s="9"/>
      <c r="M3914" s="9"/>
      <c r="O3914" s="9"/>
      <c r="P3914" s="9"/>
      <c r="Q3914" s="9"/>
      <c r="R3914" s="36"/>
      <c r="V3914" s="36"/>
    </row>
    <row r="3915" spans="1:22" x14ac:dyDescent="0.25">
      <c r="A3915" s="86"/>
      <c r="B3915" s="9"/>
      <c r="C3915" s="9"/>
      <c r="D3915" s="9"/>
      <c r="E3915" s="9"/>
      <c r="F3915" s="9"/>
      <c r="I3915" s="9"/>
      <c r="K3915" s="9"/>
      <c r="L3915" s="9"/>
      <c r="M3915" s="9"/>
      <c r="O3915" s="9"/>
      <c r="P3915" s="9"/>
      <c r="Q3915" s="9"/>
      <c r="R3915" s="36"/>
      <c r="V3915" s="36"/>
    </row>
    <row r="3916" spans="1:22" x14ac:dyDescent="0.25">
      <c r="A3916" s="86"/>
      <c r="B3916" s="9"/>
      <c r="C3916" s="9"/>
      <c r="D3916" s="9"/>
      <c r="E3916" s="9"/>
      <c r="F3916" s="9"/>
      <c r="I3916" s="9"/>
      <c r="K3916" s="9"/>
      <c r="L3916" s="9"/>
      <c r="M3916" s="9"/>
      <c r="O3916" s="9"/>
      <c r="P3916" s="9"/>
      <c r="Q3916" s="9"/>
      <c r="R3916" s="36"/>
      <c r="V3916" s="36"/>
    </row>
    <row r="3917" spans="1:22" x14ac:dyDescent="0.25">
      <c r="A3917" s="86"/>
      <c r="B3917" s="9"/>
      <c r="C3917" s="9"/>
      <c r="D3917" s="9"/>
      <c r="E3917" s="9"/>
      <c r="F3917" s="9"/>
      <c r="I3917" s="9"/>
      <c r="K3917" s="9"/>
      <c r="L3917" s="9"/>
      <c r="M3917" s="9"/>
      <c r="O3917" s="9"/>
      <c r="P3917" s="9"/>
      <c r="Q3917" s="9"/>
      <c r="R3917" s="36"/>
      <c r="V3917" s="36"/>
    </row>
    <row r="3918" spans="1:22" x14ac:dyDescent="0.25">
      <c r="A3918" s="86"/>
      <c r="B3918" s="9"/>
      <c r="C3918" s="9"/>
      <c r="D3918" s="9"/>
      <c r="E3918" s="9"/>
      <c r="F3918" s="9"/>
      <c r="I3918" s="9"/>
      <c r="K3918" s="9"/>
      <c r="L3918" s="9"/>
      <c r="M3918" s="9"/>
      <c r="O3918" s="9"/>
      <c r="P3918" s="9"/>
      <c r="Q3918" s="9"/>
      <c r="R3918" s="36"/>
      <c r="V3918" s="36"/>
    </row>
    <row r="3919" spans="1:22" x14ac:dyDescent="0.25">
      <c r="A3919" s="86"/>
      <c r="B3919" s="9"/>
      <c r="C3919" s="9"/>
      <c r="D3919" s="9"/>
      <c r="E3919" s="9"/>
      <c r="F3919" s="9"/>
      <c r="I3919" s="9"/>
      <c r="K3919" s="9"/>
      <c r="L3919" s="9"/>
      <c r="M3919" s="9"/>
      <c r="O3919" s="9"/>
      <c r="P3919" s="9"/>
      <c r="Q3919" s="9"/>
      <c r="R3919" s="36"/>
      <c r="V3919" s="36"/>
    </row>
    <row r="3920" spans="1:22" x14ac:dyDescent="0.25">
      <c r="A3920" s="86"/>
      <c r="B3920" s="9"/>
      <c r="C3920" s="9"/>
      <c r="D3920" s="9"/>
      <c r="E3920" s="9"/>
      <c r="F3920" s="9"/>
      <c r="I3920" s="9"/>
      <c r="K3920" s="9"/>
      <c r="L3920" s="9"/>
      <c r="M3920" s="9"/>
      <c r="O3920" s="9"/>
      <c r="P3920" s="9"/>
      <c r="Q3920" s="9"/>
      <c r="R3920" s="36"/>
      <c r="V3920" s="36"/>
    </row>
    <row r="3921" spans="1:22" x14ac:dyDescent="0.25">
      <c r="A3921" s="86"/>
      <c r="B3921" s="9"/>
      <c r="C3921" s="9"/>
      <c r="D3921" s="9"/>
      <c r="E3921" s="9"/>
      <c r="F3921" s="9"/>
      <c r="I3921" s="9"/>
      <c r="K3921" s="9"/>
      <c r="L3921" s="9"/>
      <c r="M3921" s="9"/>
      <c r="O3921" s="9"/>
      <c r="P3921" s="9"/>
      <c r="Q3921" s="9"/>
      <c r="R3921" s="36"/>
      <c r="V3921" s="36"/>
    </row>
    <row r="3922" spans="1:22" x14ac:dyDescent="0.25">
      <c r="A3922" s="86"/>
      <c r="B3922" s="9"/>
      <c r="C3922" s="9"/>
      <c r="D3922" s="9"/>
      <c r="E3922" s="9"/>
      <c r="F3922" s="9"/>
      <c r="I3922" s="9"/>
      <c r="K3922" s="9"/>
      <c r="L3922" s="9"/>
      <c r="M3922" s="9"/>
      <c r="O3922" s="9"/>
      <c r="P3922" s="9"/>
      <c r="Q3922" s="9"/>
      <c r="R3922" s="36"/>
      <c r="V3922" s="36"/>
    </row>
    <row r="3923" spans="1:22" x14ac:dyDescent="0.25">
      <c r="A3923" s="86"/>
      <c r="B3923" s="9"/>
      <c r="C3923" s="9"/>
      <c r="D3923" s="9"/>
      <c r="E3923" s="9"/>
      <c r="F3923" s="9"/>
      <c r="I3923" s="9"/>
      <c r="K3923" s="9"/>
      <c r="L3923" s="9"/>
      <c r="M3923" s="9"/>
      <c r="O3923" s="9"/>
      <c r="P3923" s="9"/>
      <c r="Q3923" s="9"/>
      <c r="R3923" s="36"/>
      <c r="V3923" s="36"/>
    </row>
    <row r="3924" spans="1:22" x14ac:dyDescent="0.25">
      <c r="A3924" s="86"/>
      <c r="B3924" s="9"/>
      <c r="C3924" s="9"/>
      <c r="D3924" s="9"/>
      <c r="E3924" s="9"/>
      <c r="F3924" s="9"/>
      <c r="I3924" s="9"/>
      <c r="K3924" s="9"/>
      <c r="L3924" s="9"/>
      <c r="M3924" s="9"/>
      <c r="O3924" s="9"/>
      <c r="P3924" s="9"/>
      <c r="Q3924" s="9"/>
      <c r="R3924" s="36"/>
      <c r="V3924" s="36"/>
    </row>
    <row r="3925" spans="1:22" x14ac:dyDescent="0.25">
      <c r="A3925" s="86"/>
      <c r="B3925" s="9"/>
      <c r="C3925" s="9"/>
      <c r="D3925" s="9"/>
      <c r="E3925" s="9"/>
      <c r="F3925" s="9"/>
      <c r="I3925" s="9"/>
      <c r="K3925" s="9"/>
      <c r="L3925" s="9"/>
      <c r="M3925" s="9"/>
      <c r="O3925" s="9"/>
      <c r="P3925" s="9"/>
      <c r="Q3925" s="9"/>
      <c r="R3925" s="36"/>
      <c r="V3925" s="36"/>
    </row>
    <row r="3926" spans="1:22" x14ac:dyDescent="0.25">
      <c r="A3926" s="86"/>
      <c r="B3926" s="9"/>
      <c r="C3926" s="9"/>
      <c r="D3926" s="9"/>
      <c r="E3926" s="9"/>
      <c r="F3926" s="9"/>
      <c r="I3926" s="9"/>
      <c r="K3926" s="9"/>
      <c r="L3926" s="9"/>
      <c r="M3926" s="9"/>
      <c r="O3926" s="9"/>
      <c r="P3926" s="9"/>
      <c r="Q3926" s="9"/>
      <c r="R3926" s="36"/>
      <c r="V3926" s="36"/>
    </row>
    <row r="3927" spans="1:22" x14ac:dyDescent="0.25">
      <c r="A3927" s="86"/>
      <c r="B3927" s="9"/>
      <c r="C3927" s="9"/>
      <c r="D3927" s="9"/>
      <c r="E3927" s="9"/>
      <c r="F3927" s="9"/>
      <c r="I3927" s="9"/>
      <c r="K3927" s="9"/>
      <c r="L3927" s="9"/>
      <c r="M3927" s="9"/>
      <c r="O3927" s="9"/>
      <c r="P3927" s="9"/>
      <c r="Q3927" s="9"/>
      <c r="R3927" s="36"/>
      <c r="V3927" s="36"/>
    </row>
    <row r="3928" spans="1:22" x14ac:dyDescent="0.25">
      <c r="A3928" s="86"/>
      <c r="B3928" s="9"/>
      <c r="C3928" s="9"/>
      <c r="D3928" s="9"/>
      <c r="E3928" s="9"/>
      <c r="F3928" s="9"/>
      <c r="I3928" s="9"/>
      <c r="K3928" s="9"/>
      <c r="L3928" s="9"/>
      <c r="M3928" s="9"/>
      <c r="O3928" s="9"/>
      <c r="P3928" s="9"/>
      <c r="Q3928" s="9"/>
      <c r="R3928" s="36"/>
      <c r="V3928" s="36"/>
    </row>
    <row r="3929" spans="1:22" x14ac:dyDescent="0.25">
      <c r="A3929" s="86"/>
      <c r="B3929" s="9"/>
      <c r="C3929" s="9"/>
      <c r="D3929" s="9"/>
      <c r="E3929" s="9"/>
      <c r="F3929" s="9"/>
      <c r="I3929" s="9"/>
      <c r="K3929" s="9"/>
      <c r="L3929" s="9"/>
      <c r="M3929" s="9"/>
      <c r="O3929" s="9"/>
      <c r="P3929" s="9"/>
      <c r="Q3929" s="9"/>
      <c r="R3929" s="36"/>
      <c r="V3929" s="36"/>
    </row>
    <row r="3930" spans="1:22" x14ac:dyDescent="0.25">
      <c r="A3930" s="86"/>
      <c r="B3930" s="9"/>
      <c r="C3930" s="9"/>
      <c r="D3930" s="9"/>
      <c r="E3930" s="9"/>
      <c r="F3930" s="9"/>
      <c r="I3930" s="9"/>
      <c r="K3930" s="9"/>
      <c r="L3930" s="9"/>
      <c r="M3930" s="9"/>
      <c r="O3930" s="9"/>
      <c r="P3930" s="9"/>
      <c r="Q3930" s="9"/>
      <c r="R3930" s="36"/>
      <c r="V3930" s="36"/>
    </row>
    <row r="3931" spans="1:22" x14ac:dyDescent="0.25">
      <c r="A3931" s="86"/>
      <c r="B3931" s="9"/>
      <c r="C3931" s="9"/>
      <c r="D3931" s="9"/>
      <c r="E3931" s="9"/>
      <c r="F3931" s="9"/>
      <c r="I3931" s="9"/>
      <c r="K3931" s="9"/>
      <c r="L3931" s="9"/>
      <c r="M3931" s="9"/>
      <c r="O3931" s="9"/>
      <c r="P3931" s="9"/>
      <c r="Q3931" s="9"/>
      <c r="R3931" s="36"/>
      <c r="V3931" s="36"/>
    </row>
    <row r="3932" spans="1:22" x14ac:dyDescent="0.25">
      <c r="A3932" s="86"/>
      <c r="B3932" s="9"/>
      <c r="C3932" s="9"/>
      <c r="D3932" s="9"/>
      <c r="E3932" s="9"/>
      <c r="F3932" s="9"/>
      <c r="I3932" s="9"/>
      <c r="K3932" s="9"/>
      <c r="L3932" s="9"/>
      <c r="M3932" s="9"/>
      <c r="O3932" s="9"/>
      <c r="P3932" s="9"/>
      <c r="Q3932" s="9"/>
      <c r="R3932" s="36"/>
      <c r="V3932" s="36"/>
    </row>
    <row r="3933" spans="1:22" x14ac:dyDescent="0.25">
      <c r="A3933" s="86"/>
      <c r="B3933" s="9"/>
      <c r="C3933" s="9"/>
      <c r="D3933" s="9"/>
      <c r="E3933" s="9"/>
      <c r="F3933" s="9"/>
      <c r="I3933" s="9"/>
      <c r="K3933" s="9"/>
      <c r="L3933" s="9"/>
      <c r="M3933" s="9"/>
      <c r="O3933" s="9"/>
      <c r="P3933" s="9"/>
      <c r="Q3933" s="9"/>
      <c r="R3933" s="36"/>
      <c r="V3933" s="36"/>
    </row>
    <row r="3934" spans="1:22" x14ac:dyDescent="0.25">
      <c r="A3934" s="86"/>
      <c r="B3934" s="9"/>
      <c r="C3934" s="9"/>
      <c r="D3934" s="9"/>
      <c r="E3934" s="9"/>
      <c r="F3934" s="9"/>
      <c r="I3934" s="9"/>
      <c r="K3934" s="9"/>
      <c r="L3934" s="9"/>
      <c r="M3934" s="9"/>
      <c r="O3934" s="9"/>
      <c r="P3934" s="9"/>
      <c r="Q3934" s="9"/>
      <c r="R3934" s="36"/>
      <c r="V3934" s="36"/>
    </row>
    <row r="3935" spans="1:22" x14ac:dyDescent="0.25">
      <c r="A3935" s="86"/>
      <c r="B3935" s="9"/>
      <c r="C3935" s="9"/>
      <c r="D3935" s="9"/>
      <c r="E3935" s="9"/>
      <c r="F3935" s="9"/>
      <c r="I3935" s="9"/>
      <c r="K3935" s="9"/>
      <c r="L3935" s="9"/>
      <c r="M3935" s="9"/>
      <c r="O3935" s="9"/>
      <c r="P3935" s="9"/>
      <c r="Q3935" s="9"/>
      <c r="R3935" s="36"/>
      <c r="V3935" s="36"/>
    </row>
    <row r="3936" spans="1:22" x14ac:dyDescent="0.25">
      <c r="A3936" s="86"/>
      <c r="B3936" s="9"/>
      <c r="C3936" s="9"/>
      <c r="D3936" s="9"/>
      <c r="E3936" s="9"/>
      <c r="F3936" s="9"/>
      <c r="I3936" s="9"/>
      <c r="K3936" s="9"/>
      <c r="L3936" s="9"/>
      <c r="M3936" s="9"/>
      <c r="O3936" s="9"/>
      <c r="P3936" s="9"/>
      <c r="Q3936" s="9"/>
      <c r="R3936" s="36"/>
      <c r="V3936" s="36"/>
    </row>
    <row r="3937" spans="1:22" x14ac:dyDescent="0.25">
      <c r="A3937" s="86"/>
      <c r="B3937" s="9"/>
      <c r="C3937" s="9"/>
      <c r="D3937" s="9"/>
      <c r="E3937" s="9"/>
      <c r="F3937" s="9"/>
      <c r="I3937" s="9"/>
      <c r="K3937" s="9"/>
      <c r="L3937" s="9"/>
      <c r="M3937" s="9"/>
      <c r="O3937" s="9"/>
      <c r="P3937" s="9"/>
      <c r="Q3937" s="9"/>
      <c r="R3937" s="36"/>
      <c r="V3937" s="36"/>
    </row>
    <row r="3938" spans="1:22" x14ac:dyDescent="0.25">
      <c r="A3938" s="86"/>
      <c r="B3938" s="9"/>
      <c r="C3938" s="9"/>
      <c r="D3938" s="9"/>
      <c r="E3938" s="9"/>
      <c r="F3938" s="9"/>
      <c r="I3938" s="9"/>
      <c r="K3938" s="9"/>
      <c r="L3938" s="9"/>
      <c r="M3938" s="9"/>
      <c r="O3938" s="9"/>
      <c r="P3938" s="9"/>
      <c r="Q3938" s="9"/>
      <c r="R3938" s="36"/>
      <c r="V3938" s="36"/>
    </row>
    <row r="3939" spans="1:22" x14ac:dyDescent="0.25">
      <c r="A3939" s="86"/>
      <c r="B3939" s="9"/>
      <c r="C3939" s="9"/>
      <c r="D3939" s="9"/>
      <c r="E3939" s="9"/>
      <c r="F3939" s="9"/>
      <c r="I3939" s="9"/>
      <c r="K3939" s="9"/>
      <c r="L3939" s="9"/>
      <c r="M3939" s="9"/>
      <c r="O3939" s="9"/>
      <c r="P3939" s="9"/>
      <c r="Q3939" s="9"/>
      <c r="R3939" s="36"/>
      <c r="V3939" s="36"/>
    </row>
    <row r="3940" spans="1:22" x14ac:dyDescent="0.25">
      <c r="A3940" s="86"/>
      <c r="B3940" s="9"/>
      <c r="C3940" s="9"/>
      <c r="D3940" s="9"/>
      <c r="E3940" s="9"/>
      <c r="F3940" s="9"/>
      <c r="I3940" s="9"/>
      <c r="K3940" s="9"/>
      <c r="L3940" s="9"/>
      <c r="M3940" s="9"/>
      <c r="O3940" s="9"/>
      <c r="P3940" s="9"/>
      <c r="Q3940" s="9"/>
      <c r="R3940" s="36"/>
      <c r="V3940" s="36"/>
    </row>
    <row r="3941" spans="1:22" x14ac:dyDescent="0.25">
      <c r="A3941" s="86"/>
      <c r="B3941" s="9"/>
      <c r="C3941" s="9"/>
      <c r="D3941" s="9"/>
      <c r="E3941" s="9"/>
      <c r="F3941" s="9"/>
      <c r="I3941" s="9"/>
      <c r="K3941" s="9"/>
      <c r="L3941" s="9"/>
      <c r="M3941" s="9"/>
      <c r="O3941" s="9"/>
      <c r="P3941" s="9"/>
      <c r="Q3941" s="9"/>
      <c r="R3941" s="36"/>
      <c r="V3941" s="36"/>
    </row>
    <row r="3942" spans="1:22" x14ac:dyDescent="0.25">
      <c r="A3942" s="86"/>
      <c r="B3942" s="9"/>
      <c r="C3942" s="9"/>
      <c r="D3942" s="9"/>
      <c r="E3942" s="9"/>
      <c r="F3942" s="9"/>
      <c r="I3942" s="9"/>
      <c r="K3942" s="9"/>
      <c r="L3942" s="9"/>
      <c r="M3942" s="9"/>
      <c r="O3942" s="9"/>
      <c r="P3942" s="9"/>
      <c r="Q3942" s="9"/>
      <c r="R3942" s="36"/>
      <c r="V3942" s="36"/>
    </row>
    <row r="3943" spans="1:22" x14ac:dyDescent="0.25">
      <c r="A3943" s="86"/>
      <c r="B3943" s="9"/>
      <c r="C3943" s="9"/>
      <c r="D3943" s="9"/>
      <c r="E3943" s="9"/>
      <c r="F3943" s="9"/>
      <c r="I3943" s="9"/>
      <c r="K3943" s="9"/>
      <c r="L3943" s="9"/>
      <c r="M3943" s="9"/>
      <c r="O3943" s="9"/>
      <c r="P3943" s="9"/>
      <c r="Q3943" s="9"/>
      <c r="R3943" s="36"/>
      <c r="V3943" s="36"/>
    </row>
    <row r="3944" spans="1:22" x14ac:dyDescent="0.25">
      <c r="A3944" s="86"/>
      <c r="B3944" s="9"/>
      <c r="C3944" s="9"/>
      <c r="D3944" s="9"/>
      <c r="E3944" s="9"/>
      <c r="F3944" s="9"/>
      <c r="I3944" s="9"/>
      <c r="K3944" s="9"/>
      <c r="L3944" s="9"/>
      <c r="M3944" s="9"/>
      <c r="O3944" s="9"/>
      <c r="P3944" s="9"/>
      <c r="Q3944" s="9"/>
      <c r="R3944" s="36"/>
      <c r="V3944" s="36"/>
    </row>
    <row r="3945" spans="1:22" x14ac:dyDescent="0.25">
      <c r="A3945" s="86"/>
      <c r="B3945" s="9"/>
      <c r="C3945" s="9"/>
      <c r="D3945" s="9"/>
      <c r="E3945" s="9"/>
      <c r="F3945" s="9"/>
      <c r="I3945" s="9"/>
      <c r="K3945" s="9"/>
      <c r="L3945" s="9"/>
      <c r="M3945" s="9"/>
      <c r="O3945" s="9"/>
      <c r="P3945" s="9"/>
      <c r="Q3945" s="9"/>
      <c r="R3945" s="36"/>
      <c r="V3945" s="36"/>
    </row>
    <row r="3946" spans="1:22" x14ac:dyDescent="0.25">
      <c r="A3946" s="86"/>
      <c r="B3946" s="9"/>
      <c r="C3946" s="9"/>
      <c r="D3946" s="9"/>
      <c r="E3946" s="9"/>
      <c r="F3946" s="9"/>
      <c r="I3946" s="9"/>
      <c r="K3946" s="9"/>
      <c r="L3946" s="9"/>
      <c r="M3946" s="9"/>
      <c r="O3946" s="9"/>
      <c r="P3946" s="9"/>
      <c r="Q3946" s="9"/>
      <c r="R3946" s="36"/>
      <c r="V3946" s="36"/>
    </row>
    <row r="3947" spans="1:22" x14ac:dyDescent="0.25">
      <c r="A3947" s="86"/>
      <c r="B3947" s="9"/>
      <c r="C3947" s="9"/>
      <c r="D3947" s="9"/>
      <c r="E3947" s="9"/>
      <c r="F3947" s="9"/>
      <c r="I3947" s="9"/>
      <c r="K3947" s="9"/>
      <c r="L3947" s="9"/>
      <c r="M3947" s="9"/>
      <c r="O3947" s="9"/>
      <c r="P3947" s="9"/>
      <c r="Q3947" s="9"/>
      <c r="R3947" s="36"/>
      <c r="V3947" s="36"/>
    </row>
    <row r="3948" spans="1:22" x14ac:dyDescent="0.25">
      <c r="A3948" s="86"/>
      <c r="B3948" s="9"/>
      <c r="C3948" s="9"/>
      <c r="D3948" s="9"/>
      <c r="E3948" s="9"/>
      <c r="F3948" s="9"/>
      <c r="I3948" s="9"/>
      <c r="K3948" s="9"/>
      <c r="L3948" s="9"/>
      <c r="M3948" s="9"/>
      <c r="O3948" s="9"/>
      <c r="P3948" s="9"/>
      <c r="Q3948" s="9"/>
      <c r="R3948" s="36"/>
      <c r="V3948" s="36"/>
    </row>
    <row r="3949" spans="1:22" x14ac:dyDescent="0.25">
      <c r="A3949" s="86"/>
      <c r="B3949" s="9"/>
      <c r="C3949" s="9"/>
      <c r="D3949" s="9"/>
      <c r="E3949" s="9"/>
      <c r="F3949" s="9"/>
      <c r="I3949" s="9"/>
      <c r="K3949" s="9"/>
      <c r="L3949" s="9"/>
      <c r="M3949" s="9"/>
      <c r="O3949" s="9"/>
      <c r="P3949" s="9"/>
      <c r="Q3949" s="9"/>
      <c r="R3949" s="36"/>
      <c r="V3949" s="36"/>
    </row>
    <row r="3950" spans="1:22" x14ac:dyDescent="0.25">
      <c r="A3950" s="86"/>
      <c r="B3950" s="9"/>
      <c r="C3950" s="9"/>
      <c r="D3950" s="9"/>
      <c r="E3950" s="9"/>
      <c r="F3950" s="9"/>
      <c r="I3950" s="9"/>
      <c r="K3950" s="9"/>
      <c r="L3950" s="9"/>
      <c r="M3950" s="9"/>
      <c r="O3950" s="9"/>
      <c r="P3950" s="9"/>
      <c r="Q3950" s="9"/>
      <c r="R3950" s="36"/>
      <c r="V3950" s="36"/>
    </row>
    <row r="3951" spans="1:22" x14ac:dyDescent="0.25">
      <c r="A3951" s="86"/>
      <c r="B3951" s="9"/>
      <c r="C3951" s="9"/>
      <c r="D3951" s="9"/>
      <c r="E3951" s="9"/>
      <c r="F3951" s="9"/>
      <c r="I3951" s="9"/>
      <c r="K3951" s="9"/>
      <c r="L3951" s="9"/>
      <c r="M3951" s="9"/>
      <c r="O3951" s="9"/>
      <c r="P3951" s="9"/>
      <c r="Q3951" s="9"/>
      <c r="R3951" s="36"/>
      <c r="V3951" s="36"/>
    </row>
    <row r="3952" spans="1:22" x14ac:dyDescent="0.25">
      <c r="A3952" s="86"/>
      <c r="B3952" s="9"/>
      <c r="C3952" s="9"/>
      <c r="D3952" s="9"/>
      <c r="E3952" s="9"/>
      <c r="F3952" s="9"/>
      <c r="I3952" s="9"/>
      <c r="K3952" s="9"/>
      <c r="L3952" s="9"/>
      <c r="M3952" s="9"/>
      <c r="O3952" s="9"/>
      <c r="P3952" s="9"/>
      <c r="Q3952" s="9"/>
      <c r="R3952" s="36"/>
      <c r="V3952" s="36"/>
    </row>
    <row r="3953" spans="1:22" x14ac:dyDescent="0.25">
      <c r="A3953" s="86"/>
      <c r="B3953" s="9"/>
      <c r="C3953" s="9"/>
      <c r="D3953" s="9"/>
      <c r="E3953" s="9"/>
      <c r="F3953" s="9"/>
      <c r="I3953" s="9"/>
      <c r="K3953" s="9"/>
      <c r="L3953" s="9"/>
      <c r="M3953" s="9"/>
      <c r="O3953" s="9"/>
      <c r="P3953" s="9"/>
      <c r="Q3953" s="9"/>
      <c r="R3953" s="36"/>
      <c r="V3953" s="36"/>
    </row>
    <row r="3954" spans="1:22" x14ac:dyDescent="0.25">
      <c r="A3954" s="86"/>
      <c r="B3954" s="9"/>
      <c r="C3954" s="9"/>
      <c r="D3954" s="9"/>
      <c r="E3954" s="9"/>
      <c r="F3954" s="9"/>
      <c r="I3954" s="9"/>
      <c r="K3954" s="9"/>
      <c r="L3954" s="9"/>
      <c r="M3954" s="9"/>
      <c r="O3954" s="9"/>
      <c r="P3954" s="9"/>
      <c r="Q3954" s="9"/>
      <c r="R3954" s="36"/>
      <c r="V3954" s="36"/>
    </row>
    <row r="3955" spans="1:22" x14ac:dyDescent="0.25">
      <c r="A3955" s="86"/>
      <c r="B3955" s="9"/>
      <c r="C3955" s="9"/>
      <c r="D3955" s="9"/>
      <c r="E3955" s="9"/>
      <c r="F3955" s="9"/>
      <c r="I3955" s="9"/>
      <c r="K3955" s="9"/>
      <c r="L3955" s="9"/>
      <c r="M3955" s="9"/>
      <c r="O3955" s="9"/>
      <c r="P3955" s="9"/>
      <c r="Q3955" s="9"/>
      <c r="R3955" s="36"/>
      <c r="V3955" s="36"/>
    </row>
    <row r="3956" spans="1:22" x14ac:dyDescent="0.25">
      <c r="A3956" s="86"/>
      <c r="B3956" s="9"/>
      <c r="C3956" s="9"/>
      <c r="D3956" s="9"/>
      <c r="E3956" s="9"/>
      <c r="F3956" s="9"/>
      <c r="I3956" s="9"/>
      <c r="K3956" s="9"/>
      <c r="L3956" s="9"/>
      <c r="M3956" s="9"/>
      <c r="O3956" s="9"/>
      <c r="P3956" s="9"/>
      <c r="Q3956" s="9"/>
      <c r="R3956" s="36"/>
      <c r="V3956" s="36"/>
    </row>
    <row r="3957" spans="1:22" x14ac:dyDescent="0.25">
      <c r="A3957" s="86"/>
      <c r="B3957" s="9"/>
      <c r="C3957" s="9"/>
      <c r="D3957" s="9"/>
      <c r="E3957" s="9"/>
      <c r="F3957" s="9"/>
      <c r="I3957" s="9"/>
      <c r="K3957" s="9"/>
      <c r="L3957" s="9"/>
      <c r="M3957" s="9"/>
      <c r="O3957" s="9"/>
      <c r="P3957" s="9"/>
      <c r="Q3957" s="9"/>
      <c r="R3957" s="36"/>
      <c r="V3957" s="36"/>
    </row>
    <row r="3958" spans="1:22" x14ac:dyDescent="0.25">
      <c r="A3958" s="86"/>
      <c r="B3958" s="9"/>
      <c r="C3958" s="9"/>
      <c r="D3958" s="9"/>
      <c r="E3958" s="9"/>
      <c r="F3958" s="9"/>
      <c r="I3958" s="9"/>
      <c r="K3958" s="9"/>
      <c r="L3958" s="9"/>
      <c r="M3958" s="9"/>
      <c r="O3958" s="9"/>
      <c r="P3958" s="9"/>
      <c r="Q3958" s="9"/>
      <c r="R3958" s="36"/>
      <c r="V3958" s="36"/>
    </row>
    <row r="3959" spans="1:22" x14ac:dyDescent="0.25">
      <c r="A3959" s="86"/>
      <c r="B3959" s="9"/>
      <c r="C3959" s="9"/>
      <c r="D3959" s="9"/>
      <c r="E3959" s="9"/>
      <c r="F3959" s="9"/>
      <c r="I3959" s="9"/>
      <c r="K3959" s="9"/>
      <c r="L3959" s="9"/>
      <c r="M3959" s="9"/>
      <c r="O3959" s="9"/>
      <c r="P3959" s="9"/>
      <c r="Q3959" s="9"/>
      <c r="R3959" s="36"/>
      <c r="V3959" s="36"/>
    </row>
    <row r="3960" spans="1:22" x14ac:dyDescent="0.25">
      <c r="A3960" s="86"/>
      <c r="B3960" s="9"/>
      <c r="C3960" s="9"/>
      <c r="D3960" s="9"/>
      <c r="E3960" s="9"/>
      <c r="F3960" s="9"/>
      <c r="I3960" s="9"/>
      <c r="K3960" s="9"/>
      <c r="L3960" s="9"/>
      <c r="M3960" s="9"/>
      <c r="O3960" s="9"/>
      <c r="P3960" s="9"/>
      <c r="Q3960" s="9"/>
      <c r="R3960" s="36"/>
      <c r="V3960" s="36"/>
    </row>
    <row r="3961" spans="1:22" x14ac:dyDescent="0.25">
      <c r="A3961" s="86"/>
      <c r="B3961" s="9"/>
      <c r="C3961" s="9"/>
      <c r="D3961" s="9"/>
      <c r="E3961" s="9"/>
      <c r="F3961" s="9"/>
      <c r="I3961" s="9"/>
      <c r="K3961" s="9"/>
      <c r="L3961" s="9"/>
      <c r="M3961" s="9"/>
      <c r="O3961" s="9"/>
      <c r="P3961" s="9"/>
      <c r="Q3961" s="9"/>
      <c r="R3961" s="36"/>
      <c r="V3961" s="36"/>
    </row>
    <row r="3962" spans="1:22" x14ac:dyDescent="0.25">
      <c r="A3962" s="86"/>
      <c r="B3962" s="9"/>
      <c r="C3962" s="9"/>
      <c r="D3962" s="9"/>
      <c r="E3962" s="9"/>
      <c r="F3962" s="9"/>
      <c r="I3962" s="9"/>
      <c r="K3962" s="9"/>
      <c r="L3962" s="9"/>
      <c r="M3962" s="9"/>
      <c r="O3962" s="9"/>
      <c r="P3962" s="9"/>
      <c r="Q3962" s="9"/>
      <c r="R3962" s="36"/>
      <c r="V3962" s="36"/>
    </row>
    <row r="3963" spans="1:22" x14ac:dyDescent="0.25">
      <c r="A3963" s="86"/>
      <c r="B3963" s="9"/>
      <c r="C3963" s="9"/>
      <c r="D3963" s="9"/>
      <c r="E3963" s="9"/>
      <c r="F3963" s="9"/>
      <c r="I3963" s="9"/>
      <c r="K3963" s="9"/>
      <c r="L3963" s="9"/>
      <c r="M3963" s="9"/>
      <c r="O3963" s="9"/>
      <c r="P3963" s="9"/>
      <c r="Q3963" s="9"/>
      <c r="R3963" s="36"/>
      <c r="V3963" s="36"/>
    </row>
    <row r="3964" spans="1:22" x14ac:dyDescent="0.25">
      <c r="A3964" s="86"/>
      <c r="B3964" s="9"/>
      <c r="C3964" s="9"/>
      <c r="D3964" s="9"/>
      <c r="E3964" s="9"/>
      <c r="F3964" s="9"/>
      <c r="I3964" s="9"/>
      <c r="K3964" s="9"/>
      <c r="L3964" s="9"/>
      <c r="M3964" s="9"/>
      <c r="O3964" s="9"/>
      <c r="P3964" s="9"/>
      <c r="Q3964" s="9"/>
      <c r="R3964" s="36"/>
      <c r="V3964" s="36"/>
    </row>
    <row r="3965" spans="1:22" x14ac:dyDescent="0.25">
      <c r="A3965" s="86"/>
      <c r="B3965" s="9"/>
      <c r="C3965" s="9"/>
      <c r="D3965" s="9"/>
      <c r="E3965" s="9"/>
      <c r="F3965" s="9"/>
      <c r="I3965" s="9"/>
      <c r="K3965" s="9"/>
      <c r="L3965" s="9"/>
      <c r="M3965" s="9"/>
      <c r="O3965" s="9"/>
      <c r="P3965" s="9"/>
      <c r="Q3965" s="9"/>
      <c r="R3965" s="36"/>
      <c r="V3965" s="36"/>
    </row>
    <row r="3966" spans="1:22" x14ac:dyDescent="0.25">
      <c r="A3966" s="86"/>
      <c r="B3966" s="9"/>
      <c r="C3966" s="9"/>
      <c r="D3966" s="9"/>
      <c r="E3966" s="9"/>
      <c r="F3966" s="9"/>
      <c r="I3966" s="9"/>
      <c r="K3966" s="9"/>
      <c r="L3966" s="9"/>
      <c r="M3966" s="9"/>
      <c r="O3966" s="9"/>
      <c r="P3966" s="9"/>
      <c r="Q3966" s="9"/>
      <c r="R3966" s="36"/>
      <c r="V3966" s="36"/>
    </row>
    <row r="3967" spans="1:22" x14ac:dyDescent="0.25">
      <c r="A3967" s="86"/>
      <c r="B3967" s="9"/>
      <c r="C3967" s="9"/>
      <c r="D3967" s="9"/>
      <c r="E3967" s="9"/>
      <c r="F3967" s="9"/>
      <c r="I3967" s="9"/>
      <c r="K3967" s="9"/>
      <c r="L3967" s="9"/>
      <c r="M3967" s="9"/>
      <c r="O3967" s="9"/>
      <c r="P3967" s="9"/>
      <c r="Q3967" s="9"/>
      <c r="R3967" s="36"/>
      <c r="V3967" s="36"/>
    </row>
    <row r="3968" spans="1:22" x14ac:dyDescent="0.25">
      <c r="A3968" s="86"/>
      <c r="B3968" s="9"/>
      <c r="C3968" s="9"/>
      <c r="D3968" s="9"/>
      <c r="E3968" s="9"/>
      <c r="F3968" s="9"/>
      <c r="I3968" s="9"/>
      <c r="K3968" s="9"/>
      <c r="L3968" s="9"/>
      <c r="M3968" s="9"/>
      <c r="O3968" s="9"/>
      <c r="P3968" s="9"/>
      <c r="Q3968" s="9"/>
      <c r="R3968" s="36"/>
      <c r="V3968" s="36"/>
    </row>
    <row r="3969" spans="1:22" x14ac:dyDescent="0.25">
      <c r="A3969" s="86"/>
      <c r="B3969" s="9"/>
      <c r="C3969" s="9"/>
      <c r="D3969" s="9"/>
      <c r="E3969" s="9"/>
      <c r="F3969" s="9"/>
      <c r="I3969" s="9"/>
      <c r="K3969" s="9"/>
      <c r="L3969" s="9"/>
      <c r="M3969" s="9"/>
      <c r="O3969" s="9"/>
      <c r="P3969" s="9"/>
      <c r="Q3969" s="9"/>
      <c r="R3969" s="36"/>
      <c r="V3969" s="36"/>
    </row>
    <row r="3970" spans="1:22" x14ac:dyDescent="0.25">
      <c r="A3970" s="86"/>
      <c r="B3970" s="9"/>
      <c r="C3970" s="9"/>
      <c r="D3970" s="9"/>
      <c r="E3970" s="9"/>
      <c r="F3970" s="9"/>
      <c r="I3970" s="9"/>
      <c r="K3970" s="9"/>
      <c r="L3970" s="9"/>
      <c r="M3970" s="9"/>
      <c r="O3970" s="9"/>
      <c r="P3970" s="9"/>
      <c r="Q3970" s="9"/>
      <c r="R3970" s="36"/>
      <c r="V3970" s="36"/>
    </row>
    <row r="3971" spans="1:22" x14ac:dyDescent="0.25">
      <c r="A3971" s="86"/>
      <c r="B3971" s="9"/>
      <c r="C3971" s="9"/>
      <c r="D3971" s="9"/>
      <c r="E3971" s="9"/>
      <c r="F3971" s="9"/>
      <c r="I3971" s="9"/>
      <c r="K3971" s="9"/>
      <c r="L3971" s="9"/>
      <c r="M3971" s="9"/>
      <c r="O3971" s="9"/>
      <c r="P3971" s="9"/>
      <c r="Q3971" s="9"/>
      <c r="R3971" s="36"/>
      <c r="V3971" s="36"/>
    </row>
    <row r="3972" spans="1:22" x14ac:dyDescent="0.25">
      <c r="A3972" s="86"/>
      <c r="B3972" s="9"/>
      <c r="C3972" s="9"/>
      <c r="D3972" s="9"/>
      <c r="E3972" s="9"/>
      <c r="F3972" s="9"/>
      <c r="I3972" s="9"/>
      <c r="K3972" s="9"/>
      <c r="L3972" s="9"/>
      <c r="M3972" s="9"/>
      <c r="O3972" s="9"/>
      <c r="P3972" s="9"/>
      <c r="Q3972" s="9"/>
      <c r="R3972" s="36"/>
      <c r="V3972" s="36"/>
    </row>
    <row r="3973" spans="1:22" x14ac:dyDescent="0.25">
      <c r="A3973" s="86"/>
      <c r="B3973" s="9"/>
      <c r="C3973" s="9"/>
      <c r="D3973" s="9"/>
      <c r="E3973" s="9"/>
      <c r="F3973" s="9"/>
      <c r="I3973" s="9"/>
      <c r="K3973" s="9"/>
      <c r="L3973" s="9"/>
      <c r="M3973" s="9"/>
      <c r="O3973" s="9"/>
      <c r="P3973" s="9"/>
      <c r="Q3973" s="9"/>
      <c r="R3973" s="36"/>
      <c r="V3973" s="36"/>
    </row>
    <row r="3974" spans="1:22" x14ac:dyDescent="0.25">
      <c r="A3974" s="86"/>
      <c r="B3974" s="9"/>
      <c r="C3974" s="9"/>
      <c r="D3974" s="9"/>
      <c r="E3974" s="9"/>
      <c r="F3974" s="9"/>
      <c r="I3974" s="9"/>
      <c r="K3974" s="9"/>
      <c r="L3974" s="9"/>
      <c r="M3974" s="9"/>
      <c r="O3974" s="9"/>
      <c r="P3974" s="9"/>
      <c r="Q3974" s="9"/>
      <c r="R3974" s="36"/>
      <c r="V3974" s="36"/>
    </row>
    <row r="3975" spans="1:22" x14ac:dyDescent="0.25">
      <c r="A3975" s="86"/>
      <c r="B3975" s="9"/>
      <c r="C3975" s="9"/>
      <c r="D3975" s="9"/>
      <c r="E3975" s="9"/>
      <c r="F3975" s="9"/>
      <c r="I3975" s="9"/>
      <c r="K3975" s="9"/>
      <c r="L3975" s="9"/>
      <c r="M3975" s="9"/>
      <c r="O3975" s="9"/>
      <c r="P3975" s="9"/>
      <c r="Q3975" s="9"/>
      <c r="R3975" s="36"/>
      <c r="V3975" s="36"/>
    </row>
    <row r="3976" spans="1:22" x14ac:dyDescent="0.25">
      <c r="A3976" s="86"/>
      <c r="B3976" s="9"/>
      <c r="C3976" s="9"/>
      <c r="D3976" s="9"/>
      <c r="E3976" s="9"/>
      <c r="F3976" s="9"/>
      <c r="I3976" s="9"/>
      <c r="K3976" s="9"/>
      <c r="L3976" s="9"/>
      <c r="M3976" s="9"/>
      <c r="O3976" s="9"/>
      <c r="P3976" s="9"/>
      <c r="Q3976" s="9"/>
      <c r="R3976" s="36"/>
      <c r="V3976" s="36"/>
    </row>
    <row r="3977" spans="1:22" x14ac:dyDescent="0.25">
      <c r="A3977" s="86"/>
      <c r="B3977" s="9"/>
      <c r="C3977" s="9"/>
      <c r="D3977" s="9"/>
      <c r="E3977" s="9"/>
      <c r="F3977" s="9"/>
      <c r="I3977" s="9"/>
      <c r="K3977" s="9"/>
      <c r="L3977" s="9"/>
      <c r="M3977" s="9"/>
      <c r="O3977" s="9"/>
      <c r="P3977" s="9"/>
      <c r="Q3977" s="9"/>
      <c r="R3977" s="36"/>
      <c r="V3977" s="36"/>
    </row>
    <row r="3978" spans="1:22" x14ac:dyDescent="0.25">
      <c r="A3978" s="86"/>
      <c r="B3978" s="9"/>
      <c r="C3978" s="9"/>
      <c r="D3978" s="9"/>
      <c r="E3978" s="9"/>
      <c r="F3978" s="9"/>
      <c r="I3978" s="9"/>
      <c r="K3978" s="9"/>
      <c r="L3978" s="9"/>
      <c r="M3978" s="9"/>
      <c r="O3978" s="9"/>
      <c r="P3978" s="9"/>
      <c r="Q3978" s="9"/>
      <c r="R3978" s="36"/>
      <c r="V3978" s="36"/>
    </row>
    <row r="3979" spans="1:22" x14ac:dyDescent="0.25">
      <c r="A3979" s="86"/>
      <c r="B3979" s="9"/>
      <c r="C3979" s="9"/>
      <c r="D3979" s="9"/>
      <c r="E3979" s="9"/>
      <c r="F3979" s="9"/>
      <c r="I3979" s="9"/>
      <c r="K3979" s="9"/>
      <c r="L3979" s="9"/>
      <c r="M3979" s="9"/>
      <c r="O3979" s="9"/>
      <c r="P3979" s="9"/>
      <c r="Q3979" s="9"/>
      <c r="R3979" s="36"/>
      <c r="V3979" s="36"/>
    </row>
    <row r="3980" spans="1:22" x14ac:dyDescent="0.25">
      <c r="A3980" s="86"/>
      <c r="B3980" s="9"/>
      <c r="C3980" s="9"/>
      <c r="D3980" s="9"/>
      <c r="E3980" s="9"/>
      <c r="F3980" s="9"/>
      <c r="I3980" s="9"/>
      <c r="K3980" s="9"/>
      <c r="L3980" s="9"/>
      <c r="M3980" s="9"/>
      <c r="O3980" s="9"/>
      <c r="P3980" s="9"/>
      <c r="Q3980" s="9"/>
      <c r="R3980" s="36"/>
      <c r="V3980" s="36"/>
    </row>
    <row r="3981" spans="1:22" x14ac:dyDescent="0.25">
      <c r="A3981" s="86"/>
      <c r="B3981" s="9"/>
      <c r="C3981" s="9"/>
      <c r="D3981" s="9"/>
      <c r="E3981" s="9"/>
      <c r="F3981" s="9"/>
      <c r="I3981" s="9"/>
      <c r="K3981" s="9"/>
      <c r="L3981" s="9"/>
      <c r="M3981" s="9"/>
      <c r="O3981" s="9"/>
      <c r="P3981" s="9"/>
      <c r="Q3981" s="9"/>
      <c r="R3981" s="36"/>
      <c r="V3981" s="36"/>
    </row>
    <row r="3982" spans="1:22" x14ac:dyDescent="0.25">
      <c r="A3982" s="86"/>
      <c r="B3982" s="9"/>
      <c r="C3982" s="9"/>
      <c r="D3982" s="9"/>
      <c r="E3982" s="9"/>
      <c r="F3982" s="9"/>
      <c r="I3982" s="9"/>
      <c r="K3982" s="9"/>
      <c r="L3982" s="9"/>
      <c r="M3982" s="9"/>
      <c r="O3982" s="9"/>
      <c r="P3982" s="9"/>
      <c r="Q3982" s="9"/>
      <c r="R3982" s="36"/>
      <c r="V3982" s="36"/>
    </row>
    <row r="3983" spans="1:22" x14ac:dyDescent="0.25">
      <c r="A3983" s="86"/>
      <c r="B3983" s="9"/>
      <c r="C3983" s="9"/>
      <c r="D3983" s="9"/>
      <c r="E3983" s="9"/>
      <c r="F3983" s="9"/>
      <c r="I3983" s="9"/>
      <c r="K3983" s="9"/>
      <c r="L3983" s="9"/>
      <c r="M3983" s="9"/>
      <c r="O3983" s="9"/>
      <c r="P3983" s="9"/>
      <c r="Q3983" s="9"/>
      <c r="R3983" s="36"/>
      <c r="V3983" s="36"/>
    </row>
    <row r="3984" spans="1:22" x14ac:dyDescent="0.25">
      <c r="A3984" s="86"/>
      <c r="B3984" s="9"/>
      <c r="C3984" s="9"/>
      <c r="D3984" s="9"/>
      <c r="E3984" s="9"/>
      <c r="F3984" s="9"/>
      <c r="I3984" s="9"/>
      <c r="K3984" s="9"/>
      <c r="L3984" s="9"/>
      <c r="M3984" s="9"/>
      <c r="O3984" s="9"/>
      <c r="P3984" s="9"/>
      <c r="Q3984" s="9"/>
      <c r="R3984" s="36"/>
      <c r="V3984" s="36"/>
    </row>
    <row r="3985" spans="1:22" x14ac:dyDescent="0.25">
      <c r="A3985" s="86"/>
      <c r="B3985" s="9"/>
      <c r="C3985" s="9"/>
      <c r="D3985" s="9"/>
      <c r="E3985" s="9"/>
      <c r="F3985" s="9"/>
      <c r="I3985" s="9"/>
      <c r="K3985" s="9"/>
      <c r="L3985" s="9"/>
      <c r="M3985" s="9"/>
      <c r="O3985" s="9"/>
      <c r="P3985" s="9"/>
      <c r="Q3985" s="9"/>
      <c r="R3985" s="36"/>
      <c r="V3985" s="36"/>
    </row>
    <row r="3986" spans="1:22" x14ac:dyDescent="0.25">
      <c r="A3986" s="86"/>
      <c r="B3986" s="9"/>
      <c r="C3986" s="9"/>
      <c r="D3986" s="9"/>
      <c r="E3986" s="9"/>
      <c r="F3986" s="9"/>
      <c r="I3986" s="9"/>
      <c r="K3986" s="9"/>
      <c r="L3986" s="9"/>
      <c r="M3986" s="9"/>
      <c r="O3986" s="9"/>
      <c r="P3986" s="9"/>
      <c r="Q3986" s="9"/>
      <c r="R3986" s="36"/>
      <c r="V3986" s="36"/>
    </row>
    <row r="3987" spans="1:22" x14ac:dyDescent="0.25">
      <c r="A3987" s="86"/>
      <c r="B3987" s="9"/>
      <c r="C3987" s="9"/>
      <c r="D3987" s="9"/>
      <c r="E3987" s="9"/>
      <c r="F3987" s="9"/>
      <c r="I3987" s="9"/>
      <c r="K3987" s="9"/>
      <c r="L3987" s="9"/>
      <c r="M3987" s="9"/>
      <c r="O3987" s="9"/>
      <c r="P3987" s="9"/>
      <c r="Q3987" s="9"/>
      <c r="R3987" s="36"/>
      <c r="V3987" s="36"/>
    </row>
    <row r="3988" spans="1:22" x14ac:dyDescent="0.25">
      <c r="A3988" s="86"/>
      <c r="B3988" s="9"/>
      <c r="C3988" s="9"/>
      <c r="D3988" s="9"/>
      <c r="E3988" s="9"/>
      <c r="F3988" s="9"/>
      <c r="I3988" s="9"/>
      <c r="K3988" s="9"/>
      <c r="L3988" s="9"/>
      <c r="M3988" s="9"/>
      <c r="O3988" s="9"/>
      <c r="P3988" s="9"/>
      <c r="Q3988" s="9"/>
      <c r="R3988" s="36"/>
      <c r="V3988" s="36"/>
    </row>
    <row r="3989" spans="1:22" x14ac:dyDescent="0.25">
      <c r="A3989" s="86"/>
      <c r="B3989" s="9"/>
      <c r="C3989" s="9"/>
      <c r="D3989" s="9"/>
      <c r="E3989" s="9"/>
      <c r="F3989" s="9"/>
      <c r="I3989" s="9"/>
      <c r="K3989" s="9"/>
      <c r="L3989" s="9"/>
      <c r="M3989" s="9"/>
      <c r="O3989" s="9"/>
      <c r="P3989" s="9"/>
      <c r="Q3989" s="9"/>
      <c r="R3989" s="36"/>
      <c r="V3989" s="36"/>
    </row>
    <row r="3990" spans="1:22" x14ac:dyDescent="0.25">
      <c r="A3990" s="86"/>
      <c r="B3990" s="9"/>
      <c r="C3990" s="9"/>
      <c r="D3990" s="9"/>
      <c r="E3990" s="9"/>
      <c r="F3990" s="9"/>
      <c r="I3990" s="9"/>
      <c r="K3990" s="9"/>
      <c r="L3990" s="9"/>
      <c r="M3990" s="9"/>
      <c r="O3990" s="9"/>
      <c r="P3990" s="9"/>
      <c r="Q3990" s="9"/>
      <c r="R3990" s="36"/>
      <c r="V3990" s="36"/>
    </row>
    <row r="3991" spans="1:22" x14ac:dyDescent="0.25">
      <c r="A3991" s="86"/>
      <c r="B3991" s="9"/>
      <c r="C3991" s="9"/>
      <c r="D3991" s="9"/>
      <c r="E3991" s="9"/>
      <c r="F3991" s="9"/>
      <c r="I3991" s="9"/>
      <c r="K3991" s="9"/>
      <c r="L3991" s="9"/>
      <c r="M3991" s="9"/>
      <c r="O3991" s="9"/>
      <c r="P3991" s="9"/>
      <c r="Q3991" s="9"/>
      <c r="R3991" s="36"/>
      <c r="V3991" s="36"/>
    </row>
    <row r="3992" spans="1:22" x14ac:dyDescent="0.25">
      <c r="A3992" s="86"/>
      <c r="B3992" s="9"/>
      <c r="C3992" s="9"/>
      <c r="D3992" s="9"/>
      <c r="E3992" s="9"/>
      <c r="F3992" s="9"/>
      <c r="I3992" s="9"/>
      <c r="K3992" s="9"/>
      <c r="L3992" s="9"/>
      <c r="M3992" s="9"/>
      <c r="O3992" s="9"/>
      <c r="P3992" s="9"/>
      <c r="Q3992" s="9"/>
      <c r="R3992" s="36"/>
      <c r="V3992" s="36"/>
    </row>
    <row r="3993" spans="1:22" x14ac:dyDescent="0.25">
      <c r="A3993" s="86"/>
      <c r="B3993" s="9"/>
      <c r="C3993" s="9"/>
      <c r="D3993" s="9"/>
      <c r="E3993" s="9"/>
      <c r="F3993" s="9"/>
      <c r="I3993" s="9"/>
      <c r="K3993" s="9"/>
      <c r="L3993" s="9"/>
      <c r="M3993" s="9"/>
      <c r="O3993" s="9"/>
      <c r="P3993" s="9"/>
      <c r="Q3993" s="9"/>
      <c r="R3993" s="36"/>
      <c r="V3993" s="36"/>
    </row>
    <row r="3994" spans="1:22" x14ac:dyDescent="0.25">
      <c r="A3994" s="86"/>
      <c r="B3994" s="9"/>
      <c r="C3994" s="9"/>
      <c r="D3994" s="9"/>
      <c r="E3994" s="9"/>
      <c r="F3994" s="9"/>
      <c r="I3994" s="9"/>
      <c r="K3994" s="9"/>
      <c r="L3994" s="9"/>
      <c r="M3994" s="9"/>
      <c r="O3994" s="9"/>
      <c r="P3994" s="9"/>
      <c r="Q3994" s="9"/>
      <c r="R3994" s="36"/>
      <c r="V3994" s="36"/>
    </row>
    <row r="3995" spans="1:22" x14ac:dyDescent="0.25">
      <c r="A3995" s="86"/>
      <c r="B3995" s="9"/>
      <c r="C3995" s="9"/>
      <c r="D3995" s="9"/>
      <c r="E3995" s="9"/>
      <c r="F3995" s="9"/>
      <c r="I3995" s="9"/>
      <c r="K3995" s="9"/>
      <c r="L3995" s="9"/>
      <c r="M3995" s="9"/>
      <c r="O3995" s="9"/>
      <c r="P3995" s="9"/>
      <c r="Q3995" s="9"/>
      <c r="R3995" s="36"/>
      <c r="V3995" s="36"/>
    </row>
    <row r="3996" spans="1:22" x14ac:dyDescent="0.25">
      <c r="A3996" s="86"/>
      <c r="B3996" s="9"/>
      <c r="C3996" s="9"/>
      <c r="D3996" s="9"/>
      <c r="E3996" s="9"/>
      <c r="F3996" s="9"/>
      <c r="I3996" s="9"/>
      <c r="K3996" s="9"/>
      <c r="L3996" s="9"/>
      <c r="M3996" s="9"/>
      <c r="O3996" s="9"/>
      <c r="P3996" s="9"/>
      <c r="Q3996" s="9"/>
      <c r="R3996" s="36"/>
      <c r="V3996" s="36"/>
    </row>
    <row r="3997" spans="1:22" x14ac:dyDescent="0.25">
      <c r="A3997" s="86"/>
      <c r="B3997" s="9"/>
      <c r="C3997" s="9"/>
      <c r="D3997" s="9"/>
      <c r="E3997" s="9"/>
      <c r="F3997" s="9"/>
      <c r="I3997" s="9"/>
      <c r="K3997" s="9"/>
      <c r="L3997" s="9"/>
      <c r="M3997" s="9"/>
      <c r="O3997" s="9"/>
      <c r="P3997" s="9"/>
      <c r="Q3997" s="9"/>
      <c r="R3997" s="36"/>
      <c r="V3997" s="36"/>
    </row>
    <row r="3998" spans="1:22" x14ac:dyDescent="0.25">
      <c r="A3998" s="86"/>
      <c r="B3998" s="9"/>
      <c r="C3998" s="9"/>
      <c r="D3998" s="9"/>
      <c r="E3998" s="9"/>
      <c r="F3998" s="9"/>
      <c r="I3998" s="9"/>
      <c r="K3998" s="9"/>
      <c r="L3998" s="9"/>
      <c r="M3998" s="9"/>
      <c r="O3998" s="9"/>
      <c r="P3998" s="9"/>
      <c r="Q3998" s="9"/>
      <c r="R3998" s="36"/>
      <c r="V3998" s="36"/>
    </row>
    <row r="3999" spans="1:22" x14ac:dyDescent="0.25">
      <c r="A3999" s="86"/>
      <c r="B3999" s="9"/>
      <c r="C3999" s="9"/>
      <c r="D3999" s="9"/>
      <c r="E3999" s="9"/>
      <c r="F3999" s="9"/>
      <c r="I3999" s="9"/>
      <c r="K3999" s="9"/>
      <c r="L3999" s="9"/>
      <c r="M3999" s="9"/>
      <c r="O3999" s="9"/>
      <c r="P3999" s="9"/>
      <c r="Q3999" s="9"/>
      <c r="R3999" s="36"/>
      <c r="V3999" s="36"/>
    </row>
    <row r="4000" spans="1:22" x14ac:dyDescent="0.25">
      <c r="A4000" s="86"/>
      <c r="B4000" s="9"/>
      <c r="C4000" s="9"/>
      <c r="D4000" s="9"/>
      <c r="E4000" s="9"/>
      <c r="F4000" s="9"/>
      <c r="I4000" s="9"/>
      <c r="K4000" s="9"/>
      <c r="L4000" s="9"/>
      <c r="M4000" s="9"/>
      <c r="O4000" s="9"/>
      <c r="P4000" s="9"/>
      <c r="Q4000" s="9"/>
      <c r="R4000" s="36"/>
      <c r="V4000" s="36"/>
    </row>
    <row r="4001" spans="1:22" x14ac:dyDescent="0.25">
      <c r="A4001" s="86"/>
      <c r="B4001" s="9"/>
      <c r="C4001" s="9"/>
      <c r="D4001" s="9"/>
      <c r="E4001" s="9"/>
      <c r="F4001" s="9"/>
      <c r="I4001" s="9"/>
      <c r="K4001" s="9"/>
      <c r="L4001" s="9"/>
      <c r="M4001" s="9"/>
      <c r="O4001" s="9"/>
      <c r="P4001" s="9"/>
      <c r="Q4001" s="9"/>
      <c r="R4001" s="36"/>
      <c r="V4001" s="36"/>
    </row>
    <row r="4002" spans="1:22" x14ac:dyDescent="0.25">
      <c r="A4002" s="86"/>
      <c r="B4002" s="9"/>
      <c r="C4002" s="9"/>
      <c r="D4002" s="9"/>
      <c r="E4002" s="9"/>
      <c r="F4002" s="9"/>
      <c r="I4002" s="9"/>
      <c r="K4002" s="9"/>
      <c r="L4002" s="9"/>
      <c r="M4002" s="9"/>
      <c r="O4002" s="9"/>
      <c r="P4002" s="9"/>
      <c r="Q4002" s="9"/>
      <c r="R4002" s="36"/>
      <c r="V4002" s="36"/>
    </row>
    <row r="4003" spans="1:22" x14ac:dyDescent="0.25">
      <c r="A4003" s="86"/>
      <c r="B4003" s="9"/>
      <c r="C4003" s="9"/>
      <c r="D4003" s="9"/>
      <c r="E4003" s="9"/>
      <c r="F4003" s="9"/>
      <c r="I4003" s="9"/>
      <c r="K4003" s="9"/>
      <c r="L4003" s="9"/>
      <c r="M4003" s="9"/>
      <c r="O4003" s="9"/>
      <c r="P4003" s="9"/>
      <c r="Q4003" s="9"/>
      <c r="R4003" s="36"/>
      <c r="V4003" s="36"/>
    </row>
    <row r="4004" spans="1:22" x14ac:dyDescent="0.25">
      <c r="A4004" s="86"/>
      <c r="B4004" s="9"/>
      <c r="C4004" s="9"/>
      <c r="D4004" s="9"/>
      <c r="E4004" s="9"/>
      <c r="F4004" s="9"/>
      <c r="I4004" s="9"/>
      <c r="K4004" s="9"/>
      <c r="L4004" s="9"/>
      <c r="M4004" s="9"/>
      <c r="O4004" s="9"/>
      <c r="P4004" s="9"/>
      <c r="Q4004" s="9"/>
      <c r="R4004" s="36"/>
      <c r="V4004" s="36"/>
    </row>
    <row r="4005" spans="1:22" x14ac:dyDescent="0.25">
      <c r="A4005" s="86"/>
      <c r="B4005" s="9"/>
      <c r="C4005" s="9"/>
      <c r="D4005" s="9"/>
      <c r="E4005" s="9"/>
      <c r="F4005" s="9"/>
      <c r="I4005" s="9"/>
      <c r="K4005" s="9"/>
      <c r="L4005" s="9"/>
      <c r="M4005" s="9"/>
      <c r="O4005" s="9"/>
      <c r="P4005" s="9"/>
      <c r="Q4005" s="9"/>
      <c r="R4005" s="36"/>
      <c r="V4005" s="36"/>
    </row>
    <row r="4006" spans="1:22" x14ac:dyDescent="0.25">
      <c r="A4006" s="86"/>
      <c r="B4006" s="9"/>
      <c r="C4006" s="9"/>
      <c r="D4006" s="9"/>
      <c r="E4006" s="9"/>
      <c r="F4006" s="9"/>
      <c r="I4006" s="9"/>
      <c r="K4006" s="9"/>
      <c r="L4006" s="9"/>
      <c r="M4006" s="9"/>
      <c r="O4006" s="9"/>
      <c r="P4006" s="9"/>
      <c r="Q4006" s="9"/>
      <c r="R4006" s="36"/>
      <c r="V4006" s="36"/>
    </row>
    <row r="4007" spans="1:22" x14ac:dyDescent="0.25">
      <c r="A4007" s="86"/>
      <c r="B4007" s="9"/>
      <c r="C4007" s="9"/>
      <c r="D4007" s="9"/>
      <c r="E4007" s="9"/>
      <c r="F4007" s="9"/>
      <c r="I4007" s="9"/>
      <c r="K4007" s="9"/>
      <c r="L4007" s="9"/>
      <c r="M4007" s="9"/>
      <c r="O4007" s="9"/>
      <c r="P4007" s="9"/>
      <c r="Q4007" s="9"/>
      <c r="R4007" s="36"/>
      <c r="V4007" s="36"/>
    </row>
    <row r="4008" spans="1:22" x14ac:dyDescent="0.25">
      <c r="A4008" s="86"/>
      <c r="B4008" s="9"/>
      <c r="C4008" s="9"/>
      <c r="D4008" s="9"/>
      <c r="E4008" s="9"/>
      <c r="F4008" s="9"/>
      <c r="I4008" s="9"/>
      <c r="K4008" s="9"/>
      <c r="L4008" s="9"/>
      <c r="M4008" s="9"/>
      <c r="O4008" s="9"/>
      <c r="P4008" s="9"/>
      <c r="Q4008" s="9"/>
      <c r="R4008" s="36"/>
      <c r="V4008" s="36"/>
    </row>
    <row r="4009" spans="1:22" x14ac:dyDescent="0.25">
      <c r="A4009" s="86"/>
      <c r="B4009" s="9"/>
      <c r="C4009" s="9"/>
      <c r="D4009" s="9"/>
      <c r="E4009" s="9"/>
      <c r="F4009" s="9"/>
      <c r="I4009" s="9"/>
      <c r="K4009" s="9"/>
      <c r="L4009" s="9"/>
      <c r="M4009" s="9"/>
      <c r="O4009" s="9"/>
      <c r="P4009" s="9"/>
      <c r="Q4009" s="9"/>
      <c r="R4009" s="36"/>
      <c r="V4009" s="36"/>
    </row>
    <row r="4010" spans="1:22" x14ac:dyDescent="0.25">
      <c r="A4010" s="86"/>
      <c r="B4010" s="9"/>
      <c r="C4010" s="9"/>
      <c r="D4010" s="9"/>
      <c r="E4010" s="9"/>
      <c r="F4010" s="9"/>
      <c r="I4010" s="9"/>
      <c r="K4010" s="9"/>
      <c r="L4010" s="9"/>
      <c r="M4010" s="9"/>
      <c r="O4010" s="9"/>
      <c r="P4010" s="9"/>
      <c r="Q4010" s="9"/>
      <c r="R4010" s="36"/>
      <c r="V4010" s="36"/>
    </row>
    <row r="4011" spans="1:22" x14ac:dyDescent="0.25">
      <c r="A4011" s="86"/>
      <c r="B4011" s="9"/>
      <c r="C4011" s="9"/>
      <c r="D4011" s="9"/>
      <c r="E4011" s="9"/>
      <c r="F4011" s="9"/>
      <c r="I4011" s="9"/>
      <c r="K4011" s="9"/>
      <c r="L4011" s="9"/>
      <c r="M4011" s="9"/>
      <c r="O4011" s="9"/>
      <c r="P4011" s="9"/>
      <c r="Q4011" s="9"/>
      <c r="R4011" s="36"/>
      <c r="V4011" s="36"/>
    </row>
    <row r="4012" spans="1:22" x14ac:dyDescent="0.25">
      <c r="A4012" s="86"/>
      <c r="B4012" s="9"/>
      <c r="C4012" s="9"/>
      <c r="D4012" s="9"/>
      <c r="E4012" s="9"/>
      <c r="F4012" s="9"/>
      <c r="I4012" s="9"/>
      <c r="K4012" s="9"/>
      <c r="L4012" s="9"/>
      <c r="M4012" s="9"/>
      <c r="O4012" s="9"/>
      <c r="P4012" s="9"/>
      <c r="Q4012" s="9"/>
      <c r="R4012" s="36"/>
      <c r="V4012" s="36"/>
    </row>
    <row r="4013" spans="1:22" x14ac:dyDescent="0.25">
      <c r="A4013" s="86"/>
      <c r="B4013" s="9"/>
      <c r="C4013" s="9"/>
      <c r="D4013" s="9"/>
      <c r="E4013" s="9"/>
      <c r="F4013" s="9"/>
      <c r="I4013" s="9"/>
      <c r="K4013" s="9"/>
      <c r="L4013" s="9"/>
      <c r="M4013" s="9"/>
      <c r="O4013" s="9"/>
      <c r="P4013" s="9"/>
      <c r="Q4013" s="9"/>
      <c r="R4013" s="36"/>
      <c r="V4013" s="36"/>
    </row>
    <row r="4014" spans="1:22" x14ac:dyDescent="0.25">
      <c r="A4014" s="86"/>
      <c r="B4014" s="9"/>
      <c r="C4014" s="9"/>
      <c r="D4014" s="9"/>
      <c r="E4014" s="9"/>
      <c r="F4014" s="9"/>
      <c r="I4014" s="9"/>
      <c r="K4014" s="9"/>
      <c r="L4014" s="9"/>
      <c r="M4014" s="9"/>
      <c r="O4014" s="9"/>
      <c r="P4014" s="9"/>
      <c r="Q4014" s="9"/>
      <c r="R4014" s="36"/>
      <c r="V4014" s="36"/>
    </row>
    <row r="4015" spans="1:22" x14ac:dyDescent="0.25">
      <c r="A4015" s="86"/>
      <c r="B4015" s="9"/>
      <c r="C4015" s="9"/>
      <c r="D4015" s="9"/>
      <c r="E4015" s="9"/>
      <c r="F4015" s="9"/>
      <c r="I4015" s="9"/>
      <c r="K4015" s="9"/>
      <c r="L4015" s="9"/>
      <c r="M4015" s="9"/>
      <c r="O4015" s="9"/>
      <c r="P4015" s="9"/>
      <c r="Q4015" s="9"/>
      <c r="R4015" s="36"/>
      <c r="V4015" s="36"/>
    </row>
    <row r="4016" spans="1:22" x14ac:dyDescent="0.25">
      <c r="A4016" s="86"/>
      <c r="B4016" s="9"/>
      <c r="C4016" s="9"/>
      <c r="D4016" s="9"/>
      <c r="E4016" s="9"/>
      <c r="F4016" s="9"/>
      <c r="I4016" s="9"/>
      <c r="K4016" s="9"/>
      <c r="L4016" s="9"/>
      <c r="M4016" s="9"/>
      <c r="O4016" s="9"/>
      <c r="P4016" s="9"/>
      <c r="Q4016" s="9"/>
      <c r="R4016" s="36"/>
      <c r="V4016" s="36"/>
    </row>
    <row r="4017" spans="1:22" x14ac:dyDescent="0.25">
      <c r="A4017" s="86"/>
      <c r="B4017" s="9"/>
      <c r="C4017" s="9"/>
      <c r="D4017" s="9"/>
      <c r="E4017" s="9"/>
      <c r="F4017" s="9"/>
      <c r="I4017" s="9"/>
      <c r="K4017" s="9"/>
      <c r="L4017" s="9"/>
      <c r="M4017" s="9"/>
      <c r="O4017" s="9"/>
      <c r="P4017" s="9"/>
      <c r="Q4017" s="9"/>
      <c r="R4017" s="36"/>
      <c r="V4017" s="36"/>
    </row>
    <row r="4018" spans="1:22" x14ac:dyDescent="0.25">
      <c r="A4018" s="86"/>
      <c r="B4018" s="9"/>
      <c r="C4018" s="9"/>
      <c r="D4018" s="9"/>
      <c r="E4018" s="9"/>
      <c r="F4018" s="9"/>
      <c r="I4018" s="9"/>
      <c r="K4018" s="9"/>
      <c r="L4018" s="9"/>
      <c r="M4018" s="9"/>
      <c r="O4018" s="9"/>
      <c r="P4018" s="9"/>
      <c r="Q4018" s="9"/>
      <c r="R4018" s="36"/>
      <c r="V4018" s="36"/>
    </row>
    <row r="4019" spans="1:22" x14ac:dyDescent="0.25">
      <c r="A4019" s="86"/>
      <c r="B4019" s="9"/>
      <c r="C4019" s="9"/>
      <c r="D4019" s="9"/>
      <c r="E4019" s="9"/>
      <c r="F4019" s="9"/>
      <c r="I4019" s="9"/>
      <c r="K4019" s="9"/>
      <c r="L4019" s="9"/>
      <c r="M4019" s="9"/>
      <c r="O4019" s="9"/>
      <c r="P4019" s="9"/>
      <c r="Q4019" s="9"/>
      <c r="R4019" s="36"/>
      <c r="V4019" s="36"/>
    </row>
    <row r="4020" spans="1:22" x14ac:dyDescent="0.25">
      <c r="A4020" s="86"/>
      <c r="B4020" s="9"/>
      <c r="C4020" s="9"/>
      <c r="D4020" s="9"/>
      <c r="E4020" s="9"/>
      <c r="F4020" s="9"/>
      <c r="I4020" s="9"/>
      <c r="K4020" s="9"/>
      <c r="L4020" s="9"/>
      <c r="M4020" s="9"/>
      <c r="O4020" s="9"/>
      <c r="P4020" s="9"/>
      <c r="Q4020" s="9"/>
      <c r="R4020" s="36"/>
      <c r="V4020" s="36"/>
    </row>
    <row r="4021" spans="1:22" x14ac:dyDescent="0.25">
      <c r="A4021" s="86"/>
      <c r="B4021" s="9"/>
      <c r="C4021" s="9"/>
      <c r="D4021" s="9"/>
      <c r="E4021" s="9"/>
      <c r="F4021" s="9"/>
      <c r="I4021" s="9"/>
      <c r="K4021" s="9"/>
      <c r="L4021" s="9"/>
      <c r="M4021" s="9"/>
      <c r="O4021" s="9"/>
      <c r="P4021" s="9"/>
      <c r="Q4021" s="9"/>
      <c r="R4021" s="36"/>
      <c r="V4021" s="36"/>
    </row>
    <row r="4022" spans="1:22" x14ac:dyDescent="0.25">
      <c r="A4022" s="86"/>
      <c r="B4022" s="9"/>
      <c r="C4022" s="9"/>
      <c r="D4022" s="9"/>
      <c r="E4022" s="9"/>
      <c r="F4022" s="9"/>
      <c r="I4022" s="9"/>
      <c r="K4022" s="9"/>
      <c r="L4022" s="9"/>
      <c r="M4022" s="9"/>
      <c r="O4022" s="9"/>
      <c r="P4022" s="9"/>
      <c r="Q4022" s="9"/>
      <c r="R4022" s="36"/>
      <c r="V4022" s="36"/>
    </row>
    <row r="4023" spans="1:22" x14ac:dyDescent="0.25">
      <c r="A4023" s="86"/>
      <c r="B4023" s="9"/>
      <c r="C4023" s="9"/>
      <c r="D4023" s="9"/>
      <c r="E4023" s="9"/>
      <c r="F4023" s="9"/>
      <c r="I4023" s="9"/>
      <c r="K4023" s="9"/>
      <c r="L4023" s="9"/>
      <c r="M4023" s="9"/>
      <c r="O4023" s="9"/>
      <c r="P4023" s="9"/>
      <c r="Q4023" s="9"/>
      <c r="R4023" s="36"/>
      <c r="V4023" s="36"/>
    </row>
    <row r="4024" spans="1:22" x14ac:dyDescent="0.25">
      <c r="A4024" s="86"/>
      <c r="B4024" s="9"/>
      <c r="C4024" s="9"/>
      <c r="D4024" s="9"/>
      <c r="E4024" s="9"/>
      <c r="F4024" s="9"/>
      <c r="I4024" s="9"/>
      <c r="K4024" s="9"/>
      <c r="L4024" s="9"/>
      <c r="M4024" s="9"/>
      <c r="O4024" s="9"/>
      <c r="P4024" s="9"/>
      <c r="Q4024" s="9"/>
      <c r="R4024" s="36"/>
      <c r="V4024" s="36"/>
    </row>
    <row r="4025" spans="1:22" x14ac:dyDescent="0.25">
      <c r="A4025" s="86"/>
      <c r="B4025" s="9"/>
      <c r="C4025" s="9"/>
      <c r="D4025" s="9"/>
      <c r="E4025" s="9"/>
      <c r="F4025" s="9"/>
      <c r="I4025" s="9"/>
      <c r="K4025" s="9"/>
      <c r="L4025" s="9"/>
      <c r="M4025" s="9"/>
      <c r="O4025" s="9"/>
      <c r="P4025" s="9"/>
      <c r="Q4025" s="9"/>
      <c r="R4025" s="36"/>
      <c r="V4025" s="36"/>
    </row>
    <row r="4026" spans="1:22" x14ac:dyDescent="0.25">
      <c r="A4026" s="86"/>
      <c r="B4026" s="9"/>
      <c r="C4026" s="9"/>
      <c r="D4026" s="9"/>
      <c r="E4026" s="9"/>
      <c r="F4026" s="9"/>
      <c r="I4026" s="9"/>
      <c r="K4026" s="9"/>
      <c r="L4026" s="9"/>
      <c r="M4026" s="9"/>
      <c r="O4026" s="9"/>
      <c r="P4026" s="9"/>
      <c r="Q4026" s="9"/>
      <c r="R4026" s="36"/>
      <c r="V4026" s="36"/>
    </row>
    <row r="4027" spans="1:22" x14ac:dyDescent="0.25">
      <c r="A4027" s="86"/>
      <c r="B4027" s="9"/>
      <c r="C4027" s="9"/>
      <c r="D4027" s="9"/>
      <c r="E4027" s="9"/>
      <c r="F4027" s="9"/>
      <c r="I4027" s="9"/>
      <c r="K4027" s="9"/>
      <c r="L4027" s="9"/>
      <c r="M4027" s="9"/>
      <c r="O4027" s="9"/>
      <c r="P4027" s="9"/>
      <c r="Q4027" s="9"/>
      <c r="R4027" s="36"/>
      <c r="V4027" s="36"/>
    </row>
    <row r="4028" spans="1:22" x14ac:dyDescent="0.25">
      <c r="A4028" s="86"/>
      <c r="B4028" s="9"/>
      <c r="C4028" s="9"/>
      <c r="D4028" s="9"/>
      <c r="E4028" s="9"/>
      <c r="F4028" s="9"/>
      <c r="I4028" s="9"/>
      <c r="K4028" s="9"/>
      <c r="L4028" s="9"/>
      <c r="M4028" s="9"/>
      <c r="O4028" s="9"/>
      <c r="P4028" s="9"/>
      <c r="Q4028" s="9"/>
      <c r="R4028" s="36"/>
      <c r="V4028" s="36"/>
    </row>
    <row r="4029" spans="1:22" x14ac:dyDescent="0.25">
      <c r="A4029" s="86"/>
      <c r="B4029" s="9"/>
      <c r="C4029" s="9"/>
      <c r="D4029" s="9"/>
      <c r="E4029" s="9"/>
      <c r="F4029" s="9"/>
      <c r="I4029" s="9"/>
      <c r="K4029" s="9"/>
      <c r="L4029" s="9"/>
      <c r="M4029" s="9"/>
      <c r="O4029" s="9"/>
      <c r="P4029" s="9"/>
      <c r="Q4029" s="9"/>
      <c r="R4029" s="36"/>
      <c r="V4029" s="36"/>
    </row>
    <row r="4030" spans="1:22" x14ac:dyDescent="0.25">
      <c r="A4030" s="86"/>
      <c r="B4030" s="9"/>
      <c r="C4030" s="9"/>
      <c r="D4030" s="9"/>
      <c r="E4030" s="9"/>
      <c r="F4030" s="9"/>
      <c r="I4030" s="9"/>
      <c r="K4030" s="9"/>
      <c r="L4030" s="9"/>
      <c r="M4030" s="9"/>
      <c r="O4030" s="9"/>
      <c r="P4030" s="9"/>
      <c r="Q4030" s="9"/>
      <c r="R4030" s="36"/>
      <c r="V4030" s="36"/>
    </row>
    <row r="4031" spans="1:22" x14ac:dyDescent="0.25">
      <c r="A4031" s="86"/>
      <c r="B4031" s="9"/>
      <c r="C4031" s="9"/>
      <c r="D4031" s="9"/>
      <c r="E4031" s="9"/>
      <c r="F4031" s="9"/>
      <c r="I4031" s="9"/>
      <c r="K4031" s="9"/>
      <c r="L4031" s="9"/>
      <c r="M4031" s="9"/>
      <c r="O4031" s="9"/>
      <c r="P4031" s="9"/>
      <c r="Q4031" s="9"/>
      <c r="R4031" s="36"/>
      <c r="V4031" s="36"/>
    </row>
    <row r="4032" spans="1:22" x14ac:dyDescent="0.25">
      <c r="A4032" s="86"/>
      <c r="B4032" s="9"/>
      <c r="C4032" s="9"/>
      <c r="D4032" s="9"/>
      <c r="E4032" s="9"/>
      <c r="F4032" s="9"/>
      <c r="I4032" s="9"/>
      <c r="K4032" s="9"/>
      <c r="L4032" s="9"/>
      <c r="M4032" s="9"/>
      <c r="O4032" s="9"/>
      <c r="P4032" s="9"/>
      <c r="Q4032" s="9"/>
      <c r="R4032" s="36"/>
      <c r="V4032" s="36"/>
    </row>
    <row r="4033" spans="1:22" x14ac:dyDescent="0.25">
      <c r="A4033" s="86"/>
      <c r="B4033" s="9"/>
      <c r="C4033" s="9"/>
      <c r="D4033" s="9"/>
      <c r="E4033" s="9"/>
      <c r="F4033" s="9"/>
      <c r="I4033" s="9"/>
      <c r="K4033" s="9"/>
      <c r="L4033" s="9"/>
      <c r="M4033" s="9"/>
      <c r="O4033" s="9"/>
      <c r="P4033" s="9"/>
      <c r="Q4033" s="9"/>
      <c r="R4033" s="36"/>
      <c r="V4033" s="36"/>
    </row>
    <row r="4034" spans="1:22" x14ac:dyDescent="0.25">
      <c r="A4034" s="86"/>
      <c r="B4034" s="9"/>
      <c r="C4034" s="9"/>
      <c r="D4034" s="9"/>
      <c r="E4034" s="9"/>
      <c r="F4034" s="9"/>
      <c r="I4034" s="9"/>
      <c r="K4034" s="9"/>
      <c r="L4034" s="9"/>
      <c r="M4034" s="9"/>
      <c r="O4034" s="9"/>
      <c r="P4034" s="9"/>
      <c r="Q4034" s="9"/>
      <c r="R4034" s="36"/>
      <c r="V4034" s="36"/>
    </row>
    <row r="4035" spans="1:22" x14ac:dyDescent="0.25">
      <c r="A4035" s="86"/>
      <c r="B4035" s="9"/>
      <c r="C4035" s="9"/>
      <c r="D4035" s="9"/>
      <c r="E4035" s="9"/>
      <c r="F4035" s="9"/>
      <c r="I4035" s="9"/>
      <c r="K4035" s="9"/>
      <c r="L4035" s="9"/>
      <c r="M4035" s="9"/>
      <c r="O4035" s="9"/>
      <c r="P4035" s="9"/>
      <c r="Q4035" s="9"/>
      <c r="R4035" s="36"/>
      <c r="V4035" s="36"/>
    </row>
    <row r="4036" spans="1:22" x14ac:dyDescent="0.25">
      <c r="A4036" s="86"/>
      <c r="B4036" s="9"/>
      <c r="C4036" s="9"/>
      <c r="D4036" s="9"/>
      <c r="E4036" s="9"/>
      <c r="F4036" s="9"/>
      <c r="I4036" s="9"/>
      <c r="K4036" s="9"/>
      <c r="L4036" s="9"/>
      <c r="M4036" s="9"/>
      <c r="O4036" s="9"/>
      <c r="P4036" s="9"/>
      <c r="Q4036" s="9"/>
      <c r="R4036" s="36"/>
      <c r="V4036" s="36"/>
    </row>
    <row r="4037" spans="1:22" x14ac:dyDescent="0.25">
      <c r="A4037" s="86"/>
      <c r="B4037" s="9"/>
      <c r="C4037" s="9"/>
      <c r="D4037" s="9"/>
      <c r="E4037" s="9"/>
      <c r="F4037" s="9"/>
      <c r="I4037" s="9"/>
      <c r="K4037" s="9"/>
      <c r="L4037" s="9"/>
      <c r="M4037" s="9"/>
      <c r="O4037" s="9"/>
      <c r="P4037" s="9"/>
      <c r="Q4037" s="9"/>
      <c r="R4037" s="36"/>
      <c r="V4037" s="36"/>
    </row>
    <row r="4038" spans="1:22" x14ac:dyDescent="0.25">
      <c r="A4038" s="86"/>
      <c r="B4038" s="9"/>
      <c r="C4038" s="9"/>
      <c r="D4038" s="9"/>
      <c r="E4038" s="9"/>
      <c r="F4038" s="9"/>
      <c r="I4038" s="9"/>
      <c r="K4038" s="9"/>
      <c r="L4038" s="9"/>
      <c r="M4038" s="9"/>
      <c r="O4038" s="9"/>
      <c r="P4038" s="9"/>
      <c r="Q4038" s="9"/>
      <c r="R4038" s="36"/>
      <c r="V4038" s="36"/>
    </row>
    <row r="4039" spans="1:22" x14ac:dyDescent="0.25">
      <c r="A4039" s="86"/>
      <c r="B4039" s="9"/>
      <c r="C4039" s="9"/>
      <c r="D4039" s="9"/>
      <c r="E4039" s="9"/>
      <c r="F4039" s="9"/>
      <c r="I4039" s="9"/>
      <c r="K4039" s="9"/>
      <c r="L4039" s="9"/>
      <c r="M4039" s="9"/>
      <c r="O4039" s="9"/>
      <c r="P4039" s="9"/>
      <c r="Q4039" s="9"/>
      <c r="R4039" s="36"/>
      <c r="V4039" s="36"/>
    </row>
    <row r="4040" spans="1:22" x14ac:dyDescent="0.25">
      <c r="A4040" s="86"/>
      <c r="B4040" s="9"/>
      <c r="C4040" s="9"/>
      <c r="D4040" s="9"/>
      <c r="E4040" s="9"/>
      <c r="F4040" s="9"/>
      <c r="I4040" s="9"/>
      <c r="K4040" s="9"/>
      <c r="L4040" s="9"/>
      <c r="M4040" s="9"/>
      <c r="O4040" s="9"/>
      <c r="P4040" s="9"/>
      <c r="Q4040" s="9"/>
      <c r="R4040" s="36"/>
      <c r="V4040" s="36"/>
    </row>
    <row r="4041" spans="1:22" x14ac:dyDescent="0.25">
      <c r="A4041" s="86"/>
      <c r="B4041" s="9"/>
      <c r="C4041" s="9"/>
      <c r="D4041" s="9"/>
      <c r="E4041" s="9"/>
      <c r="F4041" s="9"/>
      <c r="I4041" s="9"/>
      <c r="K4041" s="9"/>
      <c r="L4041" s="9"/>
      <c r="M4041" s="9"/>
      <c r="O4041" s="9"/>
      <c r="P4041" s="9"/>
      <c r="Q4041" s="9"/>
      <c r="R4041" s="36"/>
      <c r="V4041" s="36"/>
    </row>
    <row r="4042" spans="1:22" x14ac:dyDescent="0.25">
      <c r="A4042" s="86"/>
      <c r="B4042" s="9"/>
      <c r="C4042" s="9"/>
      <c r="D4042" s="9"/>
      <c r="E4042" s="9"/>
      <c r="F4042" s="9"/>
      <c r="I4042" s="9"/>
      <c r="K4042" s="9"/>
      <c r="L4042" s="9"/>
      <c r="M4042" s="9"/>
      <c r="O4042" s="9"/>
      <c r="P4042" s="9"/>
      <c r="Q4042" s="9"/>
      <c r="R4042" s="36"/>
      <c r="V4042" s="36"/>
    </row>
    <row r="4043" spans="1:22" x14ac:dyDescent="0.25">
      <c r="A4043" s="86"/>
      <c r="B4043" s="9"/>
      <c r="C4043" s="9"/>
      <c r="D4043" s="9"/>
      <c r="E4043" s="9"/>
      <c r="F4043" s="9"/>
      <c r="I4043" s="9"/>
      <c r="K4043" s="9"/>
      <c r="L4043" s="9"/>
      <c r="M4043" s="9"/>
      <c r="O4043" s="9"/>
      <c r="P4043" s="9"/>
      <c r="Q4043" s="9"/>
      <c r="R4043" s="36"/>
      <c r="V4043" s="36"/>
    </row>
    <row r="4044" spans="1:22" x14ac:dyDescent="0.25">
      <c r="A4044" s="86"/>
      <c r="B4044" s="9"/>
      <c r="C4044" s="9"/>
      <c r="D4044" s="9"/>
      <c r="E4044" s="9"/>
      <c r="F4044" s="9"/>
      <c r="I4044" s="9"/>
      <c r="K4044" s="9"/>
      <c r="L4044" s="9"/>
      <c r="M4044" s="9"/>
      <c r="O4044" s="9"/>
      <c r="P4044" s="9"/>
      <c r="Q4044" s="9"/>
      <c r="R4044" s="36"/>
      <c r="V4044" s="36"/>
    </row>
    <row r="4045" spans="1:22" x14ac:dyDescent="0.25">
      <c r="A4045" s="86"/>
      <c r="B4045" s="9"/>
      <c r="C4045" s="9"/>
      <c r="D4045" s="9"/>
      <c r="E4045" s="9"/>
      <c r="F4045" s="9"/>
      <c r="I4045" s="9"/>
      <c r="K4045" s="9"/>
      <c r="L4045" s="9"/>
      <c r="M4045" s="9"/>
      <c r="O4045" s="9"/>
      <c r="P4045" s="9"/>
      <c r="Q4045" s="9"/>
      <c r="R4045" s="36"/>
      <c r="V4045" s="36"/>
    </row>
    <row r="4046" spans="1:22" x14ac:dyDescent="0.25">
      <c r="A4046" s="86"/>
      <c r="B4046" s="9"/>
      <c r="C4046" s="9"/>
      <c r="D4046" s="9"/>
      <c r="E4046" s="9"/>
      <c r="F4046" s="9"/>
      <c r="I4046" s="9"/>
      <c r="K4046" s="9"/>
      <c r="L4046" s="9"/>
      <c r="M4046" s="9"/>
      <c r="O4046" s="9"/>
      <c r="P4046" s="9"/>
      <c r="Q4046" s="9"/>
      <c r="R4046" s="36"/>
      <c r="V4046" s="36"/>
    </row>
    <row r="4047" spans="1:22" x14ac:dyDescent="0.25">
      <c r="A4047" s="86"/>
      <c r="B4047" s="9"/>
      <c r="C4047" s="9"/>
      <c r="D4047" s="9"/>
      <c r="E4047" s="9"/>
      <c r="F4047" s="9"/>
      <c r="I4047" s="9"/>
      <c r="K4047" s="9"/>
      <c r="L4047" s="9"/>
      <c r="M4047" s="9"/>
      <c r="O4047" s="9"/>
      <c r="P4047" s="9"/>
      <c r="Q4047" s="9"/>
      <c r="R4047" s="36"/>
      <c r="V4047" s="36"/>
    </row>
    <row r="4048" spans="1:22" x14ac:dyDescent="0.25">
      <c r="A4048" s="86"/>
      <c r="B4048" s="9"/>
      <c r="C4048" s="9"/>
      <c r="D4048" s="9"/>
      <c r="E4048" s="9"/>
      <c r="F4048" s="9"/>
      <c r="I4048" s="9"/>
      <c r="K4048" s="9"/>
      <c r="L4048" s="9"/>
      <c r="M4048" s="9"/>
      <c r="O4048" s="9"/>
      <c r="P4048" s="9"/>
      <c r="Q4048" s="9"/>
      <c r="R4048" s="36"/>
      <c r="V4048" s="36"/>
    </row>
    <row r="4049" spans="1:22" x14ac:dyDescent="0.25">
      <c r="A4049" s="86"/>
      <c r="B4049" s="9"/>
      <c r="C4049" s="9"/>
      <c r="D4049" s="9"/>
      <c r="E4049" s="9"/>
      <c r="F4049" s="9"/>
      <c r="I4049" s="9"/>
      <c r="K4049" s="9"/>
      <c r="L4049" s="9"/>
      <c r="M4049" s="9"/>
      <c r="O4049" s="9"/>
      <c r="P4049" s="9"/>
      <c r="Q4049" s="9"/>
      <c r="R4049" s="36"/>
      <c r="V4049" s="36"/>
    </row>
    <row r="4050" spans="1:22" x14ac:dyDescent="0.25">
      <c r="A4050" s="86"/>
      <c r="B4050" s="9"/>
      <c r="C4050" s="9"/>
      <c r="D4050" s="9"/>
      <c r="E4050" s="9"/>
      <c r="F4050" s="9"/>
      <c r="I4050" s="9"/>
      <c r="K4050" s="9"/>
      <c r="L4050" s="9"/>
      <c r="M4050" s="9"/>
      <c r="O4050" s="9"/>
      <c r="P4050" s="9"/>
      <c r="Q4050" s="9"/>
      <c r="R4050" s="36"/>
      <c r="V4050" s="36"/>
    </row>
    <row r="4051" spans="1:22" x14ac:dyDescent="0.25">
      <c r="A4051" s="86"/>
      <c r="B4051" s="9"/>
      <c r="C4051" s="9"/>
      <c r="D4051" s="9"/>
      <c r="E4051" s="9"/>
      <c r="F4051" s="9"/>
      <c r="I4051" s="9"/>
      <c r="K4051" s="9"/>
      <c r="L4051" s="9"/>
      <c r="M4051" s="9"/>
      <c r="O4051" s="9"/>
      <c r="P4051" s="9"/>
      <c r="Q4051" s="9"/>
      <c r="R4051" s="36"/>
      <c r="V4051" s="36"/>
    </row>
    <row r="4052" spans="1:22" x14ac:dyDescent="0.25">
      <c r="A4052" s="86"/>
      <c r="B4052" s="9"/>
      <c r="C4052" s="9"/>
      <c r="D4052" s="9"/>
      <c r="E4052" s="9"/>
      <c r="F4052" s="9"/>
      <c r="I4052" s="9"/>
      <c r="K4052" s="9"/>
      <c r="L4052" s="9"/>
      <c r="M4052" s="9"/>
      <c r="O4052" s="9"/>
      <c r="P4052" s="9"/>
      <c r="Q4052" s="9"/>
      <c r="R4052" s="36"/>
      <c r="V4052" s="36"/>
    </row>
    <row r="4053" spans="1:22" x14ac:dyDescent="0.25">
      <c r="A4053" s="86"/>
      <c r="B4053" s="9"/>
      <c r="C4053" s="9"/>
      <c r="D4053" s="9"/>
      <c r="E4053" s="9"/>
      <c r="F4053" s="9"/>
      <c r="I4053" s="9"/>
      <c r="K4053" s="9"/>
      <c r="L4053" s="9"/>
      <c r="M4053" s="9"/>
      <c r="O4053" s="9"/>
      <c r="P4053" s="9"/>
      <c r="Q4053" s="9"/>
      <c r="R4053" s="36"/>
      <c r="V4053" s="36"/>
    </row>
    <row r="4054" spans="1:22" x14ac:dyDescent="0.25">
      <c r="A4054" s="86"/>
      <c r="B4054" s="9"/>
      <c r="C4054" s="9"/>
      <c r="D4054" s="9"/>
      <c r="E4054" s="9"/>
      <c r="F4054" s="9"/>
      <c r="I4054" s="9"/>
      <c r="K4054" s="9"/>
      <c r="L4054" s="9"/>
      <c r="M4054" s="9"/>
      <c r="O4054" s="9"/>
      <c r="P4054" s="9"/>
      <c r="Q4054" s="9"/>
      <c r="R4054" s="36"/>
      <c r="V4054" s="36"/>
    </row>
    <row r="4055" spans="1:22" x14ac:dyDescent="0.25">
      <c r="A4055" s="86"/>
      <c r="B4055" s="9"/>
      <c r="C4055" s="9"/>
      <c r="D4055" s="9"/>
      <c r="E4055" s="9"/>
      <c r="F4055" s="9"/>
      <c r="I4055" s="9"/>
      <c r="K4055" s="9"/>
      <c r="L4055" s="9"/>
      <c r="M4055" s="9"/>
      <c r="O4055" s="9"/>
      <c r="P4055" s="9"/>
      <c r="Q4055" s="9"/>
      <c r="R4055" s="36"/>
      <c r="V4055" s="36"/>
    </row>
    <row r="4056" spans="1:22" x14ac:dyDescent="0.25">
      <c r="A4056" s="86"/>
      <c r="B4056" s="9"/>
      <c r="C4056" s="9"/>
      <c r="D4056" s="9"/>
      <c r="E4056" s="9"/>
      <c r="F4056" s="9"/>
      <c r="I4056" s="9"/>
      <c r="K4056" s="9"/>
      <c r="L4056" s="9"/>
      <c r="M4056" s="9"/>
      <c r="O4056" s="9"/>
      <c r="P4056" s="9"/>
      <c r="Q4056" s="9"/>
      <c r="R4056" s="36"/>
      <c r="V4056" s="36"/>
    </row>
    <row r="4057" spans="1:22" x14ac:dyDescent="0.25">
      <c r="A4057" s="86"/>
      <c r="B4057" s="9"/>
      <c r="C4057" s="9"/>
      <c r="D4057" s="9"/>
      <c r="E4057" s="9"/>
      <c r="F4057" s="9"/>
      <c r="I4057" s="9"/>
      <c r="K4057" s="9"/>
      <c r="L4057" s="9"/>
      <c r="M4057" s="9"/>
      <c r="O4057" s="9"/>
      <c r="P4057" s="9"/>
      <c r="Q4057" s="9"/>
      <c r="R4057" s="36"/>
      <c r="V4057" s="36"/>
    </row>
    <row r="4058" spans="1:22" x14ac:dyDescent="0.25">
      <c r="A4058" s="86"/>
      <c r="B4058" s="9"/>
      <c r="C4058" s="9"/>
      <c r="D4058" s="9"/>
      <c r="E4058" s="9"/>
      <c r="F4058" s="9"/>
      <c r="I4058" s="9"/>
      <c r="K4058" s="9"/>
      <c r="L4058" s="9"/>
      <c r="M4058" s="9"/>
      <c r="O4058" s="9"/>
      <c r="P4058" s="9"/>
      <c r="Q4058" s="9"/>
      <c r="R4058" s="36"/>
      <c r="V4058" s="36"/>
    </row>
    <row r="4059" spans="1:22" x14ac:dyDescent="0.25">
      <c r="A4059" s="86"/>
      <c r="B4059" s="9"/>
      <c r="C4059" s="9"/>
      <c r="D4059" s="9"/>
      <c r="E4059" s="9"/>
      <c r="F4059" s="9"/>
      <c r="I4059" s="9"/>
      <c r="K4059" s="9"/>
      <c r="L4059" s="9"/>
      <c r="M4059" s="9"/>
      <c r="O4059" s="9"/>
      <c r="P4059" s="9"/>
      <c r="Q4059" s="9"/>
      <c r="R4059" s="36"/>
      <c r="V4059" s="36"/>
    </row>
    <row r="4060" spans="1:22" x14ac:dyDescent="0.25">
      <c r="A4060" s="86"/>
      <c r="B4060" s="9"/>
      <c r="C4060" s="9"/>
      <c r="D4060" s="9"/>
      <c r="E4060" s="9"/>
      <c r="F4060" s="9"/>
      <c r="I4060" s="9"/>
      <c r="K4060" s="9"/>
      <c r="L4060" s="9"/>
      <c r="M4060" s="9"/>
      <c r="O4060" s="9"/>
      <c r="P4060" s="9"/>
      <c r="Q4060" s="9"/>
      <c r="R4060" s="36"/>
      <c r="V4060" s="36"/>
    </row>
    <row r="4061" spans="1:22" x14ac:dyDescent="0.25">
      <c r="A4061" s="86"/>
      <c r="B4061" s="9"/>
      <c r="C4061" s="9"/>
      <c r="D4061" s="9"/>
      <c r="E4061" s="9"/>
      <c r="F4061" s="9"/>
      <c r="I4061" s="9"/>
      <c r="K4061" s="9"/>
      <c r="L4061" s="9"/>
      <c r="M4061" s="9"/>
      <c r="O4061" s="9"/>
      <c r="P4061" s="9"/>
      <c r="Q4061" s="9"/>
      <c r="R4061" s="36"/>
      <c r="V4061" s="36"/>
    </row>
    <row r="4062" spans="1:22" x14ac:dyDescent="0.25">
      <c r="A4062" s="86"/>
      <c r="B4062" s="9"/>
      <c r="C4062" s="9"/>
      <c r="D4062" s="9"/>
      <c r="E4062" s="9"/>
      <c r="F4062" s="9"/>
      <c r="I4062" s="9"/>
      <c r="K4062" s="9"/>
      <c r="L4062" s="9"/>
      <c r="M4062" s="9"/>
      <c r="O4062" s="9"/>
      <c r="P4062" s="9"/>
      <c r="Q4062" s="9"/>
      <c r="R4062" s="36"/>
      <c r="V4062" s="36"/>
    </row>
    <row r="4063" spans="1:22" x14ac:dyDescent="0.25">
      <c r="A4063" s="86"/>
      <c r="B4063" s="9"/>
      <c r="C4063" s="9"/>
      <c r="D4063" s="9"/>
      <c r="E4063" s="9"/>
      <c r="F4063" s="9"/>
      <c r="I4063" s="9"/>
      <c r="K4063" s="9"/>
      <c r="L4063" s="9"/>
      <c r="M4063" s="9"/>
      <c r="O4063" s="9"/>
      <c r="P4063" s="9"/>
      <c r="Q4063" s="9"/>
      <c r="R4063" s="36"/>
      <c r="V4063" s="36"/>
    </row>
    <row r="4064" spans="1:22" x14ac:dyDescent="0.25">
      <c r="A4064" s="86"/>
      <c r="B4064" s="9"/>
      <c r="C4064" s="9"/>
      <c r="D4064" s="9"/>
      <c r="E4064" s="9"/>
      <c r="F4064" s="9"/>
      <c r="I4064" s="9"/>
      <c r="K4064" s="9"/>
      <c r="L4064" s="9"/>
      <c r="M4064" s="9"/>
      <c r="O4064" s="9"/>
      <c r="P4064" s="9"/>
      <c r="Q4064" s="9"/>
      <c r="R4064" s="36"/>
      <c r="V4064" s="36"/>
    </row>
    <row r="4065" spans="1:22" x14ac:dyDescent="0.25">
      <c r="A4065" s="86"/>
      <c r="B4065" s="9"/>
      <c r="C4065" s="9"/>
      <c r="D4065" s="9"/>
      <c r="E4065" s="9"/>
      <c r="F4065" s="9"/>
      <c r="I4065" s="9"/>
      <c r="K4065" s="9"/>
      <c r="L4065" s="9"/>
      <c r="M4065" s="9"/>
      <c r="O4065" s="9"/>
      <c r="P4065" s="9"/>
      <c r="Q4065" s="9"/>
      <c r="R4065" s="36"/>
      <c r="V4065" s="36"/>
    </row>
    <row r="4066" spans="1:22" x14ac:dyDescent="0.25">
      <c r="A4066" s="86"/>
      <c r="B4066" s="9"/>
      <c r="C4066" s="9"/>
      <c r="D4066" s="9"/>
      <c r="E4066" s="9"/>
      <c r="F4066" s="9"/>
      <c r="I4066" s="9"/>
      <c r="K4066" s="9"/>
      <c r="L4066" s="9"/>
      <c r="M4066" s="9"/>
      <c r="O4066" s="9"/>
      <c r="P4066" s="9"/>
      <c r="Q4066" s="9"/>
      <c r="R4066" s="36"/>
      <c r="V4066" s="36"/>
    </row>
    <row r="4067" spans="1:22" x14ac:dyDescent="0.25">
      <c r="A4067" s="86"/>
      <c r="B4067" s="9"/>
      <c r="C4067" s="9"/>
      <c r="D4067" s="9"/>
      <c r="E4067" s="9"/>
      <c r="F4067" s="9"/>
      <c r="I4067" s="9"/>
      <c r="K4067" s="9"/>
      <c r="L4067" s="9"/>
      <c r="M4067" s="9"/>
      <c r="O4067" s="9"/>
      <c r="P4067" s="9"/>
      <c r="Q4067" s="9"/>
      <c r="R4067" s="36"/>
      <c r="V4067" s="36"/>
    </row>
    <row r="4068" spans="1:22" x14ac:dyDescent="0.25">
      <c r="A4068" s="86"/>
      <c r="B4068" s="9"/>
      <c r="C4068" s="9"/>
      <c r="D4068" s="9"/>
      <c r="E4068" s="9"/>
      <c r="F4068" s="9"/>
      <c r="I4068" s="9"/>
      <c r="K4068" s="9"/>
      <c r="L4068" s="9"/>
      <c r="M4068" s="9"/>
      <c r="O4068" s="9"/>
      <c r="P4068" s="9"/>
      <c r="Q4068" s="9"/>
      <c r="R4068" s="36"/>
      <c r="V4068" s="36"/>
    </row>
    <row r="4069" spans="1:22" x14ac:dyDescent="0.25">
      <c r="A4069" s="86"/>
      <c r="B4069" s="9"/>
      <c r="C4069" s="9"/>
      <c r="D4069" s="9"/>
      <c r="E4069" s="9"/>
      <c r="F4069" s="9"/>
      <c r="I4069" s="9"/>
      <c r="K4069" s="9"/>
      <c r="L4069" s="9"/>
      <c r="M4069" s="9"/>
      <c r="O4069" s="9"/>
      <c r="P4069" s="9"/>
      <c r="Q4069" s="9"/>
      <c r="R4069" s="36"/>
      <c r="V4069" s="36"/>
    </row>
    <row r="4070" spans="1:22" x14ac:dyDescent="0.25">
      <c r="A4070" s="86"/>
      <c r="B4070" s="9"/>
      <c r="C4070" s="9"/>
      <c r="D4070" s="9"/>
      <c r="E4070" s="9"/>
      <c r="F4070" s="9"/>
      <c r="I4070" s="9"/>
      <c r="K4070" s="9"/>
      <c r="L4070" s="9"/>
      <c r="M4070" s="9"/>
      <c r="O4070" s="9"/>
      <c r="P4070" s="9"/>
      <c r="Q4070" s="9"/>
      <c r="R4070" s="36"/>
      <c r="V4070" s="36"/>
    </row>
    <row r="4071" spans="1:22" x14ac:dyDescent="0.25">
      <c r="A4071" s="86"/>
      <c r="B4071" s="9"/>
      <c r="C4071" s="9"/>
      <c r="D4071" s="9"/>
      <c r="E4071" s="9"/>
      <c r="F4071" s="9"/>
      <c r="I4071" s="9"/>
      <c r="K4071" s="9"/>
      <c r="L4071" s="9"/>
      <c r="M4071" s="9"/>
      <c r="O4071" s="9"/>
      <c r="P4071" s="9"/>
      <c r="Q4071" s="9"/>
      <c r="R4071" s="36"/>
      <c r="V4071" s="36"/>
    </row>
    <row r="4072" spans="1:22" x14ac:dyDescent="0.25">
      <c r="A4072" s="86"/>
      <c r="B4072" s="9"/>
      <c r="C4072" s="9"/>
      <c r="D4072" s="9"/>
      <c r="E4072" s="9"/>
      <c r="F4072" s="9"/>
      <c r="I4072" s="9"/>
      <c r="K4072" s="9"/>
      <c r="L4072" s="9"/>
      <c r="M4072" s="9"/>
      <c r="O4072" s="9"/>
      <c r="P4072" s="9"/>
      <c r="Q4072" s="9"/>
      <c r="R4072" s="36"/>
      <c r="V4072" s="36"/>
    </row>
    <row r="4073" spans="1:22" x14ac:dyDescent="0.25">
      <c r="A4073" s="86"/>
      <c r="B4073" s="9"/>
      <c r="C4073" s="9"/>
      <c r="D4073" s="9"/>
      <c r="E4073" s="9"/>
      <c r="F4073" s="9"/>
      <c r="I4073" s="9"/>
      <c r="K4073" s="9"/>
      <c r="L4073" s="9"/>
      <c r="M4073" s="9"/>
      <c r="O4073" s="9"/>
      <c r="P4073" s="9"/>
      <c r="Q4073" s="9"/>
      <c r="R4073" s="36"/>
      <c r="V4073" s="36"/>
    </row>
    <row r="4074" spans="1:22" x14ac:dyDescent="0.25">
      <c r="A4074" s="86"/>
      <c r="B4074" s="9"/>
      <c r="C4074" s="9"/>
      <c r="D4074" s="9"/>
      <c r="E4074" s="9"/>
      <c r="F4074" s="9"/>
      <c r="I4074" s="9"/>
      <c r="K4074" s="9"/>
      <c r="L4074" s="9"/>
      <c r="M4074" s="9"/>
      <c r="O4074" s="9"/>
      <c r="P4074" s="9"/>
      <c r="Q4074" s="9"/>
      <c r="R4074" s="36"/>
      <c r="V4074" s="36"/>
    </row>
    <row r="4075" spans="1:22" x14ac:dyDescent="0.25">
      <c r="A4075" s="86"/>
      <c r="B4075" s="9"/>
      <c r="C4075" s="9"/>
      <c r="D4075" s="9"/>
      <c r="E4075" s="9"/>
      <c r="F4075" s="9"/>
      <c r="I4075" s="9"/>
      <c r="K4075" s="9"/>
      <c r="L4075" s="9"/>
      <c r="M4075" s="9"/>
      <c r="O4075" s="9"/>
      <c r="P4075" s="9"/>
      <c r="Q4075" s="9"/>
      <c r="R4075" s="36"/>
      <c r="V4075" s="36"/>
    </row>
    <row r="4076" spans="1:22" x14ac:dyDescent="0.25">
      <c r="A4076" s="86"/>
      <c r="B4076" s="9"/>
      <c r="C4076" s="9"/>
      <c r="D4076" s="9"/>
      <c r="E4076" s="9"/>
      <c r="F4076" s="9"/>
      <c r="I4076" s="9"/>
      <c r="K4076" s="9"/>
      <c r="L4076" s="9"/>
      <c r="M4076" s="9"/>
      <c r="O4076" s="9"/>
      <c r="P4076" s="9"/>
      <c r="Q4076" s="9"/>
      <c r="R4076" s="36"/>
      <c r="V4076" s="36"/>
    </row>
    <row r="4077" spans="1:22" x14ac:dyDescent="0.25">
      <c r="A4077" s="86"/>
      <c r="B4077" s="9"/>
      <c r="C4077" s="9"/>
      <c r="D4077" s="9"/>
      <c r="E4077" s="9"/>
      <c r="F4077" s="9"/>
      <c r="I4077" s="9"/>
      <c r="K4077" s="9"/>
      <c r="L4077" s="9"/>
      <c r="M4077" s="9"/>
      <c r="O4077" s="9"/>
      <c r="P4077" s="9"/>
      <c r="Q4077" s="9"/>
      <c r="R4077" s="36"/>
      <c r="V4077" s="36"/>
    </row>
    <row r="4078" spans="1:22" x14ac:dyDescent="0.25">
      <c r="A4078" s="86"/>
      <c r="B4078" s="9"/>
      <c r="C4078" s="9"/>
      <c r="D4078" s="9"/>
      <c r="E4078" s="9"/>
      <c r="F4078" s="9"/>
      <c r="I4078" s="9"/>
      <c r="K4078" s="9"/>
      <c r="L4078" s="9"/>
      <c r="M4078" s="9"/>
      <c r="O4078" s="9"/>
      <c r="P4078" s="9"/>
      <c r="Q4078" s="9"/>
      <c r="R4078" s="36"/>
      <c r="V4078" s="36"/>
    </row>
    <row r="4079" spans="1:22" x14ac:dyDescent="0.25">
      <c r="A4079" s="86"/>
      <c r="B4079" s="9"/>
      <c r="C4079" s="9"/>
      <c r="D4079" s="9"/>
      <c r="E4079" s="9"/>
      <c r="F4079" s="9"/>
      <c r="I4079" s="9"/>
      <c r="K4079" s="9"/>
      <c r="L4079" s="9"/>
      <c r="M4079" s="9"/>
      <c r="O4079" s="9"/>
      <c r="P4079" s="9"/>
      <c r="Q4079" s="9"/>
      <c r="R4079" s="36"/>
      <c r="V4079" s="36"/>
    </row>
    <row r="4080" spans="1:22" x14ac:dyDescent="0.25">
      <c r="A4080" s="86"/>
      <c r="B4080" s="9"/>
      <c r="C4080" s="9"/>
      <c r="D4080" s="9"/>
      <c r="E4080" s="9"/>
      <c r="F4080" s="9"/>
      <c r="I4080" s="9"/>
      <c r="K4080" s="9"/>
      <c r="L4080" s="9"/>
      <c r="M4080" s="9"/>
      <c r="O4080" s="9"/>
      <c r="P4080" s="9"/>
      <c r="Q4080" s="9"/>
      <c r="R4080" s="36"/>
      <c r="V4080" s="36"/>
    </row>
    <row r="4081" spans="1:22" x14ac:dyDescent="0.25">
      <c r="A4081" s="86"/>
      <c r="B4081" s="9"/>
      <c r="C4081" s="9"/>
      <c r="D4081" s="9"/>
      <c r="E4081" s="9"/>
      <c r="F4081" s="9"/>
      <c r="I4081" s="9"/>
      <c r="K4081" s="9"/>
      <c r="L4081" s="9"/>
      <c r="M4081" s="9"/>
      <c r="O4081" s="9"/>
      <c r="P4081" s="9"/>
      <c r="Q4081" s="9"/>
      <c r="R4081" s="36"/>
      <c r="V4081" s="36"/>
    </row>
    <row r="4082" spans="1:22" x14ac:dyDescent="0.25">
      <c r="A4082" s="86"/>
      <c r="B4082" s="9"/>
      <c r="C4082" s="9"/>
      <c r="D4082" s="9"/>
      <c r="E4082" s="9"/>
      <c r="F4082" s="9"/>
      <c r="I4082" s="9"/>
      <c r="K4082" s="9"/>
      <c r="L4082" s="9"/>
      <c r="M4082" s="9"/>
      <c r="O4082" s="9"/>
      <c r="P4082" s="9"/>
      <c r="Q4082" s="9"/>
      <c r="R4082" s="36"/>
      <c r="V4082" s="36"/>
    </row>
    <row r="4083" spans="1:22" x14ac:dyDescent="0.25">
      <c r="A4083" s="86"/>
      <c r="B4083" s="9"/>
      <c r="C4083" s="9"/>
      <c r="D4083" s="9"/>
      <c r="E4083" s="9"/>
      <c r="F4083" s="9"/>
      <c r="I4083" s="9"/>
      <c r="K4083" s="9"/>
      <c r="L4083" s="9"/>
      <c r="M4083" s="9"/>
      <c r="O4083" s="9"/>
      <c r="P4083" s="9"/>
      <c r="Q4083" s="9"/>
      <c r="R4083" s="36"/>
      <c r="V4083" s="36"/>
    </row>
    <row r="4084" spans="1:22" x14ac:dyDescent="0.25">
      <c r="A4084" s="86"/>
      <c r="B4084" s="9"/>
      <c r="C4084" s="9"/>
      <c r="D4084" s="9"/>
      <c r="E4084" s="9"/>
      <c r="F4084" s="9"/>
      <c r="I4084" s="9"/>
      <c r="K4084" s="9"/>
      <c r="L4084" s="9"/>
      <c r="M4084" s="9"/>
      <c r="O4084" s="9"/>
      <c r="P4084" s="9"/>
      <c r="Q4084" s="9"/>
      <c r="R4084" s="36"/>
      <c r="V4084" s="36"/>
    </row>
    <row r="4085" spans="1:22" x14ac:dyDescent="0.25">
      <c r="A4085" s="86"/>
      <c r="B4085" s="9"/>
      <c r="C4085" s="9"/>
      <c r="D4085" s="9"/>
      <c r="E4085" s="9"/>
      <c r="F4085" s="9"/>
      <c r="I4085" s="9"/>
      <c r="K4085" s="9"/>
      <c r="L4085" s="9"/>
      <c r="M4085" s="9"/>
      <c r="O4085" s="9"/>
      <c r="P4085" s="9"/>
      <c r="Q4085" s="9"/>
      <c r="R4085" s="36"/>
      <c r="V4085" s="36"/>
    </row>
    <row r="4086" spans="1:22" x14ac:dyDescent="0.25">
      <c r="A4086" s="86"/>
      <c r="B4086" s="9"/>
      <c r="C4086" s="9"/>
      <c r="D4086" s="9"/>
      <c r="E4086" s="9"/>
      <c r="F4086" s="9"/>
      <c r="I4086" s="9"/>
      <c r="K4086" s="9"/>
      <c r="L4086" s="9"/>
      <c r="M4086" s="9"/>
      <c r="O4086" s="9"/>
      <c r="P4086" s="9"/>
      <c r="Q4086" s="9"/>
      <c r="R4086" s="36"/>
      <c r="V4086" s="36"/>
    </row>
    <row r="4087" spans="1:22" x14ac:dyDescent="0.25">
      <c r="A4087" s="86"/>
      <c r="B4087" s="9"/>
      <c r="C4087" s="9"/>
      <c r="D4087" s="9"/>
      <c r="E4087" s="9"/>
      <c r="F4087" s="9"/>
      <c r="I4087" s="9"/>
      <c r="K4087" s="9"/>
      <c r="L4087" s="9"/>
      <c r="M4087" s="9"/>
      <c r="O4087" s="9"/>
      <c r="P4087" s="9"/>
      <c r="Q4087" s="9"/>
      <c r="R4087" s="36"/>
      <c r="V4087" s="36"/>
    </row>
    <row r="4088" spans="1:22" x14ac:dyDescent="0.25">
      <c r="A4088" s="86"/>
      <c r="B4088" s="9"/>
      <c r="C4088" s="9"/>
      <c r="D4088" s="9"/>
      <c r="E4088" s="9"/>
      <c r="F4088" s="9"/>
      <c r="I4088" s="9"/>
      <c r="K4088" s="9"/>
      <c r="L4088" s="9"/>
      <c r="M4088" s="9"/>
      <c r="O4088" s="9"/>
      <c r="P4088" s="9"/>
      <c r="Q4088" s="9"/>
      <c r="R4088" s="36"/>
      <c r="V4088" s="36"/>
    </row>
    <row r="4089" spans="1:22" x14ac:dyDescent="0.25">
      <c r="A4089" s="86"/>
      <c r="B4089" s="9"/>
      <c r="C4089" s="9"/>
      <c r="D4089" s="9"/>
      <c r="E4089" s="9"/>
      <c r="F4089" s="9"/>
      <c r="I4089" s="9"/>
      <c r="K4089" s="9"/>
      <c r="L4089" s="9"/>
      <c r="M4089" s="9"/>
      <c r="O4089" s="9"/>
      <c r="P4089" s="9"/>
      <c r="Q4089" s="9"/>
      <c r="R4089" s="36"/>
      <c r="V4089" s="36"/>
    </row>
    <row r="4090" spans="1:22" x14ac:dyDescent="0.25">
      <c r="A4090" s="86"/>
      <c r="B4090" s="9"/>
      <c r="C4090" s="9"/>
      <c r="D4090" s="9"/>
      <c r="E4090" s="9"/>
      <c r="F4090" s="9"/>
      <c r="I4090" s="9"/>
      <c r="K4090" s="9"/>
      <c r="L4090" s="9"/>
      <c r="M4090" s="9"/>
      <c r="O4090" s="9"/>
      <c r="P4090" s="9"/>
      <c r="Q4090" s="9"/>
      <c r="R4090" s="36"/>
      <c r="V4090" s="36"/>
    </row>
    <row r="4091" spans="1:22" x14ac:dyDescent="0.25">
      <c r="A4091" s="86"/>
      <c r="B4091" s="9"/>
      <c r="C4091" s="9"/>
      <c r="D4091" s="9"/>
      <c r="E4091" s="9"/>
      <c r="F4091" s="9"/>
      <c r="I4091" s="9"/>
      <c r="K4091" s="9"/>
      <c r="L4091" s="9"/>
      <c r="M4091" s="9"/>
      <c r="O4091" s="9"/>
      <c r="P4091" s="9"/>
      <c r="Q4091" s="9"/>
      <c r="R4091" s="36"/>
      <c r="V4091" s="36"/>
    </row>
    <row r="4092" spans="1:22" x14ac:dyDescent="0.25">
      <c r="A4092" s="86"/>
      <c r="B4092" s="9"/>
      <c r="C4092" s="9"/>
      <c r="D4092" s="9"/>
      <c r="E4092" s="9"/>
      <c r="F4092" s="9"/>
      <c r="I4092" s="9"/>
      <c r="K4092" s="9"/>
      <c r="L4092" s="9"/>
      <c r="M4092" s="9"/>
      <c r="O4092" s="9"/>
      <c r="P4092" s="9"/>
      <c r="Q4092" s="9"/>
      <c r="R4092" s="36"/>
      <c r="V4092" s="36"/>
    </row>
    <row r="4093" spans="1:22" x14ac:dyDescent="0.25">
      <c r="A4093" s="86"/>
      <c r="B4093" s="9"/>
      <c r="C4093" s="9"/>
      <c r="D4093" s="9"/>
      <c r="E4093" s="9"/>
      <c r="F4093" s="9"/>
      <c r="I4093" s="9"/>
      <c r="K4093" s="9"/>
      <c r="L4093" s="9"/>
      <c r="M4093" s="9"/>
      <c r="O4093" s="9"/>
      <c r="P4093" s="9"/>
      <c r="Q4093" s="9"/>
      <c r="R4093" s="36"/>
      <c r="V4093" s="36"/>
    </row>
    <row r="4094" spans="1:22" x14ac:dyDescent="0.25">
      <c r="A4094" s="86"/>
      <c r="B4094" s="9"/>
      <c r="C4094" s="9"/>
      <c r="D4094" s="9"/>
      <c r="E4094" s="9"/>
      <c r="F4094" s="9"/>
      <c r="I4094" s="9"/>
      <c r="K4094" s="9"/>
      <c r="L4094" s="9"/>
      <c r="M4094" s="9"/>
      <c r="O4094" s="9"/>
      <c r="P4094" s="9"/>
      <c r="Q4094" s="9"/>
      <c r="R4094" s="36"/>
      <c r="V4094" s="36"/>
    </row>
    <row r="4095" spans="1:22" x14ac:dyDescent="0.25">
      <c r="A4095" s="86"/>
      <c r="B4095" s="9"/>
      <c r="C4095" s="9"/>
      <c r="D4095" s="9"/>
      <c r="E4095" s="9"/>
      <c r="F4095" s="9"/>
      <c r="I4095" s="9"/>
      <c r="K4095" s="9"/>
      <c r="L4095" s="9"/>
      <c r="M4095" s="9"/>
      <c r="O4095" s="9"/>
      <c r="P4095" s="9"/>
      <c r="Q4095" s="9"/>
      <c r="R4095" s="36"/>
      <c r="V4095" s="36"/>
    </row>
    <row r="4096" spans="1:22" x14ac:dyDescent="0.25">
      <c r="A4096" s="86"/>
      <c r="B4096" s="9"/>
      <c r="C4096" s="9"/>
      <c r="D4096" s="9"/>
      <c r="E4096" s="9"/>
      <c r="F4096" s="9"/>
      <c r="I4096" s="9"/>
      <c r="K4096" s="9"/>
      <c r="L4096" s="9"/>
      <c r="M4096" s="9"/>
      <c r="O4096" s="9"/>
      <c r="P4096" s="9"/>
      <c r="Q4096" s="9"/>
      <c r="R4096" s="36"/>
      <c r="V4096" s="36"/>
    </row>
    <row r="4097" spans="1:22" x14ac:dyDescent="0.25">
      <c r="A4097" s="86"/>
      <c r="B4097" s="9"/>
      <c r="C4097" s="9"/>
      <c r="D4097" s="9"/>
      <c r="E4097" s="9"/>
      <c r="F4097" s="9"/>
      <c r="I4097" s="9"/>
      <c r="K4097" s="9"/>
      <c r="L4097" s="9"/>
      <c r="M4097" s="9"/>
      <c r="O4097" s="9"/>
      <c r="P4097" s="9"/>
      <c r="Q4097" s="9"/>
      <c r="R4097" s="36"/>
      <c r="V4097" s="36"/>
    </row>
    <row r="4098" spans="1:22" x14ac:dyDescent="0.25">
      <c r="A4098" s="86"/>
      <c r="B4098" s="9"/>
      <c r="C4098" s="9"/>
      <c r="D4098" s="9"/>
      <c r="E4098" s="9"/>
      <c r="F4098" s="9"/>
      <c r="I4098" s="9"/>
      <c r="K4098" s="9"/>
      <c r="L4098" s="9"/>
      <c r="M4098" s="9"/>
      <c r="O4098" s="9"/>
      <c r="P4098" s="9"/>
      <c r="Q4098" s="9"/>
      <c r="R4098" s="36"/>
      <c r="V4098" s="36"/>
    </row>
    <row r="4099" spans="1:22" x14ac:dyDescent="0.25">
      <c r="A4099" s="86"/>
      <c r="B4099" s="9"/>
      <c r="C4099" s="9"/>
      <c r="D4099" s="9"/>
      <c r="E4099" s="9"/>
      <c r="F4099" s="9"/>
      <c r="I4099" s="9"/>
      <c r="K4099" s="9"/>
      <c r="L4099" s="9"/>
      <c r="M4099" s="9"/>
      <c r="O4099" s="9"/>
      <c r="P4099" s="9"/>
      <c r="Q4099" s="9"/>
      <c r="R4099" s="36"/>
      <c r="V4099" s="36"/>
    </row>
    <row r="4100" spans="1:22" x14ac:dyDescent="0.25">
      <c r="A4100" s="86"/>
      <c r="B4100" s="9"/>
      <c r="C4100" s="9"/>
      <c r="D4100" s="9"/>
      <c r="E4100" s="9"/>
      <c r="F4100" s="9"/>
      <c r="I4100" s="9"/>
      <c r="K4100" s="9"/>
      <c r="L4100" s="9"/>
      <c r="M4100" s="9"/>
      <c r="O4100" s="9"/>
      <c r="P4100" s="9"/>
      <c r="Q4100" s="9"/>
      <c r="R4100" s="36"/>
      <c r="V4100" s="36"/>
    </row>
    <row r="4101" spans="1:22" x14ac:dyDescent="0.25">
      <c r="A4101" s="86"/>
      <c r="B4101" s="9"/>
      <c r="C4101" s="9"/>
      <c r="D4101" s="9"/>
      <c r="E4101" s="9"/>
      <c r="F4101" s="9"/>
      <c r="I4101" s="9"/>
      <c r="K4101" s="9"/>
      <c r="L4101" s="9"/>
      <c r="M4101" s="9"/>
      <c r="O4101" s="9"/>
      <c r="P4101" s="9"/>
      <c r="Q4101" s="9"/>
      <c r="R4101" s="36"/>
      <c r="V4101" s="36"/>
    </row>
    <row r="4102" spans="1:22" x14ac:dyDescent="0.25">
      <c r="A4102" s="86"/>
      <c r="B4102" s="9"/>
      <c r="C4102" s="9"/>
      <c r="D4102" s="9"/>
      <c r="E4102" s="9"/>
      <c r="F4102" s="9"/>
      <c r="I4102" s="9"/>
      <c r="K4102" s="9"/>
      <c r="L4102" s="9"/>
      <c r="M4102" s="9"/>
      <c r="O4102" s="9"/>
      <c r="P4102" s="9"/>
      <c r="Q4102" s="9"/>
      <c r="R4102" s="36"/>
      <c r="V4102" s="36"/>
    </row>
    <row r="4103" spans="1:22" x14ac:dyDescent="0.25">
      <c r="A4103" s="86"/>
      <c r="B4103" s="9"/>
      <c r="C4103" s="9"/>
      <c r="D4103" s="9"/>
      <c r="E4103" s="9"/>
      <c r="F4103" s="9"/>
      <c r="I4103" s="9"/>
      <c r="K4103" s="9"/>
      <c r="L4103" s="9"/>
      <c r="M4103" s="9"/>
      <c r="O4103" s="9"/>
      <c r="P4103" s="9"/>
      <c r="Q4103" s="9"/>
      <c r="R4103" s="36"/>
      <c r="V4103" s="36"/>
    </row>
    <row r="4104" spans="1:22" x14ac:dyDescent="0.25">
      <c r="A4104" s="86"/>
      <c r="B4104" s="9"/>
      <c r="C4104" s="9"/>
      <c r="D4104" s="9"/>
      <c r="E4104" s="9"/>
      <c r="F4104" s="9"/>
      <c r="I4104" s="9"/>
      <c r="K4104" s="9"/>
      <c r="L4104" s="9"/>
      <c r="M4104" s="9"/>
      <c r="O4104" s="9"/>
      <c r="P4104" s="9"/>
      <c r="Q4104" s="9"/>
      <c r="R4104" s="36"/>
      <c r="V4104" s="36"/>
    </row>
    <row r="4105" spans="1:22" x14ac:dyDescent="0.25">
      <c r="A4105" s="86"/>
      <c r="B4105" s="9"/>
      <c r="C4105" s="9"/>
      <c r="D4105" s="9"/>
      <c r="E4105" s="9"/>
      <c r="F4105" s="9"/>
      <c r="I4105" s="9"/>
      <c r="K4105" s="9"/>
      <c r="L4105" s="9"/>
      <c r="M4105" s="9"/>
      <c r="O4105" s="9"/>
      <c r="P4105" s="9"/>
      <c r="Q4105" s="9"/>
      <c r="R4105" s="36"/>
      <c r="V4105" s="36"/>
    </row>
    <row r="4106" spans="1:22" x14ac:dyDescent="0.25">
      <c r="A4106" s="86"/>
      <c r="B4106" s="9"/>
      <c r="C4106" s="9"/>
      <c r="D4106" s="9"/>
      <c r="E4106" s="9"/>
      <c r="F4106" s="9"/>
      <c r="I4106" s="9"/>
      <c r="K4106" s="9"/>
      <c r="L4106" s="9"/>
      <c r="M4106" s="9"/>
      <c r="O4106" s="9"/>
      <c r="P4106" s="9"/>
      <c r="Q4106" s="9"/>
      <c r="R4106" s="36"/>
      <c r="V4106" s="36"/>
    </row>
    <row r="4107" spans="1:22" x14ac:dyDescent="0.25">
      <c r="A4107" s="86"/>
      <c r="B4107" s="9"/>
      <c r="C4107" s="9"/>
      <c r="D4107" s="9"/>
      <c r="E4107" s="9"/>
      <c r="F4107" s="9"/>
      <c r="I4107" s="9"/>
      <c r="K4107" s="9"/>
      <c r="L4107" s="9"/>
      <c r="M4107" s="9"/>
      <c r="O4107" s="9"/>
      <c r="P4107" s="9"/>
      <c r="Q4107" s="9"/>
      <c r="R4107" s="36"/>
      <c r="V4107" s="36"/>
    </row>
    <row r="4108" spans="1:22" x14ac:dyDescent="0.25">
      <c r="A4108" s="86"/>
      <c r="B4108" s="9"/>
      <c r="C4108" s="9"/>
      <c r="D4108" s="9"/>
      <c r="E4108" s="9"/>
      <c r="F4108" s="9"/>
      <c r="I4108" s="9"/>
      <c r="K4108" s="9"/>
      <c r="L4108" s="9"/>
      <c r="M4108" s="9"/>
      <c r="O4108" s="9"/>
      <c r="P4108" s="9"/>
      <c r="Q4108" s="9"/>
      <c r="R4108" s="36"/>
      <c r="V4108" s="36"/>
    </row>
    <row r="4109" spans="1:22" x14ac:dyDescent="0.25">
      <c r="A4109" s="86"/>
      <c r="B4109" s="9"/>
      <c r="C4109" s="9"/>
      <c r="D4109" s="9"/>
      <c r="E4109" s="9"/>
      <c r="F4109" s="9"/>
      <c r="I4109" s="9"/>
      <c r="K4109" s="9"/>
      <c r="L4109" s="9"/>
      <c r="M4109" s="9"/>
      <c r="O4109" s="9"/>
      <c r="P4109" s="9"/>
      <c r="Q4109" s="9"/>
      <c r="R4109" s="36"/>
      <c r="V4109" s="36"/>
    </row>
    <row r="4110" spans="1:22" x14ac:dyDescent="0.25">
      <c r="A4110" s="86"/>
      <c r="B4110" s="9"/>
      <c r="C4110" s="9"/>
      <c r="D4110" s="9"/>
      <c r="E4110" s="9"/>
      <c r="F4110" s="9"/>
      <c r="I4110" s="9"/>
      <c r="K4110" s="9"/>
      <c r="L4110" s="9"/>
      <c r="M4110" s="9"/>
      <c r="O4110" s="9"/>
      <c r="P4110" s="9"/>
      <c r="Q4110" s="9"/>
      <c r="R4110" s="36"/>
      <c r="V4110" s="36"/>
    </row>
    <row r="4111" spans="1:22" x14ac:dyDescent="0.25">
      <c r="A4111" s="86"/>
      <c r="B4111" s="9"/>
      <c r="C4111" s="9"/>
      <c r="D4111" s="9"/>
      <c r="E4111" s="9"/>
      <c r="F4111" s="9"/>
      <c r="I4111" s="9"/>
      <c r="K4111" s="9"/>
      <c r="L4111" s="9"/>
      <c r="M4111" s="9"/>
      <c r="O4111" s="9"/>
      <c r="P4111" s="9"/>
      <c r="Q4111" s="9"/>
      <c r="R4111" s="36"/>
      <c r="V4111" s="36"/>
    </row>
    <row r="4112" spans="1:22" x14ac:dyDescent="0.25">
      <c r="A4112" s="86"/>
      <c r="B4112" s="9"/>
      <c r="C4112" s="9"/>
      <c r="D4112" s="9"/>
      <c r="E4112" s="9"/>
      <c r="F4112" s="9"/>
      <c r="I4112" s="9"/>
      <c r="K4112" s="9"/>
      <c r="L4112" s="9"/>
      <c r="M4112" s="9"/>
      <c r="O4112" s="9"/>
      <c r="P4112" s="9"/>
      <c r="Q4112" s="9"/>
      <c r="R4112" s="36"/>
      <c r="V4112" s="36"/>
    </row>
    <row r="4113" spans="1:22" x14ac:dyDescent="0.25">
      <c r="A4113" s="86"/>
      <c r="B4113" s="9"/>
      <c r="C4113" s="9"/>
      <c r="D4113" s="9"/>
      <c r="E4113" s="9"/>
      <c r="F4113" s="9"/>
      <c r="I4113" s="9"/>
      <c r="K4113" s="9"/>
      <c r="L4113" s="9"/>
      <c r="M4113" s="9"/>
      <c r="O4113" s="9"/>
      <c r="P4113" s="9"/>
      <c r="Q4113" s="9"/>
      <c r="R4113" s="36"/>
      <c r="V4113" s="36"/>
    </row>
    <row r="4114" spans="1:22" x14ac:dyDescent="0.25">
      <c r="A4114" s="86"/>
      <c r="B4114" s="9"/>
      <c r="C4114" s="9"/>
      <c r="D4114" s="9"/>
      <c r="E4114" s="9"/>
      <c r="F4114" s="9"/>
      <c r="I4114" s="9"/>
      <c r="K4114" s="9"/>
      <c r="L4114" s="9"/>
      <c r="M4114" s="9"/>
      <c r="O4114" s="9"/>
      <c r="P4114" s="9"/>
      <c r="Q4114" s="9"/>
      <c r="R4114" s="36"/>
      <c r="V4114" s="36"/>
    </row>
    <row r="4115" spans="1:22" x14ac:dyDescent="0.25">
      <c r="A4115" s="86"/>
      <c r="B4115" s="9"/>
      <c r="C4115" s="9"/>
      <c r="D4115" s="9"/>
      <c r="E4115" s="9"/>
      <c r="F4115" s="9"/>
      <c r="I4115" s="9"/>
      <c r="K4115" s="9"/>
      <c r="L4115" s="9"/>
      <c r="M4115" s="9"/>
      <c r="O4115" s="9"/>
      <c r="P4115" s="9"/>
      <c r="Q4115" s="9"/>
      <c r="R4115" s="36"/>
      <c r="V4115" s="36"/>
    </row>
    <row r="4116" spans="1:22" x14ac:dyDescent="0.25">
      <c r="A4116" s="86"/>
      <c r="B4116" s="9"/>
      <c r="C4116" s="9"/>
      <c r="D4116" s="9"/>
      <c r="E4116" s="9"/>
      <c r="F4116" s="9"/>
      <c r="I4116" s="9"/>
      <c r="K4116" s="9"/>
      <c r="L4116" s="9"/>
      <c r="M4116" s="9"/>
      <c r="O4116" s="9"/>
      <c r="P4116" s="9"/>
      <c r="Q4116" s="9"/>
      <c r="R4116" s="36"/>
      <c r="V4116" s="36"/>
    </row>
    <row r="4117" spans="1:22" x14ac:dyDescent="0.25">
      <c r="A4117" s="86"/>
      <c r="B4117" s="9"/>
      <c r="C4117" s="9"/>
      <c r="D4117" s="9"/>
      <c r="E4117" s="9"/>
      <c r="F4117" s="9"/>
      <c r="I4117" s="9"/>
      <c r="K4117" s="9"/>
      <c r="L4117" s="9"/>
      <c r="M4117" s="9"/>
      <c r="O4117" s="9"/>
      <c r="P4117" s="9"/>
      <c r="Q4117" s="9"/>
      <c r="R4117" s="36"/>
      <c r="V4117" s="36"/>
    </row>
    <row r="4118" spans="1:22" x14ac:dyDescent="0.25">
      <c r="A4118" s="86"/>
      <c r="B4118" s="9"/>
      <c r="C4118" s="9"/>
      <c r="D4118" s="9"/>
      <c r="E4118" s="9"/>
      <c r="F4118" s="9"/>
      <c r="I4118" s="9"/>
      <c r="K4118" s="9"/>
      <c r="L4118" s="9"/>
      <c r="M4118" s="9"/>
      <c r="O4118" s="9"/>
      <c r="P4118" s="9"/>
      <c r="Q4118" s="9"/>
      <c r="R4118" s="36"/>
      <c r="V4118" s="36"/>
    </row>
    <row r="4119" spans="1:22" x14ac:dyDescent="0.25">
      <c r="A4119" s="86"/>
      <c r="B4119" s="9"/>
      <c r="C4119" s="9"/>
      <c r="D4119" s="9"/>
      <c r="E4119" s="9"/>
      <c r="F4119" s="9"/>
      <c r="I4119" s="9"/>
      <c r="K4119" s="9"/>
      <c r="L4119" s="9"/>
      <c r="M4119" s="9"/>
      <c r="O4119" s="9"/>
      <c r="P4119" s="9"/>
      <c r="Q4119" s="9"/>
      <c r="R4119" s="36"/>
      <c r="V4119" s="36"/>
    </row>
    <row r="4120" spans="1:22" x14ac:dyDescent="0.25">
      <c r="A4120" s="86"/>
      <c r="B4120" s="9"/>
      <c r="C4120" s="9"/>
      <c r="D4120" s="9"/>
      <c r="E4120" s="9"/>
      <c r="F4120" s="9"/>
      <c r="I4120" s="9"/>
      <c r="K4120" s="9"/>
      <c r="L4120" s="9"/>
      <c r="M4120" s="9"/>
      <c r="O4120" s="9"/>
      <c r="P4120" s="9"/>
      <c r="Q4120" s="9"/>
      <c r="R4120" s="36"/>
      <c r="V4120" s="36"/>
    </row>
    <row r="4121" spans="1:22" x14ac:dyDescent="0.25">
      <c r="A4121" s="86"/>
      <c r="B4121" s="9"/>
      <c r="C4121" s="9"/>
      <c r="D4121" s="9"/>
      <c r="E4121" s="9"/>
      <c r="F4121" s="9"/>
      <c r="I4121" s="9"/>
      <c r="K4121" s="9"/>
      <c r="L4121" s="9"/>
      <c r="M4121" s="9"/>
      <c r="O4121" s="9"/>
      <c r="P4121" s="9"/>
      <c r="Q4121" s="9"/>
      <c r="R4121" s="36"/>
      <c r="V4121" s="36"/>
    </row>
    <row r="4122" spans="1:22" x14ac:dyDescent="0.25">
      <c r="A4122" s="86"/>
      <c r="B4122" s="9"/>
      <c r="C4122" s="9"/>
      <c r="D4122" s="9"/>
      <c r="E4122" s="9"/>
      <c r="F4122" s="9"/>
      <c r="I4122" s="9"/>
      <c r="K4122" s="9"/>
      <c r="L4122" s="9"/>
      <c r="M4122" s="9"/>
      <c r="O4122" s="9"/>
      <c r="P4122" s="9"/>
      <c r="Q4122" s="9"/>
      <c r="R4122" s="36"/>
      <c r="V4122" s="36"/>
    </row>
    <row r="4123" spans="1:22" x14ac:dyDescent="0.25">
      <c r="A4123" s="86"/>
      <c r="B4123" s="9"/>
      <c r="C4123" s="9"/>
      <c r="D4123" s="9"/>
      <c r="E4123" s="9"/>
      <c r="F4123" s="9"/>
      <c r="I4123" s="9"/>
      <c r="K4123" s="9"/>
      <c r="L4123" s="9"/>
      <c r="M4123" s="9"/>
      <c r="O4123" s="9"/>
      <c r="P4123" s="9"/>
      <c r="Q4123" s="9"/>
      <c r="R4123" s="36"/>
      <c r="V4123" s="36"/>
    </row>
    <row r="4124" spans="1:22" x14ac:dyDescent="0.25">
      <c r="A4124" s="86"/>
      <c r="B4124" s="9"/>
      <c r="C4124" s="9"/>
      <c r="D4124" s="9"/>
      <c r="E4124" s="9"/>
      <c r="F4124" s="9"/>
      <c r="I4124" s="9"/>
      <c r="K4124" s="9"/>
      <c r="L4124" s="9"/>
      <c r="M4124" s="9"/>
      <c r="O4124" s="9"/>
      <c r="P4124" s="9"/>
      <c r="Q4124" s="9"/>
      <c r="R4124" s="36"/>
      <c r="V4124" s="36"/>
    </row>
    <row r="4125" spans="1:22" x14ac:dyDescent="0.25">
      <c r="A4125" s="86"/>
      <c r="B4125" s="9"/>
      <c r="C4125" s="9"/>
      <c r="D4125" s="9"/>
      <c r="E4125" s="9"/>
      <c r="F4125" s="9"/>
      <c r="I4125" s="9"/>
      <c r="K4125" s="9"/>
      <c r="L4125" s="9"/>
      <c r="M4125" s="9"/>
      <c r="O4125" s="9"/>
      <c r="P4125" s="9"/>
      <c r="Q4125" s="9"/>
      <c r="R4125" s="36"/>
      <c r="V4125" s="36"/>
    </row>
    <row r="4126" spans="1:22" x14ac:dyDescent="0.25">
      <c r="A4126" s="86"/>
      <c r="B4126" s="9"/>
      <c r="C4126" s="9"/>
      <c r="D4126" s="9"/>
      <c r="E4126" s="9"/>
      <c r="F4126" s="9"/>
      <c r="I4126" s="9"/>
      <c r="K4126" s="9"/>
      <c r="L4126" s="9"/>
      <c r="M4126" s="9"/>
      <c r="O4126" s="9"/>
      <c r="P4126" s="9"/>
      <c r="Q4126" s="9"/>
      <c r="R4126" s="36"/>
      <c r="V4126" s="36"/>
    </row>
    <row r="4127" spans="1:22" x14ac:dyDescent="0.25">
      <c r="A4127" s="86"/>
      <c r="B4127" s="9"/>
      <c r="C4127" s="9"/>
      <c r="D4127" s="9"/>
      <c r="E4127" s="9"/>
      <c r="F4127" s="9"/>
      <c r="I4127" s="9"/>
      <c r="K4127" s="9"/>
      <c r="L4127" s="9"/>
      <c r="M4127" s="9"/>
      <c r="O4127" s="9"/>
      <c r="P4127" s="9"/>
      <c r="Q4127" s="9"/>
      <c r="R4127" s="36"/>
      <c r="V4127" s="36"/>
    </row>
    <row r="4128" spans="1:22" x14ac:dyDescent="0.25">
      <c r="A4128" s="86"/>
      <c r="B4128" s="9"/>
      <c r="C4128" s="9"/>
      <c r="D4128" s="9"/>
      <c r="E4128" s="9"/>
      <c r="F4128" s="9"/>
      <c r="I4128" s="9"/>
      <c r="K4128" s="9"/>
      <c r="L4128" s="9"/>
      <c r="M4128" s="9"/>
      <c r="O4128" s="9"/>
      <c r="P4128" s="9"/>
      <c r="Q4128" s="9"/>
      <c r="R4128" s="36"/>
      <c r="V4128" s="36"/>
    </row>
    <row r="4129" spans="1:22" x14ac:dyDescent="0.25">
      <c r="A4129" s="86"/>
      <c r="B4129" s="9"/>
      <c r="C4129" s="9"/>
      <c r="D4129" s="9"/>
      <c r="E4129" s="9"/>
      <c r="F4129" s="9"/>
      <c r="I4129" s="9"/>
      <c r="K4129" s="9"/>
      <c r="L4129" s="9"/>
      <c r="M4129" s="9"/>
      <c r="O4129" s="9"/>
      <c r="P4129" s="9"/>
      <c r="Q4129" s="9"/>
      <c r="R4129" s="36"/>
      <c r="V4129" s="36"/>
    </row>
    <row r="4130" spans="1:22" x14ac:dyDescent="0.25">
      <c r="A4130" s="86"/>
      <c r="B4130" s="9"/>
      <c r="C4130" s="9"/>
      <c r="D4130" s="9"/>
      <c r="E4130" s="9"/>
      <c r="F4130" s="9"/>
      <c r="I4130" s="9"/>
      <c r="K4130" s="9"/>
      <c r="L4130" s="9"/>
      <c r="M4130" s="9"/>
      <c r="O4130" s="9"/>
      <c r="P4130" s="9"/>
      <c r="Q4130" s="9"/>
      <c r="R4130" s="36"/>
      <c r="V4130" s="36"/>
    </row>
    <row r="4131" spans="1:22" x14ac:dyDescent="0.25">
      <c r="A4131" s="86"/>
      <c r="B4131" s="9"/>
      <c r="C4131" s="9"/>
      <c r="D4131" s="9"/>
      <c r="E4131" s="9"/>
      <c r="F4131" s="9"/>
      <c r="I4131" s="9"/>
      <c r="K4131" s="9"/>
      <c r="L4131" s="9"/>
      <c r="M4131" s="9"/>
      <c r="O4131" s="9"/>
      <c r="P4131" s="9"/>
      <c r="Q4131" s="9"/>
      <c r="R4131" s="36"/>
      <c r="V4131" s="36"/>
    </row>
    <row r="4132" spans="1:22" x14ac:dyDescent="0.25">
      <c r="A4132" s="86"/>
      <c r="B4132" s="9"/>
      <c r="C4132" s="9"/>
      <c r="D4132" s="9"/>
      <c r="E4132" s="9"/>
      <c r="F4132" s="9"/>
      <c r="I4132" s="9"/>
      <c r="K4132" s="9"/>
      <c r="L4132" s="9"/>
      <c r="M4132" s="9"/>
      <c r="O4132" s="9"/>
      <c r="P4132" s="9"/>
      <c r="Q4132" s="9"/>
      <c r="R4132" s="36"/>
      <c r="V4132" s="36"/>
    </row>
    <row r="4133" spans="1:22" x14ac:dyDescent="0.25">
      <c r="A4133" s="86"/>
      <c r="B4133" s="9"/>
      <c r="C4133" s="9"/>
      <c r="D4133" s="9"/>
      <c r="E4133" s="9"/>
      <c r="F4133" s="9"/>
      <c r="I4133" s="9"/>
      <c r="K4133" s="9"/>
      <c r="L4133" s="9"/>
      <c r="M4133" s="9"/>
      <c r="O4133" s="9"/>
      <c r="P4133" s="9"/>
      <c r="Q4133" s="9"/>
      <c r="R4133" s="36"/>
      <c r="V4133" s="36"/>
    </row>
    <row r="4134" spans="1:22" x14ac:dyDescent="0.25">
      <c r="A4134" s="86"/>
      <c r="B4134" s="9"/>
      <c r="C4134" s="9"/>
      <c r="D4134" s="9"/>
      <c r="E4134" s="9"/>
      <c r="F4134" s="9"/>
      <c r="I4134" s="9"/>
      <c r="K4134" s="9"/>
      <c r="L4134" s="9"/>
      <c r="M4134" s="9"/>
      <c r="O4134" s="9"/>
      <c r="P4134" s="9"/>
      <c r="Q4134" s="9"/>
      <c r="R4134" s="36"/>
      <c r="V4134" s="36"/>
    </row>
    <row r="4135" spans="1:22" x14ac:dyDescent="0.25">
      <c r="A4135" s="86"/>
      <c r="B4135" s="9"/>
      <c r="C4135" s="9"/>
      <c r="D4135" s="9"/>
      <c r="E4135" s="9"/>
      <c r="F4135" s="9"/>
      <c r="I4135" s="9"/>
      <c r="K4135" s="9"/>
      <c r="L4135" s="9"/>
      <c r="M4135" s="9"/>
      <c r="O4135" s="9"/>
      <c r="P4135" s="9"/>
      <c r="Q4135" s="9"/>
      <c r="R4135" s="36"/>
      <c r="V4135" s="36"/>
    </row>
    <row r="4136" spans="1:22" x14ac:dyDescent="0.25">
      <c r="A4136" s="86"/>
      <c r="B4136" s="9"/>
      <c r="C4136" s="9"/>
      <c r="D4136" s="9"/>
      <c r="E4136" s="9"/>
      <c r="F4136" s="9"/>
      <c r="I4136" s="9"/>
      <c r="K4136" s="9"/>
      <c r="L4136" s="9"/>
      <c r="M4136" s="9"/>
      <c r="O4136" s="9"/>
      <c r="P4136" s="9"/>
      <c r="Q4136" s="9"/>
      <c r="R4136" s="36"/>
      <c r="V4136" s="36"/>
    </row>
    <row r="4137" spans="1:22" x14ac:dyDescent="0.25">
      <c r="A4137" s="86"/>
      <c r="B4137" s="9"/>
      <c r="C4137" s="9"/>
      <c r="D4137" s="9"/>
      <c r="E4137" s="9"/>
      <c r="F4137" s="9"/>
      <c r="I4137" s="9"/>
      <c r="K4137" s="9"/>
      <c r="L4137" s="9"/>
      <c r="M4137" s="9"/>
      <c r="O4137" s="9"/>
      <c r="P4137" s="9"/>
      <c r="Q4137" s="9"/>
      <c r="R4137" s="36"/>
      <c r="V4137" s="36"/>
    </row>
    <row r="4138" spans="1:22" x14ac:dyDescent="0.25">
      <c r="A4138" s="86"/>
      <c r="B4138" s="9"/>
      <c r="C4138" s="9"/>
      <c r="D4138" s="9"/>
      <c r="E4138" s="9"/>
      <c r="F4138" s="9"/>
      <c r="I4138" s="9"/>
      <c r="K4138" s="9"/>
      <c r="L4138" s="9"/>
      <c r="M4138" s="9"/>
      <c r="O4138" s="9"/>
      <c r="P4138" s="9"/>
      <c r="Q4138" s="9"/>
      <c r="R4138" s="36"/>
      <c r="V4138" s="36"/>
    </row>
    <row r="4139" spans="1:22" x14ac:dyDescent="0.25">
      <c r="A4139" s="86"/>
      <c r="B4139" s="9"/>
      <c r="C4139" s="9"/>
      <c r="D4139" s="9"/>
      <c r="E4139" s="9"/>
      <c r="F4139" s="9"/>
      <c r="I4139" s="9"/>
      <c r="K4139" s="9"/>
      <c r="L4139" s="9"/>
      <c r="M4139" s="9"/>
      <c r="O4139" s="9"/>
      <c r="P4139" s="9"/>
      <c r="Q4139" s="9"/>
      <c r="R4139" s="36"/>
      <c r="V4139" s="36"/>
    </row>
    <row r="4140" spans="1:22" x14ac:dyDescent="0.25">
      <c r="A4140" s="86"/>
      <c r="B4140" s="9"/>
      <c r="C4140" s="9"/>
      <c r="D4140" s="9"/>
      <c r="E4140" s="9"/>
      <c r="F4140" s="9"/>
      <c r="I4140" s="9"/>
      <c r="K4140" s="9"/>
      <c r="L4140" s="9"/>
      <c r="M4140" s="9"/>
      <c r="O4140" s="9"/>
      <c r="P4140" s="9"/>
      <c r="Q4140" s="9"/>
      <c r="R4140" s="36"/>
      <c r="V4140" s="36"/>
    </row>
    <row r="4141" spans="1:22" x14ac:dyDescent="0.25">
      <c r="A4141" s="86"/>
      <c r="B4141" s="9"/>
      <c r="C4141" s="9"/>
      <c r="D4141" s="9"/>
      <c r="E4141" s="9"/>
      <c r="F4141" s="9"/>
      <c r="I4141" s="9"/>
      <c r="K4141" s="9"/>
      <c r="L4141" s="9"/>
      <c r="M4141" s="9"/>
      <c r="O4141" s="9"/>
      <c r="P4141" s="9"/>
      <c r="Q4141" s="9"/>
      <c r="R4141" s="36"/>
      <c r="V4141" s="36"/>
    </row>
    <row r="4142" spans="1:22" x14ac:dyDescent="0.25">
      <c r="A4142" s="86"/>
      <c r="B4142" s="9"/>
      <c r="C4142" s="9"/>
      <c r="D4142" s="9"/>
      <c r="E4142" s="9"/>
      <c r="F4142" s="9"/>
      <c r="I4142" s="9"/>
      <c r="K4142" s="9"/>
      <c r="L4142" s="9"/>
      <c r="M4142" s="9"/>
      <c r="O4142" s="9"/>
      <c r="P4142" s="9"/>
      <c r="Q4142" s="9"/>
      <c r="R4142" s="36"/>
      <c r="V4142" s="36"/>
    </row>
    <row r="4143" spans="1:22" x14ac:dyDescent="0.25">
      <c r="A4143" s="86"/>
      <c r="B4143" s="9"/>
      <c r="C4143" s="9"/>
      <c r="D4143" s="9"/>
      <c r="E4143" s="9"/>
      <c r="F4143" s="9"/>
      <c r="I4143" s="9"/>
      <c r="K4143" s="9"/>
      <c r="L4143" s="9"/>
      <c r="M4143" s="9"/>
      <c r="O4143" s="9"/>
      <c r="P4143" s="9"/>
      <c r="Q4143" s="9"/>
      <c r="R4143" s="36"/>
      <c r="V4143" s="36"/>
    </row>
    <row r="4144" spans="1:22" x14ac:dyDescent="0.25">
      <c r="A4144" s="86"/>
      <c r="B4144" s="9"/>
      <c r="C4144" s="9"/>
      <c r="D4144" s="9"/>
      <c r="E4144" s="9"/>
      <c r="F4144" s="9"/>
      <c r="I4144" s="9"/>
      <c r="K4144" s="9"/>
      <c r="L4144" s="9"/>
      <c r="M4144" s="9"/>
      <c r="O4144" s="9"/>
      <c r="P4144" s="9"/>
      <c r="Q4144" s="9"/>
      <c r="R4144" s="36"/>
      <c r="V4144" s="36"/>
    </row>
    <row r="4145" spans="1:22" x14ac:dyDescent="0.25">
      <c r="A4145" s="86"/>
      <c r="B4145" s="9"/>
      <c r="C4145" s="9"/>
      <c r="D4145" s="9"/>
      <c r="E4145" s="9"/>
      <c r="F4145" s="9"/>
      <c r="I4145" s="9"/>
      <c r="K4145" s="9"/>
      <c r="L4145" s="9"/>
      <c r="M4145" s="9"/>
      <c r="O4145" s="9"/>
      <c r="P4145" s="9"/>
      <c r="Q4145" s="9"/>
      <c r="R4145" s="36"/>
      <c r="V4145" s="36"/>
    </row>
    <row r="4146" spans="1:22" x14ac:dyDescent="0.25">
      <c r="A4146" s="86"/>
      <c r="B4146" s="9"/>
      <c r="C4146" s="9"/>
      <c r="D4146" s="9"/>
      <c r="E4146" s="9"/>
      <c r="F4146" s="9"/>
      <c r="I4146" s="9"/>
      <c r="K4146" s="9"/>
      <c r="L4146" s="9"/>
      <c r="M4146" s="9"/>
      <c r="O4146" s="9"/>
      <c r="P4146" s="9"/>
      <c r="Q4146" s="9"/>
      <c r="R4146" s="36"/>
      <c r="V4146" s="36"/>
    </row>
    <row r="4147" spans="1:22" x14ac:dyDescent="0.25">
      <c r="A4147" s="86"/>
      <c r="B4147" s="9"/>
      <c r="C4147" s="9"/>
      <c r="D4147" s="9"/>
      <c r="E4147" s="9"/>
      <c r="F4147" s="9"/>
      <c r="I4147" s="9"/>
      <c r="K4147" s="9"/>
      <c r="L4147" s="9"/>
      <c r="M4147" s="9"/>
      <c r="O4147" s="9"/>
      <c r="P4147" s="9"/>
      <c r="Q4147" s="9"/>
      <c r="R4147" s="36"/>
      <c r="V4147" s="36"/>
    </row>
    <row r="4148" spans="1:22" x14ac:dyDescent="0.25">
      <c r="A4148" s="86"/>
      <c r="B4148" s="9"/>
      <c r="C4148" s="9"/>
      <c r="D4148" s="9"/>
      <c r="E4148" s="9"/>
      <c r="F4148" s="9"/>
      <c r="I4148" s="9"/>
      <c r="K4148" s="9"/>
      <c r="L4148" s="9"/>
      <c r="M4148" s="9"/>
      <c r="O4148" s="9"/>
      <c r="P4148" s="9"/>
      <c r="Q4148" s="9"/>
      <c r="R4148" s="36"/>
      <c r="V4148" s="36"/>
    </row>
    <row r="4149" spans="1:22" x14ac:dyDescent="0.25">
      <c r="A4149" s="86"/>
      <c r="B4149" s="9"/>
      <c r="C4149" s="9"/>
      <c r="D4149" s="9"/>
      <c r="E4149" s="9"/>
      <c r="F4149" s="9"/>
      <c r="I4149" s="9"/>
      <c r="K4149" s="9"/>
      <c r="L4149" s="9"/>
      <c r="M4149" s="9"/>
      <c r="O4149" s="9"/>
      <c r="P4149" s="9"/>
      <c r="Q4149" s="9"/>
      <c r="R4149" s="36"/>
      <c r="V4149" s="36"/>
    </row>
    <row r="4150" spans="1:22" x14ac:dyDescent="0.25">
      <c r="A4150" s="86"/>
      <c r="B4150" s="9"/>
      <c r="C4150" s="9"/>
      <c r="D4150" s="9"/>
      <c r="E4150" s="9"/>
      <c r="F4150" s="9"/>
      <c r="I4150" s="9"/>
      <c r="K4150" s="9"/>
      <c r="L4150" s="9"/>
      <c r="M4150" s="9"/>
      <c r="O4150" s="9"/>
      <c r="P4150" s="9"/>
      <c r="Q4150" s="9"/>
      <c r="R4150" s="36"/>
      <c r="V4150" s="36"/>
    </row>
    <row r="4151" spans="1:22" x14ac:dyDescent="0.25">
      <c r="A4151" s="86"/>
      <c r="B4151" s="9"/>
      <c r="C4151" s="9"/>
      <c r="D4151" s="9"/>
      <c r="E4151" s="9"/>
      <c r="F4151" s="9"/>
      <c r="I4151" s="9"/>
      <c r="K4151" s="9"/>
      <c r="L4151" s="9"/>
      <c r="M4151" s="9"/>
      <c r="O4151" s="9"/>
      <c r="P4151" s="9"/>
      <c r="Q4151" s="9"/>
      <c r="R4151" s="36"/>
      <c r="V4151" s="36"/>
    </row>
    <row r="4152" spans="1:22" x14ac:dyDescent="0.25">
      <c r="A4152" s="86"/>
      <c r="B4152" s="9"/>
      <c r="C4152" s="9"/>
      <c r="D4152" s="9"/>
      <c r="E4152" s="9"/>
      <c r="F4152" s="9"/>
      <c r="I4152" s="9"/>
      <c r="K4152" s="9"/>
      <c r="L4152" s="9"/>
      <c r="M4152" s="9"/>
      <c r="O4152" s="9"/>
      <c r="P4152" s="9"/>
      <c r="Q4152" s="9"/>
      <c r="R4152" s="36"/>
      <c r="V4152" s="36"/>
    </row>
    <row r="4153" spans="1:22" x14ac:dyDescent="0.25">
      <c r="A4153" s="86"/>
      <c r="B4153" s="9"/>
      <c r="C4153" s="9"/>
      <c r="D4153" s="9"/>
      <c r="E4153" s="9"/>
      <c r="F4153" s="9"/>
      <c r="I4153" s="9"/>
      <c r="K4153" s="9"/>
      <c r="L4153" s="9"/>
      <c r="M4153" s="9"/>
      <c r="O4153" s="9"/>
      <c r="P4153" s="9"/>
      <c r="Q4153" s="9"/>
      <c r="R4153" s="36"/>
      <c r="V4153" s="36"/>
    </row>
    <row r="4154" spans="1:22" x14ac:dyDescent="0.25">
      <c r="A4154" s="86"/>
      <c r="B4154" s="9"/>
      <c r="C4154" s="9"/>
      <c r="D4154" s="9"/>
      <c r="E4154" s="9"/>
      <c r="F4154" s="9"/>
      <c r="I4154" s="9"/>
      <c r="K4154" s="9"/>
      <c r="L4154" s="9"/>
      <c r="M4154" s="9"/>
      <c r="O4154" s="9"/>
      <c r="P4154" s="9"/>
      <c r="Q4154" s="9"/>
      <c r="R4154" s="36"/>
      <c r="V4154" s="36"/>
    </row>
    <row r="4155" spans="1:22" x14ac:dyDescent="0.25">
      <c r="A4155" s="86"/>
      <c r="B4155" s="9"/>
      <c r="C4155" s="9"/>
      <c r="D4155" s="9"/>
      <c r="E4155" s="9"/>
      <c r="F4155" s="9"/>
      <c r="I4155" s="9"/>
      <c r="K4155" s="9"/>
      <c r="L4155" s="9"/>
      <c r="M4155" s="9"/>
      <c r="O4155" s="9"/>
      <c r="P4155" s="9"/>
      <c r="Q4155" s="9"/>
      <c r="R4155" s="36"/>
      <c r="V4155" s="36"/>
    </row>
    <row r="4156" spans="1:22" x14ac:dyDescent="0.25">
      <c r="A4156" s="86"/>
      <c r="B4156" s="9"/>
      <c r="C4156" s="9"/>
      <c r="D4156" s="9"/>
      <c r="E4156" s="9"/>
      <c r="F4156" s="9"/>
      <c r="I4156" s="9"/>
      <c r="K4156" s="9"/>
      <c r="L4156" s="9"/>
      <c r="M4156" s="9"/>
      <c r="O4156" s="9"/>
      <c r="P4156" s="9"/>
      <c r="Q4156" s="9"/>
      <c r="R4156" s="36"/>
      <c r="V4156" s="36"/>
    </row>
    <row r="4157" spans="1:22" x14ac:dyDescent="0.25">
      <c r="A4157" s="86"/>
      <c r="B4157" s="9"/>
      <c r="C4157" s="9"/>
      <c r="D4157" s="9"/>
      <c r="E4157" s="9"/>
      <c r="F4157" s="9"/>
      <c r="I4157" s="9"/>
      <c r="K4157" s="9"/>
      <c r="L4157" s="9"/>
      <c r="M4157" s="9"/>
      <c r="O4157" s="9"/>
      <c r="P4157" s="9"/>
      <c r="Q4157" s="9"/>
      <c r="R4157" s="36"/>
      <c r="V4157" s="36"/>
    </row>
    <row r="4158" spans="1:22" x14ac:dyDescent="0.25">
      <c r="A4158" s="86"/>
      <c r="B4158" s="9"/>
      <c r="C4158" s="9"/>
      <c r="D4158" s="9"/>
      <c r="E4158" s="9"/>
      <c r="F4158" s="9"/>
      <c r="I4158" s="9"/>
      <c r="K4158" s="9"/>
      <c r="L4158" s="9"/>
      <c r="M4158" s="9"/>
      <c r="O4158" s="9"/>
      <c r="P4158" s="9"/>
      <c r="Q4158" s="9"/>
      <c r="R4158" s="36"/>
      <c r="V4158" s="36"/>
    </row>
    <row r="4159" spans="1:22" x14ac:dyDescent="0.25">
      <c r="A4159" s="86"/>
      <c r="B4159" s="9"/>
      <c r="C4159" s="9"/>
      <c r="D4159" s="9"/>
      <c r="E4159" s="9"/>
      <c r="F4159" s="9"/>
      <c r="I4159" s="9"/>
      <c r="K4159" s="9"/>
      <c r="L4159" s="9"/>
      <c r="M4159" s="9"/>
      <c r="O4159" s="9"/>
      <c r="P4159" s="9"/>
      <c r="Q4159" s="9"/>
      <c r="R4159" s="36"/>
      <c r="V4159" s="36"/>
    </row>
    <row r="4160" spans="1:22" x14ac:dyDescent="0.25">
      <c r="A4160" s="86"/>
      <c r="B4160" s="9"/>
      <c r="C4160" s="9"/>
      <c r="D4160" s="9"/>
      <c r="E4160" s="9"/>
      <c r="F4160" s="9"/>
      <c r="I4160" s="9"/>
      <c r="K4160" s="9"/>
      <c r="L4160" s="9"/>
      <c r="M4160" s="9"/>
      <c r="O4160" s="9"/>
      <c r="P4160" s="9"/>
      <c r="Q4160" s="9"/>
      <c r="R4160" s="36"/>
      <c r="V4160" s="36"/>
    </row>
    <row r="4161" spans="1:22" x14ac:dyDescent="0.25">
      <c r="A4161" s="86"/>
      <c r="B4161" s="9"/>
      <c r="C4161" s="9"/>
      <c r="D4161" s="9"/>
      <c r="E4161" s="9"/>
      <c r="F4161" s="9"/>
      <c r="I4161" s="9"/>
      <c r="K4161" s="9"/>
      <c r="L4161" s="9"/>
      <c r="M4161" s="9"/>
      <c r="O4161" s="9"/>
      <c r="P4161" s="9"/>
      <c r="Q4161" s="9"/>
      <c r="R4161" s="36"/>
      <c r="V4161" s="36"/>
    </row>
    <row r="4162" spans="1:22" x14ac:dyDescent="0.25">
      <c r="A4162" s="86"/>
      <c r="B4162" s="9"/>
      <c r="C4162" s="9"/>
      <c r="D4162" s="9"/>
      <c r="E4162" s="9"/>
      <c r="F4162" s="9"/>
      <c r="I4162" s="9"/>
      <c r="K4162" s="9"/>
      <c r="L4162" s="9"/>
      <c r="M4162" s="9"/>
      <c r="O4162" s="9"/>
      <c r="P4162" s="9"/>
      <c r="Q4162" s="9"/>
      <c r="R4162" s="36"/>
      <c r="V4162" s="36"/>
    </row>
    <row r="4163" spans="1:22" x14ac:dyDescent="0.25">
      <c r="A4163" s="86"/>
      <c r="B4163" s="9"/>
      <c r="C4163" s="9"/>
      <c r="D4163" s="9"/>
      <c r="E4163" s="9"/>
      <c r="F4163" s="9"/>
      <c r="I4163" s="9"/>
      <c r="K4163" s="9"/>
      <c r="L4163" s="9"/>
      <c r="M4163" s="9"/>
      <c r="O4163" s="9"/>
      <c r="P4163" s="9"/>
      <c r="Q4163" s="9"/>
      <c r="R4163" s="36"/>
      <c r="V4163" s="36"/>
    </row>
    <row r="4164" spans="1:22" x14ac:dyDescent="0.25">
      <c r="A4164" s="86"/>
      <c r="B4164" s="9"/>
      <c r="C4164" s="9"/>
      <c r="D4164" s="9"/>
      <c r="E4164" s="9"/>
      <c r="F4164" s="9"/>
      <c r="I4164" s="9"/>
      <c r="K4164" s="9"/>
      <c r="L4164" s="9"/>
      <c r="M4164" s="9"/>
      <c r="O4164" s="9"/>
      <c r="P4164" s="9"/>
      <c r="Q4164" s="9"/>
      <c r="R4164" s="36"/>
      <c r="V4164" s="36"/>
    </row>
    <row r="4165" spans="1:22" x14ac:dyDescent="0.25">
      <c r="A4165" s="86"/>
      <c r="B4165" s="9"/>
      <c r="C4165" s="9"/>
      <c r="D4165" s="9"/>
      <c r="E4165" s="9"/>
      <c r="F4165" s="9"/>
      <c r="I4165" s="9"/>
      <c r="K4165" s="9"/>
      <c r="L4165" s="9"/>
      <c r="M4165" s="9"/>
      <c r="O4165" s="9"/>
      <c r="P4165" s="9"/>
      <c r="Q4165" s="9"/>
      <c r="R4165" s="36"/>
      <c r="V4165" s="36"/>
    </row>
    <row r="4166" spans="1:22" x14ac:dyDescent="0.25">
      <c r="A4166" s="86"/>
      <c r="B4166" s="9"/>
      <c r="C4166" s="9"/>
      <c r="D4166" s="9"/>
      <c r="E4166" s="9"/>
      <c r="F4166" s="9"/>
      <c r="I4166" s="9"/>
      <c r="K4166" s="9"/>
      <c r="L4166" s="9"/>
      <c r="M4166" s="9"/>
      <c r="O4166" s="9"/>
      <c r="P4166" s="9"/>
      <c r="Q4166" s="9"/>
      <c r="R4166" s="36"/>
      <c r="V4166" s="36"/>
    </row>
    <row r="4167" spans="1:22" x14ac:dyDescent="0.25">
      <c r="A4167" s="86"/>
      <c r="B4167" s="9"/>
      <c r="C4167" s="9"/>
      <c r="D4167" s="9"/>
      <c r="E4167" s="9"/>
      <c r="F4167" s="9"/>
      <c r="I4167" s="9"/>
      <c r="K4167" s="9"/>
      <c r="L4167" s="9"/>
      <c r="M4167" s="9"/>
      <c r="O4167" s="9"/>
      <c r="P4167" s="9"/>
      <c r="Q4167" s="9"/>
      <c r="R4167" s="36"/>
      <c r="V4167" s="36"/>
    </row>
    <row r="4168" spans="1:22" x14ac:dyDescent="0.25">
      <c r="A4168" s="86"/>
      <c r="B4168" s="9"/>
      <c r="C4168" s="9"/>
      <c r="D4168" s="9"/>
      <c r="E4168" s="9"/>
      <c r="F4168" s="9"/>
      <c r="I4168" s="9"/>
      <c r="K4168" s="9"/>
      <c r="L4168" s="9"/>
      <c r="M4168" s="9"/>
      <c r="O4168" s="9"/>
      <c r="P4168" s="9"/>
      <c r="Q4168" s="9"/>
      <c r="R4168" s="36"/>
      <c r="V4168" s="36"/>
    </row>
    <row r="4169" spans="1:22" x14ac:dyDescent="0.25">
      <c r="A4169" s="86"/>
      <c r="B4169" s="9"/>
      <c r="C4169" s="9"/>
      <c r="D4169" s="9"/>
      <c r="E4169" s="9"/>
      <c r="F4169" s="9"/>
      <c r="I4169" s="9"/>
      <c r="K4169" s="9"/>
      <c r="L4169" s="9"/>
      <c r="M4169" s="9"/>
      <c r="O4169" s="9"/>
      <c r="P4169" s="9"/>
      <c r="Q4169" s="9"/>
      <c r="R4169" s="36"/>
      <c r="V4169" s="36"/>
    </row>
    <row r="4170" spans="1:22" x14ac:dyDescent="0.25">
      <c r="A4170" s="86"/>
      <c r="B4170" s="9"/>
      <c r="C4170" s="9"/>
      <c r="D4170" s="9"/>
      <c r="E4170" s="9"/>
      <c r="F4170" s="9"/>
      <c r="I4170" s="9"/>
      <c r="K4170" s="9"/>
      <c r="L4170" s="9"/>
      <c r="M4170" s="9"/>
      <c r="O4170" s="9"/>
      <c r="P4170" s="9"/>
      <c r="Q4170" s="9"/>
      <c r="R4170" s="36"/>
      <c r="V4170" s="36"/>
    </row>
    <row r="4171" spans="1:22" x14ac:dyDescent="0.25">
      <c r="A4171" s="86"/>
      <c r="B4171" s="9"/>
      <c r="C4171" s="9"/>
      <c r="D4171" s="9"/>
      <c r="E4171" s="9"/>
      <c r="F4171" s="9"/>
      <c r="I4171" s="9"/>
      <c r="K4171" s="9"/>
      <c r="L4171" s="9"/>
      <c r="M4171" s="9"/>
      <c r="O4171" s="9"/>
      <c r="P4171" s="9"/>
      <c r="Q4171" s="9"/>
      <c r="R4171" s="36"/>
      <c r="V4171" s="36"/>
    </row>
    <row r="4172" spans="1:22" x14ac:dyDescent="0.25">
      <c r="A4172" s="86"/>
      <c r="B4172" s="9"/>
      <c r="C4172" s="9"/>
      <c r="D4172" s="9"/>
      <c r="E4172" s="9"/>
      <c r="F4172" s="9"/>
      <c r="I4172" s="9"/>
      <c r="K4172" s="9"/>
      <c r="L4172" s="9"/>
      <c r="M4172" s="9"/>
      <c r="O4172" s="9"/>
      <c r="P4172" s="9"/>
      <c r="Q4172" s="9"/>
      <c r="R4172" s="36"/>
      <c r="V4172" s="36"/>
    </row>
    <row r="4173" spans="1:22" x14ac:dyDescent="0.25">
      <c r="A4173" s="86"/>
      <c r="B4173" s="9"/>
      <c r="C4173" s="9"/>
      <c r="D4173" s="9"/>
      <c r="E4173" s="9"/>
      <c r="F4173" s="9"/>
      <c r="I4173" s="9"/>
      <c r="K4173" s="9"/>
      <c r="L4173" s="9"/>
      <c r="M4173" s="9"/>
      <c r="O4173" s="9"/>
      <c r="P4173" s="9"/>
      <c r="Q4173" s="9"/>
      <c r="R4173" s="36"/>
      <c r="V4173" s="36"/>
    </row>
    <row r="4174" spans="1:22" x14ac:dyDescent="0.25">
      <c r="A4174" s="86"/>
      <c r="B4174" s="9"/>
      <c r="C4174" s="9"/>
      <c r="D4174" s="9"/>
      <c r="E4174" s="9"/>
      <c r="F4174" s="9"/>
      <c r="I4174" s="9"/>
      <c r="K4174" s="9"/>
      <c r="L4174" s="9"/>
      <c r="M4174" s="9"/>
      <c r="O4174" s="9"/>
      <c r="P4174" s="9"/>
      <c r="Q4174" s="9"/>
      <c r="R4174" s="36"/>
      <c r="V4174" s="36"/>
    </row>
    <row r="4175" spans="1:22" x14ac:dyDescent="0.25">
      <c r="A4175" s="86"/>
      <c r="B4175" s="9"/>
      <c r="C4175" s="9"/>
      <c r="D4175" s="9"/>
      <c r="E4175" s="9"/>
      <c r="F4175" s="9"/>
      <c r="I4175" s="9"/>
      <c r="K4175" s="9"/>
      <c r="L4175" s="9"/>
      <c r="M4175" s="9"/>
      <c r="O4175" s="9"/>
      <c r="P4175" s="9"/>
      <c r="Q4175" s="9"/>
      <c r="R4175" s="36"/>
      <c r="V4175" s="36"/>
    </row>
    <row r="4176" spans="1:22" x14ac:dyDescent="0.25">
      <c r="A4176" s="86"/>
      <c r="B4176" s="9"/>
      <c r="C4176" s="9"/>
      <c r="D4176" s="9"/>
      <c r="E4176" s="9"/>
      <c r="F4176" s="9"/>
      <c r="I4176" s="9"/>
      <c r="K4176" s="9"/>
      <c r="L4176" s="9"/>
      <c r="M4176" s="9"/>
      <c r="O4176" s="9"/>
      <c r="P4176" s="9"/>
      <c r="Q4176" s="9"/>
      <c r="R4176" s="36"/>
      <c r="V4176" s="36"/>
    </row>
    <row r="4177" spans="1:22" x14ac:dyDescent="0.25">
      <c r="A4177" s="86"/>
      <c r="B4177" s="9"/>
      <c r="C4177" s="9"/>
      <c r="D4177" s="9"/>
      <c r="E4177" s="9"/>
      <c r="F4177" s="9"/>
      <c r="I4177" s="9"/>
      <c r="K4177" s="9"/>
      <c r="L4177" s="9"/>
      <c r="M4177" s="9"/>
      <c r="O4177" s="9"/>
      <c r="P4177" s="9"/>
      <c r="Q4177" s="9"/>
      <c r="R4177" s="36"/>
      <c r="V4177" s="36"/>
    </row>
    <row r="4178" spans="1:22" x14ac:dyDescent="0.25">
      <c r="A4178" s="86"/>
      <c r="B4178" s="9"/>
      <c r="C4178" s="9"/>
      <c r="D4178" s="9"/>
      <c r="E4178" s="9"/>
      <c r="F4178" s="9"/>
      <c r="I4178" s="9"/>
      <c r="K4178" s="9"/>
      <c r="L4178" s="9"/>
      <c r="M4178" s="9"/>
      <c r="O4178" s="9"/>
      <c r="P4178" s="9"/>
      <c r="Q4178" s="9"/>
      <c r="R4178" s="36"/>
      <c r="V4178" s="36"/>
    </row>
    <row r="4179" spans="1:22" x14ac:dyDescent="0.25">
      <c r="A4179" s="86"/>
      <c r="B4179" s="9"/>
      <c r="C4179" s="9"/>
      <c r="D4179" s="9"/>
      <c r="E4179" s="9"/>
      <c r="F4179" s="9"/>
      <c r="I4179" s="9"/>
      <c r="K4179" s="9"/>
      <c r="L4179" s="9"/>
      <c r="M4179" s="9"/>
      <c r="O4179" s="9"/>
      <c r="P4179" s="9"/>
      <c r="Q4179" s="9"/>
      <c r="R4179" s="36"/>
      <c r="V4179" s="36"/>
    </row>
    <row r="4180" spans="1:22" x14ac:dyDescent="0.25">
      <c r="A4180" s="86"/>
      <c r="B4180" s="9"/>
      <c r="C4180" s="9"/>
      <c r="D4180" s="9"/>
      <c r="E4180" s="9"/>
      <c r="F4180" s="9"/>
      <c r="I4180" s="9"/>
      <c r="K4180" s="9"/>
      <c r="L4180" s="9"/>
      <c r="M4180" s="9"/>
      <c r="O4180" s="9"/>
      <c r="P4180" s="9"/>
      <c r="Q4180" s="9"/>
      <c r="R4180" s="36"/>
      <c r="V4180" s="36"/>
    </row>
    <row r="4181" spans="1:22" x14ac:dyDescent="0.25">
      <c r="A4181" s="86"/>
      <c r="B4181" s="9"/>
      <c r="C4181" s="9"/>
      <c r="D4181" s="9"/>
      <c r="E4181" s="9"/>
      <c r="F4181" s="9"/>
      <c r="I4181" s="9"/>
      <c r="K4181" s="9"/>
      <c r="L4181" s="9"/>
      <c r="M4181" s="9"/>
      <c r="O4181" s="9"/>
      <c r="P4181" s="9"/>
      <c r="Q4181" s="9"/>
      <c r="R4181" s="36"/>
      <c r="V4181" s="36"/>
    </row>
    <row r="4182" spans="1:22" x14ac:dyDescent="0.25">
      <c r="A4182" s="86"/>
      <c r="B4182" s="9"/>
      <c r="C4182" s="9"/>
      <c r="D4182" s="9"/>
      <c r="E4182" s="9"/>
      <c r="F4182" s="9"/>
      <c r="I4182" s="9"/>
      <c r="K4182" s="9"/>
      <c r="L4182" s="9"/>
      <c r="M4182" s="9"/>
      <c r="O4182" s="9"/>
      <c r="P4182" s="9"/>
      <c r="Q4182" s="9"/>
      <c r="R4182" s="36"/>
      <c r="V4182" s="36"/>
    </row>
    <row r="4183" spans="1:22" x14ac:dyDescent="0.25">
      <c r="A4183" s="86"/>
      <c r="B4183" s="9"/>
      <c r="C4183" s="9"/>
      <c r="D4183" s="9"/>
      <c r="E4183" s="9"/>
      <c r="F4183" s="9"/>
      <c r="I4183" s="9"/>
      <c r="K4183" s="9"/>
      <c r="L4183" s="9"/>
      <c r="M4183" s="9"/>
      <c r="O4183" s="9"/>
      <c r="P4183" s="9"/>
      <c r="Q4183" s="9"/>
      <c r="R4183" s="36"/>
      <c r="V4183" s="36"/>
    </row>
    <row r="4184" spans="1:22" x14ac:dyDescent="0.25">
      <c r="A4184" s="86"/>
      <c r="B4184" s="9"/>
      <c r="C4184" s="9"/>
      <c r="D4184" s="9"/>
      <c r="E4184" s="9"/>
      <c r="F4184" s="9"/>
      <c r="I4184" s="9"/>
      <c r="K4184" s="9"/>
      <c r="L4184" s="9"/>
      <c r="M4184" s="9"/>
      <c r="O4184" s="9"/>
      <c r="P4184" s="9"/>
      <c r="Q4184" s="9"/>
      <c r="R4184" s="36"/>
      <c r="V4184" s="36"/>
    </row>
    <row r="4185" spans="1:22" x14ac:dyDescent="0.25">
      <c r="A4185" s="86"/>
      <c r="B4185" s="9"/>
      <c r="C4185" s="9"/>
      <c r="D4185" s="9"/>
      <c r="E4185" s="9"/>
      <c r="F4185" s="9"/>
      <c r="I4185" s="9"/>
      <c r="K4185" s="9"/>
      <c r="L4185" s="9"/>
      <c r="M4185" s="9"/>
      <c r="O4185" s="9"/>
      <c r="P4185" s="9"/>
      <c r="Q4185" s="9"/>
      <c r="R4185" s="36"/>
      <c r="V4185" s="36"/>
    </row>
    <row r="4186" spans="1:22" x14ac:dyDescent="0.25">
      <c r="A4186" s="86"/>
      <c r="B4186" s="9"/>
      <c r="C4186" s="9"/>
      <c r="D4186" s="9"/>
      <c r="E4186" s="9"/>
      <c r="F4186" s="9"/>
      <c r="I4186" s="9"/>
      <c r="K4186" s="9"/>
      <c r="L4186" s="9"/>
      <c r="M4186" s="9"/>
      <c r="O4186" s="9"/>
      <c r="P4186" s="9"/>
      <c r="Q4186" s="9"/>
      <c r="R4186" s="36"/>
      <c r="V4186" s="36"/>
    </row>
    <row r="4187" spans="1:22" x14ac:dyDescent="0.25">
      <c r="A4187" s="86"/>
      <c r="B4187" s="9"/>
      <c r="C4187" s="9"/>
      <c r="D4187" s="9"/>
      <c r="E4187" s="9"/>
      <c r="F4187" s="9"/>
      <c r="I4187" s="9"/>
      <c r="K4187" s="9"/>
      <c r="L4187" s="9"/>
      <c r="M4187" s="9"/>
      <c r="O4187" s="9"/>
      <c r="P4187" s="9"/>
      <c r="Q4187" s="9"/>
      <c r="R4187" s="36"/>
      <c r="V4187" s="36"/>
    </row>
    <row r="4188" spans="1:22" x14ac:dyDescent="0.25">
      <c r="A4188" s="86"/>
      <c r="B4188" s="9"/>
      <c r="C4188" s="9"/>
      <c r="D4188" s="9"/>
      <c r="E4188" s="9"/>
      <c r="F4188" s="9"/>
      <c r="I4188" s="9"/>
      <c r="K4188" s="9"/>
      <c r="L4188" s="9"/>
      <c r="M4188" s="9"/>
      <c r="O4188" s="9"/>
      <c r="P4188" s="9"/>
      <c r="Q4188" s="9"/>
      <c r="R4188" s="36"/>
      <c r="V4188" s="36"/>
    </row>
    <row r="4189" spans="1:22" x14ac:dyDescent="0.25">
      <c r="A4189" s="86"/>
      <c r="B4189" s="9"/>
      <c r="C4189" s="9"/>
      <c r="D4189" s="9"/>
      <c r="E4189" s="9"/>
      <c r="F4189" s="9"/>
      <c r="I4189" s="9"/>
      <c r="K4189" s="9"/>
      <c r="L4189" s="9"/>
      <c r="M4189" s="9"/>
      <c r="O4189" s="9"/>
      <c r="P4189" s="9"/>
      <c r="Q4189" s="9"/>
      <c r="R4189" s="36"/>
      <c r="V4189" s="36"/>
    </row>
    <row r="4190" spans="1:22" x14ac:dyDescent="0.25">
      <c r="A4190" s="86"/>
      <c r="B4190" s="9"/>
      <c r="C4190" s="9"/>
      <c r="D4190" s="9"/>
      <c r="E4190" s="9"/>
      <c r="F4190" s="9"/>
      <c r="I4190" s="9"/>
      <c r="K4190" s="9"/>
      <c r="L4190" s="9"/>
      <c r="M4190" s="9"/>
      <c r="O4190" s="9"/>
      <c r="P4190" s="9"/>
      <c r="Q4190" s="9"/>
      <c r="R4190" s="36"/>
      <c r="V4190" s="36"/>
    </row>
    <row r="4191" spans="1:22" x14ac:dyDescent="0.25">
      <c r="A4191" s="86"/>
      <c r="B4191" s="9"/>
      <c r="C4191" s="9"/>
      <c r="D4191" s="9"/>
      <c r="E4191" s="9"/>
      <c r="F4191" s="9"/>
      <c r="I4191" s="9"/>
      <c r="K4191" s="9"/>
      <c r="L4191" s="9"/>
      <c r="M4191" s="9"/>
      <c r="O4191" s="9"/>
      <c r="P4191" s="9"/>
      <c r="Q4191" s="9"/>
      <c r="R4191" s="36"/>
      <c r="V4191" s="36"/>
    </row>
    <row r="4192" spans="1:22" x14ac:dyDescent="0.25">
      <c r="A4192" s="86"/>
      <c r="B4192" s="9"/>
      <c r="C4192" s="9"/>
      <c r="D4192" s="9"/>
      <c r="E4192" s="9"/>
      <c r="F4192" s="9"/>
      <c r="I4192" s="9"/>
      <c r="K4192" s="9"/>
      <c r="L4192" s="9"/>
      <c r="M4192" s="9"/>
      <c r="O4192" s="9"/>
      <c r="P4192" s="9"/>
      <c r="Q4192" s="9"/>
      <c r="R4192" s="36"/>
      <c r="V4192" s="36"/>
    </row>
    <row r="4193" spans="1:22" x14ac:dyDescent="0.25">
      <c r="A4193" s="86"/>
      <c r="B4193" s="9"/>
      <c r="C4193" s="9"/>
      <c r="D4193" s="9"/>
      <c r="E4193" s="9"/>
      <c r="F4193" s="9"/>
      <c r="I4193" s="9"/>
      <c r="K4193" s="9"/>
      <c r="L4193" s="9"/>
      <c r="M4193" s="9"/>
      <c r="O4193" s="9"/>
      <c r="P4193" s="9"/>
      <c r="Q4193" s="9"/>
      <c r="R4193" s="36"/>
      <c r="V4193" s="36"/>
    </row>
    <row r="4194" spans="1:22" x14ac:dyDescent="0.25">
      <c r="A4194" s="86"/>
      <c r="B4194" s="9"/>
      <c r="C4194" s="9"/>
      <c r="D4194" s="9"/>
      <c r="E4194" s="9"/>
      <c r="F4194" s="9"/>
      <c r="I4194" s="9"/>
      <c r="K4194" s="9"/>
      <c r="L4194" s="9"/>
      <c r="M4194" s="9"/>
      <c r="O4194" s="9"/>
      <c r="P4194" s="9"/>
      <c r="Q4194" s="9"/>
      <c r="R4194" s="36"/>
      <c r="V4194" s="36"/>
    </row>
    <row r="4195" spans="1:22" x14ac:dyDescent="0.25">
      <c r="A4195" s="86"/>
      <c r="B4195" s="9"/>
      <c r="C4195" s="9"/>
      <c r="D4195" s="9"/>
      <c r="E4195" s="9"/>
      <c r="F4195" s="9"/>
      <c r="I4195" s="9"/>
      <c r="K4195" s="9"/>
      <c r="L4195" s="9"/>
      <c r="M4195" s="9"/>
      <c r="O4195" s="9"/>
      <c r="P4195" s="9"/>
      <c r="Q4195" s="9"/>
      <c r="R4195" s="36"/>
      <c r="V4195" s="36"/>
    </row>
    <row r="4196" spans="1:22" x14ac:dyDescent="0.25">
      <c r="A4196" s="86"/>
      <c r="B4196" s="9"/>
      <c r="C4196" s="9"/>
      <c r="D4196" s="9"/>
      <c r="E4196" s="9"/>
      <c r="F4196" s="9"/>
      <c r="I4196" s="9"/>
      <c r="K4196" s="9"/>
      <c r="L4196" s="9"/>
      <c r="M4196" s="9"/>
      <c r="O4196" s="9"/>
      <c r="P4196" s="9"/>
      <c r="Q4196" s="9"/>
      <c r="R4196" s="36"/>
      <c r="V4196" s="36"/>
    </row>
    <row r="4197" spans="1:22" x14ac:dyDescent="0.25">
      <c r="A4197" s="86"/>
      <c r="B4197" s="9"/>
      <c r="C4197" s="9"/>
      <c r="D4197" s="9"/>
      <c r="E4197" s="9"/>
      <c r="F4197" s="9"/>
      <c r="I4197" s="9"/>
      <c r="K4197" s="9"/>
      <c r="L4197" s="9"/>
      <c r="M4197" s="9"/>
      <c r="O4197" s="9"/>
      <c r="P4197" s="9"/>
      <c r="Q4197" s="9"/>
      <c r="R4197" s="36"/>
      <c r="V4197" s="36"/>
    </row>
    <row r="4198" spans="1:22" x14ac:dyDescent="0.25">
      <c r="A4198" s="86"/>
      <c r="B4198" s="9"/>
      <c r="C4198" s="9"/>
      <c r="D4198" s="9"/>
      <c r="E4198" s="9"/>
      <c r="F4198" s="9"/>
      <c r="I4198" s="9"/>
      <c r="K4198" s="9"/>
      <c r="L4198" s="9"/>
      <c r="M4198" s="9"/>
      <c r="O4198" s="9"/>
      <c r="P4198" s="9"/>
      <c r="Q4198" s="9"/>
      <c r="R4198" s="36"/>
      <c r="V4198" s="36"/>
    </row>
    <row r="4199" spans="1:22" x14ac:dyDescent="0.25">
      <c r="A4199" s="86"/>
      <c r="B4199" s="9"/>
      <c r="C4199" s="9"/>
      <c r="D4199" s="9"/>
      <c r="E4199" s="9"/>
      <c r="F4199" s="9"/>
      <c r="I4199" s="9"/>
      <c r="K4199" s="9"/>
      <c r="L4199" s="9"/>
      <c r="M4199" s="9"/>
      <c r="O4199" s="9"/>
      <c r="P4199" s="9"/>
      <c r="Q4199" s="9"/>
      <c r="R4199" s="36"/>
      <c r="V4199" s="36"/>
    </row>
    <row r="4200" spans="1:22" x14ac:dyDescent="0.25">
      <c r="A4200" s="86"/>
      <c r="B4200" s="9"/>
      <c r="C4200" s="9"/>
      <c r="D4200" s="9"/>
      <c r="E4200" s="9"/>
      <c r="F4200" s="9"/>
      <c r="I4200" s="9"/>
      <c r="K4200" s="9"/>
      <c r="L4200" s="9"/>
      <c r="M4200" s="9"/>
      <c r="O4200" s="9"/>
      <c r="P4200" s="9"/>
      <c r="Q4200" s="9"/>
      <c r="R4200" s="36"/>
      <c r="V4200" s="36"/>
    </row>
    <row r="4201" spans="1:22" x14ac:dyDescent="0.25">
      <c r="A4201" s="86"/>
      <c r="B4201" s="9"/>
      <c r="C4201" s="9"/>
      <c r="D4201" s="9"/>
      <c r="E4201" s="9"/>
      <c r="F4201" s="9"/>
      <c r="I4201" s="9"/>
      <c r="K4201" s="9"/>
      <c r="L4201" s="9"/>
      <c r="M4201" s="9"/>
      <c r="O4201" s="9"/>
      <c r="P4201" s="9"/>
      <c r="Q4201" s="9"/>
      <c r="R4201" s="36"/>
      <c r="V4201" s="36"/>
    </row>
    <row r="4202" spans="1:22" x14ac:dyDescent="0.25">
      <c r="A4202" s="86"/>
      <c r="B4202" s="9"/>
      <c r="C4202" s="9"/>
      <c r="D4202" s="9"/>
      <c r="E4202" s="9"/>
      <c r="F4202" s="9"/>
      <c r="I4202" s="9"/>
      <c r="K4202" s="9"/>
      <c r="L4202" s="9"/>
      <c r="M4202" s="9"/>
      <c r="O4202" s="9"/>
      <c r="P4202" s="9"/>
      <c r="Q4202" s="9"/>
      <c r="R4202" s="36"/>
      <c r="V4202" s="36"/>
    </row>
    <row r="4203" spans="1:22" x14ac:dyDescent="0.25">
      <c r="A4203" s="86"/>
      <c r="B4203" s="9"/>
      <c r="C4203" s="9"/>
      <c r="D4203" s="9"/>
      <c r="E4203" s="9"/>
      <c r="F4203" s="9"/>
      <c r="I4203" s="9"/>
      <c r="K4203" s="9"/>
      <c r="L4203" s="9"/>
      <c r="M4203" s="9"/>
      <c r="O4203" s="9"/>
      <c r="P4203" s="9"/>
      <c r="Q4203" s="9"/>
      <c r="R4203" s="36"/>
      <c r="V4203" s="36"/>
    </row>
    <row r="4204" spans="1:22" x14ac:dyDescent="0.25">
      <c r="A4204" s="86"/>
      <c r="B4204" s="9"/>
      <c r="C4204" s="9"/>
      <c r="D4204" s="9"/>
      <c r="E4204" s="9"/>
      <c r="F4204" s="9"/>
      <c r="I4204" s="9"/>
      <c r="K4204" s="9"/>
      <c r="L4204" s="9"/>
      <c r="M4204" s="9"/>
      <c r="O4204" s="9"/>
      <c r="P4204" s="9"/>
      <c r="Q4204" s="9"/>
      <c r="R4204" s="36"/>
      <c r="V4204" s="36"/>
    </row>
    <row r="4205" spans="1:22" x14ac:dyDescent="0.25">
      <c r="A4205" s="86"/>
      <c r="B4205" s="9"/>
      <c r="C4205" s="9"/>
      <c r="D4205" s="9"/>
      <c r="E4205" s="9"/>
      <c r="F4205" s="9"/>
      <c r="I4205" s="9"/>
      <c r="K4205" s="9"/>
      <c r="L4205" s="9"/>
      <c r="M4205" s="9"/>
      <c r="O4205" s="9"/>
      <c r="P4205" s="9"/>
      <c r="Q4205" s="9"/>
      <c r="R4205" s="36"/>
      <c r="V4205" s="36"/>
    </row>
    <row r="4206" spans="1:22" x14ac:dyDescent="0.25">
      <c r="A4206" s="86"/>
      <c r="B4206" s="9"/>
      <c r="C4206" s="9"/>
      <c r="D4206" s="9"/>
      <c r="E4206" s="9"/>
      <c r="F4206" s="9"/>
      <c r="I4206" s="9"/>
      <c r="K4206" s="9"/>
      <c r="L4206" s="9"/>
      <c r="M4206" s="9"/>
      <c r="O4206" s="9"/>
      <c r="P4206" s="9"/>
      <c r="Q4206" s="9"/>
      <c r="R4206" s="36"/>
      <c r="V4206" s="36"/>
    </row>
    <row r="4207" spans="1:22" x14ac:dyDescent="0.25">
      <c r="A4207" s="86"/>
      <c r="B4207" s="9"/>
      <c r="C4207" s="9"/>
      <c r="D4207" s="9"/>
      <c r="E4207" s="9"/>
      <c r="F4207" s="9"/>
      <c r="I4207" s="9"/>
      <c r="K4207" s="9"/>
      <c r="L4207" s="9"/>
      <c r="M4207" s="9"/>
      <c r="O4207" s="9"/>
      <c r="P4207" s="9"/>
      <c r="Q4207" s="9"/>
      <c r="R4207" s="36"/>
      <c r="V4207" s="36"/>
    </row>
    <row r="4208" spans="1:22" x14ac:dyDescent="0.25">
      <c r="A4208" s="86"/>
      <c r="B4208" s="9"/>
      <c r="C4208" s="9"/>
      <c r="D4208" s="9"/>
      <c r="E4208" s="9"/>
      <c r="F4208" s="9"/>
      <c r="I4208" s="9"/>
      <c r="K4208" s="9"/>
      <c r="L4208" s="9"/>
      <c r="M4208" s="9"/>
      <c r="O4208" s="9"/>
      <c r="P4208" s="9"/>
      <c r="Q4208" s="9"/>
      <c r="R4208" s="36"/>
      <c r="V4208" s="36"/>
    </row>
    <row r="4209" spans="1:22" x14ac:dyDescent="0.25">
      <c r="A4209" s="86"/>
      <c r="B4209" s="9"/>
      <c r="C4209" s="9"/>
      <c r="D4209" s="9"/>
      <c r="E4209" s="9"/>
      <c r="F4209" s="9"/>
      <c r="I4209" s="9"/>
      <c r="K4209" s="9"/>
      <c r="L4209" s="9"/>
      <c r="M4209" s="9"/>
      <c r="O4209" s="9"/>
      <c r="P4209" s="9"/>
      <c r="Q4209" s="9"/>
      <c r="R4209" s="36"/>
      <c r="V4209" s="36"/>
    </row>
    <row r="4210" spans="1:22" x14ac:dyDescent="0.25">
      <c r="A4210" s="86"/>
      <c r="B4210" s="9"/>
      <c r="C4210" s="9"/>
      <c r="D4210" s="9"/>
      <c r="E4210" s="9"/>
      <c r="F4210" s="9"/>
      <c r="I4210" s="9"/>
      <c r="K4210" s="9"/>
      <c r="L4210" s="9"/>
      <c r="M4210" s="9"/>
      <c r="O4210" s="9"/>
      <c r="P4210" s="9"/>
      <c r="Q4210" s="9"/>
      <c r="R4210" s="36"/>
      <c r="V4210" s="36"/>
    </row>
    <row r="4211" spans="1:22" x14ac:dyDescent="0.25">
      <c r="A4211" s="86"/>
      <c r="B4211" s="9"/>
      <c r="C4211" s="9"/>
      <c r="D4211" s="9"/>
      <c r="E4211" s="9"/>
      <c r="F4211" s="9"/>
      <c r="I4211" s="9"/>
      <c r="K4211" s="9"/>
      <c r="L4211" s="9"/>
      <c r="M4211" s="9"/>
      <c r="O4211" s="9"/>
      <c r="P4211" s="9"/>
      <c r="Q4211" s="9"/>
      <c r="R4211" s="36"/>
      <c r="V4211" s="36"/>
    </row>
    <row r="4212" spans="1:22" x14ac:dyDescent="0.25">
      <c r="A4212" s="86"/>
      <c r="B4212" s="9"/>
      <c r="C4212" s="9"/>
      <c r="D4212" s="9"/>
      <c r="E4212" s="9"/>
      <c r="F4212" s="9"/>
      <c r="I4212" s="9"/>
      <c r="K4212" s="9"/>
      <c r="L4212" s="9"/>
      <c r="M4212" s="9"/>
      <c r="O4212" s="9"/>
      <c r="P4212" s="9"/>
      <c r="Q4212" s="9"/>
      <c r="R4212" s="36"/>
      <c r="V4212" s="36"/>
    </row>
    <row r="4213" spans="1:22" x14ac:dyDescent="0.25">
      <c r="A4213" s="86"/>
      <c r="B4213" s="9"/>
      <c r="C4213" s="9"/>
      <c r="D4213" s="9"/>
      <c r="E4213" s="9"/>
      <c r="F4213" s="9"/>
      <c r="I4213" s="9"/>
      <c r="K4213" s="9"/>
      <c r="L4213" s="9"/>
      <c r="M4213" s="9"/>
      <c r="O4213" s="9"/>
      <c r="P4213" s="9"/>
      <c r="Q4213" s="9"/>
      <c r="R4213" s="36"/>
      <c r="V4213" s="36"/>
    </row>
    <row r="4214" spans="1:22" x14ac:dyDescent="0.25">
      <c r="A4214" s="86"/>
      <c r="B4214" s="9"/>
      <c r="C4214" s="9"/>
      <c r="D4214" s="9"/>
      <c r="E4214" s="9"/>
      <c r="F4214" s="9"/>
      <c r="I4214" s="9"/>
      <c r="K4214" s="9"/>
      <c r="L4214" s="9"/>
      <c r="M4214" s="9"/>
      <c r="O4214" s="9"/>
      <c r="P4214" s="9"/>
      <c r="Q4214" s="9"/>
      <c r="R4214" s="36"/>
      <c r="V4214" s="36"/>
    </row>
    <row r="4215" spans="1:22" x14ac:dyDescent="0.25">
      <c r="A4215" s="86"/>
      <c r="B4215" s="9"/>
      <c r="C4215" s="9"/>
      <c r="D4215" s="9"/>
      <c r="E4215" s="9"/>
      <c r="F4215" s="9"/>
      <c r="I4215" s="9"/>
      <c r="K4215" s="9"/>
      <c r="L4215" s="9"/>
      <c r="M4215" s="9"/>
      <c r="O4215" s="9"/>
      <c r="P4215" s="9"/>
      <c r="Q4215" s="9"/>
      <c r="R4215" s="36"/>
      <c r="V4215" s="36"/>
    </row>
    <row r="4216" spans="1:22" x14ac:dyDescent="0.25">
      <c r="A4216" s="86"/>
      <c r="B4216" s="9"/>
      <c r="C4216" s="9"/>
      <c r="D4216" s="9"/>
      <c r="E4216" s="9"/>
      <c r="F4216" s="9"/>
      <c r="I4216" s="9"/>
      <c r="K4216" s="9"/>
      <c r="L4216" s="9"/>
      <c r="M4216" s="9"/>
      <c r="O4216" s="9"/>
      <c r="P4216" s="9"/>
      <c r="Q4216" s="9"/>
      <c r="R4216" s="36"/>
      <c r="V4216" s="36"/>
    </row>
    <row r="4217" spans="1:22" x14ac:dyDescent="0.25">
      <c r="A4217" s="86"/>
      <c r="B4217" s="9"/>
      <c r="C4217" s="9"/>
      <c r="D4217" s="9"/>
      <c r="E4217" s="9"/>
      <c r="F4217" s="9"/>
      <c r="I4217" s="9"/>
      <c r="K4217" s="9"/>
      <c r="L4217" s="9"/>
      <c r="M4217" s="9"/>
      <c r="O4217" s="9"/>
      <c r="P4217" s="9"/>
      <c r="Q4217" s="9"/>
      <c r="R4217" s="36"/>
      <c r="V4217" s="36"/>
    </row>
    <row r="4218" spans="1:22" x14ac:dyDescent="0.25">
      <c r="A4218" s="86"/>
      <c r="B4218" s="9"/>
      <c r="C4218" s="9"/>
      <c r="D4218" s="9"/>
      <c r="E4218" s="9"/>
      <c r="F4218" s="9"/>
      <c r="I4218" s="9"/>
      <c r="K4218" s="9"/>
      <c r="L4218" s="9"/>
      <c r="M4218" s="9"/>
      <c r="O4218" s="9"/>
      <c r="P4218" s="9"/>
      <c r="Q4218" s="9"/>
      <c r="R4218" s="36"/>
      <c r="V4218" s="36"/>
    </row>
    <row r="4219" spans="1:22" x14ac:dyDescent="0.25">
      <c r="A4219" s="86"/>
      <c r="B4219" s="9"/>
      <c r="C4219" s="9"/>
      <c r="D4219" s="9"/>
      <c r="E4219" s="9"/>
      <c r="F4219" s="9"/>
      <c r="I4219" s="9"/>
      <c r="K4219" s="9"/>
      <c r="L4219" s="9"/>
      <c r="M4219" s="9"/>
      <c r="O4219" s="9"/>
      <c r="P4219" s="9"/>
      <c r="Q4219" s="9"/>
      <c r="R4219" s="36"/>
      <c r="V4219" s="36"/>
    </row>
    <row r="4220" spans="1:22" x14ac:dyDescent="0.25">
      <c r="A4220" s="86"/>
      <c r="B4220" s="9"/>
      <c r="C4220" s="9"/>
      <c r="D4220" s="9"/>
      <c r="E4220" s="9"/>
      <c r="F4220" s="9"/>
      <c r="I4220" s="9"/>
      <c r="K4220" s="9"/>
      <c r="L4220" s="9"/>
      <c r="M4220" s="9"/>
      <c r="O4220" s="9"/>
      <c r="P4220" s="9"/>
      <c r="Q4220" s="9"/>
      <c r="R4220" s="36"/>
      <c r="V4220" s="36"/>
    </row>
    <row r="4221" spans="1:22" x14ac:dyDescent="0.25">
      <c r="A4221" s="86"/>
      <c r="B4221" s="9"/>
      <c r="C4221" s="9"/>
      <c r="D4221" s="9"/>
      <c r="E4221" s="9"/>
      <c r="F4221" s="9"/>
      <c r="I4221" s="9"/>
      <c r="K4221" s="9"/>
      <c r="L4221" s="9"/>
      <c r="M4221" s="9"/>
      <c r="O4221" s="9"/>
      <c r="P4221" s="9"/>
      <c r="Q4221" s="9"/>
      <c r="R4221" s="36"/>
      <c r="V4221" s="36"/>
    </row>
    <row r="4222" spans="1:22" x14ac:dyDescent="0.25">
      <c r="A4222" s="86"/>
      <c r="B4222" s="9"/>
      <c r="C4222" s="9"/>
      <c r="D4222" s="9"/>
      <c r="E4222" s="9"/>
      <c r="F4222" s="9"/>
      <c r="I4222" s="9"/>
      <c r="K4222" s="9"/>
      <c r="L4222" s="9"/>
      <c r="M4222" s="9"/>
      <c r="O4222" s="9"/>
      <c r="P4222" s="9"/>
      <c r="Q4222" s="9"/>
      <c r="R4222" s="36"/>
      <c r="V4222" s="36"/>
    </row>
    <row r="4223" spans="1:22" x14ac:dyDescent="0.25">
      <c r="A4223" s="86"/>
      <c r="B4223" s="9"/>
      <c r="C4223" s="9"/>
      <c r="D4223" s="9"/>
      <c r="E4223" s="9"/>
      <c r="F4223" s="9"/>
      <c r="I4223" s="9"/>
      <c r="K4223" s="9"/>
      <c r="L4223" s="9"/>
      <c r="M4223" s="9"/>
      <c r="O4223" s="9"/>
      <c r="P4223" s="9"/>
      <c r="Q4223" s="9"/>
      <c r="R4223" s="36"/>
      <c r="V4223" s="36"/>
    </row>
    <row r="4224" spans="1:22" x14ac:dyDescent="0.25">
      <c r="A4224" s="86"/>
      <c r="B4224" s="9"/>
      <c r="C4224" s="9"/>
      <c r="D4224" s="9"/>
      <c r="E4224" s="9"/>
      <c r="F4224" s="9"/>
      <c r="I4224" s="9"/>
      <c r="K4224" s="9"/>
      <c r="L4224" s="9"/>
      <c r="M4224" s="9"/>
      <c r="O4224" s="9"/>
      <c r="P4224" s="9"/>
      <c r="Q4224" s="9"/>
      <c r="R4224" s="36"/>
      <c r="V4224" s="36"/>
    </row>
    <row r="4225" spans="1:22" x14ac:dyDescent="0.25">
      <c r="A4225" s="86"/>
      <c r="B4225" s="9"/>
      <c r="C4225" s="9"/>
      <c r="D4225" s="9"/>
      <c r="E4225" s="9"/>
      <c r="F4225" s="9"/>
      <c r="I4225" s="9"/>
      <c r="K4225" s="9"/>
      <c r="L4225" s="9"/>
      <c r="M4225" s="9"/>
      <c r="O4225" s="9"/>
      <c r="P4225" s="9"/>
      <c r="Q4225" s="9"/>
      <c r="R4225" s="36"/>
      <c r="V4225" s="36"/>
    </row>
    <row r="4226" spans="1:22" x14ac:dyDescent="0.25">
      <c r="A4226" s="86"/>
      <c r="B4226" s="9"/>
      <c r="C4226" s="9"/>
      <c r="D4226" s="9"/>
      <c r="E4226" s="9"/>
      <c r="F4226" s="9"/>
      <c r="I4226" s="9"/>
      <c r="K4226" s="9"/>
      <c r="L4226" s="9"/>
      <c r="M4226" s="9"/>
      <c r="O4226" s="9"/>
      <c r="P4226" s="9"/>
      <c r="Q4226" s="9"/>
      <c r="R4226" s="36"/>
      <c r="V4226" s="36"/>
    </row>
    <row r="4227" spans="1:22" x14ac:dyDescent="0.25">
      <c r="A4227" s="86"/>
      <c r="B4227" s="9"/>
      <c r="C4227" s="9"/>
      <c r="D4227" s="9"/>
      <c r="E4227" s="9"/>
      <c r="F4227" s="9"/>
      <c r="I4227" s="9"/>
      <c r="K4227" s="9"/>
      <c r="L4227" s="9"/>
      <c r="M4227" s="9"/>
      <c r="O4227" s="9"/>
      <c r="P4227" s="9"/>
      <c r="Q4227" s="9"/>
      <c r="R4227" s="36"/>
      <c r="V4227" s="36"/>
    </row>
    <row r="4228" spans="1:22" x14ac:dyDescent="0.25">
      <c r="A4228" s="86"/>
      <c r="B4228" s="9"/>
      <c r="C4228" s="9"/>
      <c r="D4228" s="9"/>
      <c r="E4228" s="9"/>
      <c r="F4228" s="9"/>
      <c r="I4228" s="9"/>
      <c r="K4228" s="9"/>
      <c r="L4228" s="9"/>
      <c r="M4228" s="9"/>
      <c r="O4228" s="9"/>
      <c r="P4228" s="9"/>
      <c r="Q4228" s="9"/>
      <c r="R4228" s="36"/>
      <c r="V4228" s="36"/>
    </row>
    <row r="4229" spans="1:22" x14ac:dyDescent="0.25">
      <c r="A4229" s="86"/>
      <c r="B4229" s="9"/>
      <c r="C4229" s="9"/>
      <c r="D4229" s="9"/>
      <c r="E4229" s="9"/>
      <c r="F4229" s="9"/>
      <c r="I4229" s="9"/>
      <c r="K4229" s="9"/>
      <c r="L4229" s="9"/>
      <c r="M4229" s="9"/>
      <c r="O4229" s="9"/>
      <c r="P4229" s="9"/>
      <c r="Q4229" s="9"/>
      <c r="R4229" s="36"/>
      <c r="V4229" s="36"/>
    </row>
    <row r="4230" spans="1:22" x14ac:dyDescent="0.25">
      <c r="A4230" s="86"/>
      <c r="B4230" s="9"/>
      <c r="C4230" s="9"/>
      <c r="D4230" s="9"/>
      <c r="E4230" s="9"/>
      <c r="F4230" s="9"/>
      <c r="I4230" s="9"/>
      <c r="K4230" s="9"/>
      <c r="L4230" s="9"/>
      <c r="M4230" s="9"/>
      <c r="O4230" s="9"/>
      <c r="P4230" s="9"/>
      <c r="Q4230" s="9"/>
      <c r="R4230" s="36"/>
      <c r="V4230" s="36"/>
    </row>
    <row r="4231" spans="1:22" x14ac:dyDescent="0.25">
      <c r="A4231" s="86"/>
      <c r="B4231" s="9"/>
      <c r="C4231" s="9"/>
      <c r="D4231" s="9"/>
      <c r="E4231" s="9"/>
      <c r="F4231" s="9"/>
      <c r="I4231" s="9"/>
      <c r="K4231" s="9"/>
      <c r="L4231" s="9"/>
      <c r="M4231" s="9"/>
      <c r="O4231" s="9"/>
      <c r="P4231" s="9"/>
      <c r="Q4231" s="9"/>
      <c r="R4231" s="36"/>
      <c r="V4231" s="36"/>
    </row>
    <row r="4232" spans="1:22" x14ac:dyDescent="0.25">
      <c r="A4232" s="86"/>
      <c r="B4232" s="9"/>
      <c r="C4232" s="9"/>
      <c r="D4232" s="9"/>
      <c r="E4232" s="9"/>
      <c r="F4232" s="9"/>
      <c r="I4232" s="9"/>
      <c r="K4232" s="9"/>
      <c r="L4232" s="9"/>
      <c r="M4232" s="9"/>
      <c r="O4232" s="9"/>
      <c r="P4232" s="9"/>
      <c r="Q4232" s="9"/>
      <c r="R4232" s="36"/>
      <c r="V4232" s="36"/>
    </row>
    <row r="4233" spans="1:22" x14ac:dyDescent="0.25">
      <c r="A4233" s="86"/>
      <c r="B4233" s="9"/>
      <c r="C4233" s="9"/>
      <c r="D4233" s="9"/>
      <c r="E4233" s="9"/>
      <c r="F4233" s="9"/>
      <c r="I4233" s="9"/>
      <c r="K4233" s="9"/>
      <c r="L4233" s="9"/>
      <c r="M4233" s="9"/>
      <c r="O4233" s="9"/>
      <c r="P4233" s="9"/>
      <c r="Q4233" s="9"/>
      <c r="R4233" s="36"/>
      <c r="V4233" s="36"/>
    </row>
    <row r="4234" spans="1:22" x14ac:dyDescent="0.25">
      <c r="A4234" s="86"/>
      <c r="B4234" s="9"/>
      <c r="C4234" s="9"/>
      <c r="D4234" s="9"/>
      <c r="E4234" s="9"/>
      <c r="F4234" s="9"/>
      <c r="I4234" s="9"/>
      <c r="K4234" s="9"/>
      <c r="L4234" s="9"/>
      <c r="M4234" s="9"/>
      <c r="O4234" s="9"/>
      <c r="P4234" s="9"/>
      <c r="Q4234" s="9"/>
      <c r="R4234" s="36"/>
      <c r="V4234" s="36"/>
    </row>
    <row r="4235" spans="1:22" x14ac:dyDescent="0.25">
      <c r="A4235" s="86"/>
      <c r="B4235" s="9"/>
      <c r="C4235" s="9"/>
      <c r="D4235" s="9"/>
      <c r="E4235" s="9"/>
      <c r="F4235" s="9"/>
      <c r="I4235" s="9"/>
      <c r="K4235" s="9"/>
      <c r="L4235" s="9"/>
      <c r="M4235" s="9"/>
      <c r="O4235" s="9"/>
      <c r="P4235" s="9"/>
      <c r="Q4235" s="9"/>
      <c r="R4235" s="36"/>
      <c r="V4235" s="36"/>
    </row>
    <row r="4236" spans="1:22" x14ac:dyDescent="0.25">
      <c r="A4236" s="86"/>
      <c r="B4236" s="9"/>
      <c r="C4236" s="9"/>
      <c r="D4236" s="9"/>
      <c r="E4236" s="9"/>
      <c r="F4236" s="9"/>
      <c r="I4236" s="9"/>
      <c r="K4236" s="9"/>
      <c r="L4236" s="9"/>
      <c r="M4236" s="9"/>
      <c r="O4236" s="9"/>
      <c r="P4236" s="9"/>
      <c r="Q4236" s="9"/>
      <c r="R4236" s="36"/>
      <c r="V4236" s="36"/>
    </row>
    <row r="4237" spans="1:22" x14ac:dyDescent="0.25">
      <c r="A4237" s="86"/>
      <c r="B4237" s="9"/>
      <c r="C4237" s="9"/>
      <c r="D4237" s="9"/>
      <c r="E4237" s="9"/>
      <c r="F4237" s="9"/>
      <c r="I4237" s="9"/>
      <c r="K4237" s="9"/>
      <c r="L4237" s="9"/>
      <c r="M4237" s="9"/>
      <c r="O4237" s="9"/>
      <c r="P4237" s="9"/>
      <c r="Q4237" s="9"/>
      <c r="R4237" s="36"/>
      <c r="V4237" s="36"/>
    </row>
    <row r="4238" spans="1:22" x14ac:dyDescent="0.25">
      <c r="A4238" s="86"/>
      <c r="B4238" s="9"/>
      <c r="C4238" s="9"/>
      <c r="D4238" s="9"/>
      <c r="E4238" s="9"/>
      <c r="F4238" s="9"/>
      <c r="I4238" s="9"/>
      <c r="K4238" s="9"/>
      <c r="L4238" s="9"/>
      <c r="M4238" s="9"/>
      <c r="O4238" s="9"/>
      <c r="P4238" s="9"/>
      <c r="Q4238" s="9"/>
      <c r="R4238" s="36"/>
      <c r="V4238" s="36"/>
    </row>
    <row r="4239" spans="1:22" x14ac:dyDescent="0.25">
      <c r="A4239" s="86"/>
      <c r="B4239" s="9"/>
      <c r="C4239" s="9"/>
      <c r="D4239" s="9"/>
      <c r="E4239" s="9"/>
      <c r="F4239" s="9"/>
      <c r="I4239" s="9"/>
      <c r="K4239" s="9"/>
      <c r="L4239" s="9"/>
      <c r="M4239" s="9"/>
      <c r="O4239" s="9"/>
      <c r="P4239" s="9"/>
      <c r="Q4239" s="9"/>
      <c r="R4239" s="36"/>
      <c r="V4239" s="36"/>
    </row>
    <row r="4240" spans="1:22" x14ac:dyDescent="0.25">
      <c r="A4240" s="86"/>
      <c r="B4240" s="9"/>
      <c r="C4240" s="9"/>
      <c r="D4240" s="9"/>
      <c r="E4240" s="9"/>
      <c r="F4240" s="9"/>
      <c r="I4240" s="9"/>
      <c r="K4240" s="9"/>
      <c r="L4240" s="9"/>
      <c r="M4240" s="9"/>
      <c r="O4240" s="9"/>
      <c r="P4240" s="9"/>
      <c r="Q4240" s="9"/>
      <c r="R4240" s="36"/>
      <c r="V4240" s="36"/>
    </row>
    <row r="4241" spans="1:22" x14ac:dyDescent="0.25">
      <c r="A4241" s="86"/>
      <c r="B4241" s="9"/>
      <c r="C4241" s="9"/>
      <c r="D4241" s="9"/>
      <c r="E4241" s="9"/>
      <c r="F4241" s="9"/>
      <c r="I4241" s="9"/>
      <c r="K4241" s="9"/>
      <c r="L4241" s="9"/>
      <c r="M4241" s="9"/>
      <c r="O4241" s="9"/>
      <c r="P4241" s="9"/>
      <c r="Q4241" s="9"/>
      <c r="R4241" s="36"/>
      <c r="V4241" s="36"/>
    </row>
    <row r="4242" spans="1:22" x14ac:dyDescent="0.25">
      <c r="A4242" s="86"/>
      <c r="B4242" s="9"/>
      <c r="C4242" s="9"/>
      <c r="D4242" s="9"/>
      <c r="E4242" s="9"/>
      <c r="F4242" s="9"/>
      <c r="I4242" s="9"/>
      <c r="K4242" s="9"/>
      <c r="L4242" s="9"/>
      <c r="M4242" s="9"/>
      <c r="O4242" s="9"/>
      <c r="P4242" s="9"/>
      <c r="Q4242" s="9"/>
      <c r="R4242" s="36"/>
      <c r="V4242" s="36"/>
    </row>
    <row r="4243" spans="1:22" x14ac:dyDescent="0.25">
      <c r="A4243" s="86"/>
      <c r="B4243" s="9"/>
      <c r="C4243" s="9"/>
      <c r="D4243" s="9"/>
      <c r="E4243" s="9"/>
      <c r="F4243" s="9"/>
      <c r="I4243" s="9"/>
      <c r="K4243" s="9"/>
      <c r="L4243" s="9"/>
      <c r="M4243" s="9"/>
      <c r="O4243" s="9"/>
      <c r="P4243" s="9"/>
      <c r="Q4243" s="9"/>
      <c r="R4243" s="36"/>
      <c r="V4243" s="36"/>
    </row>
    <row r="4244" spans="1:22" x14ac:dyDescent="0.25">
      <c r="A4244" s="86"/>
      <c r="B4244" s="9"/>
      <c r="C4244" s="9"/>
      <c r="D4244" s="9"/>
      <c r="E4244" s="9"/>
      <c r="F4244" s="9"/>
      <c r="I4244" s="9"/>
      <c r="K4244" s="9"/>
      <c r="L4244" s="9"/>
      <c r="M4244" s="9"/>
      <c r="O4244" s="9"/>
      <c r="P4244" s="9"/>
      <c r="Q4244" s="9"/>
      <c r="R4244" s="36"/>
      <c r="V4244" s="36"/>
    </row>
    <row r="4245" spans="1:22" x14ac:dyDescent="0.25">
      <c r="A4245" s="86"/>
      <c r="B4245" s="9"/>
      <c r="C4245" s="9"/>
      <c r="D4245" s="9"/>
      <c r="E4245" s="9"/>
      <c r="F4245" s="9"/>
      <c r="I4245" s="9"/>
      <c r="K4245" s="9"/>
      <c r="L4245" s="9"/>
      <c r="M4245" s="9"/>
      <c r="O4245" s="9"/>
      <c r="P4245" s="9"/>
      <c r="Q4245" s="9"/>
      <c r="R4245" s="36"/>
      <c r="V4245" s="36"/>
    </row>
    <row r="4246" spans="1:22" x14ac:dyDescent="0.25">
      <c r="A4246" s="86"/>
      <c r="B4246" s="9"/>
      <c r="C4246" s="9"/>
      <c r="D4246" s="9"/>
      <c r="E4246" s="9"/>
      <c r="F4246" s="9"/>
      <c r="I4246" s="9"/>
      <c r="K4246" s="9"/>
      <c r="L4246" s="9"/>
      <c r="M4246" s="9"/>
      <c r="O4246" s="9"/>
      <c r="P4246" s="9"/>
      <c r="Q4246" s="9"/>
      <c r="R4246" s="36"/>
      <c r="V4246" s="36"/>
    </row>
    <row r="4247" spans="1:22" x14ac:dyDescent="0.25">
      <c r="A4247" s="86"/>
      <c r="B4247" s="9"/>
      <c r="C4247" s="9"/>
      <c r="D4247" s="9"/>
      <c r="E4247" s="9"/>
      <c r="F4247" s="9"/>
      <c r="I4247" s="9"/>
      <c r="K4247" s="9"/>
      <c r="L4247" s="9"/>
      <c r="M4247" s="9"/>
      <c r="O4247" s="9"/>
      <c r="P4247" s="9"/>
      <c r="Q4247" s="9"/>
      <c r="R4247" s="36"/>
      <c r="V4247" s="36"/>
    </row>
    <row r="4248" spans="1:22" x14ac:dyDescent="0.25">
      <c r="A4248" s="86"/>
      <c r="B4248" s="9"/>
      <c r="C4248" s="9"/>
      <c r="D4248" s="9"/>
      <c r="E4248" s="9"/>
      <c r="F4248" s="9"/>
      <c r="I4248" s="9"/>
      <c r="K4248" s="9"/>
      <c r="L4248" s="9"/>
      <c r="M4248" s="9"/>
      <c r="O4248" s="9"/>
      <c r="P4248" s="9"/>
      <c r="Q4248" s="9"/>
      <c r="R4248" s="36"/>
      <c r="V4248" s="36"/>
    </row>
    <row r="4249" spans="1:22" x14ac:dyDescent="0.25">
      <c r="A4249" s="86"/>
      <c r="B4249" s="9"/>
      <c r="C4249" s="9"/>
      <c r="D4249" s="9"/>
      <c r="E4249" s="9"/>
      <c r="F4249" s="9"/>
      <c r="I4249" s="9"/>
      <c r="K4249" s="9"/>
      <c r="L4249" s="9"/>
      <c r="M4249" s="9"/>
      <c r="O4249" s="9"/>
      <c r="P4249" s="9"/>
      <c r="Q4249" s="9"/>
      <c r="R4249" s="36"/>
      <c r="V4249" s="36"/>
    </row>
    <row r="4250" spans="1:22" x14ac:dyDescent="0.25">
      <c r="A4250" s="86"/>
      <c r="B4250" s="9"/>
      <c r="C4250" s="9"/>
      <c r="D4250" s="9"/>
      <c r="E4250" s="9"/>
      <c r="F4250" s="9"/>
      <c r="I4250" s="9"/>
      <c r="K4250" s="9"/>
      <c r="L4250" s="9"/>
      <c r="M4250" s="9"/>
      <c r="O4250" s="9"/>
      <c r="P4250" s="9"/>
      <c r="Q4250" s="9"/>
      <c r="R4250" s="36"/>
      <c r="V4250" s="36"/>
    </row>
    <row r="4251" spans="1:22" x14ac:dyDescent="0.25">
      <c r="A4251" s="86"/>
      <c r="B4251" s="9"/>
      <c r="C4251" s="9"/>
      <c r="D4251" s="9"/>
      <c r="E4251" s="9"/>
      <c r="F4251" s="9"/>
      <c r="I4251" s="9"/>
      <c r="K4251" s="9"/>
      <c r="L4251" s="9"/>
      <c r="M4251" s="9"/>
      <c r="O4251" s="9"/>
      <c r="P4251" s="9"/>
      <c r="Q4251" s="9"/>
      <c r="R4251" s="36"/>
      <c r="V4251" s="36"/>
    </row>
    <row r="4252" spans="1:22" x14ac:dyDescent="0.25">
      <c r="A4252" s="86"/>
      <c r="B4252" s="9"/>
      <c r="C4252" s="9"/>
      <c r="D4252" s="9"/>
      <c r="E4252" s="9"/>
      <c r="F4252" s="9"/>
      <c r="I4252" s="9"/>
      <c r="K4252" s="9"/>
      <c r="L4252" s="9"/>
      <c r="M4252" s="9"/>
      <c r="O4252" s="9"/>
      <c r="P4252" s="9"/>
      <c r="Q4252" s="9"/>
      <c r="R4252" s="36"/>
      <c r="V4252" s="36"/>
    </row>
    <row r="4253" spans="1:22" x14ac:dyDescent="0.25">
      <c r="A4253" s="86"/>
      <c r="B4253" s="9"/>
      <c r="C4253" s="9"/>
      <c r="D4253" s="9"/>
      <c r="E4253" s="9"/>
      <c r="F4253" s="9"/>
      <c r="I4253" s="9"/>
      <c r="K4253" s="9"/>
      <c r="L4253" s="9"/>
      <c r="M4253" s="9"/>
      <c r="O4253" s="9"/>
      <c r="P4253" s="9"/>
      <c r="Q4253" s="9"/>
      <c r="R4253" s="36"/>
      <c r="V4253" s="36"/>
    </row>
    <row r="4254" spans="1:22" x14ac:dyDescent="0.25">
      <c r="A4254" s="86"/>
      <c r="B4254" s="9"/>
      <c r="C4254" s="9"/>
      <c r="D4254" s="9"/>
      <c r="E4254" s="9"/>
      <c r="F4254" s="9"/>
      <c r="I4254" s="9"/>
      <c r="K4254" s="9"/>
      <c r="L4254" s="9"/>
      <c r="M4254" s="9"/>
      <c r="O4254" s="9"/>
      <c r="P4254" s="9"/>
      <c r="Q4254" s="9"/>
      <c r="R4254" s="36"/>
      <c r="V4254" s="36"/>
    </row>
    <row r="4255" spans="1:22" x14ac:dyDescent="0.25">
      <c r="A4255" s="86"/>
      <c r="B4255" s="9"/>
      <c r="C4255" s="9"/>
      <c r="D4255" s="9"/>
      <c r="E4255" s="9"/>
      <c r="F4255" s="9"/>
      <c r="I4255" s="9"/>
      <c r="K4255" s="9"/>
      <c r="L4255" s="9"/>
      <c r="M4255" s="9"/>
      <c r="O4255" s="9"/>
      <c r="P4255" s="9"/>
      <c r="Q4255" s="9"/>
      <c r="R4255" s="36"/>
      <c r="V4255" s="36"/>
    </row>
    <row r="4256" spans="1:22" x14ac:dyDescent="0.25">
      <c r="A4256" s="86"/>
      <c r="B4256" s="9"/>
      <c r="C4256" s="9"/>
      <c r="D4256" s="9"/>
      <c r="E4256" s="9"/>
      <c r="F4256" s="9"/>
      <c r="I4256" s="9"/>
      <c r="K4256" s="9"/>
      <c r="L4256" s="9"/>
      <c r="M4256" s="9"/>
      <c r="O4256" s="9"/>
      <c r="P4256" s="9"/>
      <c r="Q4256" s="9"/>
      <c r="R4256" s="36"/>
      <c r="V4256" s="36"/>
    </row>
    <row r="4257" spans="1:22" x14ac:dyDescent="0.25">
      <c r="A4257" s="86"/>
      <c r="B4257" s="9"/>
      <c r="C4257" s="9"/>
      <c r="D4257" s="9"/>
      <c r="E4257" s="9"/>
      <c r="F4257" s="9"/>
      <c r="I4257" s="9"/>
      <c r="K4257" s="9"/>
      <c r="L4257" s="9"/>
      <c r="M4257" s="9"/>
      <c r="O4257" s="9"/>
      <c r="P4257" s="9"/>
      <c r="Q4257" s="9"/>
      <c r="R4257" s="36"/>
      <c r="V4257" s="36"/>
    </row>
    <row r="4258" spans="1:22" x14ac:dyDescent="0.25">
      <c r="A4258" s="86"/>
      <c r="B4258" s="9"/>
      <c r="C4258" s="9"/>
      <c r="D4258" s="9"/>
      <c r="E4258" s="9"/>
      <c r="F4258" s="9"/>
      <c r="I4258" s="9"/>
      <c r="K4258" s="9"/>
      <c r="L4258" s="9"/>
      <c r="M4258" s="9"/>
      <c r="O4258" s="9"/>
      <c r="P4258" s="9"/>
      <c r="Q4258" s="9"/>
      <c r="R4258" s="36"/>
      <c r="V4258" s="36"/>
    </row>
    <row r="4259" spans="1:22" x14ac:dyDescent="0.25">
      <c r="A4259" s="86"/>
      <c r="B4259" s="9"/>
      <c r="C4259" s="9"/>
      <c r="D4259" s="9"/>
      <c r="E4259" s="9"/>
      <c r="F4259" s="9"/>
      <c r="I4259" s="9"/>
      <c r="K4259" s="9"/>
      <c r="L4259" s="9"/>
      <c r="M4259" s="9"/>
      <c r="O4259" s="9"/>
      <c r="P4259" s="9"/>
      <c r="Q4259" s="9"/>
      <c r="R4259" s="36"/>
      <c r="V4259" s="36"/>
    </row>
    <row r="4260" spans="1:22" x14ac:dyDescent="0.25">
      <c r="A4260" s="86"/>
      <c r="B4260" s="9"/>
      <c r="C4260" s="9"/>
      <c r="D4260" s="9"/>
      <c r="E4260" s="9"/>
      <c r="F4260" s="9"/>
      <c r="I4260" s="9"/>
      <c r="K4260" s="9"/>
      <c r="L4260" s="9"/>
      <c r="M4260" s="9"/>
      <c r="O4260" s="9"/>
      <c r="P4260" s="9"/>
      <c r="Q4260" s="9"/>
      <c r="R4260" s="36"/>
      <c r="V4260" s="36"/>
    </row>
    <row r="4261" spans="1:22" x14ac:dyDescent="0.25">
      <c r="A4261" s="86"/>
      <c r="B4261" s="9"/>
      <c r="C4261" s="9"/>
      <c r="D4261" s="9"/>
      <c r="E4261" s="9"/>
      <c r="F4261" s="9"/>
      <c r="I4261" s="9"/>
      <c r="K4261" s="9"/>
      <c r="L4261" s="9"/>
      <c r="M4261" s="9"/>
      <c r="O4261" s="9"/>
      <c r="P4261" s="9"/>
      <c r="Q4261" s="9"/>
      <c r="R4261" s="36"/>
      <c r="V4261" s="36"/>
    </row>
    <row r="4262" spans="1:22" x14ac:dyDescent="0.25">
      <c r="A4262" s="86"/>
      <c r="B4262" s="9"/>
      <c r="C4262" s="9"/>
      <c r="D4262" s="9"/>
      <c r="E4262" s="9"/>
      <c r="F4262" s="9"/>
      <c r="I4262" s="9"/>
      <c r="K4262" s="9"/>
      <c r="L4262" s="9"/>
      <c r="M4262" s="9"/>
      <c r="O4262" s="9"/>
      <c r="P4262" s="9"/>
      <c r="Q4262" s="9"/>
      <c r="R4262" s="36"/>
      <c r="V4262" s="36"/>
    </row>
    <row r="4263" spans="1:22" x14ac:dyDescent="0.25">
      <c r="A4263" s="86"/>
      <c r="B4263" s="9"/>
      <c r="C4263" s="9"/>
      <c r="D4263" s="9"/>
      <c r="E4263" s="9"/>
      <c r="F4263" s="9"/>
      <c r="I4263" s="9"/>
      <c r="K4263" s="9"/>
      <c r="L4263" s="9"/>
      <c r="M4263" s="9"/>
      <c r="O4263" s="9"/>
      <c r="P4263" s="9"/>
      <c r="Q4263" s="9"/>
      <c r="R4263" s="36"/>
      <c r="V4263" s="36"/>
    </row>
    <row r="4264" spans="1:22" x14ac:dyDescent="0.25">
      <c r="A4264" s="86"/>
      <c r="B4264" s="9"/>
      <c r="C4264" s="9"/>
      <c r="D4264" s="9"/>
      <c r="E4264" s="9"/>
      <c r="F4264" s="9"/>
      <c r="I4264" s="9"/>
      <c r="K4264" s="9"/>
      <c r="L4264" s="9"/>
      <c r="M4264" s="9"/>
      <c r="O4264" s="9"/>
      <c r="P4264" s="9"/>
      <c r="Q4264" s="9"/>
      <c r="R4264" s="36"/>
      <c r="V4264" s="36"/>
    </row>
    <row r="4265" spans="1:22" x14ac:dyDescent="0.25">
      <c r="A4265" s="86"/>
      <c r="B4265" s="9"/>
      <c r="C4265" s="9"/>
      <c r="D4265" s="9"/>
      <c r="E4265" s="9"/>
      <c r="F4265" s="9"/>
      <c r="I4265" s="9"/>
      <c r="K4265" s="9"/>
      <c r="L4265" s="9"/>
      <c r="M4265" s="9"/>
      <c r="O4265" s="9"/>
      <c r="P4265" s="9"/>
      <c r="Q4265" s="9"/>
      <c r="R4265" s="36"/>
      <c r="V4265" s="36"/>
    </row>
    <row r="4266" spans="1:22" x14ac:dyDescent="0.25">
      <c r="A4266" s="86"/>
      <c r="B4266" s="9"/>
      <c r="C4266" s="9"/>
      <c r="D4266" s="9"/>
      <c r="E4266" s="9"/>
      <c r="F4266" s="9"/>
      <c r="I4266" s="9"/>
      <c r="K4266" s="9"/>
      <c r="L4266" s="9"/>
      <c r="M4266" s="9"/>
      <c r="O4266" s="9"/>
      <c r="P4266" s="9"/>
      <c r="Q4266" s="9"/>
      <c r="R4266" s="36"/>
      <c r="V4266" s="36"/>
    </row>
    <row r="4267" spans="1:22" x14ac:dyDescent="0.25">
      <c r="A4267" s="86"/>
      <c r="B4267" s="9"/>
      <c r="C4267" s="9"/>
      <c r="D4267" s="9"/>
      <c r="E4267" s="9"/>
      <c r="F4267" s="9"/>
      <c r="I4267" s="9"/>
      <c r="K4267" s="9"/>
      <c r="L4267" s="9"/>
      <c r="M4267" s="9"/>
      <c r="O4267" s="9"/>
      <c r="P4267" s="9"/>
      <c r="Q4267" s="9"/>
      <c r="R4267" s="36"/>
      <c r="V4267" s="36"/>
    </row>
    <row r="4268" spans="1:22" x14ac:dyDescent="0.25">
      <c r="A4268" s="86"/>
      <c r="B4268" s="9"/>
      <c r="C4268" s="9"/>
      <c r="D4268" s="9"/>
      <c r="E4268" s="9"/>
      <c r="F4268" s="9"/>
      <c r="I4268" s="9"/>
      <c r="K4268" s="9"/>
      <c r="L4268" s="9"/>
      <c r="M4268" s="9"/>
      <c r="O4268" s="9"/>
      <c r="P4268" s="9"/>
      <c r="Q4268" s="9"/>
      <c r="R4268" s="36"/>
      <c r="V4268" s="36"/>
    </row>
    <row r="4269" spans="1:22" x14ac:dyDescent="0.25">
      <c r="A4269" s="86"/>
      <c r="B4269" s="9"/>
      <c r="C4269" s="9"/>
      <c r="D4269" s="9"/>
      <c r="E4269" s="9"/>
      <c r="F4269" s="9"/>
      <c r="I4269" s="9"/>
      <c r="K4269" s="9"/>
      <c r="L4269" s="9"/>
      <c r="M4269" s="9"/>
      <c r="O4269" s="9"/>
      <c r="P4269" s="9"/>
      <c r="Q4269" s="9"/>
      <c r="R4269" s="36"/>
      <c r="V4269" s="36"/>
    </row>
    <row r="4270" spans="1:22" x14ac:dyDescent="0.25">
      <c r="A4270" s="86"/>
      <c r="B4270" s="9"/>
      <c r="C4270" s="9"/>
      <c r="D4270" s="9"/>
      <c r="E4270" s="9"/>
      <c r="F4270" s="9"/>
      <c r="I4270" s="9"/>
      <c r="K4270" s="9"/>
      <c r="L4270" s="9"/>
      <c r="M4270" s="9"/>
      <c r="O4270" s="9"/>
      <c r="P4270" s="9"/>
      <c r="Q4270" s="9"/>
      <c r="R4270" s="36"/>
      <c r="V4270" s="36"/>
    </row>
    <row r="4271" spans="1:22" x14ac:dyDescent="0.25">
      <c r="A4271" s="86"/>
      <c r="B4271" s="9"/>
      <c r="C4271" s="9"/>
      <c r="D4271" s="9"/>
      <c r="E4271" s="9"/>
      <c r="F4271" s="9"/>
      <c r="I4271" s="9"/>
      <c r="K4271" s="9"/>
      <c r="L4271" s="9"/>
      <c r="M4271" s="9"/>
      <c r="O4271" s="9"/>
      <c r="P4271" s="9"/>
      <c r="Q4271" s="9"/>
      <c r="R4271" s="36"/>
      <c r="V4271" s="36"/>
    </row>
    <row r="4272" spans="1:22" x14ac:dyDescent="0.25">
      <c r="A4272" s="86"/>
      <c r="B4272" s="9"/>
      <c r="C4272" s="9"/>
      <c r="D4272" s="9"/>
      <c r="E4272" s="9"/>
      <c r="F4272" s="9"/>
      <c r="I4272" s="9"/>
      <c r="K4272" s="9"/>
      <c r="L4272" s="9"/>
      <c r="M4272" s="9"/>
      <c r="O4272" s="9"/>
      <c r="P4272" s="9"/>
      <c r="Q4272" s="9"/>
      <c r="R4272" s="36"/>
      <c r="V4272" s="36"/>
    </row>
    <row r="4273" spans="1:22" x14ac:dyDescent="0.25">
      <c r="A4273" s="86"/>
      <c r="B4273" s="9"/>
      <c r="C4273" s="9"/>
      <c r="D4273" s="9"/>
      <c r="E4273" s="9"/>
      <c r="F4273" s="9"/>
      <c r="I4273" s="9"/>
      <c r="K4273" s="9"/>
      <c r="L4273" s="9"/>
      <c r="M4273" s="9"/>
      <c r="O4273" s="9"/>
      <c r="P4273" s="9"/>
      <c r="Q4273" s="9"/>
      <c r="R4273" s="36"/>
      <c r="V4273" s="36"/>
    </row>
    <row r="4274" spans="1:22" x14ac:dyDescent="0.25">
      <c r="A4274" s="86"/>
      <c r="B4274" s="9"/>
      <c r="C4274" s="9"/>
      <c r="D4274" s="9"/>
      <c r="E4274" s="9"/>
      <c r="F4274" s="9"/>
      <c r="I4274" s="9"/>
      <c r="K4274" s="9"/>
      <c r="L4274" s="9"/>
      <c r="M4274" s="9"/>
      <c r="O4274" s="9"/>
      <c r="P4274" s="9"/>
      <c r="Q4274" s="9"/>
      <c r="R4274" s="36"/>
      <c r="V4274" s="36"/>
    </row>
    <row r="4275" spans="1:22" x14ac:dyDescent="0.25">
      <c r="A4275" s="86"/>
      <c r="B4275" s="9"/>
      <c r="C4275" s="9"/>
      <c r="D4275" s="9"/>
      <c r="E4275" s="9"/>
      <c r="F4275" s="9"/>
      <c r="I4275" s="9"/>
      <c r="K4275" s="9"/>
      <c r="L4275" s="9"/>
      <c r="M4275" s="9"/>
      <c r="O4275" s="9"/>
      <c r="P4275" s="9"/>
      <c r="Q4275" s="9"/>
      <c r="R4275" s="36"/>
      <c r="V4275" s="36"/>
    </row>
    <row r="4276" spans="1:22" x14ac:dyDescent="0.25">
      <c r="A4276" s="86"/>
      <c r="B4276" s="9"/>
      <c r="C4276" s="9"/>
      <c r="D4276" s="9"/>
      <c r="E4276" s="9"/>
      <c r="F4276" s="9"/>
      <c r="I4276" s="9"/>
      <c r="K4276" s="9"/>
      <c r="L4276" s="9"/>
      <c r="M4276" s="9"/>
      <c r="O4276" s="9"/>
      <c r="P4276" s="9"/>
      <c r="Q4276" s="9"/>
      <c r="R4276" s="36"/>
      <c r="V4276" s="36"/>
    </row>
    <row r="4277" spans="1:22" x14ac:dyDescent="0.25">
      <c r="A4277" s="86"/>
      <c r="B4277" s="9"/>
      <c r="C4277" s="9"/>
      <c r="D4277" s="9"/>
      <c r="E4277" s="9"/>
      <c r="F4277" s="9"/>
      <c r="I4277" s="9"/>
      <c r="K4277" s="9"/>
      <c r="L4277" s="9"/>
      <c r="M4277" s="9"/>
      <c r="O4277" s="9"/>
      <c r="P4277" s="9"/>
      <c r="Q4277" s="9"/>
      <c r="R4277" s="36"/>
      <c r="V4277" s="36"/>
    </row>
    <row r="4278" spans="1:22" x14ac:dyDescent="0.25">
      <c r="A4278" s="86"/>
      <c r="B4278" s="9"/>
      <c r="C4278" s="9"/>
      <c r="D4278" s="9"/>
      <c r="E4278" s="9"/>
      <c r="F4278" s="9"/>
      <c r="I4278" s="9"/>
      <c r="K4278" s="9"/>
      <c r="L4278" s="9"/>
      <c r="M4278" s="9"/>
      <c r="O4278" s="9"/>
      <c r="P4278" s="9"/>
      <c r="Q4278" s="9"/>
      <c r="R4278" s="36"/>
      <c r="V4278" s="36"/>
    </row>
    <row r="4279" spans="1:22" x14ac:dyDescent="0.25">
      <c r="A4279" s="86"/>
      <c r="B4279" s="9"/>
      <c r="C4279" s="9"/>
      <c r="D4279" s="9"/>
      <c r="E4279" s="9"/>
      <c r="F4279" s="9"/>
      <c r="I4279" s="9"/>
      <c r="K4279" s="9"/>
      <c r="L4279" s="9"/>
      <c r="M4279" s="9"/>
      <c r="O4279" s="9"/>
      <c r="P4279" s="9"/>
      <c r="Q4279" s="9"/>
      <c r="R4279" s="36"/>
      <c r="V4279" s="36"/>
    </row>
    <row r="4280" spans="1:22" x14ac:dyDescent="0.25">
      <c r="A4280" s="86"/>
      <c r="B4280" s="9"/>
      <c r="C4280" s="9"/>
      <c r="D4280" s="9"/>
      <c r="E4280" s="9"/>
      <c r="F4280" s="9"/>
      <c r="I4280" s="9"/>
      <c r="K4280" s="9"/>
      <c r="L4280" s="9"/>
      <c r="M4280" s="9"/>
      <c r="O4280" s="9"/>
      <c r="P4280" s="9"/>
      <c r="Q4280" s="9"/>
      <c r="R4280" s="36"/>
      <c r="V4280" s="36"/>
    </row>
    <row r="4281" spans="1:22" x14ac:dyDescent="0.25">
      <c r="A4281" s="86"/>
      <c r="B4281" s="9"/>
      <c r="C4281" s="9"/>
      <c r="D4281" s="9"/>
      <c r="E4281" s="9"/>
      <c r="F4281" s="9"/>
      <c r="I4281" s="9"/>
      <c r="K4281" s="9"/>
      <c r="L4281" s="9"/>
      <c r="M4281" s="9"/>
      <c r="O4281" s="9"/>
      <c r="P4281" s="9"/>
      <c r="Q4281" s="9"/>
      <c r="R4281" s="36"/>
      <c r="V4281" s="36"/>
    </row>
    <row r="4282" spans="1:22" x14ac:dyDescent="0.25">
      <c r="A4282" s="86"/>
      <c r="B4282" s="9"/>
      <c r="C4282" s="9"/>
      <c r="D4282" s="9"/>
      <c r="E4282" s="9"/>
      <c r="F4282" s="9"/>
      <c r="I4282" s="9"/>
      <c r="K4282" s="9"/>
      <c r="L4282" s="9"/>
      <c r="M4282" s="9"/>
      <c r="O4282" s="9"/>
      <c r="P4282" s="9"/>
      <c r="Q4282" s="9"/>
      <c r="R4282" s="36"/>
      <c r="V4282" s="36"/>
    </row>
    <row r="4283" spans="1:22" x14ac:dyDescent="0.25">
      <c r="A4283" s="86"/>
      <c r="B4283" s="9"/>
      <c r="C4283" s="9"/>
      <c r="D4283" s="9"/>
      <c r="E4283" s="9"/>
      <c r="F4283" s="9"/>
      <c r="I4283" s="9"/>
      <c r="K4283" s="9"/>
      <c r="L4283" s="9"/>
      <c r="M4283" s="9"/>
      <c r="O4283" s="9"/>
      <c r="P4283" s="9"/>
      <c r="Q4283" s="9"/>
      <c r="R4283" s="36"/>
      <c r="V4283" s="36"/>
    </row>
    <row r="4284" spans="1:22" x14ac:dyDescent="0.25">
      <c r="A4284" s="86"/>
      <c r="B4284" s="9"/>
      <c r="C4284" s="9"/>
      <c r="D4284" s="9"/>
      <c r="E4284" s="9"/>
      <c r="F4284" s="9"/>
      <c r="I4284" s="9"/>
      <c r="K4284" s="9"/>
      <c r="L4284" s="9"/>
      <c r="M4284" s="9"/>
      <c r="O4284" s="9"/>
      <c r="P4284" s="9"/>
      <c r="Q4284" s="9"/>
      <c r="R4284" s="36"/>
      <c r="V4284" s="36"/>
    </row>
    <row r="4285" spans="1:22" x14ac:dyDescent="0.25">
      <c r="A4285" s="86"/>
      <c r="B4285" s="9"/>
      <c r="C4285" s="9"/>
      <c r="D4285" s="9"/>
      <c r="E4285" s="9"/>
      <c r="F4285" s="9"/>
      <c r="I4285" s="9"/>
      <c r="K4285" s="9"/>
      <c r="L4285" s="9"/>
      <c r="M4285" s="9"/>
      <c r="O4285" s="9"/>
      <c r="P4285" s="9"/>
      <c r="Q4285" s="9"/>
      <c r="R4285" s="36"/>
      <c r="V4285" s="36"/>
    </row>
    <row r="4286" spans="1:22" x14ac:dyDescent="0.25">
      <c r="A4286" s="86"/>
      <c r="B4286" s="9"/>
      <c r="C4286" s="9"/>
      <c r="D4286" s="9"/>
      <c r="E4286" s="9"/>
      <c r="F4286" s="9"/>
      <c r="I4286" s="9"/>
      <c r="K4286" s="9"/>
      <c r="L4286" s="9"/>
      <c r="M4286" s="9"/>
      <c r="O4286" s="9"/>
      <c r="P4286" s="9"/>
      <c r="Q4286" s="9"/>
      <c r="R4286" s="36"/>
      <c r="V4286" s="36"/>
    </row>
    <row r="4287" spans="1:22" x14ac:dyDescent="0.25">
      <c r="A4287" s="86"/>
      <c r="B4287" s="9"/>
      <c r="C4287" s="9"/>
      <c r="D4287" s="9"/>
      <c r="E4287" s="9"/>
      <c r="F4287" s="9"/>
      <c r="I4287" s="9"/>
      <c r="K4287" s="9"/>
      <c r="L4287" s="9"/>
      <c r="M4287" s="9"/>
      <c r="O4287" s="9"/>
      <c r="P4287" s="9"/>
      <c r="Q4287" s="9"/>
      <c r="R4287" s="36"/>
      <c r="V4287" s="36"/>
    </row>
    <row r="4288" spans="1:22" x14ac:dyDescent="0.25">
      <c r="A4288" s="86"/>
      <c r="B4288" s="9"/>
      <c r="C4288" s="9"/>
      <c r="D4288" s="9"/>
      <c r="E4288" s="9"/>
      <c r="F4288" s="9"/>
      <c r="I4288" s="9"/>
      <c r="K4288" s="9"/>
      <c r="L4288" s="9"/>
      <c r="M4288" s="9"/>
      <c r="O4288" s="9"/>
      <c r="P4288" s="9"/>
      <c r="Q4288" s="9"/>
      <c r="R4288" s="36"/>
      <c r="V4288" s="36"/>
    </row>
    <row r="4289" spans="1:22" x14ac:dyDescent="0.25">
      <c r="A4289" s="86"/>
      <c r="B4289" s="9"/>
      <c r="C4289" s="9"/>
      <c r="D4289" s="9"/>
      <c r="E4289" s="9"/>
      <c r="F4289" s="9"/>
      <c r="I4289" s="9"/>
      <c r="K4289" s="9"/>
      <c r="L4289" s="9"/>
      <c r="M4289" s="9"/>
      <c r="O4289" s="9"/>
      <c r="P4289" s="9"/>
      <c r="Q4289" s="9"/>
      <c r="R4289" s="36"/>
      <c r="V4289" s="36"/>
    </row>
    <row r="4290" spans="1:22" x14ac:dyDescent="0.25">
      <c r="A4290" s="86"/>
      <c r="B4290" s="9"/>
      <c r="C4290" s="9"/>
      <c r="D4290" s="9"/>
      <c r="E4290" s="9"/>
      <c r="F4290" s="9"/>
      <c r="I4290" s="9"/>
      <c r="K4290" s="9"/>
      <c r="L4290" s="9"/>
      <c r="M4290" s="9"/>
      <c r="O4290" s="9"/>
      <c r="P4290" s="9"/>
      <c r="Q4290" s="9"/>
      <c r="R4290" s="36"/>
      <c r="V4290" s="36"/>
    </row>
    <row r="4291" spans="1:22" x14ac:dyDescent="0.25">
      <c r="A4291" s="86"/>
      <c r="B4291" s="9"/>
      <c r="C4291" s="9"/>
      <c r="D4291" s="9"/>
      <c r="E4291" s="9"/>
      <c r="F4291" s="9"/>
      <c r="I4291" s="9"/>
      <c r="K4291" s="9"/>
      <c r="L4291" s="9"/>
      <c r="M4291" s="9"/>
      <c r="O4291" s="9"/>
      <c r="P4291" s="9"/>
      <c r="Q4291" s="9"/>
      <c r="R4291" s="36"/>
      <c r="V4291" s="36"/>
    </row>
    <row r="4292" spans="1:22" x14ac:dyDescent="0.25">
      <c r="A4292" s="86"/>
      <c r="B4292" s="9"/>
      <c r="C4292" s="9"/>
      <c r="D4292" s="9"/>
      <c r="E4292" s="9"/>
      <c r="F4292" s="9"/>
      <c r="I4292" s="9"/>
      <c r="K4292" s="9"/>
      <c r="L4292" s="9"/>
      <c r="M4292" s="9"/>
      <c r="O4292" s="9"/>
      <c r="P4292" s="9"/>
      <c r="Q4292" s="9"/>
      <c r="R4292" s="36"/>
      <c r="V4292" s="36"/>
    </row>
    <row r="4293" spans="1:22" x14ac:dyDescent="0.25">
      <c r="A4293" s="86"/>
      <c r="B4293" s="9"/>
      <c r="C4293" s="9"/>
      <c r="D4293" s="9"/>
      <c r="E4293" s="9"/>
      <c r="F4293" s="9"/>
      <c r="I4293" s="9"/>
      <c r="K4293" s="9"/>
      <c r="L4293" s="9"/>
      <c r="M4293" s="9"/>
      <c r="O4293" s="9"/>
      <c r="P4293" s="9"/>
      <c r="Q4293" s="9"/>
      <c r="R4293" s="36"/>
      <c r="V4293" s="36"/>
    </row>
    <row r="4294" spans="1:22" x14ac:dyDescent="0.25">
      <c r="A4294" s="86"/>
      <c r="B4294" s="9"/>
      <c r="C4294" s="9"/>
      <c r="D4294" s="9"/>
      <c r="E4294" s="9"/>
      <c r="F4294" s="9"/>
      <c r="I4294" s="9"/>
      <c r="K4294" s="9"/>
      <c r="L4294" s="9"/>
      <c r="M4294" s="9"/>
      <c r="O4294" s="9"/>
      <c r="P4294" s="9"/>
      <c r="Q4294" s="9"/>
      <c r="R4294" s="36"/>
      <c r="V4294" s="36"/>
    </row>
    <row r="4295" spans="1:22" x14ac:dyDescent="0.25">
      <c r="A4295" s="86"/>
      <c r="B4295" s="9"/>
      <c r="C4295" s="9"/>
      <c r="D4295" s="9"/>
      <c r="E4295" s="9"/>
      <c r="F4295" s="9"/>
      <c r="I4295" s="9"/>
      <c r="K4295" s="9"/>
      <c r="L4295" s="9"/>
      <c r="M4295" s="9"/>
      <c r="O4295" s="9"/>
      <c r="P4295" s="9"/>
      <c r="Q4295" s="9"/>
      <c r="R4295" s="36"/>
      <c r="V4295" s="36"/>
    </row>
    <row r="4296" spans="1:22" x14ac:dyDescent="0.25">
      <c r="A4296" s="86"/>
      <c r="B4296" s="9"/>
      <c r="C4296" s="9"/>
      <c r="D4296" s="9"/>
      <c r="E4296" s="9"/>
      <c r="F4296" s="9"/>
      <c r="I4296" s="9"/>
      <c r="K4296" s="9"/>
      <c r="L4296" s="9"/>
      <c r="M4296" s="9"/>
      <c r="O4296" s="9"/>
      <c r="P4296" s="9"/>
      <c r="Q4296" s="9"/>
      <c r="R4296" s="36"/>
      <c r="V4296" s="36"/>
    </row>
    <row r="4297" spans="1:22" x14ac:dyDescent="0.25">
      <c r="A4297" s="86"/>
      <c r="B4297" s="9"/>
      <c r="C4297" s="9"/>
      <c r="D4297" s="9"/>
      <c r="E4297" s="9"/>
      <c r="F4297" s="9"/>
      <c r="I4297" s="9"/>
      <c r="K4297" s="9"/>
      <c r="L4297" s="9"/>
      <c r="M4297" s="9"/>
      <c r="O4297" s="9"/>
      <c r="P4297" s="9"/>
      <c r="Q4297" s="9"/>
      <c r="R4297" s="36"/>
      <c r="V4297" s="36"/>
    </row>
    <row r="4298" spans="1:22" x14ac:dyDescent="0.25">
      <c r="A4298" s="86"/>
      <c r="B4298" s="9"/>
      <c r="C4298" s="9"/>
      <c r="D4298" s="9"/>
      <c r="E4298" s="9"/>
      <c r="F4298" s="9"/>
      <c r="I4298" s="9"/>
      <c r="K4298" s="9"/>
      <c r="L4298" s="9"/>
      <c r="M4298" s="9"/>
      <c r="O4298" s="9"/>
      <c r="P4298" s="9"/>
      <c r="Q4298" s="9"/>
      <c r="R4298" s="36"/>
      <c r="V4298" s="36"/>
    </row>
    <row r="4299" spans="1:22" x14ac:dyDescent="0.25">
      <c r="A4299" s="86"/>
      <c r="B4299" s="9"/>
      <c r="C4299" s="9"/>
      <c r="D4299" s="9"/>
      <c r="E4299" s="9"/>
      <c r="F4299" s="9"/>
      <c r="I4299" s="9"/>
      <c r="K4299" s="9"/>
      <c r="L4299" s="9"/>
      <c r="M4299" s="9"/>
      <c r="O4299" s="9"/>
      <c r="P4299" s="9"/>
      <c r="Q4299" s="9"/>
      <c r="R4299" s="36"/>
      <c r="V4299" s="36"/>
    </row>
    <row r="4300" spans="1:22" x14ac:dyDescent="0.25">
      <c r="A4300" s="86"/>
      <c r="B4300" s="9"/>
      <c r="C4300" s="9"/>
      <c r="D4300" s="9"/>
      <c r="E4300" s="9"/>
      <c r="F4300" s="9"/>
      <c r="I4300" s="9"/>
      <c r="K4300" s="9"/>
      <c r="L4300" s="9"/>
      <c r="M4300" s="9"/>
      <c r="O4300" s="9"/>
      <c r="P4300" s="9"/>
      <c r="Q4300" s="9"/>
      <c r="R4300" s="36"/>
      <c r="V4300" s="36"/>
    </row>
    <row r="4301" spans="1:22" x14ac:dyDescent="0.25">
      <c r="A4301" s="86"/>
      <c r="B4301" s="9"/>
      <c r="C4301" s="9"/>
      <c r="D4301" s="9"/>
      <c r="E4301" s="9"/>
      <c r="F4301" s="9"/>
      <c r="I4301" s="9"/>
      <c r="K4301" s="9"/>
      <c r="L4301" s="9"/>
      <c r="M4301" s="9"/>
      <c r="O4301" s="9"/>
      <c r="P4301" s="9"/>
      <c r="Q4301" s="9"/>
      <c r="R4301" s="36"/>
      <c r="V4301" s="36"/>
    </row>
    <row r="4302" spans="1:22" x14ac:dyDescent="0.25">
      <c r="A4302" s="86"/>
      <c r="B4302" s="9"/>
      <c r="C4302" s="9"/>
      <c r="D4302" s="9"/>
      <c r="E4302" s="9"/>
      <c r="F4302" s="9"/>
      <c r="I4302" s="9"/>
      <c r="K4302" s="9"/>
      <c r="L4302" s="9"/>
      <c r="M4302" s="9"/>
      <c r="O4302" s="9"/>
      <c r="P4302" s="9"/>
      <c r="Q4302" s="9"/>
      <c r="R4302" s="36"/>
      <c r="V4302" s="36"/>
    </row>
    <row r="4303" spans="1:22" x14ac:dyDescent="0.25">
      <c r="A4303" s="86"/>
      <c r="B4303" s="9"/>
      <c r="C4303" s="9"/>
      <c r="D4303" s="9"/>
      <c r="E4303" s="9"/>
      <c r="F4303" s="9"/>
      <c r="I4303" s="9"/>
      <c r="K4303" s="9"/>
      <c r="L4303" s="9"/>
      <c r="M4303" s="9"/>
      <c r="O4303" s="9"/>
      <c r="P4303" s="9"/>
      <c r="Q4303" s="9"/>
      <c r="R4303" s="36"/>
      <c r="V4303" s="36"/>
    </row>
    <row r="4304" spans="1:22" x14ac:dyDescent="0.25">
      <c r="A4304" s="86"/>
      <c r="B4304" s="9"/>
      <c r="C4304" s="9"/>
      <c r="D4304" s="9"/>
      <c r="E4304" s="9"/>
      <c r="F4304" s="9"/>
      <c r="I4304" s="9"/>
      <c r="K4304" s="9"/>
      <c r="L4304" s="9"/>
      <c r="M4304" s="9"/>
      <c r="O4304" s="9"/>
      <c r="P4304" s="9"/>
      <c r="Q4304" s="9"/>
      <c r="R4304" s="36"/>
      <c r="V4304" s="36"/>
    </row>
    <row r="4305" spans="1:22" x14ac:dyDescent="0.25">
      <c r="A4305" s="86"/>
      <c r="B4305" s="9"/>
      <c r="C4305" s="9"/>
      <c r="D4305" s="9"/>
      <c r="E4305" s="9"/>
      <c r="F4305" s="9"/>
      <c r="I4305" s="9"/>
      <c r="K4305" s="9"/>
      <c r="L4305" s="9"/>
      <c r="M4305" s="9"/>
      <c r="O4305" s="9"/>
      <c r="P4305" s="9"/>
      <c r="Q4305" s="9"/>
      <c r="R4305" s="36"/>
      <c r="V4305" s="36"/>
    </row>
    <row r="4306" spans="1:22" x14ac:dyDescent="0.25">
      <c r="A4306" s="86"/>
      <c r="B4306" s="9"/>
      <c r="C4306" s="9"/>
      <c r="D4306" s="9"/>
      <c r="E4306" s="9"/>
      <c r="F4306" s="9"/>
      <c r="I4306" s="9"/>
      <c r="K4306" s="9"/>
      <c r="L4306" s="9"/>
      <c r="M4306" s="9"/>
      <c r="O4306" s="9"/>
      <c r="P4306" s="9"/>
      <c r="Q4306" s="9"/>
      <c r="R4306" s="36"/>
      <c r="V4306" s="36"/>
    </row>
    <row r="4307" spans="1:22" x14ac:dyDescent="0.25">
      <c r="A4307" s="86"/>
      <c r="B4307" s="9"/>
      <c r="C4307" s="9"/>
      <c r="D4307" s="9"/>
      <c r="E4307" s="9"/>
      <c r="F4307" s="9"/>
      <c r="I4307" s="9"/>
      <c r="K4307" s="9"/>
      <c r="L4307" s="9"/>
      <c r="M4307" s="9"/>
      <c r="O4307" s="9"/>
      <c r="P4307" s="9"/>
      <c r="Q4307" s="9"/>
      <c r="R4307" s="36"/>
      <c r="V4307" s="36"/>
    </row>
    <row r="4308" spans="1:22" x14ac:dyDescent="0.25">
      <c r="A4308" s="86"/>
      <c r="B4308" s="9"/>
      <c r="C4308" s="9"/>
      <c r="D4308" s="9"/>
      <c r="E4308" s="9"/>
      <c r="F4308" s="9"/>
      <c r="I4308" s="9"/>
      <c r="K4308" s="9"/>
      <c r="L4308" s="9"/>
      <c r="M4308" s="9"/>
      <c r="O4308" s="9"/>
      <c r="P4308" s="9"/>
      <c r="Q4308" s="9"/>
      <c r="R4308" s="36"/>
      <c r="V4308" s="36"/>
    </row>
    <row r="4309" spans="1:22" x14ac:dyDescent="0.25">
      <c r="A4309" s="86"/>
      <c r="B4309" s="9"/>
      <c r="C4309" s="9"/>
      <c r="D4309" s="9"/>
      <c r="E4309" s="9"/>
      <c r="F4309" s="9"/>
      <c r="I4309" s="9"/>
      <c r="K4309" s="9"/>
      <c r="L4309" s="9"/>
      <c r="M4309" s="9"/>
      <c r="O4309" s="9"/>
      <c r="P4309" s="9"/>
      <c r="Q4309" s="9"/>
      <c r="R4309" s="36"/>
      <c r="V4309" s="36"/>
    </row>
    <row r="4310" spans="1:22" x14ac:dyDescent="0.25">
      <c r="A4310" s="86"/>
      <c r="B4310" s="9"/>
      <c r="C4310" s="9"/>
      <c r="D4310" s="9"/>
      <c r="E4310" s="9"/>
      <c r="F4310" s="9"/>
      <c r="I4310" s="9"/>
      <c r="K4310" s="9"/>
      <c r="L4310" s="9"/>
      <c r="M4310" s="9"/>
      <c r="O4310" s="9"/>
      <c r="P4310" s="9"/>
      <c r="Q4310" s="9"/>
      <c r="R4310" s="36"/>
      <c r="V4310" s="36"/>
    </row>
    <row r="4311" spans="1:22" x14ac:dyDescent="0.25">
      <c r="A4311" s="86"/>
      <c r="B4311" s="9"/>
      <c r="C4311" s="9"/>
      <c r="D4311" s="9"/>
      <c r="E4311" s="9"/>
      <c r="F4311" s="9"/>
      <c r="I4311" s="9"/>
      <c r="K4311" s="9"/>
      <c r="L4311" s="9"/>
      <c r="M4311" s="9"/>
      <c r="O4311" s="9"/>
      <c r="P4311" s="9"/>
      <c r="Q4311" s="9"/>
      <c r="R4311" s="36"/>
      <c r="V4311" s="36"/>
    </row>
    <row r="4312" spans="1:22" x14ac:dyDescent="0.25">
      <c r="A4312" s="86"/>
      <c r="B4312" s="9"/>
      <c r="C4312" s="9"/>
      <c r="D4312" s="9"/>
      <c r="E4312" s="9"/>
      <c r="F4312" s="9"/>
      <c r="I4312" s="9"/>
      <c r="K4312" s="9"/>
      <c r="L4312" s="9"/>
      <c r="M4312" s="9"/>
      <c r="O4312" s="9"/>
      <c r="P4312" s="9"/>
      <c r="Q4312" s="9"/>
      <c r="R4312" s="36"/>
      <c r="V4312" s="36"/>
    </row>
    <row r="4313" spans="1:22" x14ac:dyDescent="0.25">
      <c r="A4313" s="86"/>
      <c r="B4313" s="9"/>
      <c r="C4313" s="9"/>
      <c r="D4313" s="9"/>
      <c r="E4313" s="9"/>
      <c r="F4313" s="9"/>
      <c r="I4313" s="9"/>
      <c r="K4313" s="9"/>
      <c r="L4313" s="9"/>
      <c r="M4313" s="9"/>
      <c r="O4313" s="9"/>
      <c r="P4313" s="9"/>
      <c r="Q4313" s="9"/>
      <c r="R4313" s="36"/>
      <c r="V4313" s="36"/>
    </row>
    <row r="4314" spans="1:22" x14ac:dyDescent="0.25">
      <c r="A4314" s="86"/>
      <c r="B4314" s="9"/>
      <c r="C4314" s="9"/>
      <c r="D4314" s="9"/>
      <c r="E4314" s="9"/>
      <c r="F4314" s="9"/>
      <c r="I4314" s="9"/>
      <c r="K4314" s="9"/>
      <c r="L4314" s="9"/>
      <c r="M4314" s="9"/>
      <c r="O4314" s="9"/>
      <c r="P4314" s="9"/>
      <c r="Q4314" s="9"/>
      <c r="R4314" s="36"/>
      <c r="V4314" s="36"/>
    </row>
    <row r="4315" spans="1:22" x14ac:dyDescent="0.25">
      <c r="A4315" s="86"/>
      <c r="B4315" s="9"/>
      <c r="C4315" s="9"/>
      <c r="D4315" s="9"/>
      <c r="E4315" s="9"/>
      <c r="F4315" s="9"/>
      <c r="I4315" s="9"/>
      <c r="K4315" s="9"/>
      <c r="L4315" s="9"/>
      <c r="M4315" s="9"/>
      <c r="O4315" s="9"/>
      <c r="P4315" s="9"/>
      <c r="Q4315" s="9"/>
      <c r="R4315" s="36"/>
      <c r="V4315" s="36"/>
    </row>
    <row r="4316" spans="1:22" x14ac:dyDescent="0.25">
      <c r="A4316" s="86"/>
      <c r="B4316" s="9"/>
      <c r="C4316" s="9"/>
      <c r="D4316" s="9"/>
      <c r="E4316" s="9"/>
      <c r="F4316" s="9"/>
      <c r="I4316" s="9"/>
      <c r="K4316" s="9"/>
      <c r="L4316" s="9"/>
      <c r="M4316" s="9"/>
      <c r="O4316" s="9"/>
      <c r="P4316" s="9"/>
      <c r="Q4316" s="9"/>
      <c r="R4316" s="36"/>
      <c r="V4316" s="36"/>
    </row>
    <row r="4317" spans="1:22" x14ac:dyDescent="0.25">
      <c r="A4317" s="86"/>
      <c r="B4317" s="9"/>
      <c r="C4317" s="9"/>
      <c r="D4317" s="9"/>
      <c r="E4317" s="9"/>
      <c r="F4317" s="9"/>
      <c r="I4317" s="9"/>
      <c r="K4317" s="9"/>
      <c r="L4317" s="9"/>
      <c r="M4317" s="9"/>
      <c r="O4317" s="9"/>
      <c r="P4317" s="9"/>
      <c r="Q4317" s="9"/>
      <c r="R4317" s="36"/>
      <c r="V4317" s="36"/>
    </row>
    <row r="4318" spans="1:22" x14ac:dyDescent="0.25">
      <c r="A4318" s="86"/>
      <c r="B4318" s="9"/>
      <c r="C4318" s="9"/>
      <c r="D4318" s="9"/>
      <c r="E4318" s="9"/>
      <c r="F4318" s="9"/>
      <c r="I4318" s="9"/>
      <c r="K4318" s="9"/>
      <c r="L4318" s="9"/>
      <c r="M4318" s="9"/>
      <c r="O4318" s="9"/>
      <c r="P4318" s="9"/>
      <c r="Q4318" s="9"/>
      <c r="R4318" s="36"/>
      <c r="V4318" s="36"/>
    </row>
    <row r="4319" spans="1:22" x14ac:dyDescent="0.25">
      <c r="A4319" s="86"/>
      <c r="B4319" s="9"/>
      <c r="C4319" s="9"/>
      <c r="D4319" s="9"/>
      <c r="E4319" s="9"/>
      <c r="F4319" s="9"/>
      <c r="I4319" s="9"/>
      <c r="K4319" s="9"/>
      <c r="L4319" s="9"/>
      <c r="M4319" s="9"/>
      <c r="O4319" s="9"/>
      <c r="P4319" s="9"/>
      <c r="Q4319" s="9"/>
      <c r="R4319" s="36"/>
      <c r="V4319" s="36"/>
    </row>
    <row r="4320" spans="1:22" x14ac:dyDescent="0.25">
      <c r="A4320" s="86"/>
      <c r="B4320" s="9"/>
      <c r="C4320" s="9"/>
      <c r="D4320" s="9"/>
      <c r="E4320" s="9"/>
      <c r="F4320" s="9"/>
      <c r="I4320" s="9"/>
      <c r="K4320" s="9"/>
      <c r="L4320" s="9"/>
      <c r="M4320" s="9"/>
      <c r="O4320" s="9"/>
      <c r="P4320" s="9"/>
      <c r="Q4320" s="9"/>
      <c r="R4320" s="36"/>
      <c r="V4320" s="36"/>
    </row>
    <row r="4321" spans="1:22" x14ac:dyDescent="0.25">
      <c r="A4321" s="86"/>
      <c r="B4321" s="9"/>
      <c r="C4321" s="9"/>
      <c r="D4321" s="9"/>
      <c r="E4321" s="9"/>
      <c r="F4321" s="9"/>
      <c r="I4321" s="9"/>
      <c r="K4321" s="9"/>
      <c r="L4321" s="9"/>
      <c r="M4321" s="9"/>
      <c r="O4321" s="9"/>
      <c r="P4321" s="9"/>
      <c r="Q4321" s="9"/>
      <c r="R4321" s="36"/>
      <c r="V4321" s="36"/>
    </row>
    <row r="4322" spans="1:22" x14ac:dyDescent="0.25">
      <c r="A4322" s="86"/>
      <c r="B4322" s="9"/>
      <c r="C4322" s="9"/>
      <c r="D4322" s="9"/>
      <c r="E4322" s="9"/>
      <c r="F4322" s="9"/>
      <c r="I4322" s="9"/>
      <c r="K4322" s="9"/>
      <c r="L4322" s="9"/>
      <c r="M4322" s="9"/>
      <c r="O4322" s="9"/>
      <c r="P4322" s="9"/>
      <c r="Q4322" s="9"/>
      <c r="R4322" s="36"/>
      <c r="V4322" s="36"/>
    </row>
    <row r="4323" spans="1:22" x14ac:dyDescent="0.25">
      <c r="A4323" s="86"/>
      <c r="B4323" s="9"/>
      <c r="C4323" s="9"/>
      <c r="D4323" s="9"/>
      <c r="E4323" s="9"/>
      <c r="F4323" s="9"/>
      <c r="I4323" s="9"/>
      <c r="K4323" s="9"/>
      <c r="L4323" s="9"/>
      <c r="M4323" s="9"/>
      <c r="O4323" s="9"/>
      <c r="P4323" s="9"/>
      <c r="Q4323" s="9"/>
      <c r="R4323" s="36"/>
      <c r="V4323" s="36"/>
    </row>
    <row r="4324" spans="1:22" x14ac:dyDescent="0.25">
      <c r="A4324" s="86"/>
      <c r="B4324" s="9"/>
      <c r="C4324" s="9"/>
      <c r="D4324" s="9"/>
      <c r="E4324" s="9"/>
      <c r="F4324" s="9"/>
      <c r="I4324" s="9"/>
      <c r="K4324" s="9"/>
      <c r="L4324" s="9"/>
      <c r="M4324" s="9"/>
      <c r="O4324" s="9"/>
      <c r="P4324" s="9"/>
      <c r="Q4324" s="9"/>
      <c r="R4324" s="36"/>
      <c r="V4324" s="36"/>
    </row>
    <row r="4325" spans="1:22" x14ac:dyDescent="0.25">
      <c r="A4325" s="86"/>
      <c r="B4325" s="9"/>
      <c r="C4325" s="9"/>
      <c r="D4325" s="9"/>
      <c r="E4325" s="9"/>
      <c r="F4325" s="9"/>
      <c r="I4325" s="9"/>
      <c r="K4325" s="9"/>
      <c r="L4325" s="9"/>
      <c r="M4325" s="9"/>
      <c r="O4325" s="9"/>
      <c r="P4325" s="9"/>
      <c r="Q4325" s="9"/>
      <c r="R4325" s="36"/>
      <c r="V4325" s="36"/>
    </row>
    <row r="4326" spans="1:22" x14ac:dyDescent="0.25">
      <c r="A4326" s="86"/>
      <c r="B4326" s="9"/>
      <c r="C4326" s="9"/>
      <c r="D4326" s="9"/>
      <c r="E4326" s="9"/>
      <c r="F4326" s="9"/>
      <c r="I4326" s="9"/>
      <c r="K4326" s="9"/>
      <c r="L4326" s="9"/>
      <c r="M4326" s="9"/>
      <c r="O4326" s="9"/>
      <c r="P4326" s="9"/>
      <c r="Q4326" s="9"/>
      <c r="R4326" s="36"/>
      <c r="V4326" s="36"/>
    </row>
    <row r="4327" spans="1:22" x14ac:dyDescent="0.25">
      <c r="A4327" s="86"/>
      <c r="B4327" s="9"/>
      <c r="C4327" s="9"/>
      <c r="D4327" s="9"/>
      <c r="E4327" s="9"/>
      <c r="F4327" s="9"/>
      <c r="I4327" s="9"/>
      <c r="K4327" s="9"/>
      <c r="L4327" s="9"/>
      <c r="M4327" s="9"/>
      <c r="O4327" s="9"/>
      <c r="P4327" s="9"/>
      <c r="Q4327" s="9"/>
      <c r="R4327" s="36"/>
      <c r="V4327" s="36"/>
    </row>
    <row r="4328" spans="1:22" x14ac:dyDescent="0.25">
      <c r="A4328" s="86"/>
      <c r="B4328" s="9"/>
      <c r="C4328" s="9"/>
      <c r="D4328" s="9"/>
      <c r="E4328" s="9"/>
      <c r="F4328" s="9"/>
      <c r="I4328" s="9"/>
      <c r="K4328" s="9"/>
      <c r="L4328" s="9"/>
      <c r="M4328" s="9"/>
      <c r="O4328" s="9"/>
      <c r="P4328" s="9"/>
      <c r="Q4328" s="9"/>
      <c r="R4328" s="36"/>
      <c r="V4328" s="36"/>
    </row>
    <row r="4329" spans="1:22" x14ac:dyDescent="0.25">
      <c r="A4329" s="86"/>
      <c r="B4329" s="9"/>
      <c r="C4329" s="9"/>
      <c r="D4329" s="9"/>
      <c r="E4329" s="9"/>
      <c r="F4329" s="9"/>
      <c r="I4329" s="9"/>
      <c r="K4329" s="9"/>
      <c r="L4329" s="9"/>
      <c r="M4329" s="9"/>
      <c r="O4329" s="9"/>
      <c r="P4329" s="9"/>
      <c r="Q4329" s="9"/>
      <c r="R4329" s="36"/>
      <c r="V4329" s="36"/>
    </row>
    <row r="4330" spans="1:22" x14ac:dyDescent="0.25">
      <c r="A4330" s="86"/>
      <c r="B4330" s="9"/>
      <c r="C4330" s="9"/>
      <c r="D4330" s="9"/>
      <c r="E4330" s="9"/>
      <c r="F4330" s="9"/>
      <c r="I4330" s="9"/>
      <c r="K4330" s="9"/>
      <c r="L4330" s="9"/>
      <c r="M4330" s="9"/>
      <c r="O4330" s="9"/>
      <c r="P4330" s="9"/>
      <c r="Q4330" s="9"/>
      <c r="R4330" s="36"/>
      <c r="V4330" s="36"/>
    </row>
    <row r="4331" spans="1:22" x14ac:dyDescent="0.25">
      <c r="A4331" s="86"/>
      <c r="B4331" s="9"/>
      <c r="C4331" s="9"/>
      <c r="D4331" s="9"/>
      <c r="E4331" s="9"/>
      <c r="F4331" s="9"/>
      <c r="I4331" s="9"/>
      <c r="K4331" s="9"/>
      <c r="L4331" s="9"/>
      <c r="M4331" s="9"/>
      <c r="O4331" s="9"/>
      <c r="P4331" s="9"/>
      <c r="Q4331" s="9"/>
      <c r="R4331" s="36"/>
      <c r="V4331" s="36"/>
    </row>
    <row r="4332" spans="1:22" x14ac:dyDescent="0.25">
      <c r="A4332" s="86"/>
      <c r="B4332" s="9"/>
      <c r="C4332" s="9"/>
      <c r="D4332" s="9"/>
      <c r="E4332" s="9"/>
      <c r="F4332" s="9"/>
      <c r="I4332" s="9"/>
      <c r="K4332" s="9"/>
      <c r="L4332" s="9"/>
      <c r="M4332" s="9"/>
      <c r="O4332" s="9"/>
      <c r="P4332" s="9"/>
      <c r="Q4332" s="9"/>
      <c r="R4332" s="36"/>
      <c r="V4332" s="36"/>
    </row>
    <row r="4333" spans="1:22" x14ac:dyDescent="0.25">
      <c r="A4333" s="86"/>
      <c r="B4333" s="9"/>
      <c r="C4333" s="9"/>
      <c r="D4333" s="9"/>
      <c r="E4333" s="9"/>
      <c r="F4333" s="9"/>
      <c r="I4333" s="9"/>
      <c r="K4333" s="9"/>
      <c r="L4333" s="9"/>
      <c r="M4333" s="9"/>
      <c r="O4333" s="9"/>
      <c r="P4333" s="9"/>
      <c r="Q4333" s="9"/>
      <c r="R4333" s="36"/>
      <c r="V4333" s="36"/>
    </row>
    <row r="4334" spans="1:22" x14ac:dyDescent="0.25">
      <c r="A4334" s="86"/>
      <c r="B4334" s="9"/>
      <c r="C4334" s="9"/>
      <c r="D4334" s="9"/>
      <c r="E4334" s="9"/>
      <c r="F4334" s="9"/>
      <c r="I4334" s="9"/>
      <c r="K4334" s="9"/>
      <c r="L4334" s="9"/>
      <c r="M4334" s="9"/>
      <c r="O4334" s="9"/>
      <c r="P4334" s="9"/>
      <c r="Q4334" s="9"/>
      <c r="R4334" s="36"/>
      <c r="V4334" s="36"/>
    </row>
    <row r="4335" spans="1:22" x14ac:dyDescent="0.25">
      <c r="A4335" s="86"/>
      <c r="B4335" s="9"/>
      <c r="C4335" s="9"/>
      <c r="D4335" s="9"/>
      <c r="E4335" s="9"/>
      <c r="F4335" s="9"/>
      <c r="I4335" s="9"/>
      <c r="K4335" s="9"/>
      <c r="L4335" s="9"/>
      <c r="M4335" s="9"/>
      <c r="O4335" s="9"/>
      <c r="P4335" s="9"/>
      <c r="Q4335" s="9"/>
      <c r="R4335" s="36"/>
      <c r="V4335" s="36"/>
    </row>
    <row r="4336" spans="1:22" x14ac:dyDescent="0.25">
      <c r="A4336" s="86"/>
      <c r="B4336" s="9"/>
      <c r="C4336" s="9"/>
      <c r="D4336" s="9"/>
      <c r="E4336" s="9"/>
      <c r="F4336" s="9"/>
      <c r="I4336" s="9"/>
      <c r="K4336" s="9"/>
      <c r="L4336" s="9"/>
      <c r="M4336" s="9"/>
      <c r="O4336" s="9"/>
      <c r="P4336" s="9"/>
      <c r="Q4336" s="9"/>
      <c r="R4336" s="36"/>
      <c r="V4336" s="36"/>
    </row>
    <row r="4337" spans="1:22" x14ac:dyDescent="0.25">
      <c r="A4337" s="86"/>
      <c r="B4337" s="9"/>
      <c r="C4337" s="9"/>
      <c r="D4337" s="9"/>
      <c r="E4337" s="9"/>
      <c r="F4337" s="9"/>
      <c r="I4337" s="9"/>
      <c r="K4337" s="9"/>
      <c r="L4337" s="9"/>
      <c r="M4337" s="9"/>
      <c r="O4337" s="9"/>
      <c r="P4337" s="9"/>
      <c r="Q4337" s="9"/>
      <c r="R4337" s="36"/>
      <c r="V4337" s="36"/>
    </row>
    <row r="4338" spans="1:22" x14ac:dyDescent="0.25">
      <c r="A4338" s="86"/>
      <c r="B4338" s="9"/>
      <c r="C4338" s="9"/>
      <c r="D4338" s="9"/>
      <c r="E4338" s="9"/>
      <c r="F4338" s="9"/>
      <c r="I4338" s="9"/>
      <c r="K4338" s="9"/>
      <c r="L4338" s="9"/>
      <c r="M4338" s="9"/>
      <c r="O4338" s="9"/>
      <c r="P4338" s="9"/>
      <c r="Q4338" s="9"/>
      <c r="R4338" s="36"/>
      <c r="V4338" s="36"/>
    </row>
    <row r="4339" spans="1:22" x14ac:dyDescent="0.25">
      <c r="A4339" s="86"/>
      <c r="B4339" s="9"/>
      <c r="C4339" s="9"/>
      <c r="D4339" s="9"/>
      <c r="E4339" s="9"/>
      <c r="F4339" s="9"/>
      <c r="I4339" s="9"/>
      <c r="K4339" s="9"/>
      <c r="L4339" s="9"/>
      <c r="M4339" s="9"/>
      <c r="O4339" s="9"/>
      <c r="P4339" s="9"/>
      <c r="Q4339" s="9"/>
      <c r="R4339" s="36"/>
      <c r="V4339" s="36"/>
    </row>
    <row r="4340" spans="1:22" x14ac:dyDescent="0.25">
      <c r="A4340" s="86"/>
      <c r="B4340" s="9"/>
      <c r="C4340" s="9"/>
      <c r="D4340" s="9"/>
      <c r="E4340" s="9"/>
      <c r="F4340" s="9"/>
      <c r="I4340" s="9"/>
      <c r="K4340" s="9"/>
      <c r="L4340" s="9"/>
      <c r="M4340" s="9"/>
      <c r="O4340" s="9"/>
      <c r="P4340" s="9"/>
      <c r="Q4340" s="9"/>
      <c r="R4340" s="36"/>
      <c r="V4340" s="36"/>
    </row>
    <row r="4341" spans="1:22" x14ac:dyDescent="0.25">
      <c r="A4341" s="86"/>
      <c r="B4341" s="9"/>
      <c r="C4341" s="9"/>
      <c r="D4341" s="9"/>
      <c r="E4341" s="9"/>
      <c r="F4341" s="9"/>
      <c r="I4341" s="9"/>
      <c r="K4341" s="9"/>
      <c r="L4341" s="9"/>
      <c r="M4341" s="9"/>
      <c r="O4341" s="9"/>
      <c r="P4341" s="9"/>
      <c r="Q4341" s="9"/>
      <c r="R4341" s="36"/>
      <c r="V4341" s="36"/>
    </row>
    <row r="4342" spans="1:22" x14ac:dyDescent="0.25">
      <c r="A4342" s="86"/>
      <c r="B4342" s="9"/>
      <c r="C4342" s="9"/>
      <c r="D4342" s="9"/>
      <c r="E4342" s="9"/>
      <c r="F4342" s="9"/>
      <c r="I4342" s="9"/>
      <c r="K4342" s="9"/>
      <c r="L4342" s="9"/>
      <c r="M4342" s="9"/>
      <c r="O4342" s="9"/>
      <c r="P4342" s="9"/>
      <c r="Q4342" s="9"/>
      <c r="R4342" s="36"/>
      <c r="V4342" s="36"/>
    </row>
    <row r="4343" spans="1:22" x14ac:dyDescent="0.25">
      <c r="A4343" s="86"/>
      <c r="B4343" s="9"/>
      <c r="C4343" s="9"/>
      <c r="D4343" s="9"/>
      <c r="E4343" s="9"/>
      <c r="F4343" s="9"/>
      <c r="I4343" s="9"/>
      <c r="K4343" s="9"/>
      <c r="L4343" s="9"/>
      <c r="M4343" s="9"/>
      <c r="O4343" s="9"/>
      <c r="P4343" s="9"/>
      <c r="Q4343" s="9"/>
      <c r="R4343" s="36"/>
      <c r="V4343" s="36"/>
    </row>
    <row r="4344" spans="1:22" x14ac:dyDescent="0.25">
      <c r="A4344" s="86"/>
      <c r="B4344" s="9"/>
      <c r="C4344" s="9"/>
      <c r="D4344" s="9"/>
      <c r="E4344" s="9"/>
      <c r="F4344" s="9"/>
      <c r="I4344" s="9"/>
      <c r="K4344" s="9"/>
      <c r="L4344" s="9"/>
      <c r="M4344" s="9"/>
      <c r="O4344" s="9"/>
      <c r="P4344" s="9"/>
      <c r="Q4344" s="9"/>
      <c r="R4344" s="36"/>
      <c r="V4344" s="36"/>
    </row>
    <row r="4345" spans="1:22" x14ac:dyDescent="0.25">
      <c r="A4345" s="86"/>
      <c r="B4345" s="9"/>
      <c r="C4345" s="9"/>
      <c r="D4345" s="9"/>
      <c r="E4345" s="9"/>
      <c r="F4345" s="9"/>
      <c r="I4345" s="9"/>
      <c r="K4345" s="9"/>
      <c r="L4345" s="9"/>
      <c r="M4345" s="9"/>
      <c r="O4345" s="9"/>
      <c r="P4345" s="9"/>
      <c r="Q4345" s="9"/>
      <c r="R4345" s="36"/>
      <c r="V4345" s="36"/>
    </row>
    <row r="4346" spans="1:22" x14ac:dyDescent="0.25">
      <c r="A4346" s="86"/>
      <c r="B4346" s="9"/>
      <c r="C4346" s="9"/>
      <c r="D4346" s="9"/>
      <c r="E4346" s="9"/>
      <c r="F4346" s="9"/>
      <c r="I4346" s="9"/>
      <c r="K4346" s="9"/>
      <c r="L4346" s="9"/>
      <c r="M4346" s="9"/>
      <c r="O4346" s="9"/>
      <c r="P4346" s="9"/>
      <c r="Q4346" s="9"/>
      <c r="R4346" s="36"/>
      <c r="V4346" s="36"/>
    </row>
    <row r="4347" spans="1:22" x14ac:dyDescent="0.25">
      <c r="A4347" s="86"/>
      <c r="B4347" s="9"/>
      <c r="C4347" s="9"/>
      <c r="D4347" s="9"/>
      <c r="E4347" s="9"/>
      <c r="F4347" s="9"/>
      <c r="I4347" s="9"/>
      <c r="K4347" s="9"/>
      <c r="L4347" s="9"/>
      <c r="M4347" s="9"/>
      <c r="O4347" s="9"/>
      <c r="P4347" s="9"/>
      <c r="Q4347" s="9"/>
      <c r="R4347" s="36"/>
      <c r="V4347" s="36"/>
    </row>
    <row r="4348" spans="1:22" x14ac:dyDescent="0.25">
      <c r="A4348" s="86"/>
      <c r="B4348" s="9"/>
      <c r="C4348" s="9"/>
      <c r="D4348" s="9"/>
      <c r="E4348" s="9"/>
      <c r="F4348" s="9"/>
      <c r="I4348" s="9"/>
      <c r="K4348" s="9"/>
      <c r="L4348" s="9"/>
      <c r="M4348" s="9"/>
      <c r="O4348" s="9"/>
      <c r="P4348" s="9"/>
      <c r="Q4348" s="9"/>
      <c r="R4348" s="36"/>
      <c r="V4348" s="36"/>
    </row>
    <row r="4349" spans="1:22" x14ac:dyDescent="0.25">
      <c r="A4349" s="86"/>
      <c r="B4349" s="9"/>
      <c r="C4349" s="9"/>
      <c r="D4349" s="9"/>
      <c r="E4349" s="9"/>
      <c r="F4349" s="9"/>
      <c r="I4349" s="9"/>
      <c r="K4349" s="9"/>
      <c r="L4349" s="9"/>
      <c r="M4349" s="9"/>
      <c r="O4349" s="9"/>
      <c r="P4349" s="9"/>
      <c r="Q4349" s="9"/>
      <c r="R4349" s="36"/>
      <c r="V4349" s="36"/>
    </row>
    <row r="4350" spans="1:22" x14ac:dyDescent="0.25">
      <c r="A4350" s="86"/>
      <c r="B4350" s="9"/>
      <c r="C4350" s="9"/>
      <c r="D4350" s="9"/>
      <c r="E4350" s="9"/>
      <c r="F4350" s="9"/>
      <c r="I4350" s="9"/>
      <c r="K4350" s="9"/>
      <c r="L4350" s="9"/>
      <c r="M4350" s="9"/>
      <c r="O4350" s="9"/>
      <c r="P4350" s="9"/>
      <c r="Q4350" s="9"/>
      <c r="R4350" s="36"/>
      <c r="V4350" s="36"/>
    </row>
    <row r="4351" spans="1:22" x14ac:dyDescent="0.25">
      <c r="A4351" s="86"/>
      <c r="B4351" s="9"/>
      <c r="C4351" s="9"/>
      <c r="D4351" s="9"/>
      <c r="E4351" s="9"/>
      <c r="F4351" s="9"/>
      <c r="I4351" s="9"/>
      <c r="K4351" s="9"/>
      <c r="L4351" s="9"/>
      <c r="M4351" s="9"/>
      <c r="O4351" s="9"/>
      <c r="P4351" s="9"/>
      <c r="Q4351" s="9"/>
      <c r="R4351" s="36"/>
      <c r="V4351" s="36"/>
    </row>
    <row r="4352" spans="1:22" x14ac:dyDescent="0.25">
      <c r="A4352" s="86"/>
      <c r="B4352" s="9"/>
      <c r="C4352" s="9"/>
      <c r="D4352" s="9"/>
      <c r="E4352" s="9"/>
      <c r="F4352" s="9"/>
      <c r="I4352" s="9"/>
      <c r="K4352" s="9"/>
      <c r="L4352" s="9"/>
      <c r="M4352" s="9"/>
      <c r="O4352" s="9"/>
      <c r="P4352" s="9"/>
      <c r="Q4352" s="9"/>
      <c r="R4352" s="36"/>
      <c r="V4352" s="36"/>
    </row>
    <row r="4353" spans="1:22" x14ac:dyDescent="0.25">
      <c r="A4353" s="86"/>
      <c r="B4353" s="9"/>
      <c r="C4353" s="9"/>
      <c r="D4353" s="9"/>
      <c r="E4353" s="9"/>
      <c r="F4353" s="9"/>
      <c r="I4353" s="9"/>
      <c r="K4353" s="9"/>
      <c r="L4353" s="9"/>
      <c r="M4353" s="9"/>
      <c r="O4353" s="9"/>
      <c r="P4353" s="9"/>
      <c r="Q4353" s="9"/>
      <c r="R4353" s="36"/>
      <c r="V4353" s="36"/>
    </row>
    <row r="4354" spans="1:22" x14ac:dyDescent="0.25">
      <c r="A4354" s="86"/>
      <c r="B4354" s="9"/>
      <c r="C4354" s="9"/>
      <c r="D4354" s="9"/>
      <c r="E4354" s="9"/>
      <c r="F4354" s="9"/>
      <c r="I4354" s="9"/>
      <c r="K4354" s="9"/>
      <c r="L4354" s="9"/>
      <c r="M4354" s="9"/>
      <c r="O4354" s="9"/>
      <c r="P4354" s="9"/>
      <c r="Q4354" s="9"/>
      <c r="R4354" s="36"/>
      <c r="V4354" s="36"/>
    </row>
    <row r="4355" spans="1:22" x14ac:dyDescent="0.25">
      <c r="A4355" s="86"/>
      <c r="B4355" s="9"/>
      <c r="C4355" s="9"/>
      <c r="D4355" s="9"/>
      <c r="E4355" s="9"/>
      <c r="F4355" s="9"/>
      <c r="I4355" s="9"/>
      <c r="K4355" s="9"/>
      <c r="L4355" s="9"/>
      <c r="M4355" s="9"/>
      <c r="O4355" s="9"/>
      <c r="P4355" s="9"/>
      <c r="Q4355" s="9"/>
      <c r="R4355" s="36"/>
      <c r="V4355" s="36"/>
    </row>
    <row r="4356" spans="1:22" x14ac:dyDescent="0.25">
      <c r="A4356" s="86"/>
      <c r="B4356" s="9"/>
      <c r="C4356" s="9"/>
      <c r="D4356" s="9"/>
      <c r="E4356" s="9"/>
      <c r="F4356" s="9"/>
      <c r="I4356" s="9"/>
      <c r="K4356" s="9"/>
      <c r="L4356" s="9"/>
      <c r="M4356" s="9"/>
      <c r="O4356" s="9"/>
      <c r="P4356" s="9"/>
      <c r="Q4356" s="9"/>
      <c r="R4356" s="36"/>
      <c r="V4356" s="36"/>
    </row>
    <row r="4357" spans="1:22" x14ac:dyDescent="0.25">
      <c r="A4357" s="86"/>
      <c r="B4357" s="9"/>
      <c r="C4357" s="9"/>
      <c r="D4357" s="9"/>
      <c r="E4357" s="9"/>
      <c r="F4357" s="9"/>
      <c r="I4357" s="9"/>
      <c r="K4357" s="9"/>
      <c r="L4357" s="9"/>
      <c r="M4357" s="9"/>
      <c r="O4357" s="9"/>
      <c r="P4357" s="9"/>
      <c r="Q4357" s="9"/>
      <c r="R4357" s="36"/>
      <c r="V4357" s="36"/>
    </row>
    <row r="4358" spans="1:22" x14ac:dyDescent="0.25">
      <c r="A4358" s="86"/>
      <c r="B4358" s="9"/>
      <c r="C4358" s="9"/>
      <c r="D4358" s="9"/>
      <c r="E4358" s="9"/>
      <c r="F4358" s="9"/>
      <c r="I4358" s="9"/>
      <c r="K4358" s="9"/>
      <c r="L4358" s="9"/>
      <c r="M4358" s="9"/>
      <c r="O4358" s="9"/>
      <c r="P4358" s="9"/>
      <c r="Q4358" s="9"/>
      <c r="R4358" s="36"/>
      <c r="V4358" s="36"/>
    </row>
    <row r="4359" spans="1:22" x14ac:dyDescent="0.25">
      <c r="A4359" s="86"/>
      <c r="B4359" s="9"/>
      <c r="C4359" s="9"/>
      <c r="D4359" s="9"/>
      <c r="E4359" s="9"/>
      <c r="F4359" s="9"/>
      <c r="I4359" s="9"/>
      <c r="K4359" s="9"/>
      <c r="L4359" s="9"/>
      <c r="M4359" s="9"/>
      <c r="O4359" s="9"/>
      <c r="P4359" s="9"/>
      <c r="Q4359" s="9"/>
      <c r="R4359" s="36"/>
      <c r="V4359" s="36"/>
    </row>
    <row r="4360" spans="1:22" x14ac:dyDescent="0.25">
      <c r="A4360" s="86"/>
      <c r="B4360" s="9"/>
      <c r="C4360" s="9"/>
      <c r="D4360" s="9"/>
      <c r="E4360" s="9"/>
      <c r="F4360" s="9"/>
      <c r="I4360" s="9"/>
      <c r="K4360" s="9"/>
      <c r="L4360" s="9"/>
      <c r="M4360" s="9"/>
      <c r="O4360" s="9"/>
      <c r="P4360" s="9"/>
      <c r="Q4360" s="9"/>
      <c r="R4360" s="36"/>
      <c r="V4360" s="36"/>
    </row>
    <row r="4361" spans="1:22" x14ac:dyDescent="0.25">
      <c r="A4361" s="86"/>
      <c r="B4361" s="9"/>
      <c r="C4361" s="9"/>
      <c r="D4361" s="9"/>
      <c r="E4361" s="9"/>
      <c r="F4361" s="9"/>
      <c r="I4361" s="9"/>
      <c r="K4361" s="9"/>
      <c r="L4361" s="9"/>
      <c r="M4361" s="9"/>
      <c r="O4361" s="9"/>
      <c r="P4361" s="9"/>
      <c r="Q4361" s="9"/>
      <c r="R4361" s="36"/>
      <c r="V4361" s="36"/>
    </row>
    <row r="4362" spans="1:22" x14ac:dyDescent="0.25">
      <c r="A4362" s="86"/>
      <c r="B4362" s="9"/>
      <c r="C4362" s="9"/>
      <c r="D4362" s="9"/>
      <c r="E4362" s="9"/>
      <c r="F4362" s="9"/>
      <c r="I4362" s="9"/>
      <c r="K4362" s="9"/>
      <c r="L4362" s="9"/>
      <c r="M4362" s="9"/>
      <c r="O4362" s="9"/>
      <c r="P4362" s="9"/>
      <c r="Q4362" s="9"/>
      <c r="R4362" s="36"/>
      <c r="V4362" s="36"/>
    </row>
    <row r="4363" spans="1:22" x14ac:dyDescent="0.25">
      <c r="A4363" s="86"/>
      <c r="B4363" s="9"/>
      <c r="C4363" s="9"/>
      <c r="D4363" s="9"/>
      <c r="E4363" s="9"/>
      <c r="F4363" s="9"/>
      <c r="I4363" s="9"/>
      <c r="K4363" s="9"/>
      <c r="L4363" s="9"/>
      <c r="M4363" s="9"/>
      <c r="O4363" s="9"/>
      <c r="P4363" s="9"/>
      <c r="Q4363" s="9"/>
      <c r="R4363" s="36"/>
      <c r="V4363" s="36"/>
    </row>
    <row r="4364" spans="1:22" x14ac:dyDescent="0.25">
      <c r="A4364" s="86"/>
      <c r="B4364" s="9"/>
      <c r="C4364" s="9"/>
      <c r="D4364" s="9"/>
      <c r="E4364" s="9"/>
      <c r="F4364" s="9"/>
      <c r="I4364" s="9"/>
      <c r="K4364" s="9"/>
      <c r="L4364" s="9"/>
      <c r="M4364" s="9"/>
      <c r="O4364" s="9"/>
      <c r="P4364" s="9"/>
      <c r="Q4364" s="9"/>
      <c r="R4364" s="36"/>
      <c r="V4364" s="36"/>
    </row>
    <row r="4365" spans="1:22" x14ac:dyDescent="0.25">
      <c r="A4365" s="86"/>
      <c r="B4365" s="9"/>
      <c r="C4365" s="9"/>
      <c r="D4365" s="9"/>
      <c r="E4365" s="9"/>
      <c r="F4365" s="9"/>
      <c r="I4365" s="9"/>
      <c r="K4365" s="9"/>
      <c r="L4365" s="9"/>
      <c r="M4365" s="9"/>
      <c r="O4365" s="9"/>
      <c r="P4365" s="9"/>
      <c r="Q4365" s="9"/>
      <c r="R4365" s="36"/>
      <c r="V4365" s="36"/>
    </row>
    <row r="4366" spans="1:22" x14ac:dyDescent="0.25">
      <c r="A4366" s="86"/>
      <c r="B4366" s="9"/>
      <c r="C4366" s="9"/>
      <c r="D4366" s="9"/>
      <c r="E4366" s="9"/>
      <c r="F4366" s="9"/>
      <c r="I4366" s="9"/>
      <c r="K4366" s="9"/>
      <c r="L4366" s="9"/>
      <c r="M4366" s="9"/>
      <c r="O4366" s="9"/>
      <c r="P4366" s="9"/>
      <c r="Q4366" s="9"/>
      <c r="R4366" s="36"/>
      <c r="V4366" s="36"/>
    </row>
    <row r="4367" spans="1:22" x14ac:dyDescent="0.25">
      <c r="A4367" s="86"/>
      <c r="B4367" s="9"/>
      <c r="C4367" s="9"/>
      <c r="D4367" s="9"/>
      <c r="E4367" s="9"/>
      <c r="F4367" s="9"/>
      <c r="I4367" s="9"/>
      <c r="K4367" s="9"/>
      <c r="L4367" s="9"/>
      <c r="M4367" s="9"/>
      <c r="O4367" s="9"/>
      <c r="P4367" s="9"/>
      <c r="Q4367" s="9"/>
      <c r="R4367" s="36"/>
      <c r="V4367" s="36"/>
    </row>
    <row r="4368" spans="1:22" x14ac:dyDescent="0.25">
      <c r="A4368" s="86"/>
      <c r="B4368" s="9"/>
      <c r="C4368" s="9"/>
      <c r="D4368" s="9"/>
      <c r="E4368" s="9"/>
      <c r="F4368" s="9"/>
      <c r="I4368" s="9"/>
      <c r="K4368" s="9"/>
      <c r="L4368" s="9"/>
      <c r="M4368" s="9"/>
      <c r="O4368" s="9"/>
      <c r="P4368" s="9"/>
      <c r="Q4368" s="9"/>
      <c r="R4368" s="36"/>
      <c r="V4368" s="36"/>
    </row>
    <row r="4369" spans="1:22" x14ac:dyDescent="0.25">
      <c r="A4369" s="86"/>
      <c r="B4369" s="9"/>
      <c r="C4369" s="9"/>
      <c r="D4369" s="9"/>
      <c r="E4369" s="9"/>
      <c r="F4369" s="9"/>
      <c r="I4369" s="9"/>
      <c r="K4369" s="9"/>
      <c r="L4369" s="9"/>
      <c r="M4369" s="9"/>
      <c r="O4369" s="9"/>
      <c r="P4369" s="9"/>
      <c r="Q4369" s="9"/>
      <c r="R4369" s="36"/>
      <c r="V4369" s="36"/>
    </row>
    <row r="4370" spans="1:22" x14ac:dyDescent="0.25">
      <c r="A4370" s="86"/>
      <c r="B4370" s="9"/>
      <c r="C4370" s="9"/>
      <c r="D4370" s="9"/>
      <c r="E4370" s="9"/>
      <c r="F4370" s="9"/>
      <c r="I4370" s="9"/>
      <c r="K4370" s="9"/>
      <c r="L4370" s="9"/>
      <c r="M4370" s="9"/>
      <c r="O4370" s="9"/>
      <c r="P4370" s="9"/>
      <c r="Q4370" s="9"/>
      <c r="R4370" s="36"/>
      <c r="V4370" s="36"/>
    </row>
    <row r="4371" spans="1:22" x14ac:dyDescent="0.25">
      <c r="A4371" s="86"/>
      <c r="B4371" s="9"/>
      <c r="C4371" s="9"/>
      <c r="D4371" s="9"/>
      <c r="E4371" s="9"/>
      <c r="F4371" s="9"/>
      <c r="I4371" s="9"/>
      <c r="K4371" s="9"/>
      <c r="L4371" s="9"/>
      <c r="M4371" s="9"/>
      <c r="O4371" s="9"/>
      <c r="P4371" s="9"/>
      <c r="Q4371" s="9"/>
      <c r="R4371" s="36"/>
      <c r="V4371" s="36"/>
    </row>
    <row r="4372" spans="1:22" x14ac:dyDescent="0.25">
      <c r="A4372" s="86"/>
      <c r="B4372" s="9"/>
      <c r="C4372" s="9"/>
      <c r="D4372" s="9"/>
      <c r="E4372" s="9"/>
      <c r="F4372" s="9"/>
      <c r="I4372" s="9"/>
      <c r="K4372" s="9"/>
      <c r="L4372" s="9"/>
      <c r="M4372" s="9"/>
      <c r="O4372" s="9"/>
      <c r="P4372" s="9"/>
      <c r="Q4372" s="9"/>
      <c r="R4372" s="36"/>
      <c r="V4372" s="36"/>
    </row>
    <row r="4373" spans="1:22" x14ac:dyDescent="0.25">
      <c r="A4373" s="86"/>
      <c r="B4373" s="9"/>
      <c r="C4373" s="9"/>
      <c r="D4373" s="9"/>
      <c r="E4373" s="9"/>
      <c r="F4373" s="9"/>
      <c r="I4373" s="9"/>
      <c r="K4373" s="9"/>
      <c r="L4373" s="9"/>
      <c r="M4373" s="9"/>
      <c r="O4373" s="9"/>
      <c r="P4373" s="9"/>
      <c r="Q4373" s="9"/>
      <c r="R4373" s="36"/>
      <c r="V4373" s="36"/>
    </row>
    <row r="4374" spans="1:22" x14ac:dyDescent="0.25">
      <c r="A4374" s="86"/>
      <c r="B4374" s="9"/>
      <c r="C4374" s="9"/>
      <c r="D4374" s="9"/>
      <c r="E4374" s="9"/>
      <c r="F4374" s="9"/>
      <c r="I4374" s="9"/>
      <c r="K4374" s="9"/>
      <c r="L4374" s="9"/>
      <c r="M4374" s="9"/>
      <c r="O4374" s="9"/>
      <c r="P4374" s="9"/>
      <c r="Q4374" s="9"/>
      <c r="R4374" s="36"/>
      <c r="V4374" s="36"/>
    </row>
    <row r="4375" spans="1:22" x14ac:dyDescent="0.25">
      <c r="A4375" s="86"/>
      <c r="B4375" s="9"/>
      <c r="C4375" s="9"/>
      <c r="D4375" s="9"/>
      <c r="E4375" s="9"/>
      <c r="F4375" s="9"/>
      <c r="I4375" s="9"/>
      <c r="K4375" s="9"/>
      <c r="L4375" s="9"/>
      <c r="M4375" s="9"/>
      <c r="O4375" s="9"/>
      <c r="P4375" s="9"/>
      <c r="Q4375" s="9"/>
      <c r="R4375" s="36"/>
      <c r="V4375" s="36"/>
    </row>
    <row r="4376" spans="1:22" x14ac:dyDescent="0.25">
      <c r="A4376" s="86"/>
      <c r="B4376" s="9"/>
      <c r="C4376" s="9"/>
      <c r="D4376" s="9"/>
      <c r="E4376" s="9"/>
      <c r="F4376" s="9"/>
      <c r="I4376" s="9"/>
      <c r="K4376" s="9"/>
      <c r="L4376" s="9"/>
      <c r="M4376" s="9"/>
      <c r="O4376" s="9"/>
      <c r="P4376" s="9"/>
      <c r="Q4376" s="9"/>
      <c r="R4376" s="36"/>
      <c r="V4376" s="36"/>
    </row>
    <row r="4377" spans="1:22" x14ac:dyDescent="0.25">
      <c r="A4377" s="86"/>
      <c r="B4377" s="9"/>
      <c r="C4377" s="9"/>
      <c r="D4377" s="9"/>
      <c r="E4377" s="9"/>
      <c r="F4377" s="9"/>
      <c r="I4377" s="9"/>
      <c r="K4377" s="9"/>
      <c r="L4377" s="9"/>
      <c r="M4377" s="9"/>
      <c r="O4377" s="9"/>
      <c r="P4377" s="9"/>
      <c r="Q4377" s="9"/>
      <c r="R4377" s="36"/>
      <c r="V4377" s="36"/>
    </row>
    <row r="4378" spans="1:22" x14ac:dyDescent="0.25">
      <c r="A4378" s="86"/>
      <c r="B4378" s="9"/>
      <c r="C4378" s="9"/>
      <c r="D4378" s="9"/>
      <c r="E4378" s="9"/>
      <c r="F4378" s="9"/>
      <c r="I4378" s="9"/>
      <c r="K4378" s="9"/>
      <c r="L4378" s="9"/>
      <c r="M4378" s="9"/>
      <c r="O4378" s="9"/>
      <c r="P4378" s="9"/>
      <c r="Q4378" s="9"/>
      <c r="R4378" s="36"/>
      <c r="V4378" s="36"/>
    </row>
    <row r="4379" spans="1:22" x14ac:dyDescent="0.25">
      <c r="A4379" s="86"/>
      <c r="B4379" s="9"/>
      <c r="C4379" s="9"/>
      <c r="D4379" s="9"/>
      <c r="E4379" s="9"/>
      <c r="F4379" s="9"/>
      <c r="I4379" s="9"/>
      <c r="K4379" s="9"/>
      <c r="L4379" s="9"/>
      <c r="M4379" s="9"/>
      <c r="O4379" s="9"/>
      <c r="P4379" s="9"/>
      <c r="Q4379" s="9"/>
      <c r="R4379" s="36"/>
      <c r="V4379" s="36"/>
    </row>
    <row r="4380" spans="1:22" x14ac:dyDescent="0.25">
      <c r="A4380" s="86"/>
      <c r="B4380" s="9"/>
      <c r="C4380" s="9"/>
      <c r="D4380" s="9"/>
      <c r="E4380" s="9"/>
      <c r="F4380" s="9"/>
      <c r="I4380" s="9"/>
      <c r="K4380" s="9"/>
      <c r="L4380" s="9"/>
      <c r="M4380" s="9"/>
      <c r="O4380" s="9"/>
      <c r="P4380" s="9"/>
      <c r="Q4380" s="9"/>
      <c r="R4380" s="36"/>
      <c r="V4380" s="36"/>
    </row>
    <row r="4381" spans="1:22" x14ac:dyDescent="0.25">
      <c r="A4381" s="86"/>
      <c r="B4381" s="9"/>
      <c r="C4381" s="9"/>
      <c r="D4381" s="9"/>
      <c r="E4381" s="9"/>
      <c r="F4381" s="9"/>
      <c r="I4381" s="9"/>
      <c r="K4381" s="9"/>
      <c r="L4381" s="9"/>
      <c r="M4381" s="9"/>
      <c r="O4381" s="9"/>
      <c r="P4381" s="9"/>
      <c r="Q4381" s="9"/>
      <c r="R4381" s="36"/>
      <c r="V4381" s="36"/>
    </row>
    <row r="4382" spans="1:22" x14ac:dyDescent="0.25">
      <c r="A4382" s="86"/>
      <c r="B4382" s="9"/>
      <c r="C4382" s="9"/>
      <c r="D4382" s="9"/>
      <c r="E4382" s="9"/>
      <c r="F4382" s="9"/>
      <c r="I4382" s="9"/>
      <c r="K4382" s="9"/>
      <c r="L4382" s="9"/>
      <c r="M4382" s="9"/>
      <c r="O4382" s="9"/>
      <c r="P4382" s="9"/>
      <c r="Q4382" s="9"/>
      <c r="R4382" s="36"/>
      <c r="V4382" s="36"/>
    </row>
    <row r="4383" spans="1:22" x14ac:dyDescent="0.25">
      <c r="A4383" s="86"/>
      <c r="B4383" s="9"/>
      <c r="C4383" s="9"/>
      <c r="D4383" s="9"/>
      <c r="E4383" s="9"/>
      <c r="F4383" s="9"/>
      <c r="I4383" s="9"/>
      <c r="K4383" s="9"/>
      <c r="L4383" s="9"/>
      <c r="M4383" s="9"/>
      <c r="O4383" s="9"/>
      <c r="P4383" s="9"/>
      <c r="Q4383" s="9"/>
      <c r="R4383" s="36"/>
      <c r="V4383" s="36"/>
    </row>
    <row r="4384" spans="1:22" x14ac:dyDescent="0.25">
      <c r="A4384" s="86"/>
      <c r="B4384" s="9"/>
      <c r="C4384" s="9"/>
      <c r="D4384" s="9"/>
      <c r="E4384" s="9"/>
      <c r="F4384" s="9"/>
      <c r="I4384" s="9"/>
      <c r="K4384" s="9"/>
      <c r="L4384" s="9"/>
      <c r="M4384" s="9"/>
      <c r="O4384" s="9"/>
      <c r="P4384" s="9"/>
      <c r="Q4384" s="9"/>
      <c r="R4384" s="36"/>
      <c r="V4384" s="36"/>
    </row>
    <row r="4385" spans="1:22" x14ac:dyDescent="0.25">
      <c r="A4385" s="86"/>
      <c r="B4385" s="9"/>
      <c r="C4385" s="9"/>
      <c r="D4385" s="9"/>
      <c r="E4385" s="9"/>
      <c r="F4385" s="9"/>
      <c r="I4385" s="9"/>
      <c r="K4385" s="9"/>
      <c r="L4385" s="9"/>
      <c r="M4385" s="9"/>
      <c r="O4385" s="9"/>
      <c r="P4385" s="9"/>
      <c r="Q4385" s="9"/>
      <c r="R4385" s="36"/>
      <c r="V4385" s="36"/>
    </row>
    <row r="4386" spans="1:22" x14ac:dyDescent="0.25">
      <c r="A4386" s="86"/>
      <c r="B4386" s="9"/>
      <c r="C4386" s="9"/>
      <c r="D4386" s="9"/>
      <c r="E4386" s="9"/>
      <c r="F4386" s="9"/>
      <c r="I4386" s="9"/>
      <c r="K4386" s="9"/>
      <c r="L4386" s="9"/>
      <c r="M4386" s="9"/>
      <c r="O4386" s="9"/>
      <c r="P4386" s="9"/>
      <c r="Q4386" s="9"/>
      <c r="R4386" s="36"/>
      <c r="V4386" s="36"/>
    </row>
    <row r="4387" spans="1:22" x14ac:dyDescent="0.25">
      <c r="A4387" s="86"/>
      <c r="B4387" s="9"/>
      <c r="C4387" s="9"/>
      <c r="D4387" s="9"/>
      <c r="E4387" s="9"/>
      <c r="F4387" s="9"/>
      <c r="I4387" s="9"/>
      <c r="K4387" s="9"/>
      <c r="L4387" s="9"/>
      <c r="M4387" s="9"/>
      <c r="O4387" s="9"/>
      <c r="P4387" s="9"/>
      <c r="Q4387" s="9"/>
      <c r="R4387" s="36"/>
      <c r="V4387" s="36"/>
    </row>
    <row r="4388" spans="1:22" x14ac:dyDescent="0.25">
      <c r="A4388" s="86"/>
      <c r="B4388" s="9"/>
      <c r="C4388" s="9"/>
      <c r="D4388" s="9"/>
      <c r="E4388" s="9"/>
      <c r="F4388" s="9"/>
      <c r="I4388" s="9"/>
      <c r="K4388" s="9"/>
      <c r="L4388" s="9"/>
      <c r="M4388" s="9"/>
      <c r="O4388" s="9"/>
      <c r="P4388" s="9"/>
      <c r="Q4388" s="9"/>
      <c r="R4388" s="36"/>
      <c r="V4388" s="36"/>
    </row>
    <row r="4389" spans="1:22" x14ac:dyDescent="0.25">
      <c r="A4389" s="86"/>
      <c r="B4389" s="9"/>
      <c r="C4389" s="9"/>
      <c r="D4389" s="9"/>
      <c r="E4389" s="9"/>
      <c r="F4389" s="9"/>
      <c r="I4389" s="9"/>
      <c r="K4389" s="9"/>
      <c r="L4389" s="9"/>
      <c r="M4389" s="9"/>
      <c r="O4389" s="9"/>
      <c r="P4389" s="9"/>
      <c r="Q4389" s="9"/>
      <c r="R4389" s="36"/>
      <c r="V4389" s="36"/>
    </row>
    <row r="4390" spans="1:22" x14ac:dyDescent="0.25">
      <c r="A4390" s="86"/>
      <c r="B4390" s="9"/>
      <c r="C4390" s="9"/>
      <c r="D4390" s="9"/>
      <c r="E4390" s="9"/>
      <c r="F4390" s="9"/>
      <c r="I4390" s="9"/>
      <c r="K4390" s="9"/>
      <c r="L4390" s="9"/>
      <c r="M4390" s="9"/>
      <c r="O4390" s="9"/>
      <c r="P4390" s="9"/>
      <c r="Q4390" s="9"/>
      <c r="R4390" s="36"/>
      <c r="V4390" s="36"/>
    </row>
    <row r="4391" spans="1:22" x14ac:dyDescent="0.25">
      <c r="A4391" s="86"/>
      <c r="B4391" s="9"/>
      <c r="C4391" s="9"/>
      <c r="D4391" s="9"/>
      <c r="E4391" s="9"/>
      <c r="F4391" s="9"/>
      <c r="I4391" s="9"/>
      <c r="K4391" s="9"/>
      <c r="L4391" s="9"/>
      <c r="M4391" s="9"/>
      <c r="O4391" s="9"/>
      <c r="P4391" s="9"/>
      <c r="Q4391" s="9"/>
      <c r="R4391" s="36"/>
      <c r="V4391" s="36"/>
    </row>
    <row r="4392" spans="1:22" x14ac:dyDescent="0.25">
      <c r="A4392" s="86"/>
      <c r="B4392" s="9"/>
      <c r="C4392" s="9"/>
      <c r="D4392" s="9"/>
      <c r="E4392" s="9"/>
      <c r="F4392" s="9"/>
      <c r="I4392" s="9"/>
      <c r="K4392" s="9"/>
      <c r="L4392" s="9"/>
      <c r="M4392" s="9"/>
      <c r="O4392" s="9"/>
      <c r="P4392" s="9"/>
      <c r="Q4392" s="9"/>
      <c r="R4392" s="36"/>
      <c r="V4392" s="36"/>
    </row>
    <row r="4393" spans="1:22" x14ac:dyDescent="0.25">
      <c r="A4393" s="86"/>
      <c r="B4393" s="9"/>
      <c r="C4393" s="9"/>
      <c r="D4393" s="9"/>
      <c r="E4393" s="9"/>
      <c r="F4393" s="9"/>
      <c r="I4393" s="9"/>
      <c r="K4393" s="9"/>
      <c r="L4393" s="9"/>
      <c r="M4393" s="9"/>
      <c r="O4393" s="9"/>
      <c r="P4393" s="9"/>
      <c r="Q4393" s="9"/>
      <c r="R4393" s="36"/>
      <c r="V4393" s="36"/>
    </row>
    <row r="4394" spans="1:22" x14ac:dyDescent="0.25">
      <c r="A4394" s="86"/>
      <c r="B4394" s="9"/>
      <c r="C4394" s="9"/>
      <c r="D4394" s="9"/>
      <c r="E4394" s="9"/>
      <c r="F4394" s="9"/>
      <c r="I4394" s="9"/>
      <c r="K4394" s="9"/>
      <c r="L4394" s="9"/>
      <c r="M4394" s="9"/>
      <c r="O4394" s="9"/>
      <c r="P4394" s="9"/>
      <c r="Q4394" s="9"/>
      <c r="R4394" s="36"/>
      <c r="V4394" s="36"/>
    </row>
    <row r="4395" spans="1:22" x14ac:dyDescent="0.25">
      <c r="A4395" s="86"/>
      <c r="B4395" s="9"/>
      <c r="C4395" s="9"/>
      <c r="D4395" s="9"/>
      <c r="E4395" s="9"/>
      <c r="F4395" s="9"/>
      <c r="I4395" s="9"/>
      <c r="K4395" s="9"/>
      <c r="L4395" s="9"/>
      <c r="M4395" s="9"/>
      <c r="O4395" s="9"/>
      <c r="P4395" s="9"/>
      <c r="Q4395" s="9"/>
      <c r="R4395" s="36"/>
      <c r="V4395" s="36"/>
    </row>
    <row r="4396" spans="1:22" x14ac:dyDescent="0.25">
      <c r="A4396" s="86"/>
      <c r="B4396" s="9"/>
      <c r="C4396" s="9"/>
      <c r="D4396" s="9"/>
      <c r="E4396" s="9"/>
      <c r="F4396" s="9"/>
      <c r="I4396" s="9"/>
      <c r="K4396" s="9"/>
      <c r="L4396" s="9"/>
      <c r="M4396" s="9"/>
      <c r="O4396" s="9"/>
      <c r="P4396" s="9"/>
      <c r="Q4396" s="9"/>
      <c r="R4396" s="36"/>
      <c r="V4396" s="36"/>
    </row>
    <row r="4397" spans="1:22" x14ac:dyDescent="0.25">
      <c r="A4397" s="86"/>
      <c r="B4397" s="9"/>
      <c r="C4397" s="9"/>
      <c r="D4397" s="9"/>
      <c r="E4397" s="9"/>
      <c r="F4397" s="9"/>
      <c r="I4397" s="9"/>
      <c r="K4397" s="9"/>
      <c r="L4397" s="9"/>
      <c r="M4397" s="9"/>
      <c r="O4397" s="9"/>
      <c r="P4397" s="9"/>
      <c r="Q4397" s="9"/>
      <c r="R4397" s="36"/>
      <c r="V4397" s="36"/>
    </row>
    <row r="4398" spans="1:22" x14ac:dyDescent="0.25">
      <c r="A4398" s="86"/>
      <c r="B4398" s="9"/>
      <c r="C4398" s="9"/>
      <c r="D4398" s="9"/>
      <c r="E4398" s="9"/>
      <c r="F4398" s="9"/>
      <c r="I4398" s="9"/>
      <c r="K4398" s="9"/>
      <c r="L4398" s="9"/>
      <c r="M4398" s="9"/>
      <c r="O4398" s="9"/>
      <c r="P4398" s="9"/>
      <c r="Q4398" s="9"/>
      <c r="R4398" s="36"/>
      <c r="V4398" s="36"/>
    </row>
    <row r="4399" spans="1:22" x14ac:dyDescent="0.25">
      <c r="A4399" s="86"/>
      <c r="B4399" s="9"/>
      <c r="C4399" s="9"/>
      <c r="D4399" s="9"/>
      <c r="E4399" s="9"/>
      <c r="F4399" s="9"/>
      <c r="I4399" s="9"/>
      <c r="K4399" s="9"/>
      <c r="L4399" s="9"/>
      <c r="M4399" s="9"/>
      <c r="O4399" s="9"/>
      <c r="P4399" s="9"/>
      <c r="Q4399" s="9"/>
      <c r="R4399" s="36"/>
      <c r="V4399" s="36"/>
    </row>
    <row r="4400" spans="1:22" x14ac:dyDescent="0.25">
      <c r="A4400" s="86"/>
      <c r="B4400" s="9"/>
      <c r="C4400" s="9"/>
      <c r="D4400" s="9"/>
      <c r="E4400" s="9"/>
      <c r="F4400" s="9"/>
      <c r="I4400" s="9"/>
      <c r="K4400" s="9"/>
      <c r="L4400" s="9"/>
      <c r="M4400" s="9"/>
      <c r="O4400" s="9"/>
      <c r="P4400" s="9"/>
      <c r="Q4400" s="9"/>
      <c r="R4400" s="36"/>
      <c r="V4400" s="36"/>
    </row>
    <row r="4401" spans="1:22" x14ac:dyDescent="0.25">
      <c r="A4401" s="86"/>
      <c r="B4401" s="9"/>
      <c r="C4401" s="9"/>
      <c r="D4401" s="9"/>
      <c r="E4401" s="9"/>
      <c r="F4401" s="9"/>
      <c r="I4401" s="9"/>
      <c r="K4401" s="9"/>
      <c r="L4401" s="9"/>
      <c r="M4401" s="9"/>
      <c r="O4401" s="9"/>
      <c r="P4401" s="9"/>
      <c r="Q4401" s="9"/>
      <c r="R4401" s="36"/>
      <c r="V4401" s="36"/>
    </row>
    <row r="4402" spans="1:22" x14ac:dyDescent="0.25">
      <c r="A4402" s="86"/>
      <c r="B4402" s="9"/>
      <c r="C4402" s="9"/>
      <c r="D4402" s="9"/>
      <c r="E4402" s="9"/>
      <c r="F4402" s="9"/>
      <c r="I4402" s="9"/>
      <c r="K4402" s="9"/>
      <c r="L4402" s="9"/>
      <c r="M4402" s="9"/>
      <c r="O4402" s="9"/>
      <c r="P4402" s="9"/>
      <c r="Q4402" s="9"/>
      <c r="R4402" s="36"/>
      <c r="V4402" s="36"/>
    </row>
    <row r="4403" spans="1:22" x14ac:dyDescent="0.25">
      <c r="A4403" s="86"/>
      <c r="B4403" s="9"/>
      <c r="C4403" s="9"/>
      <c r="D4403" s="9"/>
      <c r="E4403" s="9"/>
      <c r="F4403" s="9"/>
      <c r="I4403" s="9"/>
      <c r="K4403" s="9"/>
      <c r="L4403" s="9"/>
      <c r="M4403" s="9"/>
      <c r="O4403" s="9"/>
      <c r="P4403" s="9"/>
      <c r="Q4403" s="9"/>
      <c r="R4403" s="36"/>
      <c r="V4403" s="36"/>
    </row>
    <row r="4404" spans="1:22" x14ac:dyDescent="0.25">
      <c r="A4404" s="86"/>
      <c r="B4404" s="9"/>
      <c r="C4404" s="9"/>
      <c r="D4404" s="9"/>
      <c r="E4404" s="9"/>
      <c r="F4404" s="9"/>
      <c r="I4404" s="9"/>
      <c r="K4404" s="9"/>
      <c r="L4404" s="9"/>
      <c r="M4404" s="9"/>
      <c r="O4404" s="9"/>
      <c r="P4404" s="9"/>
      <c r="Q4404" s="9"/>
      <c r="R4404" s="36"/>
      <c r="V4404" s="36"/>
    </row>
    <row r="4405" spans="1:22" x14ac:dyDescent="0.25">
      <c r="A4405" s="86"/>
      <c r="B4405" s="9"/>
      <c r="C4405" s="9"/>
      <c r="D4405" s="9"/>
      <c r="E4405" s="9"/>
      <c r="F4405" s="9"/>
      <c r="I4405" s="9"/>
      <c r="K4405" s="9"/>
      <c r="L4405" s="9"/>
      <c r="M4405" s="9"/>
      <c r="O4405" s="9"/>
      <c r="P4405" s="9"/>
      <c r="Q4405" s="9"/>
      <c r="R4405" s="36"/>
      <c r="V4405" s="36"/>
    </row>
    <row r="4406" spans="1:22" x14ac:dyDescent="0.25">
      <c r="A4406" s="86"/>
      <c r="B4406" s="9"/>
      <c r="C4406" s="9"/>
      <c r="D4406" s="9"/>
      <c r="E4406" s="9"/>
      <c r="F4406" s="9"/>
      <c r="I4406" s="9"/>
      <c r="K4406" s="9"/>
      <c r="L4406" s="9"/>
      <c r="M4406" s="9"/>
      <c r="O4406" s="9"/>
      <c r="P4406" s="9"/>
      <c r="Q4406" s="9"/>
      <c r="R4406" s="36"/>
      <c r="V4406" s="36"/>
    </row>
    <row r="4407" spans="1:22" x14ac:dyDescent="0.25">
      <c r="A4407" s="86"/>
      <c r="B4407" s="9"/>
      <c r="C4407" s="9"/>
      <c r="D4407" s="9"/>
      <c r="E4407" s="9"/>
      <c r="F4407" s="9"/>
      <c r="I4407" s="9"/>
      <c r="K4407" s="9"/>
      <c r="L4407" s="9"/>
      <c r="M4407" s="9"/>
      <c r="O4407" s="9"/>
      <c r="P4407" s="9"/>
      <c r="Q4407" s="9"/>
      <c r="R4407" s="36"/>
      <c r="V4407" s="36"/>
    </row>
    <row r="4408" spans="1:22" x14ac:dyDescent="0.25">
      <c r="A4408" s="86"/>
      <c r="B4408" s="9"/>
      <c r="C4408" s="9"/>
      <c r="D4408" s="9"/>
      <c r="E4408" s="9"/>
      <c r="F4408" s="9"/>
      <c r="I4408" s="9"/>
      <c r="K4408" s="9"/>
      <c r="L4408" s="9"/>
      <c r="M4408" s="9"/>
      <c r="O4408" s="9"/>
      <c r="P4408" s="9"/>
      <c r="Q4408" s="9"/>
      <c r="R4408" s="36"/>
      <c r="V4408" s="36"/>
    </row>
    <row r="4409" spans="1:22" x14ac:dyDescent="0.25">
      <c r="A4409" s="86"/>
      <c r="B4409" s="9"/>
      <c r="C4409" s="9"/>
      <c r="D4409" s="9"/>
      <c r="E4409" s="9"/>
      <c r="F4409" s="9"/>
      <c r="I4409" s="9"/>
      <c r="K4409" s="9"/>
      <c r="L4409" s="9"/>
      <c r="M4409" s="9"/>
      <c r="O4409" s="9"/>
      <c r="P4409" s="9"/>
      <c r="Q4409" s="9"/>
      <c r="R4409" s="36"/>
      <c r="V4409" s="36"/>
    </row>
    <row r="4410" spans="1:22" x14ac:dyDescent="0.25">
      <c r="A4410" s="86"/>
      <c r="B4410" s="9"/>
      <c r="C4410" s="9"/>
      <c r="D4410" s="9"/>
      <c r="E4410" s="9"/>
      <c r="F4410" s="9"/>
      <c r="I4410" s="9"/>
      <c r="K4410" s="9"/>
      <c r="L4410" s="9"/>
      <c r="M4410" s="9"/>
      <c r="O4410" s="9"/>
      <c r="P4410" s="9"/>
      <c r="Q4410" s="9"/>
      <c r="R4410" s="36"/>
      <c r="V4410" s="36"/>
    </row>
    <row r="4411" spans="1:22" x14ac:dyDescent="0.25">
      <c r="A4411" s="86"/>
      <c r="B4411" s="9"/>
      <c r="C4411" s="9"/>
      <c r="D4411" s="9"/>
      <c r="E4411" s="9"/>
      <c r="F4411" s="9"/>
      <c r="I4411" s="9"/>
      <c r="K4411" s="9"/>
      <c r="L4411" s="9"/>
      <c r="M4411" s="9"/>
      <c r="O4411" s="9"/>
      <c r="P4411" s="9"/>
      <c r="Q4411" s="9"/>
      <c r="R4411" s="36"/>
      <c r="V4411" s="36"/>
    </row>
    <row r="4412" spans="1:22" x14ac:dyDescent="0.25">
      <c r="A4412" s="86"/>
      <c r="B4412" s="9"/>
      <c r="C4412" s="9"/>
      <c r="D4412" s="9"/>
      <c r="E4412" s="9"/>
      <c r="F4412" s="9"/>
      <c r="I4412" s="9"/>
      <c r="K4412" s="9"/>
      <c r="L4412" s="9"/>
      <c r="M4412" s="9"/>
      <c r="O4412" s="9"/>
      <c r="P4412" s="9"/>
      <c r="Q4412" s="9"/>
      <c r="R4412" s="36"/>
      <c r="V4412" s="36"/>
    </row>
    <row r="4413" spans="1:22" x14ac:dyDescent="0.25">
      <c r="A4413" s="86"/>
      <c r="B4413" s="9"/>
      <c r="C4413" s="9"/>
      <c r="D4413" s="9"/>
      <c r="E4413" s="9"/>
      <c r="F4413" s="9"/>
      <c r="I4413" s="9"/>
      <c r="K4413" s="9"/>
      <c r="L4413" s="9"/>
      <c r="M4413" s="9"/>
      <c r="O4413" s="9"/>
      <c r="P4413" s="9"/>
      <c r="Q4413" s="9"/>
      <c r="R4413" s="36"/>
      <c r="V4413" s="36"/>
    </row>
    <row r="4414" spans="1:22" x14ac:dyDescent="0.25">
      <c r="A4414" s="86"/>
      <c r="B4414" s="9"/>
      <c r="C4414" s="9"/>
      <c r="D4414" s="9"/>
      <c r="E4414" s="9"/>
      <c r="F4414" s="9"/>
      <c r="I4414" s="9"/>
      <c r="K4414" s="9"/>
      <c r="L4414" s="9"/>
      <c r="M4414" s="9"/>
      <c r="O4414" s="9"/>
      <c r="P4414" s="9"/>
      <c r="Q4414" s="9"/>
      <c r="R4414" s="36"/>
      <c r="V4414" s="36"/>
    </row>
    <row r="4415" spans="1:22" x14ac:dyDescent="0.25">
      <c r="A4415" s="86"/>
      <c r="B4415" s="9"/>
      <c r="C4415" s="9"/>
      <c r="D4415" s="9"/>
      <c r="E4415" s="9"/>
      <c r="F4415" s="9"/>
      <c r="I4415" s="9"/>
      <c r="K4415" s="9"/>
      <c r="L4415" s="9"/>
      <c r="M4415" s="9"/>
      <c r="O4415" s="9"/>
      <c r="P4415" s="9"/>
      <c r="Q4415" s="9"/>
      <c r="R4415" s="36"/>
      <c r="V4415" s="36"/>
    </row>
    <row r="4416" spans="1:22" x14ac:dyDescent="0.25">
      <c r="A4416" s="86"/>
      <c r="B4416" s="9"/>
      <c r="C4416" s="9"/>
      <c r="D4416" s="9"/>
      <c r="E4416" s="9"/>
      <c r="F4416" s="9"/>
      <c r="I4416" s="9"/>
      <c r="K4416" s="9"/>
      <c r="L4416" s="9"/>
      <c r="M4416" s="9"/>
      <c r="O4416" s="9"/>
      <c r="P4416" s="9"/>
      <c r="Q4416" s="9"/>
      <c r="R4416" s="36"/>
      <c r="V4416" s="36"/>
    </row>
    <row r="4417" spans="1:22" x14ac:dyDescent="0.25">
      <c r="A4417" s="86"/>
      <c r="B4417" s="9"/>
      <c r="C4417" s="9"/>
      <c r="D4417" s="9"/>
      <c r="E4417" s="9"/>
      <c r="F4417" s="9"/>
      <c r="I4417" s="9"/>
      <c r="K4417" s="9"/>
      <c r="L4417" s="9"/>
      <c r="M4417" s="9"/>
      <c r="O4417" s="9"/>
      <c r="P4417" s="9"/>
      <c r="Q4417" s="9"/>
      <c r="R4417" s="36"/>
      <c r="V4417" s="36"/>
    </row>
    <row r="4418" spans="1:22" x14ac:dyDescent="0.25">
      <c r="A4418" s="86"/>
      <c r="B4418" s="9"/>
      <c r="C4418" s="9"/>
      <c r="D4418" s="9"/>
      <c r="E4418" s="9"/>
      <c r="F4418" s="9"/>
      <c r="I4418" s="9"/>
      <c r="K4418" s="9"/>
      <c r="L4418" s="9"/>
      <c r="M4418" s="9"/>
      <c r="O4418" s="9"/>
      <c r="P4418" s="9"/>
      <c r="Q4418" s="9"/>
      <c r="R4418" s="36"/>
      <c r="V4418" s="36"/>
    </row>
    <row r="4419" spans="1:22" x14ac:dyDescent="0.25">
      <c r="A4419" s="86"/>
      <c r="B4419" s="9"/>
      <c r="C4419" s="9"/>
      <c r="D4419" s="9"/>
      <c r="E4419" s="9"/>
      <c r="F4419" s="9"/>
      <c r="I4419" s="9"/>
      <c r="K4419" s="9"/>
      <c r="L4419" s="9"/>
      <c r="M4419" s="9"/>
      <c r="O4419" s="9"/>
      <c r="P4419" s="9"/>
      <c r="Q4419" s="9"/>
      <c r="R4419" s="36"/>
      <c r="V4419" s="36"/>
    </row>
    <row r="4420" spans="1:22" x14ac:dyDescent="0.25">
      <c r="A4420" s="86"/>
      <c r="B4420" s="9"/>
      <c r="C4420" s="9"/>
      <c r="D4420" s="9"/>
      <c r="E4420" s="9"/>
      <c r="F4420" s="9"/>
      <c r="I4420" s="9"/>
      <c r="K4420" s="9"/>
      <c r="L4420" s="9"/>
      <c r="M4420" s="9"/>
      <c r="O4420" s="9"/>
      <c r="P4420" s="9"/>
      <c r="Q4420" s="9"/>
      <c r="R4420" s="36"/>
      <c r="V4420" s="36"/>
    </row>
    <row r="4421" spans="1:22" x14ac:dyDescent="0.25">
      <c r="A4421" s="86"/>
      <c r="B4421" s="9"/>
      <c r="C4421" s="9"/>
      <c r="D4421" s="9"/>
      <c r="E4421" s="9"/>
      <c r="F4421" s="9"/>
      <c r="I4421" s="9"/>
      <c r="K4421" s="9"/>
      <c r="L4421" s="9"/>
      <c r="M4421" s="9"/>
      <c r="O4421" s="9"/>
      <c r="P4421" s="9"/>
      <c r="Q4421" s="9"/>
      <c r="R4421" s="36"/>
      <c r="V4421" s="36"/>
    </row>
    <row r="4422" spans="1:22" x14ac:dyDescent="0.25">
      <c r="A4422" s="86"/>
      <c r="B4422" s="9"/>
      <c r="C4422" s="9"/>
      <c r="D4422" s="9"/>
      <c r="E4422" s="9"/>
      <c r="F4422" s="9"/>
      <c r="I4422" s="9"/>
      <c r="K4422" s="9"/>
      <c r="L4422" s="9"/>
      <c r="M4422" s="9"/>
      <c r="O4422" s="9"/>
      <c r="P4422" s="9"/>
      <c r="Q4422" s="9"/>
      <c r="R4422" s="36"/>
      <c r="V4422" s="36"/>
    </row>
    <row r="4423" spans="1:22" x14ac:dyDescent="0.25">
      <c r="A4423" s="86"/>
      <c r="B4423" s="9"/>
      <c r="C4423" s="9"/>
      <c r="D4423" s="9"/>
      <c r="E4423" s="9"/>
      <c r="F4423" s="9"/>
      <c r="I4423" s="9"/>
      <c r="K4423" s="9"/>
      <c r="L4423" s="9"/>
      <c r="M4423" s="9"/>
      <c r="O4423" s="9"/>
      <c r="P4423" s="9"/>
      <c r="Q4423" s="9"/>
      <c r="R4423" s="36"/>
      <c r="V4423" s="36"/>
    </row>
    <row r="4424" spans="1:22" x14ac:dyDescent="0.25">
      <c r="A4424" s="86"/>
      <c r="B4424" s="9"/>
      <c r="C4424" s="9"/>
      <c r="D4424" s="9"/>
      <c r="E4424" s="9"/>
      <c r="F4424" s="9"/>
      <c r="I4424" s="9"/>
      <c r="K4424" s="9"/>
      <c r="L4424" s="9"/>
      <c r="M4424" s="9"/>
      <c r="O4424" s="9"/>
      <c r="P4424" s="9"/>
      <c r="Q4424" s="9"/>
      <c r="R4424" s="36"/>
      <c r="V4424" s="36"/>
    </row>
    <row r="4425" spans="1:22" x14ac:dyDescent="0.25">
      <c r="A4425" s="86"/>
      <c r="B4425" s="9"/>
      <c r="C4425" s="9"/>
      <c r="D4425" s="9"/>
      <c r="E4425" s="9"/>
      <c r="F4425" s="9"/>
      <c r="I4425" s="9"/>
      <c r="K4425" s="9"/>
      <c r="L4425" s="9"/>
      <c r="M4425" s="9"/>
      <c r="O4425" s="9"/>
      <c r="P4425" s="9"/>
      <c r="Q4425" s="9"/>
      <c r="R4425" s="36"/>
      <c r="V4425" s="36"/>
    </row>
    <row r="4426" spans="1:22" x14ac:dyDescent="0.25">
      <c r="A4426" s="86"/>
      <c r="B4426" s="9"/>
      <c r="C4426" s="9"/>
      <c r="D4426" s="9"/>
      <c r="E4426" s="9"/>
      <c r="F4426" s="9"/>
      <c r="I4426" s="9"/>
      <c r="K4426" s="9"/>
      <c r="L4426" s="9"/>
      <c r="M4426" s="9"/>
      <c r="O4426" s="9"/>
      <c r="P4426" s="9"/>
      <c r="Q4426" s="9"/>
      <c r="R4426" s="36"/>
      <c r="V4426" s="36"/>
    </row>
    <row r="4427" spans="1:22" x14ac:dyDescent="0.25">
      <c r="A4427" s="86"/>
      <c r="B4427" s="9"/>
      <c r="C4427" s="9"/>
      <c r="D4427" s="9"/>
      <c r="E4427" s="9"/>
      <c r="F4427" s="9"/>
      <c r="I4427" s="9"/>
      <c r="K4427" s="9"/>
      <c r="L4427" s="9"/>
      <c r="M4427" s="9"/>
      <c r="O4427" s="9"/>
      <c r="P4427" s="9"/>
      <c r="Q4427" s="9"/>
      <c r="R4427" s="36"/>
      <c r="V4427" s="36"/>
    </row>
    <row r="4428" spans="1:22" x14ac:dyDescent="0.25">
      <c r="A4428" s="86"/>
      <c r="B4428" s="9"/>
      <c r="C4428" s="9"/>
      <c r="D4428" s="9"/>
      <c r="E4428" s="9"/>
      <c r="F4428" s="9"/>
      <c r="I4428" s="9"/>
      <c r="K4428" s="9"/>
      <c r="L4428" s="9"/>
      <c r="M4428" s="9"/>
      <c r="O4428" s="9"/>
      <c r="P4428" s="9"/>
      <c r="Q4428" s="9"/>
      <c r="R4428" s="36"/>
      <c r="V4428" s="36"/>
    </row>
    <row r="4429" spans="1:22" x14ac:dyDescent="0.25">
      <c r="A4429" s="86"/>
      <c r="B4429" s="9"/>
      <c r="C4429" s="9"/>
      <c r="D4429" s="9"/>
      <c r="E4429" s="9"/>
      <c r="F4429" s="9"/>
      <c r="I4429" s="9"/>
      <c r="K4429" s="9"/>
      <c r="L4429" s="9"/>
      <c r="M4429" s="9"/>
      <c r="O4429" s="9"/>
      <c r="P4429" s="9"/>
      <c r="Q4429" s="9"/>
      <c r="R4429" s="36"/>
      <c r="V4429" s="36"/>
    </row>
    <row r="4430" spans="1:22" x14ac:dyDescent="0.25">
      <c r="A4430" s="86"/>
      <c r="B4430" s="9"/>
      <c r="C4430" s="9"/>
      <c r="D4430" s="9"/>
      <c r="E4430" s="9"/>
      <c r="F4430" s="9"/>
      <c r="I4430" s="9"/>
      <c r="K4430" s="9"/>
      <c r="L4430" s="9"/>
      <c r="M4430" s="9"/>
      <c r="O4430" s="9"/>
      <c r="P4430" s="9"/>
      <c r="Q4430" s="9"/>
      <c r="R4430" s="36"/>
      <c r="V4430" s="36"/>
    </row>
    <row r="4431" spans="1:22" x14ac:dyDescent="0.25">
      <c r="A4431" s="86"/>
      <c r="B4431" s="9"/>
      <c r="C4431" s="9"/>
      <c r="D4431" s="9"/>
      <c r="E4431" s="9"/>
      <c r="F4431" s="9"/>
      <c r="I4431" s="9"/>
      <c r="K4431" s="9"/>
      <c r="L4431" s="9"/>
      <c r="M4431" s="9"/>
      <c r="O4431" s="9"/>
      <c r="P4431" s="9"/>
      <c r="Q4431" s="9"/>
      <c r="R4431" s="36"/>
      <c r="V4431" s="36"/>
    </row>
    <row r="4432" spans="1:22" x14ac:dyDescent="0.25">
      <c r="A4432" s="86"/>
      <c r="B4432" s="9"/>
      <c r="C4432" s="9"/>
      <c r="D4432" s="9"/>
      <c r="E4432" s="9"/>
      <c r="F4432" s="9"/>
      <c r="I4432" s="9"/>
      <c r="K4432" s="9"/>
      <c r="L4432" s="9"/>
      <c r="M4432" s="9"/>
      <c r="O4432" s="9"/>
      <c r="P4432" s="9"/>
      <c r="Q4432" s="9"/>
      <c r="R4432" s="36"/>
      <c r="V4432" s="36"/>
    </row>
    <row r="4433" spans="1:22" x14ac:dyDescent="0.25">
      <c r="A4433" s="86"/>
      <c r="B4433" s="9"/>
      <c r="C4433" s="9"/>
      <c r="D4433" s="9"/>
      <c r="E4433" s="9"/>
      <c r="F4433" s="9"/>
      <c r="I4433" s="9"/>
      <c r="K4433" s="9"/>
      <c r="L4433" s="9"/>
      <c r="M4433" s="9"/>
      <c r="O4433" s="9"/>
      <c r="P4433" s="9"/>
      <c r="Q4433" s="9"/>
      <c r="R4433" s="36"/>
      <c r="V4433" s="36"/>
    </row>
    <row r="4434" spans="1:22" x14ac:dyDescent="0.25">
      <c r="A4434" s="86"/>
      <c r="B4434" s="9"/>
      <c r="C4434" s="9"/>
      <c r="D4434" s="9"/>
      <c r="E4434" s="9"/>
      <c r="F4434" s="9"/>
      <c r="I4434" s="9"/>
      <c r="K4434" s="9"/>
      <c r="L4434" s="9"/>
      <c r="M4434" s="9"/>
      <c r="O4434" s="9"/>
      <c r="P4434" s="9"/>
      <c r="Q4434" s="9"/>
      <c r="R4434" s="36"/>
      <c r="V4434" s="36"/>
    </row>
    <row r="4435" spans="1:22" x14ac:dyDescent="0.25">
      <c r="A4435" s="86"/>
      <c r="B4435" s="9"/>
      <c r="C4435" s="9"/>
      <c r="D4435" s="9"/>
      <c r="E4435" s="9"/>
      <c r="F4435" s="9"/>
      <c r="I4435" s="9"/>
      <c r="K4435" s="9"/>
      <c r="L4435" s="9"/>
      <c r="M4435" s="9"/>
      <c r="O4435" s="9"/>
      <c r="P4435" s="9"/>
      <c r="Q4435" s="9"/>
      <c r="R4435" s="36"/>
      <c r="V4435" s="36"/>
    </row>
    <row r="4436" spans="1:22" x14ac:dyDescent="0.25">
      <c r="A4436" s="86"/>
      <c r="B4436" s="9"/>
      <c r="C4436" s="9"/>
      <c r="D4436" s="9"/>
      <c r="E4436" s="9"/>
      <c r="F4436" s="9"/>
      <c r="I4436" s="9"/>
      <c r="K4436" s="9"/>
      <c r="L4436" s="9"/>
      <c r="M4436" s="9"/>
      <c r="O4436" s="9"/>
      <c r="P4436" s="9"/>
      <c r="Q4436" s="9"/>
      <c r="R4436" s="36"/>
      <c r="V4436" s="36"/>
    </row>
    <row r="4437" spans="1:22" x14ac:dyDescent="0.25">
      <c r="A4437" s="86"/>
      <c r="B4437" s="9"/>
      <c r="C4437" s="9"/>
      <c r="D4437" s="9"/>
      <c r="E4437" s="9"/>
      <c r="F4437" s="9"/>
      <c r="I4437" s="9"/>
      <c r="K4437" s="9"/>
      <c r="L4437" s="9"/>
      <c r="M4437" s="9"/>
      <c r="O4437" s="9"/>
      <c r="P4437" s="9"/>
      <c r="Q4437" s="9"/>
      <c r="R4437" s="36"/>
      <c r="V4437" s="36"/>
    </row>
    <row r="4438" spans="1:22" x14ac:dyDescent="0.25">
      <c r="A4438" s="86"/>
      <c r="B4438" s="9"/>
      <c r="C4438" s="9"/>
      <c r="D4438" s="9"/>
      <c r="E4438" s="9"/>
      <c r="F4438" s="9"/>
      <c r="I4438" s="9"/>
      <c r="K4438" s="9"/>
      <c r="L4438" s="9"/>
      <c r="M4438" s="9"/>
      <c r="O4438" s="9"/>
      <c r="P4438" s="9"/>
      <c r="Q4438" s="9"/>
      <c r="R4438" s="36"/>
      <c r="V4438" s="36"/>
    </row>
    <row r="4439" spans="1:22" x14ac:dyDescent="0.25">
      <c r="A4439" s="86"/>
      <c r="B4439" s="9"/>
      <c r="C4439" s="9"/>
      <c r="D4439" s="9"/>
      <c r="E4439" s="9"/>
      <c r="F4439" s="9"/>
      <c r="I4439" s="9"/>
      <c r="K4439" s="9"/>
      <c r="L4439" s="9"/>
      <c r="M4439" s="9"/>
      <c r="O4439" s="9"/>
      <c r="P4439" s="9"/>
      <c r="Q4439" s="9"/>
      <c r="R4439" s="36"/>
      <c r="V4439" s="36"/>
    </row>
    <row r="4440" spans="1:22" x14ac:dyDescent="0.25">
      <c r="A4440" s="86"/>
      <c r="B4440" s="9"/>
      <c r="C4440" s="9"/>
      <c r="D4440" s="9"/>
      <c r="E4440" s="9"/>
      <c r="F4440" s="9"/>
      <c r="I4440" s="9"/>
      <c r="K4440" s="9"/>
      <c r="L4440" s="9"/>
      <c r="M4440" s="9"/>
      <c r="O4440" s="9"/>
      <c r="P4440" s="9"/>
      <c r="Q4440" s="9"/>
      <c r="R4440" s="36"/>
      <c r="V4440" s="36"/>
    </row>
    <row r="4441" spans="1:22" x14ac:dyDescent="0.25">
      <c r="A4441" s="86"/>
      <c r="B4441" s="9"/>
      <c r="C4441" s="9"/>
      <c r="D4441" s="9"/>
      <c r="E4441" s="9"/>
      <c r="F4441" s="9"/>
      <c r="I4441" s="9"/>
      <c r="K4441" s="9"/>
      <c r="L4441" s="9"/>
      <c r="M4441" s="9"/>
      <c r="O4441" s="9"/>
      <c r="P4441" s="9"/>
      <c r="Q4441" s="9"/>
      <c r="R4441" s="36"/>
      <c r="V4441" s="36"/>
    </row>
    <row r="4442" spans="1:22" x14ac:dyDescent="0.25">
      <c r="A4442" s="86"/>
      <c r="B4442" s="9"/>
      <c r="C4442" s="9"/>
      <c r="D4442" s="9"/>
      <c r="E4442" s="9"/>
      <c r="F4442" s="9"/>
      <c r="I4442" s="9"/>
      <c r="K4442" s="9"/>
      <c r="L4442" s="9"/>
      <c r="M4442" s="9"/>
      <c r="O4442" s="9"/>
      <c r="P4442" s="9"/>
      <c r="Q4442" s="9"/>
      <c r="R4442" s="36"/>
      <c r="V4442" s="36"/>
    </row>
    <row r="4443" spans="1:22" x14ac:dyDescent="0.25">
      <c r="A4443" s="86"/>
      <c r="B4443" s="9"/>
      <c r="C4443" s="9"/>
      <c r="D4443" s="9"/>
      <c r="E4443" s="9"/>
      <c r="F4443" s="9"/>
      <c r="I4443" s="9"/>
      <c r="K4443" s="9"/>
      <c r="L4443" s="9"/>
      <c r="M4443" s="9"/>
      <c r="O4443" s="9"/>
      <c r="P4443" s="9"/>
      <c r="Q4443" s="9"/>
      <c r="R4443" s="36"/>
      <c r="V4443" s="36"/>
    </row>
    <row r="4444" spans="1:22" x14ac:dyDescent="0.25">
      <c r="A4444" s="86"/>
      <c r="B4444" s="9"/>
      <c r="C4444" s="9"/>
      <c r="D4444" s="9"/>
      <c r="E4444" s="9"/>
      <c r="F4444" s="9"/>
      <c r="I4444" s="9"/>
      <c r="K4444" s="9"/>
      <c r="L4444" s="9"/>
      <c r="M4444" s="9"/>
      <c r="O4444" s="9"/>
      <c r="P4444" s="9"/>
      <c r="Q4444" s="9"/>
      <c r="R4444" s="36"/>
      <c r="V4444" s="36"/>
    </row>
    <row r="4445" spans="1:22" x14ac:dyDescent="0.25">
      <c r="A4445" s="86"/>
      <c r="B4445" s="9"/>
      <c r="C4445" s="9"/>
      <c r="D4445" s="9"/>
      <c r="E4445" s="9"/>
      <c r="F4445" s="9"/>
      <c r="I4445" s="9"/>
      <c r="K4445" s="9"/>
      <c r="L4445" s="9"/>
      <c r="M4445" s="9"/>
      <c r="O4445" s="9"/>
      <c r="P4445" s="9"/>
      <c r="Q4445" s="9"/>
      <c r="R4445" s="36"/>
      <c r="V4445" s="36"/>
    </row>
    <row r="4446" spans="1:22" x14ac:dyDescent="0.25">
      <c r="A4446" s="86"/>
      <c r="B4446" s="9"/>
      <c r="C4446" s="9"/>
      <c r="D4446" s="9"/>
      <c r="E4446" s="9"/>
      <c r="F4446" s="9"/>
      <c r="I4446" s="9"/>
      <c r="K4446" s="9"/>
      <c r="L4446" s="9"/>
      <c r="M4446" s="9"/>
      <c r="O4446" s="9"/>
      <c r="P4446" s="9"/>
      <c r="Q4446" s="9"/>
      <c r="R4446" s="36"/>
      <c r="V4446" s="36"/>
    </row>
    <row r="4447" spans="1:22" x14ac:dyDescent="0.25">
      <c r="A4447" s="86"/>
      <c r="B4447" s="9"/>
      <c r="C4447" s="9"/>
      <c r="D4447" s="9"/>
      <c r="E4447" s="9"/>
      <c r="F4447" s="9"/>
      <c r="I4447" s="9"/>
      <c r="K4447" s="9"/>
      <c r="L4447" s="9"/>
      <c r="M4447" s="9"/>
      <c r="O4447" s="9"/>
      <c r="P4447" s="9"/>
      <c r="Q4447" s="9"/>
      <c r="R4447" s="36"/>
      <c r="V4447" s="36"/>
    </row>
    <row r="4448" spans="1:22" x14ac:dyDescent="0.25">
      <c r="A4448" s="86"/>
      <c r="B4448" s="9"/>
      <c r="C4448" s="9"/>
      <c r="D4448" s="9"/>
      <c r="E4448" s="9"/>
      <c r="F4448" s="9"/>
      <c r="I4448" s="9"/>
      <c r="K4448" s="9"/>
      <c r="L4448" s="9"/>
      <c r="M4448" s="9"/>
      <c r="O4448" s="9"/>
      <c r="P4448" s="9"/>
      <c r="Q4448" s="9"/>
      <c r="R4448" s="36"/>
      <c r="V4448" s="36"/>
    </row>
    <row r="4449" spans="1:22" x14ac:dyDescent="0.25">
      <c r="A4449" s="86"/>
      <c r="B4449" s="9"/>
      <c r="C4449" s="9"/>
      <c r="D4449" s="9"/>
      <c r="E4449" s="9"/>
      <c r="F4449" s="9"/>
      <c r="I4449" s="9"/>
      <c r="K4449" s="9"/>
      <c r="L4449" s="9"/>
      <c r="M4449" s="9"/>
      <c r="O4449" s="9"/>
      <c r="P4449" s="9"/>
      <c r="Q4449" s="9"/>
      <c r="R4449" s="36"/>
      <c r="V4449" s="36"/>
    </row>
    <row r="4450" spans="1:22" x14ac:dyDescent="0.25">
      <c r="A4450" s="86"/>
      <c r="B4450" s="9"/>
      <c r="C4450" s="9"/>
      <c r="D4450" s="9"/>
      <c r="E4450" s="9"/>
      <c r="F4450" s="9"/>
      <c r="I4450" s="9"/>
      <c r="K4450" s="9"/>
      <c r="L4450" s="9"/>
      <c r="M4450" s="9"/>
      <c r="O4450" s="9"/>
      <c r="P4450" s="9"/>
      <c r="Q4450" s="9"/>
      <c r="R4450" s="36"/>
      <c r="V4450" s="36"/>
    </row>
    <row r="4451" spans="1:22" x14ac:dyDescent="0.25">
      <c r="A4451" s="86"/>
      <c r="B4451" s="9"/>
      <c r="C4451" s="9"/>
      <c r="D4451" s="9"/>
      <c r="E4451" s="9"/>
      <c r="F4451" s="9"/>
      <c r="I4451" s="9"/>
      <c r="K4451" s="9"/>
      <c r="L4451" s="9"/>
      <c r="M4451" s="9"/>
      <c r="O4451" s="9"/>
      <c r="P4451" s="9"/>
      <c r="Q4451" s="9"/>
      <c r="R4451" s="36"/>
      <c r="V4451" s="36"/>
    </row>
    <row r="4452" spans="1:22" x14ac:dyDescent="0.25">
      <c r="A4452" s="86"/>
      <c r="B4452" s="9"/>
      <c r="C4452" s="9"/>
      <c r="D4452" s="9"/>
      <c r="E4452" s="9"/>
      <c r="F4452" s="9"/>
      <c r="I4452" s="9"/>
      <c r="K4452" s="9"/>
      <c r="L4452" s="9"/>
      <c r="M4452" s="9"/>
      <c r="O4452" s="9"/>
      <c r="P4452" s="9"/>
      <c r="Q4452" s="9"/>
      <c r="R4452" s="36"/>
      <c r="V4452" s="36"/>
    </row>
    <row r="4453" spans="1:22" x14ac:dyDescent="0.25">
      <c r="A4453" s="86"/>
      <c r="B4453" s="9"/>
      <c r="C4453" s="9"/>
      <c r="D4453" s="9"/>
      <c r="E4453" s="9"/>
      <c r="F4453" s="9"/>
      <c r="I4453" s="9"/>
      <c r="K4453" s="9"/>
      <c r="L4453" s="9"/>
      <c r="M4453" s="9"/>
      <c r="O4453" s="9"/>
      <c r="P4453" s="9"/>
      <c r="Q4453" s="9"/>
      <c r="R4453" s="36"/>
      <c r="V4453" s="36"/>
    </row>
    <row r="4454" spans="1:22" x14ac:dyDescent="0.25">
      <c r="A4454" s="86"/>
      <c r="B4454" s="9"/>
      <c r="C4454" s="9"/>
      <c r="D4454" s="9"/>
      <c r="E4454" s="9"/>
      <c r="F4454" s="9"/>
      <c r="I4454" s="9"/>
      <c r="K4454" s="9"/>
      <c r="L4454" s="9"/>
      <c r="M4454" s="9"/>
      <c r="O4454" s="9"/>
      <c r="P4454" s="9"/>
      <c r="Q4454" s="9"/>
      <c r="R4454" s="36"/>
      <c r="V4454" s="36"/>
    </row>
    <row r="4455" spans="1:22" x14ac:dyDescent="0.25">
      <c r="A4455" s="86"/>
      <c r="B4455" s="9"/>
      <c r="C4455" s="9"/>
      <c r="D4455" s="9"/>
      <c r="E4455" s="9"/>
      <c r="F4455" s="9"/>
      <c r="I4455" s="9"/>
      <c r="K4455" s="9"/>
      <c r="L4455" s="9"/>
      <c r="M4455" s="9"/>
      <c r="O4455" s="9"/>
      <c r="P4455" s="9"/>
      <c r="Q4455" s="9"/>
      <c r="R4455" s="36"/>
      <c r="V4455" s="36"/>
    </row>
    <row r="4456" spans="1:22" x14ac:dyDescent="0.25">
      <c r="A4456" s="86"/>
      <c r="B4456" s="9"/>
      <c r="C4456" s="9"/>
      <c r="D4456" s="9"/>
      <c r="E4456" s="9"/>
      <c r="F4456" s="9"/>
      <c r="I4456" s="9"/>
      <c r="K4456" s="9"/>
      <c r="L4456" s="9"/>
      <c r="M4456" s="9"/>
      <c r="O4456" s="9"/>
      <c r="P4456" s="9"/>
      <c r="Q4456" s="9"/>
      <c r="R4456" s="36"/>
      <c r="V4456" s="36"/>
    </row>
    <row r="4457" spans="1:22" x14ac:dyDescent="0.25">
      <c r="A4457" s="86"/>
      <c r="B4457" s="9"/>
      <c r="C4457" s="9"/>
      <c r="D4457" s="9"/>
      <c r="E4457" s="9"/>
      <c r="F4457" s="9"/>
      <c r="I4457" s="9"/>
      <c r="K4457" s="9"/>
      <c r="L4457" s="9"/>
      <c r="M4457" s="9"/>
      <c r="O4457" s="9"/>
      <c r="P4457" s="9"/>
      <c r="Q4457" s="9"/>
      <c r="R4457" s="36"/>
      <c r="V4457" s="36"/>
    </row>
    <row r="4458" spans="1:22" x14ac:dyDescent="0.25">
      <c r="A4458" s="86"/>
      <c r="B4458" s="9"/>
      <c r="C4458" s="9"/>
      <c r="D4458" s="9"/>
      <c r="E4458" s="9"/>
      <c r="F4458" s="9"/>
      <c r="I4458" s="9"/>
      <c r="K4458" s="9"/>
      <c r="L4458" s="9"/>
      <c r="M4458" s="9"/>
      <c r="O4458" s="9"/>
      <c r="P4458" s="9"/>
      <c r="Q4458" s="9"/>
      <c r="R4458" s="36"/>
      <c r="V4458" s="36"/>
    </row>
    <row r="4459" spans="1:22" x14ac:dyDescent="0.25">
      <c r="A4459" s="86"/>
      <c r="B4459" s="9"/>
      <c r="C4459" s="9"/>
      <c r="D4459" s="9"/>
      <c r="E4459" s="9"/>
      <c r="F4459" s="9"/>
      <c r="I4459" s="9"/>
      <c r="K4459" s="9"/>
      <c r="L4459" s="9"/>
      <c r="M4459" s="9"/>
      <c r="O4459" s="9"/>
      <c r="P4459" s="9"/>
      <c r="Q4459" s="9"/>
      <c r="R4459" s="36"/>
      <c r="V4459" s="36"/>
    </row>
    <row r="4460" spans="1:22" x14ac:dyDescent="0.25">
      <c r="A4460" s="86"/>
      <c r="B4460" s="9"/>
      <c r="C4460" s="9"/>
      <c r="D4460" s="9"/>
      <c r="E4460" s="9"/>
      <c r="F4460" s="9"/>
      <c r="I4460" s="9"/>
      <c r="K4460" s="9"/>
      <c r="L4460" s="9"/>
      <c r="M4460" s="9"/>
      <c r="O4460" s="9"/>
      <c r="P4460" s="9"/>
      <c r="Q4460" s="9"/>
      <c r="R4460" s="36"/>
      <c r="V4460" s="36"/>
    </row>
    <row r="4461" spans="1:22" x14ac:dyDescent="0.25">
      <c r="A4461" s="86"/>
      <c r="B4461" s="9"/>
      <c r="C4461" s="9"/>
      <c r="D4461" s="9"/>
      <c r="E4461" s="9"/>
      <c r="F4461" s="9"/>
      <c r="I4461" s="9"/>
      <c r="K4461" s="9"/>
      <c r="L4461" s="9"/>
      <c r="M4461" s="9"/>
      <c r="O4461" s="9"/>
      <c r="P4461" s="9"/>
      <c r="Q4461" s="9"/>
      <c r="R4461" s="36"/>
      <c r="V4461" s="36"/>
    </row>
    <row r="4462" spans="1:22" x14ac:dyDescent="0.25">
      <c r="A4462" s="86"/>
      <c r="B4462" s="9"/>
      <c r="C4462" s="9"/>
      <c r="D4462" s="9"/>
      <c r="E4462" s="9"/>
      <c r="F4462" s="9"/>
      <c r="I4462" s="9"/>
      <c r="K4462" s="9"/>
      <c r="L4462" s="9"/>
      <c r="M4462" s="9"/>
      <c r="O4462" s="9"/>
      <c r="P4462" s="9"/>
      <c r="Q4462" s="9"/>
      <c r="R4462" s="36"/>
      <c r="V4462" s="36"/>
    </row>
    <row r="4463" spans="1:22" x14ac:dyDescent="0.25">
      <c r="A4463" s="86"/>
      <c r="B4463" s="9"/>
      <c r="C4463" s="9"/>
      <c r="D4463" s="9"/>
      <c r="E4463" s="9"/>
      <c r="F4463" s="9"/>
      <c r="I4463" s="9"/>
      <c r="K4463" s="9"/>
      <c r="L4463" s="9"/>
      <c r="M4463" s="9"/>
      <c r="O4463" s="9"/>
      <c r="P4463" s="9"/>
      <c r="Q4463" s="9"/>
      <c r="R4463" s="36"/>
      <c r="V4463" s="36"/>
    </row>
    <row r="4464" spans="1:22" x14ac:dyDescent="0.25">
      <c r="A4464" s="86"/>
      <c r="B4464" s="9"/>
      <c r="C4464" s="9"/>
      <c r="D4464" s="9"/>
      <c r="E4464" s="9"/>
      <c r="F4464" s="9"/>
      <c r="I4464" s="9"/>
      <c r="K4464" s="9"/>
      <c r="L4464" s="9"/>
      <c r="M4464" s="9"/>
      <c r="O4464" s="9"/>
      <c r="P4464" s="9"/>
      <c r="Q4464" s="9"/>
      <c r="R4464" s="36"/>
      <c r="V4464" s="36"/>
    </row>
    <row r="4465" spans="1:22" x14ac:dyDescent="0.25">
      <c r="A4465" s="86"/>
      <c r="B4465" s="9"/>
      <c r="C4465" s="9"/>
      <c r="D4465" s="9"/>
      <c r="E4465" s="9"/>
      <c r="F4465" s="9"/>
      <c r="I4465" s="9"/>
      <c r="K4465" s="9"/>
      <c r="L4465" s="9"/>
      <c r="M4465" s="9"/>
      <c r="O4465" s="9"/>
      <c r="P4465" s="9"/>
      <c r="Q4465" s="9"/>
      <c r="R4465" s="36"/>
      <c r="V4465" s="36"/>
    </row>
    <row r="4466" spans="1:22" x14ac:dyDescent="0.25">
      <c r="A4466" s="86"/>
      <c r="B4466" s="9"/>
      <c r="C4466" s="9"/>
      <c r="D4466" s="9"/>
      <c r="E4466" s="9"/>
      <c r="F4466" s="9"/>
      <c r="I4466" s="9"/>
      <c r="K4466" s="9"/>
      <c r="L4466" s="9"/>
      <c r="M4466" s="9"/>
      <c r="O4466" s="9"/>
      <c r="P4466" s="9"/>
      <c r="Q4466" s="9"/>
      <c r="R4466" s="36"/>
      <c r="V4466" s="36"/>
    </row>
    <row r="4467" spans="1:22" x14ac:dyDescent="0.25">
      <c r="A4467" s="86"/>
      <c r="B4467" s="9"/>
      <c r="C4467" s="9"/>
      <c r="D4467" s="9"/>
      <c r="E4467" s="9"/>
      <c r="F4467" s="9"/>
      <c r="I4467" s="9"/>
      <c r="K4467" s="9"/>
      <c r="L4467" s="9"/>
      <c r="M4467" s="9"/>
      <c r="O4467" s="9"/>
      <c r="P4467" s="9"/>
      <c r="Q4467" s="9"/>
      <c r="R4467" s="36"/>
      <c r="V4467" s="36"/>
    </row>
    <row r="4468" spans="1:22" x14ac:dyDescent="0.25">
      <c r="A4468" s="86"/>
      <c r="B4468" s="9"/>
      <c r="C4468" s="9"/>
      <c r="D4468" s="9"/>
      <c r="E4468" s="9"/>
      <c r="F4468" s="9"/>
      <c r="I4468" s="9"/>
      <c r="K4468" s="9"/>
      <c r="L4468" s="9"/>
      <c r="M4468" s="9"/>
      <c r="O4468" s="9"/>
      <c r="P4468" s="9"/>
      <c r="Q4468" s="9"/>
      <c r="R4468" s="36"/>
      <c r="V4468" s="36"/>
    </row>
    <row r="4469" spans="1:22" x14ac:dyDescent="0.25">
      <c r="A4469" s="86"/>
      <c r="B4469" s="9"/>
      <c r="C4469" s="9"/>
      <c r="D4469" s="9"/>
      <c r="E4469" s="9"/>
      <c r="F4469" s="9"/>
      <c r="I4469" s="9"/>
      <c r="K4469" s="9"/>
      <c r="L4469" s="9"/>
      <c r="M4469" s="9"/>
      <c r="O4469" s="9"/>
      <c r="P4469" s="9"/>
      <c r="Q4469" s="9"/>
      <c r="R4469" s="36"/>
      <c r="V4469" s="36"/>
    </row>
    <row r="4470" spans="1:22" x14ac:dyDescent="0.25">
      <c r="A4470" s="86"/>
      <c r="B4470" s="9"/>
      <c r="C4470" s="9"/>
      <c r="D4470" s="9"/>
      <c r="E4470" s="9"/>
      <c r="F4470" s="9"/>
      <c r="I4470" s="9"/>
      <c r="K4470" s="9"/>
      <c r="L4470" s="9"/>
      <c r="M4470" s="9"/>
      <c r="O4470" s="9"/>
      <c r="P4470" s="9"/>
      <c r="Q4470" s="9"/>
      <c r="R4470" s="36"/>
      <c r="V4470" s="36"/>
    </row>
    <row r="4471" spans="1:22" x14ac:dyDescent="0.25">
      <c r="A4471" s="86"/>
      <c r="B4471" s="9"/>
      <c r="C4471" s="9"/>
      <c r="D4471" s="9"/>
      <c r="E4471" s="9"/>
      <c r="F4471" s="9"/>
      <c r="I4471" s="9"/>
      <c r="K4471" s="9"/>
      <c r="L4471" s="9"/>
      <c r="M4471" s="9"/>
      <c r="O4471" s="9"/>
      <c r="P4471" s="9"/>
      <c r="Q4471" s="9"/>
      <c r="R4471" s="36"/>
      <c r="V4471" s="36"/>
    </row>
    <row r="4472" spans="1:22" x14ac:dyDescent="0.25">
      <c r="A4472" s="86"/>
      <c r="B4472" s="9"/>
      <c r="C4472" s="9"/>
      <c r="D4472" s="9"/>
      <c r="E4472" s="9"/>
      <c r="F4472" s="9"/>
      <c r="I4472" s="9"/>
      <c r="K4472" s="9"/>
      <c r="L4472" s="9"/>
      <c r="M4472" s="9"/>
      <c r="O4472" s="9"/>
      <c r="P4472" s="9"/>
      <c r="Q4472" s="9"/>
      <c r="R4472" s="36"/>
      <c r="V4472" s="36"/>
    </row>
    <row r="4473" spans="1:22" x14ac:dyDescent="0.25">
      <c r="A4473" s="86"/>
      <c r="B4473" s="9"/>
      <c r="C4473" s="9"/>
      <c r="D4473" s="9"/>
      <c r="E4473" s="9"/>
      <c r="F4473" s="9"/>
      <c r="I4473" s="9"/>
      <c r="K4473" s="9"/>
      <c r="L4473" s="9"/>
      <c r="M4473" s="9"/>
      <c r="O4473" s="9"/>
      <c r="P4473" s="9"/>
      <c r="Q4473" s="9"/>
      <c r="R4473" s="36"/>
      <c r="V4473" s="36"/>
    </row>
    <row r="4474" spans="1:22" x14ac:dyDescent="0.25">
      <c r="A4474" s="86"/>
      <c r="B4474" s="9"/>
      <c r="C4474" s="9"/>
      <c r="D4474" s="9"/>
      <c r="E4474" s="9"/>
      <c r="F4474" s="9"/>
      <c r="I4474" s="9"/>
      <c r="K4474" s="9"/>
      <c r="L4474" s="9"/>
      <c r="M4474" s="9"/>
      <c r="O4474" s="9"/>
      <c r="P4474" s="9"/>
      <c r="Q4474" s="9"/>
      <c r="R4474" s="36"/>
      <c r="V4474" s="36"/>
    </row>
    <row r="4475" spans="1:22" x14ac:dyDescent="0.25">
      <c r="A4475" s="86"/>
      <c r="B4475" s="9"/>
      <c r="C4475" s="9"/>
      <c r="D4475" s="9"/>
      <c r="E4475" s="9"/>
      <c r="F4475" s="9"/>
      <c r="I4475" s="9"/>
      <c r="K4475" s="9"/>
      <c r="L4475" s="9"/>
      <c r="M4475" s="9"/>
      <c r="O4475" s="9"/>
      <c r="P4475" s="9"/>
      <c r="Q4475" s="9"/>
      <c r="R4475" s="36"/>
      <c r="V4475" s="36"/>
    </row>
    <row r="4476" spans="1:22" x14ac:dyDescent="0.25">
      <c r="A4476" s="86"/>
      <c r="B4476" s="9"/>
      <c r="C4476" s="9"/>
      <c r="D4476" s="9"/>
      <c r="E4476" s="9"/>
      <c r="F4476" s="9"/>
      <c r="I4476" s="9"/>
      <c r="K4476" s="9"/>
      <c r="L4476" s="9"/>
      <c r="M4476" s="9"/>
      <c r="O4476" s="9"/>
      <c r="P4476" s="9"/>
      <c r="Q4476" s="9"/>
      <c r="R4476" s="36"/>
      <c r="V4476" s="36"/>
    </row>
    <row r="4477" spans="1:22" x14ac:dyDescent="0.25">
      <c r="A4477" s="86"/>
      <c r="B4477" s="9"/>
      <c r="C4477" s="9"/>
      <c r="D4477" s="9"/>
      <c r="E4477" s="9"/>
      <c r="F4477" s="9"/>
      <c r="I4477" s="9"/>
      <c r="K4477" s="9"/>
      <c r="L4477" s="9"/>
      <c r="M4477" s="9"/>
      <c r="O4477" s="9"/>
      <c r="P4477" s="9"/>
      <c r="Q4477" s="9"/>
      <c r="R4477" s="36"/>
      <c r="V4477" s="36"/>
    </row>
    <row r="4478" spans="1:22" x14ac:dyDescent="0.25">
      <c r="A4478" s="86"/>
      <c r="B4478" s="9"/>
      <c r="C4478" s="9"/>
      <c r="D4478" s="9"/>
      <c r="E4478" s="9"/>
      <c r="F4478" s="9"/>
      <c r="I4478" s="9"/>
      <c r="K4478" s="9"/>
      <c r="L4478" s="9"/>
      <c r="M4478" s="9"/>
      <c r="O4478" s="9"/>
      <c r="P4478" s="9"/>
      <c r="Q4478" s="9"/>
      <c r="R4478" s="36"/>
      <c r="V4478" s="36"/>
    </row>
    <row r="4479" spans="1:22" x14ac:dyDescent="0.25">
      <c r="A4479" s="86"/>
      <c r="B4479" s="9"/>
      <c r="C4479" s="9"/>
      <c r="D4479" s="9"/>
      <c r="E4479" s="9"/>
      <c r="F4479" s="9"/>
      <c r="I4479" s="9"/>
      <c r="K4479" s="9"/>
      <c r="L4479" s="9"/>
      <c r="M4479" s="9"/>
      <c r="O4479" s="9"/>
      <c r="P4479" s="9"/>
      <c r="Q4479" s="9"/>
      <c r="R4479" s="36"/>
      <c r="V4479" s="36"/>
    </row>
    <row r="4480" spans="1:22" x14ac:dyDescent="0.25">
      <c r="A4480" s="86"/>
      <c r="B4480" s="9"/>
      <c r="C4480" s="9"/>
      <c r="D4480" s="9"/>
      <c r="E4480" s="9"/>
      <c r="F4480" s="9"/>
      <c r="I4480" s="9"/>
      <c r="K4480" s="9"/>
      <c r="L4480" s="9"/>
      <c r="M4480" s="9"/>
      <c r="O4480" s="9"/>
      <c r="P4480" s="9"/>
      <c r="Q4480" s="9"/>
      <c r="R4480" s="36"/>
      <c r="V4480" s="36"/>
    </row>
    <row r="4481" spans="1:22" x14ac:dyDescent="0.25">
      <c r="A4481" s="86"/>
      <c r="B4481" s="9"/>
      <c r="C4481" s="9"/>
      <c r="D4481" s="9"/>
      <c r="E4481" s="9"/>
      <c r="F4481" s="9"/>
      <c r="I4481" s="9"/>
      <c r="K4481" s="9"/>
      <c r="L4481" s="9"/>
      <c r="M4481" s="9"/>
      <c r="O4481" s="9"/>
      <c r="P4481" s="9"/>
      <c r="Q4481" s="9"/>
      <c r="R4481" s="36"/>
      <c r="V4481" s="36"/>
    </row>
    <row r="4482" spans="1:22" x14ac:dyDescent="0.25">
      <c r="A4482" s="86"/>
      <c r="B4482" s="9"/>
      <c r="C4482" s="9"/>
      <c r="D4482" s="9"/>
      <c r="E4482" s="9"/>
      <c r="F4482" s="9"/>
      <c r="I4482" s="9"/>
      <c r="K4482" s="9"/>
      <c r="L4482" s="9"/>
      <c r="M4482" s="9"/>
      <c r="O4482" s="9"/>
      <c r="P4482" s="9"/>
      <c r="Q4482" s="9"/>
      <c r="R4482" s="36"/>
      <c r="V4482" s="36"/>
    </row>
    <row r="4483" spans="1:22" x14ac:dyDescent="0.25">
      <c r="A4483" s="86"/>
      <c r="B4483" s="9"/>
      <c r="C4483" s="9"/>
      <c r="D4483" s="9"/>
      <c r="E4483" s="9"/>
      <c r="F4483" s="9"/>
      <c r="I4483" s="9"/>
      <c r="K4483" s="9"/>
      <c r="L4483" s="9"/>
      <c r="M4483" s="9"/>
      <c r="O4483" s="9"/>
      <c r="P4483" s="9"/>
      <c r="Q4483" s="9"/>
      <c r="R4483" s="36"/>
      <c r="V4483" s="36"/>
    </row>
    <row r="4484" spans="1:22" x14ac:dyDescent="0.25">
      <c r="A4484" s="86"/>
      <c r="B4484" s="9"/>
      <c r="C4484" s="9"/>
      <c r="D4484" s="9"/>
      <c r="E4484" s="9"/>
      <c r="F4484" s="9"/>
      <c r="I4484" s="9"/>
      <c r="K4484" s="9"/>
      <c r="L4484" s="9"/>
      <c r="M4484" s="9"/>
      <c r="O4484" s="9"/>
      <c r="P4484" s="9"/>
      <c r="Q4484" s="9"/>
      <c r="R4484" s="36"/>
      <c r="V4484" s="36"/>
    </row>
    <row r="4485" spans="1:22" x14ac:dyDescent="0.25">
      <c r="A4485" s="86"/>
      <c r="B4485" s="9"/>
      <c r="C4485" s="9"/>
      <c r="D4485" s="9"/>
      <c r="E4485" s="9"/>
      <c r="F4485" s="9"/>
      <c r="I4485" s="9"/>
      <c r="K4485" s="9"/>
      <c r="L4485" s="9"/>
      <c r="M4485" s="9"/>
      <c r="O4485" s="9"/>
      <c r="P4485" s="9"/>
      <c r="Q4485" s="9"/>
      <c r="R4485" s="36"/>
      <c r="V4485" s="36"/>
    </row>
    <row r="4486" spans="1:22" x14ac:dyDescent="0.25">
      <c r="A4486" s="86"/>
      <c r="B4486" s="9"/>
      <c r="C4486" s="9"/>
      <c r="D4486" s="9"/>
      <c r="E4486" s="9"/>
      <c r="F4486" s="9"/>
      <c r="I4486" s="9"/>
      <c r="K4486" s="9"/>
      <c r="L4486" s="9"/>
      <c r="M4486" s="9"/>
      <c r="O4486" s="9"/>
      <c r="P4486" s="9"/>
      <c r="Q4486" s="9"/>
      <c r="R4486" s="36"/>
      <c r="V4486" s="36"/>
    </row>
    <row r="4487" spans="1:22" x14ac:dyDescent="0.25">
      <c r="A4487" s="86"/>
      <c r="B4487" s="9"/>
      <c r="C4487" s="9"/>
      <c r="D4487" s="9"/>
      <c r="E4487" s="9"/>
      <c r="F4487" s="9"/>
      <c r="I4487" s="9"/>
      <c r="K4487" s="9"/>
      <c r="L4487" s="9"/>
      <c r="M4487" s="9"/>
      <c r="O4487" s="9"/>
      <c r="P4487" s="9"/>
      <c r="Q4487" s="9"/>
      <c r="R4487" s="36"/>
      <c r="V4487" s="36"/>
    </row>
    <row r="4488" spans="1:22" x14ac:dyDescent="0.25">
      <c r="A4488" s="86"/>
      <c r="B4488" s="9"/>
      <c r="C4488" s="9"/>
      <c r="D4488" s="9"/>
      <c r="E4488" s="9"/>
      <c r="F4488" s="9"/>
      <c r="I4488" s="9"/>
      <c r="K4488" s="9"/>
      <c r="L4488" s="9"/>
      <c r="M4488" s="9"/>
      <c r="O4488" s="9"/>
      <c r="P4488" s="9"/>
      <c r="Q4488" s="9"/>
      <c r="R4488" s="36"/>
      <c r="V4488" s="36"/>
    </row>
    <row r="4489" spans="1:22" x14ac:dyDescent="0.25">
      <c r="A4489" s="86"/>
      <c r="B4489" s="9"/>
      <c r="C4489" s="9"/>
      <c r="D4489" s="9"/>
      <c r="E4489" s="9"/>
      <c r="F4489" s="9"/>
      <c r="I4489" s="9"/>
      <c r="K4489" s="9"/>
      <c r="L4489" s="9"/>
      <c r="M4489" s="9"/>
      <c r="O4489" s="9"/>
      <c r="P4489" s="9"/>
      <c r="Q4489" s="9"/>
      <c r="R4489" s="36"/>
      <c r="V4489" s="36"/>
    </row>
    <row r="4490" spans="1:22" x14ac:dyDescent="0.25">
      <c r="A4490" s="86"/>
      <c r="B4490" s="9"/>
      <c r="C4490" s="9"/>
      <c r="D4490" s="9"/>
      <c r="E4490" s="9"/>
      <c r="F4490" s="9"/>
      <c r="I4490" s="9"/>
      <c r="K4490" s="9"/>
      <c r="L4490" s="9"/>
      <c r="M4490" s="9"/>
      <c r="O4490" s="9"/>
      <c r="P4490" s="9"/>
      <c r="Q4490" s="9"/>
      <c r="R4490" s="36"/>
      <c r="V4490" s="36"/>
    </row>
    <row r="4491" spans="1:22" x14ac:dyDescent="0.25">
      <c r="A4491" s="86"/>
      <c r="B4491" s="9"/>
      <c r="C4491" s="9"/>
      <c r="D4491" s="9"/>
      <c r="E4491" s="9"/>
      <c r="F4491" s="9"/>
      <c r="I4491" s="9"/>
      <c r="K4491" s="9"/>
      <c r="L4491" s="9"/>
      <c r="M4491" s="9"/>
      <c r="O4491" s="9"/>
      <c r="P4491" s="9"/>
      <c r="Q4491" s="9"/>
      <c r="R4491" s="36"/>
      <c r="V4491" s="36"/>
    </row>
    <row r="4492" spans="1:22" x14ac:dyDescent="0.25">
      <c r="A4492" s="86"/>
      <c r="B4492" s="9"/>
      <c r="C4492" s="9"/>
      <c r="D4492" s="9"/>
      <c r="E4492" s="9"/>
      <c r="F4492" s="9"/>
      <c r="I4492" s="9"/>
      <c r="K4492" s="9"/>
      <c r="L4492" s="9"/>
      <c r="M4492" s="9"/>
      <c r="O4492" s="9"/>
      <c r="P4492" s="9"/>
      <c r="Q4492" s="9"/>
      <c r="R4492" s="36"/>
      <c r="V4492" s="36"/>
    </row>
    <row r="4493" spans="1:22" x14ac:dyDescent="0.25">
      <c r="A4493" s="86"/>
      <c r="B4493" s="9"/>
      <c r="C4493" s="9"/>
      <c r="D4493" s="9"/>
      <c r="E4493" s="9"/>
      <c r="F4493" s="9"/>
      <c r="I4493" s="9"/>
      <c r="K4493" s="9"/>
      <c r="L4493" s="9"/>
      <c r="M4493" s="9"/>
      <c r="O4493" s="9"/>
      <c r="P4493" s="9"/>
      <c r="Q4493" s="9"/>
      <c r="R4493" s="36"/>
      <c r="V4493" s="36"/>
    </row>
    <row r="4494" spans="1:22" x14ac:dyDescent="0.25">
      <c r="A4494" s="86"/>
      <c r="B4494" s="9"/>
      <c r="C4494" s="9"/>
      <c r="D4494" s="9"/>
      <c r="E4494" s="9"/>
      <c r="F4494" s="9"/>
      <c r="I4494" s="9"/>
      <c r="K4494" s="9"/>
      <c r="L4494" s="9"/>
      <c r="M4494" s="9"/>
      <c r="O4494" s="9"/>
      <c r="P4494" s="9"/>
      <c r="Q4494" s="9"/>
      <c r="R4494" s="36"/>
      <c r="V4494" s="36"/>
    </row>
    <row r="4495" spans="1:22" x14ac:dyDescent="0.25">
      <c r="A4495" s="86"/>
      <c r="B4495" s="9"/>
      <c r="C4495" s="9"/>
      <c r="D4495" s="9"/>
      <c r="E4495" s="9"/>
      <c r="F4495" s="9"/>
      <c r="I4495" s="9"/>
      <c r="K4495" s="9"/>
      <c r="L4495" s="9"/>
      <c r="M4495" s="9"/>
      <c r="O4495" s="9"/>
      <c r="P4495" s="9"/>
      <c r="Q4495" s="9"/>
      <c r="R4495" s="36"/>
      <c r="V4495" s="36"/>
    </row>
    <row r="4496" spans="1:22" x14ac:dyDescent="0.25">
      <c r="A4496" s="86"/>
      <c r="B4496" s="9"/>
      <c r="C4496" s="9"/>
      <c r="D4496" s="9"/>
      <c r="E4496" s="9"/>
      <c r="F4496" s="9"/>
      <c r="I4496" s="9"/>
      <c r="K4496" s="9"/>
      <c r="L4496" s="9"/>
      <c r="M4496" s="9"/>
      <c r="O4496" s="9"/>
      <c r="P4496" s="9"/>
      <c r="Q4496" s="9"/>
      <c r="R4496" s="36"/>
      <c r="V4496" s="36"/>
    </row>
    <row r="4497" spans="1:22" x14ac:dyDescent="0.25">
      <c r="A4497" s="86"/>
      <c r="B4497" s="9"/>
      <c r="C4497" s="9"/>
      <c r="D4497" s="9"/>
      <c r="E4497" s="9"/>
      <c r="F4497" s="9"/>
      <c r="I4497" s="9"/>
      <c r="K4497" s="9"/>
      <c r="L4497" s="9"/>
      <c r="M4497" s="9"/>
      <c r="O4497" s="9"/>
      <c r="P4497" s="9"/>
      <c r="Q4497" s="9"/>
      <c r="R4497" s="36"/>
      <c r="V4497" s="36"/>
    </row>
    <row r="4498" spans="1:22" x14ac:dyDescent="0.25">
      <c r="A4498" s="86"/>
      <c r="B4498" s="9"/>
      <c r="C4498" s="9"/>
      <c r="D4498" s="9"/>
      <c r="E4498" s="9"/>
      <c r="F4498" s="9"/>
      <c r="I4498" s="9"/>
      <c r="K4498" s="9"/>
      <c r="L4498" s="9"/>
      <c r="M4498" s="9"/>
      <c r="O4498" s="9"/>
      <c r="P4498" s="9"/>
      <c r="Q4498" s="9"/>
      <c r="R4498" s="36"/>
      <c r="V4498" s="36"/>
    </row>
    <row r="4499" spans="1:22" x14ac:dyDescent="0.25">
      <c r="A4499" s="86"/>
      <c r="B4499" s="9"/>
      <c r="C4499" s="9"/>
      <c r="D4499" s="9"/>
      <c r="E4499" s="9"/>
      <c r="F4499" s="9"/>
      <c r="I4499" s="9"/>
      <c r="K4499" s="9"/>
      <c r="L4499" s="9"/>
      <c r="M4499" s="9"/>
      <c r="O4499" s="9"/>
      <c r="P4499" s="9"/>
      <c r="Q4499" s="9"/>
      <c r="R4499" s="36"/>
      <c r="V4499" s="36"/>
    </row>
    <row r="4500" spans="1:22" x14ac:dyDescent="0.25">
      <c r="A4500" s="86"/>
      <c r="B4500" s="9"/>
      <c r="C4500" s="9"/>
      <c r="D4500" s="9"/>
      <c r="E4500" s="9"/>
      <c r="F4500" s="9"/>
      <c r="I4500" s="9"/>
      <c r="K4500" s="9"/>
      <c r="L4500" s="9"/>
      <c r="M4500" s="9"/>
      <c r="O4500" s="9"/>
      <c r="P4500" s="9"/>
      <c r="Q4500" s="9"/>
      <c r="R4500" s="36"/>
      <c r="V4500" s="36"/>
    </row>
    <row r="4501" spans="1:22" x14ac:dyDescent="0.25">
      <c r="A4501" s="86"/>
      <c r="B4501" s="9"/>
      <c r="C4501" s="9"/>
      <c r="D4501" s="9"/>
      <c r="E4501" s="9"/>
      <c r="F4501" s="9"/>
      <c r="I4501" s="9"/>
      <c r="K4501" s="9"/>
      <c r="L4501" s="9"/>
      <c r="M4501" s="9"/>
      <c r="O4501" s="9"/>
      <c r="P4501" s="9"/>
      <c r="Q4501" s="9"/>
      <c r="R4501" s="36"/>
      <c r="V4501" s="36"/>
    </row>
    <row r="4502" spans="1:22" x14ac:dyDescent="0.25">
      <c r="A4502" s="86"/>
      <c r="B4502" s="9"/>
      <c r="C4502" s="9"/>
      <c r="D4502" s="9"/>
      <c r="E4502" s="9"/>
      <c r="F4502" s="9"/>
      <c r="I4502" s="9"/>
      <c r="K4502" s="9"/>
      <c r="L4502" s="9"/>
      <c r="M4502" s="9"/>
      <c r="O4502" s="9"/>
      <c r="P4502" s="9"/>
      <c r="Q4502" s="9"/>
      <c r="R4502" s="36"/>
      <c r="V4502" s="36"/>
    </row>
    <row r="4503" spans="1:22" x14ac:dyDescent="0.25">
      <c r="A4503" s="86"/>
      <c r="B4503" s="9"/>
      <c r="C4503" s="9"/>
      <c r="D4503" s="9"/>
      <c r="E4503" s="9"/>
      <c r="F4503" s="9"/>
      <c r="I4503" s="9"/>
      <c r="K4503" s="9"/>
      <c r="L4503" s="9"/>
      <c r="M4503" s="9"/>
      <c r="O4503" s="9"/>
      <c r="P4503" s="9"/>
      <c r="Q4503" s="9"/>
      <c r="R4503" s="36"/>
      <c r="V4503" s="36"/>
    </row>
    <row r="4504" spans="1:22" x14ac:dyDescent="0.25">
      <c r="A4504" s="86"/>
      <c r="B4504" s="9"/>
      <c r="C4504" s="9"/>
      <c r="D4504" s="9"/>
      <c r="E4504" s="9"/>
      <c r="F4504" s="9"/>
      <c r="I4504" s="9"/>
      <c r="K4504" s="9"/>
      <c r="L4504" s="9"/>
      <c r="M4504" s="9"/>
      <c r="O4504" s="9"/>
      <c r="P4504" s="9"/>
      <c r="Q4504" s="9"/>
      <c r="R4504" s="36"/>
      <c r="V4504" s="36"/>
    </row>
    <row r="4505" spans="1:22" x14ac:dyDescent="0.25">
      <c r="A4505" s="86"/>
      <c r="B4505" s="9"/>
      <c r="C4505" s="9"/>
      <c r="D4505" s="9"/>
      <c r="E4505" s="9"/>
      <c r="F4505" s="9"/>
      <c r="I4505" s="9"/>
      <c r="K4505" s="9"/>
      <c r="L4505" s="9"/>
      <c r="M4505" s="9"/>
      <c r="O4505" s="9"/>
      <c r="P4505" s="9"/>
      <c r="Q4505" s="9"/>
      <c r="R4505" s="36"/>
      <c r="V4505" s="36"/>
    </row>
    <row r="4506" spans="1:22" x14ac:dyDescent="0.25">
      <c r="A4506" s="86"/>
      <c r="B4506" s="9"/>
      <c r="C4506" s="9"/>
      <c r="D4506" s="9"/>
      <c r="E4506" s="9"/>
      <c r="F4506" s="9"/>
      <c r="I4506" s="9"/>
      <c r="K4506" s="9"/>
      <c r="L4506" s="9"/>
      <c r="M4506" s="9"/>
      <c r="O4506" s="9"/>
      <c r="P4506" s="9"/>
      <c r="Q4506" s="9"/>
      <c r="R4506" s="36"/>
      <c r="V4506" s="36"/>
    </row>
    <row r="4507" spans="1:22" x14ac:dyDescent="0.25">
      <c r="A4507" s="86"/>
      <c r="B4507" s="9"/>
      <c r="C4507" s="9"/>
      <c r="D4507" s="9"/>
      <c r="E4507" s="9"/>
      <c r="F4507" s="9"/>
      <c r="I4507" s="9"/>
      <c r="K4507" s="9"/>
      <c r="L4507" s="9"/>
      <c r="M4507" s="9"/>
      <c r="O4507" s="9"/>
      <c r="P4507" s="9"/>
      <c r="Q4507" s="9"/>
      <c r="R4507" s="36"/>
      <c r="V4507" s="36"/>
    </row>
    <row r="4508" spans="1:22" x14ac:dyDescent="0.25">
      <c r="A4508" s="86"/>
      <c r="B4508" s="9"/>
      <c r="C4508" s="9"/>
      <c r="D4508" s="9"/>
      <c r="E4508" s="9"/>
      <c r="F4508" s="9"/>
      <c r="I4508" s="9"/>
      <c r="K4508" s="9"/>
      <c r="L4508" s="9"/>
      <c r="M4508" s="9"/>
      <c r="O4508" s="9"/>
      <c r="P4508" s="9"/>
      <c r="Q4508" s="9"/>
      <c r="R4508" s="36"/>
      <c r="V4508" s="36"/>
    </row>
    <row r="4509" spans="1:22" x14ac:dyDescent="0.25">
      <c r="A4509" s="86"/>
      <c r="B4509" s="9"/>
      <c r="C4509" s="9"/>
      <c r="D4509" s="9"/>
      <c r="E4509" s="9"/>
      <c r="F4509" s="9"/>
      <c r="I4509" s="9"/>
      <c r="K4509" s="9"/>
      <c r="L4509" s="9"/>
      <c r="M4509" s="9"/>
      <c r="O4509" s="9"/>
      <c r="P4509" s="9"/>
      <c r="Q4509" s="9"/>
      <c r="R4509" s="36"/>
      <c r="V4509" s="36"/>
    </row>
    <row r="4510" spans="1:22" x14ac:dyDescent="0.25">
      <c r="A4510" s="86"/>
      <c r="B4510" s="9"/>
      <c r="C4510" s="9"/>
      <c r="D4510" s="9"/>
      <c r="E4510" s="9"/>
      <c r="F4510" s="9"/>
      <c r="I4510" s="9"/>
      <c r="K4510" s="9"/>
      <c r="L4510" s="9"/>
      <c r="M4510" s="9"/>
      <c r="O4510" s="9"/>
      <c r="P4510" s="9"/>
      <c r="Q4510" s="9"/>
      <c r="R4510" s="36"/>
      <c r="V4510" s="36"/>
    </row>
    <row r="4511" spans="1:22" x14ac:dyDescent="0.25">
      <c r="A4511" s="86"/>
      <c r="B4511" s="9"/>
      <c r="C4511" s="9"/>
      <c r="D4511" s="9"/>
      <c r="E4511" s="9"/>
      <c r="F4511" s="9"/>
      <c r="I4511" s="9"/>
      <c r="K4511" s="9"/>
      <c r="L4511" s="9"/>
      <c r="M4511" s="9"/>
      <c r="O4511" s="9"/>
      <c r="P4511" s="9"/>
      <c r="Q4511" s="9"/>
      <c r="R4511" s="36"/>
      <c r="V4511" s="36"/>
    </row>
    <row r="4512" spans="1:22" x14ac:dyDescent="0.25">
      <c r="A4512" s="86"/>
      <c r="B4512" s="9"/>
      <c r="C4512" s="9"/>
      <c r="D4512" s="9"/>
      <c r="E4512" s="9"/>
      <c r="F4512" s="9"/>
      <c r="I4512" s="9"/>
      <c r="K4512" s="9"/>
      <c r="L4512" s="9"/>
      <c r="M4512" s="9"/>
      <c r="O4512" s="9"/>
      <c r="P4512" s="9"/>
      <c r="Q4512" s="9"/>
      <c r="R4512" s="36"/>
      <c r="V4512" s="36"/>
    </row>
    <row r="4513" spans="1:22" x14ac:dyDescent="0.25">
      <c r="A4513" s="86"/>
      <c r="B4513" s="9"/>
      <c r="C4513" s="9"/>
      <c r="D4513" s="9"/>
      <c r="E4513" s="9"/>
      <c r="F4513" s="9"/>
      <c r="I4513" s="9"/>
      <c r="K4513" s="9"/>
      <c r="L4513" s="9"/>
      <c r="M4513" s="9"/>
      <c r="O4513" s="9"/>
      <c r="P4513" s="9"/>
      <c r="Q4513" s="9"/>
      <c r="R4513" s="36"/>
      <c r="V4513" s="36"/>
    </row>
    <row r="4514" spans="1:22" x14ac:dyDescent="0.25">
      <c r="A4514" s="86"/>
      <c r="B4514" s="9"/>
      <c r="C4514" s="9"/>
      <c r="D4514" s="9"/>
      <c r="E4514" s="9"/>
      <c r="F4514" s="9"/>
      <c r="I4514" s="9"/>
      <c r="K4514" s="9"/>
      <c r="L4514" s="9"/>
      <c r="M4514" s="9"/>
      <c r="O4514" s="9"/>
      <c r="P4514" s="9"/>
      <c r="Q4514" s="9"/>
      <c r="R4514" s="36"/>
      <c r="V4514" s="36"/>
    </row>
    <row r="4515" spans="1:22" x14ac:dyDescent="0.25">
      <c r="A4515" s="86"/>
      <c r="B4515" s="9"/>
      <c r="C4515" s="9"/>
      <c r="D4515" s="9"/>
      <c r="E4515" s="9"/>
      <c r="F4515" s="9"/>
      <c r="I4515" s="9"/>
      <c r="K4515" s="9"/>
      <c r="L4515" s="9"/>
      <c r="M4515" s="9"/>
      <c r="O4515" s="9"/>
      <c r="P4515" s="9"/>
      <c r="Q4515" s="9"/>
      <c r="R4515" s="36"/>
      <c r="V4515" s="36"/>
    </row>
    <row r="4516" spans="1:22" x14ac:dyDescent="0.25">
      <c r="A4516" s="86"/>
      <c r="B4516" s="9"/>
      <c r="C4516" s="9"/>
      <c r="D4516" s="9"/>
      <c r="E4516" s="9"/>
      <c r="F4516" s="9"/>
      <c r="I4516" s="9"/>
      <c r="K4516" s="9"/>
      <c r="L4516" s="9"/>
      <c r="M4516" s="9"/>
      <c r="O4516" s="9"/>
      <c r="P4516" s="9"/>
      <c r="Q4516" s="9"/>
      <c r="R4516" s="36"/>
      <c r="V4516" s="36"/>
    </row>
    <row r="4517" spans="1:22" x14ac:dyDescent="0.25">
      <c r="A4517" s="86"/>
      <c r="B4517" s="9"/>
      <c r="C4517" s="9"/>
      <c r="D4517" s="9"/>
      <c r="E4517" s="9"/>
      <c r="F4517" s="9"/>
      <c r="I4517" s="9"/>
      <c r="K4517" s="9"/>
      <c r="L4517" s="9"/>
      <c r="M4517" s="9"/>
      <c r="O4517" s="9"/>
      <c r="P4517" s="9"/>
      <c r="Q4517" s="9"/>
      <c r="R4517" s="36"/>
      <c r="V4517" s="36"/>
    </row>
    <row r="4518" spans="1:22" x14ac:dyDescent="0.25">
      <c r="A4518" s="86"/>
      <c r="B4518" s="9"/>
      <c r="C4518" s="9"/>
      <c r="D4518" s="9"/>
      <c r="E4518" s="9"/>
      <c r="F4518" s="9"/>
      <c r="I4518" s="9"/>
      <c r="K4518" s="9"/>
      <c r="L4518" s="9"/>
      <c r="M4518" s="9"/>
      <c r="O4518" s="9"/>
      <c r="P4518" s="9"/>
      <c r="Q4518" s="9"/>
      <c r="R4518" s="36"/>
      <c r="V4518" s="36"/>
    </row>
    <row r="4519" spans="1:22" x14ac:dyDescent="0.25">
      <c r="A4519" s="86"/>
      <c r="B4519" s="9"/>
      <c r="C4519" s="9"/>
      <c r="D4519" s="9"/>
      <c r="E4519" s="9"/>
      <c r="F4519" s="9"/>
      <c r="I4519" s="9"/>
      <c r="K4519" s="9"/>
      <c r="L4519" s="9"/>
      <c r="M4519" s="9"/>
      <c r="O4519" s="9"/>
      <c r="P4519" s="9"/>
      <c r="Q4519" s="9"/>
      <c r="R4519" s="36"/>
      <c r="V4519" s="36"/>
    </row>
    <row r="4520" spans="1:22" x14ac:dyDescent="0.25">
      <c r="A4520" s="86"/>
      <c r="B4520" s="9"/>
      <c r="C4520" s="9"/>
      <c r="D4520" s="9"/>
      <c r="E4520" s="9"/>
      <c r="F4520" s="9"/>
      <c r="I4520" s="9"/>
      <c r="K4520" s="9"/>
      <c r="L4520" s="9"/>
      <c r="M4520" s="9"/>
      <c r="O4520" s="9"/>
      <c r="P4520" s="9"/>
      <c r="Q4520" s="9"/>
      <c r="R4520" s="36"/>
      <c r="V4520" s="36"/>
    </row>
    <row r="4521" spans="1:22" x14ac:dyDescent="0.25">
      <c r="A4521" s="86"/>
      <c r="B4521" s="9"/>
      <c r="C4521" s="9"/>
      <c r="D4521" s="9"/>
      <c r="E4521" s="9"/>
      <c r="F4521" s="9"/>
      <c r="I4521" s="9"/>
      <c r="K4521" s="9"/>
      <c r="L4521" s="9"/>
      <c r="M4521" s="9"/>
      <c r="O4521" s="9"/>
      <c r="P4521" s="9"/>
      <c r="Q4521" s="9"/>
      <c r="R4521" s="36"/>
      <c r="V4521" s="36"/>
    </row>
    <row r="4522" spans="1:22" x14ac:dyDescent="0.25">
      <c r="A4522" s="86"/>
      <c r="B4522" s="9"/>
      <c r="C4522" s="9"/>
      <c r="D4522" s="9"/>
      <c r="E4522" s="9"/>
      <c r="F4522" s="9"/>
      <c r="I4522" s="9"/>
      <c r="K4522" s="9"/>
      <c r="L4522" s="9"/>
      <c r="M4522" s="9"/>
      <c r="O4522" s="9"/>
      <c r="P4522" s="9"/>
      <c r="Q4522" s="9"/>
      <c r="R4522" s="36"/>
      <c r="V4522" s="36"/>
    </row>
    <row r="4523" spans="1:22" x14ac:dyDescent="0.25">
      <c r="A4523" s="86"/>
      <c r="B4523" s="9"/>
      <c r="C4523" s="9"/>
      <c r="D4523" s="9"/>
      <c r="E4523" s="9"/>
      <c r="F4523" s="9"/>
      <c r="I4523" s="9"/>
      <c r="K4523" s="9"/>
      <c r="L4523" s="9"/>
      <c r="M4523" s="9"/>
      <c r="O4523" s="9"/>
      <c r="P4523" s="9"/>
      <c r="Q4523" s="9"/>
      <c r="R4523" s="36"/>
      <c r="V4523" s="36"/>
    </row>
    <row r="4524" spans="1:22" x14ac:dyDescent="0.25">
      <c r="A4524" s="86"/>
      <c r="B4524" s="9"/>
      <c r="C4524" s="9"/>
      <c r="D4524" s="9"/>
      <c r="E4524" s="9"/>
      <c r="F4524" s="9"/>
      <c r="I4524" s="9"/>
      <c r="K4524" s="9"/>
      <c r="L4524" s="9"/>
      <c r="M4524" s="9"/>
      <c r="O4524" s="9"/>
      <c r="P4524" s="9"/>
      <c r="Q4524" s="9"/>
      <c r="R4524" s="36"/>
      <c r="V4524" s="36"/>
    </row>
    <row r="4525" spans="1:22" x14ac:dyDescent="0.25">
      <c r="A4525" s="86"/>
      <c r="B4525" s="9"/>
      <c r="C4525" s="9"/>
      <c r="D4525" s="9"/>
      <c r="E4525" s="9"/>
      <c r="F4525" s="9"/>
      <c r="I4525" s="9"/>
      <c r="K4525" s="9"/>
      <c r="L4525" s="9"/>
      <c r="M4525" s="9"/>
      <c r="O4525" s="9"/>
      <c r="P4525" s="9"/>
      <c r="Q4525" s="9"/>
      <c r="R4525" s="36"/>
      <c r="V4525" s="36"/>
    </row>
    <row r="4526" spans="1:22" x14ac:dyDescent="0.25">
      <c r="A4526" s="86"/>
      <c r="B4526" s="9"/>
      <c r="C4526" s="9"/>
      <c r="D4526" s="9"/>
      <c r="E4526" s="9"/>
      <c r="F4526" s="9"/>
      <c r="I4526" s="9"/>
      <c r="K4526" s="9"/>
      <c r="L4526" s="9"/>
      <c r="M4526" s="9"/>
      <c r="O4526" s="9"/>
      <c r="P4526" s="9"/>
      <c r="Q4526" s="9"/>
      <c r="R4526" s="36"/>
      <c r="V4526" s="36"/>
    </row>
    <row r="4527" spans="1:22" x14ac:dyDescent="0.25">
      <c r="A4527" s="86"/>
      <c r="B4527" s="9"/>
      <c r="C4527" s="9"/>
      <c r="D4527" s="9"/>
      <c r="E4527" s="9"/>
      <c r="F4527" s="9"/>
      <c r="I4527" s="9"/>
      <c r="K4527" s="9"/>
      <c r="L4527" s="9"/>
      <c r="M4527" s="9"/>
      <c r="O4527" s="9"/>
      <c r="P4527" s="9"/>
      <c r="Q4527" s="9"/>
      <c r="R4527" s="36"/>
      <c r="V4527" s="36"/>
    </row>
    <row r="4528" spans="1:22" x14ac:dyDescent="0.25">
      <c r="A4528" s="86"/>
      <c r="B4528" s="9"/>
      <c r="C4528" s="9"/>
      <c r="D4528" s="9"/>
      <c r="E4528" s="9"/>
      <c r="F4528" s="9"/>
      <c r="I4528" s="9"/>
      <c r="K4528" s="9"/>
      <c r="L4528" s="9"/>
      <c r="M4528" s="9"/>
      <c r="O4528" s="9"/>
      <c r="P4528" s="9"/>
      <c r="Q4528" s="9"/>
      <c r="R4528" s="36"/>
      <c r="V4528" s="36"/>
    </row>
    <row r="4529" spans="1:22" x14ac:dyDescent="0.25">
      <c r="A4529" s="86"/>
      <c r="B4529" s="9"/>
      <c r="C4529" s="9"/>
      <c r="D4529" s="9"/>
      <c r="E4529" s="9"/>
      <c r="F4529" s="9"/>
      <c r="I4529" s="9"/>
      <c r="K4529" s="9"/>
      <c r="L4529" s="9"/>
      <c r="M4529" s="9"/>
      <c r="O4529" s="9"/>
      <c r="P4529" s="9"/>
      <c r="Q4529" s="9"/>
      <c r="R4529" s="36"/>
      <c r="V4529" s="36"/>
    </row>
    <row r="4530" spans="1:22" x14ac:dyDescent="0.25">
      <c r="A4530" s="86"/>
      <c r="B4530" s="9"/>
      <c r="C4530" s="9"/>
      <c r="D4530" s="9"/>
      <c r="E4530" s="9"/>
      <c r="F4530" s="9"/>
      <c r="I4530" s="9"/>
      <c r="K4530" s="9"/>
      <c r="L4530" s="9"/>
      <c r="M4530" s="9"/>
      <c r="O4530" s="9"/>
      <c r="P4530" s="9"/>
      <c r="Q4530" s="9"/>
      <c r="R4530" s="36"/>
      <c r="V4530" s="36"/>
    </row>
    <row r="4531" spans="1:22" x14ac:dyDescent="0.25">
      <c r="A4531" s="86"/>
      <c r="B4531" s="9"/>
      <c r="C4531" s="9"/>
      <c r="D4531" s="9"/>
      <c r="E4531" s="9"/>
      <c r="F4531" s="9"/>
      <c r="I4531" s="9"/>
      <c r="K4531" s="9"/>
      <c r="L4531" s="9"/>
      <c r="M4531" s="9"/>
      <c r="O4531" s="9"/>
      <c r="P4531" s="9"/>
      <c r="Q4531" s="9"/>
      <c r="R4531" s="36"/>
      <c r="V4531" s="36"/>
    </row>
    <row r="4532" spans="1:22" x14ac:dyDescent="0.25">
      <c r="A4532" s="86"/>
      <c r="B4532" s="9"/>
      <c r="C4532" s="9"/>
      <c r="D4532" s="9"/>
      <c r="E4532" s="9"/>
      <c r="F4532" s="9"/>
      <c r="I4532" s="9"/>
      <c r="K4532" s="9"/>
      <c r="L4532" s="9"/>
      <c r="M4532" s="9"/>
      <c r="O4532" s="9"/>
      <c r="P4532" s="9"/>
      <c r="Q4532" s="9"/>
      <c r="R4532" s="36"/>
      <c r="V4532" s="36"/>
    </row>
    <row r="4533" spans="1:22" x14ac:dyDescent="0.25">
      <c r="A4533" s="86"/>
      <c r="B4533" s="9"/>
      <c r="C4533" s="9"/>
      <c r="D4533" s="9"/>
      <c r="E4533" s="9"/>
      <c r="F4533" s="9"/>
      <c r="I4533" s="9"/>
      <c r="K4533" s="9"/>
      <c r="L4533" s="9"/>
      <c r="M4533" s="9"/>
      <c r="O4533" s="9"/>
      <c r="P4533" s="9"/>
      <c r="Q4533" s="9"/>
      <c r="R4533" s="36"/>
      <c r="V4533" s="36"/>
    </row>
    <row r="4534" spans="1:22" x14ac:dyDescent="0.25">
      <c r="A4534" s="86"/>
      <c r="B4534" s="9"/>
      <c r="C4534" s="9"/>
      <c r="D4534" s="9"/>
      <c r="E4534" s="9"/>
      <c r="F4534" s="9"/>
      <c r="I4534" s="9"/>
      <c r="K4534" s="9"/>
      <c r="L4534" s="9"/>
      <c r="M4534" s="9"/>
      <c r="O4534" s="9"/>
      <c r="P4534" s="9"/>
      <c r="Q4534" s="9"/>
      <c r="R4534" s="36"/>
      <c r="V4534" s="36"/>
    </row>
    <row r="4535" spans="1:22" x14ac:dyDescent="0.25">
      <c r="A4535" s="86"/>
      <c r="B4535" s="9"/>
      <c r="C4535" s="9"/>
      <c r="D4535" s="9"/>
      <c r="E4535" s="9"/>
      <c r="F4535" s="9"/>
      <c r="I4535" s="9"/>
      <c r="K4535" s="9"/>
      <c r="L4535" s="9"/>
      <c r="M4535" s="9"/>
      <c r="O4535" s="9"/>
      <c r="P4535" s="9"/>
      <c r="Q4535" s="9"/>
      <c r="R4535" s="36"/>
      <c r="V4535" s="36"/>
    </row>
    <row r="4536" spans="1:22" x14ac:dyDescent="0.25">
      <c r="A4536" s="86"/>
      <c r="B4536" s="9"/>
      <c r="C4536" s="9"/>
      <c r="D4536" s="9"/>
      <c r="E4536" s="9"/>
      <c r="F4536" s="9"/>
      <c r="I4536" s="9"/>
      <c r="K4536" s="9"/>
      <c r="L4536" s="9"/>
      <c r="M4536" s="9"/>
      <c r="O4536" s="9"/>
      <c r="P4536" s="9"/>
      <c r="Q4536" s="9"/>
      <c r="R4536" s="36"/>
      <c r="V4536" s="36"/>
    </row>
    <row r="4537" spans="1:22" x14ac:dyDescent="0.25">
      <c r="A4537" s="86"/>
      <c r="B4537" s="9"/>
      <c r="C4537" s="9"/>
      <c r="D4537" s="9"/>
      <c r="E4537" s="9"/>
      <c r="F4537" s="9"/>
      <c r="I4537" s="9"/>
      <c r="K4537" s="9"/>
      <c r="L4537" s="9"/>
      <c r="M4537" s="9"/>
      <c r="O4537" s="9"/>
      <c r="P4537" s="9"/>
      <c r="Q4537" s="9"/>
      <c r="R4537" s="36"/>
      <c r="V4537" s="36"/>
    </row>
    <row r="4538" spans="1:22" x14ac:dyDescent="0.25">
      <c r="A4538" s="86"/>
      <c r="B4538" s="9"/>
      <c r="C4538" s="9"/>
      <c r="D4538" s="9"/>
      <c r="E4538" s="9"/>
      <c r="F4538" s="9"/>
      <c r="I4538" s="9"/>
      <c r="K4538" s="9"/>
      <c r="L4538" s="9"/>
      <c r="M4538" s="9"/>
      <c r="O4538" s="9"/>
      <c r="P4538" s="9"/>
      <c r="Q4538" s="9"/>
      <c r="R4538" s="36"/>
      <c r="V4538" s="36"/>
    </row>
    <row r="4539" spans="1:22" x14ac:dyDescent="0.25">
      <c r="A4539" s="86"/>
      <c r="B4539" s="9"/>
      <c r="C4539" s="9"/>
      <c r="D4539" s="9"/>
      <c r="E4539" s="9"/>
      <c r="F4539" s="9"/>
      <c r="I4539" s="9"/>
      <c r="K4539" s="9"/>
      <c r="L4539" s="9"/>
      <c r="M4539" s="9"/>
      <c r="O4539" s="9"/>
      <c r="P4539" s="9"/>
      <c r="Q4539" s="9"/>
      <c r="R4539" s="36"/>
      <c r="V4539" s="36"/>
    </row>
    <row r="4540" spans="1:22" x14ac:dyDescent="0.25">
      <c r="A4540" s="86"/>
      <c r="B4540" s="9"/>
      <c r="C4540" s="9"/>
      <c r="D4540" s="9"/>
      <c r="E4540" s="9"/>
      <c r="F4540" s="9"/>
      <c r="I4540" s="9"/>
      <c r="K4540" s="9"/>
      <c r="L4540" s="9"/>
      <c r="M4540" s="9"/>
      <c r="O4540" s="9"/>
      <c r="P4540" s="9"/>
      <c r="Q4540" s="9"/>
      <c r="R4540" s="36"/>
      <c r="V4540" s="36"/>
    </row>
    <row r="4541" spans="1:22" x14ac:dyDescent="0.25">
      <c r="A4541" s="86"/>
      <c r="B4541" s="9"/>
      <c r="C4541" s="9"/>
      <c r="D4541" s="9"/>
      <c r="E4541" s="9"/>
      <c r="F4541" s="9"/>
      <c r="I4541" s="9"/>
      <c r="K4541" s="9"/>
      <c r="L4541" s="9"/>
      <c r="M4541" s="9"/>
      <c r="O4541" s="9"/>
      <c r="P4541" s="9"/>
      <c r="Q4541" s="9"/>
      <c r="R4541" s="36"/>
      <c r="V4541" s="36"/>
    </row>
    <row r="4542" spans="1:22" x14ac:dyDescent="0.25">
      <c r="A4542" s="86"/>
      <c r="B4542" s="9"/>
      <c r="C4542" s="9"/>
      <c r="D4542" s="9"/>
      <c r="E4542" s="9"/>
      <c r="F4542" s="9"/>
      <c r="I4542" s="9"/>
      <c r="K4542" s="9"/>
      <c r="L4542" s="9"/>
      <c r="M4542" s="9"/>
      <c r="O4542" s="9"/>
      <c r="P4542" s="9"/>
      <c r="Q4542" s="9"/>
      <c r="R4542" s="36"/>
      <c r="V4542" s="36"/>
    </row>
    <row r="4543" spans="1:22" x14ac:dyDescent="0.25">
      <c r="A4543" s="86"/>
      <c r="B4543" s="9"/>
      <c r="C4543" s="9"/>
      <c r="D4543" s="9"/>
      <c r="E4543" s="9"/>
      <c r="F4543" s="9"/>
      <c r="I4543" s="9"/>
      <c r="K4543" s="9"/>
      <c r="L4543" s="9"/>
      <c r="M4543" s="9"/>
      <c r="O4543" s="9"/>
      <c r="P4543" s="9"/>
      <c r="Q4543" s="9"/>
      <c r="R4543" s="36"/>
      <c r="V4543" s="36"/>
    </row>
    <row r="4544" spans="1:22" x14ac:dyDescent="0.25">
      <c r="A4544" s="86"/>
      <c r="B4544" s="9"/>
      <c r="C4544" s="9"/>
      <c r="D4544" s="9"/>
      <c r="E4544" s="9"/>
      <c r="F4544" s="9"/>
      <c r="I4544" s="9"/>
      <c r="K4544" s="9"/>
      <c r="L4544" s="9"/>
      <c r="M4544" s="9"/>
      <c r="O4544" s="9"/>
      <c r="P4544" s="9"/>
      <c r="Q4544" s="9"/>
      <c r="R4544" s="36"/>
      <c r="V4544" s="36"/>
    </row>
    <row r="4545" spans="1:22" x14ac:dyDescent="0.25">
      <c r="A4545" s="86"/>
      <c r="B4545" s="9"/>
      <c r="C4545" s="9"/>
      <c r="D4545" s="9"/>
      <c r="E4545" s="9"/>
      <c r="F4545" s="9"/>
      <c r="I4545" s="9"/>
      <c r="K4545" s="9"/>
      <c r="L4545" s="9"/>
      <c r="M4545" s="9"/>
      <c r="O4545" s="9"/>
      <c r="P4545" s="9"/>
      <c r="Q4545" s="9"/>
      <c r="R4545" s="36"/>
      <c r="V4545" s="36"/>
    </row>
    <row r="4546" spans="1:22" x14ac:dyDescent="0.25">
      <c r="A4546" s="86"/>
      <c r="B4546" s="9"/>
      <c r="C4546" s="9"/>
      <c r="D4546" s="9"/>
      <c r="E4546" s="9"/>
      <c r="F4546" s="9"/>
      <c r="I4546" s="9"/>
      <c r="K4546" s="9"/>
      <c r="L4546" s="9"/>
      <c r="M4546" s="9"/>
      <c r="O4546" s="9"/>
      <c r="P4546" s="9"/>
      <c r="Q4546" s="9"/>
      <c r="R4546" s="36"/>
      <c r="V4546" s="36"/>
    </row>
    <row r="4547" spans="1:22" x14ac:dyDescent="0.25">
      <c r="A4547" s="86"/>
      <c r="B4547" s="9"/>
      <c r="C4547" s="9"/>
      <c r="D4547" s="9"/>
      <c r="E4547" s="9"/>
      <c r="F4547" s="9"/>
      <c r="I4547" s="9"/>
      <c r="K4547" s="9"/>
      <c r="L4547" s="9"/>
      <c r="M4547" s="9"/>
      <c r="O4547" s="9"/>
      <c r="P4547" s="9"/>
      <c r="Q4547" s="9"/>
      <c r="R4547" s="36"/>
      <c r="V4547" s="36"/>
    </row>
    <row r="4548" spans="1:22" x14ac:dyDescent="0.25">
      <c r="A4548" s="86"/>
      <c r="B4548" s="9"/>
      <c r="C4548" s="9"/>
      <c r="D4548" s="9"/>
      <c r="E4548" s="9"/>
      <c r="F4548" s="9"/>
      <c r="I4548" s="9"/>
      <c r="K4548" s="9"/>
      <c r="L4548" s="9"/>
      <c r="M4548" s="9"/>
      <c r="O4548" s="9"/>
      <c r="P4548" s="9"/>
      <c r="Q4548" s="9"/>
      <c r="R4548" s="36"/>
      <c r="V4548" s="36"/>
    </row>
    <row r="4549" spans="1:22" x14ac:dyDescent="0.25">
      <c r="A4549" s="86"/>
      <c r="B4549" s="9"/>
      <c r="C4549" s="9"/>
      <c r="D4549" s="9"/>
      <c r="E4549" s="9"/>
      <c r="F4549" s="9"/>
      <c r="I4549" s="9"/>
      <c r="K4549" s="9"/>
      <c r="L4549" s="9"/>
      <c r="M4549" s="9"/>
      <c r="O4549" s="9"/>
      <c r="P4549" s="9"/>
      <c r="Q4549" s="9"/>
      <c r="R4549" s="36"/>
      <c r="V4549" s="36"/>
    </row>
    <row r="4550" spans="1:22" x14ac:dyDescent="0.25">
      <c r="A4550" s="86"/>
      <c r="B4550" s="9"/>
      <c r="C4550" s="9"/>
      <c r="D4550" s="9"/>
      <c r="E4550" s="9"/>
      <c r="F4550" s="9"/>
      <c r="I4550" s="9"/>
      <c r="K4550" s="9"/>
      <c r="L4550" s="9"/>
      <c r="M4550" s="9"/>
      <c r="O4550" s="9"/>
      <c r="P4550" s="9"/>
      <c r="Q4550" s="9"/>
      <c r="R4550" s="36"/>
      <c r="V4550" s="36"/>
    </row>
    <row r="4551" spans="1:22" x14ac:dyDescent="0.25">
      <c r="A4551" s="86"/>
      <c r="B4551" s="9"/>
      <c r="C4551" s="9"/>
      <c r="D4551" s="9"/>
      <c r="E4551" s="9"/>
      <c r="F4551" s="9"/>
      <c r="I4551" s="9"/>
      <c r="K4551" s="9"/>
      <c r="L4551" s="9"/>
      <c r="M4551" s="9"/>
      <c r="O4551" s="9"/>
      <c r="P4551" s="9"/>
      <c r="Q4551" s="9"/>
      <c r="R4551" s="36"/>
      <c r="V4551" s="36"/>
    </row>
    <row r="4552" spans="1:22" x14ac:dyDescent="0.25">
      <c r="A4552" s="86"/>
      <c r="B4552" s="9"/>
      <c r="C4552" s="9"/>
      <c r="D4552" s="9"/>
      <c r="E4552" s="9"/>
      <c r="F4552" s="9"/>
      <c r="I4552" s="9"/>
      <c r="K4552" s="9"/>
      <c r="L4552" s="9"/>
      <c r="M4552" s="9"/>
      <c r="O4552" s="9"/>
      <c r="P4552" s="9"/>
      <c r="Q4552" s="9"/>
      <c r="R4552" s="36"/>
      <c r="V4552" s="36"/>
    </row>
    <row r="4553" spans="1:22" x14ac:dyDescent="0.25">
      <c r="A4553" s="86"/>
      <c r="B4553" s="9"/>
      <c r="C4553" s="9"/>
      <c r="D4553" s="9"/>
      <c r="E4553" s="9"/>
      <c r="F4553" s="9"/>
      <c r="I4553" s="9"/>
      <c r="K4553" s="9"/>
      <c r="L4553" s="9"/>
      <c r="M4553" s="9"/>
      <c r="O4553" s="9"/>
      <c r="P4553" s="9"/>
      <c r="Q4553" s="9"/>
      <c r="R4553" s="36"/>
      <c r="V4553" s="36"/>
    </row>
    <row r="4554" spans="1:22" x14ac:dyDescent="0.25">
      <c r="A4554" s="86"/>
      <c r="B4554" s="9"/>
      <c r="C4554" s="9"/>
      <c r="D4554" s="9"/>
      <c r="E4554" s="9"/>
      <c r="F4554" s="9"/>
      <c r="I4554" s="9"/>
      <c r="K4554" s="9"/>
      <c r="L4554" s="9"/>
      <c r="M4554" s="9"/>
      <c r="O4554" s="9"/>
      <c r="P4554" s="9"/>
      <c r="Q4554" s="9"/>
      <c r="R4554" s="36"/>
      <c r="V4554" s="36"/>
    </row>
    <row r="4555" spans="1:22" x14ac:dyDescent="0.25">
      <c r="A4555" s="86"/>
      <c r="B4555" s="9"/>
      <c r="C4555" s="9"/>
      <c r="D4555" s="9"/>
      <c r="E4555" s="9"/>
      <c r="F4555" s="9"/>
      <c r="I4555" s="9"/>
      <c r="K4555" s="9"/>
      <c r="L4555" s="9"/>
      <c r="M4555" s="9"/>
      <c r="O4555" s="9"/>
      <c r="P4555" s="9"/>
      <c r="Q4555" s="9"/>
      <c r="R4555" s="36"/>
      <c r="V4555" s="36"/>
    </row>
    <row r="4556" spans="1:22" x14ac:dyDescent="0.25">
      <c r="A4556" s="86"/>
      <c r="B4556" s="9"/>
      <c r="C4556" s="9"/>
      <c r="D4556" s="9"/>
      <c r="E4556" s="9"/>
      <c r="F4556" s="9"/>
      <c r="I4556" s="9"/>
      <c r="K4556" s="9"/>
      <c r="L4556" s="9"/>
      <c r="M4556" s="9"/>
      <c r="O4556" s="9"/>
      <c r="P4556" s="9"/>
      <c r="Q4556" s="9"/>
      <c r="R4556" s="36"/>
      <c r="V4556" s="36"/>
    </row>
    <row r="4557" spans="1:22" x14ac:dyDescent="0.25">
      <c r="A4557" s="86"/>
      <c r="B4557" s="9"/>
      <c r="C4557" s="9"/>
      <c r="D4557" s="9"/>
      <c r="E4557" s="9"/>
      <c r="F4557" s="9"/>
      <c r="I4557" s="9"/>
      <c r="K4557" s="9"/>
      <c r="L4557" s="9"/>
      <c r="M4557" s="9"/>
      <c r="O4557" s="9"/>
      <c r="P4557" s="9"/>
      <c r="Q4557" s="9"/>
      <c r="R4557" s="36"/>
      <c r="V4557" s="36"/>
    </row>
    <row r="4558" spans="1:22" x14ac:dyDescent="0.25">
      <c r="A4558" s="86"/>
      <c r="B4558" s="9"/>
      <c r="C4558" s="9"/>
      <c r="D4558" s="9"/>
      <c r="E4558" s="9"/>
      <c r="F4558" s="9"/>
      <c r="I4558" s="9"/>
      <c r="K4558" s="9"/>
      <c r="L4558" s="9"/>
      <c r="M4558" s="9"/>
      <c r="O4558" s="9"/>
      <c r="P4558" s="9"/>
      <c r="Q4558" s="9"/>
      <c r="R4558" s="36"/>
      <c r="V4558" s="36"/>
    </row>
    <row r="4559" spans="1:22" x14ac:dyDescent="0.25">
      <c r="A4559" s="86"/>
      <c r="B4559" s="9"/>
      <c r="C4559" s="9"/>
      <c r="D4559" s="9"/>
      <c r="E4559" s="9"/>
      <c r="F4559" s="9"/>
      <c r="I4559" s="9"/>
      <c r="K4559" s="9"/>
      <c r="L4559" s="9"/>
      <c r="M4559" s="9"/>
      <c r="O4559" s="9"/>
      <c r="P4559" s="9"/>
      <c r="Q4559" s="9"/>
      <c r="R4559" s="36"/>
      <c r="V4559" s="36"/>
    </row>
    <row r="4560" spans="1:22" x14ac:dyDescent="0.25">
      <c r="A4560" s="86"/>
      <c r="B4560" s="9"/>
      <c r="C4560" s="9"/>
      <c r="D4560" s="9"/>
      <c r="E4560" s="9"/>
      <c r="F4560" s="9"/>
      <c r="I4560" s="9"/>
      <c r="K4560" s="9"/>
      <c r="L4560" s="9"/>
      <c r="M4560" s="9"/>
      <c r="O4560" s="9"/>
      <c r="P4560" s="9"/>
      <c r="Q4560" s="9"/>
      <c r="R4560" s="36"/>
      <c r="V4560" s="36"/>
    </row>
    <row r="4561" spans="1:22" x14ac:dyDescent="0.25">
      <c r="A4561" s="86"/>
      <c r="B4561" s="9"/>
      <c r="C4561" s="9"/>
      <c r="D4561" s="9"/>
      <c r="E4561" s="9"/>
      <c r="F4561" s="9"/>
      <c r="I4561" s="9"/>
      <c r="K4561" s="9"/>
      <c r="L4561" s="9"/>
      <c r="M4561" s="9"/>
      <c r="O4561" s="9"/>
      <c r="P4561" s="9"/>
      <c r="Q4561" s="9"/>
      <c r="R4561" s="36"/>
      <c r="V4561" s="36"/>
    </row>
    <row r="4562" spans="1:22" x14ac:dyDescent="0.25">
      <c r="A4562" s="86"/>
      <c r="B4562" s="9"/>
      <c r="C4562" s="9"/>
      <c r="D4562" s="9"/>
      <c r="E4562" s="9"/>
      <c r="F4562" s="9"/>
      <c r="I4562" s="9"/>
      <c r="K4562" s="9"/>
      <c r="L4562" s="9"/>
      <c r="M4562" s="9"/>
      <c r="O4562" s="9"/>
      <c r="P4562" s="9"/>
      <c r="Q4562" s="9"/>
      <c r="R4562" s="36"/>
      <c r="V4562" s="36"/>
    </row>
    <row r="4563" spans="1:22" x14ac:dyDescent="0.25">
      <c r="A4563" s="86"/>
      <c r="B4563" s="9"/>
      <c r="C4563" s="9"/>
      <c r="D4563" s="9"/>
      <c r="E4563" s="9"/>
      <c r="F4563" s="9"/>
      <c r="I4563" s="9"/>
      <c r="K4563" s="9"/>
      <c r="L4563" s="9"/>
      <c r="M4563" s="9"/>
      <c r="O4563" s="9"/>
      <c r="P4563" s="9"/>
      <c r="Q4563" s="9"/>
      <c r="R4563" s="36"/>
      <c r="V4563" s="36"/>
    </row>
    <row r="4564" spans="1:22" x14ac:dyDescent="0.25">
      <c r="A4564" s="86"/>
      <c r="B4564" s="9"/>
      <c r="C4564" s="9"/>
      <c r="D4564" s="9"/>
      <c r="E4564" s="9"/>
      <c r="F4564" s="9"/>
      <c r="I4564" s="9"/>
      <c r="K4564" s="9"/>
      <c r="L4564" s="9"/>
      <c r="M4564" s="9"/>
      <c r="O4564" s="9"/>
      <c r="P4564" s="9"/>
      <c r="Q4564" s="9"/>
      <c r="R4564" s="36"/>
      <c r="V4564" s="36"/>
    </row>
    <row r="4565" spans="1:22" x14ac:dyDescent="0.25">
      <c r="A4565" s="86"/>
      <c r="B4565" s="9"/>
      <c r="C4565" s="9"/>
      <c r="D4565" s="9"/>
      <c r="E4565" s="9"/>
      <c r="F4565" s="9"/>
      <c r="I4565" s="9"/>
      <c r="K4565" s="9"/>
      <c r="L4565" s="9"/>
      <c r="M4565" s="9"/>
      <c r="O4565" s="9"/>
      <c r="P4565" s="9"/>
      <c r="Q4565" s="9"/>
      <c r="R4565" s="36"/>
      <c r="V4565" s="36"/>
    </row>
    <row r="4566" spans="1:22" x14ac:dyDescent="0.25">
      <c r="A4566" s="86"/>
      <c r="B4566" s="9"/>
      <c r="C4566" s="9"/>
      <c r="D4566" s="9"/>
      <c r="E4566" s="9"/>
      <c r="F4566" s="9"/>
      <c r="I4566" s="9"/>
      <c r="K4566" s="9"/>
      <c r="L4566" s="9"/>
      <c r="M4566" s="9"/>
      <c r="O4566" s="9"/>
      <c r="P4566" s="9"/>
      <c r="Q4566" s="9"/>
      <c r="R4566" s="36"/>
      <c r="V4566" s="36"/>
    </row>
    <row r="4567" spans="1:22" x14ac:dyDescent="0.25">
      <c r="A4567" s="86"/>
      <c r="B4567" s="9"/>
      <c r="C4567" s="9"/>
      <c r="D4567" s="9"/>
      <c r="E4567" s="9"/>
      <c r="F4567" s="9"/>
      <c r="I4567" s="9"/>
      <c r="K4567" s="9"/>
      <c r="L4567" s="9"/>
      <c r="M4567" s="9"/>
      <c r="O4567" s="9"/>
      <c r="P4567" s="9"/>
      <c r="Q4567" s="9"/>
      <c r="R4567" s="36"/>
      <c r="V4567" s="36"/>
    </row>
    <row r="4568" spans="1:22" x14ac:dyDescent="0.25">
      <c r="A4568" s="86"/>
      <c r="B4568" s="9"/>
      <c r="C4568" s="9"/>
      <c r="D4568" s="9"/>
      <c r="E4568" s="9"/>
      <c r="F4568" s="9"/>
      <c r="I4568" s="9"/>
      <c r="K4568" s="9"/>
      <c r="L4568" s="9"/>
      <c r="M4568" s="9"/>
      <c r="O4568" s="9"/>
      <c r="P4568" s="9"/>
      <c r="Q4568" s="9"/>
      <c r="R4568" s="36"/>
      <c r="V4568" s="36"/>
    </row>
    <row r="4569" spans="1:22" x14ac:dyDescent="0.25">
      <c r="A4569" s="86"/>
      <c r="B4569" s="9"/>
      <c r="C4569" s="9"/>
      <c r="D4569" s="9"/>
      <c r="E4569" s="9"/>
      <c r="F4569" s="9"/>
      <c r="I4569" s="9"/>
      <c r="K4569" s="9"/>
      <c r="L4569" s="9"/>
      <c r="M4569" s="9"/>
      <c r="O4569" s="9"/>
      <c r="P4569" s="9"/>
      <c r="Q4569" s="9"/>
      <c r="R4569" s="36"/>
      <c r="V4569" s="36"/>
    </row>
    <row r="4570" spans="1:22" x14ac:dyDescent="0.25">
      <c r="A4570" s="86"/>
      <c r="B4570" s="9"/>
      <c r="C4570" s="9"/>
      <c r="D4570" s="9"/>
      <c r="E4570" s="9"/>
      <c r="F4570" s="9"/>
      <c r="I4570" s="9"/>
      <c r="K4570" s="9"/>
      <c r="L4570" s="9"/>
      <c r="M4570" s="9"/>
      <c r="O4570" s="9"/>
      <c r="P4570" s="9"/>
      <c r="Q4570" s="9"/>
      <c r="R4570" s="36"/>
      <c r="V4570" s="36"/>
    </row>
    <row r="4571" spans="1:22" x14ac:dyDescent="0.25">
      <c r="A4571" s="86"/>
      <c r="B4571" s="9"/>
      <c r="C4571" s="9"/>
      <c r="D4571" s="9"/>
      <c r="E4571" s="9"/>
      <c r="F4571" s="9"/>
      <c r="I4571" s="9"/>
      <c r="K4571" s="9"/>
      <c r="L4571" s="9"/>
      <c r="M4571" s="9"/>
      <c r="O4571" s="9"/>
      <c r="P4571" s="9"/>
      <c r="Q4571" s="9"/>
      <c r="R4571" s="36"/>
      <c r="V4571" s="36"/>
    </row>
    <row r="4572" spans="1:22" x14ac:dyDescent="0.25">
      <c r="A4572" s="86"/>
      <c r="B4572" s="9"/>
      <c r="C4572" s="9"/>
      <c r="D4572" s="9"/>
      <c r="E4572" s="9"/>
      <c r="F4572" s="9"/>
      <c r="I4572" s="9"/>
      <c r="K4572" s="9"/>
      <c r="L4572" s="9"/>
      <c r="M4572" s="9"/>
      <c r="O4572" s="9"/>
      <c r="P4572" s="9"/>
      <c r="Q4572" s="9"/>
      <c r="R4572" s="36"/>
      <c r="V4572" s="36"/>
    </row>
    <row r="4573" spans="1:22" x14ac:dyDescent="0.25">
      <c r="A4573" s="86"/>
      <c r="B4573" s="9"/>
      <c r="C4573" s="9"/>
      <c r="D4573" s="9"/>
      <c r="E4573" s="9"/>
      <c r="F4573" s="9"/>
      <c r="I4573" s="9"/>
      <c r="K4573" s="9"/>
      <c r="L4573" s="9"/>
      <c r="M4573" s="9"/>
      <c r="O4573" s="9"/>
      <c r="P4573" s="9"/>
      <c r="Q4573" s="9"/>
      <c r="R4573" s="36"/>
      <c r="V4573" s="36"/>
    </row>
    <row r="4574" spans="1:22" x14ac:dyDescent="0.25">
      <c r="A4574" s="86"/>
      <c r="B4574" s="9"/>
      <c r="C4574" s="9"/>
      <c r="D4574" s="9"/>
      <c r="E4574" s="9"/>
      <c r="F4574" s="9"/>
      <c r="I4574" s="9"/>
      <c r="K4574" s="9"/>
      <c r="L4574" s="9"/>
      <c r="M4574" s="9"/>
      <c r="O4574" s="9"/>
      <c r="P4574" s="9"/>
      <c r="Q4574" s="9"/>
      <c r="R4574" s="36"/>
      <c r="V4574" s="36"/>
    </row>
    <row r="4575" spans="1:22" x14ac:dyDescent="0.25">
      <c r="A4575" s="86"/>
      <c r="B4575" s="9"/>
      <c r="C4575" s="9"/>
      <c r="D4575" s="9"/>
      <c r="E4575" s="9"/>
      <c r="F4575" s="9"/>
      <c r="I4575" s="9"/>
      <c r="K4575" s="9"/>
      <c r="L4575" s="9"/>
      <c r="M4575" s="9"/>
      <c r="O4575" s="9"/>
      <c r="P4575" s="9"/>
      <c r="Q4575" s="9"/>
      <c r="R4575" s="36"/>
      <c r="V4575" s="36"/>
    </row>
    <row r="4576" spans="1:22" x14ac:dyDescent="0.25">
      <c r="A4576" s="86"/>
      <c r="B4576" s="9"/>
      <c r="C4576" s="9"/>
      <c r="D4576" s="9"/>
      <c r="E4576" s="9"/>
      <c r="F4576" s="9"/>
      <c r="I4576" s="9"/>
      <c r="K4576" s="9"/>
      <c r="L4576" s="9"/>
      <c r="M4576" s="9"/>
      <c r="O4576" s="9"/>
      <c r="P4576" s="9"/>
      <c r="Q4576" s="9"/>
      <c r="R4576" s="36"/>
      <c r="V4576" s="36"/>
    </row>
    <row r="4577" spans="1:22" x14ac:dyDescent="0.25">
      <c r="A4577" s="86"/>
      <c r="B4577" s="9"/>
      <c r="C4577" s="9"/>
      <c r="D4577" s="9"/>
      <c r="E4577" s="9"/>
      <c r="F4577" s="9"/>
      <c r="I4577" s="9"/>
      <c r="K4577" s="9"/>
      <c r="L4577" s="9"/>
      <c r="M4577" s="9"/>
      <c r="O4577" s="9"/>
      <c r="P4577" s="9"/>
      <c r="Q4577" s="9"/>
      <c r="R4577" s="36"/>
      <c r="V4577" s="36"/>
    </row>
    <row r="4578" spans="1:22" x14ac:dyDescent="0.25">
      <c r="A4578" s="86"/>
      <c r="B4578" s="9"/>
      <c r="C4578" s="9"/>
      <c r="D4578" s="9"/>
      <c r="E4578" s="9"/>
      <c r="F4578" s="9"/>
      <c r="I4578" s="9"/>
      <c r="K4578" s="9"/>
      <c r="L4578" s="9"/>
      <c r="M4578" s="9"/>
      <c r="O4578" s="9"/>
      <c r="P4578" s="9"/>
      <c r="Q4578" s="9"/>
      <c r="R4578" s="36"/>
      <c r="V4578" s="36"/>
    </row>
    <row r="4579" spans="1:22" x14ac:dyDescent="0.25">
      <c r="A4579" s="86"/>
      <c r="B4579" s="9"/>
      <c r="C4579" s="9"/>
      <c r="D4579" s="9"/>
      <c r="E4579" s="9"/>
      <c r="F4579" s="9"/>
      <c r="I4579" s="9"/>
      <c r="K4579" s="9"/>
      <c r="L4579" s="9"/>
      <c r="M4579" s="9"/>
      <c r="O4579" s="9"/>
      <c r="P4579" s="9"/>
      <c r="Q4579" s="9"/>
      <c r="R4579" s="36"/>
      <c r="V4579" s="36"/>
    </row>
    <row r="4580" spans="1:22" x14ac:dyDescent="0.25">
      <c r="A4580" s="86"/>
      <c r="B4580" s="9"/>
      <c r="C4580" s="9"/>
      <c r="D4580" s="9"/>
      <c r="E4580" s="9"/>
      <c r="F4580" s="9"/>
      <c r="I4580" s="9"/>
      <c r="K4580" s="9"/>
      <c r="L4580" s="9"/>
      <c r="M4580" s="9"/>
      <c r="O4580" s="9"/>
      <c r="P4580" s="9"/>
      <c r="Q4580" s="9"/>
      <c r="R4580" s="36"/>
      <c r="V4580" s="36"/>
    </row>
    <row r="4581" spans="1:22" x14ac:dyDescent="0.25">
      <c r="A4581" s="86"/>
      <c r="B4581" s="9"/>
      <c r="C4581" s="9"/>
      <c r="D4581" s="9"/>
      <c r="E4581" s="9"/>
      <c r="F4581" s="9"/>
      <c r="I4581" s="9"/>
      <c r="K4581" s="9"/>
      <c r="L4581" s="9"/>
      <c r="M4581" s="9"/>
      <c r="O4581" s="9"/>
      <c r="P4581" s="9"/>
      <c r="Q4581" s="9"/>
      <c r="R4581" s="36"/>
      <c r="V4581" s="36"/>
    </row>
    <row r="4582" spans="1:22" x14ac:dyDescent="0.25">
      <c r="A4582" s="86"/>
      <c r="B4582" s="9"/>
      <c r="C4582" s="9"/>
      <c r="D4582" s="9"/>
      <c r="E4582" s="9"/>
      <c r="F4582" s="9"/>
      <c r="I4582" s="9"/>
      <c r="K4582" s="9"/>
      <c r="L4582" s="9"/>
      <c r="M4582" s="9"/>
      <c r="O4582" s="9"/>
      <c r="P4582" s="9"/>
      <c r="Q4582" s="9"/>
      <c r="R4582" s="36"/>
      <c r="V4582" s="36"/>
    </row>
    <row r="4583" spans="1:22" x14ac:dyDescent="0.25">
      <c r="A4583" s="86"/>
      <c r="B4583" s="9"/>
      <c r="C4583" s="9"/>
      <c r="D4583" s="9"/>
      <c r="E4583" s="9"/>
      <c r="F4583" s="9"/>
      <c r="I4583" s="9"/>
      <c r="K4583" s="9"/>
      <c r="L4583" s="9"/>
      <c r="M4583" s="9"/>
      <c r="O4583" s="9"/>
      <c r="P4583" s="9"/>
      <c r="Q4583" s="9"/>
      <c r="R4583" s="36"/>
      <c r="V4583" s="36"/>
    </row>
    <row r="4584" spans="1:22" x14ac:dyDescent="0.25">
      <c r="A4584" s="86"/>
      <c r="B4584" s="9"/>
      <c r="C4584" s="9"/>
      <c r="D4584" s="9"/>
      <c r="E4584" s="9"/>
      <c r="F4584" s="9"/>
      <c r="I4584" s="9"/>
      <c r="K4584" s="9"/>
      <c r="L4584" s="9"/>
      <c r="M4584" s="9"/>
      <c r="O4584" s="9"/>
      <c r="P4584" s="9"/>
      <c r="Q4584" s="9"/>
      <c r="R4584" s="36"/>
      <c r="V4584" s="36"/>
    </row>
    <row r="4585" spans="1:22" x14ac:dyDescent="0.25">
      <c r="A4585" s="86"/>
      <c r="B4585" s="9"/>
      <c r="C4585" s="9"/>
      <c r="D4585" s="9"/>
      <c r="E4585" s="9"/>
      <c r="F4585" s="9"/>
      <c r="I4585" s="9"/>
      <c r="K4585" s="9"/>
      <c r="L4585" s="9"/>
      <c r="M4585" s="9"/>
      <c r="O4585" s="9"/>
      <c r="P4585" s="9"/>
      <c r="Q4585" s="9"/>
      <c r="R4585" s="36"/>
      <c r="V4585" s="36"/>
    </row>
    <row r="4586" spans="1:22" x14ac:dyDescent="0.25">
      <c r="A4586" s="86"/>
      <c r="B4586" s="9"/>
      <c r="C4586" s="9"/>
      <c r="D4586" s="9"/>
      <c r="E4586" s="9"/>
      <c r="F4586" s="9"/>
      <c r="I4586" s="9"/>
      <c r="K4586" s="9"/>
      <c r="L4586" s="9"/>
      <c r="M4586" s="9"/>
      <c r="O4586" s="9"/>
      <c r="P4586" s="9"/>
      <c r="Q4586" s="9"/>
      <c r="R4586" s="36"/>
      <c r="V4586" s="36"/>
    </row>
    <row r="4587" spans="1:22" x14ac:dyDescent="0.25">
      <c r="A4587" s="86"/>
      <c r="B4587" s="9"/>
      <c r="C4587" s="9"/>
      <c r="D4587" s="9"/>
      <c r="E4587" s="9"/>
      <c r="F4587" s="9"/>
      <c r="I4587" s="9"/>
      <c r="K4587" s="9"/>
      <c r="L4587" s="9"/>
      <c r="M4587" s="9"/>
      <c r="O4587" s="9"/>
      <c r="P4587" s="9"/>
      <c r="Q4587" s="9"/>
      <c r="R4587" s="36"/>
      <c r="V4587" s="36"/>
    </row>
    <row r="4588" spans="1:22" x14ac:dyDescent="0.25">
      <c r="A4588" s="86"/>
      <c r="B4588" s="9"/>
      <c r="C4588" s="9"/>
      <c r="D4588" s="9"/>
      <c r="E4588" s="9"/>
      <c r="F4588" s="9"/>
      <c r="I4588" s="9"/>
      <c r="K4588" s="9"/>
      <c r="L4588" s="9"/>
      <c r="M4588" s="9"/>
      <c r="O4588" s="9"/>
      <c r="P4588" s="9"/>
      <c r="Q4588" s="9"/>
      <c r="R4588" s="36"/>
      <c r="V4588" s="36"/>
    </row>
    <row r="4589" spans="1:22" x14ac:dyDescent="0.25">
      <c r="A4589" s="86"/>
      <c r="B4589" s="9"/>
      <c r="C4589" s="9"/>
      <c r="D4589" s="9"/>
      <c r="E4589" s="9"/>
      <c r="F4589" s="9"/>
      <c r="I4589" s="9"/>
      <c r="K4589" s="9"/>
      <c r="L4589" s="9"/>
      <c r="M4589" s="9"/>
      <c r="O4589" s="9"/>
      <c r="P4589" s="9"/>
      <c r="Q4589" s="9"/>
      <c r="R4589" s="36"/>
      <c r="V4589" s="36"/>
    </row>
    <row r="4590" spans="1:22" x14ac:dyDescent="0.25">
      <c r="A4590" s="86"/>
      <c r="B4590" s="9"/>
      <c r="C4590" s="9"/>
      <c r="D4590" s="9"/>
      <c r="E4590" s="9"/>
      <c r="F4590" s="9"/>
      <c r="I4590" s="9"/>
      <c r="K4590" s="9"/>
      <c r="L4590" s="9"/>
      <c r="M4590" s="9"/>
      <c r="O4590" s="9"/>
      <c r="P4590" s="9"/>
      <c r="Q4590" s="9"/>
      <c r="R4590" s="36"/>
      <c r="V4590" s="36"/>
    </row>
    <row r="4591" spans="1:22" x14ac:dyDescent="0.25">
      <c r="A4591" s="86"/>
      <c r="B4591" s="9"/>
      <c r="C4591" s="9"/>
      <c r="D4591" s="9"/>
      <c r="E4591" s="9"/>
      <c r="F4591" s="9"/>
      <c r="I4591" s="9"/>
      <c r="K4591" s="9"/>
      <c r="L4591" s="9"/>
      <c r="M4591" s="9"/>
      <c r="O4591" s="9"/>
      <c r="P4591" s="9"/>
      <c r="Q4591" s="9"/>
      <c r="R4591" s="36"/>
      <c r="V4591" s="36"/>
    </row>
    <row r="4592" spans="1:22" x14ac:dyDescent="0.25">
      <c r="A4592" s="86"/>
      <c r="B4592" s="9"/>
      <c r="C4592" s="9"/>
      <c r="D4592" s="9"/>
      <c r="E4592" s="9"/>
      <c r="F4592" s="9"/>
      <c r="I4592" s="9"/>
      <c r="K4592" s="9"/>
      <c r="L4592" s="9"/>
      <c r="M4592" s="9"/>
      <c r="O4592" s="9"/>
      <c r="P4592" s="9"/>
      <c r="Q4592" s="9"/>
      <c r="R4592" s="36"/>
      <c r="V4592" s="36"/>
    </row>
    <row r="4593" spans="1:22" x14ac:dyDescent="0.25">
      <c r="A4593" s="86"/>
      <c r="B4593" s="9"/>
      <c r="C4593" s="9"/>
      <c r="D4593" s="9"/>
      <c r="E4593" s="9"/>
      <c r="F4593" s="9"/>
      <c r="I4593" s="9"/>
      <c r="K4593" s="9"/>
      <c r="L4593" s="9"/>
      <c r="M4593" s="9"/>
      <c r="O4593" s="9"/>
      <c r="P4593" s="9"/>
      <c r="Q4593" s="9"/>
      <c r="R4593" s="36"/>
      <c r="V4593" s="36"/>
    </row>
    <row r="4594" spans="1:22" x14ac:dyDescent="0.25">
      <c r="A4594" s="86"/>
      <c r="B4594" s="9"/>
      <c r="C4594" s="9"/>
      <c r="D4594" s="9"/>
      <c r="E4594" s="9"/>
      <c r="F4594" s="9"/>
      <c r="I4594" s="9"/>
      <c r="K4594" s="9"/>
      <c r="L4594" s="9"/>
      <c r="M4594" s="9"/>
      <c r="O4594" s="9"/>
      <c r="P4594" s="9"/>
      <c r="Q4594" s="9"/>
      <c r="R4594" s="36"/>
      <c r="V4594" s="36"/>
    </row>
    <row r="4595" spans="1:22" x14ac:dyDescent="0.25">
      <c r="A4595" s="86"/>
      <c r="B4595" s="9"/>
      <c r="C4595" s="9"/>
      <c r="D4595" s="9"/>
      <c r="E4595" s="9"/>
      <c r="F4595" s="9"/>
      <c r="I4595" s="9"/>
      <c r="K4595" s="9"/>
      <c r="L4595" s="9"/>
      <c r="M4595" s="9"/>
      <c r="O4595" s="9"/>
      <c r="P4595" s="9"/>
      <c r="Q4595" s="9"/>
      <c r="R4595" s="36"/>
      <c r="V4595" s="36"/>
    </row>
    <row r="4596" spans="1:22" x14ac:dyDescent="0.25">
      <c r="A4596" s="86"/>
      <c r="B4596" s="9"/>
      <c r="C4596" s="9"/>
      <c r="D4596" s="9"/>
      <c r="E4596" s="9"/>
      <c r="F4596" s="9"/>
      <c r="I4596" s="9"/>
      <c r="K4596" s="9"/>
      <c r="L4596" s="9"/>
      <c r="M4596" s="9"/>
      <c r="O4596" s="9"/>
      <c r="P4596" s="9"/>
      <c r="Q4596" s="9"/>
      <c r="R4596" s="36"/>
      <c r="V4596" s="36"/>
    </row>
    <row r="4597" spans="1:22" x14ac:dyDescent="0.25">
      <c r="A4597" s="86"/>
      <c r="B4597" s="9"/>
      <c r="C4597" s="9"/>
      <c r="D4597" s="9"/>
      <c r="E4597" s="9"/>
      <c r="F4597" s="9"/>
      <c r="I4597" s="9"/>
      <c r="K4597" s="9"/>
      <c r="L4597" s="9"/>
      <c r="M4597" s="9"/>
      <c r="O4597" s="9"/>
      <c r="P4597" s="9"/>
      <c r="Q4597" s="9"/>
      <c r="R4597" s="36"/>
      <c r="V4597" s="36"/>
    </row>
    <row r="4598" spans="1:22" x14ac:dyDescent="0.25">
      <c r="A4598" s="86"/>
      <c r="B4598" s="9"/>
      <c r="C4598" s="9"/>
      <c r="D4598" s="9"/>
      <c r="E4598" s="9"/>
      <c r="F4598" s="9"/>
      <c r="I4598" s="9"/>
      <c r="K4598" s="9"/>
      <c r="L4598" s="9"/>
      <c r="M4598" s="9"/>
      <c r="O4598" s="9"/>
      <c r="P4598" s="9"/>
      <c r="Q4598" s="9"/>
      <c r="R4598" s="36"/>
      <c r="V4598" s="36"/>
    </row>
    <row r="4599" spans="1:22" x14ac:dyDescent="0.25">
      <c r="A4599" s="86"/>
      <c r="B4599" s="9"/>
      <c r="C4599" s="9"/>
      <c r="D4599" s="9"/>
      <c r="E4599" s="9"/>
      <c r="F4599" s="9"/>
      <c r="I4599" s="9"/>
      <c r="K4599" s="9"/>
      <c r="L4599" s="9"/>
      <c r="M4599" s="9"/>
      <c r="O4599" s="9"/>
      <c r="P4599" s="9"/>
      <c r="Q4599" s="9"/>
      <c r="R4599" s="36"/>
      <c r="V4599" s="36"/>
    </row>
    <row r="4600" spans="1:22" x14ac:dyDescent="0.25">
      <c r="A4600" s="86"/>
      <c r="B4600" s="9"/>
      <c r="C4600" s="9"/>
      <c r="D4600" s="9"/>
      <c r="E4600" s="9"/>
      <c r="F4600" s="9"/>
      <c r="I4600" s="9"/>
      <c r="K4600" s="9"/>
      <c r="L4600" s="9"/>
      <c r="M4600" s="9"/>
      <c r="O4600" s="9"/>
      <c r="P4600" s="9"/>
      <c r="Q4600" s="9"/>
      <c r="R4600" s="36"/>
      <c r="V4600" s="36"/>
    </row>
    <row r="4601" spans="1:22" x14ac:dyDescent="0.25">
      <c r="A4601" s="86"/>
      <c r="B4601" s="9"/>
      <c r="C4601" s="9"/>
      <c r="D4601" s="9"/>
      <c r="E4601" s="9"/>
      <c r="F4601" s="9"/>
      <c r="I4601" s="9"/>
      <c r="K4601" s="9"/>
      <c r="L4601" s="9"/>
      <c r="M4601" s="9"/>
      <c r="O4601" s="9"/>
      <c r="P4601" s="9"/>
      <c r="Q4601" s="9"/>
      <c r="R4601" s="36"/>
      <c r="V4601" s="36"/>
    </row>
    <row r="4602" spans="1:22" x14ac:dyDescent="0.25">
      <c r="A4602" s="86"/>
      <c r="B4602" s="9"/>
      <c r="C4602" s="9"/>
      <c r="D4602" s="9"/>
      <c r="E4602" s="9"/>
      <c r="F4602" s="9"/>
      <c r="I4602" s="9"/>
      <c r="K4602" s="9"/>
      <c r="L4602" s="9"/>
      <c r="M4602" s="9"/>
      <c r="O4602" s="9"/>
      <c r="P4602" s="9"/>
      <c r="Q4602" s="9"/>
      <c r="R4602" s="36"/>
      <c r="V4602" s="36"/>
    </row>
    <row r="4603" spans="1:22" x14ac:dyDescent="0.25">
      <c r="A4603" s="86"/>
      <c r="B4603" s="9"/>
      <c r="C4603" s="9"/>
      <c r="D4603" s="9"/>
      <c r="E4603" s="9"/>
      <c r="F4603" s="9"/>
      <c r="I4603" s="9"/>
      <c r="K4603" s="9"/>
      <c r="L4603" s="9"/>
      <c r="M4603" s="9"/>
      <c r="O4603" s="9"/>
      <c r="P4603" s="9"/>
      <c r="Q4603" s="9"/>
      <c r="R4603" s="36"/>
      <c r="V4603" s="36"/>
    </row>
    <row r="4604" spans="1:22" x14ac:dyDescent="0.25">
      <c r="A4604" s="86"/>
      <c r="B4604" s="9"/>
      <c r="C4604" s="9"/>
      <c r="D4604" s="9"/>
      <c r="E4604" s="9"/>
      <c r="F4604" s="9"/>
      <c r="I4604" s="9"/>
      <c r="K4604" s="9"/>
      <c r="L4604" s="9"/>
      <c r="M4604" s="9"/>
      <c r="O4604" s="9"/>
      <c r="P4604" s="9"/>
      <c r="Q4604" s="9"/>
      <c r="R4604" s="36"/>
      <c r="V4604" s="36"/>
    </row>
    <row r="4605" spans="1:22" x14ac:dyDescent="0.25">
      <c r="A4605" s="86"/>
      <c r="B4605" s="9"/>
      <c r="C4605" s="9"/>
      <c r="D4605" s="9"/>
      <c r="E4605" s="9"/>
      <c r="F4605" s="9"/>
      <c r="I4605" s="9"/>
      <c r="K4605" s="9"/>
      <c r="L4605" s="9"/>
      <c r="M4605" s="9"/>
      <c r="O4605" s="9"/>
      <c r="P4605" s="9"/>
      <c r="Q4605" s="9"/>
      <c r="R4605" s="36"/>
      <c r="V4605" s="36"/>
    </row>
    <row r="4606" spans="1:22" x14ac:dyDescent="0.25">
      <c r="A4606" s="86"/>
      <c r="B4606" s="9"/>
      <c r="C4606" s="9"/>
      <c r="D4606" s="9"/>
      <c r="E4606" s="9"/>
      <c r="F4606" s="9"/>
      <c r="I4606" s="9"/>
      <c r="K4606" s="9"/>
      <c r="L4606" s="9"/>
      <c r="M4606" s="9"/>
      <c r="O4606" s="9"/>
      <c r="P4606" s="9"/>
      <c r="Q4606" s="9"/>
      <c r="R4606" s="36"/>
      <c r="V4606" s="36"/>
    </row>
    <row r="4607" spans="1:22" x14ac:dyDescent="0.25">
      <c r="A4607" s="86"/>
      <c r="B4607" s="9"/>
      <c r="C4607" s="9"/>
      <c r="D4607" s="9"/>
      <c r="E4607" s="9"/>
      <c r="F4607" s="9"/>
      <c r="I4607" s="9"/>
      <c r="K4607" s="9"/>
      <c r="L4607" s="9"/>
      <c r="M4607" s="9"/>
      <c r="O4607" s="9"/>
      <c r="P4607" s="9"/>
      <c r="Q4607" s="9"/>
      <c r="R4607" s="36"/>
      <c r="V4607" s="36"/>
    </row>
    <row r="4608" spans="1:22" x14ac:dyDescent="0.25">
      <c r="A4608" s="86"/>
      <c r="B4608" s="9"/>
      <c r="C4608" s="9"/>
      <c r="D4608" s="9"/>
      <c r="E4608" s="9"/>
      <c r="F4608" s="9"/>
      <c r="I4608" s="9"/>
      <c r="K4608" s="9"/>
      <c r="L4608" s="9"/>
      <c r="M4608" s="9"/>
      <c r="O4608" s="9"/>
      <c r="P4608" s="9"/>
      <c r="Q4608" s="9"/>
      <c r="R4608" s="36"/>
      <c r="V4608" s="36"/>
    </row>
    <row r="4609" spans="1:22" x14ac:dyDescent="0.25">
      <c r="A4609" s="86"/>
      <c r="B4609" s="9"/>
      <c r="C4609" s="9"/>
      <c r="D4609" s="9"/>
      <c r="E4609" s="9"/>
      <c r="F4609" s="9"/>
      <c r="I4609" s="9"/>
      <c r="K4609" s="9"/>
      <c r="L4609" s="9"/>
      <c r="M4609" s="9"/>
      <c r="O4609" s="9"/>
      <c r="P4609" s="9"/>
      <c r="Q4609" s="9"/>
      <c r="R4609" s="36"/>
      <c r="V4609" s="36"/>
    </row>
    <row r="4610" spans="1:22" x14ac:dyDescent="0.25">
      <c r="A4610" s="86"/>
      <c r="B4610" s="9"/>
      <c r="C4610" s="9"/>
      <c r="D4610" s="9"/>
      <c r="E4610" s="9"/>
      <c r="F4610" s="9"/>
      <c r="I4610" s="9"/>
      <c r="K4610" s="9"/>
      <c r="L4610" s="9"/>
      <c r="M4610" s="9"/>
      <c r="O4610" s="9"/>
      <c r="P4610" s="9"/>
      <c r="Q4610" s="9"/>
      <c r="R4610" s="36"/>
      <c r="V4610" s="36"/>
    </row>
    <row r="4611" spans="1:22" x14ac:dyDescent="0.25">
      <c r="A4611" s="86"/>
      <c r="B4611" s="9"/>
      <c r="C4611" s="9"/>
      <c r="D4611" s="9"/>
      <c r="E4611" s="9"/>
      <c r="F4611" s="9"/>
      <c r="I4611" s="9"/>
      <c r="K4611" s="9"/>
      <c r="L4611" s="9"/>
      <c r="M4611" s="9"/>
      <c r="O4611" s="9"/>
      <c r="P4611" s="9"/>
      <c r="Q4611" s="9"/>
      <c r="R4611" s="36"/>
      <c r="V4611" s="36"/>
    </row>
    <row r="4612" spans="1:22" x14ac:dyDescent="0.25">
      <c r="A4612" s="86"/>
      <c r="B4612" s="9"/>
      <c r="C4612" s="9"/>
      <c r="D4612" s="9"/>
      <c r="E4612" s="9"/>
      <c r="F4612" s="9"/>
      <c r="I4612" s="9"/>
      <c r="K4612" s="9"/>
      <c r="L4612" s="9"/>
      <c r="M4612" s="9"/>
      <c r="O4612" s="9"/>
      <c r="P4612" s="9"/>
      <c r="Q4612" s="9"/>
      <c r="R4612" s="36"/>
      <c r="V4612" s="36"/>
    </row>
    <row r="4613" spans="1:22" x14ac:dyDescent="0.25">
      <c r="A4613" s="86"/>
      <c r="B4613" s="9"/>
      <c r="C4613" s="9"/>
      <c r="D4613" s="9"/>
      <c r="E4613" s="9"/>
      <c r="F4613" s="9"/>
      <c r="I4613" s="9"/>
      <c r="K4613" s="9"/>
      <c r="L4613" s="9"/>
      <c r="M4613" s="9"/>
      <c r="O4613" s="9"/>
      <c r="P4613" s="9"/>
      <c r="Q4613" s="9"/>
      <c r="R4613" s="36"/>
      <c r="V4613" s="36"/>
    </row>
    <row r="4614" spans="1:22" x14ac:dyDescent="0.25">
      <c r="A4614" s="86"/>
      <c r="B4614" s="9"/>
      <c r="C4614" s="9"/>
      <c r="D4614" s="9"/>
      <c r="E4614" s="9"/>
      <c r="F4614" s="9"/>
      <c r="I4614" s="9"/>
      <c r="K4614" s="9"/>
      <c r="L4614" s="9"/>
      <c r="M4614" s="9"/>
      <c r="O4614" s="9"/>
      <c r="P4614" s="9"/>
      <c r="Q4614" s="9"/>
      <c r="R4614" s="36"/>
      <c r="V4614" s="36"/>
    </row>
    <row r="4615" spans="1:22" x14ac:dyDescent="0.25">
      <c r="A4615" s="86"/>
      <c r="B4615" s="9"/>
      <c r="C4615" s="9"/>
      <c r="D4615" s="9"/>
      <c r="E4615" s="9"/>
      <c r="F4615" s="9"/>
      <c r="I4615" s="9"/>
      <c r="K4615" s="9"/>
      <c r="L4615" s="9"/>
      <c r="M4615" s="9"/>
      <c r="O4615" s="9"/>
      <c r="P4615" s="9"/>
      <c r="Q4615" s="9"/>
      <c r="R4615" s="36"/>
      <c r="V4615" s="36"/>
    </row>
    <row r="4616" spans="1:22" x14ac:dyDescent="0.25">
      <c r="A4616" s="86"/>
      <c r="B4616" s="9"/>
      <c r="C4616" s="9"/>
      <c r="D4616" s="9"/>
      <c r="E4616" s="9"/>
      <c r="F4616" s="9"/>
      <c r="I4616" s="9"/>
      <c r="K4616" s="9"/>
      <c r="L4616" s="9"/>
      <c r="M4616" s="9"/>
      <c r="O4616" s="9"/>
      <c r="P4616" s="9"/>
      <c r="Q4616" s="9"/>
      <c r="R4616" s="36"/>
      <c r="V4616" s="36"/>
    </row>
    <row r="4617" spans="1:22" x14ac:dyDescent="0.25">
      <c r="A4617" s="86"/>
      <c r="B4617" s="9"/>
      <c r="C4617" s="9"/>
      <c r="D4617" s="9"/>
      <c r="E4617" s="9"/>
      <c r="F4617" s="9"/>
      <c r="I4617" s="9"/>
      <c r="K4617" s="9"/>
      <c r="L4617" s="9"/>
      <c r="M4617" s="9"/>
      <c r="O4617" s="9"/>
      <c r="P4617" s="9"/>
      <c r="Q4617" s="9"/>
      <c r="R4617" s="36"/>
      <c r="V4617" s="36"/>
    </row>
    <row r="4618" spans="1:22" x14ac:dyDescent="0.25">
      <c r="A4618" s="86"/>
      <c r="B4618" s="9"/>
      <c r="C4618" s="9"/>
      <c r="D4618" s="9"/>
      <c r="E4618" s="9"/>
      <c r="F4618" s="9"/>
      <c r="I4618" s="9"/>
      <c r="K4618" s="9"/>
      <c r="L4618" s="9"/>
      <c r="M4618" s="9"/>
      <c r="O4618" s="9"/>
      <c r="P4618" s="9"/>
      <c r="Q4618" s="9"/>
      <c r="R4618" s="36"/>
      <c r="V4618" s="36"/>
    </row>
    <row r="4619" spans="1:22" x14ac:dyDescent="0.25">
      <c r="A4619" s="86"/>
      <c r="B4619" s="9"/>
      <c r="C4619" s="9"/>
      <c r="D4619" s="9"/>
      <c r="E4619" s="9"/>
      <c r="F4619" s="9"/>
      <c r="I4619" s="9"/>
      <c r="K4619" s="9"/>
      <c r="L4619" s="9"/>
      <c r="M4619" s="9"/>
      <c r="O4619" s="9"/>
      <c r="P4619" s="9"/>
      <c r="Q4619" s="9"/>
      <c r="R4619" s="36"/>
      <c r="V4619" s="36"/>
    </row>
    <row r="4620" spans="1:22" x14ac:dyDescent="0.25">
      <c r="A4620" s="86"/>
      <c r="B4620" s="9"/>
      <c r="C4620" s="9"/>
      <c r="D4620" s="9"/>
      <c r="E4620" s="9"/>
      <c r="F4620" s="9"/>
      <c r="I4620" s="9"/>
      <c r="K4620" s="9"/>
      <c r="L4620" s="9"/>
      <c r="M4620" s="9"/>
      <c r="O4620" s="9"/>
      <c r="P4620" s="9"/>
      <c r="Q4620" s="9"/>
      <c r="R4620" s="36"/>
      <c r="V4620" s="36"/>
    </row>
    <row r="4621" spans="1:22" x14ac:dyDescent="0.25">
      <c r="A4621" s="86"/>
      <c r="B4621" s="9"/>
      <c r="C4621" s="9"/>
      <c r="D4621" s="9"/>
      <c r="E4621" s="9"/>
      <c r="F4621" s="9"/>
      <c r="I4621" s="9"/>
      <c r="K4621" s="9"/>
      <c r="L4621" s="9"/>
      <c r="M4621" s="9"/>
      <c r="O4621" s="9"/>
      <c r="P4621" s="9"/>
      <c r="Q4621" s="9"/>
      <c r="R4621" s="36"/>
      <c r="V4621" s="36"/>
    </row>
    <row r="4622" spans="1:22" x14ac:dyDescent="0.25">
      <c r="A4622" s="86"/>
      <c r="B4622" s="9"/>
      <c r="C4622" s="9"/>
      <c r="D4622" s="9"/>
      <c r="E4622" s="9"/>
      <c r="F4622" s="9"/>
      <c r="I4622" s="9"/>
      <c r="K4622" s="9"/>
      <c r="L4622" s="9"/>
      <c r="M4622" s="9"/>
      <c r="O4622" s="9"/>
      <c r="P4622" s="9"/>
      <c r="Q4622" s="9"/>
      <c r="R4622" s="36"/>
      <c r="V4622" s="36"/>
    </row>
    <row r="4623" spans="1:22" x14ac:dyDescent="0.25">
      <c r="A4623" s="86"/>
      <c r="B4623" s="9"/>
      <c r="C4623" s="9"/>
      <c r="D4623" s="9"/>
      <c r="E4623" s="9"/>
      <c r="F4623" s="9"/>
      <c r="I4623" s="9"/>
      <c r="K4623" s="9"/>
      <c r="L4623" s="9"/>
      <c r="M4623" s="9"/>
      <c r="O4623" s="9"/>
      <c r="P4623" s="9"/>
      <c r="Q4623" s="9"/>
      <c r="R4623" s="36"/>
      <c r="V4623" s="36"/>
    </row>
    <row r="4624" spans="1:22" x14ac:dyDescent="0.25">
      <c r="A4624" s="86"/>
      <c r="B4624" s="9"/>
      <c r="C4624" s="9"/>
      <c r="D4624" s="9"/>
      <c r="E4624" s="9"/>
      <c r="F4624" s="9"/>
      <c r="I4624" s="9"/>
      <c r="K4624" s="9"/>
      <c r="L4624" s="9"/>
      <c r="M4624" s="9"/>
      <c r="O4624" s="9"/>
      <c r="P4624" s="9"/>
      <c r="Q4624" s="9"/>
      <c r="R4624" s="36"/>
      <c r="V4624" s="36"/>
    </row>
    <row r="4625" spans="1:22" x14ac:dyDescent="0.25">
      <c r="A4625" s="86"/>
      <c r="B4625" s="9"/>
      <c r="C4625" s="9"/>
      <c r="D4625" s="9"/>
      <c r="E4625" s="9"/>
      <c r="F4625" s="9"/>
      <c r="I4625" s="9"/>
      <c r="K4625" s="9"/>
      <c r="L4625" s="9"/>
      <c r="M4625" s="9"/>
      <c r="O4625" s="9"/>
      <c r="P4625" s="9"/>
      <c r="Q4625" s="9"/>
      <c r="R4625" s="36"/>
      <c r="V4625" s="36"/>
    </row>
    <row r="4626" spans="1:22" x14ac:dyDescent="0.25">
      <c r="A4626" s="86"/>
      <c r="B4626" s="9"/>
      <c r="C4626" s="9"/>
      <c r="D4626" s="9"/>
      <c r="E4626" s="9"/>
      <c r="F4626" s="9"/>
      <c r="I4626" s="9"/>
      <c r="K4626" s="9"/>
      <c r="L4626" s="9"/>
      <c r="M4626" s="9"/>
      <c r="O4626" s="9"/>
      <c r="P4626" s="9"/>
      <c r="Q4626" s="9"/>
      <c r="R4626" s="36"/>
      <c r="V4626" s="36"/>
    </row>
    <row r="4627" spans="1:22" x14ac:dyDescent="0.25">
      <c r="A4627" s="86"/>
      <c r="B4627" s="9"/>
      <c r="C4627" s="9"/>
      <c r="D4627" s="9"/>
      <c r="E4627" s="9"/>
      <c r="F4627" s="9"/>
      <c r="I4627" s="9"/>
      <c r="K4627" s="9"/>
      <c r="L4627" s="9"/>
      <c r="M4627" s="9"/>
      <c r="O4627" s="9"/>
      <c r="P4627" s="9"/>
      <c r="Q4627" s="9"/>
      <c r="R4627" s="36"/>
      <c r="V4627" s="36"/>
    </row>
    <row r="4628" spans="1:22" x14ac:dyDescent="0.25">
      <c r="A4628" s="86"/>
      <c r="B4628" s="9"/>
      <c r="C4628" s="9"/>
      <c r="D4628" s="9"/>
      <c r="E4628" s="9"/>
      <c r="F4628" s="9"/>
      <c r="I4628" s="9"/>
      <c r="K4628" s="9"/>
      <c r="L4628" s="9"/>
      <c r="M4628" s="9"/>
      <c r="O4628" s="9"/>
      <c r="P4628" s="9"/>
      <c r="Q4628" s="9"/>
      <c r="R4628" s="36"/>
      <c r="V4628" s="36"/>
    </row>
    <row r="4629" spans="1:22" x14ac:dyDescent="0.25">
      <c r="A4629" s="86"/>
      <c r="B4629" s="9"/>
      <c r="C4629" s="9"/>
      <c r="D4629" s="9"/>
      <c r="E4629" s="9"/>
      <c r="F4629" s="9"/>
      <c r="I4629" s="9"/>
      <c r="K4629" s="9"/>
      <c r="L4629" s="9"/>
      <c r="M4629" s="9"/>
      <c r="O4629" s="9"/>
      <c r="P4629" s="9"/>
      <c r="Q4629" s="9"/>
      <c r="R4629" s="36"/>
      <c r="V4629" s="36"/>
    </row>
    <row r="4630" spans="1:22" x14ac:dyDescent="0.25">
      <c r="A4630" s="86"/>
      <c r="B4630" s="9"/>
      <c r="C4630" s="9"/>
      <c r="D4630" s="9"/>
      <c r="E4630" s="9"/>
      <c r="F4630" s="9"/>
      <c r="I4630" s="9"/>
      <c r="K4630" s="9"/>
      <c r="L4630" s="9"/>
      <c r="M4630" s="9"/>
      <c r="O4630" s="9"/>
      <c r="P4630" s="9"/>
      <c r="Q4630" s="9"/>
      <c r="R4630" s="36"/>
      <c r="V4630" s="36"/>
    </row>
    <row r="4631" spans="1:22" x14ac:dyDescent="0.25">
      <c r="A4631" s="86"/>
      <c r="B4631" s="9"/>
      <c r="C4631" s="9"/>
      <c r="D4631" s="9"/>
      <c r="E4631" s="9"/>
      <c r="F4631" s="9"/>
      <c r="I4631" s="9"/>
      <c r="K4631" s="9"/>
      <c r="L4631" s="9"/>
      <c r="M4631" s="9"/>
      <c r="O4631" s="9"/>
      <c r="P4631" s="9"/>
      <c r="Q4631" s="9"/>
      <c r="R4631" s="36"/>
      <c r="V4631" s="36"/>
    </row>
    <row r="4632" spans="1:22" x14ac:dyDescent="0.25">
      <c r="A4632" s="86"/>
      <c r="B4632" s="9"/>
      <c r="C4632" s="9"/>
      <c r="D4632" s="9"/>
      <c r="E4632" s="9"/>
      <c r="F4632" s="9"/>
      <c r="I4632" s="9"/>
      <c r="K4632" s="9"/>
      <c r="L4632" s="9"/>
      <c r="M4632" s="9"/>
      <c r="O4632" s="9"/>
      <c r="P4632" s="9"/>
      <c r="Q4632" s="9"/>
      <c r="R4632" s="36"/>
      <c r="V4632" s="36"/>
    </row>
    <row r="4633" spans="1:22" x14ac:dyDescent="0.25">
      <c r="A4633" s="86"/>
      <c r="B4633" s="9"/>
      <c r="C4633" s="9"/>
      <c r="D4633" s="9"/>
      <c r="E4633" s="9"/>
      <c r="F4633" s="9"/>
      <c r="I4633" s="9"/>
      <c r="K4633" s="9"/>
      <c r="L4633" s="9"/>
      <c r="M4633" s="9"/>
      <c r="O4633" s="9"/>
      <c r="P4633" s="9"/>
      <c r="Q4633" s="9"/>
      <c r="R4633" s="36"/>
      <c r="V4633" s="36"/>
    </row>
    <row r="4634" spans="1:22" x14ac:dyDescent="0.25">
      <c r="A4634" s="86"/>
      <c r="B4634" s="9"/>
      <c r="C4634" s="9"/>
      <c r="D4634" s="9"/>
      <c r="E4634" s="9"/>
      <c r="F4634" s="9"/>
      <c r="I4634" s="9"/>
      <c r="K4634" s="9"/>
      <c r="L4634" s="9"/>
      <c r="M4634" s="9"/>
      <c r="O4634" s="9"/>
      <c r="P4634" s="9"/>
      <c r="Q4634" s="9"/>
      <c r="R4634" s="36"/>
      <c r="V4634" s="36"/>
    </row>
    <row r="4635" spans="1:22" x14ac:dyDescent="0.25">
      <c r="A4635" s="86"/>
      <c r="B4635" s="9"/>
      <c r="C4635" s="9"/>
      <c r="D4635" s="9"/>
      <c r="E4635" s="9"/>
      <c r="F4635" s="9"/>
      <c r="I4635" s="9"/>
      <c r="K4635" s="9"/>
      <c r="L4635" s="9"/>
      <c r="M4635" s="9"/>
      <c r="O4635" s="9"/>
      <c r="P4635" s="9"/>
      <c r="Q4635" s="9"/>
      <c r="R4635" s="36"/>
      <c r="V4635" s="36"/>
    </row>
    <row r="4636" spans="1:22" x14ac:dyDescent="0.25">
      <c r="A4636" s="86"/>
      <c r="B4636" s="9"/>
      <c r="C4636" s="9"/>
      <c r="D4636" s="9"/>
      <c r="E4636" s="9"/>
      <c r="F4636" s="9"/>
      <c r="I4636" s="9"/>
      <c r="K4636" s="9"/>
      <c r="L4636" s="9"/>
      <c r="M4636" s="9"/>
      <c r="O4636" s="9"/>
      <c r="P4636" s="9"/>
      <c r="Q4636" s="9"/>
      <c r="R4636" s="36"/>
      <c r="V4636" s="36"/>
    </row>
    <row r="4637" spans="1:22" x14ac:dyDescent="0.25">
      <c r="A4637" s="86"/>
      <c r="B4637" s="9"/>
      <c r="C4637" s="9"/>
      <c r="D4637" s="9"/>
      <c r="E4637" s="9"/>
      <c r="F4637" s="9"/>
      <c r="I4637" s="9"/>
      <c r="K4637" s="9"/>
      <c r="L4637" s="9"/>
      <c r="M4637" s="9"/>
      <c r="O4637" s="9"/>
      <c r="P4637" s="9"/>
      <c r="Q4637" s="9"/>
      <c r="R4637" s="36"/>
      <c r="V4637" s="36"/>
    </row>
    <row r="4638" spans="1:22" x14ac:dyDescent="0.25">
      <c r="A4638" s="86"/>
      <c r="B4638" s="9"/>
      <c r="C4638" s="9"/>
      <c r="D4638" s="9"/>
      <c r="E4638" s="9"/>
      <c r="F4638" s="9"/>
      <c r="I4638" s="9"/>
      <c r="K4638" s="9"/>
      <c r="L4638" s="9"/>
      <c r="M4638" s="9"/>
      <c r="O4638" s="9"/>
      <c r="P4638" s="9"/>
      <c r="Q4638" s="9"/>
      <c r="R4638" s="36"/>
      <c r="V4638" s="36"/>
    </row>
    <row r="4639" spans="1:22" x14ac:dyDescent="0.25">
      <c r="A4639" s="86"/>
      <c r="B4639" s="9"/>
      <c r="C4639" s="9"/>
      <c r="D4639" s="9"/>
      <c r="E4639" s="9"/>
      <c r="F4639" s="9"/>
      <c r="I4639" s="9"/>
      <c r="K4639" s="9"/>
      <c r="L4639" s="9"/>
      <c r="M4639" s="9"/>
      <c r="O4639" s="9"/>
      <c r="P4639" s="9"/>
      <c r="Q4639" s="9"/>
      <c r="R4639" s="36"/>
      <c r="V4639" s="36"/>
    </row>
    <row r="4640" spans="1:22" x14ac:dyDescent="0.25">
      <c r="A4640" s="86"/>
      <c r="B4640" s="9"/>
      <c r="C4640" s="9"/>
      <c r="D4640" s="9"/>
      <c r="E4640" s="9"/>
      <c r="F4640" s="9"/>
      <c r="I4640" s="9"/>
      <c r="K4640" s="9"/>
      <c r="L4640" s="9"/>
      <c r="M4640" s="9"/>
      <c r="O4640" s="9"/>
      <c r="P4640" s="9"/>
      <c r="Q4640" s="9"/>
      <c r="R4640" s="36"/>
      <c r="V4640" s="36"/>
    </row>
    <row r="4641" spans="1:22" x14ac:dyDescent="0.25">
      <c r="A4641" s="86"/>
      <c r="B4641" s="9"/>
      <c r="C4641" s="9"/>
      <c r="D4641" s="9"/>
      <c r="E4641" s="9"/>
      <c r="F4641" s="9"/>
      <c r="I4641" s="9"/>
      <c r="K4641" s="9"/>
      <c r="L4641" s="9"/>
      <c r="M4641" s="9"/>
      <c r="O4641" s="9"/>
      <c r="P4641" s="9"/>
      <c r="Q4641" s="9"/>
      <c r="R4641" s="36"/>
      <c r="V4641" s="36"/>
    </row>
    <row r="4642" spans="1:22" x14ac:dyDescent="0.25">
      <c r="A4642" s="86"/>
      <c r="B4642" s="9"/>
      <c r="C4642" s="9"/>
      <c r="D4642" s="9"/>
      <c r="E4642" s="9"/>
      <c r="F4642" s="9"/>
      <c r="I4642" s="9"/>
      <c r="K4642" s="9"/>
      <c r="L4642" s="9"/>
      <c r="M4642" s="9"/>
      <c r="O4642" s="9"/>
      <c r="P4642" s="9"/>
      <c r="Q4642" s="9"/>
      <c r="R4642" s="36"/>
      <c r="V4642" s="36"/>
    </row>
    <row r="4643" spans="1:22" x14ac:dyDescent="0.25">
      <c r="A4643" s="86"/>
      <c r="B4643" s="9"/>
      <c r="C4643" s="9"/>
      <c r="D4643" s="9"/>
      <c r="E4643" s="9"/>
      <c r="F4643" s="9"/>
      <c r="I4643" s="9"/>
      <c r="K4643" s="9"/>
      <c r="L4643" s="9"/>
      <c r="M4643" s="9"/>
      <c r="O4643" s="9"/>
      <c r="P4643" s="9"/>
      <c r="Q4643" s="9"/>
      <c r="R4643" s="36"/>
      <c r="V4643" s="36"/>
    </row>
    <row r="4644" spans="1:22" x14ac:dyDescent="0.25">
      <c r="A4644" s="86"/>
      <c r="B4644" s="9"/>
      <c r="C4644" s="9"/>
      <c r="D4644" s="9"/>
      <c r="E4644" s="9"/>
      <c r="F4644" s="9"/>
      <c r="I4644" s="9"/>
      <c r="K4644" s="9"/>
      <c r="L4644" s="9"/>
      <c r="M4644" s="9"/>
      <c r="O4644" s="9"/>
      <c r="P4644" s="9"/>
      <c r="Q4644" s="9"/>
      <c r="R4644" s="36"/>
      <c r="V4644" s="36"/>
    </row>
    <row r="4645" spans="1:22" x14ac:dyDescent="0.25">
      <c r="A4645" s="86"/>
      <c r="B4645" s="9"/>
      <c r="C4645" s="9"/>
      <c r="D4645" s="9"/>
      <c r="E4645" s="9"/>
      <c r="F4645" s="9"/>
      <c r="I4645" s="9"/>
      <c r="K4645" s="9"/>
      <c r="L4645" s="9"/>
      <c r="M4645" s="9"/>
      <c r="O4645" s="9"/>
      <c r="P4645" s="9"/>
      <c r="Q4645" s="9"/>
      <c r="R4645" s="36"/>
      <c r="V4645" s="36"/>
    </row>
    <row r="4646" spans="1:22" x14ac:dyDescent="0.25">
      <c r="A4646" s="86"/>
      <c r="B4646" s="9"/>
      <c r="C4646" s="9"/>
      <c r="D4646" s="9"/>
      <c r="E4646" s="9"/>
      <c r="F4646" s="9"/>
      <c r="I4646" s="9"/>
      <c r="K4646" s="9"/>
      <c r="L4646" s="9"/>
      <c r="M4646" s="9"/>
      <c r="O4646" s="9"/>
      <c r="P4646" s="9"/>
      <c r="Q4646" s="9"/>
      <c r="R4646" s="36"/>
      <c r="V4646" s="36"/>
    </row>
    <row r="4647" spans="1:22" x14ac:dyDescent="0.25">
      <c r="A4647" s="86"/>
      <c r="B4647" s="9"/>
      <c r="C4647" s="9"/>
      <c r="D4647" s="9"/>
      <c r="E4647" s="9"/>
      <c r="F4647" s="9"/>
      <c r="I4647" s="9"/>
      <c r="K4647" s="9"/>
      <c r="L4647" s="9"/>
      <c r="M4647" s="9"/>
      <c r="O4647" s="9"/>
      <c r="P4647" s="9"/>
      <c r="Q4647" s="9"/>
      <c r="R4647" s="36"/>
      <c r="V4647" s="36"/>
    </row>
    <row r="4648" spans="1:22" x14ac:dyDescent="0.25">
      <c r="A4648" s="86"/>
      <c r="B4648" s="9"/>
      <c r="C4648" s="9"/>
      <c r="D4648" s="9"/>
      <c r="E4648" s="9"/>
      <c r="F4648" s="9"/>
      <c r="I4648" s="9"/>
      <c r="K4648" s="9"/>
      <c r="L4648" s="9"/>
      <c r="M4648" s="9"/>
      <c r="O4648" s="9"/>
      <c r="P4648" s="9"/>
      <c r="Q4648" s="9"/>
      <c r="R4648" s="36"/>
      <c r="V4648" s="36"/>
    </row>
    <row r="4649" spans="1:22" x14ac:dyDescent="0.25">
      <c r="A4649" s="86"/>
      <c r="B4649" s="9"/>
      <c r="C4649" s="9"/>
      <c r="D4649" s="9"/>
      <c r="E4649" s="9"/>
      <c r="F4649" s="9"/>
      <c r="I4649" s="9"/>
      <c r="K4649" s="9"/>
      <c r="L4649" s="9"/>
      <c r="M4649" s="9"/>
      <c r="O4649" s="9"/>
      <c r="P4649" s="9"/>
      <c r="Q4649" s="9"/>
      <c r="R4649" s="36"/>
      <c r="V4649" s="36"/>
    </row>
    <row r="4650" spans="1:22" x14ac:dyDescent="0.25">
      <c r="A4650" s="86"/>
      <c r="B4650" s="9"/>
      <c r="C4650" s="9"/>
      <c r="D4650" s="9"/>
      <c r="E4650" s="9"/>
      <c r="F4650" s="9"/>
      <c r="I4650" s="9"/>
      <c r="K4650" s="9"/>
      <c r="L4650" s="9"/>
      <c r="M4650" s="9"/>
      <c r="O4650" s="9"/>
      <c r="P4650" s="9"/>
      <c r="Q4650" s="9"/>
      <c r="R4650" s="36"/>
      <c r="V4650" s="36"/>
    </row>
    <row r="4651" spans="1:22" x14ac:dyDescent="0.25">
      <c r="A4651" s="86"/>
      <c r="B4651" s="9"/>
      <c r="C4651" s="9"/>
      <c r="D4651" s="9"/>
      <c r="E4651" s="9"/>
      <c r="F4651" s="9"/>
      <c r="I4651" s="9"/>
      <c r="K4651" s="9"/>
      <c r="L4651" s="9"/>
      <c r="M4651" s="9"/>
      <c r="O4651" s="9"/>
      <c r="P4651" s="9"/>
      <c r="Q4651" s="9"/>
      <c r="R4651" s="36"/>
      <c r="V4651" s="36"/>
    </row>
    <row r="4652" spans="1:22" x14ac:dyDescent="0.25">
      <c r="A4652" s="86"/>
      <c r="B4652" s="9"/>
      <c r="C4652" s="9"/>
      <c r="D4652" s="9"/>
      <c r="E4652" s="9"/>
      <c r="F4652" s="9"/>
      <c r="I4652" s="9"/>
      <c r="K4652" s="9"/>
      <c r="L4652" s="9"/>
      <c r="M4652" s="9"/>
      <c r="O4652" s="9"/>
      <c r="P4652" s="9"/>
      <c r="Q4652" s="9"/>
      <c r="R4652" s="36"/>
      <c r="V4652" s="36"/>
    </row>
    <row r="4653" spans="1:22" x14ac:dyDescent="0.25">
      <c r="A4653" s="86"/>
      <c r="B4653" s="9"/>
      <c r="C4653" s="9"/>
      <c r="D4653" s="9"/>
      <c r="E4653" s="9"/>
      <c r="F4653" s="9"/>
      <c r="I4653" s="9"/>
      <c r="K4653" s="9"/>
      <c r="L4653" s="9"/>
      <c r="M4653" s="9"/>
      <c r="O4653" s="9"/>
      <c r="P4653" s="9"/>
      <c r="Q4653" s="9"/>
      <c r="R4653" s="36"/>
      <c r="V4653" s="36"/>
    </row>
    <row r="4654" spans="1:22" x14ac:dyDescent="0.25">
      <c r="A4654" s="86"/>
      <c r="B4654" s="9"/>
      <c r="C4654" s="9"/>
      <c r="D4654" s="9"/>
      <c r="E4654" s="9"/>
      <c r="F4654" s="9"/>
      <c r="I4654" s="9"/>
      <c r="K4654" s="9"/>
      <c r="L4654" s="9"/>
      <c r="M4654" s="9"/>
      <c r="O4654" s="9"/>
      <c r="P4654" s="9"/>
      <c r="Q4654" s="9"/>
      <c r="R4654" s="36"/>
      <c r="V4654" s="36"/>
    </row>
    <row r="4655" spans="1:22" x14ac:dyDescent="0.25">
      <c r="A4655" s="86"/>
      <c r="B4655" s="9"/>
      <c r="C4655" s="9"/>
      <c r="D4655" s="9"/>
      <c r="E4655" s="9"/>
      <c r="F4655" s="9"/>
      <c r="I4655" s="9"/>
      <c r="K4655" s="9"/>
      <c r="L4655" s="9"/>
      <c r="M4655" s="9"/>
      <c r="O4655" s="9"/>
      <c r="P4655" s="9"/>
      <c r="Q4655" s="9"/>
      <c r="R4655" s="36"/>
      <c r="V4655" s="36"/>
    </row>
    <row r="4656" spans="1:22" x14ac:dyDescent="0.25">
      <c r="A4656" s="86"/>
      <c r="B4656" s="9"/>
      <c r="C4656" s="9"/>
      <c r="D4656" s="9"/>
      <c r="E4656" s="9"/>
      <c r="F4656" s="9"/>
      <c r="I4656" s="9"/>
      <c r="K4656" s="9"/>
      <c r="L4656" s="9"/>
      <c r="M4656" s="9"/>
      <c r="O4656" s="9"/>
      <c r="P4656" s="9"/>
      <c r="Q4656" s="9"/>
      <c r="R4656" s="36"/>
      <c r="V4656" s="36"/>
    </row>
    <row r="4657" spans="1:22" x14ac:dyDescent="0.25">
      <c r="A4657" s="86"/>
      <c r="B4657" s="9"/>
      <c r="C4657" s="9"/>
      <c r="D4657" s="9"/>
      <c r="E4657" s="9"/>
      <c r="F4657" s="9"/>
      <c r="I4657" s="9"/>
      <c r="K4657" s="9"/>
      <c r="L4657" s="9"/>
      <c r="M4657" s="9"/>
      <c r="O4657" s="9"/>
      <c r="P4657" s="9"/>
      <c r="Q4657" s="9"/>
      <c r="R4657" s="36"/>
      <c r="V4657" s="36"/>
    </row>
    <row r="4658" spans="1:22" x14ac:dyDescent="0.25">
      <c r="A4658" s="86"/>
      <c r="B4658" s="9"/>
      <c r="C4658" s="9"/>
      <c r="D4658" s="9"/>
      <c r="E4658" s="9"/>
      <c r="F4658" s="9"/>
      <c r="I4658" s="9"/>
      <c r="K4658" s="9"/>
      <c r="L4658" s="9"/>
      <c r="M4658" s="9"/>
      <c r="O4658" s="9"/>
      <c r="P4658" s="9"/>
      <c r="Q4658" s="9"/>
      <c r="R4658" s="36"/>
      <c r="V4658" s="36"/>
    </row>
    <row r="4659" spans="1:22" x14ac:dyDescent="0.25">
      <c r="A4659" s="86"/>
      <c r="B4659" s="9"/>
      <c r="C4659" s="9"/>
      <c r="D4659" s="9"/>
      <c r="E4659" s="9"/>
      <c r="F4659" s="9"/>
      <c r="I4659" s="9"/>
      <c r="K4659" s="9"/>
      <c r="L4659" s="9"/>
      <c r="M4659" s="9"/>
      <c r="O4659" s="9"/>
      <c r="P4659" s="9"/>
      <c r="Q4659" s="9"/>
      <c r="R4659" s="36"/>
      <c r="V4659" s="36"/>
    </row>
    <row r="4660" spans="1:22" x14ac:dyDescent="0.25">
      <c r="A4660" s="86"/>
      <c r="B4660" s="9"/>
      <c r="C4660" s="9"/>
      <c r="D4660" s="9"/>
      <c r="E4660" s="9"/>
      <c r="F4660" s="9"/>
      <c r="I4660" s="9"/>
      <c r="K4660" s="9"/>
      <c r="L4660" s="9"/>
      <c r="M4660" s="9"/>
      <c r="O4660" s="9"/>
      <c r="P4660" s="9"/>
      <c r="Q4660" s="9"/>
      <c r="R4660" s="36"/>
      <c r="V4660" s="36"/>
    </row>
    <row r="4661" spans="1:22" x14ac:dyDescent="0.25">
      <c r="A4661" s="86"/>
      <c r="B4661" s="9"/>
      <c r="C4661" s="9"/>
      <c r="D4661" s="9"/>
      <c r="E4661" s="9"/>
      <c r="F4661" s="9"/>
      <c r="I4661" s="9"/>
      <c r="K4661" s="9"/>
      <c r="L4661" s="9"/>
      <c r="M4661" s="9"/>
      <c r="O4661" s="9"/>
      <c r="P4661" s="9"/>
      <c r="Q4661" s="9"/>
      <c r="R4661" s="36"/>
      <c r="V4661" s="36"/>
    </row>
    <row r="4662" spans="1:22" x14ac:dyDescent="0.25">
      <c r="A4662" s="86"/>
      <c r="B4662" s="9"/>
      <c r="C4662" s="9"/>
      <c r="D4662" s="9"/>
      <c r="E4662" s="9"/>
      <c r="F4662" s="9"/>
      <c r="I4662" s="9"/>
      <c r="K4662" s="9"/>
      <c r="L4662" s="9"/>
      <c r="M4662" s="9"/>
      <c r="O4662" s="9"/>
      <c r="P4662" s="9"/>
      <c r="Q4662" s="9"/>
      <c r="R4662" s="36"/>
      <c r="V4662" s="36"/>
    </row>
    <row r="4663" spans="1:22" x14ac:dyDescent="0.25">
      <c r="A4663" s="86"/>
      <c r="B4663" s="9"/>
      <c r="C4663" s="9"/>
      <c r="D4663" s="9"/>
      <c r="E4663" s="9"/>
      <c r="F4663" s="9"/>
      <c r="I4663" s="9"/>
      <c r="K4663" s="9"/>
      <c r="L4663" s="9"/>
      <c r="M4663" s="9"/>
      <c r="O4663" s="9"/>
      <c r="P4663" s="9"/>
      <c r="Q4663" s="9"/>
      <c r="R4663" s="36"/>
      <c r="V4663" s="36"/>
    </row>
    <row r="4664" spans="1:22" x14ac:dyDescent="0.25">
      <c r="A4664" s="86"/>
      <c r="B4664" s="9"/>
      <c r="C4664" s="9"/>
      <c r="D4664" s="9"/>
      <c r="E4664" s="9"/>
      <c r="F4664" s="9"/>
      <c r="I4664" s="9"/>
      <c r="K4664" s="9"/>
      <c r="L4664" s="9"/>
      <c r="M4664" s="9"/>
      <c r="O4664" s="9"/>
      <c r="P4664" s="9"/>
      <c r="Q4664" s="9"/>
      <c r="R4664" s="36"/>
      <c r="V4664" s="36"/>
    </row>
    <row r="4665" spans="1:22" x14ac:dyDescent="0.25">
      <c r="A4665" s="86"/>
      <c r="B4665" s="9"/>
      <c r="C4665" s="9"/>
      <c r="D4665" s="9"/>
      <c r="E4665" s="9"/>
      <c r="F4665" s="9"/>
      <c r="I4665" s="9"/>
      <c r="K4665" s="9"/>
      <c r="L4665" s="9"/>
      <c r="M4665" s="9"/>
      <c r="O4665" s="9"/>
      <c r="P4665" s="9"/>
      <c r="Q4665" s="9"/>
      <c r="R4665" s="36"/>
      <c r="V4665" s="36"/>
    </row>
    <row r="4666" spans="1:22" x14ac:dyDescent="0.25">
      <c r="A4666" s="86"/>
      <c r="B4666" s="9"/>
      <c r="C4666" s="9"/>
      <c r="D4666" s="9"/>
      <c r="E4666" s="9"/>
      <c r="F4666" s="9"/>
      <c r="I4666" s="9"/>
      <c r="K4666" s="9"/>
      <c r="L4666" s="9"/>
      <c r="M4666" s="9"/>
      <c r="O4666" s="9"/>
      <c r="P4666" s="9"/>
      <c r="Q4666" s="9"/>
      <c r="R4666" s="36"/>
      <c r="V4666" s="36"/>
    </row>
    <row r="4667" spans="1:22" x14ac:dyDescent="0.25">
      <c r="A4667" s="86"/>
      <c r="B4667" s="9"/>
      <c r="C4667" s="9"/>
      <c r="D4667" s="9"/>
      <c r="E4667" s="9"/>
      <c r="F4667" s="9"/>
      <c r="I4667" s="9"/>
      <c r="K4667" s="9"/>
      <c r="L4667" s="9"/>
      <c r="M4667" s="9"/>
      <c r="O4667" s="9"/>
      <c r="P4667" s="9"/>
      <c r="Q4667" s="9"/>
      <c r="R4667" s="36"/>
      <c r="V4667" s="36"/>
    </row>
    <row r="4668" spans="1:22" x14ac:dyDescent="0.25">
      <c r="A4668" s="86"/>
      <c r="B4668" s="9"/>
      <c r="C4668" s="9"/>
      <c r="D4668" s="9"/>
      <c r="E4668" s="9"/>
      <c r="F4668" s="9"/>
      <c r="I4668" s="9"/>
      <c r="K4668" s="9"/>
      <c r="L4668" s="9"/>
      <c r="M4668" s="9"/>
      <c r="O4668" s="9"/>
      <c r="P4668" s="9"/>
      <c r="Q4668" s="9"/>
      <c r="R4668" s="36"/>
      <c r="V4668" s="36"/>
    </row>
    <row r="4669" spans="1:22" x14ac:dyDescent="0.25">
      <c r="A4669" s="86"/>
      <c r="B4669" s="9"/>
      <c r="C4669" s="9"/>
      <c r="D4669" s="9"/>
      <c r="E4669" s="9"/>
      <c r="F4669" s="9"/>
      <c r="I4669" s="9"/>
      <c r="K4669" s="9"/>
      <c r="L4669" s="9"/>
      <c r="M4669" s="9"/>
      <c r="O4669" s="9"/>
      <c r="P4669" s="9"/>
      <c r="Q4669" s="9"/>
      <c r="R4669" s="36"/>
      <c r="V4669" s="36"/>
    </row>
    <row r="4670" spans="1:22" x14ac:dyDescent="0.25">
      <c r="A4670" s="86"/>
      <c r="B4670" s="9"/>
      <c r="C4670" s="9"/>
      <c r="D4670" s="9"/>
      <c r="E4670" s="9"/>
      <c r="F4670" s="9"/>
      <c r="I4670" s="9"/>
      <c r="K4670" s="9"/>
      <c r="L4670" s="9"/>
      <c r="M4670" s="9"/>
      <c r="O4670" s="9"/>
      <c r="P4670" s="9"/>
      <c r="Q4670" s="9"/>
      <c r="R4670" s="36"/>
      <c r="V4670" s="36"/>
    </row>
    <row r="4671" spans="1:22" x14ac:dyDescent="0.25">
      <c r="A4671" s="86"/>
      <c r="B4671" s="9"/>
      <c r="C4671" s="9"/>
      <c r="D4671" s="9"/>
      <c r="E4671" s="9"/>
      <c r="F4671" s="9"/>
      <c r="I4671" s="9"/>
      <c r="K4671" s="9"/>
      <c r="L4671" s="9"/>
      <c r="M4671" s="9"/>
      <c r="O4671" s="9"/>
      <c r="P4671" s="9"/>
      <c r="Q4671" s="9"/>
      <c r="R4671" s="36"/>
      <c r="V4671" s="36"/>
    </row>
    <row r="4672" spans="1:22" x14ac:dyDescent="0.25">
      <c r="A4672" s="86"/>
      <c r="B4672" s="9"/>
      <c r="C4672" s="9"/>
      <c r="D4672" s="9"/>
      <c r="E4672" s="9"/>
      <c r="F4672" s="9"/>
      <c r="I4672" s="9"/>
      <c r="K4672" s="9"/>
      <c r="L4672" s="9"/>
      <c r="M4672" s="9"/>
      <c r="O4672" s="9"/>
      <c r="P4672" s="9"/>
      <c r="Q4672" s="9"/>
      <c r="R4672" s="36"/>
      <c r="V4672" s="36"/>
    </row>
    <row r="4673" spans="1:22" x14ac:dyDescent="0.25">
      <c r="A4673" s="86"/>
      <c r="B4673" s="9"/>
      <c r="C4673" s="9"/>
      <c r="D4673" s="9"/>
      <c r="E4673" s="9"/>
      <c r="F4673" s="9"/>
      <c r="I4673" s="9"/>
      <c r="K4673" s="9"/>
      <c r="L4673" s="9"/>
      <c r="M4673" s="9"/>
      <c r="O4673" s="9"/>
      <c r="P4673" s="9"/>
      <c r="Q4673" s="9"/>
      <c r="R4673" s="36"/>
      <c r="V4673" s="36"/>
    </row>
    <row r="4674" spans="1:22" x14ac:dyDescent="0.25">
      <c r="A4674" s="86"/>
      <c r="B4674" s="9"/>
      <c r="C4674" s="9"/>
      <c r="D4674" s="9"/>
      <c r="E4674" s="9"/>
      <c r="F4674" s="9"/>
      <c r="I4674" s="9"/>
      <c r="K4674" s="9"/>
      <c r="L4674" s="9"/>
      <c r="M4674" s="9"/>
      <c r="O4674" s="9"/>
      <c r="P4674" s="9"/>
      <c r="Q4674" s="9"/>
      <c r="R4674" s="36"/>
      <c r="V4674" s="36"/>
    </row>
    <row r="4675" spans="1:22" x14ac:dyDescent="0.25">
      <c r="A4675" s="86"/>
      <c r="B4675" s="9"/>
      <c r="C4675" s="9"/>
      <c r="D4675" s="9"/>
      <c r="E4675" s="9"/>
      <c r="F4675" s="9"/>
      <c r="I4675" s="9"/>
      <c r="K4675" s="9"/>
      <c r="L4675" s="9"/>
      <c r="M4675" s="9"/>
      <c r="O4675" s="9"/>
      <c r="P4675" s="9"/>
      <c r="Q4675" s="9"/>
      <c r="R4675" s="36"/>
      <c r="V4675" s="36"/>
    </row>
    <row r="4676" spans="1:22" x14ac:dyDescent="0.25">
      <c r="A4676" s="86"/>
      <c r="B4676" s="9"/>
      <c r="C4676" s="9"/>
      <c r="D4676" s="9"/>
      <c r="E4676" s="9"/>
      <c r="F4676" s="9"/>
      <c r="I4676" s="9"/>
      <c r="K4676" s="9"/>
      <c r="L4676" s="9"/>
      <c r="M4676" s="9"/>
      <c r="O4676" s="9"/>
      <c r="P4676" s="9"/>
      <c r="Q4676" s="9"/>
      <c r="R4676" s="36"/>
      <c r="V4676" s="36"/>
    </row>
    <row r="4677" spans="1:22" x14ac:dyDescent="0.25">
      <c r="A4677" s="86"/>
      <c r="B4677" s="9"/>
      <c r="C4677" s="9"/>
      <c r="D4677" s="9"/>
      <c r="E4677" s="9"/>
      <c r="F4677" s="9"/>
      <c r="I4677" s="9"/>
      <c r="K4677" s="9"/>
      <c r="L4677" s="9"/>
      <c r="M4677" s="9"/>
      <c r="O4677" s="9"/>
      <c r="P4677" s="9"/>
      <c r="Q4677" s="9"/>
      <c r="R4677" s="36"/>
      <c r="V4677" s="36"/>
    </row>
    <row r="4678" spans="1:22" x14ac:dyDescent="0.25">
      <c r="A4678" s="86"/>
      <c r="B4678" s="9"/>
      <c r="C4678" s="9"/>
      <c r="D4678" s="9"/>
      <c r="E4678" s="9"/>
      <c r="F4678" s="9"/>
      <c r="I4678" s="9"/>
      <c r="K4678" s="9"/>
      <c r="L4678" s="9"/>
      <c r="M4678" s="9"/>
      <c r="O4678" s="9"/>
      <c r="P4678" s="9"/>
      <c r="Q4678" s="9"/>
      <c r="R4678" s="36"/>
      <c r="V4678" s="36"/>
    </row>
    <row r="4679" spans="1:22" x14ac:dyDescent="0.25">
      <c r="A4679" s="86"/>
      <c r="B4679" s="9"/>
      <c r="C4679" s="9"/>
      <c r="D4679" s="9"/>
      <c r="E4679" s="9"/>
      <c r="F4679" s="9"/>
      <c r="I4679" s="9"/>
      <c r="K4679" s="9"/>
      <c r="L4679" s="9"/>
      <c r="M4679" s="9"/>
      <c r="O4679" s="9"/>
      <c r="P4679" s="9"/>
      <c r="Q4679" s="9"/>
      <c r="R4679" s="36"/>
      <c r="V4679" s="36"/>
    </row>
    <row r="4680" spans="1:22" x14ac:dyDescent="0.25">
      <c r="A4680" s="86"/>
      <c r="B4680" s="9"/>
      <c r="C4680" s="9"/>
      <c r="D4680" s="9"/>
      <c r="E4680" s="9"/>
      <c r="F4680" s="9"/>
      <c r="I4680" s="9"/>
      <c r="K4680" s="9"/>
      <c r="L4680" s="9"/>
      <c r="M4680" s="9"/>
      <c r="O4680" s="9"/>
      <c r="P4680" s="9"/>
      <c r="Q4680" s="9"/>
      <c r="R4680" s="36"/>
      <c r="V4680" s="36"/>
    </row>
    <row r="4681" spans="1:22" x14ac:dyDescent="0.25">
      <c r="A4681" s="86"/>
      <c r="B4681" s="9"/>
      <c r="C4681" s="9"/>
      <c r="D4681" s="9"/>
      <c r="E4681" s="9"/>
      <c r="F4681" s="9"/>
      <c r="I4681" s="9"/>
      <c r="K4681" s="9"/>
      <c r="L4681" s="9"/>
      <c r="M4681" s="9"/>
      <c r="O4681" s="9"/>
      <c r="P4681" s="9"/>
      <c r="Q4681" s="9"/>
      <c r="R4681" s="36"/>
      <c r="V4681" s="36"/>
    </row>
    <row r="4682" spans="1:22" x14ac:dyDescent="0.25">
      <c r="A4682" s="86"/>
      <c r="B4682" s="9"/>
      <c r="C4682" s="9"/>
      <c r="D4682" s="9"/>
      <c r="E4682" s="9"/>
      <c r="F4682" s="9"/>
      <c r="I4682" s="9"/>
      <c r="K4682" s="9"/>
      <c r="L4682" s="9"/>
      <c r="M4682" s="9"/>
      <c r="O4682" s="9"/>
      <c r="P4682" s="9"/>
      <c r="Q4682" s="9"/>
      <c r="R4682" s="36"/>
      <c r="V4682" s="36"/>
    </row>
    <row r="4683" spans="1:22" x14ac:dyDescent="0.25">
      <c r="A4683" s="86"/>
      <c r="B4683" s="9"/>
      <c r="C4683" s="9"/>
      <c r="D4683" s="9"/>
      <c r="E4683" s="9"/>
      <c r="F4683" s="9"/>
      <c r="I4683" s="9"/>
      <c r="K4683" s="9"/>
      <c r="L4683" s="9"/>
      <c r="M4683" s="9"/>
      <c r="O4683" s="9"/>
      <c r="P4683" s="9"/>
      <c r="Q4683" s="9"/>
      <c r="R4683" s="36"/>
      <c r="V4683" s="36"/>
    </row>
    <row r="4684" spans="1:22" x14ac:dyDescent="0.25">
      <c r="A4684" s="86"/>
      <c r="B4684" s="9"/>
      <c r="C4684" s="9"/>
      <c r="D4684" s="9"/>
      <c r="E4684" s="9"/>
      <c r="F4684" s="9"/>
      <c r="I4684" s="9"/>
      <c r="K4684" s="9"/>
      <c r="L4684" s="9"/>
      <c r="M4684" s="9"/>
      <c r="O4684" s="9"/>
      <c r="P4684" s="9"/>
      <c r="Q4684" s="9"/>
      <c r="R4684" s="36"/>
      <c r="V4684" s="36"/>
    </row>
    <row r="4685" spans="1:22" x14ac:dyDescent="0.25">
      <c r="A4685" s="86"/>
      <c r="B4685" s="9"/>
      <c r="C4685" s="9"/>
      <c r="D4685" s="9"/>
      <c r="E4685" s="9"/>
      <c r="F4685" s="9"/>
      <c r="I4685" s="9"/>
      <c r="K4685" s="9"/>
      <c r="L4685" s="9"/>
      <c r="M4685" s="9"/>
      <c r="O4685" s="9"/>
      <c r="P4685" s="9"/>
      <c r="Q4685" s="9"/>
      <c r="R4685" s="36"/>
      <c r="V4685" s="36"/>
    </row>
    <row r="4686" spans="1:22" x14ac:dyDescent="0.25">
      <c r="A4686" s="86"/>
      <c r="B4686" s="9"/>
      <c r="C4686" s="9"/>
      <c r="D4686" s="9"/>
      <c r="E4686" s="9"/>
      <c r="F4686" s="9"/>
      <c r="I4686" s="9"/>
      <c r="K4686" s="9"/>
      <c r="L4686" s="9"/>
      <c r="M4686" s="9"/>
      <c r="O4686" s="9"/>
      <c r="P4686" s="9"/>
      <c r="Q4686" s="9"/>
      <c r="R4686" s="36"/>
      <c r="V4686" s="36"/>
    </row>
    <row r="4687" spans="1:22" x14ac:dyDescent="0.25">
      <c r="A4687" s="86"/>
      <c r="B4687" s="9"/>
      <c r="C4687" s="9"/>
      <c r="D4687" s="9"/>
      <c r="E4687" s="9"/>
      <c r="F4687" s="9"/>
      <c r="I4687" s="9"/>
      <c r="K4687" s="9"/>
      <c r="L4687" s="9"/>
      <c r="M4687" s="9"/>
      <c r="O4687" s="9"/>
      <c r="P4687" s="9"/>
      <c r="Q4687" s="9"/>
      <c r="R4687" s="36"/>
      <c r="V4687" s="36"/>
    </row>
    <row r="4688" spans="1:22" x14ac:dyDescent="0.25">
      <c r="A4688" s="86"/>
      <c r="B4688" s="9"/>
      <c r="C4688" s="9"/>
      <c r="D4688" s="9"/>
      <c r="E4688" s="9"/>
      <c r="F4688" s="9"/>
      <c r="I4688" s="9"/>
      <c r="K4688" s="9"/>
      <c r="L4688" s="9"/>
      <c r="M4688" s="9"/>
      <c r="O4688" s="9"/>
      <c r="P4688" s="9"/>
      <c r="Q4688" s="9"/>
      <c r="R4688" s="36"/>
      <c r="V4688" s="36"/>
    </row>
    <row r="4689" spans="1:22" x14ac:dyDescent="0.25">
      <c r="A4689" s="86"/>
      <c r="B4689" s="9"/>
      <c r="C4689" s="9"/>
      <c r="D4689" s="9"/>
      <c r="E4689" s="9"/>
      <c r="F4689" s="9"/>
      <c r="I4689" s="9"/>
      <c r="K4689" s="9"/>
      <c r="L4689" s="9"/>
      <c r="M4689" s="9"/>
      <c r="O4689" s="9"/>
      <c r="P4689" s="9"/>
      <c r="Q4689" s="9"/>
      <c r="R4689" s="36"/>
      <c r="V4689" s="36"/>
    </row>
    <row r="4690" spans="1:22" x14ac:dyDescent="0.25">
      <c r="A4690" s="86"/>
      <c r="B4690" s="9"/>
      <c r="C4690" s="9"/>
      <c r="D4690" s="9"/>
      <c r="E4690" s="9"/>
      <c r="F4690" s="9"/>
      <c r="I4690" s="9"/>
      <c r="K4690" s="9"/>
      <c r="L4690" s="9"/>
      <c r="M4690" s="9"/>
      <c r="O4690" s="9"/>
      <c r="P4690" s="9"/>
      <c r="Q4690" s="9"/>
      <c r="R4690" s="36"/>
      <c r="V4690" s="36"/>
    </row>
    <row r="4691" spans="1:22" x14ac:dyDescent="0.25">
      <c r="A4691" s="86"/>
      <c r="B4691" s="9"/>
      <c r="C4691" s="9"/>
      <c r="D4691" s="9"/>
      <c r="E4691" s="9"/>
      <c r="F4691" s="9"/>
      <c r="I4691" s="9"/>
      <c r="K4691" s="9"/>
      <c r="L4691" s="9"/>
      <c r="M4691" s="9"/>
      <c r="O4691" s="9"/>
      <c r="P4691" s="9"/>
      <c r="Q4691" s="9"/>
      <c r="R4691" s="36"/>
      <c r="V4691" s="36"/>
    </row>
    <row r="4692" spans="1:22" x14ac:dyDescent="0.25">
      <c r="A4692" s="86"/>
      <c r="B4692" s="9"/>
      <c r="C4692" s="9"/>
      <c r="D4692" s="9"/>
      <c r="E4692" s="9"/>
      <c r="F4692" s="9"/>
      <c r="I4692" s="9"/>
      <c r="K4692" s="9"/>
      <c r="L4692" s="9"/>
      <c r="M4692" s="9"/>
      <c r="O4692" s="9"/>
      <c r="P4692" s="9"/>
      <c r="Q4692" s="9"/>
      <c r="R4692" s="36"/>
      <c r="V4692" s="36"/>
    </row>
    <row r="4693" spans="1:22" x14ac:dyDescent="0.25">
      <c r="A4693" s="86"/>
      <c r="B4693" s="9"/>
      <c r="C4693" s="9"/>
      <c r="D4693" s="9"/>
      <c r="E4693" s="9"/>
      <c r="F4693" s="9"/>
      <c r="I4693" s="9"/>
      <c r="K4693" s="9"/>
      <c r="L4693" s="9"/>
      <c r="M4693" s="9"/>
      <c r="O4693" s="9"/>
      <c r="P4693" s="9"/>
      <c r="Q4693" s="9"/>
      <c r="R4693" s="36"/>
      <c r="V4693" s="36"/>
    </row>
    <row r="4694" spans="1:22" x14ac:dyDescent="0.25">
      <c r="A4694" s="86"/>
      <c r="B4694" s="9"/>
      <c r="C4694" s="9"/>
      <c r="D4694" s="9"/>
      <c r="E4694" s="9"/>
      <c r="F4694" s="9"/>
      <c r="I4694" s="9"/>
      <c r="K4694" s="9"/>
      <c r="L4694" s="9"/>
      <c r="M4694" s="9"/>
      <c r="O4694" s="9"/>
      <c r="P4694" s="9"/>
      <c r="Q4694" s="9"/>
      <c r="R4694" s="36"/>
      <c r="V4694" s="36"/>
    </row>
    <row r="4695" spans="1:22" x14ac:dyDescent="0.25">
      <c r="A4695" s="86"/>
      <c r="B4695" s="9"/>
      <c r="C4695" s="9"/>
      <c r="D4695" s="9"/>
      <c r="E4695" s="9"/>
      <c r="F4695" s="9"/>
      <c r="I4695" s="9"/>
      <c r="K4695" s="9"/>
      <c r="L4695" s="9"/>
      <c r="M4695" s="9"/>
      <c r="O4695" s="9"/>
      <c r="P4695" s="9"/>
      <c r="Q4695" s="9"/>
      <c r="R4695" s="36"/>
      <c r="V4695" s="36"/>
    </row>
    <row r="4696" spans="1:22" x14ac:dyDescent="0.25">
      <c r="A4696" s="86"/>
      <c r="B4696" s="9"/>
      <c r="C4696" s="9"/>
      <c r="D4696" s="9"/>
      <c r="E4696" s="9"/>
      <c r="F4696" s="9"/>
      <c r="I4696" s="9"/>
      <c r="K4696" s="9"/>
      <c r="L4696" s="9"/>
      <c r="M4696" s="9"/>
      <c r="O4696" s="9"/>
      <c r="P4696" s="9"/>
      <c r="Q4696" s="9"/>
      <c r="R4696" s="36"/>
      <c r="V4696" s="36"/>
    </row>
    <row r="4697" spans="1:22" x14ac:dyDescent="0.25">
      <c r="A4697" s="86"/>
      <c r="B4697" s="9"/>
      <c r="C4697" s="9"/>
      <c r="D4697" s="9"/>
      <c r="E4697" s="9"/>
      <c r="F4697" s="9"/>
      <c r="I4697" s="9"/>
      <c r="K4697" s="9"/>
      <c r="L4697" s="9"/>
      <c r="M4697" s="9"/>
      <c r="O4697" s="9"/>
      <c r="P4697" s="9"/>
      <c r="Q4697" s="9"/>
      <c r="R4697" s="36"/>
      <c r="V4697" s="36"/>
    </row>
    <row r="4698" spans="1:22" x14ac:dyDescent="0.25">
      <c r="A4698" s="86"/>
      <c r="B4698" s="9"/>
      <c r="C4698" s="9"/>
      <c r="D4698" s="9"/>
      <c r="E4698" s="9"/>
      <c r="F4698" s="9"/>
      <c r="I4698" s="9"/>
      <c r="K4698" s="9"/>
      <c r="L4698" s="9"/>
      <c r="M4698" s="9"/>
      <c r="O4698" s="9"/>
      <c r="P4698" s="9"/>
      <c r="Q4698" s="9"/>
      <c r="R4698" s="36"/>
      <c r="V4698" s="36"/>
    </row>
    <row r="4699" spans="1:22" x14ac:dyDescent="0.25">
      <c r="A4699" s="86"/>
      <c r="B4699" s="9"/>
      <c r="C4699" s="9"/>
      <c r="D4699" s="9"/>
      <c r="E4699" s="9"/>
      <c r="F4699" s="9"/>
      <c r="I4699" s="9"/>
      <c r="K4699" s="9"/>
      <c r="L4699" s="9"/>
      <c r="M4699" s="9"/>
      <c r="O4699" s="9"/>
      <c r="P4699" s="9"/>
      <c r="Q4699" s="9"/>
      <c r="R4699" s="36"/>
      <c r="V4699" s="36"/>
    </row>
    <row r="4700" spans="1:22" x14ac:dyDescent="0.25">
      <c r="A4700" s="86"/>
      <c r="B4700" s="9"/>
      <c r="C4700" s="9"/>
      <c r="D4700" s="9"/>
      <c r="E4700" s="9"/>
      <c r="F4700" s="9"/>
      <c r="I4700" s="9"/>
      <c r="K4700" s="9"/>
      <c r="L4700" s="9"/>
      <c r="M4700" s="9"/>
      <c r="O4700" s="9"/>
      <c r="P4700" s="9"/>
      <c r="Q4700" s="9"/>
      <c r="R4700" s="36"/>
      <c r="V4700" s="36"/>
    </row>
    <row r="4701" spans="1:22" x14ac:dyDescent="0.25">
      <c r="A4701" s="86"/>
      <c r="B4701" s="9"/>
      <c r="C4701" s="9"/>
      <c r="D4701" s="9"/>
      <c r="E4701" s="9"/>
      <c r="F4701" s="9"/>
      <c r="I4701" s="9"/>
      <c r="K4701" s="9"/>
      <c r="L4701" s="9"/>
      <c r="M4701" s="9"/>
      <c r="O4701" s="9"/>
      <c r="P4701" s="9"/>
      <c r="Q4701" s="9"/>
      <c r="R4701" s="36"/>
      <c r="V4701" s="36"/>
    </row>
    <row r="4702" spans="1:22" x14ac:dyDescent="0.25">
      <c r="A4702" s="86"/>
      <c r="B4702" s="9"/>
      <c r="C4702" s="9"/>
      <c r="D4702" s="9"/>
      <c r="E4702" s="9"/>
      <c r="F4702" s="9"/>
      <c r="I4702" s="9"/>
      <c r="K4702" s="9"/>
      <c r="L4702" s="9"/>
      <c r="M4702" s="9"/>
      <c r="O4702" s="9"/>
      <c r="P4702" s="9"/>
      <c r="Q4702" s="9"/>
      <c r="R4702" s="36"/>
      <c r="V4702" s="36"/>
    </row>
    <row r="4703" spans="1:22" x14ac:dyDescent="0.25">
      <c r="A4703" s="86"/>
      <c r="B4703" s="9"/>
      <c r="C4703" s="9"/>
      <c r="D4703" s="9"/>
      <c r="E4703" s="9"/>
      <c r="F4703" s="9"/>
      <c r="I4703" s="9"/>
      <c r="K4703" s="9"/>
      <c r="L4703" s="9"/>
      <c r="M4703" s="9"/>
      <c r="O4703" s="9"/>
      <c r="P4703" s="9"/>
      <c r="Q4703" s="9"/>
      <c r="R4703" s="36"/>
      <c r="V4703" s="36"/>
    </row>
    <row r="4704" spans="1:22" x14ac:dyDescent="0.25">
      <c r="A4704" s="86"/>
      <c r="B4704" s="9"/>
      <c r="C4704" s="9"/>
      <c r="D4704" s="9"/>
      <c r="E4704" s="9"/>
      <c r="F4704" s="9"/>
      <c r="I4704" s="9"/>
      <c r="K4704" s="9"/>
      <c r="L4704" s="9"/>
      <c r="M4704" s="9"/>
      <c r="O4704" s="9"/>
      <c r="P4704" s="9"/>
      <c r="Q4704" s="9"/>
      <c r="R4704" s="36"/>
      <c r="V4704" s="36"/>
    </row>
    <row r="4705" spans="1:22" x14ac:dyDescent="0.25">
      <c r="A4705" s="86"/>
      <c r="B4705" s="9"/>
      <c r="C4705" s="9"/>
      <c r="D4705" s="9"/>
      <c r="E4705" s="9"/>
      <c r="F4705" s="9"/>
      <c r="I4705" s="9"/>
      <c r="K4705" s="9"/>
      <c r="L4705" s="9"/>
      <c r="M4705" s="9"/>
      <c r="O4705" s="9"/>
      <c r="P4705" s="9"/>
      <c r="Q4705" s="9"/>
      <c r="R4705" s="36"/>
      <c r="V4705" s="36"/>
    </row>
    <row r="4706" spans="1:22" x14ac:dyDescent="0.25">
      <c r="A4706" s="86"/>
      <c r="B4706" s="9"/>
      <c r="C4706" s="9"/>
      <c r="D4706" s="9"/>
      <c r="E4706" s="9"/>
      <c r="F4706" s="9"/>
      <c r="I4706" s="9"/>
      <c r="K4706" s="9"/>
      <c r="L4706" s="9"/>
      <c r="M4706" s="9"/>
      <c r="O4706" s="9"/>
      <c r="P4706" s="9"/>
      <c r="Q4706" s="9"/>
      <c r="R4706" s="36"/>
      <c r="V4706" s="36"/>
    </row>
    <row r="4707" spans="1:22" x14ac:dyDescent="0.25">
      <c r="A4707" s="86"/>
      <c r="B4707" s="9"/>
      <c r="C4707" s="9"/>
      <c r="D4707" s="9"/>
      <c r="E4707" s="9"/>
      <c r="F4707" s="9"/>
      <c r="I4707" s="9"/>
      <c r="K4707" s="9"/>
      <c r="L4707" s="9"/>
      <c r="M4707" s="9"/>
      <c r="O4707" s="9"/>
      <c r="P4707" s="9"/>
      <c r="Q4707" s="9"/>
      <c r="R4707" s="36"/>
      <c r="V4707" s="36"/>
    </row>
    <row r="4708" spans="1:22" x14ac:dyDescent="0.25">
      <c r="A4708" s="86"/>
      <c r="B4708" s="9"/>
      <c r="C4708" s="9"/>
      <c r="D4708" s="9"/>
      <c r="E4708" s="9"/>
      <c r="F4708" s="9"/>
      <c r="I4708" s="9"/>
      <c r="K4708" s="9"/>
      <c r="L4708" s="9"/>
      <c r="M4708" s="9"/>
      <c r="O4708" s="9"/>
      <c r="P4708" s="9"/>
      <c r="Q4708" s="9"/>
      <c r="R4708" s="36"/>
      <c r="V4708" s="36"/>
    </row>
    <row r="4709" spans="1:22" x14ac:dyDescent="0.25">
      <c r="A4709" s="86"/>
      <c r="B4709" s="9"/>
      <c r="C4709" s="9"/>
      <c r="D4709" s="9"/>
      <c r="E4709" s="9"/>
      <c r="F4709" s="9"/>
      <c r="I4709" s="9"/>
      <c r="K4709" s="9"/>
      <c r="L4709" s="9"/>
      <c r="M4709" s="9"/>
      <c r="O4709" s="9"/>
      <c r="P4709" s="9"/>
      <c r="Q4709" s="9"/>
      <c r="R4709" s="36"/>
      <c r="V4709" s="36"/>
    </row>
    <row r="4710" spans="1:22" x14ac:dyDescent="0.25">
      <c r="A4710" s="86"/>
      <c r="B4710" s="9"/>
      <c r="C4710" s="9"/>
      <c r="D4710" s="9"/>
      <c r="E4710" s="9"/>
      <c r="F4710" s="9"/>
      <c r="I4710" s="9"/>
      <c r="K4710" s="9"/>
      <c r="L4710" s="9"/>
      <c r="M4710" s="9"/>
      <c r="O4710" s="9"/>
      <c r="P4710" s="9"/>
      <c r="Q4710" s="9"/>
      <c r="R4710" s="36"/>
      <c r="V4710" s="36"/>
    </row>
    <row r="4711" spans="1:22" x14ac:dyDescent="0.25">
      <c r="A4711" s="86"/>
      <c r="B4711" s="9"/>
      <c r="C4711" s="9"/>
      <c r="D4711" s="9"/>
      <c r="E4711" s="9"/>
      <c r="F4711" s="9"/>
      <c r="I4711" s="9"/>
      <c r="K4711" s="9"/>
      <c r="L4711" s="9"/>
      <c r="M4711" s="9"/>
      <c r="O4711" s="9"/>
      <c r="P4711" s="9"/>
      <c r="Q4711" s="9"/>
      <c r="R4711" s="36"/>
      <c r="V4711" s="36"/>
    </row>
    <row r="4712" spans="1:22" x14ac:dyDescent="0.25">
      <c r="A4712" s="86"/>
      <c r="B4712" s="9"/>
      <c r="C4712" s="9"/>
      <c r="D4712" s="9"/>
      <c r="E4712" s="9"/>
      <c r="F4712" s="9"/>
      <c r="I4712" s="9"/>
      <c r="K4712" s="9"/>
      <c r="L4712" s="9"/>
      <c r="M4712" s="9"/>
      <c r="O4712" s="9"/>
      <c r="P4712" s="9"/>
      <c r="Q4712" s="9"/>
      <c r="R4712" s="36"/>
      <c r="V4712" s="36"/>
    </row>
    <row r="4713" spans="1:22" x14ac:dyDescent="0.25">
      <c r="A4713" s="86"/>
      <c r="B4713" s="9"/>
      <c r="C4713" s="9"/>
      <c r="D4713" s="9"/>
      <c r="E4713" s="9"/>
      <c r="F4713" s="9"/>
      <c r="I4713" s="9"/>
      <c r="K4713" s="9"/>
      <c r="L4713" s="9"/>
      <c r="M4713" s="9"/>
      <c r="O4713" s="9"/>
      <c r="P4713" s="9"/>
      <c r="Q4713" s="9"/>
      <c r="R4713" s="36"/>
      <c r="V4713" s="36"/>
    </row>
    <row r="4714" spans="1:22" x14ac:dyDescent="0.25">
      <c r="A4714" s="86"/>
      <c r="B4714" s="9"/>
      <c r="C4714" s="9"/>
      <c r="D4714" s="9"/>
      <c r="E4714" s="9"/>
      <c r="F4714" s="9"/>
      <c r="I4714" s="9"/>
      <c r="K4714" s="9"/>
      <c r="L4714" s="9"/>
      <c r="M4714" s="9"/>
      <c r="O4714" s="9"/>
      <c r="P4714" s="9"/>
      <c r="Q4714" s="9"/>
      <c r="R4714" s="36"/>
      <c r="V4714" s="36"/>
    </row>
    <row r="4715" spans="1:22" x14ac:dyDescent="0.25">
      <c r="A4715" s="86"/>
      <c r="B4715" s="9"/>
      <c r="C4715" s="9"/>
      <c r="D4715" s="9"/>
      <c r="E4715" s="9"/>
      <c r="F4715" s="9"/>
      <c r="I4715" s="9"/>
      <c r="K4715" s="9"/>
      <c r="L4715" s="9"/>
      <c r="M4715" s="9"/>
      <c r="O4715" s="9"/>
      <c r="P4715" s="9"/>
      <c r="Q4715" s="9"/>
      <c r="R4715" s="36"/>
      <c r="V4715" s="36"/>
    </row>
    <row r="4716" spans="1:22" x14ac:dyDescent="0.25">
      <c r="A4716" s="86"/>
      <c r="B4716" s="9"/>
      <c r="C4716" s="9"/>
      <c r="D4716" s="9"/>
      <c r="E4716" s="9"/>
      <c r="F4716" s="9"/>
      <c r="I4716" s="9"/>
      <c r="K4716" s="9"/>
      <c r="L4716" s="9"/>
      <c r="M4716" s="9"/>
      <c r="O4716" s="9"/>
      <c r="P4716" s="9"/>
      <c r="Q4716" s="9"/>
      <c r="R4716" s="36"/>
      <c r="V4716" s="36"/>
    </row>
    <row r="4717" spans="1:22" x14ac:dyDescent="0.25">
      <c r="A4717" s="86"/>
      <c r="B4717" s="9"/>
      <c r="C4717" s="9"/>
      <c r="D4717" s="9"/>
      <c r="E4717" s="9"/>
      <c r="F4717" s="9"/>
      <c r="I4717" s="9"/>
      <c r="K4717" s="9"/>
      <c r="L4717" s="9"/>
      <c r="M4717" s="9"/>
      <c r="O4717" s="9"/>
      <c r="P4717" s="9"/>
      <c r="Q4717" s="9"/>
      <c r="R4717" s="36"/>
      <c r="V4717" s="36"/>
    </row>
    <row r="4718" spans="1:22" x14ac:dyDescent="0.25">
      <c r="A4718" s="86"/>
      <c r="B4718" s="9"/>
      <c r="C4718" s="9"/>
      <c r="D4718" s="9"/>
      <c r="E4718" s="9"/>
      <c r="F4718" s="9"/>
      <c r="I4718" s="9"/>
      <c r="K4718" s="9"/>
      <c r="L4718" s="9"/>
      <c r="M4718" s="9"/>
      <c r="O4718" s="9"/>
      <c r="P4718" s="9"/>
      <c r="Q4718" s="9"/>
      <c r="R4718" s="36"/>
      <c r="V4718" s="36"/>
    </row>
    <row r="4719" spans="1:22" x14ac:dyDescent="0.25">
      <c r="A4719" s="86"/>
      <c r="B4719" s="9"/>
      <c r="C4719" s="9"/>
      <c r="D4719" s="9"/>
      <c r="E4719" s="9"/>
      <c r="F4719" s="9"/>
      <c r="I4719" s="9"/>
      <c r="K4719" s="9"/>
      <c r="L4719" s="9"/>
      <c r="M4719" s="9"/>
      <c r="O4719" s="9"/>
      <c r="P4719" s="9"/>
      <c r="Q4719" s="9"/>
      <c r="R4719" s="36"/>
      <c r="V4719" s="36"/>
    </row>
    <row r="4720" spans="1:22" x14ac:dyDescent="0.25">
      <c r="A4720" s="86"/>
      <c r="B4720" s="9"/>
      <c r="C4720" s="9"/>
      <c r="D4720" s="9"/>
      <c r="E4720" s="9"/>
      <c r="F4720" s="9"/>
      <c r="I4720" s="9"/>
      <c r="K4720" s="9"/>
      <c r="L4720" s="9"/>
      <c r="M4720" s="9"/>
      <c r="O4720" s="9"/>
      <c r="P4720" s="9"/>
      <c r="Q4720" s="9"/>
      <c r="R4720" s="36"/>
      <c r="V4720" s="36"/>
    </row>
    <row r="4721" spans="1:22" x14ac:dyDescent="0.25">
      <c r="A4721" s="86"/>
      <c r="B4721" s="9"/>
      <c r="C4721" s="9"/>
      <c r="D4721" s="9"/>
      <c r="E4721" s="9"/>
      <c r="F4721" s="9"/>
      <c r="I4721" s="9"/>
      <c r="K4721" s="9"/>
      <c r="L4721" s="9"/>
      <c r="M4721" s="9"/>
      <c r="O4721" s="9"/>
      <c r="P4721" s="9"/>
      <c r="Q4721" s="9"/>
      <c r="R4721" s="36"/>
      <c r="V4721" s="36"/>
    </row>
    <row r="4722" spans="1:22" x14ac:dyDescent="0.25">
      <c r="A4722" s="86"/>
      <c r="B4722" s="9"/>
      <c r="C4722" s="9"/>
      <c r="D4722" s="9"/>
      <c r="E4722" s="9"/>
      <c r="F4722" s="9"/>
      <c r="I4722" s="9"/>
      <c r="K4722" s="9"/>
      <c r="L4722" s="9"/>
      <c r="M4722" s="9"/>
      <c r="O4722" s="9"/>
      <c r="P4722" s="9"/>
      <c r="Q4722" s="9"/>
      <c r="R4722" s="36"/>
      <c r="V4722" s="36"/>
    </row>
    <row r="4723" spans="1:22" x14ac:dyDescent="0.25">
      <c r="A4723" s="86"/>
      <c r="B4723" s="9"/>
      <c r="C4723" s="9"/>
      <c r="D4723" s="9"/>
      <c r="E4723" s="9"/>
      <c r="F4723" s="9"/>
      <c r="I4723" s="9"/>
      <c r="K4723" s="9"/>
      <c r="L4723" s="9"/>
      <c r="M4723" s="9"/>
      <c r="O4723" s="9"/>
      <c r="P4723" s="9"/>
      <c r="Q4723" s="9"/>
      <c r="R4723" s="36"/>
      <c r="V4723" s="36"/>
    </row>
    <row r="4724" spans="1:22" x14ac:dyDescent="0.25">
      <c r="A4724" s="86"/>
      <c r="B4724" s="9"/>
      <c r="C4724" s="9"/>
      <c r="D4724" s="9"/>
      <c r="E4724" s="9"/>
      <c r="F4724" s="9"/>
      <c r="I4724" s="9"/>
      <c r="K4724" s="9"/>
      <c r="L4724" s="9"/>
      <c r="M4724" s="9"/>
      <c r="O4724" s="9"/>
      <c r="P4724" s="9"/>
      <c r="Q4724" s="9"/>
      <c r="R4724" s="36"/>
      <c r="V4724" s="36"/>
    </row>
    <row r="4725" spans="1:22" x14ac:dyDescent="0.25">
      <c r="A4725" s="86"/>
      <c r="B4725" s="9"/>
      <c r="C4725" s="9"/>
      <c r="D4725" s="9"/>
      <c r="E4725" s="9"/>
      <c r="F4725" s="9"/>
      <c r="I4725" s="9"/>
      <c r="K4725" s="9"/>
      <c r="L4725" s="9"/>
      <c r="M4725" s="9"/>
      <c r="O4725" s="9"/>
      <c r="P4725" s="9"/>
      <c r="Q4725" s="9"/>
      <c r="R4725" s="36"/>
      <c r="V4725" s="36"/>
    </row>
    <row r="4726" spans="1:22" x14ac:dyDescent="0.25">
      <c r="A4726" s="86"/>
      <c r="B4726" s="9"/>
      <c r="C4726" s="9"/>
      <c r="D4726" s="9"/>
      <c r="E4726" s="9"/>
      <c r="F4726" s="9"/>
      <c r="I4726" s="9"/>
      <c r="K4726" s="9"/>
      <c r="L4726" s="9"/>
      <c r="M4726" s="9"/>
      <c r="O4726" s="9"/>
      <c r="P4726" s="9"/>
      <c r="Q4726" s="9"/>
      <c r="R4726" s="36"/>
      <c r="V4726" s="36"/>
    </row>
    <row r="4727" spans="1:22" x14ac:dyDescent="0.25">
      <c r="A4727" s="86"/>
      <c r="B4727" s="9"/>
      <c r="C4727" s="9"/>
      <c r="D4727" s="9"/>
      <c r="E4727" s="9"/>
      <c r="F4727" s="9"/>
      <c r="I4727" s="9"/>
      <c r="K4727" s="9"/>
      <c r="L4727" s="9"/>
      <c r="M4727" s="9"/>
      <c r="O4727" s="9"/>
      <c r="P4727" s="9"/>
      <c r="Q4727" s="9"/>
      <c r="R4727" s="36"/>
      <c r="V4727" s="36"/>
    </row>
    <row r="4728" spans="1:22" x14ac:dyDescent="0.25">
      <c r="A4728" s="86"/>
      <c r="B4728" s="9"/>
      <c r="C4728" s="9"/>
      <c r="D4728" s="9"/>
      <c r="E4728" s="9"/>
      <c r="F4728" s="9"/>
      <c r="I4728" s="9"/>
      <c r="K4728" s="9"/>
      <c r="L4728" s="9"/>
      <c r="M4728" s="9"/>
      <c r="O4728" s="9"/>
      <c r="P4728" s="9"/>
      <c r="Q4728" s="9"/>
      <c r="R4728" s="36"/>
      <c r="V4728" s="36"/>
    </row>
    <row r="4729" spans="1:22" x14ac:dyDescent="0.25">
      <c r="A4729" s="86"/>
      <c r="B4729" s="9"/>
      <c r="C4729" s="9"/>
      <c r="D4729" s="9"/>
      <c r="E4729" s="9"/>
      <c r="F4729" s="9"/>
      <c r="I4729" s="9"/>
      <c r="K4729" s="9"/>
      <c r="L4729" s="9"/>
      <c r="M4729" s="9"/>
      <c r="O4729" s="9"/>
      <c r="P4729" s="9"/>
      <c r="Q4729" s="9"/>
      <c r="R4729" s="36"/>
      <c r="V4729" s="36"/>
    </row>
    <row r="4730" spans="1:22" x14ac:dyDescent="0.25">
      <c r="A4730" s="86"/>
      <c r="B4730" s="9"/>
      <c r="C4730" s="9"/>
      <c r="D4730" s="9"/>
      <c r="E4730" s="9"/>
      <c r="F4730" s="9"/>
      <c r="I4730" s="9"/>
      <c r="K4730" s="9"/>
      <c r="L4730" s="9"/>
      <c r="M4730" s="9"/>
      <c r="O4730" s="9"/>
      <c r="P4730" s="9"/>
      <c r="Q4730" s="9"/>
      <c r="R4730" s="36"/>
      <c r="V4730" s="36"/>
    </row>
    <row r="4731" spans="1:22" x14ac:dyDescent="0.25">
      <c r="A4731" s="86"/>
      <c r="B4731" s="9"/>
      <c r="C4731" s="9"/>
      <c r="D4731" s="9"/>
      <c r="E4731" s="9"/>
      <c r="F4731" s="9"/>
      <c r="I4731" s="9"/>
      <c r="K4731" s="9"/>
      <c r="L4731" s="9"/>
      <c r="M4731" s="9"/>
      <c r="O4731" s="9"/>
      <c r="P4731" s="9"/>
      <c r="Q4731" s="9"/>
      <c r="R4731" s="36"/>
      <c r="V4731" s="36"/>
    </row>
    <row r="4732" spans="1:22" x14ac:dyDescent="0.25">
      <c r="A4732" s="86"/>
      <c r="B4732" s="9"/>
      <c r="C4732" s="9"/>
      <c r="D4732" s="9"/>
      <c r="E4732" s="9"/>
      <c r="F4732" s="9"/>
      <c r="I4732" s="9"/>
      <c r="K4732" s="9"/>
      <c r="L4732" s="9"/>
      <c r="M4732" s="9"/>
      <c r="O4732" s="9"/>
      <c r="P4732" s="9"/>
      <c r="Q4732" s="9"/>
      <c r="R4732" s="36"/>
      <c r="V4732" s="36"/>
    </row>
    <row r="4733" spans="1:22" x14ac:dyDescent="0.25">
      <c r="A4733" s="86"/>
      <c r="B4733" s="9"/>
      <c r="C4733" s="9"/>
      <c r="D4733" s="9"/>
      <c r="E4733" s="9"/>
      <c r="F4733" s="9"/>
      <c r="I4733" s="9"/>
      <c r="K4733" s="9"/>
      <c r="L4733" s="9"/>
      <c r="M4733" s="9"/>
      <c r="O4733" s="9"/>
      <c r="P4733" s="9"/>
      <c r="Q4733" s="9"/>
      <c r="R4733" s="36"/>
      <c r="V4733" s="36"/>
    </row>
    <row r="4734" spans="1:22" x14ac:dyDescent="0.25">
      <c r="A4734" s="86"/>
      <c r="B4734" s="9"/>
      <c r="C4734" s="9"/>
      <c r="D4734" s="9"/>
      <c r="E4734" s="9"/>
      <c r="F4734" s="9"/>
      <c r="I4734" s="9"/>
      <c r="K4734" s="9"/>
      <c r="L4734" s="9"/>
      <c r="M4734" s="9"/>
      <c r="O4734" s="9"/>
      <c r="P4734" s="9"/>
      <c r="Q4734" s="9"/>
      <c r="R4734" s="36"/>
      <c r="V4734" s="36"/>
    </row>
    <row r="4735" spans="1:22" x14ac:dyDescent="0.25">
      <c r="A4735" s="86"/>
      <c r="B4735" s="9"/>
      <c r="C4735" s="9"/>
      <c r="D4735" s="9"/>
      <c r="E4735" s="9"/>
      <c r="F4735" s="9"/>
      <c r="I4735" s="9"/>
      <c r="K4735" s="9"/>
      <c r="L4735" s="9"/>
      <c r="M4735" s="9"/>
      <c r="O4735" s="9"/>
      <c r="P4735" s="9"/>
      <c r="Q4735" s="9"/>
      <c r="R4735" s="36"/>
      <c r="V4735" s="36"/>
    </row>
    <row r="4736" spans="1:22" x14ac:dyDescent="0.25">
      <c r="A4736" s="86"/>
      <c r="B4736" s="9"/>
      <c r="C4736" s="9"/>
      <c r="D4736" s="9"/>
      <c r="E4736" s="9"/>
      <c r="F4736" s="9"/>
      <c r="I4736" s="9"/>
      <c r="K4736" s="9"/>
      <c r="L4736" s="9"/>
      <c r="M4736" s="9"/>
      <c r="O4736" s="9"/>
      <c r="P4736" s="9"/>
      <c r="Q4736" s="9"/>
      <c r="R4736" s="36"/>
      <c r="V4736" s="36"/>
    </row>
    <row r="4737" spans="1:22" x14ac:dyDescent="0.25">
      <c r="A4737" s="86"/>
      <c r="B4737" s="9"/>
      <c r="C4737" s="9"/>
      <c r="D4737" s="9"/>
      <c r="E4737" s="9"/>
      <c r="F4737" s="9"/>
      <c r="I4737" s="9"/>
      <c r="K4737" s="9"/>
      <c r="L4737" s="9"/>
      <c r="M4737" s="9"/>
      <c r="O4737" s="9"/>
      <c r="P4737" s="9"/>
      <c r="Q4737" s="9"/>
      <c r="R4737" s="36"/>
      <c r="V4737" s="36"/>
    </row>
    <row r="4738" spans="1:22" x14ac:dyDescent="0.25">
      <c r="A4738" s="86"/>
      <c r="B4738" s="9"/>
      <c r="C4738" s="9"/>
      <c r="D4738" s="9"/>
      <c r="E4738" s="9"/>
      <c r="F4738" s="9"/>
      <c r="I4738" s="9"/>
      <c r="K4738" s="9"/>
      <c r="L4738" s="9"/>
      <c r="M4738" s="9"/>
      <c r="O4738" s="9"/>
      <c r="P4738" s="9"/>
      <c r="Q4738" s="9"/>
      <c r="R4738" s="36"/>
      <c r="V4738" s="36"/>
    </row>
    <row r="4739" spans="1:22" x14ac:dyDescent="0.25">
      <c r="A4739" s="86"/>
      <c r="B4739" s="9"/>
      <c r="C4739" s="9"/>
      <c r="D4739" s="9"/>
      <c r="E4739" s="9"/>
      <c r="F4739" s="9"/>
      <c r="I4739" s="9"/>
      <c r="K4739" s="9"/>
      <c r="L4739" s="9"/>
      <c r="M4739" s="9"/>
      <c r="O4739" s="9"/>
      <c r="P4739" s="9"/>
      <c r="Q4739" s="9"/>
      <c r="R4739" s="36"/>
      <c r="V4739" s="36"/>
    </row>
    <row r="4740" spans="1:22" x14ac:dyDescent="0.25">
      <c r="A4740" s="86"/>
      <c r="B4740" s="9"/>
      <c r="C4740" s="9"/>
      <c r="D4740" s="9"/>
      <c r="E4740" s="9"/>
      <c r="F4740" s="9"/>
      <c r="I4740" s="9"/>
      <c r="K4740" s="9"/>
      <c r="L4740" s="9"/>
      <c r="M4740" s="9"/>
      <c r="O4740" s="9"/>
      <c r="P4740" s="9"/>
      <c r="Q4740" s="9"/>
      <c r="R4740" s="36"/>
      <c r="V4740" s="36"/>
    </row>
    <row r="4741" spans="1:22" x14ac:dyDescent="0.25">
      <c r="A4741" s="86"/>
      <c r="B4741" s="9"/>
      <c r="C4741" s="9"/>
      <c r="D4741" s="9"/>
      <c r="E4741" s="9"/>
      <c r="F4741" s="9"/>
      <c r="I4741" s="9"/>
      <c r="K4741" s="9"/>
      <c r="L4741" s="9"/>
      <c r="M4741" s="9"/>
      <c r="O4741" s="9"/>
      <c r="P4741" s="9"/>
      <c r="Q4741" s="9"/>
      <c r="R4741" s="36"/>
      <c r="V4741" s="36"/>
    </row>
    <row r="4742" spans="1:22" x14ac:dyDescent="0.25">
      <c r="A4742" s="86"/>
      <c r="B4742" s="9"/>
      <c r="C4742" s="9"/>
      <c r="D4742" s="9"/>
      <c r="E4742" s="9"/>
      <c r="F4742" s="9"/>
      <c r="I4742" s="9"/>
      <c r="K4742" s="9"/>
      <c r="L4742" s="9"/>
      <c r="M4742" s="9"/>
      <c r="O4742" s="9"/>
      <c r="P4742" s="9"/>
      <c r="Q4742" s="9"/>
      <c r="R4742" s="36"/>
      <c r="V4742" s="36"/>
    </row>
    <row r="4743" spans="1:22" x14ac:dyDescent="0.25">
      <c r="A4743" s="86"/>
      <c r="B4743" s="9"/>
      <c r="C4743" s="9"/>
      <c r="D4743" s="9"/>
      <c r="E4743" s="9"/>
      <c r="F4743" s="9"/>
      <c r="I4743" s="9"/>
      <c r="K4743" s="9"/>
      <c r="L4743" s="9"/>
      <c r="M4743" s="9"/>
      <c r="O4743" s="9"/>
      <c r="P4743" s="9"/>
      <c r="Q4743" s="9"/>
      <c r="R4743" s="36"/>
      <c r="V4743" s="36"/>
    </row>
    <row r="4744" spans="1:22" x14ac:dyDescent="0.25">
      <c r="A4744" s="86"/>
      <c r="B4744" s="9"/>
      <c r="C4744" s="9"/>
      <c r="D4744" s="9"/>
      <c r="E4744" s="9"/>
      <c r="F4744" s="9"/>
      <c r="I4744" s="9"/>
      <c r="K4744" s="9"/>
      <c r="L4744" s="9"/>
      <c r="M4744" s="9"/>
      <c r="O4744" s="9"/>
      <c r="P4744" s="9"/>
      <c r="Q4744" s="9"/>
      <c r="R4744" s="36"/>
      <c r="V4744" s="36"/>
    </row>
    <row r="4745" spans="1:22" x14ac:dyDescent="0.25">
      <c r="A4745" s="86"/>
      <c r="B4745" s="9"/>
      <c r="C4745" s="9"/>
      <c r="D4745" s="9"/>
      <c r="E4745" s="9"/>
      <c r="F4745" s="9"/>
      <c r="I4745" s="9"/>
      <c r="K4745" s="9"/>
      <c r="L4745" s="9"/>
      <c r="M4745" s="9"/>
      <c r="O4745" s="9"/>
      <c r="P4745" s="9"/>
      <c r="Q4745" s="9"/>
      <c r="R4745" s="36"/>
      <c r="V4745" s="36"/>
    </row>
    <row r="4746" spans="1:22" x14ac:dyDescent="0.25">
      <c r="A4746" s="86"/>
      <c r="B4746" s="9"/>
      <c r="C4746" s="9"/>
      <c r="D4746" s="9"/>
      <c r="E4746" s="9"/>
      <c r="F4746" s="9"/>
      <c r="I4746" s="9"/>
      <c r="K4746" s="9"/>
      <c r="L4746" s="9"/>
      <c r="M4746" s="9"/>
      <c r="O4746" s="9"/>
      <c r="P4746" s="9"/>
      <c r="Q4746" s="9"/>
      <c r="R4746" s="36"/>
      <c r="V4746" s="36"/>
    </row>
    <row r="4747" spans="1:22" x14ac:dyDescent="0.25">
      <c r="A4747" s="86"/>
      <c r="B4747" s="9"/>
      <c r="C4747" s="9"/>
      <c r="D4747" s="9"/>
      <c r="E4747" s="9"/>
      <c r="F4747" s="9"/>
      <c r="I4747" s="9"/>
      <c r="K4747" s="9"/>
      <c r="L4747" s="9"/>
      <c r="M4747" s="9"/>
      <c r="O4747" s="9"/>
      <c r="P4747" s="9"/>
      <c r="Q4747" s="9"/>
      <c r="R4747" s="36"/>
      <c r="V4747" s="36"/>
    </row>
    <row r="4748" spans="1:22" x14ac:dyDescent="0.25">
      <c r="A4748" s="86"/>
      <c r="B4748" s="9"/>
      <c r="C4748" s="9"/>
      <c r="D4748" s="9"/>
      <c r="E4748" s="9"/>
      <c r="F4748" s="9"/>
      <c r="I4748" s="9"/>
      <c r="K4748" s="9"/>
      <c r="L4748" s="9"/>
      <c r="M4748" s="9"/>
      <c r="O4748" s="9"/>
      <c r="P4748" s="9"/>
      <c r="Q4748" s="9"/>
      <c r="R4748" s="36"/>
      <c r="V4748" s="36"/>
    </row>
    <row r="4749" spans="1:22" x14ac:dyDescent="0.25">
      <c r="A4749" s="86"/>
      <c r="B4749" s="9"/>
      <c r="C4749" s="9"/>
      <c r="D4749" s="9"/>
      <c r="E4749" s="9"/>
      <c r="F4749" s="9"/>
      <c r="I4749" s="9"/>
      <c r="K4749" s="9"/>
      <c r="L4749" s="9"/>
      <c r="M4749" s="9"/>
      <c r="O4749" s="9"/>
      <c r="P4749" s="9"/>
      <c r="Q4749" s="9"/>
      <c r="R4749" s="36"/>
      <c r="V4749" s="36"/>
    </row>
    <row r="4750" spans="1:22" x14ac:dyDescent="0.25">
      <c r="A4750" s="86"/>
      <c r="B4750" s="9"/>
      <c r="C4750" s="9"/>
      <c r="D4750" s="9"/>
      <c r="E4750" s="9"/>
      <c r="F4750" s="9"/>
      <c r="I4750" s="9"/>
      <c r="K4750" s="9"/>
      <c r="L4750" s="9"/>
      <c r="M4750" s="9"/>
      <c r="O4750" s="9"/>
      <c r="P4750" s="9"/>
      <c r="Q4750" s="9"/>
      <c r="R4750" s="36"/>
      <c r="V4750" s="36"/>
    </row>
    <row r="4751" spans="1:22" x14ac:dyDescent="0.25">
      <c r="A4751" s="86"/>
      <c r="B4751" s="9"/>
      <c r="C4751" s="9"/>
      <c r="D4751" s="9"/>
      <c r="E4751" s="9"/>
      <c r="F4751" s="9"/>
      <c r="I4751" s="9"/>
      <c r="K4751" s="9"/>
      <c r="L4751" s="9"/>
      <c r="M4751" s="9"/>
      <c r="O4751" s="9"/>
      <c r="P4751" s="9"/>
      <c r="Q4751" s="9"/>
      <c r="R4751" s="36"/>
      <c r="V4751" s="36"/>
    </row>
    <row r="4752" spans="1:22" x14ac:dyDescent="0.25">
      <c r="A4752" s="86"/>
      <c r="B4752" s="9"/>
      <c r="C4752" s="9"/>
      <c r="D4752" s="9"/>
      <c r="E4752" s="9"/>
      <c r="F4752" s="9"/>
      <c r="I4752" s="9"/>
      <c r="K4752" s="9"/>
      <c r="L4752" s="9"/>
      <c r="M4752" s="9"/>
      <c r="O4752" s="9"/>
      <c r="P4752" s="9"/>
      <c r="Q4752" s="9"/>
      <c r="R4752" s="36"/>
      <c r="V4752" s="36"/>
    </row>
    <row r="4753" spans="1:22" x14ac:dyDescent="0.25">
      <c r="A4753" s="86"/>
      <c r="B4753" s="9"/>
      <c r="C4753" s="9"/>
      <c r="D4753" s="9"/>
      <c r="E4753" s="9"/>
      <c r="F4753" s="9"/>
      <c r="I4753" s="9"/>
      <c r="K4753" s="9"/>
      <c r="L4753" s="9"/>
      <c r="M4753" s="9"/>
      <c r="O4753" s="9"/>
      <c r="P4753" s="9"/>
      <c r="Q4753" s="9"/>
      <c r="R4753" s="36"/>
      <c r="V4753" s="36"/>
    </row>
    <row r="4754" spans="1:22" x14ac:dyDescent="0.25">
      <c r="A4754" s="86"/>
      <c r="B4754" s="9"/>
      <c r="C4754" s="9"/>
      <c r="D4754" s="9"/>
      <c r="E4754" s="9"/>
      <c r="F4754" s="9"/>
      <c r="I4754" s="9"/>
      <c r="K4754" s="9"/>
      <c r="L4754" s="9"/>
      <c r="M4754" s="9"/>
      <c r="O4754" s="9"/>
      <c r="P4754" s="9"/>
      <c r="Q4754" s="9"/>
      <c r="R4754" s="36"/>
      <c r="V4754" s="36"/>
    </row>
    <row r="4755" spans="1:22" x14ac:dyDescent="0.25">
      <c r="A4755" s="86"/>
      <c r="B4755" s="9"/>
      <c r="C4755" s="9"/>
      <c r="D4755" s="9"/>
      <c r="E4755" s="9"/>
      <c r="F4755" s="9"/>
      <c r="I4755" s="9"/>
      <c r="K4755" s="9"/>
      <c r="L4755" s="9"/>
      <c r="M4755" s="9"/>
      <c r="O4755" s="9"/>
      <c r="P4755" s="9"/>
      <c r="Q4755" s="9"/>
      <c r="R4755" s="36"/>
      <c r="V4755" s="36"/>
    </row>
    <row r="4756" spans="1:22" x14ac:dyDescent="0.25">
      <c r="A4756" s="86"/>
      <c r="B4756" s="9"/>
      <c r="C4756" s="9"/>
      <c r="D4756" s="9"/>
      <c r="E4756" s="9"/>
      <c r="F4756" s="9"/>
      <c r="I4756" s="9"/>
      <c r="K4756" s="9"/>
      <c r="L4756" s="9"/>
      <c r="M4756" s="9"/>
      <c r="O4756" s="9"/>
      <c r="P4756" s="9"/>
      <c r="Q4756" s="9"/>
      <c r="R4756" s="36"/>
      <c r="V4756" s="36"/>
    </row>
    <row r="4757" spans="1:22" x14ac:dyDescent="0.25">
      <c r="A4757" s="86"/>
      <c r="B4757" s="9"/>
      <c r="C4757" s="9"/>
      <c r="D4757" s="9"/>
      <c r="E4757" s="9"/>
      <c r="F4757" s="9"/>
      <c r="I4757" s="9"/>
      <c r="K4757" s="9"/>
      <c r="L4757" s="9"/>
      <c r="M4757" s="9"/>
      <c r="O4757" s="9"/>
      <c r="P4757" s="9"/>
      <c r="Q4757" s="9"/>
      <c r="R4757" s="36"/>
      <c r="V4757" s="36"/>
    </row>
    <row r="4758" spans="1:22" x14ac:dyDescent="0.25">
      <c r="A4758" s="86"/>
      <c r="B4758" s="9"/>
      <c r="C4758" s="9"/>
      <c r="D4758" s="9"/>
      <c r="E4758" s="9"/>
      <c r="F4758" s="9"/>
      <c r="I4758" s="9"/>
      <c r="K4758" s="9"/>
      <c r="L4758" s="9"/>
      <c r="M4758" s="9"/>
      <c r="O4758" s="9"/>
      <c r="P4758" s="9"/>
      <c r="Q4758" s="9"/>
      <c r="R4758" s="36"/>
      <c r="V4758" s="36"/>
    </row>
    <row r="4759" spans="1:22" x14ac:dyDescent="0.25">
      <c r="A4759" s="86"/>
      <c r="B4759" s="9"/>
      <c r="C4759" s="9"/>
      <c r="D4759" s="9"/>
      <c r="E4759" s="9"/>
      <c r="F4759" s="9"/>
      <c r="I4759" s="9"/>
      <c r="K4759" s="9"/>
      <c r="L4759" s="9"/>
      <c r="M4759" s="9"/>
      <c r="O4759" s="9"/>
      <c r="P4759" s="9"/>
      <c r="Q4759" s="9"/>
      <c r="R4759" s="36"/>
      <c r="V4759" s="36"/>
    </row>
    <row r="4760" spans="1:22" x14ac:dyDescent="0.25">
      <c r="A4760" s="86"/>
      <c r="B4760" s="9"/>
      <c r="C4760" s="9"/>
      <c r="D4760" s="9"/>
      <c r="E4760" s="9"/>
      <c r="F4760" s="9"/>
      <c r="I4760" s="9"/>
      <c r="K4760" s="9"/>
      <c r="L4760" s="9"/>
      <c r="M4760" s="9"/>
      <c r="O4760" s="9"/>
      <c r="P4760" s="9"/>
      <c r="Q4760" s="9"/>
      <c r="R4760" s="36"/>
      <c r="V4760" s="36"/>
    </row>
    <row r="4761" spans="1:22" x14ac:dyDescent="0.25">
      <c r="A4761" s="86"/>
      <c r="B4761" s="9"/>
      <c r="C4761" s="9"/>
      <c r="D4761" s="9"/>
      <c r="E4761" s="9"/>
      <c r="F4761" s="9"/>
      <c r="I4761" s="9"/>
      <c r="K4761" s="9"/>
      <c r="L4761" s="9"/>
      <c r="M4761" s="9"/>
      <c r="O4761" s="9"/>
      <c r="P4761" s="9"/>
      <c r="Q4761" s="9"/>
      <c r="R4761" s="36"/>
      <c r="V4761" s="36"/>
    </row>
    <row r="4762" spans="1:22" x14ac:dyDescent="0.25">
      <c r="A4762" s="86"/>
      <c r="B4762" s="9"/>
      <c r="C4762" s="9"/>
      <c r="D4762" s="9"/>
      <c r="E4762" s="9"/>
      <c r="F4762" s="9"/>
      <c r="I4762" s="9"/>
      <c r="K4762" s="9"/>
      <c r="L4762" s="9"/>
      <c r="M4762" s="9"/>
      <c r="O4762" s="9"/>
      <c r="P4762" s="9"/>
      <c r="Q4762" s="9"/>
      <c r="R4762" s="36"/>
      <c r="V4762" s="36"/>
    </row>
    <row r="4763" spans="1:22" x14ac:dyDescent="0.25">
      <c r="A4763" s="86"/>
      <c r="B4763" s="9"/>
      <c r="C4763" s="9"/>
      <c r="D4763" s="9"/>
      <c r="E4763" s="9"/>
      <c r="F4763" s="9"/>
      <c r="I4763" s="9"/>
      <c r="K4763" s="9"/>
      <c r="L4763" s="9"/>
      <c r="M4763" s="9"/>
      <c r="O4763" s="9"/>
      <c r="P4763" s="9"/>
      <c r="Q4763" s="9"/>
      <c r="R4763" s="36"/>
      <c r="V4763" s="36"/>
    </row>
    <row r="4764" spans="1:22" x14ac:dyDescent="0.25">
      <c r="A4764" s="86"/>
      <c r="B4764" s="9"/>
      <c r="C4764" s="9"/>
      <c r="D4764" s="9"/>
      <c r="E4764" s="9"/>
      <c r="F4764" s="9"/>
      <c r="I4764" s="9"/>
      <c r="K4764" s="9"/>
      <c r="L4764" s="9"/>
      <c r="M4764" s="9"/>
      <c r="O4764" s="9"/>
      <c r="P4764" s="9"/>
      <c r="Q4764" s="9"/>
      <c r="R4764" s="36"/>
      <c r="V4764" s="36"/>
    </row>
    <row r="4765" spans="1:22" x14ac:dyDescent="0.25">
      <c r="A4765" s="86"/>
      <c r="B4765" s="9"/>
      <c r="C4765" s="9"/>
      <c r="D4765" s="9"/>
      <c r="E4765" s="9"/>
      <c r="F4765" s="9"/>
      <c r="I4765" s="9"/>
      <c r="K4765" s="9"/>
      <c r="L4765" s="9"/>
      <c r="M4765" s="9"/>
      <c r="O4765" s="9"/>
      <c r="P4765" s="9"/>
      <c r="Q4765" s="9"/>
      <c r="R4765" s="36"/>
      <c r="V4765" s="36"/>
    </row>
    <row r="4766" spans="1:22" x14ac:dyDescent="0.25">
      <c r="A4766" s="86"/>
      <c r="B4766" s="9"/>
      <c r="C4766" s="9"/>
      <c r="D4766" s="9"/>
      <c r="E4766" s="9"/>
      <c r="F4766" s="9"/>
      <c r="I4766" s="9"/>
      <c r="K4766" s="9"/>
      <c r="L4766" s="9"/>
      <c r="M4766" s="9"/>
      <c r="O4766" s="9"/>
      <c r="P4766" s="9"/>
      <c r="Q4766" s="9"/>
      <c r="R4766" s="36"/>
      <c r="V4766" s="36"/>
    </row>
    <row r="4767" spans="1:22" x14ac:dyDescent="0.25">
      <c r="A4767" s="86"/>
      <c r="B4767" s="9"/>
      <c r="C4767" s="9"/>
      <c r="D4767" s="9"/>
      <c r="E4767" s="9"/>
      <c r="F4767" s="9"/>
      <c r="I4767" s="9"/>
      <c r="K4767" s="9"/>
      <c r="L4767" s="9"/>
      <c r="M4767" s="9"/>
      <c r="O4767" s="9"/>
      <c r="P4767" s="9"/>
      <c r="Q4767" s="9"/>
      <c r="R4767" s="36"/>
      <c r="V4767" s="36"/>
    </row>
    <row r="4768" spans="1:22" x14ac:dyDescent="0.25">
      <c r="A4768" s="86"/>
      <c r="B4768" s="9"/>
      <c r="C4768" s="9"/>
      <c r="D4768" s="9"/>
      <c r="E4768" s="9"/>
      <c r="F4768" s="9"/>
      <c r="I4768" s="9"/>
      <c r="K4768" s="9"/>
      <c r="L4768" s="9"/>
      <c r="M4768" s="9"/>
      <c r="O4768" s="9"/>
      <c r="P4768" s="9"/>
      <c r="Q4768" s="9"/>
      <c r="R4768" s="36"/>
      <c r="V4768" s="36"/>
    </row>
    <row r="4769" spans="1:22" x14ac:dyDescent="0.25">
      <c r="A4769" s="86"/>
      <c r="B4769" s="9"/>
      <c r="C4769" s="9"/>
      <c r="D4769" s="9"/>
      <c r="E4769" s="9"/>
      <c r="F4769" s="9"/>
      <c r="I4769" s="9"/>
      <c r="K4769" s="9"/>
      <c r="L4769" s="9"/>
      <c r="M4769" s="9"/>
      <c r="O4769" s="9"/>
      <c r="P4769" s="9"/>
      <c r="Q4769" s="9"/>
      <c r="R4769" s="36"/>
      <c r="V4769" s="36"/>
    </row>
    <row r="4770" spans="1:22" x14ac:dyDescent="0.25">
      <c r="A4770" s="86"/>
      <c r="B4770" s="9"/>
      <c r="C4770" s="9"/>
      <c r="D4770" s="9"/>
      <c r="E4770" s="9"/>
      <c r="F4770" s="9"/>
      <c r="I4770" s="9"/>
      <c r="K4770" s="9"/>
      <c r="L4770" s="9"/>
      <c r="M4770" s="9"/>
      <c r="O4770" s="9"/>
      <c r="P4770" s="9"/>
      <c r="Q4770" s="9"/>
      <c r="R4770" s="36"/>
      <c r="V4770" s="36"/>
    </row>
    <row r="4771" spans="1:22" x14ac:dyDescent="0.25">
      <c r="A4771" s="86"/>
      <c r="B4771" s="9"/>
      <c r="C4771" s="9"/>
      <c r="D4771" s="9"/>
      <c r="E4771" s="9"/>
      <c r="F4771" s="9"/>
      <c r="I4771" s="9"/>
      <c r="K4771" s="9"/>
      <c r="L4771" s="9"/>
      <c r="M4771" s="9"/>
      <c r="O4771" s="9"/>
      <c r="P4771" s="9"/>
      <c r="Q4771" s="9"/>
      <c r="R4771" s="36"/>
      <c r="V4771" s="36"/>
    </row>
    <row r="4772" spans="1:22" x14ac:dyDescent="0.25">
      <c r="A4772" s="86"/>
      <c r="B4772" s="9"/>
      <c r="C4772" s="9"/>
      <c r="D4772" s="9"/>
      <c r="E4772" s="9"/>
      <c r="F4772" s="9"/>
      <c r="I4772" s="9"/>
      <c r="K4772" s="9"/>
      <c r="L4772" s="9"/>
      <c r="M4772" s="9"/>
      <c r="O4772" s="9"/>
      <c r="P4772" s="9"/>
      <c r="Q4772" s="9"/>
      <c r="R4772" s="36"/>
      <c r="V4772" s="36"/>
    </row>
    <row r="4773" spans="1:22" x14ac:dyDescent="0.25">
      <c r="A4773" s="86"/>
      <c r="B4773" s="9"/>
      <c r="C4773" s="9"/>
      <c r="D4773" s="9"/>
      <c r="E4773" s="9"/>
      <c r="F4773" s="9"/>
      <c r="I4773" s="9"/>
      <c r="K4773" s="9"/>
      <c r="L4773" s="9"/>
      <c r="M4773" s="9"/>
      <c r="O4773" s="9"/>
      <c r="P4773" s="9"/>
      <c r="Q4773" s="9"/>
      <c r="R4773" s="36"/>
      <c r="V4773" s="36"/>
    </row>
    <row r="4774" spans="1:22" x14ac:dyDescent="0.25">
      <c r="A4774" s="86"/>
      <c r="B4774" s="9"/>
      <c r="C4774" s="9"/>
      <c r="D4774" s="9"/>
      <c r="E4774" s="9"/>
      <c r="F4774" s="9"/>
      <c r="I4774" s="9"/>
      <c r="K4774" s="9"/>
      <c r="L4774" s="9"/>
      <c r="M4774" s="9"/>
      <c r="O4774" s="9"/>
      <c r="P4774" s="9"/>
      <c r="Q4774" s="9"/>
      <c r="R4774" s="36"/>
      <c r="V4774" s="36"/>
    </row>
    <row r="4775" spans="1:22" x14ac:dyDescent="0.25">
      <c r="A4775" s="86"/>
      <c r="B4775" s="9"/>
      <c r="C4775" s="9"/>
      <c r="D4775" s="9"/>
      <c r="E4775" s="9"/>
      <c r="F4775" s="9"/>
      <c r="I4775" s="9"/>
      <c r="K4775" s="9"/>
      <c r="L4775" s="9"/>
      <c r="M4775" s="9"/>
      <c r="O4775" s="9"/>
      <c r="P4775" s="9"/>
      <c r="Q4775" s="9"/>
      <c r="R4775" s="36"/>
      <c r="V4775" s="36"/>
    </row>
    <row r="4776" spans="1:22" x14ac:dyDescent="0.25">
      <c r="A4776" s="86"/>
      <c r="B4776" s="9"/>
      <c r="C4776" s="9"/>
      <c r="D4776" s="9"/>
      <c r="E4776" s="9"/>
      <c r="F4776" s="9"/>
      <c r="I4776" s="9"/>
      <c r="K4776" s="9"/>
      <c r="L4776" s="9"/>
      <c r="M4776" s="9"/>
      <c r="O4776" s="9"/>
      <c r="P4776" s="9"/>
      <c r="Q4776" s="9"/>
      <c r="R4776" s="36"/>
      <c r="V4776" s="36"/>
    </row>
    <row r="4777" spans="1:22" x14ac:dyDescent="0.25">
      <c r="A4777" s="86"/>
      <c r="B4777" s="9"/>
      <c r="C4777" s="9"/>
      <c r="D4777" s="9"/>
      <c r="E4777" s="9"/>
      <c r="F4777" s="9"/>
      <c r="I4777" s="9"/>
      <c r="K4777" s="9"/>
      <c r="L4777" s="9"/>
      <c r="M4777" s="9"/>
      <c r="O4777" s="9"/>
      <c r="P4777" s="9"/>
      <c r="Q4777" s="9"/>
      <c r="R4777" s="36"/>
      <c r="V4777" s="36"/>
    </row>
    <row r="4778" spans="1:22" x14ac:dyDescent="0.25">
      <c r="A4778" s="86"/>
      <c r="B4778" s="9"/>
      <c r="C4778" s="9"/>
      <c r="D4778" s="9"/>
      <c r="E4778" s="9"/>
      <c r="F4778" s="9"/>
      <c r="I4778" s="9"/>
      <c r="K4778" s="9"/>
      <c r="L4778" s="9"/>
      <c r="M4778" s="9"/>
      <c r="O4778" s="9"/>
      <c r="P4778" s="9"/>
      <c r="Q4778" s="9"/>
      <c r="R4778" s="36"/>
      <c r="V4778" s="36"/>
    </row>
    <row r="4779" spans="1:22" x14ac:dyDescent="0.25">
      <c r="A4779" s="86"/>
      <c r="B4779" s="9"/>
      <c r="C4779" s="9"/>
      <c r="D4779" s="9"/>
      <c r="E4779" s="9"/>
      <c r="F4779" s="9"/>
      <c r="I4779" s="9"/>
      <c r="K4779" s="9"/>
      <c r="L4779" s="9"/>
      <c r="M4779" s="9"/>
      <c r="O4779" s="9"/>
      <c r="P4779" s="9"/>
      <c r="Q4779" s="9"/>
      <c r="R4779" s="36"/>
      <c r="V4779" s="36"/>
    </row>
    <row r="4780" spans="1:22" x14ac:dyDescent="0.25">
      <c r="A4780" s="86"/>
      <c r="B4780" s="9"/>
      <c r="C4780" s="9"/>
      <c r="D4780" s="9"/>
      <c r="E4780" s="9"/>
      <c r="F4780" s="9"/>
      <c r="I4780" s="9"/>
      <c r="K4780" s="9"/>
      <c r="L4780" s="9"/>
      <c r="M4780" s="9"/>
      <c r="O4780" s="9"/>
      <c r="P4780" s="9"/>
      <c r="Q4780" s="9"/>
      <c r="R4780" s="36"/>
      <c r="V4780" s="36"/>
    </row>
    <row r="4781" spans="1:22" x14ac:dyDescent="0.25">
      <c r="A4781" s="86"/>
      <c r="B4781" s="9"/>
      <c r="C4781" s="9"/>
      <c r="D4781" s="9"/>
      <c r="E4781" s="9"/>
      <c r="F4781" s="9"/>
      <c r="I4781" s="9"/>
      <c r="K4781" s="9"/>
      <c r="L4781" s="9"/>
      <c r="M4781" s="9"/>
      <c r="O4781" s="9"/>
      <c r="P4781" s="9"/>
      <c r="Q4781" s="9"/>
      <c r="R4781" s="36"/>
      <c r="V4781" s="36"/>
    </row>
    <row r="4782" spans="1:22" x14ac:dyDescent="0.25">
      <c r="A4782" s="86"/>
      <c r="B4782" s="9"/>
      <c r="C4782" s="9"/>
      <c r="D4782" s="9"/>
      <c r="E4782" s="9"/>
      <c r="F4782" s="9"/>
      <c r="I4782" s="9"/>
      <c r="K4782" s="9"/>
      <c r="L4782" s="9"/>
      <c r="M4782" s="9"/>
      <c r="O4782" s="9"/>
      <c r="P4782" s="9"/>
      <c r="Q4782" s="9"/>
      <c r="R4782" s="36"/>
      <c r="V4782" s="36"/>
    </row>
    <row r="4783" spans="1:22" x14ac:dyDescent="0.25">
      <c r="A4783" s="86"/>
      <c r="B4783" s="9"/>
      <c r="C4783" s="9"/>
      <c r="D4783" s="9"/>
      <c r="E4783" s="9"/>
      <c r="F4783" s="9"/>
      <c r="I4783" s="9"/>
      <c r="K4783" s="9"/>
      <c r="L4783" s="9"/>
      <c r="M4783" s="9"/>
      <c r="O4783" s="9"/>
      <c r="P4783" s="9"/>
      <c r="Q4783" s="9"/>
      <c r="R4783" s="36"/>
      <c r="V4783" s="36"/>
    </row>
    <row r="4784" spans="1:22" x14ac:dyDescent="0.25">
      <c r="A4784" s="86"/>
      <c r="B4784" s="9"/>
      <c r="C4784" s="9"/>
      <c r="D4784" s="9"/>
      <c r="E4784" s="9"/>
      <c r="F4784" s="9"/>
      <c r="I4784" s="9"/>
      <c r="K4784" s="9"/>
      <c r="L4784" s="9"/>
      <c r="M4784" s="9"/>
      <c r="O4784" s="9"/>
      <c r="P4784" s="9"/>
      <c r="Q4784" s="9"/>
      <c r="R4784" s="36"/>
      <c r="V4784" s="36"/>
    </row>
    <row r="4785" spans="1:22" x14ac:dyDescent="0.25">
      <c r="A4785" s="86"/>
      <c r="B4785" s="9"/>
      <c r="C4785" s="9"/>
      <c r="D4785" s="9"/>
      <c r="E4785" s="9"/>
      <c r="F4785" s="9"/>
      <c r="I4785" s="9"/>
      <c r="K4785" s="9"/>
      <c r="L4785" s="9"/>
      <c r="M4785" s="9"/>
      <c r="O4785" s="9"/>
      <c r="P4785" s="9"/>
      <c r="Q4785" s="9"/>
      <c r="R4785" s="36"/>
      <c r="V4785" s="36"/>
    </row>
    <row r="4786" spans="1:22" x14ac:dyDescent="0.25">
      <c r="A4786" s="86"/>
      <c r="B4786" s="9"/>
      <c r="C4786" s="9"/>
      <c r="D4786" s="9"/>
      <c r="E4786" s="9"/>
      <c r="F4786" s="9"/>
      <c r="I4786" s="9"/>
      <c r="K4786" s="9"/>
      <c r="L4786" s="9"/>
      <c r="M4786" s="9"/>
      <c r="O4786" s="9"/>
      <c r="P4786" s="9"/>
      <c r="Q4786" s="9"/>
      <c r="R4786" s="36"/>
      <c r="V4786" s="36"/>
    </row>
    <row r="4787" spans="1:22" x14ac:dyDescent="0.25">
      <c r="A4787" s="86"/>
      <c r="B4787" s="9"/>
      <c r="C4787" s="9"/>
      <c r="D4787" s="9"/>
      <c r="E4787" s="9"/>
      <c r="F4787" s="9"/>
      <c r="I4787" s="9"/>
      <c r="K4787" s="9"/>
      <c r="L4787" s="9"/>
      <c r="M4787" s="9"/>
      <c r="O4787" s="9"/>
      <c r="P4787" s="9"/>
      <c r="Q4787" s="9"/>
      <c r="R4787" s="36"/>
      <c r="V4787" s="36"/>
    </row>
    <row r="4788" spans="1:22" x14ac:dyDescent="0.25">
      <c r="A4788" s="86"/>
      <c r="B4788" s="9"/>
      <c r="C4788" s="9"/>
      <c r="D4788" s="9"/>
      <c r="E4788" s="9"/>
      <c r="F4788" s="9"/>
      <c r="I4788" s="9"/>
      <c r="K4788" s="9"/>
      <c r="L4788" s="9"/>
      <c r="M4788" s="9"/>
      <c r="O4788" s="9"/>
      <c r="P4788" s="9"/>
      <c r="Q4788" s="9"/>
      <c r="R4788" s="36"/>
      <c r="V4788" s="36"/>
    </row>
    <row r="4789" spans="1:22" x14ac:dyDescent="0.25">
      <c r="A4789" s="86"/>
      <c r="B4789" s="9"/>
      <c r="C4789" s="9"/>
      <c r="D4789" s="9"/>
      <c r="E4789" s="9"/>
      <c r="F4789" s="9"/>
      <c r="I4789" s="9"/>
      <c r="K4789" s="9"/>
      <c r="L4789" s="9"/>
      <c r="M4789" s="9"/>
      <c r="O4789" s="9"/>
      <c r="P4789" s="9"/>
      <c r="Q4789" s="9"/>
      <c r="R4789" s="36"/>
      <c r="V4789" s="36"/>
    </row>
    <row r="4790" spans="1:22" x14ac:dyDescent="0.25">
      <c r="A4790" s="86"/>
      <c r="B4790" s="9"/>
      <c r="C4790" s="9"/>
      <c r="D4790" s="9"/>
      <c r="E4790" s="9"/>
      <c r="F4790" s="9"/>
      <c r="I4790" s="9"/>
      <c r="K4790" s="9"/>
      <c r="L4790" s="9"/>
      <c r="M4790" s="9"/>
      <c r="O4790" s="9"/>
      <c r="P4790" s="9"/>
      <c r="Q4790" s="9"/>
      <c r="R4790" s="36"/>
      <c r="V4790" s="36"/>
    </row>
    <row r="4791" spans="1:22" x14ac:dyDescent="0.25">
      <c r="A4791" s="86"/>
      <c r="B4791" s="9"/>
      <c r="C4791" s="9"/>
      <c r="D4791" s="9"/>
      <c r="E4791" s="9"/>
      <c r="F4791" s="9"/>
      <c r="I4791" s="9"/>
      <c r="K4791" s="9"/>
      <c r="L4791" s="9"/>
      <c r="M4791" s="9"/>
      <c r="O4791" s="9"/>
      <c r="P4791" s="9"/>
      <c r="Q4791" s="9"/>
      <c r="R4791" s="36"/>
      <c r="V4791" s="36"/>
    </row>
    <row r="4792" spans="1:22" x14ac:dyDescent="0.25">
      <c r="A4792" s="86"/>
      <c r="B4792" s="9"/>
      <c r="C4792" s="9"/>
      <c r="D4792" s="9"/>
      <c r="E4792" s="9"/>
      <c r="F4792" s="9"/>
      <c r="I4792" s="9"/>
      <c r="K4792" s="9"/>
      <c r="L4792" s="9"/>
      <c r="M4792" s="9"/>
      <c r="O4792" s="9"/>
      <c r="P4792" s="9"/>
      <c r="Q4792" s="9"/>
      <c r="R4792" s="36"/>
      <c r="V4792" s="36"/>
    </row>
    <row r="4793" spans="1:22" x14ac:dyDescent="0.25">
      <c r="A4793" s="86"/>
      <c r="B4793" s="9"/>
      <c r="C4793" s="9"/>
      <c r="D4793" s="9"/>
      <c r="E4793" s="9"/>
      <c r="F4793" s="9"/>
      <c r="I4793" s="9"/>
      <c r="K4793" s="9"/>
      <c r="L4793" s="9"/>
      <c r="M4793" s="9"/>
      <c r="O4793" s="9"/>
      <c r="P4793" s="9"/>
      <c r="Q4793" s="9"/>
      <c r="R4793" s="36"/>
      <c r="V4793" s="36"/>
    </row>
    <row r="4794" spans="1:22" x14ac:dyDescent="0.25">
      <c r="A4794" s="86"/>
      <c r="B4794" s="9"/>
      <c r="C4794" s="9"/>
      <c r="D4794" s="9"/>
      <c r="E4794" s="9"/>
      <c r="F4794" s="9"/>
      <c r="I4794" s="9"/>
      <c r="K4794" s="9"/>
      <c r="L4794" s="9"/>
      <c r="M4794" s="9"/>
      <c r="O4794" s="9"/>
      <c r="P4794" s="9"/>
      <c r="Q4794" s="9"/>
      <c r="R4794" s="36"/>
      <c r="V4794" s="36"/>
    </row>
    <row r="4795" spans="1:22" x14ac:dyDescent="0.25">
      <c r="A4795" s="86"/>
      <c r="B4795" s="9"/>
      <c r="C4795" s="9"/>
      <c r="D4795" s="9"/>
      <c r="E4795" s="9"/>
      <c r="F4795" s="9"/>
      <c r="I4795" s="9"/>
      <c r="K4795" s="9"/>
      <c r="L4795" s="9"/>
      <c r="M4795" s="9"/>
      <c r="O4795" s="9"/>
      <c r="P4795" s="9"/>
      <c r="Q4795" s="9"/>
      <c r="R4795" s="36"/>
      <c r="V4795" s="36"/>
    </row>
    <row r="4796" spans="1:22" x14ac:dyDescent="0.25">
      <c r="A4796" s="86"/>
      <c r="B4796" s="9"/>
      <c r="C4796" s="9"/>
      <c r="D4796" s="9"/>
      <c r="E4796" s="9"/>
      <c r="F4796" s="9"/>
      <c r="I4796" s="9"/>
      <c r="K4796" s="9"/>
      <c r="L4796" s="9"/>
      <c r="M4796" s="9"/>
      <c r="O4796" s="9"/>
      <c r="P4796" s="9"/>
      <c r="Q4796" s="9"/>
      <c r="R4796" s="36"/>
      <c r="V4796" s="36"/>
    </row>
    <row r="4797" spans="1:22" x14ac:dyDescent="0.25">
      <c r="A4797" s="86"/>
      <c r="B4797" s="9"/>
      <c r="C4797" s="9"/>
      <c r="D4797" s="9"/>
      <c r="E4797" s="9"/>
      <c r="F4797" s="9"/>
      <c r="I4797" s="9"/>
      <c r="K4797" s="9"/>
      <c r="L4797" s="9"/>
      <c r="M4797" s="9"/>
      <c r="O4797" s="9"/>
      <c r="P4797" s="9"/>
      <c r="Q4797" s="9"/>
      <c r="R4797" s="36"/>
      <c r="V4797" s="36"/>
    </row>
    <row r="4798" spans="1:22" x14ac:dyDescent="0.25">
      <c r="A4798" s="86"/>
      <c r="B4798" s="9"/>
      <c r="C4798" s="9"/>
      <c r="D4798" s="9"/>
      <c r="E4798" s="9"/>
      <c r="F4798" s="9"/>
      <c r="I4798" s="9"/>
      <c r="K4798" s="9"/>
      <c r="L4798" s="9"/>
      <c r="M4798" s="9"/>
      <c r="O4798" s="9"/>
      <c r="P4798" s="9"/>
      <c r="Q4798" s="9"/>
      <c r="R4798" s="36"/>
      <c r="V4798" s="36"/>
    </row>
    <row r="4799" spans="1:22" x14ac:dyDescent="0.25">
      <c r="A4799" s="86"/>
      <c r="B4799" s="9"/>
      <c r="C4799" s="9"/>
      <c r="D4799" s="9"/>
      <c r="E4799" s="9"/>
      <c r="F4799" s="9"/>
      <c r="I4799" s="9"/>
      <c r="K4799" s="9"/>
      <c r="L4799" s="9"/>
      <c r="M4799" s="9"/>
      <c r="O4799" s="9"/>
      <c r="P4799" s="9"/>
      <c r="Q4799" s="9"/>
      <c r="R4799" s="36"/>
      <c r="V4799" s="36"/>
    </row>
    <row r="4800" spans="1:22" x14ac:dyDescent="0.25">
      <c r="A4800" s="86"/>
      <c r="B4800" s="9"/>
      <c r="C4800" s="9"/>
      <c r="D4800" s="9"/>
      <c r="E4800" s="9"/>
      <c r="F4800" s="9"/>
      <c r="I4800" s="9"/>
      <c r="K4800" s="9"/>
      <c r="L4800" s="9"/>
      <c r="M4800" s="9"/>
      <c r="O4800" s="9"/>
      <c r="P4800" s="9"/>
      <c r="Q4800" s="9"/>
      <c r="R4800" s="36"/>
      <c r="V4800" s="36"/>
    </row>
    <row r="4801" spans="1:22" x14ac:dyDescent="0.25">
      <c r="A4801" s="86"/>
      <c r="B4801" s="9"/>
      <c r="C4801" s="9"/>
      <c r="D4801" s="9"/>
      <c r="E4801" s="9"/>
      <c r="F4801" s="9"/>
      <c r="I4801" s="9"/>
      <c r="K4801" s="9"/>
      <c r="L4801" s="9"/>
      <c r="M4801" s="9"/>
      <c r="O4801" s="9"/>
      <c r="P4801" s="9"/>
      <c r="Q4801" s="9"/>
      <c r="R4801" s="36"/>
      <c r="V4801" s="36"/>
    </row>
    <row r="4802" spans="1:22" x14ac:dyDescent="0.25">
      <c r="A4802" s="86"/>
      <c r="B4802" s="9"/>
      <c r="C4802" s="9"/>
      <c r="D4802" s="9"/>
      <c r="E4802" s="9"/>
      <c r="F4802" s="9"/>
      <c r="I4802" s="9"/>
      <c r="K4802" s="9"/>
      <c r="L4802" s="9"/>
      <c r="M4802" s="9"/>
      <c r="O4802" s="9"/>
      <c r="P4802" s="9"/>
      <c r="Q4802" s="9"/>
      <c r="R4802" s="36"/>
      <c r="V4802" s="36"/>
    </row>
    <row r="4803" spans="1:22" x14ac:dyDescent="0.25">
      <c r="A4803" s="86"/>
      <c r="B4803" s="9"/>
      <c r="C4803" s="9"/>
      <c r="D4803" s="9"/>
      <c r="E4803" s="9"/>
      <c r="F4803" s="9"/>
      <c r="I4803" s="9"/>
      <c r="K4803" s="9"/>
      <c r="L4803" s="9"/>
      <c r="M4803" s="9"/>
      <c r="O4803" s="9"/>
      <c r="P4803" s="9"/>
      <c r="Q4803" s="9"/>
      <c r="R4803" s="36"/>
      <c r="V4803" s="36"/>
    </row>
    <row r="4804" spans="1:22" x14ac:dyDescent="0.25">
      <c r="A4804" s="86"/>
      <c r="B4804" s="9"/>
      <c r="C4804" s="9"/>
      <c r="D4804" s="9"/>
      <c r="E4804" s="9"/>
      <c r="F4804" s="9"/>
      <c r="I4804" s="9"/>
      <c r="K4804" s="9"/>
      <c r="L4804" s="9"/>
      <c r="M4804" s="9"/>
      <c r="O4804" s="9"/>
      <c r="P4804" s="9"/>
      <c r="Q4804" s="9"/>
      <c r="R4804" s="36"/>
      <c r="V4804" s="36"/>
    </row>
    <row r="4805" spans="1:22" x14ac:dyDescent="0.25">
      <c r="A4805" s="86"/>
      <c r="B4805" s="9"/>
      <c r="C4805" s="9"/>
      <c r="D4805" s="9"/>
      <c r="E4805" s="9"/>
      <c r="F4805" s="9"/>
      <c r="I4805" s="9"/>
      <c r="K4805" s="9"/>
      <c r="L4805" s="9"/>
      <c r="M4805" s="9"/>
      <c r="O4805" s="9"/>
      <c r="P4805" s="9"/>
      <c r="Q4805" s="9"/>
      <c r="R4805" s="36"/>
      <c r="V4805" s="36"/>
    </row>
    <row r="4806" spans="1:22" x14ac:dyDescent="0.25">
      <c r="A4806" s="86"/>
      <c r="B4806" s="9"/>
      <c r="C4806" s="9"/>
      <c r="D4806" s="9"/>
      <c r="E4806" s="9"/>
      <c r="F4806" s="9"/>
      <c r="I4806" s="9"/>
      <c r="K4806" s="9"/>
      <c r="L4806" s="9"/>
      <c r="M4806" s="9"/>
      <c r="O4806" s="9"/>
      <c r="P4806" s="9"/>
      <c r="Q4806" s="9"/>
      <c r="R4806" s="36"/>
      <c r="V4806" s="36"/>
    </row>
    <row r="4807" spans="1:22" x14ac:dyDescent="0.25">
      <c r="A4807" s="86"/>
      <c r="B4807" s="9"/>
      <c r="C4807" s="9"/>
      <c r="D4807" s="9"/>
      <c r="E4807" s="9"/>
      <c r="F4807" s="9"/>
      <c r="I4807" s="9"/>
      <c r="K4807" s="9"/>
      <c r="L4807" s="9"/>
      <c r="M4807" s="9"/>
      <c r="O4807" s="9"/>
      <c r="P4807" s="9"/>
      <c r="Q4807" s="9"/>
      <c r="R4807" s="36"/>
      <c r="V4807" s="36"/>
    </row>
    <row r="4808" spans="1:22" x14ac:dyDescent="0.25">
      <c r="A4808" s="86"/>
      <c r="B4808" s="9"/>
      <c r="C4808" s="9"/>
      <c r="D4808" s="9"/>
      <c r="E4808" s="9"/>
      <c r="F4808" s="9"/>
      <c r="I4808" s="9"/>
      <c r="K4808" s="9"/>
      <c r="L4808" s="9"/>
      <c r="M4808" s="9"/>
      <c r="O4808" s="9"/>
      <c r="P4808" s="9"/>
      <c r="Q4808" s="9"/>
      <c r="R4808" s="36"/>
      <c r="V4808" s="36"/>
    </row>
    <row r="4809" spans="1:22" x14ac:dyDescent="0.25">
      <c r="A4809" s="86"/>
      <c r="B4809" s="9"/>
      <c r="C4809" s="9"/>
      <c r="D4809" s="9"/>
      <c r="E4809" s="9"/>
      <c r="F4809" s="9"/>
      <c r="I4809" s="9"/>
      <c r="K4809" s="9"/>
      <c r="L4809" s="9"/>
      <c r="M4809" s="9"/>
      <c r="O4809" s="9"/>
      <c r="P4809" s="9"/>
      <c r="Q4809" s="9"/>
      <c r="R4809" s="36"/>
      <c r="V4809" s="36"/>
    </row>
    <row r="4810" spans="1:22" x14ac:dyDescent="0.25">
      <c r="A4810" s="86"/>
      <c r="B4810" s="9"/>
      <c r="C4810" s="9"/>
      <c r="D4810" s="9"/>
      <c r="E4810" s="9"/>
      <c r="F4810" s="9"/>
      <c r="I4810" s="9"/>
      <c r="K4810" s="9"/>
      <c r="L4810" s="9"/>
      <c r="M4810" s="9"/>
      <c r="O4810" s="9"/>
      <c r="P4810" s="9"/>
      <c r="Q4810" s="9"/>
      <c r="R4810" s="36"/>
      <c r="V4810" s="36"/>
    </row>
    <row r="4811" spans="1:22" x14ac:dyDescent="0.25">
      <c r="A4811" s="86"/>
      <c r="B4811" s="9"/>
      <c r="C4811" s="9"/>
      <c r="D4811" s="9"/>
      <c r="E4811" s="9"/>
      <c r="F4811" s="9"/>
      <c r="I4811" s="9"/>
      <c r="K4811" s="9"/>
      <c r="L4811" s="9"/>
      <c r="M4811" s="9"/>
      <c r="O4811" s="9"/>
      <c r="P4811" s="9"/>
      <c r="Q4811" s="9"/>
      <c r="R4811" s="36"/>
      <c r="V4811" s="36"/>
    </row>
    <row r="4812" spans="1:22" x14ac:dyDescent="0.25">
      <c r="A4812" s="86"/>
      <c r="B4812" s="9"/>
      <c r="C4812" s="9"/>
      <c r="D4812" s="9"/>
      <c r="E4812" s="9"/>
      <c r="F4812" s="9"/>
      <c r="I4812" s="9"/>
      <c r="K4812" s="9"/>
      <c r="L4812" s="9"/>
      <c r="M4812" s="9"/>
      <c r="O4812" s="9"/>
      <c r="P4812" s="9"/>
      <c r="Q4812" s="9"/>
      <c r="R4812" s="36"/>
      <c r="V4812" s="36"/>
    </row>
    <row r="4813" spans="1:22" x14ac:dyDescent="0.25">
      <c r="A4813" s="86"/>
      <c r="B4813" s="9"/>
      <c r="C4813" s="9"/>
      <c r="D4813" s="9"/>
      <c r="E4813" s="9"/>
      <c r="F4813" s="9"/>
      <c r="I4813" s="9"/>
      <c r="K4813" s="9"/>
      <c r="L4813" s="9"/>
      <c r="M4813" s="9"/>
      <c r="O4813" s="9"/>
      <c r="P4813" s="9"/>
      <c r="Q4813" s="9"/>
      <c r="R4813" s="36"/>
      <c r="V4813" s="36"/>
    </row>
    <row r="4814" spans="1:22" x14ac:dyDescent="0.25">
      <c r="A4814" s="86"/>
      <c r="B4814" s="9"/>
      <c r="C4814" s="9"/>
      <c r="D4814" s="9"/>
      <c r="E4814" s="9"/>
      <c r="F4814" s="9"/>
      <c r="I4814" s="9"/>
      <c r="K4814" s="9"/>
      <c r="L4814" s="9"/>
      <c r="M4814" s="9"/>
      <c r="O4814" s="9"/>
      <c r="P4814" s="9"/>
      <c r="Q4814" s="9"/>
      <c r="R4814" s="36"/>
      <c r="V4814" s="36"/>
    </row>
    <row r="4815" spans="1:22" x14ac:dyDescent="0.25">
      <c r="A4815" s="86"/>
      <c r="B4815" s="9"/>
      <c r="C4815" s="9"/>
      <c r="D4815" s="9"/>
      <c r="E4815" s="9"/>
      <c r="F4815" s="9"/>
      <c r="I4815" s="9"/>
      <c r="K4815" s="9"/>
      <c r="L4815" s="9"/>
      <c r="M4815" s="9"/>
      <c r="O4815" s="9"/>
      <c r="P4815" s="9"/>
      <c r="Q4815" s="9"/>
      <c r="R4815" s="36"/>
      <c r="V4815" s="36"/>
    </row>
    <row r="4816" spans="1:22" x14ac:dyDescent="0.25">
      <c r="A4816" s="86"/>
      <c r="B4816" s="9"/>
      <c r="C4816" s="9"/>
      <c r="D4816" s="9"/>
      <c r="E4816" s="9"/>
      <c r="F4816" s="9"/>
      <c r="I4816" s="9"/>
      <c r="K4816" s="9"/>
      <c r="L4816" s="9"/>
      <c r="M4816" s="9"/>
      <c r="O4816" s="9"/>
      <c r="P4816" s="9"/>
      <c r="Q4816" s="9"/>
      <c r="R4816" s="36"/>
      <c r="V4816" s="36"/>
    </row>
    <row r="4817" spans="1:22" x14ac:dyDescent="0.25">
      <c r="A4817" s="86"/>
      <c r="B4817" s="9"/>
      <c r="C4817" s="9"/>
      <c r="D4817" s="9"/>
      <c r="E4817" s="9"/>
      <c r="F4817" s="9"/>
      <c r="I4817" s="9"/>
      <c r="K4817" s="9"/>
      <c r="L4817" s="9"/>
      <c r="M4817" s="9"/>
      <c r="O4817" s="9"/>
      <c r="P4817" s="9"/>
      <c r="Q4817" s="9"/>
      <c r="R4817" s="36"/>
      <c r="V4817" s="36"/>
    </row>
    <row r="4818" spans="1:22" x14ac:dyDescent="0.25">
      <c r="A4818" s="86"/>
      <c r="B4818" s="9"/>
      <c r="C4818" s="9"/>
      <c r="D4818" s="9"/>
      <c r="E4818" s="9"/>
      <c r="F4818" s="9"/>
      <c r="I4818" s="9"/>
      <c r="K4818" s="9"/>
      <c r="L4818" s="9"/>
      <c r="M4818" s="9"/>
      <c r="O4818" s="9"/>
      <c r="P4818" s="9"/>
      <c r="Q4818" s="9"/>
      <c r="R4818" s="36"/>
      <c r="V4818" s="36"/>
    </row>
    <row r="4819" spans="1:22" x14ac:dyDescent="0.25">
      <c r="A4819" s="86"/>
      <c r="B4819" s="9"/>
      <c r="C4819" s="9"/>
      <c r="D4819" s="9"/>
      <c r="E4819" s="9"/>
      <c r="F4819" s="9"/>
      <c r="I4819" s="9"/>
      <c r="K4819" s="9"/>
      <c r="L4819" s="9"/>
      <c r="M4819" s="9"/>
      <c r="O4819" s="9"/>
      <c r="P4819" s="9"/>
      <c r="Q4819" s="9"/>
      <c r="R4819" s="36"/>
      <c r="V4819" s="36"/>
    </row>
    <row r="4820" spans="1:22" x14ac:dyDescent="0.25">
      <c r="A4820" s="86"/>
      <c r="B4820" s="9"/>
      <c r="C4820" s="9"/>
      <c r="D4820" s="9"/>
      <c r="E4820" s="9"/>
      <c r="F4820" s="9"/>
      <c r="I4820" s="9"/>
      <c r="K4820" s="9"/>
      <c r="L4820" s="9"/>
      <c r="M4820" s="9"/>
      <c r="O4820" s="9"/>
      <c r="P4820" s="9"/>
      <c r="Q4820" s="9"/>
      <c r="R4820" s="36"/>
      <c r="V4820" s="36"/>
    </row>
    <row r="4821" spans="1:22" x14ac:dyDescent="0.25">
      <c r="A4821" s="86"/>
      <c r="B4821" s="9"/>
      <c r="C4821" s="9"/>
      <c r="D4821" s="9"/>
      <c r="E4821" s="9"/>
      <c r="F4821" s="9"/>
      <c r="I4821" s="9"/>
      <c r="K4821" s="9"/>
      <c r="L4821" s="9"/>
      <c r="M4821" s="9"/>
      <c r="O4821" s="9"/>
      <c r="P4821" s="9"/>
      <c r="Q4821" s="9"/>
      <c r="R4821" s="36"/>
      <c r="V4821" s="36"/>
    </row>
    <row r="4822" spans="1:22" x14ac:dyDescent="0.25">
      <c r="A4822" s="86"/>
      <c r="B4822" s="9"/>
      <c r="C4822" s="9"/>
      <c r="D4822" s="9"/>
      <c r="E4822" s="9"/>
      <c r="F4822" s="9"/>
      <c r="I4822" s="9"/>
      <c r="K4822" s="9"/>
      <c r="L4822" s="9"/>
      <c r="M4822" s="9"/>
      <c r="O4822" s="9"/>
      <c r="P4822" s="9"/>
      <c r="Q4822" s="9"/>
      <c r="R4822" s="36"/>
      <c r="V4822" s="36"/>
    </row>
    <row r="4823" spans="1:22" x14ac:dyDescent="0.25">
      <c r="A4823" s="86"/>
      <c r="B4823" s="9"/>
      <c r="C4823" s="9"/>
      <c r="D4823" s="9"/>
      <c r="E4823" s="9"/>
      <c r="F4823" s="9"/>
      <c r="I4823" s="9"/>
      <c r="K4823" s="9"/>
      <c r="L4823" s="9"/>
      <c r="M4823" s="9"/>
      <c r="O4823" s="9"/>
      <c r="P4823" s="9"/>
      <c r="Q4823" s="9"/>
      <c r="R4823" s="36"/>
      <c r="V4823" s="36"/>
    </row>
    <row r="4824" spans="1:22" x14ac:dyDescent="0.25">
      <c r="A4824" s="86"/>
      <c r="B4824" s="9"/>
      <c r="C4824" s="9"/>
      <c r="D4824" s="9"/>
      <c r="E4824" s="9"/>
      <c r="F4824" s="9"/>
      <c r="I4824" s="9"/>
      <c r="K4824" s="9"/>
      <c r="L4824" s="9"/>
      <c r="M4824" s="9"/>
      <c r="O4824" s="9"/>
      <c r="P4824" s="9"/>
      <c r="Q4824" s="9"/>
      <c r="R4824" s="36"/>
      <c r="V4824" s="36"/>
    </row>
    <row r="4825" spans="1:22" x14ac:dyDescent="0.25">
      <c r="A4825" s="86"/>
      <c r="B4825" s="9"/>
      <c r="C4825" s="9"/>
      <c r="D4825" s="9"/>
      <c r="E4825" s="9"/>
      <c r="F4825" s="9"/>
      <c r="I4825" s="9"/>
      <c r="K4825" s="9"/>
      <c r="L4825" s="9"/>
      <c r="M4825" s="9"/>
      <c r="O4825" s="9"/>
      <c r="P4825" s="9"/>
      <c r="Q4825" s="9"/>
      <c r="R4825" s="36"/>
      <c r="V4825" s="36"/>
    </row>
    <row r="4826" spans="1:22" x14ac:dyDescent="0.25">
      <c r="A4826" s="86"/>
      <c r="B4826" s="9"/>
      <c r="C4826" s="9"/>
      <c r="D4826" s="9"/>
      <c r="E4826" s="9"/>
      <c r="F4826" s="9"/>
      <c r="I4826" s="9"/>
      <c r="K4826" s="9"/>
      <c r="L4826" s="9"/>
      <c r="M4826" s="9"/>
      <c r="O4826" s="9"/>
      <c r="P4826" s="9"/>
      <c r="Q4826" s="9"/>
      <c r="R4826" s="36"/>
      <c r="V4826" s="36"/>
    </row>
    <row r="4827" spans="1:22" x14ac:dyDescent="0.25">
      <c r="A4827" s="86"/>
      <c r="B4827" s="9"/>
      <c r="C4827" s="9"/>
      <c r="D4827" s="9"/>
      <c r="E4827" s="9"/>
      <c r="F4827" s="9"/>
      <c r="I4827" s="9"/>
      <c r="K4827" s="9"/>
      <c r="L4827" s="9"/>
      <c r="M4827" s="9"/>
      <c r="O4827" s="9"/>
      <c r="P4827" s="9"/>
      <c r="Q4827" s="9"/>
      <c r="R4827" s="36"/>
      <c r="V4827" s="36"/>
    </row>
    <row r="4828" spans="1:22" x14ac:dyDescent="0.25">
      <c r="A4828" s="86"/>
      <c r="B4828" s="9"/>
      <c r="C4828" s="9"/>
      <c r="D4828" s="9"/>
      <c r="E4828" s="9"/>
      <c r="F4828" s="9"/>
      <c r="I4828" s="9"/>
      <c r="K4828" s="9"/>
      <c r="L4828" s="9"/>
      <c r="M4828" s="9"/>
      <c r="O4828" s="9"/>
      <c r="P4828" s="9"/>
      <c r="Q4828" s="9"/>
      <c r="R4828" s="36"/>
      <c r="V4828" s="36"/>
    </row>
    <row r="4829" spans="1:22" x14ac:dyDescent="0.25">
      <c r="A4829" s="86"/>
      <c r="B4829" s="9"/>
      <c r="C4829" s="9"/>
      <c r="D4829" s="9"/>
      <c r="E4829" s="9"/>
      <c r="F4829" s="9"/>
      <c r="I4829" s="9"/>
      <c r="K4829" s="9"/>
      <c r="L4829" s="9"/>
      <c r="M4829" s="9"/>
      <c r="O4829" s="9"/>
      <c r="P4829" s="9"/>
      <c r="Q4829" s="9"/>
      <c r="R4829" s="36"/>
      <c r="V4829" s="36"/>
    </row>
    <row r="4830" spans="1:22" x14ac:dyDescent="0.25">
      <c r="A4830" s="86"/>
      <c r="B4830" s="9"/>
      <c r="C4830" s="9"/>
      <c r="D4830" s="9"/>
      <c r="E4830" s="9"/>
      <c r="F4830" s="9"/>
      <c r="I4830" s="9"/>
      <c r="K4830" s="9"/>
      <c r="L4830" s="9"/>
      <c r="M4830" s="9"/>
      <c r="O4830" s="9"/>
      <c r="P4830" s="9"/>
      <c r="Q4830" s="9"/>
      <c r="R4830" s="36"/>
      <c r="V4830" s="36"/>
    </row>
    <row r="4831" spans="1:22" x14ac:dyDescent="0.25">
      <c r="A4831" s="86"/>
      <c r="B4831" s="9"/>
      <c r="C4831" s="9"/>
      <c r="D4831" s="9"/>
      <c r="E4831" s="9"/>
      <c r="F4831" s="9"/>
      <c r="I4831" s="9"/>
      <c r="K4831" s="9"/>
      <c r="L4831" s="9"/>
      <c r="M4831" s="9"/>
      <c r="O4831" s="9"/>
      <c r="P4831" s="9"/>
      <c r="Q4831" s="9"/>
      <c r="R4831" s="36"/>
      <c r="V4831" s="36"/>
    </row>
    <row r="4832" spans="1:22" x14ac:dyDescent="0.25">
      <c r="A4832" s="86"/>
      <c r="B4832" s="9"/>
      <c r="C4832" s="9"/>
      <c r="D4832" s="9"/>
      <c r="E4832" s="9"/>
      <c r="F4832" s="9"/>
      <c r="I4832" s="9"/>
      <c r="K4832" s="9"/>
      <c r="L4832" s="9"/>
      <c r="M4832" s="9"/>
      <c r="O4832" s="9"/>
      <c r="P4832" s="9"/>
      <c r="Q4832" s="9"/>
      <c r="R4832" s="36"/>
      <c r="V4832" s="36"/>
    </row>
    <row r="4833" spans="1:22" x14ac:dyDescent="0.25">
      <c r="A4833" s="86"/>
      <c r="B4833" s="9"/>
      <c r="C4833" s="9"/>
      <c r="D4833" s="9"/>
      <c r="E4833" s="9"/>
      <c r="F4833" s="9"/>
      <c r="I4833" s="9"/>
      <c r="K4833" s="9"/>
      <c r="L4833" s="9"/>
      <c r="M4833" s="9"/>
      <c r="O4833" s="9"/>
      <c r="P4833" s="9"/>
      <c r="Q4833" s="9"/>
      <c r="R4833" s="36"/>
      <c r="V4833" s="36"/>
    </row>
    <row r="4834" spans="1:22" x14ac:dyDescent="0.25">
      <c r="A4834" s="86"/>
      <c r="B4834" s="9"/>
      <c r="C4834" s="9"/>
      <c r="D4834" s="9"/>
      <c r="E4834" s="9"/>
      <c r="F4834" s="9"/>
      <c r="I4834" s="9"/>
      <c r="K4834" s="9"/>
      <c r="L4834" s="9"/>
      <c r="M4834" s="9"/>
      <c r="O4834" s="9"/>
      <c r="P4834" s="9"/>
      <c r="Q4834" s="9"/>
      <c r="R4834" s="36"/>
      <c r="V4834" s="36"/>
    </row>
    <row r="4835" spans="1:22" x14ac:dyDescent="0.25">
      <c r="A4835" s="86"/>
      <c r="B4835" s="9"/>
      <c r="C4835" s="9"/>
      <c r="D4835" s="9"/>
      <c r="E4835" s="9"/>
      <c r="F4835" s="9"/>
      <c r="I4835" s="9"/>
      <c r="K4835" s="9"/>
      <c r="L4835" s="9"/>
      <c r="M4835" s="9"/>
      <c r="O4835" s="9"/>
      <c r="P4835" s="9"/>
      <c r="Q4835" s="9"/>
      <c r="R4835" s="36"/>
      <c r="V4835" s="36"/>
    </row>
    <row r="4836" spans="1:22" x14ac:dyDescent="0.25">
      <c r="A4836" s="86"/>
      <c r="B4836" s="9"/>
      <c r="C4836" s="9"/>
      <c r="D4836" s="9"/>
      <c r="E4836" s="9"/>
      <c r="F4836" s="9"/>
      <c r="I4836" s="9"/>
      <c r="K4836" s="9"/>
      <c r="L4836" s="9"/>
      <c r="M4836" s="9"/>
      <c r="O4836" s="9"/>
      <c r="P4836" s="9"/>
      <c r="Q4836" s="9"/>
      <c r="R4836" s="36"/>
      <c r="V4836" s="36"/>
    </row>
    <row r="4837" spans="1:22" x14ac:dyDescent="0.25">
      <c r="A4837" s="86"/>
      <c r="B4837" s="9"/>
      <c r="C4837" s="9"/>
      <c r="D4837" s="9"/>
      <c r="E4837" s="9"/>
      <c r="F4837" s="9"/>
      <c r="I4837" s="9"/>
      <c r="K4837" s="9"/>
      <c r="L4837" s="9"/>
      <c r="M4837" s="9"/>
      <c r="O4837" s="9"/>
      <c r="P4837" s="9"/>
      <c r="Q4837" s="9"/>
      <c r="R4837" s="36"/>
      <c r="V4837" s="36"/>
    </row>
    <row r="4838" spans="1:22" x14ac:dyDescent="0.25">
      <c r="A4838" s="86"/>
      <c r="B4838" s="9"/>
      <c r="C4838" s="9"/>
      <c r="D4838" s="9"/>
      <c r="E4838" s="9"/>
      <c r="F4838" s="9"/>
      <c r="I4838" s="9"/>
      <c r="K4838" s="9"/>
      <c r="L4838" s="9"/>
      <c r="M4838" s="9"/>
      <c r="O4838" s="9"/>
      <c r="P4838" s="9"/>
      <c r="Q4838" s="9"/>
      <c r="R4838" s="36"/>
      <c r="V4838" s="36"/>
    </row>
    <row r="4839" spans="1:22" x14ac:dyDescent="0.25">
      <c r="A4839" s="86"/>
      <c r="B4839" s="9"/>
      <c r="C4839" s="9"/>
      <c r="D4839" s="9"/>
      <c r="E4839" s="9"/>
      <c r="F4839" s="9"/>
      <c r="I4839" s="9"/>
      <c r="K4839" s="9"/>
      <c r="L4839" s="9"/>
      <c r="M4839" s="9"/>
      <c r="O4839" s="9"/>
      <c r="P4839" s="9"/>
      <c r="Q4839" s="9"/>
      <c r="R4839" s="36"/>
      <c r="V4839" s="36"/>
    </row>
    <row r="4840" spans="1:22" x14ac:dyDescent="0.25">
      <c r="A4840" s="86"/>
      <c r="B4840" s="9"/>
      <c r="C4840" s="9"/>
      <c r="D4840" s="9"/>
      <c r="E4840" s="9"/>
      <c r="F4840" s="9"/>
      <c r="I4840" s="9"/>
      <c r="K4840" s="9"/>
      <c r="L4840" s="9"/>
      <c r="M4840" s="9"/>
      <c r="O4840" s="9"/>
      <c r="P4840" s="9"/>
      <c r="Q4840" s="9"/>
      <c r="R4840" s="36"/>
      <c r="V4840" s="36"/>
    </row>
    <row r="4841" spans="1:22" x14ac:dyDescent="0.25">
      <c r="A4841" s="86"/>
      <c r="B4841" s="9"/>
      <c r="C4841" s="9"/>
      <c r="D4841" s="9"/>
      <c r="E4841" s="9"/>
      <c r="F4841" s="9"/>
      <c r="I4841" s="9"/>
      <c r="K4841" s="9"/>
      <c r="L4841" s="9"/>
      <c r="M4841" s="9"/>
      <c r="O4841" s="9"/>
      <c r="P4841" s="9"/>
      <c r="Q4841" s="9"/>
      <c r="R4841" s="36"/>
      <c r="V4841" s="36"/>
    </row>
    <row r="4842" spans="1:22" x14ac:dyDescent="0.25">
      <c r="A4842" s="86"/>
      <c r="B4842" s="9"/>
      <c r="C4842" s="9"/>
      <c r="D4842" s="9"/>
      <c r="E4842" s="9"/>
      <c r="F4842" s="9"/>
      <c r="I4842" s="9"/>
      <c r="K4842" s="9"/>
      <c r="L4842" s="9"/>
      <c r="M4842" s="9"/>
      <c r="O4842" s="9"/>
      <c r="P4842" s="9"/>
      <c r="Q4842" s="9"/>
      <c r="R4842" s="36"/>
      <c r="V4842" s="36"/>
    </row>
    <row r="4843" spans="1:22" x14ac:dyDescent="0.25">
      <c r="A4843" s="86"/>
      <c r="B4843" s="9"/>
      <c r="C4843" s="9"/>
      <c r="D4843" s="9"/>
      <c r="E4843" s="9"/>
      <c r="F4843" s="9"/>
      <c r="I4843" s="9"/>
      <c r="K4843" s="9"/>
      <c r="L4843" s="9"/>
      <c r="M4843" s="9"/>
      <c r="O4843" s="9"/>
      <c r="P4843" s="9"/>
      <c r="Q4843" s="9"/>
      <c r="R4843" s="36"/>
      <c r="V4843" s="36"/>
    </row>
    <row r="4844" spans="1:22" x14ac:dyDescent="0.25">
      <c r="A4844" s="86"/>
      <c r="B4844" s="9"/>
      <c r="C4844" s="9"/>
      <c r="D4844" s="9"/>
      <c r="E4844" s="9"/>
      <c r="F4844" s="9"/>
      <c r="I4844" s="9"/>
      <c r="K4844" s="9"/>
      <c r="L4844" s="9"/>
      <c r="M4844" s="9"/>
      <c r="O4844" s="9"/>
      <c r="P4844" s="9"/>
      <c r="Q4844" s="9"/>
      <c r="R4844" s="36"/>
      <c r="V4844" s="36"/>
    </row>
    <row r="4845" spans="1:22" x14ac:dyDescent="0.25">
      <c r="A4845" s="86"/>
      <c r="B4845" s="9"/>
      <c r="C4845" s="9"/>
      <c r="D4845" s="9"/>
      <c r="E4845" s="9"/>
      <c r="F4845" s="9"/>
      <c r="I4845" s="9"/>
      <c r="K4845" s="9"/>
      <c r="L4845" s="9"/>
      <c r="M4845" s="9"/>
      <c r="O4845" s="9"/>
      <c r="P4845" s="9"/>
      <c r="Q4845" s="9"/>
      <c r="R4845" s="36"/>
      <c r="V4845" s="36"/>
    </row>
    <row r="4846" spans="1:22" x14ac:dyDescent="0.25">
      <c r="A4846" s="86"/>
      <c r="B4846" s="9"/>
      <c r="C4846" s="9"/>
      <c r="D4846" s="9"/>
      <c r="E4846" s="9"/>
      <c r="F4846" s="9"/>
      <c r="I4846" s="9"/>
      <c r="K4846" s="9"/>
      <c r="L4846" s="9"/>
      <c r="M4846" s="9"/>
      <c r="O4846" s="9"/>
      <c r="P4846" s="9"/>
      <c r="Q4846" s="9"/>
      <c r="R4846" s="36"/>
      <c r="V4846" s="36"/>
    </row>
    <row r="4847" spans="1:22" x14ac:dyDescent="0.25">
      <c r="A4847" s="86"/>
      <c r="B4847" s="9"/>
      <c r="C4847" s="9"/>
      <c r="D4847" s="9"/>
      <c r="E4847" s="9"/>
      <c r="F4847" s="9"/>
      <c r="I4847" s="9"/>
      <c r="K4847" s="9"/>
      <c r="L4847" s="9"/>
      <c r="M4847" s="9"/>
      <c r="O4847" s="9"/>
      <c r="P4847" s="9"/>
      <c r="Q4847" s="9"/>
      <c r="R4847" s="36"/>
      <c r="V4847" s="36"/>
    </row>
    <row r="4848" spans="1:22" x14ac:dyDescent="0.25">
      <c r="A4848" s="86"/>
      <c r="B4848" s="9"/>
      <c r="C4848" s="9"/>
      <c r="D4848" s="9"/>
      <c r="E4848" s="9"/>
      <c r="F4848" s="9"/>
      <c r="I4848" s="9"/>
      <c r="K4848" s="9"/>
      <c r="L4848" s="9"/>
      <c r="M4848" s="9"/>
      <c r="O4848" s="9"/>
      <c r="P4848" s="9"/>
      <c r="Q4848" s="9"/>
      <c r="R4848" s="36"/>
      <c r="V4848" s="36"/>
    </row>
    <row r="4849" spans="1:22" x14ac:dyDescent="0.25">
      <c r="A4849" s="86"/>
      <c r="B4849" s="9"/>
      <c r="C4849" s="9"/>
      <c r="D4849" s="9"/>
      <c r="E4849" s="9"/>
      <c r="F4849" s="9"/>
      <c r="I4849" s="9"/>
      <c r="K4849" s="9"/>
      <c r="L4849" s="9"/>
      <c r="M4849" s="9"/>
      <c r="O4849" s="9"/>
      <c r="P4849" s="9"/>
      <c r="Q4849" s="9"/>
      <c r="R4849" s="36"/>
      <c r="V4849" s="36"/>
    </row>
    <row r="4850" spans="1:22" x14ac:dyDescent="0.25">
      <c r="A4850" s="86"/>
      <c r="B4850" s="9"/>
      <c r="C4850" s="9"/>
      <c r="D4850" s="9"/>
      <c r="E4850" s="9"/>
      <c r="F4850" s="9"/>
      <c r="I4850" s="9"/>
      <c r="K4850" s="9"/>
      <c r="L4850" s="9"/>
      <c r="M4850" s="9"/>
      <c r="O4850" s="9"/>
      <c r="P4850" s="9"/>
      <c r="Q4850" s="9"/>
      <c r="R4850" s="36"/>
      <c r="V4850" s="36"/>
    </row>
    <row r="4851" spans="1:22" x14ac:dyDescent="0.25">
      <c r="A4851" s="86"/>
      <c r="B4851" s="9"/>
      <c r="C4851" s="9"/>
      <c r="D4851" s="9"/>
      <c r="E4851" s="9"/>
      <c r="F4851" s="9"/>
      <c r="I4851" s="9"/>
      <c r="K4851" s="9"/>
      <c r="L4851" s="9"/>
      <c r="M4851" s="9"/>
      <c r="O4851" s="9"/>
      <c r="P4851" s="9"/>
      <c r="Q4851" s="9"/>
      <c r="R4851" s="36"/>
      <c r="V4851" s="36"/>
    </row>
    <row r="4852" spans="1:22" x14ac:dyDescent="0.25">
      <c r="A4852" s="86"/>
      <c r="B4852" s="9"/>
      <c r="C4852" s="9"/>
      <c r="D4852" s="9"/>
      <c r="E4852" s="9"/>
      <c r="F4852" s="9"/>
      <c r="I4852" s="9"/>
      <c r="K4852" s="9"/>
      <c r="L4852" s="9"/>
      <c r="M4852" s="9"/>
      <c r="O4852" s="9"/>
      <c r="P4852" s="9"/>
      <c r="Q4852" s="9"/>
      <c r="R4852" s="36"/>
      <c r="V4852" s="36"/>
    </row>
    <row r="4853" spans="1:22" x14ac:dyDescent="0.25">
      <c r="A4853" s="86"/>
      <c r="B4853" s="9"/>
      <c r="C4853" s="9"/>
      <c r="D4853" s="9"/>
      <c r="E4853" s="9"/>
      <c r="F4853" s="9"/>
      <c r="I4853" s="9"/>
      <c r="K4853" s="9"/>
      <c r="L4853" s="9"/>
      <c r="M4853" s="9"/>
      <c r="O4853" s="9"/>
      <c r="P4853" s="9"/>
      <c r="Q4853" s="9"/>
      <c r="R4853" s="36"/>
      <c r="V4853" s="36"/>
    </row>
    <row r="4854" spans="1:22" x14ac:dyDescent="0.25">
      <c r="A4854" s="86"/>
      <c r="B4854" s="9"/>
      <c r="C4854" s="9"/>
      <c r="D4854" s="9"/>
      <c r="E4854" s="9"/>
      <c r="F4854" s="9"/>
      <c r="I4854" s="9"/>
      <c r="K4854" s="9"/>
      <c r="L4854" s="9"/>
      <c r="M4854" s="9"/>
      <c r="O4854" s="9"/>
      <c r="P4854" s="9"/>
      <c r="Q4854" s="9"/>
      <c r="R4854" s="36"/>
      <c r="V4854" s="36"/>
    </row>
    <row r="4855" spans="1:22" x14ac:dyDescent="0.25">
      <c r="A4855" s="86"/>
      <c r="B4855" s="9"/>
      <c r="C4855" s="9"/>
      <c r="D4855" s="9"/>
      <c r="E4855" s="9"/>
      <c r="F4855" s="9"/>
      <c r="I4855" s="9"/>
      <c r="K4855" s="9"/>
      <c r="L4855" s="9"/>
      <c r="M4855" s="9"/>
      <c r="O4855" s="9"/>
      <c r="P4855" s="9"/>
      <c r="Q4855" s="9"/>
      <c r="R4855" s="36"/>
      <c r="V4855" s="36"/>
    </row>
    <row r="4856" spans="1:22" x14ac:dyDescent="0.25">
      <c r="A4856" s="86"/>
      <c r="B4856" s="9"/>
      <c r="C4856" s="9"/>
      <c r="D4856" s="9"/>
      <c r="E4856" s="9"/>
      <c r="F4856" s="9"/>
      <c r="I4856" s="9"/>
      <c r="K4856" s="9"/>
      <c r="L4856" s="9"/>
      <c r="M4856" s="9"/>
      <c r="O4856" s="9"/>
      <c r="P4856" s="9"/>
      <c r="Q4856" s="9"/>
      <c r="R4856" s="36"/>
      <c r="V4856" s="36"/>
    </row>
    <row r="4857" spans="1:22" x14ac:dyDescent="0.25">
      <c r="A4857" s="86"/>
      <c r="B4857" s="9"/>
      <c r="C4857" s="9"/>
      <c r="D4857" s="9"/>
      <c r="E4857" s="9"/>
      <c r="F4857" s="9"/>
      <c r="I4857" s="9"/>
      <c r="K4857" s="9"/>
      <c r="L4857" s="9"/>
      <c r="M4857" s="9"/>
      <c r="O4857" s="9"/>
      <c r="P4857" s="9"/>
      <c r="Q4857" s="9"/>
      <c r="R4857" s="36"/>
      <c r="V4857" s="36"/>
    </row>
    <row r="4858" spans="1:22" x14ac:dyDescent="0.25">
      <c r="A4858" s="86"/>
      <c r="B4858" s="9"/>
      <c r="C4858" s="9"/>
      <c r="D4858" s="9"/>
      <c r="E4858" s="9"/>
      <c r="F4858" s="9"/>
      <c r="I4858" s="9"/>
      <c r="K4858" s="9"/>
      <c r="L4858" s="9"/>
      <c r="M4858" s="9"/>
      <c r="O4858" s="9"/>
      <c r="P4858" s="9"/>
      <c r="Q4858" s="9"/>
      <c r="R4858" s="36"/>
      <c r="V4858" s="36"/>
    </row>
    <row r="4859" spans="1:22" x14ac:dyDescent="0.25">
      <c r="A4859" s="86"/>
      <c r="B4859" s="9"/>
      <c r="C4859" s="9"/>
      <c r="D4859" s="9"/>
      <c r="E4859" s="9"/>
      <c r="F4859" s="9"/>
      <c r="I4859" s="9"/>
      <c r="K4859" s="9"/>
      <c r="L4859" s="9"/>
      <c r="M4859" s="9"/>
      <c r="O4859" s="9"/>
      <c r="P4859" s="9"/>
      <c r="Q4859" s="9"/>
      <c r="R4859" s="36"/>
      <c r="V4859" s="36"/>
    </row>
    <row r="4860" spans="1:22" x14ac:dyDescent="0.25">
      <c r="A4860" s="86"/>
      <c r="B4860" s="9"/>
      <c r="C4860" s="9"/>
      <c r="D4860" s="9"/>
      <c r="E4860" s="9"/>
      <c r="F4860" s="9"/>
      <c r="I4860" s="9"/>
      <c r="K4860" s="9"/>
      <c r="L4860" s="9"/>
      <c r="M4860" s="9"/>
      <c r="O4860" s="9"/>
      <c r="P4860" s="9"/>
      <c r="Q4860" s="9"/>
      <c r="R4860" s="36"/>
      <c r="V4860" s="36"/>
    </row>
    <row r="4861" spans="1:22" x14ac:dyDescent="0.25">
      <c r="A4861" s="86"/>
      <c r="B4861" s="9"/>
      <c r="C4861" s="9"/>
      <c r="D4861" s="9"/>
      <c r="E4861" s="9"/>
      <c r="F4861" s="9"/>
      <c r="I4861" s="9"/>
      <c r="K4861" s="9"/>
      <c r="L4861" s="9"/>
      <c r="M4861" s="9"/>
      <c r="O4861" s="9"/>
      <c r="P4861" s="9"/>
      <c r="Q4861" s="9"/>
      <c r="R4861" s="36"/>
      <c r="V4861" s="36"/>
    </row>
    <row r="4862" spans="1:22" x14ac:dyDescent="0.25">
      <c r="A4862" s="86"/>
      <c r="B4862" s="9"/>
      <c r="C4862" s="9"/>
      <c r="D4862" s="9"/>
      <c r="E4862" s="9"/>
      <c r="F4862" s="9"/>
      <c r="I4862" s="9"/>
      <c r="K4862" s="9"/>
      <c r="L4862" s="9"/>
      <c r="M4862" s="9"/>
      <c r="O4862" s="9"/>
      <c r="P4862" s="9"/>
      <c r="Q4862" s="9"/>
      <c r="R4862" s="36"/>
      <c r="V4862" s="36"/>
    </row>
    <row r="4863" spans="1:22" x14ac:dyDescent="0.25">
      <c r="A4863" s="86"/>
      <c r="B4863" s="9"/>
      <c r="C4863" s="9"/>
      <c r="D4863" s="9"/>
      <c r="E4863" s="9"/>
      <c r="F4863" s="9"/>
      <c r="I4863" s="9"/>
      <c r="K4863" s="9"/>
      <c r="L4863" s="9"/>
      <c r="M4863" s="9"/>
      <c r="O4863" s="9"/>
      <c r="P4863" s="9"/>
      <c r="Q4863" s="9"/>
      <c r="R4863" s="36"/>
      <c r="V4863" s="36"/>
    </row>
    <row r="4864" spans="1:22" x14ac:dyDescent="0.25">
      <c r="A4864" s="86"/>
      <c r="B4864" s="9"/>
      <c r="C4864" s="9"/>
      <c r="D4864" s="9"/>
      <c r="E4864" s="9"/>
      <c r="F4864" s="9"/>
      <c r="I4864" s="9"/>
      <c r="K4864" s="9"/>
      <c r="L4864" s="9"/>
      <c r="M4864" s="9"/>
      <c r="O4864" s="9"/>
      <c r="P4864" s="9"/>
      <c r="Q4864" s="9"/>
      <c r="R4864" s="36"/>
      <c r="V4864" s="36"/>
    </row>
    <row r="4865" spans="1:22" x14ac:dyDescent="0.25">
      <c r="A4865" s="86"/>
      <c r="B4865" s="9"/>
      <c r="C4865" s="9"/>
      <c r="D4865" s="9"/>
      <c r="E4865" s="9"/>
      <c r="F4865" s="9"/>
      <c r="I4865" s="9"/>
      <c r="K4865" s="9"/>
      <c r="L4865" s="9"/>
      <c r="M4865" s="9"/>
      <c r="O4865" s="9"/>
      <c r="P4865" s="9"/>
      <c r="Q4865" s="9"/>
      <c r="R4865" s="36"/>
      <c r="V4865" s="36"/>
    </row>
    <row r="4866" spans="1:22" x14ac:dyDescent="0.25">
      <c r="A4866" s="86"/>
      <c r="B4866" s="9"/>
      <c r="C4866" s="9"/>
      <c r="D4866" s="9"/>
      <c r="E4866" s="9"/>
      <c r="F4866" s="9"/>
      <c r="I4866" s="9"/>
      <c r="K4866" s="9"/>
      <c r="L4866" s="9"/>
      <c r="M4866" s="9"/>
      <c r="O4866" s="9"/>
      <c r="P4866" s="9"/>
      <c r="Q4866" s="9"/>
      <c r="R4866" s="36"/>
      <c r="V4866" s="36"/>
    </row>
    <row r="4867" spans="1:22" x14ac:dyDescent="0.25">
      <c r="A4867" s="86"/>
      <c r="B4867" s="9"/>
      <c r="C4867" s="9"/>
      <c r="D4867" s="9"/>
      <c r="E4867" s="9"/>
      <c r="F4867" s="9"/>
      <c r="I4867" s="9"/>
      <c r="K4867" s="9"/>
      <c r="L4867" s="9"/>
      <c r="M4867" s="9"/>
      <c r="O4867" s="9"/>
      <c r="P4867" s="9"/>
      <c r="Q4867" s="9"/>
      <c r="R4867" s="36"/>
      <c r="V4867" s="36"/>
    </row>
    <row r="4868" spans="1:22" x14ac:dyDescent="0.25">
      <c r="A4868" s="86"/>
      <c r="B4868" s="9"/>
      <c r="C4868" s="9"/>
      <c r="D4868" s="9"/>
      <c r="E4868" s="9"/>
      <c r="F4868" s="9"/>
      <c r="I4868" s="9"/>
      <c r="K4868" s="9"/>
      <c r="L4868" s="9"/>
      <c r="M4868" s="9"/>
      <c r="O4868" s="9"/>
      <c r="P4868" s="9"/>
      <c r="Q4868" s="9"/>
      <c r="R4868" s="36"/>
      <c r="V4868" s="36"/>
    </row>
    <row r="4869" spans="1:22" x14ac:dyDescent="0.25">
      <c r="A4869" s="86"/>
      <c r="B4869" s="9"/>
      <c r="C4869" s="9"/>
      <c r="D4869" s="9"/>
      <c r="E4869" s="9"/>
      <c r="F4869" s="9"/>
      <c r="I4869" s="9"/>
      <c r="K4869" s="9"/>
      <c r="L4869" s="9"/>
      <c r="M4869" s="9"/>
      <c r="O4869" s="9"/>
      <c r="P4869" s="9"/>
      <c r="Q4869" s="9"/>
      <c r="R4869" s="36"/>
      <c r="V4869" s="36"/>
    </row>
    <row r="4870" spans="1:22" x14ac:dyDescent="0.25">
      <c r="A4870" s="86"/>
      <c r="B4870" s="9"/>
      <c r="C4870" s="9"/>
      <c r="D4870" s="9"/>
      <c r="E4870" s="9"/>
      <c r="F4870" s="9"/>
      <c r="I4870" s="9"/>
      <c r="K4870" s="9"/>
      <c r="L4870" s="9"/>
      <c r="M4870" s="9"/>
      <c r="O4870" s="9"/>
      <c r="P4870" s="9"/>
      <c r="Q4870" s="9"/>
      <c r="R4870" s="36"/>
      <c r="V4870" s="36"/>
    </row>
    <row r="4871" spans="1:22" x14ac:dyDescent="0.25">
      <c r="A4871" s="86"/>
      <c r="B4871" s="9"/>
      <c r="C4871" s="9"/>
      <c r="D4871" s="9"/>
      <c r="E4871" s="9"/>
      <c r="F4871" s="9"/>
      <c r="I4871" s="9"/>
      <c r="K4871" s="9"/>
      <c r="L4871" s="9"/>
      <c r="M4871" s="9"/>
      <c r="O4871" s="9"/>
      <c r="P4871" s="9"/>
      <c r="Q4871" s="9"/>
      <c r="R4871" s="36"/>
      <c r="V4871" s="36"/>
    </row>
    <row r="4872" spans="1:22" x14ac:dyDescent="0.25">
      <c r="A4872" s="86"/>
      <c r="B4872" s="9"/>
      <c r="C4872" s="9"/>
      <c r="D4872" s="9"/>
      <c r="E4872" s="9"/>
      <c r="F4872" s="9"/>
      <c r="I4872" s="9"/>
      <c r="K4872" s="9"/>
      <c r="L4872" s="9"/>
      <c r="M4872" s="9"/>
      <c r="O4872" s="9"/>
      <c r="P4872" s="9"/>
      <c r="Q4872" s="9"/>
      <c r="R4872" s="36"/>
      <c r="V4872" s="36"/>
    </row>
    <row r="4873" spans="1:22" x14ac:dyDescent="0.25">
      <c r="A4873" s="86"/>
      <c r="B4873" s="9"/>
      <c r="C4873" s="9"/>
      <c r="D4873" s="9"/>
      <c r="E4873" s="9"/>
      <c r="F4873" s="9"/>
      <c r="I4873" s="9"/>
      <c r="K4873" s="9"/>
      <c r="L4873" s="9"/>
      <c r="M4873" s="9"/>
      <c r="O4873" s="9"/>
      <c r="P4873" s="9"/>
      <c r="Q4873" s="9"/>
      <c r="R4873" s="36"/>
      <c r="V4873" s="36"/>
    </row>
    <row r="4874" spans="1:22" x14ac:dyDescent="0.25">
      <c r="A4874" s="86"/>
      <c r="B4874" s="9"/>
      <c r="C4874" s="9"/>
      <c r="D4874" s="9"/>
      <c r="E4874" s="9"/>
      <c r="F4874" s="9"/>
      <c r="I4874" s="9"/>
      <c r="K4874" s="9"/>
      <c r="L4874" s="9"/>
      <c r="M4874" s="9"/>
      <c r="O4874" s="9"/>
      <c r="P4874" s="9"/>
      <c r="Q4874" s="9"/>
      <c r="R4874" s="36"/>
      <c r="V4874" s="36"/>
    </row>
    <row r="4875" spans="1:22" x14ac:dyDescent="0.25">
      <c r="A4875" s="86"/>
      <c r="B4875" s="9"/>
      <c r="C4875" s="9"/>
      <c r="D4875" s="9"/>
      <c r="E4875" s="9"/>
      <c r="F4875" s="9"/>
      <c r="I4875" s="9"/>
      <c r="K4875" s="9"/>
      <c r="L4875" s="9"/>
      <c r="M4875" s="9"/>
      <c r="O4875" s="9"/>
      <c r="P4875" s="9"/>
      <c r="Q4875" s="9"/>
      <c r="R4875" s="36"/>
      <c r="V4875" s="36"/>
    </row>
    <row r="4876" spans="1:22" x14ac:dyDescent="0.25">
      <c r="A4876" s="86"/>
      <c r="B4876" s="9"/>
      <c r="C4876" s="9"/>
      <c r="D4876" s="9"/>
      <c r="E4876" s="9"/>
      <c r="F4876" s="9"/>
      <c r="I4876" s="9"/>
      <c r="K4876" s="9"/>
      <c r="L4876" s="9"/>
      <c r="M4876" s="9"/>
      <c r="O4876" s="9"/>
      <c r="P4876" s="9"/>
      <c r="Q4876" s="9"/>
      <c r="R4876" s="36"/>
      <c r="V4876" s="36"/>
    </row>
    <row r="4877" spans="1:22" x14ac:dyDescent="0.25">
      <c r="A4877" s="86"/>
      <c r="B4877" s="9"/>
      <c r="C4877" s="9"/>
      <c r="D4877" s="9"/>
      <c r="E4877" s="9"/>
      <c r="F4877" s="9"/>
      <c r="I4877" s="9"/>
      <c r="K4877" s="9"/>
      <c r="L4877" s="9"/>
      <c r="M4877" s="9"/>
      <c r="O4877" s="9"/>
      <c r="P4877" s="9"/>
      <c r="Q4877" s="9"/>
      <c r="R4877" s="36"/>
      <c r="V4877" s="36"/>
    </row>
    <row r="4878" spans="1:22" x14ac:dyDescent="0.25">
      <c r="A4878" s="86"/>
      <c r="B4878" s="9"/>
      <c r="C4878" s="9"/>
      <c r="D4878" s="9"/>
      <c r="E4878" s="9"/>
      <c r="F4878" s="9"/>
      <c r="I4878" s="9"/>
      <c r="K4878" s="9"/>
      <c r="L4878" s="9"/>
      <c r="M4878" s="9"/>
      <c r="O4878" s="9"/>
      <c r="P4878" s="9"/>
      <c r="Q4878" s="9"/>
      <c r="R4878" s="36"/>
      <c r="V4878" s="36"/>
    </row>
    <row r="4879" spans="1:22" x14ac:dyDescent="0.25">
      <c r="A4879" s="86"/>
      <c r="B4879" s="9"/>
      <c r="C4879" s="9"/>
      <c r="D4879" s="9"/>
      <c r="E4879" s="9"/>
      <c r="F4879" s="9"/>
      <c r="I4879" s="9"/>
      <c r="K4879" s="9"/>
      <c r="L4879" s="9"/>
      <c r="M4879" s="9"/>
      <c r="O4879" s="9"/>
      <c r="P4879" s="9"/>
      <c r="Q4879" s="9"/>
      <c r="R4879" s="36"/>
      <c r="V4879" s="36"/>
    </row>
    <row r="4880" spans="1:22" x14ac:dyDescent="0.25">
      <c r="A4880" s="86"/>
      <c r="B4880" s="9"/>
      <c r="C4880" s="9"/>
      <c r="D4880" s="9"/>
      <c r="E4880" s="9"/>
      <c r="F4880" s="9"/>
      <c r="I4880" s="9"/>
      <c r="K4880" s="9"/>
      <c r="L4880" s="9"/>
      <c r="M4880" s="9"/>
      <c r="O4880" s="9"/>
      <c r="P4880" s="9"/>
      <c r="Q4880" s="9"/>
      <c r="R4880" s="36"/>
      <c r="V4880" s="36"/>
    </row>
    <row r="4881" spans="1:22" x14ac:dyDescent="0.25">
      <c r="A4881" s="86"/>
      <c r="B4881" s="9"/>
      <c r="C4881" s="9"/>
      <c r="D4881" s="9"/>
      <c r="E4881" s="9"/>
      <c r="F4881" s="9"/>
      <c r="I4881" s="9"/>
      <c r="K4881" s="9"/>
      <c r="L4881" s="9"/>
      <c r="M4881" s="9"/>
      <c r="O4881" s="9"/>
      <c r="P4881" s="9"/>
      <c r="Q4881" s="9"/>
      <c r="R4881" s="36"/>
      <c r="V4881" s="36"/>
    </row>
    <row r="4882" spans="1:22" x14ac:dyDescent="0.25">
      <c r="A4882" s="86"/>
      <c r="B4882" s="9"/>
      <c r="C4882" s="9"/>
      <c r="D4882" s="9"/>
      <c r="E4882" s="9"/>
      <c r="F4882" s="9"/>
      <c r="I4882" s="9"/>
      <c r="K4882" s="9"/>
      <c r="L4882" s="9"/>
      <c r="M4882" s="9"/>
      <c r="O4882" s="9"/>
      <c r="P4882" s="9"/>
      <c r="Q4882" s="9"/>
      <c r="R4882" s="36"/>
      <c r="V4882" s="36"/>
    </row>
    <row r="4883" spans="1:22" x14ac:dyDescent="0.25">
      <c r="A4883" s="86"/>
      <c r="B4883" s="9"/>
      <c r="C4883" s="9"/>
      <c r="D4883" s="9"/>
      <c r="E4883" s="9"/>
      <c r="F4883" s="9"/>
      <c r="I4883" s="9"/>
      <c r="K4883" s="9"/>
      <c r="L4883" s="9"/>
      <c r="M4883" s="9"/>
      <c r="O4883" s="9"/>
      <c r="P4883" s="9"/>
      <c r="Q4883" s="9"/>
      <c r="R4883" s="36"/>
      <c r="V4883" s="36"/>
    </row>
    <row r="4884" spans="1:22" x14ac:dyDescent="0.25">
      <c r="A4884" s="86"/>
      <c r="B4884" s="9"/>
      <c r="C4884" s="9"/>
      <c r="D4884" s="9"/>
      <c r="E4884" s="9"/>
      <c r="F4884" s="9"/>
      <c r="I4884" s="9"/>
      <c r="K4884" s="9"/>
      <c r="L4884" s="9"/>
      <c r="M4884" s="9"/>
      <c r="O4884" s="9"/>
      <c r="P4884" s="9"/>
      <c r="Q4884" s="9"/>
      <c r="R4884" s="36"/>
      <c r="V4884" s="36"/>
    </row>
    <row r="4885" spans="1:22" x14ac:dyDescent="0.25">
      <c r="A4885" s="86"/>
      <c r="B4885" s="9"/>
      <c r="C4885" s="9"/>
      <c r="D4885" s="9"/>
      <c r="E4885" s="9"/>
      <c r="F4885" s="9"/>
      <c r="I4885" s="9"/>
      <c r="K4885" s="9"/>
      <c r="L4885" s="9"/>
      <c r="M4885" s="9"/>
      <c r="O4885" s="9"/>
      <c r="P4885" s="9"/>
      <c r="Q4885" s="9"/>
      <c r="R4885" s="36"/>
      <c r="V4885" s="36"/>
    </row>
    <row r="4886" spans="1:22" x14ac:dyDescent="0.25">
      <c r="A4886" s="86"/>
      <c r="B4886" s="9"/>
      <c r="C4886" s="9"/>
      <c r="D4886" s="9"/>
      <c r="E4886" s="9"/>
      <c r="F4886" s="9"/>
      <c r="I4886" s="9"/>
      <c r="K4886" s="9"/>
      <c r="L4886" s="9"/>
      <c r="M4886" s="9"/>
      <c r="O4886" s="9"/>
      <c r="P4886" s="9"/>
      <c r="Q4886" s="9"/>
      <c r="R4886" s="36"/>
      <c r="V4886" s="36"/>
    </row>
    <row r="4887" spans="1:22" x14ac:dyDescent="0.25">
      <c r="A4887" s="86"/>
      <c r="B4887" s="9"/>
      <c r="C4887" s="9"/>
      <c r="D4887" s="9"/>
      <c r="E4887" s="9"/>
      <c r="F4887" s="9"/>
      <c r="I4887" s="9"/>
      <c r="K4887" s="9"/>
      <c r="L4887" s="9"/>
      <c r="M4887" s="9"/>
      <c r="O4887" s="9"/>
      <c r="P4887" s="9"/>
      <c r="Q4887" s="9"/>
      <c r="R4887" s="36"/>
      <c r="V4887" s="36"/>
    </row>
    <row r="4888" spans="1:22" x14ac:dyDescent="0.25">
      <c r="A4888" s="86"/>
      <c r="B4888" s="9"/>
      <c r="C4888" s="9"/>
      <c r="D4888" s="9"/>
      <c r="E4888" s="9"/>
      <c r="F4888" s="9"/>
      <c r="I4888" s="9"/>
      <c r="K4888" s="9"/>
      <c r="L4888" s="9"/>
      <c r="M4888" s="9"/>
      <c r="O4888" s="9"/>
      <c r="P4888" s="9"/>
      <c r="Q4888" s="9"/>
      <c r="R4888" s="36"/>
      <c r="V4888" s="36"/>
    </row>
    <row r="4889" spans="1:22" x14ac:dyDescent="0.25">
      <c r="A4889" s="86"/>
      <c r="B4889" s="9"/>
      <c r="C4889" s="9"/>
      <c r="D4889" s="9"/>
      <c r="E4889" s="9"/>
      <c r="F4889" s="9"/>
      <c r="I4889" s="9"/>
      <c r="K4889" s="9"/>
      <c r="L4889" s="9"/>
      <c r="M4889" s="9"/>
      <c r="O4889" s="9"/>
      <c r="P4889" s="9"/>
      <c r="Q4889" s="9"/>
      <c r="R4889" s="36"/>
      <c r="V4889" s="36"/>
    </row>
    <row r="4890" spans="1:22" x14ac:dyDescent="0.25">
      <c r="A4890" s="86"/>
      <c r="B4890" s="9"/>
      <c r="C4890" s="9"/>
      <c r="D4890" s="9"/>
      <c r="E4890" s="9"/>
      <c r="F4890" s="9"/>
      <c r="I4890" s="9"/>
      <c r="K4890" s="9"/>
      <c r="L4890" s="9"/>
      <c r="M4890" s="9"/>
      <c r="O4890" s="9"/>
      <c r="P4890" s="9"/>
      <c r="Q4890" s="9"/>
      <c r="R4890" s="36"/>
      <c r="V4890" s="36"/>
    </row>
    <row r="4891" spans="1:22" x14ac:dyDescent="0.25">
      <c r="A4891" s="86"/>
      <c r="B4891" s="9"/>
      <c r="C4891" s="9"/>
      <c r="D4891" s="9"/>
      <c r="E4891" s="9"/>
      <c r="F4891" s="9"/>
      <c r="I4891" s="9"/>
      <c r="K4891" s="9"/>
      <c r="L4891" s="9"/>
      <c r="M4891" s="9"/>
      <c r="O4891" s="9"/>
      <c r="P4891" s="9"/>
      <c r="Q4891" s="9"/>
      <c r="R4891" s="36"/>
      <c r="V4891" s="36"/>
    </row>
    <row r="4892" spans="1:22" x14ac:dyDescent="0.25">
      <c r="A4892" s="86"/>
      <c r="B4892" s="9"/>
      <c r="C4892" s="9"/>
      <c r="D4892" s="9"/>
      <c r="E4892" s="9"/>
      <c r="F4892" s="9"/>
      <c r="I4892" s="9"/>
      <c r="K4892" s="9"/>
      <c r="L4892" s="9"/>
      <c r="M4892" s="9"/>
      <c r="O4892" s="9"/>
      <c r="P4892" s="9"/>
      <c r="Q4892" s="9"/>
      <c r="R4892" s="36"/>
      <c r="V4892" s="36"/>
    </row>
    <row r="4893" spans="1:22" x14ac:dyDescent="0.25">
      <c r="A4893" s="86"/>
      <c r="B4893" s="9"/>
      <c r="C4893" s="9"/>
      <c r="D4893" s="9"/>
      <c r="E4893" s="9"/>
      <c r="F4893" s="9"/>
      <c r="I4893" s="9"/>
      <c r="K4893" s="9"/>
      <c r="L4893" s="9"/>
      <c r="M4893" s="9"/>
      <c r="O4893" s="9"/>
      <c r="P4893" s="9"/>
      <c r="Q4893" s="9"/>
      <c r="R4893" s="36"/>
      <c r="V4893" s="36"/>
    </row>
    <row r="4894" spans="1:22" x14ac:dyDescent="0.25">
      <c r="A4894" s="86"/>
      <c r="B4894" s="9"/>
      <c r="C4894" s="9"/>
      <c r="D4894" s="9"/>
      <c r="E4894" s="9"/>
      <c r="F4894" s="9"/>
      <c r="I4894" s="9"/>
      <c r="K4894" s="9"/>
      <c r="L4894" s="9"/>
      <c r="M4894" s="9"/>
      <c r="O4894" s="9"/>
      <c r="P4894" s="9"/>
      <c r="Q4894" s="9"/>
      <c r="R4894" s="36"/>
      <c r="V4894" s="36"/>
    </row>
    <row r="4895" spans="1:22" x14ac:dyDescent="0.25">
      <c r="A4895" s="86"/>
      <c r="B4895" s="9"/>
      <c r="C4895" s="9"/>
      <c r="D4895" s="9"/>
      <c r="E4895" s="9"/>
      <c r="F4895" s="9"/>
      <c r="I4895" s="9"/>
      <c r="K4895" s="9"/>
      <c r="L4895" s="9"/>
      <c r="M4895" s="9"/>
      <c r="O4895" s="9"/>
      <c r="P4895" s="9"/>
      <c r="Q4895" s="9"/>
      <c r="R4895" s="36"/>
      <c r="V4895" s="36"/>
    </row>
    <row r="4896" spans="1:22" x14ac:dyDescent="0.25">
      <c r="A4896" s="86"/>
      <c r="B4896" s="9"/>
      <c r="C4896" s="9"/>
      <c r="D4896" s="9"/>
      <c r="E4896" s="9"/>
      <c r="F4896" s="9"/>
      <c r="I4896" s="9"/>
      <c r="K4896" s="9"/>
      <c r="L4896" s="9"/>
      <c r="M4896" s="9"/>
      <c r="O4896" s="9"/>
      <c r="P4896" s="9"/>
      <c r="Q4896" s="9"/>
      <c r="R4896" s="36"/>
      <c r="V4896" s="36"/>
    </row>
    <row r="4897" spans="1:22" x14ac:dyDescent="0.25">
      <c r="A4897" s="86"/>
      <c r="B4897" s="9"/>
      <c r="C4897" s="9"/>
      <c r="D4897" s="9"/>
      <c r="E4897" s="9"/>
      <c r="F4897" s="9"/>
      <c r="I4897" s="9"/>
      <c r="K4897" s="9"/>
      <c r="L4897" s="9"/>
      <c r="M4897" s="9"/>
      <c r="O4897" s="9"/>
      <c r="P4897" s="9"/>
      <c r="Q4897" s="9"/>
      <c r="R4897" s="36"/>
      <c r="V4897" s="36"/>
    </row>
    <row r="4898" spans="1:22" x14ac:dyDescent="0.25">
      <c r="A4898" s="86"/>
      <c r="B4898" s="9"/>
      <c r="C4898" s="9"/>
      <c r="D4898" s="9"/>
      <c r="E4898" s="9"/>
      <c r="F4898" s="9"/>
      <c r="I4898" s="9"/>
      <c r="K4898" s="9"/>
      <c r="L4898" s="9"/>
      <c r="M4898" s="9"/>
      <c r="O4898" s="9"/>
      <c r="P4898" s="9"/>
      <c r="Q4898" s="9"/>
      <c r="R4898" s="36"/>
      <c r="V4898" s="36"/>
    </row>
    <row r="4899" spans="1:22" x14ac:dyDescent="0.25">
      <c r="A4899" s="86"/>
      <c r="B4899" s="9"/>
      <c r="C4899" s="9"/>
      <c r="D4899" s="9"/>
      <c r="E4899" s="9"/>
      <c r="F4899" s="9"/>
      <c r="I4899" s="9"/>
      <c r="K4899" s="9"/>
      <c r="L4899" s="9"/>
      <c r="M4899" s="9"/>
      <c r="O4899" s="9"/>
      <c r="P4899" s="9"/>
      <c r="Q4899" s="9"/>
      <c r="R4899" s="36"/>
      <c r="V4899" s="36"/>
    </row>
    <row r="4900" spans="1:22" x14ac:dyDescent="0.25">
      <c r="A4900" s="86"/>
      <c r="B4900" s="9"/>
      <c r="C4900" s="9"/>
      <c r="D4900" s="9"/>
      <c r="E4900" s="9"/>
      <c r="F4900" s="9"/>
      <c r="I4900" s="9"/>
      <c r="K4900" s="9"/>
      <c r="L4900" s="9"/>
      <c r="M4900" s="9"/>
      <c r="O4900" s="9"/>
      <c r="P4900" s="9"/>
      <c r="Q4900" s="9"/>
      <c r="R4900" s="36"/>
      <c r="V4900" s="36"/>
    </row>
    <row r="4901" spans="1:22" x14ac:dyDescent="0.25">
      <c r="A4901" s="86"/>
      <c r="B4901" s="9"/>
      <c r="C4901" s="9"/>
      <c r="D4901" s="9"/>
      <c r="E4901" s="9"/>
      <c r="F4901" s="9"/>
      <c r="I4901" s="9"/>
      <c r="K4901" s="9"/>
      <c r="L4901" s="9"/>
      <c r="M4901" s="9"/>
      <c r="O4901" s="9"/>
      <c r="P4901" s="9"/>
      <c r="Q4901" s="9"/>
      <c r="R4901" s="36"/>
      <c r="V4901" s="36"/>
    </row>
    <row r="4902" spans="1:22" x14ac:dyDescent="0.25">
      <c r="A4902" s="86"/>
      <c r="B4902" s="9"/>
      <c r="C4902" s="9"/>
      <c r="D4902" s="9"/>
      <c r="E4902" s="9"/>
      <c r="F4902" s="9"/>
      <c r="I4902" s="9"/>
      <c r="K4902" s="9"/>
      <c r="L4902" s="9"/>
      <c r="M4902" s="9"/>
      <c r="O4902" s="9"/>
      <c r="P4902" s="9"/>
      <c r="Q4902" s="9"/>
      <c r="R4902" s="36"/>
      <c r="V4902" s="36"/>
    </row>
    <row r="4903" spans="1:22" x14ac:dyDescent="0.25">
      <c r="A4903" s="86"/>
      <c r="B4903" s="9"/>
      <c r="C4903" s="9"/>
      <c r="D4903" s="9"/>
      <c r="E4903" s="9"/>
      <c r="F4903" s="9"/>
      <c r="I4903" s="9"/>
      <c r="K4903" s="9"/>
      <c r="L4903" s="9"/>
      <c r="M4903" s="9"/>
      <c r="O4903" s="9"/>
      <c r="P4903" s="9"/>
      <c r="Q4903" s="9"/>
      <c r="R4903" s="36"/>
      <c r="V4903" s="36"/>
    </row>
    <row r="4904" spans="1:22" x14ac:dyDescent="0.25">
      <c r="A4904" s="86"/>
      <c r="B4904" s="9"/>
      <c r="C4904" s="9"/>
      <c r="D4904" s="9"/>
      <c r="E4904" s="9"/>
      <c r="F4904" s="9"/>
      <c r="I4904" s="9"/>
      <c r="K4904" s="9"/>
      <c r="L4904" s="9"/>
      <c r="M4904" s="9"/>
      <c r="O4904" s="9"/>
      <c r="P4904" s="9"/>
      <c r="Q4904" s="9"/>
      <c r="R4904" s="36"/>
      <c r="V4904" s="36"/>
    </row>
    <row r="4905" spans="1:22" x14ac:dyDescent="0.25">
      <c r="A4905" s="86"/>
      <c r="B4905" s="9"/>
      <c r="C4905" s="9"/>
      <c r="D4905" s="9"/>
      <c r="E4905" s="9"/>
      <c r="F4905" s="9"/>
      <c r="I4905" s="9"/>
      <c r="K4905" s="9"/>
      <c r="L4905" s="9"/>
      <c r="M4905" s="9"/>
      <c r="O4905" s="9"/>
      <c r="P4905" s="9"/>
      <c r="Q4905" s="9"/>
      <c r="R4905" s="36"/>
      <c r="V4905" s="36"/>
    </row>
    <row r="4906" spans="1:22" x14ac:dyDescent="0.25">
      <c r="A4906" s="86"/>
      <c r="B4906" s="9"/>
      <c r="C4906" s="9"/>
      <c r="D4906" s="9"/>
      <c r="E4906" s="9"/>
      <c r="F4906" s="9"/>
      <c r="I4906" s="9"/>
      <c r="K4906" s="9"/>
      <c r="L4906" s="9"/>
      <c r="M4906" s="9"/>
      <c r="O4906" s="9"/>
      <c r="P4906" s="9"/>
      <c r="Q4906" s="9"/>
      <c r="R4906" s="36"/>
      <c r="V4906" s="36"/>
    </row>
    <row r="4907" spans="1:22" x14ac:dyDescent="0.25">
      <c r="A4907" s="86"/>
      <c r="B4907" s="9"/>
      <c r="C4907" s="9"/>
      <c r="D4907" s="9"/>
      <c r="E4907" s="9"/>
      <c r="F4907" s="9"/>
      <c r="I4907" s="9"/>
      <c r="K4907" s="9"/>
      <c r="L4907" s="9"/>
      <c r="M4907" s="9"/>
      <c r="O4907" s="9"/>
      <c r="P4907" s="9"/>
      <c r="Q4907" s="9"/>
      <c r="R4907" s="36"/>
      <c r="V4907" s="36"/>
    </row>
    <row r="4908" spans="1:22" x14ac:dyDescent="0.25">
      <c r="A4908" s="86"/>
      <c r="B4908" s="9"/>
      <c r="C4908" s="9"/>
      <c r="D4908" s="9"/>
      <c r="E4908" s="9"/>
      <c r="F4908" s="9"/>
      <c r="I4908" s="9"/>
      <c r="K4908" s="9"/>
      <c r="L4908" s="9"/>
      <c r="M4908" s="9"/>
      <c r="O4908" s="9"/>
      <c r="P4908" s="9"/>
      <c r="Q4908" s="9"/>
      <c r="R4908" s="36"/>
      <c r="V4908" s="36"/>
    </row>
    <row r="4909" spans="1:22" x14ac:dyDescent="0.25">
      <c r="A4909" s="86"/>
      <c r="B4909" s="9"/>
      <c r="C4909" s="9"/>
      <c r="D4909" s="9"/>
      <c r="E4909" s="9"/>
      <c r="F4909" s="9"/>
      <c r="I4909" s="9"/>
      <c r="K4909" s="9"/>
      <c r="L4909" s="9"/>
      <c r="M4909" s="9"/>
      <c r="O4909" s="9"/>
      <c r="P4909" s="9"/>
      <c r="Q4909" s="9"/>
      <c r="R4909" s="36"/>
      <c r="V4909" s="36"/>
    </row>
    <row r="4910" spans="1:22" x14ac:dyDescent="0.25">
      <c r="A4910" s="86"/>
      <c r="B4910" s="9"/>
      <c r="C4910" s="9"/>
      <c r="D4910" s="9"/>
      <c r="E4910" s="9"/>
      <c r="F4910" s="9"/>
      <c r="I4910" s="9"/>
      <c r="K4910" s="9"/>
      <c r="L4910" s="9"/>
      <c r="M4910" s="9"/>
      <c r="O4910" s="9"/>
      <c r="P4910" s="9"/>
      <c r="Q4910" s="9"/>
      <c r="R4910" s="36"/>
      <c r="V4910" s="36"/>
    </row>
    <row r="4911" spans="1:22" x14ac:dyDescent="0.25">
      <c r="A4911" s="86"/>
      <c r="B4911" s="9"/>
      <c r="C4911" s="9"/>
      <c r="D4911" s="9"/>
      <c r="E4911" s="9"/>
      <c r="F4911" s="9"/>
      <c r="I4911" s="9"/>
      <c r="K4911" s="9"/>
      <c r="L4911" s="9"/>
      <c r="M4911" s="9"/>
      <c r="O4911" s="9"/>
      <c r="P4911" s="9"/>
      <c r="Q4911" s="9"/>
      <c r="R4911" s="36"/>
      <c r="V4911" s="36"/>
    </row>
    <row r="4912" spans="1:22" x14ac:dyDescent="0.25">
      <c r="A4912" s="86"/>
      <c r="B4912" s="9"/>
      <c r="C4912" s="9"/>
      <c r="D4912" s="9"/>
      <c r="E4912" s="9"/>
      <c r="F4912" s="9"/>
      <c r="I4912" s="9"/>
      <c r="K4912" s="9"/>
      <c r="L4912" s="9"/>
      <c r="M4912" s="9"/>
      <c r="O4912" s="9"/>
      <c r="P4912" s="9"/>
      <c r="Q4912" s="9"/>
      <c r="R4912" s="36"/>
      <c r="V4912" s="36"/>
    </row>
    <row r="4913" spans="1:22" x14ac:dyDescent="0.25">
      <c r="A4913" s="86"/>
      <c r="B4913" s="9"/>
      <c r="C4913" s="9"/>
      <c r="D4913" s="9"/>
      <c r="E4913" s="9"/>
      <c r="F4913" s="9"/>
      <c r="I4913" s="9"/>
      <c r="K4913" s="9"/>
      <c r="L4913" s="9"/>
      <c r="M4913" s="9"/>
      <c r="O4913" s="9"/>
      <c r="P4913" s="9"/>
      <c r="Q4913" s="9"/>
      <c r="R4913" s="36"/>
      <c r="V4913" s="36"/>
    </row>
    <row r="4914" spans="1:22" x14ac:dyDescent="0.25">
      <c r="A4914" s="86"/>
      <c r="B4914" s="9"/>
      <c r="C4914" s="9"/>
      <c r="D4914" s="9"/>
      <c r="E4914" s="9"/>
      <c r="F4914" s="9"/>
      <c r="I4914" s="9"/>
      <c r="K4914" s="9"/>
      <c r="L4914" s="9"/>
      <c r="M4914" s="9"/>
      <c r="O4914" s="9"/>
      <c r="P4914" s="9"/>
      <c r="Q4914" s="9"/>
      <c r="R4914" s="36"/>
      <c r="V4914" s="36"/>
    </row>
    <row r="4915" spans="1:22" x14ac:dyDescent="0.25">
      <c r="A4915" s="86"/>
      <c r="B4915" s="9"/>
      <c r="C4915" s="9"/>
      <c r="D4915" s="9"/>
      <c r="E4915" s="9"/>
      <c r="F4915" s="9"/>
      <c r="I4915" s="9"/>
      <c r="K4915" s="9"/>
      <c r="L4915" s="9"/>
      <c r="M4915" s="9"/>
      <c r="O4915" s="9"/>
      <c r="P4915" s="9"/>
      <c r="Q4915" s="9"/>
      <c r="R4915" s="36"/>
      <c r="V4915" s="36"/>
    </row>
    <row r="4916" spans="1:22" x14ac:dyDescent="0.25">
      <c r="A4916" s="86"/>
      <c r="B4916" s="9"/>
      <c r="C4916" s="9"/>
      <c r="D4916" s="9"/>
      <c r="E4916" s="9"/>
      <c r="F4916" s="9"/>
      <c r="I4916" s="9"/>
      <c r="K4916" s="9"/>
      <c r="L4916" s="9"/>
      <c r="M4916" s="9"/>
      <c r="O4916" s="9"/>
      <c r="P4916" s="9"/>
      <c r="Q4916" s="9"/>
      <c r="R4916" s="36"/>
      <c r="V4916" s="36"/>
    </row>
    <row r="4917" spans="1:22" x14ac:dyDescent="0.25">
      <c r="A4917" s="86"/>
      <c r="B4917" s="9"/>
      <c r="C4917" s="9"/>
      <c r="D4917" s="9"/>
      <c r="E4917" s="9"/>
      <c r="F4917" s="9"/>
      <c r="I4917" s="9"/>
      <c r="K4917" s="9"/>
      <c r="L4917" s="9"/>
      <c r="M4917" s="9"/>
      <c r="O4917" s="9"/>
      <c r="P4917" s="9"/>
      <c r="Q4917" s="9"/>
      <c r="R4917" s="36"/>
      <c r="V4917" s="36"/>
    </row>
    <row r="4918" spans="1:22" x14ac:dyDescent="0.25">
      <c r="A4918" s="86"/>
      <c r="B4918" s="9"/>
      <c r="C4918" s="9"/>
      <c r="D4918" s="9"/>
      <c r="E4918" s="9"/>
      <c r="F4918" s="9"/>
      <c r="I4918" s="9"/>
      <c r="K4918" s="9"/>
      <c r="L4918" s="9"/>
      <c r="M4918" s="9"/>
      <c r="O4918" s="9"/>
      <c r="P4918" s="9"/>
      <c r="Q4918" s="9"/>
      <c r="R4918" s="36"/>
      <c r="V4918" s="36"/>
    </row>
    <row r="4919" spans="1:22" x14ac:dyDescent="0.25">
      <c r="A4919" s="86"/>
      <c r="B4919" s="9"/>
      <c r="C4919" s="9"/>
      <c r="D4919" s="9"/>
      <c r="E4919" s="9"/>
      <c r="F4919" s="9"/>
      <c r="I4919" s="9"/>
      <c r="K4919" s="9"/>
      <c r="L4919" s="9"/>
      <c r="M4919" s="9"/>
      <c r="O4919" s="9"/>
      <c r="P4919" s="9"/>
      <c r="Q4919" s="9"/>
      <c r="R4919" s="36"/>
      <c r="V4919" s="36"/>
    </row>
    <row r="4920" spans="1:22" x14ac:dyDescent="0.25">
      <c r="A4920" s="86"/>
      <c r="B4920" s="9"/>
      <c r="C4920" s="9"/>
      <c r="D4920" s="9"/>
      <c r="E4920" s="9"/>
      <c r="F4920" s="9"/>
      <c r="I4920" s="9"/>
      <c r="K4920" s="9"/>
      <c r="L4920" s="9"/>
      <c r="M4920" s="9"/>
      <c r="O4920" s="9"/>
      <c r="P4920" s="9"/>
      <c r="Q4920" s="9"/>
      <c r="R4920" s="36"/>
      <c r="V4920" s="36"/>
    </row>
    <row r="4921" spans="1:22" x14ac:dyDescent="0.25">
      <c r="A4921" s="86"/>
      <c r="B4921" s="9"/>
      <c r="C4921" s="9"/>
      <c r="D4921" s="9"/>
      <c r="E4921" s="9"/>
      <c r="F4921" s="9"/>
      <c r="I4921" s="9"/>
      <c r="K4921" s="9"/>
      <c r="L4921" s="9"/>
      <c r="M4921" s="9"/>
      <c r="O4921" s="9"/>
      <c r="P4921" s="9"/>
      <c r="Q4921" s="9"/>
      <c r="R4921" s="36"/>
      <c r="V4921" s="36"/>
    </row>
    <row r="4922" spans="1:22" x14ac:dyDescent="0.25">
      <c r="A4922" s="86"/>
      <c r="B4922" s="9"/>
      <c r="C4922" s="9"/>
      <c r="D4922" s="9"/>
      <c r="E4922" s="9"/>
      <c r="F4922" s="9"/>
      <c r="I4922" s="9"/>
      <c r="K4922" s="9"/>
      <c r="L4922" s="9"/>
      <c r="M4922" s="9"/>
      <c r="O4922" s="9"/>
      <c r="P4922" s="9"/>
      <c r="Q4922" s="9"/>
      <c r="R4922" s="36"/>
      <c r="V4922" s="36"/>
    </row>
    <row r="4923" spans="1:22" x14ac:dyDescent="0.25">
      <c r="A4923" s="86"/>
      <c r="B4923" s="9"/>
      <c r="C4923" s="9"/>
      <c r="D4923" s="9"/>
      <c r="E4923" s="9"/>
      <c r="F4923" s="9"/>
      <c r="I4923" s="9"/>
      <c r="K4923" s="9"/>
      <c r="L4923" s="9"/>
      <c r="M4923" s="9"/>
      <c r="O4923" s="9"/>
      <c r="P4923" s="9"/>
      <c r="Q4923" s="9"/>
      <c r="R4923" s="36"/>
      <c r="V4923" s="36"/>
    </row>
    <row r="4924" spans="1:22" x14ac:dyDescent="0.25">
      <c r="A4924" s="86"/>
      <c r="B4924" s="9"/>
      <c r="C4924" s="9"/>
      <c r="D4924" s="9"/>
      <c r="E4924" s="9"/>
      <c r="F4924" s="9"/>
      <c r="I4924" s="9"/>
      <c r="K4924" s="9"/>
      <c r="L4924" s="9"/>
      <c r="M4924" s="9"/>
      <c r="O4924" s="9"/>
      <c r="P4924" s="9"/>
      <c r="Q4924" s="9"/>
      <c r="R4924" s="36"/>
      <c r="V4924" s="36"/>
    </row>
    <row r="4925" spans="1:22" x14ac:dyDescent="0.25">
      <c r="A4925" s="86"/>
      <c r="B4925" s="9"/>
      <c r="C4925" s="9"/>
      <c r="D4925" s="9"/>
      <c r="E4925" s="9"/>
      <c r="F4925" s="9"/>
      <c r="I4925" s="9"/>
      <c r="K4925" s="9"/>
      <c r="L4925" s="9"/>
      <c r="M4925" s="9"/>
      <c r="O4925" s="9"/>
      <c r="P4925" s="9"/>
      <c r="Q4925" s="9"/>
      <c r="R4925" s="36"/>
      <c r="V4925" s="36"/>
    </row>
    <row r="4926" spans="1:22" x14ac:dyDescent="0.25">
      <c r="A4926" s="86"/>
      <c r="B4926" s="9"/>
      <c r="C4926" s="9"/>
      <c r="D4926" s="9"/>
      <c r="E4926" s="9"/>
      <c r="F4926" s="9"/>
      <c r="I4926" s="9"/>
      <c r="K4926" s="9"/>
      <c r="L4926" s="9"/>
      <c r="M4926" s="9"/>
      <c r="O4926" s="9"/>
      <c r="P4926" s="9"/>
      <c r="Q4926" s="9"/>
      <c r="R4926" s="36"/>
      <c r="V4926" s="36"/>
    </row>
    <row r="4927" spans="1:22" x14ac:dyDescent="0.25">
      <c r="A4927" s="86"/>
      <c r="B4927" s="9"/>
      <c r="C4927" s="9"/>
      <c r="D4927" s="9"/>
      <c r="E4927" s="9"/>
      <c r="F4927" s="9"/>
      <c r="I4927" s="9"/>
      <c r="K4927" s="9"/>
      <c r="L4927" s="9"/>
      <c r="M4927" s="9"/>
      <c r="O4927" s="9"/>
      <c r="P4927" s="9"/>
      <c r="Q4927" s="9"/>
      <c r="R4927" s="36"/>
      <c r="V4927" s="36"/>
    </row>
    <row r="4928" spans="1:22" x14ac:dyDescent="0.25">
      <c r="A4928" s="86"/>
      <c r="B4928" s="9"/>
      <c r="C4928" s="9"/>
      <c r="D4928" s="9"/>
      <c r="E4928" s="9"/>
      <c r="F4928" s="9"/>
      <c r="I4928" s="9"/>
      <c r="K4928" s="9"/>
      <c r="L4928" s="9"/>
      <c r="M4928" s="9"/>
      <c r="O4928" s="9"/>
      <c r="P4928" s="9"/>
      <c r="Q4928" s="9"/>
      <c r="R4928" s="36"/>
      <c r="V4928" s="36"/>
    </row>
    <row r="4929" spans="1:22" x14ac:dyDescent="0.25">
      <c r="A4929" s="86"/>
      <c r="B4929" s="9"/>
      <c r="C4929" s="9"/>
      <c r="D4929" s="9"/>
      <c r="E4929" s="9"/>
      <c r="F4929" s="9"/>
      <c r="I4929" s="9"/>
      <c r="K4929" s="9"/>
      <c r="L4929" s="9"/>
      <c r="M4929" s="9"/>
      <c r="O4929" s="9"/>
      <c r="P4929" s="9"/>
      <c r="Q4929" s="9"/>
      <c r="R4929" s="36"/>
      <c r="V4929" s="36"/>
    </row>
    <row r="4930" spans="1:22" x14ac:dyDescent="0.25">
      <c r="A4930" s="86"/>
      <c r="B4930" s="9"/>
      <c r="C4930" s="9"/>
      <c r="D4930" s="9"/>
      <c r="E4930" s="9"/>
      <c r="F4930" s="9"/>
      <c r="I4930" s="9"/>
      <c r="K4930" s="9"/>
      <c r="L4930" s="9"/>
      <c r="M4930" s="9"/>
      <c r="O4930" s="9"/>
      <c r="P4930" s="9"/>
      <c r="Q4930" s="9"/>
      <c r="R4930" s="36"/>
      <c r="V4930" s="36"/>
    </row>
    <row r="4931" spans="1:22" x14ac:dyDescent="0.25">
      <c r="A4931" s="86"/>
      <c r="B4931" s="9"/>
      <c r="C4931" s="9"/>
      <c r="D4931" s="9"/>
      <c r="E4931" s="9"/>
      <c r="F4931" s="9"/>
      <c r="I4931" s="9"/>
      <c r="K4931" s="9"/>
      <c r="L4931" s="9"/>
      <c r="M4931" s="9"/>
      <c r="O4931" s="9"/>
      <c r="P4931" s="9"/>
      <c r="Q4931" s="9"/>
      <c r="R4931" s="36"/>
      <c r="V4931" s="36"/>
    </row>
    <row r="4932" spans="1:22" x14ac:dyDescent="0.25">
      <c r="A4932" s="86"/>
      <c r="B4932" s="9"/>
      <c r="C4932" s="9"/>
      <c r="D4932" s="9"/>
      <c r="E4932" s="9"/>
      <c r="F4932" s="9"/>
      <c r="I4932" s="9"/>
      <c r="K4932" s="9"/>
      <c r="L4932" s="9"/>
      <c r="M4932" s="9"/>
      <c r="O4932" s="9"/>
      <c r="P4932" s="9"/>
      <c r="Q4932" s="9"/>
      <c r="R4932" s="36"/>
      <c r="V4932" s="36"/>
    </row>
    <row r="4933" spans="1:22" x14ac:dyDescent="0.25">
      <c r="A4933" s="86"/>
      <c r="B4933" s="9"/>
      <c r="C4933" s="9"/>
      <c r="D4933" s="9"/>
      <c r="E4933" s="9"/>
      <c r="F4933" s="9"/>
      <c r="I4933" s="9"/>
      <c r="K4933" s="9"/>
      <c r="L4933" s="9"/>
      <c r="M4933" s="9"/>
      <c r="O4933" s="9"/>
      <c r="P4933" s="9"/>
      <c r="Q4933" s="9"/>
      <c r="R4933" s="36"/>
      <c r="V4933" s="36"/>
    </row>
    <row r="4934" spans="1:22" x14ac:dyDescent="0.25">
      <c r="A4934" s="86"/>
      <c r="B4934" s="9"/>
      <c r="C4934" s="9"/>
      <c r="D4934" s="9"/>
      <c r="E4934" s="9"/>
      <c r="F4934" s="9"/>
      <c r="I4934" s="9"/>
      <c r="K4934" s="9"/>
      <c r="L4934" s="9"/>
      <c r="M4934" s="9"/>
      <c r="O4934" s="9"/>
      <c r="P4934" s="9"/>
      <c r="Q4934" s="9"/>
      <c r="R4934" s="36"/>
      <c r="V4934" s="36"/>
    </row>
    <row r="4935" spans="1:22" x14ac:dyDescent="0.25">
      <c r="A4935" s="86"/>
      <c r="B4935" s="9"/>
      <c r="C4935" s="9"/>
      <c r="D4935" s="9"/>
      <c r="E4935" s="9"/>
      <c r="F4935" s="9"/>
      <c r="I4935" s="9"/>
      <c r="K4935" s="9"/>
      <c r="L4935" s="9"/>
      <c r="M4935" s="9"/>
      <c r="O4935" s="9"/>
      <c r="P4935" s="9"/>
      <c r="Q4935" s="9"/>
      <c r="R4935" s="36"/>
      <c r="V4935" s="36"/>
    </row>
    <row r="4936" spans="1:22" x14ac:dyDescent="0.25">
      <c r="A4936" s="86"/>
      <c r="B4936" s="9"/>
      <c r="C4936" s="9"/>
      <c r="D4936" s="9"/>
      <c r="E4936" s="9"/>
      <c r="F4936" s="9"/>
      <c r="I4936" s="9"/>
      <c r="K4936" s="9"/>
      <c r="L4936" s="9"/>
      <c r="M4936" s="9"/>
      <c r="O4936" s="9"/>
      <c r="P4936" s="9"/>
      <c r="Q4936" s="9"/>
      <c r="R4936" s="36"/>
      <c r="V4936" s="36"/>
    </row>
    <row r="4937" spans="1:22" x14ac:dyDescent="0.25">
      <c r="A4937" s="86"/>
      <c r="B4937" s="9"/>
      <c r="C4937" s="9"/>
      <c r="D4937" s="9"/>
      <c r="E4937" s="9"/>
      <c r="F4937" s="9"/>
      <c r="I4937" s="9"/>
      <c r="K4937" s="9"/>
      <c r="L4937" s="9"/>
      <c r="M4937" s="9"/>
      <c r="O4937" s="9"/>
      <c r="P4937" s="9"/>
      <c r="Q4937" s="9"/>
      <c r="R4937" s="36"/>
      <c r="V4937" s="36"/>
    </row>
    <row r="4938" spans="1:22" x14ac:dyDescent="0.25">
      <c r="A4938" s="86"/>
      <c r="B4938" s="9"/>
      <c r="C4938" s="9"/>
      <c r="D4938" s="9"/>
      <c r="E4938" s="9"/>
      <c r="F4938" s="9"/>
      <c r="I4938" s="9"/>
      <c r="K4938" s="9"/>
      <c r="L4938" s="9"/>
      <c r="M4938" s="9"/>
      <c r="O4938" s="9"/>
      <c r="P4938" s="9"/>
      <c r="Q4938" s="9"/>
      <c r="R4938" s="36"/>
      <c r="V4938" s="36"/>
    </row>
    <row r="4939" spans="1:22" x14ac:dyDescent="0.25">
      <c r="A4939" s="86"/>
      <c r="B4939" s="9"/>
      <c r="C4939" s="9"/>
      <c r="D4939" s="9"/>
      <c r="E4939" s="9"/>
      <c r="F4939" s="9"/>
      <c r="I4939" s="9"/>
      <c r="K4939" s="9"/>
      <c r="L4939" s="9"/>
      <c r="M4939" s="9"/>
      <c r="O4939" s="9"/>
      <c r="P4939" s="9"/>
      <c r="Q4939" s="9"/>
      <c r="R4939" s="36"/>
      <c r="V4939" s="36"/>
    </row>
    <row r="4940" spans="1:22" x14ac:dyDescent="0.25">
      <c r="A4940" s="86"/>
      <c r="B4940" s="9"/>
      <c r="C4940" s="9"/>
      <c r="D4940" s="9"/>
      <c r="E4940" s="9"/>
      <c r="F4940" s="9"/>
      <c r="I4940" s="9"/>
      <c r="K4940" s="9"/>
      <c r="L4940" s="9"/>
      <c r="M4940" s="9"/>
      <c r="O4940" s="9"/>
      <c r="P4940" s="9"/>
      <c r="Q4940" s="9"/>
      <c r="R4940" s="36"/>
      <c r="V4940" s="36"/>
    </row>
    <row r="4941" spans="1:22" x14ac:dyDescent="0.25">
      <c r="A4941" s="86"/>
      <c r="B4941" s="9"/>
      <c r="C4941" s="9"/>
      <c r="D4941" s="9"/>
      <c r="E4941" s="9"/>
      <c r="F4941" s="9"/>
      <c r="I4941" s="9"/>
      <c r="K4941" s="9"/>
      <c r="L4941" s="9"/>
      <c r="M4941" s="9"/>
      <c r="O4941" s="9"/>
      <c r="P4941" s="9"/>
      <c r="Q4941" s="9"/>
      <c r="R4941" s="36"/>
      <c r="V4941" s="36"/>
    </row>
    <row r="4942" spans="1:22" x14ac:dyDescent="0.25">
      <c r="A4942" s="86"/>
      <c r="B4942" s="9"/>
      <c r="C4942" s="9"/>
      <c r="D4942" s="9"/>
      <c r="E4942" s="9"/>
      <c r="F4942" s="9"/>
      <c r="I4942" s="9"/>
      <c r="K4942" s="9"/>
      <c r="L4942" s="9"/>
      <c r="M4942" s="9"/>
      <c r="O4942" s="9"/>
      <c r="P4942" s="9"/>
      <c r="Q4942" s="9"/>
      <c r="R4942" s="36"/>
      <c r="V4942" s="36"/>
    </row>
    <row r="4943" spans="1:22" x14ac:dyDescent="0.25">
      <c r="A4943" s="86"/>
      <c r="B4943" s="9"/>
      <c r="C4943" s="9"/>
      <c r="D4943" s="9"/>
      <c r="E4943" s="9"/>
      <c r="F4943" s="9"/>
      <c r="I4943" s="9"/>
      <c r="K4943" s="9"/>
      <c r="L4943" s="9"/>
      <c r="M4943" s="9"/>
      <c r="O4943" s="9"/>
      <c r="P4943" s="9"/>
      <c r="Q4943" s="9"/>
      <c r="R4943" s="36"/>
      <c r="V4943" s="36"/>
    </row>
    <row r="4944" spans="1:22" x14ac:dyDescent="0.25">
      <c r="A4944" s="86"/>
      <c r="B4944" s="9"/>
      <c r="C4944" s="9"/>
      <c r="D4944" s="9"/>
      <c r="E4944" s="9"/>
      <c r="F4944" s="9"/>
      <c r="I4944" s="9"/>
      <c r="K4944" s="9"/>
      <c r="L4944" s="9"/>
      <c r="M4944" s="9"/>
      <c r="O4944" s="9"/>
      <c r="P4944" s="9"/>
      <c r="Q4944" s="9"/>
      <c r="R4944" s="36"/>
      <c r="V4944" s="36"/>
    </row>
    <row r="4945" spans="1:22" x14ac:dyDescent="0.25">
      <c r="A4945" s="86"/>
      <c r="B4945" s="9"/>
      <c r="C4945" s="9"/>
      <c r="D4945" s="9"/>
      <c r="E4945" s="9"/>
      <c r="F4945" s="9"/>
      <c r="I4945" s="9"/>
      <c r="K4945" s="9"/>
      <c r="L4945" s="9"/>
      <c r="M4945" s="9"/>
      <c r="O4945" s="9"/>
      <c r="P4945" s="9"/>
      <c r="Q4945" s="9"/>
      <c r="R4945" s="36"/>
      <c r="V4945" s="36"/>
    </row>
    <row r="4946" spans="1:22" x14ac:dyDescent="0.25">
      <c r="A4946" s="86"/>
      <c r="B4946" s="9"/>
      <c r="C4946" s="9"/>
      <c r="D4946" s="9"/>
      <c r="E4946" s="9"/>
      <c r="F4946" s="9"/>
      <c r="I4946" s="9"/>
      <c r="K4946" s="9"/>
      <c r="L4946" s="9"/>
      <c r="M4946" s="9"/>
      <c r="O4946" s="9"/>
      <c r="P4946" s="9"/>
      <c r="Q4946" s="9"/>
      <c r="R4946" s="36"/>
      <c r="V4946" s="36"/>
    </row>
    <row r="4947" spans="1:22" x14ac:dyDescent="0.25">
      <c r="A4947" s="86"/>
      <c r="B4947" s="9"/>
      <c r="C4947" s="9"/>
      <c r="D4947" s="9"/>
      <c r="E4947" s="9"/>
      <c r="F4947" s="9"/>
      <c r="I4947" s="9"/>
      <c r="K4947" s="9"/>
      <c r="L4947" s="9"/>
      <c r="M4947" s="9"/>
      <c r="O4947" s="9"/>
      <c r="P4947" s="9"/>
      <c r="Q4947" s="9"/>
      <c r="R4947" s="36"/>
      <c r="V4947" s="36"/>
    </row>
    <row r="4948" spans="1:22" x14ac:dyDescent="0.25">
      <c r="A4948" s="86"/>
      <c r="B4948" s="9"/>
      <c r="C4948" s="9"/>
      <c r="D4948" s="9"/>
      <c r="E4948" s="9"/>
      <c r="F4948" s="9"/>
      <c r="I4948" s="9"/>
      <c r="K4948" s="9"/>
      <c r="L4948" s="9"/>
      <c r="M4948" s="9"/>
      <c r="O4948" s="9"/>
      <c r="P4948" s="9"/>
      <c r="Q4948" s="9"/>
      <c r="R4948" s="36"/>
      <c r="V4948" s="36"/>
    </row>
    <row r="4949" spans="1:22" x14ac:dyDescent="0.25">
      <c r="A4949" s="86"/>
      <c r="B4949" s="9"/>
      <c r="C4949" s="9"/>
      <c r="D4949" s="9"/>
      <c r="E4949" s="9"/>
      <c r="F4949" s="9"/>
      <c r="I4949" s="9"/>
      <c r="K4949" s="9"/>
      <c r="L4949" s="9"/>
      <c r="M4949" s="9"/>
      <c r="O4949" s="9"/>
      <c r="P4949" s="9"/>
      <c r="Q4949" s="9"/>
      <c r="R4949" s="36"/>
      <c r="V4949" s="36"/>
    </row>
    <row r="4950" spans="1:22" x14ac:dyDescent="0.25">
      <c r="A4950" s="86"/>
      <c r="B4950" s="9"/>
      <c r="C4950" s="9"/>
      <c r="D4950" s="9"/>
      <c r="E4950" s="9"/>
      <c r="F4950" s="9"/>
      <c r="I4950" s="9"/>
      <c r="K4950" s="9"/>
      <c r="L4950" s="9"/>
      <c r="M4950" s="9"/>
      <c r="O4950" s="9"/>
      <c r="P4950" s="9"/>
      <c r="Q4950" s="9"/>
      <c r="R4950" s="36"/>
      <c r="V4950" s="36"/>
    </row>
    <row r="4951" spans="1:22" x14ac:dyDescent="0.25">
      <c r="A4951" s="86"/>
      <c r="B4951" s="9"/>
      <c r="C4951" s="9"/>
      <c r="D4951" s="9"/>
      <c r="E4951" s="9"/>
      <c r="F4951" s="9"/>
      <c r="I4951" s="9"/>
      <c r="K4951" s="9"/>
      <c r="L4951" s="9"/>
      <c r="M4951" s="9"/>
      <c r="O4951" s="9"/>
      <c r="P4951" s="9"/>
      <c r="Q4951" s="9"/>
      <c r="R4951" s="36"/>
      <c r="V4951" s="36"/>
    </row>
    <row r="4952" spans="1:22" x14ac:dyDescent="0.25">
      <c r="A4952" s="86"/>
      <c r="B4952" s="9"/>
      <c r="C4952" s="9"/>
      <c r="D4952" s="9"/>
      <c r="E4952" s="9"/>
      <c r="F4952" s="9"/>
      <c r="I4952" s="9"/>
      <c r="K4952" s="9"/>
      <c r="L4952" s="9"/>
      <c r="M4952" s="9"/>
      <c r="O4952" s="9"/>
      <c r="P4952" s="9"/>
      <c r="Q4952" s="9"/>
      <c r="R4952" s="36"/>
      <c r="V4952" s="36"/>
    </row>
    <row r="4953" spans="1:22" x14ac:dyDescent="0.25">
      <c r="A4953" s="86"/>
      <c r="B4953" s="9"/>
      <c r="C4953" s="9"/>
      <c r="D4953" s="9"/>
      <c r="E4953" s="9"/>
      <c r="F4953" s="9"/>
      <c r="I4953" s="9"/>
      <c r="K4953" s="9"/>
      <c r="L4953" s="9"/>
      <c r="M4953" s="9"/>
      <c r="O4953" s="9"/>
      <c r="P4953" s="9"/>
      <c r="Q4953" s="9"/>
      <c r="R4953" s="36"/>
      <c r="V4953" s="36"/>
    </row>
    <row r="4954" spans="1:22" x14ac:dyDescent="0.25">
      <c r="A4954" s="86"/>
      <c r="B4954" s="9"/>
      <c r="C4954" s="9"/>
      <c r="D4954" s="9"/>
      <c r="E4954" s="9"/>
      <c r="F4954" s="9"/>
      <c r="I4954" s="9"/>
      <c r="K4954" s="9"/>
      <c r="L4954" s="9"/>
      <c r="M4954" s="9"/>
      <c r="O4954" s="9"/>
      <c r="P4954" s="9"/>
      <c r="Q4954" s="9"/>
      <c r="R4954" s="36"/>
      <c r="V4954" s="36"/>
    </row>
    <row r="4955" spans="1:22" x14ac:dyDescent="0.25">
      <c r="A4955" s="86"/>
      <c r="B4955" s="9"/>
      <c r="C4955" s="9"/>
      <c r="D4955" s="9"/>
      <c r="E4955" s="9"/>
      <c r="F4955" s="9"/>
      <c r="I4955" s="9"/>
      <c r="K4955" s="9"/>
      <c r="L4955" s="9"/>
      <c r="M4955" s="9"/>
      <c r="O4955" s="9"/>
      <c r="P4955" s="9"/>
      <c r="Q4955" s="9"/>
      <c r="R4955" s="36"/>
      <c r="V4955" s="36"/>
    </row>
    <row r="4956" spans="1:22" x14ac:dyDescent="0.25">
      <c r="A4956" s="86"/>
      <c r="B4956" s="9"/>
      <c r="C4956" s="9"/>
      <c r="D4956" s="9"/>
      <c r="E4956" s="9"/>
      <c r="F4956" s="9"/>
      <c r="I4956" s="9"/>
      <c r="K4956" s="9"/>
      <c r="L4956" s="9"/>
      <c r="M4956" s="9"/>
      <c r="O4956" s="9"/>
      <c r="P4956" s="9"/>
      <c r="Q4956" s="9"/>
      <c r="R4956" s="36"/>
      <c r="V4956" s="36"/>
    </row>
    <row r="4957" spans="1:22" x14ac:dyDescent="0.25">
      <c r="A4957" s="86"/>
      <c r="B4957" s="9"/>
      <c r="C4957" s="9"/>
      <c r="D4957" s="9"/>
      <c r="E4957" s="9"/>
      <c r="F4957" s="9"/>
      <c r="I4957" s="9"/>
      <c r="K4957" s="9"/>
      <c r="L4957" s="9"/>
      <c r="M4957" s="9"/>
      <c r="O4957" s="9"/>
      <c r="P4957" s="9"/>
      <c r="Q4957" s="9"/>
      <c r="R4957" s="36"/>
      <c r="V4957" s="36"/>
    </row>
    <row r="4958" spans="1:22" x14ac:dyDescent="0.25">
      <c r="A4958" s="86"/>
      <c r="B4958" s="9"/>
      <c r="C4958" s="9"/>
      <c r="D4958" s="9"/>
      <c r="E4958" s="9"/>
      <c r="F4958" s="9"/>
      <c r="I4958" s="9"/>
      <c r="K4958" s="9"/>
      <c r="L4958" s="9"/>
      <c r="M4958" s="9"/>
      <c r="O4958" s="9"/>
      <c r="P4958" s="9"/>
      <c r="Q4958" s="9"/>
      <c r="R4958" s="36"/>
      <c r="V4958" s="36"/>
    </row>
    <row r="4959" spans="1:22" x14ac:dyDescent="0.25">
      <c r="A4959" s="86"/>
      <c r="B4959" s="9"/>
      <c r="C4959" s="9"/>
      <c r="D4959" s="9"/>
      <c r="E4959" s="9"/>
      <c r="F4959" s="9"/>
      <c r="I4959" s="9"/>
      <c r="K4959" s="9"/>
      <c r="L4959" s="9"/>
      <c r="M4959" s="9"/>
      <c r="O4959" s="9"/>
      <c r="P4959" s="9"/>
      <c r="Q4959" s="9"/>
      <c r="R4959" s="36"/>
      <c r="V4959" s="36"/>
    </row>
    <row r="4960" spans="1:22" x14ac:dyDescent="0.25">
      <c r="A4960" s="86"/>
      <c r="B4960" s="9"/>
      <c r="C4960" s="9"/>
      <c r="D4960" s="9"/>
      <c r="E4960" s="9"/>
      <c r="F4960" s="9"/>
      <c r="I4960" s="9"/>
      <c r="K4960" s="9"/>
      <c r="L4960" s="9"/>
      <c r="M4960" s="9"/>
      <c r="O4960" s="9"/>
      <c r="P4960" s="9"/>
      <c r="Q4960" s="9"/>
      <c r="R4960" s="36"/>
      <c r="V4960" s="36"/>
    </row>
    <row r="4961" spans="1:22" x14ac:dyDescent="0.25">
      <c r="A4961" s="86"/>
      <c r="B4961" s="9"/>
      <c r="C4961" s="9"/>
      <c r="D4961" s="9"/>
      <c r="E4961" s="9"/>
      <c r="F4961" s="9"/>
      <c r="I4961" s="9"/>
      <c r="K4961" s="9"/>
      <c r="L4961" s="9"/>
      <c r="M4961" s="9"/>
      <c r="O4961" s="9"/>
      <c r="P4961" s="9"/>
      <c r="Q4961" s="9"/>
      <c r="R4961" s="36"/>
      <c r="V4961" s="36"/>
    </row>
    <row r="4962" spans="1:22" x14ac:dyDescent="0.25">
      <c r="A4962" s="86"/>
      <c r="B4962" s="9"/>
      <c r="C4962" s="9"/>
      <c r="D4962" s="9"/>
      <c r="E4962" s="9"/>
      <c r="F4962" s="9"/>
      <c r="I4962" s="9"/>
      <c r="K4962" s="9"/>
      <c r="L4962" s="9"/>
      <c r="M4962" s="9"/>
      <c r="O4962" s="9"/>
      <c r="P4962" s="9"/>
      <c r="Q4962" s="9"/>
      <c r="R4962" s="36"/>
      <c r="V4962" s="36"/>
    </row>
    <row r="4963" spans="1:22" x14ac:dyDescent="0.25">
      <c r="A4963" s="86"/>
      <c r="B4963" s="9"/>
      <c r="C4963" s="9"/>
      <c r="D4963" s="9"/>
      <c r="E4963" s="9"/>
      <c r="F4963" s="9"/>
      <c r="I4963" s="9"/>
      <c r="K4963" s="9"/>
      <c r="L4963" s="9"/>
      <c r="M4963" s="9"/>
      <c r="O4963" s="9"/>
      <c r="P4963" s="9"/>
      <c r="Q4963" s="9"/>
      <c r="R4963" s="36"/>
      <c r="V4963" s="36"/>
    </row>
    <row r="4964" spans="1:22" x14ac:dyDescent="0.25">
      <c r="A4964" s="86"/>
      <c r="B4964" s="9"/>
      <c r="C4964" s="9"/>
      <c r="D4964" s="9"/>
      <c r="E4964" s="9"/>
      <c r="F4964" s="9"/>
      <c r="I4964" s="9"/>
      <c r="K4964" s="9"/>
      <c r="L4964" s="9"/>
      <c r="M4964" s="9"/>
      <c r="O4964" s="9"/>
      <c r="P4964" s="9"/>
      <c r="Q4964" s="9"/>
      <c r="R4964" s="36"/>
      <c r="V4964" s="36"/>
    </row>
    <row r="4965" spans="1:22" x14ac:dyDescent="0.25">
      <c r="A4965" s="86"/>
      <c r="B4965" s="9"/>
      <c r="C4965" s="9"/>
      <c r="D4965" s="9"/>
      <c r="E4965" s="9"/>
      <c r="F4965" s="9"/>
      <c r="I4965" s="9"/>
      <c r="K4965" s="9"/>
      <c r="L4965" s="9"/>
      <c r="M4965" s="9"/>
      <c r="O4965" s="9"/>
      <c r="P4965" s="9"/>
      <c r="Q4965" s="9"/>
      <c r="R4965" s="36"/>
      <c r="V4965" s="36"/>
    </row>
    <row r="4966" spans="1:22" x14ac:dyDescent="0.25">
      <c r="A4966" s="86"/>
      <c r="B4966" s="9"/>
      <c r="C4966" s="9"/>
      <c r="D4966" s="9"/>
      <c r="E4966" s="9"/>
      <c r="F4966" s="9"/>
      <c r="I4966" s="9"/>
      <c r="K4966" s="9"/>
      <c r="L4966" s="9"/>
      <c r="M4966" s="9"/>
      <c r="O4966" s="9"/>
      <c r="P4966" s="9"/>
      <c r="Q4966" s="9"/>
      <c r="R4966" s="36"/>
      <c r="V4966" s="36"/>
    </row>
    <row r="4967" spans="1:22" x14ac:dyDescent="0.25">
      <c r="A4967" s="86"/>
      <c r="B4967" s="9"/>
      <c r="C4967" s="9"/>
      <c r="D4967" s="9"/>
      <c r="E4967" s="9"/>
      <c r="F4967" s="9"/>
      <c r="I4967" s="9"/>
      <c r="K4967" s="9"/>
      <c r="L4967" s="9"/>
      <c r="M4967" s="9"/>
      <c r="O4967" s="9"/>
      <c r="P4967" s="9"/>
      <c r="Q4967" s="9"/>
      <c r="R4967" s="36"/>
      <c r="V4967" s="36"/>
    </row>
    <row r="4968" spans="1:22" x14ac:dyDescent="0.25">
      <c r="A4968" s="86"/>
      <c r="B4968" s="9"/>
      <c r="C4968" s="9"/>
      <c r="D4968" s="9"/>
      <c r="E4968" s="9"/>
      <c r="F4968" s="9"/>
      <c r="I4968" s="9"/>
      <c r="K4968" s="9"/>
      <c r="L4968" s="9"/>
      <c r="M4968" s="9"/>
      <c r="O4968" s="9"/>
      <c r="P4968" s="9"/>
      <c r="Q4968" s="9"/>
      <c r="R4968" s="36"/>
      <c r="V4968" s="36"/>
    </row>
    <row r="4969" spans="1:22" x14ac:dyDescent="0.25">
      <c r="A4969" s="86"/>
      <c r="B4969" s="9"/>
      <c r="C4969" s="9"/>
      <c r="D4969" s="9"/>
      <c r="E4969" s="9"/>
      <c r="F4969" s="9"/>
      <c r="I4969" s="9"/>
      <c r="K4969" s="9"/>
      <c r="L4969" s="9"/>
      <c r="M4969" s="9"/>
      <c r="O4969" s="9"/>
      <c r="P4969" s="9"/>
      <c r="Q4969" s="9"/>
      <c r="R4969" s="36"/>
      <c r="V4969" s="36"/>
    </row>
    <row r="4970" spans="1:22" x14ac:dyDescent="0.25">
      <c r="A4970" s="86"/>
      <c r="B4970" s="9"/>
      <c r="C4970" s="9"/>
      <c r="D4970" s="9"/>
      <c r="E4970" s="9"/>
      <c r="F4970" s="9"/>
      <c r="I4970" s="9"/>
      <c r="K4970" s="9"/>
      <c r="L4970" s="9"/>
      <c r="M4970" s="9"/>
      <c r="O4970" s="9"/>
      <c r="P4970" s="9"/>
      <c r="Q4970" s="9"/>
      <c r="R4970" s="36"/>
      <c r="V4970" s="36"/>
    </row>
    <row r="4971" spans="1:22" x14ac:dyDescent="0.25">
      <c r="A4971" s="86"/>
      <c r="B4971" s="9"/>
      <c r="C4971" s="9"/>
      <c r="D4971" s="9"/>
      <c r="E4971" s="9"/>
      <c r="F4971" s="9"/>
      <c r="I4971" s="9"/>
      <c r="K4971" s="9"/>
      <c r="L4971" s="9"/>
      <c r="M4971" s="9"/>
      <c r="O4971" s="9"/>
      <c r="P4971" s="9"/>
      <c r="Q4971" s="9"/>
      <c r="R4971" s="36"/>
      <c r="V4971" s="36"/>
    </row>
    <row r="4972" spans="1:22" x14ac:dyDescent="0.25">
      <c r="A4972" s="86"/>
      <c r="B4972" s="9"/>
      <c r="C4972" s="9"/>
      <c r="D4972" s="9"/>
      <c r="E4972" s="9"/>
      <c r="F4972" s="9"/>
      <c r="I4972" s="9"/>
      <c r="K4972" s="9"/>
      <c r="L4972" s="9"/>
      <c r="M4972" s="9"/>
      <c r="O4972" s="9"/>
      <c r="P4972" s="9"/>
      <c r="Q4972" s="9"/>
      <c r="R4972" s="36"/>
      <c r="V4972" s="36"/>
    </row>
    <row r="4973" spans="1:22" x14ac:dyDescent="0.25">
      <c r="A4973" s="86"/>
      <c r="B4973" s="9"/>
      <c r="C4973" s="9"/>
      <c r="D4973" s="9"/>
      <c r="E4973" s="9"/>
      <c r="F4973" s="9"/>
      <c r="I4973" s="9"/>
      <c r="K4973" s="9"/>
      <c r="L4973" s="9"/>
      <c r="M4973" s="9"/>
      <c r="O4973" s="9"/>
      <c r="P4973" s="9"/>
      <c r="Q4973" s="9"/>
      <c r="R4973" s="36"/>
      <c r="V4973" s="36"/>
    </row>
    <row r="4974" spans="1:22" x14ac:dyDescent="0.25">
      <c r="A4974" s="86"/>
      <c r="B4974" s="9"/>
      <c r="C4974" s="9"/>
      <c r="D4974" s="9"/>
      <c r="E4974" s="9"/>
      <c r="F4974" s="9"/>
      <c r="I4974" s="9"/>
      <c r="K4974" s="9"/>
      <c r="L4974" s="9"/>
      <c r="M4974" s="9"/>
      <c r="O4974" s="9"/>
      <c r="P4974" s="9"/>
      <c r="Q4974" s="9"/>
      <c r="R4974" s="36"/>
      <c r="V4974" s="36"/>
    </row>
    <row r="4975" spans="1:22" x14ac:dyDescent="0.25">
      <c r="A4975" s="86"/>
      <c r="B4975" s="9"/>
      <c r="C4975" s="9"/>
      <c r="D4975" s="9"/>
      <c r="E4975" s="9"/>
      <c r="F4975" s="9"/>
      <c r="I4975" s="9"/>
      <c r="K4975" s="9"/>
      <c r="L4975" s="9"/>
      <c r="M4975" s="9"/>
      <c r="O4975" s="9"/>
      <c r="P4975" s="9"/>
      <c r="Q4975" s="9"/>
      <c r="R4975" s="36"/>
      <c r="V4975" s="36"/>
    </row>
    <row r="4976" spans="1:22" x14ac:dyDescent="0.25">
      <c r="A4976" s="86"/>
      <c r="B4976" s="9"/>
      <c r="C4976" s="9"/>
      <c r="D4976" s="9"/>
      <c r="E4976" s="9"/>
      <c r="F4976" s="9"/>
      <c r="I4976" s="9"/>
      <c r="K4976" s="9"/>
      <c r="L4976" s="9"/>
      <c r="M4976" s="9"/>
      <c r="O4976" s="9"/>
      <c r="P4976" s="9"/>
      <c r="Q4976" s="9"/>
      <c r="R4976" s="36"/>
      <c r="V4976" s="36"/>
    </row>
    <row r="4977" spans="1:22" x14ac:dyDescent="0.25">
      <c r="A4977" s="86"/>
      <c r="B4977" s="9"/>
      <c r="C4977" s="9"/>
      <c r="D4977" s="9"/>
      <c r="E4977" s="9"/>
      <c r="F4977" s="9"/>
      <c r="I4977" s="9"/>
      <c r="K4977" s="9"/>
      <c r="L4977" s="9"/>
      <c r="M4977" s="9"/>
      <c r="O4977" s="9"/>
      <c r="P4977" s="9"/>
      <c r="Q4977" s="9"/>
      <c r="R4977" s="36"/>
      <c r="V4977" s="36"/>
    </row>
    <row r="4978" spans="1:22" x14ac:dyDescent="0.25">
      <c r="A4978" s="86"/>
      <c r="B4978" s="9"/>
      <c r="C4978" s="9"/>
      <c r="D4978" s="9"/>
      <c r="E4978" s="9"/>
      <c r="F4978" s="9"/>
      <c r="I4978" s="9"/>
      <c r="K4978" s="9"/>
      <c r="L4978" s="9"/>
      <c r="M4978" s="9"/>
      <c r="O4978" s="9"/>
      <c r="P4978" s="9"/>
      <c r="Q4978" s="9"/>
      <c r="R4978" s="36"/>
      <c r="V4978" s="36"/>
    </row>
    <row r="4979" spans="1:22" x14ac:dyDescent="0.25">
      <c r="A4979" s="86"/>
      <c r="B4979" s="9"/>
      <c r="C4979" s="9"/>
      <c r="D4979" s="9"/>
      <c r="E4979" s="9"/>
      <c r="F4979" s="9"/>
      <c r="I4979" s="9"/>
      <c r="K4979" s="9"/>
      <c r="L4979" s="9"/>
      <c r="M4979" s="9"/>
      <c r="O4979" s="9"/>
      <c r="P4979" s="9"/>
      <c r="Q4979" s="9"/>
      <c r="R4979" s="36"/>
      <c r="V4979" s="36"/>
    </row>
    <row r="4980" spans="1:22" x14ac:dyDescent="0.25">
      <c r="A4980" s="86"/>
      <c r="B4980" s="9"/>
      <c r="C4980" s="9"/>
      <c r="D4980" s="9"/>
      <c r="E4980" s="9"/>
      <c r="F4980" s="9"/>
      <c r="I4980" s="9"/>
      <c r="K4980" s="9"/>
      <c r="L4980" s="9"/>
      <c r="M4980" s="9"/>
      <c r="O4980" s="9"/>
      <c r="P4980" s="9"/>
      <c r="Q4980" s="9"/>
      <c r="R4980" s="36"/>
      <c r="V4980" s="36"/>
    </row>
    <row r="4981" spans="1:22" x14ac:dyDescent="0.25">
      <c r="A4981" s="86"/>
      <c r="B4981" s="9"/>
      <c r="C4981" s="9"/>
      <c r="D4981" s="9"/>
      <c r="E4981" s="9"/>
      <c r="F4981" s="9"/>
      <c r="I4981" s="9"/>
      <c r="K4981" s="9"/>
      <c r="L4981" s="9"/>
      <c r="M4981" s="9"/>
      <c r="O4981" s="9"/>
      <c r="P4981" s="9"/>
      <c r="Q4981" s="9"/>
      <c r="R4981" s="36"/>
      <c r="V4981" s="36"/>
    </row>
    <row r="4982" spans="1:22" x14ac:dyDescent="0.25">
      <c r="A4982" s="86"/>
      <c r="B4982" s="9"/>
      <c r="C4982" s="9"/>
      <c r="D4982" s="9"/>
      <c r="E4982" s="9"/>
      <c r="F4982" s="9"/>
      <c r="I4982" s="9"/>
      <c r="K4982" s="9"/>
      <c r="L4982" s="9"/>
      <c r="M4982" s="9"/>
      <c r="O4982" s="9"/>
      <c r="P4982" s="9"/>
      <c r="Q4982" s="9"/>
      <c r="R4982" s="36"/>
      <c r="V4982" s="36"/>
    </row>
    <row r="4983" spans="1:22" x14ac:dyDescent="0.25">
      <c r="A4983" s="86"/>
      <c r="B4983" s="9"/>
      <c r="C4983" s="9"/>
      <c r="D4983" s="9"/>
      <c r="E4983" s="9"/>
      <c r="F4983" s="9"/>
      <c r="I4983" s="9"/>
      <c r="K4983" s="9"/>
      <c r="L4983" s="9"/>
      <c r="M4983" s="9"/>
      <c r="O4983" s="9"/>
      <c r="P4983" s="9"/>
      <c r="Q4983" s="9"/>
      <c r="R4983" s="36"/>
      <c r="V4983" s="36"/>
    </row>
    <row r="4984" spans="1:22" x14ac:dyDescent="0.25">
      <c r="A4984" s="86"/>
      <c r="B4984" s="9"/>
      <c r="C4984" s="9"/>
      <c r="D4984" s="9"/>
      <c r="E4984" s="9"/>
      <c r="F4984" s="9"/>
      <c r="I4984" s="9"/>
      <c r="K4984" s="9"/>
      <c r="L4984" s="9"/>
      <c r="M4984" s="9"/>
      <c r="O4984" s="9"/>
      <c r="P4984" s="9"/>
      <c r="Q4984" s="9"/>
      <c r="R4984" s="36"/>
      <c r="V4984" s="36"/>
    </row>
    <row r="4985" spans="1:22" x14ac:dyDescent="0.25">
      <c r="A4985" s="86"/>
      <c r="B4985" s="9"/>
      <c r="C4985" s="9"/>
      <c r="D4985" s="9"/>
      <c r="E4985" s="9"/>
      <c r="F4985" s="9"/>
      <c r="I4985" s="9"/>
      <c r="K4985" s="9"/>
      <c r="L4985" s="9"/>
      <c r="M4985" s="9"/>
      <c r="O4985" s="9"/>
      <c r="P4985" s="9"/>
      <c r="Q4985" s="9"/>
      <c r="R4985" s="36"/>
      <c r="V4985" s="36"/>
    </row>
    <row r="4986" spans="1:22" x14ac:dyDescent="0.25">
      <c r="A4986" s="86"/>
      <c r="B4986" s="9"/>
      <c r="C4986" s="9"/>
      <c r="D4986" s="9"/>
      <c r="E4986" s="9"/>
      <c r="F4986" s="9"/>
      <c r="I4986" s="9"/>
      <c r="K4986" s="9"/>
      <c r="L4986" s="9"/>
      <c r="M4986" s="9"/>
      <c r="O4986" s="9"/>
      <c r="P4986" s="9"/>
      <c r="Q4986" s="9"/>
      <c r="R4986" s="36"/>
      <c r="V4986" s="36"/>
    </row>
    <row r="4987" spans="1:22" x14ac:dyDescent="0.25">
      <c r="A4987" s="86"/>
      <c r="B4987" s="9"/>
      <c r="C4987" s="9"/>
      <c r="D4987" s="9"/>
      <c r="E4987" s="9"/>
      <c r="F4987" s="9"/>
      <c r="I4987" s="9"/>
      <c r="K4987" s="9"/>
      <c r="L4987" s="9"/>
      <c r="M4987" s="9"/>
      <c r="O4987" s="9"/>
      <c r="P4987" s="9"/>
      <c r="Q4987" s="9"/>
      <c r="R4987" s="36"/>
      <c r="V4987" s="36"/>
    </row>
    <row r="4988" spans="1:22" x14ac:dyDescent="0.25">
      <c r="A4988" s="86"/>
      <c r="B4988" s="9"/>
      <c r="C4988" s="9"/>
      <c r="D4988" s="9"/>
      <c r="E4988" s="9"/>
      <c r="F4988" s="9"/>
      <c r="I4988" s="9"/>
      <c r="K4988" s="9"/>
      <c r="L4988" s="9"/>
      <c r="M4988" s="9"/>
      <c r="O4988" s="9"/>
      <c r="P4988" s="9"/>
      <c r="Q4988" s="9"/>
      <c r="R4988" s="36"/>
      <c r="V4988" s="36"/>
    </row>
    <row r="4989" spans="1:22" x14ac:dyDescent="0.25">
      <c r="A4989" s="86"/>
      <c r="B4989" s="9"/>
      <c r="C4989" s="9"/>
      <c r="D4989" s="9"/>
      <c r="E4989" s="9"/>
      <c r="F4989" s="9"/>
      <c r="I4989" s="9"/>
      <c r="K4989" s="9"/>
      <c r="L4989" s="9"/>
      <c r="M4989" s="9"/>
      <c r="O4989" s="9"/>
      <c r="P4989" s="9"/>
      <c r="Q4989" s="9"/>
      <c r="R4989" s="36"/>
      <c r="V4989" s="36"/>
    </row>
    <row r="4990" spans="1:22" x14ac:dyDescent="0.25">
      <c r="A4990" s="86"/>
      <c r="B4990" s="9"/>
      <c r="C4990" s="9"/>
      <c r="D4990" s="9"/>
      <c r="E4990" s="9"/>
      <c r="F4990" s="9"/>
      <c r="I4990" s="9"/>
      <c r="K4990" s="9"/>
      <c r="L4990" s="9"/>
      <c r="M4990" s="9"/>
      <c r="O4990" s="9"/>
      <c r="P4990" s="9"/>
      <c r="Q4990" s="9"/>
      <c r="R4990" s="36"/>
      <c r="V4990" s="36"/>
    </row>
    <row r="4991" spans="1:22" x14ac:dyDescent="0.25">
      <c r="A4991" s="86"/>
      <c r="B4991" s="9"/>
      <c r="C4991" s="9"/>
      <c r="D4991" s="9"/>
      <c r="E4991" s="9"/>
      <c r="F4991" s="9"/>
      <c r="I4991" s="9"/>
      <c r="K4991" s="9"/>
      <c r="L4991" s="9"/>
      <c r="M4991" s="9"/>
      <c r="O4991" s="9"/>
      <c r="P4991" s="9"/>
      <c r="Q4991" s="9"/>
      <c r="R4991" s="36"/>
      <c r="V4991" s="36"/>
    </row>
    <row r="4992" spans="1:22" x14ac:dyDescent="0.25">
      <c r="A4992" s="86"/>
      <c r="B4992" s="9"/>
      <c r="C4992" s="9"/>
      <c r="D4992" s="9"/>
      <c r="E4992" s="9"/>
      <c r="F4992" s="9"/>
      <c r="I4992" s="9"/>
      <c r="K4992" s="9"/>
      <c r="L4992" s="9"/>
      <c r="M4992" s="9"/>
      <c r="O4992" s="9"/>
      <c r="P4992" s="9"/>
      <c r="Q4992" s="9"/>
      <c r="R4992" s="36"/>
      <c r="V4992" s="36"/>
    </row>
    <row r="4993" spans="1:22" x14ac:dyDescent="0.25">
      <c r="A4993" s="86"/>
      <c r="B4993" s="9"/>
      <c r="C4993" s="9"/>
      <c r="D4993" s="9"/>
      <c r="E4993" s="9"/>
      <c r="F4993" s="9"/>
      <c r="I4993" s="9"/>
      <c r="K4993" s="9"/>
      <c r="L4993" s="9"/>
      <c r="M4993" s="9"/>
      <c r="O4993" s="9"/>
      <c r="P4993" s="9"/>
      <c r="Q4993" s="9"/>
      <c r="R4993" s="36"/>
      <c r="V4993" s="36"/>
    </row>
    <row r="4994" spans="1:22" x14ac:dyDescent="0.25">
      <c r="A4994" s="86"/>
      <c r="B4994" s="9"/>
      <c r="C4994" s="9"/>
      <c r="D4994" s="9"/>
      <c r="E4994" s="9"/>
      <c r="F4994" s="9"/>
      <c r="I4994" s="9"/>
      <c r="K4994" s="9"/>
      <c r="L4994" s="9"/>
      <c r="M4994" s="9"/>
      <c r="O4994" s="9"/>
      <c r="P4994" s="9"/>
      <c r="Q4994" s="9"/>
      <c r="R4994" s="36"/>
      <c r="V4994" s="36"/>
    </row>
    <row r="4995" spans="1:22" x14ac:dyDescent="0.25">
      <c r="A4995" s="86"/>
      <c r="B4995" s="9"/>
      <c r="C4995" s="9"/>
      <c r="D4995" s="9"/>
      <c r="E4995" s="9"/>
      <c r="F4995" s="9"/>
      <c r="I4995" s="9"/>
      <c r="K4995" s="9"/>
      <c r="L4995" s="9"/>
      <c r="M4995" s="9"/>
      <c r="O4995" s="9"/>
      <c r="P4995" s="9"/>
      <c r="Q4995" s="9"/>
      <c r="R4995" s="36"/>
      <c r="V4995" s="36"/>
    </row>
    <row r="4996" spans="1:22" x14ac:dyDescent="0.25">
      <c r="A4996" s="86"/>
      <c r="B4996" s="9"/>
      <c r="C4996" s="9"/>
      <c r="D4996" s="9"/>
      <c r="E4996" s="9"/>
      <c r="F4996" s="9"/>
      <c r="I4996" s="9"/>
      <c r="K4996" s="9"/>
      <c r="L4996" s="9"/>
      <c r="M4996" s="9"/>
      <c r="O4996" s="9"/>
      <c r="P4996" s="9"/>
      <c r="Q4996" s="9"/>
      <c r="R4996" s="36"/>
      <c r="V4996" s="36"/>
    </row>
    <row r="4997" spans="1:22" x14ac:dyDescent="0.25">
      <c r="A4997" s="86"/>
      <c r="B4997" s="9"/>
      <c r="C4997" s="9"/>
      <c r="D4997" s="9"/>
      <c r="E4997" s="9"/>
      <c r="F4997" s="9"/>
      <c r="I4997" s="9"/>
      <c r="K4997" s="9"/>
      <c r="L4997" s="9"/>
      <c r="M4997" s="9"/>
      <c r="O4997" s="9"/>
      <c r="P4997" s="9"/>
      <c r="Q4997" s="9"/>
      <c r="R4997" s="36"/>
      <c r="V4997" s="36"/>
    </row>
    <row r="4998" spans="1:22" x14ac:dyDescent="0.25">
      <c r="A4998" s="86"/>
      <c r="B4998" s="9"/>
      <c r="C4998" s="9"/>
      <c r="D4998" s="9"/>
      <c r="E4998" s="9"/>
      <c r="F4998" s="9"/>
      <c r="I4998" s="9"/>
      <c r="K4998" s="9"/>
      <c r="L4998" s="9"/>
      <c r="M4998" s="9"/>
      <c r="O4998" s="9"/>
      <c r="P4998" s="9"/>
      <c r="Q4998" s="9"/>
      <c r="R4998" s="36"/>
      <c r="V4998" s="36"/>
    </row>
    <row r="4999" spans="1:22" x14ac:dyDescent="0.25">
      <c r="A4999" s="86"/>
      <c r="B4999" s="9"/>
      <c r="C4999" s="9"/>
      <c r="D4999" s="9"/>
      <c r="E4999" s="9"/>
      <c r="F4999" s="9"/>
      <c r="I4999" s="9"/>
      <c r="K4999" s="9"/>
      <c r="L4999" s="9"/>
      <c r="M4999" s="9"/>
      <c r="O4999" s="9"/>
      <c r="P4999" s="9"/>
      <c r="Q4999" s="9"/>
      <c r="R4999" s="36"/>
      <c r="V4999" s="36"/>
    </row>
    <row r="5000" spans="1:22" x14ac:dyDescent="0.25">
      <c r="A5000" s="86"/>
      <c r="B5000" s="9"/>
      <c r="C5000" s="9"/>
      <c r="D5000" s="9"/>
      <c r="E5000" s="9"/>
      <c r="F5000" s="9"/>
      <c r="I5000" s="9"/>
      <c r="K5000" s="9"/>
      <c r="L5000" s="9"/>
      <c r="M5000" s="9"/>
      <c r="O5000" s="9"/>
      <c r="P5000" s="9"/>
      <c r="Q5000" s="9"/>
      <c r="R5000" s="36"/>
      <c r="V5000" s="36"/>
    </row>
    <row r="5001" spans="1:22" x14ac:dyDescent="0.25">
      <c r="A5001" s="86"/>
      <c r="B5001" s="9"/>
      <c r="C5001" s="9"/>
      <c r="D5001" s="9"/>
      <c r="E5001" s="9"/>
      <c r="F5001" s="9"/>
      <c r="I5001" s="9"/>
      <c r="K5001" s="9"/>
      <c r="L5001" s="9"/>
      <c r="M5001" s="9"/>
      <c r="O5001" s="9"/>
      <c r="P5001" s="9"/>
      <c r="Q5001" s="9"/>
      <c r="R5001" s="36"/>
      <c r="V5001" s="36"/>
    </row>
    <row r="5002" spans="1:22" x14ac:dyDescent="0.25">
      <c r="A5002" s="86"/>
      <c r="B5002" s="9"/>
      <c r="C5002" s="9"/>
      <c r="D5002" s="9"/>
      <c r="E5002" s="9"/>
      <c r="F5002" s="9"/>
      <c r="I5002" s="9"/>
      <c r="K5002" s="9"/>
      <c r="L5002" s="9"/>
      <c r="M5002" s="9"/>
      <c r="O5002" s="9"/>
      <c r="P5002" s="9"/>
      <c r="Q5002" s="9"/>
      <c r="R5002" s="36"/>
      <c r="V5002" s="36"/>
    </row>
    <row r="5003" spans="1:22" x14ac:dyDescent="0.25">
      <c r="A5003" s="86"/>
      <c r="B5003" s="9"/>
      <c r="C5003" s="9"/>
      <c r="D5003" s="9"/>
      <c r="E5003" s="9"/>
      <c r="F5003" s="9"/>
      <c r="I5003" s="9"/>
      <c r="K5003" s="9"/>
      <c r="L5003" s="9"/>
      <c r="M5003" s="9"/>
      <c r="O5003" s="9"/>
      <c r="P5003" s="9"/>
      <c r="Q5003" s="9"/>
      <c r="R5003" s="36"/>
      <c r="V5003" s="36"/>
    </row>
    <row r="5004" spans="1:22" x14ac:dyDescent="0.25">
      <c r="A5004" s="86"/>
      <c r="B5004" s="9"/>
      <c r="C5004" s="9"/>
      <c r="D5004" s="9"/>
      <c r="E5004" s="9"/>
      <c r="F5004" s="9"/>
      <c r="I5004" s="9"/>
      <c r="K5004" s="9"/>
      <c r="L5004" s="9"/>
      <c r="M5004" s="9"/>
      <c r="O5004" s="9"/>
      <c r="P5004" s="9"/>
      <c r="Q5004" s="9"/>
      <c r="R5004" s="36"/>
      <c r="V5004" s="36"/>
    </row>
    <row r="5005" spans="1:22" x14ac:dyDescent="0.25">
      <c r="A5005" s="86"/>
      <c r="B5005" s="9"/>
      <c r="C5005" s="9"/>
      <c r="D5005" s="9"/>
      <c r="E5005" s="9"/>
      <c r="F5005" s="9"/>
      <c r="I5005" s="9"/>
      <c r="K5005" s="9"/>
      <c r="L5005" s="9"/>
      <c r="M5005" s="9"/>
      <c r="O5005" s="9"/>
      <c r="P5005" s="9"/>
      <c r="Q5005" s="9"/>
      <c r="R5005" s="36"/>
      <c r="V5005" s="36"/>
    </row>
    <row r="5006" spans="1:22" x14ac:dyDescent="0.25">
      <c r="A5006" s="86"/>
      <c r="B5006" s="9"/>
      <c r="C5006" s="9"/>
      <c r="D5006" s="9"/>
      <c r="E5006" s="9"/>
      <c r="F5006" s="9"/>
      <c r="I5006" s="9"/>
      <c r="K5006" s="9"/>
      <c r="L5006" s="9"/>
      <c r="M5006" s="9"/>
      <c r="O5006" s="9"/>
      <c r="P5006" s="9"/>
      <c r="Q5006" s="9"/>
      <c r="R5006" s="36"/>
      <c r="V5006" s="36"/>
    </row>
    <row r="5007" spans="1:22" x14ac:dyDescent="0.25">
      <c r="A5007" s="86"/>
      <c r="B5007" s="9"/>
      <c r="C5007" s="9"/>
      <c r="D5007" s="9"/>
      <c r="E5007" s="9"/>
      <c r="F5007" s="9"/>
      <c r="I5007" s="9"/>
      <c r="K5007" s="9"/>
      <c r="L5007" s="9"/>
      <c r="M5007" s="9"/>
      <c r="O5007" s="9"/>
      <c r="P5007" s="9"/>
      <c r="Q5007" s="9"/>
      <c r="R5007" s="36"/>
      <c r="V5007" s="36"/>
    </row>
    <row r="5008" spans="1:22" x14ac:dyDescent="0.25">
      <c r="A5008" s="86"/>
      <c r="B5008" s="9"/>
      <c r="C5008" s="9"/>
      <c r="D5008" s="9"/>
      <c r="E5008" s="9"/>
      <c r="F5008" s="9"/>
      <c r="I5008" s="9"/>
      <c r="K5008" s="9"/>
      <c r="L5008" s="9"/>
      <c r="M5008" s="9"/>
      <c r="O5008" s="9"/>
      <c r="P5008" s="9"/>
      <c r="Q5008" s="9"/>
      <c r="R5008" s="36"/>
      <c r="V5008" s="36"/>
    </row>
    <row r="5009" spans="1:22" x14ac:dyDescent="0.25">
      <c r="A5009" s="86"/>
      <c r="B5009" s="9"/>
      <c r="C5009" s="9"/>
      <c r="D5009" s="9"/>
      <c r="E5009" s="9"/>
      <c r="F5009" s="9"/>
      <c r="I5009" s="9"/>
      <c r="K5009" s="9"/>
      <c r="L5009" s="9"/>
      <c r="M5009" s="9"/>
      <c r="O5009" s="9"/>
      <c r="P5009" s="9"/>
      <c r="Q5009" s="9"/>
      <c r="R5009" s="36"/>
      <c r="V5009" s="36"/>
    </row>
    <row r="5010" spans="1:22" x14ac:dyDescent="0.25">
      <c r="A5010" s="86"/>
      <c r="B5010" s="9"/>
      <c r="C5010" s="9"/>
      <c r="D5010" s="9"/>
      <c r="E5010" s="9"/>
      <c r="F5010" s="9"/>
      <c r="I5010" s="9"/>
      <c r="K5010" s="9"/>
      <c r="L5010" s="9"/>
      <c r="M5010" s="9"/>
      <c r="O5010" s="9"/>
      <c r="P5010" s="9"/>
      <c r="Q5010" s="9"/>
      <c r="R5010" s="36"/>
      <c r="V5010" s="36"/>
    </row>
    <row r="5011" spans="1:22" x14ac:dyDescent="0.25">
      <c r="A5011" s="86"/>
      <c r="B5011" s="9"/>
      <c r="C5011" s="9"/>
      <c r="D5011" s="9"/>
      <c r="E5011" s="9"/>
      <c r="F5011" s="9"/>
      <c r="I5011" s="9"/>
      <c r="K5011" s="9"/>
      <c r="L5011" s="9"/>
      <c r="M5011" s="9"/>
      <c r="O5011" s="9"/>
      <c r="P5011" s="9"/>
      <c r="Q5011" s="9"/>
      <c r="R5011" s="36"/>
      <c r="V5011" s="36"/>
    </row>
    <row r="5012" spans="1:22" x14ac:dyDescent="0.25">
      <c r="A5012" s="86"/>
      <c r="B5012" s="9"/>
      <c r="C5012" s="9"/>
      <c r="D5012" s="9"/>
      <c r="E5012" s="9"/>
      <c r="F5012" s="9"/>
      <c r="I5012" s="9"/>
      <c r="K5012" s="9"/>
      <c r="L5012" s="9"/>
      <c r="M5012" s="9"/>
      <c r="O5012" s="9"/>
      <c r="P5012" s="9"/>
      <c r="Q5012" s="9"/>
      <c r="R5012" s="36"/>
      <c r="V5012" s="36"/>
    </row>
    <row r="5013" spans="1:22" x14ac:dyDescent="0.25">
      <c r="A5013" s="86"/>
      <c r="B5013" s="9"/>
      <c r="C5013" s="9"/>
      <c r="D5013" s="9"/>
      <c r="E5013" s="9"/>
      <c r="F5013" s="9"/>
      <c r="I5013" s="9"/>
      <c r="K5013" s="9"/>
      <c r="L5013" s="9"/>
      <c r="M5013" s="9"/>
      <c r="O5013" s="9"/>
      <c r="P5013" s="9"/>
      <c r="Q5013" s="9"/>
      <c r="R5013" s="36"/>
      <c r="V5013" s="36"/>
    </row>
    <row r="5014" spans="1:22" x14ac:dyDescent="0.25">
      <c r="A5014" s="86"/>
      <c r="B5014" s="9"/>
      <c r="C5014" s="9"/>
      <c r="D5014" s="9"/>
      <c r="E5014" s="9"/>
      <c r="F5014" s="9"/>
      <c r="I5014" s="9"/>
      <c r="K5014" s="9"/>
      <c r="L5014" s="9"/>
      <c r="M5014" s="9"/>
      <c r="O5014" s="9"/>
      <c r="P5014" s="9"/>
      <c r="Q5014" s="9"/>
      <c r="R5014" s="36"/>
      <c r="V5014" s="36"/>
    </row>
    <row r="5015" spans="1:22" x14ac:dyDescent="0.25">
      <c r="A5015" s="86"/>
      <c r="B5015" s="9"/>
      <c r="C5015" s="9"/>
      <c r="D5015" s="9"/>
      <c r="E5015" s="9"/>
      <c r="F5015" s="9"/>
      <c r="I5015" s="9"/>
      <c r="K5015" s="9"/>
      <c r="L5015" s="9"/>
      <c r="M5015" s="9"/>
      <c r="O5015" s="9"/>
      <c r="P5015" s="9"/>
      <c r="Q5015" s="9"/>
      <c r="R5015" s="36"/>
      <c r="V5015" s="36"/>
    </row>
    <row r="5016" spans="1:22" x14ac:dyDescent="0.25">
      <c r="A5016" s="86"/>
      <c r="B5016" s="9"/>
      <c r="C5016" s="9"/>
      <c r="D5016" s="9"/>
      <c r="E5016" s="9"/>
      <c r="F5016" s="9"/>
      <c r="I5016" s="9"/>
      <c r="K5016" s="9"/>
      <c r="L5016" s="9"/>
      <c r="M5016" s="9"/>
      <c r="O5016" s="9"/>
      <c r="P5016" s="9"/>
      <c r="Q5016" s="9"/>
      <c r="R5016" s="36"/>
      <c r="V5016" s="36"/>
    </row>
    <row r="5017" spans="1:22" x14ac:dyDescent="0.25">
      <c r="A5017" s="86"/>
      <c r="B5017" s="9"/>
      <c r="C5017" s="9"/>
      <c r="D5017" s="9"/>
      <c r="E5017" s="9"/>
      <c r="F5017" s="9"/>
      <c r="I5017" s="9"/>
      <c r="K5017" s="9"/>
      <c r="L5017" s="9"/>
      <c r="M5017" s="9"/>
      <c r="O5017" s="9"/>
      <c r="P5017" s="9"/>
      <c r="Q5017" s="9"/>
      <c r="R5017" s="36"/>
      <c r="V5017" s="36"/>
    </row>
    <row r="5018" spans="1:22" x14ac:dyDescent="0.25">
      <c r="A5018" s="86"/>
      <c r="B5018" s="9"/>
      <c r="C5018" s="9"/>
      <c r="D5018" s="9"/>
      <c r="E5018" s="9"/>
      <c r="F5018" s="9"/>
      <c r="I5018" s="9"/>
      <c r="K5018" s="9"/>
      <c r="L5018" s="9"/>
      <c r="M5018" s="9"/>
      <c r="O5018" s="9"/>
      <c r="P5018" s="9"/>
      <c r="Q5018" s="9"/>
      <c r="R5018" s="36"/>
      <c r="V5018" s="36"/>
    </row>
    <row r="5019" spans="1:22" x14ac:dyDescent="0.25">
      <c r="A5019" s="86"/>
      <c r="B5019" s="9"/>
      <c r="C5019" s="9"/>
      <c r="D5019" s="9"/>
      <c r="E5019" s="9"/>
      <c r="F5019" s="9"/>
      <c r="I5019" s="9"/>
      <c r="K5019" s="9"/>
      <c r="L5019" s="9"/>
      <c r="M5019" s="9"/>
      <c r="O5019" s="9"/>
      <c r="P5019" s="9"/>
      <c r="Q5019" s="9"/>
      <c r="R5019" s="36"/>
      <c r="V5019" s="36"/>
    </row>
    <row r="5020" spans="1:22" x14ac:dyDescent="0.25">
      <c r="A5020" s="86"/>
      <c r="B5020" s="9"/>
      <c r="C5020" s="9"/>
      <c r="D5020" s="9"/>
      <c r="E5020" s="9"/>
      <c r="F5020" s="9"/>
      <c r="I5020" s="9"/>
      <c r="K5020" s="9"/>
      <c r="L5020" s="9"/>
      <c r="M5020" s="9"/>
      <c r="O5020" s="9"/>
      <c r="P5020" s="9"/>
      <c r="Q5020" s="9"/>
      <c r="R5020" s="36"/>
      <c r="V5020" s="36"/>
    </row>
    <row r="5021" spans="1:22" x14ac:dyDescent="0.25">
      <c r="A5021" s="86"/>
      <c r="B5021" s="9"/>
      <c r="C5021" s="9"/>
      <c r="D5021" s="9"/>
      <c r="E5021" s="9"/>
      <c r="F5021" s="9"/>
      <c r="I5021" s="9"/>
      <c r="K5021" s="9"/>
      <c r="L5021" s="9"/>
      <c r="M5021" s="9"/>
      <c r="O5021" s="9"/>
      <c r="P5021" s="9"/>
      <c r="Q5021" s="9"/>
      <c r="R5021" s="36"/>
      <c r="V5021" s="36"/>
    </row>
    <row r="5022" spans="1:22" x14ac:dyDescent="0.25">
      <c r="A5022" s="86"/>
      <c r="B5022" s="9"/>
      <c r="C5022" s="9"/>
      <c r="D5022" s="9"/>
      <c r="E5022" s="9"/>
      <c r="F5022" s="9"/>
      <c r="I5022" s="9"/>
      <c r="K5022" s="9"/>
      <c r="L5022" s="9"/>
      <c r="M5022" s="9"/>
      <c r="O5022" s="9"/>
      <c r="P5022" s="9"/>
      <c r="Q5022" s="9"/>
      <c r="R5022" s="36"/>
      <c r="V5022" s="36"/>
    </row>
    <row r="5023" spans="1:22" x14ac:dyDescent="0.25">
      <c r="A5023" s="86"/>
      <c r="B5023" s="9"/>
      <c r="C5023" s="9"/>
      <c r="D5023" s="9"/>
      <c r="E5023" s="9"/>
      <c r="F5023" s="9"/>
      <c r="I5023" s="9"/>
      <c r="K5023" s="9"/>
      <c r="L5023" s="9"/>
      <c r="M5023" s="9"/>
      <c r="O5023" s="9"/>
      <c r="P5023" s="9"/>
      <c r="Q5023" s="9"/>
      <c r="R5023" s="36"/>
      <c r="V5023" s="36"/>
    </row>
    <row r="5024" spans="1:22" x14ac:dyDescent="0.25">
      <c r="A5024" s="86"/>
      <c r="B5024" s="9"/>
      <c r="C5024" s="9"/>
      <c r="D5024" s="9"/>
      <c r="E5024" s="9"/>
      <c r="F5024" s="9"/>
      <c r="I5024" s="9"/>
      <c r="K5024" s="9"/>
      <c r="L5024" s="9"/>
      <c r="M5024" s="9"/>
      <c r="O5024" s="9"/>
      <c r="P5024" s="9"/>
      <c r="Q5024" s="9"/>
      <c r="R5024" s="36"/>
      <c r="V5024" s="36"/>
    </row>
    <row r="5025" spans="1:22" x14ac:dyDescent="0.25">
      <c r="A5025" s="86"/>
      <c r="B5025" s="9"/>
      <c r="C5025" s="9"/>
      <c r="D5025" s="9"/>
      <c r="E5025" s="9"/>
      <c r="F5025" s="9"/>
      <c r="I5025" s="9"/>
      <c r="K5025" s="9"/>
      <c r="L5025" s="9"/>
      <c r="M5025" s="9"/>
      <c r="O5025" s="9"/>
      <c r="P5025" s="9"/>
      <c r="Q5025" s="9"/>
      <c r="R5025" s="36"/>
      <c r="V5025" s="36"/>
    </row>
    <row r="5026" spans="1:22" x14ac:dyDescent="0.25">
      <c r="A5026" s="86"/>
      <c r="B5026" s="9"/>
      <c r="C5026" s="9"/>
      <c r="D5026" s="9"/>
      <c r="E5026" s="9"/>
      <c r="F5026" s="9"/>
      <c r="I5026" s="9"/>
      <c r="K5026" s="9"/>
      <c r="L5026" s="9"/>
      <c r="M5026" s="9"/>
      <c r="O5026" s="9"/>
      <c r="P5026" s="9"/>
      <c r="Q5026" s="9"/>
      <c r="R5026" s="36"/>
      <c r="V5026" s="36"/>
    </row>
    <row r="5027" spans="1:22" x14ac:dyDescent="0.25">
      <c r="A5027" s="86"/>
      <c r="B5027" s="9"/>
      <c r="C5027" s="9"/>
      <c r="D5027" s="9"/>
      <c r="E5027" s="9"/>
      <c r="F5027" s="9"/>
      <c r="I5027" s="9"/>
      <c r="K5027" s="9"/>
      <c r="L5027" s="9"/>
      <c r="M5027" s="9"/>
      <c r="O5027" s="9"/>
      <c r="P5027" s="9"/>
      <c r="Q5027" s="9"/>
      <c r="R5027" s="36"/>
      <c r="V5027" s="36"/>
    </row>
    <row r="5028" spans="1:22" x14ac:dyDescent="0.25">
      <c r="A5028" s="86"/>
      <c r="B5028" s="9"/>
      <c r="C5028" s="9"/>
      <c r="D5028" s="9"/>
      <c r="E5028" s="9"/>
      <c r="F5028" s="9"/>
      <c r="I5028" s="9"/>
      <c r="K5028" s="9"/>
      <c r="L5028" s="9"/>
      <c r="M5028" s="9"/>
      <c r="O5028" s="9"/>
      <c r="P5028" s="9"/>
      <c r="Q5028" s="9"/>
      <c r="R5028" s="36"/>
      <c r="V5028" s="36"/>
    </row>
    <row r="5029" spans="1:22" x14ac:dyDescent="0.25">
      <c r="A5029" s="86"/>
      <c r="B5029" s="9"/>
      <c r="C5029" s="9"/>
      <c r="D5029" s="9"/>
      <c r="E5029" s="9"/>
      <c r="F5029" s="9"/>
      <c r="I5029" s="9"/>
      <c r="K5029" s="9"/>
      <c r="L5029" s="9"/>
      <c r="M5029" s="9"/>
      <c r="O5029" s="9"/>
      <c r="P5029" s="9"/>
      <c r="Q5029" s="9"/>
      <c r="R5029" s="36"/>
      <c r="V5029" s="36"/>
    </row>
    <row r="5030" spans="1:22" x14ac:dyDescent="0.25">
      <c r="A5030" s="86"/>
      <c r="B5030" s="9"/>
      <c r="C5030" s="9"/>
      <c r="D5030" s="9"/>
      <c r="E5030" s="9"/>
      <c r="F5030" s="9"/>
      <c r="I5030" s="9"/>
      <c r="K5030" s="9"/>
      <c r="L5030" s="9"/>
      <c r="M5030" s="9"/>
      <c r="O5030" s="9"/>
      <c r="P5030" s="9"/>
      <c r="Q5030" s="9"/>
      <c r="R5030" s="36"/>
      <c r="V5030" s="36"/>
    </row>
    <row r="5031" spans="1:22" x14ac:dyDescent="0.25">
      <c r="A5031" s="86"/>
      <c r="B5031" s="9"/>
      <c r="C5031" s="9"/>
      <c r="D5031" s="9"/>
      <c r="E5031" s="9"/>
      <c r="F5031" s="9"/>
      <c r="I5031" s="9"/>
      <c r="K5031" s="9"/>
      <c r="L5031" s="9"/>
      <c r="M5031" s="9"/>
      <c r="O5031" s="9"/>
      <c r="P5031" s="9"/>
      <c r="Q5031" s="9"/>
      <c r="R5031" s="36"/>
      <c r="V5031" s="36"/>
    </row>
    <row r="5032" spans="1:22" x14ac:dyDescent="0.25">
      <c r="A5032" s="86"/>
      <c r="B5032" s="9"/>
      <c r="C5032" s="9"/>
      <c r="D5032" s="9"/>
      <c r="E5032" s="9"/>
      <c r="F5032" s="9"/>
      <c r="I5032" s="9"/>
      <c r="K5032" s="9"/>
      <c r="L5032" s="9"/>
      <c r="M5032" s="9"/>
      <c r="O5032" s="9"/>
      <c r="P5032" s="9"/>
      <c r="Q5032" s="9"/>
      <c r="R5032" s="36"/>
      <c r="V5032" s="36"/>
    </row>
    <row r="5033" spans="1:22" x14ac:dyDescent="0.25">
      <c r="A5033" s="86"/>
      <c r="B5033" s="9"/>
      <c r="C5033" s="9"/>
      <c r="D5033" s="9"/>
      <c r="E5033" s="9"/>
      <c r="F5033" s="9"/>
      <c r="I5033" s="9"/>
      <c r="K5033" s="9"/>
      <c r="L5033" s="9"/>
      <c r="M5033" s="9"/>
      <c r="O5033" s="9"/>
      <c r="P5033" s="9"/>
      <c r="Q5033" s="9"/>
      <c r="R5033" s="36"/>
      <c r="V5033" s="36"/>
    </row>
    <row r="5034" spans="1:22" x14ac:dyDescent="0.25">
      <c r="A5034" s="86"/>
      <c r="B5034" s="9"/>
      <c r="C5034" s="9"/>
      <c r="D5034" s="9"/>
      <c r="E5034" s="9"/>
      <c r="F5034" s="9"/>
      <c r="I5034" s="9"/>
      <c r="K5034" s="9"/>
      <c r="L5034" s="9"/>
      <c r="M5034" s="9"/>
      <c r="O5034" s="9"/>
      <c r="P5034" s="9"/>
      <c r="Q5034" s="9"/>
      <c r="R5034" s="36"/>
      <c r="V5034" s="36"/>
    </row>
    <row r="5035" spans="1:22" x14ac:dyDescent="0.25">
      <c r="A5035" s="86"/>
      <c r="B5035" s="9"/>
      <c r="C5035" s="9"/>
      <c r="D5035" s="9"/>
      <c r="E5035" s="9"/>
      <c r="F5035" s="9"/>
      <c r="I5035" s="9"/>
      <c r="K5035" s="9"/>
      <c r="L5035" s="9"/>
      <c r="M5035" s="9"/>
      <c r="O5035" s="9"/>
      <c r="P5035" s="9"/>
      <c r="Q5035" s="9"/>
      <c r="R5035" s="36"/>
      <c r="V5035" s="36"/>
    </row>
    <row r="5036" spans="1:22" x14ac:dyDescent="0.25">
      <c r="A5036" s="86"/>
      <c r="B5036" s="9"/>
      <c r="C5036" s="9"/>
      <c r="D5036" s="9"/>
      <c r="E5036" s="9"/>
      <c r="F5036" s="9"/>
      <c r="I5036" s="9"/>
      <c r="K5036" s="9"/>
      <c r="L5036" s="9"/>
      <c r="M5036" s="9"/>
      <c r="O5036" s="9"/>
      <c r="P5036" s="9"/>
      <c r="Q5036" s="9"/>
      <c r="R5036" s="36"/>
      <c r="V5036" s="36"/>
    </row>
    <row r="5037" spans="1:22" x14ac:dyDescent="0.25">
      <c r="A5037" s="86"/>
      <c r="B5037" s="9"/>
      <c r="C5037" s="9"/>
      <c r="D5037" s="9"/>
      <c r="E5037" s="9"/>
      <c r="F5037" s="9"/>
      <c r="I5037" s="9"/>
      <c r="K5037" s="9"/>
      <c r="L5037" s="9"/>
      <c r="M5037" s="9"/>
      <c r="O5037" s="9"/>
      <c r="P5037" s="9"/>
      <c r="Q5037" s="9"/>
      <c r="R5037" s="36"/>
      <c r="V5037" s="36"/>
    </row>
    <row r="5038" spans="1:22" x14ac:dyDescent="0.25">
      <c r="A5038" s="86"/>
      <c r="B5038" s="9"/>
      <c r="C5038" s="9"/>
      <c r="D5038" s="9"/>
      <c r="E5038" s="9"/>
      <c r="F5038" s="9"/>
      <c r="I5038" s="9"/>
      <c r="K5038" s="9"/>
      <c r="L5038" s="9"/>
      <c r="M5038" s="9"/>
      <c r="O5038" s="9"/>
      <c r="P5038" s="9"/>
      <c r="Q5038" s="9"/>
      <c r="R5038" s="36"/>
      <c r="V5038" s="36"/>
    </row>
    <row r="5039" spans="1:22" x14ac:dyDescent="0.25">
      <c r="A5039" s="86"/>
      <c r="B5039" s="9"/>
      <c r="C5039" s="9"/>
      <c r="D5039" s="9"/>
      <c r="E5039" s="9"/>
      <c r="F5039" s="9"/>
      <c r="I5039" s="9"/>
      <c r="K5039" s="9"/>
      <c r="L5039" s="9"/>
      <c r="M5039" s="9"/>
      <c r="O5039" s="9"/>
      <c r="P5039" s="9"/>
      <c r="Q5039" s="9"/>
      <c r="R5039" s="36"/>
      <c r="V5039" s="36"/>
    </row>
    <row r="5040" spans="1:22" x14ac:dyDescent="0.25">
      <c r="A5040" s="86"/>
      <c r="B5040" s="9"/>
      <c r="C5040" s="9"/>
      <c r="D5040" s="9"/>
      <c r="E5040" s="9"/>
      <c r="F5040" s="9"/>
      <c r="I5040" s="9"/>
      <c r="K5040" s="9"/>
      <c r="L5040" s="9"/>
      <c r="M5040" s="9"/>
      <c r="O5040" s="9"/>
      <c r="P5040" s="9"/>
      <c r="Q5040" s="9"/>
      <c r="R5040" s="36"/>
      <c r="V5040" s="36"/>
    </row>
    <row r="5041" spans="1:22" x14ac:dyDescent="0.25">
      <c r="A5041" s="86"/>
      <c r="B5041" s="9"/>
      <c r="C5041" s="9"/>
      <c r="D5041" s="9"/>
      <c r="E5041" s="9"/>
      <c r="F5041" s="9"/>
      <c r="I5041" s="9"/>
      <c r="K5041" s="9"/>
      <c r="L5041" s="9"/>
      <c r="M5041" s="9"/>
      <c r="O5041" s="9"/>
      <c r="P5041" s="9"/>
      <c r="Q5041" s="9"/>
      <c r="R5041" s="36"/>
      <c r="V5041" s="36"/>
    </row>
    <row r="5042" spans="1:22" x14ac:dyDescent="0.25">
      <c r="A5042" s="86"/>
      <c r="B5042" s="9"/>
      <c r="C5042" s="9"/>
      <c r="D5042" s="9"/>
      <c r="E5042" s="9"/>
      <c r="F5042" s="9"/>
      <c r="I5042" s="9"/>
      <c r="K5042" s="9"/>
      <c r="L5042" s="9"/>
      <c r="M5042" s="9"/>
      <c r="O5042" s="9"/>
      <c r="P5042" s="9"/>
      <c r="Q5042" s="9"/>
      <c r="R5042" s="36"/>
      <c r="V5042" s="36"/>
    </row>
    <row r="5043" spans="1:22" x14ac:dyDescent="0.25">
      <c r="A5043" s="86"/>
      <c r="B5043" s="9"/>
      <c r="C5043" s="9"/>
      <c r="D5043" s="9"/>
      <c r="E5043" s="9"/>
      <c r="F5043" s="9"/>
      <c r="I5043" s="9"/>
      <c r="K5043" s="9"/>
      <c r="L5043" s="9"/>
      <c r="M5043" s="9"/>
      <c r="O5043" s="9"/>
      <c r="P5043" s="9"/>
      <c r="Q5043" s="9"/>
      <c r="R5043" s="36"/>
      <c r="V5043" s="36"/>
    </row>
    <row r="5044" spans="1:22" x14ac:dyDescent="0.25">
      <c r="A5044" s="86"/>
      <c r="B5044" s="9"/>
      <c r="C5044" s="9"/>
      <c r="D5044" s="9"/>
      <c r="E5044" s="9"/>
      <c r="F5044" s="9"/>
      <c r="I5044" s="9"/>
      <c r="K5044" s="9"/>
      <c r="L5044" s="9"/>
      <c r="M5044" s="9"/>
      <c r="O5044" s="9"/>
      <c r="P5044" s="9"/>
      <c r="Q5044" s="9"/>
      <c r="R5044" s="36"/>
      <c r="V5044" s="36"/>
    </row>
    <row r="5045" spans="1:22" x14ac:dyDescent="0.25">
      <c r="A5045" s="86"/>
      <c r="B5045" s="9"/>
      <c r="C5045" s="9"/>
      <c r="D5045" s="9"/>
      <c r="E5045" s="9"/>
      <c r="F5045" s="9"/>
      <c r="I5045" s="9"/>
      <c r="K5045" s="9"/>
      <c r="L5045" s="9"/>
      <c r="M5045" s="9"/>
      <c r="O5045" s="9"/>
      <c r="P5045" s="9"/>
      <c r="Q5045" s="9"/>
      <c r="R5045" s="36"/>
      <c r="V5045" s="36"/>
    </row>
    <row r="5046" spans="1:22" x14ac:dyDescent="0.25">
      <c r="A5046" s="86"/>
      <c r="B5046" s="9"/>
      <c r="C5046" s="9"/>
      <c r="D5046" s="9"/>
      <c r="E5046" s="9"/>
      <c r="F5046" s="9"/>
      <c r="I5046" s="9"/>
      <c r="K5046" s="9"/>
      <c r="L5046" s="9"/>
      <c r="M5046" s="9"/>
      <c r="O5046" s="9"/>
      <c r="P5046" s="9"/>
      <c r="Q5046" s="9"/>
      <c r="R5046" s="36"/>
      <c r="V5046" s="36"/>
    </row>
    <row r="5047" spans="1:22" x14ac:dyDescent="0.25">
      <c r="A5047" s="86"/>
      <c r="B5047" s="9"/>
      <c r="C5047" s="9"/>
      <c r="D5047" s="9"/>
      <c r="E5047" s="9"/>
      <c r="F5047" s="9"/>
      <c r="I5047" s="9"/>
      <c r="K5047" s="9"/>
      <c r="L5047" s="9"/>
      <c r="M5047" s="9"/>
      <c r="O5047" s="9"/>
      <c r="P5047" s="9"/>
      <c r="Q5047" s="9"/>
      <c r="R5047" s="36"/>
      <c r="V5047" s="36"/>
    </row>
    <row r="5048" spans="1:22" x14ac:dyDescent="0.25">
      <c r="A5048" s="86"/>
      <c r="B5048" s="9"/>
      <c r="C5048" s="9"/>
      <c r="D5048" s="9"/>
      <c r="E5048" s="9"/>
      <c r="F5048" s="9"/>
      <c r="I5048" s="9"/>
      <c r="K5048" s="9"/>
      <c r="L5048" s="9"/>
      <c r="M5048" s="9"/>
      <c r="O5048" s="9"/>
      <c r="P5048" s="9"/>
      <c r="Q5048" s="9"/>
      <c r="R5048" s="36"/>
      <c r="V5048" s="36"/>
    </row>
    <row r="5049" spans="1:22" x14ac:dyDescent="0.25">
      <c r="A5049" s="86"/>
      <c r="B5049" s="9"/>
      <c r="C5049" s="9"/>
      <c r="D5049" s="9"/>
      <c r="E5049" s="9"/>
      <c r="F5049" s="9"/>
      <c r="I5049" s="9"/>
      <c r="K5049" s="9"/>
      <c r="L5049" s="9"/>
      <c r="M5049" s="9"/>
      <c r="O5049" s="9"/>
      <c r="P5049" s="9"/>
      <c r="Q5049" s="9"/>
      <c r="R5049" s="36"/>
      <c r="V5049" s="36"/>
    </row>
    <row r="5050" spans="1:22" x14ac:dyDescent="0.25">
      <c r="A5050" s="86"/>
      <c r="B5050" s="9"/>
      <c r="C5050" s="9"/>
      <c r="D5050" s="9"/>
      <c r="E5050" s="9"/>
      <c r="F5050" s="9"/>
      <c r="I5050" s="9"/>
      <c r="K5050" s="9"/>
      <c r="L5050" s="9"/>
      <c r="M5050" s="9"/>
      <c r="O5050" s="9"/>
      <c r="P5050" s="9"/>
      <c r="Q5050" s="9"/>
      <c r="R5050" s="36"/>
      <c r="V5050" s="36"/>
    </row>
    <row r="5051" spans="1:22" x14ac:dyDescent="0.25">
      <c r="A5051" s="86"/>
      <c r="B5051" s="9"/>
      <c r="C5051" s="9"/>
      <c r="D5051" s="9"/>
      <c r="E5051" s="9"/>
      <c r="F5051" s="9"/>
      <c r="I5051" s="9"/>
      <c r="K5051" s="9"/>
      <c r="L5051" s="9"/>
      <c r="M5051" s="9"/>
      <c r="O5051" s="9"/>
      <c r="P5051" s="9"/>
      <c r="Q5051" s="9"/>
      <c r="R5051" s="36"/>
      <c r="V5051" s="36"/>
    </row>
    <row r="5052" spans="1:22" x14ac:dyDescent="0.25">
      <c r="A5052" s="86"/>
      <c r="B5052" s="9"/>
      <c r="C5052" s="9"/>
      <c r="D5052" s="9"/>
      <c r="E5052" s="9"/>
      <c r="F5052" s="9"/>
      <c r="I5052" s="9"/>
      <c r="K5052" s="9"/>
      <c r="L5052" s="9"/>
      <c r="M5052" s="9"/>
      <c r="O5052" s="9"/>
      <c r="P5052" s="9"/>
      <c r="Q5052" s="9"/>
      <c r="R5052" s="36"/>
      <c r="V5052" s="36"/>
    </row>
    <row r="5053" spans="1:22" x14ac:dyDescent="0.25">
      <c r="A5053" s="86"/>
      <c r="B5053" s="9"/>
      <c r="C5053" s="9"/>
      <c r="D5053" s="9"/>
      <c r="E5053" s="9"/>
      <c r="F5053" s="9"/>
      <c r="I5053" s="9"/>
      <c r="K5053" s="9"/>
      <c r="L5053" s="9"/>
      <c r="M5053" s="9"/>
      <c r="O5053" s="9"/>
      <c r="P5053" s="9"/>
      <c r="Q5053" s="9"/>
      <c r="R5053" s="36"/>
      <c r="V5053" s="36"/>
    </row>
    <row r="5054" spans="1:22" x14ac:dyDescent="0.25">
      <c r="A5054" s="86"/>
      <c r="B5054" s="9"/>
      <c r="C5054" s="9"/>
      <c r="D5054" s="9"/>
      <c r="E5054" s="9"/>
      <c r="F5054" s="9"/>
      <c r="I5054" s="9"/>
      <c r="K5054" s="9"/>
      <c r="L5054" s="9"/>
      <c r="M5054" s="9"/>
      <c r="O5054" s="9"/>
      <c r="P5054" s="9"/>
      <c r="Q5054" s="9"/>
      <c r="R5054" s="36"/>
      <c r="V5054" s="36"/>
    </row>
    <row r="5055" spans="1:22" x14ac:dyDescent="0.25">
      <c r="A5055" s="86"/>
      <c r="B5055" s="9"/>
      <c r="C5055" s="9"/>
      <c r="D5055" s="9"/>
      <c r="E5055" s="9"/>
      <c r="F5055" s="9"/>
      <c r="I5055" s="9"/>
      <c r="K5055" s="9"/>
      <c r="L5055" s="9"/>
      <c r="M5055" s="9"/>
      <c r="O5055" s="9"/>
      <c r="P5055" s="9"/>
      <c r="Q5055" s="9"/>
      <c r="R5055" s="36"/>
      <c r="V5055" s="36"/>
    </row>
    <row r="5056" spans="1:22" x14ac:dyDescent="0.25">
      <c r="A5056" s="86"/>
      <c r="B5056" s="9"/>
      <c r="C5056" s="9"/>
      <c r="D5056" s="9"/>
      <c r="E5056" s="9"/>
      <c r="F5056" s="9"/>
      <c r="I5056" s="9"/>
      <c r="K5056" s="9"/>
      <c r="L5056" s="9"/>
      <c r="M5056" s="9"/>
      <c r="O5056" s="9"/>
      <c r="P5056" s="9"/>
      <c r="Q5056" s="9"/>
      <c r="R5056" s="36"/>
      <c r="V5056" s="36"/>
    </row>
    <row r="5057" spans="1:22" x14ac:dyDescent="0.25">
      <c r="A5057" s="86"/>
      <c r="B5057" s="9"/>
      <c r="C5057" s="9"/>
      <c r="D5057" s="9"/>
      <c r="E5057" s="9"/>
      <c r="F5057" s="9"/>
      <c r="I5057" s="9"/>
      <c r="K5057" s="9"/>
      <c r="L5057" s="9"/>
      <c r="M5057" s="9"/>
      <c r="O5057" s="9"/>
      <c r="P5057" s="9"/>
      <c r="Q5057" s="9"/>
      <c r="R5057" s="36"/>
      <c r="V5057" s="36"/>
    </row>
    <row r="5058" spans="1:22" x14ac:dyDescent="0.25">
      <c r="A5058" s="86"/>
      <c r="B5058" s="9"/>
      <c r="C5058" s="9"/>
      <c r="D5058" s="9"/>
      <c r="E5058" s="9"/>
      <c r="F5058" s="9"/>
      <c r="I5058" s="9"/>
      <c r="K5058" s="9"/>
      <c r="L5058" s="9"/>
      <c r="M5058" s="9"/>
      <c r="O5058" s="9"/>
      <c r="P5058" s="9"/>
      <c r="Q5058" s="9"/>
      <c r="R5058" s="36"/>
      <c r="V5058" s="36"/>
    </row>
    <row r="5059" spans="1:22" x14ac:dyDescent="0.25">
      <c r="A5059" s="86"/>
      <c r="B5059" s="9"/>
      <c r="C5059" s="9"/>
      <c r="D5059" s="9"/>
      <c r="E5059" s="9"/>
      <c r="F5059" s="9"/>
      <c r="I5059" s="9"/>
      <c r="K5059" s="9"/>
      <c r="L5059" s="9"/>
      <c r="M5059" s="9"/>
      <c r="O5059" s="9"/>
      <c r="P5059" s="9"/>
      <c r="Q5059" s="9"/>
      <c r="R5059" s="36"/>
      <c r="V5059" s="36"/>
    </row>
    <row r="5060" spans="1:22" x14ac:dyDescent="0.25">
      <c r="A5060" s="86"/>
      <c r="B5060" s="9"/>
      <c r="C5060" s="9"/>
      <c r="D5060" s="9"/>
      <c r="E5060" s="9"/>
      <c r="F5060" s="9"/>
      <c r="I5060" s="9"/>
      <c r="K5060" s="9"/>
      <c r="L5060" s="9"/>
      <c r="M5060" s="9"/>
      <c r="O5060" s="9"/>
      <c r="P5060" s="9"/>
      <c r="Q5060" s="9"/>
      <c r="R5060" s="36"/>
      <c r="V5060" s="36"/>
    </row>
    <row r="5061" spans="1:22" x14ac:dyDescent="0.25">
      <c r="A5061" s="86"/>
      <c r="B5061" s="9"/>
      <c r="C5061" s="9"/>
      <c r="D5061" s="9"/>
      <c r="E5061" s="9"/>
      <c r="F5061" s="9"/>
      <c r="I5061" s="9"/>
      <c r="K5061" s="9"/>
      <c r="L5061" s="9"/>
      <c r="M5061" s="9"/>
      <c r="O5061" s="9"/>
      <c r="P5061" s="9"/>
      <c r="Q5061" s="9"/>
      <c r="R5061" s="36"/>
      <c r="V5061" s="36"/>
    </row>
    <row r="5062" spans="1:22" x14ac:dyDescent="0.25">
      <c r="A5062" s="86"/>
      <c r="B5062" s="9"/>
      <c r="C5062" s="9"/>
      <c r="D5062" s="9"/>
      <c r="E5062" s="9"/>
      <c r="F5062" s="9"/>
      <c r="I5062" s="9"/>
      <c r="K5062" s="9"/>
      <c r="L5062" s="9"/>
      <c r="M5062" s="9"/>
      <c r="O5062" s="9"/>
      <c r="P5062" s="9"/>
      <c r="Q5062" s="9"/>
      <c r="R5062" s="36"/>
      <c r="V5062" s="36"/>
    </row>
    <row r="5063" spans="1:22" x14ac:dyDescent="0.25">
      <c r="A5063" s="86"/>
      <c r="B5063" s="9"/>
      <c r="C5063" s="9"/>
      <c r="D5063" s="9"/>
      <c r="E5063" s="9"/>
      <c r="F5063" s="9"/>
      <c r="I5063" s="9"/>
      <c r="K5063" s="9"/>
      <c r="L5063" s="9"/>
      <c r="M5063" s="9"/>
      <c r="O5063" s="9"/>
      <c r="P5063" s="9"/>
      <c r="Q5063" s="9"/>
      <c r="R5063" s="36"/>
      <c r="V5063" s="36"/>
    </row>
    <row r="5064" spans="1:22" x14ac:dyDescent="0.25">
      <c r="A5064" s="86"/>
      <c r="B5064" s="9"/>
      <c r="C5064" s="9"/>
      <c r="D5064" s="9"/>
      <c r="E5064" s="9"/>
      <c r="F5064" s="9"/>
      <c r="I5064" s="9"/>
      <c r="K5064" s="9"/>
      <c r="L5064" s="9"/>
      <c r="M5064" s="9"/>
      <c r="O5064" s="9"/>
      <c r="P5064" s="9"/>
      <c r="Q5064" s="9"/>
      <c r="R5064" s="36"/>
      <c r="V5064" s="36"/>
    </row>
    <row r="5065" spans="1:22" x14ac:dyDescent="0.25">
      <c r="A5065" s="86"/>
      <c r="B5065" s="9"/>
      <c r="C5065" s="9"/>
      <c r="D5065" s="9"/>
      <c r="E5065" s="9"/>
      <c r="F5065" s="9"/>
      <c r="I5065" s="9"/>
      <c r="K5065" s="9"/>
      <c r="L5065" s="9"/>
      <c r="M5065" s="9"/>
      <c r="O5065" s="9"/>
      <c r="P5065" s="9"/>
      <c r="Q5065" s="9"/>
      <c r="R5065" s="36"/>
      <c r="V5065" s="36"/>
    </row>
    <row r="5066" spans="1:22" x14ac:dyDescent="0.25">
      <c r="A5066" s="86"/>
      <c r="B5066" s="9"/>
      <c r="C5066" s="9"/>
      <c r="D5066" s="9"/>
      <c r="E5066" s="9"/>
      <c r="F5066" s="9"/>
      <c r="I5066" s="9"/>
      <c r="K5066" s="9"/>
      <c r="L5066" s="9"/>
      <c r="M5066" s="9"/>
      <c r="O5066" s="9"/>
      <c r="P5066" s="9"/>
      <c r="Q5066" s="9"/>
      <c r="R5066" s="36"/>
      <c r="V5066" s="36"/>
    </row>
    <row r="5067" spans="1:22" x14ac:dyDescent="0.25">
      <c r="A5067" s="86"/>
      <c r="B5067" s="9"/>
      <c r="C5067" s="9"/>
      <c r="D5067" s="9"/>
      <c r="E5067" s="9"/>
      <c r="F5067" s="9"/>
      <c r="I5067" s="9"/>
      <c r="K5067" s="9"/>
      <c r="L5067" s="9"/>
      <c r="M5067" s="9"/>
      <c r="O5067" s="9"/>
      <c r="P5067" s="9"/>
      <c r="Q5067" s="9"/>
      <c r="R5067" s="36"/>
      <c r="V5067" s="36"/>
    </row>
    <row r="5068" spans="1:22" x14ac:dyDescent="0.25">
      <c r="A5068" s="86"/>
      <c r="B5068" s="9"/>
      <c r="C5068" s="9"/>
      <c r="D5068" s="9"/>
      <c r="E5068" s="9"/>
      <c r="F5068" s="9"/>
      <c r="I5068" s="9"/>
      <c r="K5068" s="9"/>
      <c r="L5068" s="9"/>
      <c r="M5068" s="9"/>
      <c r="O5068" s="9"/>
      <c r="P5068" s="9"/>
      <c r="Q5068" s="9"/>
      <c r="R5068" s="36"/>
      <c r="V5068" s="36"/>
    </row>
    <row r="5069" spans="1:22" x14ac:dyDescent="0.25">
      <c r="A5069" s="86"/>
      <c r="B5069" s="9"/>
      <c r="C5069" s="9"/>
      <c r="D5069" s="9"/>
      <c r="E5069" s="9"/>
      <c r="F5069" s="9"/>
      <c r="I5069" s="9"/>
      <c r="K5069" s="9"/>
      <c r="L5069" s="9"/>
      <c r="M5069" s="9"/>
      <c r="O5069" s="9"/>
      <c r="P5069" s="9"/>
      <c r="Q5069" s="9"/>
      <c r="R5069" s="36"/>
      <c r="V5069" s="36"/>
    </row>
    <row r="5070" spans="1:22" x14ac:dyDescent="0.25">
      <c r="A5070" s="86"/>
      <c r="B5070" s="9"/>
      <c r="C5070" s="9"/>
      <c r="D5070" s="9"/>
      <c r="E5070" s="9"/>
      <c r="F5070" s="9"/>
      <c r="I5070" s="9"/>
      <c r="K5070" s="9"/>
      <c r="L5070" s="9"/>
      <c r="M5070" s="9"/>
      <c r="O5070" s="9"/>
      <c r="P5070" s="9"/>
      <c r="Q5070" s="9"/>
      <c r="R5070" s="36"/>
      <c r="V5070" s="36"/>
    </row>
    <row r="5071" spans="1:22" x14ac:dyDescent="0.25">
      <c r="A5071" s="86"/>
      <c r="B5071" s="9"/>
      <c r="C5071" s="9"/>
      <c r="D5071" s="9"/>
      <c r="E5071" s="9"/>
      <c r="F5071" s="9"/>
      <c r="I5071" s="9"/>
      <c r="K5071" s="9"/>
      <c r="L5071" s="9"/>
      <c r="M5071" s="9"/>
      <c r="O5071" s="9"/>
      <c r="P5071" s="9"/>
      <c r="Q5071" s="9"/>
      <c r="R5071" s="36"/>
      <c r="V5071" s="36"/>
    </row>
    <row r="5072" spans="1:22" x14ac:dyDescent="0.25">
      <c r="A5072" s="86"/>
      <c r="B5072" s="9"/>
      <c r="C5072" s="9"/>
      <c r="D5072" s="9"/>
      <c r="E5072" s="9"/>
      <c r="F5072" s="9"/>
      <c r="I5072" s="9"/>
      <c r="K5072" s="9"/>
      <c r="L5072" s="9"/>
      <c r="M5072" s="9"/>
      <c r="O5072" s="9"/>
      <c r="P5072" s="9"/>
      <c r="Q5072" s="9"/>
      <c r="R5072" s="36"/>
      <c r="V5072" s="36"/>
    </row>
    <row r="5073" spans="1:22" x14ac:dyDescent="0.25">
      <c r="A5073" s="86"/>
      <c r="B5073" s="9"/>
      <c r="C5073" s="9"/>
      <c r="D5073" s="9"/>
      <c r="E5073" s="9"/>
      <c r="F5073" s="9"/>
      <c r="I5073" s="9"/>
      <c r="K5073" s="9"/>
      <c r="L5073" s="9"/>
      <c r="M5073" s="9"/>
      <c r="O5073" s="9"/>
      <c r="P5073" s="9"/>
      <c r="Q5073" s="9"/>
      <c r="R5073" s="36"/>
      <c r="V5073" s="36"/>
    </row>
    <row r="5074" spans="1:22" x14ac:dyDescent="0.25">
      <c r="A5074" s="86"/>
      <c r="B5074" s="9"/>
      <c r="C5074" s="9"/>
      <c r="D5074" s="9"/>
      <c r="E5074" s="9"/>
      <c r="F5074" s="9"/>
      <c r="I5074" s="9"/>
      <c r="K5074" s="9"/>
      <c r="L5074" s="9"/>
      <c r="M5074" s="9"/>
      <c r="O5074" s="9"/>
      <c r="P5074" s="9"/>
      <c r="Q5074" s="9"/>
      <c r="R5074" s="36"/>
      <c r="V5074" s="36"/>
    </row>
    <row r="5075" spans="1:22" x14ac:dyDescent="0.25">
      <c r="A5075" s="86"/>
      <c r="B5075" s="9"/>
      <c r="C5075" s="9"/>
      <c r="D5075" s="9"/>
      <c r="E5075" s="9"/>
      <c r="F5075" s="9"/>
      <c r="I5075" s="9"/>
      <c r="K5075" s="9"/>
      <c r="L5075" s="9"/>
      <c r="M5075" s="9"/>
      <c r="O5075" s="9"/>
      <c r="P5075" s="9"/>
      <c r="Q5075" s="9"/>
      <c r="R5075" s="36"/>
      <c r="V5075" s="36"/>
    </row>
    <row r="5076" spans="1:22" x14ac:dyDescent="0.25">
      <c r="A5076" s="86"/>
      <c r="B5076" s="9"/>
      <c r="C5076" s="9"/>
      <c r="D5076" s="9"/>
      <c r="E5076" s="9"/>
      <c r="F5076" s="9"/>
      <c r="I5076" s="9"/>
      <c r="K5076" s="9"/>
      <c r="L5076" s="9"/>
      <c r="M5076" s="9"/>
      <c r="O5076" s="9"/>
      <c r="P5076" s="9"/>
      <c r="Q5076" s="9"/>
      <c r="R5076" s="36"/>
      <c r="V5076" s="36"/>
    </row>
    <row r="5077" spans="1:22" x14ac:dyDescent="0.25">
      <c r="A5077" s="86"/>
      <c r="B5077" s="9"/>
      <c r="C5077" s="9"/>
      <c r="D5077" s="9"/>
      <c r="E5077" s="9"/>
      <c r="F5077" s="9"/>
      <c r="I5077" s="9"/>
      <c r="K5077" s="9"/>
      <c r="L5077" s="9"/>
      <c r="M5077" s="9"/>
      <c r="O5077" s="9"/>
      <c r="P5077" s="9"/>
      <c r="Q5077" s="9"/>
      <c r="R5077" s="36"/>
      <c r="V5077" s="36"/>
    </row>
    <row r="5078" spans="1:22" x14ac:dyDescent="0.25">
      <c r="A5078" s="86"/>
      <c r="B5078" s="9"/>
      <c r="C5078" s="9"/>
      <c r="D5078" s="9"/>
      <c r="E5078" s="9"/>
      <c r="F5078" s="9"/>
      <c r="I5078" s="9"/>
      <c r="K5078" s="9"/>
      <c r="L5078" s="9"/>
      <c r="M5078" s="9"/>
      <c r="O5078" s="9"/>
      <c r="P5078" s="9"/>
      <c r="Q5078" s="9"/>
      <c r="R5078" s="36"/>
      <c r="V5078" s="36"/>
    </row>
    <row r="5079" spans="1:22" x14ac:dyDescent="0.25">
      <c r="A5079" s="86"/>
      <c r="B5079" s="9"/>
      <c r="C5079" s="9"/>
      <c r="D5079" s="9"/>
      <c r="E5079" s="9"/>
      <c r="F5079" s="9"/>
      <c r="I5079" s="9"/>
      <c r="K5079" s="9"/>
      <c r="L5079" s="9"/>
      <c r="M5079" s="9"/>
      <c r="O5079" s="9"/>
      <c r="P5079" s="9"/>
      <c r="Q5079" s="9"/>
      <c r="R5079" s="36"/>
      <c r="V5079" s="36"/>
    </row>
    <row r="5080" spans="1:22" x14ac:dyDescent="0.25">
      <c r="A5080" s="86"/>
      <c r="B5080" s="9"/>
      <c r="C5080" s="9"/>
      <c r="D5080" s="9"/>
      <c r="E5080" s="9"/>
      <c r="F5080" s="9"/>
      <c r="I5080" s="9"/>
      <c r="K5080" s="9"/>
      <c r="L5080" s="9"/>
      <c r="M5080" s="9"/>
      <c r="O5080" s="9"/>
      <c r="P5080" s="9"/>
      <c r="Q5080" s="9"/>
      <c r="R5080" s="36"/>
      <c r="V5080" s="36"/>
    </row>
    <row r="5081" spans="1:22" x14ac:dyDescent="0.25">
      <c r="A5081" s="86"/>
      <c r="B5081" s="9"/>
      <c r="C5081" s="9"/>
      <c r="D5081" s="9"/>
      <c r="E5081" s="9"/>
      <c r="F5081" s="9"/>
      <c r="I5081" s="9"/>
      <c r="K5081" s="9"/>
      <c r="L5081" s="9"/>
      <c r="M5081" s="9"/>
      <c r="O5081" s="9"/>
      <c r="P5081" s="9"/>
      <c r="Q5081" s="9"/>
      <c r="R5081" s="36"/>
      <c r="V5081" s="36"/>
    </row>
    <row r="5082" spans="1:22" x14ac:dyDescent="0.25">
      <c r="A5082" s="86"/>
      <c r="B5082" s="9"/>
      <c r="C5082" s="9"/>
      <c r="D5082" s="9"/>
      <c r="E5082" s="9"/>
      <c r="F5082" s="9"/>
      <c r="I5082" s="9"/>
      <c r="K5082" s="9"/>
      <c r="L5082" s="9"/>
      <c r="M5082" s="9"/>
      <c r="O5082" s="9"/>
      <c r="P5082" s="9"/>
      <c r="Q5082" s="9"/>
      <c r="R5082" s="36"/>
      <c r="V5082" s="36"/>
    </row>
    <row r="5083" spans="1:22" x14ac:dyDescent="0.25">
      <c r="A5083" s="86"/>
      <c r="B5083" s="9"/>
      <c r="C5083" s="9"/>
      <c r="D5083" s="9"/>
      <c r="E5083" s="9"/>
      <c r="F5083" s="9"/>
      <c r="I5083" s="9"/>
      <c r="K5083" s="9"/>
      <c r="L5083" s="9"/>
      <c r="M5083" s="9"/>
      <c r="O5083" s="9"/>
      <c r="P5083" s="9"/>
      <c r="Q5083" s="9"/>
      <c r="R5083" s="36"/>
      <c r="V5083" s="36"/>
    </row>
    <row r="5084" spans="1:22" x14ac:dyDescent="0.25">
      <c r="A5084" s="86"/>
      <c r="B5084" s="9"/>
      <c r="C5084" s="9"/>
      <c r="D5084" s="9"/>
      <c r="E5084" s="9"/>
      <c r="F5084" s="9"/>
      <c r="I5084" s="9"/>
      <c r="K5084" s="9"/>
      <c r="L5084" s="9"/>
      <c r="M5084" s="9"/>
      <c r="O5084" s="9"/>
      <c r="P5084" s="9"/>
      <c r="Q5084" s="9"/>
      <c r="R5084" s="36"/>
      <c r="V5084" s="36"/>
    </row>
    <row r="5085" spans="1:22" x14ac:dyDescent="0.25">
      <c r="A5085" s="86"/>
      <c r="B5085" s="9"/>
      <c r="C5085" s="9"/>
      <c r="D5085" s="9"/>
      <c r="E5085" s="9"/>
      <c r="F5085" s="9"/>
      <c r="I5085" s="9"/>
      <c r="K5085" s="9"/>
      <c r="L5085" s="9"/>
      <c r="M5085" s="9"/>
      <c r="O5085" s="9"/>
      <c r="P5085" s="9"/>
      <c r="Q5085" s="9"/>
      <c r="R5085" s="36"/>
      <c r="V5085" s="36"/>
    </row>
    <row r="5086" spans="1:22" x14ac:dyDescent="0.25">
      <c r="A5086" s="86"/>
      <c r="B5086" s="9"/>
      <c r="C5086" s="9"/>
      <c r="D5086" s="9"/>
      <c r="E5086" s="9"/>
      <c r="F5086" s="9"/>
      <c r="I5086" s="9"/>
      <c r="K5086" s="9"/>
      <c r="L5086" s="9"/>
      <c r="M5086" s="9"/>
      <c r="O5086" s="9"/>
      <c r="P5086" s="9"/>
      <c r="Q5086" s="9"/>
      <c r="R5086" s="36"/>
      <c r="V5086" s="36"/>
    </row>
    <row r="5087" spans="1:22" x14ac:dyDescent="0.25">
      <c r="A5087" s="86"/>
      <c r="B5087" s="9"/>
      <c r="C5087" s="9"/>
      <c r="D5087" s="9"/>
      <c r="E5087" s="9"/>
      <c r="F5087" s="9"/>
      <c r="I5087" s="9"/>
      <c r="K5087" s="9"/>
      <c r="L5087" s="9"/>
      <c r="M5087" s="9"/>
      <c r="O5087" s="9"/>
      <c r="P5087" s="9"/>
      <c r="Q5087" s="9"/>
      <c r="R5087" s="36"/>
      <c r="V5087" s="36"/>
    </row>
    <row r="5088" spans="1:22" x14ac:dyDescent="0.25">
      <c r="A5088" s="86"/>
      <c r="B5088" s="9"/>
      <c r="C5088" s="9"/>
      <c r="D5088" s="9"/>
      <c r="E5088" s="9"/>
      <c r="F5088" s="9"/>
      <c r="I5088" s="9"/>
      <c r="K5088" s="9"/>
      <c r="L5088" s="9"/>
      <c r="M5088" s="9"/>
      <c r="O5088" s="9"/>
      <c r="P5088" s="9"/>
      <c r="Q5088" s="9"/>
      <c r="R5088" s="36"/>
      <c r="V5088" s="36"/>
    </row>
    <row r="5089" spans="1:22" x14ac:dyDescent="0.25">
      <c r="A5089" s="86"/>
      <c r="B5089" s="9"/>
      <c r="C5089" s="9"/>
      <c r="D5089" s="9"/>
      <c r="E5089" s="9"/>
      <c r="F5089" s="9"/>
      <c r="I5089" s="9"/>
      <c r="K5089" s="9"/>
      <c r="L5089" s="9"/>
      <c r="M5089" s="9"/>
      <c r="O5089" s="9"/>
      <c r="P5089" s="9"/>
      <c r="Q5089" s="9"/>
      <c r="R5089" s="36"/>
      <c r="V5089" s="36"/>
    </row>
    <row r="5090" spans="1:22" x14ac:dyDescent="0.25">
      <c r="A5090" s="86"/>
      <c r="B5090" s="9"/>
      <c r="C5090" s="9"/>
      <c r="D5090" s="9"/>
      <c r="E5090" s="9"/>
      <c r="F5090" s="9"/>
      <c r="I5090" s="9"/>
      <c r="K5090" s="9"/>
      <c r="L5090" s="9"/>
      <c r="M5090" s="9"/>
      <c r="O5090" s="9"/>
      <c r="P5090" s="9"/>
      <c r="Q5090" s="9"/>
      <c r="R5090" s="36"/>
      <c r="V5090" s="36"/>
    </row>
    <row r="5091" spans="1:22" x14ac:dyDescent="0.25">
      <c r="A5091" s="86"/>
      <c r="B5091" s="9"/>
      <c r="C5091" s="9"/>
      <c r="D5091" s="9"/>
      <c r="E5091" s="9"/>
      <c r="F5091" s="9"/>
      <c r="I5091" s="9"/>
      <c r="K5091" s="9"/>
      <c r="L5091" s="9"/>
      <c r="M5091" s="9"/>
      <c r="O5091" s="9"/>
      <c r="P5091" s="9"/>
      <c r="Q5091" s="9"/>
      <c r="R5091" s="36"/>
      <c r="V5091" s="36"/>
    </row>
    <row r="5092" spans="1:22" x14ac:dyDescent="0.25">
      <c r="A5092" s="86"/>
      <c r="B5092" s="9"/>
      <c r="C5092" s="9"/>
      <c r="D5092" s="9"/>
      <c r="E5092" s="9"/>
      <c r="F5092" s="9"/>
      <c r="I5092" s="9"/>
      <c r="K5092" s="9"/>
      <c r="L5092" s="9"/>
      <c r="M5092" s="9"/>
      <c r="O5092" s="9"/>
      <c r="P5092" s="9"/>
      <c r="Q5092" s="9"/>
      <c r="R5092" s="36"/>
      <c r="V5092" s="36"/>
    </row>
    <row r="5093" spans="1:22" x14ac:dyDescent="0.25">
      <c r="A5093" s="86"/>
      <c r="B5093" s="9"/>
      <c r="C5093" s="9"/>
      <c r="D5093" s="9"/>
      <c r="E5093" s="9"/>
      <c r="F5093" s="9"/>
      <c r="I5093" s="9"/>
      <c r="K5093" s="9"/>
      <c r="L5093" s="9"/>
      <c r="M5093" s="9"/>
      <c r="O5093" s="9"/>
      <c r="P5093" s="9"/>
      <c r="Q5093" s="9"/>
      <c r="R5093" s="36"/>
      <c r="V5093" s="36"/>
    </row>
    <row r="5094" spans="1:22" x14ac:dyDescent="0.25">
      <c r="A5094" s="86"/>
      <c r="B5094" s="9"/>
      <c r="C5094" s="9"/>
      <c r="D5094" s="9"/>
      <c r="E5094" s="9"/>
      <c r="F5094" s="9"/>
      <c r="I5094" s="9"/>
      <c r="K5094" s="9"/>
      <c r="L5094" s="9"/>
      <c r="M5094" s="9"/>
      <c r="O5094" s="9"/>
      <c r="P5094" s="9"/>
      <c r="Q5094" s="9"/>
      <c r="R5094" s="36"/>
      <c r="V5094" s="36"/>
    </row>
    <row r="5095" spans="1:22" x14ac:dyDescent="0.25">
      <c r="A5095" s="86"/>
      <c r="B5095" s="9"/>
      <c r="C5095" s="9"/>
      <c r="D5095" s="9"/>
      <c r="E5095" s="9"/>
      <c r="F5095" s="9"/>
      <c r="I5095" s="9"/>
      <c r="K5095" s="9"/>
      <c r="L5095" s="9"/>
      <c r="M5095" s="9"/>
      <c r="O5095" s="9"/>
      <c r="P5095" s="9"/>
      <c r="Q5095" s="9"/>
      <c r="R5095" s="36"/>
      <c r="V5095" s="36"/>
    </row>
    <row r="5096" spans="1:22" x14ac:dyDescent="0.25">
      <c r="A5096" s="86"/>
      <c r="B5096" s="9"/>
      <c r="C5096" s="9"/>
      <c r="D5096" s="9"/>
      <c r="E5096" s="9"/>
      <c r="F5096" s="9"/>
      <c r="I5096" s="9"/>
      <c r="K5096" s="9"/>
      <c r="L5096" s="9"/>
      <c r="M5096" s="9"/>
      <c r="O5096" s="9"/>
      <c r="P5096" s="9"/>
      <c r="Q5096" s="9"/>
      <c r="R5096" s="36"/>
      <c r="V5096" s="36"/>
    </row>
    <row r="5097" spans="1:22" x14ac:dyDescent="0.25">
      <c r="A5097" s="86"/>
      <c r="B5097" s="9"/>
      <c r="C5097" s="9"/>
      <c r="D5097" s="9"/>
      <c r="E5097" s="9"/>
      <c r="F5097" s="9"/>
      <c r="I5097" s="9"/>
      <c r="K5097" s="9"/>
      <c r="L5097" s="9"/>
      <c r="M5097" s="9"/>
      <c r="O5097" s="9"/>
      <c r="P5097" s="9"/>
      <c r="Q5097" s="9"/>
      <c r="R5097" s="36"/>
      <c r="V5097" s="36"/>
    </row>
    <row r="5098" spans="1:22" x14ac:dyDescent="0.25">
      <c r="A5098" s="86"/>
      <c r="B5098" s="9"/>
      <c r="C5098" s="9"/>
      <c r="D5098" s="9"/>
      <c r="E5098" s="9"/>
      <c r="F5098" s="9"/>
      <c r="I5098" s="9"/>
      <c r="K5098" s="9"/>
      <c r="L5098" s="9"/>
      <c r="M5098" s="9"/>
      <c r="O5098" s="9"/>
      <c r="P5098" s="9"/>
      <c r="Q5098" s="9"/>
      <c r="R5098" s="36"/>
      <c r="V5098" s="36"/>
    </row>
    <row r="5099" spans="1:22" x14ac:dyDescent="0.25">
      <c r="A5099" s="86"/>
      <c r="B5099" s="9"/>
      <c r="C5099" s="9"/>
      <c r="D5099" s="9"/>
      <c r="E5099" s="9"/>
      <c r="F5099" s="9"/>
      <c r="I5099" s="9"/>
      <c r="K5099" s="9"/>
      <c r="L5099" s="9"/>
      <c r="M5099" s="9"/>
      <c r="O5099" s="9"/>
      <c r="P5099" s="9"/>
      <c r="Q5099" s="9"/>
      <c r="R5099" s="36"/>
      <c r="V5099" s="36"/>
    </row>
    <row r="5100" spans="1:22" x14ac:dyDescent="0.25">
      <c r="A5100" s="86"/>
      <c r="B5100" s="9"/>
      <c r="C5100" s="9"/>
      <c r="D5100" s="9"/>
      <c r="E5100" s="9"/>
      <c r="F5100" s="9"/>
      <c r="I5100" s="9"/>
      <c r="K5100" s="9"/>
      <c r="L5100" s="9"/>
      <c r="M5100" s="9"/>
      <c r="O5100" s="9"/>
      <c r="P5100" s="9"/>
      <c r="Q5100" s="9"/>
      <c r="R5100" s="36"/>
      <c r="V5100" s="36"/>
    </row>
    <row r="5101" spans="1:22" x14ac:dyDescent="0.25">
      <c r="A5101" s="86"/>
      <c r="B5101" s="9"/>
      <c r="C5101" s="9"/>
      <c r="D5101" s="9"/>
      <c r="E5101" s="9"/>
      <c r="F5101" s="9"/>
      <c r="I5101" s="9"/>
      <c r="K5101" s="9"/>
      <c r="L5101" s="9"/>
      <c r="M5101" s="9"/>
      <c r="O5101" s="9"/>
      <c r="P5101" s="9"/>
      <c r="Q5101" s="9"/>
      <c r="R5101" s="36"/>
      <c r="V5101" s="36"/>
    </row>
    <row r="5102" spans="1:22" x14ac:dyDescent="0.25">
      <c r="A5102" s="86"/>
      <c r="B5102" s="9"/>
      <c r="C5102" s="9"/>
      <c r="D5102" s="9"/>
      <c r="E5102" s="9"/>
      <c r="F5102" s="9"/>
      <c r="I5102" s="9"/>
      <c r="K5102" s="9"/>
      <c r="L5102" s="9"/>
      <c r="M5102" s="9"/>
      <c r="O5102" s="9"/>
      <c r="P5102" s="9"/>
      <c r="Q5102" s="9"/>
      <c r="R5102" s="36"/>
      <c r="V5102" s="36"/>
    </row>
    <row r="5103" spans="1:22" x14ac:dyDescent="0.25">
      <c r="A5103" s="86"/>
      <c r="B5103" s="9"/>
      <c r="C5103" s="9"/>
      <c r="D5103" s="9"/>
      <c r="E5103" s="9"/>
      <c r="F5103" s="9"/>
      <c r="I5103" s="9"/>
      <c r="K5103" s="9"/>
      <c r="L5103" s="9"/>
      <c r="M5103" s="9"/>
      <c r="O5103" s="9"/>
      <c r="P5103" s="9"/>
      <c r="Q5103" s="9"/>
      <c r="R5103" s="36"/>
      <c r="V5103" s="36"/>
    </row>
    <row r="5104" spans="1:22" x14ac:dyDescent="0.25">
      <c r="A5104" s="86"/>
      <c r="B5104" s="9"/>
      <c r="C5104" s="9"/>
      <c r="D5104" s="9"/>
      <c r="E5104" s="9"/>
      <c r="F5104" s="9"/>
      <c r="I5104" s="9"/>
      <c r="K5104" s="9"/>
      <c r="L5104" s="9"/>
      <c r="M5104" s="9"/>
      <c r="O5104" s="9"/>
      <c r="P5104" s="9"/>
      <c r="Q5104" s="9"/>
      <c r="R5104" s="36"/>
      <c r="V5104" s="36"/>
    </row>
    <row r="5105" spans="1:22" x14ac:dyDescent="0.25">
      <c r="A5105" s="86"/>
      <c r="B5105" s="9"/>
      <c r="C5105" s="9"/>
      <c r="D5105" s="9"/>
      <c r="E5105" s="9"/>
      <c r="F5105" s="9"/>
      <c r="I5105" s="9"/>
      <c r="K5105" s="9"/>
      <c r="L5105" s="9"/>
      <c r="M5105" s="9"/>
      <c r="O5105" s="9"/>
      <c r="P5105" s="9"/>
      <c r="Q5105" s="9"/>
      <c r="R5105" s="36"/>
      <c r="V5105" s="36"/>
    </row>
    <row r="5106" spans="1:22" x14ac:dyDescent="0.25">
      <c r="A5106" s="86"/>
      <c r="B5106" s="9"/>
      <c r="C5106" s="9"/>
      <c r="D5106" s="9"/>
      <c r="E5106" s="9"/>
      <c r="F5106" s="9"/>
      <c r="I5106" s="9"/>
      <c r="K5106" s="9"/>
      <c r="L5106" s="9"/>
      <c r="M5106" s="9"/>
      <c r="O5106" s="9"/>
      <c r="P5106" s="9"/>
      <c r="Q5106" s="9"/>
      <c r="R5106" s="36"/>
      <c r="V5106" s="36"/>
    </row>
    <row r="5107" spans="1:22" x14ac:dyDescent="0.25">
      <c r="A5107" s="86"/>
      <c r="B5107" s="9"/>
      <c r="C5107" s="9"/>
      <c r="D5107" s="9"/>
      <c r="E5107" s="9"/>
      <c r="F5107" s="9"/>
      <c r="I5107" s="9"/>
      <c r="K5107" s="9"/>
      <c r="L5107" s="9"/>
      <c r="M5107" s="9"/>
      <c r="O5107" s="9"/>
      <c r="P5107" s="9"/>
      <c r="Q5107" s="9"/>
      <c r="R5107" s="36"/>
      <c r="V5107" s="36"/>
    </row>
    <row r="5108" spans="1:22" x14ac:dyDescent="0.25">
      <c r="A5108" s="86"/>
      <c r="B5108" s="9"/>
      <c r="C5108" s="9"/>
      <c r="D5108" s="9"/>
      <c r="E5108" s="9"/>
      <c r="F5108" s="9"/>
      <c r="I5108" s="9"/>
      <c r="K5108" s="9"/>
      <c r="L5108" s="9"/>
      <c r="M5108" s="9"/>
      <c r="O5108" s="9"/>
      <c r="P5108" s="9"/>
      <c r="Q5108" s="9"/>
      <c r="R5108" s="36"/>
      <c r="V5108" s="36"/>
    </row>
    <row r="5109" spans="1:22" x14ac:dyDescent="0.25">
      <c r="A5109" s="86"/>
      <c r="B5109" s="9"/>
      <c r="C5109" s="9"/>
      <c r="D5109" s="9"/>
      <c r="E5109" s="9"/>
      <c r="F5109" s="9"/>
      <c r="I5109" s="9"/>
      <c r="K5109" s="9"/>
      <c r="L5109" s="9"/>
      <c r="M5109" s="9"/>
      <c r="O5109" s="9"/>
      <c r="P5109" s="9"/>
      <c r="Q5109" s="9"/>
      <c r="R5109" s="36"/>
      <c r="V5109" s="36"/>
    </row>
    <row r="5110" spans="1:22" x14ac:dyDescent="0.25">
      <c r="A5110" s="86"/>
      <c r="B5110" s="9"/>
      <c r="C5110" s="9"/>
      <c r="D5110" s="9"/>
      <c r="E5110" s="9"/>
      <c r="F5110" s="9"/>
      <c r="I5110" s="9"/>
      <c r="K5110" s="9"/>
      <c r="L5110" s="9"/>
      <c r="M5110" s="9"/>
      <c r="O5110" s="9"/>
      <c r="P5110" s="9"/>
      <c r="Q5110" s="9"/>
      <c r="R5110" s="36"/>
      <c r="V5110" s="36"/>
    </row>
    <row r="5111" spans="1:22" x14ac:dyDescent="0.25">
      <c r="A5111" s="86"/>
      <c r="B5111" s="9"/>
      <c r="C5111" s="9"/>
      <c r="D5111" s="9"/>
      <c r="E5111" s="9"/>
      <c r="F5111" s="9"/>
      <c r="I5111" s="9"/>
      <c r="K5111" s="9"/>
      <c r="L5111" s="9"/>
      <c r="M5111" s="9"/>
      <c r="O5111" s="9"/>
      <c r="P5111" s="9"/>
      <c r="Q5111" s="9"/>
      <c r="R5111" s="36"/>
      <c r="V5111" s="36"/>
    </row>
    <row r="5112" spans="1:22" x14ac:dyDescent="0.25">
      <c r="A5112" s="86"/>
      <c r="B5112" s="9"/>
      <c r="C5112" s="9"/>
      <c r="D5112" s="9"/>
      <c r="E5112" s="9"/>
      <c r="F5112" s="9"/>
      <c r="I5112" s="9"/>
      <c r="K5112" s="9"/>
      <c r="L5112" s="9"/>
      <c r="M5112" s="9"/>
      <c r="O5112" s="9"/>
      <c r="P5112" s="9"/>
      <c r="Q5112" s="9"/>
      <c r="R5112" s="36"/>
      <c r="V5112" s="36"/>
    </row>
    <row r="5113" spans="1:22" x14ac:dyDescent="0.25">
      <c r="A5113" s="86"/>
      <c r="B5113" s="9"/>
      <c r="C5113" s="9"/>
      <c r="D5113" s="9"/>
      <c r="E5113" s="9"/>
      <c r="F5113" s="9"/>
      <c r="I5113" s="9"/>
      <c r="K5113" s="9"/>
      <c r="L5113" s="9"/>
      <c r="M5113" s="9"/>
      <c r="O5113" s="9"/>
      <c r="P5113" s="9"/>
      <c r="Q5113" s="9"/>
      <c r="R5113" s="36"/>
      <c r="V5113" s="36"/>
    </row>
    <row r="5114" spans="1:22" x14ac:dyDescent="0.25">
      <c r="A5114" s="86"/>
      <c r="B5114" s="9"/>
      <c r="C5114" s="9"/>
      <c r="D5114" s="9"/>
      <c r="E5114" s="9"/>
      <c r="F5114" s="9"/>
      <c r="I5114" s="9"/>
      <c r="K5114" s="9"/>
      <c r="L5114" s="9"/>
      <c r="M5114" s="9"/>
      <c r="O5114" s="9"/>
      <c r="P5114" s="9"/>
      <c r="Q5114" s="9"/>
      <c r="R5114" s="36"/>
      <c r="V5114" s="36"/>
    </row>
    <row r="5115" spans="1:22" x14ac:dyDescent="0.25">
      <c r="A5115" s="86"/>
      <c r="B5115" s="9"/>
      <c r="C5115" s="9"/>
      <c r="D5115" s="9"/>
      <c r="E5115" s="9"/>
      <c r="F5115" s="9"/>
      <c r="I5115" s="9"/>
      <c r="K5115" s="9"/>
      <c r="L5115" s="9"/>
      <c r="M5115" s="9"/>
      <c r="O5115" s="9"/>
      <c r="P5115" s="9"/>
      <c r="Q5115" s="9"/>
      <c r="R5115" s="36"/>
      <c r="V5115" s="36"/>
    </row>
    <row r="5116" spans="1:22" x14ac:dyDescent="0.25">
      <c r="A5116" s="86"/>
      <c r="B5116" s="9"/>
      <c r="C5116" s="9"/>
      <c r="D5116" s="9"/>
      <c r="E5116" s="9"/>
      <c r="F5116" s="9"/>
      <c r="I5116" s="9"/>
      <c r="K5116" s="9"/>
      <c r="L5116" s="9"/>
      <c r="M5116" s="9"/>
      <c r="O5116" s="9"/>
      <c r="P5116" s="9"/>
      <c r="Q5116" s="9"/>
      <c r="R5116" s="36"/>
      <c r="V5116" s="36"/>
    </row>
    <row r="5117" spans="1:22" x14ac:dyDescent="0.25">
      <c r="A5117" s="86"/>
      <c r="B5117" s="9"/>
      <c r="C5117" s="9"/>
      <c r="D5117" s="9"/>
      <c r="E5117" s="9"/>
      <c r="F5117" s="9"/>
      <c r="I5117" s="9"/>
      <c r="K5117" s="9"/>
      <c r="L5117" s="9"/>
      <c r="M5117" s="9"/>
      <c r="O5117" s="9"/>
      <c r="P5117" s="9"/>
      <c r="Q5117" s="9"/>
      <c r="R5117" s="36"/>
      <c r="V5117" s="36"/>
    </row>
    <row r="5118" spans="1:22" x14ac:dyDescent="0.25">
      <c r="A5118" s="86"/>
      <c r="B5118" s="9"/>
      <c r="C5118" s="9"/>
      <c r="D5118" s="9"/>
      <c r="E5118" s="9"/>
      <c r="F5118" s="9"/>
      <c r="I5118" s="9"/>
      <c r="K5118" s="9"/>
      <c r="L5118" s="9"/>
      <c r="M5118" s="9"/>
      <c r="O5118" s="9"/>
      <c r="P5118" s="9"/>
      <c r="Q5118" s="9"/>
      <c r="R5118" s="36"/>
      <c r="V5118" s="36"/>
    </row>
    <row r="5119" spans="1:22" x14ac:dyDescent="0.25">
      <c r="A5119" s="86"/>
      <c r="B5119" s="9"/>
      <c r="C5119" s="9"/>
      <c r="D5119" s="9"/>
      <c r="E5119" s="9"/>
      <c r="F5119" s="9"/>
      <c r="I5119" s="9"/>
      <c r="K5119" s="9"/>
      <c r="L5119" s="9"/>
      <c r="M5119" s="9"/>
      <c r="O5119" s="9"/>
      <c r="P5119" s="9"/>
      <c r="Q5119" s="9"/>
      <c r="R5119" s="36"/>
      <c r="V5119" s="36"/>
    </row>
    <row r="5120" spans="1:22" x14ac:dyDescent="0.25">
      <c r="A5120" s="86"/>
      <c r="B5120" s="9"/>
      <c r="C5120" s="9"/>
      <c r="D5120" s="9"/>
      <c r="E5120" s="9"/>
      <c r="F5120" s="9"/>
      <c r="I5120" s="9"/>
      <c r="K5120" s="9"/>
      <c r="L5120" s="9"/>
      <c r="M5120" s="9"/>
      <c r="O5120" s="9"/>
      <c r="P5120" s="9"/>
      <c r="Q5120" s="9"/>
      <c r="R5120" s="36"/>
      <c r="V5120" s="36"/>
    </row>
    <row r="5121" spans="1:22" x14ac:dyDescent="0.25">
      <c r="A5121" s="86"/>
      <c r="B5121" s="9"/>
      <c r="C5121" s="9"/>
      <c r="D5121" s="9"/>
      <c r="E5121" s="9"/>
      <c r="F5121" s="9"/>
      <c r="I5121" s="9"/>
      <c r="K5121" s="9"/>
      <c r="L5121" s="9"/>
      <c r="M5121" s="9"/>
      <c r="O5121" s="9"/>
      <c r="P5121" s="9"/>
      <c r="Q5121" s="9"/>
      <c r="R5121" s="36"/>
      <c r="V5121" s="36"/>
    </row>
    <row r="5122" spans="1:22" x14ac:dyDescent="0.25">
      <c r="A5122" s="86"/>
      <c r="B5122" s="9"/>
      <c r="C5122" s="9"/>
      <c r="D5122" s="9"/>
      <c r="E5122" s="9"/>
      <c r="F5122" s="9"/>
      <c r="I5122" s="9"/>
      <c r="K5122" s="9"/>
      <c r="L5122" s="9"/>
      <c r="M5122" s="9"/>
      <c r="O5122" s="9"/>
      <c r="P5122" s="9"/>
      <c r="Q5122" s="9"/>
      <c r="R5122" s="36"/>
      <c r="V5122" s="36"/>
    </row>
    <row r="5123" spans="1:22" x14ac:dyDescent="0.25">
      <c r="A5123" s="86"/>
      <c r="B5123" s="9"/>
      <c r="C5123" s="9"/>
      <c r="D5123" s="9"/>
      <c r="E5123" s="9"/>
      <c r="F5123" s="9"/>
      <c r="I5123" s="9"/>
      <c r="K5123" s="9"/>
      <c r="L5123" s="9"/>
      <c r="M5123" s="9"/>
      <c r="O5123" s="9"/>
      <c r="P5123" s="9"/>
      <c r="Q5123" s="9"/>
      <c r="R5123" s="36"/>
      <c r="V5123" s="36"/>
    </row>
    <row r="5124" spans="1:22" x14ac:dyDescent="0.25">
      <c r="A5124" s="86"/>
      <c r="B5124" s="9"/>
      <c r="C5124" s="9"/>
      <c r="D5124" s="9"/>
      <c r="E5124" s="9"/>
      <c r="F5124" s="9"/>
      <c r="I5124" s="9"/>
      <c r="K5124" s="9"/>
      <c r="L5124" s="9"/>
      <c r="M5124" s="9"/>
      <c r="O5124" s="9"/>
      <c r="P5124" s="9"/>
      <c r="Q5124" s="9"/>
      <c r="R5124" s="36"/>
      <c r="V5124" s="36"/>
    </row>
    <row r="5125" spans="1:22" x14ac:dyDescent="0.25">
      <c r="A5125" s="86"/>
      <c r="B5125" s="9"/>
      <c r="C5125" s="9"/>
      <c r="D5125" s="9"/>
      <c r="E5125" s="9"/>
      <c r="F5125" s="9"/>
      <c r="I5125" s="9"/>
      <c r="K5125" s="9"/>
      <c r="L5125" s="9"/>
      <c r="M5125" s="9"/>
      <c r="O5125" s="9"/>
      <c r="P5125" s="9"/>
      <c r="Q5125" s="9"/>
      <c r="R5125" s="36"/>
      <c r="V5125" s="36"/>
    </row>
    <row r="5126" spans="1:22" x14ac:dyDescent="0.25">
      <c r="A5126" s="86"/>
      <c r="B5126" s="9"/>
      <c r="C5126" s="9"/>
      <c r="D5126" s="9"/>
      <c r="E5126" s="9"/>
      <c r="F5126" s="9"/>
      <c r="I5126" s="9"/>
      <c r="K5126" s="9"/>
      <c r="L5126" s="9"/>
      <c r="M5126" s="9"/>
      <c r="O5126" s="9"/>
      <c r="P5126" s="9"/>
      <c r="Q5126" s="9"/>
      <c r="R5126" s="36"/>
      <c r="V5126" s="36"/>
    </row>
    <row r="5127" spans="1:22" x14ac:dyDescent="0.25">
      <c r="A5127" s="86"/>
      <c r="B5127" s="9"/>
      <c r="C5127" s="9"/>
      <c r="D5127" s="9"/>
      <c r="E5127" s="9"/>
      <c r="F5127" s="9"/>
      <c r="I5127" s="9"/>
      <c r="K5127" s="9"/>
      <c r="L5127" s="9"/>
      <c r="M5127" s="9"/>
      <c r="O5127" s="9"/>
      <c r="P5127" s="9"/>
      <c r="Q5127" s="9"/>
      <c r="R5127" s="36"/>
      <c r="V5127" s="36"/>
    </row>
    <row r="5128" spans="1:22" x14ac:dyDescent="0.25">
      <c r="A5128" s="86"/>
      <c r="B5128" s="9"/>
      <c r="C5128" s="9"/>
      <c r="D5128" s="9"/>
      <c r="E5128" s="9"/>
      <c r="F5128" s="9"/>
      <c r="I5128" s="9"/>
      <c r="K5128" s="9"/>
      <c r="L5128" s="9"/>
      <c r="M5128" s="9"/>
      <c r="O5128" s="9"/>
      <c r="P5128" s="9"/>
      <c r="Q5128" s="9"/>
      <c r="R5128" s="36"/>
      <c r="V5128" s="36"/>
    </row>
    <row r="5129" spans="1:22" x14ac:dyDescent="0.25">
      <c r="A5129" s="86"/>
      <c r="B5129" s="9"/>
      <c r="C5129" s="9"/>
      <c r="D5129" s="9"/>
      <c r="E5129" s="9"/>
      <c r="F5129" s="9"/>
      <c r="I5129" s="9"/>
      <c r="K5129" s="9"/>
      <c r="L5129" s="9"/>
      <c r="M5129" s="9"/>
      <c r="O5129" s="9"/>
      <c r="P5129" s="9"/>
      <c r="Q5129" s="9"/>
      <c r="R5129" s="36"/>
      <c r="V5129" s="36"/>
    </row>
    <row r="5130" spans="1:22" x14ac:dyDescent="0.25">
      <c r="A5130" s="86"/>
      <c r="B5130" s="9"/>
      <c r="C5130" s="9"/>
      <c r="D5130" s="9"/>
      <c r="E5130" s="9"/>
      <c r="F5130" s="9"/>
      <c r="I5130" s="9"/>
      <c r="K5130" s="9"/>
      <c r="L5130" s="9"/>
      <c r="M5130" s="9"/>
      <c r="O5130" s="9"/>
      <c r="P5130" s="9"/>
      <c r="Q5130" s="9"/>
      <c r="R5130" s="36"/>
      <c r="V5130" s="36"/>
    </row>
    <row r="5131" spans="1:22" x14ac:dyDescent="0.25">
      <c r="A5131" s="86"/>
      <c r="B5131" s="9"/>
      <c r="C5131" s="9"/>
      <c r="D5131" s="9"/>
      <c r="E5131" s="9"/>
      <c r="F5131" s="9"/>
      <c r="I5131" s="9"/>
      <c r="K5131" s="9"/>
      <c r="L5131" s="9"/>
      <c r="M5131" s="9"/>
      <c r="O5131" s="9"/>
      <c r="P5131" s="9"/>
      <c r="Q5131" s="9"/>
      <c r="R5131" s="36"/>
      <c r="V5131" s="36"/>
    </row>
    <row r="5132" spans="1:22" x14ac:dyDescent="0.25">
      <c r="A5132" s="86"/>
      <c r="B5132" s="9"/>
      <c r="C5132" s="9"/>
      <c r="D5132" s="9"/>
      <c r="E5132" s="9"/>
      <c r="F5132" s="9"/>
      <c r="I5132" s="9"/>
      <c r="K5132" s="9"/>
      <c r="L5132" s="9"/>
      <c r="M5132" s="9"/>
      <c r="O5132" s="9"/>
      <c r="P5132" s="9"/>
      <c r="Q5132" s="9"/>
      <c r="R5132" s="36"/>
      <c r="V5132" s="36"/>
    </row>
    <row r="5133" spans="1:22" x14ac:dyDescent="0.25">
      <c r="A5133" s="86"/>
      <c r="B5133" s="9"/>
      <c r="C5133" s="9"/>
      <c r="D5133" s="9"/>
      <c r="E5133" s="9"/>
      <c r="F5133" s="9"/>
      <c r="I5133" s="9"/>
      <c r="K5133" s="9"/>
      <c r="L5133" s="9"/>
      <c r="M5133" s="9"/>
      <c r="O5133" s="9"/>
      <c r="P5133" s="9"/>
      <c r="Q5133" s="9"/>
      <c r="R5133" s="36"/>
      <c r="V5133" s="36"/>
    </row>
    <row r="5134" spans="1:22" x14ac:dyDescent="0.25">
      <c r="A5134" s="86"/>
      <c r="B5134" s="9"/>
      <c r="C5134" s="9"/>
      <c r="D5134" s="9"/>
      <c r="E5134" s="9"/>
      <c r="F5134" s="9"/>
      <c r="I5134" s="9"/>
      <c r="K5134" s="9"/>
      <c r="L5134" s="9"/>
      <c r="M5134" s="9"/>
      <c r="O5134" s="9"/>
      <c r="P5134" s="9"/>
      <c r="Q5134" s="9"/>
      <c r="R5134" s="36"/>
      <c r="V5134" s="36"/>
    </row>
    <row r="5135" spans="1:22" x14ac:dyDescent="0.25">
      <c r="A5135" s="86"/>
      <c r="B5135" s="9"/>
      <c r="C5135" s="9"/>
      <c r="D5135" s="9"/>
      <c r="E5135" s="9"/>
      <c r="F5135" s="9"/>
      <c r="I5135" s="9"/>
      <c r="K5135" s="9"/>
      <c r="L5135" s="9"/>
      <c r="M5135" s="9"/>
      <c r="O5135" s="9"/>
      <c r="P5135" s="9"/>
      <c r="Q5135" s="9"/>
      <c r="R5135" s="36"/>
      <c r="V5135" s="36"/>
    </row>
    <row r="5136" spans="1:22" x14ac:dyDescent="0.25">
      <c r="A5136" s="86"/>
      <c r="B5136" s="9"/>
      <c r="C5136" s="9"/>
      <c r="D5136" s="9"/>
      <c r="E5136" s="9"/>
      <c r="F5136" s="9"/>
      <c r="I5136" s="9"/>
      <c r="K5136" s="9"/>
      <c r="L5136" s="9"/>
      <c r="M5136" s="9"/>
      <c r="O5136" s="9"/>
      <c r="P5136" s="9"/>
      <c r="Q5136" s="9"/>
      <c r="R5136" s="36"/>
      <c r="V5136" s="36"/>
    </row>
    <row r="5137" spans="1:22" x14ac:dyDescent="0.25">
      <c r="A5137" s="86"/>
      <c r="B5137" s="9"/>
      <c r="C5137" s="9"/>
      <c r="D5137" s="9"/>
      <c r="E5137" s="9"/>
      <c r="F5137" s="9"/>
      <c r="I5137" s="9"/>
      <c r="K5137" s="9"/>
      <c r="L5137" s="9"/>
      <c r="M5137" s="9"/>
      <c r="O5137" s="9"/>
      <c r="P5137" s="9"/>
      <c r="Q5137" s="9"/>
      <c r="R5137" s="36"/>
      <c r="V5137" s="36"/>
    </row>
    <row r="5138" spans="1:22" x14ac:dyDescent="0.25">
      <c r="A5138" s="86"/>
      <c r="B5138" s="9"/>
      <c r="C5138" s="9"/>
      <c r="D5138" s="9"/>
      <c r="E5138" s="9"/>
      <c r="F5138" s="9"/>
      <c r="I5138" s="9"/>
      <c r="K5138" s="9"/>
      <c r="L5138" s="9"/>
      <c r="M5138" s="9"/>
      <c r="O5138" s="9"/>
      <c r="P5138" s="9"/>
      <c r="Q5138" s="9"/>
      <c r="R5138" s="36"/>
      <c r="V5138" s="36"/>
    </row>
    <row r="5139" spans="1:22" x14ac:dyDescent="0.25">
      <c r="A5139" s="86"/>
      <c r="B5139" s="9"/>
      <c r="C5139" s="9"/>
      <c r="D5139" s="9"/>
      <c r="E5139" s="9"/>
      <c r="F5139" s="9"/>
      <c r="I5139" s="9"/>
      <c r="K5139" s="9"/>
      <c r="L5139" s="9"/>
      <c r="M5139" s="9"/>
      <c r="O5139" s="9"/>
      <c r="P5139" s="9"/>
      <c r="Q5139" s="9"/>
      <c r="R5139" s="36"/>
      <c r="V5139" s="36"/>
    </row>
    <row r="5140" spans="1:22" x14ac:dyDescent="0.25">
      <c r="A5140" s="86"/>
      <c r="B5140" s="9"/>
      <c r="C5140" s="9"/>
      <c r="D5140" s="9"/>
      <c r="E5140" s="9"/>
      <c r="F5140" s="9"/>
      <c r="I5140" s="9"/>
      <c r="K5140" s="9"/>
      <c r="L5140" s="9"/>
      <c r="M5140" s="9"/>
      <c r="O5140" s="9"/>
      <c r="P5140" s="9"/>
      <c r="Q5140" s="9"/>
      <c r="R5140" s="36"/>
      <c r="V5140" s="36"/>
    </row>
    <row r="5141" spans="1:22" x14ac:dyDescent="0.25">
      <c r="A5141" s="86"/>
      <c r="B5141" s="9"/>
      <c r="C5141" s="9"/>
      <c r="D5141" s="9"/>
      <c r="E5141" s="9"/>
      <c r="F5141" s="9"/>
      <c r="I5141" s="9"/>
      <c r="K5141" s="9"/>
      <c r="L5141" s="9"/>
      <c r="M5141" s="9"/>
      <c r="O5141" s="9"/>
      <c r="P5141" s="9"/>
      <c r="Q5141" s="9"/>
      <c r="R5141" s="36"/>
      <c r="V5141" s="36"/>
    </row>
    <row r="5142" spans="1:22" x14ac:dyDescent="0.25">
      <c r="A5142" s="86"/>
      <c r="B5142" s="9"/>
      <c r="C5142" s="9"/>
      <c r="D5142" s="9"/>
      <c r="E5142" s="9"/>
      <c r="F5142" s="9"/>
      <c r="I5142" s="9"/>
      <c r="K5142" s="9"/>
      <c r="L5142" s="9"/>
      <c r="M5142" s="9"/>
      <c r="O5142" s="9"/>
      <c r="P5142" s="9"/>
      <c r="Q5142" s="9"/>
      <c r="R5142" s="36"/>
      <c r="V5142" s="36"/>
    </row>
    <row r="5143" spans="1:22" x14ac:dyDescent="0.25">
      <c r="A5143" s="86"/>
      <c r="B5143" s="9"/>
      <c r="C5143" s="9"/>
      <c r="D5143" s="9"/>
      <c r="E5143" s="9"/>
      <c r="F5143" s="9"/>
      <c r="I5143" s="9"/>
      <c r="K5143" s="9"/>
      <c r="L5143" s="9"/>
      <c r="M5143" s="9"/>
      <c r="O5143" s="9"/>
      <c r="P5143" s="9"/>
      <c r="Q5143" s="9"/>
      <c r="R5143" s="36"/>
      <c r="V5143" s="36"/>
    </row>
    <row r="5144" spans="1:22" x14ac:dyDescent="0.25">
      <c r="A5144" s="86"/>
      <c r="B5144" s="9"/>
      <c r="C5144" s="9"/>
      <c r="D5144" s="9"/>
      <c r="E5144" s="9"/>
      <c r="F5144" s="9"/>
      <c r="I5144" s="9"/>
      <c r="K5144" s="9"/>
      <c r="L5144" s="9"/>
      <c r="M5144" s="9"/>
      <c r="O5144" s="9"/>
      <c r="P5144" s="9"/>
      <c r="Q5144" s="9"/>
      <c r="R5144" s="36"/>
      <c r="V5144" s="36"/>
    </row>
    <row r="5145" spans="1:22" x14ac:dyDescent="0.25">
      <c r="A5145" s="86"/>
      <c r="B5145" s="9"/>
      <c r="C5145" s="9"/>
      <c r="D5145" s="9"/>
      <c r="E5145" s="9"/>
      <c r="F5145" s="9"/>
      <c r="I5145" s="9"/>
      <c r="K5145" s="9"/>
      <c r="L5145" s="9"/>
      <c r="M5145" s="9"/>
      <c r="O5145" s="9"/>
      <c r="P5145" s="9"/>
      <c r="Q5145" s="9"/>
      <c r="R5145" s="36"/>
      <c r="V5145" s="36"/>
    </row>
    <row r="5146" spans="1:22" x14ac:dyDescent="0.25">
      <c r="A5146" s="86"/>
      <c r="B5146" s="9"/>
      <c r="C5146" s="9"/>
      <c r="D5146" s="9"/>
      <c r="E5146" s="9"/>
      <c r="F5146" s="9"/>
      <c r="I5146" s="9"/>
      <c r="K5146" s="9"/>
      <c r="L5146" s="9"/>
      <c r="M5146" s="9"/>
      <c r="O5146" s="9"/>
      <c r="P5146" s="9"/>
      <c r="Q5146" s="9"/>
      <c r="R5146" s="36"/>
      <c r="V5146" s="36"/>
    </row>
    <row r="5147" spans="1:22" x14ac:dyDescent="0.25">
      <c r="A5147" s="86"/>
      <c r="B5147" s="9"/>
      <c r="C5147" s="9"/>
      <c r="D5147" s="9"/>
      <c r="E5147" s="9"/>
      <c r="F5147" s="9"/>
      <c r="I5147" s="9"/>
      <c r="K5147" s="9"/>
      <c r="L5147" s="9"/>
      <c r="M5147" s="9"/>
      <c r="O5147" s="9"/>
      <c r="P5147" s="9"/>
      <c r="Q5147" s="9"/>
      <c r="R5147" s="36"/>
      <c r="V5147" s="36"/>
    </row>
    <row r="5148" spans="1:22" x14ac:dyDescent="0.25">
      <c r="A5148" s="86"/>
      <c r="B5148" s="9"/>
      <c r="C5148" s="9"/>
      <c r="D5148" s="9"/>
      <c r="E5148" s="9"/>
      <c r="F5148" s="9"/>
      <c r="I5148" s="9"/>
      <c r="K5148" s="9"/>
      <c r="L5148" s="9"/>
      <c r="M5148" s="9"/>
      <c r="O5148" s="9"/>
      <c r="P5148" s="9"/>
      <c r="Q5148" s="9"/>
      <c r="R5148" s="36"/>
      <c r="V5148" s="36"/>
    </row>
    <row r="5149" spans="1:22" x14ac:dyDescent="0.25">
      <c r="A5149" s="86"/>
      <c r="B5149" s="9"/>
      <c r="C5149" s="9"/>
      <c r="D5149" s="9"/>
      <c r="E5149" s="9"/>
      <c r="F5149" s="9"/>
      <c r="I5149" s="9"/>
      <c r="K5149" s="9"/>
      <c r="L5149" s="9"/>
      <c r="M5149" s="9"/>
      <c r="O5149" s="9"/>
      <c r="P5149" s="9"/>
      <c r="Q5149" s="9"/>
      <c r="R5149" s="36"/>
      <c r="V5149" s="36"/>
    </row>
    <row r="5150" spans="1:22" x14ac:dyDescent="0.25">
      <c r="A5150" s="86"/>
      <c r="B5150" s="9"/>
      <c r="C5150" s="9"/>
      <c r="D5150" s="9"/>
      <c r="E5150" s="9"/>
      <c r="F5150" s="9"/>
      <c r="I5150" s="9"/>
      <c r="K5150" s="9"/>
      <c r="L5150" s="9"/>
      <c r="M5150" s="9"/>
      <c r="O5150" s="9"/>
      <c r="P5150" s="9"/>
      <c r="Q5150" s="9"/>
      <c r="R5150" s="36"/>
      <c r="V5150" s="36"/>
    </row>
    <row r="5151" spans="1:22" x14ac:dyDescent="0.25">
      <c r="A5151" s="86"/>
      <c r="B5151" s="9"/>
      <c r="C5151" s="9"/>
      <c r="D5151" s="9"/>
      <c r="E5151" s="9"/>
      <c r="F5151" s="9"/>
      <c r="I5151" s="9"/>
      <c r="K5151" s="9"/>
      <c r="L5151" s="9"/>
      <c r="M5151" s="9"/>
      <c r="O5151" s="9"/>
      <c r="P5151" s="9"/>
      <c r="Q5151" s="9"/>
      <c r="R5151" s="36"/>
      <c r="V5151" s="36"/>
    </row>
    <row r="5152" spans="1:22" x14ac:dyDescent="0.25">
      <c r="A5152" s="86"/>
      <c r="B5152" s="9"/>
      <c r="C5152" s="9"/>
      <c r="D5152" s="9"/>
      <c r="E5152" s="9"/>
      <c r="F5152" s="9"/>
      <c r="I5152" s="9"/>
      <c r="K5152" s="9"/>
      <c r="L5152" s="9"/>
      <c r="M5152" s="9"/>
      <c r="O5152" s="9"/>
      <c r="P5152" s="9"/>
      <c r="Q5152" s="9"/>
      <c r="R5152" s="36"/>
      <c r="V5152" s="36"/>
    </row>
    <row r="5153" spans="1:22" x14ac:dyDescent="0.25">
      <c r="A5153" s="86"/>
      <c r="B5153" s="9"/>
      <c r="C5153" s="9"/>
      <c r="D5153" s="9"/>
      <c r="E5153" s="9"/>
      <c r="F5153" s="9"/>
      <c r="I5153" s="9"/>
      <c r="K5153" s="9"/>
      <c r="L5153" s="9"/>
      <c r="M5153" s="9"/>
      <c r="O5153" s="9"/>
      <c r="P5153" s="9"/>
      <c r="Q5153" s="9"/>
      <c r="R5153" s="36"/>
      <c r="V5153" s="36"/>
    </row>
    <row r="5154" spans="1:22" x14ac:dyDescent="0.25">
      <c r="A5154" s="86"/>
      <c r="B5154" s="9"/>
      <c r="C5154" s="9"/>
      <c r="D5154" s="9"/>
      <c r="E5154" s="9"/>
      <c r="F5154" s="9"/>
      <c r="I5154" s="9"/>
      <c r="K5154" s="9"/>
      <c r="L5154" s="9"/>
      <c r="M5154" s="9"/>
      <c r="O5154" s="9"/>
      <c r="P5154" s="9"/>
      <c r="Q5154" s="9"/>
      <c r="R5154" s="36"/>
      <c r="V5154" s="36"/>
    </row>
    <row r="5155" spans="1:22" x14ac:dyDescent="0.25">
      <c r="A5155" s="86"/>
      <c r="B5155" s="9"/>
      <c r="C5155" s="9"/>
      <c r="D5155" s="9"/>
      <c r="E5155" s="9"/>
      <c r="F5155" s="9"/>
      <c r="I5155" s="9"/>
      <c r="K5155" s="9"/>
      <c r="L5155" s="9"/>
      <c r="M5155" s="9"/>
      <c r="O5155" s="9"/>
      <c r="P5155" s="9"/>
      <c r="Q5155" s="9"/>
      <c r="R5155" s="36"/>
      <c r="V5155" s="36"/>
    </row>
    <row r="5156" spans="1:22" x14ac:dyDescent="0.25">
      <c r="A5156" s="86"/>
      <c r="B5156" s="9"/>
      <c r="C5156" s="9"/>
      <c r="D5156" s="9"/>
      <c r="E5156" s="9"/>
      <c r="F5156" s="9"/>
      <c r="I5156" s="9"/>
      <c r="K5156" s="9"/>
      <c r="L5156" s="9"/>
      <c r="M5156" s="9"/>
      <c r="O5156" s="9"/>
      <c r="P5156" s="9"/>
      <c r="Q5156" s="9"/>
      <c r="R5156" s="36"/>
      <c r="V5156" s="36"/>
    </row>
    <row r="5157" spans="1:22" x14ac:dyDescent="0.25">
      <c r="A5157" s="86"/>
      <c r="B5157" s="9"/>
      <c r="C5157" s="9"/>
      <c r="D5157" s="9"/>
      <c r="E5157" s="9"/>
      <c r="F5157" s="9"/>
      <c r="I5157" s="9"/>
      <c r="K5157" s="9"/>
      <c r="L5157" s="9"/>
      <c r="M5157" s="9"/>
      <c r="O5157" s="9"/>
      <c r="P5157" s="9"/>
      <c r="Q5157" s="9"/>
      <c r="R5157" s="36"/>
      <c r="V5157" s="36"/>
    </row>
    <row r="5158" spans="1:22" x14ac:dyDescent="0.25">
      <c r="A5158" s="86"/>
      <c r="B5158" s="9"/>
      <c r="C5158" s="9"/>
      <c r="D5158" s="9"/>
      <c r="E5158" s="9"/>
      <c r="F5158" s="9"/>
      <c r="I5158" s="9"/>
      <c r="K5158" s="9"/>
      <c r="L5158" s="9"/>
      <c r="M5158" s="9"/>
      <c r="O5158" s="9"/>
      <c r="P5158" s="9"/>
      <c r="Q5158" s="9"/>
      <c r="R5158" s="36"/>
      <c r="V5158" s="36"/>
    </row>
    <row r="5159" spans="1:22" x14ac:dyDescent="0.25">
      <c r="A5159" s="86"/>
      <c r="B5159" s="9"/>
      <c r="C5159" s="9"/>
      <c r="D5159" s="9"/>
      <c r="E5159" s="9"/>
      <c r="F5159" s="9"/>
      <c r="I5159" s="9"/>
      <c r="K5159" s="9"/>
      <c r="L5159" s="9"/>
      <c r="M5159" s="9"/>
      <c r="O5159" s="9"/>
      <c r="P5159" s="9"/>
      <c r="Q5159" s="9"/>
      <c r="R5159" s="36"/>
      <c r="V5159" s="36"/>
    </row>
    <row r="5160" spans="1:22" x14ac:dyDescent="0.25">
      <c r="A5160" s="86"/>
      <c r="B5160" s="9"/>
      <c r="C5160" s="9"/>
      <c r="D5160" s="9"/>
      <c r="E5160" s="9"/>
      <c r="F5160" s="9"/>
      <c r="I5160" s="9"/>
      <c r="K5160" s="9"/>
      <c r="L5160" s="9"/>
      <c r="M5160" s="9"/>
      <c r="O5160" s="9"/>
      <c r="P5160" s="9"/>
      <c r="Q5160" s="9"/>
      <c r="R5160" s="36"/>
      <c r="V5160" s="36"/>
    </row>
    <row r="5161" spans="1:22" x14ac:dyDescent="0.25">
      <c r="A5161" s="86"/>
      <c r="B5161" s="9"/>
      <c r="C5161" s="9"/>
      <c r="D5161" s="9"/>
      <c r="E5161" s="9"/>
      <c r="F5161" s="9"/>
      <c r="I5161" s="9"/>
      <c r="K5161" s="9"/>
      <c r="L5161" s="9"/>
      <c r="M5161" s="9"/>
      <c r="O5161" s="9"/>
      <c r="P5161" s="9"/>
      <c r="Q5161" s="9"/>
      <c r="R5161" s="36"/>
      <c r="V5161" s="36"/>
    </row>
    <row r="5162" spans="1:22" x14ac:dyDescent="0.25">
      <c r="A5162" s="86"/>
      <c r="B5162" s="9"/>
      <c r="C5162" s="9"/>
      <c r="D5162" s="9"/>
      <c r="E5162" s="9"/>
      <c r="F5162" s="9"/>
      <c r="I5162" s="9"/>
      <c r="K5162" s="9"/>
      <c r="L5162" s="9"/>
      <c r="M5162" s="9"/>
      <c r="O5162" s="9"/>
      <c r="P5162" s="9"/>
      <c r="Q5162" s="9"/>
      <c r="R5162" s="36"/>
      <c r="V5162" s="36"/>
    </row>
    <row r="5163" spans="1:22" x14ac:dyDescent="0.25">
      <c r="A5163" s="86"/>
      <c r="B5163" s="9"/>
      <c r="C5163" s="9"/>
      <c r="D5163" s="9"/>
      <c r="E5163" s="9"/>
      <c r="F5163" s="9"/>
      <c r="I5163" s="9"/>
      <c r="K5163" s="9"/>
      <c r="L5163" s="9"/>
      <c r="M5163" s="9"/>
      <c r="O5163" s="9"/>
      <c r="P5163" s="9"/>
      <c r="Q5163" s="9"/>
      <c r="R5163" s="36"/>
      <c r="V5163" s="36"/>
    </row>
    <row r="5164" spans="1:22" x14ac:dyDescent="0.25">
      <c r="A5164" s="86"/>
      <c r="B5164" s="9"/>
      <c r="C5164" s="9"/>
      <c r="D5164" s="9"/>
      <c r="E5164" s="9"/>
      <c r="F5164" s="9"/>
      <c r="I5164" s="9"/>
      <c r="K5164" s="9"/>
      <c r="L5164" s="9"/>
      <c r="M5164" s="9"/>
      <c r="O5164" s="9"/>
      <c r="P5164" s="9"/>
      <c r="Q5164" s="9"/>
      <c r="R5164" s="36"/>
      <c r="V5164" s="36"/>
    </row>
    <row r="5165" spans="1:22" x14ac:dyDescent="0.25">
      <c r="A5165" s="86"/>
      <c r="B5165" s="9"/>
      <c r="C5165" s="9"/>
      <c r="D5165" s="9"/>
      <c r="E5165" s="9"/>
      <c r="F5165" s="9"/>
      <c r="I5165" s="9"/>
      <c r="K5165" s="9"/>
      <c r="L5165" s="9"/>
      <c r="M5165" s="9"/>
      <c r="O5165" s="9"/>
      <c r="P5165" s="9"/>
      <c r="Q5165" s="9"/>
      <c r="R5165" s="36"/>
      <c r="V5165" s="36"/>
    </row>
    <row r="5166" spans="1:22" x14ac:dyDescent="0.25">
      <c r="A5166" s="86"/>
      <c r="B5166" s="9"/>
      <c r="C5166" s="9"/>
      <c r="D5166" s="9"/>
      <c r="E5166" s="9"/>
      <c r="F5166" s="9"/>
      <c r="I5166" s="9"/>
      <c r="K5166" s="9"/>
      <c r="L5166" s="9"/>
      <c r="M5166" s="9"/>
      <c r="O5166" s="9"/>
      <c r="P5166" s="9"/>
      <c r="Q5166" s="9"/>
      <c r="R5166" s="36"/>
      <c r="V5166" s="36"/>
    </row>
    <row r="5167" spans="1:22" x14ac:dyDescent="0.25">
      <c r="A5167" s="86"/>
      <c r="B5167" s="9"/>
      <c r="C5167" s="9"/>
      <c r="D5167" s="9"/>
      <c r="E5167" s="9"/>
      <c r="F5167" s="9"/>
      <c r="I5167" s="9"/>
      <c r="K5167" s="9"/>
      <c r="L5167" s="9"/>
      <c r="M5167" s="9"/>
      <c r="O5167" s="9"/>
      <c r="P5167" s="9"/>
      <c r="Q5167" s="9"/>
      <c r="R5167" s="36"/>
      <c r="V5167" s="36"/>
    </row>
    <row r="5168" spans="1:22" x14ac:dyDescent="0.25">
      <c r="A5168" s="86"/>
      <c r="B5168" s="9"/>
      <c r="C5168" s="9"/>
      <c r="D5168" s="9"/>
      <c r="E5168" s="9"/>
      <c r="F5168" s="9"/>
      <c r="I5168" s="9"/>
      <c r="K5168" s="9"/>
      <c r="L5168" s="9"/>
      <c r="M5168" s="9"/>
      <c r="O5168" s="9"/>
      <c r="P5168" s="9"/>
      <c r="Q5168" s="9"/>
      <c r="R5168" s="36"/>
      <c r="V5168" s="36"/>
    </row>
    <row r="5169" spans="1:22" x14ac:dyDescent="0.25">
      <c r="A5169" s="86"/>
      <c r="B5169" s="9"/>
      <c r="C5169" s="9"/>
      <c r="D5169" s="9"/>
      <c r="E5169" s="9"/>
      <c r="F5169" s="9"/>
      <c r="I5169" s="9"/>
      <c r="K5169" s="9"/>
      <c r="L5169" s="9"/>
      <c r="M5169" s="9"/>
      <c r="O5169" s="9"/>
      <c r="P5169" s="9"/>
      <c r="Q5169" s="9"/>
      <c r="R5169" s="36"/>
      <c r="V5169" s="36"/>
    </row>
    <row r="5170" spans="1:22" x14ac:dyDescent="0.25">
      <c r="A5170" s="86"/>
      <c r="B5170" s="9"/>
      <c r="C5170" s="9"/>
      <c r="D5170" s="9"/>
      <c r="E5170" s="9"/>
      <c r="F5170" s="9"/>
      <c r="I5170" s="9"/>
      <c r="K5170" s="9"/>
      <c r="L5170" s="9"/>
      <c r="M5170" s="9"/>
      <c r="O5170" s="9"/>
      <c r="P5170" s="9"/>
      <c r="Q5170" s="9"/>
      <c r="R5170" s="36"/>
      <c r="V5170" s="36"/>
    </row>
    <row r="5171" spans="1:22" x14ac:dyDescent="0.25">
      <c r="A5171" s="86"/>
      <c r="B5171" s="9"/>
      <c r="C5171" s="9"/>
      <c r="D5171" s="9"/>
      <c r="E5171" s="9"/>
      <c r="F5171" s="9"/>
      <c r="I5171" s="9"/>
      <c r="K5171" s="9"/>
      <c r="L5171" s="9"/>
      <c r="M5171" s="9"/>
      <c r="O5171" s="9"/>
      <c r="P5171" s="9"/>
      <c r="Q5171" s="9"/>
      <c r="R5171" s="36"/>
      <c r="V5171" s="36"/>
    </row>
    <row r="5172" spans="1:22" x14ac:dyDescent="0.25">
      <c r="A5172" s="86"/>
      <c r="B5172" s="9"/>
      <c r="C5172" s="9"/>
      <c r="D5172" s="9"/>
      <c r="E5172" s="9"/>
      <c r="F5172" s="9"/>
      <c r="I5172" s="9"/>
      <c r="K5172" s="9"/>
      <c r="L5172" s="9"/>
      <c r="M5172" s="9"/>
      <c r="O5172" s="9"/>
      <c r="P5172" s="9"/>
      <c r="Q5172" s="9"/>
      <c r="R5172" s="36"/>
      <c r="V5172" s="36"/>
    </row>
    <row r="5173" spans="1:22" x14ac:dyDescent="0.25">
      <c r="A5173" s="86"/>
      <c r="B5173" s="9"/>
      <c r="C5173" s="9"/>
      <c r="D5173" s="9"/>
      <c r="E5173" s="9"/>
      <c r="F5173" s="9"/>
      <c r="I5173" s="9"/>
      <c r="K5173" s="9"/>
      <c r="L5173" s="9"/>
      <c r="M5173" s="9"/>
      <c r="O5173" s="9"/>
      <c r="P5173" s="9"/>
      <c r="Q5173" s="9"/>
      <c r="R5173" s="36"/>
      <c r="V5173" s="36"/>
    </row>
    <row r="5174" spans="1:22" x14ac:dyDescent="0.25">
      <c r="A5174" s="86"/>
      <c r="B5174" s="9"/>
      <c r="C5174" s="9"/>
      <c r="D5174" s="9"/>
      <c r="E5174" s="9"/>
      <c r="F5174" s="9"/>
      <c r="I5174" s="9"/>
      <c r="K5174" s="9"/>
      <c r="L5174" s="9"/>
      <c r="M5174" s="9"/>
      <c r="O5174" s="9"/>
      <c r="P5174" s="9"/>
      <c r="Q5174" s="9"/>
      <c r="R5174" s="36"/>
      <c r="V5174" s="36"/>
    </row>
    <row r="5175" spans="1:22" x14ac:dyDescent="0.25">
      <c r="A5175" s="86"/>
      <c r="B5175" s="9"/>
      <c r="C5175" s="9"/>
      <c r="D5175" s="9"/>
      <c r="E5175" s="9"/>
      <c r="F5175" s="9"/>
      <c r="I5175" s="9"/>
      <c r="K5175" s="9"/>
      <c r="L5175" s="9"/>
      <c r="M5175" s="9"/>
      <c r="O5175" s="9"/>
      <c r="P5175" s="9"/>
      <c r="Q5175" s="9"/>
      <c r="R5175" s="36"/>
      <c r="V5175" s="36"/>
    </row>
    <row r="5176" spans="1:22" x14ac:dyDescent="0.25">
      <c r="A5176" s="86"/>
      <c r="B5176" s="9"/>
      <c r="C5176" s="9"/>
      <c r="D5176" s="9"/>
      <c r="E5176" s="9"/>
      <c r="F5176" s="9"/>
      <c r="I5176" s="9"/>
      <c r="K5176" s="9"/>
      <c r="L5176" s="9"/>
      <c r="M5176" s="9"/>
      <c r="O5176" s="9"/>
      <c r="P5176" s="9"/>
      <c r="Q5176" s="9"/>
      <c r="R5176" s="36"/>
      <c r="V5176" s="36"/>
    </row>
    <row r="5177" spans="1:22" x14ac:dyDescent="0.25">
      <c r="A5177" s="86"/>
      <c r="B5177" s="9"/>
      <c r="C5177" s="9"/>
      <c r="D5177" s="9"/>
      <c r="E5177" s="9"/>
      <c r="F5177" s="9"/>
      <c r="I5177" s="9"/>
      <c r="K5177" s="9"/>
      <c r="L5177" s="9"/>
      <c r="M5177" s="9"/>
      <c r="O5177" s="9"/>
      <c r="P5177" s="9"/>
      <c r="Q5177" s="9"/>
      <c r="R5177" s="36"/>
      <c r="V5177" s="36"/>
    </row>
    <row r="5178" spans="1:22" x14ac:dyDescent="0.25">
      <c r="A5178" s="86"/>
      <c r="B5178" s="9"/>
      <c r="C5178" s="9"/>
      <c r="D5178" s="9"/>
      <c r="E5178" s="9"/>
      <c r="F5178" s="9"/>
      <c r="I5178" s="9"/>
      <c r="K5178" s="9"/>
      <c r="L5178" s="9"/>
      <c r="M5178" s="9"/>
      <c r="O5178" s="9"/>
      <c r="P5178" s="9"/>
      <c r="Q5178" s="9"/>
      <c r="R5178" s="36"/>
      <c r="V5178" s="36"/>
    </row>
    <row r="5179" spans="1:22" x14ac:dyDescent="0.25">
      <c r="A5179" s="86"/>
      <c r="B5179" s="9"/>
      <c r="C5179" s="9"/>
      <c r="D5179" s="9"/>
      <c r="E5179" s="9"/>
      <c r="F5179" s="9"/>
      <c r="I5179" s="9"/>
      <c r="K5179" s="9"/>
      <c r="L5179" s="9"/>
      <c r="M5179" s="9"/>
      <c r="O5179" s="9"/>
      <c r="P5179" s="9"/>
      <c r="Q5179" s="9"/>
      <c r="R5179" s="36"/>
      <c r="V5179" s="36"/>
    </row>
    <row r="5180" spans="1:22" x14ac:dyDescent="0.25">
      <c r="A5180" s="86"/>
      <c r="B5180" s="9"/>
      <c r="C5180" s="9"/>
      <c r="D5180" s="9"/>
      <c r="E5180" s="9"/>
      <c r="F5180" s="9"/>
      <c r="I5180" s="9"/>
      <c r="K5180" s="9"/>
      <c r="L5180" s="9"/>
      <c r="M5180" s="9"/>
      <c r="O5180" s="9"/>
      <c r="P5180" s="9"/>
      <c r="Q5180" s="9"/>
      <c r="R5180" s="36"/>
      <c r="V5180" s="36"/>
    </row>
    <row r="5181" spans="1:22" x14ac:dyDescent="0.25">
      <c r="A5181" s="86"/>
      <c r="B5181" s="9"/>
      <c r="C5181" s="9"/>
      <c r="D5181" s="9"/>
      <c r="E5181" s="9"/>
      <c r="F5181" s="9"/>
      <c r="I5181" s="9"/>
      <c r="K5181" s="9"/>
      <c r="L5181" s="9"/>
      <c r="M5181" s="9"/>
      <c r="O5181" s="9"/>
      <c r="P5181" s="9"/>
      <c r="Q5181" s="9"/>
      <c r="R5181" s="36"/>
      <c r="V5181" s="36"/>
    </row>
    <row r="5182" spans="1:22" x14ac:dyDescent="0.25">
      <c r="A5182" s="86"/>
      <c r="B5182" s="9"/>
      <c r="C5182" s="9"/>
      <c r="D5182" s="9"/>
      <c r="E5182" s="9"/>
      <c r="F5182" s="9"/>
      <c r="I5182" s="9"/>
      <c r="K5182" s="9"/>
      <c r="L5182" s="9"/>
      <c r="M5182" s="9"/>
      <c r="O5182" s="9"/>
      <c r="P5182" s="9"/>
      <c r="Q5182" s="9"/>
      <c r="R5182" s="36"/>
      <c r="V5182" s="36"/>
    </row>
    <row r="5183" spans="1:22" x14ac:dyDescent="0.25">
      <c r="A5183" s="86"/>
      <c r="B5183" s="9"/>
      <c r="C5183" s="9"/>
      <c r="D5183" s="9"/>
      <c r="E5183" s="9"/>
      <c r="F5183" s="9"/>
      <c r="I5183" s="9"/>
      <c r="K5183" s="9"/>
      <c r="L5183" s="9"/>
      <c r="M5183" s="9"/>
      <c r="O5183" s="9"/>
      <c r="P5183" s="9"/>
      <c r="Q5183" s="9"/>
      <c r="R5183" s="36"/>
      <c r="V5183" s="36"/>
    </row>
    <row r="5184" spans="1:22" x14ac:dyDescent="0.25">
      <c r="A5184" s="86"/>
      <c r="B5184" s="9"/>
      <c r="C5184" s="9"/>
      <c r="D5184" s="9"/>
      <c r="E5184" s="9"/>
      <c r="F5184" s="9"/>
      <c r="I5184" s="9"/>
      <c r="K5184" s="9"/>
      <c r="L5184" s="9"/>
      <c r="M5184" s="9"/>
      <c r="O5184" s="9"/>
      <c r="P5184" s="9"/>
      <c r="Q5184" s="9"/>
      <c r="R5184" s="36"/>
      <c r="V5184" s="36"/>
    </row>
    <row r="5185" spans="1:22" x14ac:dyDescent="0.25">
      <c r="A5185" s="86"/>
      <c r="B5185" s="9"/>
      <c r="C5185" s="9"/>
      <c r="D5185" s="9"/>
      <c r="E5185" s="9"/>
      <c r="F5185" s="9"/>
      <c r="I5185" s="9"/>
      <c r="K5185" s="9"/>
      <c r="L5185" s="9"/>
      <c r="M5185" s="9"/>
      <c r="O5185" s="9"/>
      <c r="P5185" s="9"/>
      <c r="Q5185" s="9"/>
      <c r="R5185" s="36"/>
      <c r="V5185" s="36"/>
    </row>
    <row r="5186" spans="1:22" x14ac:dyDescent="0.25">
      <c r="A5186" s="86"/>
      <c r="B5186" s="9"/>
      <c r="C5186" s="9"/>
      <c r="D5186" s="9"/>
      <c r="E5186" s="9"/>
      <c r="F5186" s="9"/>
      <c r="I5186" s="9"/>
      <c r="K5186" s="9"/>
      <c r="L5186" s="9"/>
      <c r="M5186" s="9"/>
      <c r="O5186" s="9"/>
      <c r="P5186" s="9"/>
      <c r="Q5186" s="9"/>
      <c r="R5186" s="36"/>
      <c r="V5186" s="36"/>
    </row>
    <row r="5187" spans="1:22" x14ac:dyDescent="0.25">
      <c r="A5187" s="86"/>
      <c r="B5187" s="9"/>
      <c r="C5187" s="9"/>
      <c r="D5187" s="9"/>
      <c r="E5187" s="9"/>
      <c r="F5187" s="9"/>
      <c r="I5187" s="9"/>
      <c r="K5187" s="9"/>
      <c r="L5187" s="9"/>
      <c r="M5187" s="9"/>
      <c r="O5187" s="9"/>
      <c r="P5187" s="9"/>
      <c r="Q5187" s="9"/>
      <c r="R5187" s="36"/>
      <c r="V5187" s="36"/>
    </row>
    <row r="5188" spans="1:22" x14ac:dyDescent="0.25">
      <c r="A5188" s="86"/>
      <c r="B5188" s="9"/>
      <c r="C5188" s="9"/>
      <c r="D5188" s="9"/>
      <c r="E5188" s="9"/>
      <c r="F5188" s="9"/>
      <c r="I5188" s="9"/>
      <c r="K5188" s="9"/>
      <c r="L5188" s="9"/>
      <c r="M5188" s="9"/>
      <c r="O5188" s="9"/>
      <c r="P5188" s="9"/>
      <c r="Q5188" s="9"/>
      <c r="R5188" s="36"/>
      <c r="V5188" s="36"/>
    </row>
    <row r="5189" spans="1:22" x14ac:dyDescent="0.25">
      <c r="A5189" s="86"/>
      <c r="B5189" s="9"/>
      <c r="C5189" s="9"/>
      <c r="D5189" s="9"/>
      <c r="E5189" s="9"/>
      <c r="F5189" s="9"/>
      <c r="I5189" s="9"/>
      <c r="K5189" s="9"/>
      <c r="L5189" s="9"/>
      <c r="M5189" s="9"/>
      <c r="O5189" s="9"/>
      <c r="P5189" s="9"/>
      <c r="Q5189" s="9"/>
      <c r="R5189" s="36"/>
      <c r="V5189" s="36"/>
    </row>
    <row r="5190" spans="1:22" x14ac:dyDescent="0.25">
      <c r="A5190" s="86"/>
      <c r="B5190" s="9"/>
      <c r="C5190" s="9"/>
      <c r="D5190" s="9"/>
      <c r="E5190" s="9"/>
      <c r="F5190" s="9"/>
      <c r="I5190" s="9"/>
      <c r="K5190" s="9"/>
      <c r="L5190" s="9"/>
      <c r="M5190" s="9"/>
      <c r="O5190" s="9"/>
      <c r="P5190" s="9"/>
      <c r="Q5190" s="9"/>
      <c r="R5190" s="36"/>
      <c r="V5190" s="36"/>
    </row>
    <row r="5191" spans="1:22" x14ac:dyDescent="0.25">
      <c r="A5191" s="86"/>
      <c r="B5191" s="9"/>
      <c r="C5191" s="9"/>
      <c r="D5191" s="9"/>
      <c r="E5191" s="9"/>
      <c r="F5191" s="9"/>
      <c r="I5191" s="9"/>
      <c r="K5191" s="9"/>
      <c r="L5191" s="9"/>
      <c r="M5191" s="9"/>
      <c r="O5191" s="9"/>
      <c r="P5191" s="9"/>
      <c r="Q5191" s="9"/>
      <c r="R5191" s="36"/>
      <c r="V5191" s="36"/>
    </row>
    <row r="5192" spans="1:22" x14ac:dyDescent="0.25">
      <c r="A5192" s="86"/>
      <c r="B5192" s="9"/>
      <c r="C5192" s="9"/>
      <c r="D5192" s="9"/>
      <c r="E5192" s="9"/>
      <c r="F5192" s="9"/>
      <c r="I5192" s="9"/>
      <c r="K5192" s="9"/>
      <c r="L5192" s="9"/>
      <c r="M5192" s="9"/>
      <c r="O5192" s="9"/>
      <c r="P5192" s="9"/>
      <c r="Q5192" s="9"/>
      <c r="R5192" s="36"/>
      <c r="V5192" s="36"/>
    </row>
    <row r="5193" spans="1:22" x14ac:dyDescent="0.25">
      <c r="A5193" s="86"/>
      <c r="B5193" s="9"/>
      <c r="C5193" s="9"/>
      <c r="D5193" s="9"/>
      <c r="E5193" s="9"/>
      <c r="F5193" s="9"/>
      <c r="I5193" s="9"/>
      <c r="K5193" s="9"/>
      <c r="L5193" s="9"/>
      <c r="M5193" s="9"/>
      <c r="O5193" s="9"/>
      <c r="P5193" s="9"/>
      <c r="Q5193" s="9"/>
      <c r="R5193" s="36"/>
      <c r="V5193" s="36"/>
    </row>
    <row r="5194" spans="1:22" x14ac:dyDescent="0.25">
      <c r="A5194" s="86"/>
      <c r="B5194" s="9"/>
      <c r="C5194" s="9"/>
      <c r="D5194" s="9"/>
      <c r="E5194" s="9"/>
      <c r="F5194" s="9"/>
      <c r="I5194" s="9"/>
      <c r="K5194" s="9"/>
      <c r="L5194" s="9"/>
      <c r="M5194" s="9"/>
      <c r="O5194" s="9"/>
      <c r="P5194" s="9"/>
      <c r="Q5194" s="9"/>
      <c r="R5194" s="36"/>
      <c r="V5194" s="36"/>
    </row>
    <row r="5195" spans="1:22" x14ac:dyDescent="0.25">
      <c r="A5195" s="86"/>
      <c r="B5195" s="9"/>
      <c r="C5195" s="9"/>
      <c r="D5195" s="9"/>
      <c r="E5195" s="9"/>
      <c r="F5195" s="9"/>
      <c r="I5195" s="9"/>
      <c r="K5195" s="9"/>
      <c r="L5195" s="9"/>
      <c r="M5195" s="9"/>
      <c r="O5195" s="9"/>
      <c r="P5195" s="9"/>
      <c r="Q5195" s="9"/>
      <c r="R5195" s="36"/>
      <c r="V5195" s="36"/>
    </row>
    <row r="5196" spans="1:22" x14ac:dyDescent="0.25">
      <c r="A5196" s="86"/>
      <c r="B5196" s="9"/>
      <c r="C5196" s="9"/>
      <c r="D5196" s="9"/>
      <c r="E5196" s="9"/>
      <c r="F5196" s="9"/>
      <c r="I5196" s="9"/>
      <c r="K5196" s="9"/>
      <c r="L5196" s="9"/>
      <c r="M5196" s="9"/>
      <c r="O5196" s="9"/>
      <c r="P5196" s="9"/>
      <c r="Q5196" s="9"/>
      <c r="R5196" s="36"/>
      <c r="V5196" s="36"/>
    </row>
    <row r="5197" spans="1:22" x14ac:dyDescent="0.25">
      <c r="A5197" s="86"/>
      <c r="B5197" s="9"/>
      <c r="C5197" s="9"/>
      <c r="D5197" s="9"/>
      <c r="E5197" s="9"/>
      <c r="F5197" s="9"/>
      <c r="I5197" s="9"/>
      <c r="K5197" s="9"/>
      <c r="L5197" s="9"/>
      <c r="M5197" s="9"/>
      <c r="O5197" s="9"/>
      <c r="P5197" s="9"/>
      <c r="Q5197" s="9"/>
      <c r="R5197" s="36"/>
      <c r="V5197" s="36"/>
    </row>
    <row r="5198" spans="1:22" x14ac:dyDescent="0.25">
      <c r="A5198" s="86"/>
      <c r="B5198" s="9"/>
      <c r="C5198" s="9"/>
      <c r="D5198" s="9"/>
      <c r="E5198" s="9"/>
      <c r="F5198" s="9"/>
      <c r="I5198" s="9"/>
      <c r="K5198" s="9"/>
      <c r="L5198" s="9"/>
      <c r="M5198" s="9"/>
      <c r="O5198" s="9"/>
      <c r="P5198" s="9"/>
      <c r="Q5198" s="9"/>
      <c r="R5198" s="36"/>
      <c r="V5198" s="36"/>
    </row>
    <row r="5199" spans="1:22" x14ac:dyDescent="0.25">
      <c r="A5199" s="86"/>
      <c r="B5199" s="9"/>
      <c r="C5199" s="9"/>
      <c r="D5199" s="9"/>
      <c r="E5199" s="9"/>
      <c r="F5199" s="9"/>
      <c r="I5199" s="9"/>
      <c r="K5199" s="9"/>
      <c r="L5199" s="9"/>
      <c r="M5199" s="9"/>
      <c r="O5199" s="9"/>
      <c r="P5199" s="9"/>
      <c r="Q5199" s="9"/>
      <c r="R5199" s="36"/>
      <c r="V5199" s="36"/>
    </row>
    <row r="5200" spans="1:22" x14ac:dyDescent="0.25">
      <c r="A5200" s="86"/>
      <c r="B5200" s="9"/>
      <c r="C5200" s="9"/>
      <c r="D5200" s="9"/>
      <c r="E5200" s="9"/>
      <c r="F5200" s="9"/>
      <c r="I5200" s="9"/>
      <c r="K5200" s="9"/>
      <c r="L5200" s="9"/>
      <c r="M5200" s="9"/>
      <c r="O5200" s="9"/>
      <c r="P5200" s="9"/>
      <c r="Q5200" s="9"/>
      <c r="R5200" s="36"/>
      <c r="V5200" s="36"/>
    </row>
    <row r="5201" spans="1:22" x14ac:dyDescent="0.25">
      <c r="A5201" s="86"/>
      <c r="B5201" s="9"/>
      <c r="C5201" s="9"/>
      <c r="D5201" s="9"/>
      <c r="E5201" s="9"/>
      <c r="F5201" s="9"/>
      <c r="I5201" s="9"/>
      <c r="K5201" s="9"/>
      <c r="L5201" s="9"/>
      <c r="M5201" s="9"/>
      <c r="O5201" s="9"/>
      <c r="P5201" s="9"/>
      <c r="Q5201" s="9"/>
      <c r="R5201" s="36"/>
      <c r="V5201" s="36"/>
    </row>
    <row r="5202" spans="1:22" x14ac:dyDescent="0.25">
      <c r="A5202" s="86"/>
      <c r="B5202" s="9"/>
      <c r="C5202" s="9"/>
      <c r="D5202" s="9"/>
      <c r="E5202" s="9"/>
      <c r="F5202" s="9"/>
      <c r="I5202" s="9"/>
      <c r="K5202" s="9"/>
      <c r="L5202" s="9"/>
      <c r="M5202" s="9"/>
      <c r="O5202" s="9"/>
      <c r="P5202" s="9"/>
      <c r="Q5202" s="9"/>
      <c r="R5202" s="36"/>
      <c r="V5202" s="36"/>
    </row>
    <row r="5203" spans="1:22" x14ac:dyDescent="0.25">
      <c r="A5203" s="86"/>
      <c r="B5203" s="9"/>
      <c r="C5203" s="9"/>
      <c r="D5203" s="9"/>
      <c r="E5203" s="9"/>
      <c r="F5203" s="9"/>
      <c r="I5203" s="9"/>
      <c r="K5203" s="9"/>
      <c r="L5203" s="9"/>
      <c r="M5203" s="9"/>
      <c r="O5203" s="9"/>
      <c r="P5203" s="9"/>
      <c r="Q5203" s="9"/>
      <c r="R5203" s="36"/>
      <c r="V5203" s="36"/>
    </row>
    <row r="5204" spans="1:22" x14ac:dyDescent="0.25">
      <c r="A5204" s="86"/>
      <c r="B5204" s="9"/>
      <c r="C5204" s="9"/>
      <c r="D5204" s="9"/>
      <c r="E5204" s="9"/>
      <c r="F5204" s="9"/>
      <c r="I5204" s="9"/>
      <c r="K5204" s="9"/>
      <c r="L5204" s="9"/>
      <c r="M5204" s="9"/>
      <c r="O5204" s="9"/>
      <c r="P5204" s="9"/>
      <c r="Q5204" s="9"/>
      <c r="R5204" s="36"/>
      <c r="V5204" s="36"/>
    </row>
    <row r="5205" spans="1:22" x14ac:dyDescent="0.25">
      <c r="A5205" s="86"/>
      <c r="B5205" s="9"/>
      <c r="C5205" s="9"/>
      <c r="D5205" s="9"/>
      <c r="E5205" s="9"/>
      <c r="F5205" s="9"/>
      <c r="I5205" s="9"/>
      <c r="K5205" s="9"/>
      <c r="L5205" s="9"/>
      <c r="M5205" s="9"/>
      <c r="O5205" s="9"/>
      <c r="P5205" s="9"/>
      <c r="Q5205" s="9"/>
      <c r="R5205" s="36"/>
      <c r="V5205" s="36"/>
    </row>
    <row r="5206" spans="1:22" x14ac:dyDescent="0.25">
      <c r="A5206" s="86"/>
      <c r="B5206" s="9"/>
      <c r="C5206" s="9"/>
      <c r="D5206" s="9"/>
      <c r="E5206" s="9"/>
      <c r="F5206" s="9"/>
      <c r="I5206" s="9"/>
      <c r="K5206" s="9"/>
      <c r="L5206" s="9"/>
      <c r="M5206" s="9"/>
      <c r="O5206" s="9"/>
      <c r="P5206" s="9"/>
      <c r="Q5206" s="9"/>
      <c r="R5206" s="36"/>
      <c r="V5206" s="36"/>
    </row>
    <row r="5207" spans="1:22" x14ac:dyDescent="0.25">
      <c r="A5207" s="86"/>
      <c r="B5207" s="9"/>
      <c r="C5207" s="9"/>
      <c r="D5207" s="9"/>
      <c r="E5207" s="9"/>
      <c r="F5207" s="9"/>
      <c r="I5207" s="9"/>
      <c r="K5207" s="9"/>
      <c r="L5207" s="9"/>
      <c r="M5207" s="9"/>
      <c r="O5207" s="9"/>
      <c r="P5207" s="9"/>
      <c r="Q5207" s="9"/>
      <c r="R5207" s="36"/>
      <c r="V5207" s="36"/>
    </row>
    <row r="5208" spans="1:22" x14ac:dyDescent="0.25">
      <c r="A5208" s="86"/>
      <c r="B5208" s="9"/>
      <c r="C5208" s="9"/>
      <c r="D5208" s="9"/>
      <c r="E5208" s="9"/>
      <c r="F5208" s="9"/>
      <c r="I5208" s="9"/>
      <c r="K5208" s="9"/>
      <c r="L5208" s="9"/>
      <c r="M5208" s="9"/>
      <c r="O5208" s="9"/>
      <c r="P5208" s="9"/>
      <c r="Q5208" s="9"/>
      <c r="R5208" s="36"/>
      <c r="V5208" s="36"/>
    </row>
    <row r="5209" spans="1:22" x14ac:dyDescent="0.25">
      <c r="A5209" s="86"/>
      <c r="B5209" s="9"/>
      <c r="C5209" s="9"/>
      <c r="D5209" s="9"/>
      <c r="E5209" s="9"/>
      <c r="F5209" s="9"/>
      <c r="I5209" s="9"/>
      <c r="K5209" s="9"/>
      <c r="L5209" s="9"/>
      <c r="M5209" s="9"/>
      <c r="O5209" s="9"/>
      <c r="P5209" s="9"/>
      <c r="Q5209" s="9"/>
      <c r="R5209" s="36"/>
      <c r="V5209" s="36"/>
    </row>
    <row r="5210" spans="1:22" x14ac:dyDescent="0.25">
      <c r="A5210" s="86"/>
      <c r="B5210" s="9"/>
      <c r="C5210" s="9"/>
      <c r="D5210" s="9"/>
      <c r="E5210" s="9"/>
      <c r="F5210" s="9"/>
      <c r="I5210" s="9"/>
      <c r="K5210" s="9"/>
      <c r="L5210" s="9"/>
      <c r="M5210" s="9"/>
      <c r="O5210" s="9"/>
      <c r="P5210" s="9"/>
      <c r="Q5210" s="9"/>
      <c r="R5210" s="36"/>
      <c r="V5210" s="36"/>
    </row>
    <row r="5211" spans="1:22" x14ac:dyDescent="0.25">
      <c r="A5211" s="86"/>
      <c r="B5211" s="9"/>
      <c r="C5211" s="9"/>
      <c r="D5211" s="9"/>
      <c r="E5211" s="9"/>
      <c r="F5211" s="9"/>
      <c r="I5211" s="9"/>
      <c r="K5211" s="9"/>
      <c r="L5211" s="9"/>
      <c r="M5211" s="9"/>
      <c r="O5211" s="9"/>
      <c r="P5211" s="9"/>
      <c r="Q5211" s="9"/>
      <c r="R5211" s="36"/>
      <c r="V5211" s="36"/>
    </row>
    <row r="5212" spans="1:22" x14ac:dyDescent="0.25">
      <c r="A5212" s="86"/>
      <c r="B5212" s="9"/>
      <c r="C5212" s="9"/>
      <c r="D5212" s="9"/>
      <c r="E5212" s="9"/>
      <c r="F5212" s="9"/>
      <c r="I5212" s="9"/>
      <c r="K5212" s="9"/>
      <c r="L5212" s="9"/>
      <c r="M5212" s="9"/>
      <c r="O5212" s="9"/>
      <c r="P5212" s="9"/>
      <c r="Q5212" s="9"/>
      <c r="R5212" s="36"/>
      <c r="V5212" s="36"/>
    </row>
    <row r="5213" spans="1:22" x14ac:dyDescent="0.25">
      <c r="A5213" s="86"/>
      <c r="B5213" s="9"/>
      <c r="C5213" s="9"/>
      <c r="D5213" s="9"/>
      <c r="E5213" s="9"/>
      <c r="F5213" s="9"/>
      <c r="I5213" s="9"/>
      <c r="K5213" s="9"/>
      <c r="L5213" s="9"/>
      <c r="M5213" s="9"/>
      <c r="O5213" s="9"/>
      <c r="P5213" s="9"/>
      <c r="Q5213" s="9"/>
      <c r="R5213" s="36"/>
      <c r="V5213" s="36"/>
    </row>
    <row r="5214" spans="1:22" x14ac:dyDescent="0.25">
      <c r="A5214" s="86"/>
      <c r="B5214" s="9"/>
      <c r="C5214" s="9"/>
      <c r="D5214" s="9"/>
      <c r="E5214" s="9"/>
      <c r="F5214" s="9"/>
      <c r="I5214" s="9"/>
      <c r="K5214" s="9"/>
      <c r="L5214" s="9"/>
      <c r="M5214" s="9"/>
      <c r="O5214" s="9"/>
      <c r="P5214" s="9"/>
      <c r="Q5214" s="9"/>
      <c r="R5214" s="36"/>
      <c r="V5214" s="36"/>
    </row>
    <row r="5215" spans="1:22" x14ac:dyDescent="0.25">
      <c r="A5215" s="86"/>
      <c r="B5215" s="9"/>
      <c r="C5215" s="9"/>
      <c r="D5215" s="9"/>
      <c r="E5215" s="9"/>
      <c r="F5215" s="9"/>
      <c r="I5215" s="9"/>
      <c r="K5215" s="9"/>
      <c r="L5215" s="9"/>
      <c r="M5215" s="9"/>
      <c r="O5215" s="9"/>
      <c r="P5215" s="9"/>
      <c r="Q5215" s="9"/>
      <c r="R5215" s="36"/>
      <c r="V5215" s="36"/>
    </row>
    <row r="5216" spans="1:22" x14ac:dyDescent="0.25">
      <c r="A5216" s="86"/>
      <c r="B5216" s="9"/>
      <c r="C5216" s="9"/>
      <c r="D5216" s="9"/>
      <c r="E5216" s="9"/>
      <c r="F5216" s="9"/>
      <c r="I5216" s="9"/>
      <c r="K5216" s="9"/>
      <c r="L5216" s="9"/>
      <c r="M5216" s="9"/>
      <c r="O5216" s="9"/>
      <c r="P5216" s="9"/>
      <c r="Q5216" s="9"/>
      <c r="R5216" s="36"/>
      <c r="V5216" s="36"/>
    </row>
    <row r="5217" spans="1:22" x14ac:dyDescent="0.25">
      <c r="A5217" s="86"/>
      <c r="B5217" s="9"/>
      <c r="C5217" s="9"/>
      <c r="D5217" s="9"/>
      <c r="E5217" s="9"/>
      <c r="F5217" s="9"/>
      <c r="I5217" s="9"/>
      <c r="K5217" s="9"/>
      <c r="L5217" s="9"/>
      <c r="M5217" s="9"/>
      <c r="O5217" s="9"/>
      <c r="P5217" s="9"/>
      <c r="Q5217" s="9"/>
      <c r="R5217" s="36"/>
      <c r="V5217" s="36"/>
    </row>
    <row r="5218" spans="1:22" x14ac:dyDescent="0.25">
      <c r="A5218" s="86"/>
      <c r="B5218" s="9"/>
      <c r="C5218" s="9"/>
      <c r="D5218" s="9"/>
      <c r="E5218" s="9"/>
      <c r="F5218" s="9"/>
      <c r="I5218" s="9"/>
      <c r="K5218" s="9"/>
      <c r="L5218" s="9"/>
      <c r="M5218" s="9"/>
      <c r="O5218" s="9"/>
      <c r="P5218" s="9"/>
      <c r="Q5218" s="9"/>
      <c r="R5218" s="36"/>
      <c r="V5218" s="36"/>
    </row>
    <row r="5219" spans="1:22" x14ac:dyDescent="0.25">
      <c r="A5219" s="86"/>
      <c r="B5219" s="9"/>
      <c r="C5219" s="9"/>
      <c r="D5219" s="9"/>
      <c r="E5219" s="9"/>
      <c r="F5219" s="9"/>
      <c r="I5219" s="9"/>
      <c r="K5219" s="9"/>
      <c r="L5219" s="9"/>
      <c r="M5219" s="9"/>
      <c r="O5219" s="9"/>
      <c r="P5219" s="9"/>
      <c r="Q5219" s="9"/>
      <c r="R5219" s="36"/>
      <c r="V5219" s="36"/>
    </row>
    <row r="5220" spans="1:22" x14ac:dyDescent="0.25">
      <c r="A5220" s="86"/>
      <c r="B5220" s="9"/>
      <c r="C5220" s="9"/>
      <c r="D5220" s="9"/>
      <c r="E5220" s="9"/>
      <c r="F5220" s="9"/>
      <c r="I5220" s="9"/>
      <c r="K5220" s="9"/>
      <c r="L5220" s="9"/>
      <c r="M5220" s="9"/>
      <c r="O5220" s="9"/>
      <c r="P5220" s="9"/>
      <c r="Q5220" s="9"/>
      <c r="R5220" s="36"/>
      <c r="V5220" s="36"/>
    </row>
    <row r="5221" spans="1:22" x14ac:dyDescent="0.25">
      <c r="A5221" s="86"/>
      <c r="B5221" s="9"/>
      <c r="C5221" s="9"/>
      <c r="D5221" s="9"/>
      <c r="E5221" s="9"/>
      <c r="F5221" s="9"/>
      <c r="I5221" s="9"/>
      <c r="K5221" s="9"/>
      <c r="L5221" s="9"/>
      <c r="M5221" s="9"/>
      <c r="O5221" s="9"/>
      <c r="P5221" s="9"/>
      <c r="Q5221" s="9"/>
      <c r="R5221" s="36"/>
      <c r="V5221" s="36"/>
    </row>
    <row r="5222" spans="1:22" x14ac:dyDescent="0.25">
      <c r="A5222" s="86"/>
      <c r="B5222" s="9"/>
      <c r="C5222" s="9"/>
      <c r="D5222" s="9"/>
      <c r="E5222" s="9"/>
      <c r="F5222" s="9"/>
      <c r="I5222" s="9"/>
      <c r="K5222" s="9"/>
      <c r="L5222" s="9"/>
      <c r="M5222" s="9"/>
      <c r="O5222" s="9"/>
      <c r="P5222" s="9"/>
      <c r="Q5222" s="9"/>
      <c r="R5222" s="36"/>
      <c r="V5222" s="36"/>
    </row>
    <row r="5223" spans="1:22" x14ac:dyDescent="0.25">
      <c r="A5223" s="86"/>
      <c r="B5223" s="9"/>
      <c r="C5223" s="9"/>
      <c r="D5223" s="9"/>
      <c r="E5223" s="9"/>
      <c r="F5223" s="9"/>
      <c r="I5223" s="9"/>
      <c r="K5223" s="9"/>
      <c r="L5223" s="9"/>
      <c r="M5223" s="9"/>
      <c r="O5223" s="9"/>
      <c r="P5223" s="9"/>
      <c r="Q5223" s="9"/>
      <c r="R5223" s="36"/>
      <c r="V5223" s="36"/>
    </row>
    <row r="5224" spans="1:22" x14ac:dyDescent="0.25">
      <c r="A5224" s="86"/>
      <c r="B5224" s="9"/>
      <c r="C5224" s="9"/>
      <c r="D5224" s="9"/>
      <c r="E5224" s="9"/>
      <c r="F5224" s="9"/>
      <c r="I5224" s="9"/>
      <c r="K5224" s="9"/>
      <c r="L5224" s="9"/>
      <c r="M5224" s="9"/>
      <c r="O5224" s="9"/>
      <c r="P5224" s="9"/>
      <c r="Q5224" s="9"/>
      <c r="R5224" s="36"/>
      <c r="V5224" s="36"/>
    </row>
    <row r="5225" spans="1:22" x14ac:dyDescent="0.25">
      <c r="A5225" s="86"/>
      <c r="B5225" s="9"/>
      <c r="C5225" s="9"/>
      <c r="D5225" s="9"/>
      <c r="E5225" s="9"/>
      <c r="F5225" s="9"/>
      <c r="I5225" s="9"/>
      <c r="K5225" s="9"/>
      <c r="L5225" s="9"/>
      <c r="M5225" s="9"/>
      <c r="O5225" s="9"/>
      <c r="P5225" s="9"/>
      <c r="Q5225" s="9"/>
      <c r="R5225" s="36"/>
      <c r="V5225" s="36"/>
    </row>
    <row r="5226" spans="1:22" x14ac:dyDescent="0.25">
      <c r="A5226" s="86"/>
      <c r="B5226" s="9"/>
      <c r="C5226" s="9"/>
      <c r="D5226" s="9"/>
      <c r="E5226" s="9"/>
      <c r="F5226" s="9"/>
      <c r="I5226" s="9"/>
      <c r="K5226" s="9"/>
      <c r="L5226" s="9"/>
      <c r="M5226" s="9"/>
      <c r="O5226" s="9"/>
      <c r="P5226" s="9"/>
      <c r="Q5226" s="9"/>
      <c r="R5226" s="36"/>
      <c r="V5226" s="36"/>
    </row>
    <row r="5227" spans="1:22" x14ac:dyDescent="0.25">
      <c r="A5227" s="86"/>
      <c r="B5227" s="9"/>
      <c r="C5227" s="9"/>
      <c r="D5227" s="9"/>
      <c r="E5227" s="9"/>
      <c r="F5227" s="9"/>
      <c r="I5227" s="9"/>
      <c r="K5227" s="9"/>
      <c r="L5227" s="9"/>
      <c r="M5227" s="9"/>
      <c r="O5227" s="9"/>
      <c r="P5227" s="9"/>
      <c r="Q5227" s="9"/>
      <c r="R5227" s="36"/>
      <c r="V5227" s="36"/>
    </row>
    <row r="5228" spans="1:22" x14ac:dyDescent="0.25">
      <c r="A5228" s="86"/>
      <c r="B5228" s="9"/>
      <c r="C5228" s="9"/>
      <c r="D5228" s="9"/>
      <c r="E5228" s="9"/>
      <c r="F5228" s="9"/>
      <c r="I5228" s="9"/>
      <c r="K5228" s="9"/>
      <c r="L5228" s="9"/>
      <c r="M5228" s="9"/>
      <c r="O5228" s="9"/>
      <c r="P5228" s="9"/>
      <c r="Q5228" s="9"/>
      <c r="R5228" s="36"/>
      <c r="V5228" s="36"/>
    </row>
    <row r="5229" spans="1:22" x14ac:dyDescent="0.25">
      <c r="A5229" s="86"/>
      <c r="B5229" s="9"/>
      <c r="C5229" s="9"/>
      <c r="D5229" s="9"/>
      <c r="E5229" s="9"/>
      <c r="F5229" s="9"/>
      <c r="I5229" s="9"/>
      <c r="K5229" s="9"/>
      <c r="L5229" s="9"/>
      <c r="M5229" s="9"/>
      <c r="O5229" s="9"/>
      <c r="P5229" s="9"/>
      <c r="Q5229" s="9"/>
      <c r="R5229" s="36"/>
      <c r="V5229" s="36"/>
    </row>
    <row r="5230" spans="1:22" x14ac:dyDescent="0.25">
      <c r="A5230" s="86"/>
      <c r="B5230" s="9"/>
      <c r="C5230" s="9"/>
      <c r="D5230" s="9"/>
      <c r="E5230" s="9"/>
      <c r="F5230" s="9"/>
      <c r="I5230" s="9"/>
      <c r="K5230" s="9"/>
      <c r="L5230" s="9"/>
      <c r="M5230" s="9"/>
      <c r="O5230" s="9"/>
      <c r="P5230" s="9"/>
      <c r="Q5230" s="9"/>
      <c r="R5230" s="36"/>
      <c r="V5230" s="36"/>
    </row>
    <row r="5231" spans="1:22" x14ac:dyDescent="0.25">
      <c r="A5231" s="86"/>
      <c r="B5231" s="9"/>
      <c r="C5231" s="9"/>
      <c r="D5231" s="9"/>
      <c r="E5231" s="9"/>
      <c r="F5231" s="9"/>
      <c r="I5231" s="9"/>
      <c r="K5231" s="9"/>
      <c r="L5231" s="9"/>
      <c r="M5231" s="9"/>
      <c r="O5231" s="9"/>
      <c r="P5231" s="9"/>
      <c r="Q5231" s="9"/>
      <c r="R5231" s="36"/>
      <c r="V5231" s="36"/>
    </row>
    <row r="5232" spans="1:22" x14ac:dyDescent="0.25">
      <c r="A5232" s="86"/>
      <c r="B5232" s="9"/>
      <c r="C5232" s="9"/>
      <c r="D5232" s="9"/>
      <c r="E5232" s="9"/>
      <c r="F5232" s="9"/>
      <c r="I5232" s="9"/>
      <c r="K5232" s="9"/>
      <c r="L5232" s="9"/>
      <c r="M5232" s="9"/>
      <c r="O5232" s="9"/>
      <c r="P5232" s="9"/>
      <c r="Q5232" s="9"/>
      <c r="R5232" s="36"/>
      <c r="V5232" s="36"/>
    </row>
    <row r="5233" spans="1:22" x14ac:dyDescent="0.25">
      <c r="A5233" s="86"/>
      <c r="B5233" s="9"/>
      <c r="C5233" s="9"/>
      <c r="D5233" s="9"/>
      <c r="E5233" s="9"/>
      <c r="F5233" s="9"/>
      <c r="I5233" s="9"/>
      <c r="K5233" s="9"/>
      <c r="L5233" s="9"/>
      <c r="M5233" s="9"/>
      <c r="O5233" s="9"/>
      <c r="P5233" s="9"/>
      <c r="Q5233" s="9"/>
      <c r="R5233" s="36"/>
      <c r="V5233" s="36"/>
    </row>
    <row r="5234" spans="1:22" x14ac:dyDescent="0.25">
      <c r="A5234" s="86"/>
      <c r="B5234" s="9"/>
      <c r="C5234" s="9"/>
      <c r="D5234" s="9"/>
      <c r="E5234" s="9"/>
      <c r="F5234" s="9"/>
      <c r="I5234" s="9"/>
      <c r="K5234" s="9"/>
      <c r="L5234" s="9"/>
      <c r="M5234" s="9"/>
      <c r="O5234" s="9"/>
      <c r="P5234" s="9"/>
      <c r="Q5234" s="9"/>
      <c r="R5234" s="36"/>
      <c r="V5234" s="36"/>
    </row>
    <row r="5235" spans="1:22" x14ac:dyDescent="0.25">
      <c r="A5235" s="86"/>
      <c r="B5235" s="9"/>
      <c r="C5235" s="9"/>
      <c r="D5235" s="9"/>
      <c r="E5235" s="9"/>
      <c r="F5235" s="9"/>
      <c r="I5235" s="9"/>
      <c r="K5235" s="9"/>
      <c r="L5235" s="9"/>
      <c r="M5235" s="9"/>
      <c r="O5235" s="9"/>
      <c r="P5235" s="9"/>
      <c r="Q5235" s="9"/>
      <c r="R5235" s="36"/>
      <c r="V5235" s="36"/>
    </row>
    <row r="5236" spans="1:22" x14ac:dyDescent="0.25">
      <c r="A5236" s="86"/>
      <c r="B5236" s="9"/>
      <c r="C5236" s="9"/>
      <c r="D5236" s="9"/>
      <c r="E5236" s="9"/>
      <c r="F5236" s="9"/>
      <c r="I5236" s="9"/>
      <c r="K5236" s="9"/>
      <c r="L5236" s="9"/>
      <c r="M5236" s="9"/>
      <c r="O5236" s="9"/>
      <c r="P5236" s="9"/>
      <c r="Q5236" s="9"/>
      <c r="R5236" s="36"/>
      <c r="V5236" s="36"/>
    </row>
    <row r="5237" spans="1:22" x14ac:dyDescent="0.25">
      <c r="A5237" s="86"/>
      <c r="B5237" s="9"/>
      <c r="C5237" s="9"/>
      <c r="D5237" s="9"/>
      <c r="E5237" s="9"/>
      <c r="F5237" s="9"/>
      <c r="I5237" s="9"/>
      <c r="K5237" s="9"/>
      <c r="L5237" s="9"/>
      <c r="M5237" s="9"/>
      <c r="O5237" s="9"/>
      <c r="P5237" s="9"/>
      <c r="Q5237" s="9"/>
      <c r="R5237" s="36"/>
      <c r="V5237" s="36"/>
    </row>
    <row r="5238" spans="1:22" x14ac:dyDescent="0.25">
      <c r="A5238" s="86"/>
      <c r="B5238" s="9"/>
      <c r="C5238" s="9"/>
      <c r="D5238" s="9"/>
      <c r="E5238" s="9"/>
      <c r="F5238" s="9"/>
      <c r="I5238" s="9"/>
      <c r="K5238" s="9"/>
      <c r="L5238" s="9"/>
      <c r="M5238" s="9"/>
      <c r="O5238" s="9"/>
      <c r="P5238" s="9"/>
      <c r="Q5238" s="9"/>
      <c r="R5238" s="36"/>
      <c r="V5238" s="36"/>
    </row>
    <row r="5239" spans="1:22" x14ac:dyDescent="0.25">
      <c r="A5239" s="86"/>
      <c r="B5239" s="9"/>
      <c r="C5239" s="9"/>
      <c r="D5239" s="9"/>
      <c r="E5239" s="9"/>
      <c r="F5239" s="9"/>
      <c r="I5239" s="9"/>
      <c r="K5239" s="9"/>
      <c r="L5239" s="9"/>
      <c r="M5239" s="9"/>
      <c r="O5239" s="9"/>
      <c r="P5239" s="9"/>
      <c r="Q5239" s="9"/>
      <c r="R5239" s="36"/>
      <c r="V5239" s="36"/>
    </row>
    <row r="5240" spans="1:22" x14ac:dyDescent="0.25">
      <c r="A5240" s="86"/>
      <c r="B5240" s="9"/>
      <c r="C5240" s="9"/>
      <c r="D5240" s="9"/>
      <c r="E5240" s="9"/>
      <c r="F5240" s="9"/>
      <c r="I5240" s="9"/>
      <c r="K5240" s="9"/>
      <c r="L5240" s="9"/>
      <c r="M5240" s="9"/>
      <c r="O5240" s="9"/>
      <c r="P5240" s="9"/>
      <c r="Q5240" s="9"/>
      <c r="R5240" s="36"/>
      <c r="V5240" s="36"/>
    </row>
    <row r="5241" spans="1:22" x14ac:dyDescent="0.25">
      <c r="A5241" s="86"/>
      <c r="B5241" s="9"/>
      <c r="C5241" s="9"/>
      <c r="D5241" s="9"/>
      <c r="E5241" s="9"/>
      <c r="F5241" s="9"/>
      <c r="I5241" s="9"/>
      <c r="K5241" s="9"/>
      <c r="L5241" s="9"/>
      <c r="M5241" s="9"/>
      <c r="O5241" s="9"/>
      <c r="P5241" s="9"/>
      <c r="Q5241" s="9"/>
      <c r="R5241" s="36"/>
      <c r="V5241" s="36"/>
    </row>
    <row r="5242" spans="1:22" x14ac:dyDescent="0.25">
      <c r="A5242" s="86"/>
      <c r="B5242" s="9"/>
      <c r="C5242" s="9"/>
      <c r="D5242" s="9"/>
      <c r="E5242" s="9"/>
      <c r="F5242" s="9"/>
      <c r="I5242" s="9"/>
      <c r="K5242" s="9"/>
      <c r="L5242" s="9"/>
      <c r="M5242" s="9"/>
      <c r="O5242" s="9"/>
      <c r="P5242" s="9"/>
      <c r="Q5242" s="9"/>
      <c r="R5242" s="36"/>
      <c r="V5242" s="36"/>
    </row>
    <row r="5243" spans="1:22" x14ac:dyDescent="0.25">
      <c r="A5243" s="86"/>
      <c r="B5243" s="9"/>
      <c r="C5243" s="9"/>
      <c r="D5243" s="9"/>
      <c r="E5243" s="9"/>
      <c r="F5243" s="9"/>
      <c r="I5243" s="9"/>
      <c r="K5243" s="9"/>
      <c r="L5243" s="9"/>
      <c r="M5243" s="9"/>
      <c r="O5243" s="9"/>
      <c r="P5243" s="9"/>
      <c r="Q5243" s="9"/>
      <c r="R5243" s="36"/>
      <c r="V5243" s="36"/>
    </row>
    <row r="5244" spans="1:22" x14ac:dyDescent="0.25">
      <c r="A5244" s="86"/>
      <c r="B5244" s="9"/>
      <c r="C5244" s="9"/>
      <c r="D5244" s="9"/>
      <c r="E5244" s="9"/>
      <c r="F5244" s="9"/>
      <c r="I5244" s="9"/>
      <c r="K5244" s="9"/>
      <c r="L5244" s="9"/>
      <c r="M5244" s="9"/>
      <c r="O5244" s="9"/>
      <c r="P5244" s="9"/>
      <c r="Q5244" s="9"/>
      <c r="R5244" s="36"/>
      <c r="V5244" s="36"/>
    </row>
    <row r="5245" spans="1:22" x14ac:dyDescent="0.25">
      <c r="A5245" s="86"/>
      <c r="B5245" s="9"/>
      <c r="C5245" s="9"/>
      <c r="D5245" s="9"/>
      <c r="E5245" s="9"/>
      <c r="F5245" s="9"/>
      <c r="I5245" s="9"/>
      <c r="K5245" s="9"/>
      <c r="L5245" s="9"/>
      <c r="M5245" s="9"/>
      <c r="O5245" s="9"/>
      <c r="P5245" s="9"/>
      <c r="Q5245" s="9"/>
      <c r="R5245" s="36"/>
      <c r="V5245" s="36"/>
    </row>
    <row r="5246" spans="1:22" x14ac:dyDescent="0.25">
      <c r="A5246" s="86"/>
      <c r="B5246" s="9"/>
      <c r="C5246" s="9"/>
      <c r="D5246" s="9"/>
      <c r="E5246" s="9"/>
      <c r="F5246" s="9"/>
      <c r="I5246" s="9"/>
      <c r="K5246" s="9"/>
      <c r="L5246" s="9"/>
      <c r="M5246" s="9"/>
      <c r="O5246" s="9"/>
      <c r="P5246" s="9"/>
      <c r="Q5246" s="9"/>
      <c r="R5246" s="36"/>
      <c r="V5246" s="36"/>
    </row>
    <row r="5247" spans="1:22" x14ac:dyDescent="0.25">
      <c r="A5247" s="86"/>
      <c r="B5247" s="9"/>
      <c r="C5247" s="9"/>
      <c r="D5247" s="9"/>
      <c r="E5247" s="9"/>
      <c r="F5247" s="9"/>
      <c r="I5247" s="9"/>
      <c r="K5247" s="9"/>
      <c r="L5247" s="9"/>
      <c r="M5247" s="9"/>
      <c r="O5247" s="9"/>
      <c r="P5247" s="9"/>
      <c r="Q5247" s="9"/>
      <c r="R5247" s="36"/>
      <c r="V5247" s="36"/>
    </row>
    <row r="5248" spans="1:22" x14ac:dyDescent="0.25">
      <c r="A5248" s="86"/>
      <c r="B5248" s="9"/>
      <c r="C5248" s="9"/>
      <c r="D5248" s="9"/>
      <c r="E5248" s="9"/>
      <c r="F5248" s="9"/>
      <c r="I5248" s="9"/>
      <c r="K5248" s="9"/>
      <c r="L5248" s="9"/>
      <c r="M5248" s="9"/>
      <c r="O5248" s="9"/>
      <c r="P5248" s="9"/>
      <c r="Q5248" s="9"/>
      <c r="R5248" s="36"/>
      <c r="V5248" s="36"/>
    </row>
    <row r="5249" spans="1:22" x14ac:dyDescent="0.25">
      <c r="A5249" s="86"/>
      <c r="B5249" s="9"/>
      <c r="C5249" s="9"/>
      <c r="D5249" s="9"/>
      <c r="E5249" s="9"/>
      <c r="F5249" s="9"/>
      <c r="I5249" s="9"/>
      <c r="K5249" s="9"/>
      <c r="L5249" s="9"/>
      <c r="M5249" s="9"/>
      <c r="O5249" s="9"/>
      <c r="P5249" s="9"/>
      <c r="Q5249" s="9"/>
      <c r="R5249" s="36"/>
      <c r="V5249" s="36"/>
    </row>
    <row r="5250" spans="1:22" x14ac:dyDescent="0.25">
      <c r="A5250" s="86"/>
      <c r="B5250" s="9"/>
      <c r="C5250" s="9"/>
      <c r="D5250" s="9"/>
      <c r="E5250" s="9"/>
      <c r="F5250" s="9"/>
      <c r="I5250" s="9"/>
      <c r="K5250" s="9"/>
      <c r="L5250" s="9"/>
      <c r="M5250" s="9"/>
      <c r="O5250" s="9"/>
      <c r="P5250" s="9"/>
      <c r="Q5250" s="9"/>
      <c r="R5250" s="36"/>
      <c r="V5250" s="36"/>
    </row>
    <row r="5251" spans="1:22" x14ac:dyDescent="0.25">
      <c r="A5251" s="86"/>
      <c r="B5251" s="9"/>
      <c r="C5251" s="9"/>
      <c r="D5251" s="9"/>
      <c r="E5251" s="9"/>
      <c r="F5251" s="9"/>
      <c r="I5251" s="9"/>
      <c r="K5251" s="9"/>
      <c r="L5251" s="9"/>
      <c r="M5251" s="9"/>
      <c r="O5251" s="9"/>
      <c r="P5251" s="9"/>
      <c r="Q5251" s="9"/>
      <c r="R5251" s="36"/>
      <c r="V5251" s="36"/>
    </row>
    <row r="5252" spans="1:22" x14ac:dyDescent="0.25">
      <c r="A5252" s="86"/>
      <c r="B5252" s="9"/>
      <c r="C5252" s="9"/>
      <c r="D5252" s="9"/>
      <c r="E5252" s="9"/>
      <c r="F5252" s="9"/>
      <c r="I5252" s="9"/>
      <c r="K5252" s="9"/>
      <c r="L5252" s="9"/>
      <c r="M5252" s="9"/>
      <c r="O5252" s="9"/>
      <c r="P5252" s="9"/>
      <c r="Q5252" s="9"/>
      <c r="R5252" s="36"/>
      <c r="V5252" s="36"/>
    </row>
    <row r="5253" spans="1:22" x14ac:dyDescent="0.25">
      <c r="A5253" s="86"/>
      <c r="B5253" s="9"/>
      <c r="C5253" s="9"/>
      <c r="D5253" s="9"/>
      <c r="E5253" s="9"/>
      <c r="F5253" s="9"/>
      <c r="I5253" s="9"/>
      <c r="K5253" s="9"/>
      <c r="L5253" s="9"/>
      <c r="M5253" s="9"/>
      <c r="O5253" s="9"/>
      <c r="P5253" s="9"/>
      <c r="Q5253" s="9"/>
      <c r="R5253" s="36"/>
      <c r="V5253" s="36"/>
    </row>
    <row r="5254" spans="1:22" x14ac:dyDescent="0.25">
      <c r="A5254" s="86"/>
      <c r="B5254" s="9"/>
      <c r="C5254" s="9"/>
      <c r="D5254" s="9"/>
      <c r="E5254" s="9"/>
      <c r="F5254" s="9"/>
      <c r="I5254" s="9"/>
      <c r="K5254" s="9"/>
      <c r="L5254" s="9"/>
      <c r="M5254" s="9"/>
      <c r="O5254" s="9"/>
      <c r="P5254" s="9"/>
      <c r="Q5254" s="9"/>
      <c r="R5254" s="36"/>
      <c r="V5254" s="36"/>
    </row>
    <row r="5255" spans="1:22" x14ac:dyDescent="0.25">
      <c r="A5255" s="86"/>
      <c r="B5255" s="9"/>
      <c r="C5255" s="9"/>
      <c r="D5255" s="9"/>
      <c r="E5255" s="9"/>
      <c r="F5255" s="9"/>
      <c r="I5255" s="9"/>
      <c r="K5255" s="9"/>
      <c r="L5255" s="9"/>
      <c r="M5255" s="9"/>
      <c r="O5255" s="9"/>
      <c r="P5255" s="9"/>
      <c r="Q5255" s="9"/>
      <c r="R5255" s="36"/>
      <c r="V5255" s="36"/>
    </row>
    <row r="5256" spans="1:22" x14ac:dyDescent="0.25">
      <c r="A5256" s="86"/>
      <c r="B5256" s="9"/>
      <c r="C5256" s="9"/>
      <c r="D5256" s="9"/>
      <c r="E5256" s="9"/>
      <c r="F5256" s="9"/>
      <c r="I5256" s="9"/>
      <c r="K5256" s="9"/>
      <c r="L5256" s="9"/>
      <c r="M5256" s="9"/>
      <c r="O5256" s="9"/>
      <c r="P5256" s="9"/>
      <c r="Q5256" s="9"/>
      <c r="R5256" s="36"/>
      <c r="V5256" s="36"/>
    </row>
    <row r="5257" spans="1:22" x14ac:dyDescent="0.25">
      <c r="A5257" s="86"/>
      <c r="B5257" s="9"/>
      <c r="C5257" s="9"/>
      <c r="D5257" s="9"/>
      <c r="E5257" s="9"/>
      <c r="F5257" s="9"/>
      <c r="I5257" s="9"/>
      <c r="K5257" s="9"/>
      <c r="L5257" s="9"/>
      <c r="M5257" s="9"/>
      <c r="O5257" s="9"/>
      <c r="P5257" s="9"/>
      <c r="Q5257" s="9"/>
      <c r="R5257" s="36"/>
      <c r="V5257" s="36"/>
    </row>
    <row r="5258" spans="1:22" x14ac:dyDescent="0.25">
      <c r="A5258" s="86"/>
      <c r="B5258" s="9"/>
      <c r="C5258" s="9"/>
      <c r="D5258" s="9"/>
      <c r="E5258" s="9"/>
      <c r="F5258" s="9"/>
      <c r="I5258" s="9"/>
      <c r="K5258" s="9"/>
      <c r="L5258" s="9"/>
      <c r="M5258" s="9"/>
      <c r="O5258" s="9"/>
      <c r="P5258" s="9"/>
      <c r="Q5258" s="9"/>
      <c r="R5258" s="36"/>
      <c r="V5258" s="36"/>
    </row>
    <row r="5259" spans="1:22" x14ac:dyDescent="0.25">
      <c r="A5259" s="86"/>
      <c r="B5259" s="9"/>
      <c r="C5259" s="9"/>
      <c r="D5259" s="9"/>
      <c r="E5259" s="9"/>
      <c r="F5259" s="9"/>
      <c r="I5259" s="9"/>
      <c r="K5259" s="9"/>
      <c r="L5259" s="9"/>
      <c r="M5259" s="9"/>
      <c r="O5259" s="9"/>
      <c r="P5259" s="9"/>
      <c r="Q5259" s="9"/>
      <c r="R5259" s="36"/>
      <c r="V5259" s="36"/>
    </row>
    <row r="5260" spans="1:22" x14ac:dyDescent="0.25">
      <c r="A5260" s="86"/>
      <c r="B5260" s="9"/>
      <c r="C5260" s="9"/>
      <c r="D5260" s="9"/>
      <c r="E5260" s="9"/>
      <c r="F5260" s="9"/>
      <c r="I5260" s="9"/>
      <c r="K5260" s="9"/>
      <c r="L5260" s="9"/>
      <c r="M5260" s="9"/>
      <c r="O5260" s="9"/>
      <c r="P5260" s="9"/>
      <c r="Q5260" s="9"/>
      <c r="R5260" s="36"/>
      <c r="V5260" s="36"/>
    </row>
    <row r="5261" spans="1:22" x14ac:dyDescent="0.25">
      <c r="A5261" s="86"/>
      <c r="B5261" s="9"/>
      <c r="C5261" s="9"/>
      <c r="D5261" s="9"/>
      <c r="E5261" s="9"/>
      <c r="F5261" s="9"/>
      <c r="I5261" s="9"/>
      <c r="K5261" s="9"/>
      <c r="L5261" s="9"/>
      <c r="M5261" s="9"/>
      <c r="O5261" s="9"/>
      <c r="P5261" s="9"/>
      <c r="Q5261" s="9"/>
      <c r="R5261" s="36"/>
      <c r="V5261" s="36"/>
    </row>
    <row r="5262" spans="1:22" x14ac:dyDescent="0.25">
      <c r="A5262" s="86"/>
      <c r="B5262" s="9"/>
      <c r="C5262" s="9"/>
      <c r="D5262" s="9"/>
      <c r="E5262" s="9"/>
      <c r="F5262" s="9"/>
      <c r="I5262" s="9"/>
      <c r="K5262" s="9"/>
      <c r="L5262" s="9"/>
      <c r="M5262" s="9"/>
      <c r="O5262" s="9"/>
      <c r="P5262" s="9"/>
      <c r="Q5262" s="9"/>
      <c r="R5262" s="36"/>
      <c r="V5262" s="36"/>
    </row>
    <row r="5263" spans="1:22" x14ac:dyDescent="0.25">
      <c r="A5263" s="86"/>
      <c r="B5263" s="9"/>
      <c r="C5263" s="9"/>
      <c r="D5263" s="9"/>
      <c r="E5263" s="9"/>
      <c r="F5263" s="9"/>
      <c r="I5263" s="9"/>
      <c r="K5263" s="9"/>
      <c r="L5263" s="9"/>
      <c r="M5263" s="9"/>
      <c r="O5263" s="9"/>
      <c r="P5263" s="9"/>
      <c r="Q5263" s="9"/>
      <c r="R5263" s="36"/>
      <c r="V5263" s="36"/>
    </row>
    <row r="5264" spans="1:22" x14ac:dyDescent="0.25">
      <c r="A5264" s="86"/>
      <c r="B5264" s="9"/>
      <c r="C5264" s="9"/>
      <c r="D5264" s="9"/>
      <c r="E5264" s="9"/>
      <c r="F5264" s="9"/>
      <c r="I5264" s="9"/>
      <c r="K5264" s="9"/>
      <c r="L5264" s="9"/>
      <c r="M5264" s="9"/>
      <c r="O5264" s="9"/>
      <c r="P5264" s="9"/>
      <c r="Q5264" s="9"/>
      <c r="R5264" s="36"/>
      <c r="V5264" s="36"/>
    </row>
    <row r="5265" spans="1:22" x14ac:dyDescent="0.25">
      <c r="A5265" s="86"/>
      <c r="B5265" s="9"/>
      <c r="C5265" s="9"/>
      <c r="D5265" s="9"/>
      <c r="E5265" s="9"/>
      <c r="F5265" s="9"/>
      <c r="I5265" s="9"/>
      <c r="K5265" s="9"/>
      <c r="L5265" s="9"/>
      <c r="M5265" s="9"/>
      <c r="O5265" s="9"/>
      <c r="P5265" s="9"/>
      <c r="Q5265" s="9"/>
      <c r="R5265" s="36"/>
      <c r="V5265" s="36"/>
    </row>
    <row r="5266" spans="1:22" x14ac:dyDescent="0.25">
      <c r="A5266" s="86"/>
      <c r="B5266" s="9"/>
      <c r="C5266" s="9"/>
      <c r="D5266" s="9"/>
      <c r="E5266" s="9"/>
      <c r="F5266" s="9"/>
      <c r="I5266" s="9"/>
      <c r="K5266" s="9"/>
      <c r="L5266" s="9"/>
      <c r="M5266" s="9"/>
      <c r="O5266" s="9"/>
      <c r="P5266" s="9"/>
      <c r="Q5266" s="9"/>
      <c r="R5266" s="36"/>
      <c r="V5266" s="36"/>
    </row>
    <row r="5267" spans="1:22" x14ac:dyDescent="0.25">
      <c r="A5267" s="86"/>
      <c r="B5267" s="9"/>
      <c r="C5267" s="9"/>
      <c r="D5267" s="9"/>
      <c r="E5267" s="9"/>
      <c r="F5267" s="9"/>
      <c r="I5267" s="9"/>
      <c r="K5267" s="9"/>
      <c r="L5267" s="9"/>
      <c r="M5267" s="9"/>
      <c r="O5267" s="9"/>
      <c r="P5267" s="9"/>
      <c r="Q5267" s="9"/>
      <c r="R5267" s="36"/>
      <c r="V5267" s="36"/>
    </row>
    <row r="5268" spans="1:22" x14ac:dyDescent="0.25">
      <c r="A5268" s="86"/>
      <c r="B5268" s="9"/>
      <c r="C5268" s="9"/>
      <c r="D5268" s="9"/>
      <c r="E5268" s="9"/>
      <c r="F5268" s="9"/>
      <c r="I5268" s="9"/>
      <c r="K5268" s="9"/>
      <c r="L5268" s="9"/>
      <c r="M5268" s="9"/>
      <c r="O5268" s="9"/>
      <c r="P5268" s="9"/>
      <c r="Q5268" s="9"/>
      <c r="R5268" s="36"/>
      <c r="V5268" s="36"/>
    </row>
    <row r="5269" spans="1:22" x14ac:dyDescent="0.25">
      <c r="A5269" s="86"/>
      <c r="B5269" s="9"/>
      <c r="C5269" s="9"/>
      <c r="D5269" s="9"/>
      <c r="E5269" s="9"/>
      <c r="F5269" s="9"/>
      <c r="I5269" s="9"/>
      <c r="K5269" s="9"/>
      <c r="L5269" s="9"/>
      <c r="M5269" s="9"/>
      <c r="O5269" s="9"/>
      <c r="P5269" s="9"/>
      <c r="Q5269" s="9"/>
      <c r="R5269" s="36"/>
      <c r="V5269" s="36"/>
    </row>
    <row r="5270" spans="1:22" x14ac:dyDescent="0.25">
      <c r="A5270" s="86"/>
      <c r="B5270" s="9"/>
      <c r="C5270" s="9"/>
      <c r="D5270" s="9"/>
      <c r="E5270" s="9"/>
      <c r="F5270" s="9"/>
      <c r="I5270" s="9"/>
      <c r="K5270" s="9"/>
      <c r="L5270" s="9"/>
      <c r="M5270" s="9"/>
      <c r="O5270" s="9"/>
      <c r="P5270" s="9"/>
      <c r="Q5270" s="9"/>
      <c r="R5270" s="36"/>
      <c r="V5270" s="36"/>
    </row>
    <row r="5271" spans="1:22" x14ac:dyDescent="0.25">
      <c r="A5271" s="86"/>
      <c r="B5271" s="9"/>
      <c r="C5271" s="9"/>
      <c r="D5271" s="9"/>
      <c r="E5271" s="9"/>
      <c r="F5271" s="9"/>
      <c r="I5271" s="9"/>
      <c r="K5271" s="9"/>
      <c r="L5271" s="9"/>
      <c r="M5271" s="9"/>
      <c r="O5271" s="9"/>
      <c r="P5271" s="9"/>
      <c r="Q5271" s="9"/>
      <c r="R5271" s="36"/>
      <c r="V5271" s="36"/>
    </row>
    <row r="5272" spans="1:22" x14ac:dyDescent="0.25">
      <c r="A5272" s="86"/>
      <c r="B5272" s="9"/>
      <c r="C5272" s="9"/>
      <c r="D5272" s="9"/>
      <c r="E5272" s="9"/>
      <c r="F5272" s="9"/>
      <c r="I5272" s="9"/>
      <c r="K5272" s="9"/>
      <c r="L5272" s="9"/>
      <c r="M5272" s="9"/>
      <c r="O5272" s="9"/>
      <c r="P5272" s="9"/>
      <c r="Q5272" s="9"/>
      <c r="R5272" s="36"/>
      <c r="V5272" s="36"/>
    </row>
    <row r="5273" spans="1:22" x14ac:dyDescent="0.25">
      <c r="A5273" s="86"/>
      <c r="B5273" s="9"/>
      <c r="C5273" s="9"/>
      <c r="D5273" s="9"/>
      <c r="E5273" s="9"/>
      <c r="F5273" s="9"/>
      <c r="I5273" s="9"/>
      <c r="K5273" s="9"/>
      <c r="L5273" s="9"/>
      <c r="M5273" s="9"/>
      <c r="O5273" s="9"/>
      <c r="P5273" s="9"/>
      <c r="Q5273" s="9"/>
      <c r="R5273" s="36"/>
      <c r="V5273" s="36"/>
    </row>
    <row r="5274" spans="1:22" x14ac:dyDescent="0.25">
      <c r="A5274" s="86"/>
      <c r="B5274" s="9"/>
      <c r="C5274" s="9"/>
      <c r="D5274" s="9"/>
      <c r="E5274" s="9"/>
      <c r="F5274" s="9"/>
      <c r="I5274" s="9"/>
      <c r="K5274" s="9"/>
      <c r="L5274" s="9"/>
      <c r="M5274" s="9"/>
      <c r="O5274" s="9"/>
      <c r="P5274" s="9"/>
      <c r="Q5274" s="9"/>
      <c r="R5274" s="36"/>
      <c r="V5274" s="36"/>
    </row>
    <row r="5275" spans="1:22" x14ac:dyDescent="0.25">
      <c r="A5275" s="86"/>
      <c r="B5275" s="9"/>
      <c r="C5275" s="9"/>
      <c r="D5275" s="9"/>
      <c r="E5275" s="9"/>
      <c r="F5275" s="9"/>
      <c r="I5275" s="9"/>
      <c r="K5275" s="9"/>
      <c r="L5275" s="9"/>
      <c r="M5275" s="9"/>
      <c r="O5275" s="9"/>
      <c r="P5275" s="9"/>
      <c r="Q5275" s="9"/>
      <c r="R5275" s="36"/>
      <c r="V5275" s="36"/>
    </row>
    <row r="5276" spans="1:22" x14ac:dyDescent="0.25">
      <c r="A5276" s="86"/>
      <c r="B5276" s="9"/>
      <c r="C5276" s="9"/>
      <c r="D5276" s="9"/>
      <c r="E5276" s="9"/>
      <c r="F5276" s="9"/>
      <c r="I5276" s="9"/>
      <c r="K5276" s="9"/>
      <c r="L5276" s="9"/>
      <c r="M5276" s="9"/>
      <c r="O5276" s="9"/>
      <c r="P5276" s="9"/>
      <c r="Q5276" s="9"/>
      <c r="R5276" s="36"/>
      <c r="V5276" s="36"/>
    </row>
    <row r="5277" spans="1:22" x14ac:dyDescent="0.25">
      <c r="A5277" s="86"/>
      <c r="B5277" s="9"/>
      <c r="C5277" s="9"/>
      <c r="D5277" s="9"/>
      <c r="E5277" s="9"/>
      <c r="F5277" s="9"/>
      <c r="I5277" s="9"/>
      <c r="K5277" s="9"/>
      <c r="L5277" s="9"/>
      <c r="M5277" s="9"/>
      <c r="O5277" s="9"/>
      <c r="P5277" s="9"/>
      <c r="Q5277" s="9"/>
      <c r="R5277" s="36"/>
      <c r="V5277" s="36"/>
    </row>
    <row r="5278" spans="1:22" x14ac:dyDescent="0.25">
      <c r="A5278" s="86"/>
      <c r="B5278" s="9"/>
      <c r="C5278" s="9"/>
      <c r="D5278" s="9"/>
      <c r="E5278" s="9"/>
      <c r="F5278" s="9"/>
      <c r="I5278" s="9"/>
      <c r="K5278" s="9"/>
      <c r="L5278" s="9"/>
      <c r="M5278" s="9"/>
      <c r="O5278" s="9"/>
      <c r="P5278" s="9"/>
      <c r="Q5278" s="9"/>
      <c r="R5278" s="36"/>
      <c r="V5278" s="36"/>
    </row>
    <row r="5279" spans="1:22" x14ac:dyDescent="0.25">
      <c r="A5279" s="86"/>
      <c r="B5279" s="9"/>
      <c r="C5279" s="9"/>
      <c r="D5279" s="9"/>
      <c r="E5279" s="9"/>
      <c r="F5279" s="9"/>
      <c r="I5279" s="9"/>
      <c r="K5279" s="9"/>
      <c r="L5279" s="9"/>
      <c r="M5279" s="9"/>
      <c r="O5279" s="9"/>
      <c r="P5279" s="9"/>
      <c r="Q5279" s="9"/>
      <c r="R5279" s="36"/>
      <c r="V5279" s="36"/>
    </row>
    <row r="5280" spans="1:22" x14ac:dyDescent="0.25">
      <c r="A5280" s="86"/>
      <c r="B5280" s="9"/>
      <c r="C5280" s="9"/>
      <c r="D5280" s="9"/>
      <c r="E5280" s="9"/>
      <c r="F5280" s="9"/>
      <c r="I5280" s="9"/>
      <c r="K5280" s="9"/>
      <c r="L5280" s="9"/>
      <c r="M5280" s="9"/>
      <c r="O5280" s="9"/>
      <c r="P5280" s="9"/>
      <c r="Q5280" s="9"/>
      <c r="R5280" s="36"/>
      <c r="V5280" s="36"/>
    </row>
    <row r="5281" spans="1:22" x14ac:dyDescent="0.25">
      <c r="A5281" s="86"/>
      <c r="B5281" s="9"/>
      <c r="C5281" s="9"/>
      <c r="D5281" s="9"/>
      <c r="E5281" s="9"/>
      <c r="F5281" s="9"/>
      <c r="I5281" s="9"/>
      <c r="K5281" s="9"/>
      <c r="L5281" s="9"/>
      <c r="M5281" s="9"/>
      <c r="O5281" s="9"/>
      <c r="P5281" s="9"/>
      <c r="Q5281" s="9"/>
      <c r="R5281" s="36"/>
      <c r="V5281" s="36"/>
    </row>
    <row r="5282" spans="1:22" x14ac:dyDescent="0.25">
      <c r="A5282" s="86"/>
      <c r="B5282" s="9"/>
      <c r="C5282" s="9"/>
      <c r="D5282" s="9"/>
      <c r="E5282" s="9"/>
      <c r="F5282" s="9"/>
      <c r="I5282" s="9"/>
      <c r="K5282" s="9"/>
      <c r="L5282" s="9"/>
      <c r="M5282" s="9"/>
      <c r="O5282" s="9"/>
      <c r="P5282" s="9"/>
      <c r="Q5282" s="9"/>
      <c r="R5282" s="36"/>
      <c r="V5282" s="36"/>
    </row>
    <row r="5283" spans="1:22" x14ac:dyDescent="0.25">
      <c r="A5283" s="86"/>
      <c r="B5283" s="9"/>
      <c r="C5283" s="9"/>
      <c r="D5283" s="9"/>
      <c r="E5283" s="9"/>
      <c r="F5283" s="9"/>
      <c r="I5283" s="9"/>
      <c r="K5283" s="9"/>
      <c r="L5283" s="9"/>
      <c r="M5283" s="9"/>
      <c r="O5283" s="9"/>
      <c r="P5283" s="9"/>
      <c r="Q5283" s="9"/>
      <c r="R5283" s="36"/>
      <c r="V5283" s="36"/>
    </row>
    <row r="5284" spans="1:22" x14ac:dyDescent="0.25">
      <c r="A5284" s="86"/>
      <c r="B5284" s="9"/>
      <c r="C5284" s="9"/>
      <c r="D5284" s="9"/>
      <c r="E5284" s="9"/>
      <c r="F5284" s="9"/>
      <c r="I5284" s="9"/>
      <c r="K5284" s="9"/>
      <c r="L5284" s="9"/>
      <c r="M5284" s="9"/>
      <c r="O5284" s="9"/>
      <c r="P5284" s="9"/>
      <c r="Q5284" s="9"/>
      <c r="R5284" s="36"/>
      <c r="V5284" s="36"/>
    </row>
    <row r="5285" spans="1:22" x14ac:dyDescent="0.25">
      <c r="A5285" s="86"/>
      <c r="B5285" s="9"/>
      <c r="C5285" s="9"/>
      <c r="D5285" s="9"/>
      <c r="E5285" s="9"/>
      <c r="F5285" s="9"/>
      <c r="I5285" s="9"/>
      <c r="K5285" s="9"/>
      <c r="L5285" s="9"/>
      <c r="M5285" s="9"/>
      <c r="O5285" s="9"/>
      <c r="P5285" s="9"/>
      <c r="Q5285" s="9"/>
      <c r="R5285" s="36"/>
      <c r="V5285" s="36"/>
    </row>
    <row r="5286" spans="1:22" x14ac:dyDescent="0.25">
      <c r="A5286" s="86"/>
      <c r="B5286" s="9"/>
      <c r="C5286" s="9"/>
      <c r="D5286" s="9"/>
      <c r="E5286" s="9"/>
      <c r="F5286" s="9"/>
      <c r="I5286" s="9"/>
      <c r="K5286" s="9"/>
      <c r="L5286" s="9"/>
      <c r="M5286" s="9"/>
      <c r="O5286" s="9"/>
      <c r="P5286" s="9"/>
      <c r="Q5286" s="9"/>
      <c r="R5286" s="36"/>
      <c r="V5286" s="36"/>
    </row>
    <row r="5287" spans="1:22" x14ac:dyDescent="0.25">
      <c r="A5287" s="86"/>
      <c r="B5287" s="9"/>
      <c r="C5287" s="9"/>
      <c r="D5287" s="9"/>
      <c r="E5287" s="9"/>
      <c r="F5287" s="9"/>
      <c r="I5287" s="9"/>
      <c r="K5287" s="9"/>
      <c r="L5287" s="9"/>
      <c r="M5287" s="9"/>
      <c r="O5287" s="9"/>
      <c r="P5287" s="9"/>
      <c r="Q5287" s="9"/>
      <c r="R5287" s="36"/>
      <c r="V5287" s="36"/>
    </row>
    <row r="5288" spans="1:22" x14ac:dyDescent="0.25">
      <c r="A5288" s="86"/>
      <c r="B5288" s="9"/>
      <c r="C5288" s="9"/>
      <c r="D5288" s="9"/>
      <c r="E5288" s="9"/>
      <c r="F5288" s="9"/>
      <c r="I5288" s="9"/>
      <c r="K5288" s="9"/>
      <c r="L5288" s="9"/>
      <c r="M5288" s="9"/>
      <c r="O5288" s="9"/>
      <c r="P5288" s="9"/>
      <c r="Q5288" s="9"/>
      <c r="R5288" s="36"/>
      <c r="V5288" s="36"/>
    </row>
    <row r="5289" spans="1:22" x14ac:dyDescent="0.25">
      <c r="A5289" s="86"/>
      <c r="B5289" s="9"/>
      <c r="C5289" s="9"/>
      <c r="D5289" s="9"/>
      <c r="E5289" s="9"/>
      <c r="F5289" s="9"/>
      <c r="I5289" s="9"/>
      <c r="K5289" s="9"/>
      <c r="L5289" s="9"/>
      <c r="M5289" s="9"/>
      <c r="O5289" s="9"/>
      <c r="P5289" s="9"/>
      <c r="Q5289" s="9"/>
      <c r="R5289" s="36"/>
      <c r="V5289" s="36"/>
    </row>
    <row r="5290" spans="1:22" x14ac:dyDescent="0.25">
      <c r="A5290" s="86"/>
      <c r="B5290" s="9"/>
      <c r="C5290" s="9"/>
      <c r="D5290" s="9"/>
      <c r="E5290" s="9"/>
      <c r="F5290" s="9"/>
      <c r="I5290" s="9"/>
      <c r="K5290" s="9"/>
      <c r="L5290" s="9"/>
      <c r="M5290" s="9"/>
      <c r="O5290" s="9"/>
      <c r="P5290" s="9"/>
      <c r="Q5290" s="9"/>
      <c r="R5290" s="36"/>
      <c r="V5290" s="36"/>
    </row>
    <row r="5291" spans="1:22" x14ac:dyDescent="0.25">
      <c r="A5291" s="86"/>
      <c r="B5291" s="9"/>
      <c r="C5291" s="9"/>
      <c r="D5291" s="9"/>
      <c r="E5291" s="9"/>
      <c r="F5291" s="9"/>
      <c r="I5291" s="9"/>
      <c r="K5291" s="9"/>
      <c r="L5291" s="9"/>
      <c r="M5291" s="9"/>
      <c r="O5291" s="9"/>
      <c r="P5291" s="9"/>
      <c r="Q5291" s="9"/>
      <c r="R5291" s="36"/>
      <c r="V5291" s="36"/>
    </row>
    <row r="5292" spans="1:22" x14ac:dyDescent="0.25">
      <c r="A5292" s="86"/>
      <c r="B5292" s="9"/>
      <c r="C5292" s="9"/>
      <c r="D5292" s="9"/>
      <c r="E5292" s="9"/>
      <c r="F5292" s="9"/>
      <c r="I5292" s="9"/>
      <c r="K5292" s="9"/>
      <c r="L5292" s="9"/>
      <c r="M5292" s="9"/>
      <c r="O5292" s="9"/>
      <c r="P5292" s="9"/>
      <c r="Q5292" s="9"/>
      <c r="R5292" s="36"/>
      <c r="V5292" s="36"/>
    </row>
    <row r="5293" spans="1:22" x14ac:dyDescent="0.25">
      <c r="A5293" s="86"/>
      <c r="B5293" s="9"/>
      <c r="C5293" s="9"/>
      <c r="D5293" s="9"/>
      <c r="E5293" s="9"/>
      <c r="F5293" s="9"/>
      <c r="I5293" s="9"/>
      <c r="K5293" s="9"/>
      <c r="L5293" s="9"/>
      <c r="M5293" s="9"/>
      <c r="O5293" s="9"/>
      <c r="P5293" s="9"/>
      <c r="Q5293" s="9"/>
      <c r="R5293" s="36"/>
      <c r="V5293" s="36"/>
    </row>
    <row r="5294" spans="1:22" x14ac:dyDescent="0.25">
      <c r="A5294" s="86"/>
      <c r="B5294" s="9"/>
      <c r="C5294" s="9"/>
      <c r="D5294" s="9"/>
      <c r="E5294" s="9"/>
      <c r="F5294" s="9"/>
      <c r="I5294" s="9"/>
      <c r="K5294" s="9"/>
      <c r="L5294" s="9"/>
      <c r="M5294" s="9"/>
      <c r="O5294" s="9"/>
      <c r="P5294" s="9"/>
      <c r="Q5294" s="9"/>
      <c r="R5294" s="36"/>
      <c r="V5294" s="36"/>
    </row>
    <row r="5295" spans="1:22" x14ac:dyDescent="0.25">
      <c r="A5295" s="86"/>
      <c r="B5295" s="9"/>
      <c r="C5295" s="9"/>
      <c r="D5295" s="9"/>
      <c r="E5295" s="9"/>
      <c r="F5295" s="9"/>
      <c r="I5295" s="9"/>
      <c r="K5295" s="9"/>
      <c r="L5295" s="9"/>
      <c r="M5295" s="9"/>
      <c r="O5295" s="9"/>
      <c r="P5295" s="9"/>
      <c r="Q5295" s="9"/>
      <c r="R5295" s="36"/>
      <c r="V5295" s="36"/>
    </row>
    <row r="5296" spans="1:22" x14ac:dyDescent="0.25">
      <c r="A5296" s="86"/>
      <c r="B5296" s="9"/>
      <c r="C5296" s="9"/>
      <c r="D5296" s="9"/>
      <c r="E5296" s="9"/>
      <c r="F5296" s="9"/>
      <c r="I5296" s="9"/>
      <c r="K5296" s="9"/>
      <c r="L5296" s="9"/>
      <c r="M5296" s="9"/>
      <c r="O5296" s="9"/>
      <c r="P5296" s="9"/>
      <c r="Q5296" s="9"/>
      <c r="R5296" s="36"/>
      <c r="V5296" s="36"/>
    </row>
    <row r="5297" spans="1:22" x14ac:dyDescent="0.25">
      <c r="A5297" s="86"/>
      <c r="B5297" s="9"/>
      <c r="C5297" s="9"/>
      <c r="D5297" s="9"/>
      <c r="E5297" s="9"/>
      <c r="F5297" s="9"/>
      <c r="I5297" s="9"/>
      <c r="K5297" s="9"/>
      <c r="L5297" s="9"/>
      <c r="M5297" s="9"/>
      <c r="O5297" s="9"/>
      <c r="P5297" s="9"/>
      <c r="Q5297" s="9"/>
      <c r="R5297" s="36"/>
      <c r="V5297" s="36"/>
    </row>
    <row r="5298" spans="1:22" x14ac:dyDescent="0.25">
      <c r="A5298" s="86"/>
      <c r="B5298" s="9"/>
      <c r="C5298" s="9"/>
      <c r="D5298" s="9"/>
      <c r="E5298" s="9"/>
      <c r="F5298" s="9"/>
      <c r="I5298" s="9"/>
      <c r="K5298" s="9"/>
      <c r="L5298" s="9"/>
      <c r="M5298" s="9"/>
      <c r="O5298" s="9"/>
      <c r="P5298" s="9"/>
      <c r="Q5298" s="9"/>
      <c r="R5298" s="36"/>
      <c r="V5298" s="36"/>
    </row>
    <row r="5299" spans="1:22" x14ac:dyDescent="0.25">
      <c r="A5299" s="86"/>
      <c r="B5299" s="9"/>
      <c r="C5299" s="9"/>
      <c r="D5299" s="9"/>
      <c r="E5299" s="9"/>
      <c r="F5299" s="9"/>
      <c r="I5299" s="9"/>
      <c r="K5299" s="9"/>
      <c r="L5299" s="9"/>
      <c r="M5299" s="9"/>
      <c r="O5299" s="9"/>
      <c r="P5299" s="9"/>
      <c r="Q5299" s="9"/>
      <c r="R5299" s="36"/>
      <c r="V5299" s="36"/>
    </row>
    <row r="5300" spans="1:22" x14ac:dyDescent="0.25">
      <c r="A5300" s="86"/>
      <c r="B5300" s="9"/>
      <c r="C5300" s="9"/>
      <c r="D5300" s="9"/>
      <c r="E5300" s="9"/>
      <c r="F5300" s="9"/>
      <c r="I5300" s="9"/>
      <c r="K5300" s="9"/>
      <c r="L5300" s="9"/>
      <c r="M5300" s="9"/>
      <c r="O5300" s="9"/>
      <c r="P5300" s="9"/>
      <c r="Q5300" s="9"/>
      <c r="R5300" s="36"/>
      <c r="V5300" s="36"/>
    </row>
    <row r="5301" spans="1:22" x14ac:dyDescent="0.25">
      <c r="A5301" s="86"/>
      <c r="B5301" s="9"/>
      <c r="C5301" s="9"/>
      <c r="D5301" s="9"/>
      <c r="E5301" s="9"/>
      <c r="F5301" s="9"/>
      <c r="I5301" s="9"/>
      <c r="K5301" s="9"/>
      <c r="L5301" s="9"/>
      <c r="M5301" s="9"/>
      <c r="O5301" s="9"/>
      <c r="P5301" s="9"/>
      <c r="Q5301" s="9"/>
      <c r="R5301" s="36"/>
      <c r="V5301" s="36"/>
    </row>
    <row r="5302" spans="1:22" x14ac:dyDescent="0.25">
      <c r="A5302" s="86"/>
      <c r="B5302" s="9"/>
      <c r="C5302" s="9"/>
      <c r="D5302" s="9"/>
      <c r="E5302" s="9"/>
      <c r="F5302" s="9"/>
      <c r="I5302" s="9"/>
      <c r="K5302" s="9"/>
      <c r="L5302" s="9"/>
      <c r="M5302" s="9"/>
      <c r="O5302" s="9"/>
      <c r="P5302" s="9"/>
      <c r="Q5302" s="9"/>
      <c r="R5302" s="36"/>
      <c r="V5302" s="36"/>
    </row>
    <row r="5303" spans="1:22" x14ac:dyDescent="0.25">
      <c r="A5303" s="86"/>
      <c r="B5303" s="9"/>
      <c r="C5303" s="9"/>
      <c r="D5303" s="9"/>
      <c r="E5303" s="9"/>
      <c r="F5303" s="9"/>
      <c r="I5303" s="9"/>
      <c r="K5303" s="9"/>
      <c r="L5303" s="9"/>
      <c r="M5303" s="9"/>
      <c r="O5303" s="9"/>
      <c r="P5303" s="9"/>
      <c r="Q5303" s="9"/>
      <c r="R5303" s="36"/>
      <c r="V5303" s="36"/>
    </row>
    <row r="5304" spans="1:22" x14ac:dyDescent="0.25">
      <c r="A5304" s="86"/>
      <c r="B5304" s="9"/>
      <c r="C5304" s="9"/>
      <c r="D5304" s="9"/>
      <c r="E5304" s="9"/>
      <c r="F5304" s="9"/>
      <c r="I5304" s="9"/>
      <c r="K5304" s="9"/>
      <c r="L5304" s="9"/>
      <c r="M5304" s="9"/>
      <c r="O5304" s="9"/>
      <c r="P5304" s="9"/>
      <c r="Q5304" s="9"/>
      <c r="R5304" s="36"/>
      <c r="V5304" s="36"/>
    </row>
    <row r="5305" spans="1:22" x14ac:dyDescent="0.25">
      <c r="A5305" s="86"/>
      <c r="B5305" s="9"/>
      <c r="C5305" s="9"/>
      <c r="D5305" s="9"/>
      <c r="E5305" s="9"/>
      <c r="F5305" s="9"/>
      <c r="I5305" s="9"/>
      <c r="K5305" s="9"/>
      <c r="L5305" s="9"/>
      <c r="M5305" s="9"/>
      <c r="O5305" s="9"/>
      <c r="P5305" s="9"/>
      <c r="Q5305" s="9"/>
      <c r="R5305" s="36"/>
      <c r="V5305" s="36"/>
    </row>
    <row r="5306" spans="1:22" x14ac:dyDescent="0.25">
      <c r="A5306" s="86"/>
      <c r="B5306" s="9"/>
      <c r="C5306" s="9"/>
      <c r="D5306" s="9"/>
      <c r="E5306" s="9"/>
      <c r="F5306" s="9"/>
      <c r="I5306" s="9"/>
      <c r="K5306" s="9"/>
      <c r="L5306" s="9"/>
      <c r="M5306" s="9"/>
      <c r="O5306" s="9"/>
      <c r="P5306" s="9"/>
      <c r="Q5306" s="9"/>
      <c r="R5306" s="36"/>
      <c r="V5306" s="36"/>
    </row>
    <row r="5307" spans="1:22" x14ac:dyDescent="0.25">
      <c r="A5307" s="86"/>
      <c r="B5307" s="9"/>
      <c r="C5307" s="9"/>
      <c r="D5307" s="9"/>
      <c r="E5307" s="9"/>
      <c r="F5307" s="9"/>
      <c r="I5307" s="9"/>
      <c r="K5307" s="9"/>
      <c r="L5307" s="9"/>
      <c r="M5307" s="9"/>
      <c r="O5307" s="9"/>
      <c r="P5307" s="9"/>
      <c r="Q5307" s="9"/>
      <c r="R5307" s="36"/>
      <c r="V5307" s="36"/>
    </row>
    <row r="5308" spans="1:22" x14ac:dyDescent="0.25">
      <c r="A5308" s="86"/>
      <c r="B5308" s="9"/>
      <c r="C5308" s="9"/>
      <c r="D5308" s="9"/>
      <c r="E5308" s="9"/>
      <c r="F5308" s="9"/>
      <c r="I5308" s="9"/>
      <c r="K5308" s="9"/>
      <c r="L5308" s="9"/>
      <c r="M5308" s="9"/>
      <c r="O5308" s="9"/>
      <c r="P5308" s="9"/>
      <c r="Q5308" s="9"/>
      <c r="R5308" s="36"/>
      <c r="V5308" s="36"/>
    </row>
    <row r="5309" spans="1:22" x14ac:dyDescent="0.25">
      <c r="A5309" s="86"/>
      <c r="B5309" s="9"/>
      <c r="C5309" s="9"/>
      <c r="D5309" s="9"/>
      <c r="E5309" s="9"/>
      <c r="F5309" s="9"/>
      <c r="I5309" s="9"/>
      <c r="K5309" s="9"/>
      <c r="L5309" s="9"/>
      <c r="M5309" s="9"/>
      <c r="O5309" s="9"/>
      <c r="P5309" s="9"/>
      <c r="Q5309" s="9"/>
      <c r="R5309" s="36"/>
      <c r="V5309" s="36"/>
    </row>
    <row r="5310" spans="1:22" x14ac:dyDescent="0.25">
      <c r="A5310" s="86"/>
      <c r="B5310" s="9"/>
      <c r="C5310" s="9"/>
      <c r="D5310" s="9"/>
      <c r="E5310" s="9"/>
      <c r="F5310" s="9"/>
      <c r="I5310" s="9"/>
      <c r="K5310" s="9"/>
      <c r="L5310" s="9"/>
      <c r="M5310" s="9"/>
      <c r="O5310" s="9"/>
      <c r="P5310" s="9"/>
      <c r="Q5310" s="9"/>
      <c r="R5310" s="36"/>
      <c r="V5310" s="36"/>
    </row>
    <row r="5311" spans="1:22" x14ac:dyDescent="0.25">
      <c r="A5311" s="86"/>
      <c r="B5311" s="9"/>
      <c r="C5311" s="9"/>
      <c r="D5311" s="9"/>
      <c r="E5311" s="9"/>
      <c r="F5311" s="9"/>
      <c r="I5311" s="9"/>
      <c r="K5311" s="9"/>
      <c r="L5311" s="9"/>
      <c r="M5311" s="9"/>
      <c r="O5311" s="9"/>
      <c r="P5311" s="9"/>
      <c r="Q5311" s="9"/>
      <c r="R5311" s="36"/>
      <c r="V5311" s="36"/>
    </row>
    <row r="5312" spans="1:22" x14ac:dyDescent="0.25">
      <c r="A5312" s="86"/>
      <c r="B5312" s="9"/>
      <c r="C5312" s="9"/>
      <c r="D5312" s="9"/>
      <c r="E5312" s="9"/>
      <c r="F5312" s="9"/>
      <c r="I5312" s="9"/>
      <c r="K5312" s="9"/>
      <c r="L5312" s="9"/>
      <c r="M5312" s="9"/>
      <c r="O5312" s="9"/>
      <c r="P5312" s="9"/>
      <c r="Q5312" s="9"/>
      <c r="R5312" s="36"/>
      <c r="V5312" s="36"/>
    </row>
    <row r="5313" spans="1:22" x14ac:dyDescent="0.25">
      <c r="A5313" s="86"/>
      <c r="B5313" s="9"/>
      <c r="C5313" s="9"/>
      <c r="D5313" s="9"/>
      <c r="E5313" s="9"/>
      <c r="F5313" s="9"/>
      <c r="I5313" s="9"/>
      <c r="K5313" s="9"/>
      <c r="L5313" s="9"/>
      <c r="M5313" s="9"/>
      <c r="O5313" s="9"/>
      <c r="P5313" s="9"/>
      <c r="Q5313" s="9"/>
      <c r="R5313" s="36"/>
      <c r="V5313" s="36"/>
    </row>
    <row r="5314" spans="1:22" x14ac:dyDescent="0.25">
      <c r="A5314" s="86"/>
      <c r="B5314" s="9"/>
      <c r="C5314" s="9"/>
      <c r="D5314" s="9"/>
      <c r="E5314" s="9"/>
      <c r="F5314" s="9"/>
      <c r="I5314" s="9"/>
      <c r="K5314" s="9"/>
      <c r="L5314" s="9"/>
      <c r="M5314" s="9"/>
      <c r="O5314" s="9"/>
      <c r="P5314" s="9"/>
      <c r="Q5314" s="9"/>
      <c r="R5314" s="36"/>
      <c r="V5314" s="36"/>
    </row>
    <row r="5315" spans="1:22" x14ac:dyDescent="0.25">
      <c r="A5315" s="86"/>
      <c r="B5315" s="9"/>
      <c r="C5315" s="9"/>
      <c r="D5315" s="9"/>
      <c r="E5315" s="9"/>
      <c r="F5315" s="9"/>
      <c r="I5315" s="9"/>
      <c r="K5315" s="9"/>
      <c r="L5315" s="9"/>
      <c r="M5315" s="9"/>
      <c r="O5315" s="9"/>
      <c r="P5315" s="9"/>
      <c r="Q5315" s="9"/>
      <c r="R5315" s="36"/>
      <c r="V5315" s="36"/>
    </row>
    <row r="5316" spans="1:22" x14ac:dyDescent="0.25">
      <c r="A5316" s="86"/>
      <c r="B5316" s="9"/>
      <c r="C5316" s="9"/>
      <c r="D5316" s="9"/>
      <c r="E5316" s="9"/>
      <c r="F5316" s="9"/>
      <c r="I5316" s="9"/>
      <c r="K5316" s="9"/>
      <c r="L5316" s="9"/>
      <c r="M5316" s="9"/>
      <c r="O5316" s="9"/>
      <c r="P5316" s="9"/>
      <c r="Q5316" s="9"/>
      <c r="R5316" s="36"/>
      <c r="V5316" s="36"/>
    </row>
    <row r="5317" spans="1:22" x14ac:dyDescent="0.25">
      <c r="A5317" s="86"/>
      <c r="B5317" s="9"/>
      <c r="C5317" s="9"/>
      <c r="D5317" s="9"/>
      <c r="E5317" s="9"/>
      <c r="F5317" s="9"/>
      <c r="I5317" s="9"/>
      <c r="K5317" s="9"/>
      <c r="L5317" s="9"/>
      <c r="M5317" s="9"/>
      <c r="O5317" s="9"/>
      <c r="P5317" s="9"/>
      <c r="Q5317" s="9"/>
      <c r="R5317" s="36"/>
      <c r="V5317" s="36"/>
    </row>
    <row r="5318" spans="1:22" x14ac:dyDescent="0.25">
      <c r="A5318" s="86"/>
      <c r="B5318" s="9"/>
      <c r="C5318" s="9"/>
      <c r="D5318" s="9"/>
      <c r="E5318" s="9"/>
      <c r="F5318" s="9"/>
      <c r="I5318" s="9"/>
      <c r="K5318" s="9"/>
      <c r="L5318" s="9"/>
      <c r="M5318" s="9"/>
      <c r="O5318" s="9"/>
      <c r="P5318" s="9"/>
      <c r="Q5318" s="9"/>
      <c r="R5318" s="36"/>
      <c r="V5318" s="36"/>
    </row>
    <row r="5319" spans="1:22" x14ac:dyDescent="0.25">
      <c r="A5319" s="86"/>
      <c r="B5319" s="9"/>
      <c r="C5319" s="9"/>
      <c r="D5319" s="9"/>
      <c r="E5319" s="9"/>
      <c r="F5319" s="9"/>
      <c r="I5319" s="9"/>
      <c r="K5319" s="9"/>
      <c r="L5319" s="9"/>
      <c r="M5319" s="9"/>
      <c r="O5319" s="9"/>
      <c r="P5319" s="9"/>
      <c r="Q5319" s="9"/>
      <c r="R5319" s="36"/>
      <c r="V5319" s="36"/>
    </row>
    <row r="5320" spans="1:22" x14ac:dyDescent="0.25">
      <c r="A5320" s="86"/>
      <c r="B5320" s="9"/>
      <c r="C5320" s="9"/>
      <c r="D5320" s="9"/>
      <c r="E5320" s="9"/>
      <c r="F5320" s="9"/>
      <c r="I5320" s="9"/>
      <c r="K5320" s="9"/>
      <c r="L5320" s="9"/>
      <c r="M5320" s="9"/>
      <c r="O5320" s="9"/>
      <c r="P5320" s="9"/>
      <c r="Q5320" s="9"/>
      <c r="R5320" s="36"/>
      <c r="V5320" s="36"/>
    </row>
    <row r="5321" spans="1:22" x14ac:dyDescent="0.25">
      <c r="A5321" s="86"/>
      <c r="B5321" s="9"/>
      <c r="C5321" s="9"/>
      <c r="D5321" s="9"/>
      <c r="E5321" s="9"/>
      <c r="F5321" s="9"/>
      <c r="I5321" s="9"/>
      <c r="K5321" s="9"/>
      <c r="L5321" s="9"/>
      <c r="M5321" s="9"/>
      <c r="O5321" s="9"/>
      <c r="P5321" s="9"/>
      <c r="Q5321" s="9"/>
      <c r="R5321" s="36"/>
      <c r="V5321" s="36"/>
    </row>
    <row r="5322" spans="1:22" x14ac:dyDescent="0.25">
      <c r="A5322" s="86"/>
      <c r="B5322" s="9"/>
      <c r="C5322" s="9"/>
      <c r="D5322" s="9"/>
      <c r="E5322" s="9"/>
      <c r="F5322" s="9"/>
      <c r="I5322" s="9"/>
      <c r="K5322" s="9"/>
      <c r="L5322" s="9"/>
      <c r="M5322" s="9"/>
      <c r="O5322" s="9"/>
      <c r="P5322" s="9"/>
      <c r="Q5322" s="9"/>
      <c r="R5322" s="36"/>
      <c r="V5322" s="36"/>
    </row>
    <row r="5323" spans="1:22" x14ac:dyDescent="0.25">
      <c r="A5323" s="86"/>
      <c r="B5323" s="9"/>
      <c r="C5323" s="9"/>
      <c r="D5323" s="9"/>
      <c r="E5323" s="9"/>
      <c r="F5323" s="9"/>
      <c r="I5323" s="9"/>
      <c r="K5323" s="9"/>
      <c r="L5323" s="9"/>
      <c r="M5323" s="9"/>
      <c r="O5323" s="9"/>
      <c r="P5323" s="9"/>
      <c r="Q5323" s="9"/>
      <c r="R5323" s="36"/>
      <c r="V5323" s="36"/>
    </row>
    <row r="5324" spans="1:22" x14ac:dyDescent="0.25">
      <c r="A5324" s="86"/>
      <c r="B5324" s="9"/>
      <c r="C5324" s="9"/>
      <c r="D5324" s="9"/>
      <c r="E5324" s="9"/>
      <c r="F5324" s="9"/>
      <c r="I5324" s="9"/>
      <c r="K5324" s="9"/>
      <c r="L5324" s="9"/>
      <c r="M5324" s="9"/>
      <c r="O5324" s="9"/>
      <c r="P5324" s="9"/>
      <c r="Q5324" s="9"/>
      <c r="R5324" s="36"/>
      <c r="V5324" s="36"/>
    </row>
    <row r="5325" spans="1:22" x14ac:dyDescent="0.25">
      <c r="A5325" s="86"/>
      <c r="B5325" s="9"/>
      <c r="C5325" s="9"/>
      <c r="D5325" s="9"/>
      <c r="E5325" s="9"/>
      <c r="F5325" s="9"/>
      <c r="I5325" s="9"/>
      <c r="K5325" s="9"/>
      <c r="L5325" s="9"/>
      <c r="M5325" s="9"/>
      <c r="O5325" s="9"/>
      <c r="P5325" s="9"/>
      <c r="Q5325" s="9"/>
      <c r="R5325" s="36"/>
      <c r="V5325" s="36"/>
    </row>
    <row r="5326" spans="1:22" x14ac:dyDescent="0.25">
      <c r="A5326" s="86"/>
      <c r="B5326" s="9"/>
      <c r="C5326" s="9"/>
      <c r="D5326" s="9"/>
      <c r="E5326" s="9"/>
      <c r="F5326" s="9"/>
      <c r="I5326" s="9"/>
      <c r="K5326" s="9"/>
      <c r="L5326" s="9"/>
      <c r="M5326" s="9"/>
      <c r="O5326" s="9"/>
      <c r="P5326" s="9"/>
      <c r="Q5326" s="9"/>
      <c r="R5326" s="36"/>
      <c r="V5326" s="36"/>
    </row>
    <row r="5327" spans="1:22" x14ac:dyDescent="0.25">
      <c r="A5327" s="86"/>
      <c r="B5327" s="9"/>
      <c r="C5327" s="9"/>
      <c r="D5327" s="9"/>
      <c r="E5327" s="9"/>
      <c r="F5327" s="9"/>
      <c r="I5327" s="9"/>
      <c r="K5327" s="9"/>
      <c r="L5327" s="9"/>
      <c r="M5327" s="9"/>
      <c r="O5327" s="9"/>
      <c r="P5327" s="9"/>
      <c r="Q5327" s="9"/>
      <c r="R5327" s="36"/>
      <c r="V5327" s="36"/>
    </row>
    <row r="5328" spans="1:22" x14ac:dyDescent="0.25">
      <c r="A5328" s="86"/>
      <c r="B5328" s="9"/>
      <c r="C5328" s="9"/>
      <c r="D5328" s="9"/>
      <c r="E5328" s="9"/>
      <c r="F5328" s="9"/>
      <c r="I5328" s="9"/>
      <c r="K5328" s="9"/>
      <c r="L5328" s="9"/>
      <c r="M5328" s="9"/>
      <c r="O5328" s="9"/>
      <c r="P5328" s="9"/>
      <c r="Q5328" s="9"/>
      <c r="R5328" s="36"/>
      <c r="V5328" s="36"/>
    </row>
    <row r="5329" spans="1:22" x14ac:dyDescent="0.25">
      <c r="A5329" s="86"/>
      <c r="B5329" s="9"/>
      <c r="C5329" s="9"/>
      <c r="D5329" s="9"/>
      <c r="E5329" s="9"/>
      <c r="F5329" s="9"/>
      <c r="I5329" s="9"/>
      <c r="K5329" s="9"/>
      <c r="L5329" s="9"/>
      <c r="M5329" s="9"/>
      <c r="O5329" s="9"/>
      <c r="P5329" s="9"/>
      <c r="Q5329" s="9"/>
      <c r="R5329" s="36"/>
      <c r="V5329" s="36"/>
    </row>
    <row r="5330" spans="1:22" x14ac:dyDescent="0.25">
      <c r="A5330" s="86"/>
      <c r="B5330" s="9"/>
      <c r="C5330" s="9"/>
      <c r="D5330" s="9"/>
      <c r="E5330" s="9"/>
      <c r="F5330" s="9"/>
      <c r="I5330" s="9"/>
      <c r="K5330" s="9"/>
      <c r="L5330" s="9"/>
      <c r="M5330" s="9"/>
      <c r="O5330" s="9"/>
      <c r="P5330" s="9"/>
      <c r="Q5330" s="9"/>
      <c r="R5330" s="36"/>
      <c r="V5330" s="36"/>
    </row>
    <row r="5331" spans="1:22" x14ac:dyDescent="0.25">
      <c r="A5331" s="86"/>
      <c r="B5331" s="9"/>
      <c r="C5331" s="9"/>
      <c r="D5331" s="9"/>
      <c r="E5331" s="9"/>
      <c r="F5331" s="9"/>
      <c r="I5331" s="9"/>
      <c r="K5331" s="9"/>
      <c r="L5331" s="9"/>
      <c r="M5331" s="9"/>
      <c r="O5331" s="9"/>
      <c r="P5331" s="9"/>
      <c r="Q5331" s="9"/>
      <c r="R5331" s="36"/>
      <c r="V5331" s="36"/>
    </row>
    <row r="5332" spans="1:22" x14ac:dyDescent="0.25">
      <c r="A5332" s="86"/>
      <c r="B5332" s="9"/>
      <c r="C5332" s="9"/>
      <c r="D5332" s="9"/>
      <c r="E5332" s="9"/>
      <c r="F5332" s="9"/>
      <c r="I5332" s="9"/>
      <c r="K5332" s="9"/>
      <c r="L5332" s="9"/>
      <c r="M5332" s="9"/>
      <c r="O5332" s="9"/>
      <c r="P5332" s="9"/>
      <c r="Q5332" s="9"/>
      <c r="R5332" s="36"/>
      <c r="V5332" s="36"/>
    </row>
    <row r="5333" spans="1:22" x14ac:dyDescent="0.25">
      <c r="A5333" s="86"/>
      <c r="B5333" s="9"/>
      <c r="C5333" s="9"/>
      <c r="D5333" s="9"/>
      <c r="E5333" s="9"/>
      <c r="F5333" s="9"/>
      <c r="I5333" s="9"/>
      <c r="K5333" s="9"/>
      <c r="L5333" s="9"/>
      <c r="M5333" s="9"/>
      <c r="O5333" s="9"/>
      <c r="P5333" s="9"/>
      <c r="Q5333" s="9"/>
      <c r="R5333" s="36"/>
      <c r="V5333" s="36"/>
    </row>
    <row r="5334" spans="1:22" x14ac:dyDescent="0.25">
      <c r="A5334" s="86"/>
      <c r="B5334" s="9"/>
      <c r="C5334" s="9"/>
      <c r="D5334" s="9"/>
      <c r="E5334" s="9"/>
      <c r="F5334" s="9"/>
      <c r="I5334" s="9"/>
      <c r="K5334" s="9"/>
      <c r="L5334" s="9"/>
      <c r="M5334" s="9"/>
      <c r="O5334" s="9"/>
      <c r="P5334" s="9"/>
      <c r="Q5334" s="9"/>
      <c r="R5334" s="36"/>
      <c r="V5334" s="36"/>
    </row>
    <row r="5335" spans="1:22" x14ac:dyDescent="0.25">
      <c r="A5335" s="86"/>
      <c r="B5335" s="9"/>
      <c r="C5335" s="9"/>
      <c r="D5335" s="9"/>
      <c r="E5335" s="9"/>
      <c r="F5335" s="9"/>
      <c r="I5335" s="9"/>
      <c r="K5335" s="9"/>
      <c r="L5335" s="9"/>
      <c r="M5335" s="9"/>
      <c r="O5335" s="9"/>
      <c r="P5335" s="9"/>
      <c r="Q5335" s="9"/>
      <c r="R5335" s="36"/>
      <c r="V5335" s="36"/>
    </row>
    <row r="5336" spans="1:22" x14ac:dyDescent="0.25">
      <c r="A5336" s="86"/>
      <c r="B5336" s="9"/>
      <c r="C5336" s="9"/>
      <c r="D5336" s="9"/>
      <c r="E5336" s="9"/>
      <c r="F5336" s="9"/>
      <c r="I5336" s="9"/>
      <c r="K5336" s="9"/>
      <c r="L5336" s="9"/>
      <c r="M5336" s="9"/>
      <c r="O5336" s="9"/>
      <c r="P5336" s="9"/>
      <c r="Q5336" s="9"/>
      <c r="R5336" s="36"/>
      <c r="V5336" s="36"/>
    </row>
    <row r="5337" spans="1:22" x14ac:dyDescent="0.25">
      <c r="A5337" s="86"/>
      <c r="B5337" s="9"/>
      <c r="C5337" s="9"/>
      <c r="D5337" s="9"/>
      <c r="E5337" s="9"/>
      <c r="F5337" s="9"/>
      <c r="I5337" s="9"/>
      <c r="K5337" s="9"/>
      <c r="L5337" s="9"/>
      <c r="M5337" s="9"/>
      <c r="O5337" s="9"/>
      <c r="P5337" s="9"/>
      <c r="Q5337" s="9"/>
      <c r="R5337" s="36"/>
      <c r="V5337" s="36"/>
    </row>
    <row r="5338" spans="1:22" x14ac:dyDescent="0.25">
      <c r="A5338" s="86"/>
      <c r="B5338" s="9"/>
      <c r="C5338" s="9"/>
      <c r="D5338" s="9"/>
      <c r="E5338" s="9"/>
      <c r="F5338" s="9"/>
      <c r="I5338" s="9"/>
      <c r="K5338" s="9"/>
      <c r="L5338" s="9"/>
      <c r="M5338" s="9"/>
      <c r="O5338" s="9"/>
      <c r="P5338" s="9"/>
      <c r="Q5338" s="9"/>
      <c r="R5338" s="36"/>
      <c r="V5338" s="36"/>
    </row>
    <row r="5339" spans="1:22" x14ac:dyDescent="0.25">
      <c r="A5339" s="86"/>
      <c r="B5339" s="9"/>
      <c r="C5339" s="9"/>
      <c r="D5339" s="9"/>
      <c r="E5339" s="9"/>
      <c r="F5339" s="9"/>
      <c r="I5339" s="9"/>
      <c r="K5339" s="9"/>
      <c r="L5339" s="9"/>
      <c r="M5339" s="9"/>
      <c r="O5339" s="9"/>
      <c r="P5339" s="9"/>
      <c r="Q5339" s="9"/>
      <c r="R5339" s="36"/>
      <c r="V5339" s="36"/>
    </row>
    <row r="5340" spans="1:22" x14ac:dyDescent="0.25">
      <c r="A5340" s="86"/>
      <c r="B5340" s="9"/>
      <c r="C5340" s="9"/>
      <c r="D5340" s="9"/>
      <c r="E5340" s="9"/>
      <c r="F5340" s="9"/>
      <c r="I5340" s="9"/>
      <c r="K5340" s="9"/>
      <c r="L5340" s="9"/>
      <c r="M5340" s="9"/>
      <c r="O5340" s="9"/>
      <c r="P5340" s="9"/>
      <c r="Q5340" s="9"/>
      <c r="R5340" s="36"/>
      <c r="V5340" s="36"/>
    </row>
    <row r="5341" spans="1:22" x14ac:dyDescent="0.25">
      <c r="A5341" s="86"/>
      <c r="B5341" s="9"/>
      <c r="C5341" s="9"/>
      <c r="D5341" s="9"/>
      <c r="E5341" s="9"/>
      <c r="F5341" s="9"/>
      <c r="I5341" s="9"/>
      <c r="K5341" s="9"/>
      <c r="L5341" s="9"/>
      <c r="M5341" s="9"/>
      <c r="O5341" s="9"/>
      <c r="P5341" s="9"/>
      <c r="Q5341" s="9"/>
      <c r="R5341" s="36"/>
      <c r="V5341" s="36"/>
    </row>
    <row r="5342" spans="1:22" x14ac:dyDescent="0.25">
      <c r="A5342" s="86"/>
      <c r="B5342" s="9"/>
      <c r="C5342" s="9"/>
      <c r="D5342" s="9"/>
      <c r="E5342" s="9"/>
      <c r="F5342" s="9"/>
      <c r="I5342" s="9"/>
      <c r="K5342" s="9"/>
      <c r="L5342" s="9"/>
      <c r="M5342" s="9"/>
      <c r="O5342" s="9"/>
      <c r="P5342" s="9"/>
      <c r="Q5342" s="9"/>
      <c r="R5342" s="36"/>
      <c r="V5342" s="36"/>
    </row>
    <row r="5343" spans="1:22" x14ac:dyDescent="0.25">
      <c r="A5343" s="86"/>
      <c r="B5343" s="9"/>
      <c r="C5343" s="9"/>
      <c r="D5343" s="9"/>
      <c r="E5343" s="9"/>
      <c r="F5343" s="9"/>
      <c r="I5343" s="9"/>
      <c r="K5343" s="9"/>
      <c r="L5343" s="9"/>
      <c r="M5343" s="9"/>
      <c r="O5343" s="9"/>
      <c r="P5343" s="9"/>
      <c r="Q5343" s="9"/>
      <c r="R5343" s="36"/>
      <c r="V5343" s="36"/>
    </row>
    <row r="5344" spans="1:22" x14ac:dyDescent="0.25">
      <c r="A5344" s="86"/>
      <c r="B5344" s="9"/>
      <c r="C5344" s="9"/>
      <c r="D5344" s="9"/>
      <c r="E5344" s="9"/>
      <c r="F5344" s="9"/>
      <c r="I5344" s="9"/>
      <c r="K5344" s="9"/>
      <c r="L5344" s="9"/>
      <c r="M5344" s="9"/>
      <c r="O5344" s="9"/>
      <c r="P5344" s="9"/>
      <c r="Q5344" s="9"/>
      <c r="R5344" s="36"/>
      <c r="V5344" s="36"/>
    </row>
    <row r="5345" spans="1:22" x14ac:dyDescent="0.25">
      <c r="A5345" s="86"/>
      <c r="B5345" s="9"/>
      <c r="C5345" s="9"/>
      <c r="D5345" s="9"/>
      <c r="E5345" s="9"/>
      <c r="F5345" s="9"/>
      <c r="I5345" s="9"/>
      <c r="K5345" s="9"/>
      <c r="L5345" s="9"/>
      <c r="M5345" s="9"/>
      <c r="O5345" s="9"/>
      <c r="P5345" s="9"/>
      <c r="Q5345" s="9"/>
      <c r="R5345" s="36"/>
      <c r="V5345" s="36"/>
    </row>
    <row r="5346" spans="1:22" x14ac:dyDescent="0.25">
      <c r="A5346" s="86"/>
      <c r="B5346" s="9"/>
      <c r="C5346" s="9"/>
      <c r="D5346" s="9"/>
      <c r="E5346" s="9"/>
      <c r="F5346" s="9"/>
      <c r="I5346" s="9"/>
      <c r="K5346" s="9"/>
      <c r="L5346" s="9"/>
      <c r="M5346" s="9"/>
      <c r="O5346" s="9"/>
      <c r="P5346" s="9"/>
      <c r="Q5346" s="9"/>
      <c r="R5346" s="36"/>
      <c r="V5346" s="36"/>
    </row>
    <row r="5347" spans="1:22" x14ac:dyDescent="0.25">
      <c r="A5347" s="86"/>
      <c r="B5347" s="9"/>
      <c r="C5347" s="9"/>
      <c r="D5347" s="9"/>
      <c r="E5347" s="9"/>
      <c r="F5347" s="9"/>
      <c r="I5347" s="9"/>
      <c r="K5347" s="9"/>
      <c r="L5347" s="9"/>
      <c r="M5347" s="9"/>
      <c r="O5347" s="9"/>
      <c r="P5347" s="9"/>
      <c r="Q5347" s="9"/>
      <c r="R5347" s="36"/>
      <c r="V5347" s="36"/>
    </row>
    <row r="5348" spans="1:22" x14ac:dyDescent="0.25">
      <c r="A5348" s="86"/>
      <c r="B5348" s="9"/>
      <c r="C5348" s="9"/>
      <c r="D5348" s="9"/>
      <c r="E5348" s="9"/>
      <c r="F5348" s="9"/>
      <c r="I5348" s="9"/>
      <c r="K5348" s="9"/>
      <c r="L5348" s="9"/>
      <c r="M5348" s="9"/>
      <c r="O5348" s="9"/>
      <c r="P5348" s="9"/>
      <c r="Q5348" s="9"/>
      <c r="R5348" s="36"/>
      <c r="V5348" s="36"/>
    </row>
    <row r="5349" spans="1:22" x14ac:dyDescent="0.25">
      <c r="A5349" s="86"/>
      <c r="B5349" s="9"/>
      <c r="C5349" s="9"/>
      <c r="D5349" s="9"/>
      <c r="E5349" s="9"/>
      <c r="F5349" s="9"/>
      <c r="I5349" s="9"/>
      <c r="K5349" s="9"/>
      <c r="L5349" s="9"/>
      <c r="M5349" s="9"/>
      <c r="O5349" s="9"/>
      <c r="P5349" s="9"/>
      <c r="Q5349" s="9"/>
      <c r="R5349" s="36"/>
      <c r="V5349" s="36"/>
    </row>
    <row r="5350" spans="1:22" x14ac:dyDescent="0.25">
      <c r="A5350" s="86"/>
      <c r="B5350" s="9"/>
      <c r="C5350" s="9"/>
      <c r="D5350" s="9"/>
      <c r="E5350" s="9"/>
      <c r="F5350" s="9"/>
      <c r="I5350" s="9"/>
      <c r="K5350" s="9"/>
      <c r="L5350" s="9"/>
      <c r="M5350" s="9"/>
      <c r="O5350" s="9"/>
      <c r="P5350" s="9"/>
      <c r="Q5350" s="9"/>
      <c r="R5350" s="36"/>
      <c r="V5350" s="36"/>
    </row>
    <row r="5351" spans="1:22" x14ac:dyDescent="0.25">
      <c r="A5351" s="86"/>
      <c r="B5351" s="9"/>
      <c r="C5351" s="9"/>
      <c r="D5351" s="9"/>
      <c r="E5351" s="9"/>
      <c r="F5351" s="9"/>
      <c r="I5351" s="9"/>
      <c r="K5351" s="9"/>
      <c r="L5351" s="9"/>
      <c r="M5351" s="9"/>
      <c r="O5351" s="9"/>
      <c r="P5351" s="9"/>
      <c r="Q5351" s="9"/>
      <c r="R5351" s="36"/>
      <c r="V5351" s="36"/>
    </row>
    <row r="5352" spans="1:22" x14ac:dyDescent="0.25">
      <c r="A5352" s="86"/>
      <c r="B5352" s="9"/>
      <c r="C5352" s="9"/>
      <c r="D5352" s="9"/>
      <c r="E5352" s="9"/>
      <c r="F5352" s="9"/>
      <c r="I5352" s="9"/>
      <c r="K5352" s="9"/>
      <c r="L5352" s="9"/>
      <c r="M5352" s="9"/>
      <c r="O5352" s="9"/>
      <c r="P5352" s="9"/>
      <c r="Q5352" s="9"/>
      <c r="R5352" s="36"/>
      <c r="V5352" s="36"/>
    </row>
    <row r="5353" spans="1:22" x14ac:dyDescent="0.25">
      <c r="A5353" s="86"/>
      <c r="B5353" s="9"/>
      <c r="C5353" s="9"/>
      <c r="D5353" s="9"/>
      <c r="E5353" s="9"/>
      <c r="F5353" s="9"/>
      <c r="I5353" s="9"/>
      <c r="K5353" s="9"/>
      <c r="L5353" s="9"/>
      <c r="M5353" s="9"/>
      <c r="O5353" s="9"/>
      <c r="P5353" s="9"/>
      <c r="Q5353" s="9"/>
      <c r="R5353" s="36"/>
      <c r="V5353" s="36"/>
    </row>
    <row r="5354" spans="1:22" x14ac:dyDescent="0.25">
      <c r="A5354" s="86"/>
      <c r="B5354" s="9"/>
      <c r="C5354" s="9"/>
      <c r="D5354" s="9"/>
      <c r="E5354" s="9"/>
      <c r="F5354" s="9"/>
      <c r="I5354" s="9"/>
      <c r="K5354" s="9"/>
      <c r="L5354" s="9"/>
      <c r="M5354" s="9"/>
      <c r="O5354" s="9"/>
      <c r="P5354" s="9"/>
      <c r="Q5354" s="9"/>
      <c r="R5354" s="36"/>
      <c r="V5354" s="36"/>
    </row>
    <row r="5355" spans="1:22" x14ac:dyDescent="0.25">
      <c r="A5355" s="86"/>
      <c r="B5355" s="9"/>
      <c r="C5355" s="9"/>
      <c r="D5355" s="9"/>
      <c r="E5355" s="9"/>
      <c r="F5355" s="9"/>
      <c r="I5355" s="9"/>
      <c r="K5355" s="9"/>
      <c r="L5355" s="9"/>
      <c r="M5355" s="9"/>
      <c r="O5355" s="9"/>
      <c r="P5355" s="9"/>
      <c r="Q5355" s="9"/>
      <c r="R5355" s="36"/>
      <c r="V5355" s="36"/>
    </row>
    <row r="5356" spans="1:22" x14ac:dyDescent="0.25">
      <c r="A5356" s="86"/>
      <c r="B5356" s="9"/>
      <c r="C5356" s="9"/>
      <c r="D5356" s="9"/>
      <c r="E5356" s="9"/>
      <c r="F5356" s="9"/>
      <c r="I5356" s="9"/>
      <c r="K5356" s="9"/>
      <c r="L5356" s="9"/>
      <c r="M5356" s="9"/>
      <c r="O5356" s="9"/>
      <c r="P5356" s="9"/>
      <c r="Q5356" s="9"/>
      <c r="R5356" s="36"/>
      <c r="V5356" s="36"/>
    </row>
    <row r="5357" spans="1:22" x14ac:dyDescent="0.25">
      <c r="A5357" s="86"/>
      <c r="B5357" s="9"/>
      <c r="C5357" s="9"/>
      <c r="D5357" s="9"/>
      <c r="E5357" s="9"/>
      <c r="F5357" s="9"/>
      <c r="I5357" s="9"/>
      <c r="K5357" s="9"/>
      <c r="L5357" s="9"/>
      <c r="M5357" s="9"/>
      <c r="O5357" s="9"/>
      <c r="P5357" s="9"/>
      <c r="Q5357" s="9"/>
      <c r="R5357" s="36"/>
      <c r="V5357" s="36"/>
    </row>
    <row r="5358" spans="1:22" x14ac:dyDescent="0.25">
      <c r="A5358" s="86"/>
      <c r="B5358" s="9"/>
      <c r="C5358" s="9"/>
      <c r="D5358" s="9"/>
      <c r="E5358" s="9"/>
      <c r="F5358" s="9"/>
      <c r="I5358" s="9"/>
      <c r="K5358" s="9"/>
      <c r="L5358" s="9"/>
      <c r="M5358" s="9"/>
      <c r="O5358" s="9"/>
      <c r="P5358" s="9"/>
      <c r="Q5358" s="9"/>
      <c r="R5358" s="36"/>
      <c r="V5358" s="36"/>
    </row>
    <row r="5359" spans="1:22" x14ac:dyDescent="0.25">
      <c r="A5359" s="86"/>
      <c r="B5359" s="9"/>
      <c r="C5359" s="9"/>
      <c r="D5359" s="9"/>
      <c r="E5359" s="9"/>
      <c r="F5359" s="9"/>
      <c r="I5359" s="9"/>
      <c r="K5359" s="9"/>
      <c r="L5359" s="9"/>
      <c r="M5359" s="9"/>
      <c r="O5359" s="9"/>
      <c r="P5359" s="9"/>
      <c r="Q5359" s="9"/>
      <c r="R5359" s="36"/>
      <c r="V5359" s="36"/>
    </row>
    <row r="5360" spans="1:22" x14ac:dyDescent="0.25">
      <c r="A5360" s="86"/>
      <c r="B5360" s="9"/>
      <c r="C5360" s="9"/>
      <c r="D5360" s="9"/>
      <c r="E5360" s="9"/>
      <c r="F5360" s="9"/>
      <c r="I5360" s="9"/>
      <c r="K5360" s="9"/>
      <c r="L5360" s="9"/>
      <c r="M5360" s="9"/>
      <c r="O5360" s="9"/>
      <c r="P5360" s="9"/>
      <c r="Q5360" s="9"/>
      <c r="R5360" s="36"/>
      <c r="V5360" s="36"/>
    </row>
    <row r="5361" spans="1:22" x14ac:dyDescent="0.25">
      <c r="A5361" s="86"/>
      <c r="B5361" s="9"/>
      <c r="C5361" s="9"/>
      <c r="D5361" s="9"/>
      <c r="E5361" s="9"/>
      <c r="F5361" s="9"/>
      <c r="I5361" s="9"/>
      <c r="K5361" s="9"/>
      <c r="L5361" s="9"/>
      <c r="M5361" s="9"/>
      <c r="O5361" s="9"/>
      <c r="P5361" s="9"/>
      <c r="Q5361" s="9"/>
      <c r="R5361" s="36"/>
      <c r="V5361" s="36"/>
    </row>
    <row r="5362" spans="1:22" x14ac:dyDescent="0.25">
      <c r="A5362" s="86"/>
      <c r="B5362" s="9"/>
      <c r="C5362" s="9"/>
      <c r="D5362" s="9"/>
      <c r="E5362" s="9"/>
      <c r="F5362" s="9"/>
      <c r="I5362" s="9"/>
      <c r="K5362" s="9"/>
      <c r="L5362" s="9"/>
      <c r="M5362" s="9"/>
      <c r="O5362" s="9"/>
      <c r="P5362" s="9"/>
      <c r="Q5362" s="9"/>
      <c r="R5362" s="36"/>
      <c r="V5362" s="36"/>
    </row>
    <row r="5363" spans="1:22" x14ac:dyDescent="0.25">
      <c r="A5363" s="86"/>
      <c r="B5363" s="9"/>
      <c r="C5363" s="9"/>
      <c r="D5363" s="9"/>
      <c r="E5363" s="9"/>
      <c r="F5363" s="9"/>
      <c r="I5363" s="9"/>
      <c r="K5363" s="9"/>
      <c r="L5363" s="9"/>
      <c r="M5363" s="9"/>
      <c r="O5363" s="9"/>
      <c r="P5363" s="9"/>
      <c r="Q5363" s="9"/>
      <c r="R5363" s="36"/>
      <c r="V5363" s="36"/>
    </row>
    <row r="5364" spans="1:22" x14ac:dyDescent="0.25">
      <c r="A5364" s="86"/>
      <c r="B5364" s="9"/>
      <c r="C5364" s="9"/>
      <c r="D5364" s="9"/>
      <c r="E5364" s="9"/>
      <c r="F5364" s="9"/>
      <c r="I5364" s="9"/>
      <c r="K5364" s="9"/>
      <c r="L5364" s="9"/>
      <c r="M5364" s="9"/>
      <c r="O5364" s="9"/>
      <c r="P5364" s="9"/>
      <c r="Q5364" s="9"/>
      <c r="R5364" s="36"/>
      <c r="V5364" s="36"/>
    </row>
    <row r="5365" spans="1:22" x14ac:dyDescent="0.25">
      <c r="A5365" s="86"/>
      <c r="B5365" s="9"/>
      <c r="C5365" s="9"/>
      <c r="D5365" s="9"/>
      <c r="E5365" s="9"/>
      <c r="F5365" s="9"/>
      <c r="I5365" s="9"/>
      <c r="K5365" s="9"/>
      <c r="L5365" s="9"/>
      <c r="M5365" s="9"/>
      <c r="O5365" s="9"/>
      <c r="P5365" s="9"/>
      <c r="Q5365" s="9"/>
      <c r="R5365" s="36"/>
      <c r="V5365" s="36"/>
    </row>
    <row r="5366" spans="1:22" x14ac:dyDescent="0.25">
      <c r="A5366" s="86"/>
      <c r="B5366" s="9"/>
      <c r="C5366" s="9"/>
      <c r="D5366" s="9"/>
      <c r="E5366" s="9"/>
      <c r="F5366" s="9"/>
      <c r="I5366" s="9"/>
      <c r="K5366" s="9"/>
      <c r="L5366" s="9"/>
      <c r="M5366" s="9"/>
      <c r="O5366" s="9"/>
      <c r="P5366" s="9"/>
      <c r="Q5366" s="9"/>
      <c r="R5366" s="36"/>
      <c r="V5366" s="36"/>
    </row>
    <row r="5367" spans="1:22" x14ac:dyDescent="0.25">
      <c r="A5367" s="86"/>
      <c r="B5367" s="9"/>
      <c r="C5367" s="9"/>
      <c r="D5367" s="9"/>
      <c r="E5367" s="9"/>
      <c r="F5367" s="9"/>
      <c r="I5367" s="9"/>
      <c r="K5367" s="9"/>
      <c r="L5367" s="9"/>
      <c r="M5367" s="9"/>
      <c r="O5367" s="9"/>
      <c r="P5367" s="9"/>
      <c r="Q5367" s="9"/>
      <c r="R5367" s="36"/>
      <c r="V5367" s="36"/>
    </row>
    <row r="5368" spans="1:22" x14ac:dyDescent="0.25">
      <c r="A5368" s="86"/>
      <c r="B5368" s="9"/>
      <c r="C5368" s="9"/>
      <c r="D5368" s="9"/>
      <c r="E5368" s="9"/>
      <c r="F5368" s="9"/>
      <c r="I5368" s="9"/>
      <c r="K5368" s="9"/>
      <c r="L5368" s="9"/>
      <c r="M5368" s="9"/>
      <c r="O5368" s="9"/>
      <c r="P5368" s="9"/>
      <c r="Q5368" s="9"/>
      <c r="R5368" s="36"/>
      <c r="V5368" s="36"/>
    </row>
    <row r="5369" spans="1:22" x14ac:dyDescent="0.25">
      <c r="A5369" s="86"/>
      <c r="B5369" s="9"/>
      <c r="C5369" s="9"/>
      <c r="D5369" s="9"/>
      <c r="E5369" s="9"/>
      <c r="F5369" s="9"/>
      <c r="I5369" s="9"/>
      <c r="K5369" s="9"/>
      <c r="L5369" s="9"/>
      <c r="M5369" s="9"/>
      <c r="O5369" s="9"/>
      <c r="P5369" s="9"/>
      <c r="Q5369" s="9"/>
      <c r="R5369" s="36"/>
      <c r="V5369" s="36"/>
    </row>
    <row r="5370" spans="1:22" x14ac:dyDescent="0.25">
      <c r="A5370" s="86"/>
      <c r="B5370" s="9"/>
      <c r="C5370" s="9"/>
      <c r="D5370" s="9"/>
      <c r="E5370" s="9"/>
      <c r="F5370" s="9"/>
      <c r="I5370" s="9"/>
      <c r="K5370" s="9"/>
      <c r="L5370" s="9"/>
      <c r="M5370" s="9"/>
      <c r="O5370" s="9"/>
      <c r="P5370" s="9"/>
      <c r="Q5370" s="9"/>
      <c r="R5370" s="36"/>
      <c r="V5370" s="36"/>
    </row>
    <row r="5371" spans="1:22" x14ac:dyDescent="0.25">
      <c r="A5371" s="86"/>
      <c r="B5371" s="9"/>
      <c r="C5371" s="9"/>
      <c r="D5371" s="9"/>
      <c r="E5371" s="9"/>
      <c r="F5371" s="9"/>
      <c r="I5371" s="9"/>
      <c r="K5371" s="9"/>
      <c r="L5371" s="9"/>
      <c r="M5371" s="9"/>
      <c r="O5371" s="9"/>
      <c r="P5371" s="9"/>
      <c r="Q5371" s="9"/>
      <c r="R5371" s="36"/>
      <c r="V5371" s="36"/>
    </row>
    <row r="5372" spans="1:22" x14ac:dyDescent="0.25">
      <c r="A5372" s="86"/>
      <c r="B5372" s="9"/>
      <c r="C5372" s="9"/>
      <c r="D5372" s="9"/>
      <c r="E5372" s="9"/>
      <c r="F5372" s="9"/>
      <c r="I5372" s="9"/>
      <c r="K5372" s="9"/>
      <c r="L5372" s="9"/>
      <c r="M5372" s="9"/>
      <c r="O5372" s="9"/>
      <c r="P5372" s="9"/>
      <c r="Q5372" s="9"/>
      <c r="R5372" s="36"/>
      <c r="V5372" s="36"/>
    </row>
    <row r="5373" spans="1:22" x14ac:dyDescent="0.25">
      <c r="A5373" s="86"/>
      <c r="B5373" s="9"/>
      <c r="C5373" s="9"/>
      <c r="D5373" s="9"/>
      <c r="E5373" s="9"/>
      <c r="F5373" s="9"/>
      <c r="I5373" s="9"/>
      <c r="K5373" s="9"/>
      <c r="L5373" s="9"/>
      <c r="M5373" s="9"/>
      <c r="O5373" s="9"/>
      <c r="P5373" s="9"/>
      <c r="Q5373" s="9"/>
      <c r="R5373" s="36"/>
      <c r="V5373" s="36"/>
    </row>
    <row r="5374" spans="1:22" x14ac:dyDescent="0.25">
      <c r="A5374" s="86"/>
      <c r="B5374" s="9"/>
      <c r="C5374" s="9"/>
      <c r="D5374" s="9"/>
      <c r="E5374" s="9"/>
      <c r="F5374" s="9"/>
      <c r="I5374" s="9"/>
      <c r="K5374" s="9"/>
      <c r="L5374" s="9"/>
      <c r="M5374" s="9"/>
      <c r="O5374" s="9"/>
      <c r="P5374" s="9"/>
      <c r="Q5374" s="9"/>
      <c r="R5374" s="36"/>
      <c r="V5374" s="36"/>
    </row>
    <row r="5375" spans="1:22" x14ac:dyDescent="0.25">
      <c r="A5375" s="86"/>
      <c r="B5375" s="9"/>
      <c r="C5375" s="9"/>
      <c r="D5375" s="9"/>
      <c r="E5375" s="9"/>
      <c r="F5375" s="9"/>
      <c r="I5375" s="9"/>
      <c r="K5375" s="9"/>
      <c r="L5375" s="9"/>
      <c r="M5375" s="9"/>
      <c r="O5375" s="9"/>
      <c r="P5375" s="9"/>
      <c r="Q5375" s="9"/>
      <c r="R5375" s="36"/>
      <c r="V5375" s="36"/>
    </row>
    <row r="5376" spans="1:22" x14ac:dyDescent="0.25">
      <c r="A5376" s="86"/>
      <c r="B5376" s="9"/>
      <c r="C5376" s="9"/>
      <c r="D5376" s="9"/>
      <c r="E5376" s="9"/>
      <c r="F5376" s="9"/>
      <c r="I5376" s="9"/>
      <c r="K5376" s="9"/>
      <c r="L5376" s="9"/>
      <c r="M5376" s="9"/>
      <c r="O5376" s="9"/>
      <c r="P5376" s="9"/>
      <c r="Q5376" s="9"/>
      <c r="R5376" s="36"/>
      <c r="V5376" s="36"/>
    </row>
    <row r="5377" spans="1:22" x14ac:dyDescent="0.25">
      <c r="A5377" s="86"/>
      <c r="B5377" s="9"/>
      <c r="C5377" s="9"/>
      <c r="D5377" s="9"/>
      <c r="E5377" s="9"/>
      <c r="F5377" s="9"/>
      <c r="I5377" s="9"/>
      <c r="K5377" s="9"/>
      <c r="L5377" s="9"/>
      <c r="M5377" s="9"/>
      <c r="O5377" s="9"/>
      <c r="P5377" s="9"/>
      <c r="Q5377" s="9"/>
      <c r="R5377" s="36"/>
      <c r="V5377" s="36"/>
    </row>
    <row r="5378" spans="1:22" x14ac:dyDescent="0.25">
      <c r="A5378" s="86"/>
      <c r="B5378" s="9"/>
      <c r="C5378" s="9"/>
      <c r="D5378" s="9"/>
      <c r="E5378" s="9"/>
      <c r="F5378" s="9"/>
      <c r="I5378" s="9"/>
      <c r="K5378" s="9"/>
      <c r="L5378" s="9"/>
      <c r="M5378" s="9"/>
      <c r="O5378" s="9"/>
      <c r="P5378" s="9"/>
      <c r="Q5378" s="9"/>
      <c r="R5378" s="36"/>
      <c r="V5378" s="36"/>
    </row>
    <row r="5379" spans="1:22" x14ac:dyDescent="0.25">
      <c r="A5379" s="86"/>
      <c r="B5379" s="9"/>
      <c r="C5379" s="9"/>
      <c r="D5379" s="9"/>
      <c r="E5379" s="9"/>
      <c r="F5379" s="9"/>
      <c r="I5379" s="9"/>
      <c r="K5379" s="9"/>
      <c r="L5379" s="9"/>
      <c r="M5379" s="9"/>
      <c r="O5379" s="9"/>
      <c r="P5379" s="9"/>
      <c r="Q5379" s="9"/>
      <c r="R5379" s="36"/>
      <c r="V5379" s="36"/>
    </row>
    <row r="5380" spans="1:22" x14ac:dyDescent="0.25">
      <c r="A5380" s="86"/>
      <c r="B5380" s="9"/>
      <c r="C5380" s="9"/>
      <c r="D5380" s="9"/>
      <c r="E5380" s="9"/>
      <c r="F5380" s="9"/>
      <c r="I5380" s="9"/>
      <c r="K5380" s="9"/>
      <c r="L5380" s="9"/>
      <c r="M5380" s="9"/>
      <c r="O5380" s="9"/>
      <c r="P5380" s="9"/>
      <c r="Q5380" s="9"/>
      <c r="R5380" s="36"/>
      <c r="V5380" s="36"/>
    </row>
    <row r="5381" spans="1:22" x14ac:dyDescent="0.25">
      <c r="A5381" s="86"/>
      <c r="B5381" s="9"/>
      <c r="C5381" s="9"/>
      <c r="D5381" s="9"/>
      <c r="E5381" s="9"/>
      <c r="F5381" s="9"/>
      <c r="I5381" s="9"/>
      <c r="K5381" s="9"/>
      <c r="L5381" s="9"/>
      <c r="M5381" s="9"/>
      <c r="O5381" s="9"/>
      <c r="P5381" s="9"/>
      <c r="Q5381" s="9"/>
      <c r="R5381" s="36"/>
      <c r="V5381" s="36"/>
    </row>
    <row r="5382" spans="1:22" x14ac:dyDescent="0.25">
      <c r="A5382" s="86"/>
      <c r="B5382" s="9"/>
      <c r="C5382" s="9"/>
      <c r="D5382" s="9"/>
      <c r="E5382" s="9"/>
      <c r="F5382" s="9"/>
      <c r="I5382" s="9"/>
      <c r="K5382" s="9"/>
      <c r="L5382" s="9"/>
      <c r="M5382" s="9"/>
      <c r="O5382" s="9"/>
      <c r="P5382" s="9"/>
      <c r="Q5382" s="9"/>
      <c r="R5382" s="36"/>
      <c r="V5382" s="36"/>
    </row>
    <row r="5383" spans="1:22" x14ac:dyDescent="0.25">
      <c r="A5383" s="86"/>
      <c r="B5383" s="9"/>
      <c r="C5383" s="9"/>
      <c r="D5383" s="9"/>
      <c r="E5383" s="9"/>
      <c r="F5383" s="9"/>
      <c r="I5383" s="9"/>
      <c r="K5383" s="9"/>
      <c r="L5383" s="9"/>
      <c r="M5383" s="9"/>
      <c r="O5383" s="9"/>
      <c r="P5383" s="9"/>
      <c r="Q5383" s="9"/>
      <c r="R5383" s="36"/>
      <c r="V5383" s="36"/>
    </row>
    <row r="5384" spans="1:22" x14ac:dyDescent="0.25">
      <c r="A5384" s="86"/>
      <c r="B5384" s="9"/>
      <c r="C5384" s="9"/>
      <c r="D5384" s="9"/>
      <c r="E5384" s="9"/>
      <c r="F5384" s="9"/>
      <c r="I5384" s="9"/>
      <c r="K5384" s="9"/>
      <c r="L5384" s="9"/>
      <c r="M5384" s="9"/>
      <c r="O5384" s="9"/>
      <c r="P5384" s="9"/>
      <c r="Q5384" s="9"/>
      <c r="R5384" s="36"/>
      <c r="V5384" s="36"/>
    </row>
    <row r="5385" spans="1:22" x14ac:dyDescent="0.25">
      <c r="A5385" s="86"/>
      <c r="B5385" s="9"/>
      <c r="C5385" s="9"/>
      <c r="D5385" s="9"/>
      <c r="E5385" s="9"/>
      <c r="F5385" s="9"/>
      <c r="I5385" s="9"/>
      <c r="K5385" s="9"/>
      <c r="L5385" s="9"/>
      <c r="M5385" s="9"/>
      <c r="O5385" s="9"/>
      <c r="P5385" s="9"/>
      <c r="Q5385" s="9"/>
      <c r="R5385" s="36"/>
      <c r="V5385" s="36"/>
    </row>
    <row r="5386" spans="1:22" x14ac:dyDescent="0.25">
      <c r="A5386" s="86"/>
      <c r="B5386" s="9"/>
      <c r="C5386" s="9"/>
      <c r="D5386" s="9"/>
      <c r="E5386" s="9"/>
      <c r="F5386" s="9"/>
      <c r="I5386" s="9"/>
      <c r="K5386" s="9"/>
      <c r="L5386" s="9"/>
      <c r="M5386" s="9"/>
      <c r="O5386" s="9"/>
      <c r="P5386" s="9"/>
      <c r="Q5386" s="9"/>
      <c r="R5386" s="36"/>
      <c r="V5386" s="36"/>
    </row>
    <row r="5387" spans="1:22" x14ac:dyDescent="0.25">
      <c r="A5387" s="86"/>
      <c r="B5387" s="9"/>
      <c r="C5387" s="9"/>
      <c r="D5387" s="9"/>
      <c r="E5387" s="9"/>
      <c r="F5387" s="9"/>
      <c r="I5387" s="9"/>
      <c r="K5387" s="9"/>
      <c r="L5387" s="9"/>
      <c r="M5387" s="9"/>
      <c r="O5387" s="9"/>
      <c r="P5387" s="9"/>
      <c r="Q5387" s="9"/>
      <c r="R5387" s="36"/>
      <c r="V5387" s="36"/>
    </row>
    <row r="5388" spans="1:22" x14ac:dyDescent="0.25">
      <c r="A5388" s="86"/>
      <c r="B5388" s="9"/>
      <c r="C5388" s="9"/>
      <c r="D5388" s="9"/>
      <c r="E5388" s="9"/>
      <c r="F5388" s="9"/>
      <c r="I5388" s="9"/>
      <c r="K5388" s="9"/>
      <c r="L5388" s="9"/>
      <c r="M5388" s="9"/>
      <c r="O5388" s="9"/>
      <c r="P5388" s="9"/>
      <c r="Q5388" s="9"/>
      <c r="R5388" s="36"/>
      <c r="V5388" s="36"/>
    </row>
    <row r="5389" spans="1:22" x14ac:dyDescent="0.25">
      <c r="A5389" s="86"/>
      <c r="B5389" s="9"/>
      <c r="C5389" s="9"/>
      <c r="D5389" s="9"/>
      <c r="E5389" s="9"/>
      <c r="F5389" s="9"/>
      <c r="I5389" s="9"/>
      <c r="K5389" s="9"/>
      <c r="L5389" s="9"/>
      <c r="M5389" s="9"/>
      <c r="O5389" s="9"/>
      <c r="P5389" s="9"/>
      <c r="Q5389" s="9"/>
      <c r="R5389" s="36"/>
      <c r="V5389" s="36"/>
    </row>
    <row r="5390" spans="1:22" x14ac:dyDescent="0.25">
      <c r="A5390" s="86"/>
      <c r="B5390" s="9"/>
      <c r="C5390" s="9"/>
      <c r="D5390" s="9"/>
      <c r="E5390" s="9"/>
      <c r="F5390" s="9"/>
      <c r="I5390" s="9"/>
      <c r="K5390" s="9"/>
      <c r="L5390" s="9"/>
      <c r="M5390" s="9"/>
      <c r="O5390" s="9"/>
      <c r="P5390" s="9"/>
      <c r="Q5390" s="9"/>
      <c r="R5390" s="36"/>
      <c r="V5390" s="36"/>
    </row>
    <row r="5391" spans="1:22" x14ac:dyDescent="0.25">
      <c r="A5391" s="86"/>
      <c r="B5391" s="9"/>
      <c r="C5391" s="9"/>
      <c r="D5391" s="9"/>
      <c r="E5391" s="9"/>
      <c r="F5391" s="9"/>
      <c r="I5391" s="9"/>
      <c r="K5391" s="9"/>
      <c r="L5391" s="9"/>
      <c r="M5391" s="9"/>
      <c r="O5391" s="9"/>
      <c r="P5391" s="9"/>
      <c r="Q5391" s="9"/>
      <c r="R5391" s="36"/>
      <c r="V5391" s="36"/>
    </row>
    <row r="5392" spans="1:22" x14ac:dyDescent="0.25">
      <c r="A5392" s="86"/>
      <c r="B5392" s="9"/>
      <c r="C5392" s="9"/>
      <c r="D5392" s="9"/>
      <c r="E5392" s="9"/>
      <c r="F5392" s="9"/>
      <c r="I5392" s="9"/>
      <c r="K5392" s="9"/>
      <c r="L5392" s="9"/>
      <c r="M5392" s="9"/>
      <c r="O5392" s="9"/>
      <c r="P5392" s="9"/>
      <c r="Q5392" s="9"/>
      <c r="R5392" s="36"/>
      <c r="V5392" s="36"/>
    </row>
    <row r="5393" spans="1:22" x14ac:dyDescent="0.25">
      <c r="A5393" s="86"/>
      <c r="B5393" s="9"/>
      <c r="C5393" s="9"/>
      <c r="D5393" s="9"/>
      <c r="E5393" s="9"/>
      <c r="F5393" s="9"/>
      <c r="I5393" s="9"/>
      <c r="K5393" s="9"/>
      <c r="L5393" s="9"/>
      <c r="M5393" s="9"/>
      <c r="O5393" s="9"/>
      <c r="P5393" s="9"/>
      <c r="Q5393" s="9"/>
      <c r="R5393" s="36"/>
      <c r="V5393" s="36"/>
    </row>
    <row r="5394" spans="1:22" x14ac:dyDescent="0.25">
      <c r="A5394" s="86"/>
      <c r="B5394" s="9"/>
      <c r="C5394" s="9"/>
      <c r="D5394" s="9"/>
      <c r="E5394" s="9"/>
      <c r="F5394" s="9"/>
      <c r="I5394" s="9"/>
      <c r="K5394" s="9"/>
      <c r="L5394" s="9"/>
      <c r="M5394" s="9"/>
      <c r="O5394" s="9"/>
      <c r="P5394" s="9"/>
      <c r="Q5394" s="9"/>
      <c r="R5394" s="36"/>
      <c r="V5394" s="36"/>
    </row>
    <row r="5395" spans="1:22" x14ac:dyDescent="0.25">
      <c r="A5395" s="86"/>
      <c r="B5395" s="9"/>
      <c r="C5395" s="9"/>
      <c r="D5395" s="9"/>
      <c r="E5395" s="9"/>
      <c r="F5395" s="9"/>
      <c r="I5395" s="9"/>
      <c r="K5395" s="9"/>
      <c r="L5395" s="9"/>
      <c r="M5395" s="9"/>
      <c r="O5395" s="9"/>
      <c r="P5395" s="9"/>
      <c r="Q5395" s="9"/>
      <c r="R5395" s="36"/>
      <c r="V5395" s="36"/>
    </row>
    <row r="5396" spans="1:22" x14ac:dyDescent="0.25">
      <c r="A5396" s="86"/>
      <c r="B5396" s="9"/>
      <c r="C5396" s="9"/>
      <c r="D5396" s="9"/>
      <c r="E5396" s="9"/>
      <c r="F5396" s="9"/>
      <c r="I5396" s="9"/>
      <c r="K5396" s="9"/>
      <c r="L5396" s="9"/>
      <c r="M5396" s="9"/>
      <c r="O5396" s="9"/>
      <c r="P5396" s="9"/>
      <c r="Q5396" s="9"/>
      <c r="R5396" s="36"/>
      <c r="V5396" s="36"/>
    </row>
    <row r="5397" spans="1:22" x14ac:dyDescent="0.25">
      <c r="A5397" s="86"/>
      <c r="B5397" s="9"/>
      <c r="C5397" s="9"/>
      <c r="D5397" s="9"/>
      <c r="E5397" s="9"/>
      <c r="F5397" s="9"/>
      <c r="I5397" s="9"/>
      <c r="K5397" s="9"/>
      <c r="L5397" s="9"/>
      <c r="M5397" s="9"/>
      <c r="O5397" s="9"/>
      <c r="P5397" s="9"/>
      <c r="Q5397" s="9"/>
      <c r="R5397" s="36"/>
      <c r="V5397" s="36"/>
    </row>
    <row r="5398" spans="1:22" x14ac:dyDescent="0.25">
      <c r="A5398" s="86"/>
      <c r="B5398" s="9"/>
      <c r="C5398" s="9"/>
      <c r="D5398" s="9"/>
      <c r="E5398" s="9"/>
      <c r="F5398" s="9"/>
      <c r="I5398" s="9"/>
      <c r="K5398" s="9"/>
      <c r="L5398" s="9"/>
      <c r="M5398" s="9"/>
      <c r="O5398" s="9"/>
      <c r="P5398" s="9"/>
      <c r="Q5398" s="9"/>
      <c r="R5398" s="36"/>
      <c r="V5398" s="36"/>
    </row>
    <row r="5399" spans="1:22" x14ac:dyDescent="0.25">
      <c r="A5399" s="86"/>
      <c r="B5399" s="9"/>
      <c r="C5399" s="9"/>
      <c r="D5399" s="9"/>
      <c r="E5399" s="9"/>
      <c r="F5399" s="9"/>
      <c r="I5399" s="9"/>
      <c r="K5399" s="9"/>
      <c r="L5399" s="9"/>
      <c r="M5399" s="9"/>
      <c r="O5399" s="9"/>
      <c r="P5399" s="9"/>
      <c r="Q5399" s="9"/>
      <c r="R5399" s="36"/>
      <c r="V5399" s="36"/>
    </row>
    <row r="5400" spans="1:22" x14ac:dyDescent="0.25">
      <c r="A5400" s="86"/>
      <c r="B5400" s="9"/>
      <c r="C5400" s="9"/>
      <c r="D5400" s="9"/>
      <c r="E5400" s="9"/>
      <c r="F5400" s="9"/>
      <c r="I5400" s="9"/>
      <c r="K5400" s="9"/>
      <c r="L5400" s="9"/>
      <c r="M5400" s="9"/>
      <c r="O5400" s="9"/>
      <c r="P5400" s="9"/>
      <c r="Q5400" s="9"/>
      <c r="R5400" s="36"/>
      <c r="V5400" s="36"/>
    </row>
    <row r="5401" spans="1:22" x14ac:dyDescent="0.25">
      <c r="A5401" s="86"/>
      <c r="B5401" s="9"/>
      <c r="C5401" s="9"/>
      <c r="D5401" s="9"/>
      <c r="E5401" s="9"/>
      <c r="F5401" s="9"/>
      <c r="I5401" s="9"/>
      <c r="K5401" s="9"/>
      <c r="L5401" s="9"/>
      <c r="M5401" s="9"/>
      <c r="O5401" s="9"/>
      <c r="P5401" s="9"/>
      <c r="Q5401" s="9"/>
      <c r="R5401" s="36"/>
      <c r="V5401" s="36"/>
    </row>
    <row r="5402" spans="1:22" x14ac:dyDescent="0.25">
      <c r="A5402" s="86"/>
      <c r="B5402" s="9"/>
      <c r="C5402" s="9"/>
      <c r="D5402" s="9"/>
      <c r="E5402" s="9"/>
      <c r="F5402" s="9"/>
      <c r="I5402" s="9"/>
      <c r="K5402" s="9"/>
      <c r="L5402" s="9"/>
      <c r="M5402" s="9"/>
      <c r="O5402" s="9"/>
      <c r="P5402" s="9"/>
      <c r="Q5402" s="9"/>
      <c r="R5402" s="36"/>
      <c r="V5402" s="36"/>
    </row>
    <row r="5403" spans="1:22" x14ac:dyDescent="0.25">
      <c r="A5403" s="86"/>
      <c r="B5403" s="9"/>
      <c r="C5403" s="9"/>
      <c r="D5403" s="9"/>
      <c r="E5403" s="9"/>
      <c r="F5403" s="9"/>
      <c r="I5403" s="9"/>
      <c r="K5403" s="9"/>
      <c r="L5403" s="9"/>
      <c r="M5403" s="9"/>
      <c r="O5403" s="9"/>
      <c r="P5403" s="9"/>
      <c r="Q5403" s="9"/>
      <c r="R5403" s="36"/>
      <c r="V5403" s="36"/>
    </row>
    <row r="5404" spans="1:22" x14ac:dyDescent="0.25">
      <c r="A5404" s="86"/>
      <c r="B5404" s="9"/>
      <c r="C5404" s="9"/>
      <c r="D5404" s="9"/>
      <c r="E5404" s="9"/>
      <c r="F5404" s="9"/>
      <c r="I5404" s="9"/>
      <c r="K5404" s="9"/>
      <c r="L5404" s="9"/>
      <c r="M5404" s="9"/>
      <c r="O5404" s="9"/>
      <c r="P5404" s="9"/>
      <c r="Q5404" s="9"/>
      <c r="R5404" s="36"/>
      <c r="V5404" s="36"/>
    </row>
    <row r="5405" spans="1:22" x14ac:dyDescent="0.25">
      <c r="A5405" s="86"/>
      <c r="B5405" s="9"/>
      <c r="C5405" s="9"/>
      <c r="D5405" s="9"/>
      <c r="E5405" s="9"/>
      <c r="F5405" s="9"/>
      <c r="I5405" s="9"/>
      <c r="K5405" s="9"/>
      <c r="L5405" s="9"/>
      <c r="M5405" s="9"/>
      <c r="O5405" s="9"/>
      <c r="P5405" s="9"/>
      <c r="Q5405" s="9"/>
      <c r="R5405" s="36"/>
      <c r="V5405" s="36"/>
    </row>
    <row r="5406" spans="1:22" x14ac:dyDescent="0.25">
      <c r="A5406" s="86"/>
      <c r="B5406" s="9"/>
      <c r="C5406" s="9"/>
      <c r="D5406" s="9"/>
      <c r="E5406" s="9"/>
      <c r="F5406" s="9"/>
      <c r="I5406" s="9"/>
      <c r="K5406" s="9"/>
      <c r="L5406" s="9"/>
      <c r="M5406" s="9"/>
      <c r="O5406" s="9"/>
      <c r="P5406" s="9"/>
      <c r="Q5406" s="9"/>
      <c r="R5406" s="36"/>
      <c r="V5406" s="36"/>
    </row>
    <row r="5407" spans="1:22" x14ac:dyDescent="0.25">
      <c r="A5407" s="86"/>
      <c r="B5407" s="9"/>
      <c r="C5407" s="9"/>
      <c r="D5407" s="9"/>
      <c r="E5407" s="9"/>
      <c r="F5407" s="9"/>
      <c r="I5407" s="9"/>
      <c r="K5407" s="9"/>
      <c r="L5407" s="9"/>
      <c r="M5407" s="9"/>
      <c r="O5407" s="9"/>
      <c r="P5407" s="9"/>
      <c r="Q5407" s="9"/>
      <c r="R5407" s="36"/>
      <c r="V5407" s="36"/>
    </row>
    <row r="5408" spans="1:22" x14ac:dyDescent="0.25">
      <c r="A5408" s="86"/>
      <c r="B5408" s="9"/>
      <c r="C5408" s="9"/>
      <c r="D5408" s="9"/>
      <c r="E5408" s="9"/>
      <c r="F5408" s="9"/>
      <c r="I5408" s="9"/>
      <c r="K5408" s="9"/>
      <c r="L5408" s="9"/>
      <c r="M5408" s="9"/>
      <c r="O5408" s="9"/>
      <c r="P5408" s="9"/>
      <c r="Q5408" s="9"/>
      <c r="R5408" s="36"/>
      <c r="V5408" s="36"/>
    </row>
    <row r="5409" spans="1:22" x14ac:dyDescent="0.25">
      <c r="A5409" s="86"/>
      <c r="B5409" s="9"/>
      <c r="C5409" s="9"/>
      <c r="D5409" s="9"/>
      <c r="E5409" s="9"/>
      <c r="F5409" s="9"/>
      <c r="I5409" s="9"/>
      <c r="K5409" s="9"/>
      <c r="L5409" s="9"/>
      <c r="M5409" s="9"/>
      <c r="O5409" s="9"/>
      <c r="P5409" s="9"/>
      <c r="Q5409" s="9"/>
      <c r="R5409" s="36"/>
      <c r="V5409" s="36"/>
    </row>
    <row r="5410" spans="1:22" x14ac:dyDescent="0.25">
      <c r="A5410" s="86"/>
      <c r="B5410" s="9"/>
      <c r="C5410" s="9"/>
      <c r="D5410" s="9"/>
      <c r="E5410" s="9"/>
      <c r="F5410" s="9"/>
      <c r="I5410" s="9"/>
      <c r="K5410" s="9"/>
      <c r="L5410" s="9"/>
      <c r="M5410" s="9"/>
      <c r="O5410" s="9"/>
      <c r="P5410" s="9"/>
      <c r="Q5410" s="9"/>
      <c r="R5410" s="36"/>
      <c r="V5410" s="36"/>
    </row>
    <row r="5411" spans="1:22" x14ac:dyDescent="0.25">
      <c r="A5411" s="86"/>
      <c r="B5411" s="9"/>
      <c r="C5411" s="9"/>
      <c r="D5411" s="9"/>
      <c r="E5411" s="9"/>
      <c r="F5411" s="9"/>
      <c r="I5411" s="9"/>
      <c r="K5411" s="9"/>
      <c r="L5411" s="9"/>
      <c r="M5411" s="9"/>
      <c r="O5411" s="9"/>
      <c r="P5411" s="9"/>
      <c r="Q5411" s="9"/>
      <c r="R5411" s="36"/>
      <c r="V5411" s="36"/>
    </row>
    <row r="5412" spans="1:22" x14ac:dyDescent="0.25">
      <c r="A5412" s="86"/>
      <c r="B5412" s="9"/>
      <c r="C5412" s="9"/>
      <c r="D5412" s="9"/>
      <c r="E5412" s="9"/>
      <c r="F5412" s="9"/>
      <c r="I5412" s="9"/>
      <c r="K5412" s="9"/>
      <c r="L5412" s="9"/>
      <c r="M5412" s="9"/>
      <c r="O5412" s="9"/>
      <c r="P5412" s="9"/>
      <c r="Q5412" s="9"/>
      <c r="R5412" s="36"/>
      <c r="V5412" s="36"/>
    </row>
    <row r="5413" spans="1:22" x14ac:dyDescent="0.25">
      <c r="A5413" s="86"/>
      <c r="B5413" s="9"/>
      <c r="C5413" s="9"/>
      <c r="D5413" s="9"/>
      <c r="E5413" s="9"/>
      <c r="F5413" s="9"/>
      <c r="I5413" s="9"/>
      <c r="K5413" s="9"/>
      <c r="L5413" s="9"/>
      <c r="M5413" s="9"/>
      <c r="O5413" s="9"/>
      <c r="P5413" s="9"/>
      <c r="Q5413" s="9"/>
      <c r="R5413" s="36"/>
      <c r="V5413" s="36"/>
    </row>
    <row r="5414" spans="1:22" x14ac:dyDescent="0.25">
      <c r="A5414" s="86"/>
      <c r="B5414" s="9"/>
      <c r="C5414" s="9"/>
      <c r="D5414" s="9"/>
      <c r="E5414" s="9"/>
      <c r="F5414" s="9"/>
      <c r="I5414" s="9"/>
      <c r="K5414" s="9"/>
      <c r="L5414" s="9"/>
      <c r="M5414" s="9"/>
      <c r="O5414" s="9"/>
      <c r="P5414" s="9"/>
      <c r="Q5414" s="9"/>
      <c r="R5414" s="36"/>
      <c r="V5414" s="36"/>
    </row>
    <row r="5415" spans="1:22" x14ac:dyDescent="0.25">
      <c r="A5415" s="86"/>
      <c r="B5415" s="9"/>
      <c r="C5415" s="9"/>
      <c r="D5415" s="9"/>
      <c r="E5415" s="9"/>
      <c r="F5415" s="9"/>
      <c r="I5415" s="9"/>
      <c r="K5415" s="9"/>
      <c r="L5415" s="9"/>
      <c r="M5415" s="9"/>
      <c r="O5415" s="9"/>
      <c r="P5415" s="9"/>
      <c r="Q5415" s="9"/>
      <c r="R5415" s="36"/>
      <c r="V5415" s="36"/>
    </row>
    <row r="5416" spans="1:22" x14ac:dyDescent="0.25">
      <c r="A5416" s="86"/>
      <c r="B5416" s="9"/>
      <c r="C5416" s="9"/>
      <c r="D5416" s="9"/>
      <c r="E5416" s="9"/>
      <c r="F5416" s="9"/>
      <c r="I5416" s="9"/>
      <c r="K5416" s="9"/>
      <c r="L5416" s="9"/>
      <c r="M5416" s="9"/>
      <c r="O5416" s="9"/>
      <c r="P5416" s="9"/>
      <c r="Q5416" s="9"/>
      <c r="R5416" s="36"/>
      <c r="V5416" s="36"/>
    </row>
    <row r="5417" spans="1:22" x14ac:dyDescent="0.25">
      <c r="A5417" s="86"/>
      <c r="B5417" s="9"/>
      <c r="C5417" s="9"/>
      <c r="D5417" s="9"/>
      <c r="E5417" s="9"/>
      <c r="F5417" s="9"/>
      <c r="I5417" s="9"/>
      <c r="K5417" s="9"/>
      <c r="L5417" s="9"/>
      <c r="M5417" s="9"/>
      <c r="O5417" s="9"/>
      <c r="P5417" s="9"/>
      <c r="Q5417" s="9"/>
      <c r="R5417" s="36"/>
      <c r="V5417" s="36"/>
    </row>
    <row r="5418" spans="1:22" x14ac:dyDescent="0.25">
      <c r="A5418" s="86"/>
      <c r="B5418" s="9"/>
      <c r="C5418" s="9"/>
      <c r="D5418" s="9"/>
      <c r="E5418" s="9"/>
      <c r="F5418" s="9"/>
      <c r="I5418" s="9"/>
      <c r="K5418" s="9"/>
      <c r="L5418" s="9"/>
      <c r="M5418" s="9"/>
      <c r="O5418" s="9"/>
      <c r="P5418" s="9"/>
      <c r="Q5418" s="9"/>
      <c r="R5418" s="36"/>
      <c r="V5418" s="36"/>
    </row>
    <row r="5419" spans="1:22" x14ac:dyDescent="0.25">
      <c r="A5419" s="86"/>
      <c r="B5419" s="9"/>
      <c r="C5419" s="9"/>
      <c r="D5419" s="9"/>
      <c r="E5419" s="9"/>
      <c r="F5419" s="9"/>
      <c r="I5419" s="9"/>
      <c r="K5419" s="9"/>
      <c r="L5419" s="9"/>
      <c r="M5419" s="9"/>
      <c r="O5419" s="9"/>
      <c r="P5419" s="9"/>
      <c r="Q5419" s="9"/>
      <c r="R5419" s="36"/>
      <c r="V5419" s="36"/>
    </row>
    <row r="5420" spans="1:22" x14ac:dyDescent="0.25">
      <c r="A5420" s="86"/>
      <c r="B5420" s="9"/>
      <c r="C5420" s="9"/>
      <c r="D5420" s="9"/>
      <c r="E5420" s="9"/>
      <c r="F5420" s="9"/>
      <c r="I5420" s="9"/>
      <c r="K5420" s="9"/>
      <c r="L5420" s="9"/>
      <c r="M5420" s="9"/>
      <c r="O5420" s="9"/>
      <c r="P5420" s="9"/>
      <c r="Q5420" s="9"/>
      <c r="R5420" s="36"/>
      <c r="V5420" s="36"/>
    </row>
    <row r="5421" spans="1:22" x14ac:dyDescent="0.25">
      <c r="A5421" s="86"/>
      <c r="B5421" s="9"/>
      <c r="C5421" s="9"/>
      <c r="D5421" s="9"/>
      <c r="E5421" s="9"/>
      <c r="F5421" s="9"/>
      <c r="I5421" s="9"/>
      <c r="K5421" s="9"/>
      <c r="L5421" s="9"/>
      <c r="M5421" s="9"/>
      <c r="O5421" s="9"/>
      <c r="P5421" s="9"/>
      <c r="Q5421" s="9"/>
      <c r="R5421" s="36"/>
      <c r="V5421" s="36"/>
    </row>
    <row r="5422" spans="1:22" x14ac:dyDescent="0.25">
      <c r="A5422" s="86"/>
      <c r="B5422" s="9"/>
      <c r="C5422" s="9"/>
      <c r="D5422" s="9"/>
      <c r="E5422" s="9"/>
      <c r="F5422" s="9"/>
      <c r="I5422" s="9"/>
      <c r="K5422" s="9"/>
      <c r="L5422" s="9"/>
      <c r="M5422" s="9"/>
      <c r="O5422" s="9"/>
      <c r="P5422" s="9"/>
      <c r="Q5422" s="9"/>
      <c r="R5422" s="36"/>
      <c r="V5422" s="36"/>
    </row>
    <row r="5423" spans="1:22" x14ac:dyDescent="0.25">
      <c r="A5423" s="86"/>
      <c r="B5423" s="9"/>
      <c r="C5423" s="9"/>
      <c r="D5423" s="9"/>
      <c r="E5423" s="9"/>
      <c r="F5423" s="9"/>
      <c r="I5423" s="9"/>
      <c r="K5423" s="9"/>
      <c r="L5423" s="9"/>
      <c r="M5423" s="9"/>
      <c r="O5423" s="9"/>
      <c r="P5423" s="9"/>
      <c r="Q5423" s="9"/>
      <c r="R5423" s="36"/>
      <c r="V5423" s="36"/>
    </row>
    <row r="5424" spans="1:22" x14ac:dyDescent="0.25">
      <c r="A5424" s="86"/>
      <c r="B5424" s="9"/>
      <c r="C5424" s="9"/>
      <c r="D5424" s="9"/>
      <c r="E5424" s="9"/>
      <c r="F5424" s="9"/>
      <c r="I5424" s="9"/>
      <c r="K5424" s="9"/>
      <c r="L5424" s="9"/>
      <c r="M5424" s="9"/>
      <c r="O5424" s="9"/>
      <c r="P5424" s="9"/>
      <c r="Q5424" s="9"/>
      <c r="R5424" s="36"/>
      <c r="V5424" s="36"/>
    </row>
    <row r="5425" spans="1:22" x14ac:dyDescent="0.25">
      <c r="A5425" s="86"/>
      <c r="B5425" s="9"/>
      <c r="C5425" s="9"/>
      <c r="D5425" s="9"/>
      <c r="E5425" s="9"/>
      <c r="F5425" s="9"/>
      <c r="I5425" s="9"/>
      <c r="K5425" s="9"/>
      <c r="L5425" s="9"/>
      <c r="M5425" s="9"/>
      <c r="O5425" s="9"/>
      <c r="P5425" s="9"/>
      <c r="Q5425" s="9"/>
      <c r="R5425" s="36"/>
      <c r="V5425" s="36"/>
    </row>
    <row r="5426" spans="1:22" x14ac:dyDescent="0.25">
      <c r="A5426" s="86"/>
      <c r="B5426" s="9"/>
      <c r="C5426" s="9"/>
      <c r="D5426" s="9"/>
      <c r="E5426" s="9"/>
      <c r="F5426" s="9"/>
      <c r="I5426" s="9"/>
      <c r="K5426" s="9"/>
      <c r="L5426" s="9"/>
      <c r="M5426" s="9"/>
      <c r="O5426" s="9"/>
      <c r="P5426" s="9"/>
      <c r="Q5426" s="9"/>
      <c r="R5426" s="36"/>
      <c r="V5426" s="36"/>
    </row>
    <row r="5427" spans="1:22" x14ac:dyDescent="0.25">
      <c r="A5427" s="86"/>
      <c r="B5427" s="9"/>
      <c r="C5427" s="9"/>
      <c r="D5427" s="9"/>
      <c r="E5427" s="9"/>
      <c r="F5427" s="9"/>
      <c r="I5427" s="9"/>
      <c r="K5427" s="9"/>
      <c r="L5427" s="9"/>
      <c r="M5427" s="9"/>
      <c r="O5427" s="9"/>
      <c r="P5427" s="9"/>
      <c r="Q5427" s="9"/>
      <c r="R5427" s="36"/>
      <c r="V5427" s="36"/>
    </row>
    <row r="5428" spans="1:22" x14ac:dyDescent="0.25">
      <c r="A5428" s="86"/>
      <c r="B5428" s="9"/>
      <c r="C5428" s="9"/>
      <c r="D5428" s="9"/>
      <c r="E5428" s="9"/>
      <c r="F5428" s="9"/>
      <c r="I5428" s="9"/>
      <c r="K5428" s="9"/>
      <c r="L5428" s="9"/>
      <c r="M5428" s="9"/>
      <c r="O5428" s="9"/>
      <c r="P5428" s="9"/>
      <c r="Q5428" s="9"/>
      <c r="R5428" s="36"/>
      <c r="V5428" s="36"/>
    </row>
    <row r="5429" spans="1:22" x14ac:dyDescent="0.25">
      <c r="A5429" s="86"/>
      <c r="B5429" s="9"/>
      <c r="C5429" s="9"/>
      <c r="D5429" s="9"/>
      <c r="E5429" s="9"/>
      <c r="F5429" s="9"/>
      <c r="I5429" s="9"/>
      <c r="K5429" s="9"/>
      <c r="L5429" s="9"/>
      <c r="M5429" s="9"/>
      <c r="O5429" s="9"/>
      <c r="P5429" s="9"/>
      <c r="Q5429" s="9"/>
      <c r="R5429" s="36"/>
      <c r="V5429" s="36"/>
    </row>
    <row r="5430" spans="1:22" x14ac:dyDescent="0.25">
      <c r="A5430" s="86"/>
      <c r="B5430" s="9"/>
      <c r="C5430" s="9"/>
      <c r="D5430" s="9"/>
      <c r="E5430" s="9"/>
      <c r="F5430" s="9"/>
      <c r="I5430" s="9"/>
      <c r="K5430" s="9"/>
      <c r="L5430" s="9"/>
      <c r="M5430" s="9"/>
      <c r="O5430" s="9"/>
      <c r="P5430" s="9"/>
      <c r="Q5430" s="9"/>
      <c r="R5430" s="36"/>
      <c r="V5430" s="36"/>
    </row>
    <row r="5431" spans="1:22" x14ac:dyDescent="0.25">
      <c r="A5431" s="86"/>
      <c r="B5431" s="9"/>
      <c r="C5431" s="9"/>
      <c r="D5431" s="9"/>
      <c r="E5431" s="9"/>
      <c r="F5431" s="9"/>
      <c r="I5431" s="9"/>
      <c r="K5431" s="9"/>
      <c r="L5431" s="9"/>
      <c r="M5431" s="9"/>
      <c r="O5431" s="9"/>
      <c r="P5431" s="9"/>
      <c r="Q5431" s="9"/>
      <c r="R5431" s="36"/>
      <c r="V5431" s="36"/>
    </row>
    <row r="5432" spans="1:22" x14ac:dyDescent="0.25">
      <c r="A5432" s="86"/>
      <c r="B5432" s="9"/>
      <c r="C5432" s="9"/>
      <c r="D5432" s="9"/>
      <c r="E5432" s="9"/>
      <c r="F5432" s="9"/>
      <c r="I5432" s="9"/>
      <c r="K5432" s="9"/>
      <c r="L5432" s="9"/>
      <c r="M5432" s="9"/>
      <c r="O5432" s="9"/>
      <c r="P5432" s="9"/>
      <c r="Q5432" s="9"/>
      <c r="R5432" s="36"/>
      <c r="V5432" s="36"/>
    </row>
    <row r="5433" spans="1:22" x14ac:dyDescent="0.25">
      <c r="A5433" s="86"/>
      <c r="B5433" s="9"/>
      <c r="C5433" s="9"/>
      <c r="D5433" s="9"/>
      <c r="E5433" s="9"/>
      <c r="F5433" s="9"/>
      <c r="I5433" s="9"/>
      <c r="K5433" s="9"/>
      <c r="L5433" s="9"/>
      <c r="M5433" s="9"/>
      <c r="O5433" s="9"/>
      <c r="P5433" s="9"/>
      <c r="Q5433" s="9"/>
      <c r="R5433" s="36"/>
      <c r="V5433" s="36"/>
    </row>
    <row r="5434" spans="1:22" x14ac:dyDescent="0.25">
      <c r="A5434" s="86"/>
      <c r="B5434" s="9"/>
      <c r="C5434" s="9"/>
      <c r="D5434" s="9"/>
      <c r="E5434" s="9"/>
      <c r="F5434" s="9"/>
      <c r="I5434" s="9"/>
      <c r="K5434" s="9"/>
      <c r="L5434" s="9"/>
      <c r="M5434" s="9"/>
      <c r="O5434" s="9"/>
      <c r="P5434" s="9"/>
      <c r="Q5434" s="9"/>
      <c r="R5434" s="36"/>
      <c r="V5434" s="36"/>
    </row>
    <row r="5435" spans="1:22" x14ac:dyDescent="0.25">
      <c r="A5435" s="86"/>
      <c r="B5435" s="9"/>
      <c r="C5435" s="9"/>
      <c r="D5435" s="9"/>
      <c r="E5435" s="9"/>
      <c r="F5435" s="9"/>
      <c r="I5435" s="9"/>
      <c r="K5435" s="9"/>
      <c r="L5435" s="9"/>
      <c r="M5435" s="9"/>
      <c r="O5435" s="9"/>
      <c r="P5435" s="9"/>
      <c r="Q5435" s="9"/>
      <c r="R5435" s="36"/>
      <c r="V5435" s="36"/>
    </row>
    <row r="5436" spans="1:22" x14ac:dyDescent="0.25">
      <c r="A5436" s="86"/>
      <c r="B5436" s="9"/>
      <c r="C5436" s="9"/>
      <c r="D5436" s="9"/>
      <c r="E5436" s="9"/>
      <c r="F5436" s="9"/>
      <c r="I5436" s="9"/>
      <c r="K5436" s="9"/>
      <c r="L5436" s="9"/>
      <c r="M5436" s="9"/>
      <c r="O5436" s="9"/>
      <c r="P5436" s="9"/>
      <c r="Q5436" s="9"/>
      <c r="R5436" s="36"/>
      <c r="V5436" s="36"/>
    </row>
    <row r="5437" spans="1:22" x14ac:dyDescent="0.25">
      <c r="A5437" s="86"/>
      <c r="B5437" s="9"/>
      <c r="C5437" s="9"/>
      <c r="D5437" s="9"/>
      <c r="E5437" s="9"/>
      <c r="F5437" s="9"/>
      <c r="I5437" s="9"/>
      <c r="K5437" s="9"/>
      <c r="L5437" s="9"/>
      <c r="M5437" s="9"/>
      <c r="O5437" s="9"/>
      <c r="P5437" s="9"/>
      <c r="Q5437" s="9"/>
      <c r="R5437" s="36"/>
      <c r="V5437" s="36"/>
    </row>
    <row r="5438" spans="1:22" x14ac:dyDescent="0.25">
      <c r="A5438" s="86"/>
      <c r="B5438" s="9"/>
      <c r="C5438" s="9"/>
      <c r="D5438" s="9"/>
      <c r="E5438" s="9"/>
      <c r="F5438" s="9"/>
      <c r="I5438" s="9"/>
      <c r="K5438" s="9"/>
      <c r="L5438" s="9"/>
      <c r="M5438" s="9"/>
      <c r="O5438" s="9"/>
      <c r="P5438" s="9"/>
      <c r="Q5438" s="9"/>
      <c r="R5438" s="36"/>
      <c r="V5438" s="36"/>
    </row>
    <row r="5439" spans="1:22" x14ac:dyDescent="0.25">
      <c r="A5439" s="86"/>
      <c r="B5439" s="9"/>
      <c r="C5439" s="9"/>
      <c r="D5439" s="9"/>
      <c r="E5439" s="9"/>
      <c r="F5439" s="9"/>
      <c r="I5439" s="9"/>
      <c r="K5439" s="9"/>
      <c r="L5439" s="9"/>
      <c r="M5439" s="9"/>
      <c r="O5439" s="9"/>
      <c r="P5439" s="9"/>
      <c r="Q5439" s="9"/>
      <c r="R5439" s="36"/>
      <c r="V5439" s="36"/>
    </row>
    <row r="5440" spans="1:22" x14ac:dyDescent="0.25">
      <c r="A5440" s="86"/>
      <c r="B5440" s="9"/>
      <c r="C5440" s="9"/>
      <c r="D5440" s="9"/>
      <c r="E5440" s="9"/>
      <c r="F5440" s="9"/>
      <c r="I5440" s="9"/>
      <c r="K5440" s="9"/>
      <c r="L5440" s="9"/>
      <c r="M5440" s="9"/>
      <c r="O5440" s="9"/>
      <c r="P5440" s="9"/>
      <c r="Q5440" s="9"/>
      <c r="R5440" s="36"/>
      <c r="V5440" s="36"/>
    </row>
    <row r="5441" spans="1:22" x14ac:dyDescent="0.25">
      <c r="A5441" s="86"/>
      <c r="B5441" s="9"/>
      <c r="C5441" s="9"/>
      <c r="D5441" s="9"/>
      <c r="E5441" s="9"/>
      <c r="F5441" s="9"/>
      <c r="I5441" s="9"/>
      <c r="K5441" s="9"/>
      <c r="L5441" s="9"/>
      <c r="M5441" s="9"/>
      <c r="O5441" s="9"/>
      <c r="P5441" s="9"/>
      <c r="Q5441" s="9"/>
      <c r="R5441" s="36"/>
      <c r="V5441" s="36"/>
    </row>
    <row r="5442" spans="1:22" x14ac:dyDescent="0.25">
      <c r="A5442" s="86"/>
      <c r="B5442" s="9"/>
      <c r="C5442" s="9"/>
      <c r="D5442" s="9"/>
      <c r="E5442" s="9"/>
      <c r="F5442" s="9"/>
      <c r="I5442" s="9"/>
      <c r="K5442" s="9"/>
      <c r="L5442" s="9"/>
      <c r="M5442" s="9"/>
      <c r="O5442" s="9"/>
      <c r="P5442" s="9"/>
      <c r="Q5442" s="9"/>
      <c r="R5442" s="36"/>
      <c r="V5442" s="36"/>
    </row>
    <row r="5443" spans="1:22" x14ac:dyDescent="0.25">
      <c r="A5443" s="86"/>
      <c r="B5443" s="9"/>
      <c r="C5443" s="9"/>
      <c r="D5443" s="9"/>
      <c r="E5443" s="9"/>
      <c r="F5443" s="9"/>
      <c r="I5443" s="9"/>
      <c r="K5443" s="9"/>
      <c r="L5443" s="9"/>
      <c r="M5443" s="9"/>
      <c r="O5443" s="9"/>
      <c r="P5443" s="9"/>
      <c r="Q5443" s="9"/>
      <c r="R5443" s="36"/>
      <c r="V5443" s="36"/>
    </row>
    <row r="5444" spans="1:22" x14ac:dyDescent="0.25">
      <c r="A5444" s="86"/>
      <c r="B5444" s="9"/>
      <c r="C5444" s="9"/>
      <c r="D5444" s="9"/>
      <c r="E5444" s="9"/>
      <c r="F5444" s="9"/>
      <c r="I5444" s="9"/>
      <c r="K5444" s="9"/>
      <c r="L5444" s="9"/>
      <c r="M5444" s="9"/>
      <c r="O5444" s="9"/>
      <c r="P5444" s="9"/>
      <c r="Q5444" s="9"/>
      <c r="R5444" s="36"/>
      <c r="V5444" s="36"/>
    </row>
    <row r="5445" spans="1:22" x14ac:dyDescent="0.25">
      <c r="A5445" s="86"/>
      <c r="B5445" s="9"/>
      <c r="C5445" s="9"/>
      <c r="D5445" s="9"/>
      <c r="E5445" s="9"/>
      <c r="F5445" s="9"/>
      <c r="I5445" s="9"/>
      <c r="K5445" s="9"/>
      <c r="L5445" s="9"/>
      <c r="M5445" s="9"/>
      <c r="O5445" s="9"/>
      <c r="P5445" s="9"/>
      <c r="Q5445" s="9"/>
      <c r="R5445" s="36"/>
      <c r="V5445" s="36"/>
    </row>
    <row r="5446" spans="1:22" x14ac:dyDescent="0.25">
      <c r="A5446" s="86"/>
      <c r="B5446" s="9"/>
      <c r="C5446" s="9"/>
      <c r="D5446" s="9"/>
      <c r="E5446" s="9"/>
      <c r="F5446" s="9"/>
      <c r="I5446" s="9"/>
      <c r="K5446" s="9"/>
      <c r="L5446" s="9"/>
      <c r="M5446" s="9"/>
      <c r="O5446" s="9"/>
      <c r="P5446" s="9"/>
      <c r="Q5446" s="9"/>
      <c r="R5446" s="36"/>
      <c r="V5446" s="36"/>
    </row>
    <row r="5447" spans="1:22" x14ac:dyDescent="0.25">
      <c r="A5447" s="86"/>
      <c r="B5447" s="9"/>
      <c r="C5447" s="9"/>
      <c r="D5447" s="9"/>
      <c r="E5447" s="9"/>
      <c r="F5447" s="9"/>
      <c r="I5447" s="9"/>
      <c r="K5447" s="9"/>
      <c r="L5447" s="9"/>
      <c r="M5447" s="9"/>
      <c r="O5447" s="9"/>
      <c r="P5447" s="9"/>
      <c r="Q5447" s="9"/>
      <c r="R5447" s="36"/>
      <c r="V5447" s="36"/>
    </row>
    <row r="5448" spans="1:22" x14ac:dyDescent="0.25">
      <c r="A5448" s="86"/>
      <c r="B5448" s="9"/>
      <c r="C5448" s="9"/>
      <c r="D5448" s="9"/>
      <c r="E5448" s="9"/>
      <c r="F5448" s="9"/>
      <c r="I5448" s="9"/>
      <c r="K5448" s="9"/>
      <c r="L5448" s="9"/>
      <c r="M5448" s="9"/>
      <c r="O5448" s="9"/>
      <c r="P5448" s="9"/>
      <c r="Q5448" s="9"/>
      <c r="R5448" s="36"/>
      <c r="V5448" s="36"/>
    </row>
    <row r="5449" spans="1:22" x14ac:dyDescent="0.25">
      <c r="A5449" s="86"/>
      <c r="B5449" s="9"/>
      <c r="C5449" s="9"/>
      <c r="D5449" s="9"/>
      <c r="E5449" s="9"/>
      <c r="F5449" s="9"/>
      <c r="I5449" s="9"/>
      <c r="K5449" s="9"/>
      <c r="L5449" s="9"/>
      <c r="M5449" s="9"/>
      <c r="O5449" s="9"/>
      <c r="P5449" s="9"/>
      <c r="Q5449" s="9"/>
      <c r="R5449" s="36"/>
      <c r="V5449" s="36"/>
    </row>
    <row r="5450" spans="1:22" x14ac:dyDescent="0.25">
      <c r="A5450" s="86"/>
      <c r="B5450" s="9"/>
      <c r="C5450" s="9"/>
      <c r="D5450" s="9"/>
      <c r="E5450" s="9"/>
      <c r="F5450" s="9"/>
      <c r="I5450" s="9"/>
      <c r="K5450" s="9"/>
      <c r="L5450" s="9"/>
      <c r="M5450" s="9"/>
      <c r="O5450" s="9"/>
      <c r="P5450" s="9"/>
      <c r="Q5450" s="9"/>
      <c r="R5450" s="36"/>
      <c r="V5450" s="36"/>
    </row>
    <row r="5451" spans="1:22" x14ac:dyDescent="0.25">
      <c r="A5451" s="86"/>
      <c r="B5451" s="9"/>
      <c r="C5451" s="9"/>
      <c r="D5451" s="9"/>
      <c r="E5451" s="9"/>
      <c r="F5451" s="9"/>
      <c r="I5451" s="9"/>
      <c r="K5451" s="9"/>
      <c r="L5451" s="9"/>
      <c r="M5451" s="9"/>
      <c r="O5451" s="9"/>
      <c r="P5451" s="9"/>
      <c r="Q5451" s="9"/>
      <c r="R5451" s="36"/>
      <c r="V5451" s="36"/>
    </row>
    <row r="5452" spans="1:22" x14ac:dyDescent="0.25">
      <c r="A5452" s="86"/>
      <c r="B5452" s="9"/>
      <c r="C5452" s="9"/>
      <c r="D5452" s="9"/>
      <c r="E5452" s="9"/>
      <c r="F5452" s="9"/>
      <c r="I5452" s="9"/>
      <c r="K5452" s="9"/>
      <c r="L5452" s="9"/>
      <c r="M5452" s="9"/>
      <c r="O5452" s="9"/>
      <c r="P5452" s="9"/>
      <c r="Q5452" s="9"/>
      <c r="R5452" s="36"/>
      <c r="V5452" s="36"/>
    </row>
    <row r="5453" spans="1:22" x14ac:dyDescent="0.25">
      <c r="A5453" s="86"/>
      <c r="B5453" s="9"/>
      <c r="C5453" s="9"/>
      <c r="D5453" s="9"/>
      <c r="E5453" s="9"/>
      <c r="F5453" s="9"/>
      <c r="I5453" s="9"/>
      <c r="K5453" s="9"/>
      <c r="L5453" s="9"/>
      <c r="M5453" s="9"/>
      <c r="O5453" s="9"/>
      <c r="P5453" s="9"/>
      <c r="Q5453" s="9"/>
      <c r="R5453" s="36"/>
      <c r="V5453" s="36"/>
    </row>
    <row r="5454" spans="1:22" x14ac:dyDescent="0.25">
      <c r="A5454" s="86"/>
      <c r="B5454" s="9"/>
      <c r="C5454" s="9"/>
      <c r="D5454" s="9"/>
      <c r="E5454" s="9"/>
      <c r="F5454" s="9"/>
      <c r="I5454" s="9"/>
      <c r="K5454" s="9"/>
      <c r="L5454" s="9"/>
      <c r="M5454" s="9"/>
      <c r="O5454" s="9"/>
      <c r="P5454" s="9"/>
      <c r="Q5454" s="9"/>
      <c r="R5454" s="36"/>
      <c r="V5454" s="36"/>
    </row>
    <row r="5455" spans="1:22" x14ac:dyDescent="0.25">
      <c r="A5455" s="86"/>
      <c r="B5455" s="9"/>
      <c r="C5455" s="9"/>
      <c r="D5455" s="9"/>
      <c r="E5455" s="9"/>
      <c r="F5455" s="9"/>
      <c r="I5455" s="9"/>
      <c r="K5455" s="9"/>
      <c r="L5455" s="9"/>
      <c r="M5455" s="9"/>
      <c r="O5455" s="9"/>
      <c r="P5455" s="9"/>
      <c r="Q5455" s="9"/>
      <c r="R5455" s="36"/>
      <c r="V5455" s="36"/>
    </row>
    <row r="5456" spans="1:22" x14ac:dyDescent="0.25">
      <c r="A5456" s="86"/>
      <c r="B5456" s="9"/>
      <c r="C5456" s="9"/>
      <c r="D5456" s="9"/>
      <c r="E5456" s="9"/>
      <c r="F5456" s="9"/>
      <c r="I5456" s="9"/>
      <c r="K5456" s="9"/>
      <c r="L5456" s="9"/>
      <c r="M5456" s="9"/>
      <c r="O5456" s="9"/>
      <c r="P5456" s="9"/>
      <c r="Q5456" s="9"/>
      <c r="R5456" s="36"/>
      <c r="V5456" s="36"/>
    </row>
    <row r="5457" spans="1:22" x14ac:dyDescent="0.25">
      <c r="A5457" s="86"/>
      <c r="B5457" s="9"/>
      <c r="C5457" s="9"/>
      <c r="D5457" s="9"/>
      <c r="E5457" s="9"/>
      <c r="F5457" s="9"/>
      <c r="I5457" s="9"/>
      <c r="K5457" s="9"/>
      <c r="L5457" s="9"/>
      <c r="M5457" s="9"/>
      <c r="O5457" s="9"/>
      <c r="P5457" s="9"/>
      <c r="Q5457" s="9"/>
      <c r="R5457" s="36"/>
      <c r="V5457" s="36"/>
    </row>
    <row r="5458" spans="1:22" x14ac:dyDescent="0.25">
      <c r="A5458" s="86"/>
      <c r="B5458" s="9"/>
      <c r="C5458" s="9"/>
      <c r="D5458" s="9"/>
      <c r="E5458" s="9"/>
      <c r="F5458" s="9"/>
      <c r="I5458" s="9"/>
      <c r="K5458" s="9"/>
      <c r="L5458" s="9"/>
      <c r="M5458" s="9"/>
      <c r="O5458" s="9"/>
      <c r="P5458" s="9"/>
      <c r="Q5458" s="9"/>
      <c r="R5458" s="36"/>
      <c r="V5458" s="36"/>
    </row>
    <row r="5459" spans="1:22" x14ac:dyDescent="0.25">
      <c r="A5459" s="86"/>
      <c r="B5459" s="9"/>
      <c r="C5459" s="9"/>
      <c r="D5459" s="9"/>
      <c r="E5459" s="9"/>
      <c r="F5459" s="9"/>
      <c r="I5459" s="9"/>
      <c r="K5459" s="9"/>
      <c r="L5459" s="9"/>
      <c r="M5459" s="9"/>
      <c r="O5459" s="9"/>
      <c r="P5459" s="9"/>
      <c r="Q5459" s="9"/>
      <c r="R5459" s="36"/>
      <c r="V5459" s="36"/>
    </row>
    <row r="5460" spans="1:22" x14ac:dyDescent="0.25">
      <c r="A5460" s="86"/>
      <c r="B5460" s="9"/>
      <c r="C5460" s="9"/>
      <c r="D5460" s="9"/>
      <c r="E5460" s="9"/>
      <c r="F5460" s="9"/>
      <c r="I5460" s="9"/>
      <c r="K5460" s="9"/>
      <c r="L5460" s="9"/>
      <c r="M5460" s="9"/>
      <c r="O5460" s="9"/>
      <c r="P5460" s="9"/>
      <c r="Q5460" s="9"/>
      <c r="R5460" s="36"/>
      <c r="V5460" s="36"/>
    </row>
    <row r="5461" spans="1:22" x14ac:dyDescent="0.25">
      <c r="A5461" s="86"/>
      <c r="B5461" s="9"/>
      <c r="C5461" s="9"/>
      <c r="D5461" s="9"/>
      <c r="E5461" s="9"/>
      <c r="F5461" s="9"/>
      <c r="I5461" s="9"/>
      <c r="K5461" s="9"/>
      <c r="L5461" s="9"/>
      <c r="M5461" s="9"/>
      <c r="O5461" s="9"/>
      <c r="P5461" s="9"/>
      <c r="Q5461" s="9"/>
      <c r="R5461" s="36"/>
      <c r="V5461" s="36"/>
    </row>
    <row r="5462" spans="1:22" x14ac:dyDescent="0.25">
      <c r="A5462" s="86"/>
      <c r="B5462" s="9"/>
      <c r="C5462" s="9"/>
      <c r="D5462" s="9"/>
      <c r="E5462" s="9"/>
      <c r="F5462" s="9"/>
      <c r="I5462" s="9"/>
      <c r="K5462" s="9"/>
      <c r="L5462" s="9"/>
      <c r="M5462" s="9"/>
      <c r="O5462" s="9"/>
      <c r="P5462" s="9"/>
      <c r="Q5462" s="9"/>
      <c r="R5462" s="36"/>
      <c r="V5462" s="36"/>
    </row>
    <row r="5463" spans="1:22" x14ac:dyDescent="0.25">
      <c r="A5463" s="86"/>
      <c r="B5463" s="9"/>
      <c r="C5463" s="9"/>
      <c r="D5463" s="9"/>
      <c r="E5463" s="9"/>
      <c r="F5463" s="9"/>
      <c r="I5463" s="9"/>
      <c r="K5463" s="9"/>
      <c r="L5463" s="9"/>
      <c r="M5463" s="9"/>
      <c r="O5463" s="9"/>
      <c r="P5463" s="9"/>
      <c r="Q5463" s="9"/>
      <c r="R5463" s="36"/>
      <c r="V5463" s="36"/>
    </row>
    <row r="5464" spans="1:22" x14ac:dyDescent="0.25">
      <c r="A5464" s="86"/>
      <c r="B5464" s="9"/>
      <c r="C5464" s="9"/>
      <c r="D5464" s="9"/>
      <c r="E5464" s="9"/>
      <c r="F5464" s="9"/>
      <c r="I5464" s="9"/>
      <c r="K5464" s="9"/>
      <c r="L5464" s="9"/>
      <c r="M5464" s="9"/>
      <c r="O5464" s="9"/>
      <c r="P5464" s="9"/>
      <c r="Q5464" s="9"/>
      <c r="R5464" s="36"/>
      <c r="V5464" s="36"/>
    </row>
    <row r="5465" spans="1:22" x14ac:dyDescent="0.25">
      <c r="A5465" s="86"/>
      <c r="B5465" s="9"/>
      <c r="C5465" s="9"/>
      <c r="D5465" s="9"/>
      <c r="E5465" s="9"/>
      <c r="F5465" s="9"/>
      <c r="I5465" s="9"/>
      <c r="K5465" s="9"/>
      <c r="L5465" s="9"/>
      <c r="M5465" s="9"/>
      <c r="O5465" s="9"/>
      <c r="P5465" s="9"/>
      <c r="Q5465" s="9"/>
      <c r="R5465" s="36"/>
      <c r="V5465" s="36"/>
    </row>
    <row r="5466" spans="1:22" x14ac:dyDescent="0.25">
      <c r="A5466" s="86"/>
      <c r="B5466" s="9"/>
      <c r="C5466" s="9"/>
      <c r="D5466" s="9"/>
      <c r="E5466" s="9"/>
      <c r="F5466" s="9"/>
      <c r="I5466" s="9"/>
      <c r="K5466" s="9"/>
      <c r="L5466" s="9"/>
      <c r="M5466" s="9"/>
      <c r="O5466" s="9"/>
      <c r="P5466" s="9"/>
      <c r="Q5466" s="9"/>
      <c r="R5466" s="36"/>
      <c r="V5466" s="36"/>
    </row>
    <row r="5467" spans="1:22" x14ac:dyDescent="0.25">
      <c r="A5467" s="86"/>
      <c r="B5467" s="9"/>
      <c r="C5467" s="9"/>
      <c r="D5467" s="9"/>
      <c r="E5467" s="9"/>
      <c r="F5467" s="9"/>
      <c r="I5467" s="9"/>
      <c r="K5467" s="9"/>
      <c r="L5467" s="9"/>
      <c r="M5467" s="9"/>
      <c r="O5467" s="9"/>
      <c r="P5467" s="9"/>
      <c r="Q5467" s="9"/>
      <c r="R5467" s="36"/>
      <c r="V5467" s="36"/>
    </row>
    <row r="5468" spans="1:22" x14ac:dyDescent="0.25">
      <c r="A5468" s="86"/>
      <c r="B5468" s="9"/>
      <c r="C5468" s="9"/>
      <c r="D5468" s="9"/>
      <c r="E5468" s="9"/>
      <c r="F5468" s="9"/>
      <c r="I5468" s="9"/>
      <c r="K5468" s="9"/>
      <c r="L5468" s="9"/>
      <c r="M5468" s="9"/>
      <c r="O5468" s="9"/>
      <c r="P5468" s="9"/>
      <c r="Q5468" s="9"/>
      <c r="R5468" s="36"/>
      <c r="V5468" s="36"/>
    </row>
    <row r="5469" spans="1:22" x14ac:dyDescent="0.25">
      <c r="A5469" s="86"/>
      <c r="B5469" s="9"/>
      <c r="C5469" s="9"/>
      <c r="D5469" s="9"/>
      <c r="E5469" s="9"/>
      <c r="F5469" s="9"/>
      <c r="I5469" s="9"/>
      <c r="K5469" s="9"/>
      <c r="L5469" s="9"/>
      <c r="M5469" s="9"/>
      <c r="O5469" s="9"/>
      <c r="P5469" s="9"/>
      <c r="Q5469" s="9"/>
      <c r="R5469" s="36"/>
      <c r="V5469" s="36"/>
    </row>
    <row r="5470" spans="1:22" x14ac:dyDescent="0.25">
      <c r="A5470" s="86"/>
      <c r="B5470" s="9"/>
      <c r="C5470" s="9"/>
      <c r="D5470" s="9"/>
      <c r="E5470" s="9"/>
      <c r="F5470" s="9"/>
      <c r="I5470" s="9"/>
      <c r="K5470" s="9"/>
      <c r="L5470" s="9"/>
      <c r="M5470" s="9"/>
      <c r="O5470" s="9"/>
      <c r="P5470" s="9"/>
      <c r="Q5470" s="9"/>
      <c r="R5470" s="36"/>
      <c r="V5470" s="36"/>
    </row>
    <row r="5471" spans="1:22" x14ac:dyDescent="0.25">
      <c r="A5471" s="86"/>
      <c r="B5471" s="9"/>
      <c r="C5471" s="9"/>
      <c r="D5471" s="9"/>
      <c r="E5471" s="9"/>
      <c r="F5471" s="9"/>
      <c r="I5471" s="9"/>
      <c r="K5471" s="9"/>
      <c r="L5471" s="9"/>
      <c r="M5471" s="9"/>
      <c r="O5471" s="9"/>
      <c r="P5471" s="9"/>
      <c r="Q5471" s="9"/>
      <c r="R5471" s="36"/>
      <c r="V5471" s="36"/>
    </row>
    <row r="5472" spans="1:22" x14ac:dyDescent="0.25">
      <c r="A5472" s="86"/>
      <c r="B5472" s="9"/>
      <c r="C5472" s="9"/>
      <c r="D5472" s="9"/>
      <c r="E5472" s="9"/>
      <c r="F5472" s="9"/>
      <c r="I5472" s="9"/>
      <c r="K5472" s="9"/>
      <c r="L5472" s="9"/>
      <c r="M5472" s="9"/>
      <c r="O5472" s="9"/>
      <c r="P5472" s="9"/>
      <c r="Q5472" s="9"/>
      <c r="R5472" s="36"/>
      <c r="V5472" s="36"/>
    </row>
    <row r="5473" spans="1:22" x14ac:dyDescent="0.25">
      <c r="A5473" s="86"/>
      <c r="B5473" s="9"/>
      <c r="C5473" s="9"/>
      <c r="D5473" s="9"/>
      <c r="E5473" s="9"/>
      <c r="F5473" s="9"/>
      <c r="I5473" s="9"/>
      <c r="K5473" s="9"/>
      <c r="L5473" s="9"/>
      <c r="M5473" s="9"/>
      <c r="O5473" s="9"/>
      <c r="P5473" s="9"/>
      <c r="Q5473" s="9"/>
      <c r="R5473" s="36"/>
      <c r="V5473" s="36"/>
    </row>
    <row r="5474" spans="1:22" x14ac:dyDescent="0.25">
      <c r="A5474" s="86"/>
      <c r="B5474" s="9"/>
      <c r="C5474" s="9"/>
      <c r="D5474" s="9"/>
      <c r="E5474" s="9"/>
      <c r="F5474" s="9"/>
      <c r="I5474" s="9"/>
      <c r="K5474" s="9"/>
      <c r="L5474" s="9"/>
      <c r="M5474" s="9"/>
      <c r="O5474" s="9"/>
      <c r="P5474" s="9"/>
      <c r="Q5474" s="9"/>
      <c r="R5474" s="36"/>
      <c r="V5474" s="36"/>
    </row>
    <row r="5475" spans="1:22" x14ac:dyDescent="0.25">
      <c r="A5475" s="86"/>
      <c r="B5475" s="9"/>
      <c r="C5475" s="9"/>
      <c r="D5475" s="9"/>
      <c r="E5475" s="9"/>
      <c r="F5475" s="9"/>
      <c r="I5475" s="9"/>
      <c r="K5475" s="9"/>
      <c r="L5475" s="9"/>
      <c r="M5475" s="9"/>
      <c r="O5475" s="9"/>
      <c r="P5475" s="9"/>
      <c r="Q5475" s="9"/>
      <c r="R5475" s="36"/>
      <c r="V5475" s="36"/>
    </row>
    <row r="5476" spans="1:22" x14ac:dyDescent="0.25">
      <c r="A5476" s="86"/>
      <c r="B5476" s="9"/>
      <c r="C5476" s="9"/>
      <c r="D5476" s="9"/>
      <c r="E5476" s="9"/>
      <c r="F5476" s="9"/>
      <c r="I5476" s="9"/>
      <c r="K5476" s="9"/>
      <c r="L5476" s="9"/>
      <c r="M5476" s="9"/>
      <c r="O5476" s="9"/>
      <c r="P5476" s="9"/>
      <c r="Q5476" s="9"/>
      <c r="R5476" s="36"/>
      <c r="V5476" s="36"/>
    </row>
    <row r="5477" spans="1:22" x14ac:dyDescent="0.25">
      <c r="A5477" s="86"/>
      <c r="B5477" s="9"/>
      <c r="C5477" s="9"/>
      <c r="D5477" s="9"/>
      <c r="E5477" s="9"/>
      <c r="F5477" s="9"/>
      <c r="I5477" s="9"/>
      <c r="K5477" s="9"/>
      <c r="L5477" s="9"/>
      <c r="M5477" s="9"/>
      <c r="O5477" s="9"/>
      <c r="P5477" s="9"/>
      <c r="Q5477" s="9"/>
      <c r="R5477" s="36"/>
      <c r="V5477" s="36"/>
    </row>
    <row r="5478" spans="1:22" x14ac:dyDescent="0.25">
      <c r="A5478" s="86"/>
      <c r="B5478" s="9"/>
      <c r="C5478" s="9"/>
      <c r="D5478" s="9"/>
      <c r="E5478" s="9"/>
      <c r="F5478" s="9"/>
      <c r="I5478" s="9"/>
      <c r="K5478" s="9"/>
      <c r="L5478" s="9"/>
      <c r="M5478" s="9"/>
      <c r="O5478" s="9"/>
      <c r="P5478" s="9"/>
      <c r="Q5478" s="9"/>
      <c r="R5478" s="36"/>
      <c r="V5478" s="36"/>
    </row>
    <row r="5479" spans="1:22" x14ac:dyDescent="0.25">
      <c r="A5479" s="86"/>
      <c r="B5479" s="9"/>
      <c r="C5479" s="9"/>
      <c r="D5479" s="9"/>
      <c r="E5479" s="9"/>
      <c r="F5479" s="9"/>
      <c r="I5479" s="9"/>
      <c r="K5479" s="9"/>
      <c r="L5479" s="9"/>
      <c r="M5479" s="9"/>
      <c r="O5479" s="9"/>
      <c r="P5479" s="9"/>
      <c r="Q5479" s="9"/>
      <c r="R5479" s="36"/>
      <c r="V5479" s="36"/>
    </row>
    <row r="5480" spans="1:22" x14ac:dyDescent="0.25">
      <c r="A5480" s="86"/>
      <c r="B5480" s="9"/>
      <c r="C5480" s="9"/>
      <c r="D5480" s="9"/>
      <c r="E5480" s="9"/>
      <c r="F5480" s="9"/>
      <c r="I5480" s="9"/>
      <c r="K5480" s="9"/>
      <c r="L5480" s="9"/>
      <c r="M5480" s="9"/>
      <c r="O5480" s="9"/>
      <c r="P5480" s="9"/>
      <c r="Q5480" s="9"/>
      <c r="R5480" s="36"/>
      <c r="V5480" s="36"/>
    </row>
    <row r="5481" spans="1:22" x14ac:dyDescent="0.25">
      <c r="A5481" s="86"/>
      <c r="B5481" s="9"/>
      <c r="C5481" s="9"/>
      <c r="D5481" s="9"/>
      <c r="E5481" s="9"/>
      <c r="F5481" s="9"/>
      <c r="I5481" s="9"/>
      <c r="K5481" s="9"/>
      <c r="L5481" s="9"/>
      <c r="M5481" s="9"/>
      <c r="O5481" s="9"/>
      <c r="P5481" s="9"/>
      <c r="Q5481" s="9"/>
      <c r="R5481" s="36"/>
      <c r="V5481" s="36"/>
    </row>
    <row r="5482" spans="1:22" x14ac:dyDescent="0.25">
      <c r="A5482" s="86"/>
      <c r="B5482" s="9"/>
      <c r="C5482" s="9"/>
      <c r="D5482" s="9"/>
      <c r="E5482" s="9"/>
      <c r="F5482" s="9"/>
      <c r="I5482" s="9"/>
      <c r="K5482" s="9"/>
      <c r="L5482" s="9"/>
      <c r="M5482" s="9"/>
      <c r="O5482" s="9"/>
      <c r="P5482" s="9"/>
      <c r="Q5482" s="9"/>
      <c r="R5482" s="36"/>
      <c r="V5482" s="36"/>
    </row>
    <row r="5483" spans="1:22" x14ac:dyDescent="0.25">
      <c r="A5483" s="86"/>
      <c r="B5483" s="9"/>
      <c r="C5483" s="9"/>
      <c r="D5483" s="9"/>
      <c r="E5483" s="9"/>
      <c r="F5483" s="9"/>
      <c r="I5483" s="9"/>
      <c r="K5483" s="9"/>
      <c r="L5483" s="9"/>
      <c r="M5483" s="9"/>
      <c r="O5483" s="9"/>
      <c r="P5483" s="9"/>
      <c r="Q5483" s="9"/>
      <c r="R5483" s="36"/>
      <c r="V5483" s="36"/>
    </row>
    <row r="5484" spans="1:22" x14ac:dyDescent="0.25">
      <c r="A5484" s="86"/>
      <c r="B5484" s="9"/>
      <c r="C5484" s="9"/>
      <c r="D5484" s="9"/>
      <c r="E5484" s="9"/>
      <c r="F5484" s="9"/>
      <c r="I5484" s="9"/>
      <c r="K5484" s="9"/>
      <c r="L5484" s="9"/>
      <c r="M5484" s="9"/>
      <c r="O5484" s="9"/>
      <c r="P5484" s="9"/>
      <c r="Q5484" s="9"/>
      <c r="R5484" s="36"/>
      <c r="V5484" s="36"/>
    </row>
    <row r="5485" spans="1:22" x14ac:dyDescent="0.25">
      <c r="A5485" s="86"/>
      <c r="B5485" s="9"/>
      <c r="C5485" s="9"/>
      <c r="D5485" s="9"/>
      <c r="E5485" s="9"/>
      <c r="F5485" s="9"/>
      <c r="I5485" s="9"/>
      <c r="K5485" s="9"/>
      <c r="L5485" s="9"/>
      <c r="M5485" s="9"/>
      <c r="O5485" s="9"/>
      <c r="P5485" s="9"/>
      <c r="Q5485" s="9"/>
      <c r="R5485" s="36"/>
      <c r="V5485" s="36"/>
    </row>
    <row r="5486" spans="1:22" x14ac:dyDescent="0.25">
      <c r="A5486" s="86"/>
      <c r="B5486" s="9"/>
      <c r="C5486" s="9"/>
      <c r="D5486" s="9"/>
      <c r="E5486" s="9"/>
      <c r="F5486" s="9"/>
      <c r="I5486" s="9"/>
      <c r="K5486" s="9"/>
      <c r="L5486" s="9"/>
      <c r="M5486" s="9"/>
      <c r="O5486" s="9"/>
      <c r="P5486" s="9"/>
      <c r="Q5486" s="9"/>
      <c r="R5486" s="36"/>
      <c r="V5486" s="36"/>
    </row>
    <row r="5487" spans="1:22" x14ac:dyDescent="0.25">
      <c r="A5487" s="86"/>
      <c r="B5487" s="9"/>
      <c r="C5487" s="9"/>
      <c r="D5487" s="9"/>
      <c r="E5487" s="9"/>
      <c r="F5487" s="9"/>
      <c r="I5487" s="9"/>
      <c r="K5487" s="9"/>
      <c r="L5487" s="9"/>
      <c r="M5487" s="9"/>
      <c r="O5487" s="9"/>
      <c r="P5487" s="9"/>
      <c r="Q5487" s="9"/>
      <c r="R5487" s="36"/>
      <c r="V5487" s="36"/>
    </row>
    <row r="5488" spans="1:22" x14ac:dyDescent="0.25">
      <c r="A5488" s="86"/>
      <c r="B5488" s="9"/>
      <c r="C5488" s="9"/>
      <c r="D5488" s="9"/>
      <c r="E5488" s="9"/>
      <c r="F5488" s="9"/>
      <c r="I5488" s="9"/>
      <c r="K5488" s="9"/>
      <c r="L5488" s="9"/>
      <c r="M5488" s="9"/>
      <c r="O5488" s="9"/>
      <c r="P5488" s="9"/>
      <c r="Q5488" s="9"/>
      <c r="R5488" s="36"/>
      <c r="V5488" s="36"/>
    </row>
    <row r="5489" spans="1:22" x14ac:dyDescent="0.25">
      <c r="A5489" s="86"/>
      <c r="B5489" s="9"/>
      <c r="C5489" s="9"/>
      <c r="D5489" s="9"/>
      <c r="E5489" s="9"/>
      <c r="F5489" s="9"/>
      <c r="I5489" s="9"/>
      <c r="K5489" s="9"/>
      <c r="L5489" s="9"/>
      <c r="M5489" s="9"/>
      <c r="O5489" s="9"/>
      <c r="P5489" s="9"/>
      <c r="Q5489" s="9"/>
      <c r="R5489" s="36"/>
      <c r="V5489" s="36"/>
    </row>
    <row r="5490" spans="1:22" x14ac:dyDescent="0.25">
      <c r="A5490" s="86"/>
      <c r="B5490" s="9"/>
      <c r="C5490" s="9"/>
      <c r="D5490" s="9"/>
      <c r="E5490" s="9"/>
      <c r="F5490" s="9"/>
      <c r="I5490" s="9"/>
      <c r="K5490" s="9"/>
      <c r="L5490" s="9"/>
      <c r="M5490" s="9"/>
      <c r="O5490" s="9"/>
      <c r="P5490" s="9"/>
      <c r="Q5490" s="9"/>
      <c r="R5490" s="36"/>
      <c r="V5490" s="36"/>
    </row>
    <row r="5491" spans="1:22" x14ac:dyDescent="0.25">
      <c r="A5491" s="86"/>
      <c r="B5491" s="9"/>
      <c r="C5491" s="9"/>
      <c r="D5491" s="9"/>
      <c r="E5491" s="9"/>
      <c r="F5491" s="9"/>
      <c r="I5491" s="9"/>
      <c r="K5491" s="9"/>
      <c r="L5491" s="9"/>
      <c r="M5491" s="9"/>
      <c r="O5491" s="9"/>
      <c r="P5491" s="9"/>
      <c r="Q5491" s="9"/>
      <c r="R5491" s="36"/>
      <c r="V5491" s="36"/>
    </row>
    <row r="5492" spans="1:22" x14ac:dyDescent="0.25">
      <c r="A5492" s="86"/>
      <c r="B5492" s="9"/>
      <c r="C5492" s="9"/>
      <c r="D5492" s="9"/>
      <c r="E5492" s="9"/>
      <c r="F5492" s="9"/>
      <c r="I5492" s="9"/>
      <c r="K5492" s="9"/>
      <c r="L5492" s="9"/>
      <c r="M5492" s="9"/>
      <c r="O5492" s="9"/>
      <c r="P5492" s="9"/>
      <c r="Q5492" s="9"/>
      <c r="R5492" s="36"/>
      <c r="V5492" s="36"/>
    </row>
    <row r="5493" spans="1:22" x14ac:dyDescent="0.25">
      <c r="A5493" s="86"/>
      <c r="B5493" s="9"/>
      <c r="C5493" s="9"/>
      <c r="D5493" s="9"/>
      <c r="E5493" s="9"/>
      <c r="F5493" s="9"/>
      <c r="I5493" s="9"/>
      <c r="K5493" s="9"/>
      <c r="L5493" s="9"/>
      <c r="M5493" s="9"/>
      <c r="O5493" s="9"/>
      <c r="P5493" s="9"/>
      <c r="Q5493" s="9"/>
      <c r="R5493" s="36"/>
      <c r="V5493" s="36"/>
    </row>
    <row r="5494" spans="1:22" x14ac:dyDescent="0.25">
      <c r="A5494" s="86"/>
      <c r="B5494" s="9"/>
      <c r="C5494" s="9"/>
      <c r="D5494" s="9"/>
      <c r="E5494" s="9"/>
      <c r="F5494" s="9"/>
      <c r="I5494" s="9"/>
      <c r="K5494" s="9"/>
      <c r="L5494" s="9"/>
      <c r="M5494" s="9"/>
      <c r="O5494" s="9"/>
      <c r="P5494" s="9"/>
      <c r="Q5494" s="9"/>
      <c r="R5494" s="36"/>
      <c r="V5494" s="36"/>
    </row>
    <row r="5495" spans="1:22" x14ac:dyDescent="0.25">
      <c r="A5495" s="86"/>
      <c r="B5495" s="9"/>
      <c r="C5495" s="9"/>
      <c r="D5495" s="9"/>
      <c r="E5495" s="9"/>
      <c r="F5495" s="9"/>
      <c r="I5495" s="9"/>
      <c r="K5495" s="9"/>
      <c r="L5495" s="9"/>
      <c r="M5495" s="9"/>
      <c r="O5495" s="9"/>
      <c r="P5495" s="9"/>
      <c r="Q5495" s="9"/>
      <c r="R5495" s="36"/>
      <c r="V5495" s="36"/>
    </row>
    <row r="5496" spans="1:22" x14ac:dyDescent="0.25">
      <c r="A5496" s="86"/>
      <c r="B5496" s="9"/>
      <c r="C5496" s="9"/>
      <c r="D5496" s="9"/>
      <c r="E5496" s="9"/>
      <c r="F5496" s="9"/>
      <c r="I5496" s="9"/>
      <c r="K5496" s="9"/>
      <c r="L5496" s="9"/>
      <c r="M5496" s="9"/>
      <c r="O5496" s="9"/>
      <c r="P5496" s="9"/>
      <c r="Q5496" s="9"/>
      <c r="R5496" s="36"/>
      <c r="V5496" s="36"/>
    </row>
    <row r="5497" spans="1:22" x14ac:dyDescent="0.25">
      <c r="A5497" s="86"/>
      <c r="B5497" s="9"/>
      <c r="C5497" s="9"/>
      <c r="D5497" s="9"/>
      <c r="E5497" s="9"/>
      <c r="F5497" s="9"/>
      <c r="I5497" s="9"/>
      <c r="K5497" s="9"/>
      <c r="L5497" s="9"/>
      <c r="M5497" s="9"/>
      <c r="O5497" s="9"/>
      <c r="P5497" s="9"/>
      <c r="Q5497" s="9"/>
      <c r="R5497" s="36"/>
      <c r="V5497" s="36"/>
    </row>
    <row r="5498" spans="1:22" x14ac:dyDescent="0.25">
      <c r="A5498" s="86"/>
      <c r="B5498" s="9"/>
      <c r="C5498" s="9"/>
      <c r="D5498" s="9"/>
      <c r="E5498" s="9"/>
      <c r="F5498" s="9"/>
      <c r="I5498" s="9"/>
      <c r="K5498" s="9"/>
      <c r="L5498" s="9"/>
      <c r="M5498" s="9"/>
      <c r="O5498" s="9"/>
      <c r="P5498" s="9"/>
      <c r="Q5498" s="9"/>
      <c r="R5498" s="36"/>
      <c r="V5498" s="36"/>
    </row>
    <row r="5499" spans="1:22" x14ac:dyDescent="0.25">
      <c r="A5499" s="86"/>
      <c r="B5499" s="9"/>
      <c r="C5499" s="9"/>
      <c r="D5499" s="9"/>
      <c r="E5499" s="9"/>
      <c r="F5499" s="9"/>
      <c r="I5499" s="9"/>
      <c r="K5499" s="9"/>
      <c r="L5499" s="9"/>
      <c r="M5499" s="9"/>
      <c r="O5499" s="9"/>
      <c r="P5499" s="9"/>
      <c r="Q5499" s="9"/>
      <c r="R5499" s="36"/>
      <c r="V5499" s="36"/>
    </row>
    <row r="5500" spans="1:22" x14ac:dyDescent="0.25">
      <c r="A5500" s="86"/>
      <c r="B5500" s="9"/>
      <c r="C5500" s="9"/>
      <c r="D5500" s="9"/>
      <c r="E5500" s="9"/>
      <c r="F5500" s="9"/>
      <c r="I5500" s="9"/>
      <c r="K5500" s="9"/>
      <c r="L5500" s="9"/>
      <c r="M5500" s="9"/>
      <c r="O5500" s="9"/>
      <c r="P5500" s="9"/>
      <c r="Q5500" s="9"/>
      <c r="R5500" s="36"/>
      <c r="V5500" s="36"/>
    </row>
    <row r="5501" spans="1:22" x14ac:dyDescent="0.25">
      <c r="A5501" s="86"/>
      <c r="B5501" s="9"/>
      <c r="C5501" s="9"/>
      <c r="D5501" s="9"/>
      <c r="E5501" s="9"/>
      <c r="F5501" s="9"/>
      <c r="I5501" s="9"/>
      <c r="K5501" s="9"/>
      <c r="L5501" s="9"/>
      <c r="M5501" s="9"/>
      <c r="O5501" s="9"/>
      <c r="P5501" s="9"/>
      <c r="Q5501" s="9"/>
      <c r="R5501" s="36"/>
      <c r="V5501" s="36"/>
    </row>
    <row r="5502" spans="1:22" x14ac:dyDescent="0.25">
      <c r="A5502" s="86"/>
      <c r="B5502" s="9"/>
      <c r="C5502" s="9"/>
      <c r="D5502" s="9"/>
      <c r="E5502" s="9"/>
      <c r="F5502" s="9"/>
      <c r="I5502" s="9"/>
      <c r="K5502" s="9"/>
      <c r="L5502" s="9"/>
      <c r="M5502" s="9"/>
      <c r="O5502" s="9"/>
      <c r="P5502" s="9"/>
      <c r="Q5502" s="9"/>
      <c r="R5502" s="36"/>
      <c r="V5502" s="36"/>
    </row>
    <row r="5503" spans="1:22" x14ac:dyDescent="0.25">
      <c r="A5503" s="86"/>
      <c r="B5503" s="9"/>
      <c r="C5503" s="9"/>
      <c r="D5503" s="9"/>
      <c r="E5503" s="9"/>
      <c r="F5503" s="9"/>
      <c r="I5503" s="9"/>
      <c r="K5503" s="9"/>
      <c r="L5503" s="9"/>
      <c r="M5503" s="9"/>
      <c r="O5503" s="9"/>
      <c r="P5503" s="9"/>
      <c r="Q5503" s="9"/>
      <c r="R5503" s="36"/>
      <c r="V5503" s="36"/>
    </row>
    <row r="5504" spans="1:22" x14ac:dyDescent="0.25">
      <c r="A5504" s="86"/>
      <c r="B5504" s="9"/>
      <c r="C5504" s="9"/>
      <c r="D5504" s="9"/>
      <c r="E5504" s="9"/>
      <c r="F5504" s="9"/>
      <c r="I5504" s="9"/>
      <c r="K5504" s="9"/>
      <c r="L5504" s="9"/>
      <c r="M5504" s="9"/>
      <c r="O5504" s="9"/>
      <c r="P5504" s="9"/>
      <c r="Q5504" s="9"/>
      <c r="R5504" s="36"/>
      <c r="V5504" s="36"/>
    </row>
    <row r="5505" spans="1:22" x14ac:dyDescent="0.25">
      <c r="A5505" s="86"/>
      <c r="B5505" s="9"/>
      <c r="C5505" s="9"/>
      <c r="D5505" s="9"/>
      <c r="E5505" s="9"/>
      <c r="F5505" s="9"/>
      <c r="I5505" s="9"/>
      <c r="K5505" s="9"/>
      <c r="L5505" s="9"/>
      <c r="M5505" s="9"/>
      <c r="O5505" s="9"/>
      <c r="P5505" s="9"/>
      <c r="Q5505" s="9"/>
      <c r="R5505" s="36"/>
      <c r="V5505" s="36"/>
    </row>
    <row r="5506" spans="1:22" x14ac:dyDescent="0.25">
      <c r="A5506" s="86"/>
      <c r="B5506" s="9"/>
      <c r="C5506" s="9"/>
      <c r="D5506" s="9"/>
      <c r="E5506" s="9"/>
      <c r="F5506" s="9"/>
      <c r="I5506" s="9"/>
      <c r="K5506" s="9"/>
      <c r="L5506" s="9"/>
      <c r="M5506" s="9"/>
      <c r="O5506" s="9"/>
      <c r="P5506" s="9"/>
      <c r="Q5506" s="9"/>
      <c r="R5506" s="36"/>
      <c r="V5506" s="36"/>
    </row>
    <row r="5507" spans="1:22" x14ac:dyDescent="0.25">
      <c r="A5507" s="86"/>
      <c r="B5507" s="9"/>
      <c r="C5507" s="9"/>
      <c r="D5507" s="9"/>
      <c r="E5507" s="9"/>
      <c r="F5507" s="9"/>
      <c r="I5507" s="9"/>
      <c r="K5507" s="9"/>
      <c r="L5507" s="9"/>
      <c r="M5507" s="9"/>
      <c r="O5507" s="9"/>
      <c r="P5507" s="9"/>
      <c r="Q5507" s="9"/>
      <c r="R5507" s="36"/>
      <c r="V5507" s="36"/>
    </row>
    <row r="5508" spans="1:22" x14ac:dyDescent="0.25">
      <c r="A5508" s="86"/>
      <c r="B5508" s="9"/>
      <c r="C5508" s="9"/>
      <c r="D5508" s="9"/>
      <c r="E5508" s="9"/>
      <c r="F5508" s="9"/>
      <c r="I5508" s="9"/>
      <c r="K5508" s="9"/>
      <c r="L5508" s="9"/>
      <c r="M5508" s="9"/>
      <c r="O5508" s="9"/>
      <c r="P5508" s="9"/>
      <c r="Q5508" s="9"/>
      <c r="R5508" s="36"/>
      <c r="V5508" s="36"/>
    </row>
    <row r="5509" spans="1:22" x14ac:dyDescent="0.25">
      <c r="A5509" s="86"/>
      <c r="B5509" s="9"/>
      <c r="C5509" s="9"/>
      <c r="D5509" s="9"/>
      <c r="E5509" s="9"/>
      <c r="F5509" s="9"/>
      <c r="I5509" s="9"/>
      <c r="K5509" s="9"/>
      <c r="L5509" s="9"/>
      <c r="M5509" s="9"/>
      <c r="O5509" s="9"/>
      <c r="P5509" s="9"/>
      <c r="Q5509" s="9"/>
      <c r="R5509" s="36"/>
      <c r="V5509" s="36"/>
    </row>
    <row r="5510" spans="1:22" x14ac:dyDescent="0.25">
      <c r="A5510" s="86"/>
      <c r="B5510" s="9"/>
      <c r="C5510" s="9"/>
      <c r="D5510" s="9"/>
      <c r="E5510" s="9"/>
      <c r="F5510" s="9"/>
      <c r="I5510" s="9"/>
      <c r="K5510" s="9"/>
      <c r="L5510" s="9"/>
      <c r="M5510" s="9"/>
      <c r="O5510" s="9"/>
      <c r="P5510" s="9"/>
      <c r="Q5510" s="9"/>
      <c r="R5510" s="36"/>
      <c r="V5510" s="36"/>
    </row>
    <row r="5511" spans="1:22" x14ac:dyDescent="0.25">
      <c r="A5511" s="86"/>
      <c r="B5511" s="9"/>
      <c r="C5511" s="9"/>
      <c r="D5511" s="9"/>
      <c r="E5511" s="9"/>
      <c r="F5511" s="9"/>
      <c r="I5511" s="9"/>
      <c r="K5511" s="9"/>
      <c r="L5511" s="9"/>
      <c r="M5511" s="9"/>
      <c r="O5511" s="9"/>
      <c r="P5511" s="9"/>
      <c r="Q5511" s="9"/>
      <c r="R5511" s="36"/>
      <c r="V5511" s="36"/>
    </row>
    <row r="5512" spans="1:22" x14ac:dyDescent="0.25">
      <c r="A5512" s="86"/>
      <c r="B5512" s="9"/>
      <c r="C5512" s="9"/>
      <c r="D5512" s="9"/>
      <c r="E5512" s="9"/>
      <c r="F5512" s="9"/>
      <c r="I5512" s="9"/>
      <c r="K5512" s="9"/>
      <c r="L5512" s="9"/>
      <c r="M5512" s="9"/>
      <c r="O5512" s="9"/>
      <c r="P5512" s="9"/>
      <c r="Q5512" s="9"/>
      <c r="R5512" s="36"/>
      <c r="V5512" s="36"/>
    </row>
    <row r="5513" spans="1:22" x14ac:dyDescent="0.25">
      <c r="A5513" s="86"/>
      <c r="B5513" s="9"/>
      <c r="C5513" s="9"/>
      <c r="D5513" s="9"/>
      <c r="E5513" s="9"/>
      <c r="F5513" s="9"/>
      <c r="I5513" s="9"/>
      <c r="K5513" s="9"/>
      <c r="L5513" s="9"/>
      <c r="M5513" s="9"/>
      <c r="O5513" s="9"/>
      <c r="P5513" s="9"/>
      <c r="Q5513" s="9"/>
      <c r="R5513" s="36"/>
      <c r="V5513" s="36"/>
    </row>
    <row r="5514" spans="1:22" x14ac:dyDescent="0.25">
      <c r="A5514" s="86"/>
      <c r="B5514" s="9"/>
      <c r="C5514" s="9"/>
      <c r="D5514" s="9"/>
      <c r="E5514" s="9"/>
      <c r="F5514" s="9"/>
      <c r="I5514" s="9"/>
      <c r="K5514" s="9"/>
      <c r="L5514" s="9"/>
      <c r="M5514" s="9"/>
      <c r="O5514" s="9"/>
      <c r="P5514" s="9"/>
      <c r="Q5514" s="9"/>
      <c r="R5514" s="36"/>
      <c r="V5514" s="36"/>
    </row>
    <row r="5515" spans="1:22" x14ac:dyDescent="0.25">
      <c r="A5515" s="86"/>
      <c r="B5515" s="9"/>
      <c r="C5515" s="9"/>
      <c r="D5515" s="9"/>
      <c r="E5515" s="9"/>
      <c r="F5515" s="9"/>
      <c r="I5515" s="9"/>
      <c r="K5515" s="9"/>
      <c r="L5515" s="9"/>
      <c r="M5515" s="9"/>
      <c r="O5515" s="9"/>
      <c r="P5515" s="9"/>
      <c r="Q5515" s="9"/>
      <c r="R5515" s="36"/>
      <c r="V5515" s="36"/>
    </row>
    <row r="5516" spans="1:22" x14ac:dyDescent="0.25">
      <c r="A5516" s="86"/>
      <c r="B5516" s="9"/>
      <c r="C5516" s="9"/>
      <c r="D5516" s="9"/>
      <c r="E5516" s="9"/>
      <c r="F5516" s="9"/>
      <c r="I5516" s="9"/>
      <c r="K5516" s="9"/>
      <c r="L5516" s="9"/>
      <c r="M5516" s="9"/>
      <c r="O5516" s="9"/>
      <c r="P5516" s="9"/>
      <c r="Q5516" s="9"/>
      <c r="R5516" s="36"/>
      <c r="V5516" s="36"/>
    </row>
    <row r="5517" spans="1:22" x14ac:dyDescent="0.25">
      <c r="A5517" s="86"/>
      <c r="B5517" s="9"/>
      <c r="C5517" s="9"/>
      <c r="D5517" s="9"/>
      <c r="E5517" s="9"/>
      <c r="F5517" s="9"/>
      <c r="I5517" s="9"/>
      <c r="K5517" s="9"/>
      <c r="L5517" s="9"/>
      <c r="M5517" s="9"/>
      <c r="O5517" s="9"/>
      <c r="P5517" s="9"/>
      <c r="Q5517" s="9"/>
      <c r="R5517" s="36"/>
      <c r="V5517" s="36"/>
    </row>
    <row r="5518" spans="1:22" x14ac:dyDescent="0.25">
      <c r="A5518" s="86"/>
      <c r="B5518" s="9"/>
      <c r="C5518" s="9"/>
      <c r="D5518" s="9"/>
      <c r="E5518" s="9"/>
      <c r="F5518" s="9"/>
      <c r="I5518" s="9"/>
      <c r="K5518" s="9"/>
      <c r="L5518" s="9"/>
      <c r="M5518" s="9"/>
      <c r="O5518" s="9"/>
      <c r="P5518" s="9"/>
      <c r="Q5518" s="9"/>
      <c r="R5518" s="36"/>
      <c r="V5518" s="36"/>
    </row>
    <row r="5519" spans="1:22" x14ac:dyDescent="0.25">
      <c r="A5519" s="86"/>
      <c r="B5519" s="9"/>
      <c r="C5519" s="9"/>
      <c r="D5519" s="9"/>
      <c r="E5519" s="9"/>
      <c r="F5519" s="9"/>
      <c r="I5519" s="9"/>
      <c r="K5519" s="9"/>
      <c r="L5519" s="9"/>
      <c r="M5519" s="9"/>
      <c r="O5519" s="9"/>
      <c r="P5519" s="9"/>
      <c r="Q5519" s="9"/>
      <c r="R5519" s="36"/>
      <c r="V5519" s="36"/>
    </row>
    <row r="5520" spans="1:22" x14ac:dyDescent="0.25">
      <c r="A5520" s="86"/>
      <c r="B5520" s="9"/>
      <c r="C5520" s="9"/>
      <c r="D5520" s="9"/>
      <c r="E5520" s="9"/>
      <c r="F5520" s="9"/>
      <c r="I5520" s="9"/>
      <c r="K5520" s="9"/>
      <c r="L5520" s="9"/>
      <c r="M5520" s="9"/>
      <c r="O5520" s="9"/>
      <c r="P5520" s="9"/>
      <c r="Q5520" s="9"/>
      <c r="R5520" s="36"/>
      <c r="V5520" s="36"/>
    </row>
    <row r="5521" spans="1:22" x14ac:dyDescent="0.25">
      <c r="A5521" s="86"/>
      <c r="B5521" s="9"/>
      <c r="C5521" s="9"/>
      <c r="D5521" s="9"/>
      <c r="E5521" s="9"/>
      <c r="F5521" s="9"/>
      <c r="I5521" s="9"/>
      <c r="K5521" s="9"/>
      <c r="L5521" s="9"/>
      <c r="M5521" s="9"/>
      <c r="O5521" s="9"/>
      <c r="P5521" s="9"/>
      <c r="Q5521" s="9"/>
      <c r="R5521" s="36"/>
      <c r="V5521" s="36"/>
    </row>
    <row r="5522" spans="1:22" x14ac:dyDescent="0.25">
      <c r="A5522" s="86"/>
      <c r="B5522" s="9"/>
      <c r="C5522" s="9"/>
      <c r="D5522" s="9"/>
      <c r="E5522" s="9"/>
      <c r="F5522" s="9"/>
      <c r="I5522" s="9"/>
      <c r="K5522" s="9"/>
      <c r="L5522" s="9"/>
      <c r="M5522" s="9"/>
      <c r="O5522" s="9"/>
      <c r="P5522" s="9"/>
      <c r="Q5522" s="9"/>
      <c r="R5522" s="36"/>
      <c r="V5522" s="36"/>
    </row>
    <row r="5523" spans="1:22" x14ac:dyDescent="0.25">
      <c r="A5523" s="86"/>
      <c r="B5523" s="9"/>
      <c r="C5523" s="9"/>
      <c r="D5523" s="9"/>
      <c r="E5523" s="9"/>
      <c r="F5523" s="9"/>
      <c r="I5523" s="9"/>
      <c r="K5523" s="9"/>
      <c r="L5523" s="9"/>
      <c r="M5523" s="9"/>
      <c r="O5523" s="9"/>
      <c r="P5523" s="9"/>
      <c r="Q5523" s="9"/>
      <c r="R5523" s="36"/>
      <c r="V5523" s="36"/>
    </row>
    <row r="5524" spans="1:22" x14ac:dyDescent="0.25">
      <c r="A5524" s="86"/>
      <c r="B5524" s="9"/>
      <c r="C5524" s="9"/>
      <c r="D5524" s="9"/>
      <c r="E5524" s="9"/>
      <c r="F5524" s="9"/>
      <c r="I5524" s="9"/>
      <c r="K5524" s="9"/>
      <c r="L5524" s="9"/>
      <c r="M5524" s="9"/>
      <c r="O5524" s="9"/>
      <c r="P5524" s="9"/>
      <c r="Q5524" s="9"/>
      <c r="R5524" s="36"/>
      <c r="V5524" s="36"/>
    </row>
    <row r="5525" spans="1:22" x14ac:dyDescent="0.25">
      <c r="A5525" s="86"/>
      <c r="B5525" s="9"/>
      <c r="C5525" s="9"/>
      <c r="D5525" s="9"/>
      <c r="E5525" s="9"/>
      <c r="F5525" s="9"/>
      <c r="I5525" s="9"/>
      <c r="K5525" s="9"/>
      <c r="L5525" s="9"/>
      <c r="M5525" s="9"/>
      <c r="O5525" s="9"/>
      <c r="P5525" s="9"/>
      <c r="Q5525" s="9"/>
      <c r="R5525" s="36"/>
      <c r="V5525" s="36"/>
    </row>
    <row r="5526" spans="1:22" x14ac:dyDescent="0.25">
      <c r="A5526" s="86"/>
      <c r="B5526" s="9"/>
      <c r="C5526" s="9"/>
      <c r="D5526" s="9"/>
      <c r="E5526" s="9"/>
      <c r="F5526" s="9"/>
      <c r="I5526" s="9"/>
      <c r="K5526" s="9"/>
      <c r="L5526" s="9"/>
      <c r="M5526" s="9"/>
      <c r="O5526" s="9"/>
      <c r="P5526" s="9"/>
      <c r="Q5526" s="9"/>
      <c r="R5526" s="36"/>
      <c r="V5526" s="36"/>
    </row>
    <row r="5527" spans="1:22" x14ac:dyDescent="0.25">
      <c r="A5527" s="86"/>
      <c r="B5527" s="9"/>
      <c r="C5527" s="9"/>
      <c r="D5527" s="9"/>
      <c r="E5527" s="9"/>
      <c r="F5527" s="9"/>
      <c r="I5527" s="9"/>
      <c r="K5527" s="9"/>
      <c r="L5527" s="9"/>
      <c r="M5527" s="9"/>
      <c r="O5527" s="9"/>
      <c r="P5527" s="9"/>
      <c r="Q5527" s="9"/>
      <c r="R5527" s="36"/>
      <c r="V5527" s="36"/>
    </row>
    <row r="5528" spans="1:22" x14ac:dyDescent="0.25">
      <c r="A5528" s="86"/>
      <c r="B5528" s="9"/>
      <c r="C5528" s="9"/>
      <c r="D5528" s="9"/>
      <c r="E5528" s="9"/>
      <c r="F5528" s="9"/>
      <c r="I5528" s="9"/>
      <c r="K5528" s="9"/>
      <c r="L5528" s="9"/>
      <c r="M5528" s="9"/>
      <c r="O5528" s="9"/>
      <c r="P5528" s="9"/>
      <c r="Q5528" s="9"/>
      <c r="R5528" s="36"/>
      <c r="V5528" s="36"/>
    </row>
    <row r="5529" spans="1:22" x14ac:dyDescent="0.25">
      <c r="A5529" s="86"/>
      <c r="B5529" s="9"/>
      <c r="C5529" s="9"/>
      <c r="D5529" s="9"/>
      <c r="E5529" s="9"/>
      <c r="F5529" s="9"/>
      <c r="I5529" s="9"/>
      <c r="K5529" s="9"/>
      <c r="L5529" s="9"/>
      <c r="M5529" s="9"/>
      <c r="O5529" s="9"/>
      <c r="P5529" s="9"/>
      <c r="Q5529" s="9"/>
      <c r="R5529" s="36"/>
      <c r="V5529" s="36"/>
    </row>
    <row r="5530" spans="1:22" x14ac:dyDescent="0.25">
      <c r="A5530" s="86"/>
      <c r="B5530" s="9"/>
      <c r="C5530" s="9"/>
      <c r="D5530" s="9"/>
      <c r="E5530" s="9"/>
      <c r="F5530" s="9"/>
      <c r="I5530" s="9"/>
      <c r="K5530" s="9"/>
      <c r="L5530" s="9"/>
      <c r="M5530" s="9"/>
      <c r="O5530" s="9"/>
      <c r="P5530" s="9"/>
      <c r="Q5530" s="9"/>
      <c r="R5530" s="36"/>
      <c r="V5530" s="36"/>
    </row>
    <row r="5531" spans="1:22" x14ac:dyDescent="0.25">
      <c r="A5531" s="86"/>
      <c r="B5531" s="9"/>
      <c r="C5531" s="9"/>
      <c r="D5531" s="9"/>
      <c r="E5531" s="9"/>
      <c r="F5531" s="9"/>
      <c r="I5531" s="9"/>
      <c r="K5531" s="9"/>
      <c r="L5531" s="9"/>
      <c r="M5531" s="9"/>
      <c r="O5531" s="9"/>
      <c r="P5531" s="9"/>
      <c r="Q5531" s="9"/>
      <c r="R5531" s="36"/>
      <c r="V5531" s="36"/>
    </row>
    <row r="5532" spans="1:22" x14ac:dyDescent="0.25">
      <c r="A5532" s="86"/>
      <c r="B5532" s="9"/>
      <c r="C5532" s="9"/>
      <c r="D5532" s="9"/>
      <c r="E5532" s="9"/>
      <c r="F5532" s="9"/>
      <c r="I5532" s="9"/>
      <c r="K5532" s="9"/>
      <c r="L5532" s="9"/>
      <c r="M5532" s="9"/>
      <c r="O5532" s="9"/>
      <c r="P5532" s="9"/>
      <c r="Q5532" s="9"/>
      <c r="R5532" s="36"/>
      <c r="V5532" s="36"/>
    </row>
    <row r="5533" spans="1:22" x14ac:dyDescent="0.25">
      <c r="A5533" s="86"/>
      <c r="B5533" s="9"/>
      <c r="C5533" s="9"/>
      <c r="D5533" s="9"/>
      <c r="E5533" s="9"/>
      <c r="F5533" s="9"/>
      <c r="I5533" s="9"/>
      <c r="K5533" s="9"/>
      <c r="L5533" s="9"/>
      <c r="M5533" s="9"/>
      <c r="O5533" s="9"/>
      <c r="P5533" s="9"/>
      <c r="Q5533" s="9"/>
      <c r="R5533" s="36"/>
      <c r="V5533" s="36"/>
    </row>
    <row r="5534" spans="1:22" x14ac:dyDescent="0.25">
      <c r="A5534" s="86"/>
      <c r="B5534" s="9"/>
      <c r="C5534" s="9"/>
      <c r="D5534" s="9"/>
      <c r="E5534" s="9"/>
      <c r="F5534" s="9"/>
      <c r="I5534" s="9"/>
      <c r="K5534" s="9"/>
      <c r="L5534" s="9"/>
      <c r="M5534" s="9"/>
      <c r="O5534" s="9"/>
      <c r="P5534" s="9"/>
      <c r="Q5534" s="9"/>
      <c r="R5534" s="36"/>
      <c r="V5534" s="36"/>
    </row>
    <row r="5535" spans="1:22" x14ac:dyDescent="0.25">
      <c r="A5535" s="86"/>
      <c r="B5535" s="9"/>
      <c r="C5535" s="9"/>
      <c r="D5535" s="9"/>
      <c r="E5535" s="9"/>
      <c r="F5535" s="9"/>
      <c r="I5535" s="9"/>
      <c r="K5535" s="9"/>
      <c r="L5535" s="9"/>
      <c r="M5535" s="9"/>
      <c r="O5535" s="9"/>
      <c r="P5535" s="9"/>
      <c r="Q5535" s="9"/>
      <c r="R5535" s="36"/>
      <c r="V5535" s="36"/>
    </row>
    <row r="5536" spans="1:22" x14ac:dyDescent="0.25">
      <c r="A5536" s="86"/>
      <c r="B5536" s="9"/>
      <c r="C5536" s="9"/>
      <c r="D5536" s="9"/>
      <c r="E5536" s="9"/>
      <c r="F5536" s="9"/>
      <c r="I5536" s="9"/>
      <c r="K5536" s="9"/>
      <c r="L5536" s="9"/>
      <c r="M5536" s="9"/>
      <c r="O5536" s="9"/>
      <c r="P5536" s="9"/>
      <c r="Q5536" s="9"/>
      <c r="R5536" s="36"/>
      <c r="V5536" s="36"/>
    </row>
    <row r="5537" spans="1:22" x14ac:dyDescent="0.25">
      <c r="A5537" s="86"/>
      <c r="B5537" s="9"/>
      <c r="C5537" s="9"/>
      <c r="D5537" s="9"/>
      <c r="E5537" s="9"/>
      <c r="F5537" s="9"/>
      <c r="I5537" s="9"/>
      <c r="K5537" s="9"/>
      <c r="L5537" s="9"/>
      <c r="M5537" s="9"/>
      <c r="O5537" s="9"/>
      <c r="P5537" s="9"/>
      <c r="Q5537" s="9"/>
      <c r="R5537" s="36"/>
      <c r="V5537" s="36"/>
    </row>
    <row r="5538" spans="1:22" x14ac:dyDescent="0.25">
      <c r="A5538" s="86"/>
      <c r="B5538" s="9"/>
      <c r="C5538" s="9"/>
      <c r="D5538" s="9"/>
      <c r="E5538" s="9"/>
      <c r="F5538" s="9"/>
      <c r="I5538" s="9"/>
      <c r="K5538" s="9"/>
      <c r="L5538" s="9"/>
      <c r="M5538" s="9"/>
      <c r="O5538" s="9"/>
      <c r="P5538" s="9"/>
      <c r="Q5538" s="9"/>
      <c r="R5538" s="36"/>
      <c r="V5538" s="36"/>
    </row>
    <row r="5539" spans="1:22" x14ac:dyDescent="0.25">
      <c r="A5539" s="86"/>
      <c r="B5539" s="9"/>
      <c r="C5539" s="9"/>
      <c r="D5539" s="9"/>
      <c r="E5539" s="9"/>
      <c r="F5539" s="9"/>
      <c r="I5539" s="9"/>
      <c r="K5539" s="9"/>
      <c r="L5539" s="9"/>
      <c r="M5539" s="9"/>
      <c r="O5539" s="9"/>
      <c r="P5539" s="9"/>
      <c r="Q5539" s="9"/>
      <c r="R5539" s="36"/>
      <c r="V5539" s="36"/>
    </row>
    <row r="5540" spans="1:22" x14ac:dyDescent="0.25">
      <c r="A5540" s="86"/>
      <c r="B5540" s="9"/>
      <c r="C5540" s="9"/>
      <c r="D5540" s="9"/>
      <c r="E5540" s="9"/>
      <c r="F5540" s="9"/>
      <c r="I5540" s="9"/>
      <c r="K5540" s="9"/>
      <c r="L5540" s="9"/>
      <c r="M5540" s="9"/>
      <c r="O5540" s="9"/>
      <c r="P5540" s="9"/>
      <c r="Q5540" s="9"/>
      <c r="R5540" s="36"/>
      <c r="V5540" s="36"/>
    </row>
    <row r="5541" spans="1:22" x14ac:dyDescent="0.25">
      <c r="A5541" s="86"/>
      <c r="B5541" s="9"/>
      <c r="C5541" s="9"/>
      <c r="D5541" s="9"/>
      <c r="E5541" s="9"/>
      <c r="F5541" s="9"/>
      <c r="I5541" s="9"/>
      <c r="K5541" s="9"/>
      <c r="L5541" s="9"/>
      <c r="M5541" s="9"/>
      <c r="O5541" s="9"/>
      <c r="P5541" s="9"/>
      <c r="Q5541" s="9"/>
      <c r="R5541" s="36"/>
      <c r="V5541" s="36"/>
    </row>
    <row r="5542" spans="1:22" x14ac:dyDescent="0.25">
      <c r="A5542" s="86"/>
      <c r="B5542" s="9"/>
      <c r="C5542" s="9"/>
      <c r="D5542" s="9"/>
      <c r="E5542" s="9"/>
      <c r="F5542" s="9"/>
      <c r="I5542" s="9"/>
      <c r="K5542" s="9"/>
      <c r="L5542" s="9"/>
      <c r="M5542" s="9"/>
      <c r="O5542" s="9"/>
      <c r="P5542" s="9"/>
      <c r="Q5542" s="9"/>
      <c r="R5542" s="36"/>
      <c r="V5542" s="36"/>
    </row>
    <row r="5543" spans="1:22" x14ac:dyDescent="0.25">
      <c r="A5543" s="86"/>
      <c r="B5543" s="9"/>
      <c r="C5543" s="9"/>
      <c r="D5543" s="9"/>
      <c r="E5543" s="9"/>
      <c r="F5543" s="9"/>
      <c r="I5543" s="9"/>
      <c r="K5543" s="9"/>
      <c r="L5543" s="9"/>
      <c r="M5543" s="9"/>
      <c r="O5543" s="9"/>
      <c r="P5543" s="9"/>
      <c r="Q5543" s="9"/>
      <c r="R5543" s="36"/>
      <c r="V5543" s="36"/>
    </row>
    <row r="5544" spans="1:22" x14ac:dyDescent="0.25">
      <c r="A5544" s="86"/>
      <c r="B5544" s="9"/>
      <c r="C5544" s="9"/>
      <c r="D5544" s="9"/>
      <c r="E5544" s="9"/>
      <c r="F5544" s="9"/>
      <c r="I5544" s="9"/>
      <c r="K5544" s="9"/>
      <c r="L5544" s="9"/>
      <c r="M5544" s="9"/>
      <c r="O5544" s="9"/>
      <c r="P5544" s="9"/>
      <c r="Q5544" s="9"/>
      <c r="R5544" s="36"/>
      <c r="V5544" s="36"/>
    </row>
    <row r="5545" spans="1:22" x14ac:dyDescent="0.25">
      <c r="A5545" s="86"/>
      <c r="B5545" s="9"/>
      <c r="C5545" s="9"/>
      <c r="D5545" s="9"/>
      <c r="E5545" s="9"/>
      <c r="F5545" s="9"/>
      <c r="I5545" s="9"/>
      <c r="K5545" s="9"/>
      <c r="L5545" s="9"/>
      <c r="M5545" s="9"/>
      <c r="O5545" s="9"/>
      <c r="P5545" s="9"/>
      <c r="Q5545" s="9"/>
      <c r="R5545" s="36"/>
      <c r="V5545" s="36"/>
    </row>
    <row r="5546" spans="1:22" x14ac:dyDescent="0.25">
      <c r="A5546" s="86"/>
      <c r="B5546" s="9"/>
      <c r="C5546" s="9"/>
      <c r="D5546" s="9"/>
      <c r="E5546" s="9"/>
      <c r="F5546" s="9"/>
      <c r="I5546" s="9"/>
      <c r="K5546" s="9"/>
      <c r="L5546" s="9"/>
      <c r="M5546" s="9"/>
      <c r="O5546" s="9"/>
      <c r="P5546" s="9"/>
      <c r="Q5546" s="9"/>
      <c r="R5546" s="36"/>
      <c r="V5546" s="36"/>
    </row>
    <row r="5547" spans="1:22" x14ac:dyDescent="0.25">
      <c r="A5547" s="86"/>
      <c r="B5547" s="9"/>
      <c r="C5547" s="9"/>
      <c r="D5547" s="9"/>
      <c r="E5547" s="9"/>
      <c r="F5547" s="9"/>
      <c r="I5547" s="9"/>
      <c r="K5547" s="9"/>
      <c r="L5547" s="9"/>
      <c r="M5547" s="9"/>
      <c r="O5547" s="9"/>
      <c r="P5547" s="9"/>
      <c r="Q5547" s="9"/>
      <c r="R5547" s="36"/>
      <c r="V5547" s="36"/>
    </row>
    <row r="5548" spans="1:22" x14ac:dyDescent="0.25">
      <c r="A5548" s="86"/>
      <c r="B5548" s="9"/>
      <c r="C5548" s="9"/>
      <c r="D5548" s="9"/>
      <c r="E5548" s="9"/>
      <c r="F5548" s="9"/>
      <c r="I5548" s="9"/>
      <c r="K5548" s="9"/>
      <c r="L5548" s="9"/>
      <c r="M5548" s="9"/>
      <c r="O5548" s="9"/>
      <c r="P5548" s="9"/>
      <c r="Q5548" s="9"/>
      <c r="R5548" s="36"/>
      <c r="V5548" s="36"/>
    </row>
    <row r="5549" spans="1:22" x14ac:dyDescent="0.25">
      <c r="A5549" s="86"/>
      <c r="B5549" s="9"/>
      <c r="C5549" s="9"/>
      <c r="D5549" s="9"/>
      <c r="E5549" s="9"/>
      <c r="F5549" s="9"/>
      <c r="I5549" s="9"/>
      <c r="K5549" s="9"/>
      <c r="L5549" s="9"/>
      <c r="M5549" s="9"/>
      <c r="O5549" s="9"/>
      <c r="P5549" s="9"/>
      <c r="Q5549" s="9"/>
      <c r="R5549" s="36"/>
      <c r="V5549" s="36"/>
    </row>
    <row r="5550" spans="1:22" x14ac:dyDescent="0.25">
      <c r="A5550" s="86"/>
      <c r="B5550" s="9"/>
      <c r="C5550" s="9"/>
      <c r="D5550" s="9"/>
      <c r="E5550" s="9"/>
      <c r="F5550" s="9"/>
      <c r="I5550" s="9"/>
      <c r="K5550" s="9"/>
      <c r="L5550" s="9"/>
      <c r="M5550" s="9"/>
      <c r="O5550" s="9"/>
      <c r="P5550" s="9"/>
      <c r="Q5550" s="9"/>
      <c r="R5550" s="36"/>
      <c r="V5550" s="36"/>
    </row>
    <row r="5551" spans="1:22" x14ac:dyDescent="0.25">
      <c r="A5551" s="86"/>
      <c r="B5551" s="9"/>
      <c r="C5551" s="9"/>
      <c r="D5551" s="9"/>
      <c r="E5551" s="9"/>
      <c r="F5551" s="9"/>
      <c r="I5551" s="9"/>
      <c r="K5551" s="9"/>
      <c r="L5551" s="9"/>
      <c r="M5551" s="9"/>
      <c r="O5551" s="9"/>
      <c r="P5551" s="9"/>
      <c r="Q5551" s="9"/>
      <c r="R5551" s="36"/>
      <c r="V5551" s="36"/>
    </row>
    <row r="5552" spans="1:22" x14ac:dyDescent="0.25">
      <c r="A5552" s="86"/>
      <c r="B5552" s="9"/>
      <c r="C5552" s="9"/>
      <c r="D5552" s="9"/>
      <c r="E5552" s="9"/>
      <c r="F5552" s="9"/>
      <c r="I5552" s="9"/>
      <c r="K5552" s="9"/>
      <c r="L5552" s="9"/>
      <c r="M5552" s="9"/>
      <c r="O5552" s="9"/>
      <c r="P5552" s="9"/>
      <c r="Q5552" s="9"/>
      <c r="R5552" s="36"/>
      <c r="V5552" s="36"/>
    </row>
    <row r="5553" spans="1:22" x14ac:dyDescent="0.25">
      <c r="A5553" s="86"/>
      <c r="B5553" s="9"/>
      <c r="C5553" s="9"/>
      <c r="D5553" s="9"/>
      <c r="E5553" s="9"/>
      <c r="F5553" s="9"/>
      <c r="I5553" s="9"/>
      <c r="K5553" s="9"/>
      <c r="L5553" s="9"/>
      <c r="M5553" s="9"/>
      <c r="O5553" s="9"/>
      <c r="P5553" s="9"/>
      <c r="Q5553" s="9"/>
      <c r="R5553" s="36"/>
      <c r="V5553" s="36"/>
    </row>
    <row r="5554" spans="1:22" x14ac:dyDescent="0.25">
      <c r="A5554" s="86"/>
      <c r="B5554" s="9"/>
      <c r="C5554" s="9"/>
      <c r="D5554" s="9"/>
      <c r="E5554" s="9"/>
      <c r="F5554" s="9"/>
      <c r="I5554" s="9"/>
      <c r="K5554" s="9"/>
      <c r="L5554" s="9"/>
      <c r="M5554" s="9"/>
      <c r="O5554" s="9"/>
      <c r="P5554" s="9"/>
      <c r="Q5554" s="9"/>
      <c r="R5554" s="36"/>
      <c r="V5554" s="36"/>
    </row>
    <row r="5555" spans="1:22" x14ac:dyDescent="0.25">
      <c r="A5555" s="86"/>
      <c r="B5555" s="9"/>
      <c r="C5555" s="9"/>
      <c r="D5555" s="9"/>
      <c r="E5555" s="9"/>
      <c r="F5555" s="9"/>
      <c r="I5555" s="9"/>
      <c r="K5555" s="9"/>
      <c r="L5555" s="9"/>
      <c r="M5555" s="9"/>
      <c r="O5555" s="9"/>
      <c r="P5555" s="9"/>
      <c r="Q5555" s="9"/>
      <c r="R5555" s="36"/>
      <c r="V5555" s="36"/>
    </row>
    <row r="5556" spans="1:22" x14ac:dyDescent="0.25">
      <c r="A5556" s="86"/>
      <c r="B5556" s="9"/>
      <c r="C5556" s="9"/>
      <c r="D5556" s="9"/>
      <c r="E5556" s="9"/>
      <c r="F5556" s="9"/>
      <c r="I5556" s="9"/>
      <c r="K5556" s="9"/>
      <c r="L5556" s="9"/>
      <c r="M5556" s="9"/>
      <c r="O5556" s="9"/>
      <c r="P5556" s="9"/>
      <c r="Q5556" s="9"/>
      <c r="R5556" s="36"/>
      <c r="V5556" s="36"/>
    </row>
    <row r="5557" spans="1:22" x14ac:dyDescent="0.25">
      <c r="A5557" s="86"/>
      <c r="B5557" s="9"/>
      <c r="C5557" s="9"/>
      <c r="D5557" s="9"/>
      <c r="E5557" s="9"/>
      <c r="F5557" s="9"/>
      <c r="I5557" s="9"/>
      <c r="K5557" s="9"/>
      <c r="L5557" s="9"/>
      <c r="M5557" s="9"/>
      <c r="O5557" s="9"/>
      <c r="P5557" s="9"/>
      <c r="Q5557" s="9"/>
      <c r="R5557" s="36"/>
      <c r="V5557" s="36"/>
    </row>
    <row r="5558" spans="1:22" x14ac:dyDescent="0.25">
      <c r="A5558" s="86"/>
      <c r="B5558" s="9"/>
      <c r="C5558" s="9"/>
      <c r="D5558" s="9"/>
      <c r="E5558" s="9"/>
      <c r="F5558" s="9"/>
      <c r="I5558" s="9"/>
      <c r="K5558" s="9"/>
      <c r="L5558" s="9"/>
      <c r="M5558" s="9"/>
      <c r="O5558" s="9"/>
      <c r="P5558" s="9"/>
      <c r="Q5558" s="9"/>
      <c r="R5558" s="36"/>
      <c r="V5558" s="36"/>
    </row>
    <row r="5559" spans="1:22" x14ac:dyDescent="0.25">
      <c r="A5559" s="86"/>
      <c r="B5559" s="9"/>
      <c r="C5559" s="9"/>
      <c r="D5559" s="9"/>
      <c r="E5559" s="9"/>
      <c r="F5559" s="9"/>
      <c r="I5559" s="9"/>
      <c r="K5559" s="9"/>
      <c r="L5559" s="9"/>
      <c r="M5559" s="9"/>
      <c r="O5559" s="9"/>
      <c r="P5559" s="9"/>
      <c r="Q5559" s="9"/>
      <c r="R5559" s="36"/>
      <c r="V5559" s="36"/>
    </row>
    <row r="5560" spans="1:22" x14ac:dyDescent="0.25">
      <c r="A5560" s="86"/>
      <c r="B5560" s="9"/>
      <c r="C5560" s="9"/>
      <c r="D5560" s="9"/>
      <c r="E5560" s="9"/>
      <c r="F5560" s="9"/>
      <c r="I5560" s="9"/>
      <c r="K5560" s="9"/>
      <c r="L5560" s="9"/>
      <c r="M5560" s="9"/>
      <c r="O5560" s="9"/>
      <c r="P5560" s="9"/>
      <c r="Q5560" s="9"/>
      <c r="R5560" s="36"/>
      <c r="V5560" s="36"/>
    </row>
    <row r="5561" spans="1:22" x14ac:dyDescent="0.25">
      <c r="A5561" s="86"/>
      <c r="B5561" s="9"/>
      <c r="C5561" s="9"/>
      <c r="D5561" s="9"/>
      <c r="E5561" s="9"/>
      <c r="F5561" s="9"/>
      <c r="I5561" s="9"/>
      <c r="K5561" s="9"/>
      <c r="L5561" s="9"/>
      <c r="M5561" s="9"/>
      <c r="O5561" s="9"/>
      <c r="P5561" s="9"/>
      <c r="Q5561" s="9"/>
      <c r="R5561" s="36"/>
      <c r="V5561" s="36"/>
    </row>
    <row r="5562" spans="1:22" x14ac:dyDescent="0.25">
      <c r="A5562" s="86"/>
      <c r="B5562" s="9"/>
      <c r="C5562" s="9"/>
      <c r="D5562" s="9"/>
      <c r="E5562" s="9"/>
      <c r="F5562" s="9"/>
      <c r="I5562" s="9"/>
      <c r="K5562" s="9"/>
      <c r="L5562" s="9"/>
      <c r="M5562" s="9"/>
      <c r="O5562" s="9"/>
      <c r="P5562" s="9"/>
      <c r="Q5562" s="9"/>
      <c r="R5562" s="36"/>
      <c r="V5562" s="36"/>
    </row>
    <row r="5563" spans="1:22" x14ac:dyDescent="0.25">
      <c r="A5563" s="86"/>
      <c r="B5563" s="9"/>
      <c r="C5563" s="9"/>
      <c r="D5563" s="9"/>
      <c r="E5563" s="9"/>
      <c r="F5563" s="9"/>
      <c r="I5563" s="9"/>
      <c r="K5563" s="9"/>
      <c r="L5563" s="9"/>
      <c r="M5563" s="9"/>
      <c r="O5563" s="9"/>
      <c r="P5563" s="9"/>
      <c r="Q5563" s="9"/>
      <c r="R5563" s="36"/>
      <c r="V5563" s="36"/>
    </row>
    <row r="5564" spans="1:22" x14ac:dyDescent="0.25">
      <c r="A5564" s="86"/>
      <c r="B5564" s="9"/>
      <c r="C5564" s="9"/>
      <c r="D5564" s="9"/>
      <c r="E5564" s="9"/>
      <c r="F5564" s="9"/>
      <c r="I5564" s="9"/>
      <c r="K5564" s="9"/>
      <c r="L5564" s="9"/>
      <c r="M5564" s="9"/>
      <c r="O5564" s="9"/>
      <c r="P5564" s="9"/>
      <c r="Q5564" s="9"/>
      <c r="R5564" s="36"/>
      <c r="V5564" s="36"/>
    </row>
    <row r="5565" spans="1:22" x14ac:dyDescent="0.25">
      <c r="A5565" s="86"/>
      <c r="B5565" s="9"/>
      <c r="C5565" s="9"/>
      <c r="D5565" s="9"/>
      <c r="E5565" s="9"/>
      <c r="F5565" s="9"/>
      <c r="I5565" s="9"/>
      <c r="K5565" s="9"/>
      <c r="L5565" s="9"/>
      <c r="M5565" s="9"/>
      <c r="O5565" s="9"/>
      <c r="P5565" s="9"/>
      <c r="Q5565" s="9"/>
      <c r="R5565" s="36"/>
      <c r="V5565" s="36"/>
    </row>
    <row r="5566" spans="1:22" x14ac:dyDescent="0.25">
      <c r="A5566" s="86"/>
      <c r="B5566" s="9"/>
      <c r="C5566" s="9"/>
      <c r="D5566" s="9"/>
      <c r="E5566" s="9"/>
      <c r="F5566" s="9"/>
      <c r="I5566" s="9"/>
      <c r="K5566" s="9"/>
      <c r="L5566" s="9"/>
      <c r="M5566" s="9"/>
      <c r="O5566" s="9"/>
      <c r="P5566" s="9"/>
      <c r="Q5566" s="9"/>
      <c r="R5566" s="36"/>
      <c r="V5566" s="36"/>
    </row>
    <row r="5567" spans="1:22" x14ac:dyDescent="0.25">
      <c r="A5567" s="86"/>
      <c r="B5567" s="9"/>
      <c r="C5567" s="9"/>
      <c r="D5567" s="9"/>
      <c r="E5567" s="9"/>
      <c r="F5567" s="9"/>
      <c r="I5567" s="9"/>
      <c r="K5567" s="9"/>
      <c r="L5567" s="9"/>
      <c r="M5567" s="9"/>
      <c r="O5567" s="9"/>
      <c r="P5567" s="9"/>
      <c r="Q5567" s="9"/>
      <c r="R5567" s="36"/>
      <c r="V5567" s="36"/>
    </row>
    <row r="5568" spans="1:22" x14ac:dyDescent="0.25">
      <c r="A5568" s="86"/>
      <c r="B5568" s="9"/>
      <c r="C5568" s="9"/>
      <c r="D5568" s="9"/>
      <c r="E5568" s="9"/>
      <c r="F5568" s="9"/>
      <c r="I5568" s="9"/>
      <c r="K5568" s="9"/>
      <c r="L5568" s="9"/>
      <c r="M5568" s="9"/>
      <c r="O5568" s="9"/>
      <c r="P5568" s="9"/>
      <c r="Q5568" s="9"/>
      <c r="R5568" s="36"/>
      <c r="V5568" s="36"/>
    </row>
    <row r="5569" spans="1:22" x14ac:dyDescent="0.25">
      <c r="A5569" s="86"/>
      <c r="B5569" s="9"/>
      <c r="C5569" s="9"/>
      <c r="D5569" s="9"/>
      <c r="E5569" s="9"/>
      <c r="F5569" s="9"/>
      <c r="I5569" s="9"/>
      <c r="K5569" s="9"/>
      <c r="L5569" s="9"/>
      <c r="M5569" s="9"/>
      <c r="O5569" s="9"/>
      <c r="P5569" s="9"/>
      <c r="Q5569" s="9"/>
      <c r="R5569" s="36"/>
      <c r="V5569" s="36"/>
    </row>
    <row r="5570" spans="1:22" x14ac:dyDescent="0.25">
      <c r="A5570" s="86"/>
      <c r="B5570" s="9"/>
      <c r="C5570" s="9"/>
      <c r="D5570" s="9"/>
      <c r="E5570" s="9"/>
      <c r="F5570" s="9"/>
      <c r="I5570" s="9"/>
      <c r="K5570" s="9"/>
      <c r="L5570" s="9"/>
      <c r="M5570" s="9"/>
      <c r="O5570" s="9"/>
      <c r="P5570" s="9"/>
      <c r="Q5570" s="9"/>
      <c r="R5570" s="36"/>
      <c r="V5570" s="36"/>
    </row>
    <row r="5571" spans="1:22" x14ac:dyDescent="0.25">
      <c r="A5571" s="86"/>
      <c r="B5571" s="9"/>
      <c r="C5571" s="9"/>
      <c r="D5571" s="9"/>
      <c r="E5571" s="9"/>
      <c r="F5571" s="9"/>
      <c r="I5571" s="9"/>
      <c r="K5571" s="9"/>
      <c r="L5571" s="9"/>
      <c r="M5571" s="9"/>
      <c r="O5571" s="9"/>
      <c r="P5571" s="9"/>
      <c r="Q5571" s="9"/>
      <c r="R5571" s="36"/>
      <c r="V5571" s="36"/>
    </row>
    <row r="5572" spans="1:22" x14ac:dyDescent="0.25">
      <c r="A5572" s="86"/>
      <c r="B5572" s="9"/>
      <c r="C5572" s="9"/>
      <c r="D5572" s="9"/>
      <c r="E5572" s="9"/>
      <c r="F5572" s="9"/>
      <c r="I5572" s="9"/>
      <c r="K5572" s="9"/>
      <c r="L5572" s="9"/>
      <c r="M5572" s="9"/>
      <c r="O5572" s="9"/>
      <c r="P5572" s="9"/>
      <c r="Q5572" s="9"/>
      <c r="R5572" s="36"/>
      <c r="V5572" s="36"/>
    </row>
    <row r="5573" spans="1:22" x14ac:dyDescent="0.25">
      <c r="A5573" s="86"/>
      <c r="B5573" s="9"/>
      <c r="C5573" s="9"/>
      <c r="D5573" s="9"/>
      <c r="E5573" s="9"/>
      <c r="F5573" s="9"/>
      <c r="I5573" s="9"/>
      <c r="K5573" s="9"/>
      <c r="L5573" s="9"/>
      <c r="M5573" s="9"/>
      <c r="O5573" s="9"/>
      <c r="P5573" s="9"/>
      <c r="Q5573" s="9"/>
      <c r="R5573" s="36"/>
      <c r="V5573" s="36"/>
    </row>
    <row r="5574" spans="1:22" x14ac:dyDescent="0.25">
      <c r="A5574" s="86"/>
      <c r="B5574" s="9"/>
      <c r="C5574" s="9"/>
      <c r="D5574" s="9"/>
      <c r="E5574" s="9"/>
      <c r="F5574" s="9"/>
      <c r="I5574" s="9"/>
      <c r="K5574" s="9"/>
      <c r="L5574" s="9"/>
      <c r="M5574" s="9"/>
      <c r="O5574" s="9"/>
      <c r="P5574" s="9"/>
      <c r="Q5574" s="9"/>
      <c r="R5574" s="36"/>
      <c r="V5574" s="36"/>
    </row>
    <row r="5575" spans="1:22" x14ac:dyDescent="0.25">
      <c r="A5575" s="86"/>
      <c r="B5575" s="9"/>
      <c r="C5575" s="9"/>
      <c r="D5575" s="9"/>
      <c r="E5575" s="9"/>
      <c r="F5575" s="9"/>
      <c r="I5575" s="9"/>
      <c r="K5575" s="9"/>
      <c r="L5575" s="9"/>
      <c r="M5575" s="9"/>
      <c r="O5575" s="9"/>
      <c r="P5575" s="9"/>
      <c r="Q5575" s="9"/>
      <c r="R5575" s="36"/>
      <c r="V5575" s="36"/>
    </row>
    <row r="5576" spans="1:22" x14ac:dyDescent="0.25">
      <c r="A5576" s="86"/>
      <c r="B5576" s="9"/>
      <c r="C5576" s="9"/>
      <c r="D5576" s="9"/>
      <c r="E5576" s="9"/>
      <c r="F5576" s="9"/>
      <c r="I5576" s="9"/>
      <c r="K5576" s="9"/>
      <c r="L5576" s="9"/>
      <c r="M5576" s="9"/>
      <c r="O5576" s="9"/>
      <c r="P5576" s="9"/>
      <c r="Q5576" s="9"/>
      <c r="R5576" s="36"/>
      <c r="V5576" s="36"/>
    </row>
    <row r="5577" spans="1:22" x14ac:dyDescent="0.25">
      <c r="A5577" s="86"/>
      <c r="B5577" s="9"/>
      <c r="C5577" s="9"/>
      <c r="D5577" s="9"/>
      <c r="E5577" s="9"/>
      <c r="F5577" s="9"/>
      <c r="I5577" s="9"/>
      <c r="K5577" s="9"/>
      <c r="L5577" s="9"/>
      <c r="M5577" s="9"/>
      <c r="O5577" s="9"/>
      <c r="P5577" s="9"/>
      <c r="Q5577" s="9"/>
      <c r="R5577" s="36"/>
      <c r="V5577" s="36"/>
    </row>
    <row r="5578" spans="1:22" x14ac:dyDescent="0.25">
      <c r="A5578" s="86"/>
      <c r="B5578" s="9"/>
      <c r="C5578" s="9"/>
      <c r="D5578" s="9"/>
      <c r="E5578" s="9"/>
      <c r="F5578" s="9"/>
      <c r="I5578" s="9"/>
      <c r="K5578" s="9"/>
      <c r="L5578" s="9"/>
      <c r="M5578" s="9"/>
      <c r="O5578" s="9"/>
      <c r="P5578" s="9"/>
      <c r="Q5578" s="9"/>
      <c r="R5578" s="36"/>
      <c r="V5578" s="36"/>
    </row>
    <row r="5579" spans="1:22" x14ac:dyDescent="0.25">
      <c r="A5579" s="86"/>
      <c r="B5579" s="9"/>
      <c r="C5579" s="9"/>
      <c r="D5579" s="9"/>
      <c r="E5579" s="9"/>
      <c r="F5579" s="9"/>
      <c r="I5579" s="9"/>
      <c r="K5579" s="9"/>
      <c r="L5579" s="9"/>
      <c r="M5579" s="9"/>
      <c r="O5579" s="9"/>
      <c r="P5579" s="9"/>
      <c r="Q5579" s="9"/>
      <c r="R5579" s="36"/>
      <c r="V5579" s="36"/>
    </row>
    <row r="5580" spans="1:22" x14ac:dyDescent="0.25">
      <c r="A5580" s="86"/>
      <c r="B5580" s="9"/>
      <c r="C5580" s="9"/>
      <c r="D5580" s="9"/>
      <c r="E5580" s="9"/>
      <c r="F5580" s="9"/>
      <c r="I5580" s="9"/>
      <c r="K5580" s="9"/>
      <c r="L5580" s="9"/>
      <c r="M5580" s="9"/>
      <c r="O5580" s="9"/>
      <c r="P5580" s="9"/>
      <c r="Q5580" s="9"/>
      <c r="R5580" s="36"/>
      <c r="V5580" s="36"/>
    </row>
    <row r="5581" spans="1:22" x14ac:dyDescent="0.25">
      <c r="A5581" s="86"/>
      <c r="B5581" s="9"/>
      <c r="C5581" s="9"/>
      <c r="D5581" s="9"/>
      <c r="E5581" s="9"/>
      <c r="F5581" s="9"/>
      <c r="I5581" s="9"/>
      <c r="K5581" s="9"/>
      <c r="L5581" s="9"/>
      <c r="M5581" s="9"/>
      <c r="O5581" s="9"/>
      <c r="P5581" s="9"/>
      <c r="Q5581" s="9"/>
      <c r="R5581" s="36"/>
      <c r="V5581" s="36"/>
    </row>
    <row r="5582" spans="1:22" x14ac:dyDescent="0.25">
      <c r="A5582" s="86"/>
      <c r="B5582" s="9"/>
      <c r="C5582" s="9"/>
      <c r="D5582" s="9"/>
      <c r="E5582" s="9"/>
      <c r="F5582" s="9"/>
      <c r="I5582" s="9"/>
      <c r="K5582" s="9"/>
      <c r="L5582" s="9"/>
      <c r="M5582" s="9"/>
      <c r="O5582" s="9"/>
      <c r="P5582" s="9"/>
      <c r="Q5582" s="9"/>
      <c r="R5582" s="36"/>
      <c r="V5582" s="36"/>
    </row>
    <row r="5583" spans="1:22" x14ac:dyDescent="0.25">
      <c r="A5583" s="86"/>
      <c r="B5583" s="9"/>
      <c r="C5583" s="9"/>
      <c r="D5583" s="9"/>
      <c r="E5583" s="9"/>
      <c r="F5583" s="9"/>
      <c r="I5583" s="9"/>
      <c r="K5583" s="9"/>
      <c r="L5583" s="9"/>
      <c r="M5583" s="9"/>
      <c r="O5583" s="9"/>
      <c r="P5583" s="9"/>
      <c r="Q5583" s="9"/>
      <c r="R5583" s="36"/>
      <c r="V5583" s="36"/>
    </row>
    <row r="5584" spans="1:22" x14ac:dyDescent="0.25">
      <c r="A5584" s="86"/>
      <c r="B5584" s="9"/>
      <c r="C5584" s="9"/>
      <c r="D5584" s="9"/>
      <c r="E5584" s="9"/>
      <c r="F5584" s="9"/>
      <c r="I5584" s="9"/>
      <c r="K5584" s="9"/>
      <c r="L5584" s="9"/>
      <c r="M5584" s="9"/>
      <c r="O5584" s="9"/>
      <c r="P5584" s="9"/>
      <c r="Q5584" s="9"/>
      <c r="R5584" s="36"/>
      <c r="V5584" s="36"/>
    </row>
    <row r="5585" spans="1:22" x14ac:dyDescent="0.25">
      <c r="A5585" s="86"/>
      <c r="B5585" s="9"/>
      <c r="C5585" s="9"/>
      <c r="D5585" s="9"/>
      <c r="E5585" s="9"/>
      <c r="F5585" s="9"/>
      <c r="I5585" s="9"/>
      <c r="K5585" s="9"/>
      <c r="L5585" s="9"/>
      <c r="M5585" s="9"/>
      <c r="O5585" s="9"/>
      <c r="P5585" s="9"/>
      <c r="Q5585" s="9"/>
      <c r="R5585" s="36"/>
      <c r="V5585" s="36"/>
    </row>
    <row r="5586" spans="1:22" x14ac:dyDescent="0.25">
      <c r="A5586" s="86"/>
      <c r="B5586" s="9"/>
      <c r="C5586" s="9"/>
      <c r="D5586" s="9"/>
      <c r="E5586" s="9"/>
      <c r="F5586" s="9"/>
      <c r="I5586" s="9"/>
      <c r="K5586" s="9"/>
      <c r="L5586" s="9"/>
      <c r="M5586" s="9"/>
      <c r="O5586" s="9"/>
      <c r="P5586" s="9"/>
      <c r="Q5586" s="9"/>
      <c r="R5586" s="36"/>
      <c r="V5586" s="36"/>
    </row>
    <row r="5587" spans="1:22" x14ac:dyDescent="0.25">
      <c r="A5587" s="86"/>
      <c r="B5587" s="9"/>
      <c r="C5587" s="9"/>
      <c r="D5587" s="9"/>
      <c r="E5587" s="9"/>
      <c r="F5587" s="9"/>
      <c r="I5587" s="9"/>
      <c r="K5587" s="9"/>
      <c r="L5587" s="9"/>
      <c r="M5587" s="9"/>
      <c r="O5587" s="9"/>
      <c r="P5587" s="9"/>
      <c r="Q5587" s="9"/>
      <c r="R5587" s="36"/>
      <c r="V5587" s="36"/>
    </row>
    <row r="5588" spans="1:22" x14ac:dyDescent="0.25">
      <c r="A5588" s="86"/>
      <c r="B5588" s="9"/>
      <c r="C5588" s="9"/>
      <c r="D5588" s="9"/>
      <c r="E5588" s="9"/>
      <c r="F5588" s="9"/>
      <c r="I5588" s="9"/>
      <c r="K5588" s="9"/>
      <c r="L5588" s="9"/>
      <c r="M5588" s="9"/>
      <c r="O5588" s="9"/>
      <c r="P5588" s="9"/>
      <c r="Q5588" s="9"/>
      <c r="R5588" s="36"/>
      <c r="V5588" s="36"/>
    </row>
    <row r="5589" spans="1:22" x14ac:dyDescent="0.25">
      <c r="A5589" s="86"/>
      <c r="B5589" s="9"/>
      <c r="C5589" s="9"/>
      <c r="D5589" s="9"/>
      <c r="E5589" s="9"/>
      <c r="F5589" s="9"/>
      <c r="I5589" s="9"/>
      <c r="K5589" s="9"/>
      <c r="L5589" s="9"/>
      <c r="M5589" s="9"/>
      <c r="O5589" s="9"/>
      <c r="P5589" s="9"/>
      <c r="Q5589" s="9"/>
      <c r="R5589" s="36"/>
      <c r="V5589" s="36"/>
    </row>
    <row r="5590" spans="1:22" x14ac:dyDescent="0.25">
      <c r="A5590" s="86"/>
      <c r="B5590" s="9"/>
      <c r="C5590" s="9"/>
      <c r="D5590" s="9"/>
      <c r="E5590" s="9"/>
      <c r="F5590" s="9"/>
      <c r="I5590" s="9"/>
      <c r="K5590" s="9"/>
      <c r="L5590" s="9"/>
      <c r="M5590" s="9"/>
      <c r="O5590" s="9"/>
      <c r="P5590" s="9"/>
      <c r="Q5590" s="9"/>
      <c r="R5590" s="36"/>
      <c r="V5590" s="36"/>
    </row>
    <row r="5591" spans="1:22" x14ac:dyDescent="0.25">
      <c r="A5591" s="86"/>
      <c r="B5591" s="9"/>
      <c r="C5591" s="9"/>
      <c r="D5591" s="9"/>
      <c r="E5591" s="9"/>
      <c r="F5591" s="9"/>
      <c r="I5591" s="9"/>
      <c r="K5591" s="9"/>
      <c r="L5591" s="9"/>
      <c r="M5591" s="9"/>
      <c r="O5591" s="9"/>
      <c r="P5591" s="9"/>
      <c r="Q5591" s="9"/>
      <c r="R5591" s="36"/>
      <c r="V5591" s="36"/>
    </row>
    <row r="5592" spans="1:22" x14ac:dyDescent="0.25">
      <c r="A5592" s="86"/>
      <c r="B5592" s="9"/>
      <c r="C5592" s="9"/>
      <c r="D5592" s="9"/>
      <c r="E5592" s="9"/>
      <c r="F5592" s="9"/>
      <c r="I5592" s="9"/>
      <c r="K5592" s="9"/>
      <c r="L5592" s="9"/>
      <c r="M5592" s="9"/>
      <c r="O5592" s="9"/>
      <c r="P5592" s="9"/>
      <c r="Q5592" s="9"/>
      <c r="R5592" s="36"/>
      <c r="V5592" s="36"/>
    </row>
    <row r="5593" spans="1:22" x14ac:dyDescent="0.25">
      <c r="A5593" s="86"/>
      <c r="B5593" s="9"/>
      <c r="C5593" s="9"/>
      <c r="D5593" s="9"/>
      <c r="E5593" s="9"/>
      <c r="F5593" s="9"/>
      <c r="I5593" s="9"/>
      <c r="K5593" s="9"/>
      <c r="L5593" s="9"/>
      <c r="M5593" s="9"/>
      <c r="O5593" s="9"/>
      <c r="P5593" s="9"/>
      <c r="Q5593" s="9"/>
      <c r="R5593" s="36"/>
      <c r="V5593" s="36"/>
    </row>
    <row r="5594" spans="1:22" x14ac:dyDescent="0.25">
      <c r="A5594" s="86"/>
      <c r="B5594" s="9"/>
      <c r="C5594" s="9"/>
      <c r="D5594" s="9"/>
      <c r="E5594" s="9"/>
      <c r="F5594" s="9"/>
      <c r="I5594" s="9"/>
      <c r="K5594" s="9"/>
      <c r="L5594" s="9"/>
      <c r="M5594" s="9"/>
      <c r="O5594" s="9"/>
      <c r="P5594" s="9"/>
      <c r="Q5594" s="9"/>
      <c r="R5594" s="36"/>
      <c r="V5594" s="36"/>
    </row>
    <row r="5595" spans="1:22" x14ac:dyDescent="0.25">
      <c r="A5595" s="86"/>
      <c r="B5595" s="9"/>
      <c r="C5595" s="9"/>
      <c r="D5595" s="9"/>
      <c r="E5595" s="9"/>
      <c r="F5595" s="9"/>
      <c r="I5595" s="9"/>
      <c r="K5595" s="9"/>
      <c r="L5595" s="9"/>
      <c r="M5595" s="9"/>
      <c r="O5595" s="9"/>
      <c r="P5595" s="9"/>
      <c r="Q5595" s="9"/>
      <c r="R5595" s="36"/>
      <c r="V5595" s="36"/>
    </row>
    <row r="5596" spans="1:22" x14ac:dyDescent="0.25">
      <c r="A5596" s="86"/>
      <c r="B5596" s="9"/>
      <c r="C5596" s="9"/>
      <c r="D5596" s="9"/>
      <c r="E5596" s="9"/>
      <c r="F5596" s="9"/>
      <c r="I5596" s="9"/>
      <c r="K5596" s="9"/>
      <c r="L5596" s="9"/>
      <c r="M5596" s="9"/>
      <c r="O5596" s="9"/>
      <c r="P5596" s="9"/>
      <c r="Q5596" s="9"/>
      <c r="R5596" s="36"/>
      <c r="V5596" s="36"/>
    </row>
    <row r="5597" spans="1:22" x14ac:dyDescent="0.25">
      <c r="A5597" s="86"/>
      <c r="B5597" s="9"/>
      <c r="C5597" s="9"/>
      <c r="D5597" s="9"/>
      <c r="E5597" s="9"/>
      <c r="F5597" s="9"/>
      <c r="I5597" s="9"/>
      <c r="K5597" s="9"/>
      <c r="L5597" s="9"/>
      <c r="M5597" s="9"/>
      <c r="O5597" s="9"/>
      <c r="P5597" s="9"/>
      <c r="Q5597" s="9"/>
      <c r="R5597" s="36"/>
      <c r="V5597" s="36"/>
    </row>
    <row r="5598" spans="1:22" x14ac:dyDescent="0.25">
      <c r="A5598" s="86"/>
      <c r="B5598" s="9"/>
      <c r="C5598" s="9"/>
      <c r="D5598" s="9"/>
      <c r="E5598" s="9"/>
      <c r="F5598" s="9"/>
      <c r="I5598" s="9"/>
      <c r="K5598" s="9"/>
      <c r="L5598" s="9"/>
      <c r="M5598" s="9"/>
      <c r="O5598" s="9"/>
      <c r="P5598" s="9"/>
      <c r="Q5598" s="9"/>
      <c r="R5598" s="36"/>
      <c r="V5598" s="36"/>
    </row>
    <row r="5599" spans="1:22" x14ac:dyDescent="0.25">
      <c r="A5599" s="86"/>
      <c r="B5599" s="9"/>
      <c r="C5599" s="9"/>
      <c r="D5599" s="9"/>
      <c r="E5599" s="9"/>
      <c r="F5599" s="9"/>
      <c r="I5599" s="9"/>
      <c r="K5599" s="9"/>
      <c r="L5599" s="9"/>
      <c r="M5599" s="9"/>
      <c r="O5599" s="9"/>
      <c r="P5599" s="9"/>
      <c r="Q5599" s="9"/>
      <c r="R5599" s="36"/>
      <c r="V5599" s="36"/>
    </row>
    <row r="5600" spans="1:22" x14ac:dyDescent="0.25">
      <c r="A5600" s="86"/>
      <c r="B5600" s="9"/>
      <c r="C5600" s="9"/>
      <c r="D5600" s="9"/>
      <c r="E5600" s="9"/>
      <c r="F5600" s="9"/>
      <c r="I5600" s="9"/>
      <c r="K5600" s="9"/>
      <c r="L5600" s="9"/>
      <c r="M5600" s="9"/>
      <c r="O5600" s="9"/>
      <c r="P5600" s="9"/>
      <c r="Q5600" s="9"/>
      <c r="R5600" s="36"/>
      <c r="V5600" s="36"/>
    </row>
    <row r="5601" spans="1:22" x14ac:dyDescent="0.25">
      <c r="A5601" s="86"/>
      <c r="B5601" s="9"/>
      <c r="C5601" s="9"/>
      <c r="D5601" s="9"/>
      <c r="E5601" s="9"/>
      <c r="F5601" s="9"/>
      <c r="I5601" s="9"/>
      <c r="K5601" s="9"/>
      <c r="L5601" s="9"/>
      <c r="M5601" s="9"/>
      <c r="O5601" s="9"/>
      <c r="P5601" s="9"/>
      <c r="Q5601" s="9"/>
      <c r="R5601" s="36"/>
      <c r="V5601" s="36"/>
    </row>
    <row r="5602" spans="1:22" x14ac:dyDescent="0.25">
      <c r="A5602" s="86"/>
      <c r="B5602" s="9"/>
      <c r="C5602" s="9"/>
      <c r="D5602" s="9"/>
      <c r="E5602" s="9"/>
      <c r="F5602" s="9"/>
      <c r="I5602" s="9"/>
      <c r="K5602" s="9"/>
      <c r="L5602" s="9"/>
      <c r="M5602" s="9"/>
      <c r="O5602" s="9"/>
      <c r="P5602" s="9"/>
      <c r="Q5602" s="9"/>
      <c r="R5602" s="36"/>
      <c r="V5602" s="36"/>
    </row>
    <row r="5603" spans="1:22" x14ac:dyDescent="0.25">
      <c r="A5603" s="86"/>
      <c r="B5603" s="9"/>
      <c r="C5603" s="9"/>
      <c r="D5603" s="9"/>
      <c r="E5603" s="9"/>
      <c r="F5603" s="9"/>
      <c r="I5603" s="9"/>
      <c r="K5603" s="9"/>
      <c r="L5603" s="9"/>
      <c r="M5603" s="9"/>
      <c r="O5603" s="9"/>
      <c r="P5603" s="9"/>
      <c r="Q5603" s="9"/>
      <c r="R5603" s="36"/>
      <c r="V5603" s="36"/>
    </row>
    <row r="5604" spans="1:22" x14ac:dyDescent="0.25">
      <c r="A5604" s="86"/>
      <c r="B5604" s="9"/>
      <c r="C5604" s="9"/>
      <c r="D5604" s="9"/>
      <c r="E5604" s="9"/>
      <c r="F5604" s="9"/>
      <c r="I5604" s="9"/>
      <c r="K5604" s="9"/>
      <c r="L5604" s="9"/>
      <c r="M5604" s="9"/>
      <c r="O5604" s="9"/>
      <c r="P5604" s="9"/>
      <c r="Q5604" s="9"/>
      <c r="R5604" s="36"/>
      <c r="V5604" s="36"/>
    </row>
    <row r="5605" spans="1:22" x14ac:dyDescent="0.25">
      <c r="A5605" s="86"/>
      <c r="B5605" s="9"/>
      <c r="C5605" s="9"/>
      <c r="D5605" s="9"/>
      <c r="E5605" s="9"/>
      <c r="F5605" s="9"/>
      <c r="I5605" s="9"/>
      <c r="K5605" s="9"/>
      <c r="L5605" s="9"/>
      <c r="M5605" s="9"/>
      <c r="O5605" s="9"/>
      <c r="P5605" s="9"/>
      <c r="Q5605" s="9"/>
      <c r="R5605" s="36"/>
      <c r="V5605" s="36"/>
    </row>
    <row r="5606" spans="1:22" x14ac:dyDescent="0.25">
      <c r="A5606" s="86"/>
      <c r="B5606" s="9"/>
      <c r="C5606" s="9"/>
      <c r="D5606" s="9"/>
      <c r="E5606" s="9"/>
      <c r="F5606" s="9"/>
      <c r="I5606" s="9"/>
      <c r="K5606" s="9"/>
      <c r="L5606" s="9"/>
      <c r="M5606" s="9"/>
      <c r="O5606" s="9"/>
      <c r="P5606" s="9"/>
      <c r="Q5606" s="9"/>
      <c r="R5606" s="36"/>
      <c r="V5606" s="36"/>
    </row>
    <row r="5607" spans="1:22" x14ac:dyDescent="0.25">
      <c r="A5607" s="86"/>
      <c r="B5607" s="9"/>
      <c r="C5607" s="9"/>
      <c r="D5607" s="9"/>
      <c r="E5607" s="9"/>
      <c r="F5607" s="9"/>
      <c r="I5607" s="9"/>
      <c r="K5607" s="9"/>
      <c r="L5607" s="9"/>
      <c r="M5607" s="9"/>
      <c r="O5607" s="9"/>
      <c r="P5607" s="9"/>
      <c r="Q5607" s="9"/>
      <c r="R5607" s="36"/>
      <c r="V5607" s="36"/>
    </row>
    <row r="5608" spans="1:22" x14ac:dyDescent="0.25">
      <c r="A5608" s="86"/>
      <c r="B5608" s="9"/>
      <c r="C5608" s="9"/>
      <c r="D5608" s="9"/>
      <c r="E5608" s="9"/>
      <c r="F5608" s="9"/>
      <c r="I5608" s="9"/>
      <c r="K5608" s="9"/>
      <c r="L5608" s="9"/>
      <c r="M5608" s="9"/>
      <c r="O5608" s="9"/>
      <c r="P5608" s="9"/>
      <c r="Q5608" s="9"/>
      <c r="R5608" s="36"/>
      <c r="V5608" s="36"/>
    </row>
    <row r="5609" spans="1:22" x14ac:dyDescent="0.25">
      <c r="A5609" s="86"/>
      <c r="B5609" s="9"/>
      <c r="C5609" s="9"/>
      <c r="D5609" s="9"/>
      <c r="E5609" s="9"/>
      <c r="F5609" s="9"/>
      <c r="I5609" s="9"/>
      <c r="K5609" s="9"/>
      <c r="L5609" s="9"/>
      <c r="M5609" s="9"/>
      <c r="O5609" s="9"/>
      <c r="P5609" s="9"/>
      <c r="Q5609" s="9"/>
      <c r="R5609" s="36"/>
      <c r="V5609" s="36"/>
    </row>
    <row r="5610" spans="1:22" x14ac:dyDescent="0.25">
      <c r="A5610" s="86"/>
      <c r="B5610" s="9"/>
      <c r="C5610" s="9"/>
      <c r="D5610" s="9"/>
      <c r="E5610" s="9"/>
      <c r="F5610" s="9"/>
      <c r="I5610" s="9"/>
      <c r="K5610" s="9"/>
      <c r="L5610" s="9"/>
      <c r="M5610" s="9"/>
      <c r="O5610" s="9"/>
      <c r="P5610" s="9"/>
      <c r="Q5610" s="9"/>
      <c r="R5610" s="36"/>
      <c r="V5610" s="36"/>
    </row>
    <row r="5611" spans="1:22" x14ac:dyDescent="0.25">
      <c r="A5611" s="86"/>
      <c r="B5611" s="9"/>
      <c r="C5611" s="9"/>
      <c r="D5611" s="9"/>
      <c r="E5611" s="9"/>
      <c r="F5611" s="9"/>
      <c r="I5611" s="9"/>
      <c r="K5611" s="9"/>
      <c r="L5611" s="9"/>
      <c r="M5611" s="9"/>
      <c r="O5611" s="9"/>
      <c r="P5611" s="9"/>
      <c r="Q5611" s="9"/>
      <c r="R5611" s="36"/>
      <c r="V5611" s="36"/>
    </row>
    <row r="5612" spans="1:22" x14ac:dyDescent="0.25">
      <c r="A5612" s="86"/>
      <c r="B5612" s="9"/>
      <c r="C5612" s="9"/>
      <c r="D5612" s="9"/>
      <c r="E5612" s="9"/>
      <c r="F5612" s="9"/>
      <c r="I5612" s="9"/>
      <c r="K5612" s="9"/>
      <c r="L5612" s="9"/>
      <c r="M5612" s="9"/>
      <c r="O5612" s="9"/>
      <c r="P5612" s="9"/>
      <c r="Q5612" s="9"/>
      <c r="R5612" s="36"/>
      <c r="V5612" s="36"/>
    </row>
    <row r="5613" spans="1:22" x14ac:dyDescent="0.25">
      <c r="A5613" s="86"/>
      <c r="B5613" s="9"/>
      <c r="C5613" s="9"/>
      <c r="D5613" s="9"/>
      <c r="E5613" s="9"/>
      <c r="F5613" s="9"/>
      <c r="I5613" s="9"/>
      <c r="K5613" s="9"/>
      <c r="L5613" s="9"/>
      <c r="M5613" s="9"/>
      <c r="O5613" s="9"/>
      <c r="P5613" s="9"/>
      <c r="Q5613" s="9"/>
      <c r="R5613" s="36"/>
      <c r="V5613" s="36"/>
    </row>
    <row r="5614" spans="1:22" x14ac:dyDescent="0.25">
      <c r="A5614" s="86"/>
      <c r="B5614" s="9"/>
      <c r="C5614" s="9"/>
      <c r="D5614" s="9"/>
      <c r="E5614" s="9"/>
      <c r="F5614" s="9"/>
      <c r="I5614" s="9"/>
      <c r="K5614" s="9"/>
      <c r="L5614" s="9"/>
      <c r="M5614" s="9"/>
      <c r="O5614" s="9"/>
      <c r="P5614" s="9"/>
      <c r="Q5614" s="9"/>
      <c r="R5614" s="36"/>
      <c r="V5614" s="36"/>
    </row>
    <row r="5615" spans="1:22" x14ac:dyDescent="0.25">
      <c r="A5615" s="86"/>
      <c r="B5615" s="9"/>
      <c r="C5615" s="9"/>
      <c r="D5615" s="9"/>
      <c r="E5615" s="9"/>
      <c r="F5615" s="9"/>
      <c r="I5615" s="9"/>
      <c r="K5615" s="9"/>
      <c r="L5615" s="9"/>
      <c r="M5615" s="9"/>
      <c r="O5615" s="9"/>
      <c r="P5615" s="9"/>
      <c r="Q5615" s="9"/>
      <c r="R5615" s="36"/>
      <c r="V5615" s="36"/>
    </row>
    <row r="5616" spans="1:22" x14ac:dyDescent="0.25">
      <c r="A5616" s="86"/>
      <c r="B5616" s="9"/>
      <c r="C5616" s="9"/>
      <c r="D5616" s="9"/>
      <c r="E5616" s="9"/>
      <c r="F5616" s="9"/>
      <c r="I5616" s="9"/>
      <c r="K5616" s="9"/>
      <c r="L5616" s="9"/>
      <c r="M5616" s="9"/>
      <c r="O5616" s="9"/>
      <c r="P5616" s="9"/>
      <c r="Q5616" s="9"/>
      <c r="R5616" s="36"/>
      <c r="V5616" s="36"/>
    </row>
    <row r="5617" spans="1:22" x14ac:dyDescent="0.25">
      <c r="A5617" s="86"/>
      <c r="B5617" s="9"/>
      <c r="C5617" s="9"/>
      <c r="D5617" s="9"/>
      <c r="E5617" s="9"/>
      <c r="F5617" s="9"/>
      <c r="I5617" s="9"/>
      <c r="K5617" s="9"/>
      <c r="L5617" s="9"/>
      <c r="M5617" s="9"/>
      <c r="O5617" s="9"/>
      <c r="P5617" s="9"/>
      <c r="Q5617" s="9"/>
      <c r="R5617" s="36"/>
      <c r="V5617" s="36"/>
    </row>
    <row r="5618" spans="1:22" x14ac:dyDescent="0.25">
      <c r="A5618" s="86"/>
      <c r="B5618" s="9"/>
      <c r="C5618" s="9"/>
      <c r="D5618" s="9"/>
      <c r="E5618" s="9"/>
      <c r="F5618" s="9"/>
      <c r="I5618" s="9"/>
      <c r="K5618" s="9"/>
      <c r="L5618" s="9"/>
      <c r="M5618" s="9"/>
      <c r="O5618" s="9"/>
      <c r="P5618" s="9"/>
      <c r="Q5618" s="9"/>
      <c r="R5618" s="36"/>
      <c r="V5618" s="36"/>
    </row>
    <row r="5619" spans="1:22" x14ac:dyDescent="0.25">
      <c r="A5619" s="86"/>
      <c r="B5619" s="9"/>
      <c r="C5619" s="9"/>
      <c r="D5619" s="9"/>
      <c r="E5619" s="9"/>
      <c r="F5619" s="9"/>
      <c r="I5619" s="9"/>
      <c r="K5619" s="9"/>
      <c r="L5619" s="9"/>
      <c r="M5619" s="9"/>
      <c r="O5619" s="9"/>
      <c r="P5619" s="9"/>
      <c r="Q5619" s="9"/>
      <c r="R5619" s="36"/>
      <c r="V5619" s="36"/>
    </row>
    <row r="5620" spans="1:22" x14ac:dyDescent="0.25">
      <c r="A5620" s="86"/>
      <c r="B5620" s="9"/>
      <c r="C5620" s="9"/>
      <c r="D5620" s="9"/>
      <c r="E5620" s="9"/>
      <c r="F5620" s="9"/>
      <c r="I5620" s="9"/>
      <c r="K5620" s="9"/>
      <c r="L5620" s="9"/>
      <c r="M5620" s="9"/>
      <c r="O5620" s="9"/>
      <c r="P5620" s="9"/>
      <c r="Q5620" s="9"/>
      <c r="R5620" s="36"/>
      <c r="V5620" s="36"/>
    </row>
    <row r="5621" spans="1:22" x14ac:dyDescent="0.25">
      <c r="A5621" s="86"/>
      <c r="B5621" s="9"/>
      <c r="C5621" s="9"/>
      <c r="D5621" s="9"/>
      <c r="E5621" s="9"/>
      <c r="F5621" s="9"/>
      <c r="I5621" s="9"/>
      <c r="K5621" s="9"/>
      <c r="L5621" s="9"/>
      <c r="M5621" s="9"/>
      <c r="O5621" s="9"/>
      <c r="P5621" s="9"/>
      <c r="Q5621" s="9"/>
      <c r="R5621" s="36"/>
      <c r="V5621" s="36"/>
    </row>
    <row r="5622" spans="1:22" x14ac:dyDescent="0.25">
      <c r="A5622" s="86"/>
      <c r="B5622" s="9"/>
      <c r="C5622" s="9"/>
      <c r="D5622" s="9"/>
      <c r="E5622" s="9"/>
      <c r="F5622" s="9"/>
      <c r="I5622" s="9"/>
      <c r="K5622" s="9"/>
      <c r="L5622" s="9"/>
      <c r="M5622" s="9"/>
      <c r="O5622" s="9"/>
      <c r="P5622" s="9"/>
      <c r="Q5622" s="9"/>
      <c r="R5622" s="36"/>
      <c r="V5622" s="36"/>
    </row>
    <row r="5623" spans="1:22" x14ac:dyDescent="0.25">
      <c r="A5623" s="86"/>
      <c r="B5623" s="9"/>
      <c r="C5623" s="9"/>
      <c r="D5623" s="9"/>
      <c r="E5623" s="9"/>
      <c r="F5623" s="9"/>
      <c r="I5623" s="9"/>
      <c r="K5623" s="9"/>
      <c r="L5623" s="9"/>
      <c r="M5623" s="9"/>
      <c r="O5623" s="9"/>
      <c r="P5623" s="9"/>
      <c r="Q5623" s="9"/>
      <c r="R5623" s="36"/>
      <c r="V5623" s="36"/>
    </row>
    <row r="5624" spans="1:22" x14ac:dyDescent="0.25">
      <c r="A5624" s="86"/>
      <c r="B5624" s="9"/>
      <c r="C5624" s="9"/>
      <c r="D5624" s="9"/>
      <c r="E5624" s="9"/>
      <c r="F5624" s="9"/>
      <c r="I5624" s="9"/>
      <c r="K5624" s="9"/>
      <c r="L5624" s="9"/>
      <c r="M5624" s="9"/>
      <c r="O5624" s="9"/>
      <c r="P5624" s="9"/>
      <c r="Q5624" s="9"/>
      <c r="R5624" s="36"/>
      <c r="V5624" s="36"/>
    </row>
    <row r="5625" spans="1:22" x14ac:dyDescent="0.25">
      <c r="A5625" s="86"/>
      <c r="B5625" s="9"/>
      <c r="C5625" s="9"/>
      <c r="D5625" s="9"/>
      <c r="E5625" s="9"/>
      <c r="F5625" s="9"/>
      <c r="I5625" s="9"/>
      <c r="K5625" s="9"/>
      <c r="L5625" s="9"/>
      <c r="M5625" s="9"/>
      <c r="O5625" s="9"/>
      <c r="P5625" s="9"/>
      <c r="Q5625" s="9"/>
      <c r="R5625" s="36"/>
      <c r="V5625" s="36"/>
    </row>
    <row r="5626" spans="1:22" x14ac:dyDescent="0.25">
      <c r="A5626" s="86"/>
      <c r="B5626" s="9"/>
      <c r="C5626" s="9"/>
      <c r="D5626" s="9"/>
      <c r="E5626" s="9"/>
      <c r="F5626" s="9"/>
      <c r="I5626" s="9"/>
      <c r="K5626" s="9"/>
      <c r="L5626" s="9"/>
      <c r="M5626" s="9"/>
      <c r="O5626" s="9"/>
      <c r="P5626" s="9"/>
      <c r="Q5626" s="9"/>
      <c r="R5626" s="36"/>
      <c r="V5626" s="36"/>
    </row>
    <row r="5627" spans="1:22" x14ac:dyDescent="0.25">
      <c r="A5627" s="86"/>
      <c r="B5627" s="9"/>
      <c r="C5627" s="9"/>
      <c r="D5627" s="9"/>
      <c r="E5627" s="9"/>
      <c r="F5627" s="9"/>
      <c r="I5627" s="9"/>
      <c r="K5627" s="9"/>
      <c r="L5627" s="9"/>
      <c r="M5627" s="9"/>
      <c r="O5627" s="9"/>
      <c r="P5627" s="9"/>
      <c r="Q5627" s="9"/>
      <c r="R5627" s="36"/>
      <c r="V5627" s="36"/>
    </row>
    <row r="5628" spans="1:22" x14ac:dyDescent="0.25">
      <c r="A5628" s="86"/>
      <c r="B5628" s="9"/>
      <c r="C5628" s="9"/>
      <c r="D5628" s="9"/>
      <c r="E5628" s="9"/>
      <c r="F5628" s="9"/>
      <c r="I5628" s="9"/>
      <c r="K5628" s="9"/>
      <c r="L5628" s="9"/>
      <c r="M5628" s="9"/>
      <c r="O5628" s="9"/>
      <c r="P5628" s="9"/>
      <c r="Q5628" s="9"/>
      <c r="R5628" s="36"/>
      <c r="V5628" s="36"/>
    </row>
    <row r="5629" spans="1:22" x14ac:dyDescent="0.25">
      <c r="A5629" s="86"/>
      <c r="B5629" s="9"/>
      <c r="C5629" s="9"/>
      <c r="D5629" s="9"/>
      <c r="E5629" s="9"/>
      <c r="F5629" s="9"/>
      <c r="I5629" s="9"/>
      <c r="K5629" s="9"/>
      <c r="L5629" s="9"/>
      <c r="M5629" s="9"/>
      <c r="O5629" s="9"/>
      <c r="P5629" s="9"/>
      <c r="Q5629" s="9"/>
      <c r="R5629" s="36"/>
      <c r="V5629" s="36"/>
    </row>
    <row r="5630" spans="1:22" x14ac:dyDescent="0.25">
      <c r="A5630" s="86"/>
      <c r="B5630" s="9"/>
      <c r="C5630" s="9"/>
      <c r="D5630" s="9"/>
      <c r="E5630" s="9"/>
      <c r="F5630" s="9"/>
      <c r="I5630" s="9"/>
      <c r="K5630" s="9"/>
      <c r="L5630" s="9"/>
      <c r="M5630" s="9"/>
      <c r="O5630" s="9"/>
      <c r="P5630" s="9"/>
      <c r="Q5630" s="9"/>
      <c r="R5630" s="36"/>
      <c r="V5630" s="36"/>
    </row>
    <row r="5631" spans="1:22" x14ac:dyDescent="0.25">
      <c r="A5631" s="86"/>
      <c r="B5631" s="9"/>
      <c r="C5631" s="9"/>
      <c r="D5631" s="9"/>
      <c r="E5631" s="9"/>
      <c r="F5631" s="9"/>
      <c r="I5631" s="9"/>
      <c r="K5631" s="9"/>
      <c r="L5631" s="9"/>
      <c r="M5631" s="9"/>
      <c r="O5631" s="9"/>
      <c r="P5631" s="9"/>
      <c r="Q5631" s="9"/>
      <c r="R5631" s="36"/>
      <c r="V5631" s="36"/>
    </row>
    <row r="5632" spans="1:22" x14ac:dyDescent="0.25">
      <c r="A5632" s="86"/>
      <c r="B5632" s="9"/>
      <c r="C5632" s="9"/>
      <c r="D5632" s="9"/>
      <c r="E5632" s="9"/>
      <c r="F5632" s="9"/>
      <c r="I5632" s="9"/>
      <c r="K5632" s="9"/>
      <c r="L5632" s="9"/>
      <c r="M5632" s="9"/>
      <c r="O5632" s="9"/>
      <c r="P5632" s="9"/>
      <c r="Q5632" s="9"/>
      <c r="R5632" s="36"/>
      <c r="V5632" s="36"/>
    </row>
    <row r="5633" spans="1:22" x14ac:dyDescent="0.25">
      <c r="A5633" s="86"/>
      <c r="B5633" s="9"/>
      <c r="C5633" s="9"/>
      <c r="D5633" s="9"/>
      <c r="E5633" s="9"/>
      <c r="F5633" s="9"/>
      <c r="I5633" s="9"/>
      <c r="K5633" s="9"/>
      <c r="L5633" s="9"/>
      <c r="M5633" s="9"/>
      <c r="O5633" s="9"/>
      <c r="P5633" s="9"/>
      <c r="Q5633" s="9"/>
      <c r="R5633" s="36"/>
      <c r="V5633" s="36"/>
    </row>
    <row r="5634" spans="1:22" x14ac:dyDescent="0.25">
      <c r="A5634" s="86"/>
      <c r="B5634" s="9"/>
      <c r="C5634" s="9"/>
      <c r="D5634" s="9"/>
      <c r="E5634" s="9"/>
      <c r="F5634" s="9"/>
      <c r="I5634" s="9"/>
      <c r="K5634" s="9"/>
      <c r="L5634" s="9"/>
      <c r="M5634" s="9"/>
      <c r="O5634" s="9"/>
      <c r="P5634" s="9"/>
      <c r="Q5634" s="9"/>
      <c r="R5634" s="36"/>
      <c r="V5634" s="36"/>
    </row>
    <row r="5635" spans="1:22" x14ac:dyDescent="0.25">
      <c r="A5635" s="86"/>
      <c r="B5635" s="9"/>
      <c r="C5635" s="9"/>
      <c r="D5635" s="9"/>
      <c r="E5635" s="9"/>
      <c r="F5635" s="9"/>
      <c r="I5635" s="9"/>
      <c r="K5635" s="9"/>
      <c r="L5635" s="9"/>
      <c r="M5635" s="9"/>
      <c r="O5635" s="9"/>
      <c r="P5635" s="9"/>
      <c r="Q5635" s="9"/>
      <c r="R5635" s="36"/>
      <c r="V5635" s="36"/>
    </row>
    <row r="5636" spans="1:22" x14ac:dyDescent="0.25">
      <c r="A5636" s="86"/>
      <c r="B5636" s="9"/>
      <c r="C5636" s="9"/>
      <c r="D5636" s="9"/>
      <c r="E5636" s="9"/>
      <c r="F5636" s="9"/>
      <c r="I5636" s="9"/>
      <c r="K5636" s="9"/>
      <c r="L5636" s="9"/>
      <c r="M5636" s="9"/>
      <c r="O5636" s="9"/>
      <c r="P5636" s="9"/>
      <c r="Q5636" s="9"/>
      <c r="R5636" s="36"/>
      <c r="V5636" s="36"/>
    </row>
    <row r="5637" spans="1:22" x14ac:dyDescent="0.25">
      <c r="A5637" s="86"/>
      <c r="B5637" s="9"/>
      <c r="C5637" s="9"/>
      <c r="D5637" s="9"/>
      <c r="E5637" s="9"/>
      <c r="F5637" s="9"/>
      <c r="I5637" s="9"/>
      <c r="K5637" s="9"/>
      <c r="L5637" s="9"/>
      <c r="M5637" s="9"/>
      <c r="O5637" s="9"/>
      <c r="P5637" s="9"/>
      <c r="Q5637" s="9"/>
      <c r="R5637" s="36"/>
      <c r="V5637" s="36"/>
    </row>
    <row r="5638" spans="1:22" x14ac:dyDescent="0.25">
      <c r="A5638" s="86"/>
      <c r="B5638" s="9"/>
      <c r="C5638" s="9"/>
      <c r="D5638" s="9"/>
      <c r="E5638" s="9"/>
      <c r="F5638" s="9"/>
      <c r="I5638" s="9"/>
      <c r="K5638" s="9"/>
      <c r="L5638" s="9"/>
      <c r="M5638" s="9"/>
      <c r="O5638" s="9"/>
      <c r="P5638" s="9"/>
      <c r="Q5638" s="9"/>
      <c r="R5638" s="36"/>
      <c r="V5638" s="36"/>
    </row>
    <row r="5639" spans="1:22" x14ac:dyDescent="0.25">
      <c r="A5639" s="86"/>
      <c r="B5639" s="9"/>
      <c r="C5639" s="9"/>
      <c r="D5639" s="9"/>
      <c r="E5639" s="9"/>
      <c r="F5639" s="9"/>
      <c r="I5639" s="9"/>
      <c r="K5639" s="9"/>
      <c r="L5639" s="9"/>
      <c r="M5639" s="9"/>
      <c r="O5639" s="9"/>
      <c r="P5639" s="9"/>
      <c r="Q5639" s="9"/>
      <c r="R5639" s="36"/>
      <c r="V5639" s="36"/>
    </row>
    <row r="5640" spans="1:22" x14ac:dyDescent="0.25">
      <c r="A5640" s="86"/>
      <c r="B5640" s="9"/>
      <c r="C5640" s="9"/>
      <c r="D5640" s="9"/>
      <c r="E5640" s="9"/>
      <c r="F5640" s="9"/>
      <c r="I5640" s="9"/>
      <c r="K5640" s="9"/>
      <c r="L5640" s="9"/>
      <c r="M5640" s="9"/>
      <c r="O5640" s="9"/>
      <c r="P5640" s="9"/>
      <c r="Q5640" s="9"/>
      <c r="R5640" s="36"/>
      <c r="V5640" s="36"/>
    </row>
    <row r="5641" spans="1:22" x14ac:dyDescent="0.25">
      <c r="A5641" s="86"/>
      <c r="B5641" s="9"/>
      <c r="C5641" s="9"/>
      <c r="D5641" s="9"/>
      <c r="E5641" s="9"/>
      <c r="F5641" s="9"/>
      <c r="I5641" s="9"/>
      <c r="K5641" s="9"/>
      <c r="L5641" s="9"/>
      <c r="M5641" s="9"/>
      <c r="O5641" s="9"/>
      <c r="P5641" s="9"/>
      <c r="Q5641" s="9"/>
      <c r="R5641" s="36"/>
      <c r="V5641" s="36"/>
    </row>
    <row r="5642" spans="1:22" x14ac:dyDescent="0.25">
      <c r="A5642" s="86"/>
      <c r="B5642" s="9"/>
      <c r="C5642" s="9"/>
      <c r="D5642" s="9"/>
      <c r="E5642" s="9"/>
      <c r="F5642" s="9"/>
      <c r="I5642" s="9"/>
      <c r="K5642" s="9"/>
      <c r="L5642" s="9"/>
      <c r="M5642" s="9"/>
      <c r="O5642" s="9"/>
      <c r="P5642" s="9"/>
      <c r="Q5642" s="9"/>
      <c r="R5642" s="36"/>
      <c r="V5642" s="36"/>
    </row>
    <row r="5643" spans="1:22" x14ac:dyDescent="0.25">
      <c r="A5643" s="86"/>
      <c r="B5643" s="9"/>
      <c r="C5643" s="9"/>
      <c r="D5643" s="9"/>
      <c r="E5643" s="9"/>
      <c r="F5643" s="9"/>
      <c r="I5643" s="9"/>
      <c r="K5643" s="9"/>
      <c r="L5643" s="9"/>
      <c r="M5643" s="9"/>
      <c r="O5643" s="9"/>
      <c r="P5643" s="9"/>
      <c r="Q5643" s="9"/>
      <c r="R5643" s="36"/>
      <c r="V5643" s="36"/>
    </row>
    <row r="5644" spans="1:22" x14ac:dyDescent="0.25">
      <c r="A5644" s="86"/>
      <c r="B5644" s="9"/>
      <c r="C5644" s="9"/>
      <c r="D5644" s="9"/>
      <c r="E5644" s="9"/>
      <c r="F5644" s="9"/>
      <c r="I5644" s="9"/>
      <c r="K5644" s="9"/>
      <c r="L5644" s="9"/>
      <c r="M5644" s="9"/>
      <c r="O5644" s="9"/>
      <c r="P5644" s="9"/>
      <c r="Q5644" s="9"/>
      <c r="R5644" s="36"/>
      <c r="V5644" s="36"/>
    </row>
    <row r="5645" spans="1:22" x14ac:dyDescent="0.25">
      <c r="A5645" s="86"/>
      <c r="B5645" s="9"/>
      <c r="C5645" s="9"/>
      <c r="D5645" s="9"/>
      <c r="E5645" s="9"/>
      <c r="F5645" s="9"/>
      <c r="I5645" s="9"/>
      <c r="K5645" s="9"/>
      <c r="L5645" s="9"/>
      <c r="M5645" s="9"/>
      <c r="O5645" s="9"/>
      <c r="P5645" s="9"/>
      <c r="Q5645" s="9"/>
      <c r="R5645" s="36"/>
      <c r="V5645" s="36"/>
    </row>
    <row r="5646" spans="1:22" x14ac:dyDescent="0.25">
      <c r="A5646" s="86"/>
      <c r="B5646" s="9"/>
      <c r="C5646" s="9"/>
      <c r="D5646" s="9"/>
      <c r="E5646" s="9"/>
      <c r="F5646" s="9"/>
      <c r="I5646" s="9"/>
      <c r="K5646" s="9"/>
      <c r="L5646" s="9"/>
      <c r="M5646" s="9"/>
      <c r="O5646" s="9"/>
      <c r="P5646" s="9"/>
      <c r="Q5646" s="9"/>
      <c r="R5646" s="36"/>
      <c r="V5646" s="36"/>
    </row>
    <row r="5647" spans="1:22" x14ac:dyDescent="0.25">
      <c r="A5647" s="86"/>
      <c r="B5647" s="9"/>
      <c r="C5647" s="9"/>
      <c r="D5647" s="9"/>
      <c r="E5647" s="9"/>
      <c r="F5647" s="9"/>
      <c r="I5647" s="9"/>
      <c r="K5647" s="9"/>
      <c r="L5647" s="9"/>
      <c r="M5647" s="9"/>
      <c r="O5647" s="9"/>
      <c r="P5647" s="9"/>
      <c r="Q5647" s="9"/>
      <c r="R5647" s="36"/>
      <c r="V5647" s="36"/>
    </row>
    <row r="5648" spans="1:22" x14ac:dyDescent="0.25">
      <c r="A5648" s="86"/>
      <c r="B5648" s="9"/>
      <c r="C5648" s="9"/>
      <c r="D5648" s="9"/>
      <c r="E5648" s="9"/>
      <c r="F5648" s="9"/>
      <c r="I5648" s="9"/>
      <c r="K5648" s="9"/>
      <c r="L5648" s="9"/>
      <c r="M5648" s="9"/>
      <c r="O5648" s="9"/>
      <c r="P5648" s="9"/>
      <c r="Q5648" s="9"/>
      <c r="R5648" s="36"/>
      <c r="V5648" s="36"/>
    </row>
    <row r="5649" spans="1:22" x14ac:dyDescent="0.25">
      <c r="A5649" s="86"/>
      <c r="B5649" s="9"/>
      <c r="C5649" s="9"/>
      <c r="D5649" s="9"/>
      <c r="E5649" s="9"/>
      <c r="F5649" s="9"/>
      <c r="I5649" s="9"/>
      <c r="K5649" s="9"/>
      <c r="L5649" s="9"/>
      <c r="M5649" s="9"/>
      <c r="O5649" s="9"/>
      <c r="P5649" s="9"/>
      <c r="Q5649" s="9"/>
      <c r="R5649" s="36"/>
      <c r="V5649" s="36"/>
    </row>
    <row r="5650" spans="1:22" x14ac:dyDescent="0.25">
      <c r="A5650" s="86"/>
      <c r="B5650" s="9"/>
      <c r="C5650" s="9"/>
      <c r="D5650" s="9"/>
      <c r="E5650" s="9"/>
      <c r="F5650" s="9"/>
      <c r="I5650" s="9"/>
      <c r="K5650" s="9"/>
      <c r="L5650" s="9"/>
      <c r="M5650" s="9"/>
      <c r="O5650" s="9"/>
      <c r="P5650" s="9"/>
      <c r="Q5650" s="9"/>
      <c r="R5650" s="36"/>
      <c r="V5650" s="36"/>
    </row>
    <row r="5651" spans="1:22" x14ac:dyDescent="0.25">
      <c r="A5651" s="86"/>
      <c r="B5651" s="9"/>
      <c r="C5651" s="9"/>
      <c r="D5651" s="9"/>
      <c r="E5651" s="9"/>
      <c r="F5651" s="9"/>
      <c r="I5651" s="9"/>
      <c r="K5651" s="9"/>
      <c r="L5651" s="9"/>
      <c r="M5651" s="9"/>
      <c r="O5651" s="9"/>
      <c r="P5651" s="9"/>
      <c r="Q5651" s="9"/>
      <c r="R5651" s="36"/>
      <c r="V5651" s="36"/>
    </row>
    <row r="5652" spans="1:22" x14ac:dyDescent="0.25">
      <c r="A5652" s="86"/>
      <c r="B5652" s="9"/>
      <c r="C5652" s="9"/>
      <c r="D5652" s="9"/>
      <c r="E5652" s="9"/>
      <c r="F5652" s="9"/>
      <c r="I5652" s="9"/>
      <c r="K5652" s="9"/>
      <c r="L5652" s="9"/>
      <c r="M5652" s="9"/>
      <c r="O5652" s="9"/>
      <c r="P5652" s="9"/>
      <c r="Q5652" s="9"/>
      <c r="R5652" s="36"/>
      <c r="V5652" s="36"/>
    </row>
    <row r="5653" spans="1:22" x14ac:dyDescent="0.25">
      <c r="A5653" s="86"/>
      <c r="B5653" s="9"/>
      <c r="C5653" s="9"/>
      <c r="D5653" s="9"/>
      <c r="E5653" s="9"/>
      <c r="F5653" s="9"/>
      <c r="I5653" s="9"/>
      <c r="K5653" s="9"/>
      <c r="L5653" s="9"/>
      <c r="M5653" s="9"/>
      <c r="O5653" s="9"/>
      <c r="P5653" s="9"/>
      <c r="Q5653" s="9"/>
      <c r="R5653" s="36"/>
      <c r="V5653" s="36"/>
    </row>
    <row r="5654" spans="1:22" x14ac:dyDescent="0.25">
      <c r="A5654" s="86"/>
      <c r="B5654" s="9"/>
      <c r="C5654" s="9"/>
      <c r="D5654" s="9"/>
      <c r="E5654" s="9"/>
      <c r="F5654" s="9"/>
      <c r="I5654" s="9"/>
      <c r="K5654" s="9"/>
      <c r="L5654" s="9"/>
      <c r="M5654" s="9"/>
      <c r="O5654" s="9"/>
      <c r="P5654" s="9"/>
      <c r="Q5654" s="9"/>
      <c r="R5654" s="36"/>
      <c r="V5654" s="36"/>
    </row>
    <row r="5655" spans="1:22" x14ac:dyDescent="0.25">
      <c r="A5655" s="86"/>
      <c r="B5655" s="9"/>
      <c r="C5655" s="9"/>
      <c r="D5655" s="9"/>
      <c r="E5655" s="9"/>
      <c r="F5655" s="9"/>
      <c r="I5655" s="9"/>
      <c r="K5655" s="9"/>
      <c r="L5655" s="9"/>
      <c r="M5655" s="9"/>
      <c r="O5655" s="9"/>
      <c r="P5655" s="9"/>
      <c r="Q5655" s="9"/>
      <c r="R5655" s="36"/>
      <c r="V5655" s="36"/>
    </row>
    <row r="5656" spans="1:22" x14ac:dyDescent="0.25">
      <c r="A5656" s="86"/>
      <c r="B5656" s="9"/>
      <c r="C5656" s="9"/>
      <c r="D5656" s="9"/>
      <c r="E5656" s="9"/>
      <c r="F5656" s="9"/>
      <c r="I5656" s="9"/>
      <c r="K5656" s="9"/>
      <c r="L5656" s="9"/>
      <c r="M5656" s="9"/>
      <c r="O5656" s="9"/>
      <c r="P5656" s="9"/>
      <c r="Q5656" s="9"/>
      <c r="R5656" s="36"/>
      <c r="V5656" s="36"/>
    </row>
    <row r="5657" spans="1:22" x14ac:dyDescent="0.25">
      <c r="A5657" s="86"/>
      <c r="B5657" s="9"/>
      <c r="C5657" s="9"/>
      <c r="D5657" s="9"/>
      <c r="E5657" s="9"/>
      <c r="F5657" s="9"/>
      <c r="I5657" s="9"/>
      <c r="K5657" s="9"/>
      <c r="L5657" s="9"/>
      <c r="M5657" s="9"/>
      <c r="O5657" s="9"/>
      <c r="P5657" s="9"/>
      <c r="Q5657" s="9"/>
      <c r="R5657" s="36"/>
      <c r="V5657" s="36"/>
    </row>
    <row r="5658" spans="1:22" x14ac:dyDescent="0.25">
      <c r="A5658" s="86"/>
      <c r="B5658" s="9"/>
      <c r="C5658" s="9"/>
      <c r="D5658" s="9"/>
      <c r="E5658" s="9"/>
      <c r="F5658" s="9"/>
      <c r="I5658" s="9"/>
      <c r="K5658" s="9"/>
      <c r="L5658" s="9"/>
      <c r="M5658" s="9"/>
      <c r="O5658" s="9"/>
      <c r="P5658" s="9"/>
      <c r="Q5658" s="9"/>
      <c r="R5658" s="36"/>
      <c r="V5658" s="36"/>
    </row>
    <row r="5659" spans="1:22" x14ac:dyDescent="0.25">
      <c r="A5659" s="86"/>
      <c r="B5659" s="9"/>
      <c r="C5659" s="9"/>
      <c r="D5659" s="9"/>
      <c r="E5659" s="9"/>
      <c r="F5659" s="9"/>
      <c r="I5659" s="9"/>
      <c r="K5659" s="9"/>
      <c r="L5659" s="9"/>
      <c r="M5659" s="9"/>
      <c r="O5659" s="9"/>
      <c r="P5659" s="9"/>
      <c r="Q5659" s="9"/>
      <c r="R5659" s="36"/>
      <c r="V5659" s="36"/>
    </row>
    <row r="5660" spans="1:22" x14ac:dyDescent="0.25">
      <c r="A5660" s="86"/>
      <c r="B5660" s="9"/>
      <c r="C5660" s="9"/>
      <c r="D5660" s="9"/>
      <c r="E5660" s="9"/>
      <c r="F5660" s="9"/>
      <c r="I5660" s="9"/>
      <c r="K5660" s="9"/>
      <c r="L5660" s="9"/>
      <c r="M5660" s="9"/>
      <c r="O5660" s="9"/>
      <c r="P5660" s="9"/>
      <c r="Q5660" s="9"/>
      <c r="R5660" s="36"/>
      <c r="V5660" s="36"/>
    </row>
    <row r="5661" spans="1:22" x14ac:dyDescent="0.25">
      <c r="A5661" s="86"/>
      <c r="B5661" s="9"/>
      <c r="C5661" s="9"/>
      <c r="D5661" s="9"/>
      <c r="E5661" s="9"/>
      <c r="F5661" s="9"/>
      <c r="I5661" s="9"/>
      <c r="K5661" s="9"/>
      <c r="L5661" s="9"/>
      <c r="M5661" s="9"/>
      <c r="O5661" s="9"/>
      <c r="P5661" s="9"/>
      <c r="Q5661" s="9"/>
      <c r="R5661" s="36"/>
      <c r="V5661" s="36"/>
    </row>
    <row r="5662" spans="1:22" x14ac:dyDescent="0.25">
      <c r="A5662" s="86"/>
      <c r="B5662" s="9"/>
      <c r="C5662" s="9"/>
      <c r="D5662" s="9"/>
      <c r="E5662" s="9"/>
      <c r="F5662" s="9"/>
      <c r="I5662" s="9"/>
      <c r="K5662" s="9"/>
      <c r="L5662" s="9"/>
      <c r="M5662" s="9"/>
      <c r="O5662" s="9"/>
      <c r="P5662" s="9"/>
      <c r="Q5662" s="9"/>
      <c r="R5662" s="36"/>
      <c r="V5662" s="36"/>
    </row>
    <row r="5663" spans="1:22" x14ac:dyDescent="0.25">
      <c r="A5663" s="86"/>
      <c r="B5663" s="9"/>
      <c r="C5663" s="9"/>
      <c r="D5663" s="9"/>
      <c r="E5663" s="9"/>
      <c r="F5663" s="9"/>
      <c r="I5663" s="9"/>
      <c r="K5663" s="9"/>
      <c r="L5663" s="9"/>
      <c r="M5663" s="9"/>
      <c r="O5663" s="9"/>
      <c r="P5663" s="9"/>
      <c r="Q5663" s="9"/>
      <c r="R5663" s="36"/>
      <c r="V5663" s="36"/>
    </row>
    <row r="5664" spans="1:22" x14ac:dyDescent="0.25">
      <c r="A5664" s="86"/>
      <c r="B5664" s="9"/>
      <c r="C5664" s="9"/>
      <c r="D5664" s="9"/>
      <c r="E5664" s="9"/>
      <c r="F5664" s="9"/>
      <c r="I5664" s="9"/>
      <c r="K5664" s="9"/>
      <c r="L5664" s="9"/>
      <c r="M5664" s="9"/>
      <c r="O5664" s="9"/>
      <c r="P5664" s="9"/>
      <c r="Q5664" s="9"/>
      <c r="R5664" s="36"/>
      <c r="V5664" s="36"/>
    </row>
    <row r="5665" spans="1:22" x14ac:dyDescent="0.25">
      <c r="A5665" s="86"/>
      <c r="B5665" s="9"/>
      <c r="C5665" s="9"/>
      <c r="D5665" s="9"/>
      <c r="E5665" s="9"/>
      <c r="F5665" s="9"/>
      <c r="I5665" s="9"/>
      <c r="K5665" s="9"/>
      <c r="L5665" s="9"/>
      <c r="M5665" s="9"/>
      <c r="O5665" s="9"/>
      <c r="P5665" s="9"/>
      <c r="Q5665" s="9"/>
      <c r="R5665" s="36"/>
      <c r="V5665" s="36"/>
    </row>
    <row r="5666" spans="1:22" x14ac:dyDescent="0.25">
      <c r="A5666" s="86"/>
      <c r="B5666" s="9"/>
      <c r="C5666" s="9"/>
      <c r="D5666" s="9"/>
      <c r="E5666" s="9"/>
      <c r="F5666" s="9"/>
      <c r="I5666" s="9"/>
      <c r="K5666" s="9"/>
      <c r="L5666" s="9"/>
      <c r="M5666" s="9"/>
      <c r="O5666" s="9"/>
      <c r="P5666" s="9"/>
      <c r="Q5666" s="9"/>
      <c r="R5666" s="36"/>
      <c r="V5666" s="36"/>
    </row>
    <row r="5667" spans="1:22" x14ac:dyDescent="0.25">
      <c r="A5667" s="86"/>
      <c r="B5667" s="9"/>
      <c r="C5667" s="9"/>
      <c r="D5667" s="9"/>
      <c r="E5667" s="9"/>
      <c r="F5667" s="9"/>
      <c r="I5667" s="9"/>
      <c r="K5667" s="9"/>
      <c r="L5667" s="9"/>
      <c r="M5667" s="9"/>
      <c r="O5667" s="9"/>
      <c r="P5667" s="9"/>
      <c r="Q5667" s="9"/>
      <c r="R5667" s="36"/>
      <c r="V5667" s="36"/>
    </row>
    <row r="5668" spans="1:22" x14ac:dyDescent="0.25">
      <c r="A5668" s="86"/>
      <c r="B5668" s="9"/>
      <c r="C5668" s="9"/>
      <c r="D5668" s="9"/>
      <c r="E5668" s="9"/>
      <c r="F5668" s="9"/>
      <c r="I5668" s="9"/>
      <c r="K5668" s="9"/>
      <c r="L5668" s="9"/>
      <c r="M5668" s="9"/>
      <c r="O5668" s="9"/>
      <c r="P5668" s="9"/>
      <c r="Q5668" s="9"/>
      <c r="R5668" s="36"/>
      <c r="V5668" s="36"/>
    </row>
    <row r="5669" spans="1:22" x14ac:dyDescent="0.25">
      <c r="A5669" s="86"/>
      <c r="B5669" s="9"/>
      <c r="C5669" s="9"/>
      <c r="D5669" s="9"/>
      <c r="E5669" s="9"/>
      <c r="F5669" s="9"/>
      <c r="I5669" s="9"/>
      <c r="K5669" s="9"/>
      <c r="L5669" s="9"/>
      <c r="M5669" s="9"/>
      <c r="O5669" s="9"/>
      <c r="P5669" s="9"/>
      <c r="Q5669" s="9"/>
      <c r="R5669" s="36"/>
      <c r="V5669" s="36"/>
    </row>
    <row r="5670" spans="1:22" x14ac:dyDescent="0.25">
      <c r="A5670" s="86"/>
      <c r="B5670" s="9"/>
      <c r="C5670" s="9"/>
      <c r="D5670" s="9"/>
      <c r="E5670" s="9"/>
      <c r="F5670" s="9"/>
      <c r="I5670" s="9"/>
      <c r="K5670" s="9"/>
      <c r="L5670" s="9"/>
      <c r="M5670" s="9"/>
      <c r="O5670" s="9"/>
      <c r="P5670" s="9"/>
      <c r="Q5670" s="9"/>
      <c r="R5670" s="36"/>
      <c r="V5670" s="36"/>
    </row>
    <row r="5671" spans="1:22" x14ac:dyDescent="0.25">
      <c r="A5671" s="86"/>
      <c r="B5671" s="9"/>
      <c r="C5671" s="9"/>
      <c r="D5671" s="9"/>
      <c r="E5671" s="9"/>
      <c r="F5671" s="9"/>
      <c r="I5671" s="9"/>
      <c r="K5671" s="9"/>
      <c r="L5671" s="9"/>
      <c r="M5671" s="9"/>
      <c r="O5671" s="9"/>
      <c r="P5671" s="9"/>
      <c r="Q5671" s="9"/>
      <c r="R5671" s="36"/>
      <c r="V5671" s="36"/>
    </row>
    <row r="5672" spans="1:22" x14ac:dyDescent="0.25">
      <c r="A5672" s="86"/>
      <c r="B5672" s="9"/>
      <c r="C5672" s="9"/>
      <c r="D5672" s="9"/>
      <c r="E5672" s="9"/>
      <c r="F5672" s="9"/>
      <c r="I5672" s="9"/>
      <c r="K5672" s="9"/>
      <c r="L5672" s="9"/>
      <c r="M5672" s="9"/>
      <c r="O5672" s="9"/>
      <c r="P5672" s="9"/>
      <c r="Q5672" s="9"/>
      <c r="R5672" s="36"/>
      <c r="V5672" s="36"/>
    </row>
    <row r="5673" spans="1:22" x14ac:dyDescent="0.25">
      <c r="A5673" s="86"/>
      <c r="B5673" s="9"/>
      <c r="C5673" s="9"/>
      <c r="D5673" s="9"/>
      <c r="E5673" s="9"/>
      <c r="F5673" s="9"/>
      <c r="I5673" s="9"/>
      <c r="K5673" s="9"/>
      <c r="L5673" s="9"/>
      <c r="M5673" s="9"/>
      <c r="O5673" s="9"/>
      <c r="P5673" s="9"/>
      <c r="Q5673" s="9"/>
      <c r="R5673" s="36"/>
      <c r="V5673" s="36"/>
    </row>
    <row r="5674" spans="1:22" x14ac:dyDescent="0.25">
      <c r="A5674" s="86"/>
      <c r="B5674" s="9"/>
      <c r="C5674" s="9"/>
      <c r="D5674" s="9"/>
      <c r="E5674" s="9"/>
      <c r="F5674" s="9"/>
      <c r="I5674" s="9"/>
      <c r="K5674" s="9"/>
      <c r="L5674" s="9"/>
      <c r="M5674" s="9"/>
      <c r="O5674" s="9"/>
      <c r="P5674" s="9"/>
      <c r="Q5674" s="9"/>
      <c r="R5674" s="36"/>
      <c r="V5674" s="36"/>
    </row>
    <row r="5675" spans="1:22" x14ac:dyDescent="0.25">
      <c r="A5675" s="86"/>
      <c r="B5675" s="9"/>
      <c r="C5675" s="9"/>
      <c r="D5675" s="9"/>
      <c r="E5675" s="9"/>
      <c r="F5675" s="9"/>
      <c r="I5675" s="9"/>
      <c r="K5675" s="9"/>
      <c r="L5675" s="9"/>
      <c r="M5675" s="9"/>
      <c r="O5675" s="9"/>
      <c r="P5675" s="9"/>
      <c r="Q5675" s="9"/>
      <c r="R5675" s="36"/>
      <c r="V5675" s="36"/>
    </row>
    <row r="5676" spans="1:22" x14ac:dyDescent="0.25">
      <c r="A5676" s="86"/>
      <c r="B5676" s="9"/>
      <c r="C5676" s="9"/>
      <c r="D5676" s="9"/>
      <c r="E5676" s="9"/>
      <c r="F5676" s="9"/>
      <c r="I5676" s="9"/>
      <c r="K5676" s="9"/>
      <c r="L5676" s="9"/>
      <c r="M5676" s="9"/>
      <c r="O5676" s="9"/>
      <c r="P5676" s="9"/>
      <c r="Q5676" s="9"/>
      <c r="R5676" s="36"/>
      <c r="V5676" s="36"/>
    </row>
    <row r="5677" spans="1:22" x14ac:dyDescent="0.25">
      <c r="A5677" s="86"/>
      <c r="B5677" s="9"/>
      <c r="C5677" s="9"/>
      <c r="D5677" s="9"/>
      <c r="E5677" s="9"/>
      <c r="F5677" s="9"/>
      <c r="I5677" s="9"/>
      <c r="K5677" s="9"/>
      <c r="L5677" s="9"/>
      <c r="M5677" s="9"/>
      <c r="O5677" s="9"/>
      <c r="P5677" s="9"/>
      <c r="Q5677" s="9"/>
      <c r="R5677" s="36"/>
      <c r="V5677" s="36"/>
    </row>
    <row r="5678" spans="1:22" x14ac:dyDescent="0.25">
      <c r="A5678" s="86"/>
      <c r="B5678" s="9"/>
      <c r="C5678" s="9"/>
      <c r="D5678" s="9"/>
      <c r="E5678" s="9"/>
      <c r="F5678" s="9"/>
      <c r="I5678" s="9"/>
      <c r="K5678" s="9"/>
      <c r="L5678" s="9"/>
      <c r="M5678" s="9"/>
      <c r="O5678" s="9"/>
      <c r="P5678" s="9"/>
      <c r="Q5678" s="9"/>
      <c r="R5678" s="36"/>
      <c r="V5678" s="36"/>
    </row>
    <row r="5679" spans="1:22" x14ac:dyDescent="0.25">
      <c r="A5679" s="86"/>
      <c r="B5679" s="9"/>
      <c r="C5679" s="9"/>
      <c r="D5679" s="9"/>
      <c r="E5679" s="9"/>
      <c r="F5679" s="9"/>
      <c r="I5679" s="9"/>
      <c r="K5679" s="9"/>
      <c r="L5679" s="9"/>
      <c r="M5679" s="9"/>
      <c r="O5679" s="9"/>
      <c r="P5679" s="9"/>
      <c r="Q5679" s="9"/>
      <c r="R5679" s="36"/>
      <c r="V5679" s="36"/>
    </row>
    <row r="5680" spans="1:22" x14ac:dyDescent="0.25">
      <c r="A5680" s="86"/>
      <c r="B5680" s="9"/>
      <c r="C5680" s="9"/>
      <c r="D5680" s="9"/>
      <c r="E5680" s="9"/>
      <c r="F5680" s="9"/>
      <c r="I5680" s="9"/>
      <c r="K5680" s="9"/>
      <c r="L5680" s="9"/>
      <c r="M5680" s="9"/>
      <c r="O5680" s="9"/>
      <c r="P5680" s="9"/>
      <c r="Q5680" s="9"/>
      <c r="R5680" s="36"/>
      <c r="V5680" s="36"/>
    </row>
    <row r="5681" spans="1:22" x14ac:dyDescent="0.25">
      <c r="A5681" s="86"/>
      <c r="B5681" s="9"/>
      <c r="C5681" s="9"/>
      <c r="D5681" s="9"/>
      <c r="E5681" s="9"/>
      <c r="F5681" s="9"/>
      <c r="I5681" s="9"/>
      <c r="K5681" s="9"/>
      <c r="L5681" s="9"/>
      <c r="M5681" s="9"/>
      <c r="O5681" s="9"/>
      <c r="P5681" s="9"/>
      <c r="Q5681" s="9"/>
      <c r="R5681" s="36"/>
      <c r="V5681" s="36"/>
    </row>
    <row r="5682" spans="1:22" x14ac:dyDescent="0.25">
      <c r="A5682" s="86"/>
      <c r="B5682" s="9"/>
      <c r="C5682" s="9"/>
      <c r="D5682" s="9"/>
      <c r="E5682" s="9"/>
      <c r="F5682" s="9"/>
      <c r="I5682" s="9"/>
      <c r="K5682" s="9"/>
      <c r="L5682" s="9"/>
      <c r="M5682" s="9"/>
      <c r="O5682" s="9"/>
      <c r="P5682" s="9"/>
      <c r="Q5682" s="9"/>
      <c r="R5682" s="36"/>
      <c r="V5682" s="36"/>
    </row>
    <row r="5683" spans="1:22" x14ac:dyDescent="0.25">
      <c r="A5683" s="86"/>
      <c r="B5683" s="9"/>
      <c r="C5683" s="9"/>
      <c r="D5683" s="9"/>
      <c r="E5683" s="9"/>
      <c r="F5683" s="9"/>
      <c r="I5683" s="9"/>
      <c r="K5683" s="9"/>
      <c r="L5683" s="9"/>
      <c r="M5683" s="9"/>
      <c r="O5683" s="9"/>
      <c r="P5683" s="9"/>
      <c r="Q5683" s="9"/>
      <c r="R5683" s="36"/>
      <c r="V5683" s="36"/>
    </row>
    <row r="5684" spans="1:22" x14ac:dyDescent="0.25">
      <c r="A5684" s="86"/>
      <c r="B5684" s="9"/>
      <c r="C5684" s="9"/>
      <c r="D5684" s="9"/>
      <c r="E5684" s="9"/>
      <c r="F5684" s="9"/>
      <c r="I5684" s="9"/>
      <c r="K5684" s="9"/>
      <c r="L5684" s="9"/>
      <c r="M5684" s="9"/>
      <c r="O5684" s="9"/>
      <c r="P5684" s="9"/>
      <c r="Q5684" s="9"/>
      <c r="R5684" s="36"/>
      <c r="V5684" s="36"/>
    </row>
    <row r="5685" spans="1:22" x14ac:dyDescent="0.25">
      <c r="A5685" s="86"/>
      <c r="B5685" s="9"/>
      <c r="C5685" s="9"/>
      <c r="D5685" s="9"/>
      <c r="E5685" s="9"/>
      <c r="F5685" s="9"/>
      <c r="I5685" s="9"/>
      <c r="K5685" s="9"/>
      <c r="L5685" s="9"/>
      <c r="M5685" s="9"/>
      <c r="O5685" s="9"/>
      <c r="P5685" s="9"/>
      <c r="Q5685" s="9"/>
      <c r="R5685" s="36"/>
      <c r="V5685" s="36"/>
    </row>
    <row r="5686" spans="1:22" x14ac:dyDescent="0.25">
      <c r="A5686" s="86"/>
      <c r="B5686" s="9"/>
      <c r="C5686" s="9"/>
      <c r="D5686" s="9"/>
      <c r="E5686" s="9"/>
      <c r="F5686" s="9"/>
      <c r="I5686" s="9"/>
      <c r="K5686" s="9"/>
      <c r="L5686" s="9"/>
      <c r="M5686" s="9"/>
      <c r="O5686" s="9"/>
      <c r="P5686" s="9"/>
      <c r="Q5686" s="9"/>
      <c r="R5686" s="36"/>
      <c r="V5686" s="36"/>
    </row>
    <row r="5687" spans="1:22" x14ac:dyDescent="0.25">
      <c r="A5687" s="86"/>
      <c r="B5687" s="9"/>
      <c r="C5687" s="9"/>
      <c r="D5687" s="9"/>
      <c r="E5687" s="9"/>
      <c r="F5687" s="9"/>
      <c r="I5687" s="9"/>
      <c r="K5687" s="9"/>
      <c r="L5687" s="9"/>
      <c r="M5687" s="9"/>
      <c r="O5687" s="9"/>
      <c r="P5687" s="9"/>
      <c r="Q5687" s="9"/>
      <c r="R5687" s="36"/>
      <c r="V5687" s="36"/>
    </row>
    <row r="5688" spans="1:22" x14ac:dyDescent="0.25">
      <c r="A5688" s="86"/>
      <c r="B5688" s="9"/>
      <c r="C5688" s="9"/>
      <c r="D5688" s="9"/>
      <c r="E5688" s="9"/>
      <c r="F5688" s="9"/>
      <c r="I5688" s="9"/>
      <c r="K5688" s="9"/>
      <c r="L5688" s="9"/>
      <c r="M5688" s="9"/>
      <c r="O5688" s="9"/>
      <c r="P5688" s="9"/>
      <c r="Q5688" s="9"/>
      <c r="R5688" s="36"/>
      <c r="V5688" s="36"/>
    </row>
    <row r="5689" spans="1:22" x14ac:dyDescent="0.25">
      <c r="A5689" s="86"/>
      <c r="B5689" s="9"/>
      <c r="C5689" s="9"/>
      <c r="D5689" s="9"/>
      <c r="E5689" s="9"/>
      <c r="F5689" s="9"/>
      <c r="I5689" s="9"/>
      <c r="K5689" s="9"/>
      <c r="L5689" s="9"/>
      <c r="M5689" s="9"/>
      <c r="O5689" s="9"/>
      <c r="P5689" s="9"/>
      <c r="Q5689" s="9"/>
      <c r="R5689" s="36"/>
      <c r="V5689" s="36"/>
    </row>
    <row r="5690" spans="1:22" x14ac:dyDescent="0.25">
      <c r="A5690" s="86"/>
      <c r="B5690" s="9"/>
      <c r="C5690" s="9"/>
      <c r="D5690" s="9"/>
      <c r="E5690" s="9"/>
      <c r="F5690" s="9"/>
      <c r="I5690" s="9"/>
      <c r="K5690" s="9"/>
      <c r="L5690" s="9"/>
      <c r="M5690" s="9"/>
      <c r="O5690" s="9"/>
      <c r="P5690" s="9"/>
      <c r="Q5690" s="9"/>
      <c r="R5690" s="36"/>
      <c r="V5690" s="36"/>
    </row>
    <row r="5691" spans="1:22" x14ac:dyDescent="0.25">
      <c r="A5691" s="86"/>
      <c r="B5691" s="9"/>
      <c r="C5691" s="9"/>
      <c r="D5691" s="9"/>
      <c r="E5691" s="9"/>
      <c r="F5691" s="9"/>
      <c r="I5691" s="9"/>
      <c r="K5691" s="9"/>
      <c r="L5691" s="9"/>
      <c r="M5691" s="9"/>
      <c r="O5691" s="9"/>
      <c r="P5691" s="9"/>
      <c r="Q5691" s="9"/>
      <c r="R5691" s="36"/>
      <c r="V5691" s="36"/>
    </row>
    <row r="5692" spans="1:22" x14ac:dyDescent="0.25">
      <c r="A5692" s="86"/>
      <c r="B5692" s="9"/>
      <c r="C5692" s="9"/>
      <c r="D5692" s="9"/>
      <c r="E5692" s="9"/>
      <c r="F5692" s="9"/>
      <c r="I5692" s="9"/>
      <c r="K5692" s="9"/>
      <c r="L5692" s="9"/>
      <c r="M5692" s="9"/>
      <c r="O5692" s="9"/>
      <c r="P5692" s="9"/>
      <c r="Q5692" s="9"/>
      <c r="R5692" s="36"/>
      <c r="V5692" s="36"/>
    </row>
    <row r="5693" spans="1:22" x14ac:dyDescent="0.25">
      <c r="A5693" s="86"/>
      <c r="B5693" s="9"/>
      <c r="C5693" s="9"/>
      <c r="D5693" s="9"/>
      <c r="E5693" s="9"/>
      <c r="F5693" s="9"/>
      <c r="I5693" s="9"/>
      <c r="K5693" s="9"/>
      <c r="L5693" s="9"/>
      <c r="M5693" s="9"/>
      <c r="O5693" s="9"/>
      <c r="P5693" s="9"/>
      <c r="Q5693" s="9"/>
      <c r="R5693" s="36"/>
      <c r="V5693" s="36"/>
    </row>
    <row r="5694" spans="1:22" x14ac:dyDescent="0.25">
      <c r="A5694" s="86"/>
      <c r="B5694" s="9"/>
      <c r="C5694" s="9"/>
      <c r="D5694" s="9"/>
      <c r="E5694" s="9"/>
      <c r="F5694" s="9"/>
      <c r="I5694" s="9"/>
      <c r="K5694" s="9"/>
      <c r="L5694" s="9"/>
      <c r="M5694" s="9"/>
      <c r="O5694" s="9"/>
      <c r="P5694" s="9"/>
      <c r="Q5694" s="9"/>
      <c r="R5694" s="36"/>
      <c r="V5694" s="36"/>
    </row>
    <row r="5695" spans="1:22" x14ac:dyDescent="0.25">
      <c r="A5695" s="86"/>
      <c r="B5695" s="9"/>
      <c r="C5695" s="9"/>
      <c r="D5695" s="9"/>
      <c r="E5695" s="9"/>
      <c r="F5695" s="9"/>
      <c r="I5695" s="9"/>
      <c r="K5695" s="9"/>
      <c r="L5695" s="9"/>
      <c r="M5695" s="9"/>
      <c r="O5695" s="9"/>
      <c r="P5695" s="9"/>
      <c r="Q5695" s="9"/>
      <c r="R5695" s="36"/>
      <c r="V5695" s="36"/>
    </row>
    <row r="5696" spans="1:22" x14ac:dyDescent="0.25">
      <c r="A5696" s="86"/>
      <c r="B5696" s="9"/>
      <c r="C5696" s="9"/>
      <c r="D5696" s="9"/>
      <c r="E5696" s="9"/>
      <c r="F5696" s="9"/>
      <c r="I5696" s="9"/>
      <c r="K5696" s="9"/>
      <c r="L5696" s="9"/>
      <c r="M5696" s="9"/>
      <c r="O5696" s="9"/>
      <c r="P5696" s="9"/>
      <c r="Q5696" s="9"/>
      <c r="R5696" s="36"/>
      <c r="V5696" s="36"/>
    </row>
    <row r="5697" spans="1:22" x14ac:dyDescent="0.25">
      <c r="A5697" s="86"/>
      <c r="B5697" s="9"/>
      <c r="C5697" s="9"/>
      <c r="D5697" s="9"/>
      <c r="E5697" s="9"/>
      <c r="F5697" s="9"/>
      <c r="I5697" s="9"/>
      <c r="K5697" s="9"/>
      <c r="L5697" s="9"/>
      <c r="M5697" s="9"/>
      <c r="O5697" s="9"/>
      <c r="P5697" s="9"/>
      <c r="Q5697" s="9"/>
      <c r="R5697" s="36"/>
      <c r="V5697" s="36"/>
    </row>
    <row r="5698" spans="1:22" x14ac:dyDescent="0.25">
      <c r="A5698" s="86"/>
      <c r="B5698" s="9"/>
      <c r="C5698" s="9"/>
      <c r="D5698" s="9"/>
      <c r="E5698" s="9"/>
      <c r="F5698" s="9"/>
      <c r="I5698" s="9"/>
      <c r="K5698" s="9"/>
      <c r="L5698" s="9"/>
      <c r="M5698" s="9"/>
      <c r="O5698" s="9"/>
      <c r="P5698" s="9"/>
      <c r="Q5698" s="9"/>
      <c r="R5698" s="36"/>
      <c r="V5698" s="36"/>
    </row>
    <row r="5699" spans="1:22" x14ac:dyDescent="0.25">
      <c r="A5699" s="86"/>
      <c r="B5699" s="9"/>
      <c r="C5699" s="9"/>
      <c r="D5699" s="9"/>
      <c r="E5699" s="9"/>
      <c r="F5699" s="9"/>
      <c r="I5699" s="9"/>
      <c r="K5699" s="9"/>
      <c r="L5699" s="9"/>
      <c r="M5699" s="9"/>
      <c r="O5699" s="9"/>
      <c r="P5699" s="9"/>
      <c r="Q5699" s="9"/>
      <c r="R5699" s="36"/>
      <c r="V5699" s="36"/>
    </row>
    <row r="5700" spans="1:22" x14ac:dyDescent="0.25">
      <c r="A5700" s="86"/>
      <c r="B5700" s="9"/>
      <c r="C5700" s="9"/>
      <c r="D5700" s="9"/>
      <c r="E5700" s="9"/>
      <c r="F5700" s="9"/>
      <c r="I5700" s="9"/>
      <c r="K5700" s="9"/>
      <c r="L5700" s="9"/>
      <c r="M5700" s="9"/>
      <c r="O5700" s="9"/>
      <c r="P5700" s="9"/>
      <c r="Q5700" s="9"/>
      <c r="R5700" s="36"/>
      <c r="V5700" s="36"/>
    </row>
    <row r="5701" spans="1:22" x14ac:dyDescent="0.25">
      <c r="A5701" s="86"/>
      <c r="B5701" s="9"/>
      <c r="C5701" s="9"/>
      <c r="D5701" s="9"/>
      <c r="E5701" s="9"/>
      <c r="F5701" s="9"/>
      <c r="I5701" s="9"/>
      <c r="K5701" s="9"/>
      <c r="L5701" s="9"/>
      <c r="M5701" s="9"/>
      <c r="O5701" s="9"/>
      <c r="P5701" s="9"/>
      <c r="Q5701" s="9"/>
      <c r="R5701" s="36"/>
      <c r="V5701" s="36"/>
    </row>
    <row r="5702" spans="1:22" x14ac:dyDescent="0.25">
      <c r="A5702" s="86"/>
      <c r="B5702" s="9"/>
      <c r="C5702" s="9"/>
      <c r="D5702" s="9"/>
      <c r="E5702" s="9"/>
      <c r="F5702" s="9"/>
      <c r="I5702" s="9"/>
      <c r="K5702" s="9"/>
      <c r="L5702" s="9"/>
      <c r="M5702" s="9"/>
      <c r="O5702" s="9"/>
      <c r="P5702" s="9"/>
      <c r="Q5702" s="9"/>
      <c r="R5702" s="36"/>
      <c r="V5702" s="36"/>
    </row>
    <row r="5703" spans="1:22" x14ac:dyDescent="0.25">
      <c r="A5703" s="86"/>
      <c r="B5703" s="9"/>
      <c r="C5703" s="9"/>
      <c r="D5703" s="9"/>
      <c r="E5703" s="9"/>
      <c r="F5703" s="9"/>
      <c r="I5703" s="9"/>
      <c r="K5703" s="9"/>
      <c r="L5703" s="9"/>
      <c r="M5703" s="9"/>
      <c r="O5703" s="9"/>
      <c r="P5703" s="9"/>
      <c r="Q5703" s="9"/>
      <c r="R5703" s="36"/>
      <c r="V5703" s="36"/>
    </row>
    <row r="5704" spans="1:22" x14ac:dyDescent="0.25">
      <c r="A5704" s="86"/>
      <c r="B5704" s="9"/>
      <c r="C5704" s="9"/>
      <c r="D5704" s="9"/>
      <c r="E5704" s="9"/>
      <c r="F5704" s="9"/>
      <c r="I5704" s="9"/>
      <c r="K5704" s="9"/>
      <c r="L5704" s="9"/>
      <c r="M5704" s="9"/>
      <c r="O5704" s="9"/>
      <c r="P5704" s="9"/>
      <c r="Q5704" s="9"/>
      <c r="R5704" s="36"/>
      <c r="V5704" s="36"/>
    </row>
    <row r="5705" spans="1:22" x14ac:dyDescent="0.25">
      <c r="A5705" s="86"/>
      <c r="B5705" s="9"/>
      <c r="C5705" s="9"/>
      <c r="D5705" s="9"/>
      <c r="E5705" s="9"/>
      <c r="F5705" s="9"/>
      <c r="I5705" s="9"/>
      <c r="K5705" s="9"/>
      <c r="L5705" s="9"/>
      <c r="M5705" s="9"/>
      <c r="O5705" s="9"/>
      <c r="P5705" s="9"/>
      <c r="Q5705" s="9"/>
      <c r="R5705" s="36"/>
      <c r="V5705" s="36"/>
    </row>
    <row r="5706" spans="1:22" x14ac:dyDescent="0.25">
      <c r="A5706" s="86"/>
      <c r="B5706" s="9"/>
      <c r="C5706" s="9"/>
      <c r="D5706" s="9"/>
      <c r="E5706" s="9"/>
      <c r="F5706" s="9"/>
      <c r="I5706" s="9"/>
      <c r="K5706" s="9"/>
      <c r="L5706" s="9"/>
      <c r="M5706" s="9"/>
      <c r="O5706" s="9"/>
      <c r="P5706" s="9"/>
      <c r="Q5706" s="9"/>
      <c r="R5706" s="36"/>
      <c r="V5706" s="36"/>
    </row>
    <row r="5707" spans="1:22" x14ac:dyDescent="0.25">
      <c r="A5707" s="86"/>
      <c r="B5707" s="9"/>
      <c r="C5707" s="9"/>
      <c r="D5707" s="9"/>
      <c r="E5707" s="9"/>
      <c r="F5707" s="9"/>
      <c r="I5707" s="9"/>
      <c r="K5707" s="9"/>
      <c r="L5707" s="9"/>
      <c r="M5707" s="9"/>
      <c r="O5707" s="9"/>
      <c r="P5707" s="9"/>
      <c r="Q5707" s="9"/>
      <c r="R5707" s="36"/>
      <c r="V5707" s="36"/>
    </row>
    <row r="5708" spans="1:22" x14ac:dyDescent="0.25">
      <c r="A5708" s="86"/>
      <c r="B5708" s="9"/>
      <c r="C5708" s="9"/>
      <c r="D5708" s="9"/>
      <c r="E5708" s="9"/>
      <c r="F5708" s="9"/>
      <c r="I5708" s="9"/>
      <c r="K5708" s="9"/>
      <c r="L5708" s="9"/>
      <c r="M5708" s="9"/>
      <c r="O5708" s="9"/>
      <c r="P5708" s="9"/>
      <c r="Q5708" s="9"/>
      <c r="R5708" s="36"/>
      <c r="V5708" s="36"/>
    </row>
    <row r="5709" spans="1:22" x14ac:dyDescent="0.25">
      <c r="A5709" s="86"/>
      <c r="B5709" s="9"/>
      <c r="C5709" s="9"/>
      <c r="D5709" s="9"/>
      <c r="E5709" s="9"/>
      <c r="F5709" s="9"/>
      <c r="I5709" s="9"/>
      <c r="K5709" s="9"/>
      <c r="L5709" s="9"/>
      <c r="M5709" s="9"/>
      <c r="O5709" s="9"/>
      <c r="P5709" s="9"/>
      <c r="Q5709" s="9"/>
      <c r="R5709" s="36"/>
      <c r="V5709" s="36"/>
    </row>
    <row r="5710" spans="1:22" x14ac:dyDescent="0.25">
      <c r="A5710" s="86"/>
      <c r="B5710" s="9"/>
      <c r="C5710" s="9"/>
      <c r="D5710" s="9"/>
      <c r="E5710" s="9"/>
      <c r="F5710" s="9"/>
      <c r="I5710" s="9"/>
      <c r="K5710" s="9"/>
      <c r="L5710" s="9"/>
      <c r="M5710" s="9"/>
      <c r="O5710" s="9"/>
      <c r="P5710" s="9"/>
      <c r="Q5710" s="9"/>
      <c r="R5710" s="36"/>
      <c r="V5710" s="36"/>
    </row>
    <row r="5711" spans="1:22" x14ac:dyDescent="0.25">
      <c r="A5711" s="86"/>
      <c r="B5711" s="9"/>
      <c r="C5711" s="9"/>
      <c r="D5711" s="9"/>
      <c r="E5711" s="9"/>
      <c r="F5711" s="9"/>
      <c r="I5711" s="9"/>
      <c r="K5711" s="9"/>
      <c r="L5711" s="9"/>
      <c r="M5711" s="9"/>
      <c r="O5711" s="9"/>
      <c r="P5711" s="9"/>
      <c r="Q5711" s="9"/>
      <c r="R5711" s="36"/>
      <c r="V5711" s="36"/>
    </row>
    <row r="5712" spans="1:22" x14ac:dyDescent="0.25">
      <c r="A5712" s="86"/>
      <c r="B5712" s="9"/>
      <c r="C5712" s="9"/>
      <c r="D5712" s="9"/>
      <c r="E5712" s="9"/>
      <c r="F5712" s="9"/>
      <c r="I5712" s="9"/>
      <c r="K5712" s="9"/>
      <c r="L5712" s="9"/>
      <c r="M5712" s="9"/>
      <c r="O5712" s="9"/>
      <c r="P5712" s="9"/>
      <c r="Q5712" s="9"/>
      <c r="R5712" s="36"/>
      <c r="V5712" s="36"/>
    </row>
    <row r="5713" spans="1:22" x14ac:dyDescent="0.25">
      <c r="A5713" s="86"/>
      <c r="B5713" s="9"/>
      <c r="C5713" s="9"/>
      <c r="D5713" s="9"/>
      <c r="E5713" s="9"/>
      <c r="F5713" s="9"/>
      <c r="I5713" s="9"/>
      <c r="K5713" s="9"/>
      <c r="L5713" s="9"/>
      <c r="M5713" s="9"/>
      <c r="O5713" s="9"/>
      <c r="P5713" s="9"/>
      <c r="Q5713" s="9"/>
      <c r="R5713" s="36"/>
      <c r="V5713" s="36"/>
    </row>
    <row r="5714" spans="1:22" x14ac:dyDescent="0.25">
      <c r="A5714" s="86"/>
      <c r="B5714" s="9"/>
      <c r="C5714" s="9"/>
      <c r="D5714" s="9"/>
      <c r="E5714" s="9"/>
      <c r="F5714" s="9"/>
      <c r="I5714" s="9"/>
      <c r="K5714" s="9"/>
      <c r="L5714" s="9"/>
      <c r="M5714" s="9"/>
      <c r="O5714" s="9"/>
      <c r="P5714" s="9"/>
      <c r="Q5714" s="9"/>
      <c r="R5714" s="36"/>
      <c r="V5714" s="36"/>
    </row>
    <row r="5715" spans="1:22" x14ac:dyDescent="0.25">
      <c r="A5715" s="86"/>
      <c r="B5715" s="9"/>
      <c r="C5715" s="9"/>
      <c r="D5715" s="9"/>
      <c r="E5715" s="9"/>
      <c r="F5715" s="9"/>
      <c r="I5715" s="9"/>
      <c r="K5715" s="9"/>
      <c r="L5715" s="9"/>
      <c r="M5715" s="9"/>
      <c r="O5715" s="9"/>
      <c r="P5715" s="9"/>
      <c r="Q5715" s="9"/>
      <c r="R5715" s="36"/>
      <c r="V5715" s="36"/>
    </row>
    <row r="5716" spans="1:22" x14ac:dyDescent="0.25">
      <c r="A5716" s="86"/>
      <c r="B5716" s="9"/>
      <c r="C5716" s="9"/>
      <c r="D5716" s="9"/>
      <c r="E5716" s="9"/>
      <c r="F5716" s="9"/>
      <c r="I5716" s="9"/>
      <c r="K5716" s="9"/>
      <c r="L5716" s="9"/>
      <c r="M5716" s="9"/>
      <c r="O5716" s="9"/>
      <c r="P5716" s="9"/>
      <c r="Q5716" s="9"/>
      <c r="R5716" s="36"/>
      <c r="V5716" s="36"/>
    </row>
    <row r="5717" spans="1:22" x14ac:dyDescent="0.25">
      <c r="A5717" s="86"/>
      <c r="B5717" s="9"/>
      <c r="C5717" s="9"/>
      <c r="D5717" s="9"/>
      <c r="E5717" s="9"/>
      <c r="F5717" s="9"/>
      <c r="I5717" s="9"/>
      <c r="K5717" s="9"/>
      <c r="L5717" s="9"/>
      <c r="M5717" s="9"/>
      <c r="O5717" s="9"/>
      <c r="P5717" s="9"/>
      <c r="Q5717" s="9"/>
      <c r="R5717" s="36"/>
      <c r="V5717" s="36"/>
    </row>
    <row r="5718" spans="1:22" x14ac:dyDescent="0.25">
      <c r="A5718" s="86"/>
      <c r="B5718" s="9"/>
      <c r="C5718" s="9"/>
      <c r="D5718" s="9"/>
      <c r="E5718" s="9"/>
      <c r="F5718" s="9"/>
      <c r="I5718" s="9"/>
      <c r="K5718" s="9"/>
      <c r="L5718" s="9"/>
      <c r="M5718" s="9"/>
      <c r="O5718" s="9"/>
      <c r="P5718" s="9"/>
      <c r="Q5718" s="9"/>
      <c r="R5718" s="36"/>
      <c r="V5718" s="36"/>
    </row>
    <row r="5719" spans="1:22" x14ac:dyDescent="0.25">
      <c r="A5719" s="86"/>
      <c r="B5719" s="9"/>
      <c r="C5719" s="9"/>
      <c r="D5719" s="9"/>
      <c r="E5719" s="9"/>
      <c r="F5719" s="9"/>
      <c r="I5719" s="9"/>
      <c r="K5719" s="9"/>
      <c r="L5719" s="9"/>
      <c r="M5719" s="9"/>
      <c r="O5719" s="9"/>
      <c r="P5719" s="9"/>
      <c r="Q5719" s="9"/>
      <c r="R5719" s="36"/>
      <c r="V5719" s="36"/>
    </row>
    <row r="5720" spans="1:22" x14ac:dyDescent="0.25">
      <c r="A5720" s="86"/>
      <c r="B5720" s="9"/>
      <c r="C5720" s="9"/>
      <c r="D5720" s="9"/>
      <c r="E5720" s="9"/>
      <c r="F5720" s="9"/>
      <c r="I5720" s="9"/>
      <c r="K5720" s="9"/>
      <c r="L5720" s="9"/>
      <c r="M5720" s="9"/>
      <c r="O5720" s="9"/>
      <c r="P5720" s="9"/>
      <c r="Q5720" s="9"/>
      <c r="R5720" s="36"/>
      <c r="V5720" s="36"/>
    </row>
    <row r="5721" spans="1:22" x14ac:dyDescent="0.25">
      <c r="A5721" s="86"/>
      <c r="B5721" s="9"/>
      <c r="C5721" s="9"/>
      <c r="D5721" s="9"/>
      <c r="E5721" s="9"/>
      <c r="F5721" s="9"/>
      <c r="I5721" s="9"/>
      <c r="K5721" s="9"/>
      <c r="L5721" s="9"/>
      <c r="M5721" s="9"/>
      <c r="O5721" s="9"/>
      <c r="P5721" s="9"/>
      <c r="Q5721" s="9"/>
      <c r="R5721" s="36"/>
      <c r="V5721" s="36"/>
    </row>
    <row r="5722" spans="1:22" x14ac:dyDescent="0.25">
      <c r="A5722" s="86"/>
      <c r="B5722" s="9"/>
      <c r="C5722" s="9"/>
      <c r="D5722" s="9"/>
      <c r="E5722" s="9"/>
      <c r="F5722" s="9"/>
      <c r="I5722" s="9"/>
      <c r="K5722" s="9"/>
      <c r="L5722" s="9"/>
      <c r="M5722" s="9"/>
      <c r="O5722" s="9"/>
      <c r="P5722" s="9"/>
      <c r="Q5722" s="9"/>
      <c r="R5722" s="36"/>
      <c r="V5722" s="36"/>
    </row>
    <row r="5723" spans="1:22" x14ac:dyDescent="0.25">
      <c r="A5723" s="86"/>
      <c r="B5723" s="9"/>
      <c r="C5723" s="9"/>
      <c r="D5723" s="9"/>
      <c r="E5723" s="9"/>
      <c r="F5723" s="9"/>
      <c r="I5723" s="9"/>
      <c r="K5723" s="9"/>
      <c r="L5723" s="9"/>
      <c r="M5723" s="9"/>
      <c r="O5723" s="9"/>
      <c r="P5723" s="9"/>
      <c r="Q5723" s="9"/>
      <c r="R5723" s="36"/>
      <c r="V5723" s="36"/>
    </row>
    <row r="5724" spans="1:22" x14ac:dyDescent="0.25">
      <c r="A5724" s="86"/>
      <c r="B5724" s="9"/>
      <c r="C5724" s="9"/>
      <c r="D5724" s="9"/>
      <c r="E5724" s="9"/>
      <c r="F5724" s="9"/>
      <c r="I5724" s="9"/>
      <c r="K5724" s="9"/>
      <c r="L5724" s="9"/>
      <c r="M5724" s="9"/>
      <c r="O5724" s="9"/>
      <c r="P5724" s="9"/>
      <c r="Q5724" s="9"/>
      <c r="R5724" s="36"/>
      <c r="V5724" s="36"/>
    </row>
    <row r="5725" spans="1:22" x14ac:dyDescent="0.25">
      <c r="A5725" s="86"/>
      <c r="B5725" s="9"/>
      <c r="C5725" s="9"/>
      <c r="D5725" s="9"/>
      <c r="E5725" s="9"/>
      <c r="F5725" s="9"/>
      <c r="I5725" s="9"/>
      <c r="K5725" s="9"/>
      <c r="L5725" s="9"/>
      <c r="M5725" s="9"/>
      <c r="O5725" s="9"/>
      <c r="P5725" s="9"/>
      <c r="Q5725" s="9"/>
      <c r="R5725" s="36"/>
      <c r="V5725" s="36"/>
    </row>
    <row r="5726" spans="1:22" x14ac:dyDescent="0.25">
      <c r="A5726" s="86"/>
      <c r="B5726" s="9"/>
      <c r="C5726" s="9"/>
      <c r="D5726" s="9"/>
      <c r="E5726" s="9"/>
      <c r="F5726" s="9"/>
      <c r="I5726" s="9"/>
      <c r="K5726" s="9"/>
      <c r="L5726" s="9"/>
      <c r="M5726" s="9"/>
      <c r="O5726" s="9"/>
      <c r="P5726" s="9"/>
      <c r="Q5726" s="9"/>
      <c r="R5726" s="36"/>
      <c r="V5726" s="36"/>
    </row>
    <row r="5727" spans="1:22" x14ac:dyDescent="0.25">
      <c r="A5727" s="86"/>
      <c r="B5727" s="9"/>
      <c r="C5727" s="9"/>
      <c r="D5727" s="9"/>
      <c r="E5727" s="9"/>
      <c r="F5727" s="9"/>
      <c r="I5727" s="9"/>
      <c r="K5727" s="9"/>
      <c r="L5727" s="9"/>
      <c r="M5727" s="9"/>
      <c r="O5727" s="9"/>
      <c r="P5727" s="9"/>
      <c r="Q5727" s="9"/>
      <c r="R5727" s="36"/>
      <c r="V5727" s="36"/>
    </row>
    <row r="5728" spans="1:22" x14ac:dyDescent="0.25">
      <c r="A5728" s="86"/>
      <c r="B5728" s="9"/>
      <c r="C5728" s="9"/>
      <c r="D5728" s="9"/>
      <c r="E5728" s="9"/>
      <c r="F5728" s="9"/>
      <c r="I5728" s="9"/>
      <c r="K5728" s="9"/>
      <c r="L5728" s="9"/>
      <c r="M5728" s="9"/>
      <c r="O5728" s="9"/>
      <c r="P5728" s="9"/>
      <c r="Q5728" s="9"/>
      <c r="R5728" s="36"/>
      <c r="V5728" s="36"/>
    </row>
    <row r="5729" spans="1:22" x14ac:dyDescent="0.25">
      <c r="A5729" s="86"/>
      <c r="B5729" s="9"/>
      <c r="C5729" s="9"/>
      <c r="D5729" s="9"/>
      <c r="E5729" s="9"/>
      <c r="F5729" s="9"/>
      <c r="I5729" s="9"/>
      <c r="K5729" s="9"/>
      <c r="L5729" s="9"/>
      <c r="M5729" s="9"/>
      <c r="O5729" s="9"/>
      <c r="P5729" s="9"/>
      <c r="Q5729" s="9"/>
      <c r="R5729" s="36"/>
      <c r="V5729" s="36"/>
    </row>
    <row r="5730" spans="1:22" x14ac:dyDescent="0.25">
      <c r="A5730" s="86"/>
      <c r="B5730" s="9"/>
      <c r="C5730" s="9"/>
      <c r="D5730" s="9"/>
      <c r="E5730" s="9"/>
      <c r="F5730" s="9"/>
      <c r="I5730" s="9"/>
      <c r="K5730" s="9"/>
      <c r="L5730" s="9"/>
      <c r="M5730" s="9"/>
      <c r="O5730" s="9"/>
      <c r="P5730" s="9"/>
      <c r="Q5730" s="9"/>
      <c r="R5730" s="36"/>
      <c r="V5730" s="36"/>
    </row>
    <row r="5731" spans="1:22" x14ac:dyDescent="0.25">
      <c r="A5731" s="86"/>
      <c r="B5731" s="9"/>
      <c r="C5731" s="9"/>
      <c r="D5731" s="9"/>
      <c r="E5731" s="9"/>
      <c r="F5731" s="9"/>
      <c r="I5731" s="9"/>
      <c r="K5731" s="9"/>
      <c r="L5731" s="9"/>
      <c r="M5731" s="9"/>
      <c r="O5731" s="9"/>
      <c r="P5731" s="9"/>
      <c r="Q5731" s="9"/>
      <c r="R5731" s="36"/>
      <c r="V5731" s="36"/>
    </row>
    <row r="5732" spans="1:22" x14ac:dyDescent="0.25">
      <c r="A5732" s="86"/>
      <c r="B5732" s="9"/>
      <c r="C5732" s="9"/>
      <c r="D5732" s="9"/>
      <c r="E5732" s="9"/>
      <c r="F5732" s="9"/>
      <c r="I5732" s="9"/>
      <c r="K5732" s="9"/>
      <c r="L5732" s="9"/>
      <c r="M5732" s="9"/>
      <c r="O5732" s="9"/>
      <c r="P5732" s="9"/>
      <c r="Q5732" s="9"/>
      <c r="R5732" s="36"/>
      <c r="V5732" s="36"/>
    </row>
    <row r="5733" spans="1:22" x14ac:dyDescent="0.25">
      <c r="A5733" s="86"/>
      <c r="B5733" s="9"/>
      <c r="C5733" s="9"/>
      <c r="D5733" s="9"/>
      <c r="E5733" s="9"/>
      <c r="F5733" s="9"/>
      <c r="I5733" s="9"/>
      <c r="K5733" s="9"/>
      <c r="L5733" s="9"/>
      <c r="M5733" s="9"/>
      <c r="O5733" s="9"/>
      <c r="P5733" s="9"/>
      <c r="Q5733" s="9"/>
      <c r="R5733" s="36"/>
      <c r="V5733" s="36"/>
    </row>
    <row r="5734" spans="1:22" x14ac:dyDescent="0.25">
      <c r="A5734" s="86"/>
      <c r="B5734" s="9"/>
      <c r="C5734" s="9"/>
      <c r="D5734" s="9"/>
      <c r="E5734" s="9"/>
      <c r="F5734" s="9"/>
      <c r="I5734" s="9"/>
      <c r="K5734" s="9"/>
      <c r="L5734" s="9"/>
      <c r="M5734" s="9"/>
      <c r="O5734" s="9"/>
      <c r="P5734" s="9"/>
      <c r="Q5734" s="9"/>
      <c r="R5734" s="36"/>
      <c r="V5734" s="36"/>
    </row>
    <row r="5735" spans="1:22" x14ac:dyDescent="0.25">
      <c r="A5735" s="86"/>
      <c r="B5735" s="9"/>
      <c r="C5735" s="9"/>
      <c r="D5735" s="9"/>
      <c r="E5735" s="9"/>
      <c r="F5735" s="9"/>
      <c r="I5735" s="9"/>
      <c r="K5735" s="9"/>
      <c r="L5735" s="9"/>
      <c r="M5735" s="9"/>
      <c r="O5735" s="9"/>
      <c r="P5735" s="9"/>
      <c r="Q5735" s="9"/>
      <c r="R5735" s="36"/>
      <c r="V5735" s="36"/>
    </row>
    <row r="5736" spans="1:22" x14ac:dyDescent="0.25">
      <c r="A5736" s="86"/>
      <c r="B5736" s="9"/>
      <c r="C5736" s="9"/>
      <c r="D5736" s="9"/>
      <c r="E5736" s="9"/>
      <c r="F5736" s="9"/>
      <c r="I5736" s="9"/>
      <c r="K5736" s="9"/>
      <c r="L5736" s="9"/>
      <c r="M5736" s="9"/>
      <c r="O5736" s="9"/>
      <c r="P5736" s="9"/>
      <c r="Q5736" s="9"/>
      <c r="R5736" s="36"/>
      <c r="V5736" s="36"/>
    </row>
    <row r="5737" spans="1:22" x14ac:dyDescent="0.25">
      <c r="A5737" s="86"/>
      <c r="B5737" s="9"/>
      <c r="C5737" s="9"/>
      <c r="D5737" s="9"/>
      <c r="E5737" s="9"/>
      <c r="F5737" s="9"/>
      <c r="I5737" s="9"/>
      <c r="K5737" s="9"/>
      <c r="L5737" s="9"/>
      <c r="M5737" s="9"/>
      <c r="O5737" s="9"/>
      <c r="P5737" s="9"/>
      <c r="Q5737" s="9"/>
      <c r="R5737" s="36"/>
      <c r="V5737" s="36"/>
    </row>
    <row r="5738" spans="1:22" x14ac:dyDescent="0.25">
      <c r="A5738" s="86"/>
      <c r="B5738" s="9"/>
      <c r="C5738" s="9"/>
      <c r="D5738" s="9"/>
      <c r="E5738" s="9"/>
      <c r="F5738" s="9"/>
      <c r="I5738" s="9"/>
      <c r="K5738" s="9"/>
      <c r="L5738" s="9"/>
      <c r="M5738" s="9"/>
      <c r="O5738" s="9"/>
      <c r="P5738" s="9"/>
      <c r="Q5738" s="9"/>
      <c r="R5738" s="36"/>
      <c r="V5738" s="36"/>
    </row>
    <row r="5739" spans="1:22" x14ac:dyDescent="0.25">
      <c r="A5739" s="86"/>
      <c r="B5739" s="9"/>
      <c r="C5739" s="9"/>
      <c r="D5739" s="9"/>
      <c r="E5739" s="9"/>
      <c r="F5739" s="9"/>
      <c r="I5739" s="9"/>
      <c r="K5739" s="9"/>
      <c r="L5739" s="9"/>
      <c r="M5739" s="9"/>
      <c r="O5739" s="9"/>
      <c r="P5739" s="9"/>
      <c r="Q5739" s="9"/>
      <c r="R5739" s="36"/>
      <c r="V5739" s="36"/>
    </row>
    <row r="5740" spans="1:22" x14ac:dyDescent="0.25">
      <c r="A5740" s="86"/>
      <c r="B5740" s="9"/>
      <c r="C5740" s="9"/>
      <c r="D5740" s="9"/>
      <c r="E5740" s="9"/>
      <c r="F5740" s="9"/>
      <c r="I5740" s="9"/>
      <c r="K5740" s="9"/>
      <c r="L5740" s="9"/>
      <c r="M5740" s="9"/>
      <c r="O5740" s="9"/>
      <c r="P5740" s="9"/>
      <c r="Q5740" s="9"/>
      <c r="R5740" s="36"/>
      <c r="V5740" s="36"/>
    </row>
    <row r="5741" spans="1:22" x14ac:dyDescent="0.25">
      <c r="A5741" s="86"/>
      <c r="B5741" s="9"/>
      <c r="C5741" s="9"/>
      <c r="D5741" s="9"/>
      <c r="E5741" s="9"/>
      <c r="F5741" s="9"/>
      <c r="I5741" s="9"/>
      <c r="K5741" s="9"/>
      <c r="L5741" s="9"/>
      <c r="M5741" s="9"/>
      <c r="O5741" s="9"/>
      <c r="P5741" s="9"/>
      <c r="Q5741" s="9"/>
      <c r="R5741" s="36"/>
      <c r="V5741" s="36"/>
    </row>
    <row r="5742" spans="1:22" x14ac:dyDescent="0.25">
      <c r="A5742" s="86"/>
      <c r="B5742" s="9"/>
      <c r="C5742" s="9"/>
      <c r="D5742" s="9"/>
      <c r="E5742" s="9"/>
      <c r="F5742" s="9"/>
      <c r="I5742" s="9"/>
      <c r="K5742" s="9"/>
      <c r="L5742" s="9"/>
      <c r="M5742" s="9"/>
      <c r="O5742" s="9"/>
      <c r="P5742" s="9"/>
      <c r="Q5742" s="9"/>
      <c r="R5742" s="36"/>
      <c r="V5742" s="36"/>
    </row>
    <row r="5743" spans="1:22" x14ac:dyDescent="0.25">
      <c r="A5743" s="86"/>
      <c r="B5743" s="9"/>
      <c r="C5743" s="9"/>
      <c r="D5743" s="9"/>
      <c r="E5743" s="9"/>
      <c r="F5743" s="9"/>
      <c r="I5743" s="9"/>
      <c r="K5743" s="9"/>
      <c r="L5743" s="9"/>
      <c r="M5743" s="9"/>
      <c r="O5743" s="9"/>
      <c r="P5743" s="9"/>
      <c r="Q5743" s="9"/>
      <c r="R5743" s="36"/>
      <c r="V5743" s="36"/>
    </row>
    <row r="5744" spans="1:22" x14ac:dyDescent="0.25">
      <c r="A5744" s="86"/>
      <c r="B5744" s="9"/>
      <c r="C5744" s="9"/>
      <c r="D5744" s="9"/>
      <c r="E5744" s="9"/>
      <c r="F5744" s="9"/>
      <c r="I5744" s="9"/>
      <c r="K5744" s="9"/>
      <c r="L5744" s="9"/>
      <c r="M5744" s="9"/>
      <c r="O5744" s="9"/>
      <c r="P5744" s="9"/>
      <c r="Q5744" s="9"/>
      <c r="R5744" s="36"/>
      <c r="V5744" s="36"/>
    </row>
    <row r="5745" spans="1:22" x14ac:dyDescent="0.25">
      <c r="A5745" s="86"/>
      <c r="B5745" s="9"/>
      <c r="C5745" s="9"/>
      <c r="D5745" s="9"/>
      <c r="E5745" s="9"/>
      <c r="F5745" s="9"/>
      <c r="I5745" s="9"/>
      <c r="K5745" s="9"/>
      <c r="L5745" s="9"/>
      <c r="M5745" s="9"/>
      <c r="O5745" s="9"/>
      <c r="P5745" s="9"/>
      <c r="Q5745" s="9"/>
      <c r="R5745" s="36"/>
      <c r="V5745" s="36"/>
    </row>
    <row r="5746" spans="1:22" x14ac:dyDescent="0.25">
      <c r="A5746" s="86"/>
      <c r="B5746" s="9"/>
      <c r="C5746" s="9"/>
      <c r="D5746" s="9"/>
      <c r="E5746" s="9"/>
      <c r="F5746" s="9"/>
      <c r="I5746" s="9"/>
      <c r="K5746" s="9"/>
      <c r="L5746" s="9"/>
      <c r="M5746" s="9"/>
      <c r="O5746" s="9"/>
      <c r="P5746" s="9"/>
      <c r="Q5746" s="9"/>
      <c r="R5746" s="36"/>
      <c r="V5746" s="36"/>
    </row>
    <row r="5747" spans="1:22" x14ac:dyDescent="0.25">
      <c r="A5747" s="86"/>
      <c r="B5747" s="9"/>
      <c r="C5747" s="9"/>
      <c r="D5747" s="9"/>
      <c r="E5747" s="9"/>
      <c r="F5747" s="9"/>
      <c r="I5747" s="9"/>
      <c r="K5747" s="9"/>
      <c r="L5747" s="9"/>
      <c r="M5747" s="9"/>
      <c r="O5747" s="9"/>
      <c r="P5747" s="9"/>
      <c r="Q5747" s="9"/>
      <c r="R5747" s="36"/>
      <c r="V5747" s="36"/>
    </row>
    <row r="5748" spans="1:22" x14ac:dyDescent="0.25">
      <c r="A5748" s="86"/>
      <c r="B5748" s="9"/>
      <c r="C5748" s="9"/>
      <c r="D5748" s="9"/>
      <c r="E5748" s="9"/>
      <c r="F5748" s="9"/>
      <c r="I5748" s="9"/>
      <c r="K5748" s="9"/>
      <c r="L5748" s="9"/>
      <c r="M5748" s="9"/>
      <c r="O5748" s="9"/>
      <c r="P5748" s="9"/>
      <c r="Q5748" s="9"/>
      <c r="R5748" s="36"/>
      <c r="V5748" s="36"/>
    </row>
    <row r="5749" spans="1:22" x14ac:dyDescent="0.25">
      <c r="A5749" s="86"/>
      <c r="B5749" s="9"/>
      <c r="C5749" s="9"/>
      <c r="D5749" s="9"/>
      <c r="E5749" s="9"/>
      <c r="F5749" s="9"/>
      <c r="I5749" s="9"/>
      <c r="K5749" s="9"/>
      <c r="L5749" s="9"/>
      <c r="M5749" s="9"/>
      <c r="O5749" s="9"/>
      <c r="P5749" s="9"/>
      <c r="Q5749" s="9"/>
      <c r="R5749" s="36"/>
      <c r="V5749" s="36"/>
    </row>
    <row r="5750" spans="1:22" x14ac:dyDescent="0.25">
      <c r="A5750" s="86"/>
      <c r="B5750" s="9"/>
      <c r="C5750" s="9"/>
      <c r="D5750" s="9"/>
      <c r="E5750" s="9"/>
      <c r="F5750" s="9"/>
      <c r="I5750" s="9"/>
      <c r="K5750" s="9"/>
      <c r="L5750" s="9"/>
      <c r="M5750" s="9"/>
      <c r="O5750" s="9"/>
      <c r="P5750" s="9"/>
      <c r="Q5750" s="9"/>
      <c r="R5750" s="36"/>
      <c r="V5750" s="36"/>
    </row>
    <row r="5751" spans="1:22" x14ac:dyDescent="0.25">
      <c r="A5751" s="86"/>
      <c r="B5751" s="9"/>
      <c r="C5751" s="9"/>
      <c r="D5751" s="9"/>
      <c r="E5751" s="9"/>
      <c r="F5751" s="9"/>
      <c r="I5751" s="9"/>
      <c r="K5751" s="9"/>
      <c r="L5751" s="9"/>
      <c r="M5751" s="9"/>
      <c r="O5751" s="9"/>
      <c r="P5751" s="9"/>
      <c r="Q5751" s="9"/>
      <c r="R5751" s="36"/>
      <c r="V5751" s="36"/>
    </row>
    <row r="5752" spans="1:22" x14ac:dyDescent="0.25">
      <c r="A5752" s="86"/>
      <c r="B5752" s="9"/>
      <c r="C5752" s="9"/>
      <c r="D5752" s="9"/>
      <c r="E5752" s="9"/>
      <c r="F5752" s="9"/>
      <c r="I5752" s="9"/>
      <c r="K5752" s="9"/>
      <c r="L5752" s="9"/>
      <c r="M5752" s="9"/>
      <c r="O5752" s="9"/>
      <c r="P5752" s="9"/>
      <c r="Q5752" s="9"/>
      <c r="R5752" s="36"/>
      <c r="V5752" s="36"/>
    </row>
    <row r="5753" spans="1:22" x14ac:dyDescent="0.25">
      <c r="A5753" s="86"/>
      <c r="B5753" s="9"/>
      <c r="C5753" s="9"/>
      <c r="D5753" s="9"/>
      <c r="E5753" s="9"/>
      <c r="F5753" s="9"/>
      <c r="I5753" s="9"/>
      <c r="K5753" s="9"/>
      <c r="L5753" s="9"/>
      <c r="M5753" s="9"/>
      <c r="O5753" s="9"/>
      <c r="P5753" s="9"/>
      <c r="Q5753" s="9"/>
      <c r="R5753" s="36"/>
      <c r="V5753" s="36"/>
    </row>
    <row r="5754" spans="1:22" x14ac:dyDescent="0.25">
      <c r="A5754" s="86"/>
      <c r="B5754" s="9"/>
      <c r="C5754" s="9"/>
      <c r="D5754" s="9"/>
      <c r="E5754" s="9"/>
      <c r="F5754" s="9"/>
      <c r="I5754" s="9"/>
      <c r="K5754" s="9"/>
      <c r="L5754" s="9"/>
      <c r="M5754" s="9"/>
      <c r="O5754" s="9"/>
      <c r="P5754" s="9"/>
      <c r="Q5754" s="9"/>
      <c r="R5754" s="36"/>
      <c r="V5754" s="36"/>
    </row>
    <row r="5755" spans="1:22" x14ac:dyDescent="0.25">
      <c r="A5755" s="86"/>
      <c r="B5755" s="9"/>
      <c r="C5755" s="9"/>
      <c r="D5755" s="9"/>
      <c r="E5755" s="9"/>
      <c r="F5755" s="9"/>
      <c r="I5755" s="9"/>
      <c r="K5755" s="9"/>
      <c r="L5755" s="9"/>
      <c r="M5755" s="9"/>
      <c r="O5755" s="9"/>
      <c r="P5755" s="9"/>
      <c r="Q5755" s="9"/>
      <c r="R5755" s="36"/>
      <c r="V5755" s="36"/>
    </row>
    <row r="5756" spans="1:22" x14ac:dyDescent="0.25">
      <c r="A5756" s="86"/>
      <c r="B5756" s="9"/>
      <c r="C5756" s="9"/>
      <c r="D5756" s="9"/>
      <c r="E5756" s="9"/>
      <c r="F5756" s="9"/>
      <c r="I5756" s="9"/>
      <c r="K5756" s="9"/>
      <c r="L5756" s="9"/>
      <c r="M5756" s="9"/>
      <c r="O5756" s="9"/>
      <c r="P5756" s="9"/>
      <c r="Q5756" s="9"/>
      <c r="R5756" s="36"/>
      <c r="V5756" s="36"/>
    </row>
    <row r="5757" spans="1:22" x14ac:dyDescent="0.25">
      <c r="A5757" s="86"/>
      <c r="B5757" s="9"/>
      <c r="C5757" s="9"/>
      <c r="D5757" s="9"/>
      <c r="E5757" s="9"/>
      <c r="F5757" s="9"/>
      <c r="I5757" s="9"/>
      <c r="K5757" s="9"/>
      <c r="L5757" s="9"/>
      <c r="M5757" s="9"/>
      <c r="O5757" s="9"/>
      <c r="P5757" s="9"/>
      <c r="Q5757" s="9"/>
      <c r="R5757" s="36"/>
      <c r="V5757" s="36"/>
    </row>
    <row r="5758" spans="1:22" x14ac:dyDescent="0.25">
      <c r="A5758" s="86"/>
      <c r="B5758" s="9"/>
      <c r="C5758" s="9"/>
      <c r="D5758" s="9"/>
      <c r="E5758" s="9"/>
      <c r="F5758" s="9"/>
      <c r="I5758" s="9"/>
      <c r="K5758" s="9"/>
      <c r="L5758" s="9"/>
      <c r="M5758" s="9"/>
      <c r="O5758" s="9"/>
      <c r="P5758" s="9"/>
      <c r="Q5758" s="9"/>
      <c r="R5758" s="36"/>
      <c r="V5758" s="36"/>
    </row>
    <row r="5759" spans="1:22" x14ac:dyDescent="0.25">
      <c r="A5759" s="86"/>
      <c r="B5759" s="9"/>
      <c r="C5759" s="9"/>
      <c r="D5759" s="9"/>
      <c r="E5759" s="9"/>
      <c r="F5759" s="9"/>
      <c r="I5759" s="9"/>
      <c r="K5759" s="9"/>
      <c r="L5759" s="9"/>
      <c r="M5759" s="9"/>
      <c r="O5759" s="9"/>
      <c r="P5759" s="9"/>
      <c r="Q5759" s="9"/>
      <c r="R5759" s="36"/>
      <c r="V5759" s="36"/>
    </row>
    <row r="5760" spans="1:22" x14ac:dyDescent="0.25">
      <c r="A5760" s="86"/>
      <c r="B5760" s="9"/>
      <c r="C5760" s="9"/>
      <c r="D5760" s="9"/>
      <c r="E5760" s="9"/>
      <c r="F5760" s="9"/>
      <c r="I5760" s="9"/>
      <c r="K5760" s="9"/>
      <c r="L5760" s="9"/>
      <c r="M5760" s="9"/>
      <c r="O5760" s="9"/>
      <c r="P5760" s="9"/>
      <c r="Q5760" s="9"/>
      <c r="R5760" s="36"/>
      <c r="V5760" s="36"/>
    </row>
    <row r="5761" spans="1:22" x14ac:dyDescent="0.25">
      <c r="A5761" s="86"/>
      <c r="B5761" s="9"/>
      <c r="C5761" s="9"/>
      <c r="D5761" s="9"/>
      <c r="E5761" s="9"/>
      <c r="F5761" s="9"/>
      <c r="I5761" s="9"/>
      <c r="K5761" s="9"/>
      <c r="L5761" s="9"/>
      <c r="M5761" s="9"/>
      <c r="O5761" s="9"/>
      <c r="P5761" s="9"/>
      <c r="Q5761" s="9"/>
      <c r="R5761" s="36"/>
      <c r="V5761" s="36"/>
    </row>
    <row r="5762" spans="1:22" x14ac:dyDescent="0.25">
      <c r="A5762" s="86"/>
      <c r="B5762" s="9"/>
      <c r="C5762" s="9"/>
      <c r="D5762" s="9"/>
      <c r="E5762" s="9"/>
      <c r="F5762" s="9"/>
      <c r="I5762" s="9"/>
      <c r="K5762" s="9"/>
      <c r="L5762" s="9"/>
      <c r="M5762" s="9"/>
      <c r="O5762" s="9"/>
      <c r="P5762" s="9"/>
      <c r="Q5762" s="9"/>
      <c r="R5762" s="36"/>
      <c r="V5762" s="36"/>
    </row>
    <row r="5763" spans="1:22" x14ac:dyDescent="0.25">
      <c r="A5763" s="86"/>
      <c r="B5763" s="9"/>
      <c r="C5763" s="9"/>
      <c r="D5763" s="9"/>
      <c r="E5763" s="9"/>
      <c r="F5763" s="9"/>
      <c r="I5763" s="9"/>
      <c r="K5763" s="9"/>
      <c r="L5763" s="9"/>
      <c r="M5763" s="9"/>
      <c r="O5763" s="9"/>
      <c r="P5763" s="9"/>
      <c r="Q5763" s="9"/>
      <c r="R5763" s="36"/>
      <c r="V5763" s="36"/>
    </row>
    <row r="5764" spans="1:22" x14ac:dyDescent="0.25">
      <c r="A5764" s="86"/>
      <c r="B5764" s="9"/>
      <c r="C5764" s="9"/>
      <c r="D5764" s="9"/>
      <c r="E5764" s="9"/>
      <c r="F5764" s="9"/>
      <c r="I5764" s="9"/>
      <c r="K5764" s="9"/>
      <c r="L5764" s="9"/>
      <c r="M5764" s="9"/>
      <c r="O5764" s="9"/>
      <c r="P5764" s="9"/>
      <c r="Q5764" s="9"/>
      <c r="R5764" s="36"/>
      <c r="V5764" s="36"/>
    </row>
    <row r="5765" spans="1:22" x14ac:dyDescent="0.25">
      <c r="A5765" s="86"/>
      <c r="B5765" s="9"/>
      <c r="C5765" s="9"/>
      <c r="D5765" s="9"/>
      <c r="E5765" s="9"/>
      <c r="F5765" s="9"/>
      <c r="I5765" s="9"/>
      <c r="K5765" s="9"/>
      <c r="L5765" s="9"/>
      <c r="M5765" s="9"/>
      <c r="O5765" s="9"/>
      <c r="P5765" s="9"/>
      <c r="Q5765" s="9"/>
      <c r="R5765" s="36"/>
      <c r="V5765" s="36"/>
    </row>
    <row r="5766" spans="1:22" x14ac:dyDescent="0.25">
      <c r="A5766" s="86"/>
      <c r="B5766" s="9"/>
      <c r="C5766" s="9"/>
      <c r="D5766" s="9"/>
      <c r="E5766" s="9"/>
      <c r="F5766" s="9"/>
      <c r="I5766" s="9"/>
      <c r="K5766" s="9"/>
      <c r="L5766" s="9"/>
      <c r="M5766" s="9"/>
      <c r="O5766" s="9"/>
      <c r="P5766" s="9"/>
      <c r="Q5766" s="9"/>
      <c r="R5766" s="36"/>
      <c r="V5766" s="36"/>
    </row>
    <row r="5767" spans="1:22" x14ac:dyDescent="0.25">
      <c r="A5767" s="86"/>
      <c r="B5767" s="9"/>
      <c r="C5767" s="9"/>
      <c r="D5767" s="9"/>
      <c r="E5767" s="9"/>
      <c r="F5767" s="9"/>
      <c r="I5767" s="9"/>
      <c r="K5767" s="9"/>
      <c r="L5767" s="9"/>
      <c r="M5767" s="9"/>
      <c r="O5767" s="9"/>
      <c r="P5767" s="9"/>
      <c r="Q5767" s="9"/>
      <c r="R5767" s="36"/>
      <c r="V5767" s="36"/>
    </row>
    <row r="5768" spans="1:22" x14ac:dyDescent="0.25">
      <c r="A5768" s="86"/>
      <c r="B5768" s="9"/>
      <c r="C5768" s="9"/>
      <c r="D5768" s="9"/>
      <c r="E5768" s="9"/>
      <c r="F5768" s="9"/>
      <c r="I5768" s="9"/>
      <c r="K5768" s="9"/>
      <c r="L5768" s="9"/>
      <c r="M5768" s="9"/>
      <c r="O5768" s="9"/>
      <c r="P5768" s="9"/>
      <c r="Q5768" s="9"/>
      <c r="R5768" s="36"/>
      <c r="V5768" s="36"/>
    </row>
    <row r="5769" spans="1:22" x14ac:dyDescent="0.25">
      <c r="A5769" s="86"/>
      <c r="B5769" s="9"/>
      <c r="C5769" s="9"/>
      <c r="D5769" s="9"/>
      <c r="E5769" s="9"/>
      <c r="F5769" s="9"/>
      <c r="I5769" s="9"/>
      <c r="K5769" s="9"/>
      <c r="L5769" s="9"/>
      <c r="M5769" s="9"/>
      <c r="O5769" s="9"/>
      <c r="P5769" s="9"/>
      <c r="Q5769" s="9"/>
      <c r="R5769" s="36"/>
      <c r="V5769" s="36"/>
    </row>
    <row r="5770" spans="1:22" x14ac:dyDescent="0.25">
      <c r="A5770" s="86"/>
      <c r="B5770" s="9"/>
      <c r="C5770" s="9"/>
      <c r="D5770" s="9"/>
      <c r="E5770" s="9"/>
      <c r="F5770" s="9"/>
      <c r="I5770" s="9"/>
      <c r="K5770" s="9"/>
      <c r="L5770" s="9"/>
      <c r="M5770" s="9"/>
      <c r="O5770" s="9"/>
      <c r="P5770" s="9"/>
      <c r="Q5770" s="9"/>
      <c r="R5770" s="36"/>
      <c r="V5770" s="36"/>
    </row>
    <row r="5771" spans="1:22" x14ac:dyDescent="0.25">
      <c r="A5771" s="86"/>
      <c r="B5771" s="9"/>
      <c r="C5771" s="9"/>
      <c r="D5771" s="9"/>
      <c r="E5771" s="9"/>
      <c r="F5771" s="9"/>
      <c r="I5771" s="9"/>
      <c r="K5771" s="9"/>
      <c r="L5771" s="9"/>
      <c r="M5771" s="9"/>
      <c r="O5771" s="9"/>
      <c r="P5771" s="9"/>
      <c r="Q5771" s="9"/>
      <c r="R5771" s="36"/>
      <c r="V5771" s="36"/>
    </row>
    <row r="5772" spans="1:22" x14ac:dyDescent="0.25">
      <c r="A5772" s="86"/>
      <c r="B5772" s="9"/>
      <c r="C5772" s="9"/>
      <c r="D5772" s="9"/>
      <c r="E5772" s="9"/>
      <c r="F5772" s="9"/>
      <c r="I5772" s="9"/>
      <c r="K5772" s="9"/>
      <c r="L5772" s="9"/>
      <c r="M5772" s="9"/>
      <c r="O5772" s="9"/>
      <c r="P5772" s="9"/>
      <c r="Q5772" s="9"/>
      <c r="R5772" s="36"/>
      <c r="V5772" s="36"/>
    </row>
    <row r="5773" spans="1:22" x14ac:dyDescent="0.25">
      <c r="A5773" s="86"/>
      <c r="B5773" s="9"/>
      <c r="C5773" s="9"/>
      <c r="D5773" s="9"/>
      <c r="E5773" s="9"/>
      <c r="F5773" s="9"/>
      <c r="I5773" s="9"/>
      <c r="K5773" s="9"/>
      <c r="L5773" s="9"/>
      <c r="M5773" s="9"/>
      <c r="O5773" s="9"/>
      <c r="P5773" s="9"/>
      <c r="Q5773" s="9"/>
      <c r="R5773" s="36"/>
      <c r="V5773" s="36"/>
    </row>
    <row r="5774" spans="1:22" x14ac:dyDescent="0.25">
      <c r="A5774" s="86"/>
      <c r="B5774" s="9"/>
      <c r="C5774" s="9"/>
      <c r="D5774" s="9"/>
      <c r="E5774" s="9"/>
      <c r="F5774" s="9"/>
      <c r="I5774" s="9"/>
      <c r="K5774" s="9"/>
      <c r="L5774" s="9"/>
      <c r="M5774" s="9"/>
      <c r="O5774" s="9"/>
      <c r="P5774" s="9"/>
      <c r="Q5774" s="9"/>
      <c r="R5774" s="36"/>
      <c r="V5774" s="36"/>
    </row>
    <row r="5775" spans="1:22" x14ac:dyDescent="0.25">
      <c r="A5775" s="86"/>
      <c r="B5775" s="9"/>
      <c r="C5775" s="9"/>
      <c r="D5775" s="9"/>
      <c r="E5775" s="9"/>
      <c r="F5775" s="9"/>
      <c r="I5775" s="9"/>
      <c r="K5775" s="9"/>
      <c r="L5775" s="9"/>
      <c r="M5775" s="9"/>
      <c r="O5775" s="9"/>
      <c r="P5775" s="9"/>
      <c r="Q5775" s="9"/>
      <c r="R5775" s="36"/>
      <c r="V5775" s="36"/>
    </row>
    <row r="5776" spans="1:22" x14ac:dyDescent="0.25">
      <c r="A5776" s="86"/>
      <c r="B5776" s="9"/>
      <c r="C5776" s="9"/>
      <c r="D5776" s="9"/>
      <c r="E5776" s="9"/>
      <c r="F5776" s="9"/>
      <c r="I5776" s="9"/>
      <c r="K5776" s="9"/>
      <c r="L5776" s="9"/>
      <c r="M5776" s="9"/>
      <c r="O5776" s="9"/>
      <c r="P5776" s="9"/>
      <c r="Q5776" s="9"/>
      <c r="R5776" s="36"/>
      <c r="V5776" s="36"/>
    </row>
    <row r="5777" spans="1:22" x14ac:dyDescent="0.25">
      <c r="A5777" s="86"/>
      <c r="B5777" s="9"/>
      <c r="C5777" s="9"/>
      <c r="D5777" s="9"/>
      <c r="E5777" s="9"/>
      <c r="F5777" s="9"/>
      <c r="I5777" s="9"/>
      <c r="K5777" s="9"/>
      <c r="L5777" s="9"/>
      <c r="M5777" s="9"/>
      <c r="O5777" s="9"/>
      <c r="P5777" s="9"/>
      <c r="Q5777" s="9"/>
      <c r="R5777" s="36"/>
      <c r="V5777" s="36"/>
    </row>
    <row r="5778" spans="1:22" x14ac:dyDescent="0.25">
      <c r="A5778" s="86"/>
      <c r="B5778" s="9"/>
      <c r="C5778" s="9"/>
      <c r="D5778" s="9"/>
      <c r="E5778" s="9"/>
      <c r="F5778" s="9"/>
      <c r="I5778" s="9"/>
      <c r="K5778" s="9"/>
      <c r="L5778" s="9"/>
      <c r="M5778" s="9"/>
      <c r="O5778" s="9"/>
      <c r="P5778" s="9"/>
      <c r="Q5778" s="9"/>
      <c r="R5778" s="36"/>
      <c r="V5778" s="36"/>
    </row>
    <row r="5779" spans="1:22" x14ac:dyDescent="0.25">
      <c r="A5779" s="86"/>
      <c r="B5779" s="9"/>
      <c r="C5779" s="9"/>
      <c r="D5779" s="9"/>
      <c r="E5779" s="9"/>
      <c r="F5779" s="9"/>
      <c r="I5779" s="9"/>
      <c r="K5779" s="9"/>
      <c r="L5779" s="9"/>
      <c r="M5779" s="9"/>
      <c r="O5779" s="9"/>
      <c r="P5779" s="9"/>
      <c r="Q5779" s="9"/>
      <c r="R5779" s="36"/>
      <c r="V5779" s="36"/>
    </row>
    <row r="5780" spans="1:22" x14ac:dyDescent="0.25">
      <c r="A5780" s="86"/>
      <c r="B5780" s="9"/>
      <c r="C5780" s="9"/>
      <c r="D5780" s="9"/>
      <c r="E5780" s="9"/>
      <c r="F5780" s="9"/>
      <c r="I5780" s="9"/>
      <c r="K5780" s="9"/>
      <c r="L5780" s="9"/>
      <c r="M5780" s="9"/>
      <c r="O5780" s="9"/>
      <c r="P5780" s="9"/>
      <c r="Q5780" s="9"/>
      <c r="R5780" s="36"/>
      <c r="V5780" s="36"/>
    </row>
    <row r="5781" spans="1:22" x14ac:dyDescent="0.25">
      <c r="A5781" s="86"/>
      <c r="B5781" s="9"/>
      <c r="C5781" s="9"/>
      <c r="D5781" s="9"/>
      <c r="E5781" s="9"/>
      <c r="F5781" s="9"/>
      <c r="I5781" s="9"/>
      <c r="K5781" s="9"/>
      <c r="L5781" s="9"/>
      <c r="M5781" s="9"/>
      <c r="O5781" s="9"/>
      <c r="P5781" s="9"/>
      <c r="Q5781" s="9"/>
      <c r="R5781" s="36"/>
      <c r="V5781" s="36"/>
    </row>
    <row r="5782" spans="1:22" x14ac:dyDescent="0.25">
      <c r="A5782" s="86"/>
      <c r="B5782" s="9"/>
      <c r="C5782" s="9"/>
      <c r="D5782" s="9"/>
      <c r="E5782" s="9"/>
      <c r="F5782" s="9"/>
      <c r="I5782" s="9"/>
      <c r="K5782" s="9"/>
      <c r="L5782" s="9"/>
      <c r="M5782" s="9"/>
      <c r="O5782" s="9"/>
      <c r="P5782" s="9"/>
      <c r="Q5782" s="9"/>
      <c r="R5782" s="36"/>
      <c r="V5782" s="36"/>
    </row>
    <row r="5783" spans="1:22" x14ac:dyDescent="0.25">
      <c r="A5783" s="86"/>
      <c r="B5783" s="9"/>
      <c r="C5783" s="9"/>
      <c r="D5783" s="9"/>
      <c r="E5783" s="9"/>
      <c r="F5783" s="9"/>
      <c r="I5783" s="9"/>
      <c r="K5783" s="9"/>
      <c r="L5783" s="9"/>
      <c r="M5783" s="9"/>
      <c r="O5783" s="9"/>
      <c r="P5783" s="9"/>
      <c r="Q5783" s="9"/>
      <c r="R5783" s="36"/>
      <c r="V5783" s="36"/>
    </row>
    <row r="5784" spans="1:22" x14ac:dyDescent="0.25">
      <c r="A5784" s="86"/>
      <c r="B5784" s="9"/>
      <c r="C5784" s="9"/>
      <c r="D5784" s="9"/>
      <c r="E5784" s="9"/>
      <c r="F5784" s="9"/>
      <c r="I5784" s="9"/>
      <c r="K5784" s="9"/>
      <c r="L5784" s="9"/>
      <c r="M5784" s="9"/>
      <c r="O5784" s="9"/>
      <c r="P5784" s="9"/>
      <c r="Q5784" s="9"/>
      <c r="R5784" s="36"/>
      <c r="V5784" s="36"/>
    </row>
    <row r="5785" spans="1:22" x14ac:dyDescent="0.25">
      <c r="A5785" s="86"/>
      <c r="B5785" s="9"/>
      <c r="C5785" s="9"/>
      <c r="D5785" s="9"/>
      <c r="E5785" s="9"/>
      <c r="F5785" s="9"/>
      <c r="I5785" s="9"/>
      <c r="K5785" s="9"/>
      <c r="L5785" s="9"/>
      <c r="M5785" s="9"/>
      <c r="O5785" s="9"/>
      <c r="P5785" s="9"/>
      <c r="Q5785" s="9"/>
      <c r="R5785" s="36"/>
      <c r="V5785" s="36"/>
    </row>
    <row r="5786" spans="1:22" x14ac:dyDescent="0.25">
      <c r="A5786" s="86"/>
      <c r="B5786" s="9"/>
      <c r="C5786" s="9"/>
      <c r="D5786" s="9"/>
      <c r="E5786" s="9"/>
      <c r="F5786" s="9"/>
      <c r="I5786" s="9"/>
      <c r="K5786" s="9"/>
      <c r="L5786" s="9"/>
      <c r="M5786" s="9"/>
      <c r="O5786" s="9"/>
      <c r="P5786" s="9"/>
      <c r="Q5786" s="9"/>
      <c r="R5786" s="36"/>
      <c r="V5786" s="36"/>
    </row>
    <row r="5787" spans="1:22" x14ac:dyDescent="0.25">
      <c r="A5787" s="86"/>
      <c r="B5787" s="9"/>
      <c r="C5787" s="9"/>
      <c r="D5787" s="9"/>
      <c r="E5787" s="9"/>
      <c r="F5787" s="9"/>
      <c r="I5787" s="9"/>
      <c r="K5787" s="9"/>
      <c r="L5787" s="9"/>
      <c r="M5787" s="9"/>
      <c r="O5787" s="9"/>
      <c r="P5787" s="9"/>
      <c r="Q5787" s="9"/>
      <c r="R5787" s="36"/>
      <c r="V5787" s="36"/>
    </row>
    <row r="5788" spans="1:22" x14ac:dyDescent="0.25">
      <c r="A5788" s="86"/>
      <c r="B5788" s="9"/>
      <c r="C5788" s="9"/>
      <c r="D5788" s="9"/>
      <c r="E5788" s="9"/>
      <c r="F5788" s="9"/>
      <c r="I5788" s="9"/>
      <c r="K5788" s="9"/>
      <c r="L5788" s="9"/>
      <c r="M5788" s="9"/>
      <c r="O5788" s="9"/>
      <c r="P5788" s="9"/>
      <c r="Q5788" s="9"/>
      <c r="R5788" s="36"/>
      <c r="V5788" s="36"/>
    </row>
    <row r="5789" spans="1:22" x14ac:dyDescent="0.25">
      <c r="A5789" s="86"/>
      <c r="B5789" s="9"/>
      <c r="C5789" s="9"/>
      <c r="D5789" s="9"/>
      <c r="E5789" s="9"/>
      <c r="F5789" s="9"/>
      <c r="I5789" s="9"/>
      <c r="K5789" s="9"/>
      <c r="L5789" s="9"/>
      <c r="M5789" s="9"/>
      <c r="O5789" s="9"/>
      <c r="P5789" s="9"/>
      <c r="Q5789" s="9"/>
      <c r="R5789" s="36"/>
      <c r="V5789" s="36"/>
    </row>
    <row r="5790" spans="1:22" x14ac:dyDescent="0.25">
      <c r="A5790" s="86"/>
      <c r="B5790" s="9"/>
      <c r="C5790" s="9"/>
      <c r="D5790" s="9"/>
      <c r="E5790" s="9"/>
      <c r="F5790" s="9"/>
      <c r="I5790" s="9"/>
      <c r="K5790" s="9"/>
      <c r="L5790" s="9"/>
      <c r="M5790" s="9"/>
      <c r="O5790" s="9"/>
      <c r="P5790" s="9"/>
      <c r="Q5790" s="9"/>
      <c r="R5790" s="36"/>
      <c r="V5790" s="36"/>
    </row>
    <row r="5791" spans="1:22" x14ac:dyDescent="0.25">
      <c r="A5791" s="86"/>
      <c r="B5791" s="9"/>
      <c r="C5791" s="9"/>
      <c r="D5791" s="9"/>
      <c r="E5791" s="9"/>
      <c r="F5791" s="9"/>
      <c r="I5791" s="9"/>
      <c r="K5791" s="9"/>
      <c r="L5791" s="9"/>
      <c r="M5791" s="9"/>
      <c r="O5791" s="9"/>
      <c r="P5791" s="9"/>
      <c r="Q5791" s="9"/>
      <c r="R5791" s="36"/>
      <c r="V5791" s="36"/>
    </row>
    <row r="5792" spans="1:22" x14ac:dyDescent="0.25">
      <c r="A5792" s="86"/>
      <c r="B5792" s="9"/>
      <c r="C5792" s="9"/>
      <c r="D5792" s="9"/>
      <c r="E5792" s="9"/>
      <c r="F5792" s="9"/>
      <c r="I5792" s="9"/>
      <c r="K5792" s="9"/>
      <c r="L5792" s="9"/>
      <c r="M5792" s="9"/>
      <c r="O5792" s="9"/>
      <c r="P5792" s="9"/>
      <c r="Q5792" s="9"/>
      <c r="R5792" s="36"/>
      <c r="V5792" s="36"/>
    </row>
    <row r="5793" spans="1:22" x14ac:dyDescent="0.25">
      <c r="A5793" s="86"/>
      <c r="B5793" s="9"/>
      <c r="C5793" s="9"/>
      <c r="D5793" s="9"/>
      <c r="E5793" s="9"/>
      <c r="F5793" s="9"/>
      <c r="I5793" s="9"/>
      <c r="K5793" s="9"/>
      <c r="L5793" s="9"/>
      <c r="M5793" s="9"/>
      <c r="O5793" s="9"/>
      <c r="P5793" s="9"/>
      <c r="Q5793" s="9"/>
      <c r="R5793" s="36"/>
      <c r="V5793" s="36"/>
    </row>
    <row r="5794" spans="1:22" x14ac:dyDescent="0.25">
      <c r="A5794" s="86"/>
      <c r="B5794" s="9"/>
      <c r="C5794" s="9"/>
      <c r="D5794" s="9"/>
      <c r="E5794" s="9"/>
      <c r="F5794" s="9"/>
      <c r="I5794" s="9"/>
      <c r="K5794" s="9"/>
      <c r="L5794" s="9"/>
      <c r="M5794" s="9"/>
      <c r="O5794" s="9"/>
      <c r="P5794" s="9"/>
      <c r="Q5794" s="9"/>
      <c r="R5794" s="36"/>
      <c r="V5794" s="36"/>
    </row>
    <row r="5795" spans="1:22" x14ac:dyDescent="0.25">
      <c r="A5795" s="86"/>
      <c r="B5795" s="9"/>
      <c r="C5795" s="9"/>
      <c r="D5795" s="9"/>
      <c r="E5795" s="9"/>
      <c r="F5795" s="9"/>
      <c r="I5795" s="9"/>
      <c r="K5795" s="9"/>
      <c r="L5795" s="9"/>
      <c r="M5795" s="9"/>
      <c r="O5795" s="9"/>
      <c r="P5795" s="9"/>
      <c r="Q5795" s="9"/>
      <c r="R5795" s="36"/>
      <c r="V5795" s="36"/>
    </row>
    <row r="5796" spans="1:22" x14ac:dyDescent="0.25">
      <c r="A5796" s="86"/>
      <c r="B5796" s="9"/>
      <c r="C5796" s="9"/>
      <c r="D5796" s="9"/>
      <c r="E5796" s="9"/>
      <c r="F5796" s="9"/>
      <c r="I5796" s="9"/>
      <c r="K5796" s="9"/>
      <c r="L5796" s="9"/>
      <c r="M5796" s="9"/>
      <c r="O5796" s="9"/>
      <c r="P5796" s="9"/>
      <c r="Q5796" s="9"/>
      <c r="R5796" s="36"/>
      <c r="V5796" s="36"/>
    </row>
    <row r="5797" spans="1:22" x14ac:dyDescent="0.25">
      <c r="A5797" s="86"/>
      <c r="B5797" s="9"/>
      <c r="C5797" s="9"/>
      <c r="D5797" s="9"/>
      <c r="E5797" s="9"/>
      <c r="F5797" s="9"/>
      <c r="I5797" s="9"/>
      <c r="K5797" s="9"/>
      <c r="L5797" s="9"/>
      <c r="M5797" s="9"/>
      <c r="O5797" s="9"/>
      <c r="P5797" s="9"/>
      <c r="Q5797" s="9"/>
      <c r="R5797" s="36"/>
      <c r="V5797" s="36"/>
    </row>
    <row r="5798" spans="1:22" x14ac:dyDescent="0.25">
      <c r="A5798" s="86"/>
      <c r="B5798" s="9"/>
      <c r="C5798" s="9"/>
      <c r="D5798" s="9"/>
      <c r="E5798" s="9"/>
      <c r="F5798" s="9"/>
      <c r="I5798" s="9"/>
      <c r="K5798" s="9"/>
      <c r="L5798" s="9"/>
      <c r="M5798" s="9"/>
      <c r="O5798" s="9"/>
      <c r="P5798" s="9"/>
      <c r="Q5798" s="9"/>
      <c r="R5798" s="36"/>
      <c r="V5798" s="36"/>
    </row>
    <row r="5799" spans="1:22" x14ac:dyDescent="0.25">
      <c r="A5799" s="86"/>
      <c r="B5799" s="9"/>
      <c r="C5799" s="9"/>
      <c r="D5799" s="9"/>
      <c r="E5799" s="9"/>
      <c r="F5799" s="9"/>
      <c r="I5799" s="9"/>
      <c r="K5799" s="9"/>
      <c r="L5799" s="9"/>
      <c r="M5799" s="9"/>
      <c r="O5799" s="9"/>
      <c r="P5799" s="9"/>
      <c r="Q5799" s="9"/>
      <c r="R5799" s="36"/>
      <c r="V5799" s="36"/>
    </row>
    <row r="5800" spans="1:22" x14ac:dyDescent="0.25">
      <c r="A5800" s="86"/>
      <c r="B5800" s="9"/>
      <c r="C5800" s="9"/>
      <c r="D5800" s="9"/>
      <c r="E5800" s="9"/>
      <c r="F5800" s="9"/>
      <c r="I5800" s="9"/>
      <c r="K5800" s="9"/>
      <c r="L5800" s="9"/>
      <c r="M5800" s="9"/>
      <c r="O5800" s="9"/>
      <c r="P5800" s="9"/>
      <c r="Q5800" s="9"/>
      <c r="R5800" s="36"/>
      <c r="V5800" s="36"/>
    </row>
    <row r="5801" spans="1:22" x14ac:dyDescent="0.25">
      <c r="A5801" s="86"/>
      <c r="B5801" s="9"/>
      <c r="C5801" s="9"/>
      <c r="D5801" s="9"/>
      <c r="E5801" s="9"/>
      <c r="F5801" s="9"/>
      <c r="I5801" s="9"/>
      <c r="K5801" s="9"/>
      <c r="L5801" s="9"/>
      <c r="M5801" s="9"/>
      <c r="O5801" s="9"/>
      <c r="P5801" s="9"/>
      <c r="Q5801" s="9"/>
      <c r="R5801" s="36"/>
      <c r="V5801" s="36"/>
    </row>
    <row r="5802" spans="1:22" x14ac:dyDescent="0.25">
      <c r="A5802" s="86"/>
      <c r="B5802" s="9"/>
      <c r="C5802" s="9"/>
      <c r="D5802" s="9"/>
      <c r="E5802" s="9"/>
      <c r="F5802" s="9"/>
      <c r="I5802" s="9"/>
      <c r="K5802" s="9"/>
      <c r="L5802" s="9"/>
      <c r="M5802" s="9"/>
      <c r="O5802" s="9"/>
      <c r="P5802" s="9"/>
      <c r="Q5802" s="9"/>
      <c r="R5802" s="36"/>
      <c r="V5802" s="36"/>
    </row>
    <row r="5803" spans="1:22" x14ac:dyDescent="0.25">
      <c r="A5803" s="86"/>
      <c r="B5803" s="9"/>
      <c r="C5803" s="9"/>
      <c r="D5803" s="9"/>
      <c r="E5803" s="9"/>
      <c r="F5803" s="9"/>
      <c r="I5803" s="9"/>
      <c r="K5803" s="9"/>
      <c r="L5803" s="9"/>
      <c r="M5803" s="9"/>
      <c r="O5803" s="9"/>
      <c r="P5803" s="9"/>
      <c r="Q5803" s="9"/>
      <c r="R5803" s="36"/>
      <c r="V5803" s="36"/>
    </row>
    <row r="5804" spans="1:22" x14ac:dyDescent="0.25">
      <c r="A5804" s="86"/>
      <c r="B5804" s="9"/>
      <c r="C5804" s="9"/>
      <c r="D5804" s="9"/>
      <c r="E5804" s="9"/>
      <c r="F5804" s="9"/>
      <c r="I5804" s="9"/>
      <c r="K5804" s="9"/>
      <c r="L5804" s="9"/>
      <c r="M5804" s="9"/>
      <c r="O5804" s="9"/>
      <c r="P5804" s="9"/>
      <c r="Q5804" s="9"/>
      <c r="R5804" s="36"/>
      <c r="V5804" s="36"/>
    </row>
    <row r="5805" spans="1:22" x14ac:dyDescent="0.25">
      <c r="A5805" s="86"/>
      <c r="B5805" s="9"/>
      <c r="C5805" s="9"/>
      <c r="D5805" s="9"/>
      <c r="E5805" s="9"/>
      <c r="F5805" s="9"/>
      <c r="I5805" s="9"/>
      <c r="K5805" s="9"/>
      <c r="L5805" s="9"/>
      <c r="M5805" s="9"/>
      <c r="O5805" s="9"/>
      <c r="P5805" s="9"/>
      <c r="Q5805" s="9"/>
      <c r="R5805" s="36"/>
      <c r="V5805" s="36"/>
    </row>
    <row r="5806" spans="1:22" x14ac:dyDescent="0.25">
      <c r="A5806" s="86"/>
      <c r="B5806" s="9"/>
      <c r="C5806" s="9"/>
      <c r="D5806" s="9"/>
      <c r="E5806" s="9"/>
      <c r="F5806" s="9"/>
      <c r="I5806" s="9"/>
      <c r="K5806" s="9"/>
      <c r="L5806" s="9"/>
      <c r="M5806" s="9"/>
      <c r="O5806" s="9"/>
      <c r="P5806" s="9"/>
      <c r="Q5806" s="9"/>
      <c r="R5806" s="36"/>
      <c r="V5806" s="36"/>
    </row>
    <row r="5807" spans="1:22" x14ac:dyDescent="0.25">
      <c r="A5807" s="86"/>
      <c r="B5807" s="9"/>
      <c r="C5807" s="9"/>
      <c r="D5807" s="9"/>
      <c r="E5807" s="9"/>
      <c r="F5807" s="9"/>
      <c r="I5807" s="9"/>
      <c r="K5807" s="9"/>
      <c r="L5807" s="9"/>
      <c r="M5807" s="9"/>
      <c r="O5807" s="9"/>
      <c r="P5807" s="9"/>
      <c r="Q5807" s="9"/>
      <c r="R5807" s="36"/>
      <c r="V5807" s="36"/>
    </row>
    <row r="5808" spans="1:22" x14ac:dyDescent="0.25">
      <c r="A5808" s="86"/>
      <c r="B5808" s="9"/>
      <c r="C5808" s="9"/>
      <c r="D5808" s="9"/>
      <c r="E5808" s="9"/>
      <c r="F5808" s="9"/>
      <c r="I5808" s="9"/>
      <c r="K5808" s="9"/>
      <c r="L5808" s="9"/>
      <c r="M5808" s="9"/>
      <c r="O5808" s="9"/>
      <c r="P5808" s="9"/>
      <c r="Q5808" s="9"/>
      <c r="R5808" s="36"/>
      <c r="V5808" s="36"/>
    </row>
    <row r="5809" spans="1:22" x14ac:dyDescent="0.25">
      <c r="A5809" s="86"/>
      <c r="B5809" s="9"/>
      <c r="C5809" s="9"/>
      <c r="D5809" s="9"/>
      <c r="E5809" s="9"/>
      <c r="F5809" s="9"/>
      <c r="I5809" s="9"/>
      <c r="K5809" s="9"/>
      <c r="L5809" s="9"/>
      <c r="M5809" s="9"/>
      <c r="O5809" s="9"/>
      <c r="P5809" s="9"/>
      <c r="Q5809" s="9"/>
      <c r="R5809" s="36"/>
      <c r="V5809" s="36"/>
    </row>
    <row r="5810" spans="1:22" x14ac:dyDescent="0.25">
      <c r="A5810" s="86"/>
      <c r="B5810" s="9"/>
      <c r="C5810" s="9"/>
      <c r="D5810" s="9"/>
      <c r="E5810" s="9"/>
      <c r="F5810" s="9"/>
      <c r="I5810" s="9"/>
      <c r="K5810" s="9"/>
      <c r="L5810" s="9"/>
      <c r="M5810" s="9"/>
      <c r="O5810" s="9"/>
      <c r="P5810" s="9"/>
      <c r="Q5810" s="9"/>
      <c r="R5810" s="36"/>
      <c r="V5810" s="36"/>
    </row>
    <row r="5811" spans="1:22" x14ac:dyDescent="0.25">
      <c r="A5811" s="86"/>
      <c r="B5811" s="9"/>
      <c r="C5811" s="9"/>
      <c r="D5811" s="9"/>
      <c r="E5811" s="9"/>
      <c r="F5811" s="9"/>
      <c r="I5811" s="9"/>
      <c r="K5811" s="9"/>
      <c r="L5811" s="9"/>
      <c r="M5811" s="9"/>
      <c r="O5811" s="9"/>
      <c r="P5811" s="9"/>
      <c r="Q5811" s="9"/>
      <c r="R5811" s="36"/>
      <c r="V5811" s="36"/>
    </row>
    <row r="5812" spans="1:22" x14ac:dyDescent="0.25">
      <c r="A5812" s="86"/>
      <c r="B5812" s="9"/>
      <c r="C5812" s="9"/>
      <c r="D5812" s="9"/>
      <c r="E5812" s="9"/>
      <c r="F5812" s="9"/>
      <c r="I5812" s="9"/>
      <c r="K5812" s="9"/>
      <c r="L5812" s="9"/>
      <c r="M5812" s="9"/>
      <c r="O5812" s="9"/>
      <c r="P5812" s="9"/>
      <c r="Q5812" s="9"/>
      <c r="R5812" s="36"/>
      <c r="V5812" s="36"/>
    </row>
    <row r="5813" spans="1:22" x14ac:dyDescent="0.25">
      <c r="A5813" s="86"/>
      <c r="B5813" s="9"/>
      <c r="C5813" s="9"/>
      <c r="D5813" s="9"/>
      <c r="E5813" s="9"/>
      <c r="F5813" s="9"/>
      <c r="I5813" s="9"/>
      <c r="K5813" s="9"/>
      <c r="L5813" s="9"/>
      <c r="M5813" s="9"/>
      <c r="O5813" s="9"/>
      <c r="P5813" s="9"/>
      <c r="Q5813" s="9"/>
      <c r="R5813" s="36"/>
      <c r="V5813" s="36"/>
    </row>
    <row r="5814" spans="1:22" x14ac:dyDescent="0.25">
      <c r="A5814" s="86"/>
      <c r="B5814" s="9"/>
      <c r="C5814" s="9"/>
      <c r="D5814" s="9"/>
      <c r="E5814" s="9"/>
      <c r="F5814" s="9"/>
      <c r="I5814" s="9"/>
      <c r="K5814" s="9"/>
      <c r="L5814" s="9"/>
      <c r="M5814" s="9"/>
      <c r="O5814" s="9"/>
      <c r="P5814" s="9"/>
      <c r="Q5814" s="9"/>
      <c r="R5814" s="36"/>
      <c r="V5814" s="36"/>
    </row>
    <row r="5815" spans="1:22" x14ac:dyDescent="0.25">
      <c r="A5815" s="86"/>
      <c r="B5815" s="9"/>
      <c r="C5815" s="9"/>
      <c r="D5815" s="9"/>
      <c r="E5815" s="9"/>
      <c r="F5815" s="9"/>
      <c r="I5815" s="9"/>
      <c r="K5815" s="9"/>
      <c r="L5815" s="9"/>
      <c r="M5815" s="9"/>
      <c r="O5815" s="9"/>
      <c r="P5815" s="9"/>
      <c r="Q5815" s="9"/>
      <c r="R5815" s="36"/>
      <c r="V5815" s="36"/>
    </row>
    <row r="5816" spans="1:22" x14ac:dyDescent="0.25">
      <c r="A5816" s="86"/>
      <c r="B5816" s="9"/>
      <c r="C5816" s="9"/>
      <c r="D5816" s="9"/>
      <c r="E5816" s="9"/>
      <c r="F5816" s="9"/>
      <c r="I5816" s="9"/>
      <c r="K5816" s="9"/>
      <c r="L5816" s="9"/>
      <c r="M5816" s="9"/>
      <c r="O5816" s="9"/>
      <c r="P5816" s="9"/>
      <c r="Q5816" s="9"/>
      <c r="R5816" s="36"/>
      <c r="V5816" s="36"/>
    </row>
    <row r="5817" spans="1:22" x14ac:dyDescent="0.25">
      <c r="A5817" s="86"/>
      <c r="B5817" s="9"/>
      <c r="C5817" s="9"/>
      <c r="D5817" s="9"/>
      <c r="E5817" s="9"/>
      <c r="F5817" s="9"/>
      <c r="I5817" s="9"/>
      <c r="K5817" s="9"/>
      <c r="L5817" s="9"/>
      <c r="M5817" s="9"/>
      <c r="O5817" s="9"/>
      <c r="P5817" s="9"/>
      <c r="Q5817" s="9"/>
      <c r="R5817" s="36"/>
      <c r="V5817" s="36"/>
    </row>
    <row r="5818" spans="1:22" x14ac:dyDescent="0.25">
      <c r="A5818" s="86"/>
      <c r="B5818" s="9"/>
      <c r="C5818" s="9"/>
      <c r="D5818" s="9"/>
      <c r="E5818" s="9"/>
      <c r="F5818" s="9"/>
      <c r="I5818" s="9"/>
      <c r="K5818" s="9"/>
      <c r="L5818" s="9"/>
      <c r="M5818" s="9"/>
      <c r="O5818" s="9"/>
      <c r="P5818" s="9"/>
      <c r="Q5818" s="9"/>
      <c r="R5818" s="36"/>
      <c r="V5818" s="36"/>
    </row>
    <row r="5819" spans="1:22" x14ac:dyDescent="0.25">
      <c r="A5819" s="86"/>
      <c r="B5819" s="9"/>
      <c r="C5819" s="9"/>
      <c r="D5819" s="9"/>
      <c r="E5819" s="9"/>
      <c r="F5819" s="9"/>
      <c r="I5819" s="9"/>
      <c r="K5819" s="9"/>
      <c r="L5819" s="9"/>
      <c r="M5819" s="9"/>
      <c r="O5819" s="9"/>
      <c r="P5819" s="9"/>
      <c r="Q5819" s="9"/>
      <c r="R5819" s="36"/>
      <c r="V5819" s="36"/>
    </row>
    <row r="5820" spans="1:22" x14ac:dyDescent="0.25">
      <c r="A5820" s="86"/>
      <c r="B5820" s="9"/>
      <c r="C5820" s="9"/>
      <c r="D5820" s="9"/>
      <c r="E5820" s="9"/>
      <c r="F5820" s="9"/>
      <c r="I5820" s="9"/>
      <c r="K5820" s="9"/>
      <c r="L5820" s="9"/>
      <c r="M5820" s="9"/>
      <c r="O5820" s="9"/>
      <c r="P5820" s="9"/>
      <c r="Q5820" s="9"/>
      <c r="R5820" s="36"/>
      <c r="V5820" s="36"/>
    </row>
    <row r="5821" spans="1:22" x14ac:dyDescent="0.25">
      <c r="A5821" s="86"/>
      <c r="B5821" s="9"/>
      <c r="C5821" s="9"/>
      <c r="D5821" s="9"/>
      <c r="E5821" s="9"/>
      <c r="F5821" s="9"/>
      <c r="I5821" s="9"/>
      <c r="K5821" s="9"/>
      <c r="L5821" s="9"/>
      <c r="M5821" s="9"/>
      <c r="O5821" s="9"/>
      <c r="P5821" s="9"/>
      <c r="Q5821" s="9"/>
      <c r="R5821" s="36"/>
      <c r="V5821" s="36"/>
    </row>
    <row r="5822" spans="1:22" x14ac:dyDescent="0.25">
      <c r="A5822" s="86"/>
      <c r="B5822" s="9"/>
      <c r="C5822" s="9"/>
      <c r="D5822" s="9"/>
      <c r="E5822" s="9"/>
      <c r="F5822" s="9"/>
      <c r="I5822" s="9"/>
      <c r="K5822" s="9"/>
      <c r="L5822" s="9"/>
      <c r="M5822" s="9"/>
      <c r="O5822" s="9"/>
      <c r="P5822" s="9"/>
      <c r="Q5822" s="9"/>
      <c r="R5822" s="36"/>
      <c r="V5822" s="36"/>
    </row>
    <row r="5823" spans="1:22" x14ac:dyDescent="0.25">
      <c r="A5823" s="86"/>
      <c r="B5823" s="9"/>
      <c r="C5823" s="9"/>
      <c r="D5823" s="9"/>
      <c r="E5823" s="9"/>
      <c r="F5823" s="9"/>
      <c r="I5823" s="9"/>
      <c r="K5823" s="9"/>
      <c r="L5823" s="9"/>
      <c r="M5823" s="9"/>
      <c r="O5823" s="9"/>
      <c r="P5823" s="9"/>
      <c r="Q5823" s="9"/>
      <c r="R5823" s="36"/>
      <c r="V5823" s="36"/>
    </row>
    <row r="5824" spans="1:22" x14ac:dyDescent="0.25">
      <c r="A5824" s="86"/>
      <c r="B5824" s="9"/>
      <c r="C5824" s="9"/>
      <c r="D5824" s="9"/>
      <c r="E5824" s="9"/>
      <c r="F5824" s="9"/>
      <c r="I5824" s="9"/>
      <c r="K5824" s="9"/>
      <c r="L5824" s="9"/>
      <c r="M5824" s="9"/>
      <c r="O5824" s="9"/>
      <c r="P5824" s="9"/>
      <c r="Q5824" s="9"/>
      <c r="R5824" s="36"/>
      <c r="V5824" s="36"/>
    </row>
    <row r="5825" spans="1:22" x14ac:dyDescent="0.25">
      <c r="A5825" s="86"/>
      <c r="B5825" s="9"/>
      <c r="C5825" s="9"/>
      <c r="D5825" s="9"/>
      <c r="E5825" s="9"/>
      <c r="F5825" s="9"/>
      <c r="I5825" s="9"/>
      <c r="K5825" s="9"/>
      <c r="L5825" s="9"/>
      <c r="M5825" s="9"/>
      <c r="O5825" s="9"/>
      <c r="P5825" s="9"/>
      <c r="Q5825" s="9"/>
      <c r="R5825" s="36"/>
      <c r="V5825" s="36"/>
    </row>
    <row r="5826" spans="1:22" x14ac:dyDescent="0.25">
      <c r="A5826" s="86"/>
      <c r="B5826" s="9"/>
      <c r="C5826" s="9"/>
      <c r="D5826" s="9"/>
      <c r="E5826" s="9"/>
      <c r="F5826" s="9"/>
      <c r="I5826" s="9"/>
      <c r="K5826" s="9"/>
      <c r="L5826" s="9"/>
      <c r="M5826" s="9"/>
      <c r="O5826" s="9"/>
      <c r="P5826" s="9"/>
      <c r="Q5826" s="9"/>
      <c r="R5826" s="36"/>
      <c r="V5826" s="36"/>
    </row>
    <row r="5827" spans="1:22" x14ac:dyDescent="0.25">
      <c r="A5827" s="86"/>
      <c r="B5827" s="9"/>
      <c r="C5827" s="9"/>
      <c r="D5827" s="9"/>
      <c r="E5827" s="9"/>
      <c r="F5827" s="9"/>
      <c r="I5827" s="9"/>
      <c r="K5827" s="9"/>
      <c r="L5827" s="9"/>
      <c r="M5827" s="9"/>
      <c r="O5827" s="9"/>
      <c r="P5827" s="9"/>
      <c r="Q5827" s="9"/>
      <c r="R5827" s="36"/>
      <c r="V5827" s="36"/>
    </row>
    <row r="5828" spans="1:22" x14ac:dyDescent="0.25">
      <c r="A5828" s="86"/>
      <c r="B5828" s="9"/>
      <c r="C5828" s="9"/>
      <c r="D5828" s="9"/>
      <c r="E5828" s="9"/>
      <c r="F5828" s="9"/>
      <c r="I5828" s="9"/>
      <c r="K5828" s="9"/>
      <c r="L5828" s="9"/>
      <c r="M5828" s="9"/>
      <c r="O5828" s="9"/>
      <c r="P5828" s="9"/>
      <c r="Q5828" s="9"/>
      <c r="R5828" s="36"/>
      <c r="V5828" s="36"/>
    </row>
    <row r="5829" spans="1:22" x14ac:dyDescent="0.25">
      <c r="A5829" s="86"/>
      <c r="B5829" s="9"/>
      <c r="C5829" s="9"/>
      <c r="D5829" s="9"/>
      <c r="E5829" s="9"/>
      <c r="F5829" s="9"/>
      <c r="I5829" s="9"/>
      <c r="K5829" s="9"/>
      <c r="L5829" s="9"/>
      <c r="M5829" s="9"/>
      <c r="O5829" s="9"/>
      <c r="P5829" s="9"/>
      <c r="Q5829" s="9"/>
      <c r="R5829" s="36"/>
      <c r="V5829" s="36"/>
    </row>
    <row r="5830" spans="1:22" x14ac:dyDescent="0.25">
      <c r="A5830" s="86"/>
      <c r="B5830" s="9"/>
      <c r="C5830" s="9"/>
      <c r="D5830" s="9"/>
      <c r="E5830" s="9"/>
      <c r="F5830" s="9"/>
      <c r="I5830" s="9"/>
      <c r="K5830" s="9"/>
      <c r="L5830" s="9"/>
      <c r="M5830" s="9"/>
      <c r="O5830" s="9"/>
      <c r="P5830" s="9"/>
      <c r="Q5830" s="9"/>
      <c r="R5830" s="36"/>
      <c r="V5830" s="36"/>
    </row>
    <row r="5831" spans="1:22" x14ac:dyDescent="0.25">
      <c r="A5831" s="86"/>
      <c r="B5831" s="9"/>
      <c r="C5831" s="9"/>
      <c r="D5831" s="9"/>
      <c r="E5831" s="9"/>
      <c r="F5831" s="9"/>
      <c r="I5831" s="9"/>
      <c r="K5831" s="9"/>
      <c r="L5831" s="9"/>
      <c r="M5831" s="9"/>
      <c r="O5831" s="9"/>
      <c r="P5831" s="9"/>
      <c r="Q5831" s="9"/>
      <c r="R5831" s="36"/>
      <c r="V5831" s="36"/>
    </row>
    <row r="5832" spans="1:22" x14ac:dyDescent="0.25">
      <c r="A5832" s="86"/>
      <c r="B5832" s="9"/>
      <c r="C5832" s="9"/>
      <c r="D5832" s="9"/>
      <c r="E5832" s="9"/>
      <c r="F5832" s="9"/>
      <c r="I5832" s="9"/>
      <c r="K5832" s="9"/>
      <c r="L5832" s="9"/>
      <c r="M5832" s="9"/>
      <c r="O5832" s="9"/>
      <c r="P5832" s="9"/>
      <c r="Q5832" s="9"/>
      <c r="R5832" s="36"/>
      <c r="V5832" s="36"/>
    </row>
    <row r="5833" spans="1:22" x14ac:dyDescent="0.25">
      <c r="A5833" s="86"/>
      <c r="B5833" s="9"/>
      <c r="C5833" s="9"/>
      <c r="D5833" s="9"/>
      <c r="E5833" s="9"/>
      <c r="F5833" s="9"/>
      <c r="I5833" s="9"/>
      <c r="K5833" s="9"/>
      <c r="L5833" s="9"/>
      <c r="M5833" s="9"/>
      <c r="O5833" s="9"/>
      <c r="P5833" s="9"/>
      <c r="Q5833" s="9"/>
      <c r="R5833" s="36"/>
      <c r="V5833" s="36"/>
    </row>
    <row r="5834" spans="1:22" x14ac:dyDescent="0.25">
      <c r="A5834" s="86"/>
      <c r="B5834" s="9"/>
      <c r="C5834" s="9"/>
      <c r="D5834" s="9"/>
      <c r="E5834" s="9"/>
      <c r="F5834" s="9"/>
      <c r="I5834" s="9"/>
      <c r="K5834" s="9"/>
      <c r="L5834" s="9"/>
      <c r="M5834" s="9"/>
      <c r="O5834" s="9"/>
      <c r="P5834" s="9"/>
      <c r="Q5834" s="9"/>
      <c r="R5834" s="36"/>
      <c r="V5834" s="36"/>
    </row>
    <row r="5835" spans="1:22" x14ac:dyDescent="0.25">
      <c r="A5835" s="86"/>
      <c r="B5835" s="9"/>
      <c r="C5835" s="9"/>
      <c r="D5835" s="9"/>
      <c r="E5835" s="9"/>
      <c r="F5835" s="9"/>
      <c r="I5835" s="9"/>
      <c r="K5835" s="9"/>
      <c r="L5835" s="9"/>
      <c r="M5835" s="9"/>
      <c r="O5835" s="9"/>
      <c r="P5835" s="9"/>
      <c r="Q5835" s="9"/>
      <c r="R5835" s="36"/>
      <c r="V5835" s="36"/>
    </row>
    <row r="5836" spans="1:22" x14ac:dyDescent="0.25">
      <c r="A5836" s="86"/>
      <c r="B5836" s="9"/>
      <c r="C5836" s="9"/>
      <c r="D5836" s="9"/>
      <c r="E5836" s="9"/>
      <c r="F5836" s="9"/>
      <c r="I5836" s="9"/>
      <c r="K5836" s="9"/>
      <c r="L5836" s="9"/>
      <c r="M5836" s="9"/>
      <c r="O5836" s="9"/>
      <c r="P5836" s="9"/>
      <c r="Q5836" s="9"/>
      <c r="R5836" s="36"/>
      <c r="V5836" s="36"/>
    </row>
    <row r="5837" spans="1:22" x14ac:dyDescent="0.25">
      <c r="A5837" s="86"/>
      <c r="B5837" s="9"/>
      <c r="C5837" s="9"/>
      <c r="D5837" s="9"/>
      <c r="E5837" s="9"/>
      <c r="F5837" s="9"/>
      <c r="I5837" s="9"/>
      <c r="K5837" s="9"/>
      <c r="L5837" s="9"/>
      <c r="M5837" s="9"/>
      <c r="O5837" s="9"/>
      <c r="P5837" s="9"/>
      <c r="Q5837" s="9"/>
      <c r="R5837" s="36"/>
      <c r="V5837" s="36"/>
    </row>
    <row r="5838" spans="1:22" x14ac:dyDescent="0.25">
      <c r="A5838" s="86"/>
      <c r="B5838" s="9"/>
      <c r="C5838" s="9"/>
      <c r="D5838" s="9"/>
      <c r="E5838" s="9"/>
      <c r="F5838" s="9"/>
      <c r="I5838" s="9"/>
      <c r="K5838" s="9"/>
      <c r="L5838" s="9"/>
      <c r="M5838" s="9"/>
      <c r="O5838" s="9"/>
      <c r="P5838" s="9"/>
      <c r="Q5838" s="9"/>
      <c r="R5838" s="36"/>
      <c r="V5838" s="36"/>
    </row>
    <row r="5839" spans="1:22" x14ac:dyDescent="0.25">
      <c r="A5839" s="86"/>
      <c r="B5839" s="9"/>
      <c r="C5839" s="9"/>
      <c r="D5839" s="9"/>
      <c r="E5839" s="9"/>
      <c r="F5839" s="9"/>
      <c r="I5839" s="9"/>
      <c r="K5839" s="9"/>
      <c r="L5839" s="9"/>
      <c r="M5839" s="9"/>
      <c r="O5839" s="9"/>
      <c r="P5839" s="9"/>
      <c r="Q5839" s="9"/>
      <c r="R5839" s="36"/>
      <c r="V5839" s="36"/>
    </row>
    <row r="5840" spans="1:22" x14ac:dyDescent="0.25">
      <c r="A5840" s="86"/>
      <c r="B5840" s="9"/>
      <c r="C5840" s="9"/>
      <c r="D5840" s="9"/>
      <c r="E5840" s="9"/>
      <c r="F5840" s="9"/>
      <c r="I5840" s="9"/>
      <c r="K5840" s="9"/>
      <c r="L5840" s="9"/>
      <c r="M5840" s="9"/>
      <c r="O5840" s="9"/>
      <c r="P5840" s="9"/>
      <c r="Q5840" s="9"/>
      <c r="R5840" s="36"/>
      <c r="V5840" s="36"/>
    </row>
    <row r="5841" spans="1:22" x14ac:dyDescent="0.25">
      <c r="A5841" s="86"/>
      <c r="B5841" s="9"/>
      <c r="C5841" s="9"/>
      <c r="D5841" s="9"/>
      <c r="E5841" s="9"/>
      <c r="F5841" s="9"/>
      <c r="I5841" s="9"/>
      <c r="K5841" s="9"/>
      <c r="L5841" s="9"/>
      <c r="M5841" s="9"/>
      <c r="O5841" s="9"/>
      <c r="P5841" s="9"/>
      <c r="Q5841" s="9"/>
      <c r="R5841" s="36"/>
      <c r="V5841" s="36"/>
    </row>
    <row r="5842" spans="1:22" x14ac:dyDescent="0.25">
      <c r="A5842" s="86"/>
      <c r="B5842" s="9"/>
      <c r="C5842" s="9"/>
      <c r="D5842" s="9"/>
      <c r="E5842" s="9"/>
      <c r="F5842" s="9"/>
      <c r="I5842" s="9"/>
      <c r="K5842" s="9"/>
      <c r="L5842" s="9"/>
      <c r="M5842" s="9"/>
      <c r="O5842" s="9"/>
      <c r="P5842" s="9"/>
      <c r="Q5842" s="9"/>
      <c r="R5842" s="36"/>
      <c r="V5842" s="36"/>
    </row>
    <row r="5843" spans="1:22" x14ac:dyDescent="0.25">
      <c r="A5843" s="86"/>
      <c r="B5843" s="9"/>
      <c r="C5843" s="9"/>
      <c r="D5843" s="9"/>
      <c r="E5843" s="9"/>
      <c r="F5843" s="9"/>
      <c r="I5843" s="9"/>
      <c r="K5843" s="9"/>
      <c r="L5843" s="9"/>
      <c r="M5843" s="9"/>
      <c r="O5843" s="9"/>
      <c r="P5843" s="9"/>
      <c r="Q5843" s="9"/>
      <c r="R5843" s="36"/>
      <c r="V5843" s="36"/>
    </row>
    <row r="5844" spans="1:22" x14ac:dyDescent="0.25">
      <c r="A5844" s="86"/>
      <c r="B5844" s="9"/>
      <c r="C5844" s="9"/>
      <c r="D5844" s="9"/>
      <c r="E5844" s="9"/>
      <c r="F5844" s="9"/>
      <c r="I5844" s="9"/>
      <c r="K5844" s="9"/>
      <c r="L5844" s="9"/>
      <c r="M5844" s="9"/>
      <c r="O5844" s="9"/>
      <c r="P5844" s="9"/>
      <c r="Q5844" s="9"/>
      <c r="R5844" s="36"/>
      <c r="V5844" s="36"/>
    </row>
    <row r="5845" spans="1:22" x14ac:dyDescent="0.25">
      <c r="A5845" s="86"/>
      <c r="B5845" s="9"/>
      <c r="C5845" s="9"/>
      <c r="D5845" s="9"/>
      <c r="E5845" s="9"/>
      <c r="F5845" s="9"/>
      <c r="I5845" s="9"/>
      <c r="K5845" s="9"/>
      <c r="L5845" s="9"/>
      <c r="M5845" s="9"/>
      <c r="O5845" s="9"/>
      <c r="P5845" s="9"/>
      <c r="Q5845" s="9"/>
      <c r="R5845" s="36"/>
      <c r="V5845" s="36"/>
    </row>
    <row r="5846" spans="1:22" x14ac:dyDescent="0.25">
      <c r="A5846" s="86"/>
      <c r="B5846" s="9"/>
      <c r="C5846" s="9"/>
      <c r="D5846" s="9"/>
      <c r="E5846" s="9"/>
      <c r="F5846" s="9"/>
      <c r="I5846" s="9"/>
      <c r="K5846" s="9"/>
      <c r="L5846" s="9"/>
      <c r="M5846" s="9"/>
      <c r="O5846" s="9"/>
      <c r="P5846" s="9"/>
      <c r="Q5846" s="9"/>
      <c r="R5846" s="36"/>
      <c r="V5846" s="36"/>
    </row>
    <row r="5847" spans="1:22" x14ac:dyDescent="0.25">
      <c r="A5847" s="86"/>
      <c r="B5847" s="9"/>
      <c r="C5847" s="9"/>
      <c r="D5847" s="9"/>
      <c r="E5847" s="9"/>
      <c r="F5847" s="9"/>
      <c r="I5847" s="9"/>
      <c r="K5847" s="9"/>
      <c r="L5847" s="9"/>
      <c r="M5847" s="9"/>
      <c r="O5847" s="9"/>
      <c r="P5847" s="9"/>
      <c r="Q5847" s="9"/>
      <c r="R5847" s="36"/>
      <c r="V5847" s="36"/>
    </row>
    <row r="5848" spans="1:22" x14ac:dyDescent="0.25">
      <c r="A5848" s="86"/>
      <c r="B5848" s="9"/>
      <c r="C5848" s="9"/>
      <c r="D5848" s="9"/>
      <c r="E5848" s="9"/>
      <c r="F5848" s="9"/>
      <c r="I5848" s="9"/>
      <c r="K5848" s="9"/>
      <c r="L5848" s="9"/>
      <c r="M5848" s="9"/>
      <c r="O5848" s="9"/>
      <c r="P5848" s="9"/>
      <c r="Q5848" s="9"/>
      <c r="R5848" s="36"/>
      <c r="V5848" s="36"/>
    </row>
    <row r="5849" spans="1:22" x14ac:dyDescent="0.25">
      <c r="A5849" s="86"/>
      <c r="B5849" s="9"/>
      <c r="C5849" s="9"/>
      <c r="D5849" s="9"/>
      <c r="E5849" s="9"/>
      <c r="F5849" s="9"/>
      <c r="I5849" s="9"/>
      <c r="K5849" s="9"/>
      <c r="L5849" s="9"/>
      <c r="M5849" s="9"/>
      <c r="O5849" s="9"/>
      <c r="P5849" s="9"/>
      <c r="Q5849" s="9"/>
      <c r="R5849" s="36"/>
      <c r="V5849" s="36"/>
    </row>
    <row r="5850" spans="1:22" x14ac:dyDescent="0.25">
      <c r="A5850" s="86"/>
      <c r="B5850" s="9"/>
      <c r="C5850" s="9"/>
      <c r="D5850" s="9"/>
      <c r="E5850" s="9"/>
      <c r="F5850" s="9"/>
      <c r="I5850" s="9"/>
      <c r="K5850" s="9"/>
      <c r="L5850" s="9"/>
      <c r="M5850" s="9"/>
      <c r="O5850" s="9"/>
      <c r="P5850" s="9"/>
      <c r="Q5850" s="9"/>
      <c r="R5850" s="36"/>
      <c r="V5850" s="36"/>
    </row>
    <row r="5851" spans="1:22" x14ac:dyDescent="0.25">
      <c r="A5851" s="86"/>
      <c r="B5851" s="9"/>
      <c r="C5851" s="9"/>
      <c r="D5851" s="9"/>
      <c r="E5851" s="9"/>
      <c r="F5851" s="9"/>
      <c r="I5851" s="9"/>
      <c r="K5851" s="9"/>
      <c r="L5851" s="9"/>
      <c r="M5851" s="9"/>
      <c r="O5851" s="9"/>
      <c r="P5851" s="9"/>
      <c r="Q5851" s="9"/>
      <c r="R5851" s="36"/>
      <c r="V5851" s="36"/>
    </row>
    <row r="5852" spans="1:22" x14ac:dyDescent="0.25">
      <c r="A5852" s="86"/>
      <c r="B5852" s="9"/>
      <c r="C5852" s="9"/>
      <c r="D5852" s="9"/>
      <c r="E5852" s="9"/>
      <c r="F5852" s="9"/>
      <c r="I5852" s="9"/>
      <c r="K5852" s="9"/>
      <c r="L5852" s="9"/>
      <c r="M5852" s="9"/>
      <c r="O5852" s="9"/>
      <c r="P5852" s="9"/>
      <c r="Q5852" s="9"/>
      <c r="R5852" s="36"/>
      <c r="V5852" s="36"/>
    </row>
    <row r="5853" spans="1:22" x14ac:dyDescent="0.25">
      <c r="A5853" s="86"/>
      <c r="B5853" s="9"/>
      <c r="C5853" s="9"/>
      <c r="D5853" s="9"/>
      <c r="E5853" s="9"/>
      <c r="F5853" s="9"/>
      <c r="I5853" s="9"/>
      <c r="K5853" s="9"/>
      <c r="L5853" s="9"/>
      <c r="M5853" s="9"/>
      <c r="O5853" s="9"/>
      <c r="P5853" s="9"/>
      <c r="Q5853" s="9"/>
      <c r="R5853" s="36"/>
      <c r="V5853" s="36"/>
    </row>
    <row r="5854" spans="1:22" x14ac:dyDescent="0.25">
      <c r="A5854" s="86"/>
      <c r="B5854" s="9"/>
      <c r="C5854" s="9"/>
      <c r="D5854" s="9"/>
      <c r="E5854" s="9"/>
      <c r="F5854" s="9"/>
      <c r="I5854" s="9"/>
      <c r="K5854" s="9"/>
      <c r="L5854" s="9"/>
      <c r="M5854" s="9"/>
      <c r="O5854" s="9"/>
      <c r="P5854" s="9"/>
      <c r="Q5854" s="9"/>
      <c r="R5854" s="36"/>
      <c r="V5854" s="36"/>
    </row>
    <row r="5855" spans="1:22" x14ac:dyDescent="0.25">
      <c r="A5855" s="86"/>
      <c r="B5855" s="9"/>
      <c r="C5855" s="9"/>
      <c r="D5855" s="9"/>
      <c r="E5855" s="9"/>
      <c r="F5855" s="9"/>
      <c r="I5855" s="9"/>
      <c r="K5855" s="9"/>
      <c r="L5855" s="9"/>
      <c r="M5855" s="9"/>
      <c r="O5855" s="9"/>
      <c r="P5855" s="9"/>
      <c r="Q5855" s="9"/>
      <c r="R5855" s="36"/>
      <c r="V5855" s="36"/>
    </row>
    <row r="5856" spans="1:22" x14ac:dyDescent="0.25">
      <c r="A5856" s="86"/>
      <c r="B5856" s="9"/>
      <c r="C5856" s="9"/>
      <c r="D5856" s="9"/>
      <c r="E5856" s="9"/>
      <c r="F5856" s="9"/>
      <c r="I5856" s="9"/>
      <c r="K5856" s="9"/>
      <c r="L5856" s="9"/>
      <c r="M5856" s="9"/>
      <c r="O5856" s="9"/>
      <c r="P5856" s="9"/>
      <c r="Q5856" s="9"/>
      <c r="R5856" s="36"/>
      <c r="V5856" s="36"/>
    </row>
    <row r="5857" spans="1:22" x14ac:dyDescent="0.25">
      <c r="A5857" s="86"/>
      <c r="B5857" s="9"/>
      <c r="C5857" s="9"/>
      <c r="D5857" s="9"/>
      <c r="E5857" s="9"/>
      <c r="F5857" s="9"/>
      <c r="I5857" s="9"/>
      <c r="K5857" s="9"/>
      <c r="L5857" s="9"/>
      <c r="M5857" s="9"/>
      <c r="O5857" s="9"/>
      <c r="P5857" s="9"/>
      <c r="Q5857" s="9"/>
      <c r="R5857" s="36"/>
      <c r="V5857" s="36"/>
    </row>
    <row r="5858" spans="1:22" x14ac:dyDescent="0.25">
      <c r="A5858" s="86"/>
      <c r="B5858" s="9"/>
      <c r="C5858" s="9"/>
      <c r="D5858" s="9"/>
      <c r="E5858" s="9"/>
      <c r="F5858" s="9"/>
      <c r="I5858" s="9"/>
      <c r="K5858" s="9"/>
      <c r="L5858" s="9"/>
      <c r="M5858" s="9"/>
      <c r="O5858" s="9"/>
      <c r="P5858" s="9"/>
      <c r="Q5858" s="9"/>
      <c r="R5858" s="36"/>
      <c r="V5858" s="36"/>
    </row>
    <row r="5859" spans="1:22" x14ac:dyDescent="0.25">
      <c r="A5859" s="86"/>
      <c r="B5859" s="9"/>
      <c r="C5859" s="9"/>
      <c r="D5859" s="9"/>
      <c r="E5859" s="9"/>
      <c r="F5859" s="9"/>
      <c r="I5859" s="9"/>
      <c r="K5859" s="9"/>
      <c r="L5859" s="9"/>
      <c r="M5859" s="9"/>
      <c r="O5859" s="9"/>
      <c r="P5859" s="9"/>
      <c r="Q5859" s="9"/>
      <c r="R5859" s="36"/>
      <c r="V5859" s="36"/>
    </row>
    <row r="5860" spans="1:22" x14ac:dyDescent="0.25">
      <c r="A5860" s="86"/>
      <c r="B5860" s="9"/>
      <c r="C5860" s="9"/>
      <c r="D5860" s="9"/>
      <c r="E5860" s="9"/>
      <c r="F5860" s="9"/>
      <c r="I5860" s="9"/>
      <c r="K5860" s="9"/>
      <c r="L5860" s="9"/>
      <c r="M5860" s="9"/>
      <c r="O5860" s="9"/>
      <c r="P5860" s="9"/>
      <c r="Q5860" s="9"/>
      <c r="R5860" s="36"/>
      <c r="V5860" s="36"/>
    </row>
    <row r="5861" spans="1:22" x14ac:dyDescent="0.25">
      <c r="A5861" s="86"/>
      <c r="B5861" s="9"/>
      <c r="C5861" s="9"/>
      <c r="D5861" s="9"/>
      <c r="E5861" s="9"/>
      <c r="F5861" s="9"/>
      <c r="I5861" s="9"/>
      <c r="K5861" s="9"/>
      <c r="L5861" s="9"/>
      <c r="M5861" s="9"/>
      <c r="O5861" s="9"/>
      <c r="P5861" s="9"/>
      <c r="Q5861" s="9"/>
      <c r="R5861" s="36"/>
      <c r="V5861" s="36"/>
    </row>
    <row r="5862" spans="1:22" x14ac:dyDescent="0.25">
      <c r="A5862" s="86"/>
      <c r="B5862" s="9"/>
      <c r="C5862" s="9"/>
      <c r="D5862" s="9"/>
      <c r="E5862" s="9"/>
      <c r="F5862" s="9"/>
      <c r="I5862" s="9"/>
      <c r="K5862" s="9"/>
      <c r="L5862" s="9"/>
      <c r="M5862" s="9"/>
      <c r="O5862" s="9"/>
      <c r="P5862" s="9"/>
      <c r="Q5862" s="9"/>
      <c r="R5862" s="36"/>
      <c r="V5862" s="36"/>
    </row>
    <row r="5863" spans="1:22" x14ac:dyDescent="0.25">
      <c r="A5863" s="86"/>
      <c r="B5863" s="9"/>
      <c r="C5863" s="9"/>
      <c r="D5863" s="9"/>
      <c r="E5863" s="9"/>
      <c r="F5863" s="9"/>
      <c r="I5863" s="9"/>
      <c r="K5863" s="9"/>
      <c r="L5863" s="9"/>
      <c r="M5863" s="9"/>
      <c r="O5863" s="9"/>
      <c r="P5863" s="9"/>
      <c r="Q5863" s="9"/>
      <c r="R5863" s="36"/>
      <c r="V5863" s="36"/>
    </row>
    <row r="5864" spans="1:22" x14ac:dyDescent="0.25">
      <c r="A5864" s="86"/>
      <c r="B5864" s="9"/>
      <c r="C5864" s="9"/>
      <c r="D5864" s="9"/>
      <c r="E5864" s="9"/>
      <c r="F5864" s="9"/>
      <c r="I5864" s="9"/>
      <c r="K5864" s="9"/>
      <c r="L5864" s="9"/>
      <c r="M5864" s="9"/>
      <c r="O5864" s="9"/>
      <c r="P5864" s="9"/>
      <c r="Q5864" s="9"/>
      <c r="R5864" s="36"/>
      <c r="V5864" s="36"/>
    </row>
    <row r="5865" spans="1:22" x14ac:dyDescent="0.25">
      <c r="A5865" s="86"/>
      <c r="B5865" s="9"/>
      <c r="C5865" s="9"/>
      <c r="D5865" s="9"/>
      <c r="E5865" s="9"/>
      <c r="F5865" s="9"/>
      <c r="I5865" s="9"/>
      <c r="K5865" s="9"/>
      <c r="L5865" s="9"/>
      <c r="M5865" s="9"/>
      <c r="O5865" s="9"/>
      <c r="P5865" s="9"/>
      <c r="Q5865" s="9"/>
      <c r="R5865" s="36"/>
      <c r="V5865" s="36"/>
    </row>
    <row r="5866" spans="1:22" x14ac:dyDescent="0.25">
      <c r="A5866" s="86"/>
      <c r="B5866" s="9"/>
      <c r="C5866" s="9"/>
      <c r="D5866" s="9"/>
      <c r="E5866" s="9"/>
      <c r="F5866" s="9"/>
      <c r="I5866" s="9"/>
      <c r="K5866" s="9"/>
      <c r="L5866" s="9"/>
      <c r="M5866" s="9"/>
      <c r="O5866" s="9"/>
      <c r="P5866" s="9"/>
      <c r="Q5866" s="9"/>
      <c r="R5866" s="36"/>
      <c r="V5866" s="36"/>
    </row>
    <row r="5867" spans="1:22" x14ac:dyDescent="0.25">
      <c r="A5867" s="86"/>
      <c r="B5867" s="9"/>
      <c r="C5867" s="9"/>
      <c r="D5867" s="9"/>
      <c r="E5867" s="9"/>
      <c r="F5867" s="9"/>
      <c r="I5867" s="9"/>
      <c r="K5867" s="9"/>
      <c r="L5867" s="9"/>
      <c r="M5867" s="9"/>
      <c r="O5867" s="9"/>
      <c r="P5867" s="9"/>
      <c r="Q5867" s="9"/>
      <c r="R5867" s="36"/>
      <c r="V5867" s="36"/>
    </row>
    <row r="5868" spans="1:22" x14ac:dyDescent="0.25">
      <c r="A5868" s="86"/>
      <c r="B5868" s="9"/>
      <c r="C5868" s="9"/>
      <c r="D5868" s="9"/>
      <c r="E5868" s="9"/>
      <c r="F5868" s="9"/>
      <c r="I5868" s="9"/>
      <c r="K5868" s="9"/>
      <c r="L5868" s="9"/>
      <c r="M5868" s="9"/>
      <c r="O5868" s="9"/>
      <c r="P5868" s="9"/>
      <c r="Q5868" s="9"/>
      <c r="R5868" s="36"/>
      <c r="V5868" s="36"/>
    </row>
    <row r="5869" spans="1:22" x14ac:dyDescent="0.25">
      <c r="A5869" s="86"/>
      <c r="B5869" s="9"/>
      <c r="C5869" s="9"/>
      <c r="D5869" s="9"/>
      <c r="E5869" s="9"/>
      <c r="F5869" s="9"/>
      <c r="I5869" s="9"/>
      <c r="K5869" s="9"/>
      <c r="L5869" s="9"/>
      <c r="M5869" s="9"/>
      <c r="O5869" s="9"/>
      <c r="P5869" s="9"/>
      <c r="Q5869" s="9"/>
      <c r="R5869" s="36"/>
      <c r="V5869" s="36"/>
    </row>
    <row r="5870" spans="1:22" x14ac:dyDescent="0.25">
      <c r="A5870" s="86"/>
      <c r="B5870" s="9"/>
      <c r="C5870" s="9"/>
      <c r="D5870" s="9"/>
      <c r="E5870" s="9"/>
      <c r="F5870" s="9"/>
      <c r="I5870" s="9"/>
      <c r="K5870" s="9"/>
      <c r="L5870" s="9"/>
      <c r="M5870" s="9"/>
      <c r="O5870" s="9"/>
      <c r="P5870" s="9"/>
      <c r="Q5870" s="9"/>
      <c r="R5870" s="36"/>
      <c r="V5870" s="36"/>
    </row>
    <row r="5871" spans="1:22" x14ac:dyDescent="0.25">
      <c r="A5871" s="86"/>
      <c r="B5871" s="9"/>
      <c r="C5871" s="9"/>
      <c r="D5871" s="9"/>
      <c r="E5871" s="9"/>
      <c r="F5871" s="9"/>
      <c r="I5871" s="9"/>
      <c r="K5871" s="9"/>
      <c r="L5871" s="9"/>
      <c r="M5871" s="9"/>
      <c r="O5871" s="9"/>
      <c r="P5871" s="9"/>
      <c r="Q5871" s="9"/>
      <c r="R5871" s="36"/>
      <c r="V5871" s="36"/>
    </row>
    <row r="5872" spans="1:22" x14ac:dyDescent="0.25">
      <c r="A5872" s="86"/>
      <c r="B5872" s="9"/>
      <c r="C5872" s="9"/>
      <c r="D5872" s="9"/>
      <c r="E5872" s="9"/>
      <c r="F5872" s="9"/>
      <c r="I5872" s="9"/>
      <c r="K5872" s="9"/>
      <c r="L5872" s="9"/>
      <c r="M5872" s="9"/>
      <c r="O5872" s="9"/>
      <c r="P5872" s="9"/>
      <c r="Q5872" s="9"/>
      <c r="R5872" s="36"/>
      <c r="V5872" s="36"/>
    </row>
    <row r="5873" spans="1:22" x14ac:dyDescent="0.25">
      <c r="A5873" s="86"/>
      <c r="B5873" s="9"/>
      <c r="C5873" s="9"/>
      <c r="D5873" s="9"/>
      <c r="E5873" s="9"/>
      <c r="F5873" s="9"/>
      <c r="I5873" s="9"/>
      <c r="K5873" s="9"/>
      <c r="L5873" s="9"/>
      <c r="M5873" s="9"/>
      <c r="O5873" s="9"/>
      <c r="P5873" s="9"/>
      <c r="Q5873" s="9"/>
      <c r="R5873" s="36"/>
      <c r="V5873" s="36"/>
    </row>
    <row r="5874" spans="1:22" x14ac:dyDescent="0.25">
      <c r="A5874" s="86"/>
      <c r="B5874" s="9"/>
      <c r="C5874" s="9"/>
      <c r="D5874" s="9"/>
      <c r="E5874" s="9"/>
      <c r="F5874" s="9"/>
      <c r="I5874" s="9"/>
      <c r="K5874" s="9"/>
      <c r="L5874" s="9"/>
      <c r="M5874" s="9"/>
      <c r="O5874" s="9"/>
      <c r="P5874" s="9"/>
      <c r="Q5874" s="9"/>
      <c r="R5874" s="36"/>
      <c r="V5874" s="36"/>
    </row>
    <row r="5875" spans="1:22" x14ac:dyDescent="0.25">
      <c r="A5875" s="86"/>
      <c r="B5875" s="9"/>
      <c r="C5875" s="9"/>
      <c r="D5875" s="9"/>
      <c r="E5875" s="9"/>
      <c r="F5875" s="9"/>
      <c r="I5875" s="9"/>
      <c r="K5875" s="9"/>
      <c r="L5875" s="9"/>
      <c r="M5875" s="9"/>
      <c r="O5875" s="9"/>
      <c r="P5875" s="9"/>
      <c r="Q5875" s="9"/>
      <c r="R5875" s="36"/>
      <c r="V5875" s="36"/>
    </row>
    <row r="5876" spans="1:22" x14ac:dyDescent="0.25">
      <c r="A5876" s="86"/>
      <c r="B5876" s="9"/>
      <c r="C5876" s="9"/>
      <c r="D5876" s="9"/>
      <c r="E5876" s="9"/>
      <c r="F5876" s="9"/>
      <c r="I5876" s="9"/>
      <c r="K5876" s="9"/>
      <c r="L5876" s="9"/>
      <c r="M5876" s="9"/>
      <c r="O5876" s="9"/>
      <c r="P5876" s="9"/>
      <c r="Q5876" s="9"/>
      <c r="R5876" s="36"/>
      <c r="V5876" s="36"/>
    </row>
    <row r="5877" spans="1:22" x14ac:dyDescent="0.25">
      <c r="A5877" s="86"/>
      <c r="B5877" s="9"/>
      <c r="C5877" s="9"/>
      <c r="D5877" s="9"/>
      <c r="E5877" s="9"/>
      <c r="F5877" s="9"/>
      <c r="I5877" s="9"/>
      <c r="K5877" s="9"/>
      <c r="L5877" s="9"/>
      <c r="M5877" s="9"/>
      <c r="O5877" s="9"/>
      <c r="P5877" s="9"/>
      <c r="Q5877" s="9"/>
      <c r="R5877" s="36"/>
      <c r="V5877" s="36"/>
    </row>
    <row r="5878" spans="1:22" x14ac:dyDescent="0.25">
      <c r="A5878" s="86"/>
      <c r="B5878" s="9"/>
      <c r="C5878" s="9"/>
      <c r="D5878" s="9"/>
      <c r="E5878" s="9"/>
      <c r="F5878" s="9"/>
      <c r="I5878" s="9"/>
      <c r="K5878" s="9"/>
      <c r="L5878" s="9"/>
      <c r="M5878" s="9"/>
      <c r="O5878" s="9"/>
      <c r="P5878" s="9"/>
      <c r="Q5878" s="9"/>
      <c r="R5878" s="36"/>
      <c r="V5878" s="36"/>
    </row>
    <row r="5879" spans="1:22" x14ac:dyDescent="0.25">
      <c r="A5879" s="86"/>
      <c r="B5879" s="9"/>
      <c r="C5879" s="9"/>
      <c r="D5879" s="9"/>
      <c r="E5879" s="9"/>
      <c r="F5879" s="9"/>
      <c r="I5879" s="9"/>
      <c r="K5879" s="9"/>
      <c r="L5879" s="9"/>
      <c r="M5879" s="9"/>
      <c r="O5879" s="9"/>
      <c r="P5879" s="9"/>
      <c r="Q5879" s="9"/>
      <c r="R5879" s="36"/>
      <c r="V5879" s="36"/>
    </row>
    <row r="5880" spans="1:22" x14ac:dyDescent="0.25">
      <c r="A5880" s="86"/>
      <c r="B5880" s="9"/>
      <c r="C5880" s="9"/>
      <c r="D5880" s="9"/>
      <c r="E5880" s="9"/>
      <c r="F5880" s="9"/>
      <c r="I5880" s="9"/>
      <c r="K5880" s="9"/>
      <c r="L5880" s="9"/>
      <c r="M5880" s="9"/>
      <c r="O5880" s="9"/>
      <c r="P5880" s="9"/>
      <c r="Q5880" s="9"/>
      <c r="R5880" s="36"/>
      <c r="V5880" s="36"/>
    </row>
    <row r="5881" spans="1:22" x14ac:dyDescent="0.25">
      <c r="A5881" s="86"/>
      <c r="B5881" s="9"/>
      <c r="C5881" s="9"/>
      <c r="D5881" s="9"/>
      <c r="E5881" s="9"/>
      <c r="F5881" s="9"/>
      <c r="I5881" s="9"/>
      <c r="K5881" s="9"/>
      <c r="L5881" s="9"/>
      <c r="M5881" s="9"/>
      <c r="O5881" s="9"/>
      <c r="P5881" s="9"/>
      <c r="Q5881" s="9"/>
      <c r="R5881" s="36"/>
      <c r="V5881" s="36"/>
    </row>
    <row r="5882" spans="1:22" x14ac:dyDescent="0.25">
      <c r="A5882" s="86"/>
      <c r="B5882" s="9"/>
      <c r="C5882" s="9"/>
      <c r="D5882" s="9"/>
      <c r="E5882" s="9"/>
      <c r="F5882" s="9"/>
      <c r="I5882" s="9"/>
      <c r="K5882" s="9"/>
      <c r="L5882" s="9"/>
      <c r="M5882" s="9"/>
      <c r="O5882" s="9"/>
      <c r="P5882" s="9"/>
      <c r="Q5882" s="9"/>
      <c r="R5882" s="36"/>
      <c r="V5882" s="36"/>
    </row>
    <row r="5883" spans="1:22" x14ac:dyDescent="0.25">
      <c r="A5883" s="86"/>
      <c r="B5883" s="9"/>
      <c r="C5883" s="9"/>
      <c r="D5883" s="9"/>
      <c r="E5883" s="9"/>
      <c r="F5883" s="9"/>
      <c r="I5883" s="9"/>
      <c r="K5883" s="9"/>
      <c r="L5883" s="9"/>
      <c r="M5883" s="9"/>
      <c r="O5883" s="9"/>
      <c r="P5883" s="9"/>
      <c r="Q5883" s="9"/>
      <c r="R5883" s="36"/>
      <c r="V5883" s="36"/>
    </row>
    <row r="5884" spans="1:22" x14ac:dyDescent="0.25">
      <c r="A5884" s="86"/>
      <c r="B5884" s="9"/>
      <c r="C5884" s="9"/>
      <c r="D5884" s="9"/>
      <c r="E5884" s="9"/>
      <c r="F5884" s="9"/>
      <c r="I5884" s="9"/>
      <c r="K5884" s="9"/>
      <c r="L5884" s="9"/>
      <c r="M5884" s="9"/>
      <c r="O5884" s="9"/>
      <c r="P5884" s="9"/>
      <c r="Q5884" s="9"/>
      <c r="R5884" s="36"/>
      <c r="V5884" s="36"/>
    </row>
    <row r="5885" spans="1:22" x14ac:dyDescent="0.25">
      <c r="A5885" s="86"/>
      <c r="B5885" s="9"/>
      <c r="C5885" s="9"/>
      <c r="D5885" s="9"/>
      <c r="E5885" s="9"/>
      <c r="F5885" s="9"/>
      <c r="I5885" s="9"/>
      <c r="K5885" s="9"/>
      <c r="L5885" s="9"/>
      <c r="M5885" s="9"/>
      <c r="O5885" s="9"/>
      <c r="P5885" s="9"/>
      <c r="Q5885" s="9"/>
      <c r="R5885" s="36"/>
      <c r="V5885" s="36"/>
    </row>
    <row r="5886" spans="1:22" x14ac:dyDescent="0.25">
      <c r="A5886" s="86"/>
      <c r="B5886" s="9"/>
      <c r="C5886" s="9"/>
      <c r="D5886" s="9"/>
      <c r="E5886" s="9"/>
      <c r="F5886" s="9"/>
      <c r="I5886" s="9"/>
      <c r="K5886" s="9"/>
      <c r="L5886" s="9"/>
      <c r="M5886" s="9"/>
      <c r="O5886" s="9"/>
      <c r="P5886" s="9"/>
      <c r="Q5886" s="9"/>
      <c r="R5886" s="36"/>
      <c r="V5886" s="36"/>
    </row>
    <row r="5887" spans="1:22" x14ac:dyDescent="0.25">
      <c r="A5887" s="86"/>
      <c r="B5887" s="9"/>
      <c r="C5887" s="9"/>
      <c r="D5887" s="9"/>
      <c r="E5887" s="9"/>
      <c r="F5887" s="9"/>
      <c r="I5887" s="9"/>
      <c r="K5887" s="9"/>
      <c r="L5887" s="9"/>
      <c r="M5887" s="9"/>
      <c r="O5887" s="9"/>
      <c r="P5887" s="9"/>
      <c r="Q5887" s="9"/>
      <c r="R5887" s="36"/>
      <c r="V5887" s="36"/>
    </row>
    <row r="5888" spans="1:22" x14ac:dyDescent="0.25">
      <c r="A5888" s="86"/>
      <c r="B5888" s="9"/>
      <c r="C5888" s="9"/>
      <c r="D5888" s="9"/>
      <c r="E5888" s="9"/>
      <c r="F5888" s="9"/>
      <c r="I5888" s="9"/>
      <c r="K5888" s="9"/>
      <c r="L5888" s="9"/>
      <c r="M5888" s="9"/>
      <c r="O5888" s="9"/>
      <c r="P5888" s="9"/>
      <c r="Q5888" s="9"/>
      <c r="R5888" s="36"/>
      <c r="V5888" s="36"/>
    </row>
    <row r="5889" spans="1:22" x14ac:dyDescent="0.25">
      <c r="A5889" s="86"/>
      <c r="B5889" s="9"/>
      <c r="C5889" s="9"/>
      <c r="D5889" s="9"/>
      <c r="E5889" s="9"/>
      <c r="F5889" s="9"/>
      <c r="I5889" s="9"/>
      <c r="K5889" s="9"/>
      <c r="L5889" s="9"/>
      <c r="M5889" s="9"/>
      <c r="O5889" s="9"/>
      <c r="P5889" s="9"/>
      <c r="Q5889" s="9"/>
      <c r="R5889" s="36"/>
      <c r="V5889" s="36"/>
    </row>
    <row r="5890" spans="1:22" x14ac:dyDescent="0.25">
      <c r="A5890" s="86"/>
      <c r="B5890" s="9"/>
      <c r="C5890" s="9"/>
      <c r="D5890" s="9"/>
      <c r="E5890" s="9"/>
      <c r="F5890" s="9"/>
      <c r="I5890" s="9"/>
      <c r="K5890" s="9"/>
      <c r="L5890" s="9"/>
      <c r="M5890" s="9"/>
      <c r="O5890" s="9"/>
      <c r="P5890" s="9"/>
      <c r="Q5890" s="9"/>
      <c r="R5890" s="36"/>
      <c r="V5890" s="36"/>
    </row>
    <row r="5891" spans="1:22" x14ac:dyDescent="0.25">
      <c r="A5891" s="86"/>
      <c r="B5891" s="9"/>
      <c r="C5891" s="9"/>
      <c r="D5891" s="9"/>
      <c r="E5891" s="9"/>
      <c r="F5891" s="9"/>
      <c r="I5891" s="9"/>
      <c r="K5891" s="9"/>
      <c r="L5891" s="9"/>
      <c r="M5891" s="9"/>
      <c r="O5891" s="9"/>
      <c r="P5891" s="9"/>
      <c r="Q5891" s="9"/>
      <c r="R5891" s="36"/>
      <c r="V5891" s="36"/>
    </row>
    <row r="5892" spans="1:22" x14ac:dyDescent="0.25">
      <c r="A5892" s="86"/>
      <c r="B5892" s="9"/>
      <c r="C5892" s="9"/>
      <c r="D5892" s="9"/>
      <c r="E5892" s="9"/>
      <c r="F5892" s="9"/>
      <c r="I5892" s="9"/>
      <c r="K5892" s="9"/>
      <c r="L5892" s="9"/>
      <c r="M5892" s="9"/>
      <c r="O5892" s="9"/>
      <c r="P5892" s="9"/>
      <c r="Q5892" s="9"/>
      <c r="R5892" s="36"/>
      <c r="V5892" s="36"/>
    </row>
    <row r="5893" spans="1:22" x14ac:dyDescent="0.25">
      <c r="A5893" s="86"/>
      <c r="B5893" s="9"/>
      <c r="C5893" s="9"/>
      <c r="D5893" s="9"/>
      <c r="E5893" s="9"/>
      <c r="F5893" s="9"/>
      <c r="I5893" s="9"/>
      <c r="K5893" s="9"/>
      <c r="L5893" s="9"/>
      <c r="M5893" s="9"/>
      <c r="O5893" s="9"/>
      <c r="P5893" s="9"/>
      <c r="Q5893" s="9"/>
      <c r="R5893" s="36"/>
      <c r="V5893" s="36"/>
    </row>
    <row r="5894" spans="1:22" x14ac:dyDescent="0.25">
      <c r="A5894" s="86"/>
      <c r="B5894" s="9"/>
      <c r="C5894" s="9"/>
      <c r="D5894" s="9"/>
      <c r="E5894" s="9"/>
      <c r="F5894" s="9"/>
      <c r="I5894" s="9"/>
      <c r="K5894" s="9"/>
      <c r="L5894" s="9"/>
      <c r="M5894" s="9"/>
      <c r="O5894" s="9"/>
      <c r="P5894" s="9"/>
      <c r="Q5894" s="9"/>
      <c r="R5894" s="36"/>
      <c r="V5894" s="36"/>
    </row>
    <row r="5895" spans="1:22" x14ac:dyDescent="0.25">
      <c r="A5895" s="86"/>
      <c r="B5895" s="9"/>
      <c r="C5895" s="9"/>
      <c r="D5895" s="9"/>
      <c r="E5895" s="9"/>
      <c r="F5895" s="9"/>
      <c r="I5895" s="9"/>
      <c r="K5895" s="9"/>
      <c r="L5895" s="9"/>
      <c r="M5895" s="9"/>
      <c r="O5895" s="9"/>
      <c r="P5895" s="9"/>
      <c r="Q5895" s="9"/>
      <c r="R5895" s="36"/>
      <c r="V5895" s="36"/>
    </row>
    <row r="5896" spans="1:22" x14ac:dyDescent="0.25">
      <c r="A5896" s="86"/>
      <c r="B5896" s="9"/>
      <c r="C5896" s="9"/>
      <c r="D5896" s="9"/>
      <c r="E5896" s="9"/>
      <c r="F5896" s="9"/>
      <c r="I5896" s="9"/>
      <c r="K5896" s="9"/>
      <c r="L5896" s="9"/>
      <c r="M5896" s="9"/>
      <c r="O5896" s="9"/>
      <c r="P5896" s="9"/>
      <c r="Q5896" s="9"/>
      <c r="R5896" s="36"/>
      <c r="V5896" s="36"/>
    </row>
    <row r="5897" spans="1:22" x14ac:dyDescent="0.25">
      <c r="A5897" s="86"/>
      <c r="B5897" s="9"/>
      <c r="C5897" s="9"/>
      <c r="D5897" s="9"/>
      <c r="E5897" s="9"/>
      <c r="F5897" s="9"/>
      <c r="I5897" s="9"/>
      <c r="K5897" s="9"/>
      <c r="L5897" s="9"/>
      <c r="M5897" s="9"/>
      <c r="O5897" s="9"/>
      <c r="P5897" s="9"/>
      <c r="Q5897" s="9"/>
      <c r="R5897" s="36"/>
      <c r="V5897" s="36"/>
    </row>
    <row r="5898" spans="1:22" x14ac:dyDescent="0.25">
      <c r="A5898" s="86"/>
      <c r="B5898" s="9"/>
      <c r="C5898" s="9"/>
      <c r="D5898" s="9"/>
      <c r="E5898" s="9"/>
      <c r="F5898" s="9"/>
      <c r="I5898" s="9"/>
      <c r="K5898" s="9"/>
      <c r="L5898" s="9"/>
      <c r="M5898" s="9"/>
      <c r="O5898" s="9"/>
      <c r="P5898" s="9"/>
      <c r="Q5898" s="9"/>
      <c r="R5898" s="36"/>
      <c r="V5898" s="36"/>
    </row>
    <row r="5899" spans="1:22" x14ac:dyDescent="0.25">
      <c r="A5899" s="86"/>
      <c r="B5899" s="9"/>
      <c r="C5899" s="9"/>
      <c r="D5899" s="9"/>
      <c r="E5899" s="9"/>
      <c r="F5899" s="9"/>
      <c r="I5899" s="9"/>
      <c r="K5899" s="9"/>
      <c r="L5899" s="9"/>
      <c r="M5899" s="9"/>
      <c r="O5899" s="9"/>
      <c r="P5899" s="9"/>
      <c r="Q5899" s="9"/>
      <c r="R5899" s="36"/>
      <c r="V5899" s="36"/>
    </row>
    <row r="5900" spans="1:22" x14ac:dyDescent="0.25">
      <c r="A5900" s="86"/>
      <c r="B5900" s="9"/>
      <c r="C5900" s="9"/>
      <c r="D5900" s="9"/>
      <c r="E5900" s="9"/>
      <c r="F5900" s="9"/>
      <c r="I5900" s="9"/>
      <c r="K5900" s="9"/>
      <c r="L5900" s="9"/>
      <c r="M5900" s="9"/>
      <c r="O5900" s="9"/>
      <c r="P5900" s="9"/>
      <c r="Q5900" s="9"/>
      <c r="R5900" s="36"/>
      <c r="V5900" s="36"/>
    </row>
    <row r="5901" spans="1:22" x14ac:dyDescent="0.25">
      <c r="A5901" s="86"/>
      <c r="B5901" s="9"/>
      <c r="C5901" s="9"/>
      <c r="D5901" s="9"/>
      <c r="E5901" s="9"/>
      <c r="F5901" s="9"/>
      <c r="I5901" s="9"/>
      <c r="K5901" s="9"/>
      <c r="L5901" s="9"/>
      <c r="M5901" s="9"/>
      <c r="O5901" s="9"/>
      <c r="P5901" s="9"/>
      <c r="Q5901" s="9"/>
      <c r="R5901" s="36"/>
      <c r="V5901" s="36"/>
    </row>
    <row r="5902" spans="1:22" x14ac:dyDescent="0.25">
      <c r="A5902" s="86"/>
      <c r="B5902" s="9"/>
      <c r="C5902" s="9"/>
      <c r="D5902" s="9"/>
      <c r="E5902" s="9"/>
      <c r="F5902" s="9"/>
      <c r="I5902" s="9"/>
      <c r="K5902" s="9"/>
      <c r="L5902" s="9"/>
      <c r="M5902" s="9"/>
      <c r="O5902" s="9"/>
      <c r="P5902" s="9"/>
      <c r="Q5902" s="9"/>
      <c r="R5902" s="36"/>
      <c r="V5902" s="36"/>
    </row>
    <row r="5903" spans="1:22" x14ac:dyDescent="0.25">
      <c r="A5903" s="86"/>
      <c r="B5903" s="9"/>
      <c r="C5903" s="9"/>
      <c r="D5903" s="9"/>
      <c r="E5903" s="9"/>
      <c r="F5903" s="9"/>
      <c r="I5903" s="9"/>
      <c r="K5903" s="9"/>
      <c r="L5903" s="9"/>
      <c r="M5903" s="9"/>
      <c r="O5903" s="9"/>
      <c r="P5903" s="9"/>
      <c r="Q5903" s="9"/>
      <c r="R5903" s="36"/>
      <c r="V5903" s="36"/>
    </row>
    <row r="5904" spans="1:22" x14ac:dyDescent="0.25">
      <c r="A5904" s="86"/>
      <c r="B5904" s="9"/>
      <c r="C5904" s="9"/>
      <c r="D5904" s="9"/>
      <c r="E5904" s="9"/>
      <c r="F5904" s="9"/>
      <c r="I5904" s="9"/>
      <c r="K5904" s="9"/>
      <c r="L5904" s="9"/>
      <c r="M5904" s="9"/>
      <c r="O5904" s="9"/>
      <c r="P5904" s="9"/>
      <c r="Q5904" s="9"/>
      <c r="R5904" s="36"/>
      <c r="V5904" s="36"/>
    </row>
    <row r="5905" spans="1:22" x14ac:dyDescent="0.25">
      <c r="A5905" s="86"/>
      <c r="B5905" s="9"/>
      <c r="C5905" s="9"/>
      <c r="D5905" s="9"/>
      <c r="E5905" s="9"/>
      <c r="F5905" s="9"/>
      <c r="I5905" s="9"/>
      <c r="K5905" s="9"/>
      <c r="L5905" s="9"/>
      <c r="M5905" s="9"/>
      <c r="O5905" s="9"/>
      <c r="P5905" s="9"/>
      <c r="Q5905" s="9"/>
      <c r="R5905" s="36"/>
      <c r="V5905" s="36"/>
    </row>
    <row r="5906" spans="1:22" x14ac:dyDescent="0.25">
      <c r="A5906" s="86"/>
      <c r="B5906" s="9"/>
      <c r="C5906" s="9"/>
      <c r="D5906" s="9"/>
      <c r="E5906" s="9"/>
      <c r="F5906" s="9"/>
      <c r="I5906" s="9"/>
      <c r="K5906" s="9"/>
      <c r="L5906" s="9"/>
      <c r="M5906" s="9"/>
      <c r="O5906" s="9"/>
      <c r="P5906" s="9"/>
      <c r="Q5906" s="9"/>
      <c r="R5906" s="36"/>
      <c r="V5906" s="36"/>
    </row>
    <row r="5907" spans="1:22" x14ac:dyDescent="0.25">
      <c r="A5907" s="86"/>
      <c r="B5907" s="9"/>
      <c r="C5907" s="9"/>
      <c r="D5907" s="9"/>
      <c r="E5907" s="9"/>
      <c r="F5907" s="9"/>
      <c r="I5907" s="9"/>
      <c r="K5907" s="9"/>
      <c r="L5907" s="9"/>
      <c r="M5907" s="9"/>
      <c r="O5907" s="9"/>
      <c r="P5907" s="9"/>
      <c r="Q5907" s="9"/>
      <c r="R5907" s="36"/>
      <c r="V5907" s="36"/>
    </row>
    <row r="5908" spans="1:22" x14ac:dyDescent="0.25">
      <c r="A5908" s="86"/>
      <c r="B5908" s="9"/>
      <c r="C5908" s="9"/>
      <c r="D5908" s="9"/>
      <c r="E5908" s="9"/>
      <c r="F5908" s="9"/>
      <c r="I5908" s="9"/>
      <c r="K5908" s="9"/>
      <c r="L5908" s="9"/>
      <c r="M5908" s="9"/>
      <c r="O5908" s="9"/>
      <c r="P5908" s="9"/>
      <c r="Q5908" s="9"/>
      <c r="R5908" s="36"/>
      <c r="V5908" s="36"/>
    </row>
    <row r="5909" spans="1:22" x14ac:dyDescent="0.25">
      <c r="A5909" s="86"/>
      <c r="B5909" s="9"/>
      <c r="C5909" s="9"/>
      <c r="D5909" s="9"/>
      <c r="E5909" s="9"/>
      <c r="F5909" s="9"/>
      <c r="I5909" s="9"/>
      <c r="K5909" s="9"/>
      <c r="L5909" s="9"/>
      <c r="M5909" s="9"/>
      <c r="O5909" s="9"/>
      <c r="P5909" s="9"/>
      <c r="Q5909" s="9"/>
      <c r="R5909" s="36"/>
      <c r="V5909" s="36"/>
    </row>
    <row r="5910" spans="1:22" x14ac:dyDescent="0.25">
      <c r="A5910" s="86"/>
      <c r="B5910" s="9"/>
      <c r="C5910" s="9"/>
      <c r="D5910" s="9"/>
      <c r="E5910" s="9"/>
      <c r="F5910" s="9"/>
      <c r="I5910" s="9"/>
      <c r="K5910" s="9"/>
      <c r="L5910" s="9"/>
      <c r="M5910" s="9"/>
      <c r="O5910" s="9"/>
      <c r="P5910" s="9"/>
      <c r="Q5910" s="9"/>
      <c r="R5910" s="36"/>
      <c r="V5910" s="36"/>
    </row>
    <row r="5911" spans="1:22" x14ac:dyDescent="0.25">
      <c r="A5911" s="86"/>
      <c r="B5911" s="9"/>
      <c r="C5911" s="9"/>
      <c r="D5911" s="9"/>
      <c r="E5911" s="9"/>
      <c r="F5911" s="9"/>
      <c r="I5911" s="9"/>
      <c r="K5911" s="9"/>
      <c r="L5911" s="9"/>
      <c r="M5911" s="9"/>
      <c r="O5911" s="9"/>
      <c r="P5911" s="9"/>
      <c r="Q5911" s="9"/>
      <c r="R5911" s="36"/>
      <c r="V5911" s="36"/>
    </row>
    <row r="5912" spans="1:22" x14ac:dyDescent="0.25">
      <c r="A5912" s="86"/>
      <c r="B5912" s="9"/>
      <c r="C5912" s="9"/>
      <c r="D5912" s="9"/>
      <c r="E5912" s="9"/>
      <c r="F5912" s="9"/>
      <c r="I5912" s="9"/>
      <c r="K5912" s="9"/>
      <c r="L5912" s="9"/>
      <c r="M5912" s="9"/>
      <c r="O5912" s="9"/>
      <c r="P5912" s="9"/>
      <c r="Q5912" s="9"/>
      <c r="R5912" s="36"/>
      <c r="V5912" s="36"/>
    </row>
    <row r="5913" spans="1:22" x14ac:dyDescent="0.25">
      <c r="A5913" s="86"/>
      <c r="B5913" s="9"/>
      <c r="C5913" s="9"/>
      <c r="D5913" s="9"/>
      <c r="E5913" s="9"/>
      <c r="F5913" s="9"/>
      <c r="I5913" s="9"/>
      <c r="K5913" s="9"/>
      <c r="L5913" s="9"/>
      <c r="M5913" s="9"/>
      <c r="O5913" s="9"/>
      <c r="P5913" s="9"/>
      <c r="Q5913" s="9"/>
      <c r="R5913" s="36"/>
      <c r="V5913" s="36"/>
    </row>
    <row r="5914" spans="1:22" x14ac:dyDescent="0.25">
      <c r="A5914" s="86"/>
      <c r="B5914" s="9"/>
      <c r="C5914" s="9"/>
      <c r="D5914" s="9"/>
      <c r="E5914" s="9"/>
      <c r="F5914" s="9"/>
      <c r="I5914" s="9"/>
      <c r="K5914" s="9"/>
      <c r="L5914" s="9"/>
      <c r="M5914" s="9"/>
      <c r="O5914" s="9"/>
      <c r="P5914" s="9"/>
      <c r="Q5914" s="9"/>
      <c r="R5914" s="36"/>
      <c r="V5914" s="36"/>
    </row>
    <row r="5915" spans="1:22" x14ac:dyDescent="0.25">
      <c r="A5915" s="86"/>
      <c r="B5915" s="9"/>
      <c r="C5915" s="9"/>
      <c r="D5915" s="9"/>
      <c r="E5915" s="9"/>
      <c r="F5915" s="9"/>
      <c r="I5915" s="9"/>
      <c r="K5915" s="9"/>
      <c r="L5915" s="9"/>
      <c r="M5915" s="9"/>
      <c r="O5915" s="9"/>
      <c r="P5915" s="9"/>
      <c r="Q5915" s="9"/>
      <c r="R5915" s="36"/>
      <c r="V5915" s="36"/>
    </row>
    <row r="5916" spans="1:22" x14ac:dyDescent="0.25">
      <c r="A5916" s="86"/>
      <c r="B5916" s="9"/>
      <c r="C5916" s="9"/>
      <c r="D5916" s="9"/>
      <c r="E5916" s="9"/>
      <c r="F5916" s="9"/>
      <c r="I5916" s="9"/>
      <c r="K5916" s="9"/>
      <c r="L5916" s="9"/>
      <c r="M5916" s="9"/>
      <c r="O5916" s="9"/>
      <c r="P5916" s="9"/>
      <c r="Q5916" s="9"/>
      <c r="R5916" s="36"/>
      <c r="V5916" s="36"/>
    </row>
    <row r="5917" spans="1:22" x14ac:dyDescent="0.25">
      <c r="A5917" s="86"/>
      <c r="B5917" s="9"/>
      <c r="C5917" s="9"/>
      <c r="D5917" s="9"/>
      <c r="E5917" s="9"/>
      <c r="F5917" s="9"/>
      <c r="I5917" s="9"/>
      <c r="K5917" s="9"/>
      <c r="L5917" s="9"/>
      <c r="M5917" s="9"/>
      <c r="O5917" s="9"/>
      <c r="P5917" s="9"/>
      <c r="Q5917" s="9"/>
      <c r="R5917" s="36"/>
      <c r="V5917" s="36"/>
    </row>
    <row r="5918" spans="1:22" x14ac:dyDescent="0.25">
      <c r="A5918" s="86"/>
      <c r="B5918" s="9"/>
      <c r="C5918" s="9"/>
      <c r="D5918" s="9"/>
      <c r="E5918" s="9"/>
      <c r="F5918" s="9"/>
      <c r="I5918" s="9"/>
      <c r="K5918" s="9"/>
      <c r="L5918" s="9"/>
      <c r="M5918" s="9"/>
      <c r="O5918" s="9"/>
      <c r="P5918" s="9"/>
      <c r="Q5918" s="9"/>
      <c r="R5918" s="36"/>
      <c r="V5918" s="36"/>
    </row>
    <row r="5919" spans="1:22" x14ac:dyDescent="0.25">
      <c r="A5919" s="86"/>
      <c r="B5919" s="9"/>
      <c r="C5919" s="9"/>
      <c r="D5919" s="9"/>
      <c r="E5919" s="9"/>
      <c r="F5919" s="9"/>
      <c r="I5919" s="9"/>
      <c r="K5919" s="9"/>
      <c r="L5919" s="9"/>
      <c r="M5919" s="9"/>
      <c r="O5919" s="9"/>
      <c r="P5919" s="9"/>
      <c r="Q5919" s="9"/>
      <c r="R5919" s="36"/>
      <c r="V5919" s="36"/>
    </row>
    <row r="5920" spans="1:22" x14ac:dyDescent="0.25">
      <c r="A5920" s="86"/>
      <c r="B5920" s="9"/>
      <c r="C5920" s="9"/>
      <c r="D5920" s="9"/>
      <c r="E5920" s="9"/>
      <c r="F5920" s="9"/>
      <c r="I5920" s="9"/>
      <c r="K5920" s="9"/>
      <c r="L5920" s="9"/>
      <c r="M5920" s="9"/>
      <c r="O5920" s="9"/>
      <c r="P5920" s="9"/>
      <c r="Q5920" s="9"/>
      <c r="R5920" s="36"/>
      <c r="V5920" s="36"/>
    </row>
    <row r="5921" spans="1:22" x14ac:dyDescent="0.25">
      <c r="A5921" s="86"/>
      <c r="B5921" s="9"/>
      <c r="C5921" s="9"/>
      <c r="D5921" s="9"/>
      <c r="E5921" s="9"/>
      <c r="F5921" s="9"/>
      <c r="I5921" s="9"/>
      <c r="K5921" s="9"/>
      <c r="L5921" s="9"/>
      <c r="M5921" s="9"/>
      <c r="O5921" s="9"/>
      <c r="P5921" s="9"/>
      <c r="Q5921" s="9"/>
      <c r="R5921" s="36"/>
      <c r="V5921" s="36"/>
    </row>
    <row r="5922" spans="1:22" x14ac:dyDescent="0.25">
      <c r="A5922" s="86"/>
      <c r="B5922" s="9"/>
      <c r="C5922" s="9"/>
      <c r="D5922" s="9"/>
      <c r="E5922" s="9"/>
      <c r="F5922" s="9"/>
      <c r="I5922" s="9"/>
      <c r="K5922" s="9"/>
      <c r="L5922" s="9"/>
      <c r="M5922" s="9"/>
      <c r="O5922" s="9"/>
      <c r="P5922" s="9"/>
      <c r="Q5922" s="9"/>
      <c r="R5922" s="36"/>
      <c r="V5922" s="36"/>
    </row>
    <row r="5923" spans="1:22" x14ac:dyDescent="0.25">
      <c r="A5923" s="86"/>
      <c r="B5923" s="9"/>
      <c r="C5923" s="9"/>
      <c r="D5923" s="9"/>
      <c r="E5923" s="9"/>
      <c r="F5923" s="9"/>
      <c r="I5923" s="9"/>
      <c r="K5923" s="9"/>
      <c r="L5923" s="9"/>
      <c r="M5923" s="9"/>
      <c r="O5923" s="9"/>
      <c r="P5923" s="9"/>
      <c r="Q5923" s="9"/>
      <c r="R5923" s="36"/>
      <c r="V5923" s="36"/>
    </row>
    <row r="5924" spans="1:22" x14ac:dyDescent="0.25">
      <c r="A5924" s="86"/>
      <c r="B5924" s="9"/>
      <c r="C5924" s="9"/>
      <c r="D5924" s="9"/>
      <c r="E5924" s="9"/>
      <c r="F5924" s="9"/>
      <c r="I5924" s="9"/>
      <c r="K5924" s="9"/>
      <c r="L5924" s="9"/>
      <c r="M5924" s="9"/>
      <c r="O5924" s="9"/>
      <c r="P5924" s="9"/>
      <c r="Q5924" s="9"/>
      <c r="R5924" s="36"/>
      <c r="V5924" s="36"/>
    </row>
    <row r="5925" spans="1:22" x14ac:dyDescent="0.25">
      <c r="A5925" s="86"/>
      <c r="B5925" s="9"/>
      <c r="C5925" s="9"/>
      <c r="D5925" s="9"/>
      <c r="E5925" s="9"/>
      <c r="F5925" s="9"/>
      <c r="I5925" s="9"/>
      <c r="K5925" s="9"/>
      <c r="L5925" s="9"/>
      <c r="M5925" s="9"/>
      <c r="O5925" s="9"/>
      <c r="P5925" s="9"/>
      <c r="Q5925" s="9"/>
      <c r="R5925" s="36"/>
      <c r="V5925" s="36"/>
    </row>
    <row r="5926" spans="1:22" x14ac:dyDescent="0.25">
      <c r="A5926" s="86"/>
      <c r="B5926" s="9"/>
      <c r="C5926" s="9"/>
      <c r="D5926" s="9"/>
      <c r="E5926" s="9"/>
      <c r="F5926" s="9"/>
      <c r="I5926" s="9"/>
      <c r="K5926" s="9"/>
      <c r="L5926" s="9"/>
      <c r="M5926" s="9"/>
      <c r="O5926" s="9"/>
      <c r="P5926" s="9"/>
      <c r="Q5926" s="9"/>
      <c r="R5926" s="36"/>
      <c r="V5926" s="36"/>
    </row>
    <row r="5927" spans="1:22" x14ac:dyDescent="0.25">
      <c r="A5927" s="86"/>
      <c r="B5927" s="9"/>
      <c r="C5927" s="9"/>
      <c r="D5927" s="9"/>
      <c r="E5927" s="9"/>
      <c r="F5927" s="9"/>
      <c r="I5927" s="9"/>
      <c r="K5927" s="9"/>
      <c r="L5927" s="9"/>
      <c r="M5927" s="9"/>
      <c r="O5927" s="9"/>
      <c r="P5927" s="9"/>
      <c r="Q5927" s="9"/>
      <c r="R5927" s="36"/>
      <c r="V5927" s="36"/>
    </row>
    <row r="5928" spans="1:22" x14ac:dyDescent="0.25">
      <c r="A5928" s="86"/>
      <c r="B5928" s="9"/>
      <c r="C5928" s="9"/>
      <c r="D5928" s="9"/>
      <c r="E5928" s="9"/>
      <c r="F5928" s="9"/>
      <c r="I5928" s="9"/>
      <c r="K5928" s="9"/>
      <c r="L5928" s="9"/>
      <c r="M5928" s="9"/>
      <c r="O5928" s="9"/>
      <c r="P5928" s="9"/>
      <c r="Q5928" s="9"/>
      <c r="R5928" s="36"/>
      <c r="V5928" s="36"/>
    </row>
    <row r="5929" spans="1:22" x14ac:dyDescent="0.25">
      <c r="A5929" s="86"/>
      <c r="B5929" s="9"/>
      <c r="C5929" s="9"/>
      <c r="D5929" s="9"/>
      <c r="E5929" s="9"/>
      <c r="F5929" s="9"/>
      <c r="I5929" s="9"/>
      <c r="K5929" s="9"/>
      <c r="L5929" s="9"/>
      <c r="M5929" s="9"/>
      <c r="O5929" s="9"/>
      <c r="P5929" s="9"/>
      <c r="Q5929" s="9"/>
      <c r="R5929" s="36"/>
      <c r="V5929" s="36"/>
    </row>
    <row r="5930" spans="1:22" x14ac:dyDescent="0.25">
      <c r="A5930" s="86"/>
      <c r="B5930" s="9"/>
      <c r="C5930" s="9"/>
      <c r="D5930" s="9"/>
      <c r="E5930" s="9"/>
      <c r="F5930" s="9"/>
      <c r="I5930" s="9"/>
      <c r="K5930" s="9"/>
      <c r="L5930" s="9"/>
      <c r="M5930" s="9"/>
      <c r="O5930" s="9"/>
      <c r="P5930" s="9"/>
      <c r="Q5930" s="9"/>
      <c r="R5930" s="36"/>
      <c r="V5930" s="36"/>
    </row>
    <row r="5931" spans="1:22" x14ac:dyDescent="0.25">
      <c r="A5931" s="86"/>
      <c r="B5931" s="9"/>
      <c r="C5931" s="9"/>
      <c r="D5931" s="9"/>
      <c r="E5931" s="9"/>
      <c r="F5931" s="9"/>
      <c r="I5931" s="9"/>
      <c r="K5931" s="9"/>
      <c r="L5931" s="9"/>
      <c r="M5931" s="9"/>
      <c r="O5931" s="9"/>
      <c r="P5931" s="9"/>
      <c r="Q5931" s="9"/>
      <c r="R5931" s="36"/>
      <c r="V5931" s="36"/>
    </row>
    <row r="5932" spans="1:22" x14ac:dyDescent="0.25">
      <c r="A5932" s="86"/>
      <c r="B5932" s="9"/>
      <c r="C5932" s="9"/>
      <c r="D5932" s="9"/>
      <c r="E5932" s="9"/>
      <c r="F5932" s="9"/>
      <c r="I5932" s="9"/>
      <c r="K5932" s="9"/>
      <c r="L5932" s="9"/>
      <c r="M5932" s="9"/>
      <c r="O5932" s="9"/>
      <c r="P5932" s="9"/>
      <c r="Q5932" s="9"/>
      <c r="R5932" s="36"/>
      <c r="V5932" s="36"/>
    </row>
    <row r="5933" spans="1:22" x14ac:dyDescent="0.25">
      <c r="A5933" s="86"/>
      <c r="B5933" s="9"/>
      <c r="C5933" s="9"/>
      <c r="D5933" s="9"/>
      <c r="E5933" s="9"/>
      <c r="F5933" s="9"/>
      <c r="I5933" s="9"/>
      <c r="K5933" s="9"/>
      <c r="L5933" s="9"/>
      <c r="M5933" s="9"/>
      <c r="O5933" s="9"/>
      <c r="P5933" s="9"/>
      <c r="Q5933" s="9"/>
      <c r="R5933" s="36"/>
      <c r="V5933" s="36"/>
    </row>
    <row r="5934" spans="1:22" x14ac:dyDescent="0.25">
      <c r="A5934" s="86"/>
      <c r="B5934" s="9"/>
      <c r="C5934" s="9"/>
      <c r="D5934" s="9"/>
      <c r="E5934" s="9"/>
      <c r="F5934" s="9"/>
      <c r="I5934" s="9"/>
      <c r="K5934" s="9"/>
      <c r="L5934" s="9"/>
      <c r="M5934" s="9"/>
      <c r="O5934" s="9"/>
      <c r="P5934" s="9"/>
      <c r="Q5934" s="9"/>
      <c r="R5934" s="36"/>
      <c r="V5934" s="36"/>
    </row>
    <row r="5935" spans="1:22" x14ac:dyDescent="0.25">
      <c r="A5935" s="86"/>
      <c r="B5935" s="9"/>
      <c r="C5935" s="9"/>
      <c r="D5935" s="9"/>
      <c r="E5935" s="9"/>
      <c r="F5935" s="9"/>
      <c r="I5935" s="9"/>
      <c r="K5935" s="9"/>
      <c r="L5935" s="9"/>
      <c r="M5935" s="9"/>
      <c r="O5935" s="9"/>
      <c r="P5935" s="9"/>
      <c r="Q5935" s="9"/>
      <c r="R5935" s="36"/>
      <c r="V5935" s="36"/>
    </row>
    <row r="5936" spans="1:22" x14ac:dyDescent="0.25">
      <c r="A5936" s="86"/>
      <c r="B5936" s="9"/>
      <c r="C5936" s="9"/>
      <c r="D5936" s="9"/>
      <c r="E5936" s="9"/>
      <c r="F5936" s="9"/>
      <c r="I5936" s="9"/>
      <c r="K5936" s="9"/>
      <c r="L5936" s="9"/>
      <c r="M5936" s="9"/>
      <c r="O5936" s="9"/>
      <c r="P5936" s="9"/>
      <c r="Q5936" s="9"/>
      <c r="R5936" s="36"/>
      <c r="V5936" s="36"/>
    </row>
    <row r="5937" spans="1:22" x14ac:dyDescent="0.25">
      <c r="A5937" s="86"/>
      <c r="B5937" s="9"/>
      <c r="C5937" s="9"/>
      <c r="D5937" s="9"/>
      <c r="E5937" s="9"/>
      <c r="F5937" s="9"/>
      <c r="I5937" s="9"/>
      <c r="K5937" s="9"/>
      <c r="L5937" s="9"/>
      <c r="M5937" s="9"/>
      <c r="O5937" s="9"/>
      <c r="P5937" s="9"/>
      <c r="Q5937" s="9"/>
      <c r="R5937" s="36"/>
      <c r="V5937" s="36"/>
    </row>
    <row r="5938" spans="1:22" x14ac:dyDescent="0.25">
      <c r="A5938" s="86"/>
      <c r="B5938" s="9"/>
      <c r="C5938" s="9"/>
      <c r="D5938" s="9"/>
      <c r="E5938" s="9"/>
      <c r="F5938" s="9"/>
      <c r="I5938" s="9"/>
      <c r="K5938" s="9"/>
      <c r="L5938" s="9"/>
      <c r="M5938" s="9"/>
      <c r="O5938" s="9"/>
      <c r="P5938" s="9"/>
      <c r="Q5938" s="9"/>
      <c r="R5938" s="36"/>
      <c r="V5938" s="36"/>
    </row>
    <row r="5939" spans="1:22" x14ac:dyDescent="0.25">
      <c r="A5939" s="86"/>
      <c r="B5939" s="9"/>
      <c r="C5939" s="9"/>
      <c r="D5939" s="9"/>
      <c r="E5939" s="9"/>
      <c r="F5939" s="9"/>
      <c r="I5939" s="9"/>
      <c r="K5939" s="9"/>
      <c r="L5939" s="9"/>
      <c r="M5939" s="9"/>
      <c r="O5939" s="9"/>
      <c r="P5939" s="9"/>
      <c r="Q5939" s="9"/>
      <c r="R5939" s="36"/>
      <c r="V5939" s="36"/>
    </row>
    <row r="5940" spans="1:22" x14ac:dyDescent="0.25">
      <c r="A5940" s="86"/>
      <c r="B5940" s="9"/>
      <c r="C5940" s="9"/>
      <c r="D5940" s="9"/>
      <c r="E5940" s="9"/>
      <c r="F5940" s="9"/>
      <c r="I5940" s="9"/>
      <c r="K5940" s="9"/>
      <c r="L5940" s="9"/>
      <c r="M5940" s="9"/>
      <c r="O5940" s="9"/>
      <c r="P5940" s="9"/>
      <c r="Q5940" s="9"/>
      <c r="R5940" s="36"/>
      <c r="V5940" s="36"/>
    </row>
    <row r="5941" spans="1:22" x14ac:dyDescent="0.25">
      <c r="A5941" s="86"/>
      <c r="B5941" s="9"/>
      <c r="C5941" s="9"/>
      <c r="D5941" s="9"/>
      <c r="E5941" s="9"/>
      <c r="F5941" s="9"/>
      <c r="I5941" s="9"/>
      <c r="K5941" s="9"/>
      <c r="L5941" s="9"/>
      <c r="M5941" s="9"/>
      <c r="O5941" s="9"/>
      <c r="P5941" s="9"/>
      <c r="Q5941" s="9"/>
      <c r="R5941" s="36"/>
      <c r="V5941" s="36"/>
    </row>
    <row r="5942" spans="1:22" x14ac:dyDescent="0.25">
      <c r="A5942" s="86"/>
      <c r="B5942" s="9"/>
      <c r="C5942" s="9"/>
      <c r="D5942" s="9"/>
      <c r="E5942" s="9"/>
      <c r="F5942" s="9"/>
      <c r="I5942" s="9"/>
      <c r="K5942" s="9"/>
      <c r="L5942" s="9"/>
      <c r="M5942" s="9"/>
      <c r="O5942" s="9"/>
      <c r="P5942" s="9"/>
      <c r="Q5942" s="9"/>
      <c r="R5942" s="36"/>
      <c r="V5942" s="36"/>
    </row>
    <row r="5943" spans="1:22" x14ac:dyDescent="0.25">
      <c r="A5943" s="86"/>
      <c r="B5943" s="9"/>
      <c r="C5943" s="9"/>
      <c r="D5943" s="9"/>
      <c r="E5943" s="9"/>
      <c r="F5943" s="9"/>
      <c r="I5943" s="9"/>
      <c r="K5943" s="9"/>
      <c r="L5943" s="9"/>
      <c r="M5943" s="9"/>
      <c r="O5943" s="9"/>
      <c r="P5943" s="9"/>
      <c r="Q5943" s="9"/>
      <c r="R5943" s="36"/>
      <c r="V5943" s="36"/>
    </row>
    <row r="5944" spans="1:22" x14ac:dyDescent="0.25">
      <c r="A5944" s="86"/>
      <c r="B5944" s="9"/>
      <c r="C5944" s="9"/>
      <c r="D5944" s="9"/>
      <c r="E5944" s="9"/>
      <c r="F5944" s="9"/>
      <c r="I5944" s="9"/>
      <c r="K5944" s="9"/>
      <c r="L5944" s="9"/>
      <c r="M5944" s="9"/>
      <c r="O5944" s="9"/>
      <c r="P5944" s="9"/>
      <c r="Q5944" s="9"/>
      <c r="R5944" s="36"/>
      <c r="V5944" s="36"/>
    </row>
    <row r="5945" spans="1:22" x14ac:dyDescent="0.25">
      <c r="A5945" s="86"/>
      <c r="B5945" s="9"/>
      <c r="C5945" s="9"/>
      <c r="D5945" s="9"/>
      <c r="E5945" s="9"/>
      <c r="F5945" s="9"/>
      <c r="I5945" s="9"/>
      <c r="K5945" s="9"/>
      <c r="L5945" s="9"/>
      <c r="M5945" s="9"/>
      <c r="O5945" s="9"/>
      <c r="P5945" s="9"/>
      <c r="Q5945" s="9"/>
      <c r="R5945" s="36"/>
      <c r="V5945" s="36"/>
    </row>
    <row r="5946" spans="1:22" x14ac:dyDescent="0.25">
      <c r="A5946" s="86"/>
      <c r="B5946" s="9"/>
      <c r="C5946" s="9"/>
      <c r="D5946" s="9"/>
      <c r="E5946" s="9"/>
      <c r="F5946" s="9"/>
      <c r="I5946" s="9"/>
      <c r="K5946" s="9"/>
      <c r="L5946" s="9"/>
      <c r="M5946" s="9"/>
      <c r="O5946" s="9"/>
      <c r="P5946" s="9"/>
      <c r="Q5946" s="9"/>
      <c r="R5946" s="36"/>
      <c r="V5946" s="36"/>
    </row>
    <row r="5947" spans="1:22" x14ac:dyDescent="0.25">
      <c r="A5947" s="86"/>
      <c r="B5947" s="9"/>
      <c r="C5947" s="9"/>
      <c r="D5947" s="9"/>
      <c r="E5947" s="9"/>
      <c r="F5947" s="9"/>
      <c r="I5947" s="9"/>
      <c r="K5947" s="9"/>
      <c r="L5947" s="9"/>
      <c r="M5947" s="9"/>
      <c r="O5947" s="9"/>
      <c r="P5947" s="9"/>
      <c r="Q5947" s="9"/>
      <c r="R5947" s="36"/>
      <c r="V5947" s="36"/>
    </row>
    <row r="5948" spans="1:22" x14ac:dyDescent="0.25">
      <c r="A5948" s="86"/>
      <c r="B5948" s="9"/>
      <c r="C5948" s="9"/>
      <c r="D5948" s="9"/>
      <c r="E5948" s="9"/>
      <c r="F5948" s="9"/>
      <c r="I5948" s="9"/>
      <c r="K5948" s="9"/>
      <c r="L5948" s="9"/>
      <c r="M5948" s="9"/>
      <c r="O5948" s="9"/>
      <c r="P5948" s="9"/>
      <c r="Q5948" s="9"/>
      <c r="R5948" s="36"/>
      <c r="V5948" s="36"/>
    </row>
    <row r="5949" spans="1:22" x14ac:dyDescent="0.25">
      <c r="A5949" s="86"/>
      <c r="B5949" s="9"/>
      <c r="C5949" s="9"/>
      <c r="D5949" s="9"/>
      <c r="E5949" s="9"/>
      <c r="F5949" s="9"/>
      <c r="I5949" s="9"/>
      <c r="K5949" s="9"/>
      <c r="L5949" s="9"/>
      <c r="M5949" s="9"/>
      <c r="O5949" s="9"/>
      <c r="P5949" s="9"/>
      <c r="Q5949" s="9"/>
      <c r="R5949" s="36"/>
      <c r="V5949" s="36"/>
    </row>
    <row r="5950" spans="1:22" x14ac:dyDescent="0.25">
      <c r="A5950" s="86"/>
      <c r="B5950" s="9"/>
      <c r="C5950" s="9"/>
      <c r="D5950" s="9"/>
      <c r="E5950" s="9"/>
      <c r="F5950" s="9"/>
      <c r="I5950" s="9"/>
      <c r="K5950" s="9"/>
      <c r="L5950" s="9"/>
      <c r="M5950" s="9"/>
      <c r="O5950" s="9"/>
      <c r="P5950" s="9"/>
      <c r="Q5950" s="9"/>
      <c r="R5950" s="36"/>
      <c r="V5950" s="36"/>
    </row>
    <row r="5951" spans="1:22" x14ac:dyDescent="0.25">
      <c r="A5951" s="86"/>
      <c r="B5951" s="9"/>
      <c r="C5951" s="9"/>
      <c r="D5951" s="9"/>
      <c r="E5951" s="9"/>
      <c r="F5951" s="9"/>
      <c r="I5951" s="9"/>
      <c r="K5951" s="9"/>
      <c r="L5951" s="9"/>
      <c r="M5951" s="9"/>
      <c r="O5951" s="9"/>
      <c r="P5951" s="9"/>
      <c r="Q5951" s="9"/>
      <c r="R5951" s="36"/>
      <c r="V5951" s="36"/>
    </row>
    <row r="5952" spans="1:22" x14ac:dyDescent="0.25">
      <c r="A5952" s="86"/>
      <c r="B5952" s="9"/>
      <c r="C5952" s="9"/>
      <c r="D5952" s="9"/>
      <c r="E5952" s="9"/>
      <c r="F5952" s="9"/>
      <c r="I5952" s="9"/>
      <c r="K5952" s="9"/>
      <c r="L5952" s="9"/>
      <c r="M5952" s="9"/>
      <c r="O5952" s="9"/>
      <c r="P5952" s="9"/>
      <c r="Q5952" s="9"/>
      <c r="R5952" s="36"/>
      <c r="V5952" s="36"/>
    </row>
    <row r="5953" spans="1:22" x14ac:dyDescent="0.25">
      <c r="A5953" s="86"/>
      <c r="B5953" s="9"/>
      <c r="C5953" s="9"/>
      <c r="D5953" s="9"/>
      <c r="E5953" s="9"/>
      <c r="F5953" s="9"/>
      <c r="I5953" s="9"/>
      <c r="K5953" s="9"/>
      <c r="L5953" s="9"/>
      <c r="M5953" s="9"/>
      <c r="O5953" s="9"/>
      <c r="P5953" s="9"/>
      <c r="Q5953" s="9"/>
      <c r="R5953" s="36"/>
      <c r="V5953" s="36"/>
    </row>
    <row r="5954" spans="1:22" x14ac:dyDescent="0.25">
      <c r="A5954" s="86"/>
      <c r="B5954" s="9"/>
      <c r="C5954" s="9"/>
      <c r="D5954" s="9"/>
      <c r="E5954" s="9"/>
      <c r="F5954" s="9"/>
      <c r="I5954" s="9"/>
      <c r="K5954" s="9"/>
      <c r="L5954" s="9"/>
      <c r="M5954" s="9"/>
      <c r="O5954" s="9"/>
      <c r="P5954" s="9"/>
      <c r="Q5954" s="9"/>
      <c r="R5954" s="36"/>
      <c r="V5954" s="36"/>
    </row>
    <row r="5955" spans="1:22" x14ac:dyDescent="0.25">
      <c r="A5955" s="86"/>
      <c r="B5955" s="9"/>
      <c r="C5955" s="9"/>
      <c r="D5955" s="9"/>
      <c r="E5955" s="9"/>
      <c r="F5955" s="9"/>
      <c r="I5955" s="9"/>
      <c r="K5955" s="9"/>
      <c r="L5955" s="9"/>
      <c r="M5955" s="9"/>
      <c r="O5955" s="9"/>
      <c r="P5955" s="9"/>
      <c r="Q5955" s="9"/>
      <c r="R5955" s="36"/>
      <c r="V5955" s="36"/>
    </row>
    <row r="5956" spans="1:22" x14ac:dyDescent="0.25">
      <c r="A5956" s="86"/>
      <c r="B5956" s="9"/>
      <c r="C5956" s="9"/>
      <c r="D5956" s="9"/>
      <c r="E5956" s="9"/>
      <c r="F5956" s="9"/>
      <c r="I5956" s="9"/>
      <c r="K5956" s="9"/>
      <c r="L5956" s="9"/>
      <c r="M5956" s="9"/>
      <c r="O5956" s="9"/>
      <c r="P5956" s="9"/>
      <c r="Q5956" s="9"/>
      <c r="R5956" s="36"/>
      <c r="V5956" s="36"/>
    </row>
    <row r="5957" spans="1:22" x14ac:dyDescent="0.25">
      <c r="A5957" s="86"/>
      <c r="B5957" s="9"/>
      <c r="C5957" s="9"/>
      <c r="D5957" s="9"/>
      <c r="E5957" s="9"/>
      <c r="F5957" s="9"/>
      <c r="I5957" s="9"/>
      <c r="K5957" s="9"/>
      <c r="L5957" s="9"/>
      <c r="M5957" s="9"/>
      <c r="O5957" s="9"/>
      <c r="P5957" s="9"/>
      <c r="Q5957" s="9"/>
      <c r="R5957" s="36"/>
      <c r="V5957" s="36"/>
    </row>
    <row r="5958" spans="1:22" x14ac:dyDescent="0.25">
      <c r="A5958" s="86"/>
      <c r="B5958" s="9"/>
      <c r="C5958" s="9"/>
      <c r="D5958" s="9"/>
      <c r="E5958" s="9"/>
      <c r="F5958" s="9"/>
      <c r="I5958" s="9"/>
      <c r="K5958" s="9"/>
      <c r="L5958" s="9"/>
      <c r="M5958" s="9"/>
      <c r="O5958" s="9"/>
      <c r="P5958" s="9"/>
      <c r="Q5958" s="9"/>
      <c r="R5958" s="36"/>
      <c r="V5958" s="36"/>
    </row>
    <row r="5959" spans="1:22" x14ac:dyDescent="0.25">
      <c r="A5959" s="86"/>
      <c r="B5959" s="9"/>
      <c r="C5959" s="9"/>
      <c r="D5959" s="9"/>
      <c r="E5959" s="9"/>
      <c r="F5959" s="9"/>
      <c r="I5959" s="9"/>
      <c r="K5959" s="9"/>
      <c r="L5959" s="9"/>
      <c r="M5959" s="9"/>
      <c r="O5959" s="9"/>
      <c r="P5959" s="9"/>
      <c r="Q5959" s="9"/>
      <c r="R5959" s="36"/>
      <c r="V5959" s="36"/>
    </row>
    <row r="5960" spans="1:22" x14ac:dyDescent="0.25">
      <c r="A5960" s="86"/>
      <c r="B5960" s="9"/>
      <c r="C5960" s="9"/>
      <c r="D5960" s="9"/>
      <c r="E5960" s="9"/>
      <c r="F5960" s="9"/>
      <c r="I5960" s="9"/>
      <c r="K5960" s="9"/>
      <c r="L5960" s="9"/>
      <c r="M5960" s="9"/>
      <c r="O5960" s="9"/>
      <c r="P5960" s="9"/>
      <c r="Q5960" s="9"/>
      <c r="R5960" s="36"/>
      <c r="V5960" s="36"/>
    </row>
    <row r="5961" spans="1:22" x14ac:dyDescent="0.25">
      <c r="A5961" s="86"/>
      <c r="B5961" s="9"/>
      <c r="C5961" s="9"/>
      <c r="D5961" s="9"/>
      <c r="E5961" s="9"/>
      <c r="F5961" s="9"/>
      <c r="I5961" s="9"/>
      <c r="K5961" s="9"/>
      <c r="L5961" s="9"/>
      <c r="M5961" s="9"/>
      <c r="O5961" s="9"/>
      <c r="P5961" s="9"/>
      <c r="Q5961" s="9"/>
      <c r="R5961" s="36"/>
      <c r="V5961" s="36"/>
    </row>
    <row r="5962" spans="1:22" x14ac:dyDescent="0.25">
      <c r="A5962" s="86"/>
      <c r="B5962" s="9"/>
      <c r="C5962" s="9"/>
      <c r="D5962" s="9"/>
      <c r="E5962" s="9"/>
      <c r="F5962" s="9"/>
      <c r="I5962" s="9"/>
      <c r="K5962" s="9"/>
      <c r="L5962" s="9"/>
      <c r="M5962" s="9"/>
      <c r="O5962" s="9"/>
      <c r="P5962" s="9"/>
      <c r="Q5962" s="9"/>
      <c r="R5962" s="36"/>
      <c r="V5962" s="36"/>
    </row>
    <row r="5963" spans="1:22" x14ac:dyDescent="0.25">
      <c r="A5963" s="86"/>
      <c r="B5963" s="9"/>
      <c r="C5963" s="9"/>
      <c r="D5963" s="9"/>
      <c r="E5963" s="9"/>
      <c r="F5963" s="9"/>
      <c r="I5963" s="9"/>
      <c r="K5963" s="9"/>
      <c r="L5963" s="9"/>
      <c r="M5963" s="9"/>
      <c r="O5963" s="9"/>
      <c r="P5963" s="9"/>
      <c r="Q5963" s="9"/>
      <c r="R5963" s="36"/>
      <c r="V5963" s="36"/>
    </row>
    <row r="5964" spans="1:22" x14ac:dyDescent="0.25">
      <c r="A5964" s="86"/>
      <c r="B5964" s="9"/>
      <c r="C5964" s="9"/>
      <c r="D5964" s="9"/>
      <c r="E5964" s="9"/>
      <c r="F5964" s="9"/>
      <c r="I5964" s="9"/>
      <c r="K5964" s="9"/>
      <c r="L5964" s="9"/>
      <c r="M5964" s="9"/>
      <c r="O5964" s="9"/>
      <c r="P5964" s="9"/>
      <c r="Q5964" s="9"/>
      <c r="R5964" s="36"/>
      <c r="V5964" s="36"/>
    </row>
    <row r="5965" spans="1:22" x14ac:dyDescent="0.25">
      <c r="A5965" s="86"/>
      <c r="B5965" s="9"/>
      <c r="C5965" s="9"/>
      <c r="D5965" s="9"/>
      <c r="E5965" s="9"/>
      <c r="F5965" s="9"/>
      <c r="I5965" s="9"/>
      <c r="K5965" s="9"/>
      <c r="L5965" s="9"/>
      <c r="M5965" s="9"/>
      <c r="O5965" s="9"/>
      <c r="P5965" s="9"/>
      <c r="Q5965" s="9"/>
      <c r="R5965" s="36"/>
      <c r="V5965" s="36"/>
    </row>
    <row r="5966" spans="1:22" x14ac:dyDescent="0.25">
      <c r="A5966" s="86"/>
      <c r="B5966" s="9"/>
      <c r="C5966" s="9"/>
      <c r="D5966" s="9"/>
      <c r="E5966" s="9"/>
      <c r="F5966" s="9"/>
      <c r="I5966" s="9"/>
      <c r="K5966" s="9"/>
      <c r="L5966" s="9"/>
      <c r="M5966" s="9"/>
      <c r="O5966" s="9"/>
      <c r="P5966" s="9"/>
      <c r="Q5966" s="9"/>
      <c r="R5966" s="36"/>
      <c r="V5966" s="36"/>
    </row>
    <row r="5967" spans="1:22" x14ac:dyDescent="0.25">
      <c r="A5967" s="86"/>
      <c r="B5967" s="9"/>
      <c r="C5967" s="9"/>
      <c r="D5967" s="9"/>
      <c r="E5967" s="9"/>
      <c r="F5967" s="9"/>
      <c r="I5967" s="9"/>
      <c r="K5967" s="9"/>
      <c r="L5967" s="9"/>
      <c r="M5967" s="9"/>
      <c r="O5967" s="9"/>
      <c r="P5967" s="9"/>
      <c r="Q5967" s="9"/>
      <c r="R5967" s="36"/>
      <c r="V5967" s="36"/>
    </row>
    <row r="5968" spans="1:22" x14ac:dyDescent="0.25">
      <c r="A5968" s="86"/>
      <c r="B5968" s="9"/>
      <c r="C5968" s="9"/>
      <c r="D5968" s="9"/>
      <c r="E5968" s="9"/>
      <c r="F5968" s="9"/>
      <c r="I5968" s="9"/>
      <c r="K5968" s="9"/>
      <c r="L5968" s="9"/>
      <c r="M5968" s="9"/>
      <c r="O5968" s="9"/>
      <c r="P5968" s="9"/>
      <c r="Q5968" s="9"/>
      <c r="R5968" s="36"/>
      <c r="V5968" s="36"/>
    </row>
    <row r="5969" spans="1:22" x14ac:dyDescent="0.25">
      <c r="A5969" s="86"/>
      <c r="B5969" s="9"/>
      <c r="C5969" s="9"/>
      <c r="D5969" s="9"/>
      <c r="E5969" s="9"/>
      <c r="F5969" s="9"/>
      <c r="I5969" s="9"/>
      <c r="K5969" s="9"/>
      <c r="L5969" s="9"/>
      <c r="M5969" s="9"/>
      <c r="O5969" s="9"/>
      <c r="P5969" s="9"/>
      <c r="Q5969" s="9"/>
      <c r="R5969" s="36"/>
      <c r="V5969" s="36"/>
    </row>
    <row r="5970" spans="1:22" x14ac:dyDescent="0.25">
      <c r="A5970" s="86"/>
      <c r="B5970" s="9"/>
      <c r="C5970" s="9"/>
      <c r="D5970" s="9"/>
      <c r="E5970" s="9"/>
      <c r="F5970" s="9"/>
      <c r="I5970" s="9"/>
      <c r="K5970" s="9"/>
      <c r="L5970" s="9"/>
      <c r="M5970" s="9"/>
      <c r="O5970" s="9"/>
      <c r="P5970" s="9"/>
      <c r="Q5970" s="9"/>
      <c r="R5970" s="36"/>
      <c r="V5970" s="36"/>
    </row>
    <row r="5971" spans="1:22" x14ac:dyDescent="0.25">
      <c r="A5971" s="86"/>
      <c r="B5971" s="9"/>
      <c r="C5971" s="9"/>
      <c r="D5971" s="9"/>
      <c r="E5971" s="9"/>
      <c r="F5971" s="9"/>
      <c r="I5971" s="9"/>
      <c r="K5971" s="9"/>
      <c r="L5971" s="9"/>
      <c r="M5971" s="9"/>
      <c r="O5971" s="9"/>
      <c r="P5971" s="9"/>
      <c r="Q5971" s="9"/>
      <c r="R5971" s="36"/>
      <c r="V5971" s="36"/>
    </row>
    <row r="5972" spans="1:22" x14ac:dyDescent="0.25">
      <c r="A5972" s="86"/>
      <c r="B5972" s="9"/>
      <c r="C5972" s="9"/>
      <c r="D5972" s="9"/>
      <c r="E5972" s="9"/>
      <c r="F5972" s="9"/>
      <c r="I5972" s="9"/>
      <c r="K5972" s="9"/>
      <c r="L5972" s="9"/>
      <c r="M5972" s="9"/>
      <c r="O5972" s="9"/>
      <c r="P5972" s="9"/>
      <c r="Q5972" s="9"/>
      <c r="R5972" s="36"/>
      <c r="V5972" s="36"/>
    </row>
    <row r="5973" spans="1:22" x14ac:dyDescent="0.25">
      <c r="A5973" s="86"/>
      <c r="B5973" s="9"/>
      <c r="C5973" s="9"/>
      <c r="D5973" s="9"/>
      <c r="E5973" s="9"/>
      <c r="F5973" s="9"/>
      <c r="I5973" s="9"/>
      <c r="K5973" s="9"/>
      <c r="L5973" s="9"/>
      <c r="M5973" s="9"/>
      <c r="O5973" s="9"/>
      <c r="P5973" s="9"/>
      <c r="Q5973" s="9"/>
      <c r="R5973" s="36"/>
      <c r="V5973" s="36"/>
    </row>
    <row r="5974" spans="1:22" x14ac:dyDescent="0.25">
      <c r="A5974" s="86"/>
      <c r="B5974" s="9"/>
      <c r="C5974" s="9"/>
      <c r="D5974" s="9"/>
      <c r="E5974" s="9"/>
      <c r="F5974" s="9"/>
      <c r="I5974" s="9"/>
      <c r="K5974" s="9"/>
      <c r="L5974" s="9"/>
      <c r="M5974" s="9"/>
      <c r="O5974" s="9"/>
      <c r="P5974" s="9"/>
      <c r="Q5974" s="9"/>
      <c r="R5974" s="36"/>
      <c r="V5974" s="36"/>
    </row>
    <row r="5975" spans="1:22" x14ac:dyDescent="0.25">
      <c r="A5975" s="86"/>
      <c r="B5975" s="9"/>
      <c r="C5975" s="9"/>
      <c r="D5975" s="9"/>
      <c r="E5975" s="9"/>
      <c r="F5975" s="9"/>
      <c r="I5975" s="9"/>
      <c r="K5975" s="9"/>
      <c r="L5975" s="9"/>
      <c r="M5975" s="9"/>
      <c r="O5975" s="9"/>
      <c r="P5975" s="9"/>
      <c r="Q5975" s="9"/>
      <c r="R5975" s="36"/>
      <c r="V5975" s="36"/>
    </row>
    <row r="5976" spans="1:22" x14ac:dyDescent="0.25">
      <c r="A5976" s="86"/>
      <c r="B5976" s="9"/>
      <c r="C5976" s="9"/>
      <c r="D5976" s="9"/>
      <c r="E5976" s="9"/>
      <c r="F5976" s="9"/>
      <c r="I5976" s="9"/>
      <c r="K5976" s="9"/>
      <c r="L5976" s="9"/>
      <c r="M5976" s="9"/>
      <c r="O5976" s="9"/>
      <c r="P5976" s="9"/>
      <c r="Q5976" s="9"/>
      <c r="R5976" s="36"/>
      <c r="V5976" s="36"/>
    </row>
    <row r="5977" spans="1:22" x14ac:dyDescent="0.25">
      <c r="A5977" s="86"/>
      <c r="B5977" s="9"/>
      <c r="C5977" s="9"/>
      <c r="D5977" s="9"/>
      <c r="E5977" s="9"/>
      <c r="F5977" s="9"/>
      <c r="I5977" s="9"/>
      <c r="K5977" s="9"/>
      <c r="L5977" s="9"/>
      <c r="M5977" s="9"/>
      <c r="O5977" s="9"/>
      <c r="P5977" s="9"/>
      <c r="Q5977" s="9"/>
      <c r="R5977" s="36"/>
      <c r="V5977" s="36"/>
    </row>
    <row r="5978" spans="1:22" x14ac:dyDescent="0.25">
      <c r="A5978" s="86"/>
      <c r="B5978" s="9"/>
      <c r="C5978" s="9"/>
      <c r="D5978" s="9"/>
      <c r="E5978" s="9"/>
      <c r="F5978" s="9"/>
      <c r="I5978" s="9"/>
      <c r="K5978" s="9"/>
      <c r="L5978" s="9"/>
      <c r="M5978" s="9"/>
      <c r="O5978" s="9"/>
      <c r="P5978" s="9"/>
      <c r="Q5978" s="9"/>
      <c r="R5978" s="36"/>
      <c r="V5978" s="36"/>
    </row>
    <row r="5979" spans="1:22" x14ac:dyDescent="0.25">
      <c r="A5979" s="86"/>
      <c r="B5979" s="9"/>
      <c r="C5979" s="9"/>
      <c r="D5979" s="9"/>
      <c r="E5979" s="9"/>
      <c r="F5979" s="9"/>
      <c r="I5979" s="9"/>
      <c r="K5979" s="9"/>
      <c r="L5979" s="9"/>
      <c r="M5979" s="9"/>
      <c r="O5979" s="9"/>
      <c r="P5979" s="9"/>
      <c r="Q5979" s="9"/>
      <c r="R5979" s="36"/>
      <c r="V5979" s="36"/>
    </row>
    <row r="5980" spans="1:22" x14ac:dyDescent="0.25">
      <c r="A5980" s="86"/>
      <c r="B5980" s="9"/>
      <c r="C5980" s="9"/>
      <c r="D5980" s="9"/>
      <c r="E5980" s="9"/>
      <c r="F5980" s="9"/>
      <c r="I5980" s="9"/>
      <c r="K5980" s="9"/>
      <c r="L5980" s="9"/>
      <c r="M5980" s="9"/>
      <c r="O5980" s="9"/>
      <c r="P5980" s="9"/>
      <c r="Q5980" s="9"/>
      <c r="R5980" s="36"/>
      <c r="V5980" s="36"/>
    </row>
    <row r="5981" spans="1:22" x14ac:dyDescent="0.25">
      <c r="A5981" s="86"/>
      <c r="B5981" s="9"/>
      <c r="C5981" s="9"/>
      <c r="D5981" s="9"/>
      <c r="E5981" s="9"/>
      <c r="F5981" s="9"/>
      <c r="I5981" s="9"/>
      <c r="K5981" s="9"/>
      <c r="L5981" s="9"/>
      <c r="M5981" s="9"/>
      <c r="O5981" s="9"/>
      <c r="P5981" s="9"/>
      <c r="Q5981" s="9"/>
      <c r="R5981" s="36"/>
      <c r="V5981" s="36"/>
    </row>
    <row r="5982" spans="1:22" x14ac:dyDescent="0.25">
      <c r="A5982" s="86"/>
      <c r="B5982" s="9"/>
      <c r="C5982" s="9"/>
      <c r="D5982" s="9"/>
      <c r="E5982" s="9"/>
      <c r="F5982" s="9"/>
      <c r="I5982" s="9"/>
      <c r="K5982" s="9"/>
      <c r="L5982" s="9"/>
      <c r="M5982" s="9"/>
      <c r="O5982" s="9"/>
      <c r="P5982" s="9"/>
      <c r="Q5982" s="9"/>
      <c r="R5982" s="36"/>
      <c r="V5982" s="36"/>
    </row>
    <row r="5983" spans="1:22" x14ac:dyDescent="0.25">
      <c r="A5983" s="86"/>
      <c r="B5983" s="9"/>
      <c r="C5983" s="9"/>
      <c r="D5983" s="9"/>
      <c r="E5983" s="9"/>
      <c r="F5983" s="9"/>
      <c r="I5983" s="9"/>
      <c r="K5983" s="9"/>
      <c r="L5983" s="9"/>
      <c r="M5983" s="9"/>
      <c r="O5983" s="9"/>
      <c r="P5983" s="9"/>
      <c r="Q5983" s="9"/>
      <c r="R5983" s="36"/>
      <c r="V5983" s="36"/>
    </row>
    <row r="5984" spans="1:22" x14ac:dyDescent="0.25">
      <c r="A5984" s="86"/>
      <c r="B5984" s="9"/>
      <c r="C5984" s="9"/>
      <c r="D5984" s="9"/>
      <c r="E5984" s="9"/>
      <c r="F5984" s="9"/>
      <c r="I5984" s="9"/>
      <c r="K5984" s="9"/>
      <c r="L5984" s="9"/>
      <c r="M5984" s="9"/>
      <c r="O5984" s="9"/>
      <c r="P5984" s="9"/>
      <c r="Q5984" s="9"/>
      <c r="R5984" s="36"/>
      <c r="V5984" s="36"/>
    </row>
    <row r="5985" spans="1:22" x14ac:dyDescent="0.25">
      <c r="A5985" s="86"/>
      <c r="B5985" s="9"/>
      <c r="C5985" s="9"/>
      <c r="D5985" s="9"/>
      <c r="E5985" s="9"/>
      <c r="F5985" s="9"/>
      <c r="I5985" s="9"/>
      <c r="K5985" s="9"/>
      <c r="L5985" s="9"/>
      <c r="M5985" s="9"/>
      <c r="O5985" s="9"/>
      <c r="P5985" s="9"/>
      <c r="Q5985" s="9"/>
      <c r="R5985" s="36"/>
      <c r="V5985" s="36"/>
    </row>
    <row r="5986" spans="1:22" x14ac:dyDescent="0.25">
      <c r="A5986" s="86"/>
      <c r="B5986" s="9"/>
      <c r="C5986" s="9"/>
      <c r="D5986" s="9"/>
      <c r="E5986" s="9"/>
      <c r="F5986" s="9"/>
      <c r="I5986" s="9"/>
      <c r="K5986" s="9"/>
      <c r="L5986" s="9"/>
      <c r="M5986" s="9"/>
      <c r="O5986" s="9"/>
      <c r="P5986" s="9"/>
      <c r="Q5986" s="9"/>
      <c r="R5986" s="36"/>
      <c r="V5986" s="36"/>
    </row>
    <row r="5987" spans="1:22" x14ac:dyDescent="0.25">
      <c r="A5987" s="86"/>
      <c r="B5987" s="9"/>
      <c r="C5987" s="9"/>
      <c r="D5987" s="9"/>
      <c r="E5987" s="9"/>
      <c r="F5987" s="9"/>
      <c r="I5987" s="9"/>
      <c r="K5987" s="9"/>
      <c r="L5987" s="9"/>
      <c r="M5987" s="9"/>
      <c r="O5987" s="9"/>
      <c r="P5987" s="9"/>
      <c r="Q5987" s="9"/>
      <c r="R5987" s="36"/>
      <c r="V5987" s="36"/>
    </row>
    <row r="5988" spans="1:22" x14ac:dyDescent="0.25">
      <c r="A5988" s="86"/>
      <c r="B5988" s="9"/>
      <c r="C5988" s="9"/>
      <c r="D5988" s="9"/>
      <c r="E5988" s="9"/>
      <c r="F5988" s="9"/>
      <c r="I5988" s="9"/>
      <c r="K5988" s="9"/>
      <c r="L5988" s="9"/>
      <c r="M5988" s="9"/>
      <c r="O5988" s="9"/>
      <c r="P5988" s="9"/>
      <c r="Q5988" s="9"/>
      <c r="R5988" s="36"/>
      <c r="V5988" s="36"/>
    </row>
    <row r="5989" spans="1:22" x14ac:dyDescent="0.25">
      <c r="A5989" s="86"/>
      <c r="B5989" s="9"/>
      <c r="C5989" s="9"/>
      <c r="D5989" s="9"/>
      <c r="E5989" s="9"/>
      <c r="F5989" s="9"/>
      <c r="I5989" s="9"/>
      <c r="K5989" s="9"/>
      <c r="L5989" s="9"/>
      <c r="M5989" s="9"/>
      <c r="O5989" s="9"/>
      <c r="P5989" s="9"/>
      <c r="Q5989" s="9"/>
      <c r="R5989" s="36"/>
      <c r="V5989" s="36"/>
    </row>
    <row r="5990" spans="1:22" x14ac:dyDescent="0.25">
      <c r="A5990" s="86"/>
      <c r="B5990" s="9"/>
      <c r="C5990" s="9"/>
      <c r="D5990" s="9"/>
      <c r="E5990" s="9"/>
      <c r="F5990" s="9"/>
      <c r="I5990" s="9"/>
      <c r="K5990" s="9"/>
      <c r="L5990" s="9"/>
      <c r="M5990" s="9"/>
      <c r="O5990" s="9"/>
      <c r="P5990" s="9"/>
      <c r="Q5990" s="9"/>
      <c r="R5990" s="36"/>
      <c r="V5990" s="36"/>
    </row>
    <row r="5991" spans="1:22" x14ac:dyDescent="0.25">
      <c r="A5991" s="86"/>
      <c r="B5991" s="9"/>
      <c r="C5991" s="9"/>
      <c r="D5991" s="9"/>
      <c r="E5991" s="9"/>
      <c r="F5991" s="9"/>
      <c r="I5991" s="9"/>
      <c r="K5991" s="9"/>
      <c r="L5991" s="9"/>
      <c r="M5991" s="9"/>
      <c r="O5991" s="9"/>
      <c r="P5991" s="9"/>
      <c r="Q5991" s="9"/>
      <c r="R5991" s="36"/>
      <c r="V5991" s="36"/>
    </row>
    <row r="5992" spans="1:22" x14ac:dyDescent="0.25">
      <c r="A5992" s="86"/>
      <c r="B5992" s="9"/>
      <c r="C5992" s="9"/>
      <c r="D5992" s="9"/>
      <c r="E5992" s="9"/>
      <c r="F5992" s="9"/>
      <c r="I5992" s="9"/>
      <c r="K5992" s="9"/>
      <c r="L5992" s="9"/>
      <c r="M5992" s="9"/>
      <c r="O5992" s="9"/>
      <c r="P5992" s="9"/>
      <c r="Q5992" s="9"/>
      <c r="R5992" s="36"/>
      <c r="V5992" s="36"/>
    </row>
    <row r="5993" spans="1:22" x14ac:dyDescent="0.25">
      <c r="A5993" s="86"/>
      <c r="B5993" s="9"/>
      <c r="C5993" s="9"/>
      <c r="D5993" s="9"/>
      <c r="E5993" s="9"/>
      <c r="F5993" s="9"/>
      <c r="I5993" s="9"/>
      <c r="K5993" s="9"/>
      <c r="L5993" s="9"/>
      <c r="M5993" s="9"/>
      <c r="O5993" s="9"/>
      <c r="P5993" s="9"/>
      <c r="Q5993" s="9"/>
      <c r="R5993" s="36"/>
      <c r="V5993" s="36"/>
    </row>
    <row r="5994" spans="1:22" x14ac:dyDescent="0.25">
      <c r="A5994" s="86"/>
      <c r="B5994" s="9"/>
      <c r="C5994" s="9"/>
      <c r="D5994" s="9"/>
      <c r="E5994" s="9"/>
      <c r="F5994" s="9"/>
      <c r="I5994" s="9"/>
      <c r="K5994" s="9"/>
      <c r="L5994" s="9"/>
      <c r="M5994" s="9"/>
      <c r="O5994" s="9"/>
      <c r="P5994" s="9"/>
      <c r="Q5994" s="9"/>
      <c r="R5994" s="36"/>
      <c r="V5994" s="36"/>
    </row>
    <row r="5995" spans="1:22" x14ac:dyDescent="0.25">
      <c r="A5995" s="86"/>
      <c r="B5995" s="9"/>
      <c r="C5995" s="9"/>
      <c r="D5995" s="9"/>
      <c r="E5995" s="9"/>
      <c r="F5995" s="9"/>
      <c r="I5995" s="9"/>
      <c r="K5995" s="9"/>
      <c r="L5995" s="9"/>
      <c r="M5995" s="9"/>
      <c r="O5995" s="9"/>
      <c r="P5995" s="9"/>
      <c r="Q5995" s="9"/>
      <c r="R5995" s="36"/>
      <c r="V5995" s="36"/>
    </row>
    <row r="5996" spans="1:22" x14ac:dyDescent="0.25">
      <c r="A5996" s="86"/>
      <c r="B5996" s="9"/>
      <c r="C5996" s="9"/>
      <c r="D5996" s="9"/>
      <c r="E5996" s="9"/>
      <c r="F5996" s="9"/>
      <c r="I5996" s="9"/>
      <c r="K5996" s="9"/>
      <c r="L5996" s="9"/>
      <c r="M5996" s="9"/>
      <c r="O5996" s="9"/>
      <c r="P5996" s="9"/>
      <c r="Q5996" s="9"/>
      <c r="R5996" s="36"/>
      <c r="V5996" s="36"/>
    </row>
    <row r="5997" spans="1:22" x14ac:dyDescent="0.25">
      <c r="A5997" s="86"/>
      <c r="B5997" s="9"/>
      <c r="C5997" s="9"/>
      <c r="D5997" s="9"/>
      <c r="E5997" s="9"/>
      <c r="F5997" s="9"/>
      <c r="I5997" s="9"/>
      <c r="K5997" s="9"/>
      <c r="L5997" s="9"/>
      <c r="M5997" s="9"/>
      <c r="O5997" s="9"/>
      <c r="P5997" s="9"/>
      <c r="Q5997" s="9"/>
      <c r="R5997" s="36"/>
      <c r="V5997" s="36"/>
    </row>
    <row r="5998" spans="1:22" x14ac:dyDescent="0.25">
      <c r="A5998" s="86"/>
      <c r="B5998" s="9"/>
      <c r="C5998" s="9"/>
      <c r="D5998" s="9"/>
      <c r="E5998" s="9"/>
      <c r="F5998" s="9"/>
      <c r="I5998" s="9"/>
      <c r="K5998" s="9"/>
      <c r="L5998" s="9"/>
      <c r="M5998" s="9"/>
      <c r="O5998" s="9"/>
      <c r="P5998" s="9"/>
      <c r="Q5998" s="9"/>
      <c r="R5998" s="36"/>
      <c r="V5998" s="36"/>
    </row>
    <row r="5999" spans="1:22" x14ac:dyDescent="0.25">
      <c r="A5999" s="86"/>
      <c r="B5999" s="9"/>
      <c r="C5999" s="9"/>
      <c r="D5999" s="9"/>
      <c r="E5999" s="9"/>
      <c r="F5999" s="9"/>
      <c r="I5999" s="9"/>
      <c r="K5999" s="9"/>
      <c r="L5999" s="9"/>
      <c r="M5999" s="9"/>
      <c r="O5999" s="9"/>
      <c r="P5999" s="9"/>
      <c r="Q5999" s="9"/>
      <c r="R5999" s="36"/>
      <c r="V5999" s="36"/>
    </row>
    <row r="6000" spans="1:22" x14ac:dyDescent="0.25">
      <c r="A6000" s="86"/>
      <c r="B6000" s="9"/>
      <c r="C6000" s="9"/>
      <c r="D6000" s="9"/>
      <c r="E6000" s="9"/>
      <c r="F6000" s="9"/>
      <c r="I6000" s="9"/>
      <c r="K6000" s="9"/>
      <c r="L6000" s="9"/>
      <c r="M6000" s="9"/>
      <c r="O6000" s="9"/>
      <c r="P6000" s="9"/>
      <c r="Q6000" s="9"/>
      <c r="R6000" s="36"/>
      <c r="V6000" s="36"/>
    </row>
    <row r="6001" spans="1:22" x14ac:dyDescent="0.25">
      <c r="A6001" s="86"/>
      <c r="B6001" s="9"/>
      <c r="C6001" s="9"/>
      <c r="D6001" s="9"/>
      <c r="E6001" s="9"/>
      <c r="F6001" s="9"/>
      <c r="I6001" s="9"/>
      <c r="K6001" s="9"/>
      <c r="L6001" s="9"/>
      <c r="M6001" s="9"/>
      <c r="O6001" s="9"/>
      <c r="P6001" s="9"/>
      <c r="Q6001" s="9"/>
      <c r="R6001" s="36"/>
      <c r="V6001" s="36"/>
    </row>
    <row r="6002" spans="1:22" x14ac:dyDescent="0.25">
      <c r="A6002" s="86"/>
      <c r="B6002" s="9"/>
      <c r="C6002" s="9"/>
      <c r="D6002" s="9"/>
      <c r="E6002" s="9"/>
      <c r="F6002" s="9"/>
      <c r="I6002" s="9"/>
      <c r="K6002" s="9"/>
      <c r="L6002" s="9"/>
      <c r="M6002" s="9"/>
      <c r="O6002" s="9"/>
      <c r="P6002" s="9"/>
      <c r="Q6002" s="9"/>
      <c r="R6002" s="36"/>
      <c r="V6002" s="36"/>
    </row>
    <row r="6003" spans="1:22" x14ac:dyDescent="0.25">
      <c r="A6003" s="86"/>
      <c r="B6003" s="9"/>
      <c r="C6003" s="9"/>
      <c r="D6003" s="9"/>
      <c r="E6003" s="9"/>
      <c r="F6003" s="9"/>
      <c r="I6003" s="9"/>
      <c r="K6003" s="9"/>
      <c r="L6003" s="9"/>
      <c r="M6003" s="9"/>
      <c r="O6003" s="9"/>
      <c r="P6003" s="9"/>
      <c r="Q6003" s="9"/>
      <c r="R6003" s="36"/>
      <c r="V6003" s="36"/>
    </row>
    <row r="6004" spans="1:22" x14ac:dyDescent="0.25">
      <c r="A6004" s="86"/>
      <c r="B6004" s="9"/>
      <c r="C6004" s="9"/>
      <c r="D6004" s="9"/>
      <c r="E6004" s="9"/>
      <c r="F6004" s="9"/>
      <c r="I6004" s="9"/>
      <c r="K6004" s="9"/>
      <c r="L6004" s="9"/>
      <c r="M6004" s="9"/>
      <c r="O6004" s="9"/>
      <c r="P6004" s="9"/>
      <c r="Q6004" s="9"/>
      <c r="R6004" s="36"/>
      <c r="V6004" s="36"/>
    </row>
    <row r="6005" spans="1:22" x14ac:dyDescent="0.25">
      <c r="A6005" s="86"/>
      <c r="B6005" s="9"/>
      <c r="C6005" s="9"/>
      <c r="D6005" s="9"/>
      <c r="E6005" s="9"/>
      <c r="F6005" s="9"/>
      <c r="I6005" s="9"/>
      <c r="K6005" s="9"/>
      <c r="L6005" s="9"/>
      <c r="M6005" s="9"/>
      <c r="O6005" s="9"/>
      <c r="P6005" s="9"/>
      <c r="Q6005" s="9"/>
      <c r="R6005" s="36"/>
      <c r="V6005" s="36"/>
    </row>
    <row r="6006" spans="1:22" x14ac:dyDescent="0.25">
      <c r="A6006" s="86"/>
      <c r="B6006" s="9"/>
      <c r="C6006" s="9"/>
      <c r="D6006" s="9"/>
      <c r="E6006" s="9"/>
      <c r="F6006" s="9"/>
      <c r="I6006" s="9"/>
      <c r="K6006" s="9"/>
      <c r="L6006" s="9"/>
      <c r="M6006" s="9"/>
      <c r="O6006" s="9"/>
      <c r="P6006" s="9"/>
      <c r="Q6006" s="9"/>
      <c r="R6006" s="36"/>
      <c r="V6006" s="36"/>
    </row>
    <row r="6007" spans="1:22" x14ac:dyDescent="0.25">
      <c r="A6007" s="86"/>
      <c r="B6007" s="9"/>
      <c r="C6007" s="9"/>
      <c r="D6007" s="9"/>
      <c r="E6007" s="9"/>
      <c r="F6007" s="9"/>
      <c r="I6007" s="9"/>
      <c r="K6007" s="9"/>
      <c r="L6007" s="9"/>
      <c r="M6007" s="9"/>
      <c r="O6007" s="9"/>
      <c r="P6007" s="9"/>
      <c r="Q6007" s="9"/>
      <c r="R6007" s="36"/>
      <c r="V6007" s="36"/>
    </row>
    <row r="6008" spans="1:22" x14ac:dyDescent="0.25">
      <c r="A6008" s="86"/>
      <c r="B6008" s="9"/>
      <c r="C6008" s="9"/>
      <c r="D6008" s="9"/>
      <c r="E6008" s="9"/>
      <c r="F6008" s="9"/>
      <c r="I6008" s="9"/>
      <c r="K6008" s="9"/>
      <c r="L6008" s="9"/>
      <c r="M6008" s="9"/>
      <c r="O6008" s="9"/>
      <c r="P6008" s="9"/>
      <c r="Q6008" s="9"/>
      <c r="R6008" s="36"/>
      <c r="V6008" s="36"/>
    </row>
    <row r="6009" spans="1:22" x14ac:dyDescent="0.25">
      <c r="A6009" s="86"/>
      <c r="B6009" s="9"/>
      <c r="C6009" s="9"/>
      <c r="D6009" s="9"/>
      <c r="E6009" s="9"/>
      <c r="F6009" s="9"/>
      <c r="I6009" s="9"/>
      <c r="K6009" s="9"/>
      <c r="L6009" s="9"/>
      <c r="M6009" s="9"/>
      <c r="O6009" s="9"/>
      <c r="P6009" s="9"/>
      <c r="Q6009" s="9"/>
      <c r="R6009" s="36"/>
      <c r="V6009" s="36"/>
    </row>
    <row r="6010" spans="1:22" x14ac:dyDescent="0.25">
      <c r="A6010" s="86"/>
      <c r="B6010" s="9"/>
      <c r="C6010" s="9"/>
      <c r="D6010" s="9"/>
      <c r="E6010" s="9"/>
      <c r="F6010" s="9"/>
      <c r="I6010" s="9"/>
      <c r="K6010" s="9"/>
      <c r="L6010" s="9"/>
      <c r="M6010" s="9"/>
      <c r="O6010" s="9"/>
      <c r="P6010" s="9"/>
      <c r="Q6010" s="9"/>
      <c r="R6010" s="36"/>
      <c r="V6010" s="36"/>
    </row>
    <row r="6011" spans="1:22" x14ac:dyDescent="0.25">
      <c r="A6011" s="86"/>
      <c r="B6011" s="9"/>
      <c r="C6011" s="9"/>
      <c r="D6011" s="9"/>
      <c r="E6011" s="9"/>
      <c r="F6011" s="9"/>
      <c r="I6011" s="9"/>
      <c r="K6011" s="9"/>
      <c r="L6011" s="9"/>
      <c r="M6011" s="9"/>
      <c r="O6011" s="9"/>
      <c r="P6011" s="9"/>
      <c r="Q6011" s="9"/>
      <c r="R6011" s="36"/>
      <c r="V6011" s="36"/>
    </row>
    <row r="6012" spans="1:22" x14ac:dyDescent="0.25">
      <c r="A6012" s="86"/>
      <c r="B6012" s="9"/>
      <c r="C6012" s="9"/>
      <c r="D6012" s="9"/>
      <c r="E6012" s="9"/>
      <c r="F6012" s="9"/>
      <c r="I6012" s="9"/>
      <c r="K6012" s="9"/>
      <c r="L6012" s="9"/>
      <c r="M6012" s="9"/>
      <c r="O6012" s="9"/>
      <c r="P6012" s="9"/>
      <c r="Q6012" s="9"/>
      <c r="R6012" s="36"/>
      <c r="V6012" s="36"/>
    </row>
    <row r="6013" spans="1:22" x14ac:dyDescent="0.25">
      <c r="A6013" s="86"/>
      <c r="B6013" s="9"/>
      <c r="C6013" s="9"/>
      <c r="D6013" s="9"/>
      <c r="E6013" s="9"/>
      <c r="F6013" s="9"/>
      <c r="I6013" s="9"/>
      <c r="K6013" s="9"/>
      <c r="L6013" s="9"/>
      <c r="M6013" s="9"/>
      <c r="O6013" s="9"/>
      <c r="P6013" s="9"/>
      <c r="Q6013" s="9"/>
      <c r="R6013" s="36"/>
      <c r="V6013" s="36"/>
    </row>
    <row r="6014" spans="1:22" x14ac:dyDescent="0.25">
      <c r="A6014" s="86"/>
      <c r="B6014" s="9"/>
      <c r="C6014" s="9"/>
      <c r="D6014" s="9"/>
      <c r="E6014" s="9"/>
      <c r="F6014" s="9"/>
      <c r="I6014" s="9"/>
      <c r="K6014" s="9"/>
      <c r="L6014" s="9"/>
      <c r="M6014" s="9"/>
      <c r="O6014" s="9"/>
      <c r="P6014" s="9"/>
      <c r="Q6014" s="9"/>
      <c r="R6014" s="36"/>
      <c r="V6014" s="36"/>
    </row>
    <row r="6015" spans="1:22" x14ac:dyDescent="0.25">
      <c r="A6015" s="86"/>
      <c r="B6015" s="9"/>
      <c r="C6015" s="9"/>
      <c r="D6015" s="9"/>
      <c r="E6015" s="9"/>
      <c r="F6015" s="9"/>
      <c r="I6015" s="9"/>
      <c r="K6015" s="9"/>
      <c r="L6015" s="9"/>
      <c r="M6015" s="9"/>
      <c r="O6015" s="9"/>
      <c r="P6015" s="9"/>
      <c r="Q6015" s="9"/>
      <c r="R6015" s="36"/>
      <c r="V6015" s="36"/>
    </row>
    <row r="6016" spans="1:22" x14ac:dyDescent="0.25">
      <c r="A6016" s="86"/>
      <c r="B6016" s="9"/>
      <c r="C6016" s="9"/>
      <c r="D6016" s="9"/>
      <c r="E6016" s="9"/>
      <c r="F6016" s="9"/>
      <c r="I6016" s="9"/>
      <c r="K6016" s="9"/>
      <c r="L6016" s="9"/>
      <c r="M6016" s="9"/>
      <c r="O6016" s="9"/>
      <c r="P6016" s="9"/>
      <c r="Q6016" s="9"/>
      <c r="R6016" s="36"/>
      <c r="V6016" s="36"/>
    </row>
    <row r="6017" spans="1:22" x14ac:dyDescent="0.25">
      <c r="A6017" s="86"/>
      <c r="B6017" s="9"/>
      <c r="C6017" s="9"/>
      <c r="D6017" s="9"/>
      <c r="E6017" s="9"/>
      <c r="F6017" s="9"/>
      <c r="I6017" s="9"/>
      <c r="K6017" s="9"/>
      <c r="L6017" s="9"/>
      <c r="M6017" s="9"/>
      <c r="O6017" s="9"/>
      <c r="P6017" s="9"/>
      <c r="Q6017" s="9"/>
      <c r="R6017" s="36"/>
      <c r="V6017" s="36"/>
    </row>
    <row r="6018" spans="1:22" x14ac:dyDescent="0.25">
      <c r="A6018" s="86"/>
      <c r="B6018" s="9"/>
      <c r="C6018" s="9"/>
      <c r="D6018" s="9"/>
      <c r="E6018" s="9"/>
      <c r="F6018" s="9"/>
      <c r="I6018" s="9"/>
      <c r="K6018" s="9"/>
      <c r="L6018" s="9"/>
      <c r="M6018" s="9"/>
      <c r="O6018" s="9"/>
      <c r="P6018" s="9"/>
      <c r="Q6018" s="9"/>
      <c r="R6018" s="36"/>
      <c r="V6018" s="36"/>
    </row>
    <row r="6019" spans="1:22" x14ac:dyDescent="0.25">
      <c r="A6019" s="86"/>
      <c r="B6019" s="9"/>
      <c r="C6019" s="9"/>
      <c r="D6019" s="9"/>
      <c r="E6019" s="9"/>
      <c r="F6019" s="9"/>
      <c r="I6019" s="9"/>
      <c r="K6019" s="9"/>
      <c r="L6019" s="9"/>
      <c r="M6019" s="9"/>
      <c r="O6019" s="9"/>
      <c r="P6019" s="9"/>
      <c r="Q6019" s="9"/>
      <c r="R6019" s="36"/>
      <c r="V6019" s="36"/>
    </row>
    <row r="6020" spans="1:22" x14ac:dyDescent="0.25">
      <c r="A6020" s="86"/>
      <c r="B6020" s="9"/>
      <c r="C6020" s="9"/>
      <c r="D6020" s="9"/>
      <c r="E6020" s="9"/>
      <c r="F6020" s="9"/>
      <c r="I6020" s="9"/>
      <c r="K6020" s="9"/>
      <c r="L6020" s="9"/>
      <c r="M6020" s="9"/>
      <c r="O6020" s="9"/>
      <c r="P6020" s="9"/>
      <c r="Q6020" s="9"/>
      <c r="R6020" s="36"/>
      <c r="V6020" s="36"/>
    </row>
    <row r="6021" spans="1:22" x14ac:dyDescent="0.25">
      <c r="A6021" s="86"/>
      <c r="B6021" s="9"/>
      <c r="C6021" s="9"/>
      <c r="D6021" s="9"/>
      <c r="E6021" s="9"/>
      <c r="F6021" s="9"/>
      <c r="I6021" s="9"/>
      <c r="K6021" s="9"/>
      <c r="L6021" s="9"/>
      <c r="M6021" s="9"/>
      <c r="O6021" s="9"/>
      <c r="P6021" s="9"/>
      <c r="Q6021" s="9"/>
      <c r="R6021" s="36"/>
      <c r="V6021" s="36"/>
    </row>
    <row r="6022" spans="1:22" x14ac:dyDescent="0.25">
      <c r="A6022" s="86"/>
      <c r="B6022" s="9"/>
      <c r="C6022" s="9"/>
      <c r="D6022" s="9"/>
      <c r="E6022" s="9"/>
      <c r="F6022" s="9"/>
      <c r="I6022" s="9"/>
      <c r="K6022" s="9"/>
      <c r="L6022" s="9"/>
      <c r="M6022" s="9"/>
      <c r="O6022" s="9"/>
      <c r="P6022" s="9"/>
      <c r="Q6022" s="9"/>
      <c r="R6022" s="36"/>
      <c r="V6022" s="36"/>
    </row>
    <row r="6023" spans="1:22" x14ac:dyDescent="0.25">
      <c r="A6023" s="86"/>
      <c r="B6023" s="9"/>
      <c r="C6023" s="9"/>
      <c r="D6023" s="9"/>
      <c r="E6023" s="9"/>
      <c r="F6023" s="9"/>
      <c r="I6023" s="9"/>
      <c r="K6023" s="9"/>
      <c r="L6023" s="9"/>
      <c r="M6023" s="9"/>
      <c r="O6023" s="9"/>
      <c r="P6023" s="9"/>
      <c r="Q6023" s="9"/>
      <c r="R6023" s="36"/>
      <c r="V6023" s="36"/>
    </row>
    <row r="6024" spans="1:22" x14ac:dyDescent="0.25">
      <c r="A6024" s="86"/>
      <c r="B6024" s="9"/>
      <c r="C6024" s="9"/>
      <c r="D6024" s="9"/>
      <c r="E6024" s="9"/>
      <c r="F6024" s="9"/>
      <c r="I6024" s="9"/>
      <c r="K6024" s="9"/>
      <c r="L6024" s="9"/>
      <c r="M6024" s="9"/>
      <c r="O6024" s="9"/>
      <c r="P6024" s="9"/>
      <c r="Q6024" s="9"/>
      <c r="R6024" s="36"/>
      <c r="V6024" s="36"/>
    </row>
    <row r="6025" spans="1:22" x14ac:dyDescent="0.25">
      <c r="A6025" s="86"/>
      <c r="B6025" s="9"/>
      <c r="C6025" s="9"/>
      <c r="D6025" s="9"/>
      <c r="E6025" s="9"/>
      <c r="F6025" s="9"/>
      <c r="I6025" s="9"/>
      <c r="K6025" s="9"/>
      <c r="L6025" s="9"/>
      <c r="M6025" s="9"/>
      <c r="O6025" s="9"/>
      <c r="P6025" s="9"/>
      <c r="Q6025" s="9"/>
      <c r="R6025" s="36"/>
      <c r="V6025" s="36"/>
    </row>
    <row r="6026" spans="1:22" x14ac:dyDescent="0.25">
      <c r="A6026" s="86"/>
      <c r="B6026" s="9"/>
      <c r="C6026" s="9"/>
      <c r="D6026" s="9"/>
      <c r="E6026" s="9"/>
      <c r="F6026" s="9"/>
      <c r="I6026" s="9"/>
      <c r="K6026" s="9"/>
      <c r="L6026" s="9"/>
      <c r="M6026" s="9"/>
      <c r="O6026" s="9"/>
      <c r="P6026" s="9"/>
      <c r="Q6026" s="9"/>
      <c r="R6026" s="36"/>
      <c r="V6026" s="36"/>
    </row>
    <row r="6027" spans="1:22" x14ac:dyDescent="0.25">
      <c r="A6027" s="86"/>
      <c r="B6027" s="9"/>
      <c r="C6027" s="9"/>
      <c r="D6027" s="9"/>
      <c r="E6027" s="9"/>
      <c r="F6027" s="9"/>
      <c r="I6027" s="9"/>
      <c r="K6027" s="9"/>
      <c r="L6027" s="9"/>
      <c r="M6027" s="9"/>
      <c r="O6027" s="9"/>
      <c r="P6027" s="9"/>
      <c r="Q6027" s="9"/>
      <c r="R6027" s="36"/>
      <c r="V6027" s="36"/>
    </row>
    <row r="6028" spans="1:22" x14ac:dyDescent="0.25">
      <c r="A6028" s="86"/>
      <c r="B6028" s="9"/>
      <c r="C6028" s="9"/>
      <c r="D6028" s="9"/>
      <c r="E6028" s="9"/>
      <c r="F6028" s="9"/>
      <c r="I6028" s="9"/>
      <c r="K6028" s="9"/>
      <c r="L6028" s="9"/>
      <c r="M6028" s="9"/>
      <c r="O6028" s="9"/>
      <c r="P6028" s="9"/>
      <c r="Q6028" s="9"/>
      <c r="R6028" s="36"/>
      <c r="V6028" s="36"/>
    </row>
    <row r="6029" spans="1:22" x14ac:dyDescent="0.25">
      <c r="A6029" s="86"/>
      <c r="B6029" s="9"/>
      <c r="C6029" s="9"/>
      <c r="D6029" s="9"/>
      <c r="E6029" s="9"/>
      <c r="F6029" s="9"/>
      <c r="I6029" s="9"/>
      <c r="K6029" s="9"/>
      <c r="L6029" s="9"/>
      <c r="M6029" s="9"/>
      <c r="O6029" s="9"/>
      <c r="P6029" s="9"/>
      <c r="Q6029" s="9"/>
      <c r="R6029" s="36"/>
      <c r="V6029" s="36"/>
    </row>
    <row r="6030" spans="1:22" x14ac:dyDescent="0.25">
      <c r="A6030" s="86"/>
      <c r="B6030" s="9"/>
      <c r="C6030" s="9"/>
      <c r="D6030" s="9"/>
      <c r="E6030" s="9"/>
      <c r="F6030" s="9"/>
      <c r="I6030" s="9"/>
      <c r="K6030" s="9"/>
      <c r="L6030" s="9"/>
      <c r="M6030" s="9"/>
      <c r="O6030" s="9"/>
      <c r="P6030" s="9"/>
      <c r="Q6030" s="9"/>
      <c r="R6030" s="36"/>
      <c r="V6030" s="36"/>
    </row>
    <row r="6031" spans="1:22" x14ac:dyDescent="0.25">
      <c r="A6031" s="86"/>
      <c r="B6031" s="9"/>
      <c r="C6031" s="9"/>
      <c r="D6031" s="9"/>
      <c r="E6031" s="9"/>
      <c r="F6031" s="9"/>
      <c r="I6031" s="9"/>
      <c r="K6031" s="9"/>
      <c r="L6031" s="9"/>
      <c r="M6031" s="9"/>
      <c r="O6031" s="9"/>
      <c r="P6031" s="9"/>
      <c r="Q6031" s="9"/>
      <c r="R6031" s="36"/>
      <c r="V6031" s="36"/>
    </row>
    <row r="6032" spans="1:22" x14ac:dyDescent="0.25">
      <c r="A6032" s="86"/>
      <c r="B6032" s="9"/>
      <c r="C6032" s="9"/>
      <c r="D6032" s="9"/>
      <c r="E6032" s="9"/>
      <c r="F6032" s="9"/>
      <c r="I6032" s="9"/>
      <c r="K6032" s="9"/>
      <c r="L6032" s="9"/>
      <c r="M6032" s="9"/>
      <c r="O6032" s="9"/>
      <c r="P6032" s="9"/>
      <c r="Q6032" s="9"/>
      <c r="R6032" s="36"/>
      <c r="V6032" s="36"/>
    </row>
    <row r="6033" spans="1:22" x14ac:dyDescent="0.25">
      <c r="A6033" s="86"/>
      <c r="B6033" s="9"/>
      <c r="C6033" s="9"/>
      <c r="D6033" s="9"/>
      <c r="E6033" s="9"/>
      <c r="F6033" s="9"/>
      <c r="I6033" s="9"/>
      <c r="K6033" s="9"/>
      <c r="L6033" s="9"/>
      <c r="M6033" s="9"/>
      <c r="O6033" s="9"/>
      <c r="P6033" s="9"/>
      <c r="Q6033" s="9"/>
      <c r="R6033" s="36"/>
      <c r="V6033" s="36"/>
    </row>
    <row r="6034" spans="1:22" x14ac:dyDescent="0.25">
      <c r="A6034" s="86"/>
      <c r="B6034" s="9"/>
      <c r="C6034" s="9"/>
      <c r="D6034" s="9"/>
      <c r="E6034" s="9"/>
      <c r="F6034" s="9"/>
      <c r="I6034" s="9"/>
      <c r="K6034" s="9"/>
      <c r="L6034" s="9"/>
      <c r="M6034" s="9"/>
      <c r="O6034" s="9"/>
      <c r="P6034" s="9"/>
      <c r="Q6034" s="9"/>
      <c r="R6034" s="36"/>
      <c r="V6034" s="36"/>
    </row>
    <row r="6035" spans="1:22" x14ac:dyDescent="0.25">
      <c r="A6035" s="86"/>
      <c r="B6035" s="9"/>
      <c r="C6035" s="9"/>
      <c r="D6035" s="9"/>
      <c r="E6035" s="9"/>
      <c r="F6035" s="9"/>
      <c r="I6035" s="9"/>
      <c r="K6035" s="9"/>
      <c r="L6035" s="9"/>
      <c r="M6035" s="9"/>
      <c r="O6035" s="9"/>
      <c r="P6035" s="9"/>
      <c r="Q6035" s="9"/>
      <c r="R6035" s="36"/>
      <c r="V6035" s="36"/>
    </row>
    <row r="6036" spans="1:22" x14ac:dyDescent="0.25">
      <c r="A6036" s="86"/>
      <c r="B6036" s="9"/>
      <c r="C6036" s="9"/>
      <c r="D6036" s="9"/>
      <c r="E6036" s="9"/>
      <c r="F6036" s="9"/>
      <c r="I6036" s="9"/>
      <c r="K6036" s="9"/>
      <c r="L6036" s="9"/>
      <c r="M6036" s="9"/>
      <c r="O6036" s="9"/>
      <c r="P6036" s="9"/>
      <c r="Q6036" s="9"/>
      <c r="R6036" s="36"/>
      <c r="V6036" s="36"/>
    </row>
    <row r="6037" spans="1:22" x14ac:dyDescent="0.25">
      <c r="A6037" s="86"/>
      <c r="B6037" s="9"/>
      <c r="C6037" s="9"/>
      <c r="D6037" s="9"/>
      <c r="E6037" s="9"/>
      <c r="F6037" s="9"/>
      <c r="I6037" s="9"/>
      <c r="K6037" s="9"/>
      <c r="L6037" s="9"/>
      <c r="M6037" s="9"/>
      <c r="O6037" s="9"/>
      <c r="P6037" s="9"/>
      <c r="Q6037" s="9"/>
      <c r="R6037" s="36"/>
      <c r="V6037" s="36"/>
    </row>
    <row r="6038" spans="1:22" x14ac:dyDescent="0.25">
      <c r="A6038" s="86"/>
      <c r="B6038" s="9"/>
      <c r="C6038" s="9"/>
      <c r="D6038" s="9"/>
      <c r="E6038" s="9"/>
      <c r="F6038" s="9"/>
      <c r="I6038" s="9"/>
      <c r="K6038" s="9"/>
      <c r="L6038" s="9"/>
      <c r="M6038" s="9"/>
      <c r="O6038" s="9"/>
      <c r="P6038" s="9"/>
      <c r="Q6038" s="9"/>
      <c r="R6038" s="36"/>
      <c r="V6038" s="36"/>
    </row>
    <row r="6039" spans="1:22" x14ac:dyDescent="0.25">
      <c r="A6039" s="86"/>
      <c r="B6039" s="9"/>
      <c r="C6039" s="9"/>
      <c r="D6039" s="9"/>
      <c r="E6039" s="9"/>
      <c r="F6039" s="9"/>
      <c r="I6039" s="9"/>
      <c r="K6039" s="9"/>
      <c r="L6039" s="9"/>
      <c r="M6039" s="9"/>
      <c r="O6039" s="9"/>
      <c r="P6039" s="9"/>
      <c r="Q6039" s="9"/>
      <c r="R6039" s="36"/>
      <c r="V6039" s="36"/>
    </row>
    <row r="6040" spans="1:22" x14ac:dyDescent="0.25">
      <c r="A6040" s="86"/>
      <c r="B6040" s="9"/>
      <c r="C6040" s="9"/>
      <c r="D6040" s="9"/>
      <c r="E6040" s="9"/>
      <c r="F6040" s="9"/>
      <c r="I6040" s="9"/>
      <c r="K6040" s="9"/>
      <c r="L6040" s="9"/>
      <c r="M6040" s="9"/>
      <c r="O6040" s="9"/>
      <c r="P6040" s="9"/>
      <c r="Q6040" s="9"/>
      <c r="R6040" s="36"/>
      <c r="V6040" s="36"/>
    </row>
    <row r="6041" spans="1:22" x14ac:dyDescent="0.25">
      <c r="A6041" s="86"/>
      <c r="B6041" s="9"/>
      <c r="C6041" s="9"/>
      <c r="D6041" s="9"/>
      <c r="E6041" s="9"/>
      <c r="F6041" s="9"/>
      <c r="I6041" s="9"/>
      <c r="K6041" s="9"/>
      <c r="L6041" s="9"/>
      <c r="M6041" s="9"/>
      <c r="O6041" s="9"/>
      <c r="P6041" s="9"/>
      <c r="Q6041" s="9"/>
      <c r="R6041" s="36"/>
      <c r="V6041" s="36"/>
    </row>
    <row r="6042" spans="1:22" x14ac:dyDescent="0.25">
      <c r="A6042" s="86"/>
      <c r="B6042" s="9"/>
      <c r="C6042" s="9"/>
      <c r="D6042" s="9"/>
      <c r="E6042" s="9"/>
      <c r="F6042" s="9"/>
      <c r="I6042" s="9"/>
      <c r="K6042" s="9"/>
      <c r="L6042" s="9"/>
      <c r="M6042" s="9"/>
      <c r="O6042" s="9"/>
      <c r="P6042" s="9"/>
      <c r="Q6042" s="9"/>
      <c r="R6042" s="36"/>
      <c r="V6042" s="36"/>
    </row>
    <row r="6043" spans="1:22" x14ac:dyDescent="0.25">
      <c r="A6043" s="86"/>
      <c r="B6043" s="9"/>
      <c r="C6043" s="9"/>
      <c r="D6043" s="9"/>
      <c r="E6043" s="9"/>
      <c r="F6043" s="9"/>
      <c r="I6043" s="9"/>
      <c r="K6043" s="9"/>
      <c r="L6043" s="9"/>
      <c r="M6043" s="9"/>
      <c r="O6043" s="9"/>
      <c r="P6043" s="9"/>
      <c r="Q6043" s="9"/>
      <c r="R6043" s="36"/>
      <c r="V6043" s="36"/>
    </row>
    <row r="6044" spans="1:22" x14ac:dyDescent="0.25">
      <c r="A6044" s="86"/>
      <c r="B6044" s="9"/>
      <c r="C6044" s="9"/>
      <c r="D6044" s="9"/>
      <c r="E6044" s="9"/>
      <c r="F6044" s="9"/>
      <c r="I6044" s="9"/>
      <c r="K6044" s="9"/>
      <c r="L6044" s="9"/>
      <c r="M6044" s="9"/>
      <c r="O6044" s="9"/>
      <c r="P6044" s="9"/>
      <c r="Q6044" s="9"/>
      <c r="R6044" s="36"/>
      <c r="V6044" s="36"/>
    </row>
    <row r="6045" spans="1:22" x14ac:dyDescent="0.25">
      <c r="A6045" s="86"/>
      <c r="B6045" s="9"/>
      <c r="C6045" s="9"/>
      <c r="D6045" s="9"/>
      <c r="E6045" s="9"/>
      <c r="F6045" s="9"/>
      <c r="I6045" s="9"/>
      <c r="K6045" s="9"/>
      <c r="L6045" s="9"/>
      <c r="M6045" s="9"/>
      <c r="O6045" s="9"/>
      <c r="P6045" s="9"/>
      <c r="Q6045" s="9"/>
      <c r="R6045" s="36"/>
      <c r="V6045" s="36"/>
    </row>
    <row r="6046" spans="1:22" x14ac:dyDescent="0.25">
      <c r="A6046" s="86"/>
      <c r="B6046" s="9"/>
      <c r="C6046" s="9"/>
      <c r="D6046" s="9"/>
      <c r="E6046" s="9"/>
      <c r="F6046" s="9"/>
      <c r="I6046" s="9"/>
      <c r="K6046" s="9"/>
      <c r="L6046" s="9"/>
      <c r="M6046" s="9"/>
      <c r="O6046" s="9"/>
      <c r="P6046" s="9"/>
      <c r="Q6046" s="9"/>
      <c r="R6046" s="36"/>
      <c r="V6046" s="36"/>
    </row>
    <row r="6047" spans="1:22" x14ac:dyDescent="0.25">
      <c r="A6047" s="86"/>
      <c r="B6047" s="9"/>
      <c r="C6047" s="9"/>
      <c r="D6047" s="9"/>
      <c r="E6047" s="9"/>
      <c r="F6047" s="9"/>
      <c r="I6047" s="9"/>
      <c r="K6047" s="9"/>
      <c r="L6047" s="9"/>
      <c r="M6047" s="9"/>
      <c r="O6047" s="9"/>
      <c r="P6047" s="9"/>
      <c r="Q6047" s="9"/>
      <c r="R6047" s="36"/>
      <c r="V6047" s="36"/>
    </row>
    <row r="6048" spans="1:22" x14ac:dyDescent="0.25">
      <c r="A6048" s="86"/>
      <c r="B6048" s="9"/>
      <c r="C6048" s="9"/>
      <c r="D6048" s="9"/>
      <c r="E6048" s="9"/>
      <c r="F6048" s="9"/>
      <c r="I6048" s="9"/>
      <c r="K6048" s="9"/>
      <c r="L6048" s="9"/>
      <c r="M6048" s="9"/>
      <c r="O6048" s="9"/>
      <c r="P6048" s="9"/>
      <c r="Q6048" s="9"/>
      <c r="R6048" s="36"/>
      <c r="V6048" s="36"/>
    </row>
    <row r="6049" spans="1:22" x14ac:dyDescent="0.25">
      <c r="A6049" s="86"/>
      <c r="B6049" s="9"/>
      <c r="C6049" s="9"/>
      <c r="D6049" s="9"/>
      <c r="E6049" s="9"/>
      <c r="F6049" s="9"/>
      <c r="I6049" s="9"/>
      <c r="K6049" s="9"/>
      <c r="L6049" s="9"/>
      <c r="M6049" s="9"/>
      <c r="O6049" s="9"/>
      <c r="P6049" s="9"/>
      <c r="Q6049" s="9"/>
      <c r="R6049" s="36"/>
      <c r="V6049" s="36"/>
    </row>
    <row r="6050" spans="1:22" x14ac:dyDescent="0.25">
      <c r="A6050" s="86"/>
      <c r="B6050" s="9"/>
      <c r="C6050" s="9"/>
      <c r="D6050" s="9"/>
      <c r="E6050" s="9"/>
      <c r="F6050" s="9"/>
      <c r="I6050" s="9"/>
      <c r="K6050" s="9"/>
      <c r="L6050" s="9"/>
      <c r="M6050" s="9"/>
      <c r="O6050" s="9"/>
      <c r="P6050" s="9"/>
      <c r="Q6050" s="9"/>
      <c r="R6050" s="36"/>
      <c r="V6050" s="36"/>
    </row>
    <row r="6051" spans="1:22" x14ac:dyDescent="0.25">
      <c r="A6051" s="86"/>
      <c r="B6051" s="9"/>
      <c r="C6051" s="9"/>
      <c r="D6051" s="9"/>
      <c r="E6051" s="9"/>
      <c r="F6051" s="9"/>
      <c r="I6051" s="9"/>
      <c r="K6051" s="9"/>
      <c r="L6051" s="9"/>
      <c r="M6051" s="9"/>
      <c r="O6051" s="9"/>
      <c r="P6051" s="9"/>
      <c r="Q6051" s="9"/>
      <c r="R6051" s="36"/>
      <c r="V6051" s="36"/>
    </row>
    <row r="6052" spans="1:22" x14ac:dyDescent="0.25">
      <c r="A6052" s="86"/>
      <c r="B6052" s="9"/>
      <c r="C6052" s="9"/>
      <c r="D6052" s="9"/>
      <c r="E6052" s="9"/>
      <c r="F6052" s="9"/>
      <c r="I6052" s="9"/>
      <c r="K6052" s="9"/>
      <c r="L6052" s="9"/>
      <c r="M6052" s="9"/>
      <c r="O6052" s="9"/>
      <c r="P6052" s="9"/>
      <c r="Q6052" s="9"/>
      <c r="R6052" s="36"/>
      <c r="V6052" s="36"/>
    </row>
    <row r="6053" spans="1:22" x14ac:dyDescent="0.25">
      <c r="A6053" s="86"/>
      <c r="B6053" s="9"/>
      <c r="C6053" s="9"/>
      <c r="D6053" s="9"/>
      <c r="E6053" s="9"/>
      <c r="F6053" s="9"/>
      <c r="I6053" s="9"/>
      <c r="K6053" s="9"/>
      <c r="L6053" s="9"/>
      <c r="M6053" s="9"/>
      <c r="O6053" s="9"/>
      <c r="P6053" s="9"/>
      <c r="Q6053" s="9"/>
      <c r="R6053" s="36"/>
      <c r="V6053" s="36"/>
    </row>
    <row r="6054" spans="1:22" x14ac:dyDescent="0.25">
      <c r="A6054" s="86"/>
      <c r="B6054" s="9"/>
      <c r="C6054" s="9"/>
      <c r="D6054" s="9"/>
      <c r="E6054" s="9"/>
      <c r="F6054" s="9"/>
      <c r="I6054" s="9"/>
      <c r="K6054" s="9"/>
      <c r="L6054" s="9"/>
      <c r="M6054" s="9"/>
      <c r="O6054" s="9"/>
      <c r="P6054" s="9"/>
      <c r="Q6054" s="9"/>
      <c r="R6054" s="36"/>
      <c r="V6054" s="36"/>
    </row>
    <row r="6055" spans="1:22" x14ac:dyDescent="0.25">
      <c r="A6055" s="86"/>
      <c r="B6055" s="9"/>
      <c r="C6055" s="9"/>
      <c r="D6055" s="9"/>
      <c r="E6055" s="9"/>
      <c r="F6055" s="9"/>
      <c r="I6055" s="9"/>
      <c r="K6055" s="9"/>
      <c r="L6055" s="9"/>
      <c r="M6055" s="9"/>
      <c r="O6055" s="9"/>
      <c r="P6055" s="9"/>
      <c r="Q6055" s="9"/>
      <c r="R6055" s="36"/>
      <c r="V6055" s="36"/>
    </row>
    <row r="6056" spans="1:22" x14ac:dyDescent="0.25">
      <c r="A6056" s="86"/>
      <c r="B6056" s="9"/>
      <c r="C6056" s="9"/>
      <c r="D6056" s="9"/>
      <c r="E6056" s="9"/>
      <c r="F6056" s="9"/>
      <c r="I6056" s="9"/>
      <c r="K6056" s="9"/>
      <c r="L6056" s="9"/>
      <c r="M6056" s="9"/>
      <c r="O6056" s="9"/>
      <c r="P6056" s="9"/>
      <c r="Q6056" s="9"/>
      <c r="R6056" s="36"/>
      <c r="V6056" s="36"/>
    </row>
    <row r="6057" spans="1:22" x14ac:dyDescent="0.25">
      <c r="A6057" s="86"/>
      <c r="B6057" s="9"/>
      <c r="C6057" s="9"/>
      <c r="D6057" s="9"/>
      <c r="E6057" s="9"/>
      <c r="F6057" s="9"/>
      <c r="I6057" s="9"/>
      <c r="K6057" s="9"/>
      <c r="L6057" s="9"/>
      <c r="M6057" s="9"/>
      <c r="O6057" s="9"/>
      <c r="P6057" s="9"/>
      <c r="Q6057" s="9"/>
      <c r="R6057" s="36"/>
      <c r="V6057" s="36"/>
    </row>
    <row r="6058" spans="1:22" x14ac:dyDescent="0.25">
      <c r="A6058" s="86"/>
      <c r="B6058" s="9"/>
      <c r="C6058" s="9"/>
      <c r="D6058" s="9"/>
      <c r="E6058" s="9"/>
      <c r="F6058" s="9"/>
      <c r="I6058" s="9"/>
      <c r="K6058" s="9"/>
      <c r="L6058" s="9"/>
      <c r="M6058" s="9"/>
      <c r="O6058" s="9"/>
      <c r="P6058" s="9"/>
      <c r="Q6058" s="9"/>
      <c r="R6058" s="36"/>
      <c r="V6058" s="36"/>
    </row>
    <row r="6059" spans="1:22" x14ac:dyDescent="0.25">
      <c r="A6059" s="86"/>
      <c r="B6059" s="9"/>
      <c r="C6059" s="9"/>
      <c r="D6059" s="9"/>
      <c r="E6059" s="9"/>
      <c r="F6059" s="9"/>
      <c r="I6059" s="9"/>
      <c r="K6059" s="9"/>
      <c r="L6059" s="9"/>
      <c r="M6059" s="9"/>
      <c r="O6059" s="9"/>
      <c r="P6059" s="9"/>
      <c r="Q6059" s="9"/>
      <c r="R6059" s="36"/>
      <c r="V6059" s="36"/>
    </row>
    <row r="6060" spans="1:22" x14ac:dyDescent="0.25">
      <c r="A6060" s="86"/>
      <c r="B6060" s="9"/>
      <c r="C6060" s="9"/>
      <c r="D6060" s="9"/>
      <c r="E6060" s="9"/>
      <c r="F6060" s="9"/>
      <c r="I6060" s="9"/>
      <c r="K6060" s="9"/>
      <c r="L6060" s="9"/>
      <c r="M6060" s="9"/>
      <c r="O6060" s="9"/>
      <c r="P6060" s="9"/>
      <c r="Q6060" s="9"/>
      <c r="R6060" s="36"/>
      <c r="V6060" s="36"/>
    </row>
    <row r="6061" spans="1:22" x14ac:dyDescent="0.25">
      <c r="A6061" s="86"/>
      <c r="B6061" s="9"/>
      <c r="C6061" s="9"/>
      <c r="D6061" s="9"/>
      <c r="E6061" s="9"/>
      <c r="F6061" s="9"/>
      <c r="I6061" s="9"/>
      <c r="K6061" s="9"/>
      <c r="L6061" s="9"/>
      <c r="M6061" s="9"/>
      <c r="O6061" s="9"/>
      <c r="P6061" s="9"/>
      <c r="Q6061" s="9"/>
      <c r="R6061" s="36"/>
      <c r="V6061" s="36"/>
    </row>
    <row r="6062" spans="1:22" x14ac:dyDescent="0.25">
      <c r="A6062" s="86"/>
      <c r="B6062" s="9"/>
      <c r="C6062" s="9"/>
      <c r="D6062" s="9"/>
      <c r="E6062" s="9"/>
      <c r="F6062" s="9"/>
      <c r="I6062" s="9"/>
      <c r="K6062" s="9"/>
      <c r="L6062" s="9"/>
      <c r="M6062" s="9"/>
      <c r="O6062" s="9"/>
      <c r="P6062" s="9"/>
      <c r="Q6062" s="9"/>
      <c r="R6062" s="36"/>
      <c r="V6062" s="36"/>
    </row>
    <row r="6063" spans="1:22" x14ac:dyDescent="0.25">
      <c r="A6063" s="86"/>
      <c r="B6063" s="9"/>
      <c r="C6063" s="9"/>
      <c r="D6063" s="9"/>
      <c r="E6063" s="9"/>
      <c r="F6063" s="9"/>
      <c r="I6063" s="9"/>
      <c r="K6063" s="9"/>
      <c r="L6063" s="9"/>
      <c r="M6063" s="9"/>
      <c r="O6063" s="9"/>
      <c r="P6063" s="9"/>
      <c r="Q6063" s="9"/>
      <c r="R6063" s="36"/>
      <c r="V6063" s="36"/>
    </row>
    <row r="6064" spans="1:22" x14ac:dyDescent="0.25">
      <c r="A6064" s="86"/>
      <c r="B6064" s="9"/>
      <c r="C6064" s="9"/>
      <c r="D6064" s="9"/>
      <c r="E6064" s="9"/>
      <c r="F6064" s="9"/>
      <c r="I6064" s="9"/>
      <c r="K6064" s="9"/>
      <c r="L6064" s="9"/>
      <c r="M6064" s="9"/>
      <c r="O6064" s="9"/>
      <c r="P6064" s="9"/>
      <c r="Q6064" s="9"/>
      <c r="R6064" s="36"/>
      <c r="V6064" s="36"/>
    </row>
    <row r="6065" spans="1:22" x14ac:dyDescent="0.25">
      <c r="A6065" s="86"/>
      <c r="B6065" s="9"/>
      <c r="C6065" s="9"/>
      <c r="D6065" s="9"/>
      <c r="E6065" s="9"/>
      <c r="F6065" s="9"/>
      <c r="I6065" s="9"/>
      <c r="K6065" s="9"/>
      <c r="L6065" s="9"/>
      <c r="M6065" s="9"/>
      <c r="O6065" s="9"/>
      <c r="P6065" s="9"/>
      <c r="Q6065" s="9"/>
      <c r="R6065" s="36"/>
      <c r="V6065" s="36"/>
    </row>
    <row r="6066" spans="1:22" x14ac:dyDescent="0.25">
      <c r="A6066" s="86"/>
      <c r="B6066" s="9"/>
      <c r="C6066" s="9"/>
      <c r="D6066" s="9"/>
      <c r="E6066" s="9"/>
      <c r="F6066" s="9"/>
      <c r="I6066" s="9"/>
      <c r="K6066" s="9"/>
      <c r="L6066" s="9"/>
      <c r="M6066" s="9"/>
      <c r="O6066" s="9"/>
      <c r="P6066" s="9"/>
      <c r="Q6066" s="9"/>
      <c r="R6066" s="36"/>
      <c r="V6066" s="36"/>
    </row>
    <row r="6067" spans="1:22" x14ac:dyDescent="0.25">
      <c r="A6067" s="86"/>
      <c r="B6067" s="9"/>
      <c r="C6067" s="9"/>
      <c r="D6067" s="9"/>
      <c r="E6067" s="9"/>
      <c r="F6067" s="9"/>
      <c r="I6067" s="9"/>
      <c r="K6067" s="9"/>
      <c r="L6067" s="9"/>
      <c r="M6067" s="9"/>
      <c r="O6067" s="9"/>
      <c r="P6067" s="9"/>
      <c r="Q6067" s="9"/>
      <c r="R6067" s="36"/>
      <c r="V6067" s="36"/>
    </row>
    <row r="6068" spans="1:22" x14ac:dyDescent="0.25">
      <c r="A6068" s="86"/>
      <c r="B6068" s="9"/>
      <c r="C6068" s="9"/>
      <c r="D6068" s="9"/>
      <c r="E6068" s="9"/>
      <c r="F6068" s="9"/>
      <c r="I6068" s="9"/>
      <c r="K6068" s="9"/>
      <c r="L6068" s="9"/>
      <c r="M6068" s="9"/>
      <c r="O6068" s="9"/>
      <c r="P6068" s="9"/>
      <c r="Q6068" s="9"/>
      <c r="R6068" s="36"/>
      <c r="V6068" s="36"/>
    </row>
    <row r="6069" spans="1:22" x14ac:dyDescent="0.25">
      <c r="A6069" s="86"/>
      <c r="B6069" s="9"/>
      <c r="C6069" s="9"/>
      <c r="D6069" s="9"/>
      <c r="E6069" s="9"/>
      <c r="F6069" s="9"/>
      <c r="I6069" s="9"/>
      <c r="K6069" s="9"/>
      <c r="L6069" s="9"/>
      <c r="M6069" s="9"/>
      <c r="O6069" s="9"/>
      <c r="P6069" s="9"/>
      <c r="Q6069" s="9"/>
      <c r="R6069" s="36"/>
      <c r="V6069" s="36"/>
    </row>
    <row r="6070" spans="1:22" x14ac:dyDescent="0.25">
      <c r="A6070" s="86"/>
      <c r="B6070" s="9"/>
      <c r="C6070" s="9"/>
      <c r="D6070" s="9"/>
      <c r="E6070" s="9"/>
      <c r="F6070" s="9"/>
      <c r="I6070" s="9"/>
      <c r="K6070" s="9"/>
      <c r="L6070" s="9"/>
      <c r="M6070" s="9"/>
      <c r="O6070" s="9"/>
      <c r="P6070" s="9"/>
      <c r="Q6070" s="9"/>
      <c r="R6070" s="36"/>
      <c r="V6070" s="36"/>
    </row>
    <row r="6071" spans="1:22" x14ac:dyDescent="0.25">
      <c r="A6071" s="86"/>
      <c r="B6071" s="9"/>
      <c r="C6071" s="9"/>
      <c r="D6071" s="9"/>
      <c r="E6071" s="9"/>
      <c r="F6071" s="9"/>
      <c r="I6071" s="9"/>
      <c r="K6071" s="9"/>
      <c r="L6071" s="9"/>
      <c r="M6071" s="9"/>
      <c r="O6071" s="9"/>
      <c r="P6071" s="9"/>
      <c r="Q6071" s="9"/>
      <c r="R6071" s="36"/>
      <c r="V6071" s="36"/>
    </row>
    <row r="6072" spans="1:22" x14ac:dyDescent="0.25">
      <c r="A6072" s="86"/>
      <c r="B6072" s="9"/>
      <c r="C6072" s="9"/>
      <c r="D6072" s="9"/>
      <c r="E6072" s="9"/>
      <c r="F6072" s="9"/>
      <c r="I6072" s="9"/>
      <c r="K6072" s="9"/>
      <c r="L6072" s="9"/>
      <c r="M6072" s="9"/>
      <c r="O6072" s="9"/>
      <c r="P6072" s="9"/>
      <c r="Q6072" s="9"/>
      <c r="R6072" s="36"/>
      <c r="V6072" s="36"/>
    </row>
    <row r="6073" spans="1:22" x14ac:dyDescent="0.25">
      <c r="A6073" s="86"/>
      <c r="B6073" s="9"/>
      <c r="C6073" s="9"/>
      <c r="D6073" s="9"/>
      <c r="E6073" s="9"/>
      <c r="F6073" s="9"/>
      <c r="I6073" s="9"/>
      <c r="K6073" s="9"/>
      <c r="L6073" s="9"/>
      <c r="M6073" s="9"/>
      <c r="O6073" s="9"/>
      <c r="P6073" s="9"/>
      <c r="Q6073" s="9"/>
      <c r="R6073" s="36"/>
      <c r="V6073" s="36"/>
    </row>
    <row r="6074" spans="1:22" x14ac:dyDescent="0.25">
      <c r="A6074" s="86"/>
      <c r="B6074" s="9"/>
      <c r="C6074" s="9"/>
      <c r="D6074" s="9"/>
      <c r="E6074" s="9"/>
      <c r="F6074" s="9"/>
      <c r="I6074" s="9"/>
      <c r="K6074" s="9"/>
      <c r="L6074" s="9"/>
      <c r="M6074" s="9"/>
      <c r="O6074" s="9"/>
      <c r="P6074" s="9"/>
      <c r="Q6074" s="9"/>
      <c r="R6074" s="36"/>
      <c r="V6074" s="36"/>
    </row>
    <row r="6075" spans="1:22" x14ac:dyDescent="0.25">
      <c r="A6075" s="86"/>
      <c r="B6075" s="9"/>
      <c r="C6075" s="9"/>
      <c r="D6075" s="9"/>
      <c r="E6075" s="9"/>
      <c r="F6075" s="9"/>
      <c r="I6075" s="9"/>
      <c r="K6075" s="9"/>
      <c r="L6075" s="9"/>
      <c r="M6075" s="9"/>
      <c r="O6075" s="9"/>
      <c r="P6075" s="9"/>
      <c r="Q6075" s="9"/>
      <c r="R6075" s="36"/>
      <c r="V6075" s="36"/>
    </row>
    <row r="6076" spans="1:22" x14ac:dyDescent="0.25">
      <c r="A6076" s="86"/>
      <c r="B6076" s="9"/>
      <c r="C6076" s="9"/>
      <c r="D6076" s="9"/>
      <c r="E6076" s="9"/>
      <c r="F6076" s="9"/>
      <c r="I6076" s="9"/>
      <c r="K6076" s="9"/>
      <c r="L6076" s="9"/>
      <c r="M6076" s="9"/>
      <c r="O6076" s="9"/>
      <c r="P6076" s="9"/>
      <c r="Q6076" s="9"/>
      <c r="R6076" s="36"/>
      <c r="V6076" s="36"/>
    </row>
    <row r="6077" spans="1:22" x14ac:dyDescent="0.25">
      <c r="A6077" s="86"/>
      <c r="B6077" s="9"/>
      <c r="C6077" s="9"/>
      <c r="D6077" s="9"/>
      <c r="E6077" s="9"/>
      <c r="F6077" s="9"/>
      <c r="I6077" s="9"/>
      <c r="K6077" s="9"/>
      <c r="L6077" s="9"/>
      <c r="M6077" s="9"/>
      <c r="O6077" s="9"/>
      <c r="P6077" s="9"/>
      <c r="Q6077" s="9"/>
      <c r="R6077" s="36"/>
      <c r="V6077" s="36"/>
    </row>
    <row r="6078" spans="1:22" x14ac:dyDescent="0.25">
      <c r="A6078" s="86"/>
      <c r="B6078" s="9"/>
      <c r="C6078" s="9"/>
      <c r="D6078" s="9"/>
      <c r="E6078" s="9"/>
      <c r="F6078" s="9"/>
      <c r="I6078" s="9"/>
      <c r="K6078" s="9"/>
      <c r="L6078" s="9"/>
      <c r="M6078" s="9"/>
      <c r="O6078" s="9"/>
      <c r="P6078" s="9"/>
      <c r="Q6078" s="9"/>
      <c r="R6078" s="36"/>
      <c r="V6078" s="36"/>
    </row>
    <row r="6079" spans="1:22" x14ac:dyDescent="0.25">
      <c r="A6079" s="86"/>
      <c r="B6079" s="9"/>
      <c r="C6079" s="9"/>
      <c r="D6079" s="9"/>
      <c r="E6079" s="9"/>
      <c r="F6079" s="9"/>
      <c r="I6079" s="9"/>
      <c r="K6079" s="9"/>
      <c r="L6079" s="9"/>
      <c r="M6079" s="9"/>
      <c r="O6079" s="9"/>
      <c r="P6079" s="9"/>
      <c r="Q6079" s="9"/>
      <c r="R6079" s="36"/>
      <c r="V6079" s="36"/>
    </row>
    <row r="6080" spans="1:22" x14ac:dyDescent="0.25">
      <c r="A6080" s="86"/>
      <c r="B6080" s="9"/>
      <c r="C6080" s="9"/>
      <c r="D6080" s="9"/>
      <c r="E6080" s="9"/>
      <c r="F6080" s="9"/>
      <c r="I6080" s="9"/>
      <c r="K6080" s="9"/>
      <c r="L6080" s="9"/>
      <c r="M6080" s="9"/>
      <c r="O6080" s="9"/>
      <c r="P6080" s="9"/>
      <c r="Q6080" s="9"/>
      <c r="R6080" s="36"/>
      <c r="V6080" s="36"/>
    </row>
    <row r="6081" spans="1:22" x14ac:dyDescent="0.25">
      <c r="A6081" s="86"/>
      <c r="B6081" s="9"/>
      <c r="C6081" s="9"/>
      <c r="D6081" s="9"/>
      <c r="E6081" s="9"/>
      <c r="F6081" s="9"/>
      <c r="I6081" s="9"/>
      <c r="K6081" s="9"/>
      <c r="L6081" s="9"/>
      <c r="M6081" s="9"/>
      <c r="O6081" s="9"/>
      <c r="P6081" s="9"/>
      <c r="Q6081" s="9"/>
      <c r="R6081" s="36"/>
      <c r="V6081" s="36"/>
    </row>
    <row r="6082" spans="1:22" x14ac:dyDescent="0.25">
      <c r="A6082" s="86"/>
      <c r="B6082" s="9"/>
      <c r="C6082" s="9"/>
      <c r="D6082" s="9"/>
      <c r="E6082" s="9"/>
      <c r="F6082" s="9"/>
      <c r="I6082" s="9"/>
      <c r="K6082" s="9"/>
      <c r="L6082" s="9"/>
      <c r="M6082" s="9"/>
      <c r="O6082" s="9"/>
      <c r="P6082" s="9"/>
      <c r="Q6082" s="9"/>
      <c r="R6082" s="36"/>
      <c r="V6082" s="36"/>
    </row>
    <row r="6083" spans="1:22" x14ac:dyDescent="0.25">
      <c r="A6083" s="86"/>
      <c r="B6083" s="9"/>
      <c r="C6083" s="9"/>
      <c r="D6083" s="9"/>
      <c r="E6083" s="9"/>
      <c r="F6083" s="9"/>
      <c r="I6083" s="9"/>
      <c r="K6083" s="9"/>
      <c r="L6083" s="9"/>
      <c r="M6083" s="9"/>
      <c r="O6083" s="9"/>
      <c r="P6083" s="9"/>
      <c r="Q6083" s="9"/>
      <c r="R6083" s="36"/>
      <c r="V6083" s="36"/>
    </row>
    <row r="6084" spans="1:22" x14ac:dyDescent="0.25">
      <c r="A6084" s="86"/>
      <c r="B6084" s="9"/>
      <c r="C6084" s="9"/>
      <c r="D6084" s="9"/>
      <c r="E6084" s="9"/>
      <c r="F6084" s="9"/>
      <c r="I6084" s="9"/>
      <c r="K6084" s="9"/>
      <c r="L6084" s="9"/>
      <c r="M6084" s="9"/>
      <c r="O6084" s="9"/>
      <c r="P6084" s="9"/>
      <c r="Q6084" s="9"/>
      <c r="R6084" s="36"/>
      <c r="V6084" s="36"/>
    </row>
    <row r="6085" spans="1:22" x14ac:dyDescent="0.25">
      <c r="A6085" s="86"/>
      <c r="B6085" s="9"/>
      <c r="C6085" s="9"/>
      <c r="D6085" s="9"/>
      <c r="E6085" s="9"/>
      <c r="F6085" s="9"/>
      <c r="I6085" s="9"/>
      <c r="K6085" s="9"/>
      <c r="L6085" s="9"/>
      <c r="M6085" s="9"/>
      <c r="O6085" s="9"/>
      <c r="P6085" s="9"/>
      <c r="Q6085" s="9"/>
      <c r="R6085" s="36"/>
      <c r="V6085" s="36"/>
    </row>
    <row r="6086" spans="1:22" x14ac:dyDescent="0.25">
      <c r="A6086" s="86"/>
      <c r="B6086" s="9"/>
      <c r="C6086" s="9"/>
      <c r="D6086" s="9"/>
      <c r="E6086" s="9"/>
      <c r="F6086" s="9"/>
      <c r="I6086" s="9"/>
      <c r="K6086" s="9"/>
      <c r="L6086" s="9"/>
      <c r="M6086" s="9"/>
      <c r="O6086" s="9"/>
      <c r="P6086" s="9"/>
      <c r="Q6086" s="9"/>
      <c r="R6086" s="36"/>
      <c r="V6086" s="36"/>
    </row>
    <row r="6087" spans="1:22" x14ac:dyDescent="0.25">
      <c r="A6087" s="86"/>
      <c r="B6087" s="9"/>
      <c r="C6087" s="9"/>
      <c r="D6087" s="9"/>
      <c r="E6087" s="9"/>
      <c r="F6087" s="9"/>
      <c r="I6087" s="9"/>
      <c r="K6087" s="9"/>
      <c r="L6087" s="9"/>
      <c r="M6087" s="9"/>
      <c r="O6087" s="9"/>
      <c r="P6087" s="9"/>
      <c r="Q6087" s="9"/>
      <c r="R6087" s="36"/>
      <c r="V6087" s="36"/>
    </row>
    <row r="6088" spans="1:22" x14ac:dyDescent="0.25">
      <c r="A6088" s="86"/>
      <c r="B6088" s="9"/>
      <c r="C6088" s="9"/>
      <c r="D6088" s="9"/>
      <c r="E6088" s="9"/>
      <c r="F6088" s="9"/>
      <c r="I6088" s="9"/>
      <c r="K6088" s="9"/>
      <c r="L6088" s="9"/>
      <c r="M6088" s="9"/>
      <c r="O6088" s="9"/>
      <c r="P6088" s="9"/>
      <c r="Q6088" s="9"/>
      <c r="R6088" s="36"/>
      <c r="V6088" s="36"/>
    </row>
    <row r="6089" spans="1:22" x14ac:dyDescent="0.25">
      <c r="A6089" s="86"/>
      <c r="B6089" s="9"/>
      <c r="C6089" s="9"/>
      <c r="D6089" s="9"/>
      <c r="E6089" s="9"/>
      <c r="F6089" s="9"/>
      <c r="I6089" s="9"/>
      <c r="K6089" s="9"/>
      <c r="L6089" s="9"/>
      <c r="M6089" s="9"/>
      <c r="O6089" s="9"/>
      <c r="P6089" s="9"/>
      <c r="Q6089" s="9"/>
      <c r="R6089" s="36"/>
      <c r="V6089" s="36"/>
    </row>
    <row r="6090" spans="1:22" x14ac:dyDescent="0.25">
      <c r="A6090" s="86"/>
      <c r="B6090" s="9"/>
      <c r="C6090" s="9"/>
      <c r="D6090" s="9"/>
      <c r="E6090" s="9"/>
      <c r="F6090" s="9"/>
      <c r="I6090" s="9"/>
      <c r="K6090" s="9"/>
      <c r="L6090" s="9"/>
      <c r="M6090" s="9"/>
      <c r="O6090" s="9"/>
      <c r="P6090" s="9"/>
      <c r="Q6090" s="9"/>
      <c r="R6090" s="36"/>
      <c r="V6090" s="36"/>
    </row>
    <row r="6091" spans="1:22" x14ac:dyDescent="0.25">
      <c r="A6091" s="86"/>
      <c r="B6091" s="9"/>
      <c r="C6091" s="9"/>
      <c r="D6091" s="9"/>
      <c r="E6091" s="9"/>
      <c r="F6091" s="9"/>
      <c r="I6091" s="9"/>
      <c r="K6091" s="9"/>
      <c r="L6091" s="9"/>
      <c r="M6091" s="9"/>
      <c r="O6091" s="9"/>
      <c r="P6091" s="9"/>
      <c r="Q6091" s="9"/>
      <c r="R6091" s="36"/>
      <c r="V6091" s="36"/>
    </row>
    <row r="6092" spans="1:22" x14ac:dyDescent="0.25">
      <c r="A6092" s="86"/>
      <c r="B6092" s="9"/>
      <c r="C6092" s="9"/>
      <c r="D6092" s="9"/>
      <c r="E6092" s="9"/>
      <c r="F6092" s="9"/>
      <c r="I6092" s="9"/>
      <c r="K6092" s="9"/>
      <c r="L6092" s="9"/>
      <c r="M6092" s="9"/>
      <c r="O6092" s="9"/>
      <c r="P6092" s="9"/>
      <c r="Q6092" s="9"/>
      <c r="R6092" s="36"/>
      <c r="V6092" s="36"/>
    </row>
    <row r="6093" spans="1:22" x14ac:dyDescent="0.25">
      <c r="A6093" s="86"/>
      <c r="B6093" s="9"/>
      <c r="C6093" s="9"/>
      <c r="D6093" s="9"/>
      <c r="E6093" s="9"/>
      <c r="F6093" s="9"/>
      <c r="I6093" s="9"/>
      <c r="K6093" s="9"/>
      <c r="L6093" s="9"/>
      <c r="M6093" s="9"/>
      <c r="O6093" s="9"/>
      <c r="P6093" s="9"/>
      <c r="Q6093" s="9"/>
      <c r="R6093" s="36"/>
      <c r="V6093" s="36"/>
    </row>
    <row r="6094" spans="1:22" x14ac:dyDescent="0.25">
      <c r="A6094" s="86"/>
      <c r="B6094" s="9"/>
      <c r="C6094" s="9"/>
      <c r="D6094" s="9"/>
      <c r="E6094" s="9"/>
      <c r="F6094" s="9"/>
      <c r="I6094" s="9"/>
      <c r="K6094" s="9"/>
      <c r="L6094" s="9"/>
      <c r="M6094" s="9"/>
      <c r="O6094" s="9"/>
      <c r="P6094" s="9"/>
      <c r="Q6094" s="9"/>
      <c r="R6094" s="36"/>
      <c r="V6094" s="36"/>
    </row>
    <row r="6095" spans="1:22" x14ac:dyDescent="0.25">
      <c r="A6095" s="86"/>
      <c r="B6095" s="9"/>
      <c r="C6095" s="9"/>
      <c r="D6095" s="9"/>
      <c r="E6095" s="9"/>
      <c r="F6095" s="9"/>
      <c r="I6095" s="9"/>
      <c r="K6095" s="9"/>
      <c r="L6095" s="9"/>
      <c r="M6095" s="9"/>
      <c r="O6095" s="9"/>
      <c r="P6095" s="9"/>
      <c r="Q6095" s="9"/>
      <c r="R6095" s="36"/>
      <c r="V6095" s="36"/>
    </row>
    <row r="6096" spans="1:22" x14ac:dyDescent="0.25">
      <c r="A6096" s="86"/>
      <c r="B6096" s="9"/>
      <c r="C6096" s="9"/>
      <c r="D6096" s="9"/>
      <c r="E6096" s="9"/>
      <c r="F6096" s="9"/>
      <c r="I6096" s="9"/>
      <c r="K6096" s="9"/>
      <c r="L6096" s="9"/>
      <c r="M6096" s="9"/>
      <c r="O6096" s="9"/>
      <c r="P6096" s="9"/>
      <c r="Q6096" s="9"/>
      <c r="R6096" s="36"/>
      <c r="V6096" s="36"/>
    </row>
    <row r="6097" spans="1:22" x14ac:dyDescent="0.25">
      <c r="A6097" s="86"/>
      <c r="B6097" s="9"/>
      <c r="C6097" s="9"/>
      <c r="D6097" s="9"/>
      <c r="E6097" s="9"/>
      <c r="F6097" s="9"/>
      <c r="I6097" s="9"/>
      <c r="K6097" s="9"/>
      <c r="L6097" s="9"/>
      <c r="M6097" s="9"/>
      <c r="O6097" s="9"/>
      <c r="P6097" s="9"/>
      <c r="Q6097" s="9"/>
      <c r="R6097" s="36"/>
      <c r="V6097" s="36"/>
    </row>
    <row r="6098" spans="1:22" x14ac:dyDescent="0.25">
      <c r="A6098" s="86"/>
      <c r="B6098" s="9"/>
      <c r="C6098" s="9"/>
      <c r="D6098" s="9"/>
      <c r="E6098" s="9"/>
      <c r="F6098" s="9"/>
      <c r="I6098" s="9"/>
      <c r="K6098" s="9"/>
      <c r="L6098" s="9"/>
      <c r="M6098" s="9"/>
      <c r="O6098" s="9"/>
      <c r="P6098" s="9"/>
      <c r="Q6098" s="9"/>
      <c r="R6098" s="36"/>
      <c r="V6098" s="36"/>
    </row>
    <row r="6099" spans="1:22" x14ac:dyDescent="0.25">
      <c r="A6099" s="86"/>
      <c r="B6099" s="9"/>
      <c r="C6099" s="9"/>
      <c r="D6099" s="9"/>
      <c r="E6099" s="9"/>
      <c r="F6099" s="9"/>
      <c r="I6099" s="9"/>
      <c r="K6099" s="9"/>
      <c r="L6099" s="9"/>
      <c r="M6099" s="9"/>
      <c r="O6099" s="9"/>
      <c r="P6099" s="9"/>
      <c r="Q6099" s="9"/>
      <c r="R6099" s="36"/>
      <c r="V6099" s="36"/>
    </row>
    <row r="6100" spans="1:22" x14ac:dyDescent="0.25">
      <c r="A6100" s="86"/>
      <c r="B6100" s="9"/>
      <c r="C6100" s="9"/>
      <c r="D6100" s="9"/>
      <c r="E6100" s="9"/>
      <c r="F6100" s="9"/>
      <c r="I6100" s="9"/>
      <c r="K6100" s="9"/>
      <c r="L6100" s="9"/>
      <c r="M6100" s="9"/>
      <c r="O6100" s="9"/>
      <c r="P6100" s="9"/>
      <c r="Q6100" s="9"/>
      <c r="R6100" s="36"/>
      <c r="V6100" s="36"/>
    </row>
    <row r="6101" spans="1:22" x14ac:dyDescent="0.25">
      <c r="A6101" s="86"/>
      <c r="B6101" s="9"/>
      <c r="C6101" s="9"/>
      <c r="D6101" s="9"/>
      <c r="E6101" s="9"/>
      <c r="F6101" s="9"/>
      <c r="I6101" s="9"/>
      <c r="K6101" s="9"/>
      <c r="L6101" s="9"/>
      <c r="M6101" s="9"/>
      <c r="O6101" s="9"/>
      <c r="P6101" s="9"/>
      <c r="Q6101" s="9"/>
      <c r="R6101" s="36"/>
      <c r="V6101" s="36"/>
    </row>
    <row r="6102" spans="1:22" x14ac:dyDescent="0.25">
      <c r="A6102" s="86"/>
      <c r="B6102" s="9"/>
      <c r="C6102" s="9"/>
      <c r="D6102" s="9"/>
      <c r="E6102" s="9"/>
      <c r="F6102" s="9"/>
      <c r="I6102" s="9"/>
      <c r="K6102" s="9"/>
      <c r="L6102" s="9"/>
      <c r="M6102" s="9"/>
      <c r="O6102" s="9"/>
      <c r="P6102" s="9"/>
      <c r="Q6102" s="9"/>
      <c r="R6102" s="36"/>
      <c r="V6102" s="36"/>
    </row>
    <row r="6103" spans="1:22" x14ac:dyDescent="0.25">
      <c r="A6103" s="86"/>
      <c r="B6103" s="9"/>
      <c r="C6103" s="9"/>
      <c r="D6103" s="9"/>
      <c r="E6103" s="9"/>
      <c r="F6103" s="9"/>
      <c r="I6103" s="9"/>
      <c r="K6103" s="9"/>
      <c r="L6103" s="9"/>
      <c r="M6103" s="9"/>
      <c r="O6103" s="9"/>
      <c r="P6103" s="9"/>
      <c r="Q6103" s="9"/>
      <c r="R6103" s="36"/>
      <c r="V6103" s="36"/>
    </row>
    <row r="6104" spans="1:22" x14ac:dyDescent="0.25">
      <c r="A6104" s="86"/>
      <c r="B6104" s="9"/>
      <c r="C6104" s="9"/>
      <c r="D6104" s="9"/>
      <c r="E6104" s="9"/>
      <c r="F6104" s="9"/>
      <c r="I6104" s="9"/>
      <c r="K6104" s="9"/>
      <c r="L6104" s="9"/>
      <c r="M6104" s="9"/>
      <c r="O6104" s="9"/>
      <c r="P6104" s="9"/>
      <c r="Q6104" s="9"/>
      <c r="R6104" s="36"/>
      <c r="V6104" s="36"/>
    </row>
    <row r="6105" spans="1:22" x14ac:dyDescent="0.25">
      <c r="A6105" s="86"/>
      <c r="B6105" s="9"/>
      <c r="C6105" s="9"/>
      <c r="D6105" s="9"/>
      <c r="E6105" s="9"/>
      <c r="F6105" s="9"/>
      <c r="I6105" s="9"/>
      <c r="K6105" s="9"/>
      <c r="L6105" s="9"/>
      <c r="M6105" s="9"/>
      <c r="O6105" s="9"/>
      <c r="P6105" s="9"/>
      <c r="Q6105" s="9"/>
      <c r="R6105" s="36"/>
      <c r="V6105" s="36"/>
    </row>
    <row r="6106" spans="1:22" x14ac:dyDescent="0.25">
      <c r="A6106" s="86"/>
      <c r="B6106" s="9"/>
      <c r="C6106" s="9"/>
      <c r="D6106" s="9"/>
      <c r="E6106" s="9"/>
      <c r="F6106" s="9"/>
      <c r="I6106" s="9"/>
      <c r="K6106" s="9"/>
      <c r="L6106" s="9"/>
      <c r="M6106" s="9"/>
      <c r="O6106" s="9"/>
      <c r="P6106" s="9"/>
      <c r="Q6106" s="9"/>
      <c r="R6106" s="36"/>
      <c r="V6106" s="36"/>
    </row>
    <row r="6107" spans="1:22" x14ac:dyDescent="0.25">
      <c r="A6107" s="86"/>
      <c r="B6107" s="9"/>
      <c r="C6107" s="9"/>
      <c r="D6107" s="9"/>
      <c r="E6107" s="9"/>
      <c r="F6107" s="9"/>
      <c r="I6107" s="9"/>
      <c r="K6107" s="9"/>
      <c r="L6107" s="9"/>
      <c r="M6107" s="9"/>
      <c r="O6107" s="9"/>
      <c r="P6107" s="9"/>
      <c r="Q6107" s="9"/>
      <c r="R6107" s="36"/>
      <c r="V6107" s="36"/>
    </row>
    <row r="6108" spans="1:22" x14ac:dyDescent="0.25">
      <c r="A6108" s="86"/>
      <c r="B6108" s="9"/>
      <c r="C6108" s="9"/>
      <c r="D6108" s="9"/>
      <c r="E6108" s="9"/>
      <c r="F6108" s="9"/>
      <c r="I6108" s="9"/>
      <c r="K6108" s="9"/>
      <c r="L6108" s="9"/>
      <c r="M6108" s="9"/>
      <c r="O6108" s="9"/>
      <c r="P6108" s="9"/>
      <c r="Q6108" s="9"/>
      <c r="R6108" s="36"/>
      <c r="V6108" s="36"/>
    </row>
    <row r="6109" spans="1:22" x14ac:dyDescent="0.25">
      <c r="A6109" s="86"/>
      <c r="B6109" s="9"/>
      <c r="C6109" s="9"/>
      <c r="D6109" s="9"/>
      <c r="E6109" s="9"/>
      <c r="F6109" s="9"/>
      <c r="I6109" s="9"/>
      <c r="K6109" s="9"/>
      <c r="L6109" s="9"/>
      <c r="M6109" s="9"/>
      <c r="O6109" s="9"/>
      <c r="P6109" s="9"/>
      <c r="Q6109" s="9"/>
      <c r="R6109" s="36"/>
      <c r="V6109" s="36"/>
    </row>
    <row r="6110" spans="1:22" x14ac:dyDescent="0.25">
      <c r="A6110" s="86"/>
      <c r="B6110" s="9"/>
      <c r="C6110" s="9"/>
      <c r="D6110" s="9"/>
      <c r="E6110" s="9"/>
      <c r="F6110" s="9"/>
      <c r="I6110" s="9"/>
      <c r="K6110" s="9"/>
      <c r="L6110" s="9"/>
      <c r="M6110" s="9"/>
      <c r="O6110" s="9"/>
      <c r="P6110" s="9"/>
      <c r="Q6110" s="9"/>
      <c r="R6110" s="36"/>
      <c r="V6110" s="36"/>
    </row>
    <row r="6111" spans="1:22" x14ac:dyDescent="0.25">
      <c r="A6111" s="86"/>
      <c r="B6111" s="9"/>
      <c r="C6111" s="9"/>
      <c r="D6111" s="9"/>
      <c r="E6111" s="9"/>
      <c r="F6111" s="9"/>
      <c r="I6111" s="9"/>
      <c r="K6111" s="9"/>
      <c r="L6111" s="9"/>
      <c r="M6111" s="9"/>
      <c r="O6111" s="9"/>
      <c r="P6111" s="9"/>
      <c r="Q6111" s="9"/>
      <c r="R6111" s="36"/>
      <c r="V6111" s="36"/>
    </row>
    <row r="6112" spans="1:22" x14ac:dyDescent="0.25">
      <c r="A6112" s="86"/>
      <c r="B6112" s="9"/>
      <c r="C6112" s="9"/>
      <c r="D6112" s="9"/>
      <c r="E6112" s="9"/>
      <c r="F6112" s="9"/>
      <c r="I6112" s="9"/>
      <c r="K6112" s="9"/>
      <c r="L6112" s="9"/>
      <c r="M6112" s="9"/>
      <c r="O6112" s="9"/>
      <c r="P6112" s="9"/>
      <c r="Q6112" s="9"/>
      <c r="R6112" s="36"/>
      <c r="V6112" s="36"/>
    </row>
    <row r="6113" spans="1:22" x14ac:dyDescent="0.25">
      <c r="A6113" s="86"/>
      <c r="B6113" s="9"/>
      <c r="C6113" s="9"/>
      <c r="D6113" s="9"/>
      <c r="E6113" s="9"/>
      <c r="F6113" s="9"/>
      <c r="I6113" s="9"/>
      <c r="K6113" s="9"/>
      <c r="L6113" s="9"/>
      <c r="M6113" s="9"/>
      <c r="O6113" s="9"/>
      <c r="P6113" s="9"/>
      <c r="Q6113" s="9"/>
      <c r="R6113" s="36"/>
      <c r="V6113" s="36"/>
    </row>
    <row r="6114" spans="1:22" x14ac:dyDescent="0.25">
      <c r="A6114" s="86"/>
      <c r="B6114" s="9"/>
      <c r="C6114" s="9"/>
      <c r="D6114" s="9"/>
      <c r="E6114" s="9"/>
      <c r="F6114" s="9"/>
      <c r="I6114" s="9"/>
      <c r="K6114" s="9"/>
      <c r="L6114" s="9"/>
      <c r="M6114" s="9"/>
      <c r="O6114" s="9"/>
      <c r="P6114" s="9"/>
      <c r="Q6114" s="9"/>
      <c r="R6114" s="36"/>
      <c r="V6114" s="36"/>
    </row>
    <row r="6115" spans="1:22" x14ac:dyDescent="0.25">
      <c r="A6115" s="86"/>
      <c r="B6115" s="9"/>
      <c r="C6115" s="9"/>
      <c r="D6115" s="9"/>
      <c r="E6115" s="9"/>
      <c r="F6115" s="9"/>
      <c r="I6115" s="9"/>
      <c r="K6115" s="9"/>
      <c r="L6115" s="9"/>
      <c r="M6115" s="9"/>
      <c r="O6115" s="9"/>
      <c r="P6115" s="9"/>
      <c r="Q6115" s="9"/>
      <c r="R6115" s="36"/>
      <c r="V6115" s="36"/>
    </row>
    <row r="6116" spans="1:22" x14ac:dyDescent="0.25">
      <c r="A6116" s="86"/>
      <c r="B6116" s="9"/>
      <c r="C6116" s="9"/>
      <c r="D6116" s="9"/>
      <c r="E6116" s="9"/>
      <c r="F6116" s="9"/>
      <c r="I6116" s="9"/>
      <c r="K6116" s="9"/>
      <c r="L6116" s="9"/>
      <c r="M6116" s="9"/>
      <c r="O6116" s="9"/>
      <c r="P6116" s="9"/>
      <c r="Q6116" s="9"/>
      <c r="R6116" s="36"/>
      <c r="V6116" s="36"/>
    </row>
    <row r="6117" spans="1:22" x14ac:dyDescent="0.25">
      <c r="A6117" s="86"/>
      <c r="B6117" s="9"/>
      <c r="C6117" s="9"/>
      <c r="D6117" s="9"/>
      <c r="E6117" s="9"/>
      <c r="F6117" s="9"/>
      <c r="I6117" s="9"/>
      <c r="K6117" s="9"/>
      <c r="L6117" s="9"/>
      <c r="M6117" s="9"/>
      <c r="O6117" s="9"/>
      <c r="P6117" s="9"/>
      <c r="Q6117" s="9"/>
      <c r="R6117" s="36"/>
      <c r="V6117" s="36"/>
    </row>
    <row r="6118" spans="1:22" x14ac:dyDescent="0.25">
      <c r="A6118" s="86"/>
      <c r="B6118" s="9"/>
      <c r="C6118" s="9"/>
      <c r="D6118" s="9"/>
      <c r="E6118" s="9"/>
      <c r="F6118" s="9"/>
      <c r="I6118" s="9"/>
      <c r="K6118" s="9"/>
      <c r="L6118" s="9"/>
      <c r="M6118" s="9"/>
      <c r="O6118" s="9"/>
      <c r="P6118" s="9"/>
      <c r="Q6118" s="9"/>
      <c r="R6118" s="36"/>
      <c r="V6118" s="36"/>
    </row>
    <row r="6119" spans="1:22" x14ac:dyDescent="0.25">
      <c r="A6119" s="86"/>
      <c r="B6119" s="9"/>
      <c r="C6119" s="9"/>
      <c r="D6119" s="9"/>
      <c r="E6119" s="9"/>
      <c r="F6119" s="9"/>
      <c r="I6119" s="9"/>
      <c r="K6119" s="9"/>
      <c r="L6119" s="9"/>
      <c r="M6119" s="9"/>
      <c r="O6119" s="9"/>
      <c r="P6119" s="9"/>
      <c r="Q6119" s="9"/>
      <c r="R6119" s="36"/>
      <c r="V6119" s="36"/>
    </row>
    <row r="6120" spans="1:22" x14ac:dyDescent="0.25">
      <c r="A6120" s="86"/>
      <c r="B6120" s="9"/>
      <c r="C6120" s="9"/>
      <c r="D6120" s="9"/>
      <c r="E6120" s="9"/>
      <c r="F6120" s="9"/>
      <c r="I6120" s="9"/>
      <c r="K6120" s="9"/>
      <c r="L6120" s="9"/>
      <c r="M6120" s="9"/>
      <c r="O6120" s="9"/>
      <c r="P6120" s="9"/>
      <c r="Q6120" s="9"/>
      <c r="R6120" s="36"/>
      <c r="V6120" s="36"/>
    </row>
    <row r="6121" spans="1:22" x14ac:dyDescent="0.25">
      <c r="A6121" s="86"/>
      <c r="B6121" s="9"/>
      <c r="C6121" s="9"/>
      <c r="D6121" s="9"/>
      <c r="E6121" s="9"/>
      <c r="F6121" s="9"/>
      <c r="I6121" s="9"/>
      <c r="K6121" s="9"/>
      <c r="L6121" s="9"/>
      <c r="M6121" s="9"/>
      <c r="O6121" s="9"/>
      <c r="P6121" s="9"/>
      <c r="Q6121" s="9"/>
      <c r="R6121" s="36"/>
      <c r="V6121" s="36"/>
    </row>
    <row r="6122" spans="1:22" x14ac:dyDescent="0.25">
      <c r="A6122" s="86"/>
      <c r="B6122" s="9"/>
      <c r="C6122" s="9"/>
      <c r="D6122" s="9"/>
      <c r="E6122" s="9"/>
      <c r="F6122" s="9"/>
      <c r="I6122" s="9"/>
      <c r="K6122" s="9"/>
      <c r="L6122" s="9"/>
      <c r="M6122" s="9"/>
      <c r="O6122" s="9"/>
      <c r="P6122" s="9"/>
      <c r="Q6122" s="9"/>
      <c r="R6122" s="36"/>
      <c r="V6122" s="36"/>
    </row>
    <row r="6123" spans="1:22" x14ac:dyDescent="0.25">
      <c r="A6123" s="86"/>
      <c r="B6123" s="9"/>
      <c r="C6123" s="9"/>
      <c r="D6123" s="9"/>
      <c r="E6123" s="9"/>
      <c r="F6123" s="9"/>
      <c r="I6123" s="9"/>
      <c r="K6123" s="9"/>
      <c r="L6123" s="9"/>
      <c r="M6123" s="9"/>
      <c r="O6123" s="9"/>
      <c r="P6123" s="9"/>
      <c r="Q6123" s="9"/>
      <c r="R6123" s="36"/>
      <c r="V6123" s="36"/>
    </row>
    <row r="6124" spans="1:22" x14ac:dyDescent="0.25">
      <c r="A6124" s="86"/>
      <c r="B6124" s="9"/>
      <c r="C6124" s="9"/>
      <c r="D6124" s="9"/>
      <c r="E6124" s="9"/>
      <c r="F6124" s="9"/>
      <c r="I6124" s="9"/>
      <c r="K6124" s="9"/>
      <c r="L6124" s="9"/>
      <c r="M6124" s="9"/>
      <c r="O6124" s="9"/>
      <c r="P6124" s="9"/>
      <c r="Q6124" s="9"/>
      <c r="R6124" s="36"/>
      <c r="V6124" s="36"/>
    </row>
    <row r="6125" spans="1:22" x14ac:dyDescent="0.25">
      <c r="A6125" s="86"/>
      <c r="B6125" s="9"/>
      <c r="C6125" s="9"/>
      <c r="D6125" s="9"/>
      <c r="E6125" s="9"/>
      <c r="F6125" s="9"/>
      <c r="I6125" s="9"/>
      <c r="K6125" s="9"/>
      <c r="L6125" s="9"/>
      <c r="M6125" s="9"/>
      <c r="O6125" s="9"/>
      <c r="P6125" s="9"/>
      <c r="Q6125" s="9"/>
      <c r="R6125" s="36"/>
      <c r="V6125" s="36"/>
    </row>
    <row r="6126" spans="1:22" x14ac:dyDescent="0.25">
      <c r="A6126" s="86"/>
      <c r="B6126" s="9"/>
      <c r="C6126" s="9"/>
      <c r="D6126" s="9"/>
      <c r="E6126" s="9"/>
      <c r="F6126" s="9"/>
      <c r="I6126" s="9"/>
      <c r="K6126" s="9"/>
      <c r="L6126" s="9"/>
      <c r="M6126" s="9"/>
      <c r="O6126" s="9"/>
      <c r="P6126" s="9"/>
      <c r="Q6126" s="9"/>
      <c r="R6126" s="36"/>
      <c r="V6126" s="36"/>
    </row>
    <row r="6127" spans="1:22" x14ac:dyDescent="0.25">
      <c r="A6127" s="86"/>
      <c r="B6127" s="9"/>
      <c r="C6127" s="9"/>
      <c r="D6127" s="9"/>
      <c r="E6127" s="9"/>
      <c r="F6127" s="9"/>
      <c r="I6127" s="9"/>
      <c r="K6127" s="9"/>
      <c r="L6127" s="9"/>
      <c r="M6127" s="9"/>
      <c r="O6127" s="9"/>
      <c r="P6127" s="9"/>
      <c r="Q6127" s="9"/>
      <c r="R6127" s="36"/>
      <c r="V6127" s="36"/>
    </row>
    <row r="6128" spans="1:22" x14ac:dyDescent="0.25">
      <c r="A6128" s="86"/>
      <c r="B6128" s="9"/>
      <c r="C6128" s="9"/>
      <c r="D6128" s="9"/>
      <c r="E6128" s="9"/>
      <c r="F6128" s="9"/>
      <c r="I6128" s="9"/>
      <c r="K6128" s="9"/>
      <c r="L6128" s="9"/>
      <c r="M6128" s="9"/>
      <c r="O6128" s="9"/>
      <c r="P6128" s="9"/>
      <c r="Q6128" s="9"/>
      <c r="R6128" s="36"/>
      <c r="V6128" s="36"/>
    </row>
    <row r="6129" spans="1:22" x14ac:dyDescent="0.25">
      <c r="A6129" s="86"/>
      <c r="B6129" s="9"/>
      <c r="C6129" s="9"/>
      <c r="D6129" s="9"/>
      <c r="E6129" s="9"/>
      <c r="F6129" s="9"/>
      <c r="I6129" s="9"/>
      <c r="K6129" s="9"/>
      <c r="L6129" s="9"/>
      <c r="M6129" s="9"/>
      <c r="O6129" s="9"/>
      <c r="P6129" s="9"/>
      <c r="Q6129" s="9"/>
      <c r="R6129" s="36"/>
      <c r="V6129" s="36"/>
    </row>
    <row r="6130" spans="1:22" x14ac:dyDescent="0.25">
      <c r="A6130" s="86"/>
      <c r="B6130" s="9"/>
      <c r="C6130" s="9"/>
      <c r="D6130" s="9"/>
      <c r="E6130" s="9"/>
      <c r="F6130" s="9"/>
      <c r="I6130" s="9"/>
      <c r="K6130" s="9"/>
      <c r="L6130" s="9"/>
      <c r="M6130" s="9"/>
      <c r="O6130" s="9"/>
      <c r="P6130" s="9"/>
      <c r="Q6130" s="9"/>
      <c r="R6130" s="36"/>
      <c r="V6130" s="36"/>
    </row>
    <row r="6131" spans="1:22" x14ac:dyDescent="0.25">
      <c r="A6131" s="86"/>
      <c r="B6131" s="9"/>
      <c r="C6131" s="9"/>
      <c r="D6131" s="9"/>
      <c r="E6131" s="9"/>
      <c r="F6131" s="9"/>
      <c r="I6131" s="9"/>
      <c r="K6131" s="9"/>
      <c r="L6131" s="9"/>
      <c r="M6131" s="9"/>
      <c r="O6131" s="9"/>
      <c r="P6131" s="9"/>
      <c r="Q6131" s="9"/>
      <c r="R6131" s="36"/>
      <c r="V6131" s="36"/>
    </row>
    <row r="6132" spans="1:22" x14ac:dyDescent="0.25">
      <c r="A6132" s="86"/>
      <c r="B6132" s="9"/>
      <c r="C6132" s="9"/>
      <c r="D6132" s="9"/>
      <c r="E6132" s="9"/>
      <c r="F6132" s="9"/>
      <c r="I6132" s="9"/>
      <c r="K6132" s="9"/>
      <c r="L6132" s="9"/>
      <c r="M6132" s="9"/>
      <c r="O6132" s="9"/>
      <c r="P6132" s="9"/>
      <c r="Q6132" s="9"/>
      <c r="R6132" s="36"/>
      <c r="V6132" s="36"/>
    </row>
    <row r="6133" spans="1:22" x14ac:dyDescent="0.25">
      <c r="A6133" s="86"/>
      <c r="B6133" s="9"/>
      <c r="C6133" s="9"/>
      <c r="D6133" s="9"/>
      <c r="E6133" s="9"/>
      <c r="F6133" s="9"/>
      <c r="I6133" s="9"/>
      <c r="K6133" s="9"/>
      <c r="L6133" s="9"/>
      <c r="M6133" s="9"/>
      <c r="O6133" s="9"/>
      <c r="P6133" s="9"/>
      <c r="Q6133" s="9"/>
      <c r="R6133" s="36"/>
      <c r="V6133" s="36"/>
    </row>
    <row r="6134" spans="1:22" x14ac:dyDescent="0.25">
      <c r="A6134" s="86"/>
      <c r="B6134" s="9"/>
      <c r="C6134" s="9"/>
      <c r="D6134" s="9"/>
      <c r="E6134" s="9"/>
      <c r="F6134" s="9"/>
      <c r="I6134" s="9"/>
      <c r="K6134" s="9"/>
      <c r="L6134" s="9"/>
      <c r="M6134" s="9"/>
      <c r="O6134" s="9"/>
      <c r="P6134" s="9"/>
      <c r="Q6134" s="9"/>
      <c r="R6134" s="36"/>
      <c r="V6134" s="36"/>
    </row>
    <row r="6135" spans="1:22" x14ac:dyDescent="0.25">
      <c r="A6135" s="86"/>
      <c r="B6135" s="9"/>
      <c r="C6135" s="9"/>
      <c r="D6135" s="9"/>
      <c r="E6135" s="9"/>
      <c r="F6135" s="9"/>
      <c r="I6135" s="9"/>
      <c r="K6135" s="9"/>
      <c r="L6135" s="9"/>
      <c r="M6135" s="9"/>
      <c r="O6135" s="9"/>
      <c r="P6135" s="9"/>
      <c r="Q6135" s="9"/>
      <c r="R6135" s="36"/>
      <c r="V6135" s="36"/>
    </row>
    <row r="6136" spans="1:22" x14ac:dyDescent="0.25">
      <c r="A6136" s="86"/>
      <c r="B6136" s="9"/>
      <c r="C6136" s="9"/>
      <c r="D6136" s="9"/>
      <c r="E6136" s="9"/>
      <c r="F6136" s="9"/>
      <c r="I6136" s="9"/>
      <c r="K6136" s="9"/>
      <c r="L6136" s="9"/>
      <c r="M6136" s="9"/>
      <c r="O6136" s="9"/>
      <c r="P6136" s="9"/>
      <c r="Q6136" s="9"/>
      <c r="R6136" s="36"/>
      <c r="V6136" s="36"/>
    </row>
    <row r="6137" spans="1:22" x14ac:dyDescent="0.25">
      <c r="A6137" s="86"/>
      <c r="B6137" s="9"/>
      <c r="C6137" s="9"/>
      <c r="D6137" s="9"/>
      <c r="E6137" s="9"/>
      <c r="F6137" s="9"/>
      <c r="I6137" s="9"/>
      <c r="K6137" s="9"/>
      <c r="L6137" s="9"/>
      <c r="M6137" s="9"/>
      <c r="O6137" s="9"/>
      <c r="P6137" s="9"/>
      <c r="Q6137" s="9"/>
      <c r="R6137" s="36"/>
      <c r="V6137" s="36"/>
    </row>
    <row r="6138" spans="1:22" x14ac:dyDescent="0.25">
      <c r="A6138" s="86"/>
      <c r="B6138" s="9"/>
      <c r="C6138" s="9"/>
      <c r="D6138" s="9"/>
      <c r="E6138" s="9"/>
      <c r="F6138" s="9"/>
      <c r="I6138" s="9"/>
      <c r="K6138" s="9"/>
      <c r="L6138" s="9"/>
      <c r="M6138" s="9"/>
      <c r="O6138" s="9"/>
      <c r="P6138" s="9"/>
      <c r="Q6138" s="9"/>
      <c r="R6138" s="36"/>
      <c r="V6138" s="36"/>
    </row>
    <row r="6139" spans="1:22" x14ac:dyDescent="0.25">
      <c r="A6139" s="86"/>
      <c r="B6139" s="9"/>
      <c r="C6139" s="9"/>
      <c r="D6139" s="9"/>
      <c r="E6139" s="9"/>
      <c r="F6139" s="9"/>
      <c r="I6139" s="9"/>
      <c r="K6139" s="9"/>
      <c r="L6139" s="9"/>
      <c r="M6139" s="9"/>
      <c r="O6139" s="9"/>
      <c r="P6139" s="9"/>
      <c r="Q6139" s="9"/>
      <c r="R6139" s="36"/>
      <c r="V6139" s="36"/>
    </row>
    <row r="6140" spans="1:22" x14ac:dyDescent="0.25">
      <c r="A6140" s="86"/>
      <c r="B6140" s="9"/>
      <c r="C6140" s="9"/>
      <c r="D6140" s="9"/>
      <c r="E6140" s="9"/>
      <c r="F6140" s="9"/>
      <c r="I6140" s="9"/>
      <c r="K6140" s="9"/>
      <c r="L6140" s="9"/>
      <c r="M6140" s="9"/>
      <c r="O6140" s="9"/>
      <c r="P6140" s="9"/>
      <c r="Q6140" s="9"/>
      <c r="R6140" s="36"/>
      <c r="V6140" s="36"/>
    </row>
    <row r="6141" spans="1:22" x14ac:dyDescent="0.25">
      <c r="A6141" s="86"/>
      <c r="B6141" s="9"/>
      <c r="C6141" s="9"/>
      <c r="D6141" s="9"/>
      <c r="E6141" s="9"/>
      <c r="F6141" s="9"/>
      <c r="I6141" s="9"/>
      <c r="K6141" s="9"/>
      <c r="L6141" s="9"/>
      <c r="M6141" s="9"/>
      <c r="O6141" s="9"/>
      <c r="P6141" s="9"/>
      <c r="Q6141" s="9"/>
      <c r="R6141" s="36"/>
      <c r="V6141" s="36"/>
    </row>
    <row r="6142" spans="1:22" x14ac:dyDescent="0.25">
      <c r="A6142" s="86"/>
      <c r="B6142" s="9"/>
      <c r="C6142" s="9"/>
      <c r="D6142" s="9"/>
      <c r="E6142" s="9"/>
      <c r="F6142" s="9"/>
      <c r="I6142" s="9"/>
      <c r="K6142" s="9"/>
      <c r="L6142" s="9"/>
      <c r="M6142" s="9"/>
      <c r="O6142" s="9"/>
      <c r="P6142" s="9"/>
      <c r="Q6142" s="9"/>
      <c r="R6142" s="36"/>
      <c r="V6142" s="36"/>
    </row>
    <row r="6143" spans="1:22" x14ac:dyDescent="0.25">
      <c r="A6143" s="86"/>
      <c r="B6143" s="9"/>
      <c r="C6143" s="9"/>
      <c r="D6143" s="9"/>
      <c r="E6143" s="9"/>
      <c r="F6143" s="9"/>
      <c r="I6143" s="9"/>
      <c r="K6143" s="9"/>
      <c r="L6143" s="9"/>
      <c r="M6143" s="9"/>
      <c r="O6143" s="9"/>
      <c r="P6143" s="9"/>
      <c r="Q6143" s="9"/>
      <c r="R6143" s="36"/>
      <c r="V6143" s="36"/>
    </row>
    <row r="6144" spans="1:22" x14ac:dyDescent="0.25">
      <c r="A6144" s="86"/>
      <c r="B6144" s="9"/>
      <c r="C6144" s="9"/>
      <c r="D6144" s="9"/>
      <c r="E6144" s="9"/>
      <c r="F6144" s="9"/>
      <c r="I6144" s="9"/>
      <c r="K6144" s="9"/>
      <c r="L6144" s="9"/>
      <c r="M6144" s="9"/>
      <c r="O6144" s="9"/>
      <c r="P6144" s="9"/>
      <c r="Q6144" s="9"/>
      <c r="R6144" s="36"/>
      <c r="V6144" s="36"/>
    </row>
    <row r="6145" spans="1:22" x14ac:dyDescent="0.25">
      <c r="A6145" s="86"/>
      <c r="B6145" s="9"/>
      <c r="C6145" s="9"/>
      <c r="D6145" s="9"/>
      <c r="E6145" s="9"/>
      <c r="F6145" s="9"/>
      <c r="I6145" s="9"/>
      <c r="K6145" s="9"/>
      <c r="L6145" s="9"/>
      <c r="M6145" s="9"/>
      <c r="O6145" s="9"/>
      <c r="P6145" s="9"/>
      <c r="Q6145" s="9"/>
      <c r="R6145" s="36"/>
      <c r="V6145" s="36"/>
    </row>
    <row r="6146" spans="1:22" x14ac:dyDescent="0.25">
      <c r="A6146" s="86"/>
      <c r="B6146" s="9"/>
      <c r="C6146" s="9"/>
      <c r="D6146" s="9"/>
      <c r="E6146" s="9"/>
      <c r="F6146" s="9"/>
      <c r="I6146" s="9"/>
      <c r="K6146" s="9"/>
      <c r="L6146" s="9"/>
      <c r="M6146" s="9"/>
      <c r="O6146" s="9"/>
      <c r="P6146" s="9"/>
      <c r="Q6146" s="9"/>
      <c r="R6146" s="36"/>
      <c r="V6146" s="36"/>
    </row>
    <row r="6147" spans="1:22" x14ac:dyDescent="0.25">
      <c r="A6147" s="86"/>
      <c r="B6147" s="9"/>
      <c r="C6147" s="9"/>
      <c r="D6147" s="9"/>
      <c r="E6147" s="9"/>
      <c r="F6147" s="9"/>
      <c r="I6147" s="9"/>
      <c r="K6147" s="9"/>
      <c r="L6147" s="9"/>
      <c r="M6147" s="9"/>
      <c r="O6147" s="9"/>
      <c r="P6147" s="9"/>
      <c r="Q6147" s="9"/>
      <c r="R6147" s="36"/>
      <c r="V6147" s="36"/>
    </row>
    <row r="6148" spans="1:22" x14ac:dyDescent="0.25">
      <c r="A6148" s="86"/>
      <c r="B6148" s="9"/>
      <c r="C6148" s="9"/>
      <c r="D6148" s="9"/>
      <c r="E6148" s="9"/>
      <c r="F6148" s="9"/>
      <c r="I6148" s="9"/>
      <c r="K6148" s="9"/>
      <c r="L6148" s="9"/>
      <c r="M6148" s="9"/>
      <c r="O6148" s="9"/>
      <c r="P6148" s="9"/>
      <c r="Q6148" s="9"/>
      <c r="R6148" s="36"/>
      <c r="V6148" s="36"/>
    </row>
    <row r="6149" spans="1:22" x14ac:dyDescent="0.25">
      <c r="A6149" s="86"/>
      <c r="B6149" s="9"/>
      <c r="C6149" s="9"/>
      <c r="D6149" s="9"/>
      <c r="E6149" s="9"/>
      <c r="F6149" s="9"/>
      <c r="I6149" s="9"/>
      <c r="K6149" s="9"/>
      <c r="L6149" s="9"/>
      <c r="M6149" s="9"/>
      <c r="O6149" s="9"/>
      <c r="P6149" s="9"/>
      <c r="Q6149" s="9"/>
      <c r="R6149" s="36"/>
      <c r="V6149" s="36"/>
    </row>
    <row r="6150" spans="1:22" x14ac:dyDescent="0.25">
      <c r="A6150" s="86"/>
      <c r="B6150" s="9"/>
      <c r="C6150" s="9"/>
      <c r="D6150" s="9"/>
      <c r="E6150" s="9"/>
      <c r="F6150" s="9"/>
      <c r="I6150" s="9"/>
      <c r="K6150" s="9"/>
      <c r="L6150" s="9"/>
      <c r="M6150" s="9"/>
      <c r="O6150" s="9"/>
      <c r="P6150" s="9"/>
      <c r="Q6150" s="9"/>
      <c r="R6150" s="36"/>
      <c r="V6150" s="36"/>
    </row>
    <row r="6151" spans="1:22" x14ac:dyDescent="0.25">
      <c r="A6151" s="86"/>
      <c r="B6151" s="9"/>
      <c r="C6151" s="9"/>
      <c r="D6151" s="9"/>
      <c r="E6151" s="9"/>
      <c r="F6151" s="9"/>
      <c r="I6151" s="9"/>
      <c r="K6151" s="9"/>
      <c r="L6151" s="9"/>
      <c r="M6151" s="9"/>
      <c r="O6151" s="9"/>
      <c r="P6151" s="9"/>
      <c r="Q6151" s="9"/>
      <c r="R6151" s="36"/>
      <c r="V6151" s="36"/>
    </row>
    <row r="6152" spans="1:22" x14ac:dyDescent="0.25">
      <c r="A6152" s="86"/>
      <c r="B6152" s="9"/>
      <c r="C6152" s="9"/>
      <c r="D6152" s="9"/>
      <c r="E6152" s="9"/>
      <c r="F6152" s="9"/>
      <c r="I6152" s="9"/>
      <c r="K6152" s="9"/>
      <c r="L6152" s="9"/>
      <c r="M6152" s="9"/>
      <c r="O6152" s="9"/>
      <c r="P6152" s="9"/>
      <c r="Q6152" s="9"/>
      <c r="R6152" s="36"/>
      <c r="V6152" s="36"/>
    </row>
    <row r="6153" spans="1:22" x14ac:dyDescent="0.25">
      <c r="A6153" s="86"/>
      <c r="B6153" s="9"/>
      <c r="C6153" s="9"/>
      <c r="D6153" s="9"/>
      <c r="E6153" s="9"/>
      <c r="F6153" s="9"/>
      <c r="I6153" s="9"/>
      <c r="K6153" s="9"/>
      <c r="L6153" s="9"/>
      <c r="M6153" s="9"/>
      <c r="O6153" s="9"/>
      <c r="P6153" s="9"/>
      <c r="Q6153" s="9"/>
      <c r="R6153" s="36"/>
      <c r="V6153" s="36"/>
    </row>
    <row r="6154" spans="1:22" x14ac:dyDescent="0.25">
      <c r="A6154" s="86"/>
      <c r="B6154" s="9"/>
      <c r="C6154" s="9"/>
      <c r="D6154" s="9"/>
      <c r="E6154" s="9"/>
      <c r="F6154" s="9"/>
      <c r="I6154" s="9"/>
      <c r="K6154" s="9"/>
      <c r="L6154" s="9"/>
      <c r="M6154" s="9"/>
      <c r="O6154" s="9"/>
      <c r="P6154" s="9"/>
      <c r="Q6154" s="9"/>
      <c r="R6154" s="36"/>
      <c r="V6154" s="36"/>
    </row>
    <row r="6155" spans="1:22" x14ac:dyDescent="0.25">
      <c r="A6155" s="86"/>
      <c r="B6155" s="9"/>
      <c r="C6155" s="9"/>
      <c r="D6155" s="9"/>
      <c r="E6155" s="9"/>
      <c r="F6155" s="9"/>
      <c r="I6155" s="9"/>
      <c r="K6155" s="9"/>
      <c r="L6155" s="9"/>
      <c r="M6155" s="9"/>
      <c r="O6155" s="9"/>
      <c r="P6155" s="9"/>
      <c r="Q6155" s="9"/>
      <c r="R6155" s="36"/>
      <c r="V6155" s="36"/>
    </row>
    <row r="6156" spans="1:22" x14ac:dyDescent="0.25">
      <c r="A6156" s="86"/>
      <c r="B6156" s="9"/>
      <c r="C6156" s="9"/>
      <c r="D6156" s="9"/>
      <c r="E6156" s="9"/>
      <c r="F6156" s="9"/>
      <c r="I6156" s="9"/>
      <c r="K6156" s="9"/>
      <c r="L6156" s="9"/>
      <c r="M6156" s="9"/>
      <c r="O6156" s="9"/>
      <c r="P6156" s="9"/>
      <c r="Q6156" s="9"/>
      <c r="R6156" s="36"/>
      <c r="V6156" s="36"/>
    </row>
    <row r="6157" spans="1:22" x14ac:dyDescent="0.25">
      <c r="A6157" s="86"/>
      <c r="B6157" s="9"/>
      <c r="C6157" s="9"/>
      <c r="D6157" s="9"/>
      <c r="E6157" s="9"/>
      <c r="F6157" s="9"/>
      <c r="I6157" s="9"/>
      <c r="K6157" s="9"/>
      <c r="L6157" s="9"/>
      <c r="M6157" s="9"/>
      <c r="O6157" s="9"/>
      <c r="P6157" s="9"/>
      <c r="Q6157" s="9"/>
      <c r="R6157" s="36"/>
      <c r="V6157" s="36"/>
    </row>
    <row r="6158" spans="1:22" x14ac:dyDescent="0.25">
      <c r="A6158" s="86"/>
      <c r="B6158" s="9"/>
      <c r="C6158" s="9"/>
      <c r="D6158" s="9"/>
      <c r="E6158" s="9"/>
      <c r="F6158" s="9"/>
      <c r="I6158" s="9"/>
      <c r="K6158" s="9"/>
      <c r="L6158" s="9"/>
      <c r="M6158" s="9"/>
      <c r="O6158" s="9"/>
      <c r="P6158" s="9"/>
      <c r="Q6158" s="9"/>
      <c r="R6158" s="36"/>
      <c r="V6158" s="36"/>
    </row>
    <row r="6159" spans="1:22" x14ac:dyDescent="0.25">
      <c r="A6159" s="86"/>
      <c r="B6159" s="9"/>
      <c r="C6159" s="9"/>
      <c r="D6159" s="9"/>
      <c r="E6159" s="9"/>
      <c r="F6159" s="9"/>
      <c r="I6159" s="9"/>
      <c r="K6159" s="9"/>
      <c r="L6159" s="9"/>
      <c r="M6159" s="9"/>
      <c r="O6159" s="9"/>
      <c r="P6159" s="9"/>
      <c r="Q6159" s="9"/>
      <c r="R6159" s="36"/>
      <c r="V6159" s="36"/>
    </row>
    <row r="6160" spans="1:22" x14ac:dyDescent="0.25">
      <c r="A6160" s="86"/>
      <c r="B6160" s="9"/>
      <c r="C6160" s="9"/>
      <c r="D6160" s="9"/>
      <c r="E6160" s="9"/>
      <c r="F6160" s="9"/>
      <c r="I6160" s="9"/>
      <c r="K6160" s="9"/>
      <c r="L6160" s="9"/>
      <c r="M6160" s="9"/>
      <c r="O6160" s="9"/>
      <c r="P6160" s="9"/>
      <c r="Q6160" s="9"/>
      <c r="R6160" s="36"/>
      <c r="V6160" s="36"/>
    </row>
    <row r="6161" spans="1:22" x14ac:dyDescent="0.25">
      <c r="A6161" s="86"/>
      <c r="B6161" s="9"/>
      <c r="C6161" s="9"/>
      <c r="D6161" s="9"/>
      <c r="E6161" s="9"/>
      <c r="F6161" s="9"/>
      <c r="I6161" s="9"/>
      <c r="K6161" s="9"/>
      <c r="L6161" s="9"/>
      <c r="M6161" s="9"/>
      <c r="O6161" s="9"/>
      <c r="P6161" s="9"/>
      <c r="Q6161" s="9"/>
      <c r="R6161" s="36"/>
      <c r="V6161" s="36"/>
    </row>
    <row r="6162" spans="1:22" x14ac:dyDescent="0.25">
      <c r="A6162" s="86"/>
      <c r="B6162" s="9"/>
      <c r="C6162" s="9"/>
      <c r="D6162" s="9"/>
      <c r="E6162" s="9"/>
      <c r="F6162" s="9"/>
      <c r="I6162" s="9"/>
      <c r="K6162" s="9"/>
      <c r="L6162" s="9"/>
      <c r="M6162" s="9"/>
      <c r="O6162" s="9"/>
      <c r="P6162" s="9"/>
      <c r="Q6162" s="9"/>
      <c r="R6162" s="36"/>
      <c r="V6162" s="36"/>
    </row>
    <row r="6163" spans="1:22" x14ac:dyDescent="0.25">
      <c r="A6163" s="86"/>
      <c r="B6163" s="9"/>
      <c r="C6163" s="9"/>
      <c r="D6163" s="9"/>
      <c r="E6163" s="9"/>
      <c r="F6163" s="9"/>
      <c r="I6163" s="9"/>
      <c r="K6163" s="9"/>
      <c r="L6163" s="9"/>
      <c r="M6163" s="9"/>
      <c r="O6163" s="9"/>
      <c r="P6163" s="9"/>
      <c r="Q6163" s="9"/>
      <c r="R6163" s="36"/>
      <c r="V6163" s="36"/>
    </row>
    <row r="6164" spans="1:22" x14ac:dyDescent="0.25">
      <c r="A6164" s="86"/>
      <c r="B6164" s="9"/>
      <c r="C6164" s="9"/>
      <c r="D6164" s="9"/>
      <c r="E6164" s="9"/>
      <c r="F6164" s="9"/>
      <c r="I6164" s="9"/>
      <c r="K6164" s="9"/>
      <c r="L6164" s="9"/>
      <c r="M6164" s="9"/>
      <c r="O6164" s="9"/>
      <c r="P6164" s="9"/>
      <c r="Q6164" s="9"/>
      <c r="R6164" s="36"/>
      <c r="V6164" s="36"/>
    </row>
    <row r="6165" spans="1:22" x14ac:dyDescent="0.25">
      <c r="A6165" s="86"/>
      <c r="B6165" s="9"/>
      <c r="C6165" s="9"/>
      <c r="D6165" s="9"/>
      <c r="E6165" s="9"/>
      <c r="F6165" s="9"/>
      <c r="I6165" s="9"/>
      <c r="K6165" s="9"/>
      <c r="L6165" s="9"/>
      <c r="M6165" s="9"/>
      <c r="O6165" s="9"/>
      <c r="P6165" s="9"/>
      <c r="Q6165" s="9"/>
      <c r="R6165" s="36"/>
      <c r="V6165" s="36"/>
    </row>
    <row r="6166" spans="1:22" x14ac:dyDescent="0.25">
      <c r="A6166" s="86"/>
      <c r="B6166" s="9"/>
      <c r="C6166" s="9"/>
      <c r="D6166" s="9"/>
      <c r="E6166" s="9"/>
      <c r="F6166" s="9"/>
      <c r="I6166" s="9"/>
      <c r="K6166" s="9"/>
      <c r="L6166" s="9"/>
      <c r="M6166" s="9"/>
      <c r="O6166" s="9"/>
      <c r="P6166" s="9"/>
      <c r="Q6166" s="9"/>
      <c r="R6166" s="36"/>
      <c r="V6166" s="36"/>
    </row>
    <row r="6167" spans="1:22" x14ac:dyDescent="0.25">
      <c r="A6167" s="86"/>
      <c r="B6167" s="9"/>
      <c r="C6167" s="9"/>
      <c r="D6167" s="9"/>
      <c r="E6167" s="9"/>
      <c r="F6167" s="9"/>
      <c r="I6167" s="9"/>
      <c r="K6167" s="9"/>
      <c r="L6167" s="9"/>
      <c r="M6167" s="9"/>
      <c r="O6167" s="9"/>
      <c r="P6167" s="9"/>
      <c r="Q6167" s="9"/>
      <c r="R6167" s="36"/>
      <c r="V6167" s="36"/>
    </row>
    <row r="6168" spans="1:22" x14ac:dyDescent="0.25">
      <c r="A6168" s="86"/>
      <c r="B6168" s="9"/>
      <c r="C6168" s="9"/>
      <c r="D6168" s="9"/>
      <c r="E6168" s="9"/>
      <c r="F6168" s="9"/>
      <c r="I6168" s="9"/>
      <c r="K6168" s="9"/>
      <c r="L6168" s="9"/>
      <c r="M6168" s="9"/>
      <c r="O6168" s="9"/>
      <c r="P6168" s="9"/>
      <c r="Q6168" s="9"/>
      <c r="R6168" s="36"/>
      <c r="V6168" s="36"/>
    </row>
    <row r="6169" spans="1:22" x14ac:dyDescent="0.25">
      <c r="A6169" s="86"/>
      <c r="B6169" s="9"/>
      <c r="C6169" s="9"/>
      <c r="D6169" s="9"/>
      <c r="E6169" s="9"/>
      <c r="F6169" s="9"/>
      <c r="I6169" s="9"/>
      <c r="K6169" s="9"/>
      <c r="L6169" s="9"/>
      <c r="M6169" s="9"/>
      <c r="O6169" s="9"/>
      <c r="P6169" s="9"/>
      <c r="Q6169" s="9"/>
      <c r="R6169" s="36"/>
      <c r="V6169" s="36"/>
    </row>
    <row r="6170" spans="1:22" x14ac:dyDescent="0.25">
      <c r="A6170" s="86"/>
      <c r="B6170" s="9"/>
      <c r="C6170" s="9"/>
      <c r="D6170" s="9"/>
      <c r="E6170" s="9"/>
      <c r="F6170" s="9"/>
      <c r="I6170" s="9"/>
      <c r="K6170" s="9"/>
      <c r="L6170" s="9"/>
      <c r="M6170" s="9"/>
      <c r="O6170" s="9"/>
      <c r="P6170" s="9"/>
      <c r="Q6170" s="9"/>
      <c r="R6170" s="36"/>
      <c r="V6170" s="36"/>
    </row>
    <row r="6171" spans="1:22" x14ac:dyDescent="0.25">
      <c r="A6171" s="86"/>
      <c r="B6171" s="9"/>
      <c r="C6171" s="9"/>
      <c r="D6171" s="9"/>
      <c r="E6171" s="9"/>
      <c r="F6171" s="9"/>
      <c r="I6171" s="9"/>
      <c r="K6171" s="9"/>
      <c r="L6171" s="9"/>
      <c r="M6171" s="9"/>
      <c r="O6171" s="9"/>
      <c r="P6171" s="9"/>
      <c r="Q6171" s="9"/>
      <c r="R6171" s="36"/>
      <c r="V6171" s="36"/>
    </row>
    <row r="6172" spans="1:22" x14ac:dyDescent="0.25">
      <c r="A6172" s="86"/>
      <c r="B6172" s="9"/>
      <c r="C6172" s="9"/>
      <c r="D6172" s="9"/>
      <c r="E6172" s="9"/>
      <c r="F6172" s="9"/>
      <c r="I6172" s="9"/>
      <c r="K6172" s="9"/>
      <c r="L6172" s="9"/>
      <c r="M6172" s="9"/>
      <c r="O6172" s="9"/>
      <c r="P6172" s="9"/>
      <c r="Q6172" s="9"/>
      <c r="R6172" s="36"/>
      <c r="V6172" s="36"/>
    </row>
    <row r="6173" spans="1:22" x14ac:dyDescent="0.25">
      <c r="A6173" s="86"/>
      <c r="B6173" s="9"/>
      <c r="C6173" s="9"/>
      <c r="D6173" s="9"/>
      <c r="E6173" s="9"/>
      <c r="F6173" s="9"/>
      <c r="I6173" s="9"/>
      <c r="K6173" s="9"/>
      <c r="L6173" s="9"/>
      <c r="M6173" s="9"/>
      <c r="O6173" s="9"/>
      <c r="P6173" s="9"/>
      <c r="Q6173" s="9"/>
      <c r="R6173" s="36"/>
      <c r="V6173" s="36"/>
    </row>
    <row r="6174" spans="1:22" x14ac:dyDescent="0.25">
      <c r="A6174" s="86"/>
      <c r="B6174" s="9"/>
      <c r="C6174" s="9"/>
      <c r="D6174" s="9"/>
      <c r="E6174" s="9"/>
      <c r="F6174" s="9"/>
      <c r="I6174" s="9"/>
      <c r="K6174" s="9"/>
      <c r="L6174" s="9"/>
      <c r="M6174" s="9"/>
      <c r="O6174" s="9"/>
      <c r="P6174" s="9"/>
      <c r="Q6174" s="9"/>
      <c r="R6174" s="36"/>
      <c r="V6174" s="36"/>
    </row>
    <row r="6175" spans="1:22" x14ac:dyDescent="0.25">
      <c r="A6175" s="86"/>
      <c r="B6175" s="9"/>
      <c r="C6175" s="9"/>
      <c r="D6175" s="9"/>
      <c r="E6175" s="9"/>
      <c r="F6175" s="9"/>
      <c r="I6175" s="9"/>
      <c r="K6175" s="9"/>
      <c r="L6175" s="9"/>
      <c r="M6175" s="9"/>
      <c r="O6175" s="9"/>
      <c r="P6175" s="9"/>
      <c r="Q6175" s="9"/>
      <c r="R6175" s="36"/>
      <c r="V6175" s="36"/>
    </row>
    <row r="6176" spans="1:22" x14ac:dyDescent="0.25">
      <c r="A6176" s="86"/>
      <c r="B6176" s="9"/>
      <c r="C6176" s="9"/>
      <c r="D6176" s="9"/>
      <c r="E6176" s="9"/>
      <c r="F6176" s="9"/>
      <c r="I6176" s="9"/>
      <c r="K6176" s="9"/>
      <c r="L6176" s="9"/>
      <c r="M6176" s="9"/>
      <c r="O6176" s="9"/>
      <c r="P6176" s="9"/>
      <c r="Q6176" s="9"/>
      <c r="R6176" s="36"/>
      <c r="V6176" s="36"/>
    </row>
    <row r="6177" spans="1:22" x14ac:dyDescent="0.25">
      <c r="A6177" s="86"/>
      <c r="B6177" s="9"/>
      <c r="C6177" s="9"/>
      <c r="D6177" s="9"/>
      <c r="E6177" s="9"/>
      <c r="F6177" s="9"/>
      <c r="I6177" s="9"/>
      <c r="K6177" s="9"/>
      <c r="L6177" s="9"/>
      <c r="M6177" s="9"/>
      <c r="O6177" s="9"/>
      <c r="P6177" s="9"/>
      <c r="Q6177" s="9"/>
      <c r="R6177" s="36"/>
      <c r="V6177" s="36"/>
    </row>
    <row r="6178" spans="1:22" x14ac:dyDescent="0.25">
      <c r="A6178" s="86"/>
      <c r="B6178" s="9"/>
      <c r="C6178" s="9"/>
      <c r="D6178" s="9"/>
      <c r="E6178" s="9"/>
      <c r="F6178" s="9"/>
      <c r="I6178" s="9"/>
      <c r="K6178" s="9"/>
      <c r="L6178" s="9"/>
      <c r="M6178" s="9"/>
      <c r="O6178" s="9"/>
      <c r="P6178" s="9"/>
      <c r="Q6178" s="9"/>
      <c r="R6178" s="36"/>
      <c r="V6178" s="36"/>
    </row>
    <row r="6179" spans="1:22" x14ac:dyDescent="0.25">
      <c r="A6179" s="86"/>
      <c r="B6179" s="9"/>
      <c r="C6179" s="9"/>
      <c r="D6179" s="9"/>
      <c r="E6179" s="9"/>
      <c r="F6179" s="9"/>
      <c r="I6179" s="9"/>
      <c r="K6179" s="9"/>
      <c r="L6179" s="9"/>
      <c r="M6179" s="9"/>
      <c r="O6179" s="9"/>
      <c r="P6179" s="9"/>
      <c r="Q6179" s="9"/>
      <c r="R6179" s="36"/>
      <c r="V6179" s="36"/>
    </row>
    <row r="6180" spans="1:22" x14ac:dyDescent="0.25">
      <c r="A6180" s="86"/>
      <c r="B6180" s="9"/>
      <c r="C6180" s="9"/>
      <c r="D6180" s="9"/>
      <c r="E6180" s="9"/>
      <c r="F6180" s="9"/>
      <c r="I6180" s="9"/>
      <c r="K6180" s="9"/>
      <c r="L6180" s="9"/>
      <c r="M6180" s="9"/>
      <c r="O6180" s="9"/>
      <c r="P6180" s="9"/>
      <c r="Q6180" s="9"/>
      <c r="R6180" s="36"/>
      <c r="V6180" s="36"/>
    </row>
    <row r="6181" spans="1:22" x14ac:dyDescent="0.25">
      <c r="A6181" s="86"/>
      <c r="B6181" s="9"/>
      <c r="C6181" s="9"/>
      <c r="D6181" s="9"/>
      <c r="E6181" s="9"/>
      <c r="F6181" s="9"/>
      <c r="I6181" s="9"/>
      <c r="K6181" s="9"/>
      <c r="L6181" s="9"/>
      <c r="M6181" s="9"/>
      <c r="O6181" s="9"/>
      <c r="P6181" s="9"/>
      <c r="Q6181" s="9"/>
      <c r="R6181" s="36"/>
      <c r="V6181" s="36"/>
    </row>
    <row r="6182" spans="1:22" x14ac:dyDescent="0.25">
      <c r="A6182" s="86"/>
      <c r="B6182" s="9"/>
      <c r="C6182" s="9"/>
      <c r="D6182" s="9"/>
      <c r="E6182" s="9"/>
      <c r="F6182" s="9"/>
      <c r="I6182" s="9"/>
      <c r="K6182" s="9"/>
      <c r="L6182" s="9"/>
      <c r="M6182" s="9"/>
      <c r="O6182" s="9"/>
      <c r="P6182" s="9"/>
      <c r="Q6182" s="9"/>
      <c r="R6182" s="36"/>
      <c r="V6182" s="36"/>
    </row>
    <row r="6183" spans="1:22" x14ac:dyDescent="0.25">
      <c r="A6183" s="86"/>
      <c r="B6183" s="9"/>
      <c r="C6183" s="9"/>
      <c r="D6183" s="9"/>
      <c r="E6183" s="9"/>
      <c r="F6183" s="9"/>
      <c r="I6183" s="9"/>
      <c r="K6183" s="9"/>
      <c r="L6183" s="9"/>
      <c r="M6183" s="9"/>
      <c r="O6183" s="9"/>
      <c r="P6183" s="9"/>
      <c r="Q6183" s="9"/>
      <c r="R6183" s="36"/>
      <c r="V6183" s="36"/>
    </row>
    <row r="6184" spans="1:22" x14ac:dyDescent="0.25">
      <c r="A6184" s="86"/>
      <c r="B6184" s="9"/>
      <c r="C6184" s="9"/>
      <c r="D6184" s="9"/>
      <c r="E6184" s="9"/>
      <c r="F6184" s="9"/>
      <c r="I6184" s="9"/>
      <c r="K6184" s="9"/>
      <c r="L6184" s="9"/>
      <c r="M6184" s="9"/>
      <c r="O6184" s="9"/>
      <c r="P6184" s="9"/>
      <c r="Q6184" s="9"/>
      <c r="R6184" s="36"/>
      <c r="V6184" s="36"/>
    </row>
    <row r="6185" spans="1:22" x14ac:dyDescent="0.25">
      <c r="A6185" s="86"/>
      <c r="B6185" s="9"/>
      <c r="C6185" s="9"/>
      <c r="D6185" s="9"/>
      <c r="E6185" s="9"/>
      <c r="F6185" s="9"/>
      <c r="I6185" s="9"/>
      <c r="K6185" s="9"/>
      <c r="L6185" s="9"/>
      <c r="M6185" s="9"/>
      <c r="O6185" s="9"/>
      <c r="P6185" s="9"/>
      <c r="Q6185" s="9"/>
      <c r="R6185" s="36"/>
      <c r="V6185" s="36"/>
    </row>
    <row r="6186" spans="1:22" x14ac:dyDescent="0.25">
      <c r="A6186" s="86"/>
      <c r="B6186" s="9"/>
      <c r="C6186" s="9"/>
      <c r="D6186" s="9"/>
      <c r="E6186" s="9"/>
      <c r="F6186" s="9"/>
      <c r="I6186" s="9"/>
      <c r="K6186" s="9"/>
      <c r="L6186" s="9"/>
      <c r="M6186" s="9"/>
      <c r="O6186" s="9"/>
      <c r="P6186" s="9"/>
      <c r="Q6186" s="9"/>
      <c r="R6186" s="36"/>
      <c r="V6186" s="36"/>
    </row>
    <row r="6187" spans="1:22" x14ac:dyDescent="0.25">
      <c r="A6187" s="86"/>
      <c r="B6187" s="9"/>
      <c r="C6187" s="9"/>
      <c r="D6187" s="9"/>
      <c r="E6187" s="9"/>
      <c r="F6187" s="9"/>
      <c r="I6187" s="9"/>
      <c r="K6187" s="9"/>
      <c r="L6187" s="9"/>
      <c r="M6187" s="9"/>
      <c r="O6187" s="9"/>
      <c r="P6187" s="9"/>
      <c r="Q6187" s="9"/>
      <c r="R6187" s="36"/>
      <c r="V6187" s="36"/>
    </row>
    <row r="6188" spans="1:22" x14ac:dyDescent="0.25">
      <c r="A6188" s="86"/>
      <c r="B6188" s="9"/>
      <c r="C6188" s="9"/>
      <c r="D6188" s="9"/>
      <c r="E6188" s="9"/>
      <c r="F6188" s="9"/>
      <c r="I6188" s="9"/>
      <c r="K6188" s="9"/>
      <c r="L6188" s="9"/>
      <c r="M6188" s="9"/>
      <c r="O6188" s="9"/>
      <c r="P6188" s="9"/>
      <c r="Q6188" s="9"/>
      <c r="R6188" s="36"/>
      <c r="V6188" s="36"/>
    </row>
    <row r="6189" spans="1:22" x14ac:dyDescent="0.25">
      <c r="A6189" s="86"/>
      <c r="B6189" s="9"/>
      <c r="C6189" s="9"/>
      <c r="D6189" s="9"/>
      <c r="E6189" s="9"/>
      <c r="F6189" s="9"/>
      <c r="I6189" s="9"/>
      <c r="K6189" s="9"/>
      <c r="L6189" s="9"/>
      <c r="M6189" s="9"/>
      <c r="O6189" s="9"/>
      <c r="P6189" s="9"/>
      <c r="Q6189" s="9"/>
      <c r="R6189" s="36"/>
      <c r="V6189" s="36"/>
    </row>
    <row r="6190" spans="1:22" x14ac:dyDescent="0.25">
      <c r="A6190" s="86"/>
      <c r="B6190" s="9"/>
      <c r="C6190" s="9"/>
      <c r="D6190" s="9"/>
      <c r="E6190" s="9"/>
      <c r="F6190" s="9"/>
      <c r="I6190" s="9"/>
      <c r="K6190" s="9"/>
      <c r="L6190" s="9"/>
      <c r="M6190" s="9"/>
      <c r="O6190" s="9"/>
      <c r="P6190" s="9"/>
      <c r="Q6190" s="9"/>
      <c r="R6190" s="36"/>
      <c r="V6190" s="36"/>
    </row>
    <row r="6191" spans="1:22" x14ac:dyDescent="0.25">
      <c r="A6191" s="86"/>
      <c r="B6191" s="9"/>
      <c r="C6191" s="9"/>
      <c r="D6191" s="9"/>
      <c r="E6191" s="9"/>
      <c r="F6191" s="9"/>
      <c r="I6191" s="9"/>
      <c r="K6191" s="9"/>
      <c r="L6191" s="9"/>
      <c r="M6191" s="9"/>
      <c r="O6191" s="9"/>
      <c r="P6191" s="9"/>
      <c r="Q6191" s="9"/>
      <c r="R6191" s="36"/>
      <c r="V6191" s="36"/>
    </row>
    <row r="6192" spans="1:22" x14ac:dyDescent="0.25">
      <c r="A6192" s="86"/>
      <c r="B6192" s="9"/>
      <c r="C6192" s="9"/>
      <c r="D6192" s="9"/>
      <c r="E6192" s="9"/>
      <c r="F6192" s="9"/>
      <c r="I6192" s="9"/>
      <c r="K6192" s="9"/>
      <c r="L6192" s="9"/>
      <c r="M6192" s="9"/>
      <c r="O6192" s="9"/>
      <c r="P6192" s="9"/>
      <c r="Q6192" s="9"/>
      <c r="R6192" s="36"/>
      <c r="V6192" s="36"/>
    </row>
    <row r="6193" spans="1:22" x14ac:dyDescent="0.25">
      <c r="A6193" s="86"/>
      <c r="B6193" s="9"/>
      <c r="C6193" s="9"/>
      <c r="D6193" s="9"/>
      <c r="E6193" s="9"/>
      <c r="F6193" s="9"/>
      <c r="I6193" s="9"/>
      <c r="K6193" s="9"/>
      <c r="L6193" s="9"/>
      <c r="M6193" s="9"/>
      <c r="O6193" s="9"/>
      <c r="P6193" s="9"/>
      <c r="Q6193" s="9"/>
      <c r="R6193" s="36"/>
      <c r="V6193" s="36"/>
    </row>
    <row r="6194" spans="1:22" x14ac:dyDescent="0.25">
      <c r="A6194" s="86"/>
      <c r="B6194" s="9"/>
      <c r="C6194" s="9"/>
      <c r="D6194" s="9"/>
      <c r="E6194" s="9"/>
      <c r="F6194" s="9"/>
      <c r="I6194" s="9"/>
      <c r="K6194" s="9"/>
      <c r="L6194" s="9"/>
      <c r="M6194" s="9"/>
      <c r="O6194" s="9"/>
      <c r="P6194" s="9"/>
      <c r="Q6194" s="9"/>
      <c r="R6194" s="36"/>
      <c r="V6194" s="36"/>
    </row>
    <row r="6195" spans="1:22" x14ac:dyDescent="0.25">
      <c r="A6195" s="86"/>
      <c r="B6195" s="9"/>
      <c r="C6195" s="9"/>
      <c r="D6195" s="9"/>
      <c r="E6195" s="9"/>
      <c r="F6195" s="9"/>
      <c r="I6195" s="9"/>
      <c r="K6195" s="9"/>
      <c r="L6195" s="9"/>
      <c r="M6195" s="9"/>
      <c r="O6195" s="9"/>
      <c r="P6195" s="9"/>
      <c r="Q6195" s="9"/>
      <c r="R6195" s="36"/>
      <c r="V6195" s="36"/>
    </row>
    <row r="6196" spans="1:22" x14ac:dyDescent="0.25">
      <c r="A6196" s="86"/>
      <c r="B6196" s="9"/>
      <c r="C6196" s="9"/>
      <c r="D6196" s="9"/>
      <c r="E6196" s="9"/>
      <c r="F6196" s="9"/>
      <c r="I6196" s="9"/>
      <c r="K6196" s="9"/>
      <c r="L6196" s="9"/>
      <c r="M6196" s="9"/>
      <c r="O6196" s="9"/>
      <c r="P6196" s="9"/>
      <c r="Q6196" s="9"/>
      <c r="R6196" s="36"/>
      <c r="V6196" s="36"/>
    </row>
    <row r="6197" spans="1:22" x14ac:dyDescent="0.25">
      <c r="A6197" s="86"/>
      <c r="B6197" s="9"/>
      <c r="C6197" s="9"/>
      <c r="D6197" s="9"/>
      <c r="E6197" s="9"/>
      <c r="F6197" s="9"/>
      <c r="I6197" s="9"/>
      <c r="K6197" s="9"/>
      <c r="L6197" s="9"/>
      <c r="M6197" s="9"/>
      <c r="O6197" s="9"/>
      <c r="P6197" s="9"/>
      <c r="Q6197" s="9"/>
      <c r="R6197" s="36"/>
      <c r="V6197" s="36"/>
    </row>
    <row r="6198" spans="1:22" x14ac:dyDescent="0.25">
      <c r="A6198" s="86"/>
      <c r="B6198" s="9"/>
      <c r="C6198" s="9"/>
      <c r="D6198" s="9"/>
      <c r="E6198" s="9"/>
      <c r="F6198" s="9"/>
      <c r="I6198" s="9"/>
      <c r="K6198" s="9"/>
      <c r="L6198" s="9"/>
      <c r="M6198" s="9"/>
      <c r="O6198" s="9"/>
      <c r="P6198" s="9"/>
      <c r="Q6198" s="9"/>
      <c r="R6198" s="36"/>
      <c r="V6198" s="36"/>
    </row>
    <row r="6199" spans="1:22" x14ac:dyDescent="0.25">
      <c r="A6199" s="86"/>
      <c r="B6199" s="9"/>
      <c r="C6199" s="9"/>
      <c r="D6199" s="9"/>
      <c r="E6199" s="9"/>
      <c r="F6199" s="9"/>
      <c r="I6199" s="9"/>
      <c r="K6199" s="9"/>
      <c r="L6199" s="9"/>
      <c r="M6199" s="9"/>
      <c r="O6199" s="9"/>
      <c r="P6199" s="9"/>
      <c r="Q6199" s="9"/>
      <c r="R6199" s="36"/>
      <c r="V6199" s="36"/>
    </row>
    <row r="6200" spans="1:22" x14ac:dyDescent="0.25">
      <c r="A6200" s="86"/>
      <c r="B6200" s="9"/>
      <c r="C6200" s="9"/>
      <c r="D6200" s="9"/>
      <c r="E6200" s="9"/>
      <c r="F6200" s="9"/>
      <c r="I6200" s="9"/>
      <c r="K6200" s="9"/>
      <c r="L6200" s="9"/>
      <c r="M6200" s="9"/>
      <c r="O6200" s="9"/>
      <c r="P6200" s="9"/>
      <c r="Q6200" s="9"/>
      <c r="R6200" s="36"/>
      <c r="V6200" s="36"/>
    </row>
    <row r="6201" spans="1:22" x14ac:dyDescent="0.25">
      <c r="A6201" s="86"/>
      <c r="B6201" s="9"/>
      <c r="C6201" s="9"/>
      <c r="D6201" s="9"/>
      <c r="E6201" s="9"/>
      <c r="F6201" s="9"/>
      <c r="I6201" s="9"/>
      <c r="K6201" s="9"/>
      <c r="L6201" s="9"/>
      <c r="M6201" s="9"/>
      <c r="O6201" s="9"/>
      <c r="P6201" s="9"/>
      <c r="Q6201" s="9"/>
      <c r="R6201" s="36"/>
      <c r="V6201" s="36"/>
    </row>
    <row r="6202" spans="1:22" x14ac:dyDescent="0.25">
      <c r="A6202" s="86"/>
      <c r="B6202" s="9"/>
      <c r="C6202" s="9"/>
      <c r="D6202" s="9"/>
      <c r="E6202" s="9"/>
      <c r="F6202" s="9"/>
      <c r="I6202" s="9"/>
      <c r="K6202" s="9"/>
      <c r="L6202" s="9"/>
      <c r="M6202" s="9"/>
      <c r="O6202" s="9"/>
      <c r="P6202" s="9"/>
      <c r="Q6202" s="9"/>
      <c r="R6202" s="36"/>
      <c r="V6202" s="36"/>
    </row>
    <row r="6203" spans="1:22" x14ac:dyDescent="0.25">
      <c r="A6203" s="86"/>
      <c r="B6203" s="9"/>
      <c r="C6203" s="9"/>
      <c r="D6203" s="9"/>
      <c r="E6203" s="9"/>
      <c r="F6203" s="9"/>
      <c r="I6203" s="9"/>
      <c r="K6203" s="9"/>
      <c r="L6203" s="9"/>
      <c r="M6203" s="9"/>
      <c r="O6203" s="9"/>
      <c r="P6203" s="9"/>
      <c r="Q6203" s="9"/>
      <c r="R6203" s="36"/>
      <c r="V6203" s="36"/>
    </row>
    <row r="6204" spans="1:22" x14ac:dyDescent="0.25">
      <c r="A6204" s="86"/>
      <c r="B6204" s="9"/>
      <c r="C6204" s="9"/>
      <c r="D6204" s="9"/>
      <c r="E6204" s="9"/>
      <c r="F6204" s="9"/>
      <c r="I6204" s="9"/>
      <c r="K6204" s="9"/>
      <c r="L6204" s="9"/>
      <c r="M6204" s="9"/>
      <c r="O6204" s="9"/>
      <c r="P6204" s="9"/>
      <c r="Q6204" s="9"/>
      <c r="R6204" s="36"/>
      <c r="V6204" s="36"/>
    </row>
    <row r="6205" spans="1:22" x14ac:dyDescent="0.25">
      <c r="A6205" s="86"/>
      <c r="B6205" s="9"/>
      <c r="C6205" s="9"/>
      <c r="D6205" s="9"/>
      <c r="E6205" s="9"/>
      <c r="F6205" s="9"/>
      <c r="I6205" s="9"/>
      <c r="K6205" s="9"/>
      <c r="L6205" s="9"/>
      <c r="M6205" s="9"/>
      <c r="O6205" s="9"/>
      <c r="P6205" s="9"/>
      <c r="Q6205" s="9"/>
      <c r="R6205" s="36"/>
      <c r="V6205" s="36"/>
    </row>
    <row r="6206" spans="1:22" x14ac:dyDescent="0.25">
      <c r="A6206" s="86"/>
      <c r="B6206" s="9"/>
      <c r="C6206" s="9"/>
      <c r="D6206" s="9"/>
      <c r="E6206" s="9"/>
      <c r="F6206" s="9"/>
      <c r="I6206" s="9"/>
      <c r="K6206" s="9"/>
      <c r="L6206" s="9"/>
      <c r="M6206" s="9"/>
      <c r="O6206" s="9"/>
      <c r="P6206" s="9"/>
      <c r="Q6206" s="9"/>
      <c r="R6206" s="36"/>
      <c r="V6206" s="36"/>
    </row>
    <row r="6207" spans="1:22" x14ac:dyDescent="0.25">
      <c r="A6207" s="86"/>
      <c r="B6207" s="9"/>
      <c r="C6207" s="9"/>
      <c r="D6207" s="9"/>
      <c r="E6207" s="9"/>
      <c r="F6207" s="9"/>
      <c r="I6207" s="9"/>
      <c r="K6207" s="9"/>
      <c r="L6207" s="9"/>
      <c r="M6207" s="9"/>
      <c r="O6207" s="9"/>
      <c r="P6207" s="9"/>
      <c r="Q6207" s="9"/>
      <c r="R6207" s="36"/>
      <c r="V6207" s="36"/>
    </row>
    <row r="6208" spans="1:22" x14ac:dyDescent="0.25">
      <c r="A6208" s="86"/>
      <c r="B6208" s="9"/>
      <c r="C6208" s="9"/>
      <c r="D6208" s="9"/>
      <c r="E6208" s="9"/>
      <c r="F6208" s="9"/>
      <c r="I6208" s="9"/>
      <c r="K6208" s="9"/>
      <c r="L6208" s="9"/>
      <c r="M6208" s="9"/>
      <c r="O6208" s="9"/>
      <c r="P6208" s="9"/>
      <c r="Q6208" s="9"/>
      <c r="R6208" s="36"/>
      <c r="V6208" s="36"/>
    </row>
    <row r="6209" spans="1:22" x14ac:dyDescent="0.25">
      <c r="A6209" s="86"/>
      <c r="B6209" s="9"/>
      <c r="C6209" s="9"/>
      <c r="D6209" s="9"/>
      <c r="E6209" s="9"/>
      <c r="F6209" s="9"/>
      <c r="I6209" s="9"/>
      <c r="K6209" s="9"/>
      <c r="L6209" s="9"/>
      <c r="M6209" s="9"/>
      <c r="O6209" s="9"/>
      <c r="P6209" s="9"/>
      <c r="Q6209" s="9"/>
      <c r="R6209" s="36"/>
      <c r="V6209" s="36"/>
    </row>
    <row r="6210" spans="1:22" x14ac:dyDescent="0.25">
      <c r="A6210" s="86"/>
      <c r="B6210" s="9"/>
      <c r="C6210" s="9"/>
      <c r="D6210" s="9"/>
      <c r="E6210" s="9"/>
      <c r="F6210" s="9"/>
      <c r="I6210" s="9"/>
      <c r="K6210" s="9"/>
      <c r="L6210" s="9"/>
      <c r="M6210" s="9"/>
      <c r="O6210" s="9"/>
      <c r="P6210" s="9"/>
      <c r="Q6210" s="9"/>
      <c r="R6210" s="36"/>
      <c r="V6210" s="36"/>
    </row>
    <row r="6211" spans="1:22" x14ac:dyDescent="0.25">
      <c r="A6211" s="86"/>
      <c r="B6211" s="9"/>
      <c r="C6211" s="9"/>
      <c r="D6211" s="9"/>
      <c r="E6211" s="9"/>
      <c r="F6211" s="9"/>
      <c r="I6211" s="9"/>
      <c r="K6211" s="9"/>
      <c r="L6211" s="9"/>
      <c r="M6211" s="9"/>
      <c r="O6211" s="9"/>
      <c r="P6211" s="9"/>
      <c r="Q6211" s="9"/>
      <c r="R6211" s="36"/>
      <c r="V6211" s="36"/>
    </row>
    <row r="6212" spans="1:22" x14ac:dyDescent="0.25">
      <c r="A6212" s="86"/>
      <c r="B6212" s="9"/>
      <c r="C6212" s="9"/>
      <c r="D6212" s="9"/>
      <c r="E6212" s="9"/>
      <c r="F6212" s="9"/>
      <c r="I6212" s="9"/>
      <c r="K6212" s="9"/>
      <c r="L6212" s="9"/>
      <c r="M6212" s="9"/>
      <c r="O6212" s="9"/>
      <c r="P6212" s="9"/>
      <c r="Q6212" s="9"/>
      <c r="R6212" s="36"/>
      <c r="V6212" s="36"/>
    </row>
    <row r="6213" spans="1:22" x14ac:dyDescent="0.25">
      <c r="A6213" s="86"/>
      <c r="B6213" s="9"/>
      <c r="C6213" s="9"/>
      <c r="D6213" s="9"/>
      <c r="E6213" s="9"/>
      <c r="F6213" s="9"/>
      <c r="I6213" s="9"/>
      <c r="K6213" s="9"/>
      <c r="L6213" s="9"/>
      <c r="M6213" s="9"/>
      <c r="O6213" s="9"/>
      <c r="P6213" s="9"/>
      <c r="Q6213" s="9"/>
      <c r="R6213" s="36"/>
      <c r="V6213" s="36"/>
    </row>
    <row r="6214" spans="1:22" x14ac:dyDescent="0.25">
      <c r="A6214" s="86"/>
      <c r="B6214" s="9"/>
      <c r="C6214" s="9"/>
      <c r="D6214" s="9"/>
      <c r="E6214" s="9"/>
      <c r="F6214" s="9"/>
      <c r="I6214" s="9"/>
      <c r="K6214" s="9"/>
      <c r="L6214" s="9"/>
      <c r="M6214" s="9"/>
      <c r="O6214" s="9"/>
      <c r="P6214" s="9"/>
      <c r="Q6214" s="9"/>
      <c r="R6214" s="36"/>
      <c r="V6214" s="36"/>
    </row>
    <row r="6215" spans="1:22" x14ac:dyDescent="0.25">
      <c r="A6215" s="86"/>
      <c r="B6215" s="9"/>
      <c r="C6215" s="9"/>
      <c r="D6215" s="9"/>
      <c r="E6215" s="9"/>
      <c r="F6215" s="9"/>
      <c r="I6215" s="9"/>
      <c r="K6215" s="9"/>
      <c r="L6215" s="9"/>
      <c r="M6215" s="9"/>
      <c r="O6215" s="9"/>
      <c r="P6215" s="9"/>
      <c r="Q6215" s="9"/>
      <c r="R6215" s="36"/>
      <c r="V6215" s="36"/>
    </row>
    <row r="6216" spans="1:22" x14ac:dyDescent="0.25">
      <c r="A6216" s="86"/>
      <c r="B6216" s="9"/>
      <c r="C6216" s="9"/>
      <c r="D6216" s="9"/>
      <c r="E6216" s="9"/>
      <c r="F6216" s="9"/>
      <c r="I6216" s="9"/>
      <c r="K6216" s="9"/>
      <c r="L6216" s="9"/>
      <c r="M6216" s="9"/>
      <c r="O6216" s="9"/>
      <c r="P6216" s="9"/>
      <c r="Q6216" s="9"/>
      <c r="R6216" s="36"/>
      <c r="V6216" s="36"/>
    </row>
    <row r="6217" spans="1:22" x14ac:dyDescent="0.25">
      <c r="A6217" s="86"/>
      <c r="B6217" s="9"/>
      <c r="C6217" s="9"/>
      <c r="D6217" s="9"/>
      <c r="E6217" s="9"/>
      <c r="F6217" s="9"/>
      <c r="I6217" s="9"/>
      <c r="K6217" s="9"/>
      <c r="L6217" s="9"/>
      <c r="M6217" s="9"/>
      <c r="O6217" s="9"/>
      <c r="P6217" s="9"/>
      <c r="Q6217" s="9"/>
      <c r="R6217" s="36"/>
      <c r="V6217" s="36"/>
    </row>
    <row r="6218" spans="1:22" x14ac:dyDescent="0.25">
      <c r="A6218" s="86"/>
      <c r="B6218" s="9"/>
      <c r="C6218" s="9"/>
      <c r="D6218" s="9"/>
      <c r="E6218" s="9"/>
      <c r="F6218" s="9"/>
      <c r="I6218" s="9"/>
      <c r="K6218" s="9"/>
      <c r="L6218" s="9"/>
      <c r="M6218" s="9"/>
      <c r="O6218" s="9"/>
      <c r="P6218" s="9"/>
      <c r="Q6218" s="9"/>
      <c r="R6218" s="36"/>
      <c r="V6218" s="36"/>
    </row>
    <row r="6219" spans="1:22" x14ac:dyDescent="0.25">
      <c r="A6219" s="86"/>
      <c r="B6219" s="9"/>
      <c r="C6219" s="9"/>
      <c r="D6219" s="9"/>
      <c r="E6219" s="9"/>
      <c r="F6219" s="9"/>
      <c r="I6219" s="9"/>
      <c r="K6219" s="9"/>
      <c r="L6219" s="9"/>
      <c r="M6219" s="9"/>
      <c r="O6219" s="9"/>
      <c r="P6219" s="9"/>
      <c r="Q6219" s="9"/>
      <c r="R6219" s="36"/>
      <c r="V6219" s="36"/>
    </row>
    <row r="6220" spans="1:22" x14ac:dyDescent="0.25">
      <c r="A6220" s="86"/>
      <c r="B6220" s="9"/>
      <c r="C6220" s="9"/>
      <c r="D6220" s="9"/>
      <c r="E6220" s="9"/>
      <c r="F6220" s="9"/>
      <c r="I6220" s="9"/>
      <c r="K6220" s="9"/>
      <c r="L6220" s="9"/>
      <c r="M6220" s="9"/>
      <c r="O6220" s="9"/>
      <c r="P6220" s="9"/>
      <c r="Q6220" s="9"/>
      <c r="R6220" s="36"/>
      <c r="V6220" s="36"/>
    </row>
    <row r="6221" spans="1:22" x14ac:dyDescent="0.25">
      <c r="A6221" s="86"/>
      <c r="B6221" s="9"/>
      <c r="C6221" s="9"/>
      <c r="D6221" s="9"/>
      <c r="E6221" s="9"/>
      <c r="F6221" s="9"/>
      <c r="I6221" s="9"/>
      <c r="K6221" s="9"/>
      <c r="L6221" s="9"/>
      <c r="M6221" s="9"/>
      <c r="O6221" s="9"/>
      <c r="P6221" s="9"/>
      <c r="Q6221" s="9"/>
      <c r="R6221" s="36"/>
      <c r="V6221" s="36"/>
    </row>
    <row r="6222" spans="1:22" x14ac:dyDescent="0.25">
      <c r="A6222" s="86"/>
      <c r="B6222" s="9"/>
      <c r="C6222" s="9"/>
      <c r="D6222" s="9"/>
      <c r="E6222" s="9"/>
      <c r="F6222" s="9"/>
      <c r="I6222" s="9"/>
      <c r="K6222" s="9"/>
      <c r="L6222" s="9"/>
      <c r="M6222" s="9"/>
      <c r="O6222" s="9"/>
      <c r="P6222" s="9"/>
      <c r="Q6222" s="9"/>
      <c r="R6222" s="36"/>
      <c r="V6222" s="36"/>
    </row>
    <row r="6223" spans="1:22" x14ac:dyDescent="0.25">
      <c r="A6223" s="86"/>
      <c r="B6223" s="9"/>
      <c r="C6223" s="9"/>
      <c r="D6223" s="9"/>
      <c r="E6223" s="9"/>
      <c r="F6223" s="9"/>
      <c r="I6223" s="9"/>
      <c r="K6223" s="9"/>
      <c r="L6223" s="9"/>
      <c r="M6223" s="9"/>
      <c r="O6223" s="9"/>
      <c r="P6223" s="9"/>
      <c r="Q6223" s="9"/>
      <c r="R6223" s="36"/>
      <c r="V6223" s="36"/>
    </row>
    <row r="6224" spans="1:22" x14ac:dyDescent="0.25">
      <c r="A6224" s="86"/>
      <c r="B6224" s="9"/>
      <c r="C6224" s="9"/>
      <c r="D6224" s="9"/>
      <c r="E6224" s="9"/>
      <c r="F6224" s="9"/>
      <c r="I6224" s="9"/>
      <c r="K6224" s="9"/>
      <c r="L6224" s="9"/>
      <c r="M6224" s="9"/>
      <c r="O6224" s="9"/>
      <c r="P6224" s="9"/>
      <c r="Q6224" s="9"/>
      <c r="R6224" s="36"/>
      <c r="V6224" s="36"/>
    </row>
    <row r="6225" spans="1:22" x14ac:dyDescent="0.25">
      <c r="A6225" s="86"/>
      <c r="B6225" s="9"/>
      <c r="C6225" s="9"/>
      <c r="D6225" s="9"/>
      <c r="E6225" s="9"/>
      <c r="F6225" s="9"/>
      <c r="I6225" s="9"/>
      <c r="K6225" s="9"/>
      <c r="L6225" s="9"/>
      <c r="M6225" s="9"/>
      <c r="O6225" s="9"/>
      <c r="P6225" s="9"/>
      <c r="Q6225" s="9"/>
      <c r="R6225" s="36"/>
      <c r="V6225" s="36"/>
    </row>
    <row r="6226" spans="1:22" x14ac:dyDescent="0.25">
      <c r="A6226" s="86"/>
      <c r="B6226" s="9"/>
      <c r="C6226" s="9"/>
      <c r="D6226" s="9"/>
      <c r="E6226" s="9"/>
      <c r="F6226" s="9"/>
      <c r="I6226" s="9"/>
      <c r="K6226" s="9"/>
      <c r="L6226" s="9"/>
      <c r="M6226" s="9"/>
      <c r="O6226" s="9"/>
      <c r="P6226" s="9"/>
      <c r="Q6226" s="9"/>
      <c r="R6226" s="36"/>
      <c r="V6226" s="36"/>
    </row>
    <row r="6227" spans="1:22" x14ac:dyDescent="0.25">
      <c r="A6227" s="86"/>
      <c r="B6227" s="9"/>
      <c r="C6227" s="9"/>
      <c r="D6227" s="9"/>
      <c r="E6227" s="9"/>
      <c r="F6227" s="9"/>
      <c r="I6227" s="9"/>
      <c r="K6227" s="9"/>
      <c r="L6227" s="9"/>
      <c r="M6227" s="9"/>
      <c r="O6227" s="9"/>
      <c r="P6227" s="9"/>
      <c r="Q6227" s="9"/>
      <c r="R6227" s="36"/>
      <c r="V6227" s="36"/>
    </row>
    <row r="6228" spans="1:22" x14ac:dyDescent="0.25">
      <c r="A6228" s="86"/>
      <c r="B6228" s="9"/>
      <c r="C6228" s="9"/>
      <c r="D6228" s="9"/>
      <c r="E6228" s="9"/>
      <c r="F6228" s="9"/>
      <c r="I6228" s="9"/>
      <c r="K6228" s="9"/>
      <c r="L6228" s="9"/>
      <c r="M6228" s="9"/>
      <c r="O6228" s="9"/>
      <c r="P6228" s="9"/>
      <c r="Q6228" s="9"/>
      <c r="R6228" s="36"/>
      <c r="V6228" s="36"/>
    </row>
    <row r="6229" spans="1:22" x14ac:dyDescent="0.25">
      <c r="A6229" s="86"/>
      <c r="B6229" s="9"/>
      <c r="C6229" s="9"/>
      <c r="D6229" s="9"/>
      <c r="E6229" s="9"/>
      <c r="F6229" s="9"/>
      <c r="I6229" s="9"/>
      <c r="K6229" s="9"/>
      <c r="L6229" s="9"/>
      <c r="M6229" s="9"/>
      <c r="O6229" s="9"/>
      <c r="P6229" s="9"/>
      <c r="Q6229" s="9"/>
      <c r="R6229" s="36"/>
      <c r="V6229" s="36"/>
    </row>
    <row r="6230" spans="1:22" x14ac:dyDescent="0.25">
      <c r="A6230" s="86"/>
      <c r="B6230" s="9"/>
      <c r="C6230" s="9"/>
      <c r="D6230" s="9"/>
      <c r="E6230" s="9"/>
      <c r="F6230" s="9"/>
      <c r="I6230" s="9"/>
      <c r="K6230" s="9"/>
      <c r="L6230" s="9"/>
      <c r="M6230" s="9"/>
      <c r="O6230" s="9"/>
      <c r="P6230" s="9"/>
      <c r="Q6230" s="9"/>
      <c r="R6230" s="36"/>
      <c r="V6230" s="36"/>
    </row>
    <row r="6231" spans="1:22" x14ac:dyDescent="0.25">
      <c r="A6231" s="86"/>
      <c r="B6231" s="9"/>
      <c r="C6231" s="9"/>
      <c r="D6231" s="9"/>
      <c r="E6231" s="9"/>
      <c r="F6231" s="9"/>
      <c r="I6231" s="9"/>
      <c r="K6231" s="9"/>
      <c r="L6231" s="9"/>
      <c r="M6231" s="9"/>
      <c r="O6231" s="9"/>
      <c r="P6231" s="9"/>
      <c r="Q6231" s="9"/>
      <c r="R6231" s="36"/>
      <c r="V6231" s="36"/>
    </row>
    <row r="6232" spans="1:22" x14ac:dyDescent="0.25">
      <c r="A6232" s="86"/>
      <c r="B6232" s="9"/>
      <c r="C6232" s="9"/>
      <c r="D6232" s="9"/>
      <c r="E6232" s="9"/>
      <c r="F6232" s="9"/>
      <c r="I6232" s="9"/>
      <c r="K6232" s="9"/>
      <c r="L6232" s="9"/>
      <c r="M6232" s="9"/>
      <c r="O6232" s="9"/>
      <c r="P6232" s="9"/>
      <c r="Q6232" s="9"/>
      <c r="R6232" s="36"/>
      <c r="V6232" s="36"/>
    </row>
    <row r="6233" spans="1:22" x14ac:dyDescent="0.25">
      <c r="A6233" s="86"/>
      <c r="B6233" s="9"/>
      <c r="C6233" s="9"/>
      <c r="D6233" s="9"/>
      <c r="E6233" s="9"/>
      <c r="F6233" s="9"/>
      <c r="I6233" s="9"/>
      <c r="K6233" s="9"/>
      <c r="L6233" s="9"/>
      <c r="M6233" s="9"/>
      <c r="O6233" s="9"/>
      <c r="P6233" s="9"/>
      <c r="Q6233" s="9"/>
      <c r="R6233" s="36"/>
      <c r="V6233" s="36"/>
    </row>
    <row r="6234" spans="1:22" x14ac:dyDescent="0.25">
      <c r="A6234" s="86"/>
      <c r="B6234" s="9"/>
      <c r="C6234" s="9"/>
      <c r="D6234" s="9"/>
      <c r="E6234" s="9"/>
      <c r="F6234" s="9"/>
      <c r="I6234" s="9"/>
      <c r="K6234" s="9"/>
      <c r="L6234" s="9"/>
      <c r="M6234" s="9"/>
      <c r="O6234" s="9"/>
      <c r="P6234" s="9"/>
      <c r="Q6234" s="9"/>
      <c r="R6234" s="36"/>
      <c r="V6234" s="36"/>
    </row>
    <row r="6235" spans="1:22" x14ac:dyDescent="0.25">
      <c r="A6235" s="86"/>
      <c r="B6235" s="9"/>
      <c r="C6235" s="9"/>
      <c r="D6235" s="9"/>
      <c r="E6235" s="9"/>
      <c r="F6235" s="9"/>
      <c r="I6235" s="9"/>
      <c r="K6235" s="9"/>
      <c r="L6235" s="9"/>
      <c r="M6235" s="9"/>
      <c r="O6235" s="9"/>
      <c r="P6235" s="9"/>
      <c r="Q6235" s="9"/>
      <c r="R6235" s="36"/>
      <c r="V6235" s="36"/>
    </row>
    <row r="6236" spans="1:22" x14ac:dyDescent="0.25">
      <c r="A6236" s="86"/>
      <c r="B6236" s="9"/>
      <c r="C6236" s="9"/>
      <c r="D6236" s="9"/>
      <c r="E6236" s="9"/>
      <c r="F6236" s="9"/>
      <c r="I6236" s="9"/>
      <c r="K6236" s="9"/>
      <c r="L6236" s="9"/>
      <c r="M6236" s="9"/>
      <c r="O6236" s="9"/>
      <c r="P6236" s="9"/>
      <c r="Q6236" s="9"/>
      <c r="R6236" s="36"/>
      <c r="V6236" s="36"/>
    </row>
    <row r="6237" spans="1:22" x14ac:dyDescent="0.25">
      <c r="A6237" s="86"/>
      <c r="B6237" s="9"/>
      <c r="C6237" s="9"/>
      <c r="D6237" s="9"/>
      <c r="E6237" s="9"/>
      <c r="F6237" s="9"/>
      <c r="I6237" s="9"/>
      <c r="K6237" s="9"/>
      <c r="L6237" s="9"/>
      <c r="M6237" s="9"/>
      <c r="O6237" s="9"/>
      <c r="P6237" s="9"/>
      <c r="Q6237" s="9"/>
      <c r="R6237" s="36"/>
      <c r="V6237" s="36"/>
    </row>
    <row r="6238" spans="1:22" x14ac:dyDescent="0.25">
      <c r="A6238" s="86"/>
      <c r="B6238" s="9"/>
      <c r="C6238" s="9"/>
      <c r="D6238" s="9"/>
      <c r="E6238" s="9"/>
      <c r="F6238" s="9"/>
      <c r="I6238" s="9"/>
      <c r="K6238" s="9"/>
      <c r="L6238" s="9"/>
      <c r="M6238" s="9"/>
      <c r="O6238" s="9"/>
      <c r="P6238" s="9"/>
      <c r="Q6238" s="9"/>
      <c r="R6238" s="36"/>
      <c r="V6238" s="36"/>
    </row>
    <row r="6239" spans="1:22" x14ac:dyDescent="0.25">
      <c r="A6239" s="86"/>
      <c r="B6239" s="9"/>
      <c r="C6239" s="9"/>
      <c r="D6239" s="9"/>
      <c r="E6239" s="9"/>
      <c r="F6239" s="9"/>
      <c r="I6239" s="9"/>
      <c r="K6239" s="9"/>
      <c r="L6239" s="9"/>
      <c r="M6239" s="9"/>
      <c r="O6239" s="9"/>
      <c r="P6239" s="9"/>
      <c r="Q6239" s="9"/>
      <c r="R6239" s="36"/>
      <c r="V6239" s="36"/>
    </row>
    <row r="6240" spans="1:22" x14ac:dyDescent="0.25">
      <c r="A6240" s="86"/>
      <c r="B6240" s="9"/>
      <c r="C6240" s="9"/>
      <c r="D6240" s="9"/>
      <c r="E6240" s="9"/>
      <c r="F6240" s="9"/>
      <c r="I6240" s="9"/>
      <c r="K6240" s="9"/>
      <c r="L6240" s="9"/>
      <c r="M6240" s="9"/>
      <c r="O6240" s="9"/>
      <c r="P6240" s="9"/>
      <c r="Q6240" s="9"/>
      <c r="R6240" s="36"/>
      <c r="V6240" s="36"/>
    </row>
    <row r="6241" spans="1:22" x14ac:dyDescent="0.25">
      <c r="A6241" s="86"/>
      <c r="B6241" s="9"/>
      <c r="C6241" s="9"/>
      <c r="D6241" s="9"/>
      <c r="E6241" s="9"/>
      <c r="F6241" s="9"/>
      <c r="I6241" s="9"/>
      <c r="K6241" s="9"/>
      <c r="L6241" s="9"/>
      <c r="M6241" s="9"/>
      <c r="O6241" s="9"/>
      <c r="P6241" s="9"/>
      <c r="Q6241" s="9"/>
      <c r="R6241" s="36"/>
      <c r="V6241" s="36"/>
    </row>
    <row r="6242" spans="1:22" x14ac:dyDescent="0.25">
      <c r="A6242" s="86"/>
      <c r="B6242" s="9"/>
      <c r="C6242" s="9"/>
      <c r="D6242" s="9"/>
      <c r="E6242" s="9"/>
      <c r="F6242" s="9"/>
      <c r="I6242" s="9"/>
      <c r="K6242" s="9"/>
      <c r="L6242" s="9"/>
      <c r="M6242" s="9"/>
      <c r="O6242" s="9"/>
      <c r="P6242" s="9"/>
      <c r="Q6242" s="9"/>
      <c r="R6242" s="36"/>
      <c r="V6242" s="36"/>
    </row>
    <row r="6243" spans="1:22" x14ac:dyDescent="0.25">
      <c r="A6243" s="86"/>
      <c r="B6243" s="9"/>
      <c r="C6243" s="9"/>
      <c r="D6243" s="9"/>
      <c r="E6243" s="9"/>
      <c r="F6243" s="9"/>
      <c r="I6243" s="9"/>
      <c r="K6243" s="9"/>
      <c r="L6243" s="9"/>
      <c r="M6243" s="9"/>
      <c r="O6243" s="9"/>
      <c r="P6243" s="9"/>
      <c r="Q6243" s="9"/>
      <c r="R6243" s="36"/>
      <c r="V6243" s="36"/>
    </row>
    <row r="6244" spans="1:22" x14ac:dyDescent="0.25">
      <c r="A6244" s="86"/>
      <c r="B6244" s="9"/>
      <c r="C6244" s="9"/>
      <c r="D6244" s="9"/>
      <c r="E6244" s="9"/>
      <c r="F6244" s="9"/>
      <c r="I6244" s="9"/>
      <c r="K6244" s="9"/>
      <c r="L6244" s="9"/>
      <c r="M6244" s="9"/>
      <c r="O6244" s="9"/>
      <c r="P6244" s="9"/>
      <c r="Q6244" s="9"/>
      <c r="R6244" s="36"/>
      <c r="V6244" s="36"/>
    </row>
    <row r="6245" spans="1:22" x14ac:dyDescent="0.25">
      <c r="A6245" s="86"/>
      <c r="B6245" s="9"/>
      <c r="C6245" s="9"/>
      <c r="D6245" s="9"/>
      <c r="E6245" s="9"/>
      <c r="F6245" s="9"/>
      <c r="I6245" s="9"/>
      <c r="K6245" s="9"/>
      <c r="L6245" s="9"/>
      <c r="M6245" s="9"/>
      <c r="O6245" s="9"/>
      <c r="P6245" s="9"/>
      <c r="Q6245" s="9"/>
      <c r="R6245" s="36"/>
      <c r="V6245" s="36"/>
    </row>
    <row r="6246" spans="1:22" x14ac:dyDescent="0.25">
      <c r="A6246" s="86"/>
      <c r="B6246" s="9"/>
      <c r="C6246" s="9"/>
      <c r="D6246" s="9"/>
      <c r="E6246" s="9"/>
      <c r="F6246" s="9"/>
      <c r="I6246" s="9"/>
      <c r="K6246" s="9"/>
      <c r="L6246" s="9"/>
      <c r="M6246" s="9"/>
      <c r="O6246" s="9"/>
      <c r="P6246" s="9"/>
      <c r="Q6246" s="9"/>
      <c r="R6246" s="36"/>
      <c r="V6246" s="36"/>
    </row>
    <row r="6247" spans="1:22" x14ac:dyDescent="0.25">
      <c r="A6247" s="86"/>
      <c r="B6247" s="9"/>
      <c r="C6247" s="9"/>
      <c r="D6247" s="9"/>
      <c r="E6247" s="9"/>
      <c r="F6247" s="9"/>
      <c r="I6247" s="9"/>
      <c r="K6247" s="9"/>
      <c r="L6247" s="9"/>
      <c r="M6247" s="9"/>
      <c r="O6247" s="9"/>
      <c r="P6247" s="9"/>
      <c r="Q6247" s="9"/>
      <c r="R6247" s="36"/>
      <c r="V6247" s="36"/>
    </row>
    <row r="6248" spans="1:22" x14ac:dyDescent="0.25">
      <c r="A6248" s="86"/>
      <c r="B6248" s="9"/>
      <c r="C6248" s="9"/>
      <c r="D6248" s="9"/>
      <c r="E6248" s="9"/>
      <c r="F6248" s="9"/>
      <c r="I6248" s="9"/>
      <c r="K6248" s="9"/>
      <c r="L6248" s="9"/>
      <c r="M6248" s="9"/>
      <c r="O6248" s="9"/>
      <c r="P6248" s="9"/>
      <c r="Q6248" s="9"/>
      <c r="R6248" s="36"/>
      <c r="V6248" s="36"/>
    </row>
    <row r="6249" spans="1:22" x14ac:dyDescent="0.25">
      <c r="A6249" s="86"/>
      <c r="B6249" s="9"/>
      <c r="C6249" s="9"/>
      <c r="D6249" s="9"/>
      <c r="E6249" s="9"/>
      <c r="F6249" s="9"/>
      <c r="I6249" s="9"/>
      <c r="K6249" s="9"/>
      <c r="L6249" s="9"/>
      <c r="M6249" s="9"/>
      <c r="O6249" s="9"/>
      <c r="P6249" s="9"/>
      <c r="Q6249" s="9"/>
      <c r="R6249" s="36"/>
      <c r="V6249" s="36"/>
    </row>
    <row r="6250" spans="1:22" x14ac:dyDescent="0.25">
      <c r="A6250" s="86"/>
      <c r="B6250" s="9"/>
      <c r="C6250" s="9"/>
      <c r="D6250" s="9"/>
      <c r="E6250" s="9"/>
      <c r="F6250" s="9"/>
      <c r="I6250" s="9"/>
      <c r="K6250" s="9"/>
      <c r="L6250" s="9"/>
      <c r="M6250" s="9"/>
      <c r="O6250" s="9"/>
      <c r="P6250" s="9"/>
      <c r="Q6250" s="9"/>
      <c r="R6250" s="36"/>
      <c r="V6250" s="36"/>
    </row>
    <row r="6251" spans="1:22" x14ac:dyDescent="0.25">
      <c r="A6251" s="86"/>
      <c r="B6251" s="9"/>
      <c r="C6251" s="9"/>
      <c r="D6251" s="9"/>
      <c r="E6251" s="9"/>
      <c r="F6251" s="9"/>
      <c r="I6251" s="9"/>
      <c r="K6251" s="9"/>
      <c r="L6251" s="9"/>
      <c r="M6251" s="9"/>
      <c r="O6251" s="9"/>
      <c r="P6251" s="9"/>
      <c r="Q6251" s="9"/>
      <c r="R6251" s="36"/>
      <c r="V6251" s="36"/>
    </row>
    <row r="6252" spans="1:22" x14ac:dyDescent="0.25">
      <c r="A6252" s="86"/>
      <c r="B6252" s="9"/>
      <c r="C6252" s="9"/>
      <c r="D6252" s="9"/>
      <c r="E6252" s="9"/>
      <c r="F6252" s="9"/>
      <c r="I6252" s="9"/>
      <c r="K6252" s="9"/>
      <c r="L6252" s="9"/>
      <c r="M6252" s="9"/>
      <c r="O6252" s="9"/>
      <c r="P6252" s="9"/>
      <c r="Q6252" s="9"/>
      <c r="R6252" s="36"/>
      <c r="V6252" s="36"/>
    </row>
    <row r="6253" spans="1:22" x14ac:dyDescent="0.25">
      <c r="A6253" s="86"/>
      <c r="B6253" s="9"/>
      <c r="C6253" s="9"/>
      <c r="D6253" s="9"/>
      <c r="E6253" s="9"/>
      <c r="F6253" s="9"/>
      <c r="I6253" s="9"/>
      <c r="K6253" s="9"/>
      <c r="L6253" s="9"/>
      <c r="M6253" s="9"/>
      <c r="O6253" s="9"/>
      <c r="P6253" s="9"/>
      <c r="Q6253" s="9"/>
      <c r="R6253" s="36"/>
      <c r="V6253" s="36"/>
    </row>
    <row r="6254" spans="1:22" x14ac:dyDescent="0.25">
      <c r="A6254" s="86"/>
      <c r="B6254" s="9"/>
      <c r="C6254" s="9"/>
      <c r="D6254" s="9"/>
      <c r="E6254" s="9"/>
      <c r="F6254" s="9"/>
      <c r="I6254" s="9"/>
      <c r="K6254" s="9"/>
      <c r="L6254" s="9"/>
      <c r="M6254" s="9"/>
      <c r="O6254" s="9"/>
      <c r="P6254" s="9"/>
      <c r="Q6254" s="9"/>
      <c r="R6254" s="36"/>
      <c r="V6254" s="36"/>
    </row>
    <row r="6255" spans="1:22" x14ac:dyDescent="0.25">
      <c r="A6255" s="86"/>
      <c r="B6255" s="9"/>
      <c r="C6255" s="9"/>
      <c r="D6255" s="9"/>
      <c r="E6255" s="9"/>
      <c r="F6255" s="9"/>
      <c r="I6255" s="9"/>
      <c r="K6255" s="9"/>
      <c r="L6255" s="9"/>
      <c r="M6255" s="9"/>
      <c r="O6255" s="9"/>
      <c r="P6255" s="9"/>
      <c r="Q6255" s="9"/>
      <c r="R6255" s="36"/>
      <c r="V6255" s="36"/>
    </row>
    <row r="6256" spans="1:22" x14ac:dyDescent="0.25">
      <c r="A6256" s="86"/>
      <c r="B6256" s="9"/>
      <c r="C6256" s="9"/>
      <c r="D6256" s="9"/>
      <c r="E6256" s="9"/>
      <c r="F6256" s="9"/>
      <c r="I6256" s="9"/>
      <c r="K6256" s="9"/>
      <c r="L6256" s="9"/>
      <c r="M6256" s="9"/>
      <c r="O6256" s="9"/>
      <c r="P6256" s="9"/>
      <c r="Q6256" s="9"/>
      <c r="R6256" s="36"/>
      <c r="V6256" s="36"/>
    </row>
    <row r="6257" spans="1:22" x14ac:dyDescent="0.25">
      <c r="A6257" s="86"/>
      <c r="B6257" s="9"/>
      <c r="C6257" s="9"/>
      <c r="D6257" s="9"/>
      <c r="E6257" s="9"/>
      <c r="F6257" s="9"/>
      <c r="I6257" s="9"/>
      <c r="K6257" s="9"/>
      <c r="L6257" s="9"/>
      <c r="M6257" s="9"/>
      <c r="O6257" s="9"/>
      <c r="P6257" s="9"/>
      <c r="Q6257" s="9"/>
      <c r="R6257" s="36"/>
      <c r="V6257" s="36"/>
    </row>
    <row r="6258" spans="1:22" x14ac:dyDescent="0.25">
      <c r="A6258" s="86"/>
      <c r="B6258" s="9"/>
      <c r="C6258" s="9"/>
      <c r="D6258" s="9"/>
      <c r="E6258" s="9"/>
      <c r="F6258" s="9"/>
      <c r="I6258" s="9"/>
      <c r="K6258" s="9"/>
      <c r="L6258" s="9"/>
      <c r="M6258" s="9"/>
      <c r="O6258" s="9"/>
      <c r="P6258" s="9"/>
      <c r="Q6258" s="9"/>
      <c r="R6258" s="36"/>
      <c r="V6258" s="36"/>
    </row>
    <row r="6259" spans="1:22" x14ac:dyDescent="0.25">
      <c r="A6259" s="86"/>
      <c r="B6259" s="9"/>
      <c r="C6259" s="9"/>
      <c r="D6259" s="9"/>
      <c r="E6259" s="9"/>
      <c r="F6259" s="9"/>
      <c r="I6259" s="9"/>
      <c r="K6259" s="9"/>
      <c r="L6259" s="9"/>
      <c r="M6259" s="9"/>
      <c r="O6259" s="9"/>
      <c r="P6259" s="9"/>
      <c r="Q6259" s="9"/>
      <c r="R6259" s="36"/>
      <c r="V6259" s="36"/>
    </row>
    <row r="6260" spans="1:22" x14ac:dyDescent="0.25">
      <c r="A6260" s="86"/>
      <c r="B6260" s="9"/>
      <c r="C6260" s="9"/>
      <c r="D6260" s="9"/>
      <c r="E6260" s="9"/>
      <c r="F6260" s="9"/>
      <c r="I6260" s="9"/>
      <c r="K6260" s="9"/>
      <c r="L6260" s="9"/>
      <c r="M6260" s="9"/>
      <c r="O6260" s="9"/>
      <c r="P6260" s="9"/>
      <c r="Q6260" s="9"/>
      <c r="R6260" s="36"/>
      <c r="V6260" s="36"/>
    </row>
    <row r="6261" spans="1:22" x14ac:dyDescent="0.25">
      <c r="A6261" s="86"/>
      <c r="B6261" s="9"/>
      <c r="C6261" s="9"/>
      <c r="D6261" s="9"/>
      <c r="E6261" s="9"/>
      <c r="F6261" s="9"/>
      <c r="I6261" s="9"/>
      <c r="K6261" s="9"/>
      <c r="L6261" s="9"/>
      <c r="M6261" s="9"/>
      <c r="O6261" s="9"/>
      <c r="P6261" s="9"/>
      <c r="Q6261" s="9"/>
      <c r="R6261" s="36"/>
      <c r="V6261" s="36"/>
    </row>
    <row r="6262" spans="1:22" x14ac:dyDescent="0.25">
      <c r="A6262" s="86"/>
      <c r="B6262" s="9"/>
      <c r="C6262" s="9"/>
      <c r="D6262" s="9"/>
      <c r="E6262" s="9"/>
      <c r="F6262" s="9"/>
      <c r="I6262" s="9"/>
      <c r="K6262" s="9"/>
      <c r="L6262" s="9"/>
      <c r="M6262" s="9"/>
      <c r="O6262" s="9"/>
      <c r="P6262" s="9"/>
      <c r="Q6262" s="9"/>
      <c r="R6262" s="36"/>
      <c r="V6262" s="36"/>
    </row>
    <row r="6263" spans="1:22" x14ac:dyDescent="0.25">
      <c r="A6263" s="86"/>
      <c r="B6263" s="9"/>
      <c r="C6263" s="9"/>
      <c r="D6263" s="9"/>
      <c r="E6263" s="9"/>
      <c r="F6263" s="9"/>
      <c r="I6263" s="9"/>
      <c r="K6263" s="9"/>
      <c r="L6263" s="9"/>
      <c r="M6263" s="9"/>
      <c r="O6263" s="9"/>
      <c r="P6263" s="9"/>
      <c r="Q6263" s="9"/>
      <c r="R6263" s="36"/>
      <c r="V6263" s="36"/>
    </row>
    <row r="6264" spans="1:22" x14ac:dyDescent="0.25">
      <c r="A6264" s="86"/>
      <c r="B6264" s="9"/>
      <c r="C6264" s="9"/>
      <c r="D6264" s="9"/>
      <c r="E6264" s="9"/>
      <c r="F6264" s="9"/>
      <c r="I6264" s="9"/>
      <c r="K6264" s="9"/>
      <c r="L6264" s="9"/>
      <c r="M6264" s="9"/>
      <c r="O6264" s="9"/>
      <c r="P6264" s="9"/>
      <c r="Q6264" s="9"/>
      <c r="R6264" s="36"/>
      <c r="V6264" s="36"/>
    </row>
    <row r="6265" spans="1:22" x14ac:dyDescent="0.25">
      <c r="A6265" s="86"/>
      <c r="B6265" s="9"/>
      <c r="C6265" s="9"/>
      <c r="D6265" s="9"/>
      <c r="E6265" s="9"/>
      <c r="F6265" s="9"/>
      <c r="I6265" s="9"/>
      <c r="K6265" s="9"/>
      <c r="L6265" s="9"/>
      <c r="M6265" s="9"/>
      <c r="O6265" s="9"/>
      <c r="P6265" s="9"/>
      <c r="Q6265" s="9"/>
      <c r="R6265" s="36"/>
      <c r="V6265" s="36"/>
    </row>
    <row r="6266" spans="1:22" x14ac:dyDescent="0.25">
      <c r="A6266" s="86"/>
      <c r="B6266" s="9"/>
      <c r="C6266" s="9"/>
      <c r="D6266" s="9"/>
      <c r="E6266" s="9"/>
      <c r="F6266" s="9"/>
      <c r="I6266" s="9"/>
      <c r="K6266" s="9"/>
      <c r="L6266" s="9"/>
      <c r="M6266" s="9"/>
      <c r="O6266" s="9"/>
      <c r="P6266" s="9"/>
      <c r="Q6266" s="9"/>
      <c r="R6266" s="36"/>
      <c r="V6266" s="36"/>
    </row>
    <row r="6267" spans="1:22" x14ac:dyDescent="0.25">
      <c r="A6267" s="86"/>
      <c r="B6267" s="9"/>
      <c r="C6267" s="9"/>
      <c r="D6267" s="9"/>
      <c r="E6267" s="9"/>
      <c r="F6267" s="9"/>
      <c r="I6267" s="9"/>
      <c r="K6267" s="9"/>
      <c r="L6267" s="9"/>
      <c r="M6267" s="9"/>
      <c r="O6267" s="9"/>
      <c r="P6267" s="9"/>
      <c r="Q6267" s="9"/>
      <c r="R6267" s="36"/>
      <c r="V6267" s="36"/>
    </row>
    <row r="6268" spans="1:22" x14ac:dyDescent="0.25">
      <c r="A6268" s="86"/>
      <c r="B6268" s="9"/>
      <c r="C6268" s="9"/>
      <c r="D6268" s="9"/>
      <c r="E6268" s="9"/>
      <c r="F6268" s="9"/>
      <c r="I6268" s="9"/>
      <c r="K6268" s="9"/>
      <c r="L6268" s="9"/>
      <c r="M6268" s="9"/>
      <c r="O6268" s="9"/>
      <c r="P6268" s="9"/>
      <c r="Q6268" s="9"/>
      <c r="R6268" s="36"/>
      <c r="V6268" s="36"/>
    </row>
    <row r="6269" spans="1:22" x14ac:dyDescent="0.25">
      <c r="A6269" s="86"/>
      <c r="B6269" s="9"/>
      <c r="C6269" s="9"/>
      <c r="D6269" s="9"/>
      <c r="E6269" s="9"/>
      <c r="F6269" s="9"/>
      <c r="I6269" s="9"/>
      <c r="K6269" s="9"/>
      <c r="L6269" s="9"/>
      <c r="M6269" s="9"/>
      <c r="O6269" s="9"/>
      <c r="P6269" s="9"/>
      <c r="Q6269" s="9"/>
      <c r="R6269" s="36"/>
      <c r="V6269" s="36"/>
    </row>
    <row r="6270" spans="1:22" x14ac:dyDescent="0.25">
      <c r="A6270" s="86"/>
      <c r="B6270" s="9"/>
      <c r="C6270" s="9"/>
      <c r="D6270" s="9"/>
      <c r="E6270" s="9"/>
      <c r="F6270" s="9"/>
      <c r="I6270" s="9"/>
      <c r="K6270" s="9"/>
      <c r="L6270" s="9"/>
      <c r="M6270" s="9"/>
      <c r="O6270" s="9"/>
      <c r="P6270" s="9"/>
      <c r="Q6270" s="9"/>
      <c r="R6270" s="36"/>
      <c r="V6270" s="36"/>
    </row>
    <row r="6271" spans="1:22" x14ac:dyDescent="0.25">
      <c r="A6271" s="86"/>
      <c r="B6271" s="9"/>
      <c r="C6271" s="9"/>
      <c r="D6271" s="9"/>
      <c r="E6271" s="9"/>
      <c r="F6271" s="9"/>
      <c r="I6271" s="9"/>
      <c r="K6271" s="9"/>
      <c r="L6271" s="9"/>
      <c r="M6271" s="9"/>
      <c r="O6271" s="9"/>
      <c r="P6271" s="9"/>
      <c r="Q6271" s="9"/>
      <c r="R6271" s="36"/>
      <c r="V6271" s="36"/>
    </row>
    <row r="6272" spans="1:22" x14ac:dyDescent="0.25">
      <c r="A6272" s="86"/>
      <c r="B6272" s="9"/>
      <c r="C6272" s="9"/>
      <c r="D6272" s="9"/>
      <c r="E6272" s="9"/>
      <c r="F6272" s="9"/>
      <c r="I6272" s="9"/>
      <c r="K6272" s="9"/>
      <c r="L6272" s="9"/>
      <c r="M6272" s="9"/>
      <c r="O6272" s="9"/>
      <c r="P6272" s="9"/>
      <c r="Q6272" s="9"/>
      <c r="R6272" s="36"/>
      <c r="V6272" s="36"/>
    </row>
    <row r="6273" spans="1:22" x14ac:dyDescent="0.25">
      <c r="A6273" s="86"/>
      <c r="B6273" s="9"/>
      <c r="C6273" s="9"/>
      <c r="D6273" s="9"/>
      <c r="E6273" s="9"/>
      <c r="F6273" s="9"/>
      <c r="I6273" s="9"/>
      <c r="K6273" s="9"/>
      <c r="L6273" s="9"/>
      <c r="M6273" s="9"/>
      <c r="O6273" s="9"/>
      <c r="P6273" s="9"/>
      <c r="Q6273" s="9"/>
      <c r="R6273" s="36"/>
      <c r="V6273" s="36"/>
    </row>
    <row r="6274" spans="1:22" x14ac:dyDescent="0.25">
      <c r="A6274" s="86"/>
      <c r="B6274" s="9"/>
      <c r="C6274" s="9"/>
      <c r="D6274" s="9"/>
      <c r="E6274" s="9"/>
      <c r="F6274" s="9"/>
      <c r="I6274" s="9"/>
      <c r="K6274" s="9"/>
      <c r="L6274" s="9"/>
      <c r="M6274" s="9"/>
      <c r="O6274" s="9"/>
      <c r="P6274" s="9"/>
      <c r="Q6274" s="9"/>
      <c r="R6274" s="36"/>
      <c r="V6274" s="36"/>
    </row>
    <row r="6275" spans="1:22" x14ac:dyDescent="0.25">
      <c r="A6275" s="86"/>
      <c r="B6275" s="9"/>
      <c r="C6275" s="9"/>
      <c r="D6275" s="9"/>
      <c r="E6275" s="9"/>
      <c r="F6275" s="9"/>
      <c r="I6275" s="9"/>
      <c r="K6275" s="9"/>
      <c r="L6275" s="9"/>
      <c r="M6275" s="9"/>
      <c r="O6275" s="9"/>
      <c r="P6275" s="9"/>
      <c r="Q6275" s="9"/>
      <c r="R6275" s="36"/>
      <c r="V6275" s="36"/>
    </row>
    <row r="6276" spans="1:22" x14ac:dyDescent="0.25">
      <c r="A6276" s="86"/>
      <c r="B6276" s="9"/>
      <c r="C6276" s="9"/>
      <c r="D6276" s="9"/>
      <c r="E6276" s="9"/>
      <c r="F6276" s="9"/>
      <c r="I6276" s="9"/>
      <c r="K6276" s="9"/>
      <c r="L6276" s="9"/>
      <c r="M6276" s="9"/>
      <c r="O6276" s="9"/>
      <c r="P6276" s="9"/>
      <c r="Q6276" s="9"/>
      <c r="R6276" s="36"/>
      <c r="V6276" s="36"/>
    </row>
    <row r="6277" spans="1:22" x14ac:dyDescent="0.25">
      <c r="A6277" s="86"/>
      <c r="B6277" s="9"/>
      <c r="C6277" s="9"/>
      <c r="D6277" s="9"/>
      <c r="E6277" s="9"/>
      <c r="F6277" s="9"/>
      <c r="I6277" s="9"/>
      <c r="K6277" s="9"/>
      <c r="L6277" s="9"/>
      <c r="M6277" s="9"/>
      <c r="O6277" s="9"/>
      <c r="P6277" s="9"/>
      <c r="Q6277" s="9"/>
      <c r="R6277" s="36"/>
      <c r="V6277" s="36"/>
    </row>
    <row r="6278" spans="1:22" x14ac:dyDescent="0.25">
      <c r="A6278" s="86"/>
      <c r="B6278" s="9"/>
      <c r="C6278" s="9"/>
      <c r="D6278" s="9"/>
      <c r="E6278" s="9"/>
      <c r="F6278" s="9"/>
      <c r="I6278" s="9"/>
      <c r="K6278" s="9"/>
      <c r="L6278" s="9"/>
      <c r="M6278" s="9"/>
      <c r="O6278" s="9"/>
      <c r="P6278" s="9"/>
      <c r="Q6278" s="9"/>
      <c r="R6278" s="36"/>
      <c r="V6278" s="36"/>
    </row>
    <row r="6279" spans="1:22" x14ac:dyDescent="0.25">
      <c r="A6279" s="86"/>
      <c r="B6279" s="9"/>
      <c r="C6279" s="9"/>
      <c r="D6279" s="9"/>
      <c r="E6279" s="9"/>
      <c r="F6279" s="9"/>
      <c r="I6279" s="9"/>
      <c r="K6279" s="9"/>
      <c r="L6279" s="9"/>
      <c r="M6279" s="9"/>
      <c r="O6279" s="9"/>
      <c r="P6279" s="9"/>
      <c r="Q6279" s="9"/>
      <c r="R6279" s="36"/>
      <c r="V6279" s="36"/>
    </row>
    <row r="6280" spans="1:22" x14ac:dyDescent="0.25">
      <c r="A6280" s="86"/>
      <c r="B6280" s="9"/>
      <c r="C6280" s="9"/>
      <c r="D6280" s="9"/>
      <c r="E6280" s="9"/>
      <c r="F6280" s="9"/>
      <c r="I6280" s="9"/>
      <c r="K6280" s="9"/>
      <c r="L6280" s="9"/>
      <c r="M6280" s="9"/>
      <c r="O6280" s="9"/>
      <c r="P6280" s="9"/>
      <c r="Q6280" s="9"/>
      <c r="R6280" s="36"/>
      <c r="V6280" s="36"/>
    </row>
    <row r="6281" spans="1:22" x14ac:dyDescent="0.25">
      <c r="A6281" s="86"/>
      <c r="B6281" s="9"/>
      <c r="C6281" s="9"/>
      <c r="D6281" s="9"/>
      <c r="E6281" s="9"/>
      <c r="F6281" s="9"/>
      <c r="I6281" s="9"/>
      <c r="K6281" s="9"/>
      <c r="L6281" s="9"/>
      <c r="M6281" s="9"/>
      <c r="O6281" s="9"/>
      <c r="P6281" s="9"/>
      <c r="Q6281" s="9"/>
      <c r="R6281" s="36"/>
      <c r="V6281" s="36"/>
    </row>
    <row r="6282" spans="1:22" x14ac:dyDescent="0.25">
      <c r="A6282" s="86"/>
      <c r="B6282" s="9"/>
      <c r="C6282" s="9"/>
      <c r="D6282" s="9"/>
      <c r="E6282" s="9"/>
      <c r="F6282" s="9"/>
      <c r="I6282" s="9"/>
      <c r="K6282" s="9"/>
      <c r="L6282" s="9"/>
      <c r="M6282" s="9"/>
      <c r="O6282" s="9"/>
      <c r="P6282" s="9"/>
      <c r="Q6282" s="9"/>
      <c r="R6282" s="36"/>
      <c r="V6282" s="36"/>
    </row>
    <row r="6283" spans="1:22" x14ac:dyDescent="0.25">
      <c r="A6283" s="86"/>
      <c r="B6283" s="9"/>
      <c r="C6283" s="9"/>
      <c r="D6283" s="9"/>
      <c r="E6283" s="9"/>
      <c r="F6283" s="9"/>
      <c r="I6283" s="9"/>
      <c r="K6283" s="9"/>
      <c r="L6283" s="9"/>
      <c r="M6283" s="9"/>
      <c r="O6283" s="9"/>
      <c r="P6283" s="9"/>
      <c r="Q6283" s="9"/>
      <c r="R6283" s="36"/>
      <c r="V6283" s="36"/>
    </row>
    <row r="6284" spans="1:22" x14ac:dyDescent="0.25">
      <c r="A6284" s="86"/>
      <c r="B6284" s="9"/>
      <c r="C6284" s="9"/>
      <c r="D6284" s="9"/>
      <c r="E6284" s="9"/>
      <c r="F6284" s="9"/>
      <c r="I6284" s="9"/>
      <c r="K6284" s="9"/>
      <c r="L6284" s="9"/>
      <c r="M6284" s="9"/>
      <c r="O6284" s="9"/>
      <c r="P6284" s="9"/>
      <c r="Q6284" s="9"/>
      <c r="R6284" s="36"/>
      <c r="V6284" s="36"/>
    </row>
    <row r="6285" spans="1:22" x14ac:dyDescent="0.25">
      <c r="A6285" s="86"/>
      <c r="B6285" s="9"/>
      <c r="C6285" s="9"/>
      <c r="D6285" s="9"/>
      <c r="E6285" s="9"/>
      <c r="F6285" s="9"/>
      <c r="I6285" s="9"/>
      <c r="K6285" s="9"/>
      <c r="L6285" s="9"/>
      <c r="M6285" s="9"/>
      <c r="O6285" s="9"/>
      <c r="P6285" s="9"/>
      <c r="Q6285" s="9"/>
      <c r="R6285" s="36"/>
      <c r="V6285" s="36"/>
    </row>
    <row r="6286" spans="1:22" x14ac:dyDescent="0.25">
      <c r="A6286" s="86"/>
      <c r="B6286" s="9"/>
      <c r="C6286" s="9"/>
      <c r="D6286" s="9"/>
      <c r="E6286" s="9"/>
      <c r="F6286" s="9"/>
      <c r="I6286" s="9"/>
      <c r="K6286" s="9"/>
      <c r="L6286" s="9"/>
      <c r="M6286" s="9"/>
      <c r="O6286" s="9"/>
      <c r="P6286" s="9"/>
      <c r="Q6286" s="9"/>
      <c r="R6286" s="36"/>
      <c r="V6286" s="36"/>
    </row>
    <row r="6287" spans="1:22" x14ac:dyDescent="0.25">
      <c r="A6287" s="86"/>
      <c r="B6287" s="9"/>
      <c r="C6287" s="9"/>
      <c r="D6287" s="9"/>
      <c r="E6287" s="9"/>
      <c r="F6287" s="9"/>
      <c r="I6287" s="9"/>
      <c r="K6287" s="9"/>
      <c r="L6287" s="9"/>
      <c r="M6287" s="9"/>
      <c r="O6287" s="9"/>
      <c r="P6287" s="9"/>
      <c r="Q6287" s="9"/>
      <c r="R6287" s="36"/>
      <c r="V6287" s="36"/>
    </row>
    <row r="6288" spans="1:22" x14ac:dyDescent="0.25">
      <c r="A6288" s="86"/>
      <c r="B6288" s="9"/>
      <c r="C6288" s="9"/>
      <c r="D6288" s="9"/>
      <c r="E6288" s="9"/>
      <c r="F6288" s="9"/>
      <c r="I6288" s="9"/>
      <c r="K6288" s="9"/>
      <c r="L6288" s="9"/>
      <c r="M6288" s="9"/>
      <c r="O6288" s="9"/>
      <c r="P6288" s="9"/>
      <c r="Q6288" s="9"/>
      <c r="R6288" s="36"/>
      <c r="V6288" s="36"/>
    </row>
    <row r="6289" spans="1:22" x14ac:dyDescent="0.25">
      <c r="A6289" s="86"/>
      <c r="B6289" s="9"/>
      <c r="C6289" s="9"/>
      <c r="D6289" s="9"/>
      <c r="E6289" s="9"/>
      <c r="F6289" s="9"/>
      <c r="I6289" s="9"/>
      <c r="K6289" s="9"/>
      <c r="L6289" s="9"/>
      <c r="M6289" s="9"/>
      <c r="O6289" s="9"/>
      <c r="P6289" s="9"/>
      <c r="Q6289" s="9"/>
      <c r="R6289" s="36"/>
      <c r="V6289" s="36"/>
    </row>
    <row r="6290" spans="1:22" x14ac:dyDescent="0.25">
      <c r="A6290" s="86"/>
      <c r="B6290" s="9"/>
      <c r="C6290" s="9"/>
      <c r="D6290" s="9"/>
      <c r="E6290" s="9"/>
      <c r="F6290" s="9"/>
      <c r="I6290" s="9"/>
      <c r="K6290" s="9"/>
      <c r="L6290" s="9"/>
      <c r="M6290" s="9"/>
      <c r="O6290" s="9"/>
      <c r="P6290" s="9"/>
      <c r="Q6290" s="9"/>
      <c r="R6290" s="36"/>
      <c r="V6290" s="36"/>
    </row>
    <row r="6291" spans="1:22" x14ac:dyDescent="0.25">
      <c r="A6291" s="86"/>
      <c r="B6291" s="9"/>
      <c r="C6291" s="9"/>
      <c r="D6291" s="9"/>
      <c r="E6291" s="9"/>
      <c r="F6291" s="9"/>
      <c r="I6291" s="9"/>
      <c r="K6291" s="9"/>
      <c r="L6291" s="9"/>
      <c r="M6291" s="9"/>
      <c r="O6291" s="9"/>
      <c r="P6291" s="9"/>
      <c r="Q6291" s="9"/>
      <c r="R6291" s="36"/>
      <c r="V6291" s="36"/>
    </row>
    <row r="6292" spans="1:22" x14ac:dyDescent="0.25">
      <c r="A6292" s="86"/>
      <c r="B6292" s="9"/>
      <c r="C6292" s="9"/>
      <c r="D6292" s="9"/>
      <c r="E6292" s="9"/>
      <c r="F6292" s="9"/>
      <c r="I6292" s="9"/>
      <c r="K6292" s="9"/>
      <c r="L6292" s="9"/>
      <c r="M6292" s="9"/>
      <c r="O6292" s="9"/>
      <c r="P6292" s="9"/>
      <c r="Q6292" s="9"/>
      <c r="R6292" s="36"/>
      <c r="V6292" s="36"/>
    </row>
    <row r="6293" spans="1:22" x14ac:dyDescent="0.25">
      <c r="A6293" s="86"/>
      <c r="B6293" s="9"/>
      <c r="C6293" s="9"/>
      <c r="D6293" s="9"/>
      <c r="E6293" s="9"/>
      <c r="F6293" s="9"/>
      <c r="I6293" s="9"/>
      <c r="K6293" s="9"/>
      <c r="L6293" s="9"/>
      <c r="M6293" s="9"/>
      <c r="O6293" s="9"/>
      <c r="P6293" s="9"/>
      <c r="Q6293" s="9"/>
      <c r="R6293" s="36"/>
      <c r="V6293" s="36"/>
    </row>
    <row r="6294" spans="1:22" x14ac:dyDescent="0.25">
      <c r="A6294" s="86"/>
      <c r="B6294" s="9"/>
      <c r="C6294" s="9"/>
      <c r="D6294" s="9"/>
      <c r="E6294" s="9"/>
      <c r="F6294" s="9"/>
      <c r="I6294" s="9"/>
      <c r="K6294" s="9"/>
      <c r="L6294" s="9"/>
      <c r="M6294" s="9"/>
      <c r="O6294" s="9"/>
      <c r="P6294" s="9"/>
      <c r="Q6294" s="9"/>
      <c r="R6294" s="36"/>
      <c r="V6294" s="36"/>
    </row>
    <row r="6295" spans="1:22" x14ac:dyDescent="0.25">
      <c r="A6295" s="86"/>
      <c r="B6295" s="9"/>
      <c r="C6295" s="9"/>
      <c r="D6295" s="9"/>
      <c r="E6295" s="9"/>
      <c r="F6295" s="9"/>
      <c r="I6295" s="9"/>
      <c r="K6295" s="9"/>
      <c r="L6295" s="9"/>
      <c r="M6295" s="9"/>
      <c r="O6295" s="9"/>
      <c r="P6295" s="9"/>
      <c r="Q6295" s="9"/>
      <c r="R6295" s="36"/>
      <c r="V6295" s="36"/>
    </row>
    <row r="6296" spans="1:22" x14ac:dyDescent="0.25">
      <c r="A6296" s="86"/>
      <c r="B6296" s="9"/>
      <c r="C6296" s="9"/>
      <c r="D6296" s="9"/>
      <c r="E6296" s="9"/>
      <c r="F6296" s="9"/>
      <c r="I6296" s="9"/>
      <c r="K6296" s="9"/>
      <c r="L6296" s="9"/>
      <c r="M6296" s="9"/>
      <c r="O6296" s="9"/>
      <c r="P6296" s="9"/>
      <c r="Q6296" s="9"/>
      <c r="R6296" s="36"/>
      <c r="V6296" s="36"/>
    </row>
    <row r="6297" spans="1:22" x14ac:dyDescent="0.25">
      <c r="A6297" s="86"/>
      <c r="B6297" s="9"/>
      <c r="C6297" s="9"/>
      <c r="D6297" s="9"/>
      <c r="E6297" s="9"/>
      <c r="F6297" s="9"/>
      <c r="I6297" s="9"/>
      <c r="K6297" s="9"/>
      <c r="L6297" s="9"/>
      <c r="M6297" s="9"/>
      <c r="O6297" s="9"/>
      <c r="P6297" s="9"/>
      <c r="Q6297" s="9"/>
      <c r="R6297" s="36"/>
      <c r="V6297" s="36"/>
    </row>
    <row r="6298" spans="1:22" x14ac:dyDescent="0.25">
      <c r="A6298" s="86"/>
      <c r="B6298" s="9"/>
      <c r="C6298" s="9"/>
      <c r="D6298" s="9"/>
      <c r="E6298" s="9"/>
      <c r="F6298" s="9"/>
      <c r="I6298" s="9"/>
      <c r="K6298" s="9"/>
      <c r="L6298" s="9"/>
      <c r="M6298" s="9"/>
      <c r="O6298" s="9"/>
      <c r="P6298" s="9"/>
      <c r="Q6298" s="9"/>
      <c r="R6298" s="36"/>
      <c r="V6298" s="36"/>
    </row>
    <row r="6299" spans="1:22" x14ac:dyDescent="0.25">
      <c r="A6299" s="86"/>
      <c r="B6299" s="9"/>
      <c r="C6299" s="9"/>
      <c r="D6299" s="9"/>
      <c r="E6299" s="9"/>
      <c r="F6299" s="9"/>
      <c r="I6299" s="9"/>
      <c r="K6299" s="9"/>
      <c r="L6299" s="9"/>
      <c r="M6299" s="9"/>
      <c r="O6299" s="9"/>
      <c r="P6299" s="9"/>
      <c r="Q6299" s="9"/>
      <c r="R6299" s="36"/>
      <c r="V6299" s="36"/>
    </row>
    <row r="6300" spans="1:22" x14ac:dyDescent="0.25">
      <c r="A6300" s="86"/>
      <c r="B6300" s="9"/>
      <c r="C6300" s="9"/>
      <c r="D6300" s="9"/>
      <c r="E6300" s="9"/>
      <c r="F6300" s="9"/>
      <c r="I6300" s="9"/>
      <c r="K6300" s="9"/>
      <c r="L6300" s="9"/>
      <c r="M6300" s="9"/>
      <c r="O6300" s="9"/>
      <c r="P6300" s="9"/>
      <c r="Q6300" s="9"/>
      <c r="R6300" s="36"/>
      <c r="V6300" s="36"/>
    </row>
    <row r="6301" spans="1:22" x14ac:dyDescent="0.25">
      <c r="A6301" s="86"/>
      <c r="B6301" s="9"/>
      <c r="C6301" s="9"/>
      <c r="D6301" s="9"/>
      <c r="E6301" s="9"/>
      <c r="F6301" s="9"/>
      <c r="I6301" s="9"/>
      <c r="K6301" s="9"/>
      <c r="L6301" s="9"/>
      <c r="M6301" s="9"/>
      <c r="O6301" s="9"/>
      <c r="P6301" s="9"/>
      <c r="Q6301" s="9"/>
      <c r="R6301" s="36"/>
      <c r="V6301" s="36"/>
    </row>
    <row r="6302" spans="1:22" x14ac:dyDescent="0.25">
      <c r="A6302" s="86"/>
      <c r="B6302" s="9"/>
      <c r="C6302" s="9"/>
      <c r="D6302" s="9"/>
      <c r="E6302" s="9"/>
      <c r="F6302" s="9"/>
      <c r="I6302" s="9"/>
      <c r="K6302" s="9"/>
      <c r="L6302" s="9"/>
      <c r="M6302" s="9"/>
      <c r="O6302" s="9"/>
      <c r="P6302" s="9"/>
      <c r="Q6302" s="9"/>
      <c r="R6302" s="36"/>
      <c r="V6302" s="36"/>
    </row>
    <row r="6303" spans="1:22" x14ac:dyDescent="0.25">
      <c r="A6303" s="86"/>
      <c r="B6303" s="9"/>
      <c r="C6303" s="9"/>
      <c r="D6303" s="9"/>
      <c r="E6303" s="9"/>
      <c r="F6303" s="9"/>
      <c r="I6303" s="9"/>
      <c r="K6303" s="9"/>
      <c r="L6303" s="9"/>
      <c r="M6303" s="9"/>
      <c r="O6303" s="9"/>
      <c r="P6303" s="9"/>
      <c r="Q6303" s="9"/>
      <c r="R6303" s="36"/>
      <c r="V6303" s="36"/>
    </row>
    <row r="6304" spans="1:22" x14ac:dyDescent="0.25">
      <c r="A6304" s="86"/>
      <c r="B6304" s="9"/>
      <c r="C6304" s="9"/>
      <c r="D6304" s="9"/>
      <c r="E6304" s="9"/>
      <c r="F6304" s="9"/>
      <c r="I6304" s="9"/>
      <c r="K6304" s="9"/>
      <c r="L6304" s="9"/>
      <c r="M6304" s="9"/>
      <c r="O6304" s="9"/>
      <c r="P6304" s="9"/>
      <c r="Q6304" s="9"/>
      <c r="R6304" s="36"/>
      <c r="V6304" s="36"/>
    </row>
    <row r="6305" spans="1:22" x14ac:dyDescent="0.25">
      <c r="A6305" s="86"/>
      <c r="B6305" s="9"/>
      <c r="C6305" s="9"/>
      <c r="D6305" s="9"/>
      <c r="E6305" s="9"/>
      <c r="F6305" s="9"/>
      <c r="I6305" s="9"/>
      <c r="K6305" s="9"/>
      <c r="L6305" s="9"/>
      <c r="M6305" s="9"/>
      <c r="O6305" s="9"/>
      <c r="P6305" s="9"/>
      <c r="Q6305" s="9"/>
      <c r="R6305" s="36"/>
      <c r="V6305" s="36"/>
    </row>
    <row r="6306" spans="1:22" x14ac:dyDescent="0.25">
      <c r="A6306" s="86"/>
      <c r="B6306" s="9"/>
      <c r="C6306" s="9"/>
      <c r="D6306" s="9"/>
      <c r="E6306" s="9"/>
      <c r="F6306" s="9"/>
      <c r="I6306" s="9"/>
      <c r="K6306" s="9"/>
      <c r="L6306" s="9"/>
      <c r="M6306" s="9"/>
      <c r="O6306" s="9"/>
      <c r="P6306" s="9"/>
      <c r="Q6306" s="9"/>
      <c r="R6306" s="36"/>
      <c r="V6306" s="36"/>
    </row>
    <row r="6307" spans="1:22" x14ac:dyDescent="0.25">
      <c r="A6307" s="86"/>
      <c r="B6307" s="9"/>
      <c r="C6307" s="9"/>
      <c r="D6307" s="9"/>
      <c r="E6307" s="9"/>
      <c r="F6307" s="9"/>
      <c r="I6307" s="9"/>
      <c r="K6307" s="9"/>
      <c r="L6307" s="9"/>
      <c r="M6307" s="9"/>
      <c r="O6307" s="9"/>
      <c r="P6307" s="9"/>
      <c r="Q6307" s="9"/>
      <c r="R6307" s="36"/>
      <c r="V6307" s="36"/>
    </row>
    <row r="6308" spans="1:22" x14ac:dyDescent="0.25">
      <c r="A6308" s="86"/>
      <c r="B6308" s="9"/>
      <c r="C6308" s="9"/>
      <c r="D6308" s="9"/>
      <c r="E6308" s="9"/>
      <c r="F6308" s="9"/>
      <c r="I6308" s="9"/>
      <c r="K6308" s="9"/>
      <c r="L6308" s="9"/>
      <c r="M6308" s="9"/>
      <c r="O6308" s="9"/>
      <c r="P6308" s="9"/>
      <c r="Q6308" s="9"/>
      <c r="R6308" s="36"/>
      <c r="V6308" s="36"/>
    </row>
    <row r="6309" spans="1:22" x14ac:dyDescent="0.25">
      <c r="A6309" s="86"/>
      <c r="B6309" s="9"/>
      <c r="C6309" s="9"/>
      <c r="D6309" s="9"/>
      <c r="E6309" s="9"/>
      <c r="F6309" s="9"/>
      <c r="I6309" s="9"/>
      <c r="K6309" s="9"/>
      <c r="L6309" s="9"/>
      <c r="M6309" s="9"/>
      <c r="O6309" s="9"/>
      <c r="P6309" s="9"/>
      <c r="Q6309" s="9"/>
      <c r="R6309" s="36"/>
      <c r="V6309" s="36"/>
    </row>
    <row r="6310" spans="1:22" x14ac:dyDescent="0.25">
      <c r="A6310" s="86"/>
      <c r="B6310" s="9"/>
      <c r="C6310" s="9"/>
      <c r="D6310" s="9"/>
      <c r="E6310" s="9"/>
      <c r="F6310" s="9"/>
      <c r="I6310" s="9"/>
      <c r="K6310" s="9"/>
      <c r="L6310" s="9"/>
      <c r="M6310" s="9"/>
      <c r="O6310" s="9"/>
      <c r="P6310" s="9"/>
      <c r="Q6310" s="9"/>
      <c r="R6310" s="36"/>
      <c r="V6310" s="36"/>
    </row>
    <row r="6311" spans="1:22" x14ac:dyDescent="0.25">
      <c r="A6311" s="86"/>
      <c r="B6311" s="9"/>
      <c r="C6311" s="9"/>
      <c r="D6311" s="9"/>
      <c r="E6311" s="9"/>
      <c r="F6311" s="9"/>
      <c r="I6311" s="9"/>
      <c r="K6311" s="9"/>
      <c r="L6311" s="9"/>
      <c r="M6311" s="9"/>
      <c r="O6311" s="9"/>
      <c r="P6311" s="9"/>
      <c r="Q6311" s="9"/>
      <c r="R6311" s="36"/>
      <c r="V6311" s="36"/>
    </row>
    <row r="6312" spans="1:22" x14ac:dyDescent="0.25">
      <c r="A6312" s="86"/>
      <c r="B6312" s="9"/>
      <c r="C6312" s="9"/>
      <c r="D6312" s="9"/>
      <c r="E6312" s="9"/>
      <c r="F6312" s="9"/>
      <c r="I6312" s="9"/>
      <c r="K6312" s="9"/>
      <c r="L6312" s="9"/>
      <c r="M6312" s="9"/>
      <c r="O6312" s="9"/>
      <c r="P6312" s="9"/>
      <c r="Q6312" s="9"/>
      <c r="R6312" s="36"/>
      <c r="V6312" s="36"/>
    </row>
    <row r="6313" spans="1:22" x14ac:dyDescent="0.25">
      <c r="A6313" s="86"/>
      <c r="B6313" s="9"/>
      <c r="C6313" s="9"/>
      <c r="D6313" s="9"/>
      <c r="E6313" s="9"/>
      <c r="F6313" s="9"/>
      <c r="I6313" s="9"/>
      <c r="K6313" s="9"/>
      <c r="L6313" s="9"/>
      <c r="M6313" s="9"/>
      <c r="O6313" s="9"/>
      <c r="P6313" s="9"/>
      <c r="Q6313" s="9"/>
      <c r="R6313" s="36"/>
      <c r="V6313" s="36"/>
    </row>
    <row r="6314" spans="1:22" x14ac:dyDescent="0.25">
      <c r="A6314" s="86"/>
      <c r="B6314" s="9"/>
      <c r="C6314" s="9"/>
      <c r="D6314" s="9"/>
      <c r="E6314" s="9"/>
      <c r="F6314" s="9"/>
      <c r="I6314" s="9"/>
      <c r="K6314" s="9"/>
      <c r="L6314" s="9"/>
      <c r="M6314" s="9"/>
      <c r="O6314" s="9"/>
      <c r="P6314" s="9"/>
      <c r="Q6314" s="9"/>
      <c r="R6314" s="36"/>
      <c r="V6314" s="36"/>
    </row>
    <row r="6315" spans="1:22" x14ac:dyDescent="0.25">
      <c r="A6315" s="86"/>
      <c r="B6315" s="9"/>
      <c r="C6315" s="9"/>
      <c r="D6315" s="9"/>
      <c r="E6315" s="9"/>
      <c r="F6315" s="9"/>
      <c r="I6315" s="9"/>
      <c r="K6315" s="9"/>
      <c r="L6315" s="9"/>
      <c r="M6315" s="9"/>
      <c r="O6315" s="9"/>
      <c r="P6315" s="9"/>
      <c r="Q6315" s="9"/>
      <c r="R6315" s="36"/>
      <c r="V6315" s="36"/>
    </row>
    <row r="6316" spans="1:22" x14ac:dyDescent="0.25">
      <c r="A6316" s="86"/>
      <c r="B6316" s="9"/>
      <c r="C6316" s="9"/>
      <c r="D6316" s="9"/>
      <c r="E6316" s="9"/>
      <c r="F6316" s="9"/>
      <c r="I6316" s="9"/>
      <c r="K6316" s="9"/>
      <c r="L6316" s="9"/>
      <c r="M6316" s="9"/>
      <c r="O6316" s="9"/>
      <c r="P6316" s="9"/>
      <c r="Q6316" s="9"/>
      <c r="R6316" s="36"/>
      <c r="V6316" s="36"/>
    </row>
    <row r="6317" spans="1:22" x14ac:dyDescent="0.25">
      <c r="A6317" s="86"/>
      <c r="B6317" s="9"/>
      <c r="C6317" s="9"/>
      <c r="D6317" s="9"/>
      <c r="E6317" s="9"/>
      <c r="F6317" s="9"/>
      <c r="I6317" s="9"/>
      <c r="K6317" s="9"/>
      <c r="L6317" s="9"/>
      <c r="M6317" s="9"/>
      <c r="O6317" s="9"/>
      <c r="P6317" s="9"/>
      <c r="Q6317" s="9"/>
      <c r="R6317" s="36"/>
      <c r="V6317" s="36"/>
    </row>
    <row r="6318" spans="1:22" x14ac:dyDescent="0.25">
      <c r="A6318" s="86"/>
      <c r="B6318" s="9"/>
      <c r="C6318" s="9"/>
      <c r="D6318" s="9"/>
      <c r="E6318" s="9"/>
      <c r="F6318" s="9"/>
      <c r="I6318" s="9"/>
      <c r="K6318" s="9"/>
      <c r="L6318" s="9"/>
      <c r="M6318" s="9"/>
      <c r="O6318" s="9"/>
      <c r="P6318" s="9"/>
      <c r="Q6318" s="9"/>
      <c r="R6318" s="36"/>
      <c r="V6318" s="36"/>
    </row>
    <row r="6319" spans="1:22" x14ac:dyDescent="0.25">
      <c r="A6319" s="86"/>
      <c r="B6319" s="9"/>
      <c r="C6319" s="9"/>
      <c r="D6319" s="9"/>
      <c r="E6319" s="9"/>
      <c r="F6319" s="9"/>
      <c r="I6319" s="9"/>
      <c r="K6319" s="9"/>
      <c r="L6319" s="9"/>
      <c r="M6319" s="9"/>
      <c r="O6319" s="9"/>
      <c r="P6319" s="9"/>
      <c r="Q6319" s="9"/>
      <c r="R6319" s="36"/>
      <c r="V6319" s="36"/>
    </row>
    <row r="6320" spans="1:22" x14ac:dyDescent="0.25">
      <c r="A6320" s="86"/>
      <c r="B6320" s="9"/>
      <c r="C6320" s="9"/>
      <c r="D6320" s="9"/>
      <c r="E6320" s="9"/>
      <c r="F6320" s="9"/>
      <c r="I6320" s="9"/>
      <c r="K6320" s="9"/>
      <c r="L6320" s="9"/>
      <c r="M6320" s="9"/>
      <c r="O6320" s="9"/>
      <c r="P6320" s="9"/>
      <c r="Q6320" s="9"/>
      <c r="R6320" s="36"/>
      <c r="V6320" s="36"/>
    </row>
    <row r="6321" spans="1:22" x14ac:dyDescent="0.25">
      <c r="A6321" s="86"/>
      <c r="B6321" s="9"/>
      <c r="C6321" s="9"/>
      <c r="D6321" s="9"/>
      <c r="E6321" s="9"/>
      <c r="F6321" s="9"/>
      <c r="I6321" s="9"/>
      <c r="K6321" s="9"/>
      <c r="L6321" s="9"/>
      <c r="M6321" s="9"/>
      <c r="O6321" s="9"/>
      <c r="P6321" s="9"/>
      <c r="Q6321" s="9"/>
      <c r="R6321" s="36"/>
      <c r="V6321" s="36"/>
    </row>
    <row r="6322" spans="1:22" x14ac:dyDescent="0.25">
      <c r="A6322" s="86"/>
      <c r="B6322" s="9"/>
      <c r="C6322" s="9"/>
      <c r="D6322" s="9"/>
      <c r="E6322" s="9"/>
      <c r="F6322" s="9"/>
      <c r="I6322" s="9"/>
      <c r="K6322" s="9"/>
      <c r="L6322" s="9"/>
      <c r="M6322" s="9"/>
      <c r="O6322" s="9"/>
      <c r="P6322" s="9"/>
      <c r="Q6322" s="9"/>
      <c r="R6322" s="36"/>
      <c r="V6322" s="36"/>
    </row>
    <row r="6323" spans="1:22" x14ac:dyDescent="0.25">
      <c r="A6323" s="86"/>
      <c r="B6323" s="9"/>
      <c r="C6323" s="9"/>
      <c r="D6323" s="9"/>
      <c r="E6323" s="9"/>
      <c r="F6323" s="9"/>
      <c r="I6323" s="9"/>
      <c r="K6323" s="9"/>
      <c r="L6323" s="9"/>
      <c r="M6323" s="9"/>
      <c r="O6323" s="9"/>
      <c r="P6323" s="9"/>
      <c r="Q6323" s="9"/>
      <c r="R6323" s="36"/>
      <c r="V6323" s="36"/>
    </row>
    <row r="6324" spans="1:22" x14ac:dyDescent="0.25">
      <c r="A6324" s="86"/>
      <c r="B6324" s="9"/>
      <c r="C6324" s="9"/>
      <c r="D6324" s="9"/>
      <c r="E6324" s="9"/>
      <c r="F6324" s="9"/>
      <c r="I6324" s="9"/>
      <c r="K6324" s="9"/>
      <c r="L6324" s="9"/>
      <c r="M6324" s="9"/>
      <c r="O6324" s="9"/>
      <c r="P6324" s="9"/>
      <c r="Q6324" s="9"/>
      <c r="R6324" s="36"/>
      <c r="V6324" s="36"/>
    </row>
    <row r="6325" spans="1:22" x14ac:dyDescent="0.25">
      <c r="A6325" s="86"/>
      <c r="B6325" s="9"/>
      <c r="C6325" s="9"/>
      <c r="D6325" s="9"/>
      <c r="E6325" s="9"/>
      <c r="F6325" s="9"/>
      <c r="I6325" s="9"/>
      <c r="K6325" s="9"/>
      <c r="L6325" s="9"/>
      <c r="M6325" s="9"/>
      <c r="O6325" s="9"/>
      <c r="P6325" s="9"/>
      <c r="Q6325" s="9"/>
      <c r="R6325" s="36"/>
      <c r="V6325" s="36"/>
    </row>
    <row r="6326" spans="1:22" x14ac:dyDescent="0.25">
      <c r="A6326" s="86"/>
      <c r="B6326" s="9"/>
      <c r="C6326" s="9"/>
      <c r="D6326" s="9"/>
      <c r="E6326" s="9"/>
      <c r="F6326" s="9"/>
      <c r="I6326" s="9"/>
      <c r="K6326" s="9"/>
      <c r="L6326" s="9"/>
      <c r="M6326" s="9"/>
      <c r="O6326" s="9"/>
      <c r="P6326" s="9"/>
      <c r="Q6326" s="9"/>
      <c r="R6326" s="36"/>
      <c r="V6326" s="36"/>
    </row>
    <row r="6327" spans="1:22" x14ac:dyDescent="0.25">
      <c r="A6327" s="86"/>
      <c r="B6327" s="9"/>
      <c r="C6327" s="9"/>
      <c r="D6327" s="9"/>
      <c r="E6327" s="9"/>
      <c r="F6327" s="9"/>
      <c r="I6327" s="9"/>
      <c r="K6327" s="9"/>
      <c r="L6327" s="9"/>
      <c r="M6327" s="9"/>
      <c r="O6327" s="9"/>
      <c r="P6327" s="9"/>
      <c r="Q6327" s="9"/>
      <c r="R6327" s="36"/>
      <c r="V6327" s="36"/>
    </row>
    <row r="6328" spans="1:22" x14ac:dyDescent="0.25">
      <c r="A6328" s="86"/>
      <c r="B6328" s="9"/>
      <c r="C6328" s="9"/>
      <c r="D6328" s="9"/>
      <c r="E6328" s="9"/>
      <c r="F6328" s="9"/>
      <c r="I6328" s="9"/>
      <c r="K6328" s="9"/>
      <c r="L6328" s="9"/>
      <c r="M6328" s="9"/>
      <c r="O6328" s="9"/>
      <c r="P6328" s="9"/>
      <c r="Q6328" s="9"/>
      <c r="R6328" s="36"/>
      <c r="V6328" s="36"/>
    </row>
    <row r="6329" spans="1:22" x14ac:dyDescent="0.25">
      <c r="A6329" s="86"/>
      <c r="B6329" s="9"/>
      <c r="C6329" s="9"/>
      <c r="D6329" s="9"/>
      <c r="E6329" s="9"/>
      <c r="F6329" s="9"/>
      <c r="I6329" s="9"/>
      <c r="K6329" s="9"/>
      <c r="L6329" s="9"/>
      <c r="M6329" s="9"/>
      <c r="O6329" s="9"/>
      <c r="P6329" s="9"/>
      <c r="Q6329" s="9"/>
      <c r="R6329" s="36"/>
      <c r="V6329" s="36"/>
    </row>
    <row r="6330" spans="1:22" x14ac:dyDescent="0.25">
      <c r="A6330" s="86"/>
      <c r="B6330" s="9"/>
      <c r="C6330" s="9"/>
      <c r="D6330" s="9"/>
      <c r="E6330" s="9"/>
      <c r="F6330" s="9"/>
      <c r="I6330" s="9"/>
      <c r="K6330" s="9"/>
      <c r="L6330" s="9"/>
      <c r="M6330" s="9"/>
      <c r="O6330" s="9"/>
      <c r="P6330" s="9"/>
      <c r="Q6330" s="9"/>
      <c r="R6330" s="36"/>
      <c r="V6330" s="36"/>
    </row>
    <row r="6331" spans="1:22" x14ac:dyDescent="0.25">
      <c r="A6331" s="86"/>
      <c r="B6331" s="9"/>
      <c r="C6331" s="9"/>
      <c r="D6331" s="9"/>
      <c r="E6331" s="9"/>
      <c r="F6331" s="9"/>
      <c r="I6331" s="9"/>
      <c r="K6331" s="9"/>
      <c r="L6331" s="9"/>
      <c r="M6331" s="9"/>
      <c r="O6331" s="9"/>
      <c r="P6331" s="9"/>
      <c r="Q6331" s="9"/>
      <c r="R6331" s="36"/>
      <c r="V6331" s="36"/>
    </row>
    <row r="6332" spans="1:22" x14ac:dyDescent="0.25">
      <c r="A6332" s="86"/>
      <c r="B6332" s="9"/>
      <c r="C6332" s="9"/>
      <c r="D6332" s="9"/>
      <c r="E6332" s="9"/>
      <c r="F6332" s="9"/>
      <c r="I6332" s="9"/>
      <c r="K6332" s="9"/>
      <c r="L6332" s="9"/>
      <c r="M6332" s="9"/>
      <c r="O6332" s="9"/>
      <c r="P6332" s="9"/>
      <c r="Q6332" s="9"/>
      <c r="R6332" s="36"/>
      <c r="V6332" s="36"/>
    </row>
    <row r="6333" spans="1:22" x14ac:dyDescent="0.25">
      <c r="A6333" s="86"/>
      <c r="B6333" s="9"/>
      <c r="C6333" s="9"/>
      <c r="D6333" s="9"/>
      <c r="E6333" s="9"/>
      <c r="F6333" s="9"/>
      <c r="I6333" s="9"/>
      <c r="K6333" s="9"/>
      <c r="L6333" s="9"/>
      <c r="M6333" s="9"/>
      <c r="O6333" s="9"/>
      <c r="P6333" s="9"/>
      <c r="Q6333" s="9"/>
      <c r="R6333" s="36"/>
      <c r="V6333" s="36"/>
    </row>
    <row r="6334" spans="1:22" x14ac:dyDescent="0.25">
      <c r="A6334" s="86"/>
      <c r="B6334" s="9"/>
      <c r="C6334" s="9"/>
      <c r="D6334" s="9"/>
      <c r="E6334" s="9"/>
      <c r="F6334" s="9"/>
      <c r="I6334" s="9"/>
      <c r="K6334" s="9"/>
      <c r="L6334" s="9"/>
      <c r="M6334" s="9"/>
      <c r="O6334" s="9"/>
      <c r="P6334" s="9"/>
      <c r="Q6334" s="9"/>
      <c r="R6334" s="36"/>
      <c r="V6334" s="36"/>
    </row>
    <row r="6335" spans="1:22" x14ac:dyDescent="0.25">
      <c r="A6335" s="86"/>
      <c r="B6335" s="9"/>
      <c r="C6335" s="9"/>
      <c r="D6335" s="9"/>
      <c r="E6335" s="9"/>
      <c r="F6335" s="9"/>
      <c r="I6335" s="9"/>
      <c r="K6335" s="9"/>
      <c r="L6335" s="9"/>
      <c r="M6335" s="9"/>
      <c r="O6335" s="9"/>
      <c r="P6335" s="9"/>
      <c r="Q6335" s="9"/>
      <c r="R6335" s="36"/>
      <c r="V6335" s="36"/>
    </row>
    <row r="6336" spans="1:22" x14ac:dyDescent="0.25">
      <c r="A6336" s="86"/>
      <c r="B6336" s="9"/>
      <c r="C6336" s="9"/>
      <c r="D6336" s="9"/>
      <c r="E6336" s="9"/>
      <c r="F6336" s="9"/>
      <c r="I6336" s="9"/>
      <c r="K6336" s="9"/>
      <c r="L6336" s="9"/>
      <c r="M6336" s="9"/>
      <c r="O6336" s="9"/>
      <c r="P6336" s="9"/>
      <c r="Q6336" s="9"/>
      <c r="R6336" s="36"/>
      <c r="V6336" s="36"/>
    </row>
    <row r="6337" spans="1:22" x14ac:dyDescent="0.25">
      <c r="A6337" s="86"/>
      <c r="B6337" s="9"/>
      <c r="C6337" s="9"/>
      <c r="D6337" s="9"/>
      <c r="E6337" s="9"/>
      <c r="F6337" s="9"/>
      <c r="I6337" s="9"/>
      <c r="K6337" s="9"/>
      <c r="L6337" s="9"/>
      <c r="M6337" s="9"/>
      <c r="O6337" s="9"/>
      <c r="P6337" s="9"/>
      <c r="Q6337" s="9"/>
      <c r="R6337" s="36"/>
      <c r="V6337" s="36"/>
    </row>
    <row r="6338" spans="1:22" x14ac:dyDescent="0.25">
      <c r="A6338" s="86"/>
      <c r="B6338" s="9"/>
      <c r="C6338" s="9"/>
      <c r="D6338" s="9"/>
      <c r="E6338" s="9"/>
      <c r="F6338" s="9"/>
      <c r="I6338" s="9"/>
      <c r="K6338" s="9"/>
      <c r="L6338" s="9"/>
      <c r="M6338" s="9"/>
      <c r="O6338" s="9"/>
      <c r="P6338" s="9"/>
      <c r="Q6338" s="9"/>
      <c r="R6338" s="36"/>
      <c r="V6338" s="36"/>
    </row>
    <row r="6339" spans="1:22" x14ac:dyDescent="0.25">
      <c r="A6339" s="86"/>
      <c r="B6339" s="9"/>
      <c r="C6339" s="9"/>
      <c r="D6339" s="9"/>
      <c r="E6339" s="9"/>
      <c r="F6339" s="9"/>
      <c r="I6339" s="9"/>
      <c r="K6339" s="9"/>
      <c r="L6339" s="9"/>
      <c r="M6339" s="9"/>
      <c r="O6339" s="9"/>
      <c r="P6339" s="9"/>
      <c r="Q6339" s="9"/>
      <c r="R6339" s="36"/>
      <c r="V6339" s="36"/>
    </row>
    <row r="6340" spans="1:22" x14ac:dyDescent="0.25">
      <c r="A6340" s="86"/>
      <c r="B6340" s="9"/>
      <c r="C6340" s="9"/>
      <c r="D6340" s="9"/>
      <c r="E6340" s="9"/>
      <c r="F6340" s="9"/>
      <c r="I6340" s="9"/>
      <c r="K6340" s="9"/>
      <c r="L6340" s="9"/>
      <c r="M6340" s="9"/>
      <c r="O6340" s="9"/>
      <c r="P6340" s="9"/>
      <c r="Q6340" s="9"/>
      <c r="R6340" s="36"/>
      <c r="V6340" s="36"/>
    </row>
    <row r="6341" spans="1:22" x14ac:dyDescent="0.25">
      <c r="A6341" s="86"/>
      <c r="B6341" s="9"/>
      <c r="C6341" s="9"/>
      <c r="D6341" s="9"/>
      <c r="E6341" s="9"/>
      <c r="F6341" s="9"/>
      <c r="I6341" s="9"/>
      <c r="K6341" s="9"/>
      <c r="L6341" s="9"/>
      <c r="M6341" s="9"/>
      <c r="O6341" s="9"/>
      <c r="P6341" s="9"/>
      <c r="Q6341" s="9"/>
      <c r="R6341" s="36"/>
      <c r="V6341" s="36"/>
    </row>
    <row r="6342" spans="1:22" x14ac:dyDescent="0.25">
      <c r="A6342" s="86"/>
      <c r="B6342" s="9"/>
      <c r="C6342" s="9"/>
      <c r="D6342" s="9"/>
      <c r="E6342" s="9"/>
      <c r="F6342" s="9"/>
      <c r="I6342" s="9"/>
      <c r="K6342" s="9"/>
      <c r="L6342" s="9"/>
      <c r="M6342" s="9"/>
      <c r="O6342" s="9"/>
      <c r="P6342" s="9"/>
      <c r="Q6342" s="9"/>
      <c r="R6342" s="36"/>
      <c r="V6342" s="36"/>
    </row>
    <row r="6343" spans="1:22" x14ac:dyDescent="0.25">
      <c r="A6343" s="86"/>
      <c r="B6343" s="9"/>
      <c r="C6343" s="9"/>
      <c r="D6343" s="9"/>
      <c r="E6343" s="9"/>
      <c r="F6343" s="9"/>
      <c r="I6343" s="9"/>
      <c r="K6343" s="9"/>
      <c r="L6343" s="9"/>
      <c r="M6343" s="9"/>
      <c r="O6343" s="9"/>
      <c r="P6343" s="9"/>
      <c r="Q6343" s="9"/>
      <c r="R6343" s="36"/>
      <c r="V6343" s="36"/>
    </row>
    <row r="6344" spans="1:22" x14ac:dyDescent="0.25">
      <c r="A6344" s="86"/>
      <c r="B6344" s="9"/>
      <c r="C6344" s="9"/>
      <c r="D6344" s="9"/>
      <c r="E6344" s="9"/>
      <c r="F6344" s="9"/>
      <c r="I6344" s="9"/>
      <c r="K6344" s="9"/>
      <c r="L6344" s="9"/>
      <c r="M6344" s="9"/>
      <c r="O6344" s="9"/>
      <c r="P6344" s="9"/>
      <c r="Q6344" s="9"/>
      <c r="R6344" s="36"/>
      <c r="V6344" s="36"/>
    </row>
    <row r="6345" spans="1:22" x14ac:dyDescent="0.25">
      <c r="A6345" s="86"/>
      <c r="B6345" s="9"/>
      <c r="C6345" s="9"/>
      <c r="D6345" s="9"/>
      <c r="E6345" s="9"/>
      <c r="F6345" s="9"/>
      <c r="I6345" s="9"/>
      <c r="K6345" s="9"/>
      <c r="L6345" s="9"/>
      <c r="M6345" s="9"/>
      <c r="O6345" s="9"/>
      <c r="P6345" s="9"/>
      <c r="Q6345" s="9"/>
      <c r="R6345" s="36"/>
      <c r="V6345" s="36"/>
    </row>
    <row r="6346" spans="1:22" x14ac:dyDescent="0.25">
      <c r="A6346" s="86"/>
      <c r="B6346" s="9"/>
      <c r="C6346" s="9"/>
      <c r="D6346" s="9"/>
      <c r="E6346" s="9"/>
      <c r="F6346" s="9"/>
      <c r="I6346" s="9"/>
      <c r="K6346" s="9"/>
      <c r="L6346" s="9"/>
      <c r="M6346" s="9"/>
      <c r="O6346" s="9"/>
      <c r="P6346" s="9"/>
      <c r="Q6346" s="9"/>
      <c r="R6346" s="36"/>
      <c r="V6346" s="36"/>
    </row>
    <row r="6347" spans="1:22" x14ac:dyDescent="0.25">
      <c r="A6347" s="86"/>
      <c r="B6347" s="9"/>
      <c r="C6347" s="9"/>
      <c r="D6347" s="9"/>
      <c r="E6347" s="9"/>
      <c r="F6347" s="9"/>
      <c r="I6347" s="9"/>
      <c r="K6347" s="9"/>
      <c r="L6347" s="9"/>
      <c r="M6347" s="9"/>
      <c r="O6347" s="9"/>
      <c r="P6347" s="9"/>
      <c r="Q6347" s="9"/>
      <c r="R6347" s="36"/>
      <c r="V6347" s="36"/>
    </row>
    <row r="6348" spans="1:22" x14ac:dyDescent="0.25">
      <c r="A6348" s="86"/>
      <c r="B6348" s="9"/>
      <c r="C6348" s="9"/>
      <c r="D6348" s="9"/>
      <c r="E6348" s="9"/>
      <c r="F6348" s="9"/>
      <c r="I6348" s="9"/>
      <c r="K6348" s="9"/>
      <c r="L6348" s="9"/>
      <c r="M6348" s="9"/>
      <c r="O6348" s="9"/>
      <c r="P6348" s="9"/>
      <c r="Q6348" s="9"/>
      <c r="R6348" s="36"/>
      <c r="V6348" s="36"/>
    </row>
    <row r="6349" spans="1:22" x14ac:dyDescent="0.25">
      <c r="A6349" s="86"/>
      <c r="B6349" s="9"/>
      <c r="C6349" s="9"/>
      <c r="D6349" s="9"/>
      <c r="E6349" s="9"/>
      <c r="F6349" s="9"/>
      <c r="I6349" s="9"/>
      <c r="K6349" s="9"/>
      <c r="L6349" s="9"/>
      <c r="M6349" s="9"/>
      <c r="O6349" s="9"/>
      <c r="P6349" s="9"/>
      <c r="Q6349" s="9"/>
      <c r="R6349" s="36"/>
      <c r="V6349" s="36"/>
    </row>
    <row r="6350" spans="1:22" x14ac:dyDescent="0.25">
      <c r="A6350" s="86"/>
      <c r="B6350" s="9"/>
      <c r="C6350" s="9"/>
      <c r="D6350" s="9"/>
      <c r="E6350" s="9"/>
      <c r="F6350" s="9"/>
      <c r="I6350" s="9"/>
      <c r="K6350" s="9"/>
      <c r="L6350" s="9"/>
      <c r="M6350" s="9"/>
      <c r="O6350" s="9"/>
      <c r="P6350" s="9"/>
      <c r="Q6350" s="9"/>
      <c r="R6350" s="36"/>
      <c r="V6350" s="36"/>
    </row>
    <row r="6351" spans="1:22" x14ac:dyDescent="0.25">
      <c r="A6351" s="86"/>
      <c r="B6351" s="9"/>
      <c r="C6351" s="9"/>
      <c r="D6351" s="9"/>
      <c r="E6351" s="9"/>
      <c r="F6351" s="9"/>
      <c r="I6351" s="9"/>
      <c r="K6351" s="9"/>
      <c r="L6351" s="9"/>
      <c r="M6351" s="9"/>
      <c r="O6351" s="9"/>
      <c r="P6351" s="9"/>
      <c r="Q6351" s="9"/>
      <c r="R6351" s="36"/>
      <c r="V6351" s="36"/>
    </row>
    <row r="6352" spans="1:22" x14ac:dyDescent="0.25">
      <c r="A6352" s="86"/>
      <c r="B6352" s="9"/>
      <c r="C6352" s="9"/>
      <c r="D6352" s="9"/>
      <c r="E6352" s="9"/>
      <c r="F6352" s="9"/>
      <c r="I6352" s="9"/>
      <c r="K6352" s="9"/>
      <c r="L6352" s="9"/>
      <c r="M6352" s="9"/>
      <c r="O6352" s="9"/>
      <c r="P6352" s="9"/>
      <c r="Q6352" s="9"/>
      <c r="R6352" s="36"/>
      <c r="V6352" s="36"/>
    </row>
    <row r="6353" spans="1:22" x14ac:dyDescent="0.25">
      <c r="A6353" s="86"/>
      <c r="B6353" s="9"/>
      <c r="C6353" s="9"/>
      <c r="D6353" s="9"/>
      <c r="E6353" s="9"/>
      <c r="F6353" s="9"/>
      <c r="I6353" s="9"/>
      <c r="K6353" s="9"/>
      <c r="L6353" s="9"/>
      <c r="M6353" s="9"/>
      <c r="O6353" s="9"/>
      <c r="P6353" s="9"/>
      <c r="Q6353" s="9"/>
      <c r="R6353" s="36"/>
      <c r="V6353" s="36"/>
    </row>
    <row r="6354" spans="1:22" x14ac:dyDescent="0.25">
      <c r="A6354" s="86"/>
      <c r="B6354" s="9"/>
      <c r="C6354" s="9"/>
      <c r="D6354" s="9"/>
      <c r="E6354" s="9"/>
      <c r="F6354" s="9"/>
      <c r="I6354" s="9"/>
      <c r="K6354" s="9"/>
      <c r="L6354" s="9"/>
      <c r="M6354" s="9"/>
      <c r="O6354" s="9"/>
      <c r="P6354" s="9"/>
      <c r="Q6354" s="9"/>
      <c r="R6354" s="36"/>
      <c r="V6354" s="36"/>
    </row>
    <row r="6355" spans="1:22" x14ac:dyDescent="0.25">
      <c r="A6355" s="86"/>
      <c r="B6355" s="9"/>
      <c r="C6355" s="9"/>
      <c r="D6355" s="9"/>
      <c r="E6355" s="9"/>
      <c r="F6355" s="9"/>
      <c r="I6355" s="9"/>
      <c r="K6355" s="9"/>
      <c r="L6355" s="9"/>
      <c r="M6355" s="9"/>
      <c r="O6355" s="9"/>
      <c r="P6355" s="9"/>
      <c r="Q6355" s="9"/>
      <c r="R6355" s="36"/>
      <c r="V6355" s="36"/>
    </row>
    <row r="6356" spans="1:22" x14ac:dyDescent="0.25">
      <c r="A6356" s="86"/>
      <c r="B6356" s="9"/>
      <c r="C6356" s="9"/>
      <c r="D6356" s="9"/>
      <c r="E6356" s="9"/>
      <c r="F6356" s="9"/>
      <c r="I6356" s="9"/>
      <c r="K6356" s="9"/>
      <c r="L6356" s="9"/>
      <c r="M6356" s="9"/>
      <c r="O6356" s="9"/>
      <c r="P6356" s="9"/>
      <c r="Q6356" s="9"/>
      <c r="R6356" s="36"/>
      <c r="V6356" s="36"/>
    </row>
    <row r="6357" spans="1:22" x14ac:dyDescent="0.25">
      <c r="A6357" s="86"/>
      <c r="B6357" s="9"/>
      <c r="C6357" s="9"/>
      <c r="D6357" s="9"/>
      <c r="E6357" s="9"/>
      <c r="F6357" s="9"/>
      <c r="I6357" s="9"/>
      <c r="K6357" s="9"/>
      <c r="L6357" s="9"/>
      <c r="M6357" s="9"/>
      <c r="O6357" s="9"/>
      <c r="P6357" s="9"/>
      <c r="Q6357" s="9"/>
      <c r="R6357" s="36"/>
      <c r="V6357" s="36"/>
    </row>
    <row r="6358" spans="1:22" x14ac:dyDescent="0.25">
      <c r="A6358" s="86"/>
      <c r="B6358" s="9"/>
      <c r="C6358" s="9"/>
      <c r="D6358" s="9"/>
      <c r="E6358" s="9"/>
      <c r="F6358" s="9"/>
      <c r="I6358" s="9"/>
      <c r="K6358" s="9"/>
      <c r="L6358" s="9"/>
      <c r="M6358" s="9"/>
      <c r="O6358" s="9"/>
      <c r="P6358" s="9"/>
      <c r="Q6358" s="9"/>
      <c r="R6358" s="36"/>
      <c r="V6358" s="36"/>
    </row>
    <row r="6359" spans="1:22" x14ac:dyDescent="0.25">
      <c r="A6359" s="86"/>
      <c r="B6359" s="9"/>
      <c r="C6359" s="9"/>
      <c r="D6359" s="9"/>
      <c r="E6359" s="9"/>
      <c r="F6359" s="9"/>
      <c r="I6359" s="9"/>
      <c r="K6359" s="9"/>
      <c r="L6359" s="9"/>
      <c r="M6359" s="9"/>
      <c r="O6359" s="9"/>
      <c r="P6359" s="9"/>
      <c r="Q6359" s="9"/>
      <c r="R6359" s="36"/>
      <c r="V6359" s="36"/>
    </row>
    <row r="6360" spans="1:22" x14ac:dyDescent="0.25">
      <c r="A6360" s="86"/>
      <c r="B6360" s="9"/>
      <c r="C6360" s="9"/>
      <c r="D6360" s="9"/>
      <c r="E6360" s="9"/>
      <c r="F6360" s="9"/>
      <c r="I6360" s="9"/>
      <c r="K6360" s="9"/>
      <c r="L6360" s="9"/>
      <c r="M6360" s="9"/>
      <c r="O6360" s="9"/>
      <c r="P6360" s="9"/>
      <c r="Q6360" s="9"/>
      <c r="R6360" s="36"/>
      <c r="V6360" s="36"/>
    </row>
    <row r="6361" spans="1:22" x14ac:dyDescent="0.25">
      <c r="A6361" s="86"/>
      <c r="B6361" s="9"/>
      <c r="C6361" s="9"/>
      <c r="D6361" s="9"/>
      <c r="E6361" s="9"/>
      <c r="F6361" s="9"/>
      <c r="I6361" s="9"/>
      <c r="K6361" s="9"/>
      <c r="L6361" s="9"/>
      <c r="M6361" s="9"/>
      <c r="O6361" s="9"/>
      <c r="P6361" s="9"/>
      <c r="Q6361" s="9"/>
      <c r="R6361" s="36"/>
      <c r="V6361" s="36"/>
    </row>
    <row r="6362" spans="1:22" x14ac:dyDescent="0.25">
      <c r="A6362" s="86"/>
      <c r="B6362" s="9"/>
      <c r="C6362" s="9"/>
      <c r="D6362" s="9"/>
      <c r="E6362" s="9"/>
      <c r="F6362" s="9"/>
      <c r="I6362" s="9"/>
      <c r="K6362" s="9"/>
      <c r="L6362" s="9"/>
      <c r="M6362" s="9"/>
      <c r="O6362" s="9"/>
      <c r="P6362" s="9"/>
      <c r="Q6362" s="9"/>
      <c r="R6362" s="36"/>
      <c r="V6362" s="36"/>
    </row>
    <row r="6363" spans="1:22" x14ac:dyDescent="0.25">
      <c r="A6363" s="86"/>
      <c r="B6363" s="9"/>
      <c r="C6363" s="9"/>
      <c r="D6363" s="9"/>
      <c r="E6363" s="9"/>
      <c r="F6363" s="9"/>
      <c r="I6363" s="9"/>
      <c r="K6363" s="9"/>
      <c r="L6363" s="9"/>
      <c r="M6363" s="9"/>
      <c r="O6363" s="9"/>
      <c r="P6363" s="9"/>
      <c r="Q6363" s="9"/>
      <c r="R6363" s="36"/>
      <c r="V6363" s="36"/>
    </row>
    <row r="6364" spans="1:22" x14ac:dyDescent="0.25">
      <c r="A6364" s="86"/>
      <c r="B6364" s="9"/>
      <c r="C6364" s="9"/>
      <c r="D6364" s="9"/>
      <c r="E6364" s="9"/>
      <c r="F6364" s="9"/>
      <c r="I6364" s="9"/>
      <c r="K6364" s="9"/>
      <c r="L6364" s="9"/>
      <c r="M6364" s="9"/>
      <c r="O6364" s="9"/>
      <c r="P6364" s="9"/>
      <c r="Q6364" s="9"/>
      <c r="R6364" s="36"/>
      <c r="V6364" s="36"/>
    </row>
    <row r="6365" spans="1:22" x14ac:dyDescent="0.25">
      <c r="A6365" s="86"/>
      <c r="B6365" s="9"/>
      <c r="C6365" s="9"/>
      <c r="D6365" s="9"/>
      <c r="E6365" s="9"/>
      <c r="F6365" s="9"/>
      <c r="I6365" s="9"/>
      <c r="K6365" s="9"/>
      <c r="L6365" s="9"/>
      <c r="M6365" s="9"/>
      <c r="O6365" s="9"/>
      <c r="P6365" s="9"/>
      <c r="Q6365" s="9"/>
      <c r="R6365" s="36"/>
      <c r="V6365" s="36"/>
    </row>
    <row r="6366" spans="1:22" x14ac:dyDescent="0.25">
      <c r="A6366" s="86"/>
      <c r="B6366" s="9"/>
      <c r="C6366" s="9"/>
      <c r="D6366" s="9"/>
      <c r="E6366" s="9"/>
      <c r="F6366" s="9"/>
      <c r="I6366" s="9"/>
      <c r="K6366" s="9"/>
      <c r="L6366" s="9"/>
      <c r="M6366" s="9"/>
      <c r="O6366" s="9"/>
      <c r="P6366" s="9"/>
      <c r="Q6366" s="9"/>
      <c r="R6366" s="36"/>
      <c r="V6366" s="36"/>
    </row>
    <row r="6367" spans="1:22" x14ac:dyDescent="0.25">
      <c r="A6367" s="86"/>
      <c r="B6367" s="9"/>
      <c r="C6367" s="9"/>
      <c r="D6367" s="9"/>
      <c r="E6367" s="9"/>
      <c r="F6367" s="9"/>
      <c r="I6367" s="9"/>
      <c r="K6367" s="9"/>
      <c r="L6367" s="9"/>
      <c r="M6367" s="9"/>
      <c r="O6367" s="9"/>
      <c r="P6367" s="9"/>
      <c r="Q6367" s="9"/>
      <c r="R6367" s="36"/>
      <c r="V6367" s="36"/>
    </row>
    <row r="6368" spans="1:22" x14ac:dyDescent="0.25">
      <c r="A6368" s="86"/>
      <c r="B6368" s="9"/>
      <c r="C6368" s="9"/>
      <c r="D6368" s="9"/>
      <c r="E6368" s="9"/>
      <c r="F6368" s="9"/>
      <c r="I6368" s="9"/>
      <c r="K6368" s="9"/>
      <c r="L6368" s="9"/>
      <c r="M6368" s="9"/>
      <c r="O6368" s="9"/>
      <c r="P6368" s="9"/>
      <c r="Q6368" s="9"/>
      <c r="R6368" s="36"/>
      <c r="V6368" s="36"/>
    </row>
    <row r="6369" spans="1:22" x14ac:dyDescent="0.25">
      <c r="A6369" s="86"/>
      <c r="B6369" s="9"/>
      <c r="C6369" s="9"/>
      <c r="D6369" s="9"/>
      <c r="E6369" s="9"/>
      <c r="F6369" s="9"/>
      <c r="I6369" s="9"/>
      <c r="K6369" s="9"/>
      <c r="L6369" s="9"/>
      <c r="M6369" s="9"/>
      <c r="O6369" s="9"/>
      <c r="P6369" s="9"/>
      <c r="Q6369" s="9"/>
      <c r="R6369" s="36"/>
      <c r="V6369" s="36"/>
    </row>
    <row r="6370" spans="1:22" x14ac:dyDescent="0.25">
      <c r="A6370" s="86"/>
      <c r="B6370" s="9"/>
      <c r="C6370" s="9"/>
      <c r="D6370" s="9"/>
      <c r="E6370" s="9"/>
      <c r="F6370" s="9"/>
      <c r="I6370" s="9"/>
      <c r="K6370" s="9"/>
      <c r="L6370" s="9"/>
      <c r="M6370" s="9"/>
      <c r="O6370" s="9"/>
      <c r="P6370" s="9"/>
      <c r="Q6370" s="9"/>
      <c r="R6370" s="36"/>
      <c r="V6370" s="36"/>
    </row>
    <row r="6371" spans="1:22" x14ac:dyDescent="0.25">
      <c r="A6371" s="86"/>
      <c r="B6371" s="9"/>
      <c r="C6371" s="9"/>
      <c r="D6371" s="9"/>
      <c r="E6371" s="9"/>
      <c r="F6371" s="9"/>
      <c r="I6371" s="9"/>
      <c r="K6371" s="9"/>
      <c r="L6371" s="9"/>
      <c r="M6371" s="9"/>
      <c r="O6371" s="9"/>
      <c r="P6371" s="9"/>
      <c r="Q6371" s="9"/>
      <c r="R6371" s="36"/>
      <c r="V6371" s="36"/>
    </row>
    <row r="6372" spans="1:22" x14ac:dyDescent="0.25">
      <c r="A6372" s="86"/>
      <c r="B6372" s="9"/>
      <c r="C6372" s="9"/>
      <c r="D6372" s="9"/>
      <c r="E6372" s="9"/>
      <c r="F6372" s="9"/>
      <c r="I6372" s="9"/>
      <c r="K6372" s="9"/>
      <c r="L6372" s="9"/>
      <c r="M6372" s="9"/>
      <c r="O6372" s="9"/>
      <c r="P6372" s="9"/>
      <c r="Q6372" s="9"/>
      <c r="R6372" s="36"/>
      <c r="V6372" s="36"/>
    </row>
    <row r="6373" spans="1:22" x14ac:dyDescent="0.25">
      <c r="A6373" s="86"/>
      <c r="B6373" s="9"/>
      <c r="C6373" s="9"/>
      <c r="D6373" s="9"/>
      <c r="E6373" s="9"/>
      <c r="F6373" s="9"/>
      <c r="I6373" s="9"/>
      <c r="K6373" s="9"/>
      <c r="L6373" s="9"/>
      <c r="M6373" s="9"/>
      <c r="O6373" s="9"/>
      <c r="P6373" s="9"/>
      <c r="Q6373" s="9"/>
      <c r="R6373" s="36"/>
      <c r="V6373" s="36"/>
    </row>
    <row r="6374" spans="1:22" x14ac:dyDescent="0.25">
      <c r="A6374" s="86"/>
      <c r="B6374" s="9"/>
      <c r="C6374" s="9"/>
      <c r="D6374" s="9"/>
      <c r="E6374" s="9"/>
      <c r="F6374" s="9"/>
      <c r="I6374" s="9"/>
      <c r="K6374" s="9"/>
      <c r="L6374" s="9"/>
      <c r="M6374" s="9"/>
      <c r="O6374" s="9"/>
      <c r="P6374" s="9"/>
      <c r="Q6374" s="9"/>
      <c r="R6374" s="36"/>
      <c r="V6374" s="36"/>
    </row>
    <row r="6375" spans="1:22" x14ac:dyDescent="0.25">
      <c r="A6375" s="86"/>
      <c r="B6375" s="9"/>
      <c r="C6375" s="9"/>
      <c r="D6375" s="9"/>
      <c r="E6375" s="9"/>
      <c r="F6375" s="9"/>
      <c r="I6375" s="9"/>
      <c r="K6375" s="9"/>
      <c r="L6375" s="9"/>
      <c r="M6375" s="9"/>
      <c r="O6375" s="9"/>
      <c r="P6375" s="9"/>
      <c r="Q6375" s="9"/>
      <c r="R6375" s="36"/>
      <c r="V6375" s="36"/>
    </row>
    <row r="6376" spans="1:22" x14ac:dyDescent="0.25">
      <c r="A6376" s="86"/>
      <c r="B6376" s="9"/>
      <c r="C6376" s="9"/>
      <c r="D6376" s="9"/>
      <c r="E6376" s="9"/>
      <c r="F6376" s="9"/>
      <c r="I6376" s="9"/>
      <c r="K6376" s="9"/>
      <c r="L6376" s="9"/>
      <c r="M6376" s="9"/>
      <c r="O6376" s="9"/>
      <c r="P6376" s="9"/>
      <c r="Q6376" s="9"/>
      <c r="R6376" s="36"/>
      <c r="V6376" s="36"/>
    </row>
    <row r="6377" spans="1:22" x14ac:dyDescent="0.25">
      <c r="A6377" s="86"/>
      <c r="B6377" s="9"/>
      <c r="C6377" s="9"/>
      <c r="D6377" s="9"/>
      <c r="E6377" s="9"/>
      <c r="F6377" s="9"/>
      <c r="I6377" s="9"/>
      <c r="K6377" s="9"/>
      <c r="L6377" s="9"/>
      <c r="M6377" s="9"/>
      <c r="O6377" s="9"/>
      <c r="P6377" s="9"/>
      <c r="Q6377" s="9"/>
      <c r="R6377" s="36"/>
      <c r="V6377" s="36"/>
    </row>
    <row r="6378" spans="1:22" x14ac:dyDescent="0.25">
      <c r="A6378" s="86"/>
      <c r="B6378" s="9"/>
      <c r="C6378" s="9"/>
      <c r="D6378" s="9"/>
      <c r="E6378" s="9"/>
      <c r="F6378" s="9"/>
      <c r="I6378" s="9"/>
      <c r="K6378" s="9"/>
      <c r="L6378" s="9"/>
      <c r="M6378" s="9"/>
      <c r="O6378" s="9"/>
      <c r="P6378" s="9"/>
      <c r="Q6378" s="9"/>
      <c r="R6378" s="36"/>
      <c r="V6378" s="36"/>
    </row>
    <row r="6379" spans="1:22" x14ac:dyDescent="0.25">
      <c r="A6379" s="86"/>
      <c r="B6379" s="9"/>
      <c r="C6379" s="9"/>
      <c r="D6379" s="9"/>
      <c r="E6379" s="9"/>
      <c r="F6379" s="9"/>
      <c r="I6379" s="9"/>
      <c r="K6379" s="9"/>
      <c r="L6379" s="9"/>
      <c r="M6379" s="9"/>
      <c r="O6379" s="9"/>
      <c r="P6379" s="9"/>
      <c r="Q6379" s="9"/>
      <c r="R6379" s="36"/>
      <c r="V6379" s="36"/>
    </row>
    <row r="6380" spans="1:22" x14ac:dyDescent="0.25">
      <c r="A6380" s="86"/>
      <c r="B6380" s="9"/>
      <c r="C6380" s="9"/>
      <c r="D6380" s="9"/>
      <c r="E6380" s="9"/>
      <c r="F6380" s="9"/>
      <c r="I6380" s="9"/>
      <c r="K6380" s="9"/>
      <c r="L6380" s="9"/>
      <c r="M6380" s="9"/>
      <c r="O6380" s="9"/>
      <c r="P6380" s="9"/>
      <c r="Q6380" s="9"/>
      <c r="R6380" s="36"/>
      <c r="V6380" s="36"/>
    </row>
    <row r="6381" spans="1:22" x14ac:dyDescent="0.25">
      <c r="A6381" s="86"/>
      <c r="B6381" s="9"/>
      <c r="C6381" s="9"/>
      <c r="D6381" s="9"/>
      <c r="E6381" s="9"/>
      <c r="F6381" s="9"/>
      <c r="I6381" s="9"/>
      <c r="K6381" s="9"/>
      <c r="L6381" s="9"/>
      <c r="M6381" s="9"/>
      <c r="O6381" s="9"/>
      <c r="P6381" s="9"/>
      <c r="Q6381" s="9"/>
      <c r="R6381" s="36"/>
      <c r="V6381" s="36"/>
    </row>
    <row r="6382" spans="1:22" x14ac:dyDescent="0.25">
      <c r="A6382" s="86"/>
      <c r="B6382" s="9"/>
      <c r="C6382" s="9"/>
      <c r="D6382" s="9"/>
      <c r="E6382" s="9"/>
      <c r="F6382" s="9"/>
      <c r="I6382" s="9"/>
      <c r="K6382" s="9"/>
      <c r="L6382" s="9"/>
      <c r="M6382" s="9"/>
      <c r="O6382" s="9"/>
      <c r="P6382" s="9"/>
      <c r="Q6382" s="9"/>
      <c r="R6382" s="36"/>
      <c r="V6382" s="36"/>
    </row>
    <row r="6383" spans="1:22" x14ac:dyDescent="0.25">
      <c r="A6383" s="86"/>
      <c r="B6383" s="9"/>
      <c r="C6383" s="9"/>
      <c r="D6383" s="9"/>
      <c r="E6383" s="9"/>
      <c r="F6383" s="9"/>
      <c r="I6383" s="9"/>
      <c r="K6383" s="9"/>
      <c r="L6383" s="9"/>
      <c r="M6383" s="9"/>
      <c r="O6383" s="9"/>
      <c r="P6383" s="9"/>
      <c r="Q6383" s="9"/>
      <c r="R6383" s="36"/>
      <c r="V6383" s="36"/>
    </row>
    <row r="6384" spans="1:22" x14ac:dyDescent="0.25">
      <c r="A6384" s="86"/>
      <c r="B6384" s="9"/>
      <c r="C6384" s="9"/>
      <c r="D6384" s="9"/>
      <c r="E6384" s="9"/>
      <c r="F6384" s="9"/>
      <c r="I6384" s="9"/>
      <c r="K6384" s="9"/>
      <c r="L6384" s="9"/>
      <c r="M6384" s="9"/>
      <c r="O6384" s="9"/>
      <c r="P6384" s="9"/>
      <c r="Q6384" s="9"/>
      <c r="R6384" s="36"/>
      <c r="V6384" s="36"/>
    </row>
    <row r="6385" spans="1:22" x14ac:dyDescent="0.25">
      <c r="A6385" s="86"/>
      <c r="B6385" s="9"/>
      <c r="C6385" s="9"/>
      <c r="D6385" s="9"/>
      <c r="E6385" s="9"/>
      <c r="F6385" s="9"/>
      <c r="I6385" s="9"/>
      <c r="K6385" s="9"/>
      <c r="L6385" s="9"/>
      <c r="M6385" s="9"/>
      <c r="O6385" s="9"/>
      <c r="P6385" s="9"/>
      <c r="Q6385" s="9"/>
      <c r="R6385" s="36"/>
      <c r="V6385" s="36"/>
    </row>
    <row r="6386" spans="1:22" x14ac:dyDescent="0.25">
      <c r="A6386" s="86"/>
      <c r="B6386" s="9"/>
      <c r="C6386" s="9"/>
      <c r="D6386" s="9"/>
      <c r="E6386" s="9"/>
      <c r="F6386" s="9"/>
      <c r="I6386" s="9"/>
      <c r="K6386" s="9"/>
      <c r="L6386" s="9"/>
      <c r="M6386" s="9"/>
      <c r="O6386" s="9"/>
      <c r="P6386" s="9"/>
      <c r="Q6386" s="9"/>
      <c r="R6386" s="36"/>
      <c r="V6386" s="36"/>
    </row>
    <row r="6387" spans="1:22" x14ac:dyDescent="0.25">
      <c r="A6387" s="86"/>
      <c r="B6387" s="9"/>
      <c r="C6387" s="9"/>
      <c r="D6387" s="9"/>
      <c r="E6387" s="9"/>
      <c r="F6387" s="9"/>
      <c r="I6387" s="9"/>
      <c r="K6387" s="9"/>
      <c r="L6387" s="9"/>
      <c r="M6387" s="9"/>
      <c r="O6387" s="9"/>
      <c r="P6387" s="9"/>
      <c r="Q6387" s="9"/>
      <c r="R6387" s="36"/>
      <c r="V6387" s="36"/>
    </row>
    <row r="6388" spans="1:22" x14ac:dyDescent="0.25">
      <c r="A6388" s="86"/>
      <c r="B6388" s="9"/>
      <c r="C6388" s="9"/>
      <c r="D6388" s="9"/>
      <c r="E6388" s="9"/>
      <c r="F6388" s="9"/>
      <c r="I6388" s="9"/>
      <c r="K6388" s="9"/>
      <c r="L6388" s="9"/>
      <c r="M6388" s="9"/>
      <c r="O6388" s="9"/>
      <c r="P6388" s="9"/>
      <c r="Q6388" s="9"/>
      <c r="R6388" s="36"/>
      <c r="V6388" s="36"/>
    </row>
    <row r="6389" spans="1:22" x14ac:dyDescent="0.25">
      <c r="A6389" s="86"/>
      <c r="B6389" s="9"/>
      <c r="C6389" s="9"/>
      <c r="D6389" s="9"/>
      <c r="E6389" s="9"/>
      <c r="F6389" s="9"/>
      <c r="I6389" s="9"/>
      <c r="K6389" s="9"/>
      <c r="L6389" s="9"/>
      <c r="M6389" s="9"/>
      <c r="O6389" s="9"/>
      <c r="P6389" s="9"/>
      <c r="Q6389" s="9"/>
      <c r="R6389" s="36"/>
      <c r="V6389" s="36"/>
    </row>
    <row r="6390" spans="1:22" x14ac:dyDescent="0.25">
      <c r="A6390" s="86"/>
      <c r="B6390" s="9"/>
      <c r="C6390" s="9"/>
      <c r="D6390" s="9"/>
      <c r="E6390" s="9"/>
      <c r="F6390" s="9"/>
      <c r="I6390" s="9"/>
      <c r="K6390" s="9"/>
      <c r="L6390" s="9"/>
      <c r="M6390" s="9"/>
      <c r="O6390" s="9"/>
      <c r="P6390" s="9"/>
      <c r="Q6390" s="9"/>
      <c r="R6390" s="36"/>
      <c r="V6390" s="36"/>
    </row>
    <row r="6391" spans="1:22" x14ac:dyDescent="0.25">
      <c r="A6391" s="86"/>
      <c r="B6391" s="9"/>
      <c r="C6391" s="9"/>
      <c r="D6391" s="9"/>
      <c r="E6391" s="9"/>
      <c r="F6391" s="9"/>
      <c r="I6391" s="9"/>
      <c r="K6391" s="9"/>
      <c r="L6391" s="9"/>
      <c r="M6391" s="9"/>
      <c r="O6391" s="9"/>
      <c r="P6391" s="9"/>
      <c r="Q6391" s="9"/>
      <c r="R6391" s="36"/>
      <c r="V6391" s="36"/>
    </row>
    <row r="6392" spans="1:22" x14ac:dyDescent="0.25">
      <c r="A6392" s="86"/>
      <c r="B6392" s="9"/>
      <c r="C6392" s="9"/>
      <c r="D6392" s="9"/>
      <c r="E6392" s="9"/>
      <c r="F6392" s="9"/>
      <c r="I6392" s="9"/>
      <c r="K6392" s="9"/>
      <c r="L6392" s="9"/>
      <c r="M6392" s="9"/>
      <c r="O6392" s="9"/>
      <c r="P6392" s="9"/>
      <c r="Q6392" s="9"/>
      <c r="R6392" s="36"/>
      <c r="V6392" s="36"/>
    </row>
    <row r="6393" spans="1:22" x14ac:dyDescent="0.25">
      <c r="A6393" s="86"/>
      <c r="B6393" s="9"/>
      <c r="C6393" s="9"/>
      <c r="D6393" s="9"/>
      <c r="E6393" s="9"/>
      <c r="F6393" s="9"/>
      <c r="I6393" s="9"/>
      <c r="K6393" s="9"/>
      <c r="L6393" s="9"/>
      <c r="M6393" s="9"/>
      <c r="O6393" s="9"/>
      <c r="P6393" s="9"/>
      <c r="Q6393" s="9"/>
      <c r="R6393" s="36"/>
      <c r="V6393" s="36"/>
    </row>
    <row r="6394" spans="1:22" x14ac:dyDescent="0.25">
      <c r="A6394" s="86"/>
      <c r="B6394" s="9"/>
      <c r="C6394" s="9"/>
      <c r="D6394" s="9"/>
      <c r="E6394" s="9"/>
      <c r="F6394" s="9"/>
      <c r="I6394" s="9"/>
      <c r="K6394" s="9"/>
      <c r="L6394" s="9"/>
      <c r="M6394" s="9"/>
      <c r="O6394" s="9"/>
      <c r="P6394" s="9"/>
      <c r="Q6394" s="9"/>
      <c r="R6394" s="36"/>
      <c r="V6394" s="36"/>
    </row>
    <row r="6395" spans="1:22" x14ac:dyDescent="0.25">
      <c r="A6395" s="86"/>
      <c r="B6395" s="9"/>
      <c r="C6395" s="9"/>
      <c r="D6395" s="9"/>
      <c r="E6395" s="9"/>
      <c r="F6395" s="9"/>
      <c r="I6395" s="9"/>
      <c r="K6395" s="9"/>
      <c r="L6395" s="9"/>
      <c r="M6395" s="9"/>
      <c r="O6395" s="9"/>
      <c r="P6395" s="9"/>
      <c r="Q6395" s="9"/>
      <c r="R6395" s="36"/>
      <c r="V6395" s="36"/>
    </row>
    <row r="6396" spans="1:22" x14ac:dyDescent="0.25">
      <c r="A6396" s="86"/>
      <c r="B6396" s="9"/>
      <c r="C6396" s="9"/>
      <c r="D6396" s="9"/>
      <c r="E6396" s="9"/>
      <c r="F6396" s="9"/>
      <c r="I6396" s="9"/>
      <c r="K6396" s="9"/>
      <c r="L6396" s="9"/>
      <c r="M6396" s="9"/>
      <c r="O6396" s="9"/>
      <c r="P6396" s="9"/>
      <c r="Q6396" s="9"/>
      <c r="R6396" s="36"/>
      <c r="V6396" s="36"/>
    </row>
    <row r="6397" spans="1:22" x14ac:dyDescent="0.25">
      <c r="A6397" s="86"/>
      <c r="B6397" s="9"/>
      <c r="C6397" s="9"/>
      <c r="D6397" s="9"/>
      <c r="E6397" s="9"/>
      <c r="F6397" s="9"/>
      <c r="I6397" s="9"/>
      <c r="K6397" s="9"/>
      <c r="L6397" s="9"/>
      <c r="M6397" s="9"/>
      <c r="O6397" s="9"/>
      <c r="P6397" s="9"/>
      <c r="Q6397" s="9"/>
      <c r="R6397" s="36"/>
      <c r="V6397" s="36"/>
    </row>
    <row r="6398" spans="1:22" x14ac:dyDescent="0.25">
      <c r="A6398" s="86"/>
      <c r="B6398" s="9"/>
      <c r="C6398" s="9"/>
      <c r="D6398" s="9"/>
      <c r="E6398" s="9"/>
      <c r="F6398" s="9"/>
      <c r="I6398" s="9"/>
      <c r="K6398" s="9"/>
      <c r="L6398" s="9"/>
      <c r="M6398" s="9"/>
      <c r="O6398" s="9"/>
      <c r="P6398" s="9"/>
      <c r="Q6398" s="9"/>
      <c r="R6398" s="36"/>
      <c r="V6398" s="36"/>
    </row>
    <row r="6399" spans="1:22" x14ac:dyDescent="0.25">
      <c r="A6399" s="86"/>
      <c r="B6399" s="9"/>
      <c r="C6399" s="9"/>
      <c r="D6399" s="9"/>
      <c r="E6399" s="9"/>
      <c r="F6399" s="9"/>
      <c r="I6399" s="9"/>
      <c r="K6399" s="9"/>
      <c r="L6399" s="9"/>
      <c r="M6399" s="9"/>
      <c r="O6399" s="9"/>
      <c r="P6399" s="9"/>
      <c r="Q6399" s="9"/>
      <c r="R6399" s="36"/>
      <c r="V6399" s="36"/>
    </row>
    <row r="6400" spans="1:22" x14ac:dyDescent="0.25">
      <c r="A6400" s="86"/>
      <c r="B6400" s="9"/>
      <c r="C6400" s="9"/>
      <c r="D6400" s="9"/>
      <c r="E6400" s="9"/>
      <c r="F6400" s="9"/>
      <c r="I6400" s="9"/>
      <c r="K6400" s="9"/>
      <c r="L6400" s="9"/>
      <c r="M6400" s="9"/>
      <c r="O6400" s="9"/>
      <c r="P6400" s="9"/>
      <c r="Q6400" s="9"/>
      <c r="R6400" s="36"/>
      <c r="V6400" s="36"/>
    </row>
    <row r="6401" spans="1:22" x14ac:dyDescent="0.25">
      <c r="A6401" s="86"/>
      <c r="B6401" s="9"/>
      <c r="C6401" s="9"/>
      <c r="D6401" s="9"/>
      <c r="E6401" s="9"/>
      <c r="F6401" s="9"/>
      <c r="I6401" s="9"/>
      <c r="K6401" s="9"/>
      <c r="L6401" s="9"/>
      <c r="M6401" s="9"/>
      <c r="O6401" s="9"/>
      <c r="P6401" s="9"/>
      <c r="Q6401" s="9"/>
      <c r="R6401" s="36"/>
      <c r="V6401" s="36"/>
    </row>
    <row r="6402" spans="1:22" x14ac:dyDescent="0.25">
      <c r="A6402" s="86"/>
      <c r="B6402" s="9"/>
      <c r="C6402" s="9"/>
      <c r="D6402" s="9"/>
      <c r="E6402" s="9"/>
      <c r="F6402" s="9"/>
      <c r="I6402" s="9"/>
      <c r="K6402" s="9"/>
      <c r="L6402" s="9"/>
      <c r="M6402" s="9"/>
      <c r="O6402" s="9"/>
      <c r="P6402" s="9"/>
      <c r="Q6402" s="9"/>
      <c r="R6402" s="36"/>
      <c r="V6402" s="36"/>
    </row>
    <row r="6403" spans="1:22" x14ac:dyDescent="0.25">
      <c r="A6403" s="86"/>
      <c r="B6403" s="9"/>
      <c r="C6403" s="9"/>
      <c r="D6403" s="9"/>
      <c r="E6403" s="9"/>
      <c r="F6403" s="9"/>
      <c r="I6403" s="9"/>
      <c r="K6403" s="9"/>
      <c r="L6403" s="9"/>
      <c r="M6403" s="9"/>
      <c r="O6403" s="9"/>
      <c r="P6403" s="9"/>
      <c r="Q6403" s="9"/>
      <c r="R6403" s="36"/>
      <c r="V6403" s="36"/>
    </row>
    <row r="6404" spans="1:22" x14ac:dyDescent="0.25">
      <c r="A6404" s="86"/>
      <c r="B6404" s="9"/>
      <c r="C6404" s="9"/>
      <c r="D6404" s="9"/>
      <c r="E6404" s="9"/>
      <c r="F6404" s="9"/>
      <c r="I6404" s="9"/>
      <c r="K6404" s="9"/>
      <c r="L6404" s="9"/>
      <c r="M6404" s="9"/>
      <c r="O6404" s="9"/>
      <c r="P6404" s="9"/>
      <c r="Q6404" s="9"/>
      <c r="R6404" s="36"/>
      <c r="V6404" s="36"/>
    </row>
    <row r="6405" spans="1:22" x14ac:dyDescent="0.25">
      <c r="A6405" s="86"/>
      <c r="B6405" s="9"/>
      <c r="C6405" s="9"/>
      <c r="D6405" s="9"/>
      <c r="E6405" s="9"/>
      <c r="F6405" s="9"/>
      <c r="I6405" s="9"/>
      <c r="K6405" s="9"/>
      <c r="L6405" s="9"/>
      <c r="M6405" s="9"/>
      <c r="O6405" s="9"/>
      <c r="P6405" s="9"/>
      <c r="Q6405" s="9"/>
      <c r="R6405" s="36"/>
      <c r="V6405" s="36"/>
    </row>
    <row r="6406" spans="1:22" x14ac:dyDescent="0.25">
      <c r="A6406" s="86"/>
      <c r="B6406" s="9"/>
      <c r="C6406" s="9"/>
      <c r="D6406" s="9"/>
      <c r="E6406" s="9"/>
      <c r="F6406" s="9"/>
      <c r="I6406" s="9"/>
      <c r="K6406" s="9"/>
      <c r="L6406" s="9"/>
      <c r="M6406" s="9"/>
      <c r="O6406" s="9"/>
      <c r="P6406" s="9"/>
      <c r="Q6406" s="9"/>
      <c r="R6406" s="36"/>
      <c r="V6406" s="36"/>
    </row>
    <row r="6407" spans="1:22" x14ac:dyDescent="0.25">
      <c r="A6407" s="86"/>
      <c r="B6407" s="9"/>
      <c r="C6407" s="9"/>
      <c r="D6407" s="9"/>
      <c r="E6407" s="9"/>
      <c r="F6407" s="9"/>
      <c r="I6407" s="9"/>
      <c r="K6407" s="9"/>
      <c r="L6407" s="9"/>
      <c r="M6407" s="9"/>
      <c r="O6407" s="9"/>
      <c r="P6407" s="9"/>
      <c r="Q6407" s="9"/>
      <c r="R6407" s="36"/>
      <c r="V6407" s="36"/>
    </row>
    <row r="6408" spans="1:22" x14ac:dyDescent="0.25">
      <c r="A6408" s="86"/>
      <c r="B6408" s="9"/>
      <c r="C6408" s="9"/>
      <c r="D6408" s="9"/>
      <c r="E6408" s="9"/>
      <c r="F6408" s="9"/>
      <c r="I6408" s="9"/>
      <c r="K6408" s="9"/>
      <c r="L6408" s="9"/>
      <c r="M6408" s="9"/>
      <c r="O6408" s="9"/>
      <c r="P6408" s="9"/>
      <c r="Q6408" s="9"/>
      <c r="R6408" s="36"/>
      <c r="V6408" s="36"/>
    </row>
    <row r="6409" spans="1:22" x14ac:dyDescent="0.25">
      <c r="A6409" s="86"/>
      <c r="B6409" s="9"/>
      <c r="C6409" s="9"/>
      <c r="D6409" s="9"/>
      <c r="E6409" s="9"/>
      <c r="F6409" s="9"/>
      <c r="I6409" s="9"/>
      <c r="K6409" s="9"/>
      <c r="L6409" s="9"/>
      <c r="M6409" s="9"/>
      <c r="O6409" s="9"/>
      <c r="P6409" s="9"/>
      <c r="Q6409" s="9"/>
      <c r="R6409" s="36"/>
      <c r="V6409" s="36"/>
    </row>
    <row r="6410" spans="1:22" x14ac:dyDescent="0.25">
      <c r="A6410" s="86"/>
      <c r="B6410" s="9"/>
      <c r="C6410" s="9"/>
      <c r="D6410" s="9"/>
      <c r="E6410" s="9"/>
      <c r="F6410" s="9"/>
      <c r="I6410" s="9"/>
      <c r="K6410" s="9"/>
      <c r="L6410" s="9"/>
      <c r="M6410" s="9"/>
      <c r="O6410" s="9"/>
      <c r="P6410" s="9"/>
      <c r="Q6410" s="9"/>
      <c r="R6410" s="36"/>
      <c r="V6410" s="36"/>
    </row>
    <row r="6411" spans="1:22" x14ac:dyDescent="0.25">
      <c r="A6411" s="86"/>
      <c r="B6411" s="9"/>
      <c r="C6411" s="9"/>
      <c r="D6411" s="9"/>
      <c r="E6411" s="9"/>
      <c r="F6411" s="9"/>
      <c r="I6411" s="9"/>
      <c r="K6411" s="9"/>
      <c r="L6411" s="9"/>
      <c r="M6411" s="9"/>
      <c r="O6411" s="9"/>
      <c r="P6411" s="9"/>
      <c r="Q6411" s="9"/>
      <c r="R6411" s="36"/>
      <c r="V6411" s="36"/>
    </row>
    <row r="6412" spans="1:22" x14ac:dyDescent="0.25">
      <c r="A6412" s="86"/>
      <c r="B6412" s="9"/>
      <c r="C6412" s="9"/>
      <c r="D6412" s="9"/>
      <c r="E6412" s="9"/>
      <c r="F6412" s="9"/>
      <c r="I6412" s="9"/>
      <c r="K6412" s="9"/>
      <c r="L6412" s="9"/>
      <c r="M6412" s="9"/>
      <c r="O6412" s="9"/>
      <c r="P6412" s="9"/>
      <c r="Q6412" s="9"/>
      <c r="R6412" s="36"/>
      <c r="V6412" s="36"/>
    </row>
    <row r="6413" spans="1:22" x14ac:dyDescent="0.25">
      <c r="A6413" s="86"/>
      <c r="B6413" s="9"/>
      <c r="C6413" s="9"/>
      <c r="D6413" s="9"/>
      <c r="E6413" s="9"/>
      <c r="F6413" s="9"/>
      <c r="I6413" s="9"/>
      <c r="K6413" s="9"/>
      <c r="L6413" s="9"/>
      <c r="M6413" s="9"/>
      <c r="O6413" s="9"/>
      <c r="P6413" s="9"/>
      <c r="Q6413" s="9"/>
      <c r="R6413" s="36"/>
      <c r="V6413" s="36"/>
    </row>
    <row r="6414" spans="1:22" x14ac:dyDescent="0.25">
      <c r="A6414" s="86"/>
      <c r="B6414" s="9"/>
      <c r="C6414" s="9"/>
      <c r="D6414" s="9"/>
      <c r="E6414" s="9"/>
      <c r="F6414" s="9"/>
      <c r="I6414" s="9"/>
      <c r="K6414" s="9"/>
      <c r="L6414" s="9"/>
      <c r="M6414" s="9"/>
      <c r="O6414" s="9"/>
      <c r="P6414" s="9"/>
      <c r="Q6414" s="9"/>
      <c r="R6414" s="36"/>
      <c r="V6414" s="36"/>
    </row>
    <row r="6415" spans="1:22" x14ac:dyDescent="0.25">
      <c r="A6415" s="86"/>
      <c r="B6415" s="9"/>
      <c r="C6415" s="9"/>
      <c r="D6415" s="9"/>
      <c r="E6415" s="9"/>
      <c r="F6415" s="9"/>
      <c r="I6415" s="9"/>
      <c r="K6415" s="9"/>
      <c r="L6415" s="9"/>
      <c r="M6415" s="9"/>
      <c r="O6415" s="9"/>
      <c r="P6415" s="9"/>
      <c r="Q6415" s="9"/>
      <c r="R6415" s="36"/>
      <c r="V6415" s="36"/>
    </row>
    <row r="6416" spans="1:22" x14ac:dyDescent="0.25">
      <c r="A6416" s="86"/>
      <c r="B6416" s="9"/>
      <c r="C6416" s="9"/>
      <c r="D6416" s="9"/>
      <c r="E6416" s="9"/>
      <c r="F6416" s="9"/>
      <c r="I6416" s="9"/>
      <c r="K6416" s="9"/>
      <c r="L6416" s="9"/>
      <c r="M6416" s="9"/>
      <c r="O6416" s="9"/>
      <c r="P6416" s="9"/>
      <c r="Q6416" s="9"/>
      <c r="R6416" s="36"/>
      <c r="V6416" s="36"/>
    </row>
    <row r="6417" spans="1:22" x14ac:dyDescent="0.25">
      <c r="A6417" s="86"/>
      <c r="B6417" s="9"/>
      <c r="C6417" s="9"/>
      <c r="D6417" s="9"/>
      <c r="E6417" s="9"/>
      <c r="F6417" s="9"/>
      <c r="I6417" s="9"/>
      <c r="K6417" s="9"/>
      <c r="L6417" s="9"/>
      <c r="M6417" s="9"/>
      <c r="O6417" s="9"/>
      <c r="P6417" s="9"/>
      <c r="Q6417" s="9"/>
      <c r="R6417" s="36"/>
      <c r="V6417" s="36"/>
    </row>
    <row r="6418" spans="1:22" x14ac:dyDescent="0.25">
      <c r="A6418" s="86"/>
      <c r="B6418" s="9"/>
      <c r="C6418" s="9"/>
      <c r="D6418" s="9"/>
      <c r="E6418" s="9"/>
      <c r="F6418" s="9"/>
      <c r="I6418" s="9"/>
      <c r="K6418" s="9"/>
      <c r="L6418" s="9"/>
      <c r="M6418" s="9"/>
      <c r="O6418" s="9"/>
      <c r="P6418" s="9"/>
      <c r="Q6418" s="9"/>
      <c r="R6418" s="36"/>
      <c r="V6418" s="36"/>
    </row>
    <row r="6419" spans="1:22" x14ac:dyDescent="0.25">
      <c r="A6419" s="86"/>
      <c r="B6419" s="9"/>
      <c r="C6419" s="9"/>
      <c r="D6419" s="9"/>
      <c r="E6419" s="9"/>
      <c r="F6419" s="9"/>
      <c r="I6419" s="9"/>
      <c r="K6419" s="9"/>
      <c r="L6419" s="9"/>
      <c r="M6419" s="9"/>
      <c r="O6419" s="9"/>
      <c r="P6419" s="9"/>
      <c r="Q6419" s="9"/>
      <c r="R6419" s="36"/>
      <c r="V6419" s="36"/>
    </row>
    <row r="6420" spans="1:22" x14ac:dyDescent="0.25">
      <c r="A6420" s="86"/>
      <c r="B6420" s="9"/>
      <c r="C6420" s="9"/>
      <c r="D6420" s="9"/>
      <c r="E6420" s="9"/>
      <c r="F6420" s="9"/>
      <c r="I6420" s="9"/>
      <c r="K6420" s="9"/>
      <c r="L6420" s="9"/>
      <c r="M6420" s="9"/>
      <c r="O6420" s="9"/>
      <c r="P6420" s="9"/>
      <c r="Q6420" s="9"/>
      <c r="R6420" s="36"/>
      <c r="V6420" s="36"/>
    </row>
    <row r="6421" spans="1:22" x14ac:dyDescent="0.25">
      <c r="A6421" s="86"/>
      <c r="B6421" s="9"/>
      <c r="C6421" s="9"/>
      <c r="D6421" s="9"/>
      <c r="E6421" s="9"/>
      <c r="F6421" s="9"/>
      <c r="I6421" s="9"/>
      <c r="K6421" s="9"/>
      <c r="L6421" s="9"/>
      <c r="M6421" s="9"/>
      <c r="O6421" s="9"/>
      <c r="P6421" s="9"/>
      <c r="Q6421" s="9"/>
      <c r="R6421" s="36"/>
      <c r="V6421" s="36"/>
    </row>
    <row r="6422" spans="1:22" x14ac:dyDescent="0.25">
      <c r="A6422" s="86"/>
      <c r="B6422" s="9"/>
      <c r="C6422" s="9"/>
      <c r="D6422" s="9"/>
      <c r="E6422" s="9"/>
      <c r="F6422" s="9"/>
      <c r="I6422" s="9"/>
      <c r="K6422" s="9"/>
      <c r="L6422" s="9"/>
      <c r="M6422" s="9"/>
      <c r="O6422" s="9"/>
      <c r="P6422" s="9"/>
      <c r="Q6422" s="9"/>
      <c r="R6422" s="36"/>
      <c r="V6422" s="36"/>
    </row>
    <row r="6423" spans="1:22" x14ac:dyDescent="0.25">
      <c r="A6423" s="86"/>
      <c r="B6423" s="9"/>
      <c r="C6423" s="9"/>
      <c r="D6423" s="9"/>
      <c r="E6423" s="9"/>
      <c r="F6423" s="9"/>
      <c r="I6423" s="9"/>
      <c r="K6423" s="9"/>
      <c r="L6423" s="9"/>
      <c r="M6423" s="9"/>
      <c r="O6423" s="9"/>
      <c r="P6423" s="9"/>
      <c r="Q6423" s="9"/>
      <c r="R6423" s="36"/>
      <c r="V6423" s="36"/>
    </row>
    <row r="6424" spans="1:22" x14ac:dyDescent="0.25">
      <c r="A6424" s="86"/>
      <c r="B6424" s="9"/>
      <c r="C6424" s="9"/>
      <c r="D6424" s="9"/>
      <c r="E6424" s="9"/>
      <c r="F6424" s="9"/>
      <c r="I6424" s="9"/>
      <c r="K6424" s="9"/>
      <c r="L6424" s="9"/>
      <c r="M6424" s="9"/>
      <c r="O6424" s="9"/>
      <c r="P6424" s="9"/>
      <c r="Q6424" s="9"/>
      <c r="R6424" s="36"/>
      <c r="V6424" s="36"/>
    </row>
    <row r="6425" spans="1:22" x14ac:dyDescent="0.25">
      <c r="A6425" s="86"/>
      <c r="B6425" s="9"/>
      <c r="C6425" s="9"/>
      <c r="D6425" s="9"/>
      <c r="E6425" s="9"/>
      <c r="F6425" s="9"/>
      <c r="I6425" s="9"/>
      <c r="K6425" s="9"/>
      <c r="L6425" s="9"/>
      <c r="M6425" s="9"/>
      <c r="O6425" s="9"/>
      <c r="P6425" s="9"/>
      <c r="Q6425" s="9"/>
      <c r="R6425" s="36"/>
      <c r="V6425" s="36"/>
    </row>
    <row r="6426" spans="1:22" x14ac:dyDescent="0.25">
      <c r="A6426" s="86"/>
      <c r="B6426" s="9"/>
      <c r="C6426" s="9"/>
      <c r="D6426" s="9"/>
      <c r="E6426" s="9"/>
      <c r="F6426" s="9"/>
      <c r="I6426" s="9"/>
      <c r="K6426" s="9"/>
      <c r="L6426" s="9"/>
      <c r="M6426" s="9"/>
      <c r="O6426" s="9"/>
      <c r="P6426" s="9"/>
      <c r="Q6426" s="9"/>
      <c r="R6426" s="36"/>
      <c r="V6426" s="36"/>
    </row>
    <row r="6427" spans="1:22" x14ac:dyDescent="0.25">
      <c r="A6427" s="86"/>
      <c r="B6427" s="9"/>
      <c r="C6427" s="9"/>
      <c r="D6427" s="9"/>
      <c r="E6427" s="9"/>
      <c r="F6427" s="9"/>
      <c r="I6427" s="9"/>
      <c r="K6427" s="9"/>
      <c r="L6427" s="9"/>
      <c r="M6427" s="9"/>
      <c r="O6427" s="9"/>
      <c r="P6427" s="9"/>
      <c r="Q6427" s="9"/>
      <c r="R6427" s="36"/>
      <c r="V6427" s="36"/>
    </row>
    <row r="6428" spans="1:22" x14ac:dyDescent="0.25">
      <c r="A6428" s="86"/>
      <c r="B6428" s="9"/>
      <c r="C6428" s="9"/>
      <c r="D6428" s="9"/>
      <c r="E6428" s="9"/>
      <c r="F6428" s="9"/>
      <c r="I6428" s="9"/>
      <c r="K6428" s="9"/>
      <c r="L6428" s="9"/>
      <c r="M6428" s="9"/>
      <c r="O6428" s="9"/>
      <c r="P6428" s="9"/>
      <c r="Q6428" s="9"/>
      <c r="R6428" s="36"/>
      <c r="V6428" s="36"/>
    </row>
    <row r="6429" spans="1:22" x14ac:dyDescent="0.25">
      <c r="A6429" s="86"/>
      <c r="B6429" s="9"/>
      <c r="C6429" s="9"/>
      <c r="D6429" s="9"/>
      <c r="E6429" s="9"/>
      <c r="F6429" s="9"/>
      <c r="I6429" s="9"/>
      <c r="K6429" s="9"/>
      <c r="L6429" s="9"/>
      <c r="M6429" s="9"/>
      <c r="O6429" s="9"/>
      <c r="P6429" s="9"/>
      <c r="Q6429" s="9"/>
      <c r="R6429" s="36"/>
      <c r="V6429" s="36"/>
    </row>
    <row r="6430" spans="1:22" x14ac:dyDescent="0.25">
      <c r="A6430" s="86"/>
      <c r="B6430" s="9"/>
      <c r="C6430" s="9"/>
      <c r="D6430" s="9"/>
      <c r="E6430" s="9"/>
      <c r="F6430" s="9"/>
      <c r="I6430" s="9"/>
      <c r="K6430" s="9"/>
      <c r="L6430" s="9"/>
      <c r="M6430" s="9"/>
      <c r="O6430" s="9"/>
      <c r="P6430" s="9"/>
      <c r="Q6430" s="9"/>
      <c r="R6430" s="36"/>
      <c r="V6430" s="36"/>
    </row>
    <row r="6431" spans="1:22" x14ac:dyDescent="0.25">
      <c r="A6431" s="86"/>
      <c r="B6431" s="9"/>
      <c r="C6431" s="9"/>
      <c r="D6431" s="9"/>
      <c r="E6431" s="9"/>
      <c r="F6431" s="9"/>
      <c r="I6431" s="9"/>
      <c r="K6431" s="9"/>
      <c r="L6431" s="9"/>
      <c r="M6431" s="9"/>
      <c r="O6431" s="9"/>
      <c r="P6431" s="9"/>
      <c r="Q6431" s="9"/>
      <c r="R6431" s="36"/>
      <c r="V6431" s="36"/>
    </row>
    <row r="6432" spans="1:22" x14ac:dyDescent="0.25">
      <c r="A6432" s="86"/>
      <c r="B6432" s="9"/>
      <c r="C6432" s="9"/>
      <c r="D6432" s="9"/>
      <c r="E6432" s="9"/>
      <c r="F6432" s="9"/>
      <c r="I6432" s="9"/>
      <c r="K6432" s="9"/>
      <c r="L6432" s="9"/>
      <c r="M6432" s="9"/>
      <c r="O6432" s="9"/>
      <c r="P6432" s="9"/>
      <c r="Q6432" s="9"/>
      <c r="R6432" s="36"/>
      <c r="V6432" s="36"/>
    </row>
    <row r="6433" spans="1:22" x14ac:dyDescent="0.25">
      <c r="A6433" s="86"/>
      <c r="B6433" s="9"/>
      <c r="C6433" s="9"/>
      <c r="D6433" s="9"/>
      <c r="E6433" s="9"/>
      <c r="F6433" s="9"/>
      <c r="I6433" s="9"/>
      <c r="K6433" s="9"/>
      <c r="L6433" s="9"/>
      <c r="M6433" s="9"/>
      <c r="O6433" s="9"/>
      <c r="P6433" s="9"/>
      <c r="Q6433" s="9"/>
      <c r="R6433" s="36"/>
      <c r="V6433" s="36"/>
    </row>
    <row r="6434" spans="1:22" x14ac:dyDescent="0.25">
      <c r="A6434" s="86"/>
      <c r="B6434" s="9"/>
      <c r="C6434" s="9"/>
      <c r="D6434" s="9"/>
      <c r="E6434" s="9"/>
      <c r="F6434" s="9"/>
      <c r="I6434" s="9"/>
      <c r="K6434" s="9"/>
      <c r="L6434" s="9"/>
      <c r="M6434" s="9"/>
      <c r="O6434" s="9"/>
      <c r="P6434" s="9"/>
      <c r="Q6434" s="9"/>
      <c r="R6434" s="36"/>
      <c r="V6434" s="36"/>
    </row>
    <row r="6435" spans="1:22" x14ac:dyDescent="0.25">
      <c r="A6435" s="86"/>
      <c r="B6435" s="9"/>
      <c r="C6435" s="9"/>
      <c r="D6435" s="9"/>
      <c r="E6435" s="9"/>
      <c r="F6435" s="9"/>
      <c r="I6435" s="9"/>
      <c r="K6435" s="9"/>
      <c r="L6435" s="9"/>
      <c r="M6435" s="9"/>
      <c r="O6435" s="9"/>
      <c r="P6435" s="9"/>
      <c r="Q6435" s="9"/>
      <c r="R6435" s="36"/>
      <c r="V6435" s="36"/>
    </row>
    <row r="6436" spans="1:22" x14ac:dyDescent="0.25">
      <c r="A6436" s="86"/>
      <c r="B6436" s="9"/>
      <c r="C6436" s="9"/>
      <c r="D6436" s="9"/>
      <c r="E6436" s="9"/>
      <c r="F6436" s="9"/>
      <c r="I6436" s="9"/>
      <c r="K6436" s="9"/>
      <c r="L6436" s="9"/>
      <c r="M6436" s="9"/>
      <c r="O6436" s="9"/>
      <c r="P6436" s="9"/>
      <c r="Q6436" s="9"/>
      <c r="R6436" s="36"/>
      <c r="V6436" s="36"/>
    </row>
    <row r="6437" spans="1:22" x14ac:dyDescent="0.25">
      <c r="A6437" s="86"/>
      <c r="B6437" s="9"/>
      <c r="C6437" s="9"/>
      <c r="D6437" s="9"/>
      <c r="E6437" s="9"/>
      <c r="F6437" s="9"/>
      <c r="I6437" s="9"/>
      <c r="K6437" s="9"/>
      <c r="L6437" s="9"/>
      <c r="M6437" s="9"/>
      <c r="O6437" s="9"/>
      <c r="P6437" s="9"/>
      <c r="Q6437" s="9"/>
      <c r="R6437" s="36"/>
      <c r="V6437" s="36"/>
    </row>
    <row r="6438" spans="1:22" x14ac:dyDescent="0.25">
      <c r="A6438" s="86"/>
      <c r="B6438" s="9"/>
      <c r="C6438" s="9"/>
      <c r="D6438" s="9"/>
      <c r="E6438" s="9"/>
      <c r="F6438" s="9"/>
      <c r="I6438" s="9"/>
      <c r="K6438" s="9"/>
      <c r="L6438" s="9"/>
      <c r="M6438" s="9"/>
      <c r="O6438" s="9"/>
      <c r="P6438" s="9"/>
      <c r="Q6438" s="9"/>
      <c r="R6438" s="36"/>
      <c r="V6438" s="36"/>
    </row>
    <row r="6439" spans="1:22" x14ac:dyDescent="0.25">
      <c r="A6439" s="86"/>
      <c r="B6439" s="9"/>
      <c r="C6439" s="9"/>
      <c r="D6439" s="9"/>
      <c r="E6439" s="9"/>
      <c r="F6439" s="9"/>
      <c r="I6439" s="9"/>
      <c r="K6439" s="9"/>
      <c r="L6439" s="9"/>
      <c r="M6439" s="9"/>
      <c r="O6439" s="9"/>
      <c r="P6439" s="9"/>
      <c r="Q6439" s="9"/>
      <c r="R6439" s="36"/>
      <c r="V6439" s="36"/>
    </row>
    <row r="6440" spans="1:22" x14ac:dyDescent="0.25">
      <c r="A6440" s="86"/>
      <c r="B6440" s="9"/>
      <c r="C6440" s="9"/>
      <c r="D6440" s="9"/>
      <c r="E6440" s="9"/>
      <c r="F6440" s="9"/>
      <c r="I6440" s="9"/>
      <c r="K6440" s="9"/>
      <c r="L6440" s="9"/>
      <c r="M6440" s="9"/>
      <c r="O6440" s="9"/>
      <c r="P6440" s="9"/>
      <c r="Q6440" s="9"/>
      <c r="R6440" s="36"/>
      <c r="V6440" s="36"/>
    </row>
    <row r="6441" spans="1:22" x14ac:dyDescent="0.25">
      <c r="A6441" s="86"/>
      <c r="B6441" s="9"/>
      <c r="C6441" s="9"/>
      <c r="D6441" s="9"/>
      <c r="E6441" s="9"/>
      <c r="F6441" s="9"/>
      <c r="I6441" s="9"/>
      <c r="K6441" s="9"/>
      <c r="L6441" s="9"/>
      <c r="M6441" s="9"/>
      <c r="O6441" s="9"/>
      <c r="P6441" s="9"/>
      <c r="Q6441" s="9"/>
      <c r="R6441" s="36"/>
      <c r="V6441" s="36"/>
    </row>
    <row r="6442" spans="1:22" x14ac:dyDescent="0.25">
      <c r="A6442" s="86"/>
      <c r="B6442" s="9"/>
      <c r="C6442" s="9"/>
      <c r="D6442" s="9"/>
      <c r="E6442" s="9"/>
      <c r="F6442" s="9"/>
      <c r="I6442" s="9"/>
      <c r="K6442" s="9"/>
      <c r="L6442" s="9"/>
      <c r="M6442" s="9"/>
      <c r="O6442" s="9"/>
      <c r="P6442" s="9"/>
      <c r="Q6442" s="9"/>
      <c r="R6442" s="36"/>
      <c r="V6442" s="36"/>
    </row>
    <row r="6443" spans="1:22" x14ac:dyDescent="0.25">
      <c r="A6443" s="86"/>
      <c r="B6443" s="9"/>
      <c r="C6443" s="9"/>
      <c r="D6443" s="9"/>
      <c r="E6443" s="9"/>
      <c r="F6443" s="9"/>
      <c r="I6443" s="9"/>
      <c r="K6443" s="9"/>
      <c r="L6443" s="9"/>
      <c r="M6443" s="9"/>
      <c r="O6443" s="9"/>
      <c r="P6443" s="9"/>
      <c r="Q6443" s="9"/>
      <c r="R6443" s="36"/>
      <c r="V6443" s="36"/>
    </row>
    <row r="6444" spans="1:22" x14ac:dyDescent="0.25">
      <c r="A6444" s="86"/>
      <c r="B6444" s="9"/>
      <c r="C6444" s="9"/>
      <c r="D6444" s="9"/>
      <c r="E6444" s="9"/>
      <c r="F6444" s="9"/>
      <c r="I6444" s="9"/>
      <c r="K6444" s="9"/>
      <c r="L6444" s="9"/>
      <c r="M6444" s="9"/>
      <c r="O6444" s="9"/>
      <c r="P6444" s="9"/>
      <c r="Q6444" s="9"/>
      <c r="R6444" s="36"/>
      <c r="V6444" s="36"/>
    </row>
    <row r="6445" spans="1:22" x14ac:dyDescent="0.25">
      <c r="A6445" s="86"/>
      <c r="B6445" s="9"/>
      <c r="C6445" s="9"/>
      <c r="D6445" s="9"/>
      <c r="E6445" s="9"/>
      <c r="F6445" s="9"/>
      <c r="I6445" s="9"/>
      <c r="K6445" s="9"/>
      <c r="L6445" s="9"/>
      <c r="M6445" s="9"/>
      <c r="O6445" s="9"/>
      <c r="P6445" s="9"/>
      <c r="Q6445" s="9"/>
      <c r="R6445" s="36"/>
      <c r="V6445" s="36"/>
    </row>
    <row r="6446" spans="1:22" x14ac:dyDescent="0.25">
      <c r="A6446" s="86"/>
      <c r="B6446" s="9"/>
      <c r="C6446" s="9"/>
      <c r="D6446" s="9"/>
      <c r="E6446" s="9"/>
      <c r="F6446" s="9"/>
      <c r="I6446" s="9"/>
      <c r="K6446" s="9"/>
      <c r="L6446" s="9"/>
      <c r="M6446" s="9"/>
      <c r="O6446" s="9"/>
      <c r="P6446" s="9"/>
      <c r="Q6446" s="9"/>
      <c r="R6446" s="36"/>
      <c r="V6446" s="36"/>
    </row>
    <row r="6447" spans="1:22" x14ac:dyDescent="0.25">
      <c r="A6447" s="86"/>
      <c r="B6447" s="9"/>
      <c r="C6447" s="9"/>
      <c r="D6447" s="9"/>
      <c r="E6447" s="9"/>
      <c r="F6447" s="9"/>
      <c r="I6447" s="9"/>
      <c r="K6447" s="9"/>
      <c r="L6447" s="9"/>
      <c r="M6447" s="9"/>
      <c r="O6447" s="9"/>
      <c r="P6447" s="9"/>
      <c r="Q6447" s="9"/>
      <c r="R6447" s="36"/>
      <c r="V6447" s="36"/>
    </row>
    <row r="6448" spans="1:22" x14ac:dyDescent="0.25">
      <c r="A6448" s="86"/>
      <c r="B6448" s="9"/>
      <c r="C6448" s="9"/>
      <c r="D6448" s="9"/>
      <c r="E6448" s="9"/>
      <c r="F6448" s="9"/>
      <c r="I6448" s="9"/>
      <c r="K6448" s="9"/>
      <c r="L6448" s="9"/>
      <c r="M6448" s="9"/>
      <c r="O6448" s="9"/>
      <c r="P6448" s="9"/>
      <c r="Q6448" s="9"/>
      <c r="R6448" s="36"/>
      <c r="V6448" s="36"/>
    </row>
    <row r="6449" spans="1:22" x14ac:dyDescent="0.25">
      <c r="A6449" s="86"/>
      <c r="B6449" s="9"/>
      <c r="C6449" s="9"/>
      <c r="D6449" s="9"/>
      <c r="E6449" s="9"/>
      <c r="F6449" s="9"/>
      <c r="I6449" s="9"/>
      <c r="K6449" s="9"/>
      <c r="L6449" s="9"/>
      <c r="M6449" s="9"/>
      <c r="O6449" s="9"/>
      <c r="P6449" s="9"/>
      <c r="Q6449" s="9"/>
      <c r="R6449" s="36"/>
      <c r="V6449" s="36"/>
    </row>
    <row r="6450" spans="1:22" x14ac:dyDescent="0.25">
      <c r="A6450" s="86"/>
      <c r="B6450" s="9"/>
      <c r="C6450" s="9"/>
      <c r="D6450" s="9"/>
      <c r="E6450" s="9"/>
      <c r="F6450" s="9"/>
      <c r="I6450" s="9"/>
      <c r="K6450" s="9"/>
      <c r="L6450" s="9"/>
      <c r="M6450" s="9"/>
      <c r="O6450" s="9"/>
      <c r="P6450" s="9"/>
      <c r="Q6450" s="9"/>
      <c r="R6450" s="36"/>
      <c r="V6450" s="36"/>
    </row>
    <row r="6451" spans="1:22" x14ac:dyDescent="0.25">
      <c r="A6451" s="86"/>
      <c r="B6451" s="9"/>
      <c r="C6451" s="9"/>
      <c r="D6451" s="9"/>
      <c r="E6451" s="9"/>
      <c r="F6451" s="9"/>
      <c r="I6451" s="9"/>
      <c r="K6451" s="9"/>
      <c r="L6451" s="9"/>
      <c r="M6451" s="9"/>
      <c r="O6451" s="9"/>
      <c r="P6451" s="9"/>
      <c r="Q6451" s="9"/>
      <c r="R6451" s="36"/>
      <c r="V6451" s="36"/>
    </row>
    <row r="6452" spans="1:22" x14ac:dyDescent="0.25">
      <c r="A6452" s="86"/>
      <c r="B6452" s="9"/>
      <c r="C6452" s="9"/>
      <c r="D6452" s="9"/>
      <c r="E6452" s="9"/>
      <c r="F6452" s="9"/>
      <c r="I6452" s="9"/>
      <c r="K6452" s="9"/>
      <c r="L6452" s="9"/>
      <c r="M6452" s="9"/>
      <c r="O6452" s="9"/>
      <c r="P6452" s="9"/>
      <c r="Q6452" s="9"/>
      <c r="R6452" s="36"/>
      <c r="V6452" s="36"/>
    </row>
    <row r="6453" spans="1:22" x14ac:dyDescent="0.25">
      <c r="A6453" s="86"/>
      <c r="B6453" s="9"/>
      <c r="C6453" s="9"/>
      <c r="D6453" s="9"/>
      <c r="E6453" s="9"/>
      <c r="F6453" s="9"/>
      <c r="I6453" s="9"/>
      <c r="K6453" s="9"/>
      <c r="L6453" s="9"/>
      <c r="M6453" s="9"/>
      <c r="O6453" s="9"/>
      <c r="P6453" s="9"/>
      <c r="Q6453" s="9"/>
      <c r="R6453" s="36"/>
      <c r="V6453" s="36"/>
    </row>
    <row r="6454" spans="1:22" x14ac:dyDescent="0.25">
      <c r="A6454" s="86"/>
      <c r="B6454" s="9"/>
      <c r="C6454" s="9"/>
      <c r="D6454" s="9"/>
      <c r="E6454" s="9"/>
      <c r="F6454" s="9"/>
      <c r="I6454" s="9"/>
      <c r="K6454" s="9"/>
      <c r="L6454" s="9"/>
      <c r="M6454" s="9"/>
      <c r="O6454" s="9"/>
      <c r="P6454" s="9"/>
      <c r="Q6454" s="9"/>
      <c r="R6454" s="36"/>
      <c r="V6454" s="36"/>
    </row>
    <row r="6455" spans="1:22" x14ac:dyDescent="0.25">
      <c r="A6455" s="86"/>
      <c r="B6455" s="9"/>
      <c r="C6455" s="9"/>
      <c r="D6455" s="9"/>
      <c r="E6455" s="9"/>
      <c r="F6455" s="9"/>
      <c r="I6455" s="9"/>
      <c r="K6455" s="9"/>
      <c r="L6455" s="9"/>
      <c r="M6455" s="9"/>
      <c r="O6455" s="9"/>
      <c r="P6455" s="9"/>
      <c r="Q6455" s="9"/>
      <c r="R6455" s="36"/>
      <c r="V6455" s="36"/>
    </row>
    <row r="6456" spans="1:22" x14ac:dyDescent="0.25">
      <c r="A6456" s="86"/>
      <c r="B6456" s="9"/>
      <c r="C6456" s="9"/>
      <c r="D6456" s="9"/>
      <c r="E6456" s="9"/>
      <c r="F6456" s="9"/>
      <c r="I6456" s="9"/>
      <c r="K6456" s="9"/>
      <c r="L6456" s="9"/>
      <c r="M6456" s="9"/>
      <c r="O6456" s="9"/>
      <c r="P6456" s="9"/>
      <c r="Q6456" s="9"/>
      <c r="R6456" s="36"/>
      <c r="V6456" s="36"/>
    </row>
    <row r="6457" spans="1:22" x14ac:dyDescent="0.25">
      <c r="A6457" s="86"/>
      <c r="B6457" s="9"/>
      <c r="C6457" s="9"/>
      <c r="D6457" s="9"/>
      <c r="E6457" s="9"/>
      <c r="F6457" s="9"/>
      <c r="I6457" s="9"/>
      <c r="K6457" s="9"/>
      <c r="L6457" s="9"/>
      <c r="M6457" s="9"/>
      <c r="O6457" s="9"/>
      <c r="P6457" s="9"/>
      <c r="Q6457" s="9"/>
      <c r="R6457" s="36"/>
      <c r="V6457" s="36"/>
    </row>
    <row r="6458" spans="1:22" x14ac:dyDescent="0.25">
      <c r="A6458" s="86"/>
      <c r="B6458" s="9"/>
      <c r="C6458" s="9"/>
      <c r="D6458" s="9"/>
      <c r="E6458" s="9"/>
      <c r="F6458" s="9"/>
      <c r="I6458" s="9"/>
      <c r="K6458" s="9"/>
      <c r="L6458" s="9"/>
      <c r="M6458" s="9"/>
      <c r="O6458" s="9"/>
      <c r="P6458" s="9"/>
      <c r="Q6458" s="9"/>
      <c r="R6458" s="36"/>
      <c r="V6458" s="36"/>
    </row>
    <row r="6459" spans="1:22" x14ac:dyDescent="0.25">
      <c r="A6459" s="86"/>
      <c r="B6459" s="9"/>
      <c r="C6459" s="9"/>
      <c r="D6459" s="9"/>
      <c r="E6459" s="9"/>
      <c r="F6459" s="9"/>
      <c r="I6459" s="9"/>
      <c r="K6459" s="9"/>
      <c r="L6459" s="9"/>
      <c r="M6459" s="9"/>
      <c r="O6459" s="9"/>
      <c r="P6459" s="9"/>
      <c r="Q6459" s="9"/>
      <c r="R6459" s="36"/>
      <c r="V6459" s="36"/>
    </row>
    <row r="6460" spans="1:22" x14ac:dyDescent="0.25">
      <c r="A6460" s="86"/>
      <c r="B6460" s="9"/>
      <c r="C6460" s="9"/>
      <c r="D6460" s="9"/>
      <c r="E6460" s="9"/>
      <c r="F6460" s="9"/>
      <c r="I6460" s="9"/>
      <c r="K6460" s="9"/>
      <c r="L6460" s="9"/>
      <c r="M6460" s="9"/>
      <c r="O6460" s="9"/>
      <c r="P6460" s="9"/>
      <c r="Q6460" s="9"/>
      <c r="R6460" s="36"/>
      <c r="V6460" s="36"/>
    </row>
    <row r="6461" spans="1:22" x14ac:dyDescent="0.25">
      <c r="A6461" s="86"/>
      <c r="B6461" s="9"/>
      <c r="C6461" s="9"/>
      <c r="D6461" s="9"/>
      <c r="E6461" s="9"/>
      <c r="F6461" s="9"/>
      <c r="I6461" s="9"/>
      <c r="K6461" s="9"/>
      <c r="L6461" s="9"/>
      <c r="M6461" s="9"/>
      <c r="O6461" s="9"/>
      <c r="P6461" s="9"/>
      <c r="Q6461" s="9"/>
      <c r="R6461" s="36"/>
      <c r="V6461" s="36"/>
    </row>
    <row r="6462" spans="1:22" x14ac:dyDescent="0.25">
      <c r="A6462" s="86"/>
      <c r="B6462" s="9"/>
      <c r="C6462" s="9"/>
      <c r="D6462" s="9"/>
      <c r="E6462" s="9"/>
      <c r="F6462" s="9"/>
      <c r="I6462" s="9"/>
      <c r="K6462" s="9"/>
      <c r="L6462" s="9"/>
      <c r="M6462" s="9"/>
      <c r="O6462" s="9"/>
      <c r="P6462" s="9"/>
      <c r="Q6462" s="9"/>
      <c r="R6462" s="36"/>
      <c r="V6462" s="36"/>
    </row>
    <row r="6463" spans="1:22" x14ac:dyDescent="0.25">
      <c r="A6463" s="86"/>
      <c r="B6463" s="9"/>
      <c r="C6463" s="9"/>
      <c r="D6463" s="9"/>
      <c r="E6463" s="9"/>
      <c r="F6463" s="9"/>
      <c r="I6463" s="9"/>
      <c r="K6463" s="9"/>
      <c r="L6463" s="9"/>
      <c r="M6463" s="9"/>
      <c r="O6463" s="9"/>
      <c r="P6463" s="9"/>
      <c r="Q6463" s="9"/>
      <c r="R6463" s="36"/>
      <c r="V6463" s="36"/>
    </row>
    <row r="6464" spans="1:22" x14ac:dyDescent="0.25">
      <c r="A6464" s="86"/>
      <c r="B6464" s="9"/>
      <c r="C6464" s="9"/>
      <c r="D6464" s="9"/>
      <c r="E6464" s="9"/>
      <c r="F6464" s="9"/>
      <c r="I6464" s="9"/>
      <c r="K6464" s="9"/>
      <c r="L6464" s="9"/>
      <c r="M6464" s="9"/>
      <c r="O6464" s="9"/>
      <c r="P6464" s="9"/>
      <c r="Q6464" s="9"/>
      <c r="R6464" s="36"/>
      <c r="V6464" s="36"/>
    </row>
    <row r="6465" spans="1:22" x14ac:dyDescent="0.25">
      <c r="A6465" s="86"/>
      <c r="B6465" s="9"/>
      <c r="C6465" s="9"/>
      <c r="D6465" s="9"/>
      <c r="E6465" s="9"/>
      <c r="F6465" s="9"/>
      <c r="I6465" s="9"/>
      <c r="K6465" s="9"/>
      <c r="L6465" s="9"/>
      <c r="M6465" s="9"/>
      <c r="O6465" s="9"/>
      <c r="P6465" s="9"/>
      <c r="Q6465" s="9"/>
      <c r="R6465" s="36"/>
      <c r="V6465" s="36"/>
    </row>
    <row r="6466" spans="1:22" x14ac:dyDescent="0.25">
      <c r="A6466" s="86"/>
      <c r="B6466" s="9"/>
      <c r="C6466" s="9"/>
      <c r="D6466" s="9"/>
      <c r="E6466" s="9"/>
      <c r="F6466" s="9"/>
      <c r="I6466" s="9"/>
      <c r="K6466" s="9"/>
      <c r="L6466" s="9"/>
      <c r="M6466" s="9"/>
      <c r="O6466" s="9"/>
      <c r="P6466" s="9"/>
      <c r="Q6466" s="9"/>
      <c r="R6466" s="36"/>
      <c r="V6466" s="36"/>
    </row>
    <row r="6467" spans="1:22" x14ac:dyDescent="0.25">
      <c r="A6467" s="86"/>
      <c r="B6467" s="9"/>
      <c r="C6467" s="9"/>
      <c r="D6467" s="9"/>
      <c r="E6467" s="9"/>
      <c r="F6467" s="9"/>
      <c r="I6467" s="9"/>
      <c r="K6467" s="9"/>
      <c r="L6467" s="9"/>
      <c r="M6467" s="9"/>
      <c r="O6467" s="9"/>
      <c r="P6467" s="9"/>
      <c r="Q6467" s="9"/>
      <c r="R6467" s="36"/>
      <c r="V6467" s="36"/>
    </row>
    <row r="6468" spans="1:22" x14ac:dyDescent="0.25">
      <c r="A6468" s="86"/>
      <c r="B6468" s="9"/>
      <c r="C6468" s="9"/>
      <c r="D6468" s="9"/>
      <c r="E6468" s="9"/>
      <c r="F6468" s="9"/>
      <c r="I6468" s="9"/>
      <c r="K6468" s="9"/>
      <c r="L6468" s="9"/>
      <c r="M6468" s="9"/>
      <c r="O6468" s="9"/>
      <c r="P6468" s="9"/>
      <c r="Q6468" s="9"/>
      <c r="R6468" s="36"/>
      <c r="V6468" s="36"/>
    </row>
    <row r="6469" spans="1:22" x14ac:dyDescent="0.25">
      <c r="A6469" s="86"/>
      <c r="B6469" s="9"/>
      <c r="C6469" s="9"/>
      <c r="D6469" s="9"/>
      <c r="E6469" s="9"/>
      <c r="F6469" s="9"/>
      <c r="I6469" s="9"/>
      <c r="K6469" s="9"/>
      <c r="L6469" s="9"/>
      <c r="M6469" s="9"/>
      <c r="O6469" s="9"/>
      <c r="P6469" s="9"/>
      <c r="Q6469" s="9"/>
      <c r="R6469" s="36"/>
      <c r="V6469" s="36"/>
    </row>
    <row r="6470" spans="1:22" x14ac:dyDescent="0.25">
      <c r="A6470" s="86"/>
      <c r="B6470" s="9"/>
      <c r="C6470" s="9"/>
      <c r="D6470" s="9"/>
      <c r="E6470" s="9"/>
      <c r="F6470" s="9"/>
      <c r="I6470" s="9"/>
      <c r="K6470" s="9"/>
      <c r="L6470" s="9"/>
      <c r="M6470" s="9"/>
      <c r="O6470" s="9"/>
      <c r="P6470" s="9"/>
      <c r="Q6470" s="9"/>
      <c r="R6470" s="36"/>
      <c r="V6470" s="36"/>
    </row>
    <row r="6471" spans="1:22" x14ac:dyDescent="0.25">
      <c r="A6471" s="86"/>
      <c r="B6471" s="9"/>
      <c r="C6471" s="9"/>
      <c r="D6471" s="9"/>
      <c r="E6471" s="9"/>
      <c r="F6471" s="9"/>
      <c r="I6471" s="9"/>
      <c r="K6471" s="9"/>
      <c r="L6471" s="9"/>
      <c r="M6471" s="9"/>
      <c r="O6471" s="9"/>
      <c r="P6471" s="9"/>
      <c r="Q6471" s="9"/>
      <c r="R6471" s="36"/>
      <c r="V6471" s="36"/>
    </row>
    <row r="6472" spans="1:22" x14ac:dyDescent="0.25">
      <c r="A6472" s="86"/>
      <c r="B6472" s="9"/>
      <c r="C6472" s="9"/>
      <c r="D6472" s="9"/>
      <c r="E6472" s="9"/>
      <c r="F6472" s="9"/>
      <c r="I6472" s="9"/>
      <c r="K6472" s="9"/>
      <c r="L6472" s="9"/>
      <c r="M6472" s="9"/>
      <c r="O6472" s="9"/>
      <c r="P6472" s="9"/>
      <c r="Q6472" s="9"/>
      <c r="R6472" s="36"/>
      <c r="V6472" s="36"/>
    </row>
    <row r="6473" spans="1:22" x14ac:dyDescent="0.25">
      <c r="A6473" s="86"/>
      <c r="B6473" s="9"/>
      <c r="C6473" s="9"/>
      <c r="D6473" s="9"/>
      <c r="E6473" s="9"/>
      <c r="F6473" s="9"/>
      <c r="I6473" s="9"/>
      <c r="K6473" s="9"/>
      <c r="L6473" s="9"/>
      <c r="M6473" s="9"/>
      <c r="O6473" s="9"/>
      <c r="P6473" s="9"/>
      <c r="Q6473" s="9"/>
      <c r="R6473" s="36"/>
      <c r="V6473" s="36"/>
    </row>
    <row r="6474" spans="1:22" x14ac:dyDescent="0.25">
      <c r="A6474" s="86"/>
      <c r="B6474" s="9"/>
      <c r="C6474" s="9"/>
      <c r="D6474" s="9"/>
      <c r="E6474" s="9"/>
      <c r="F6474" s="9"/>
      <c r="I6474" s="9"/>
      <c r="K6474" s="9"/>
      <c r="L6474" s="9"/>
      <c r="M6474" s="9"/>
      <c r="O6474" s="9"/>
      <c r="P6474" s="9"/>
      <c r="Q6474" s="9"/>
      <c r="R6474" s="36"/>
      <c r="V6474" s="36"/>
    </row>
    <row r="6475" spans="1:22" x14ac:dyDescent="0.25">
      <c r="A6475" s="86"/>
      <c r="B6475" s="9"/>
      <c r="C6475" s="9"/>
      <c r="D6475" s="9"/>
      <c r="E6475" s="9"/>
      <c r="F6475" s="9"/>
      <c r="I6475" s="9"/>
      <c r="K6475" s="9"/>
      <c r="L6475" s="9"/>
      <c r="M6475" s="9"/>
      <c r="O6475" s="9"/>
      <c r="P6475" s="9"/>
      <c r="Q6475" s="9"/>
      <c r="R6475" s="36"/>
      <c r="V6475" s="36"/>
    </row>
    <row r="6476" spans="1:22" x14ac:dyDescent="0.25">
      <c r="A6476" s="86"/>
      <c r="B6476" s="9"/>
      <c r="C6476" s="9"/>
      <c r="D6476" s="9"/>
      <c r="E6476" s="9"/>
      <c r="F6476" s="9"/>
      <c r="I6476" s="9"/>
      <c r="K6476" s="9"/>
      <c r="L6476" s="9"/>
      <c r="M6476" s="9"/>
      <c r="O6476" s="9"/>
      <c r="P6476" s="9"/>
      <c r="Q6476" s="9"/>
      <c r="R6476" s="36"/>
      <c r="V6476" s="36"/>
    </row>
    <row r="6477" spans="1:22" x14ac:dyDescent="0.25">
      <c r="A6477" s="86"/>
      <c r="B6477" s="9"/>
      <c r="C6477" s="9"/>
      <c r="D6477" s="9"/>
      <c r="E6477" s="9"/>
      <c r="F6477" s="9"/>
      <c r="I6477" s="9"/>
      <c r="K6477" s="9"/>
      <c r="L6477" s="9"/>
      <c r="M6477" s="9"/>
      <c r="O6477" s="9"/>
      <c r="P6477" s="9"/>
      <c r="Q6477" s="9"/>
      <c r="R6477" s="36"/>
      <c r="V6477" s="36"/>
    </row>
    <row r="6478" spans="1:22" x14ac:dyDescent="0.25">
      <c r="A6478" s="86"/>
      <c r="B6478" s="9"/>
      <c r="C6478" s="9"/>
      <c r="D6478" s="9"/>
      <c r="E6478" s="9"/>
      <c r="F6478" s="9"/>
      <c r="I6478" s="9"/>
      <c r="K6478" s="9"/>
      <c r="L6478" s="9"/>
      <c r="M6478" s="9"/>
      <c r="O6478" s="9"/>
      <c r="P6478" s="9"/>
      <c r="Q6478" s="9"/>
      <c r="R6478" s="36"/>
      <c r="V6478" s="36"/>
    </row>
    <row r="6479" spans="1:22" x14ac:dyDescent="0.25">
      <c r="A6479" s="86"/>
      <c r="B6479" s="9"/>
      <c r="C6479" s="9"/>
      <c r="D6479" s="9"/>
      <c r="E6479" s="9"/>
      <c r="F6479" s="9"/>
      <c r="I6479" s="9"/>
      <c r="K6479" s="9"/>
      <c r="L6479" s="9"/>
      <c r="M6479" s="9"/>
      <c r="O6479" s="9"/>
      <c r="P6479" s="9"/>
      <c r="Q6479" s="9"/>
      <c r="R6479" s="36"/>
      <c r="V6479" s="36"/>
    </row>
    <row r="6480" spans="1:22" x14ac:dyDescent="0.25">
      <c r="A6480" s="86"/>
      <c r="B6480" s="9"/>
      <c r="C6480" s="9"/>
      <c r="D6480" s="9"/>
      <c r="E6480" s="9"/>
      <c r="F6480" s="9"/>
      <c r="I6480" s="9"/>
      <c r="K6480" s="9"/>
      <c r="L6480" s="9"/>
      <c r="M6480" s="9"/>
      <c r="O6480" s="9"/>
      <c r="P6480" s="9"/>
      <c r="Q6480" s="9"/>
      <c r="R6480" s="36"/>
      <c r="V6480" s="36"/>
    </row>
    <row r="6481" spans="1:22" x14ac:dyDescent="0.25">
      <c r="A6481" s="86"/>
      <c r="B6481" s="9"/>
      <c r="C6481" s="9"/>
      <c r="D6481" s="9"/>
      <c r="E6481" s="9"/>
      <c r="F6481" s="9"/>
      <c r="I6481" s="9"/>
      <c r="K6481" s="9"/>
      <c r="L6481" s="9"/>
      <c r="M6481" s="9"/>
      <c r="O6481" s="9"/>
      <c r="P6481" s="9"/>
      <c r="Q6481" s="9"/>
      <c r="R6481" s="36"/>
      <c r="V6481" s="36"/>
    </row>
    <row r="6482" spans="1:22" x14ac:dyDescent="0.25">
      <c r="A6482" s="86"/>
      <c r="B6482" s="9"/>
      <c r="C6482" s="9"/>
      <c r="D6482" s="9"/>
      <c r="E6482" s="9"/>
      <c r="F6482" s="9"/>
      <c r="I6482" s="9"/>
      <c r="K6482" s="9"/>
      <c r="L6482" s="9"/>
      <c r="M6482" s="9"/>
      <c r="O6482" s="9"/>
      <c r="P6482" s="9"/>
      <c r="Q6482" s="9"/>
      <c r="R6482" s="36"/>
      <c r="V6482" s="36"/>
    </row>
    <row r="6483" spans="1:22" x14ac:dyDescent="0.25">
      <c r="A6483" s="86"/>
      <c r="B6483" s="9"/>
      <c r="C6483" s="9"/>
      <c r="D6483" s="9"/>
      <c r="E6483" s="9"/>
      <c r="F6483" s="9"/>
      <c r="I6483" s="9"/>
      <c r="K6483" s="9"/>
      <c r="L6483" s="9"/>
      <c r="M6483" s="9"/>
      <c r="O6483" s="9"/>
      <c r="P6483" s="9"/>
      <c r="Q6483" s="9"/>
      <c r="R6483" s="36"/>
      <c r="V6483" s="36"/>
    </row>
    <row r="6484" spans="1:22" x14ac:dyDescent="0.25">
      <c r="A6484" s="86"/>
      <c r="B6484" s="9"/>
      <c r="C6484" s="9"/>
      <c r="D6484" s="9"/>
      <c r="E6484" s="9"/>
      <c r="F6484" s="9"/>
      <c r="I6484" s="9"/>
      <c r="K6484" s="9"/>
      <c r="L6484" s="9"/>
      <c r="M6484" s="9"/>
      <c r="O6484" s="9"/>
      <c r="P6484" s="9"/>
      <c r="Q6484" s="9"/>
      <c r="R6484" s="36"/>
      <c r="V6484" s="36"/>
    </row>
    <row r="6485" spans="1:22" x14ac:dyDescent="0.25">
      <c r="A6485" s="86"/>
      <c r="B6485" s="9"/>
      <c r="C6485" s="9"/>
      <c r="D6485" s="9"/>
      <c r="E6485" s="9"/>
      <c r="F6485" s="9"/>
      <c r="I6485" s="9"/>
      <c r="K6485" s="9"/>
      <c r="L6485" s="9"/>
      <c r="M6485" s="9"/>
      <c r="O6485" s="9"/>
      <c r="P6485" s="9"/>
      <c r="Q6485" s="9"/>
      <c r="R6485" s="36"/>
      <c r="V6485" s="36"/>
    </row>
    <row r="6486" spans="1:22" x14ac:dyDescent="0.25">
      <c r="A6486" s="86"/>
      <c r="B6486" s="9"/>
      <c r="C6486" s="9"/>
      <c r="D6486" s="9"/>
      <c r="E6486" s="9"/>
      <c r="F6486" s="9"/>
      <c r="I6486" s="9"/>
      <c r="K6486" s="9"/>
      <c r="L6486" s="9"/>
      <c r="M6486" s="9"/>
      <c r="O6486" s="9"/>
      <c r="P6486" s="9"/>
      <c r="Q6486" s="9"/>
      <c r="R6486" s="36"/>
      <c r="V6486" s="36"/>
    </row>
    <row r="6487" spans="1:22" x14ac:dyDescent="0.25">
      <c r="A6487" s="86"/>
      <c r="B6487" s="9"/>
      <c r="C6487" s="9"/>
      <c r="D6487" s="9"/>
      <c r="E6487" s="9"/>
      <c r="F6487" s="9"/>
      <c r="I6487" s="9"/>
      <c r="K6487" s="9"/>
      <c r="L6487" s="9"/>
      <c r="M6487" s="9"/>
      <c r="O6487" s="9"/>
      <c r="P6487" s="9"/>
      <c r="Q6487" s="9"/>
      <c r="R6487" s="36"/>
      <c r="V6487" s="36"/>
    </row>
    <row r="6488" spans="1:22" x14ac:dyDescent="0.25">
      <c r="A6488" s="86"/>
      <c r="B6488" s="9"/>
      <c r="C6488" s="9"/>
      <c r="D6488" s="9"/>
      <c r="E6488" s="9"/>
      <c r="F6488" s="9"/>
      <c r="I6488" s="9"/>
      <c r="K6488" s="9"/>
      <c r="L6488" s="9"/>
      <c r="M6488" s="9"/>
      <c r="O6488" s="9"/>
      <c r="P6488" s="9"/>
      <c r="Q6488" s="9"/>
      <c r="R6488" s="36"/>
      <c r="V6488" s="36"/>
    </row>
    <row r="6489" spans="1:22" x14ac:dyDescent="0.25">
      <c r="A6489" s="86"/>
      <c r="B6489" s="9"/>
      <c r="C6489" s="9"/>
      <c r="D6489" s="9"/>
      <c r="E6489" s="9"/>
      <c r="F6489" s="9"/>
      <c r="I6489" s="9"/>
      <c r="K6489" s="9"/>
      <c r="L6489" s="9"/>
      <c r="M6489" s="9"/>
      <c r="O6489" s="9"/>
      <c r="P6489" s="9"/>
      <c r="Q6489" s="9"/>
      <c r="R6489" s="36"/>
      <c r="V6489" s="36"/>
    </row>
    <row r="6490" spans="1:22" x14ac:dyDescent="0.25">
      <c r="A6490" s="86"/>
      <c r="B6490" s="9"/>
      <c r="C6490" s="9"/>
      <c r="D6490" s="9"/>
      <c r="E6490" s="9"/>
      <c r="F6490" s="9"/>
      <c r="I6490" s="9"/>
      <c r="K6490" s="9"/>
      <c r="L6490" s="9"/>
      <c r="M6490" s="9"/>
      <c r="O6490" s="9"/>
      <c r="P6490" s="9"/>
      <c r="Q6490" s="9"/>
      <c r="R6490" s="36"/>
      <c r="V6490" s="36"/>
    </row>
    <row r="6491" spans="1:22" x14ac:dyDescent="0.25">
      <c r="A6491" s="86"/>
      <c r="B6491" s="9"/>
      <c r="C6491" s="9"/>
      <c r="D6491" s="9"/>
      <c r="E6491" s="9"/>
      <c r="F6491" s="9"/>
      <c r="I6491" s="9"/>
      <c r="K6491" s="9"/>
      <c r="L6491" s="9"/>
      <c r="M6491" s="9"/>
      <c r="O6491" s="9"/>
      <c r="P6491" s="9"/>
      <c r="Q6491" s="9"/>
      <c r="R6491" s="36"/>
      <c r="V6491" s="36"/>
    </row>
    <row r="6492" spans="1:22" x14ac:dyDescent="0.25">
      <c r="A6492" s="86"/>
      <c r="B6492" s="9"/>
      <c r="C6492" s="9"/>
      <c r="D6492" s="9"/>
      <c r="E6492" s="9"/>
      <c r="F6492" s="9"/>
      <c r="I6492" s="9"/>
      <c r="K6492" s="9"/>
      <c r="L6492" s="9"/>
      <c r="M6492" s="9"/>
      <c r="O6492" s="9"/>
      <c r="P6492" s="9"/>
      <c r="Q6492" s="9"/>
      <c r="R6492" s="36"/>
      <c r="V6492" s="36"/>
    </row>
    <row r="6493" spans="1:22" x14ac:dyDescent="0.25">
      <c r="A6493" s="86"/>
      <c r="B6493" s="9"/>
      <c r="C6493" s="9"/>
      <c r="D6493" s="9"/>
      <c r="E6493" s="9"/>
      <c r="F6493" s="9"/>
      <c r="I6493" s="9"/>
      <c r="K6493" s="9"/>
      <c r="L6493" s="9"/>
      <c r="M6493" s="9"/>
      <c r="O6493" s="9"/>
      <c r="P6493" s="9"/>
      <c r="Q6493" s="9"/>
      <c r="R6493" s="36"/>
      <c r="V6493" s="36"/>
    </row>
    <row r="6494" spans="1:22" x14ac:dyDescent="0.25">
      <c r="A6494" s="86"/>
      <c r="B6494" s="9"/>
      <c r="C6494" s="9"/>
      <c r="D6494" s="9"/>
      <c r="E6494" s="9"/>
      <c r="F6494" s="9"/>
      <c r="I6494" s="9"/>
      <c r="K6494" s="9"/>
      <c r="L6494" s="9"/>
      <c r="M6494" s="9"/>
      <c r="O6494" s="9"/>
      <c r="P6494" s="9"/>
      <c r="Q6494" s="9"/>
      <c r="R6494" s="36"/>
      <c r="V6494" s="36"/>
    </row>
    <row r="6495" spans="1:22" x14ac:dyDescent="0.25">
      <c r="A6495" s="86"/>
      <c r="B6495" s="9"/>
      <c r="C6495" s="9"/>
      <c r="D6495" s="9"/>
      <c r="E6495" s="9"/>
      <c r="F6495" s="9"/>
      <c r="I6495" s="9"/>
      <c r="K6495" s="9"/>
      <c r="L6495" s="9"/>
      <c r="M6495" s="9"/>
      <c r="O6495" s="9"/>
      <c r="P6495" s="9"/>
      <c r="Q6495" s="9"/>
      <c r="R6495" s="36"/>
      <c r="V6495" s="36"/>
    </row>
    <row r="6496" spans="1:22" x14ac:dyDescent="0.25">
      <c r="A6496" s="86"/>
      <c r="B6496" s="9"/>
      <c r="C6496" s="9"/>
      <c r="D6496" s="9"/>
      <c r="E6496" s="9"/>
      <c r="F6496" s="9"/>
      <c r="I6496" s="9"/>
      <c r="K6496" s="9"/>
      <c r="L6496" s="9"/>
      <c r="M6496" s="9"/>
      <c r="O6496" s="9"/>
      <c r="P6496" s="9"/>
      <c r="Q6496" s="9"/>
      <c r="R6496" s="36"/>
      <c r="V6496" s="36"/>
    </row>
    <row r="6497" spans="1:22" x14ac:dyDescent="0.25">
      <c r="A6497" s="86"/>
      <c r="B6497" s="9"/>
      <c r="C6497" s="9"/>
      <c r="D6497" s="9"/>
      <c r="E6497" s="9"/>
      <c r="F6497" s="9"/>
      <c r="I6497" s="9"/>
      <c r="K6497" s="9"/>
      <c r="L6497" s="9"/>
      <c r="M6497" s="9"/>
      <c r="O6497" s="9"/>
      <c r="P6497" s="9"/>
      <c r="Q6497" s="9"/>
      <c r="R6497" s="36"/>
      <c r="V6497" s="36"/>
    </row>
    <row r="6498" spans="1:22" x14ac:dyDescent="0.25">
      <c r="A6498" s="86"/>
      <c r="B6498" s="9"/>
      <c r="C6498" s="9"/>
      <c r="D6498" s="9"/>
      <c r="E6498" s="9"/>
      <c r="F6498" s="9"/>
      <c r="I6498" s="9"/>
      <c r="K6498" s="9"/>
      <c r="L6498" s="9"/>
      <c r="M6498" s="9"/>
      <c r="O6498" s="9"/>
      <c r="P6498" s="9"/>
      <c r="Q6498" s="9"/>
      <c r="R6498" s="36"/>
      <c r="V6498" s="36"/>
    </row>
    <row r="6499" spans="1:22" x14ac:dyDescent="0.25">
      <c r="A6499" s="86"/>
      <c r="B6499" s="9"/>
      <c r="C6499" s="9"/>
      <c r="D6499" s="9"/>
      <c r="E6499" s="9"/>
      <c r="F6499" s="9"/>
      <c r="I6499" s="9"/>
      <c r="K6499" s="9"/>
      <c r="L6499" s="9"/>
      <c r="M6499" s="9"/>
      <c r="O6499" s="9"/>
      <c r="P6499" s="9"/>
      <c r="Q6499" s="9"/>
      <c r="R6499" s="36"/>
      <c r="V6499" s="36"/>
    </row>
    <row r="6500" spans="1:22" x14ac:dyDescent="0.25">
      <c r="A6500" s="86"/>
      <c r="B6500" s="9"/>
      <c r="C6500" s="9"/>
      <c r="D6500" s="9"/>
      <c r="E6500" s="9"/>
      <c r="F6500" s="9"/>
      <c r="I6500" s="9"/>
      <c r="K6500" s="9"/>
      <c r="L6500" s="9"/>
      <c r="M6500" s="9"/>
      <c r="O6500" s="9"/>
      <c r="P6500" s="9"/>
      <c r="Q6500" s="9"/>
      <c r="R6500" s="36"/>
      <c r="V6500" s="36"/>
    </row>
    <row r="6501" spans="1:22" x14ac:dyDescent="0.25">
      <c r="A6501" s="86"/>
      <c r="B6501" s="9"/>
      <c r="C6501" s="9"/>
      <c r="D6501" s="9"/>
      <c r="E6501" s="9"/>
      <c r="F6501" s="9"/>
      <c r="I6501" s="9"/>
      <c r="K6501" s="9"/>
      <c r="L6501" s="9"/>
      <c r="M6501" s="9"/>
      <c r="O6501" s="9"/>
      <c r="P6501" s="9"/>
      <c r="Q6501" s="9"/>
      <c r="R6501" s="36"/>
      <c r="V6501" s="36"/>
    </row>
    <row r="6502" spans="1:22" x14ac:dyDescent="0.25">
      <c r="A6502" s="86"/>
      <c r="B6502" s="9"/>
      <c r="C6502" s="9"/>
      <c r="D6502" s="9"/>
      <c r="E6502" s="9"/>
      <c r="F6502" s="9"/>
      <c r="I6502" s="9"/>
      <c r="K6502" s="9"/>
      <c r="L6502" s="9"/>
      <c r="M6502" s="9"/>
      <c r="O6502" s="9"/>
      <c r="P6502" s="9"/>
      <c r="Q6502" s="9"/>
      <c r="R6502" s="36"/>
      <c r="V6502" s="36"/>
    </row>
    <row r="6503" spans="1:22" x14ac:dyDescent="0.25">
      <c r="A6503" s="86"/>
      <c r="B6503" s="9"/>
      <c r="C6503" s="9"/>
      <c r="D6503" s="9"/>
      <c r="E6503" s="9"/>
      <c r="F6503" s="9"/>
      <c r="I6503" s="9"/>
      <c r="K6503" s="9"/>
      <c r="L6503" s="9"/>
      <c r="M6503" s="9"/>
      <c r="O6503" s="9"/>
      <c r="P6503" s="9"/>
      <c r="Q6503" s="9"/>
      <c r="R6503" s="36"/>
      <c r="V6503" s="36"/>
    </row>
    <row r="6504" spans="1:22" x14ac:dyDescent="0.25">
      <c r="A6504" s="86"/>
      <c r="B6504" s="9"/>
      <c r="C6504" s="9"/>
      <c r="D6504" s="9"/>
      <c r="E6504" s="9"/>
      <c r="F6504" s="9"/>
      <c r="I6504" s="9"/>
      <c r="K6504" s="9"/>
      <c r="L6504" s="9"/>
      <c r="M6504" s="9"/>
      <c r="O6504" s="9"/>
      <c r="P6504" s="9"/>
      <c r="Q6504" s="9"/>
      <c r="R6504" s="36"/>
      <c r="V6504" s="36"/>
    </row>
    <row r="6505" spans="1:22" x14ac:dyDescent="0.25">
      <c r="A6505" s="86"/>
      <c r="B6505" s="9"/>
      <c r="C6505" s="9"/>
      <c r="D6505" s="9"/>
      <c r="E6505" s="9"/>
      <c r="F6505" s="9"/>
      <c r="I6505" s="9"/>
      <c r="K6505" s="9"/>
      <c r="L6505" s="9"/>
      <c r="M6505" s="9"/>
      <c r="O6505" s="9"/>
      <c r="P6505" s="9"/>
      <c r="Q6505" s="9"/>
      <c r="R6505" s="36"/>
      <c r="V6505" s="36"/>
    </row>
    <row r="6506" spans="1:22" x14ac:dyDescent="0.25">
      <c r="A6506" s="86"/>
      <c r="B6506" s="9"/>
      <c r="C6506" s="9"/>
      <c r="D6506" s="9"/>
      <c r="E6506" s="9"/>
      <c r="F6506" s="9"/>
      <c r="I6506" s="9"/>
      <c r="K6506" s="9"/>
      <c r="L6506" s="9"/>
      <c r="M6506" s="9"/>
      <c r="O6506" s="9"/>
      <c r="P6506" s="9"/>
      <c r="Q6506" s="9"/>
      <c r="R6506" s="36"/>
      <c r="V6506" s="36"/>
    </row>
    <row r="6507" spans="1:22" x14ac:dyDescent="0.25">
      <c r="A6507" s="86"/>
      <c r="B6507" s="9"/>
      <c r="C6507" s="9"/>
      <c r="D6507" s="9"/>
      <c r="E6507" s="9"/>
      <c r="F6507" s="9"/>
      <c r="I6507" s="9"/>
      <c r="K6507" s="9"/>
      <c r="L6507" s="9"/>
      <c r="M6507" s="9"/>
      <c r="O6507" s="9"/>
      <c r="P6507" s="9"/>
      <c r="Q6507" s="9"/>
      <c r="R6507" s="36"/>
      <c r="V6507" s="36"/>
    </row>
    <row r="6508" spans="1:22" x14ac:dyDescent="0.25">
      <c r="A6508" s="86"/>
      <c r="B6508" s="9"/>
      <c r="C6508" s="9"/>
      <c r="D6508" s="9"/>
      <c r="E6508" s="9"/>
      <c r="F6508" s="9"/>
      <c r="I6508" s="9"/>
      <c r="K6508" s="9"/>
      <c r="L6508" s="9"/>
      <c r="M6508" s="9"/>
      <c r="O6508" s="9"/>
      <c r="P6508" s="9"/>
      <c r="Q6508" s="9"/>
      <c r="R6508" s="36"/>
      <c r="V6508" s="36"/>
    </row>
    <row r="6509" spans="1:22" x14ac:dyDescent="0.25">
      <c r="A6509" s="86"/>
      <c r="B6509" s="9"/>
      <c r="C6509" s="9"/>
      <c r="D6509" s="9"/>
      <c r="E6509" s="9"/>
      <c r="F6509" s="9"/>
      <c r="I6509" s="9"/>
      <c r="K6509" s="9"/>
      <c r="L6509" s="9"/>
      <c r="M6509" s="9"/>
      <c r="O6509" s="9"/>
      <c r="P6509" s="9"/>
      <c r="Q6509" s="9"/>
      <c r="R6509" s="36"/>
      <c r="V6509" s="36"/>
    </row>
    <row r="6510" spans="1:22" x14ac:dyDescent="0.25">
      <c r="A6510" s="86"/>
      <c r="B6510" s="9"/>
      <c r="C6510" s="9"/>
      <c r="D6510" s="9"/>
      <c r="E6510" s="9"/>
      <c r="F6510" s="9"/>
      <c r="I6510" s="9"/>
      <c r="K6510" s="9"/>
      <c r="L6510" s="9"/>
      <c r="M6510" s="9"/>
      <c r="O6510" s="9"/>
      <c r="P6510" s="9"/>
      <c r="Q6510" s="9"/>
      <c r="R6510" s="36"/>
      <c r="V6510" s="36"/>
    </row>
    <row r="6511" spans="1:22" x14ac:dyDescent="0.25">
      <c r="A6511" s="86"/>
      <c r="B6511" s="9"/>
      <c r="C6511" s="9"/>
      <c r="D6511" s="9"/>
      <c r="E6511" s="9"/>
      <c r="F6511" s="9"/>
      <c r="I6511" s="9"/>
      <c r="K6511" s="9"/>
      <c r="L6511" s="9"/>
      <c r="M6511" s="9"/>
      <c r="O6511" s="9"/>
      <c r="P6511" s="9"/>
      <c r="Q6511" s="9"/>
      <c r="R6511" s="36"/>
      <c r="V6511" s="36"/>
    </row>
    <row r="6512" spans="1:22" x14ac:dyDescent="0.25">
      <c r="A6512" s="86"/>
      <c r="B6512" s="9"/>
      <c r="C6512" s="9"/>
      <c r="D6512" s="9"/>
      <c r="E6512" s="9"/>
      <c r="F6512" s="9"/>
      <c r="I6512" s="9"/>
      <c r="K6512" s="9"/>
      <c r="L6512" s="9"/>
      <c r="M6512" s="9"/>
      <c r="O6512" s="9"/>
      <c r="P6512" s="9"/>
      <c r="Q6512" s="9"/>
      <c r="R6512" s="36"/>
      <c r="V6512" s="36"/>
    </row>
    <row r="6513" spans="1:22" x14ac:dyDescent="0.25">
      <c r="A6513" s="86"/>
      <c r="B6513" s="9"/>
      <c r="C6513" s="9"/>
      <c r="D6513" s="9"/>
      <c r="E6513" s="9"/>
      <c r="F6513" s="9"/>
      <c r="I6513" s="9"/>
      <c r="K6513" s="9"/>
      <c r="L6513" s="9"/>
      <c r="M6513" s="9"/>
      <c r="O6513" s="9"/>
      <c r="P6513" s="9"/>
      <c r="Q6513" s="9"/>
      <c r="R6513" s="36"/>
      <c r="V6513" s="36"/>
    </row>
    <row r="6514" spans="1:22" x14ac:dyDescent="0.25">
      <c r="A6514" s="86"/>
      <c r="B6514" s="9"/>
      <c r="C6514" s="9"/>
      <c r="D6514" s="9"/>
      <c r="E6514" s="9"/>
      <c r="F6514" s="9"/>
      <c r="I6514" s="9"/>
      <c r="K6514" s="9"/>
      <c r="L6514" s="9"/>
      <c r="M6514" s="9"/>
      <c r="O6514" s="9"/>
      <c r="P6514" s="9"/>
      <c r="Q6514" s="9"/>
      <c r="R6514" s="36"/>
      <c r="V6514" s="36"/>
    </row>
    <row r="6515" spans="1:22" x14ac:dyDescent="0.25">
      <c r="A6515" s="86"/>
      <c r="B6515" s="9"/>
      <c r="C6515" s="9"/>
      <c r="D6515" s="9"/>
      <c r="E6515" s="9"/>
      <c r="F6515" s="9"/>
      <c r="I6515" s="9"/>
      <c r="K6515" s="9"/>
      <c r="L6515" s="9"/>
      <c r="M6515" s="9"/>
      <c r="O6515" s="9"/>
      <c r="P6515" s="9"/>
      <c r="Q6515" s="9"/>
      <c r="R6515" s="36"/>
      <c r="V6515" s="36"/>
    </row>
    <row r="6516" spans="1:22" x14ac:dyDescent="0.25">
      <c r="A6516" s="86"/>
      <c r="B6516" s="9"/>
      <c r="C6516" s="9"/>
      <c r="D6516" s="9"/>
      <c r="E6516" s="9"/>
      <c r="F6516" s="9"/>
      <c r="I6516" s="9"/>
      <c r="K6516" s="9"/>
      <c r="L6516" s="9"/>
      <c r="M6516" s="9"/>
      <c r="O6516" s="9"/>
      <c r="P6516" s="9"/>
      <c r="Q6516" s="9"/>
      <c r="R6516" s="36"/>
      <c r="V6516" s="36"/>
    </row>
    <row r="6517" spans="1:22" x14ac:dyDescent="0.25">
      <c r="A6517" s="86"/>
      <c r="B6517" s="9"/>
      <c r="C6517" s="9"/>
      <c r="D6517" s="9"/>
      <c r="E6517" s="9"/>
      <c r="F6517" s="9"/>
      <c r="I6517" s="9"/>
      <c r="K6517" s="9"/>
      <c r="L6517" s="9"/>
      <c r="M6517" s="9"/>
      <c r="O6517" s="9"/>
      <c r="P6517" s="9"/>
      <c r="Q6517" s="9"/>
      <c r="R6517" s="36"/>
      <c r="V6517" s="36"/>
    </row>
    <row r="6518" spans="1:22" x14ac:dyDescent="0.25">
      <c r="A6518" s="86"/>
      <c r="B6518" s="9"/>
      <c r="C6518" s="9"/>
      <c r="D6518" s="9"/>
      <c r="E6518" s="9"/>
      <c r="F6518" s="9"/>
      <c r="I6518" s="9"/>
      <c r="K6518" s="9"/>
      <c r="L6518" s="9"/>
      <c r="M6518" s="9"/>
      <c r="O6518" s="9"/>
      <c r="P6518" s="9"/>
      <c r="Q6518" s="9"/>
      <c r="R6518" s="36"/>
      <c r="V6518" s="36"/>
    </row>
    <row r="6519" spans="1:22" x14ac:dyDescent="0.25">
      <c r="A6519" s="86"/>
      <c r="B6519" s="9"/>
      <c r="C6519" s="9"/>
      <c r="D6519" s="9"/>
      <c r="E6519" s="9"/>
      <c r="F6519" s="9"/>
      <c r="I6519" s="9"/>
      <c r="K6519" s="9"/>
      <c r="L6519" s="9"/>
      <c r="M6519" s="9"/>
      <c r="O6519" s="9"/>
      <c r="P6519" s="9"/>
      <c r="Q6519" s="9"/>
      <c r="R6519" s="36"/>
      <c r="V6519" s="36"/>
    </row>
    <row r="6520" spans="1:22" x14ac:dyDescent="0.25">
      <c r="A6520" s="86"/>
      <c r="B6520" s="9"/>
      <c r="C6520" s="9"/>
      <c r="D6520" s="9"/>
      <c r="E6520" s="9"/>
      <c r="F6520" s="9"/>
      <c r="I6520" s="9"/>
      <c r="K6520" s="9"/>
      <c r="L6520" s="9"/>
      <c r="M6520" s="9"/>
      <c r="O6520" s="9"/>
      <c r="P6520" s="9"/>
      <c r="Q6520" s="9"/>
      <c r="R6520" s="36"/>
      <c r="V6520" s="36"/>
    </row>
    <row r="6521" spans="1:22" x14ac:dyDescent="0.25">
      <c r="A6521" s="86"/>
      <c r="B6521" s="9"/>
      <c r="C6521" s="9"/>
      <c r="D6521" s="9"/>
      <c r="E6521" s="9"/>
      <c r="F6521" s="9"/>
      <c r="I6521" s="9"/>
      <c r="K6521" s="9"/>
      <c r="L6521" s="9"/>
      <c r="M6521" s="9"/>
      <c r="O6521" s="9"/>
      <c r="P6521" s="9"/>
      <c r="Q6521" s="9"/>
      <c r="R6521" s="36"/>
      <c r="V6521" s="36"/>
    </row>
    <row r="6522" spans="1:22" x14ac:dyDescent="0.25">
      <c r="A6522" s="86"/>
      <c r="B6522" s="9"/>
      <c r="C6522" s="9"/>
      <c r="D6522" s="9"/>
      <c r="E6522" s="9"/>
      <c r="F6522" s="9"/>
      <c r="I6522" s="9"/>
      <c r="K6522" s="9"/>
      <c r="L6522" s="9"/>
      <c r="M6522" s="9"/>
      <c r="O6522" s="9"/>
      <c r="P6522" s="9"/>
      <c r="Q6522" s="9"/>
      <c r="R6522" s="36"/>
      <c r="V6522" s="36"/>
    </row>
    <row r="6523" spans="1:22" x14ac:dyDescent="0.25">
      <c r="A6523" s="86"/>
      <c r="B6523" s="9"/>
      <c r="C6523" s="9"/>
      <c r="D6523" s="9"/>
      <c r="E6523" s="9"/>
      <c r="F6523" s="9"/>
      <c r="I6523" s="9"/>
      <c r="K6523" s="9"/>
      <c r="L6523" s="9"/>
      <c r="M6523" s="9"/>
      <c r="O6523" s="9"/>
      <c r="P6523" s="9"/>
      <c r="Q6523" s="9"/>
      <c r="R6523" s="36"/>
      <c r="V6523" s="36"/>
    </row>
    <row r="6524" spans="1:22" x14ac:dyDescent="0.25">
      <c r="A6524" s="86"/>
      <c r="B6524" s="9"/>
      <c r="C6524" s="9"/>
      <c r="D6524" s="9"/>
      <c r="E6524" s="9"/>
      <c r="F6524" s="9"/>
      <c r="I6524" s="9"/>
      <c r="K6524" s="9"/>
      <c r="L6524" s="9"/>
      <c r="M6524" s="9"/>
      <c r="O6524" s="9"/>
      <c r="P6524" s="9"/>
      <c r="Q6524" s="9"/>
      <c r="R6524" s="36"/>
      <c r="V6524" s="36"/>
    </row>
    <row r="6525" spans="1:22" x14ac:dyDescent="0.25">
      <c r="A6525" s="86"/>
      <c r="B6525" s="9"/>
      <c r="C6525" s="9"/>
      <c r="D6525" s="9"/>
      <c r="E6525" s="9"/>
      <c r="F6525" s="9"/>
      <c r="I6525" s="9"/>
      <c r="K6525" s="9"/>
      <c r="L6525" s="9"/>
      <c r="M6525" s="9"/>
      <c r="O6525" s="9"/>
      <c r="P6525" s="9"/>
      <c r="Q6525" s="9"/>
      <c r="R6525" s="36"/>
      <c r="V6525" s="36"/>
    </row>
    <row r="6526" spans="1:22" x14ac:dyDescent="0.25">
      <c r="A6526" s="86"/>
      <c r="B6526" s="9"/>
      <c r="C6526" s="9"/>
      <c r="D6526" s="9"/>
      <c r="E6526" s="9"/>
      <c r="F6526" s="9"/>
      <c r="I6526" s="9"/>
      <c r="K6526" s="9"/>
      <c r="L6526" s="9"/>
      <c r="M6526" s="9"/>
      <c r="O6526" s="9"/>
      <c r="P6526" s="9"/>
      <c r="Q6526" s="9"/>
      <c r="R6526" s="36"/>
      <c r="V6526" s="36"/>
    </row>
    <row r="6527" spans="1:22" x14ac:dyDescent="0.25">
      <c r="A6527" s="86"/>
      <c r="B6527" s="9"/>
      <c r="C6527" s="9"/>
      <c r="D6527" s="9"/>
      <c r="E6527" s="9"/>
      <c r="F6527" s="9"/>
      <c r="I6527" s="9"/>
      <c r="K6527" s="9"/>
      <c r="L6527" s="9"/>
      <c r="M6527" s="9"/>
      <c r="O6527" s="9"/>
      <c r="P6527" s="9"/>
      <c r="Q6527" s="9"/>
      <c r="R6527" s="36"/>
      <c r="V6527" s="36"/>
    </row>
    <row r="6528" spans="1:22" x14ac:dyDescent="0.25">
      <c r="A6528" s="86"/>
      <c r="B6528" s="9"/>
      <c r="C6528" s="9"/>
      <c r="D6528" s="9"/>
      <c r="E6528" s="9"/>
      <c r="F6528" s="9"/>
      <c r="I6528" s="9"/>
      <c r="K6528" s="9"/>
      <c r="L6528" s="9"/>
      <c r="M6528" s="9"/>
      <c r="O6528" s="9"/>
      <c r="P6528" s="9"/>
      <c r="Q6528" s="9"/>
      <c r="R6528" s="36"/>
      <c r="V6528" s="36"/>
    </row>
    <row r="6529" spans="1:22" x14ac:dyDescent="0.25">
      <c r="A6529" s="86"/>
      <c r="B6529" s="9"/>
      <c r="C6529" s="9"/>
      <c r="D6529" s="9"/>
      <c r="E6529" s="9"/>
      <c r="F6529" s="9"/>
      <c r="I6529" s="9"/>
      <c r="K6529" s="9"/>
      <c r="L6529" s="9"/>
      <c r="M6529" s="9"/>
      <c r="O6529" s="9"/>
      <c r="P6529" s="9"/>
      <c r="Q6529" s="9"/>
      <c r="R6529" s="36"/>
      <c r="V6529" s="36"/>
    </row>
    <row r="6530" spans="1:22" x14ac:dyDescent="0.25">
      <c r="A6530" s="86"/>
      <c r="B6530" s="9"/>
      <c r="C6530" s="9"/>
      <c r="D6530" s="9"/>
      <c r="E6530" s="9"/>
      <c r="F6530" s="9"/>
      <c r="I6530" s="9"/>
      <c r="K6530" s="9"/>
      <c r="L6530" s="9"/>
      <c r="M6530" s="9"/>
      <c r="O6530" s="9"/>
      <c r="P6530" s="9"/>
      <c r="Q6530" s="9"/>
      <c r="R6530" s="36"/>
      <c r="V6530" s="36"/>
    </row>
    <row r="6531" spans="1:22" x14ac:dyDescent="0.25">
      <c r="A6531" s="86"/>
      <c r="B6531" s="9"/>
      <c r="C6531" s="9"/>
      <c r="D6531" s="9"/>
      <c r="E6531" s="9"/>
      <c r="F6531" s="9"/>
      <c r="I6531" s="9"/>
      <c r="K6531" s="9"/>
      <c r="L6531" s="9"/>
      <c r="M6531" s="9"/>
      <c r="O6531" s="9"/>
      <c r="P6531" s="9"/>
      <c r="Q6531" s="9"/>
      <c r="R6531" s="36"/>
      <c r="V6531" s="36"/>
    </row>
    <row r="6532" spans="1:22" x14ac:dyDescent="0.25">
      <c r="A6532" s="86"/>
      <c r="B6532" s="9"/>
      <c r="C6532" s="9"/>
      <c r="D6532" s="9"/>
      <c r="E6532" s="9"/>
      <c r="F6532" s="9"/>
      <c r="I6532" s="9"/>
      <c r="K6532" s="9"/>
      <c r="L6532" s="9"/>
      <c r="M6532" s="9"/>
      <c r="O6532" s="9"/>
      <c r="P6532" s="9"/>
      <c r="Q6532" s="9"/>
      <c r="R6532" s="36"/>
      <c r="V6532" s="36"/>
    </row>
    <row r="6533" spans="1:22" x14ac:dyDescent="0.25">
      <c r="A6533" s="86"/>
      <c r="B6533" s="9"/>
      <c r="C6533" s="9"/>
      <c r="D6533" s="9"/>
      <c r="E6533" s="9"/>
      <c r="F6533" s="9"/>
      <c r="I6533" s="9"/>
      <c r="K6533" s="9"/>
      <c r="L6533" s="9"/>
      <c r="M6533" s="9"/>
      <c r="O6533" s="9"/>
      <c r="P6533" s="9"/>
      <c r="Q6533" s="9"/>
      <c r="R6533" s="36"/>
      <c r="V6533" s="36"/>
    </row>
    <row r="6534" spans="1:22" x14ac:dyDescent="0.25">
      <c r="A6534" s="86"/>
      <c r="B6534" s="9"/>
      <c r="C6534" s="9"/>
      <c r="D6534" s="9"/>
      <c r="E6534" s="9"/>
      <c r="F6534" s="9"/>
      <c r="I6534" s="9"/>
      <c r="K6534" s="9"/>
      <c r="L6534" s="9"/>
      <c r="M6534" s="9"/>
      <c r="O6534" s="9"/>
      <c r="P6534" s="9"/>
      <c r="Q6534" s="9"/>
      <c r="R6534" s="36"/>
      <c r="V6534" s="36"/>
    </row>
    <row r="6535" spans="1:22" x14ac:dyDescent="0.25">
      <c r="A6535" s="86"/>
      <c r="B6535" s="9"/>
      <c r="C6535" s="9"/>
      <c r="D6535" s="9"/>
      <c r="E6535" s="9"/>
      <c r="F6535" s="9"/>
      <c r="I6535" s="9"/>
      <c r="K6535" s="9"/>
      <c r="L6535" s="9"/>
      <c r="M6535" s="9"/>
      <c r="O6535" s="9"/>
      <c r="P6535" s="9"/>
      <c r="Q6535" s="9"/>
      <c r="R6535" s="36"/>
      <c r="V6535" s="36"/>
    </row>
    <row r="6536" spans="1:22" x14ac:dyDescent="0.25">
      <c r="A6536" s="86"/>
      <c r="B6536" s="9"/>
      <c r="C6536" s="9"/>
      <c r="D6536" s="9"/>
      <c r="E6536" s="9"/>
      <c r="F6536" s="9"/>
      <c r="I6536" s="9"/>
      <c r="K6536" s="9"/>
      <c r="L6536" s="9"/>
      <c r="M6536" s="9"/>
      <c r="O6536" s="9"/>
      <c r="P6536" s="9"/>
      <c r="Q6536" s="9"/>
      <c r="R6536" s="36"/>
      <c r="V6536" s="36"/>
    </row>
    <row r="6537" spans="1:22" x14ac:dyDescent="0.25">
      <c r="A6537" s="86"/>
      <c r="B6537" s="9"/>
      <c r="C6537" s="9"/>
      <c r="D6537" s="9"/>
      <c r="E6537" s="9"/>
      <c r="F6537" s="9"/>
      <c r="I6537" s="9"/>
      <c r="K6537" s="9"/>
      <c r="L6537" s="9"/>
      <c r="M6537" s="9"/>
      <c r="O6537" s="9"/>
      <c r="P6537" s="9"/>
      <c r="Q6537" s="9"/>
      <c r="R6537" s="36"/>
      <c r="V6537" s="36"/>
    </row>
    <row r="6538" spans="1:22" x14ac:dyDescent="0.25">
      <c r="A6538" s="86"/>
      <c r="B6538" s="9"/>
      <c r="C6538" s="9"/>
      <c r="D6538" s="9"/>
      <c r="E6538" s="9"/>
      <c r="F6538" s="9"/>
      <c r="I6538" s="9"/>
      <c r="K6538" s="9"/>
      <c r="L6538" s="9"/>
      <c r="M6538" s="9"/>
      <c r="O6538" s="9"/>
      <c r="P6538" s="9"/>
      <c r="Q6538" s="9"/>
      <c r="R6538" s="36"/>
      <c r="V6538" s="36"/>
    </row>
    <row r="6539" spans="1:22" x14ac:dyDescent="0.25">
      <c r="A6539" s="86"/>
      <c r="B6539" s="9"/>
      <c r="C6539" s="9"/>
      <c r="D6539" s="9"/>
      <c r="E6539" s="9"/>
      <c r="F6539" s="9"/>
      <c r="I6539" s="9"/>
      <c r="K6539" s="9"/>
      <c r="L6539" s="9"/>
      <c r="M6539" s="9"/>
      <c r="O6539" s="9"/>
      <c r="P6539" s="9"/>
      <c r="Q6539" s="9"/>
      <c r="R6539" s="36"/>
      <c r="V6539" s="36"/>
    </row>
    <row r="6540" spans="1:22" x14ac:dyDescent="0.25">
      <c r="A6540" s="86"/>
      <c r="B6540" s="9"/>
      <c r="C6540" s="9"/>
      <c r="D6540" s="9"/>
      <c r="E6540" s="9"/>
      <c r="F6540" s="9"/>
      <c r="I6540" s="9"/>
      <c r="K6540" s="9"/>
      <c r="L6540" s="9"/>
      <c r="M6540" s="9"/>
      <c r="O6540" s="9"/>
      <c r="P6540" s="9"/>
      <c r="Q6540" s="9"/>
      <c r="R6540" s="36"/>
      <c r="V6540" s="36"/>
    </row>
    <row r="6541" spans="1:22" x14ac:dyDescent="0.25">
      <c r="A6541" s="86"/>
      <c r="B6541" s="9"/>
      <c r="C6541" s="9"/>
      <c r="D6541" s="9"/>
      <c r="E6541" s="9"/>
      <c r="F6541" s="9"/>
      <c r="I6541" s="9"/>
      <c r="K6541" s="9"/>
      <c r="L6541" s="9"/>
      <c r="M6541" s="9"/>
      <c r="O6541" s="9"/>
      <c r="P6541" s="9"/>
      <c r="Q6541" s="9"/>
      <c r="R6541" s="36"/>
      <c r="V6541" s="36"/>
    </row>
    <row r="6542" spans="1:22" x14ac:dyDescent="0.25">
      <c r="A6542" s="86"/>
      <c r="B6542" s="9"/>
      <c r="C6542" s="9"/>
      <c r="D6542" s="9"/>
      <c r="E6542" s="9"/>
      <c r="F6542" s="9"/>
      <c r="I6542" s="9"/>
      <c r="K6542" s="9"/>
      <c r="L6542" s="9"/>
      <c r="M6542" s="9"/>
      <c r="O6542" s="9"/>
      <c r="P6542" s="9"/>
      <c r="Q6542" s="9"/>
      <c r="R6542" s="36"/>
      <c r="V6542" s="36"/>
    </row>
    <row r="6543" spans="1:22" x14ac:dyDescent="0.25">
      <c r="A6543" s="86"/>
      <c r="B6543" s="9"/>
      <c r="C6543" s="9"/>
      <c r="D6543" s="9"/>
      <c r="E6543" s="9"/>
      <c r="F6543" s="9"/>
      <c r="I6543" s="9"/>
      <c r="K6543" s="9"/>
      <c r="L6543" s="9"/>
      <c r="M6543" s="9"/>
      <c r="O6543" s="9"/>
      <c r="P6543" s="9"/>
      <c r="Q6543" s="9"/>
      <c r="R6543" s="36"/>
      <c r="V6543" s="36"/>
    </row>
    <row r="6544" spans="1:22" x14ac:dyDescent="0.25">
      <c r="A6544" s="86"/>
      <c r="B6544" s="9"/>
      <c r="C6544" s="9"/>
      <c r="D6544" s="9"/>
      <c r="E6544" s="9"/>
      <c r="F6544" s="9"/>
      <c r="I6544" s="9"/>
      <c r="K6544" s="9"/>
      <c r="L6544" s="9"/>
      <c r="M6544" s="9"/>
      <c r="O6544" s="9"/>
      <c r="P6544" s="9"/>
      <c r="Q6544" s="9"/>
      <c r="R6544" s="36"/>
      <c r="V6544" s="36"/>
    </row>
    <row r="6545" spans="1:22" x14ac:dyDescent="0.25">
      <c r="A6545" s="86"/>
      <c r="B6545" s="9"/>
      <c r="C6545" s="9"/>
      <c r="D6545" s="9"/>
      <c r="E6545" s="9"/>
      <c r="F6545" s="9"/>
      <c r="I6545" s="9"/>
      <c r="K6545" s="9"/>
      <c r="L6545" s="9"/>
      <c r="M6545" s="9"/>
      <c r="O6545" s="9"/>
      <c r="P6545" s="9"/>
      <c r="Q6545" s="9"/>
      <c r="R6545" s="36"/>
      <c r="V6545" s="36"/>
    </row>
    <row r="6546" spans="1:22" x14ac:dyDescent="0.25">
      <c r="A6546" s="86"/>
      <c r="B6546" s="9"/>
      <c r="C6546" s="9"/>
      <c r="D6546" s="9"/>
      <c r="E6546" s="9"/>
      <c r="F6546" s="9"/>
      <c r="I6546" s="9"/>
      <c r="K6546" s="9"/>
      <c r="L6546" s="9"/>
      <c r="M6546" s="9"/>
      <c r="O6546" s="9"/>
      <c r="P6546" s="9"/>
      <c r="Q6546" s="9"/>
      <c r="R6546" s="36"/>
      <c r="V6546" s="36"/>
    </row>
    <row r="6547" spans="1:22" x14ac:dyDescent="0.25">
      <c r="A6547" s="86"/>
      <c r="B6547" s="9"/>
      <c r="C6547" s="9"/>
      <c r="D6547" s="9"/>
      <c r="E6547" s="9"/>
      <c r="F6547" s="9"/>
      <c r="I6547" s="9"/>
      <c r="K6547" s="9"/>
      <c r="L6547" s="9"/>
      <c r="M6547" s="9"/>
      <c r="O6547" s="9"/>
      <c r="P6547" s="9"/>
      <c r="Q6547" s="9"/>
      <c r="R6547" s="36"/>
      <c r="V6547" s="36"/>
    </row>
    <row r="6548" spans="1:22" x14ac:dyDescent="0.25">
      <c r="A6548" s="86"/>
      <c r="B6548" s="9"/>
      <c r="C6548" s="9"/>
      <c r="D6548" s="9"/>
      <c r="E6548" s="9"/>
      <c r="F6548" s="9"/>
      <c r="I6548" s="9"/>
      <c r="K6548" s="9"/>
      <c r="L6548" s="9"/>
      <c r="M6548" s="9"/>
      <c r="O6548" s="9"/>
      <c r="P6548" s="9"/>
      <c r="Q6548" s="9"/>
      <c r="R6548" s="36"/>
      <c r="V6548" s="36"/>
    </row>
    <row r="6549" spans="1:22" x14ac:dyDescent="0.25">
      <c r="A6549" s="86"/>
      <c r="B6549" s="9"/>
      <c r="C6549" s="9"/>
      <c r="D6549" s="9"/>
      <c r="E6549" s="9"/>
      <c r="F6549" s="9"/>
      <c r="I6549" s="9"/>
      <c r="K6549" s="9"/>
      <c r="L6549" s="9"/>
      <c r="M6549" s="9"/>
      <c r="O6549" s="9"/>
      <c r="P6549" s="9"/>
      <c r="Q6549" s="9"/>
      <c r="R6549" s="36"/>
      <c r="V6549" s="36"/>
    </row>
    <row r="6550" spans="1:22" x14ac:dyDescent="0.25">
      <c r="A6550" s="86"/>
      <c r="B6550" s="9"/>
      <c r="C6550" s="9"/>
      <c r="D6550" s="9"/>
      <c r="E6550" s="9"/>
      <c r="F6550" s="9"/>
      <c r="I6550" s="9"/>
      <c r="K6550" s="9"/>
      <c r="L6550" s="9"/>
      <c r="M6550" s="9"/>
      <c r="O6550" s="9"/>
      <c r="P6550" s="9"/>
      <c r="Q6550" s="9"/>
      <c r="R6550" s="36"/>
      <c r="V6550" s="36"/>
    </row>
    <row r="6551" spans="1:22" x14ac:dyDescent="0.25">
      <c r="A6551" s="86"/>
      <c r="B6551" s="9"/>
      <c r="C6551" s="9"/>
      <c r="D6551" s="9"/>
      <c r="E6551" s="9"/>
      <c r="F6551" s="9"/>
      <c r="I6551" s="9"/>
      <c r="K6551" s="9"/>
      <c r="L6551" s="9"/>
      <c r="M6551" s="9"/>
      <c r="O6551" s="9"/>
      <c r="P6551" s="9"/>
      <c r="Q6551" s="9"/>
      <c r="R6551" s="36"/>
      <c r="V6551" s="36"/>
    </row>
    <row r="6552" spans="1:22" x14ac:dyDescent="0.25">
      <c r="A6552" s="86"/>
      <c r="B6552" s="9"/>
      <c r="C6552" s="9"/>
      <c r="D6552" s="9"/>
      <c r="E6552" s="9"/>
      <c r="F6552" s="9"/>
      <c r="I6552" s="9"/>
      <c r="K6552" s="9"/>
      <c r="L6552" s="9"/>
      <c r="M6552" s="9"/>
      <c r="O6552" s="9"/>
      <c r="P6552" s="9"/>
      <c r="Q6552" s="9"/>
      <c r="R6552" s="36"/>
      <c r="V6552" s="36"/>
    </row>
    <row r="6553" spans="1:22" x14ac:dyDescent="0.25">
      <c r="A6553" s="86"/>
      <c r="B6553" s="9"/>
      <c r="C6553" s="9"/>
      <c r="D6553" s="9"/>
      <c r="E6553" s="9"/>
      <c r="F6553" s="9"/>
      <c r="I6553" s="9"/>
      <c r="K6553" s="9"/>
      <c r="L6553" s="9"/>
      <c r="M6553" s="9"/>
      <c r="O6553" s="9"/>
      <c r="P6553" s="9"/>
      <c r="Q6553" s="9"/>
      <c r="R6553" s="36"/>
      <c r="V6553" s="36"/>
    </row>
    <row r="6554" spans="1:22" x14ac:dyDescent="0.25">
      <c r="A6554" s="86"/>
      <c r="B6554" s="9"/>
      <c r="C6554" s="9"/>
      <c r="D6554" s="9"/>
      <c r="E6554" s="9"/>
      <c r="F6554" s="9"/>
      <c r="I6554" s="9"/>
      <c r="K6554" s="9"/>
      <c r="L6554" s="9"/>
      <c r="M6554" s="9"/>
      <c r="O6554" s="9"/>
      <c r="P6554" s="9"/>
      <c r="Q6554" s="9"/>
      <c r="R6554" s="36"/>
      <c r="V6554" s="36"/>
    </row>
    <row r="6555" spans="1:22" x14ac:dyDescent="0.25">
      <c r="A6555" s="86"/>
      <c r="B6555" s="9"/>
      <c r="C6555" s="9"/>
      <c r="D6555" s="9"/>
      <c r="E6555" s="9"/>
      <c r="F6555" s="9"/>
      <c r="I6555" s="9"/>
      <c r="K6555" s="9"/>
      <c r="L6555" s="9"/>
      <c r="M6555" s="9"/>
      <c r="O6555" s="9"/>
      <c r="P6555" s="9"/>
      <c r="Q6555" s="9"/>
      <c r="R6555" s="36"/>
      <c r="V6555" s="36"/>
    </row>
    <row r="6556" spans="1:22" x14ac:dyDescent="0.25">
      <c r="A6556" s="86"/>
      <c r="B6556" s="9"/>
      <c r="C6556" s="9"/>
      <c r="D6556" s="9"/>
      <c r="E6556" s="9"/>
      <c r="F6556" s="9"/>
      <c r="I6556" s="9"/>
      <c r="K6556" s="9"/>
      <c r="L6556" s="9"/>
      <c r="M6556" s="9"/>
      <c r="O6556" s="9"/>
      <c r="P6556" s="9"/>
      <c r="Q6556" s="9"/>
      <c r="R6556" s="36"/>
      <c r="V6556" s="36"/>
    </row>
    <row r="6557" spans="1:22" x14ac:dyDescent="0.25">
      <c r="A6557" s="86"/>
      <c r="B6557" s="9"/>
      <c r="C6557" s="9"/>
      <c r="D6557" s="9"/>
      <c r="E6557" s="9"/>
      <c r="F6557" s="9"/>
      <c r="I6557" s="9"/>
      <c r="K6557" s="9"/>
      <c r="L6557" s="9"/>
      <c r="M6557" s="9"/>
      <c r="O6557" s="9"/>
      <c r="P6557" s="9"/>
      <c r="Q6557" s="9"/>
      <c r="R6557" s="36"/>
      <c r="V6557" s="36"/>
    </row>
    <row r="6558" spans="1:22" x14ac:dyDescent="0.25">
      <c r="A6558" s="86"/>
      <c r="B6558" s="9"/>
      <c r="C6558" s="9"/>
      <c r="D6558" s="9"/>
      <c r="E6558" s="9"/>
      <c r="F6558" s="9"/>
      <c r="I6558" s="9"/>
      <c r="K6558" s="9"/>
      <c r="L6558" s="9"/>
      <c r="M6558" s="9"/>
      <c r="O6558" s="9"/>
      <c r="P6558" s="9"/>
      <c r="Q6558" s="9"/>
      <c r="R6558" s="36"/>
      <c r="V6558" s="36"/>
    </row>
    <row r="6559" spans="1:22" x14ac:dyDescent="0.25">
      <c r="A6559" s="86"/>
      <c r="B6559" s="9"/>
      <c r="C6559" s="9"/>
      <c r="D6559" s="9"/>
      <c r="E6559" s="9"/>
      <c r="F6559" s="9"/>
      <c r="I6559" s="9"/>
      <c r="K6559" s="9"/>
      <c r="L6559" s="9"/>
      <c r="M6559" s="9"/>
      <c r="O6559" s="9"/>
      <c r="P6559" s="9"/>
      <c r="Q6559" s="9"/>
      <c r="R6559" s="36"/>
      <c r="V6559" s="36"/>
    </row>
    <row r="6560" spans="1:22" x14ac:dyDescent="0.25">
      <c r="A6560" s="86"/>
      <c r="B6560" s="9"/>
      <c r="C6560" s="9"/>
      <c r="D6560" s="9"/>
      <c r="E6560" s="9"/>
      <c r="F6560" s="9"/>
      <c r="I6560" s="9"/>
      <c r="K6560" s="9"/>
      <c r="L6560" s="9"/>
      <c r="M6560" s="9"/>
      <c r="O6560" s="9"/>
      <c r="P6560" s="9"/>
      <c r="Q6560" s="9"/>
      <c r="R6560" s="36"/>
      <c r="V6560" s="36"/>
    </row>
    <row r="6561" spans="1:22" x14ac:dyDescent="0.25">
      <c r="A6561" s="86"/>
      <c r="B6561" s="9"/>
      <c r="C6561" s="9"/>
      <c r="D6561" s="9"/>
      <c r="E6561" s="9"/>
      <c r="F6561" s="9"/>
      <c r="I6561" s="9"/>
      <c r="K6561" s="9"/>
      <c r="L6561" s="9"/>
      <c r="M6561" s="9"/>
      <c r="O6561" s="9"/>
      <c r="P6561" s="9"/>
      <c r="Q6561" s="9"/>
      <c r="R6561" s="36"/>
      <c r="V6561" s="36"/>
    </row>
    <row r="6562" spans="1:22" x14ac:dyDescent="0.25">
      <c r="A6562" s="86"/>
      <c r="B6562" s="9"/>
      <c r="C6562" s="9"/>
      <c r="D6562" s="9"/>
      <c r="E6562" s="9"/>
      <c r="F6562" s="9"/>
      <c r="I6562" s="9"/>
      <c r="K6562" s="9"/>
      <c r="L6562" s="9"/>
      <c r="M6562" s="9"/>
      <c r="O6562" s="9"/>
      <c r="P6562" s="9"/>
      <c r="Q6562" s="9"/>
      <c r="R6562" s="36"/>
      <c r="V6562" s="36"/>
    </row>
    <row r="6563" spans="1:22" x14ac:dyDescent="0.25">
      <c r="A6563" s="86"/>
      <c r="B6563" s="9"/>
      <c r="C6563" s="9"/>
      <c r="D6563" s="9"/>
      <c r="E6563" s="9"/>
      <c r="F6563" s="9"/>
      <c r="I6563" s="9"/>
      <c r="K6563" s="9"/>
      <c r="L6563" s="9"/>
      <c r="M6563" s="9"/>
      <c r="O6563" s="9"/>
      <c r="P6563" s="9"/>
      <c r="Q6563" s="9"/>
      <c r="R6563" s="36"/>
      <c r="V6563" s="36"/>
    </row>
    <row r="6564" spans="1:22" x14ac:dyDescent="0.25">
      <c r="A6564" s="86"/>
      <c r="B6564" s="9"/>
      <c r="C6564" s="9"/>
      <c r="D6564" s="9"/>
      <c r="E6564" s="9"/>
      <c r="F6564" s="9"/>
      <c r="I6564" s="9"/>
      <c r="K6564" s="9"/>
      <c r="L6564" s="9"/>
      <c r="M6564" s="9"/>
      <c r="O6564" s="9"/>
      <c r="P6564" s="9"/>
      <c r="Q6564" s="9"/>
      <c r="R6564" s="36"/>
      <c r="V6564" s="36"/>
    </row>
    <row r="6565" spans="1:22" x14ac:dyDescent="0.25">
      <c r="A6565" s="86"/>
      <c r="B6565" s="9"/>
      <c r="C6565" s="9"/>
      <c r="D6565" s="9"/>
      <c r="E6565" s="9"/>
      <c r="F6565" s="9"/>
      <c r="I6565" s="9"/>
      <c r="K6565" s="9"/>
      <c r="L6565" s="9"/>
      <c r="M6565" s="9"/>
      <c r="O6565" s="9"/>
      <c r="P6565" s="9"/>
      <c r="Q6565" s="9"/>
      <c r="R6565" s="36"/>
      <c r="V6565" s="36"/>
    </row>
    <row r="6566" spans="1:22" x14ac:dyDescent="0.25">
      <c r="A6566" s="86"/>
      <c r="B6566" s="9"/>
      <c r="C6566" s="9"/>
      <c r="D6566" s="9"/>
      <c r="E6566" s="9"/>
      <c r="F6566" s="9"/>
      <c r="I6566" s="9"/>
      <c r="K6566" s="9"/>
      <c r="L6566" s="9"/>
      <c r="M6566" s="9"/>
      <c r="O6566" s="9"/>
      <c r="P6566" s="9"/>
      <c r="Q6566" s="9"/>
      <c r="R6566" s="36"/>
      <c r="V6566" s="36"/>
    </row>
    <row r="6567" spans="1:22" x14ac:dyDescent="0.25">
      <c r="A6567" s="86"/>
      <c r="B6567" s="9"/>
      <c r="C6567" s="9"/>
      <c r="D6567" s="9"/>
      <c r="E6567" s="9"/>
      <c r="F6567" s="9"/>
      <c r="I6567" s="9"/>
      <c r="K6567" s="9"/>
      <c r="L6567" s="9"/>
      <c r="M6567" s="9"/>
      <c r="O6567" s="9"/>
      <c r="P6567" s="9"/>
      <c r="Q6567" s="9"/>
      <c r="R6567" s="36"/>
      <c r="V6567" s="36"/>
    </row>
    <row r="6568" spans="1:22" x14ac:dyDescent="0.25">
      <c r="A6568" s="86"/>
      <c r="B6568" s="9"/>
      <c r="C6568" s="9"/>
      <c r="D6568" s="9"/>
      <c r="E6568" s="9"/>
      <c r="F6568" s="9"/>
      <c r="I6568" s="9"/>
      <c r="K6568" s="9"/>
      <c r="L6568" s="9"/>
      <c r="M6568" s="9"/>
      <c r="O6568" s="9"/>
      <c r="P6568" s="9"/>
      <c r="Q6568" s="9"/>
      <c r="R6568" s="36"/>
      <c r="V6568" s="36"/>
    </row>
    <row r="6569" spans="1:22" x14ac:dyDescent="0.25">
      <c r="A6569" s="86"/>
      <c r="B6569" s="9"/>
      <c r="C6569" s="9"/>
      <c r="D6569" s="9"/>
      <c r="E6569" s="9"/>
      <c r="F6569" s="9"/>
      <c r="I6569" s="9"/>
      <c r="K6569" s="9"/>
      <c r="L6569" s="9"/>
      <c r="M6569" s="9"/>
      <c r="O6569" s="9"/>
      <c r="P6569" s="9"/>
      <c r="Q6569" s="9"/>
      <c r="R6569" s="36"/>
      <c r="V6569" s="36"/>
    </row>
    <row r="6570" spans="1:22" x14ac:dyDescent="0.25">
      <c r="A6570" s="86"/>
      <c r="B6570" s="9"/>
      <c r="C6570" s="9"/>
      <c r="D6570" s="9"/>
      <c r="E6570" s="9"/>
      <c r="F6570" s="9"/>
      <c r="I6570" s="9"/>
      <c r="K6570" s="9"/>
      <c r="L6570" s="9"/>
      <c r="M6570" s="9"/>
      <c r="O6570" s="9"/>
      <c r="P6570" s="9"/>
      <c r="Q6570" s="9"/>
      <c r="R6570" s="36"/>
      <c r="V6570" s="36"/>
    </row>
    <row r="6571" spans="1:22" x14ac:dyDescent="0.25">
      <c r="A6571" s="86"/>
      <c r="B6571" s="9"/>
      <c r="C6571" s="9"/>
      <c r="D6571" s="9"/>
      <c r="E6571" s="9"/>
      <c r="F6571" s="9"/>
      <c r="I6571" s="9"/>
      <c r="K6571" s="9"/>
      <c r="L6571" s="9"/>
      <c r="M6571" s="9"/>
      <c r="O6571" s="9"/>
      <c r="P6571" s="9"/>
      <c r="Q6571" s="9"/>
      <c r="R6571" s="36"/>
      <c r="V6571" s="36"/>
    </row>
    <row r="6572" spans="1:22" x14ac:dyDescent="0.25">
      <c r="A6572" s="86"/>
      <c r="B6572" s="9"/>
      <c r="C6572" s="9"/>
      <c r="D6572" s="9"/>
      <c r="E6572" s="9"/>
      <c r="F6572" s="9"/>
      <c r="I6572" s="9"/>
      <c r="K6572" s="9"/>
      <c r="L6572" s="9"/>
      <c r="M6572" s="9"/>
      <c r="O6572" s="9"/>
      <c r="P6572" s="9"/>
      <c r="Q6572" s="9"/>
      <c r="R6572" s="36"/>
      <c r="V6572" s="36"/>
    </row>
    <row r="6573" spans="1:22" x14ac:dyDescent="0.25">
      <c r="A6573" s="86"/>
      <c r="B6573" s="9"/>
      <c r="C6573" s="9"/>
      <c r="D6573" s="9"/>
      <c r="E6573" s="9"/>
      <c r="F6573" s="9"/>
      <c r="I6573" s="9"/>
      <c r="K6573" s="9"/>
      <c r="L6573" s="9"/>
      <c r="M6573" s="9"/>
      <c r="O6573" s="9"/>
      <c r="P6573" s="9"/>
      <c r="Q6573" s="9"/>
      <c r="R6573" s="36"/>
      <c r="V6573" s="36"/>
    </row>
    <row r="6574" spans="1:22" x14ac:dyDescent="0.25">
      <c r="A6574" s="86"/>
      <c r="B6574" s="9"/>
      <c r="C6574" s="9"/>
      <c r="D6574" s="9"/>
      <c r="E6574" s="9"/>
      <c r="F6574" s="9"/>
      <c r="I6574" s="9"/>
      <c r="K6574" s="9"/>
      <c r="L6574" s="9"/>
      <c r="M6574" s="9"/>
      <c r="O6574" s="9"/>
      <c r="P6574" s="9"/>
      <c r="Q6574" s="9"/>
      <c r="R6574" s="36"/>
      <c r="V6574" s="36"/>
    </row>
    <row r="6575" spans="1:22" x14ac:dyDescent="0.25">
      <c r="A6575" s="86"/>
      <c r="B6575" s="9"/>
      <c r="C6575" s="9"/>
      <c r="D6575" s="9"/>
      <c r="E6575" s="9"/>
      <c r="F6575" s="9"/>
      <c r="I6575" s="9"/>
      <c r="K6575" s="9"/>
      <c r="L6575" s="9"/>
      <c r="M6575" s="9"/>
      <c r="O6575" s="9"/>
      <c r="P6575" s="9"/>
      <c r="Q6575" s="9"/>
      <c r="R6575" s="36"/>
      <c r="V6575" s="36"/>
    </row>
    <row r="6576" spans="1:22" x14ac:dyDescent="0.25">
      <c r="A6576" s="86"/>
      <c r="B6576" s="9"/>
      <c r="C6576" s="9"/>
      <c r="D6576" s="9"/>
      <c r="E6576" s="9"/>
      <c r="F6576" s="9"/>
      <c r="I6576" s="9"/>
      <c r="K6576" s="9"/>
      <c r="L6576" s="9"/>
      <c r="M6576" s="9"/>
      <c r="O6576" s="9"/>
      <c r="P6576" s="9"/>
      <c r="Q6576" s="9"/>
      <c r="R6576" s="36"/>
      <c r="V6576" s="36"/>
    </row>
    <row r="6577" spans="1:22" x14ac:dyDescent="0.25">
      <c r="A6577" s="86"/>
      <c r="B6577" s="9"/>
      <c r="C6577" s="9"/>
      <c r="D6577" s="9"/>
      <c r="E6577" s="9"/>
      <c r="F6577" s="9"/>
      <c r="I6577" s="9"/>
      <c r="K6577" s="9"/>
      <c r="L6577" s="9"/>
      <c r="M6577" s="9"/>
      <c r="O6577" s="9"/>
      <c r="P6577" s="9"/>
      <c r="Q6577" s="9"/>
      <c r="R6577" s="36"/>
      <c r="V6577" s="36"/>
    </row>
    <row r="6578" spans="1:22" x14ac:dyDescent="0.25">
      <c r="A6578" s="86"/>
      <c r="B6578" s="9"/>
      <c r="C6578" s="9"/>
      <c r="D6578" s="9"/>
      <c r="E6578" s="9"/>
      <c r="F6578" s="9"/>
      <c r="I6578" s="9"/>
      <c r="K6578" s="9"/>
      <c r="L6578" s="9"/>
      <c r="M6578" s="9"/>
      <c r="O6578" s="9"/>
      <c r="P6578" s="9"/>
      <c r="Q6578" s="9"/>
      <c r="R6578" s="36"/>
      <c r="V6578" s="36"/>
    </row>
    <row r="6579" spans="1:22" x14ac:dyDescent="0.25">
      <c r="A6579" s="86"/>
      <c r="B6579" s="9"/>
      <c r="C6579" s="9"/>
      <c r="D6579" s="9"/>
      <c r="E6579" s="9"/>
      <c r="F6579" s="9"/>
      <c r="I6579" s="9"/>
      <c r="K6579" s="9"/>
      <c r="L6579" s="9"/>
      <c r="M6579" s="9"/>
      <c r="O6579" s="9"/>
      <c r="P6579" s="9"/>
      <c r="Q6579" s="9"/>
      <c r="R6579" s="36"/>
      <c r="V6579" s="36"/>
    </row>
    <row r="6580" spans="1:22" x14ac:dyDescent="0.25">
      <c r="A6580" s="86"/>
      <c r="B6580" s="9"/>
      <c r="C6580" s="9"/>
      <c r="D6580" s="9"/>
      <c r="E6580" s="9"/>
      <c r="F6580" s="9"/>
      <c r="I6580" s="9"/>
      <c r="K6580" s="9"/>
      <c r="L6580" s="9"/>
      <c r="M6580" s="9"/>
      <c r="O6580" s="9"/>
      <c r="P6580" s="9"/>
      <c r="Q6580" s="9"/>
      <c r="R6580" s="36"/>
      <c r="V6580" s="36"/>
    </row>
    <row r="6581" spans="1:22" x14ac:dyDescent="0.25">
      <c r="A6581" s="86"/>
      <c r="B6581" s="9"/>
      <c r="C6581" s="9"/>
      <c r="D6581" s="9"/>
      <c r="E6581" s="9"/>
      <c r="F6581" s="9"/>
      <c r="I6581" s="9"/>
      <c r="K6581" s="9"/>
      <c r="L6581" s="9"/>
      <c r="M6581" s="9"/>
      <c r="O6581" s="9"/>
      <c r="P6581" s="9"/>
      <c r="Q6581" s="9"/>
      <c r="R6581" s="36"/>
      <c r="V6581" s="36"/>
    </row>
    <row r="6582" spans="1:22" x14ac:dyDescent="0.25">
      <c r="A6582" s="86"/>
      <c r="B6582" s="9"/>
      <c r="C6582" s="9"/>
      <c r="D6582" s="9"/>
      <c r="E6582" s="9"/>
      <c r="F6582" s="9"/>
      <c r="I6582" s="9"/>
      <c r="K6582" s="9"/>
      <c r="L6582" s="9"/>
      <c r="M6582" s="9"/>
      <c r="O6582" s="9"/>
      <c r="P6582" s="9"/>
      <c r="Q6582" s="9"/>
      <c r="R6582" s="36"/>
      <c r="V6582" s="36"/>
    </row>
    <row r="6583" spans="1:22" x14ac:dyDescent="0.25">
      <c r="A6583" s="86"/>
      <c r="B6583" s="9"/>
      <c r="C6583" s="9"/>
      <c r="D6583" s="9"/>
      <c r="E6583" s="9"/>
      <c r="F6583" s="9"/>
      <c r="I6583" s="9"/>
      <c r="K6583" s="9"/>
      <c r="L6583" s="9"/>
      <c r="M6583" s="9"/>
      <c r="O6583" s="9"/>
      <c r="P6583" s="9"/>
      <c r="Q6583" s="9"/>
      <c r="R6583" s="36"/>
      <c r="V6583" s="36"/>
    </row>
    <row r="6584" spans="1:22" x14ac:dyDescent="0.25">
      <c r="A6584" s="86"/>
      <c r="B6584" s="9"/>
      <c r="C6584" s="9"/>
      <c r="D6584" s="9"/>
      <c r="E6584" s="9"/>
      <c r="F6584" s="9"/>
      <c r="I6584" s="9"/>
      <c r="K6584" s="9"/>
      <c r="L6584" s="9"/>
      <c r="M6584" s="9"/>
      <c r="O6584" s="9"/>
      <c r="P6584" s="9"/>
      <c r="Q6584" s="9"/>
      <c r="R6584" s="36"/>
      <c r="V6584" s="36"/>
    </row>
    <row r="6585" spans="1:22" x14ac:dyDescent="0.25">
      <c r="A6585" s="86"/>
      <c r="B6585" s="9"/>
      <c r="C6585" s="9"/>
      <c r="D6585" s="9"/>
      <c r="E6585" s="9"/>
      <c r="F6585" s="9"/>
      <c r="I6585" s="9"/>
      <c r="K6585" s="9"/>
      <c r="L6585" s="9"/>
      <c r="M6585" s="9"/>
      <c r="O6585" s="9"/>
      <c r="P6585" s="9"/>
      <c r="Q6585" s="9"/>
      <c r="R6585" s="36"/>
      <c r="V6585" s="36"/>
    </row>
    <row r="6586" spans="1:22" x14ac:dyDescent="0.25">
      <c r="A6586" s="86"/>
      <c r="B6586" s="9"/>
      <c r="C6586" s="9"/>
      <c r="D6586" s="9"/>
      <c r="E6586" s="9"/>
      <c r="F6586" s="9"/>
      <c r="I6586" s="9"/>
      <c r="K6586" s="9"/>
      <c r="L6586" s="9"/>
      <c r="M6586" s="9"/>
      <c r="O6586" s="9"/>
      <c r="P6586" s="9"/>
      <c r="Q6586" s="9"/>
      <c r="R6586" s="36"/>
      <c r="V6586" s="36"/>
    </row>
    <row r="6587" spans="1:22" x14ac:dyDescent="0.25">
      <c r="A6587" s="86"/>
      <c r="B6587" s="9"/>
      <c r="C6587" s="9"/>
      <c r="D6587" s="9"/>
      <c r="E6587" s="9"/>
      <c r="F6587" s="9"/>
      <c r="I6587" s="9"/>
      <c r="K6587" s="9"/>
      <c r="L6587" s="9"/>
      <c r="M6587" s="9"/>
      <c r="O6587" s="9"/>
      <c r="P6587" s="9"/>
      <c r="Q6587" s="9"/>
      <c r="R6587" s="36"/>
      <c r="V6587" s="36"/>
    </row>
    <row r="6588" spans="1:22" x14ac:dyDescent="0.25">
      <c r="A6588" s="86"/>
      <c r="B6588" s="9"/>
      <c r="C6588" s="9"/>
      <c r="D6588" s="9"/>
      <c r="E6588" s="9"/>
      <c r="F6588" s="9"/>
      <c r="I6588" s="9"/>
      <c r="K6588" s="9"/>
      <c r="L6588" s="9"/>
      <c r="M6588" s="9"/>
      <c r="O6588" s="9"/>
      <c r="P6588" s="9"/>
      <c r="Q6588" s="9"/>
      <c r="R6588" s="36"/>
      <c r="V6588" s="36"/>
    </row>
    <row r="6589" spans="1:22" x14ac:dyDescent="0.25">
      <c r="A6589" s="86"/>
      <c r="B6589" s="9"/>
      <c r="C6589" s="9"/>
      <c r="D6589" s="9"/>
      <c r="E6589" s="9"/>
      <c r="F6589" s="9"/>
      <c r="I6589" s="9"/>
      <c r="K6589" s="9"/>
      <c r="L6589" s="9"/>
      <c r="M6589" s="9"/>
      <c r="O6589" s="9"/>
      <c r="P6589" s="9"/>
      <c r="Q6589" s="9"/>
      <c r="R6589" s="36"/>
      <c r="V6589" s="36"/>
    </row>
    <row r="6590" spans="1:22" x14ac:dyDescent="0.25">
      <c r="A6590" s="86"/>
      <c r="B6590" s="9"/>
      <c r="C6590" s="9"/>
      <c r="D6590" s="9"/>
      <c r="E6590" s="9"/>
      <c r="F6590" s="9"/>
      <c r="I6590" s="9"/>
      <c r="K6590" s="9"/>
      <c r="L6590" s="9"/>
      <c r="M6590" s="9"/>
      <c r="O6590" s="9"/>
      <c r="P6590" s="9"/>
      <c r="Q6590" s="9"/>
      <c r="R6590" s="36"/>
      <c r="V6590" s="36"/>
    </row>
    <row r="6591" spans="1:22" x14ac:dyDescent="0.25">
      <c r="A6591" s="86"/>
      <c r="B6591" s="9"/>
      <c r="C6591" s="9"/>
      <c r="D6591" s="9"/>
      <c r="E6591" s="9"/>
      <c r="F6591" s="9"/>
      <c r="I6591" s="9"/>
      <c r="K6591" s="9"/>
      <c r="L6591" s="9"/>
      <c r="M6591" s="9"/>
      <c r="O6591" s="9"/>
      <c r="P6591" s="9"/>
      <c r="Q6591" s="9"/>
      <c r="R6591" s="36"/>
      <c r="V6591" s="36"/>
    </row>
    <row r="6592" spans="1:22" x14ac:dyDescent="0.25">
      <c r="A6592" s="86"/>
      <c r="B6592" s="9"/>
      <c r="C6592" s="9"/>
      <c r="D6592" s="9"/>
      <c r="E6592" s="9"/>
      <c r="F6592" s="9"/>
      <c r="I6592" s="9"/>
      <c r="K6592" s="9"/>
      <c r="L6592" s="9"/>
      <c r="M6592" s="9"/>
      <c r="O6592" s="9"/>
      <c r="P6592" s="9"/>
      <c r="Q6592" s="9"/>
      <c r="R6592" s="36"/>
      <c r="V6592" s="36"/>
    </row>
    <row r="6593" spans="1:22" x14ac:dyDescent="0.25">
      <c r="A6593" s="86"/>
      <c r="B6593" s="9"/>
      <c r="C6593" s="9"/>
      <c r="D6593" s="9"/>
      <c r="E6593" s="9"/>
      <c r="F6593" s="9"/>
      <c r="I6593" s="9"/>
      <c r="K6593" s="9"/>
      <c r="L6593" s="9"/>
      <c r="M6593" s="9"/>
      <c r="O6593" s="9"/>
      <c r="P6593" s="9"/>
      <c r="Q6593" s="9"/>
      <c r="R6593" s="36"/>
      <c r="V6593" s="36"/>
    </row>
    <row r="6594" spans="1:22" x14ac:dyDescent="0.25">
      <c r="A6594" s="86"/>
      <c r="B6594" s="9"/>
      <c r="C6594" s="9"/>
      <c r="D6594" s="9"/>
      <c r="E6594" s="9"/>
      <c r="F6594" s="9"/>
      <c r="I6594" s="9"/>
      <c r="K6594" s="9"/>
      <c r="L6594" s="9"/>
      <c r="M6594" s="9"/>
      <c r="O6594" s="9"/>
      <c r="P6594" s="9"/>
      <c r="Q6594" s="9"/>
      <c r="R6594" s="36"/>
      <c r="V6594" s="36"/>
    </row>
    <row r="6595" spans="1:22" x14ac:dyDescent="0.25">
      <c r="A6595" s="86"/>
      <c r="B6595" s="9"/>
      <c r="C6595" s="9"/>
      <c r="D6595" s="9"/>
      <c r="E6595" s="9"/>
      <c r="F6595" s="9"/>
      <c r="I6595" s="9"/>
      <c r="K6595" s="9"/>
      <c r="L6595" s="9"/>
      <c r="M6595" s="9"/>
      <c r="O6595" s="9"/>
      <c r="P6595" s="9"/>
      <c r="Q6595" s="9"/>
      <c r="R6595" s="36"/>
      <c r="V6595" s="36"/>
    </row>
    <row r="6596" spans="1:22" x14ac:dyDescent="0.25">
      <c r="A6596" s="86"/>
      <c r="B6596" s="9"/>
      <c r="C6596" s="9"/>
      <c r="D6596" s="9"/>
      <c r="E6596" s="9"/>
      <c r="F6596" s="9"/>
      <c r="I6596" s="9"/>
      <c r="K6596" s="9"/>
      <c r="L6596" s="9"/>
      <c r="M6596" s="9"/>
      <c r="O6596" s="9"/>
      <c r="P6596" s="9"/>
      <c r="Q6596" s="9"/>
      <c r="R6596" s="36"/>
      <c r="V6596" s="36"/>
    </row>
    <row r="6597" spans="1:22" x14ac:dyDescent="0.25">
      <c r="A6597" s="86"/>
      <c r="B6597" s="9"/>
      <c r="C6597" s="9"/>
      <c r="D6597" s="9"/>
      <c r="E6597" s="9"/>
      <c r="F6597" s="9"/>
      <c r="I6597" s="9"/>
      <c r="K6597" s="9"/>
      <c r="L6597" s="9"/>
      <c r="M6597" s="9"/>
      <c r="O6597" s="9"/>
      <c r="P6597" s="9"/>
      <c r="Q6597" s="9"/>
      <c r="R6597" s="36"/>
      <c r="V6597" s="36"/>
    </row>
    <row r="6598" spans="1:22" x14ac:dyDescent="0.25">
      <c r="A6598" s="86"/>
      <c r="B6598" s="9"/>
      <c r="C6598" s="9"/>
      <c r="D6598" s="9"/>
      <c r="E6598" s="9"/>
      <c r="F6598" s="9"/>
      <c r="I6598" s="9"/>
      <c r="K6598" s="9"/>
      <c r="L6598" s="9"/>
      <c r="M6598" s="9"/>
      <c r="O6598" s="9"/>
      <c r="P6598" s="9"/>
      <c r="Q6598" s="9"/>
      <c r="R6598" s="36"/>
      <c r="V6598" s="36"/>
    </row>
    <row r="6599" spans="1:22" x14ac:dyDescent="0.25">
      <c r="A6599" s="86"/>
      <c r="B6599" s="9"/>
      <c r="C6599" s="9"/>
      <c r="D6599" s="9"/>
      <c r="E6599" s="9"/>
      <c r="F6599" s="9"/>
      <c r="I6599" s="9"/>
      <c r="K6599" s="9"/>
      <c r="L6599" s="9"/>
      <c r="M6599" s="9"/>
      <c r="O6599" s="9"/>
      <c r="P6599" s="9"/>
      <c r="Q6599" s="9"/>
      <c r="R6599" s="36"/>
      <c r="V6599" s="36"/>
    </row>
    <row r="6600" spans="1:22" x14ac:dyDescent="0.25">
      <c r="A6600" s="86"/>
      <c r="B6600" s="9"/>
      <c r="C6600" s="9"/>
      <c r="D6600" s="9"/>
      <c r="E6600" s="9"/>
      <c r="F6600" s="9"/>
      <c r="I6600" s="9"/>
      <c r="K6600" s="9"/>
      <c r="L6600" s="9"/>
      <c r="M6600" s="9"/>
      <c r="O6600" s="9"/>
      <c r="P6600" s="9"/>
      <c r="Q6600" s="9"/>
      <c r="R6600" s="36"/>
      <c r="V6600" s="36"/>
    </row>
    <row r="6601" spans="1:22" x14ac:dyDescent="0.25">
      <c r="A6601" s="86"/>
      <c r="B6601" s="9"/>
      <c r="C6601" s="9"/>
      <c r="D6601" s="9"/>
      <c r="E6601" s="9"/>
      <c r="F6601" s="9"/>
      <c r="I6601" s="9"/>
      <c r="K6601" s="9"/>
      <c r="L6601" s="9"/>
      <c r="M6601" s="9"/>
      <c r="O6601" s="9"/>
      <c r="P6601" s="9"/>
      <c r="Q6601" s="9"/>
      <c r="R6601" s="36"/>
      <c r="V6601" s="36"/>
    </row>
    <row r="6602" spans="1:22" x14ac:dyDescent="0.25">
      <c r="A6602" s="86"/>
      <c r="B6602" s="9"/>
      <c r="C6602" s="9"/>
      <c r="D6602" s="9"/>
      <c r="E6602" s="9"/>
      <c r="F6602" s="9"/>
      <c r="I6602" s="9"/>
      <c r="K6602" s="9"/>
      <c r="L6602" s="9"/>
      <c r="M6602" s="9"/>
      <c r="O6602" s="9"/>
      <c r="P6602" s="9"/>
      <c r="Q6602" s="9"/>
      <c r="R6602" s="36"/>
      <c r="V6602" s="36"/>
    </row>
    <row r="6603" spans="1:22" x14ac:dyDescent="0.25">
      <c r="A6603" s="86"/>
      <c r="B6603" s="9"/>
      <c r="C6603" s="9"/>
      <c r="D6603" s="9"/>
      <c r="E6603" s="9"/>
      <c r="F6603" s="9"/>
      <c r="I6603" s="9"/>
      <c r="K6603" s="9"/>
      <c r="L6603" s="9"/>
      <c r="M6603" s="9"/>
      <c r="O6603" s="9"/>
      <c r="P6603" s="9"/>
      <c r="Q6603" s="9"/>
      <c r="R6603" s="36"/>
      <c r="V6603" s="36"/>
    </row>
    <row r="6604" spans="1:22" x14ac:dyDescent="0.25">
      <c r="A6604" s="86"/>
      <c r="B6604" s="9"/>
      <c r="C6604" s="9"/>
      <c r="D6604" s="9"/>
      <c r="E6604" s="9"/>
      <c r="F6604" s="9"/>
      <c r="I6604" s="9"/>
      <c r="K6604" s="9"/>
      <c r="L6604" s="9"/>
      <c r="M6604" s="9"/>
      <c r="O6604" s="9"/>
      <c r="P6604" s="9"/>
      <c r="Q6604" s="9"/>
      <c r="R6604" s="36"/>
      <c r="V6604" s="36"/>
    </row>
    <row r="6605" spans="1:22" x14ac:dyDescent="0.25">
      <c r="A6605" s="86"/>
      <c r="B6605" s="9"/>
      <c r="C6605" s="9"/>
      <c r="D6605" s="9"/>
      <c r="E6605" s="9"/>
      <c r="F6605" s="9"/>
      <c r="I6605" s="9"/>
      <c r="K6605" s="9"/>
      <c r="L6605" s="9"/>
      <c r="M6605" s="9"/>
      <c r="O6605" s="9"/>
      <c r="P6605" s="9"/>
      <c r="Q6605" s="9"/>
      <c r="R6605" s="36"/>
      <c r="V6605" s="36"/>
    </row>
    <row r="6606" spans="1:22" x14ac:dyDescent="0.25">
      <c r="A6606" s="86"/>
      <c r="B6606" s="9"/>
      <c r="C6606" s="9"/>
      <c r="D6606" s="9"/>
      <c r="E6606" s="9"/>
      <c r="F6606" s="9"/>
      <c r="I6606" s="9"/>
      <c r="K6606" s="9"/>
      <c r="L6606" s="9"/>
      <c r="M6606" s="9"/>
      <c r="O6606" s="9"/>
      <c r="P6606" s="9"/>
      <c r="Q6606" s="9"/>
      <c r="R6606" s="36"/>
      <c r="V6606" s="36"/>
    </row>
    <row r="6607" spans="1:22" x14ac:dyDescent="0.25">
      <c r="A6607" s="86"/>
      <c r="B6607" s="9"/>
      <c r="C6607" s="9"/>
      <c r="D6607" s="9"/>
      <c r="E6607" s="9"/>
      <c r="F6607" s="9"/>
      <c r="I6607" s="9"/>
      <c r="K6607" s="9"/>
      <c r="L6607" s="9"/>
      <c r="M6607" s="9"/>
      <c r="O6607" s="9"/>
      <c r="P6607" s="9"/>
      <c r="Q6607" s="9"/>
      <c r="R6607" s="36"/>
      <c r="V6607" s="36"/>
    </row>
    <row r="6608" spans="1:22" x14ac:dyDescent="0.25">
      <c r="A6608" s="86"/>
      <c r="B6608" s="9"/>
      <c r="C6608" s="9"/>
      <c r="D6608" s="9"/>
      <c r="E6608" s="9"/>
      <c r="F6608" s="9"/>
      <c r="I6608" s="9"/>
      <c r="K6608" s="9"/>
      <c r="L6608" s="9"/>
      <c r="M6608" s="9"/>
      <c r="O6608" s="9"/>
      <c r="P6608" s="9"/>
      <c r="Q6608" s="9"/>
      <c r="R6608" s="36"/>
      <c r="V6608" s="36"/>
    </row>
    <row r="6609" spans="1:22" x14ac:dyDescent="0.25">
      <c r="A6609" s="86"/>
      <c r="B6609" s="9"/>
      <c r="C6609" s="9"/>
      <c r="D6609" s="9"/>
      <c r="E6609" s="9"/>
      <c r="F6609" s="9"/>
      <c r="I6609" s="9"/>
      <c r="K6609" s="9"/>
      <c r="L6609" s="9"/>
      <c r="M6609" s="9"/>
      <c r="O6609" s="9"/>
      <c r="P6609" s="9"/>
      <c r="Q6609" s="9"/>
      <c r="R6609" s="36"/>
      <c r="V6609" s="36"/>
    </row>
    <row r="6610" spans="1:22" x14ac:dyDescent="0.25">
      <c r="A6610" s="86"/>
      <c r="B6610" s="9"/>
      <c r="C6610" s="9"/>
      <c r="D6610" s="9"/>
      <c r="E6610" s="9"/>
      <c r="F6610" s="9"/>
      <c r="I6610" s="9"/>
      <c r="K6610" s="9"/>
      <c r="L6610" s="9"/>
      <c r="M6610" s="9"/>
      <c r="O6610" s="9"/>
      <c r="P6610" s="9"/>
      <c r="Q6610" s="9"/>
      <c r="R6610" s="36"/>
      <c r="V6610" s="36"/>
    </row>
    <row r="6611" spans="1:22" x14ac:dyDescent="0.25">
      <c r="A6611" s="86"/>
      <c r="B6611" s="9"/>
      <c r="C6611" s="9"/>
      <c r="D6611" s="9"/>
      <c r="E6611" s="9"/>
      <c r="F6611" s="9"/>
      <c r="I6611" s="9"/>
      <c r="K6611" s="9"/>
      <c r="L6611" s="9"/>
      <c r="M6611" s="9"/>
      <c r="O6611" s="9"/>
      <c r="P6611" s="9"/>
      <c r="Q6611" s="9"/>
      <c r="R6611" s="36"/>
      <c r="V6611" s="36"/>
    </row>
    <row r="6612" spans="1:22" x14ac:dyDescent="0.25">
      <c r="A6612" s="86"/>
      <c r="B6612" s="9"/>
      <c r="C6612" s="9"/>
      <c r="D6612" s="9"/>
      <c r="E6612" s="9"/>
      <c r="F6612" s="9"/>
      <c r="I6612" s="9"/>
      <c r="K6612" s="9"/>
      <c r="L6612" s="9"/>
      <c r="M6612" s="9"/>
      <c r="O6612" s="9"/>
      <c r="P6612" s="9"/>
      <c r="Q6612" s="9"/>
      <c r="R6612" s="36"/>
      <c r="V6612" s="36"/>
    </row>
    <row r="6613" spans="1:22" x14ac:dyDescent="0.25">
      <c r="A6613" s="86"/>
      <c r="B6613" s="9"/>
      <c r="C6613" s="9"/>
      <c r="D6613" s="9"/>
      <c r="E6613" s="9"/>
      <c r="F6613" s="9"/>
      <c r="I6613" s="9"/>
      <c r="K6613" s="9"/>
      <c r="L6613" s="9"/>
      <c r="M6613" s="9"/>
      <c r="O6613" s="9"/>
      <c r="P6613" s="9"/>
      <c r="Q6613" s="9"/>
      <c r="R6613" s="36"/>
      <c r="V6613" s="36"/>
    </row>
    <row r="6614" spans="1:22" x14ac:dyDescent="0.25">
      <c r="A6614" s="86"/>
      <c r="B6614" s="9"/>
      <c r="C6614" s="9"/>
      <c r="D6614" s="9"/>
      <c r="E6614" s="9"/>
      <c r="F6614" s="9"/>
      <c r="I6614" s="9"/>
      <c r="K6614" s="9"/>
      <c r="L6614" s="9"/>
      <c r="M6614" s="9"/>
      <c r="O6614" s="9"/>
      <c r="P6614" s="9"/>
      <c r="Q6614" s="9"/>
      <c r="R6614" s="36"/>
      <c r="V6614" s="36"/>
    </row>
    <row r="6615" spans="1:22" x14ac:dyDescent="0.25">
      <c r="A6615" s="86"/>
      <c r="B6615" s="9"/>
      <c r="C6615" s="9"/>
      <c r="D6615" s="9"/>
      <c r="E6615" s="9"/>
      <c r="F6615" s="9"/>
      <c r="I6615" s="9"/>
      <c r="K6615" s="9"/>
      <c r="L6615" s="9"/>
      <c r="M6615" s="9"/>
      <c r="O6615" s="9"/>
      <c r="P6615" s="9"/>
      <c r="Q6615" s="9"/>
      <c r="R6615" s="36"/>
      <c r="V6615" s="36"/>
    </row>
    <row r="6616" spans="1:22" x14ac:dyDescent="0.25">
      <c r="A6616" s="86"/>
      <c r="B6616" s="9"/>
      <c r="C6616" s="9"/>
      <c r="D6616" s="9"/>
      <c r="E6616" s="9"/>
      <c r="F6616" s="9"/>
      <c r="I6616" s="9"/>
      <c r="K6616" s="9"/>
      <c r="L6616" s="9"/>
      <c r="M6616" s="9"/>
      <c r="O6616" s="9"/>
      <c r="P6616" s="9"/>
      <c r="Q6616" s="9"/>
      <c r="R6616" s="36"/>
      <c r="V6616" s="36"/>
    </row>
    <row r="6617" spans="1:22" x14ac:dyDescent="0.25">
      <c r="A6617" s="86"/>
      <c r="B6617" s="9"/>
      <c r="C6617" s="9"/>
      <c r="D6617" s="9"/>
      <c r="E6617" s="9"/>
      <c r="F6617" s="9"/>
      <c r="I6617" s="9"/>
      <c r="K6617" s="9"/>
      <c r="L6617" s="9"/>
      <c r="M6617" s="9"/>
      <c r="O6617" s="9"/>
      <c r="P6617" s="9"/>
      <c r="Q6617" s="9"/>
      <c r="R6617" s="36"/>
      <c r="V6617" s="36"/>
    </row>
    <row r="6618" spans="1:22" x14ac:dyDescent="0.25">
      <c r="A6618" s="86"/>
      <c r="B6618" s="9"/>
      <c r="C6618" s="9"/>
      <c r="D6618" s="9"/>
      <c r="E6618" s="9"/>
      <c r="F6618" s="9"/>
      <c r="I6618" s="9"/>
      <c r="K6618" s="9"/>
      <c r="L6618" s="9"/>
      <c r="M6618" s="9"/>
      <c r="O6618" s="9"/>
      <c r="P6618" s="9"/>
      <c r="Q6618" s="9"/>
      <c r="R6618" s="36"/>
      <c r="V6618" s="36"/>
    </row>
    <row r="6619" spans="1:22" x14ac:dyDescent="0.25">
      <c r="A6619" s="86"/>
      <c r="B6619" s="9"/>
      <c r="C6619" s="9"/>
      <c r="D6619" s="9"/>
      <c r="E6619" s="9"/>
      <c r="F6619" s="9"/>
      <c r="I6619" s="9"/>
      <c r="K6619" s="9"/>
      <c r="L6619" s="9"/>
      <c r="M6619" s="9"/>
      <c r="O6619" s="9"/>
      <c r="P6619" s="9"/>
      <c r="Q6619" s="9"/>
      <c r="R6619" s="36"/>
      <c r="V6619" s="36"/>
    </row>
    <row r="6620" spans="1:22" x14ac:dyDescent="0.25">
      <c r="A6620" s="86"/>
      <c r="B6620" s="9"/>
      <c r="C6620" s="9"/>
      <c r="D6620" s="9"/>
      <c r="E6620" s="9"/>
      <c r="F6620" s="9"/>
      <c r="I6620" s="9"/>
      <c r="K6620" s="9"/>
      <c r="L6620" s="9"/>
      <c r="M6620" s="9"/>
      <c r="O6620" s="9"/>
      <c r="P6620" s="9"/>
      <c r="Q6620" s="9"/>
      <c r="R6620" s="36"/>
      <c r="V6620" s="36"/>
    </row>
    <row r="6621" spans="1:22" x14ac:dyDescent="0.25">
      <c r="A6621" s="86"/>
      <c r="B6621" s="9"/>
      <c r="C6621" s="9"/>
      <c r="D6621" s="9"/>
      <c r="E6621" s="9"/>
      <c r="F6621" s="9"/>
      <c r="I6621" s="9"/>
      <c r="K6621" s="9"/>
      <c r="L6621" s="9"/>
      <c r="M6621" s="9"/>
      <c r="O6621" s="9"/>
      <c r="P6621" s="9"/>
      <c r="Q6621" s="9"/>
      <c r="R6621" s="36"/>
      <c r="V6621" s="36"/>
    </row>
    <row r="6622" spans="1:22" x14ac:dyDescent="0.25">
      <c r="A6622" s="86"/>
      <c r="B6622" s="9"/>
      <c r="C6622" s="9"/>
      <c r="D6622" s="9"/>
      <c r="E6622" s="9"/>
      <c r="F6622" s="9"/>
      <c r="I6622" s="9"/>
      <c r="K6622" s="9"/>
      <c r="L6622" s="9"/>
      <c r="M6622" s="9"/>
      <c r="O6622" s="9"/>
      <c r="P6622" s="9"/>
      <c r="Q6622" s="9"/>
      <c r="R6622" s="36"/>
      <c r="V6622" s="36"/>
    </row>
    <row r="6623" spans="1:22" x14ac:dyDescent="0.25">
      <c r="A6623" s="86"/>
      <c r="B6623" s="9"/>
      <c r="C6623" s="9"/>
      <c r="D6623" s="9"/>
      <c r="E6623" s="9"/>
      <c r="F6623" s="9"/>
      <c r="I6623" s="9"/>
      <c r="K6623" s="9"/>
      <c r="L6623" s="9"/>
      <c r="M6623" s="9"/>
      <c r="O6623" s="9"/>
      <c r="P6623" s="9"/>
      <c r="Q6623" s="9"/>
      <c r="R6623" s="36"/>
      <c r="V6623" s="36"/>
    </row>
    <row r="6624" spans="1:22" x14ac:dyDescent="0.25">
      <c r="A6624" s="86"/>
      <c r="B6624" s="9"/>
      <c r="C6624" s="9"/>
      <c r="D6624" s="9"/>
      <c r="E6624" s="9"/>
      <c r="F6624" s="9"/>
      <c r="I6624" s="9"/>
      <c r="K6624" s="9"/>
      <c r="L6624" s="9"/>
      <c r="M6624" s="9"/>
      <c r="O6624" s="9"/>
      <c r="P6624" s="9"/>
      <c r="Q6624" s="9"/>
      <c r="R6624" s="36"/>
      <c r="V6624" s="36"/>
    </row>
    <row r="6625" spans="1:22" x14ac:dyDescent="0.25">
      <c r="A6625" s="86"/>
      <c r="B6625" s="9"/>
      <c r="C6625" s="9"/>
      <c r="D6625" s="9"/>
      <c r="E6625" s="9"/>
      <c r="F6625" s="9"/>
      <c r="I6625" s="9"/>
      <c r="K6625" s="9"/>
      <c r="L6625" s="9"/>
      <c r="M6625" s="9"/>
      <c r="O6625" s="9"/>
      <c r="P6625" s="9"/>
      <c r="Q6625" s="9"/>
      <c r="R6625" s="36"/>
      <c r="V6625" s="36"/>
    </row>
    <row r="6626" spans="1:22" x14ac:dyDescent="0.25">
      <c r="A6626" s="86"/>
      <c r="B6626" s="9"/>
      <c r="C6626" s="9"/>
      <c r="D6626" s="9"/>
      <c r="E6626" s="9"/>
      <c r="F6626" s="9"/>
      <c r="I6626" s="9"/>
      <c r="K6626" s="9"/>
      <c r="L6626" s="9"/>
      <c r="M6626" s="9"/>
      <c r="O6626" s="9"/>
      <c r="P6626" s="9"/>
      <c r="Q6626" s="9"/>
      <c r="R6626" s="36"/>
      <c r="V6626" s="36"/>
    </row>
    <row r="6627" spans="1:22" x14ac:dyDescent="0.25">
      <c r="A6627" s="86"/>
      <c r="B6627" s="9"/>
      <c r="C6627" s="9"/>
      <c r="D6627" s="9"/>
      <c r="E6627" s="9"/>
      <c r="F6627" s="9"/>
      <c r="I6627" s="9"/>
      <c r="K6627" s="9"/>
      <c r="L6627" s="9"/>
      <c r="M6627" s="9"/>
      <c r="O6627" s="9"/>
      <c r="P6627" s="9"/>
      <c r="Q6627" s="9"/>
      <c r="R6627" s="36"/>
      <c r="V6627" s="36"/>
    </row>
    <row r="6628" spans="1:22" x14ac:dyDescent="0.25">
      <c r="A6628" s="86"/>
      <c r="B6628" s="9"/>
      <c r="C6628" s="9"/>
      <c r="D6628" s="9"/>
      <c r="E6628" s="9"/>
      <c r="F6628" s="9"/>
      <c r="I6628" s="9"/>
      <c r="K6628" s="9"/>
      <c r="L6628" s="9"/>
      <c r="M6628" s="9"/>
      <c r="O6628" s="9"/>
      <c r="P6628" s="9"/>
      <c r="Q6628" s="9"/>
      <c r="R6628" s="36"/>
      <c r="V6628" s="36"/>
    </row>
    <row r="6629" spans="1:22" x14ac:dyDescent="0.25">
      <c r="A6629" s="86"/>
      <c r="B6629" s="9"/>
      <c r="C6629" s="9"/>
      <c r="D6629" s="9"/>
      <c r="E6629" s="9"/>
      <c r="F6629" s="9"/>
      <c r="I6629" s="9"/>
      <c r="K6629" s="9"/>
      <c r="L6629" s="9"/>
      <c r="M6629" s="9"/>
      <c r="O6629" s="9"/>
      <c r="P6629" s="9"/>
      <c r="Q6629" s="9"/>
      <c r="R6629" s="36"/>
      <c r="V6629" s="36"/>
    </row>
    <row r="6630" spans="1:22" x14ac:dyDescent="0.25">
      <c r="A6630" s="86"/>
      <c r="B6630" s="9"/>
      <c r="C6630" s="9"/>
      <c r="D6630" s="9"/>
      <c r="E6630" s="9"/>
      <c r="F6630" s="9"/>
      <c r="I6630" s="9"/>
      <c r="K6630" s="9"/>
      <c r="L6630" s="9"/>
      <c r="M6630" s="9"/>
      <c r="O6630" s="9"/>
      <c r="P6630" s="9"/>
      <c r="Q6630" s="9"/>
      <c r="R6630" s="36"/>
      <c r="V6630" s="36"/>
    </row>
    <row r="6631" spans="1:22" x14ac:dyDescent="0.25">
      <c r="A6631" s="86"/>
      <c r="B6631" s="9"/>
      <c r="C6631" s="9"/>
      <c r="D6631" s="9"/>
      <c r="E6631" s="9"/>
      <c r="F6631" s="9"/>
      <c r="I6631" s="9"/>
      <c r="K6631" s="9"/>
      <c r="L6631" s="9"/>
      <c r="M6631" s="9"/>
      <c r="O6631" s="9"/>
      <c r="P6631" s="9"/>
      <c r="Q6631" s="9"/>
      <c r="R6631" s="36"/>
      <c r="V6631" s="36"/>
    </row>
    <row r="6632" spans="1:22" x14ac:dyDescent="0.25">
      <c r="A6632" s="86"/>
      <c r="B6632" s="9"/>
      <c r="C6632" s="9"/>
      <c r="D6632" s="9"/>
      <c r="E6632" s="9"/>
      <c r="F6632" s="9"/>
      <c r="I6632" s="9"/>
      <c r="K6632" s="9"/>
      <c r="L6632" s="9"/>
      <c r="M6632" s="9"/>
      <c r="O6632" s="9"/>
      <c r="P6632" s="9"/>
      <c r="Q6632" s="9"/>
      <c r="R6632" s="36"/>
      <c r="V6632" s="36"/>
    </row>
    <row r="6633" spans="1:22" x14ac:dyDescent="0.25">
      <c r="A6633" s="86"/>
      <c r="B6633" s="9"/>
      <c r="C6633" s="9"/>
      <c r="D6633" s="9"/>
      <c r="E6633" s="9"/>
      <c r="F6633" s="9"/>
      <c r="I6633" s="9"/>
      <c r="K6633" s="9"/>
      <c r="L6633" s="9"/>
      <c r="M6633" s="9"/>
      <c r="O6633" s="9"/>
      <c r="P6633" s="9"/>
      <c r="Q6633" s="9"/>
      <c r="R6633" s="36"/>
      <c r="V6633" s="36"/>
    </row>
    <row r="6634" spans="1:22" x14ac:dyDescent="0.25">
      <c r="A6634" s="86"/>
      <c r="B6634" s="9"/>
      <c r="C6634" s="9"/>
      <c r="D6634" s="9"/>
      <c r="E6634" s="9"/>
      <c r="F6634" s="9"/>
      <c r="I6634" s="9"/>
      <c r="K6634" s="9"/>
      <c r="L6634" s="9"/>
      <c r="M6634" s="9"/>
      <c r="O6634" s="9"/>
      <c r="P6634" s="9"/>
      <c r="Q6634" s="9"/>
      <c r="R6634" s="36"/>
      <c r="V6634" s="36"/>
    </row>
    <row r="6635" spans="1:22" x14ac:dyDescent="0.25">
      <c r="A6635" s="86"/>
      <c r="B6635" s="9"/>
      <c r="C6635" s="9"/>
      <c r="D6635" s="9"/>
      <c r="E6635" s="9"/>
      <c r="F6635" s="9"/>
      <c r="I6635" s="9"/>
      <c r="K6635" s="9"/>
      <c r="L6635" s="9"/>
      <c r="M6635" s="9"/>
      <c r="O6635" s="9"/>
      <c r="P6635" s="9"/>
      <c r="Q6635" s="9"/>
      <c r="R6635" s="36"/>
      <c r="V6635" s="36"/>
    </row>
    <row r="6636" spans="1:22" x14ac:dyDescent="0.25">
      <c r="A6636" s="86"/>
      <c r="B6636" s="9"/>
      <c r="C6636" s="9"/>
      <c r="D6636" s="9"/>
      <c r="E6636" s="9"/>
      <c r="F6636" s="9"/>
      <c r="I6636" s="9"/>
      <c r="K6636" s="9"/>
      <c r="L6636" s="9"/>
      <c r="M6636" s="9"/>
      <c r="O6636" s="9"/>
      <c r="P6636" s="9"/>
      <c r="Q6636" s="9"/>
      <c r="R6636" s="36"/>
      <c r="V6636" s="36"/>
    </row>
    <row r="6637" spans="1:22" x14ac:dyDescent="0.25">
      <c r="A6637" s="86"/>
      <c r="B6637" s="9"/>
      <c r="C6637" s="9"/>
      <c r="D6637" s="9"/>
      <c r="E6637" s="9"/>
      <c r="F6637" s="9"/>
      <c r="I6637" s="9"/>
      <c r="K6637" s="9"/>
      <c r="L6637" s="9"/>
      <c r="M6637" s="9"/>
      <c r="O6637" s="9"/>
      <c r="P6637" s="9"/>
      <c r="Q6637" s="9"/>
      <c r="R6637" s="36"/>
      <c r="V6637" s="36"/>
    </row>
    <row r="6638" spans="1:22" x14ac:dyDescent="0.25">
      <c r="A6638" s="86"/>
      <c r="B6638" s="9"/>
      <c r="C6638" s="9"/>
      <c r="D6638" s="9"/>
      <c r="E6638" s="9"/>
      <c r="F6638" s="9"/>
      <c r="I6638" s="9"/>
      <c r="K6638" s="9"/>
      <c r="L6638" s="9"/>
      <c r="M6638" s="9"/>
      <c r="O6638" s="9"/>
      <c r="P6638" s="9"/>
      <c r="Q6638" s="9"/>
      <c r="R6638" s="36"/>
      <c r="V6638" s="36"/>
    </row>
    <row r="6639" spans="1:22" x14ac:dyDescent="0.25">
      <c r="A6639" s="86"/>
      <c r="B6639" s="9"/>
      <c r="C6639" s="9"/>
      <c r="D6639" s="9"/>
      <c r="E6639" s="9"/>
      <c r="F6639" s="9"/>
      <c r="I6639" s="9"/>
      <c r="K6639" s="9"/>
      <c r="L6639" s="9"/>
      <c r="M6639" s="9"/>
      <c r="O6639" s="9"/>
      <c r="P6639" s="9"/>
      <c r="Q6639" s="9"/>
      <c r="R6639" s="36"/>
      <c r="V6639" s="36"/>
    </row>
    <row r="6640" spans="1:22" x14ac:dyDescent="0.25">
      <c r="A6640" s="86"/>
      <c r="B6640" s="9"/>
      <c r="C6640" s="9"/>
      <c r="D6640" s="9"/>
      <c r="E6640" s="9"/>
      <c r="F6640" s="9"/>
      <c r="I6640" s="9"/>
      <c r="K6640" s="9"/>
      <c r="L6640" s="9"/>
      <c r="M6640" s="9"/>
      <c r="O6640" s="9"/>
      <c r="P6640" s="9"/>
      <c r="Q6640" s="9"/>
      <c r="R6640" s="36"/>
      <c r="V6640" s="36"/>
    </row>
    <row r="6641" spans="1:22" x14ac:dyDescent="0.25">
      <c r="A6641" s="86"/>
      <c r="B6641" s="9"/>
      <c r="C6641" s="9"/>
      <c r="D6641" s="9"/>
      <c r="E6641" s="9"/>
      <c r="F6641" s="9"/>
      <c r="I6641" s="9"/>
      <c r="K6641" s="9"/>
      <c r="L6641" s="9"/>
      <c r="M6641" s="9"/>
      <c r="O6641" s="9"/>
      <c r="P6641" s="9"/>
      <c r="Q6641" s="9"/>
      <c r="R6641" s="36"/>
      <c r="V6641" s="36"/>
    </row>
    <row r="6642" spans="1:22" x14ac:dyDescent="0.25">
      <c r="A6642" s="86"/>
      <c r="B6642" s="9"/>
      <c r="C6642" s="9"/>
      <c r="D6642" s="9"/>
      <c r="E6642" s="9"/>
      <c r="F6642" s="9"/>
      <c r="I6642" s="9"/>
      <c r="K6642" s="9"/>
      <c r="L6642" s="9"/>
      <c r="M6642" s="9"/>
      <c r="O6642" s="9"/>
      <c r="P6642" s="9"/>
      <c r="Q6642" s="9"/>
      <c r="R6642" s="36"/>
      <c r="V6642" s="36"/>
    </row>
    <row r="6643" spans="1:22" x14ac:dyDescent="0.25">
      <c r="A6643" s="86"/>
      <c r="B6643" s="9"/>
      <c r="C6643" s="9"/>
      <c r="D6643" s="9"/>
      <c r="E6643" s="9"/>
      <c r="F6643" s="9"/>
      <c r="I6643" s="9"/>
      <c r="K6643" s="9"/>
      <c r="L6643" s="9"/>
      <c r="M6643" s="9"/>
      <c r="O6643" s="9"/>
      <c r="P6643" s="9"/>
      <c r="Q6643" s="9"/>
      <c r="R6643" s="36"/>
      <c r="V6643" s="36"/>
    </row>
    <row r="6644" spans="1:22" x14ac:dyDescent="0.25">
      <c r="A6644" s="86"/>
      <c r="B6644" s="9"/>
      <c r="C6644" s="9"/>
      <c r="D6644" s="9"/>
      <c r="E6644" s="9"/>
      <c r="F6644" s="9"/>
      <c r="I6644" s="9"/>
      <c r="K6644" s="9"/>
      <c r="L6644" s="9"/>
      <c r="M6644" s="9"/>
      <c r="O6644" s="9"/>
      <c r="P6644" s="9"/>
      <c r="Q6644" s="9"/>
      <c r="R6644" s="36"/>
      <c r="V6644" s="36"/>
    </row>
    <row r="6645" spans="1:22" x14ac:dyDescent="0.25">
      <c r="A6645" s="86"/>
      <c r="B6645" s="9"/>
      <c r="C6645" s="9"/>
      <c r="D6645" s="9"/>
      <c r="E6645" s="9"/>
      <c r="F6645" s="9"/>
      <c r="I6645" s="9"/>
      <c r="K6645" s="9"/>
      <c r="L6645" s="9"/>
      <c r="M6645" s="9"/>
      <c r="O6645" s="9"/>
      <c r="P6645" s="9"/>
      <c r="Q6645" s="9"/>
      <c r="R6645" s="36"/>
      <c r="V6645" s="36"/>
    </row>
    <row r="6646" spans="1:22" x14ac:dyDescent="0.25">
      <c r="A6646" s="86"/>
      <c r="B6646" s="9"/>
      <c r="C6646" s="9"/>
      <c r="D6646" s="9"/>
      <c r="E6646" s="9"/>
      <c r="F6646" s="9"/>
      <c r="I6646" s="9"/>
      <c r="K6646" s="9"/>
      <c r="L6646" s="9"/>
      <c r="M6646" s="9"/>
      <c r="O6646" s="9"/>
      <c r="P6646" s="9"/>
      <c r="Q6646" s="9"/>
      <c r="R6646" s="36"/>
      <c r="V6646" s="36"/>
    </row>
    <row r="6647" spans="1:22" x14ac:dyDescent="0.25">
      <c r="A6647" s="86"/>
      <c r="B6647" s="9"/>
      <c r="C6647" s="9"/>
      <c r="D6647" s="9"/>
      <c r="E6647" s="9"/>
      <c r="F6647" s="9"/>
      <c r="I6647" s="9"/>
      <c r="K6647" s="9"/>
      <c r="L6647" s="9"/>
      <c r="M6647" s="9"/>
      <c r="O6647" s="9"/>
      <c r="P6647" s="9"/>
      <c r="Q6647" s="9"/>
      <c r="R6647" s="36"/>
      <c r="V6647" s="36"/>
    </row>
    <row r="6648" spans="1:22" x14ac:dyDescent="0.25">
      <c r="A6648" s="86"/>
      <c r="B6648" s="9"/>
      <c r="C6648" s="9"/>
      <c r="D6648" s="9"/>
      <c r="E6648" s="9"/>
      <c r="F6648" s="9"/>
      <c r="I6648" s="9"/>
      <c r="K6648" s="9"/>
      <c r="L6648" s="9"/>
      <c r="M6648" s="9"/>
      <c r="O6648" s="9"/>
      <c r="P6648" s="9"/>
      <c r="Q6648" s="9"/>
      <c r="R6648" s="36"/>
      <c r="V6648" s="36"/>
    </row>
    <row r="6649" spans="1:22" x14ac:dyDescent="0.25">
      <c r="A6649" s="86"/>
      <c r="B6649" s="9"/>
      <c r="C6649" s="9"/>
      <c r="D6649" s="9"/>
      <c r="E6649" s="9"/>
      <c r="F6649" s="9"/>
      <c r="I6649" s="9"/>
      <c r="K6649" s="9"/>
      <c r="L6649" s="9"/>
      <c r="M6649" s="9"/>
      <c r="O6649" s="9"/>
      <c r="P6649" s="9"/>
      <c r="Q6649" s="9"/>
      <c r="R6649" s="36"/>
      <c r="V6649" s="36"/>
    </row>
    <row r="6650" spans="1:22" x14ac:dyDescent="0.25">
      <c r="A6650" s="86"/>
      <c r="B6650" s="9"/>
      <c r="C6650" s="9"/>
      <c r="D6650" s="9"/>
      <c r="E6650" s="9"/>
      <c r="F6650" s="9"/>
      <c r="I6650" s="9"/>
      <c r="K6650" s="9"/>
      <c r="L6650" s="9"/>
      <c r="M6650" s="9"/>
      <c r="O6650" s="9"/>
      <c r="P6650" s="9"/>
      <c r="Q6650" s="9"/>
      <c r="R6650" s="36"/>
      <c r="V6650" s="36"/>
    </row>
    <row r="6651" spans="1:22" x14ac:dyDescent="0.25">
      <c r="A6651" s="86"/>
      <c r="B6651" s="9"/>
      <c r="C6651" s="9"/>
      <c r="D6651" s="9"/>
      <c r="E6651" s="9"/>
      <c r="F6651" s="9"/>
      <c r="I6651" s="9"/>
      <c r="K6651" s="9"/>
      <c r="L6651" s="9"/>
      <c r="M6651" s="9"/>
      <c r="O6651" s="9"/>
      <c r="P6651" s="9"/>
      <c r="Q6651" s="9"/>
      <c r="R6651" s="36"/>
      <c r="V6651" s="36"/>
    </row>
    <row r="6652" spans="1:22" x14ac:dyDescent="0.25">
      <c r="A6652" s="86"/>
      <c r="B6652" s="9"/>
      <c r="C6652" s="9"/>
      <c r="D6652" s="9"/>
      <c r="E6652" s="9"/>
      <c r="F6652" s="9"/>
      <c r="I6652" s="9"/>
      <c r="K6652" s="9"/>
      <c r="L6652" s="9"/>
      <c r="M6652" s="9"/>
      <c r="O6652" s="9"/>
      <c r="P6652" s="9"/>
      <c r="Q6652" s="9"/>
      <c r="R6652" s="36"/>
      <c r="V6652" s="36"/>
    </row>
    <row r="6653" spans="1:22" x14ac:dyDescent="0.25">
      <c r="A6653" s="86"/>
      <c r="B6653" s="9"/>
      <c r="C6653" s="9"/>
      <c r="D6653" s="9"/>
      <c r="E6653" s="9"/>
      <c r="F6653" s="9"/>
      <c r="I6653" s="9"/>
      <c r="K6653" s="9"/>
      <c r="L6653" s="9"/>
      <c r="M6653" s="9"/>
      <c r="O6653" s="9"/>
      <c r="P6653" s="9"/>
      <c r="Q6653" s="9"/>
      <c r="R6653" s="36"/>
      <c r="V6653" s="36"/>
    </row>
    <row r="6654" spans="1:22" x14ac:dyDescent="0.25">
      <c r="A6654" s="86"/>
      <c r="B6654" s="9"/>
      <c r="C6654" s="9"/>
      <c r="D6654" s="9"/>
      <c r="E6654" s="9"/>
      <c r="F6654" s="9"/>
      <c r="I6654" s="9"/>
      <c r="K6654" s="9"/>
      <c r="L6654" s="9"/>
      <c r="M6654" s="9"/>
      <c r="O6654" s="9"/>
      <c r="P6654" s="9"/>
      <c r="Q6654" s="9"/>
      <c r="R6654" s="36"/>
      <c r="V6654" s="36"/>
    </row>
    <row r="6655" spans="1:22" x14ac:dyDescent="0.25">
      <c r="A6655" s="86"/>
      <c r="B6655" s="9"/>
      <c r="C6655" s="9"/>
      <c r="D6655" s="9"/>
      <c r="E6655" s="9"/>
      <c r="F6655" s="9"/>
      <c r="I6655" s="9"/>
      <c r="K6655" s="9"/>
      <c r="L6655" s="9"/>
      <c r="M6655" s="9"/>
      <c r="O6655" s="9"/>
      <c r="P6655" s="9"/>
      <c r="Q6655" s="9"/>
      <c r="R6655" s="36"/>
      <c r="V6655" s="36"/>
    </row>
    <row r="6656" spans="1:22" x14ac:dyDescent="0.25">
      <c r="A6656" s="86"/>
      <c r="B6656" s="9"/>
      <c r="C6656" s="9"/>
      <c r="D6656" s="9"/>
      <c r="E6656" s="9"/>
      <c r="F6656" s="9"/>
      <c r="I6656" s="9"/>
      <c r="K6656" s="9"/>
      <c r="L6656" s="9"/>
      <c r="M6656" s="9"/>
      <c r="O6656" s="9"/>
      <c r="P6656" s="9"/>
      <c r="Q6656" s="9"/>
      <c r="R6656" s="36"/>
      <c r="V6656" s="36"/>
    </row>
    <row r="6657" spans="1:22" x14ac:dyDescent="0.25">
      <c r="A6657" s="86"/>
      <c r="B6657" s="9"/>
      <c r="C6657" s="9"/>
      <c r="D6657" s="9"/>
      <c r="E6657" s="9"/>
      <c r="F6657" s="9"/>
      <c r="I6657" s="9"/>
      <c r="K6657" s="9"/>
      <c r="L6657" s="9"/>
      <c r="M6657" s="9"/>
      <c r="O6657" s="9"/>
      <c r="P6657" s="9"/>
      <c r="Q6657" s="9"/>
      <c r="R6657" s="36"/>
      <c r="V6657" s="36"/>
    </row>
    <row r="6658" spans="1:22" x14ac:dyDescent="0.25">
      <c r="A6658" s="86"/>
      <c r="B6658" s="9"/>
      <c r="C6658" s="9"/>
      <c r="D6658" s="9"/>
      <c r="E6658" s="9"/>
      <c r="F6658" s="9"/>
      <c r="I6658" s="9"/>
      <c r="K6658" s="9"/>
      <c r="L6658" s="9"/>
      <c r="M6658" s="9"/>
      <c r="O6658" s="9"/>
      <c r="P6658" s="9"/>
      <c r="Q6658" s="9"/>
      <c r="R6658" s="36"/>
      <c r="V6658" s="36"/>
    </row>
    <row r="6659" spans="1:22" x14ac:dyDescent="0.25">
      <c r="A6659" s="86"/>
      <c r="B6659" s="9"/>
      <c r="C6659" s="9"/>
      <c r="D6659" s="9"/>
      <c r="E6659" s="9"/>
      <c r="F6659" s="9"/>
      <c r="I6659" s="9"/>
      <c r="K6659" s="9"/>
      <c r="L6659" s="9"/>
      <c r="M6659" s="9"/>
      <c r="O6659" s="9"/>
      <c r="P6659" s="9"/>
      <c r="Q6659" s="9"/>
      <c r="R6659" s="36"/>
      <c r="V6659" s="36"/>
    </row>
    <row r="6660" spans="1:22" x14ac:dyDescent="0.25">
      <c r="A6660" s="86"/>
      <c r="B6660" s="9"/>
      <c r="C6660" s="9"/>
      <c r="D6660" s="9"/>
      <c r="E6660" s="9"/>
      <c r="F6660" s="9"/>
      <c r="I6660" s="9"/>
      <c r="K6660" s="9"/>
      <c r="L6660" s="9"/>
      <c r="M6660" s="9"/>
      <c r="O6660" s="9"/>
      <c r="P6660" s="9"/>
      <c r="Q6660" s="9"/>
      <c r="R6660" s="36"/>
      <c r="V6660" s="36"/>
    </row>
    <row r="6661" spans="1:22" x14ac:dyDescent="0.25">
      <c r="A6661" s="86"/>
      <c r="B6661" s="9"/>
      <c r="C6661" s="9"/>
      <c r="D6661" s="9"/>
      <c r="E6661" s="9"/>
      <c r="F6661" s="9"/>
      <c r="I6661" s="9"/>
      <c r="K6661" s="9"/>
      <c r="L6661" s="9"/>
      <c r="M6661" s="9"/>
      <c r="O6661" s="9"/>
      <c r="P6661" s="9"/>
      <c r="Q6661" s="9"/>
      <c r="R6661" s="36"/>
      <c r="V6661" s="36"/>
    </row>
    <row r="6662" spans="1:22" x14ac:dyDescent="0.25">
      <c r="A6662" s="86"/>
      <c r="B6662" s="9"/>
      <c r="C6662" s="9"/>
      <c r="D6662" s="9"/>
      <c r="E6662" s="9"/>
      <c r="F6662" s="9"/>
      <c r="I6662" s="9"/>
      <c r="K6662" s="9"/>
      <c r="L6662" s="9"/>
      <c r="M6662" s="9"/>
      <c r="O6662" s="9"/>
      <c r="P6662" s="9"/>
      <c r="Q6662" s="9"/>
      <c r="R6662" s="36"/>
      <c r="V6662" s="36"/>
    </row>
    <row r="6663" spans="1:22" x14ac:dyDescent="0.25">
      <c r="A6663" s="86"/>
      <c r="B6663" s="9"/>
      <c r="C6663" s="9"/>
      <c r="D6663" s="9"/>
      <c r="E6663" s="9"/>
      <c r="F6663" s="9"/>
      <c r="I6663" s="9"/>
      <c r="K6663" s="9"/>
      <c r="L6663" s="9"/>
      <c r="M6663" s="9"/>
      <c r="O6663" s="9"/>
      <c r="P6663" s="9"/>
      <c r="Q6663" s="9"/>
      <c r="R6663" s="36"/>
      <c r="V6663" s="36"/>
    </row>
    <row r="6664" spans="1:22" x14ac:dyDescent="0.25">
      <c r="A6664" s="86"/>
      <c r="B6664" s="9"/>
      <c r="C6664" s="9"/>
      <c r="D6664" s="9"/>
      <c r="E6664" s="9"/>
      <c r="F6664" s="9"/>
      <c r="I6664" s="9"/>
      <c r="K6664" s="9"/>
      <c r="L6664" s="9"/>
      <c r="M6664" s="9"/>
      <c r="O6664" s="9"/>
      <c r="P6664" s="9"/>
      <c r="Q6664" s="9"/>
      <c r="R6664" s="36"/>
      <c r="V6664" s="36"/>
    </row>
    <row r="6665" spans="1:22" x14ac:dyDescent="0.25">
      <c r="A6665" s="86"/>
      <c r="B6665" s="9"/>
      <c r="C6665" s="9"/>
      <c r="D6665" s="9"/>
      <c r="E6665" s="9"/>
      <c r="F6665" s="9"/>
      <c r="I6665" s="9"/>
      <c r="K6665" s="9"/>
      <c r="L6665" s="9"/>
      <c r="M6665" s="9"/>
      <c r="O6665" s="9"/>
      <c r="P6665" s="9"/>
      <c r="Q6665" s="9"/>
      <c r="R6665" s="36"/>
      <c r="V6665" s="36"/>
    </row>
    <row r="6666" spans="1:22" x14ac:dyDescent="0.25">
      <c r="A6666" s="86"/>
      <c r="B6666" s="9"/>
      <c r="C6666" s="9"/>
      <c r="D6666" s="9"/>
      <c r="E6666" s="9"/>
      <c r="F6666" s="9"/>
      <c r="I6666" s="9"/>
      <c r="K6666" s="9"/>
      <c r="L6666" s="9"/>
      <c r="M6666" s="9"/>
      <c r="O6666" s="9"/>
      <c r="P6666" s="9"/>
      <c r="Q6666" s="9"/>
      <c r="R6666" s="36"/>
      <c r="V6666" s="36"/>
    </row>
    <row r="6667" spans="1:22" x14ac:dyDescent="0.25">
      <c r="A6667" s="86"/>
      <c r="B6667" s="9"/>
      <c r="C6667" s="9"/>
      <c r="D6667" s="9"/>
      <c r="E6667" s="9"/>
      <c r="F6667" s="9"/>
      <c r="I6667" s="9"/>
      <c r="K6667" s="9"/>
      <c r="L6667" s="9"/>
      <c r="M6667" s="9"/>
      <c r="O6667" s="9"/>
      <c r="P6667" s="9"/>
      <c r="Q6667" s="9"/>
      <c r="R6667" s="36"/>
      <c r="V6667" s="36"/>
    </row>
    <row r="6668" spans="1:22" x14ac:dyDescent="0.25">
      <c r="A6668" s="86"/>
      <c r="B6668" s="9"/>
      <c r="C6668" s="9"/>
      <c r="D6668" s="9"/>
      <c r="E6668" s="9"/>
      <c r="F6668" s="9"/>
      <c r="I6668" s="9"/>
      <c r="K6668" s="9"/>
      <c r="L6668" s="9"/>
      <c r="M6668" s="9"/>
      <c r="O6668" s="9"/>
      <c r="P6668" s="9"/>
      <c r="Q6668" s="9"/>
      <c r="R6668" s="36"/>
      <c r="V6668" s="36"/>
    </row>
    <row r="6669" spans="1:22" x14ac:dyDescent="0.25">
      <c r="A6669" s="86"/>
      <c r="B6669" s="9"/>
      <c r="C6669" s="9"/>
      <c r="D6669" s="9"/>
      <c r="E6669" s="9"/>
      <c r="F6669" s="9"/>
      <c r="I6669" s="9"/>
      <c r="K6669" s="9"/>
      <c r="L6669" s="9"/>
      <c r="M6669" s="9"/>
      <c r="O6669" s="9"/>
      <c r="P6669" s="9"/>
      <c r="Q6669" s="9"/>
      <c r="R6669" s="36"/>
      <c r="V6669" s="36"/>
    </row>
    <row r="6670" spans="1:22" x14ac:dyDescent="0.25">
      <c r="A6670" s="86"/>
      <c r="B6670" s="9"/>
      <c r="C6670" s="9"/>
      <c r="D6670" s="9"/>
      <c r="E6670" s="9"/>
      <c r="F6670" s="9"/>
      <c r="I6670" s="9"/>
      <c r="K6670" s="9"/>
      <c r="L6670" s="9"/>
      <c r="M6670" s="9"/>
      <c r="O6670" s="9"/>
      <c r="P6670" s="9"/>
      <c r="Q6670" s="9"/>
      <c r="R6670" s="36"/>
      <c r="V6670" s="36"/>
    </row>
    <row r="6671" spans="1:22" x14ac:dyDescent="0.25">
      <c r="A6671" s="86"/>
      <c r="B6671" s="9"/>
      <c r="C6671" s="9"/>
      <c r="D6671" s="9"/>
      <c r="E6671" s="9"/>
      <c r="F6671" s="9"/>
      <c r="I6671" s="9"/>
      <c r="K6671" s="9"/>
      <c r="L6671" s="9"/>
      <c r="M6671" s="9"/>
      <c r="O6671" s="9"/>
      <c r="P6671" s="9"/>
      <c r="Q6671" s="9"/>
      <c r="R6671" s="36"/>
      <c r="V6671" s="36"/>
    </row>
    <row r="6672" spans="1:22" x14ac:dyDescent="0.25">
      <c r="A6672" s="86"/>
      <c r="B6672" s="9"/>
      <c r="C6672" s="9"/>
      <c r="D6672" s="9"/>
      <c r="E6672" s="9"/>
      <c r="F6672" s="9"/>
      <c r="I6672" s="9"/>
      <c r="K6672" s="9"/>
      <c r="L6672" s="9"/>
      <c r="M6672" s="9"/>
      <c r="O6672" s="9"/>
      <c r="P6672" s="9"/>
      <c r="Q6672" s="9"/>
      <c r="R6672" s="36"/>
      <c r="V6672" s="36"/>
    </row>
    <row r="6673" spans="1:22" x14ac:dyDescent="0.25">
      <c r="A6673" s="86"/>
      <c r="B6673" s="9"/>
      <c r="C6673" s="9"/>
      <c r="D6673" s="9"/>
      <c r="E6673" s="9"/>
      <c r="F6673" s="9"/>
      <c r="I6673" s="9"/>
      <c r="K6673" s="9"/>
      <c r="L6673" s="9"/>
      <c r="M6673" s="9"/>
      <c r="O6673" s="9"/>
      <c r="P6673" s="9"/>
      <c r="Q6673" s="9"/>
      <c r="R6673" s="36"/>
      <c r="V6673" s="36"/>
    </row>
    <row r="6674" spans="1:22" x14ac:dyDescent="0.25">
      <c r="A6674" s="86"/>
      <c r="B6674" s="9"/>
      <c r="C6674" s="9"/>
      <c r="D6674" s="9"/>
      <c r="E6674" s="9"/>
      <c r="F6674" s="9"/>
      <c r="I6674" s="9"/>
      <c r="K6674" s="9"/>
      <c r="L6674" s="9"/>
      <c r="M6674" s="9"/>
      <c r="O6674" s="9"/>
      <c r="P6674" s="9"/>
      <c r="Q6674" s="9"/>
      <c r="R6674" s="36"/>
      <c r="V6674" s="36"/>
    </row>
    <row r="6675" spans="1:22" x14ac:dyDescent="0.25">
      <c r="A6675" s="86"/>
      <c r="B6675" s="9"/>
      <c r="C6675" s="9"/>
      <c r="D6675" s="9"/>
      <c r="E6675" s="9"/>
      <c r="F6675" s="9"/>
      <c r="I6675" s="9"/>
      <c r="K6675" s="9"/>
      <c r="L6675" s="9"/>
      <c r="M6675" s="9"/>
      <c r="O6675" s="9"/>
      <c r="P6675" s="9"/>
      <c r="Q6675" s="9"/>
      <c r="R6675" s="36"/>
      <c r="V6675" s="36"/>
    </row>
    <row r="6676" spans="1:22" x14ac:dyDescent="0.25">
      <c r="A6676" s="86"/>
      <c r="B6676" s="9"/>
      <c r="C6676" s="9"/>
      <c r="D6676" s="9"/>
      <c r="E6676" s="9"/>
      <c r="F6676" s="9"/>
      <c r="I6676" s="9"/>
      <c r="K6676" s="9"/>
      <c r="L6676" s="9"/>
      <c r="M6676" s="9"/>
      <c r="O6676" s="9"/>
      <c r="P6676" s="9"/>
      <c r="Q6676" s="9"/>
      <c r="R6676" s="36"/>
      <c r="V6676" s="36"/>
    </row>
    <row r="6677" spans="1:22" x14ac:dyDescent="0.25">
      <c r="A6677" s="86"/>
      <c r="B6677" s="9"/>
      <c r="C6677" s="9"/>
      <c r="D6677" s="9"/>
      <c r="E6677" s="9"/>
      <c r="F6677" s="9"/>
      <c r="I6677" s="9"/>
      <c r="K6677" s="9"/>
      <c r="L6677" s="9"/>
      <c r="M6677" s="9"/>
      <c r="O6677" s="9"/>
      <c r="P6677" s="9"/>
      <c r="Q6677" s="9"/>
      <c r="R6677" s="36"/>
      <c r="V6677" s="36"/>
    </row>
    <row r="6678" spans="1:22" x14ac:dyDescent="0.25">
      <c r="A6678" s="86"/>
      <c r="B6678" s="9"/>
      <c r="C6678" s="9"/>
      <c r="D6678" s="9"/>
      <c r="E6678" s="9"/>
      <c r="F6678" s="9"/>
      <c r="I6678" s="9"/>
      <c r="K6678" s="9"/>
      <c r="L6678" s="9"/>
      <c r="M6678" s="9"/>
      <c r="O6678" s="9"/>
      <c r="P6678" s="9"/>
      <c r="Q6678" s="9"/>
      <c r="R6678" s="36"/>
      <c r="V6678" s="36"/>
    </row>
    <row r="6679" spans="1:22" x14ac:dyDescent="0.25">
      <c r="A6679" s="86"/>
      <c r="B6679" s="9"/>
      <c r="C6679" s="9"/>
      <c r="D6679" s="9"/>
      <c r="E6679" s="9"/>
      <c r="F6679" s="9"/>
      <c r="I6679" s="9"/>
      <c r="K6679" s="9"/>
      <c r="L6679" s="9"/>
      <c r="M6679" s="9"/>
      <c r="O6679" s="9"/>
      <c r="P6679" s="9"/>
      <c r="Q6679" s="9"/>
      <c r="R6679" s="36"/>
      <c r="V6679" s="36"/>
    </row>
    <row r="6680" spans="1:22" x14ac:dyDescent="0.25">
      <c r="A6680" s="86"/>
      <c r="B6680" s="9"/>
      <c r="C6680" s="9"/>
      <c r="D6680" s="9"/>
      <c r="E6680" s="9"/>
      <c r="F6680" s="9"/>
      <c r="I6680" s="9"/>
      <c r="K6680" s="9"/>
      <c r="L6680" s="9"/>
      <c r="M6680" s="9"/>
      <c r="O6680" s="9"/>
      <c r="P6680" s="9"/>
      <c r="Q6680" s="9"/>
      <c r="R6680" s="36"/>
      <c r="V6680" s="36"/>
    </row>
    <row r="6681" spans="1:22" x14ac:dyDescent="0.25">
      <c r="A6681" s="86"/>
      <c r="B6681" s="9"/>
      <c r="C6681" s="9"/>
      <c r="D6681" s="9"/>
      <c r="E6681" s="9"/>
      <c r="F6681" s="9"/>
      <c r="I6681" s="9"/>
      <c r="K6681" s="9"/>
      <c r="L6681" s="9"/>
      <c r="M6681" s="9"/>
      <c r="O6681" s="9"/>
      <c r="P6681" s="9"/>
      <c r="Q6681" s="9"/>
      <c r="R6681" s="36"/>
      <c r="V6681" s="36"/>
    </row>
    <row r="6682" spans="1:22" x14ac:dyDescent="0.25">
      <c r="A6682" s="86"/>
      <c r="B6682" s="9"/>
      <c r="C6682" s="9"/>
      <c r="D6682" s="9"/>
      <c r="E6682" s="9"/>
      <c r="F6682" s="9"/>
      <c r="I6682" s="9"/>
      <c r="K6682" s="9"/>
      <c r="L6682" s="9"/>
      <c r="M6682" s="9"/>
      <c r="O6682" s="9"/>
      <c r="P6682" s="9"/>
      <c r="Q6682" s="9"/>
      <c r="R6682" s="36"/>
      <c r="V6682" s="36"/>
    </row>
    <row r="6683" spans="1:22" x14ac:dyDescent="0.25">
      <c r="A6683" s="86"/>
      <c r="B6683" s="9"/>
      <c r="C6683" s="9"/>
      <c r="D6683" s="9"/>
      <c r="E6683" s="9"/>
      <c r="F6683" s="9"/>
      <c r="I6683" s="9"/>
      <c r="K6683" s="9"/>
      <c r="L6683" s="9"/>
      <c r="M6683" s="9"/>
      <c r="O6683" s="9"/>
      <c r="P6683" s="9"/>
      <c r="Q6683" s="9"/>
      <c r="R6683" s="36"/>
      <c r="V6683" s="36"/>
    </row>
    <row r="6684" spans="1:22" x14ac:dyDescent="0.25">
      <c r="A6684" s="86"/>
      <c r="B6684" s="9"/>
      <c r="C6684" s="9"/>
      <c r="D6684" s="9"/>
      <c r="E6684" s="9"/>
      <c r="F6684" s="9"/>
      <c r="I6684" s="9"/>
      <c r="K6684" s="9"/>
      <c r="L6684" s="9"/>
      <c r="M6684" s="9"/>
      <c r="O6684" s="9"/>
      <c r="P6684" s="9"/>
      <c r="Q6684" s="9"/>
      <c r="R6684" s="36"/>
      <c r="V6684" s="36"/>
    </row>
    <row r="6685" spans="1:22" x14ac:dyDescent="0.25">
      <c r="A6685" s="86"/>
      <c r="B6685" s="9"/>
      <c r="C6685" s="9"/>
      <c r="D6685" s="9"/>
      <c r="E6685" s="9"/>
      <c r="F6685" s="9"/>
      <c r="I6685" s="9"/>
      <c r="K6685" s="9"/>
      <c r="L6685" s="9"/>
      <c r="M6685" s="9"/>
      <c r="O6685" s="9"/>
      <c r="P6685" s="9"/>
      <c r="Q6685" s="9"/>
      <c r="R6685" s="36"/>
      <c r="V6685" s="36"/>
    </row>
    <row r="6686" spans="1:22" x14ac:dyDescent="0.25">
      <c r="A6686" s="86"/>
      <c r="B6686" s="9"/>
      <c r="C6686" s="9"/>
      <c r="D6686" s="9"/>
      <c r="E6686" s="9"/>
      <c r="F6686" s="9"/>
      <c r="I6686" s="9"/>
      <c r="K6686" s="9"/>
      <c r="L6686" s="9"/>
      <c r="M6686" s="9"/>
      <c r="O6686" s="9"/>
      <c r="P6686" s="9"/>
      <c r="Q6686" s="9"/>
      <c r="R6686" s="36"/>
      <c r="V6686" s="36"/>
    </row>
    <row r="6687" spans="1:22" x14ac:dyDescent="0.25">
      <c r="A6687" s="86"/>
      <c r="B6687" s="9"/>
      <c r="C6687" s="9"/>
      <c r="D6687" s="9"/>
      <c r="E6687" s="9"/>
      <c r="F6687" s="9"/>
      <c r="I6687" s="9"/>
      <c r="K6687" s="9"/>
      <c r="L6687" s="9"/>
      <c r="M6687" s="9"/>
      <c r="O6687" s="9"/>
      <c r="P6687" s="9"/>
      <c r="Q6687" s="9"/>
      <c r="R6687" s="36"/>
      <c r="V6687" s="36"/>
    </row>
    <row r="6688" spans="1:22" x14ac:dyDescent="0.25">
      <c r="A6688" s="86"/>
      <c r="B6688" s="9"/>
      <c r="C6688" s="9"/>
      <c r="D6688" s="9"/>
      <c r="E6688" s="9"/>
      <c r="F6688" s="9"/>
      <c r="I6688" s="9"/>
      <c r="K6688" s="9"/>
      <c r="L6688" s="9"/>
      <c r="M6688" s="9"/>
      <c r="O6688" s="9"/>
      <c r="P6688" s="9"/>
      <c r="Q6688" s="9"/>
      <c r="R6688" s="36"/>
      <c r="V6688" s="36"/>
    </row>
    <row r="6689" spans="1:22" x14ac:dyDescent="0.25">
      <c r="A6689" s="86"/>
      <c r="B6689" s="9"/>
      <c r="C6689" s="9"/>
      <c r="D6689" s="9"/>
      <c r="E6689" s="9"/>
      <c r="F6689" s="9"/>
      <c r="I6689" s="9"/>
      <c r="K6689" s="9"/>
      <c r="L6689" s="9"/>
      <c r="M6689" s="9"/>
      <c r="O6689" s="9"/>
      <c r="P6689" s="9"/>
      <c r="Q6689" s="9"/>
      <c r="R6689" s="36"/>
      <c r="V6689" s="36"/>
    </row>
    <row r="6690" spans="1:22" x14ac:dyDescent="0.25">
      <c r="A6690" s="86"/>
      <c r="B6690" s="9"/>
      <c r="C6690" s="9"/>
      <c r="D6690" s="9"/>
      <c r="E6690" s="9"/>
      <c r="F6690" s="9"/>
      <c r="I6690" s="9"/>
      <c r="K6690" s="9"/>
      <c r="L6690" s="9"/>
      <c r="M6690" s="9"/>
      <c r="O6690" s="9"/>
      <c r="P6690" s="9"/>
      <c r="Q6690" s="9"/>
      <c r="R6690" s="36"/>
      <c r="V6690" s="36"/>
    </row>
    <row r="6691" spans="1:22" x14ac:dyDescent="0.25">
      <c r="A6691" s="86"/>
      <c r="B6691" s="9"/>
      <c r="C6691" s="9"/>
      <c r="D6691" s="9"/>
      <c r="E6691" s="9"/>
      <c r="F6691" s="9"/>
      <c r="I6691" s="9"/>
      <c r="K6691" s="9"/>
      <c r="L6691" s="9"/>
      <c r="M6691" s="9"/>
      <c r="O6691" s="9"/>
      <c r="P6691" s="9"/>
      <c r="Q6691" s="9"/>
      <c r="R6691" s="36"/>
      <c r="V6691" s="36"/>
    </row>
    <row r="6692" spans="1:22" x14ac:dyDescent="0.25">
      <c r="A6692" s="86"/>
      <c r="B6692" s="9"/>
      <c r="C6692" s="9"/>
      <c r="D6692" s="9"/>
      <c r="E6692" s="9"/>
      <c r="F6692" s="9"/>
      <c r="I6692" s="9"/>
      <c r="K6692" s="9"/>
      <c r="L6692" s="9"/>
      <c r="M6692" s="9"/>
      <c r="O6692" s="9"/>
      <c r="P6692" s="9"/>
      <c r="Q6692" s="9"/>
      <c r="R6692" s="36"/>
      <c r="V6692" s="36"/>
    </row>
    <row r="6693" spans="1:22" x14ac:dyDescent="0.25">
      <c r="A6693" s="86"/>
      <c r="B6693" s="9"/>
      <c r="C6693" s="9"/>
      <c r="D6693" s="9"/>
      <c r="E6693" s="9"/>
      <c r="F6693" s="9"/>
      <c r="I6693" s="9"/>
      <c r="K6693" s="9"/>
      <c r="L6693" s="9"/>
      <c r="M6693" s="9"/>
      <c r="O6693" s="9"/>
      <c r="P6693" s="9"/>
      <c r="Q6693" s="9"/>
      <c r="R6693" s="36"/>
      <c r="V6693" s="36"/>
    </row>
    <row r="6694" spans="1:22" x14ac:dyDescent="0.25">
      <c r="A6694" s="86"/>
      <c r="B6694" s="9"/>
      <c r="C6694" s="9"/>
      <c r="D6694" s="9"/>
      <c r="E6694" s="9"/>
      <c r="F6694" s="9"/>
      <c r="I6694" s="9"/>
      <c r="K6694" s="9"/>
      <c r="L6694" s="9"/>
      <c r="M6694" s="9"/>
      <c r="O6694" s="9"/>
      <c r="P6694" s="9"/>
      <c r="Q6694" s="9"/>
      <c r="R6694" s="36"/>
      <c r="V6694" s="36"/>
    </row>
    <row r="6695" spans="1:22" x14ac:dyDescent="0.25">
      <c r="A6695" s="86"/>
      <c r="B6695" s="9"/>
      <c r="C6695" s="9"/>
      <c r="D6695" s="9"/>
      <c r="E6695" s="9"/>
      <c r="F6695" s="9"/>
      <c r="I6695" s="9"/>
      <c r="K6695" s="9"/>
      <c r="L6695" s="9"/>
      <c r="M6695" s="9"/>
      <c r="O6695" s="9"/>
      <c r="P6695" s="9"/>
      <c r="Q6695" s="9"/>
      <c r="R6695" s="36"/>
      <c r="V6695" s="36"/>
    </row>
    <row r="6696" spans="1:22" x14ac:dyDescent="0.25">
      <c r="A6696" s="86"/>
      <c r="B6696" s="9"/>
      <c r="C6696" s="9"/>
      <c r="D6696" s="9"/>
      <c r="E6696" s="9"/>
      <c r="F6696" s="9"/>
      <c r="I6696" s="9"/>
      <c r="K6696" s="9"/>
      <c r="L6696" s="9"/>
      <c r="M6696" s="9"/>
      <c r="O6696" s="9"/>
      <c r="P6696" s="9"/>
      <c r="Q6696" s="9"/>
      <c r="R6696" s="36"/>
      <c r="V6696" s="36"/>
    </row>
    <row r="6697" spans="1:22" x14ac:dyDescent="0.25">
      <c r="A6697" s="86"/>
      <c r="B6697" s="9"/>
      <c r="C6697" s="9"/>
      <c r="D6697" s="9"/>
      <c r="E6697" s="9"/>
      <c r="F6697" s="9"/>
      <c r="I6697" s="9"/>
      <c r="K6697" s="9"/>
      <c r="L6697" s="9"/>
      <c r="M6697" s="9"/>
      <c r="O6697" s="9"/>
      <c r="P6697" s="9"/>
      <c r="Q6697" s="9"/>
      <c r="R6697" s="36"/>
      <c r="V6697" s="36"/>
    </row>
    <row r="6698" spans="1:22" x14ac:dyDescent="0.25">
      <c r="A6698" s="86"/>
      <c r="B6698" s="9"/>
      <c r="C6698" s="9"/>
      <c r="D6698" s="9"/>
      <c r="E6698" s="9"/>
      <c r="F6698" s="9"/>
      <c r="I6698" s="9"/>
      <c r="K6698" s="9"/>
      <c r="L6698" s="9"/>
      <c r="M6698" s="9"/>
      <c r="O6698" s="9"/>
      <c r="P6698" s="9"/>
      <c r="Q6698" s="9"/>
      <c r="R6698" s="36"/>
      <c r="V6698" s="36"/>
    </row>
    <row r="6699" spans="1:22" x14ac:dyDescent="0.25">
      <c r="A6699" s="86"/>
      <c r="B6699" s="9"/>
      <c r="C6699" s="9"/>
      <c r="D6699" s="9"/>
      <c r="E6699" s="9"/>
      <c r="F6699" s="9"/>
      <c r="I6699" s="9"/>
      <c r="K6699" s="9"/>
      <c r="L6699" s="9"/>
      <c r="M6699" s="9"/>
      <c r="O6699" s="9"/>
      <c r="P6699" s="9"/>
      <c r="Q6699" s="9"/>
      <c r="R6699" s="36"/>
      <c r="V6699" s="36"/>
    </row>
    <row r="6700" spans="1:22" x14ac:dyDescent="0.25">
      <c r="A6700" s="86"/>
      <c r="B6700" s="9"/>
      <c r="C6700" s="9"/>
      <c r="D6700" s="9"/>
      <c r="E6700" s="9"/>
      <c r="F6700" s="9"/>
      <c r="I6700" s="9"/>
      <c r="K6700" s="9"/>
      <c r="L6700" s="9"/>
      <c r="M6700" s="9"/>
      <c r="O6700" s="9"/>
      <c r="P6700" s="9"/>
      <c r="Q6700" s="9"/>
      <c r="R6700" s="36"/>
      <c r="V6700" s="36"/>
    </row>
    <row r="6701" spans="1:22" x14ac:dyDescent="0.25">
      <c r="A6701" s="86"/>
      <c r="B6701" s="9"/>
      <c r="C6701" s="9"/>
      <c r="D6701" s="9"/>
      <c r="E6701" s="9"/>
      <c r="F6701" s="9"/>
      <c r="I6701" s="9"/>
      <c r="K6701" s="9"/>
      <c r="L6701" s="9"/>
      <c r="M6701" s="9"/>
      <c r="O6701" s="9"/>
      <c r="P6701" s="9"/>
      <c r="Q6701" s="9"/>
      <c r="R6701" s="36"/>
      <c r="V6701" s="36"/>
    </row>
    <row r="6702" spans="1:22" x14ac:dyDescent="0.25">
      <c r="A6702" s="86"/>
      <c r="B6702" s="9"/>
      <c r="C6702" s="9"/>
      <c r="D6702" s="9"/>
      <c r="E6702" s="9"/>
      <c r="F6702" s="9"/>
      <c r="I6702" s="9"/>
      <c r="K6702" s="9"/>
      <c r="L6702" s="9"/>
      <c r="M6702" s="9"/>
      <c r="O6702" s="9"/>
      <c r="P6702" s="9"/>
      <c r="Q6702" s="9"/>
      <c r="R6702" s="36"/>
      <c r="V6702" s="36"/>
    </row>
    <row r="6703" spans="1:22" x14ac:dyDescent="0.25">
      <c r="A6703" s="86"/>
      <c r="B6703" s="9"/>
      <c r="C6703" s="9"/>
      <c r="D6703" s="9"/>
      <c r="E6703" s="9"/>
      <c r="F6703" s="9"/>
      <c r="I6703" s="9"/>
      <c r="K6703" s="9"/>
      <c r="L6703" s="9"/>
      <c r="M6703" s="9"/>
      <c r="O6703" s="9"/>
      <c r="P6703" s="9"/>
      <c r="Q6703" s="9"/>
      <c r="R6703" s="36"/>
      <c r="V6703" s="36"/>
    </row>
    <row r="6704" spans="1:22" x14ac:dyDescent="0.25">
      <c r="A6704" s="86"/>
      <c r="B6704" s="9"/>
      <c r="C6704" s="9"/>
      <c r="D6704" s="9"/>
      <c r="E6704" s="9"/>
      <c r="F6704" s="9"/>
      <c r="I6704" s="9"/>
      <c r="K6704" s="9"/>
      <c r="L6704" s="9"/>
      <c r="M6704" s="9"/>
      <c r="O6704" s="9"/>
      <c r="P6704" s="9"/>
      <c r="Q6704" s="9"/>
      <c r="R6704" s="36"/>
      <c r="V6704" s="36"/>
    </row>
    <row r="6705" spans="1:22" x14ac:dyDescent="0.25">
      <c r="A6705" s="86"/>
      <c r="B6705" s="9"/>
      <c r="C6705" s="9"/>
      <c r="D6705" s="9"/>
      <c r="E6705" s="9"/>
      <c r="F6705" s="9"/>
      <c r="I6705" s="9"/>
      <c r="K6705" s="9"/>
      <c r="L6705" s="9"/>
      <c r="M6705" s="9"/>
      <c r="O6705" s="9"/>
      <c r="P6705" s="9"/>
      <c r="Q6705" s="9"/>
      <c r="R6705" s="36"/>
      <c r="V6705" s="36"/>
    </row>
    <row r="6706" spans="1:22" x14ac:dyDescent="0.25">
      <c r="A6706" s="86"/>
      <c r="B6706" s="9"/>
      <c r="C6706" s="9"/>
      <c r="D6706" s="9"/>
      <c r="E6706" s="9"/>
      <c r="F6706" s="9"/>
      <c r="I6706" s="9"/>
      <c r="K6706" s="9"/>
      <c r="L6706" s="9"/>
      <c r="M6706" s="9"/>
      <c r="O6706" s="9"/>
      <c r="P6706" s="9"/>
      <c r="Q6706" s="9"/>
      <c r="R6706" s="36"/>
      <c r="V6706" s="36"/>
    </row>
    <row r="6707" spans="1:22" x14ac:dyDescent="0.25">
      <c r="A6707" s="86"/>
      <c r="B6707" s="9"/>
      <c r="C6707" s="9"/>
      <c r="D6707" s="9"/>
      <c r="E6707" s="9"/>
      <c r="F6707" s="9"/>
      <c r="I6707" s="9"/>
      <c r="K6707" s="9"/>
      <c r="L6707" s="9"/>
      <c r="M6707" s="9"/>
      <c r="O6707" s="9"/>
      <c r="P6707" s="9"/>
      <c r="Q6707" s="9"/>
      <c r="R6707" s="36"/>
      <c r="V6707" s="36"/>
    </row>
    <row r="6708" spans="1:22" x14ac:dyDescent="0.25">
      <c r="A6708" s="86"/>
      <c r="B6708" s="9"/>
      <c r="C6708" s="9"/>
      <c r="D6708" s="9"/>
      <c r="E6708" s="9"/>
      <c r="F6708" s="9"/>
      <c r="I6708" s="9"/>
      <c r="K6708" s="9"/>
      <c r="L6708" s="9"/>
      <c r="M6708" s="9"/>
      <c r="O6708" s="9"/>
      <c r="P6708" s="9"/>
      <c r="Q6708" s="9"/>
      <c r="R6708" s="36"/>
      <c r="V6708" s="36"/>
    </row>
    <row r="6709" spans="1:22" x14ac:dyDescent="0.25">
      <c r="A6709" s="86"/>
      <c r="B6709" s="9"/>
      <c r="C6709" s="9"/>
      <c r="D6709" s="9"/>
      <c r="E6709" s="9"/>
      <c r="F6709" s="9"/>
      <c r="I6709" s="9"/>
      <c r="K6709" s="9"/>
      <c r="L6709" s="9"/>
      <c r="M6709" s="9"/>
      <c r="O6709" s="9"/>
      <c r="P6709" s="9"/>
      <c r="Q6709" s="9"/>
      <c r="R6709" s="36"/>
      <c r="V6709" s="36"/>
    </row>
    <row r="6710" spans="1:22" x14ac:dyDescent="0.25">
      <c r="A6710" s="86"/>
      <c r="B6710" s="9"/>
      <c r="C6710" s="9"/>
      <c r="D6710" s="9"/>
      <c r="E6710" s="9"/>
      <c r="F6710" s="9"/>
      <c r="I6710" s="9"/>
      <c r="K6710" s="9"/>
      <c r="L6710" s="9"/>
      <c r="M6710" s="9"/>
      <c r="O6710" s="9"/>
      <c r="P6710" s="9"/>
      <c r="Q6710" s="9"/>
      <c r="R6710" s="36"/>
      <c r="V6710" s="36"/>
    </row>
    <row r="6711" spans="1:22" x14ac:dyDescent="0.25">
      <c r="A6711" s="86"/>
      <c r="B6711" s="9"/>
      <c r="C6711" s="9"/>
      <c r="D6711" s="9"/>
      <c r="E6711" s="9"/>
      <c r="F6711" s="9"/>
      <c r="I6711" s="9"/>
      <c r="K6711" s="9"/>
      <c r="L6711" s="9"/>
      <c r="M6711" s="9"/>
      <c r="O6711" s="9"/>
      <c r="P6711" s="9"/>
      <c r="Q6711" s="9"/>
      <c r="R6711" s="36"/>
      <c r="V6711" s="36"/>
    </row>
    <row r="6712" spans="1:22" x14ac:dyDescent="0.25">
      <c r="A6712" s="86"/>
      <c r="B6712" s="9"/>
      <c r="C6712" s="9"/>
      <c r="D6712" s="9"/>
      <c r="E6712" s="9"/>
      <c r="F6712" s="9"/>
      <c r="I6712" s="9"/>
      <c r="K6712" s="9"/>
      <c r="L6712" s="9"/>
      <c r="M6712" s="9"/>
      <c r="O6712" s="9"/>
      <c r="P6712" s="9"/>
      <c r="Q6712" s="9"/>
      <c r="R6712" s="36"/>
      <c r="V6712" s="36"/>
    </row>
    <row r="6713" spans="1:22" x14ac:dyDescent="0.25">
      <c r="A6713" s="86"/>
      <c r="B6713" s="9"/>
      <c r="C6713" s="9"/>
      <c r="D6713" s="9"/>
      <c r="E6713" s="9"/>
      <c r="F6713" s="9"/>
      <c r="I6713" s="9"/>
      <c r="K6713" s="9"/>
      <c r="L6713" s="9"/>
      <c r="M6713" s="9"/>
      <c r="O6713" s="9"/>
      <c r="P6713" s="9"/>
      <c r="Q6713" s="9"/>
      <c r="R6713" s="36"/>
      <c r="V6713" s="36"/>
    </row>
    <row r="6714" spans="1:22" x14ac:dyDescent="0.25">
      <c r="A6714" s="86"/>
      <c r="B6714" s="9"/>
      <c r="C6714" s="9"/>
      <c r="D6714" s="9"/>
      <c r="E6714" s="9"/>
      <c r="F6714" s="9"/>
      <c r="I6714" s="9"/>
      <c r="K6714" s="9"/>
      <c r="L6714" s="9"/>
      <c r="M6714" s="9"/>
      <c r="O6714" s="9"/>
      <c r="P6714" s="9"/>
      <c r="Q6714" s="9"/>
      <c r="R6714" s="36"/>
      <c r="V6714" s="36"/>
    </row>
    <row r="6715" spans="1:22" x14ac:dyDescent="0.25">
      <c r="A6715" s="86"/>
      <c r="B6715" s="9"/>
      <c r="C6715" s="9"/>
      <c r="D6715" s="9"/>
      <c r="E6715" s="9"/>
      <c r="F6715" s="9"/>
      <c r="I6715" s="9"/>
      <c r="K6715" s="9"/>
      <c r="L6715" s="9"/>
      <c r="M6715" s="9"/>
      <c r="O6715" s="9"/>
      <c r="P6715" s="9"/>
      <c r="Q6715" s="9"/>
      <c r="R6715" s="36"/>
      <c r="V6715" s="36"/>
    </row>
    <row r="6716" spans="1:22" x14ac:dyDescent="0.25">
      <c r="A6716" s="86"/>
      <c r="B6716" s="9"/>
      <c r="C6716" s="9"/>
      <c r="D6716" s="9"/>
      <c r="E6716" s="9"/>
      <c r="F6716" s="9"/>
      <c r="I6716" s="9"/>
      <c r="K6716" s="9"/>
      <c r="L6716" s="9"/>
      <c r="M6716" s="9"/>
      <c r="O6716" s="9"/>
      <c r="P6716" s="9"/>
      <c r="Q6716" s="9"/>
      <c r="R6716" s="36"/>
      <c r="V6716" s="36"/>
    </row>
    <row r="6717" spans="1:22" x14ac:dyDescent="0.25">
      <c r="A6717" s="86"/>
      <c r="B6717" s="9"/>
      <c r="C6717" s="9"/>
      <c r="D6717" s="9"/>
      <c r="E6717" s="9"/>
      <c r="F6717" s="9"/>
      <c r="I6717" s="9"/>
      <c r="K6717" s="9"/>
      <c r="L6717" s="9"/>
      <c r="M6717" s="9"/>
      <c r="O6717" s="9"/>
      <c r="P6717" s="9"/>
      <c r="Q6717" s="9"/>
      <c r="R6717" s="36"/>
      <c r="V6717" s="36"/>
    </row>
    <row r="6718" spans="1:22" x14ac:dyDescent="0.25">
      <c r="A6718" s="86"/>
      <c r="B6718" s="9"/>
      <c r="C6718" s="9"/>
      <c r="D6718" s="9"/>
      <c r="E6718" s="9"/>
      <c r="F6718" s="9"/>
      <c r="I6718" s="9"/>
      <c r="K6718" s="9"/>
      <c r="L6718" s="9"/>
      <c r="M6718" s="9"/>
      <c r="O6718" s="9"/>
      <c r="P6718" s="9"/>
      <c r="Q6718" s="9"/>
      <c r="R6718" s="36"/>
      <c r="V6718" s="36"/>
    </row>
    <row r="6719" spans="1:22" x14ac:dyDescent="0.25">
      <c r="A6719" s="86"/>
      <c r="B6719" s="9"/>
      <c r="C6719" s="9"/>
      <c r="D6719" s="9"/>
      <c r="E6719" s="9"/>
      <c r="F6719" s="9"/>
      <c r="I6719" s="9"/>
      <c r="K6719" s="9"/>
      <c r="L6719" s="9"/>
      <c r="M6719" s="9"/>
      <c r="O6719" s="9"/>
      <c r="P6719" s="9"/>
      <c r="Q6719" s="9"/>
      <c r="R6719" s="36"/>
      <c r="V6719" s="36"/>
    </row>
    <row r="6720" spans="1:22" x14ac:dyDescent="0.25">
      <c r="A6720" s="86"/>
      <c r="B6720" s="9"/>
      <c r="C6720" s="9"/>
      <c r="D6720" s="9"/>
      <c r="E6720" s="9"/>
      <c r="F6720" s="9"/>
      <c r="I6720" s="9"/>
      <c r="K6720" s="9"/>
      <c r="L6720" s="9"/>
      <c r="M6720" s="9"/>
      <c r="O6720" s="9"/>
      <c r="P6720" s="9"/>
      <c r="Q6720" s="9"/>
      <c r="R6720" s="36"/>
      <c r="V6720" s="36"/>
    </row>
    <row r="6721" spans="1:22" x14ac:dyDescent="0.25">
      <c r="A6721" s="86"/>
      <c r="B6721" s="9"/>
      <c r="C6721" s="9"/>
      <c r="D6721" s="9"/>
      <c r="E6721" s="9"/>
      <c r="F6721" s="9"/>
      <c r="I6721" s="9"/>
      <c r="K6721" s="9"/>
      <c r="L6721" s="9"/>
      <c r="M6721" s="9"/>
      <c r="O6721" s="9"/>
      <c r="P6721" s="9"/>
      <c r="Q6721" s="9"/>
      <c r="R6721" s="36"/>
      <c r="V6721" s="36"/>
    </row>
    <row r="6722" spans="1:22" x14ac:dyDescent="0.25">
      <c r="A6722" s="86"/>
      <c r="B6722" s="9"/>
      <c r="C6722" s="9"/>
      <c r="D6722" s="9"/>
      <c r="E6722" s="9"/>
      <c r="F6722" s="9"/>
      <c r="I6722" s="9"/>
      <c r="K6722" s="9"/>
      <c r="L6722" s="9"/>
      <c r="M6722" s="9"/>
      <c r="O6722" s="9"/>
      <c r="P6722" s="9"/>
      <c r="Q6722" s="9"/>
      <c r="R6722" s="36"/>
      <c r="V6722" s="36"/>
    </row>
    <row r="6723" spans="1:22" x14ac:dyDescent="0.25">
      <c r="A6723" s="86"/>
      <c r="B6723" s="9"/>
      <c r="C6723" s="9"/>
      <c r="D6723" s="9"/>
      <c r="E6723" s="9"/>
      <c r="F6723" s="9"/>
      <c r="I6723" s="9"/>
      <c r="K6723" s="9"/>
      <c r="L6723" s="9"/>
      <c r="M6723" s="9"/>
      <c r="O6723" s="9"/>
      <c r="P6723" s="9"/>
      <c r="Q6723" s="9"/>
      <c r="R6723" s="36"/>
      <c r="V6723" s="36"/>
    </row>
    <row r="6724" spans="1:22" x14ac:dyDescent="0.25">
      <c r="A6724" s="86"/>
      <c r="B6724" s="9"/>
      <c r="C6724" s="9"/>
      <c r="D6724" s="9"/>
      <c r="E6724" s="9"/>
      <c r="F6724" s="9"/>
      <c r="I6724" s="9"/>
      <c r="K6724" s="9"/>
      <c r="L6724" s="9"/>
      <c r="M6724" s="9"/>
      <c r="O6724" s="9"/>
      <c r="P6724" s="9"/>
      <c r="Q6724" s="9"/>
      <c r="R6724" s="36"/>
      <c r="V6724" s="36"/>
    </row>
    <row r="6725" spans="1:22" x14ac:dyDescent="0.25">
      <c r="A6725" s="86"/>
      <c r="B6725" s="9"/>
      <c r="C6725" s="9"/>
      <c r="D6725" s="9"/>
      <c r="E6725" s="9"/>
      <c r="F6725" s="9"/>
      <c r="I6725" s="9"/>
      <c r="K6725" s="9"/>
      <c r="L6725" s="9"/>
      <c r="M6725" s="9"/>
      <c r="O6725" s="9"/>
      <c r="P6725" s="9"/>
      <c r="Q6725" s="9"/>
      <c r="R6725" s="36"/>
      <c r="V6725" s="36"/>
    </row>
    <row r="6726" spans="1:22" x14ac:dyDescent="0.25">
      <c r="A6726" s="86"/>
      <c r="B6726" s="9"/>
      <c r="C6726" s="9"/>
      <c r="D6726" s="9"/>
      <c r="E6726" s="9"/>
      <c r="F6726" s="9"/>
      <c r="I6726" s="9"/>
      <c r="K6726" s="9"/>
      <c r="L6726" s="9"/>
      <c r="M6726" s="9"/>
      <c r="O6726" s="9"/>
      <c r="P6726" s="9"/>
      <c r="Q6726" s="9"/>
      <c r="R6726" s="36"/>
      <c r="V6726" s="36"/>
    </row>
    <row r="6727" spans="1:22" x14ac:dyDescent="0.25">
      <c r="A6727" s="86"/>
      <c r="B6727" s="9"/>
      <c r="C6727" s="9"/>
      <c r="D6727" s="9"/>
      <c r="E6727" s="9"/>
      <c r="F6727" s="9"/>
      <c r="I6727" s="9"/>
      <c r="K6727" s="9"/>
      <c r="L6727" s="9"/>
      <c r="M6727" s="9"/>
      <c r="O6727" s="9"/>
      <c r="P6727" s="9"/>
      <c r="Q6727" s="9"/>
      <c r="R6727" s="36"/>
      <c r="V6727" s="36"/>
    </row>
    <row r="6728" spans="1:22" x14ac:dyDescent="0.25">
      <c r="A6728" s="86"/>
      <c r="B6728" s="9"/>
      <c r="C6728" s="9"/>
      <c r="D6728" s="9"/>
      <c r="E6728" s="9"/>
      <c r="F6728" s="9"/>
      <c r="I6728" s="9"/>
      <c r="K6728" s="9"/>
      <c r="L6728" s="9"/>
      <c r="M6728" s="9"/>
      <c r="O6728" s="9"/>
      <c r="P6728" s="9"/>
      <c r="Q6728" s="9"/>
      <c r="R6728" s="36"/>
      <c r="V6728" s="36"/>
    </row>
    <row r="6729" spans="1:22" x14ac:dyDescent="0.25">
      <c r="A6729" s="86"/>
      <c r="B6729" s="9"/>
      <c r="C6729" s="9"/>
      <c r="D6729" s="9"/>
      <c r="E6729" s="9"/>
      <c r="F6729" s="9"/>
      <c r="I6729" s="9"/>
      <c r="K6729" s="9"/>
      <c r="L6729" s="9"/>
      <c r="M6729" s="9"/>
      <c r="O6729" s="9"/>
      <c r="P6729" s="9"/>
      <c r="Q6729" s="9"/>
      <c r="R6729" s="36"/>
      <c r="V6729" s="36"/>
    </row>
    <row r="6730" spans="1:22" x14ac:dyDescent="0.25">
      <c r="A6730" s="86"/>
      <c r="B6730" s="9"/>
      <c r="C6730" s="9"/>
      <c r="D6730" s="9"/>
      <c r="E6730" s="9"/>
      <c r="F6730" s="9"/>
      <c r="I6730" s="9"/>
      <c r="K6730" s="9"/>
      <c r="L6730" s="9"/>
      <c r="M6730" s="9"/>
      <c r="O6730" s="9"/>
      <c r="P6730" s="9"/>
      <c r="Q6730" s="9"/>
      <c r="R6730" s="36"/>
      <c r="V6730" s="36"/>
    </row>
    <row r="6731" spans="1:22" x14ac:dyDescent="0.25">
      <c r="A6731" s="86"/>
      <c r="B6731" s="9"/>
      <c r="C6731" s="9"/>
      <c r="D6731" s="9"/>
      <c r="E6731" s="9"/>
      <c r="F6731" s="9"/>
      <c r="I6731" s="9"/>
      <c r="K6731" s="9"/>
      <c r="L6731" s="9"/>
      <c r="M6731" s="9"/>
      <c r="O6731" s="9"/>
      <c r="P6731" s="9"/>
      <c r="Q6731" s="9"/>
      <c r="R6731" s="36"/>
      <c r="V6731" s="36"/>
    </row>
    <row r="6732" spans="1:22" x14ac:dyDescent="0.25">
      <c r="A6732" s="86"/>
      <c r="B6732" s="9"/>
      <c r="C6732" s="9"/>
      <c r="D6732" s="9"/>
      <c r="E6732" s="9"/>
      <c r="F6732" s="9"/>
      <c r="I6732" s="9"/>
      <c r="K6732" s="9"/>
      <c r="L6732" s="9"/>
      <c r="M6732" s="9"/>
      <c r="O6732" s="9"/>
      <c r="P6732" s="9"/>
      <c r="Q6732" s="9"/>
      <c r="R6732" s="36"/>
      <c r="V6732" s="36"/>
    </row>
    <row r="6733" spans="1:22" x14ac:dyDescent="0.25">
      <c r="A6733" s="86"/>
      <c r="B6733" s="9"/>
      <c r="C6733" s="9"/>
      <c r="D6733" s="9"/>
      <c r="E6733" s="9"/>
      <c r="F6733" s="9"/>
      <c r="I6733" s="9"/>
      <c r="K6733" s="9"/>
      <c r="L6733" s="9"/>
      <c r="M6733" s="9"/>
      <c r="O6733" s="9"/>
      <c r="P6733" s="9"/>
      <c r="Q6733" s="9"/>
      <c r="R6733" s="36"/>
      <c r="V6733" s="36"/>
    </row>
    <row r="6734" spans="1:22" x14ac:dyDescent="0.25">
      <c r="A6734" s="86"/>
      <c r="B6734" s="9"/>
      <c r="C6734" s="9"/>
      <c r="D6734" s="9"/>
      <c r="E6734" s="9"/>
      <c r="F6734" s="9"/>
      <c r="I6734" s="9"/>
      <c r="K6734" s="9"/>
      <c r="L6734" s="9"/>
      <c r="M6734" s="9"/>
      <c r="O6734" s="9"/>
      <c r="P6734" s="9"/>
      <c r="Q6734" s="9"/>
      <c r="R6734" s="36"/>
      <c r="V6734" s="36"/>
    </row>
    <row r="6735" spans="1:22" x14ac:dyDescent="0.25">
      <c r="A6735" s="86"/>
      <c r="B6735" s="9"/>
      <c r="C6735" s="9"/>
      <c r="D6735" s="9"/>
      <c r="E6735" s="9"/>
      <c r="F6735" s="9"/>
      <c r="I6735" s="9"/>
      <c r="K6735" s="9"/>
      <c r="L6735" s="9"/>
      <c r="M6735" s="9"/>
      <c r="O6735" s="9"/>
      <c r="P6735" s="9"/>
      <c r="Q6735" s="9"/>
      <c r="R6735" s="36"/>
      <c r="V6735" s="36"/>
    </row>
    <row r="6736" spans="1:22" x14ac:dyDescent="0.25">
      <c r="A6736" s="86"/>
      <c r="B6736" s="9"/>
      <c r="C6736" s="9"/>
      <c r="D6736" s="9"/>
      <c r="E6736" s="9"/>
      <c r="F6736" s="9"/>
      <c r="I6736" s="9"/>
      <c r="K6736" s="9"/>
      <c r="L6736" s="9"/>
      <c r="M6736" s="9"/>
      <c r="O6736" s="9"/>
      <c r="P6736" s="9"/>
      <c r="Q6736" s="9"/>
      <c r="R6736" s="36"/>
      <c r="V6736" s="36"/>
    </row>
    <row r="6737" spans="1:22" x14ac:dyDescent="0.25">
      <c r="A6737" s="86"/>
      <c r="B6737" s="9"/>
      <c r="C6737" s="9"/>
      <c r="D6737" s="9"/>
      <c r="E6737" s="9"/>
      <c r="F6737" s="9"/>
      <c r="I6737" s="9"/>
      <c r="K6737" s="9"/>
      <c r="L6737" s="9"/>
      <c r="M6737" s="9"/>
      <c r="O6737" s="9"/>
      <c r="P6737" s="9"/>
      <c r="Q6737" s="9"/>
      <c r="R6737" s="36"/>
      <c r="V6737" s="36"/>
    </row>
    <row r="6738" spans="1:22" x14ac:dyDescent="0.25">
      <c r="A6738" s="86"/>
      <c r="B6738" s="9"/>
      <c r="C6738" s="9"/>
      <c r="D6738" s="9"/>
      <c r="E6738" s="9"/>
      <c r="F6738" s="9"/>
      <c r="I6738" s="9"/>
      <c r="K6738" s="9"/>
      <c r="L6738" s="9"/>
      <c r="M6738" s="9"/>
      <c r="O6738" s="9"/>
      <c r="P6738" s="9"/>
      <c r="Q6738" s="9"/>
      <c r="R6738" s="36"/>
      <c r="V6738" s="36"/>
    </row>
    <row r="6739" spans="1:22" x14ac:dyDescent="0.25">
      <c r="A6739" s="86"/>
      <c r="B6739" s="9"/>
      <c r="C6739" s="9"/>
      <c r="D6739" s="9"/>
      <c r="E6739" s="9"/>
      <c r="F6739" s="9"/>
      <c r="I6739" s="9"/>
      <c r="K6739" s="9"/>
      <c r="L6739" s="9"/>
      <c r="M6739" s="9"/>
      <c r="O6739" s="9"/>
      <c r="P6739" s="9"/>
      <c r="Q6739" s="9"/>
      <c r="R6739" s="36"/>
      <c r="V6739" s="36"/>
    </row>
    <row r="6740" spans="1:22" x14ac:dyDescent="0.25">
      <c r="A6740" s="86"/>
      <c r="B6740" s="9"/>
      <c r="C6740" s="9"/>
      <c r="D6740" s="9"/>
      <c r="E6740" s="9"/>
      <c r="F6740" s="9"/>
      <c r="I6740" s="9"/>
      <c r="K6740" s="9"/>
      <c r="L6740" s="9"/>
      <c r="M6740" s="9"/>
      <c r="O6740" s="9"/>
      <c r="P6740" s="9"/>
      <c r="Q6740" s="9"/>
      <c r="R6740" s="36"/>
      <c r="V6740" s="36"/>
    </row>
    <row r="6741" spans="1:22" x14ac:dyDescent="0.25">
      <c r="A6741" s="86"/>
      <c r="B6741" s="9"/>
      <c r="C6741" s="9"/>
      <c r="D6741" s="9"/>
      <c r="E6741" s="9"/>
      <c r="F6741" s="9"/>
      <c r="I6741" s="9"/>
      <c r="K6741" s="9"/>
      <c r="L6741" s="9"/>
      <c r="M6741" s="9"/>
      <c r="O6741" s="9"/>
      <c r="P6741" s="9"/>
      <c r="Q6741" s="9"/>
      <c r="R6741" s="36"/>
      <c r="V6741" s="36"/>
    </row>
    <row r="6742" spans="1:22" x14ac:dyDescent="0.25">
      <c r="A6742" s="86"/>
      <c r="B6742" s="9"/>
      <c r="C6742" s="9"/>
      <c r="D6742" s="9"/>
      <c r="E6742" s="9"/>
      <c r="F6742" s="9"/>
      <c r="I6742" s="9"/>
      <c r="K6742" s="9"/>
      <c r="L6742" s="9"/>
      <c r="M6742" s="9"/>
      <c r="O6742" s="9"/>
      <c r="P6742" s="9"/>
      <c r="Q6742" s="9"/>
      <c r="R6742" s="36"/>
      <c r="V6742" s="36"/>
    </row>
    <row r="6743" spans="1:22" x14ac:dyDescent="0.25">
      <c r="A6743" s="86"/>
      <c r="B6743" s="9"/>
      <c r="C6743" s="9"/>
      <c r="D6743" s="9"/>
      <c r="E6743" s="9"/>
      <c r="F6743" s="9"/>
      <c r="I6743" s="9"/>
      <c r="K6743" s="9"/>
      <c r="L6743" s="9"/>
      <c r="M6743" s="9"/>
      <c r="O6743" s="9"/>
      <c r="P6743" s="9"/>
      <c r="Q6743" s="9"/>
      <c r="R6743" s="36"/>
      <c r="V6743" s="36"/>
    </row>
    <row r="6744" spans="1:22" x14ac:dyDescent="0.25">
      <c r="A6744" s="86"/>
      <c r="B6744" s="9"/>
      <c r="C6744" s="9"/>
      <c r="D6744" s="9"/>
      <c r="E6744" s="9"/>
      <c r="F6744" s="9"/>
      <c r="I6744" s="9"/>
      <c r="K6744" s="9"/>
      <c r="L6744" s="9"/>
      <c r="M6744" s="9"/>
      <c r="O6744" s="9"/>
      <c r="P6744" s="9"/>
      <c r="Q6744" s="9"/>
      <c r="R6744" s="36"/>
      <c r="V6744" s="36"/>
    </row>
    <row r="6745" spans="1:22" x14ac:dyDescent="0.25">
      <c r="A6745" s="86"/>
      <c r="B6745" s="9"/>
      <c r="C6745" s="9"/>
      <c r="D6745" s="9"/>
      <c r="E6745" s="9"/>
      <c r="F6745" s="9"/>
      <c r="I6745" s="9"/>
      <c r="K6745" s="9"/>
      <c r="L6745" s="9"/>
      <c r="M6745" s="9"/>
      <c r="O6745" s="9"/>
      <c r="P6745" s="9"/>
      <c r="Q6745" s="9"/>
      <c r="R6745" s="36"/>
      <c r="V6745" s="36"/>
    </row>
    <row r="6746" spans="1:22" x14ac:dyDescent="0.25">
      <c r="A6746" s="86"/>
      <c r="B6746" s="9"/>
      <c r="C6746" s="9"/>
      <c r="D6746" s="9"/>
      <c r="E6746" s="9"/>
      <c r="F6746" s="9"/>
      <c r="I6746" s="9"/>
      <c r="K6746" s="9"/>
      <c r="L6746" s="9"/>
      <c r="M6746" s="9"/>
      <c r="O6746" s="9"/>
      <c r="P6746" s="9"/>
      <c r="Q6746" s="9"/>
      <c r="R6746" s="36"/>
      <c r="V6746" s="36"/>
    </row>
    <row r="6747" spans="1:22" x14ac:dyDescent="0.25">
      <c r="A6747" s="86"/>
      <c r="B6747" s="9"/>
      <c r="C6747" s="9"/>
      <c r="D6747" s="9"/>
      <c r="E6747" s="9"/>
      <c r="F6747" s="9"/>
      <c r="I6747" s="9"/>
      <c r="K6747" s="9"/>
      <c r="L6747" s="9"/>
      <c r="M6747" s="9"/>
      <c r="O6747" s="9"/>
      <c r="P6747" s="9"/>
      <c r="Q6747" s="9"/>
      <c r="R6747" s="36"/>
      <c r="V6747" s="36"/>
    </row>
    <row r="6748" spans="1:22" x14ac:dyDescent="0.25">
      <c r="A6748" s="86"/>
      <c r="B6748" s="9"/>
      <c r="C6748" s="9"/>
      <c r="D6748" s="9"/>
      <c r="E6748" s="9"/>
      <c r="F6748" s="9"/>
      <c r="I6748" s="9"/>
      <c r="K6748" s="9"/>
      <c r="L6748" s="9"/>
      <c r="M6748" s="9"/>
      <c r="O6748" s="9"/>
      <c r="P6748" s="9"/>
      <c r="Q6748" s="9"/>
      <c r="R6748" s="36"/>
      <c r="V6748" s="36"/>
    </row>
    <row r="6749" spans="1:22" x14ac:dyDescent="0.25">
      <c r="A6749" s="86"/>
      <c r="B6749" s="9"/>
      <c r="C6749" s="9"/>
      <c r="D6749" s="9"/>
      <c r="E6749" s="9"/>
      <c r="F6749" s="9"/>
      <c r="I6749" s="9"/>
      <c r="K6749" s="9"/>
      <c r="L6749" s="9"/>
      <c r="M6749" s="9"/>
      <c r="O6749" s="9"/>
      <c r="P6749" s="9"/>
      <c r="Q6749" s="9"/>
      <c r="R6749" s="36"/>
      <c r="V6749" s="36"/>
    </row>
    <row r="6750" spans="1:22" x14ac:dyDescent="0.25">
      <c r="A6750" s="86"/>
      <c r="B6750" s="9"/>
      <c r="C6750" s="9"/>
      <c r="D6750" s="9"/>
      <c r="E6750" s="9"/>
      <c r="F6750" s="9"/>
      <c r="I6750" s="9"/>
      <c r="K6750" s="9"/>
      <c r="L6750" s="9"/>
      <c r="M6750" s="9"/>
      <c r="O6750" s="9"/>
      <c r="P6750" s="9"/>
      <c r="Q6750" s="9"/>
      <c r="R6750" s="36"/>
      <c r="V6750" s="36"/>
    </row>
    <row r="6751" spans="1:22" x14ac:dyDescent="0.25">
      <c r="A6751" s="86"/>
      <c r="B6751" s="9"/>
      <c r="C6751" s="9"/>
      <c r="D6751" s="9"/>
      <c r="E6751" s="9"/>
      <c r="F6751" s="9"/>
      <c r="I6751" s="9"/>
      <c r="K6751" s="9"/>
      <c r="L6751" s="9"/>
      <c r="M6751" s="9"/>
      <c r="O6751" s="9"/>
      <c r="P6751" s="9"/>
      <c r="Q6751" s="9"/>
      <c r="R6751" s="36"/>
      <c r="V6751" s="36"/>
    </row>
    <row r="6752" spans="1:22" x14ac:dyDescent="0.25">
      <c r="A6752" s="86"/>
      <c r="B6752" s="9"/>
      <c r="C6752" s="9"/>
      <c r="D6752" s="9"/>
      <c r="E6752" s="9"/>
      <c r="F6752" s="9"/>
      <c r="I6752" s="9"/>
      <c r="K6752" s="9"/>
      <c r="L6752" s="9"/>
      <c r="M6752" s="9"/>
      <c r="O6752" s="9"/>
      <c r="P6752" s="9"/>
      <c r="Q6752" s="9"/>
      <c r="R6752" s="36"/>
      <c r="V6752" s="36"/>
    </row>
    <row r="6753" spans="1:22" x14ac:dyDescent="0.25">
      <c r="A6753" s="86"/>
      <c r="B6753" s="9"/>
      <c r="C6753" s="9"/>
      <c r="D6753" s="9"/>
      <c r="E6753" s="9"/>
      <c r="F6753" s="9"/>
      <c r="I6753" s="9"/>
      <c r="K6753" s="9"/>
      <c r="L6753" s="9"/>
      <c r="M6753" s="9"/>
      <c r="O6753" s="9"/>
      <c r="P6753" s="9"/>
      <c r="Q6753" s="9"/>
      <c r="R6753" s="36"/>
      <c r="V6753" s="36"/>
    </row>
    <row r="6754" spans="1:22" x14ac:dyDescent="0.25">
      <c r="A6754" s="86"/>
      <c r="B6754" s="9"/>
      <c r="C6754" s="9"/>
      <c r="D6754" s="9"/>
      <c r="E6754" s="9"/>
      <c r="F6754" s="9"/>
      <c r="I6754" s="9"/>
      <c r="K6754" s="9"/>
      <c r="L6754" s="9"/>
      <c r="M6754" s="9"/>
      <c r="O6754" s="9"/>
      <c r="P6754" s="9"/>
      <c r="Q6754" s="9"/>
      <c r="R6754" s="36"/>
      <c r="V6754" s="36"/>
    </row>
    <row r="6755" spans="1:22" x14ac:dyDescent="0.25">
      <c r="A6755" s="86"/>
      <c r="B6755" s="9"/>
      <c r="C6755" s="9"/>
      <c r="D6755" s="9"/>
      <c r="E6755" s="9"/>
      <c r="F6755" s="9"/>
      <c r="I6755" s="9"/>
      <c r="K6755" s="9"/>
      <c r="L6755" s="9"/>
      <c r="M6755" s="9"/>
      <c r="O6755" s="9"/>
      <c r="P6755" s="9"/>
      <c r="Q6755" s="9"/>
      <c r="R6755" s="36"/>
      <c r="V6755" s="36"/>
    </row>
    <row r="6756" spans="1:22" x14ac:dyDescent="0.25">
      <c r="A6756" s="86"/>
      <c r="B6756" s="9"/>
      <c r="C6756" s="9"/>
      <c r="D6756" s="9"/>
      <c r="E6756" s="9"/>
      <c r="F6756" s="9"/>
      <c r="I6756" s="9"/>
      <c r="K6756" s="9"/>
      <c r="L6756" s="9"/>
      <c r="M6756" s="9"/>
      <c r="O6756" s="9"/>
      <c r="P6756" s="9"/>
      <c r="Q6756" s="9"/>
      <c r="R6756" s="36"/>
      <c r="V6756" s="36"/>
    </row>
    <row r="6757" spans="1:22" x14ac:dyDescent="0.25">
      <c r="A6757" s="86"/>
      <c r="B6757" s="9"/>
      <c r="C6757" s="9"/>
      <c r="D6757" s="9"/>
      <c r="E6757" s="9"/>
      <c r="F6757" s="9"/>
      <c r="I6757" s="9"/>
      <c r="K6757" s="9"/>
      <c r="L6757" s="9"/>
      <c r="M6757" s="9"/>
      <c r="O6757" s="9"/>
      <c r="P6757" s="9"/>
      <c r="Q6757" s="9"/>
      <c r="R6757" s="36"/>
      <c r="V6757" s="36"/>
    </row>
    <row r="6758" spans="1:22" x14ac:dyDescent="0.25">
      <c r="A6758" s="86"/>
      <c r="B6758" s="9"/>
      <c r="C6758" s="9"/>
      <c r="D6758" s="9"/>
      <c r="E6758" s="9"/>
      <c r="F6758" s="9"/>
      <c r="I6758" s="9"/>
      <c r="K6758" s="9"/>
      <c r="L6758" s="9"/>
      <c r="M6758" s="9"/>
      <c r="O6758" s="9"/>
      <c r="P6758" s="9"/>
      <c r="Q6758" s="9"/>
      <c r="R6758" s="36"/>
      <c r="V6758" s="36"/>
    </row>
    <row r="6759" spans="1:22" x14ac:dyDescent="0.25">
      <c r="A6759" s="86"/>
      <c r="B6759" s="9"/>
      <c r="C6759" s="9"/>
      <c r="D6759" s="9"/>
      <c r="E6759" s="9"/>
      <c r="F6759" s="9"/>
      <c r="I6759" s="9"/>
      <c r="K6759" s="9"/>
      <c r="L6759" s="9"/>
      <c r="M6759" s="9"/>
      <c r="O6759" s="9"/>
      <c r="P6759" s="9"/>
      <c r="Q6759" s="9"/>
      <c r="R6759" s="36"/>
      <c r="V6759" s="36"/>
    </row>
    <row r="6760" spans="1:22" x14ac:dyDescent="0.25">
      <c r="A6760" s="86"/>
      <c r="B6760" s="9"/>
      <c r="C6760" s="9"/>
      <c r="D6760" s="9"/>
      <c r="E6760" s="9"/>
      <c r="F6760" s="9"/>
      <c r="I6760" s="9"/>
      <c r="K6760" s="9"/>
      <c r="L6760" s="9"/>
      <c r="M6760" s="9"/>
      <c r="O6760" s="9"/>
      <c r="P6760" s="9"/>
      <c r="Q6760" s="9"/>
      <c r="R6760" s="36"/>
      <c r="V6760" s="36"/>
    </row>
    <row r="6761" spans="1:22" x14ac:dyDescent="0.25">
      <c r="A6761" s="86"/>
      <c r="B6761" s="9"/>
      <c r="C6761" s="9"/>
      <c r="D6761" s="9"/>
      <c r="E6761" s="9"/>
      <c r="F6761" s="9"/>
      <c r="I6761" s="9"/>
      <c r="K6761" s="9"/>
      <c r="L6761" s="9"/>
      <c r="M6761" s="9"/>
      <c r="O6761" s="9"/>
      <c r="P6761" s="9"/>
      <c r="Q6761" s="9"/>
      <c r="R6761" s="36"/>
      <c r="V6761" s="36"/>
    </row>
    <row r="6762" spans="1:22" x14ac:dyDescent="0.25">
      <c r="A6762" s="86"/>
      <c r="B6762" s="9"/>
      <c r="C6762" s="9"/>
      <c r="D6762" s="9"/>
      <c r="E6762" s="9"/>
      <c r="F6762" s="9"/>
      <c r="I6762" s="9"/>
      <c r="K6762" s="9"/>
      <c r="L6762" s="9"/>
      <c r="M6762" s="9"/>
      <c r="O6762" s="9"/>
      <c r="P6762" s="9"/>
      <c r="Q6762" s="9"/>
      <c r="R6762" s="36"/>
      <c r="V6762" s="36"/>
    </row>
    <row r="6763" spans="1:22" x14ac:dyDescent="0.25">
      <c r="A6763" s="86"/>
      <c r="B6763" s="9"/>
      <c r="C6763" s="9"/>
      <c r="D6763" s="9"/>
      <c r="E6763" s="9"/>
      <c r="F6763" s="9"/>
      <c r="I6763" s="9"/>
      <c r="K6763" s="9"/>
      <c r="L6763" s="9"/>
      <c r="M6763" s="9"/>
      <c r="O6763" s="9"/>
      <c r="P6763" s="9"/>
      <c r="Q6763" s="9"/>
      <c r="R6763" s="36"/>
      <c r="V6763" s="36"/>
    </row>
    <row r="6764" spans="1:22" x14ac:dyDescent="0.25">
      <c r="A6764" s="86"/>
      <c r="B6764" s="9"/>
      <c r="C6764" s="9"/>
      <c r="D6764" s="9"/>
      <c r="E6764" s="9"/>
      <c r="F6764" s="9"/>
      <c r="I6764" s="9"/>
      <c r="K6764" s="9"/>
      <c r="L6764" s="9"/>
      <c r="M6764" s="9"/>
      <c r="O6764" s="9"/>
      <c r="P6764" s="9"/>
      <c r="Q6764" s="9"/>
      <c r="R6764" s="36"/>
      <c r="V6764" s="36"/>
    </row>
    <row r="6765" spans="1:22" x14ac:dyDescent="0.25">
      <c r="A6765" s="86"/>
      <c r="B6765" s="9"/>
      <c r="C6765" s="9"/>
      <c r="D6765" s="9"/>
      <c r="E6765" s="9"/>
      <c r="F6765" s="9"/>
      <c r="I6765" s="9"/>
      <c r="K6765" s="9"/>
      <c r="L6765" s="9"/>
      <c r="M6765" s="9"/>
      <c r="O6765" s="9"/>
      <c r="P6765" s="9"/>
      <c r="Q6765" s="9"/>
      <c r="R6765" s="36"/>
      <c r="V6765" s="36"/>
    </row>
    <row r="6766" spans="1:22" x14ac:dyDescent="0.25">
      <c r="A6766" s="86"/>
      <c r="B6766" s="9"/>
      <c r="C6766" s="9"/>
      <c r="D6766" s="9"/>
      <c r="E6766" s="9"/>
      <c r="F6766" s="9"/>
      <c r="I6766" s="9"/>
      <c r="K6766" s="9"/>
      <c r="L6766" s="9"/>
      <c r="M6766" s="9"/>
      <c r="O6766" s="9"/>
      <c r="P6766" s="9"/>
      <c r="Q6766" s="9"/>
      <c r="R6766" s="36"/>
      <c r="V6766" s="36"/>
    </row>
    <row r="6767" spans="1:22" x14ac:dyDescent="0.25">
      <c r="A6767" s="86"/>
      <c r="B6767" s="9"/>
      <c r="C6767" s="9"/>
      <c r="D6767" s="9"/>
      <c r="E6767" s="9"/>
      <c r="F6767" s="9"/>
      <c r="I6767" s="9"/>
      <c r="K6767" s="9"/>
      <c r="L6767" s="9"/>
      <c r="M6767" s="9"/>
      <c r="O6767" s="9"/>
      <c r="P6767" s="9"/>
      <c r="Q6767" s="9"/>
      <c r="R6767" s="36"/>
      <c r="V6767" s="36"/>
    </row>
    <row r="6768" spans="1:22" x14ac:dyDescent="0.25">
      <c r="A6768" s="86"/>
      <c r="B6768" s="9"/>
      <c r="C6768" s="9"/>
      <c r="D6768" s="9"/>
      <c r="E6768" s="9"/>
      <c r="F6768" s="9"/>
      <c r="I6768" s="9"/>
      <c r="K6768" s="9"/>
      <c r="L6768" s="9"/>
      <c r="M6768" s="9"/>
      <c r="O6768" s="9"/>
      <c r="P6768" s="9"/>
      <c r="Q6768" s="9"/>
      <c r="R6768" s="36"/>
      <c r="V6768" s="36"/>
    </row>
    <row r="6769" spans="1:22" x14ac:dyDescent="0.25">
      <c r="A6769" s="86"/>
      <c r="B6769" s="9"/>
      <c r="C6769" s="9"/>
      <c r="D6769" s="9"/>
      <c r="E6769" s="9"/>
      <c r="F6769" s="9"/>
      <c r="I6769" s="9"/>
      <c r="K6769" s="9"/>
      <c r="L6769" s="9"/>
      <c r="M6769" s="9"/>
      <c r="O6769" s="9"/>
      <c r="P6769" s="9"/>
      <c r="Q6769" s="9"/>
      <c r="R6769" s="36"/>
      <c r="V6769" s="36"/>
    </row>
    <row r="6770" spans="1:22" x14ac:dyDescent="0.25">
      <c r="A6770" s="86"/>
      <c r="B6770" s="9"/>
      <c r="C6770" s="9"/>
      <c r="D6770" s="9"/>
      <c r="E6770" s="9"/>
      <c r="F6770" s="9"/>
      <c r="I6770" s="9"/>
      <c r="K6770" s="9"/>
      <c r="L6770" s="9"/>
      <c r="M6770" s="9"/>
      <c r="O6770" s="9"/>
      <c r="P6770" s="9"/>
      <c r="Q6770" s="9"/>
      <c r="R6770" s="36"/>
      <c r="V6770" s="36"/>
    </row>
    <row r="6771" spans="1:22" x14ac:dyDescent="0.25">
      <c r="A6771" s="86"/>
      <c r="B6771" s="9"/>
      <c r="C6771" s="9"/>
      <c r="D6771" s="9"/>
      <c r="E6771" s="9"/>
      <c r="F6771" s="9"/>
      <c r="I6771" s="9"/>
      <c r="K6771" s="9"/>
      <c r="L6771" s="9"/>
      <c r="M6771" s="9"/>
      <c r="O6771" s="9"/>
      <c r="P6771" s="9"/>
      <c r="Q6771" s="9"/>
      <c r="R6771" s="36"/>
      <c r="V6771" s="36"/>
    </row>
    <row r="6772" spans="1:22" x14ac:dyDescent="0.25">
      <c r="A6772" s="86"/>
      <c r="B6772" s="9"/>
      <c r="C6772" s="9"/>
      <c r="D6772" s="9"/>
      <c r="E6772" s="9"/>
      <c r="F6772" s="9"/>
      <c r="I6772" s="9"/>
      <c r="K6772" s="9"/>
      <c r="L6772" s="9"/>
      <c r="M6772" s="9"/>
      <c r="O6772" s="9"/>
      <c r="P6772" s="9"/>
      <c r="Q6772" s="9"/>
      <c r="R6772" s="36"/>
      <c r="V6772" s="36"/>
    </row>
    <row r="6773" spans="1:22" x14ac:dyDescent="0.25">
      <c r="A6773" s="86"/>
      <c r="B6773" s="9"/>
      <c r="C6773" s="9"/>
      <c r="D6773" s="9"/>
      <c r="E6773" s="9"/>
      <c r="F6773" s="9"/>
      <c r="I6773" s="9"/>
      <c r="K6773" s="9"/>
      <c r="L6773" s="9"/>
      <c r="M6773" s="9"/>
      <c r="O6773" s="9"/>
      <c r="P6773" s="9"/>
      <c r="Q6773" s="9"/>
      <c r="R6773" s="36"/>
      <c r="V6773" s="36"/>
    </row>
    <row r="6774" spans="1:22" x14ac:dyDescent="0.25">
      <c r="A6774" s="86"/>
      <c r="B6774" s="9"/>
      <c r="C6774" s="9"/>
      <c r="D6774" s="9"/>
      <c r="E6774" s="9"/>
      <c r="F6774" s="9"/>
      <c r="I6774" s="9"/>
      <c r="K6774" s="9"/>
      <c r="L6774" s="9"/>
      <c r="M6774" s="9"/>
      <c r="O6774" s="9"/>
      <c r="P6774" s="9"/>
      <c r="Q6774" s="9"/>
      <c r="R6774" s="36"/>
      <c r="V6774" s="36"/>
    </row>
    <row r="6775" spans="1:22" x14ac:dyDescent="0.25">
      <c r="A6775" s="86"/>
      <c r="B6775" s="9"/>
      <c r="C6775" s="9"/>
      <c r="D6775" s="9"/>
      <c r="E6775" s="9"/>
      <c r="F6775" s="9"/>
      <c r="I6775" s="9"/>
      <c r="K6775" s="9"/>
      <c r="L6775" s="9"/>
      <c r="M6775" s="9"/>
      <c r="O6775" s="9"/>
      <c r="P6775" s="9"/>
      <c r="Q6775" s="9"/>
      <c r="R6775" s="36"/>
      <c r="V6775" s="36"/>
    </row>
    <row r="6776" spans="1:22" x14ac:dyDescent="0.25">
      <c r="A6776" s="86"/>
      <c r="B6776" s="9"/>
      <c r="C6776" s="9"/>
      <c r="D6776" s="9"/>
      <c r="E6776" s="9"/>
      <c r="F6776" s="9"/>
      <c r="I6776" s="9"/>
      <c r="K6776" s="9"/>
      <c r="L6776" s="9"/>
      <c r="M6776" s="9"/>
      <c r="O6776" s="9"/>
      <c r="P6776" s="9"/>
      <c r="Q6776" s="9"/>
      <c r="R6776" s="36"/>
      <c r="V6776" s="36"/>
    </row>
    <row r="6777" spans="1:22" x14ac:dyDescent="0.25">
      <c r="A6777" s="86"/>
      <c r="B6777" s="9"/>
      <c r="C6777" s="9"/>
      <c r="D6777" s="9"/>
      <c r="E6777" s="9"/>
      <c r="F6777" s="9"/>
      <c r="I6777" s="9"/>
      <c r="K6777" s="9"/>
      <c r="L6777" s="9"/>
      <c r="M6777" s="9"/>
      <c r="O6777" s="9"/>
      <c r="P6777" s="9"/>
      <c r="Q6777" s="9"/>
      <c r="R6777" s="36"/>
      <c r="V6777" s="36"/>
    </row>
    <row r="6778" spans="1:22" x14ac:dyDescent="0.25">
      <c r="A6778" s="86"/>
      <c r="B6778" s="9"/>
      <c r="C6778" s="9"/>
      <c r="D6778" s="9"/>
      <c r="E6778" s="9"/>
      <c r="F6778" s="9"/>
      <c r="I6778" s="9"/>
      <c r="K6778" s="9"/>
      <c r="L6778" s="9"/>
      <c r="M6778" s="9"/>
      <c r="O6778" s="9"/>
      <c r="P6778" s="9"/>
      <c r="Q6778" s="9"/>
      <c r="R6778" s="36"/>
      <c r="V6778" s="36"/>
    </row>
    <row r="6779" spans="1:22" x14ac:dyDescent="0.25">
      <c r="A6779" s="86"/>
      <c r="B6779" s="9"/>
      <c r="C6779" s="9"/>
      <c r="D6779" s="9"/>
      <c r="E6779" s="9"/>
      <c r="F6779" s="9"/>
      <c r="I6779" s="9"/>
      <c r="K6779" s="9"/>
      <c r="L6779" s="9"/>
      <c r="M6779" s="9"/>
      <c r="O6779" s="9"/>
      <c r="P6779" s="9"/>
      <c r="Q6779" s="9"/>
      <c r="R6779" s="36"/>
      <c r="V6779" s="36"/>
    </row>
    <row r="6780" spans="1:22" x14ac:dyDescent="0.25">
      <c r="A6780" s="86"/>
      <c r="B6780" s="9"/>
      <c r="C6780" s="9"/>
      <c r="D6780" s="9"/>
      <c r="E6780" s="9"/>
      <c r="F6780" s="9"/>
      <c r="I6780" s="9"/>
      <c r="K6780" s="9"/>
      <c r="L6780" s="9"/>
      <c r="M6780" s="9"/>
      <c r="O6780" s="9"/>
      <c r="P6780" s="9"/>
      <c r="Q6780" s="9"/>
      <c r="R6780" s="36"/>
      <c r="V6780" s="36"/>
    </row>
    <row r="6781" spans="1:22" x14ac:dyDescent="0.25">
      <c r="A6781" s="86"/>
      <c r="B6781" s="9"/>
      <c r="C6781" s="9"/>
      <c r="D6781" s="9"/>
      <c r="E6781" s="9"/>
      <c r="F6781" s="9"/>
      <c r="I6781" s="9"/>
      <c r="K6781" s="9"/>
      <c r="L6781" s="9"/>
      <c r="M6781" s="9"/>
      <c r="O6781" s="9"/>
      <c r="P6781" s="9"/>
      <c r="Q6781" s="9"/>
      <c r="R6781" s="36"/>
      <c r="V6781" s="36"/>
    </row>
    <row r="6782" spans="1:22" x14ac:dyDescent="0.25">
      <c r="A6782" s="86"/>
      <c r="B6782" s="9"/>
      <c r="C6782" s="9"/>
      <c r="D6782" s="9"/>
      <c r="E6782" s="9"/>
      <c r="F6782" s="9"/>
      <c r="I6782" s="9"/>
      <c r="K6782" s="9"/>
      <c r="L6782" s="9"/>
      <c r="M6782" s="9"/>
      <c r="O6782" s="9"/>
      <c r="P6782" s="9"/>
      <c r="Q6782" s="9"/>
      <c r="R6782" s="36"/>
      <c r="V6782" s="36"/>
    </row>
    <row r="6783" spans="1:22" x14ac:dyDescent="0.25">
      <c r="A6783" s="86"/>
      <c r="B6783" s="9"/>
      <c r="C6783" s="9"/>
      <c r="D6783" s="9"/>
      <c r="E6783" s="9"/>
      <c r="F6783" s="9"/>
      <c r="I6783" s="9"/>
      <c r="K6783" s="9"/>
      <c r="L6783" s="9"/>
      <c r="M6783" s="9"/>
      <c r="O6783" s="9"/>
      <c r="P6783" s="9"/>
      <c r="Q6783" s="9"/>
      <c r="R6783" s="36"/>
      <c r="V6783" s="36"/>
    </row>
    <row r="6784" spans="1:22" x14ac:dyDescent="0.25">
      <c r="A6784" s="86"/>
      <c r="B6784" s="9"/>
      <c r="C6784" s="9"/>
      <c r="D6784" s="9"/>
      <c r="E6784" s="9"/>
      <c r="F6784" s="9"/>
      <c r="I6784" s="9"/>
      <c r="K6784" s="9"/>
      <c r="L6784" s="9"/>
      <c r="M6784" s="9"/>
      <c r="O6784" s="9"/>
      <c r="P6784" s="9"/>
      <c r="Q6784" s="9"/>
      <c r="R6784" s="36"/>
      <c r="V6784" s="36"/>
    </row>
    <row r="6785" spans="1:22" x14ac:dyDescent="0.25">
      <c r="A6785" s="86"/>
      <c r="B6785" s="9"/>
      <c r="C6785" s="9"/>
      <c r="D6785" s="9"/>
      <c r="E6785" s="9"/>
      <c r="F6785" s="9"/>
      <c r="I6785" s="9"/>
      <c r="K6785" s="9"/>
      <c r="L6785" s="9"/>
      <c r="M6785" s="9"/>
      <c r="O6785" s="9"/>
      <c r="P6785" s="9"/>
      <c r="Q6785" s="9"/>
      <c r="R6785" s="36"/>
      <c r="V6785" s="36"/>
    </row>
    <row r="6786" spans="1:22" x14ac:dyDescent="0.25">
      <c r="A6786" s="86"/>
      <c r="B6786" s="9"/>
      <c r="C6786" s="9"/>
      <c r="D6786" s="9"/>
      <c r="E6786" s="9"/>
      <c r="F6786" s="9"/>
      <c r="I6786" s="9"/>
      <c r="K6786" s="9"/>
      <c r="L6786" s="9"/>
      <c r="M6786" s="9"/>
      <c r="O6786" s="9"/>
      <c r="P6786" s="9"/>
      <c r="Q6786" s="9"/>
      <c r="R6786" s="36"/>
      <c r="V6786" s="36"/>
    </row>
    <row r="6787" spans="1:22" x14ac:dyDescent="0.25">
      <c r="A6787" s="86"/>
      <c r="B6787" s="9"/>
      <c r="C6787" s="9"/>
      <c r="D6787" s="9"/>
      <c r="E6787" s="9"/>
      <c r="F6787" s="9"/>
      <c r="I6787" s="9"/>
      <c r="K6787" s="9"/>
      <c r="L6787" s="9"/>
      <c r="M6787" s="9"/>
      <c r="O6787" s="9"/>
      <c r="P6787" s="9"/>
      <c r="Q6787" s="9"/>
      <c r="R6787" s="36"/>
      <c r="V6787" s="36"/>
    </row>
    <row r="6788" spans="1:22" x14ac:dyDescent="0.25">
      <c r="A6788" s="86"/>
      <c r="B6788" s="9"/>
      <c r="C6788" s="9"/>
      <c r="D6788" s="9"/>
      <c r="E6788" s="9"/>
      <c r="F6788" s="9"/>
      <c r="I6788" s="9"/>
      <c r="K6788" s="9"/>
      <c r="L6788" s="9"/>
      <c r="M6788" s="9"/>
      <c r="O6788" s="9"/>
      <c r="P6788" s="9"/>
      <c r="Q6788" s="9"/>
      <c r="R6788" s="36"/>
      <c r="V6788" s="36"/>
    </row>
    <row r="6789" spans="1:22" x14ac:dyDescent="0.25">
      <c r="A6789" s="86"/>
      <c r="B6789" s="9"/>
      <c r="C6789" s="9"/>
      <c r="D6789" s="9"/>
      <c r="E6789" s="9"/>
      <c r="F6789" s="9"/>
      <c r="I6789" s="9"/>
      <c r="K6789" s="9"/>
      <c r="L6789" s="9"/>
      <c r="M6789" s="9"/>
      <c r="O6789" s="9"/>
      <c r="P6789" s="9"/>
      <c r="Q6789" s="9"/>
      <c r="R6789" s="36"/>
      <c r="V6789" s="36"/>
    </row>
    <row r="6790" spans="1:22" x14ac:dyDescent="0.25">
      <c r="A6790" s="86"/>
      <c r="B6790" s="9"/>
      <c r="C6790" s="9"/>
      <c r="D6790" s="9"/>
      <c r="E6790" s="9"/>
      <c r="F6790" s="9"/>
      <c r="I6790" s="9"/>
      <c r="K6790" s="9"/>
      <c r="L6790" s="9"/>
      <c r="M6790" s="9"/>
      <c r="O6790" s="9"/>
      <c r="P6790" s="9"/>
      <c r="Q6790" s="9"/>
      <c r="R6790" s="36"/>
      <c r="V6790" s="36"/>
    </row>
    <row r="6791" spans="1:22" x14ac:dyDescent="0.25">
      <c r="A6791" s="86"/>
      <c r="B6791" s="9"/>
      <c r="C6791" s="9"/>
      <c r="D6791" s="9"/>
      <c r="E6791" s="9"/>
      <c r="F6791" s="9"/>
      <c r="I6791" s="9"/>
      <c r="K6791" s="9"/>
      <c r="L6791" s="9"/>
      <c r="M6791" s="9"/>
      <c r="O6791" s="9"/>
      <c r="P6791" s="9"/>
      <c r="Q6791" s="9"/>
      <c r="R6791" s="36"/>
      <c r="V6791" s="36"/>
    </row>
    <row r="6792" spans="1:22" x14ac:dyDescent="0.25">
      <c r="A6792" s="86"/>
      <c r="B6792" s="9"/>
      <c r="C6792" s="9"/>
      <c r="D6792" s="9"/>
      <c r="E6792" s="9"/>
      <c r="F6792" s="9"/>
      <c r="I6792" s="9"/>
      <c r="K6792" s="9"/>
      <c r="L6792" s="9"/>
      <c r="M6792" s="9"/>
      <c r="O6792" s="9"/>
      <c r="P6792" s="9"/>
      <c r="Q6792" s="9"/>
      <c r="R6792" s="36"/>
      <c r="V6792" s="36"/>
    </row>
    <row r="6793" spans="1:22" x14ac:dyDescent="0.25">
      <c r="A6793" s="86"/>
      <c r="B6793" s="9"/>
      <c r="C6793" s="9"/>
      <c r="D6793" s="9"/>
      <c r="E6793" s="9"/>
      <c r="F6793" s="9"/>
      <c r="I6793" s="9"/>
      <c r="K6793" s="9"/>
      <c r="L6793" s="9"/>
      <c r="M6793" s="9"/>
      <c r="O6793" s="9"/>
      <c r="P6793" s="9"/>
      <c r="Q6793" s="9"/>
      <c r="R6793" s="36"/>
      <c r="V6793" s="36"/>
    </row>
    <row r="6794" spans="1:22" x14ac:dyDescent="0.25">
      <c r="A6794" s="86"/>
      <c r="B6794" s="9"/>
      <c r="C6794" s="9"/>
      <c r="D6794" s="9"/>
      <c r="E6794" s="9"/>
      <c r="F6794" s="9"/>
      <c r="I6794" s="9"/>
      <c r="K6794" s="9"/>
      <c r="L6794" s="9"/>
      <c r="M6794" s="9"/>
      <c r="O6794" s="9"/>
      <c r="P6794" s="9"/>
      <c r="Q6794" s="9"/>
      <c r="R6794" s="36"/>
      <c r="V6794" s="36"/>
    </row>
    <row r="6795" spans="1:22" x14ac:dyDescent="0.25">
      <c r="A6795" s="86"/>
      <c r="B6795" s="9"/>
      <c r="C6795" s="9"/>
      <c r="D6795" s="9"/>
      <c r="E6795" s="9"/>
      <c r="F6795" s="9"/>
      <c r="I6795" s="9"/>
      <c r="K6795" s="9"/>
      <c r="L6795" s="9"/>
      <c r="M6795" s="9"/>
      <c r="O6795" s="9"/>
      <c r="P6795" s="9"/>
      <c r="Q6795" s="9"/>
      <c r="R6795" s="36"/>
      <c r="V6795" s="36"/>
    </row>
    <row r="6796" spans="1:22" x14ac:dyDescent="0.25">
      <c r="A6796" s="86"/>
      <c r="B6796" s="9"/>
      <c r="C6796" s="9"/>
      <c r="D6796" s="9"/>
      <c r="E6796" s="9"/>
      <c r="F6796" s="9"/>
      <c r="I6796" s="9"/>
      <c r="K6796" s="9"/>
      <c r="L6796" s="9"/>
      <c r="M6796" s="9"/>
      <c r="O6796" s="9"/>
      <c r="P6796" s="9"/>
      <c r="Q6796" s="9"/>
      <c r="R6796" s="36"/>
      <c r="V6796" s="36"/>
    </row>
    <row r="6797" spans="1:22" x14ac:dyDescent="0.25">
      <c r="A6797" s="86"/>
      <c r="B6797" s="9"/>
      <c r="C6797" s="9"/>
      <c r="D6797" s="9"/>
      <c r="E6797" s="9"/>
      <c r="F6797" s="9"/>
      <c r="I6797" s="9"/>
      <c r="K6797" s="9"/>
      <c r="L6797" s="9"/>
      <c r="M6797" s="9"/>
      <c r="O6797" s="9"/>
      <c r="P6797" s="9"/>
      <c r="Q6797" s="9"/>
      <c r="R6797" s="36"/>
      <c r="V6797" s="36"/>
    </row>
    <row r="6798" spans="1:22" x14ac:dyDescent="0.25">
      <c r="A6798" s="86"/>
      <c r="B6798" s="9"/>
      <c r="C6798" s="9"/>
      <c r="D6798" s="9"/>
      <c r="E6798" s="9"/>
      <c r="F6798" s="9"/>
      <c r="I6798" s="9"/>
      <c r="K6798" s="9"/>
      <c r="L6798" s="9"/>
      <c r="M6798" s="9"/>
      <c r="O6798" s="9"/>
      <c r="P6798" s="9"/>
      <c r="Q6798" s="9"/>
      <c r="R6798" s="36"/>
      <c r="V6798" s="36"/>
    </row>
    <row r="6799" spans="1:22" x14ac:dyDescent="0.25">
      <c r="A6799" s="86"/>
      <c r="B6799" s="9"/>
      <c r="C6799" s="9"/>
      <c r="D6799" s="9"/>
      <c r="E6799" s="9"/>
      <c r="F6799" s="9"/>
      <c r="I6799" s="9"/>
      <c r="K6799" s="9"/>
      <c r="L6799" s="9"/>
      <c r="M6799" s="9"/>
      <c r="O6799" s="9"/>
      <c r="P6799" s="9"/>
      <c r="Q6799" s="9"/>
      <c r="R6799" s="36"/>
      <c r="V6799" s="36"/>
    </row>
    <row r="6800" spans="1:22" x14ac:dyDescent="0.25">
      <c r="A6800" s="86"/>
      <c r="B6800" s="9"/>
      <c r="C6800" s="9"/>
      <c r="D6800" s="9"/>
      <c r="E6800" s="9"/>
      <c r="F6800" s="9"/>
      <c r="I6800" s="9"/>
      <c r="K6800" s="9"/>
      <c r="L6800" s="9"/>
      <c r="M6800" s="9"/>
      <c r="O6800" s="9"/>
      <c r="P6800" s="9"/>
      <c r="Q6800" s="9"/>
      <c r="R6800" s="36"/>
      <c r="V6800" s="36"/>
    </row>
    <row r="6801" spans="1:22" x14ac:dyDescent="0.25">
      <c r="A6801" s="86"/>
      <c r="B6801" s="9"/>
      <c r="C6801" s="9"/>
      <c r="D6801" s="9"/>
      <c r="E6801" s="9"/>
      <c r="F6801" s="9"/>
      <c r="I6801" s="9"/>
      <c r="K6801" s="9"/>
      <c r="L6801" s="9"/>
      <c r="M6801" s="9"/>
      <c r="O6801" s="9"/>
      <c r="P6801" s="9"/>
      <c r="Q6801" s="9"/>
      <c r="R6801" s="36"/>
      <c r="V6801" s="36"/>
    </row>
    <row r="6802" spans="1:22" x14ac:dyDescent="0.25">
      <c r="A6802" s="86"/>
      <c r="B6802" s="9"/>
      <c r="C6802" s="9"/>
      <c r="D6802" s="9"/>
      <c r="E6802" s="9"/>
      <c r="F6802" s="9"/>
      <c r="I6802" s="9"/>
      <c r="K6802" s="9"/>
      <c r="L6802" s="9"/>
      <c r="M6802" s="9"/>
      <c r="O6802" s="9"/>
      <c r="P6802" s="9"/>
      <c r="Q6802" s="9"/>
      <c r="R6802" s="36"/>
      <c r="V6802" s="36"/>
    </row>
    <row r="6803" spans="1:22" x14ac:dyDescent="0.25">
      <c r="A6803" s="86"/>
      <c r="B6803" s="9"/>
      <c r="C6803" s="9"/>
      <c r="D6803" s="9"/>
      <c r="E6803" s="9"/>
      <c r="F6803" s="9"/>
      <c r="I6803" s="9"/>
      <c r="K6803" s="9"/>
      <c r="L6803" s="9"/>
      <c r="M6803" s="9"/>
      <c r="O6803" s="9"/>
      <c r="P6803" s="9"/>
      <c r="Q6803" s="9"/>
      <c r="R6803" s="36"/>
      <c r="V6803" s="36"/>
    </row>
    <row r="6804" spans="1:22" x14ac:dyDescent="0.25">
      <c r="A6804" s="86"/>
      <c r="B6804" s="9"/>
      <c r="C6804" s="9"/>
      <c r="D6804" s="9"/>
      <c r="E6804" s="9"/>
      <c r="F6804" s="9"/>
      <c r="I6804" s="9"/>
      <c r="K6804" s="9"/>
      <c r="L6804" s="9"/>
      <c r="M6804" s="9"/>
      <c r="O6804" s="9"/>
      <c r="P6804" s="9"/>
      <c r="Q6804" s="9"/>
      <c r="R6804" s="36"/>
      <c r="V6804" s="36"/>
    </row>
    <row r="6805" spans="1:22" x14ac:dyDescent="0.25">
      <c r="A6805" s="86"/>
      <c r="B6805" s="9"/>
      <c r="C6805" s="9"/>
      <c r="D6805" s="9"/>
      <c r="E6805" s="9"/>
      <c r="F6805" s="9"/>
      <c r="I6805" s="9"/>
      <c r="K6805" s="9"/>
      <c r="L6805" s="9"/>
      <c r="M6805" s="9"/>
      <c r="O6805" s="9"/>
      <c r="P6805" s="9"/>
      <c r="Q6805" s="9"/>
      <c r="R6805" s="36"/>
      <c r="V6805" s="36"/>
    </row>
    <row r="6806" spans="1:22" x14ac:dyDescent="0.25">
      <c r="A6806" s="86"/>
      <c r="B6806" s="9"/>
      <c r="C6806" s="9"/>
      <c r="D6806" s="9"/>
      <c r="E6806" s="9"/>
      <c r="F6806" s="9"/>
      <c r="I6806" s="9"/>
      <c r="K6806" s="9"/>
      <c r="L6806" s="9"/>
      <c r="M6806" s="9"/>
      <c r="O6806" s="9"/>
      <c r="P6806" s="9"/>
      <c r="Q6806" s="9"/>
      <c r="R6806" s="36"/>
      <c r="V6806" s="36"/>
    </row>
    <row r="6807" spans="1:22" x14ac:dyDescent="0.25">
      <c r="A6807" s="86"/>
      <c r="B6807" s="9"/>
      <c r="C6807" s="9"/>
      <c r="D6807" s="9"/>
      <c r="E6807" s="9"/>
      <c r="F6807" s="9"/>
      <c r="I6807" s="9"/>
      <c r="K6807" s="9"/>
      <c r="L6807" s="9"/>
      <c r="M6807" s="9"/>
      <c r="O6807" s="9"/>
      <c r="P6807" s="9"/>
      <c r="Q6807" s="9"/>
      <c r="R6807" s="36"/>
      <c r="V6807" s="36"/>
    </row>
    <row r="6808" spans="1:22" x14ac:dyDescent="0.25">
      <c r="A6808" s="86"/>
      <c r="B6808" s="9"/>
      <c r="C6808" s="9"/>
      <c r="D6808" s="9"/>
      <c r="E6808" s="9"/>
      <c r="F6808" s="9"/>
      <c r="I6808" s="9"/>
      <c r="K6808" s="9"/>
      <c r="L6808" s="9"/>
      <c r="M6808" s="9"/>
      <c r="O6808" s="9"/>
      <c r="P6808" s="9"/>
      <c r="Q6808" s="9"/>
      <c r="R6808" s="36"/>
      <c r="V6808" s="36"/>
    </row>
    <row r="6809" spans="1:22" x14ac:dyDescent="0.25">
      <c r="A6809" s="86"/>
      <c r="B6809" s="9"/>
      <c r="C6809" s="9"/>
      <c r="D6809" s="9"/>
      <c r="E6809" s="9"/>
      <c r="F6809" s="9"/>
      <c r="I6809" s="9"/>
      <c r="K6809" s="9"/>
      <c r="L6809" s="9"/>
      <c r="M6809" s="9"/>
      <c r="O6809" s="9"/>
      <c r="P6809" s="9"/>
      <c r="Q6809" s="9"/>
      <c r="R6809" s="36"/>
      <c r="V6809" s="36"/>
    </row>
    <row r="6810" spans="1:22" x14ac:dyDescent="0.25">
      <c r="A6810" s="86"/>
      <c r="B6810" s="9"/>
      <c r="C6810" s="9"/>
      <c r="D6810" s="9"/>
      <c r="E6810" s="9"/>
      <c r="F6810" s="9"/>
      <c r="I6810" s="9"/>
      <c r="K6810" s="9"/>
      <c r="L6810" s="9"/>
      <c r="M6810" s="9"/>
      <c r="O6810" s="9"/>
      <c r="P6810" s="9"/>
      <c r="Q6810" s="9"/>
      <c r="R6810" s="36"/>
      <c r="V6810" s="36"/>
    </row>
    <row r="6811" spans="1:22" x14ac:dyDescent="0.25">
      <c r="A6811" s="86"/>
      <c r="B6811" s="9"/>
      <c r="C6811" s="9"/>
      <c r="D6811" s="9"/>
      <c r="E6811" s="9"/>
      <c r="F6811" s="9"/>
      <c r="I6811" s="9"/>
      <c r="K6811" s="9"/>
      <c r="L6811" s="9"/>
      <c r="M6811" s="9"/>
      <c r="O6811" s="9"/>
      <c r="P6811" s="9"/>
      <c r="Q6811" s="9"/>
      <c r="R6811" s="36"/>
      <c r="V6811" s="36"/>
    </row>
    <row r="6812" spans="1:22" x14ac:dyDescent="0.25">
      <c r="A6812" s="86"/>
      <c r="B6812" s="9"/>
      <c r="C6812" s="9"/>
      <c r="D6812" s="9"/>
      <c r="E6812" s="9"/>
      <c r="F6812" s="9"/>
      <c r="I6812" s="9"/>
      <c r="K6812" s="9"/>
      <c r="L6812" s="9"/>
      <c r="M6812" s="9"/>
      <c r="O6812" s="9"/>
      <c r="P6812" s="9"/>
      <c r="Q6812" s="9"/>
      <c r="R6812" s="36"/>
      <c r="V6812" s="36"/>
    </row>
    <row r="6813" spans="1:22" x14ac:dyDescent="0.25">
      <c r="A6813" s="86"/>
      <c r="B6813" s="9"/>
      <c r="C6813" s="9"/>
      <c r="D6813" s="9"/>
      <c r="E6813" s="9"/>
      <c r="F6813" s="9"/>
      <c r="I6813" s="9"/>
      <c r="K6813" s="9"/>
      <c r="L6813" s="9"/>
      <c r="M6813" s="9"/>
      <c r="O6813" s="9"/>
      <c r="P6813" s="9"/>
      <c r="Q6813" s="9"/>
      <c r="R6813" s="36"/>
      <c r="V6813" s="36"/>
    </row>
    <row r="6814" spans="1:22" x14ac:dyDescent="0.25">
      <c r="A6814" s="86"/>
      <c r="B6814" s="9"/>
      <c r="C6814" s="9"/>
      <c r="D6814" s="9"/>
      <c r="E6814" s="9"/>
      <c r="F6814" s="9"/>
      <c r="I6814" s="9"/>
      <c r="K6814" s="9"/>
      <c r="L6814" s="9"/>
      <c r="M6814" s="9"/>
      <c r="O6814" s="9"/>
      <c r="P6814" s="9"/>
      <c r="Q6814" s="9"/>
      <c r="R6814" s="36"/>
      <c r="V6814" s="36"/>
    </row>
    <row r="6815" spans="1:22" x14ac:dyDescent="0.25">
      <c r="A6815" s="86"/>
      <c r="B6815" s="9"/>
      <c r="C6815" s="9"/>
      <c r="D6815" s="9"/>
      <c r="E6815" s="9"/>
      <c r="F6815" s="9"/>
      <c r="I6815" s="9"/>
      <c r="K6815" s="9"/>
      <c r="L6815" s="9"/>
      <c r="M6815" s="9"/>
      <c r="O6815" s="9"/>
      <c r="P6815" s="9"/>
      <c r="Q6815" s="9"/>
      <c r="R6815" s="36"/>
      <c r="V6815" s="36"/>
    </row>
    <row r="6816" spans="1:22" x14ac:dyDescent="0.25">
      <c r="A6816" s="86"/>
      <c r="B6816" s="9"/>
      <c r="C6816" s="9"/>
      <c r="D6816" s="9"/>
      <c r="E6816" s="9"/>
      <c r="F6816" s="9"/>
      <c r="I6816" s="9"/>
      <c r="K6816" s="9"/>
      <c r="L6816" s="9"/>
      <c r="M6816" s="9"/>
      <c r="O6816" s="9"/>
      <c r="P6816" s="9"/>
      <c r="Q6816" s="9"/>
      <c r="R6816" s="36"/>
      <c r="V6816" s="36"/>
    </row>
    <row r="6817" spans="1:22" x14ac:dyDescent="0.25">
      <c r="A6817" s="86"/>
      <c r="B6817" s="9"/>
      <c r="C6817" s="9"/>
      <c r="D6817" s="9"/>
      <c r="E6817" s="9"/>
      <c r="F6817" s="9"/>
      <c r="I6817" s="9"/>
      <c r="K6817" s="9"/>
      <c r="L6817" s="9"/>
      <c r="M6817" s="9"/>
      <c r="O6817" s="9"/>
      <c r="P6817" s="9"/>
      <c r="Q6817" s="9"/>
      <c r="R6817" s="36"/>
      <c r="V6817" s="36"/>
    </row>
    <row r="6818" spans="1:22" x14ac:dyDescent="0.25">
      <c r="A6818" s="86"/>
      <c r="B6818" s="9"/>
      <c r="C6818" s="9"/>
      <c r="D6818" s="9"/>
      <c r="E6818" s="9"/>
      <c r="F6818" s="9"/>
      <c r="I6818" s="9"/>
      <c r="K6818" s="9"/>
      <c r="L6818" s="9"/>
      <c r="M6818" s="9"/>
      <c r="O6818" s="9"/>
      <c r="P6818" s="9"/>
      <c r="Q6818" s="9"/>
      <c r="R6818" s="36"/>
      <c r="V6818" s="36"/>
    </row>
    <row r="6819" spans="1:22" x14ac:dyDescent="0.25">
      <c r="A6819" s="86"/>
      <c r="B6819" s="9"/>
      <c r="C6819" s="9"/>
      <c r="D6819" s="9"/>
      <c r="E6819" s="9"/>
      <c r="F6819" s="9"/>
      <c r="I6819" s="9"/>
      <c r="K6819" s="9"/>
      <c r="L6819" s="9"/>
      <c r="M6819" s="9"/>
      <c r="O6819" s="9"/>
      <c r="P6819" s="9"/>
      <c r="Q6819" s="9"/>
      <c r="R6819" s="36"/>
      <c r="V6819" s="36"/>
    </row>
    <row r="6820" spans="1:22" x14ac:dyDescent="0.25">
      <c r="A6820" s="86"/>
      <c r="B6820" s="9"/>
      <c r="C6820" s="9"/>
      <c r="D6820" s="9"/>
      <c r="E6820" s="9"/>
      <c r="F6820" s="9"/>
      <c r="I6820" s="9"/>
      <c r="K6820" s="9"/>
      <c r="L6820" s="9"/>
      <c r="M6820" s="9"/>
      <c r="O6820" s="9"/>
      <c r="P6820" s="9"/>
      <c r="Q6820" s="9"/>
      <c r="R6820" s="36"/>
      <c r="V6820" s="36"/>
    </row>
    <row r="6821" spans="1:22" x14ac:dyDescent="0.25">
      <c r="A6821" s="86"/>
      <c r="B6821" s="9"/>
      <c r="C6821" s="9"/>
      <c r="D6821" s="9"/>
      <c r="E6821" s="9"/>
      <c r="F6821" s="9"/>
      <c r="I6821" s="9"/>
      <c r="K6821" s="9"/>
      <c r="L6821" s="9"/>
      <c r="M6821" s="9"/>
      <c r="O6821" s="9"/>
      <c r="P6821" s="9"/>
      <c r="Q6821" s="9"/>
      <c r="R6821" s="36"/>
      <c r="V6821" s="36"/>
    </row>
    <row r="6822" spans="1:22" x14ac:dyDescent="0.25">
      <c r="A6822" s="86"/>
      <c r="B6822" s="9"/>
      <c r="C6822" s="9"/>
      <c r="D6822" s="9"/>
      <c r="E6822" s="9"/>
      <c r="F6822" s="9"/>
      <c r="I6822" s="9"/>
      <c r="K6822" s="9"/>
      <c r="L6822" s="9"/>
      <c r="M6822" s="9"/>
      <c r="O6822" s="9"/>
      <c r="P6822" s="9"/>
      <c r="Q6822" s="9"/>
      <c r="R6822" s="36"/>
      <c r="V6822" s="36"/>
    </row>
    <row r="6823" spans="1:22" x14ac:dyDescent="0.25">
      <c r="A6823" s="86"/>
      <c r="B6823" s="9"/>
      <c r="C6823" s="9"/>
      <c r="D6823" s="9"/>
      <c r="E6823" s="9"/>
      <c r="F6823" s="9"/>
      <c r="I6823" s="9"/>
      <c r="K6823" s="9"/>
      <c r="L6823" s="9"/>
      <c r="M6823" s="9"/>
      <c r="O6823" s="9"/>
      <c r="P6823" s="9"/>
      <c r="Q6823" s="9"/>
      <c r="R6823" s="36"/>
      <c r="V6823" s="36"/>
    </row>
    <row r="6824" spans="1:22" x14ac:dyDescent="0.25">
      <c r="A6824" s="86"/>
      <c r="B6824" s="9"/>
      <c r="C6824" s="9"/>
      <c r="D6824" s="9"/>
      <c r="E6824" s="9"/>
      <c r="F6824" s="9"/>
      <c r="I6824" s="9"/>
      <c r="K6824" s="9"/>
      <c r="L6824" s="9"/>
      <c r="M6824" s="9"/>
      <c r="O6824" s="9"/>
      <c r="P6824" s="9"/>
      <c r="Q6824" s="9"/>
      <c r="R6824" s="36"/>
      <c r="V6824" s="36"/>
    </row>
    <row r="6825" spans="1:22" x14ac:dyDescent="0.25">
      <c r="A6825" s="86"/>
      <c r="B6825" s="9"/>
      <c r="C6825" s="9"/>
      <c r="D6825" s="9"/>
      <c r="E6825" s="9"/>
      <c r="F6825" s="9"/>
      <c r="I6825" s="9"/>
      <c r="K6825" s="9"/>
      <c r="L6825" s="9"/>
      <c r="M6825" s="9"/>
      <c r="O6825" s="9"/>
      <c r="P6825" s="9"/>
      <c r="Q6825" s="9"/>
      <c r="R6825" s="36"/>
      <c r="V6825" s="36"/>
    </row>
    <row r="6826" spans="1:22" x14ac:dyDescent="0.25">
      <c r="A6826" s="86"/>
      <c r="B6826" s="9"/>
      <c r="C6826" s="9"/>
      <c r="D6826" s="9"/>
      <c r="E6826" s="9"/>
      <c r="F6826" s="9"/>
      <c r="I6826" s="9"/>
      <c r="K6826" s="9"/>
      <c r="L6826" s="9"/>
      <c r="M6826" s="9"/>
      <c r="O6826" s="9"/>
      <c r="P6826" s="9"/>
      <c r="Q6826" s="9"/>
      <c r="R6826" s="36"/>
      <c r="V6826" s="36"/>
    </row>
    <row r="6827" spans="1:22" x14ac:dyDescent="0.25">
      <c r="A6827" s="86"/>
      <c r="B6827" s="9"/>
      <c r="C6827" s="9"/>
      <c r="D6827" s="9"/>
      <c r="E6827" s="9"/>
      <c r="F6827" s="9"/>
      <c r="I6827" s="9"/>
      <c r="K6827" s="9"/>
      <c r="L6827" s="9"/>
      <c r="M6827" s="9"/>
      <c r="O6827" s="9"/>
      <c r="P6827" s="9"/>
      <c r="Q6827" s="9"/>
      <c r="R6827" s="36"/>
      <c r="V6827" s="36"/>
    </row>
    <row r="6828" spans="1:22" x14ac:dyDescent="0.25">
      <c r="A6828" s="86"/>
      <c r="B6828" s="9"/>
      <c r="C6828" s="9"/>
      <c r="D6828" s="9"/>
      <c r="E6828" s="9"/>
      <c r="F6828" s="9"/>
      <c r="I6828" s="9"/>
      <c r="K6828" s="9"/>
      <c r="L6828" s="9"/>
      <c r="M6828" s="9"/>
      <c r="O6828" s="9"/>
      <c r="P6828" s="9"/>
      <c r="Q6828" s="9"/>
      <c r="R6828" s="36"/>
      <c r="V6828" s="36"/>
    </row>
    <row r="6829" spans="1:22" x14ac:dyDescent="0.25">
      <c r="A6829" s="86"/>
      <c r="B6829" s="9"/>
      <c r="C6829" s="9"/>
      <c r="D6829" s="9"/>
      <c r="E6829" s="9"/>
      <c r="F6829" s="9"/>
      <c r="I6829" s="9"/>
      <c r="K6829" s="9"/>
      <c r="L6829" s="9"/>
      <c r="M6829" s="9"/>
      <c r="O6829" s="9"/>
      <c r="P6829" s="9"/>
      <c r="Q6829" s="9"/>
      <c r="R6829" s="36"/>
      <c r="V6829" s="36"/>
    </row>
    <row r="6830" spans="1:22" x14ac:dyDescent="0.25">
      <c r="A6830" s="86"/>
      <c r="B6830" s="9"/>
      <c r="C6830" s="9"/>
      <c r="D6830" s="9"/>
      <c r="E6830" s="9"/>
      <c r="F6830" s="9"/>
      <c r="I6830" s="9"/>
      <c r="K6830" s="9"/>
      <c r="L6830" s="9"/>
      <c r="M6830" s="9"/>
      <c r="O6830" s="9"/>
      <c r="P6830" s="9"/>
      <c r="Q6830" s="9"/>
      <c r="R6830" s="36"/>
      <c r="V6830" s="36"/>
    </row>
    <row r="6831" spans="1:22" x14ac:dyDescent="0.25">
      <c r="A6831" s="86"/>
      <c r="B6831" s="9"/>
      <c r="C6831" s="9"/>
      <c r="D6831" s="9"/>
      <c r="E6831" s="9"/>
      <c r="F6831" s="9"/>
      <c r="I6831" s="9"/>
      <c r="K6831" s="9"/>
      <c r="L6831" s="9"/>
      <c r="M6831" s="9"/>
      <c r="O6831" s="9"/>
      <c r="P6831" s="9"/>
      <c r="Q6831" s="9"/>
      <c r="R6831" s="36"/>
      <c r="V6831" s="36"/>
    </row>
    <row r="6832" spans="1:22" x14ac:dyDescent="0.25">
      <c r="A6832" s="86"/>
      <c r="B6832" s="9"/>
      <c r="C6832" s="9"/>
      <c r="D6832" s="9"/>
      <c r="E6832" s="9"/>
      <c r="F6832" s="9"/>
      <c r="I6832" s="9"/>
      <c r="K6832" s="9"/>
      <c r="L6832" s="9"/>
      <c r="M6832" s="9"/>
      <c r="O6832" s="9"/>
      <c r="P6832" s="9"/>
      <c r="Q6832" s="9"/>
      <c r="R6832" s="36"/>
      <c r="V6832" s="36"/>
    </row>
    <row r="6833" spans="1:22" x14ac:dyDescent="0.25">
      <c r="A6833" s="86"/>
      <c r="B6833" s="9"/>
      <c r="C6833" s="9"/>
      <c r="D6833" s="9"/>
      <c r="E6833" s="9"/>
      <c r="F6833" s="9"/>
      <c r="I6833" s="9"/>
      <c r="K6833" s="9"/>
      <c r="L6833" s="9"/>
      <c r="M6833" s="9"/>
      <c r="O6833" s="9"/>
      <c r="P6833" s="9"/>
      <c r="Q6833" s="9"/>
      <c r="R6833" s="36"/>
      <c r="V6833" s="36"/>
    </row>
    <row r="6834" spans="1:22" x14ac:dyDescent="0.25">
      <c r="A6834" s="86"/>
      <c r="B6834" s="9"/>
      <c r="C6834" s="9"/>
      <c r="D6834" s="9"/>
      <c r="E6834" s="9"/>
      <c r="F6834" s="9"/>
      <c r="I6834" s="9"/>
      <c r="K6834" s="9"/>
      <c r="L6834" s="9"/>
      <c r="M6834" s="9"/>
      <c r="O6834" s="9"/>
      <c r="P6834" s="9"/>
      <c r="Q6834" s="9"/>
      <c r="R6834" s="36"/>
      <c r="V6834" s="36"/>
    </row>
    <row r="6835" spans="1:22" x14ac:dyDescent="0.25">
      <c r="A6835" s="86"/>
      <c r="B6835" s="9"/>
      <c r="C6835" s="9"/>
      <c r="D6835" s="9"/>
      <c r="E6835" s="9"/>
      <c r="F6835" s="9"/>
      <c r="I6835" s="9"/>
      <c r="K6835" s="9"/>
      <c r="L6835" s="9"/>
      <c r="M6835" s="9"/>
      <c r="O6835" s="9"/>
      <c r="P6835" s="9"/>
      <c r="Q6835" s="9"/>
      <c r="R6835" s="36"/>
      <c r="V6835" s="36"/>
    </row>
    <row r="6836" spans="1:22" x14ac:dyDescent="0.25">
      <c r="A6836" s="86"/>
      <c r="B6836" s="9"/>
      <c r="C6836" s="9"/>
      <c r="D6836" s="9"/>
      <c r="E6836" s="9"/>
      <c r="F6836" s="9"/>
      <c r="I6836" s="9"/>
      <c r="K6836" s="9"/>
      <c r="L6836" s="9"/>
      <c r="M6836" s="9"/>
      <c r="O6836" s="9"/>
      <c r="P6836" s="9"/>
      <c r="Q6836" s="9"/>
      <c r="R6836" s="36"/>
      <c r="V6836" s="36"/>
    </row>
    <row r="6837" spans="1:22" x14ac:dyDescent="0.25">
      <c r="A6837" s="86"/>
      <c r="B6837" s="9"/>
      <c r="C6837" s="9"/>
      <c r="D6837" s="9"/>
      <c r="E6837" s="9"/>
      <c r="F6837" s="9"/>
      <c r="I6837" s="9"/>
      <c r="K6837" s="9"/>
      <c r="L6837" s="9"/>
      <c r="M6837" s="9"/>
      <c r="O6837" s="9"/>
      <c r="P6837" s="9"/>
      <c r="Q6837" s="9"/>
      <c r="R6837" s="36"/>
      <c r="V6837" s="36"/>
    </row>
    <row r="6838" spans="1:22" x14ac:dyDescent="0.25">
      <c r="A6838" s="86"/>
      <c r="B6838" s="9"/>
      <c r="C6838" s="9"/>
      <c r="D6838" s="9"/>
      <c r="E6838" s="9"/>
      <c r="F6838" s="9"/>
      <c r="I6838" s="9"/>
      <c r="K6838" s="9"/>
      <c r="L6838" s="9"/>
      <c r="M6838" s="9"/>
      <c r="O6838" s="9"/>
      <c r="P6838" s="9"/>
      <c r="Q6838" s="9"/>
      <c r="R6838" s="36"/>
      <c r="V6838" s="36"/>
    </row>
    <row r="6839" spans="1:22" x14ac:dyDescent="0.25">
      <c r="A6839" s="86"/>
      <c r="B6839" s="9"/>
      <c r="C6839" s="9"/>
      <c r="D6839" s="9"/>
      <c r="E6839" s="9"/>
      <c r="F6839" s="9"/>
      <c r="I6839" s="9"/>
      <c r="K6839" s="9"/>
      <c r="L6839" s="9"/>
      <c r="M6839" s="9"/>
      <c r="O6839" s="9"/>
      <c r="P6839" s="9"/>
      <c r="Q6839" s="9"/>
      <c r="R6839" s="36"/>
      <c r="V6839" s="36"/>
    </row>
    <row r="6840" spans="1:22" x14ac:dyDescent="0.25">
      <c r="A6840" s="86"/>
      <c r="B6840" s="9"/>
      <c r="C6840" s="9"/>
      <c r="D6840" s="9"/>
      <c r="E6840" s="9"/>
      <c r="F6840" s="9"/>
      <c r="I6840" s="9"/>
      <c r="K6840" s="9"/>
      <c r="L6840" s="9"/>
      <c r="M6840" s="9"/>
      <c r="O6840" s="9"/>
      <c r="P6840" s="9"/>
      <c r="Q6840" s="9"/>
      <c r="R6840" s="36"/>
      <c r="V6840" s="36"/>
    </row>
    <row r="6841" spans="1:22" x14ac:dyDescent="0.25">
      <c r="A6841" s="86"/>
      <c r="B6841" s="9"/>
      <c r="C6841" s="9"/>
      <c r="D6841" s="9"/>
      <c r="E6841" s="9"/>
      <c r="F6841" s="9"/>
      <c r="I6841" s="9"/>
      <c r="K6841" s="9"/>
      <c r="L6841" s="9"/>
      <c r="M6841" s="9"/>
      <c r="O6841" s="9"/>
      <c r="P6841" s="9"/>
      <c r="Q6841" s="9"/>
      <c r="R6841" s="36"/>
      <c r="V6841" s="36"/>
    </row>
    <row r="6842" spans="1:22" x14ac:dyDescent="0.25">
      <c r="A6842" s="86"/>
      <c r="B6842" s="9"/>
      <c r="C6842" s="9"/>
      <c r="D6842" s="9"/>
      <c r="E6842" s="9"/>
      <c r="F6842" s="9"/>
      <c r="I6842" s="9"/>
      <c r="K6842" s="9"/>
      <c r="L6842" s="9"/>
      <c r="M6842" s="9"/>
      <c r="O6842" s="9"/>
      <c r="P6842" s="9"/>
      <c r="Q6842" s="9"/>
      <c r="R6842" s="36"/>
      <c r="V6842" s="36"/>
    </row>
    <row r="6843" spans="1:22" x14ac:dyDescent="0.25">
      <c r="A6843" s="86"/>
      <c r="B6843" s="9"/>
      <c r="C6843" s="9"/>
      <c r="D6843" s="9"/>
      <c r="E6843" s="9"/>
      <c r="F6843" s="9"/>
      <c r="I6843" s="9"/>
      <c r="K6843" s="9"/>
      <c r="L6843" s="9"/>
      <c r="M6843" s="9"/>
      <c r="O6843" s="9"/>
      <c r="P6843" s="9"/>
      <c r="Q6843" s="9"/>
      <c r="R6843" s="36"/>
      <c r="V6843" s="36"/>
    </row>
    <row r="6844" spans="1:22" x14ac:dyDescent="0.25">
      <c r="A6844" s="86"/>
      <c r="B6844" s="9"/>
      <c r="C6844" s="9"/>
      <c r="D6844" s="9"/>
      <c r="E6844" s="9"/>
      <c r="F6844" s="9"/>
      <c r="I6844" s="9"/>
      <c r="K6844" s="9"/>
      <c r="L6844" s="9"/>
      <c r="M6844" s="9"/>
      <c r="O6844" s="9"/>
      <c r="P6844" s="9"/>
      <c r="Q6844" s="9"/>
      <c r="R6844" s="36"/>
      <c r="V6844" s="36"/>
    </row>
    <row r="6845" spans="1:22" x14ac:dyDescent="0.25">
      <c r="A6845" s="86"/>
      <c r="B6845" s="9"/>
      <c r="C6845" s="9"/>
      <c r="D6845" s="9"/>
      <c r="E6845" s="9"/>
      <c r="F6845" s="9"/>
      <c r="I6845" s="9"/>
      <c r="K6845" s="9"/>
      <c r="L6845" s="9"/>
      <c r="M6845" s="9"/>
      <c r="O6845" s="9"/>
      <c r="P6845" s="9"/>
      <c r="Q6845" s="9"/>
      <c r="R6845" s="36"/>
      <c r="V6845" s="36"/>
    </row>
    <row r="6846" spans="1:22" x14ac:dyDescent="0.25">
      <c r="A6846" s="86"/>
      <c r="B6846" s="9"/>
      <c r="C6846" s="9"/>
      <c r="D6846" s="9"/>
      <c r="E6846" s="9"/>
      <c r="F6846" s="9"/>
      <c r="I6846" s="9"/>
      <c r="K6846" s="9"/>
      <c r="L6846" s="9"/>
      <c r="M6846" s="9"/>
      <c r="O6846" s="9"/>
      <c r="P6846" s="9"/>
      <c r="Q6846" s="9"/>
      <c r="R6846" s="36"/>
      <c r="V6846" s="36"/>
    </row>
    <row r="6847" spans="1:22" x14ac:dyDescent="0.25">
      <c r="A6847" s="86"/>
      <c r="B6847" s="9"/>
      <c r="C6847" s="9"/>
      <c r="D6847" s="9"/>
      <c r="E6847" s="9"/>
      <c r="F6847" s="9"/>
      <c r="I6847" s="9"/>
      <c r="K6847" s="9"/>
      <c r="L6847" s="9"/>
      <c r="M6847" s="9"/>
      <c r="O6847" s="9"/>
      <c r="P6847" s="9"/>
      <c r="Q6847" s="9"/>
      <c r="R6847" s="36"/>
      <c r="V6847" s="36"/>
    </row>
    <row r="6848" spans="1:22" x14ac:dyDescent="0.25">
      <c r="A6848" s="86"/>
      <c r="B6848" s="9"/>
      <c r="C6848" s="9"/>
      <c r="D6848" s="9"/>
      <c r="E6848" s="9"/>
      <c r="F6848" s="9"/>
      <c r="I6848" s="9"/>
      <c r="K6848" s="9"/>
      <c r="L6848" s="9"/>
      <c r="M6848" s="9"/>
      <c r="O6848" s="9"/>
      <c r="P6848" s="9"/>
      <c r="Q6848" s="9"/>
      <c r="R6848" s="36"/>
      <c r="V6848" s="36"/>
    </row>
    <row r="6849" spans="1:22" x14ac:dyDescent="0.25">
      <c r="A6849" s="86"/>
      <c r="B6849" s="9"/>
      <c r="C6849" s="9"/>
      <c r="D6849" s="9"/>
      <c r="E6849" s="9"/>
      <c r="F6849" s="9"/>
      <c r="I6849" s="9"/>
      <c r="K6849" s="9"/>
      <c r="L6849" s="9"/>
      <c r="M6849" s="9"/>
      <c r="O6849" s="9"/>
      <c r="P6849" s="9"/>
      <c r="Q6849" s="9"/>
      <c r="R6849" s="36"/>
      <c r="V6849" s="36"/>
    </row>
    <row r="6850" spans="1:22" x14ac:dyDescent="0.25">
      <c r="A6850" s="86"/>
      <c r="B6850" s="9"/>
      <c r="C6850" s="9"/>
      <c r="D6850" s="9"/>
      <c r="E6850" s="9"/>
      <c r="F6850" s="9"/>
      <c r="I6850" s="9"/>
      <c r="K6850" s="9"/>
      <c r="L6850" s="9"/>
      <c r="M6850" s="9"/>
      <c r="O6850" s="9"/>
      <c r="P6850" s="9"/>
      <c r="Q6850" s="9"/>
      <c r="R6850" s="36"/>
      <c r="V6850" s="36"/>
    </row>
    <row r="6851" spans="1:22" x14ac:dyDescent="0.25">
      <c r="A6851" s="86"/>
      <c r="B6851" s="9"/>
      <c r="C6851" s="9"/>
      <c r="D6851" s="9"/>
      <c r="E6851" s="9"/>
      <c r="F6851" s="9"/>
      <c r="I6851" s="9"/>
      <c r="K6851" s="9"/>
      <c r="L6851" s="9"/>
      <c r="M6851" s="9"/>
      <c r="O6851" s="9"/>
      <c r="P6851" s="9"/>
      <c r="Q6851" s="9"/>
      <c r="R6851" s="36"/>
      <c r="V6851" s="36"/>
    </row>
    <row r="6852" spans="1:22" x14ac:dyDescent="0.25">
      <c r="A6852" s="86"/>
      <c r="B6852" s="9"/>
      <c r="C6852" s="9"/>
      <c r="D6852" s="9"/>
      <c r="E6852" s="9"/>
      <c r="F6852" s="9"/>
      <c r="I6852" s="9"/>
      <c r="K6852" s="9"/>
      <c r="L6852" s="9"/>
      <c r="M6852" s="9"/>
      <c r="O6852" s="9"/>
      <c r="P6852" s="9"/>
      <c r="Q6852" s="9"/>
      <c r="R6852" s="36"/>
      <c r="V6852" s="36"/>
    </row>
    <row r="6853" spans="1:22" x14ac:dyDescent="0.25">
      <c r="A6853" s="86"/>
      <c r="B6853" s="9"/>
      <c r="C6853" s="9"/>
      <c r="D6853" s="9"/>
      <c r="E6853" s="9"/>
      <c r="F6853" s="9"/>
      <c r="I6853" s="9"/>
      <c r="K6853" s="9"/>
      <c r="L6853" s="9"/>
      <c r="M6853" s="9"/>
      <c r="O6853" s="9"/>
      <c r="P6853" s="9"/>
      <c r="Q6853" s="9"/>
      <c r="R6853" s="36"/>
      <c r="V6853" s="36"/>
    </row>
    <row r="6854" spans="1:22" x14ac:dyDescent="0.25">
      <c r="A6854" s="86"/>
      <c r="B6854" s="9"/>
      <c r="C6854" s="9"/>
      <c r="D6854" s="9"/>
      <c r="E6854" s="9"/>
      <c r="F6854" s="9"/>
      <c r="I6854" s="9"/>
      <c r="K6854" s="9"/>
      <c r="L6854" s="9"/>
      <c r="M6854" s="9"/>
      <c r="O6854" s="9"/>
      <c r="P6854" s="9"/>
      <c r="Q6854" s="9"/>
      <c r="R6854" s="36"/>
      <c r="V6854" s="36"/>
    </row>
    <row r="6855" spans="1:22" x14ac:dyDescent="0.25">
      <c r="A6855" s="86"/>
      <c r="B6855" s="9"/>
      <c r="C6855" s="9"/>
      <c r="D6855" s="9"/>
      <c r="E6855" s="9"/>
      <c r="F6855" s="9"/>
      <c r="I6855" s="9"/>
      <c r="K6855" s="9"/>
      <c r="L6855" s="9"/>
      <c r="M6855" s="9"/>
      <c r="O6855" s="9"/>
      <c r="P6855" s="9"/>
      <c r="Q6855" s="9"/>
      <c r="R6855" s="36"/>
      <c r="V6855" s="36"/>
    </row>
    <row r="6856" spans="1:22" x14ac:dyDescent="0.25">
      <c r="A6856" s="86"/>
      <c r="B6856" s="9"/>
      <c r="C6856" s="9"/>
      <c r="D6856" s="9"/>
      <c r="E6856" s="9"/>
      <c r="F6856" s="9"/>
      <c r="I6856" s="9"/>
      <c r="K6856" s="9"/>
      <c r="L6856" s="9"/>
      <c r="M6856" s="9"/>
      <c r="O6856" s="9"/>
      <c r="P6856" s="9"/>
      <c r="Q6856" s="9"/>
      <c r="R6856" s="36"/>
      <c r="V6856" s="36"/>
    </row>
    <row r="6857" spans="1:22" x14ac:dyDescent="0.25">
      <c r="A6857" s="86"/>
      <c r="B6857" s="9"/>
      <c r="C6857" s="9"/>
      <c r="D6857" s="9"/>
      <c r="E6857" s="9"/>
      <c r="F6857" s="9"/>
      <c r="I6857" s="9"/>
      <c r="K6857" s="9"/>
      <c r="L6857" s="9"/>
      <c r="M6857" s="9"/>
      <c r="O6857" s="9"/>
      <c r="P6857" s="9"/>
      <c r="Q6857" s="9"/>
      <c r="R6857" s="36"/>
      <c r="V6857" s="36"/>
    </row>
    <row r="6858" spans="1:22" x14ac:dyDescent="0.25">
      <c r="A6858" s="86"/>
      <c r="B6858" s="9"/>
      <c r="C6858" s="9"/>
      <c r="D6858" s="9"/>
      <c r="E6858" s="9"/>
      <c r="F6858" s="9"/>
      <c r="I6858" s="9"/>
      <c r="K6858" s="9"/>
      <c r="L6858" s="9"/>
      <c r="M6858" s="9"/>
      <c r="O6858" s="9"/>
      <c r="P6858" s="9"/>
      <c r="Q6858" s="9"/>
      <c r="R6858" s="36"/>
      <c r="V6858" s="36"/>
    </row>
    <row r="6859" spans="1:22" x14ac:dyDescent="0.25">
      <c r="A6859" s="86"/>
      <c r="B6859" s="9"/>
      <c r="C6859" s="9"/>
      <c r="D6859" s="9"/>
      <c r="E6859" s="9"/>
      <c r="F6859" s="9"/>
      <c r="I6859" s="9"/>
      <c r="K6859" s="9"/>
      <c r="L6859" s="9"/>
      <c r="M6859" s="9"/>
      <c r="O6859" s="9"/>
      <c r="P6859" s="9"/>
      <c r="Q6859" s="9"/>
      <c r="R6859" s="36"/>
      <c r="V6859" s="36"/>
    </row>
    <row r="6860" spans="1:22" x14ac:dyDescent="0.25">
      <c r="A6860" s="86"/>
      <c r="B6860" s="9"/>
      <c r="C6860" s="9"/>
      <c r="D6860" s="9"/>
      <c r="E6860" s="9"/>
      <c r="F6860" s="9"/>
      <c r="I6860" s="9"/>
      <c r="K6860" s="9"/>
      <c r="L6860" s="9"/>
      <c r="M6860" s="9"/>
      <c r="O6860" s="9"/>
      <c r="P6860" s="9"/>
      <c r="Q6860" s="9"/>
      <c r="R6860" s="36"/>
      <c r="V6860" s="36"/>
    </row>
    <row r="6861" spans="1:22" x14ac:dyDescent="0.25">
      <c r="A6861" s="86"/>
      <c r="B6861" s="9"/>
      <c r="C6861" s="9"/>
      <c r="D6861" s="9"/>
      <c r="E6861" s="9"/>
      <c r="F6861" s="9"/>
      <c r="I6861" s="9"/>
      <c r="K6861" s="9"/>
      <c r="L6861" s="9"/>
      <c r="M6861" s="9"/>
      <c r="O6861" s="9"/>
      <c r="P6861" s="9"/>
      <c r="Q6861" s="9"/>
      <c r="R6861" s="36"/>
      <c r="V6861" s="36"/>
    </row>
    <row r="6862" spans="1:22" x14ac:dyDescent="0.25">
      <c r="A6862" s="86"/>
      <c r="B6862" s="9"/>
      <c r="C6862" s="9"/>
      <c r="D6862" s="9"/>
      <c r="E6862" s="9"/>
      <c r="F6862" s="9"/>
      <c r="I6862" s="9"/>
      <c r="K6862" s="9"/>
      <c r="L6862" s="9"/>
      <c r="M6862" s="9"/>
      <c r="O6862" s="9"/>
      <c r="P6862" s="9"/>
      <c r="Q6862" s="9"/>
      <c r="R6862" s="36"/>
      <c r="V6862" s="36"/>
    </row>
    <row r="6863" spans="1:22" x14ac:dyDescent="0.25">
      <c r="A6863" s="86"/>
      <c r="B6863" s="9"/>
      <c r="C6863" s="9"/>
      <c r="D6863" s="9"/>
      <c r="E6863" s="9"/>
      <c r="F6863" s="9"/>
      <c r="I6863" s="9"/>
      <c r="K6863" s="9"/>
      <c r="L6863" s="9"/>
      <c r="M6863" s="9"/>
      <c r="O6863" s="9"/>
      <c r="P6863" s="9"/>
      <c r="Q6863" s="9"/>
      <c r="R6863" s="36"/>
      <c r="V6863" s="36"/>
    </row>
    <row r="6864" spans="1:22" x14ac:dyDescent="0.25">
      <c r="A6864" s="86"/>
      <c r="B6864" s="9"/>
      <c r="C6864" s="9"/>
      <c r="D6864" s="9"/>
      <c r="E6864" s="9"/>
      <c r="F6864" s="9"/>
      <c r="I6864" s="9"/>
      <c r="K6864" s="9"/>
      <c r="L6864" s="9"/>
      <c r="M6864" s="9"/>
      <c r="O6864" s="9"/>
      <c r="P6864" s="9"/>
      <c r="Q6864" s="9"/>
      <c r="R6864" s="36"/>
      <c r="V6864" s="36"/>
    </row>
    <row r="6865" spans="1:22" x14ac:dyDescent="0.25">
      <c r="A6865" s="86"/>
      <c r="B6865" s="9"/>
      <c r="C6865" s="9"/>
      <c r="D6865" s="9"/>
      <c r="E6865" s="9"/>
      <c r="F6865" s="9"/>
      <c r="I6865" s="9"/>
      <c r="K6865" s="9"/>
      <c r="L6865" s="9"/>
      <c r="M6865" s="9"/>
      <c r="O6865" s="9"/>
      <c r="P6865" s="9"/>
      <c r="Q6865" s="9"/>
      <c r="R6865" s="36"/>
      <c r="V6865" s="36"/>
    </row>
    <row r="6866" spans="1:22" x14ac:dyDescent="0.25">
      <c r="A6866" s="86"/>
      <c r="B6866" s="9"/>
      <c r="C6866" s="9"/>
      <c r="D6866" s="9"/>
      <c r="E6866" s="9"/>
      <c r="F6866" s="9"/>
      <c r="I6866" s="9"/>
      <c r="K6866" s="9"/>
      <c r="L6866" s="9"/>
      <c r="M6866" s="9"/>
      <c r="O6866" s="9"/>
      <c r="P6866" s="9"/>
      <c r="Q6866" s="9"/>
      <c r="R6866" s="36"/>
      <c r="V6866" s="36"/>
    </row>
    <row r="6867" spans="1:22" x14ac:dyDescent="0.25">
      <c r="A6867" s="86"/>
      <c r="B6867" s="9"/>
      <c r="C6867" s="9"/>
      <c r="D6867" s="9"/>
      <c r="E6867" s="9"/>
      <c r="F6867" s="9"/>
      <c r="I6867" s="9"/>
      <c r="K6867" s="9"/>
      <c r="L6867" s="9"/>
      <c r="M6867" s="9"/>
      <c r="O6867" s="9"/>
      <c r="P6867" s="9"/>
      <c r="Q6867" s="9"/>
      <c r="R6867" s="36"/>
      <c r="V6867" s="36"/>
    </row>
    <row r="6868" spans="1:22" x14ac:dyDescent="0.25">
      <c r="A6868" s="86"/>
      <c r="B6868" s="9"/>
      <c r="C6868" s="9"/>
      <c r="D6868" s="9"/>
      <c r="E6868" s="9"/>
      <c r="F6868" s="9"/>
      <c r="I6868" s="9"/>
      <c r="K6868" s="9"/>
      <c r="L6868" s="9"/>
      <c r="M6868" s="9"/>
      <c r="O6868" s="9"/>
      <c r="P6868" s="9"/>
      <c r="Q6868" s="9"/>
      <c r="R6868" s="36"/>
      <c r="V6868" s="36"/>
    </row>
    <row r="6869" spans="1:22" x14ac:dyDescent="0.25">
      <c r="A6869" s="86"/>
      <c r="B6869" s="9"/>
      <c r="C6869" s="9"/>
      <c r="D6869" s="9"/>
      <c r="E6869" s="9"/>
      <c r="F6869" s="9"/>
      <c r="I6869" s="9"/>
      <c r="K6869" s="9"/>
      <c r="L6869" s="9"/>
      <c r="M6869" s="9"/>
      <c r="O6869" s="9"/>
      <c r="P6869" s="9"/>
      <c r="Q6869" s="9"/>
      <c r="R6869" s="36"/>
      <c r="V6869" s="36"/>
    </row>
    <row r="6870" spans="1:22" x14ac:dyDescent="0.25">
      <c r="A6870" s="86"/>
      <c r="B6870" s="9"/>
      <c r="C6870" s="9"/>
      <c r="D6870" s="9"/>
      <c r="E6870" s="9"/>
      <c r="F6870" s="9"/>
      <c r="I6870" s="9"/>
      <c r="K6870" s="9"/>
      <c r="L6870" s="9"/>
      <c r="M6870" s="9"/>
      <c r="O6870" s="9"/>
      <c r="P6870" s="9"/>
      <c r="Q6870" s="9"/>
      <c r="R6870" s="36"/>
      <c r="V6870" s="36"/>
    </row>
    <row r="6871" spans="1:22" x14ac:dyDescent="0.25">
      <c r="A6871" s="86"/>
      <c r="B6871" s="9"/>
      <c r="C6871" s="9"/>
      <c r="D6871" s="9"/>
      <c r="E6871" s="9"/>
      <c r="F6871" s="9"/>
      <c r="I6871" s="9"/>
      <c r="K6871" s="9"/>
      <c r="L6871" s="9"/>
      <c r="M6871" s="9"/>
      <c r="O6871" s="9"/>
      <c r="P6871" s="9"/>
      <c r="Q6871" s="9"/>
      <c r="R6871" s="36"/>
      <c r="V6871" s="36"/>
    </row>
    <row r="6872" spans="1:22" x14ac:dyDescent="0.25">
      <c r="A6872" s="86"/>
      <c r="B6872" s="9"/>
      <c r="C6872" s="9"/>
      <c r="D6872" s="9"/>
      <c r="E6872" s="9"/>
      <c r="F6872" s="9"/>
      <c r="I6872" s="9"/>
      <c r="K6872" s="9"/>
      <c r="L6872" s="9"/>
      <c r="M6872" s="9"/>
      <c r="O6872" s="9"/>
      <c r="P6872" s="9"/>
      <c r="Q6872" s="9"/>
      <c r="R6872" s="36"/>
      <c r="V6872" s="36"/>
    </row>
    <row r="6873" spans="1:22" x14ac:dyDescent="0.25">
      <c r="A6873" s="86"/>
      <c r="B6873" s="9"/>
      <c r="C6873" s="9"/>
      <c r="D6873" s="9"/>
      <c r="E6873" s="9"/>
      <c r="F6873" s="9"/>
      <c r="I6873" s="9"/>
      <c r="K6873" s="9"/>
      <c r="L6873" s="9"/>
      <c r="M6873" s="9"/>
      <c r="O6873" s="9"/>
      <c r="P6873" s="9"/>
      <c r="Q6873" s="9"/>
      <c r="R6873" s="36"/>
      <c r="V6873" s="36"/>
    </row>
    <row r="6874" spans="1:22" x14ac:dyDescent="0.25">
      <c r="A6874" s="86"/>
      <c r="B6874" s="9"/>
      <c r="C6874" s="9"/>
      <c r="D6874" s="9"/>
      <c r="E6874" s="9"/>
      <c r="F6874" s="9"/>
      <c r="I6874" s="9"/>
      <c r="K6874" s="9"/>
      <c r="L6874" s="9"/>
      <c r="M6874" s="9"/>
      <c r="O6874" s="9"/>
      <c r="P6874" s="9"/>
      <c r="Q6874" s="9"/>
      <c r="R6874" s="36"/>
      <c r="V6874" s="36"/>
    </row>
    <row r="6875" spans="1:22" x14ac:dyDescent="0.25">
      <c r="A6875" s="86"/>
      <c r="B6875" s="9"/>
      <c r="C6875" s="9"/>
      <c r="D6875" s="9"/>
      <c r="E6875" s="9"/>
      <c r="F6875" s="9"/>
      <c r="I6875" s="9"/>
      <c r="K6875" s="9"/>
      <c r="L6875" s="9"/>
      <c r="M6875" s="9"/>
      <c r="O6875" s="9"/>
      <c r="P6875" s="9"/>
      <c r="Q6875" s="9"/>
      <c r="R6875" s="36"/>
      <c r="V6875" s="36"/>
    </row>
    <row r="6876" spans="1:22" x14ac:dyDescent="0.25">
      <c r="A6876" s="86"/>
      <c r="B6876" s="9"/>
      <c r="C6876" s="9"/>
      <c r="D6876" s="9"/>
      <c r="E6876" s="9"/>
      <c r="F6876" s="9"/>
      <c r="I6876" s="9"/>
      <c r="K6876" s="9"/>
      <c r="L6876" s="9"/>
      <c r="M6876" s="9"/>
      <c r="O6876" s="9"/>
      <c r="P6876" s="9"/>
      <c r="Q6876" s="9"/>
      <c r="R6876" s="36"/>
      <c r="V6876" s="36"/>
    </row>
    <row r="6877" spans="1:22" x14ac:dyDescent="0.25">
      <c r="A6877" s="86"/>
      <c r="B6877" s="9"/>
      <c r="C6877" s="9"/>
      <c r="D6877" s="9"/>
      <c r="E6877" s="9"/>
      <c r="F6877" s="9"/>
      <c r="I6877" s="9"/>
      <c r="K6877" s="9"/>
      <c r="L6877" s="9"/>
      <c r="M6877" s="9"/>
      <c r="O6877" s="9"/>
      <c r="P6877" s="9"/>
      <c r="Q6877" s="9"/>
      <c r="R6877" s="36"/>
      <c r="V6877" s="36"/>
    </row>
    <row r="6878" spans="1:22" x14ac:dyDescent="0.25">
      <c r="A6878" s="86"/>
      <c r="B6878" s="9"/>
      <c r="C6878" s="9"/>
      <c r="D6878" s="9"/>
      <c r="E6878" s="9"/>
      <c r="F6878" s="9"/>
      <c r="I6878" s="9"/>
      <c r="K6878" s="9"/>
      <c r="L6878" s="9"/>
      <c r="M6878" s="9"/>
      <c r="O6878" s="9"/>
      <c r="P6878" s="9"/>
      <c r="Q6878" s="9"/>
      <c r="R6878" s="36"/>
      <c r="V6878" s="36"/>
    </row>
    <row r="6879" spans="1:22" x14ac:dyDescent="0.25">
      <c r="A6879" s="86"/>
      <c r="B6879" s="9"/>
      <c r="C6879" s="9"/>
      <c r="D6879" s="9"/>
      <c r="E6879" s="9"/>
      <c r="F6879" s="9"/>
      <c r="I6879" s="9"/>
      <c r="K6879" s="9"/>
      <c r="L6879" s="9"/>
      <c r="M6879" s="9"/>
      <c r="O6879" s="9"/>
      <c r="P6879" s="9"/>
      <c r="Q6879" s="9"/>
      <c r="R6879" s="36"/>
      <c r="V6879" s="36"/>
    </row>
    <row r="6880" spans="1:22" x14ac:dyDescent="0.25">
      <c r="A6880" s="86"/>
      <c r="B6880" s="9"/>
      <c r="C6880" s="9"/>
      <c r="D6880" s="9"/>
      <c r="E6880" s="9"/>
      <c r="F6880" s="9"/>
      <c r="I6880" s="9"/>
      <c r="K6880" s="9"/>
      <c r="L6880" s="9"/>
      <c r="M6880" s="9"/>
      <c r="O6880" s="9"/>
      <c r="P6880" s="9"/>
      <c r="Q6880" s="9"/>
      <c r="R6880" s="36"/>
      <c r="V6880" s="36"/>
    </row>
    <row r="6881" spans="1:22" x14ac:dyDescent="0.25">
      <c r="A6881" s="86"/>
      <c r="B6881" s="9"/>
      <c r="C6881" s="9"/>
      <c r="D6881" s="9"/>
      <c r="E6881" s="9"/>
      <c r="F6881" s="9"/>
      <c r="I6881" s="9"/>
      <c r="K6881" s="9"/>
      <c r="L6881" s="9"/>
      <c r="M6881" s="9"/>
      <c r="O6881" s="9"/>
      <c r="P6881" s="9"/>
      <c r="Q6881" s="9"/>
      <c r="R6881" s="36"/>
      <c r="V6881" s="36"/>
    </row>
    <row r="6882" spans="1:22" x14ac:dyDescent="0.25">
      <c r="A6882" s="86"/>
      <c r="B6882" s="9"/>
      <c r="C6882" s="9"/>
      <c r="D6882" s="9"/>
      <c r="E6882" s="9"/>
      <c r="F6882" s="9"/>
      <c r="I6882" s="9"/>
      <c r="K6882" s="9"/>
      <c r="L6882" s="9"/>
      <c r="M6882" s="9"/>
      <c r="O6882" s="9"/>
      <c r="P6882" s="9"/>
      <c r="Q6882" s="9"/>
      <c r="R6882" s="36"/>
      <c r="V6882" s="36"/>
    </row>
    <row r="6883" spans="1:22" x14ac:dyDescent="0.25">
      <c r="A6883" s="86"/>
      <c r="B6883" s="9"/>
      <c r="C6883" s="9"/>
      <c r="D6883" s="9"/>
      <c r="E6883" s="9"/>
      <c r="F6883" s="9"/>
      <c r="I6883" s="9"/>
      <c r="K6883" s="9"/>
      <c r="L6883" s="9"/>
      <c r="M6883" s="9"/>
      <c r="O6883" s="9"/>
      <c r="P6883" s="9"/>
      <c r="Q6883" s="9"/>
      <c r="R6883" s="36"/>
      <c r="V6883" s="36"/>
    </row>
    <row r="6884" spans="1:22" x14ac:dyDescent="0.25">
      <c r="A6884" s="86"/>
      <c r="B6884" s="9"/>
      <c r="C6884" s="9"/>
      <c r="D6884" s="9"/>
      <c r="E6884" s="9"/>
      <c r="F6884" s="9"/>
      <c r="I6884" s="9"/>
      <c r="K6884" s="9"/>
      <c r="L6884" s="9"/>
      <c r="M6884" s="9"/>
      <c r="O6884" s="9"/>
      <c r="P6884" s="9"/>
      <c r="Q6884" s="9"/>
      <c r="R6884" s="36"/>
      <c r="V6884" s="36"/>
    </row>
    <row r="6885" spans="1:22" x14ac:dyDescent="0.25">
      <c r="A6885" s="86"/>
      <c r="B6885" s="9"/>
      <c r="C6885" s="9"/>
      <c r="D6885" s="9"/>
      <c r="E6885" s="9"/>
      <c r="F6885" s="9"/>
      <c r="I6885" s="9"/>
      <c r="K6885" s="9"/>
      <c r="L6885" s="9"/>
      <c r="M6885" s="9"/>
      <c r="O6885" s="9"/>
      <c r="P6885" s="9"/>
      <c r="Q6885" s="9"/>
      <c r="R6885" s="36"/>
      <c r="V6885" s="36"/>
    </row>
    <row r="6886" spans="1:22" x14ac:dyDescent="0.25">
      <c r="A6886" s="86"/>
      <c r="B6886" s="9"/>
      <c r="C6886" s="9"/>
      <c r="D6886" s="9"/>
      <c r="E6886" s="9"/>
      <c r="F6886" s="9"/>
      <c r="I6886" s="9"/>
      <c r="K6886" s="9"/>
      <c r="L6886" s="9"/>
      <c r="M6886" s="9"/>
      <c r="O6886" s="9"/>
      <c r="P6886" s="9"/>
      <c r="Q6886" s="9"/>
      <c r="R6886" s="36"/>
      <c r="V6886" s="36"/>
    </row>
    <row r="6887" spans="1:22" x14ac:dyDescent="0.25">
      <c r="A6887" s="86"/>
      <c r="B6887" s="9"/>
      <c r="C6887" s="9"/>
      <c r="D6887" s="9"/>
      <c r="E6887" s="9"/>
      <c r="F6887" s="9"/>
      <c r="I6887" s="9"/>
      <c r="K6887" s="9"/>
      <c r="L6887" s="9"/>
      <c r="M6887" s="9"/>
      <c r="O6887" s="9"/>
      <c r="P6887" s="9"/>
      <c r="Q6887" s="9"/>
      <c r="R6887" s="36"/>
      <c r="V6887" s="36"/>
    </row>
    <row r="6888" spans="1:22" x14ac:dyDescent="0.25">
      <c r="A6888" s="86"/>
      <c r="B6888" s="9"/>
      <c r="C6888" s="9"/>
      <c r="D6888" s="9"/>
      <c r="E6888" s="9"/>
      <c r="F6888" s="9"/>
      <c r="I6888" s="9"/>
      <c r="K6888" s="9"/>
      <c r="L6888" s="9"/>
      <c r="M6888" s="9"/>
      <c r="O6888" s="9"/>
      <c r="P6888" s="9"/>
      <c r="Q6888" s="9"/>
      <c r="R6888" s="36"/>
      <c r="V6888" s="36"/>
    </row>
    <row r="6889" spans="1:22" x14ac:dyDescent="0.25">
      <c r="A6889" s="86"/>
      <c r="B6889" s="9"/>
      <c r="C6889" s="9"/>
      <c r="D6889" s="9"/>
      <c r="E6889" s="9"/>
      <c r="F6889" s="9"/>
      <c r="I6889" s="9"/>
      <c r="K6889" s="9"/>
      <c r="L6889" s="9"/>
      <c r="M6889" s="9"/>
      <c r="O6889" s="9"/>
      <c r="P6889" s="9"/>
      <c r="Q6889" s="9"/>
      <c r="R6889" s="36"/>
      <c r="V6889" s="36"/>
    </row>
    <row r="6890" spans="1:22" x14ac:dyDescent="0.25">
      <c r="A6890" s="86"/>
      <c r="B6890" s="9"/>
      <c r="C6890" s="9"/>
      <c r="D6890" s="9"/>
      <c r="E6890" s="9"/>
      <c r="F6890" s="9"/>
      <c r="I6890" s="9"/>
      <c r="K6890" s="9"/>
      <c r="L6890" s="9"/>
      <c r="M6890" s="9"/>
      <c r="O6890" s="9"/>
      <c r="P6890" s="9"/>
      <c r="Q6890" s="9"/>
      <c r="R6890" s="36"/>
      <c r="V6890" s="36"/>
    </row>
    <row r="6891" spans="1:22" x14ac:dyDescent="0.25">
      <c r="A6891" s="86"/>
      <c r="B6891" s="9"/>
      <c r="C6891" s="9"/>
      <c r="D6891" s="9"/>
      <c r="E6891" s="9"/>
      <c r="F6891" s="9"/>
      <c r="I6891" s="9"/>
      <c r="K6891" s="9"/>
      <c r="L6891" s="9"/>
      <c r="M6891" s="9"/>
      <c r="O6891" s="9"/>
      <c r="P6891" s="9"/>
      <c r="Q6891" s="9"/>
      <c r="R6891" s="36"/>
      <c r="V6891" s="36"/>
    </row>
    <row r="6892" spans="1:22" x14ac:dyDescent="0.25">
      <c r="A6892" s="86"/>
      <c r="B6892" s="9"/>
      <c r="C6892" s="9"/>
      <c r="D6892" s="9"/>
      <c r="E6892" s="9"/>
      <c r="F6892" s="9"/>
      <c r="I6892" s="9"/>
      <c r="K6892" s="9"/>
      <c r="L6892" s="9"/>
      <c r="M6892" s="9"/>
      <c r="O6892" s="9"/>
      <c r="P6892" s="9"/>
      <c r="Q6892" s="9"/>
      <c r="R6892" s="36"/>
      <c r="V6892" s="36"/>
    </row>
    <row r="6893" spans="1:22" x14ac:dyDescent="0.25">
      <c r="A6893" s="86"/>
      <c r="B6893" s="9"/>
      <c r="C6893" s="9"/>
      <c r="D6893" s="9"/>
      <c r="E6893" s="9"/>
      <c r="F6893" s="9"/>
      <c r="I6893" s="9"/>
      <c r="K6893" s="9"/>
      <c r="L6893" s="9"/>
      <c r="M6893" s="9"/>
      <c r="O6893" s="9"/>
      <c r="P6893" s="9"/>
      <c r="Q6893" s="9"/>
      <c r="R6893" s="36"/>
      <c r="V6893" s="36"/>
    </row>
    <row r="6894" spans="1:22" x14ac:dyDescent="0.25">
      <c r="A6894" s="86"/>
      <c r="B6894" s="9"/>
      <c r="C6894" s="9"/>
      <c r="D6894" s="9"/>
      <c r="E6894" s="9"/>
      <c r="F6894" s="9"/>
      <c r="I6894" s="9"/>
      <c r="K6894" s="9"/>
      <c r="L6894" s="9"/>
      <c r="M6894" s="9"/>
      <c r="O6894" s="9"/>
      <c r="P6894" s="9"/>
      <c r="Q6894" s="9"/>
      <c r="R6894" s="36"/>
      <c r="V6894" s="36"/>
    </row>
    <row r="6895" spans="1:22" x14ac:dyDescent="0.25">
      <c r="A6895" s="86"/>
      <c r="B6895" s="9"/>
      <c r="C6895" s="9"/>
      <c r="D6895" s="9"/>
      <c r="E6895" s="9"/>
      <c r="F6895" s="9"/>
      <c r="I6895" s="9"/>
      <c r="K6895" s="9"/>
      <c r="L6895" s="9"/>
      <c r="M6895" s="9"/>
      <c r="O6895" s="9"/>
      <c r="P6895" s="9"/>
      <c r="Q6895" s="9"/>
      <c r="R6895" s="36"/>
      <c r="V6895" s="36"/>
    </row>
    <row r="6896" spans="1:22" x14ac:dyDescent="0.25">
      <c r="A6896" s="86"/>
      <c r="B6896" s="9"/>
      <c r="C6896" s="9"/>
      <c r="D6896" s="9"/>
      <c r="E6896" s="9"/>
      <c r="F6896" s="9"/>
      <c r="I6896" s="9"/>
      <c r="K6896" s="9"/>
      <c r="L6896" s="9"/>
      <c r="M6896" s="9"/>
      <c r="O6896" s="9"/>
      <c r="P6896" s="9"/>
      <c r="Q6896" s="9"/>
      <c r="R6896" s="36"/>
      <c r="V6896" s="36"/>
    </row>
    <row r="6897" spans="1:22" x14ac:dyDescent="0.25">
      <c r="A6897" s="86"/>
      <c r="B6897" s="9"/>
      <c r="C6897" s="9"/>
      <c r="D6897" s="9"/>
      <c r="E6897" s="9"/>
      <c r="F6897" s="9"/>
      <c r="I6897" s="9"/>
      <c r="K6897" s="9"/>
      <c r="L6897" s="9"/>
      <c r="M6897" s="9"/>
      <c r="O6897" s="9"/>
      <c r="P6897" s="9"/>
      <c r="Q6897" s="9"/>
      <c r="R6897" s="36"/>
      <c r="V6897" s="36"/>
    </row>
    <row r="6898" spans="1:22" x14ac:dyDescent="0.25">
      <c r="A6898" s="86"/>
      <c r="B6898" s="9"/>
      <c r="C6898" s="9"/>
      <c r="D6898" s="9"/>
      <c r="E6898" s="9"/>
      <c r="F6898" s="9"/>
      <c r="I6898" s="9"/>
      <c r="K6898" s="9"/>
      <c r="L6898" s="9"/>
      <c r="M6898" s="9"/>
      <c r="O6898" s="9"/>
      <c r="P6898" s="9"/>
      <c r="Q6898" s="9"/>
      <c r="R6898" s="36"/>
      <c r="V6898" s="36"/>
    </row>
    <row r="6899" spans="1:22" x14ac:dyDescent="0.25">
      <c r="A6899" s="86"/>
      <c r="B6899" s="9"/>
      <c r="C6899" s="9"/>
      <c r="D6899" s="9"/>
      <c r="E6899" s="9"/>
      <c r="F6899" s="9"/>
      <c r="I6899" s="9"/>
      <c r="K6899" s="9"/>
      <c r="L6899" s="9"/>
      <c r="M6899" s="9"/>
      <c r="O6899" s="9"/>
      <c r="P6899" s="9"/>
      <c r="Q6899" s="9"/>
      <c r="R6899" s="36"/>
      <c r="V6899" s="36"/>
    </row>
    <row r="6900" spans="1:22" x14ac:dyDescent="0.25">
      <c r="A6900" s="86"/>
      <c r="B6900" s="9"/>
      <c r="C6900" s="9"/>
      <c r="D6900" s="9"/>
      <c r="E6900" s="9"/>
      <c r="F6900" s="9"/>
      <c r="I6900" s="9"/>
      <c r="K6900" s="9"/>
      <c r="L6900" s="9"/>
      <c r="M6900" s="9"/>
      <c r="O6900" s="9"/>
      <c r="P6900" s="9"/>
      <c r="Q6900" s="9"/>
      <c r="R6900" s="36"/>
      <c r="V6900" s="36"/>
    </row>
    <row r="6901" spans="1:22" x14ac:dyDescent="0.25">
      <c r="A6901" s="86"/>
      <c r="B6901" s="9"/>
      <c r="C6901" s="9"/>
      <c r="D6901" s="9"/>
      <c r="E6901" s="9"/>
      <c r="F6901" s="9"/>
      <c r="I6901" s="9"/>
      <c r="K6901" s="9"/>
      <c r="L6901" s="9"/>
      <c r="M6901" s="9"/>
      <c r="O6901" s="9"/>
      <c r="P6901" s="9"/>
      <c r="Q6901" s="9"/>
      <c r="R6901" s="36"/>
      <c r="V6901" s="36"/>
    </row>
    <row r="6902" spans="1:22" x14ac:dyDescent="0.25">
      <c r="A6902" s="86"/>
      <c r="B6902" s="9"/>
      <c r="C6902" s="9"/>
      <c r="D6902" s="9"/>
      <c r="E6902" s="9"/>
      <c r="F6902" s="9"/>
      <c r="I6902" s="9"/>
      <c r="K6902" s="9"/>
      <c r="L6902" s="9"/>
      <c r="M6902" s="9"/>
      <c r="O6902" s="9"/>
      <c r="P6902" s="9"/>
      <c r="Q6902" s="9"/>
      <c r="R6902" s="36"/>
      <c r="V6902" s="36"/>
    </row>
    <row r="6903" spans="1:22" x14ac:dyDescent="0.25">
      <c r="A6903" s="86"/>
      <c r="B6903" s="9"/>
      <c r="C6903" s="9"/>
      <c r="D6903" s="9"/>
      <c r="E6903" s="9"/>
      <c r="F6903" s="9"/>
      <c r="I6903" s="9"/>
      <c r="K6903" s="9"/>
      <c r="L6903" s="9"/>
      <c r="M6903" s="9"/>
      <c r="O6903" s="9"/>
      <c r="P6903" s="9"/>
      <c r="Q6903" s="9"/>
      <c r="R6903" s="36"/>
      <c r="V6903" s="36"/>
    </row>
    <row r="6904" spans="1:22" x14ac:dyDescent="0.25">
      <c r="A6904" s="86"/>
      <c r="B6904" s="9"/>
      <c r="C6904" s="9"/>
      <c r="D6904" s="9"/>
      <c r="E6904" s="9"/>
      <c r="F6904" s="9"/>
      <c r="I6904" s="9"/>
      <c r="K6904" s="9"/>
      <c r="L6904" s="9"/>
      <c r="M6904" s="9"/>
      <c r="O6904" s="9"/>
      <c r="P6904" s="9"/>
      <c r="Q6904" s="9"/>
      <c r="R6904" s="36"/>
      <c r="V6904" s="36"/>
    </row>
    <row r="6905" spans="1:22" x14ac:dyDescent="0.25">
      <c r="A6905" s="86"/>
      <c r="B6905" s="9"/>
      <c r="C6905" s="9"/>
      <c r="D6905" s="9"/>
      <c r="E6905" s="9"/>
      <c r="F6905" s="9"/>
      <c r="I6905" s="9"/>
      <c r="K6905" s="9"/>
      <c r="L6905" s="9"/>
      <c r="M6905" s="9"/>
      <c r="O6905" s="9"/>
      <c r="P6905" s="9"/>
      <c r="Q6905" s="9"/>
      <c r="R6905" s="36"/>
      <c r="V6905" s="36"/>
    </row>
    <row r="6906" spans="1:22" x14ac:dyDescent="0.25">
      <c r="A6906" s="86"/>
      <c r="B6906" s="9"/>
      <c r="C6906" s="9"/>
      <c r="D6906" s="9"/>
      <c r="E6906" s="9"/>
      <c r="F6906" s="9"/>
      <c r="I6906" s="9"/>
      <c r="K6906" s="9"/>
      <c r="L6906" s="9"/>
      <c r="M6906" s="9"/>
      <c r="O6906" s="9"/>
      <c r="P6906" s="9"/>
      <c r="Q6906" s="9"/>
      <c r="R6906" s="36"/>
      <c r="V6906" s="36"/>
    </row>
    <row r="6907" spans="1:22" x14ac:dyDescent="0.25">
      <c r="A6907" s="86"/>
      <c r="B6907" s="9"/>
      <c r="C6907" s="9"/>
      <c r="D6907" s="9"/>
      <c r="E6907" s="9"/>
      <c r="F6907" s="9"/>
      <c r="I6907" s="9"/>
      <c r="K6907" s="9"/>
      <c r="L6907" s="9"/>
      <c r="M6907" s="9"/>
      <c r="O6907" s="9"/>
      <c r="P6907" s="9"/>
      <c r="Q6907" s="9"/>
      <c r="R6907" s="36"/>
      <c r="V6907" s="36"/>
    </row>
    <row r="6908" spans="1:22" x14ac:dyDescent="0.25">
      <c r="A6908" s="86"/>
      <c r="B6908" s="9"/>
      <c r="C6908" s="9"/>
      <c r="D6908" s="9"/>
      <c r="E6908" s="9"/>
      <c r="F6908" s="9"/>
      <c r="I6908" s="9"/>
      <c r="K6908" s="9"/>
      <c r="L6908" s="9"/>
      <c r="M6908" s="9"/>
      <c r="O6908" s="9"/>
      <c r="P6908" s="9"/>
      <c r="Q6908" s="9"/>
      <c r="R6908" s="36"/>
      <c r="V6908" s="36"/>
    </row>
    <row r="6909" spans="1:22" x14ac:dyDescent="0.25">
      <c r="A6909" s="86"/>
      <c r="B6909" s="9"/>
      <c r="C6909" s="9"/>
      <c r="D6909" s="9"/>
      <c r="E6909" s="9"/>
      <c r="F6909" s="9"/>
      <c r="I6909" s="9"/>
      <c r="K6909" s="9"/>
      <c r="L6909" s="9"/>
      <c r="M6909" s="9"/>
      <c r="O6909" s="9"/>
      <c r="P6909" s="9"/>
      <c r="Q6909" s="9"/>
      <c r="R6909" s="36"/>
      <c r="V6909" s="36"/>
    </row>
    <row r="6910" spans="1:22" x14ac:dyDescent="0.25">
      <c r="A6910" s="86"/>
      <c r="B6910" s="9"/>
      <c r="C6910" s="9"/>
      <c r="D6910" s="9"/>
      <c r="E6910" s="9"/>
      <c r="F6910" s="9"/>
      <c r="I6910" s="9"/>
      <c r="K6910" s="9"/>
      <c r="L6910" s="9"/>
      <c r="M6910" s="9"/>
      <c r="O6910" s="9"/>
      <c r="P6910" s="9"/>
      <c r="Q6910" s="9"/>
      <c r="R6910" s="36"/>
      <c r="V6910" s="36"/>
    </row>
    <row r="6911" spans="1:22" x14ac:dyDescent="0.25">
      <c r="A6911" s="86"/>
      <c r="B6911" s="9"/>
      <c r="C6911" s="9"/>
      <c r="D6911" s="9"/>
      <c r="E6911" s="9"/>
      <c r="F6911" s="9"/>
      <c r="I6911" s="9"/>
      <c r="K6911" s="9"/>
      <c r="L6911" s="9"/>
      <c r="M6911" s="9"/>
      <c r="O6911" s="9"/>
      <c r="P6911" s="9"/>
      <c r="Q6911" s="9"/>
      <c r="R6911" s="36"/>
      <c r="V6911" s="36"/>
    </row>
    <row r="6912" spans="1:22" x14ac:dyDescent="0.25">
      <c r="A6912" s="86"/>
      <c r="B6912" s="9"/>
      <c r="C6912" s="9"/>
      <c r="D6912" s="9"/>
      <c r="E6912" s="9"/>
      <c r="F6912" s="9"/>
      <c r="I6912" s="9"/>
      <c r="K6912" s="9"/>
      <c r="L6912" s="9"/>
      <c r="M6912" s="9"/>
      <c r="O6912" s="9"/>
      <c r="P6912" s="9"/>
      <c r="Q6912" s="9"/>
      <c r="R6912" s="36"/>
      <c r="V6912" s="36"/>
    </row>
    <row r="6913" spans="1:22" x14ac:dyDescent="0.25">
      <c r="A6913" s="86"/>
      <c r="B6913" s="9"/>
      <c r="C6913" s="9"/>
      <c r="D6913" s="9"/>
      <c r="E6913" s="9"/>
      <c r="F6913" s="9"/>
      <c r="I6913" s="9"/>
      <c r="K6913" s="9"/>
      <c r="L6913" s="9"/>
      <c r="M6913" s="9"/>
      <c r="O6913" s="9"/>
      <c r="P6913" s="9"/>
      <c r="Q6913" s="9"/>
      <c r="R6913" s="36"/>
      <c r="V6913" s="36"/>
    </row>
    <row r="6914" spans="1:22" x14ac:dyDescent="0.25">
      <c r="A6914" s="86"/>
      <c r="B6914" s="9"/>
      <c r="C6914" s="9"/>
      <c r="D6914" s="9"/>
      <c r="E6914" s="9"/>
      <c r="F6914" s="9"/>
      <c r="I6914" s="9"/>
      <c r="K6914" s="9"/>
      <c r="L6914" s="9"/>
      <c r="M6914" s="9"/>
      <c r="O6914" s="9"/>
      <c r="P6914" s="9"/>
      <c r="Q6914" s="9"/>
      <c r="R6914" s="36"/>
      <c r="V6914" s="36"/>
    </row>
    <row r="6915" spans="1:22" x14ac:dyDescent="0.25">
      <c r="A6915" s="86"/>
      <c r="B6915" s="9"/>
      <c r="C6915" s="9"/>
      <c r="D6915" s="9"/>
      <c r="E6915" s="9"/>
      <c r="F6915" s="9"/>
      <c r="I6915" s="9"/>
      <c r="K6915" s="9"/>
      <c r="L6915" s="9"/>
      <c r="M6915" s="9"/>
      <c r="O6915" s="9"/>
      <c r="P6915" s="9"/>
      <c r="Q6915" s="9"/>
      <c r="R6915" s="36"/>
      <c r="V6915" s="36"/>
    </row>
    <row r="6916" spans="1:22" x14ac:dyDescent="0.25">
      <c r="A6916" s="86"/>
      <c r="B6916" s="9"/>
      <c r="C6916" s="9"/>
      <c r="D6916" s="9"/>
      <c r="E6916" s="9"/>
      <c r="F6916" s="9"/>
      <c r="I6916" s="9"/>
      <c r="K6916" s="9"/>
      <c r="L6916" s="9"/>
      <c r="M6916" s="9"/>
      <c r="O6916" s="9"/>
      <c r="P6916" s="9"/>
      <c r="Q6916" s="9"/>
      <c r="R6916" s="36"/>
      <c r="V6916" s="36"/>
    </row>
    <row r="6917" spans="1:22" x14ac:dyDescent="0.25">
      <c r="A6917" s="86"/>
      <c r="B6917" s="9"/>
      <c r="C6917" s="9"/>
      <c r="D6917" s="9"/>
      <c r="E6917" s="9"/>
      <c r="F6917" s="9"/>
      <c r="I6917" s="9"/>
      <c r="K6917" s="9"/>
      <c r="L6917" s="9"/>
      <c r="M6917" s="9"/>
      <c r="O6917" s="9"/>
      <c r="P6917" s="9"/>
      <c r="Q6917" s="9"/>
      <c r="R6917" s="36"/>
      <c r="V6917" s="36"/>
    </row>
    <row r="6918" spans="1:22" x14ac:dyDescent="0.25">
      <c r="A6918" s="86"/>
      <c r="B6918" s="9"/>
      <c r="C6918" s="9"/>
      <c r="D6918" s="9"/>
      <c r="E6918" s="9"/>
      <c r="F6918" s="9"/>
      <c r="I6918" s="9"/>
      <c r="K6918" s="9"/>
      <c r="L6918" s="9"/>
      <c r="M6918" s="9"/>
      <c r="O6918" s="9"/>
      <c r="P6918" s="9"/>
      <c r="Q6918" s="9"/>
      <c r="R6918" s="36"/>
      <c r="V6918" s="36"/>
    </row>
    <row r="6919" spans="1:22" x14ac:dyDescent="0.25">
      <c r="A6919" s="86"/>
      <c r="B6919" s="9"/>
      <c r="C6919" s="9"/>
      <c r="D6919" s="9"/>
      <c r="E6919" s="9"/>
      <c r="F6919" s="9"/>
      <c r="I6919" s="9"/>
      <c r="K6919" s="9"/>
      <c r="L6919" s="9"/>
      <c r="M6919" s="9"/>
      <c r="O6919" s="9"/>
      <c r="P6919" s="9"/>
      <c r="Q6919" s="9"/>
      <c r="R6919" s="36"/>
      <c r="V6919" s="36"/>
    </row>
    <row r="6920" spans="1:22" x14ac:dyDescent="0.25">
      <c r="A6920" s="86"/>
      <c r="B6920" s="9"/>
      <c r="C6920" s="9"/>
      <c r="D6920" s="9"/>
      <c r="E6920" s="9"/>
      <c r="F6920" s="9"/>
      <c r="I6920" s="9"/>
      <c r="K6920" s="9"/>
      <c r="L6920" s="9"/>
      <c r="M6920" s="9"/>
      <c r="O6920" s="9"/>
      <c r="P6920" s="9"/>
      <c r="Q6920" s="9"/>
      <c r="R6920" s="36"/>
      <c r="V6920" s="36"/>
    </row>
    <row r="6921" spans="1:22" x14ac:dyDescent="0.25">
      <c r="A6921" s="86"/>
      <c r="B6921" s="9"/>
      <c r="C6921" s="9"/>
      <c r="D6921" s="9"/>
      <c r="E6921" s="9"/>
      <c r="F6921" s="9"/>
      <c r="I6921" s="9"/>
      <c r="K6921" s="9"/>
      <c r="L6921" s="9"/>
      <c r="M6921" s="9"/>
      <c r="O6921" s="9"/>
      <c r="P6921" s="9"/>
      <c r="Q6921" s="9"/>
      <c r="R6921" s="36"/>
      <c r="V6921" s="36"/>
    </row>
    <row r="6922" spans="1:22" x14ac:dyDescent="0.25">
      <c r="A6922" s="86"/>
      <c r="B6922" s="9"/>
      <c r="C6922" s="9"/>
      <c r="D6922" s="9"/>
      <c r="E6922" s="9"/>
      <c r="F6922" s="9"/>
      <c r="I6922" s="9"/>
      <c r="K6922" s="9"/>
      <c r="L6922" s="9"/>
      <c r="M6922" s="9"/>
      <c r="O6922" s="9"/>
      <c r="P6922" s="9"/>
      <c r="Q6922" s="9"/>
      <c r="R6922" s="36"/>
      <c r="V6922" s="36"/>
    </row>
    <row r="6923" spans="1:22" x14ac:dyDescent="0.25">
      <c r="A6923" s="86"/>
      <c r="B6923" s="9"/>
      <c r="C6923" s="9"/>
      <c r="D6923" s="9"/>
      <c r="E6923" s="9"/>
      <c r="F6923" s="9"/>
      <c r="I6923" s="9"/>
      <c r="K6923" s="9"/>
      <c r="L6923" s="9"/>
      <c r="M6923" s="9"/>
      <c r="O6923" s="9"/>
      <c r="P6923" s="9"/>
      <c r="Q6923" s="9"/>
      <c r="R6923" s="36"/>
      <c r="V6923" s="36"/>
    </row>
    <row r="6924" spans="1:22" x14ac:dyDescent="0.25">
      <c r="A6924" s="86"/>
      <c r="B6924" s="9"/>
      <c r="C6924" s="9"/>
      <c r="D6924" s="9"/>
      <c r="E6924" s="9"/>
      <c r="F6924" s="9"/>
      <c r="I6924" s="9"/>
      <c r="K6924" s="9"/>
      <c r="L6924" s="9"/>
      <c r="M6924" s="9"/>
      <c r="O6924" s="9"/>
      <c r="P6924" s="9"/>
      <c r="Q6924" s="9"/>
      <c r="R6924" s="36"/>
      <c r="V6924" s="36"/>
    </row>
    <row r="6925" spans="1:22" x14ac:dyDescent="0.25">
      <c r="A6925" s="86"/>
      <c r="B6925" s="9"/>
      <c r="C6925" s="9"/>
      <c r="D6925" s="9"/>
      <c r="E6925" s="9"/>
      <c r="F6925" s="9"/>
      <c r="I6925" s="9"/>
      <c r="K6925" s="9"/>
      <c r="L6925" s="9"/>
      <c r="M6925" s="9"/>
      <c r="O6925" s="9"/>
      <c r="P6925" s="9"/>
      <c r="Q6925" s="9"/>
      <c r="R6925" s="36"/>
      <c r="V6925" s="36"/>
    </row>
    <row r="6926" spans="1:22" x14ac:dyDescent="0.25">
      <c r="A6926" s="86"/>
      <c r="B6926" s="9"/>
      <c r="C6926" s="9"/>
      <c r="D6926" s="9"/>
      <c r="E6926" s="9"/>
      <c r="F6926" s="9"/>
      <c r="I6926" s="9"/>
      <c r="K6926" s="9"/>
      <c r="L6926" s="9"/>
      <c r="M6926" s="9"/>
      <c r="O6926" s="9"/>
      <c r="P6926" s="9"/>
      <c r="Q6926" s="9"/>
      <c r="R6926" s="36"/>
      <c r="V6926" s="36"/>
    </row>
    <row r="6927" spans="1:22" x14ac:dyDescent="0.25">
      <c r="A6927" s="86"/>
      <c r="B6927" s="9"/>
      <c r="C6927" s="9"/>
      <c r="D6927" s="9"/>
      <c r="E6927" s="9"/>
      <c r="F6927" s="9"/>
      <c r="I6927" s="9"/>
      <c r="K6927" s="9"/>
      <c r="L6927" s="9"/>
      <c r="M6927" s="9"/>
      <c r="O6927" s="9"/>
      <c r="P6927" s="9"/>
      <c r="Q6927" s="9"/>
      <c r="R6927" s="36"/>
      <c r="V6927" s="36"/>
    </row>
    <row r="6928" spans="1:22" x14ac:dyDescent="0.25">
      <c r="A6928" s="86"/>
      <c r="B6928" s="9"/>
      <c r="C6928" s="9"/>
      <c r="D6928" s="9"/>
      <c r="E6928" s="9"/>
      <c r="F6928" s="9"/>
      <c r="I6928" s="9"/>
      <c r="K6928" s="9"/>
      <c r="L6928" s="9"/>
      <c r="M6928" s="9"/>
      <c r="O6928" s="9"/>
      <c r="P6928" s="9"/>
      <c r="Q6928" s="9"/>
      <c r="R6928" s="36"/>
      <c r="V6928" s="36"/>
    </row>
    <row r="6929" spans="1:22" x14ac:dyDescent="0.25">
      <c r="A6929" s="86"/>
      <c r="B6929" s="9"/>
      <c r="C6929" s="9"/>
      <c r="D6929" s="9"/>
      <c r="E6929" s="9"/>
      <c r="F6929" s="9"/>
      <c r="I6929" s="9"/>
      <c r="K6929" s="9"/>
      <c r="L6929" s="9"/>
      <c r="M6929" s="9"/>
      <c r="O6929" s="9"/>
      <c r="P6929" s="9"/>
      <c r="Q6929" s="9"/>
      <c r="R6929" s="36"/>
      <c r="V6929" s="36"/>
    </row>
    <row r="6930" spans="1:22" x14ac:dyDescent="0.25">
      <c r="A6930" s="86"/>
      <c r="B6930" s="9"/>
      <c r="C6930" s="9"/>
      <c r="D6930" s="9"/>
      <c r="E6930" s="9"/>
      <c r="F6930" s="9"/>
      <c r="I6930" s="9"/>
      <c r="K6930" s="9"/>
      <c r="L6930" s="9"/>
      <c r="M6930" s="9"/>
      <c r="O6930" s="9"/>
      <c r="P6930" s="9"/>
      <c r="Q6930" s="9"/>
      <c r="R6930" s="36"/>
      <c r="V6930" s="36"/>
    </row>
    <row r="6931" spans="1:22" x14ac:dyDescent="0.25">
      <c r="A6931" s="86"/>
      <c r="B6931" s="9"/>
      <c r="C6931" s="9"/>
      <c r="D6931" s="9"/>
      <c r="E6931" s="9"/>
      <c r="F6931" s="9"/>
      <c r="I6931" s="9"/>
      <c r="K6931" s="9"/>
      <c r="L6931" s="9"/>
      <c r="M6931" s="9"/>
      <c r="O6931" s="9"/>
      <c r="P6931" s="9"/>
      <c r="Q6931" s="9"/>
      <c r="R6931" s="36"/>
      <c r="V6931" s="36"/>
    </row>
    <row r="6932" spans="1:22" x14ac:dyDescent="0.25">
      <c r="A6932" s="86"/>
      <c r="B6932" s="9"/>
      <c r="C6932" s="9"/>
      <c r="D6932" s="9"/>
      <c r="E6932" s="9"/>
      <c r="F6932" s="9"/>
      <c r="I6932" s="9"/>
      <c r="K6932" s="9"/>
      <c r="L6932" s="9"/>
      <c r="M6932" s="9"/>
      <c r="O6932" s="9"/>
      <c r="P6932" s="9"/>
      <c r="Q6932" s="9"/>
      <c r="R6932" s="36"/>
      <c r="V6932" s="36"/>
    </row>
    <row r="6933" spans="1:22" x14ac:dyDescent="0.25">
      <c r="A6933" s="86"/>
      <c r="B6933" s="9"/>
      <c r="C6933" s="9"/>
      <c r="D6933" s="9"/>
      <c r="E6933" s="9"/>
      <c r="F6933" s="9"/>
      <c r="I6933" s="9"/>
      <c r="K6933" s="9"/>
      <c r="L6933" s="9"/>
      <c r="M6933" s="9"/>
      <c r="O6933" s="9"/>
      <c r="P6933" s="9"/>
      <c r="Q6933" s="9"/>
      <c r="R6933" s="36"/>
      <c r="V6933" s="36"/>
    </row>
    <row r="6934" spans="1:22" x14ac:dyDescent="0.25">
      <c r="A6934" s="86"/>
      <c r="B6934" s="9"/>
      <c r="C6934" s="9"/>
      <c r="D6934" s="9"/>
      <c r="E6934" s="9"/>
      <c r="F6934" s="9"/>
      <c r="I6934" s="9"/>
      <c r="K6934" s="9"/>
      <c r="L6934" s="9"/>
      <c r="M6934" s="9"/>
      <c r="O6934" s="9"/>
      <c r="P6934" s="9"/>
      <c r="Q6934" s="9"/>
      <c r="R6934" s="36"/>
      <c r="V6934" s="36"/>
    </row>
    <row r="6935" spans="1:22" x14ac:dyDescent="0.25">
      <c r="A6935" s="86"/>
      <c r="B6935" s="9"/>
      <c r="C6935" s="9"/>
      <c r="D6935" s="9"/>
      <c r="E6935" s="9"/>
      <c r="F6935" s="9"/>
      <c r="I6935" s="9"/>
      <c r="K6935" s="9"/>
      <c r="L6935" s="9"/>
      <c r="M6935" s="9"/>
      <c r="O6935" s="9"/>
      <c r="P6935" s="9"/>
      <c r="Q6935" s="9"/>
      <c r="R6935" s="36"/>
      <c r="V6935" s="36"/>
    </row>
    <row r="6936" spans="1:22" x14ac:dyDescent="0.25">
      <c r="A6936" s="86"/>
      <c r="B6936" s="9"/>
      <c r="C6936" s="9"/>
      <c r="D6936" s="9"/>
      <c r="E6936" s="9"/>
      <c r="F6936" s="9"/>
      <c r="I6936" s="9"/>
      <c r="K6936" s="9"/>
      <c r="L6936" s="9"/>
      <c r="M6936" s="9"/>
      <c r="O6936" s="9"/>
      <c r="P6936" s="9"/>
      <c r="Q6936" s="9"/>
      <c r="R6936" s="36"/>
      <c r="V6936" s="36"/>
    </row>
    <row r="6937" spans="1:22" x14ac:dyDescent="0.25">
      <c r="A6937" s="86"/>
      <c r="B6937" s="9"/>
      <c r="C6937" s="9"/>
      <c r="D6937" s="9"/>
      <c r="E6937" s="9"/>
      <c r="F6937" s="9"/>
      <c r="I6937" s="9"/>
      <c r="K6937" s="9"/>
      <c r="L6937" s="9"/>
      <c r="M6937" s="9"/>
      <c r="O6937" s="9"/>
      <c r="P6937" s="9"/>
      <c r="Q6937" s="9"/>
      <c r="R6937" s="36"/>
      <c r="V6937" s="36"/>
    </row>
    <row r="6938" spans="1:22" x14ac:dyDescent="0.25">
      <c r="A6938" s="86"/>
      <c r="B6938" s="9"/>
      <c r="C6938" s="9"/>
      <c r="D6938" s="9"/>
      <c r="E6938" s="9"/>
      <c r="F6938" s="9"/>
      <c r="I6938" s="9"/>
      <c r="K6938" s="9"/>
      <c r="L6938" s="9"/>
      <c r="M6938" s="9"/>
      <c r="O6938" s="9"/>
      <c r="P6938" s="9"/>
      <c r="Q6938" s="9"/>
      <c r="R6938" s="36"/>
      <c r="V6938" s="36"/>
    </row>
    <row r="6939" spans="1:22" x14ac:dyDescent="0.25">
      <c r="A6939" s="86"/>
      <c r="B6939" s="9"/>
      <c r="C6939" s="9"/>
      <c r="D6939" s="9"/>
      <c r="E6939" s="9"/>
      <c r="F6939" s="9"/>
      <c r="I6939" s="9"/>
      <c r="K6939" s="9"/>
      <c r="L6939" s="9"/>
      <c r="M6939" s="9"/>
      <c r="O6939" s="9"/>
      <c r="P6939" s="9"/>
      <c r="Q6939" s="9"/>
      <c r="R6939" s="36"/>
      <c r="V6939" s="36"/>
    </row>
    <row r="6940" spans="1:22" x14ac:dyDescent="0.25">
      <c r="A6940" s="86"/>
      <c r="B6940" s="9"/>
      <c r="C6940" s="9"/>
      <c r="D6940" s="9"/>
      <c r="E6940" s="9"/>
      <c r="F6940" s="9"/>
      <c r="I6940" s="9"/>
      <c r="K6940" s="9"/>
      <c r="L6940" s="9"/>
      <c r="M6940" s="9"/>
      <c r="O6940" s="9"/>
      <c r="P6940" s="9"/>
      <c r="Q6940" s="9"/>
      <c r="R6940" s="36"/>
      <c r="V6940" s="36"/>
    </row>
    <row r="6941" spans="1:22" x14ac:dyDescent="0.25">
      <c r="A6941" s="86"/>
      <c r="B6941" s="9"/>
      <c r="C6941" s="9"/>
      <c r="D6941" s="9"/>
      <c r="E6941" s="9"/>
      <c r="F6941" s="9"/>
      <c r="I6941" s="9"/>
      <c r="K6941" s="9"/>
      <c r="L6941" s="9"/>
      <c r="M6941" s="9"/>
      <c r="O6941" s="9"/>
      <c r="P6941" s="9"/>
      <c r="Q6941" s="9"/>
      <c r="R6941" s="36"/>
      <c r="V6941" s="36"/>
    </row>
    <row r="6942" spans="1:22" x14ac:dyDescent="0.25">
      <c r="A6942" s="86"/>
      <c r="B6942" s="9"/>
      <c r="C6942" s="9"/>
      <c r="D6942" s="9"/>
      <c r="E6942" s="9"/>
      <c r="F6942" s="9"/>
      <c r="I6942" s="9"/>
      <c r="K6942" s="9"/>
      <c r="L6942" s="9"/>
      <c r="M6942" s="9"/>
      <c r="O6942" s="9"/>
      <c r="P6942" s="9"/>
      <c r="Q6942" s="9"/>
      <c r="R6942" s="36"/>
      <c r="V6942" s="36"/>
    </row>
    <row r="6943" spans="1:22" x14ac:dyDescent="0.25">
      <c r="A6943" s="86"/>
      <c r="B6943" s="9"/>
      <c r="C6943" s="9"/>
      <c r="D6943" s="9"/>
      <c r="E6943" s="9"/>
      <c r="F6943" s="9"/>
      <c r="I6943" s="9"/>
      <c r="K6943" s="9"/>
      <c r="L6943" s="9"/>
      <c r="M6943" s="9"/>
      <c r="O6943" s="9"/>
      <c r="P6943" s="9"/>
      <c r="Q6943" s="9"/>
      <c r="R6943" s="36"/>
      <c r="V6943" s="36"/>
    </row>
    <row r="6944" spans="1:22" x14ac:dyDescent="0.25">
      <c r="A6944" s="86"/>
      <c r="B6944" s="9"/>
      <c r="C6944" s="9"/>
      <c r="D6944" s="9"/>
      <c r="E6944" s="9"/>
      <c r="F6944" s="9"/>
      <c r="I6944" s="9"/>
      <c r="K6944" s="9"/>
      <c r="L6944" s="9"/>
      <c r="M6944" s="9"/>
      <c r="O6944" s="9"/>
      <c r="P6944" s="9"/>
      <c r="Q6944" s="9"/>
      <c r="R6944" s="36"/>
      <c r="V6944" s="36"/>
    </row>
    <row r="6945" spans="1:22" x14ac:dyDescent="0.25">
      <c r="A6945" s="86"/>
      <c r="B6945" s="9"/>
      <c r="C6945" s="9"/>
      <c r="D6945" s="9"/>
      <c r="E6945" s="9"/>
      <c r="F6945" s="9"/>
      <c r="I6945" s="9"/>
      <c r="K6945" s="9"/>
      <c r="L6945" s="9"/>
      <c r="M6945" s="9"/>
      <c r="O6945" s="9"/>
      <c r="P6945" s="9"/>
      <c r="Q6945" s="9"/>
      <c r="R6945" s="36"/>
      <c r="V6945" s="36"/>
    </row>
    <row r="6946" spans="1:22" x14ac:dyDescent="0.25">
      <c r="A6946" s="86"/>
      <c r="B6946" s="9"/>
      <c r="C6946" s="9"/>
      <c r="D6946" s="9"/>
      <c r="E6946" s="9"/>
      <c r="F6946" s="9"/>
      <c r="I6946" s="9"/>
      <c r="K6946" s="9"/>
      <c r="L6946" s="9"/>
      <c r="M6946" s="9"/>
      <c r="O6946" s="9"/>
      <c r="P6946" s="9"/>
      <c r="Q6946" s="9"/>
      <c r="R6946" s="36"/>
      <c r="V6946" s="36"/>
    </row>
    <row r="6947" spans="1:22" x14ac:dyDescent="0.25">
      <c r="A6947" s="86"/>
      <c r="B6947" s="9"/>
      <c r="C6947" s="9"/>
      <c r="D6947" s="9"/>
      <c r="E6947" s="9"/>
      <c r="F6947" s="9"/>
      <c r="I6947" s="9"/>
      <c r="K6947" s="9"/>
      <c r="L6947" s="9"/>
      <c r="M6947" s="9"/>
      <c r="O6947" s="9"/>
      <c r="P6947" s="9"/>
      <c r="Q6947" s="9"/>
      <c r="R6947" s="36"/>
      <c r="V6947" s="36"/>
    </row>
    <row r="6948" spans="1:22" x14ac:dyDescent="0.25">
      <c r="A6948" s="86"/>
      <c r="B6948" s="9"/>
      <c r="C6948" s="9"/>
      <c r="D6948" s="9"/>
      <c r="E6948" s="9"/>
      <c r="F6948" s="9"/>
      <c r="I6948" s="9"/>
      <c r="K6948" s="9"/>
      <c r="L6948" s="9"/>
      <c r="M6948" s="9"/>
      <c r="O6948" s="9"/>
      <c r="P6948" s="9"/>
      <c r="Q6948" s="9"/>
      <c r="R6948" s="36"/>
      <c r="V6948" s="36"/>
    </row>
    <row r="6949" spans="1:22" x14ac:dyDescent="0.25">
      <c r="A6949" s="86"/>
      <c r="B6949" s="9"/>
      <c r="C6949" s="9"/>
      <c r="D6949" s="9"/>
      <c r="E6949" s="9"/>
      <c r="F6949" s="9"/>
      <c r="I6949" s="9"/>
      <c r="K6949" s="9"/>
      <c r="L6949" s="9"/>
      <c r="M6949" s="9"/>
      <c r="O6949" s="9"/>
      <c r="P6949" s="9"/>
      <c r="Q6949" s="9"/>
      <c r="R6949" s="36"/>
      <c r="V6949" s="36"/>
    </row>
    <row r="6950" spans="1:22" x14ac:dyDescent="0.25">
      <c r="A6950" s="86"/>
      <c r="B6950" s="9"/>
      <c r="C6950" s="9"/>
      <c r="D6950" s="9"/>
      <c r="E6950" s="9"/>
      <c r="F6950" s="9"/>
      <c r="I6950" s="9"/>
      <c r="K6950" s="9"/>
      <c r="L6950" s="9"/>
      <c r="M6950" s="9"/>
      <c r="O6950" s="9"/>
      <c r="P6950" s="9"/>
      <c r="Q6950" s="9"/>
      <c r="R6950" s="36"/>
      <c r="V6950" s="36"/>
    </row>
    <row r="6951" spans="1:22" x14ac:dyDescent="0.25">
      <c r="A6951" s="86"/>
      <c r="B6951" s="9"/>
      <c r="C6951" s="9"/>
      <c r="D6951" s="9"/>
      <c r="E6951" s="9"/>
      <c r="F6951" s="9"/>
      <c r="I6951" s="9"/>
      <c r="K6951" s="9"/>
      <c r="L6951" s="9"/>
      <c r="M6951" s="9"/>
      <c r="O6951" s="9"/>
      <c r="P6951" s="9"/>
      <c r="Q6951" s="9"/>
      <c r="R6951" s="36"/>
      <c r="V6951" s="36"/>
    </row>
    <row r="6952" spans="1:22" x14ac:dyDescent="0.25">
      <c r="A6952" s="86"/>
      <c r="B6952" s="9"/>
      <c r="C6952" s="9"/>
      <c r="D6952" s="9"/>
      <c r="E6952" s="9"/>
      <c r="F6952" s="9"/>
      <c r="I6952" s="9"/>
      <c r="K6952" s="9"/>
      <c r="L6952" s="9"/>
      <c r="M6952" s="9"/>
      <c r="O6952" s="9"/>
      <c r="P6952" s="9"/>
      <c r="Q6952" s="9"/>
      <c r="R6952" s="36"/>
      <c r="V6952" s="36"/>
    </row>
    <row r="6953" spans="1:22" x14ac:dyDescent="0.25">
      <c r="A6953" s="86"/>
      <c r="B6953" s="9"/>
      <c r="C6953" s="9"/>
      <c r="D6953" s="9"/>
      <c r="E6953" s="9"/>
      <c r="F6953" s="9"/>
      <c r="I6953" s="9"/>
      <c r="K6953" s="9"/>
      <c r="L6953" s="9"/>
      <c r="M6953" s="9"/>
      <c r="O6953" s="9"/>
      <c r="P6953" s="9"/>
      <c r="Q6953" s="9"/>
      <c r="R6953" s="36"/>
      <c r="V6953" s="36"/>
    </row>
    <row r="6954" spans="1:22" x14ac:dyDescent="0.25">
      <c r="A6954" s="86"/>
      <c r="B6954" s="9"/>
      <c r="C6954" s="9"/>
      <c r="D6954" s="9"/>
      <c r="E6954" s="9"/>
      <c r="F6954" s="9"/>
      <c r="I6954" s="9"/>
      <c r="K6954" s="9"/>
      <c r="L6954" s="9"/>
      <c r="M6954" s="9"/>
      <c r="O6954" s="9"/>
      <c r="P6954" s="9"/>
      <c r="Q6954" s="9"/>
      <c r="R6954" s="36"/>
      <c r="V6954" s="36"/>
    </row>
    <row r="6955" spans="1:22" x14ac:dyDescent="0.25">
      <c r="A6955" s="86"/>
      <c r="B6955" s="9"/>
      <c r="C6955" s="9"/>
      <c r="D6955" s="9"/>
      <c r="E6955" s="9"/>
      <c r="F6955" s="9"/>
      <c r="I6955" s="9"/>
      <c r="K6955" s="9"/>
      <c r="L6955" s="9"/>
      <c r="M6955" s="9"/>
      <c r="O6955" s="9"/>
      <c r="P6955" s="9"/>
      <c r="Q6955" s="9"/>
      <c r="R6955" s="36"/>
      <c r="V6955" s="36"/>
    </row>
    <row r="6956" spans="1:22" x14ac:dyDescent="0.25">
      <c r="A6956" s="86"/>
      <c r="B6956" s="9"/>
      <c r="C6956" s="9"/>
      <c r="D6956" s="9"/>
      <c r="E6956" s="9"/>
      <c r="F6956" s="9"/>
      <c r="I6956" s="9"/>
      <c r="K6956" s="9"/>
      <c r="L6956" s="9"/>
      <c r="M6956" s="9"/>
      <c r="O6956" s="9"/>
      <c r="P6956" s="9"/>
      <c r="Q6956" s="9"/>
      <c r="R6956" s="36"/>
      <c r="V6956" s="36"/>
    </row>
    <row r="6957" spans="1:22" x14ac:dyDescent="0.25">
      <c r="A6957" s="86"/>
      <c r="B6957" s="9"/>
      <c r="C6957" s="9"/>
      <c r="D6957" s="9"/>
      <c r="E6957" s="9"/>
      <c r="F6957" s="9"/>
      <c r="I6957" s="9"/>
      <c r="K6957" s="9"/>
      <c r="L6957" s="9"/>
      <c r="M6957" s="9"/>
      <c r="O6957" s="9"/>
      <c r="P6957" s="9"/>
      <c r="Q6957" s="9"/>
      <c r="R6957" s="36"/>
      <c r="V6957" s="36"/>
    </row>
    <row r="6958" spans="1:22" x14ac:dyDescent="0.25">
      <c r="A6958" s="86"/>
      <c r="B6958" s="9"/>
      <c r="C6958" s="9"/>
      <c r="D6958" s="9"/>
      <c r="E6958" s="9"/>
      <c r="F6958" s="9"/>
      <c r="I6958" s="9"/>
      <c r="K6958" s="9"/>
      <c r="L6958" s="9"/>
      <c r="M6958" s="9"/>
      <c r="O6958" s="9"/>
      <c r="P6958" s="9"/>
      <c r="Q6958" s="9"/>
      <c r="R6958" s="36"/>
      <c r="V6958" s="36"/>
    </row>
    <row r="6959" spans="1:22" x14ac:dyDescent="0.25">
      <c r="A6959" s="86"/>
      <c r="B6959" s="9"/>
      <c r="C6959" s="9"/>
      <c r="D6959" s="9"/>
      <c r="E6959" s="9"/>
      <c r="F6959" s="9"/>
      <c r="I6959" s="9"/>
      <c r="K6959" s="9"/>
      <c r="L6959" s="9"/>
      <c r="M6959" s="9"/>
      <c r="O6959" s="9"/>
      <c r="P6959" s="9"/>
      <c r="Q6959" s="9"/>
      <c r="R6959" s="36"/>
      <c r="V6959" s="36"/>
    </row>
    <row r="6960" spans="1:22" x14ac:dyDescent="0.25">
      <c r="A6960" s="86"/>
      <c r="B6960" s="9"/>
      <c r="C6960" s="9"/>
      <c r="D6960" s="9"/>
      <c r="E6960" s="9"/>
      <c r="F6960" s="9"/>
      <c r="I6960" s="9"/>
      <c r="K6960" s="9"/>
      <c r="L6960" s="9"/>
      <c r="M6960" s="9"/>
      <c r="O6960" s="9"/>
      <c r="P6960" s="9"/>
      <c r="Q6960" s="9"/>
      <c r="R6960" s="36"/>
      <c r="V6960" s="36"/>
    </row>
    <row r="6961" spans="1:22" x14ac:dyDescent="0.25">
      <c r="A6961" s="86"/>
      <c r="B6961" s="9"/>
      <c r="C6961" s="9"/>
      <c r="D6961" s="9"/>
      <c r="E6961" s="9"/>
      <c r="F6961" s="9"/>
      <c r="I6961" s="9"/>
      <c r="K6961" s="9"/>
      <c r="L6961" s="9"/>
      <c r="M6961" s="9"/>
      <c r="O6961" s="9"/>
      <c r="P6961" s="9"/>
      <c r="Q6961" s="9"/>
      <c r="R6961" s="36"/>
      <c r="V6961" s="36"/>
    </row>
    <row r="6962" spans="1:22" x14ac:dyDescent="0.25">
      <c r="A6962" s="86"/>
      <c r="B6962" s="9"/>
      <c r="C6962" s="9"/>
      <c r="D6962" s="9"/>
      <c r="E6962" s="9"/>
      <c r="F6962" s="9"/>
      <c r="I6962" s="9"/>
      <c r="K6962" s="9"/>
      <c r="L6962" s="9"/>
      <c r="M6962" s="9"/>
      <c r="O6962" s="9"/>
      <c r="P6962" s="9"/>
      <c r="Q6962" s="9"/>
      <c r="R6962" s="36"/>
      <c r="V6962" s="36"/>
    </row>
    <row r="6963" spans="1:22" x14ac:dyDescent="0.25">
      <c r="A6963" s="86"/>
      <c r="B6963" s="9"/>
      <c r="C6963" s="9"/>
      <c r="D6963" s="9"/>
      <c r="E6963" s="9"/>
      <c r="F6963" s="9"/>
      <c r="I6963" s="9"/>
      <c r="K6963" s="9"/>
      <c r="L6963" s="9"/>
      <c r="M6963" s="9"/>
      <c r="O6963" s="9"/>
      <c r="P6963" s="9"/>
      <c r="Q6963" s="9"/>
      <c r="R6963" s="36"/>
      <c r="V6963" s="36"/>
    </row>
    <row r="6964" spans="1:22" x14ac:dyDescent="0.25">
      <c r="A6964" s="86"/>
      <c r="B6964" s="9"/>
      <c r="C6964" s="9"/>
      <c r="D6964" s="9"/>
      <c r="E6964" s="9"/>
      <c r="F6964" s="9"/>
      <c r="I6964" s="9"/>
      <c r="K6964" s="9"/>
      <c r="L6964" s="9"/>
      <c r="M6964" s="9"/>
      <c r="O6964" s="9"/>
      <c r="P6964" s="9"/>
      <c r="Q6964" s="9"/>
      <c r="R6964" s="36"/>
      <c r="V6964" s="36"/>
    </row>
    <row r="6965" spans="1:22" x14ac:dyDescent="0.25">
      <c r="A6965" s="86"/>
      <c r="B6965" s="9"/>
      <c r="C6965" s="9"/>
      <c r="D6965" s="9"/>
      <c r="E6965" s="9"/>
      <c r="F6965" s="9"/>
      <c r="I6965" s="9"/>
      <c r="K6965" s="9"/>
      <c r="L6965" s="9"/>
      <c r="M6965" s="9"/>
      <c r="O6965" s="9"/>
      <c r="P6965" s="9"/>
      <c r="Q6965" s="9"/>
      <c r="R6965" s="36"/>
      <c r="V6965" s="36"/>
    </row>
    <row r="6966" spans="1:22" x14ac:dyDescent="0.25">
      <c r="A6966" s="86"/>
      <c r="B6966" s="9"/>
      <c r="C6966" s="9"/>
      <c r="D6966" s="9"/>
      <c r="E6966" s="9"/>
      <c r="F6966" s="9"/>
      <c r="I6966" s="9"/>
      <c r="K6966" s="9"/>
      <c r="L6966" s="9"/>
      <c r="M6966" s="9"/>
      <c r="O6966" s="9"/>
      <c r="P6966" s="9"/>
      <c r="Q6966" s="9"/>
      <c r="R6966" s="36"/>
      <c r="V6966" s="36"/>
    </row>
    <row r="6967" spans="1:22" x14ac:dyDescent="0.25">
      <c r="A6967" s="86"/>
      <c r="B6967" s="9"/>
      <c r="C6967" s="9"/>
      <c r="D6967" s="9"/>
      <c r="E6967" s="9"/>
      <c r="F6967" s="9"/>
      <c r="I6967" s="9"/>
      <c r="K6967" s="9"/>
      <c r="L6967" s="9"/>
      <c r="M6967" s="9"/>
      <c r="O6967" s="9"/>
      <c r="P6967" s="9"/>
      <c r="Q6967" s="9"/>
      <c r="R6967" s="36"/>
      <c r="V6967" s="36"/>
    </row>
    <row r="6968" spans="1:22" x14ac:dyDescent="0.25">
      <c r="A6968" s="86"/>
      <c r="B6968" s="9"/>
      <c r="C6968" s="9"/>
      <c r="D6968" s="9"/>
      <c r="E6968" s="9"/>
      <c r="F6968" s="9"/>
      <c r="I6968" s="9"/>
      <c r="K6968" s="9"/>
      <c r="L6968" s="9"/>
      <c r="M6968" s="9"/>
      <c r="O6968" s="9"/>
      <c r="P6968" s="9"/>
      <c r="Q6968" s="9"/>
      <c r="R6968" s="36"/>
      <c r="V6968" s="36"/>
    </row>
    <row r="6969" spans="1:22" x14ac:dyDescent="0.25">
      <c r="A6969" s="86"/>
      <c r="B6969" s="9"/>
      <c r="C6969" s="9"/>
      <c r="D6969" s="9"/>
      <c r="E6969" s="9"/>
      <c r="F6969" s="9"/>
      <c r="I6969" s="9"/>
      <c r="K6969" s="9"/>
      <c r="L6969" s="9"/>
      <c r="M6969" s="9"/>
      <c r="O6969" s="9"/>
      <c r="P6969" s="9"/>
      <c r="Q6969" s="9"/>
      <c r="R6969" s="36"/>
      <c r="V6969" s="36"/>
    </row>
    <row r="6970" spans="1:22" x14ac:dyDescent="0.25">
      <c r="A6970" s="86"/>
      <c r="B6970" s="9"/>
      <c r="C6970" s="9"/>
      <c r="D6970" s="9"/>
      <c r="E6970" s="9"/>
      <c r="F6970" s="9"/>
      <c r="I6970" s="9"/>
      <c r="K6970" s="9"/>
      <c r="L6970" s="9"/>
      <c r="M6970" s="9"/>
      <c r="O6970" s="9"/>
      <c r="P6970" s="9"/>
      <c r="Q6970" s="9"/>
      <c r="R6970" s="36"/>
      <c r="V6970" s="36"/>
    </row>
    <row r="6971" spans="1:22" x14ac:dyDescent="0.25">
      <c r="A6971" s="86"/>
      <c r="B6971" s="9"/>
      <c r="C6971" s="9"/>
      <c r="D6971" s="9"/>
      <c r="E6971" s="9"/>
      <c r="F6971" s="9"/>
      <c r="I6971" s="9"/>
      <c r="K6971" s="9"/>
      <c r="L6971" s="9"/>
      <c r="M6971" s="9"/>
      <c r="O6971" s="9"/>
      <c r="P6971" s="9"/>
      <c r="Q6971" s="9"/>
      <c r="R6971" s="36"/>
      <c r="V6971" s="36"/>
    </row>
    <row r="6972" spans="1:22" x14ac:dyDescent="0.25">
      <c r="A6972" s="86"/>
      <c r="B6972" s="9"/>
      <c r="C6972" s="9"/>
      <c r="D6972" s="9"/>
      <c r="E6972" s="9"/>
      <c r="F6972" s="9"/>
      <c r="I6972" s="9"/>
      <c r="K6972" s="9"/>
      <c r="L6972" s="9"/>
      <c r="M6972" s="9"/>
      <c r="O6972" s="9"/>
      <c r="P6972" s="9"/>
      <c r="Q6972" s="9"/>
      <c r="R6972" s="36"/>
      <c r="V6972" s="36"/>
    </row>
    <row r="6973" spans="1:22" x14ac:dyDescent="0.25">
      <c r="A6973" s="86"/>
      <c r="B6973" s="9"/>
      <c r="C6973" s="9"/>
      <c r="D6973" s="9"/>
      <c r="E6973" s="9"/>
      <c r="F6973" s="9"/>
      <c r="I6973" s="9"/>
      <c r="K6973" s="9"/>
      <c r="L6973" s="9"/>
      <c r="M6973" s="9"/>
      <c r="O6973" s="9"/>
      <c r="P6973" s="9"/>
      <c r="Q6973" s="9"/>
      <c r="R6973" s="36"/>
      <c r="V6973" s="36"/>
    </row>
    <row r="6974" spans="1:22" x14ac:dyDescent="0.25">
      <c r="A6974" s="86"/>
      <c r="B6974" s="9"/>
      <c r="C6974" s="9"/>
      <c r="D6974" s="9"/>
      <c r="E6974" s="9"/>
      <c r="F6974" s="9"/>
      <c r="I6974" s="9"/>
      <c r="K6974" s="9"/>
      <c r="L6974" s="9"/>
      <c r="M6974" s="9"/>
      <c r="O6974" s="9"/>
      <c r="P6974" s="9"/>
      <c r="Q6974" s="9"/>
      <c r="R6974" s="36"/>
      <c r="V6974" s="36"/>
    </row>
    <row r="6975" spans="1:22" x14ac:dyDescent="0.25">
      <c r="A6975" s="86"/>
      <c r="B6975" s="9"/>
      <c r="C6975" s="9"/>
      <c r="D6975" s="9"/>
      <c r="E6975" s="9"/>
      <c r="F6975" s="9"/>
      <c r="I6975" s="9"/>
      <c r="K6975" s="9"/>
      <c r="L6975" s="9"/>
      <c r="M6975" s="9"/>
      <c r="O6975" s="9"/>
      <c r="P6975" s="9"/>
      <c r="Q6975" s="9"/>
      <c r="R6975" s="36"/>
      <c r="V6975" s="36"/>
    </row>
    <row r="6976" spans="1:22" x14ac:dyDescent="0.25">
      <c r="A6976" s="86"/>
      <c r="B6976" s="9"/>
      <c r="C6976" s="9"/>
      <c r="D6976" s="9"/>
      <c r="E6976" s="9"/>
      <c r="F6976" s="9"/>
      <c r="I6976" s="9"/>
      <c r="K6976" s="9"/>
      <c r="L6976" s="9"/>
      <c r="M6976" s="9"/>
      <c r="O6976" s="9"/>
      <c r="P6976" s="9"/>
      <c r="Q6976" s="9"/>
      <c r="R6976" s="36"/>
      <c r="V6976" s="36"/>
    </row>
    <row r="6977" spans="1:22" x14ac:dyDescent="0.25">
      <c r="A6977" s="86"/>
      <c r="B6977" s="9"/>
      <c r="C6977" s="9"/>
      <c r="D6977" s="9"/>
      <c r="E6977" s="9"/>
      <c r="F6977" s="9"/>
      <c r="I6977" s="9"/>
      <c r="K6977" s="9"/>
      <c r="L6977" s="9"/>
      <c r="M6977" s="9"/>
      <c r="O6977" s="9"/>
      <c r="P6977" s="9"/>
      <c r="Q6977" s="9"/>
      <c r="R6977" s="36"/>
      <c r="V6977" s="36"/>
    </row>
    <row r="6978" spans="1:22" x14ac:dyDescent="0.25">
      <c r="A6978" s="86"/>
      <c r="B6978" s="9"/>
      <c r="C6978" s="9"/>
      <c r="D6978" s="9"/>
      <c r="E6978" s="9"/>
      <c r="F6978" s="9"/>
      <c r="I6978" s="9"/>
      <c r="K6978" s="9"/>
      <c r="L6978" s="9"/>
      <c r="M6978" s="9"/>
      <c r="O6978" s="9"/>
      <c r="P6978" s="9"/>
      <c r="Q6978" s="9"/>
      <c r="R6978" s="36"/>
      <c r="V6978" s="36"/>
    </row>
    <row r="6979" spans="1:22" x14ac:dyDescent="0.25">
      <c r="A6979" s="86"/>
      <c r="B6979" s="9"/>
      <c r="C6979" s="9"/>
      <c r="D6979" s="9"/>
      <c r="E6979" s="9"/>
      <c r="F6979" s="9"/>
      <c r="I6979" s="9"/>
      <c r="K6979" s="9"/>
      <c r="L6979" s="9"/>
      <c r="M6979" s="9"/>
      <c r="O6979" s="9"/>
      <c r="P6979" s="9"/>
      <c r="Q6979" s="9"/>
      <c r="R6979" s="36"/>
      <c r="V6979" s="36"/>
    </row>
    <row r="6980" spans="1:22" x14ac:dyDescent="0.25">
      <c r="A6980" s="86"/>
      <c r="B6980" s="9"/>
      <c r="C6980" s="9"/>
      <c r="D6980" s="9"/>
      <c r="E6980" s="9"/>
      <c r="F6980" s="9"/>
      <c r="I6980" s="9"/>
      <c r="K6980" s="9"/>
      <c r="L6980" s="9"/>
      <c r="M6980" s="9"/>
      <c r="O6980" s="9"/>
      <c r="P6980" s="9"/>
      <c r="Q6980" s="9"/>
      <c r="R6980" s="36"/>
      <c r="V6980" s="36"/>
    </row>
    <row r="6981" spans="1:22" x14ac:dyDescent="0.25">
      <c r="A6981" s="86"/>
      <c r="B6981" s="9"/>
      <c r="C6981" s="9"/>
      <c r="D6981" s="9"/>
      <c r="E6981" s="9"/>
      <c r="F6981" s="9"/>
      <c r="I6981" s="9"/>
      <c r="K6981" s="9"/>
      <c r="L6981" s="9"/>
      <c r="M6981" s="9"/>
      <c r="O6981" s="9"/>
      <c r="P6981" s="9"/>
      <c r="Q6981" s="9"/>
      <c r="R6981" s="36"/>
      <c r="V6981" s="36"/>
    </row>
    <row r="6982" spans="1:22" x14ac:dyDescent="0.25">
      <c r="A6982" s="86"/>
      <c r="B6982" s="9"/>
      <c r="C6982" s="9"/>
      <c r="D6982" s="9"/>
      <c r="E6982" s="9"/>
      <c r="F6982" s="9"/>
      <c r="I6982" s="9"/>
      <c r="K6982" s="9"/>
      <c r="L6982" s="9"/>
      <c r="M6982" s="9"/>
      <c r="O6982" s="9"/>
      <c r="P6982" s="9"/>
      <c r="Q6982" s="9"/>
      <c r="R6982" s="36"/>
      <c r="V6982" s="36"/>
    </row>
    <row r="6983" spans="1:22" x14ac:dyDescent="0.25">
      <c r="A6983" s="86"/>
      <c r="B6983" s="9"/>
      <c r="C6983" s="9"/>
      <c r="D6983" s="9"/>
      <c r="E6983" s="9"/>
      <c r="F6983" s="9"/>
      <c r="I6983" s="9"/>
      <c r="K6983" s="9"/>
      <c r="L6983" s="9"/>
      <c r="M6983" s="9"/>
      <c r="O6983" s="9"/>
      <c r="P6983" s="9"/>
      <c r="Q6983" s="9"/>
      <c r="R6983" s="36"/>
      <c r="V6983" s="36"/>
    </row>
    <row r="6984" spans="1:22" x14ac:dyDescent="0.25">
      <c r="A6984" s="86"/>
      <c r="B6984" s="9"/>
      <c r="C6984" s="9"/>
      <c r="D6984" s="9"/>
      <c r="E6984" s="9"/>
      <c r="F6984" s="9"/>
      <c r="I6984" s="9"/>
      <c r="K6984" s="9"/>
      <c r="L6984" s="9"/>
      <c r="M6984" s="9"/>
      <c r="O6984" s="9"/>
      <c r="P6984" s="9"/>
      <c r="Q6984" s="9"/>
      <c r="R6984" s="36"/>
      <c r="V6984" s="36"/>
    </row>
    <row r="6985" spans="1:22" x14ac:dyDescent="0.25">
      <c r="A6985" s="86"/>
      <c r="B6985" s="9"/>
      <c r="C6985" s="9"/>
      <c r="D6985" s="9"/>
      <c r="E6985" s="9"/>
      <c r="F6985" s="9"/>
      <c r="I6985" s="9"/>
      <c r="K6985" s="9"/>
      <c r="L6985" s="9"/>
      <c r="M6985" s="9"/>
      <c r="O6985" s="9"/>
      <c r="P6985" s="9"/>
      <c r="Q6985" s="9"/>
      <c r="R6985" s="36"/>
      <c r="V6985" s="36"/>
    </row>
    <row r="6986" spans="1:22" x14ac:dyDescent="0.25">
      <c r="A6986" s="86"/>
      <c r="B6986" s="9"/>
      <c r="C6986" s="9"/>
      <c r="D6986" s="9"/>
      <c r="E6986" s="9"/>
      <c r="F6986" s="9"/>
      <c r="I6986" s="9"/>
      <c r="K6986" s="9"/>
      <c r="L6986" s="9"/>
      <c r="M6986" s="9"/>
      <c r="O6986" s="9"/>
      <c r="P6986" s="9"/>
      <c r="Q6986" s="9"/>
      <c r="R6986" s="36"/>
      <c r="V6986" s="36"/>
    </row>
    <row r="6987" spans="1:22" x14ac:dyDescent="0.25">
      <c r="A6987" s="86"/>
      <c r="B6987" s="9"/>
      <c r="C6987" s="9"/>
      <c r="D6987" s="9"/>
      <c r="E6987" s="9"/>
      <c r="F6987" s="9"/>
      <c r="I6987" s="9"/>
      <c r="K6987" s="9"/>
      <c r="L6987" s="9"/>
      <c r="M6987" s="9"/>
      <c r="O6987" s="9"/>
      <c r="P6987" s="9"/>
      <c r="Q6987" s="9"/>
      <c r="R6987" s="36"/>
      <c r="V6987" s="36"/>
    </row>
    <row r="6988" spans="1:22" x14ac:dyDescent="0.25">
      <c r="A6988" s="86"/>
      <c r="B6988" s="9"/>
      <c r="C6988" s="9"/>
      <c r="D6988" s="9"/>
      <c r="E6988" s="9"/>
      <c r="F6988" s="9"/>
      <c r="I6988" s="9"/>
      <c r="K6988" s="9"/>
      <c r="L6988" s="9"/>
      <c r="M6988" s="9"/>
      <c r="O6988" s="9"/>
      <c r="P6988" s="9"/>
      <c r="Q6988" s="9"/>
      <c r="R6988" s="36"/>
      <c r="V6988" s="36"/>
    </row>
    <row r="6989" spans="1:22" x14ac:dyDescent="0.25">
      <c r="A6989" s="86"/>
      <c r="B6989" s="9"/>
      <c r="C6989" s="9"/>
      <c r="D6989" s="9"/>
      <c r="E6989" s="9"/>
      <c r="F6989" s="9"/>
      <c r="I6989" s="9"/>
      <c r="K6989" s="9"/>
      <c r="L6989" s="9"/>
      <c r="M6989" s="9"/>
      <c r="O6989" s="9"/>
      <c r="P6989" s="9"/>
      <c r="Q6989" s="9"/>
      <c r="R6989" s="36"/>
      <c r="V6989" s="36"/>
    </row>
    <row r="6990" spans="1:22" x14ac:dyDescent="0.25">
      <c r="A6990" s="86"/>
      <c r="B6990" s="9"/>
      <c r="C6990" s="9"/>
      <c r="D6990" s="9"/>
      <c r="E6990" s="9"/>
      <c r="F6990" s="9"/>
      <c r="I6990" s="9"/>
      <c r="K6990" s="9"/>
      <c r="L6990" s="9"/>
      <c r="M6990" s="9"/>
      <c r="O6990" s="9"/>
      <c r="P6990" s="9"/>
      <c r="Q6990" s="9"/>
      <c r="R6990" s="36"/>
      <c r="V6990" s="36"/>
    </row>
    <row r="6991" spans="1:22" x14ac:dyDescent="0.25">
      <c r="A6991" s="86"/>
      <c r="B6991" s="9"/>
      <c r="C6991" s="9"/>
      <c r="D6991" s="9"/>
      <c r="E6991" s="9"/>
      <c r="F6991" s="9"/>
      <c r="I6991" s="9"/>
      <c r="K6991" s="9"/>
      <c r="L6991" s="9"/>
      <c r="M6991" s="9"/>
      <c r="O6991" s="9"/>
      <c r="P6991" s="9"/>
      <c r="Q6991" s="9"/>
      <c r="R6991" s="36"/>
      <c r="V6991" s="36"/>
    </row>
    <row r="6992" spans="1:22" x14ac:dyDescent="0.25">
      <c r="A6992" s="86"/>
      <c r="B6992" s="9"/>
      <c r="C6992" s="9"/>
      <c r="D6992" s="9"/>
      <c r="E6992" s="9"/>
      <c r="F6992" s="9"/>
      <c r="I6992" s="9"/>
      <c r="K6992" s="9"/>
      <c r="L6992" s="9"/>
      <c r="M6992" s="9"/>
      <c r="O6992" s="9"/>
      <c r="P6992" s="9"/>
      <c r="Q6992" s="9"/>
      <c r="R6992" s="36"/>
      <c r="V6992" s="36"/>
    </row>
    <row r="6993" spans="1:22" x14ac:dyDescent="0.25">
      <c r="A6993" s="86"/>
      <c r="B6993" s="9"/>
      <c r="C6993" s="9"/>
      <c r="D6993" s="9"/>
      <c r="E6993" s="9"/>
      <c r="F6993" s="9"/>
      <c r="I6993" s="9"/>
      <c r="K6993" s="9"/>
      <c r="L6993" s="9"/>
      <c r="M6993" s="9"/>
      <c r="O6993" s="9"/>
      <c r="P6993" s="9"/>
      <c r="Q6993" s="9"/>
      <c r="R6993" s="36"/>
      <c r="V6993" s="36"/>
    </row>
    <row r="6994" spans="1:22" x14ac:dyDescent="0.25">
      <c r="A6994" s="86"/>
      <c r="B6994" s="9"/>
      <c r="C6994" s="9"/>
      <c r="D6994" s="9"/>
      <c r="E6994" s="9"/>
      <c r="F6994" s="9"/>
      <c r="I6994" s="9"/>
      <c r="K6994" s="9"/>
      <c r="L6994" s="9"/>
      <c r="M6994" s="9"/>
      <c r="O6994" s="9"/>
      <c r="P6994" s="9"/>
      <c r="Q6994" s="9"/>
      <c r="R6994" s="36"/>
      <c r="V6994" s="36"/>
    </row>
    <row r="6995" spans="1:22" x14ac:dyDescent="0.25">
      <c r="A6995" s="86"/>
      <c r="B6995" s="9"/>
      <c r="C6995" s="9"/>
      <c r="D6995" s="9"/>
      <c r="E6995" s="9"/>
      <c r="F6995" s="9"/>
      <c r="I6995" s="9"/>
      <c r="K6995" s="9"/>
      <c r="L6995" s="9"/>
      <c r="M6995" s="9"/>
      <c r="O6995" s="9"/>
      <c r="P6995" s="9"/>
      <c r="Q6995" s="9"/>
      <c r="R6995" s="36"/>
      <c r="V6995" s="36"/>
    </row>
    <row r="6996" spans="1:22" x14ac:dyDescent="0.25">
      <c r="A6996" s="86"/>
      <c r="B6996" s="9"/>
      <c r="C6996" s="9"/>
      <c r="D6996" s="9"/>
      <c r="E6996" s="9"/>
      <c r="F6996" s="9"/>
      <c r="I6996" s="9"/>
      <c r="K6996" s="9"/>
      <c r="L6996" s="9"/>
      <c r="M6996" s="9"/>
      <c r="O6996" s="9"/>
      <c r="P6996" s="9"/>
      <c r="Q6996" s="9"/>
      <c r="R6996" s="36"/>
      <c r="V6996" s="36"/>
    </row>
    <row r="6997" spans="1:22" x14ac:dyDescent="0.25">
      <c r="A6997" s="86"/>
      <c r="B6997" s="9"/>
      <c r="C6997" s="9"/>
      <c r="D6997" s="9"/>
      <c r="E6997" s="9"/>
      <c r="F6997" s="9"/>
      <c r="I6997" s="9"/>
      <c r="K6997" s="9"/>
      <c r="L6997" s="9"/>
      <c r="M6997" s="9"/>
      <c r="O6997" s="9"/>
      <c r="P6997" s="9"/>
      <c r="Q6997" s="9"/>
      <c r="R6997" s="36"/>
      <c r="V6997" s="36"/>
    </row>
    <row r="6998" spans="1:22" x14ac:dyDescent="0.25">
      <c r="A6998" s="86"/>
      <c r="B6998" s="9"/>
      <c r="C6998" s="9"/>
      <c r="D6998" s="9"/>
      <c r="E6998" s="9"/>
      <c r="F6998" s="9"/>
      <c r="I6998" s="9"/>
      <c r="K6998" s="9"/>
      <c r="L6998" s="9"/>
      <c r="M6998" s="9"/>
      <c r="O6998" s="9"/>
      <c r="P6998" s="9"/>
      <c r="Q6998" s="9"/>
      <c r="R6998" s="36"/>
      <c r="V6998" s="36"/>
    </row>
    <row r="6999" spans="1:22" x14ac:dyDescent="0.25">
      <c r="A6999" s="86"/>
      <c r="B6999" s="9"/>
      <c r="C6999" s="9"/>
      <c r="D6999" s="9"/>
      <c r="E6999" s="9"/>
      <c r="F6999" s="9"/>
      <c r="I6999" s="9"/>
      <c r="K6999" s="9"/>
      <c r="L6999" s="9"/>
      <c r="M6999" s="9"/>
      <c r="O6999" s="9"/>
      <c r="P6999" s="9"/>
      <c r="Q6999" s="9"/>
      <c r="R6999" s="36"/>
      <c r="V6999" s="36"/>
    </row>
    <row r="7000" spans="1:22" x14ac:dyDescent="0.25">
      <c r="A7000" s="86"/>
      <c r="B7000" s="9"/>
      <c r="C7000" s="9"/>
      <c r="D7000" s="9"/>
      <c r="E7000" s="9"/>
      <c r="F7000" s="9"/>
      <c r="I7000" s="9"/>
      <c r="K7000" s="9"/>
      <c r="L7000" s="9"/>
      <c r="M7000" s="9"/>
      <c r="O7000" s="9"/>
      <c r="P7000" s="9"/>
      <c r="Q7000" s="9"/>
      <c r="R7000" s="36"/>
      <c r="V7000" s="36"/>
    </row>
    <row r="7001" spans="1:22" x14ac:dyDescent="0.25">
      <c r="A7001" s="86"/>
      <c r="B7001" s="9"/>
      <c r="C7001" s="9"/>
      <c r="D7001" s="9"/>
      <c r="E7001" s="9"/>
      <c r="F7001" s="9"/>
      <c r="I7001" s="9"/>
      <c r="K7001" s="9"/>
      <c r="L7001" s="9"/>
      <c r="M7001" s="9"/>
      <c r="O7001" s="9"/>
      <c r="P7001" s="9"/>
      <c r="Q7001" s="9"/>
      <c r="R7001" s="36"/>
      <c r="V7001" s="36"/>
    </row>
    <row r="7002" spans="1:22" x14ac:dyDescent="0.25">
      <c r="A7002" s="86"/>
      <c r="B7002" s="9"/>
      <c r="C7002" s="9"/>
      <c r="D7002" s="9"/>
      <c r="E7002" s="9"/>
      <c r="F7002" s="9"/>
      <c r="I7002" s="9"/>
      <c r="K7002" s="9"/>
      <c r="L7002" s="9"/>
      <c r="M7002" s="9"/>
      <c r="O7002" s="9"/>
      <c r="P7002" s="9"/>
      <c r="Q7002" s="9"/>
      <c r="R7002" s="36"/>
      <c r="V7002" s="36"/>
    </row>
    <row r="7003" spans="1:22" x14ac:dyDescent="0.25">
      <c r="A7003" s="86"/>
      <c r="B7003" s="9"/>
      <c r="C7003" s="9"/>
      <c r="D7003" s="9"/>
      <c r="E7003" s="9"/>
      <c r="F7003" s="9"/>
      <c r="I7003" s="9"/>
      <c r="K7003" s="9"/>
      <c r="L7003" s="9"/>
      <c r="M7003" s="9"/>
      <c r="O7003" s="9"/>
      <c r="P7003" s="9"/>
      <c r="Q7003" s="9"/>
      <c r="R7003" s="36"/>
      <c r="V7003" s="36"/>
    </row>
    <row r="7004" spans="1:22" x14ac:dyDescent="0.25">
      <c r="A7004" s="86"/>
      <c r="B7004" s="9"/>
      <c r="C7004" s="9"/>
      <c r="D7004" s="9"/>
      <c r="E7004" s="9"/>
      <c r="F7004" s="9"/>
      <c r="I7004" s="9"/>
      <c r="K7004" s="9"/>
      <c r="L7004" s="9"/>
      <c r="M7004" s="9"/>
      <c r="O7004" s="9"/>
      <c r="P7004" s="9"/>
      <c r="Q7004" s="9"/>
      <c r="R7004" s="36"/>
      <c r="V7004" s="36"/>
    </row>
    <row r="7005" spans="1:22" x14ac:dyDescent="0.25">
      <c r="A7005" s="86"/>
      <c r="B7005" s="9"/>
      <c r="C7005" s="9"/>
      <c r="D7005" s="9"/>
      <c r="E7005" s="9"/>
      <c r="F7005" s="9"/>
      <c r="I7005" s="9"/>
      <c r="K7005" s="9"/>
      <c r="L7005" s="9"/>
      <c r="M7005" s="9"/>
      <c r="O7005" s="9"/>
      <c r="P7005" s="9"/>
      <c r="Q7005" s="9"/>
      <c r="R7005" s="36"/>
      <c r="V7005" s="36"/>
    </row>
    <row r="7006" spans="1:22" x14ac:dyDescent="0.25">
      <c r="A7006" s="86"/>
      <c r="B7006" s="9"/>
      <c r="C7006" s="9"/>
      <c r="D7006" s="9"/>
      <c r="E7006" s="9"/>
      <c r="F7006" s="9"/>
      <c r="I7006" s="9"/>
      <c r="K7006" s="9"/>
      <c r="L7006" s="9"/>
      <c r="M7006" s="9"/>
      <c r="O7006" s="9"/>
      <c r="P7006" s="9"/>
      <c r="Q7006" s="9"/>
      <c r="R7006" s="36"/>
      <c r="V7006" s="36"/>
    </row>
    <row r="7007" spans="1:22" x14ac:dyDescent="0.25">
      <c r="A7007" s="86"/>
      <c r="B7007" s="9"/>
      <c r="C7007" s="9"/>
      <c r="D7007" s="9"/>
      <c r="E7007" s="9"/>
      <c r="F7007" s="9"/>
      <c r="I7007" s="9"/>
      <c r="K7007" s="9"/>
      <c r="L7007" s="9"/>
      <c r="M7007" s="9"/>
      <c r="O7007" s="9"/>
      <c r="P7007" s="9"/>
      <c r="Q7007" s="9"/>
      <c r="R7007" s="36"/>
      <c r="V7007" s="36"/>
    </row>
    <row r="7008" spans="1:22" x14ac:dyDescent="0.25">
      <c r="A7008" s="86"/>
      <c r="B7008" s="9"/>
      <c r="C7008" s="9"/>
      <c r="D7008" s="9"/>
      <c r="E7008" s="9"/>
      <c r="F7008" s="9"/>
      <c r="I7008" s="9"/>
      <c r="K7008" s="9"/>
      <c r="L7008" s="9"/>
      <c r="M7008" s="9"/>
      <c r="O7008" s="9"/>
      <c r="P7008" s="9"/>
      <c r="Q7008" s="9"/>
      <c r="R7008" s="36"/>
      <c r="V7008" s="36"/>
    </row>
    <row r="7009" spans="1:22" x14ac:dyDescent="0.25">
      <c r="A7009" s="86"/>
      <c r="B7009" s="9"/>
      <c r="C7009" s="9"/>
      <c r="D7009" s="9"/>
      <c r="E7009" s="9"/>
      <c r="F7009" s="9"/>
      <c r="I7009" s="9"/>
      <c r="K7009" s="9"/>
      <c r="L7009" s="9"/>
      <c r="M7009" s="9"/>
      <c r="O7009" s="9"/>
      <c r="P7009" s="9"/>
      <c r="Q7009" s="9"/>
      <c r="R7009" s="36"/>
      <c r="V7009" s="36"/>
    </row>
    <row r="7010" spans="1:22" x14ac:dyDescent="0.25">
      <c r="A7010" s="86"/>
      <c r="B7010" s="9"/>
      <c r="C7010" s="9"/>
      <c r="D7010" s="9"/>
      <c r="E7010" s="9"/>
      <c r="F7010" s="9"/>
      <c r="I7010" s="9"/>
      <c r="K7010" s="9"/>
      <c r="L7010" s="9"/>
      <c r="M7010" s="9"/>
      <c r="O7010" s="9"/>
      <c r="P7010" s="9"/>
      <c r="Q7010" s="9"/>
      <c r="R7010" s="36"/>
      <c r="V7010" s="36"/>
    </row>
    <row r="7011" spans="1:22" x14ac:dyDescent="0.25">
      <c r="A7011" s="86"/>
      <c r="B7011" s="9"/>
      <c r="C7011" s="9"/>
      <c r="D7011" s="9"/>
      <c r="E7011" s="9"/>
      <c r="F7011" s="9"/>
      <c r="I7011" s="9"/>
      <c r="K7011" s="9"/>
      <c r="L7011" s="9"/>
      <c r="M7011" s="9"/>
      <c r="O7011" s="9"/>
      <c r="P7011" s="9"/>
      <c r="Q7011" s="9"/>
      <c r="R7011" s="36"/>
      <c r="V7011" s="36"/>
    </row>
    <row r="7012" spans="1:22" x14ac:dyDescent="0.25">
      <c r="A7012" s="86"/>
      <c r="B7012" s="9"/>
      <c r="C7012" s="9"/>
      <c r="D7012" s="9"/>
      <c r="E7012" s="9"/>
      <c r="F7012" s="9"/>
      <c r="I7012" s="9"/>
      <c r="K7012" s="9"/>
      <c r="L7012" s="9"/>
      <c r="M7012" s="9"/>
      <c r="O7012" s="9"/>
      <c r="P7012" s="9"/>
      <c r="Q7012" s="9"/>
      <c r="R7012" s="36"/>
      <c r="V7012" s="36"/>
    </row>
    <row r="7013" spans="1:22" x14ac:dyDescent="0.25">
      <c r="A7013" s="86"/>
      <c r="B7013" s="9"/>
      <c r="C7013" s="9"/>
      <c r="D7013" s="9"/>
      <c r="E7013" s="9"/>
      <c r="F7013" s="9"/>
      <c r="I7013" s="9"/>
      <c r="K7013" s="9"/>
      <c r="L7013" s="9"/>
      <c r="M7013" s="9"/>
      <c r="O7013" s="9"/>
      <c r="P7013" s="9"/>
      <c r="Q7013" s="9"/>
      <c r="R7013" s="36"/>
      <c r="V7013" s="36"/>
    </row>
    <row r="7014" spans="1:22" x14ac:dyDescent="0.25">
      <c r="A7014" s="86"/>
      <c r="B7014" s="9"/>
      <c r="C7014" s="9"/>
      <c r="D7014" s="9"/>
      <c r="E7014" s="9"/>
      <c r="F7014" s="9"/>
      <c r="I7014" s="9"/>
      <c r="K7014" s="9"/>
      <c r="L7014" s="9"/>
      <c r="M7014" s="9"/>
      <c r="O7014" s="9"/>
      <c r="P7014" s="9"/>
      <c r="Q7014" s="9"/>
      <c r="R7014" s="36"/>
      <c r="V7014" s="36"/>
    </row>
    <row r="7015" spans="1:22" x14ac:dyDescent="0.25">
      <c r="A7015" s="86"/>
      <c r="B7015" s="9"/>
      <c r="C7015" s="9"/>
      <c r="D7015" s="9"/>
      <c r="E7015" s="9"/>
      <c r="F7015" s="9"/>
      <c r="I7015" s="9"/>
      <c r="K7015" s="9"/>
      <c r="L7015" s="9"/>
      <c r="M7015" s="9"/>
      <c r="O7015" s="9"/>
      <c r="P7015" s="9"/>
      <c r="Q7015" s="9"/>
      <c r="R7015" s="36"/>
      <c r="V7015" s="36"/>
    </row>
    <row r="7016" spans="1:22" x14ac:dyDescent="0.25">
      <c r="A7016" s="86"/>
      <c r="B7016" s="9"/>
      <c r="C7016" s="9"/>
      <c r="D7016" s="9"/>
      <c r="E7016" s="9"/>
      <c r="F7016" s="9"/>
      <c r="I7016" s="9"/>
      <c r="K7016" s="9"/>
      <c r="L7016" s="9"/>
      <c r="M7016" s="9"/>
      <c r="O7016" s="9"/>
      <c r="P7016" s="9"/>
      <c r="Q7016" s="9"/>
      <c r="R7016" s="36"/>
      <c r="V7016" s="36"/>
    </row>
    <row r="7017" spans="1:22" x14ac:dyDescent="0.25">
      <c r="A7017" s="86"/>
      <c r="B7017" s="9"/>
      <c r="C7017" s="9"/>
      <c r="D7017" s="9"/>
      <c r="E7017" s="9"/>
      <c r="F7017" s="9"/>
      <c r="I7017" s="9"/>
      <c r="K7017" s="9"/>
      <c r="L7017" s="9"/>
      <c r="M7017" s="9"/>
      <c r="O7017" s="9"/>
      <c r="P7017" s="9"/>
      <c r="Q7017" s="9"/>
      <c r="R7017" s="36"/>
      <c r="V7017" s="36"/>
    </row>
    <row r="7018" spans="1:22" x14ac:dyDescent="0.25">
      <c r="A7018" s="86"/>
      <c r="B7018" s="9"/>
      <c r="C7018" s="9"/>
      <c r="D7018" s="9"/>
      <c r="E7018" s="9"/>
      <c r="F7018" s="9"/>
      <c r="I7018" s="9"/>
      <c r="K7018" s="9"/>
      <c r="L7018" s="9"/>
      <c r="M7018" s="9"/>
      <c r="O7018" s="9"/>
      <c r="P7018" s="9"/>
      <c r="Q7018" s="9"/>
      <c r="R7018" s="36"/>
      <c r="V7018" s="36"/>
    </row>
    <row r="7019" spans="1:22" x14ac:dyDescent="0.25">
      <c r="A7019" s="86"/>
      <c r="B7019" s="9"/>
      <c r="C7019" s="9"/>
      <c r="D7019" s="9"/>
      <c r="E7019" s="9"/>
      <c r="F7019" s="9"/>
      <c r="I7019" s="9"/>
      <c r="K7019" s="9"/>
      <c r="L7019" s="9"/>
      <c r="M7019" s="9"/>
      <c r="O7019" s="9"/>
      <c r="P7019" s="9"/>
      <c r="Q7019" s="9"/>
      <c r="R7019" s="36"/>
      <c r="V7019" s="36"/>
    </row>
    <row r="7020" spans="1:22" x14ac:dyDescent="0.25">
      <c r="A7020" s="86"/>
      <c r="B7020" s="9"/>
      <c r="C7020" s="9"/>
      <c r="D7020" s="9"/>
      <c r="E7020" s="9"/>
      <c r="F7020" s="9"/>
      <c r="I7020" s="9"/>
      <c r="K7020" s="9"/>
      <c r="L7020" s="9"/>
      <c r="M7020" s="9"/>
      <c r="O7020" s="9"/>
      <c r="P7020" s="9"/>
      <c r="Q7020" s="9"/>
      <c r="R7020" s="36"/>
      <c r="V7020" s="36"/>
    </row>
    <row r="7021" spans="1:22" x14ac:dyDescent="0.25">
      <c r="A7021" s="86"/>
      <c r="B7021" s="9"/>
      <c r="C7021" s="9"/>
      <c r="D7021" s="9"/>
      <c r="E7021" s="9"/>
      <c r="F7021" s="9"/>
      <c r="I7021" s="9"/>
      <c r="K7021" s="9"/>
      <c r="L7021" s="9"/>
      <c r="M7021" s="9"/>
      <c r="O7021" s="9"/>
      <c r="P7021" s="9"/>
      <c r="Q7021" s="9"/>
      <c r="R7021" s="36"/>
      <c r="V7021" s="36"/>
    </row>
    <row r="7022" spans="1:22" x14ac:dyDescent="0.25">
      <c r="A7022" s="86"/>
      <c r="B7022" s="9"/>
      <c r="C7022" s="9"/>
      <c r="D7022" s="9"/>
      <c r="E7022" s="9"/>
      <c r="F7022" s="9"/>
      <c r="I7022" s="9"/>
      <c r="K7022" s="9"/>
      <c r="L7022" s="9"/>
      <c r="M7022" s="9"/>
      <c r="O7022" s="9"/>
      <c r="P7022" s="9"/>
      <c r="Q7022" s="9"/>
      <c r="R7022" s="36"/>
      <c r="V7022" s="36"/>
    </row>
    <row r="7023" spans="1:22" x14ac:dyDescent="0.25">
      <c r="A7023" s="86"/>
      <c r="B7023" s="9"/>
      <c r="C7023" s="9"/>
      <c r="D7023" s="9"/>
      <c r="E7023" s="9"/>
      <c r="F7023" s="9"/>
      <c r="I7023" s="9"/>
      <c r="K7023" s="9"/>
      <c r="L7023" s="9"/>
      <c r="M7023" s="9"/>
      <c r="O7023" s="9"/>
      <c r="P7023" s="9"/>
      <c r="Q7023" s="9"/>
      <c r="R7023" s="36"/>
      <c r="V7023" s="36"/>
    </row>
    <row r="7024" spans="1:22" x14ac:dyDescent="0.25">
      <c r="A7024" s="86"/>
      <c r="B7024" s="9"/>
      <c r="C7024" s="9"/>
      <c r="D7024" s="9"/>
      <c r="E7024" s="9"/>
      <c r="F7024" s="9"/>
      <c r="I7024" s="9"/>
      <c r="K7024" s="9"/>
      <c r="L7024" s="9"/>
      <c r="M7024" s="9"/>
      <c r="O7024" s="9"/>
      <c r="P7024" s="9"/>
      <c r="Q7024" s="9"/>
      <c r="R7024" s="36"/>
      <c r="V7024" s="36"/>
    </row>
    <row r="7025" spans="1:22" x14ac:dyDescent="0.25">
      <c r="A7025" s="86"/>
      <c r="B7025" s="9"/>
      <c r="C7025" s="9"/>
      <c r="D7025" s="9"/>
      <c r="E7025" s="9"/>
      <c r="F7025" s="9"/>
      <c r="I7025" s="9"/>
      <c r="K7025" s="9"/>
      <c r="L7025" s="9"/>
      <c r="M7025" s="9"/>
      <c r="O7025" s="9"/>
      <c r="P7025" s="9"/>
      <c r="Q7025" s="9"/>
      <c r="R7025" s="36"/>
      <c r="V7025" s="36"/>
    </row>
    <row r="7026" spans="1:22" x14ac:dyDescent="0.25">
      <c r="A7026" s="86"/>
      <c r="B7026" s="9"/>
      <c r="C7026" s="9"/>
      <c r="D7026" s="9"/>
      <c r="E7026" s="9"/>
      <c r="F7026" s="9"/>
      <c r="I7026" s="9"/>
      <c r="K7026" s="9"/>
      <c r="L7026" s="9"/>
      <c r="M7026" s="9"/>
      <c r="O7026" s="9"/>
      <c r="P7026" s="9"/>
      <c r="Q7026" s="9"/>
      <c r="R7026" s="36"/>
      <c r="V7026" s="36"/>
    </row>
    <row r="7027" spans="1:22" x14ac:dyDescent="0.25">
      <c r="A7027" s="86"/>
      <c r="B7027" s="9"/>
      <c r="C7027" s="9"/>
      <c r="D7027" s="9"/>
      <c r="E7027" s="9"/>
      <c r="F7027" s="9"/>
      <c r="I7027" s="9"/>
      <c r="K7027" s="9"/>
      <c r="L7027" s="9"/>
      <c r="M7027" s="9"/>
      <c r="O7027" s="9"/>
      <c r="P7027" s="9"/>
      <c r="Q7027" s="9"/>
      <c r="R7027" s="36"/>
      <c r="V7027" s="36"/>
    </row>
    <row r="7028" spans="1:22" x14ac:dyDescent="0.25">
      <c r="A7028" s="86"/>
      <c r="B7028" s="9"/>
      <c r="C7028" s="9"/>
      <c r="D7028" s="9"/>
      <c r="E7028" s="9"/>
      <c r="F7028" s="9"/>
      <c r="I7028" s="9"/>
      <c r="K7028" s="9"/>
      <c r="L7028" s="9"/>
      <c r="M7028" s="9"/>
      <c r="O7028" s="9"/>
      <c r="P7028" s="9"/>
      <c r="Q7028" s="9"/>
      <c r="R7028" s="36"/>
      <c r="V7028" s="36"/>
    </row>
    <row r="7029" spans="1:22" x14ac:dyDescent="0.25">
      <c r="A7029" s="86"/>
      <c r="B7029" s="9"/>
      <c r="C7029" s="9"/>
      <c r="D7029" s="9"/>
      <c r="E7029" s="9"/>
      <c r="F7029" s="9"/>
      <c r="I7029" s="9"/>
      <c r="K7029" s="9"/>
      <c r="L7029" s="9"/>
      <c r="M7029" s="9"/>
      <c r="O7029" s="9"/>
      <c r="P7029" s="9"/>
      <c r="Q7029" s="9"/>
      <c r="R7029" s="36"/>
      <c r="V7029" s="36"/>
    </row>
    <row r="7030" spans="1:22" x14ac:dyDescent="0.25">
      <c r="A7030" s="86"/>
      <c r="B7030" s="9"/>
      <c r="C7030" s="9"/>
      <c r="D7030" s="9"/>
      <c r="E7030" s="9"/>
      <c r="F7030" s="9"/>
      <c r="I7030" s="9"/>
      <c r="K7030" s="9"/>
      <c r="L7030" s="9"/>
      <c r="M7030" s="9"/>
      <c r="O7030" s="9"/>
      <c r="P7030" s="9"/>
      <c r="Q7030" s="9"/>
      <c r="R7030" s="36"/>
      <c r="V7030" s="36"/>
    </row>
    <row r="7031" spans="1:22" x14ac:dyDescent="0.25">
      <c r="A7031" s="86"/>
      <c r="B7031" s="9"/>
      <c r="C7031" s="9"/>
      <c r="D7031" s="9"/>
      <c r="E7031" s="9"/>
      <c r="F7031" s="9"/>
      <c r="I7031" s="9"/>
      <c r="K7031" s="9"/>
      <c r="L7031" s="9"/>
      <c r="M7031" s="9"/>
      <c r="O7031" s="9"/>
      <c r="P7031" s="9"/>
      <c r="Q7031" s="9"/>
      <c r="R7031" s="36"/>
      <c r="V7031" s="36"/>
    </row>
    <row r="7032" spans="1:22" x14ac:dyDescent="0.25">
      <c r="A7032" s="86"/>
      <c r="B7032" s="9"/>
      <c r="C7032" s="9"/>
      <c r="D7032" s="9"/>
      <c r="E7032" s="9"/>
      <c r="F7032" s="9"/>
      <c r="I7032" s="9"/>
      <c r="K7032" s="9"/>
      <c r="L7032" s="9"/>
      <c r="M7032" s="9"/>
      <c r="O7032" s="9"/>
      <c r="P7032" s="9"/>
      <c r="Q7032" s="9"/>
      <c r="R7032" s="36"/>
      <c r="V7032" s="36"/>
    </row>
    <row r="7033" spans="1:22" x14ac:dyDescent="0.25">
      <c r="A7033" s="86"/>
      <c r="B7033" s="9"/>
      <c r="C7033" s="9"/>
      <c r="D7033" s="9"/>
      <c r="E7033" s="9"/>
      <c r="F7033" s="9"/>
      <c r="I7033" s="9"/>
      <c r="K7033" s="9"/>
      <c r="L7033" s="9"/>
      <c r="M7033" s="9"/>
      <c r="O7033" s="9"/>
      <c r="P7033" s="9"/>
      <c r="Q7033" s="9"/>
      <c r="R7033" s="36"/>
      <c r="V7033" s="36"/>
    </row>
    <row r="7034" spans="1:22" x14ac:dyDescent="0.25">
      <c r="A7034" s="86"/>
      <c r="B7034" s="9"/>
      <c r="C7034" s="9"/>
      <c r="D7034" s="9"/>
      <c r="E7034" s="9"/>
      <c r="F7034" s="9"/>
      <c r="I7034" s="9"/>
      <c r="K7034" s="9"/>
      <c r="L7034" s="9"/>
      <c r="M7034" s="9"/>
      <c r="O7034" s="9"/>
      <c r="P7034" s="9"/>
      <c r="Q7034" s="9"/>
      <c r="R7034" s="36"/>
      <c r="V7034" s="36"/>
    </row>
    <row r="7035" spans="1:22" x14ac:dyDescent="0.25">
      <c r="A7035" s="86"/>
      <c r="B7035" s="9"/>
      <c r="C7035" s="9"/>
      <c r="D7035" s="9"/>
      <c r="E7035" s="9"/>
      <c r="F7035" s="9"/>
      <c r="I7035" s="9"/>
      <c r="K7035" s="9"/>
      <c r="L7035" s="9"/>
      <c r="M7035" s="9"/>
      <c r="O7035" s="9"/>
      <c r="P7035" s="9"/>
      <c r="Q7035" s="9"/>
      <c r="R7035" s="36"/>
      <c r="V7035" s="36"/>
    </row>
    <row r="7036" spans="1:22" x14ac:dyDescent="0.25">
      <c r="A7036" s="86"/>
      <c r="B7036" s="9"/>
      <c r="C7036" s="9"/>
      <c r="D7036" s="9"/>
      <c r="E7036" s="9"/>
      <c r="F7036" s="9"/>
      <c r="I7036" s="9"/>
      <c r="K7036" s="9"/>
      <c r="L7036" s="9"/>
      <c r="M7036" s="9"/>
      <c r="O7036" s="9"/>
      <c r="P7036" s="9"/>
      <c r="Q7036" s="9"/>
      <c r="R7036" s="36"/>
      <c r="V7036" s="36"/>
    </row>
    <row r="7037" spans="1:22" x14ac:dyDescent="0.25">
      <c r="A7037" s="86"/>
      <c r="B7037" s="9"/>
      <c r="C7037" s="9"/>
      <c r="D7037" s="9"/>
      <c r="E7037" s="9"/>
      <c r="F7037" s="9"/>
      <c r="I7037" s="9"/>
      <c r="K7037" s="9"/>
      <c r="L7037" s="9"/>
      <c r="M7037" s="9"/>
      <c r="O7037" s="9"/>
      <c r="P7037" s="9"/>
      <c r="Q7037" s="9"/>
      <c r="R7037" s="36"/>
      <c r="V7037" s="36"/>
    </row>
    <row r="7038" spans="1:22" x14ac:dyDescent="0.25">
      <c r="A7038" s="86"/>
      <c r="B7038" s="9"/>
      <c r="C7038" s="9"/>
      <c r="D7038" s="9"/>
      <c r="E7038" s="9"/>
      <c r="F7038" s="9"/>
      <c r="I7038" s="9"/>
      <c r="K7038" s="9"/>
      <c r="L7038" s="9"/>
      <c r="M7038" s="9"/>
      <c r="O7038" s="9"/>
      <c r="P7038" s="9"/>
      <c r="Q7038" s="9"/>
      <c r="R7038" s="36"/>
      <c r="V7038" s="36"/>
    </row>
    <row r="7039" spans="1:22" x14ac:dyDescent="0.25">
      <c r="A7039" s="86"/>
      <c r="B7039" s="9"/>
      <c r="C7039" s="9"/>
      <c r="D7039" s="9"/>
      <c r="E7039" s="9"/>
      <c r="F7039" s="9"/>
      <c r="I7039" s="9"/>
      <c r="K7039" s="9"/>
      <c r="L7039" s="9"/>
      <c r="M7039" s="9"/>
      <c r="O7039" s="9"/>
      <c r="P7039" s="9"/>
      <c r="Q7039" s="9"/>
      <c r="R7039" s="36"/>
      <c r="V7039" s="36"/>
    </row>
    <row r="7040" spans="1:22" x14ac:dyDescent="0.25">
      <c r="A7040" s="86"/>
      <c r="B7040" s="9"/>
      <c r="C7040" s="9"/>
      <c r="D7040" s="9"/>
      <c r="E7040" s="9"/>
      <c r="F7040" s="9"/>
      <c r="I7040" s="9"/>
      <c r="K7040" s="9"/>
      <c r="L7040" s="9"/>
      <c r="M7040" s="9"/>
      <c r="O7040" s="9"/>
      <c r="P7040" s="9"/>
      <c r="Q7040" s="9"/>
      <c r="R7040" s="36"/>
      <c r="V7040" s="36"/>
    </row>
    <row r="7041" spans="1:22" x14ac:dyDescent="0.25">
      <c r="A7041" s="86"/>
      <c r="B7041" s="9"/>
      <c r="C7041" s="9"/>
      <c r="D7041" s="9"/>
      <c r="E7041" s="9"/>
      <c r="F7041" s="9"/>
      <c r="I7041" s="9"/>
      <c r="K7041" s="9"/>
      <c r="L7041" s="9"/>
      <c r="M7041" s="9"/>
      <c r="O7041" s="9"/>
      <c r="P7041" s="9"/>
      <c r="Q7041" s="9"/>
      <c r="R7041" s="36"/>
      <c r="V7041" s="36"/>
    </row>
    <row r="7042" spans="1:22" x14ac:dyDescent="0.25">
      <c r="A7042" s="86"/>
      <c r="B7042" s="9"/>
      <c r="C7042" s="9"/>
      <c r="D7042" s="9"/>
      <c r="E7042" s="9"/>
      <c r="F7042" s="9"/>
      <c r="I7042" s="9"/>
      <c r="K7042" s="9"/>
      <c r="L7042" s="9"/>
      <c r="M7042" s="9"/>
      <c r="O7042" s="9"/>
      <c r="P7042" s="9"/>
      <c r="Q7042" s="9"/>
      <c r="R7042" s="36"/>
      <c r="V7042" s="36"/>
    </row>
    <row r="7043" spans="1:22" x14ac:dyDescent="0.25">
      <c r="A7043" s="86"/>
      <c r="B7043" s="9"/>
      <c r="C7043" s="9"/>
      <c r="D7043" s="9"/>
      <c r="E7043" s="9"/>
      <c r="F7043" s="9"/>
      <c r="I7043" s="9"/>
      <c r="K7043" s="9"/>
      <c r="L7043" s="9"/>
      <c r="M7043" s="9"/>
      <c r="O7043" s="9"/>
      <c r="P7043" s="9"/>
      <c r="Q7043" s="9"/>
      <c r="R7043" s="36"/>
      <c r="V7043" s="36"/>
    </row>
    <row r="7044" spans="1:22" x14ac:dyDescent="0.25">
      <c r="A7044" s="86"/>
      <c r="B7044" s="9"/>
      <c r="C7044" s="9"/>
      <c r="D7044" s="9"/>
      <c r="E7044" s="9"/>
      <c r="F7044" s="9"/>
      <c r="I7044" s="9"/>
      <c r="K7044" s="9"/>
      <c r="L7044" s="9"/>
      <c r="M7044" s="9"/>
      <c r="O7044" s="9"/>
      <c r="P7044" s="9"/>
      <c r="Q7044" s="9"/>
      <c r="R7044" s="36"/>
      <c r="V7044" s="36"/>
    </row>
    <row r="7045" spans="1:22" x14ac:dyDescent="0.25">
      <c r="A7045" s="86"/>
      <c r="B7045" s="9"/>
      <c r="C7045" s="9"/>
      <c r="D7045" s="9"/>
      <c r="E7045" s="9"/>
      <c r="F7045" s="9"/>
      <c r="I7045" s="9"/>
      <c r="K7045" s="9"/>
      <c r="L7045" s="9"/>
      <c r="M7045" s="9"/>
      <c r="O7045" s="9"/>
      <c r="P7045" s="9"/>
      <c r="Q7045" s="9"/>
      <c r="R7045" s="36"/>
      <c r="V7045" s="36"/>
    </row>
    <row r="7046" spans="1:22" x14ac:dyDescent="0.25">
      <c r="A7046" s="86"/>
      <c r="B7046" s="9"/>
      <c r="C7046" s="9"/>
      <c r="D7046" s="9"/>
      <c r="E7046" s="9"/>
      <c r="F7046" s="9"/>
      <c r="I7046" s="9"/>
      <c r="K7046" s="9"/>
      <c r="L7046" s="9"/>
      <c r="M7046" s="9"/>
      <c r="O7046" s="9"/>
      <c r="P7046" s="9"/>
      <c r="Q7046" s="9"/>
      <c r="R7046" s="36"/>
      <c r="V7046" s="36"/>
    </row>
    <row r="7047" spans="1:22" x14ac:dyDescent="0.25">
      <c r="A7047" s="86"/>
      <c r="B7047" s="9"/>
      <c r="C7047" s="9"/>
      <c r="D7047" s="9"/>
      <c r="E7047" s="9"/>
      <c r="F7047" s="9"/>
      <c r="I7047" s="9"/>
      <c r="K7047" s="9"/>
      <c r="L7047" s="9"/>
      <c r="M7047" s="9"/>
      <c r="O7047" s="9"/>
      <c r="P7047" s="9"/>
      <c r="Q7047" s="9"/>
      <c r="R7047" s="36"/>
      <c r="V7047" s="36"/>
    </row>
    <row r="7048" spans="1:22" x14ac:dyDescent="0.25">
      <c r="A7048" s="86"/>
      <c r="B7048" s="9"/>
      <c r="C7048" s="9"/>
      <c r="D7048" s="9"/>
      <c r="E7048" s="9"/>
      <c r="F7048" s="9"/>
      <c r="I7048" s="9"/>
      <c r="K7048" s="9"/>
      <c r="L7048" s="9"/>
      <c r="M7048" s="9"/>
      <c r="O7048" s="9"/>
      <c r="P7048" s="9"/>
      <c r="Q7048" s="9"/>
      <c r="R7048" s="36"/>
      <c r="V7048" s="36"/>
    </row>
    <row r="7049" spans="1:22" x14ac:dyDescent="0.25">
      <c r="A7049" s="86"/>
      <c r="B7049" s="9"/>
      <c r="C7049" s="9"/>
      <c r="D7049" s="9"/>
      <c r="E7049" s="9"/>
      <c r="F7049" s="9"/>
      <c r="I7049" s="9"/>
      <c r="K7049" s="9"/>
      <c r="L7049" s="9"/>
      <c r="M7049" s="9"/>
      <c r="O7049" s="9"/>
      <c r="P7049" s="9"/>
      <c r="Q7049" s="9"/>
      <c r="R7049" s="36"/>
      <c r="V7049" s="36"/>
    </row>
    <row r="7050" spans="1:22" x14ac:dyDescent="0.25">
      <c r="A7050" s="86"/>
      <c r="B7050" s="9"/>
      <c r="C7050" s="9"/>
      <c r="D7050" s="9"/>
      <c r="E7050" s="9"/>
      <c r="F7050" s="9"/>
      <c r="I7050" s="9"/>
      <c r="K7050" s="9"/>
      <c r="L7050" s="9"/>
      <c r="M7050" s="9"/>
      <c r="O7050" s="9"/>
      <c r="P7050" s="9"/>
      <c r="Q7050" s="9"/>
      <c r="R7050" s="36"/>
      <c r="V7050" s="36"/>
    </row>
    <row r="7051" spans="1:22" x14ac:dyDescent="0.25">
      <c r="A7051" s="86"/>
      <c r="B7051" s="9"/>
      <c r="C7051" s="9"/>
      <c r="D7051" s="9"/>
      <c r="E7051" s="9"/>
      <c r="F7051" s="9"/>
      <c r="I7051" s="9"/>
      <c r="K7051" s="9"/>
      <c r="L7051" s="9"/>
      <c r="M7051" s="9"/>
      <c r="O7051" s="9"/>
      <c r="P7051" s="9"/>
      <c r="Q7051" s="9"/>
      <c r="R7051" s="36"/>
      <c r="V7051" s="36"/>
    </row>
    <row r="7052" spans="1:22" x14ac:dyDescent="0.25">
      <c r="A7052" s="86"/>
      <c r="B7052" s="9"/>
      <c r="C7052" s="9"/>
      <c r="D7052" s="9"/>
      <c r="E7052" s="9"/>
      <c r="F7052" s="9"/>
      <c r="I7052" s="9"/>
      <c r="K7052" s="9"/>
      <c r="L7052" s="9"/>
      <c r="M7052" s="9"/>
      <c r="O7052" s="9"/>
      <c r="P7052" s="9"/>
      <c r="Q7052" s="9"/>
      <c r="R7052" s="36"/>
      <c r="V7052" s="36"/>
    </row>
    <row r="7053" spans="1:22" x14ac:dyDescent="0.25">
      <c r="A7053" s="86"/>
      <c r="B7053" s="9"/>
      <c r="C7053" s="9"/>
      <c r="D7053" s="9"/>
      <c r="E7053" s="9"/>
      <c r="F7053" s="9"/>
      <c r="I7053" s="9"/>
      <c r="K7053" s="9"/>
      <c r="L7053" s="9"/>
      <c r="M7053" s="9"/>
      <c r="O7053" s="9"/>
      <c r="P7053" s="9"/>
      <c r="Q7053" s="9"/>
      <c r="R7053" s="36"/>
      <c r="V7053" s="36"/>
    </row>
    <row r="7054" spans="1:22" x14ac:dyDescent="0.25">
      <c r="A7054" s="86"/>
      <c r="B7054" s="9"/>
      <c r="C7054" s="9"/>
      <c r="D7054" s="9"/>
      <c r="E7054" s="9"/>
      <c r="F7054" s="9"/>
      <c r="I7054" s="9"/>
      <c r="K7054" s="9"/>
      <c r="L7054" s="9"/>
      <c r="M7054" s="9"/>
      <c r="O7054" s="9"/>
      <c r="P7054" s="9"/>
      <c r="Q7054" s="9"/>
      <c r="R7054" s="36"/>
      <c r="V7054" s="36"/>
    </row>
    <row r="7055" spans="1:22" x14ac:dyDescent="0.25">
      <c r="A7055" s="86"/>
      <c r="B7055" s="9"/>
      <c r="C7055" s="9"/>
      <c r="D7055" s="9"/>
      <c r="E7055" s="9"/>
      <c r="F7055" s="9"/>
      <c r="I7055" s="9"/>
      <c r="K7055" s="9"/>
      <c r="L7055" s="9"/>
      <c r="M7055" s="9"/>
      <c r="O7055" s="9"/>
      <c r="P7055" s="9"/>
      <c r="Q7055" s="9"/>
      <c r="R7055" s="36"/>
      <c r="V7055" s="36"/>
    </row>
    <row r="7056" spans="1:22" x14ac:dyDescent="0.25">
      <c r="A7056" s="86"/>
      <c r="B7056" s="9"/>
      <c r="C7056" s="9"/>
      <c r="D7056" s="9"/>
      <c r="E7056" s="9"/>
      <c r="F7056" s="9"/>
      <c r="I7056" s="9"/>
      <c r="K7056" s="9"/>
      <c r="L7056" s="9"/>
      <c r="M7056" s="9"/>
      <c r="O7056" s="9"/>
      <c r="P7056" s="9"/>
      <c r="Q7056" s="9"/>
      <c r="R7056" s="36"/>
      <c r="V7056" s="36"/>
    </row>
    <row r="7057" spans="1:22" x14ac:dyDescent="0.25">
      <c r="A7057" s="86"/>
      <c r="B7057" s="9"/>
      <c r="C7057" s="9"/>
      <c r="D7057" s="9"/>
      <c r="E7057" s="9"/>
      <c r="F7057" s="9"/>
      <c r="I7057" s="9"/>
      <c r="K7057" s="9"/>
      <c r="L7057" s="9"/>
      <c r="M7057" s="9"/>
      <c r="O7057" s="9"/>
      <c r="P7057" s="9"/>
      <c r="Q7057" s="9"/>
      <c r="R7057" s="36"/>
      <c r="V7057" s="36"/>
    </row>
    <row r="7058" spans="1:22" x14ac:dyDescent="0.25">
      <c r="A7058" s="86"/>
      <c r="B7058" s="9"/>
      <c r="C7058" s="9"/>
      <c r="D7058" s="9"/>
      <c r="E7058" s="9"/>
      <c r="F7058" s="9"/>
      <c r="I7058" s="9"/>
      <c r="K7058" s="9"/>
      <c r="L7058" s="9"/>
      <c r="M7058" s="9"/>
      <c r="O7058" s="9"/>
      <c r="P7058" s="9"/>
      <c r="Q7058" s="9"/>
      <c r="R7058" s="36"/>
      <c r="V7058" s="36"/>
    </row>
    <row r="7059" spans="1:22" x14ac:dyDescent="0.25">
      <c r="A7059" s="86"/>
      <c r="B7059" s="9"/>
      <c r="C7059" s="9"/>
      <c r="D7059" s="9"/>
      <c r="E7059" s="9"/>
      <c r="F7059" s="9"/>
      <c r="I7059" s="9"/>
      <c r="K7059" s="9"/>
      <c r="L7059" s="9"/>
      <c r="M7059" s="9"/>
      <c r="O7059" s="9"/>
      <c r="P7059" s="9"/>
      <c r="Q7059" s="9"/>
      <c r="R7059" s="36"/>
      <c r="V7059" s="36"/>
    </row>
    <row r="7060" spans="1:22" x14ac:dyDescent="0.25">
      <c r="A7060" s="86"/>
      <c r="B7060" s="9"/>
      <c r="C7060" s="9"/>
      <c r="D7060" s="9"/>
      <c r="E7060" s="9"/>
      <c r="F7060" s="9"/>
      <c r="I7060" s="9"/>
      <c r="K7060" s="9"/>
      <c r="L7060" s="9"/>
      <c r="M7060" s="9"/>
      <c r="O7060" s="9"/>
      <c r="P7060" s="9"/>
      <c r="Q7060" s="9"/>
      <c r="R7060" s="36"/>
      <c r="V7060" s="36"/>
    </row>
    <row r="7061" spans="1:22" x14ac:dyDescent="0.25">
      <c r="A7061" s="86"/>
      <c r="B7061" s="9"/>
      <c r="C7061" s="9"/>
      <c r="D7061" s="9"/>
      <c r="E7061" s="9"/>
      <c r="F7061" s="9"/>
      <c r="I7061" s="9"/>
      <c r="K7061" s="9"/>
      <c r="L7061" s="9"/>
      <c r="M7061" s="9"/>
      <c r="O7061" s="9"/>
      <c r="P7061" s="9"/>
      <c r="Q7061" s="9"/>
      <c r="R7061" s="36"/>
      <c r="V7061" s="36"/>
    </row>
    <row r="7062" spans="1:22" x14ac:dyDescent="0.25">
      <c r="A7062" s="86"/>
      <c r="B7062" s="9"/>
      <c r="C7062" s="9"/>
      <c r="D7062" s="9"/>
      <c r="E7062" s="9"/>
      <c r="F7062" s="9"/>
      <c r="I7062" s="9"/>
      <c r="K7062" s="9"/>
      <c r="L7062" s="9"/>
      <c r="M7062" s="9"/>
      <c r="O7062" s="9"/>
      <c r="P7062" s="9"/>
      <c r="Q7062" s="9"/>
      <c r="R7062" s="36"/>
      <c r="V7062" s="36"/>
    </row>
    <row r="7063" spans="1:22" x14ac:dyDescent="0.25">
      <c r="A7063" s="86"/>
      <c r="B7063" s="9"/>
      <c r="C7063" s="9"/>
      <c r="D7063" s="9"/>
      <c r="E7063" s="9"/>
      <c r="F7063" s="9"/>
      <c r="I7063" s="9"/>
      <c r="K7063" s="9"/>
      <c r="L7063" s="9"/>
      <c r="M7063" s="9"/>
      <c r="O7063" s="9"/>
      <c r="P7063" s="9"/>
      <c r="Q7063" s="9"/>
      <c r="R7063" s="36"/>
      <c r="V7063" s="36"/>
    </row>
    <row r="7064" spans="1:22" x14ac:dyDescent="0.25">
      <c r="A7064" s="86"/>
      <c r="B7064" s="9"/>
      <c r="C7064" s="9"/>
      <c r="D7064" s="9"/>
      <c r="E7064" s="9"/>
      <c r="F7064" s="9"/>
      <c r="I7064" s="9"/>
      <c r="K7064" s="9"/>
      <c r="L7064" s="9"/>
      <c r="M7064" s="9"/>
      <c r="O7064" s="9"/>
      <c r="P7064" s="9"/>
      <c r="Q7064" s="9"/>
      <c r="R7064" s="36"/>
      <c r="V7064" s="36"/>
    </row>
    <row r="7065" spans="1:22" x14ac:dyDescent="0.25">
      <c r="A7065" s="86"/>
      <c r="B7065" s="9"/>
      <c r="C7065" s="9"/>
      <c r="D7065" s="9"/>
      <c r="E7065" s="9"/>
      <c r="F7065" s="9"/>
      <c r="I7065" s="9"/>
      <c r="K7065" s="9"/>
      <c r="L7065" s="9"/>
      <c r="M7065" s="9"/>
      <c r="O7065" s="9"/>
      <c r="P7065" s="9"/>
      <c r="Q7065" s="9"/>
      <c r="R7065" s="36"/>
      <c r="V7065" s="36"/>
    </row>
    <row r="7066" spans="1:22" x14ac:dyDescent="0.25">
      <c r="A7066" s="86"/>
      <c r="B7066" s="9"/>
      <c r="C7066" s="9"/>
      <c r="D7066" s="9"/>
      <c r="E7066" s="9"/>
      <c r="F7066" s="9"/>
      <c r="I7066" s="9"/>
      <c r="K7066" s="9"/>
      <c r="L7066" s="9"/>
      <c r="M7066" s="9"/>
      <c r="O7066" s="9"/>
      <c r="P7066" s="9"/>
      <c r="Q7066" s="9"/>
      <c r="R7066" s="36"/>
      <c r="V7066" s="36"/>
    </row>
    <row r="7067" spans="1:22" x14ac:dyDescent="0.25">
      <c r="A7067" s="86"/>
      <c r="B7067" s="9"/>
      <c r="C7067" s="9"/>
      <c r="D7067" s="9"/>
      <c r="E7067" s="9"/>
      <c r="F7067" s="9"/>
      <c r="I7067" s="9"/>
      <c r="K7067" s="9"/>
      <c r="L7067" s="9"/>
      <c r="M7067" s="9"/>
      <c r="O7067" s="9"/>
      <c r="P7067" s="9"/>
      <c r="Q7067" s="9"/>
      <c r="R7067" s="36"/>
      <c r="V7067" s="36"/>
    </row>
    <row r="7068" spans="1:22" x14ac:dyDescent="0.25">
      <c r="A7068" s="86"/>
      <c r="B7068" s="9"/>
      <c r="C7068" s="9"/>
      <c r="D7068" s="9"/>
      <c r="E7068" s="9"/>
      <c r="F7068" s="9"/>
      <c r="I7068" s="9"/>
      <c r="K7068" s="9"/>
      <c r="L7068" s="9"/>
      <c r="M7068" s="9"/>
      <c r="O7068" s="9"/>
      <c r="P7068" s="9"/>
      <c r="Q7068" s="9"/>
      <c r="R7068" s="36"/>
      <c r="V7068" s="36"/>
    </row>
    <row r="7069" spans="1:22" x14ac:dyDescent="0.25">
      <c r="A7069" s="86"/>
      <c r="B7069" s="9"/>
      <c r="C7069" s="9"/>
      <c r="D7069" s="9"/>
      <c r="E7069" s="9"/>
      <c r="F7069" s="9"/>
      <c r="I7069" s="9"/>
      <c r="K7069" s="9"/>
      <c r="L7069" s="9"/>
      <c r="M7069" s="9"/>
      <c r="O7069" s="9"/>
      <c r="P7069" s="9"/>
      <c r="Q7069" s="9"/>
      <c r="R7069" s="36"/>
      <c r="V7069" s="36"/>
    </row>
    <row r="7070" spans="1:22" x14ac:dyDescent="0.25">
      <c r="A7070" s="86"/>
      <c r="B7070" s="9"/>
      <c r="C7070" s="9"/>
      <c r="D7070" s="9"/>
      <c r="E7070" s="9"/>
      <c r="F7070" s="9"/>
      <c r="I7070" s="9"/>
      <c r="K7070" s="9"/>
      <c r="L7070" s="9"/>
      <c r="M7070" s="9"/>
      <c r="O7070" s="9"/>
      <c r="P7070" s="9"/>
      <c r="Q7070" s="9"/>
      <c r="R7070" s="36"/>
      <c r="V7070" s="36"/>
    </row>
    <row r="7071" spans="1:22" x14ac:dyDescent="0.25">
      <c r="A7071" s="86"/>
      <c r="B7071" s="9"/>
      <c r="C7071" s="9"/>
      <c r="D7071" s="9"/>
      <c r="E7071" s="9"/>
      <c r="F7071" s="9"/>
      <c r="I7071" s="9"/>
      <c r="K7071" s="9"/>
      <c r="L7071" s="9"/>
      <c r="M7071" s="9"/>
      <c r="O7071" s="9"/>
      <c r="P7071" s="9"/>
      <c r="Q7071" s="9"/>
      <c r="R7071" s="36"/>
      <c r="V7071" s="36"/>
    </row>
    <row r="7072" spans="1:22" x14ac:dyDescent="0.25">
      <c r="A7072" s="86"/>
      <c r="B7072" s="9"/>
      <c r="C7072" s="9"/>
      <c r="D7072" s="9"/>
      <c r="E7072" s="9"/>
      <c r="F7072" s="9"/>
      <c r="I7072" s="9"/>
      <c r="K7072" s="9"/>
      <c r="L7072" s="9"/>
      <c r="M7072" s="9"/>
      <c r="O7072" s="9"/>
      <c r="P7072" s="9"/>
      <c r="Q7072" s="9"/>
      <c r="R7072" s="36"/>
      <c r="V7072" s="36"/>
    </row>
    <row r="7073" spans="1:22" x14ac:dyDescent="0.25">
      <c r="A7073" s="86"/>
      <c r="B7073" s="9"/>
      <c r="C7073" s="9"/>
      <c r="D7073" s="9"/>
      <c r="E7073" s="9"/>
      <c r="F7073" s="9"/>
      <c r="I7073" s="9"/>
      <c r="K7073" s="9"/>
      <c r="L7073" s="9"/>
      <c r="M7073" s="9"/>
      <c r="O7073" s="9"/>
      <c r="P7073" s="9"/>
      <c r="Q7073" s="9"/>
      <c r="R7073" s="36"/>
      <c r="V7073" s="36"/>
    </row>
    <row r="7074" spans="1:22" x14ac:dyDescent="0.25">
      <c r="A7074" s="86"/>
      <c r="B7074" s="9"/>
      <c r="C7074" s="9"/>
      <c r="D7074" s="9"/>
      <c r="E7074" s="9"/>
      <c r="F7074" s="9"/>
      <c r="I7074" s="9"/>
      <c r="K7074" s="9"/>
      <c r="L7074" s="9"/>
      <c r="M7074" s="9"/>
      <c r="O7074" s="9"/>
      <c r="P7074" s="9"/>
      <c r="Q7074" s="9"/>
      <c r="R7074" s="36"/>
      <c r="V7074" s="36"/>
    </row>
    <row r="7075" spans="1:22" x14ac:dyDescent="0.25">
      <c r="A7075" s="86"/>
      <c r="B7075" s="9"/>
      <c r="C7075" s="9"/>
      <c r="D7075" s="9"/>
      <c r="E7075" s="9"/>
      <c r="F7075" s="9"/>
      <c r="I7075" s="9"/>
      <c r="K7075" s="9"/>
      <c r="L7075" s="9"/>
      <c r="M7075" s="9"/>
      <c r="O7075" s="9"/>
      <c r="P7075" s="9"/>
      <c r="Q7075" s="9"/>
      <c r="R7075" s="36"/>
      <c r="V7075" s="36"/>
    </row>
    <row r="7076" spans="1:22" x14ac:dyDescent="0.25">
      <c r="A7076" s="86"/>
      <c r="B7076" s="9"/>
      <c r="C7076" s="9"/>
      <c r="D7076" s="9"/>
      <c r="E7076" s="9"/>
      <c r="F7076" s="9"/>
      <c r="I7076" s="9"/>
      <c r="K7076" s="9"/>
      <c r="L7076" s="9"/>
      <c r="M7076" s="9"/>
      <c r="O7076" s="9"/>
      <c r="P7076" s="9"/>
      <c r="Q7076" s="9"/>
      <c r="R7076" s="36"/>
      <c r="V7076" s="36"/>
    </row>
    <row r="7077" spans="1:22" x14ac:dyDescent="0.25">
      <c r="A7077" s="86"/>
      <c r="B7077" s="9"/>
      <c r="C7077" s="9"/>
      <c r="D7077" s="9"/>
      <c r="E7077" s="9"/>
      <c r="F7077" s="9"/>
      <c r="I7077" s="9"/>
      <c r="K7077" s="9"/>
      <c r="L7077" s="9"/>
      <c r="M7077" s="9"/>
      <c r="O7077" s="9"/>
      <c r="P7077" s="9"/>
      <c r="Q7077" s="9"/>
      <c r="R7077" s="36"/>
      <c r="V7077" s="36"/>
    </row>
    <row r="7078" spans="1:22" x14ac:dyDescent="0.25">
      <c r="A7078" s="86"/>
      <c r="B7078" s="9"/>
      <c r="C7078" s="9"/>
      <c r="D7078" s="9"/>
      <c r="E7078" s="9"/>
      <c r="F7078" s="9"/>
      <c r="I7078" s="9"/>
      <c r="K7078" s="9"/>
      <c r="L7078" s="9"/>
      <c r="M7078" s="9"/>
      <c r="O7078" s="9"/>
      <c r="P7078" s="9"/>
      <c r="Q7078" s="9"/>
      <c r="R7078" s="36"/>
      <c r="V7078" s="36"/>
    </row>
    <row r="7079" spans="1:22" x14ac:dyDescent="0.25">
      <c r="A7079" s="86"/>
      <c r="B7079" s="9"/>
      <c r="C7079" s="9"/>
      <c r="D7079" s="9"/>
      <c r="E7079" s="9"/>
      <c r="F7079" s="9"/>
      <c r="I7079" s="9"/>
      <c r="K7079" s="9"/>
      <c r="L7079" s="9"/>
      <c r="M7079" s="9"/>
      <c r="O7079" s="9"/>
      <c r="P7079" s="9"/>
      <c r="Q7079" s="9"/>
      <c r="R7079" s="36"/>
      <c r="V7079" s="36"/>
    </row>
    <row r="7080" spans="1:22" x14ac:dyDescent="0.25">
      <c r="A7080" s="86"/>
      <c r="B7080" s="9"/>
      <c r="C7080" s="9"/>
      <c r="D7080" s="9"/>
      <c r="E7080" s="9"/>
      <c r="F7080" s="9"/>
      <c r="I7080" s="9"/>
      <c r="K7080" s="9"/>
      <c r="L7080" s="9"/>
      <c r="M7080" s="9"/>
      <c r="O7080" s="9"/>
      <c r="P7080" s="9"/>
      <c r="Q7080" s="9"/>
      <c r="R7080" s="36"/>
      <c r="V7080" s="36"/>
    </row>
    <row r="7081" spans="1:22" x14ac:dyDescent="0.25">
      <c r="A7081" s="86"/>
      <c r="B7081" s="9"/>
      <c r="C7081" s="9"/>
      <c r="D7081" s="9"/>
      <c r="E7081" s="9"/>
      <c r="F7081" s="9"/>
      <c r="I7081" s="9"/>
      <c r="K7081" s="9"/>
      <c r="L7081" s="9"/>
      <c r="M7081" s="9"/>
      <c r="O7081" s="9"/>
      <c r="P7081" s="9"/>
      <c r="Q7081" s="9"/>
      <c r="R7081" s="36"/>
      <c r="V7081" s="36"/>
    </row>
    <row r="7082" spans="1:22" x14ac:dyDescent="0.25">
      <c r="A7082" s="86"/>
      <c r="B7082" s="9"/>
      <c r="C7082" s="9"/>
      <c r="D7082" s="9"/>
      <c r="E7082" s="9"/>
      <c r="F7082" s="9"/>
      <c r="I7082" s="9"/>
      <c r="K7082" s="9"/>
      <c r="L7082" s="9"/>
      <c r="M7082" s="9"/>
      <c r="O7082" s="9"/>
      <c r="P7082" s="9"/>
      <c r="Q7082" s="9"/>
      <c r="R7082" s="36"/>
      <c r="V7082" s="36"/>
    </row>
    <row r="7083" spans="1:22" x14ac:dyDescent="0.25">
      <c r="A7083" s="86"/>
      <c r="B7083" s="9"/>
      <c r="C7083" s="9"/>
      <c r="D7083" s="9"/>
      <c r="E7083" s="9"/>
      <c r="F7083" s="9"/>
      <c r="I7083" s="9"/>
      <c r="K7083" s="9"/>
      <c r="L7083" s="9"/>
      <c r="M7083" s="9"/>
      <c r="O7083" s="9"/>
      <c r="P7083" s="9"/>
      <c r="Q7083" s="9"/>
      <c r="R7083" s="36"/>
      <c r="V7083" s="36"/>
    </row>
    <row r="7084" spans="1:22" x14ac:dyDescent="0.25">
      <c r="A7084" s="86"/>
      <c r="B7084" s="9"/>
      <c r="C7084" s="9"/>
      <c r="D7084" s="9"/>
      <c r="E7084" s="9"/>
      <c r="F7084" s="9"/>
      <c r="I7084" s="9"/>
      <c r="K7084" s="9"/>
      <c r="L7084" s="9"/>
      <c r="M7084" s="9"/>
      <c r="O7084" s="9"/>
      <c r="P7084" s="9"/>
      <c r="Q7084" s="9"/>
      <c r="R7084" s="36"/>
      <c r="V7084" s="36"/>
    </row>
    <row r="7085" spans="1:22" x14ac:dyDescent="0.25">
      <c r="A7085" s="86"/>
      <c r="B7085" s="9"/>
      <c r="C7085" s="9"/>
      <c r="D7085" s="9"/>
      <c r="E7085" s="9"/>
      <c r="F7085" s="9"/>
      <c r="I7085" s="9"/>
      <c r="K7085" s="9"/>
      <c r="L7085" s="9"/>
      <c r="M7085" s="9"/>
      <c r="O7085" s="9"/>
      <c r="P7085" s="9"/>
      <c r="Q7085" s="9"/>
      <c r="R7085" s="36"/>
      <c r="V7085" s="36"/>
    </row>
    <row r="7086" spans="1:22" x14ac:dyDescent="0.25">
      <c r="A7086" s="86"/>
      <c r="B7086" s="9"/>
      <c r="C7086" s="9"/>
      <c r="D7086" s="9"/>
      <c r="E7086" s="9"/>
      <c r="F7086" s="9"/>
      <c r="I7086" s="9"/>
      <c r="K7086" s="9"/>
      <c r="L7086" s="9"/>
      <c r="M7086" s="9"/>
      <c r="O7086" s="9"/>
      <c r="P7086" s="9"/>
      <c r="Q7086" s="9"/>
      <c r="R7086" s="36"/>
      <c r="V7086" s="36"/>
    </row>
    <row r="7087" spans="1:22" x14ac:dyDescent="0.25">
      <c r="A7087" s="86"/>
      <c r="B7087" s="9"/>
      <c r="C7087" s="9"/>
      <c r="D7087" s="9"/>
      <c r="E7087" s="9"/>
      <c r="F7087" s="9"/>
      <c r="I7087" s="9"/>
      <c r="K7087" s="9"/>
      <c r="L7087" s="9"/>
      <c r="M7087" s="9"/>
      <c r="O7087" s="9"/>
      <c r="P7087" s="9"/>
      <c r="Q7087" s="9"/>
      <c r="R7087" s="36"/>
      <c r="V7087" s="36"/>
    </row>
    <row r="7088" spans="1:22" x14ac:dyDescent="0.25">
      <c r="A7088" s="86"/>
      <c r="B7088" s="9"/>
      <c r="C7088" s="9"/>
      <c r="D7088" s="9"/>
      <c r="E7088" s="9"/>
      <c r="F7088" s="9"/>
      <c r="I7088" s="9"/>
      <c r="K7088" s="9"/>
      <c r="L7088" s="9"/>
      <c r="M7088" s="9"/>
      <c r="O7088" s="9"/>
      <c r="P7088" s="9"/>
      <c r="Q7088" s="9"/>
      <c r="R7088" s="36"/>
      <c r="V7088" s="36"/>
    </row>
    <row r="7089" spans="1:22" x14ac:dyDescent="0.25">
      <c r="A7089" s="86"/>
      <c r="B7089" s="9"/>
      <c r="C7089" s="9"/>
      <c r="D7089" s="9"/>
      <c r="E7089" s="9"/>
      <c r="F7089" s="9"/>
      <c r="I7089" s="9"/>
      <c r="K7089" s="9"/>
      <c r="L7089" s="9"/>
      <c r="M7089" s="9"/>
      <c r="O7089" s="9"/>
      <c r="P7089" s="9"/>
      <c r="Q7089" s="9"/>
      <c r="R7089" s="36"/>
      <c r="V7089" s="36"/>
    </row>
    <row r="7090" spans="1:22" x14ac:dyDescent="0.25">
      <c r="A7090" s="86"/>
      <c r="B7090" s="9"/>
      <c r="C7090" s="9"/>
      <c r="D7090" s="9"/>
      <c r="E7090" s="9"/>
      <c r="F7090" s="9"/>
      <c r="I7090" s="9"/>
      <c r="K7090" s="9"/>
      <c r="L7090" s="9"/>
      <c r="M7090" s="9"/>
      <c r="O7090" s="9"/>
      <c r="P7090" s="9"/>
      <c r="Q7090" s="9"/>
      <c r="R7090" s="36"/>
      <c r="V7090" s="36"/>
    </row>
    <row r="7091" spans="1:22" x14ac:dyDescent="0.25">
      <c r="A7091" s="86"/>
      <c r="B7091" s="9"/>
      <c r="C7091" s="9"/>
      <c r="D7091" s="9"/>
      <c r="E7091" s="9"/>
      <c r="F7091" s="9"/>
      <c r="I7091" s="9"/>
      <c r="K7091" s="9"/>
      <c r="L7091" s="9"/>
      <c r="M7091" s="9"/>
      <c r="O7091" s="9"/>
      <c r="P7091" s="9"/>
      <c r="Q7091" s="9"/>
      <c r="R7091" s="36"/>
      <c r="V7091" s="36"/>
    </row>
    <row r="7092" spans="1:22" x14ac:dyDescent="0.25">
      <c r="A7092" s="86"/>
      <c r="B7092" s="9"/>
      <c r="C7092" s="9"/>
      <c r="D7092" s="9"/>
      <c r="E7092" s="9"/>
      <c r="F7092" s="9"/>
      <c r="I7092" s="9"/>
      <c r="K7092" s="9"/>
      <c r="L7092" s="9"/>
      <c r="M7092" s="9"/>
      <c r="O7092" s="9"/>
      <c r="P7092" s="9"/>
      <c r="Q7092" s="9"/>
      <c r="R7092" s="36"/>
      <c r="V7092" s="36"/>
    </row>
    <row r="7093" spans="1:22" x14ac:dyDescent="0.25">
      <c r="A7093" s="86"/>
      <c r="B7093" s="9"/>
      <c r="C7093" s="9"/>
      <c r="D7093" s="9"/>
      <c r="E7093" s="9"/>
      <c r="F7093" s="9"/>
      <c r="I7093" s="9"/>
      <c r="K7093" s="9"/>
      <c r="L7093" s="9"/>
      <c r="M7093" s="9"/>
      <c r="O7093" s="9"/>
      <c r="P7093" s="9"/>
      <c r="Q7093" s="9"/>
      <c r="R7093" s="36"/>
      <c r="V7093" s="36"/>
    </row>
    <row r="7094" spans="1:22" x14ac:dyDescent="0.25">
      <c r="A7094" s="86"/>
      <c r="B7094" s="9"/>
      <c r="C7094" s="9"/>
      <c r="D7094" s="9"/>
      <c r="E7094" s="9"/>
      <c r="F7094" s="9"/>
      <c r="I7094" s="9"/>
      <c r="K7094" s="9"/>
      <c r="L7094" s="9"/>
      <c r="M7094" s="9"/>
      <c r="O7094" s="9"/>
      <c r="P7094" s="9"/>
      <c r="Q7094" s="9"/>
      <c r="R7094" s="36"/>
      <c r="V7094" s="36"/>
    </row>
    <row r="7095" spans="1:22" x14ac:dyDescent="0.25">
      <c r="A7095" s="86"/>
      <c r="B7095" s="9"/>
      <c r="C7095" s="9"/>
      <c r="D7095" s="9"/>
      <c r="E7095" s="9"/>
      <c r="F7095" s="9"/>
      <c r="I7095" s="9"/>
      <c r="K7095" s="9"/>
      <c r="L7095" s="9"/>
      <c r="M7095" s="9"/>
      <c r="O7095" s="9"/>
      <c r="P7095" s="9"/>
      <c r="Q7095" s="9"/>
      <c r="R7095" s="36"/>
      <c r="V7095" s="36"/>
    </row>
    <row r="7096" spans="1:22" x14ac:dyDescent="0.25">
      <c r="A7096" s="86"/>
      <c r="B7096" s="9"/>
      <c r="C7096" s="9"/>
      <c r="D7096" s="9"/>
      <c r="E7096" s="9"/>
      <c r="F7096" s="9"/>
      <c r="I7096" s="9"/>
      <c r="K7096" s="9"/>
      <c r="L7096" s="9"/>
      <c r="M7096" s="9"/>
      <c r="O7096" s="9"/>
      <c r="P7096" s="9"/>
      <c r="Q7096" s="9"/>
      <c r="R7096" s="36"/>
      <c r="V7096" s="36"/>
    </row>
    <row r="7097" spans="1:22" x14ac:dyDescent="0.25">
      <c r="A7097" s="86"/>
      <c r="B7097" s="9"/>
      <c r="C7097" s="9"/>
      <c r="D7097" s="9"/>
      <c r="E7097" s="9"/>
      <c r="F7097" s="9"/>
      <c r="I7097" s="9"/>
      <c r="K7097" s="9"/>
      <c r="L7097" s="9"/>
      <c r="M7097" s="9"/>
      <c r="O7097" s="9"/>
      <c r="P7097" s="9"/>
      <c r="Q7097" s="9"/>
      <c r="R7097" s="36"/>
      <c r="V7097" s="36"/>
    </row>
    <row r="7098" spans="1:22" x14ac:dyDescent="0.25">
      <c r="A7098" s="86"/>
      <c r="B7098" s="9"/>
      <c r="C7098" s="9"/>
      <c r="D7098" s="9"/>
      <c r="E7098" s="9"/>
      <c r="F7098" s="9"/>
      <c r="I7098" s="9"/>
      <c r="K7098" s="9"/>
      <c r="L7098" s="9"/>
      <c r="M7098" s="9"/>
      <c r="O7098" s="9"/>
      <c r="P7098" s="9"/>
      <c r="Q7098" s="9"/>
      <c r="R7098" s="36"/>
      <c r="V7098" s="36"/>
    </row>
    <row r="7099" spans="1:22" x14ac:dyDescent="0.25">
      <c r="A7099" s="86"/>
      <c r="B7099" s="9"/>
      <c r="C7099" s="9"/>
      <c r="D7099" s="9"/>
      <c r="E7099" s="9"/>
      <c r="F7099" s="9"/>
      <c r="I7099" s="9"/>
      <c r="K7099" s="9"/>
      <c r="L7099" s="9"/>
      <c r="M7099" s="9"/>
      <c r="O7099" s="9"/>
      <c r="P7099" s="9"/>
      <c r="Q7099" s="9"/>
      <c r="R7099" s="36"/>
      <c r="V7099" s="36"/>
    </row>
    <row r="7100" spans="1:22" x14ac:dyDescent="0.25">
      <c r="A7100" s="86"/>
      <c r="B7100" s="9"/>
      <c r="C7100" s="9"/>
      <c r="D7100" s="9"/>
      <c r="E7100" s="9"/>
      <c r="F7100" s="9"/>
      <c r="I7100" s="9"/>
      <c r="K7100" s="9"/>
      <c r="L7100" s="9"/>
      <c r="M7100" s="9"/>
      <c r="O7100" s="9"/>
      <c r="P7100" s="9"/>
      <c r="Q7100" s="9"/>
      <c r="R7100" s="36"/>
      <c r="V7100" s="36"/>
    </row>
    <row r="7101" spans="1:22" x14ac:dyDescent="0.25">
      <c r="A7101" s="86"/>
      <c r="B7101" s="9"/>
      <c r="C7101" s="9"/>
      <c r="D7101" s="9"/>
      <c r="E7101" s="9"/>
      <c r="F7101" s="9"/>
      <c r="I7101" s="9"/>
      <c r="K7101" s="9"/>
      <c r="L7101" s="9"/>
      <c r="M7101" s="9"/>
      <c r="O7101" s="9"/>
      <c r="P7101" s="9"/>
      <c r="Q7101" s="9"/>
      <c r="R7101" s="36"/>
      <c r="V7101" s="36"/>
    </row>
    <row r="7102" spans="1:22" x14ac:dyDescent="0.25">
      <c r="A7102" s="86"/>
      <c r="B7102" s="9"/>
      <c r="C7102" s="9"/>
      <c r="D7102" s="9"/>
      <c r="E7102" s="9"/>
      <c r="F7102" s="9"/>
      <c r="I7102" s="9"/>
      <c r="K7102" s="9"/>
      <c r="L7102" s="9"/>
      <c r="M7102" s="9"/>
      <c r="O7102" s="9"/>
      <c r="P7102" s="9"/>
      <c r="Q7102" s="9"/>
      <c r="R7102" s="36"/>
      <c r="V7102" s="36"/>
    </row>
    <row r="7103" spans="1:22" x14ac:dyDescent="0.25">
      <c r="A7103" s="86"/>
      <c r="B7103" s="9"/>
      <c r="C7103" s="9"/>
      <c r="D7103" s="9"/>
      <c r="E7103" s="9"/>
      <c r="F7103" s="9"/>
      <c r="I7103" s="9"/>
      <c r="K7103" s="9"/>
      <c r="L7103" s="9"/>
      <c r="M7103" s="9"/>
      <c r="O7103" s="9"/>
      <c r="P7103" s="9"/>
      <c r="Q7103" s="9"/>
      <c r="R7103" s="36"/>
      <c r="V7103" s="36"/>
    </row>
    <row r="7104" spans="1:22" x14ac:dyDescent="0.25">
      <c r="A7104" s="86"/>
      <c r="B7104" s="9"/>
      <c r="C7104" s="9"/>
      <c r="D7104" s="9"/>
      <c r="E7104" s="9"/>
      <c r="F7104" s="9"/>
      <c r="I7104" s="9"/>
      <c r="K7104" s="9"/>
      <c r="L7104" s="9"/>
      <c r="M7104" s="9"/>
      <c r="O7104" s="9"/>
      <c r="P7104" s="9"/>
      <c r="Q7104" s="9"/>
      <c r="R7104" s="36"/>
      <c r="V7104" s="36"/>
    </row>
    <row r="7105" spans="1:22" x14ac:dyDescent="0.25">
      <c r="A7105" s="86"/>
      <c r="B7105" s="9"/>
      <c r="C7105" s="9"/>
      <c r="D7105" s="9"/>
      <c r="E7105" s="9"/>
      <c r="F7105" s="9"/>
      <c r="I7105" s="9"/>
      <c r="K7105" s="9"/>
      <c r="L7105" s="9"/>
      <c r="M7105" s="9"/>
      <c r="O7105" s="9"/>
      <c r="P7105" s="9"/>
      <c r="Q7105" s="9"/>
      <c r="R7105" s="36"/>
      <c r="V7105" s="36"/>
    </row>
    <row r="7106" spans="1:22" x14ac:dyDescent="0.25">
      <c r="A7106" s="86"/>
      <c r="B7106" s="9"/>
      <c r="C7106" s="9"/>
      <c r="D7106" s="9"/>
      <c r="E7106" s="9"/>
      <c r="F7106" s="9"/>
      <c r="I7106" s="9"/>
      <c r="K7106" s="9"/>
      <c r="L7106" s="9"/>
      <c r="M7106" s="9"/>
      <c r="O7106" s="9"/>
      <c r="P7106" s="9"/>
      <c r="Q7106" s="9"/>
      <c r="R7106" s="36"/>
      <c r="V7106" s="36"/>
    </row>
    <row r="7107" spans="1:22" x14ac:dyDescent="0.25">
      <c r="A7107" s="86"/>
      <c r="B7107" s="9"/>
      <c r="C7107" s="9"/>
      <c r="D7107" s="9"/>
      <c r="E7107" s="9"/>
      <c r="F7107" s="9"/>
      <c r="I7107" s="9"/>
      <c r="K7107" s="9"/>
      <c r="L7107" s="9"/>
      <c r="M7107" s="9"/>
      <c r="O7107" s="9"/>
      <c r="P7107" s="9"/>
      <c r="Q7107" s="9"/>
      <c r="R7107" s="36"/>
      <c r="V7107" s="36"/>
    </row>
    <row r="7108" spans="1:22" x14ac:dyDescent="0.25">
      <c r="A7108" s="86"/>
      <c r="B7108" s="9"/>
      <c r="C7108" s="9"/>
      <c r="D7108" s="9"/>
      <c r="E7108" s="9"/>
      <c r="F7108" s="9"/>
      <c r="I7108" s="9"/>
      <c r="K7108" s="9"/>
      <c r="L7108" s="9"/>
      <c r="M7108" s="9"/>
      <c r="O7108" s="9"/>
      <c r="P7108" s="9"/>
      <c r="Q7108" s="9"/>
      <c r="R7108" s="36"/>
      <c r="V7108" s="36"/>
    </row>
    <row r="7109" spans="1:22" x14ac:dyDescent="0.25">
      <c r="A7109" s="86"/>
      <c r="B7109" s="9"/>
      <c r="C7109" s="9"/>
      <c r="D7109" s="9"/>
      <c r="E7109" s="9"/>
      <c r="F7109" s="9"/>
      <c r="I7109" s="9"/>
      <c r="K7109" s="9"/>
      <c r="L7109" s="9"/>
      <c r="M7109" s="9"/>
      <c r="O7109" s="9"/>
      <c r="P7109" s="9"/>
      <c r="Q7109" s="9"/>
      <c r="R7109" s="36"/>
      <c r="V7109" s="36"/>
    </row>
    <row r="7110" spans="1:22" x14ac:dyDescent="0.25">
      <c r="A7110" s="86"/>
      <c r="B7110" s="9"/>
      <c r="C7110" s="9"/>
      <c r="D7110" s="9"/>
      <c r="E7110" s="9"/>
      <c r="F7110" s="9"/>
      <c r="I7110" s="9"/>
      <c r="K7110" s="9"/>
      <c r="L7110" s="9"/>
      <c r="M7110" s="9"/>
      <c r="O7110" s="9"/>
      <c r="P7110" s="9"/>
      <c r="Q7110" s="9"/>
      <c r="R7110" s="36"/>
      <c r="V7110" s="36"/>
    </row>
    <row r="7111" spans="1:22" x14ac:dyDescent="0.25">
      <c r="A7111" s="86"/>
      <c r="B7111" s="9"/>
      <c r="C7111" s="9"/>
      <c r="D7111" s="9"/>
      <c r="E7111" s="9"/>
      <c r="F7111" s="9"/>
      <c r="I7111" s="9"/>
      <c r="K7111" s="9"/>
      <c r="L7111" s="9"/>
      <c r="M7111" s="9"/>
      <c r="O7111" s="9"/>
      <c r="P7111" s="9"/>
      <c r="Q7111" s="9"/>
      <c r="R7111" s="36"/>
      <c r="V7111" s="36"/>
    </row>
    <row r="7112" spans="1:22" x14ac:dyDescent="0.25">
      <c r="A7112" s="86"/>
      <c r="B7112" s="9"/>
      <c r="C7112" s="9"/>
      <c r="D7112" s="9"/>
      <c r="E7112" s="9"/>
      <c r="F7112" s="9"/>
      <c r="I7112" s="9"/>
      <c r="K7112" s="9"/>
      <c r="L7112" s="9"/>
      <c r="M7112" s="9"/>
      <c r="O7112" s="9"/>
      <c r="P7112" s="9"/>
      <c r="Q7112" s="9"/>
      <c r="R7112" s="36"/>
      <c r="V7112" s="36"/>
    </row>
    <row r="7113" spans="1:22" x14ac:dyDescent="0.25">
      <c r="A7113" s="86"/>
      <c r="B7113" s="9"/>
      <c r="C7113" s="9"/>
      <c r="D7113" s="9"/>
      <c r="E7113" s="9"/>
      <c r="F7113" s="9"/>
      <c r="I7113" s="9"/>
      <c r="K7113" s="9"/>
      <c r="L7113" s="9"/>
      <c r="M7113" s="9"/>
      <c r="O7113" s="9"/>
      <c r="P7113" s="9"/>
      <c r="Q7113" s="9"/>
      <c r="R7113" s="36"/>
      <c r="V7113" s="36"/>
    </row>
    <row r="7114" spans="1:22" x14ac:dyDescent="0.25">
      <c r="A7114" s="86"/>
      <c r="B7114" s="9"/>
      <c r="C7114" s="9"/>
      <c r="D7114" s="9"/>
      <c r="E7114" s="9"/>
      <c r="F7114" s="9"/>
      <c r="I7114" s="9"/>
      <c r="K7114" s="9"/>
      <c r="L7114" s="9"/>
      <c r="M7114" s="9"/>
      <c r="O7114" s="9"/>
      <c r="P7114" s="9"/>
      <c r="Q7114" s="9"/>
      <c r="R7114" s="36"/>
      <c r="V7114" s="36"/>
    </row>
    <row r="7115" spans="1:22" x14ac:dyDescent="0.25">
      <c r="A7115" s="86"/>
      <c r="B7115" s="9"/>
      <c r="C7115" s="9"/>
      <c r="D7115" s="9"/>
      <c r="E7115" s="9"/>
      <c r="F7115" s="9"/>
      <c r="I7115" s="9"/>
      <c r="K7115" s="9"/>
      <c r="L7115" s="9"/>
      <c r="M7115" s="9"/>
      <c r="O7115" s="9"/>
      <c r="P7115" s="9"/>
      <c r="Q7115" s="9"/>
      <c r="R7115" s="36"/>
      <c r="V7115" s="36"/>
    </row>
    <row r="7116" spans="1:22" x14ac:dyDescent="0.25">
      <c r="A7116" s="86"/>
      <c r="B7116" s="9"/>
      <c r="C7116" s="9"/>
      <c r="D7116" s="9"/>
      <c r="E7116" s="9"/>
      <c r="F7116" s="9"/>
      <c r="I7116" s="9"/>
      <c r="K7116" s="9"/>
      <c r="L7116" s="9"/>
      <c r="M7116" s="9"/>
      <c r="O7116" s="9"/>
      <c r="P7116" s="9"/>
      <c r="Q7116" s="9"/>
      <c r="R7116" s="36"/>
      <c r="V7116" s="36"/>
    </row>
    <row r="7117" spans="1:22" x14ac:dyDescent="0.25">
      <c r="A7117" s="86"/>
      <c r="B7117" s="9"/>
      <c r="C7117" s="9"/>
      <c r="D7117" s="9"/>
      <c r="E7117" s="9"/>
      <c r="F7117" s="9"/>
      <c r="I7117" s="9"/>
      <c r="K7117" s="9"/>
      <c r="L7117" s="9"/>
      <c r="M7117" s="9"/>
      <c r="O7117" s="9"/>
      <c r="P7117" s="9"/>
      <c r="Q7117" s="9"/>
      <c r="R7117" s="36"/>
      <c r="V7117" s="36"/>
    </row>
    <row r="7118" spans="1:22" x14ac:dyDescent="0.25">
      <c r="A7118" s="86"/>
      <c r="B7118" s="9"/>
      <c r="C7118" s="9"/>
      <c r="D7118" s="9"/>
      <c r="E7118" s="9"/>
      <c r="F7118" s="9"/>
      <c r="I7118" s="9"/>
      <c r="K7118" s="9"/>
      <c r="L7118" s="9"/>
      <c r="M7118" s="9"/>
      <c r="O7118" s="9"/>
      <c r="P7118" s="9"/>
      <c r="Q7118" s="9"/>
      <c r="R7118" s="36"/>
      <c r="V7118" s="36"/>
    </row>
    <row r="7119" spans="1:22" x14ac:dyDescent="0.25">
      <c r="A7119" s="86"/>
      <c r="B7119" s="9"/>
      <c r="C7119" s="9"/>
      <c r="D7119" s="9"/>
      <c r="E7119" s="9"/>
      <c r="F7119" s="9"/>
      <c r="I7119" s="9"/>
      <c r="K7119" s="9"/>
      <c r="L7119" s="9"/>
      <c r="M7119" s="9"/>
      <c r="O7119" s="9"/>
      <c r="P7119" s="9"/>
      <c r="Q7119" s="9"/>
      <c r="R7119" s="36"/>
      <c r="V7119" s="36"/>
    </row>
    <row r="7120" spans="1:22" x14ac:dyDescent="0.25">
      <c r="A7120" s="86"/>
      <c r="B7120" s="9"/>
      <c r="C7120" s="9"/>
      <c r="D7120" s="9"/>
      <c r="E7120" s="9"/>
      <c r="F7120" s="9"/>
      <c r="I7120" s="9"/>
      <c r="K7120" s="9"/>
      <c r="L7120" s="9"/>
      <c r="M7120" s="9"/>
      <c r="O7120" s="9"/>
      <c r="P7120" s="9"/>
      <c r="Q7120" s="9"/>
      <c r="R7120" s="36"/>
      <c r="V7120" s="36"/>
    </row>
    <row r="7121" spans="1:22" x14ac:dyDescent="0.25">
      <c r="A7121" s="86"/>
      <c r="B7121" s="9"/>
      <c r="C7121" s="9"/>
      <c r="D7121" s="9"/>
      <c r="E7121" s="9"/>
      <c r="F7121" s="9"/>
      <c r="I7121" s="9"/>
      <c r="K7121" s="9"/>
      <c r="L7121" s="9"/>
      <c r="M7121" s="9"/>
      <c r="O7121" s="9"/>
      <c r="P7121" s="9"/>
      <c r="Q7121" s="9"/>
      <c r="R7121" s="36"/>
      <c r="V7121" s="36"/>
    </row>
    <row r="7122" spans="1:22" x14ac:dyDescent="0.25">
      <c r="A7122" s="86"/>
      <c r="B7122" s="9"/>
      <c r="C7122" s="9"/>
      <c r="D7122" s="9"/>
      <c r="E7122" s="9"/>
      <c r="F7122" s="9"/>
      <c r="I7122" s="9"/>
      <c r="K7122" s="9"/>
      <c r="L7122" s="9"/>
      <c r="M7122" s="9"/>
      <c r="O7122" s="9"/>
      <c r="P7122" s="9"/>
      <c r="Q7122" s="9"/>
      <c r="R7122" s="36"/>
      <c r="V7122" s="36"/>
    </row>
    <row r="7123" spans="1:22" x14ac:dyDescent="0.25">
      <c r="A7123" s="86"/>
      <c r="B7123" s="9"/>
      <c r="C7123" s="9"/>
      <c r="D7123" s="9"/>
      <c r="E7123" s="9"/>
      <c r="F7123" s="9"/>
      <c r="I7123" s="9"/>
      <c r="K7123" s="9"/>
      <c r="L7123" s="9"/>
      <c r="M7123" s="9"/>
      <c r="O7123" s="9"/>
      <c r="P7123" s="9"/>
      <c r="Q7123" s="9"/>
      <c r="R7123" s="36"/>
      <c r="V7123" s="36"/>
    </row>
    <row r="7124" spans="1:22" x14ac:dyDescent="0.25">
      <c r="A7124" s="86"/>
      <c r="B7124" s="9"/>
      <c r="C7124" s="9"/>
      <c r="D7124" s="9"/>
      <c r="E7124" s="9"/>
      <c r="F7124" s="9"/>
      <c r="I7124" s="9"/>
      <c r="K7124" s="9"/>
      <c r="L7124" s="9"/>
      <c r="M7124" s="9"/>
      <c r="O7124" s="9"/>
      <c r="P7124" s="9"/>
      <c r="Q7124" s="9"/>
      <c r="R7124" s="36"/>
      <c r="V7124" s="36"/>
    </row>
    <row r="7125" spans="1:22" x14ac:dyDescent="0.25">
      <c r="A7125" s="86"/>
      <c r="B7125" s="9"/>
      <c r="C7125" s="9"/>
      <c r="D7125" s="9"/>
      <c r="E7125" s="9"/>
      <c r="F7125" s="9"/>
      <c r="I7125" s="9"/>
      <c r="K7125" s="9"/>
      <c r="L7125" s="9"/>
      <c r="M7125" s="9"/>
      <c r="O7125" s="9"/>
      <c r="P7125" s="9"/>
      <c r="Q7125" s="9"/>
      <c r="R7125" s="36"/>
      <c r="V7125" s="36"/>
    </row>
    <row r="7126" spans="1:22" x14ac:dyDescent="0.25">
      <c r="A7126" s="86"/>
      <c r="B7126" s="9"/>
      <c r="C7126" s="9"/>
      <c r="D7126" s="9"/>
      <c r="E7126" s="9"/>
      <c r="F7126" s="9"/>
      <c r="I7126" s="9"/>
      <c r="K7126" s="9"/>
      <c r="L7126" s="9"/>
      <c r="M7126" s="9"/>
      <c r="O7126" s="9"/>
      <c r="P7126" s="9"/>
      <c r="Q7126" s="9"/>
      <c r="R7126" s="36"/>
      <c r="V7126" s="36"/>
    </row>
    <row r="7127" spans="1:22" x14ac:dyDescent="0.25">
      <c r="A7127" s="86"/>
      <c r="B7127" s="9"/>
      <c r="C7127" s="9"/>
      <c r="D7127" s="9"/>
      <c r="E7127" s="9"/>
      <c r="F7127" s="9"/>
      <c r="I7127" s="9"/>
      <c r="K7127" s="9"/>
      <c r="L7127" s="9"/>
      <c r="M7127" s="9"/>
      <c r="O7127" s="9"/>
      <c r="P7127" s="9"/>
      <c r="Q7127" s="9"/>
      <c r="R7127" s="36"/>
      <c r="V7127" s="36"/>
    </row>
    <row r="7128" spans="1:22" x14ac:dyDescent="0.25">
      <c r="A7128" s="86"/>
      <c r="B7128" s="9"/>
      <c r="C7128" s="9"/>
      <c r="D7128" s="9"/>
      <c r="E7128" s="9"/>
      <c r="F7128" s="9"/>
      <c r="I7128" s="9"/>
      <c r="K7128" s="9"/>
      <c r="L7128" s="9"/>
      <c r="M7128" s="9"/>
      <c r="O7128" s="9"/>
      <c r="P7128" s="9"/>
      <c r="Q7128" s="9"/>
      <c r="R7128" s="36"/>
      <c r="V7128" s="36"/>
    </row>
    <row r="7129" spans="1:22" x14ac:dyDescent="0.25">
      <c r="A7129" s="86"/>
      <c r="B7129" s="9"/>
      <c r="C7129" s="9"/>
      <c r="D7129" s="9"/>
      <c r="E7129" s="9"/>
      <c r="F7129" s="9"/>
      <c r="I7129" s="9"/>
      <c r="K7129" s="9"/>
      <c r="L7129" s="9"/>
      <c r="M7129" s="9"/>
      <c r="O7129" s="9"/>
      <c r="P7129" s="9"/>
      <c r="Q7129" s="9"/>
      <c r="R7129" s="36"/>
      <c r="V7129" s="36"/>
    </row>
    <row r="7130" spans="1:22" x14ac:dyDescent="0.25">
      <c r="A7130" s="86"/>
      <c r="B7130" s="9"/>
      <c r="C7130" s="9"/>
      <c r="D7130" s="9"/>
      <c r="E7130" s="9"/>
      <c r="F7130" s="9"/>
      <c r="I7130" s="9"/>
      <c r="K7130" s="9"/>
      <c r="L7130" s="9"/>
      <c r="M7130" s="9"/>
      <c r="O7130" s="9"/>
      <c r="P7130" s="9"/>
      <c r="Q7130" s="9"/>
      <c r="R7130" s="36"/>
      <c r="V7130" s="36"/>
    </row>
    <row r="7131" spans="1:22" x14ac:dyDescent="0.25">
      <c r="A7131" s="86"/>
      <c r="B7131" s="9"/>
      <c r="C7131" s="9"/>
      <c r="D7131" s="9"/>
      <c r="E7131" s="9"/>
      <c r="F7131" s="9"/>
      <c r="I7131" s="9"/>
      <c r="K7131" s="9"/>
      <c r="L7131" s="9"/>
      <c r="M7131" s="9"/>
      <c r="O7131" s="9"/>
      <c r="P7131" s="9"/>
      <c r="Q7131" s="9"/>
      <c r="R7131" s="36"/>
      <c r="V7131" s="36"/>
    </row>
    <row r="7132" spans="1:22" x14ac:dyDescent="0.25">
      <c r="A7132" s="86"/>
      <c r="B7132" s="9"/>
      <c r="C7132" s="9"/>
      <c r="D7132" s="9"/>
      <c r="E7132" s="9"/>
      <c r="F7132" s="9"/>
      <c r="I7132" s="9"/>
      <c r="K7132" s="9"/>
      <c r="L7132" s="9"/>
      <c r="M7132" s="9"/>
      <c r="O7132" s="9"/>
      <c r="P7132" s="9"/>
      <c r="Q7132" s="9"/>
      <c r="R7132" s="36"/>
      <c r="V7132" s="36"/>
    </row>
    <row r="7133" spans="1:22" x14ac:dyDescent="0.25">
      <c r="A7133" s="86"/>
      <c r="B7133" s="9"/>
      <c r="C7133" s="9"/>
      <c r="D7133" s="9"/>
      <c r="E7133" s="9"/>
      <c r="F7133" s="9"/>
      <c r="I7133" s="9"/>
      <c r="K7133" s="9"/>
      <c r="L7133" s="9"/>
      <c r="M7133" s="9"/>
      <c r="O7133" s="9"/>
      <c r="P7133" s="9"/>
      <c r="Q7133" s="9"/>
      <c r="R7133" s="36"/>
      <c r="V7133" s="36"/>
    </row>
    <row r="7134" spans="1:22" x14ac:dyDescent="0.25">
      <c r="A7134" s="86"/>
      <c r="B7134" s="9"/>
      <c r="C7134" s="9"/>
      <c r="D7134" s="9"/>
      <c r="E7134" s="9"/>
      <c r="F7134" s="9"/>
      <c r="I7134" s="9"/>
      <c r="K7134" s="9"/>
      <c r="L7134" s="9"/>
      <c r="M7134" s="9"/>
      <c r="O7134" s="9"/>
      <c r="P7134" s="9"/>
      <c r="Q7134" s="9"/>
      <c r="R7134" s="36"/>
      <c r="V7134" s="36"/>
    </row>
    <row r="7135" spans="1:22" x14ac:dyDescent="0.25">
      <c r="A7135" s="86"/>
      <c r="B7135" s="9"/>
      <c r="C7135" s="9"/>
      <c r="D7135" s="9"/>
      <c r="E7135" s="9"/>
      <c r="F7135" s="9"/>
      <c r="I7135" s="9"/>
      <c r="K7135" s="9"/>
      <c r="L7135" s="9"/>
      <c r="M7135" s="9"/>
      <c r="O7135" s="9"/>
      <c r="P7135" s="9"/>
      <c r="Q7135" s="9"/>
      <c r="R7135" s="36"/>
      <c r="V7135" s="36"/>
    </row>
    <row r="7136" spans="1:22" x14ac:dyDescent="0.25">
      <c r="A7136" s="86"/>
      <c r="B7136" s="9"/>
      <c r="C7136" s="9"/>
      <c r="D7136" s="9"/>
      <c r="E7136" s="9"/>
      <c r="F7136" s="9"/>
      <c r="I7136" s="9"/>
      <c r="K7136" s="9"/>
      <c r="L7136" s="9"/>
      <c r="M7136" s="9"/>
      <c r="O7136" s="9"/>
      <c r="P7136" s="9"/>
      <c r="Q7136" s="9"/>
      <c r="R7136" s="36"/>
      <c r="V7136" s="36"/>
    </row>
    <row r="7137" spans="1:22" x14ac:dyDescent="0.25">
      <c r="A7137" s="86"/>
      <c r="B7137" s="9"/>
      <c r="C7137" s="9"/>
      <c r="D7137" s="9"/>
      <c r="E7137" s="9"/>
      <c r="F7137" s="9"/>
      <c r="I7137" s="9"/>
      <c r="K7137" s="9"/>
      <c r="L7137" s="9"/>
      <c r="M7137" s="9"/>
      <c r="O7137" s="9"/>
      <c r="P7137" s="9"/>
      <c r="Q7137" s="9"/>
      <c r="R7137" s="36"/>
      <c r="V7137" s="36"/>
    </row>
    <row r="7138" spans="1:22" x14ac:dyDescent="0.25">
      <c r="A7138" s="86"/>
      <c r="B7138" s="9"/>
      <c r="C7138" s="9"/>
      <c r="D7138" s="9"/>
      <c r="E7138" s="9"/>
      <c r="F7138" s="9"/>
      <c r="I7138" s="9"/>
      <c r="K7138" s="9"/>
      <c r="L7138" s="9"/>
      <c r="M7138" s="9"/>
      <c r="O7138" s="9"/>
      <c r="P7138" s="9"/>
      <c r="Q7138" s="9"/>
      <c r="R7138" s="36"/>
      <c r="V7138" s="36"/>
    </row>
    <row r="7139" spans="1:22" x14ac:dyDescent="0.25">
      <c r="A7139" s="86"/>
      <c r="B7139" s="9"/>
      <c r="C7139" s="9"/>
      <c r="D7139" s="9"/>
      <c r="E7139" s="9"/>
      <c r="F7139" s="9"/>
      <c r="I7139" s="9"/>
      <c r="K7139" s="9"/>
      <c r="L7139" s="9"/>
      <c r="M7139" s="9"/>
      <c r="O7139" s="9"/>
      <c r="P7139" s="9"/>
      <c r="Q7139" s="9"/>
      <c r="R7139" s="36"/>
      <c r="V7139" s="36"/>
    </row>
    <row r="7140" spans="1:22" x14ac:dyDescent="0.25">
      <c r="A7140" s="86"/>
      <c r="B7140" s="9"/>
      <c r="C7140" s="9"/>
      <c r="D7140" s="9"/>
      <c r="E7140" s="9"/>
      <c r="F7140" s="9"/>
      <c r="I7140" s="9"/>
      <c r="K7140" s="9"/>
      <c r="L7140" s="9"/>
      <c r="M7140" s="9"/>
      <c r="O7140" s="9"/>
      <c r="P7140" s="9"/>
      <c r="Q7140" s="9"/>
      <c r="R7140" s="36"/>
      <c r="V7140" s="36"/>
    </row>
    <row r="7141" spans="1:22" x14ac:dyDescent="0.25">
      <c r="A7141" s="86"/>
      <c r="B7141" s="9"/>
      <c r="C7141" s="9"/>
      <c r="D7141" s="9"/>
      <c r="E7141" s="9"/>
      <c r="F7141" s="9"/>
      <c r="I7141" s="9"/>
      <c r="K7141" s="9"/>
      <c r="L7141" s="9"/>
      <c r="M7141" s="9"/>
      <c r="O7141" s="9"/>
      <c r="P7141" s="9"/>
      <c r="Q7141" s="9"/>
      <c r="R7141" s="36"/>
      <c r="V7141" s="36"/>
    </row>
    <row r="7142" spans="1:22" x14ac:dyDescent="0.25">
      <c r="A7142" s="86"/>
      <c r="B7142" s="9"/>
      <c r="C7142" s="9"/>
      <c r="D7142" s="9"/>
      <c r="E7142" s="9"/>
      <c r="F7142" s="9"/>
      <c r="I7142" s="9"/>
      <c r="K7142" s="9"/>
      <c r="L7142" s="9"/>
      <c r="M7142" s="9"/>
      <c r="O7142" s="9"/>
      <c r="P7142" s="9"/>
      <c r="Q7142" s="9"/>
      <c r="R7142" s="36"/>
      <c r="V7142" s="36"/>
    </row>
    <row r="7143" spans="1:22" x14ac:dyDescent="0.25">
      <c r="A7143" s="86"/>
      <c r="B7143" s="9"/>
      <c r="C7143" s="9"/>
      <c r="D7143" s="9"/>
      <c r="E7143" s="9"/>
      <c r="F7143" s="9"/>
      <c r="I7143" s="9"/>
      <c r="K7143" s="9"/>
      <c r="L7143" s="9"/>
      <c r="M7143" s="9"/>
      <c r="O7143" s="9"/>
      <c r="P7143" s="9"/>
      <c r="Q7143" s="9"/>
      <c r="R7143" s="36"/>
      <c r="V7143" s="36"/>
    </row>
    <row r="7144" spans="1:22" x14ac:dyDescent="0.25">
      <c r="A7144" s="86"/>
      <c r="B7144" s="9"/>
      <c r="C7144" s="9"/>
      <c r="D7144" s="9"/>
      <c r="E7144" s="9"/>
      <c r="F7144" s="9"/>
      <c r="I7144" s="9"/>
      <c r="K7144" s="9"/>
      <c r="L7144" s="9"/>
      <c r="M7144" s="9"/>
      <c r="O7144" s="9"/>
      <c r="P7144" s="9"/>
      <c r="Q7144" s="9"/>
      <c r="R7144" s="36"/>
      <c r="V7144" s="36"/>
    </row>
    <row r="7145" spans="1:22" x14ac:dyDescent="0.25">
      <c r="A7145" s="86"/>
      <c r="B7145" s="9"/>
      <c r="C7145" s="9"/>
      <c r="D7145" s="9"/>
      <c r="E7145" s="9"/>
      <c r="F7145" s="9"/>
      <c r="I7145" s="9"/>
      <c r="K7145" s="9"/>
      <c r="L7145" s="9"/>
      <c r="M7145" s="9"/>
      <c r="O7145" s="9"/>
      <c r="P7145" s="9"/>
      <c r="Q7145" s="9"/>
      <c r="R7145" s="36"/>
      <c r="V7145" s="36"/>
    </row>
    <row r="7146" spans="1:22" x14ac:dyDescent="0.25">
      <c r="A7146" s="86"/>
      <c r="B7146" s="9"/>
      <c r="C7146" s="9"/>
      <c r="D7146" s="9"/>
      <c r="E7146" s="9"/>
      <c r="F7146" s="9"/>
      <c r="I7146" s="9"/>
      <c r="K7146" s="9"/>
      <c r="L7146" s="9"/>
      <c r="M7146" s="9"/>
      <c r="O7146" s="9"/>
      <c r="P7146" s="9"/>
      <c r="Q7146" s="9"/>
      <c r="R7146" s="36"/>
      <c r="V7146" s="36"/>
    </row>
    <row r="7147" spans="1:22" x14ac:dyDescent="0.25">
      <c r="A7147" s="86"/>
      <c r="B7147" s="9"/>
      <c r="C7147" s="9"/>
      <c r="D7147" s="9"/>
      <c r="E7147" s="9"/>
      <c r="F7147" s="9"/>
      <c r="I7147" s="9"/>
      <c r="K7147" s="9"/>
      <c r="L7147" s="9"/>
      <c r="M7147" s="9"/>
      <c r="O7147" s="9"/>
      <c r="P7147" s="9"/>
      <c r="Q7147" s="9"/>
      <c r="R7147" s="36"/>
      <c r="V7147" s="36"/>
    </row>
    <row r="7148" spans="1:22" x14ac:dyDescent="0.25">
      <c r="A7148" s="86"/>
      <c r="B7148" s="9"/>
      <c r="C7148" s="9"/>
      <c r="D7148" s="9"/>
      <c r="E7148" s="9"/>
      <c r="F7148" s="9"/>
      <c r="I7148" s="9"/>
      <c r="K7148" s="9"/>
      <c r="L7148" s="9"/>
      <c r="M7148" s="9"/>
      <c r="O7148" s="9"/>
      <c r="P7148" s="9"/>
      <c r="Q7148" s="9"/>
      <c r="R7148" s="36"/>
      <c r="V7148" s="36"/>
    </row>
    <row r="7149" spans="1:22" x14ac:dyDescent="0.25">
      <c r="A7149" s="86"/>
      <c r="B7149" s="9"/>
      <c r="C7149" s="9"/>
      <c r="D7149" s="9"/>
      <c r="E7149" s="9"/>
      <c r="F7149" s="9"/>
      <c r="I7149" s="9"/>
      <c r="K7149" s="9"/>
      <c r="L7149" s="9"/>
      <c r="M7149" s="9"/>
      <c r="O7149" s="9"/>
      <c r="P7149" s="9"/>
      <c r="Q7149" s="9"/>
      <c r="R7149" s="36"/>
      <c r="V7149" s="36"/>
    </row>
    <row r="7150" spans="1:22" x14ac:dyDescent="0.25">
      <c r="A7150" s="86"/>
      <c r="B7150" s="9"/>
      <c r="C7150" s="9"/>
      <c r="D7150" s="9"/>
      <c r="E7150" s="9"/>
      <c r="F7150" s="9"/>
      <c r="I7150" s="9"/>
      <c r="K7150" s="9"/>
      <c r="L7150" s="9"/>
      <c r="M7150" s="9"/>
      <c r="O7150" s="9"/>
      <c r="P7150" s="9"/>
      <c r="Q7150" s="9"/>
      <c r="R7150" s="36"/>
      <c r="V7150" s="36"/>
    </row>
    <row r="7151" spans="1:22" x14ac:dyDescent="0.25">
      <c r="A7151" s="86"/>
      <c r="B7151" s="9"/>
      <c r="C7151" s="9"/>
      <c r="D7151" s="9"/>
      <c r="E7151" s="9"/>
      <c r="F7151" s="9"/>
      <c r="I7151" s="9"/>
      <c r="K7151" s="9"/>
      <c r="L7151" s="9"/>
      <c r="M7151" s="9"/>
      <c r="O7151" s="9"/>
      <c r="P7151" s="9"/>
      <c r="Q7151" s="9"/>
      <c r="R7151" s="36"/>
      <c r="V7151" s="36"/>
    </row>
    <row r="7152" spans="1:22" x14ac:dyDescent="0.25">
      <c r="A7152" s="86"/>
      <c r="B7152" s="9"/>
      <c r="C7152" s="9"/>
      <c r="D7152" s="9"/>
      <c r="E7152" s="9"/>
      <c r="F7152" s="9"/>
      <c r="I7152" s="9"/>
      <c r="K7152" s="9"/>
      <c r="L7152" s="9"/>
      <c r="M7152" s="9"/>
      <c r="O7152" s="9"/>
      <c r="P7152" s="9"/>
      <c r="Q7152" s="9"/>
      <c r="R7152" s="36"/>
      <c r="V7152" s="36"/>
    </row>
    <row r="7153" spans="1:22" x14ac:dyDescent="0.25">
      <c r="A7153" s="86"/>
      <c r="B7153" s="9"/>
      <c r="C7153" s="9"/>
      <c r="D7153" s="9"/>
      <c r="E7153" s="9"/>
      <c r="F7153" s="9"/>
      <c r="I7153" s="9"/>
      <c r="K7153" s="9"/>
      <c r="L7153" s="9"/>
      <c r="M7153" s="9"/>
      <c r="O7153" s="9"/>
      <c r="P7153" s="9"/>
      <c r="Q7153" s="9"/>
      <c r="R7153" s="36"/>
      <c r="V7153" s="36"/>
    </row>
    <row r="7154" spans="1:22" x14ac:dyDescent="0.25">
      <c r="A7154" s="86"/>
      <c r="B7154" s="9"/>
      <c r="C7154" s="9"/>
      <c r="D7154" s="9"/>
      <c r="E7154" s="9"/>
      <c r="F7154" s="9"/>
      <c r="I7154" s="9"/>
      <c r="K7154" s="9"/>
      <c r="L7154" s="9"/>
      <c r="M7154" s="9"/>
      <c r="O7154" s="9"/>
      <c r="P7154" s="9"/>
      <c r="Q7154" s="9"/>
      <c r="R7154" s="36"/>
      <c r="V7154" s="36"/>
    </row>
    <row r="7155" spans="1:22" x14ac:dyDescent="0.25">
      <c r="A7155" s="86"/>
      <c r="B7155" s="9"/>
      <c r="C7155" s="9"/>
      <c r="D7155" s="9"/>
      <c r="E7155" s="9"/>
      <c r="F7155" s="9"/>
      <c r="I7155" s="9"/>
      <c r="K7155" s="9"/>
      <c r="L7155" s="9"/>
      <c r="M7155" s="9"/>
      <c r="O7155" s="9"/>
      <c r="P7155" s="9"/>
      <c r="Q7155" s="9"/>
      <c r="R7155" s="36"/>
      <c r="V7155" s="36"/>
    </row>
    <row r="7156" spans="1:22" x14ac:dyDescent="0.25">
      <c r="A7156" s="86"/>
      <c r="B7156" s="9"/>
      <c r="C7156" s="9"/>
      <c r="D7156" s="9"/>
      <c r="E7156" s="9"/>
      <c r="F7156" s="9"/>
      <c r="I7156" s="9"/>
      <c r="K7156" s="9"/>
      <c r="L7156" s="9"/>
      <c r="M7156" s="9"/>
      <c r="O7156" s="9"/>
      <c r="P7156" s="9"/>
      <c r="Q7156" s="9"/>
      <c r="R7156" s="36"/>
      <c r="V7156" s="36"/>
    </row>
    <row r="7157" spans="1:22" x14ac:dyDescent="0.25">
      <c r="A7157" s="86"/>
      <c r="B7157" s="9"/>
      <c r="C7157" s="9"/>
      <c r="D7157" s="9"/>
      <c r="E7157" s="9"/>
      <c r="F7157" s="9"/>
      <c r="I7157" s="9"/>
      <c r="K7157" s="9"/>
      <c r="L7157" s="9"/>
      <c r="M7157" s="9"/>
      <c r="O7157" s="9"/>
      <c r="P7157" s="9"/>
      <c r="Q7157" s="9"/>
      <c r="R7157" s="36"/>
      <c r="V7157" s="36"/>
    </row>
    <row r="7158" spans="1:22" x14ac:dyDescent="0.25">
      <c r="A7158" s="86"/>
      <c r="B7158" s="9"/>
      <c r="C7158" s="9"/>
      <c r="D7158" s="9"/>
      <c r="E7158" s="9"/>
      <c r="F7158" s="9"/>
      <c r="I7158" s="9"/>
      <c r="K7158" s="9"/>
      <c r="L7158" s="9"/>
      <c r="M7158" s="9"/>
      <c r="O7158" s="9"/>
      <c r="P7158" s="9"/>
      <c r="Q7158" s="9"/>
      <c r="R7158" s="36"/>
      <c r="V7158" s="36"/>
    </row>
    <row r="7159" spans="1:22" x14ac:dyDescent="0.25">
      <c r="A7159" s="86"/>
      <c r="B7159" s="9"/>
      <c r="C7159" s="9"/>
      <c r="D7159" s="9"/>
      <c r="E7159" s="9"/>
      <c r="F7159" s="9"/>
      <c r="I7159" s="9"/>
      <c r="K7159" s="9"/>
      <c r="L7159" s="9"/>
      <c r="M7159" s="9"/>
      <c r="O7159" s="9"/>
      <c r="P7159" s="9"/>
      <c r="Q7159" s="9"/>
      <c r="R7159" s="36"/>
      <c r="V7159" s="36"/>
    </row>
    <row r="7160" spans="1:22" x14ac:dyDescent="0.25">
      <c r="A7160" s="86"/>
      <c r="B7160" s="9"/>
      <c r="C7160" s="9"/>
      <c r="D7160" s="9"/>
      <c r="E7160" s="9"/>
      <c r="F7160" s="9"/>
      <c r="I7160" s="9"/>
      <c r="K7160" s="9"/>
      <c r="L7160" s="9"/>
      <c r="M7160" s="9"/>
      <c r="O7160" s="9"/>
      <c r="P7160" s="9"/>
      <c r="Q7160" s="9"/>
      <c r="R7160" s="36"/>
      <c r="V7160" s="36"/>
    </row>
    <row r="7161" spans="1:22" x14ac:dyDescent="0.25">
      <c r="A7161" s="86"/>
      <c r="B7161" s="9"/>
      <c r="C7161" s="9"/>
      <c r="D7161" s="9"/>
      <c r="E7161" s="9"/>
      <c r="F7161" s="9"/>
      <c r="I7161" s="9"/>
      <c r="K7161" s="9"/>
      <c r="L7161" s="9"/>
      <c r="M7161" s="9"/>
      <c r="O7161" s="9"/>
      <c r="P7161" s="9"/>
      <c r="Q7161" s="9"/>
      <c r="R7161" s="36"/>
      <c r="V7161" s="36"/>
    </row>
    <row r="7162" spans="1:22" x14ac:dyDescent="0.25">
      <c r="A7162" s="86"/>
      <c r="B7162" s="9"/>
      <c r="C7162" s="9"/>
      <c r="D7162" s="9"/>
      <c r="E7162" s="9"/>
      <c r="F7162" s="9"/>
      <c r="I7162" s="9"/>
      <c r="K7162" s="9"/>
      <c r="L7162" s="9"/>
      <c r="M7162" s="9"/>
      <c r="O7162" s="9"/>
      <c r="P7162" s="9"/>
      <c r="Q7162" s="9"/>
      <c r="R7162" s="36"/>
      <c r="V7162" s="36"/>
    </row>
    <row r="7163" spans="1:22" x14ac:dyDescent="0.25">
      <c r="A7163" s="86"/>
      <c r="B7163" s="9"/>
      <c r="C7163" s="9"/>
      <c r="D7163" s="9"/>
      <c r="E7163" s="9"/>
      <c r="F7163" s="9"/>
      <c r="I7163" s="9"/>
      <c r="K7163" s="9"/>
      <c r="L7163" s="9"/>
      <c r="M7163" s="9"/>
      <c r="O7163" s="9"/>
      <c r="P7163" s="9"/>
      <c r="Q7163" s="9"/>
      <c r="R7163" s="36"/>
      <c r="V7163" s="36"/>
    </row>
    <row r="7164" spans="1:22" x14ac:dyDescent="0.25">
      <c r="A7164" s="86"/>
      <c r="B7164" s="9"/>
      <c r="C7164" s="9"/>
      <c r="D7164" s="9"/>
      <c r="E7164" s="9"/>
      <c r="F7164" s="9"/>
      <c r="I7164" s="9"/>
      <c r="K7164" s="9"/>
      <c r="L7164" s="9"/>
      <c r="M7164" s="9"/>
      <c r="O7164" s="9"/>
      <c r="P7164" s="9"/>
      <c r="Q7164" s="9"/>
      <c r="R7164" s="36"/>
      <c r="V7164" s="36"/>
    </row>
    <row r="7165" spans="1:22" x14ac:dyDescent="0.25">
      <c r="A7165" s="86"/>
      <c r="B7165" s="9"/>
      <c r="C7165" s="9"/>
      <c r="D7165" s="9"/>
      <c r="E7165" s="9"/>
      <c r="F7165" s="9"/>
      <c r="I7165" s="9"/>
      <c r="K7165" s="9"/>
      <c r="L7165" s="9"/>
      <c r="M7165" s="9"/>
      <c r="O7165" s="9"/>
      <c r="P7165" s="9"/>
      <c r="Q7165" s="9"/>
      <c r="R7165" s="36"/>
      <c r="V7165" s="36"/>
    </row>
    <row r="7166" spans="1:22" x14ac:dyDescent="0.25">
      <c r="A7166" s="86"/>
      <c r="B7166" s="9"/>
      <c r="C7166" s="9"/>
      <c r="D7166" s="9"/>
      <c r="E7166" s="9"/>
      <c r="F7166" s="9"/>
      <c r="I7166" s="9"/>
      <c r="K7166" s="9"/>
      <c r="L7166" s="9"/>
      <c r="M7166" s="9"/>
      <c r="O7166" s="9"/>
      <c r="P7166" s="9"/>
      <c r="Q7166" s="9"/>
      <c r="R7166" s="36"/>
      <c r="V7166" s="36"/>
    </row>
    <row r="7167" spans="1:22" x14ac:dyDescent="0.25">
      <c r="A7167" s="86"/>
      <c r="B7167" s="9"/>
      <c r="C7167" s="9"/>
      <c r="D7167" s="9"/>
      <c r="E7167" s="9"/>
      <c r="F7167" s="9"/>
      <c r="I7167" s="9"/>
      <c r="K7167" s="9"/>
      <c r="L7167" s="9"/>
      <c r="M7167" s="9"/>
      <c r="O7167" s="9"/>
      <c r="P7167" s="9"/>
      <c r="Q7167" s="9"/>
      <c r="R7167" s="36"/>
      <c r="V7167" s="36"/>
    </row>
    <row r="7168" spans="1:22" x14ac:dyDescent="0.25">
      <c r="A7168" s="86"/>
      <c r="B7168" s="9"/>
      <c r="C7168" s="9"/>
      <c r="D7168" s="9"/>
      <c r="E7168" s="9"/>
      <c r="F7168" s="9"/>
      <c r="I7168" s="9"/>
      <c r="K7168" s="9"/>
      <c r="L7168" s="9"/>
      <c r="M7168" s="9"/>
      <c r="O7168" s="9"/>
      <c r="P7168" s="9"/>
      <c r="Q7168" s="9"/>
      <c r="R7168" s="36"/>
      <c r="V7168" s="36"/>
    </row>
    <row r="7169" spans="1:22" x14ac:dyDescent="0.25">
      <c r="A7169" s="86"/>
      <c r="B7169" s="9"/>
      <c r="C7169" s="9"/>
      <c r="D7169" s="9"/>
      <c r="E7169" s="9"/>
      <c r="F7169" s="9"/>
      <c r="I7169" s="9"/>
      <c r="K7169" s="9"/>
      <c r="L7169" s="9"/>
      <c r="M7169" s="9"/>
      <c r="O7169" s="9"/>
      <c r="P7169" s="9"/>
      <c r="Q7169" s="9"/>
      <c r="R7169" s="36"/>
      <c r="V7169" s="36"/>
    </row>
    <row r="7170" spans="1:22" x14ac:dyDescent="0.25">
      <c r="A7170" s="86"/>
      <c r="B7170" s="9"/>
      <c r="C7170" s="9"/>
      <c r="D7170" s="9"/>
      <c r="E7170" s="9"/>
      <c r="F7170" s="9"/>
      <c r="I7170" s="9"/>
      <c r="K7170" s="9"/>
      <c r="L7170" s="9"/>
      <c r="M7170" s="9"/>
      <c r="O7170" s="9"/>
      <c r="P7170" s="9"/>
      <c r="Q7170" s="9"/>
      <c r="R7170" s="36"/>
      <c r="V7170" s="36"/>
    </row>
    <row r="7171" spans="1:22" x14ac:dyDescent="0.25">
      <c r="A7171" s="86"/>
      <c r="B7171" s="9"/>
      <c r="C7171" s="9"/>
      <c r="D7171" s="9"/>
      <c r="E7171" s="9"/>
      <c r="F7171" s="9"/>
      <c r="I7171" s="9"/>
      <c r="K7171" s="9"/>
      <c r="L7171" s="9"/>
      <c r="M7171" s="9"/>
      <c r="O7171" s="9"/>
      <c r="P7171" s="9"/>
      <c r="Q7171" s="9"/>
      <c r="R7171" s="36"/>
      <c r="V7171" s="36"/>
    </row>
    <row r="7172" spans="1:22" x14ac:dyDescent="0.25">
      <c r="A7172" s="86"/>
      <c r="B7172" s="9"/>
      <c r="C7172" s="9"/>
      <c r="D7172" s="9"/>
      <c r="E7172" s="9"/>
      <c r="F7172" s="9"/>
      <c r="I7172" s="9"/>
      <c r="K7172" s="9"/>
      <c r="L7172" s="9"/>
      <c r="M7172" s="9"/>
      <c r="O7172" s="9"/>
      <c r="P7172" s="9"/>
      <c r="Q7172" s="9"/>
      <c r="R7172" s="36"/>
      <c r="V7172" s="36"/>
    </row>
    <row r="7173" spans="1:22" x14ac:dyDescent="0.25">
      <c r="A7173" s="86"/>
      <c r="B7173" s="9"/>
      <c r="C7173" s="9"/>
      <c r="D7173" s="9"/>
      <c r="E7173" s="9"/>
      <c r="F7173" s="9"/>
      <c r="I7173" s="9"/>
      <c r="K7173" s="9"/>
      <c r="L7173" s="9"/>
      <c r="M7173" s="9"/>
      <c r="O7173" s="9"/>
      <c r="P7173" s="9"/>
      <c r="Q7173" s="9"/>
      <c r="R7173" s="36"/>
      <c r="V7173" s="36"/>
    </row>
    <row r="7174" spans="1:22" x14ac:dyDescent="0.25">
      <c r="A7174" s="86"/>
      <c r="B7174" s="9"/>
      <c r="C7174" s="9"/>
      <c r="D7174" s="9"/>
      <c r="E7174" s="9"/>
      <c r="F7174" s="9"/>
      <c r="I7174" s="9"/>
      <c r="K7174" s="9"/>
      <c r="L7174" s="9"/>
      <c r="M7174" s="9"/>
      <c r="O7174" s="9"/>
      <c r="P7174" s="9"/>
      <c r="Q7174" s="9"/>
      <c r="R7174" s="36"/>
      <c r="V7174" s="36"/>
    </row>
    <row r="7175" spans="1:22" x14ac:dyDescent="0.25">
      <c r="A7175" s="86"/>
      <c r="B7175" s="9"/>
      <c r="C7175" s="9"/>
      <c r="D7175" s="9"/>
      <c r="E7175" s="9"/>
      <c r="F7175" s="9"/>
      <c r="I7175" s="9"/>
      <c r="K7175" s="9"/>
      <c r="L7175" s="9"/>
      <c r="M7175" s="9"/>
      <c r="O7175" s="9"/>
      <c r="P7175" s="9"/>
      <c r="Q7175" s="9"/>
      <c r="R7175" s="36"/>
      <c r="V7175" s="36"/>
    </row>
    <row r="7176" spans="1:22" x14ac:dyDescent="0.25">
      <c r="A7176" s="86"/>
      <c r="B7176" s="9"/>
      <c r="C7176" s="9"/>
      <c r="D7176" s="9"/>
      <c r="E7176" s="9"/>
      <c r="F7176" s="9"/>
      <c r="I7176" s="9"/>
      <c r="K7176" s="9"/>
      <c r="L7176" s="9"/>
      <c r="M7176" s="9"/>
      <c r="O7176" s="9"/>
      <c r="P7176" s="9"/>
      <c r="Q7176" s="9"/>
      <c r="R7176" s="36"/>
      <c r="V7176" s="36"/>
    </row>
    <row r="7177" spans="1:22" x14ac:dyDescent="0.25">
      <c r="A7177" s="86"/>
      <c r="B7177" s="9"/>
      <c r="C7177" s="9"/>
      <c r="D7177" s="9"/>
      <c r="E7177" s="9"/>
      <c r="F7177" s="9"/>
      <c r="I7177" s="9"/>
      <c r="K7177" s="9"/>
      <c r="L7177" s="9"/>
      <c r="M7177" s="9"/>
      <c r="O7177" s="9"/>
      <c r="P7177" s="9"/>
      <c r="Q7177" s="9"/>
      <c r="R7177" s="36"/>
      <c r="V7177" s="36"/>
    </row>
    <row r="7178" spans="1:22" x14ac:dyDescent="0.25">
      <c r="A7178" s="86"/>
      <c r="B7178" s="9"/>
      <c r="C7178" s="9"/>
      <c r="D7178" s="9"/>
      <c r="E7178" s="9"/>
      <c r="F7178" s="9"/>
      <c r="I7178" s="9"/>
      <c r="K7178" s="9"/>
      <c r="L7178" s="9"/>
      <c r="M7178" s="9"/>
      <c r="O7178" s="9"/>
      <c r="P7178" s="9"/>
      <c r="Q7178" s="9"/>
      <c r="R7178" s="36"/>
      <c r="V7178" s="36"/>
    </row>
    <row r="7179" spans="1:22" x14ac:dyDescent="0.25">
      <c r="A7179" s="86"/>
      <c r="B7179" s="9"/>
      <c r="C7179" s="9"/>
      <c r="D7179" s="9"/>
      <c r="E7179" s="9"/>
      <c r="F7179" s="9"/>
      <c r="I7179" s="9"/>
      <c r="K7179" s="9"/>
      <c r="L7179" s="9"/>
      <c r="M7179" s="9"/>
      <c r="O7179" s="9"/>
      <c r="P7179" s="9"/>
      <c r="Q7179" s="9"/>
      <c r="R7179" s="36"/>
      <c r="V7179" s="36"/>
    </row>
    <row r="7180" spans="1:22" x14ac:dyDescent="0.25">
      <c r="A7180" s="86"/>
      <c r="B7180" s="9"/>
      <c r="C7180" s="9"/>
      <c r="D7180" s="9"/>
      <c r="E7180" s="9"/>
      <c r="F7180" s="9"/>
      <c r="I7180" s="9"/>
      <c r="K7180" s="9"/>
      <c r="L7180" s="9"/>
      <c r="M7180" s="9"/>
      <c r="O7180" s="9"/>
      <c r="P7180" s="9"/>
      <c r="Q7180" s="9"/>
      <c r="R7180" s="36"/>
      <c r="V7180" s="36"/>
    </row>
    <row r="7181" spans="1:22" x14ac:dyDescent="0.25">
      <c r="A7181" s="86"/>
      <c r="B7181" s="9"/>
      <c r="C7181" s="9"/>
      <c r="D7181" s="9"/>
      <c r="E7181" s="9"/>
      <c r="F7181" s="9"/>
      <c r="I7181" s="9"/>
      <c r="K7181" s="9"/>
      <c r="L7181" s="9"/>
      <c r="M7181" s="9"/>
      <c r="O7181" s="9"/>
      <c r="P7181" s="9"/>
      <c r="Q7181" s="9"/>
      <c r="R7181" s="36"/>
      <c r="V7181" s="36"/>
    </row>
    <row r="7182" spans="1:22" x14ac:dyDescent="0.25">
      <c r="A7182" s="86"/>
      <c r="B7182" s="9"/>
      <c r="C7182" s="9"/>
      <c r="D7182" s="9"/>
      <c r="E7182" s="9"/>
      <c r="F7182" s="9"/>
      <c r="I7182" s="9"/>
      <c r="K7182" s="9"/>
      <c r="L7182" s="9"/>
      <c r="M7182" s="9"/>
      <c r="O7182" s="9"/>
      <c r="P7182" s="9"/>
      <c r="Q7182" s="9"/>
      <c r="R7182" s="36"/>
      <c r="V7182" s="36"/>
    </row>
    <row r="7183" spans="1:22" x14ac:dyDescent="0.25">
      <c r="A7183" s="86"/>
      <c r="B7183" s="9"/>
      <c r="C7183" s="9"/>
      <c r="D7183" s="9"/>
      <c r="E7183" s="9"/>
      <c r="F7183" s="9"/>
      <c r="I7183" s="9"/>
      <c r="K7183" s="9"/>
      <c r="L7183" s="9"/>
      <c r="M7183" s="9"/>
      <c r="O7183" s="9"/>
      <c r="P7183" s="9"/>
      <c r="Q7183" s="9"/>
      <c r="R7183" s="36"/>
      <c r="V7183" s="36"/>
    </row>
    <row r="7184" spans="1:22" x14ac:dyDescent="0.25">
      <c r="A7184" s="86"/>
      <c r="B7184" s="9"/>
      <c r="C7184" s="9"/>
      <c r="D7184" s="9"/>
      <c r="E7184" s="9"/>
      <c r="F7184" s="9"/>
      <c r="I7184" s="9"/>
      <c r="K7184" s="9"/>
      <c r="L7184" s="9"/>
      <c r="M7184" s="9"/>
      <c r="O7184" s="9"/>
      <c r="P7184" s="9"/>
      <c r="Q7184" s="9"/>
      <c r="R7184" s="36"/>
      <c r="V7184" s="36"/>
    </row>
    <row r="7185" spans="1:22" x14ac:dyDescent="0.25">
      <c r="A7185" s="86"/>
      <c r="B7185" s="9"/>
      <c r="C7185" s="9"/>
      <c r="D7185" s="9"/>
      <c r="E7185" s="9"/>
      <c r="F7185" s="9"/>
      <c r="I7185" s="9"/>
      <c r="K7185" s="9"/>
      <c r="L7185" s="9"/>
      <c r="M7185" s="9"/>
      <c r="O7185" s="9"/>
      <c r="P7185" s="9"/>
      <c r="Q7185" s="9"/>
      <c r="R7185" s="36"/>
      <c r="V7185" s="36"/>
    </row>
    <row r="7186" spans="1:22" x14ac:dyDescent="0.25">
      <c r="A7186" s="86"/>
      <c r="B7186" s="9"/>
      <c r="C7186" s="9"/>
      <c r="D7186" s="9"/>
      <c r="E7186" s="9"/>
      <c r="F7186" s="9"/>
      <c r="I7186" s="9"/>
      <c r="K7186" s="9"/>
      <c r="L7186" s="9"/>
      <c r="M7186" s="9"/>
      <c r="O7186" s="9"/>
      <c r="P7186" s="9"/>
      <c r="Q7186" s="9"/>
      <c r="R7186" s="36"/>
      <c r="V7186" s="36"/>
    </row>
    <row r="7187" spans="1:22" x14ac:dyDescent="0.25">
      <c r="A7187" s="86"/>
      <c r="B7187" s="9"/>
      <c r="C7187" s="9"/>
      <c r="D7187" s="9"/>
      <c r="E7187" s="9"/>
      <c r="F7187" s="9"/>
      <c r="I7187" s="9"/>
      <c r="K7187" s="9"/>
      <c r="L7187" s="9"/>
      <c r="M7187" s="9"/>
      <c r="O7187" s="9"/>
      <c r="P7187" s="9"/>
      <c r="Q7187" s="9"/>
      <c r="R7187" s="36"/>
      <c r="V7187" s="36"/>
    </row>
    <row r="7188" spans="1:22" x14ac:dyDescent="0.25">
      <c r="A7188" s="86"/>
      <c r="B7188" s="9"/>
      <c r="C7188" s="9"/>
      <c r="D7188" s="9"/>
      <c r="E7188" s="9"/>
      <c r="F7188" s="9"/>
      <c r="I7188" s="9"/>
      <c r="K7188" s="9"/>
      <c r="L7188" s="9"/>
      <c r="M7188" s="9"/>
      <c r="O7188" s="9"/>
      <c r="P7188" s="9"/>
      <c r="Q7188" s="9"/>
      <c r="R7188" s="36"/>
      <c r="V7188" s="36"/>
    </row>
    <row r="7189" spans="1:22" x14ac:dyDescent="0.25">
      <c r="A7189" s="86"/>
      <c r="B7189" s="9"/>
      <c r="C7189" s="9"/>
      <c r="D7189" s="9"/>
      <c r="E7189" s="9"/>
      <c r="F7189" s="9"/>
      <c r="I7189" s="9"/>
      <c r="K7189" s="9"/>
      <c r="L7189" s="9"/>
      <c r="M7189" s="9"/>
      <c r="O7189" s="9"/>
      <c r="P7189" s="9"/>
      <c r="Q7189" s="9"/>
      <c r="R7189" s="36"/>
      <c r="V7189" s="36"/>
    </row>
    <row r="7190" spans="1:22" x14ac:dyDescent="0.25">
      <c r="A7190" s="86"/>
      <c r="B7190" s="9"/>
      <c r="C7190" s="9"/>
      <c r="D7190" s="9"/>
      <c r="E7190" s="9"/>
      <c r="F7190" s="9"/>
      <c r="I7190" s="9"/>
      <c r="K7190" s="9"/>
      <c r="L7190" s="9"/>
      <c r="M7190" s="9"/>
      <c r="O7190" s="9"/>
      <c r="P7190" s="9"/>
      <c r="Q7190" s="9"/>
      <c r="R7190" s="36"/>
      <c r="V7190" s="36"/>
    </row>
    <row r="7191" spans="1:22" x14ac:dyDescent="0.25">
      <c r="A7191" s="86"/>
      <c r="B7191" s="9"/>
      <c r="C7191" s="9"/>
      <c r="D7191" s="9"/>
      <c r="E7191" s="9"/>
      <c r="F7191" s="9"/>
      <c r="I7191" s="9"/>
      <c r="K7191" s="9"/>
      <c r="L7191" s="9"/>
      <c r="M7191" s="9"/>
      <c r="O7191" s="9"/>
      <c r="P7191" s="9"/>
      <c r="Q7191" s="9"/>
      <c r="R7191" s="36"/>
      <c r="V7191" s="36"/>
    </row>
    <row r="7192" spans="1:22" x14ac:dyDescent="0.25">
      <c r="A7192" s="86"/>
      <c r="B7192" s="9"/>
      <c r="C7192" s="9"/>
      <c r="D7192" s="9"/>
      <c r="E7192" s="9"/>
      <c r="F7192" s="9"/>
      <c r="I7192" s="9"/>
      <c r="K7192" s="9"/>
      <c r="L7192" s="9"/>
      <c r="M7192" s="9"/>
      <c r="O7192" s="9"/>
      <c r="P7192" s="9"/>
      <c r="Q7192" s="9"/>
      <c r="R7192" s="36"/>
      <c r="V7192" s="36"/>
    </row>
    <row r="7193" spans="1:22" x14ac:dyDescent="0.25">
      <c r="A7193" s="86"/>
      <c r="B7193" s="9"/>
      <c r="C7193" s="9"/>
      <c r="D7193" s="9"/>
      <c r="E7193" s="9"/>
      <c r="F7193" s="9"/>
      <c r="I7193" s="9"/>
      <c r="K7193" s="9"/>
      <c r="L7193" s="9"/>
      <c r="M7193" s="9"/>
      <c r="O7193" s="9"/>
      <c r="P7193" s="9"/>
      <c r="Q7193" s="9"/>
      <c r="R7193" s="36"/>
      <c r="V7193" s="36"/>
    </row>
    <row r="7194" spans="1:22" x14ac:dyDescent="0.25">
      <c r="A7194" s="86"/>
      <c r="B7194" s="9"/>
      <c r="C7194" s="9"/>
      <c r="D7194" s="9"/>
      <c r="E7194" s="9"/>
      <c r="F7194" s="9"/>
      <c r="I7194" s="9"/>
      <c r="K7194" s="9"/>
      <c r="L7194" s="9"/>
      <c r="M7194" s="9"/>
      <c r="O7194" s="9"/>
      <c r="P7194" s="9"/>
      <c r="Q7194" s="9"/>
      <c r="R7194" s="36"/>
      <c r="V7194" s="36"/>
    </row>
    <row r="7195" spans="1:22" x14ac:dyDescent="0.25">
      <c r="A7195" s="86"/>
      <c r="B7195" s="9"/>
      <c r="C7195" s="9"/>
      <c r="D7195" s="9"/>
      <c r="E7195" s="9"/>
      <c r="F7195" s="9"/>
      <c r="I7195" s="9"/>
      <c r="K7195" s="9"/>
      <c r="L7195" s="9"/>
      <c r="M7195" s="9"/>
      <c r="O7195" s="9"/>
      <c r="P7195" s="9"/>
      <c r="Q7195" s="9"/>
      <c r="R7195" s="36"/>
      <c r="V7195" s="36"/>
    </row>
    <row r="7196" spans="1:22" x14ac:dyDescent="0.25">
      <c r="A7196" s="86"/>
      <c r="B7196" s="9"/>
      <c r="C7196" s="9"/>
      <c r="D7196" s="9"/>
      <c r="E7196" s="9"/>
      <c r="F7196" s="9"/>
      <c r="I7196" s="9"/>
      <c r="K7196" s="9"/>
      <c r="L7196" s="9"/>
      <c r="M7196" s="9"/>
      <c r="O7196" s="9"/>
      <c r="P7196" s="9"/>
      <c r="Q7196" s="9"/>
      <c r="R7196" s="36"/>
      <c r="V7196" s="36"/>
    </row>
    <row r="7197" spans="1:22" x14ac:dyDescent="0.25">
      <c r="A7197" s="86"/>
      <c r="B7197" s="9"/>
      <c r="C7197" s="9"/>
      <c r="D7197" s="9"/>
      <c r="E7197" s="9"/>
      <c r="F7197" s="9"/>
      <c r="I7197" s="9"/>
      <c r="K7197" s="9"/>
      <c r="L7197" s="9"/>
      <c r="M7197" s="9"/>
      <c r="O7197" s="9"/>
      <c r="P7197" s="9"/>
      <c r="Q7197" s="9"/>
      <c r="R7197" s="36"/>
      <c r="V7197" s="36"/>
    </row>
    <row r="7198" spans="1:22" x14ac:dyDescent="0.25">
      <c r="A7198" s="86"/>
      <c r="B7198" s="9"/>
      <c r="C7198" s="9"/>
      <c r="D7198" s="9"/>
      <c r="E7198" s="9"/>
      <c r="F7198" s="9"/>
      <c r="I7198" s="9"/>
      <c r="K7198" s="9"/>
      <c r="L7198" s="9"/>
      <c r="M7198" s="9"/>
      <c r="O7198" s="9"/>
      <c r="P7198" s="9"/>
      <c r="Q7198" s="9"/>
      <c r="R7198" s="36"/>
      <c r="V7198" s="36"/>
    </row>
    <row r="7199" spans="1:22" x14ac:dyDescent="0.25">
      <c r="A7199" s="86"/>
      <c r="B7199" s="9"/>
      <c r="C7199" s="9"/>
      <c r="D7199" s="9"/>
      <c r="E7199" s="9"/>
      <c r="F7199" s="9"/>
      <c r="I7199" s="9"/>
      <c r="K7199" s="9"/>
      <c r="L7199" s="9"/>
      <c r="M7199" s="9"/>
      <c r="O7199" s="9"/>
      <c r="P7199" s="9"/>
      <c r="Q7199" s="9"/>
      <c r="R7199" s="36"/>
      <c r="V7199" s="36"/>
    </row>
    <row r="7200" spans="1:22" x14ac:dyDescent="0.25">
      <c r="A7200" s="86"/>
      <c r="B7200" s="9"/>
      <c r="C7200" s="9"/>
      <c r="D7200" s="9"/>
      <c r="E7200" s="9"/>
      <c r="F7200" s="9"/>
      <c r="I7200" s="9"/>
      <c r="K7200" s="9"/>
      <c r="L7200" s="9"/>
      <c r="M7200" s="9"/>
      <c r="O7200" s="9"/>
      <c r="P7200" s="9"/>
      <c r="Q7200" s="9"/>
      <c r="R7200" s="36"/>
      <c r="V7200" s="36"/>
    </row>
    <row r="7201" spans="1:22" x14ac:dyDescent="0.25">
      <c r="A7201" s="86"/>
      <c r="B7201" s="9"/>
      <c r="C7201" s="9"/>
      <c r="D7201" s="9"/>
      <c r="E7201" s="9"/>
      <c r="F7201" s="9"/>
      <c r="I7201" s="9"/>
      <c r="K7201" s="9"/>
      <c r="L7201" s="9"/>
      <c r="M7201" s="9"/>
      <c r="O7201" s="9"/>
      <c r="P7201" s="9"/>
      <c r="Q7201" s="9"/>
      <c r="R7201" s="36"/>
      <c r="V7201" s="36"/>
    </row>
    <row r="7202" spans="1:22" x14ac:dyDescent="0.25">
      <c r="A7202" s="86"/>
      <c r="B7202" s="9"/>
      <c r="C7202" s="9"/>
      <c r="D7202" s="9"/>
      <c r="E7202" s="9"/>
      <c r="F7202" s="9"/>
      <c r="I7202" s="9"/>
      <c r="K7202" s="9"/>
      <c r="L7202" s="9"/>
      <c r="M7202" s="9"/>
      <c r="O7202" s="9"/>
      <c r="P7202" s="9"/>
      <c r="Q7202" s="9"/>
      <c r="R7202" s="36"/>
      <c r="V7202" s="36"/>
    </row>
    <row r="7203" spans="1:22" x14ac:dyDescent="0.25">
      <c r="A7203" s="86"/>
      <c r="B7203" s="9"/>
      <c r="C7203" s="9"/>
      <c r="D7203" s="9"/>
      <c r="E7203" s="9"/>
      <c r="F7203" s="9"/>
      <c r="I7203" s="9"/>
      <c r="K7203" s="9"/>
      <c r="L7203" s="9"/>
      <c r="M7203" s="9"/>
      <c r="O7203" s="9"/>
      <c r="P7203" s="9"/>
      <c r="Q7203" s="9"/>
      <c r="R7203" s="36"/>
      <c r="V7203" s="36"/>
    </row>
    <row r="7204" spans="1:22" x14ac:dyDescent="0.25">
      <c r="A7204" s="86"/>
      <c r="B7204" s="9"/>
      <c r="C7204" s="9"/>
      <c r="D7204" s="9"/>
      <c r="E7204" s="9"/>
      <c r="F7204" s="9"/>
      <c r="I7204" s="9"/>
      <c r="K7204" s="9"/>
      <c r="L7204" s="9"/>
      <c r="M7204" s="9"/>
      <c r="O7204" s="9"/>
      <c r="P7204" s="9"/>
      <c r="Q7204" s="9"/>
      <c r="R7204" s="36"/>
      <c r="V7204" s="36"/>
    </row>
    <row r="7205" spans="1:22" x14ac:dyDescent="0.25">
      <c r="A7205" s="86"/>
      <c r="B7205" s="9"/>
      <c r="C7205" s="9"/>
      <c r="D7205" s="9"/>
      <c r="E7205" s="9"/>
      <c r="F7205" s="9"/>
      <c r="I7205" s="9"/>
      <c r="K7205" s="9"/>
      <c r="L7205" s="9"/>
      <c r="M7205" s="9"/>
      <c r="O7205" s="9"/>
      <c r="P7205" s="9"/>
      <c r="Q7205" s="9"/>
      <c r="R7205" s="36"/>
      <c r="V7205" s="36"/>
    </row>
    <row r="7206" spans="1:22" x14ac:dyDescent="0.25">
      <c r="A7206" s="86"/>
      <c r="B7206" s="9"/>
      <c r="C7206" s="9"/>
      <c r="D7206" s="9"/>
      <c r="E7206" s="9"/>
      <c r="F7206" s="9"/>
      <c r="I7206" s="9"/>
      <c r="K7206" s="9"/>
      <c r="L7206" s="9"/>
      <c r="M7206" s="9"/>
      <c r="O7206" s="9"/>
      <c r="P7206" s="9"/>
      <c r="Q7206" s="9"/>
      <c r="R7206" s="36"/>
      <c r="V7206" s="36"/>
    </row>
    <row r="7207" spans="1:22" x14ac:dyDescent="0.25">
      <c r="A7207" s="86"/>
      <c r="B7207" s="9"/>
      <c r="C7207" s="9"/>
      <c r="D7207" s="9"/>
      <c r="E7207" s="9"/>
      <c r="F7207" s="9"/>
      <c r="I7207" s="9"/>
      <c r="K7207" s="9"/>
      <c r="L7207" s="9"/>
      <c r="M7207" s="9"/>
      <c r="O7207" s="9"/>
      <c r="P7207" s="9"/>
      <c r="Q7207" s="9"/>
      <c r="R7207" s="36"/>
      <c r="V7207" s="36"/>
    </row>
    <row r="7208" spans="1:22" x14ac:dyDescent="0.25">
      <c r="A7208" s="86"/>
      <c r="B7208" s="9"/>
      <c r="C7208" s="9"/>
      <c r="D7208" s="9"/>
      <c r="E7208" s="9"/>
      <c r="F7208" s="9"/>
      <c r="I7208" s="9"/>
      <c r="K7208" s="9"/>
      <c r="L7208" s="9"/>
      <c r="M7208" s="9"/>
      <c r="O7208" s="9"/>
      <c r="P7208" s="9"/>
      <c r="Q7208" s="9"/>
      <c r="R7208" s="36"/>
      <c r="V7208" s="36"/>
    </row>
    <row r="7209" spans="1:22" x14ac:dyDescent="0.25">
      <c r="A7209" s="86"/>
      <c r="B7209" s="9"/>
      <c r="C7209" s="9"/>
      <c r="D7209" s="9"/>
      <c r="E7209" s="9"/>
      <c r="F7209" s="9"/>
      <c r="I7209" s="9"/>
      <c r="K7209" s="9"/>
      <c r="L7209" s="9"/>
      <c r="M7209" s="9"/>
      <c r="O7209" s="9"/>
      <c r="P7209" s="9"/>
      <c r="Q7209" s="9"/>
      <c r="R7209" s="36"/>
      <c r="V7209" s="36"/>
    </row>
    <row r="7210" spans="1:22" x14ac:dyDescent="0.25">
      <c r="A7210" s="86"/>
      <c r="B7210" s="9"/>
      <c r="C7210" s="9"/>
      <c r="D7210" s="9"/>
      <c r="E7210" s="9"/>
      <c r="F7210" s="9"/>
      <c r="I7210" s="9"/>
      <c r="K7210" s="9"/>
      <c r="L7210" s="9"/>
      <c r="M7210" s="9"/>
      <c r="O7210" s="9"/>
      <c r="P7210" s="9"/>
      <c r="Q7210" s="9"/>
      <c r="R7210" s="36"/>
      <c r="V7210" s="36"/>
    </row>
    <row r="7211" spans="1:22" x14ac:dyDescent="0.25">
      <c r="A7211" s="86"/>
      <c r="B7211" s="9"/>
      <c r="C7211" s="9"/>
      <c r="D7211" s="9"/>
      <c r="E7211" s="9"/>
      <c r="F7211" s="9"/>
      <c r="I7211" s="9"/>
      <c r="K7211" s="9"/>
      <c r="L7211" s="9"/>
      <c r="M7211" s="9"/>
      <c r="O7211" s="9"/>
      <c r="P7211" s="9"/>
      <c r="Q7211" s="9"/>
      <c r="R7211" s="36"/>
      <c r="V7211" s="36"/>
    </row>
    <row r="7212" spans="1:22" x14ac:dyDescent="0.25">
      <c r="A7212" s="86"/>
      <c r="B7212" s="9"/>
      <c r="C7212" s="9"/>
      <c r="D7212" s="9"/>
      <c r="E7212" s="9"/>
      <c r="F7212" s="9"/>
      <c r="I7212" s="9"/>
      <c r="K7212" s="9"/>
      <c r="L7212" s="9"/>
      <c r="M7212" s="9"/>
      <c r="O7212" s="9"/>
      <c r="P7212" s="9"/>
      <c r="Q7212" s="9"/>
      <c r="R7212" s="36"/>
      <c r="V7212" s="36"/>
    </row>
    <row r="7213" spans="1:22" x14ac:dyDescent="0.25">
      <c r="A7213" s="86"/>
      <c r="B7213" s="9"/>
      <c r="C7213" s="9"/>
      <c r="D7213" s="9"/>
      <c r="E7213" s="9"/>
      <c r="F7213" s="9"/>
      <c r="I7213" s="9"/>
      <c r="K7213" s="9"/>
      <c r="L7213" s="9"/>
      <c r="M7213" s="9"/>
      <c r="O7213" s="9"/>
      <c r="P7213" s="9"/>
      <c r="Q7213" s="9"/>
      <c r="R7213" s="36"/>
      <c r="V7213" s="36"/>
    </row>
    <row r="7214" spans="1:22" x14ac:dyDescent="0.25">
      <c r="A7214" s="86"/>
      <c r="B7214" s="9"/>
      <c r="C7214" s="9"/>
      <c r="D7214" s="9"/>
      <c r="E7214" s="9"/>
      <c r="F7214" s="9"/>
      <c r="I7214" s="9"/>
      <c r="K7214" s="9"/>
      <c r="L7214" s="9"/>
      <c r="M7214" s="9"/>
      <c r="O7214" s="9"/>
      <c r="P7214" s="9"/>
      <c r="Q7214" s="9"/>
      <c r="R7214" s="36"/>
      <c r="V7214" s="36"/>
    </row>
    <row r="7215" spans="1:22" x14ac:dyDescent="0.25">
      <c r="A7215" s="86"/>
      <c r="B7215" s="9"/>
      <c r="C7215" s="9"/>
      <c r="D7215" s="9"/>
      <c r="E7215" s="9"/>
      <c r="F7215" s="9"/>
      <c r="I7215" s="9"/>
      <c r="K7215" s="9"/>
      <c r="L7215" s="9"/>
      <c r="M7215" s="9"/>
      <c r="O7215" s="9"/>
      <c r="P7215" s="9"/>
      <c r="Q7215" s="9"/>
      <c r="R7215" s="36"/>
      <c r="V7215" s="36"/>
    </row>
    <row r="7216" spans="1:22" x14ac:dyDescent="0.25">
      <c r="A7216" s="86"/>
      <c r="B7216" s="9"/>
      <c r="C7216" s="9"/>
      <c r="D7216" s="9"/>
      <c r="E7216" s="9"/>
      <c r="F7216" s="9"/>
      <c r="I7216" s="9"/>
      <c r="K7216" s="9"/>
      <c r="L7216" s="9"/>
      <c r="M7216" s="9"/>
      <c r="O7216" s="9"/>
      <c r="P7216" s="9"/>
      <c r="Q7216" s="9"/>
      <c r="R7216" s="36"/>
      <c r="V7216" s="36"/>
    </row>
    <row r="7217" spans="1:22" x14ac:dyDescent="0.25">
      <c r="A7217" s="86"/>
      <c r="B7217" s="9"/>
      <c r="C7217" s="9"/>
      <c r="D7217" s="9"/>
      <c r="E7217" s="9"/>
      <c r="F7217" s="9"/>
      <c r="I7217" s="9"/>
      <c r="K7217" s="9"/>
      <c r="L7217" s="9"/>
      <c r="M7217" s="9"/>
      <c r="O7217" s="9"/>
      <c r="P7217" s="9"/>
      <c r="Q7217" s="9"/>
      <c r="R7217" s="36"/>
      <c r="V7217" s="36"/>
    </row>
    <row r="7218" spans="1:22" x14ac:dyDescent="0.25">
      <c r="A7218" s="86"/>
      <c r="B7218" s="9"/>
      <c r="C7218" s="9"/>
      <c r="D7218" s="9"/>
      <c r="E7218" s="9"/>
      <c r="F7218" s="9"/>
      <c r="I7218" s="9"/>
      <c r="K7218" s="9"/>
      <c r="L7218" s="9"/>
      <c r="M7218" s="9"/>
      <c r="O7218" s="9"/>
      <c r="P7218" s="9"/>
      <c r="Q7218" s="9"/>
      <c r="R7218" s="36"/>
      <c r="V7218" s="36"/>
    </row>
    <row r="7219" spans="1:22" x14ac:dyDescent="0.25">
      <c r="A7219" s="86"/>
      <c r="B7219" s="9"/>
      <c r="C7219" s="9"/>
      <c r="D7219" s="9"/>
      <c r="E7219" s="9"/>
      <c r="F7219" s="9"/>
      <c r="I7219" s="9"/>
      <c r="K7219" s="9"/>
      <c r="L7219" s="9"/>
      <c r="M7219" s="9"/>
      <c r="O7219" s="9"/>
      <c r="P7219" s="9"/>
      <c r="Q7219" s="9"/>
      <c r="R7219" s="36"/>
      <c r="V7219" s="36"/>
    </row>
    <row r="7220" spans="1:22" x14ac:dyDescent="0.25">
      <c r="A7220" s="86"/>
      <c r="B7220" s="9"/>
      <c r="C7220" s="9"/>
      <c r="D7220" s="9"/>
      <c r="E7220" s="9"/>
      <c r="F7220" s="9"/>
      <c r="I7220" s="9"/>
      <c r="K7220" s="9"/>
      <c r="L7220" s="9"/>
      <c r="M7220" s="9"/>
      <c r="O7220" s="9"/>
      <c r="P7220" s="9"/>
      <c r="Q7220" s="9"/>
      <c r="R7220" s="36"/>
      <c r="V7220" s="36"/>
    </row>
    <row r="7221" spans="1:22" x14ac:dyDescent="0.25">
      <c r="A7221" s="86"/>
      <c r="B7221" s="9"/>
      <c r="C7221" s="9"/>
      <c r="D7221" s="9"/>
      <c r="E7221" s="9"/>
      <c r="F7221" s="9"/>
      <c r="I7221" s="9"/>
      <c r="K7221" s="9"/>
      <c r="L7221" s="9"/>
      <c r="M7221" s="9"/>
      <c r="O7221" s="9"/>
      <c r="P7221" s="9"/>
      <c r="Q7221" s="9"/>
      <c r="R7221" s="36"/>
      <c r="V7221" s="36"/>
    </row>
    <row r="7222" spans="1:22" x14ac:dyDescent="0.25">
      <c r="A7222" s="86"/>
      <c r="B7222" s="9"/>
      <c r="C7222" s="9"/>
      <c r="D7222" s="9"/>
      <c r="E7222" s="9"/>
      <c r="F7222" s="9"/>
      <c r="I7222" s="9"/>
      <c r="K7222" s="9"/>
      <c r="L7222" s="9"/>
      <c r="M7222" s="9"/>
      <c r="O7222" s="9"/>
      <c r="P7222" s="9"/>
      <c r="Q7222" s="9"/>
      <c r="R7222" s="36"/>
      <c r="V7222" s="36"/>
    </row>
    <row r="7223" spans="1:22" x14ac:dyDescent="0.25">
      <c r="A7223" s="86"/>
      <c r="B7223" s="9"/>
      <c r="C7223" s="9"/>
      <c r="D7223" s="9"/>
      <c r="E7223" s="9"/>
      <c r="F7223" s="9"/>
      <c r="I7223" s="9"/>
      <c r="K7223" s="9"/>
      <c r="L7223" s="9"/>
      <c r="M7223" s="9"/>
      <c r="O7223" s="9"/>
      <c r="P7223" s="9"/>
      <c r="Q7223" s="9"/>
      <c r="R7223" s="36"/>
      <c r="V7223" s="36"/>
    </row>
    <row r="7224" spans="1:22" x14ac:dyDescent="0.25">
      <c r="A7224" s="86"/>
      <c r="B7224" s="9"/>
      <c r="C7224" s="9"/>
      <c r="D7224" s="9"/>
      <c r="E7224" s="9"/>
      <c r="F7224" s="9"/>
      <c r="I7224" s="9"/>
      <c r="K7224" s="9"/>
      <c r="L7224" s="9"/>
      <c r="M7224" s="9"/>
      <c r="O7224" s="9"/>
      <c r="P7224" s="9"/>
      <c r="Q7224" s="9"/>
      <c r="R7224" s="36"/>
      <c r="V7224" s="36"/>
    </row>
    <row r="7225" spans="1:22" x14ac:dyDescent="0.25">
      <c r="A7225" s="86"/>
      <c r="B7225" s="9"/>
      <c r="C7225" s="9"/>
      <c r="D7225" s="9"/>
      <c r="E7225" s="9"/>
      <c r="F7225" s="9"/>
      <c r="I7225" s="9"/>
      <c r="K7225" s="9"/>
      <c r="L7225" s="9"/>
      <c r="M7225" s="9"/>
      <c r="O7225" s="9"/>
      <c r="P7225" s="9"/>
      <c r="Q7225" s="9"/>
      <c r="R7225" s="36"/>
      <c r="V7225" s="36"/>
    </row>
    <row r="7226" spans="1:22" x14ac:dyDescent="0.25">
      <c r="A7226" s="86"/>
      <c r="B7226" s="9"/>
      <c r="C7226" s="9"/>
      <c r="D7226" s="9"/>
      <c r="E7226" s="9"/>
      <c r="F7226" s="9"/>
      <c r="I7226" s="9"/>
      <c r="K7226" s="9"/>
      <c r="L7226" s="9"/>
      <c r="M7226" s="9"/>
      <c r="O7226" s="9"/>
      <c r="P7226" s="9"/>
      <c r="Q7226" s="9"/>
      <c r="R7226" s="36"/>
      <c r="V7226" s="36"/>
    </row>
    <row r="7227" spans="1:22" x14ac:dyDescent="0.25">
      <c r="A7227" s="86"/>
      <c r="B7227" s="9"/>
      <c r="C7227" s="9"/>
      <c r="D7227" s="9"/>
      <c r="E7227" s="9"/>
      <c r="F7227" s="9"/>
      <c r="I7227" s="9"/>
      <c r="K7227" s="9"/>
      <c r="L7227" s="9"/>
      <c r="M7227" s="9"/>
      <c r="O7227" s="9"/>
      <c r="P7227" s="9"/>
      <c r="Q7227" s="9"/>
      <c r="R7227" s="36"/>
      <c r="V7227" s="36"/>
    </row>
    <row r="7228" spans="1:22" x14ac:dyDescent="0.25">
      <c r="A7228" s="86"/>
      <c r="B7228" s="9"/>
      <c r="C7228" s="9"/>
      <c r="D7228" s="9"/>
      <c r="E7228" s="9"/>
      <c r="F7228" s="9"/>
      <c r="I7228" s="9"/>
      <c r="K7228" s="9"/>
      <c r="L7228" s="9"/>
      <c r="M7228" s="9"/>
      <c r="O7228" s="9"/>
      <c r="P7228" s="9"/>
      <c r="Q7228" s="9"/>
      <c r="R7228" s="36"/>
      <c r="V7228" s="36"/>
    </row>
    <row r="7229" spans="1:22" x14ac:dyDescent="0.25">
      <c r="A7229" s="86"/>
      <c r="B7229" s="9"/>
      <c r="C7229" s="9"/>
      <c r="D7229" s="9"/>
      <c r="E7229" s="9"/>
      <c r="F7229" s="9"/>
      <c r="I7229" s="9"/>
      <c r="K7229" s="9"/>
      <c r="L7229" s="9"/>
      <c r="M7229" s="9"/>
      <c r="O7229" s="9"/>
      <c r="P7229" s="9"/>
      <c r="Q7229" s="9"/>
      <c r="R7229" s="36"/>
      <c r="V7229" s="36"/>
    </row>
    <row r="7230" spans="1:22" x14ac:dyDescent="0.25">
      <c r="A7230" s="86"/>
      <c r="B7230" s="9"/>
      <c r="C7230" s="9"/>
      <c r="D7230" s="9"/>
      <c r="E7230" s="9"/>
      <c r="F7230" s="9"/>
      <c r="I7230" s="9"/>
      <c r="K7230" s="9"/>
      <c r="L7230" s="9"/>
      <c r="M7230" s="9"/>
      <c r="O7230" s="9"/>
      <c r="P7230" s="9"/>
      <c r="Q7230" s="9"/>
      <c r="R7230" s="36"/>
      <c r="V7230" s="36"/>
    </row>
    <row r="7231" spans="1:22" x14ac:dyDescent="0.25">
      <c r="A7231" s="86"/>
      <c r="B7231" s="9"/>
      <c r="C7231" s="9"/>
      <c r="D7231" s="9"/>
      <c r="E7231" s="9"/>
      <c r="F7231" s="9"/>
      <c r="I7231" s="9"/>
      <c r="K7231" s="9"/>
      <c r="L7231" s="9"/>
      <c r="M7231" s="9"/>
      <c r="O7231" s="9"/>
      <c r="P7231" s="9"/>
      <c r="Q7231" s="9"/>
      <c r="R7231" s="36"/>
      <c r="V7231" s="36"/>
    </row>
    <row r="7232" spans="1:22" x14ac:dyDescent="0.25">
      <c r="A7232" s="86"/>
      <c r="B7232" s="9"/>
      <c r="C7232" s="9"/>
      <c r="D7232" s="9"/>
      <c r="E7232" s="9"/>
      <c r="F7232" s="9"/>
      <c r="I7232" s="9"/>
      <c r="K7232" s="9"/>
      <c r="L7232" s="9"/>
      <c r="M7232" s="9"/>
      <c r="O7232" s="9"/>
      <c r="P7232" s="9"/>
      <c r="Q7232" s="9"/>
      <c r="R7232" s="36"/>
      <c r="V7232" s="36"/>
    </row>
    <row r="7233" spans="1:22" x14ac:dyDescent="0.25">
      <c r="A7233" s="86"/>
      <c r="B7233" s="9"/>
      <c r="C7233" s="9"/>
      <c r="D7233" s="9"/>
      <c r="E7233" s="9"/>
      <c r="F7233" s="9"/>
      <c r="I7233" s="9"/>
      <c r="K7233" s="9"/>
      <c r="L7233" s="9"/>
      <c r="M7233" s="9"/>
      <c r="O7233" s="9"/>
      <c r="P7233" s="9"/>
      <c r="Q7233" s="9"/>
      <c r="R7233" s="36"/>
      <c r="V7233" s="36"/>
    </row>
    <row r="7234" spans="1:22" x14ac:dyDescent="0.25">
      <c r="A7234" s="86"/>
      <c r="B7234" s="9"/>
      <c r="C7234" s="9"/>
      <c r="D7234" s="9"/>
      <c r="E7234" s="9"/>
      <c r="F7234" s="9"/>
      <c r="I7234" s="9"/>
      <c r="K7234" s="9"/>
      <c r="L7234" s="9"/>
      <c r="M7234" s="9"/>
      <c r="O7234" s="9"/>
      <c r="P7234" s="9"/>
      <c r="Q7234" s="9"/>
      <c r="R7234" s="36"/>
      <c r="V7234" s="36"/>
    </row>
    <row r="7235" spans="1:22" x14ac:dyDescent="0.25">
      <c r="A7235" s="86"/>
      <c r="B7235" s="9"/>
      <c r="C7235" s="9"/>
      <c r="D7235" s="9"/>
      <c r="E7235" s="9"/>
      <c r="F7235" s="9"/>
      <c r="I7235" s="9"/>
      <c r="K7235" s="9"/>
      <c r="L7235" s="9"/>
      <c r="M7235" s="9"/>
      <c r="O7235" s="9"/>
      <c r="P7235" s="9"/>
      <c r="Q7235" s="9"/>
      <c r="R7235" s="36"/>
      <c r="V7235" s="36"/>
    </row>
    <row r="7236" spans="1:22" x14ac:dyDescent="0.25">
      <c r="A7236" s="86"/>
      <c r="B7236" s="9"/>
      <c r="C7236" s="9"/>
      <c r="D7236" s="9"/>
      <c r="E7236" s="9"/>
      <c r="F7236" s="9"/>
      <c r="I7236" s="9"/>
      <c r="K7236" s="9"/>
      <c r="L7236" s="9"/>
      <c r="M7236" s="9"/>
      <c r="O7236" s="9"/>
      <c r="P7236" s="9"/>
      <c r="Q7236" s="9"/>
      <c r="R7236" s="36"/>
      <c r="V7236" s="36"/>
    </row>
    <row r="7237" spans="1:22" x14ac:dyDescent="0.25">
      <c r="A7237" s="86"/>
      <c r="B7237" s="9"/>
      <c r="C7237" s="9"/>
      <c r="D7237" s="9"/>
      <c r="E7237" s="9"/>
      <c r="F7237" s="9"/>
      <c r="I7237" s="9"/>
      <c r="K7237" s="9"/>
      <c r="L7237" s="9"/>
      <c r="M7237" s="9"/>
      <c r="O7237" s="9"/>
      <c r="P7237" s="9"/>
      <c r="Q7237" s="9"/>
      <c r="R7237" s="36"/>
      <c r="V7237" s="36"/>
    </row>
    <row r="7238" spans="1:22" x14ac:dyDescent="0.25">
      <c r="A7238" s="86"/>
      <c r="B7238" s="9"/>
      <c r="C7238" s="9"/>
      <c r="D7238" s="9"/>
      <c r="E7238" s="9"/>
      <c r="F7238" s="9"/>
      <c r="I7238" s="9"/>
      <c r="K7238" s="9"/>
      <c r="L7238" s="9"/>
      <c r="M7238" s="9"/>
      <c r="O7238" s="9"/>
      <c r="P7238" s="9"/>
      <c r="Q7238" s="9"/>
      <c r="R7238" s="36"/>
      <c r="V7238" s="36"/>
    </row>
    <row r="7239" spans="1:22" x14ac:dyDescent="0.25">
      <c r="A7239" s="86"/>
      <c r="B7239" s="9"/>
      <c r="C7239" s="9"/>
      <c r="D7239" s="9"/>
      <c r="E7239" s="9"/>
      <c r="F7239" s="9"/>
      <c r="I7239" s="9"/>
      <c r="K7239" s="9"/>
      <c r="L7239" s="9"/>
      <c r="M7239" s="9"/>
      <c r="O7239" s="9"/>
      <c r="P7239" s="9"/>
      <c r="Q7239" s="9"/>
      <c r="R7239" s="36"/>
      <c r="V7239" s="36"/>
    </row>
    <row r="7240" spans="1:22" x14ac:dyDescent="0.25">
      <c r="A7240" s="86"/>
      <c r="B7240" s="9"/>
      <c r="C7240" s="9"/>
      <c r="D7240" s="9"/>
      <c r="E7240" s="9"/>
      <c r="F7240" s="9"/>
      <c r="I7240" s="9"/>
      <c r="K7240" s="9"/>
      <c r="L7240" s="9"/>
      <c r="M7240" s="9"/>
      <c r="O7240" s="9"/>
      <c r="P7240" s="9"/>
      <c r="Q7240" s="9"/>
      <c r="R7240" s="36"/>
      <c r="V7240" s="36"/>
    </row>
    <row r="7241" spans="1:22" x14ac:dyDescent="0.25">
      <c r="A7241" s="86"/>
      <c r="B7241" s="9"/>
      <c r="C7241" s="9"/>
      <c r="D7241" s="9"/>
      <c r="E7241" s="9"/>
      <c r="F7241" s="9"/>
      <c r="I7241" s="9"/>
      <c r="K7241" s="9"/>
      <c r="L7241" s="9"/>
      <c r="M7241" s="9"/>
      <c r="O7241" s="9"/>
      <c r="P7241" s="9"/>
      <c r="Q7241" s="9"/>
      <c r="R7241" s="36"/>
      <c r="V7241" s="36"/>
    </row>
    <row r="7242" spans="1:22" x14ac:dyDescent="0.25">
      <c r="A7242" s="86"/>
      <c r="B7242" s="9"/>
      <c r="C7242" s="9"/>
      <c r="D7242" s="9"/>
      <c r="E7242" s="9"/>
      <c r="F7242" s="9"/>
      <c r="I7242" s="9"/>
      <c r="K7242" s="9"/>
      <c r="L7242" s="9"/>
      <c r="M7242" s="9"/>
      <c r="O7242" s="9"/>
      <c r="P7242" s="9"/>
      <c r="Q7242" s="9"/>
      <c r="R7242" s="36"/>
      <c r="V7242" s="36"/>
    </row>
    <row r="7243" spans="1:22" x14ac:dyDescent="0.25">
      <c r="A7243" s="86"/>
      <c r="B7243" s="9"/>
      <c r="C7243" s="9"/>
      <c r="D7243" s="9"/>
      <c r="E7243" s="9"/>
      <c r="F7243" s="9"/>
      <c r="I7243" s="9"/>
      <c r="K7243" s="9"/>
      <c r="L7243" s="9"/>
      <c r="M7243" s="9"/>
      <c r="O7243" s="9"/>
      <c r="P7243" s="9"/>
      <c r="Q7243" s="9"/>
      <c r="R7243" s="36"/>
      <c r="V7243" s="36"/>
    </row>
    <row r="7244" spans="1:22" x14ac:dyDescent="0.25">
      <c r="A7244" s="86"/>
      <c r="B7244" s="9"/>
      <c r="C7244" s="9"/>
      <c r="D7244" s="9"/>
      <c r="E7244" s="9"/>
      <c r="F7244" s="9"/>
      <c r="I7244" s="9"/>
      <c r="K7244" s="9"/>
      <c r="L7244" s="9"/>
      <c r="M7244" s="9"/>
      <c r="O7244" s="9"/>
      <c r="P7244" s="9"/>
      <c r="Q7244" s="9"/>
      <c r="R7244" s="36"/>
      <c r="V7244" s="36"/>
    </row>
    <row r="7245" spans="1:22" x14ac:dyDescent="0.25">
      <c r="A7245" s="86"/>
      <c r="B7245" s="9"/>
      <c r="C7245" s="9"/>
      <c r="D7245" s="9"/>
      <c r="E7245" s="9"/>
      <c r="F7245" s="9"/>
      <c r="I7245" s="9"/>
      <c r="K7245" s="9"/>
      <c r="L7245" s="9"/>
      <c r="M7245" s="9"/>
      <c r="O7245" s="9"/>
      <c r="P7245" s="9"/>
      <c r="Q7245" s="9"/>
      <c r="R7245" s="36"/>
      <c r="V7245" s="36"/>
    </row>
    <row r="7246" spans="1:22" x14ac:dyDescent="0.25">
      <c r="A7246" s="86"/>
      <c r="B7246" s="9"/>
      <c r="C7246" s="9"/>
      <c r="D7246" s="9"/>
      <c r="E7246" s="9"/>
      <c r="F7246" s="9"/>
      <c r="I7246" s="9"/>
      <c r="K7246" s="9"/>
      <c r="L7246" s="9"/>
      <c r="M7246" s="9"/>
      <c r="O7246" s="9"/>
      <c r="P7246" s="9"/>
      <c r="Q7246" s="9"/>
      <c r="R7246" s="36"/>
      <c r="V7246" s="36"/>
    </row>
    <row r="7247" spans="1:22" x14ac:dyDescent="0.25">
      <c r="A7247" s="86"/>
      <c r="B7247" s="9"/>
      <c r="C7247" s="9"/>
      <c r="D7247" s="9"/>
      <c r="E7247" s="9"/>
      <c r="F7247" s="9"/>
      <c r="I7247" s="9"/>
      <c r="K7247" s="9"/>
      <c r="L7247" s="9"/>
      <c r="M7247" s="9"/>
      <c r="O7247" s="9"/>
      <c r="P7247" s="9"/>
      <c r="Q7247" s="9"/>
      <c r="R7247" s="36"/>
      <c r="V7247" s="36"/>
    </row>
    <row r="7248" spans="1:22" x14ac:dyDescent="0.25">
      <c r="A7248" s="86"/>
      <c r="B7248" s="9"/>
      <c r="C7248" s="9"/>
      <c r="D7248" s="9"/>
      <c r="E7248" s="9"/>
      <c r="F7248" s="9"/>
      <c r="I7248" s="9"/>
      <c r="K7248" s="9"/>
      <c r="L7248" s="9"/>
      <c r="M7248" s="9"/>
      <c r="O7248" s="9"/>
      <c r="P7248" s="9"/>
      <c r="Q7248" s="9"/>
      <c r="R7248" s="36"/>
      <c r="V7248" s="36"/>
    </row>
    <row r="7249" spans="1:22" x14ac:dyDescent="0.25">
      <c r="A7249" s="86"/>
      <c r="B7249" s="9"/>
      <c r="C7249" s="9"/>
      <c r="D7249" s="9"/>
      <c r="E7249" s="9"/>
      <c r="F7249" s="9"/>
      <c r="I7249" s="9"/>
      <c r="K7249" s="9"/>
      <c r="L7249" s="9"/>
      <c r="M7249" s="9"/>
      <c r="O7249" s="9"/>
      <c r="P7249" s="9"/>
      <c r="Q7249" s="9"/>
      <c r="R7249" s="36"/>
      <c r="V7249" s="36"/>
    </row>
    <row r="7250" spans="1:22" x14ac:dyDescent="0.25">
      <c r="A7250" s="86"/>
      <c r="B7250" s="9"/>
      <c r="C7250" s="9"/>
      <c r="D7250" s="9"/>
      <c r="E7250" s="9"/>
      <c r="F7250" s="9"/>
      <c r="I7250" s="9"/>
      <c r="K7250" s="9"/>
      <c r="L7250" s="9"/>
      <c r="M7250" s="9"/>
      <c r="O7250" s="9"/>
      <c r="P7250" s="9"/>
      <c r="Q7250" s="9"/>
      <c r="R7250" s="36"/>
      <c r="V7250" s="36"/>
    </row>
    <row r="7251" spans="1:22" x14ac:dyDescent="0.25">
      <c r="A7251" s="86"/>
      <c r="B7251" s="9"/>
      <c r="C7251" s="9"/>
      <c r="D7251" s="9"/>
      <c r="E7251" s="9"/>
      <c r="F7251" s="9"/>
      <c r="I7251" s="9"/>
      <c r="K7251" s="9"/>
      <c r="L7251" s="9"/>
      <c r="M7251" s="9"/>
      <c r="O7251" s="9"/>
      <c r="P7251" s="9"/>
      <c r="Q7251" s="9"/>
      <c r="R7251" s="36"/>
      <c r="V7251" s="36"/>
    </row>
    <row r="7252" spans="1:22" x14ac:dyDescent="0.25">
      <c r="A7252" s="86"/>
      <c r="B7252" s="9"/>
      <c r="C7252" s="9"/>
      <c r="D7252" s="9"/>
      <c r="E7252" s="9"/>
      <c r="F7252" s="9"/>
      <c r="I7252" s="9"/>
      <c r="K7252" s="9"/>
      <c r="L7252" s="9"/>
      <c r="M7252" s="9"/>
      <c r="O7252" s="9"/>
      <c r="P7252" s="9"/>
      <c r="Q7252" s="9"/>
      <c r="R7252" s="36"/>
      <c r="V7252" s="36"/>
    </row>
    <row r="7253" spans="1:22" x14ac:dyDescent="0.25">
      <c r="A7253" s="86"/>
      <c r="B7253" s="9"/>
      <c r="C7253" s="9"/>
      <c r="D7253" s="9"/>
      <c r="E7253" s="9"/>
      <c r="F7253" s="9"/>
      <c r="I7253" s="9"/>
      <c r="K7253" s="9"/>
      <c r="L7253" s="9"/>
      <c r="M7253" s="9"/>
      <c r="O7253" s="9"/>
      <c r="P7253" s="9"/>
      <c r="Q7253" s="9"/>
      <c r="R7253" s="36"/>
      <c r="V7253" s="36"/>
    </row>
    <row r="7254" spans="1:22" x14ac:dyDescent="0.25">
      <c r="A7254" s="86"/>
      <c r="B7254" s="9"/>
      <c r="C7254" s="9"/>
      <c r="D7254" s="9"/>
      <c r="E7254" s="9"/>
      <c r="F7254" s="9"/>
      <c r="I7254" s="9"/>
      <c r="K7254" s="9"/>
      <c r="L7254" s="9"/>
      <c r="M7254" s="9"/>
      <c r="O7254" s="9"/>
      <c r="P7254" s="9"/>
      <c r="Q7254" s="9"/>
      <c r="R7254" s="36"/>
      <c r="V7254" s="36"/>
    </row>
    <row r="7255" spans="1:22" x14ac:dyDescent="0.25">
      <c r="A7255" s="86"/>
      <c r="B7255" s="9"/>
      <c r="C7255" s="9"/>
      <c r="D7255" s="9"/>
      <c r="E7255" s="9"/>
      <c r="F7255" s="9"/>
      <c r="I7255" s="9"/>
      <c r="K7255" s="9"/>
      <c r="L7255" s="9"/>
      <c r="M7255" s="9"/>
      <c r="O7255" s="9"/>
      <c r="P7255" s="9"/>
      <c r="Q7255" s="9"/>
      <c r="R7255" s="36"/>
      <c r="V7255" s="36"/>
    </row>
    <row r="7256" spans="1:22" x14ac:dyDescent="0.25">
      <c r="A7256" s="86"/>
      <c r="B7256" s="9"/>
      <c r="C7256" s="9"/>
      <c r="D7256" s="9"/>
      <c r="E7256" s="9"/>
      <c r="F7256" s="9"/>
      <c r="I7256" s="9"/>
      <c r="K7256" s="9"/>
      <c r="L7256" s="9"/>
      <c r="M7256" s="9"/>
      <c r="O7256" s="9"/>
      <c r="P7256" s="9"/>
      <c r="Q7256" s="9"/>
      <c r="R7256" s="36"/>
      <c r="V7256" s="36"/>
    </row>
    <row r="7257" spans="1:22" x14ac:dyDescent="0.25">
      <c r="A7257" s="86"/>
      <c r="B7257" s="9"/>
      <c r="C7257" s="9"/>
      <c r="D7257" s="9"/>
      <c r="E7257" s="9"/>
      <c r="F7257" s="9"/>
      <c r="I7257" s="9"/>
      <c r="K7257" s="9"/>
      <c r="L7257" s="9"/>
      <c r="M7257" s="9"/>
      <c r="O7257" s="9"/>
      <c r="P7257" s="9"/>
      <c r="Q7257" s="9"/>
      <c r="R7257" s="36"/>
      <c r="V7257" s="36"/>
    </row>
    <row r="7258" spans="1:22" x14ac:dyDescent="0.25">
      <c r="A7258" s="86"/>
      <c r="B7258" s="9"/>
      <c r="C7258" s="9"/>
      <c r="D7258" s="9"/>
      <c r="E7258" s="9"/>
      <c r="F7258" s="9"/>
      <c r="I7258" s="9"/>
      <c r="K7258" s="9"/>
      <c r="L7258" s="9"/>
      <c r="M7258" s="9"/>
      <c r="O7258" s="9"/>
      <c r="P7258" s="9"/>
      <c r="Q7258" s="9"/>
      <c r="R7258" s="36"/>
      <c r="V7258" s="36"/>
    </row>
    <row r="7259" spans="1:22" x14ac:dyDescent="0.25">
      <c r="A7259" s="86"/>
      <c r="B7259" s="9"/>
      <c r="C7259" s="9"/>
      <c r="D7259" s="9"/>
      <c r="E7259" s="9"/>
      <c r="F7259" s="9"/>
      <c r="I7259" s="9"/>
      <c r="K7259" s="9"/>
      <c r="L7259" s="9"/>
      <c r="M7259" s="9"/>
      <c r="O7259" s="9"/>
      <c r="P7259" s="9"/>
      <c r="Q7259" s="9"/>
      <c r="R7259" s="36"/>
      <c r="V7259" s="36"/>
    </row>
    <row r="7260" spans="1:22" x14ac:dyDescent="0.25">
      <c r="A7260" s="86"/>
      <c r="B7260" s="9"/>
      <c r="C7260" s="9"/>
      <c r="D7260" s="9"/>
      <c r="E7260" s="9"/>
      <c r="F7260" s="9"/>
      <c r="I7260" s="9"/>
      <c r="K7260" s="9"/>
      <c r="L7260" s="9"/>
      <c r="M7260" s="9"/>
      <c r="O7260" s="9"/>
      <c r="P7260" s="9"/>
      <c r="Q7260" s="9"/>
      <c r="R7260" s="36"/>
      <c r="V7260" s="36"/>
    </row>
    <row r="7261" spans="1:22" x14ac:dyDescent="0.25">
      <c r="A7261" s="86"/>
      <c r="B7261" s="9"/>
      <c r="C7261" s="9"/>
      <c r="D7261" s="9"/>
      <c r="E7261" s="9"/>
      <c r="F7261" s="9"/>
      <c r="I7261" s="9"/>
      <c r="K7261" s="9"/>
      <c r="L7261" s="9"/>
      <c r="M7261" s="9"/>
      <c r="O7261" s="9"/>
      <c r="P7261" s="9"/>
      <c r="Q7261" s="9"/>
      <c r="R7261" s="36"/>
      <c r="V7261" s="36"/>
    </row>
    <row r="7262" spans="1:22" x14ac:dyDescent="0.25">
      <c r="A7262" s="86"/>
      <c r="B7262" s="9"/>
      <c r="C7262" s="9"/>
      <c r="D7262" s="9"/>
      <c r="E7262" s="9"/>
      <c r="F7262" s="9"/>
      <c r="I7262" s="9"/>
      <c r="K7262" s="9"/>
      <c r="L7262" s="9"/>
      <c r="M7262" s="9"/>
      <c r="O7262" s="9"/>
      <c r="P7262" s="9"/>
      <c r="Q7262" s="9"/>
      <c r="R7262" s="36"/>
      <c r="V7262" s="36"/>
    </row>
    <row r="7263" spans="1:22" x14ac:dyDescent="0.25">
      <c r="A7263" s="86"/>
      <c r="B7263" s="9"/>
      <c r="C7263" s="9"/>
      <c r="D7263" s="9"/>
      <c r="E7263" s="9"/>
      <c r="F7263" s="9"/>
      <c r="I7263" s="9"/>
      <c r="K7263" s="9"/>
      <c r="L7263" s="9"/>
      <c r="M7263" s="9"/>
      <c r="O7263" s="9"/>
      <c r="P7263" s="9"/>
      <c r="Q7263" s="9"/>
      <c r="R7263" s="36"/>
      <c r="V7263" s="36"/>
    </row>
    <row r="7264" spans="1:22" x14ac:dyDescent="0.25">
      <c r="A7264" s="86"/>
      <c r="B7264" s="9"/>
      <c r="C7264" s="9"/>
      <c r="D7264" s="9"/>
      <c r="E7264" s="9"/>
      <c r="F7264" s="9"/>
      <c r="I7264" s="9"/>
      <c r="K7264" s="9"/>
      <c r="L7264" s="9"/>
      <c r="M7264" s="9"/>
      <c r="O7264" s="9"/>
      <c r="P7264" s="9"/>
      <c r="Q7264" s="9"/>
      <c r="R7264" s="36"/>
      <c r="V7264" s="36"/>
    </row>
    <row r="7265" spans="1:22" x14ac:dyDescent="0.25">
      <c r="A7265" s="86"/>
      <c r="B7265" s="9"/>
      <c r="C7265" s="9"/>
      <c r="D7265" s="9"/>
      <c r="E7265" s="9"/>
      <c r="F7265" s="9"/>
      <c r="I7265" s="9"/>
      <c r="K7265" s="9"/>
      <c r="L7265" s="9"/>
      <c r="M7265" s="9"/>
      <c r="O7265" s="9"/>
      <c r="P7265" s="9"/>
      <c r="Q7265" s="9"/>
      <c r="R7265" s="36"/>
      <c r="V7265" s="36"/>
    </row>
    <row r="7266" spans="1:22" x14ac:dyDescent="0.25">
      <c r="A7266" s="86"/>
      <c r="B7266" s="9"/>
      <c r="C7266" s="9"/>
      <c r="D7266" s="9"/>
      <c r="E7266" s="9"/>
      <c r="F7266" s="9"/>
      <c r="I7266" s="9"/>
      <c r="K7266" s="9"/>
      <c r="L7266" s="9"/>
      <c r="M7266" s="9"/>
      <c r="O7266" s="9"/>
      <c r="P7266" s="9"/>
      <c r="Q7266" s="9"/>
      <c r="R7266" s="36"/>
      <c r="V7266" s="36"/>
    </row>
    <row r="7267" spans="1:22" x14ac:dyDescent="0.25">
      <c r="A7267" s="86"/>
      <c r="B7267" s="9"/>
      <c r="C7267" s="9"/>
      <c r="D7267" s="9"/>
      <c r="E7267" s="9"/>
      <c r="F7267" s="9"/>
      <c r="I7267" s="9"/>
      <c r="K7267" s="9"/>
      <c r="L7267" s="9"/>
      <c r="M7267" s="9"/>
      <c r="O7267" s="9"/>
      <c r="P7267" s="9"/>
      <c r="Q7267" s="9"/>
      <c r="R7267" s="36"/>
      <c r="V7267" s="36"/>
    </row>
    <row r="7268" spans="1:22" x14ac:dyDescent="0.25">
      <c r="A7268" s="86"/>
      <c r="B7268" s="9"/>
      <c r="C7268" s="9"/>
      <c r="D7268" s="9"/>
      <c r="E7268" s="9"/>
      <c r="F7268" s="9"/>
      <c r="I7268" s="9"/>
      <c r="K7268" s="9"/>
      <c r="L7268" s="9"/>
      <c r="M7268" s="9"/>
      <c r="O7268" s="9"/>
      <c r="P7268" s="9"/>
      <c r="Q7268" s="9"/>
      <c r="R7268" s="36"/>
      <c r="V7268" s="36"/>
    </row>
    <row r="7269" spans="1:22" x14ac:dyDescent="0.25">
      <c r="A7269" s="86"/>
      <c r="B7269" s="9"/>
      <c r="C7269" s="9"/>
      <c r="D7269" s="9"/>
      <c r="E7269" s="9"/>
      <c r="F7269" s="9"/>
      <c r="I7269" s="9"/>
      <c r="K7269" s="9"/>
      <c r="L7269" s="9"/>
      <c r="M7269" s="9"/>
      <c r="O7269" s="9"/>
      <c r="P7269" s="9"/>
      <c r="Q7269" s="9"/>
      <c r="R7269" s="36"/>
      <c r="V7269" s="36"/>
    </row>
    <row r="7270" spans="1:22" x14ac:dyDescent="0.25">
      <c r="A7270" s="86"/>
      <c r="B7270" s="9"/>
      <c r="C7270" s="9"/>
      <c r="D7270" s="9"/>
      <c r="E7270" s="9"/>
      <c r="F7270" s="9"/>
      <c r="I7270" s="9"/>
      <c r="K7270" s="9"/>
      <c r="L7270" s="9"/>
      <c r="M7270" s="9"/>
      <c r="O7270" s="9"/>
      <c r="P7270" s="9"/>
      <c r="Q7270" s="9"/>
      <c r="R7270" s="36"/>
      <c r="V7270" s="36"/>
    </row>
    <row r="7271" spans="1:22" x14ac:dyDescent="0.25">
      <c r="A7271" s="86"/>
      <c r="B7271" s="9"/>
      <c r="C7271" s="9"/>
      <c r="D7271" s="9"/>
      <c r="E7271" s="9"/>
      <c r="F7271" s="9"/>
      <c r="I7271" s="9"/>
      <c r="K7271" s="9"/>
      <c r="L7271" s="9"/>
      <c r="M7271" s="9"/>
      <c r="O7271" s="9"/>
      <c r="P7271" s="9"/>
      <c r="Q7271" s="9"/>
      <c r="R7271" s="36"/>
      <c r="V7271" s="36"/>
    </row>
    <row r="7272" spans="1:22" x14ac:dyDescent="0.25">
      <c r="A7272" s="86"/>
      <c r="B7272" s="9"/>
      <c r="C7272" s="9"/>
      <c r="D7272" s="9"/>
      <c r="E7272" s="9"/>
      <c r="F7272" s="9"/>
      <c r="I7272" s="9"/>
      <c r="K7272" s="9"/>
      <c r="L7272" s="9"/>
      <c r="M7272" s="9"/>
      <c r="O7272" s="9"/>
      <c r="P7272" s="9"/>
      <c r="Q7272" s="9"/>
      <c r="R7272" s="36"/>
      <c r="V7272" s="36"/>
    </row>
    <row r="7273" spans="1:22" x14ac:dyDescent="0.25">
      <c r="A7273" s="86"/>
      <c r="B7273" s="9"/>
      <c r="C7273" s="9"/>
      <c r="D7273" s="9"/>
      <c r="E7273" s="9"/>
      <c r="F7273" s="9"/>
      <c r="I7273" s="9"/>
      <c r="K7273" s="9"/>
      <c r="L7273" s="9"/>
      <c r="M7273" s="9"/>
      <c r="O7273" s="9"/>
      <c r="P7273" s="9"/>
      <c r="Q7273" s="9"/>
      <c r="R7273" s="36"/>
      <c r="V7273" s="36"/>
    </row>
    <row r="7274" spans="1:22" x14ac:dyDescent="0.25">
      <c r="A7274" s="86"/>
      <c r="B7274" s="9"/>
      <c r="C7274" s="9"/>
      <c r="D7274" s="9"/>
      <c r="E7274" s="9"/>
      <c r="F7274" s="9"/>
      <c r="I7274" s="9"/>
      <c r="K7274" s="9"/>
      <c r="L7274" s="9"/>
      <c r="M7274" s="9"/>
      <c r="O7274" s="9"/>
      <c r="P7274" s="9"/>
      <c r="Q7274" s="9"/>
      <c r="R7274" s="36"/>
      <c r="V7274" s="36"/>
    </row>
    <row r="7275" spans="1:22" x14ac:dyDescent="0.25">
      <c r="A7275" s="86"/>
      <c r="B7275" s="9"/>
      <c r="C7275" s="9"/>
      <c r="D7275" s="9"/>
      <c r="E7275" s="9"/>
      <c r="F7275" s="9"/>
      <c r="I7275" s="9"/>
      <c r="K7275" s="9"/>
      <c r="L7275" s="9"/>
      <c r="M7275" s="9"/>
      <c r="O7275" s="9"/>
      <c r="P7275" s="9"/>
      <c r="Q7275" s="9"/>
      <c r="R7275" s="36"/>
      <c r="V7275" s="36"/>
    </row>
    <row r="7276" spans="1:22" x14ac:dyDescent="0.25">
      <c r="A7276" s="86"/>
      <c r="B7276" s="9"/>
      <c r="C7276" s="9"/>
      <c r="D7276" s="9"/>
      <c r="E7276" s="9"/>
      <c r="F7276" s="9"/>
      <c r="I7276" s="9"/>
      <c r="K7276" s="9"/>
      <c r="L7276" s="9"/>
      <c r="M7276" s="9"/>
      <c r="O7276" s="9"/>
      <c r="P7276" s="9"/>
      <c r="Q7276" s="9"/>
      <c r="R7276" s="36"/>
      <c r="V7276" s="36"/>
    </row>
    <row r="7277" spans="1:22" x14ac:dyDescent="0.25">
      <c r="A7277" s="86"/>
      <c r="B7277" s="9"/>
      <c r="C7277" s="9"/>
      <c r="D7277" s="9"/>
      <c r="E7277" s="9"/>
      <c r="F7277" s="9"/>
      <c r="I7277" s="9"/>
      <c r="K7277" s="9"/>
      <c r="L7277" s="9"/>
      <c r="M7277" s="9"/>
      <c r="O7277" s="9"/>
      <c r="P7277" s="9"/>
      <c r="Q7277" s="9"/>
      <c r="R7277" s="36"/>
      <c r="V7277" s="36"/>
    </row>
    <row r="7278" spans="1:22" x14ac:dyDescent="0.25">
      <c r="A7278" s="86"/>
      <c r="B7278" s="9"/>
      <c r="C7278" s="9"/>
      <c r="D7278" s="9"/>
      <c r="E7278" s="9"/>
      <c r="F7278" s="9"/>
      <c r="I7278" s="9"/>
      <c r="K7278" s="9"/>
      <c r="L7278" s="9"/>
      <c r="M7278" s="9"/>
      <c r="O7278" s="9"/>
      <c r="P7278" s="9"/>
      <c r="Q7278" s="9"/>
      <c r="R7278" s="36"/>
      <c r="V7278" s="36"/>
    </row>
    <row r="7279" spans="1:22" x14ac:dyDescent="0.25">
      <c r="A7279" s="86"/>
      <c r="B7279" s="9"/>
      <c r="C7279" s="9"/>
      <c r="D7279" s="9"/>
      <c r="E7279" s="9"/>
      <c r="F7279" s="9"/>
      <c r="I7279" s="9"/>
      <c r="K7279" s="9"/>
      <c r="L7279" s="9"/>
      <c r="M7279" s="9"/>
      <c r="O7279" s="9"/>
      <c r="P7279" s="9"/>
      <c r="Q7279" s="9"/>
      <c r="R7279" s="36"/>
      <c r="V7279" s="36"/>
    </row>
    <row r="7280" spans="1:22" x14ac:dyDescent="0.25">
      <c r="A7280" s="86"/>
      <c r="B7280" s="9"/>
      <c r="C7280" s="9"/>
      <c r="D7280" s="9"/>
      <c r="E7280" s="9"/>
      <c r="F7280" s="9"/>
      <c r="I7280" s="9"/>
      <c r="K7280" s="9"/>
      <c r="L7280" s="9"/>
      <c r="M7280" s="9"/>
      <c r="O7280" s="9"/>
      <c r="P7280" s="9"/>
      <c r="Q7280" s="9"/>
      <c r="R7280" s="36"/>
      <c r="V7280" s="36"/>
    </row>
    <row r="7281" spans="1:22" x14ac:dyDescent="0.25">
      <c r="A7281" s="86"/>
      <c r="B7281" s="9"/>
      <c r="C7281" s="9"/>
      <c r="D7281" s="9"/>
      <c r="E7281" s="9"/>
      <c r="F7281" s="9"/>
      <c r="I7281" s="9"/>
      <c r="K7281" s="9"/>
      <c r="L7281" s="9"/>
      <c r="M7281" s="9"/>
      <c r="O7281" s="9"/>
      <c r="P7281" s="9"/>
      <c r="Q7281" s="9"/>
      <c r="R7281" s="36"/>
      <c r="V7281" s="36"/>
    </row>
    <row r="7282" spans="1:22" x14ac:dyDescent="0.25">
      <c r="A7282" s="86"/>
      <c r="B7282" s="9"/>
      <c r="C7282" s="9"/>
      <c r="D7282" s="9"/>
      <c r="E7282" s="9"/>
      <c r="F7282" s="9"/>
      <c r="I7282" s="9"/>
      <c r="K7282" s="9"/>
      <c r="L7282" s="9"/>
      <c r="M7282" s="9"/>
      <c r="O7282" s="9"/>
      <c r="P7282" s="9"/>
      <c r="Q7282" s="9"/>
      <c r="R7282" s="36"/>
      <c r="V7282" s="36"/>
    </row>
    <row r="7283" spans="1:22" x14ac:dyDescent="0.25">
      <c r="A7283" s="86"/>
      <c r="B7283" s="9"/>
      <c r="C7283" s="9"/>
      <c r="D7283" s="9"/>
      <c r="E7283" s="9"/>
      <c r="F7283" s="9"/>
      <c r="I7283" s="9"/>
      <c r="K7283" s="9"/>
      <c r="L7283" s="9"/>
      <c r="M7283" s="9"/>
      <c r="O7283" s="9"/>
      <c r="P7283" s="9"/>
      <c r="Q7283" s="9"/>
      <c r="R7283" s="36"/>
      <c r="V7283" s="36"/>
    </row>
    <row r="7284" spans="1:22" x14ac:dyDescent="0.25">
      <c r="A7284" s="86"/>
      <c r="B7284" s="9"/>
      <c r="C7284" s="9"/>
      <c r="D7284" s="9"/>
      <c r="E7284" s="9"/>
      <c r="F7284" s="9"/>
      <c r="I7284" s="9"/>
      <c r="K7284" s="9"/>
      <c r="L7284" s="9"/>
      <c r="M7284" s="9"/>
      <c r="O7284" s="9"/>
      <c r="P7284" s="9"/>
      <c r="Q7284" s="9"/>
      <c r="R7284" s="36"/>
      <c r="V7284" s="36"/>
    </row>
    <row r="7285" spans="1:22" x14ac:dyDescent="0.25">
      <c r="A7285" s="86"/>
      <c r="B7285" s="9"/>
      <c r="C7285" s="9"/>
      <c r="D7285" s="9"/>
      <c r="E7285" s="9"/>
      <c r="F7285" s="9"/>
      <c r="I7285" s="9"/>
      <c r="K7285" s="9"/>
      <c r="L7285" s="9"/>
      <c r="M7285" s="9"/>
      <c r="O7285" s="9"/>
      <c r="P7285" s="9"/>
      <c r="Q7285" s="9"/>
      <c r="R7285" s="36"/>
      <c r="V7285" s="36"/>
    </row>
    <row r="7286" spans="1:22" x14ac:dyDescent="0.25">
      <c r="A7286" s="86"/>
      <c r="B7286" s="9"/>
      <c r="C7286" s="9"/>
      <c r="D7286" s="9"/>
      <c r="E7286" s="9"/>
      <c r="F7286" s="9"/>
      <c r="I7286" s="9"/>
      <c r="K7286" s="9"/>
      <c r="L7286" s="9"/>
      <c r="M7286" s="9"/>
      <c r="O7286" s="9"/>
      <c r="P7286" s="9"/>
      <c r="Q7286" s="9"/>
      <c r="R7286" s="36"/>
      <c r="V7286" s="36"/>
    </row>
    <row r="7287" spans="1:22" x14ac:dyDescent="0.25">
      <c r="A7287" s="86"/>
      <c r="B7287" s="9"/>
      <c r="C7287" s="9"/>
      <c r="D7287" s="9"/>
      <c r="E7287" s="9"/>
      <c r="F7287" s="9"/>
      <c r="I7287" s="9"/>
      <c r="K7287" s="9"/>
      <c r="L7287" s="9"/>
      <c r="M7287" s="9"/>
      <c r="O7287" s="9"/>
      <c r="P7287" s="9"/>
      <c r="Q7287" s="9"/>
      <c r="R7287" s="36"/>
      <c r="V7287" s="36"/>
    </row>
    <row r="7288" spans="1:22" x14ac:dyDescent="0.25">
      <c r="A7288" s="86"/>
      <c r="B7288" s="9"/>
      <c r="C7288" s="9"/>
      <c r="D7288" s="9"/>
      <c r="E7288" s="9"/>
      <c r="F7288" s="9"/>
      <c r="I7288" s="9"/>
      <c r="K7288" s="9"/>
      <c r="L7288" s="9"/>
      <c r="M7288" s="9"/>
      <c r="O7288" s="9"/>
      <c r="P7288" s="9"/>
      <c r="Q7288" s="9"/>
      <c r="R7288" s="36"/>
      <c r="V7288" s="36"/>
    </row>
    <row r="7289" spans="1:22" x14ac:dyDescent="0.25">
      <c r="A7289" s="86"/>
      <c r="B7289" s="9"/>
      <c r="C7289" s="9"/>
      <c r="D7289" s="9"/>
      <c r="E7289" s="9"/>
      <c r="F7289" s="9"/>
      <c r="I7289" s="9"/>
      <c r="K7289" s="9"/>
      <c r="L7289" s="9"/>
      <c r="M7289" s="9"/>
      <c r="O7289" s="9"/>
      <c r="P7289" s="9"/>
      <c r="Q7289" s="9"/>
      <c r="R7289" s="36"/>
      <c r="V7289" s="36"/>
    </row>
    <row r="7290" spans="1:22" x14ac:dyDescent="0.25">
      <c r="A7290" s="86"/>
      <c r="B7290" s="9"/>
      <c r="C7290" s="9"/>
      <c r="D7290" s="9"/>
      <c r="E7290" s="9"/>
      <c r="F7290" s="9"/>
      <c r="I7290" s="9"/>
      <c r="K7290" s="9"/>
      <c r="L7290" s="9"/>
      <c r="M7290" s="9"/>
      <c r="O7290" s="9"/>
      <c r="P7290" s="9"/>
      <c r="Q7290" s="9"/>
      <c r="R7290" s="36"/>
      <c r="V7290" s="36"/>
    </row>
    <row r="7291" spans="1:22" x14ac:dyDescent="0.25">
      <c r="A7291" s="86"/>
      <c r="B7291" s="9"/>
      <c r="C7291" s="9"/>
      <c r="D7291" s="9"/>
      <c r="E7291" s="9"/>
      <c r="F7291" s="9"/>
      <c r="I7291" s="9"/>
      <c r="K7291" s="9"/>
      <c r="L7291" s="9"/>
      <c r="M7291" s="9"/>
      <c r="O7291" s="9"/>
      <c r="P7291" s="9"/>
      <c r="Q7291" s="9"/>
      <c r="R7291" s="36"/>
      <c r="V7291" s="36"/>
    </row>
    <row r="7292" spans="1:22" x14ac:dyDescent="0.25">
      <c r="A7292" s="86"/>
      <c r="B7292" s="9"/>
      <c r="C7292" s="9"/>
      <c r="D7292" s="9"/>
      <c r="E7292" s="9"/>
      <c r="F7292" s="9"/>
      <c r="I7292" s="9"/>
      <c r="K7292" s="9"/>
      <c r="L7292" s="9"/>
      <c r="M7292" s="9"/>
      <c r="O7292" s="9"/>
      <c r="P7292" s="9"/>
      <c r="Q7292" s="9"/>
      <c r="R7292" s="36"/>
      <c r="V7292" s="36"/>
    </row>
    <row r="7293" spans="1:22" x14ac:dyDescent="0.25">
      <c r="A7293" s="86"/>
      <c r="B7293" s="9"/>
      <c r="C7293" s="9"/>
      <c r="D7293" s="9"/>
      <c r="E7293" s="9"/>
      <c r="F7293" s="9"/>
      <c r="I7293" s="9"/>
      <c r="K7293" s="9"/>
      <c r="L7293" s="9"/>
      <c r="M7293" s="9"/>
      <c r="O7293" s="9"/>
      <c r="P7293" s="9"/>
      <c r="Q7293" s="9"/>
      <c r="R7293" s="36"/>
      <c r="V7293" s="36"/>
    </row>
    <row r="7294" spans="1:22" x14ac:dyDescent="0.25">
      <c r="A7294" s="86"/>
      <c r="B7294" s="9"/>
      <c r="C7294" s="9"/>
      <c r="D7294" s="9"/>
      <c r="E7294" s="9"/>
      <c r="F7294" s="9"/>
      <c r="I7294" s="9"/>
      <c r="K7294" s="9"/>
      <c r="L7294" s="9"/>
      <c r="M7294" s="9"/>
      <c r="O7294" s="9"/>
      <c r="P7294" s="9"/>
      <c r="Q7294" s="9"/>
      <c r="R7294" s="36"/>
      <c r="V7294" s="36"/>
    </row>
    <row r="7295" spans="1:22" x14ac:dyDescent="0.25">
      <c r="A7295" s="86"/>
      <c r="B7295" s="9"/>
      <c r="C7295" s="9"/>
      <c r="D7295" s="9"/>
      <c r="E7295" s="9"/>
      <c r="F7295" s="9"/>
      <c r="I7295" s="9"/>
      <c r="K7295" s="9"/>
      <c r="L7295" s="9"/>
      <c r="M7295" s="9"/>
      <c r="O7295" s="9"/>
      <c r="P7295" s="9"/>
      <c r="Q7295" s="9"/>
      <c r="R7295" s="36"/>
      <c r="V7295" s="36"/>
    </row>
    <row r="7296" spans="1:22" x14ac:dyDescent="0.25">
      <c r="A7296" s="86"/>
      <c r="B7296" s="9"/>
      <c r="C7296" s="9"/>
      <c r="D7296" s="9"/>
      <c r="E7296" s="9"/>
      <c r="F7296" s="9"/>
      <c r="I7296" s="9"/>
      <c r="K7296" s="9"/>
      <c r="L7296" s="9"/>
      <c r="M7296" s="9"/>
      <c r="O7296" s="9"/>
      <c r="P7296" s="9"/>
      <c r="Q7296" s="9"/>
      <c r="R7296" s="36"/>
      <c r="V7296" s="36"/>
    </row>
    <row r="7297" spans="1:22" x14ac:dyDescent="0.25">
      <c r="A7297" s="86"/>
      <c r="B7297" s="9"/>
      <c r="C7297" s="9"/>
      <c r="D7297" s="9"/>
      <c r="E7297" s="9"/>
      <c r="F7297" s="9"/>
      <c r="I7297" s="9"/>
      <c r="K7297" s="9"/>
      <c r="L7297" s="9"/>
      <c r="M7297" s="9"/>
      <c r="O7297" s="9"/>
      <c r="P7297" s="9"/>
      <c r="Q7297" s="9"/>
      <c r="R7297" s="36"/>
      <c r="V7297" s="36"/>
    </row>
    <row r="7298" spans="1:22" x14ac:dyDescent="0.25">
      <c r="A7298" s="86"/>
      <c r="B7298" s="9"/>
      <c r="C7298" s="9"/>
      <c r="D7298" s="9"/>
      <c r="E7298" s="9"/>
      <c r="F7298" s="9"/>
      <c r="I7298" s="9"/>
      <c r="K7298" s="9"/>
      <c r="L7298" s="9"/>
      <c r="M7298" s="9"/>
      <c r="O7298" s="9"/>
      <c r="P7298" s="9"/>
      <c r="Q7298" s="9"/>
      <c r="R7298" s="36"/>
      <c r="V7298" s="36"/>
    </row>
    <row r="7299" spans="1:22" x14ac:dyDescent="0.25">
      <c r="A7299" s="86"/>
      <c r="B7299" s="9"/>
      <c r="C7299" s="9"/>
      <c r="D7299" s="9"/>
      <c r="E7299" s="9"/>
      <c r="F7299" s="9"/>
      <c r="I7299" s="9"/>
      <c r="K7299" s="9"/>
      <c r="L7299" s="9"/>
      <c r="M7299" s="9"/>
      <c r="O7299" s="9"/>
      <c r="P7299" s="9"/>
      <c r="Q7299" s="9"/>
      <c r="R7299" s="36"/>
      <c r="V7299" s="36"/>
    </row>
    <row r="7300" spans="1:22" x14ac:dyDescent="0.25">
      <c r="A7300" s="86"/>
      <c r="B7300" s="9"/>
      <c r="C7300" s="9"/>
      <c r="D7300" s="9"/>
      <c r="E7300" s="9"/>
      <c r="F7300" s="9"/>
      <c r="I7300" s="9"/>
      <c r="K7300" s="9"/>
      <c r="L7300" s="9"/>
      <c r="M7300" s="9"/>
      <c r="O7300" s="9"/>
      <c r="P7300" s="9"/>
      <c r="Q7300" s="9"/>
      <c r="R7300" s="36"/>
      <c r="V7300" s="36"/>
    </row>
    <row r="7301" spans="1:22" x14ac:dyDescent="0.25">
      <c r="A7301" s="86"/>
      <c r="B7301" s="9"/>
      <c r="C7301" s="9"/>
      <c r="D7301" s="9"/>
      <c r="E7301" s="9"/>
      <c r="F7301" s="9"/>
      <c r="I7301" s="9"/>
      <c r="K7301" s="9"/>
      <c r="L7301" s="9"/>
      <c r="M7301" s="9"/>
      <c r="O7301" s="9"/>
      <c r="P7301" s="9"/>
      <c r="Q7301" s="9"/>
      <c r="R7301" s="36"/>
      <c r="V7301" s="36"/>
    </row>
    <row r="7302" spans="1:22" x14ac:dyDescent="0.25">
      <c r="A7302" s="86"/>
      <c r="B7302" s="9"/>
      <c r="C7302" s="9"/>
      <c r="D7302" s="9"/>
      <c r="E7302" s="9"/>
      <c r="F7302" s="9"/>
      <c r="I7302" s="9"/>
      <c r="K7302" s="9"/>
      <c r="L7302" s="9"/>
      <c r="M7302" s="9"/>
      <c r="O7302" s="9"/>
      <c r="P7302" s="9"/>
      <c r="Q7302" s="9"/>
      <c r="R7302" s="36"/>
      <c r="V7302" s="36"/>
    </row>
    <row r="7303" spans="1:22" x14ac:dyDescent="0.25">
      <c r="A7303" s="86"/>
      <c r="B7303" s="9"/>
      <c r="C7303" s="9"/>
      <c r="D7303" s="9"/>
      <c r="E7303" s="9"/>
      <c r="F7303" s="9"/>
      <c r="I7303" s="9"/>
      <c r="K7303" s="9"/>
      <c r="L7303" s="9"/>
      <c r="M7303" s="9"/>
      <c r="O7303" s="9"/>
      <c r="P7303" s="9"/>
      <c r="Q7303" s="9"/>
      <c r="R7303" s="36"/>
      <c r="V7303" s="36"/>
    </row>
    <row r="7304" spans="1:22" x14ac:dyDescent="0.25">
      <c r="A7304" s="86"/>
      <c r="B7304" s="9"/>
      <c r="C7304" s="9"/>
      <c r="D7304" s="9"/>
      <c r="E7304" s="9"/>
      <c r="F7304" s="9"/>
      <c r="I7304" s="9"/>
      <c r="K7304" s="9"/>
      <c r="L7304" s="9"/>
      <c r="M7304" s="9"/>
      <c r="O7304" s="9"/>
      <c r="P7304" s="9"/>
      <c r="Q7304" s="9"/>
      <c r="R7304" s="36"/>
      <c r="V7304" s="36"/>
    </row>
    <row r="7305" spans="1:22" x14ac:dyDescent="0.25">
      <c r="A7305" s="86"/>
      <c r="B7305" s="9"/>
      <c r="C7305" s="9"/>
      <c r="D7305" s="9"/>
      <c r="E7305" s="9"/>
      <c r="F7305" s="9"/>
      <c r="I7305" s="9"/>
      <c r="K7305" s="9"/>
      <c r="L7305" s="9"/>
      <c r="M7305" s="9"/>
      <c r="O7305" s="9"/>
      <c r="P7305" s="9"/>
      <c r="Q7305" s="9"/>
      <c r="R7305" s="36"/>
      <c r="V7305" s="36"/>
    </row>
    <row r="7306" spans="1:22" x14ac:dyDescent="0.25">
      <c r="A7306" s="86"/>
      <c r="B7306" s="9"/>
      <c r="C7306" s="9"/>
      <c r="D7306" s="9"/>
      <c r="E7306" s="9"/>
      <c r="F7306" s="9"/>
      <c r="I7306" s="9"/>
      <c r="K7306" s="9"/>
      <c r="L7306" s="9"/>
      <c r="M7306" s="9"/>
      <c r="O7306" s="9"/>
      <c r="P7306" s="9"/>
      <c r="Q7306" s="9"/>
      <c r="R7306" s="36"/>
      <c r="V7306" s="36"/>
    </row>
    <row r="7307" spans="1:22" x14ac:dyDescent="0.25">
      <c r="A7307" s="86"/>
      <c r="B7307" s="9"/>
      <c r="C7307" s="9"/>
      <c r="D7307" s="9"/>
      <c r="E7307" s="9"/>
      <c r="F7307" s="9"/>
      <c r="I7307" s="9"/>
      <c r="K7307" s="9"/>
      <c r="L7307" s="9"/>
      <c r="M7307" s="9"/>
      <c r="O7307" s="9"/>
      <c r="P7307" s="9"/>
      <c r="Q7307" s="9"/>
      <c r="R7307" s="36"/>
      <c r="V7307" s="36"/>
    </row>
    <row r="7308" spans="1:22" x14ac:dyDescent="0.25">
      <c r="A7308" s="86"/>
      <c r="B7308" s="9"/>
      <c r="C7308" s="9"/>
      <c r="D7308" s="9"/>
      <c r="E7308" s="9"/>
      <c r="F7308" s="9"/>
      <c r="I7308" s="9"/>
      <c r="K7308" s="9"/>
      <c r="L7308" s="9"/>
      <c r="M7308" s="9"/>
      <c r="O7308" s="9"/>
      <c r="P7308" s="9"/>
      <c r="Q7308" s="9"/>
      <c r="R7308" s="36"/>
      <c r="V7308" s="36"/>
    </row>
    <row r="7309" spans="1:22" x14ac:dyDescent="0.25">
      <c r="A7309" s="86"/>
      <c r="B7309" s="9"/>
      <c r="C7309" s="9"/>
      <c r="D7309" s="9"/>
      <c r="E7309" s="9"/>
      <c r="F7309" s="9"/>
      <c r="I7309" s="9"/>
      <c r="K7309" s="9"/>
      <c r="L7309" s="9"/>
      <c r="M7309" s="9"/>
      <c r="O7309" s="9"/>
      <c r="P7309" s="9"/>
      <c r="Q7309" s="9"/>
      <c r="R7309" s="36"/>
      <c r="V7309" s="36"/>
    </row>
    <row r="7310" spans="1:22" x14ac:dyDescent="0.25">
      <c r="A7310" s="86"/>
      <c r="B7310" s="9"/>
      <c r="C7310" s="9"/>
      <c r="D7310" s="9"/>
      <c r="E7310" s="9"/>
      <c r="F7310" s="9"/>
      <c r="I7310" s="9"/>
      <c r="K7310" s="9"/>
      <c r="L7310" s="9"/>
      <c r="M7310" s="9"/>
      <c r="O7310" s="9"/>
      <c r="P7310" s="9"/>
      <c r="Q7310" s="9"/>
      <c r="R7310" s="36"/>
      <c r="V7310" s="36"/>
    </row>
    <row r="7311" spans="1:22" x14ac:dyDescent="0.25">
      <c r="A7311" s="86"/>
      <c r="B7311" s="9"/>
      <c r="C7311" s="9"/>
      <c r="D7311" s="9"/>
      <c r="E7311" s="9"/>
      <c r="F7311" s="9"/>
      <c r="I7311" s="9"/>
      <c r="K7311" s="9"/>
      <c r="L7311" s="9"/>
      <c r="M7311" s="9"/>
      <c r="O7311" s="9"/>
      <c r="P7311" s="9"/>
      <c r="Q7311" s="9"/>
      <c r="R7311" s="36"/>
      <c r="V7311" s="36"/>
    </row>
    <row r="7312" spans="1:22" x14ac:dyDescent="0.25">
      <c r="A7312" s="86"/>
      <c r="B7312" s="9"/>
      <c r="C7312" s="9"/>
      <c r="D7312" s="9"/>
      <c r="E7312" s="9"/>
      <c r="F7312" s="9"/>
      <c r="I7312" s="9"/>
      <c r="K7312" s="9"/>
      <c r="L7312" s="9"/>
      <c r="M7312" s="9"/>
      <c r="O7312" s="9"/>
      <c r="P7312" s="9"/>
      <c r="Q7312" s="9"/>
      <c r="R7312" s="36"/>
      <c r="V7312" s="36"/>
    </row>
    <row r="7313" spans="1:22" x14ac:dyDescent="0.25">
      <c r="A7313" s="86"/>
      <c r="B7313" s="9"/>
      <c r="C7313" s="9"/>
      <c r="D7313" s="9"/>
      <c r="E7313" s="9"/>
      <c r="F7313" s="9"/>
      <c r="I7313" s="9"/>
      <c r="K7313" s="9"/>
      <c r="L7313" s="9"/>
      <c r="M7313" s="9"/>
      <c r="O7313" s="9"/>
      <c r="P7313" s="9"/>
      <c r="Q7313" s="9"/>
      <c r="R7313" s="36"/>
      <c r="V7313" s="36"/>
    </row>
    <row r="7314" spans="1:22" x14ac:dyDescent="0.25">
      <c r="A7314" s="86"/>
      <c r="B7314" s="9"/>
      <c r="C7314" s="9"/>
      <c r="D7314" s="9"/>
      <c r="E7314" s="9"/>
      <c r="F7314" s="9"/>
      <c r="I7314" s="9"/>
      <c r="K7314" s="9"/>
      <c r="L7314" s="9"/>
      <c r="M7314" s="9"/>
      <c r="O7314" s="9"/>
      <c r="P7314" s="9"/>
      <c r="Q7314" s="9"/>
      <c r="R7314" s="36"/>
      <c r="V7314" s="36"/>
    </row>
    <row r="7315" spans="1:22" x14ac:dyDescent="0.25">
      <c r="A7315" s="86"/>
      <c r="B7315" s="9"/>
      <c r="C7315" s="9"/>
      <c r="D7315" s="9"/>
      <c r="E7315" s="9"/>
      <c r="F7315" s="9"/>
      <c r="I7315" s="9"/>
      <c r="K7315" s="9"/>
      <c r="L7315" s="9"/>
      <c r="M7315" s="9"/>
      <c r="O7315" s="9"/>
      <c r="P7315" s="9"/>
      <c r="Q7315" s="9"/>
      <c r="R7315" s="36"/>
      <c r="V7315" s="36"/>
    </row>
    <row r="7316" spans="1:22" x14ac:dyDescent="0.25">
      <c r="A7316" s="86"/>
      <c r="B7316" s="9"/>
      <c r="C7316" s="9"/>
      <c r="D7316" s="9"/>
      <c r="E7316" s="9"/>
      <c r="F7316" s="9"/>
      <c r="I7316" s="9"/>
      <c r="K7316" s="9"/>
      <c r="L7316" s="9"/>
      <c r="M7316" s="9"/>
      <c r="O7316" s="9"/>
      <c r="P7316" s="9"/>
      <c r="Q7316" s="9"/>
      <c r="R7316" s="36"/>
      <c r="V7316" s="36"/>
    </row>
    <row r="7317" spans="1:22" x14ac:dyDescent="0.25">
      <c r="A7317" s="86"/>
      <c r="B7317" s="9"/>
      <c r="C7317" s="9"/>
      <c r="D7317" s="9"/>
      <c r="E7317" s="9"/>
      <c r="F7317" s="9"/>
      <c r="I7317" s="9"/>
      <c r="K7317" s="9"/>
      <c r="L7317" s="9"/>
      <c r="M7317" s="9"/>
      <c r="O7317" s="9"/>
      <c r="P7317" s="9"/>
      <c r="Q7317" s="9"/>
      <c r="R7317" s="36"/>
      <c r="V7317" s="36"/>
    </row>
    <row r="7318" spans="1:22" x14ac:dyDescent="0.25">
      <c r="A7318" s="86"/>
      <c r="B7318" s="9"/>
      <c r="C7318" s="9"/>
      <c r="D7318" s="9"/>
      <c r="E7318" s="9"/>
      <c r="F7318" s="9"/>
      <c r="I7318" s="9"/>
      <c r="K7318" s="9"/>
      <c r="L7318" s="9"/>
      <c r="M7318" s="9"/>
      <c r="O7318" s="9"/>
      <c r="P7318" s="9"/>
      <c r="Q7318" s="9"/>
      <c r="R7318" s="36"/>
      <c r="V7318" s="36"/>
    </row>
    <row r="7319" spans="1:22" x14ac:dyDescent="0.25">
      <c r="A7319" s="86"/>
      <c r="B7319" s="9"/>
      <c r="C7319" s="9"/>
      <c r="D7319" s="9"/>
      <c r="E7319" s="9"/>
      <c r="F7319" s="9"/>
      <c r="I7319" s="9"/>
      <c r="K7319" s="9"/>
      <c r="L7319" s="9"/>
      <c r="M7319" s="9"/>
      <c r="O7319" s="9"/>
      <c r="P7319" s="9"/>
      <c r="Q7319" s="9"/>
      <c r="R7319" s="36"/>
      <c r="V7319" s="36"/>
    </row>
    <row r="7320" spans="1:22" x14ac:dyDescent="0.25">
      <c r="A7320" s="86"/>
      <c r="B7320" s="9"/>
      <c r="C7320" s="9"/>
      <c r="D7320" s="9"/>
      <c r="E7320" s="9"/>
      <c r="F7320" s="9"/>
      <c r="I7320" s="9"/>
      <c r="K7320" s="9"/>
      <c r="L7320" s="9"/>
      <c r="M7320" s="9"/>
      <c r="O7320" s="9"/>
      <c r="P7320" s="9"/>
      <c r="Q7320" s="9"/>
      <c r="R7320" s="36"/>
      <c r="V7320" s="36"/>
    </row>
    <row r="7321" spans="1:22" x14ac:dyDescent="0.25">
      <c r="A7321" s="86"/>
      <c r="B7321" s="9"/>
      <c r="C7321" s="9"/>
      <c r="D7321" s="9"/>
      <c r="E7321" s="9"/>
      <c r="F7321" s="9"/>
      <c r="I7321" s="9"/>
      <c r="K7321" s="9"/>
      <c r="L7321" s="9"/>
      <c r="M7321" s="9"/>
      <c r="O7321" s="9"/>
      <c r="P7321" s="9"/>
      <c r="Q7321" s="9"/>
      <c r="R7321" s="36"/>
      <c r="V7321" s="36"/>
    </row>
    <row r="7322" spans="1:22" x14ac:dyDescent="0.25">
      <c r="A7322" s="86"/>
      <c r="B7322" s="9"/>
      <c r="C7322" s="9"/>
      <c r="D7322" s="9"/>
      <c r="E7322" s="9"/>
      <c r="F7322" s="9"/>
      <c r="I7322" s="9"/>
      <c r="K7322" s="9"/>
      <c r="L7322" s="9"/>
      <c r="M7322" s="9"/>
      <c r="O7322" s="9"/>
      <c r="P7322" s="9"/>
      <c r="Q7322" s="9"/>
      <c r="R7322" s="36"/>
      <c r="V7322" s="36"/>
    </row>
    <row r="7323" spans="1:22" x14ac:dyDescent="0.25">
      <c r="A7323" s="86"/>
      <c r="B7323" s="9"/>
      <c r="C7323" s="9"/>
      <c r="D7323" s="9"/>
      <c r="E7323" s="9"/>
      <c r="F7323" s="9"/>
      <c r="I7323" s="9"/>
      <c r="K7323" s="9"/>
      <c r="L7323" s="9"/>
      <c r="M7323" s="9"/>
      <c r="O7323" s="9"/>
      <c r="P7323" s="9"/>
      <c r="Q7323" s="9"/>
      <c r="R7323" s="36"/>
      <c r="V7323" s="36"/>
    </row>
    <row r="7324" spans="1:22" x14ac:dyDescent="0.25">
      <c r="A7324" s="86"/>
      <c r="B7324" s="9"/>
      <c r="C7324" s="9"/>
      <c r="D7324" s="9"/>
      <c r="E7324" s="9"/>
      <c r="F7324" s="9"/>
      <c r="I7324" s="9"/>
      <c r="K7324" s="9"/>
      <c r="L7324" s="9"/>
      <c r="M7324" s="9"/>
      <c r="O7324" s="9"/>
      <c r="P7324" s="9"/>
      <c r="Q7324" s="9"/>
      <c r="R7324" s="36"/>
      <c r="V7324" s="36"/>
    </row>
    <row r="7325" spans="1:22" x14ac:dyDescent="0.25">
      <c r="A7325" s="86"/>
      <c r="B7325" s="9"/>
      <c r="C7325" s="9"/>
      <c r="D7325" s="9"/>
      <c r="E7325" s="9"/>
      <c r="F7325" s="9"/>
      <c r="I7325" s="9"/>
      <c r="K7325" s="9"/>
      <c r="L7325" s="9"/>
      <c r="M7325" s="9"/>
      <c r="O7325" s="9"/>
      <c r="P7325" s="9"/>
      <c r="Q7325" s="9"/>
      <c r="R7325" s="36"/>
      <c r="V7325" s="36"/>
    </row>
    <row r="7326" spans="1:22" x14ac:dyDescent="0.25">
      <c r="A7326" s="86"/>
      <c r="B7326" s="9"/>
      <c r="C7326" s="9"/>
      <c r="D7326" s="9"/>
      <c r="E7326" s="9"/>
      <c r="F7326" s="9"/>
      <c r="I7326" s="9"/>
      <c r="K7326" s="9"/>
      <c r="L7326" s="9"/>
      <c r="M7326" s="9"/>
      <c r="O7326" s="9"/>
      <c r="P7326" s="9"/>
      <c r="Q7326" s="9"/>
      <c r="R7326" s="36"/>
      <c r="V7326" s="36"/>
    </row>
    <row r="7327" spans="1:22" x14ac:dyDescent="0.25">
      <c r="A7327" s="86"/>
      <c r="B7327" s="9"/>
      <c r="C7327" s="9"/>
      <c r="D7327" s="9"/>
      <c r="E7327" s="9"/>
      <c r="F7327" s="9"/>
      <c r="I7327" s="9"/>
      <c r="K7327" s="9"/>
      <c r="L7327" s="9"/>
      <c r="M7327" s="9"/>
      <c r="O7327" s="9"/>
      <c r="P7327" s="9"/>
      <c r="Q7327" s="9"/>
      <c r="R7327" s="36"/>
      <c r="V7327" s="36"/>
    </row>
    <row r="7328" spans="1:22" x14ac:dyDescent="0.25">
      <c r="A7328" s="86"/>
      <c r="B7328" s="9"/>
      <c r="C7328" s="9"/>
      <c r="D7328" s="9"/>
      <c r="E7328" s="9"/>
      <c r="F7328" s="9"/>
      <c r="I7328" s="9"/>
      <c r="K7328" s="9"/>
      <c r="L7328" s="9"/>
      <c r="M7328" s="9"/>
      <c r="O7328" s="9"/>
      <c r="P7328" s="9"/>
      <c r="Q7328" s="9"/>
      <c r="R7328" s="36"/>
      <c r="V7328" s="36"/>
    </row>
    <row r="7329" spans="1:22" x14ac:dyDescent="0.25">
      <c r="A7329" s="86"/>
      <c r="B7329" s="9"/>
      <c r="C7329" s="9"/>
      <c r="D7329" s="9"/>
      <c r="E7329" s="9"/>
      <c r="F7329" s="9"/>
      <c r="I7329" s="9"/>
      <c r="K7329" s="9"/>
      <c r="L7329" s="9"/>
      <c r="M7329" s="9"/>
      <c r="O7329" s="9"/>
      <c r="P7329" s="9"/>
      <c r="Q7329" s="9"/>
      <c r="R7329" s="36"/>
      <c r="V7329" s="36"/>
    </row>
    <row r="7330" spans="1:22" x14ac:dyDescent="0.25">
      <c r="A7330" s="86"/>
      <c r="B7330" s="9"/>
      <c r="C7330" s="9"/>
      <c r="D7330" s="9"/>
      <c r="E7330" s="9"/>
      <c r="F7330" s="9"/>
      <c r="I7330" s="9"/>
      <c r="K7330" s="9"/>
      <c r="L7330" s="9"/>
      <c r="M7330" s="9"/>
      <c r="O7330" s="9"/>
      <c r="P7330" s="9"/>
      <c r="Q7330" s="9"/>
      <c r="R7330" s="36"/>
      <c r="V7330" s="36"/>
    </row>
    <row r="7331" spans="1:22" x14ac:dyDescent="0.25">
      <c r="A7331" s="86"/>
      <c r="B7331" s="9"/>
      <c r="C7331" s="9"/>
      <c r="D7331" s="9"/>
      <c r="E7331" s="9"/>
      <c r="F7331" s="9"/>
      <c r="I7331" s="9"/>
      <c r="K7331" s="9"/>
      <c r="L7331" s="9"/>
      <c r="M7331" s="9"/>
      <c r="O7331" s="9"/>
      <c r="P7331" s="9"/>
      <c r="Q7331" s="9"/>
      <c r="R7331" s="36"/>
      <c r="V7331" s="36"/>
    </row>
    <row r="7332" spans="1:22" x14ac:dyDescent="0.25">
      <c r="A7332" s="86"/>
      <c r="B7332" s="9"/>
      <c r="C7332" s="9"/>
      <c r="D7332" s="9"/>
      <c r="E7332" s="9"/>
      <c r="F7332" s="9"/>
      <c r="I7332" s="9"/>
      <c r="K7332" s="9"/>
      <c r="L7332" s="9"/>
      <c r="M7332" s="9"/>
      <c r="O7332" s="9"/>
      <c r="P7332" s="9"/>
      <c r="Q7332" s="9"/>
      <c r="R7332" s="36"/>
      <c r="V7332" s="36"/>
    </row>
    <row r="7333" spans="1:22" x14ac:dyDescent="0.25">
      <c r="A7333" s="86"/>
      <c r="B7333" s="9"/>
      <c r="C7333" s="9"/>
      <c r="D7333" s="9"/>
      <c r="E7333" s="9"/>
      <c r="F7333" s="9"/>
      <c r="I7333" s="9"/>
      <c r="K7333" s="9"/>
      <c r="L7333" s="9"/>
      <c r="M7333" s="9"/>
      <c r="O7333" s="9"/>
      <c r="P7333" s="9"/>
      <c r="Q7333" s="9"/>
      <c r="R7333" s="36"/>
      <c r="V7333" s="36"/>
    </row>
    <row r="7334" spans="1:22" x14ac:dyDescent="0.25">
      <c r="A7334" s="86"/>
      <c r="B7334" s="9"/>
      <c r="C7334" s="9"/>
      <c r="D7334" s="9"/>
      <c r="E7334" s="9"/>
      <c r="F7334" s="9"/>
      <c r="I7334" s="9"/>
      <c r="K7334" s="9"/>
      <c r="L7334" s="9"/>
      <c r="M7334" s="9"/>
      <c r="O7334" s="9"/>
      <c r="P7334" s="9"/>
      <c r="Q7334" s="9"/>
      <c r="R7334" s="36"/>
      <c r="V7334" s="36"/>
    </row>
    <row r="7335" spans="1:22" x14ac:dyDescent="0.25">
      <c r="A7335" s="86"/>
      <c r="B7335" s="9"/>
      <c r="C7335" s="9"/>
      <c r="D7335" s="9"/>
      <c r="E7335" s="9"/>
      <c r="F7335" s="9"/>
      <c r="I7335" s="9"/>
      <c r="K7335" s="9"/>
      <c r="L7335" s="9"/>
      <c r="M7335" s="9"/>
      <c r="O7335" s="9"/>
      <c r="P7335" s="9"/>
      <c r="Q7335" s="9"/>
      <c r="R7335" s="36"/>
      <c r="V7335" s="36"/>
    </row>
    <row r="7336" spans="1:22" x14ac:dyDescent="0.25">
      <c r="A7336" s="86"/>
      <c r="B7336" s="9"/>
      <c r="C7336" s="9"/>
      <c r="D7336" s="9"/>
      <c r="E7336" s="9"/>
      <c r="F7336" s="9"/>
      <c r="I7336" s="9"/>
      <c r="K7336" s="9"/>
      <c r="L7336" s="9"/>
      <c r="M7336" s="9"/>
      <c r="O7336" s="9"/>
      <c r="P7336" s="9"/>
      <c r="Q7336" s="9"/>
      <c r="R7336" s="36"/>
      <c r="V7336" s="36"/>
    </row>
    <row r="7337" spans="1:22" x14ac:dyDescent="0.25">
      <c r="A7337" s="86"/>
      <c r="B7337" s="9"/>
      <c r="C7337" s="9"/>
      <c r="D7337" s="9"/>
      <c r="E7337" s="9"/>
      <c r="F7337" s="9"/>
      <c r="I7337" s="9"/>
      <c r="K7337" s="9"/>
      <c r="L7337" s="9"/>
      <c r="M7337" s="9"/>
      <c r="O7337" s="9"/>
      <c r="P7337" s="9"/>
      <c r="Q7337" s="9"/>
      <c r="R7337" s="36"/>
      <c r="V7337" s="36"/>
    </row>
    <row r="7338" spans="1:22" x14ac:dyDescent="0.25">
      <c r="A7338" s="86"/>
      <c r="B7338" s="9"/>
      <c r="C7338" s="9"/>
      <c r="D7338" s="9"/>
      <c r="E7338" s="9"/>
      <c r="F7338" s="9"/>
      <c r="I7338" s="9"/>
      <c r="K7338" s="9"/>
      <c r="L7338" s="9"/>
      <c r="M7338" s="9"/>
      <c r="O7338" s="9"/>
      <c r="P7338" s="9"/>
      <c r="Q7338" s="9"/>
      <c r="R7338" s="36"/>
      <c r="V7338" s="36"/>
    </row>
    <row r="7339" spans="1:22" x14ac:dyDescent="0.25">
      <c r="A7339" s="86"/>
      <c r="B7339" s="9"/>
      <c r="C7339" s="9"/>
      <c r="D7339" s="9"/>
      <c r="E7339" s="9"/>
      <c r="F7339" s="9"/>
      <c r="I7339" s="9"/>
      <c r="K7339" s="9"/>
      <c r="L7339" s="9"/>
      <c r="M7339" s="9"/>
      <c r="O7339" s="9"/>
      <c r="P7339" s="9"/>
      <c r="Q7339" s="9"/>
      <c r="R7339" s="36"/>
      <c r="V7339" s="36"/>
    </row>
    <row r="7340" spans="1:22" x14ac:dyDescent="0.25">
      <c r="A7340" s="86"/>
      <c r="B7340" s="9"/>
      <c r="C7340" s="9"/>
      <c r="D7340" s="9"/>
      <c r="E7340" s="9"/>
      <c r="F7340" s="9"/>
      <c r="I7340" s="9"/>
      <c r="K7340" s="9"/>
      <c r="L7340" s="9"/>
      <c r="M7340" s="9"/>
      <c r="O7340" s="9"/>
      <c r="P7340" s="9"/>
      <c r="Q7340" s="9"/>
      <c r="R7340" s="36"/>
      <c r="V7340" s="36"/>
    </row>
    <row r="7341" spans="1:22" x14ac:dyDescent="0.25">
      <c r="A7341" s="86"/>
      <c r="B7341" s="9"/>
      <c r="C7341" s="9"/>
      <c r="D7341" s="9"/>
      <c r="E7341" s="9"/>
      <c r="F7341" s="9"/>
      <c r="I7341" s="9"/>
      <c r="K7341" s="9"/>
      <c r="L7341" s="9"/>
      <c r="M7341" s="9"/>
      <c r="O7341" s="9"/>
      <c r="P7341" s="9"/>
      <c r="Q7341" s="9"/>
      <c r="R7341" s="36"/>
      <c r="V7341" s="36"/>
    </row>
    <row r="7342" spans="1:22" x14ac:dyDescent="0.25">
      <c r="A7342" s="86"/>
      <c r="B7342" s="9"/>
      <c r="C7342" s="9"/>
      <c r="D7342" s="9"/>
      <c r="E7342" s="9"/>
      <c r="F7342" s="9"/>
      <c r="I7342" s="9"/>
      <c r="K7342" s="9"/>
      <c r="L7342" s="9"/>
      <c r="M7342" s="9"/>
      <c r="O7342" s="9"/>
      <c r="P7342" s="9"/>
      <c r="Q7342" s="9"/>
      <c r="R7342" s="36"/>
      <c r="V7342" s="36"/>
    </row>
    <row r="7343" spans="1:22" x14ac:dyDescent="0.25">
      <c r="A7343" s="86"/>
      <c r="B7343" s="9"/>
      <c r="C7343" s="9"/>
      <c r="D7343" s="9"/>
      <c r="E7343" s="9"/>
      <c r="F7343" s="9"/>
      <c r="I7343" s="9"/>
      <c r="K7343" s="9"/>
      <c r="L7343" s="9"/>
      <c r="M7343" s="9"/>
      <c r="O7343" s="9"/>
      <c r="P7343" s="9"/>
      <c r="Q7343" s="9"/>
      <c r="R7343" s="36"/>
      <c r="V7343" s="36"/>
    </row>
    <row r="7344" spans="1:22" x14ac:dyDescent="0.25">
      <c r="A7344" s="86"/>
      <c r="B7344" s="9"/>
      <c r="C7344" s="9"/>
      <c r="D7344" s="9"/>
      <c r="E7344" s="9"/>
      <c r="F7344" s="9"/>
      <c r="I7344" s="9"/>
      <c r="K7344" s="9"/>
      <c r="L7344" s="9"/>
      <c r="M7344" s="9"/>
      <c r="O7344" s="9"/>
      <c r="P7344" s="9"/>
      <c r="Q7344" s="9"/>
      <c r="R7344" s="36"/>
      <c r="V7344" s="36"/>
    </row>
    <row r="7345" spans="1:22" x14ac:dyDescent="0.25">
      <c r="A7345" s="86"/>
      <c r="B7345" s="9"/>
      <c r="C7345" s="9"/>
      <c r="D7345" s="9"/>
      <c r="E7345" s="9"/>
      <c r="F7345" s="9"/>
      <c r="I7345" s="9"/>
      <c r="K7345" s="9"/>
      <c r="L7345" s="9"/>
      <c r="M7345" s="9"/>
      <c r="O7345" s="9"/>
      <c r="P7345" s="9"/>
      <c r="Q7345" s="9"/>
      <c r="R7345" s="36"/>
      <c r="V7345" s="36"/>
    </row>
    <row r="7346" spans="1:22" x14ac:dyDescent="0.25">
      <c r="A7346" s="86"/>
      <c r="B7346" s="9"/>
      <c r="C7346" s="9"/>
      <c r="D7346" s="9"/>
      <c r="E7346" s="9"/>
      <c r="F7346" s="9"/>
      <c r="I7346" s="9"/>
      <c r="K7346" s="9"/>
      <c r="L7346" s="9"/>
      <c r="M7346" s="9"/>
      <c r="O7346" s="9"/>
      <c r="P7346" s="9"/>
      <c r="Q7346" s="9"/>
      <c r="R7346" s="36"/>
      <c r="V7346" s="36"/>
    </row>
    <row r="7347" spans="1:22" x14ac:dyDescent="0.25">
      <c r="A7347" s="86"/>
      <c r="B7347" s="9"/>
      <c r="C7347" s="9"/>
      <c r="D7347" s="9"/>
      <c r="E7347" s="9"/>
      <c r="F7347" s="9"/>
      <c r="I7347" s="9"/>
      <c r="K7347" s="9"/>
      <c r="L7347" s="9"/>
      <c r="M7347" s="9"/>
      <c r="O7347" s="9"/>
      <c r="P7347" s="9"/>
      <c r="Q7347" s="9"/>
      <c r="R7347" s="36"/>
      <c r="V7347" s="36"/>
    </row>
    <row r="7348" spans="1:22" x14ac:dyDescent="0.25">
      <c r="A7348" s="86"/>
      <c r="B7348" s="9"/>
      <c r="C7348" s="9"/>
      <c r="D7348" s="9"/>
      <c r="E7348" s="9"/>
      <c r="F7348" s="9"/>
      <c r="I7348" s="9"/>
      <c r="K7348" s="9"/>
      <c r="L7348" s="9"/>
      <c r="M7348" s="9"/>
      <c r="O7348" s="9"/>
      <c r="P7348" s="9"/>
      <c r="Q7348" s="9"/>
      <c r="R7348" s="36"/>
      <c r="V7348" s="36"/>
    </row>
    <row r="7349" spans="1:22" x14ac:dyDescent="0.25">
      <c r="A7349" s="86"/>
      <c r="B7349" s="9"/>
      <c r="C7349" s="9"/>
      <c r="D7349" s="9"/>
      <c r="E7349" s="9"/>
      <c r="F7349" s="9"/>
      <c r="I7349" s="9"/>
      <c r="K7349" s="9"/>
      <c r="L7349" s="9"/>
      <c r="M7349" s="9"/>
      <c r="O7349" s="9"/>
      <c r="P7349" s="9"/>
      <c r="Q7349" s="9"/>
      <c r="R7349" s="36"/>
      <c r="V7349" s="36"/>
    </row>
    <row r="7350" spans="1:22" x14ac:dyDescent="0.25">
      <c r="A7350" s="86"/>
      <c r="B7350" s="9"/>
      <c r="C7350" s="9"/>
      <c r="D7350" s="9"/>
      <c r="E7350" s="9"/>
      <c r="F7350" s="9"/>
      <c r="I7350" s="9"/>
      <c r="K7350" s="9"/>
      <c r="L7350" s="9"/>
      <c r="M7350" s="9"/>
      <c r="O7350" s="9"/>
      <c r="P7350" s="9"/>
      <c r="Q7350" s="9"/>
      <c r="R7350" s="36"/>
      <c r="V7350" s="36"/>
    </row>
    <row r="7351" spans="1:22" x14ac:dyDescent="0.25">
      <c r="A7351" s="86"/>
      <c r="B7351" s="9"/>
      <c r="C7351" s="9"/>
      <c r="D7351" s="9"/>
      <c r="E7351" s="9"/>
      <c r="F7351" s="9"/>
      <c r="I7351" s="9"/>
      <c r="K7351" s="9"/>
      <c r="L7351" s="9"/>
      <c r="M7351" s="9"/>
      <c r="O7351" s="9"/>
      <c r="P7351" s="9"/>
      <c r="Q7351" s="9"/>
      <c r="R7351" s="36"/>
      <c r="V7351" s="36"/>
    </row>
    <row r="7352" spans="1:22" x14ac:dyDescent="0.25">
      <c r="A7352" s="86"/>
      <c r="B7352" s="9"/>
      <c r="C7352" s="9"/>
      <c r="D7352" s="9"/>
      <c r="E7352" s="9"/>
      <c r="F7352" s="9"/>
      <c r="I7352" s="9"/>
      <c r="K7352" s="9"/>
      <c r="L7352" s="9"/>
      <c r="M7352" s="9"/>
      <c r="O7352" s="9"/>
      <c r="P7352" s="9"/>
      <c r="Q7352" s="9"/>
      <c r="R7352" s="36"/>
      <c r="V7352" s="36"/>
    </row>
    <row r="7353" spans="1:22" x14ac:dyDescent="0.25">
      <c r="A7353" s="86"/>
      <c r="B7353" s="9"/>
      <c r="C7353" s="9"/>
      <c r="D7353" s="9"/>
      <c r="E7353" s="9"/>
      <c r="F7353" s="9"/>
      <c r="I7353" s="9"/>
      <c r="K7353" s="9"/>
      <c r="L7353" s="9"/>
      <c r="M7353" s="9"/>
      <c r="O7353" s="9"/>
      <c r="P7353" s="9"/>
      <c r="Q7353" s="9"/>
      <c r="R7353" s="36"/>
      <c r="V7353" s="36"/>
    </row>
    <row r="7354" spans="1:22" x14ac:dyDescent="0.25">
      <c r="A7354" s="86"/>
      <c r="B7354" s="9"/>
      <c r="C7354" s="9"/>
      <c r="D7354" s="9"/>
      <c r="E7354" s="9"/>
      <c r="F7354" s="9"/>
      <c r="I7354" s="9"/>
      <c r="K7354" s="9"/>
      <c r="L7354" s="9"/>
      <c r="M7354" s="9"/>
      <c r="O7354" s="9"/>
      <c r="P7354" s="9"/>
      <c r="Q7354" s="9"/>
      <c r="R7354" s="36"/>
      <c r="V7354" s="36"/>
    </row>
    <row r="7355" spans="1:22" x14ac:dyDescent="0.25">
      <c r="A7355" s="86"/>
      <c r="B7355" s="9"/>
      <c r="C7355" s="9"/>
      <c r="D7355" s="9"/>
      <c r="E7355" s="9"/>
      <c r="F7355" s="9"/>
      <c r="I7355" s="9"/>
      <c r="K7355" s="9"/>
      <c r="L7355" s="9"/>
      <c r="M7355" s="9"/>
      <c r="O7355" s="9"/>
      <c r="P7355" s="9"/>
      <c r="Q7355" s="9"/>
      <c r="R7355" s="36"/>
      <c r="V7355" s="36"/>
    </row>
    <row r="7356" spans="1:22" x14ac:dyDescent="0.25">
      <c r="A7356" s="86"/>
      <c r="B7356" s="9"/>
      <c r="C7356" s="9"/>
      <c r="D7356" s="9"/>
      <c r="E7356" s="9"/>
      <c r="F7356" s="9"/>
      <c r="I7356" s="9"/>
      <c r="K7356" s="9"/>
      <c r="L7356" s="9"/>
      <c r="M7356" s="9"/>
      <c r="O7356" s="9"/>
      <c r="P7356" s="9"/>
      <c r="Q7356" s="9"/>
      <c r="R7356" s="36"/>
      <c r="V7356" s="36"/>
    </row>
    <row r="7357" spans="1:22" x14ac:dyDescent="0.25">
      <c r="A7357" s="86"/>
      <c r="B7357" s="9"/>
      <c r="C7357" s="9"/>
      <c r="D7357" s="9"/>
      <c r="E7357" s="9"/>
      <c r="F7357" s="9"/>
      <c r="I7357" s="9"/>
      <c r="K7357" s="9"/>
      <c r="L7357" s="9"/>
      <c r="M7357" s="9"/>
      <c r="O7357" s="9"/>
      <c r="P7357" s="9"/>
      <c r="Q7357" s="9"/>
      <c r="R7357" s="36"/>
      <c r="V7357" s="36"/>
    </row>
    <row r="7358" spans="1:22" x14ac:dyDescent="0.25">
      <c r="A7358" s="86"/>
      <c r="B7358" s="9"/>
      <c r="C7358" s="9"/>
      <c r="D7358" s="9"/>
      <c r="E7358" s="9"/>
      <c r="F7358" s="9"/>
      <c r="I7358" s="9"/>
      <c r="K7358" s="9"/>
      <c r="L7358" s="9"/>
      <c r="M7358" s="9"/>
      <c r="O7358" s="9"/>
      <c r="P7358" s="9"/>
      <c r="Q7358" s="9"/>
      <c r="R7358" s="36"/>
      <c r="V7358" s="36"/>
    </row>
    <row r="7359" spans="1:22" x14ac:dyDescent="0.25">
      <c r="A7359" s="86"/>
      <c r="B7359" s="9"/>
      <c r="C7359" s="9"/>
      <c r="D7359" s="9"/>
      <c r="E7359" s="9"/>
      <c r="F7359" s="9"/>
      <c r="I7359" s="9"/>
      <c r="K7359" s="9"/>
      <c r="L7359" s="9"/>
      <c r="M7359" s="9"/>
      <c r="O7359" s="9"/>
      <c r="P7359" s="9"/>
      <c r="Q7359" s="9"/>
      <c r="R7359" s="36"/>
      <c r="V7359" s="36"/>
    </row>
    <row r="7360" spans="1:22" x14ac:dyDescent="0.25">
      <c r="A7360" s="86"/>
      <c r="B7360" s="9"/>
      <c r="C7360" s="9"/>
      <c r="D7360" s="9"/>
      <c r="E7360" s="9"/>
      <c r="F7360" s="9"/>
      <c r="I7360" s="9"/>
      <c r="K7360" s="9"/>
      <c r="L7360" s="9"/>
      <c r="M7360" s="9"/>
      <c r="O7360" s="9"/>
      <c r="P7360" s="9"/>
      <c r="Q7360" s="9"/>
      <c r="R7360" s="36"/>
      <c r="V7360" s="36"/>
    </row>
    <row r="7361" spans="1:22" x14ac:dyDescent="0.25">
      <c r="A7361" s="86"/>
      <c r="B7361" s="9"/>
      <c r="C7361" s="9"/>
      <c r="D7361" s="9"/>
      <c r="E7361" s="9"/>
      <c r="F7361" s="9"/>
      <c r="I7361" s="9"/>
      <c r="K7361" s="9"/>
      <c r="L7361" s="9"/>
      <c r="M7361" s="9"/>
      <c r="O7361" s="9"/>
      <c r="P7361" s="9"/>
      <c r="Q7361" s="9"/>
      <c r="R7361" s="36"/>
      <c r="V7361" s="36"/>
    </row>
    <row r="7362" spans="1:22" x14ac:dyDescent="0.25">
      <c r="A7362" s="86"/>
      <c r="B7362" s="9"/>
      <c r="C7362" s="9"/>
      <c r="D7362" s="9"/>
      <c r="E7362" s="9"/>
      <c r="F7362" s="9"/>
      <c r="I7362" s="9"/>
      <c r="K7362" s="9"/>
      <c r="L7362" s="9"/>
      <c r="M7362" s="9"/>
      <c r="O7362" s="9"/>
      <c r="P7362" s="9"/>
      <c r="Q7362" s="9"/>
      <c r="R7362" s="36"/>
      <c r="V7362" s="36"/>
    </row>
    <row r="7363" spans="1:22" x14ac:dyDescent="0.25">
      <c r="A7363" s="86"/>
      <c r="B7363" s="9"/>
      <c r="C7363" s="9"/>
      <c r="D7363" s="9"/>
      <c r="E7363" s="9"/>
      <c r="F7363" s="9"/>
      <c r="I7363" s="9"/>
      <c r="K7363" s="9"/>
      <c r="L7363" s="9"/>
      <c r="M7363" s="9"/>
      <c r="O7363" s="9"/>
      <c r="P7363" s="9"/>
      <c r="Q7363" s="9"/>
      <c r="R7363" s="36"/>
      <c r="V7363" s="36"/>
    </row>
    <row r="7364" spans="1:22" x14ac:dyDescent="0.25">
      <c r="A7364" s="86"/>
      <c r="B7364" s="9"/>
      <c r="C7364" s="9"/>
      <c r="D7364" s="9"/>
      <c r="E7364" s="9"/>
      <c r="F7364" s="9"/>
      <c r="I7364" s="9"/>
      <c r="K7364" s="9"/>
      <c r="L7364" s="9"/>
      <c r="M7364" s="9"/>
      <c r="O7364" s="9"/>
      <c r="P7364" s="9"/>
      <c r="Q7364" s="9"/>
      <c r="R7364" s="36"/>
      <c r="V7364" s="36"/>
    </row>
    <row r="7365" spans="1:22" x14ac:dyDescent="0.25">
      <c r="A7365" s="86"/>
      <c r="B7365" s="9"/>
      <c r="C7365" s="9"/>
      <c r="D7365" s="9"/>
      <c r="E7365" s="9"/>
      <c r="F7365" s="9"/>
      <c r="I7365" s="9"/>
      <c r="K7365" s="9"/>
      <c r="L7365" s="9"/>
      <c r="M7365" s="9"/>
      <c r="O7365" s="9"/>
      <c r="P7365" s="9"/>
      <c r="Q7365" s="9"/>
      <c r="R7365" s="36"/>
      <c r="V7365" s="36"/>
    </row>
    <row r="7366" spans="1:22" x14ac:dyDescent="0.25">
      <c r="A7366" s="86"/>
      <c r="B7366" s="9"/>
      <c r="C7366" s="9"/>
      <c r="D7366" s="9"/>
      <c r="E7366" s="9"/>
      <c r="F7366" s="9"/>
      <c r="I7366" s="9"/>
      <c r="K7366" s="9"/>
      <c r="L7366" s="9"/>
      <c r="M7366" s="9"/>
      <c r="O7366" s="9"/>
      <c r="P7366" s="9"/>
      <c r="Q7366" s="9"/>
      <c r="R7366" s="36"/>
      <c r="V7366" s="36"/>
    </row>
    <row r="7367" spans="1:22" x14ac:dyDescent="0.25">
      <c r="A7367" s="86"/>
      <c r="B7367" s="9"/>
      <c r="C7367" s="9"/>
      <c r="D7367" s="9"/>
      <c r="E7367" s="9"/>
      <c r="F7367" s="9"/>
      <c r="I7367" s="9"/>
      <c r="K7367" s="9"/>
      <c r="L7367" s="9"/>
      <c r="M7367" s="9"/>
      <c r="O7367" s="9"/>
      <c r="P7367" s="9"/>
      <c r="Q7367" s="9"/>
      <c r="R7367" s="36"/>
      <c r="V7367" s="36"/>
    </row>
    <row r="7368" spans="1:22" x14ac:dyDescent="0.25">
      <c r="A7368" s="86"/>
      <c r="B7368" s="9"/>
      <c r="C7368" s="9"/>
      <c r="D7368" s="9"/>
      <c r="E7368" s="9"/>
      <c r="F7368" s="9"/>
      <c r="I7368" s="9"/>
      <c r="K7368" s="9"/>
      <c r="L7368" s="9"/>
      <c r="M7368" s="9"/>
      <c r="O7368" s="9"/>
      <c r="P7368" s="9"/>
      <c r="Q7368" s="9"/>
      <c r="R7368" s="36"/>
      <c r="V7368" s="36"/>
    </row>
    <row r="7369" spans="1:22" x14ac:dyDescent="0.25">
      <c r="A7369" s="86"/>
      <c r="B7369" s="9"/>
      <c r="C7369" s="9"/>
      <c r="D7369" s="9"/>
      <c r="E7369" s="9"/>
      <c r="F7369" s="9"/>
      <c r="I7369" s="9"/>
      <c r="K7369" s="9"/>
      <c r="L7369" s="9"/>
      <c r="M7369" s="9"/>
      <c r="O7369" s="9"/>
      <c r="P7369" s="9"/>
      <c r="Q7369" s="9"/>
      <c r="R7369" s="36"/>
      <c r="V7369" s="36"/>
    </row>
    <row r="7370" spans="1:22" x14ac:dyDescent="0.25">
      <c r="A7370" s="86"/>
      <c r="B7370" s="9"/>
      <c r="C7370" s="9"/>
      <c r="D7370" s="9"/>
      <c r="E7370" s="9"/>
      <c r="F7370" s="9"/>
      <c r="I7370" s="9"/>
      <c r="K7370" s="9"/>
      <c r="L7370" s="9"/>
      <c r="M7370" s="9"/>
      <c r="O7370" s="9"/>
      <c r="P7370" s="9"/>
      <c r="Q7370" s="9"/>
      <c r="R7370" s="36"/>
      <c r="V7370" s="36"/>
    </row>
    <row r="7371" spans="1:22" x14ac:dyDescent="0.25">
      <c r="A7371" s="86"/>
      <c r="B7371" s="9"/>
      <c r="C7371" s="9"/>
      <c r="D7371" s="9"/>
      <c r="E7371" s="9"/>
      <c r="F7371" s="9"/>
      <c r="I7371" s="9"/>
      <c r="K7371" s="9"/>
      <c r="L7371" s="9"/>
      <c r="M7371" s="9"/>
      <c r="O7371" s="9"/>
      <c r="P7371" s="9"/>
      <c r="Q7371" s="9"/>
      <c r="R7371" s="36"/>
      <c r="V7371" s="36"/>
    </row>
    <row r="7372" spans="1:22" x14ac:dyDescent="0.25">
      <c r="A7372" s="86"/>
      <c r="B7372" s="9"/>
      <c r="C7372" s="9"/>
      <c r="D7372" s="9"/>
      <c r="E7372" s="9"/>
      <c r="F7372" s="9"/>
      <c r="I7372" s="9"/>
      <c r="K7372" s="9"/>
      <c r="L7372" s="9"/>
      <c r="M7372" s="9"/>
      <c r="O7372" s="9"/>
      <c r="P7372" s="9"/>
      <c r="Q7372" s="9"/>
      <c r="R7372" s="36"/>
      <c r="V7372" s="36"/>
    </row>
    <row r="7373" spans="1:22" x14ac:dyDescent="0.25">
      <c r="A7373" s="86"/>
      <c r="B7373" s="9"/>
      <c r="C7373" s="9"/>
      <c r="D7373" s="9"/>
      <c r="E7373" s="9"/>
      <c r="F7373" s="9"/>
      <c r="I7373" s="9"/>
      <c r="K7373" s="9"/>
      <c r="L7373" s="9"/>
      <c r="M7373" s="9"/>
      <c r="O7373" s="9"/>
      <c r="P7373" s="9"/>
      <c r="Q7373" s="9"/>
      <c r="R7373" s="36"/>
      <c r="V7373" s="36"/>
    </row>
    <row r="7374" spans="1:22" x14ac:dyDescent="0.25">
      <c r="A7374" s="86"/>
      <c r="B7374" s="9"/>
      <c r="C7374" s="9"/>
      <c r="D7374" s="9"/>
      <c r="E7374" s="9"/>
      <c r="F7374" s="9"/>
      <c r="I7374" s="9"/>
      <c r="K7374" s="9"/>
      <c r="L7374" s="9"/>
      <c r="M7374" s="9"/>
      <c r="O7374" s="9"/>
      <c r="P7374" s="9"/>
      <c r="Q7374" s="9"/>
      <c r="R7374" s="36"/>
      <c r="V7374" s="36"/>
    </row>
    <row r="7375" spans="1:22" x14ac:dyDescent="0.25">
      <c r="A7375" s="86"/>
      <c r="B7375" s="9"/>
      <c r="C7375" s="9"/>
      <c r="D7375" s="9"/>
      <c r="E7375" s="9"/>
      <c r="F7375" s="9"/>
      <c r="I7375" s="9"/>
      <c r="K7375" s="9"/>
      <c r="L7375" s="9"/>
      <c r="M7375" s="9"/>
      <c r="O7375" s="9"/>
      <c r="P7375" s="9"/>
      <c r="Q7375" s="9"/>
      <c r="R7375" s="36"/>
      <c r="V7375" s="36"/>
    </row>
    <row r="7376" spans="1:22" x14ac:dyDescent="0.25">
      <c r="A7376" s="86"/>
      <c r="B7376" s="9"/>
      <c r="C7376" s="9"/>
      <c r="D7376" s="9"/>
      <c r="E7376" s="9"/>
      <c r="F7376" s="9"/>
      <c r="I7376" s="9"/>
      <c r="K7376" s="9"/>
      <c r="L7376" s="9"/>
      <c r="M7376" s="9"/>
      <c r="O7376" s="9"/>
      <c r="P7376" s="9"/>
      <c r="Q7376" s="9"/>
      <c r="R7376" s="36"/>
      <c r="V7376" s="36"/>
    </row>
    <row r="7377" spans="1:22" x14ac:dyDescent="0.25">
      <c r="A7377" s="86"/>
      <c r="B7377" s="9"/>
      <c r="C7377" s="9"/>
      <c r="D7377" s="9"/>
      <c r="E7377" s="9"/>
      <c r="F7377" s="9"/>
      <c r="I7377" s="9"/>
      <c r="K7377" s="9"/>
      <c r="L7377" s="9"/>
      <c r="M7377" s="9"/>
      <c r="O7377" s="9"/>
      <c r="P7377" s="9"/>
      <c r="Q7377" s="9"/>
      <c r="R7377" s="36"/>
      <c r="V7377" s="36"/>
    </row>
    <row r="7378" spans="1:22" x14ac:dyDescent="0.25">
      <c r="A7378" s="86"/>
      <c r="B7378" s="9"/>
      <c r="C7378" s="9"/>
      <c r="D7378" s="9"/>
      <c r="E7378" s="9"/>
      <c r="F7378" s="9"/>
      <c r="I7378" s="9"/>
      <c r="K7378" s="9"/>
      <c r="L7378" s="9"/>
      <c r="M7378" s="9"/>
      <c r="O7378" s="9"/>
      <c r="P7378" s="9"/>
      <c r="Q7378" s="9"/>
      <c r="R7378" s="36"/>
      <c r="V7378" s="36"/>
    </row>
    <row r="7379" spans="1:22" x14ac:dyDescent="0.25">
      <c r="A7379" s="86"/>
      <c r="B7379" s="9"/>
      <c r="C7379" s="9"/>
      <c r="D7379" s="9"/>
      <c r="E7379" s="9"/>
      <c r="F7379" s="9"/>
      <c r="I7379" s="9"/>
      <c r="K7379" s="9"/>
      <c r="L7379" s="9"/>
      <c r="M7379" s="9"/>
      <c r="O7379" s="9"/>
      <c r="P7379" s="9"/>
      <c r="Q7379" s="9"/>
      <c r="R7379" s="36"/>
      <c r="V7379" s="36"/>
    </row>
    <row r="7380" spans="1:22" x14ac:dyDescent="0.25">
      <c r="A7380" s="86"/>
      <c r="B7380" s="9"/>
      <c r="C7380" s="9"/>
      <c r="D7380" s="9"/>
      <c r="E7380" s="9"/>
      <c r="F7380" s="9"/>
      <c r="I7380" s="9"/>
      <c r="K7380" s="9"/>
      <c r="L7380" s="9"/>
      <c r="M7380" s="9"/>
      <c r="O7380" s="9"/>
      <c r="P7380" s="9"/>
      <c r="Q7380" s="9"/>
      <c r="R7380" s="36"/>
      <c r="V7380" s="36"/>
    </row>
    <row r="7381" spans="1:22" x14ac:dyDescent="0.25">
      <c r="A7381" s="86"/>
      <c r="B7381" s="9"/>
      <c r="C7381" s="9"/>
      <c r="D7381" s="9"/>
      <c r="E7381" s="9"/>
      <c r="F7381" s="9"/>
      <c r="I7381" s="9"/>
      <c r="K7381" s="9"/>
      <c r="L7381" s="9"/>
      <c r="M7381" s="9"/>
      <c r="O7381" s="9"/>
      <c r="P7381" s="9"/>
      <c r="Q7381" s="9"/>
      <c r="R7381" s="36"/>
      <c r="V7381" s="36"/>
    </row>
    <row r="7382" spans="1:22" x14ac:dyDescent="0.25">
      <c r="A7382" s="86"/>
      <c r="B7382" s="9"/>
      <c r="C7382" s="9"/>
      <c r="D7382" s="9"/>
      <c r="E7382" s="9"/>
      <c r="F7382" s="9"/>
      <c r="I7382" s="9"/>
      <c r="K7382" s="9"/>
      <c r="L7382" s="9"/>
      <c r="M7382" s="9"/>
      <c r="O7382" s="9"/>
      <c r="P7382" s="9"/>
      <c r="Q7382" s="9"/>
      <c r="R7382" s="36"/>
      <c r="V7382" s="36"/>
    </row>
    <row r="7383" spans="1:22" x14ac:dyDescent="0.25">
      <c r="A7383" s="86"/>
      <c r="B7383" s="9"/>
      <c r="C7383" s="9"/>
      <c r="D7383" s="9"/>
      <c r="E7383" s="9"/>
      <c r="F7383" s="9"/>
      <c r="I7383" s="9"/>
      <c r="K7383" s="9"/>
      <c r="L7383" s="9"/>
      <c r="M7383" s="9"/>
      <c r="O7383" s="9"/>
      <c r="P7383" s="9"/>
      <c r="Q7383" s="9"/>
      <c r="R7383" s="36"/>
      <c r="V7383" s="36"/>
    </row>
    <row r="7384" spans="1:22" x14ac:dyDescent="0.25">
      <c r="A7384" s="86"/>
      <c r="B7384" s="9"/>
      <c r="C7384" s="9"/>
      <c r="D7384" s="9"/>
      <c r="E7384" s="9"/>
      <c r="F7384" s="9"/>
      <c r="I7384" s="9"/>
      <c r="K7384" s="9"/>
      <c r="L7384" s="9"/>
      <c r="M7384" s="9"/>
      <c r="O7384" s="9"/>
      <c r="P7384" s="9"/>
      <c r="Q7384" s="9"/>
      <c r="R7384" s="36"/>
      <c r="V7384" s="36"/>
    </row>
    <row r="7385" spans="1:22" x14ac:dyDescent="0.25">
      <c r="A7385" s="86"/>
      <c r="B7385" s="9"/>
      <c r="C7385" s="9"/>
      <c r="D7385" s="9"/>
      <c r="E7385" s="9"/>
      <c r="F7385" s="9"/>
      <c r="I7385" s="9"/>
      <c r="K7385" s="9"/>
      <c r="L7385" s="9"/>
      <c r="M7385" s="9"/>
      <c r="O7385" s="9"/>
      <c r="P7385" s="9"/>
      <c r="Q7385" s="9"/>
      <c r="R7385" s="36"/>
      <c r="V7385" s="36"/>
    </row>
    <row r="7386" spans="1:22" x14ac:dyDescent="0.25">
      <c r="A7386" s="86"/>
      <c r="B7386" s="9"/>
      <c r="C7386" s="9"/>
      <c r="D7386" s="9"/>
      <c r="E7386" s="9"/>
      <c r="F7386" s="9"/>
      <c r="I7386" s="9"/>
      <c r="K7386" s="9"/>
      <c r="L7386" s="9"/>
      <c r="M7386" s="9"/>
      <c r="O7386" s="9"/>
      <c r="P7386" s="9"/>
      <c r="Q7386" s="9"/>
      <c r="R7386" s="36"/>
      <c r="V7386" s="36"/>
    </row>
    <row r="7387" spans="1:22" x14ac:dyDescent="0.25">
      <c r="A7387" s="86"/>
      <c r="B7387" s="9"/>
      <c r="C7387" s="9"/>
      <c r="D7387" s="9"/>
      <c r="E7387" s="9"/>
      <c r="F7387" s="9"/>
      <c r="I7387" s="9"/>
      <c r="K7387" s="9"/>
      <c r="L7387" s="9"/>
      <c r="M7387" s="9"/>
      <c r="O7387" s="9"/>
      <c r="P7387" s="9"/>
      <c r="Q7387" s="9"/>
      <c r="R7387" s="36"/>
      <c r="V7387" s="36"/>
    </row>
    <row r="7388" spans="1:22" x14ac:dyDescent="0.25">
      <c r="A7388" s="86"/>
      <c r="B7388" s="9"/>
      <c r="C7388" s="9"/>
      <c r="D7388" s="9"/>
      <c r="E7388" s="9"/>
      <c r="F7388" s="9"/>
      <c r="I7388" s="9"/>
      <c r="K7388" s="9"/>
      <c r="L7388" s="9"/>
      <c r="M7388" s="9"/>
      <c r="O7388" s="9"/>
      <c r="P7388" s="9"/>
      <c r="Q7388" s="9"/>
      <c r="R7388" s="36"/>
      <c r="V7388" s="36"/>
    </row>
    <row r="7389" spans="1:22" x14ac:dyDescent="0.25">
      <c r="A7389" s="86"/>
      <c r="B7389" s="9"/>
      <c r="C7389" s="9"/>
      <c r="D7389" s="9"/>
      <c r="E7389" s="9"/>
      <c r="F7389" s="9"/>
      <c r="I7389" s="9"/>
      <c r="K7389" s="9"/>
      <c r="L7389" s="9"/>
      <c r="M7389" s="9"/>
      <c r="O7389" s="9"/>
      <c r="P7389" s="9"/>
      <c r="Q7389" s="9"/>
      <c r="R7389" s="36"/>
      <c r="V7389" s="36"/>
    </row>
    <row r="7390" spans="1:22" x14ac:dyDescent="0.25">
      <c r="A7390" s="86"/>
      <c r="B7390" s="9"/>
      <c r="C7390" s="9"/>
      <c r="D7390" s="9"/>
      <c r="E7390" s="9"/>
      <c r="F7390" s="9"/>
      <c r="I7390" s="9"/>
      <c r="K7390" s="9"/>
      <c r="L7390" s="9"/>
      <c r="M7390" s="9"/>
      <c r="O7390" s="9"/>
      <c r="P7390" s="9"/>
      <c r="Q7390" s="9"/>
      <c r="R7390" s="36"/>
      <c r="V7390" s="36"/>
    </row>
    <row r="7391" spans="1:22" x14ac:dyDescent="0.25">
      <c r="A7391" s="86"/>
      <c r="B7391" s="9"/>
      <c r="C7391" s="9"/>
      <c r="D7391" s="9"/>
      <c r="E7391" s="9"/>
      <c r="F7391" s="9"/>
      <c r="I7391" s="9"/>
      <c r="K7391" s="9"/>
      <c r="L7391" s="9"/>
      <c r="M7391" s="9"/>
      <c r="O7391" s="9"/>
      <c r="P7391" s="9"/>
      <c r="Q7391" s="9"/>
      <c r="R7391" s="36"/>
      <c r="V7391" s="36"/>
    </row>
    <row r="7392" spans="1:22" x14ac:dyDescent="0.25">
      <c r="A7392" s="86"/>
      <c r="B7392" s="9"/>
      <c r="C7392" s="9"/>
      <c r="D7392" s="9"/>
      <c r="E7392" s="9"/>
      <c r="F7392" s="9"/>
      <c r="I7392" s="9"/>
      <c r="K7392" s="9"/>
      <c r="L7392" s="9"/>
      <c r="M7392" s="9"/>
      <c r="O7392" s="9"/>
      <c r="P7392" s="9"/>
      <c r="Q7392" s="9"/>
      <c r="R7392" s="36"/>
      <c r="V7392" s="36"/>
    </row>
    <row r="7393" spans="1:22" x14ac:dyDescent="0.25">
      <c r="A7393" s="86"/>
      <c r="B7393" s="9"/>
      <c r="C7393" s="9"/>
      <c r="D7393" s="9"/>
      <c r="E7393" s="9"/>
      <c r="F7393" s="9"/>
      <c r="I7393" s="9"/>
      <c r="K7393" s="9"/>
      <c r="L7393" s="9"/>
      <c r="M7393" s="9"/>
      <c r="O7393" s="9"/>
      <c r="P7393" s="9"/>
      <c r="Q7393" s="9"/>
      <c r="R7393" s="36"/>
      <c r="V7393" s="36"/>
    </row>
    <row r="7394" spans="1:22" x14ac:dyDescent="0.25">
      <c r="A7394" s="86"/>
      <c r="B7394" s="9"/>
      <c r="C7394" s="9"/>
      <c r="D7394" s="9"/>
      <c r="E7394" s="9"/>
      <c r="F7394" s="9"/>
      <c r="I7394" s="9"/>
      <c r="K7394" s="9"/>
      <c r="L7394" s="9"/>
      <c r="M7394" s="9"/>
      <c r="O7394" s="9"/>
      <c r="P7394" s="9"/>
      <c r="Q7394" s="9"/>
      <c r="R7394" s="36"/>
      <c r="V7394" s="36"/>
    </row>
    <row r="7395" spans="1:22" x14ac:dyDescent="0.25">
      <c r="A7395" s="86"/>
      <c r="B7395" s="9"/>
      <c r="C7395" s="9"/>
      <c r="D7395" s="9"/>
      <c r="E7395" s="9"/>
      <c r="F7395" s="9"/>
      <c r="I7395" s="9"/>
      <c r="K7395" s="9"/>
      <c r="L7395" s="9"/>
      <c r="M7395" s="9"/>
      <c r="O7395" s="9"/>
      <c r="P7395" s="9"/>
      <c r="Q7395" s="9"/>
      <c r="R7395" s="36"/>
      <c r="V7395" s="36"/>
    </row>
    <row r="7396" spans="1:22" x14ac:dyDescent="0.25">
      <c r="A7396" s="86"/>
      <c r="B7396" s="9"/>
      <c r="C7396" s="9"/>
      <c r="D7396" s="9"/>
      <c r="E7396" s="9"/>
      <c r="F7396" s="9"/>
      <c r="I7396" s="9"/>
      <c r="K7396" s="9"/>
      <c r="L7396" s="9"/>
      <c r="M7396" s="9"/>
      <c r="O7396" s="9"/>
      <c r="P7396" s="9"/>
      <c r="Q7396" s="9"/>
      <c r="R7396" s="36"/>
      <c r="V7396" s="36"/>
    </row>
    <row r="7397" spans="1:22" x14ac:dyDescent="0.25">
      <c r="A7397" s="86"/>
      <c r="B7397" s="9"/>
      <c r="C7397" s="9"/>
      <c r="D7397" s="9"/>
      <c r="E7397" s="9"/>
      <c r="F7397" s="9"/>
      <c r="I7397" s="9"/>
      <c r="K7397" s="9"/>
      <c r="L7397" s="9"/>
      <c r="M7397" s="9"/>
      <c r="O7397" s="9"/>
      <c r="P7397" s="9"/>
      <c r="Q7397" s="9"/>
      <c r="R7397" s="36"/>
      <c r="V7397" s="36"/>
    </row>
    <row r="7398" spans="1:22" x14ac:dyDescent="0.25">
      <c r="A7398" s="86"/>
      <c r="B7398" s="9"/>
      <c r="C7398" s="9"/>
      <c r="D7398" s="9"/>
      <c r="E7398" s="9"/>
      <c r="F7398" s="9"/>
      <c r="I7398" s="9"/>
      <c r="K7398" s="9"/>
      <c r="L7398" s="9"/>
      <c r="M7398" s="9"/>
      <c r="O7398" s="9"/>
      <c r="P7398" s="9"/>
      <c r="Q7398" s="9"/>
      <c r="R7398" s="36"/>
      <c r="V7398" s="36"/>
    </row>
    <row r="7399" spans="1:22" x14ac:dyDescent="0.25">
      <c r="A7399" s="86"/>
      <c r="B7399" s="9"/>
      <c r="C7399" s="9"/>
      <c r="D7399" s="9"/>
      <c r="E7399" s="9"/>
      <c r="F7399" s="9"/>
      <c r="I7399" s="9"/>
      <c r="K7399" s="9"/>
      <c r="L7399" s="9"/>
      <c r="M7399" s="9"/>
      <c r="O7399" s="9"/>
      <c r="P7399" s="9"/>
      <c r="Q7399" s="9"/>
      <c r="R7399" s="36"/>
      <c r="V7399" s="36"/>
    </row>
    <row r="7400" spans="1:22" x14ac:dyDescent="0.25">
      <c r="A7400" s="86"/>
      <c r="B7400" s="9"/>
      <c r="C7400" s="9"/>
      <c r="D7400" s="9"/>
      <c r="E7400" s="9"/>
      <c r="F7400" s="9"/>
      <c r="I7400" s="9"/>
      <c r="K7400" s="9"/>
      <c r="L7400" s="9"/>
      <c r="M7400" s="9"/>
      <c r="O7400" s="9"/>
      <c r="P7400" s="9"/>
      <c r="Q7400" s="9"/>
      <c r="R7400" s="36"/>
      <c r="V7400" s="36"/>
    </row>
    <row r="7401" spans="1:22" x14ac:dyDescent="0.25">
      <c r="A7401" s="86"/>
      <c r="B7401" s="9"/>
      <c r="C7401" s="9"/>
      <c r="D7401" s="9"/>
      <c r="E7401" s="9"/>
      <c r="F7401" s="9"/>
      <c r="I7401" s="9"/>
      <c r="K7401" s="9"/>
      <c r="L7401" s="9"/>
      <c r="M7401" s="9"/>
      <c r="O7401" s="9"/>
      <c r="P7401" s="9"/>
      <c r="Q7401" s="9"/>
      <c r="R7401" s="36"/>
      <c r="V7401" s="36"/>
    </row>
    <row r="7402" spans="1:22" x14ac:dyDescent="0.25">
      <c r="A7402" s="86"/>
      <c r="B7402" s="9"/>
      <c r="C7402" s="9"/>
      <c r="D7402" s="9"/>
      <c r="E7402" s="9"/>
      <c r="F7402" s="9"/>
      <c r="I7402" s="9"/>
      <c r="K7402" s="9"/>
      <c r="L7402" s="9"/>
      <c r="M7402" s="9"/>
      <c r="O7402" s="9"/>
      <c r="P7402" s="9"/>
      <c r="Q7402" s="9"/>
      <c r="R7402" s="36"/>
      <c r="V7402" s="36"/>
    </row>
    <row r="7403" spans="1:22" x14ac:dyDescent="0.25">
      <c r="A7403" s="86"/>
      <c r="B7403" s="9"/>
      <c r="C7403" s="9"/>
      <c r="D7403" s="9"/>
      <c r="E7403" s="9"/>
      <c r="F7403" s="9"/>
      <c r="I7403" s="9"/>
      <c r="K7403" s="9"/>
      <c r="L7403" s="9"/>
      <c r="M7403" s="9"/>
      <c r="O7403" s="9"/>
      <c r="P7403" s="9"/>
      <c r="Q7403" s="9"/>
      <c r="R7403" s="36"/>
      <c r="V7403" s="36"/>
    </row>
    <row r="7404" spans="1:22" x14ac:dyDescent="0.25">
      <c r="A7404" s="86"/>
      <c r="B7404" s="9"/>
      <c r="C7404" s="9"/>
      <c r="D7404" s="9"/>
      <c r="E7404" s="9"/>
      <c r="F7404" s="9"/>
      <c r="I7404" s="9"/>
      <c r="K7404" s="9"/>
      <c r="L7404" s="9"/>
      <c r="M7404" s="9"/>
      <c r="O7404" s="9"/>
      <c r="P7404" s="9"/>
      <c r="Q7404" s="9"/>
      <c r="R7404" s="36"/>
      <c r="V7404" s="36"/>
    </row>
    <row r="7405" spans="1:22" x14ac:dyDescent="0.25">
      <c r="A7405" s="86"/>
      <c r="B7405" s="9"/>
      <c r="C7405" s="9"/>
      <c r="D7405" s="9"/>
      <c r="E7405" s="9"/>
      <c r="F7405" s="9"/>
      <c r="I7405" s="9"/>
      <c r="K7405" s="9"/>
      <c r="L7405" s="9"/>
      <c r="M7405" s="9"/>
      <c r="O7405" s="9"/>
      <c r="P7405" s="9"/>
      <c r="Q7405" s="9"/>
      <c r="R7405" s="36"/>
      <c r="V7405" s="36"/>
    </row>
    <row r="7406" spans="1:22" x14ac:dyDescent="0.25">
      <c r="A7406" s="86"/>
      <c r="B7406" s="9"/>
      <c r="C7406" s="9"/>
      <c r="D7406" s="9"/>
      <c r="E7406" s="9"/>
      <c r="F7406" s="9"/>
      <c r="I7406" s="9"/>
      <c r="K7406" s="9"/>
      <c r="L7406" s="9"/>
      <c r="M7406" s="9"/>
      <c r="O7406" s="9"/>
      <c r="P7406" s="9"/>
      <c r="Q7406" s="9"/>
      <c r="R7406" s="36"/>
      <c r="V7406" s="36"/>
    </row>
    <row r="7407" spans="1:22" x14ac:dyDescent="0.25">
      <c r="A7407" s="86"/>
      <c r="B7407" s="9"/>
      <c r="C7407" s="9"/>
      <c r="D7407" s="9"/>
      <c r="E7407" s="9"/>
      <c r="F7407" s="9"/>
      <c r="I7407" s="9"/>
      <c r="K7407" s="9"/>
      <c r="L7407" s="9"/>
      <c r="M7407" s="9"/>
      <c r="O7407" s="9"/>
      <c r="P7407" s="9"/>
      <c r="Q7407" s="9"/>
      <c r="R7407" s="36"/>
      <c r="V7407" s="36"/>
    </row>
    <row r="7408" spans="1:22" x14ac:dyDescent="0.25">
      <c r="A7408" s="86"/>
      <c r="B7408" s="9"/>
      <c r="C7408" s="9"/>
      <c r="D7408" s="9"/>
      <c r="E7408" s="9"/>
      <c r="F7408" s="9"/>
      <c r="I7408" s="9"/>
      <c r="K7408" s="9"/>
      <c r="L7408" s="9"/>
      <c r="M7408" s="9"/>
      <c r="O7408" s="9"/>
      <c r="P7408" s="9"/>
      <c r="Q7408" s="9"/>
      <c r="R7408" s="36"/>
      <c r="V7408" s="36"/>
    </row>
    <row r="7409" spans="1:22" x14ac:dyDescent="0.25">
      <c r="A7409" s="86"/>
      <c r="B7409" s="9"/>
      <c r="C7409" s="9"/>
      <c r="D7409" s="9"/>
      <c r="E7409" s="9"/>
      <c r="F7409" s="9"/>
      <c r="I7409" s="9"/>
      <c r="K7409" s="9"/>
      <c r="L7409" s="9"/>
      <c r="M7409" s="9"/>
      <c r="O7409" s="9"/>
      <c r="P7409" s="9"/>
      <c r="Q7409" s="9"/>
      <c r="R7409" s="36"/>
      <c r="V7409" s="36"/>
    </row>
    <row r="7410" spans="1:22" x14ac:dyDescent="0.25">
      <c r="A7410" s="86"/>
      <c r="B7410" s="9"/>
      <c r="C7410" s="9"/>
      <c r="D7410" s="9"/>
      <c r="E7410" s="9"/>
      <c r="F7410" s="9"/>
      <c r="I7410" s="9"/>
      <c r="K7410" s="9"/>
      <c r="L7410" s="9"/>
      <c r="M7410" s="9"/>
      <c r="O7410" s="9"/>
      <c r="P7410" s="9"/>
      <c r="Q7410" s="9"/>
      <c r="R7410" s="36"/>
      <c r="V7410" s="36"/>
    </row>
    <row r="7411" spans="1:22" x14ac:dyDescent="0.25">
      <c r="A7411" s="86"/>
      <c r="B7411" s="9"/>
      <c r="C7411" s="9"/>
      <c r="D7411" s="9"/>
      <c r="E7411" s="9"/>
      <c r="F7411" s="9"/>
      <c r="I7411" s="9"/>
      <c r="K7411" s="9"/>
      <c r="L7411" s="9"/>
      <c r="M7411" s="9"/>
      <c r="O7411" s="9"/>
      <c r="P7411" s="9"/>
      <c r="Q7411" s="9"/>
      <c r="R7411" s="36"/>
      <c r="V7411" s="36"/>
    </row>
    <row r="7412" spans="1:22" x14ac:dyDescent="0.25">
      <c r="A7412" s="86"/>
      <c r="B7412" s="9"/>
      <c r="C7412" s="9"/>
      <c r="D7412" s="9"/>
      <c r="E7412" s="9"/>
      <c r="F7412" s="9"/>
      <c r="I7412" s="9"/>
      <c r="K7412" s="9"/>
      <c r="L7412" s="9"/>
      <c r="M7412" s="9"/>
      <c r="O7412" s="9"/>
      <c r="P7412" s="9"/>
      <c r="Q7412" s="9"/>
      <c r="R7412" s="36"/>
      <c r="V7412" s="36"/>
    </row>
    <row r="7413" spans="1:22" x14ac:dyDescent="0.25">
      <c r="A7413" s="86"/>
      <c r="B7413" s="9"/>
      <c r="C7413" s="9"/>
      <c r="D7413" s="9"/>
      <c r="E7413" s="9"/>
      <c r="F7413" s="9"/>
      <c r="I7413" s="9"/>
      <c r="K7413" s="9"/>
      <c r="L7413" s="9"/>
      <c r="M7413" s="9"/>
      <c r="O7413" s="9"/>
      <c r="P7413" s="9"/>
      <c r="Q7413" s="9"/>
      <c r="R7413" s="36"/>
      <c r="V7413" s="36"/>
    </row>
    <row r="7414" spans="1:22" x14ac:dyDescent="0.25">
      <c r="A7414" s="86"/>
      <c r="B7414" s="9"/>
      <c r="C7414" s="9"/>
      <c r="D7414" s="9"/>
      <c r="E7414" s="9"/>
      <c r="F7414" s="9"/>
      <c r="I7414" s="9"/>
      <c r="K7414" s="9"/>
      <c r="L7414" s="9"/>
      <c r="M7414" s="9"/>
      <c r="O7414" s="9"/>
      <c r="P7414" s="9"/>
      <c r="Q7414" s="9"/>
      <c r="R7414" s="36"/>
      <c r="V7414" s="36"/>
    </row>
    <row r="7415" spans="1:22" x14ac:dyDescent="0.25">
      <c r="A7415" s="86"/>
      <c r="B7415" s="9"/>
      <c r="C7415" s="9"/>
      <c r="D7415" s="9"/>
      <c r="E7415" s="9"/>
      <c r="F7415" s="9"/>
      <c r="I7415" s="9"/>
      <c r="K7415" s="9"/>
      <c r="L7415" s="9"/>
      <c r="M7415" s="9"/>
      <c r="O7415" s="9"/>
      <c r="P7415" s="9"/>
      <c r="Q7415" s="9"/>
      <c r="R7415" s="36"/>
      <c r="V7415" s="36"/>
    </row>
    <row r="7416" spans="1:22" x14ac:dyDescent="0.25">
      <c r="A7416" s="86"/>
      <c r="B7416" s="9"/>
      <c r="C7416" s="9"/>
      <c r="D7416" s="9"/>
      <c r="E7416" s="9"/>
      <c r="F7416" s="9"/>
      <c r="I7416" s="9"/>
      <c r="K7416" s="9"/>
      <c r="L7416" s="9"/>
      <c r="M7416" s="9"/>
      <c r="O7416" s="9"/>
      <c r="P7416" s="9"/>
      <c r="Q7416" s="9"/>
      <c r="R7416" s="36"/>
      <c r="V7416" s="36"/>
    </row>
    <row r="7417" spans="1:22" x14ac:dyDescent="0.25">
      <c r="A7417" s="86"/>
      <c r="B7417" s="9"/>
      <c r="C7417" s="9"/>
      <c r="D7417" s="9"/>
      <c r="E7417" s="9"/>
      <c r="F7417" s="9"/>
      <c r="I7417" s="9"/>
      <c r="K7417" s="9"/>
      <c r="L7417" s="9"/>
      <c r="M7417" s="9"/>
      <c r="O7417" s="9"/>
      <c r="P7417" s="9"/>
      <c r="Q7417" s="9"/>
      <c r="R7417" s="36"/>
      <c r="V7417" s="36"/>
    </row>
    <row r="7418" spans="1:22" x14ac:dyDescent="0.25">
      <c r="A7418" s="86"/>
      <c r="B7418" s="9"/>
      <c r="C7418" s="9"/>
      <c r="D7418" s="9"/>
      <c r="E7418" s="9"/>
      <c r="F7418" s="9"/>
      <c r="I7418" s="9"/>
      <c r="K7418" s="9"/>
      <c r="L7418" s="9"/>
      <c r="M7418" s="9"/>
      <c r="O7418" s="9"/>
      <c r="P7418" s="9"/>
      <c r="Q7418" s="9"/>
      <c r="R7418" s="36"/>
      <c r="V7418" s="36"/>
    </row>
    <row r="7419" spans="1:22" x14ac:dyDescent="0.25">
      <c r="A7419" s="86"/>
      <c r="B7419" s="9"/>
      <c r="C7419" s="9"/>
      <c r="D7419" s="9"/>
      <c r="E7419" s="9"/>
      <c r="F7419" s="9"/>
      <c r="I7419" s="9"/>
      <c r="K7419" s="9"/>
      <c r="L7419" s="9"/>
      <c r="M7419" s="9"/>
      <c r="O7419" s="9"/>
      <c r="P7419" s="9"/>
      <c r="Q7419" s="9"/>
      <c r="R7419" s="36"/>
      <c r="V7419" s="36"/>
    </row>
    <row r="7420" spans="1:22" x14ac:dyDescent="0.25">
      <c r="A7420" s="86"/>
      <c r="B7420" s="9"/>
      <c r="C7420" s="9"/>
      <c r="D7420" s="9"/>
      <c r="E7420" s="9"/>
      <c r="F7420" s="9"/>
      <c r="I7420" s="9"/>
      <c r="K7420" s="9"/>
      <c r="L7420" s="9"/>
      <c r="M7420" s="9"/>
      <c r="O7420" s="9"/>
      <c r="P7420" s="9"/>
      <c r="Q7420" s="9"/>
      <c r="R7420" s="36"/>
      <c r="V7420" s="36"/>
    </row>
    <row r="7421" spans="1:22" x14ac:dyDescent="0.25">
      <c r="A7421" s="86"/>
      <c r="B7421" s="9"/>
      <c r="C7421" s="9"/>
      <c r="D7421" s="9"/>
      <c r="E7421" s="9"/>
      <c r="F7421" s="9"/>
      <c r="I7421" s="9"/>
      <c r="K7421" s="9"/>
      <c r="L7421" s="9"/>
      <c r="M7421" s="9"/>
      <c r="O7421" s="9"/>
      <c r="P7421" s="9"/>
      <c r="Q7421" s="9"/>
      <c r="R7421" s="36"/>
      <c r="V7421" s="36"/>
    </row>
    <row r="7422" spans="1:22" x14ac:dyDescent="0.25">
      <c r="A7422" s="86"/>
      <c r="B7422" s="9"/>
      <c r="C7422" s="9"/>
      <c r="D7422" s="9"/>
      <c r="E7422" s="9"/>
      <c r="F7422" s="9"/>
      <c r="I7422" s="9"/>
      <c r="K7422" s="9"/>
      <c r="L7422" s="9"/>
      <c r="M7422" s="9"/>
      <c r="O7422" s="9"/>
      <c r="P7422" s="9"/>
      <c r="Q7422" s="9"/>
      <c r="R7422" s="36"/>
      <c r="V7422" s="36"/>
    </row>
    <row r="7423" spans="1:22" x14ac:dyDescent="0.25">
      <c r="A7423" s="86"/>
      <c r="B7423" s="9"/>
      <c r="C7423" s="9"/>
      <c r="D7423" s="9"/>
      <c r="E7423" s="9"/>
      <c r="F7423" s="9"/>
      <c r="I7423" s="9"/>
      <c r="K7423" s="9"/>
      <c r="L7423" s="9"/>
      <c r="M7423" s="9"/>
      <c r="O7423" s="9"/>
      <c r="P7423" s="9"/>
      <c r="Q7423" s="9"/>
      <c r="R7423" s="36"/>
      <c r="V7423" s="36"/>
    </row>
    <row r="7424" spans="1:22" x14ac:dyDescent="0.25">
      <c r="A7424" s="86"/>
      <c r="B7424" s="9"/>
      <c r="C7424" s="9"/>
      <c r="D7424" s="9"/>
      <c r="E7424" s="9"/>
      <c r="F7424" s="9"/>
      <c r="I7424" s="9"/>
      <c r="K7424" s="9"/>
      <c r="L7424" s="9"/>
      <c r="M7424" s="9"/>
      <c r="O7424" s="9"/>
      <c r="P7424" s="9"/>
      <c r="Q7424" s="9"/>
      <c r="R7424" s="36"/>
      <c r="V7424" s="36"/>
    </row>
    <row r="7425" spans="1:22" x14ac:dyDescent="0.25">
      <c r="A7425" s="86"/>
      <c r="B7425" s="9"/>
      <c r="C7425" s="9"/>
      <c r="D7425" s="9"/>
      <c r="E7425" s="9"/>
      <c r="F7425" s="9"/>
      <c r="I7425" s="9"/>
      <c r="K7425" s="9"/>
      <c r="L7425" s="9"/>
      <c r="M7425" s="9"/>
      <c r="O7425" s="9"/>
      <c r="P7425" s="9"/>
      <c r="Q7425" s="9"/>
      <c r="R7425" s="36"/>
      <c r="V7425" s="36"/>
    </row>
    <row r="7426" spans="1:22" x14ac:dyDescent="0.25">
      <c r="A7426" s="86"/>
      <c r="B7426" s="9"/>
      <c r="C7426" s="9"/>
      <c r="D7426" s="9"/>
      <c r="E7426" s="9"/>
      <c r="F7426" s="9"/>
      <c r="I7426" s="9"/>
      <c r="K7426" s="9"/>
      <c r="L7426" s="9"/>
      <c r="M7426" s="9"/>
      <c r="O7426" s="9"/>
      <c r="P7426" s="9"/>
      <c r="Q7426" s="9"/>
      <c r="R7426" s="36"/>
      <c r="V7426" s="36"/>
    </row>
    <row r="7427" spans="1:22" x14ac:dyDescent="0.25">
      <c r="A7427" s="86"/>
      <c r="B7427" s="9"/>
      <c r="C7427" s="9"/>
      <c r="D7427" s="9"/>
      <c r="E7427" s="9"/>
      <c r="F7427" s="9"/>
      <c r="I7427" s="9"/>
      <c r="K7427" s="9"/>
      <c r="L7427" s="9"/>
      <c r="M7427" s="9"/>
      <c r="O7427" s="9"/>
      <c r="P7427" s="9"/>
      <c r="Q7427" s="9"/>
      <c r="R7427" s="36"/>
      <c r="V7427" s="36"/>
    </row>
    <row r="7428" spans="1:22" x14ac:dyDescent="0.25">
      <c r="A7428" s="86"/>
      <c r="B7428" s="9"/>
      <c r="C7428" s="9"/>
      <c r="D7428" s="9"/>
      <c r="E7428" s="9"/>
      <c r="F7428" s="9"/>
      <c r="I7428" s="9"/>
      <c r="K7428" s="9"/>
      <c r="L7428" s="9"/>
      <c r="M7428" s="9"/>
      <c r="O7428" s="9"/>
      <c r="P7428" s="9"/>
      <c r="Q7428" s="9"/>
      <c r="R7428" s="36"/>
      <c r="V7428" s="36"/>
    </row>
    <row r="7429" spans="1:22" x14ac:dyDescent="0.25">
      <c r="A7429" s="86"/>
      <c r="B7429" s="9"/>
      <c r="C7429" s="9"/>
      <c r="D7429" s="9"/>
      <c r="E7429" s="9"/>
      <c r="F7429" s="9"/>
      <c r="I7429" s="9"/>
      <c r="K7429" s="9"/>
      <c r="L7429" s="9"/>
      <c r="M7429" s="9"/>
      <c r="O7429" s="9"/>
      <c r="P7429" s="9"/>
      <c r="Q7429" s="9"/>
      <c r="R7429" s="36"/>
      <c r="V7429" s="36"/>
    </row>
    <row r="7430" spans="1:22" x14ac:dyDescent="0.25">
      <c r="A7430" s="86"/>
      <c r="B7430" s="9"/>
      <c r="C7430" s="9"/>
      <c r="D7430" s="9"/>
      <c r="E7430" s="9"/>
      <c r="F7430" s="9"/>
      <c r="I7430" s="9"/>
      <c r="K7430" s="9"/>
      <c r="L7430" s="9"/>
      <c r="M7430" s="9"/>
      <c r="O7430" s="9"/>
      <c r="P7430" s="9"/>
      <c r="Q7430" s="9"/>
      <c r="R7430" s="36"/>
      <c r="V7430" s="36"/>
    </row>
    <row r="7431" spans="1:22" x14ac:dyDescent="0.25">
      <c r="A7431" s="86"/>
      <c r="B7431" s="9"/>
      <c r="C7431" s="9"/>
      <c r="D7431" s="9"/>
      <c r="E7431" s="9"/>
      <c r="F7431" s="9"/>
      <c r="I7431" s="9"/>
      <c r="K7431" s="9"/>
      <c r="L7431" s="9"/>
      <c r="M7431" s="9"/>
      <c r="O7431" s="9"/>
      <c r="P7431" s="9"/>
      <c r="Q7431" s="9"/>
      <c r="R7431" s="36"/>
      <c r="V7431" s="36"/>
    </row>
    <row r="7432" spans="1:22" x14ac:dyDescent="0.25">
      <c r="A7432" s="86"/>
      <c r="B7432" s="9"/>
      <c r="C7432" s="9"/>
      <c r="D7432" s="9"/>
      <c r="E7432" s="9"/>
      <c r="F7432" s="9"/>
      <c r="I7432" s="9"/>
      <c r="K7432" s="9"/>
      <c r="L7432" s="9"/>
      <c r="M7432" s="9"/>
      <c r="O7432" s="9"/>
      <c r="P7432" s="9"/>
      <c r="Q7432" s="9"/>
      <c r="R7432" s="36"/>
      <c r="V7432" s="36"/>
    </row>
    <row r="7433" spans="1:22" x14ac:dyDescent="0.25">
      <c r="A7433" s="86"/>
      <c r="B7433" s="9"/>
      <c r="C7433" s="9"/>
      <c r="D7433" s="9"/>
      <c r="E7433" s="9"/>
      <c r="F7433" s="9"/>
      <c r="I7433" s="9"/>
      <c r="K7433" s="9"/>
      <c r="L7433" s="9"/>
      <c r="M7433" s="9"/>
      <c r="O7433" s="9"/>
      <c r="P7433" s="9"/>
      <c r="Q7433" s="9"/>
      <c r="R7433" s="36"/>
      <c r="V7433" s="36"/>
    </row>
    <row r="7434" spans="1:22" x14ac:dyDescent="0.25">
      <c r="A7434" s="86"/>
      <c r="B7434" s="9"/>
      <c r="C7434" s="9"/>
      <c r="D7434" s="9"/>
      <c r="E7434" s="9"/>
      <c r="F7434" s="9"/>
      <c r="I7434" s="9"/>
      <c r="K7434" s="9"/>
      <c r="L7434" s="9"/>
      <c r="M7434" s="9"/>
      <c r="O7434" s="9"/>
      <c r="P7434" s="9"/>
      <c r="Q7434" s="9"/>
      <c r="R7434" s="36"/>
      <c r="V7434" s="36"/>
    </row>
    <row r="7435" spans="1:22" x14ac:dyDescent="0.25">
      <c r="A7435" s="86"/>
      <c r="B7435" s="9"/>
      <c r="C7435" s="9"/>
      <c r="D7435" s="9"/>
      <c r="E7435" s="9"/>
      <c r="F7435" s="9"/>
      <c r="I7435" s="9"/>
      <c r="K7435" s="9"/>
      <c r="L7435" s="9"/>
      <c r="M7435" s="9"/>
      <c r="O7435" s="9"/>
      <c r="P7435" s="9"/>
      <c r="Q7435" s="9"/>
      <c r="R7435" s="36"/>
      <c r="V7435" s="36"/>
    </row>
    <row r="7436" spans="1:22" x14ac:dyDescent="0.25">
      <c r="A7436" s="86"/>
      <c r="B7436" s="9"/>
      <c r="C7436" s="9"/>
      <c r="D7436" s="9"/>
      <c r="E7436" s="9"/>
      <c r="F7436" s="9"/>
      <c r="I7436" s="9"/>
      <c r="K7436" s="9"/>
      <c r="L7436" s="9"/>
      <c r="M7436" s="9"/>
      <c r="O7436" s="9"/>
      <c r="P7436" s="9"/>
      <c r="Q7436" s="9"/>
      <c r="R7436" s="36"/>
      <c r="V7436" s="36"/>
    </row>
    <row r="7437" spans="1:22" x14ac:dyDescent="0.25">
      <c r="A7437" s="86"/>
      <c r="B7437" s="9"/>
      <c r="C7437" s="9"/>
      <c r="D7437" s="9"/>
      <c r="E7437" s="9"/>
      <c r="F7437" s="9"/>
      <c r="I7437" s="9"/>
      <c r="K7437" s="9"/>
      <c r="L7437" s="9"/>
      <c r="M7437" s="9"/>
      <c r="O7437" s="9"/>
      <c r="P7437" s="9"/>
      <c r="Q7437" s="9"/>
      <c r="R7437" s="36"/>
      <c r="V7437" s="36"/>
    </row>
    <row r="7438" spans="1:22" x14ac:dyDescent="0.25">
      <c r="A7438" s="86"/>
      <c r="B7438" s="9"/>
      <c r="C7438" s="9"/>
      <c r="D7438" s="9"/>
      <c r="E7438" s="9"/>
      <c r="F7438" s="9"/>
      <c r="I7438" s="9"/>
      <c r="K7438" s="9"/>
      <c r="L7438" s="9"/>
      <c r="M7438" s="9"/>
      <c r="O7438" s="9"/>
      <c r="P7438" s="9"/>
      <c r="Q7438" s="9"/>
      <c r="R7438" s="36"/>
      <c r="V7438" s="36"/>
    </row>
    <row r="7439" spans="1:22" x14ac:dyDescent="0.25">
      <c r="A7439" s="86"/>
      <c r="B7439" s="9"/>
      <c r="C7439" s="9"/>
      <c r="D7439" s="9"/>
      <c r="E7439" s="9"/>
      <c r="F7439" s="9"/>
      <c r="I7439" s="9"/>
      <c r="K7439" s="9"/>
      <c r="L7439" s="9"/>
      <c r="M7439" s="9"/>
      <c r="O7439" s="9"/>
      <c r="P7439" s="9"/>
      <c r="Q7439" s="9"/>
      <c r="R7439" s="36"/>
      <c r="V7439" s="36"/>
    </row>
    <row r="7440" spans="1:22" x14ac:dyDescent="0.25">
      <c r="A7440" s="86"/>
      <c r="B7440" s="9"/>
      <c r="C7440" s="9"/>
      <c r="D7440" s="9"/>
      <c r="E7440" s="9"/>
      <c r="F7440" s="9"/>
      <c r="I7440" s="9"/>
      <c r="K7440" s="9"/>
      <c r="L7440" s="9"/>
      <c r="M7440" s="9"/>
      <c r="O7440" s="9"/>
      <c r="P7440" s="9"/>
      <c r="Q7440" s="9"/>
      <c r="R7440" s="36"/>
      <c r="V7440" s="36"/>
    </row>
    <row r="7441" spans="1:22" x14ac:dyDescent="0.25">
      <c r="A7441" s="86"/>
      <c r="B7441" s="9"/>
      <c r="C7441" s="9"/>
      <c r="D7441" s="9"/>
      <c r="E7441" s="9"/>
      <c r="F7441" s="9"/>
      <c r="I7441" s="9"/>
      <c r="K7441" s="9"/>
      <c r="L7441" s="9"/>
      <c r="M7441" s="9"/>
      <c r="O7441" s="9"/>
      <c r="P7441" s="9"/>
      <c r="Q7441" s="9"/>
      <c r="R7441" s="36"/>
      <c r="V7441" s="36"/>
    </row>
    <row r="7442" spans="1:22" x14ac:dyDescent="0.25">
      <c r="A7442" s="86"/>
      <c r="B7442" s="9"/>
      <c r="C7442" s="9"/>
      <c r="D7442" s="9"/>
      <c r="E7442" s="9"/>
      <c r="F7442" s="9"/>
      <c r="I7442" s="9"/>
      <c r="K7442" s="9"/>
      <c r="L7442" s="9"/>
      <c r="M7442" s="9"/>
      <c r="O7442" s="9"/>
      <c r="P7442" s="9"/>
      <c r="Q7442" s="9"/>
      <c r="R7442" s="36"/>
      <c r="V7442" s="36"/>
    </row>
    <row r="7443" spans="1:22" x14ac:dyDescent="0.25">
      <c r="A7443" s="86"/>
      <c r="B7443" s="9"/>
      <c r="C7443" s="9"/>
      <c r="D7443" s="9"/>
      <c r="E7443" s="9"/>
      <c r="F7443" s="9"/>
      <c r="I7443" s="9"/>
      <c r="K7443" s="9"/>
      <c r="L7443" s="9"/>
      <c r="M7443" s="9"/>
      <c r="O7443" s="9"/>
      <c r="P7443" s="9"/>
      <c r="Q7443" s="9"/>
      <c r="R7443" s="36"/>
      <c r="V7443" s="36"/>
    </row>
    <row r="7444" spans="1:22" x14ac:dyDescent="0.25">
      <c r="A7444" s="86"/>
      <c r="B7444" s="9"/>
      <c r="C7444" s="9"/>
      <c r="D7444" s="9"/>
      <c r="E7444" s="9"/>
      <c r="F7444" s="9"/>
      <c r="I7444" s="9"/>
      <c r="K7444" s="9"/>
      <c r="L7444" s="9"/>
      <c r="M7444" s="9"/>
      <c r="O7444" s="9"/>
      <c r="P7444" s="9"/>
      <c r="Q7444" s="9"/>
      <c r="R7444" s="36"/>
      <c r="V7444" s="36"/>
    </row>
    <row r="7445" spans="1:22" x14ac:dyDescent="0.25">
      <c r="A7445" s="86"/>
      <c r="B7445" s="9"/>
      <c r="C7445" s="9"/>
      <c r="D7445" s="9"/>
      <c r="E7445" s="9"/>
      <c r="F7445" s="9"/>
      <c r="I7445" s="9"/>
      <c r="K7445" s="9"/>
      <c r="L7445" s="9"/>
      <c r="M7445" s="9"/>
      <c r="O7445" s="9"/>
      <c r="P7445" s="9"/>
      <c r="Q7445" s="9"/>
      <c r="R7445" s="36"/>
      <c r="V7445" s="36"/>
    </row>
    <row r="7446" spans="1:22" x14ac:dyDescent="0.25">
      <c r="A7446" s="86"/>
      <c r="B7446" s="9"/>
      <c r="C7446" s="9"/>
      <c r="D7446" s="9"/>
      <c r="E7446" s="9"/>
      <c r="F7446" s="9"/>
      <c r="I7446" s="9"/>
      <c r="K7446" s="9"/>
      <c r="L7446" s="9"/>
      <c r="M7446" s="9"/>
      <c r="O7446" s="9"/>
      <c r="P7446" s="9"/>
      <c r="Q7446" s="9"/>
      <c r="R7446" s="36"/>
      <c r="V7446" s="36"/>
    </row>
    <row r="7447" spans="1:22" x14ac:dyDescent="0.25">
      <c r="A7447" s="86"/>
      <c r="B7447" s="9"/>
      <c r="C7447" s="9"/>
      <c r="D7447" s="9"/>
      <c r="E7447" s="9"/>
      <c r="F7447" s="9"/>
      <c r="I7447" s="9"/>
      <c r="K7447" s="9"/>
      <c r="L7447" s="9"/>
      <c r="M7447" s="9"/>
      <c r="O7447" s="9"/>
      <c r="P7447" s="9"/>
      <c r="Q7447" s="9"/>
      <c r="R7447" s="36"/>
      <c r="V7447" s="36"/>
    </row>
    <row r="7448" spans="1:22" x14ac:dyDescent="0.25">
      <c r="A7448" s="86"/>
      <c r="B7448" s="9"/>
      <c r="C7448" s="9"/>
      <c r="D7448" s="9"/>
      <c r="E7448" s="9"/>
      <c r="F7448" s="9"/>
      <c r="I7448" s="9"/>
      <c r="K7448" s="9"/>
      <c r="L7448" s="9"/>
      <c r="M7448" s="9"/>
      <c r="O7448" s="9"/>
      <c r="P7448" s="9"/>
      <c r="Q7448" s="9"/>
      <c r="R7448" s="36"/>
      <c r="V7448" s="36"/>
    </row>
    <row r="7449" spans="1:22" x14ac:dyDescent="0.25">
      <c r="A7449" s="86"/>
      <c r="B7449" s="9"/>
      <c r="C7449" s="9"/>
      <c r="D7449" s="9"/>
      <c r="E7449" s="9"/>
      <c r="F7449" s="9"/>
      <c r="I7449" s="9"/>
      <c r="K7449" s="9"/>
      <c r="L7449" s="9"/>
      <c r="M7449" s="9"/>
      <c r="O7449" s="9"/>
      <c r="P7449" s="9"/>
      <c r="Q7449" s="9"/>
      <c r="R7449" s="36"/>
      <c r="V7449" s="36"/>
    </row>
    <row r="7450" spans="1:22" x14ac:dyDescent="0.25">
      <c r="A7450" s="86"/>
      <c r="B7450" s="9"/>
      <c r="C7450" s="9"/>
      <c r="D7450" s="9"/>
      <c r="E7450" s="9"/>
      <c r="F7450" s="9"/>
      <c r="I7450" s="9"/>
      <c r="K7450" s="9"/>
      <c r="L7450" s="9"/>
      <c r="M7450" s="9"/>
      <c r="O7450" s="9"/>
      <c r="P7450" s="9"/>
      <c r="Q7450" s="9"/>
      <c r="R7450" s="36"/>
      <c r="V7450" s="36"/>
    </row>
    <row r="7451" spans="1:22" x14ac:dyDescent="0.25">
      <c r="A7451" s="86"/>
      <c r="B7451" s="9"/>
      <c r="C7451" s="9"/>
      <c r="D7451" s="9"/>
      <c r="E7451" s="9"/>
      <c r="F7451" s="9"/>
      <c r="I7451" s="9"/>
      <c r="K7451" s="9"/>
      <c r="L7451" s="9"/>
      <c r="M7451" s="9"/>
      <c r="O7451" s="9"/>
      <c r="P7451" s="9"/>
      <c r="Q7451" s="9"/>
      <c r="R7451" s="36"/>
      <c r="V7451" s="36"/>
    </row>
    <row r="7452" spans="1:22" x14ac:dyDescent="0.25">
      <c r="A7452" s="86"/>
      <c r="B7452" s="9"/>
      <c r="C7452" s="9"/>
      <c r="D7452" s="9"/>
      <c r="E7452" s="9"/>
      <c r="F7452" s="9"/>
      <c r="I7452" s="9"/>
      <c r="K7452" s="9"/>
      <c r="L7452" s="9"/>
      <c r="M7452" s="9"/>
      <c r="O7452" s="9"/>
      <c r="P7452" s="9"/>
      <c r="Q7452" s="9"/>
      <c r="R7452" s="36"/>
      <c r="V7452" s="36"/>
    </row>
    <row r="7453" spans="1:22" x14ac:dyDescent="0.25">
      <c r="A7453" s="86"/>
      <c r="B7453" s="9"/>
      <c r="C7453" s="9"/>
      <c r="D7453" s="9"/>
      <c r="E7453" s="9"/>
      <c r="F7453" s="9"/>
      <c r="I7453" s="9"/>
      <c r="K7453" s="9"/>
      <c r="L7453" s="9"/>
      <c r="M7453" s="9"/>
      <c r="O7453" s="9"/>
      <c r="P7453" s="9"/>
      <c r="Q7453" s="9"/>
      <c r="R7453" s="36"/>
      <c r="V7453" s="36"/>
    </row>
    <row r="7454" spans="1:22" x14ac:dyDescent="0.25">
      <c r="A7454" s="86"/>
      <c r="B7454" s="9"/>
      <c r="C7454" s="9"/>
      <c r="D7454" s="9"/>
      <c r="E7454" s="9"/>
      <c r="F7454" s="9"/>
      <c r="I7454" s="9"/>
      <c r="K7454" s="9"/>
      <c r="L7454" s="9"/>
      <c r="M7454" s="9"/>
      <c r="O7454" s="9"/>
      <c r="P7454" s="9"/>
      <c r="Q7454" s="9"/>
      <c r="R7454" s="36"/>
      <c r="V7454" s="36"/>
    </row>
    <row r="7455" spans="1:22" x14ac:dyDescent="0.25">
      <c r="A7455" s="86"/>
      <c r="B7455" s="9"/>
      <c r="C7455" s="9"/>
      <c r="D7455" s="9"/>
      <c r="E7455" s="9"/>
      <c r="F7455" s="9"/>
      <c r="I7455" s="9"/>
      <c r="K7455" s="9"/>
      <c r="L7455" s="9"/>
      <c r="M7455" s="9"/>
      <c r="O7455" s="9"/>
      <c r="P7455" s="9"/>
      <c r="Q7455" s="9"/>
      <c r="R7455" s="36"/>
      <c r="V7455" s="36"/>
    </row>
    <row r="7456" spans="1:22" x14ac:dyDescent="0.25">
      <c r="A7456" s="86"/>
      <c r="B7456" s="9"/>
      <c r="C7456" s="9"/>
      <c r="D7456" s="9"/>
      <c r="E7456" s="9"/>
      <c r="F7456" s="9"/>
      <c r="I7456" s="9"/>
      <c r="K7456" s="9"/>
      <c r="L7456" s="9"/>
      <c r="M7456" s="9"/>
      <c r="O7456" s="9"/>
      <c r="P7456" s="9"/>
      <c r="Q7456" s="9"/>
      <c r="R7456" s="36"/>
      <c r="V7456" s="36"/>
    </row>
    <row r="7457" spans="1:22" x14ac:dyDescent="0.25">
      <c r="A7457" s="86"/>
      <c r="B7457" s="9"/>
      <c r="C7457" s="9"/>
      <c r="D7457" s="9"/>
      <c r="E7457" s="9"/>
      <c r="F7457" s="9"/>
      <c r="I7457" s="9"/>
      <c r="K7457" s="9"/>
      <c r="L7457" s="9"/>
      <c r="M7457" s="9"/>
      <c r="O7457" s="9"/>
      <c r="P7457" s="9"/>
      <c r="Q7457" s="9"/>
      <c r="R7457" s="36"/>
      <c r="V7457" s="36"/>
    </row>
    <row r="7458" spans="1:22" x14ac:dyDescent="0.25">
      <c r="A7458" s="86"/>
      <c r="B7458" s="9"/>
      <c r="C7458" s="9"/>
      <c r="D7458" s="9"/>
      <c r="E7458" s="9"/>
      <c r="F7458" s="9"/>
      <c r="I7458" s="9"/>
      <c r="K7458" s="9"/>
      <c r="L7458" s="9"/>
      <c r="M7458" s="9"/>
      <c r="O7458" s="9"/>
      <c r="P7458" s="9"/>
      <c r="Q7458" s="9"/>
      <c r="R7458" s="36"/>
      <c r="V7458" s="36"/>
    </row>
    <row r="7459" spans="1:22" x14ac:dyDescent="0.25">
      <c r="A7459" s="86"/>
      <c r="B7459" s="9"/>
      <c r="C7459" s="9"/>
      <c r="D7459" s="9"/>
      <c r="E7459" s="9"/>
      <c r="F7459" s="9"/>
      <c r="I7459" s="9"/>
      <c r="K7459" s="9"/>
      <c r="L7459" s="9"/>
      <c r="M7459" s="9"/>
      <c r="O7459" s="9"/>
      <c r="P7459" s="9"/>
      <c r="Q7459" s="9"/>
      <c r="R7459" s="36"/>
      <c r="V7459" s="36"/>
    </row>
    <row r="7460" spans="1:22" x14ac:dyDescent="0.25">
      <c r="A7460" s="86"/>
      <c r="B7460" s="9"/>
      <c r="C7460" s="9"/>
      <c r="D7460" s="9"/>
      <c r="E7460" s="9"/>
      <c r="F7460" s="9"/>
      <c r="I7460" s="9"/>
      <c r="K7460" s="9"/>
      <c r="L7460" s="9"/>
      <c r="M7460" s="9"/>
      <c r="O7460" s="9"/>
      <c r="P7460" s="9"/>
      <c r="Q7460" s="9"/>
      <c r="R7460" s="36"/>
      <c r="V7460" s="36"/>
    </row>
    <row r="7461" spans="1:22" x14ac:dyDescent="0.25">
      <c r="A7461" s="86"/>
      <c r="B7461" s="9"/>
      <c r="C7461" s="9"/>
      <c r="D7461" s="9"/>
      <c r="E7461" s="9"/>
      <c r="F7461" s="9"/>
      <c r="I7461" s="9"/>
      <c r="K7461" s="9"/>
      <c r="L7461" s="9"/>
      <c r="M7461" s="9"/>
      <c r="O7461" s="9"/>
      <c r="P7461" s="9"/>
      <c r="Q7461" s="9"/>
      <c r="R7461" s="36"/>
      <c r="V7461" s="36"/>
    </row>
    <row r="7462" spans="1:22" x14ac:dyDescent="0.25">
      <c r="A7462" s="86"/>
      <c r="B7462" s="9"/>
      <c r="C7462" s="9"/>
      <c r="D7462" s="9"/>
      <c r="E7462" s="9"/>
      <c r="F7462" s="9"/>
      <c r="I7462" s="9"/>
      <c r="K7462" s="9"/>
      <c r="L7462" s="9"/>
      <c r="M7462" s="9"/>
      <c r="O7462" s="9"/>
      <c r="P7462" s="9"/>
      <c r="Q7462" s="9"/>
      <c r="R7462" s="36"/>
      <c r="V7462" s="36"/>
    </row>
    <row r="7463" spans="1:22" x14ac:dyDescent="0.25">
      <c r="A7463" s="86"/>
      <c r="B7463" s="9"/>
      <c r="C7463" s="9"/>
      <c r="D7463" s="9"/>
      <c r="E7463" s="9"/>
      <c r="F7463" s="9"/>
      <c r="I7463" s="9"/>
      <c r="K7463" s="9"/>
      <c r="L7463" s="9"/>
      <c r="M7463" s="9"/>
      <c r="O7463" s="9"/>
      <c r="P7463" s="9"/>
      <c r="Q7463" s="9"/>
      <c r="R7463" s="36"/>
      <c r="V7463" s="36"/>
    </row>
    <row r="7464" spans="1:22" x14ac:dyDescent="0.25">
      <c r="A7464" s="86"/>
      <c r="B7464" s="9"/>
      <c r="C7464" s="9"/>
      <c r="D7464" s="9"/>
      <c r="E7464" s="9"/>
      <c r="F7464" s="9"/>
      <c r="I7464" s="9"/>
      <c r="K7464" s="9"/>
      <c r="L7464" s="9"/>
      <c r="M7464" s="9"/>
      <c r="O7464" s="9"/>
      <c r="P7464" s="9"/>
      <c r="Q7464" s="9"/>
      <c r="R7464" s="36"/>
      <c r="V7464" s="36"/>
    </row>
    <row r="7465" spans="1:22" x14ac:dyDescent="0.25">
      <c r="A7465" s="86"/>
      <c r="B7465" s="9"/>
      <c r="C7465" s="9"/>
      <c r="D7465" s="9"/>
      <c r="E7465" s="9"/>
      <c r="F7465" s="9"/>
      <c r="I7465" s="9"/>
      <c r="K7465" s="9"/>
      <c r="L7465" s="9"/>
      <c r="M7465" s="9"/>
      <c r="O7465" s="9"/>
      <c r="P7465" s="9"/>
      <c r="Q7465" s="9"/>
      <c r="R7465" s="36"/>
      <c r="V7465" s="36"/>
    </row>
    <row r="7466" spans="1:22" x14ac:dyDescent="0.25">
      <c r="A7466" s="86"/>
      <c r="B7466" s="9"/>
      <c r="C7466" s="9"/>
      <c r="D7466" s="9"/>
      <c r="E7466" s="9"/>
      <c r="F7466" s="9"/>
      <c r="I7466" s="9"/>
      <c r="K7466" s="9"/>
      <c r="L7466" s="9"/>
      <c r="M7466" s="9"/>
      <c r="O7466" s="9"/>
      <c r="P7466" s="9"/>
      <c r="Q7466" s="9"/>
      <c r="R7466" s="36"/>
      <c r="V7466" s="36"/>
    </row>
    <row r="7467" spans="1:22" x14ac:dyDescent="0.25">
      <c r="A7467" s="86"/>
      <c r="B7467" s="9"/>
      <c r="C7467" s="9"/>
      <c r="D7467" s="9"/>
      <c r="E7467" s="9"/>
      <c r="F7467" s="9"/>
      <c r="I7467" s="9"/>
      <c r="K7467" s="9"/>
      <c r="L7467" s="9"/>
      <c r="M7467" s="9"/>
      <c r="O7467" s="9"/>
      <c r="P7467" s="9"/>
      <c r="Q7467" s="9"/>
      <c r="R7467" s="36"/>
      <c r="V7467" s="36"/>
    </row>
    <row r="7468" spans="1:22" x14ac:dyDescent="0.25">
      <c r="A7468" s="86"/>
      <c r="B7468" s="9"/>
      <c r="C7468" s="9"/>
      <c r="D7468" s="9"/>
      <c r="E7468" s="9"/>
      <c r="F7468" s="9"/>
      <c r="I7468" s="9"/>
      <c r="K7468" s="9"/>
      <c r="L7468" s="9"/>
      <c r="M7468" s="9"/>
      <c r="O7468" s="9"/>
      <c r="P7468" s="9"/>
      <c r="Q7468" s="9"/>
      <c r="R7468" s="36"/>
      <c r="V7468" s="36"/>
    </row>
    <row r="7469" spans="1:22" x14ac:dyDescent="0.25">
      <c r="A7469" s="86"/>
      <c r="B7469" s="9"/>
      <c r="C7469" s="9"/>
      <c r="D7469" s="9"/>
      <c r="E7469" s="9"/>
      <c r="F7469" s="9"/>
      <c r="I7469" s="9"/>
      <c r="K7469" s="9"/>
      <c r="L7469" s="9"/>
      <c r="M7469" s="9"/>
      <c r="O7469" s="9"/>
      <c r="P7469" s="9"/>
      <c r="Q7469" s="9"/>
      <c r="R7469" s="36"/>
      <c r="V7469" s="36"/>
    </row>
    <row r="7470" spans="1:22" x14ac:dyDescent="0.25">
      <c r="A7470" s="86"/>
      <c r="B7470" s="9"/>
      <c r="C7470" s="9"/>
      <c r="D7470" s="9"/>
      <c r="E7470" s="9"/>
      <c r="F7470" s="9"/>
      <c r="I7470" s="9"/>
      <c r="K7470" s="9"/>
      <c r="L7470" s="9"/>
      <c r="M7470" s="9"/>
      <c r="O7470" s="9"/>
      <c r="P7470" s="9"/>
      <c r="Q7470" s="9"/>
      <c r="R7470" s="36"/>
      <c r="V7470" s="36"/>
    </row>
    <row r="7471" spans="1:22" x14ac:dyDescent="0.25">
      <c r="A7471" s="86"/>
      <c r="B7471" s="9"/>
      <c r="C7471" s="9"/>
      <c r="D7471" s="9"/>
      <c r="E7471" s="9"/>
      <c r="F7471" s="9"/>
      <c r="I7471" s="9"/>
      <c r="K7471" s="9"/>
      <c r="L7471" s="9"/>
      <c r="M7471" s="9"/>
      <c r="O7471" s="9"/>
      <c r="P7471" s="9"/>
      <c r="Q7471" s="9"/>
      <c r="R7471" s="36"/>
      <c r="V7471" s="36"/>
    </row>
    <row r="7472" spans="1:22" x14ac:dyDescent="0.25">
      <c r="A7472" s="86"/>
      <c r="B7472" s="9"/>
      <c r="C7472" s="9"/>
      <c r="D7472" s="9"/>
      <c r="E7472" s="9"/>
      <c r="F7472" s="9"/>
      <c r="I7472" s="9"/>
      <c r="K7472" s="9"/>
      <c r="L7472" s="9"/>
      <c r="M7472" s="9"/>
      <c r="O7472" s="9"/>
      <c r="P7472" s="9"/>
      <c r="Q7472" s="9"/>
      <c r="R7472" s="36"/>
      <c r="V7472" s="36"/>
    </row>
    <row r="7473" spans="1:22" x14ac:dyDescent="0.25">
      <c r="A7473" s="86"/>
      <c r="B7473" s="9"/>
      <c r="C7473" s="9"/>
      <c r="D7473" s="9"/>
      <c r="E7473" s="9"/>
      <c r="F7473" s="9"/>
      <c r="I7473" s="9"/>
      <c r="K7473" s="9"/>
      <c r="L7473" s="9"/>
      <c r="M7473" s="9"/>
      <c r="O7473" s="9"/>
      <c r="P7473" s="9"/>
      <c r="Q7473" s="9"/>
      <c r="R7473" s="36"/>
      <c r="V7473" s="36"/>
    </row>
    <row r="7474" spans="1:22" x14ac:dyDescent="0.25">
      <c r="A7474" s="86"/>
      <c r="B7474" s="9"/>
      <c r="C7474" s="9"/>
      <c r="D7474" s="9"/>
      <c r="E7474" s="9"/>
      <c r="F7474" s="9"/>
      <c r="I7474" s="9"/>
      <c r="K7474" s="9"/>
      <c r="L7474" s="9"/>
      <c r="M7474" s="9"/>
      <c r="O7474" s="9"/>
      <c r="P7474" s="9"/>
      <c r="Q7474" s="9"/>
      <c r="R7474" s="36"/>
      <c r="V7474" s="36"/>
    </row>
    <row r="7475" spans="1:22" x14ac:dyDescent="0.25">
      <c r="A7475" s="86"/>
      <c r="B7475" s="9"/>
      <c r="C7475" s="9"/>
      <c r="D7475" s="9"/>
      <c r="E7475" s="9"/>
      <c r="F7475" s="9"/>
      <c r="I7475" s="9"/>
      <c r="K7475" s="9"/>
      <c r="L7475" s="9"/>
      <c r="M7475" s="9"/>
      <c r="O7475" s="9"/>
      <c r="P7475" s="9"/>
      <c r="Q7475" s="9"/>
      <c r="R7475" s="36"/>
      <c r="V7475" s="36"/>
    </row>
    <row r="7476" spans="1:22" x14ac:dyDescent="0.25">
      <c r="A7476" s="86"/>
      <c r="B7476" s="9"/>
      <c r="C7476" s="9"/>
      <c r="D7476" s="9"/>
      <c r="E7476" s="9"/>
      <c r="F7476" s="9"/>
      <c r="I7476" s="9"/>
      <c r="K7476" s="9"/>
      <c r="L7476" s="9"/>
      <c r="M7476" s="9"/>
      <c r="O7476" s="9"/>
      <c r="P7476" s="9"/>
      <c r="Q7476" s="9"/>
      <c r="R7476" s="36"/>
      <c r="V7476" s="36"/>
    </row>
    <row r="7477" spans="1:22" x14ac:dyDescent="0.25">
      <c r="A7477" s="86"/>
      <c r="B7477" s="9"/>
      <c r="C7477" s="9"/>
      <c r="D7477" s="9"/>
      <c r="E7477" s="9"/>
      <c r="F7477" s="9"/>
      <c r="I7477" s="9"/>
      <c r="K7477" s="9"/>
      <c r="L7477" s="9"/>
      <c r="M7477" s="9"/>
      <c r="O7477" s="9"/>
      <c r="P7477" s="9"/>
      <c r="Q7477" s="9"/>
      <c r="R7477" s="36"/>
      <c r="V7477" s="36"/>
    </row>
    <row r="7478" spans="1:22" x14ac:dyDescent="0.25">
      <c r="A7478" s="86"/>
      <c r="B7478" s="9"/>
      <c r="C7478" s="9"/>
      <c r="D7478" s="9"/>
      <c r="E7478" s="9"/>
      <c r="F7478" s="9"/>
      <c r="I7478" s="9"/>
      <c r="K7478" s="9"/>
      <c r="L7478" s="9"/>
      <c r="M7478" s="9"/>
      <c r="O7478" s="9"/>
      <c r="P7478" s="9"/>
      <c r="Q7478" s="9"/>
      <c r="R7478" s="36"/>
      <c r="V7478" s="36"/>
    </row>
    <row r="7479" spans="1:22" x14ac:dyDescent="0.25">
      <c r="A7479" s="86"/>
      <c r="B7479" s="9"/>
      <c r="C7479" s="9"/>
      <c r="D7479" s="9"/>
      <c r="E7479" s="9"/>
      <c r="F7479" s="9"/>
      <c r="I7479" s="9"/>
      <c r="K7479" s="9"/>
      <c r="L7479" s="9"/>
      <c r="M7479" s="9"/>
      <c r="O7479" s="9"/>
      <c r="P7479" s="9"/>
      <c r="Q7479" s="9"/>
      <c r="R7479" s="36"/>
      <c r="V7479" s="36"/>
    </row>
    <row r="7480" spans="1:22" x14ac:dyDescent="0.25">
      <c r="A7480" s="86"/>
      <c r="B7480" s="9"/>
      <c r="C7480" s="9"/>
      <c r="D7480" s="9"/>
      <c r="E7480" s="9"/>
      <c r="F7480" s="9"/>
      <c r="I7480" s="9"/>
      <c r="K7480" s="9"/>
      <c r="L7480" s="9"/>
      <c r="M7480" s="9"/>
      <c r="O7480" s="9"/>
      <c r="P7480" s="9"/>
      <c r="Q7480" s="9"/>
      <c r="R7480" s="36"/>
      <c r="V7480" s="36"/>
    </row>
    <row r="7481" spans="1:22" x14ac:dyDescent="0.25">
      <c r="A7481" s="86"/>
      <c r="B7481" s="9"/>
      <c r="C7481" s="9"/>
      <c r="D7481" s="9"/>
      <c r="E7481" s="9"/>
      <c r="F7481" s="9"/>
      <c r="I7481" s="9"/>
      <c r="K7481" s="9"/>
      <c r="L7481" s="9"/>
      <c r="M7481" s="9"/>
      <c r="O7481" s="9"/>
      <c r="P7481" s="9"/>
      <c r="Q7481" s="9"/>
      <c r="R7481" s="36"/>
      <c r="V7481" s="36"/>
    </row>
    <row r="7482" spans="1:22" x14ac:dyDescent="0.25">
      <c r="A7482" s="86"/>
      <c r="B7482" s="9"/>
      <c r="C7482" s="9"/>
      <c r="D7482" s="9"/>
      <c r="E7482" s="9"/>
      <c r="F7482" s="9"/>
      <c r="I7482" s="9"/>
      <c r="K7482" s="9"/>
      <c r="L7482" s="9"/>
      <c r="M7482" s="9"/>
      <c r="O7482" s="9"/>
      <c r="P7482" s="9"/>
      <c r="Q7482" s="9"/>
      <c r="R7482" s="36"/>
      <c r="V7482" s="36"/>
    </row>
    <row r="7483" spans="1:22" x14ac:dyDescent="0.25">
      <c r="A7483" s="86"/>
      <c r="B7483" s="9"/>
      <c r="C7483" s="9"/>
      <c r="D7483" s="9"/>
      <c r="E7483" s="9"/>
      <c r="F7483" s="9"/>
      <c r="I7483" s="9"/>
      <c r="K7483" s="9"/>
      <c r="L7483" s="9"/>
      <c r="M7483" s="9"/>
      <c r="O7483" s="9"/>
      <c r="P7483" s="9"/>
      <c r="Q7483" s="9"/>
      <c r="R7483" s="36"/>
      <c r="V7483" s="36"/>
    </row>
    <row r="7484" spans="1:22" x14ac:dyDescent="0.25">
      <c r="A7484" s="86"/>
      <c r="B7484" s="9"/>
      <c r="C7484" s="9"/>
      <c r="D7484" s="9"/>
      <c r="E7484" s="9"/>
      <c r="F7484" s="9"/>
      <c r="I7484" s="9"/>
      <c r="K7484" s="9"/>
      <c r="L7484" s="9"/>
      <c r="M7484" s="9"/>
      <c r="O7484" s="9"/>
      <c r="P7484" s="9"/>
      <c r="Q7484" s="9"/>
      <c r="R7484" s="36"/>
      <c r="V7484" s="36"/>
    </row>
    <row r="7485" spans="1:22" x14ac:dyDescent="0.25">
      <c r="A7485" s="86"/>
      <c r="B7485" s="9"/>
      <c r="C7485" s="9"/>
      <c r="D7485" s="9"/>
      <c r="E7485" s="9"/>
      <c r="F7485" s="9"/>
      <c r="I7485" s="9"/>
      <c r="K7485" s="9"/>
      <c r="L7485" s="9"/>
      <c r="M7485" s="9"/>
      <c r="O7485" s="9"/>
      <c r="P7485" s="9"/>
      <c r="Q7485" s="9"/>
      <c r="R7485" s="36"/>
      <c r="V7485" s="36"/>
    </row>
    <row r="7486" spans="1:22" x14ac:dyDescent="0.25">
      <c r="A7486" s="86"/>
      <c r="B7486" s="9"/>
      <c r="C7486" s="9"/>
      <c r="D7486" s="9"/>
      <c r="E7486" s="9"/>
      <c r="F7486" s="9"/>
      <c r="I7486" s="9"/>
      <c r="K7486" s="9"/>
      <c r="L7486" s="9"/>
      <c r="M7486" s="9"/>
      <c r="O7486" s="9"/>
      <c r="P7486" s="9"/>
      <c r="Q7486" s="9"/>
      <c r="R7486" s="36"/>
      <c r="V7486" s="36"/>
    </row>
    <row r="7487" spans="1:22" x14ac:dyDescent="0.25">
      <c r="A7487" s="86"/>
      <c r="B7487" s="9"/>
      <c r="C7487" s="9"/>
      <c r="D7487" s="9"/>
      <c r="E7487" s="9"/>
      <c r="F7487" s="9"/>
      <c r="I7487" s="9"/>
      <c r="K7487" s="9"/>
      <c r="L7487" s="9"/>
      <c r="M7487" s="9"/>
      <c r="O7487" s="9"/>
      <c r="P7487" s="9"/>
      <c r="Q7487" s="9"/>
      <c r="R7487" s="36"/>
      <c r="V7487" s="36"/>
    </row>
    <row r="7488" spans="1:22" x14ac:dyDescent="0.25">
      <c r="A7488" s="86"/>
      <c r="B7488" s="9"/>
      <c r="C7488" s="9"/>
      <c r="D7488" s="9"/>
      <c r="E7488" s="9"/>
      <c r="F7488" s="9"/>
      <c r="I7488" s="9"/>
      <c r="K7488" s="9"/>
      <c r="L7488" s="9"/>
      <c r="M7488" s="9"/>
      <c r="O7488" s="9"/>
      <c r="P7488" s="9"/>
      <c r="Q7488" s="9"/>
      <c r="R7488" s="36"/>
      <c r="V7488" s="36"/>
    </row>
    <row r="7489" spans="1:22" x14ac:dyDescent="0.25">
      <c r="A7489" s="86"/>
      <c r="B7489" s="9"/>
      <c r="C7489" s="9"/>
      <c r="D7489" s="9"/>
      <c r="E7489" s="9"/>
      <c r="F7489" s="9"/>
      <c r="I7489" s="9"/>
      <c r="K7489" s="9"/>
      <c r="L7489" s="9"/>
      <c r="M7489" s="9"/>
      <c r="O7489" s="9"/>
      <c r="P7489" s="9"/>
      <c r="Q7489" s="9"/>
      <c r="R7489" s="36"/>
      <c r="V7489" s="36"/>
    </row>
    <row r="7490" spans="1:22" x14ac:dyDescent="0.25">
      <c r="A7490" s="86"/>
      <c r="B7490" s="9"/>
      <c r="C7490" s="9"/>
      <c r="D7490" s="9"/>
      <c r="E7490" s="9"/>
      <c r="F7490" s="9"/>
      <c r="I7490" s="9"/>
      <c r="K7490" s="9"/>
      <c r="L7490" s="9"/>
      <c r="M7490" s="9"/>
      <c r="O7490" s="9"/>
      <c r="P7490" s="9"/>
      <c r="Q7490" s="9"/>
      <c r="R7490" s="36"/>
      <c r="V7490" s="36"/>
    </row>
    <row r="7491" spans="1:22" x14ac:dyDescent="0.25">
      <c r="A7491" s="86"/>
      <c r="B7491" s="9"/>
      <c r="C7491" s="9"/>
      <c r="D7491" s="9"/>
      <c r="E7491" s="9"/>
      <c r="F7491" s="9"/>
      <c r="I7491" s="9"/>
      <c r="K7491" s="9"/>
      <c r="L7491" s="9"/>
      <c r="M7491" s="9"/>
      <c r="O7491" s="9"/>
      <c r="P7491" s="9"/>
      <c r="Q7491" s="9"/>
      <c r="R7491" s="36"/>
      <c r="V7491" s="36"/>
    </row>
    <row r="7492" spans="1:22" x14ac:dyDescent="0.25">
      <c r="A7492" s="86"/>
      <c r="B7492" s="9"/>
      <c r="C7492" s="9"/>
      <c r="D7492" s="9"/>
      <c r="E7492" s="9"/>
      <c r="F7492" s="9"/>
      <c r="I7492" s="9"/>
      <c r="K7492" s="9"/>
      <c r="L7492" s="9"/>
      <c r="M7492" s="9"/>
      <c r="O7492" s="9"/>
      <c r="P7492" s="9"/>
      <c r="Q7492" s="9"/>
      <c r="R7492" s="36"/>
      <c r="V7492" s="36"/>
    </row>
    <row r="7493" spans="1:22" x14ac:dyDescent="0.25">
      <c r="A7493" s="86"/>
      <c r="B7493" s="9"/>
      <c r="C7493" s="9"/>
      <c r="D7493" s="9"/>
      <c r="E7493" s="9"/>
      <c r="F7493" s="9"/>
      <c r="I7493" s="9"/>
      <c r="K7493" s="9"/>
      <c r="L7493" s="9"/>
      <c r="M7493" s="9"/>
      <c r="O7493" s="9"/>
      <c r="P7493" s="9"/>
      <c r="Q7493" s="9"/>
      <c r="R7493" s="36"/>
      <c r="V7493" s="36"/>
    </row>
    <row r="7494" spans="1:22" x14ac:dyDescent="0.25">
      <c r="A7494" s="86"/>
      <c r="B7494" s="9"/>
      <c r="C7494" s="9"/>
      <c r="D7494" s="9"/>
      <c r="E7494" s="9"/>
      <c r="F7494" s="9"/>
      <c r="I7494" s="9"/>
      <c r="K7494" s="9"/>
      <c r="L7494" s="9"/>
      <c r="M7494" s="9"/>
      <c r="O7494" s="9"/>
      <c r="P7494" s="9"/>
      <c r="Q7494" s="9"/>
      <c r="R7494" s="36"/>
      <c r="V7494" s="36"/>
    </row>
    <row r="7495" spans="1:22" x14ac:dyDescent="0.25">
      <c r="A7495" s="86"/>
      <c r="B7495" s="9"/>
      <c r="C7495" s="9"/>
      <c r="D7495" s="9"/>
      <c r="E7495" s="9"/>
      <c r="F7495" s="9"/>
      <c r="I7495" s="9"/>
      <c r="K7495" s="9"/>
      <c r="L7495" s="9"/>
      <c r="M7495" s="9"/>
      <c r="O7495" s="9"/>
      <c r="P7495" s="9"/>
      <c r="Q7495" s="9"/>
      <c r="R7495" s="36"/>
      <c r="V7495" s="36"/>
    </row>
    <row r="7496" spans="1:22" x14ac:dyDescent="0.25">
      <c r="A7496" s="86"/>
      <c r="B7496" s="9"/>
      <c r="C7496" s="9"/>
      <c r="D7496" s="9"/>
      <c r="E7496" s="9"/>
      <c r="F7496" s="9"/>
      <c r="I7496" s="9"/>
      <c r="K7496" s="9"/>
      <c r="L7496" s="9"/>
      <c r="M7496" s="9"/>
      <c r="O7496" s="9"/>
      <c r="P7496" s="9"/>
      <c r="Q7496" s="9"/>
      <c r="R7496" s="36"/>
      <c r="V7496" s="36"/>
    </row>
    <row r="7497" spans="1:22" x14ac:dyDescent="0.25">
      <c r="A7497" s="86"/>
      <c r="B7497" s="9"/>
      <c r="C7497" s="9"/>
      <c r="D7497" s="9"/>
      <c r="E7497" s="9"/>
      <c r="F7497" s="9"/>
      <c r="I7497" s="9"/>
      <c r="K7497" s="9"/>
      <c r="L7497" s="9"/>
      <c r="M7497" s="9"/>
      <c r="O7497" s="9"/>
      <c r="P7497" s="9"/>
      <c r="Q7497" s="9"/>
      <c r="R7497" s="36"/>
      <c r="V7497" s="36"/>
    </row>
    <row r="7498" spans="1:22" x14ac:dyDescent="0.25">
      <c r="A7498" s="86"/>
      <c r="B7498" s="9"/>
      <c r="C7498" s="9"/>
      <c r="D7498" s="9"/>
      <c r="E7498" s="9"/>
      <c r="F7498" s="9"/>
      <c r="I7498" s="9"/>
      <c r="K7498" s="9"/>
      <c r="L7498" s="9"/>
      <c r="M7498" s="9"/>
      <c r="O7498" s="9"/>
      <c r="P7498" s="9"/>
      <c r="Q7498" s="9"/>
      <c r="R7498" s="36"/>
      <c r="V7498" s="36"/>
    </row>
    <row r="7499" spans="1:22" x14ac:dyDescent="0.25">
      <c r="A7499" s="86"/>
      <c r="B7499" s="9"/>
      <c r="C7499" s="9"/>
      <c r="D7499" s="9"/>
      <c r="E7499" s="9"/>
      <c r="F7499" s="9"/>
      <c r="I7499" s="9"/>
      <c r="K7499" s="9"/>
      <c r="L7499" s="9"/>
      <c r="M7499" s="9"/>
      <c r="O7499" s="9"/>
      <c r="P7499" s="9"/>
      <c r="Q7499" s="9"/>
      <c r="R7499" s="36"/>
      <c r="V7499" s="36"/>
    </row>
    <row r="7500" spans="1:22" x14ac:dyDescent="0.25">
      <c r="A7500" s="86"/>
      <c r="B7500" s="9"/>
      <c r="C7500" s="9"/>
      <c r="D7500" s="9"/>
      <c r="E7500" s="9"/>
      <c r="F7500" s="9"/>
      <c r="I7500" s="9"/>
      <c r="K7500" s="9"/>
      <c r="L7500" s="9"/>
      <c r="M7500" s="9"/>
      <c r="O7500" s="9"/>
      <c r="P7500" s="9"/>
      <c r="Q7500" s="9"/>
      <c r="R7500" s="36"/>
      <c r="V7500" s="36"/>
    </row>
    <row r="7501" spans="1:22" x14ac:dyDescent="0.25">
      <c r="A7501" s="86"/>
      <c r="B7501" s="9"/>
      <c r="C7501" s="9"/>
      <c r="D7501" s="9"/>
      <c r="E7501" s="9"/>
      <c r="F7501" s="9"/>
      <c r="I7501" s="9"/>
      <c r="K7501" s="9"/>
      <c r="L7501" s="9"/>
      <c r="M7501" s="9"/>
      <c r="O7501" s="9"/>
      <c r="P7501" s="9"/>
      <c r="Q7501" s="9"/>
      <c r="R7501" s="36"/>
      <c r="V7501" s="36"/>
    </row>
    <row r="7502" spans="1:22" x14ac:dyDescent="0.25">
      <c r="A7502" s="86"/>
      <c r="B7502" s="9"/>
      <c r="C7502" s="9"/>
      <c r="D7502" s="9"/>
      <c r="E7502" s="9"/>
      <c r="F7502" s="9"/>
      <c r="I7502" s="9"/>
      <c r="K7502" s="9"/>
      <c r="L7502" s="9"/>
      <c r="M7502" s="9"/>
      <c r="O7502" s="9"/>
      <c r="P7502" s="9"/>
      <c r="Q7502" s="9"/>
      <c r="R7502" s="36"/>
      <c r="V7502" s="36"/>
    </row>
    <row r="7503" spans="1:22" x14ac:dyDescent="0.25">
      <c r="A7503" s="86"/>
      <c r="B7503" s="9"/>
      <c r="C7503" s="9"/>
      <c r="D7503" s="9"/>
      <c r="E7503" s="9"/>
      <c r="F7503" s="9"/>
      <c r="I7503" s="9"/>
      <c r="K7503" s="9"/>
      <c r="L7503" s="9"/>
      <c r="M7503" s="9"/>
      <c r="O7503" s="9"/>
      <c r="P7503" s="9"/>
      <c r="Q7503" s="9"/>
      <c r="R7503" s="36"/>
      <c r="V7503" s="36"/>
    </row>
    <row r="7504" spans="1:22" x14ac:dyDescent="0.25">
      <c r="A7504" s="86"/>
      <c r="B7504" s="9"/>
      <c r="C7504" s="9"/>
      <c r="D7504" s="9"/>
      <c r="E7504" s="9"/>
      <c r="F7504" s="9"/>
      <c r="I7504" s="9"/>
      <c r="K7504" s="9"/>
      <c r="L7504" s="9"/>
      <c r="M7504" s="9"/>
      <c r="O7504" s="9"/>
      <c r="P7504" s="9"/>
      <c r="Q7504" s="9"/>
      <c r="R7504" s="36"/>
      <c r="V7504" s="36"/>
    </row>
    <row r="7505" spans="1:22" x14ac:dyDescent="0.25">
      <c r="A7505" s="86"/>
      <c r="B7505" s="9"/>
      <c r="C7505" s="9"/>
      <c r="D7505" s="9"/>
      <c r="E7505" s="9"/>
      <c r="F7505" s="9"/>
      <c r="I7505" s="9"/>
      <c r="K7505" s="9"/>
      <c r="L7505" s="9"/>
      <c r="M7505" s="9"/>
      <c r="O7505" s="9"/>
      <c r="P7505" s="9"/>
      <c r="Q7505" s="9"/>
      <c r="R7505" s="36"/>
      <c r="V7505" s="36"/>
    </row>
    <row r="7506" spans="1:22" x14ac:dyDescent="0.25">
      <c r="A7506" s="86"/>
      <c r="B7506" s="9"/>
      <c r="C7506" s="9"/>
      <c r="D7506" s="9"/>
      <c r="E7506" s="9"/>
      <c r="F7506" s="9"/>
      <c r="I7506" s="9"/>
      <c r="K7506" s="9"/>
      <c r="L7506" s="9"/>
      <c r="M7506" s="9"/>
      <c r="O7506" s="9"/>
      <c r="P7506" s="9"/>
      <c r="Q7506" s="9"/>
      <c r="R7506" s="36"/>
      <c r="V7506" s="36"/>
    </row>
    <row r="7507" spans="1:22" x14ac:dyDescent="0.25">
      <c r="A7507" s="86"/>
      <c r="B7507" s="9"/>
      <c r="C7507" s="9"/>
      <c r="D7507" s="9"/>
      <c r="E7507" s="9"/>
      <c r="F7507" s="9"/>
      <c r="I7507" s="9"/>
      <c r="K7507" s="9"/>
      <c r="L7507" s="9"/>
      <c r="M7507" s="9"/>
      <c r="O7507" s="9"/>
      <c r="P7507" s="9"/>
      <c r="Q7507" s="9"/>
      <c r="R7507" s="36"/>
      <c r="V7507" s="36"/>
    </row>
    <row r="7508" spans="1:22" x14ac:dyDescent="0.25">
      <c r="A7508" s="86"/>
      <c r="B7508" s="9"/>
      <c r="C7508" s="9"/>
      <c r="D7508" s="9"/>
      <c r="E7508" s="9"/>
      <c r="F7508" s="9"/>
      <c r="I7508" s="9"/>
      <c r="K7508" s="9"/>
      <c r="L7508" s="9"/>
      <c r="M7508" s="9"/>
      <c r="O7508" s="9"/>
      <c r="P7508" s="9"/>
      <c r="Q7508" s="9"/>
      <c r="R7508" s="36"/>
      <c r="V7508" s="36"/>
    </row>
    <row r="7509" spans="1:22" x14ac:dyDescent="0.25">
      <c r="A7509" s="86"/>
      <c r="B7509" s="9"/>
      <c r="C7509" s="9"/>
      <c r="D7509" s="9"/>
      <c r="E7509" s="9"/>
      <c r="F7509" s="9"/>
      <c r="I7509" s="9"/>
      <c r="K7509" s="9"/>
      <c r="L7509" s="9"/>
      <c r="M7509" s="9"/>
      <c r="O7509" s="9"/>
      <c r="P7509" s="9"/>
      <c r="Q7509" s="9"/>
      <c r="R7509" s="36"/>
      <c r="V7509" s="36"/>
    </row>
    <row r="7510" spans="1:22" x14ac:dyDescent="0.25">
      <c r="A7510" s="86"/>
      <c r="B7510" s="9"/>
      <c r="C7510" s="9"/>
      <c r="D7510" s="9"/>
      <c r="E7510" s="9"/>
      <c r="F7510" s="9"/>
      <c r="I7510" s="9"/>
      <c r="K7510" s="9"/>
      <c r="L7510" s="9"/>
      <c r="M7510" s="9"/>
      <c r="O7510" s="9"/>
      <c r="P7510" s="9"/>
      <c r="Q7510" s="9"/>
      <c r="R7510" s="36"/>
      <c r="V7510" s="36"/>
    </row>
    <row r="7511" spans="1:22" x14ac:dyDescent="0.25">
      <c r="A7511" s="86"/>
      <c r="B7511" s="9"/>
      <c r="C7511" s="9"/>
      <c r="D7511" s="9"/>
      <c r="E7511" s="9"/>
      <c r="F7511" s="9"/>
      <c r="I7511" s="9"/>
      <c r="K7511" s="9"/>
      <c r="L7511" s="9"/>
      <c r="M7511" s="9"/>
      <c r="O7511" s="9"/>
      <c r="P7511" s="9"/>
      <c r="Q7511" s="9"/>
      <c r="R7511" s="36"/>
      <c r="V7511" s="36"/>
    </row>
    <row r="7512" spans="1:22" x14ac:dyDescent="0.25">
      <c r="A7512" s="86"/>
      <c r="B7512" s="9"/>
      <c r="C7512" s="9"/>
      <c r="D7512" s="9"/>
      <c r="E7512" s="9"/>
      <c r="F7512" s="9"/>
      <c r="I7512" s="9"/>
      <c r="K7512" s="9"/>
      <c r="L7512" s="9"/>
      <c r="M7512" s="9"/>
      <c r="O7512" s="9"/>
      <c r="P7512" s="9"/>
      <c r="Q7512" s="9"/>
      <c r="R7512" s="36"/>
      <c r="V7512" s="36"/>
    </row>
    <row r="7513" spans="1:22" x14ac:dyDescent="0.25">
      <c r="A7513" s="86"/>
      <c r="B7513" s="9"/>
      <c r="C7513" s="9"/>
      <c r="D7513" s="9"/>
      <c r="E7513" s="9"/>
      <c r="F7513" s="9"/>
      <c r="I7513" s="9"/>
      <c r="K7513" s="9"/>
      <c r="L7513" s="9"/>
      <c r="M7513" s="9"/>
      <c r="O7513" s="9"/>
      <c r="P7513" s="9"/>
      <c r="Q7513" s="9"/>
      <c r="R7513" s="36"/>
      <c r="V7513" s="36"/>
    </row>
    <row r="7514" spans="1:22" x14ac:dyDescent="0.25">
      <c r="A7514" s="86"/>
      <c r="B7514" s="9"/>
      <c r="C7514" s="9"/>
      <c r="D7514" s="9"/>
      <c r="E7514" s="9"/>
      <c r="F7514" s="9"/>
      <c r="I7514" s="9"/>
      <c r="K7514" s="9"/>
      <c r="L7514" s="9"/>
      <c r="M7514" s="9"/>
      <c r="O7514" s="9"/>
      <c r="P7514" s="9"/>
      <c r="Q7514" s="9"/>
      <c r="R7514" s="36"/>
      <c r="V7514" s="36"/>
    </row>
    <row r="7515" spans="1:22" x14ac:dyDescent="0.25">
      <c r="A7515" s="86"/>
      <c r="B7515" s="9"/>
      <c r="C7515" s="9"/>
      <c r="D7515" s="9"/>
      <c r="E7515" s="9"/>
      <c r="F7515" s="9"/>
      <c r="I7515" s="9"/>
      <c r="K7515" s="9"/>
      <c r="L7515" s="9"/>
      <c r="M7515" s="9"/>
      <c r="O7515" s="9"/>
      <c r="P7515" s="9"/>
      <c r="Q7515" s="9"/>
      <c r="R7515" s="36"/>
      <c r="V7515" s="36"/>
    </row>
    <row r="7516" spans="1:22" x14ac:dyDescent="0.25">
      <c r="A7516" s="86"/>
      <c r="B7516" s="9"/>
      <c r="C7516" s="9"/>
      <c r="D7516" s="9"/>
      <c r="E7516" s="9"/>
      <c r="F7516" s="9"/>
      <c r="I7516" s="9"/>
      <c r="K7516" s="9"/>
      <c r="L7516" s="9"/>
      <c r="M7516" s="9"/>
      <c r="O7516" s="9"/>
      <c r="P7516" s="9"/>
      <c r="Q7516" s="9"/>
      <c r="R7516" s="36"/>
      <c r="V7516" s="36"/>
    </row>
    <row r="7517" spans="1:22" x14ac:dyDescent="0.25">
      <c r="A7517" s="86"/>
      <c r="B7517" s="9"/>
      <c r="C7517" s="9"/>
      <c r="D7517" s="9"/>
      <c r="E7517" s="9"/>
      <c r="F7517" s="9"/>
      <c r="I7517" s="9"/>
      <c r="K7517" s="9"/>
      <c r="L7517" s="9"/>
      <c r="M7517" s="9"/>
      <c r="O7517" s="9"/>
      <c r="P7517" s="9"/>
      <c r="Q7517" s="9"/>
      <c r="R7517" s="36"/>
      <c r="V7517" s="36"/>
    </row>
    <row r="7518" spans="1:22" x14ac:dyDescent="0.25">
      <c r="A7518" s="86"/>
      <c r="B7518" s="9"/>
      <c r="C7518" s="9"/>
      <c r="D7518" s="9"/>
      <c r="E7518" s="9"/>
      <c r="F7518" s="9"/>
      <c r="I7518" s="9"/>
      <c r="K7518" s="9"/>
      <c r="L7518" s="9"/>
      <c r="M7518" s="9"/>
      <c r="O7518" s="9"/>
      <c r="P7518" s="9"/>
      <c r="Q7518" s="9"/>
      <c r="R7518" s="36"/>
      <c r="V7518" s="36"/>
    </row>
    <row r="7519" spans="1:22" x14ac:dyDescent="0.25">
      <c r="A7519" s="86"/>
      <c r="B7519" s="9"/>
      <c r="C7519" s="9"/>
      <c r="D7519" s="9"/>
      <c r="E7519" s="9"/>
      <c r="F7519" s="9"/>
      <c r="I7519" s="9"/>
      <c r="K7519" s="9"/>
      <c r="L7519" s="9"/>
      <c r="M7519" s="9"/>
      <c r="O7519" s="9"/>
      <c r="P7519" s="9"/>
      <c r="Q7519" s="9"/>
      <c r="R7519" s="36"/>
      <c r="V7519" s="36"/>
    </row>
    <row r="7520" spans="1:22" x14ac:dyDescent="0.25">
      <c r="A7520" s="86"/>
      <c r="B7520" s="9"/>
      <c r="C7520" s="9"/>
      <c r="D7520" s="9"/>
      <c r="E7520" s="9"/>
      <c r="F7520" s="9"/>
      <c r="I7520" s="9"/>
      <c r="K7520" s="9"/>
      <c r="L7520" s="9"/>
      <c r="M7520" s="9"/>
      <c r="O7520" s="9"/>
      <c r="P7520" s="9"/>
      <c r="Q7520" s="9"/>
      <c r="R7520" s="36"/>
      <c r="V7520" s="36"/>
    </row>
    <row r="7521" spans="1:22" x14ac:dyDescent="0.25">
      <c r="A7521" s="86"/>
      <c r="B7521" s="9"/>
      <c r="C7521" s="9"/>
      <c r="D7521" s="9"/>
      <c r="E7521" s="9"/>
      <c r="F7521" s="9"/>
      <c r="I7521" s="9"/>
      <c r="K7521" s="9"/>
      <c r="L7521" s="9"/>
      <c r="M7521" s="9"/>
      <c r="O7521" s="9"/>
      <c r="P7521" s="9"/>
      <c r="Q7521" s="9"/>
      <c r="R7521" s="36"/>
      <c r="V7521" s="36"/>
    </row>
    <row r="7522" spans="1:22" x14ac:dyDescent="0.25">
      <c r="A7522" s="86"/>
      <c r="B7522" s="9"/>
      <c r="C7522" s="9"/>
      <c r="D7522" s="9"/>
      <c r="E7522" s="9"/>
      <c r="F7522" s="9"/>
      <c r="I7522" s="9"/>
      <c r="K7522" s="9"/>
      <c r="L7522" s="9"/>
      <c r="M7522" s="9"/>
      <c r="O7522" s="9"/>
      <c r="P7522" s="9"/>
      <c r="Q7522" s="9"/>
      <c r="R7522" s="36"/>
      <c r="V7522" s="36"/>
    </row>
    <row r="7523" spans="1:22" x14ac:dyDescent="0.25">
      <c r="A7523" s="86"/>
      <c r="B7523" s="9"/>
      <c r="C7523" s="9"/>
      <c r="D7523" s="9"/>
      <c r="E7523" s="9"/>
      <c r="F7523" s="9"/>
      <c r="I7523" s="9"/>
      <c r="K7523" s="9"/>
      <c r="L7523" s="9"/>
      <c r="M7523" s="9"/>
      <c r="O7523" s="9"/>
      <c r="P7523" s="9"/>
      <c r="Q7523" s="9"/>
      <c r="R7523" s="36"/>
      <c r="V7523" s="36"/>
    </row>
    <row r="7524" spans="1:22" x14ac:dyDescent="0.25">
      <c r="A7524" s="86"/>
      <c r="B7524" s="9"/>
      <c r="C7524" s="9"/>
      <c r="D7524" s="9"/>
      <c r="E7524" s="9"/>
      <c r="F7524" s="9"/>
      <c r="I7524" s="9"/>
      <c r="K7524" s="9"/>
      <c r="L7524" s="9"/>
      <c r="M7524" s="9"/>
      <c r="O7524" s="9"/>
      <c r="P7524" s="9"/>
      <c r="Q7524" s="9"/>
      <c r="R7524" s="36"/>
      <c r="V7524" s="36"/>
    </row>
    <row r="7525" spans="1:22" x14ac:dyDescent="0.25">
      <c r="A7525" s="86"/>
      <c r="B7525" s="9"/>
      <c r="C7525" s="9"/>
      <c r="D7525" s="9"/>
      <c r="E7525" s="9"/>
      <c r="F7525" s="9"/>
      <c r="I7525" s="9"/>
      <c r="K7525" s="9"/>
      <c r="L7525" s="9"/>
      <c r="M7525" s="9"/>
      <c r="O7525" s="9"/>
      <c r="P7525" s="9"/>
      <c r="Q7525" s="9"/>
      <c r="R7525" s="36"/>
      <c r="V7525" s="36"/>
    </row>
    <row r="7526" spans="1:22" x14ac:dyDescent="0.25">
      <c r="A7526" s="86"/>
      <c r="B7526" s="9"/>
      <c r="C7526" s="9"/>
      <c r="D7526" s="9"/>
      <c r="E7526" s="9"/>
      <c r="F7526" s="9"/>
      <c r="I7526" s="9"/>
      <c r="K7526" s="9"/>
      <c r="L7526" s="9"/>
      <c r="M7526" s="9"/>
      <c r="O7526" s="9"/>
      <c r="P7526" s="9"/>
      <c r="Q7526" s="9"/>
      <c r="R7526" s="36"/>
      <c r="V7526" s="36"/>
    </row>
    <row r="7527" spans="1:22" x14ac:dyDescent="0.25">
      <c r="A7527" s="86"/>
      <c r="B7527" s="9"/>
      <c r="C7527" s="9"/>
      <c r="D7527" s="9"/>
      <c r="E7527" s="9"/>
      <c r="F7527" s="9"/>
      <c r="I7527" s="9"/>
      <c r="K7527" s="9"/>
      <c r="L7527" s="9"/>
      <c r="M7527" s="9"/>
      <c r="O7527" s="9"/>
      <c r="P7527" s="9"/>
      <c r="Q7527" s="9"/>
      <c r="R7527" s="36"/>
      <c r="V7527" s="36"/>
    </row>
    <row r="7528" spans="1:22" x14ac:dyDescent="0.25">
      <c r="A7528" s="86"/>
      <c r="B7528" s="9"/>
      <c r="C7528" s="9"/>
      <c r="D7528" s="9"/>
      <c r="E7528" s="9"/>
      <c r="F7528" s="9"/>
      <c r="I7528" s="9"/>
      <c r="K7528" s="9"/>
      <c r="L7528" s="9"/>
      <c r="M7528" s="9"/>
      <c r="O7528" s="9"/>
      <c r="P7528" s="9"/>
      <c r="Q7528" s="9"/>
      <c r="R7528" s="36"/>
      <c r="V7528" s="36"/>
    </row>
    <row r="7529" spans="1:22" x14ac:dyDescent="0.25">
      <c r="A7529" s="86"/>
      <c r="B7529" s="9"/>
      <c r="C7529" s="9"/>
      <c r="D7529" s="9"/>
      <c r="E7529" s="9"/>
      <c r="F7529" s="9"/>
      <c r="I7529" s="9"/>
      <c r="K7529" s="9"/>
      <c r="L7529" s="9"/>
      <c r="M7529" s="9"/>
      <c r="O7529" s="9"/>
      <c r="P7529" s="9"/>
      <c r="Q7529" s="9"/>
      <c r="R7529" s="36"/>
      <c r="V7529" s="36"/>
    </row>
    <row r="7530" spans="1:22" x14ac:dyDescent="0.25">
      <c r="A7530" s="86"/>
      <c r="B7530" s="9"/>
      <c r="C7530" s="9"/>
      <c r="D7530" s="9"/>
      <c r="E7530" s="9"/>
      <c r="F7530" s="9"/>
      <c r="I7530" s="9"/>
      <c r="K7530" s="9"/>
      <c r="L7530" s="9"/>
      <c r="M7530" s="9"/>
      <c r="O7530" s="9"/>
      <c r="P7530" s="9"/>
      <c r="Q7530" s="9"/>
      <c r="R7530" s="36"/>
      <c r="V7530" s="36"/>
    </row>
    <row r="7531" spans="1:22" x14ac:dyDescent="0.25">
      <c r="A7531" s="86"/>
      <c r="B7531" s="9"/>
      <c r="C7531" s="9"/>
      <c r="D7531" s="9"/>
      <c r="E7531" s="9"/>
      <c r="F7531" s="9"/>
      <c r="I7531" s="9"/>
      <c r="K7531" s="9"/>
      <c r="L7531" s="9"/>
      <c r="M7531" s="9"/>
      <c r="O7531" s="9"/>
      <c r="P7531" s="9"/>
      <c r="Q7531" s="9"/>
      <c r="R7531" s="36"/>
      <c r="V7531" s="36"/>
    </row>
    <row r="7532" spans="1:22" x14ac:dyDescent="0.25">
      <c r="A7532" s="86"/>
      <c r="B7532" s="9"/>
      <c r="C7532" s="9"/>
      <c r="D7532" s="9"/>
      <c r="E7532" s="9"/>
      <c r="F7532" s="9"/>
      <c r="I7532" s="9"/>
      <c r="K7532" s="9"/>
      <c r="L7532" s="9"/>
      <c r="M7532" s="9"/>
      <c r="O7532" s="9"/>
      <c r="P7532" s="9"/>
      <c r="Q7532" s="9"/>
      <c r="R7532" s="36"/>
      <c r="V7532" s="36"/>
    </row>
    <row r="7533" spans="1:22" x14ac:dyDescent="0.25">
      <c r="A7533" s="86"/>
      <c r="B7533" s="9"/>
      <c r="C7533" s="9"/>
      <c r="D7533" s="9"/>
      <c r="E7533" s="9"/>
      <c r="F7533" s="9"/>
      <c r="I7533" s="9"/>
      <c r="K7533" s="9"/>
      <c r="L7533" s="9"/>
      <c r="M7533" s="9"/>
      <c r="O7533" s="9"/>
      <c r="P7533" s="9"/>
      <c r="Q7533" s="9"/>
      <c r="R7533" s="36"/>
      <c r="V7533" s="36"/>
    </row>
    <row r="7534" spans="1:22" x14ac:dyDescent="0.25">
      <c r="A7534" s="86"/>
      <c r="B7534" s="9"/>
      <c r="C7534" s="9"/>
      <c r="D7534" s="9"/>
      <c r="E7534" s="9"/>
      <c r="F7534" s="9"/>
      <c r="I7534" s="9"/>
      <c r="K7534" s="9"/>
      <c r="L7534" s="9"/>
      <c r="M7534" s="9"/>
      <c r="O7534" s="9"/>
      <c r="P7534" s="9"/>
      <c r="Q7534" s="9"/>
      <c r="R7534" s="36"/>
      <c r="V7534" s="36"/>
    </row>
    <row r="7535" spans="1:22" x14ac:dyDescent="0.25">
      <c r="A7535" s="86"/>
      <c r="B7535" s="9"/>
      <c r="C7535" s="9"/>
      <c r="D7535" s="9"/>
      <c r="E7535" s="9"/>
      <c r="F7535" s="9"/>
      <c r="I7535" s="9"/>
      <c r="K7535" s="9"/>
      <c r="L7535" s="9"/>
      <c r="M7535" s="9"/>
      <c r="O7535" s="9"/>
      <c r="P7535" s="9"/>
      <c r="Q7535" s="9"/>
      <c r="R7535" s="36"/>
      <c r="V7535" s="36"/>
    </row>
    <row r="7536" spans="1:22" x14ac:dyDescent="0.25">
      <c r="A7536" s="86"/>
      <c r="B7536" s="9"/>
      <c r="C7536" s="9"/>
      <c r="D7536" s="9"/>
      <c r="E7536" s="9"/>
      <c r="F7536" s="9"/>
      <c r="I7536" s="9"/>
      <c r="K7536" s="9"/>
      <c r="L7536" s="9"/>
      <c r="M7536" s="9"/>
      <c r="O7536" s="9"/>
      <c r="P7536" s="9"/>
      <c r="Q7536" s="9"/>
      <c r="R7536" s="36"/>
      <c r="V7536" s="36"/>
    </row>
    <row r="7537" spans="1:22" x14ac:dyDescent="0.25">
      <c r="A7537" s="86"/>
      <c r="B7537" s="9"/>
      <c r="C7537" s="9"/>
      <c r="D7537" s="9"/>
      <c r="E7537" s="9"/>
      <c r="F7537" s="9"/>
      <c r="I7537" s="9"/>
      <c r="K7537" s="9"/>
      <c r="L7537" s="9"/>
      <c r="M7537" s="9"/>
      <c r="O7537" s="9"/>
      <c r="P7537" s="9"/>
      <c r="Q7537" s="9"/>
      <c r="R7537" s="36"/>
      <c r="V7537" s="36"/>
    </row>
    <row r="7538" spans="1:22" x14ac:dyDescent="0.25">
      <c r="A7538" s="86"/>
      <c r="B7538" s="9"/>
      <c r="C7538" s="9"/>
      <c r="D7538" s="9"/>
      <c r="E7538" s="9"/>
      <c r="F7538" s="9"/>
      <c r="I7538" s="9"/>
      <c r="K7538" s="9"/>
      <c r="L7538" s="9"/>
      <c r="M7538" s="9"/>
      <c r="O7538" s="9"/>
      <c r="P7538" s="9"/>
      <c r="Q7538" s="9"/>
      <c r="R7538" s="36"/>
      <c r="V7538" s="36"/>
    </row>
    <row r="7539" spans="1:22" x14ac:dyDescent="0.25">
      <c r="A7539" s="86"/>
      <c r="B7539" s="9"/>
      <c r="C7539" s="9"/>
      <c r="D7539" s="9"/>
      <c r="E7539" s="9"/>
      <c r="F7539" s="9"/>
      <c r="I7539" s="9"/>
      <c r="K7539" s="9"/>
      <c r="L7539" s="9"/>
      <c r="M7539" s="9"/>
      <c r="O7539" s="9"/>
      <c r="P7539" s="9"/>
      <c r="Q7539" s="9"/>
      <c r="R7539" s="36"/>
      <c r="V7539" s="36"/>
    </row>
    <row r="7540" spans="1:22" x14ac:dyDescent="0.25">
      <c r="A7540" s="86"/>
      <c r="B7540" s="9"/>
      <c r="C7540" s="9"/>
      <c r="D7540" s="9"/>
      <c r="E7540" s="9"/>
      <c r="F7540" s="9"/>
      <c r="I7540" s="9"/>
      <c r="K7540" s="9"/>
      <c r="L7540" s="9"/>
      <c r="M7540" s="9"/>
      <c r="O7540" s="9"/>
      <c r="P7540" s="9"/>
      <c r="Q7540" s="9"/>
      <c r="R7540" s="36"/>
      <c r="V7540" s="36"/>
    </row>
    <row r="7541" spans="1:22" x14ac:dyDescent="0.25">
      <c r="A7541" s="86"/>
      <c r="B7541" s="9"/>
      <c r="C7541" s="9"/>
      <c r="D7541" s="9"/>
      <c r="E7541" s="9"/>
      <c r="F7541" s="9"/>
      <c r="I7541" s="9"/>
      <c r="K7541" s="9"/>
      <c r="L7541" s="9"/>
      <c r="M7541" s="9"/>
      <c r="O7541" s="9"/>
      <c r="P7541" s="9"/>
      <c r="Q7541" s="9"/>
      <c r="R7541" s="36"/>
      <c r="V7541" s="36"/>
    </row>
    <row r="7542" spans="1:22" x14ac:dyDescent="0.25">
      <c r="A7542" s="86"/>
      <c r="B7542" s="9"/>
      <c r="C7542" s="9"/>
      <c r="D7542" s="9"/>
      <c r="E7542" s="9"/>
      <c r="F7542" s="9"/>
      <c r="I7542" s="9"/>
      <c r="K7542" s="9"/>
      <c r="L7542" s="9"/>
      <c r="M7542" s="9"/>
      <c r="O7542" s="9"/>
      <c r="P7542" s="9"/>
      <c r="Q7542" s="9"/>
      <c r="R7542" s="36"/>
      <c r="V7542" s="36"/>
    </row>
    <row r="7543" spans="1:22" x14ac:dyDescent="0.25">
      <c r="A7543" s="86"/>
      <c r="B7543" s="9"/>
      <c r="C7543" s="9"/>
      <c r="D7543" s="9"/>
      <c r="E7543" s="9"/>
      <c r="F7543" s="9"/>
      <c r="I7543" s="9"/>
      <c r="K7543" s="9"/>
      <c r="L7543" s="9"/>
      <c r="M7543" s="9"/>
      <c r="O7543" s="9"/>
      <c r="P7543" s="9"/>
      <c r="Q7543" s="9"/>
      <c r="R7543" s="36"/>
      <c r="V7543" s="36"/>
    </row>
    <row r="7544" spans="1:22" x14ac:dyDescent="0.25">
      <c r="A7544" s="86"/>
      <c r="B7544" s="9"/>
      <c r="C7544" s="9"/>
      <c r="D7544" s="9"/>
      <c r="E7544" s="9"/>
      <c r="F7544" s="9"/>
      <c r="I7544" s="9"/>
      <c r="K7544" s="9"/>
      <c r="L7544" s="9"/>
      <c r="M7544" s="9"/>
      <c r="O7544" s="9"/>
      <c r="P7544" s="9"/>
      <c r="Q7544" s="9"/>
      <c r="R7544" s="36"/>
      <c r="V7544" s="36"/>
    </row>
    <row r="7545" spans="1:22" x14ac:dyDescent="0.25">
      <c r="A7545" s="86"/>
      <c r="B7545" s="9"/>
      <c r="C7545" s="9"/>
      <c r="D7545" s="9"/>
      <c r="E7545" s="9"/>
      <c r="F7545" s="9"/>
      <c r="I7545" s="9"/>
      <c r="K7545" s="9"/>
      <c r="L7545" s="9"/>
      <c r="M7545" s="9"/>
      <c r="O7545" s="9"/>
      <c r="P7545" s="9"/>
      <c r="Q7545" s="9"/>
      <c r="R7545" s="36"/>
      <c r="V7545" s="36"/>
    </row>
    <row r="7546" spans="1:22" x14ac:dyDescent="0.25">
      <c r="A7546" s="86"/>
      <c r="B7546" s="9"/>
      <c r="C7546" s="9"/>
      <c r="D7546" s="9"/>
      <c r="E7546" s="9"/>
      <c r="F7546" s="9"/>
      <c r="I7546" s="9"/>
      <c r="K7546" s="9"/>
      <c r="L7546" s="9"/>
      <c r="M7546" s="9"/>
      <c r="O7546" s="9"/>
      <c r="P7546" s="9"/>
      <c r="Q7546" s="9"/>
      <c r="R7546" s="36"/>
      <c r="V7546" s="36"/>
    </row>
    <row r="7547" spans="1:22" x14ac:dyDescent="0.25">
      <c r="A7547" s="86"/>
      <c r="B7547" s="9"/>
      <c r="C7547" s="9"/>
      <c r="D7547" s="9"/>
      <c r="E7547" s="9"/>
      <c r="F7547" s="9"/>
      <c r="I7547" s="9"/>
      <c r="K7547" s="9"/>
      <c r="L7547" s="9"/>
      <c r="M7547" s="9"/>
      <c r="O7547" s="9"/>
      <c r="P7547" s="9"/>
      <c r="Q7547" s="9"/>
      <c r="R7547" s="36"/>
      <c r="V7547" s="36"/>
    </row>
    <row r="7548" spans="1:22" x14ac:dyDescent="0.25">
      <c r="A7548" s="86"/>
      <c r="B7548" s="9"/>
      <c r="C7548" s="9"/>
      <c r="D7548" s="9"/>
      <c r="E7548" s="9"/>
      <c r="F7548" s="9"/>
      <c r="I7548" s="9"/>
      <c r="K7548" s="9"/>
      <c r="L7548" s="9"/>
      <c r="M7548" s="9"/>
      <c r="O7548" s="9"/>
      <c r="P7548" s="9"/>
      <c r="Q7548" s="9"/>
      <c r="R7548" s="36"/>
      <c r="V7548" s="36"/>
    </row>
    <row r="7549" spans="1:22" x14ac:dyDescent="0.25">
      <c r="A7549" s="86"/>
      <c r="B7549" s="9"/>
      <c r="C7549" s="9"/>
      <c r="D7549" s="9"/>
      <c r="E7549" s="9"/>
      <c r="F7549" s="9"/>
      <c r="I7549" s="9"/>
      <c r="K7549" s="9"/>
      <c r="L7549" s="9"/>
      <c r="M7549" s="9"/>
      <c r="O7549" s="9"/>
      <c r="P7549" s="9"/>
      <c r="Q7549" s="9"/>
      <c r="R7549" s="36"/>
      <c r="V7549" s="36"/>
    </row>
    <row r="7550" spans="1:22" x14ac:dyDescent="0.25">
      <c r="A7550" s="86"/>
      <c r="B7550" s="9"/>
      <c r="C7550" s="9"/>
      <c r="D7550" s="9"/>
      <c r="E7550" s="9"/>
      <c r="F7550" s="9"/>
      <c r="I7550" s="9"/>
      <c r="K7550" s="9"/>
      <c r="L7550" s="9"/>
      <c r="M7550" s="9"/>
      <c r="O7550" s="9"/>
      <c r="P7550" s="9"/>
      <c r="Q7550" s="9"/>
      <c r="R7550" s="36"/>
      <c r="V7550" s="36"/>
    </row>
    <row r="7551" spans="1:22" x14ac:dyDescent="0.25">
      <c r="A7551" s="86"/>
      <c r="B7551" s="9"/>
      <c r="C7551" s="9"/>
      <c r="D7551" s="9"/>
      <c r="E7551" s="9"/>
      <c r="F7551" s="9"/>
      <c r="I7551" s="9"/>
      <c r="K7551" s="9"/>
      <c r="L7551" s="9"/>
      <c r="M7551" s="9"/>
      <c r="O7551" s="9"/>
      <c r="P7551" s="9"/>
      <c r="Q7551" s="9"/>
      <c r="R7551" s="36"/>
      <c r="V7551" s="36"/>
    </row>
    <row r="7552" spans="1:22" x14ac:dyDescent="0.25">
      <c r="A7552" s="86"/>
      <c r="B7552" s="9"/>
      <c r="C7552" s="9"/>
      <c r="D7552" s="9"/>
      <c r="E7552" s="9"/>
      <c r="F7552" s="9"/>
      <c r="I7552" s="9"/>
      <c r="K7552" s="9"/>
      <c r="L7552" s="9"/>
      <c r="M7552" s="9"/>
      <c r="O7552" s="9"/>
      <c r="P7552" s="9"/>
      <c r="Q7552" s="9"/>
      <c r="R7552" s="36"/>
      <c r="V7552" s="36"/>
    </row>
    <row r="7553" spans="1:22" x14ac:dyDescent="0.25">
      <c r="A7553" s="86"/>
      <c r="B7553" s="9"/>
      <c r="C7553" s="9"/>
      <c r="D7553" s="9"/>
      <c r="E7553" s="9"/>
      <c r="F7553" s="9"/>
      <c r="I7553" s="9"/>
      <c r="K7553" s="9"/>
      <c r="L7553" s="9"/>
      <c r="M7553" s="9"/>
      <c r="O7553" s="9"/>
      <c r="P7553" s="9"/>
      <c r="Q7553" s="9"/>
      <c r="R7553" s="36"/>
      <c r="V7553" s="36"/>
    </row>
    <row r="7554" spans="1:22" x14ac:dyDescent="0.25">
      <c r="A7554" s="86"/>
      <c r="B7554" s="9"/>
      <c r="C7554" s="9"/>
      <c r="D7554" s="9"/>
      <c r="E7554" s="9"/>
      <c r="F7554" s="9"/>
      <c r="I7554" s="9"/>
      <c r="K7554" s="9"/>
      <c r="L7554" s="9"/>
      <c r="M7554" s="9"/>
      <c r="O7554" s="9"/>
      <c r="P7554" s="9"/>
      <c r="Q7554" s="9"/>
      <c r="R7554" s="36"/>
      <c r="V7554" s="36"/>
    </row>
    <row r="7555" spans="1:22" x14ac:dyDescent="0.25">
      <c r="A7555" s="86"/>
      <c r="B7555" s="9"/>
      <c r="C7555" s="9"/>
      <c r="D7555" s="9"/>
      <c r="E7555" s="9"/>
      <c r="F7555" s="9"/>
      <c r="I7555" s="9"/>
      <c r="K7555" s="9"/>
      <c r="L7555" s="9"/>
      <c r="M7555" s="9"/>
      <c r="O7555" s="9"/>
      <c r="P7555" s="9"/>
      <c r="Q7555" s="9"/>
      <c r="R7555" s="36"/>
      <c r="V7555" s="36"/>
    </row>
    <row r="7556" spans="1:22" x14ac:dyDescent="0.25">
      <c r="A7556" s="86"/>
      <c r="B7556" s="9"/>
      <c r="C7556" s="9"/>
      <c r="D7556" s="9"/>
      <c r="E7556" s="9"/>
      <c r="F7556" s="9"/>
      <c r="I7556" s="9"/>
      <c r="K7556" s="9"/>
      <c r="L7556" s="9"/>
      <c r="M7556" s="9"/>
      <c r="O7556" s="9"/>
      <c r="P7556" s="9"/>
      <c r="Q7556" s="9"/>
      <c r="R7556" s="36"/>
      <c r="V7556" s="36"/>
    </row>
    <row r="7557" spans="1:22" x14ac:dyDescent="0.25">
      <c r="A7557" s="86"/>
      <c r="B7557" s="9"/>
      <c r="C7557" s="9"/>
      <c r="D7557" s="9"/>
      <c r="E7557" s="9"/>
      <c r="F7557" s="9"/>
      <c r="I7557" s="9"/>
      <c r="K7557" s="9"/>
      <c r="L7557" s="9"/>
      <c r="M7557" s="9"/>
      <c r="O7557" s="9"/>
      <c r="P7557" s="9"/>
      <c r="Q7557" s="9"/>
      <c r="R7557" s="36"/>
      <c r="V7557" s="36"/>
    </row>
    <row r="7558" spans="1:22" x14ac:dyDescent="0.25">
      <c r="A7558" s="86"/>
      <c r="B7558" s="9"/>
      <c r="C7558" s="9"/>
      <c r="D7558" s="9"/>
      <c r="E7558" s="9"/>
      <c r="F7558" s="9"/>
      <c r="I7558" s="9"/>
      <c r="K7558" s="9"/>
      <c r="L7558" s="9"/>
      <c r="M7558" s="9"/>
      <c r="O7558" s="9"/>
      <c r="P7558" s="9"/>
      <c r="Q7558" s="9"/>
      <c r="R7558" s="36"/>
      <c r="V7558" s="36"/>
    </row>
    <row r="7559" spans="1:22" x14ac:dyDescent="0.25">
      <c r="A7559" s="86"/>
      <c r="B7559" s="9"/>
      <c r="C7559" s="9"/>
      <c r="D7559" s="9"/>
      <c r="E7559" s="9"/>
      <c r="F7559" s="9"/>
      <c r="I7559" s="9"/>
      <c r="K7559" s="9"/>
      <c r="L7559" s="9"/>
      <c r="M7559" s="9"/>
      <c r="O7559" s="9"/>
      <c r="P7559" s="9"/>
      <c r="Q7559" s="9"/>
      <c r="R7559" s="36"/>
      <c r="V7559" s="36"/>
    </row>
    <row r="7560" spans="1:22" x14ac:dyDescent="0.25">
      <c r="A7560" s="86"/>
      <c r="B7560" s="9"/>
      <c r="C7560" s="9"/>
      <c r="D7560" s="9"/>
      <c r="E7560" s="9"/>
      <c r="F7560" s="9"/>
      <c r="I7560" s="9"/>
      <c r="K7560" s="9"/>
      <c r="L7560" s="9"/>
      <c r="M7560" s="9"/>
      <c r="O7560" s="9"/>
      <c r="P7560" s="9"/>
      <c r="Q7560" s="9"/>
      <c r="R7560" s="36"/>
      <c r="V7560" s="36"/>
    </row>
    <row r="7561" spans="1:22" x14ac:dyDescent="0.25">
      <c r="A7561" s="86"/>
      <c r="B7561" s="9"/>
      <c r="C7561" s="9"/>
      <c r="D7561" s="9"/>
      <c r="E7561" s="9"/>
      <c r="F7561" s="9"/>
      <c r="I7561" s="9"/>
      <c r="K7561" s="9"/>
      <c r="L7561" s="9"/>
      <c r="M7561" s="9"/>
      <c r="O7561" s="9"/>
      <c r="P7561" s="9"/>
      <c r="Q7561" s="9"/>
      <c r="R7561" s="36"/>
      <c r="V7561" s="36"/>
    </row>
    <row r="7562" spans="1:22" x14ac:dyDescent="0.25">
      <c r="A7562" s="86"/>
      <c r="B7562" s="9"/>
      <c r="C7562" s="9"/>
      <c r="D7562" s="9"/>
      <c r="E7562" s="9"/>
      <c r="F7562" s="9"/>
      <c r="I7562" s="9"/>
      <c r="K7562" s="9"/>
      <c r="L7562" s="9"/>
      <c r="M7562" s="9"/>
      <c r="O7562" s="9"/>
      <c r="P7562" s="9"/>
      <c r="Q7562" s="9"/>
      <c r="R7562" s="36"/>
      <c r="V7562" s="36"/>
    </row>
    <row r="7563" spans="1:22" x14ac:dyDescent="0.25">
      <c r="A7563" s="86"/>
      <c r="B7563" s="9"/>
      <c r="C7563" s="9"/>
      <c r="D7563" s="9"/>
      <c r="E7563" s="9"/>
      <c r="F7563" s="9"/>
      <c r="I7563" s="9"/>
      <c r="K7563" s="9"/>
      <c r="L7563" s="9"/>
      <c r="M7563" s="9"/>
      <c r="O7563" s="9"/>
      <c r="P7563" s="9"/>
      <c r="Q7563" s="9"/>
      <c r="R7563" s="36"/>
      <c r="V7563" s="36"/>
    </row>
    <row r="7564" spans="1:22" x14ac:dyDescent="0.25">
      <c r="A7564" s="86"/>
      <c r="B7564" s="9"/>
      <c r="C7564" s="9"/>
      <c r="D7564" s="9"/>
      <c r="E7564" s="9"/>
      <c r="F7564" s="9"/>
      <c r="I7564" s="9"/>
      <c r="K7564" s="9"/>
      <c r="L7564" s="9"/>
      <c r="M7564" s="9"/>
      <c r="O7564" s="9"/>
      <c r="P7564" s="9"/>
      <c r="Q7564" s="9"/>
      <c r="R7564" s="36"/>
      <c r="V7564" s="36"/>
    </row>
    <row r="7565" spans="1:22" x14ac:dyDescent="0.25">
      <c r="A7565" s="86"/>
      <c r="B7565" s="9"/>
      <c r="C7565" s="9"/>
      <c r="D7565" s="9"/>
      <c r="E7565" s="9"/>
      <c r="F7565" s="9"/>
      <c r="I7565" s="9"/>
      <c r="K7565" s="9"/>
      <c r="L7565" s="9"/>
      <c r="M7565" s="9"/>
      <c r="O7565" s="9"/>
      <c r="P7565" s="9"/>
      <c r="Q7565" s="9"/>
      <c r="R7565" s="36"/>
      <c r="V7565" s="36"/>
    </row>
    <row r="7566" spans="1:22" x14ac:dyDescent="0.25">
      <c r="A7566" s="86"/>
      <c r="B7566" s="9"/>
      <c r="C7566" s="9"/>
      <c r="D7566" s="9"/>
      <c r="E7566" s="9"/>
      <c r="F7566" s="9"/>
      <c r="I7566" s="9"/>
      <c r="K7566" s="9"/>
      <c r="L7566" s="9"/>
      <c r="M7566" s="9"/>
      <c r="O7566" s="9"/>
      <c r="P7566" s="9"/>
      <c r="Q7566" s="9"/>
      <c r="R7566" s="36"/>
      <c r="V7566" s="36"/>
    </row>
    <row r="7567" spans="1:22" x14ac:dyDescent="0.25">
      <c r="A7567" s="86"/>
      <c r="B7567" s="9"/>
      <c r="C7567" s="9"/>
      <c r="D7567" s="9"/>
      <c r="E7567" s="9"/>
      <c r="F7567" s="9"/>
      <c r="I7567" s="9"/>
      <c r="K7567" s="9"/>
      <c r="L7567" s="9"/>
      <c r="M7567" s="9"/>
      <c r="O7567" s="9"/>
      <c r="P7567" s="9"/>
      <c r="Q7567" s="9"/>
      <c r="R7567" s="36"/>
      <c r="V7567" s="36"/>
    </row>
    <row r="7568" spans="1:22" x14ac:dyDescent="0.25">
      <c r="A7568" s="86"/>
      <c r="B7568" s="9"/>
      <c r="C7568" s="9"/>
      <c r="D7568" s="9"/>
      <c r="E7568" s="9"/>
      <c r="F7568" s="9"/>
      <c r="I7568" s="9"/>
      <c r="K7568" s="9"/>
      <c r="L7568" s="9"/>
      <c r="M7568" s="9"/>
      <c r="O7568" s="9"/>
      <c r="P7568" s="9"/>
      <c r="Q7568" s="9"/>
      <c r="R7568" s="36"/>
      <c r="V7568" s="36"/>
    </row>
    <row r="7569" spans="1:22" x14ac:dyDescent="0.25">
      <c r="A7569" s="86"/>
      <c r="B7569" s="9"/>
      <c r="C7569" s="9"/>
      <c r="D7569" s="9"/>
      <c r="E7569" s="9"/>
      <c r="F7569" s="9"/>
      <c r="I7569" s="9"/>
      <c r="K7569" s="9"/>
      <c r="L7569" s="9"/>
      <c r="M7569" s="9"/>
      <c r="O7569" s="9"/>
      <c r="P7569" s="9"/>
      <c r="Q7569" s="9"/>
      <c r="R7569" s="36"/>
      <c r="V7569" s="36"/>
    </row>
    <row r="7570" spans="1:22" x14ac:dyDescent="0.25">
      <c r="A7570" s="86"/>
      <c r="B7570" s="9"/>
      <c r="C7570" s="9"/>
      <c r="D7570" s="9"/>
      <c r="E7570" s="9"/>
      <c r="F7570" s="9"/>
      <c r="I7570" s="9"/>
      <c r="K7570" s="9"/>
      <c r="L7570" s="9"/>
      <c r="M7570" s="9"/>
      <c r="O7570" s="9"/>
      <c r="P7570" s="9"/>
      <c r="Q7570" s="9"/>
      <c r="R7570" s="36"/>
      <c r="V7570" s="36"/>
    </row>
    <row r="7571" spans="1:22" x14ac:dyDescent="0.25">
      <c r="A7571" s="86"/>
      <c r="B7571" s="9"/>
      <c r="C7571" s="9"/>
      <c r="D7571" s="9"/>
      <c r="E7571" s="9"/>
      <c r="F7571" s="9"/>
      <c r="I7571" s="9"/>
      <c r="K7571" s="9"/>
      <c r="L7571" s="9"/>
      <c r="M7571" s="9"/>
      <c r="O7571" s="9"/>
      <c r="P7571" s="9"/>
      <c r="Q7571" s="9"/>
      <c r="R7571" s="36"/>
      <c r="V7571" s="36"/>
    </row>
    <row r="7572" spans="1:22" x14ac:dyDescent="0.25">
      <c r="A7572" s="86"/>
      <c r="B7572" s="9"/>
      <c r="C7572" s="9"/>
      <c r="D7572" s="9"/>
      <c r="E7572" s="9"/>
      <c r="F7572" s="9"/>
      <c r="I7572" s="9"/>
      <c r="K7572" s="9"/>
      <c r="L7572" s="9"/>
      <c r="M7572" s="9"/>
      <c r="O7572" s="9"/>
      <c r="P7572" s="9"/>
      <c r="Q7572" s="9"/>
      <c r="R7572" s="36"/>
      <c r="V7572" s="36"/>
    </row>
    <row r="7573" spans="1:22" x14ac:dyDescent="0.25">
      <c r="A7573" s="86"/>
      <c r="B7573" s="9"/>
      <c r="C7573" s="9"/>
      <c r="D7573" s="9"/>
      <c r="E7573" s="9"/>
      <c r="F7573" s="9"/>
      <c r="I7573" s="9"/>
      <c r="K7573" s="9"/>
      <c r="L7573" s="9"/>
      <c r="M7573" s="9"/>
      <c r="O7573" s="9"/>
      <c r="P7573" s="9"/>
      <c r="Q7573" s="9"/>
      <c r="R7573" s="36"/>
      <c r="V7573" s="36"/>
    </row>
    <row r="7574" spans="1:22" x14ac:dyDescent="0.25">
      <c r="A7574" s="86"/>
      <c r="B7574" s="9"/>
      <c r="C7574" s="9"/>
      <c r="D7574" s="9"/>
      <c r="E7574" s="9"/>
      <c r="F7574" s="9"/>
      <c r="I7574" s="9"/>
      <c r="K7574" s="9"/>
      <c r="L7574" s="9"/>
      <c r="M7574" s="9"/>
      <c r="O7574" s="9"/>
      <c r="P7574" s="9"/>
      <c r="Q7574" s="9"/>
      <c r="R7574" s="36"/>
      <c r="V7574" s="36"/>
    </row>
    <row r="7575" spans="1:22" x14ac:dyDescent="0.25">
      <c r="A7575" s="86"/>
      <c r="B7575" s="9"/>
      <c r="C7575" s="9"/>
      <c r="D7575" s="9"/>
      <c r="E7575" s="9"/>
      <c r="F7575" s="9"/>
      <c r="I7575" s="9"/>
      <c r="K7575" s="9"/>
      <c r="L7575" s="9"/>
      <c r="M7575" s="9"/>
      <c r="O7575" s="9"/>
      <c r="P7575" s="9"/>
      <c r="Q7575" s="9"/>
      <c r="R7575" s="36"/>
      <c r="V7575" s="36"/>
    </row>
    <row r="7576" spans="1:22" x14ac:dyDescent="0.25">
      <c r="A7576" s="86"/>
      <c r="B7576" s="9"/>
      <c r="C7576" s="9"/>
      <c r="D7576" s="9"/>
      <c r="E7576" s="9"/>
      <c r="F7576" s="9"/>
      <c r="I7576" s="9"/>
      <c r="K7576" s="9"/>
      <c r="L7576" s="9"/>
      <c r="M7576" s="9"/>
      <c r="O7576" s="9"/>
      <c r="P7576" s="9"/>
      <c r="Q7576" s="9"/>
      <c r="R7576" s="36"/>
      <c r="V7576" s="36"/>
    </row>
    <row r="7577" spans="1:22" x14ac:dyDescent="0.25">
      <c r="A7577" s="86"/>
      <c r="B7577" s="9"/>
      <c r="C7577" s="9"/>
      <c r="D7577" s="9"/>
      <c r="E7577" s="9"/>
      <c r="F7577" s="9"/>
      <c r="I7577" s="9"/>
      <c r="K7577" s="9"/>
      <c r="L7577" s="9"/>
      <c r="M7577" s="9"/>
      <c r="O7577" s="9"/>
      <c r="P7577" s="9"/>
      <c r="Q7577" s="9"/>
      <c r="R7577" s="36"/>
      <c r="V7577" s="36"/>
    </row>
    <row r="7578" spans="1:22" x14ac:dyDescent="0.25">
      <c r="A7578" s="86"/>
      <c r="B7578" s="9"/>
      <c r="C7578" s="9"/>
      <c r="D7578" s="9"/>
      <c r="E7578" s="9"/>
      <c r="F7578" s="9"/>
      <c r="I7578" s="9"/>
      <c r="K7578" s="9"/>
      <c r="L7578" s="9"/>
      <c r="M7578" s="9"/>
      <c r="O7578" s="9"/>
      <c r="P7578" s="9"/>
      <c r="Q7578" s="9"/>
      <c r="R7578" s="36"/>
      <c r="V7578" s="36"/>
    </row>
    <row r="7579" spans="1:22" x14ac:dyDescent="0.25">
      <c r="A7579" s="86"/>
      <c r="B7579" s="9"/>
      <c r="C7579" s="9"/>
      <c r="D7579" s="9"/>
      <c r="E7579" s="9"/>
      <c r="F7579" s="9"/>
      <c r="I7579" s="9"/>
      <c r="K7579" s="9"/>
      <c r="L7579" s="9"/>
      <c r="M7579" s="9"/>
      <c r="O7579" s="9"/>
      <c r="P7579" s="9"/>
      <c r="Q7579" s="9"/>
      <c r="R7579" s="36"/>
      <c r="V7579" s="36"/>
    </row>
    <row r="7580" spans="1:22" x14ac:dyDescent="0.25">
      <c r="A7580" s="86"/>
      <c r="B7580" s="9"/>
      <c r="C7580" s="9"/>
      <c r="D7580" s="9"/>
      <c r="E7580" s="9"/>
      <c r="F7580" s="9"/>
      <c r="I7580" s="9"/>
      <c r="K7580" s="9"/>
      <c r="L7580" s="9"/>
      <c r="M7580" s="9"/>
      <c r="O7580" s="9"/>
      <c r="P7580" s="9"/>
      <c r="Q7580" s="9"/>
      <c r="R7580" s="36"/>
      <c r="V7580" s="36"/>
    </row>
    <row r="7581" spans="1:22" x14ac:dyDescent="0.25">
      <c r="A7581" s="86"/>
      <c r="B7581" s="9"/>
      <c r="C7581" s="9"/>
      <c r="D7581" s="9"/>
      <c r="E7581" s="9"/>
      <c r="F7581" s="9"/>
      <c r="I7581" s="9"/>
      <c r="K7581" s="9"/>
      <c r="L7581" s="9"/>
      <c r="M7581" s="9"/>
      <c r="O7581" s="9"/>
      <c r="P7581" s="9"/>
      <c r="Q7581" s="9"/>
      <c r="R7581" s="36"/>
      <c r="V7581" s="36"/>
    </row>
    <row r="7582" spans="1:22" x14ac:dyDescent="0.25">
      <c r="A7582" s="86"/>
      <c r="B7582" s="9"/>
      <c r="C7582" s="9"/>
      <c r="D7582" s="9"/>
      <c r="E7582" s="9"/>
      <c r="F7582" s="9"/>
      <c r="I7582" s="9"/>
      <c r="K7582" s="9"/>
      <c r="L7582" s="9"/>
      <c r="M7582" s="9"/>
      <c r="O7582" s="9"/>
      <c r="P7582" s="9"/>
      <c r="Q7582" s="9"/>
      <c r="R7582" s="36"/>
      <c r="V7582" s="36"/>
    </row>
    <row r="7583" spans="1:22" x14ac:dyDescent="0.25">
      <c r="A7583" s="86"/>
      <c r="B7583" s="9"/>
      <c r="C7583" s="9"/>
      <c r="D7583" s="9"/>
      <c r="E7583" s="9"/>
      <c r="F7583" s="9"/>
      <c r="I7583" s="9"/>
      <c r="K7583" s="9"/>
      <c r="L7583" s="9"/>
      <c r="M7583" s="9"/>
      <c r="O7583" s="9"/>
      <c r="P7583" s="9"/>
      <c r="Q7583" s="9"/>
      <c r="R7583" s="36"/>
      <c r="V7583" s="36"/>
    </row>
    <row r="7584" spans="1:22" x14ac:dyDescent="0.25">
      <c r="A7584" s="86"/>
      <c r="B7584" s="9"/>
      <c r="C7584" s="9"/>
      <c r="D7584" s="9"/>
      <c r="E7584" s="9"/>
      <c r="F7584" s="9"/>
      <c r="I7584" s="9"/>
      <c r="K7584" s="9"/>
      <c r="L7584" s="9"/>
      <c r="M7584" s="9"/>
      <c r="O7584" s="9"/>
      <c r="P7584" s="9"/>
      <c r="Q7584" s="9"/>
      <c r="R7584" s="36"/>
      <c r="V7584" s="36"/>
    </row>
    <row r="7585" spans="1:22" x14ac:dyDescent="0.25">
      <c r="A7585" s="86"/>
      <c r="B7585" s="9"/>
      <c r="C7585" s="9"/>
      <c r="D7585" s="9"/>
      <c r="E7585" s="9"/>
      <c r="F7585" s="9"/>
      <c r="I7585" s="9"/>
      <c r="K7585" s="9"/>
      <c r="L7585" s="9"/>
      <c r="M7585" s="9"/>
      <c r="O7585" s="9"/>
      <c r="P7585" s="9"/>
      <c r="Q7585" s="9"/>
      <c r="R7585" s="36"/>
      <c r="V7585" s="36"/>
    </row>
    <row r="7586" spans="1:22" x14ac:dyDescent="0.25">
      <c r="A7586" s="86"/>
      <c r="B7586" s="9"/>
      <c r="C7586" s="9"/>
      <c r="D7586" s="9"/>
      <c r="E7586" s="9"/>
      <c r="F7586" s="9"/>
      <c r="I7586" s="9"/>
      <c r="K7586" s="9"/>
      <c r="L7586" s="9"/>
      <c r="M7586" s="9"/>
      <c r="O7586" s="9"/>
      <c r="P7586" s="9"/>
      <c r="Q7586" s="9"/>
      <c r="R7586" s="36"/>
      <c r="V7586" s="36"/>
    </row>
    <row r="7587" spans="1:22" x14ac:dyDescent="0.25">
      <c r="A7587" s="86"/>
      <c r="B7587" s="9"/>
      <c r="C7587" s="9"/>
      <c r="D7587" s="9"/>
      <c r="E7587" s="9"/>
      <c r="F7587" s="9"/>
      <c r="I7587" s="9"/>
      <c r="K7587" s="9"/>
      <c r="L7587" s="9"/>
      <c r="M7587" s="9"/>
      <c r="O7587" s="9"/>
      <c r="P7587" s="9"/>
      <c r="Q7587" s="9"/>
      <c r="R7587" s="36"/>
      <c r="V7587" s="36"/>
    </row>
    <row r="7588" spans="1:22" x14ac:dyDescent="0.25">
      <c r="A7588" s="86"/>
      <c r="B7588" s="9"/>
      <c r="C7588" s="9"/>
      <c r="D7588" s="9"/>
      <c r="E7588" s="9"/>
      <c r="F7588" s="9"/>
      <c r="I7588" s="9"/>
      <c r="K7588" s="9"/>
      <c r="L7588" s="9"/>
      <c r="M7588" s="9"/>
      <c r="O7588" s="9"/>
      <c r="P7588" s="9"/>
      <c r="Q7588" s="9"/>
      <c r="R7588" s="36"/>
      <c r="V7588" s="36"/>
    </row>
    <row r="7589" spans="1:22" x14ac:dyDescent="0.25">
      <c r="A7589" s="86"/>
      <c r="B7589" s="9"/>
      <c r="C7589" s="9"/>
      <c r="D7589" s="9"/>
      <c r="E7589" s="9"/>
      <c r="F7589" s="9"/>
      <c r="I7589" s="9"/>
      <c r="K7589" s="9"/>
      <c r="L7589" s="9"/>
      <c r="M7589" s="9"/>
      <c r="O7589" s="9"/>
      <c r="P7589" s="9"/>
      <c r="Q7589" s="9"/>
      <c r="R7589" s="36"/>
      <c r="V7589" s="36"/>
    </row>
    <row r="7590" spans="1:22" x14ac:dyDescent="0.25">
      <c r="A7590" s="86"/>
      <c r="B7590" s="9"/>
      <c r="C7590" s="9"/>
      <c r="D7590" s="9"/>
      <c r="E7590" s="9"/>
      <c r="F7590" s="9"/>
      <c r="I7590" s="9"/>
      <c r="K7590" s="9"/>
      <c r="L7590" s="9"/>
      <c r="M7590" s="9"/>
      <c r="O7590" s="9"/>
      <c r="P7590" s="9"/>
      <c r="Q7590" s="9"/>
      <c r="R7590" s="36"/>
      <c r="V7590" s="36"/>
    </row>
    <row r="7591" spans="1:22" x14ac:dyDescent="0.25">
      <c r="A7591" s="86"/>
      <c r="B7591" s="9"/>
      <c r="C7591" s="9"/>
      <c r="D7591" s="9"/>
      <c r="E7591" s="9"/>
      <c r="F7591" s="9"/>
      <c r="I7591" s="9"/>
      <c r="K7591" s="9"/>
      <c r="L7591" s="9"/>
      <c r="M7591" s="9"/>
      <c r="O7591" s="9"/>
      <c r="P7591" s="9"/>
      <c r="Q7591" s="9"/>
      <c r="R7591" s="36"/>
      <c r="V7591" s="36"/>
    </row>
    <row r="7592" spans="1:22" x14ac:dyDescent="0.25">
      <c r="A7592" s="86"/>
      <c r="B7592" s="9"/>
      <c r="C7592" s="9"/>
      <c r="D7592" s="9"/>
      <c r="E7592" s="9"/>
      <c r="F7592" s="9"/>
      <c r="I7592" s="9"/>
      <c r="K7592" s="9"/>
      <c r="L7592" s="9"/>
      <c r="M7592" s="9"/>
      <c r="O7592" s="9"/>
      <c r="P7592" s="9"/>
      <c r="Q7592" s="9"/>
      <c r="R7592" s="36"/>
      <c r="V7592" s="36"/>
    </row>
    <row r="7593" spans="1:22" x14ac:dyDescent="0.25">
      <c r="A7593" s="86"/>
      <c r="B7593" s="9"/>
      <c r="C7593" s="9"/>
      <c r="D7593" s="9"/>
      <c r="E7593" s="9"/>
      <c r="F7593" s="9"/>
      <c r="I7593" s="9"/>
      <c r="K7593" s="9"/>
      <c r="L7593" s="9"/>
      <c r="M7593" s="9"/>
      <c r="O7593" s="9"/>
      <c r="P7593" s="9"/>
      <c r="Q7593" s="9"/>
      <c r="R7593" s="36"/>
      <c r="V7593" s="36"/>
    </row>
    <row r="7594" spans="1:22" x14ac:dyDescent="0.25">
      <c r="A7594" s="86"/>
      <c r="B7594" s="9"/>
      <c r="C7594" s="9"/>
      <c r="D7594" s="9"/>
      <c r="E7594" s="9"/>
      <c r="F7594" s="9"/>
      <c r="I7594" s="9"/>
      <c r="K7594" s="9"/>
      <c r="L7594" s="9"/>
      <c r="M7594" s="9"/>
      <c r="O7594" s="9"/>
      <c r="P7594" s="9"/>
      <c r="Q7594" s="9"/>
      <c r="R7594" s="36"/>
      <c r="V7594" s="36"/>
    </row>
    <row r="7595" spans="1:22" x14ac:dyDescent="0.25">
      <c r="A7595" s="86"/>
      <c r="B7595" s="9"/>
      <c r="C7595" s="9"/>
      <c r="D7595" s="9"/>
      <c r="E7595" s="9"/>
      <c r="F7595" s="9"/>
      <c r="I7595" s="9"/>
      <c r="K7595" s="9"/>
      <c r="L7595" s="9"/>
      <c r="M7595" s="9"/>
      <c r="O7595" s="9"/>
      <c r="P7595" s="9"/>
      <c r="Q7595" s="9"/>
      <c r="R7595" s="36"/>
      <c r="V7595" s="36"/>
    </row>
    <row r="7596" spans="1:22" x14ac:dyDescent="0.25">
      <c r="A7596" s="86"/>
      <c r="B7596" s="9"/>
      <c r="C7596" s="9"/>
      <c r="D7596" s="9"/>
      <c r="E7596" s="9"/>
      <c r="F7596" s="9"/>
      <c r="I7596" s="9"/>
      <c r="K7596" s="9"/>
      <c r="L7596" s="9"/>
      <c r="M7596" s="9"/>
      <c r="O7596" s="9"/>
      <c r="P7596" s="9"/>
      <c r="Q7596" s="9"/>
      <c r="R7596" s="36"/>
      <c r="V7596" s="36"/>
    </row>
    <row r="7597" spans="1:22" x14ac:dyDescent="0.25">
      <c r="A7597" s="86"/>
      <c r="B7597" s="9"/>
      <c r="C7597" s="9"/>
      <c r="D7597" s="9"/>
      <c r="E7597" s="9"/>
      <c r="F7597" s="9"/>
      <c r="I7597" s="9"/>
      <c r="K7597" s="9"/>
      <c r="L7597" s="9"/>
      <c r="M7597" s="9"/>
      <c r="O7597" s="9"/>
      <c r="P7597" s="9"/>
      <c r="Q7597" s="9"/>
      <c r="R7597" s="36"/>
      <c r="V7597" s="36"/>
    </row>
    <row r="7598" spans="1:22" x14ac:dyDescent="0.25">
      <c r="A7598" s="86"/>
      <c r="B7598" s="9"/>
      <c r="C7598" s="9"/>
      <c r="D7598" s="9"/>
      <c r="E7598" s="9"/>
      <c r="F7598" s="9"/>
      <c r="I7598" s="9"/>
      <c r="K7598" s="9"/>
      <c r="L7598" s="9"/>
      <c r="M7598" s="9"/>
      <c r="O7598" s="9"/>
      <c r="P7598" s="9"/>
      <c r="Q7598" s="9"/>
      <c r="R7598" s="36"/>
      <c r="V7598" s="36"/>
    </row>
    <row r="7599" spans="1:22" x14ac:dyDescent="0.25">
      <c r="A7599" s="86"/>
      <c r="B7599" s="9"/>
      <c r="C7599" s="9"/>
      <c r="D7599" s="9"/>
      <c r="E7599" s="9"/>
      <c r="F7599" s="9"/>
      <c r="I7599" s="9"/>
      <c r="K7599" s="9"/>
      <c r="L7599" s="9"/>
      <c r="M7599" s="9"/>
      <c r="O7599" s="9"/>
      <c r="P7599" s="9"/>
      <c r="Q7599" s="9"/>
      <c r="R7599" s="36"/>
      <c r="V7599" s="36"/>
    </row>
    <row r="7600" spans="1:22" x14ac:dyDescent="0.25">
      <c r="A7600" s="86"/>
      <c r="B7600" s="9"/>
      <c r="C7600" s="9"/>
      <c r="D7600" s="9"/>
      <c r="E7600" s="9"/>
      <c r="F7600" s="9"/>
      <c r="I7600" s="9"/>
      <c r="K7600" s="9"/>
      <c r="L7600" s="9"/>
      <c r="M7600" s="9"/>
      <c r="O7600" s="9"/>
      <c r="P7600" s="9"/>
      <c r="Q7600" s="9"/>
      <c r="R7600" s="36"/>
      <c r="V7600" s="36"/>
    </row>
    <row r="7601" spans="1:22" x14ac:dyDescent="0.25">
      <c r="A7601" s="86"/>
      <c r="B7601" s="9"/>
      <c r="C7601" s="9"/>
      <c r="D7601" s="9"/>
      <c r="E7601" s="9"/>
      <c r="F7601" s="9"/>
      <c r="I7601" s="9"/>
      <c r="K7601" s="9"/>
      <c r="L7601" s="9"/>
      <c r="M7601" s="9"/>
      <c r="O7601" s="9"/>
      <c r="P7601" s="9"/>
      <c r="Q7601" s="9"/>
      <c r="R7601" s="36"/>
      <c r="V7601" s="36"/>
    </row>
    <row r="7602" spans="1:22" x14ac:dyDescent="0.25">
      <c r="A7602" s="86"/>
      <c r="B7602" s="9"/>
      <c r="C7602" s="9"/>
      <c r="D7602" s="9"/>
      <c r="E7602" s="9"/>
      <c r="F7602" s="9"/>
      <c r="I7602" s="9"/>
      <c r="K7602" s="9"/>
      <c r="L7602" s="9"/>
      <c r="M7602" s="9"/>
      <c r="O7602" s="9"/>
      <c r="P7602" s="9"/>
      <c r="Q7602" s="9"/>
      <c r="R7602" s="36"/>
      <c r="V7602" s="36"/>
    </row>
    <row r="7603" spans="1:22" x14ac:dyDescent="0.25">
      <c r="A7603" s="86"/>
      <c r="B7603" s="9"/>
      <c r="C7603" s="9"/>
      <c r="D7603" s="9"/>
      <c r="E7603" s="9"/>
      <c r="F7603" s="9"/>
      <c r="I7603" s="9"/>
      <c r="K7603" s="9"/>
      <c r="L7603" s="9"/>
      <c r="M7603" s="9"/>
      <c r="O7603" s="9"/>
      <c r="P7603" s="9"/>
      <c r="Q7603" s="9"/>
      <c r="R7603" s="36"/>
      <c r="V7603" s="36"/>
    </row>
    <row r="7604" spans="1:22" x14ac:dyDescent="0.25">
      <c r="A7604" s="86"/>
      <c r="B7604" s="9"/>
      <c r="C7604" s="9"/>
      <c r="D7604" s="9"/>
      <c r="E7604" s="9"/>
      <c r="F7604" s="9"/>
      <c r="I7604" s="9"/>
      <c r="K7604" s="9"/>
      <c r="L7604" s="9"/>
      <c r="M7604" s="9"/>
      <c r="O7604" s="9"/>
      <c r="P7604" s="9"/>
      <c r="Q7604" s="9"/>
      <c r="R7604" s="36"/>
      <c r="V7604" s="36"/>
    </row>
    <row r="7605" spans="1:22" x14ac:dyDescent="0.25">
      <c r="A7605" s="86"/>
      <c r="B7605" s="9"/>
      <c r="C7605" s="9"/>
      <c r="D7605" s="9"/>
      <c r="E7605" s="9"/>
      <c r="F7605" s="9"/>
      <c r="I7605" s="9"/>
      <c r="K7605" s="9"/>
      <c r="L7605" s="9"/>
      <c r="M7605" s="9"/>
      <c r="O7605" s="9"/>
      <c r="P7605" s="9"/>
      <c r="Q7605" s="9"/>
      <c r="R7605" s="36"/>
      <c r="V7605" s="36"/>
    </row>
    <row r="7606" spans="1:22" x14ac:dyDescent="0.25">
      <c r="A7606" s="86"/>
      <c r="B7606" s="9"/>
      <c r="C7606" s="9"/>
      <c r="D7606" s="9"/>
      <c r="E7606" s="9"/>
      <c r="F7606" s="9"/>
      <c r="I7606" s="9"/>
      <c r="K7606" s="9"/>
      <c r="L7606" s="9"/>
      <c r="M7606" s="9"/>
      <c r="O7606" s="9"/>
      <c r="P7606" s="9"/>
      <c r="Q7606" s="9"/>
      <c r="R7606" s="36"/>
      <c r="V7606" s="36"/>
    </row>
    <row r="7607" spans="1:22" x14ac:dyDescent="0.25">
      <c r="A7607" s="86"/>
      <c r="B7607" s="9"/>
      <c r="C7607" s="9"/>
      <c r="D7607" s="9"/>
      <c r="E7607" s="9"/>
      <c r="F7607" s="9"/>
      <c r="I7607" s="9"/>
      <c r="K7607" s="9"/>
      <c r="L7607" s="9"/>
      <c r="M7607" s="9"/>
      <c r="O7607" s="9"/>
      <c r="P7607" s="9"/>
      <c r="Q7607" s="9"/>
      <c r="R7607" s="36"/>
      <c r="V7607" s="36"/>
    </row>
    <row r="7608" spans="1:22" x14ac:dyDescent="0.25">
      <c r="A7608" s="86"/>
      <c r="B7608" s="9"/>
      <c r="C7608" s="9"/>
      <c r="D7608" s="9"/>
      <c r="E7608" s="9"/>
      <c r="F7608" s="9"/>
      <c r="I7608" s="9"/>
      <c r="K7608" s="9"/>
      <c r="L7608" s="9"/>
      <c r="M7608" s="9"/>
      <c r="O7608" s="9"/>
      <c r="P7608" s="9"/>
      <c r="Q7608" s="9"/>
      <c r="R7608" s="36"/>
      <c r="V7608" s="36"/>
    </row>
    <row r="7609" spans="1:22" x14ac:dyDescent="0.25">
      <c r="A7609" s="86"/>
      <c r="B7609" s="9"/>
      <c r="C7609" s="9"/>
      <c r="D7609" s="9"/>
      <c r="E7609" s="9"/>
      <c r="F7609" s="9"/>
      <c r="I7609" s="9"/>
      <c r="K7609" s="9"/>
      <c r="L7609" s="9"/>
      <c r="M7609" s="9"/>
      <c r="O7609" s="9"/>
      <c r="P7609" s="9"/>
      <c r="Q7609" s="9"/>
      <c r="R7609" s="36"/>
      <c r="V7609" s="36"/>
    </row>
    <row r="7610" spans="1:22" x14ac:dyDescent="0.25">
      <c r="A7610" s="86"/>
      <c r="B7610" s="9"/>
      <c r="C7610" s="9"/>
      <c r="D7610" s="9"/>
      <c r="E7610" s="9"/>
      <c r="F7610" s="9"/>
      <c r="I7610" s="9"/>
      <c r="K7610" s="9"/>
      <c r="L7610" s="9"/>
      <c r="M7610" s="9"/>
      <c r="O7610" s="9"/>
      <c r="P7610" s="9"/>
      <c r="Q7610" s="9"/>
      <c r="R7610" s="36"/>
      <c r="V7610" s="36"/>
    </row>
    <row r="7611" spans="1:22" x14ac:dyDescent="0.25">
      <c r="A7611" s="86"/>
      <c r="B7611" s="9"/>
      <c r="C7611" s="9"/>
      <c r="D7611" s="9"/>
      <c r="E7611" s="9"/>
      <c r="F7611" s="9"/>
      <c r="I7611" s="9"/>
      <c r="K7611" s="9"/>
      <c r="L7611" s="9"/>
      <c r="M7611" s="9"/>
      <c r="O7611" s="9"/>
      <c r="P7611" s="9"/>
      <c r="Q7611" s="9"/>
      <c r="R7611" s="36"/>
      <c r="V7611" s="36"/>
    </row>
    <row r="7612" spans="1:22" x14ac:dyDescent="0.25">
      <c r="A7612" s="86"/>
      <c r="B7612" s="9"/>
      <c r="C7612" s="9"/>
      <c r="D7612" s="9"/>
      <c r="E7612" s="9"/>
      <c r="F7612" s="9"/>
      <c r="I7612" s="9"/>
      <c r="K7612" s="9"/>
      <c r="L7612" s="9"/>
      <c r="M7612" s="9"/>
      <c r="O7612" s="9"/>
      <c r="P7612" s="9"/>
      <c r="Q7612" s="9"/>
      <c r="R7612" s="36"/>
      <c r="V7612" s="36"/>
    </row>
    <row r="7613" spans="1:22" x14ac:dyDescent="0.25">
      <c r="A7613" s="86"/>
      <c r="B7613" s="9"/>
      <c r="C7613" s="9"/>
      <c r="D7613" s="9"/>
      <c r="E7613" s="9"/>
      <c r="F7613" s="9"/>
      <c r="I7613" s="9"/>
      <c r="K7613" s="9"/>
      <c r="L7613" s="9"/>
      <c r="M7613" s="9"/>
      <c r="O7613" s="9"/>
      <c r="P7613" s="9"/>
      <c r="Q7613" s="9"/>
      <c r="R7613" s="36"/>
      <c r="V7613" s="36"/>
    </row>
    <row r="7614" spans="1:22" x14ac:dyDescent="0.25">
      <c r="A7614" s="86"/>
      <c r="B7614" s="9"/>
      <c r="C7614" s="9"/>
      <c r="D7614" s="9"/>
      <c r="E7614" s="9"/>
      <c r="F7614" s="9"/>
      <c r="I7614" s="9"/>
      <c r="K7614" s="9"/>
      <c r="L7614" s="9"/>
      <c r="M7614" s="9"/>
      <c r="O7614" s="9"/>
      <c r="P7614" s="9"/>
      <c r="Q7614" s="9"/>
      <c r="R7614" s="36"/>
      <c r="V7614" s="36"/>
    </row>
    <row r="7615" spans="1:22" x14ac:dyDescent="0.25">
      <c r="A7615" s="86"/>
      <c r="B7615" s="9"/>
      <c r="C7615" s="9"/>
      <c r="D7615" s="9"/>
      <c r="E7615" s="9"/>
      <c r="F7615" s="9"/>
      <c r="I7615" s="9"/>
      <c r="K7615" s="9"/>
      <c r="L7615" s="9"/>
      <c r="M7615" s="9"/>
      <c r="O7615" s="9"/>
      <c r="P7615" s="9"/>
      <c r="Q7615" s="9"/>
      <c r="R7615" s="36"/>
      <c r="V7615" s="36"/>
    </row>
    <row r="7616" spans="1:22" x14ac:dyDescent="0.25">
      <c r="A7616" s="86"/>
      <c r="B7616" s="9"/>
      <c r="C7616" s="9"/>
      <c r="D7616" s="9"/>
      <c r="E7616" s="9"/>
      <c r="F7616" s="9"/>
      <c r="I7616" s="9"/>
      <c r="K7616" s="9"/>
      <c r="L7616" s="9"/>
      <c r="M7616" s="9"/>
      <c r="O7616" s="9"/>
      <c r="P7616" s="9"/>
      <c r="Q7616" s="9"/>
      <c r="R7616" s="36"/>
      <c r="V7616" s="36"/>
    </row>
    <row r="7617" spans="1:22" x14ac:dyDescent="0.25">
      <c r="A7617" s="86"/>
      <c r="B7617" s="9"/>
      <c r="C7617" s="9"/>
      <c r="D7617" s="9"/>
      <c r="E7617" s="9"/>
      <c r="F7617" s="9"/>
      <c r="I7617" s="9"/>
      <c r="K7617" s="9"/>
      <c r="L7617" s="9"/>
      <c r="M7617" s="9"/>
      <c r="O7617" s="9"/>
      <c r="P7617" s="9"/>
      <c r="Q7617" s="9"/>
      <c r="R7617" s="36"/>
      <c r="V7617" s="36"/>
    </row>
    <row r="7618" spans="1:22" x14ac:dyDescent="0.25">
      <c r="A7618" s="86"/>
      <c r="B7618" s="9"/>
      <c r="C7618" s="9"/>
      <c r="D7618" s="9"/>
      <c r="E7618" s="9"/>
      <c r="F7618" s="9"/>
      <c r="I7618" s="9"/>
      <c r="K7618" s="9"/>
      <c r="L7618" s="9"/>
      <c r="M7618" s="9"/>
      <c r="O7618" s="9"/>
      <c r="P7618" s="9"/>
      <c r="Q7618" s="9"/>
      <c r="R7618" s="36"/>
      <c r="V7618" s="36"/>
    </row>
    <row r="7619" spans="1:22" x14ac:dyDescent="0.25">
      <c r="A7619" s="86"/>
      <c r="B7619" s="9"/>
      <c r="C7619" s="9"/>
      <c r="D7619" s="9"/>
      <c r="E7619" s="9"/>
      <c r="F7619" s="9"/>
      <c r="I7619" s="9"/>
      <c r="K7619" s="9"/>
      <c r="L7619" s="9"/>
      <c r="M7619" s="9"/>
      <c r="O7619" s="9"/>
      <c r="P7619" s="9"/>
      <c r="Q7619" s="9"/>
      <c r="R7619" s="36"/>
      <c r="V7619" s="36"/>
    </row>
    <row r="7620" spans="1:22" x14ac:dyDescent="0.25">
      <c r="A7620" s="86"/>
      <c r="B7620" s="9"/>
      <c r="C7620" s="9"/>
      <c r="D7620" s="9"/>
      <c r="E7620" s="9"/>
      <c r="F7620" s="9"/>
      <c r="I7620" s="9"/>
      <c r="K7620" s="9"/>
      <c r="L7620" s="9"/>
      <c r="M7620" s="9"/>
      <c r="O7620" s="9"/>
      <c r="P7620" s="9"/>
      <c r="Q7620" s="9"/>
      <c r="R7620" s="36"/>
      <c r="V7620" s="36"/>
    </row>
    <row r="7621" spans="1:22" x14ac:dyDescent="0.25">
      <c r="A7621" s="86"/>
      <c r="B7621" s="9"/>
      <c r="C7621" s="9"/>
      <c r="D7621" s="9"/>
      <c r="E7621" s="9"/>
      <c r="F7621" s="9"/>
      <c r="I7621" s="9"/>
      <c r="K7621" s="9"/>
      <c r="L7621" s="9"/>
      <c r="M7621" s="9"/>
      <c r="O7621" s="9"/>
      <c r="P7621" s="9"/>
      <c r="Q7621" s="9"/>
      <c r="R7621" s="36"/>
      <c r="V7621" s="36"/>
    </row>
    <row r="7622" spans="1:22" x14ac:dyDescent="0.25">
      <c r="A7622" s="86"/>
      <c r="B7622" s="9"/>
      <c r="C7622" s="9"/>
      <c r="D7622" s="9"/>
      <c r="E7622" s="9"/>
      <c r="F7622" s="9"/>
      <c r="I7622" s="9"/>
      <c r="K7622" s="9"/>
      <c r="L7622" s="9"/>
      <c r="M7622" s="9"/>
      <c r="O7622" s="9"/>
      <c r="P7622" s="9"/>
      <c r="Q7622" s="9"/>
      <c r="R7622" s="36"/>
      <c r="V7622" s="36"/>
    </row>
    <row r="7623" spans="1:22" x14ac:dyDescent="0.25">
      <c r="A7623" s="86"/>
      <c r="B7623" s="9"/>
      <c r="C7623" s="9"/>
      <c r="D7623" s="9"/>
      <c r="E7623" s="9"/>
      <c r="F7623" s="9"/>
      <c r="I7623" s="9"/>
      <c r="K7623" s="9"/>
      <c r="L7623" s="9"/>
      <c r="M7623" s="9"/>
      <c r="O7623" s="9"/>
      <c r="P7623" s="9"/>
      <c r="Q7623" s="9"/>
      <c r="R7623" s="36"/>
      <c r="V7623" s="36"/>
    </row>
    <row r="7624" spans="1:22" x14ac:dyDescent="0.25">
      <c r="A7624" s="86"/>
      <c r="B7624" s="9"/>
      <c r="C7624" s="9"/>
      <c r="D7624" s="9"/>
      <c r="E7624" s="9"/>
      <c r="F7624" s="9"/>
      <c r="I7624" s="9"/>
      <c r="K7624" s="9"/>
      <c r="L7624" s="9"/>
      <c r="M7624" s="9"/>
      <c r="O7624" s="9"/>
      <c r="P7624" s="9"/>
      <c r="Q7624" s="9"/>
      <c r="R7624" s="36"/>
      <c r="V7624" s="36"/>
    </row>
    <row r="7625" spans="1:22" x14ac:dyDescent="0.25">
      <c r="A7625" s="86"/>
      <c r="B7625" s="9"/>
      <c r="C7625" s="9"/>
      <c r="D7625" s="9"/>
      <c r="E7625" s="9"/>
      <c r="F7625" s="9"/>
      <c r="I7625" s="9"/>
      <c r="K7625" s="9"/>
      <c r="L7625" s="9"/>
      <c r="M7625" s="9"/>
      <c r="O7625" s="9"/>
      <c r="P7625" s="9"/>
      <c r="Q7625" s="9"/>
      <c r="R7625" s="36"/>
      <c r="V7625" s="36"/>
    </row>
    <row r="7626" spans="1:22" x14ac:dyDescent="0.25">
      <c r="A7626" s="86"/>
      <c r="B7626" s="9"/>
      <c r="C7626" s="9"/>
      <c r="D7626" s="9"/>
      <c r="E7626" s="9"/>
      <c r="F7626" s="9"/>
      <c r="I7626" s="9"/>
      <c r="K7626" s="9"/>
      <c r="L7626" s="9"/>
      <c r="M7626" s="9"/>
      <c r="O7626" s="9"/>
      <c r="P7626" s="9"/>
      <c r="Q7626" s="9"/>
      <c r="R7626" s="36"/>
      <c r="V7626" s="36"/>
    </row>
    <row r="7627" spans="1:22" x14ac:dyDescent="0.25">
      <c r="A7627" s="86"/>
      <c r="B7627" s="9"/>
      <c r="C7627" s="9"/>
      <c r="D7627" s="9"/>
      <c r="E7627" s="9"/>
      <c r="F7627" s="9"/>
      <c r="I7627" s="9"/>
      <c r="K7627" s="9"/>
      <c r="L7627" s="9"/>
      <c r="M7627" s="9"/>
      <c r="O7627" s="9"/>
      <c r="P7627" s="9"/>
      <c r="Q7627" s="9"/>
      <c r="R7627" s="36"/>
      <c r="V7627" s="36"/>
    </row>
    <row r="7628" spans="1:22" x14ac:dyDescent="0.25">
      <c r="A7628" s="86"/>
      <c r="B7628" s="9"/>
      <c r="C7628" s="9"/>
      <c r="D7628" s="9"/>
      <c r="E7628" s="9"/>
      <c r="F7628" s="9"/>
      <c r="I7628" s="9"/>
      <c r="K7628" s="9"/>
      <c r="L7628" s="9"/>
      <c r="M7628" s="9"/>
      <c r="O7628" s="9"/>
      <c r="P7628" s="9"/>
      <c r="Q7628" s="9"/>
      <c r="R7628" s="36"/>
      <c r="V7628" s="36"/>
    </row>
    <row r="7629" spans="1:22" x14ac:dyDescent="0.25">
      <c r="A7629" s="86"/>
      <c r="B7629" s="9"/>
      <c r="C7629" s="9"/>
      <c r="D7629" s="9"/>
      <c r="E7629" s="9"/>
      <c r="F7629" s="9"/>
      <c r="I7629" s="9"/>
      <c r="K7629" s="9"/>
      <c r="L7629" s="9"/>
      <c r="M7629" s="9"/>
      <c r="O7629" s="9"/>
      <c r="P7629" s="9"/>
      <c r="Q7629" s="9"/>
      <c r="R7629" s="36"/>
      <c r="V7629" s="36"/>
    </row>
    <row r="7630" spans="1:22" x14ac:dyDescent="0.25">
      <c r="A7630" s="86"/>
      <c r="B7630" s="9"/>
      <c r="C7630" s="9"/>
      <c r="D7630" s="9"/>
      <c r="E7630" s="9"/>
      <c r="F7630" s="9"/>
      <c r="I7630" s="9"/>
      <c r="K7630" s="9"/>
      <c r="L7630" s="9"/>
      <c r="M7630" s="9"/>
      <c r="O7630" s="9"/>
      <c r="P7630" s="9"/>
      <c r="Q7630" s="9"/>
      <c r="R7630" s="36"/>
      <c r="V7630" s="36"/>
    </row>
    <row r="7631" spans="1:22" x14ac:dyDescent="0.25">
      <c r="A7631" s="86"/>
      <c r="B7631" s="9"/>
      <c r="C7631" s="9"/>
      <c r="D7631" s="9"/>
      <c r="E7631" s="9"/>
      <c r="F7631" s="9"/>
      <c r="I7631" s="9"/>
      <c r="K7631" s="9"/>
      <c r="L7631" s="9"/>
      <c r="M7631" s="9"/>
      <c r="O7631" s="9"/>
      <c r="P7631" s="9"/>
      <c r="Q7631" s="9"/>
      <c r="R7631" s="36"/>
      <c r="V7631" s="36"/>
    </row>
    <row r="7632" spans="1:22" x14ac:dyDescent="0.25">
      <c r="A7632" s="86"/>
      <c r="B7632" s="9"/>
      <c r="C7632" s="9"/>
      <c r="D7632" s="9"/>
      <c r="E7632" s="9"/>
      <c r="F7632" s="9"/>
      <c r="I7632" s="9"/>
      <c r="K7632" s="9"/>
      <c r="L7632" s="9"/>
      <c r="M7632" s="9"/>
      <c r="O7632" s="9"/>
      <c r="P7632" s="9"/>
      <c r="Q7632" s="9"/>
      <c r="R7632" s="36"/>
      <c r="V7632" s="36"/>
    </row>
    <row r="7633" spans="1:22" x14ac:dyDescent="0.25">
      <c r="A7633" s="86"/>
      <c r="B7633" s="9"/>
      <c r="C7633" s="9"/>
      <c r="D7633" s="9"/>
      <c r="E7633" s="9"/>
      <c r="F7633" s="9"/>
      <c r="I7633" s="9"/>
      <c r="K7633" s="9"/>
      <c r="L7633" s="9"/>
      <c r="M7633" s="9"/>
      <c r="O7633" s="9"/>
      <c r="P7633" s="9"/>
      <c r="Q7633" s="9"/>
      <c r="R7633" s="36"/>
      <c r="V7633" s="36"/>
    </row>
    <row r="7634" spans="1:22" x14ac:dyDescent="0.25">
      <c r="A7634" s="86"/>
      <c r="B7634" s="9"/>
      <c r="C7634" s="9"/>
      <c r="D7634" s="9"/>
      <c r="E7634" s="9"/>
      <c r="F7634" s="9"/>
      <c r="I7634" s="9"/>
      <c r="K7634" s="9"/>
      <c r="L7634" s="9"/>
      <c r="M7634" s="9"/>
      <c r="O7634" s="9"/>
      <c r="P7634" s="9"/>
      <c r="Q7634" s="9"/>
      <c r="R7634" s="36"/>
      <c r="V7634" s="36"/>
    </row>
    <row r="7635" spans="1:22" x14ac:dyDescent="0.25">
      <c r="A7635" s="86"/>
      <c r="B7635" s="9"/>
      <c r="C7635" s="9"/>
      <c r="D7635" s="9"/>
      <c r="E7635" s="9"/>
      <c r="F7635" s="9"/>
      <c r="I7635" s="9"/>
      <c r="K7635" s="9"/>
      <c r="L7635" s="9"/>
      <c r="M7635" s="9"/>
      <c r="O7635" s="9"/>
      <c r="P7635" s="9"/>
      <c r="Q7635" s="9"/>
      <c r="R7635" s="36"/>
      <c r="V7635" s="36"/>
    </row>
    <row r="7636" spans="1:22" x14ac:dyDescent="0.25">
      <c r="A7636" s="86"/>
      <c r="B7636" s="9"/>
      <c r="C7636" s="9"/>
      <c r="D7636" s="9"/>
      <c r="E7636" s="9"/>
      <c r="F7636" s="9"/>
      <c r="I7636" s="9"/>
      <c r="K7636" s="9"/>
      <c r="L7636" s="9"/>
      <c r="M7636" s="9"/>
      <c r="O7636" s="9"/>
      <c r="P7636" s="9"/>
      <c r="Q7636" s="9"/>
      <c r="R7636" s="36"/>
      <c r="V7636" s="36"/>
    </row>
    <row r="7637" spans="1:22" x14ac:dyDescent="0.25">
      <c r="A7637" s="86"/>
      <c r="B7637" s="9"/>
      <c r="C7637" s="9"/>
      <c r="D7637" s="9"/>
      <c r="E7637" s="9"/>
      <c r="F7637" s="9"/>
      <c r="I7637" s="9"/>
      <c r="K7637" s="9"/>
      <c r="L7637" s="9"/>
      <c r="M7637" s="9"/>
      <c r="O7637" s="9"/>
      <c r="P7637" s="9"/>
      <c r="Q7637" s="9"/>
      <c r="R7637" s="36"/>
      <c r="V7637" s="36"/>
    </row>
    <row r="7638" spans="1:22" x14ac:dyDescent="0.25">
      <c r="A7638" s="86"/>
      <c r="B7638" s="9"/>
      <c r="C7638" s="9"/>
      <c r="D7638" s="9"/>
      <c r="E7638" s="9"/>
      <c r="F7638" s="9"/>
      <c r="I7638" s="9"/>
      <c r="K7638" s="9"/>
      <c r="L7638" s="9"/>
      <c r="M7638" s="9"/>
      <c r="O7638" s="9"/>
      <c r="P7638" s="9"/>
      <c r="Q7638" s="9"/>
      <c r="R7638" s="36"/>
      <c r="V7638" s="36"/>
    </row>
    <row r="7639" spans="1:22" x14ac:dyDescent="0.25">
      <c r="A7639" s="86"/>
      <c r="B7639" s="9"/>
      <c r="C7639" s="9"/>
      <c r="D7639" s="9"/>
      <c r="E7639" s="9"/>
      <c r="F7639" s="9"/>
      <c r="I7639" s="9"/>
      <c r="K7639" s="9"/>
      <c r="L7639" s="9"/>
      <c r="M7639" s="9"/>
      <c r="O7639" s="9"/>
      <c r="P7639" s="9"/>
      <c r="Q7639" s="9"/>
      <c r="R7639" s="36"/>
      <c r="V7639" s="36"/>
    </row>
    <row r="7640" spans="1:22" x14ac:dyDescent="0.25">
      <c r="A7640" s="86"/>
      <c r="B7640" s="9"/>
      <c r="C7640" s="9"/>
      <c r="D7640" s="9"/>
      <c r="E7640" s="9"/>
      <c r="F7640" s="9"/>
      <c r="I7640" s="9"/>
      <c r="K7640" s="9"/>
      <c r="L7640" s="9"/>
      <c r="M7640" s="9"/>
      <c r="O7640" s="9"/>
      <c r="P7640" s="9"/>
      <c r="Q7640" s="9"/>
      <c r="R7640" s="36"/>
      <c r="V7640" s="36"/>
    </row>
    <row r="7641" spans="1:22" x14ac:dyDescent="0.25">
      <c r="A7641" s="86"/>
      <c r="B7641" s="9"/>
      <c r="C7641" s="9"/>
      <c r="D7641" s="9"/>
      <c r="E7641" s="9"/>
      <c r="F7641" s="9"/>
      <c r="I7641" s="9"/>
      <c r="K7641" s="9"/>
      <c r="L7641" s="9"/>
      <c r="M7641" s="9"/>
      <c r="O7641" s="9"/>
      <c r="P7641" s="9"/>
      <c r="Q7641" s="9"/>
      <c r="R7641" s="36"/>
      <c r="V7641" s="36"/>
    </row>
    <row r="7642" spans="1:22" x14ac:dyDescent="0.25">
      <c r="A7642" s="86"/>
      <c r="B7642" s="9"/>
      <c r="C7642" s="9"/>
      <c r="D7642" s="9"/>
      <c r="E7642" s="9"/>
      <c r="F7642" s="9"/>
      <c r="I7642" s="9"/>
      <c r="K7642" s="9"/>
      <c r="L7642" s="9"/>
      <c r="M7642" s="9"/>
      <c r="O7642" s="9"/>
      <c r="P7642" s="9"/>
      <c r="Q7642" s="9"/>
      <c r="R7642" s="36"/>
      <c r="V7642" s="36"/>
    </row>
    <row r="7643" spans="1:22" x14ac:dyDescent="0.25">
      <c r="A7643" s="86"/>
      <c r="B7643" s="9"/>
      <c r="C7643" s="9"/>
      <c r="D7643" s="9"/>
      <c r="E7643" s="9"/>
      <c r="F7643" s="9"/>
      <c r="I7643" s="9"/>
      <c r="K7643" s="9"/>
      <c r="L7643" s="9"/>
      <c r="M7643" s="9"/>
      <c r="O7643" s="9"/>
      <c r="P7643" s="9"/>
      <c r="Q7643" s="9"/>
      <c r="R7643" s="36"/>
      <c r="V7643" s="36"/>
    </row>
    <row r="7644" spans="1:22" x14ac:dyDescent="0.25">
      <c r="A7644" s="86"/>
      <c r="B7644" s="9"/>
      <c r="C7644" s="9"/>
      <c r="D7644" s="9"/>
      <c r="E7644" s="9"/>
      <c r="F7644" s="9"/>
      <c r="I7644" s="9"/>
      <c r="K7644" s="9"/>
      <c r="L7644" s="9"/>
      <c r="M7644" s="9"/>
      <c r="O7644" s="9"/>
      <c r="P7644" s="9"/>
      <c r="Q7644" s="9"/>
      <c r="R7644" s="36"/>
      <c r="V7644" s="36"/>
    </row>
    <row r="7645" spans="1:22" x14ac:dyDescent="0.25">
      <c r="A7645" s="86"/>
      <c r="B7645" s="9"/>
      <c r="C7645" s="9"/>
      <c r="D7645" s="9"/>
      <c r="E7645" s="9"/>
      <c r="F7645" s="9"/>
      <c r="I7645" s="9"/>
      <c r="K7645" s="9"/>
      <c r="L7645" s="9"/>
      <c r="M7645" s="9"/>
      <c r="O7645" s="9"/>
      <c r="P7645" s="9"/>
      <c r="Q7645" s="9"/>
      <c r="R7645" s="36"/>
      <c r="V7645" s="36"/>
    </row>
    <row r="7646" spans="1:22" x14ac:dyDescent="0.25">
      <c r="A7646" s="86"/>
      <c r="B7646" s="9"/>
      <c r="C7646" s="9"/>
      <c r="D7646" s="9"/>
      <c r="E7646" s="9"/>
      <c r="F7646" s="9"/>
      <c r="I7646" s="9"/>
      <c r="K7646" s="9"/>
      <c r="L7646" s="9"/>
      <c r="M7646" s="9"/>
      <c r="O7646" s="9"/>
      <c r="P7646" s="9"/>
      <c r="Q7646" s="9"/>
      <c r="R7646" s="36"/>
      <c r="V7646" s="36"/>
    </row>
    <row r="7647" spans="1:22" x14ac:dyDescent="0.25">
      <c r="A7647" s="86"/>
      <c r="B7647" s="9"/>
      <c r="C7647" s="9"/>
      <c r="D7647" s="9"/>
      <c r="E7647" s="9"/>
      <c r="F7647" s="9"/>
      <c r="I7647" s="9"/>
      <c r="K7647" s="9"/>
      <c r="L7647" s="9"/>
      <c r="M7647" s="9"/>
      <c r="O7647" s="9"/>
      <c r="P7647" s="9"/>
      <c r="Q7647" s="9"/>
      <c r="R7647" s="36"/>
      <c r="V7647" s="36"/>
    </row>
    <row r="7648" spans="1:22" x14ac:dyDescent="0.25">
      <c r="A7648" s="86"/>
      <c r="B7648" s="9"/>
      <c r="C7648" s="9"/>
      <c r="D7648" s="9"/>
      <c r="E7648" s="9"/>
      <c r="F7648" s="9"/>
      <c r="I7648" s="9"/>
      <c r="K7648" s="9"/>
      <c r="L7648" s="9"/>
      <c r="M7648" s="9"/>
      <c r="O7648" s="9"/>
      <c r="P7648" s="9"/>
      <c r="Q7648" s="9"/>
      <c r="R7648" s="36"/>
      <c r="V7648" s="36"/>
    </row>
    <row r="7649" spans="1:22" x14ac:dyDescent="0.25">
      <c r="A7649" s="86"/>
      <c r="B7649" s="9"/>
      <c r="C7649" s="9"/>
      <c r="D7649" s="9"/>
      <c r="E7649" s="9"/>
      <c r="F7649" s="9"/>
      <c r="I7649" s="9"/>
      <c r="K7649" s="9"/>
      <c r="L7649" s="9"/>
      <c r="M7649" s="9"/>
      <c r="O7649" s="9"/>
      <c r="P7649" s="9"/>
      <c r="Q7649" s="9"/>
      <c r="R7649" s="36"/>
      <c r="V7649" s="36"/>
    </row>
    <row r="7650" spans="1:22" x14ac:dyDescent="0.25">
      <c r="A7650" s="86"/>
      <c r="B7650" s="9"/>
      <c r="C7650" s="9"/>
      <c r="D7650" s="9"/>
      <c r="E7650" s="9"/>
      <c r="F7650" s="9"/>
      <c r="I7650" s="9"/>
      <c r="K7650" s="9"/>
      <c r="L7650" s="9"/>
      <c r="M7650" s="9"/>
      <c r="O7650" s="9"/>
      <c r="P7650" s="9"/>
      <c r="Q7650" s="9"/>
      <c r="R7650" s="36"/>
      <c r="V7650" s="36"/>
    </row>
    <row r="7651" spans="1:22" x14ac:dyDescent="0.25">
      <c r="A7651" s="86"/>
      <c r="B7651" s="9"/>
      <c r="C7651" s="9"/>
      <c r="D7651" s="9"/>
      <c r="E7651" s="9"/>
      <c r="F7651" s="9"/>
      <c r="I7651" s="9"/>
      <c r="K7651" s="9"/>
      <c r="L7651" s="9"/>
      <c r="M7651" s="9"/>
      <c r="O7651" s="9"/>
      <c r="P7651" s="9"/>
      <c r="Q7651" s="9"/>
      <c r="R7651" s="36"/>
      <c r="V7651" s="36"/>
    </row>
    <row r="7652" spans="1:22" x14ac:dyDescent="0.25">
      <c r="A7652" s="86"/>
      <c r="B7652" s="9"/>
      <c r="C7652" s="9"/>
      <c r="D7652" s="9"/>
      <c r="E7652" s="9"/>
      <c r="F7652" s="9"/>
      <c r="I7652" s="9"/>
      <c r="K7652" s="9"/>
      <c r="L7652" s="9"/>
      <c r="M7652" s="9"/>
      <c r="O7652" s="9"/>
      <c r="P7652" s="9"/>
      <c r="Q7652" s="9"/>
      <c r="R7652" s="36"/>
      <c r="V7652" s="36"/>
    </row>
    <row r="7653" spans="1:22" x14ac:dyDescent="0.25">
      <c r="A7653" s="86"/>
      <c r="B7653" s="9"/>
      <c r="C7653" s="9"/>
      <c r="D7653" s="9"/>
      <c r="E7653" s="9"/>
      <c r="F7653" s="9"/>
      <c r="I7653" s="9"/>
      <c r="K7653" s="9"/>
      <c r="L7653" s="9"/>
      <c r="M7653" s="9"/>
      <c r="O7653" s="9"/>
      <c r="P7653" s="9"/>
      <c r="Q7653" s="9"/>
      <c r="R7653" s="36"/>
      <c r="V7653" s="36"/>
    </row>
    <row r="7654" spans="1:22" x14ac:dyDescent="0.25">
      <c r="A7654" s="86"/>
      <c r="B7654" s="9"/>
      <c r="C7654" s="9"/>
      <c r="D7654" s="9"/>
      <c r="E7654" s="9"/>
      <c r="F7654" s="9"/>
      <c r="I7654" s="9"/>
      <c r="K7654" s="9"/>
      <c r="L7654" s="9"/>
      <c r="M7654" s="9"/>
      <c r="O7654" s="9"/>
      <c r="P7654" s="9"/>
      <c r="Q7654" s="9"/>
      <c r="R7654" s="36"/>
      <c r="V7654" s="36"/>
    </row>
    <row r="7655" spans="1:22" x14ac:dyDescent="0.25">
      <c r="A7655" s="86"/>
      <c r="B7655" s="9"/>
      <c r="C7655" s="9"/>
      <c r="D7655" s="9"/>
      <c r="E7655" s="9"/>
      <c r="F7655" s="9"/>
      <c r="I7655" s="9"/>
      <c r="K7655" s="9"/>
      <c r="L7655" s="9"/>
      <c r="M7655" s="9"/>
      <c r="O7655" s="9"/>
      <c r="P7655" s="9"/>
      <c r="Q7655" s="9"/>
      <c r="R7655" s="36"/>
      <c r="V7655" s="36"/>
    </row>
    <row r="7656" spans="1:22" x14ac:dyDescent="0.25">
      <c r="A7656" s="86"/>
      <c r="B7656" s="9"/>
      <c r="C7656" s="9"/>
      <c r="D7656" s="9"/>
      <c r="E7656" s="9"/>
      <c r="F7656" s="9"/>
      <c r="I7656" s="9"/>
      <c r="K7656" s="9"/>
      <c r="L7656" s="9"/>
      <c r="M7656" s="9"/>
      <c r="O7656" s="9"/>
      <c r="P7656" s="9"/>
      <c r="Q7656" s="9"/>
      <c r="R7656" s="36"/>
      <c r="V7656" s="36"/>
    </row>
    <row r="7657" spans="1:22" x14ac:dyDescent="0.25">
      <c r="A7657" s="86"/>
      <c r="B7657" s="9"/>
      <c r="C7657" s="9"/>
      <c r="D7657" s="9"/>
      <c r="E7657" s="9"/>
      <c r="F7657" s="9"/>
      <c r="I7657" s="9"/>
      <c r="K7657" s="9"/>
      <c r="L7657" s="9"/>
      <c r="M7657" s="9"/>
      <c r="O7657" s="9"/>
      <c r="P7657" s="9"/>
      <c r="Q7657" s="9"/>
      <c r="R7657" s="36"/>
      <c r="V7657" s="36"/>
    </row>
    <row r="7658" spans="1:22" x14ac:dyDescent="0.25">
      <c r="A7658" s="86"/>
      <c r="B7658" s="9"/>
      <c r="C7658" s="9"/>
      <c r="D7658" s="9"/>
      <c r="E7658" s="9"/>
      <c r="F7658" s="9"/>
      <c r="I7658" s="9"/>
      <c r="K7658" s="9"/>
      <c r="L7658" s="9"/>
      <c r="M7658" s="9"/>
      <c r="O7658" s="9"/>
      <c r="P7658" s="9"/>
      <c r="Q7658" s="9"/>
      <c r="R7658" s="36"/>
      <c r="V7658" s="36"/>
    </row>
    <row r="7659" spans="1:22" x14ac:dyDescent="0.25">
      <c r="A7659" s="86"/>
      <c r="B7659" s="9"/>
      <c r="C7659" s="9"/>
      <c r="D7659" s="9"/>
      <c r="E7659" s="9"/>
      <c r="F7659" s="9"/>
      <c r="I7659" s="9"/>
      <c r="K7659" s="9"/>
      <c r="L7659" s="9"/>
      <c r="M7659" s="9"/>
      <c r="O7659" s="9"/>
      <c r="P7659" s="9"/>
      <c r="Q7659" s="9"/>
      <c r="R7659" s="36"/>
      <c r="V7659" s="36"/>
    </row>
    <row r="7660" spans="1:22" x14ac:dyDescent="0.25">
      <c r="A7660" s="86"/>
      <c r="B7660" s="9"/>
      <c r="C7660" s="9"/>
      <c r="D7660" s="9"/>
      <c r="E7660" s="9"/>
      <c r="F7660" s="9"/>
      <c r="I7660" s="9"/>
      <c r="K7660" s="9"/>
      <c r="L7660" s="9"/>
      <c r="M7660" s="9"/>
      <c r="O7660" s="9"/>
      <c r="P7660" s="9"/>
      <c r="Q7660" s="9"/>
      <c r="R7660" s="36"/>
      <c r="V7660" s="36"/>
    </row>
    <row r="7661" spans="1:22" x14ac:dyDescent="0.25">
      <c r="A7661" s="86"/>
      <c r="B7661" s="9"/>
      <c r="C7661" s="9"/>
      <c r="D7661" s="9"/>
      <c r="E7661" s="9"/>
      <c r="F7661" s="9"/>
      <c r="I7661" s="9"/>
      <c r="K7661" s="9"/>
      <c r="L7661" s="9"/>
      <c r="M7661" s="9"/>
      <c r="O7661" s="9"/>
      <c r="P7661" s="9"/>
      <c r="Q7661" s="9"/>
      <c r="R7661" s="36"/>
      <c r="V7661" s="36"/>
    </row>
    <row r="7662" spans="1:22" x14ac:dyDescent="0.25">
      <c r="A7662" s="86"/>
      <c r="B7662" s="9"/>
      <c r="C7662" s="9"/>
      <c r="D7662" s="9"/>
      <c r="E7662" s="9"/>
      <c r="F7662" s="9"/>
      <c r="I7662" s="9"/>
      <c r="K7662" s="9"/>
      <c r="L7662" s="9"/>
      <c r="M7662" s="9"/>
      <c r="O7662" s="9"/>
      <c r="P7662" s="9"/>
      <c r="Q7662" s="9"/>
      <c r="R7662" s="36"/>
      <c r="V7662" s="36"/>
    </row>
    <row r="7663" spans="1:22" x14ac:dyDescent="0.25">
      <c r="A7663" s="86"/>
      <c r="B7663" s="9"/>
      <c r="C7663" s="9"/>
      <c r="D7663" s="9"/>
      <c r="E7663" s="9"/>
      <c r="F7663" s="9"/>
      <c r="I7663" s="9"/>
      <c r="K7663" s="9"/>
      <c r="L7663" s="9"/>
      <c r="M7663" s="9"/>
      <c r="O7663" s="9"/>
      <c r="P7663" s="9"/>
      <c r="Q7663" s="9"/>
      <c r="R7663" s="36"/>
      <c r="V7663" s="36"/>
    </row>
    <row r="7664" spans="1:22" x14ac:dyDescent="0.25">
      <c r="A7664" s="86"/>
      <c r="B7664" s="9"/>
      <c r="C7664" s="9"/>
      <c r="D7664" s="9"/>
      <c r="E7664" s="9"/>
      <c r="F7664" s="9"/>
      <c r="I7664" s="9"/>
      <c r="K7664" s="9"/>
      <c r="L7664" s="9"/>
      <c r="M7664" s="9"/>
      <c r="O7664" s="9"/>
      <c r="P7664" s="9"/>
      <c r="Q7664" s="9"/>
      <c r="R7664" s="36"/>
      <c r="V7664" s="36"/>
    </row>
    <row r="7665" spans="1:22" x14ac:dyDescent="0.25">
      <c r="A7665" s="86"/>
      <c r="B7665" s="9"/>
      <c r="C7665" s="9"/>
      <c r="D7665" s="9"/>
      <c r="E7665" s="9"/>
      <c r="F7665" s="9"/>
      <c r="I7665" s="9"/>
      <c r="K7665" s="9"/>
      <c r="L7665" s="9"/>
      <c r="M7665" s="9"/>
      <c r="O7665" s="9"/>
      <c r="P7665" s="9"/>
      <c r="Q7665" s="9"/>
      <c r="R7665" s="36"/>
      <c r="V7665" s="36"/>
    </row>
    <row r="7666" spans="1:22" x14ac:dyDescent="0.25">
      <c r="A7666" s="86"/>
      <c r="B7666" s="9"/>
      <c r="C7666" s="9"/>
      <c r="D7666" s="9"/>
      <c r="E7666" s="9"/>
      <c r="F7666" s="9"/>
      <c r="I7666" s="9"/>
      <c r="K7666" s="9"/>
      <c r="L7666" s="9"/>
      <c r="M7666" s="9"/>
      <c r="O7666" s="9"/>
      <c r="P7666" s="9"/>
      <c r="Q7666" s="9"/>
      <c r="R7666" s="36"/>
      <c r="V7666" s="36"/>
    </row>
    <row r="7667" spans="1:22" x14ac:dyDescent="0.25">
      <c r="A7667" s="86"/>
      <c r="B7667" s="9"/>
      <c r="C7667" s="9"/>
      <c r="D7667" s="9"/>
      <c r="E7667" s="9"/>
      <c r="F7667" s="9"/>
      <c r="I7667" s="9"/>
      <c r="K7667" s="9"/>
      <c r="L7667" s="9"/>
      <c r="M7667" s="9"/>
      <c r="O7667" s="9"/>
      <c r="P7667" s="9"/>
      <c r="Q7667" s="9"/>
      <c r="R7667" s="36"/>
      <c r="V7667" s="36"/>
    </row>
    <row r="7668" spans="1:22" x14ac:dyDescent="0.25">
      <c r="A7668" s="86"/>
      <c r="B7668" s="9"/>
      <c r="C7668" s="9"/>
      <c r="D7668" s="9"/>
      <c r="E7668" s="9"/>
      <c r="F7668" s="9"/>
      <c r="I7668" s="9"/>
      <c r="K7668" s="9"/>
      <c r="L7668" s="9"/>
      <c r="M7668" s="9"/>
      <c r="O7668" s="9"/>
      <c r="P7668" s="9"/>
      <c r="Q7668" s="9"/>
      <c r="R7668" s="36"/>
      <c r="V7668" s="36"/>
    </row>
    <row r="7669" spans="1:22" x14ac:dyDescent="0.25">
      <c r="A7669" s="86"/>
      <c r="B7669" s="9"/>
      <c r="C7669" s="9"/>
      <c r="D7669" s="9"/>
      <c r="E7669" s="9"/>
      <c r="F7669" s="9"/>
      <c r="I7669" s="9"/>
      <c r="K7669" s="9"/>
      <c r="L7669" s="9"/>
      <c r="M7669" s="9"/>
      <c r="O7669" s="9"/>
      <c r="P7669" s="9"/>
      <c r="Q7669" s="9"/>
      <c r="R7669" s="36"/>
      <c r="V7669" s="36"/>
    </row>
    <row r="7670" spans="1:22" x14ac:dyDescent="0.25">
      <c r="A7670" s="86"/>
      <c r="B7670" s="9"/>
      <c r="C7670" s="9"/>
      <c r="D7670" s="9"/>
      <c r="E7670" s="9"/>
      <c r="F7670" s="9"/>
      <c r="I7670" s="9"/>
      <c r="K7670" s="9"/>
      <c r="L7670" s="9"/>
      <c r="M7670" s="9"/>
      <c r="O7670" s="9"/>
      <c r="P7670" s="9"/>
      <c r="Q7670" s="9"/>
      <c r="R7670" s="36"/>
      <c r="V7670" s="36"/>
    </row>
    <row r="7671" spans="1:22" x14ac:dyDescent="0.25">
      <c r="A7671" s="86"/>
      <c r="B7671" s="9"/>
      <c r="C7671" s="9"/>
      <c r="D7671" s="9"/>
      <c r="E7671" s="9"/>
      <c r="F7671" s="9"/>
      <c r="I7671" s="9"/>
      <c r="K7671" s="9"/>
      <c r="L7671" s="9"/>
      <c r="M7671" s="9"/>
      <c r="O7671" s="9"/>
      <c r="P7671" s="9"/>
      <c r="Q7671" s="9"/>
      <c r="R7671" s="36"/>
      <c r="V7671" s="36"/>
    </row>
    <row r="7672" spans="1:22" x14ac:dyDescent="0.25">
      <c r="A7672" s="86"/>
      <c r="B7672" s="9"/>
      <c r="C7672" s="9"/>
      <c r="D7672" s="9"/>
      <c r="E7672" s="9"/>
      <c r="F7672" s="9"/>
      <c r="I7672" s="9"/>
      <c r="K7672" s="9"/>
      <c r="L7672" s="9"/>
      <c r="M7672" s="9"/>
      <c r="O7672" s="9"/>
      <c r="P7672" s="9"/>
      <c r="Q7672" s="9"/>
      <c r="R7672" s="36"/>
      <c r="V7672" s="36"/>
    </row>
    <row r="7673" spans="1:22" x14ac:dyDescent="0.25">
      <c r="A7673" s="86"/>
      <c r="B7673" s="9"/>
      <c r="C7673" s="9"/>
      <c r="D7673" s="9"/>
      <c r="E7673" s="9"/>
      <c r="F7673" s="9"/>
      <c r="I7673" s="9"/>
      <c r="K7673" s="9"/>
      <c r="L7673" s="9"/>
      <c r="M7673" s="9"/>
      <c r="O7673" s="9"/>
      <c r="P7673" s="9"/>
      <c r="Q7673" s="9"/>
      <c r="R7673" s="36"/>
      <c r="V7673" s="36"/>
    </row>
    <row r="7674" spans="1:22" x14ac:dyDescent="0.25">
      <c r="A7674" s="86"/>
      <c r="B7674" s="9"/>
      <c r="C7674" s="9"/>
      <c r="D7674" s="9"/>
      <c r="E7674" s="9"/>
      <c r="F7674" s="9"/>
      <c r="I7674" s="9"/>
      <c r="K7674" s="9"/>
      <c r="L7674" s="9"/>
      <c r="M7674" s="9"/>
      <c r="O7674" s="9"/>
      <c r="P7674" s="9"/>
      <c r="Q7674" s="9"/>
      <c r="R7674" s="36"/>
      <c r="V7674" s="36"/>
    </row>
    <row r="7675" spans="1:22" x14ac:dyDescent="0.25">
      <c r="A7675" s="86"/>
      <c r="B7675" s="9"/>
      <c r="C7675" s="9"/>
      <c r="D7675" s="9"/>
      <c r="E7675" s="9"/>
      <c r="F7675" s="9"/>
      <c r="I7675" s="9"/>
      <c r="K7675" s="9"/>
      <c r="L7675" s="9"/>
      <c r="M7675" s="9"/>
      <c r="O7675" s="9"/>
      <c r="P7675" s="9"/>
      <c r="Q7675" s="9"/>
      <c r="R7675" s="36"/>
      <c r="V7675" s="36"/>
    </row>
    <row r="7676" spans="1:22" x14ac:dyDescent="0.25">
      <c r="A7676" s="86"/>
      <c r="B7676" s="9"/>
      <c r="C7676" s="9"/>
      <c r="D7676" s="9"/>
      <c r="E7676" s="9"/>
      <c r="F7676" s="9"/>
      <c r="I7676" s="9"/>
      <c r="K7676" s="9"/>
      <c r="L7676" s="9"/>
      <c r="M7676" s="9"/>
      <c r="O7676" s="9"/>
      <c r="P7676" s="9"/>
      <c r="Q7676" s="9"/>
      <c r="R7676" s="36"/>
      <c r="V7676" s="36"/>
    </row>
    <row r="7677" spans="1:22" x14ac:dyDescent="0.25">
      <c r="A7677" s="86"/>
      <c r="B7677" s="9"/>
      <c r="C7677" s="9"/>
      <c r="D7677" s="9"/>
      <c r="E7677" s="9"/>
      <c r="F7677" s="9"/>
      <c r="I7677" s="9"/>
      <c r="K7677" s="9"/>
      <c r="L7677" s="9"/>
      <c r="M7677" s="9"/>
      <c r="O7677" s="9"/>
      <c r="P7677" s="9"/>
      <c r="Q7677" s="9"/>
      <c r="R7677" s="36"/>
      <c r="V7677" s="36"/>
    </row>
    <row r="7678" spans="1:22" x14ac:dyDescent="0.25">
      <c r="A7678" s="86"/>
      <c r="B7678" s="9"/>
      <c r="C7678" s="9"/>
      <c r="D7678" s="9"/>
      <c r="E7678" s="9"/>
      <c r="F7678" s="9"/>
      <c r="I7678" s="9"/>
      <c r="K7678" s="9"/>
      <c r="L7678" s="9"/>
      <c r="M7678" s="9"/>
      <c r="O7678" s="9"/>
      <c r="P7678" s="9"/>
      <c r="Q7678" s="9"/>
      <c r="R7678" s="36"/>
      <c r="V7678" s="36"/>
    </row>
    <row r="7679" spans="1:22" x14ac:dyDescent="0.25">
      <c r="A7679" s="86"/>
      <c r="B7679" s="9"/>
      <c r="C7679" s="9"/>
      <c r="D7679" s="9"/>
      <c r="E7679" s="9"/>
      <c r="F7679" s="9"/>
      <c r="I7679" s="9"/>
      <c r="K7679" s="9"/>
      <c r="L7679" s="9"/>
      <c r="M7679" s="9"/>
      <c r="O7679" s="9"/>
      <c r="P7679" s="9"/>
      <c r="Q7679" s="9"/>
      <c r="R7679" s="36"/>
      <c r="V7679" s="36"/>
    </row>
    <row r="7680" spans="1:22" x14ac:dyDescent="0.25">
      <c r="A7680" s="86"/>
      <c r="B7680" s="9"/>
      <c r="C7680" s="9"/>
      <c r="D7680" s="9"/>
      <c r="E7680" s="9"/>
      <c r="F7680" s="9"/>
      <c r="I7680" s="9"/>
      <c r="K7680" s="9"/>
      <c r="L7680" s="9"/>
      <c r="M7680" s="9"/>
      <c r="O7680" s="9"/>
      <c r="P7680" s="9"/>
      <c r="Q7680" s="9"/>
      <c r="R7680" s="36"/>
      <c r="V7680" s="36"/>
    </row>
    <row r="7681" spans="1:22" x14ac:dyDescent="0.25">
      <c r="A7681" s="86"/>
      <c r="B7681" s="9"/>
      <c r="C7681" s="9"/>
      <c r="D7681" s="9"/>
      <c r="E7681" s="9"/>
      <c r="F7681" s="9"/>
      <c r="I7681" s="9"/>
      <c r="K7681" s="9"/>
      <c r="L7681" s="9"/>
      <c r="M7681" s="9"/>
      <c r="O7681" s="9"/>
      <c r="P7681" s="9"/>
      <c r="Q7681" s="9"/>
      <c r="R7681" s="36"/>
      <c r="V7681" s="36"/>
    </row>
    <row r="7682" spans="1:22" x14ac:dyDescent="0.25">
      <c r="A7682" s="86"/>
      <c r="B7682" s="9"/>
      <c r="C7682" s="9"/>
      <c r="D7682" s="9"/>
      <c r="E7682" s="9"/>
      <c r="F7682" s="9"/>
      <c r="I7682" s="9"/>
      <c r="K7682" s="9"/>
      <c r="L7682" s="9"/>
      <c r="M7682" s="9"/>
      <c r="O7682" s="9"/>
      <c r="P7682" s="9"/>
      <c r="Q7682" s="9"/>
      <c r="R7682" s="36"/>
      <c r="V7682" s="36"/>
    </row>
    <row r="7683" spans="1:22" x14ac:dyDescent="0.25">
      <c r="A7683" s="86"/>
      <c r="B7683" s="9"/>
      <c r="C7683" s="9"/>
      <c r="D7683" s="9"/>
      <c r="E7683" s="9"/>
      <c r="F7683" s="9"/>
      <c r="I7683" s="9"/>
      <c r="K7683" s="9"/>
      <c r="L7683" s="9"/>
      <c r="M7683" s="9"/>
      <c r="O7683" s="9"/>
      <c r="P7683" s="9"/>
      <c r="Q7683" s="9"/>
      <c r="R7683" s="36"/>
      <c r="V7683" s="36"/>
    </row>
    <row r="7684" spans="1:22" x14ac:dyDescent="0.25">
      <c r="A7684" s="86"/>
      <c r="B7684" s="9"/>
      <c r="C7684" s="9"/>
      <c r="D7684" s="9"/>
      <c r="E7684" s="9"/>
      <c r="F7684" s="9"/>
      <c r="I7684" s="9"/>
      <c r="K7684" s="9"/>
      <c r="L7684" s="9"/>
      <c r="M7684" s="9"/>
      <c r="O7684" s="9"/>
      <c r="P7684" s="9"/>
      <c r="Q7684" s="9"/>
      <c r="R7684" s="36"/>
      <c r="V7684" s="36"/>
    </row>
    <row r="7685" spans="1:22" x14ac:dyDescent="0.25">
      <c r="A7685" s="86"/>
      <c r="B7685" s="9"/>
      <c r="C7685" s="9"/>
      <c r="D7685" s="9"/>
      <c r="E7685" s="9"/>
      <c r="F7685" s="9"/>
      <c r="I7685" s="9"/>
      <c r="K7685" s="9"/>
      <c r="L7685" s="9"/>
      <c r="M7685" s="9"/>
      <c r="O7685" s="9"/>
      <c r="P7685" s="9"/>
      <c r="Q7685" s="9"/>
      <c r="R7685" s="36"/>
      <c r="V7685" s="36"/>
    </row>
    <row r="7686" spans="1:22" x14ac:dyDescent="0.25">
      <c r="A7686" s="86"/>
      <c r="B7686" s="9"/>
      <c r="C7686" s="9"/>
      <c r="D7686" s="9"/>
      <c r="E7686" s="9"/>
      <c r="F7686" s="9"/>
      <c r="I7686" s="9"/>
      <c r="K7686" s="9"/>
      <c r="L7686" s="9"/>
      <c r="M7686" s="9"/>
      <c r="O7686" s="9"/>
      <c r="P7686" s="9"/>
      <c r="Q7686" s="9"/>
      <c r="R7686" s="36"/>
      <c r="V7686" s="36"/>
    </row>
    <row r="7687" spans="1:22" x14ac:dyDescent="0.25">
      <c r="A7687" s="86"/>
      <c r="B7687" s="9"/>
      <c r="C7687" s="9"/>
      <c r="D7687" s="9"/>
      <c r="E7687" s="9"/>
      <c r="F7687" s="9"/>
      <c r="I7687" s="9"/>
      <c r="K7687" s="9"/>
      <c r="L7687" s="9"/>
      <c r="M7687" s="9"/>
      <c r="O7687" s="9"/>
      <c r="P7687" s="9"/>
      <c r="Q7687" s="9"/>
      <c r="R7687" s="36"/>
      <c r="V7687" s="36"/>
    </row>
    <row r="7688" spans="1:22" x14ac:dyDescent="0.25">
      <c r="A7688" s="86"/>
      <c r="B7688" s="9"/>
      <c r="C7688" s="9"/>
      <c r="D7688" s="9"/>
      <c r="E7688" s="9"/>
      <c r="F7688" s="9"/>
      <c r="I7688" s="9"/>
      <c r="K7688" s="9"/>
      <c r="L7688" s="9"/>
      <c r="M7688" s="9"/>
      <c r="O7688" s="9"/>
      <c r="P7688" s="9"/>
      <c r="Q7688" s="9"/>
      <c r="R7688" s="36"/>
      <c r="V7688" s="36"/>
    </row>
    <row r="7689" spans="1:22" x14ac:dyDescent="0.25">
      <c r="A7689" s="86"/>
      <c r="B7689" s="9"/>
      <c r="C7689" s="9"/>
      <c r="D7689" s="9"/>
      <c r="E7689" s="9"/>
      <c r="F7689" s="9"/>
      <c r="I7689" s="9"/>
      <c r="K7689" s="9"/>
      <c r="L7689" s="9"/>
      <c r="M7689" s="9"/>
      <c r="O7689" s="9"/>
      <c r="P7689" s="9"/>
      <c r="Q7689" s="9"/>
      <c r="R7689" s="36"/>
      <c r="V7689" s="36"/>
    </row>
    <row r="7690" spans="1:22" x14ac:dyDescent="0.25">
      <c r="A7690" s="86"/>
      <c r="B7690" s="9"/>
      <c r="C7690" s="9"/>
      <c r="D7690" s="9"/>
      <c r="E7690" s="9"/>
      <c r="F7690" s="9"/>
      <c r="I7690" s="9"/>
      <c r="K7690" s="9"/>
      <c r="L7690" s="9"/>
      <c r="M7690" s="9"/>
      <c r="O7690" s="9"/>
      <c r="P7690" s="9"/>
      <c r="Q7690" s="9"/>
      <c r="R7690" s="36"/>
      <c r="V7690" s="36"/>
    </row>
    <row r="7691" spans="1:22" x14ac:dyDescent="0.25">
      <c r="A7691" s="86"/>
      <c r="B7691" s="9"/>
      <c r="C7691" s="9"/>
      <c r="D7691" s="9"/>
      <c r="E7691" s="9"/>
      <c r="F7691" s="9"/>
      <c r="I7691" s="9"/>
      <c r="K7691" s="9"/>
      <c r="L7691" s="9"/>
      <c r="M7691" s="9"/>
      <c r="O7691" s="9"/>
      <c r="P7691" s="9"/>
      <c r="Q7691" s="9"/>
      <c r="R7691" s="36"/>
      <c r="V7691" s="36"/>
    </row>
    <row r="7692" spans="1:22" x14ac:dyDescent="0.25">
      <c r="A7692" s="86"/>
      <c r="B7692" s="9"/>
      <c r="C7692" s="9"/>
      <c r="D7692" s="9"/>
      <c r="E7692" s="9"/>
      <c r="F7692" s="9"/>
      <c r="I7692" s="9"/>
      <c r="K7692" s="9"/>
      <c r="L7692" s="9"/>
      <c r="M7692" s="9"/>
      <c r="O7692" s="9"/>
      <c r="P7692" s="9"/>
      <c r="Q7692" s="9"/>
      <c r="R7692" s="36"/>
      <c r="V7692" s="36"/>
    </row>
    <row r="7693" spans="1:22" x14ac:dyDescent="0.25">
      <c r="A7693" s="86"/>
      <c r="B7693" s="9"/>
      <c r="C7693" s="9"/>
      <c r="D7693" s="9"/>
      <c r="E7693" s="9"/>
      <c r="F7693" s="9"/>
      <c r="I7693" s="9"/>
      <c r="K7693" s="9"/>
      <c r="L7693" s="9"/>
      <c r="M7693" s="9"/>
      <c r="O7693" s="9"/>
      <c r="P7693" s="9"/>
      <c r="Q7693" s="9"/>
      <c r="R7693" s="36"/>
      <c r="V7693" s="36"/>
    </row>
    <row r="7694" spans="1:22" x14ac:dyDescent="0.25">
      <c r="A7694" s="86"/>
      <c r="B7694" s="9"/>
      <c r="C7694" s="9"/>
      <c r="D7694" s="9"/>
      <c r="E7694" s="9"/>
      <c r="F7694" s="9"/>
      <c r="I7694" s="9"/>
      <c r="K7694" s="9"/>
      <c r="L7694" s="9"/>
      <c r="M7694" s="9"/>
      <c r="O7694" s="9"/>
      <c r="P7694" s="9"/>
      <c r="Q7694" s="9"/>
      <c r="R7694" s="36"/>
      <c r="V7694" s="36"/>
    </row>
    <row r="7695" spans="1:22" x14ac:dyDescent="0.25">
      <c r="A7695" s="86"/>
      <c r="B7695" s="9"/>
      <c r="C7695" s="9"/>
      <c r="D7695" s="9"/>
      <c r="E7695" s="9"/>
      <c r="F7695" s="9"/>
      <c r="I7695" s="9"/>
      <c r="K7695" s="9"/>
      <c r="L7695" s="9"/>
      <c r="M7695" s="9"/>
      <c r="O7695" s="9"/>
      <c r="P7695" s="9"/>
      <c r="Q7695" s="9"/>
      <c r="R7695" s="36"/>
      <c r="V7695" s="36"/>
    </row>
    <row r="7696" spans="1:22" x14ac:dyDescent="0.25">
      <c r="A7696" s="86"/>
      <c r="B7696" s="9"/>
      <c r="C7696" s="9"/>
      <c r="D7696" s="9"/>
      <c r="E7696" s="9"/>
      <c r="F7696" s="9"/>
      <c r="I7696" s="9"/>
      <c r="K7696" s="9"/>
      <c r="L7696" s="9"/>
      <c r="M7696" s="9"/>
      <c r="O7696" s="9"/>
      <c r="P7696" s="9"/>
      <c r="Q7696" s="9"/>
      <c r="R7696" s="36"/>
      <c r="V7696" s="36"/>
    </row>
    <row r="7697" spans="1:22" x14ac:dyDescent="0.25">
      <c r="A7697" s="86"/>
      <c r="B7697" s="9"/>
      <c r="C7697" s="9"/>
      <c r="D7697" s="9"/>
      <c r="E7697" s="9"/>
      <c r="F7697" s="9"/>
      <c r="I7697" s="9"/>
      <c r="K7697" s="9"/>
      <c r="L7697" s="9"/>
      <c r="M7697" s="9"/>
      <c r="O7697" s="9"/>
      <c r="P7697" s="9"/>
      <c r="Q7697" s="9"/>
      <c r="R7697" s="36"/>
      <c r="V7697" s="36"/>
    </row>
    <row r="7698" spans="1:22" x14ac:dyDescent="0.25">
      <c r="A7698" s="86"/>
      <c r="B7698" s="9"/>
      <c r="C7698" s="9"/>
      <c r="D7698" s="9"/>
      <c r="E7698" s="9"/>
      <c r="F7698" s="9"/>
      <c r="I7698" s="9"/>
      <c r="K7698" s="9"/>
      <c r="L7698" s="9"/>
      <c r="M7698" s="9"/>
      <c r="O7698" s="9"/>
      <c r="P7698" s="9"/>
      <c r="Q7698" s="9"/>
      <c r="R7698" s="36"/>
      <c r="V7698" s="36"/>
    </row>
    <row r="7699" spans="1:22" x14ac:dyDescent="0.25">
      <c r="A7699" s="86"/>
      <c r="B7699" s="9"/>
      <c r="C7699" s="9"/>
      <c r="D7699" s="9"/>
      <c r="E7699" s="9"/>
      <c r="F7699" s="9"/>
      <c r="I7699" s="9"/>
      <c r="K7699" s="9"/>
      <c r="L7699" s="9"/>
      <c r="M7699" s="9"/>
      <c r="O7699" s="9"/>
      <c r="P7699" s="9"/>
      <c r="Q7699" s="9"/>
      <c r="R7699" s="36"/>
      <c r="V7699" s="36"/>
    </row>
    <row r="7700" spans="1:22" x14ac:dyDescent="0.25">
      <c r="A7700" s="86"/>
      <c r="B7700" s="9"/>
      <c r="C7700" s="9"/>
      <c r="D7700" s="9"/>
      <c r="E7700" s="9"/>
      <c r="F7700" s="9"/>
      <c r="I7700" s="9"/>
      <c r="K7700" s="9"/>
      <c r="L7700" s="9"/>
      <c r="M7700" s="9"/>
      <c r="O7700" s="9"/>
      <c r="P7700" s="9"/>
      <c r="Q7700" s="9"/>
      <c r="R7700" s="36"/>
      <c r="V7700" s="36"/>
    </row>
    <row r="7701" spans="1:22" x14ac:dyDescent="0.25">
      <c r="A7701" s="86"/>
      <c r="B7701" s="9"/>
      <c r="C7701" s="9"/>
      <c r="D7701" s="9"/>
      <c r="E7701" s="9"/>
      <c r="F7701" s="9"/>
      <c r="I7701" s="9"/>
      <c r="K7701" s="9"/>
      <c r="L7701" s="9"/>
      <c r="M7701" s="9"/>
      <c r="O7701" s="9"/>
      <c r="P7701" s="9"/>
      <c r="Q7701" s="9"/>
      <c r="R7701" s="36"/>
      <c r="V7701" s="36"/>
    </row>
    <row r="7702" spans="1:22" x14ac:dyDescent="0.25">
      <c r="A7702" s="86"/>
      <c r="B7702" s="9"/>
      <c r="C7702" s="9"/>
      <c r="D7702" s="9"/>
      <c r="E7702" s="9"/>
      <c r="F7702" s="9"/>
      <c r="I7702" s="9"/>
      <c r="K7702" s="9"/>
      <c r="L7702" s="9"/>
      <c r="M7702" s="9"/>
      <c r="O7702" s="9"/>
      <c r="P7702" s="9"/>
      <c r="Q7702" s="9"/>
      <c r="R7702" s="36"/>
      <c r="V7702" s="36"/>
    </row>
    <row r="7703" spans="1:22" x14ac:dyDescent="0.25">
      <c r="A7703" s="86"/>
      <c r="B7703" s="9"/>
      <c r="C7703" s="9"/>
      <c r="D7703" s="9"/>
      <c r="E7703" s="9"/>
      <c r="F7703" s="9"/>
      <c r="I7703" s="9"/>
      <c r="K7703" s="9"/>
      <c r="L7703" s="9"/>
      <c r="M7703" s="9"/>
      <c r="O7703" s="9"/>
      <c r="P7703" s="9"/>
      <c r="Q7703" s="9"/>
      <c r="R7703" s="36"/>
      <c r="V7703" s="36"/>
    </row>
    <row r="7704" spans="1:22" x14ac:dyDescent="0.25">
      <c r="A7704" s="86"/>
      <c r="B7704" s="9"/>
      <c r="C7704" s="9"/>
      <c r="D7704" s="9"/>
      <c r="E7704" s="9"/>
      <c r="F7704" s="9"/>
      <c r="I7704" s="9"/>
      <c r="K7704" s="9"/>
      <c r="L7704" s="9"/>
      <c r="M7704" s="9"/>
      <c r="O7704" s="9"/>
      <c r="P7704" s="9"/>
      <c r="Q7704" s="9"/>
      <c r="R7704" s="36"/>
      <c r="V7704" s="36"/>
    </row>
    <row r="7705" spans="1:22" x14ac:dyDescent="0.25">
      <c r="A7705" s="86"/>
      <c r="B7705" s="9"/>
      <c r="C7705" s="9"/>
      <c r="D7705" s="9"/>
      <c r="E7705" s="9"/>
      <c r="F7705" s="9"/>
      <c r="I7705" s="9"/>
      <c r="K7705" s="9"/>
      <c r="L7705" s="9"/>
      <c r="M7705" s="9"/>
      <c r="O7705" s="9"/>
      <c r="P7705" s="9"/>
      <c r="Q7705" s="9"/>
      <c r="R7705" s="36"/>
      <c r="V7705" s="36"/>
    </row>
    <row r="7706" spans="1:22" x14ac:dyDescent="0.25">
      <c r="A7706" s="86"/>
      <c r="B7706" s="9"/>
      <c r="C7706" s="9"/>
      <c r="D7706" s="9"/>
      <c r="E7706" s="9"/>
      <c r="F7706" s="9"/>
      <c r="I7706" s="9"/>
      <c r="K7706" s="9"/>
      <c r="L7706" s="9"/>
      <c r="M7706" s="9"/>
      <c r="O7706" s="9"/>
      <c r="P7706" s="9"/>
      <c r="Q7706" s="9"/>
      <c r="R7706" s="36"/>
      <c r="V7706" s="36"/>
    </row>
    <row r="7707" spans="1:22" x14ac:dyDescent="0.25">
      <c r="A7707" s="86"/>
      <c r="B7707" s="9"/>
      <c r="C7707" s="9"/>
      <c r="D7707" s="9"/>
      <c r="E7707" s="9"/>
      <c r="F7707" s="9"/>
      <c r="I7707" s="9"/>
      <c r="K7707" s="9"/>
      <c r="L7707" s="9"/>
      <c r="M7707" s="9"/>
      <c r="O7707" s="9"/>
      <c r="P7707" s="9"/>
      <c r="Q7707" s="9"/>
      <c r="R7707" s="36"/>
      <c r="V7707" s="36"/>
    </row>
    <row r="7708" spans="1:22" x14ac:dyDescent="0.25">
      <c r="A7708" s="86"/>
      <c r="B7708" s="9"/>
      <c r="C7708" s="9"/>
      <c r="D7708" s="9"/>
      <c r="E7708" s="9"/>
      <c r="F7708" s="9"/>
      <c r="I7708" s="9"/>
      <c r="K7708" s="9"/>
      <c r="L7708" s="9"/>
      <c r="M7708" s="9"/>
      <c r="O7708" s="9"/>
      <c r="P7708" s="9"/>
      <c r="Q7708" s="9"/>
      <c r="R7708" s="36"/>
      <c r="V7708" s="36"/>
    </row>
    <row r="7709" spans="1:22" x14ac:dyDescent="0.25">
      <c r="A7709" s="86"/>
      <c r="B7709" s="9"/>
      <c r="C7709" s="9"/>
      <c r="D7709" s="9"/>
      <c r="E7709" s="9"/>
      <c r="F7709" s="9"/>
      <c r="I7709" s="9"/>
      <c r="K7709" s="9"/>
      <c r="L7709" s="9"/>
      <c r="M7709" s="9"/>
      <c r="O7709" s="9"/>
      <c r="P7709" s="9"/>
      <c r="Q7709" s="9"/>
      <c r="R7709" s="36"/>
      <c r="V7709" s="36"/>
    </row>
    <row r="7710" spans="1:22" x14ac:dyDescent="0.25">
      <c r="A7710" s="86"/>
      <c r="B7710" s="9"/>
      <c r="C7710" s="9"/>
      <c r="D7710" s="9"/>
      <c r="E7710" s="9"/>
      <c r="F7710" s="9"/>
      <c r="I7710" s="9"/>
      <c r="K7710" s="9"/>
      <c r="L7710" s="9"/>
      <c r="M7710" s="9"/>
      <c r="O7710" s="9"/>
      <c r="P7710" s="9"/>
      <c r="Q7710" s="9"/>
      <c r="R7710" s="36"/>
      <c r="V7710" s="36"/>
    </row>
    <row r="7711" spans="1:22" x14ac:dyDescent="0.25">
      <c r="A7711" s="86"/>
      <c r="B7711" s="9"/>
      <c r="C7711" s="9"/>
      <c r="D7711" s="9"/>
      <c r="E7711" s="9"/>
      <c r="F7711" s="9"/>
      <c r="I7711" s="9"/>
      <c r="K7711" s="9"/>
      <c r="L7711" s="9"/>
      <c r="M7711" s="9"/>
      <c r="O7711" s="9"/>
      <c r="P7711" s="9"/>
      <c r="Q7711" s="9"/>
      <c r="R7711" s="36"/>
      <c r="V7711" s="36"/>
    </row>
    <row r="7712" spans="1:22" x14ac:dyDescent="0.25">
      <c r="A7712" s="86"/>
      <c r="B7712" s="9"/>
      <c r="C7712" s="9"/>
      <c r="D7712" s="9"/>
      <c r="E7712" s="9"/>
      <c r="F7712" s="9"/>
      <c r="I7712" s="9"/>
      <c r="K7712" s="9"/>
      <c r="L7712" s="9"/>
      <c r="M7712" s="9"/>
      <c r="O7712" s="9"/>
      <c r="P7712" s="9"/>
      <c r="Q7712" s="9"/>
      <c r="R7712" s="36"/>
      <c r="V7712" s="36"/>
    </row>
    <row r="7713" spans="1:22" x14ac:dyDescent="0.25">
      <c r="A7713" s="86"/>
      <c r="B7713" s="9"/>
      <c r="C7713" s="9"/>
      <c r="D7713" s="9"/>
      <c r="E7713" s="9"/>
      <c r="F7713" s="9"/>
      <c r="I7713" s="9"/>
      <c r="K7713" s="9"/>
      <c r="L7713" s="9"/>
      <c r="M7713" s="9"/>
      <c r="O7713" s="9"/>
      <c r="P7713" s="9"/>
      <c r="Q7713" s="9"/>
      <c r="R7713" s="36"/>
      <c r="V7713" s="36"/>
    </row>
    <row r="7714" spans="1:22" x14ac:dyDescent="0.25">
      <c r="A7714" s="86"/>
      <c r="B7714" s="9"/>
      <c r="C7714" s="9"/>
      <c r="D7714" s="9"/>
      <c r="E7714" s="9"/>
      <c r="F7714" s="9"/>
      <c r="I7714" s="9"/>
      <c r="K7714" s="9"/>
      <c r="L7714" s="9"/>
      <c r="M7714" s="9"/>
      <c r="O7714" s="9"/>
      <c r="P7714" s="9"/>
      <c r="Q7714" s="9"/>
      <c r="R7714" s="36"/>
      <c r="V7714" s="36"/>
    </row>
    <row r="7715" spans="1:22" x14ac:dyDescent="0.25">
      <c r="A7715" s="86"/>
      <c r="B7715" s="9"/>
      <c r="C7715" s="9"/>
      <c r="D7715" s="9"/>
      <c r="E7715" s="9"/>
      <c r="F7715" s="9"/>
      <c r="I7715" s="9"/>
      <c r="K7715" s="9"/>
      <c r="L7715" s="9"/>
      <c r="M7715" s="9"/>
      <c r="O7715" s="9"/>
      <c r="P7715" s="9"/>
      <c r="Q7715" s="9"/>
      <c r="R7715" s="36"/>
      <c r="V7715" s="36"/>
    </row>
    <row r="7716" spans="1:22" x14ac:dyDescent="0.25">
      <c r="A7716" s="86"/>
      <c r="B7716" s="9"/>
      <c r="C7716" s="9"/>
      <c r="D7716" s="9"/>
      <c r="E7716" s="9"/>
      <c r="F7716" s="9"/>
      <c r="I7716" s="9"/>
      <c r="K7716" s="9"/>
      <c r="L7716" s="9"/>
      <c r="M7716" s="9"/>
      <c r="O7716" s="9"/>
      <c r="P7716" s="9"/>
      <c r="Q7716" s="9"/>
      <c r="R7716" s="36"/>
      <c r="V7716" s="36"/>
    </row>
    <row r="7717" spans="1:22" x14ac:dyDescent="0.25">
      <c r="A7717" s="86"/>
      <c r="B7717" s="9"/>
      <c r="C7717" s="9"/>
      <c r="D7717" s="9"/>
      <c r="E7717" s="9"/>
      <c r="F7717" s="9"/>
      <c r="I7717" s="9"/>
      <c r="K7717" s="9"/>
      <c r="L7717" s="9"/>
      <c r="M7717" s="9"/>
      <c r="O7717" s="9"/>
      <c r="P7717" s="9"/>
      <c r="Q7717" s="9"/>
      <c r="R7717" s="36"/>
      <c r="V7717" s="36"/>
    </row>
    <row r="7718" spans="1:22" x14ac:dyDescent="0.25">
      <c r="A7718" s="86"/>
      <c r="B7718" s="9"/>
      <c r="C7718" s="9"/>
      <c r="D7718" s="9"/>
      <c r="E7718" s="9"/>
      <c r="F7718" s="9"/>
      <c r="I7718" s="9"/>
      <c r="K7718" s="9"/>
      <c r="L7718" s="9"/>
      <c r="M7718" s="9"/>
      <c r="O7718" s="9"/>
      <c r="P7718" s="9"/>
      <c r="Q7718" s="9"/>
      <c r="R7718" s="36"/>
      <c r="V7718" s="36"/>
    </row>
    <row r="7719" spans="1:22" x14ac:dyDescent="0.25">
      <c r="A7719" s="86"/>
      <c r="B7719" s="9"/>
      <c r="C7719" s="9"/>
      <c r="D7719" s="9"/>
      <c r="E7719" s="9"/>
      <c r="F7719" s="9"/>
      <c r="I7719" s="9"/>
      <c r="K7719" s="9"/>
      <c r="L7719" s="9"/>
      <c r="M7719" s="9"/>
      <c r="O7719" s="9"/>
      <c r="P7719" s="9"/>
      <c r="Q7719" s="9"/>
      <c r="R7719" s="36"/>
      <c r="V7719" s="36"/>
    </row>
    <row r="7720" spans="1:22" x14ac:dyDescent="0.25">
      <c r="A7720" s="86"/>
      <c r="B7720" s="9"/>
      <c r="C7720" s="9"/>
      <c r="D7720" s="9"/>
      <c r="E7720" s="9"/>
      <c r="F7720" s="9"/>
      <c r="I7720" s="9"/>
      <c r="K7720" s="9"/>
      <c r="L7720" s="9"/>
      <c r="M7720" s="9"/>
      <c r="O7720" s="9"/>
      <c r="P7720" s="9"/>
      <c r="Q7720" s="9"/>
      <c r="R7720" s="36"/>
      <c r="V7720" s="36"/>
    </row>
    <row r="7721" spans="1:22" x14ac:dyDescent="0.25">
      <c r="A7721" s="86"/>
      <c r="B7721" s="9"/>
      <c r="C7721" s="9"/>
      <c r="D7721" s="9"/>
      <c r="E7721" s="9"/>
      <c r="F7721" s="9"/>
      <c r="I7721" s="9"/>
      <c r="K7721" s="9"/>
      <c r="L7721" s="9"/>
      <c r="M7721" s="9"/>
      <c r="O7721" s="9"/>
      <c r="P7721" s="9"/>
      <c r="Q7721" s="9"/>
      <c r="R7721" s="36"/>
      <c r="V7721" s="36"/>
    </row>
    <row r="7722" spans="1:22" x14ac:dyDescent="0.25">
      <c r="A7722" s="86"/>
      <c r="B7722" s="9"/>
      <c r="C7722" s="9"/>
      <c r="D7722" s="9"/>
      <c r="E7722" s="9"/>
      <c r="F7722" s="9"/>
      <c r="I7722" s="9"/>
      <c r="K7722" s="9"/>
      <c r="L7722" s="9"/>
      <c r="M7722" s="9"/>
      <c r="O7722" s="9"/>
      <c r="P7722" s="9"/>
      <c r="Q7722" s="9"/>
      <c r="R7722" s="36"/>
      <c r="V7722" s="36"/>
    </row>
    <row r="7723" spans="1:22" x14ac:dyDescent="0.25">
      <c r="A7723" s="86"/>
      <c r="B7723" s="9"/>
      <c r="C7723" s="9"/>
      <c r="D7723" s="9"/>
      <c r="E7723" s="9"/>
      <c r="F7723" s="9"/>
      <c r="I7723" s="9"/>
      <c r="K7723" s="9"/>
      <c r="L7723" s="9"/>
      <c r="M7723" s="9"/>
      <c r="O7723" s="9"/>
      <c r="P7723" s="9"/>
      <c r="Q7723" s="9"/>
      <c r="R7723" s="36"/>
      <c r="V7723" s="36"/>
    </row>
    <row r="7724" spans="1:22" x14ac:dyDescent="0.25">
      <c r="A7724" s="86"/>
      <c r="B7724" s="9"/>
      <c r="C7724" s="9"/>
      <c r="D7724" s="9"/>
      <c r="E7724" s="9"/>
      <c r="F7724" s="9"/>
      <c r="I7724" s="9"/>
      <c r="K7724" s="9"/>
      <c r="L7724" s="9"/>
      <c r="M7724" s="9"/>
      <c r="O7724" s="9"/>
      <c r="P7724" s="9"/>
      <c r="Q7724" s="9"/>
      <c r="R7724" s="36"/>
      <c r="V7724" s="36"/>
    </row>
    <row r="7725" spans="1:22" x14ac:dyDescent="0.25">
      <c r="A7725" s="86"/>
      <c r="B7725" s="9"/>
      <c r="C7725" s="9"/>
      <c r="D7725" s="9"/>
      <c r="E7725" s="9"/>
      <c r="F7725" s="9"/>
      <c r="I7725" s="9"/>
      <c r="K7725" s="9"/>
      <c r="L7725" s="9"/>
      <c r="M7725" s="9"/>
      <c r="O7725" s="9"/>
      <c r="P7725" s="9"/>
      <c r="Q7725" s="9"/>
      <c r="R7725" s="36"/>
      <c r="V7725" s="36"/>
    </row>
    <row r="7726" spans="1:22" x14ac:dyDescent="0.25">
      <c r="A7726" s="86"/>
      <c r="B7726" s="9"/>
      <c r="C7726" s="9"/>
      <c r="D7726" s="9"/>
      <c r="E7726" s="9"/>
      <c r="F7726" s="9"/>
      <c r="I7726" s="9"/>
      <c r="K7726" s="9"/>
      <c r="L7726" s="9"/>
      <c r="M7726" s="9"/>
      <c r="O7726" s="9"/>
      <c r="P7726" s="9"/>
      <c r="Q7726" s="9"/>
      <c r="R7726" s="36"/>
      <c r="V7726" s="36"/>
    </row>
    <row r="7727" spans="1:22" x14ac:dyDescent="0.25">
      <c r="A7727" s="86"/>
      <c r="B7727" s="9"/>
      <c r="C7727" s="9"/>
      <c r="D7727" s="9"/>
      <c r="E7727" s="9"/>
      <c r="F7727" s="9"/>
      <c r="I7727" s="9"/>
      <c r="K7727" s="9"/>
      <c r="L7727" s="9"/>
      <c r="M7727" s="9"/>
      <c r="O7727" s="9"/>
      <c r="P7727" s="9"/>
      <c r="Q7727" s="9"/>
      <c r="R7727" s="36"/>
      <c r="V7727" s="36"/>
    </row>
    <row r="7728" spans="1:22" x14ac:dyDescent="0.25">
      <c r="A7728" s="86"/>
      <c r="B7728" s="9"/>
      <c r="C7728" s="9"/>
      <c r="D7728" s="9"/>
      <c r="E7728" s="9"/>
      <c r="F7728" s="9"/>
      <c r="I7728" s="9"/>
      <c r="K7728" s="9"/>
      <c r="L7728" s="9"/>
      <c r="M7728" s="9"/>
      <c r="O7728" s="9"/>
      <c r="P7728" s="9"/>
      <c r="Q7728" s="9"/>
      <c r="R7728" s="36"/>
      <c r="V7728" s="36"/>
    </row>
    <row r="7729" spans="1:22" x14ac:dyDescent="0.25">
      <c r="A7729" s="86"/>
      <c r="B7729" s="9"/>
      <c r="C7729" s="9"/>
      <c r="D7729" s="9"/>
      <c r="E7729" s="9"/>
      <c r="F7729" s="9"/>
      <c r="I7729" s="9"/>
      <c r="K7729" s="9"/>
      <c r="L7729" s="9"/>
      <c r="M7729" s="9"/>
      <c r="O7729" s="9"/>
      <c r="P7729" s="9"/>
      <c r="Q7729" s="9"/>
      <c r="R7729" s="36"/>
      <c r="V7729" s="36"/>
    </row>
    <row r="7730" spans="1:22" x14ac:dyDescent="0.25">
      <c r="A7730" s="86"/>
      <c r="B7730" s="9"/>
      <c r="C7730" s="9"/>
      <c r="D7730" s="9"/>
      <c r="E7730" s="9"/>
      <c r="F7730" s="9"/>
      <c r="I7730" s="9"/>
      <c r="K7730" s="9"/>
      <c r="L7730" s="9"/>
      <c r="M7730" s="9"/>
      <c r="O7730" s="9"/>
      <c r="P7730" s="9"/>
      <c r="Q7730" s="9"/>
      <c r="R7730" s="36"/>
      <c r="V7730" s="36"/>
    </row>
    <row r="7731" spans="1:22" x14ac:dyDescent="0.25">
      <c r="A7731" s="86"/>
      <c r="B7731" s="9"/>
      <c r="C7731" s="9"/>
      <c r="D7731" s="9"/>
      <c r="E7731" s="9"/>
      <c r="F7731" s="9"/>
      <c r="I7731" s="9"/>
      <c r="K7731" s="9"/>
      <c r="L7731" s="9"/>
      <c r="M7731" s="9"/>
      <c r="O7731" s="9"/>
      <c r="P7731" s="9"/>
      <c r="Q7731" s="9"/>
      <c r="R7731" s="36"/>
      <c r="V7731" s="36"/>
    </row>
    <row r="7732" spans="1:22" x14ac:dyDescent="0.25">
      <c r="A7732" s="86"/>
      <c r="B7732" s="9"/>
      <c r="C7732" s="9"/>
      <c r="D7732" s="9"/>
      <c r="E7732" s="9"/>
      <c r="F7732" s="9"/>
      <c r="I7732" s="9"/>
      <c r="K7732" s="9"/>
      <c r="L7732" s="9"/>
      <c r="M7732" s="9"/>
      <c r="O7732" s="9"/>
      <c r="P7732" s="9"/>
      <c r="Q7732" s="9"/>
      <c r="R7732" s="36"/>
      <c r="V7732" s="36"/>
    </row>
    <row r="7733" spans="1:22" x14ac:dyDescent="0.25">
      <c r="A7733" s="86"/>
      <c r="B7733" s="9"/>
      <c r="C7733" s="9"/>
      <c r="D7733" s="9"/>
      <c r="E7733" s="9"/>
      <c r="F7733" s="9"/>
      <c r="I7733" s="9"/>
      <c r="K7733" s="9"/>
      <c r="L7733" s="9"/>
      <c r="M7733" s="9"/>
      <c r="O7733" s="9"/>
      <c r="P7733" s="9"/>
      <c r="Q7733" s="9"/>
      <c r="R7733" s="36"/>
      <c r="V7733" s="36"/>
    </row>
    <row r="7734" spans="1:22" x14ac:dyDescent="0.25">
      <c r="A7734" s="86"/>
      <c r="B7734" s="9"/>
      <c r="C7734" s="9"/>
      <c r="D7734" s="9"/>
      <c r="E7734" s="9"/>
      <c r="F7734" s="9"/>
      <c r="I7734" s="9"/>
      <c r="K7734" s="9"/>
      <c r="L7734" s="9"/>
      <c r="M7734" s="9"/>
      <c r="O7734" s="9"/>
      <c r="P7734" s="9"/>
      <c r="Q7734" s="9"/>
      <c r="R7734" s="36"/>
      <c r="V7734" s="36"/>
    </row>
    <row r="7735" spans="1:22" x14ac:dyDescent="0.25">
      <c r="A7735" s="86"/>
      <c r="B7735" s="9"/>
      <c r="C7735" s="9"/>
      <c r="D7735" s="9"/>
      <c r="E7735" s="9"/>
      <c r="F7735" s="9"/>
      <c r="I7735" s="9"/>
      <c r="K7735" s="9"/>
      <c r="L7735" s="9"/>
      <c r="M7735" s="9"/>
      <c r="O7735" s="9"/>
      <c r="P7735" s="9"/>
      <c r="Q7735" s="9"/>
      <c r="R7735" s="36"/>
      <c r="V7735" s="36"/>
    </row>
    <row r="7736" spans="1:22" x14ac:dyDescent="0.25">
      <c r="A7736" s="86"/>
      <c r="B7736" s="9"/>
      <c r="C7736" s="9"/>
      <c r="D7736" s="9"/>
      <c r="E7736" s="9"/>
      <c r="F7736" s="9"/>
      <c r="I7736" s="9"/>
      <c r="K7736" s="9"/>
      <c r="L7736" s="9"/>
      <c r="M7736" s="9"/>
      <c r="O7736" s="9"/>
      <c r="P7736" s="9"/>
      <c r="Q7736" s="9"/>
      <c r="R7736" s="36"/>
      <c r="V7736" s="36"/>
    </row>
    <row r="7737" spans="1:22" x14ac:dyDescent="0.25">
      <c r="A7737" s="86"/>
      <c r="B7737" s="9"/>
      <c r="C7737" s="9"/>
      <c r="D7737" s="9"/>
      <c r="E7737" s="9"/>
      <c r="F7737" s="9"/>
      <c r="I7737" s="9"/>
      <c r="K7737" s="9"/>
      <c r="L7737" s="9"/>
      <c r="M7737" s="9"/>
      <c r="O7737" s="9"/>
      <c r="P7737" s="9"/>
      <c r="Q7737" s="9"/>
      <c r="R7737" s="36"/>
      <c r="V7737" s="36"/>
    </row>
    <row r="7738" spans="1:22" x14ac:dyDescent="0.25">
      <c r="A7738" s="86"/>
      <c r="B7738" s="9"/>
      <c r="C7738" s="9"/>
      <c r="D7738" s="9"/>
      <c r="E7738" s="9"/>
      <c r="F7738" s="9"/>
      <c r="I7738" s="9"/>
      <c r="K7738" s="9"/>
      <c r="L7738" s="9"/>
      <c r="M7738" s="9"/>
      <c r="O7738" s="9"/>
      <c r="P7738" s="9"/>
      <c r="Q7738" s="9"/>
      <c r="R7738" s="36"/>
      <c r="V7738" s="36"/>
    </row>
    <row r="7739" spans="1:22" x14ac:dyDescent="0.25">
      <c r="A7739" s="86"/>
      <c r="B7739" s="9"/>
      <c r="C7739" s="9"/>
      <c r="D7739" s="9"/>
      <c r="E7739" s="9"/>
      <c r="F7739" s="9"/>
      <c r="I7739" s="9"/>
      <c r="K7739" s="9"/>
      <c r="L7739" s="9"/>
      <c r="M7739" s="9"/>
      <c r="O7739" s="9"/>
      <c r="P7739" s="9"/>
      <c r="Q7739" s="9"/>
      <c r="R7739" s="36"/>
      <c r="V7739" s="36"/>
    </row>
    <row r="7740" spans="1:22" x14ac:dyDescent="0.25">
      <c r="A7740" s="86"/>
      <c r="B7740" s="9"/>
      <c r="C7740" s="9"/>
      <c r="D7740" s="9"/>
      <c r="E7740" s="9"/>
      <c r="F7740" s="9"/>
      <c r="I7740" s="9"/>
      <c r="K7740" s="9"/>
      <c r="L7740" s="9"/>
      <c r="M7740" s="9"/>
      <c r="O7740" s="9"/>
      <c r="P7740" s="9"/>
      <c r="Q7740" s="9"/>
      <c r="R7740" s="36"/>
      <c r="V7740" s="36"/>
    </row>
    <row r="7741" spans="1:22" x14ac:dyDescent="0.25">
      <c r="A7741" s="86"/>
      <c r="B7741" s="9"/>
      <c r="C7741" s="9"/>
      <c r="D7741" s="9"/>
      <c r="E7741" s="9"/>
      <c r="F7741" s="9"/>
      <c r="I7741" s="9"/>
      <c r="K7741" s="9"/>
      <c r="L7741" s="9"/>
      <c r="M7741" s="9"/>
      <c r="O7741" s="9"/>
      <c r="P7741" s="9"/>
      <c r="Q7741" s="9"/>
      <c r="R7741" s="36"/>
      <c r="V7741" s="36"/>
    </row>
    <row r="7742" spans="1:22" x14ac:dyDescent="0.25">
      <c r="A7742" s="86"/>
      <c r="B7742" s="9"/>
      <c r="C7742" s="9"/>
      <c r="D7742" s="9"/>
      <c r="E7742" s="9"/>
      <c r="F7742" s="9"/>
      <c r="I7742" s="9"/>
      <c r="K7742" s="9"/>
      <c r="L7742" s="9"/>
      <c r="M7742" s="9"/>
      <c r="O7742" s="9"/>
      <c r="P7742" s="9"/>
      <c r="Q7742" s="9"/>
      <c r="R7742" s="36"/>
      <c r="V7742" s="36"/>
    </row>
    <row r="7743" spans="1:22" x14ac:dyDescent="0.25">
      <c r="A7743" s="86"/>
      <c r="B7743" s="9"/>
      <c r="C7743" s="9"/>
      <c r="D7743" s="9"/>
      <c r="E7743" s="9"/>
      <c r="F7743" s="9"/>
      <c r="I7743" s="9"/>
      <c r="K7743" s="9"/>
      <c r="L7743" s="9"/>
      <c r="M7743" s="9"/>
      <c r="O7743" s="9"/>
      <c r="P7743" s="9"/>
      <c r="Q7743" s="9"/>
      <c r="R7743" s="36"/>
      <c r="V7743" s="36"/>
    </row>
    <row r="7744" spans="1:22" x14ac:dyDescent="0.25">
      <c r="A7744" s="86"/>
      <c r="B7744" s="9"/>
      <c r="C7744" s="9"/>
      <c r="D7744" s="9"/>
      <c r="E7744" s="9"/>
      <c r="F7744" s="9"/>
      <c r="I7744" s="9"/>
      <c r="K7744" s="9"/>
      <c r="L7744" s="9"/>
      <c r="M7744" s="9"/>
      <c r="O7744" s="9"/>
      <c r="P7744" s="9"/>
      <c r="Q7744" s="9"/>
      <c r="R7744" s="36"/>
      <c r="V7744" s="36"/>
    </row>
    <row r="7745" spans="1:22" x14ac:dyDescent="0.25">
      <c r="A7745" s="86"/>
      <c r="B7745" s="9"/>
      <c r="C7745" s="9"/>
      <c r="D7745" s="9"/>
      <c r="E7745" s="9"/>
      <c r="F7745" s="9"/>
      <c r="I7745" s="9"/>
      <c r="K7745" s="9"/>
      <c r="L7745" s="9"/>
      <c r="M7745" s="9"/>
      <c r="O7745" s="9"/>
      <c r="P7745" s="9"/>
      <c r="Q7745" s="9"/>
      <c r="R7745" s="36"/>
      <c r="V7745" s="36"/>
    </row>
    <row r="7746" spans="1:22" x14ac:dyDescent="0.25">
      <c r="A7746" s="86"/>
      <c r="B7746" s="9"/>
      <c r="C7746" s="9"/>
      <c r="D7746" s="9"/>
      <c r="E7746" s="9"/>
      <c r="F7746" s="9"/>
      <c r="I7746" s="9"/>
      <c r="K7746" s="9"/>
      <c r="L7746" s="9"/>
      <c r="M7746" s="9"/>
      <c r="O7746" s="9"/>
      <c r="P7746" s="9"/>
      <c r="Q7746" s="9"/>
      <c r="R7746" s="36"/>
      <c r="V7746" s="36"/>
    </row>
    <row r="7747" spans="1:22" x14ac:dyDescent="0.25">
      <c r="A7747" s="86"/>
      <c r="B7747" s="9"/>
      <c r="C7747" s="9"/>
      <c r="D7747" s="9"/>
      <c r="E7747" s="9"/>
      <c r="F7747" s="9"/>
      <c r="I7747" s="9"/>
      <c r="K7747" s="9"/>
      <c r="L7747" s="9"/>
      <c r="M7747" s="9"/>
      <c r="O7747" s="9"/>
      <c r="P7747" s="9"/>
      <c r="Q7747" s="9"/>
      <c r="R7747" s="36"/>
      <c r="V7747" s="36"/>
    </row>
    <row r="7748" spans="1:22" x14ac:dyDescent="0.25">
      <c r="A7748" s="86"/>
      <c r="B7748" s="9"/>
      <c r="C7748" s="9"/>
      <c r="D7748" s="9"/>
      <c r="E7748" s="9"/>
      <c r="F7748" s="9"/>
      <c r="I7748" s="9"/>
      <c r="K7748" s="9"/>
      <c r="L7748" s="9"/>
      <c r="M7748" s="9"/>
      <c r="O7748" s="9"/>
      <c r="P7748" s="9"/>
      <c r="Q7748" s="9"/>
      <c r="R7748" s="36"/>
      <c r="V7748" s="36"/>
    </row>
    <row r="7749" spans="1:22" x14ac:dyDescent="0.25">
      <c r="A7749" s="86"/>
      <c r="B7749" s="9"/>
      <c r="C7749" s="9"/>
      <c r="D7749" s="9"/>
      <c r="E7749" s="9"/>
      <c r="F7749" s="9"/>
      <c r="I7749" s="9"/>
      <c r="K7749" s="9"/>
      <c r="L7749" s="9"/>
      <c r="M7749" s="9"/>
      <c r="O7749" s="9"/>
      <c r="P7749" s="9"/>
      <c r="Q7749" s="9"/>
      <c r="R7749" s="36"/>
      <c r="V7749" s="36"/>
    </row>
    <row r="7750" spans="1:22" x14ac:dyDescent="0.25">
      <c r="A7750" s="86"/>
      <c r="B7750" s="9"/>
      <c r="C7750" s="9"/>
      <c r="D7750" s="9"/>
      <c r="E7750" s="9"/>
      <c r="F7750" s="9"/>
      <c r="I7750" s="9"/>
      <c r="K7750" s="9"/>
      <c r="L7750" s="9"/>
      <c r="M7750" s="9"/>
      <c r="O7750" s="9"/>
      <c r="P7750" s="9"/>
      <c r="Q7750" s="9"/>
      <c r="R7750" s="36"/>
      <c r="V7750" s="36"/>
    </row>
    <row r="7751" spans="1:22" x14ac:dyDescent="0.25">
      <c r="A7751" s="86"/>
      <c r="B7751" s="9"/>
      <c r="C7751" s="9"/>
      <c r="D7751" s="9"/>
      <c r="E7751" s="9"/>
      <c r="F7751" s="9"/>
      <c r="I7751" s="9"/>
      <c r="K7751" s="9"/>
      <c r="L7751" s="9"/>
      <c r="M7751" s="9"/>
      <c r="O7751" s="9"/>
      <c r="P7751" s="9"/>
      <c r="Q7751" s="9"/>
      <c r="R7751" s="36"/>
      <c r="V7751" s="36"/>
    </row>
    <row r="7752" spans="1:22" x14ac:dyDescent="0.25">
      <c r="A7752" s="86"/>
      <c r="B7752" s="9"/>
      <c r="C7752" s="9"/>
      <c r="D7752" s="9"/>
      <c r="E7752" s="9"/>
      <c r="F7752" s="9"/>
      <c r="I7752" s="9"/>
      <c r="K7752" s="9"/>
      <c r="L7752" s="9"/>
      <c r="M7752" s="9"/>
      <c r="O7752" s="9"/>
      <c r="P7752" s="9"/>
      <c r="Q7752" s="9"/>
      <c r="R7752" s="36"/>
      <c r="V7752" s="36"/>
    </row>
    <row r="7753" spans="1:22" x14ac:dyDescent="0.25">
      <c r="A7753" s="86"/>
      <c r="B7753" s="9"/>
      <c r="C7753" s="9"/>
      <c r="D7753" s="9"/>
      <c r="E7753" s="9"/>
      <c r="F7753" s="9"/>
      <c r="I7753" s="9"/>
      <c r="K7753" s="9"/>
      <c r="L7753" s="9"/>
      <c r="M7753" s="9"/>
      <c r="O7753" s="9"/>
      <c r="P7753" s="9"/>
      <c r="Q7753" s="9"/>
      <c r="R7753" s="36"/>
      <c r="V7753" s="36"/>
    </row>
    <row r="7754" spans="1:22" x14ac:dyDescent="0.25">
      <c r="A7754" s="86"/>
      <c r="B7754" s="9"/>
      <c r="C7754" s="9"/>
      <c r="D7754" s="9"/>
      <c r="E7754" s="9"/>
      <c r="F7754" s="9"/>
      <c r="I7754" s="9"/>
      <c r="K7754" s="9"/>
      <c r="L7754" s="9"/>
      <c r="M7754" s="9"/>
      <c r="O7754" s="9"/>
      <c r="P7754" s="9"/>
      <c r="Q7754" s="9"/>
      <c r="R7754" s="36"/>
      <c r="V7754" s="36"/>
    </row>
    <row r="7755" spans="1:22" x14ac:dyDescent="0.25">
      <c r="A7755" s="86"/>
      <c r="B7755" s="9"/>
      <c r="C7755" s="9"/>
      <c r="D7755" s="9"/>
      <c r="E7755" s="9"/>
      <c r="F7755" s="9"/>
      <c r="I7755" s="9"/>
      <c r="K7755" s="9"/>
      <c r="L7755" s="9"/>
      <c r="M7755" s="9"/>
      <c r="O7755" s="9"/>
      <c r="P7755" s="9"/>
      <c r="Q7755" s="9"/>
      <c r="R7755" s="36"/>
      <c r="V7755" s="36"/>
    </row>
    <row r="7756" spans="1:22" x14ac:dyDescent="0.25">
      <c r="A7756" s="86"/>
      <c r="B7756" s="9"/>
      <c r="C7756" s="9"/>
      <c r="D7756" s="9"/>
      <c r="E7756" s="9"/>
      <c r="F7756" s="9"/>
      <c r="I7756" s="9"/>
      <c r="K7756" s="9"/>
      <c r="L7756" s="9"/>
      <c r="M7756" s="9"/>
      <c r="O7756" s="9"/>
      <c r="P7756" s="9"/>
      <c r="Q7756" s="9"/>
      <c r="R7756" s="36"/>
      <c r="V7756" s="36"/>
    </row>
    <row r="7757" spans="1:22" x14ac:dyDescent="0.25">
      <c r="A7757" s="86"/>
      <c r="B7757" s="9"/>
      <c r="C7757" s="9"/>
      <c r="D7757" s="9"/>
      <c r="E7757" s="9"/>
      <c r="F7757" s="9"/>
      <c r="I7757" s="9"/>
      <c r="K7757" s="9"/>
      <c r="L7757" s="9"/>
      <c r="M7757" s="9"/>
      <c r="O7757" s="9"/>
      <c r="P7757" s="9"/>
      <c r="Q7757" s="9"/>
      <c r="R7757" s="36"/>
      <c r="V7757" s="36"/>
    </row>
    <row r="7758" spans="1:22" x14ac:dyDescent="0.25">
      <c r="A7758" s="86"/>
      <c r="B7758" s="9"/>
      <c r="C7758" s="9"/>
      <c r="D7758" s="9"/>
      <c r="E7758" s="9"/>
      <c r="F7758" s="9"/>
      <c r="I7758" s="9"/>
      <c r="K7758" s="9"/>
      <c r="L7758" s="9"/>
      <c r="M7758" s="9"/>
      <c r="O7758" s="9"/>
      <c r="P7758" s="9"/>
      <c r="Q7758" s="9"/>
      <c r="R7758" s="36"/>
      <c r="V7758" s="36"/>
    </row>
    <row r="7759" spans="1:22" x14ac:dyDescent="0.25">
      <c r="A7759" s="86"/>
      <c r="B7759" s="9"/>
      <c r="C7759" s="9"/>
      <c r="D7759" s="9"/>
      <c r="E7759" s="9"/>
      <c r="F7759" s="9"/>
      <c r="I7759" s="9"/>
      <c r="K7759" s="9"/>
      <c r="L7759" s="9"/>
      <c r="M7759" s="9"/>
      <c r="O7759" s="9"/>
      <c r="P7759" s="9"/>
      <c r="Q7759" s="9"/>
      <c r="R7759" s="36"/>
      <c r="V7759" s="36"/>
    </row>
    <row r="7760" spans="1:22" x14ac:dyDescent="0.25">
      <c r="A7760" s="86"/>
      <c r="B7760" s="9"/>
      <c r="C7760" s="9"/>
      <c r="D7760" s="9"/>
      <c r="E7760" s="9"/>
      <c r="F7760" s="9"/>
      <c r="I7760" s="9"/>
      <c r="K7760" s="9"/>
      <c r="L7760" s="9"/>
      <c r="M7760" s="9"/>
      <c r="O7760" s="9"/>
      <c r="P7760" s="9"/>
      <c r="Q7760" s="9"/>
      <c r="R7760" s="36"/>
      <c r="V7760" s="36"/>
    </row>
    <row r="7761" spans="1:22" x14ac:dyDescent="0.25">
      <c r="A7761" s="86"/>
      <c r="B7761" s="9"/>
      <c r="C7761" s="9"/>
      <c r="D7761" s="9"/>
      <c r="E7761" s="9"/>
      <c r="F7761" s="9"/>
      <c r="I7761" s="9"/>
      <c r="K7761" s="9"/>
      <c r="L7761" s="9"/>
      <c r="M7761" s="9"/>
      <c r="O7761" s="9"/>
      <c r="P7761" s="9"/>
      <c r="Q7761" s="9"/>
      <c r="R7761" s="36"/>
      <c r="V7761" s="36"/>
    </row>
    <row r="7762" spans="1:22" x14ac:dyDescent="0.25">
      <c r="A7762" s="86"/>
      <c r="B7762" s="9"/>
      <c r="C7762" s="9"/>
      <c r="D7762" s="9"/>
      <c r="E7762" s="9"/>
      <c r="F7762" s="9"/>
      <c r="I7762" s="9"/>
      <c r="K7762" s="9"/>
      <c r="L7762" s="9"/>
      <c r="M7762" s="9"/>
      <c r="O7762" s="9"/>
      <c r="P7762" s="9"/>
      <c r="Q7762" s="9"/>
      <c r="R7762" s="36"/>
      <c r="V7762" s="36"/>
    </row>
    <row r="7763" spans="1:22" x14ac:dyDescent="0.25">
      <c r="A7763" s="86"/>
      <c r="B7763" s="9"/>
      <c r="C7763" s="9"/>
      <c r="D7763" s="9"/>
      <c r="E7763" s="9"/>
      <c r="F7763" s="9"/>
      <c r="I7763" s="9"/>
      <c r="K7763" s="9"/>
      <c r="L7763" s="9"/>
      <c r="M7763" s="9"/>
      <c r="O7763" s="9"/>
      <c r="P7763" s="9"/>
      <c r="Q7763" s="9"/>
      <c r="R7763" s="36"/>
      <c r="V7763" s="36"/>
    </row>
    <row r="7764" spans="1:22" x14ac:dyDescent="0.25">
      <c r="A7764" s="86"/>
      <c r="B7764" s="9"/>
      <c r="C7764" s="9"/>
      <c r="D7764" s="9"/>
      <c r="E7764" s="9"/>
      <c r="F7764" s="9"/>
      <c r="I7764" s="9"/>
      <c r="K7764" s="9"/>
      <c r="L7764" s="9"/>
      <c r="M7764" s="9"/>
      <c r="O7764" s="9"/>
      <c r="P7764" s="9"/>
      <c r="Q7764" s="9"/>
      <c r="R7764" s="36"/>
      <c r="V7764" s="36"/>
    </row>
    <row r="7765" spans="1:22" x14ac:dyDescent="0.25">
      <c r="A7765" s="86"/>
      <c r="B7765" s="9"/>
      <c r="C7765" s="9"/>
      <c r="D7765" s="9"/>
      <c r="E7765" s="9"/>
      <c r="F7765" s="9"/>
      <c r="I7765" s="9"/>
      <c r="K7765" s="9"/>
      <c r="L7765" s="9"/>
      <c r="M7765" s="9"/>
      <c r="O7765" s="9"/>
      <c r="P7765" s="9"/>
      <c r="Q7765" s="9"/>
      <c r="R7765" s="36"/>
      <c r="V7765" s="36"/>
    </row>
    <row r="7766" spans="1:22" x14ac:dyDescent="0.25">
      <c r="A7766" s="86"/>
      <c r="B7766" s="9"/>
      <c r="C7766" s="9"/>
      <c r="D7766" s="9"/>
      <c r="E7766" s="9"/>
      <c r="F7766" s="9"/>
      <c r="I7766" s="9"/>
      <c r="K7766" s="9"/>
      <c r="L7766" s="9"/>
      <c r="M7766" s="9"/>
      <c r="O7766" s="9"/>
      <c r="P7766" s="9"/>
      <c r="Q7766" s="9"/>
      <c r="R7766" s="36"/>
      <c r="V7766" s="36"/>
    </row>
    <row r="7767" spans="1:22" x14ac:dyDescent="0.25">
      <c r="A7767" s="86"/>
      <c r="B7767" s="9"/>
      <c r="C7767" s="9"/>
      <c r="D7767" s="9"/>
      <c r="E7767" s="9"/>
      <c r="F7767" s="9"/>
      <c r="I7767" s="9"/>
      <c r="K7767" s="9"/>
      <c r="L7767" s="9"/>
      <c r="M7767" s="9"/>
      <c r="O7767" s="9"/>
      <c r="P7767" s="9"/>
      <c r="Q7767" s="9"/>
      <c r="R7767" s="36"/>
      <c r="V7767" s="36"/>
    </row>
    <row r="7768" spans="1:22" x14ac:dyDescent="0.25">
      <c r="A7768" s="86"/>
      <c r="B7768" s="9"/>
      <c r="C7768" s="9"/>
      <c r="D7768" s="9"/>
      <c r="E7768" s="9"/>
      <c r="F7768" s="9"/>
      <c r="I7768" s="9"/>
      <c r="K7768" s="9"/>
      <c r="L7768" s="9"/>
      <c r="M7768" s="9"/>
      <c r="O7768" s="9"/>
      <c r="P7768" s="9"/>
      <c r="Q7768" s="9"/>
      <c r="R7768" s="36"/>
      <c r="V7768" s="36"/>
    </row>
    <row r="7769" spans="1:22" x14ac:dyDescent="0.25">
      <c r="A7769" s="86"/>
      <c r="B7769" s="9"/>
      <c r="C7769" s="9"/>
      <c r="D7769" s="9"/>
      <c r="E7769" s="9"/>
      <c r="F7769" s="9"/>
      <c r="I7769" s="9"/>
      <c r="K7769" s="9"/>
      <c r="L7769" s="9"/>
      <c r="M7769" s="9"/>
      <c r="O7769" s="9"/>
      <c r="P7769" s="9"/>
      <c r="Q7769" s="9"/>
      <c r="R7769" s="36"/>
      <c r="V7769" s="36"/>
    </row>
    <row r="7770" spans="1:22" x14ac:dyDescent="0.25">
      <c r="A7770" s="86"/>
      <c r="B7770" s="9"/>
      <c r="C7770" s="9"/>
      <c r="D7770" s="9"/>
      <c r="E7770" s="9"/>
      <c r="F7770" s="9"/>
      <c r="I7770" s="9"/>
      <c r="K7770" s="9"/>
      <c r="L7770" s="9"/>
      <c r="M7770" s="9"/>
      <c r="O7770" s="9"/>
      <c r="P7770" s="9"/>
      <c r="Q7770" s="9"/>
      <c r="R7770" s="36"/>
      <c r="V7770" s="36"/>
    </row>
    <row r="7771" spans="1:22" x14ac:dyDescent="0.25">
      <c r="A7771" s="86"/>
      <c r="B7771" s="9"/>
      <c r="C7771" s="9"/>
      <c r="D7771" s="9"/>
      <c r="E7771" s="9"/>
      <c r="F7771" s="9"/>
      <c r="I7771" s="9"/>
      <c r="K7771" s="9"/>
      <c r="L7771" s="9"/>
      <c r="M7771" s="9"/>
      <c r="O7771" s="9"/>
      <c r="P7771" s="9"/>
      <c r="Q7771" s="9"/>
      <c r="R7771" s="36"/>
      <c r="V7771" s="36"/>
    </row>
    <row r="7772" spans="1:22" x14ac:dyDescent="0.25">
      <c r="A7772" s="86"/>
      <c r="B7772" s="9"/>
      <c r="C7772" s="9"/>
      <c r="D7772" s="9"/>
      <c r="E7772" s="9"/>
      <c r="F7772" s="9"/>
      <c r="I7772" s="9"/>
      <c r="K7772" s="9"/>
      <c r="L7772" s="9"/>
      <c r="M7772" s="9"/>
      <c r="O7772" s="9"/>
      <c r="P7772" s="9"/>
      <c r="Q7772" s="9"/>
      <c r="R7772" s="36"/>
      <c r="V7772" s="36"/>
    </row>
    <row r="7773" spans="1:22" x14ac:dyDescent="0.25">
      <c r="A7773" s="86"/>
      <c r="B7773" s="9"/>
      <c r="C7773" s="9"/>
      <c r="D7773" s="9"/>
      <c r="E7773" s="9"/>
      <c r="F7773" s="9"/>
      <c r="I7773" s="9"/>
      <c r="K7773" s="9"/>
      <c r="L7773" s="9"/>
      <c r="M7773" s="9"/>
      <c r="O7773" s="9"/>
      <c r="P7773" s="9"/>
      <c r="Q7773" s="9"/>
      <c r="R7773" s="36"/>
      <c r="V7773" s="36"/>
    </row>
    <row r="7774" spans="1:22" x14ac:dyDescent="0.25">
      <c r="A7774" s="86"/>
      <c r="B7774" s="9"/>
      <c r="C7774" s="9"/>
      <c r="D7774" s="9"/>
      <c r="E7774" s="9"/>
      <c r="F7774" s="9"/>
      <c r="I7774" s="9"/>
      <c r="K7774" s="9"/>
      <c r="L7774" s="9"/>
      <c r="M7774" s="9"/>
      <c r="O7774" s="9"/>
      <c r="P7774" s="9"/>
      <c r="Q7774" s="9"/>
      <c r="R7774" s="36"/>
      <c r="V7774" s="36"/>
    </row>
    <row r="7775" spans="1:22" x14ac:dyDescent="0.25">
      <c r="A7775" s="86"/>
      <c r="B7775" s="9"/>
      <c r="C7775" s="9"/>
      <c r="D7775" s="9"/>
      <c r="E7775" s="9"/>
      <c r="F7775" s="9"/>
      <c r="I7775" s="9"/>
      <c r="K7775" s="9"/>
      <c r="L7775" s="9"/>
      <c r="M7775" s="9"/>
      <c r="O7775" s="9"/>
      <c r="P7775" s="9"/>
      <c r="Q7775" s="9"/>
      <c r="R7775" s="36"/>
      <c r="V7775" s="36"/>
    </row>
    <row r="7776" spans="1:22" x14ac:dyDescent="0.25">
      <c r="A7776" s="86"/>
      <c r="B7776" s="9"/>
      <c r="C7776" s="9"/>
      <c r="D7776" s="9"/>
      <c r="E7776" s="9"/>
      <c r="F7776" s="9"/>
      <c r="I7776" s="9"/>
      <c r="K7776" s="9"/>
      <c r="L7776" s="9"/>
      <c r="M7776" s="9"/>
      <c r="O7776" s="9"/>
      <c r="P7776" s="9"/>
      <c r="Q7776" s="9"/>
      <c r="R7776" s="36"/>
      <c r="V7776" s="36"/>
    </row>
    <row r="7777" spans="1:22" x14ac:dyDescent="0.25">
      <c r="A7777" s="86"/>
      <c r="B7777" s="9"/>
      <c r="C7777" s="9"/>
      <c r="D7777" s="9"/>
      <c r="E7777" s="9"/>
      <c r="F7777" s="9"/>
      <c r="I7777" s="9"/>
      <c r="K7777" s="9"/>
      <c r="L7777" s="9"/>
      <c r="M7777" s="9"/>
      <c r="O7777" s="9"/>
      <c r="P7777" s="9"/>
      <c r="Q7777" s="9"/>
      <c r="R7777" s="36"/>
      <c r="V7777" s="36"/>
    </row>
    <row r="7778" spans="1:22" x14ac:dyDescent="0.25">
      <c r="A7778" s="86"/>
      <c r="B7778" s="9"/>
      <c r="C7778" s="9"/>
      <c r="D7778" s="9"/>
      <c r="E7778" s="9"/>
      <c r="F7778" s="9"/>
      <c r="I7778" s="9"/>
      <c r="K7778" s="9"/>
      <c r="L7778" s="9"/>
      <c r="M7778" s="9"/>
      <c r="O7778" s="9"/>
      <c r="P7778" s="9"/>
      <c r="Q7778" s="9"/>
      <c r="R7778" s="36"/>
      <c r="V7778" s="36"/>
    </row>
    <row r="7779" spans="1:22" x14ac:dyDescent="0.25">
      <c r="A7779" s="86"/>
      <c r="B7779" s="9"/>
      <c r="C7779" s="9"/>
      <c r="D7779" s="9"/>
      <c r="E7779" s="9"/>
      <c r="F7779" s="9"/>
      <c r="I7779" s="9"/>
      <c r="K7779" s="9"/>
      <c r="L7779" s="9"/>
      <c r="M7779" s="9"/>
      <c r="O7779" s="9"/>
      <c r="P7779" s="9"/>
      <c r="Q7779" s="9"/>
      <c r="R7779" s="36"/>
      <c r="V7779" s="36"/>
    </row>
    <row r="7780" spans="1:22" x14ac:dyDescent="0.25">
      <c r="A7780" s="86"/>
      <c r="B7780" s="9"/>
      <c r="C7780" s="9"/>
      <c r="D7780" s="9"/>
      <c r="E7780" s="9"/>
      <c r="F7780" s="9"/>
      <c r="I7780" s="9"/>
      <c r="K7780" s="9"/>
      <c r="L7780" s="9"/>
      <c r="M7780" s="9"/>
      <c r="O7780" s="9"/>
      <c r="P7780" s="9"/>
      <c r="Q7780" s="9"/>
      <c r="R7780" s="36"/>
      <c r="V7780" s="36"/>
    </row>
    <row r="7781" spans="1:22" x14ac:dyDescent="0.25">
      <c r="A7781" s="86"/>
      <c r="B7781" s="9"/>
      <c r="C7781" s="9"/>
      <c r="D7781" s="9"/>
      <c r="E7781" s="9"/>
      <c r="F7781" s="9"/>
      <c r="I7781" s="9"/>
      <c r="K7781" s="9"/>
      <c r="L7781" s="9"/>
      <c r="M7781" s="9"/>
      <c r="O7781" s="9"/>
      <c r="P7781" s="9"/>
      <c r="Q7781" s="9"/>
      <c r="R7781" s="36"/>
      <c r="V7781" s="36"/>
    </row>
    <row r="7782" spans="1:22" x14ac:dyDescent="0.25">
      <c r="A7782" s="86"/>
      <c r="B7782" s="9"/>
      <c r="C7782" s="9"/>
      <c r="D7782" s="9"/>
      <c r="E7782" s="9"/>
      <c r="F7782" s="9"/>
      <c r="I7782" s="9"/>
      <c r="K7782" s="9"/>
      <c r="L7782" s="9"/>
      <c r="M7782" s="9"/>
      <c r="O7782" s="9"/>
      <c r="P7782" s="9"/>
      <c r="Q7782" s="9"/>
      <c r="R7782" s="36"/>
      <c r="V7782" s="36"/>
    </row>
    <row r="7783" spans="1:22" x14ac:dyDescent="0.25">
      <c r="A7783" s="86"/>
      <c r="B7783" s="9"/>
      <c r="C7783" s="9"/>
      <c r="D7783" s="9"/>
      <c r="E7783" s="9"/>
      <c r="F7783" s="9"/>
      <c r="I7783" s="9"/>
      <c r="K7783" s="9"/>
      <c r="L7783" s="9"/>
      <c r="M7783" s="9"/>
      <c r="O7783" s="9"/>
      <c r="P7783" s="9"/>
      <c r="Q7783" s="9"/>
      <c r="R7783" s="36"/>
      <c r="V7783" s="36"/>
    </row>
    <row r="7784" spans="1:22" x14ac:dyDescent="0.25">
      <c r="A7784" s="86"/>
      <c r="B7784" s="9"/>
      <c r="C7784" s="9"/>
      <c r="D7784" s="9"/>
      <c r="E7784" s="9"/>
      <c r="F7784" s="9"/>
      <c r="I7784" s="9"/>
      <c r="K7784" s="9"/>
      <c r="L7784" s="9"/>
      <c r="M7784" s="9"/>
      <c r="O7784" s="9"/>
      <c r="P7784" s="9"/>
      <c r="Q7784" s="9"/>
      <c r="R7784" s="36"/>
      <c r="V7784" s="36"/>
    </row>
    <row r="7785" spans="1:22" x14ac:dyDescent="0.25">
      <c r="A7785" s="86"/>
      <c r="B7785" s="9"/>
      <c r="C7785" s="9"/>
      <c r="D7785" s="9"/>
      <c r="E7785" s="9"/>
      <c r="F7785" s="9"/>
      <c r="I7785" s="9"/>
      <c r="K7785" s="9"/>
      <c r="L7785" s="9"/>
      <c r="M7785" s="9"/>
      <c r="O7785" s="9"/>
      <c r="P7785" s="9"/>
      <c r="Q7785" s="9"/>
      <c r="R7785" s="36"/>
      <c r="V7785" s="36"/>
    </row>
    <row r="7786" spans="1:22" x14ac:dyDescent="0.25">
      <c r="A7786" s="86"/>
      <c r="B7786" s="9"/>
      <c r="C7786" s="9"/>
      <c r="D7786" s="9"/>
      <c r="E7786" s="9"/>
      <c r="F7786" s="9"/>
      <c r="I7786" s="9"/>
      <c r="K7786" s="9"/>
      <c r="L7786" s="9"/>
      <c r="M7786" s="9"/>
      <c r="O7786" s="9"/>
      <c r="P7786" s="9"/>
      <c r="Q7786" s="9"/>
      <c r="R7786" s="36"/>
      <c r="V7786" s="36"/>
    </row>
    <row r="7787" spans="1:22" x14ac:dyDescent="0.25">
      <c r="A7787" s="86"/>
      <c r="B7787" s="9"/>
      <c r="C7787" s="9"/>
      <c r="D7787" s="9"/>
      <c r="E7787" s="9"/>
      <c r="F7787" s="9"/>
      <c r="I7787" s="9"/>
      <c r="K7787" s="9"/>
      <c r="L7787" s="9"/>
      <c r="M7787" s="9"/>
      <c r="O7787" s="9"/>
      <c r="P7787" s="9"/>
      <c r="Q7787" s="9"/>
      <c r="R7787" s="36"/>
      <c r="V7787" s="36"/>
    </row>
    <row r="7788" spans="1:22" x14ac:dyDescent="0.25">
      <c r="A7788" s="86"/>
      <c r="B7788" s="9"/>
      <c r="C7788" s="9"/>
      <c r="D7788" s="9"/>
      <c r="E7788" s="9"/>
      <c r="F7788" s="9"/>
      <c r="I7788" s="9"/>
      <c r="K7788" s="9"/>
      <c r="L7788" s="9"/>
      <c r="M7788" s="9"/>
      <c r="O7788" s="9"/>
      <c r="P7788" s="9"/>
      <c r="Q7788" s="9"/>
      <c r="R7788" s="36"/>
      <c r="V7788" s="36"/>
    </row>
    <row r="7789" spans="1:22" x14ac:dyDescent="0.25">
      <c r="A7789" s="86"/>
      <c r="B7789" s="9"/>
      <c r="C7789" s="9"/>
      <c r="D7789" s="9"/>
      <c r="E7789" s="9"/>
      <c r="F7789" s="9"/>
      <c r="I7789" s="9"/>
      <c r="K7789" s="9"/>
      <c r="L7789" s="9"/>
      <c r="M7789" s="9"/>
      <c r="O7789" s="9"/>
      <c r="P7789" s="9"/>
      <c r="Q7789" s="9"/>
      <c r="R7789" s="36"/>
      <c r="V7789" s="36"/>
    </row>
    <row r="7790" spans="1:22" x14ac:dyDescent="0.25">
      <c r="A7790" s="86"/>
      <c r="B7790" s="9"/>
      <c r="C7790" s="9"/>
      <c r="D7790" s="9"/>
      <c r="E7790" s="9"/>
      <c r="F7790" s="9"/>
      <c r="I7790" s="9"/>
      <c r="K7790" s="9"/>
      <c r="L7790" s="9"/>
      <c r="M7790" s="9"/>
      <c r="O7790" s="9"/>
      <c r="P7790" s="9"/>
      <c r="Q7790" s="9"/>
      <c r="R7790" s="36"/>
      <c r="V7790" s="36"/>
    </row>
    <row r="7791" spans="1:22" x14ac:dyDescent="0.25">
      <c r="A7791" s="86"/>
      <c r="B7791" s="9"/>
      <c r="C7791" s="9"/>
      <c r="D7791" s="9"/>
      <c r="E7791" s="9"/>
      <c r="F7791" s="9"/>
      <c r="I7791" s="9"/>
      <c r="K7791" s="9"/>
      <c r="L7791" s="9"/>
      <c r="M7791" s="9"/>
      <c r="O7791" s="9"/>
      <c r="P7791" s="9"/>
      <c r="Q7791" s="9"/>
      <c r="R7791" s="36"/>
      <c r="V7791" s="36"/>
    </row>
    <row r="7792" spans="1:22" x14ac:dyDescent="0.25">
      <c r="A7792" s="86"/>
      <c r="B7792" s="9"/>
      <c r="C7792" s="9"/>
      <c r="D7792" s="9"/>
      <c r="E7792" s="9"/>
      <c r="F7792" s="9"/>
      <c r="I7792" s="9"/>
      <c r="K7792" s="9"/>
      <c r="L7792" s="9"/>
      <c r="M7792" s="9"/>
      <c r="O7792" s="9"/>
      <c r="P7792" s="9"/>
      <c r="Q7792" s="9"/>
      <c r="R7792" s="36"/>
      <c r="V7792" s="36"/>
    </row>
    <row r="7793" spans="1:22" x14ac:dyDescent="0.25">
      <c r="A7793" s="86"/>
      <c r="B7793" s="9"/>
      <c r="C7793" s="9"/>
      <c r="D7793" s="9"/>
      <c r="E7793" s="9"/>
      <c r="F7793" s="9"/>
      <c r="I7793" s="9"/>
      <c r="K7793" s="9"/>
      <c r="L7793" s="9"/>
      <c r="M7793" s="9"/>
      <c r="O7793" s="9"/>
      <c r="P7793" s="9"/>
      <c r="Q7793" s="9"/>
      <c r="R7793" s="36"/>
      <c r="V7793" s="36"/>
    </row>
    <row r="7794" spans="1:22" x14ac:dyDescent="0.25">
      <c r="A7794" s="86"/>
      <c r="B7794" s="9"/>
      <c r="C7794" s="9"/>
      <c r="D7794" s="9"/>
      <c r="E7794" s="9"/>
      <c r="F7794" s="9"/>
      <c r="I7794" s="9"/>
      <c r="K7794" s="9"/>
      <c r="L7794" s="9"/>
      <c r="M7794" s="9"/>
      <c r="O7794" s="9"/>
      <c r="P7794" s="9"/>
      <c r="Q7794" s="9"/>
      <c r="R7794" s="36"/>
      <c r="V7794" s="36"/>
    </row>
    <row r="7795" spans="1:22" x14ac:dyDescent="0.25">
      <c r="A7795" s="86"/>
      <c r="B7795" s="9"/>
      <c r="C7795" s="9"/>
      <c r="D7795" s="9"/>
      <c r="E7795" s="9"/>
      <c r="F7795" s="9"/>
      <c r="I7795" s="9"/>
      <c r="K7795" s="9"/>
      <c r="L7795" s="9"/>
      <c r="M7795" s="9"/>
      <c r="O7795" s="9"/>
      <c r="P7795" s="9"/>
      <c r="Q7795" s="9"/>
      <c r="R7795" s="36"/>
      <c r="V7795" s="36"/>
    </row>
    <row r="7796" spans="1:22" x14ac:dyDescent="0.25">
      <c r="A7796" s="86"/>
      <c r="B7796" s="9"/>
      <c r="C7796" s="9"/>
      <c r="D7796" s="9"/>
      <c r="E7796" s="9"/>
      <c r="F7796" s="9"/>
      <c r="I7796" s="9"/>
      <c r="K7796" s="9"/>
      <c r="L7796" s="9"/>
      <c r="M7796" s="9"/>
      <c r="O7796" s="9"/>
      <c r="P7796" s="9"/>
      <c r="Q7796" s="9"/>
      <c r="R7796" s="36"/>
      <c r="V7796" s="36"/>
    </row>
    <row r="7797" spans="1:22" x14ac:dyDescent="0.25">
      <c r="A7797" s="86"/>
      <c r="B7797" s="9"/>
      <c r="C7797" s="9"/>
      <c r="D7797" s="9"/>
      <c r="E7797" s="9"/>
      <c r="F7797" s="9"/>
      <c r="I7797" s="9"/>
      <c r="K7797" s="9"/>
      <c r="L7797" s="9"/>
      <c r="M7797" s="9"/>
      <c r="O7797" s="9"/>
      <c r="P7797" s="9"/>
      <c r="Q7797" s="9"/>
      <c r="R7797" s="36"/>
      <c r="V7797" s="36"/>
    </row>
    <row r="7798" spans="1:22" x14ac:dyDescent="0.25">
      <c r="A7798" s="86"/>
      <c r="B7798" s="9"/>
      <c r="C7798" s="9"/>
      <c r="D7798" s="9"/>
      <c r="E7798" s="9"/>
      <c r="F7798" s="9"/>
      <c r="I7798" s="9"/>
      <c r="K7798" s="9"/>
      <c r="L7798" s="9"/>
      <c r="M7798" s="9"/>
      <c r="O7798" s="9"/>
      <c r="P7798" s="9"/>
      <c r="Q7798" s="9"/>
      <c r="R7798" s="36"/>
      <c r="V7798" s="36"/>
    </row>
    <row r="7799" spans="1:22" x14ac:dyDescent="0.25">
      <c r="A7799" s="86"/>
      <c r="B7799" s="9"/>
      <c r="C7799" s="9"/>
      <c r="D7799" s="9"/>
      <c r="E7799" s="9"/>
      <c r="F7799" s="9"/>
      <c r="I7799" s="9"/>
      <c r="K7799" s="9"/>
      <c r="L7799" s="9"/>
      <c r="M7799" s="9"/>
      <c r="O7799" s="9"/>
      <c r="P7799" s="9"/>
      <c r="Q7799" s="9"/>
      <c r="R7799" s="36"/>
      <c r="V7799" s="36"/>
    </row>
    <row r="7800" spans="1:22" x14ac:dyDescent="0.25">
      <c r="A7800" s="86"/>
      <c r="B7800" s="9"/>
      <c r="C7800" s="9"/>
      <c r="D7800" s="9"/>
      <c r="E7800" s="9"/>
      <c r="F7800" s="9"/>
      <c r="I7800" s="9"/>
      <c r="K7800" s="9"/>
      <c r="L7800" s="9"/>
      <c r="M7800" s="9"/>
      <c r="O7800" s="9"/>
      <c r="P7800" s="9"/>
      <c r="Q7800" s="9"/>
      <c r="R7800" s="36"/>
      <c r="V7800" s="36"/>
    </row>
    <row r="7801" spans="1:22" x14ac:dyDescent="0.25">
      <c r="A7801" s="86"/>
      <c r="B7801" s="9"/>
      <c r="C7801" s="9"/>
      <c r="D7801" s="9"/>
      <c r="E7801" s="9"/>
      <c r="F7801" s="9"/>
      <c r="I7801" s="9"/>
      <c r="K7801" s="9"/>
      <c r="L7801" s="9"/>
      <c r="M7801" s="9"/>
      <c r="O7801" s="9"/>
      <c r="P7801" s="9"/>
      <c r="Q7801" s="9"/>
      <c r="R7801" s="36"/>
      <c r="V7801" s="36"/>
    </row>
    <row r="7802" spans="1:22" x14ac:dyDescent="0.25">
      <c r="A7802" s="86"/>
      <c r="B7802" s="9"/>
      <c r="C7802" s="9"/>
      <c r="D7802" s="9"/>
      <c r="E7802" s="9"/>
      <c r="F7802" s="9"/>
      <c r="I7802" s="9"/>
      <c r="K7802" s="9"/>
      <c r="L7802" s="9"/>
      <c r="M7802" s="9"/>
      <c r="O7802" s="9"/>
      <c r="P7802" s="9"/>
      <c r="Q7802" s="9"/>
      <c r="R7802" s="36"/>
      <c r="V7802" s="36"/>
    </row>
    <row r="7803" spans="1:22" x14ac:dyDescent="0.25">
      <c r="A7803" s="86"/>
      <c r="B7803" s="9"/>
      <c r="C7803" s="9"/>
      <c r="D7803" s="9"/>
      <c r="E7803" s="9"/>
      <c r="F7803" s="9"/>
      <c r="I7803" s="9"/>
      <c r="K7803" s="9"/>
      <c r="L7803" s="9"/>
      <c r="M7803" s="9"/>
      <c r="O7803" s="9"/>
      <c r="P7803" s="9"/>
      <c r="Q7803" s="9"/>
      <c r="R7803" s="36"/>
      <c r="V7803" s="36"/>
    </row>
    <row r="7804" spans="1:22" x14ac:dyDescent="0.25">
      <c r="A7804" s="86"/>
      <c r="B7804" s="9"/>
      <c r="C7804" s="9"/>
      <c r="D7804" s="9"/>
      <c r="E7804" s="9"/>
      <c r="F7804" s="9"/>
      <c r="I7804" s="9"/>
      <c r="K7804" s="9"/>
      <c r="L7804" s="9"/>
      <c r="M7804" s="9"/>
      <c r="O7804" s="9"/>
      <c r="P7804" s="9"/>
      <c r="Q7804" s="9"/>
      <c r="R7804" s="36"/>
      <c r="V7804" s="36"/>
    </row>
    <row r="7805" spans="1:22" x14ac:dyDescent="0.25">
      <c r="A7805" s="86"/>
      <c r="B7805" s="9"/>
      <c r="C7805" s="9"/>
      <c r="D7805" s="9"/>
      <c r="E7805" s="9"/>
      <c r="F7805" s="9"/>
      <c r="I7805" s="9"/>
      <c r="K7805" s="9"/>
      <c r="L7805" s="9"/>
      <c r="M7805" s="9"/>
      <c r="O7805" s="9"/>
      <c r="P7805" s="9"/>
      <c r="Q7805" s="9"/>
      <c r="R7805" s="36"/>
      <c r="V7805" s="36"/>
    </row>
    <row r="7806" spans="1:22" x14ac:dyDescent="0.25">
      <c r="A7806" s="86"/>
      <c r="B7806" s="9"/>
      <c r="C7806" s="9"/>
      <c r="D7806" s="9"/>
      <c r="E7806" s="9"/>
      <c r="F7806" s="9"/>
      <c r="I7806" s="9"/>
      <c r="K7806" s="9"/>
      <c r="L7806" s="9"/>
      <c r="M7806" s="9"/>
      <c r="O7806" s="9"/>
      <c r="P7806" s="9"/>
      <c r="Q7806" s="9"/>
      <c r="R7806" s="36"/>
      <c r="V7806" s="36"/>
    </row>
    <row r="7807" spans="1:22" x14ac:dyDescent="0.25">
      <c r="A7807" s="86"/>
      <c r="B7807" s="9"/>
      <c r="C7807" s="9"/>
      <c r="D7807" s="9"/>
      <c r="E7807" s="9"/>
      <c r="F7807" s="9"/>
      <c r="I7807" s="9"/>
      <c r="K7807" s="9"/>
      <c r="L7807" s="9"/>
      <c r="M7807" s="9"/>
      <c r="O7807" s="9"/>
      <c r="P7807" s="9"/>
      <c r="Q7807" s="9"/>
      <c r="R7807" s="36"/>
      <c r="V7807" s="36"/>
    </row>
    <row r="7808" spans="1:22" x14ac:dyDescent="0.25">
      <c r="A7808" s="86"/>
      <c r="B7808" s="9"/>
      <c r="C7808" s="9"/>
      <c r="D7808" s="9"/>
      <c r="E7808" s="9"/>
      <c r="F7808" s="9"/>
      <c r="I7808" s="9"/>
      <c r="K7808" s="9"/>
      <c r="L7808" s="9"/>
      <c r="M7808" s="9"/>
      <c r="O7808" s="9"/>
      <c r="P7808" s="9"/>
      <c r="Q7808" s="9"/>
      <c r="R7808" s="36"/>
      <c r="V7808" s="36"/>
    </row>
    <row r="7809" spans="1:22" x14ac:dyDescent="0.25">
      <c r="A7809" s="86"/>
      <c r="B7809" s="9"/>
      <c r="C7809" s="9"/>
      <c r="D7809" s="9"/>
      <c r="E7809" s="9"/>
      <c r="F7809" s="9"/>
      <c r="I7809" s="9"/>
      <c r="K7809" s="9"/>
      <c r="L7809" s="9"/>
      <c r="M7809" s="9"/>
      <c r="O7809" s="9"/>
      <c r="P7809" s="9"/>
      <c r="Q7809" s="9"/>
      <c r="R7809" s="36"/>
      <c r="V7809" s="36"/>
    </row>
    <row r="7810" spans="1:22" x14ac:dyDescent="0.25">
      <c r="A7810" s="86"/>
      <c r="B7810" s="9"/>
      <c r="C7810" s="9"/>
      <c r="D7810" s="9"/>
      <c r="E7810" s="9"/>
      <c r="F7810" s="9"/>
      <c r="I7810" s="9"/>
      <c r="K7810" s="9"/>
      <c r="L7810" s="9"/>
      <c r="M7810" s="9"/>
      <c r="O7810" s="9"/>
      <c r="P7810" s="9"/>
      <c r="Q7810" s="9"/>
      <c r="R7810" s="36"/>
      <c r="V7810" s="36"/>
    </row>
    <row r="7811" spans="1:22" x14ac:dyDescent="0.25">
      <c r="A7811" s="86"/>
      <c r="B7811" s="9"/>
      <c r="C7811" s="9"/>
      <c r="D7811" s="9"/>
      <c r="E7811" s="9"/>
      <c r="F7811" s="9"/>
      <c r="I7811" s="9"/>
      <c r="K7811" s="9"/>
      <c r="L7811" s="9"/>
      <c r="M7811" s="9"/>
      <c r="O7811" s="9"/>
      <c r="P7811" s="9"/>
      <c r="Q7811" s="9"/>
      <c r="R7811" s="36"/>
      <c r="V7811" s="36"/>
    </row>
    <row r="7812" spans="1:22" x14ac:dyDescent="0.25">
      <c r="A7812" s="86"/>
      <c r="B7812" s="9"/>
      <c r="C7812" s="9"/>
      <c r="D7812" s="9"/>
      <c r="E7812" s="9"/>
      <c r="F7812" s="9"/>
      <c r="I7812" s="9"/>
      <c r="K7812" s="9"/>
      <c r="L7812" s="9"/>
      <c r="M7812" s="9"/>
      <c r="O7812" s="9"/>
      <c r="P7812" s="9"/>
      <c r="Q7812" s="9"/>
      <c r="R7812" s="36"/>
      <c r="V7812" s="36"/>
    </row>
    <row r="7813" spans="1:22" x14ac:dyDescent="0.25">
      <c r="A7813" s="86"/>
      <c r="B7813" s="9"/>
      <c r="C7813" s="9"/>
      <c r="D7813" s="9"/>
      <c r="E7813" s="9"/>
      <c r="F7813" s="9"/>
      <c r="I7813" s="9"/>
      <c r="K7813" s="9"/>
      <c r="L7813" s="9"/>
      <c r="M7813" s="9"/>
      <c r="O7813" s="9"/>
      <c r="P7813" s="9"/>
      <c r="Q7813" s="9"/>
      <c r="R7813" s="36"/>
      <c r="V7813" s="36"/>
    </row>
    <row r="7814" spans="1:22" x14ac:dyDescent="0.25">
      <c r="A7814" s="86"/>
      <c r="B7814" s="9"/>
      <c r="C7814" s="9"/>
      <c r="D7814" s="9"/>
      <c r="E7814" s="9"/>
      <c r="F7814" s="9"/>
      <c r="I7814" s="9"/>
      <c r="K7814" s="9"/>
      <c r="L7814" s="9"/>
      <c r="M7814" s="9"/>
      <c r="O7814" s="9"/>
      <c r="P7814" s="9"/>
      <c r="Q7814" s="9"/>
      <c r="R7814" s="36"/>
      <c r="V7814" s="36"/>
    </row>
    <row r="7815" spans="1:22" x14ac:dyDescent="0.25">
      <c r="A7815" s="86"/>
      <c r="B7815" s="9"/>
      <c r="C7815" s="9"/>
      <c r="D7815" s="9"/>
      <c r="E7815" s="9"/>
      <c r="F7815" s="9"/>
      <c r="I7815" s="9"/>
      <c r="K7815" s="9"/>
      <c r="L7815" s="9"/>
      <c r="M7815" s="9"/>
      <c r="O7815" s="9"/>
      <c r="P7815" s="9"/>
      <c r="Q7815" s="9"/>
      <c r="R7815" s="36"/>
      <c r="V7815" s="36"/>
    </row>
    <row r="7816" spans="1:22" x14ac:dyDescent="0.25">
      <c r="A7816" s="86"/>
      <c r="B7816" s="9"/>
      <c r="C7816" s="9"/>
      <c r="D7816" s="9"/>
      <c r="E7816" s="9"/>
      <c r="F7816" s="9"/>
      <c r="I7816" s="9"/>
      <c r="K7816" s="9"/>
      <c r="L7816" s="9"/>
      <c r="M7816" s="9"/>
      <c r="O7816" s="9"/>
      <c r="P7816" s="9"/>
      <c r="Q7816" s="9"/>
      <c r="R7816" s="36"/>
      <c r="V7816" s="36"/>
    </row>
    <row r="7817" spans="1:22" x14ac:dyDescent="0.25">
      <c r="A7817" s="86"/>
      <c r="B7817" s="9"/>
      <c r="C7817" s="9"/>
      <c r="D7817" s="9"/>
      <c r="E7817" s="9"/>
      <c r="F7817" s="9"/>
      <c r="I7817" s="9"/>
      <c r="K7817" s="9"/>
      <c r="L7817" s="9"/>
      <c r="M7817" s="9"/>
      <c r="O7817" s="9"/>
      <c r="P7817" s="9"/>
      <c r="Q7817" s="9"/>
      <c r="R7817" s="36"/>
      <c r="V7817" s="36"/>
    </row>
    <row r="7818" spans="1:22" x14ac:dyDescent="0.25">
      <c r="A7818" s="86"/>
      <c r="B7818" s="9"/>
      <c r="C7818" s="9"/>
      <c r="D7818" s="9"/>
      <c r="E7818" s="9"/>
      <c r="F7818" s="9"/>
      <c r="I7818" s="9"/>
      <c r="K7818" s="9"/>
      <c r="L7818" s="9"/>
      <c r="M7818" s="9"/>
      <c r="O7818" s="9"/>
      <c r="P7818" s="9"/>
      <c r="Q7818" s="9"/>
      <c r="R7818" s="36"/>
      <c r="V7818" s="36"/>
    </row>
    <row r="7819" spans="1:22" x14ac:dyDescent="0.25">
      <c r="A7819" s="86"/>
      <c r="B7819" s="9"/>
      <c r="C7819" s="9"/>
      <c r="D7819" s="9"/>
      <c r="E7819" s="9"/>
      <c r="F7819" s="9"/>
      <c r="I7819" s="9"/>
      <c r="K7819" s="9"/>
      <c r="L7819" s="9"/>
      <c r="M7819" s="9"/>
      <c r="O7819" s="9"/>
      <c r="P7819" s="9"/>
      <c r="Q7819" s="9"/>
      <c r="R7819" s="36"/>
      <c r="V7819" s="36"/>
    </row>
    <row r="7820" spans="1:22" x14ac:dyDescent="0.25">
      <c r="A7820" s="86"/>
      <c r="B7820" s="9"/>
      <c r="C7820" s="9"/>
      <c r="D7820" s="9"/>
      <c r="E7820" s="9"/>
      <c r="F7820" s="9"/>
      <c r="I7820" s="9"/>
      <c r="K7820" s="9"/>
      <c r="L7820" s="9"/>
      <c r="M7820" s="9"/>
      <c r="O7820" s="9"/>
      <c r="P7820" s="9"/>
      <c r="Q7820" s="9"/>
      <c r="R7820" s="36"/>
      <c r="V7820" s="36"/>
    </row>
    <row r="7821" spans="1:22" x14ac:dyDescent="0.25">
      <c r="A7821" s="86"/>
      <c r="B7821" s="9"/>
      <c r="C7821" s="9"/>
      <c r="D7821" s="9"/>
      <c r="E7821" s="9"/>
      <c r="F7821" s="9"/>
      <c r="I7821" s="9"/>
      <c r="K7821" s="9"/>
      <c r="L7821" s="9"/>
      <c r="M7821" s="9"/>
      <c r="O7821" s="9"/>
      <c r="P7821" s="9"/>
      <c r="Q7821" s="9"/>
      <c r="R7821" s="36"/>
      <c r="V7821" s="36"/>
    </row>
    <row r="7822" spans="1:22" x14ac:dyDescent="0.25">
      <c r="A7822" s="86"/>
      <c r="B7822" s="9"/>
      <c r="C7822" s="9"/>
      <c r="D7822" s="9"/>
      <c r="E7822" s="9"/>
      <c r="F7822" s="9"/>
      <c r="I7822" s="9"/>
      <c r="K7822" s="9"/>
      <c r="L7822" s="9"/>
      <c r="M7822" s="9"/>
      <c r="O7822" s="9"/>
      <c r="P7822" s="9"/>
      <c r="Q7822" s="9"/>
      <c r="R7822" s="36"/>
      <c r="V7822" s="36"/>
    </row>
    <row r="7823" spans="1:22" x14ac:dyDescent="0.25">
      <c r="A7823" s="86"/>
      <c r="B7823" s="9"/>
      <c r="C7823" s="9"/>
      <c r="D7823" s="9"/>
      <c r="E7823" s="9"/>
      <c r="F7823" s="9"/>
      <c r="I7823" s="9"/>
      <c r="K7823" s="9"/>
      <c r="L7823" s="9"/>
      <c r="M7823" s="9"/>
      <c r="O7823" s="9"/>
      <c r="P7823" s="9"/>
      <c r="Q7823" s="9"/>
      <c r="R7823" s="36"/>
      <c r="V7823" s="36"/>
    </row>
    <row r="7824" spans="1:22" x14ac:dyDescent="0.25">
      <c r="A7824" s="86"/>
      <c r="B7824" s="9"/>
      <c r="C7824" s="9"/>
      <c r="D7824" s="9"/>
      <c r="E7824" s="9"/>
      <c r="F7824" s="9"/>
      <c r="I7824" s="9"/>
      <c r="K7824" s="9"/>
      <c r="L7824" s="9"/>
      <c r="M7824" s="9"/>
      <c r="O7824" s="9"/>
      <c r="P7824" s="9"/>
      <c r="Q7824" s="9"/>
      <c r="R7824" s="36"/>
      <c r="V7824" s="36"/>
    </row>
    <row r="7825" spans="1:22" x14ac:dyDescent="0.25">
      <c r="A7825" s="86"/>
      <c r="B7825" s="9"/>
      <c r="C7825" s="9"/>
      <c r="D7825" s="9"/>
      <c r="E7825" s="9"/>
      <c r="F7825" s="9"/>
      <c r="I7825" s="9"/>
      <c r="K7825" s="9"/>
      <c r="L7825" s="9"/>
      <c r="M7825" s="9"/>
      <c r="O7825" s="9"/>
      <c r="P7825" s="9"/>
      <c r="Q7825" s="9"/>
      <c r="R7825" s="36"/>
      <c r="V7825" s="36"/>
    </row>
    <row r="7826" spans="1:22" x14ac:dyDescent="0.25">
      <c r="A7826" s="86"/>
      <c r="B7826" s="9"/>
      <c r="C7826" s="9"/>
      <c r="D7826" s="9"/>
      <c r="E7826" s="9"/>
      <c r="F7826" s="9"/>
      <c r="I7826" s="9"/>
      <c r="K7826" s="9"/>
      <c r="L7826" s="9"/>
      <c r="M7826" s="9"/>
      <c r="O7826" s="9"/>
      <c r="P7826" s="9"/>
      <c r="Q7826" s="9"/>
      <c r="R7826" s="36"/>
      <c r="V7826" s="36"/>
    </row>
    <row r="7827" spans="1:22" x14ac:dyDescent="0.25">
      <c r="A7827" s="86"/>
      <c r="B7827" s="9"/>
      <c r="C7827" s="9"/>
      <c r="D7827" s="9"/>
      <c r="E7827" s="9"/>
      <c r="F7827" s="9"/>
      <c r="I7827" s="9"/>
      <c r="K7827" s="9"/>
      <c r="L7827" s="9"/>
      <c r="M7827" s="9"/>
      <c r="O7827" s="9"/>
      <c r="P7827" s="9"/>
      <c r="Q7827" s="9"/>
      <c r="R7827" s="36"/>
      <c r="V7827" s="36"/>
    </row>
    <row r="7828" spans="1:22" x14ac:dyDescent="0.25">
      <c r="A7828" s="86"/>
      <c r="B7828" s="9"/>
      <c r="C7828" s="9"/>
      <c r="D7828" s="9"/>
      <c r="E7828" s="9"/>
      <c r="F7828" s="9"/>
      <c r="I7828" s="9"/>
      <c r="K7828" s="9"/>
      <c r="L7828" s="9"/>
      <c r="M7828" s="9"/>
      <c r="O7828" s="9"/>
      <c r="P7828" s="9"/>
      <c r="Q7828" s="9"/>
      <c r="R7828" s="36"/>
      <c r="V7828" s="36"/>
    </row>
    <row r="7829" spans="1:22" x14ac:dyDescent="0.25">
      <c r="A7829" s="86"/>
      <c r="B7829" s="9"/>
      <c r="C7829" s="9"/>
      <c r="D7829" s="9"/>
      <c r="E7829" s="9"/>
      <c r="F7829" s="9"/>
      <c r="I7829" s="9"/>
      <c r="K7829" s="9"/>
      <c r="L7829" s="9"/>
      <c r="M7829" s="9"/>
      <c r="O7829" s="9"/>
      <c r="P7829" s="9"/>
      <c r="Q7829" s="9"/>
      <c r="R7829" s="36"/>
      <c r="V7829" s="36"/>
    </row>
    <row r="7830" spans="1:22" x14ac:dyDescent="0.25">
      <c r="A7830" s="86"/>
      <c r="B7830" s="9"/>
      <c r="C7830" s="9"/>
      <c r="D7830" s="9"/>
      <c r="E7830" s="9"/>
      <c r="F7830" s="9"/>
      <c r="I7830" s="9"/>
      <c r="K7830" s="9"/>
      <c r="L7830" s="9"/>
      <c r="M7830" s="9"/>
      <c r="O7830" s="9"/>
      <c r="P7830" s="9"/>
      <c r="Q7830" s="9"/>
      <c r="R7830" s="36"/>
      <c r="V7830" s="36"/>
    </row>
    <row r="7831" spans="1:22" x14ac:dyDescent="0.25">
      <c r="A7831" s="86"/>
      <c r="B7831" s="9"/>
      <c r="C7831" s="9"/>
      <c r="D7831" s="9"/>
      <c r="E7831" s="9"/>
      <c r="F7831" s="9"/>
      <c r="I7831" s="9"/>
      <c r="K7831" s="9"/>
      <c r="L7831" s="9"/>
      <c r="M7831" s="9"/>
      <c r="O7831" s="9"/>
      <c r="P7831" s="9"/>
      <c r="Q7831" s="9"/>
      <c r="R7831" s="36"/>
      <c r="V7831" s="36"/>
    </row>
    <row r="7832" spans="1:22" x14ac:dyDescent="0.25">
      <c r="A7832" s="86"/>
      <c r="B7832" s="9"/>
      <c r="C7832" s="9"/>
      <c r="D7832" s="9"/>
      <c r="E7832" s="9"/>
      <c r="F7832" s="9"/>
      <c r="I7832" s="9"/>
      <c r="K7832" s="9"/>
      <c r="L7832" s="9"/>
      <c r="M7832" s="9"/>
      <c r="O7832" s="9"/>
      <c r="P7832" s="9"/>
      <c r="Q7832" s="9"/>
      <c r="R7832" s="36"/>
      <c r="V7832" s="36"/>
    </row>
    <row r="7833" spans="1:22" x14ac:dyDescent="0.25">
      <c r="A7833" s="86"/>
      <c r="B7833" s="9"/>
      <c r="C7833" s="9"/>
      <c r="D7833" s="9"/>
      <c r="E7833" s="9"/>
      <c r="F7833" s="9"/>
      <c r="I7833" s="9"/>
      <c r="K7833" s="9"/>
      <c r="L7833" s="9"/>
      <c r="M7833" s="9"/>
      <c r="O7833" s="9"/>
      <c r="P7833" s="9"/>
      <c r="Q7833" s="9"/>
      <c r="R7833" s="36"/>
      <c r="V7833" s="36"/>
    </row>
    <row r="7834" spans="1:22" x14ac:dyDescent="0.25">
      <c r="A7834" s="86"/>
      <c r="B7834" s="9"/>
      <c r="C7834" s="9"/>
      <c r="D7834" s="9"/>
      <c r="E7834" s="9"/>
      <c r="F7834" s="9"/>
      <c r="I7834" s="9"/>
      <c r="K7834" s="9"/>
      <c r="L7834" s="9"/>
      <c r="M7834" s="9"/>
      <c r="O7834" s="9"/>
      <c r="P7834" s="9"/>
      <c r="Q7834" s="9"/>
      <c r="R7834" s="36"/>
      <c r="V7834" s="36"/>
    </row>
    <row r="7835" spans="1:22" x14ac:dyDescent="0.25">
      <c r="A7835" s="86"/>
      <c r="B7835" s="9"/>
      <c r="C7835" s="9"/>
      <c r="D7835" s="9"/>
      <c r="E7835" s="9"/>
      <c r="F7835" s="9"/>
      <c r="I7835" s="9"/>
      <c r="K7835" s="9"/>
      <c r="L7835" s="9"/>
      <c r="M7835" s="9"/>
      <c r="O7835" s="9"/>
      <c r="P7835" s="9"/>
      <c r="Q7835" s="9"/>
      <c r="R7835" s="36"/>
      <c r="V7835" s="36"/>
    </row>
    <row r="7836" spans="1:22" x14ac:dyDescent="0.25">
      <c r="A7836" s="86"/>
      <c r="B7836" s="9"/>
      <c r="C7836" s="9"/>
      <c r="D7836" s="9"/>
      <c r="E7836" s="9"/>
      <c r="F7836" s="9"/>
      <c r="I7836" s="9"/>
      <c r="K7836" s="9"/>
      <c r="L7836" s="9"/>
      <c r="M7836" s="9"/>
      <c r="O7836" s="9"/>
      <c r="P7836" s="9"/>
      <c r="Q7836" s="9"/>
      <c r="R7836" s="36"/>
      <c r="V7836" s="36"/>
    </row>
    <row r="7837" spans="1:22" x14ac:dyDescent="0.25">
      <c r="A7837" s="86"/>
      <c r="B7837" s="9"/>
      <c r="C7837" s="9"/>
      <c r="D7837" s="9"/>
      <c r="E7837" s="9"/>
      <c r="F7837" s="9"/>
      <c r="I7837" s="9"/>
      <c r="K7837" s="9"/>
      <c r="L7837" s="9"/>
      <c r="M7837" s="9"/>
      <c r="O7837" s="9"/>
      <c r="P7837" s="9"/>
      <c r="Q7837" s="9"/>
      <c r="R7837" s="36"/>
      <c r="V7837" s="36"/>
    </row>
    <row r="7838" spans="1:22" x14ac:dyDescent="0.25">
      <c r="A7838" s="86"/>
      <c r="B7838" s="9"/>
      <c r="C7838" s="9"/>
      <c r="D7838" s="9"/>
      <c r="E7838" s="9"/>
      <c r="F7838" s="9"/>
      <c r="I7838" s="9"/>
      <c r="K7838" s="9"/>
      <c r="L7838" s="9"/>
      <c r="M7838" s="9"/>
      <c r="O7838" s="9"/>
      <c r="P7838" s="9"/>
      <c r="Q7838" s="9"/>
      <c r="R7838" s="36"/>
      <c r="V7838" s="36"/>
    </row>
    <row r="7839" spans="1:22" x14ac:dyDescent="0.25">
      <c r="A7839" s="86"/>
      <c r="B7839" s="9"/>
      <c r="C7839" s="9"/>
      <c r="D7839" s="9"/>
      <c r="E7839" s="9"/>
      <c r="F7839" s="9"/>
      <c r="I7839" s="9"/>
      <c r="K7839" s="9"/>
      <c r="L7839" s="9"/>
      <c r="M7839" s="9"/>
      <c r="O7839" s="9"/>
      <c r="P7839" s="9"/>
      <c r="Q7839" s="9"/>
      <c r="R7839" s="36"/>
      <c r="V7839" s="36"/>
    </row>
    <row r="7840" spans="1:22" x14ac:dyDescent="0.25">
      <c r="A7840" s="86"/>
      <c r="B7840" s="9"/>
      <c r="C7840" s="9"/>
      <c r="D7840" s="9"/>
      <c r="E7840" s="9"/>
      <c r="F7840" s="9"/>
      <c r="I7840" s="9"/>
      <c r="K7840" s="9"/>
      <c r="L7840" s="9"/>
      <c r="M7840" s="9"/>
      <c r="O7840" s="9"/>
      <c r="P7840" s="9"/>
      <c r="Q7840" s="9"/>
      <c r="R7840" s="36"/>
      <c r="V7840" s="36"/>
    </row>
    <row r="7841" spans="1:22" x14ac:dyDescent="0.25">
      <c r="A7841" s="86"/>
      <c r="B7841" s="9"/>
      <c r="C7841" s="9"/>
      <c r="D7841" s="9"/>
      <c r="E7841" s="9"/>
      <c r="F7841" s="9"/>
      <c r="I7841" s="9"/>
      <c r="K7841" s="9"/>
      <c r="L7841" s="9"/>
      <c r="M7841" s="9"/>
      <c r="O7841" s="9"/>
      <c r="P7841" s="9"/>
      <c r="Q7841" s="9"/>
      <c r="R7841" s="36"/>
      <c r="V7841" s="36"/>
    </row>
    <row r="7842" spans="1:22" x14ac:dyDescent="0.25">
      <c r="A7842" s="86"/>
      <c r="B7842" s="9"/>
      <c r="C7842" s="9"/>
      <c r="D7842" s="9"/>
      <c r="E7842" s="9"/>
      <c r="F7842" s="9"/>
      <c r="I7842" s="9"/>
      <c r="K7842" s="9"/>
      <c r="L7842" s="9"/>
      <c r="M7842" s="9"/>
      <c r="O7842" s="9"/>
      <c r="P7842" s="9"/>
      <c r="Q7842" s="9"/>
      <c r="R7842" s="36"/>
      <c r="V7842" s="36"/>
    </row>
    <row r="7843" spans="1:22" x14ac:dyDescent="0.25">
      <c r="A7843" s="86"/>
      <c r="B7843" s="9"/>
      <c r="C7843" s="9"/>
      <c r="D7843" s="9"/>
      <c r="E7843" s="9"/>
      <c r="F7843" s="9"/>
      <c r="I7843" s="9"/>
      <c r="K7843" s="9"/>
      <c r="L7843" s="9"/>
      <c r="M7843" s="9"/>
      <c r="O7843" s="9"/>
      <c r="P7843" s="9"/>
      <c r="Q7843" s="9"/>
      <c r="R7843" s="36"/>
      <c r="V7843" s="36"/>
    </row>
    <row r="7844" spans="1:22" x14ac:dyDescent="0.25">
      <c r="A7844" s="86"/>
      <c r="B7844" s="9"/>
      <c r="C7844" s="9"/>
      <c r="D7844" s="9"/>
      <c r="E7844" s="9"/>
      <c r="F7844" s="9"/>
      <c r="I7844" s="9"/>
      <c r="K7844" s="9"/>
      <c r="L7844" s="9"/>
      <c r="M7844" s="9"/>
      <c r="O7844" s="9"/>
      <c r="P7844" s="9"/>
      <c r="Q7844" s="9"/>
      <c r="R7844" s="36"/>
      <c r="V7844" s="36"/>
    </row>
    <row r="7845" spans="1:22" x14ac:dyDescent="0.25">
      <c r="A7845" s="86"/>
      <c r="B7845" s="9"/>
      <c r="C7845" s="9"/>
      <c r="D7845" s="9"/>
      <c r="E7845" s="9"/>
      <c r="F7845" s="9"/>
      <c r="I7845" s="9"/>
      <c r="K7845" s="9"/>
      <c r="L7845" s="9"/>
      <c r="M7845" s="9"/>
      <c r="O7845" s="9"/>
      <c r="P7845" s="9"/>
      <c r="Q7845" s="9"/>
      <c r="R7845" s="36"/>
      <c r="V7845" s="36"/>
    </row>
    <row r="7846" spans="1:22" x14ac:dyDescent="0.25">
      <c r="A7846" s="86"/>
      <c r="B7846" s="9"/>
      <c r="C7846" s="9"/>
      <c r="D7846" s="9"/>
      <c r="E7846" s="9"/>
      <c r="F7846" s="9"/>
      <c r="I7846" s="9"/>
      <c r="K7846" s="9"/>
      <c r="L7846" s="9"/>
      <c r="M7846" s="9"/>
      <c r="O7846" s="9"/>
      <c r="P7846" s="9"/>
      <c r="Q7846" s="9"/>
      <c r="R7846" s="36"/>
      <c r="V7846" s="36"/>
    </row>
    <row r="7847" spans="1:22" x14ac:dyDescent="0.25">
      <c r="A7847" s="86"/>
      <c r="B7847" s="9"/>
      <c r="C7847" s="9"/>
      <c r="D7847" s="9"/>
      <c r="E7847" s="9"/>
      <c r="F7847" s="9"/>
      <c r="I7847" s="9"/>
      <c r="K7847" s="9"/>
      <c r="L7847" s="9"/>
      <c r="M7847" s="9"/>
      <c r="O7847" s="9"/>
      <c r="P7847" s="9"/>
      <c r="Q7847" s="9"/>
      <c r="R7847" s="36"/>
      <c r="V7847" s="36"/>
    </row>
    <row r="7848" spans="1:22" x14ac:dyDescent="0.25">
      <c r="A7848" s="86"/>
      <c r="B7848" s="9"/>
      <c r="C7848" s="9"/>
      <c r="D7848" s="9"/>
      <c r="E7848" s="9"/>
      <c r="F7848" s="9"/>
      <c r="I7848" s="9"/>
      <c r="K7848" s="9"/>
      <c r="L7848" s="9"/>
      <c r="M7848" s="9"/>
      <c r="O7848" s="9"/>
      <c r="P7848" s="9"/>
      <c r="Q7848" s="9"/>
      <c r="R7848" s="36"/>
      <c r="V7848" s="36"/>
    </row>
    <row r="7849" spans="1:22" x14ac:dyDescent="0.25">
      <c r="A7849" s="86"/>
      <c r="B7849" s="9"/>
      <c r="C7849" s="9"/>
      <c r="D7849" s="9"/>
      <c r="E7849" s="9"/>
      <c r="F7849" s="9"/>
      <c r="I7849" s="9"/>
      <c r="K7849" s="9"/>
      <c r="L7849" s="9"/>
      <c r="M7849" s="9"/>
      <c r="O7849" s="9"/>
      <c r="P7849" s="9"/>
      <c r="Q7849" s="9"/>
      <c r="R7849" s="36"/>
      <c r="V7849" s="36"/>
    </row>
    <row r="7850" spans="1:22" x14ac:dyDescent="0.25">
      <c r="A7850" s="86"/>
      <c r="B7850" s="9"/>
      <c r="C7850" s="9"/>
      <c r="D7850" s="9"/>
      <c r="E7850" s="9"/>
      <c r="F7850" s="9"/>
      <c r="I7850" s="9"/>
      <c r="K7850" s="9"/>
      <c r="L7850" s="9"/>
      <c r="M7850" s="9"/>
      <c r="O7850" s="9"/>
      <c r="P7850" s="9"/>
      <c r="Q7850" s="9"/>
      <c r="R7850" s="36"/>
      <c r="V7850" s="36"/>
    </row>
    <row r="7851" spans="1:22" x14ac:dyDescent="0.25">
      <c r="A7851" s="86"/>
      <c r="B7851" s="9"/>
      <c r="C7851" s="9"/>
      <c r="D7851" s="9"/>
      <c r="E7851" s="9"/>
      <c r="F7851" s="9"/>
      <c r="I7851" s="9"/>
      <c r="K7851" s="9"/>
      <c r="L7851" s="9"/>
      <c r="M7851" s="9"/>
      <c r="O7851" s="9"/>
      <c r="P7851" s="9"/>
      <c r="Q7851" s="9"/>
      <c r="R7851" s="36"/>
      <c r="V7851" s="36"/>
    </row>
    <row r="7852" spans="1:22" x14ac:dyDescent="0.25">
      <c r="A7852" s="86"/>
      <c r="B7852" s="9"/>
      <c r="C7852" s="9"/>
      <c r="D7852" s="9"/>
      <c r="E7852" s="9"/>
      <c r="F7852" s="9"/>
      <c r="I7852" s="9"/>
      <c r="K7852" s="9"/>
      <c r="L7852" s="9"/>
      <c r="M7852" s="9"/>
      <c r="O7852" s="9"/>
      <c r="P7852" s="9"/>
      <c r="Q7852" s="9"/>
      <c r="R7852" s="36"/>
      <c r="V7852" s="36"/>
    </row>
    <row r="7853" spans="1:22" x14ac:dyDescent="0.25">
      <c r="A7853" s="86"/>
      <c r="B7853" s="9"/>
      <c r="C7853" s="9"/>
      <c r="D7853" s="9"/>
      <c r="E7853" s="9"/>
      <c r="F7853" s="9"/>
      <c r="I7853" s="9"/>
      <c r="K7853" s="9"/>
      <c r="L7853" s="9"/>
      <c r="M7853" s="9"/>
      <c r="O7853" s="9"/>
      <c r="P7853" s="9"/>
      <c r="Q7853" s="9"/>
      <c r="R7853" s="36"/>
      <c r="V7853" s="36"/>
    </row>
    <row r="7854" spans="1:22" x14ac:dyDescent="0.25">
      <c r="A7854" s="86"/>
      <c r="B7854" s="9"/>
      <c r="C7854" s="9"/>
      <c r="D7854" s="9"/>
      <c r="E7854" s="9"/>
      <c r="F7854" s="9"/>
      <c r="I7854" s="9"/>
      <c r="K7854" s="9"/>
      <c r="L7854" s="9"/>
      <c r="M7854" s="9"/>
      <c r="O7854" s="9"/>
      <c r="P7854" s="9"/>
      <c r="Q7854" s="9"/>
      <c r="R7854" s="36"/>
      <c r="V7854" s="36"/>
    </row>
    <row r="7855" spans="1:22" x14ac:dyDescent="0.25">
      <c r="A7855" s="86"/>
      <c r="B7855" s="9"/>
      <c r="C7855" s="9"/>
      <c r="D7855" s="9"/>
      <c r="E7855" s="9"/>
      <c r="F7855" s="9"/>
      <c r="I7855" s="9"/>
      <c r="K7855" s="9"/>
      <c r="L7855" s="9"/>
      <c r="M7855" s="9"/>
      <c r="O7855" s="9"/>
      <c r="P7855" s="9"/>
      <c r="Q7855" s="9"/>
      <c r="R7855" s="36"/>
      <c r="V7855" s="36"/>
    </row>
    <row r="7856" spans="1:22" x14ac:dyDescent="0.25">
      <c r="A7856" s="86"/>
      <c r="B7856" s="9"/>
      <c r="C7856" s="9"/>
      <c r="D7856" s="9"/>
      <c r="E7856" s="9"/>
      <c r="F7856" s="9"/>
      <c r="I7856" s="9"/>
      <c r="K7856" s="9"/>
      <c r="L7856" s="9"/>
      <c r="M7856" s="9"/>
      <c r="O7856" s="9"/>
      <c r="P7856" s="9"/>
      <c r="Q7856" s="9"/>
      <c r="R7856" s="36"/>
      <c r="V7856" s="36"/>
    </row>
    <row r="7857" spans="1:22" x14ac:dyDescent="0.25">
      <c r="A7857" s="86"/>
      <c r="B7857" s="9"/>
      <c r="C7857" s="9"/>
      <c r="D7857" s="9"/>
      <c r="E7857" s="9"/>
      <c r="F7857" s="9"/>
      <c r="I7857" s="9"/>
      <c r="K7857" s="9"/>
      <c r="L7857" s="9"/>
      <c r="M7857" s="9"/>
      <c r="O7857" s="9"/>
      <c r="P7857" s="9"/>
      <c r="Q7857" s="9"/>
      <c r="R7857" s="36"/>
      <c r="V7857" s="36"/>
    </row>
    <row r="7858" spans="1:22" x14ac:dyDescent="0.25">
      <c r="A7858" s="86"/>
      <c r="B7858" s="9"/>
      <c r="C7858" s="9"/>
      <c r="D7858" s="9"/>
      <c r="E7858" s="9"/>
      <c r="F7858" s="9"/>
      <c r="I7858" s="9"/>
      <c r="K7858" s="9"/>
      <c r="L7858" s="9"/>
      <c r="M7858" s="9"/>
      <c r="O7858" s="9"/>
      <c r="P7858" s="9"/>
      <c r="Q7858" s="9"/>
      <c r="R7858" s="36"/>
      <c r="V7858" s="36"/>
    </row>
    <row r="7859" spans="1:22" x14ac:dyDescent="0.25">
      <c r="A7859" s="86"/>
      <c r="B7859" s="9"/>
      <c r="C7859" s="9"/>
      <c r="D7859" s="9"/>
      <c r="E7859" s="9"/>
      <c r="F7859" s="9"/>
      <c r="I7859" s="9"/>
      <c r="K7859" s="9"/>
      <c r="L7859" s="9"/>
      <c r="M7859" s="9"/>
      <c r="O7859" s="9"/>
      <c r="P7859" s="9"/>
      <c r="Q7859" s="9"/>
      <c r="R7859" s="36"/>
      <c r="V7859" s="36"/>
    </row>
    <row r="7860" spans="1:22" x14ac:dyDescent="0.25">
      <c r="A7860" s="86"/>
      <c r="B7860" s="9"/>
      <c r="C7860" s="9"/>
      <c r="D7860" s="9"/>
      <c r="E7860" s="9"/>
      <c r="F7860" s="9"/>
      <c r="I7860" s="9"/>
      <c r="K7860" s="9"/>
      <c r="L7860" s="9"/>
      <c r="M7860" s="9"/>
      <c r="O7860" s="9"/>
      <c r="P7860" s="9"/>
      <c r="Q7860" s="9"/>
      <c r="R7860" s="36"/>
      <c r="V7860" s="36"/>
    </row>
    <row r="7861" spans="1:22" x14ac:dyDescent="0.25">
      <c r="A7861" s="86"/>
      <c r="B7861" s="9"/>
      <c r="C7861" s="9"/>
      <c r="D7861" s="9"/>
      <c r="E7861" s="9"/>
      <c r="F7861" s="9"/>
      <c r="I7861" s="9"/>
      <c r="K7861" s="9"/>
      <c r="L7861" s="9"/>
      <c r="M7861" s="9"/>
      <c r="O7861" s="9"/>
      <c r="P7861" s="9"/>
      <c r="Q7861" s="9"/>
      <c r="R7861" s="36"/>
      <c r="V7861" s="36"/>
    </row>
    <row r="7862" spans="1:22" x14ac:dyDescent="0.25">
      <c r="A7862" s="86"/>
      <c r="B7862" s="9"/>
      <c r="C7862" s="9"/>
      <c r="D7862" s="9"/>
      <c r="E7862" s="9"/>
      <c r="F7862" s="9"/>
      <c r="I7862" s="9"/>
      <c r="K7862" s="9"/>
      <c r="L7862" s="9"/>
      <c r="M7862" s="9"/>
      <c r="O7862" s="9"/>
      <c r="P7862" s="9"/>
      <c r="Q7862" s="9"/>
      <c r="R7862" s="36"/>
      <c r="V7862" s="36"/>
    </row>
    <row r="7863" spans="1:22" x14ac:dyDescent="0.25">
      <c r="A7863" s="86"/>
      <c r="B7863" s="9"/>
      <c r="C7863" s="9"/>
      <c r="D7863" s="9"/>
      <c r="E7863" s="9"/>
      <c r="F7863" s="9"/>
      <c r="I7863" s="9"/>
      <c r="K7863" s="9"/>
      <c r="L7863" s="9"/>
      <c r="M7863" s="9"/>
      <c r="O7863" s="9"/>
      <c r="P7863" s="9"/>
      <c r="Q7863" s="9"/>
      <c r="R7863" s="36"/>
      <c r="V7863" s="36"/>
    </row>
    <row r="7864" spans="1:22" x14ac:dyDescent="0.25">
      <c r="A7864" s="86"/>
      <c r="B7864" s="9"/>
      <c r="C7864" s="9"/>
      <c r="D7864" s="9"/>
      <c r="E7864" s="9"/>
      <c r="F7864" s="9"/>
      <c r="I7864" s="9"/>
      <c r="K7864" s="9"/>
      <c r="L7864" s="9"/>
      <c r="M7864" s="9"/>
      <c r="O7864" s="9"/>
      <c r="P7864" s="9"/>
      <c r="Q7864" s="9"/>
      <c r="R7864" s="36"/>
      <c r="V7864" s="36"/>
    </row>
    <row r="7865" spans="1:22" x14ac:dyDescent="0.25">
      <c r="A7865" s="86"/>
      <c r="B7865" s="9"/>
      <c r="C7865" s="9"/>
      <c r="D7865" s="9"/>
      <c r="E7865" s="9"/>
      <c r="F7865" s="9"/>
      <c r="I7865" s="9"/>
      <c r="K7865" s="9"/>
      <c r="L7865" s="9"/>
      <c r="M7865" s="9"/>
      <c r="O7865" s="9"/>
      <c r="P7865" s="9"/>
      <c r="Q7865" s="9"/>
      <c r="R7865" s="36"/>
      <c r="V7865" s="36"/>
    </row>
    <row r="7866" spans="1:22" x14ac:dyDescent="0.25">
      <c r="A7866" s="86"/>
      <c r="B7866" s="9"/>
      <c r="C7866" s="9"/>
      <c r="D7866" s="9"/>
      <c r="E7866" s="9"/>
      <c r="F7866" s="9"/>
      <c r="I7866" s="9"/>
      <c r="K7866" s="9"/>
      <c r="L7866" s="9"/>
      <c r="M7866" s="9"/>
      <c r="O7866" s="9"/>
      <c r="P7866" s="9"/>
      <c r="Q7866" s="9"/>
      <c r="R7866" s="36"/>
      <c r="V7866" s="36"/>
    </row>
    <row r="7867" spans="1:22" x14ac:dyDescent="0.25">
      <c r="A7867" s="86"/>
      <c r="B7867" s="9"/>
      <c r="C7867" s="9"/>
      <c r="D7867" s="9"/>
      <c r="E7867" s="9"/>
      <c r="F7867" s="9"/>
      <c r="I7867" s="9"/>
      <c r="K7867" s="9"/>
      <c r="L7867" s="9"/>
      <c r="M7867" s="9"/>
      <c r="O7867" s="9"/>
      <c r="P7867" s="9"/>
      <c r="Q7867" s="9"/>
      <c r="R7867" s="36"/>
      <c r="V7867" s="36"/>
    </row>
    <row r="7868" spans="1:22" x14ac:dyDescent="0.25">
      <c r="A7868" s="86"/>
      <c r="B7868" s="9"/>
      <c r="C7868" s="9"/>
      <c r="D7868" s="9"/>
      <c r="E7868" s="9"/>
      <c r="F7868" s="9"/>
      <c r="I7868" s="9"/>
      <c r="K7868" s="9"/>
      <c r="L7868" s="9"/>
      <c r="M7868" s="9"/>
      <c r="O7868" s="9"/>
      <c r="P7868" s="9"/>
      <c r="Q7868" s="9"/>
      <c r="R7868" s="36"/>
      <c r="V7868" s="36"/>
    </row>
    <row r="7869" spans="1:22" x14ac:dyDescent="0.25">
      <c r="A7869" s="86"/>
      <c r="B7869" s="9"/>
      <c r="C7869" s="9"/>
      <c r="D7869" s="9"/>
      <c r="E7869" s="9"/>
      <c r="F7869" s="9"/>
      <c r="I7869" s="9"/>
      <c r="K7869" s="9"/>
      <c r="L7869" s="9"/>
      <c r="M7869" s="9"/>
      <c r="O7869" s="9"/>
      <c r="P7869" s="9"/>
      <c r="Q7869" s="9"/>
      <c r="R7869" s="36"/>
      <c r="V7869" s="36"/>
    </row>
    <row r="7870" spans="1:22" x14ac:dyDescent="0.25">
      <c r="A7870" s="86"/>
      <c r="B7870" s="9"/>
      <c r="C7870" s="9"/>
      <c r="D7870" s="9"/>
      <c r="E7870" s="9"/>
      <c r="F7870" s="9"/>
      <c r="I7870" s="9"/>
      <c r="K7870" s="9"/>
      <c r="L7870" s="9"/>
      <c r="M7870" s="9"/>
      <c r="O7870" s="9"/>
      <c r="P7870" s="9"/>
      <c r="Q7870" s="9"/>
      <c r="R7870" s="36"/>
      <c r="V7870" s="36"/>
    </row>
    <row r="7871" spans="1:22" x14ac:dyDescent="0.25">
      <c r="A7871" s="86"/>
      <c r="B7871" s="9"/>
      <c r="C7871" s="9"/>
      <c r="D7871" s="9"/>
      <c r="E7871" s="9"/>
      <c r="F7871" s="9"/>
      <c r="I7871" s="9"/>
      <c r="K7871" s="9"/>
      <c r="L7871" s="9"/>
      <c r="M7871" s="9"/>
      <c r="O7871" s="9"/>
      <c r="P7871" s="9"/>
      <c r="Q7871" s="9"/>
      <c r="R7871" s="36"/>
      <c r="V7871" s="36"/>
    </row>
    <row r="7872" spans="1:22" x14ac:dyDescent="0.25">
      <c r="A7872" s="86"/>
      <c r="B7872" s="9"/>
      <c r="C7872" s="9"/>
      <c r="D7872" s="9"/>
      <c r="E7872" s="9"/>
      <c r="F7872" s="9"/>
      <c r="I7872" s="9"/>
      <c r="K7872" s="9"/>
      <c r="L7872" s="9"/>
      <c r="M7872" s="9"/>
      <c r="O7872" s="9"/>
      <c r="P7872" s="9"/>
      <c r="Q7872" s="9"/>
      <c r="R7872" s="36"/>
      <c r="V7872" s="36"/>
    </row>
    <row r="7873" spans="1:22" x14ac:dyDescent="0.25">
      <c r="A7873" s="86"/>
      <c r="B7873" s="9"/>
      <c r="C7873" s="9"/>
      <c r="D7873" s="9"/>
      <c r="E7873" s="9"/>
      <c r="F7873" s="9"/>
      <c r="I7873" s="9"/>
      <c r="K7873" s="9"/>
      <c r="L7873" s="9"/>
      <c r="M7873" s="9"/>
      <c r="O7873" s="9"/>
      <c r="P7873" s="9"/>
      <c r="Q7873" s="9"/>
      <c r="R7873" s="36"/>
      <c r="V7873" s="36"/>
    </row>
    <row r="7874" spans="1:22" x14ac:dyDescent="0.25">
      <c r="A7874" s="86"/>
      <c r="B7874" s="9"/>
      <c r="C7874" s="9"/>
      <c r="D7874" s="9"/>
      <c r="E7874" s="9"/>
      <c r="F7874" s="9"/>
      <c r="I7874" s="9"/>
      <c r="K7874" s="9"/>
      <c r="L7874" s="9"/>
      <c r="M7874" s="9"/>
      <c r="O7874" s="9"/>
      <c r="P7874" s="9"/>
      <c r="Q7874" s="9"/>
      <c r="R7874" s="36"/>
      <c r="V7874" s="36"/>
    </row>
    <row r="7875" spans="1:22" x14ac:dyDescent="0.25">
      <c r="A7875" s="86"/>
      <c r="B7875" s="9"/>
      <c r="C7875" s="9"/>
      <c r="D7875" s="9"/>
      <c r="E7875" s="9"/>
      <c r="F7875" s="9"/>
      <c r="I7875" s="9"/>
      <c r="K7875" s="9"/>
      <c r="L7875" s="9"/>
      <c r="M7875" s="9"/>
      <c r="O7875" s="9"/>
      <c r="P7875" s="9"/>
      <c r="Q7875" s="9"/>
      <c r="R7875" s="36"/>
      <c r="V7875" s="36"/>
    </row>
    <row r="7876" spans="1:22" x14ac:dyDescent="0.25">
      <c r="A7876" s="86"/>
      <c r="B7876" s="9"/>
      <c r="C7876" s="9"/>
      <c r="D7876" s="9"/>
      <c r="E7876" s="9"/>
      <c r="F7876" s="9"/>
      <c r="I7876" s="9"/>
      <c r="K7876" s="9"/>
      <c r="L7876" s="9"/>
      <c r="M7876" s="9"/>
      <c r="O7876" s="9"/>
      <c r="P7876" s="9"/>
      <c r="Q7876" s="9"/>
      <c r="R7876" s="36"/>
      <c r="V7876" s="36"/>
    </row>
    <row r="7877" spans="1:22" x14ac:dyDescent="0.25">
      <c r="A7877" s="86"/>
      <c r="B7877" s="9"/>
      <c r="C7877" s="9"/>
      <c r="D7877" s="9"/>
      <c r="E7877" s="9"/>
      <c r="F7877" s="9"/>
      <c r="I7877" s="9"/>
      <c r="K7877" s="9"/>
      <c r="L7877" s="9"/>
      <c r="M7877" s="9"/>
      <c r="O7877" s="9"/>
      <c r="P7877" s="9"/>
      <c r="Q7877" s="9"/>
      <c r="R7877" s="36"/>
      <c r="V7877" s="36"/>
    </row>
    <row r="7878" spans="1:22" x14ac:dyDescent="0.25">
      <c r="A7878" s="86"/>
      <c r="B7878" s="9"/>
      <c r="C7878" s="9"/>
      <c r="D7878" s="9"/>
      <c r="E7878" s="9"/>
      <c r="F7878" s="9"/>
      <c r="I7878" s="9"/>
      <c r="K7878" s="9"/>
      <c r="L7878" s="9"/>
      <c r="M7878" s="9"/>
      <c r="O7878" s="9"/>
      <c r="P7878" s="9"/>
      <c r="Q7878" s="9"/>
      <c r="R7878" s="36"/>
      <c r="V7878" s="36"/>
    </row>
    <row r="7879" spans="1:22" x14ac:dyDescent="0.25">
      <c r="A7879" s="86"/>
      <c r="B7879" s="9"/>
      <c r="C7879" s="9"/>
      <c r="D7879" s="9"/>
      <c r="E7879" s="9"/>
      <c r="F7879" s="9"/>
      <c r="I7879" s="9"/>
      <c r="K7879" s="9"/>
      <c r="L7879" s="9"/>
      <c r="M7879" s="9"/>
      <c r="O7879" s="9"/>
      <c r="P7879" s="9"/>
      <c r="Q7879" s="9"/>
      <c r="R7879" s="36"/>
      <c r="V7879" s="36"/>
    </row>
    <row r="7880" spans="1:22" x14ac:dyDescent="0.25">
      <c r="A7880" s="86"/>
      <c r="B7880" s="9"/>
      <c r="C7880" s="9"/>
      <c r="D7880" s="9"/>
      <c r="E7880" s="9"/>
      <c r="F7880" s="9"/>
      <c r="I7880" s="9"/>
      <c r="K7880" s="9"/>
      <c r="L7880" s="9"/>
      <c r="M7880" s="9"/>
      <c r="O7880" s="9"/>
      <c r="P7880" s="9"/>
      <c r="Q7880" s="9"/>
      <c r="R7880" s="36"/>
      <c r="V7880" s="36"/>
    </row>
    <row r="7881" spans="1:22" x14ac:dyDescent="0.25">
      <c r="A7881" s="86"/>
      <c r="B7881" s="9"/>
      <c r="C7881" s="9"/>
      <c r="D7881" s="9"/>
      <c r="E7881" s="9"/>
      <c r="F7881" s="9"/>
      <c r="I7881" s="9"/>
      <c r="K7881" s="9"/>
      <c r="L7881" s="9"/>
      <c r="M7881" s="9"/>
      <c r="O7881" s="9"/>
      <c r="P7881" s="9"/>
      <c r="Q7881" s="9"/>
      <c r="R7881" s="36"/>
      <c r="V7881" s="36"/>
    </row>
    <row r="7882" spans="1:22" x14ac:dyDescent="0.25">
      <c r="A7882" s="86"/>
      <c r="B7882" s="9"/>
      <c r="C7882" s="9"/>
      <c r="D7882" s="9"/>
      <c r="E7882" s="9"/>
      <c r="F7882" s="9"/>
      <c r="I7882" s="9"/>
      <c r="K7882" s="9"/>
      <c r="L7882" s="9"/>
      <c r="M7882" s="9"/>
      <c r="O7882" s="9"/>
      <c r="P7882" s="9"/>
      <c r="Q7882" s="9"/>
      <c r="R7882" s="36"/>
      <c r="V7882" s="36"/>
    </row>
    <row r="7883" spans="1:22" x14ac:dyDescent="0.25">
      <c r="A7883" s="86"/>
      <c r="B7883" s="9"/>
      <c r="C7883" s="9"/>
      <c r="D7883" s="9"/>
      <c r="E7883" s="9"/>
      <c r="F7883" s="9"/>
      <c r="I7883" s="9"/>
      <c r="K7883" s="9"/>
      <c r="L7883" s="9"/>
      <c r="M7883" s="9"/>
      <c r="O7883" s="9"/>
      <c r="P7883" s="9"/>
      <c r="Q7883" s="9"/>
      <c r="R7883" s="36"/>
      <c r="V7883" s="36"/>
    </row>
    <row r="7884" spans="1:22" x14ac:dyDescent="0.25">
      <c r="A7884" s="86"/>
      <c r="B7884" s="9"/>
      <c r="C7884" s="9"/>
      <c r="D7884" s="9"/>
      <c r="E7884" s="9"/>
      <c r="F7884" s="9"/>
      <c r="I7884" s="9"/>
      <c r="K7884" s="9"/>
      <c r="L7884" s="9"/>
      <c r="M7884" s="9"/>
      <c r="O7884" s="9"/>
      <c r="P7884" s="9"/>
      <c r="Q7884" s="9"/>
      <c r="R7884" s="36"/>
      <c r="V7884" s="36"/>
    </row>
    <row r="7885" spans="1:22" x14ac:dyDescent="0.25">
      <c r="A7885" s="86"/>
      <c r="B7885" s="9"/>
      <c r="C7885" s="9"/>
      <c r="D7885" s="9"/>
      <c r="E7885" s="9"/>
      <c r="F7885" s="9"/>
      <c r="I7885" s="9"/>
      <c r="K7885" s="9"/>
      <c r="L7885" s="9"/>
      <c r="M7885" s="9"/>
      <c r="O7885" s="9"/>
      <c r="P7885" s="9"/>
      <c r="Q7885" s="9"/>
      <c r="R7885" s="36"/>
      <c r="V7885" s="36"/>
    </row>
    <row r="7886" spans="1:22" x14ac:dyDescent="0.25">
      <c r="A7886" s="86"/>
      <c r="B7886" s="9"/>
      <c r="C7886" s="9"/>
      <c r="D7886" s="9"/>
      <c r="E7886" s="9"/>
      <c r="F7886" s="9"/>
      <c r="I7886" s="9"/>
      <c r="K7886" s="9"/>
      <c r="L7886" s="9"/>
      <c r="M7886" s="9"/>
      <c r="O7886" s="9"/>
      <c r="P7886" s="9"/>
      <c r="Q7886" s="9"/>
      <c r="R7886" s="36"/>
      <c r="V7886" s="36"/>
    </row>
    <row r="7887" spans="1:22" x14ac:dyDescent="0.25">
      <c r="A7887" s="86"/>
      <c r="B7887" s="9"/>
      <c r="C7887" s="9"/>
      <c r="D7887" s="9"/>
      <c r="E7887" s="9"/>
      <c r="F7887" s="9"/>
      <c r="I7887" s="9"/>
      <c r="K7887" s="9"/>
      <c r="L7887" s="9"/>
      <c r="M7887" s="9"/>
      <c r="O7887" s="9"/>
      <c r="P7887" s="9"/>
      <c r="Q7887" s="9"/>
      <c r="R7887" s="36"/>
      <c r="V7887" s="36"/>
    </row>
    <row r="7888" spans="1:22" x14ac:dyDescent="0.25">
      <c r="A7888" s="86"/>
      <c r="B7888" s="9"/>
      <c r="C7888" s="9"/>
      <c r="D7888" s="9"/>
      <c r="E7888" s="9"/>
      <c r="F7888" s="9"/>
      <c r="I7888" s="9"/>
      <c r="K7888" s="9"/>
      <c r="L7888" s="9"/>
      <c r="M7888" s="9"/>
      <c r="O7888" s="9"/>
      <c r="P7888" s="9"/>
      <c r="Q7888" s="9"/>
      <c r="R7888" s="36"/>
      <c r="V7888" s="36"/>
    </row>
    <row r="7889" spans="1:22" x14ac:dyDescent="0.25">
      <c r="A7889" s="86"/>
      <c r="B7889" s="9"/>
      <c r="C7889" s="9"/>
      <c r="D7889" s="9"/>
      <c r="E7889" s="9"/>
      <c r="F7889" s="9"/>
      <c r="I7889" s="9"/>
      <c r="K7889" s="9"/>
      <c r="L7889" s="9"/>
      <c r="M7889" s="9"/>
      <c r="O7889" s="9"/>
      <c r="P7889" s="9"/>
      <c r="Q7889" s="9"/>
      <c r="R7889" s="36"/>
      <c r="V7889" s="36"/>
    </row>
    <row r="7890" spans="1:22" x14ac:dyDescent="0.25">
      <c r="A7890" s="86"/>
      <c r="B7890" s="9"/>
      <c r="C7890" s="9"/>
      <c r="D7890" s="9"/>
      <c r="E7890" s="9"/>
      <c r="F7890" s="9"/>
      <c r="I7890" s="9"/>
      <c r="K7890" s="9"/>
      <c r="L7890" s="9"/>
      <c r="M7890" s="9"/>
      <c r="O7890" s="9"/>
      <c r="P7890" s="9"/>
      <c r="Q7890" s="9"/>
      <c r="R7890" s="36"/>
      <c r="V7890" s="36"/>
    </row>
    <row r="7891" spans="1:22" x14ac:dyDescent="0.25">
      <c r="A7891" s="86"/>
      <c r="B7891" s="9"/>
      <c r="C7891" s="9"/>
      <c r="D7891" s="9"/>
      <c r="E7891" s="9"/>
      <c r="F7891" s="9"/>
      <c r="I7891" s="9"/>
      <c r="K7891" s="9"/>
      <c r="L7891" s="9"/>
      <c r="M7891" s="9"/>
      <c r="O7891" s="9"/>
      <c r="P7891" s="9"/>
      <c r="Q7891" s="9"/>
      <c r="R7891" s="36"/>
      <c r="V7891" s="36"/>
    </row>
    <row r="7892" spans="1:22" x14ac:dyDescent="0.25">
      <c r="A7892" s="86"/>
      <c r="B7892" s="9"/>
      <c r="C7892" s="9"/>
      <c r="D7892" s="9"/>
      <c r="E7892" s="9"/>
      <c r="F7892" s="9"/>
      <c r="I7892" s="9"/>
      <c r="K7892" s="9"/>
      <c r="L7892" s="9"/>
      <c r="M7892" s="9"/>
      <c r="O7892" s="9"/>
      <c r="P7892" s="9"/>
      <c r="Q7892" s="9"/>
      <c r="R7892" s="36"/>
      <c r="V7892" s="36"/>
    </row>
    <row r="7893" spans="1:22" x14ac:dyDescent="0.25">
      <c r="A7893" s="86"/>
      <c r="B7893" s="9"/>
      <c r="C7893" s="9"/>
      <c r="D7893" s="9"/>
      <c r="E7893" s="9"/>
      <c r="F7893" s="9"/>
      <c r="I7893" s="9"/>
      <c r="K7893" s="9"/>
      <c r="L7893" s="9"/>
      <c r="M7893" s="9"/>
      <c r="O7893" s="9"/>
      <c r="P7893" s="9"/>
      <c r="Q7893" s="9"/>
      <c r="R7893" s="36"/>
      <c r="V7893" s="36"/>
    </row>
    <row r="7894" spans="1:22" x14ac:dyDescent="0.25">
      <c r="A7894" s="86"/>
      <c r="B7894" s="9"/>
      <c r="C7894" s="9"/>
      <c r="D7894" s="9"/>
      <c r="E7894" s="9"/>
      <c r="F7894" s="9"/>
      <c r="I7894" s="9"/>
      <c r="K7894" s="9"/>
      <c r="L7894" s="9"/>
      <c r="M7894" s="9"/>
      <c r="O7894" s="9"/>
      <c r="P7894" s="9"/>
      <c r="Q7894" s="9"/>
      <c r="R7894" s="36"/>
      <c r="V7894" s="36"/>
    </row>
    <row r="7895" spans="1:22" x14ac:dyDescent="0.25">
      <c r="A7895" s="86"/>
      <c r="B7895" s="9"/>
      <c r="C7895" s="9"/>
      <c r="D7895" s="9"/>
      <c r="E7895" s="9"/>
      <c r="F7895" s="9"/>
      <c r="I7895" s="9"/>
      <c r="K7895" s="9"/>
      <c r="L7895" s="9"/>
      <c r="M7895" s="9"/>
      <c r="O7895" s="9"/>
      <c r="P7895" s="9"/>
      <c r="Q7895" s="9"/>
      <c r="R7895" s="36"/>
      <c r="V7895" s="36"/>
    </row>
    <row r="7896" spans="1:22" x14ac:dyDescent="0.25">
      <c r="A7896" s="86"/>
      <c r="B7896" s="9"/>
      <c r="C7896" s="9"/>
      <c r="D7896" s="9"/>
      <c r="E7896" s="9"/>
      <c r="F7896" s="9"/>
      <c r="I7896" s="9"/>
      <c r="K7896" s="9"/>
      <c r="L7896" s="9"/>
      <c r="M7896" s="9"/>
      <c r="O7896" s="9"/>
      <c r="P7896" s="9"/>
      <c r="Q7896" s="9"/>
      <c r="R7896" s="36"/>
      <c r="V7896" s="36"/>
    </row>
    <row r="7897" spans="1:22" x14ac:dyDescent="0.25">
      <c r="A7897" s="86"/>
      <c r="B7897" s="9"/>
      <c r="C7897" s="9"/>
      <c r="D7897" s="9"/>
      <c r="E7897" s="9"/>
      <c r="F7897" s="9"/>
      <c r="I7897" s="9"/>
      <c r="K7897" s="9"/>
      <c r="L7897" s="9"/>
      <c r="M7897" s="9"/>
      <c r="O7897" s="9"/>
      <c r="P7897" s="9"/>
      <c r="Q7897" s="9"/>
      <c r="R7897" s="36"/>
      <c r="V7897" s="36"/>
    </row>
    <row r="7898" spans="1:22" x14ac:dyDescent="0.25">
      <c r="A7898" s="86"/>
      <c r="B7898" s="9"/>
      <c r="C7898" s="9"/>
      <c r="D7898" s="9"/>
      <c r="E7898" s="9"/>
      <c r="F7898" s="9"/>
      <c r="I7898" s="9"/>
      <c r="K7898" s="9"/>
      <c r="L7898" s="9"/>
      <c r="M7898" s="9"/>
      <c r="O7898" s="9"/>
      <c r="P7898" s="9"/>
      <c r="Q7898" s="9"/>
      <c r="R7898" s="36"/>
      <c r="V7898" s="36"/>
    </row>
    <row r="7899" spans="1:22" x14ac:dyDescent="0.25">
      <c r="A7899" s="86"/>
      <c r="B7899" s="9"/>
      <c r="C7899" s="9"/>
      <c r="D7899" s="9"/>
      <c r="E7899" s="9"/>
      <c r="F7899" s="9"/>
      <c r="I7899" s="9"/>
      <c r="K7899" s="9"/>
      <c r="L7899" s="9"/>
      <c r="M7899" s="9"/>
      <c r="O7899" s="9"/>
      <c r="P7899" s="9"/>
      <c r="Q7899" s="9"/>
      <c r="R7899" s="36"/>
      <c r="V7899" s="36"/>
    </row>
    <row r="7900" spans="1:22" x14ac:dyDescent="0.25">
      <c r="A7900" s="86"/>
      <c r="B7900" s="9"/>
      <c r="C7900" s="9"/>
      <c r="D7900" s="9"/>
      <c r="E7900" s="9"/>
      <c r="F7900" s="9"/>
      <c r="I7900" s="9"/>
      <c r="K7900" s="9"/>
      <c r="L7900" s="9"/>
      <c r="M7900" s="9"/>
      <c r="O7900" s="9"/>
      <c r="P7900" s="9"/>
      <c r="Q7900" s="9"/>
      <c r="R7900" s="36"/>
      <c r="V7900" s="36"/>
    </row>
    <row r="7901" spans="1:22" x14ac:dyDescent="0.25">
      <c r="A7901" s="86"/>
      <c r="B7901" s="9"/>
      <c r="C7901" s="9"/>
      <c r="D7901" s="9"/>
      <c r="E7901" s="9"/>
      <c r="F7901" s="9"/>
      <c r="I7901" s="9"/>
      <c r="K7901" s="9"/>
      <c r="L7901" s="9"/>
      <c r="M7901" s="9"/>
      <c r="O7901" s="9"/>
      <c r="P7901" s="9"/>
      <c r="Q7901" s="9"/>
      <c r="R7901" s="36"/>
      <c r="V7901" s="36"/>
    </row>
    <row r="7902" spans="1:22" x14ac:dyDescent="0.25">
      <c r="A7902" s="86"/>
      <c r="B7902" s="9"/>
      <c r="C7902" s="9"/>
      <c r="D7902" s="9"/>
      <c r="E7902" s="9"/>
      <c r="F7902" s="9"/>
      <c r="I7902" s="9"/>
      <c r="K7902" s="9"/>
      <c r="L7902" s="9"/>
      <c r="M7902" s="9"/>
      <c r="O7902" s="9"/>
      <c r="P7902" s="9"/>
      <c r="Q7902" s="9"/>
      <c r="R7902" s="36"/>
      <c r="V7902" s="36"/>
    </row>
    <row r="7903" spans="1:22" x14ac:dyDescent="0.25">
      <c r="A7903" s="86"/>
      <c r="B7903" s="9"/>
      <c r="C7903" s="9"/>
      <c r="D7903" s="9"/>
      <c r="E7903" s="9"/>
      <c r="F7903" s="9"/>
      <c r="I7903" s="9"/>
      <c r="K7903" s="9"/>
      <c r="L7903" s="9"/>
      <c r="M7903" s="9"/>
      <c r="O7903" s="9"/>
      <c r="P7903" s="9"/>
      <c r="Q7903" s="9"/>
      <c r="R7903" s="36"/>
      <c r="V7903" s="36"/>
    </row>
    <row r="7904" spans="1:22" x14ac:dyDescent="0.25">
      <c r="A7904" s="86"/>
      <c r="B7904" s="9"/>
      <c r="C7904" s="9"/>
      <c r="D7904" s="9"/>
      <c r="E7904" s="9"/>
      <c r="F7904" s="9"/>
      <c r="I7904" s="9"/>
      <c r="K7904" s="9"/>
      <c r="L7904" s="9"/>
      <c r="M7904" s="9"/>
      <c r="O7904" s="9"/>
      <c r="P7904" s="9"/>
      <c r="Q7904" s="9"/>
      <c r="R7904" s="36"/>
      <c r="V7904" s="36"/>
    </row>
    <row r="7905" spans="1:22" x14ac:dyDescent="0.25">
      <c r="A7905" s="86"/>
      <c r="B7905" s="9"/>
      <c r="C7905" s="9"/>
      <c r="D7905" s="9"/>
      <c r="E7905" s="9"/>
      <c r="F7905" s="9"/>
      <c r="I7905" s="9"/>
      <c r="K7905" s="9"/>
      <c r="L7905" s="9"/>
      <c r="M7905" s="9"/>
      <c r="O7905" s="9"/>
      <c r="P7905" s="9"/>
      <c r="Q7905" s="9"/>
      <c r="R7905" s="36"/>
      <c r="V7905" s="36"/>
    </row>
    <row r="7906" spans="1:22" x14ac:dyDescent="0.25">
      <c r="A7906" s="86"/>
      <c r="B7906" s="9"/>
      <c r="C7906" s="9"/>
      <c r="D7906" s="9"/>
      <c r="E7906" s="9"/>
      <c r="F7906" s="9"/>
      <c r="I7906" s="9"/>
      <c r="K7906" s="9"/>
      <c r="L7906" s="9"/>
      <c r="M7906" s="9"/>
      <c r="O7906" s="9"/>
      <c r="P7906" s="9"/>
      <c r="Q7906" s="9"/>
      <c r="R7906" s="36"/>
      <c r="V7906" s="36"/>
    </row>
    <row r="7907" spans="1:22" x14ac:dyDescent="0.25">
      <c r="A7907" s="86"/>
      <c r="B7907" s="9"/>
      <c r="C7907" s="9"/>
      <c r="D7907" s="9"/>
      <c r="E7907" s="9"/>
      <c r="F7907" s="9"/>
      <c r="I7907" s="9"/>
      <c r="K7907" s="9"/>
      <c r="L7907" s="9"/>
      <c r="M7907" s="9"/>
      <c r="O7907" s="9"/>
      <c r="P7907" s="9"/>
      <c r="Q7907" s="9"/>
      <c r="R7907" s="36"/>
      <c r="V7907" s="36"/>
    </row>
    <row r="7908" spans="1:22" x14ac:dyDescent="0.25">
      <c r="A7908" s="86"/>
      <c r="B7908" s="9"/>
      <c r="C7908" s="9"/>
      <c r="D7908" s="9"/>
      <c r="E7908" s="9"/>
      <c r="F7908" s="9"/>
      <c r="I7908" s="9"/>
      <c r="K7908" s="9"/>
      <c r="L7908" s="9"/>
      <c r="M7908" s="9"/>
      <c r="O7908" s="9"/>
      <c r="P7908" s="9"/>
      <c r="Q7908" s="9"/>
      <c r="R7908" s="36"/>
      <c r="V7908" s="36"/>
    </row>
    <row r="7909" spans="1:22" x14ac:dyDescent="0.25">
      <c r="A7909" s="86"/>
      <c r="B7909" s="9"/>
      <c r="C7909" s="9"/>
      <c r="D7909" s="9"/>
      <c r="E7909" s="9"/>
      <c r="F7909" s="9"/>
      <c r="I7909" s="9"/>
      <c r="K7909" s="9"/>
      <c r="L7909" s="9"/>
      <c r="M7909" s="9"/>
      <c r="O7909" s="9"/>
      <c r="P7909" s="9"/>
      <c r="Q7909" s="9"/>
      <c r="R7909" s="36"/>
      <c r="V7909" s="36"/>
    </row>
    <row r="7910" spans="1:22" x14ac:dyDescent="0.25">
      <c r="A7910" s="86"/>
      <c r="B7910" s="9"/>
      <c r="C7910" s="9"/>
      <c r="D7910" s="9"/>
      <c r="E7910" s="9"/>
      <c r="F7910" s="9"/>
      <c r="I7910" s="9"/>
      <c r="K7910" s="9"/>
      <c r="L7910" s="9"/>
      <c r="M7910" s="9"/>
      <c r="O7910" s="9"/>
      <c r="P7910" s="9"/>
      <c r="Q7910" s="9"/>
      <c r="R7910" s="36"/>
      <c r="V7910" s="36"/>
    </row>
    <row r="7911" spans="1:22" x14ac:dyDescent="0.25">
      <c r="A7911" s="86"/>
      <c r="B7911" s="9"/>
      <c r="C7911" s="9"/>
      <c r="D7911" s="9"/>
      <c r="E7911" s="9"/>
      <c r="F7911" s="9"/>
      <c r="I7911" s="9"/>
      <c r="K7911" s="9"/>
      <c r="L7911" s="9"/>
      <c r="M7911" s="9"/>
      <c r="O7911" s="9"/>
      <c r="P7911" s="9"/>
      <c r="Q7911" s="9"/>
      <c r="R7911" s="36"/>
      <c r="V7911" s="36"/>
    </row>
    <row r="7912" spans="1:22" x14ac:dyDescent="0.25">
      <c r="A7912" s="86"/>
      <c r="B7912" s="9"/>
      <c r="C7912" s="9"/>
      <c r="D7912" s="9"/>
      <c r="E7912" s="9"/>
      <c r="F7912" s="9"/>
      <c r="I7912" s="9"/>
      <c r="K7912" s="9"/>
      <c r="L7912" s="9"/>
      <c r="M7912" s="9"/>
      <c r="O7912" s="9"/>
      <c r="P7912" s="9"/>
      <c r="Q7912" s="9"/>
      <c r="R7912" s="36"/>
      <c r="V7912" s="36"/>
    </row>
    <row r="7913" spans="1:22" x14ac:dyDescent="0.25">
      <c r="A7913" s="86"/>
      <c r="B7913" s="9"/>
      <c r="C7913" s="9"/>
      <c r="D7913" s="9"/>
      <c r="E7913" s="9"/>
      <c r="F7913" s="9"/>
      <c r="I7913" s="9"/>
      <c r="K7913" s="9"/>
      <c r="L7913" s="9"/>
      <c r="M7913" s="9"/>
      <c r="O7913" s="9"/>
      <c r="P7913" s="9"/>
      <c r="Q7913" s="9"/>
      <c r="R7913" s="36"/>
      <c r="V7913" s="36"/>
    </row>
    <row r="7914" spans="1:22" x14ac:dyDescent="0.25">
      <c r="A7914" s="86"/>
      <c r="B7914" s="9"/>
      <c r="C7914" s="9"/>
      <c r="D7914" s="9"/>
      <c r="E7914" s="9"/>
      <c r="F7914" s="9"/>
      <c r="I7914" s="9"/>
      <c r="K7914" s="9"/>
      <c r="L7914" s="9"/>
      <c r="M7914" s="9"/>
      <c r="O7914" s="9"/>
      <c r="P7914" s="9"/>
      <c r="Q7914" s="9"/>
      <c r="R7914" s="36"/>
      <c r="V7914" s="36"/>
    </row>
    <row r="7915" spans="1:22" x14ac:dyDescent="0.25">
      <c r="A7915" s="86"/>
      <c r="B7915" s="9"/>
      <c r="C7915" s="9"/>
      <c r="D7915" s="9"/>
      <c r="E7915" s="9"/>
      <c r="F7915" s="9"/>
      <c r="I7915" s="9"/>
      <c r="K7915" s="9"/>
      <c r="L7915" s="9"/>
      <c r="M7915" s="9"/>
      <c r="O7915" s="9"/>
      <c r="P7915" s="9"/>
      <c r="Q7915" s="9"/>
      <c r="R7915" s="36"/>
      <c r="V7915" s="36"/>
    </row>
    <row r="7916" spans="1:22" x14ac:dyDescent="0.25">
      <c r="A7916" s="86"/>
      <c r="B7916" s="9"/>
      <c r="C7916" s="9"/>
      <c r="D7916" s="9"/>
      <c r="E7916" s="9"/>
      <c r="F7916" s="9"/>
      <c r="I7916" s="9"/>
      <c r="K7916" s="9"/>
      <c r="L7916" s="9"/>
      <c r="M7916" s="9"/>
      <c r="O7916" s="9"/>
      <c r="P7916" s="9"/>
      <c r="Q7916" s="9"/>
      <c r="R7916" s="36"/>
      <c r="V7916" s="36"/>
    </row>
    <row r="7917" spans="1:22" x14ac:dyDescent="0.25">
      <c r="A7917" s="86"/>
      <c r="B7917" s="9"/>
      <c r="C7917" s="9"/>
      <c r="D7917" s="9"/>
      <c r="E7917" s="9"/>
      <c r="F7917" s="9"/>
      <c r="I7917" s="9"/>
      <c r="K7917" s="9"/>
      <c r="L7917" s="9"/>
      <c r="M7917" s="9"/>
      <c r="O7917" s="9"/>
      <c r="P7917" s="9"/>
      <c r="Q7917" s="9"/>
      <c r="R7917" s="36"/>
      <c r="V7917" s="36"/>
    </row>
    <row r="7918" spans="1:22" x14ac:dyDescent="0.25">
      <c r="A7918" s="86"/>
      <c r="B7918" s="9"/>
      <c r="C7918" s="9"/>
      <c r="D7918" s="9"/>
      <c r="E7918" s="9"/>
      <c r="F7918" s="9"/>
      <c r="I7918" s="9"/>
      <c r="K7918" s="9"/>
      <c r="L7918" s="9"/>
      <c r="M7918" s="9"/>
      <c r="O7918" s="9"/>
      <c r="P7918" s="9"/>
      <c r="Q7918" s="9"/>
      <c r="R7918" s="36"/>
      <c r="V7918" s="36"/>
    </row>
    <row r="7919" spans="1:22" x14ac:dyDescent="0.25">
      <c r="A7919" s="86"/>
      <c r="B7919" s="9"/>
      <c r="C7919" s="9"/>
      <c r="D7919" s="9"/>
      <c r="E7919" s="9"/>
      <c r="F7919" s="9"/>
      <c r="I7919" s="9"/>
      <c r="K7919" s="9"/>
      <c r="L7919" s="9"/>
      <c r="M7919" s="9"/>
      <c r="O7919" s="9"/>
      <c r="P7919" s="9"/>
      <c r="Q7919" s="9"/>
      <c r="R7919" s="36"/>
      <c r="V7919" s="36"/>
    </row>
    <row r="7920" spans="1:22" x14ac:dyDescent="0.25">
      <c r="A7920" s="86"/>
      <c r="B7920" s="9"/>
      <c r="C7920" s="9"/>
      <c r="D7920" s="9"/>
      <c r="E7920" s="9"/>
      <c r="F7920" s="9"/>
      <c r="I7920" s="9"/>
      <c r="K7920" s="9"/>
      <c r="L7920" s="9"/>
      <c r="M7920" s="9"/>
      <c r="O7920" s="9"/>
      <c r="P7920" s="9"/>
      <c r="Q7920" s="9"/>
      <c r="R7920" s="36"/>
      <c r="V7920" s="36"/>
    </row>
    <row r="7921" spans="1:22" x14ac:dyDescent="0.25">
      <c r="A7921" s="86"/>
      <c r="B7921" s="9"/>
      <c r="C7921" s="9"/>
      <c r="D7921" s="9"/>
      <c r="E7921" s="9"/>
      <c r="F7921" s="9"/>
      <c r="I7921" s="9"/>
      <c r="K7921" s="9"/>
      <c r="L7921" s="9"/>
      <c r="M7921" s="9"/>
      <c r="O7921" s="9"/>
      <c r="P7921" s="9"/>
      <c r="Q7921" s="9"/>
      <c r="R7921" s="36"/>
      <c r="V7921" s="36"/>
    </row>
    <row r="7922" spans="1:22" x14ac:dyDescent="0.25">
      <c r="A7922" s="86"/>
      <c r="B7922" s="9"/>
      <c r="C7922" s="9"/>
      <c r="D7922" s="9"/>
      <c r="E7922" s="9"/>
      <c r="F7922" s="9"/>
      <c r="I7922" s="9"/>
      <c r="K7922" s="9"/>
      <c r="L7922" s="9"/>
      <c r="M7922" s="9"/>
      <c r="O7922" s="9"/>
      <c r="P7922" s="9"/>
      <c r="Q7922" s="9"/>
      <c r="R7922" s="36"/>
      <c r="V7922" s="36"/>
    </row>
    <row r="7923" spans="1:22" x14ac:dyDescent="0.25">
      <c r="A7923" s="86"/>
      <c r="B7923" s="9"/>
      <c r="C7923" s="9"/>
      <c r="D7923" s="9"/>
      <c r="E7923" s="9"/>
      <c r="F7923" s="9"/>
      <c r="I7923" s="9"/>
      <c r="K7923" s="9"/>
      <c r="L7923" s="9"/>
      <c r="M7923" s="9"/>
      <c r="O7923" s="9"/>
      <c r="P7923" s="9"/>
      <c r="Q7923" s="9"/>
      <c r="R7923" s="36"/>
      <c r="V7923" s="36"/>
    </row>
    <row r="7924" spans="1:22" x14ac:dyDescent="0.25">
      <c r="A7924" s="86"/>
      <c r="B7924" s="9"/>
      <c r="C7924" s="9"/>
      <c r="D7924" s="9"/>
      <c r="E7924" s="9"/>
      <c r="F7924" s="9"/>
      <c r="I7924" s="9"/>
      <c r="K7924" s="9"/>
      <c r="L7924" s="9"/>
      <c r="M7924" s="9"/>
      <c r="O7924" s="9"/>
      <c r="P7924" s="9"/>
      <c r="Q7924" s="9"/>
      <c r="R7924" s="36"/>
      <c r="V7924" s="36"/>
    </row>
    <row r="7925" spans="1:22" x14ac:dyDescent="0.25">
      <c r="A7925" s="86"/>
      <c r="B7925" s="9"/>
      <c r="C7925" s="9"/>
      <c r="D7925" s="9"/>
      <c r="E7925" s="9"/>
      <c r="F7925" s="9"/>
      <c r="I7925" s="9"/>
      <c r="K7925" s="9"/>
      <c r="L7925" s="9"/>
      <c r="M7925" s="9"/>
      <c r="O7925" s="9"/>
      <c r="P7925" s="9"/>
      <c r="Q7925" s="9"/>
      <c r="R7925" s="36"/>
      <c r="V7925" s="36"/>
    </row>
    <row r="7926" spans="1:22" x14ac:dyDescent="0.25">
      <c r="A7926" s="86"/>
      <c r="B7926" s="9"/>
      <c r="C7926" s="9"/>
      <c r="D7926" s="9"/>
      <c r="E7926" s="9"/>
      <c r="F7926" s="9"/>
      <c r="I7926" s="9"/>
      <c r="K7926" s="9"/>
      <c r="L7926" s="9"/>
      <c r="M7926" s="9"/>
      <c r="O7926" s="9"/>
      <c r="P7926" s="9"/>
      <c r="Q7926" s="9"/>
      <c r="R7926" s="36"/>
      <c r="V7926" s="36"/>
    </row>
    <row r="7927" spans="1:22" x14ac:dyDescent="0.25">
      <c r="A7927" s="86"/>
      <c r="B7927" s="9"/>
      <c r="C7927" s="9"/>
      <c r="D7927" s="9"/>
      <c r="E7927" s="9"/>
      <c r="F7927" s="9"/>
      <c r="I7927" s="9"/>
      <c r="K7927" s="9"/>
      <c r="L7927" s="9"/>
      <c r="M7927" s="9"/>
      <c r="O7927" s="9"/>
      <c r="P7927" s="9"/>
      <c r="Q7927" s="9"/>
      <c r="R7927" s="36"/>
      <c r="V7927" s="36"/>
    </row>
    <row r="7928" spans="1:22" x14ac:dyDescent="0.25">
      <c r="A7928" s="86"/>
      <c r="B7928" s="9"/>
      <c r="C7928" s="9"/>
      <c r="D7928" s="9"/>
      <c r="E7928" s="9"/>
      <c r="F7928" s="9"/>
      <c r="I7928" s="9"/>
      <c r="K7928" s="9"/>
      <c r="L7928" s="9"/>
      <c r="M7928" s="9"/>
      <c r="O7928" s="9"/>
      <c r="P7928" s="9"/>
      <c r="Q7928" s="9"/>
      <c r="R7928" s="36"/>
      <c r="V7928" s="36"/>
    </row>
    <row r="7929" spans="1:22" x14ac:dyDescent="0.25">
      <c r="A7929" s="86"/>
      <c r="B7929" s="9"/>
      <c r="C7929" s="9"/>
      <c r="D7929" s="9"/>
      <c r="E7929" s="9"/>
      <c r="F7929" s="9"/>
      <c r="I7929" s="9"/>
      <c r="K7929" s="9"/>
      <c r="L7929" s="9"/>
      <c r="M7929" s="9"/>
      <c r="O7929" s="9"/>
      <c r="P7929" s="9"/>
      <c r="Q7929" s="9"/>
      <c r="R7929" s="36"/>
      <c r="V7929" s="36"/>
    </row>
    <row r="7930" spans="1:22" x14ac:dyDescent="0.25">
      <c r="A7930" s="86"/>
      <c r="B7930" s="9"/>
      <c r="C7930" s="9"/>
      <c r="D7930" s="9"/>
      <c r="E7930" s="9"/>
      <c r="F7930" s="9"/>
      <c r="I7930" s="9"/>
      <c r="K7930" s="9"/>
      <c r="L7930" s="9"/>
      <c r="M7930" s="9"/>
      <c r="O7930" s="9"/>
      <c r="P7930" s="9"/>
      <c r="Q7930" s="9"/>
      <c r="R7930" s="36"/>
      <c r="V7930" s="36"/>
    </row>
    <row r="7931" spans="1:22" x14ac:dyDescent="0.25">
      <c r="A7931" s="86"/>
      <c r="B7931" s="9"/>
      <c r="C7931" s="9"/>
      <c r="D7931" s="9"/>
      <c r="E7931" s="9"/>
      <c r="F7931" s="9"/>
      <c r="I7931" s="9"/>
      <c r="K7931" s="9"/>
      <c r="L7931" s="9"/>
      <c r="M7931" s="9"/>
      <c r="O7931" s="9"/>
      <c r="P7931" s="9"/>
      <c r="Q7931" s="9"/>
      <c r="R7931" s="36"/>
      <c r="V7931" s="36"/>
    </row>
    <row r="7932" spans="1:22" x14ac:dyDescent="0.25">
      <c r="A7932" s="86"/>
      <c r="B7932" s="9"/>
      <c r="C7932" s="9"/>
      <c r="D7932" s="9"/>
      <c r="E7932" s="9"/>
      <c r="F7932" s="9"/>
      <c r="I7932" s="9"/>
      <c r="K7932" s="9"/>
      <c r="L7932" s="9"/>
      <c r="M7932" s="9"/>
      <c r="O7932" s="9"/>
      <c r="P7932" s="9"/>
      <c r="Q7932" s="9"/>
      <c r="R7932" s="36"/>
      <c r="V7932" s="36"/>
    </row>
    <row r="7933" spans="1:22" x14ac:dyDescent="0.25">
      <c r="A7933" s="86"/>
      <c r="B7933" s="9"/>
      <c r="C7933" s="9"/>
      <c r="D7933" s="9"/>
      <c r="E7933" s="9"/>
      <c r="F7933" s="9"/>
      <c r="I7933" s="9"/>
      <c r="K7933" s="9"/>
      <c r="L7933" s="9"/>
      <c r="M7933" s="9"/>
      <c r="O7933" s="9"/>
      <c r="P7933" s="9"/>
      <c r="Q7933" s="9"/>
      <c r="R7933" s="36"/>
      <c r="V7933" s="36"/>
    </row>
    <row r="7934" spans="1:22" x14ac:dyDescent="0.25">
      <c r="A7934" s="86"/>
      <c r="B7934" s="9"/>
      <c r="C7934" s="9"/>
      <c r="D7934" s="9"/>
      <c r="E7934" s="9"/>
      <c r="F7934" s="9"/>
      <c r="I7934" s="9"/>
      <c r="K7934" s="9"/>
      <c r="L7934" s="9"/>
      <c r="M7934" s="9"/>
      <c r="O7934" s="9"/>
      <c r="P7934" s="9"/>
      <c r="Q7934" s="9"/>
      <c r="R7934" s="36"/>
      <c r="V7934" s="36"/>
    </row>
    <row r="7935" spans="1:22" x14ac:dyDescent="0.25">
      <c r="A7935" s="86"/>
      <c r="B7935" s="9"/>
      <c r="C7935" s="9"/>
      <c r="D7935" s="9"/>
      <c r="E7935" s="9"/>
      <c r="F7935" s="9"/>
      <c r="I7935" s="9"/>
      <c r="K7935" s="9"/>
      <c r="L7935" s="9"/>
      <c r="M7935" s="9"/>
      <c r="O7935" s="9"/>
      <c r="P7935" s="9"/>
      <c r="Q7935" s="9"/>
      <c r="R7935" s="36"/>
      <c r="V7935" s="36"/>
    </row>
    <row r="7936" spans="1:22" x14ac:dyDescent="0.25">
      <c r="A7936" s="86"/>
      <c r="B7936" s="9"/>
      <c r="C7936" s="9"/>
      <c r="D7936" s="9"/>
      <c r="E7936" s="9"/>
      <c r="F7936" s="9"/>
      <c r="I7936" s="9"/>
      <c r="K7936" s="9"/>
      <c r="L7936" s="9"/>
      <c r="M7936" s="9"/>
      <c r="O7936" s="9"/>
      <c r="P7936" s="9"/>
      <c r="Q7936" s="9"/>
      <c r="R7936" s="36"/>
      <c r="V7936" s="36"/>
    </row>
    <row r="7937" spans="1:22" x14ac:dyDescent="0.25">
      <c r="A7937" s="86"/>
      <c r="B7937" s="9"/>
      <c r="C7937" s="9"/>
      <c r="D7937" s="9"/>
      <c r="E7937" s="9"/>
      <c r="F7937" s="9"/>
      <c r="I7937" s="9"/>
      <c r="K7937" s="9"/>
      <c r="L7937" s="9"/>
      <c r="M7937" s="9"/>
      <c r="O7937" s="9"/>
      <c r="P7937" s="9"/>
      <c r="Q7937" s="9"/>
      <c r="R7937" s="36"/>
      <c r="V7937" s="36"/>
    </row>
    <row r="7938" spans="1:22" x14ac:dyDescent="0.25">
      <c r="A7938" s="86"/>
      <c r="B7938" s="9"/>
      <c r="C7938" s="9"/>
      <c r="D7938" s="9"/>
      <c r="E7938" s="9"/>
      <c r="F7938" s="9"/>
      <c r="I7938" s="9"/>
      <c r="K7938" s="9"/>
      <c r="L7938" s="9"/>
      <c r="M7938" s="9"/>
      <c r="O7938" s="9"/>
      <c r="P7938" s="9"/>
      <c r="Q7938" s="9"/>
      <c r="R7938" s="36"/>
      <c r="V7938" s="36"/>
    </row>
    <row r="7939" spans="1:22" x14ac:dyDescent="0.25">
      <c r="A7939" s="86"/>
      <c r="B7939" s="9"/>
      <c r="C7939" s="9"/>
      <c r="D7939" s="9"/>
      <c r="E7939" s="9"/>
      <c r="F7939" s="9"/>
      <c r="I7939" s="9"/>
      <c r="K7939" s="9"/>
      <c r="L7939" s="9"/>
      <c r="M7939" s="9"/>
      <c r="O7939" s="9"/>
      <c r="P7939" s="9"/>
      <c r="Q7939" s="9"/>
      <c r="R7939" s="36"/>
      <c r="V7939" s="36"/>
    </row>
    <row r="7940" spans="1:22" x14ac:dyDescent="0.25">
      <c r="A7940" s="86"/>
      <c r="B7940" s="9"/>
      <c r="C7940" s="9"/>
      <c r="D7940" s="9"/>
      <c r="E7940" s="9"/>
      <c r="F7940" s="9"/>
      <c r="I7940" s="9"/>
      <c r="K7940" s="9"/>
      <c r="L7940" s="9"/>
      <c r="M7940" s="9"/>
      <c r="O7940" s="9"/>
      <c r="P7940" s="9"/>
      <c r="Q7940" s="9"/>
      <c r="R7940" s="36"/>
      <c r="V7940" s="36"/>
    </row>
    <row r="7941" spans="1:22" x14ac:dyDescent="0.25">
      <c r="A7941" s="86"/>
      <c r="B7941" s="9"/>
      <c r="C7941" s="9"/>
      <c r="D7941" s="9"/>
      <c r="E7941" s="9"/>
      <c r="F7941" s="9"/>
      <c r="I7941" s="9"/>
      <c r="K7941" s="9"/>
      <c r="L7941" s="9"/>
      <c r="M7941" s="9"/>
      <c r="O7941" s="9"/>
      <c r="P7941" s="9"/>
      <c r="Q7941" s="9"/>
      <c r="R7941" s="36"/>
      <c r="V7941" s="36"/>
    </row>
    <row r="7942" spans="1:22" x14ac:dyDescent="0.25">
      <c r="A7942" s="86"/>
      <c r="B7942" s="9"/>
      <c r="C7942" s="9"/>
      <c r="D7942" s="9"/>
      <c r="E7942" s="9"/>
      <c r="F7942" s="9"/>
      <c r="I7942" s="9"/>
      <c r="K7942" s="9"/>
      <c r="L7942" s="9"/>
      <c r="M7942" s="9"/>
      <c r="O7942" s="9"/>
      <c r="P7942" s="9"/>
      <c r="Q7942" s="9"/>
      <c r="R7942" s="36"/>
      <c r="V7942" s="36"/>
    </row>
    <row r="7943" spans="1:22" x14ac:dyDescent="0.25">
      <c r="A7943" s="86"/>
      <c r="B7943" s="9"/>
      <c r="C7943" s="9"/>
      <c r="D7943" s="9"/>
      <c r="E7943" s="9"/>
      <c r="F7943" s="9"/>
      <c r="I7943" s="9"/>
      <c r="K7943" s="9"/>
      <c r="L7943" s="9"/>
      <c r="M7943" s="9"/>
      <c r="O7943" s="9"/>
      <c r="P7943" s="9"/>
      <c r="Q7943" s="9"/>
      <c r="R7943" s="36"/>
      <c r="V7943" s="36"/>
    </row>
    <row r="7944" spans="1:22" x14ac:dyDescent="0.25">
      <c r="A7944" s="86"/>
      <c r="B7944" s="9"/>
      <c r="C7944" s="9"/>
      <c r="D7944" s="9"/>
      <c r="E7944" s="9"/>
      <c r="F7944" s="9"/>
      <c r="I7944" s="9"/>
      <c r="K7944" s="9"/>
      <c r="L7944" s="9"/>
      <c r="M7944" s="9"/>
      <c r="O7944" s="9"/>
      <c r="P7944" s="9"/>
      <c r="Q7944" s="9"/>
      <c r="R7944" s="36"/>
      <c r="V7944" s="36"/>
    </row>
    <row r="7945" spans="1:22" x14ac:dyDescent="0.25">
      <c r="A7945" s="86"/>
      <c r="B7945" s="9"/>
      <c r="C7945" s="9"/>
      <c r="D7945" s="9"/>
      <c r="E7945" s="9"/>
      <c r="F7945" s="9"/>
      <c r="I7945" s="9"/>
      <c r="K7945" s="9"/>
      <c r="L7945" s="9"/>
      <c r="M7945" s="9"/>
      <c r="O7945" s="9"/>
      <c r="P7945" s="9"/>
      <c r="Q7945" s="9"/>
      <c r="R7945" s="36"/>
      <c r="V7945" s="36"/>
    </row>
    <row r="7946" spans="1:22" x14ac:dyDescent="0.25">
      <c r="A7946" s="86"/>
      <c r="B7946" s="9"/>
      <c r="C7946" s="9"/>
      <c r="D7946" s="9"/>
      <c r="E7946" s="9"/>
      <c r="F7946" s="9"/>
      <c r="I7946" s="9"/>
      <c r="K7946" s="9"/>
      <c r="L7946" s="9"/>
      <c r="M7946" s="9"/>
      <c r="O7946" s="9"/>
      <c r="P7946" s="9"/>
      <c r="Q7946" s="9"/>
      <c r="R7946" s="36"/>
      <c r="V7946" s="36"/>
    </row>
    <row r="7947" spans="1:22" x14ac:dyDescent="0.25">
      <c r="A7947" s="86"/>
      <c r="B7947" s="9"/>
      <c r="C7947" s="9"/>
      <c r="D7947" s="9"/>
      <c r="E7947" s="9"/>
      <c r="F7947" s="9"/>
      <c r="I7947" s="9"/>
      <c r="K7947" s="9"/>
      <c r="L7947" s="9"/>
      <c r="M7947" s="9"/>
      <c r="O7947" s="9"/>
      <c r="P7947" s="9"/>
      <c r="Q7947" s="9"/>
      <c r="R7947" s="36"/>
      <c r="V7947" s="36"/>
    </row>
    <row r="7948" spans="1:22" x14ac:dyDescent="0.25">
      <c r="A7948" s="86"/>
      <c r="B7948" s="9"/>
      <c r="C7948" s="9"/>
      <c r="D7948" s="9"/>
      <c r="E7948" s="9"/>
      <c r="F7948" s="9"/>
      <c r="I7948" s="9"/>
      <c r="K7948" s="9"/>
      <c r="L7948" s="9"/>
      <c r="M7948" s="9"/>
      <c r="O7948" s="9"/>
      <c r="P7948" s="9"/>
      <c r="Q7948" s="9"/>
      <c r="R7948" s="36"/>
      <c r="V7948" s="36"/>
    </row>
    <row r="7949" spans="1:22" x14ac:dyDescent="0.25">
      <c r="A7949" s="86"/>
      <c r="B7949" s="9"/>
      <c r="C7949" s="9"/>
      <c r="D7949" s="9"/>
      <c r="E7949" s="9"/>
      <c r="F7949" s="9"/>
      <c r="I7949" s="9"/>
      <c r="K7949" s="9"/>
      <c r="L7949" s="9"/>
      <c r="M7949" s="9"/>
      <c r="O7949" s="9"/>
      <c r="P7949" s="9"/>
      <c r="Q7949" s="9"/>
      <c r="R7949" s="36"/>
      <c r="V7949" s="36"/>
    </row>
    <row r="7950" spans="1:22" x14ac:dyDescent="0.25">
      <c r="A7950" s="86"/>
      <c r="B7950" s="9"/>
      <c r="C7950" s="9"/>
      <c r="D7950" s="9"/>
      <c r="E7950" s="9"/>
      <c r="F7950" s="9"/>
      <c r="I7950" s="9"/>
      <c r="K7950" s="9"/>
      <c r="L7950" s="9"/>
      <c r="M7950" s="9"/>
      <c r="O7950" s="9"/>
      <c r="P7950" s="9"/>
      <c r="Q7950" s="9"/>
      <c r="R7950" s="36"/>
      <c r="V7950" s="36"/>
    </row>
    <row r="7951" spans="1:22" x14ac:dyDescent="0.25">
      <c r="A7951" s="86"/>
      <c r="B7951" s="9"/>
      <c r="C7951" s="9"/>
      <c r="D7951" s="9"/>
      <c r="E7951" s="9"/>
      <c r="F7951" s="9"/>
      <c r="I7951" s="9"/>
      <c r="K7951" s="9"/>
      <c r="L7951" s="9"/>
      <c r="M7951" s="9"/>
      <c r="O7951" s="9"/>
      <c r="P7951" s="9"/>
      <c r="Q7951" s="9"/>
      <c r="R7951" s="36"/>
      <c r="V7951" s="36"/>
    </row>
    <row r="7952" spans="1:22" x14ac:dyDescent="0.25">
      <c r="A7952" s="86"/>
      <c r="B7952" s="9"/>
      <c r="C7952" s="9"/>
      <c r="D7952" s="9"/>
      <c r="E7952" s="9"/>
      <c r="F7952" s="9"/>
      <c r="I7952" s="9"/>
      <c r="K7952" s="9"/>
      <c r="L7952" s="9"/>
      <c r="M7952" s="9"/>
      <c r="O7952" s="9"/>
      <c r="P7952" s="9"/>
      <c r="Q7952" s="9"/>
      <c r="R7952" s="36"/>
      <c r="V7952" s="36"/>
    </row>
    <row r="7953" spans="1:22" x14ac:dyDescent="0.25">
      <c r="A7953" s="86"/>
      <c r="B7953" s="9"/>
      <c r="C7953" s="9"/>
      <c r="D7953" s="9"/>
      <c r="E7953" s="9"/>
      <c r="F7953" s="9"/>
      <c r="I7953" s="9"/>
      <c r="K7953" s="9"/>
      <c r="L7953" s="9"/>
      <c r="M7953" s="9"/>
      <c r="O7953" s="9"/>
      <c r="P7953" s="9"/>
      <c r="Q7953" s="9"/>
      <c r="R7953" s="36"/>
      <c r="V7953" s="36"/>
    </row>
    <row r="7954" spans="1:22" x14ac:dyDescent="0.25">
      <c r="A7954" s="86"/>
      <c r="B7954" s="9"/>
      <c r="C7954" s="9"/>
      <c r="D7954" s="9"/>
      <c r="E7954" s="9"/>
      <c r="F7954" s="9"/>
      <c r="I7954" s="9"/>
      <c r="K7954" s="9"/>
      <c r="L7954" s="9"/>
      <c r="M7954" s="9"/>
      <c r="O7954" s="9"/>
      <c r="P7954" s="9"/>
      <c r="Q7954" s="9"/>
      <c r="R7954" s="36"/>
      <c r="V7954" s="36"/>
    </row>
    <row r="7955" spans="1:22" x14ac:dyDescent="0.25">
      <c r="A7955" s="86"/>
      <c r="B7955" s="9"/>
      <c r="C7955" s="9"/>
      <c r="D7955" s="9"/>
      <c r="E7955" s="9"/>
      <c r="F7955" s="9"/>
      <c r="I7955" s="9"/>
      <c r="K7955" s="9"/>
      <c r="L7955" s="9"/>
      <c r="M7955" s="9"/>
      <c r="O7955" s="9"/>
      <c r="P7955" s="9"/>
      <c r="Q7955" s="9"/>
      <c r="R7955" s="36"/>
      <c r="V7955" s="36"/>
    </row>
    <row r="7956" spans="1:22" x14ac:dyDescent="0.25">
      <c r="A7956" s="86"/>
      <c r="B7956" s="9"/>
      <c r="C7956" s="9"/>
      <c r="D7956" s="9"/>
      <c r="E7956" s="9"/>
      <c r="F7956" s="9"/>
      <c r="I7956" s="9"/>
      <c r="K7956" s="9"/>
      <c r="L7956" s="9"/>
      <c r="M7956" s="9"/>
      <c r="O7956" s="9"/>
      <c r="P7956" s="9"/>
      <c r="Q7956" s="9"/>
      <c r="R7956" s="36"/>
      <c r="V7956" s="36"/>
    </row>
    <row r="7957" spans="1:22" x14ac:dyDescent="0.25">
      <c r="A7957" s="86"/>
      <c r="B7957" s="9"/>
      <c r="C7957" s="9"/>
      <c r="D7957" s="9"/>
      <c r="E7957" s="9"/>
      <c r="F7957" s="9"/>
      <c r="I7957" s="9"/>
      <c r="K7957" s="9"/>
      <c r="L7957" s="9"/>
      <c r="M7957" s="9"/>
      <c r="O7957" s="9"/>
      <c r="P7957" s="9"/>
      <c r="Q7957" s="9"/>
      <c r="R7957" s="36"/>
      <c r="V7957" s="36"/>
    </row>
    <row r="7958" spans="1:22" x14ac:dyDescent="0.25">
      <c r="A7958" s="86"/>
      <c r="B7958" s="9"/>
      <c r="C7958" s="9"/>
      <c r="D7958" s="9"/>
      <c r="E7958" s="9"/>
      <c r="F7958" s="9"/>
      <c r="I7958" s="9"/>
      <c r="K7958" s="9"/>
      <c r="L7958" s="9"/>
      <c r="M7958" s="9"/>
      <c r="O7958" s="9"/>
      <c r="P7958" s="9"/>
      <c r="Q7958" s="9"/>
      <c r="R7958" s="36"/>
      <c r="V7958" s="36"/>
    </row>
    <row r="7959" spans="1:22" x14ac:dyDescent="0.25">
      <c r="A7959" s="86"/>
      <c r="B7959" s="9"/>
      <c r="C7959" s="9"/>
      <c r="D7959" s="9"/>
      <c r="E7959" s="9"/>
      <c r="F7959" s="9"/>
      <c r="I7959" s="9"/>
      <c r="K7959" s="9"/>
      <c r="L7959" s="9"/>
      <c r="M7959" s="9"/>
      <c r="O7959" s="9"/>
      <c r="P7959" s="9"/>
      <c r="Q7959" s="9"/>
      <c r="R7959" s="36"/>
      <c r="V7959" s="36"/>
    </row>
    <row r="7960" spans="1:22" x14ac:dyDescent="0.25">
      <c r="A7960" s="86"/>
      <c r="B7960" s="9"/>
      <c r="C7960" s="9"/>
      <c r="D7960" s="9"/>
      <c r="E7960" s="9"/>
      <c r="F7960" s="9"/>
      <c r="I7960" s="9"/>
      <c r="K7960" s="9"/>
      <c r="L7960" s="9"/>
      <c r="M7960" s="9"/>
      <c r="O7960" s="9"/>
      <c r="P7960" s="9"/>
      <c r="Q7960" s="9"/>
      <c r="R7960" s="36"/>
      <c r="V7960" s="36"/>
    </row>
    <row r="7961" spans="1:22" x14ac:dyDescent="0.25">
      <c r="A7961" s="86"/>
      <c r="B7961" s="9"/>
      <c r="C7961" s="9"/>
      <c r="D7961" s="9"/>
      <c r="E7961" s="9"/>
      <c r="F7961" s="9"/>
      <c r="I7961" s="9"/>
      <c r="K7961" s="9"/>
      <c r="L7961" s="9"/>
      <c r="M7961" s="9"/>
      <c r="O7961" s="9"/>
      <c r="P7961" s="9"/>
      <c r="Q7961" s="9"/>
      <c r="R7961" s="36"/>
      <c r="V7961" s="36"/>
    </row>
    <row r="7962" spans="1:22" x14ac:dyDescent="0.25">
      <c r="A7962" s="86"/>
      <c r="B7962" s="9"/>
      <c r="C7962" s="9"/>
      <c r="D7962" s="9"/>
      <c r="E7962" s="9"/>
      <c r="F7962" s="9"/>
      <c r="I7962" s="9"/>
      <c r="K7962" s="9"/>
      <c r="L7962" s="9"/>
      <c r="M7962" s="9"/>
      <c r="O7962" s="9"/>
      <c r="P7962" s="9"/>
      <c r="Q7962" s="9"/>
      <c r="R7962" s="36"/>
      <c r="V7962" s="36"/>
    </row>
    <row r="7963" spans="1:22" x14ac:dyDescent="0.25">
      <c r="A7963" s="86"/>
      <c r="B7963" s="9"/>
      <c r="C7963" s="9"/>
      <c r="D7963" s="9"/>
      <c r="E7963" s="9"/>
      <c r="F7963" s="9"/>
      <c r="I7963" s="9"/>
      <c r="K7963" s="9"/>
      <c r="L7963" s="9"/>
      <c r="M7963" s="9"/>
      <c r="O7963" s="9"/>
      <c r="P7963" s="9"/>
      <c r="Q7963" s="9"/>
      <c r="R7963" s="36"/>
      <c r="V7963" s="36"/>
    </row>
    <row r="7964" spans="1:22" x14ac:dyDescent="0.25">
      <c r="A7964" s="86"/>
      <c r="B7964" s="9"/>
      <c r="C7964" s="9"/>
      <c r="D7964" s="9"/>
      <c r="E7964" s="9"/>
      <c r="F7964" s="9"/>
      <c r="I7964" s="9"/>
      <c r="K7964" s="9"/>
      <c r="L7964" s="9"/>
      <c r="M7964" s="9"/>
      <c r="O7964" s="9"/>
      <c r="P7964" s="9"/>
      <c r="Q7964" s="9"/>
      <c r="R7964" s="36"/>
      <c r="V7964" s="36"/>
    </row>
    <row r="7965" spans="1:22" x14ac:dyDescent="0.25">
      <c r="A7965" s="86"/>
      <c r="B7965" s="9"/>
      <c r="C7965" s="9"/>
      <c r="D7965" s="9"/>
      <c r="E7965" s="9"/>
      <c r="F7965" s="9"/>
      <c r="I7965" s="9"/>
      <c r="K7965" s="9"/>
      <c r="L7965" s="9"/>
      <c r="M7965" s="9"/>
      <c r="O7965" s="9"/>
      <c r="P7965" s="9"/>
      <c r="Q7965" s="9"/>
      <c r="R7965" s="36"/>
      <c r="V7965" s="36"/>
    </row>
    <row r="7966" spans="1:22" x14ac:dyDescent="0.25">
      <c r="A7966" s="86"/>
      <c r="B7966" s="9"/>
      <c r="C7966" s="9"/>
      <c r="D7966" s="9"/>
      <c r="E7966" s="9"/>
      <c r="F7966" s="9"/>
      <c r="I7966" s="9"/>
      <c r="K7966" s="9"/>
      <c r="L7966" s="9"/>
      <c r="M7966" s="9"/>
      <c r="O7966" s="9"/>
      <c r="P7966" s="9"/>
      <c r="Q7966" s="9"/>
      <c r="R7966" s="36"/>
      <c r="V7966" s="36"/>
    </row>
    <row r="7967" spans="1:22" x14ac:dyDescent="0.25">
      <c r="A7967" s="86"/>
      <c r="B7967" s="9"/>
      <c r="C7967" s="9"/>
      <c r="D7967" s="9"/>
      <c r="E7967" s="9"/>
      <c r="F7967" s="9"/>
      <c r="I7967" s="9"/>
      <c r="K7967" s="9"/>
      <c r="L7967" s="9"/>
      <c r="M7967" s="9"/>
      <c r="O7967" s="9"/>
      <c r="P7967" s="9"/>
      <c r="Q7967" s="9"/>
      <c r="R7967" s="36"/>
      <c r="V7967" s="36"/>
    </row>
    <row r="7968" spans="1:22" x14ac:dyDescent="0.25">
      <c r="A7968" s="86"/>
      <c r="B7968" s="9"/>
      <c r="C7968" s="9"/>
      <c r="D7968" s="9"/>
      <c r="E7968" s="9"/>
      <c r="F7968" s="9"/>
      <c r="I7968" s="9"/>
      <c r="K7968" s="9"/>
      <c r="L7968" s="9"/>
      <c r="M7968" s="9"/>
      <c r="O7968" s="9"/>
      <c r="P7968" s="9"/>
      <c r="Q7968" s="9"/>
      <c r="R7968" s="36"/>
      <c r="V7968" s="36"/>
    </row>
    <row r="7969" spans="1:22" x14ac:dyDescent="0.25">
      <c r="A7969" s="86"/>
      <c r="B7969" s="9"/>
      <c r="C7969" s="9"/>
      <c r="D7969" s="9"/>
      <c r="E7969" s="9"/>
      <c r="F7969" s="9"/>
      <c r="I7969" s="9"/>
      <c r="K7969" s="9"/>
      <c r="L7969" s="9"/>
      <c r="M7969" s="9"/>
      <c r="O7969" s="9"/>
      <c r="P7969" s="9"/>
      <c r="Q7969" s="9"/>
      <c r="R7969" s="36"/>
      <c r="V7969" s="36"/>
    </row>
    <row r="7970" spans="1:22" x14ac:dyDescent="0.25">
      <c r="A7970" s="86"/>
      <c r="B7970" s="9"/>
      <c r="C7970" s="9"/>
      <c r="D7970" s="9"/>
      <c r="E7970" s="9"/>
      <c r="F7970" s="9"/>
      <c r="I7970" s="9"/>
      <c r="K7970" s="9"/>
      <c r="L7970" s="9"/>
      <c r="M7970" s="9"/>
      <c r="O7970" s="9"/>
      <c r="P7970" s="9"/>
      <c r="Q7970" s="9"/>
      <c r="R7970" s="36"/>
      <c r="V7970" s="36"/>
    </row>
    <row r="7971" spans="1:22" x14ac:dyDescent="0.25">
      <c r="A7971" s="86"/>
      <c r="B7971" s="9"/>
      <c r="C7971" s="9"/>
      <c r="D7971" s="9"/>
      <c r="E7971" s="9"/>
      <c r="F7971" s="9"/>
      <c r="I7971" s="9"/>
      <c r="K7971" s="9"/>
      <c r="L7971" s="9"/>
      <c r="M7971" s="9"/>
      <c r="O7971" s="9"/>
      <c r="P7971" s="9"/>
      <c r="Q7971" s="9"/>
      <c r="R7971" s="36"/>
      <c r="V7971" s="36"/>
    </row>
    <row r="7972" spans="1:22" x14ac:dyDescent="0.25">
      <c r="A7972" s="86"/>
      <c r="B7972" s="9"/>
      <c r="C7972" s="9"/>
      <c r="D7972" s="9"/>
      <c r="E7972" s="9"/>
      <c r="F7972" s="9"/>
      <c r="I7972" s="9"/>
      <c r="K7972" s="9"/>
      <c r="L7972" s="9"/>
      <c r="M7972" s="9"/>
      <c r="O7972" s="9"/>
      <c r="P7972" s="9"/>
      <c r="Q7972" s="9"/>
      <c r="R7972" s="36"/>
      <c r="V7972" s="36"/>
    </row>
    <row r="7973" spans="1:22" x14ac:dyDescent="0.25">
      <c r="A7973" s="86"/>
      <c r="B7973" s="9"/>
      <c r="C7973" s="9"/>
      <c r="D7973" s="9"/>
      <c r="E7973" s="9"/>
      <c r="F7973" s="9"/>
      <c r="I7973" s="9"/>
      <c r="K7973" s="9"/>
      <c r="L7973" s="9"/>
      <c r="M7973" s="9"/>
      <c r="O7973" s="9"/>
      <c r="P7973" s="9"/>
      <c r="Q7973" s="9"/>
      <c r="R7973" s="36"/>
      <c r="V7973" s="36"/>
    </row>
    <row r="7974" spans="1:22" x14ac:dyDescent="0.25">
      <c r="A7974" s="86"/>
      <c r="B7974" s="9"/>
      <c r="C7974" s="9"/>
      <c r="D7974" s="9"/>
      <c r="E7974" s="9"/>
      <c r="F7974" s="9"/>
      <c r="I7974" s="9"/>
      <c r="K7974" s="9"/>
      <c r="L7974" s="9"/>
      <c r="M7974" s="9"/>
      <c r="O7974" s="9"/>
      <c r="P7974" s="9"/>
      <c r="Q7974" s="9"/>
      <c r="R7974" s="36"/>
      <c r="V7974" s="36"/>
    </row>
    <row r="7975" spans="1:22" x14ac:dyDescent="0.25">
      <c r="A7975" s="86"/>
      <c r="B7975" s="9"/>
      <c r="C7975" s="9"/>
      <c r="D7975" s="9"/>
      <c r="E7975" s="9"/>
      <c r="F7975" s="9"/>
      <c r="I7975" s="9"/>
      <c r="K7975" s="9"/>
      <c r="L7975" s="9"/>
      <c r="M7975" s="9"/>
      <c r="O7975" s="9"/>
      <c r="P7975" s="9"/>
      <c r="Q7975" s="9"/>
      <c r="R7975" s="36"/>
      <c r="V7975" s="36"/>
    </row>
    <row r="7976" spans="1:22" x14ac:dyDescent="0.25">
      <c r="A7976" s="86"/>
      <c r="B7976" s="9"/>
      <c r="C7976" s="9"/>
      <c r="D7976" s="9"/>
      <c r="E7976" s="9"/>
      <c r="F7976" s="9"/>
      <c r="I7976" s="9"/>
      <c r="K7976" s="9"/>
      <c r="L7976" s="9"/>
      <c r="M7976" s="9"/>
      <c r="O7976" s="9"/>
      <c r="P7976" s="9"/>
      <c r="Q7976" s="9"/>
      <c r="R7976" s="36"/>
      <c r="V7976" s="36"/>
    </row>
    <row r="7977" spans="1:22" x14ac:dyDescent="0.25">
      <c r="A7977" s="86"/>
      <c r="B7977" s="9"/>
      <c r="C7977" s="9"/>
      <c r="D7977" s="9"/>
      <c r="E7977" s="9"/>
      <c r="F7977" s="9"/>
      <c r="I7977" s="9"/>
      <c r="K7977" s="9"/>
      <c r="L7977" s="9"/>
      <c r="M7977" s="9"/>
      <c r="O7977" s="9"/>
      <c r="P7977" s="9"/>
      <c r="Q7977" s="9"/>
      <c r="R7977" s="36"/>
      <c r="V7977" s="36"/>
    </row>
    <row r="7978" spans="1:22" x14ac:dyDescent="0.25">
      <c r="A7978" s="86"/>
      <c r="B7978" s="9"/>
      <c r="C7978" s="9"/>
      <c r="D7978" s="9"/>
      <c r="E7978" s="9"/>
      <c r="F7978" s="9"/>
      <c r="I7978" s="9"/>
      <c r="K7978" s="9"/>
      <c r="L7978" s="9"/>
      <c r="M7978" s="9"/>
      <c r="O7978" s="9"/>
      <c r="P7978" s="9"/>
      <c r="Q7978" s="9"/>
      <c r="R7978" s="36"/>
      <c r="V7978" s="36"/>
    </row>
    <row r="7979" spans="1:22" x14ac:dyDescent="0.25">
      <c r="A7979" s="86"/>
      <c r="B7979" s="9"/>
      <c r="C7979" s="9"/>
      <c r="D7979" s="9"/>
      <c r="E7979" s="9"/>
      <c r="F7979" s="9"/>
      <c r="I7979" s="9"/>
      <c r="K7979" s="9"/>
      <c r="L7979" s="9"/>
      <c r="M7979" s="9"/>
      <c r="O7979" s="9"/>
      <c r="P7979" s="9"/>
      <c r="Q7979" s="9"/>
      <c r="R7979" s="36"/>
      <c r="V7979" s="36"/>
    </row>
    <row r="7980" spans="1:22" x14ac:dyDescent="0.25">
      <c r="A7980" s="86"/>
      <c r="B7980" s="9"/>
      <c r="C7980" s="9"/>
      <c r="D7980" s="9"/>
      <c r="E7980" s="9"/>
      <c r="F7980" s="9"/>
      <c r="I7980" s="9"/>
      <c r="K7980" s="9"/>
      <c r="L7980" s="9"/>
      <c r="M7980" s="9"/>
      <c r="O7980" s="9"/>
      <c r="P7980" s="9"/>
      <c r="Q7980" s="9"/>
      <c r="R7980" s="36"/>
      <c r="V7980" s="36"/>
    </row>
    <row r="7981" spans="1:22" x14ac:dyDescent="0.25">
      <c r="A7981" s="86"/>
      <c r="B7981" s="9"/>
      <c r="C7981" s="9"/>
      <c r="D7981" s="9"/>
      <c r="E7981" s="9"/>
      <c r="F7981" s="9"/>
      <c r="I7981" s="9"/>
      <c r="K7981" s="9"/>
      <c r="L7981" s="9"/>
      <c r="M7981" s="9"/>
      <c r="O7981" s="9"/>
      <c r="P7981" s="9"/>
      <c r="Q7981" s="9"/>
      <c r="R7981" s="36"/>
      <c r="V7981" s="36"/>
    </row>
    <row r="7982" spans="1:22" x14ac:dyDescent="0.25">
      <c r="A7982" s="86"/>
      <c r="B7982" s="9"/>
      <c r="C7982" s="9"/>
      <c r="D7982" s="9"/>
      <c r="E7982" s="9"/>
      <c r="F7982" s="9"/>
      <c r="I7982" s="9"/>
      <c r="K7982" s="9"/>
      <c r="L7982" s="9"/>
      <c r="M7982" s="9"/>
      <c r="O7982" s="9"/>
      <c r="P7982" s="9"/>
      <c r="Q7982" s="9"/>
      <c r="R7982" s="36"/>
      <c r="V7982" s="36"/>
    </row>
    <row r="7983" spans="1:22" x14ac:dyDescent="0.25">
      <c r="A7983" s="86"/>
      <c r="B7983" s="9"/>
      <c r="C7983" s="9"/>
      <c r="D7983" s="9"/>
      <c r="E7983" s="9"/>
      <c r="F7983" s="9"/>
      <c r="I7983" s="9"/>
      <c r="K7983" s="9"/>
      <c r="L7983" s="9"/>
      <c r="M7983" s="9"/>
      <c r="O7983" s="9"/>
      <c r="P7983" s="9"/>
      <c r="Q7983" s="9"/>
      <c r="R7983" s="36"/>
      <c r="V7983" s="36"/>
    </row>
    <row r="7984" spans="1:22" x14ac:dyDescent="0.25">
      <c r="A7984" s="86"/>
      <c r="B7984" s="9"/>
      <c r="C7984" s="9"/>
      <c r="D7984" s="9"/>
      <c r="E7984" s="9"/>
      <c r="F7984" s="9"/>
      <c r="I7984" s="9"/>
      <c r="K7984" s="9"/>
      <c r="L7984" s="9"/>
      <c r="M7984" s="9"/>
      <c r="O7984" s="9"/>
      <c r="P7984" s="9"/>
      <c r="Q7984" s="9"/>
      <c r="R7984" s="36"/>
      <c r="V7984" s="36"/>
    </row>
    <row r="7985" spans="1:22" x14ac:dyDescent="0.25">
      <c r="A7985" s="86"/>
      <c r="B7985" s="9"/>
      <c r="C7985" s="9"/>
      <c r="D7985" s="9"/>
      <c r="E7985" s="9"/>
      <c r="F7985" s="9"/>
      <c r="I7985" s="9"/>
      <c r="K7985" s="9"/>
      <c r="L7985" s="9"/>
      <c r="M7985" s="9"/>
      <c r="O7985" s="9"/>
      <c r="P7985" s="9"/>
      <c r="Q7985" s="9"/>
      <c r="R7985" s="36"/>
      <c r="V7985" s="36"/>
    </row>
    <row r="7986" spans="1:22" x14ac:dyDescent="0.25">
      <c r="A7986" s="86"/>
      <c r="B7986" s="9"/>
      <c r="C7986" s="9"/>
      <c r="D7986" s="9"/>
      <c r="E7986" s="9"/>
      <c r="F7986" s="9"/>
      <c r="I7986" s="9"/>
      <c r="K7986" s="9"/>
      <c r="L7986" s="9"/>
      <c r="M7986" s="9"/>
      <c r="O7986" s="9"/>
      <c r="P7986" s="9"/>
      <c r="Q7986" s="9"/>
      <c r="R7986" s="36"/>
      <c r="V7986" s="36"/>
    </row>
    <row r="7987" spans="1:22" x14ac:dyDescent="0.25">
      <c r="A7987" s="86"/>
      <c r="B7987" s="9"/>
      <c r="C7987" s="9"/>
      <c r="D7987" s="9"/>
      <c r="E7987" s="9"/>
      <c r="F7987" s="9"/>
      <c r="I7987" s="9"/>
      <c r="K7987" s="9"/>
      <c r="L7987" s="9"/>
      <c r="M7987" s="9"/>
      <c r="O7987" s="9"/>
      <c r="P7987" s="9"/>
      <c r="Q7987" s="9"/>
      <c r="R7987" s="36"/>
      <c r="V7987" s="36"/>
    </row>
    <row r="7988" spans="1:22" x14ac:dyDescent="0.25">
      <c r="A7988" s="86"/>
      <c r="B7988" s="9"/>
      <c r="C7988" s="9"/>
      <c r="D7988" s="9"/>
      <c r="E7988" s="9"/>
      <c r="F7988" s="9"/>
      <c r="I7988" s="9"/>
      <c r="K7988" s="9"/>
      <c r="L7988" s="9"/>
      <c r="M7988" s="9"/>
      <c r="O7988" s="9"/>
      <c r="P7988" s="9"/>
      <c r="Q7988" s="9"/>
      <c r="R7988" s="36"/>
      <c r="V7988" s="36"/>
    </row>
    <row r="7989" spans="1:22" x14ac:dyDescent="0.25">
      <c r="A7989" s="86"/>
      <c r="B7989" s="9"/>
      <c r="C7989" s="9"/>
      <c r="D7989" s="9"/>
      <c r="E7989" s="9"/>
      <c r="F7989" s="9"/>
      <c r="I7989" s="9"/>
      <c r="K7989" s="9"/>
      <c r="L7989" s="9"/>
      <c r="M7989" s="9"/>
      <c r="O7989" s="9"/>
      <c r="P7989" s="9"/>
      <c r="Q7989" s="9"/>
      <c r="R7989" s="36"/>
      <c r="V7989" s="36"/>
    </row>
    <row r="7990" spans="1:22" x14ac:dyDescent="0.25">
      <c r="A7990" s="86"/>
      <c r="B7990" s="9"/>
      <c r="C7990" s="9"/>
      <c r="D7990" s="9"/>
      <c r="E7990" s="9"/>
      <c r="F7990" s="9"/>
      <c r="I7990" s="9"/>
      <c r="K7990" s="9"/>
      <c r="L7990" s="9"/>
      <c r="M7990" s="9"/>
      <c r="O7990" s="9"/>
      <c r="P7990" s="9"/>
      <c r="Q7990" s="9"/>
      <c r="R7990" s="36"/>
      <c r="V7990" s="36"/>
    </row>
    <row r="7991" spans="1:22" x14ac:dyDescent="0.25">
      <c r="A7991" s="86"/>
      <c r="B7991" s="9"/>
      <c r="C7991" s="9"/>
      <c r="D7991" s="9"/>
      <c r="E7991" s="9"/>
      <c r="F7991" s="9"/>
      <c r="I7991" s="9"/>
      <c r="K7991" s="9"/>
      <c r="L7991" s="9"/>
      <c r="M7991" s="9"/>
      <c r="O7991" s="9"/>
      <c r="P7991" s="9"/>
      <c r="Q7991" s="9"/>
      <c r="R7991" s="36"/>
      <c r="V7991" s="36"/>
    </row>
    <row r="7992" spans="1:22" x14ac:dyDescent="0.25">
      <c r="A7992" s="86"/>
      <c r="B7992" s="9"/>
      <c r="C7992" s="9"/>
      <c r="D7992" s="9"/>
      <c r="E7992" s="9"/>
      <c r="F7992" s="9"/>
      <c r="I7992" s="9"/>
      <c r="K7992" s="9"/>
      <c r="L7992" s="9"/>
      <c r="M7992" s="9"/>
      <c r="O7992" s="9"/>
      <c r="P7992" s="9"/>
      <c r="Q7992" s="9"/>
      <c r="R7992" s="36"/>
      <c r="V7992" s="36"/>
    </row>
    <row r="7993" spans="1:22" x14ac:dyDescent="0.25">
      <c r="A7993" s="86"/>
      <c r="B7993" s="9"/>
      <c r="C7993" s="9"/>
      <c r="D7993" s="9"/>
      <c r="E7993" s="9"/>
      <c r="F7993" s="9"/>
      <c r="I7993" s="9"/>
      <c r="K7993" s="9"/>
      <c r="L7993" s="9"/>
      <c r="M7993" s="9"/>
      <c r="O7993" s="9"/>
      <c r="P7993" s="9"/>
      <c r="Q7993" s="9"/>
      <c r="R7993" s="36"/>
      <c r="V7993" s="36"/>
    </row>
    <row r="7994" spans="1:22" x14ac:dyDescent="0.25">
      <c r="A7994" s="86"/>
      <c r="B7994" s="9"/>
      <c r="C7994" s="9"/>
      <c r="D7994" s="9"/>
      <c r="E7994" s="9"/>
      <c r="F7994" s="9"/>
      <c r="I7994" s="9"/>
      <c r="K7994" s="9"/>
      <c r="L7994" s="9"/>
      <c r="M7994" s="9"/>
      <c r="O7994" s="9"/>
      <c r="P7994" s="9"/>
      <c r="Q7994" s="9"/>
      <c r="R7994" s="36"/>
      <c r="V7994" s="36"/>
    </row>
    <row r="7995" spans="1:22" x14ac:dyDescent="0.25">
      <c r="A7995" s="86"/>
      <c r="B7995" s="9"/>
      <c r="C7995" s="9"/>
      <c r="D7995" s="9"/>
      <c r="E7995" s="9"/>
      <c r="F7995" s="9"/>
      <c r="I7995" s="9"/>
      <c r="K7995" s="9"/>
      <c r="L7995" s="9"/>
      <c r="M7995" s="9"/>
      <c r="O7995" s="9"/>
      <c r="P7995" s="9"/>
      <c r="Q7995" s="9"/>
      <c r="R7995" s="36"/>
      <c r="V7995" s="36"/>
    </row>
    <row r="7996" spans="1:22" x14ac:dyDescent="0.25">
      <c r="A7996" s="86"/>
      <c r="B7996" s="9"/>
      <c r="C7996" s="9"/>
      <c r="D7996" s="9"/>
      <c r="E7996" s="9"/>
      <c r="F7996" s="9"/>
      <c r="I7996" s="9"/>
      <c r="K7996" s="9"/>
      <c r="L7996" s="9"/>
      <c r="M7996" s="9"/>
      <c r="O7996" s="9"/>
      <c r="P7996" s="9"/>
      <c r="Q7996" s="9"/>
      <c r="R7996" s="36"/>
      <c r="V7996" s="36"/>
    </row>
    <row r="7997" spans="1:22" x14ac:dyDescent="0.25">
      <c r="A7997" s="86"/>
      <c r="B7997" s="9"/>
      <c r="C7997" s="9"/>
      <c r="D7997" s="9"/>
      <c r="E7997" s="9"/>
      <c r="F7997" s="9"/>
      <c r="I7997" s="9"/>
      <c r="K7997" s="9"/>
      <c r="L7997" s="9"/>
      <c r="M7997" s="9"/>
      <c r="O7997" s="9"/>
      <c r="P7997" s="9"/>
      <c r="Q7997" s="9"/>
      <c r="R7997" s="36"/>
      <c r="V7997" s="36"/>
    </row>
    <row r="7998" spans="1:22" x14ac:dyDescent="0.25">
      <c r="A7998" s="86"/>
      <c r="B7998" s="9"/>
      <c r="C7998" s="9"/>
      <c r="D7998" s="9"/>
      <c r="E7998" s="9"/>
      <c r="F7998" s="9"/>
      <c r="I7998" s="9"/>
      <c r="K7998" s="9"/>
      <c r="L7998" s="9"/>
      <c r="M7998" s="9"/>
      <c r="O7998" s="9"/>
      <c r="P7998" s="9"/>
      <c r="Q7998" s="9"/>
      <c r="R7998" s="36"/>
      <c r="V7998" s="36"/>
    </row>
    <row r="7999" spans="1:22" x14ac:dyDescent="0.25">
      <c r="A7999" s="86"/>
      <c r="B7999" s="9"/>
      <c r="C7999" s="9"/>
      <c r="D7999" s="9"/>
      <c r="E7999" s="9"/>
      <c r="F7999" s="9"/>
      <c r="I7999" s="9"/>
      <c r="K7999" s="9"/>
      <c r="L7999" s="9"/>
      <c r="M7999" s="9"/>
      <c r="O7999" s="9"/>
      <c r="P7999" s="9"/>
      <c r="Q7999" s="9"/>
      <c r="R7999" s="36"/>
      <c r="V7999" s="36"/>
    </row>
    <row r="8000" spans="1:22" x14ac:dyDescent="0.25">
      <c r="A8000" s="86"/>
      <c r="B8000" s="9"/>
      <c r="C8000" s="9"/>
      <c r="D8000" s="9"/>
      <c r="E8000" s="9"/>
      <c r="F8000" s="9"/>
      <c r="I8000" s="9"/>
      <c r="K8000" s="9"/>
      <c r="L8000" s="9"/>
      <c r="M8000" s="9"/>
      <c r="O8000" s="9"/>
      <c r="P8000" s="9"/>
      <c r="Q8000" s="9"/>
      <c r="R8000" s="36"/>
      <c r="V8000" s="36"/>
    </row>
    <row r="8001" spans="1:22" x14ac:dyDescent="0.25">
      <c r="A8001" s="86"/>
      <c r="B8001" s="9"/>
      <c r="C8001" s="9"/>
      <c r="D8001" s="9"/>
      <c r="E8001" s="9"/>
      <c r="F8001" s="9"/>
      <c r="I8001" s="9"/>
      <c r="K8001" s="9"/>
      <c r="L8001" s="9"/>
      <c r="M8001" s="9"/>
      <c r="O8001" s="9"/>
      <c r="P8001" s="9"/>
      <c r="Q8001" s="9"/>
      <c r="R8001" s="36"/>
      <c r="V8001" s="36"/>
    </row>
    <row r="8002" spans="1:22" x14ac:dyDescent="0.25">
      <c r="A8002" s="86"/>
      <c r="B8002" s="9"/>
      <c r="C8002" s="9"/>
      <c r="D8002" s="9"/>
      <c r="E8002" s="9"/>
      <c r="F8002" s="9"/>
      <c r="I8002" s="9"/>
      <c r="K8002" s="9"/>
      <c r="L8002" s="9"/>
      <c r="M8002" s="9"/>
      <c r="O8002" s="9"/>
      <c r="P8002" s="9"/>
      <c r="Q8002" s="9"/>
      <c r="R8002" s="36"/>
      <c r="V8002" s="36"/>
    </row>
    <row r="8003" spans="1:22" x14ac:dyDescent="0.25">
      <c r="A8003" s="86"/>
      <c r="B8003" s="9"/>
      <c r="C8003" s="9"/>
      <c r="D8003" s="9"/>
      <c r="E8003" s="9"/>
      <c r="F8003" s="9"/>
      <c r="I8003" s="9"/>
      <c r="K8003" s="9"/>
      <c r="L8003" s="9"/>
      <c r="M8003" s="9"/>
      <c r="O8003" s="9"/>
      <c r="P8003" s="9"/>
      <c r="Q8003" s="9"/>
      <c r="R8003" s="36"/>
      <c r="V8003" s="36"/>
    </row>
    <row r="8004" spans="1:22" x14ac:dyDescent="0.25">
      <c r="A8004" s="86"/>
      <c r="B8004" s="9"/>
      <c r="C8004" s="9"/>
      <c r="D8004" s="9"/>
      <c r="E8004" s="9"/>
      <c r="F8004" s="9"/>
      <c r="I8004" s="9"/>
      <c r="K8004" s="9"/>
      <c r="L8004" s="9"/>
      <c r="M8004" s="9"/>
      <c r="O8004" s="9"/>
      <c r="P8004" s="9"/>
      <c r="Q8004" s="9"/>
      <c r="R8004" s="36"/>
      <c r="V8004" s="36"/>
    </row>
    <row r="8005" spans="1:22" x14ac:dyDescent="0.25">
      <c r="A8005" s="86"/>
      <c r="B8005" s="9"/>
      <c r="C8005" s="9"/>
      <c r="D8005" s="9"/>
      <c r="E8005" s="9"/>
      <c r="F8005" s="9"/>
      <c r="I8005" s="9"/>
      <c r="K8005" s="9"/>
      <c r="L8005" s="9"/>
      <c r="M8005" s="9"/>
      <c r="O8005" s="9"/>
      <c r="P8005" s="9"/>
      <c r="Q8005" s="9"/>
      <c r="R8005" s="36"/>
      <c r="V8005" s="36"/>
    </row>
    <row r="8006" spans="1:22" x14ac:dyDescent="0.25">
      <c r="A8006" s="86"/>
      <c r="B8006" s="9"/>
      <c r="C8006" s="9"/>
      <c r="D8006" s="9"/>
      <c r="E8006" s="9"/>
      <c r="F8006" s="9"/>
      <c r="I8006" s="9"/>
      <c r="K8006" s="9"/>
      <c r="L8006" s="9"/>
      <c r="M8006" s="9"/>
      <c r="O8006" s="9"/>
      <c r="P8006" s="9"/>
      <c r="Q8006" s="9"/>
      <c r="R8006" s="36"/>
      <c r="V8006" s="36"/>
    </row>
    <row r="8007" spans="1:22" x14ac:dyDescent="0.25">
      <c r="A8007" s="86"/>
      <c r="B8007" s="9"/>
      <c r="C8007" s="9"/>
      <c r="D8007" s="9"/>
      <c r="E8007" s="9"/>
      <c r="F8007" s="9"/>
      <c r="I8007" s="9"/>
      <c r="K8007" s="9"/>
      <c r="L8007" s="9"/>
      <c r="M8007" s="9"/>
      <c r="O8007" s="9"/>
      <c r="P8007" s="9"/>
      <c r="Q8007" s="9"/>
      <c r="R8007" s="36"/>
      <c r="V8007" s="36"/>
    </row>
    <row r="8008" spans="1:22" x14ac:dyDescent="0.25">
      <c r="A8008" s="86"/>
      <c r="B8008" s="9"/>
      <c r="C8008" s="9"/>
      <c r="D8008" s="9"/>
      <c r="E8008" s="9"/>
      <c r="F8008" s="9"/>
      <c r="I8008" s="9"/>
      <c r="K8008" s="9"/>
      <c r="L8008" s="9"/>
      <c r="M8008" s="9"/>
      <c r="O8008" s="9"/>
      <c r="P8008" s="9"/>
      <c r="Q8008" s="9"/>
      <c r="R8008" s="36"/>
      <c r="V8008" s="36"/>
    </row>
    <row r="8009" spans="1:22" x14ac:dyDescent="0.25">
      <c r="A8009" s="86"/>
      <c r="B8009" s="9"/>
      <c r="C8009" s="9"/>
      <c r="D8009" s="9"/>
      <c r="E8009" s="9"/>
      <c r="F8009" s="9"/>
      <c r="I8009" s="9"/>
      <c r="K8009" s="9"/>
      <c r="L8009" s="9"/>
      <c r="M8009" s="9"/>
      <c r="O8009" s="9"/>
      <c r="P8009" s="9"/>
      <c r="Q8009" s="9"/>
      <c r="R8009" s="36"/>
      <c r="V8009" s="36"/>
    </row>
    <row r="8010" spans="1:22" x14ac:dyDescent="0.25">
      <c r="A8010" s="86"/>
      <c r="B8010" s="9"/>
      <c r="C8010" s="9"/>
      <c r="D8010" s="9"/>
      <c r="E8010" s="9"/>
      <c r="F8010" s="9"/>
      <c r="I8010" s="9"/>
      <c r="K8010" s="9"/>
      <c r="L8010" s="9"/>
      <c r="M8010" s="9"/>
      <c r="O8010" s="9"/>
      <c r="P8010" s="9"/>
      <c r="Q8010" s="9"/>
      <c r="R8010" s="36"/>
      <c r="V8010" s="36"/>
    </row>
    <row r="8011" spans="1:22" x14ac:dyDescent="0.25">
      <c r="A8011" s="86"/>
      <c r="B8011" s="9"/>
      <c r="C8011" s="9"/>
      <c r="D8011" s="9"/>
      <c r="E8011" s="9"/>
      <c r="F8011" s="9"/>
      <c r="I8011" s="9"/>
      <c r="K8011" s="9"/>
      <c r="L8011" s="9"/>
      <c r="M8011" s="9"/>
      <c r="O8011" s="9"/>
      <c r="P8011" s="9"/>
      <c r="Q8011" s="9"/>
      <c r="R8011" s="36"/>
      <c r="V8011" s="36"/>
    </row>
    <row r="8012" spans="1:22" x14ac:dyDescent="0.25">
      <c r="A8012" s="86"/>
      <c r="B8012" s="9"/>
      <c r="C8012" s="9"/>
      <c r="D8012" s="9"/>
      <c r="E8012" s="9"/>
      <c r="F8012" s="9"/>
      <c r="I8012" s="9"/>
      <c r="K8012" s="9"/>
      <c r="L8012" s="9"/>
      <c r="M8012" s="9"/>
      <c r="O8012" s="9"/>
      <c r="P8012" s="9"/>
      <c r="Q8012" s="9"/>
      <c r="R8012" s="36"/>
      <c r="V8012" s="36"/>
    </row>
    <row r="8013" spans="1:22" x14ac:dyDescent="0.25">
      <c r="A8013" s="86"/>
      <c r="B8013" s="9"/>
      <c r="C8013" s="9"/>
      <c r="D8013" s="9"/>
      <c r="E8013" s="9"/>
      <c r="F8013" s="9"/>
      <c r="I8013" s="9"/>
      <c r="K8013" s="9"/>
      <c r="L8013" s="9"/>
      <c r="M8013" s="9"/>
      <c r="O8013" s="9"/>
      <c r="P8013" s="9"/>
      <c r="Q8013" s="9"/>
      <c r="R8013" s="36"/>
      <c r="V8013" s="36"/>
    </row>
    <row r="8014" spans="1:22" x14ac:dyDescent="0.25">
      <c r="A8014" s="86"/>
      <c r="B8014" s="9"/>
      <c r="C8014" s="9"/>
      <c r="D8014" s="9"/>
      <c r="E8014" s="9"/>
      <c r="F8014" s="9"/>
      <c r="I8014" s="9"/>
      <c r="K8014" s="9"/>
      <c r="L8014" s="9"/>
      <c r="M8014" s="9"/>
      <c r="O8014" s="9"/>
      <c r="P8014" s="9"/>
      <c r="Q8014" s="9"/>
      <c r="R8014" s="36"/>
      <c r="V8014" s="36"/>
    </row>
    <row r="8015" spans="1:22" x14ac:dyDescent="0.25">
      <c r="A8015" s="86"/>
      <c r="B8015" s="9"/>
      <c r="C8015" s="9"/>
      <c r="D8015" s="9"/>
      <c r="E8015" s="9"/>
      <c r="F8015" s="9"/>
      <c r="I8015" s="9"/>
      <c r="K8015" s="9"/>
      <c r="L8015" s="9"/>
      <c r="M8015" s="9"/>
      <c r="O8015" s="9"/>
      <c r="P8015" s="9"/>
      <c r="Q8015" s="9"/>
      <c r="R8015" s="36"/>
      <c r="V8015" s="36"/>
    </row>
    <row r="8016" spans="1:22" x14ac:dyDescent="0.25">
      <c r="A8016" s="86"/>
      <c r="B8016" s="9"/>
      <c r="C8016" s="9"/>
      <c r="D8016" s="9"/>
      <c r="E8016" s="9"/>
      <c r="F8016" s="9"/>
      <c r="I8016" s="9"/>
      <c r="K8016" s="9"/>
      <c r="L8016" s="9"/>
      <c r="M8016" s="9"/>
      <c r="O8016" s="9"/>
      <c r="P8016" s="9"/>
      <c r="Q8016" s="9"/>
      <c r="R8016" s="36"/>
      <c r="V8016" s="36"/>
    </row>
    <row r="8017" spans="1:22" x14ac:dyDescent="0.25">
      <c r="A8017" s="86"/>
      <c r="B8017" s="9"/>
      <c r="C8017" s="9"/>
      <c r="D8017" s="9"/>
      <c r="E8017" s="9"/>
      <c r="F8017" s="9"/>
      <c r="I8017" s="9"/>
      <c r="K8017" s="9"/>
      <c r="L8017" s="9"/>
      <c r="M8017" s="9"/>
      <c r="O8017" s="9"/>
      <c r="P8017" s="9"/>
      <c r="Q8017" s="9"/>
      <c r="R8017" s="36"/>
      <c r="V8017" s="36"/>
    </row>
    <row r="8018" spans="1:22" x14ac:dyDescent="0.25">
      <c r="A8018" s="86"/>
      <c r="B8018" s="9"/>
      <c r="C8018" s="9"/>
      <c r="D8018" s="9"/>
      <c r="E8018" s="9"/>
      <c r="F8018" s="9"/>
      <c r="I8018" s="9"/>
      <c r="K8018" s="9"/>
      <c r="L8018" s="9"/>
      <c r="M8018" s="9"/>
      <c r="O8018" s="9"/>
      <c r="P8018" s="9"/>
      <c r="Q8018" s="9"/>
      <c r="R8018" s="36"/>
      <c r="V8018" s="36"/>
    </row>
    <row r="8019" spans="1:22" x14ac:dyDescent="0.25">
      <c r="A8019" s="86"/>
      <c r="B8019" s="9"/>
      <c r="C8019" s="9"/>
      <c r="D8019" s="9"/>
      <c r="E8019" s="9"/>
      <c r="F8019" s="9"/>
      <c r="I8019" s="9"/>
      <c r="K8019" s="9"/>
      <c r="L8019" s="9"/>
      <c r="M8019" s="9"/>
      <c r="O8019" s="9"/>
      <c r="P8019" s="9"/>
      <c r="Q8019" s="9"/>
      <c r="R8019" s="36"/>
      <c r="V8019" s="36"/>
    </row>
    <row r="8020" spans="1:22" x14ac:dyDescent="0.25">
      <c r="A8020" s="86"/>
      <c r="B8020" s="9"/>
      <c r="C8020" s="9"/>
      <c r="D8020" s="9"/>
      <c r="E8020" s="9"/>
      <c r="F8020" s="9"/>
      <c r="I8020" s="9"/>
      <c r="K8020" s="9"/>
      <c r="L8020" s="9"/>
      <c r="M8020" s="9"/>
      <c r="O8020" s="9"/>
      <c r="P8020" s="9"/>
      <c r="Q8020" s="9"/>
      <c r="R8020" s="36"/>
      <c r="V8020" s="36"/>
    </row>
    <row r="8021" spans="1:22" x14ac:dyDescent="0.25">
      <c r="A8021" s="86"/>
      <c r="B8021" s="9"/>
      <c r="C8021" s="9"/>
      <c r="D8021" s="9"/>
      <c r="E8021" s="9"/>
      <c r="F8021" s="9"/>
      <c r="I8021" s="9"/>
      <c r="K8021" s="9"/>
      <c r="L8021" s="9"/>
      <c r="M8021" s="9"/>
      <c r="O8021" s="9"/>
      <c r="P8021" s="9"/>
      <c r="Q8021" s="9"/>
      <c r="R8021" s="36"/>
      <c r="V8021" s="36"/>
    </row>
    <row r="8022" spans="1:22" x14ac:dyDescent="0.25">
      <c r="A8022" s="86"/>
      <c r="B8022" s="9"/>
      <c r="C8022" s="9"/>
      <c r="D8022" s="9"/>
      <c r="E8022" s="9"/>
      <c r="F8022" s="9"/>
      <c r="I8022" s="9"/>
      <c r="K8022" s="9"/>
      <c r="L8022" s="9"/>
      <c r="M8022" s="9"/>
      <c r="O8022" s="9"/>
      <c r="P8022" s="9"/>
      <c r="Q8022" s="9"/>
      <c r="R8022" s="36"/>
      <c r="V8022" s="36"/>
    </row>
    <row r="8023" spans="1:22" x14ac:dyDescent="0.25">
      <c r="A8023" s="86"/>
      <c r="B8023" s="9"/>
      <c r="C8023" s="9"/>
      <c r="D8023" s="9"/>
      <c r="E8023" s="9"/>
      <c r="F8023" s="9"/>
      <c r="I8023" s="9"/>
      <c r="K8023" s="9"/>
      <c r="L8023" s="9"/>
      <c r="M8023" s="9"/>
      <c r="O8023" s="9"/>
      <c r="P8023" s="9"/>
      <c r="Q8023" s="9"/>
      <c r="R8023" s="36"/>
      <c r="V8023" s="36"/>
    </row>
    <row r="8024" spans="1:22" x14ac:dyDescent="0.25">
      <c r="A8024" s="86"/>
      <c r="B8024" s="9"/>
      <c r="C8024" s="9"/>
      <c r="D8024" s="9"/>
      <c r="E8024" s="9"/>
      <c r="F8024" s="9"/>
      <c r="I8024" s="9"/>
      <c r="K8024" s="9"/>
      <c r="L8024" s="9"/>
      <c r="M8024" s="9"/>
      <c r="O8024" s="9"/>
      <c r="P8024" s="9"/>
      <c r="Q8024" s="9"/>
      <c r="R8024" s="36"/>
      <c r="V8024" s="36"/>
    </row>
    <row r="8025" spans="1:22" x14ac:dyDescent="0.25">
      <c r="A8025" s="86"/>
      <c r="B8025" s="9"/>
      <c r="C8025" s="9"/>
      <c r="D8025" s="9"/>
      <c r="E8025" s="9"/>
      <c r="F8025" s="9"/>
      <c r="I8025" s="9"/>
      <c r="K8025" s="9"/>
      <c r="L8025" s="9"/>
      <c r="M8025" s="9"/>
      <c r="O8025" s="9"/>
      <c r="P8025" s="9"/>
      <c r="Q8025" s="9"/>
      <c r="R8025" s="36"/>
      <c r="V8025" s="36"/>
    </row>
    <row r="8026" spans="1:22" x14ac:dyDescent="0.25">
      <c r="A8026" s="86"/>
      <c r="B8026" s="9"/>
      <c r="C8026" s="9"/>
      <c r="D8026" s="9"/>
      <c r="E8026" s="9"/>
      <c r="F8026" s="9"/>
      <c r="I8026" s="9"/>
      <c r="K8026" s="9"/>
      <c r="L8026" s="9"/>
      <c r="M8026" s="9"/>
      <c r="O8026" s="9"/>
      <c r="P8026" s="9"/>
      <c r="Q8026" s="9"/>
      <c r="R8026" s="36"/>
      <c r="V8026" s="36"/>
    </row>
    <row r="8027" spans="1:22" x14ac:dyDescent="0.25">
      <c r="A8027" s="86"/>
      <c r="B8027" s="9"/>
      <c r="C8027" s="9"/>
      <c r="D8027" s="9"/>
      <c r="E8027" s="9"/>
      <c r="F8027" s="9"/>
      <c r="I8027" s="9"/>
      <c r="K8027" s="9"/>
      <c r="L8027" s="9"/>
      <c r="M8027" s="9"/>
      <c r="O8027" s="9"/>
      <c r="P8027" s="9"/>
      <c r="Q8027" s="9"/>
      <c r="R8027" s="36"/>
      <c r="V8027" s="36"/>
    </row>
    <row r="8028" spans="1:22" x14ac:dyDescent="0.25">
      <c r="A8028" s="86"/>
      <c r="B8028" s="9"/>
      <c r="C8028" s="9"/>
      <c r="D8028" s="9"/>
      <c r="E8028" s="9"/>
      <c r="F8028" s="9"/>
      <c r="I8028" s="9"/>
      <c r="K8028" s="9"/>
      <c r="L8028" s="9"/>
      <c r="M8028" s="9"/>
      <c r="O8028" s="9"/>
      <c r="P8028" s="9"/>
      <c r="Q8028" s="9"/>
      <c r="R8028" s="36"/>
      <c r="V8028" s="36"/>
    </row>
    <row r="8029" spans="1:22" x14ac:dyDescent="0.25">
      <c r="A8029" s="86"/>
      <c r="B8029" s="9"/>
      <c r="C8029" s="9"/>
      <c r="D8029" s="9"/>
      <c r="E8029" s="9"/>
      <c r="F8029" s="9"/>
      <c r="I8029" s="9"/>
      <c r="K8029" s="9"/>
      <c r="L8029" s="9"/>
      <c r="M8029" s="9"/>
      <c r="O8029" s="9"/>
      <c r="P8029" s="9"/>
      <c r="Q8029" s="9"/>
      <c r="R8029" s="36"/>
      <c r="V8029" s="36"/>
    </row>
    <row r="8030" spans="1:22" x14ac:dyDescent="0.25">
      <c r="A8030" s="86"/>
      <c r="B8030" s="9"/>
      <c r="C8030" s="9"/>
      <c r="D8030" s="9"/>
      <c r="E8030" s="9"/>
      <c r="F8030" s="9"/>
      <c r="I8030" s="9"/>
      <c r="K8030" s="9"/>
      <c r="L8030" s="9"/>
      <c r="M8030" s="9"/>
      <c r="O8030" s="9"/>
      <c r="P8030" s="9"/>
      <c r="Q8030" s="9"/>
      <c r="R8030" s="36"/>
      <c r="V8030" s="36"/>
    </row>
    <row r="8031" spans="1:22" x14ac:dyDescent="0.25">
      <c r="A8031" s="86"/>
      <c r="B8031" s="9"/>
      <c r="C8031" s="9"/>
      <c r="D8031" s="9"/>
      <c r="E8031" s="9"/>
      <c r="F8031" s="9"/>
      <c r="I8031" s="9"/>
      <c r="K8031" s="9"/>
      <c r="L8031" s="9"/>
      <c r="M8031" s="9"/>
      <c r="O8031" s="9"/>
      <c r="P8031" s="9"/>
      <c r="Q8031" s="9"/>
      <c r="R8031" s="36"/>
      <c r="V8031" s="36"/>
    </row>
    <row r="8032" spans="1:22" x14ac:dyDescent="0.25">
      <c r="A8032" s="86"/>
      <c r="B8032" s="9"/>
      <c r="C8032" s="9"/>
      <c r="D8032" s="9"/>
      <c r="E8032" s="9"/>
      <c r="F8032" s="9"/>
      <c r="I8032" s="9"/>
      <c r="K8032" s="9"/>
      <c r="L8032" s="9"/>
      <c r="M8032" s="9"/>
      <c r="O8032" s="9"/>
      <c r="P8032" s="9"/>
      <c r="Q8032" s="9"/>
      <c r="R8032" s="36"/>
      <c r="V8032" s="36"/>
    </row>
    <row r="8033" spans="1:22" x14ac:dyDescent="0.25">
      <c r="A8033" s="86"/>
      <c r="B8033" s="9"/>
      <c r="C8033" s="9"/>
      <c r="D8033" s="9"/>
      <c r="E8033" s="9"/>
      <c r="F8033" s="9"/>
      <c r="I8033" s="9"/>
      <c r="K8033" s="9"/>
      <c r="L8033" s="9"/>
      <c r="M8033" s="9"/>
      <c r="O8033" s="9"/>
      <c r="P8033" s="9"/>
      <c r="Q8033" s="9"/>
      <c r="R8033" s="36"/>
      <c r="V8033" s="36"/>
    </row>
    <row r="8034" spans="1:22" x14ac:dyDescent="0.25">
      <c r="A8034" s="86"/>
      <c r="B8034" s="9"/>
      <c r="C8034" s="9"/>
      <c r="D8034" s="9"/>
      <c r="E8034" s="9"/>
      <c r="F8034" s="9"/>
      <c r="I8034" s="9"/>
      <c r="K8034" s="9"/>
      <c r="L8034" s="9"/>
      <c r="M8034" s="9"/>
      <c r="O8034" s="9"/>
      <c r="P8034" s="9"/>
      <c r="Q8034" s="9"/>
      <c r="R8034" s="36"/>
      <c r="V8034" s="36"/>
    </row>
    <row r="8035" spans="1:22" x14ac:dyDescent="0.25">
      <c r="A8035" s="86"/>
      <c r="B8035" s="9"/>
      <c r="C8035" s="9"/>
      <c r="D8035" s="9"/>
      <c r="E8035" s="9"/>
      <c r="F8035" s="9"/>
      <c r="I8035" s="9"/>
      <c r="K8035" s="9"/>
      <c r="L8035" s="9"/>
      <c r="M8035" s="9"/>
      <c r="O8035" s="9"/>
      <c r="P8035" s="9"/>
      <c r="Q8035" s="9"/>
      <c r="R8035" s="36"/>
      <c r="V8035" s="36"/>
    </row>
    <row r="8036" spans="1:22" x14ac:dyDescent="0.25">
      <c r="A8036" s="86"/>
      <c r="B8036" s="9"/>
      <c r="C8036" s="9"/>
      <c r="D8036" s="9"/>
      <c r="E8036" s="9"/>
      <c r="F8036" s="9"/>
      <c r="I8036" s="9"/>
      <c r="K8036" s="9"/>
      <c r="L8036" s="9"/>
      <c r="M8036" s="9"/>
      <c r="O8036" s="9"/>
      <c r="P8036" s="9"/>
      <c r="Q8036" s="9"/>
      <c r="R8036" s="36"/>
      <c r="V8036" s="36"/>
    </row>
    <row r="8037" spans="1:22" x14ac:dyDescent="0.25">
      <c r="A8037" s="86"/>
      <c r="B8037" s="9"/>
      <c r="C8037" s="9"/>
      <c r="D8037" s="9"/>
      <c r="E8037" s="9"/>
      <c r="F8037" s="9"/>
      <c r="I8037" s="9"/>
      <c r="K8037" s="9"/>
      <c r="L8037" s="9"/>
      <c r="M8037" s="9"/>
      <c r="O8037" s="9"/>
      <c r="P8037" s="9"/>
      <c r="Q8037" s="9"/>
      <c r="R8037" s="36"/>
      <c r="V8037" s="36"/>
    </row>
    <row r="8038" spans="1:22" x14ac:dyDescent="0.25">
      <c r="A8038" s="86"/>
      <c r="B8038" s="9"/>
      <c r="C8038" s="9"/>
      <c r="D8038" s="9"/>
      <c r="E8038" s="9"/>
      <c r="F8038" s="9"/>
      <c r="I8038" s="9"/>
      <c r="K8038" s="9"/>
      <c r="L8038" s="9"/>
      <c r="M8038" s="9"/>
      <c r="O8038" s="9"/>
      <c r="P8038" s="9"/>
      <c r="Q8038" s="9"/>
      <c r="R8038" s="36"/>
      <c r="V8038" s="36"/>
    </row>
    <row r="8039" spans="1:22" x14ac:dyDescent="0.25">
      <c r="A8039" s="86"/>
      <c r="B8039" s="9"/>
      <c r="C8039" s="9"/>
      <c r="D8039" s="9"/>
      <c r="E8039" s="9"/>
      <c r="F8039" s="9"/>
      <c r="I8039" s="9"/>
      <c r="K8039" s="9"/>
      <c r="L8039" s="9"/>
      <c r="M8039" s="9"/>
      <c r="O8039" s="9"/>
      <c r="P8039" s="9"/>
      <c r="Q8039" s="9"/>
      <c r="R8039" s="36"/>
      <c r="V8039" s="36"/>
    </row>
    <row r="8040" spans="1:22" x14ac:dyDescent="0.25">
      <c r="A8040" s="86"/>
      <c r="B8040" s="9"/>
      <c r="C8040" s="9"/>
      <c r="D8040" s="9"/>
      <c r="E8040" s="9"/>
      <c r="F8040" s="9"/>
      <c r="I8040" s="9"/>
      <c r="K8040" s="9"/>
      <c r="L8040" s="9"/>
      <c r="M8040" s="9"/>
      <c r="O8040" s="9"/>
      <c r="P8040" s="9"/>
      <c r="Q8040" s="9"/>
      <c r="R8040" s="36"/>
      <c r="V8040" s="36"/>
    </row>
    <row r="8041" spans="1:22" x14ac:dyDescent="0.25">
      <c r="A8041" s="86"/>
      <c r="B8041" s="9"/>
      <c r="C8041" s="9"/>
      <c r="D8041" s="9"/>
      <c r="E8041" s="9"/>
      <c r="F8041" s="9"/>
      <c r="I8041" s="9"/>
      <c r="K8041" s="9"/>
      <c r="L8041" s="9"/>
      <c r="M8041" s="9"/>
      <c r="O8041" s="9"/>
      <c r="P8041" s="9"/>
      <c r="Q8041" s="9"/>
      <c r="R8041" s="36"/>
      <c r="V8041" s="36"/>
    </row>
    <row r="8042" spans="1:22" x14ac:dyDescent="0.25">
      <c r="A8042" s="86"/>
      <c r="B8042" s="9"/>
      <c r="C8042" s="9"/>
      <c r="D8042" s="9"/>
      <c r="E8042" s="9"/>
      <c r="F8042" s="9"/>
      <c r="I8042" s="9"/>
      <c r="K8042" s="9"/>
      <c r="L8042" s="9"/>
      <c r="M8042" s="9"/>
      <c r="O8042" s="9"/>
      <c r="P8042" s="9"/>
      <c r="Q8042" s="9"/>
      <c r="R8042" s="36"/>
      <c r="V8042" s="36"/>
    </row>
    <row r="8043" spans="1:22" x14ac:dyDescent="0.25">
      <c r="A8043" s="86"/>
      <c r="B8043" s="9"/>
      <c r="C8043" s="9"/>
      <c r="D8043" s="9"/>
      <c r="E8043" s="9"/>
      <c r="F8043" s="9"/>
      <c r="I8043" s="9"/>
      <c r="K8043" s="9"/>
      <c r="L8043" s="9"/>
      <c r="M8043" s="9"/>
      <c r="O8043" s="9"/>
      <c r="P8043" s="9"/>
      <c r="Q8043" s="9"/>
      <c r="R8043" s="36"/>
      <c r="V8043" s="36"/>
    </row>
    <row r="8044" spans="1:22" x14ac:dyDescent="0.25">
      <c r="A8044" s="86"/>
      <c r="B8044" s="9"/>
      <c r="C8044" s="9"/>
      <c r="D8044" s="9"/>
      <c r="E8044" s="9"/>
      <c r="F8044" s="9"/>
      <c r="I8044" s="9"/>
      <c r="K8044" s="9"/>
      <c r="L8044" s="9"/>
      <c r="M8044" s="9"/>
      <c r="O8044" s="9"/>
      <c r="P8044" s="9"/>
      <c r="Q8044" s="9"/>
      <c r="R8044" s="36"/>
      <c r="V8044" s="36"/>
    </row>
    <row r="8045" spans="1:22" x14ac:dyDescent="0.25">
      <c r="A8045" s="86"/>
      <c r="B8045" s="9"/>
      <c r="C8045" s="9"/>
      <c r="D8045" s="9"/>
      <c r="E8045" s="9"/>
      <c r="F8045" s="9"/>
      <c r="I8045" s="9"/>
      <c r="K8045" s="9"/>
      <c r="L8045" s="9"/>
      <c r="M8045" s="9"/>
      <c r="O8045" s="9"/>
      <c r="P8045" s="9"/>
      <c r="Q8045" s="9"/>
      <c r="R8045" s="36"/>
      <c r="V8045" s="36"/>
    </row>
    <row r="8046" spans="1:22" x14ac:dyDescent="0.25">
      <c r="A8046" s="86"/>
      <c r="B8046" s="9"/>
      <c r="C8046" s="9"/>
      <c r="D8046" s="9"/>
      <c r="E8046" s="9"/>
      <c r="F8046" s="9"/>
      <c r="I8046" s="9"/>
      <c r="K8046" s="9"/>
      <c r="L8046" s="9"/>
      <c r="M8046" s="9"/>
      <c r="O8046" s="9"/>
      <c r="P8046" s="9"/>
      <c r="Q8046" s="9"/>
      <c r="R8046" s="36"/>
      <c r="V8046" s="36"/>
    </row>
    <row r="8047" spans="1:22" x14ac:dyDescent="0.25">
      <c r="A8047" s="86"/>
      <c r="B8047" s="9"/>
      <c r="C8047" s="9"/>
      <c r="D8047" s="9"/>
      <c r="E8047" s="9"/>
      <c r="F8047" s="9"/>
      <c r="I8047" s="9"/>
      <c r="K8047" s="9"/>
      <c r="L8047" s="9"/>
      <c r="M8047" s="9"/>
      <c r="O8047" s="9"/>
      <c r="P8047" s="9"/>
      <c r="Q8047" s="9"/>
      <c r="R8047" s="36"/>
      <c r="V8047" s="36"/>
    </row>
    <row r="8048" spans="1:22" x14ac:dyDescent="0.25">
      <c r="A8048" s="86"/>
      <c r="B8048" s="9"/>
      <c r="C8048" s="9"/>
      <c r="D8048" s="9"/>
      <c r="E8048" s="9"/>
      <c r="F8048" s="9"/>
      <c r="I8048" s="9"/>
      <c r="K8048" s="9"/>
      <c r="L8048" s="9"/>
      <c r="M8048" s="9"/>
      <c r="O8048" s="9"/>
      <c r="P8048" s="9"/>
      <c r="Q8048" s="9"/>
      <c r="R8048" s="36"/>
      <c r="V8048" s="36"/>
    </row>
    <row r="8049" spans="1:22" x14ac:dyDescent="0.25">
      <c r="A8049" s="86"/>
      <c r="B8049" s="9"/>
      <c r="C8049" s="9"/>
      <c r="D8049" s="9"/>
      <c r="E8049" s="9"/>
      <c r="F8049" s="9"/>
      <c r="I8049" s="9"/>
      <c r="K8049" s="9"/>
      <c r="L8049" s="9"/>
      <c r="M8049" s="9"/>
      <c r="O8049" s="9"/>
      <c r="P8049" s="9"/>
      <c r="Q8049" s="9"/>
      <c r="R8049" s="36"/>
      <c r="V8049" s="36"/>
    </row>
    <row r="8050" spans="1:22" x14ac:dyDescent="0.25">
      <c r="A8050" s="86"/>
      <c r="B8050" s="9"/>
      <c r="C8050" s="9"/>
      <c r="D8050" s="9"/>
      <c r="E8050" s="9"/>
      <c r="F8050" s="9"/>
      <c r="I8050" s="9"/>
      <c r="K8050" s="9"/>
      <c r="L8050" s="9"/>
      <c r="M8050" s="9"/>
      <c r="O8050" s="9"/>
      <c r="P8050" s="9"/>
      <c r="Q8050" s="9"/>
      <c r="R8050" s="36"/>
      <c r="V8050" s="36"/>
    </row>
    <row r="8051" spans="1:22" x14ac:dyDescent="0.25">
      <c r="A8051" s="86"/>
      <c r="B8051" s="9"/>
      <c r="C8051" s="9"/>
      <c r="D8051" s="9"/>
      <c r="E8051" s="9"/>
      <c r="F8051" s="9"/>
      <c r="I8051" s="9"/>
      <c r="K8051" s="9"/>
      <c r="L8051" s="9"/>
      <c r="M8051" s="9"/>
      <c r="O8051" s="9"/>
      <c r="P8051" s="9"/>
      <c r="Q8051" s="9"/>
      <c r="R8051" s="36"/>
      <c r="V8051" s="36"/>
    </row>
    <row r="8052" spans="1:22" x14ac:dyDescent="0.25">
      <c r="A8052" s="86"/>
      <c r="B8052" s="9"/>
      <c r="C8052" s="9"/>
      <c r="D8052" s="9"/>
      <c r="E8052" s="9"/>
      <c r="F8052" s="9"/>
      <c r="I8052" s="9"/>
      <c r="K8052" s="9"/>
      <c r="L8052" s="9"/>
      <c r="M8052" s="9"/>
      <c r="O8052" s="9"/>
      <c r="P8052" s="9"/>
      <c r="Q8052" s="9"/>
      <c r="R8052" s="36"/>
      <c r="V8052" s="36"/>
    </row>
    <row r="8053" spans="1:22" x14ac:dyDescent="0.25">
      <c r="A8053" s="86"/>
      <c r="B8053" s="9"/>
      <c r="C8053" s="9"/>
      <c r="D8053" s="9"/>
      <c r="E8053" s="9"/>
      <c r="F8053" s="9"/>
      <c r="I8053" s="9"/>
      <c r="K8053" s="9"/>
      <c r="L8053" s="9"/>
      <c r="M8053" s="9"/>
      <c r="O8053" s="9"/>
      <c r="P8053" s="9"/>
      <c r="Q8053" s="9"/>
      <c r="R8053" s="36"/>
      <c r="V8053" s="36"/>
    </row>
    <row r="8054" spans="1:22" x14ac:dyDescent="0.25">
      <c r="A8054" s="86"/>
      <c r="B8054" s="9"/>
      <c r="C8054" s="9"/>
      <c r="D8054" s="9"/>
      <c r="E8054" s="9"/>
      <c r="F8054" s="9"/>
      <c r="I8054" s="9"/>
      <c r="K8054" s="9"/>
      <c r="L8054" s="9"/>
      <c r="M8054" s="9"/>
      <c r="O8054" s="9"/>
      <c r="P8054" s="9"/>
      <c r="Q8054" s="9"/>
      <c r="R8054" s="36"/>
      <c r="V8054" s="36"/>
    </row>
    <row r="8055" spans="1:22" x14ac:dyDescent="0.25">
      <c r="A8055" s="86"/>
      <c r="B8055" s="9"/>
      <c r="C8055" s="9"/>
      <c r="D8055" s="9"/>
      <c r="E8055" s="9"/>
      <c r="F8055" s="9"/>
      <c r="I8055" s="9"/>
      <c r="K8055" s="9"/>
      <c r="L8055" s="9"/>
      <c r="M8055" s="9"/>
      <c r="O8055" s="9"/>
      <c r="P8055" s="9"/>
      <c r="Q8055" s="9"/>
      <c r="R8055" s="36"/>
      <c r="V8055" s="36"/>
    </row>
    <row r="8056" spans="1:22" x14ac:dyDescent="0.25">
      <c r="A8056" s="86"/>
      <c r="B8056" s="9"/>
      <c r="C8056" s="9"/>
      <c r="D8056" s="9"/>
      <c r="E8056" s="9"/>
      <c r="F8056" s="9"/>
      <c r="I8056" s="9"/>
      <c r="K8056" s="9"/>
      <c r="L8056" s="9"/>
      <c r="M8056" s="9"/>
      <c r="O8056" s="9"/>
      <c r="P8056" s="9"/>
      <c r="Q8056" s="9"/>
      <c r="R8056" s="36"/>
      <c r="V8056" s="36"/>
    </row>
    <row r="8057" spans="1:22" x14ac:dyDescent="0.25">
      <c r="A8057" s="86"/>
      <c r="B8057" s="9"/>
      <c r="C8057" s="9"/>
      <c r="D8057" s="9"/>
      <c r="E8057" s="9"/>
      <c r="F8057" s="9"/>
      <c r="I8057" s="9"/>
      <c r="K8057" s="9"/>
      <c r="L8057" s="9"/>
      <c r="M8057" s="9"/>
      <c r="O8057" s="9"/>
      <c r="P8057" s="9"/>
      <c r="Q8057" s="9"/>
      <c r="R8057" s="36"/>
      <c r="V8057" s="36"/>
    </row>
    <row r="8058" spans="1:22" x14ac:dyDescent="0.25">
      <c r="A8058" s="86"/>
      <c r="B8058" s="9"/>
      <c r="C8058" s="9"/>
      <c r="D8058" s="9"/>
      <c r="E8058" s="9"/>
      <c r="F8058" s="9"/>
      <c r="I8058" s="9"/>
      <c r="K8058" s="9"/>
      <c r="L8058" s="9"/>
      <c r="M8058" s="9"/>
      <c r="O8058" s="9"/>
      <c r="P8058" s="9"/>
      <c r="Q8058" s="9"/>
      <c r="R8058" s="36"/>
      <c r="V8058" s="36"/>
    </row>
    <row r="8059" spans="1:22" x14ac:dyDescent="0.25">
      <c r="A8059" s="86"/>
      <c r="B8059" s="9"/>
      <c r="C8059" s="9"/>
      <c r="D8059" s="9"/>
      <c r="E8059" s="9"/>
      <c r="F8059" s="9"/>
      <c r="I8059" s="9"/>
      <c r="K8059" s="9"/>
      <c r="L8059" s="9"/>
      <c r="M8059" s="9"/>
      <c r="O8059" s="9"/>
      <c r="P8059" s="9"/>
      <c r="Q8059" s="9"/>
      <c r="R8059" s="36"/>
      <c r="V8059" s="36"/>
    </row>
    <row r="8060" spans="1:22" x14ac:dyDescent="0.25">
      <c r="A8060" s="86"/>
      <c r="B8060" s="9"/>
      <c r="C8060" s="9"/>
      <c r="D8060" s="9"/>
      <c r="E8060" s="9"/>
      <c r="F8060" s="9"/>
      <c r="I8060" s="9"/>
      <c r="K8060" s="9"/>
      <c r="L8060" s="9"/>
      <c r="M8060" s="9"/>
      <c r="O8060" s="9"/>
      <c r="P8060" s="9"/>
      <c r="Q8060" s="9"/>
      <c r="R8060" s="36"/>
      <c r="V8060" s="36"/>
    </row>
    <row r="8061" spans="1:22" x14ac:dyDescent="0.25">
      <c r="A8061" s="86"/>
      <c r="B8061" s="9"/>
      <c r="C8061" s="9"/>
      <c r="D8061" s="9"/>
      <c r="E8061" s="9"/>
      <c r="F8061" s="9"/>
      <c r="I8061" s="9"/>
      <c r="K8061" s="9"/>
      <c r="L8061" s="9"/>
      <c r="M8061" s="9"/>
      <c r="O8061" s="9"/>
      <c r="P8061" s="9"/>
      <c r="Q8061" s="9"/>
      <c r="R8061" s="36"/>
      <c r="V8061" s="36"/>
    </row>
    <row r="8062" spans="1:22" x14ac:dyDescent="0.25">
      <c r="A8062" s="86"/>
      <c r="B8062" s="9"/>
      <c r="C8062" s="9"/>
      <c r="D8062" s="9"/>
      <c r="E8062" s="9"/>
      <c r="F8062" s="9"/>
      <c r="I8062" s="9"/>
      <c r="K8062" s="9"/>
      <c r="L8062" s="9"/>
      <c r="M8062" s="9"/>
      <c r="O8062" s="9"/>
      <c r="P8062" s="9"/>
      <c r="Q8062" s="9"/>
      <c r="R8062" s="36"/>
      <c r="V8062" s="36"/>
    </row>
    <row r="8063" spans="1:22" x14ac:dyDescent="0.25">
      <c r="A8063" s="86"/>
      <c r="B8063" s="9"/>
      <c r="C8063" s="9"/>
      <c r="D8063" s="9"/>
      <c r="E8063" s="9"/>
      <c r="F8063" s="9"/>
      <c r="I8063" s="9"/>
      <c r="K8063" s="9"/>
      <c r="L8063" s="9"/>
      <c r="M8063" s="9"/>
      <c r="O8063" s="9"/>
      <c r="P8063" s="9"/>
      <c r="Q8063" s="9"/>
      <c r="R8063" s="36"/>
      <c r="V8063" s="36"/>
    </row>
    <row r="8064" spans="1:22" x14ac:dyDescent="0.25">
      <c r="A8064" s="86"/>
      <c r="B8064" s="9"/>
      <c r="C8064" s="9"/>
      <c r="D8064" s="9"/>
      <c r="E8064" s="9"/>
      <c r="F8064" s="9"/>
      <c r="I8064" s="9"/>
      <c r="K8064" s="9"/>
      <c r="L8064" s="9"/>
      <c r="M8064" s="9"/>
      <c r="O8064" s="9"/>
      <c r="P8064" s="9"/>
      <c r="Q8064" s="9"/>
      <c r="R8064" s="36"/>
      <c r="V8064" s="36"/>
    </row>
    <row r="8065" spans="1:22" x14ac:dyDescent="0.25">
      <c r="A8065" s="86"/>
      <c r="B8065" s="9"/>
      <c r="C8065" s="9"/>
      <c r="D8065" s="9"/>
      <c r="E8065" s="9"/>
      <c r="F8065" s="9"/>
      <c r="I8065" s="9"/>
      <c r="K8065" s="9"/>
      <c r="L8065" s="9"/>
      <c r="M8065" s="9"/>
      <c r="O8065" s="9"/>
      <c r="P8065" s="9"/>
      <c r="Q8065" s="9"/>
      <c r="R8065" s="36"/>
      <c r="V8065" s="36"/>
    </row>
    <row r="8066" spans="1:22" x14ac:dyDescent="0.25">
      <c r="A8066" s="86"/>
      <c r="B8066" s="9"/>
      <c r="C8066" s="9"/>
      <c r="D8066" s="9"/>
      <c r="E8066" s="9"/>
      <c r="F8066" s="9"/>
      <c r="I8066" s="9"/>
      <c r="K8066" s="9"/>
      <c r="L8066" s="9"/>
      <c r="M8066" s="9"/>
      <c r="O8066" s="9"/>
      <c r="P8066" s="9"/>
      <c r="Q8066" s="9"/>
      <c r="R8066" s="36"/>
      <c r="V8066" s="36"/>
    </row>
    <row r="8067" spans="1:22" x14ac:dyDescent="0.25">
      <c r="A8067" s="86"/>
      <c r="B8067" s="9"/>
      <c r="C8067" s="9"/>
      <c r="D8067" s="9"/>
      <c r="E8067" s="9"/>
      <c r="F8067" s="9"/>
      <c r="I8067" s="9"/>
      <c r="K8067" s="9"/>
      <c r="L8067" s="9"/>
      <c r="M8067" s="9"/>
      <c r="O8067" s="9"/>
      <c r="P8067" s="9"/>
      <c r="Q8067" s="9"/>
      <c r="R8067" s="36"/>
      <c r="V8067" s="36"/>
    </row>
    <row r="8068" spans="1:22" x14ac:dyDescent="0.25">
      <c r="A8068" s="86"/>
      <c r="B8068" s="9"/>
      <c r="C8068" s="9"/>
      <c r="D8068" s="9"/>
      <c r="E8068" s="9"/>
      <c r="F8068" s="9"/>
      <c r="I8068" s="9"/>
      <c r="K8068" s="9"/>
      <c r="L8068" s="9"/>
      <c r="M8068" s="9"/>
      <c r="O8068" s="9"/>
      <c r="P8068" s="9"/>
      <c r="Q8068" s="9"/>
      <c r="R8068" s="36"/>
      <c r="V8068" s="36"/>
    </row>
    <row r="8069" spans="1:22" x14ac:dyDescent="0.25">
      <c r="A8069" s="86"/>
      <c r="B8069" s="9"/>
      <c r="C8069" s="9"/>
      <c r="D8069" s="9"/>
      <c r="E8069" s="9"/>
      <c r="F8069" s="9"/>
      <c r="I8069" s="9"/>
      <c r="K8069" s="9"/>
      <c r="L8069" s="9"/>
      <c r="M8069" s="9"/>
      <c r="O8069" s="9"/>
      <c r="P8069" s="9"/>
      <c r="Q8069" s="9"/>
      <c r="R8069" s="36"/>
      <c r="V8069" s="36"/>
    </row>
    <row r="8070" spans="1:22" x14ac:dyDescent="0.25">
      <c r="A8070" s="86"/>
      <c r="B8070" s="9"/>
      <c r="C8070" s="9"/>
      <c r="D8070" s="9"/>
      <c r="E8070" s="9"/>
      <c r="F8070" s="9"/>
      <c r="I8070" s="9"/>
      <c r="K8070" s="9"/>
      <c r="L8070" s="9"/>
      <c r="M8070" s="9"/>
      <c r="O8070" s="9"/>
      <c r="P8070" s="9"/>
      <c r="Q8070" s="9"/>
      <c r="R8070" s="36"/>
      <c r="V8070" s="36"/>
    </row>
    <row r="8071" spans="1:22" x14ac:dyDescent="0.25">
      <c r="A8071" s="86"/>
      <c r="B8071" s="9"/>
      <c r="C8071" s="9"/>
      <c r="D8071" s="9"/>
      <c r="E8071" s="9"/>
      <c r="F8071" s="9"/>
      <c r="I8071" s="9"/>
      <c r="K8071" s="9"/>
      <c r="L8071" s="9"/>
      <c r="M8071" s="9"/>
      <c r="O8071" s="9"/>
      <c r="P8071" s="9"/>
      <c r="Q8071" s="9"/>
      <c r="R8071" s="36"/>
      <c r="V8071" s="36"/>
    </row>
    <row r="8072" spans="1:22" x14ac:dyDescent="0.25">
      <c r="A8072" s="86"/>
      <c r="B8072" s="9"/>
      <c r="C8072" s="9"/>
      <c r="D8072" s="9"/>
      <c r="E8072" s="9"/>
      <c r="F8072" s="9"/>
      <c r="I8072" s="9"/>
      <c r="K8072" s="9"/>
      <c r="L8072" s="9"/>
      <c r="M8072" s="9"/>
      <c r="O8072" s="9"/>
      <c r="P8072" s="9"/>
      <c r="Q8072" s="9"/>
      <c r="R8072" s="36"/>
      <c r="V8072" s="36"/>
    </row>
    <row r="8073" spans="1:22" x14ac:dyDescent="0.25">
      <c r="A8073" s="86"/>
      <c r="B8073" s="9"/>
      <c r="C8073" s="9"/>
      <c r="D8073" s="9"/>
      <c r="E8073" s="9"/>
      <c r="F8073" s="9"/>
      <c r="I8073" s="9"/>
      <c r="K8073" s="9"/>
      <c r="L8073" s="9"/>
      <c r="M8073" s="9"/>
      <c r="O8073" s="9"/>
      <c r="P8073" s="9"/>
      <c r="Q8073" s="9"/>
      <c r="R8073" s="36"/>
      <c r="V8073" s="36"/>
    </row>
    <row r="8074" spans="1:22" x14ac:dyDescent="0.25">
      <c r="A8074" s="86"/>
      <c r="B8074" s="9"/>
      <c r="C8074" s="9"/>
      <c r="D8074" s="9"/>
      <c r="E8074" s="9"/>
      <c r="F8074" s="9"/>
      <c r="I8074" s="9"/>
      <c r="K8074" s="9"/>
      <c r="L8074" s="9"/>
      <c r="M8074" s="9"/>
      <c r="O8074" s="9"/>
      <c r="P8074" s="9"/>
      <c r="Q8074" s="9"/>
      <c r="R8074" s="36"/>
      <c r="V8074" s="36"/>
    </row>
    <row r="8075" spans="1:22" x14ac:dyDescent="0.25">
      <c r="A8075" s="86"/>
      <c r="B8075" s="9"/>
      <c r="C8075" s="9"/>
      <c r="D8075" s="9"/>
      <c r="E8075" s="9"/>
      <c r="F8075" s="9"/>
      <c r="I8075" s="9"/>
      <c r="K8075" s="9"/>
      <c r="L8075" s="9"/>
      <c r="M8075" s="9"/>
      <c r="O8075" s="9"/>
      <c r="P8075" s="9"/>
      <c r="Q8075" s="9"/>
      <c r="R8075" s="36"/>
      <c r="V8075" s="36"/>
    </row>
    <row r="8076" spans="1:22" x14ac:dyDescent="0.25">
      <c r="A8076" s="86"/>
      <c r="B8076" s="9"/>
      <c r="C8076" s="9"/>
      <c r="D8076" s="9"/>
      <c r="E8076" s="9"/>
      <c r="F8076" s="9"/>
      <c r="I8076" s="9"/>
      <c r="K8076" s="9"/>
      <c r="L8076" s="9"/>
      <c r="M8076" s="9"/>
      <c r="O8076" s="9"/>
      <c r="P8076" s="9"/>
      <c r="Q8076" s="9"/>
      <c r="R8076" s="36"/>
      <c r="V8076" s="36"/>
    </row>
    <row r="8077" spans="1:22" x14ac:dyDescent="0.25">
      <c r="A8077" s="86"/>
      <c r="B8077" s="9"/>
      <c r="C8077" s="9"/>
      <c r="D8077" s="9"/>
      <c r="E8077" s="9"/>
      <c r="F8077" s="9"/>
      <c r="I8077" s="9"/>
      <c r="K8077" s="9"/>
      <c r="L8077" s="9"/>
      <c r="M8077" s="9"/>
      <c r="O8077" s="9"/>
      <c r="P8077" s="9"/>
      <c r="Q8077" s="9"/>
      <c r="R8077" s="36"/>
      <c r="V8077" s="36"/>
    </row>
    <row r="8078" spans="1:22" x14ac:dyDescent="0.25">
      <c r="A8078" s="86"/>
      <c r="B8078" s="9"/>
      <c r="C8078" s="9"/>
      <c r="D8078" s="9"/>
      <c r="E8078" s="9"/>
      <c r="F8078" s="9"/>
      <c r="I8078" s="9"/>
      <c r="K8078" s="9"/>
      <c r="L8078" s="9"/>
      <c r="M8078" s="9"/>
      <c r="O8078" s="9"/>
      <c r="P8078" s="9"/>
      <c r="Q8078" s="9"/>
      <c r="R8078" s="36"/>
      <c r="V8078" s="36"/>
    </row>
    <row r="8079" spans="1:22" x14ac:dyDescent="0.25">
      <c r="A8079" s="86"/>
      <c r="B8079" s="9"/>
      <c r="C8079" s="9"/>
      <c r="D8079" s="9"/>
      <c r="E8079" s="9"/>
      <c r="F8079" s="9"/>
      <c r="I8079" s="9"/>
      <c r="K8079" s="9"/>
      <c r="L8079" s="9"/>
      <c r="M8079" s="9"/>
      <c r="O8079" s="9"/>
      <c r="P8079" s="9"/>
      <c r="Q8079" s="9"/>
      <c r="R8079" s="36"/>
      <c r="V8079" s="36"/>
    </row>
    <row r="8080" spans="1:22" x14ac:dyDescent="0.25">
      <c r="A8080" s="86"/>
      <c r="B8080" s="9"/>
      <c r="C8080" s="9"/>
      <c r="D8080" s="9"/>
      <c r="E8080" s="9"/>
      <c r="F8080" s="9"/>
      <c r="I8080" s="9"/>
      <c r="K8080" s="9"/>
      <c r="L8080" s="9"/>
      <c r="M8080" s="9"/>
      <c r="O8080" s="9"/>
      <c r="P8080" s="9"/>
      <c r="Q8080" s="9"/>
      <c r="R8080" s="36"/>
      <c r="V8080" s="36"/>
    </row>
    <row r="8081" spans="1:22" x14ac:dyDescent="0.25">
      <c r="A8081" s="86"/>
      <c r="B8081" s="9"/>
      <c r="C8081" s="9"/>
      <c r="D8081" s="9"/>
      <c r="E8081" s="9"/>
      <c r="F8081" s="9"/>
      <c r="I8081" s="9"/>
      <c r="K8081" s="9"/>
      <c r="L8081" s="9"/>
      <c r="M8081" s="9"/>
      <c r="O8081" s="9"/>
      <c r="P8081" s="9"/>
      <c r="Q8081" s="9"/>
      <c r="R8081" s="36"/>
      <c r="V8081" s="36"/>
    </row>
    <row r="8082" spans="1:22" x14ac:dyDescent="0.25">
      <c r="A8082" s="86"/>
      <c r="B8082" s="9"/>
      <c r="C8082" s="9"/>
      <c r="D8082" s="9"/>
      <c r="E8082" s="9"/>
      <c r="F8082" s="9"/>
      <c r="I8082" s="9"/>
      <c r="K8082" s="9"/>
      <c r="L8082" s="9"/>
      <c r="M8082" s="9"/>
      <c r="O8082" s="9"/>
      <c r="P8082" s="9"/>
      <c r="Q8082" s="9"/>
      <c r="R8082" s="36"/>
      <c r="V8082" s="36"/>
    </row>
    <row r="8083" spans="1:22" x14ac:dyDescent="0.25">
      <c r="A8083" s="86"/>
      <c r="B8083" s="9"/>
      <c r="C8083" s="9"/>
      <c r="D8083" s="9"/>
      <c r="E8083" s="9"/>
      <c r="F8083" s="9"/>
      <c r="I8083" s="9"/>
      <c r="K8083" s="9"/>
      <c r="L8083" s="9"/>
      <c r="M8083" s="9"/>
      <c r="O8083" s="9"/>
      <c r="P8083" s="9"/>
      <c r="Q8083" s="9"/>
      <c r="R8083" s="36"/>
      <c r="V8083" s="36"/>
    </row>
    <row r="8084" spans="1:22" x14ac:dyDescent="0.25">
      <c r="A8084" s="86"/>
      <c r="B8084" s="9"/>
      <c r="C8084" s="9"/>
      <c r="D8084" s="9"/>
      <c r="E8084" s="9"/>
      <c r="F8084" s="9"/>
      <c r="I8084" s="9"/>
      <c r="K8084" s="9"/>
      <c r="L8084" s="9"/>
      <c r="M8084" s="9"/>
      <c r="O8084" s="9"/>
      <c r="P8084" s="9"/>
      <c r="Q8084" s="9"/>
      <c r="R8084" s="36"/>
      <c r="V8084" s="36"/>
    </row>
    <row r="8085" spans="1:22" x14ac:dyDescent="0.25">
      <c r="A8085" s="86"/>
      <c r="B8085" s="9"/>
      <c r="C8085" s="9"/>
      <c r="D8085" s="9"/>
      <c r="E8085" s="9"/>
      <c r="F8085" s="9"/>
      <c r="I8085" s="9"/>
      <c r="K8085" s="9"/>
      <c r="L8085" s="9"/>
      <c r="M8085" s="9"/>
      <c r="O8085" s="9"/>
      <c r="P8085" s="9"/>
      <c r="Q8085" s="9"/>
      <c r="R8085" s="36"/>
      <c r="V8085" s="36"/>
    </row>
    <row r="8086" spans="1:22" x14ac:dyDescent="0.25">
      <c r="A8086" s="86"/>
      <c r="B8086" s="9"/>
      <c r="C8086" s="9"/>
      <c r="D8086" s="9"/>
      <c r="E8086" s="9"/>
      <c r="F8086" s="9"/>
      <c r="I8086" s="9"/>
      <c r="K8086" s="9"/>
      <c r="L8086" s="9"/>
      <c r="M8086" s="9"/>
      <c r="O8086" s="9"/>
      <c r="P8086" s="9"/>
      <c r="Q8086" s="9"/>
      <c r="R8086" s="36"/>
      <c r="V8086" s="36"/>
    </row>
    <row r="8087" spans="1:22" x14ac:dyDescent="0.25">
      <c r="A8087" s="86"/>
      <c r="B8087" s="9"/>
      <c r="C8087" s="9"/>
      <c r="D8087" s="9"/>
      <c r="E8087" s="9"/>
      <c r="F8087" s="9"/>
      <c r="I8087" s="9"/>
      <c r="K8087" s="9"/>
      <c r="L8087" s="9"/>
      <c r="M8087" s="9"/>
      <c r="O8087" s="9"/>
      <c r="P8087" s="9"/>
      <c r="Q8087" s="9"/>
      <c r="R8087" s="36"/>
      <c r="V8087" s="36"/>
    </row>
    <row r="8088" spans="1:22" x14ac:dyDescent="0.25">
      <c r="A8088" s="86"/>
      <c r="B8088" s="9"/>
      <c r="C8088" s="9"/>
      <c r="D8088" s="9"/>
      <c r="E8088" s="9"/>
      <c r="F8088" s="9"/>
      <c r="I8088" s="9"/>
      <c r="K8088" s="9"/>
      <c r="L8088" s="9"/>
      <c r="M8088" s="9"/>
      <c r="O8088" s="9"/>
      <c r="P8088" s="9"/>
      <c r="Q8088" s="9"/>
      <c r="R8088" s="36"/>
      <c r="V8088" s="36"/>
    </row>
    <row r="8089" spans="1:22" x14ac:dyDescent="0.25">
      <c r="A8089" s="86"/>
      <c r="B8089" s="9"/>
      <c r="C8089" s="9"/>
      <c r="D8089" s="9"/>
      <c r="E8089" s="9"/>
      <c r="F8089" s="9"/>
      <c r="I8089" s="9"/>
      <c r="K8089" s="9"/>
      <c r="L8089" s="9"/>
      <c r="M8089" s="9"/>
      <c r="O8089" s="9"/>
      <c r="P8089" s="9"/>
      <c r="Q8089" s="9"/>
      <c r="R8089" s="36"/>
      <c r="V8089" s="36"/>
    </row>
    <row r="8090" spans="1:22" x14ac:dyDescent="0.25">
      <c r="A8090" s="86"/>
      <c r="B8090" s="9"/>
      <c r="C8090" s="9"/>
      <c r="D8090" s="9"/>
      <c r="E8090" s="9"/>
      <c r="F8090" s="9"/>
      <c r="I8090" s="9"/>
      <c r="K8090" s="9"/>
      <c r="L8090" s="9"/>
      <c r="M8090" s="9"/>
      <c r="O8090" s="9"/>
      <c r="P8090" s="9"/>
      <c r="Q8090" s="9"/>
      <c r="R8090" s="36"/>
      <c r="V8090" s="36"/>
    </row>
    <row r="8091" spans="1:22" x14ac:dyDescent="0.25">
      <c r="A8091" s="86"/>
      <c r="B8091" s="9"/>
      <c r="C8091" s="9"/>
      <c r="D8091" s="9"/>
      <c r="E8091" s="9"/>
      <c r="F8091" s="9"/>
      <c r="I8091" s="9"/>
      <c r="K8091" s="9"/>
      <c r="L8091" s="9"/>
      <c r="M8091" s="9"/>
      <c r="O8091" s="9"/>
      <c r="P8091" s="9"/>
      <c r="Q8091" s="9"/>
      <c r="R8091" s="36"/>
      <c r="V8091" s="36"/>
    </row>
    <row r="8092" spans="1:22" x14ac:dyDescent="0.25">
      <c r="A8092" s="86"/>
      <c r="B8092" s="9"/>
      <c r="C8092" s="9"/>
      <c r="D8092" s="9"/>
      <c r="E8092" s="9"/>
      <c r="F8092" s="9"/>
      <c r="I8092" s="9"/>
      <c r="K8092" s="9"/>
      <c r="L8092" s="9"/>
      <c r="M8092" s="9"/>
      <c r="O8092" s="9"/>
      <c r="P8092" s="9"/>
      <c r="Q8092" s="9"/>
      <c r="R8092" s="36"/>
      <c r="V8092" s="36"/>
    </row>
    <row r="8093" spans="1:22" x14ac:dyDescent="0.25">
      <c r="A8093" s="86"/>
      <c r="B8093" s="9"/>
      <c r="C8093" s="9"/>
      <c r="D8093" s="9"/>
      <c r="E8093" s="9"/>
      <c r="F8093" s="9"/>
      <c r="I8093" s="9"/>
      <c r="K8093" s="9"/>
      <c r="L8093" s="9"/>
      <c r="M8093" s="9"/>
      <c r="O8093" s="9"/>
      <c r="P8093" s="9"/>
      <c r="Q8093" s="9"/>
      <c r="R8093" s="36"/>
      <c r="V8093" s="36"/>
    </row>
    <row r="8094" spans="1:22" x14ac:dyDescent="0.25">
      <c r="A8094" s="86"/>
      <c r="B8094" s="9"/>
      <c r="C8094" s="9"/>
      <c r="D8094" s="9"/>
      <c r="E8094" s="9"/>
      <c r="F8094" s="9"/>
      <c r="I8094" s="9"/>
      <c r="K8094" s="9"/>
      <c r="L8094" s="9"/>
      <c r="M8094" s="9"/>
      <c r="O8094" s="9"/>
      <c r="P8094" s="9"/>
      <c r="Q8094" s="9"/>
      <c r="R8094" s="36"/>
      <c r="V8094" s="36"/>
    </row>
    <row r="8095" spans="1:22" x14ac:dyDescent="0.25">
      <c r="A8095" s="86"/>
      <c r="B8095" s="9"/>
      <c r="C8095" s="9"/>
      <c r="D8095" s="9"/>
      <c r="E8095" s="9"/>
      <c r="F8095" s="9"/>
      <c r="I8095" s="9"/>
      <c r="K8095" s="9"/>
      <c r="L8095" s="9"/>
      <c r="M8095" s="9"/>
      <c r="O8095" s="9"/>
      <c r="P8095" s="9"/>
      <c r="Q8095" s="9"/>
      <c r="R8095" s="36"/>
      <c r="V8095" s="36"/>
    </row>
    <row r="8096" spans="1:22" x14ac:dyDescent="0.25">
      <c r="A8096" s="86"/>
      <c r="B8096" s="9"/>
      <c r="C8096" s="9"/>
      <c r="D8096" s="9"/>
      <c r="E8096" s="9"/>
      <c r="F8096" s="9"/>
      <c r="I8096" s="9"/>
      <c r="K8096" s="9"/>
      <c r="L8096" s="9"/>
      <c r="M8096" s="9"/>
      <c r="O8096" s="9"/>
      <c r="P8096" s="9"/>
      <c r="Q8096" s="9"/>
      <c r="R8096" s="36"/>
      <c r="V8096" s="36"/>
    </row>
    <row r="8097" spans="1:22" x14ac:dyDescent="0.25">
      <c r="A8097" s="86"/>
      <c r="B8097" s="9"/>
      <c r="C8097" s="9"/>
      <c r="D8097" s="9"/>
      <c r="E8097" s="9"/>
      <c r="F8097" s="9"/>
      <c r="I8097" s="9"/>
      <c r="K8097" s="9"/>
      <c r="L8097" s="9"/>
      <c r="M8097" s="9"/>
      <c r="O8097" s="9"/>
      <c r="P8097" s="9"/>
      <c r="Q8097" s="9"/>
      <c r="R8097" s="36"/>
      <c r="V8097" s="36"/>
    </row>
    <row r="8098" spans="1:22" x14ac:dyDescent="0.25">
      <c r="A8098" s="86"/>
      <c r="B8098" s="9"/>
      <c r="C8098" s="9"/>
      <c r="D8098" s="9"/>
      <c r="E8098" s="9"/>
      <c r="F8098" s="9"/>
      <c r="I8098" s="9"/>
      <c r="K8098" s="9"/>
      <c r="L8098" s="9"/>
      <c r="M8098" s="9"/>
      <c r="O8098" s="9"/>
      <c r="P8098" s="9"/>
      <c r="Q8098" s="9"/>
      <c r="R8098" s="36"/>
      <c r="V8098" s="36"/>
    </row>
    <row r="8099" spans="1:22" x14ac:dyDescent="0.25">
      <c r="A8099" s="86"/>
      <c r="B8099" s="9"/>
      <c r="C8099" s="9"/>
      <c r="D8099" s="9"/>
      <c r="E8099" s="9"/>
      <c r="F8099" s="9"/>
      <c r="I8099" s="9"/>
      <c r="K8099" s="9"/>
      <c r="L8099" s="9"/>
      <c r="M8099" s="9"/>
      <c r="O8099" s="9"/>
      <c r="P8099" s="9"/>
      <c r="Q8099" s="9"/>
      <c r="R8099" s="36"/>
      <c r="V8099" s="36"/>
    </row>
    <row r="8100" spans="1:22" x14ac:dyDescent="0.25">
      <c r="A8100" s="86"/>
      <c r="B8100" s="9"/>
      <c r="C8100" s="9"/>
      <c r="D8100" s="9"/>
      <c r="E8100" s="9"/>
      <c r="F8100" s="9"/>
      <c r="I8100" s="9"/>
      <c r="K8100" s="9"/>
      <c r="L8100" s="9"/>
      <c r="M8100" s="9"/>
      <c r="O8100" s="9"/>
      <c r="P8100" s="9"/>
      <c r="Q8100" s="9"/>
      <c r="R8100" s="36"/>
      <c r="V8100" s="36"/>
    </row>
    <row r="8101" spans="1:22" x14ac:dyDescent="0.25">
      <c r="A8101" s="86"/>
      <c r="B8101" s="9"/>
      <c r="C8101" s="9"/>
      <c r="D8101" s="9"/>
      <c r="E8101" s="9"/>
      <c r="F8101" s="9"/>
      <c r="I8101" s="9"/>
      <c r="K8101" s="9"/>
      <c r="L8101" s="9"/>
      <c r="M8101" s="9"/>
      <c r="O8101" s="9"/>
      <c r="P8101" s="9"/>
      <c r="Q8101" s="9"/>
      <c r="R8101" s="36"/>
      <c r="V8101" s="36"/>
    </row>
    <row r="8102" spans="1:22" x14ac:dyDescent="0.25">
      <c r="A8102" s="86"/>
      <c r="B8102" s="9"/>
      <c r="C8102" s="9"/>
      <c r="D8102" s="9"/>
      <c r="E8102" s="9"/>
      <c r="F8102" s="9"/>
      <c r="I8102" s="9"/>
      <c r="K8102" s="9"/>
      <c r="L8102" s="9"/>
      <c r="M8102" s="9"/>
      <c r="O8102" s="9"/>
      <c r="P8102" s="9"/>
      <c r="Q8102" s="9"/>
      <c r="R8102" s="36"/>
      <c r="V8102" s="36"/>
    </row>
    <row r="8103" spans="1:22" x14ac:dyDescent="0.25">
      <c r="A8103" s="86"/>
      <c r="B8103" s="9"/>
      <c r="C8103" s="9"/>
      <c r="D8103" s="9"/>
      <c r="E8103" s="9"/>
      <c r="F8103" s="9"/>
      <c r="I8103" s="9"/>
      <c r="K8103" s="9"/>
      <c r="L8103" s="9"/>
      <c r="M8103" s="9"/>
      <c r="O8103" s="9"/>
      <c r="P8103" s="9"/>
      <c r="Q8103" s="9"/>
      <c r="R8103" s="36"/>
      <c r="V8103" s="36"/>
    </row>
    <row r="8104" spans="1:22" x14ac:dyDescent="0.25">
      <c r="A8104" s="86"/>
      <c r="B8104" s="9"/>
      <c r="C8104" s="9"/>
      <c r="D8104" s="9"/>
      <c r="E8104" s="9"/>
      <c r="F8104" s="9"/>
      <c r="I8104" s="9"/>
      <c r="K8104" s="9"/>
      <c r="L8104" s="9"/>
      <c r="M8104" s="9"/>
      <c r="O8104" s="9"/>
      <c r="P8104" s="9"/>
      <c r="Q8104" s="9"/>
      <c r="R8104" s="36"/>
      <c r="V8104" s="36"/>
    </row>
    <row r="8105" spans="1:22" x14ac:dyDescent="0.25">
      <c r="A8105" s="86"/>
      <c r="B8105" s="9"/>
      <c r="C8105" s="9"/>
      <c r="D8105" s="9"/>
      <c r="E8105" s="9"/>
      <c r="F8105" s="9"/>
      <c r="I8105" s="9"/>
      <c r="K8105" s="9"/>
      <c r="L8105" s="9"/>
      <c r="M8105" s="9"/>
      <c r="O8105" s="9"/>
      <c r="P8105" s="9"/>
      <c r="Q8105" s="9"/>
      <c r="R8105" s="36"/>
      <c r="V8105" s="36"/>
    </row>
    <row r="8106" spans="1:22" x14ac:dyDescent="0.25">
      <c r="A8106" s="86"/>
      <c r="B8106" s="9"/>
      <c r="C8106" s="9"/>
      <c r="D8106" s="9"/>
      <c r="E8106" s="9"/>
      <c r="F8106" s="9"/>
      <c r="I8106" s="9"/>
      <c r="K8106" s="9"/>
      <c r="L8106" s="9"/>
      <c r="M8106" s="9"/>
      <c r="O8106" s="9"/>
      <c r="P8106" s="9"/>
      <c r="Q8106" s="9"/>
      <c r="R8106" s="36"/>
      <c r="V8106" s="36"/>
    </row>
    <row r="8107" spans="1:22" x14ac:dyDescent="0.25">
      <c r="A8107" s="86"/>
      <c r="B8107" s="9"/>
      <c r="C8107" s="9"/>
      <c r="D8107" s="9"/>
      <c r="E8107" s="9"/>
      <c r="F8107" s="9"/>
      <c r="I8107" s="9"/>
      <c r="K8107" s="9"/>
      <c r="L8107" s="9"/>
      <c r="M8107" s="9"/>
      <c r="O8107" s="9"/>
      <c r="P8107" s="9"/>
      <c r="Q8107" s="9"/>
      <c r="R8107" s="36"/>
      <c r="V8107" s="36"/>
    </row>
    <row r="8108" spans="1:22" x14ac:dyDescent="0.25">
      <c r="A8108" s="86"/>
      <c r="B8108" s="9"/>
      <c r="C8108" s="9"/>
      <c r="D8108" s="9"/>
      <c r="E8108" s="9"/>
      <c r="F8108" s="9"/>
      <c r="I8108" s="9"/>
      <c r="K8108" s="9"/>
      <c r="L8108" s="9"/>
      <c r="M8108" s="9"/>
      <c r="O8108" s="9"/>
      <c r="P8108" s="9"/>
      <c r="Q8108" s="9"/>
      <c r="R8108" s="36"/>
      <c r="V8108" s="36"/>
    </row>
    <row r="8109" spans="1:22" x14ac:dyDescent="0.25">
      <c r="A8109" s="86"/>
      <c r="B8109" s="9"/>
      <c r="C8109" s="9"/>
      <c r="D8109" s="9"/>
      <c r="E8109" s="9"/>
      <c r="F8109" s="9"/>
      <c r="I8109" s="9"/>
      <c r="K8109" s="9"/>
      <c r="L8109" s="9"/>
      <c r="M8109" s="9"/>
      <c r="O8109" s="9"/>
      <c r="P8109" s="9"/>
      <c r="Q8109" s="9"/>
      <c r="R8109" s="36"/>
      <c r="V8109" s="36"/>
    </row>
    <row r="8110" spans="1:22" x14ac:dyDescent="0.25">
      <c r="A8110" s="86"/>
      <c r="B8110" s="9"/>
      <c r="C8110" s="9"/>
      <c r="D8110" s="9"/>
      <c r="E8110" s="9"/>
      <c r="F8110" s="9"/>
      <c r="I8110" s="9"/>
      <c r="K8110" s="9"/>
      <c r="L8110" s="9"/>
      <c r="M8110" s="9"/>
      <c r="O8110" s="9"/>
      <c r="P8110" s="9"/>
      <c r="Q8110" s="9"/>
      <c r="R8110" s="36"/>
      <c r="V8110" s="36"/>
    </row>
    <row r="8111" spans="1:22" x14ac:dyDescent="0.25">
      <c r="A8111" s="86"/>
      <c r="B8111" s="9"/>
      <c r="C8111" s="9"/>
      <c r="D8111" s="9"/>
      <c r="E8111" s="9"/>
      <c r="F8111" s="9"/>
      <c r="I8111" s="9"/>
      <c r="K8111" s="9"/>
      <c r="L8111" s="9"/>
      <c r="M8111" s="9"/>
      <c r="O8111" s="9"/>
      <c r="P8111" s="9"/>
      <c r="Q8111" s="9"/>
      <c r="R8111" s="36"/>
      <c r="V8111" s="36"/>
    </row>
    <row r="8112" spans="1:22" x14ac:dyDescent="0.25">
      <c r="A8112" s="86"/>
      <c r="B8112" s="9"/>
      <c r="C8112" s="9"/>
      <c r="D8112" s="9"/>
      <c r="E8112" s="9"/>
      <c r="F8112" s="9"/>
      <c r="I8112" s="9"/>
      <c r="K8112" s="9"/>
      <c r="L8112" s="9"/>
      <c r="M8112" s="9"/>
      <c r="O8112" s="9"/>
      <c r="P8112" s="9"/>
      <c r="Q8112" s="9"/>
      <c r="R8112" s="36"/>
      <c r="V8112" s="36"/>
    </row>
    <row r="8113" spans="1:22" x14ac:dyDescent="0.25">
      <c r="A8113" s="86"/>
      <c r="B8113" s="9"/>
      <c r="C8113" s="9"/>
      <c r="D8113" s="9"/>
      <c r="E8113" s="9"/>
      <c r="F8113" s="9"/>
      <c r="I8113" s="9"/>
      <c r="K8113" s="9"/>
      <c r="L8113" s="9"/>
      <c r="M8113" s="9"/>
      <c r="O8113" s="9"/>
      <c r="P8113" s="9"/>
      <c r="Q8113" s="9"/>
      <c r="R8113" s="36"/>
      <c r="V8113" s="36"/>
    </row>
    <row r="8114" spans="1:22" x14ac:dyDescent="0.25">
      <c r="A8114" s="86"/>
      <c r="B8114" s="9"/>
      <c r="C8114" s="9"/>
      <c r="D8114" s="9"/>
      <c r="E8114" s="9"/>
      <c r="F8114" s="9"/>
      <c r="I8114" s="9"/>
      <c r="K8114" s="9"/>
      <c r="L8114" s="9"/>
      <c r="M8114" s="9"/>
      <c r="O8114" s="9"/>
      <c r="P8114" s="9"/>
      <c r="Q8114" s="9"/>
      <c r="R8114" s="36"/>
      <c r="V8114" s="36"/>
    </row>
    <row r="8115" spans="1:22" x14ac:dyDescent="0.25">
      <c r="A8115" s="86"/>
      <c r="B8115" s="9"/>
      <c r="C8115" s="9"/>
      <c r="D8115" s="9"/>
      <c r="E8115" s="9"/>
      <c r="F8115" s="9"/>
      <c r="I8115" s="9"/>
      <c r="K8115" s="9"/>
      <c r="L8115" s="9"/>
      <c r="M8115" s="9"/>
      <c r="O8115" s="9"/>
      <c r="P8115" s="9"/>
      <c r="Q8115" s="9"/>
      <c r="R8115" s="36"/>
      <c r="V8115" s="36"/>
    </row>
    <row r="8116" spans="1:22" x14ac:dyDescent="0.25">
      <c r="A8116" s="86"/>
      <c r="B8116" s="9"/>
      <c r="C8116" s="9"/>
      <c r="D8116" s="9"/>
      <c r="E8116" s="9"/>
      <c r="F8116" s="9"/>
      <c r="I8116" s="9"/>
      <c r="K8116" s="9"/>
      <c r="L8116" s="9"/>
      <c r="M8116" s="9"/>
      <c r="O8116" s="9"/>
      <c r="P8116" s="9"/>
      <c r="Q8116" s="9"/>
      <c r="R8116" s="36"/>
      <c r="V8116" s="36"/>
    </row>
    <row r="8117" spans="1:22" x14ac:dyDescent="0.25">
      <c r="A8117" s="86"/>
      <c r="B8117" s="9"/>
      <c r="C8117" s="9"/>
      <c r="D8117" s="9"/>
      <c r="E8117" s="9"/>
      <c r="F8117" s="9"/>
      <c r="I8117" s="9"/>
      <c r="K8117" s="9"/>
      <c r="L8117" s="9"/>
      <c r="M8117" s="9"/>
      <c r="O8117" s="9"/>
      <c r="P8117" s="9"/>
      <c r="Q8117" s="9"/>
      <c r="R8117" s="36"/>
      <c r="V8117" s="36"/>
    </row>
    <row r="8118" spans="1:22" x14ac:dyDescent="0.25">
      <c r="A8118" s="86"/>
      <c r="B8118" s="9"/>
      <c r="C8118" s="9"/>
      <c r="D8118" s="9"/>
      <c r="E8118" s="9"/>
      <c r="F8118" s="9"/>
      <c r="I8118" s="9"/>
      <c r="K8118" s="9"/>
      <c r="L8118" s="9"/>
      <c r="M8118" s="9"/>
      <c r="O8118" s="9"/>
      <c r="P8118" s="9"/>
      <c r="Q8118" s="9"/>
      <c r="R8118" s="36"/>
      <c r="V8118" s="36"/>
    </row>
    <row r="8119" spans="1:22" x14ac:dyDescent="0.25">
      <c r="A8119" s="86"/>
      <c r="B8119" s="9"/>
      <c r="C8119" s="9"/>
      <c r="D8119" s="9"/>
      <c r="E8119" s="9"/>
      <c r="F8119" s="9"/>
      <c r="I8119" s="9"/>
      <c r="K8119" s="9"/>
      <c r="L8119" s="9"/>
      <c r="M8119" s="9"/>
      <c r="O8119" s="9"/>
      <c r="P8119" s="9"/>
      <c r="Q8119" s="9"/>
      <c r="R8119" s="36"/>
      <c r="V8119" s="36"/>
    </row>
    <row r="8120" spans="1:22" x14ac:dyDescent="0.25">
      <c r="A8120" s="86"/>
      <c r="B8120" s="9"/>
      <c r="C8120" s="9"/>
      <c r="D8120" s="9"/>
      <c r="E8120" s="9"/>
      <c r="F8120" s="9"/>
      <c r="I8120" s="9"/>
      <c r="K8120" s="9"/>
      <c r="L8120" s="9"/>
      <c r="M8120" s="9"/>
      <c r="O8120" s="9"/>
      <c r="P8120" s="9"/>
      <c r="Q8120" s="9"/>
      <c r="R8120" s="36"/>
      <c r="V8120" s="36"/>
    </row>
    <row r="8121" spans="1:22" x14ac:dyDescent="0.25">
      <c r="A8121" s="86"/>
      <c r="B8121" s="9"/>
      <c r="C8121" s="9"/>
      <c r="D8121" s="9"/>
      <c r="E8121" s="9"/>
      <c r="F8121" s="9"/>
      <c r="I8121" s="9"/>
      <c r="K8121" s="9"/>
      <c r="L8121" s="9"/>
      <c r="M8121" s="9"/>
      <c r="O8121" s="9"/>
      <c r="P8121" s="9"/>
      <c r="Q8121" s="9"/>
      <c r="R8121" s="36"/>
      <c r="V8121" s="36"/>
    </row>
    <row r="8122" spans="1:22" x14ac:dyDescent="0.25">
      <c r="A8122" s="86"/>
      <c r="B8122" s="9"/>
      <c r="C8122" s="9"/>
      <c r="D8122" s="9"/>
      <c r="E8122" s="9"/>
      <c r="F8122" s="9"/>
      <c r="I8122" s="9"/>
      <c r="K8122" s="9"/>
      <c r="L8122" s="9"/>
      <c r="M8122" s="9"/>
      <c r="O8122" s="9"/>
      <c r="P8122" s="9"/>
      <c r="Q8122" s="9"/>
      <c r="R8122" s="36"/>
      <c r="V8122" s="36"/>
    </row>
    <row r="8123" spans="1:22" x14ac:dyDescent="0.25">
      <c r="A8123" s="86"/>
      <c r="B8123" s="9"/>
      <c r="C8123" s="9"/>
      <c r="D8123" s="9"/>
      <c r="E8123" s="9"/>
      <c r="F8123" s="9"/>
      <c r="I8123" s="9"/>
      <c r="K8123" s="9"/>
      <c r="L8123" s="9"/>
      <c r="M8123" s="9"/>
      <c r="O8123" s="9"/>
      <c r="P8123" s="9"/>
      <c r="Q8123" s="9"/>
      <c r="R8123" s="36"/>
      <c r="V8123" s="36"/>
    </row>
    <row r="8124" spans="1:22" x14ac:dyDescent="0.25">
      <c r="A8124" s="86"/>
      <c r="B8124" s="9"/>
      <c r="C8124" s="9"/>
      <c r="D8124" s="9"/>
      <c r="E8124" s="9"/>
      <c r="F8124" s="9"/>
      <c r="I8124" s="9"/>
      <c r="K8124" s="9"/>
      <c r="L8124" s="9"/>
      <c r="M8124" s="9"/>
      <c r="O8124" s="9"/>
      <c r="P8124" s="9"/>
      <c r="Q8124" s="9"/>
      <c r="R8124" s="36"/>
      <c r="V8124" s="36"/>
    </row>
    <row r="8125" spans="1:22" x14ac:dyDescent="0.25">
      <c r="A8125" s="86"/>
      <c r="B8125" s="9"/>
      <c r="C8125" s="9"/>
      <c r="D8125" s="9"/>
      <c r="E8125" s="9"/>
      <c r="F8125" s="9"/>
      <c r="I8125" s="9"/>
      <c r="K8125" s="9"/>
      <c r="L8125" s="9"/>
      <c r="M8125" s="9"/>
      <c r="O8125" s="9"/>
      <c r="P8125" s="9"/>
      <c r="Q8125" s="9"/>
      <c r="R8125" s="36"/>
      <c r="V8125" s="36"/>
    </row>
    <row r="8126" spans="1:22" x14ac:dyDescent="0.25">
      <c r="A8126" s="86"/>
      <c r="B8126" s="9"/>
      <c r="C8126" s="9"/>
      <c r="D8126" s="9"/>
      <c r="E8126" s="9"/>
      <c r="F8126" s="9"/>
      <c r="I8126" s="9"/>
      <c r="K8126" s="9"/>
      <c r="L8126" s="9"/>
      <c r="M8126" s="9"/>
      <c r="O8126" s="9"/>
      <c r="P8126" s="9"/>
      <c r="Q8126" s="9"/>
      <c r="R8126" s="36"/>
      <c r="V8126" s="36"/>
    </row>
    <row r="8127" spans="1:22" x14ac:dyDescent="0.25">
      <c r="A8127" s="86"/>
      <c r="B8127" s="9"/>
      <c r="C8127" s="9"/>
      <c r="D8127" s="9"/>
      <c r="E8127" s="9"/>
      <c r="F8127" s="9"/>
      <c r="I8127" s="9"/>
      <c r="K8127" s="9"/>
      <c r="L8127" s="9"/>
      <c r="M8127" s="9"/>
      <c r="O8127" s="9"/>
      <c r="P8127" s="9"/>
      <c r="Q8127" s="9"/>
      <c r="R8127" s="36"/>
      <c r="V8127" s="36"/>
    </row>
    <row r="8128" spans="1:22" x14ac:dyDescent="0.25">
      <c r="A8128" s="86"/>
      <c r="B8128" s="9"/>
      <c r="C8128" s="9"/>
      <c r="D8128" s="9"/>
      <c r="E8128" s="9"/>
      <c r="F8128" s="9"/>
      <c r="I8128" s="9"/>
      <c r="K8128" s="9"/>
      <c r="L8128" s="9"/>
      <c r="M8128" s="9"/>
      <c r="O8128" s="9"/>
      <c r="P8128" s="9"/>
      <c r="Q8128" s="9"/>
      <c r="R8128" s="36"/>
      <c r="V8128" s="36"/>
    </row>
    <row r="8129" spans="1:22" x14ac:dyDescent="0.25">
      <c r="A8129" s="86"/>
      <c r="B8129" s="9"/>
      <c r="C8129" s="9"/>
      <c r="D8129" s="9"/>
      <c r="E8129" s="9"/>
      <c r="F8129" s="9"/>
      <c r="I8129" s="9"/>
      <c r="K8129" s="9"/>
      <c r="L8129" s="9"/>
      <c r="M8129" s="9"/>
      <c r="O8129" s="9"/>
      <c r="P8129" s="9"/>
      <c r="Q8129" s="9"/>
      <c r="R8129" s="36"/>
      <c r="V8129" s="36"/>
    </row>
    <row r="8130" spans="1:22" x14ac:dyDescent="0.25">
      <c r="A8130" s="86"/>
      <c r="B8130" s="9"/>
      <c r="C8130" s="9"/>
      <c r="D8130" s="9"/>
      <c r="E8130" s="9"/>
      <c r="F8130" s="9"/>
      <c r="I8130" s="9"/>
      <c r="K8130" s="9"/>
      <c r="L8130" s="9"/>
      <c r="M8130" s="9"/>
      <c r="O8130" s="9"/>
      <c r="P8130" s="9"/>
      <c r="Q8130" s="9"/>
      <c r="R8130" s="36"/>
      <c r="V8130" s="36"/>
    </row>
    <row r="8131" spans="1:22" x14ac:dyDescent="0.25">
      <c r="A8131" s="86"/>
      <c r="B8131" s="9"/>
      <c r="C8131" s="9"/>
      <c r="D8131" s="9"/>
      <c r="E8131" s="9"/>
      <c r="F8131" s="9"/>
      <c r="I8131" s="9"/>
      <c r="K8131" s="9"/>
      <c r="L8131" s="9"/>
      <c r="M8131" s="9"/>
      <c r="O8131" s="9"/>
      <c r="P8131" s="9"/>
      <c r="Q8131" s="9"/>
      <c r="R8131" s="36"/>
      <c r="V8131" s="36"/>
    </row>
    <row r="8132" spans="1:22" x14ac:dyDescent="0.25">
      <c r="A8132" s="86"/>
      <c r="B8132" s="9"/>
      <c r="C8132" s="9"/>
      <c r="D8132" s="9"/>
      <c r="E8132" s="9"/>
      <c r="F8132" s="9"/>
      <c r="I8132" s="9"/>
      <c r="K8132" s="9"/>
      <c r="L8132" s="9"/>
      <c r="M8132" s="9"/>
      <c r="O8132" s="9"/>
      <c r="P8132" s="9"/>
      <c r="Q8132" s="9"/>
      <c r="R8132" s="36"/>
      <c r="V8132" s="36"/>
    </row>
    <row r="8133" spans="1:22" x14ac:dyDescent="0.25">
      <c r="A8133" s="86"/>
      <c r="B8133" s="9"/>
      <c r="C8133" s="9"/>
      <c r="D8133" s="9"/>
      <c r="E8133" s="9"/>
      <c r="F8133" s="9"/>
      <c r="I8133" s="9"/>
      <c r="K8133" s="9"/>
      <c r="L8133" s="9"/>
      <c r="M8133" s="9"/>
      <c r="O8133" s="9"/>
      <c r="P8133" s="9"/>
      <c r="Q8133" s="9"/>
      <c r="R8133" s="36"/>
      <c r="V8133" s="36"/>
    </row>
    <row r="8134" spans="1:22" x14ac:dyDescent="0.25">
      <c r="A8134" s="86"/>
      <c r="B8134" s="9"/>
      <c r="C8134" s="9"/>
      <c r="D8134" s="9"/>
      <c r="E8134" s="9"/>
      <c r="F8134" s="9"/>
      <c r="I8134" s="9"/>
      <c r="K8134" s="9"/>
      <c r="L8134" s="9"/>
      <c r="M8134" s="9"/>
      <c r="O8134" s="9"/>
      <c r="P8134" s="9"/>
      <c r="Q8134" s="9"/>
      <c r="R8134" s="36"/>
      <c r="V8134" s="36"/>
    </row>
    <row r="8135" spans="1:22" x14ac:dyDescent="0.25">
      <c r="A8135" s="86"/>
      <c r="B8135" s="9"/>
      <c r="C8135" s="9"/>
      <c r="D8135" s="9"/>
      <c r="E8135" s="9"/>
      <c r="F8135" s="9"/>
      <c r="I8135" s="9"/>
      <c r="K8135" s="9"/>
      <c r="L8135" s="9"/>
      <c r="M8135" s="9"/>
      <c r="O8135" s="9"/>
      <c r="P8135" s="9"/>
      <c r="Q8135" s="9"/>
      <c r="R8135" s="36"/>
      <c r="V8135" s="36"/>
    </row>
    <row r="8136" spans="1:22" x14ac:dyDescent="0.25">
      <c r="A8136" s="86"/>
      <c r="B8136" s="9"/>
      <c r="C8136" s="9"/>
      <c r="D8136" s="9"/>
      <c r="E8136" s="9"/>
      <c r="F8136" s="9"/>
      <c r="I8136" s="9"/>
      <c r="K8136" s="9"/>
      <c r="L8136" s="9"/>
      <c r="M8136" s="9"/>
      <c r="O8136" s="9"/>
      <c r="P8136" s="9"/>
      <c r="Q8136" s="9"/>
      <c r="R8136" s="36"/>
      <c r="V8136" s="36"/>
    </row>
    <row r="8137" spans="1:22" x14ac:dyDescent="0.25">
      <c r="A8137" s="86"/>
      <c r="B8137" s="9"/>
      <c r="C8137" s="9"/>
      <c r="D8137" s="9"/>
      <c r="E8137" s="9"/>
      <c r="F8137" s="9"/>
      <c r="I8137" s="9"/>
      <c r="K8137" s="9"/>
      <c r="L8137" s="9"/>
      <c r="M8137" s="9"/>
      <c r="O8137" s="9"/>
      <c r="P8137" s="9"/>
      <c r="Q8137" s="9"/>
      <c r="R8137" s="36"/>
      <c r="V8137" s="36"/>
    </row>
    <row r="8138" spans="1:22" x14ac:dyDescent="0.25">
      <c r="A8138" s="86"/>
      <c r="B8138" s="9"/>
      <c r="C8138" s="9"/>
      <c r="D8138" s="9"/>
      <c r="E8138" s="9"/>
      <c r="F8138" s="9"/>
      <c r="I8138" s="9"/>
      <c r="K8138" s="9"/>
      <c r="L8138" s="9"/>
      <c r="M8138" s="9"/>
      <c r="O8138" s="9"/>
      <c r="P8138" s="9"/>
      <c r="Q8138" s="9"/>
      <c r="R8138" s="36"/>
      <c r="V8138" s="36"/>
    </row>
    <row r="8139" spans="1:22" x14ac:dyDescent="0.25">
      <c r="A8139" s="86"/>
      <c r="B8139" s="9"/>
      <c r="C8139" s="9"/>
      <c r="D8139" s="9"/>
      <c r="E8139" s="9"/>
      <c r="F8139" s="9"/>
      <c r="I8139" s="9"/>
      <c r="K8139" s="9"/>
      <c r="L8139" s="9"/>
      <c r="M8139" s="9"/>
      <c r="O8139" s="9"/>
      <c r="P8139" s="9"/>
      <c r="Q8139" s="9"/>
      <c r="R8139" s="36"/>
      <c r="V8139" s="36"/>
    </row>
    <row r="8140" spans="1:22" x14ac:dyDescent="0.25">
      <c r="A8140" s="86"/>
      <c r="B8140" s="9"/>
      <c r="C8140" s="9"/>
      <c r="D8140" s="9"/>
      <c r="E8140" s="9"/>
      <c r="F8140" s="9"/>
      <c r="I8140" s="9"/>
      <c r="K8140" s="9"/>
      <c r="L8140" s="9"/>
      <c r="M8140" s="9"/>
      <c r="O8140" s="9"/>
      <c r="P8140" s="9"/>
      <c r="Q8140" s="9"/>
      <c r="R8140" s="36"/>
      <c r="V8140" s="36"/>
    </row>
    <row r="8141" spans="1:22" x14ac:dyDescent="0.25">
      <c r="A8141" s="86"/>
      <c r="B8141" s="9"/>
      <c r="C8141" s="9"/>
      <c r="D8141" s="9"/>
      <c r="E8141" s="9"/>
      <c r="F8141" s="9"/>
      <c r="I8141" s="9"/>
      <c r="K8141" s="9"/>
      <c r="L8141" s="9"/>
      <c r="M8141" s="9"/>
      <c r="O8141" s="9"/>
      <c r="P8141" s="9"/>
      <c r="Q8141" s="9"/>
      <c r="R8141" s="36"/>
      <c r="V8141" s="36"/>
    </row>
    <row r="8142" spans="1:22" x14ac:dyDescent="0.25">
      <c r="A8142" s="86"/>
      <c r="B8142" s="9"/>
      <c r="C8142" s="9"/>
      <c r="D8142" s="9"/>
      <c r="E8142" s="9"/>
      <c r="F8142" s="9"/>
      <c r="I8142" s="9"/>
      <c r="K8142" s="9"/>
      <c r="L8142" s="9"/>
      <c r="M8142" s="9"/>
      <c r="O8142" s="9"/>
      <c r="P8142" s="9"/>
      <c r="Q8142" s="9"/>
      <c r="R8142" s="36"/>
      <c r="V8142" s="36"/>
    </row>
    <row r="8143" spans="1:22" x14ac:dyDescent="0.25">
      <c r="A8143" s="86"/>
      <c r="B8143" s="9"/>
      <c r="C8143" s="9"/>
      <c r="D8143" s="9"/>
      <c r="E8143" s="9"/>
      <c r="F8143" s="9"/>
      <c r="I8143" s="9"/>
      <c r="K8143" s="9"/>
      <c r="L8143" s="9"/>
      <c r="M8143" s="9"/>
      <c r="O8143" s="9"/>
      <c r="P8143" s="9"/>
      <c r="Q8143" s="9"/>
      <c r="R8143" s="36"/>
      <c r="V8143" s="36"/>
    </row>
    <row r="8144" spans="1:22" x14ac:dyDescent="0.25">
      <c r="A8144" s="86"/>
      <c r="B8144" s="9"/>
      <c r="C8144" s="9"/>
      <c r="D8144" s="9"/>
      <c r="E8144" s="9"/>
      <c r="F8144" s="9"/>
      <c r="I8144" s="9"/>
      <c r="K8144" s="9"/>
      <c r="L8144" s="9"/>
      <c r="M8144" s="9"/>
      <c r="O8144" s="9"/>
      <c r="P8144" s="9"/>
      <c r="Q8144" s="9"/>
      <c r="R8144" s="36"/>
      <c r="V8144" s="36"/>
    </row>
    <row r="8145" spans="1:22" x14ac:dyDescent="0.25">
      <c r="A8145" s="86"/>
      <c r="B8145" s="9"/>
      <c r="C8145" s="9"/>
      <c r="D8145" s="9"/>
      <c r="E8145" s="9"/>
      <c r="F8145" s="9"/>
      <c r="I8145" s="9"/>
      <c r="K8145" s="9"/>
      <c r="L8145" s="9"/>
      <c r="M8145" s="9"/>
      <c r="O8145" s="9"/>
      <c r="P8145" s="9"/>
      <c r="Q8145" s="9"/>
      <c r="R8145" s="36"/>
      <c r="V8145" s="36"/>
    </row>
    <row r="8146" spans="1:22" x14ac:dyDescent="0.25">
      <c r="A8146" s="86"/>
      <c r="B8146" s="9"/>
      <c r="C8146" s="9"/>
      <c r="D8146" s="9"/>
      <c r="E8146" s="9"/>
      <c r="F8146" s="9"/>
      <c r="I8146" s="9"/>
      <c r="K8146" s="9"/>
      <c r="L8146" s="9"/>
      <c r="M8146" s="9"/>
      <c r="O8146" s="9"/>
      <c r="P8146" s="9"/>
      <c r="Q8146" s="9"/>
      <c r="R8146" s="36"/>
      <c r="V8146" s="36"/>
    </row>
    <row r="8147" spans="1:22" x14ac:dyDescent="0.25">
      <c r="A8147" s="86"/>
      <c r="B8147" s="9"/>
      <c r="C8147" s="9"/>
      <c r="D8147" s="9"/>
      <c r="E8147" s="9"/>
      <c r="F8147" s="9"/>
      <c r="I8147" s="9"/>
      <c r="K8147" s="9"/>
      <c r="L8147" s="9"/>
      <c r="M8147" s="9"/>
      <c r="O8147" s="9"/>
      <c r="P8147" s="9"/>
      <c r="Q8147" s="9"/>
      <c r="R8147" s="36"/>
      <c r="V8147" s="36"/>
    </row>
    <row r="8148" spans="1:22" x14ac:dyDescent="0.25">
      <c r="A8148" s="86"/>
      <c r="B8148" s="9"/>
      <c r="C8148" s="9"/>
      <c r="D8148" s="9"/>
      <c r="E8148" s="9"/>
      <c r="F8148" s="9"/>
      <c r="I8148" s="9"/>
      <c r="K8148" s="9"/>
      <c r="L8148" s="9"/>
      <c r="M8148" s="9"/>
      <c r="O8148" s="9"/>
      <c r="P8148" s="9"/>
      <c r="Q8148" s="9"/>
      <c r="R8148" s="36"/>
      <c r="V8148" s="36"/>
    </row>
    <row r="8149" spans="1:22" x14ac:dyDescent="0.25">
      <c r="A8149" s="86"/>
      <c r="B8149" s="9"/>
      <c r="C8149" s="9"/>
      <c r="D8149" s="9"/>
      <c r="E8149" s="9"/>
      <c r="F8149" s="9"/>
      <c r="I8149" s="9"/>
      <c r="K8149" s="9"/>
      <c r="L8149" s="9"/>
      <c r="M8149" s="9"/>
      <c r="O8149" s="9"/>
      <c r="P8149" s="9"/>
      <c r="Q8149" s="9"/>
      <c r="R8149" s="36"/>
      <c r="V8149" s="36"/>
    </row>
    <row r="8150" spans="1:22" x14ac:dyDescent="0.25">
      <c r="A8150" s="86"/>
      <c r="B8150" s="9"/>
      <c r="C8150" s="9"/>
      <c r="D8150" s="9"/>
      <c r="E8150" s="9"/>
      <c r="F8150" s="9"/>
      <c r="I8150" s="9"/>
      <c r="K8150" s="9"/>
      <c r="L8150" s="9"/>
      <c r="M8150" s="9"/>
      <c r="O8150" s="9"/>
      <c r="P8150" s="9"/>
      <c r="Q8150" s="9"/>
      <c r="R8150" s="36"/>
      <c r="V8150" s="36"/>
    </row>
    <row r="8151" spans="1:22" x14ac:dyDescent="0.25">
      <c r="A8151" s="86"/>
      <c r="B8151" s="9"/>
      <c r="C8151" s="9"/>
      <c r="D8151" s="9"/>
      <c r="E8151" s="9"/>
      <c r="F8151" s="9"/>
      <c r="I8151" s="9"/>
      <c r="K8151" s="9"/>
      <c r="L8151" s="9"/>
      <c r="M8151" s="9"/>
      <c r="O8151" s="9"/>
      <c r="P8151" s="9"/>
      <c r="Q8151" s="9"/>
      <c r="R8151" s="36"/>
      <c r="V8151" s="36"/>
    </row>
    <row r="8152" spans="1:22" x14ac:dyDescent="0.25">
      <c r="A8152" s="86"/>
      <c r="B8152" s="9"/>
      <c r="C8152" s="9"/>
      <c r="D8152" s="9"/>
      <c r="E8152" s="9"/>
      <c r="F8152" s="9"/>
      <c r="I8152" s="9"/>
      <c r="K8152" s="9"/>
      <c r="L8152" s="9"/>
      <c r="M8152" s="9"/>
      <c r="O8152" s="9"/>
      <c r="P8152" s="9"/>
      <c r="Q8152" s="9"/>
      <c r="R8152" s="36"/>
      <c r="V8152" s="36"/>
    </row>
    <row r="8153" spans="1:22" x14ac:dyDescent="0.25">
      <c r="A8153" s="86"/>
      <c r="B8153" s="9"/>
      <c r="C8153" s="9"/>
      <c r="D8153" s="9"/>
      <c r="E8153" s="9"/>
      <c r="F8153" s="9"/>
      <c r="I8153" s="9"/>
      <c r="K8153" s="9"/>
      <c r="L8153" s="9"/>
      <c r="M8153" s="9"/>
      <c r="O8153" s="9"/>
      <c r="P8153" s="9"/>
      <c r="Q8153" s="9"/>
      <c r="R8153" s="36"/>
      <c r="V8153" s="36"/>
    </row>
    <row r="8154" spans="1:22" x14ac:dyDescent="0.25">
      <c r="A8154" s="86"/>
      <c r="B8154" s="9"/>
      <c r="C8154" s="9"/>
      <c r="D8154" s="9"/>
      <c r="E8154" s="9"/>
      <c r="F8154" s="9"/>
      <c r="I8154" s="9"/>
      <c r="K8154" s="9"/>
      <c r="L8154" s="9"/>
      <c r="M8154" s="9"/>
      <c r="O8154" s="9"/>
      <c r="P8154" s="9"/>
      <c r="Q8154" s="9"/>
      <c r="R8154" s="36"/>
      <c r="V8154" s="36"/>
    </row>
    <row r="8155" spans="1:22" x14ac:dyDescent="0.25">
      <c r="A8155" s="86"/>
      <c r="B8155" s="9"/>
      <c r="C8155" s="9"/>
      <c r="D8155" s="9"/>
      <c r="E8155" s="9"/>
      <c r="F8155" s="9"/>
      <c r="I8155" s="9"/>
      <c r="K8155" s="9"/>
      <c r="L8155" s="9"/>
      <c r="M8155" s="9"/>
      <c r="O8155" s="9"/>
      <c r="P8155" s="9"/>
      <c r="Q8155" s="9"/>
      <c r="R8155" s="36"/>
      <c r="V8155" s="36"/>
    </row>
    <row r="8156" spans="1:22" x14ac:dyDescent="0.25">
      <c r="A8156" s="86"/>
      <c r="B8156" s="9"/>
      <c r="C8156" s="9"/>
      <c r="D8156" s="9"/>
      <c r="E8156" s="9"/>
      <c r="F8156" s="9"/>
      <c r="I8156" s="9"/>
      <c r="K8156" s="9"/>
      <c r="L8156" s="9"/>
      <c r="M8156" s="9"/>
      <c r="O8156" s="9"/>
      <c r="P8156" s="9"/>
      <c r="Q8156" s="9"/>
      <c r="R8156" s="36"/>
      <c r="V8156" s="36"/>
    </row>
    <row r="8157" spans="1:22" x14ac:dyDescent="0.25">
      <c r="A8157" s="86"/>
      <c r="B8157" s="9"/>
      <c r="C8157" s="9"/>
      <c r="D8157" s="9"/>
      <c r="E8157" s="9"/>
      <c r="F8157" s="9"/>
      <c r="I8157" s="9"/>
      <c r="K8157" s="9"/>
      <c r="L8157" s="9"/>
      <c r="M8157" s="9"/>
      <c r="O8157" s="9"/>
      <c r="P8157" s="9"/>
      <c r="Q8157" s="9"/>
      <c r="R8157" s="36"/>
      <c r="V8157" s="36"/>
    </row>
    <row r="8158" spans="1:22" x14ac:dyDescent="0.25">
      <c r="A8158" s="86"/>
      <c r="B8158" s="9"/>
      <c r="C8158" s="9"/>
      <c r="D8158" s="9"/>
      <c r="E8158" s="9"/>
      <c r="F8158" s="9"/>
      <c r="I8158" s="9"/>
      <c r="K8158" s="9"/>
      <c r="L8158" s="9"/>
      <c r="M8158" s="9"/>
      <c r="O8158" s="9"/>
      <c r="P8158" s="9"/>
      <c r="Q8158" s="9"/>
      <c r="R8158" s="36"/>
      <c r="V8158" s="36"/>
    </row>
    <row r="8159" spans="1:22" x14ac:dyDescent="0.25">
      <c r="A8159" s="86"/>
      <c r="B8159" s="9"/>
      <c r="C8159" s="9"/>
      <c r="D8159" s="9"/>
      <c r="E8159" s="9"/>
      <c r="F8159" s="9"/>
      <c r="I8159" s="9"/>
      <c r="K8159" s="9"/>
      <c r="L8159" s="9"/>
      <c r="M8159" s="9"/>
      <c r="O8159" s="9"/>
      <c r="P8159" s="9"/>
      <c r="Q8159" s="9"/>
      <c r="R8159" s="36"/>
      <c r="V8159" s="36"/>
    </row>
    <row r="8160" spans="1:22" x14ac:dyDescent="0.25">
      <c r="A8160" s="86"/>
      <c r="B8160" s="9"/>
      <c r="C8160" s="9"/>
      <c r="D8160" s="9"/>
      <c r="E8160" s="9"/>
      <c r="F8160" s="9"/>
      <c r="I8160" s="9"/>
      <c r="K8160" s="9"/>
      <c r="L8160" s="9"/>
      <c r="M8160" s="9"/>
      <c r="O8160" s="9"/>
      <c r="P8160" s="9"/>
      <c r="Q8160" s="9"/>
      <c r="R8160" s="36"/>
      <c r="V8160" s="36"/>
    </row>
    <row r="8161" spans="1:22" x14ac:dyDescent="0.25">
      <c r="A8161" s="86"/>
      <c r="B8161" s="9"/>
      <c r="C8161" s="9"/>
      <c r="D8161" s="9"/>
      <c r="E8161" s="9"/>
      <c r="F8161" s="9"/>
      <c r="I8161" s="9"/>
      <c r="K8161" s="9"/>
      <c r="L8161" s="9"/>
      <c r="M8161" s="9"/>
      <c r="O8161" s="9"/>
      <c r="P8161" s="9"/>
      <c r="Q8161" s="9"/>
      <c r="R8161" s="36"/>
      <c r="V8161" s="36"/>
    </row>
    <row r="8162" spans="1:22" x14ac:dyDescent="0.25">
      <c r="A8162" s="86"/>
      <c r="B8162" s="9"/>
      <c r="C8162" s="9"/>
      <c r="D8162" s="9"/>
      <c r="E8162" s="9"/>
      <c r="F8162" s="9"/>
      <c r="I8162" s="9"/>
      <c r="K8162" s="9"/>
      <c r="L8162" s="9"/>
      <c r="M8162" s="9"/>
      <c r="O8162" s="9"/>
      <c r="P8162" s="9"/>
      <c r="Q8162" s="9"/>
      <c r="R8162" s="36"/>
      <c r="V8162" s="36"/>
    </row>
    <row r="8163" spans="1:22" x14ac:dyDescent="0.25">
      <c r="A8163" s="86"/>
      <c r="B8163" s="9"/>
      <c r="C8163" s="9"/>
      <c r="D8163" s="9"/>
      <c r="E8163" s="9"/>
      <c r="F8163" s="9"/>
      <c r="I8163" s="9"/>
      <c r="K8163" s="9"/>
      <c r="L8163" s="9"/>
      <c r="M8163" s="9"/>
      <c r="O8163" s="9"/>
      <c r="P8163" s="9"/>
      <c r="Q8163" s="9"/>
      <c r="R8163" s="36"/>
      <c r="V8163" s="36"/>
    </row>
    <row r="8164" spans="1:22" x14ac:dyDescent="0.25">
      <c r="A8164" s="86"/>
      <c r="B8164" s="9"/>
      <c r="C8164" s="9"/>
      <c r="D8164" s="9"/>
      <c r="E8164" s="9"/>
      <c r="F8164" s="9"/>
      <c r="I8164" s="9"/>
      <c r="K8164" s="9"/>
      <c r="L8164" s="9"/>
      <c r="M8164" s="9"/>
      <c r="O8164" s="9"/>
      <c r="P8164" s="9"/>
      <c r="Q8164" s="9"/>
      <c r="R8164" s="36"/>
      <c r="V8164" s="36"/>
    </row>
    <row r="8165" spans="1:22" x14ac:dyDescent="0.25">
      <c r="A8165" s="86"/>
      <c r="B8165" s="9"/>
      <c r="C8165" s="9"/>
      <c r="D8165" s="9"/>
      <c r="E8165" s="9"/>
      <c r="F8165" s="9"/>
      <c r="I8165" s="9"/>
      <c r="K8165" s="9"/>
      <c r="L8165" s="9"/>
      <c r="M8165" s="9"/>
      <c r="O8165" s="9"/>
      <c r="P8165" s="9"/>
      <c r="Q8165" s="9"/>
      <c r="R8165" s="36"/>
      <c r="V8165" s="36"/>
    </row>
    <row r="8166" spans="1:22" x14ac:dyDescent="0.25">
      <c r="A8166" s="86"/>
      <c r="B8166" s="9"/>
      <c r="C8166" s="9"/>
      <c r="D8166" s="9"/>
      <c r="E8166" s="9"/>
      <c r="F8166" s="9"/>
      <c r="I8166" s="9"/>
      <c r="K8166" s="9"/>
      <c r="L8166" s="9"/>
      <c r="M8166" s="9"/>
      <c r="O8166" s="9"/>
      <c r="P8166" s="9"/>
      <c r="Q8166" s="9"/>
      <c r="R8166" s="36"/>
      <c r="V8166" s="36"/>
    </row>
    <row r="8167" spans="1:22" x14ac:dyDescent="0.25">
      <c r="A8167" s="86"/>
      <c r="B8167" s="9"/>
      <c r="C8167" s="9"/>
      <c r="D8167" s="9"/>
      <c r="E8167" s="9"/>
      <c r="F8167" s="9"/>
      <c r="I8167" s="9"/>
      <c r="K8167" s="9"/>
      <c r="L8167" s="9"/>
      <c r="M8167" s="9"/>
      <c r="O8167" s="9"/>
      <c r="P8167" s="9"/>
      <c r="Q8167" s="9"/>
      <c r="R8167" s="36"/>
      <c r="V8167" s="36"/>
    </row>
    <row r="8168" spans="1:22" x14ac:dyDescent="0.25">
      <c r="A8168" s="86"/>
      <c r="B8168" s="9"/>
      <c r="C8168" s="9"/>
      <c r="D8168" s="9"/>
      <c r="E8168" s="9"/>
      <c r="F8168" s="9"/>
      <c r="I8168" s="9"/>
      <c r="K8168" s="9"/>
      <c r="L8168" s="9"/>
      <c r="M8168" s="9"/>
      <c r="O8168" s="9"/>
      <c r="P8168" s="9"/>
      <c r="Q8168" s="9"/>
      <c r="R8168" s="36"/>
      <c r="V8168" s="36"/>
    </row>
    <row r="8169" spans="1:22" x14ac:dyDescent="0.25">
      <c r="A8169" s="86"/>
      <c r="B8169" s="9"/>
      <c r="C8169" s="9"/>
      <c r="D8169" s="9"/>
      <c r="E8169" s="9"/>
      <c r="F8169" s="9"/>
      <c r="I8169" s="9"/>
      <c r="K8169" s="9"/>
      <c r="L8169" s="9"/>
      <c r="M8169" s="9"/>
      <c r="O8169" s="9"/>
      <c r="P8169" s="9"/>
      <c r="Q8169" s="9"/>
      <c r="R8169" s="36"/>
      <c r="V8169" s="36"/>
    </row>
    <row r="8170" spans="1:22" x14ac:dyDescent="0.25">
      <c r="A8170" s="86"/>
      <c r="B8170" s="9"/>
      <c r="C8170" s="9"/>
      <c r="D8170" s="9"/>
      <c r="E8170" s="9"/>
      <c r="F8170" s="9"/>
      <c r="I8170" s="9"/>
      <c r="K8170" s="9"/>
      <c r="L8170" s="9"/>
      <c r="M8170" s="9"/>
      <c r="O8170" s="9"/>
      <c r="P8170" s="9"/>
      <c r="Q8170" s="9"/>
      <c r="R8170" s="36"/>
      <c r="V8170" s="36"/>
    </row>
    <row r="8171" spans="1:22" x14ac:dyDescent="0.25">
      <c r="A8171" s="86"/>
      <c r="B8171" s="9"/>
      <c r="C8171" s="9"/>
      <c r="D8171" s="9"/>
      <c r="E8171" s="9"/>
      <c r="F8171" s="9"/>
      <c r="I8171" s="9"/>
      <c r="K8171" s="9"/>
      <c r="L8171" s="9"/>
      <c r="M8171" s="9"/>
      <c r="O8171" s="9"/>
      <c r="P8171" s="9"/>
      <c r="Q8171" s="9"/>
      <c r="R8171" s="36"/>
      <c r="V8171" s="36"/>
    </row>
    <row r="8172" spans="1:22" x14ac:dyDescent="0.25">
      <c r="A8172" s="86"/>
      <c r="B8172" s="9"/>
      <c r="C8172" s="9"/>
      <c r="D8172" s="9"/>
      <c r="E8172" s="9"/>
      <c r="F8172" s="9"/>
      <c r="I8172" s="9"/>
      <c r="K8172" s="9"/>
      <c r="L8172" s="9"/>
      <c r="M8172" s="9"/>
      <c r="O8172" s="9"/>
      <c r="P8172" s="9"/>
      <c r="Q8172" s="9"/>
      <c r="R8172" s="36"/>
      <c r="V8172" s="36"/>
    </row>
    <row r="8173" spans="1:22" x14ac:dyDescent="0.25">
      <c r="A8173" s="86"/>
      <c r="B8173" s="9"/>
      <c r="C8173" s="9"/>
      <c r="D8173" s="9"/>
      <c r="E8173" s="9"/>
      <c r="F8173" s="9"/>
      <c r="I8173" s="9"/>
      <c r="K8173" s="9"/>
      <c r="L8173" s="9"/>
      <c r="M8173" s="9"/>
      <c r="O8173" s="9"/>
      <c r="P8173" s="9"/>
      <c r="Q8173" s="9"/>
      <c r="R8173" s="36"/>
      <c r="V8173" s="36"/>
    </row>
    <row r="8174" spans="1:22" x14ac:dyDescent="0.25">
      <c r="A8174" s="86"/>
      <c r="B8174" s="9"/>
      <c r="C8174" s="9"/>
      <c r="D8174" s="9"/>
      <c r="E8174" s="9"/>
      <c r="F8174" s="9"/>
      <c r="I8174" s="9"/>
      <c r="K8174" s="9"/>
      <c r="L8174" s="9"/>
      <c r="M8174" s="9"/>
      <c r="O8174" s="9"/>
      <c r="P8174" s="9"/>
      <c r="Q8174" s="9"/>
      <c r="R8174" s="36"/>
      <c r="V8174" s="36"/>
    </row>
    <row r="8175" spans="1:22" x14ac:dyDescent="0.25">
      <c r="A8175" s="86"/>
      <c r="B8175" s="9"/>
      <c r="C8175" s="9"/>
      <c r="D8175" s="9"/>
      <c r="E8175" s="9"/>
      <c r="F8175" s="9"/>
      <c r="I8175" s="9"/>
      <c r="K8175" s="9"/>
      <c r="L8175" s="9"/>
      <c r="M8175" s="9"/>
      <c r="O8175" s="9"/>
      <c r="P8175" s="9"/>
      <c r="Q8175" s="9"/>
      <c r="R8175" s="36"/>
      <c r="V8175" s="36"/>
    </row>
    <row r="8176" spans="1:22" x14ac:dyDescent="0.25">
      <c r="A8176" s="86"/>
      <c r="B8176" s="9"/>
      <c r="C8176" s="9"/>
      <c r="D8176" s="9"/>
      <c r="E8176" s="9"/>
      <c r="F8176" s="9"/>
      <c r="I8176" s="9"/>
      <c r="K8176" s="9"/>
      <c r="L8176" s="9"/>
      <c r="M8176" s="9"/>
      <c r="O8176" s="9"/>
      <c r="P8176" s="9"/>
      <c r="Q8176" s="9"/>
      <c r="R8176" s="36"/>
      <c r="V8176" s="36"/>
    </row>
    <row r="8177" spans="1:22" x14ac:dyDescent="0.25">
      <c r="A8177" s="86"/>
      <c r="B8177" s="9"/>
      <c r="C8177" s="9"/>
      <c r="D8177" s="9"/>
      <c r="E8177" s="9"/>
      <c r="F8177" s="9"/>
      <c r="I8177" s="9"/>
      <c r="K8177" s="9"/>
      <c r="L8177" s="9"/>
      <c r="M8177" s="9"/>
      <c r="O8177" s="9"/>
      <c r="P8177" s="9"/>
      <c r="Q8177" s="9"/>
      <c r="R8177" s="36"/>
      <c r="V8177" s="36"/>
    </row>
    <row r="8178" spans="1:22" x14ac:dyDescent="0.25">
      <c r="A8178" s="86"/>
      <c r="B8178" s="9"/>
      <c r="C8178" s="9"/>
      <c r="D8178" s="9"/>
      <c r="E8178" s="9"/>
      <c r="F8178" s="9"/>
      <c r="I8178" s="9"/>
      <c r="K8178" s="9"/>
      <c r="L8178" s="9"/>
      <c r="M8178" s="9"/>
      <c r="O8178" s="9"/>
      <c r="P8178" s="9"/>
      <c r="Q8178" s="9"/>
      <c r="R8178" s="36"/>
      <c r="V8178" s="36"/>
    </row>
    <row r="8179" spans="1:22" x14ac:dyDescent="0.25">
      <c r="A8179" s="86"/>
      <c r="B8179" s="9"/>
      <c r="C8179" s="9"/>
      <c r="D8179" s="9"/>
      <c r="E8179" s="9"/>
      <c r="F8179" s="9"/>
      <c r="I8179" s="9"/>
      <c r="K8179" s="9"/>
      <c r="L8179" s="9"/>
      <c r="M8179" s="9"/>
      <c r="O8179" s="9"/>
      <c r="P8179" s="9"/>
      <c r="Q8179" s="9"/>
      <c r="R8179" s="36"/>
      <c r="V8179" s="36"/>
    </row>
    <row r="8180" spans="1:22" x14ac:dyDescent="0.25">
      <c r="A8180" s="86"/>
      <c r="B8180" s="9"/>
      <c r="C8180" s="9"/>
      <c r="D8180" s="9"/>
      <c r="E8180" s="9"/>
      <c r="F8180" s="9"/>
      <c r="I8180" s="9"/>
      <c r="K8180" s="9"/>
      <c r="L8180" s="9"/>
      <c r="M8180" s="9"/>
      <c r="O8180" s="9"/>
      <c r="P8180" s="9"/>
      <c r="Q8180" s="9"/>
      <c r="R8180" s="36"/>
      <c r="V8180" s="36"/>
    </row>
    <row r="8181" spans="1:22" x14ac:dyDescent="0.25">
      <c r="A8181" s="86"/>
      <c r="B8181" s="9"/>
      <c r="C8181" s="9"/>
      <c r="D8181" s="9"/>
      <c r="E8181" s="9"/>
      <c r="F8181" s="9"/>
      <c r="I8181" s="9"/>
      <c r="K8181" s="9"/>
      <c r="L8181" s="9"/>
      <c r="M8181" s="9"/>
      <c r="O8181" s="9"/>
      <c r="P8181" s="9"/>
      <c r="Q8181" s="9"/>
      <c r="R8181" s="36"/>
      <c r="V8181" s="36"/>
    </row>
    <row r="8182" spans="1:22" x14ac:dyDescent="0.25">
      <c r="A8182" s="86"/>
      <c r="B8182" s="9"/>
      <c r="C8182" s="9"/>
      <c r="D8182" s="9"/>
      <c r="E8182" s="9"/>
      <c r="F8182" s="9"/>
      <c r="I8182" s="9"/>
      <c r="K8182" s="9"/>
      <c r="L8182" s="9"/>
      <c r="M8182" s="9"/>
      <c r="O8182" s="9"/>
      <c r="P8182" s="9"/>
      <c r="Q8182" s="9"/>
      <c r="R8182" s="36"/>
      <c r="V8182" s="36"/>
    </row>
    <row r="8183" spans="1:22" x14ac:dyDescent="0.25">
      <c r="A8183" s="86"/>
      <c r="B8183" s="9"/>
      <c r="C8183" s="9"/>
      <c r="D8183" s="9"/>
      <c r="E8183" s="9"/>
      <c r="F8183" s="9"/>
      <c r="I8183" s="9"/>
      <c r="K8183" s="9"/>
      <c r="L8183" s="9"/>
      <c r="M8183" s="9"/>
      <c r="O8183" s="9"/>
      <c r="P8183" s="9"/>
      <c r="Q8183" s="9"/>
      <c r="R8183" s="36"/>
      <c r="V8183" s="36"/>
    </row>
    <row r="8184" spans="1:22" x14ac:dyDescent="0.25">
      <c r="A8184" s="86"/>
      <c r="B8184" s="9"/>
      <c r="C8184" s="9"/>
      <c r="D8184" s="9"/>
      <c r="E8184" s="9"/>
      <c r="F8184" s="9"/>
      <c r="I8184" s="9"/>
      <c r="K8184" s="9"/>
      <c r="L8184" s="9"/>
      <c r="M8184" s="9"/>
      <c r="O8184" s="9"/>
      <c r="P8184" s="9"/>
      <c r="Q8184" s="9"/>
      <c r="R8184" s="36"/>
      <c r="V8184" s="36"/>
    </row>
    <row r="8185" spans="1:22" x14ac:dyDescent="0.25">
      <c r="A8185" s="86"/>
      <c r="B8185" s="9"/>
      <c r="C8185" s="9"/>
      <c r="D8185" s="9"/>
      <c r="E8185" s="9"/>
      <c r="F8185" s="9"/>
      <c r="I8185" s="9"/>
      <c r="K8185" s="9"/>
      <c r="L8185" s="9"/>
      <c r="M8185" s="9"/>
      <c r="O8185" s="9"/>
      <c r="P8185" s="9"/>
      <c r="Q8185" s="9"/>
      <c r="R8185" s="36"/>
      <c r="V8185" s="36"/>
    </row>
    <row r="8186" spans="1:22" x14ac:dyDescent="0.25">
      <c r="A8186" s="86"/>
      <c r="B8186" s="9"/>
      <c r="C8186" s="9"/>
      <c r="D8186" s="9"/>
      <c r="E8186" s="9"/>
      <c r="F8186" s="9"/>
      <c r="I8186" s="9"/>
      <c r="K8186" s="9"/>
      <c r="L8186" s="9"/>
      <c r="M8186" s="9"/>
      <c r="O8186" s="9"/>
      <c r="P8186" s="9"/>
      <c r="Q8186" s="9"/>
      <c r="R8186" s="36"/>
      <c r="V8186" s="36"/>
    </row>
    <row r="8187" spans="1:22" x14ac:dyDescent="0.25">
      <c r="A8187" s="86"/>
      <c r="B8187" s="9"/>
      <c r="C8187" s="9"/>
      <c r="D8187" s="9"/>
      <c r="E8187" s="9"/>
      <c r="F8187" s="9"/>
      <c r="I8187" s="9"/>
      <c r="K8187" s="9"/>
      <c r="L8187" s="9"/>
      <c r="M8187" s="9"/>
      <c r="O8187" s="9"/>
      <c r="P8187" s="9"/>
      <c r="Q8187" s="9"/>
      <c r="R8187" s="36"/>
      <c r="V8187" s="36"/>
    </row>
    <row r="8188" spans="1:22" x14ac:dyDescent="0.25">
      <c r="A8188" s="86"/>
      <c r="B8188" s="9"/>
      <c r="C8188" s="9"/>
      <c r="D8188" s="9"/>
      <c r="E8188" s="9"/>
      <c r="F8188" s="9"/>
      <c r="I8188" s="9"/>
      <c r="K8188" s="9"/>
      <c r="L8188" s="9"/>
      <c r="M8188" s="9"/>
      <c r="O8188" s="9"/>
      <c r="P8188" s="9"/>
      <c r="Q8188" s="9"/>
      <c r="R8188" s="36"/>
      <c r="V8188" s="36"/>
    </row>
    <row r="8189" spans="1:22" x14ac:dyDescent="0.25">
      <c r="A8189" s="86"/>
      <c r="B8189" s="9"/>
      <c r="C8189" s="9"/>
      <c r="D8189" s="9"/>
      <c r="E8189" s="9"/>
      <c r="F8189" s="9"/>
      <c r="I8189" s="9"/>
      <c r="K8189" s="9"/>
      <c r="L8189" s="9"/>
      <c r="M8189" s="9"/>
      <c r="O8189" s="9"/>
      <c r="P8189" s="9"/>
      <c r="Q8189" s="9"/>
      <c r="R8189" s="36"/>
      <c r="V8189" s="36"/>
    </row>
    <row r="8190" spans="1:22" x14ac:dyDescent="0.25">
      <c r="A8190" s="86"/>
      <c r="B8190" s="9"/>
      <c r="C8190" s="9"/>
      <c r="D8190" s="9"/>
      <c r="E8190" s="9"/>
      <c r="F8190" s="9"/>
      <c r="I8190" s="9"/>
      <c r="K8190" s="9"/>
      <c r="L8190" s="9"/>
      <c r="M8190" s="9"/>
      <c r="O8190" s="9"/>
      <c r="P8190" s="9"/>
      <c r="Q8190" s="9"/>
      <c r="R8190" s="36"/>
      <c r="V8190" s="36"/>
    </row>
    <row r="8191" spans="1:22" x14ac:dyDescent="0.25">
      <c r="A8191" s="86"/>
      <c r="B8191" s="9"/>
      <c r="C8191" s="9"/>
      <c r="D8191" s="9"/>
      <c r="E8191" s="9"/>
      <c r="F8191" s="9"/>
      <c r="I8191" s="9"/>
      <c r="K8191" s="9"/>
      <c r="L8191" s="9"/>
      <c r="M8191" s="9"/>
      <c r="O8191" s="9"/>
      <c r="P8191" s="9"/>
      <c r="Q8191" s="9"/>
      <c r="R8191" s="36"/>
      <c r="V8191" s="36"/>
    </row>
    <row r="8192" spans="1:22" x14ac:dyDescent="0.25">
      <c r="A8192" s="86"/>
      <c r="B8192" s="9"/>
      <c r="C8192" s="9"/>
      <c r="D8192" s="9"/>
      <c r="E8192" s="9"/>
      <c r="F8192" s="9"/>
      <c r="I8192" s="9"/>
      <c r="K8192" s="9"/>
      <c r="L8192" s="9"/>
      <c r="M8192" s="9"/>
      <c r="O8192" s="9"/>
      <c r="P8192" s="9"/>
      <c r="Q8192" s="9"/>
      <c r="R8192" s="36"/>
      <c r="V8192" s="36"/>
    </row>
    <row r="8193" spans="1:22" x14ac:dyDescent="0.25">
      <c r="A8193" s="86"/>
      <c r="B8193" s="9"/>
      <c r="C8193" s="9"/>
      <c r="D8193" s="9"/>
      <c r="E8193" s="9"/>
      <c r="F8193" s="9"/>
      <c r="I8193" s="9"/>
      <c r="K8193" s="9"/>
      <c r="L8193" s="9"/>
      <c r="M8193" s="9"/>
      <c r="O8193" s="9"/>
      <c r="P8193" s="9"/>
      <c r="Q8193" s="9"/>
      <c r="R8193" s="36"/>
      <c r="V8193" s="36"/>
    </row>
    <row r="8194" spans="1:22" x14ac:dyDescent="0.25">
      <c r="A8194" s="86"/>
      <c r="B8194" s="9"/>
      <c r="C8194" s="9"/>
      <c r="D8194" s="9"/>
      <c r="E8194" s="9"/>
      <c r="F8194" s="9"/>
      <c r="I8194" s="9"/>
      <c r="K8194" s="9"/>
      <c r="L8194" s="9"/>
      <c r="M8194" s="9"/>
      <c r="O8194" s="9"/>
      <c r="P8194" s="9"/>
      <c r="Q8194" s="9"/>
      <c r="R8194" s="36"/>
      <c r="V8194" s="36"/>
    </row>
    <row r="8195" spans="1:22" x14ac:dyDescent="0.25">
      <c r="A8195" s="86"/>
      <c r="B8195" s="9"/>
      <c r="C8195" s="9"/>
      <c r="D8195" s="9"/>
      <c r="E8195" s="9"/>
      <c r="F8195" s="9"/>
      <c r="I8195" s="9"/>
      <c r="K8195" s="9"/>
      <c r="L8195" s="9"/>
      <c r="M8195" s="9"/>
      <c r="O8195" s="9"/>
      <c r="P8195" s="9"/>
      <c r="Q8195" s="9"/>
      <c r="R8195" s="36"/>
      <c r="V8195" s="36"/>
    </row>
    <row r="8196" spans="1:22" x14ac:dyDescent="0.25">
      <c r="A8196" s="86"/>
      <c r="B8196" s="9"/>
      <c r="C8196" s="9"/>
      <c r="D8196" s="9"/>
      <c r="E8196" s="9"/>
      <c r="F8196" s="9"/>
      <c r="I8196" s="9"/>
      <c r="K8196" s="9"/>
      <c r="L8196" s="9"/>
      <c r="M8196" s="9"/>
      <c r="O8196" s="9"/>
      <c r="P8196" s="9"/>
      <c r="Q8196" s="9"/>
      <c r="R8196" s="36"/>
      <c r="V8196" s="36"/>
    </row>
    <row r="8197" spans="1:22" x14ac:dyDescent="0.25">
      <c r="A8197" s="86"/>
      <c r="B8197" s="9"/>
      <c r="C8197" s="9"/>
      <c r="D8197" s="9"/>
      <c r="E8197" s="9"/>
      <c r="F8197" s="9"/>
      <c r="I8197" s="9"/>
      <c r="K8197" s="9"/>
      <c r="L8197" s="9"/>
      <c r="M8197" s="9"/>
      <c r="O8197" s="9"/>
      <c r="P8197" s="9"/>
      <c r="Q8197" s="9"/>
      <c r="R8197" s="36"/>
      <c r="V8197" s="36"/>
    </row>
    <row r="8198" spans="1:22" x14ac:dyDescent="0.25">
      <c r="A8198" s="86"/>
      <c r="B8198" s="9"/>
      <c r="C8198" s="9"/>
      <c r="D8198" s="9"/>
      <c r="E8198" s="9"/>
      <c r="F8198" s="9"/>
      <c r="I8198" s="9"/>
      <c r="K8198" s="9"/>
      <c r="L8198" s="9"/>
      <c r="M8198" s="9"/>
      <c r="O8198" s="9"/>
      <c r="P8198" s="9"/>
      <c r="Q8198" s="9"/>
      <c r="R8198" s="36"/>
      <c r="V8198" s="36"/>
    </row>
    <row r="8199" spans="1:22" x14ac:dyDescent="0.25">
      <c r="A8199" s="86"/>
      <c r="B8199" s="9"/>
      <c r="C8199" s="9"/>
      <c r="D8199" s="9"/>
      <c r="E8199" s="9"/>
      <c r="F8199" s="9"/>
      <c r="I8199" s="9"/>
      <c r="K8199" s="9"/>
      <c r="L8199" s="9"/>
      <c r="M8199" s="9"/>
      <c r="O8199" s="9"/>
      <c r="P8199" s="9"/>
      <c r="Q8199" s="9"/>
      <c r="R8199" s="36"/>
      <c r="V8199" s="36"/>
    </row>
    <row r="8200" spans="1:22" x14ac:dyDescent="0.25">
      <c r="A8200" s="86"/>
      <c r="B8200" s="9"/>
      <c r="C8200" s="9"/>
      <c r="D8200" s="9"/>
      <c r="E8200" s="9"/>
      <c r="F8200" s="9"/>
      <c r="I8200" s="9"/>
      <c r="K8200" s="9"/>
      <c r="L8200" s="9"/>
      <c r="M8200" s="9"/>
      <c r="O8200" s="9"/>
      <c r="P8200" s="9"/>
      <c r="Q8200" s="9"/>
      <c r="R8200" s="36"/>
      <c r="V8200" s="36"/>
    </row>
    <row r="8201" spans="1:22" x14ac:dyDescent="0.25">
      <c r="A8201" s="86"/>
      <c r="B8201" s="9"/>
      <c r="C8201" s="9"/>
      <c r="D8201" s="9"/>
      <c r="E8201" s="9"/>
      <c r="F8201" s="9"/>
      <c r="I8201" s="9"/>
      <c r="K8201" s="9"/>
      <c r="L8201" s="9"/>
      <c r="M8201" s="9"/>
      <c r="O8201" s="9"/>
      <c r="P8201" s="9"/>
      <c r="Q8201" s="9"/>
      <c r="R8201" s="36"/>
      <c r="V8201" s="36"/>
    </row>
    <row r="8202" spans="1:22" x14ac:dyDescent="0.25">
      <c r="A8202" s="86"/>
      <c r="B8202" s="9"/>
      <c r="C8202" s="9"/>
      <c r="D8202" s="9"/>
      <c r="E8202" s="9"/>
      <c r="F8202" s="9"/>
      <c r="I8202" s="9"/>
      <c r="K8202" s="9"/>
      <c r="L8202" s="9"/>
      <c r="M8202" s="9"/>
      <c r="O8202" s="9"/>
      <c r="P8202" s="9"/>
      <c r="Q8202" s="9"/>
      <c r="R8202" s="36"/>
      <c r="V8202" s="36"/>
    </row>
    <row r="8203" spans="1:22" x14ac:dyDescent="0.25">
      <c r="A8203" s="86"/>
      <c r="B8203" s="9"/>
      <c r="C8203" s="9"/>
      <c r="D8203" s="9"/>
      <c r="E8203" s="9"/>
      <c r="F8203" s="9"/>
      <c r="I8203" s="9"/>
      <c r="K8203" s="9"/>
      <c r="L8203" s="9"/>
      <c r="M8203" s="9"/>
      <c r="O8203" s="9"/>
      <c r="P8203" s="9"/>
      <c r="Q8203" s="9"/>
      <c r="R8203" s="36"/>
      <c r="V8203" s="36"/>
    </row>
    <row r="8204" spans="1:22" x14ac:dyDescent="0.25">
      <c r="A8204" s="86"/>
      <c r="B8204" s="9"/>
      <c r="C8204" s="9"/>
      <c r="D8204" s="9"/>
      <c r="E8204" s="9"/>
      <c r="F8204" s="9"/>
      <c r="I8204" s="9"/>
      <c r="K8204" s="9"/>
      <c r="L8204" s="9"/>
      <c r="M8204" s="9"/>
      <c r="O8204" s="9"/>
      <c r="P8204" s="9"/>
      <c r="Q8204" s="9"/>
      <c r="R8204" s="36"/>
      <c r="V8204" s="36"/>
    </row>
    <row r="8205" spans="1:22" x14ac:dyDescent="0.25">
      <c r="A8205" s="86"/>
      <c r="B8205" s="9"/>
      <c r="C8205" s="9"/>
      <c r="D8205" s="9"/>
      <c r="E8205" s="9"/>
      <c r="F8205" s="9"/>
      <c r="I8205" s="9"/>
      <c r="K8205" s="9"/>
      <c r="L8205" s="9"/>
      <c r="M8205" s="9"/>
      <c r="O8205" s="9"/>
      <c r="P8205" s="9"/>
      <c r="Q8205" s="9"/>
      <c r="R8205" s="36"/>
      <c r="V8205" s="36"/>
    </row>
    <row r="8206" spans="1:22" x14ac:dyDescent="0.25">
      <c r="A8206" s="86"/>
      <c r="B8206" s="9"/>
      <c r="C8206" s="9"/>
      <c r="D8206" s="9"/>
      <c r="E8206" s="9"/>
      <c r="F8206" s="9"/>
      <c r="I8206" s="9"/>
      <c r="K8206" s="9"/>
      <c r="L8206" s="9"/>
      <c r="M8206" s="9"/>
      <c r="O8206" s="9"/>
      <c r="P8206" s="9"/>
      <c r="Q8206" s="9"/>
      <c r="R8206" s="36"/>
      <c r="V8206" s="36"/>
    </row>
    <row r="8207" spans="1:22" x14ac:dyDescent="0.25">
      <c r="A8207" s="86"/>
      <c r="B8207" s="9"/>
      <c r="C8207" s="9"/>
      <c r="D8207" s="9"/>
      <c r="E8207" s="9"/>
      <c r="F8207" s="9"/>
      <c r="I8207" s="9"/>
      <c r="K8207" s="9"/>
      <c r="L8207" s="9"/>
      <c r="M8207" s="9"/>
      <c r="O8207" s="9"/>
      <c r="P8207" s="9"/>
      <c r="Q8207" s="9"/>
      <c r="R8207" s="36"/>
      <c r="V8207" s="36"/>
    </row>
    <row r="8208" spans="1:22" x14ac:dyDescent="0.25">
      <c r="A8208" s="86"/>
      <c r="B8208" s="9"/>
      <c r="C8208" s="9"/>
      <c r="D8208" s="9"/>
      <c r="E8208" s="9"/>
      <c r="F8208" s="9"/>
      <c r="I8208" s="9"/>
      <c r="K8208" s="9"/>
      <c r="L8208" s="9"/>
      <c r="M8208" s="9"/>
      <c r="O8208" s="9"/>
      <c r="P8208" s="9"/>
      <c r="Q8208" s="9"/>
      <c r="R8208" s="36"/>
      <c r="V8208" s="36"/>
    </row>
    <row r="8209" spans="1:22" x14ac:dyDescent="0.25">
      <c r="A8209" s="86"/>
      <c r="B8209" s="9"/>
      <c r="C8209" s="9"/>
      <c r="D8209" s="9"/>
      <c r="E8209" s="9"/>
      <c r="F8209" s="9"/>
      <c r="I8209" s="9"/>
      <c r="K8209" s="9"/>
      <c r="L8209" s="9"/>
      <c r="M8209" s="9"/>
      <c r="O8209" s="9"/>
      <c r="P8209" s="9"/>
      <c r="Q8209" s="9"/>
      <c r="R8209" s="36"/>
      <c r="V8209" s="36"/>
    </row>
    <row r="8210" spans="1:22" x14ac:dyDescent="0.25">
      <c r="A8210" s="86"/>
      <c r="B8210" s="9"/>
      <c r="C8210" s="9"/>
      <c r="D8210" s="9"/>
      <c r="E8210" s="9"/>
      <c r="F8210" s="9"/>
      <c r="I8210" s="9"/>
      <c r="K8210" s="9"/>
      <c r="L8210" s="9"/>
      <c r="M8210" s="9"/>
      <c r="O8210" s="9"/>
      <c r="P8210" s="9"/>
      <c r="Q8210" s="9"/>
      <c r="R8210" s="36"/>
      <c r="V8210" s="36"/>
    </row>
    <row r="8211" spans="1:22" x14ac:dyDescent="0.25">
      <c r="A8211" s="86"/>
      <c r="B8211" s="9"/>
      <c r="C8211" s="9"/>
      <c r="D8211" s="9"/>
      <c r="E8211" s="9"/>
      <c r="F8211" s="9"/>
      <c r="I8211" s="9"/>
      <c r="K8211" s="9"/>
      <c r="L8211" s="9"/>
      <c r="M8211" s="9"/>
      <c r="O8211" s="9"/>
      <c r="P8211" s="9"/>
      <c r="Q8211" s="9"/>
      <c r="R8211" s="36"/>
      <c r="V8211" s="36"/>
    </row>
    <row r="8212" spans="1:22" x14ac:dyDescent="0.25">
      <c r="A8212" s="86"/>
      <c r="B8212" s="9"/>
      <c r="C8212" s="9"/>
      <c r="D8212" s="9"/>
      <c r="E8212" s="9"/>
      <c r="F8212" s="9"/>
      <c r="I8212" s="9"/>
      <c r="K8212" s="9"/>
      <c r="L8212" s="9"/>
      <c r="M8212" s="9"/>
      <c r="O8212" s="9"/>
      <c r="P8212" s="9"/>
      <c r="Q8212" s="9"/>
      <c r="R8212" s="36"/>
      <c r="V8212" s="36"/>
    </row>
    <row r="8213" spans="1:22" x14ac:dyDescent="0.25">
      <c r="A8213" s="86"/>
      <c r="B8213" s="9"/>
      <c r="C8213" s="9"/>
      <c r="D8213" s="9"/>
      <c r="E8213" s="9"/>
      <c r="F8213" s="9"/>
      <c r="I8213" s="9"/>
      <c r="K8213" s="9"/>
      <c r="L8213" s="9"/>
      <c r="M8213" s="9"/>
      <c r="O8213" s="9"/>
      <c r="P8213" s="9"/>
      <c r="Q8213" s="9"/>
      <c r="R8213" s="36"/>
      <c r="V8213" s="36"/>
    </row>
    <row r="8214" spans="1:22" x14ac:dyDescent="0.25">
      <c r="A8214" s="86"/>
      <c r="B8214" s="9"/>
      <c r="C8214" s="9"/>
      <c r="D8214" s="9"/>
      <c r="E8214" s="9"/>
      <c r="F8214" s="9"/>
      <c r="I8214" s="9"/>
      <c r="K8214" s="9"/>
      <c r="L8214" s="9"/>
      <c r="M8214" s="9"/>
      <c r="O8214" s="9"/>
      <c r="P8214" s="9"/>
      <c r="Q8214" s="9"/>
      <c r="R8214" s="36"/>
      <c r="V8214" s="36"/>
    </row>
    <row r="8215" spans="1:22" x14ac:dyDescent="0.25">
      <c r="A8215" s="86"/>
      <c r="B8215" s="9"/>
      <c r="C8215" s="9"/>
      <c r="D8215" s="9"/>
      <c r="E8215" s="9"/>
      <c r="F8215" s="9"/>
      <c r="I8215" s="9"/>
      <c r="K8215" s="9"/>
      <c r="L8215" s="9"/>
      <c r="M8215" s="9"/>
      <c r="O8215" s="9"/>
      <c r="P8215" s="9"/>
      <c r="Q8215" s="9"/>
      <c r="R8215" s="36"/>
      <c r="V8215" s="36"/>
    </row>
    <row r="8216" spans="1:22" x14ac:dyDescent="0.25">
      <c r="A8216" s="86"/>
      <c r="B8216" s="9"/>
      <c r="C8216" s="9"/>
      <c r="D8216" s="9"/>
      <c r="E8216" s="9"/>
      <c r="F8216" s="9"/>
      <c r="I8216" s="9"/>
      <c r="K8216" s="9"/>
      <c r="L8216" s="9"/>
      <c r="M8216" s="9"/>
      <c r="O8216" s="9"/>
      <c r="P8216" s="9"/>
      <c r="Q8216" s="9"/>
      <c r="R8216" s="36"/>
      <c r="V8216" s="36"/>
    </row>
    <row r="8217" spans="1:22" x14ac:dyDescent="0.25">
      <c r="A8217" s="86"/>
      <c r="B8217" s="9"/>
      <c r="C8217" s="9"/>
      <c r="D8217" s="9"/>
      <c r="E8217" s="9"/>
      <c r="F8217" s="9"/>
      <c r="I8217" s="9"/>
      <c r="K8217" s="9"/>
      <c r="L8217" s="9"/>
      <c r="M8217" s="9"/>
      <c r="O8217" s="9"/>
      <c r="P8217" s="9"/>
      <c r="Q8217" s="9"/>
      <c r="R8217" s="36"/>
      <c r="V8217" s="36"/>
    </row>
    <row r="8218" spans="1:22" x14ac:dyDescent="0.25">
      <c r="A8218" s="86"/>
      <c r="B8218" s="9"/>
      <c r="C8218" s="9"/>
      <c r="D8218" s="9"/>
      <c r="E8218" s="9"/>
      <c r="F8218" s="9"/>
      <c r="I8218" s="9"/>
      <c r="K8218" s="9"/>
      <c r="L8218" s="9"/>
      <c r="M8218" s="9"/>
      <c r="O8218" s="9"/>
      <c r="P8218" s="9"/>
      <c r="Q8218" s="9"/>
      <c r="R8218" s="36"/>
      <c r="V8218" s="36"/>
    </row>
    <row r="8219" spans="1:22" x14ac:dyDescent="0.25">
      <c r="A8219" s="86"/>
      <c r="B8219" s="9"/>
      <c r="C8219" s="9"/>
      <c r="D8219" s="9"/>
      <c r="E8219" s="9"/>
      <c r="F8219" s="9"/>
      <c r="I8219" s="9"/>
      <c r="K8219" s="9"/>
      <c r="L8219" s="9"/>
      <c r="M8219" s="9"/>
      <c r="O8219" s="9"/>
      <c r="P8219" s="9"/>
      <c r="Q8219" s="9"/>
      <c r="R8219" s="36"/>
      <c r="V8219" s="36"/>
    </row>
    <row r="8220" spans="1:22" x14ac:dyDescent="0.25">
      <c r="A8220" s="86"/>
      <c r="B8220" s="9"/>
      <c r="C8220" s="9"/>
      <c r="D8220" s="9"/>
      <c r="E8220" s="9"/>
      <c r="F8220" s="9"/>
      <c r="I8220" s="9"/>
      <c r="K8220" s="9"/>
      <c r="L8220" s="9"/>
      <c r="M8220" s="9"/>
      <c r="O8220" s="9"/>
      <c r="P8220" s="9"/>
      <c r="Q8220" s="9"/>
      <c r="R8220" s="36"/>
      <c r="V8220" s="36"/>
    </row>
    <row r="8221" spans="1:22" x14ac:dyDescent="0.25">
      <c r="A8221" s="86"/>
      <c r="B8221" s="9"/>
      <c r="C8221" s="9"/>
      <c r="D8221" s="9"/>
      <c r="E8221" s="9"/>
      <c r="F8221" s="9"/>
      <c r="I8221" s="9"/>
      <c r="K8221" s="9"/>
      <c r="L8221" s="9"/>
      <c r="M8221" s="9"/>
      <c r="O8221" s="9"/>
      <c r="P8221" s="9"/>
      <c r="Q8221" s="9"/>
      <c r="R8221" s="36"/>
      <c r="V8221" s="36"/>
    </row>
    <row r="8222" spans="1:22" x14ac:dyDescent="0.25">
      <c r="A8222" s="86"/>
      <c r="B8222" s="9"/>
      <c r="C8222" s="9"/>
      <c r="D8222" s="9"/>
      <c r="E8222" s="9"/>
      <c r="F8222" s="9"/>
      <c r="I8222" s="9"/>
      <c r="K8222" s="9"/>
      <c r="L8222" s="9"/>
      <c r="M8222" s="9"/>
      <c r="O8222" s="9"/>
      <c r="P8222" s="9"/>
      <c r="Q8222" s="9"/>
      <c r="R8222" s="36"/>
      <c r="V8222" s="36"/>
    </row>
    <row r="8223" spans="1:22" x14ac:dyDescent="0.25">
      <c r="A8223" s="86"/>
      <c r="B8223" s="9"/>
      <c r="C8223" s="9"/>
      <c r="D8223" s="9"/>
      <c r="E8223" s="9"/>
      <c r="F8223" s="9"/>
      <c r="I8223" s="9"/>
      <c r="K8223" s="9"/>
      <c r="L8223" s="9"/>
      <c r="M8223" s="9"/>
      <c r="O8223" s="9"/>
      <c r="P8223" s="9"/>
      <c r="Q8223" s="9"/>
      <c r="R8223" s="36"/>
      <c r="V8223" s="36"/>
    </row>
    <row r="8224" spans="1:22" x14ac:dyDescent="0.25">
      <c r="A8224" s="86"/>
      <c r="B8224" s="9"/>
      <c r="C8224" s="9"/>
      <c r="D8224" s="9"/>
      <c r="E8224" s="9"/>
      <c r="F8224" s="9"/>
      <c r="I8224" s="9"/>
      <c r="K8224" s="9"/>
      <c r="L8224" s="9"/>
      <c r="M8224" s="9"/>
      <c r="O8224" s="9"/>
      <c r="P8224" s="9"/>
      <c r="Q8224" s="9"/>
      <c r="R8224" s="36"/>
      <c r="V8224" s="36"/>
    </row>
    <row r="8225" spans="1:22" x14ac:dyDescent="0.25">
      <c r="A8225" s="86"/>
      <c r="B8225" s="9"/>
      <c r="C8225" s="9"/>
      <c r="D8225" s="9"/>
      <c r="E8225" s="9"/>
      <c r="F8225" s="9"/>
      <c r="I8225" s="9"/>
      <c r="K8225" s="9"/>
      <c r="L8225" s="9"/>
      <c r="M8225" s="9"/>
      <c r="O8225" s="9"/>
      <c r="P8225" s="9"/>
      <c r="Q8225" s="9"/>
      <c r="R8225" s="36"/>
      <c r="V8225" s="36"/>
    </row>
    <row r="8226" spans="1:22" x14ac:dyDescent="0.25">
      <c r="A8226" s="86"/>
      <c r="B8226" s="9"/>
      <c r="C8226" s="9"/>
      <c r="D8226" s="9"/>
      <c r="E8226" s="9"/>
      <c r="F8226" s="9"/>
      <c r="I8226" s="9"/>
      <c r="K8226" s="9"/>
      <c r="L8226" s="9"/>
      <c r="M8226" s="9"/>
      <c r="O8226" s="9"/>
      <c r="P8226" s="9"/>
      <c r="Q8226" s="9"/>
      <c r="R8226" s="36"/>
      <c r="V8226" s="36"/>
    </row>
    <row r="8227" spans="1:22" x14ac:dyDescent="0.25">
      <c r="A8227" s="86"/>
      <c r="B8227" s="9"/>
      <c r="C8227" s="9"/>
      <c r="D8227" s="9"/>
      <c r="E8227" s="9"/>
      <c r="F8227" s="9"/>
      <c r="I8227" s="9"/>
      <c r="K8227" s="9"/>
      <c r="L8227" s="9"/>
      <c r="M8227" s="9"/>
      <c r="O8227" s="9"/>
      <c r="P8227" s="9"/>
      <c r="Q8227" s="9"/>
      <c r="R8227" s="36"/>
      <c r="V8227" s="36"/>
    </row>
    <row r="8228" spans="1:22" x14ac:dyDescent="0.25">
      <c r="A8228" s="86"/>
      <c r="B8228" s="9"/>
      <c r="C8228" s="9"/>
      <c r="D8228" s="9"/>
      <c r="E8228" s="9"/>
      <c r="F8228" s="9"/>
      <c r="I8228" s="9"/>
      <c r="K8228" s="9"/>
      <c r="L8228" s="9"/>
      <c r="M8228" s="9"/>
      <c r="O8228" s="9"/>
      <c r="P8228" s="9"/>
      <c r="Q8228" s="9"/>
      <c r="R8228" s="36"/>
      <c r="V8228" s="36"/>
    </row>
    <row r="8229" spans="1:22" x14ac:dyDescent="0.25">
      <c r="A8229" s="86"/>
      <c r="B8229" s="9"/>
      <c r="C8229" s="9"/>
      <c r="D8229" s="9"/>
      <c r="E8229" s="9"/>
      <c r="F8229" s="9"/>
      <c r="I8229" s="9"/>
      <c r="K8229" s="9"/>
      <c r="L8229" s="9"/>
      <c r="M8229" s="9"/>
      <c r="O8229" s="9"/>
      <c r="P8229" s="9"/>
      <c r="Q8229" s="9"/>
      <c r="R8229" s="36"/>
      <c r="V8229" s="36"/>
    </row>
    <row r="8230" spans="1:22" x14ac:dyDescent="0.25">
      <c r="A8230" s="86"/>
      <c r="B8230" s="9"/>
      <c r="C8230" s="9"/>
      <c r="D8230" s="9"/>
      <c r="E8230" s="9"/>
      <c r="F8230" s="9"/>
      <c r="I8230" s="9"/>
      <c r="K8230" s="9"/>
      <c r="L8230" s="9"/>
      <c r="M8230" s="9"/>
      <c r="O8230" s="9"/>
      <c r="P8230" s="9"/>
      <c r="Q8230" s="9"/>
      <c r="R8230" s="36"/>
      <c r="V8230" s="36"/>
    </row>
    <row r="8231" spans="1:22" x14ac:dyDescent="0.25">
      <c r="A8231" s="86"/>
      <c r="B8231" s="9"/>
      <c r="C8231" s="9"/>
      <c r="D8231" s="9"/>
      <c r="E8231" s="9"/>
      <c r="F8231" s="9"/>
      <c r="I8231" s="9"/>
      <c r="K8231" s="9"/>
      <c r="L8231" s="9"/>
      <c r="M8231" s="9"/>
      <c r="O8231" s="9"/>
      <c r="P8231" s="9"/>
      <c r="Q8231" s="9"/>
      <c r="R8231" s="36"/>
      <c r="V8231" s="36"/>
    </row>
    <row r="8232" spans="1:22" x14ac:dyDescent="0.25">
      <c r="A8232" s="86"/>
      <c r="B8232" s="9"/>
      <c r="C8232" s="9"/>
      <c r="D8232" s="9"/>
      <c r="E8232" s="9"/>
      <c r="F8232" s="9"/>
      <c r="I8232" s="9"/>
      <c r="K8232" s="9"/>
      <c r="L8232" s="9"/>
      <c r="M8232" s="9"/>
      <c r="O8232" s="9"/>
      <c r="P8232" s="9"/>
      <c r="Q8232" s="9"/>
      <c r="R8232" s="36"/>
      <c r="V8232" s="36"/>
    </row>
    <row r="8233" spans="1:22" x14ac:dyDescent="0.25">
      <c r="A8233" s="86"/>
      <c r="B8233" s="9"/>
      <c r="C8233" s="9"/>
      <c r="D8233" s="9"/>
      <c r="E8233" s="9"/>
      <c r="F8233" s="9"/>
      <c r="I8233" s="9"/>
      <c r="K8233" s="9"/>
      <c r="L8233" s="9"/>
      <c r="M8233" s="9"/>
      <c r="O8233" s="9"/>
      <c r="P8233" s="9"/>
      <c r="Q8233" s="9"/>
      <c r="R8233" s="36"/>
      <c r="V8233" s="36"/>
    </row>
    <row r="8234" spans="1:22" x14ac:dyDescent="0.25">
      <c r="A8234" s="86"/>
      <c r="B8234" s="9"/>
      <c r="C8234" s="9"/>
      <c r="D8234" s="9"/>
      <c r="E8234" s="9"/>
      <c r="F8234" s="9"/>
      <c r="I8234" s="9"/>
      <c r="K8234" s="9"/>
      <c r="L8234" s="9"/>
      <c r="M8234" s="9"/>
      <c r="O8234" s="9"/>
      <c r="P8234" s="9"/>
      <c r="Q8234" s="9"/>
      <c r="R8234" s="36"/>
      <c r="V8234" s="36"/>
    </row>
    <row r="8235" spans="1:22" x14ac:dyDescent="0.25">
      <c r="A8235" s="86"/>
      <c r="B8235" s="9"/>
      <c r="C8235" s="9"/>
      <c r="D8235" s="9"/>
      <c r="E8235" s="9"/>
      <c r="F8235" s="9"/>
      <c r="I8235" s="9"/>
      <c r="K8235" s="9"/>
      <c r="L8235" s="9"/>
      <c r="M8235" s="9"/>
      <c r="O8235" s="9"/>
      <c r="P8235" s="9"/>
      <c r="Q8235" s="9"/>
      <c r="R8235" s="36"/>
      <c r="V8235" s="36"/>
    </row>
    <row r="8236" spans="1:22" x14ac:dyDescent="0.25">
      <c r="A8236" s="86"/>
      <c r="B8236" s="9"/>
      <c r="C8236" s="9"/>
      <c r="D8236" s="9"/>
      <c r="E8236" s="9"/>
      <c r="F8236" s="9"/>
      <c r="I8236" s="9"/>
      <c r="K8236" s="9"/>
      <c r="L8236" s="9"/>
      <c r="M8236" s="9"/>
      <c r="O8236" s="9"/>
      <c r="P8236" s="9"/>
      <c r="Q8236" s="9"/>
      <c r="R8236" s="36"/>
      <c r="V8236" s="36"/>
    </row>
    <row r="8237" spans="1:22" x14ac:dyDescent="0.25">
      <c r="A8237" s="86"/>
      <c r="B8237" s="9"/>
      <c r="C8237" s="9"/>
      <c r="D8237" s="9"/>
      <c r="E8237" s="9"/>
      <c r="F8237" s="9"/>
      <c r="I8237" s="9"/>
      <c r="K8237" s="9"/>
      <c r="L8237" s="9"/>
      <c r="M8237" s="9"/>
      <c r="O8237" s="9"/>
      <c r="P8237" s="9"/>
      <c r="Q8237" s="9"/>
      <c r="R8237" s="36"/>
      <c r="V8237" s="36"/>
    </row>
    <row r="8238" spans="1:22" x14ac:dyDescent="0.25">
      <c r="A8238" s="86"/>
      <c r="B8238" s="9"/>
      <c r="C8238" s="9"/>
      <c r="D8238" s="9"/>
      <c r="E8238" s="9"/>
      <c r="F8238" s="9"/>
      <c r="I8238" s="9"/>
      <c r="K8238" s="9"/>
      <c r="L8238" s="9"/>
      <c r="M8238" s="9"/>
      <c r="O8238" s="9"/>
      <c r="P8238" s="9"/>
      <c r="Q8238" s="9"/>
      <c r="R8238" s="36"/>
      <c r="V8238" s="36"/>
    </row>
    <row r="8239" spans="1:22" x14ac:dyDescent="0.25">
      <c r="A8239" s="86"/>
      <c r="B8239" s="9"/>
      <c r="C8239" s="9"/>
      <c r="D8239" s="9"/>
      <c r="E8239" s="9"/>
      <c r="F8239" s="9"/>
      <c r="I8239" s="9"/>
      <c r="K8239" s="9"/>
      <c r="L8239" s="9"/>
      <c r="M8239" s="9"/>
      <c r="O8239" s="9"/>
      <c r="P8239" s="9"/>
      <c r="Q8239" s="9"/>
      <c r="R8239" s="36"/>
      <c r="V8239" s="36"/>
    </row>
    <row r="8240" spans="1:22" x14ac:dyDescent="0.25">
      <c r="A8240" s="86"/>
      <c r="B8240" s="9"/>
      <c r="C8240" s="9"/>
      <c r="D8240" s="9"/>
      <c r="E8240" s="9"/>
      <c r="F8240" s="9"/>
      <c r="I8240" s="9"/>
      <c r="K8240" s="9"/>
      <c r="L8240" s="9"/>
      <c r="M8240" s="9"/>
      <c r="O8240" s="9"/>
      <c r="P8240" s="9"/>
      <c r="Q8240" s="9"/>
      <c r="R8240" s="36"/>
      <c r="V8240" s="36"/>
    </row>
    <row r="8241" spans="1:22" x14ac:dyDescent="0.25">
      <c r="A8241" s="86"/>
      <c r="B8241" s="9"/>
      <c r="C8241" s="9"/>
      <c r="D8241" s="9"/>
      <c r="E8241" s="9"/>
      <c r="F8241" s="9"/>
      <c r="I8241" s="9"/>
      <c r="K8241" s="9"/>
      <c r="L8241" s="9"/>
      <c r="M8241" s="9"/>
      <c r="O8241" s="9"/>
      <c r="P8241" s="9"/>
      <c r="Q8241" s="9"/>
      <c r="R8241" s="36"/>
      <c r="V8241" s="36"/>
    </row>
    <row r="8242" spans="1:22" x14ac:dyDescent="0.25">
      <c r="A8242" s="86"/>
      <c r="B8242" s="9"/>
      <c r="C8242" s="9"/>
      <c r="D8242" s="9"/>
      <c r="E8242" s="9"/>
      <c r="F8242" s="9"/>
      <c r="I8242" s="9"/>
      <c r="K8242" s="9"/>
      <c r="L8242" s="9"/>
      <c r="M8242" s="9"/>
      <c r="O8242" s="9"/>
      <c r="P8242" s="9"/>
      <c r="Q8242" s="9"/>
      <c r="R8242" s="36"/>
      <c r="V8242" s="36"/>
    </row>
    <row r="8243" spans="1:22" x14ac:dyDescent="0.25">
      <c r="A8243" s="86"/>
      <c r="B8243" s="9"/>
      <c r="C8243" s="9"/>
      <c r="D8243" s="9"/>
      <c r="E8243" s="9"/>
      <c r="F8243" s="9"/>
      <c r="I8243" s="9"/>
      <c r="K8243" s="9"/>
      <c r="L8243" s="9"/>
      <c r="M8243" s="9"/>
      <c r="O8243" s="9"/>
      <c r="P8243" s="9"/>
      <c r="Q8243" s="9"/>
      <c r="R8243" s="36"/>
      <c r="V8243" s="36"/>
    </row>
    <row r="8244" spans="1:22" x14ac:dyDescent="0.25">
      <c r="A8244" s="86"/>
      <c r="B8244" s="9"/>
      <c r="C8244" s="9"/>
      <c r="D8244" s="9"/>
      <c r="E8244" s="9"/>
      <c r="F8244" s="9"/>
      <c r="I8244" s="9"/>
      <c r="K8244" s="9"/>
      <c r="L8244" s="9"/>
      <c r="M8244" s="9"/>
      <c r="O8244" s="9"/>
      <c r="P8244" s="9"/>
      <c r="Q8244" s="9"/>
      <c r="R8244" s="36"/>
      <c r="V8244" s="36"/>
    </row>
    <row r="8245" spans="1:22" x14ac:dyDescent="0.25">
      <c r="A8245" s="86"/>
      <c r="B8245" s="9"/>
      <c r="C8245" s="9"/>
      <c r="D8245" s="9"/>
      <c r="E8245" s="9"/>
      <c r="F8245" s="9"/>
      <c r="I8245" s="9"/>
      <c r="K8245" s="9"/>
      <c r="L8245" s="9"/>
      <c r="M8245" s="9"/>
      <c r="O8245" s="9"/>
      <c r="P8245" s="9"/>
      <c r="Q8245" s="9"/>
      <c r="R8245" s="36"/>
      <c r="V8245" s="36"/>
    </row>
    <row r="8246" spans="1:22" x14ac:dyDescent="0.25">
      <c r="A8246" s="86"/>
      <c r="B8246" s="9"/>
      <c r="C8246" s="9"/>
      <c r="D8246" s="9"/>
      <c r="E8246" s="9"/>
      <c r="F8246" s="9"/>
      <c r="I8246" s="9"/>
      <c r="K8246" s="9"/>
      <c r="L8246" s="9"/>
      <c r="M8246" s="9"/>
      <c r="O8246" s="9"/>
      <c r="P8246" s="9"/>
      <c r="Q8246" s="9"/>
      <c r="R8246" s="36"/>
      <c r="V8246" s="36"/>
    </row>
    <row r="8247" spans="1:22" x14ac:dyDescent="0.25">
      <c r="A8247" s="86"/>
      <c r="B8247" s="9"/>
      <c r="C8247" s="9"/>
      <c r="D8247" s="9"/>
      <c r="E8247" s="9"/>
      <c r="F8247" s="9"/>
      <c r="I8247" s="9"/>
      <c r="K8247" s="9"/>
      <c r="L8247" s="9"/>
      <c r="M8247" s="9"/>
      <c r="O8247" s="9"/>
      <c r="P8247" s="9"/>
      <c r="Q8247" s="9"/>
      <c r="R8247" s="36"/>
      <c r="V8247" s="36"/>
    </row>
    <row r="8248" spans="1:22" x14ac:dyDescent="0.25">
      <c r="A8248" s="86"/>
      <c r="B8248" s="9"/>
      <c r="C8248" s="9"/>
      <c r="D8248" s="9"/>
      <c r="E8248" s="9"/>
      <c r="F8248" s="9"/>
      <c r="I8248" s="9"/>
      <c r="K8248" s="9"/>
      <c r="L8248" s="9"/>
      <c r="M8248" s="9"/>
      <c r="O8248" s="9"/>
      <c r="P8248" s="9"/>
      <c r="Q8248" s="9"/>
      <c r="R8248" s="36"/>
      <c r="V8248" s="36"/>
    </row>
    <row r="8249" spans="1:22" x14ac:dyDescent="0.25">
      <c r="A8249" s="86"/>
      <c r="B8249" s="9"/>
      <c r="C8249" s="9"/>
      <c r="D8249" s="9"/>
      <c r="E8249" s="9"/>
      <c r="F8249" s="9"/>
      <c r="I8249" s="9"/>
      <c r="K8249" s="9"/>
      <c r="L8249" s="9"/>
      <c r="M8249" s="9"/>
      <c r="O8249" s="9"/>
      <c r="P8249" s="9"/>
      <c r="Q8249" s="9"/>
      <c r="R8249" s="36"/>
      <c r="V8249" s="36"/>
    </row>
    <row r="8250" spans="1:22" x14ac:dyDescent="0.25">
      <c r="A8250" s="86"/>
      <c r="B8250" s="9"/>
      <c r="C8250" s="9"/>
      <c r="D8250" s="9"/>
      <c r="E8250" s="9"/>
      <c r="F8250" s="9"/>
      <c r="I8250" s="9"/>
      <c r="K8250" s="9"/>
      <c r="L8250" s="9"/>
      <c r="M8250" s="9"/>
      <c r="O8250" s="9"/>
      <c r="P8250" s="9"/>
      <c r="Q8250" s="9"/>
      <c r="R8250" s="36"/>
      <c r="V8250" s="36"/>
    </row>
    <row r="8251" spans="1:22" x14ac:dyDescent="0.25">
      <c r="A8251" s="86"/>
      <c r="B8251" s="9"/>
      <c r="C8251" s="9"/>
      <c r="D8251" s="9"/>
      <c r="E8251" s="9"/>
      <c r="F8251" s="9"/>
      <c r="I8251" s="9"/>
      <c r="K8251" s="9"/>
      <c r="L8251" s="9"/>
      <c r="M8251" s="9"/>
      <c r="O8251" s="9"/>
      <c r="P8251" s="9"/>
      <c r="Q8251" s="9"/>
      <c r="R8251" s="36"/>
      <c r="V8251" s="36"/>
    </row>
    <row r="8252" spans="1:22" x14ac:dyDescent="0.25">
      <c r="A8252" s="86"/>
      <c r="B8252" s="9"/>
      <c r="C8252" s="9"/>
      <c r="D8252" s="9"/>
      <c r="E8252" s="9"/>
      <c r="F8252" s="9"/>
      <c r="I8252" s="9"/>
      <c r="K8252" s="9"/>
      <c r="L8252" s="9"/>
      <c r="M8252" s="9"/>
      <c r="O8252" s="9"/>
      <c r="P8252" s="9"/>
      <c r="Q8252" s="9"/>
      <c r="R8252" s="36"/>
      <c r="V8252" s="36"/>
    </row>
    <row r="8253" spans="1:22" x14ac:dyDescent="0.25">
      <c r="A8253" s="86"/>
      <c r="B8253" s="9"/>
      <c r="C8253" s="9"/>
      <c r="D8253" s="9"/>
      <c r="E8253" s="9"/>
      <c r="F8253" s="9"/>
      <c r="I8253" s="9"/>
      <c r="K8253" s="9"/>
      <c r="L8253" s="9"/>
      <c r="M8253" s="9"/>
      <c r="O8253" s="9"/>
      <c r="P8253" s="9"/>
      <c r="Q8253" s="9"/>
      <c r="R8253" s="36"/>
      <c r="V8253" s="36"/>
    </row>
    <row r="8254" spans="1:22" x14ac:dyDescent="0.25">
      <c r="A8254" s="86"/>
      <c r="B8254" s="9"/>
      <c r="C8254" s="9"/>
      <c r="D8254" s="9"/>
      <c r="E8254" s="9"/>
      <c r="F8254" s="9"/>
      <c r="I8254" s="9"/>
      <c r="K8254" s="9"/>
      <c r="L8254" s="9"/>
      <c r="M8254" s="9"/>
      <c r="O8254" s="9"/>
      <c r="P8254" s="9"/>
      <c r="Q8254" s="9"/>
      <c r="R8254" s="36"/>
      <c r="V8254" s="36"/>
    </row>
    <row r="8255" spans="1:22" x14ac:dyDescent="0.25">
      <c r="A8255" s="86"/>
      <c r="B8255" s="9"/>
      <c r="C8255" s="9"/>
      <c r="D8255" s="9"/>
      <c r="E8255" s="9"/>
      <c r="F8255" s="9"/>
      <c r="I8255" s="9"/>
      <c r="K8255" s="9"/>
      <c r="L8255" s="9"/>
      <c r="M8255" s="9"/>
      <c r="O8255" s="9"/>
      <c r="P8255" s="9"/>
      <c r="Q8255" s="9"/>
      <c r="R8255" s="36"/>
      <c r="V8255" s="36"/>
    </row>
    <row r="8256" spans="1:22" x14ac:dyDescent="0.25">
      <c r="A8256" s="86"/>
      <c r="B8256" s="9"/>
      <c r="C8256" s="9"/>
      <c r="D8256" s="9"/>
      <c r="E8256" s="9"/>
      <c r="F8256" s="9"/>
      <c r="I8256" s="9"/>
      <c r="K8256" s="9"/>
      <c r="L8256" s="9"/>
      <c r="M8256" s="9"/>
      <c r="O8256" s="9"/>
      <c r="P8256" s="9"/>
      <c r="Q8256" s="9"/>
      <c r="R8256" s="36"/>
      <c r="V8256" s="36"/>
    </row>
    <row r="8257" spans="1:22" x14ac:dyDescent="0.25">
      <c r="A8257" s="86"/>
      <c r="B8257" s="9"/>
      <c r="C8257" s="9"/>
      <c r="D8257" s="9"/>
      <c r="E8257" s="9"/>
      <c r="F8257" s="9"/>
      <c r="I8257" s="9"/>
      <c r="K8257" s="9"/>
      <c r="L8257" s="9"/>
      <c r="M8257" s="9"/>
      <c r="O8257" s="9"/>
      <c r="P8257" s="9"/>
      <c r="Q8257" s="9"/>
      <c r="R8257" s="36"/>
      <c r="V8257" s="36"/>
    </row>
    <row r="8258" spans="1:22" x14ac:dyDescent="0.25">
      <c r="A8258" s="86"/>
      <c r="B8258" s="9"/>
      <c r="C8258" s="9"/>
      <c r="D8258" s="9"/>
      <c r="E8258" s="9"/>
      <c r="F8258" s="9"/>
      <c r="I8258" s="9"/>
      <c r="K8258" s="9"/>
      <c r="L8258" s="9"/>
      <c r="M8258" s="9"/>
      <c r="O8258" s="9"/>
      <c r="P8258" s="9"/>
      <c r="Q8258" s="9"/>
      <c r="R8258" s="36"/>
      <c r="V8258" s="36"/>
    </row>
    <row r="8259" spans="1:22" x14ac:dyDescent="0.25">
      <c r="A8259" s="86"/>
      <c r="B8259" s="9"/>
      <c r="C8259" s="9"/>
      <c r="D8259" s="9"/>
      <c r="E8259" s="9"/>
      <c r="F8259" s="9"/>
      <c r="I8259" s="9"/>
      <c r="K8259" s="9"/>
      <c r="L8259" s="9"/>
      <c r="M8259" s="9"/>
      <c r="O8259" s="9"/>
      <c r="P8259" s="9"/>
      <c r="Q8259" s="9"/>
      <c r="R8259" s="36"/>
      <c r="V8259" s="36"/>
    </row>
    <row r="8260" spans="1:22" x14ac:dyDescent="0.25">
      <c r="A8260" s="86"/>
      <c r="B8260" s="9"/>
      <c r="C8260" s="9"/>
      <c r="D8260" s="9"/>
      <c r="E8260" s="9"/>
      <c r="F8260" s="9"/>
      <c r="I8260" s="9"/>
      <c r="K8260" s="9"/>
      <c r="L8260" s="9"/>
      <c r="M8260" s="9"/>
      <c r="O8260" s="9"/>
      <c r="P8260" s="9"/>
      <c r="Q8260" s="9"/>
      <c r="R8260" s="36"/>
      <c r="V8260" s="36"/>
    </row>
    <row r="8261" spans="1:22" x14ac:dyDescent="0.25">
      <c r="A8261" s="86"/>
      <c r="B8261" s="9"/>
      <c r="C8261" s="9"/>
      <c r="D8261" s="9"/>
      <c r="E8261" s="9"/>
      <c r="F8261" s="9"/>
      <c r="I8261" s="9"/>
      <c r="K8261" s="9"/>
      <c r="L8261" s="9"/>
      <c r="M8261" s="9"/>
      <c r="O8261" s="9"/>
      <c r="P8261" s="9"/>
      <c r="Q8261" s="9"/>
      <c r="R8261" s="36"/>
      <c r="V8261" s="36"/>
    </row>
    <row r="8262" spans="1:22" x14ac:dyDescent="0.25">
      <c r="A8262" s="86"/>
      <c r="B8262" s="9"/>
      <c r="C8262" s="9"/>
      <c r="D8262" s="9"/>
      <c r="E8262" s="9"/>
      <c r="F8262" s="9"/>
      <c r="I8262" s="9"/>
      <c r="K8262" s="9"/>
      <c r="L8262" s="9"/>
      <c r="M8262" s="9"/>
      <c r="O8262" s="9"/>
      <c r="P8262" s="9"/>
      <c r="Q8262" s="9"/>
      <c r="R8262" s="36"/>
      <c r="V8262" s="36"/>
    </row>
    <row r="8263" spans="1:22" x14ac:dyDescent="0.25">
      <c r="A8263" s="86"/>
      <c r="B8263" s="9"/>
      <c r="C8263" s="9"/>
      <c r="D8263" s="9"/>
      <c r="E8263" s="9"/>
      <c r="F8263" s="9"/>
      <c r="I8263" s="9"/>
      <c r="K8263" s="9"/>
      <c r="L8263" s="9"/>
      <c r="M8263" s="9"/>
      <c r="O8263" s="9"/>
      <c r="P8263" s="9"/>
      <c r="Q8263" s="9"/>
      <c r="R8263" s="36"/>
      <c r="V8263" s="36"/>
    </row>
    <row r="8264" spans="1:22" x14ac:dyDescent="0.25">
      <c r="A8264" s="86"/>
      <c r="B8264" s="9"/>
      <c r="C8264" s="9"/>
      <c r="D8264" s="9"/>
      <c r="E8264" s="9"/>
      <c r="F8264" s="9"/>
      <c r="I8264" s="9"/>
      <c r="K8264" s="9"/>
      <c r="L8264" s="9"/>
      <c r="M8264" s="9"/>
      <c r="O8264" s="9"/>
      <c r="P8264" s="9"/>
      <c r="Q8264" s="9"/>
      <c r="R8264" s="36"/>
      <c r="V8264" s="36"/>
    </row>
    <row r="8265" spans="1:22" x14ac:dyDescent="0.25">
      <c r="A8265" s="86"/>
      <c r="B8265" s="9"/>
      <c r="C8265" s="9"/>
      <c r="D8265" s="9"/>
      <c r="E8265" s="9"/>
      <c r="F8265" s="9"/>
      <c r="I8265" s="9"/>
      <c r="K8265" s="9"/>
      <c r="L8265" s="9"/>
      <c r="M8265" s="9"/>
      <c r="O8265" s="9"/>
      <c r="P8265" s="9"/>
      <c r="Q8265" s="9"/>
      <c r="R8265" s="36"/>
      <c r="V8265" s="36"/>
    </row>
    <row r="8266" spans="1:22" x14ac:dyDescent="0.25">
      <c r="A8266" s="86"/>
      <c r="B8266" s="9"/>
      <c r="C8266" s="9"/>
      <c r="D8266" s="9"/>
      <c r="E8266" s="9"/>
      <c r="F8266" s="9"/>
      <c r="I8266" s="9"/>
      <c r="K8266" s="9"/>
      <c r="L8266" s="9"/>
      <c r="M8266" s="9"/>
      <c r="O8266" s="9"/>
      <c r="P8266" s="9"/>
      <c r="Q8266" s="9"/>
      <c r="R8266" s="36"/>
      <c r="V8266" s="36"/>
    </row>
    <row r="8267" spans="1:22" x14ac:dyDescent="0.25">
      <c r="A8267" s="86"/>
      <c r="B8267" s="9"/>
      <c r="C8267" s="9"/>
      <c r="D8267" s="9"/>
      <c r="E8267" s="9"/>
      <c r="F8267" s="9"/>
      <c r="I8267" s="9"/>
      <c r="K8267" s="9"/>
      <c r="L8267" s="9"/>
      <c r="M8267" s="9"/>
      <c r="O8267" s="9"/>
      <c r="P8267" s="9"/>
      <c r="Q8267" s="9"/>
      <c r="R8267" s="36"/>
      <c r="V8267" s="36"/>
    </row>
    <row r="8268" spans="1:22" x14ac:dyDescent="0.25">
      <c r="A8268" s="86"/>
      <c r="B8268" s="9"/>
      <c r="C8268" s="9"/>
      <c r="D8268" s="9"/>
      <c r="E8268" s="9"/>
      <c r="F8268" s="9"/>
      <c r="I8268" s="9"/>
      <c r="K8268" s="9"/>
      <c r="L8268" s="9"/>
      <c r="M8268" s="9"/>
      <c r="O8268" s="9"/>
      <c r="P8268" s="9"/>
      <c r="Q8268" s="9"/>
      <c r="R8268" s="36"/>
      <c r="V8268" s="36"/>
    </row>
    <row r="8269" spans="1:22" x14ac:dyDescent="0.25">
      <c r="A8269" s="86"/>
      <c r="B8269" s="9"/>
      <c r="C8269" s="9"/>
      <c r="D8269" s="9"/>
      <c r="E8269" s="9"/>
      <c r="F8269" s="9"/>
      <c r="I8269" s="9"/>
      <c r="K8269" s="9"/>
      <c r="L8269" s="9"/>
      <c r="M8269" s="9"/>
      <c r="O8269" s="9"/>
      <c r="P8269" s="9"/>
      <c r="Q8269" s="9"/>
      <c r="R8269" s="36"/>
      <c r="V8269" s="36"/>
    </row>
    <row r="8270" spans="1:22" x14ac:dyDescent="0.25">
      <c r="A8270" s="86"/>
      <c r="B8270" s="9"/>
      <c r="C8270" s="9"/>
      <c r="D8270" s="9"/>
      <c r="E8270" s="9"/>
      <c r="F8270" s="9"/>
      <c r="I8270" s="9"/>
      <c r="K8270" s="9"/>
      <c r="L8270" s="9"/>
      <c r="M8270" s="9"/>
      <c r="O8270" s="9"/>
      <c r="P8270" s="9"/>
      <c r="Q8270" s="9"/>
      <c r="R8270" s="36"/>
      <c r="V8270" s="36"/>
    </row>
    <row r="8271" spans="1:22" x14ac:dyDescent="0.25">
      <c r="A8271" s="86"/>
      <c r="B8271" s="9"/>
      <c r="C8271" s="9"/>
      <c r="D8271" s="9"/>
      <c r="E8271" s="9"/>
      <c r="F8271" s="9"/>
      <c r="I8271" s="9"/>
      <c r="K8271" s="9"/>
      <c r="L8271" s="9"/>
      <c r="M8271" s="9"/>
      <c r="O8271" s="9"/>
      <c r="P8271" s="9"/>
      <c r="Q8271" s="9"/>
      <c r="R8271" s="36"/>
      <c r="V8271" s="36"/>
    </row>
    <row r="8272" spans="1:22" x14ac:dyDescent="0.25">
      <c r="A8272" s="86"/>
      <c r="B8272" s="9"/>
      <c r="C8272" s="9"/>
      <c r="D8272" s="9"/>
      <c r="E8272" s="9"/>
      <c r="F8272" s="9"/>
      <c r="I8272" s="9"/>
      <c r="K8272" s="9"/>
      <c r="L8272" s="9"/>
      <c r="M8272" s="9"/>
      <c r="O8272" s="9"/>
      <c r="P8272" s="9"/>
      <c r="Q8272" s="9"/>
      <c r="R8272" s="36"/>
      <c r="V8272" s="36"/>
    </row>
    <row r="8273" spans="1:22" x14ac:dyDescent="0.25">
      <c r="A8273" s="86"/>
      <c r="B8273" s="9"/>
      <c r="C8273" s="9"/>
      <c r="D8273" s="9"/>
      <c r="E8273" s="9"/>
      <c r="F8273" s="9"/>
      <c r="I8273" s="9"/>
      <c r="K8273" s="9"/>
      <c r="L8273" s="9"/>
      <c r="M8273" s="9"/>
      <c r="O8273" s="9"/>
      <c r="P8273" s="9"/>
      <c r="Q8273" s="9"/>
      <c r="R8273" s="36"/>
      <c r="V8273" s="36"/>
    </row>
    <row r="8274" spans="1:22" x14ac:dyDescent="0.25">
      <c r="A8274" s="86"/>
      <c r="B8274" s="9"/>
      <c r="C8274" s="9"/>
      <c r="D8274" s="9"/>
      <c r="E8274" s="9"/>
      <c r="F8274" s="9"/>
      <c r="I8274" s="9"/>
      <c r="K8274" s="9"/>
      <c r="L8274" s="9"/>
      <c r="M8274" s="9"/>
      <c r="O8274" s="9"/>
      <c r="P8274" s="9"/>
      <c r="Q8274" s="9"/>
      <c r="R8274" s="36"/>
      <c r="V8274" s="36"/>
    </row>
    <row r="8275" spans="1:22" x14ac:dyDescent="0.25">
      <c r="A8275" s="86"/>
      <c r="B8275" s="9"/>
      <c r="C8275" s="9"/>
      <c r="D8275" s="9"/>
      <c r="E8275" s="9"/>
      <c r="F8275" s="9"/>
      <c r="I8275" s="9"/>
      <c r="K8275" s="9"/>
      <c r="L8275" s="9"/>
      <c r="M8275" s="9"/>
      <c r="O8275" s="9"/>
      <c r="P8275" s="9"/>
      <c r="Q8275" s="9"/>
      <c r="R8275" s="36"/>
      <c r="V8275" s="36"/>
    </row>
    <row r="8276" spans="1:22" x14ac:dyDescent="0.25">
      <c r="A8276" s="86"/>
      <c r="B8276" s="9"/>
      <c r="C8276" s="9"/>
      <c r="D8276" s="9"/>
      <c r="E8276" s="9"/>
      <c r="F8276" s="9"/>
      <c r="I8276" s="9"/>
      <c r="K8276" s="9"/>
      <c r="L8276" s="9"/>
      <c r="M8276" s="9"/>
      <c r="O8276" s="9"/>
      <c r="P8276" s="9"/>
      <c r="Q8276" s="9"/>
      <c r="R8276" s="36"/>
      <c r="V8276" s="36"/>
    </row>
    <row r="8277" spans="1:22" x14ac:dyDescent="0.25">
      <c r="A8277" s="86"/>
      <c r="B8277" s="9"/>
      <c r="C8277" s="9"/>
      <c r="D8277" s="9"/>
      <c r="E8277" s="9"/>
      <c r="F8277" s="9"/>
      <c r="I8277" s="9"/>
      <c r="K8277" s="9"/>
      <c r="L8277" s="9"/>
      <c r="M8277" s="9"/>
      <c r="O8277" s="9"/>
      <c r="P8277" s="9"/>
      <c r="Q8277" s="9"/>
      <c r="R8277" s="36"/>
      <c r="V8277" s="36"/>
    </row>
    <row r="8278" spans="1:22" x14ac:dyDescent="0.25">
      <c r="A8278" s="86"/>
      <c r="B8278" s="9"/>
      <c r="C8278" s="9"/>
      <c r="D8278" s="9"/>
      <c r="E8278" s="9"/>
      <c r="F8278" s="9"/>
      <c r="I8278" s="9"/>
      <c r="K8278" s="9"/>
      <c r="L8278" s="9"/>
      <c r="M8278" s="9"/>
      <c r="O8278" s="9"/>
      <c r="P8278" s="9"/>
      <c r="Q8278" s="9"/>
      <c r="R8278" s="36"/>
      <c r="V8278" s="36"/>
    </row>
    <row r="8279" spans="1:22" x14ac:dyDescent="0.25">
      <c r="A8279" s="86"/>
      <c r="B8279" s="9"/>
      <c r="C8279" s="9"/>
      <c r="D8279" s="9"/>
      <c r="E8279" s="9"/>
      <c r="F8279" s="9"/>
      <c r="I8279" s="9"/>
      <c r="K8279" s="9"/>
      <c r="L8279" s="9"/>
      <c r="M8279" s="9"/>
      <c r="O8279" s="9"/>
      <c r="P8279" s="9"/>
      <c r="Q8279" s="9"/>
      <c r="R8279" s="36"/>
      <c r="V8279" s="36"/>
    </row>
    <row r="8280" spans="1:22" x14ac:dyDescent="0.25">
      <c r="A8280" s="86"/>
      <c r="B8280" s="9"/>
      <c r="C8280" s="9"/>
      <c r="D8280" s="9"/>
      <c r="E8280" s="9"/>
      <c r="F8280" s="9"/>
      <c r="I8280" s="9"/>
      <c r="K8280" s="9"/>
      <c r="L8280" s="9"/>
      <c r="M8280" s="9"/>
      <c r="O8280" s="9"/>
      <c r="P8280" s="9"/>
      <c r="Q8280" s="9"/>
      <c r="R8280" s="36"/>
      <c r="V8280" s="36"/>
    </row>
    <row r="8281" spans="1:22" x14ac:dyDescent="0.25">
      <c r="A8281" s="86"/>
      <c r="B8281" s="9"/>
      <c r="C8281" s="9"/>
      <c r="D8281" s="9"/>
      <c r="E8281" s="9"/>
      <c r="F8281" s="9"/>
      <c r="I8281" s="9"/>
      <c r="K8281" s="9"/>
      <c r="L8281" s="9"/>
      <c r="M8281" s="9"/>
      <c r="O8281" s="9"/>
      <c r="P8281" s="9"/>
      <c r="Q8281" s="9"/>
      <c r="R8281" s="36"/>
      <c r="V8281" s="36"/>
    </row>
    <row r="8282" spans="1:22" x14ac:dyDescent="0.25">
      <c r="A8282" s="86"/>
      <c r="B8282" s="9"/>
      <c r="C8282" s="9"/>
      <c r="D8282" s="9"/>
      <c r="E8282" s="9"/>
      <c r="F8282" s="9"/>
      <c r="I8282" s="9"/>
      <c r="K8282" s="9"/>
      <c r="L8282" s="9"/>
      <c r="M8282" s="9"/>
      <c r="O8282" s="9"/>
      <c r="P8282" s="9"/>
      <c r="Q8282" s="9"/>
      <c r="R8282" s="36"/>
      <c r="V8282" s="36"/>
    </row>
    <row r="8283" spans="1:22" x14ac:dyDescent="0.25">
      <c r="A8283" s="86"/>
      <c r="B8283" s="9"/>
      <c r="C8283" s="9"/>
      <c r="D8283" s="9"/>
      <c r="E8283" s="9"/>
      <c r="F8283" s="9"/>
      <c r="I8283" s="9"/>
      <c r="K8283" s="9"/>
      <c r="L8283" s="9"/>
      <c r="M8283" s="9"/>
      <c r="O8283" s="9"/>
      <c r="P8283" s="9"/>
      <c r="Q8283" s="9"/>
      <c r="R8283" s="36"/>
      <c r="V8283" s="36"/>
    </row>
    <row r="8284" spans="1:22" x14ac:dyDescent="0.25">
      <c r="A8284" s="86"/>
      <c r="B8284" s="9"/>
      <c r="C8284" s="9"/>
      <c r="D8284" s="9"/>
      <c r="E8284" s="9"/>
      <c r="F8284" s="9"/>
      <c r="I8284" s="9"/>
      <c r="K8284" s="9"/>
      <c r="L8284" s="9"/>
      <c r="M8284" s="9"/>
      <c r="O8284" s="9"/>
      <c r="P8284" s="9"/>
      <c r="Q8284" s="9"/>
      <c r="R8284" s="36"/>
      <c r="V8284" s="36"/>
    </row>
    <row r="8285" spans="1:22" x14ac:dyDescent="0.25">
      <c r="A8285" s="86"/>
      <c r="B8285" s="9"/>
      <c r="C8285" s="9"/>
      <c r="D8285" s="9"/>
      <c r="E8285" s="9"/>
      <c r="F8285" s="9"/>
      <c r="I8285" s="9"/>
      <c r="K8285" s="9"/>
      <c r="L8285" s="9"/>
      <c r="M8285" s="9"/>
      <c r="O8285" s="9"/>
      <c r="P8285" s="9"/>
      <c r="Q8285" s="9"/>
      <c r="R8285" s="36"/>
      <c r="V8285" s="36"/>
    </row>
    <row r="8286" spans="1:22" x14ac:dyDescent="0.25">
      <c r="A8286" s="86"/>
      <c r="B8286" s="9"/>
      <c r="C8286" s="9"/>
      <c r="D8286" s="9"/>
      <c r="E8286" s="9"/>
      <c r="F8286" s="9"/>
      <c r="I8286" s="9"/>
      <c r="K8286" s="9"/>
      <c r="L8286" s="9"/>
      <c r="M8286" s="9"/>
      <c r="O8286" s="9"/>
      <c r="P8286" s="9"/>
      <c r="Q8286" s="9"/>
      <c r="R8286" s="36"/>
      <c r="V8286" s="36"/>
    </row>
    <row r="8287" spans="1:22" x14ac:dyDescent="0.25">
      <c r="A8287" s="86"/>
      <c r="B8287" s="9"/>
      <c r="C8287" s="9"/>
      <c r="D8287" s="9"/>
      <c r="E8287" s="9"/>
      <c r="F8287" s="9"/>
      <c r="I8287" s="9"/>
      <c r="K8287" s="9"/>
      <c r="L8287" s="9"/>
      <c r="M8287" s="9"/>
      <c r="O8287" s="9"/>
      <c r="P8287" s="9"/>
      <c r="Q8287" s="9"/>
      <c r="R8287" s="36"/>
      <c r="V8287" s="36"/>
    </row>
    <row r="8288" spans="1:22" x14ac:dyDescent="0.25">
      <c r="A8288" s="86"/>
      <c r="B8288" s="9"/>
      <c r="C8288" s="9"/>
      <c r="D8288" s="9"/>
      <c r="E8288" s="9"/>
      <c r="F8288" s="9"/>
      <c r="I8288" s="9"/>
      <c r="K8288" s="9"/>
      <c r="L8288" s="9"/>
      <c r="M8288" s="9"/>
      <c r="O8288" s="9"/>
      <c r="P8288" s="9"/>
      <c r="Q8288" s="9"/>
      <c r="R8288" s="36"/>
      <c r="V8288" s="36"/>
    </row>
    <row r="8289" spans="1:22" x14ac:dyDescent="0.25">
      <c r="A8289" s="86"/>
      <c r="B8289" s="9"/>
      <c r="C8289" s="9"/>
      <c r="D8289" s="9"/>
      <c r="E8289" s="9"/>
      <c r="F8289" s="9"/>
      <c r="I8289" s="9"/>
      <c r="K8289" s="9"/>
      <c r="L8289" s="9"/>
      <c r="M8289" s="9"/>
      <c r="O8289" s="9"/>
      <c r="P8289" s="9"/>
      <c r="Q8289" s="9"/>
      <c r="R8289" s="36"/>
      <c r="V8289" s="36"/>
    </row>
    <row r="8290" spans="1:22" x14ac:dyDescent="0.25">
      <c r="A8290" s="86"/>
      <c r="B8290" s="9"/>
      <c r="C8290" s="9"/>
      <c r="D8290" s="9"/>
      <c r="E8290" s="9"/>
      <c r="F8290" s="9"/>
      <c r="I8290" s="9"/>
      <c r="K8290" s="9"/>
      <c r="L8290" s="9"/>
      <c r="M8290" s="9"/>
      <c r="O8290" s="9"/>
      <c r="P8290" s="9"/>
      <c r="Q8290" s="9"/>
      <c r="R8290" s="36"/>
      <c r="V8290" s="36"/>
    </row>
    <row r="8291" spans="1:22" x14ac:dyDescent="0.25">
      <c r="A8291" s="86"/>
      <c r="B8291" s="9"/>
      <c r="C8291" s="9"/>
      <c r="D8291" s="9"/>
      <c r="E8291" s="9"/>
      <c r="F8291" s="9"/>
      <c r="I8291" s="9"/>
      <c r="K8291" s="9"/>
      <c r="L8291" s="9"/>
      <c r="M8291" s="9"/>
      <c r="O8291" s="9"/>
      <c r="P8291" s="9"/>
      <c r="Q8291" s="9"/>
      <c r="R8291" s="36"/>
      <c r="V8291" s="36"/>
    </row>
    <row r="8292" spans="1:22" x14ac:dyDescent="0.25">
      <c r="A8292" s="86"/>
      <c r="B8292" s="9"/>
      <c r="C8292" s="9"/>
      <c r="D8292" s="9"/>
      <c r="E8292" s="9"/>
      <c r="F8292" s="9"/>
      <c r="I8292" s="9"/>
      <c r="K8292" s="9"/>
      <c r="L8292" s="9"/>
      <c r="M8292" s="9"/>
      <c r="O8292" s="9"/>
      <c r="P8292" s="9"/>
      <c r="Q8292" s="9"/>
      <c r="R8292" s="36"/>
      <c r="V8292" s="36"/>
    </row>
    <row r="8293" spans="1:22" x14ac:dyDescent="0.25">
      <c r="A8293" s="86"/>
      <c r="B8293" s="9"/>
      <c r="C8293" s="9"/>
      <c r="D8293" s="9"/>
      <c r="E8293" s="9"/>
      <c r="F8293" s="9"/>
      <c r="I8293" s="9"/>
      <c r="K8293" s="9"/>
      <c r="L8293" s="9"/>
      <c r="M8293" s="9"/>
      <c r="O8293" s="9"/>
      <c r="P8293" s="9"/>
      <c r="Q8293" s="9"/>
      <c r="R8293" s="36"/>
      <c r="V8293" s="36"/>
    </row>
    <row r="8294" spans="1:22" x14ac:dyDescent="0.25">
      <c r="A8294" s="86"/>
      <c r="B8294" s="9"/>
      <c r="C8294" s="9"/>
      <c r="D8294" s="9"/>
      <c r="E8294" s="9"/>
      <c r="F8294" s="9"/>
      <c r="I8294" s="9"/>
      <c r="K8294" s="9"/>
      <c r="L8294" s="9"/>
      <c r="M8294" s="9"/>
      <c r="O8294" s="9"/>
      <c r="P8294" s="9"/>
      <c r="Q8294" s="9"/>
      <c r="R8294" s="36"/>
      <c r="V8294" s="36"/>
    </row>
    <row r="8295" spans="1:22" x14ac:dyDescent="0.25">
      <c r="A8295" s="86"/>
      <c r="B8295" s="9"/>
      <c r="C8295" s="9"/>
      <c r="D8295" s="9"/>
      <c r="E8295" s="9"/>
      <c r="F8295" s="9"/>
      <c r="I8295" s="9"/>
      <c r="K8295" s="9"/>
      <c r="L8295" s="9"/>
      <c r="M8295" s="9"/>
      <c r="O8295" s="9"/>
      <c r="P8295" s="9"/>
      <c r="Q8295" s="9"/>
      <c r="R8295" s="36"/>
      <c r="V8295" s="36"/>
    </row>
    <row r="8296" spans="1:22" x14ac:dyDescent="0.25">
      <c r="A8296" s="86"/>
      <c r="B8296" s="9"/>
      <c r="C8296" s="9"/>
      <c r="D8296" s="9"/>
      <c r="E8296" s="9"/>
      <c r="F8296" s="9"/>
      <c r="I8296" s="9"/>
      <c r="K8296" s="9"/>
      <c r="L8296" s="9"/>
      <c r="M8296" s="9"/>
      <c r="O8296" s="9"/>
      <c r="P8296" s="9"/>
      <c r="Q8296" s="9"/>
      <c r="R8296" s="36"/>
      <c r="V8296" s="36"/>
    </row>
    <row r="8297" spans="1:22" x14ac:dyDescent="0.25">
      <c r="A8297" s="86"/>
      <c r="B8297" s="9"/>
      <c r="C8297" s="9"/>
      <c r="D8297" s="9"/>
      <c r="E8297" s="9"/>
      <c r="F8297" s="9"/>
      <c r="I8297" s="9"/>
      <c r="K8297" s="9"/>
      <c r="L8297" s="9"/>
      <c r="M8297" s="9"/>
      <c r="O8297" s="9"/>
      <c r="P8297" s="9"/>
      <c r="Q8297" s="9"/>
      <c r="R8297" s="36"/>
      <c r="V8297" s="36"/>
    </row>
    <row r="8298" spans="1:22" x14ac:dyDescent="0.25">
      <c r="A8298" s="86"/>
      <c r="B8298" s="9"/>
      <c r="C8298" s="9"/>
      <c r="D8298" s="9"/>
      <c r="E8298" s="9"/>
      <c r="F8298" s="9"/>
      <c r="I8298" s="9"/>
      <c r="K8298" s="9"/>
      <c r="L8298" s="9"/>
      <c r="M8298" s="9"/>
      <c r="O8298" s="9"/>
      <c r="P8298" s="9"/>
      <c r="Q8298" s="9"/>
      <c r="R8298" s="36"/>
      <c r="V8298" s="36"/>
    </row>
    <row r="8299" spans="1:22" x14ac:dyDescent="0.25">
      <c r="A8299" s="86"/>
      <c r="B8299" s="9"/>
      <c r="C8299" s="9"/>
      <c r="D8299" s="9"/>
      <c r="E8299" s="9"/>
      <c r="F8299" s="9"/>
      <c r="I8299" s="9"/>
      <c r="K8299" s="9"/>
      <c r="L8299" s="9"/>
      <c r="M8299" s="9"/>
      <c r="O8299" s="9"/>
      <c r="P8299" s="9"/>
      <c r="Q8299" s="9"/>
      <c r="R8299" s="36"/>
      <c r="V8299" s="36"/>
    </row>
    <row r="8300" spans="1:22" x14ac:dyDescent="0.25">
      <c r="A8300" s="86"/>
      <c r="B8300" s="9"/>
      <c r="C8300" s="9"/>
      <c r="D8300" s="9"/>
      <c r="E8300" s="9"/>
      <c r="F8300" s="9"/>
      <c r="I8300" s="9"/>
      <c r="K8300" s="9"/>
      <c r="L8300" s="9"/>
      <c r="M8300" s="9"/>
      <c r="O8300" s="9"/>
      <c r="P8300" s="9"/>
      <c r="Q8300" s="9"/>
      <c r="R8300" s="36"/>
      <c r="V8300" s="36"/>
    </row>
    <row r="8301" spans="1:22" x14ac:dyDescent="0.25">
      <c r="A8301" s="86"/>
      <c r="B8301" s="9"/>
      <c r="C8301" s="9"/>
      <c r="D8301" s="9"/>
      <c r="E8301" s="9"/>
      <c r="F8301" s="9"/>
      <c r="I8301" s="9"/>
      <c r="K8301" s="9"/>
      <c r="L8301" s="9"/>
      <c r="M8301" s="9"/>
      <c r="O8301" s="9"/>
      <c r="P8301" s="9"/>
      <c r="Q8301" s="9"/>
      <c r="R8301" s="36"/>
      <c r="V8301" s="36"/>
    </row>
    <row r="8302" spans="1:22" x14ac:dyDescent="0.25">
      <c r="A8302" s="86"/>
      <c r="B8302" s="9"/>
      <c r="C8302" s="9"/>
      <c r="D8302" s="9"/>
      <c r="E8302" s="9"/>
      <c r="F8302" s="9"/>
      <c r="I8302" s="9"/>
      <c r="K8302" s="9"/>
      <c r="L8302" s="9"/>
      <c r="M8302" s="9"/>
      <c r="O8302" s="9"/>
      <c r="P8302" s="9"/>
      <c r="Q8302" s="9"/>
      <c r="R8302" s="36"/>
      <c r="V8302" s="36"/>
    </row>
    <row r="8303" spans="1:22" x14ac:dyDescent="0.25">
      <c r="A8303" s="86"/>
      <c r="B8303" s="9"/>
      <c r="C8303" s="9"/>
      <c r="D8303" s="9"/>
      <c r="E8303" s="9"/>
      <c r="F8303" s="9"/>
      <c r="I8303" s="9"/>
      <c r="K8303" s="9"/>
      <c r="L8303" s="9"/>
      <c r="M8303" s="9"/>
      <c r="O8303" s="9"/>
      <c r="P8303" s="9"/>
      <c r="Q8303" s="9"/>
      <c r="R8303" s="36"/>
      <c r="V8303" s="36"/>
    </row>
    <row r="8304" spans="1:22" x14ac:dyDescent="0.25">
      <c r="A8304" s="86"/>
      <c r="B8304" s="9"/>
      <c r="C8304" s="9"/>
      <c r="D8304" s="9"/>
      <c r="E8304" s="9"/>
      <c r="F8304" s="9"/>
      <c r="I8304" s="9"/>
      <c r="K8304" s="9"/>
      <c r="L8304" s="9"/>
      <c r="M8304" s="9"/>
      <c r="O8304" s="9"/>
      <c r="P8304" s="9"/>
      <c r="Q8304" s="9"/>
      <c r="R8304" s="36"/>
      <c r="V8304" s="36"/>
    </row>
    <row r="8305" spans="1:22" x14ac:dyDescent="0.25">
      <c r="A8305" s="86"/>
      <c r="B8305" s="9"/>
      <c r="C8305" s="9"/>
      <c r="D8305" s="9"/>
      <c r="E8305" s="9"/>
      <c r="F8305" s="9"/>
      <c r="I8305" s="9"/>
      <c r="K8305" s="9"/>
      <c r="L8305" s="9"/>
      <c r="M8305" s="9"/>
      <c r="O8305" s="9"/>
      <c r="P8305" s="9"/>
      <c r="Q8305" s="9"/>
      <c r="R8305" s="36"/>
      <c r="V8305" s="36"/>
    </row>
    <row r="8306" spans="1:22" x14ac:dyDescent="0.25">
      <c r="A8306" s="86"/>
      <c r="B8306" s="9"/>
      <c r="C8306" s="9"/>
      <c r="D8306" s="9"/>
      <c r="E8306" s="9"/>
      <c r="F8306" s="9"/>
      <c r="I8306" s="9"/>
      <c r="K8306" s="9"/>
      <c r="L8306" s="9"/>
      <c r="M8306" s="9"/>
      <c r="O8306" s="9"/>
      <c r="P8306" s="9"/>
      <c r="Q8306" s="9"/>
      <c r="R8306" s="36"/>
      <c r="V8306" s="36"/>
    </row>
    <row r="8307" spans="1:22" x14ac:dyDescent="0.25">
      <c r="A8307" s="86"/>
      <c r="B8307" s="9"/>
      <c r="C8307" s="9"/>
      <c r="D8307" s="9"/>
      <c r="E8307" s="9"/>
      <c r="F8307" s="9"/>
      <c r="I8307" s="9"/>
      <c r="K8307" s="9"/>
      <c r="L8307" s="9"/>
      <c r="M8307" s="9"/>
      <c r="O8307" s="9"/>
      <c r="P8307" s="9"/>
      <c r="Q8307" s="9"/>
      <c r="R8307" s="36"/>
      <c r="V8307" s="36"/>
    </row>
    <row r="8308" spans="1:22" x14ac:dyDescent="0.25">
      <c r="A8308" s="86"/>
      <c r="B8308" s="9"/>
      <c r="C8308" s="9"/>
      <c r="D8308" s="9"/>
      <c r="E8308" s="9"/>
      <c r="F8308" s="9"/>
      <c r="I8308" s="9"/>
      <c r="K8308" s="9"/>
      <c r="L8308" s="9"/>
      <c r="M8308" s="9"/>
      <c r="O8308" s="9"/>
      <c r="P8308" s="9"/>
      <c r="Q8308" s="9"/>
      <c r="R8308" s="36"/>
      <c r="V8308" s="36"/>
    </row>
    <row r="8309" spans="1:22" x14ac:dyDescent="0.25">
      <c r="A8309" s="86"/>
      <c r="B8309" s="9"/>
      <c r="C8309" s="9"/>
      <c r="D8309" s="9"/>
      <c r="E8309" s="9"/>
      <c r="F8309" s="9"/>
      <c r="I8309" s="9"/>
      <c r="K8309" s="9"/>
      <c r="L8309" s="9"/>
      <c r="M8309" s="9"/>
      <c r="O8309" s="9"/>
      <c r="P8309" s="9"/>
      <c r="Q8309" s="9"/>
      <c r="R8309" s="36"/>
      <c r="V8309" s="36"/>
    </row>
    <row r="8310" spans="1:22" x14ac:dyDescent="0.25">
      <c r="A8310" s="86"/>
      <c r="B8310" s="9"/>
      <c r="C8310" s="9"/>
      <c r="D8310" s="9"/>
      <c r="E8310" s="9"/>
      <c r="F8310" s="9"/>
      <c r="I8310" s="9"/>
      <c r="K8310" s="9"/>
      <c r="L8310" s="9"/>
      <c r="M8310" s="9"/>
      <c r="O8310" s="9"/>
      <c r="P8310" s="9"/>
      <c r="Q8310" s="9"/>
      <c r="R8310" s="36"/>
      <c r="V8310" s="36"/>
    </row>
    <row r="8311" spans="1:22" x14ac:dyDescent="0.25">
      <c r="A8311" s="86"/>
      <c r="B8311" s="9"/>
      <c r="C8311" s="9"/>
      <c r="D8311" s="9"/>
      <c r="E8311" s="9"/>
      <c r="F8311" s="9"/>
      <c r="I8311" s="9"/>
      <c r="K8311" s="9"/>
      <c r="L8311" s="9"/>
      <c r="M8311" s="9"/>
      <c r="O8311" s="9"/>
      <c r="P8311" s="9"/>
      <c r="Q8311" s="9"/>
      <c r="R8311" s="36"/>
      <c r="V8311" s="36"/>
    </row>
    <row r="8312" spans="1:22" x14ac:dyDescent="0.25">
      <c r="A8312" s="86"/>
      <c r="B8312" s="9"/>
      <c r="C8312" s="9"/>
      <c r="D8312" s="9"/>
      <c r="E8312" s="9"/>
      <c r="F8312" s="9"/>
      <c r="I8312" s="9"/>
      <c r="K8312" s="9"/>
      <c r="L8312" s="9"/>
      <c r="M8312" s="9"/>
      <c r="O8312" s="9"/>
      <c r="P8312" s="9"/>
      <c r="Q8312" s="9"/>
      <c r="R8312" s="36"/>
      <c r="V8312" s="36"/>
    </row>
    <row r="8313" spans="1:22" x14ac:dyDescent="0.25">
      <c r="A8313" s="86"/>
      <c r="B8313" s="9"/>
      <c r="C8313" s="9"/>
      <c r="D8313" s="9"/>
      <c r="E8313" s="9"/>
      <c r="F8313" s="9"/>
      <c r="I8313" s="9"/>
      <c r="K8313" s="9"/>
      <c r="L8313" s="9"/>
      <c r="M8313" s="9"/>
      <c r="O8313" s="9"/>
      <c r="P8313" s="9"/>
      <c r="Q8313" s="9"/>
      <c r="R8313" s="36"/>
      <c r="V8313" s="36"/>
    </row>
    <row r="8314" spans="1:22" x14ac:dyDescent="0.25">
      <c r="A8314" s="86"/>
      <c r="B8314" s="9"/>
      <c r="C8314" s="9"/>
      <c r="D8314" s="9"/>
      <c r="E8314" s="9"/>
      <c r="F8314" s="9"/>
      <c r="I8314" s="9"/>
      <c r="K8314" s="9"/>
      <c r="L8314" s="9"/>
      <c r="M8314" s="9"/>
      <c r="O8314" s="9"/>
      <c r="P8314" s="9"/>
      <c r="Q8314" s="9"/>
      <c r="R8314" s="36"/>
      <c r="V8314" s="36"/>
    </row>
    <row r="8315" spans="1:22" x14ac:dyDescent="0.25">
      <c r="A8315" s="86"/>
      <c r="B8315" s="9"/>
      <c r="C8315" s="9"/>
      <c r="D8315" s="9"/>
      <c r="E8315" s="9"/>
      <c r="F8315" s="9"/>
      <c r="I8315" s="9"/>
      <c r="K8315" s="9"/>
      <c r="L8315" s="9"/>
      <c r="M8315" s="9"/>
      <c r="O8315" s="9"/>
      <c r="P8315" s="9"/>
      <c r="Q8315" s="9"/>
      <c r="R8315" s="36"/>
      <c r="V8315" s="36"/>
    </row>
    <row r="8316" spans="1:22" x14ac:dyDescent="0.25">
      <c r="A8316" s="86"/>
      <c r="B8316" s="9"/>
      <c r="C8316" s="9"/>
      <c r="D8316" s="9"/>
      <c r="E8316" s="9"/>
      <c r="F8316" s="9"/>
      <c r="I8316" s="9"/>
      <c r="K8316" s="9"/>
      <c r="L8316" s="9"/>
      <c r="M8316" s="9"/>
      <c r="O8316" s="9"/>
      <c r="P8316" s="9"/>
      <c r="Q8316" s="9"/>
      <c r="R8316" s="36"/>
      <c r="V8316" s="36"/>
    </row>
    <row r="8317" spans="1:22" x14ac:dyDescent="0.25">
      <c r="A8317" s="86"/>
      <c r="B8317" s="9"/>
      <c r="C8317" s="9"/>
      <c r="D8317" s="9"/>
      <c r="E8317" s="9"/>
      <c r="F8317" s="9"/>
      <c r="I8317" s="9"/>
      <c r="K8317" s="9"/>
      <c r="L8317" s="9"/>
      <c r="M8317" s="9"/>
      <c r="O8317" s="9"/>
      <c r="P8317" s="9"/>
      <c r="Q8317" s="9"/>
      <c r="R8317" s="36"/>
      <c r="V8317" s="36"/>
    </row>
    <row r="8318" spans="1:22" x14ac:dyDescent="0.25">
      <c r="A8318" s="86"/>
      <c r="B8318" s="9"/>
      <c r="C8318" s="9"/>
      <c r="D8318" s="9"/>
      <c r="E8318" s="9"/>
      <c r="F8318" s="9"/>
      <c r="I8318" s="9"/>
      <c r="K8318" s="9"/>
      <c r="L8318" s="9"/>
      <c r="M8318" s="9"/>
      <c r="O8318" s="9"/>
      <c r="P8318" s="9"/>
      <c r="Q8318" s="9"/>
      <c r="R8318" s="36"/>
      <c r="V8318" s="36"/>
    </row>
    <row r="8319" spans="1:22" x14ac:dyDescent="0.25">
      <c r="A8319" s="86"/>
      <c r="B8319" s="9"/>
      <c r="C8319" s="9"/>
      <c r="D8319" s="9"/>
      <c r="E8319" s="9"/>
      <c r="F8319" s="9"/>
      <c r="I8319" s="9"/>
      <c r="K8319" s="9"/>
      <c r="L8319" s="9"/>
      <c r="M8319" s="9"/>
      <c r="O8319" s="9"/>
      <c r="P8319" s="9"/>
      <c r="Q8319" s="9"/>
      <c r="R8319" s="36"/>
      <c r="V8319" s="36"/>
    </row>
    <row r="8320" spans="1:22" x14ac:dyDescent="0.25">
      <c r="A8320" s="86"/>
      <c r="B8320" s="9"/>
      <c r="C8320" s="9"/>
      <c r="D8320" s="9"/>
      <c r="E8320" s="9"/>
      <c r="F8320" s="9"/>
      <c r="I8320" s="9"/>
      <c r="K8320" s="9"/>
      <c r="L8320" s="9"/>
      <c r="M8320" s="9"/>
      <c r="O8320" s="9"/>
      <c r="P8320" s="9"/>
      <c r="Q8320" s="9"/>
      <c r="R8320" s="36"/>
      <c r="V8320" s="36"/>
    </row>
    <row r="8321" spans="1:22" x14ac:dyDescent="0.25">
      <c r="A8321" s="86"/>
      <c r="B8321" s="9"/>
      <c r="C8321" s="9"/>
      <c r="D8321" s="9"/>
      <c r="E8321" s="9"/>
      <c r="F8321" s="9"/>
      <c r="I8321" s="9"/>
      <c r="K8321" s="9"/>
      <c r="L8321" s="9"/>
      <c r="M8321" s="9"/>
      <c r="O8321" s="9"/>
      <c r="P8321" s="9"/>
      <c r="Q8321" s="9"/>
      <c r="R8321" s="36"/>
      <c r="V8321" s="36"/>
    </row>
    <row r="8322" spans="1:22" x14ac:dyDescent="0.25">
      <c r="A8322" s="86"/>
      <c r="B8322" s="9"/>
      <c r="C8322" s="9"/>
      <c r="D8322" s="9"/>
      <c r="E8322" s="9"/>
      <c r="F8322" s="9"/>
      <c r="I8322" s="9"/>
      <c r="K8322" s="9"/>
      <c r="L8322" s="9"/>
      <c r="M8322" s="9"/>
      <c r="O8322" s="9"/>
      <c r="P8322" s="9"/>
      <c r="Q8322" s="9"/>
      <c r="R8322" s="36"/>
      <c r="V8322" s="36"/>
    </row>
    <row r="8323" spans="1:22" x14ac:dyDescent="0.25">
      <c r="A8323" s="86"/>
      <c r="B8323" s="9"/>
      <c r="C8323" s="9"/>
      <c r="D8323" s="9"/>
      <c r="E8323" s="9"/>
      <c r="F8323" s="9"/>
      <c r="I8323" s="9"/>
      <c r="K8323" s="9"/>
      <c r="L8323" s="9"/>
      <c r="M8323" s="9"/>
      <c r="O8323" s="9"/>
      <c r="P8323" s="9"/>
      <c r="Q8323" s="9"/>
      <c r="R8323" s="36"/>
      <c r="V8323" s="36"/>
    </row>
    <row r="8324" spans="1:22" x14ac:dyDescent="0.25">
      <c r="A8324" s="86"/>
      <c r="B8324" s="9"/>
      <c r="C8324" s="9"/>
      <c r="D8324" s="9"/>
      <c r="E8324" s="9"/>
      <c r="F8324" s="9"/>
      <c r="I8324" s="9"/>
      <c r="K8324" s="9"/>
      <c r="L8324" s="9"/>
      <c r="M8324" s="9"/>
      <c r="O8324" s="9"/>
      <c r="P8324" s="9"/>
      <c r="Q8324" s="9"/>
      <c r="R8324" s="36"/>
      <c r="V8324" s="36"/>
    </row>
    <row r="8325" spans="1:22" x14ac:dyDescent="0.25">
      <c r="A8325" s="86"/>
      <c r="B8325" s="9"/>
      <c r="C8325" s="9"/>
      <c r="D8325" s="9"/>
      <c r="E8325" s="9"/>
      <c r="F8325" s="9"/>
      <c r="I8325" s="9"/>
      <c r="K8325" s="9"/>
      <c r="L8325" s="9"/>
      <c r="M8325" s="9"/>
      <c r="O8325" s="9"/>
      <c r="P8325" s="9"/>
      <c r="Q8325" s="9"/>
      <c r="R8325" s="36"/>
      <c r="V8325" s="36"/>
    </row>
    <row r="8326" spans="1:22" x14ac:dyDescent="0.25">
      <c r="A8326" s="86"/>
      <c r="B8326" s="9"/>
      <c r="C8326" s="9"/>
      <c r="D8326" s="9"/>
      <c r="E8326" s="9"/>
      <c r="F8326" s="9"/>
      <c r="I8326" s="9"/>
      <c r="K8326" s="9"/>
      <c r="L8326" s="9"/>
      <c r="M8326" s="9"/>
      <c r="O8326" s="9"/>
      <c r="P8326" s="9"/>
      <c r="Q8326" s="9"/>
      <c r="R8326" s="36"/>
      <c r="V8326" s="36"/>
    </row>
    <row r="8327" spans="1:22" x14ac:dyDescent="0.25">
      <c r="A8327" s="86"/>
      <c r="B8327" s="9"/>
      <c r="C8327" s="9"/>
      <c r="D8327" s="9"/>
      <c r="E8327" s="9"/>
      <c r="F8327" s="9"/>
      <c r="I8327" s="9"/>
      <c r="K8327" s="9"/>
      <c r="L8327" s="9"/>
      <c r="M8327" s="9"/>
      <c r="O8327" s="9"/>
      <c r="P8327" s="9"/>
      <c r="Q8327" s="9"/>
      <c r="R8327" s="36"/>
      <c r="V8327" s="36"/>
    </row>
    <row r="8328" spans="1:22" x14ac:dyDescent="0.25">
      <c r="A8328" s="86"/>
      <c r="B8328" s="9"/>
      <c r="C8328" s="9"/>
      <c r="D8328" s="9"/>
      <c r="E8328" s="9"/>
      <c r="F8328" s="9"/>
      <c r="I8328" s="9"/>
      <c r="K8328" s="9"/>
      <c r="L8328" s="9"/>
      <c r="M8328" s="9"/>
      <c r="O8328" s="9"/>
      <c r="P8328" s="9"/>
      <c r="Q8328" s="9"/>
      <c r="R8328" s="36"/>
      <c r="V8328" s="36"/>
    </row>
    <row r="8329" spans="1:22" x14ac:dyDescent="0.25">
      <c r="A8329" s="86"/>
      <c r="B8329" s="9"/>
      <c r="C8329" s="9"/>
      <c r="D8329" s="9"/>
      <c r="E8329" s="9"/>
      <c r="F8329" s="9"/>
      <c r="I8329" s="9"/>
      <c r="K8329" s="9"/>
      <c r="L8329" s="9"/>
      <c r="M8329" s="9"/>
      <c r="O8329" s="9"/>
      <c r="P8329" s="9"/>
      <c r="Q8329" s="9"/>
      <c r="R8329" s="36"/>
      <c r="V8329" s="36"/>
    </row>
    <row r="8330" spans="1:22" x14ac:dyDescent="0.25">
      <c r="A8330" s="86"/>
      <c r="B8330" s="9"/>
      <c r="C8330" s="9"/>
      <c r="D8330" s="9"/>
      <c r="E8330" s="9"/>
      <c r="F8330" s="9"/>
      <c r="I8330" s="9"/>
      <c r="K8330" s="9"/>
      <c r="L8330" s="9"/>
      <c r="M8330" s="9"/>
      <c r="O8330" s="9"/>
      <c r="P8330" s="9"/>
      <c r="Q8330" s="9"/>
      <c r="R8330" s="36"/>
      <c r="V8330" s="36"/>
    </row>
    <row r="8331" spans="1:22" x14ac:dyDescent="0.25">
      <c r="A8331" s="86"/>
      <c r="B8331" s="9"/>
      <c r="C8331" s="9"/>
      <c r="D8331" s="9"/>
      <c r="E8331" s="9"/>
      <c r="F8331" s="9"/>
      <c r="I8331" s="9"/>
      <c r="K8331" s="9"/>
      <c r="L8331" s="9"/>
      <c r="M8331" s="9"/>
      <c r="O8331" s="9"/>
      <c r="P8331" s="9"/>
      <c r="Q8331" s="9"/>
      <c r="R8331" s="36"/>
      <c r="V8331" s="36"/>
    </row>
    <row r="8332" spans="1:22" x14ac:dyDescent="0.25">
      <c r="A8332" s="86"/>
      <c r="B8332" s="9"/>
      <c r="C8332" s="9"/>
      <c r="D8332" s="9"/>
      <c r="E8332" s="9"/>
      <c r="F8332" s="9"/>
      <c r="I8332" s="9"/>
      <c r="K8332" s="9"/>
      <c r="L8332" s="9"/>
      <c r="M8332" s="9"/>
      <c r="O8332" s="9"/>
      <c r="P8332" s="9"/>
      <c r="Q8332" s="9"/>
      <c r="R8332" s="36"/>
      <c r="V8332" s="36"/>
    </row>
    <row r="8333" spans="1:22" x14ac:dyDescent="0.25">
      <c r="A8333" s="86"/>
      <c r="B8333" s="9"/>
      <c r="C8333" s="9"/>
      <c r="D8333" s="9"/>
      <c r="E8333" s="9"/>
      <c r="F8333" s="9"/>
      <c r="I8333" s="9"/>
      <c r="K8333" s="9"/>
      <c r="L8333" s="9"/>
      <c r="M8333" s="9"/>
      <c r="O8333" s="9"/>
      <c r="P8333" s="9"/>
      <c r="Q8333" s="9"/>
      <c r="R8333" s="36"/>
      <c r="V8333" s="36"/>
    </row>
    <row r="8334" spans="1:22" x14ac:dyDescent="0.25">
      <c r="A8334" s="86"/>
      <c r="B8334" s="9"/>
      <c r="C8334" s="9"/>
      <c r="D8334" s="9"/>
      <c r="E8334" s="9"/>
      <c r="F8334" s="9"/>
      <c r="I8334" s="9"/>
      <c r="K8334" s="9"/>
      <c r="L8334" s="9"/>
      <c r="M8334" s="9"/>
      <c r="O8334" s="9"/>
      <c r="P8334" s="9"/>
      <c r="Q8334" s="9"/>
      <c r="R8334" s="36"/>
      <c r="V8334" s="36"/>
    </row>
    <row r="8335" spans="1:22" x14ac:dyDescent="0.25">
      <c r="A8335" s="86"/>
      <c r="B8335" s="9"/>
      <c r="C8335" s="9"/>
      <c r="D8335" s="9"/>
      <c r="E8335" s="9"/>
      <c r="F8335" s="9"/>
      <c r="I8335" s="9"/>
      <c r="K8335" s="9"/>
      <c r="L8335" s="9"/>
      <c r="M8335" s="9"/>
      <c r="O8335" s="9"/>
      <c r="P8335" s="9"/>
      <c r="Q8335" s="9"/>
      <c r="R8335" s="36"/>
      <c r="V8335" s="36"/>
    </row>
    <row r="8336" spans="1:22" x14ac:dyDescent="0.25">
      <c r="A8336" s="86"/>
      <c r="B8336" s="9"/>
      <c r="C8336" s="9"/>
      <c r="D8336" s="9"/>
      <c r="E8336" s="9"/>
      <c r="F8336" s="9"/>
      <c r="I8336" s="9"/>
      <c r="K8336" s="9"/>
      <c r="L8336" s="9"/>
      <c r="M8336" s="9"/>
      <c r="O8336" s="9"/>
      <c r="P8336" s="9"/>
      <c r="Q8336" s="9"/>
      <c r="R8336" s="36"/>
      <c r="V8336" s="36"/>
    </row>
    <row r="8337" spans="1:22" x14ac:dyDescent="0.25">
      <c r="A8337" s="86"/>
      <c r="B8337" s="9"/>
      <c r="C8337" s="9"/>
      <c r="D8337" s="9"/>
      <c r="E8337" s="9"/>
      <c r="F8337" s="9"/>
      <c r="I8337" s="9"/>
      <c r="K8337" s="9"/>
      <c r="L8337" s="9"/>
      <c r="M8337" s="9"/>
      <c r="O8337" s="9"/>
      <c r="P8337" s="9"/>
      <c r="Q8337" s="9"/>
      <c r="R8337" s="36"/>
      <c r="V8337" s="36"/>
    </row>
    <row r="8338" spans="1:22" x14ac:dyDescent="0.25">
      <c r="A8338" s="86"/>
      <c r="B8338" s="9"/>
      <c r="C8338" s="9"/>
      <c r="D8338" s="9"/>
      <c r="E8338" s="9"/>
      <c r="F8338" s="9"/>
      <c r="I8338" s="9"/>
      <c r="K8338" s="9"/>
      <c r="L8338" s="9"/>
      <c r="M8338" s="9"/>
      <c r="O8338" s="9"/>
      <c r="P8338" s="9"/>
      <c r="Q8338" s="9"/>
      <c r="R8338" s="36"/>
      <c r="V8338" s="36"/>
    </row>
    <row r="8339" spans="1:22" x14ac:dyDescent="0.25">
      <c r="A8339" s="86"/>
      <c r="B8339" s="9"/>
      <c r="C8339" s="9"/>
      <c r="D8339" s="9"/>
      <c r="E8339" s="9"/>
      <c r="F8339" s="9"/>
      <c r="I8339" s="9"/>
      <c r="K8339" s="9"/>
      <c r="L8339" s="9"/>
      <c r="M8339" s="9"/>
      <c r="O8339" s="9"/>
      <c r="P8339" s="9"/>
      <c r="Q8339" s="9"/>
      <c r="R8339" s="36"/>
      <c r="V8339" s="36"/>
    </row>
    <row r="8340" spans="1:22" x14ac:dyDescent="0.25">
      <c r="A8340" s="86"/>
      <c r="B8340" s="9"/>
      <c r="C8340" s="9"/>
      <c r="D8340" s="9"/>
      <c r="E8340" s="9"/>
      <c r="F8340" s="9"/>
      <c r="I8340" s="9"/>
      <c r="K8340" s="9"/>
      <c r="L8340" s="9"/>
      <c r="M8340" s="9"/>
      <c r="O8340" s="9"/>
      <c r="P8340" s="9"/>
      <c r="Q8340" s="9"/>
      <c r="R8340" s="36"/>
      <c r="V8340" s="36"/>
    </row>
    <row r="8341" spans="1:22" x14ac:dyDescent="0.25">
      <c r="A8341" s="86"/>
      <c r="B8341" s="9"/>
      <c r="C8341" s="9"/>
      <c r="D8341" s="9"/>
      <c r="E8341" s="9"/>
      <c r="F8341" s="9"/>
      <c r="I8341" s="9"/>
      <c r="K8341" s="9"/>
      <c r="L8341" s="9"/>
      <c r="M8341" s="9"/>
      <c r="O8341" s="9"/>
      <c r="P8341" s="9"/>
      <c r="Q8341" s="9"/>
      <c r="R8341" s="36"/>
      <c r="V8341" s="36"/>
    </row>
    <row r="8342" spans="1:22" x14ac:dyDescent="0.25">
      <c r="A8342" s="86"/>
      <c r="B8342" s="9"/>
      <c r="C8342" s="9"/>
      <c r="D8342" s="9"/>
      <c r="E8342" s="9"/>
      <c r="F8342" s="9"/>
      <c r="I8342" s="9"/>
      <c r="K8342" s="9"/>
      <c r="L8342" s="9"/>
      <c r="M8342" s="9"/>
      <c r="O8342" s="9"/>
      <c r="P8342" s="9"/>
      <c r="Q8342" s="9"/>
      <c r="R8342" s="36"/>
      <c r="V8342" s="36"/>
    </row>
    <row r="8343" spans="1:22" x14ac:dyDescent="0.25">
      <c r="A8343" s="86"/>
      <c r="B8343" s="9"/>
      <c r="C8343" s="9"/>
      <c r="D8343" s="9"/>
      <c r="E8343" s="9"/>
      <c r="F8343" s="9"/>
      <c r="I8343" s="9"/>
      <c r="K8343" s="9"/>
      <c r="L8343" s="9"/>
      <c r="M8343" s="9"/>
      <c r="O8343" s="9"/>
      <c r="P8343" s="9"/>
      <c r="Q8343" s="9"/>
      <c r="R8343" s="36"/>
      <c r="V8343" s="36"/>
    </row>
    <row r="8344" spans="1:22" x14ac:dyDescent="0.25">
      <c r="A8344" s="86"/>
      <c r="B8344" s="9"/>
      <c r="C8344" s="9"/>
      <c r="D8344" s="9"/>
      <c r="E8344" s="9"/>
      <c r="F8344" s="9"/>
      <c r="I8344" s="9"/>
      <c r="K8344" s="9"/>
      <c r="L8344" s="9"/>
      <c r="M8344" s="9"/>
      <c r="O8344" s="9"/>
      <c r="P8344" s="9"/>
      <c r="Q8344" s="9"/>
      <c r="R8344" s="36"/>
      <c r="V8344" s="36"/>
    </row>
    <row r="8345" spans="1:22" x14ac:dyDescent="0.25">
      <c r="A8345" s="86"/>
      <c r="B8345" s="9"/>
      <c r="C8345" s="9"/>
      <c r="D8345" s="9"/>
      <c r="E8345" s="9"/>
      <c r="F8345" s="9"/>
      <c r="I8345" s="9"/>
      <c r="K8345" s="9"/>
      <c r="L8345" s="9"/>
      <c r="M8345" s="9"/>
      <c r="O8345" s="9"/>
      <c r="P8345" s="9"/>
      <c r="Q8345" s="9"/>
      <c r="R8345" s="36"/>
      <c r="V8345" s="36"/>
    </row>
    <row r="8346" spans="1:22" x14ac:dyDescent="0.25">
      <c r="A8346" s="86"/>
      <c r="B8346" s="9"/>
      <c r="C8346" s="9"/>
      <c r="D8346" s="9"/>
      <c r="E8346" s="9"/>
      <c r="F8346" s="9"/>
      <c r="I8346" s="9"/>
      <c r="K8346" s="9"/>
      <c r="L8346" s="9"/>
      <c r="M8346" s="9"/>
      <c r="O8346" s="9"/>
      <c r="P8346" s="9"/>
      <c r="Q8346" s="9"/>
      <c r="R8346" s="36"/>
      <c r="V8346" s="36"/>
    </row>
    <row r="8347" spans="1:22" x14ac:dyDescent="0.25">
      <c r="A8347" s="86"/>
      <c r="B8347" s="9"/>
      <c r="C8347" s="9"/>
      <c r="D8347" s="9"/>
      <c r="E8347" s="9"/>
      <c r="F8347" s="9"/>
      <c r="I8347" s="9"/>
      <c r="K8347" s="9"/>
      <c r="L8347" s="9"/>
      <c r="M8347" s="9"/>
      <c r="O8347" s="9"/>
      <c r="P8347" s="9"/>
      <c r="Q8347" s="9"/>
      <c r="R8347" s="36"/>
      <c r="V8347" s="36"/>
    </row>
    <row r="8348" spans="1:22" x14ac:dyDescent="0.25">
      <c r="A8348" s="86"/>
      <c r="B8348" s="9"/>
      <c r="C8348" s="9"/>
      <c r="D8348" s="9"/>
      <c r="E8348" s="9"/>
      <c r="F8348" s="9"/>
      <c r="I8348" s="9"/>
      <c r="K8348" s="9"/>
      <c r="L8348" s="9"/>
      <c r="M8348" s="9"/>
      <c r="O8348" s="9"/>
      <c r="P8348" s="9"/>
      <c r="Q8348" s="9"/>
      <c r="R8348" s="36"/>
      <c r="V8348" s="36"/>
    </row>
    <row r="8349" spans="1:22" x14ac:dyDescent="0.25">
      <c r="A8349" s="86"/>
      <c r="B8349" s="9"/>
      <c r="C8349" s="9"/>
      <c r="D8349" s="9"/>
      <c r="E8349" s="9"/>
      <c r="F8349" s="9"/>
      <c r="I8349" s="9"/>
      <c r="K8349" s="9"/>
      <c r="L8349" s="9"/>
      <c r="M8349" s="9"/>
      <c r="O8349" s="9"/>
      <c r="P8349" s="9"/>
      <c r="Q8349" s="9"/>
      <c r="R8349" s="36"/>
      <c r="V8349" s="36"/>
    </row>
    <row r="8350" spans="1:22" x14ac:dyDescent="0.25">
      <c r="A8350" s="86"/>
      <c r="B8350" s="9"/>
      <c r="C8350" s="9"/>
      <c r="D8350" s="9"/>
      <c r="E8350" s="9"/>
      <c r="F8350" s="9"/>
      <c r="I8350" s="9"/>
      <c r="K8350" s="9"/>
      <c r="L8350" s="9"/>
      <c r="M8350" s="9"/>
      <c r="O8350" s="9"/>
      <c r="P8350" s="9"/>
      <c r="Q8350" s="9"/>
      <c r="R8350" s="36"/>
      <c r="V8350" s="36"/>
    </row>
    <row r="8351" spans="1:22" x14ac:dyDescent="0.25">
      <c r="A8351" s="86"/>
      <c r="B8351" s="9"/>
      <c r="C8351" s="9"/>
      <c r="D8351" s="9"/>
      <c r="E8351" s="9"/>
      <c r="F8351" s="9"/>
      <c r="I8351" s="9"/>
      <c r="K8351" s="9"/>
      <c r="L8351" s="9"/>
      <c r="M8351" s="9"/>
      <c r="O8351" s="9"/>
      <c r="P8351" s="9"/>
      <c r="Q8351" s="9"/>
      <c r="R8351" s="36"/>
      <c r="V8351" s="36"/>
    </row>
    <row r="8352" spans="1:22" x14ac:dyDescent="0.25">
      <c r="A8352" s="86"/>
      <c r="B8352" s="9"/>
      <c r="C8352" s="9"/>
      <c r="D8352" s="9"/>
      <c r="E8352" s="9"/>
      <c r="F8352" s="9"/>
      <c r="I8352" s="9"/>
      <c r="K8352" s="9"/>
      <c r="L8352" s="9"/>
      <c r="M8352" s="9"/>
      <c r="O8352" s="9"/>
      <c r="P8352" s="9"/>
      <c r="Q8352" s="9"/>
      <c r="R8352" s="36"/>
      <c r="V8352" s="36"/>
    </row>
    <row r="8353" spans="1:22" x14ac:dyDescent="0.25">
      <c r="A8353" s="86"/>
      <c r="B8353" s="9"/>
      <c r="C8353" s="9"/>
      <c r="D8353" s="9"/>
      <c r="E8353" s="9"/>
      <c r="F8353" s="9"/>
      <c r="I8353" s="9"/>
      <c r="K8353" s="9"/>
      <c r="L8353" s="9"/>
      <c r="M8353" s="9"/>
      <c r="O8353" s="9"/>
      <c r="P8353" s="9"/>
      <c r="Q8353" s="9"/>
      <c r="R8353" s="36"/>
      <c r="V8353" s="36"/>
    </row>
    <row r="8354" spans="1:22" x14ac:dyDescent="0.25">
      <c r="A8354" s="86"/>
      <c r="B8354" s="9"/>
      <c r="C8354" s="9"/>
      <c r="D8354" s="9"/>
      <c r="E8354" s="9"/>
      <c r="F8354" s="9"/>
      <c r="I8354" s="9"/>
      <c r="K8354" s="9"/>
      <c r="L8354" s="9"/>
      <c r="M8354" s="9"/>
      <c r="O8354" s="9"/>
      <c r="P8354" s="9"/>
      <c r="Q8354" s="9"/>
      <c r="R8354" s="36"/>
      <c r="V8354" s="36"/>
    </row>
    <row r="8355" spans="1:22" x14ac:dyDescent="0.25">
      <c r="A8355" s="86"/>
      <c r="B8355" s="9"/>
      <c r="C8355" s="9"/>
      <c r="D8355" s="9"/>
      <c r="E8355" s="9"/>
      <c r="F8355" s="9"/>
      <c r="I8355" s="9"/>
      <c r="K8355" s="9"/>
      <c r="L8355" s="9"/>
      <c r="M8355" s="9"/>
      <c r="O8355" s="9"/>
      <c r="P8355" s="9"/>
      <c r="Q8355" s="9"/>
      <c r="R8355" s="36"/>
      <c r="V8355" s="36"/>
    </row>
    <row r="8356" spans="1:22" x14ac:dyDescent="0.25">
      <c r="A8356" s="86"/>
      <c r="B8356" s="9"/>
      <c r="C8356" s="9"/>
      <c r="D8356" s="9"/>
      <c r="E8356" s="9"/>
      <c r="F8356" s="9"/>
      <c r="I8356" s="9"/>
      <c r="K8356" s="9"/>
      <c r="L8356" s="9"/>
      <c r="M8356" s="9"/>
      <c r="O8356" s="9"/>
      <c r="P8356" s="9"/>
      <c r="Q8356" s="9"/>
      <c r="R8356" s="36"/>
      <c r="V8356" s="36"/>
    </row>
    <row r="8357" spans="1:22" x14ac:dyDescent="0.25">
      <c r="A8357" s="86"/>
      <c r="B8357" s="9"/>
      <c r="C8357" s="9"/>
      <c r="D8357" s="9"/>
      <c r="E8357" s="9"/>
      <c r="F8357" s="9"/>
      <c r="I8357" s="9"/>
      <c r="K8357" s="9"/>
      <c r="L8357" s="9"/>
      <c r="M8357" s="9"/>
      <c r="O8357" s="9"/>
      <c r="P8357" s="9"/>
      <c r="Q8357" s="9"/>
      <c r="R8357" s="36"/>
      <c r="V8357" s="36"/>
    </row>
    <row r="8358" spans="1:22" x14ac:dyDescent="0.25">
      <c r="A8358" s="86"/>
      <c r="B8358" s="9"/>
      <c r="C8358" s="9"/>
      <c r="D8358" s="9"/>
      <c r="E8358" s="9"/>
      <c r="F8358" s="9"/>
      <c r="I8358" s="9"/>
      <c r="K8358" s="9"/>
      <c r="L8358" s="9"/>
      <c r="M8358" s="9"/>
      <c r="O8358" s="9"/>
      <c r="P8358" s="9"/>
      <c r="Q8358" s="9"/>
      <c r="R8358" s="36"/>
      <c r="V8358" s="36"/>
    </row>
    <row r="8359" spans="1:22" x14ac:dyDescent="0.25">
      <c r="A8359" s="86"/>
      <c r="B8359" s="9"/>
      <c r="C8359" s="9"/>
      <c r="D8359" s="9"/>
      <c r="E8359" s="9"/>
      <c r="F8359" s="9"/>
      <c r="I8359" s="9"/>
      <c r="K8359" s="9"/>
      <c r="L8359" s="9"/>
      <c r="M8359" s="9"/>
      <c r="O8359" s="9"/>
      <c r="P8359" s="9"/>
      <c r="Q8359" s="9"/>
      <c r="R8359" s="36"/>
      <c r="V8359" s="36"/>
    </row>
    <row r="8360" spans="1:22" x14ac:dyDescent="0.25">
      <c r="A8360" s="86"/>
      <c r="B8360" s="9"/>
      <c r="C8360" s="9"/>
      <c r="D8360" s="9"/>
      <c r="E8360" s="9"/>
      <c r="F8360" s="9"/>
      <c r="I8360" s="9"/>
      <c r="K8360" s="9"/>
      <c r="L8360" s="9"/>
      <c r="M8360" s="9"/>
      <c r="O8360" s="9"/>
      <c r="P8360" s="9"/>
      <c r="Q8360" s="9"/>
      <c r="R8360" s="36"/>
      <c r="V8360" s="36"/>
    </row>
    <row r="8361" spans="1:22" x14ac:dyDescent="0.25">
      <c r="A8361" s="86"/>
      <c r="B8361" s="9"/>
      <c r="C8361" s="9"/>
      <c r="D8361" s="9"/>
      <c r="E8361" s="9"/>
      <c r="F8361" s="9"/>
      <c r="I8361" s="9"/>
      <c r="K8361" s="9"/>
      <c r="L8361" s="9"/>
      <c r="M8361" s="9"/>
      <c r="O8361" s="9"/>
      <c r="P8361" s="9"/>
      <c r="Q8361" s="9"/>
      <c r="R8361" s="36"/>
      <c r="V8361" s="36"/>
    </row>
    <row r="8362" spans="1:22" x14ac:dyDescent="0.25">
      <c r="A8362" s="86"/>
      <c r="B8362" s="9"/>
      <c r="C8362" s="9"/>
      <c r="D8362" s="9"/>
      <c r="E8362" s="9"/>
      <c r="F8362" s="9"/>
      <c r="I8362" s="9"/>
      <c r="K8362" s="9"/>
      <c r="L8362" s="9"/>
      <c r="M8362" s="9"/>
      <c r="O8362" s="9"/>
      <c r="P8362" s="9"/>
      <c r="Q8362" s="9"/>
      <c r="R8362" s="36"/>
      <c r="V8362" s="36"/>
    </row>
    <row r="8363" spans="1:22" x14ac:dyDescent="0.25">
      <c r="A8363" s="86"/>
      <c r="B8363" s="9"/>
      <c r="C8363" s="9"/>
      <c r="D8363" s="9"/>
      <c r="E8363" s="9"/>
      <c r="F8363" s="9"/>
      <c r="I8363" s="9"/>
      <c r="K8363" s="9"/>
      <c r="L8363" s="9"/>
      <c r="M8363" s="9"/>
      <c r="O8363" s="9"/>
      <c r="P8363" s="9"/>
      <c r="Q8363" s="9"/>
      <c r="R8363" s="36"/>
      <c r="V8363" s="36"/>
    </row>
    <row r="8364" spans="1:22" x14ac:dyDescent="0.25">
      <c r="A8364" s="86"/>
      <c r="B8364" s="9"/>
      <c r="C8364" s="9"/>
      <c r="D8364" s="9"/>
      <c r="E8364" s="9"/>
      <c r="F8364" s="9"/>
      <c r="I8364" s="9"/>
      <c r="K8364" s="9"/>
      <c r="L8364" s="9"/>
      <c r="M8364" s="9"/>
      <c r="O8364" s="9"/>
      <c r="P8364" s="9"/>
      <c r="Q8364" s="9"/>
      <c r="R8364" s="36"/>
      <c r="V8364" s="36"/>
    </row>
    <row r="8365" spans="1:22" x14ac:dyDescent="0.25">
      <c r="A8365" s="86"/>
      <c r="B8365" s="9"/>
      <c r="C8365" s="9"/>
      <c r="D8365" s="9"/>
      <c r="E8365" s="9"/>
      <c r="F8365" s="9"/>
      <c r="I8365" s="9"/>
      <c r="K8365" s="9"/>
      <c r="L8365" s="9"/>
      <c r="M8365" s="9"/>
      <c r="O8365" s="9"/>
      <c r="P8365" s="9"/>
      <c r="Q8365" s="9"/>
      <c r="R8365" s="36"/>
      <c r="V8365" s="36"/>
    </row>
    <row r="8366" spans="1:22" x14ac:dyDescent="0.25">
      <c r="A8366" s="86"/>
      <c r="B8366" s="9"/>
      <c r="C8366" s="9"/>
      <c r="D8366" s="9"/>
      <c r="E8366" s="9"/>
      <c r="F8366" s="9"/>
      <c r="I8366" s="9"/>
      <c r="K8366" s="9"/>
      <c r="L8366" s="9"/>
      <c r="M8366" s="9"/>
      <c r="O8366" s="9"/>
      <c r="P8366" s="9"/>
      <c r="Q8366" s="9"/>
      <c r="R8366" s="36"/>
      <c r="V8366" s="36"/>
    </row>
    <row r="8367" spans="1:22" x14ac:dyDescent="0.25">
      <c r="A8367" s="86"/>
      <c r="B8367" s="9"/>
      <c r="C8367" s="9"/>
      <c r="D8367" s="9"/>
      <c r="E8367" s="9"/>
      <c r="F8367" s="9"/>
      <c r="I8367" s="9"/>
      <c r="K8367" s="9"/>
      <c r="L8367" s="9"/>
      <c r="M8367" s="9"/>
      <c r="O8367" s="9"/>
      <c r="P8367" s="9"/>
      <c r="Q8367" s="9"/>
      <c r="R8367" s="36"/>
      <c r="V8367" s="36"/>
    </row>
    <row r="8368" spans="1:22" x14ac:dyDescent="0.25">
      <c r="A8368" s="86"/>
      <c r="B8368" s="9"/>
      <c r="C8368" s="9"/>
      <c r="D8368" s="9"/>
      <c r="E8368" s="9"/>
      <c r="F8368" s="9"/>
      <c r="I8368" s="9"/>
      <c r="K8368" s="9"/>
      <c r="L8368" s="9"/>
      <c r="M8368" s="9"/>
      <c r="O8368" s="9"/>
      <c r="P8368" s="9"/>
      <c r="Q8368" s="9"/>
      <c r="R8368" s="36"/>
      <c r="V8368" s="36"/>
    </row>
    <row r="8369" spans="1:22" x14ac:dyDescent="0.25">
      <c r="A8369" s="86"/>
      <c r="B8369" s="9"/>
      <c r="C8369" s="9"/>
      <c r="D8369" s="9"/>
      <c r="E8369" s="9"/>
      <c r="F8369" s="9"/>
      <c r="I8369" s="9"/>
      <c r="K8369" s="9"/>
      <c r="L8369" s="9"/>
      <c r="M8369" s="9"/>
      <c r="O8369" s="9"/>
      <c r="P8369" s="9"/>
      <c r="Q8369" s="9"/>
      <c r="R8369" s="36"/>
      <c r="V8369" s="36"/>
    </row>
    <row r="8370" spans="1:22" x14ac:dyDescent="0.25">
      <c r="A8370" s="86"/>
      <c r="B8370" s="9"/>
      <c r="C8370" s="9"/>
      <c r="D8370" s="9"/>
      <c r="E8370" s="9"/>
      <c r="F8370" s="9"/>
      <c r="I8370" s="9"/>
      <c r="K8370" s="9"/>
      <c r="L8370" s="9"/>
      <c r="M8370" s="9"/>
      <c r="O8370" s="9"/>
      <c r="P8370" s="9"/>
      <c r="Q8370" s="9"/>
      <c r="R8370" s="36"/>
      <c r="V8370" s="36"/>
    </row>
    <row r="8371" spans="1:22" x14ac:dyDescent="0.25">
      <c r="A8371" s="86"/>
      <c r="B8371" s="9"/>
      <c r="C8371" s="9"/>
      <c r="D8371" s="9"/>
      <c r="E8371" s="9"/>
      <c r="F8371" s="9"/>
      <c r="I8371" s="9"/>
      <c r="K8371" s="9"/>
      <c r="L8371" s="9"/>
      <c r="M8371" s="9"/>
      <c r="O8371" s="9"/>
      <c r="P8371" s="9"/>
      <c r="Q8371" s="9"/>
      <c r="R8371" s="36"/>
      <c r="V8371" s="36"/>
    </row>
    <row r="8372" spans="1:22" x14ac:dyDescent="0.25">
      <c r="A8372" s="86"/>
      <c r="B8372" s="9"/>
      <c r="C8372" s="9"/>
      <c r="D8372" s="9"/>
      <c r="E8372" s="9"/>
      <c r="F8372" s="9"/>
      <c r="I8372" s="9"/>
      <c r="K8372" s="9"/>
      <c r="L8372" s="9"/>
      <c r="M8372" s="9"/>
      <c r="O8372" s="9"/>
      <c r="P8372" s="9"/>
      <c r="Q8372" s="9"/>
      <c r="R8372" s="36"/>
      <c r="V8372" s="36"/>
    </row>
    <row r="8373" spans="1:22" x14ac:dyDescent="0.25">
      <c r="A8373" s="86"/>
      <c r="B8373" s="9"/>
      <c r="C8373" s="9"/>
      <c r="D8373" s="9"/>
      <c r="E8373" s="9"/>
      <c r="F8373" s="9"/>
      <c r="I8373" s="9"/>
      <c r="K8373" s="9"/>
      <c r="L8373" s="9"/>
      <c r="M8373" s="9"/>
      <c r="O8373" s="9"/>
      <c r="P8373" s="9"/>
      <c r="Q8373" s="9"/>
      <c r="R8373" s="36"/>
      <c r="V8373" s="36"/>
    </row>
    <row r="8374" spans="1:22" x14ac:dyDescent="0.25">
      <c r="A8374" s="86"/>
      <c r="B8374" s="9"/>
      <c r="C8374" s="9"/>
      <c r="D8374" s="9"/>
      <c r="E8374" s="9"/>
      <c r="F8374" s="9"/>
      <c r="I8374" s="9"/>
      <c r="K8374" s="9"/>
      <c r="L8374" s="9"/>
      <c r="M8374" s="9"/>
      <c r="O8374" s="9"/>
      <c r="P8374" s="9"/>
      <c r="Q8374" s="9"/>
      <c r="R8374" s="36"/>
      <c r="V8374" s="36"/>
    </row>
    <row r="8375" spans="1:22" x14ac:dyDescent="0.25">
      <c r="A8375" s="86"/>
      <c r="B8375" s="9"/>
      <c r="C8375" s="9"/>
      <c r="D8375" s="9"/>
      <c r="E8375" s="9"/>
      <c r="F8375" s="9"/>
      <c r="I8375" s="9"/>
      <c r="K8375" s="9"/>
      <c r="L8375" s="9"/>
      <c r="M8375" s="9"/>
      <c r="O8375" s="9"/>
      <c r="P8375" s="9"/>
      <c r="Q8375" s="9"/>
      <c r="R8375" s="36"/>
      <c r="V8375" s="36"/>
    </row>
    <row r="8376" spans="1:22" x14ac:dyDescent="0.25">
      <c r="A8376" s="86"/>
      <c r="B8376" s="9"/>
      <c r="C8376" s="9"/>
      <c r="D8376" s="9"/>
      <c r="E8376" s="9"/>
      <c r="F8376" s="9"/>
      <c r="I8376" s="9"/>
      <c r="K8376" s="9"/>
      <c r="L8376" s="9"/>
      <c r="M8376" s="9"/>
      <c r="O8376" s="9"/>
      <c r="P8376" s="9"/>
      <c r="Q8376" s="9"/>
      <c r="R8376" s="36"/>
      <c r="V8376" s="36"/>
    </row>
    <row r="8377" spans="1:22" x14ac:dyDescent="0.25">
      <c r="A8377" s="86"/>
      <c r="B8377" s="9"/>
      <c r="C8377" s="9"/>
      <c r="D8377" s="9"/>
      <c r="E8377" s="9"/>
      <c r="F8377" s="9"/>
      <c r="I8377" s="9"/>
      <c r="K8377" s="9"/>
      <c r="L8377" s="9"/>
      <c r="M8377" s="9"/>
      <c r="O8377" s="9"/>
      <c r="P8377" s="9"/>
      <c r="Q8377" s="9"/>
      <c r="R8377" s="36"/>
      <c r="V8377" s="36"/>
    </row>
    <row r="8378" spans="1:22" x14ac:dyDescent="0.25">
      <c r="A8378" s="86"/>
      <c r="B8378" s="9"/>
      <c r="C8378" s="9"/>
      <c r="D8378" s="9"/>
      <c r="E8378" s="9"/>
      <c r="F8378" s="9"/>
      <c r="I8378" s="9"/>
      <c r="K8378" s="9"/>
      <c r="L8378" s="9"/>
      <c r="M8378" s="9"/>
      <c r="O8378" s="9"/>
      <c r="P8378" s="9"/>
      <c r="Q8378" s="9"/>
      <c r="R8378" s="36"/>
      <c r="V8378" s="36"/>
    </row>
    <row r="8379" spans="1:22" x14ac:dyDescent="0.25">
      <c r="A8379" s="86"/>
      <c r="B8379" s="9"/>
      <c r="C8379" s="9"/>
      <c r="D8379" s="9"/>
      <c r="E8379" s="9"/>
      <c r="F8379" s="9"/>
      <c r="I8379" s="9"/>
      <c r="K8379" s="9"/>
      <c r="L8379" s="9"/>
      <c r="M8379" s="9"/>
      <c r="O8379" s="9"/>
      <c r="P8379" s="9"/>
      <c r="Q8379" s="9"/>
      <c r="R8379" s="36"/>
      <c r="V8379" s="36"/>
    </row>
    <row r="8380" spans="1:22" x14ac:dyDescent="0.25">
      <c r="A8380" s="86"/>
      <c r="B8380" s="9"/>
      <c r="C8380" s="9"/>
      <c r="D8380" s="9"/>
      <c r="E8380" s="9"/>
      <c r="F8380" s="9"/>
      <c r="I8380" s="9"/>
      <c r="K8380" s="9"/>
      <c r="L8380" s="9"/>
      <c r="M8380" s="9"/>
      <c r="O8380" s="9"/>
      <c r="P8380" s="9"/>
      <c r="Q8380" s="9"/>
      <c r="R8380" s="36"/>
      <c r="V8380" s="36"/>
    </row>
    <row r="8381" spans="1:22" x14ac:dyDescent="0.25">
      <c r="A8381" s="86"/>
      <c r="B8381" s="9"/>
      <c r="C8381" s="9"/>
      <c r="D8381" s="9"/>
      <c r="E8381" s="9"/>
      <c r="F8381" s="9"/>
      <c r="I8381" s="9"/>
      <c r="K8381" s="9"/>
      <c r="L8381" s="9"/>
      <c r="M8381" s="9"/>
      <c r="O8381" s="9"/>
      <c r="P8381" s="9"/>
      <c r="Q8381" s="9"/>
      <c r="R8381" s="36"/>
      <c r="V8381" s="36"/>
    </row>
    <row r="8382" spans="1:22" x14ac:dyDescent="0.25">
      <c r="A8382" s="86"/>
      <c r="B8382" s="9"/>
      <c r="C8382" s="9"/>
      <c r="D8382" s="9"/>
      <c r="E8382" s="9"/>
      <c r="F8382" s="9"/>
      <c r="I8382" s="9"/>
      <c r="K8382" s="9"/>
      <c r="L8382" s="9"/>
      <c r="M8382" s="9"/>
      <c r="O8382" s="9"/>
      <c r="P8382" s="9"/>
      <c r="Q8382" s="9"/>
      <c r="R8382" s="36"/>
      <c r="V8382" s="36"/>
    </row>
    <row r="8383" spans="1:22" x14ac:dyDescent="0.25">
      <c r="A8383" s="86"/>
      <c r="B8383" s="9"/>
      <c r="C8383" s="9"/>
      <c r="D8383" s="9"/>
      <c r="E8383" s="9"/>
      <c r="F8383" s="9"/>
      <c r="I8383" s="9"/>
      <c r="K8383" s="9"/>
      <c r="L8383" s="9"/>
      <c r="M8383" s="9"/>
      <c r="O8383" s="9"/>
      <c r="P8383" s="9"/>
      <c r="Q8383" s="9"/>
      <c r="R8383" s="36"/>
      <c r="V8383" s="36"/>
    </row>
    <row r="8384" spans="1:22" x14ac:dyDescent="0.25">
      <c r="A8384" s="86"/>
      <c r="B8384" s="9"/>
      <c r="C8384" s="9"/>
      <c r="D8384" s="9"/>
      <c r="E8384" s="9"/>
      <c r="F8384" s="9"/>
      <c r="I8384" s="9"/>
      <c r="K8384" s="9"/>
      <c r="L8384" s="9"/>
      <c r="M8384" s="9"/>
      <c r="O8384" s="9"/>
      <c r="P8384" s="9"/>
      <c r="Q8384" s="9"/>
      <c r="R8384" s="36"/>
      <c r="V8384" s="36"/>
    </row>
    <row r="8385" spans="1:22" x14ac:dyDescent="0.25">
      <c r="A8385" s="86"/>
      <c r="B8385" s="9"/>
      <c r="C8385" s="9"/>
      <c r="D8385" s="9"/>
      <c r="E8385" s="9"/>
      <c r="F8385" s="9"/>
      <c r="I8385" s="9"/>
      <c r="K8385" s="9"/>
      <c r="L8385" s="9"/>
      <c r="M8385" s="9"/>
      <c r="O8385" s="9"/>
      <c r="P8385" s="9"/>
      <c r="Q8385" s="9"/>
      <c r="R8385" s="36"/>
      <c r="V8385" s="36"/>
    </row>
    <row r="8386" spans="1:22" x14ac:dyDescent="0.25">
      <c r="A8386" s="86"/>
      <c r="B8386" s="9"/>
      <c r="C8386" s="9"/>
      <c r="D8386" s="9"/>
      <c r="E8386" s="9"/>
      <c r="F8386" s="9"/>
      <c r="I8386" s="9"/>
      <c r="K8386" s="9"/>
      <c r="L8386" s="9"/>
      <c r="M8386" s="9"/>
      <c r="O8386" s="9"/>
      <c r="P8386" s="9"/>
      <c r="Q8386" s="9"/>
      <c r="R8386" s="36"/>
      <c r="V8386" s="36"/>
    </row>
    <row r="8387" spans="1:22" x14ac:dyDescent="0.25">
      <c r="A8387" s="86"/>
      <c r="B8387" s="9"/>
      <c r="C8387" s="9"/>
      <c r="D8387" s="9"/>
      <c r="E8387" s="9"/>
      <c r="F8387" s="9"/>
      <c r="I8387" s="9"/>
      <c r="K8387" s="9"/>
      <c r="L8387" s="9"/>
      <c r="M8387" s="9"/>
      <c r="O8387" s="9"/>
      <c r="P8387" s="9"/>
      <c r="Q8387" s="9"/>
      <c r="R8387" s="36"/>
      <c r="V8387" s="36"/>
    </row>
    <row r="8388" spans="1:22" x14ac:dyDescent="0.25">
      <c r="A8388" s="86"/>
      <c r="B8388" s="9"/>
      <c r="C8388" s="9"/>
      <c r="D8388" s="9"/>
      <c r="E8388" s="9"/>
      <c r="F8388" s="9"/>
      <c r="I8388" s="9"/>
      <c r="K8388" s="9"/>
      <c r="L8388" s="9"/>
      <c r="M8388" s="9"/>
      <c r="O8388" s="9"/>
      <c r="P8388" s="9"/>
      <c r="Q8388" s="9"/>
      <c r="R8388" s="36"/>
      <c r="V8388" s="36"/>
    </row>
    <row r="8389" spans="1:22" x14ac:dyDescent="0.25">
      <c r="A8389" s="86"/>
      <c r="B8389" s="9"/>
      <c r="C8389" s="9"/>
      <c r="D8389" s="9"/>
      <c r="E8389" s="9"/>
      <c r="F8389" s="9"/>
      <c r="I8389" s="9"/>
      <c r="K8389" s="9"/>
      <c r="L8389" s="9"/>
      <c r="M8389" s="9"/>
      <c r="O8389" s="9"/>
      <c r="P8389" s="9"/>
      <c r="Q8389" s="9"/>
      <c r="R8389" s="36"/>
      <c r="V8389" s="36"/>
    </row>
    <row r="8390" spans="1:22" x14ac:dyDescent="0.25">
      <c r="A8390" s="86"/>
      <c r="B8390" s="9"/>
      <c r="C8390" s="9"/>
      <c r="D8390" s="9"/>
      <c r="E8390" s="9"/>
      <c r="F8390" s="9"/>
      <c r="I8390" s="9"/>
      <c r="K8390" s="9"/>
      <c r="L8390" s="9"/>
      <c r="M8390" s="9"/>
      <c r="O8390" s="9"/>
      <c r="P8390" s="9"/>
      <c r="Q8390" s="9"/>
      <c r="R8390" s="36"/>
      <c r="V8390" s="36"/>
    </row>
    <row r="8391" spans="1:22" x14ac:dyDescent="0.25">
      <c r="A8391" s="86"/>
      <c r="B8391" s="9"/>
      <c r="C8391" s="9"/>
      <c r="D8391" s="9"/>
      <c r="E8391" s="9"/>
      <c r="F8391" s="9"/>
      <c r="I8391" s="9"/>
      <c r="K8391" s="9"/>
      <c r="L8391" s="9"/>
      <c r="M8391" s="9"/>
      <c r="O8391" s="9"/>
      <c r="P8391" s="9"/>
      <c r="Q8391" s="9"/>
      <c r="R8391" s="36"/>
      <c r="V8391" s="36"/>
    </row>
    <row r="8392" spans="1:22" x14ac:dyDescent="0.25">
      <c r="A8392" s="86"/>
      <c r="B8392" s="9"/>
      <c r="C8392" s="9"/>
      <c r="D8392" s="9"/>
      <c r="E8392" s="9"/>
      <c r="F8392" s="9"/>
      <c r="I8392" s="9"/>
      <c r="K8392" s="9"/>
      <c r="L8392" s="9"/>
      <c r="M8392" s="9"/>
      <c r="O8392" s="9"/>
      <c r="P8392" s="9"/>
      <c r="Q8392" s="9"/>
      <c r="R8392" s="36"/>
      <c r="V8392" s="36"/>
    </row>
    <row r="8393" spans="1:22" x14ac:dyDescent="0.25">
      <c r="A8393" s="86"/>
      <c r="B8393" s="9"/>
      <c r="C8393" s="9"/>
      <c r="D8393" s="9"/>
      <c r="E8393" s="9"/>
      <c r="F8393" s="9"/>
      <c r="I8393" s="9"/>
      <c r="K8393" s="9"/>
      <c r="L8393" s="9"/>
      <c r="M8393" s="9"/>
      <c r="O8393" s="9"/>
      <c r="P8393" s="9"/>
      <c r="Q8393" s="9"/>
      <c r="R8393" s="36"/>
      <c r="V8393" s="36"/>
    </row>
    <row r="8394" spans="1:22" x14ac:dyDescent="0.25">
      <c r="A8394" s="86"/>
      <c r="B8394" s="9"/>
      <c r="C8394" s="9"/>
      <c r="D8394" s="9"/>
      <c r="E8394" s="9"/>
      <c r="F8394" s="9"/>
      <c r="I8394" s="9"/>
      <c r="K8394" s="9"/>
      <c r="L8394" s="9"/>
      <c r="M8394" s="9"/>
      <c r="O8394" s="9"/>
      <c r="P8394" s="9"/>
      <c r="Q8394" s="9"/>
      <c r="R8394" s="36"/>
      <c r="V8394" s="36"/>
    </row>
    <row r="8395" spans="1:22" x14ac:dyDescent="0.25">
      <c r="A8395" s="86"/>
      <c r="B8395" s="9"/>
      <c r="C8395" s="9"/>
      <c r="D8395" s="9"/>
      <c r="E8395" s="9"/>
      <c r="F8395" s="9"/>
      <c r="I8395" s="9"/>
      <c r="K8395" s="9"/>
      <c r="L8395" s="9"/>
      <c r="M8395" s="9"/>
      <c r="O8395" s="9"/>
      <c r="P8395" s="9"/>
      <c r="Q8395" s="9"/>
      <c r="R8395" s="36"/>
      <c r="V8395" s="36"/>
    </row>
    <row r="8396" spans="1:22" x14ac:dyDescent="0.25">
      <c r="A8396" s="86"/>
      <c r="B8396" s="9"/>
      <c r="C8396" s="9"/>
      <c r="D8396" s="9"/>
      <c r="E8396" s="9"/>
      <c r="F8396" s="9"/>
      <c r="I8396" s="9"/>
      <c r="K8396" s="9"/>
      <c r="L8396" s="9"/>
      <c r="M8396" s="9"/>
      <c r="O8396" s="9"/>
      <c r="P8396" s="9"/>
      <c r="Q8396" s="9"/>
      <c r="R8396" s="36"/>
      <c r="V8396" s="36"/>
    </row>
    <row r="8397" spans="1:22" x14ac:dyDescent="0.25">
      <c r="A8397" s="86"/>
      <c r="B8397" s="9"/>
      <c r="C8397" s="9"/>
      <c r="D8397" s="9"/>
      <c r="E8397" s="9"/>
      <c r="F8397" s="9"/>
      <c r="I8397" s="9"/>
      <c r="K8397" s="9"/>
      <c r="L8397" s="9"/>
      <c r="M8397" s="9"/>
      <c r="O8397" s="9"/>
      <c r="P8397" s="9"/>
      <c r="Q8397" s="9"/>
      <c r="R8397" s="36"/>
      <c r="V8397" s="36"/>
    </row>
    <row r="8398" spans="1:22" x14ac:dyDescent="0.25">
      <c r="A8398" s="86"/>
      <c r="B8398" s="9"/>
      <c r="C8398" s="9"/>
      <c r="D8398" s="9"/>
      <c r="E8398" s="9"/>
      <c r="F8398" s="9"/>
      <c r="I8398" s="9"/>
      <c r="K8398" s="9"/>
      <c r="L8398" s="9"/>
      <c r="M8398" s="9"/>
      <c r="O8398" s="9"/>
      <c r="P8398" s="9"/>
      <c r="Q8398" s="9"/>
      <c r="R8398" s="36"/>
      <c r="V8398" s="36"/>
    </row>
    <row r="8399" spans="1:22" x14ac:dyDescent="0.25">
      <c r="A8399" s="86"/>
      <c r="B8399" s="9"/>
      <c r="C8399" s="9"/>
      <c r="D8399" s="9"/>
      <c r="E8399" s="9"/>
      <c r="F8399" s="9"/>
      <c r="I8399" s="9"/>
      <c r="K8399" s="9"/>
      <c r="L8399" s="9"/>
      <c r="M8399" s="9"/>
      <c r="O8399" s="9"/>
      <c r="P8399" s="9"/>
      <c r="Q8399" s="9"/>
      <c r="R8399" s="36"/>
      <c r="V8399" s="36"/>
    </row>
    <row r="8400" spans="1:22" x14ac:dyDescent="0.25">
      <c r="A8400" s="86"/>
      <c r="B8400" s="9"/>
      <c r="C8400" s="9"/>
      <c r="D8400" s="9"/>
      <c r="E8400" s="9"/>
      <c r="F8400" s="9"/>
      <c r="I8400" s="9"/>
      <c r="K8400" s="9"/>
      <c r="L8400" s="9"/>
      <c r="M8400" s="9"/>
      <c r="O8400" s="9"/>
      <c r="P8400" s="9"/>
      <c r="Q8400" s="9"/>
      <c r="R8400" s="36"/>
      <c r="V8400" s="36"/>
    </row>
    <row r="8401" spans="1:22" x14ac:dyDescent="0.25">
      <c r="A8401" s="86"/>
      <c r="B8401" s="9"/>
      <c r="C8401" s="9"/>
      <c r="D8401" s="9"/>
      <c r="E8401" s="9"/>
      <c r="F8401" s="9"/>
      <c r="I8401" s="9"/>
      <c r="K8401" s="9"/>
      <c r="L8401" s="9"/>
      <c r="M8401" s="9"/>
      <c r="O8401" s="9"/>
      <c r="P8401" s="9"/>
      <c r="Q8401" s="9"/>
      <c r="R8401" s="36"/>
      <c r="V8401" s="36"/>
    </row>
    <row r="8402" spans="1:22" x14ac:dyDescent="0.25">
      <c r="A8402" s="86"/>
      <c r="B8402" s="9"/>
      <c r="C8402" s="9"/>
      <c r="D8402" s="9"/>
      <c r="E8402" s="9"/>
      <c r="F8402" s="9"/>
      <c r="I8402" s="9"/>
      <c r="K8402" s="9"/>
      <c r="L8402" s="9"/>
      <c r="M8402" s="9"/>
      <c r="O8402" s="9"/>
      <c r="P8402" s="9"/>
      <c r="Q8402" s="9"/>
      <c r="R8402" s="36"/>
      <c r="V8402" s="36"/>
    </row>
    <row r="8403" spans="1:22" x14ac:dyDescent="0.25">
      <c r="A8403" s="86"/>
      <c r="B8403" s="9"/>
      <c r="C8403" s="9"/>
      <c r="D8403" s="9"/>
      <c r="E8403" s="9"/>
      <c r="F8403" s="9"/>
      <c r="I8403" s="9"/>
      <c r="K8403" s="9"/>
      <c r="L8403" s="9"/>
      <c r="M8403" s="9"/>
      <c r="O8403" s="9"/>
      <c r="P8403" s="9"/>
      <c r="Q8403" s="9"/>
      <c r="R8403" s="36"/>
      <c r="V8403" s="36"/>
    </row>
    <row r="8404" spans="1:22" x14ac:dyDescent="0.25">
      <c r="A8404" s="86"/>
      <c r="B8404" s="9"/>
      <c r="C8404" s="9"/>
      <c r="D8404" s="9"/>
      <c r="E8404" s="9"/>
      <c r="F8404" s="9"/>
      <c r="I8404" s="9"/>
      <c r="K8404" s="9"/>
      <c r="L8404" s="9"/>
      <c r="M8404" s="9"/>
      <c r="O8404" s="9"/>
      <c r="P8404" s="9"/>
      <c r="Q8404" s="9"/>
      <c r="R8404" s="36"/>
      <c r="V8404" s="36"/>
    </row>
    <row r="8405" spans="1:22" x14ac:dyDescent="0.25">
      <c r="A8405" s="86"/>
      <c r="B8405" s="9"/>
      <c r="C8405" s="9"/>
      <c r="D8405" s="9"/>
      <c r="E8405" s="9"/>
      <c r="F8405" s="9"/>
      <c r="I8405" s="9"/>
      <c r="K8405" s="9"/>
      <c r="L8405" s="9"/>
      <c r="M8405" s="9"/>
      <c r="O8405" s="9"/>
      <c r="P8405" s="9"/>
      <c r="Q8405" s="9"/>
      <c r="R8405" s="36"/>
      <c r="V8405" s="36"/>
    </row>
    <row r="8406" spans="1:22" x14ac:dyDescent="0.25">
      <c r="A8406" s="86"/>
      <c r="B8406" s="9"/>
      <c r="C8406" s="9"/>
      <c r="D8406" s="9"/>
      <c r="E8406" s="9"/>
      <c r="F8406" s="9"/>
      <c r="I8406" s="9"/>
      <c r="K8406" s="9"/>
      <c r="L8406" s="9"/>
      <c r="M8406" s="9"/>
      <c r="O8406" s="9"/>
      <c r="P8406" s="9"/>
      <c r="Q8406" s="9"/>
      <c r="R8406" s="36"/>
      <c r="V8406" s="36"/>
    </row>
    <row r="8407" spans="1:22" x14ac:dyDescent="0.25">
      <c r="A8407" s="86"/>
      <c r="B8407" s="9"/>
      <c r="C8407" s="9"/>
      <c r="D8407" s="9"/>
      <c r="E8407" s="9"/>
      <c r="F8407" s="9"/>
      <c r="I8407" s="9"/>
      <c r="K8407" s="9"/>
      <c r="L8407" s="9"/>
      <c r="M8407" s="9"/>
      <c r="O8407" s="9"/>
      <c r="P8407" s="9"/>
      <c r="Q8407" s="9"/>
      <c r="R8407" s="36"/>
      <c r="V8407" s="36"/>
    </row>
    <row r="8408" spans="1:22" x14ac:dyDescent="0.25">
      <c r="A8408" s="86"/>
      <c r="B8408" s="9"/>
      <c r="C8408" s="9"/>
      <c r="D8408" s="9"/>
      <c r="E8408" s="9"/>
      <c r="F8408" s="9"/>
      <c r="I8408" s="9"/>
      <c r="K8408" s="9"/>
      <c r="L8408" s="9"/>
      <c r="M8408" s="9"/>
      <c r="O8408" s="9"/>
      <c r="P8408" s="9"/>
      <c r="Q8408" s="9"/>
      <c r="R8408" s="36"/>
      <c r="V8408" s="36"/>
    </row>
    <row r="8409" spans="1:22" x14ac:dyDescent="0.25">
      <c r="A8409" s="86"/>
      <c r="B8409" s="9"/>
      <c r="C8409" s="9"/>
      <c r="D8409" s="9"/>
      <c r="E8409" s="9"/>
      <c r="F8409" s="9"/>
      <c r="I8409" s="9"/>
      <c r="K8409" s="9"/>
      <c r="L8409" s="9"/>
      <c r="M8409" s="9"/>
      <c r="O8409" s="9"/>
      <c r="P8409" s="9"/>
      <c r="Q8409" s="9"/>
      <c r="R8409" s="36"/>
      <c r="V8409" s="36"/>
    </row>
    <row r="8410" spans="1:22" x14ac:dyDescent="0.25">
      <c r="A8410" s="86"/>
      <c r="B8410" s="9"/>
      <c r="C8410" s="9"/>
      <c r="D8410" s="9"/>
      <c r="E8410" s="9"/>
      <c r="F8410" s="9"/>
      <c r="I8410" s="9"/>
      <c r="K8410" s="9"/>
      <c r="L8410" s="9"/>
      <c r="M8410" s="9"/>
      <c r="O8410" s="9"/>
      <c r="P8410" s="9"/>
      <c r="Q8410" s="9"/>
      <c r="R8410" s="36"/>
      <c r="V8410" s="36"/>
    </row>
    <row r="8411" spans="1:22" x14ac:dyDescent="0.25">
      <c r="A8411" s="86"/>
      <c r="B8411" s="9"/>
      <c r="C8411" s="9"/>
      <c r="D8411" s="9"/>
      <c r="E8411" s="9"/>
      <c r="F8411" s="9"/>
      <c r="I8411" s="9"/>
      <c r="K8411" s="9"/>
      <c r="L8411" s="9"/>
      <c r="M8411" s="9"/>
      <c r="O8411" s="9"/>
      <c r="P8411" s="9"/>
      <c r="Q8411" s="9"/>
      <c r="R8411" s="36"/>
      <c r="V8411" s="36"/>
    </row>
    <row r="8412" spans="1:22" x14ac:dyDescent="0.25">
      <c r="A8412" s="86"/>
      <c r="B8412" s="9"/>
      <c r="C8412" s="9"/>
      <c r="D8412" s="9"/>
      <c r="E8412" s="9"/>
      <c r="F8412" s="9"/>
      <c r="I8412" s="9"/>
      <c r="K8412" s="9"/>
      <c r="L8412" s="9"/>
      <c r="M8412" s="9"/>
      <c r="O8412" s="9"/>
      <c r="P8412" s="9"/>
      <c r="Q8412" s="9"/>
      <c r="R8412" s="36"/>
      <c r="V8412" s="36"/>
    </row>
    <row r="8413" spans="1:22" x14ac:dyDescent="0.25">
      <c r="A8413" s="86"/>
      <c r="B8413" s="9"/>
      <c r="C8413" s="9"/>
      <c r="D8413" s="9"/>
      <c r="E8413" s="9"/>
      <c r="F8413" s="9"/>
      <c r="I8413" s="9"/>
      <c r="K8413" s="9"/>
      <c r="L8413" s="9"/>
      <c r="M8413" s="9"/>
      <c r="O8413" s="9"/>
      <c r="P8413" s="9"/>
      <c r="Q8413" s="9"/>
      <c r="R8413" s="36"/>
      <c r="V8413" s="36"/>
    </row>
    <row r="8414" spans="1:22" x14ac:dyDescent="0.25">
      <c r="A8414" s="86"/>
      <c r="B8414" s="9"/>
      <c r="C8414" s="9"/>
      <c r="D8414" s="9"/>
      <c r="E8414" s="9"/>
      <c r="F8414" s="9"/>
      <c r="I8414" s="9"/>
      <c r="K8414" s="9"/>
      <c r="L8414" s="9"/>
      <c r="M8414" s="9"/>
      <c r="O8414" s="9"/>
      <c r="P8414" s="9"/>
      <c r="Q8414" s="9"/>
      <c r="R8414" s="36"/>
      <c r="V8414" s="36"/>
    </row>
    <row r="8415" spans="1:22" x14ac:dyDescent="0.25">
      <c r="A8415" s="86"/>
      <c r="B8415" s="9"/>
      <c r="C8415" s="9"/>
      <c r="D8415" s="9"/>
      <c r="E8415" s="9"/>
      <c r="F8415" s="9"/>
      <c r="I8415" s="9"/>
      <c r="K8415" s="9"/>
      <c r="L8415" s="9"/>
      <c r="M8415" s="9"/>
      <c r="O8415" s="9"/>
      <c r="P8415" s="9"/>
      <c r="Q8415" s="9"/>
      <c r="R8415" s="36"/>
      <c r="V8415" s="36"/>
    </row>
    <row r="8416" spans="1:22" x14ac:dyDescent="0.25">
      <c r="A8416" s="86"/>
      <c r="B8416" s="9"/>
      <c r="C8416" s="9"/>
      <c r="D8416" s="9"/>
      <c r="E8416" s="9"/>
      <c r="F8416" s="9"/>
      <c r="I8416" s="9"/>
      <c r="K8416" s="9"/>
      <c r="L8416" s="9"/>
      <c r="M8416" s="9"/>
      <c r="O8416" s="9"/>
      <c r="P8416" s="9"/>
      <c r="Q8416" s="9"/>
      <c r="R8416" s="36"/>
      <c r="V8416" s="36"/>
    </row>
    <row r="8417" spans="1:22" x14ac:dyDescent="0.25">
      <c r="A8417" s="86"/>
      <c r="B8417" s="9"/>
      <c r="C8417" s="9"/>
      <c r="D8417" s="9"/>
      <c r="E8417" s="9"/>
      <c r="F8417" s="9"/>
      <c r="I8417" s="9"/>
      <c r="K8417" s="9"/>
      <c r="L8417" s="9"/>
      <c r="M8417" s="9"/>
      <c r="O8417" s="9"/>
      <c r="P8417" s="9"/>
      <c r="Q8417" s="9"/>
      <c r="R8417" s="36"/>
      <c r="V8417" s="36"/>
    </row>
    <row r="8418" spans="1:22" x14ac:dyDescent="0.25">
      <c r="A8418" s="86"/>
      <c r="B8418" s="9"/>
      <c r="C8418" s="9"/>
      <c r="D8418" s="9"/>
      <c r="E8418" s="9"/>
      <c r="F8418" s="9"/>
      <c r="I8418" s="9"/>
      <c r="K8418" s="9"/>
      <c r="L8418" s="9"/>
      <c r="M8418" s="9"/>
      <c r="O8418" s="9"/>
      <c r="P8418" s="9"/>
      <c r="Q8418" s="9"/>
      <c r="R8418" s="36"/>
      <c r="V8418" s="36"/>
    </row>
    <row r="8419" spans="1:22" x14ac:dyDescent="0.25">
      <c r="A8419" s="86"/>
      <c r="B8419" s="9"/>
      <c r="C8419" s="9"/>
      <c r="D8419" s="9"/>
      <c r="E8419" s="9"/>
      <c r="F8419" s="9"/>
      <c r="I8419" s="9"/>
      <c r="K8419" s="9"/>
      <c r="L8419" s="9"/>
      <c r="M8419" s="9"/>
      <c r="O8419" s="9"/>
      <c r="P8419" s="9"/>
      <c r="Q8419" s="9"/>
      <c r="R8419" s="36"/>
      <c r="V8419" s="36"/>
    </row>
    <row r="8420" spans="1:22" x14ac:dyDescent="0.25">
      <c r="A8420" s="86"/>
      <c r="B8420" s="9"/>
      <c r="C8420" s="9"/>
      <c r="D8420" s="9"/>
      <c r="E8420" s="9"/>
      <c r="F8420" s="9"/>
      <c r="I8420" s="9"/>
      <c r="K8420" s="9"/>
      <c r="L8420" s="9"/>
      <c r="M8420" s="9"/>
      <c r="O8420" s="9"/>
      <c r="P8420" s="9"/>
      <c r="Q8420" s="9"/>
      <c r="R8420" s="36"/>
      <c r="V8420" s="36"/>
    </row>
    <row r="8421" spans="1:22" x14ac:dyDescent="0.25">
      <c r="A8421" s="86"/>
      <c r="B8421" s="9"/>
      <c r="C8421" s="9"/>
      <c r="D8421" s="9"/>
      <c r="E8421" s="9"/>
      <c r="F8421" s="9"/>
      <c r="I8421" s="9"/>
      <c r="K8421" s="9"/>
      <c r="L8421" s="9"/>
      <c r="M8421" s="9"/>
      <c r="O8421" s="9"/>
      <c r="P8421" s="9"/>
      <c r="Q8421" s="9"/>
      <c r="R8421" s="36"/>
      <c r="V8421" s="36"/>
    </row>
    <row r="8422" spans="1:22" x14ac:dyDescent="0.25">
      <c r="A8422" s="86"/>
      <c r="B8422" s="9"/>
      <c r="C8422" s="9"/>
      <c r="D8422" s="9"/>
      <c r="E8422" s="9"/>
      <c r="F8422" s="9"/>
      <c r="I8422" s="9"/>
      <c r="K8422" s="9"/>
      <c r="L8422" s="9"/>
      <c r="M8422" s="9"/>
      <c r="O8422" s="9"/>
      <c r="P8422" s="9"/>
      <c r="Q8422" s="9"/>
      <c r="R8422" s="36"/>
      <c r="V8422" s="36"/>
    </row>
    <row r="8423" spans="1:22" x14ac:dyDescent="0.25">
      <c r="A8423" s="86"/>
      <c r="B8423" s="9"/>
      <c r="C8423" s="9"/>
      <c r="D8423" s="9"/>
      <c r="E8423" s="9"/>
      <c r="F8423" s="9"/>
      <c r="I8423" s="9"/>
      <c r="K8423" s="9"/>
      <c r="L8423" s="9"/>
      <c r="M8423" s="9"/>
      <c r="O8423" s="9"/>
      <c r="P8423" s="9"/>
      <c r="Q8423" s="9"/>
      <c r="R8423" s="36"/>
      <c r="V8423" s="36"/>
    </row>
    <row r="8424" spans="1:22" x14ac:dyDescent="0.25">
      <c r="A8424" s="86"/>
      <c r="B8424" s="9"/>
      <c r="C8424" s="9"/>
      <c r="D8424" s="9"/>
      <c r="E8424" s="9"/>
      <c r="F8424" s="9"/>
      <c r="I8424" s="9"/>
      <c r="K8424" s="9"/>
      <c r="L8424" s="9"/>
      <c r="M8424" s="9"/>
      <c r="O8424" s="9"/>
      <c r="P8424" s="9"/>
      <c r="Q8424" s="9"/>
      <c r="R8424" s="36"/>
      <c r="V8424" s="36"/>
    </row>
    <row r="8425" spans="1:22" x14ac:dyDescent="0.25">
      <c r="A8425" s="86"/>
      <c r="B8425" s="9"/>
      <c r="C8425" s="9"/>
      <c r="D8425" s="9"/>
      <c r="E8425" s="9"/>
      <c r="F8425" s="9"/>
      <c r="I8425" s="9"/>
      <c r="K8425" s="9"/>
      <c r="L8425" s="9"/>
      <c r="M8425" s="9"/>
      <c r="O8425" s="9"/>
      <c r="P8425" s="9"/>
      <c r="Q8425" s="9"/>
      <c r="R8425" s="36"/>
      <c r="V8425" s="36"/>
    </row>
    <row r="8426" spans="1:22" x14ac:dyDescent="0.25">
      <c r="A8426" s="86"/>
      <c r="B8426" s="9"/>
      <c r="C8426" s="9"/>
      <c r="D8426" s="9"/>
      <c r="E8426" s="9"/>
      <c r="F8426" s="9"/>
      <c r="I8426" s="9"/>
      <c r="K8426" s="9"/>
      <c r="L8426" s="9"/>
      <c r="M8426" s="9"/>
      <c r="O8426" s="9"/>
      <c r="P8426" s="9"/>
      <c r="Q8426" s="9"/>
      <c r="R8426" s="36"/>
      <c r="V8426" s="36"/>
    </row>
    <row r="8427" spans="1:22" x14ac:dyDescent="0.25">
      <c r="A8427" s="86"/>
      <c r="B8427" s="9"/>
      <c r="C8427" s="9"/>
      <c r="D8427" s="9"/>
      <c r="E8427" s="9"/>
      <c r="F8427" s="9"/>
      <c r="I8427" s="9"/>
      <c r="K8427" s="9"/>
      <c r="L8427" s="9"/>
      <c r="M8427" s="9"/>
      <c r="O8427" s="9"/>
      <c r="P8427" s="9"/>
      <c r="Q8427" s="9"/>
      <c r="R8427" s="36"/>
      <c r="V8427" s="36"/>
    </row>
    <row r="8428" spans="1:22" x14ac:dyDescent="0.25">
      <c r="A8428" s="86"/>
      <c r="B8428" s="9"/>
      <c r="C8428" s="9"/>
      <c r="D8428" s="9"/>
      <c r="E8428" s="9"/>
      <c r="F8428" s="9"/>
      <c r="I8428" s="9"/>
      <c r="K8428" s="9"/>
      <c r="L8428" s="9"/>
      <c r="M8428" s="9"/>
      <c r="O8428" s="9"/>
      <c r="P8428" s="9"/>
      <c r="Q8428" s="9"/>
      <c r="R8428" s="36"/>
      <c r="V8428" s="36"/>
    </row>
    <row r="8429" spans="1:22" x14ac:dyDescent="0.25">
      <c r="A8429" s="86"/>
      <c r="B8429" s="9"/>
      <c r="C8429" s="9"/>
      <c r="D8429" s="9"/>
      <c r="E8429" s="9"/>
      <c r="F8429" s="9"/>
      <c r="I8429" s="9"/>
      <c r="K8429" s="9"/>
      <c r="L8429" s="9"/>
      <c r="M8429" s="9"/>
      <c r="O8429" s="9"/>
      <c r="P8429" s="9"/>
      <c r="Q8429" s="9"/>
      <c r="R8429" s="36"/>
      <c r="V8429" s="36"/>
    </row>
    <row r="8430" spans="1:22" x14ac:dyDescent="0.25">
      <c r="A8430" s="86"/>
      <c r="B8430" s="9"/>
      <c r="C8430" s="9"/>
      <c r="D8430" s="9"/>
      <c r="E8430" s="9"/>
      <c r="F8430" s="9"/>
      <c r="I8430" s="9"/>
      <c r="K8430" s="9"/>
      <c r="L8430" s="9"/>
      <c r="M8430" s="9"/>
      <c r="O8430" s="9"/>
      <c r="P8430" s="9"/>
      <c r="Q8430" s="9"/>
      <c r="R8430" s="36"/>
      <c r="V8430" s="36"/>
    </row>
    <row r="8431" spans="1:22" x14ac:dyDescent="0.25">
      <c r="A8431" s="86"/>
      <c r="B8431" s="9"/>
      <c r="C8431" s="9"/>
      <c r="D8431" s="9"/>
      <c r="E8431" s="9"/>
      <c r="F8431" s="9"/>
      <c r="I8431" s="9"/>
      <c r="K8431" s="9"/>
      <c r="L8431" s="9"/>
      <c r="M8431" s="9"/>
      <c r="O8431" s="9"/>
      <c r="P8431" s="9"/>
      <c r="Q8431" s="9"/>
      <c r="R8431" s="36"/>
      <c r="V8431" s="36"/>
    </row>
    <row r="8432" spans="1:22" x14ac:dyDescent="0.25">
      <c r="A8432" s="86"/>
      <c r="B8432" s="9"/>
      <c r="C8432" s="9"/>
      <c r="D8432" s="9"/>
      <c r="E8432" s="9"/>
      <c r="F8432" s="9"/>
      <c r="I8432" s="9"/>
      <c r="K8432" s="9"/>
      <c r="L8432" s="9"/>
      <c r="M8432" s="9"/>
      <c r="O8432" s="9"/>
      <c r="P8432" s="9"/>
      <c r="Q8432" s="9"/>
      <c r="R8432" s="36"/>
      <c r="V8432" s="36"/>
    </row>
    <row r="8433" spans="1:22" x14ac:dyDescent="0.25">
      <c r="A8433" s="86"/>
      <c r="B8433" s="9"/>
      <c r="C8433" s="9"/>
      <c r="D8433" s="9"/>
      <c r="E8433" s="9"/>
      <c r="F8433" s="9"/>
      <c r="I8433" s="9"/>
      <c r="K8433" s="9"/>
      <c r="L8433" s="9"/>
      <c r="M8433" s="9"/>
      <c r="O8433" s="9"/>
      <c r="P8433" s="9"/>
      <c r="Q8433" s="9"/>
      <c r="R8433" s="36"/>
      <c r="V8433" s="36"/>
    </row>
    <row r="8434" spans="1:22" x14ac:dyDescent="0.25">
      <c r="A8434" s="86"/>
      <c r="B8434" s="9"/>
      <c r="C8434" s="9"/>
      <c r="D8434" s="9"/>
      <c r="E8434" s="9"/>
      <c r="F8434" s="9"/>
      <c r="I8434" s="9"/>
      <c r="K8434" s="9"/>
      <c r="L8434" s="9"/>
      <c r="M8434" s="9"/>
      <c r="O8434" s="9"/>
      <c r="P8434" s="9"/>
      <c r="Q8434" s="9"/>
      <c r="R8434" s="36"/>
      <c r="V8434" s="36"/>
    </row>
    <row r="8435" spans="1:22" x14ac:dyDescent="0.25">
      <c r="A8435" s="86"/>
      <c r="B8435" s="9"/>
      <c r="C8435" s="9"/>
      <c r="D8435" s="9"/>
      <c r="E8435" s="9"/>
      <c r="F8435" s="9"/>
      <c r="I8435" s="9"/>
      <c r="K8435" s="9"/>
      <c r="L8435" s="9"/>
      <c r="M8435" s="9"/>
      <c r="O8435" s="9"/>
      <c r="P8435" s="9"/>
      <c r="Q8435" s="9"/>
      <c r="R8435" s="36"/>
      <c r="V8435" s="36"/>
    </row>
    <row r="8436" spans="1:22" x14ac:dyDescent="0.25">
      <c r="A8436" s="86"/>
      <c r="B8436" s="9"/>
      <c r="C8436" s="9"/>
      <c r="D8436" s="9"/>
      <c r="E8436" s="9"/>
      <c r="F8436" s="9"/>
      <c r="I8436" s="9"/>
      <c r="K8436" s="9"/>
      <c r="L8436" s="9"/>
      <c r="M8436" s="9"/>
      <c r="O8436" s="9"/>
      <c r="P8436" s="9"/>
      <c r="Q8436" s="9"/>
      <c r="R8436" s="36"/>
      <c r="V8436" s="36"/>
    </row>
    <row r="8437" spans="1:22" x14ac:dyDescent="0.25">
      <c r="A8437" s="86"/>
      <c r="B8437" s="9"/>
      <c r="C8437" s="9"/>
      <c r="D8437" s="9"/>
      <c r="E8437" s="9"/>
      <c r="F8437" s="9"/>
      <c r="I8437" s="9"/>
      <c r="K8437" s="9"/>
      <c r="L8437" s="9"/>
      <c r="M8437" s="9"/>
      <c r="O8437" s="9"/>
      <c r="P8437" s="9"/>
      <c r="Q8437" s="9"/>
      <c r="R8437" s="36"/>
      <c r="V8437" s="36"/>
    </row>
    <row r="8438" spans="1:22" x14ac:dyDescent="0.25">
      <c r="A8438" s="86"/>
      <c r="B8438" s="9"/>
      <c r="C8438" s="9"/>
      <c r="D8438" s="9"/>
      <c r="E8438" s="9"/>
      <c r="F8438" s="9"/>
      <c r="I8438" s="9"/>
      <c r="K8438" s="9"/>
      <c r="L8438" s="9"/>
      <c r="M8438" s="9"/>
      <c r="O8438" s="9"/>
      <c r="P8438" s="9"/>
      <c r="Q8438" s="9"/>
      <c r="R8438" s="36"/>
      <c r="V8438" s="36"/>
    </row>
    <row r="8439" spans="1:22" x14ac:dyDescent="0.25">
      <c r="A8439" s="86"/>
      <c r="B8439" s="9"/>
      <c r="C8439" s="9"/>
      <c r="D8439" s="9"/>
      <c r="E8439" s="9"/>
      <c r="F8439" s="9"/>
      <c r="I8439" s="9"/>
      <c r="K8439" s="9"/>
      <c r="L8439" s="9"/>
      <c r="M8439" s="9"/>
      <c r="O8439" s="9"/>
      <c r="P8439" s="9"/>
      <c r="Q8439" s="9"/>
      <c r="R8439" s="36"/>
      <c r="V8439" s="36"/>
    </row>
    <row r="8440" spans="1:22" x14ac:dyDescent="0.25">
      <c r="A8440" s="86"/>
      <c r="B8440" s="9"/>
      <c r="C8440" s="9"/>
      <c r="D8440" s="9"/>
      <c r="E8440" s="9"/>
      <c r="F8440" s="9"/>
      <c r="I8440" s="9"/>
      <c r="K8440" s="9"/>
      <c r="L8440" s="9"/>
      <c r="M8440" s="9"/>
      <c r="O8440" s="9"/>
      <c r="P8440" s="9"/>
      <c r="Q8440" s="9"/>
      <c r="R8440" s="36"/>
      <c r="V8440" s="36"/>
    </row>
    <row r="8441" spans="1:22" x14ac:dyDescent="0.25">
      <c r="A8441" s="86"/>
      <c r="B8441" s="9"/>
      <c r="C8441" s="9"/>
      <c r="D8441" s="9"/>
      <c r="E8441" s="9"/>
      <c r="F8441" s="9"/>
      <c r="I8441" s="9"/>
      <c r="K8441" s="9"/>
      <c r="L8441" s="9"/>
      <c r="M8441" s="9"/>
      <c r="O8441" s="9"/>
      <c r="P8441" s="9"/>
      <c r="Q8441" s="9"/>
      <c r="R8441" s="36"/>
      <c r="V8441" s="36"/>
    </row>
    <row r="8442" spans="1:22" x14ac:dyDescent="0.25">
      <c r="A8442" s="86"/>
      <c r="B8442" s="9"/>
      <c r="C8442" s="9"/>
      <c r="D8442" s="9"/>
      <c r="E8442" s="9"/>
      <c r="F8442" s="9"/>
      <c r="I8442" s="9"/>
      <c r="K8442" s="9"/>
      <c r="L8442" s="9"/>
      <c r="M8442" s="9"/>
      <c r="O8442" s="9"/>
      <c r="P8442" s="9"/>
      <c r="Q8442" s="9"/>
      <c r="R8442" s="36"/>
      <c r="V8442" s="36"/>
    </row>
    <row r="8443" spans="1:22" x14ac:dyDescent="0.25">
      <c r="A8443" s="86"/>
      <c r="B8443" s="9"/>
      <c r="C8443" s="9"/>
      <c r="D8443" s="9"/>
      <c r="E8443" s="9"/>
      <c r="F8443" s="9"/>
      <c r="I8443" s="9"/>
      <c r="K8443" s="9"/>
      <c r="L8443" s="9"/>
      <c r="M8443" s="9"/>
      <c r="O8443" s="9"/>
      <c r="P8443" s="9"/>
      <c r="Q8443" s="9"/>
      <c r="R8443" s="36"/>
      <c r="V8443" s="36"/>
    </row>
    <row r="8444" spans="1:22" x14ac:dyDescent="0.25">
      <c r="A8444" s="86"/>
      <c r="B8444" s="9"/>
      <c r="C8444" s="9"/>
      <c r="D8444" s="9"/>
      <c r="E8444" s="9"/>
      <c r="F8444" s="9"/>
      <c r="I8444" s="9"/>
      <c r="K8444" s="9"/>
      <c r="L8444" s="9"/>
      <c r="M8444" s="9"/>
      <c r="O8444" s="9"/>
      <c r="P8444" s="9"/>
      <c r="Q8444" s="9"/>
      <c r="R8444" s="36"/>
      <c r="V8444" s="36"/>
    </row>
    <row r="8445" spans="1:22" x14ac:dyDescent="0.25">
      <c r="A8445" s="86"/>
      <c r="B8445" s="9"/>
      <c r="C8445" s="9"/>
      <c r="D8445" s="9"/>
      <c r="E8445" s="9"/>
      <c r="F8445" s="9"/>
      <c r="I8445" s="9"/>
      <c r="K8445" s="9"/>
      <c r="L8445" s="9"/>
      <c r="M8445" s="9"/>
      <c r="O8445" s="9"/>
      <c r="P8445" s="9"/>
      <c r="Q8445" s="9"/>
      <c r="R8445" s="36"/>
      <c r="V8445" s="36"/>
    </row>
    <row r="8446" spans="1:22" x14ac:dyDescent="0.25">
      <c r="A8446" s="86"/>
      <c r="B8446" s="9"/>
      <c r="C8446" s="9"/>
      <c r="D8446" s="9"/>
      <c r="E8446" s="9"/>
      <c r="F8446" s="9"/>
      <c r="I8446" s="9"/>
      <c r="K8446" s="9"/>
      <c r="L8446" s="9"/>
      <c r="M8446" s="9"/>
      <c r="O8446" s="9"/>
      <c r="P8446" s="9"/>
      <c r="Q8446" s="9"/>
      <c r="R8446" s="36"/>
      <c r="V8446" s="36"/>
    </row>
    <row r="8447" spans="1:22" x14ac:dyDescent="0.25">
      <c r="A8447" s="86"/>
      <c r="B8447" s="9"/>
      <c r="C8447" s="9"/>
      <c r="D8447" s="9"/>
      <c r="E8447" s="9"/>
      <c r="F8447" s="9"/>
      <c r="I8447" s="9"/>
      <c r="K8447" s="9"/>
      <c r="L8447" s="9"/>
      <c r="M8447" s="9"/>
      <c r="O8447" s="9"/>
      <c r="P8447" s="9"/>
      <c r="Q8447" s="9"/>
      <c r="R8447" s="36"/>
      <c r="V8447" s="36"/>
    </row>
    <row r="8448" spans="1:22" x14ac:dyDescent="0.25">
      <c r="A8448" s="86"/>
      <c r="B8448" s="9"/>
      <c r="C8448" s="9"/>
      <c r="D8448" s="9"/>
      <c r="E8448" s="9"/>
      <c r="F8448" s="9"/>
      <c r="I8448" s="9"/>
      <c r="K8448" s="9"/>
      <c r="L8448" s="9"/>
      <c r="M8448" s="9"/>
      <c r="O8448" s="9"/>
      <c r="P8448" s="9"/>
      <c r="Q8448" s="9"/>
      <c r="R8448" s="36"/>
      <c r="V8448" s="36"/>
    </row>
    <row r="8449" spans="1:22" x14ac:dyDescent="0.25">
      <c r="A8449" s="86"/>
      <c r="B8449" s="9"/>
      <c r="C8449" s="9"/>
      <c r="D8449" s="9"/>
      <c r="E8449" s="9"/>
      <c r="F8449" s="9"/>
      <c r="I8449" s="9"/>
      <c r="K8449" s="9"/>
      <c r="L8449" s="9"/>
      <c r="M8449" s="9"/>
      <c r="O8449" s="9"/>
      <c r="P8449" s="9"/>
      <c r="Q8449" s="9"/>
      <c r="R8449" s="36"/>
      <c r="V8449" s="36"/>
    </row>
    <row r="8450" spans="1:22" x14ac:dyDescent="0.25">
      <c r="A8450" s="86"/>
      <c r="B8450" s="9"/>
      <c r="C8450" s="9"/>
      <c r="D8450" s="9"/>
      <c r="E8450" s="9"/>
      <c r="F8450" s="9"/>
      <c r="I8450" s="9"/>
      <c r="K8450" s="9"/>
      <c r="L8450" s="9"/>
      <c r="M8450" s="9"/>
      <c r="O8450" s="9"/>
      <c r="P8450" s="9"/>
      <c r="Q8450" s="9"/>
      <c r="R8450" s="36"/>
      <c r="V8450" s="36"/>
    </row>
    <row r="8451" spans="1:22" x14ac:dyDescent="0.25">
      <c r="A8451" s="86"/>
      <c r="B8451" s="9"/>
      <c r="C8451" s="9"/>
      <c r="D8451" s="9"/>
      <c r="E8451" s="9"/>
      <c r="F8451" s="9"/>
      <c r="I8451" s="9"/>
      <c r="K8451" s="9"/>
      <c r="L8451" s="9"/>
      <c r="M8451" s="9"/>
      <c r="O8451" s="9"/>
      <c r="P8451" s="9"/>
      <c r="Q8451" s="9"/>
      <c r="R8451" s="36"/>
      <c r="V8451" s="36"/>
    </row>
    <row r="8452" spans="1:22" x14ac:dyDescent="0.25">
      <c r="A8452" s="86"/>
      <c r="B8452" s="9"/>
      <c r="C8452" s="9"/>
      <c r="D8452" s="9"/>
      <c r="E8452" s="9"/>
      <c r="F8452" s="9"/>
      <c r="I8452" s="9"/>
      <c r="K8452" s="9"/>
      <c r="L8452" s="9"/>
      <c r="M8452" s="9"/>
      <c r="O8452" s="9"/>
      <c r="P8452" s="9"/>
      <c r="Q8452" s="9"/>
      <c r="R8452" s="36"/>
      <c r="V8452" s="36"/>
    </row>
    <row r="8453" spans="1:22" x14ac:dyDescent="0.25">
      <c r="A8453" s="86"/>
      <c r="B8453" s="9"/>
      <c r="C8453" s="9"/>
      <c r="D8453" s="9"/>
      <c r="E8453" s="9"/>
      <c r="F8453" s="9"/>
      <c r="I8453" s="9"/>
      <c r="K8453" s="9"/>
      <c r="L8453" s="9"/>
      <c r="M8453" s="9"/>
      <c r="O8453" s="9"/>
      <c r="P8453" s="9"/>
      <c r="Q8453" s="9"/>
      <c r="R8453" s="36"/>
      <c r="V8453" s="36"/>
    </row>
    <row r="8454" spans="1:22" x14ac:dyDescent="0.25">
      <c r="A8454" s="86"/>
      <c r="B8454" s="9"/>
      <c r="C8454" s="9"/>
      <c r="D8454" s="9"/>
      <c r="E8454" s="9"/>
      <c r="F8454" s="9"/>
      <c r="I8454" s="9"/>
      <c r="K8454" s="9"/>
      <c r="L8454" s="9"/>
      <c r="M8454" s="9"/>
      <c r="O8454" s="9"/>
      <c r="P8454" s="9"/>
      <c r="Q8454" s="9"/>
      <c r="R8454" s="36"/>
      <c r="V8454" s="36"/>
    </row>
    <row r="8455" spans="1:22" x14ac:dyDescent="0.25">
      <c r="A8455" s="86"/>
      <c r="B8455" s="9"/>
      <c r="C8455" s="9"/>
      <c r="D8455" s="9"/>
      <c r="E8455" s="9"/>
      <c r="F8455" s="9"/>
      <c r="I8455" s="9"/>
      <c r="K8455" s="9"/>
      <c r="L8455" s="9"/>
      <c r="M8455" s="9"/>
      <c r="O8455" s="9"/>
      <c r="P8455" s="9"/>
      <c r="Q8455" s="9"/>
      <c r="R8455" s="36"/>
      <c r="V8455" s="36"/>
    </row>
    <row r="8456" spans="1:22" x14ac:dyDescent="0.25">
      <c r="A8456" s="86"/>
      <c r="B8456" s="9"/>
      <c r="C8456" s="9"/>
      <c r="D8456" s="9"/>
      <c r="E8456" s="9"/>
      <c r="F8456" s="9"/>
      <c r="I8456" s="9"/>
      <c r="K8456" s="9"/>
      <c r="L8456" s="9"/>
      <c r="M8456" s="9"/>
      <c r="O8456" s="9"/>
      <c r="P8456" s="9"/>
      <c r="Q8456" s="9"/>
      <c r="R8456" s="36"/>
      <c r="V8456" s="36"/>
    </row>
    <row r="8457" spans="1:22" x14ac:dyDescent="0.25">
      <c r="A8457" s="86"/>
      <c r="B8457" s="9"/>
      <c r="C8457" s="9"/>
      <c r="D8457" s="9"/>
      <c r="E8457" s="9"/>
      <c r="F8457" s="9"/>
      <c r="I8457" s="9"/>
      <c r="K8457" s="9"/>
      <c r="L8457" s="9"/>
      <c r="M8457" s="9"/>
      <c r="O8457" s="9"/>
      <c r="P8457" s="9"/>
      <c r="Q8457" s="9"/>
      <c r="R8457" s="36"/>
      <c r="V8457" s="36"/>
    </row>
    <row r="8458" spans="1:22" x14ac:dyDescent="0.25">
      <c r="A8458" s="86"/>
      <c r="B8458" s="9"/>
      <c r="C8458" s="9"/>
      <c r="D8458" s="9"/>
      <c r="E8458" s="9"/>
      <c r="F8458" s="9"/>
      <c r="I8458" s="9"/>
      <c r="K8458" s="9"/>
      <c r="L8458" s="9"/>
      <c r="M8458" s="9"/>
      <c r="O8458" s="9"/>
      <c r="P8458" s="9"/>
      <c r="Q8458" s="9"/>
      <c r="R8458" s="36"/>
      <c r="V8458" s="36"/>
    </row>
    <row r="8459" spans="1:22" x14ac:dyDescent="0.25">
      <c r="A8459" s="86"/>
      <c r="B8459" s="9"/>
      <c r="C8459" s="9"/>
      <c r="D8459" s="9"/>
      <c r="E8459" s="9"/>
      <c r="F8459" s="9"/>
      <c r="I8459" s="9"/>
      <c r="K8459" s="9"/>
      <c r="L8459" s="9"/>
      <c r="M8459" s="9"/>
      <c r="O8459" s="9"/>
      <c r="P8459" s="9"/>
      <c r="Q8459" s="9"/>
      <c r="R8459" s="36"/>
      <c r="V8459" s="36"/>
    </row>
    <row r="8460" spans="1:22" x14ac:dyDescent="0.25">
      <c r="A8460" s="86"/>
      <c r="B8460" s="9"/>
      <c r="C8460" s="9"/>
      <c r="D8460" s="9"/>
      <c r="E8460" s="9"/>
      <c r="F8460" s="9"/>
      <c r="I8460" s="9"/>
      <c r="K8460" s="9"/>
      <c r="L8460" s="9"/>
      <c r="M8460" s="9"/>
      <c r="O8460" s="9"/>
      <c r="P8460" s="9"/>
      <c r="Q8460" s="9"/>
      <c r="R8460" s="36"/>
      <c r="V8460" s="36"/>
    </row>
    <row r="8461" spans="1:22" x14ac:dyDescent="0.25">
      <c r="A8461" s="86"/>
      <c r="B8461" s="9"/>
      <c r="C8461" s="9"/>
      <c r="D8461" s="9"/>
      <c r="E8461" s="9"/>
      <c r="F8461" s="9"/>
      <c r="I8461" s="9"/>
      <c r="K8461" s="9"/>
      <c r="L8461" s="9"/>
      <c r="M8461" s="9"/>
      <c r="O8461" s="9"/>
      <c r="P8461" s="9"/>
      <c r="Q8461" s="9"/>
      <c r="R8461" s="36"/>
      <c r="V8461" s="36"/>
    </row>
    <row r="8462" spans="1:22" x14ac:dyDescent="0.25">
      <c r="A8462" s="86"/>
      <c r="B8462" s="9"/>
      <c r="C8462" s="9"/>
      <c r="D8462" s="9"/>
      <c r="E8462" s="9"/>
      <c r="F8462" s="9"/>
      <c r="I8462" s="9"/>
      <c r="K8462" s="9"/>
      <c r="L8462" s="9"/>
      <c r="M8462" s="9"/>
      <c r="O8462" s="9"/>
      <c r="P8462" s="9"/>
      <c r="Q8462" s="9"/>
      <c r="R8462" s="36"/>
      <c r="V8462" s="36"/>
    </row>
    <row r="8463" spans="1:22" x14ac:dyDescent="0.25">
      <c r="A8463" s="86"/>
      <c r="B8463" s="9"/>
      <c r="C8463" s="9"/>
      <c r="D8463" s="9"/>
      <c r="E8463" s="9"/>
      <c r="F8463" s="9"/>
      <c r="I8463" s="9"/>
      <c r="K8463" s="9"/>
      <c r="L8463" s="9"/>
      <c r="M8463" s="9"/>
      <c r="O8463" s="9"/>
      <c r="P8463" s="9"/>
      <c r="Q8463" s="9"/>
      <c r="R8463" s="36"/>
      <c r="V8463" s="36"/>
    </row>
    <row r="8464" spans="1:22" x14ac:dyDescent="0.25">
      <c r="A8464" s="86"/>
      <c r="B8464" s="9"/>
      <c r="C8464" s="9"/>
      <c r="D8464" s="9"/>
      <c r="E8464" s="9"/>
      <c r="F8464" s="9"/>
      <c r="I8464" s="9"/>
      <c r="K8464" s="9"/>
      <c r="L8464" s="9"/>
      <c r="M8464" s="9"/>
      <c r="O8464" s="9"/>
      <c r="P8464" s="9"/>
      <c r="Q8464" s="9"/>
      <c r="R8464" s="36"/>
      <c r="V8464" s="36"/>
    </row>
    <row r="8465" spans="1:22" x14ac:dyDescent="0.25">
      <c r="A8465" s="86"/>
      <c r="B8465" s="9"/>
      <c r="C8465" s="9"/>
      <c r="D8465" s="9"/>
      <c r="E8465" s="9"/>
      <c r="F8465" s="9"/>
      <c r="I8465" s="9"/>
      <c r="K8465" s="9"/>
      <c r="L8465" s="9"/>
      <c r="M8465" s="9"/>
      <c r="O8465" s="9"/>
      <c r="P8465" s="9"/>
      <c r="Q8465" s="9"/>
      <c r="R8465" s="36"/>
      <c r="V8465" s="36"/>
    </row>
    <row r="8466" spans="1:22" x14ac:dyDescent="0.25">
      <c r="A8466" s="86"/>
      <c r="B8466" s="9"/>
      <c r="C8466" s="9"/>
      <c r="D8466" s="9"/>
      <c r="E8466" s="9"/>
      <c r="F8466" s="9"/>
      <c r="I8466" s="9"/>
      <c r="K8466" s="9"/>
      <c r="L8466" s="9"/>
      <c r="M8466" s="9"/>
      <c r="O8466" s="9"/>
      <c r="P8466" s="9"/>
      <c r="Q8466" s="9"/>
      <c r="R8466" s="36"/>
      <c r="V8466" s="36"/>
    </row>
    <row r="8467" spans="1:22" x14ac:dyDescent="0.25">
      <c r="A8467" s="86"/>
      <c r="B8467" s="9"/>
      <c r="C8467" s="9"/>
      <c r="D8467" s="9"/>
      <c r="E8467" s="9"/>
      <c r="F8467" s="9"/>
      <c r="I8467" s="9"/>
      <c r="K8467" s="9"/>
      <c r="L8467" s="9"/>
      <c r="M8467" s="9"/>
      <c r="O8467" s="9"/>
      <c r="P8467" s="9"/>
      <c r="Q8467" s="9"/>
      <c r="R8467" s="36"/>
      <c r="V8467" s="36"/>
    </row>
    <row r="8468" spans="1:22" x14ac:dyDescent="0.25">
      <c r="A8468" s="86"/>
      <c r="B8468" s="9"/>
      <c r="C8468" s="9"/>
      <c r="D8468" s="9"/>
      <c r="E8468" s="9"/>
      <c r="F8468" s="9"/>
      <c r="I8468" s="9"/>
      <c r="K8468" s="9"/>
      <c r="L8468" s="9"/>
      <c r="M8468" s="9"/>
      <c r="O8468" s="9"/>
      <c r="P8468" s="9"/>
      <c r="Q8468" s="9"/>
      <c r="R8468" s="36"/>
      <c r="V8468" s="36"/>
    </row>
    <row r="8469" spans="1:22" x14ac:dyDescent="0.25">
      <c r="A8469" s="86"/>
      <c r="B8469" s="9"/>
      <c r="C8469" s="9"/>
      <c r="D8469" s="9"/>
      <c r="E8469" s="9"/>
      <c r="F8469" s="9"/>
      <c r="I8469" s="9"/>
      <c r="K8469" s="9"/>
      <c r="L8469" s="9"/>
      <c r="M8469" s="9"/>
      <c r="O8469" s="9"/>
      <c r="P8469" s="9"/>
      <c r="Q8469" s="9"/>
      <c r="R8469" s="36"/>
      <c r="V8469" s="36"/>
    </row>
    <row r="8470" spans="1:22" x14ac:dyDescent="0.25">
      <c r="A8470" s="86"/>
      <c r="B8470" s="9"/>
      <c r="C8470" s="9"/>
      <c r="D8470" s="9"/>
      <c r="E8470" s="9"/>
      <c r="F8470" s="9"/>
      <c r="I8470" s="9"/>
      <c r="K8470" s="9"/>
      <c r="L8470" s="9"/>
      <c r="M8470" s="9"/>
      <c r="O8470" s="9"/>
      <c r="P8470" s="9"/>
      <c r="Q8470" s="9"/>
      <c r="R8470" s="36"/>
      <c r="V8470" s="36"/>
    </row>
    <row r="8471" spans="1:22" x14ac:dyDescent="0.25">
      <c r="A8471" s="86"/>
      <c r="B8471" s="9"/>
      <c r="C8471" s="9"/>
      <c r="D8471" s="9"/>
      <c r="E8471" s="9"/>
      <c r="F8471" s="9"/>
      <c r="I8471" s="9"/>
      <c r="K8471" s="9"/>
      <c r="L8471" s="9"/>
      <c r="M8471" s="9"/>
      <c r="O8471" s="9"/>
      <c r="P8471" s="9"/>
      <c r="Q8471" s="9"/>
      <c r="R8471" s="36"/>
      <c r="V8471" s="36"/>
    </row>
    <row r="8472" spans="1:22" x14ac:dyDescent="0.25">
      <c r="A8472" s="86"/>
      <c r="B8472" s="9"/>
      <c r="C8472" s="9"/>
      <c r="D8472" s="9"/>
      <c r="E8472" s="9"/>
      <c r="F8472" s="9"/>
      <c r="I8472" s="9"/>
      <c r="K8472" s="9"/>
      <c r="L8472" s="9"/>
      <c r="M8472" s="9"/>
      <c r="O8472" s="9"/>
      <c r="P8472" s="9"/>
      <c r="Q8472" s="9"/>
      <c r="R8472" s="36"/>
      <c r="V8472" s="36"/>
    </row>
    <row r="8473" spans="1:22" x14ac:dyDescent="0.25">
      <c r="A8473" s="86"/>
      <c r="B8473" s="9"/>
      <c r="C8473" s="9"/>
      <c r="D8473" s="9"/>
      <c r="E8473" s="9"/>
      <c r="F8473" s="9"/>
      <c r="I8473" s="9"/>
      <c r="K8473" s="9"/>
      <c r="L8473" s="9"/>
      <c r="M8473" s="9"/>
      <c r="O8473" s="9"/>
      <c r="P8473" s="9"/>
      <c r="Q8473" s="9"/>
      <c r="R8473" s="36"/>
      <c r="V8473" s="36"/>
    </row>
    <row r="8474" spans="1:22" x14ac:dyDescent="0.25">
      <c r="A8474" s="86"/>
      <c r="B8474" s="9"/>
      <c r="C8474" s="9"/>
      <c r="D8474" s="9"/>
      <c r="E8474" s="9"/>
      <c r="F8474" s="9"/>
      <c r="I8474" s="9"/>
      <c r="K8474" s="9"/>
      <c r="L8474" s="9"/>
      <c r="M8474" s="9"/>
      <c r="O8474" s="9"/>
      <c r="P8474" s="9"/>
      <c r="Q8474" s="9"/>
      <c r="R8474" s="36"/>
      <c r="V8474" s="36"/>
    </row>
    <row r="8475" spans="1:22" x14ac:dyDescent="0.25">
      <c r="A8475" s="86"/>
      <c r="B8475" s="9"/>
      <c r="C8475" s="9"/>
      <c r="D8475" s="9"/>
      <c r="E8475" s="9"/>
      <c r="F8475" s="9"/>
      <c r="I8475" s="9"/>
      <c r="K8475" s="9"/>
      <c r="L8475" s="9"/>
      <c r="M8475" s="9"/>
      <c r="O8475" s="9"/>
      <c r="P8475" s="9"/>
      <c r="Q8475" s="9"/>
      <c r="R8475" s="36"/>
      <c r="V8475" s="36"/>
    </row>
    <row r="8476" spans="1:22" x14ac:dyDescent="0.25">
      <c r="A8476" s="86"/>
      <c r="B8476" s="9"/>
      <c r="C8476" s="9"/>
      <c r="D8476" s="9"/>
      <c r="E8476" s="9"/>
      <c r="F8476" s="9"/>
      <c r="I8476" s="9"/>
      <c r="K8476" s="9"/>
      <c r="L8476" s="9"/>
      <c r="M8476" s="9"/>
      <c r="O8476" s="9"/>
      <c r="P8476" s="9"/>
      <c r="Q8476" s="9"/>
      <c r="R8476" s="36"/>
      <c r="V8476" s="36"/>
    </row>
    <row r="8477" spans="1:22" x14ac:dyDescent="0.25">
      <c r="A8477" s="86"/>
      <c r="B8477" s="9"/>
      <c r="C8477" s="9"/>
      <c r="D8477" s="9"/>
      <c r="E8477" s="9"/>
      <c r="F8477" s="9"/>
      <c r="I8477" s="9"/>
      <c r="K8477" s="9"/>
      <c r="L8477" s="9"/>
      <c r="M8477" s="9"/>
      <c r="O8477" s="9"/>
      <c r="P8477" s="9"/>
      <c r="Q8477" s="9"/>
      <c r="R8477" s="36"/>
      <c r="V8477" s="36"/>
    </row>
    <row r="8478" spans="1:22" x14ac:dyDescent="0.25">
      <c r="A8478" s="86"/>
      <c r="B8478" s="9"/>
      <c r="C8478" s="9"/>
      <c r="D8478" s="9"/>
      <c r="E8478" s="9"/>
      <c r="F8478" s="9"/>
      <c r="I8478" s="9"/>
      <c r="K8478" s="9"/>
      <c r="L8478" s="9"/>
      <c r="M8478" s="9"/>
      <c r="O8478" s="9"/>
      <c r="P8478" s="9"/>
      <c r="Q8478" s="9"/>
      <c r="R8478" s="36"/>
      <c r="V8478" s="36"/>
    </row>
    <row r="8479" spans="1:22" x14ac:dyDescent="0.25">
      <c r="A8479" s="86"/>
      <c r="B8479" s="9"/>
      <c r="C8479" s="9"/>
      <c r="D8479" s="9"/>
      <c r="E8479" s="9"/>
      <c r="F8479" s="9"/>
      <c r="I8479" s="9"/>
      <c r="K8479" s="9"/>
      <c r="L8479" s="9"/>
      <c r="M8479" s="9"/>
      <c r="O8479" s="9"/>
      <c r="P8479" s="9"/>
      <c r="Q8479" s="9"/>
      <c r="R8479" s="36"/>
      <c r="V8479" s="36"/>
    </row>
    <row r="8480" spans="1:22" x14ac:dyDescent="0.25">
      <c r="A8480" s="86"/>
      <c r="B8480" s="9"/>
      <c r="C8480" s="9"/>
      <c r="D8480" s="9"/>
      <c r="E8480" s="9"/>
      <c r="F8480" s="9"/>
      <c r="I8480" s="9"/>
      <c r="K8480" s="9"/>
      <c r="L8480" s="9"/>
      <c r="M8480" s="9"/>
      <c r="O8480" s="9"/>
      <c r="P8480" s="9"/>
      <c r="Q8480" s="9"/>
      <c r="R8480" s="36"/>
      <c r="V8480" s="36"/>
    </row>
    <row r="8481" spans="1:22" x14ac:dyDescent="0.25">
      <c r="A8481" s="86"/>
      <c r="B8481" s="9"/>
      <c r="C8481" s="9"/>
      <c r="D8481" s="9"/>
      <c r="E8481" s="9"/>
      <c r="F8481" s="9"/>
      <c r="I8481" s="9"/>
      <c r="K8481" s="9"/>
      <c r="L8481" s="9"/>
      <c r="M8481" s="9"/>
      <c r="O8481" s="9"/>
      <c r="P8481" s="9"/>
      <c r="Q8481" s="9"/>
      <c r="R8481" s="36"/>
      <c r="V8481" s="36"/>
    </row>
    <row r="8482" spans="1:22" x14ac:dyDescent="0.25">
      <c r="A8482" s="86"/>
      <c r="B8482" s="9"/>
      <c r="C8482" s="9"/>
      <c r="D8482" s="9"/>
      <c r="E8482" s="9"/>
      <c r="F8482" s="9"/>
      <c r="I8482" s="9"/>
      <c r="K8482" s="9"/>
      <c r="L8482" s="9"/>
      <c r="M8482" s="9"/>
      <c r="O8482" s="9"/>
      <c r="P8482" s="9"/>
      <c r="Q8482" s="9"/>
      <c r="R8482" s="36"/>
      <c r="V8482" s="36"/>
    </row>
    <row r="8483" spans="1:22" x14ac:dyDescent="0.25">
      <c r="A8483" s="86"/>
      <c r="B8483" s="9"/>
      <c r="C8483" s="9"/>
      <c r="D8483" s="9"/>
      <c r="E8483" s="9"/>
      <c r="F8483" s="9"/>
      <c r="I8483" s="9"/>
      <c r="K8483" s="9"/>
      <c r="L8483" s="9"/>
      <c r="M8483" s="9"/>
      <c r="O8483" s="9"/>
      <c r="P8483" s="9"/>
      <c r="Q8483" s="9"/>
      <c r="R8483" s="36"/>
      <c r="V8483" s="36"/>
    </row>
    <row r="8484" spans="1:22" x14ac:dyDescent="0.25">
      <c r="A8484" s="86"/>
      <c r="B8484" s="9"/>
      <c r="C8484" s="9"/>
      <c r="D8484" s="9"/>
      <c r="E8484" s="9"/>
      <c r="F8484" s="9"/>
      <c r="I8484" s="9"/>
      <c r="K8484" s="9"/>
      <c r="L8484" s="9"/>
      <c r="M8484" s="9"/>
      <c r="O8484" s="9"/>
      <c r="P8484" s="9"/>
      <c r="Q8484" s="9"/>
      <c r="R8484" s="36"/>
      <c r="V8484" s="36"/>
    </row>
    <row r="8485" spans="1:22" x14ac:dyDescent="0.25">
      <c r="A8485" s="86"/>
      <c r="B8485" s="9"/>
      <c r="C8485" s="9"/>
      <c r="D8485" s="9"/>
      <c r="E8485" s="9"/>
      <c r="F8485" s="9"/>
      <c r="I8485" s="9"/>
      <c r="K8485" s="9"/>
      <c r="L8485" s="9"/>
      <c r="M8485" s="9"/>
      <c r="O8485" s="9"/>
      <c r="P8485" s="9"/>
      <c r="Q8485" s="9"/>
      <c r="R8485" s="36"/>
      <c r="V8485" s="36"/>
    </row>
    <row r="8486" spans="1:22" x14ac:dyDescent="0.25">
      <c r="A8486" s="86"/>
      <c r="B8486" s="9"/>
      <c r="C8486" s="9"/>
      <c r="D8486" s="9"/>
      <c r="E8486" s="9"/>
      <c r="F8486" s="9"/>
      <c r="I8486" s="9"/>
      <c r="K8486" s="9"/>
      <c r="L8486" s="9"/>
      <c r="M8486" s="9"/>
      <c r="O8486" s="9"/>
      <c r="P8486" s="9"/>
      <c r="Q8486" s="9"/>
      <c r="R8486" s="36"/>
      <c r="V8486" s="36"/>
    </row>
    <row r="8487" spans="1:22" x14ac:dyDescent="0.25">
      <c r="A8487" s="86"/>
      <c r="B8487" s="9"/>
      <c r="C8487" s="9"/>
      <c r="D8487" s="9"/>
      <c r="E8487" s="9"/>
      <c r="F8487" s="9"/>
      <c r="I8487" s="9"/>
      <c r="K8487" s="9"/>
      <c r="L8487" s="9"/>
      <c r="M8487" s="9"/>
      <c r="O8487" s="9"/>
      <c r="P8487" s="9"/>
      <c r="Q8487" s="9"/>
      <c r="R8487" s="36"/>
      <c r="V8487" s="36"/>
    </row>
    <row r="8488" spans="1:22" x14ac:dyDescent="0.25">
      <c r="A8488" s="86"/>
      <c r="B8488" s="9"/>
      <c r="C8488" s="9"/>
      <c r="D8488" s="9"/>
      <c r="E8488" s="9"/>
      <c r="F8488" s="9"/>
      <c r="I8488" s="9"/>
      <c r="K8488" s="9"/>
      <c r="L8488" s="9"/>
      <c r="M8488" s="9"/>
      <c r="O8488" s="9"/>
      <c r="P8488" s="9"/>
      <c r="Q8488" s="9"/>
      <c r="R8488" s="36"/>
      <c r="V8488" s="36"/>
    </row>
    <row r="8489" spans="1:22" x14ac:dyDescent="0.25">
      <c r="A8489" s="86"/>
      <c r="B8489" s="9"/>
      <c r="C8489" s="9"/>
      <c r="D8489" s="9"/>
      <c r="E8489" s="9"/>
      <c r="F8489" s="9"/>
      <c r="I8489" s="9"/>
      <c r="K8489" s="9"/>
      <c r="L8489" s="9"/>
      <c r="M8489" s="9"/>
      <c r="O8489" s="9"/>
      <c r="P8489" s="9"/>
      <c r="Q8489" s="9"/>
      <c r="R8489" s="36"/>
      <c r="V8489" s="36"/>
    </row>
    <row r="8490" spans="1:22" x14ac:dyDescent="0.25">
      <c r="A8490" s="86"/>
      <c r="B8490" s="9"/>
      <c r="C8490" s="9"/>
      <c r="D8490" s="9"/>
      <c r="E8490" s="9"/>
      <c r="F8490" s="9"/>
      <c r="I8490" s="9"/>
      <c r="K8490" s="9"/>
      <c r="L8490" s="9"/>
      <c r="M8490" s="9"/>
      <c r="O8490" s="9"/>
      <c r="P8490" s="9"/>
      <c r="Q8490" s="9"/>
      <c r="R8490" s="36"/>
      <c r="V8490" s="36"/>
    </row>
    <row r="8491" spans="1:22" x14ac:dyDescent="0.25">
      <c r="A8491" s="86"/>
      <c r="B8491" s="9"/>
      <c r="C8491" s="9"/>
      <c r="D8491" s="9"/>
      <c r="E8491" s="9"/>
      <c r="F8491" s="9"/>
      <c r="I8491" s="9"/>
      <c r="K8491" s="9"/>
      <c r="L8491" s="9"/>
      <c r="M8491" s="9"/>
      <c r="O8491" s="9"/>
      <c r="P8491" s="9"/>
      <c r="Q8491" s="9"/>
      <c r="R8491" s="36"/>
      <c r="V8491" s="36"/>
    </row>
    <row r="8492" spans="1:22" x14ac:dyDescent="0.25">
      <c r="A8492" s="86"/>
      <c r="B8492" s="9"/>
      <c r="C8492" s="9"/>
      <c r="D8492" s="9"/>
      <c r="E8492" s="9"/>
      <c r="F8492" s="9"/>
      <c r="I8492" s="9"/>
      <c r="K8492" s="9"/>
      <c r="L8492" s="9"/>
      <c r="M8492" s="9"/>
      <c r="O8492" s="9"/>
      <c r="P8492" s="9"/>
      <c r="Q8492" s="9"/>
      <c r="R8492" s="36"/>
      <c r="V8492" s="36"/>
    </row>
    <row r="8493" spans="1:22" x14ac:dyDescent="0.25">
      <c r="A8493" s="86"/>
      <c r="B8493" s="9"/>
      <c r="C8493" s="9"/>
      <c r="D8493" s="9"/>
      <c r="E8493" s="9"/>
      <c r="F8493" s="9"/>
      <c r="I8493" s="9"/>
      <c r="K8493" s="9"/>
      <c r="L8493" s="9"/>
      <c r="M8493" s="9"/>
      <c r="O8493" s="9"/>
      <c r="P8493" s="9"/>
      <c r="Q8493" s="9"/>
      <c r="R8493" s="36"/>
      <c r="V8493" s="36"/>
    </row>
    <row r="8494" spans="1:22" x14ac:dyDescent="0.25">
      <c r="A8494" s="86"/>
      <c r="B8494" s="9"/>
      <c r="C8494" s="9"/>
      <c r="D8494" s="9"/>
      <c r="E8494" s="9"/>
      <c r="F8494" s="9"/>
      <c r="I8494" s="9"/>
      <c r="K8494" s="9"/>
      <c r="L8494" s="9"/>
      <c r="M8494" s="9"/>
      <c r="O8494" s="9"/>
      <c r="P8494" s="9"/>
      <c r="Q8494" s="9"/>
      <c r="R8494" s="36"/>
      <c r="V8494" s="36"/>
    </row>
    <row r="8495" spans="1:22" x14ac:dyDescent="0.25">
      <c r="A8495" s="86"/>
      <c r="B8495" s="9"/>
      <c r="C8495" s="9"/>
      <c r="D8495" s="9"/>
      <c r="E8495" s="9"/>
      <c r="F8495" s="9"/>
      <c r="I8495" s="9"/>
      <c r="K8495" s="9"/>
      <c r="L8495" s="9"/>
      <c r="M8495" s="9"/>
      <c r="O8495" s="9"/>
      <c r="P8495" s="9"/>
      <c r="Q8495" s="9"/>
      <c r="R8495" s="36"/>
      <c r="V8495" s="36"/>
    </row>
    <row r="8496" spans="1:22" x14ac:dyDescent="0.25">
      <c r="A8496" s="86"/>
      <c r="B8496" s="9"/>
      <c r="C8496" s="9"/>
      <c r="D8496" s="9"/>
      <c r="E8496" s="9"/>
      <c r="F8496" s="9"/>
      <c r="I8496" s="9"/>
      <c r="K8496" s="9"/>
      <c r="L8496" s="9"/>
      <c r="M8496" s="9"/>
      <c r="O8496" s="9"/>
      <c r="P8496" s="9"/>
      <c r="Q8496" s="9"/>
      <c r="R8496" s="36"/>
      <c r="V8496" s="36"/>
    </row>
    <row r="8497" spans="1:22" x14ac:dyDescent="0.25">
      <c r="A8497" s="86"/>
      <c r="B8497" s="9"/>
      <c r="C8497" s="9"/>
      <c r="D8497" s="9"/>
      <c r="E8497" s="9"/>
      <c r="F8497" s="9"/>
      <c r="I8497" s="9"/>
      <c r="K8497" s="9"/>
      <c r="L8497" s="9"/>
      <c r="M8497" s="9"/>
      <c r="O8497" s="9"/>
      <c r="P8497" s="9"/>
      <c r="Q8497" s="9"/>
      <c r="R8497" s="36"/>
      <c r="V8497" s="36"/>
    </row>
    <row r="8498" spans="1:22" x14ac:dyDescent="0.25">
      <c r="A8498" s="86"/>
      <c r="B8498" s="9"/>
      <c r="C8498" s="9"/>
      <c r="D8498" s="9"/>
      <c r="E8498" s="9"/>
      <c r="F8498" s="9"/>
      <c r="I8498" s="9"/>
      <c r="K8498" s="9"/>
      <c r="L8498" s="9"/>
      <c r="M8498" s="9"/>
      <c r="O8498" s="9"/>
      <c r="P8498" s="9"/>
      <c r="Q8498" s="9"/>
      <c r="R8498" s="36"/>
      <c r="V8498" s="36"/>
    </row>
    <row r="8499" spans="1:22" x14ac:dyDescent="0.25">
      <c r="A8499" s="86"/>
      <c r="B8499" s="9"/>
      <c r="C8499" s="9"/>
      <c r="D8499" s="9"/>
      <c r="E8499" s="9"/>
      <c r="F8499" s="9"/>
      <c r="I8499" s="9"/>
      <c r="K8499" s="9"/>
      <c r="L8499" s="9"/>
      <c r="M8499" s="9"/>
      <c r="O8499" s="9"/>
      <c r="P8499" s="9"/>
      <c r="Q8499" s="9"/>
      <c r="R8499" s="36"/>
      <c r="V8499" s="36"/>
    </row>
    <row r="8500" spans="1:22" x14ac:dyDescent="0.25">
      <c r="A8500" s="86"/>
      <c r="B8500" s="9"/>
      <c r="C8500" s="9"/>
      <c r="D8500" s="9"/>
      <c r="E8500" s="9"/>
      <c r="F8500" s="9"/>
      <c r="I8500" s="9"/>
      <c r="K8500" s="9"/>
      <c r="L8500" s="9"/>
      <c r="M8500" s="9"/>
      <c r="O8500" s="9"/>
      <c r="P8500" s="9"/>
      <c r="Q8500" s="9"/>
      <c r="R8500" s="36"/>
      <c r="V8500" s="36"/>
    </row>
    <row r="8501" spans="1:22" x14ac:dyDescent="0.25">
      <c r="A8501" s="86"/>
      <c r="B8501" s="9"/>
      <c r="C8501" s="9"/>
      <c r="D8501" s="9"/>
      <c r="E8501" s="9"/>
      <c r="F8501" s="9"/>
      <c r="I8501" s="9"/>
      <c r="K8501" s="9"/>
      <c r="L8501" s="9"/>
      <c r="M8501" s="9"/>
      <c r="O8501" s="9"/>
      <c r="P8501" s="9"/>
      <c r="Q8501" s="9"/>
      <c r="R8501" s="36"/>
      <c r="V8501" s="36"/>
    </row>
    <row r="8502" spans="1:22" x14ac:dyDescent="0.25">
      <c r="A8502" s="86"/>
      <c r="B8502" s="9"/>
      <c r="C8502" s="9"/>
      <c r="D8502" s="9"/>
      <c r="E8502" s="9"/>
      <c r="F8502" s="9"/>
      <c r="I8502" s="9"/>
      <c r="K8502" s="9"/>
      <c r="L8502" s="9"/>
      <c r="M8502" s="9"/>
      <c r="O8502" s="9"/>
      <c r="P8502" s="9"/>
      <c r="Q8502" s="9"/>
      <c r="R8502" s="36"/>
      <c r="V8502" s="36"/>
    </row>
    <row r="8503" spans="1:22" x14ac:dyDescent="0.25">
      <c r="A8503" s="86"/>
      <c r="B8503" s="9"/>
      <c r="C8503" s="9"/>
      <c r="D8503" s="9"/>
      <c r="E8503" s="9"/>
      <c r="F8503" s="9"/>
      <c r="I8503" s="9"/>
      <c r="K8503" s="9"/>
      <c r="L8503" s="9"/>
      <c r="M8503" s="9"/>
      <c r="O8503" s="9"/>
      <c r="P8503" s="9"/>
      <c r="Q8503" s="9"/>
      <c r="R8503" s="36"/>
      <c r="V8503" s="36"/>
    </row>
    <row r="8504" spans="1:22" x14ac:dyDescent="0.25">
      <c r="A8504" s="86"/>
      <c r="B8504" s="9"/>
      <c r="C8504" s="9"/>
      <c r="D8504" s="9"/>
      <c r="E8504" s="9"/>
      <c r="F8504" s="9"/>
      <c r="I8504" s="9"/>
      <c r="K8504" s="9"/>
      <c r="L8504" s="9"/>
      <c r="M8504" s="9"/>
      <c r="O8504" s="9"/>
      <c r="P8504" s="9"/>
      <c r="Q8504" s="9"/>
      <c r="R8504" s="36"/>
      <c r="V8504" s="36"/>
    </row>
    <row r="8505" spans="1:22" x14ac:dyDescent="0.25">
      <c r="A8505" s="86"/>
      <c r="B8505" s="9"/>
      <c r="C8505" s="9"/>
      <c r="D8505" s="9"/>
      <c r="E8505" s="9"/>
      <c r="F8505" s="9"/>
      <c r="I8505" s="9"/>
      <c r="K8505" s="9"/>
      <c r="L8505" s="9"/>
      <c r="M8505" s="9"/>
      <c r="O8505" s="9"/>
      <c r="P8505" s="9"/>
      <c r="Q8505" s="9"/>
      <c r="R8505" s="36"/>
      <c r="V8505" s="36"/>
    </row>
    <row r="8506" spans="1:22" x14ac:dyDescent="0.25">
      <c r="A8506" s="86"/>
      <c r="B8506" s="9"/>
      <c r="C8506" s="9"/>
      <c r="D8506" s="9"/>
      <c r="E8506" s="9"/>
      <c r="F8506" s="9"/>
      <c r="I8506" s="9"/>
      <c r="K8506" s="9"/>
      <c r="L8506" s="9"/>
      <c r="M8506" s="9"/>
      <c r="O8506" s="9"/>
      <c r="P8506" s="9"/>
      <c r="Q8506" s="9"/>
      <c r="R8506" s="36"/>
      <c r="V8506" s="36"/>
    </row>
    <row r="8507" spans="1:22" x14ac:dyDescent="0.25">
      <c r="A8507" s="86"/>
      <c r="B8507" s="9"/>
      <c r="C8507" s="9"/>
      <c r="D8507" s="9"/>
      <c r="E8507" s="9"/>
      <c r="F8507" s="9"/>
      <c r="I8507" s="9"/>
      <c r="K8507" s="9"/>
      <c r="L8507" s="9"/>
      <c r="M8507" s="9"/>
      <c r="O8507" s="9"/>
      <c r="P8507" s="9"/>
      <c r="Q8507" s="9"/>
      <c r="R8507" s="36"/>
      <c r="V8507" s="36"/>
    </row>
    <row r="8508" spans="1:22" x14ac:dyDescent="0.25">
      <c r="A8508" s="86"/>
      <c r="B8508" s="9"/>
      <c r="C8508" s="9"/>
      <c r="D8508" s="9"/>
      <c r="E8508" s="9"/>
      <c r="F8508" s="9"/>
      <c r="I8508" s="9"/>
      <c r="K8508" s="9"/>
      <c r="L8508" s="9"/>
      <c r="M8508" s="9"/>
      <c r="O8508" s="9"/>
      <c r="P8508" s="9"/>
      <c r="Q8508" s="9"/>
      <c r="R8508" s="36"/>
      <c r="V8508" s="36"/>
    </row>
    <row r="8509" spans="1:22" x14ac:dyDescent="0.25">
      <c r="A8509" s="86"/>
      <c r="B8509" s="9"/>
      <c r="C8509" s="9"/>
      <c r="D8509" s="9"/>
      <c r="E8509" s="9"/>
      <c r="F8509" s="9"/>
      <c r="I8509" s="9"/>
      <c r="K8509" s="9"/>
      <c r="L8509" s="9"/>
      <c r="M8509" s="9"/>
      <c r="O8509" s="9"/>
      <c r="P8509" s="9"/>
      <c r="Q8509" s="9"/>
      <c r="R8509" s="36"/>
      <c r="V8509" s="36"/>
    </row>
    <row r="8510" spans="1:22" x14ac:dyDescent="0.25">
      <c r="A8510" s="86"/>
      <c r="B8510" s="9"/>
      <c r="C8510" s="9"/>
      <c r="D8510" s="9"/>
      <c r="E8510" s="9"/>
      <c r="F8510" s="9"/>
      <c r="I8510" s="9"/>
      <c r="K8510" s="9"/>
      <c r="L8510" s="9"/>
      <c r="M8510" s="9"/>
      <c r="O8510" s="9"/>
      <c r="P8510" s="9"/>
      <c r="Q8510" s="9"/>
      <c r="R8510" s="36"/>
      <c r="V8510" s="36"/>
    </row>
    <row r="8511" spans="1:22" x14ac:dyDescent="0.25">
      <c r="A8511" s="86"/>
      <c r="B8511" s="9"/>
      <c r="C8511" s="9"/>
      <c r="D8511" s="9"/>
      <c r="E8511" s="9"/>
      <c r="F8511" s="9"/>
      <c r="I8511" s="9"/>
      <c r="K8511" s="9"/>
      <c r="L8511" s="9"/>
      <c r="M8511" s="9"/>
      <c r="O8511" s="9"/>
      <c r="P8511" s="9"/>
      <c r="Q8511" s="9"/>
      <c r="R8511" s="36"/>
      <c r="V8511" s="36"/>
    </row>
    <row r="8512" spans="1:22" x14ac:dyDescent="0.25">
      <c r="A8512" s="86"/>
      <c r="B8512" s="9"/>
      <c r="C8512" s="9"/>
      <c r="D8512" s="9"/>
      <c r="E8512" s="9"/>
      <c r="F8512" s="9"/>
      <c r="I8512" s="9"/>
      <c r="K8512" s="9"/>
      <c r="L8512" s="9"/>
      <c r="M8512" s="9"/>
      <c r="O8512" s="9"/>
      <c r="P8512" s="9"/>
      <c r="Q8512" s="9"/>
      <c r="R8512" s="36"/>
      <c r="V8512" s="36"/>
    </row>
    <row r="8513" spans="1:22" x14ac:dyDescent="0.25">
      <c r="A8513" s="86"/>
      <c r="B8513" s="9"/>
      <c r="C8513" s="9"/>
      <c r="D8513" s="9"/>
      <c r="E8513" s="9"/>
      <c r="F8513" s="9"/>
      <c r="I8513" s="9"/>
      <c r="K8513" s="9"/>
      <c r="L8513" s="9"/>
      <c r="M8513" s="9"/>
      <c r="O8513" s="9"/>
      <c r="P8513" s="9"/>
      <c r="Q8513" s="9"/>
      <c r="R8513" s="36"/>
      <c r="V8513" s="36"/>
    </row>
    <row r="8514" spans="1:22" x14ac:dyDescent="0.25">
      <c r="A8514" s="86"/>
      <c r="B8514" s="9"/>
      <c r="C8514" s="9"/>
      <c r="D8514" s="9"/>
      <c r="E8514" s="9"/>
      <c r="F8514" s="9"/>
      <c r="I8514" s="9"/>
      <c r="K8514" s="9"/>
      <c r="L8514" s="9"/>
      <c r="M8514" s="9"/>
      <c r="O8514" s="9"/>
      <c r="P8514" s="9"/>
      <c r="Q8514" s="9"/>
      <c r="R8514" s="36"/>
      <c r="V8514" s="36"/>
    </row>
    <row r="8515" spans="1:22" x14ac:dyDescent="0.25">
      <c r="A8515" s="86"/>
      <c r="B8515" s="9"/>
      <c r="C8515" s="9"/>
      <c r="D8515" s="9"/>
      <c r="E8515" s="9"/>
      <c r="F8515" s="9"/>
      <c r="I8515" s="9"/>
      <c r="K8515" s="9"/>
      <c r="L8515" s="9"/>
      <c r="M8515" s="9"/>
      <c r="O8515" s="9"/>
      <c r="P8515" s="9"/>
      <c r="Q8515" s="9"/>
      <c r="R8515" s="36"/>
      <c r="V8515" s="36"/>
    </row>
    <row r="8516" spans="1:22" x14ac:dyDescent="0.25">
      <c r="A8516" s="86"/>
      <c r="B8516" s="9"/>
      <c r="C8516" s="9"/>
      <c r="D8516" s="9"/>
      <c r="E8516" s="9"/>
      <c r="F8516" s="9"/>
      <c r="I8516" s="9"/>
      <c r="K8516" s="9"/>
      <c r="L8516" s="9"/>
      <c r="M8516" s="9"/>
      <c r="O8516" s="9"/>
      <c r="P8516" s="9"/>
      <c r="Q8516" s="9"/>
      <c r="R8516" s="36"/>
      <c r="V8516" s="36"/>
    </row>
    <row r="8517" spans="1:22" x14ac:dyDescent="0.25">
      <c r="A8517" s="86"/>
      <c r="B8517" s="9"/>
      <c r="C8517" s="9"/>
      <c r="D8517" s="9"/>
      <c r="E8517" s="9"/>
      <c r="F8517" s="9"/>
      <c r="I8517" s="9"/>
      <c r="K8517" s="9"/>
      <c r="L8517" s="9"/>
      <c r="M8517" s="9"/>
      <c r="O8517" s="9"/>
      <c r="P8517" s="9"/>
      <c r="Q8517" s="9"/>
      <c r="R8517" s="36"/>
      <c r="V8517" s="36"/>
    </row>
    <row r="8518" spans="1:22" x14ac:dyDescent="0.25">
      <c r="A8518" s="86"/>
      <c r="B8518" s="9"/>
      <c r="C8518" s="9"/>
      <c r="D8518" s="9"/>
      <c r="E8518" s="9"/>
      <c r="F8518" s="9"/>
      <c r="I8518" s="9"/>
      <c r="K8518" s="9"/>
      <c r="L8518" s="9"/>
      <c r="M8518" s="9"/>
      <c r="O8518" s="9"/>
      <c r="P8518" s="9"/>
      <c r="Q8518" s="9"/>
      <c r="R8518" s="36"/>
      <c r="V8518" s="36"/>
    </row>
    <row r="8519" spans="1:22" x14ac:dyDescent="0.25">
      <c r="A8519" s="86"/>
      <c r="B8519" s="9"/>
      <c r="C8519" s="9"/>
      <c r="D8519" s="9"/>
      <c r="E8519" s="9"/>
      <c r="F8519" s="9"/>
      <c r="I8519" s="9"/>
      <c r="K8519" s="9"/>
      <c r="L8519" s="9"/>
      <c r="M8519" s="9"/>
      <c r="O8519" s="9"/>
      <c r="P8519" s="9"/>
      <c r="Q8519" s="9"/>
      <c r="R8519" s="36"/>
      <c r="V8519" s="36"/>
    </row>
    <row r="8520" spans="1:22" x14ac:dyDescent="0.25">
      <c r="A8520" s="86"/>
      <c r="B8520" s="9"/>
      <c r="C8520" s="9"/>
      <c r="D8520" s="9"/>
      <c r="E8520" s="9"/>
      <c r="F8520" s="9"/>
      <c r="I8520" s="9"/>
      <c r="K8520" s="9"/>
      <c r="L8520" s="9"/>
      <c r="M8520" s="9"/>
      <c r="O8520" s="9"/>
      <c r="P8520" s="9"/>
      <c r="Q8520" s="9"/>
      <c r="R8520" s="36"/>
      <c r="V8520" s="36"/>
    </row>
    <row r="8521" spans="1:22" x14ac:dyDescent="0.25">
      <c r="A8521" s="86"/>
      <c r="B8521" s="9"/>
      <c r="C8521" s="9"/>
      <c r="D8521" s="9"/>
      <c r="E8521" s="9"/>
      <c r="F8521" s="9"/>
      <c r="I8521" s="9"/>
      <c r="K8521" s="9"/>
      <c r="L8521" s="9"/>
      <c r="M8521" s="9"/>
      <c r="O8521" s="9"/>
      <c r="P8521" s="9"/>
      <c r="Q8521" s="9"/>
      <c r="R8521" s="36"/>
      <c r="V8521" s="36"/>
    </row>
    <row r="8522" spans="1:22" x14ac:dyDescent="0.25">
      <c r="A8522" s="86"/>
      <c r="B8522" s="9"/>
      <c r="C8522" s="9"/>
      <c r="D8522" s="9"/>
      <c r="E8522" s="9"/>
      <c r="F8522" s="9"/>
      <c r="I8522" s="9"/>
      <c r="K8522" s="9"/>
      <c r="L8522" s="9"/>
      <c r="M8522" s="9"/>
      <c r="O8522" s="9"/>
      <c r="P8522" s="9"/>
      <c r="Q8522" s="9"/>
      <c r="R8522" s="36"/>
      <c r="V8522" s="36"/>
    </row>
    <row r="8523" spans="1:22" x14ac:dyDescent="0.25">
      <c r="A8523" s="86"/>
      <c r="B8523" s="9"/>
      <c r="C8523" s="9"/>
      <c r="D8523" s="9"/>
      <c r="E8523" s="9"/>
      <c r="F8523" s="9"/>
      <c r="I8523" s="9"/>
      <c r="K8523" s="9"/>
      <c r="L8523" s="9"/>
      <c r="M8523" s="9"/>
      <c r="O8523" s="9"/>
      <c r="P8523" s="9"/>
      <c r="Q8523" s="9"/>
      <c r="R8523" s="36"/>
      <c r="V8523" s="36"/>
    </row>
    <row r="8524" spans="1:22" x14ac:dyDescent="0.25">
      <c r="A8524" s="86"/>
      <c r="B8524" s="9"/>
      <c r="C8524" s="9"/>
      <c r="D8524" s="9"/>
      <c r="E8524" s="9"/>
      <c r="F8524" s="9"/>
      <c r="I8524" s="9"/>
      <c r="K8524" s="9"/>
      <c r="L8524" s="9"/>
      <c r="M8524" s="9"/>
      <c r="O8524" s="9"/>
      <c r="P8524" s="9"/>
      <c r="Q8524" s="9"/>
      <c r="R8524" s="36"/>
      <c r="V8524" s="36"/>
    </row>
    <row r="8525" spans="1:22" x14ac:dyDescent="0.25">
      <c r="A8525" s="86"/>
      <c r="B8525" s="9"/>
      <c r="C8525" s="9"/>
      <c r="D8525" s="9"/>
      <c r="E8525" s="9"/>
      <c r="F8525" s="9"/>
      <c r="I8525" s="9"/>
      <c r="K8525" s="9"/>
      <c r="L8525" s="9"/>
      <c r="M8525" s="9"/>
      <c r="O8525" s="9"/>
      <c r="P8525" s="9"/>
      <c r="Q8525" s="9"/>
      <c r="R8525" s="36"/>
      <c r="V8525" s="36"/>
    </row>
    <row r="8526" spans="1:22" x14ac:dyDescent="0.25">
      <c r="A8526" s="86"/>
      <c r="B8526" s="9"/>
      <c r="C8526" s="9"/>
      <c r="D8526" s="9"/>
      <c r="E8526" s="9"/>
      <c r="F8526" s="9"/>
      <c r="I8526" s="9"/>
      <c r="K8526" s="9"/>
      <c r="L8526" s="9"/>
      <c r="M8526" s="9"/>
      <c r="O8526" s="9"/>
      <c r="P8526" s="9"/>
      <c r="Q8526" s="9"/>
      <c r="R8526" s="36"/>
      <c r="V8526" s="36"/>
    </row>
    <row r="8527" spans="1:22" x14ac:dyDescent="0.25">
      <c r="A8527" s="86"/>
      <c r="B8527" s="9"/>
      <c r="C8527" s="9"/>
      <c r="D8527" s="9"/>
      <c r="E8527" s="9"/>
      <c r="F8527" s="9"/>
      <c r="I8527" s="9"/>
      <c r="K8527" s="9"/>
      <c r="L8527" s="9"/>
      <c r="M8527" s="9"/>
      <c r="O8527" s="9"/>
      <c r="P8527" s="9"/>
      <c r="Q8527" s="9"/>
      <c r="R8527" s="36"/>
      <c r="V8527" s="36"/>
    </row>
    <row r="8528" spans="1:22" x14ac:dyDescent="0.25">
      <c r="A8528" s="86"/>
      <c r="B8528" s="9"/>
      <c r="C8528" s="9"/>
      <c r="D8528" s="9"/>
      <c r="E8528" s="9"/>
      <c r="F8528" s="9"/>
      <c r="I8528" s="9"/>
      <c r="K8528" s="9"/>
      <c r="L8528" s="9"/>
      <c r="M8528" s="9"/>
      <c r="O8528" s="9"/>
      <c r="P8528" s="9"/>
      <c r="Q8528" s="9"/>
      <c r="R8528" s="36"/>
      <c r="V8528" s="36"/>
    </row>
    <row r="8529" spans="1:22" x14ac:dyDescent="0.25">
      <c r="A8529" s="86"/>
      <c r="B8529" s="9"/>
      <c r="C8529" s="9"/>
      <c r="D8529" s="9"/>
      <c r="E8529" s="9"/>
      <c r="F8529" s="9"/>
      <c r="I8529" s="9"/>
      <c r="K8529" s="9"/>
      <c r="L8529" s="9"/>
      <c r="M8529" s="9"/>
      <c r="O8529" s="9"/>
      <c r="P8529" s="9"/>
      <c r="Q8529" s="9"/>
      <c r="R8529" s="36"/>
      <c r="V8529" s="36"/>
    </row>
    <row r="8530" spans="1:22" x14ac:dyDescent="0.25">
      <c r="A8530" s="86"/>
      <c r="B8530" s="9"/>
      <c r="C8530" s="9"/>
      <c r="D8530" s="9"/>
      <c r="E8530" s="9"/>
      <c r="F8530" s="9"/>
      <c r="I8530" s="9"/>
      <c r="K8530" s="9"/>
      <c r="L8530" s="9"/>
      <c r="M8530" s="9"/>
      <c r="O8530" s="9"/>
      <c r="P8530" s="9"/>
      <c r="Q8530" s="9"/>
      <c r="R8530" s="36"/>
      <c r="V8530" s="36"/>
    </row>
    <row r="8531" spans="1:22" x14ac:dyDescent="0.25">
      <c r="A8531" s="86"/>
      <c r="B8531" s="9"/>
      <c r="C8531" s="9"/>
      <c r="D8531" s="9"/>
      <c r="E8531" s="9"/>
      <c r="F8531" s="9"/>
      <c r="I8531" s="9"/>
      <c r="K8531" s="9"/>
      <c r="L8531" s="9"/>
      <c r="M8531" s="9"/>
      <c r="O8531" s="9"/>
      <c r="P8531" s="9"/>
      <c r="Q8531" s="9"/>
      <c r="R8531" s="36"/>
      <c r="V8531" s="36"/>
    </row>
    <row r="8532" spans="1:22" x14ac:dyDescent="0.25">
      <c r="A8532" s="86"/>
      <c r="B8532" s="9"/>
      <c r="C8532" s="9"/>
      <c r="D8532" s="9"/>
      <c r="E8532" s="9"/>
      <c r="F8532" s="9"/>
      <c r="I8532" s="9"/>
      <c r="K8532" s="9"/>
      <c r="L8532" s="9"/>
      <c r="M8532" s="9"/>
      <c r="O8532" s="9"/>
      <c r="P8532" s="9"/>
      <c r="Q8532" s="9"/>
      <c r="R8532" s="36"/>
      <c r="V8532" s="36"/>
    </row>
    <row r="8533" spans="1:22" x14ac:dyDescent="0.25">
      <c r="A8533" s="86"/>
      <c r="B8533" s="9"/>
      <c r="C8533" s="9"/>
      <c r="D8533" s="9"/>
      <c r="E8533" s="9"/>
      <c r="F8533" s="9"/>
      <c r="I8533" s="9"/>
      <c r="K8533" s="9"/>
      <c r="L8533" s="9"/>
      <c r="M8533" s="9"/>
      <c r="O8533" s="9"/>
      <c r="P8533" s="9"/>
      <c r="Q8533" s="9"/>
      <c r="R8533" s="36"/>
      <c r="V8533" s="36"/>
    </row>
    <row r="8534" spans="1:22" x14ac:dyDescent="0.25">
      <c r="A8534" s="86"/>
      <c r="B8534" s="9"/>
      <c r="C8534" s="9"/>
      <c r="D8534" s="9"/>
      <c r="E8534" s="9"/>
      <c r="F8534" s="9"/>
      <c r="I8534" s="9"/>
      <c r="K8534" s="9"/>
      <c r="L8534" s="9"/>
      <c r="M8534" s="9"/>
      <c r="O8534" s="9"/>
      <c r="P8534" s="9"/>
      <c r="Q8534" s="9"/>
      <c r="R8534" s="36"/>
      <c r="V8534" s="36"/>
    </row>
    <row r="8535" spans="1:22" x14ac:dyDescent="0.25">
      <c r="A8535" s="86"/>
      <c r="B8535" s="9"/>
      <c r="C8535" s="9"/>
      <c r="D8535" s="9"/>
      <c r="E8535" s="9"/>
      <c r="F8535" s="9"/>
      <c r="I8535" s="9"/>
      <c r="K8535" s="9"/>
      <c r="L8535" s="9"/>
      <c r="M8535" s="9"/>
      <c r="O8535" s="9"/>
      <c r="P8535" s="9"/>
      <c r="Q8535" s="9"/>
      <c r="R8535" s="36"/>
      <c r="V8535" s="36"/>
    </row>
    <row r="8536" spans="1:22" x14ac:dyDescent="0.25">
      <c r="A8536" s="86"/>
      <c r="B8536" s="9"/>
      <c r="C8536" s="9"/>
      <c r="D8536" s="9"/>
      <c r="E8536" s="9"/>
      <c r="F8536" s="9"/>
      <c r="I8536" s="9"/>
      <c r="K8536" s="9"/>
      <c r="L8536" s="9"/>
      <c r="M8536" s="9"/>
      <c r="O8536" s="9"/>
      <c r="P8536" s="9"/>
      <c r="Q8536" s="9"/>
      <c r="R8536" s="36"/>
      <c r="V8536" s="36"/>
    </row>
    <row r="8537" spans="1:22" x14ac:dyDescent="0.25">
      <c r="A8537" s="86"/>
      <c r="B8537" s="9"/>
      <c r="C8537" s="9"/>
      <c r="D8537" s="9"/>
      <c r="E8537" s="9"/>
      <c r="F8537" s="9"/>
      <c r="I8537" s="9"/>
      <c r="K8537" s="9"/>
      <c r="L8537" s="9"/>
      <c r="M8537" s="9"/>
      <c r="O8537" s="9"/>
      <c r="P8537" s="9"/>
      <c r="Q8537" s="9"/>
      <c r="R8537" s="36"/>
      <c r="V8537" s="36"/>
    </row>
    <row r="8538" spans="1:22" x14ac:dyDescent="0.25">
      <c r="A8538" s="86"/>
      <c r="B8538" s="9"/>
      <c r="C8538" s="9"/>
      <c r="D8538" s="9"/>
      <c r="E8538" s="9"/>
      <c r="F8538" s="9"/>
      <c r="I8538" s="9"/>
      <c r="K8538" s="9"/>
      <c r="L8538" s="9"/>
      <c r="M8538" s="9"/>
      <c r="O8538" s="9"/>
      <c r="P8538" s="9"/>
      <c r="Q8538" s="9"/>
      <c r="R8538" s="36"/>
      <c r="V8538" s="36"/>
    </row>
    <row r="8539" spans="1:22" x14ac:dyDescent="0.25">
      <c r="A8539" s="86"/>
      <c r="B8539" s="9"/>
      <c r="C8539" s="9"/>
      <c r="D8539" s="9"/>
      <c r="E8539" s="9"/>
      <c r="F8539" s="9"/>
      <c r="I8539" s="9"/>
      <c r="K8539" s="9"/>
      <c r="L8539" s="9"/>
      <c r="M8539" s="9"/>
      <c r="O8539" s="9"/>
      <c r="P8539" s="9"/>
      <c r="Q8539" s="9"/>
      <c r="R8539" s="36"/>
      <c r="V8539" s="36"/>
    </row>
    <row r="8540" spans="1:22" x14ac:dyDescent="0.25">
      <c r="A8540" s="86"/>
      <c r="B8540" s="9"/>
      <c r="C8540" s="9"/>
      <c r="D8540" s="9"/>
      <c r="E8540" s="9"/>
      <c r="F8540" s="9"/>
      <c r="I8540" s="9"/>
      <c r="K8540" s="9"/>
      <c r="L8540" s="9"/>
      <c r="M8540" s="9"/>
      <c r="O8540" s="9"/>
      <c r="P8540" s="9"/>
      <c r="Q8540" s="9"/>
      <c r="R8540" s="36"/>
      <c r="V8540" s="36"/>
    </row>
    <row r="8541" spans="1:22" x14ac:dyDescent="0.25">
      <c r="A8541" s="86"/>
      <c r="B8541" s="9"/>
      <c r="C8541" s="9"/>
      <c r="D8541" s="9"/>
      <c r="E8541" s="9"/>
      <c r="F8541" s="9"/>
      <c r="I8541" s="9"/>
      <c r="K8541" s="9"/>
      <c r="L8541" s="9"/>
      <c r="M8541" s="9"/>
      <c r="O8541" s="9"/>
      <c r="P8541" s="9"/>
      <c r="Q8541" s="9"/>
      <c r="R8541" s="36"/>
      <c r="V8541" s="36"/>
    </row>
    <row r="8542" spans="1:22" x14ac:dyDescent="0.25">
      <c r="A8542" s="86"/>
      <c r="B8542" s="9"/>
      <c r="C8542" s="9"/>
      <c r="D8542" s="9"/>
      <c r="E8542" s="9"/>
      <c r="F8542" s="9"/>
      <c r="I8542" s="9"/>
      <c r="K8542" s="9"/>
      <c r="L8542" s="9"/>
      <c r="M8542" s="9"/>
      <c r="O8542" s="9"/>
      <c r="P8542" s="9"/>
      <c r="Q8542" s="9"/>
      <c r="R8542" s="36"/>
      <c r="V8542" s="36"/>
    </row>
    <row r="8543" spans="1:22" x14ac:dyDescent="0.25">
      <c r="A8543" s="86"/>
      <c r="B8543" s="9"/>
      <c r="C8543" s="9"/>
      <c r="D8543" s="9"/>
      <c r="E8543" s="9"/>
      <c r="F8543" s="9"/>
      <c r="I8543" s="9"/>
      <c r="K8543" s="9"/>
      <c r="L8543" s="9"/>
      <c r="M8543" s="9"/>
      <c r="O8543" s="9"/>
      <c r="P8543" s="9"/>
      <c r="Q8543" s="9"/>
      <c r="R8543" s="36"/>
      <c r="V8543" s="36"/>
    </row>
    <row r="8544" spans="1:22" x14ac:dyDescent="0.25">
      <c r="A8544" s="86"/>
      <c r="B8544" s="9"/>
      <c r="C8544" s="9"/>
      <c r="D8544" s="9"/>
      <c r="E8544" s="9"/>
      <c r="F8544" s="9"/>
      <c r="I8544" s="9"/>
      <c r="K8544" s="9"/>
      <c r="L8544" s="9"/>
      <c r="M8544" s="9"/>
      <c r="O8544" s="9"/>
      <c r="P8544" s="9"/>
      <c r="Q8544" s="9"/>
      <c r="R8544" s="36"/>
      <c r="V8544" s="36"/>
    </row>
    <row r="8545" spans="1:22" x14ac:dyDescent="0.25">
      <c r="A8545" s="86"/>
      <c r="B8545" s="9"/>
      <c r="C8545" s="9"/>
      <c r="D8545" s="9"/>
      <c r="E8545" s="9"/>
      <c r="F8545" s="9"/>
      <c r="I8545" s="9"/>
      <c r="K8545" s="9"/>
      <c r="L8545" s="9"/>
      <c r="M8545" s="9"/>
      <c r="O8545" s="9"/>
      <c r="P8545" s="9"/>
      <c r="Q8545" s="9"/>
      <c r="R8545" s="36"/>
      <c r="V8545" s="36"/>
    </row>
    <row r="8546" spans="1:22" x14ac:dyDescent="0.25">
      <c r="A8546" s="86"/>
      <c r="B8546" s="9"/>
      <c r="C8546" s="9"/>
      <c r="D8546" s="9"/>
      <c r="E8546" s="9"/>
      <c r="F8546" s="9"/>
      <c r="I8546" s="9"/>
      <c r="K8546" s="9"/>
      <c r="L8546" s="9"/>
      <c r="M8546" s="9"/>
      <c r="O8546" s="9"/>
      <c r="P8546" s="9"/>
      <c r="Q8546" s="9"/>
      <c r="R8546" s="36"/>
      <c r="V8546" s="36"/>
    </row>
    <row r="8547" spans="1:22" x14ac:dyDescent="0.25">
      <c r="A8547" s="86"/>
      <c r="B8547" s="9"/>
      <c r="C8547" s="9"/>
      <c r="D8547" s="9"/>
      <c r="E8547" s="9"/>
      <c r="F8547" s="9"/>
      <c r="I8547" s="9"/>
      <c r="K8547" s="9"/>
      <c r="L8547" s="9"/>
      <c r="M8547" s="9"/>
      <c r="O8547" s="9"/>
      <c r="P8547" s="9"/>
      <c r="Q8547" s="9"/>
      <c r="R8547" s="36"/>
      <c r="V8547" s="36"/>
    </row>
    <row r="8548" spans="1:22" x14ac:dyDescent="0.25">
      <c r="A8548" s="86"/>
      <c r="B8548" s="9"/>
      <c r="C8548" s="9"/>
      <c r="D8548" s="9"/>
      <c r="E8548" s="9"/>
      <c r="F8548" s="9"/>
      <c r="I8548" s="9"/>
      <c r="K8548" s="9"/>
      <c r="L8548" s="9"/>
      <c r="M8548" s="9"/>
      <c r="O8548" s="9"/>
      <c r="P8548" s="9"/>
      <c r="Q8548" s="9"/>
      <c r="R8548" s="36"/>
      <c r="V8548" s="36"/>
    </row>
    <row r="8549" spans="1:22" x14ac:dyDescent="0.25">
      <c r="A8549" s="86"/>
      <c r="B8549" s="9"/>
      <c r="C8549" s="9"/>
      <c r="D8549" s="9"/>
      <c r="E8549" s="9"/>
      <c r="F8549" s="9"/>
      <c r="I8549" s="9"/>
      <c r="K8549" s="9"/>
      <c r="L8549" s="9"/>
      <c r="M8549" s="9"/>
      <c r="O8549" s="9"/>
      <c r="P8549" s="9"/>
      <c r="Q8549" s="9"/>
      <c r="R8549" s="36"/>
      <c r="V8549" s="36"/>
    </row>
    <row r="8550" spans="1:22" x14ac:dyDescent="0.25">
      <c r="A8550" s="86"/>
      <c r="B8550" s="9"/>
      <c r="C8550" s="9"/>
      <c r="D8550" s="9"/>
      <c r="E8550" s="9"/>
      <c r="F8550" s="9"/>
      <c r="I8550" s="9"/>
      <c r="K8550" s="9"/>
      <c r="L8550" s="9"/>
      <c r="M8550" s="9"/>
      <c r="O8550" s="9"/>
      <c r="P8550" s="9"/>
      <c r="Q8550" s="9"/>
      <c r="R8550" s="36"/>
      <c r="V8550" s="36"/>
    </row>
    <row r="8551" spans="1:22" x14ac:dyDescent="0.25">
      <c r="A8551" s="86"/>
      <c r="B8551" s="9"/>
      <c r="C8551" s="9"/>
      <c r="D8551" s="9"/>
      <c r="E8551" s="9"/>
      <c r="F8551" s="9"/>
      <c r="I8551" s="9"/>
      <c r="K8551" s="9"/>
      <c r="L8551" s="9"/>
      <c r="M8551" s="9"/>
      <c r="O8551" s="9"/>
      <c r="P8551" s="9"/>
      <c r="Q8551" s="9"/>
      <c r="R8551" s="36"/>
      <c r="V8551" s="36"/>
    </row>
    <row r="8552" spans="1:22" x14ac:dyDescent="0.25">
      <c r="A8552" s="86"/>
      <c r="B8552" s="9"/>
      <c r="C8552" s="9"/>
      <c r="D8552" s="9"/>
      <c r="E8552" s="9"/>
      <c r="F8552" s="9"/>
      <c r="I8552" s="9"/>
      <c r="K8552" s="9"/>
      <c r="L8552" s="9"/>
      <c r="M8552" s="9"/>
      <c r="O8552" s="9"/>
      <c r="P8552" s="9"/>
      <c r="Q8552" s="9"/>
      <c r="R8552" s="36"/>
      <c r="V8552" s="36"/>
    </row>
    <row r="8553" spans="1:22" x14ac:dyDescent="0.25">
      <c r="A8553" s="86"/>
      <c r="B8553" s="9"/>
      <c r="C8553" s="9"/>
      <c r="D8553" s="9"/>
      <c r="E8553" s="9"/>
      <c r="F8553" s="9"/>
      <c r="I8553" s="9"/>
      <c r="K8553" s="9"/>
      <c r="L8553" s="9"/>
      <c r="M8553" s="9"/>
      <c r="O8553" s="9"/>
      <c r="P8553" s="9"/>
      <c r="Q8553" s="9"/>
      <c r="R8553" s="36"/>
      <c r="V8553" s="36"/>
    </row>
    <row r="8554" spans="1:22" x14ac:dyDescent="0.25">
      <c r="A8554" s="86"/>
      <c r="B8554" s="9"/>
      <c r="C8554" s="9"/>
      <c r="D8554" s="9"/>
      <c r="E8554" s="9"/>
      <c r="F8554" s="9"/>
      <c r="I8554" s="9"/>
      <c r="K8554" s="9"/>
      <c r="L8554" s="9"/>
      <c r="M8554" s="9"/>
      <c r="O8554" s="9"/>
      <c r="P8554" s="9"/>
      <c r="Q8554" s="9"/>
      <c r="R8554" s="36"/>
      <c r="V8554" s="36"/>
    </row>
    <row r="8555" spans="1:22" x14ac:dyDescent="0.25">
      <c r="A8555" s="86"/>
      <c r="B8555" s="9"/>
      <c r="C8555" s="9"/>
      <c r="D8555" s="9"/>
      <c r="E8555" s="9"/>
      <c r="F8555" s="9"/>
      <c r="I8555" s="9"/>
      <c r="K8555" s="9"/>
      <c r="L8555" s="9"/>
      <c r="M8555" s="9"/>
      <c r="O8555" s="9"/>
      <c r="P8555" s="9"/>
      <c r="Q8555" s="9"/>
      <c r="R8555" s="36"/>
      <c r="V8555" s="36"/>
    </row>
    <row r="8556" spans="1:22" x14ac:dyDescent="0.25">
      <c r="A8556" s="86"/>
      <c r="B8556" s="9"/>
      <c r="C8556" s="9"/>
      <c r="D8556" s="9"/>
      <c r="E8556" s="9"/>
      <c r="F8556" s="9"/>
      <c r="I8556" s="9"/>
      <c r="K8556" s="9"/>
      <c r="L8556" s="9"/>
      <c r="M8556" s="9"/>
      <c r="O8556" s="9"/>
      <c r="P8556" s="9"/>
      <c r="Q8556" s="9"/>
      <c r="R8556" s="36"/>
      <c r="V8556" s="36"/>
    </row>
    <row r="8557" spans="1:22" x14ac:dyDescent="0.25">
      <c r="A8557" s="86"/>
      <c r="B8557" s="9"/>
      <c r="C8557" s="9"/>
      <c r="D8557" s="9"/>
      <c r="E8557" s="9"/>
      <c r="F8557" s="9"/>
      <c r="I8557" s="9"/>
      <c r="K8557" s="9"/>
      <c r="L8557" s="9"/>
      <c r="M8557" s="9"/>
      <c r="O8557" s="9"/>
      <c r="P8557" s="9"/>
      <c r="Q8557" s="9"/>
      <c r="R8557" s="36"/>
      <c r="V8557" s="36"/>
    </row>
    <row r="8558" spans="1:22" x14ac:dyDescent="0.25">
      <c r="A8558" s="86"/>
      <c r="B8558" s="9"/>
      <c r="C8558" s="9"/>
      <c r="D8558" s="9"/>
      <c r="E8558" s="9"/>
      <c r="F8558" s="9"/>
      <c r="I8558" s="9"/>
      <c r="K8558" s="9"/>
      <c r="L8558" s="9"/>
      <c r="M8558" s="9"/>
      <c r="O8558" s="9"/>
      <c r="P8558" s="9"/>
      <c r="Q8558" s="9"/>
      <c r="R8558" s="36"/>
      <c r="V8558" s="36"/>
    </row>
    <row r="8559" spans="1:22" x14ac:dyDescent="0.25">
      <c r="A8559" s="86"/>
      <c r="B8559" s="9"/>
      <c r="C8559" s="9"/>
      <c r="D8559" s="9"/>
      <c r="E8559" s="9"/>
      <c r="F8559" s="9"/>
      <c r="I8559" s="9"/>
      <c r="K8559" s="9"/>
      <c r="L8559" s="9"/>
      <c r="M8559" s="9"/>
      <c r="O8559" s="9"/>
      <c r="P8559" s="9"/>
      <c r="Q8559" s="9"/>
      <c r="R8559" s="36"/>
      <c r="V8559" s="36"/>
    </row>
    <row r="8560" spans="1:22" x14ac:dyDescent="0.25">
      <c r="A8560" s="86"/>
      <c r="B8560" s="9"/>
      <c r="C8560" s="9"/>
      <c r="D8560" s="9"/>
      <c r="E8560" s="9"/>
      <c r="F8560" s="9"/>
      <c r="I8560" s="9"/>
      <c r="K8560" s="9"/>
      <c r="L8560" s="9"/>
      <c r="M8560" s="9"/>
      <c r="O8560" s="9"/>
      <c r="P8560" s="9"/>
      <c r="Q8560" s="9"/>
      <c r="R8560" s="36"/>
      <c r="V8560" s="36"/>
    </row>
    <row r="8561" spans="1:22" x14ac:dyDescent="0.25">
      <c r="A8561" s="86"/>
      <c r="B8561" s="9"/>
      <c r="C8561" s="9"/>
      <c r="D8561" s="9"/>
      <c r="E8561" s="9"/>
      <c r="F8561" s="9"/>
      <c r="I8561" s="9"/>
      <c r="K8561" s="9"/>
      <c r="L8561" s="9"/>
      <c r="M8561" s="9"/>
      <c r="O8561" s="9"/>
      <c r="P8561" s="9"/>
      <c r="Q8561" s="9"/>
      <c r="R8561" s="36"/>
      <c r="V8561" s="36"/>
    </row>
    <row r="8562" spans="1:22" x14ac:dyDescent="0.25">
      <c r="A8562" s="86"/>
      <c r="B8562" s="9"/>
      <c r="C8562" s="9"/>
      <c r="D8562" s="9"/>
      <c r="E8562" s="9"/>
      <c r="F8562" s="9"/>
      <c r="I8562" s="9"/>
      <c r="K8562" s="9"/>
      <c r="L8562" s="9"/>
      <c r="M8562" s="9"/>
      <c r="O8562" s="9"/>
      <c r="P8562" s="9"/>
      <c r="Q8562" s="9"/>
      <c r="R8562" s="36"/>
      <c r="V8562" s="36"/>
    </row>
    <row r="8563" spans="1:22" x14ac:dyDescent="0.25">
      <c r="A8563" s="86"/>
      <c r="B8563" s="9"/>
      <c r="C8563" s="9"/>
      <c r="D8563" s="9"/>
      <c r="E8563" s="9"/>
      <c r="F8563" s="9"/>
      <c r="I8563" s="9"/>
      <c r="K8563" s="9"/>
      <c r="L8563" s="9"/>
      <c r="M8563" s="9"/>
      <c r="O8563" s="9"/>
      <c r="P8563" s="9"/>
      <c r="Q8563" s="9"/>
      <c r="R8563" s="36"/>
      <c r="V8563" s="36"/>
    </row>
    <row r="8564" spans="1:22" x14ac:dyDescent="0.25">
      <c r="A8564" s="86"/>
      <c r="B8564" s="9"/>
      <c r="C8564" s="9"/>
      <c r="D8564" s="9"/>
      <c r="E8564" s="9"/>
      <c r="F8564" s="9"/>
      <c r="I8564" s="9"/>
      <c r="K8564" s="9"/>
      <c r="L8564" s="9"/>
      <c r="M8564" s="9"/>
      <c r="O8564" s="9"/>
      <c r="P8564" s="9"/>
      <c r="Q8564" s="9"/>
      <c r="R8564" s="36"/>
      <c r="V8564" s="36"/>
    </row>
    <row r="8565" spans="1:22" x14ac:dyDescent="0.25">
      <c r="A8565" s="86"/>
      <c r="B8565" s="9"/>
      <c r="C8565" s="9"/>
      <c r="D8565" s="9"/>
      <c r="E8565" s="9"/>
      <c r="F8565" s="9"/>
      <c r="I8565" s="9"/>
      <c r="K8565" s="9"/>
      <c r="L8565" s="9"/>
      <c r="M8565" s="9"/>
      <c r="O8565" s="9"/>
      <c r="P8565" s="9"/>
      <c r="Q8565" s="9"/>
      <c r="R8565" s="36"/>
      <c r="V8565" s="36"/>
    </row>
    <row r="8566" spans="1:22" x14ac:dyDescent="0.25">
      <c r="A8566" s="86"/>
      <c r="B8566" s="9"/>
      <c r="C8566" s="9"/>
      <c r="D8566" s="9"/>
      <c r="E8566" s="9"/>
      <c r="F8566" s="9"/>
      <c r="I8566" s="9"/>
      <c r="K8566" s="9"/>
      <c r="L8566" s="9"/>
      <c r="M8566" s="9"/>
      <c r="O8566" s="9"/>
      <c r="P8566" s="9"/>
      <c r="Q8566" s="9"/>
      <c r="R8566" s="36"/>
      <c r="V8566" s="36"/>
    </row>
    <row r="8567" spans="1:22" x14ac:dyDescent="0.25">
      <c r="A8567" s="86"/>
      <c r="B8567" s="9"/>
      <c r="C8567" s="9"/>
      <c r="D8567" s="9"/>
      <c r="E8567" s="9"/>
      <c r="F8567" s="9"/>
      <c r="I8567" s="9"/>
      <c r="K8567" s="9"/>
      <c r="L8567" s="9"/>
      <c r="M8567" s="9"/>
      <c r="O8567" s="9"/>
      <c r="P8567" s="9"/>
      <c r="Q8567" s="9"/>
      <c r="R8567" s="36"/>
      <c r="V8567" s="36"/>
    </row>
    <row r="8568" spans="1:22" x14ac:dyDescent="0.25">
      <c r="A8568" s="86"/>
      <c r="B8568" s="9"/>
      <c r="C8568" s="9"/>
      <c r="D8568" s="9"/>
      <c r="E8568" s="9"/>
      <c r="F8568" s="9"/>
      <c r="I8568" s="9"/>
      <c r="K8568" s="9"/>
      <c r="L8568" s="9"/>
      <c r="M8568" s="9"/>
      <c r="O8568" s="9"/>
      <c r="P8568" s="9"/>
      <c r="Q8568" s="9"/>
      <c r="R8568" s="36"/>
      <c r="V8568" s="36"/>
    </row>
    <row r="8569" spans="1:22" x14ac:dyDescent="0.25">
      <c r="A8569" s="86"/>
      <c r="B8569" s="9"/>
      <c r="C8569" s="9"/>
      <c r="D8569" s="9"/>
      <c r="E8569" s="9"/>
      <c r="F8569" s="9"/>
      <c r="I8569" s="9"/>
      <c r="K8569" s="9"/>
      <c r="L8569" s="9"/>
      <c r="M8569" s="9"/>
      <c r="O8569" s="9"/>
      <c r="P8569" s="9"/>
      <c r="Q8569" s="9"/>
      <c r="R8569" s="36"/>
      <c r="V8569" s="36"/>
    </row>
    <row r="8570" spans="1:22" x14ac:dyDescent="0.25">
      <c r="A8570" s="86"/>
      <c r="B8570" s="9"/>
      <c r="C8570" s="9"/>
      <c r="D8570" s="9"/>
      <c r="E8570" s="9"/>
      <c r="F8570" s="9"/>
      <c r="I8570" s="9"/>
      <c r="K8570" s="9"/>
      <c r="L8570" s="9"/>
      <c r="M8570" s="9"/>
      <c r="O8570" s="9"/>
      <c r="P8570" s="9"/>
      <c r="Q8570" s="9"/>
      <c r="R8570" s="36"/>
      <c r="V8570" s="36"/>
    </row>
    <row r="8571" spans="1:22" x14ac:dyDescent="0.25">
      <c r="A8571" s="86"/>
      <c r="B8571" s="9"/>
      <c r="C8571" s="9"/>
      <c r="D8571" s="9"/>
      <c r="E8571" s="9"/>
      <c r="F8571" s="9"/>
      <c r="I8571" s="9"/>
      <c r="K8571" s="9"/>
      <c r="L8571" s="9"/>
      <c r="M8571" s="9"/>
      <c r="O8571" s="9"/>
      <c r="P8571" s="9"/>
      <c r="Q8571" s="9"/>
      <c r="R8571" s="36"/>
      <c r="V8571" s="36"/>
    </row>
    <row r="8572" spans="1:22" x14ac:dyDescent="0.25">
      <c r="A8572" s="86"/>
      <c r="B8572" s="9"/>
      <c r="C8572" s="9"/>
      <c r="D8572" s="9"/>
      <c r="E8572" s="9"/>
      <c r="F8572" s="9"/>
      <c r="I8572" s="9"/>
      <c r="K8572" s="9"/>
      <c r="L8572" s="9"/>
      <c r="M8572" s="9"/>
      <c r="O8572" s="9"/>
      <c r="P8572" s="9"/>
      <c r="Q8572" s="9"/>
      <c r="R8572" s="36"/>
      <c r="V8572" s="36"/>
    </row>
    <row r="8573" spans="1:22" x14ac:dyDescent="0.25">
      <c r="A8573" s="86"/>
      <c r="B8573" s="9"/>
      <c r="C8573" s="9"/>
      <c r="D8573" s="9"/>
      <c r="E8573" s="9"/>
      <c r="F8573" s="9"/>
      <c r="I8573" s="9"/>
      <c r="K8573" s="9"/>
      <c r="L8573" s="9"/>
      <c r="M8573" s="9"/>
      <c r="O8573" s="9"/>
      <c r="P8573" s="9"/>
      <c r="Q8573" s="9"/>
      <c r="R8573" s="36"/>
      <c r="V8573" s="36"/>
    </row>
    <row r="8574" spans="1:22" x14ac:dyDescent="0.25">
      <c r="A8574" s="86"/>
      <c r="B8574" s="9"/>
      <c r="C8574" s="9"/>
      <c r="D8574" s="9"/>
      <c r="E8574" s="9"/>
      <c r="F8574" s="9"/>
      <c r="I8574" s="9"/>
      <c r="K8574" s="9"/>
      <c r="L8574" s="9"/>
      <c r="M8574" s="9"/>
      <c r="O8574" s="9"/>
      <c r="P8574" s="9"/>
      <c r="Q8574" s="9"/>
      <c r="R8574" s="36"/>
      <c r="V8574" s="36"/>
    </row>
    <row r="8575" spans="1:22" x14ac:dyDescent="0.25">
      <c r="A8575" s="86"/>
      <c r="B8575" s="9"/>
      <c r="C8575" s="9"/>
      <c r="D8575" s="9"/>
      <c r="E8575" s="9"/>
      <c r="F8575" s="9"/>
      <c r="I8575" s="9"/>
      <c r="K8575" s="9"/>
      <c r="L8575" s="9"/>
      <c r="M8575" s="9"/>
      <c r="O8575" s="9"/>
      <c r="P8575" s="9"/>
      <c r="Q8575" s="9"/>
      <c r="R8575" s="36"/>
      <c r="V8575" s="36"/>
    </row>
    <row r="8576" spans="1:22" x14ac:dyDescent="0.25">
      <c r="A8576" s="86"/>
      <c r="B8576" s="9"/>
      <c r="C8576" s="9"/>
      <c r="D8576" s="9"/>
      <c r="E8576" s="9"/>
      <c r="F8576" s="9"/>
      <c r="I8576" s="9"/>
      <c r="K8576" s="9"/>
      <c r="L8576" s="9"/>
      <c r="M8576" s="9"/>
      <c r="O8576" s="9"/>
      <c r="P8576" s="9"/>
      <c r="Q8576" s="9"/>
      <c r="R8576" s="36"/>
      <c r="V8576" s="36"/>
    </row>
    <row r="8577" spans="1:22" x14ac:dyDescent="0.25">
      <c r="A8577" s="86"/>
      <c r="B8577" s="9"/>
      <c r="C8577" s="9"/>
      <c r="D8577" s="9"/>
      <c r="E8577" s="9"/>
      <c r="F8577" s="9"/>
      <c r="I8577" s="9"/>
      <c r="K8577" s="9"/>
      <c r="L8577" s="9"/>
      <c r="M8577" s="9"/>
      <c r="O8577" s="9"/>
      <c r="P8577" s="9"/>
      <c r="Q8577" s="9"/>
      <c r="R8577" s="36"/>
      <c r="V8577" s="36"/>
    </row>
    <row r="8578" spans="1:22" x14ac:dyDescent="0.25">
      <c r="A8578" s="86"/>
      <c r="B8578" s="9"/>
      <c r="C8578" s="9"/>
      <c r="D8578" s="9"/>
      <c r="E8578" s="9"/>
      <c r="F8578" s="9"/>
      <c r="I8578" s="9"/>
      <c r="K8578" s="9"/>
      <c r="L8578" s="9"/>
      <c r="M8578" s="9"/>
      <c r="O8578" s="9"/>
      <c r="P8578" s="9"/>
      <c r="Q8578" s="9"/>
      <c r="R8578" s="36"/>
      <c r="V8578" s="36"/>
    </row>
    <row r="8579" spans="1:22" x14ac:dyDescent="0.25">
      <c r="A8579" s="86"/>
      <c r="B8579" s="9"/>
      <c r="C8579" s="9"/>
      <c r="D8579" s="9"/>
      <c r="E8579" s="9"/>
      <c r="F8579" s="9"/>
      <c r="I8579" s="9"/>
      <c r="K8579" s="9"/>
      <c r="L8579" s="9"/>
      <c r="M8579" s="9"/>
      <c r="O8579" s="9"/>
      <c r="P8579" s="9"/>
      <c r="Q8579" s="9"/>
      <c r="R8579" s="36"/>
      <c r="V8579" s="36"/>
    </row>
    <row r="8580" spans="1:22" x14ac:dyDescent="0.25">
      <c r="A8580" s="86"/>
      <c r="B8580" s="9"/>
      <c r="C8580" s="9"/>
      <c r="D8580" s="9"/>
      <c r="E8580" s="9"/>
      <c r="F8580" s="9"/>
      <c r="I8580" s="9"/>
      <c r="K8580" s="9"/>
      <c r="L8580" s="9"/>
      <c r="M8580" s="9"/>
      <c r="O8580" s="9"/>
      <c r="P8580" s="9"/>
      <c r="Q8580" s="9"/>
      <c r="R8580" s="36"/>
      <c r="V8580" s="36"/>
    </row>
    <row r="8581" spans="1:22" x14ac:dyDescent="0.25">
      <c r="A8581" s="86"/>
      <c r="B8581" s="9"/>
      <c r="C8581" s="9"/>
      <c r="D8581" s="9"/>
      <c r="E8581" s="9"/>
      <c r="F8581" s="9"/>
      <c r="I8581" s="9"/>
      <c r="K8581" s="9"/>
      <c r="L8581" s="9"/>
      <c r="M8581" s="9"/>
      <c r="O8581" s="9"/>
      <c r="P8581" s="9"/>
      <c r="Q8581" s="9"/>
      <c r="R8581" s="36"/>
      <c r="V8581" s="36"/>
    </row>
    <row r="8582" spans="1:22" x14ac:dyDescent="0.25">
      <c r="A8582" s="86"/>
      <c r="B8582" s="9"/>
      <c r="C8582" s="9"/>
      <c r="D8582" s="9"/>
      <c r="E8582" s="9"/>
      <c r="F8582" s="9"/>
      <c r="I8582" s="9"/>
      <c r="K8582" s="9"/>
      <c r="L8582" s="9"/>
      <c r="M8582" s="9"/>
      <c r="O8582" s="9"/>
      <c r="P8582" s="9"/>
      <c r="Q8582" s="9"/>
      <c r="R8582" s="36"/>
      <c r="V8582" s="36"/>
    </row>
    <row r="8583" spans="1:22" x14ac:dyDescent="0.25">
      <c r="A8583" s="86"/>
      <c r="B8583" s="9"/>
      <c r="C8583" s="9"/>
      <c r="D8583" s="9"/>
      <c r="E8583" s="9"/>
      <c r="F8583" s="9"/>
      <c r="I8583" s="9"/>
      <c r="K8583" s="9"/>
      <c r="L8583" s="9"/>
      <c r="M8583" s="9"/>
      <c r="O8583" s="9"/>
      <c r="P8583" s="9"/>
      <c r="Q8583" s="9"/>
      <c r="R8583" s="36"/>
      <c r="V8583" s="36"/>
    </row>
    <row r="8584" spans="1:22" x14ac:dyDescent="0.25">
      <c r="A8584" s="86"/>
      <c r="B8584" s="9"/>
      <c r="C8584" s="9"/>
      <c r="D8584" s="9"/>
      <c r="E8584" s="9"/>
      <c r="F8584" s="9"/>
      <c r="I8584" s="9"/>
      <c r="K8584" s="9"/>
      <c r="L8584" s="9"/>
      <c r="M8584" s="9"/>
      <c r="O8584" s="9"/>
      <c r="P8584" s="9"/>
      <c r="Q8584" s="9"/>
      <c r="R8584" s="36"/>
      <c r="V8584" s="36"/>
    </row>
    <row r="8585" spans="1:22" x14ac:dyDescent="0.25">
      <c r="A8585" s="86"/>
      <c r="B8585" s="9"/>
      <c r="C8585" s="9"/>
      <c r="D8585" s="9"/>
      <c r="E8585" s="9"/>
      <c r="F8585" s="9"/>
      <c r="I8585" s="9"/>
      <c r="K8585" s="9"/>
      <c r="L8585" s="9"/>
      <c r="M8585" s="9"/>
      <c r="O8585" s="9"/>
      <c r="P8585" s="9"/>
      <c r="Q8585" s="9"/>
      <c r="R8585" s="36"/>
      <c r="V8585" s="36"/>
    </row>
    <row r="8586" spans="1:22" x14ac:dyDescent="0.25">
      <c r="A8586" s="86"/>
      <c r="B8586" s="9"/>
      <c r="C8586" s="9"/>
      <c r="D8586" s="9"/>
      <c r="E8586" s="9"/>
      <c r="F8586" s="9"/>
      <c r="I8586" s="9"/>
      <c r="K8586" s="9"/>
      <c r="L8586" s="9"/>
      <c r="M8586" s="9"/>
      <c r="O8586" s="9"/>
      <c r="P8586" s="9"/>
      <c r="Q8586" s="9"/>
      <c r="R8586" s="36"/>
      <c r="V8586" s="36"/>
    </row>
    <row r="8587" spans="1:22" x14ac:dyDescent="0.25">
      <c r="A8587" s="86"/>
      <c r="B8587" s="9"/>
      <c r="C8587" s="9"/>
      <c r="D8587" s="9"/>
      <c r="E8587" s="9"/>
      <c r="F8587" s="9"/>
      <c r="I8587" s="9"/>
      <c r="K8587" s="9"/>
      <c r="L8587" s="9"/>
      <c r="M8587" s="9"/>
      <c r="O8587" s="9"/>
      <c r="P8587" s="9"/>
      <c r="Q8587" s="9"/>
      <c r="R8587" s="36"/>
      <c r="V8587" s="36"/>
    </row>
    <row r="8588" spans="1:22" x14ac:dyDescent="0.25">
      <c r="A8588" s="86"/>
      <c r="B8588" s="9"/>
      <c r="C8588" s="9"/>
      <c r="D8588" s="9"/>
      <c r="E8588" s="9"/>
      <c r="F8588" s="9"/>
      <c r="I8588" s="9"/>
      <c r="K8588" s="9"/>
      <c r="L8588" s="9"/>
      <c r="M8588" s="9"/>
      <c r="O8588" s="9"/>
      <c r="P8588" s="9"/>
      <c r="Q8588" s="9"/>
      <c r="R8588" s="36"/>
      <c r="V8588" s="36"/>
    </row>
    <row r="8589" spans="1:22" x14ac:dyDescent="0.25">
      <c r="A8589" s="86"/>
      <c r="B8589" s="9"/>
      <c r="C8589" s="9"/>
      <c r="D8589" s="9"/>
      <c r="E8589" s="9"/>
      <c r="F8589" s="9"/>
      <c r="I8589" s="9"/>
      <c r="K8589" s="9"/>
      <c r="L8589" s="9"/>
      <c r="M8589" s="9"/>
      <c r="O8589" s="9"/>
      <c r="P8589" s="9"/>
      <c r="Q8589" s="9"/>
      <c r="R8589" s="36"/>
      <c r="V8589" s="36"/>
    </row>
    <row r="8590" spans="1:22" x14ac:dyDescent="0.25">
      <c r="A8590" s="86"/>
      <c r="B8590" s="9"/>
      <c r="C8590" s="9"/>
      <c r="D8590" s="9"/>
      <c r="E8590" s="9"/>
      <c r="F8590" s="9"/>
      <c r="I8590" s="9"/>
      <c r="K8590" s="9"/>
      <c r="L8590" s="9"/>
      <c r="M8590" s="9"/>
      <c r="O8590" s="9"/>
      <c r="P8590" s="9"/>
      <c r="Q8590" s="9"/>
      <c r="R8590" s="36"/>
      <c r="V8590" s="36"/>
    </row>
    <row r="8591" spans="1:22" x14ac:dyDescent="0.25">
      <c r="A8591" s="86"/>
      <c r="B8591" s="9"/>
      <c r="C8591" s="9"/>
      <c r="D8591" s="9"/>
      <c r="E8591" s="9"/>
      <c r="F8591" s="9"/>
      <c r="I8591" s="9"/>
      <c r="K8591" s="9"/>
      <c r="L8591" s="9"/>
      <c r="M8591" s="9"/>
      <c r="O8591" s="9"/>
      <c r="P8591" s="9"/>
      <c r="Q8591" s="9"/>
      <c r="R8591" s="36"/>
      <c r="V8591" s="36"/>
    </row>
    <row r="8592" spans="1:22" x14ac:dyDescent="0.25">
      <c r="A8592" s="86"/>
      <c r="B8592" s="9"/>
      <c r="C8592" s="9"/>
      <c r="D8592" s="9"/>
      <c r="E8592" s="9"/>
      <c r="F8592" s="9"/>
      <c r="I8592" s="9"/>
      <c r="K8592" s="9"/>
      <c r="L8592" s="9"/>
      <c r="M8592" s="9"/>
      <c r="O8592" s="9"/>
      <c r="P8592" s="9"/>
      <c r="Q8592" s="9"/>
      <c r="R8592" s="36"/>
      <c r="V8592" s="36"/>
    </row>
    <row r="8593" spans="1:22" x14ac:dyDescent="0.25">
      <c r="A8593" s="86"/>
      <c r="B8593" s="9"/>
      <c r="C8593" s="9"/>
      <c r="D8593" s="9"/>
      <c r="E8593" s="9"/>
      <c r="F8593" s="9"/>
      <c r="I8593" s="9"/>
      <c r="K8593" s="9"/>
      <c r="L8593" s="9"/>
      <c r="M8593" s="9"/>
      <c r="O8593" s="9"/>
      <c r="P8593" s="9"/>
      <c r="Q8593" s="9"/>
      <c r="R8593" s="36"/>
      <c r="V8593" s="36"/>
    </row>
    <row r="8594" spans="1:22" x14ac:dyDescent="0.25">
      <c r="A8594" s="86"/>
      <c r="B8594" s="9"/>
      <c r="C8594" s="9"/>
      <c r="D8594" s="9"/>
      <c r="E8594" s="9"/>
      <c r="F8594" s="9"/>
      <c r="I8594" s="9"/>
      <c r="K8594" s="9"/>
      <c r="L8594" s="9"/>
      <c r="M8594" s="9"/>
      <c r="O8594" s="9"/>
      <c r="P8594" s="9"/>
      <c r="Q8594" s="9"/>
      <c r="R8594" s="36"/>
      <c r="V8594" s="36"/>
    </row>
    <row r="8595" spans="1:22" x14ac:dyDescent="0.25">
      <c r="A8595" s="86"/>
      <c r="B8595" s="9"/>
      <c r="C8595" s="9"/>
      <c r="D8595" s="9"/>
      <c r="E8595" s="9"/>
      <c r="F8595" s="9"/>
      <c r="I8595" s="9"/>
      <c r="K8595" s="9"/>
      <c r="L8595" s="9"/>
      <c r="M8595" s="9"/>
      <c r="O8595" s="9"/>
      <c r="P8595" s="9"/>
      <c r="Q8595" s="9"/>
      <c r="R8595" s="36"/>
      <c r="V8595" s="36"/>
    </row>
    <row r="8596" spans="1:22" x14ac:dyDescent="0.25">
      <c r="A8596" s="86"/>
      <c r="B8596" s="9"/>
      <c r="C8596" s="9"/>
      <c r="D8596" s="9"/>
      <c r="E8596" s="9"/>
      <c r="F8596" s="9"/>
      <c r="I8596" s="9"/>
      <c r="K8596" s="9"/>
      <c r="L8596" s="9"/>
      <c r="M8596" s="9"/>
      <c r="O8596" s="9"/>
      <c r="P8596" s="9"/>
      <c r="Q8596" s="9"/>
      <c r="R8596" s="36"/>
      <c r="V8596" s="36"/>
    </row>
    <row r="8597" spans="1:22" x14ac:dyDescent="0.25">
      <c r="A8597" s="86"/>
      <c r="B8597" s="9"/>
      <c r="C8597" s="9"/>
      <c r="D8597" s="9"/>
      <c r="E8597" s="9"/>
      <c r="F8597" s="9"/>
      <c r="I8597" s="9"/>
      <c r="K8597" s="9"/>
      <c r="L8597" s="9"/>
      <c r="M8597" s="9"/>
      <c r="O8597" s="9"/>
      <c r="P8597" s="9"/>
      <c r="Q8597" s="9"/>
      <c r="R8597" s="36"/>
      <c r="V8597" s="36"/>
    </row>
    <row r="8598" spans="1:22" x14ac:dyDescent="0.25">
      <c r="A8598" s="86"/>
      <c r="B8598" s="9"/>
      <c r="C8598" s="9"/>
      <c r="D8598" s="9"/>
      <c r="E8598" s="9"/>
      <c r="F8598" s="9"/>
      <c r="I8598" s="9"/>
      <c r="K8598" s="9"/>
      <c r="L8598" s="9"/>
      <c r="M8598" s="9"/>
      <c r="O8598" s="9"/>
      <c r="P8598" s="9"/>
      <c r="Q8598" s="9"/>
      <c r="R8598" s="36"/>
      <c r="V8598" s="36"/>
    </row>
    <row r="8599" spans="1:22" x14ac:dyDescent="0.25">
      <c r="A8599" s="86"/>
      <c r="B8599" s="9"/>
      <c r="C8599" s="9"/>
      <c r="D8599" s="9"/>
      <c r="E8599" s="9"/>
      <c r="F8599" s="9"/>
      <c r="I8599" s="9"/>
      <c r="K8599" s="9"/>
      <c r="L8599" s="9"/>
      <c r="M8599" s="9"/>
      <c r="O8599" s="9"/>
      <c r="P8599" s="9"/>
      <c r="Q8599" s="9"/>
      <c r="R8599" s="36"/>
      <c r="V8599" s="36"/>
    </row>
    <row r="8600" spans="1:22" x14ac:dyDescent="0.25">
      <c r="A8600" s="86"/>
      <c r="B8600" s="9"/>
      <c r="C8600" s="9"/>
      <c r="D8600" s="9"/>
      <c r="E8600" s="9"/>
      <c r="F8600" s="9"/>
      <c r="I8600" s="9"/>
      <c r="K8600" s="9"/>
      <c r="L8600" s="9"/>
      <c r="M8600" s="9"/>
      <c r="O8600" s="9"/>
      <c r="P8600" s="9"/>
      <c r="Q8600" s="9"/>
      <c r="R8600" s="36"/>
      <c r="V8600" s="36"/>
    </row>
    <row r="8601" spans="1:22" x14ac:dyDescent="0.25">
      <c r="A8601" s="86"/>
      <c r="B8601" s="9"/>
      <c r="C8601" s="9"/>
      <c r="D8601" s="9"/>
      <c r="E8601" s="9"/>
      <c r="F8601" s="9"/>
      <c r="I8601" s="9"/>
      <c r="K8601" s="9"/>
      <c r="L8601" s="9"/>
      <c r="M8601" s="9"/>
      <c r="O8601" s="9"/>
      <c r="P8601" s="9"/>
      <c r="Q8601" s="9"/>
      <c r="R8601" s="36"/>
      <c r="V8601" s="36"/>
    </row>
    <row r="8602" spans="1:22" x14ac:dyDescent="0.25">
      <c r="A8602" s="86"/>
      <c r="B8602" s="9"/>
      <c r="C8602" s="9"/>
      <c r="D8602" s="9"/>
      <c r="E8602" s="9"/>
      <c r="F8602" s="9"/>
      <c r="I8602" s="9"/>
      <c r="K8602" s="9"/>
      <c r="L8602" s="9"/>
      <c r="M8602" s="9"/>
      <c r="O8602" s="9"/>
      <c r="P8602" s="9"/>
      <c r="Q8602" s="9"/>
      <c r="R8602" s="36"/>
      <c r="V8602" s="36"/>
    </row>
    <row r="8603" spans="1:22" x14ac:dyDescent="0.25">
      <c r="A8603" s="86"/>
      <c r="B8603" s="9"/>
      <c r="C8603" s="9"/>
      <c r="D8603" s="9"/>
      <c r="E8603" s="9"/>
      <c r="F8603" s="9"/>
      <c r="I8603" s="9"/>
      <c r="K8603" s="9"/>
      <c r="L8603" s="9"/>
      <c r="M8603" s="9"/>
      <c r="O8603" s="9"/>
      <c r="P8603" s="9"/>
      <c r="Q8603" s="9"/>
      <c r="R8603" s="36"/>
      <c r="V8603" s="36"/>
    </row>
    <row r="8604" spans="1:22" x14ac:dyDescent="0.25">
      <c r="A8604" s="86"/>
      <c r="B8604" s="9"/>
      <c r="C8604" s="9"/>
      <c r="D8604" s="9"/>
      <c r="E8604" s="9"/>
      <c r="F8604" s="9"/>
      <c r="I8604" s="9"/>
      <c r="K8604" s="9"/>
      <c r="L8604" s="9"/>
      <c r="M8604" s="9"/>
      <c r="O8604" s="9"/>
      <c r="P8604" s="9"/>
      <c r="Q8604" s="9"/>
      <c r="R8604" s="36"/>
      <c r="V8604" s="36"/>
    </row>
    <row r="8605" spans="1:22" x14ac:dyDescent="0.25">
      <c r="A8605" s="86"/>
      <c r="B8605" s="9"/>
      <c r="C8605" s="9"/>
      <c r="D8605" s="9"/>
      <c r="E8605" s="9"/>
      <c r="F8605" s="9"/>
      <c r="I8605" s="9"/>
      <c r="K8605" s="9"/>
      <c r="L8605" s="9"/>
      <c r="M8605" s="9"/>
      <c r="O8605" s="9"/>
      <c r="P8605" s="9"/>
      <c r="Q8605" s="9"/>
      <c r="R8605" s="36"/>
      <c r="V8605" s="36"/>
    </row>
    <row r="8606" spans="1:22" x14ac:dyDescent="0.25">
      <c r="A8606" s="86"/>
      <c r="B8606" s="9"/>
      <c r="C8606" s="9"/>
      <c r="D8606" s="9"/>
      <c r="E8606" s="9"/>
      <c r="F8606" s="9"/>
      <c r="I8606" s="9"/>
      <c r="K8606" s="9"/>
      <c r="L8606" s="9"/>
      <c r="M8606" s="9"/>
      <c r="O8606" s="9"/>
      <c r="P8606" s="9"/>
      <c r="Q8606" s="9"/>
      <c r="R8606" s="36"/>
      <c r="V8606" s="36"/>
    </row>
    <row r="8607" spans="1:22" x14ac:dyDescent="0.25">
      <c r="A8607" s="86"/>
      <c r="B8607" s="9"/>
      <c r="C8607" s="9"/>
      <c r="D8607" s="9"/>
      <c r="E8607" s="9"/>
      <c r="F8607" s="9"/>
      <c r="I8607" s="9"/>
      <c r="K8607" s="9"/>
      <c r="L8607" s="9"/>
      <c r="M8607" s="9"/>
      <c r="O8607" s="9"/>
      <c r="P8607" s="9"/>
      <c r="Q8607" s="9"/>
      <c r="R8607" s="36"/>
      <c r="V8607" s="36"/>
    </row>
    <row r="8608" spans="1:22" x14ac:dyDescent="0.25">
      <c r="A8608" s="86"/>
      <c r="B8608" s="9"/>
      <c r="C8608" s="9"/>
      <c r="D8608" s="9"/>
      <c r="E8608" s="9"/>
      <c r="F8608" s="9"/>
      <c r="I8608" s="9"/>
      <c r="K8608" s="9"/>
      <c r="L8608" s="9"/>
      <c r="M8608" s="9"/>
      <c r="O8608" s="9"/>
      <c r="P8608" s="9"/>
      <c r="Q8608" s="9"/>
      <c r="R8608" s="36"/>
      <c r="V8608" s="36"/>
    </row>
    <row r="8609" spans="1:22" x14ac:dyDescent="0.25">
      <c r="A8609" s="86"/>
      <c r="B8609" s="9"/>
      <c r="C8609" s="9"/>
      <c r="D8609" s="9"/>
      <c r="E8609" s="9"/>
      <c r="F8609" s="9"/>
      <c r="I8609" s="9"/>
      <c r="K8609" s="9"/>
      <c r="L8609" s="9"/>
      <c r="M8609" s="9"/>
      <c r="O8609" s="9"/>
      <c r="P8609" s="9"/>
      <c r="Q8609" s="9"/>
      <c r="R8609" s="36"/>
      <c r="V8609" s="36"/>
    </row>
    <row r="8610" spans="1:22" x14ac:dyDescent="0.25">
      <c r="A8610" s="86"/>
      <c r="B8610" s="9"/>
      <c r="C8610" s="9"/>
      <c r="D8610" s="9"/>
      <c r="E8610" s="9"/>
      <c r="F8610" s="9"/>
      <c r="I8610" s="9"/>
      <c r="K8610" s="9"/>
      <c r="L8610" s="9"/>
      <c r="M8610" s="9"/>
      <c r="O8610" s="9"/>
      <c r="P8610" s="9"/>
      <c r="Q8610" s="9"/>
      <c r="R8610" s="36"/>
      <c r="V8610" s="36"/>
    </row>
    <row r="8611" spans="1:22" x14ac:dyDescent="0.25">
      <c r="A8611" s="86"/>
      <c r="B8611" s="9"/>
      <c r="C8611" s="9"/>
      <c r="D8611" s="9"/>
      <c r="E8611" s="9"/>
      <c r="F8611" s="9"/>
      <c r="I8611" s="9"/>
      <c r="K8611" s="9"/>
      <c r="L8611" s="9"/>
      <c r="M8611" s="9"/>
      <c r="O8611" s="9"/>
      <c r="P8611" s="9"/>
      <c r="Q8611" s="9"/>
      <c r="R8611" s="36"/>
      <c r="V8611" s="36"/>
    </row>
    <row r="8612" spans="1:22" x14ac:dyDescent="0.25">
      <c r="A8612" s="86"/>
      <c r="B8612" s="9"/>
      <c r="C8612" s="9"/>
      <c r="D8612" s="9"/>
      <c r="E8612" s="9"/>
      <c r="F8612" s="9"/>
      <c r="I8612" s="9"/>
      <c r="K8612" s="9"/>
      <c r="L8612" s="9"/>
      <c r="M8612" s="9"/>
      <c r="O8612" s="9"/>
      <c r="P8612" s="9"/>
      <c r="Q8612" s="9"/>
      <c r="R8612" s="36"/>
      <c r="V8612" s="36"/>
    </row>
    <row r="8613" spans="1:22" x14ac:dyDescent="0.25">
      <c r="A8613" s="86"/>
      <c r="B8613" s="9"/>
      <c r="C8613" s="9"/>
      <c r="D8613" s="9"/>
      <c r="E8613" s="9"/>
      <c r="F8613" s="9"/>
      <c r="I8613" s="9"/>
      <c r="K8613" s="9"/>
      <c r="L8613" s="9"/>
      <c r="M8613" s="9"/>
      <c r="O8613" s="9"/>
      <c r="P8613" s="9"/>
      <c r="Q8613" s="9"/>
      <c r="R8613" s="36"/>
      <c r="V8613" s="36"/>
    </row>
    <row r="8614" spans="1:22" x14ac:dyDescent="0.25">
      <c r="A8614" s="86"/>
      <c r="B8614" s="9"/>
      <c r="C8614" s="9"/>
      <c r="D8614" s="9"/>
      <c r="E8614" s="9"/>
      <c r="F8614" s="9"/>
      <c r="I8614" s="9"/>
      <c r="K8614" s="9"/>
      <c r="L8614" s="9"/>
      <c r="M8614" s="9"/>
      <c r="O8614" s="9"/>
      <c r="P8614" s="9"/>
      <c r="Q8614" s="9"/>
      <c r="R8614" s="36"/>
      <c r="V8614" s="36"/>
    </row>
    <row r="8615" spans="1:22" x14ac:dyDescent="0.25">
      <c r="A8615" s="86"/>
      <c r="B8615" s="9"/>
      <c r="C8615" s="9"/>
      <c r="D8615" s="9"/>
      <c r="E8615" s="9"/>
      <c r="F8615" s="9"/>
      <c r="I8615" s="9"/>
      <c r="K8615" s="9"/>
      <c r="L8615" s="9"/>
      <c r="M8615" s="9"/>
      <c r="O8615" s="9"/>
      <c r="P8615" s="9"/>
      <c r="Q8615" s="9"/>
      <c r="R8615" s="36"/>
      <c r="V8615" s="36"/>
    </row>
    <row r="8616" spans="1:22" x14ac:dyDescent="0.25">
      <c r="A8616" s="86"/>
      <c r="B8616" s="9"/>
      <c r="C8616" s="9"/>
      <c r="D8616" s="9"/>
      <c r="E8616" s="9"/>
      <c r="F8616" s="9"/>
      <c r="I8616" s="9"/>
      <c r="K8616" s="9"/>
      <c r="L8616" s="9"/>
      <c r="M8616" s="9"/>
      <c r="O8616" s="9"/>
      <c r="P8616" s="9"/>
      <c r="Q8616" s="9"/>
      <c r="R8616" s="36"/>
      <c r="V8616" s="36"/>
    </row>
    <row r="8617" spans="1:22" x14ac:dyDescent="0.25">
      <c r="A8617" s="86"/>
      <c r="B8617" s="9"/>
      <c r="C8617" s="9"/>
      <c r="D8617" s="9"/>
      <c r="E8617" s="9"/>
      <c r="F8617" s="9"/>
      <c r="I8617" s="9"/>
      <c r="K8617" s="9"/>
      <c r="L8617" s="9"/>
      <c r="M8617" s="9"/>
      <c r="O8617" s="9"/>
      <c r="P8617" s="9"/>
      <c r="Q8617" s="9"/>
      <c r="R8617" s="36"/>
      <c r="V8617" s="36"/>
    </row>
    <row r="8618" spans="1:22" x14ac:dyDescent="0.25">
      <c r="A8618" s="86"/>
      <c r="B8618" s="9"/>
      <c r="C8618" s="9"/>
      <c r="D8618" s="9"/>
      <c r="E8618" s="9"/>
      <c r="F8618" s="9"/>
      <c r="I8618" s="9"/>
      <c r="K8618" s="9"/>
      <c r="L8618" s="9"/>
      <c r="M8618" s="9"/>
      <c r="O8618" s="9"/>
      <c r="P8618" s="9"/>
      <c r="Q8618" s="9"/>
      <c r="R8618" s="36"/>
      <c r="V8618" s="36"/>
    </row>
    <row r="8619" spans="1:22" x14ac:dyDescent="0.25">
      <c r="A8619" s="86"/>
      <c r="B8619" s="9"/>
      <c r="C8619" s="9"/>
      <c r="D8619" s="9"/>
      <c r="E8619" s="9"/>
      <c r="F8619" s="9"/>
      <c r="I8619" s="9"/>
      <c r="K8619" s="9"/>
      <c r="L8619" s="9"/>
      <c r="M8619" s="9"/>
      <c r="O8619" s="9"/>
      <c r="P8619" s="9"/>
      <c r="Q8619" s="9"/>
      <c r="R8619" s="36"/>
      <c r="V8619" s="36"/>
    </row>
    <row r="8620" spans="1:22" x14ac:dyDescent="0.25">
      <c r="A8620" s="86"/>
      <c r="B8620" s="9"/>
      <c r="C8620" s="9"/>
      <c r="D8620" s="9"/>
      <c r="E8620" s="9"/>
      <c r="F8620" s="9"/>
      <c r="I8620" s="9"/>
      <c r="K8620" s="9"/>
      <c r="L8620" s="9"/>
      <c r="M8620" s="9"/>
      <c r="O8620" s="9"/>
      <c r="P8620" s="9"/>
      <c r="Q8620" s="9"/>
      <c r="R8620" s="36"/>
      <c r="V8620" s="36"/>
    </row>
    <row r="8621" spans="1:22" x14ac:dyDescent="0.25">
      <c r="A8621" s="86"/>
      <c r="B8621" s="9"/>
      <c r="C8621" s="9"/>
      <c r="D8621" s="9"/>
      <c r="E8621" s="9"/>
      <c r="F8621" s="9"/>
      <c r="I8621" s="9"/>
      <c r="K8621" s="9"/>
      <c r="L8621" s="9"/>
      <c r="M8621" s="9"/>
      <c r="O8621" s="9"/>
      <c r="P8621" s="9"/>
      <c r="Q8621" s="9"/>
      <c r="R8621" s="36"/>
      <c r="V8621" s="36"/>
    </row>
    <row r="8622" spans="1:22" x14ac:dyDescent="0.25">
      <c r="A8622" s="86"/>
      <c r="B8622" s="9"/>
      <c r="C8622" s="9"/>
      <c r="D8622" s="9"/>
      <c r="E8622" s="9"/>
      <c r="F8622" s="9"/>
      <c r="I8622" s="9"/>
      <c r="K8622" s="9"/>
      <c r="L8622" s="9"/>
      <c r="M8622" s="9"/>
      <c r="O8622" s="9"/>
      <c r="P8622" s="9"/>
      <c r="Q8622" s="9"/>
      <c r="R8622" s="36"/>
      <c r="V8622" s="36"/>
    </row>
    <row r="8623" spans="1:22" x14ac:dyDescent="0.25">
      <c r="A8623" s="86"/>
      <c r="B8623" s="9"/>
      <c r="C8623" s="9"/>
      <c r="D8623" s="9"/>
      <c r="E8623" s="9"/>
      <c r="F8623" s="9"/>
      <c r="I8623" s="9"/>
      <c r="K8623" s="9"/>
      <c r="L8623" s="9"/>
      <c r="M8623" s="9"/>
      <c r="O8623" s="9"/>
      <c r="P8623" s="9"/>
      <c r="Q8623" s="9"/>
      <c r="R8623" s="36"/>
      <c r="V8623" s="36"/>
    </row>
    <row r="8624" spans="1:22" x14ac:dyDescent="0.25">
      <c r="A8624" s="86"/>
      <c r="B8624" s="9"/>
      <c r="C8624" s="9"/>
      <c r="D8624" s="9"/>
      <c r="E8624" s="9"/>
      <c r="F8624" s="9"/>
      <c r="I8624" s="9"/>
      <c r="K8624" s="9"/>
      <c r="L8624" s="9"/>
      <c r="M8624" s="9"/>
      <c r="O8624" s="9"/>
      <c r="P8624" s="9"/>
      <c r="Q8624" s="9"/>
      <c r="R8624" s="36"/>
      <c r="V8624" s="36"/>
    </row>
    <row r="8625" spans="1:22" x14ac:dyDescent="0.25">
      <c r="A8625" s="86"/>
      <c r="B8625" s="9"/>
      <c r="C8625" s="9"/>
      <c r="D8625" s="9"/>
      <c r="E8625" s="9"/>
      <c r="F8625" s="9"/>
      <c r="I8625" s="9"/>
      <c r="K8625" s="9"/>
      <c r="L8625" s="9"/>
      <c r="M8625" s="9"/>
      <c r="O8625" s="9"/>
      <c r="P8625" s="9"/>
      <c r="Q8625" s="9"/>
      <c r="R8625" s="36"/>
      <c r="V8625" s="36"/>
    </row>
    <row r="8626" spans="1:22" x14ac:dyDescent="0.25">
      <c r="A8626" s="86"/>
      <c r="B8626" s="9"/>
      <c r="C8626" s="9"/>
      <c r="D8626" s="9"/>
      <c r="E8626" s="9"/>
      <c r="F8626" s="9"/>
      <c r="I8626" s="9"/>
      <c r="K8626" s="9"/>
      <c r="L8626" s="9"/>
      <c r="M8626" s="9"/>
      <c r="O8626" s="9"/>
      <c r="P8626" s="9"/>
      <c r="Q8626" s="9"/>
      <c r="R8626" s="36"/>
      <c r="V8626" s="36"/>
    </row>
    <row r="8627" spans="1:22" x14ac:dyDescent="0.25">
      <c r="A8627" s="86"/>
      <c r="B8627" s="9"/>
      <c r="C8627" s="9"/>
      <c r="D8627" s="9"/>
      <c r="E8627" s="9"/>
      <c r="F8627" s="9"/>
      <c r="I8627" s="9"/>
      <c r="K8627" s="9"/>
      <c r="L8627" s="9"/>
      <c r="M8627" s="9"/>
      <c r="O8627" s="9"/>
      <c r="P8627" s="9"/>
      <c r="Q8627" s="9"/>
      <c r="R8627" s="36"/>
      <c r="V8627" s="36"/>
    </row>
    <row r="8628" spans="1:22" x14ac:dyDescent="0.25">
      <c r="A8628" s="86"/>
      <c r="B8628" s="9"/>
      <c r="C8628" s="9"/>
      <c r="D8628" s="9"/>
      <c r="E8628" s="9"/>
      <c r="F8628" s="9"/>
      <c r="I8628" s="9"/>
      <c r="K8628" s="9"/>
      <c r="L8628" s="9"/>
      <c r="M8628" s="9"/>
      <c r="O8628" s="9"/>
      <c r="P8628" s="9"/>
      <c r="Q8628" s="9"/>
      <c r="R8628" s="36"/>
      <c r="V8628" s="36"/>
    </row>
    <row r="8629" spans="1:22" x14ac:dyDescent="0.25">
      <c r="A8629" s="86"/>
      <c r="B8629" s="9"/>
      <c r="C8629" s="9"/>
      <c r="D8629" s="9"/>
      <c r="E8629" s="9"/>
      <c r="F8629" s="9"/>
      <c r="I8629" s="9"/>
      <c r="K8629" s="9"/>
      <c r="L8629" s="9"/>
      <c r="M8629" s="9"/>
      <c r="O8629" s="9"/>
      <c r="P8629" s="9"/>
      <c r="Q8629" s="9"/>
      <c r="R8629" s="36"/>
      <c r="V8629" s="36"/>
    </row>
    <row r="8630" spans="1:22" x14ac:dyDescent="0.25">
      <c r="A8630" s="86"/>
      <c r="B8630" s="9"/>
      <c r="C8630" s="9"/>
      <c r="D8630" s="9"/>
      <c r="E8630" s="9"/>
      <c r="F8630" s="9"/>
      <c r="I8630" s="9"/>
      <c r="K8630" s="9"/>
      <c r="L8630" s="9"/>
      <c r="M8630" s="9"/>
      <c r="O8630" s="9"/>
      <c r="P8630" s="9"/>
      <c r="Q8630" s="9"/>
      <c r="R8630" s="36"/>
      <c r="V8630" s="36"/>
    </row>
    <row r="8631" spans="1:22" x14ac:dyDescent="0.25">
      <c r="A8631" s="86"/>
      <c r="B8631" s="9"/>
      <c r="C8631" s="9"/>
      <c r="D8631" s="9"/>
      <c r="E8631" s="9"/>
      <c r="F8631" s="9"/>
      <c r="I8631" s="9"/>
      <c r="K8631" s="9"/>
      <c r="L8631" s="9"/>
      <c r="M8631" s="9"/>
      <c r="O8631" s="9"/>
      <c r="P8631" s="9"/>
      <c r="Q8631" s="9"/>
      <c r="R8631" s="36"/>
      <c r="V8631" s="36"/>
    </row>
    <row r="8632" spans="1:22" x14ac:dyDescent="0.25">
      <c r="A8632" s="86"/>
      <c r="B8632" s="9"/>
      <c r="C8632" s="9"/>
      <c r="D8632" s="9"/>
      <c r="E8632" s="9"/>
      <c r="F8632" s="9"/>
      <c r="I8632" s="9"/>
      <c r="K8632" s="9"/>
      <c r="L8632" s="9"/>
      <c r="M8632" s="9"/>
      <c r="O8632" s="9"/>
      <c r="P8632" s="9"/>
      <c r="Q8632" s="9"/>
      <c r="R8632" s="36"/>
      <c r="V8632" s="36"/>
    </row>
    <row r="8633" spans="1:22" x14ac:dyDescent="0.25">
      <c r="A8633" s="86"/>
      <c r="B8633" s="9"/>
      <c r="C8633" s="9"/>
      <c r="D8633" s="9"/>
      <c r="E8633" s="9"/>
      <c r="F8633" s="9"/>
      <c r="I8633" s="9"/>
      <c r="K8633" s="9"/>
      <c r="L8633" s="9"/>
      <c r="M8633" s="9"/>
      <c r="O8633" s="9"/>
      <c r="P8633" s="9"/>
      <c r="Q8633" s="9"/>
      <c r="R8633" s="36"/>
      <c r="V8633" s="36"/>
    </row>
    <row r="8634" spans="1:22" x14ac:dyDescent="0.25">
      <c r="A8634" s="86"/>
      <c r="B8634" s="9"/>
      <c r="C8634" s="9"/>
      <c r="D8634" s="9"/>
      <c r="E8634" s="9"/>
      <c r="F8634" s="9"/>
      <c r="I8634" s="9"/>
      <c r="K8634" s="9"/>
      <c r="L8634" s="9"/>
      <c r="M8634" s="9"/>
      <c r="O8634" s="9"/>
      <c r="P8634" s="9"/>
      <c r="Q8634" s="9"/>
      <c r="R8634" s="36"/>
      <c r="V8634" s="36"/>
    </row>
    <row r="8635" spans="1:22" x14ac:dyDescent="0.25">
      <c r="A8635" s="86"/>
      <c r="B8635" s="9"/>
      <c r="C8635" s="9"/>
      <c r="D8635" s="9"/>
      <c r="E8635" s="9"/>
      <c r="F8635" s="9"/>
      <c r="I8635" s="9"/>
      <c r="K8635" s="9"/>
      <c r="L8635" s="9"/>
      <c r="M8635" s="9"/>
      <c r="O8635" s="9"/>
      <c r="P8635" s="9"/>
      <c r="Q8635" s="9"/>
      <c r="R8635" s="36"/>
      <c r="V8635" s="36"/>
    </row>
    <row r="8636" spans="1:22" x14ac:dyDescent="0.25">
      <c r="A8636" s="86"/>
      <c r="B8636" s="9"/>
      <c r="C8636" s="9"/>
      <c r="D8636" s="9"/>
      <c r="E8636" s="9"/>
      <c r="F8636" s="9"/>
      <c r="I8636" s="9"/>
      <c r="K8636" s="9"/>
      <c r="L8636" s="9"/>
      <c r="M8636" s="9"/>
      <c r="O8636" s="9"/>
      <c r="P8636" s="9"/>
      <c r="Q8636" s="9"/>
      <c r="R8636" s="36"/>
      <c r="V8636" s="36"/>
    </row>
    <row r="8637" spans="1:22" x14ac:dyDescent="0.25">
      <c r="A8637" s="86"/>
      <c r="B8637" s="9"/>
      <c r="C8637" s="9"/>
      <c r="D8637" s="9"/>
      <c r="E8637" s="9"/>
      <c r="F8637" s="9"/>
      <c r="I8637" s="9"/>
      <c r="K8637" s="9"/>
      <c r="L8637" s="9"/>
      <c r="M8637" s="9"/>
      <c r="O8637" s="9"/>
      <c r="P8637" s="9"/>
      <c r="Q8637" s="9"/>
      <c r="R8637" s="36"/>
      <c r="V8637" s="36"/>
    </row>
    <row r="8638" spans="1:22" x14ac:dyDescent="0.25">
      <c r="A8638" s="86"/>
      <c r="B8638" s="9"/>
      <c r="C8638" s="9"/>
      <c r="D8638" s="9"/>
      <c r="E8638" s="9"/>
      <c r="F8638" s="9"/>
      <c r="I8638" s="9"/>
      <c r="K8638" s="9"/>
      <c r="L8638" s="9"/>
      <c r="M8638" s="9"/>
      <c r="O8638" s="9"/>
      <c r="P8638" s="9"/>
      <c r="Q8638" s="9"/>
      <c r="R8638" s="36"/>
      <c r="V8638" s="36"/>
    </row>
    <row r="8639" spans="1:22" x14ac:dyDescent="0.25">
      <c r="A8639" s="86"/>
      <c r="B8639" s="9"/>
      <c r="C8639" s="9"/>
      <c r="D8639" s="9"/>
      <c r="E8639" s="9"/>
      <c r="F8639" s="9"/>
      <c r="I8639" s="9"/>
      <c r="K8639" s="9"/>
      <c r="L8639" s="9"/>
      <c r="M8639" s="9"/>
      <c r="O8639" s="9"/>
      <c r="P8639" s="9"/>
      <c r="Q8639" s="9"/>
      <c r="R8639" s="36"/>
      <c r="V8639" s="36"/>
    </row>
    <row r="8640" spans="1:22" x14ac:dyDescent="0.25">
      <c r="A8640" s="86"/>
      <c r="B8640" s="9"/>
      <c r="C8640" s="9"/>
      <c r="D8640" s="9"/>
      <c r="E8640" s="9"/>
      <c r="F8640" s="9"/>
      <c r="I8640" s="9"/>
      <c r="K8640" s="9"/>
      <c r="L8640" s="9"/>
      <c r="M8640" s="9"/>
      <c r="O8640" s="9"/>
      <c r="P8640" s="9"/>
      <c r="Q8640" s="9"/>
      <c r="R8640" s="36"/>
      <c r="V8640" s="36"/>
    </row>
    <row r="8641" spans="1:22" x14ac:dyDescent="0.25">
      <c r="A8641" s="86"/>
      <c r="B8641" s="9"/>
      <c r="C8641" s="9"/>
      <c r="D8641" s="9"/>
      <c r="E8641" s="9"/>
      <c r="F8641" s="9"/>
      <c r="I8641" s="9"/>
      <c r="K8641" s="9"/>
      <c r="L8641" s="9"/>
      <c r="M8641" s="9"/>
      <c r="O8641" s="9"/>
      <c r="P8641" s="9"/>
      <c r="Q8641" s="9"/>
      <c r="R8641" s="36"/>
      <c r="V8641" s="36"/>
    </row>
    <row r="8642" spans="1:22" x14ac:dyDescent="0.25">
      <c r="A8642" s="86"/>
      <c r="B8642" s="9"/>
      <c r="C8642" s="9"/>
      <c r="D8642" s="9"/>
      <c r="E8642" s="9"/>
      <c r="F8642" s="9"/>
      <c r="I8642" s="9"/>
      <c r="K8642" s="9"/>
      <c r="L8642" s="9"/>
      <c r="M8642" s="9"/>
      <c r="O8642" s="9"/>
      <c r="P8642" s="9"/>
      <c r="Q8642" s="9"/>
      <c r="R8642" s="36"/>
      <c r="V8642" s="36"/>
    </row>
    <row r="8643" spans="1:22" x14ac:dyDescent="0.25">
      <c r="A8643" s="86"/>
      <c r="B8643" s="9"/>
      <c r="C8643" s="9"/>
      <c r="D8643" s="9"/>
      <c r="E8643" s="9"/>
      <c r="F8643" s="9"/>
      <c r="I8643" s="9"/>
      <c r="K8643" s="9"/>
      <c r="L8643" s="9"/>
      <c r="M8643" s="9"/>
      <c r="O8643" s="9"/>
      <c r="P8643" s="9"/>
      <c r="Q8643" s="9"/>
      <c r="R8643" s="36"/>
      <c r="V8643" s="36"/>
    </row>
    <row r="8644" spans="1:22" x14ac:dyDescent="0.25">
      <c r="A8644" s="86"/>
      <c r="B8644" s="9"/>
      <c r="C8644" s="9"/>
      <c r="D8644" s="9"/>
      <c r="E8644" s="9"/>
      <c r="F8644" s="9"/>
      <c r="I8644" s="9"/>
      <c r="K8644" s="9"/>
      <c r="L8644" s="9"/>
      <c r="M8644" s="9"/>
      <c r="O8644" s="9"/>
      <c r="P8644" s="9"/>
      <c r="Q8644" s="9"/>
      <c r="R8644" s="36"/>
      <c r="V8644" s="36"/>
    </row>
    <row r="8645" spans="1:22" x14ac:dyDescent="0.25">
      <c r="A8645" s="86"/>
      <c r="B8645" s="9"/>
      <c r="C8645" s="9"/>
      <c r="D8645" s="9"/>
      <c r="E8645" s="9"/>
      <c r="F8645" s="9"/>
      <c r="I8645" s="9"/>
      <c r="K8645" s="9"/>
      <c r="L8645" s="9"/>
      <c r="M8645" s="9"/>
      <c r="O8645" s="9"/>
      <c r="P8645" s="9"/>
      <c r="Q8645" s="9"/>
      <c r="R8645" s="36"/>
      <c r="V8645" s="36"/>
    </row>
    <row r="8646" spans="1:22" x14ac:dyDescent="0.25">
      <c r="A8646" s="86"/>
      <c r="B8646" s="9"/>
      <c r="C8646" s="9"/>
      <c r="D8646" s="9"/>
      <c r="E8646" s="9"/>
      <c r="F8646" s="9"/>
      <c r="I8646" s="9"/>
      <c r="K8646" s="9"/>
      <c r="L8646" s="9"/>
      <c r="M8646" s="9"/>
      <c r="O8646" s="9"/>
      <c r="P8646" s="9"/>
      <c r="Q8646" s="9"/>
      <c r="R8646" s="36"/>
      <c r="V8646" s="36"/>
    </row>
    <row r="8647" spans="1:22" x14ac:dyDescent="0.25">
      <c r="A8647" s="86"/>
      <c r="B8647" s="9"/>
      <c r="C8647" s="9"/>
      <c r="D8647" s="9"/>
      <c r="E8647" s="9"/>
      <c r="F8647" s="9"/>
      <c r="I8647" s="9"/>
      <c r="K8647" s="9"/>
      <c r="L8647" s="9"/>
      <c r="M8647" s="9"/>
      <c r="O8647" s="9"/>
      <c r="P8647" s="9"/>
      <c r="Q8647" s="9"/>
      <c r="R8647" s="36"/>
      <c r="V8647" s="36"/>
    </row>
    <row r="8648" spans="1:22" x14ac:dyDescent="0.25">
      <c r="A8648" s="86"/>
      <c r="B8648" s="9"/>
      <c r="C8648" s="9"/>
      <c r="D8648" s="9"/>
      <c r="E8648" s="9"/>
      <c r="F8648" s="9"/>
      <c r="I8648" s="9"/>
      <c r="K8648" s="9"/>
      <c r="L8648" s="9"/>
      <c r="M8648" s="9"/>
      <c r="O8648" s="9"/>
      <c r="P8648" s="9"/>
      <c r="Q8648" s="9"/>
      <c r="R8648" s="36"/>
      <c r="V8648" s="36"/>
    </row>
    <row r="8649" spans="1:22" x14ac:dyDescent="0.25">
      <c r="A8649" s="86"/>
      <c r="B8649" s="9"/>
      <c r="C8649" s="9"/>
      <c r="D8649" s="9"/>
      <c r="E8649" s="9"/>
      <c r="F8649" s="9"/>
      <c r="I8649" s="9"/>
      <c r="K8649" s="9"/>
      <c r="L8649" s="9"/>
      <c r="M8649" s="9"/>
      <c r="O8649" s="9"/>
      <c r="P8649" s="9"/>
      <c r="Q8649" s="9"/>
      <c r="R8649" s="36"/>
      <c r="V8649" s="36"/>
    </row>
    <row r="8650" spans="1:22" x14ac:dyDescent="0.25">
      <c r="A8650" s="86"/>
      <c r="B8650" s="9"/>
      <c r="C8650" s="9"/>
      <c r="D8650" s="9"/>
      <c r="E8650" s="9"/>
      <c r="F8650" s="9"/>
      <c r="I8650" s="9"/>
      <c r="K8650" s="9"/>
      <c r="L8650" s="9"/>
      <c r="M8650" s="9"/>
      <c r="O8650" s="9"/>
      <c r="P8650" s="9"/>
      <c r="Q8650" s="9"/>
      <c r="R8650" s="36"/>
      <c r="V8650" s="36"/>
    </row>
    <row r="8651" spans="1:22" x14ac:dyDescent="0.25">
      <c r="A8651" s="86"/>
      <c r="B8651" s="9"/>
      <c r="C8651" s="9"/>
      <c r="D8651" s="9"/>
      <c r="E8651" s="9"/>
      <c r="F8651" s="9"/>
      <c r="I8651" s="9"/>
      <c r="K8651" s="9"/>
      <c r="L8651" s="9"/>
      <c r="M8651" s="9"/>
      <c r="O8651" s="9"/>
      <c r="P8651" s="9"/>
      <c r="Q8651" s="9"/>
      <c r="R8651" s="36"/>
      <c r="V8651" s="36"/>
    </row>
    <row r="8652" spans="1:22" x14ac:dyDescent="0.25">
      <c r="A8652" s="86"/>
      <c r="B8652" s="9"/>
      <c r="C8652" s="9"/>
      <c r="D8652" s="9"/>
      <c r="E8652" s="9"/>
      <c r="F8652" s="9"/>
      <c r="I8652" s="9"/>
      <c r="K8652" s="9"/>
      <c r="L8652" s="9"/>
      <c r="M8652" s="9"/>
      <c r="O8652" s="9"/>
      <c r="P8652" s="9"/>
      <c r="Q8652" s="9"/>
      <c r="R8652" s="36"/>
      <c r="V8652" s="36"/>
    </row>
    <row r="8653" spans="1:22" x14ac:dyDescent="0.25">
      <c r="A8653" s="86"/>
      <c r="B8653" s="9"/>
      <c r="C8653" s="9"/>
      <c r="D8653" s="9"/>
      <c r="E8653" s="9"/>
      <c r="F8653" s="9"/>
      <c r="I8653" s="9"/>
      <c r="K8653" s="9"/>
      <c r="L8653" s="9"/>
      <c r="M8653" s="9"/>
      <c r="O8653" s="9"/>
      <c r="P8653" s="9"/>
      <c r="Q8653" s="9"/>
      <c r="R8653" s="36"/>
      <c r="V8653" s="36"/>
    </row>
    <row r="8654" spans="1:22" x14ac:dyDescent="0.25">
      <c r="A8654" s="86"/>
      <c r="B8654" s="9"/>
      <c r="C8654" s="9"/>
      <c r="D8654" s="9"/>
      <c r="E8654" s="9"/>
      <c r="F8654" s="9"/>
      <c r="I8654" s="9"/>
      <c r="K8654" s="9"/>
      <c r="L8654" s="9"/>
      <c r="M8654" s="9"/>
      <c r="O8654" s="9"/>
      <c r="P8654" s="9"/>
      <c r="Q8654" s="9"/>
      <c r="R8654" s="36"/>
      <c r="V8654" s="36"/>
    </row>
    <row r="8655" spans="1:22" x14ac:dyDescent="0.25">
      <c r="A8655" s="86"/>
      <c r="B8655" s="9"/>
      <c r="C8655" s="9"/>
      <c r="D8655" s="9"/>
      <c r="E8655" s="9"/>
      <c r="F8655" s="9"/>
      <c r="I8655" s="9"/>
      <c r="K8655" s="9"/>
      <c r="L8655" s="9"/>
      <c r="M8655" s="9"/>
      <c r="O8655" s="9"/>
      <c r="P8655" s="9"/>
      <c r="Q8655" s="9"/>
      <c r="R8655" s="36"/>
      <c r="V8655" s="36"/>
    </row>
    <row r="8656" spans="1:22" x14ac:dyDescent="0.25">
      <c r="A8656" s="86"/>
      <c r="B8656" s="9"/>
      <c r="C8656" s="9"/>
      <c r="D8656" s="9"/>
      <c r="E8656" s="9"/>
      <c r="F8656" s="9"/>
      <c r="I8656" s="9"/>
      <c r="K8656" s="9"/>
      <c r="L8656" s="9"/>
      <c r="M8656" s="9"/>
      <c r="O8656" s="9"/>
      <c r="P8656" s="9"/>
      <c r="Q8656" s="9"/>
      <c r="R8656" s="36"/>
      <c r="V8656" s="36"/>
    </row>
    <row r="8657" spans="1:22" x14ac:dyDescent="0.25">
      <c r="A8657" s="86"/>
      <c r="B8657" s="9"/>
      <c r="C8657" s="9"/>
      <c r="D8657" s="9"/>
      <c r="E8657" s="9"/>
      <c r="F8657" s="9"/>
      <c r="I8657" s="9"/>
      <c r="K8657" s="9"/>
      <c r="L8657" s="9"/>
      <c r="M8657" s="9"/>
      <c r="O8657" s="9"/>
      <c r="P8657" s="9"/>
      <c r="Q8657" s="9"/>
      <c r="R8657" s="36"/>
      <c r="V8657" s="36"/>
    </row>
    <row r="8658" spans="1:22" x14ac:dyDescent="0.25">
      <c r="A8658" s="86"/>
      <c r="B8658" s="9"/>
      <c r="C8658" s="9"/>
      <c r="D8658" s="9"/>
      <c r="E8658" s="9"/>
      <c r="F8658" s="9"/>
      <c r="I8658" s="9"/>
      <c r="K8658" s="9"/>
      <c r="L8658" s="9"/>
      <c r="M8658" s="9"/>
      <c r="O8658" s="9"/>
      <c r="P8658" s="9"/>
      <c r="Q8658" s="9"/>
      <c r="R8658" s="36"/>
      <c r="V8658" s="36"/>
    </row>
    <row r="8659" spans="1:22" x14ac:dyDescent="0.25">
      <c r="A8659" s="86"/>
      <c r="B8659" s="9"/>
      <c r="C8659" s="9"/>
      <c r="D8659" s="9"/>
      <c r="E8659" s="9"/>
      <c r="F8659" s="9"/>
      <c r="I8659" s="9"/>
      <c r="K8659" s="9"/>
      <c r="L8659" s="9"/>
      <c r="M8659" s="9"/>
      <c r="O8659" s="9"/>
      <c r="P8659" s="9"/>
      <c r="Q8659" s="9"/>
      <c r="R8659" s="36"/>
      <c r="V8659" s="36"/>
    </row>
    <row r="8660" spans="1:22" x14ac:dyDescent="0.25">
      <c r="A8660" s="86"/>
      <c r="B8660" s="9"/>
      <c r="C8660" s="9"/>
      <c r="D8660" s="9"/>
      <c r="E8660" s="9"/>
      <c r="F8660" s="9"/>
      <c r="I8660" s="9"/>
      <c r="K8660" s="9"/>
      <c r="L8660" s="9"/>
      <c r="M8660" s="9"/>
      <c r="O8660" s="9"/>
      <c r="P8660" s="9"/>
      <c r="Q8660" s="9"/>
      <c r="R8660" s="36"/>
      <c r="V8660" s="36"/>
    </row>
    <row r="8661" spans="1:22" x14ac:dyDescent="0.25">
      <c r="A8661" s="86"/>
      <c r="B8661" s="9"/>
      <c r="C8661" s="9"/>
      <c r="D8661" s="9"/>
      <c r="E8661" s="9"/>
      <c r="F8661" s="9"/>
      <c r="I8661" s="9"/>
      <c r="K8661" s="9"/>
      <c r="L8661" s="9"/>
      <c r="M8661" s="9"/>
      <c r="O8661" s="9"/>
      <c r="P8661" s="9"/>
      <c r="Q8661" s="9"/>
      <c r="R8661" s="36"/>
      <c r="V8661" s="36"/>
    </row>
    <row r="8662" spans="1:22" x14ac:dyDescent="0.25">
      <c r="A8662" s="86"/>
      <c r="B8662" s="9"/>
      <c r="C8662" s="9"/>
      <c r="D8662" s="9"/>
      <c r="E8662" s="9"/>
      <c r="F8662" s="9"/>
      <c r="I8662" s="9"/>
      <c r="K8662" s="9"/>
      <c r="L8662" s="9"/>
      <c r="M8662" s="9"/>
      <c r="O8662" s="9"/>
      <c r="P8662" s="9"/>
      <c r="Q8662" s="9"/>
      <c r="R8662" s="36"/>
      <c r="V8662" s="36"/>
    </row>
    <row r="8663" spans="1:22" x14ac:dyDescent="0.25">
      <c r="A8663" s="86"/>
      <c r="B8663" s="9"/>
      <c r="C8663" s="9"/>
      <c r="D8663" s="9"/>
      <c r="E8663" s="9"/>
      <c r="F8663" s="9"/>
      <c r="I8663" s="9"/>
      <c r="K8663" s="9"/>
      <c r="L8663" s="9"/>
      <c r="M8663" s="9"/>
      <c r="O8663" s="9"/>
      <c r="P8663" s="9"/>
      <c r="Q8663" s="9"/>
      <c r="R8663" s="36"/>
      <c r="V8663" s="36"/>
    </row>
    <row r="8664" spans="1:22" x14ac:dyDescent="0.25">
      <c r="A8664" s="86"/>
      <c r="B8664" s="9"/>
      <c r="C8664" s="9"/>
      <c r="D8664" s="9"/>
      <c r="E8664" s="9"/>
      <c r="F8664" s="9"/>
      <c r="I8664" s="9"/>
      <c r="K8664" s="9"/>
      <c r="L8664" s="9"/>
      <c r="M8664" s="9"/>
      <c r="O8664" s="9"/>
      <c r="P8664" s="9"/>
      <c r="Q8664" s="9"/>
      <c r="R8664" s="36"/>
      <c r="V8664" s="36"/>
    </row>
    <row r="8665" spans="1:22" x14ac:dyDescent="0.25">
      <c r="A8665" s="86"/>
      <c r="B8665" s="9"/>
      <c r="C8665" s="9"/>
      <c r="D8665" s="9"/>
      <c r="E8665" s="9"/>
      <c r="F8665" s="9"/>
      <c r="I8665" s="9"/>
      <c r="K8665" s="9"/>
      <c r="L8665" s="9"/>
      <c r="M8665" s="9"/>
      <c r="O8665" s="9"/>
      <c r="P8665" s="9"/>
      <c r="Q8665" s="9"/>
      <c r="R8665" s="36"/>
      <c r="V8665" s="36"/>
    </row>
    <row r="8666" spans="1:22" x14ac:dyDescent="0.25">
      <c r="A8666" s="86"/>
      <c r="B8666" s="9"/>
      <c r="C8666" s="9"/>
      <c r="D8666" s="9"/>
      <c r="E8666" s="9"/>
      <c r="F8666" s="9"/>
      <c r="I8666" s="9"/>
      <c r="K8666" s="9"/>
      <c r="L8666" s="9"/>
      <c r="M8666" s="9"/>
      <c r="O8666" s="9"/>
      <c r="P8666" s="9"/>
      <c r="Q8666" s="9"/>
      <c r="R8666" s="36"/>
      <c r="V8666" s="36"/>
    </row>
    <row r="8667" spans="1:22" x14ac:dyDescent="0.25">
      <c r="A8667" s="86"/>
      <c r="B8667" s="9"/>
      <c r="C8667" s="9"/>
      <c r="D8667" s="9"/>
      <c r="E8667" s="9"/>
      <c r="F8667" s="9"/>
      <c r="I8667" s="9"/>
      <c r="K8667" s="9"/>
      <c r="L8667" s="9"/>
      <c r="M8667" s="9"/>
      <c r="O8667" s="9"/>
      <c r="P8667" s="9"/>
      <c r="Q8667" s="9"/>
      <c r="R8667" s="36"/>
      <c r="V8667" s="36"/>
    </row>
    <row r="8668" spans="1:22" x14ac:dyDescent="0.25">
      <c r="A8668" s="86"/>
      <c r="B8668" s="9"/>
      <c r="C8668" s="9"/>
      <c r="D8668" s="9"/>
      <c r="E8668" s="9"/>
      <c r="F8668" s="9"/>
      <c r="I8668" s="9"/>
      <c r="K8668" s="9"/>
      <c r="L8668" s="9"/>
      <c r="M8668" s="9"/>
      <c r="O8668" s="9"/>
      <c r="P8668" s="9"/>
      <c r="Q8668" s="9"/>
      <c r="R8668" s="36"/>
      <c r="V8668" s="36"/>
    </row>
    <row r="8669" spans="1:22" x14ac:dyDescent="0.25">
      <c r="A8669" s="86"/>
      <c r="B8669" s="9"/>
      <c r="C8669" s="9"/>
      <c r="D8669" s="9"/>
      <c r="E8669" s="9"/>
      <c r="F8669" s="9"/>
      <c r="I8669" s="9"/>
      <c r="K8669" s="9"/>
      <c r="L8669" s="9"/>
      <c r="M8669" s="9"/>
      <c r="O8669" s="9"/>
      <c r="P8669" s="9"/>
      <c r="Q8669" s="9"/>
      <c r="R8669" s="36"/>
      <c r="V8669" s="36"/>
    </row>
    <row r="8670" spans="1:22" x14ac:dyDescent="0.25">
      <c r="A8670" s="86"/>
      <c r="B8670" s="9"/>
      <c r="C8670" s="9"/>
      <c r="D8670" s="9"/>
      <c r="E8670" s="9"/>
      <c r="F8670" s="9"/>
      <c r="I8670" s="9"/>
      <c r="K8670" s="9"/>
      <c r="L8670" s="9"/>
      <c r="M8670" s="9"/>
      <c r="O8670" s="9"/>
      <c r="P8670" s="9"/>
      <c r="Q8670" s="9"/>
      <c r="R8670" s="36"/>
      <c r="V8670" s="36"/>
    </row>
    <row r="8671" spans="1:22" x14ac:dyDescent="0.25">
      <c r="A8671" s="86"/>
      <c r="B8671" s="9"/>
      <c r="C8671" s="9"/>
      <c r="D8671" s="9"/>
      <c r="E8671" s="9"/>
      <c r="F8671" s="9"/>
      <c r="I8671" s="9"/>
      <c r="K8671" s="9"/>
      <c r="L8671" s="9"/>
      <c r="M8671" s="9"/>
      <c r="O8671" s="9"/>
      <c r="P8671" s="9"/>
      <c r="Q8671" s="9"/>
      <c r="R8671" s="36"/>
      <c r="V8671" s="36"/>
    </row>
    <row r="8672" spans="1:22" x14ac:dyDescent="0.25">
      <c r="A8672" s="86"/>
      <c r="B8672" s="9"/>
      <c r="C8672" s="9"/>
      <c r="D8672" s="9"/>
      <c r="E8672" s="9"/>
      <c r="F8672" s="9"/>
      <c r="I8672" s="9"/>
      <c r="K8672" s="9"/>
      <c r="L8672" s="9"/>
      <c r="M8672" s="9"/>
      <c r="O8672" s="9"/>
      <c r="P8672" s="9"/>
      <c r="Q8672" s="9"/>
      <c r="R8672" s="36"/>
      <c r="V8672" s="36"/>
    </row>
    <row r="8673" spans="1:22" x14ac:dyDescent="0.25">
      <c r="A8673" s="86"/>
      <c r="B8673" s="9"/>
      <c r="C8673" s="9"/>
      <c r="D8673" s="9"/>
      <c r="E8673" s="9"/>
      <c r="F8673" s="9"/>
      <c r="I8673" s="9"/>
      <c r="K8673" s="9"/>
      <c r="L8673" s="9"/>
      <c r="M8673" s="9"/>
      <c r="O8673" s="9"/>
      <c r="P8673" s="9"/>
      <c r="Q8673" s="9"/>
      <c r="R8673" s="36"/>
      <c r="V8673" s="36"/>
    </row>
    <row r="8674" spans="1:22" x14ac:dyDescent="0.25">
      <c r="A8674" s="86"/>
      <c r="B8674" s="9"/>
      <c r="C8674" s="9"/>
      <c r="D8674" s="9"/>
      <c r="E8674" s="9"/>
      <c r="F8674" s="9"/>
      <c r="I8674" s="9"/>
      <c r="K8674" s="9"/>
      <c r="L8674" s="9"/>
      <c r="M8674" s="9"/>
      <c r="O8674" s="9"/>
      <c r="P8674" s="9"/>
      <c r="Q8674" s="9"/>
      <c r="R8674" s="36"/>
      <c r="V8674" s="36"/>
    </row>
    <row r="8675" spans="1:22" x14ac:dyDescent="0.25">
      <c r="A8675" s="86"/>
      <c r="B8675" s="9"/>
      <c r="C8675" s="9"/>
      <c r="D8675" s="9"/>
      <c r="E8675" s="9"/>
      <c r="F8675" s="9"/>
      <c r="I8675" s="9"/>
      <c r="K8675" s="9"/>
      <c r="L8675" s="9"/>
      <c r="M8675" s="9"/>
      <c r="O8675" s="9"/>
      <c r="P8675" s="9"/>
      <c r="Q8675" s="9"/>
      <c r="R8675" s="36"/>
      <c r="V8675" s="36"/>
    </row>
    <row r="8676" spans="1:22" x14ac:dyDescent="0.25">
      <c r="A8676" s="86"/>
      <c r="B8676" s="9"/>
      <c r="C8676" s="9"/>
      <c r="D8676" s="9"/>
      <c r="E8676" s="9"/>
      <c r="F8676" s="9"/>
      <c r="I8676" s="9"/>
      <c r="K8676" s="9"/>
      <c r="L8676" s="9"/>
      <c r="M8676" s="9"/>
      <c r="O8676" s="9"/>
      <c r="P8676" s="9"/>
      <c r="Q8676" s="9"/>
      <c r="R8676" s="36"/>
      <c r="V8676" s="36"/>
    </row>
    <row r="8677" spans="1:22" x14ac:dyDescent="0.25">
      <c r="A8677" s="86"/>
      <c r="B8677" s="9"/>
      <c r="C8677" s="9"/>
      <c r="D8677" s="9"/>
      <c r="E8677" s="9"/>
      <c r="F8677" s="9"/>
      <c r="I8677" s="9"/>
      <c r="K8677" s="9"/>
      <c r="L8677" s="9"/>
      <c r="M8677" s="9"/>
      <c r="O8677" s="9"/>
      <c r="P8677" s="9"/>
      <c r="Q8677" s="9"/>
      <c r="R8677" s="36"/>
      <c r="V8677" s="36"/>
    </row>
    <row r="8678" spans="1:22" x14ac:dyDescent="0.25">
      <c r="A8678" s="86"/>
      <c r="B8678" s="9"/>
      <c r="C8678" s="9"/>
      <c r="D8678" s="9"/>
      <c r="E8678" s="9"/>
      <c r="F8678" s="9"/>
      <c r="I8678" s="9"/>
      <c r="K8678" s="9"/>
      <c r="L8678" s="9"/>
      <c r="M8678" s="9"/>
      <c r="O8678" s="9"/>
      <c r="P8678" s="9"/>
      <c r="Q8678" s="9"/>
      <c r="R8678" s="36"/>
      <c r="V8678" s="36"/>
    </row>
    <row r="8679" spans="1:22" x14ac:dyDescent="0.25">
      <c r="A8679" s="86"/>
      <c r="B8679" s="9"/>
      <c r="C8679" s="9"/>
      <c r="D8679" s="9"/>
      <c r="E8679" s="9"/>
      <c r="F8679" s="9"/>
      <c r="I8679" s="9"/>
      <c r="K8679" s="9"/>
      <c r="L8679" s="9"/>
      <c r="M8679" s="9"/>
      <c r="O8679" s="9"/>
      <c r="P8679" s="9"/>
      <c r="Q8679" s="9"/>
      <c r="R8679" s="36"/>
      <c r="V8679" s="36"/>
    </row>
    <row r="8680" spans="1:22" x14ac:dyDescent="0.25">
      <c r="A8680" s="86"/>
      <c r="B8680" s="9"/>
      <c r="C8680" s="9"/>
      <c r="D8680" s="9"/>
      <c r="E8680" s="9"/>
      <c r="F8680" s="9"/>
      <c r="I8680" s="9"/>
      <c r="K8680" s="9"/>
      <c r="L8680" s="9"/>
      <c r="M8680" s="9"/>
      <c r="O8680" s="9"/>
      <c r="P8680" s="9"/>
      <c r="Q8680" s="9"/>
      <c r="R8680" s="36"/>
      <c r="V8680" s="36"/>
    </row>
    <row r="8681" spans="1:22" x14ac:dyDescent="0.25">
      <c r="A8681" s="86"/>
      <c r="B8681" s="9"/>
      <c r="C8681" s="9"/>
      <c r="D8681" s="9"/>
      <c r="E8681" s="9"/>
      <c r="F8681" s="9"/>
      <c r="I8681" s="9"/>
      <c r="K8681" s="9"/>
      <c r="L8681" s="9"/>
      <c r="M8681" s="9"/>
      <c r="O8681" s="9"/>
      <c r="P8681" s="9"/>
      <c r="Q8681" s="9"/>
      <c r="R8681" s="36"/>
      <c r="V8681" s="36"/>
    </row>
    <row r="8682" spans="1:22" x14ac:dyDescent="0.25">
      <c r="A8682" s="86"/>
      <c r="B8682" s="9"/>
      <c r="C8682" s="9"/>
      <c r="D8682" s="9"/>
      <c r="E8682" s="9"/>
      <c r="F8682" s="9"/>
      <c r="I8682" s="9"/>
      <c r="K8682" s="9"/>
      <c r="L8682" s="9"/>
      <c r="M8682" s="9"/>
      <c r="O8682" s="9"/>
      <c r="P8682" s="9"/>
      <c r="Q8682" s="9"/>
      <c r="R8682" s="36"/>
      <c r="V8682" s="36"/>
    </row>
    <row r="8683" spans="1:22" x14ac:dyDescent="0.25">
      <c r="A8683" s="86"/>
      <c r="B8683" s="9"/>
      <c r="C8683" s="9"/>
      <c r="D8683" s="9"/>
      <c r="E8683" s="9"/>
      <c r="F8683" s="9"/>
      <c r="I8683" s="9"/>
      <c r="K8683" s="9"/>
      <c r="L8683" s="9"/>
      <c r="M8683" s="9"/>
      <c r="O8683" s="9"/>
      <c r="P8683" s="9"/>
      <c r="Q8683" s="9"/>
      <c r="R8683" s="36"/>
      <c r="V8683" s="36"/>
    </row>
    <row r="8684" spans="1:22" x14ac:dyDescent="0.25">
      <c r="A8684" s="86"/>
      <c r="B8684" s="9"/>
      <c r="C8684" s="9"/>
      <c r="D8684" s="9"/>
      <c r="E8684" s="9"/>
      <c r="F8684" s="9"/>
      <c r="I8684" s="9"/>
      <c r="K8684" s="9"/>
      <c r="L8684" s="9"/>
      <c r="M8684" s="9"/>
      <c r="O8684" s="9"/>
      <c r="P8684" s="9"/>
      <c r="Q8684" s="9"/>
      <c r="R8684" s="36"/>
      <c r="V8684" s="36"/>
    </row>
    <row r="8685" spans="1:22" x14ac:dyDescent="0.25">
      <c r="A8685" s="86"/>
      <c r="B8685" s="9"/>
      <c r="C8685" s="9"/>
      <c r="D8685" s="9"/>
      <c r="E8685" s="9"/>
      <c r="F8685" s="9"/>
      <c r="I8685" s="9"/>
      <c r="K8685" s="9"/>
      <c r="L8685" s="9"/>
      <c r="M8685" s="9"/>
      <c r="O8685" s="9"/>
      <c r="P8685" s="9"/>
      <c r="Q8685" s="9"/>
      <c r="R8685" s="36"/>
      <c r="V8685" s="36"/>
    </row>
    <row r="8686" spans="1:22" x14ac:dyDescent="0.25">
      <c r="A8686" s="86"/>
      <c r="B8686" s="9"/>
      <c r="C8686" s="9"/>
      <c r="D8686" s="9"/>
      <c r="E8686" s="9"/>
      <c r="F8686" s="9"/>
      <c r="I8686" s="9"/>
      <c r="K8686" s="9"/>
      <c r="L8686" s="9"/>
      <c r="M8686" s="9"/>
      <c r="O8686" s="9"/>
      <c r="P8686" s="9"/>
      <c r="Q8686" s="9"/>
      <c r="R8686" s="36"/>
      <c r="V8686" s="36"/>
    </row>
    <row r="8687" spans="1:22" x14ac:dyDescent="0.25">
      <c r="A8687" s="86"/>
      <c r="B8687" s="9"/>
      <c r="C8687" s="9"/>
      <c r="D8687" s="9"/>
      <c r="E8687" s="9"/>
      <c r="F8687" s="9"/>
      <c r="I8687" s="9"/>
      <c r="K8687" s="9"/>
      <c r="L8687" s="9"/>
      <c r="M8687" s="9"/>
      <c r="O8687" s="9"/>
      <c r="P8687" s="9"/>
      <c r="Q8687" s="9"/>
      <c r="R8687" s="36"/>
      <c r="V8687" s="36"/>
    </row>
    <row r="8688" spans="1:22" x14ac:dyDescent="0.25">
      <c r="A8688" s="86"/>
      <c r="B8688" s="9"/>
      <c r="C8688" s="9"/>
      <c r="D8688" s="9"/>
      <c r="E8688" s="9"/>
      <c r="F8688" s="9"/>
      <c r="I8688" s="9"/>
      <c r="K8688" s="9"/>
      <c r="L8688" s="9"/>
      <c r="M8688" s="9"/>
      <c r="O8688" s="9"/>
      <c r="P8688" s="9"/>
      <c r="Q8688" s="9"/>
      <c r="R8688" s="36"/>
      <c r="V8688" s="36"/>
    </row>
    <row r="8689" spans="1:22" x14ac:dyDescent="0.25">
      <c r="A8689" s="86"/>
      <c r="B8689" s="9"/>
      <c r="C8689" s="9"/>
      <c r="D8689" s="9"/>
      <c r="E8689" s="9"/>
      <c r="F8689" s="9"/>
      <c r="I8689" s="9"/>
      <c r="K8689" s="9"/>
      <c r="L8689" s="9"/>
      <c r="M8689" s="9"/>
      <c r="O8689" s="9"/>
      <c r="P8689" s="9"/>
      <c r="Q8689" s="9"/>
      <c r="R8689" s="36"/>
      <c r="V8689" s="36"/>
    </row>
    <row r="8690" spans="1:22" x14ac:dyDescent="0.25">
      <c r="A8690" s="86"/>
      <c r="B8690" s="9"/>
      <c r="C8690" s="9"/>
      <c r="D8690" s="9"/>
      <c r="E8690" s="9"/>
      <c r="F8690" s="9"/>
      <c r="I8690" s="9"/>
      <c r="K8690" s="9"/>
      <c r="L8690" s="9"/>
      <c r="M8690" s="9"/>
      <c r="O8690" s="9"/>
      <c r="P8690" s="9"/>
      <c r="Q8690" s="9"/>
      <c r="R8690" s="36"/>
      <c r="V8690" s="36"/>
    </row>
    <row r="8691" spans="1:22" x14ac:dyDescent="0.25">
      <c r="A8691" s="86"/>
      <c r="B8691" s="9"/>
      <c r="C8691" s="9"/>
      <c r="D8691" s="9"/>
      <c r="E8691" s="9"/>
      <c r="F8691" s="9"/>
      <c r="I8691" s="9"/>
      <c r="K8691" s="9"/>
      <c r="L8691" s="9"/>
      <c r="M8691" s="9"/>
      <c r="O8691" s="9"/>
      <c r="P8691" s="9"/>
      <c r="Q8691" s="9"/>
      <c r="R8691" s="36"/>
      <c r="V8691" s="36"/>
    </row>
    <row r="8692" spans="1:22" x14ac:dyDescent="0.25">
      <c r="A8692" s="86"/>
      <c r="B8692" s="9"/>
      <c r="C8692" s="9"/>
      <c r="D8692" s="9"/>
      <c r="E8692" s="9"/>
      <c r="F8692" s="9"/>
      <c r="I8692" s="9"/>
      <c r="K8692" s="9"/>
      <c r="L8692" s="9"/>
      <c r="M8692" s="9"/>
      <c r="O8692" s="9"/>
      <c r="P8692" s="9"/>
      <c r="Q8692" s="9"/>
      <c r="R8692" s="36"/>
      <c r="V8692" s="36"/>
    </row>
    <row r="8693" spans="1:22" x14ac:dyDescent="0.25">
      <c r="A8693" s="86"/>
      <c r="B8693" s="9"/>
      <c r="C8693" s="9"/>
      <c r="D8693" s="9"/>
      <c r="E8693" s="9"/>
      <c r="F8693" s="9"/>
      <c r="I8693" s="9"/>
      <c r="K8693" s="9"/>
      <c r="L8693" s="9"/>
      <c r="M8693" s="9"/>
      <c r="O8693" s="9"/>
      <c r="P8693" s="9"/>
      <c r="Q8693" s="9"/>
      <c r="R8693" s="36"/>
      <c r="V8693" s="36"/>
    </row>
    <row r="8694" spans="1:22" x14ac:dyDescent="0.25">
      <c r="A8694" s="86"/>
      <c r="B8694" s="9"/>
      <c r="C8694" s="9"/>
      <c r="D8694" s="9"/>
      <c r="E8694" s="9"/>
      <c r="F8694" s="9"/>
      <c r="I8694" s="9"/>
      <c r="K8694" s="9"/>
      <c r="L8694" s="9"/>
      <c r="M8694" s="9"/>
      <c r="O8694" s="9"/>
      <c r="P8694" s="9"/>
      <c r="Q8694" s="9"/>
      <c r="R8694" s="36"/>
      <c r="V8694" s="36"/>
    </row>
    <row r="8695" spans="1:22" x14ac:dyDescent="0.25">
      <c r="A8695" s="86"/>
      <c r="B8695" s="9"/>
      <c r="C8695" s="9"/>
      <c r="D8695" s="9"/>
      <c r="E8695" s="9"/>
      <c r="F8695" s="9"/>
      <c r="I8695" s="9"/>
      <c r="K8695" s="9"/>
      <c r="L8695" s="9"/>
      <c r="M8695" s="9"/>
      <c r="O8695" s="9"/>
      <c r="P8695" s="9"/>
      <c r="Q8695" s="9"/>
      <c r="R8695" s="36"/>
      <c r="V8695" s="36"/>
    </row>
    <row r="8696" spans="1:22" x14ac:dyDescent="0.25">
      <c r="A8696" s="86"/>
      <c r="B8696" s="9"/>
      <c r="C8696" s="9"/>
      <c r="D8696" s="9"/>
      <c r="E8696" s="9"/>
      <c r="F8696" s="9"/>
      <c r="I8696" s="9"/>
      <c r="K8696" s="9"/>
      <c r="L8696" s="9"/>
      <c r="M8696" s="9"/>
      <c r="O8696" s="9"/>
      <c r="P8696" s="9"/>
      <c r="Q8696" s="9"/>
      <c r="R8696" s="36"/>
      <c r="V8696" s="36"/>
    </row>
    <row r="8697" spans="1:22" x14ac:dyDescent="0.25">
      <c r="A8697" s="86"/>
      <c r="B8697" s="9"/>
      <c r="C8697" s="9"/>
      <c r="D8697" s="9"/>
      <c r="E8697" s="9"/>
      <c r="F8697" s="9"/>
      <c r="I8697" s="9"/>
      <c r="K8697" s="9"/>
      <c r="L8697" s="9"/>
      <c r="M8697" s="9"/>
      <c r="O8697" s="9"/>
      <c r="P8697" s="9"/>
      <c r="Q8697" s="9"/>
      <c r="R8697" s="36"/>
      <c r="V8697" s="36"/>
    </row>
    <row r="8698" spans="1:22" x14ac:dyDescent="0.25">
      <c r="A8698" s="86"/>
      <c r="B8698" s="9"/>
      <c r="C8698" s="9"/>
      <c r="D8698" s="9"/>
      <c r="E8698" s="9"/>
      <c r="F8698" s="9"/>
      <c r="I8698" s="9"/>
      <c r="K8698" s="9"/>
      <c r="L8698" s="9"/>
      <c r="M8698" s="9"/>
      <c r="O8698" s="9"/>
      <c r="P8698" s="9"/>
      <c r="Q8698" s="9"/>
      <c r="R8698" s="36"/>
      <c r="V8698" s="36"/>
    </row>
    <row r="8699" spans="1:22" x14ac:dyDescent="0.25">
      <c r="A8699" s="86"/>
      <c r="B8699" s="9"/>
      <c r="C8699" s="9"/>
      <c r="D8699" s="9"/>
      <c r="E8699" s="9"/>
      <c r="F8699" s="9"/>
      <c r="I8699" s="9"/>
      <c r="K8699" s="9"/>
      <c r="L8699" s="9"/>
      <c r="M8699" s="9"/>
      <c r="O8699" s="9"/>
      <c r="P8699" s="9"/>
      <c r="Q8699" s="9"/>
      <c r="R8699" s="36"/>
      <c r="V8699" s="36"/>
    </row>
    <row r="8700" spans="1:22" x14ac:dyDescent="0.25">
      <c r="A8700" s="86"/>
      <c r="B8700" s="9"/>
      <c r="C8700" s="9"/>
      <c r="D8700" s="9"/>
      <c r="E8700" s="9"/>
      <c r="F8700" s="9"/>
      <c r="I8700" s="9"/>
      <c r="K8700" s="9"/>
      <c r="L8700" s="9"/>
      <c r="M8700" s="9"/>
      <c r="O8700" s="9"/>
      <c r="P8700" s="9"/>
      <c r="Q8700" s="9"/>
      <c r="R8700" s="36"/>
      <c r="V8700" s="36"/>
    </row>
    <row r="8701" spans="1:22" x14ac:dyDescent="0.25">
      <c r="A8701" s="86"/>
      <c r="B8701" s="9"/>
      <c r="C8701" s="9"/>
      <c r="D8701" s="9"/>
      <c r="E8701" s="9"/>
      <c r="F8701" s="9"/>
      <c r="I8701" s="9"/>
      <c r="K8701" s="9"/>
      <c r="L8701" s="9"/>
      <c r="M8701" s="9"/>
      <c r="O8701" s="9"/>
      <c r="P8701" s="9"/>
      <c r="Q8701" s="9"/>
      <c r="R8701" s="36"/>
      <c r="V8701" s="36"/>
    </row>
    <row r="8702" spans="1:22" x14ac:dyDescent="0.25">
      <c r="A8702" s="86"/>
      <c r="B8702" s="9"/>
      <c r="C8702" s="9"/>
      <c r="D8702" s="9"/>
      <c r="E8702" s="9"/>
      <c r="F8702" s="9"/>
      <c r="I8702" s="9"/>
      <c r="K8702" s="9"/>
      <c r="L8702" s="9"/>
      <c r="M8702" s="9"/>
      <c r="O8702" s="9"/>
      <c r="P8702" s="9"/>
      <c r="Q8702" s="9"/>
      <c r="R8702" s="36"/>
      <c r="V8702" s="36"/>
    </row>
    <row r="8703" spans="1:22" x14ac:dyDescent="0.25">
      <c r="A8703" s="86"/>
      <c r="B8703" s="9"/>
      <c r="C8703" s="9"/>
      <c r="D8703" s="9"/>
      <c r="E8703" s="9"/>
      <c r="F8703" s="9"/>
      <c r="I8703" s="9"/>
      <c r="K8703" s="9"/>
      <c r="L8703" s="9"/>
      <c r="M8703" s="9"/>
      <c r="O8703" s="9"/>
      <c r="P8703" s="9"/>
      <c r="Q8703" s="9"/>
      <c r="R8703" s="36"/>
      <c r="V8703" s="36"/>
    </row>
    <row r="8704" spans="1:22" x14ac:dyDescent="0.25">
      <c r="A8704" s="86"/>
      <c r="B8704" s="9"/>
      <c r="C8704" s="9"/>
      <c r="D8704" s="9"/>
      <c r="E8704" s="9"/>
      <c r="F8704" s="9"/>
      <c r="I8704" s="9"/>
      <c r="K8704" s="9"/>
      <c r="L8704" s="9"/>
      <c r="M8704" s="9"/>
      <c r="O8704" s="9"/>
      <c r="P8704" s="9"/>
      <c r="Q8704" s="9"/>
      <c r="R8704" s="36"/>
      <c r="V8704" s="36"/>
    </row>
    <row r="8705" spans="1:22" x14ac:dyDescent="0.25">
      <c r="A8705" s="86"/>
      <c r="B8705" s="9"/>
      <c r="C8705" s="9"/>
      <c r="D8705" s="9"/>
      <c r="E8705" s="9"/>
      <c r="F8705" s="9"/>
      <c r="I8705" s="9"/>
      <c r="K8705" s="9"/>
      <c r="L8705" s="9"/>
      <c r="M8705" s="9"/>
      <c r="O8705" s="9"/>
      <c r="P8705" s="9"/>
      <c r="Q8705" s="9"/>
      <c r="R8705" s="36"/>
      <c r="V8705" s="36"/>
    </row>
    <row r="8706" spans="1:22" x14ac:dyDescent="0.25">
      <c r="A8706" s="86"/>
      <c r="B8706" s="9"/>
      <c r="C8706" s="9"/>
      <c r="D8706" s="9"/>
      <c r="E8706" s="9"/>
      <c r="F8706" s="9"/>
      <c r="I8706" s="9"/>
      <c r="K8706" s="9"/>
      <c r="L8706" s="9"/>
      <c r="M8706" s="9"/>
      <c r="O8706" s="9"/>
      <c r="P8706" s="9"/>
      <c r="Q8706" s="9"/>
      <c r="R8706" s="36"/>
      <c r="V8706" s="36"/>
    </row>
    <row r="8707" spans="1:22" x14ac:dyDescent="0.25">
      <c r="A8707" s="86"/>
      <c r="B8707" s="9"/>
      <c r="C8707" s="9"/>
      <c r="D8707" s="9"/>
      <c r="E8707" s="9"/>
      <c r="F8707" s="9"/>
      <c r="I8707" s="9"/>
      <c r="K8707" s="9"/>
      <c r="L8707" s="9"/>
      <c r="M8707" s="9"/>
      <c r="O8707" s="9"/>
      <c r="P8707" s="9"/>
      <c r="Q8707" s="9"/>
      <c r="R8707" s="36"/>
      <c r="V8707" s="36"/>
    </row>
    <row r="8708" spans="1:22" x14ac:dyDescent="0.25">
      <c r="A8708" s="86"/>
      <c r="B8708" s="9"/>
      <c r="C8708" s="9"/>
      <c r="D8708" s="9"/>
      <c r="E8708" s="9"/>
      <c r="F8708" s="9"/>
      <c r="I8708" s="9"/>
      <c r="K8708" s="9"/>
      <c r="L8708" s="9"/>
      <c r="M8708" s="9"/>
      <c r="O8708" s="9"/>
      <c r="P8708" s="9"/>
      <c r="Q8708" s="9"/>
      <c r="R8708" s="36"/>
      <c r="V8708" s="36"/>
    </row>
    <row r="8709" spans="1:22" x14ac:dyDescent="0.25">
      <c r="A8709" s="86"/>
      <c r="B8709" s="9"/>
      <c r="C8709" s="9"/>
      <c r="D8709" s="9"/>
      <c r="E8709" s="9"/>
      <c r="F8709" s="9"/>
      <c r="I8709" s="9"/>
      <c r="K8709" s="9"/>
      <c r="L8709" s="9"/>
      <c r="M8709" s="9"/>
      <c r="O8709" s="9"/>
      <c r="P8709" s="9"/>
      <c r="Q8709" s="9"/>
      <c r="R8709" s="36"/>
      <c r="V8709" s="36"/>
    </row>
    <row r="8710" spans="1:22" x14ac:dyDescent="0.25">
      <c r="A8710" s="86"/>
      <c r="B8710" s="9"/>
      <c r="C8710" s="9"/>
      <c r="D8710" s="9"/>
      <c r="E8710" s="9"/>
      <c r="F8710" s="9"/>
      <c r="I8710" s="9"/>
      <c r="K8710" s="9"/>
      <c r="L8710" s="9"/>
      <c r="M8710" s="9"/>
      <c r="O8710" s="9"/>
      <c r="P8710" s="9"/>
      <c r="Q8710" s="9"/>
      <c r="R8710" s="36"/>
      <c r="V8710" s="36"/>
    </row>
    <row r="8711" spans="1:22" x14ac:dyDescent="0.25">
      <c r="A8711" s="86"/>
      <c r="B8711" s="9"/>
      <c r="C8711" s="9"/>
      <c r="D8711" s="9"/>
      <c r="E8711" s="9"/>
      <c r="F8711" s="9"/>
      <c r="I8711" s="9"/>
      <c r="K8711" s="9"/>
      <c r="L8711" s="9"/>
      <c r="M8711" s="9"/>
      <c r="O8711" s="9"/>
      <c r="P8711" s="9"/>
      <c r="Q8711" s="9"/>
      <c r="R8711" s="36"/>
      <c r="V8711" s="36"/>
    </row>
    <row r="8712" spans="1:22" x14ac:dyDescent="0.25">
      <c r="A8712" s="86"/>
      <c r="B8712" s="9"/>
      <c r="C8712" s="9"/>
      <c r="D8712" s="9"/>
      <c r="E8712" s="9"/>
      <c r="F8712" s="9"/>
      <c r="I8712" s="9"/>
      <c r="K8712" s="9"/>
      <c r="L8712" s="9"/>
      <c r="M8712" s="9"/>
      <c r="O8712" s="9"/>
      <c r="P8712" s="9"/>
      <c r="Q8712" s="9"/>
      <c r="R8712" s="36"/>
      <c r="V8712" s="36"/>
    </row>
    <row r="8713" spans="1:22" x14ac:dyDescent="0.25">
      <c r="A8713" s="86"/>
      <c r="B8713" s="9"/>
      <c r="C8713" s="9"/>
      <c r="D8713" s="9"/>
      <c r="E8713" s="9"/>
      <c r="F8713" s="9"/>
      <c r="I8713" s="9"/>
      <c r="K8713" s="9"/>
      <c r="L8713" s="9"/>
      <c r="M8713" s="9"/>
      <c r="O8713" s="9"/>
      <c r="P8713" s="9"/>
      <c r="Q8713" s="9"/>
      <c r="R8713" s="36"/>
      <c r="V8713" s="36"/>
    </row>
    <row r="8714" spans="1:22" x14ac:dyDescent="0.25">
      <c r="A8714" s="86"/>
      <c r="B8714" s="9"/>
      <c r="C8714" s="9"/>
      <c r="D8714" s="9"/>
      <c r="E8714" s="9"/>
      <c r="F8714" s="9"/>
      <c r="I8714" s="9"/>
      <c r="K8714" s="9"/>
      <c r="L8714" s="9"/>
      <c r="M8714" s="9"/>
      <c r="O8714" s="9"/>
      <c r="P8714" s="9"/>
      <c r="Q8714" s="9"/>
      <c r="R8714" s="36"/>
      <c r="V8714" s="36"/>
    </row>
    <row r="8715" spans="1:22" x14ac:dyDescent="0.25">
      <c r="A8715" s="86"/>
      <c r="B8715" s="9"/>
      <c r="C8715" s="9"/>
      <c r="D8715" s="9"/>
      <c r="E8715" s="9"/>
      <c r="F8715" s="9"/>
      <c r="I8715" s="9"/>
      <c r="K8715" s="9"/>
      <c r="L8715" s="9"/>
      <c r="M8715" s="9"/>
      <c r="O8715" s="9"/>
      <c r="P8715" s="9"/>
      <c r="Q8715" s="9"/>
      <c r="R8715" s="36"/>
      <c r="V8715" s="36"/>
    </row>
    <row r="8716" spans="1:22" x14ac:dyDescent="0.25">
      <c r="A8716" s="86"/>
      <c r="B8716" s="9"/>
      <c r="C8716" s="9"/>
      <c r="D8716" s="9"/>
      <c r="E8716" s="9"/>
      <c r="F8716" s="9"/>
      <c r="I8716" s="9"/>
      <c r="K8716" s="9"/>
      <c r="L8716" s="9"/>
      <c r="M8716" s="9"/>
      <c r="O8716" s="9"/>
      <c r="P8716" s="9"/>
      <c r="Q8716" s="9"/>
      <c r="R8716" s="36"/>
      <c r="V8716" s="36"/>
    </row>
    <row r="8717" spans="1:22" x14ac:dyDescent="0.25">
      <c r="A8717" s="86"/>
      <c r="B8717" s="9"/>
      <c r="C8717" s="9"/>
      <c r="D8717" s="9"/>
      <c r="E8717" s="9"/>
      <c r="F8717" s="9"/>
      <c r="I8717" s="9"/>
      <c r="K8717" s="9"/>
      <c r="L8717" s="9"/>
      <c r="M8717" s="9"/>
      <c r="O8717" s="9"/>
      <c r="P8717" s="9"/>
      <c r="Q8717" s="9"/>
      <c r="R8717" s="36"/>
      <c r="V8717" s="36"/>
    </row>
    <row r="8718" spans="1:22" x14ac:dyDescent="0.25">
      <c r="A8718" s="86"/>
      <c r="B8718" s="9"/>
      <c r="C8718" s="9"/>
      <c r="D8718" s="9"/>
      <c r="E8718" s="9"/>
      <c r="F8718" s="9"/>
      <c r="I8718" s="9"/>
      <c r="K8718" s="9"/>
      <c r="L8718" s="9"/>
      <c r="M8718" s="9"/>
      <c r="O8718" s="9"/>
      <c r="P8718" s="9"/>
      <c r="Q8718" s="9"/>
      <c r="R8718" s="36"/>
      <c r="V8718" s="36"/>
    </row>
    <row r="8719" spans="1:22" x14ac:dyDescent="0.25">
      <c r="A8719" s="86"/>
      <c r="B8719" s="9"/>
      <c r="C8719" s="9"/>
      <c r="D8719" s="9"/>
      <c r="E8719" s="9"/>
      <c r="F8719" s="9"/>
      <c r="I8719" s="9"/>
      <c r="K8719" s="9"/>
      <c r="L8719" s="9"/>
      <c r="M8719" s="9"/>
      <c r="O8719" s="9"/>
      <c r="P8719" s="9"/>
      <c r="Q8719" s="9"/>
      <c r="R8719" s="36"/>
      <c r="V8719" s="36"/>
    </row>
    <row r="8720" spans="1:22" x14ac:dyDescent="0.25">
      <c r="A8720" s="86"/>
      <c r="B8720" s="9"/>
      <c r="C8720" s="9"/>
      <c r="D8720" s="9"/>
      <c r="E8720" s="9"/>
      <c r="F8720" s="9"/>
      <c r="I8720" s="9"/>
      <c r="K8720" s="9"/>
      <c r="L8720" s="9"/>
      <c r="M8720" s="9"/>
      <c r="O8720" s="9"/>
      <c r="P8720" s="9"/>
      <c r="Q8720" s="9"/>
      <c r="R8720" s="36"/>
      <c r="V8720" s="36"/>
    </row>
    <row r="8721" spans="1:22" x14ac:dyDescent="0.25">
      <c r="A8721" s="86"/>
      <c r="B8721" s="9"/>
      <c r="C8721" s="9"/>
      <c r="D8721" s="9"/>
      <c r="E8721" s="9"/>
      <c r="F8721" s="9"/>
      <c r="I8721" s="9"/>
      <c r="K8721" s="9"/>
      <c r="L8721" s="9"/>
      <c r="M8721" s="9"/>
      <c r="O8721" s="9"/>
      <c r="P8721" s="9"/>
      <c r="Q8721" s="9"/>
      <c r="R8721" s="36"/>
      <c r="V8721" s="36"/>
    </row>
    <row r="8722" spans="1:22" x14ac:dyDescent="0.25">
      <c r="A8722" s="86"/>
      <c r="B8722" s="9"/>
      <c r="C8722" s="9"/>
      <c r="D8722" s="9"/>
      <c r="E8722" s="9"/>
      <c r="F8722" s="9"/>
      <c r="I8722" s="9"/>
      <c r="K8722" s="9"/>
      <c r="L8722" s="9"/>
      <c r="M8722" s="9"/>
      <c r="O8722" s="9"/>
      <c r="P8722" s="9"/>
      <c r="Q8722" s="9"/>
      <c r="R8722" s="36"/>
      <c r="V8722" s="36"/>
    </row>
    <row r="8723" spans="1:22" x14ac:dyDescent="0.25">
      <c r="A8723" s="86"/>
      <c r="B8723" s="9"/>
      <c r="C8723" s="9"/>
      <c r="D8723" s="9"/>
      <c r="E8723" s="9"/>
      <c r="F8723" s="9"/>
      <c r="I8723" s="9"/>
      <c r="K8723" s="9"/>
      <c r="L8723" s="9"/>
      <c r="M8723" s="9"/>
      <c r="O8723" s="9"/>
      <c r="P8723" s="9"/>
      <c r="Q8723" s="9"/>
      <c r="R8723" s="36"/>
      <c r="V8723" s="36"/>
    </row>
    <row r="8724" spans="1:22" x14ac:dyDescent="0.25">
      <c r="A8724" s="86"/>
      <c r="B8724" s="9"/>
      <c r="C8724" s="9"/>
      <c r="D8724" s="9"/>
      <c r="E8724" s="9"/>
      <c r="F8724" s="9"/>
      <c r="I8724" s="9"/>
      <c r="K8724" s="9"/>
      <c r="L8724" s="9"/>
      <c r="M8724" s="9"/>
      <c r="O8724" s="9"/>
      <c r="P8724" s="9"/>
      <c r="Q8724" s="9"/>
      <c r="R8724" s="36"/>
      <c r="V8724" s="36"/>
    </row>
    <row r="8725" spans="1:22" x14ac:dyDescent="0.25">
      <c r="A8725" s="86"/>
      <c r="B8725" s="9"/>
      <c r="C8725" s="9"/>
      <c r="D8725" s="9"/>
      <c r="E8725" s="9"/>
      <c r="F8725" s="9"/>
      <c r="I8725" s="9"/>
      <c r="K8725" s="9"/>
      <c r="L8725" s="9"/>
      <c r="M8725" s="9"/>
      <c r="O8725" s="9"/>
      <c r="P8725" s="9"/>
      <c r="Q8725" s="9"/>
      <c r="R8725" s="36"/>
      <c r="V8725" s="36"/>
    </row>
    <row r="8726" spans="1:22" x14ac:dyDescent="0.25">
      <c r="A8726" s="86"/>
      <c r="B8726" s="9"/>
      <c r="C8726" s="9"/>
      <c r="D8726" s="9"/>
      <c r="E8726" s="9"/>
      <c r="F8726" s="9"/>
      <c r="I8726" s="9"/>
      <c r="K8726" s="9"/>
      <c r="L8726" s="9"/>
      <c r="M8726" s="9"/>
      <c r="O8726" s="9"/>
      <c r="P8726" s="9"/>
      <c r="Q8726" s="9"/>
      <c r="R8726" s="36"/>
      <c r="V8726" s="36"/>
    </row>
    <row r="8727" spans="1:22" x14ac:dyDescent="0.25">
      <c r="A8727" s="86"/>
      <c r="B8727" s="9"/>
      <c r="C8727" s="9"/>
      <c r="D8727" s="9"/>
      <c r="E8727" s="9"/>
      <c r="F8727" s="9"/>
      <c r="I8727" s="9"/>
      <c r="K8727" s="9"/>
      <c r="L8727" s="9"/>
      <c r="M8727" s="9"/>
      <c r="O8727" s="9"/>
      <c r="P8727" s="9"/>
      <c r="Q8727" s="9"/>
      <c r="R8727" s="36"/>
      <c r="V8727" s="36"/>
    </row>
    <row r="8728" spans="1:22" x14ac:dyDescent="0.25">
      <c r="A8728" s="86"/>
      <c r="B8728" s="9"/>
      <c r="C8728" s="9"/>
      <c r="D8728" s="9"/>
      <c r="E8728" s="9"/>
      <c r="F8728" s="9"/>
      <c r="I8728" s="9"/>
      <c r="K8728" s="9"/>
      <c r="L8728" s="9"/>
      <c r="M8728" s="9"/>
      <c r="O8728" s="9"/>
      <c r="P8728" s="9"/>
      <c r="Q8728" s="9"/>
      <c r="R8728" s="36"/>
      <c r="V8728" s="36"/>
    </row>
    <row r="8729" spans="1:22" x14ac:dyDescent="0.25">
      <c r="A8729" s="86"/>
      <c r="B8729" s="9"/>
      <c r="C8729" s="9"/>
      <c r="D8729" s="9"/>
      <c r="E8729" s="9"/>
      <c r="F8729" s="9"/>
      <c r="I8729" s="9"/>
      <c r="K8729" s="9"/>
      <c r="L8729" s="9"/>
      <c r="M8729" s="9"/>
      <c r="O8729" s="9"/>
      <c r="P8729" s="9"/>
      <c r="Q8729" s="9"/>
      <c r="R8729" s="36"/>
      <c r="V8729" s="36"/>
    </row>
    <row r="8730" spans="1:22" x14ac:dyDescent="0.25">
      <c r="A8730" s="86"/>
      <c r="B8730" s="9"/>
      <c r="C8730" s="9"/>
      <c r="D8730" s="9"/>
      <c r="E8730" s="9"/>
      <c r="F8730" s="9"/>
      <c r="I8730" s="9"/>
      <c r="K8730" s="9"/>
      <c r="L8730" s="9"/>
      <c r="M8730" s="9"/>
      <c r="O8730" s="9"/>
      <c r="P8730" s="9"/>
      <c r="Q8730" s="9"/>
      <c r="R8730" s="36"/>
      <c r="V8730" s="36"/>
    </row>
    <row r="8731" spans="1:22" x14ac:dyDescent="0.25">
      <c r="A8731" s="86"/>
      <c r="B8731" s="9"/>
      <c r="C8731" s="9"/>
      <c r="D8731" s="9"/>
      <c r="E8731" s="9"/>
      <c r="F8731" s="9"/>
      <c r="I8731" s="9"/>
      <c r="K8731" s="9"/>
      <c r="L8731" s="9"/>
      <c r="M8731" s="9"/>
      <c r="O8731" s="9"/>
      <c r="P8731" s="9"/>
      <c r="Q8731" s="9"/>
      <c r="R8731" s="36"/>
      <c r="V8731" s="36"/>
    </row>
    <row r="8732" spans="1:22" x14ac:dyDescent="0.25">
      <c r="A8732" s="86"/>
      <c r="B8732" s="9"/>
      <c r="C8732" s="9"/>
      <c r="D8732" s="9"/>
      <c r="E8732" s="9"/>
      <c r="F8732" s="9"/>
      <c r="I8732" s="9"/>
      <c r="K8732" s="9"/>
      <c r="L8732" s="9"/>
      <c r="M8732" s="9"/>
      <c r="O8732" s="9"/>
      <c r="P8732" s="9"/>
      <c r="Q8732" s="9"/>
      <c r="R8732" s="36"/>
      <c r="V8732" s="36"/>
    </row>
    <row r="8733" spans="1:22" x14ac:dyDescent="0.25">
      <c r="A8733" s="86"/>
      <c r="B8733" s="9"/>
      <c r="C8733" s="9"/>
      <c r="D8733" s="9"/>
      <c r="E8733" s="9"/>
      <c r="F8733" s="9"/>
      <c r="I8733" s="9"/>
      <c r="K8733" s="9"/>
      <c r="L8733" s="9"/>
      <c r="M8733" s="9"/>
      <c r="O8733" s="9"/>
      <c r="P8733" s="9"/>
      <c r="Q8733" s="9"/>
      <c r="R8733" s="36"/>
      <c r="V8733" s="36"/>
    </row>
    <row r="8734" spans="1:22" x14ac:dyDescent="0.25">
      <c r="A8734" s="86"/>
      <c r="B8734" s="9"/>
      <c r="C8734" s="9"/>
      <c r="D8734" s="9"/>
      <c r="E8734" s="9"/>
      <c r="F8734" s="9"/>
      <c r="I8734" s="9"/>
      <c r="K8734" s="9"/>
      <c r="L8734" s="9"/>
      <c r="M8734" s="9"/>
      <c r="O8734" s="9"/>
      <c r="P8734" s="9"/>
      <c r="Q8734" s="9"/>
      <c r="R8734" s="36"/>
      <c r="V8734" s="36"/>
    </row>
    <row r="8735" spans="1:22" x14ac:dyDescent="0.25">
      <c r="A8735" s="86"/>
      <c r="B8735" s="9"/>
      <c r="C8735" s="9"/>
      <c r="D8735" s="9"/>
      <c r="E8735" s="9"/>
      <c r="F8735" s="9"/>
      <c r="I8735" s="9"/>
      <c r="K8735" s="9"/>
      <c r="L8735" s="9"/>
      <c r="M8735" s="9"/>
      <c r="O8735" s="9"/>
      <c r="P8735" s="9"/>
      <c r="Q8735" s="9"/>
      <c r="R8735" s="36"/>
      <c r="V8735" s="36"/>
    </row>
    <row r="8736" spans="1:22" x14ac:dyDescent="0.25">
      <c r="A8736" s="86"/>
      <c r="B8736" s="9"/>
      <c r="C8736" s="9"/>
      <c r="D8736" s="9"/>
      <c r="E8736" s="9"/>
      <c r="F8736" s="9"/>
      <c r="I8736" s="9"/>
      <c r="K8736" s="9"/>
      <c r="L8736" s="9"/>
      <c r="M8736" s="9"/>
      <c r="O8736" s="9"/>
      <c r="P8736" s="9"/>
      <c r="Q8736" s="9"/>
      <c r="R8736" s="36"/>
      <c r="V8736" s="36"/>
    </row>
    <row r="8737" spans="1:22" x14ac:dyDescent="0.25">
      <c r="A8737" s="86"/>
      <c r="B8737" s="9"/>
      <c r="C8737" s="9"/>
      <c r="D8737" s="9"/>
      <c r="E8737" s="9"/>
      <c r="F8737" s="9"/>
      <c r="I8737" s="9"/>
      <c r="K8737" s="9"/>
      <c r="L8737" s="9"/>
      <c r="M8737" s="9"/>
      <c r="O8737" s="9"/>
      <c r="P8737" s="9"/>
      <c r="Q8737" s="9"/>
      <c r="R8737" s="36"/>
      <c r="V8737" s="36"/>
    </row>
    <row r="8738" spans="1:22" x14ac:dyDescent="0.25">
      <c r="A8738" s="86"/>
      <c r="B8738" s="9"/>
      <c r="C8738" s="9"/>
      <c r="D8738" s="9"/>
      <c r="E8738" s="9"/>
      <c r="F8738" s="9"/>
      <c r="I8738" s="9"/>
      <c r="K8738" s="9"/>
      <c r="L8738" s="9"/>
      <c r="M8738" s="9"/>
      <c r="O8738" s="9"/>
      <c r="P8738" s="9"/>
      <c r="Q8738" s="9"/>
      <c r="R8738" s="36"/>
      <c r="V8738" s="36"/>
    </row>
    <row r="8739" spans="1:22" x14ac:dyDescent="0.25">
      <c r="A8739" s="86"/>
      <c r="B8739" s="9"/>
      <c r="C8739" s="9"/>
      <c r="D8739" s="9"/>
      <c r="E8739" s="9"/>
      <c r="F8739" s="9"/>
      <c r="I8739" s="9"/>
      <c r="K8739" s="9"/>
      <c r="L8739" s="9"/>
      <c r="M8739" s="9"/>
      <c r="O8739" s="9"/>
      <c r="P8739" s="9"/>
      <c r="Q8739" s="9"/>
      <c r="R8739" s="36"/>
      <c r="V8739" s="36"/>
    </row>
    <row r="8740" spans="1:22" x14ac:dyDescent="0.25">
      <c r="A8740" s="86"/>
      <c r="B8740" s="9"/>
      <c r="C8740" s="9"/>
      <c r="D8740" s="9"/>
      <c r="E8740" s="9"/>
      <c r="F8740" s="9"/>
      <c r="I8740" s="9"/>
      <c r="K8740" s="9"/>
      <c r="L8740" s="9"/>
      <c r="M8740" s="9"/>
      <c r="O8740" s="9"/>
      <c r="P8740" s="9"/>
      <c r="Q8740" s="9"/>
      <c r="R8740" s="36"/>
      <c r="V8740" s="36"/>
    </row>
    <row r="8741" spans="1:22" x14ac:dyDescent="0.25">
      <c r="A8741" s="86"/>
      <c r="B8741" s="9"/>
      <c r="C8741" s="9"/>
      <c r="D8741" s="9"/>
      <c r="E8741" s="9"/>
      <c r="F8741" s="9"/>
      <c r="I8741" s="9"/>
      <c r="K8741" s="9"/>
      <c r="L8741" s="9"/>
      <c r="M8741" s="9"/>
      <c r="O8741" s="9"/>
      <c r="P8741" s="9"/>
      <c r="Q8741" s="9"/>
      <c r="R8741" s="36"/>
      <c r="V8741" s="36"/>
    </row>
    <row r="8742" spans="1:22" x14ac:dyDescent="0.25">
      <c r="A8742" s="86"/>
      <c r="B8742" s="9"/>
      <c r="C8742" s="9"/>
      <c r="D8742" s="9"/>
      <c r="E8742" s="9"/>
      <c r="F8742" s="9"/>
      <c r="I8742" s="9"/>
      <c r="K8742" s="9"/>
      <c r="L8742" s="9"/>
      <c r="M8742" s="9"/>
      <c r="O8742" s="9"/>
      <c r="P8742" s="9"/>
      <c r="Q8742" s="9"/>
      <c r="R8742" s="36"/>
      <c r="V8742" s="36"/>
    </row>
    <row r="8743" spans="1:22" x14ac:dyDescent="0.25">
      <c r="A8743" s="86"/>
      <c r="B8743" s="9"/>
      <c r="C8743" s="9"/>
      <c r="D8743" s="9"/>
      <c r="E8743" s="9"/>
      <c r="F8743" s="9"/>
      <c r="I8743" s="9"/>
      <c r="K8743" s="9"/>
      <c r="L8743" s="9"/>
      <c r="M8743" s="9"/>
      <c r="O8743" s="9"/>
      <c r="P8743" s="9"/>
      <c r="Q8743" s="9"/>
      <c r="R8743" s="36"/>
      <c r="V8743" s="36"/>
    </row>
    <row r="8744" spans="1:22" x14ac:dyDescent="0.25">
      <c r="A8744" s="86"/>
      <c r="B8744" s="9"/>
      <c r="C8744" s="9"/>
      <c r="D8744" s="9"/>
      <c r="E8744" s="9"/>
      <c r="F8744" s="9"/>
      <c r="I8744" s="9"/>
      <c r="K8744" s="9"/>
      <c r="L8744" s="9"/>
      <c r="M8744" s="9"/>
      <c r="O8744" s="9"/>
      <c r="P8744" s="9"/>
      <c r="Q8744" s="9"/>
      <c r="R8744" s="36"/>
      <c r="V8744" s="36"/>
    </row>
    <row r="8745" spans="1:22" x14ac:dyDescent="0.25">
      <c r="A8745" s="86"/>
      <c r="B8745" s="9"/>
      <c r="C8745" s="9"/>
      <c r="D8745" s="9"/>
      <c r="E8745" s="9"/>
      <c r="F8745" s="9"/>
      <c r="I8745" s="9"/>
      <c r="K8745" s="9"/>
      <c r="L8745" s="9"/>
      <c r="M8745" s="9"/>
      <c r="O8745" s="9"/>
      <c r="P8745" s="9"/>
      <c r="Q8745" s="9"/>
      <c r="R8745" s="36"/>
      <c r="V8745" s="36"/>
    </row>
    <row r="8746" spans="1:22" x14ac:dyDescent="0.25">
      <c r="A8746" s="86"/>
      <c r="B8746" s="9"/>
      <c r="C8746" s="9"/>
      <c r="D8746" s="9"/>
      <c r="E8746" s="9"/>
      <c r="F8746" s="9"/>
      <c r="I8746" s="9"/>
      <c r="K8746" s="9"/>
      <c r="L8746" s="9"/>
      <c r="M8746" s="9"/>
      <c r="O8746" s="9"/>
      <c r="P8746" s="9"/>
      <c r="Q8746" s="9"/>
      <c r="R8746" s="36"/>
      <c r="V8746" s="36"/>
    </row>
    <row r="8747" spans="1:22" x14ac:dyDescent="0.25">
      <c r="A8747" s="86"/>
      <c r="B8747" s="9"/>
      <c r="C8747" s="9"/>
      <c r="D8747" s="9"/>
      <c r="E8747" s="9"/>
      <c r="F8747" s="9"/>
      <c r="I8747" s="9"/>
      <c r="K8747" s="9"/>
      <c r="L8747" s="9"/>
      <c r="M8747" s="9"/>
      <c r="O8747" s="9"/>
      <c r="P8747" s="9"/>
      <c r="Q8747" s="9"/>
      <c r="R8747" s="36"/>
      <c r="V8747" s="36"/>
    </row>
    <row r="8748" spans="1:22" x14ac:dyDescent="0.25">
      <c r="A8748" s="86"/>
      <c r="B8748" s="9"/>
      <c r="C8748" s="9"/>
      <c r="D8748" s="9"/>
      <c r="E8748" s="9"/>
      <c r="F8748" s="9"/>
      <c r="I8748" s="9"/>
      <c r="K8748" s="9"/>
      <c r="L8748" s="9"/>
      <c r="M8748" s="9"/>
      <c r="O8748" s="9"/>
      <c r="P8748" s="9"/>
      <c r="Q8748" s="9"/>
      <c r="R8748" s="36"/>
      <c r="V8748" s="36"/>
    </row>
    <row r="8749" spans="1:22" x14ac:dyDescent="0.25">
      <c r="A8749" s="86"/>
      <c r="B8749" s="9"/>
      <c r="C8749" s="9"/>
      <c r="D8749" s="9"/>
      <c r="E8749" s="9"/>
      <c r="F8749" s="9"/>
      <c r="I8749" s="9"/>
      <c r="K8749" s="9"/>
      <c r="L8749" s="9"/>
      <c r="M8749" s="9"/>
      <c r="O8749" s="9"/>
      <c r="P8749" s="9"/>
      <c r="Q8749" s="9"/>
      <c r="R8749" s="36"/>
      <c r="V8749" s="36"/>
    </row>
    <row r="8750" spans="1:22" x14ac:dyDescent="0.25">
      <c r="A8750" s="86"/>
      <c r="B8750" s="9"/>
      <c r="C8750" s="9"/>
      <c r="D8750" s="9"/>
      <c r="E8750" s="9"/>
      <c r="F8750" s="9"/>
      <c r="I8750" s="9"/>
      <c r="K8750" s="9"/>
      <c r="L8750" s="9"/>
      <c r="M8750" s="9"/>
      <c r="O8750" s="9"/>
      <c r="P8750" s="9"/>
      <c r="Q8750" s="9"/>
      <c r="R8750" s="36"/>
      <c r="V8750" s="36"/>
    </row>
    <row r="8751" spans="1:22" x14ac:dyDescent="0.25">
      <c r="A8751" s="86"/>
      <c r="B8751" s="9"/>
      <c r="C8751" s="9"/>
      <c r="D8751" s="9"/>
      <c r="E8751" s="9"/>
      <c r="F8751" s="9"/>
      <c r="I8751" s="9"/>
      <c r="K8751" s="9"/>
      <c r="L8751" s="9"/>
      <c r="M8751" s="9"/>
      <c r="O8751" s="9"/>
      <c r="P8751" s="9"/>
      <c r="Q8751" s="9"/>
      <c r="R8751" s="36"/>
      <c r="V8751" s="36"/>
    </row>
    <row r="8752" spans="1:22" x14ac:dyDescent="0.25">
      <c r="A8752" s="86"/>
      <c r="B8752" s="9"/>
      <c r="C8752" s="9"/>
      <c r="D8752" s="9"/>
      <c r="E8752" s="9"/>
      <c r="F8752" s="9"/>
      <c r="I8752" s="9"/>
      <c r="K8752" s="9"/>
      <c r="L8752" s="9"/>
      <c r="M8752" s="9"/>
      <c r="O8752" s="9"/>
      <c r="P8752" s="9"/>
      <c r="Q8752" s="9"/>
      <c r="R8752" s="36"/>
      <c r="V8752" s="36"/>
    </row>
    <row r="8753" spans="1:22" x14ac:dyDescent="0.25">
      <c r="A8753" s="86"/>
      <c r="B8753" s="9"/>
      <c r="C8753" s="9"/>
      <c r="D8753" s="9"/>
      <c r="E8753" s="9"/>
      <c r="F8753" s="9"/>
      <c r="I8753" s="9"/>
      <c r="K8753" s="9"/>
      <c r="L8753" s="9"/>
      <c r="M8753" s="9"/>
      <c r="O8753" s="9"/>
      <c r="P8753" s="9"/>
      <c r="Q8753" s="9"/>
      <c r="R8753" s="36"/>
      <c r="V8753" s="36"/>
    </row>
    <row r="8754" spans="1:22" x14ac:dyDescent="0.25">
      <c r="A8754" s="86"/>
      <c r="B8754" s="9"/>
      <c r="C8754" s="9"/>
      <c r="D8754" s="9"/>
      <c r="E8754" s="9"/>
      <c r="F8754" s="9"/>
      <c r="I8754" s="9"/>
      <c r="K8754" s="9"/>
      <c r="L8754" s="9"/>
      <c r="M8754" s="9"/>
      <c r="O8754" s="9"/>
      <c r="P8754" s="9"/>
      <c r="Q8754" s="9"/>
      <c r="R8754" s="36"/>
      <c r="V8754" s="36"/>
    </row>
    <row r="8755" spans="1:22" x14ac:dyDescent="0.25">
      <c r="A8755" s="86"/>
      <c r="B8755" s="9"/>
      <c r="C8755" s="9"/>
      <c r="D8755" s="9"/>
      <c r="E8755" s="9"/>
      <c r="F8755" s="9"/>
      <c r="I8755" s="9"/>
      <c r="K8755" s="9"/>
      <c r="L8755" s="9"/>
      <c r="M8755" s="9"/>
      <c r="O8755" s="9"/>
      <c r="P8755" s="9"/>
      <c r="Q8755" s="9"/>
      <c r="R8755" s="36"/>
      <c r="V8755" s="36"/>
    </row>
    <row r="8756" spans="1:22" x14ac:dyDescent="0.25">
      <c r="A8756" s="86"/>
      <c r="B8756" s="9"/>
      <c r="C8756" s="9"/>
      <c r="D8756" s="9"/>
      <c r="E8756" s="9"/>
      <c r="F8756" s="9"/>
      <c r="I8756" s="9"/>
      <c r="K8756" s="9"/>
      <c r="L8756" s="9"/>
      <c r="M8756" s="9"/>
      <c r="O8756" s="9"/>
      <c r="P8756" s="9"/>
      <c r="Q8756" s="9"/>
      <c r="R8756" s="36"/>
      <c r="V8756" s="36"/>
    </row>
    <row r="8757" spans="1:22" x14ac:dyDescent="0.25">
      <c r="A8757" s="86"/>
      <c r="B8757" s="9"/>
      <c r="C8757" s="9"/>
      <c r="D8757" s="9"/>
      <c r="E8757" s="9"/>
      <c r="F8757" s="9"/>
      <c r="I8757" s="9"/>
      <c r="K8757" s="9"/>
      <c r="L8757" s="9"/>
      <c r="M8757" s="9"/>
      <c r="O8757" s="9"/>
      <c r="P8757" s="9"/>
      <c r="Q8757" s="9"/>
      <c r="R8757" s="36"/>
      <c r="V8757" s="36"/>
    </row>
    <row r="8758" spans="1:22" x14ac:dyDescent="0.25">
      <c r="A8758" s="86"/>
      <c r="B8758" s="9"/>
      <c r="C8758" s="9"/>
      <c r="D8758" s="9"/>
      <c r="E8758" s="9"/>
      <c r="F8758" s="9"/>
      <c r="I8758" s="9"/>
      <c r="K8758" s="9"/>
      <c r="L8758" s="9"/>
      <c r="M8758" s="9"/>
      <c r="O8758" s="9"/>
      <c r="P8758" s="9"/>
      <c r="Q8758" s="9"/>
      <c r="R8758" s="36"/>
      <c r="V8758" s="36"/>
    </row>
    <row r="8759" spans="1:22" x14ac:dyDescent="0.25">
      <c r="A8759" s="86"/>
      <c r="B8759" s="9"/>
      <c r="C8759" s="9"/>
      <c r="D8759" s="9"/>
      <c r="E8759" s="9"/>
      <c r="F8759" s="9"/>
      <c r="I8759" s="9"/>
      <c r="K8759" s="9"/>
      <c r="L8759" s="9"/>
      <c r="M8759" s="9"/>
      <c r="O8759" s="9"/>
      <c r="P8759" s="9"/>
      <c r="Q8759" s="9"/>
      <c r="R8759" s="36"/>
      <c r="V8759" s="36"/>
    </row>
    <row r="8760" spans="1:22" x14ac:dyDescent="0.25">
      <c r="A8760" s="86"/>
      <c r="B8760" s="9"/>
      <c r="C8760" s="9"/>
      <c r="D8760" s="9"/>
      <c r="E8760" s="9"/>
      <c r="F8760" s="9"/>
      <c r="I8760" s="9"/>
      <c r="K8760" s="9"/>
      <c r="L8760" s="9"/>
      <c r="M8760" s="9"/>
      <c r="O8760" s="9"/>
      <c r="P8760" s="9"/>
      <c r="Q8760" s="9"/>
      <c r="R8760" s="36"/>
      <c r="V8760" s="36"/>
    </row>
    <row r="8761" spans="1:22" x14ac:dyDescent="0.25">
      <c r="A8761" s="86"/>
      <c r="B8761" s="9"/>
      <c r="C8761" s="9"/>
      <c r="D8761" s="9"/>
      <c r="E8761" s="9"/>
      <c r="F8761" s="9"/>
      <c r="I8761" s="9"/>
      <c r="K8761" s="9"/>
      <c r="L8761" s="9"/>
      <c r="M8761" s="9"/>
      <c r="O8761" s="9"/>
      <c r="P8761" s="9"/>
      <c r="Q8761" s="9"/>
      <c r="R8761" s="36"/>
      <c r="V8761" s="36"/>
    </row>
    <row r="8762" spans="1:22" x14ac:dyDescent="0.25">
      <c r="A8762" s="86"/>
      <c r="B8762" s="9"/>
      <c r="C8762" s="9"/>
      <c r="D8762" s="9"/>
      <c r="E8762" s="9"/>
      <c r="F8762" s="9"/>
      <c r="I8762" s="9"/>
      <c r="K8762" s="9"/>
      <c r="L8762" s="9"/>
      <c r="M8762" s="9"/>
      <c r="O8762" s="9"/>
      <c r="P8762" s="9"/>
      <c r="Q8762" s="9"/>
      <c r="R8762" s="36"/>
      <c r="V8762" s="36"/>
    </row>
    <row r="8763" spans="1:22" x14ac:dyDescent="0.25">
      <c r="A8763" s="86"/>
      <c r="B8763" s="9"/>
      <c r="C8763" s="9"/>
      <c r="D8763" s="9"/>
      <c r="E8763" s="9"/>
      <c r="F8763" s="9"/>
      <c r="I8763" s="9"/>
      <c r="K8763" s="9"/>
      <c r="L8763" s="9"/>
      <c r="M8763" s="9"/>
      <c r="O8763" s="9"/>
      <c r="P8763" s="9"/>
      <c r="Q8763" s="9"/>
      <c r="R8763" s="36"/>
      <c r="V8763" s="36"/>
    </row>
    <row r="8764" spans="1:22" x14ac:dyDescent="0.25">
      <c r="A8764" s="86"/>
      <c r="B8764" s="9"/>
      <c r="C8764" s="9"/>
      <c r="D8764" s="9"/>
      <c r="E8764" s="9"/>
      <c r="F8764" s="9"/>
      <c r="I8764" s="9"/>
      <c r="K8764" s="9"/>
      <c r="L8764" s="9"/>
      <c r="M8764" s="9"/>
      <c r="O8764" s="9"/>
      <c r="P8764" s="9"/>
      <c r="Q8764" s="9"/>
      <c r="R8764" s="36"/>
      <c r="V8764" s="36"/>
    </row>
    <row r="8765" spans="1:22" x14ac:dyDescent="0.25">
      <c r="A8765" s="86"/>
      <c r="B8765" s="9"/>
      <c r="C8765" s="9"/>
      <c r="D8765" s="9"/>
      <c r="E8765" s="9"/>
      <c r="F8765" s="9"/>
      <c r="I8765" s="9"/>
      <c r="K8765" s="9"/>
      <c r="L8765" s="9"/>
      <c r="M8765" s="9"/>
      <c r="O8765" s="9"/>
      <c r="P8765" s="9"/>
      <c r="Q8765" s="9"/>
      <c r="R8765" s="36"/>
      <c r="V8765" s="36"/>
    </row>
    <row r="8766" spans="1:22" x14ac:dyDescent="0.25">
      <c r="A8766" s="86"/>
      <c r="B8766" s="9"/>
      <c r="C8766" s="9"/>
      <c r="D8766" s="9"/>
      <c r="E8766" s="9"/>
      <c r="F8766" s="9"/>
      <c r="I8766" s="9"/>
      <c r="K8766" s="9"/>
      <c r="L8766" s="9"/>
      <c r="M8766" s="9"/>
      <c r="O8766" s="9"/>
      <c r="P8766" s="9"/>
      <c r="Q8766" s="9"/>
      <c r="R8766" s="36"/>
      <c r="V8766" s="36"/>
    </row>
    <row r="8767" spans="1:22" x14ac:dyDescent="0.25">
      <c r="A8767" s="86"/>
      <c r="B8767" s="9"/>
      <c r="C8767" s="9"/>
      <c r="D8767" s="9"/>
      <c r="E8767" s="9"/>
      <c r="F8767" s="9"/>
      <c r="I8767" s="9"/>
      <c r="K8767" s="9"/>
      <c r="L8767" s="9"/>
      <c r="M8767" s="9"/>
      <c r="O8767" s="9"/>
      <c r="P8767" s="9"/>
      <c r="Q8767" s="9"/>
      <c r="R8767" s="36"/>
      <c r="V8767" s="36"/>
    </row>
    <row r="8768" spans="1:22" x14ac:dyDescent="0.25">
      <c r="A8768" s="86"/>
      <c r="B8768" s="9"/>
      <c r="C8768" s="9"/>
      <c r="D8768" s="9"/>
      <c r="E8768" s="9"/>
      <c r="F8768" s="9"/>
      <c r="I8768" s="9"/>
      <c r="K8768" s="9"/>
      <c r="L8768" s="9"/>
      <c r="M8768" s="9"/>
      <c r="O8768" s="9"/>
      <c r="P8768" s="9"/>
      <c r="Q8768" s="9"/>
      <c r="R8768" s="36"/>
      <c r="V8768" s="36"/>
    </row>
    <row r="8769" spans="1:22" x14ac:dyDescent="0.25">
      <c r="A8769" s="86"/>
      <c r="B8769" s="9"/>
      <c r="C8769" s="9"/>
      <c r="D8769" s="9"/>
      <c r="E8769" s="9"/>
      <c r="F8769" s="9"/>
      <c r="I8769" s="9"/>
      <c r="K8769" s="9"/>
      <c r="L8769" s="9"/>
      <c r="M8769" s="9"/>
      <c r="O8769" s="9"/>
      <c r="P8769" s="9"/>
      <c r="Q8769" s="9"/>
      <c r="R8769" s="36"/>
      <c r="V8769" s="36"/>
    </row>
    <row r="8770" spans="1:22" x14ac:dyDescent="0.25">
      <c r="A8770" s="86"/>
      <c r="B8770" s="9"/>
      <c r="C8770" s="9"/>
      <c r="D8770" s="9"/>
      <c r="E8770" s="9"/>
      <c r="F8770" s="9"/>
      <c r="I8770" s="9"/>
      <c r="K8770" s="9"/>
      <c r="L8770" s="9"/>
      <c r="M8770" s="9"/>
      <c r="O8770" s="9"/>
      <c r="P8770" s="9"/>
      <c r="Q8770" s="9"/>
      <c r="R8770" s="36"/>
      <c r="V8770" s="36"/>
    </row>
    <row r="8771" spans="1:22" x14ac:dyDescent="0.25">
      <c r="A8771" s="86"/>
      <c r="B8771" s="9"/>
      <c r="C8771" s="9"/>
      <c r="D8771" s="9"/>
      <c r="E8771" s="9"/>
      <c r="F8771" s="9"/>
      <c r="I8771" s="9"/>
      <c r="K8771" s="9"/>
      <c r="L8771" s="9"/>
      <c r="M8771" s="9"/>
      <c r="O8771" s="9"/>
      <c r="P8771" s="9"/>
      <c r="Q8771" s="9"/>
      <c r="R8771" s="36"/>
      <c r="V8771" s="36"/>
    </row>
    <row r="8772" spans="1:22" x14ac:dyDescent="0.25">
      <c r="A8772" s="86"/>
      <c r="B8772" s="9"/>
      <c r="C8772" s="9"/>
      <c r="D8772" s="9"/>
      <c r="E8772" s="9"/>
      <c r="F8772" s="9"/>
      <c r="I8772" s="9"/>
      <c r="K8772" s="9"/>
      <c r="L8772" s="9"/>
      <c r="M8772" s="9"/>
      <c r="O8772" s="9"/>
      <c r="P8772" s="9"/>
      <c r="Q8772" s="9"/>
      <c r="R8772" s="36"/>
      <c r="V8772" s="36"/>
    </row>
    <row r="8773" spans="1:22" x14ac:dyDescent="0.25">
      <c r="A8773" s="86"/>
      <c r="B8773" s="9"/>
      <c r="C8773" s="9"/>
      <c r="D8773" s="9"/>
      <c r="E8773" s="9"/>
      <c r="F8773" s="9"/>
      <c r="I8773" s="9"/>
      <c r="K8773" s="9"/>
      <c r="L8773" s="9"/>
      <c r="M8773" s="9"/>
      <c r="O8773" s="9"/>
      <c r="P8773" s="9"/>
      <c r="Q8773" s="9"/>
      <c r="R8773" s="36"/>
      <c r="V8773" s="36"/>
    </row>
    <row r="8774" spans="1:22" x14ac:dyDescent="0.25">
      <c r="A8774" s="86"/>
      <c r="B8774" s="9"/>
      <c r="C8774" s="9"/>
      <c r="D8774" s="9"/>
      <c r="E8774" s="9"/>
      <c r="F8774" s="9"/>
      <c r="I8774" s="9"/>
      <c r="K8774" s="9"/>
      <c r="L8774" s="9"/>
      <c r="M8774" s="9"/>
      <c r="O8774" s="9"/>
      <c r="P8774" s="9"/>
      <c r="Q8774" s="9"/>
      <c r="R8774" s="36"/>
      <c r="V8774" s="36"/>
    </row>
    <row r="8775" spans="1:22" x14ac:dyDescent="0.25">
      <c r="A8775" s="86"/>
      <c r="B8775" s="9"/>
      <c r="C8775" s="9"/>
      <c r="D8775" s="9"/>
      <c r="E8775" s="9"/>
      <c r="F8775" s="9"/>
      <c r="I8775" s="9"/>
      <c r="K8775" s="9"/>
      <c r="L8775" s="9"/>
      <c r="M8775" s="9"/>
      <c r="O8775" s="9"/>
      <c r="P8775" s="9"/>
      <c r="Q8775" s="9"/>
      <c r="R8775" s="36"/>
      <c r="V8775" s="36"/>
    </row>
    <row r="8776" spans="1:22" x14ac:dyDescent="0.25">
      <c r="A8776" s="86"/>
      <c r="B8776" s="9"/>
      <c r="C8776" s="9"/>
      <c r="D8776" s="9"/>
      <c r="E8776" s="9"/>
      <c r="F8776" s="9"/>
      <c r="I8776" s="9"/>
      <c r="K8776" s="9"/>
      <c r="L8776" s="9"/>
      <c r="M8776" s="9"/>
      <c r="O8776" s="9"/>
      <c r="P8776" s="9"/>
      <c r="Q8776" s="9"/>
      <c r="R8776" s="36"/>
      <c r="V8776" s="36"/>
    </row>
    <row r="8777" spans="1:22" x14ac:dyDescent="0.25">
      <c r="A8777" s="86"/>
      <c r="B8777" s="9"/>
      <c r="C8777" s="9"/>
      <c r="D8777" s="9"/>
      <c r="E8777" s="9"/>
      <c r="F8777" s="9"/>
      <c r="I8777" s="9"/>
      <c r="K8777" s="9"/>
      <c r="L8777" s="9"/>
      <c r="M8777" s="9"/>
      <c r="O8777" s="9"/>
      <c r="P8777" s="9"/>
      <c r="Q8777" s="9"/>
      <c r="R8777" s="36"/>
      <c r="V8777" s="36"/>
    </row>
    <row r="8778" spans="1:22" x14ac:dyDescent="0.25">
      <c r="A8778" s="86"/>
      <c r="B8778" s="9"/>
      <c r="C8778" s="9"/>
      <c r="D8778" s="9"/>
      <c r="E8778" s="9"/>
      <c r="F8778" s="9"/>
      <c r="I8778" s="9"/>
      <c r="K8778" s="9"/>
      <c r="L8778" s="9"/>
      <c r="M8778" s="9"/>
      <c r="O8778" s="9"/>
      <c r="P8778" s="9"/>
      <c r="Q8778" s="9"/>
      <c r="R8778" s="36"/>
      <c r="V8778" s="36"/>
    </row>
    <row r="8779" spans="1:22" x14ac:dyDescent="0.25">
      <c r="A8779" s="86"/>
      <c r="B8779" s="9"/>
      <c r="C8779" s="9"/>
      <c r="D8779" s="9"/>
      <c r="E8779" s="9"/>
      <c r="F8779" s="9"/>
      <c r="I8779" s="9"/>
      <c r="K8779" s="9"/>
      <c r="L8779" s="9"/>
      <c r="M8779" s="9"/>
      <c r="O8779" s="9"/>
      <c r="P8779" s="9"/>
      <c r="Q8779" s="9"/>
      <c r="R8779" s="36"/>
      <c r="V8779" s="36"/>
    </row>
    <row r="8780" spans="1:22" x14ac:dyDescent="0.25">
      <c r="A8780" s="86"/>
      <c r="B8780" s="9"/>
      <c r="C8780" s="9"/>
      <c r="D8780" s="9"/>
      <c r="E8780" s="9"/>
      <c r="F8780" s="9"/>
      <c r="I8780" s="9"/>
      <c r="K8780" s="9"/>
      <c r="L8780" s="9"/>
      <c r="M8780" s="9"/>
      <c r="O8780" s="9"/>
      <c r="P8780" s="9"/>
      <c r="Q8780" s="9"/>
      <c r="R8780" s="36"/>
      <c r="V8780" s="36"/>
    </row>
    <row r="8781" spans="1:22" x14ac:dyDescent="0.25">
      <c r="A8781" s="86"/>
      <c r="B8781" s="9"/>
      <c r="C8781" s="9"/>
      <c r="D8781" s="9"/>
      <c r="E8781" s="9"/>
      <c r="F8781" s="9"/>
      <c r="I8781" s="9"/>
      <c r="K8781" s="9"/>
      <c r="L8781" s="9"/>
      <c r="M8781" s="9"/>
      <c r="O8781" s="9"/>
      <c r="P8781" s="9"/>
      <c r="Q8781" s="9"/>
      <c r="R8781" s="36"/>
      <c r="V8781" s="36"/>
    </row>
    <row r="8782" spans="1:22" x14ac:dyDescent="0.25">
      <c r="A8782" s="86"/>
      <c r="B8782" s="9"/>
      <c r="C8782" s="9"/>
      <c r="D8782" s="9"/>
      <c r="E8782" s="9"/>
      <c r="F8782" s="9"/>
      <c r="I8782" s="9"/>
      <c r="K8782" s="9"/>
      <c r="L8782" s="9"/>
      <c r="M8782" s="9"/>
      <c r="O8782" s="9"/>
      <c r="P8782" s="9"/>
      <c r="Q8782" s="9"/>
      <c r="R8782" s="36"/>
      <c r="V8782" s="36"/>
    </row>
    <row r="8783" spans="1:22" x14ac:dyDescent="0.25">
      <c r="A8783" s="86"/>
      <c r="B8783" s="9"/>
      <c r="C8783" s="9"/>
      <c r="D8783" s="9"/>
      <c r="E8783" s="9"/>
      <c r="F8783" s="9"/>
      <c r="I8783" s="9"/>
      <c r="K8783" s="9"/>
      <c r="L8783" s="9"/>
      <c r="M8783" s="9"/>
      <c r="O8783" s="9"/>
      <c r="P8783" s="9"/>
      <c r="Q8783" s="9"/>
      <c r="R8783" s="36"/>
      <c r="V8783" s="36"/>
    </row>
    <row r="8784" spans="1:22" x14ac:dyDescent="0.25">
      <c r="A8784" s="86"/>
      <c r="B8784" s="9"/>
      <c r="C8784" s="9"/>
      <c r="D8784" s="9"/>
      <c r="E8784" s="9"/>
      <c r="F8784" s="9"/>
      <c r="I8784" s="9"/>
      <c r="K8784" s="9"/>
      <c r="L8784" s="9"/>
      <c r="M8784" s="9"/>
      <c r="O8784" s="9"/>
      <c r="P8784" s="9"/>
      <c r="Q8784" s="9"/>
      <c r="R8784" s="36"/>
      <c r="V8784" s="36"/>
    </row>
    <row r="8785" spans="1:22" x14ac:dyDescent="0.25">
      <c r="A8785" s="86"/>
      <c r="B8785" s="9"/>
      <c r="C8785" s="9"/>
      <c r="D8785" s="9"/>
      <c r="E8785" s="9"/>
      <c r="F8785" s="9"/>
      <c r="I8785" s="9"/>
      <c r="K8785" s="9"/>
      <c r="L8785" s="9"/>
      <c r="M8785" s="9"/>
      <c r="O8785" s="9"/>
      <c r="P8785" s="9"/>
      <c r="Q8785" s="9"/>
      <c r="R8785" s="36"/>
      <c r="V8785" s="36"/>
    </row>
    <row r="8786" spans="1:22" x14ac:dyDescent="0.25">
      <c r="A8786" s="86"/>
      <c r="B8786" s="9"/>
      <c r="C8786" s="9"/>
      <c r="D8786" s="9"/>
      <c r="E8786" s="9"/>
      <c r="F8786" s="9"/>
      <c r="I8786" s="9"/>
      <c r="K8786" s="9"/>
      <c r="L8786" s="9"/>
      <c r="M8786" s="9"/>
      <c r="O8786" s="9"/>
      <c r="P8786" s="9"/>
      <c r="Q8786" s="9"/>
      <c r="R8786" s="36"/>
      <c r="V8786" s="36"/>
    </row>
    <row r="8787" spans="1:22" x14ac:dyDescent="0.25">
      <c r="A8787" s="86"/>
      <c r="B8787" s="9"/>
      <c r="C8787" s="9"/>
      <c r="D8787" s="9"/>
      <c r="E8787" s="9"/>
      <c r="F8787" s="9"/>
      <c r="I8787" s="9"/>
      <c r="K8787" s="9"/>
      <c r="L8787" s="9"/>
      <c r="M8787" s="9"/>
      <c r="O8787" s="9"/>
      <c r="P8787" s="9"/>
      <c r="Q8787" s="9"/>
      <c r="R8787" s="36"/>
      <c r="V8787" s="36"/>
    </row>
    <row r="8788" spans="1:22" x14ac:dyDescent="0.25">
      <c r="A8788" s="86"/>
      <c r="B8788" s="9"/>
      <c r="C8788" s="9"/>
      <c r="D8788" s="9"/>
      <c r="E8788" s="9"/>
      <c r="F8788" s="9"/>
      <c r="I8788" s="9"/>
      <c r="K8788" s="9"/>
      <c r="L8788" s="9"/>
      <c r="M8788" s="9"/>
      <c r="O8788" s="9"/>
      <c r="P8788" s="9"/>
      <c r="Q8788" s="9"/>
      <c r="R8788" s="36"/>
      <c r="V8788" s="36"/>
    </row>
    <row r="8789" spans="1:22" x14ac:dyDescent="0.25">
      <c r="A8789" s="86"/>
      <c r="B8789" s="9"/>
      <c r="C8789" s="9"/>
      <c r="D8789" s="9"/>
      <c r="E8789" s="9"/>
      <c r="F8789" s="9"/>
      <c r="I8789" s="9"/>
      <c r="K8789" s="9"/>
      <c r="L8789" s="9"/>
      <c r="M8789" s="9"/>
      <c r="O8789" s="9"/>
      <c r="P8789" s="9"/>
      <c r="Q8789" s="9"/>
      <c r="R8789" s="36"/>
      <c r="V8789" s="36"/>
    </row>
    <row r="8790" spans="1:22" x14ac:dyDescent="0.25">
      <c r="A8790" s="86"/>
      <c r="B8790" s="9"/>
      <c r="C8790" s="9"/>
      <c r="D8790" s="9"/>
      <c r="E8790" s="9"/>
      <c r="F8790" s="9"/>
      <c r="I8790" s="9"/>
      <c r="K8790" s="9"/>
      <c r="L8790" s="9"/>
      <c r="M8790" s="9"/>
      <c r="O8790" s="9"/>
      <c r="P8790" s="9"/>
      <c r="Q8790" s="9"/>
      <c r="R8790" s="36"/>
      <c r="V8790" s="36"/>
    </row>
    <row r="8791" spans="1:22" x14ac:dyDescent="0.25">
      <c r="A8791" s="86"/>
      <c r="B8791" s="9"/>
      <c r="C8791" s="9"/>
      <c r="D8791" s="9"/>
      <c r="E8791" s="9"/>
      <c r="F8791" s="9"/>
      <c r="I8791" s="9"/>
      <c r="K8791" s="9"/>
      <c r="L8791" s="9"/>
      <c r="M8791" s="9"/>
      <c r="O8791" s="9"/>
      <c r="P8791" s="9"/>
      <c r="Q8791" s="9"/>
      <c r="R8791" s="36"/>
      <c r="V8791" s="36"/>
    </row>
    <row r="8792" spans="1:22" x14ac:dyDescent="0.25">
      <c r="A8792" s="86"/>
      <c r="B8792" s="9"/>
      <c r="C8792" s="9"/>
      <c r="D8792" s="9"/>
      <c r="E8792" s="9"/>
      <c r="F8792" s="9"/>
      <c r="I8792" s="9"/>
      <c r="K8792" s="9"/>
      <c r="L8792" s="9"/>
      <c r="M8792" s="9"/>
      <c r="O8792" s="9"/>
      <c r="P8792" s="9"/>
      <c r="Q8792" s="9"/>
      <c r="R8792" s="36"/>
      <c r="V8792" s="36"/>
    </row>
    <row r="8793" spans="1:22" x14ac:dyDescent="0.25">
      <c r="A8793" s="86"/>
      <c r="B8793" s="9"/>
      <c r="C8793" s="9"/>
      <c r="D8793" s="9"/>
      <c r="E8793" s="9"/>
      <c r="F8793" s="9"/>
      <c r="I8793" s="9"/>
      <c r="K8793" s="9"/>
      <c r="L8793" s="9"/>
      <c r="M8793" s="9"/>
      <c r="O8793" s="9"/>
      <c r="P8793" s="9"/>
      <c r="Q8793" s="9"/>
      <c r="R8793" s="36"/>
      <c r="V8793" s="36"/>
    </row>
    <row r="8794" spans="1:22" x14ac:dyDescent="0.25">
      <c r="A8794" s="86"/>
      <c r="B8794" s="9"/>
      <c r="C8794" s="9"/>
      <c r="D8794" s="9"/>
      <c r="E8794" s="9"/>
      <c r="F8794" s="9"/>
      <c r="I8794" s="9"/>
      <c r="K8794" s="9"/>
      <c r="L8794" s="9"/>
      <c r="M8794" s="9"/>
      <c r="O8794" s="9"/>
      <c r="P8794" s="9"/>
      <c r="Q8794" s="9"/>
      <c r="R8794" s="36"/>
      <c r="V8794" s="36"/>
    </row>
    <row r="8795" spans="1:22" x14ac:dyDescent="0.25">
      <c r="A8795" s="86"/>
      <c r="B8795" s="9"/>
      <c r="C8795" s="9"/>
      <c r="D8795" s="9"/>
      <c r="E8795" s="9"/>
      <c r="F8795" s="9"/>
      <c r="I8795" s="9"/>
      <c r="K8795" s="9"/>
      <c r="L8795" s="9"/>
      <c r="M8795" s="9"/>
      <c r="O8795" s="9"/>
      <c r="P8795" s="9"/>
      <c r="Q8795" s="9"/>
      <c r="R8795" s="36"/>
      <c r="V8795" s="36"/>
    </row>
    <row r="8796" spans="1:22" x14ac:dyDescent="0.25">
      <c r="A8796" s="86"/>
      <c r="B8796" s="9"/>
      <c r="C8796" s="9"/>
      <c r="D8796" s="9"/>
      <c r="E8796" s="9"/>
      <c r="F8796" s="9"/>
      <c r="I8796" s="9"/>
      <c r="K8796" s="9"/>
      <c r="L8796" s="9"/>
      <c r="M8796" s="9"/>
      <c r="O8796" s="9"/>
      <c r="P8796" s="9"/>
      <c r="Q8796" s="9"/>
      <c r="R8796" s="36"/>
      <c r="V8796" s="36"/>
    </row>
    <row r="8797" spans="1:22" x14ac:dyDescent="0.25">
      <c r="A8797" s="86"/>
      <c r="B8797" s="9"/>
      <c r="C8797" s="9"/>
      <c r="D8797" s="9"/>
      <c r="E8797" s="9"/>
      <c r="F8797" s="9"/>
      <c r="I8797" s="9"/>
      <c r="K8797" s="9"/>
      <c r="L8797" s="9"/>
      <c r="M8797" s="9"/>
      <c r="O8797" s="9"/>
      <c r="P8797" s="9"/>
      <c r="Q8797" s="9"/>
      <c r="R8797" s="36"/>
      <c r="V8797" s="36"/>
    </row>
    <row r="8798" spans="1:22" x14ac:dyDescent="0.25">
      <c r="A8798" s="86"/>
      <c r="B8798" s="9"/>
      <c r="C8798" s="9"/>
      <c r="D8798" s="9"/>
      <c r="E8798" s="9"/>
      <c r="F8798" s="9"/>
      <c r="I8798" s="9"/>
      <c r="K8798" s="9"/>
      <c r="L8798" s="9"/>
      <c r="M8798" s="9"/>
      <c r="O8798" s="9"/>
      <c r="P8798" s="9"/>
      <c r="Q8798" s="9"/>
      <c r="R8798" s="36"/>
      <c r="V8798" s="36"/>
    </row>
    <row r="8799" spans="1:22" x14ac:dyDescent="0.25">
      <c r="A8799" s="86"/>
      <c r="B8799" s="9"/>
      <c r="C8799" s="9"/>
      <c r="D8799" s="9"/>
      <c r="E8799" s="9"/>
      <c r="F8799" s="9"/>
      <c r="I8799" s="9"/>
      <c r="K8799" s="9"/>
      <c r="L8799" s="9"/>
      <c r="M8799" s="9"/>
      <c r="O8799" s="9"/>
      <c r="P8799" s="9"/>
      <c r="Q8799" s="9"/>
      <c r="R8799" s="36"/>
      <c r="V8799" s="36"/>
    </row>
    <row r="8800" spans="1:22" x14ac:dyDescent="0.25">
      <c r="A8800" s="86"/>
      <c r="B8800" s="9"/>
      <c r="C8800" s="9"/>
      <c r="D8800" s="9"/>
      <c r="E8800" s="9"/>
      <c r="F8800" s="9"/>
      <c r="I8800" s="9"/>
      <c r="K8800" s="9"/>
      <c r="L8800" s="9"/>
      <c r="M8800" s="9"/>
      <c r="O8800" s="9"/>
      <c r="P8800" s="9"/>
      <c r="Q8800" s="9"/>
      <c r="R8800" s="36"/>
      <c r="V8800" s="36"/>
    </row>
    <row r="8801" spans="1:22" x14ac:dyDescent="0.25">
      <c r="A8801" s="86"/>
      <c r="B8801" s="9"/>
      <c r="C8801" s="9"/>
      <c r="D8801" s="9"/>
      <c r="E8801" s="9"/>
      <c r="F8801" s="9"/>
      <c r="I8801" s="9"/>
      <c r="K8801" s="9"/>
      <c r="L8801" s="9"/>
      <c r="M8801" s="9"/>
      <c r="O8801" s="9"/>
      <c r="P8801" s="9"/>
      <c r="Q8801" s="9"/>
      <c r="R8801" s="36"/>
      <c r="V8801" s="36"/>
    </row>
    <row r="8802" spans="1:22" x14ac:dyDescent="0.25">
      <c r="A8802" s="86"/>
      <c r="B8802" s="9"/>
      <c r="C8802" s="9"/>
      <c r="D8802" s="9"/>
      <c r="E8802" s="9"/>
      <c r="F8802" s="9"/>
      <c r="I8802" s="9"/>
      <c r="K8802" s="9"/>
      <c r="L8802" s="9"/>
      <c r="M8802" s="9"/>
      <c r="O8802" s="9"/>
      <c r="P8802" s="9"/>
      <c r="Q8802" s="9"/>
      <c r="R8802" s="36"/>
      <c r="V8802" s="36"/>
    </row>
    <row r="8803" spans="1:22" x14ac:dyDescent="0.25">
      <c r="A8803" s="86"/>
      <c r="B8803" s="9"/>
      <c r="C8803" s="9"/>
      <c r="D8803" s="9"/>
      <c r="E8803" s="9"/>
      <c r="F8803" s="9"/>
      <c r="I8803" s="9"/>
      <c r="K8803" s="9"/>
      <c r="L8803" s="9"/>
      <c r="M8803" s="9"/>
      <c r="O8803" s="9"/>
      <c r="P8803" s="9"/>
      <c r="Q8803" s="9"/>
      <c r="R8803" s="36"/>
      <c r="V8803" s="36"/>
    </row>
    <row r="8804" spans="1:22" x14ac:dyDescent="0.25">
      <c r="A8804" s="86"/>
      <c r="B8804" s="9"/>
      <c r="C8804" s="9"/>
      <c r="D8804" s="9"/>
      <c r="E8804" s="9"/>
      <c r="F8804" s="9"/>
      <c r="I8804" s="9"/>
      <c r="K8804" s="9"/>
      <c r="L8804" s="9"/>
      <c r="M8804" s="9"/>
      <c r="O8804" s="9"/>
      <c r="P8804" s="9"/>
      <c r="Q8804" s="9"/>
      <c r="R8804" s="36"/>
      <c r="V8804" s="36"/>
    </row>
    <row r="8805" spans="1:22" x14ac:dyDescent="0.25">
      <c r="A8805" s="86"/>
      <c r="B8805" s="9"/>
      <c r="C8805" s="9"/>
      <c r="D8805" s="9"/>
      <c r="E8805" s="9"/>
      <c r="F8805" s="9"/>
      <c r="I8805" s="9"/>
      <c r="K8805" s="9"/>
      <c r="L8805" s="9"/>
      <c r="M8805" s="9"/>
      <c r="O8805" s="9"/>
      <c r="P8805" s="9"/>
      <c r="Q8805" s="9"/>
      <c r="R8805" s="36"/>
      <c r="V8805" s="36"/>
    </row>
    <row r="8806" spans="1:22" x14ac:dyDescent="0.25">
      <c r="A8806" s="86"/>
      <c r="B8806" s="9"/>
      <c r="C8806" s="9"/>
      <c r="D8806" s="9"/>
      <c r="E8806" s="9"/>
      <c r="F8806" s="9"/>
      <c r="I8806" s="9"/>
      <c r="K8806" s="9"/>
      <c r="L8806" s="9"/>
      <c r="M8806" s="9"/>
      <c r="O8806" s="9"/>
      <c r="P8806" s="9"/>
      <c r="Q8806" s="9"/>
      <c r="R8806" s="36"/>
      <c r="V8806" s="36"/>
    </row>
    <row r="8807" spans="1:22" x14ac:dyDescent="0.25">
      <c r="A8807" s="86"/>
      <c r="B8807" s="9"/>
      <c r="C8807" s="9"/>
      <c r="D8807" s="9"/>
      <c r="E8807" s="9"/>
      <c r="F8807" s="9"/>
      <c r="I8807" s="9"/>
      <c r="K8807" s="9"/>
      <c r="L8807" s="9"/>
      <c r="M8807" s="9"/>
      <c r="O8807" s="9"/>
      <c r="P8807" s="9"/>
      <c r="Q8807" s="9"/>
      <c r="R8807" s="36"/>
      <c r="V8807" s="36"/>
    </row>
    <row r="8808" spans="1:22" x14ac:dyDescent="0.25">
      <c r="A8808" s="86"/>
      <c r="B8808" s="9"/>
      <c r="C8808" s="9"/>
      <c r="D8808" s="9"/>
      <c r="E8808" s="9"/>
      <c r="F8808" s="9"/>
      <c r="I8808" s="9"/>
      <c r="K8808" s="9"/>
      <c r="L8808" s="9"/>
      <c r="M8808" s="9"/>
      <c r="O8808" s="9"/>
      <c r="P8808" s="9"/>
      <c r="Q8808" s="9"/>
      <c r="R8808" s="36"/>
      <c r="V8808" s="36"/>
    </row>
    <row r="8809" spans="1:22" x14ac:dyDescent="0.25">
      <c r="A8809" s="86"/>
      <c r="B8809" s="9"/>
      <c r="C8809" s="9"/>
      <c r="D8809" s="9"/>
      <c r="E8809" s="9"/>
      <c r="F8809" s="9"/>
      <c r="I8809" s="9"/>
      <c r="K8809" s="9"/>
      <c r="L8809" s="9"/>
      <c r="M8809" s="9"/>
      <c r="O8809" s="9"/>
      <c r="P8809" s="9"/>
      <c r="Q8809" s="9"/>
      <c r="R8809" s="36"/>
      <c r="V8809" s="36"/>
    </row>
    <row r="8810" spans="1:22" x14ac:dyDescent="0.25">
      <c r="A8810" s="86"/>
      <c r="B8810" s="9"/>
      <c r="C8810" s="9"/>
      <c r="D8810" s="9"/>
      <c r="E8810" s="9"/>
      <c r="F8810" s="9"/>
      <c r="I8810" s="9"/>
      <c r="K8810" s="9"/>
      <c r="L8810" s="9"/>
      <c r="M8810" s="9"/>
      <c r="O8810" s="9"/>
      <c r="P8810" s="9"/>
      <c r="Q8810" s="9"/>
      <c r="R8810" s="36"/>
      <c r="V8810" s="36"/>
    </row>
    <row r="8811" spans="1:22" x14ac:dyDescent="0.25">
      <c r="A8811" s="86"/>
      <c r="B8811" s="9"/>
      <c r="C8811" s="9"/>
      <c r="D8811" s="9"/>
      <c r="E8811" s="9"/>
      <c r="F8811" s="9"/>
      <c r="I8811" s="9"/>
      <c r="K8811" s="9"/>
      <c r="L8811" s="9"/>
      <c r="M8811" s="9"/>
      <c r="O8811" s="9"/>
      <c r="P8811" s="9"/>
      <c r="Q8811" s="9"/>
      <c r="R8811" s="36"/>
      <c r="V8811" s="36"/>
    </row>
    <row r="8812" spans="1:22" x14ac:dyDescent="0.25">
      <c r="A8812" s="86"/>
      <c r="B8812" s="9"/>
      <c r="C8812" s="9"/>
      <c r="D8812" s="9"/>
      <c r="E8812" s="9"/>
      <c r="F8812" s="9"/>
      <c r="I8812" s="9"/>
      <c r="K8812" s="9"/>
      <c r="L8812" s="9"/>
      <c r="M8812" s="9"/>
      <c r="O8812" s="9"/>
      <c r="P8812" s="9"/>
      <c r="Q8812" s="9"/>
      <c r="R8812" s="36"/>
      <c r="V8812" s="36"/>
    </row>
    <row r="8813" spans="1:22" x14ac:dyDescent="0.25">
      <c r="A8813" s="86"/>
      <c r="B8813" s="9"/>
      <c r="C8813" s="9"/>
      <c r="D8813" s="9"/>
      <c r="E8813" s="9"/>
      <c r="F8813" s="9"/>
      <c r="I8813" s="9"/>
      <c r="K8813" s="9"/>
      <c r="L8813" s="9"/>
      <c r="M8813" s="9"/>
      <c r="O8813" s="9"/>
      <c r="P8813" s="9"/>
      <c r="Q8813" s="9"/>
      <c r="R8813" s="36"/>
      <c r="V8813" s="36"/>
    </row>
    <row r="8814" spans="1:22" x14ac:dyDescent="0.25">
      <c r="A8814" s="86"/>
      <c r="B8814" s="9"/>
      <c r="C8814" s="9"/>
      <c r="D8814" s="9"/>
      <c r="E8814" s="9"/>
      <c r="F8814" s="9"/>
      <c r="I8814" s="9"/>
      <c r="K8814" s="9"/>
      <c r="L8814" s="9"/>
      <c r="M8814" s="9"/>
      <c r="O8814" s="9"/>
      <c r="P8814" s="9"/>
      <c r="Q8814" s="9"/>
      <c r="R8814" s="36"/>
      <c r="V8814" s="36"/>
    </row>
    <row r="8815" spans="1:22" x14ac:dyDescent="0.25">
      <c r="A8815" s="86"/>
      <c r="B8815" s="9"/>
      <c r="C8815" s="9"/>
      <c r="D8815" s="9"/>
      <c r="E8815" s="9"/>
      <c r="F8815" s="9"/>
      <c r="I8815" s="9"/>
      <c r="K8815" s="9"/>
      <c r="L8815" s="9"/>
      <c r="M8815" s="9"/>
      <c r="O8815" s="9"/>
      <c r="P8815" s="9"/>
      <c r="Q8815" s="9"/>
      <c r="R8815" s="36"/>
      <c r="V8815" s="36"/>
    </row>
    <row r="8816" spans="1:22" x14ac:dyDescent="0.25">
      <c r="A8816" s="86"/>
      <c r="B8816" s="9"/>
      <c r="C8816" s="9"/>
      <c r="D8816" s="9"/>
      <c r="E8816" s="9"/>
      <c r="F8816" s="9"/>
      <c r="I8816" s="9"/>
      <c r="K8816" s="9"/>
      <c r="L8816" s="9"/>
      <c r="M8816" s="9"/>
      <c r="O8816" s="9"/>
      <c r="P8816" s="9"/>
      <c r="Q8816" s="9"/>
      <c r="R8816" s="36"/>
      <c r="V8816" s="36"/>
    </row>
    <row r="8817" spans="1:22" x14ac:dyDescent="0.25">
      <c r="A8817" s="86"/>
      <c r="B8817" s="9"/>
      <c r="C8817" s="9"/>
      <c r="D8817" s="9"/>
      <c r="E8817" s="9"/>
      <c r="F8817" s="9"/>
      <c r="I8817" s="9"/>
      <c r="K8817" s="9"/>
      <c r="L8817" s="9"/>
      <c r="M8817" s="9"/>
      <c r="O8817" s="9"/>
      <c r="P8817" s="9"/>
      <c r="Q8817" s="9"/>
      <c r="R8817" s="36"/>
      <c r="V8817" s="36"/>
    </row>
    <row r="8818" spans="1:22" x14ac:dyDescent="0.25">
      <c r="A8818" s="86"/>
      <c r="B8818" s="9"/>
      <c r="C8818" s="9"/>
      <c r="D8818" s="9"/>
      <c r="E8818" s="9"/>
      <c r="F8818" s="9"/>
      <c r="I8818" s="9"/>
      <c r="K8818" s="9"/>
      <c r="L8818" s="9"/>
      <c r="M8818" s="9"/>
      <c r="O8818" s="9"/>
      <c r="P8818" s="9"/>
      <c r="Q8818" s="9"/>
      <c r="R8818" s="36"/>
      <c r="V8818" s="36"/>
    </row>
    <row r="8819" spans="1:22" x14ac:dyDescent="0.25">
      <c r="A8819" s="86"/>
      <c r="B8819" s="9"/>
      <c r="C8819" s="9"/>
      <c r="D8819" s="9"/>
      <c r="E8819" s="9"/>
      <c r="F8819" s="9"/>
      <c r="I8819" s="9"/>
      <c r="K8819" s="9"/>
      <c r="L8819" s="9"/>
      <c r="M8819" s="9"/>
      <c r="O8819" s="9"/>
      <c r="P8819" s="9"/>
      <c r="Q8819" s="9"/>
      <c r="R8819" s="36"/>
      <c r="V8819" s="36"/>
    </row>
    <row r="8820" spans="1:22" x14ac:dyDescent="0.25">
      <c r="A8820" s="86"/>
      <c r="B8820" s="9"/>
      <c r="C8820" s="9"/>
      <c r="D8820" s="9"/>
      <c r="E8820" s="9"/>
      <c r="F8820" s="9"/>
      <c r="I8820" s="9"/>
      <c r="K8820" s="9"/>
      <c r="L8820" s="9"/>
      <c r="M8820" s="9"/>
      <c r="O8820" s="9"/>
      <c r="P8820" s="9"/>
      <c r="Q8820" s="9"/>
      <c r="R8820" s="36"/>
      <c r="V8820" s="36"/>
    </row>
    <row r="8821" spans="1:22" x14ac:dyDescent="0.25">
      <c r="A8821" s="86"/>
      <c r="B8821" s="9"/>
      <c r="C8821" s="9"/>
      <c r="D8821" s="9"/>
      <c r="E8821" s="9"/>
      <c r="F8821" s="9"/>
      <c r="I8821" s="9"/>
      <c r="K8821" s="9"/>
      <c r="L8821" s="9"/>
      <c r="M8821" s="9"/>
      <c r="O8821" s="9"/>
      <c r="P8821" s="9"/>
      <c r="Q8821" s="9"/>
      <c r="R8821" s="36"/>
      <c r="V8821" s="36"/>
    </row>
    <row r="8822" spans="1:22" x14ac:dyDescent="0.25">
      <c r="A8822" s="86"/>
      <c r="B8822" s="9"/>
      <c r="C8822" s="9"/>
      <c r="D8822" s="9"/>
      <c r="E8822" s="9"/>
      <c r="F8822" s="9"/>
      <c r="I8822" s="9"/>
      <c r="K8822" s="9"/>
      <c r="L8822" s="9"/>
      <c r="M8822" s="9"/>
      <c r="O8822" s="9"/>
      <c r="P8822" s="9"/>
      <c r="Q8822" s="9"/>
      <c r="R8822" s="36"/>
      <c r="V8822" s="36"/>
    </row>
    <row r="8823" spans="1:22" x14ac:dyDescent="0.25">
      <c r="A8823" s="86"/>
      <c r="B8823" s="9"/>
      <c r="C8823" s="9"/>
      <c r="D8823" s="9"/>
      <c r="E8823" s="9"/>
      <c r="F8823" s="9"/>
      <c r="I8823" s="9"/>
      <c r="K8823" s="9"/>
      <c r="L8823" s="9"/>
      <c r="M8823" s="9"/>
      <c r="O8823" s="9"/>
      <c r="P8823" s="9"/>
      <c r="Q8823" s="9"/>
      <c r="R8823" s="36"/>
      <c r="V8823" s="36"/>
    </row>
    <row r="8824" spans="1:22" x14ac:dyDescent="0.25">
      <c r="A8824" s="86"/>
      <c r="B8824" s="9"/>
      <c r="C8824" s="9"/>
      <c r="D8824" s="9"/>
      <c r="E8824" s="9"/>
      <c r="F8824" s="9"/>
      <c r="I8824" s="9"/>
      <c r="K8824" s="9"/>
      <c r="L8824" s="9"/>
      <c r="M8824" s="9"/>
      <c r="O8824" s="9"/>
      <c r="P8824" s="9"/>
      <c r="Q8824" s="9"/>
      <c r="R8824" s="36"/>
      <c r="V8824" s="36"/>
    </row>
    <row r="8825" spans="1:22" x14ac:dyDescent="0.25">
      <c r="A8825" s="86"/>
      <c r="B8825" s="9"/>
      <c r="C8825" s="9"/>
      <c r="D8825" s="9"/>
      <c r="E8825" s="9"/>
      <c r="F8825" s="9"/>
      <c r="I8825" s="9"/>
      <c r="K8825" s="9"/>
      <c r="L8825" s="9"/>
      <c r="M8825" s="9"/>
      <c r="O8825" s="9"/>
      <c r="P8825" s="9"/>
      <c r="Q8825" s="9"/>
      <c r="R8825" s="36"/>
      <c r="V8825" s="36"/>
    </row>
    <row r="8826" spans="1:22" x14ac:dyDescent="0.25">
      <c r="A8826" s="86"/>
      <c r="B8826" s="9"/>
      <c r="C8826" s="9"/>
      <c r="D8826" s="9"/>
      <c r="E8826" s="9"/>
      <c r="F8826" s="9"/>
      <c r="I8826" s="9"/>
      <c r="K8826" s="9"/>
      <c r="L8826" s="9"/>
      <c r="M8826" s="9"/>
      <c r="O8826" s="9"/>
      <c r="P8826" s="9"/>
      <c r="Q8826" s="9"/>
      <c r="R8826" s="36"/>
      <c r="V8826" s="36"/>
    </row>
    <row r="8827" spans="1:22" x14ac:dyDescent="0.25">
      <c r="A8827" s="86"/>
      <c r="B8827" s="9"/>
      <c r="C8827" s="9"/>
      <c r="D8827" s="9"/>
      <c r="E8827" s="9"/>
      <c r="F8827" s="9"/>
      <c r="I8827" s="9"/>
      <c r="K8827" s="9"/>
      <c r="L8827" s="9"/>
      <c r="M8827" s="9"/>
      <c r="O8827" s="9"/>
      <c r="P8827" s="9"/>
      <c r="Q8827" s="9"/>
      <c r="R8827" s="36"/>
      <c r="V8827" s="36"/>
    </row>
    <row r="8828" spans="1:22" x14ac:dyDescent="0.25">
      <c r="A8828" s="86"/>
      <c r="B8828" s="9"/>
      <c r="C8828" s="9"/>
      <c r="D8828" s="9"/>
      <c r="E8828" s="9"/>
      <c r="F8828" s="9"/>
      <c r="I8828" s="9"/>
      <c r="K8828" s="9"/>
      <c r="L8828" s="9"/>
      <c r="M8828" s="9"/>
      <c r="O8828" s="9"/>
      <c r="P8828" s="9"/>
      <c r="Q8828" s="9"/>
      <c r="R8828" s="36"/>
      <c r="V8828" s="36"/>
    </row>
    <row r="8829" spans="1:22" x14ac:dyDescent="0.25">
      <c r="A8829" s="86"/>
      <c r="B8829" s="9"/>
      <c r="C8829" s="9"/>
      <c r="D8829" s="9"/>
      <c r="E8829" s="9"/>
      <c r="F8829" s="9"/>
      <c r="I8829" s="9"/>
      <c r="K8829" s="9"/>
      <c r="L8829" s="9"/>
      <c r="M8829" s="9"/>
      <c r="O8829" s="9"/>
      <c r="P8829" s="9"/>
      <c r="Q8829" s="9"/>
      <c r="R8829" s="36"/>
      <c r="V8829" s="36"/>
    </row>
    <row r="8830" spans="1:22" x14ac:dyDescent="0.25">
      <c r="A8830" s="86"/>
      <c r="B8830" s="9"/>
      <c r="C8830" s="9"/>
      <c r="D8830" s="9"/>
      <c r="E8830" s="9"/>
      <c r="F8830" s="9"/>
      <c r="I8830" s="9"/>
      <c r="K8830" s="9"/>
      <c r="L8830" s="9"/>
      <c r="M8830" s="9"/>
      <c r="O8830" s="9"/>
      <c r="P8830" s="9"/>
      <c r="Q8830" s="9"/>
      <c r="R8830" s="36"/>
      <c r="V8830" s="36"/>
    </row>
    <row r="8831" spans="1:22" x14ac:dyDescent="0.25">
      <c r="A8831" s="86"/>
      <c r="B8831" s="9"/>
      <c r="C8831" s="9"/>
      <c r="D8831" s="9"/>
      <c r="E8831" s="9"/>
      <c r="F8831" s="9"/>
      <c r="I8831" s="9"/>
      <c r="K8831" s="9"/>
      <c r="L8831" s="9"/>
      <c r="M8831" s="9"/>
      <c r="O8831" s="9"/>
      <c r="P8831" s="9"/>
      <c r="Q8831" s="9"/>
      <c r="R8831" s="36"/>
      <c r="V8831" s="36"/>
    </row>
    <row r="8832" spans="1:22" x14ac:dyDescent="0.25">
      <c r="A8832" s="86"/>
      <c r="B8832" s="9"/>
      <c r="C8832" s="9"/>
      <c r="D8832" s="9"/>
      <c r="E8832" s="9"/>
      <c r="F8832" s="9"/>
      <c r="I8832" s="9"/>
      <c r="K8832" s="9"/>
      <c r="L8832" s="9"/>
      <c r="M8832" s="9"/>
      <c r="O8832" s="9"/>
      <c r="P8832" s="9"/>
      <c r="Q8832" s="9"/>
      <c r="R8832" s="36"/>
      <c r="V8832" s="36"/>
    </row>
    <row r="8833" spans="1:22" x14ac:dyDescent="0.25">
      <c r="A8833" s="86"/>
      <c r="B8833" s="9"/>
      <c r="C8833" s="9"/>
      <c r="D8833" s="9"/>
      <c r="E8833" s="9"/>
      <c r="F8833" s="9"/>
      <c r="I8833" s="9"/>
      <c r="K8833" s="9"/>
      <c r="L8833" s="9"/>
      <c r="M8833" s="9"/>
      <c r="O8833" s="9"/>
      <c r="P8833" s="9"/>
      <c r="Q8833" s="9"/>
      <c r="R8833" s="36"/>
      <c r="V8833" s="36"/>
    </row>
    <row r="8834" spans="1:22" x14ac:dyDescent="0.25">
      <c r="A8834" s="86"/>
      <c r="B8834" s="9"/>
      <c r="C8834" s="9"/>
      <c r="D8834" s="9"/>
      <c r="E8834" s="9"/>
      <c r="F8834" s="9"/>
      <c r="I8834" s="9"/>
      <c r="K8834" s="9"/>
      <c r="L8834" s="9"/>
      <c r="M8834" s="9"/>
      <c r="O8834" s="9"/>
      <c r="P8834" s="9"/>
      <c r="Q8834" s="9"/>
      <c r="R8834" s="36"/>
      <c r="V8834" s="36"/>
    </row>
    <row r="8835" spans="1:22" x14ac:dyDescent="0.25">
      <c r="A8835" s="86"/>
      <c r="B8835" s="9"/>
      <c r="C8835" s="9"/>
      <c r="D8835" s="9"/>
      <c r="E8835" s="9"/>
      <c r="F8835" s="9"/>
      <c r="I8835" s="9"/>
      <c r="K8835" s="9"/>
      <c r="L8835" s="9"/>
      <c r="M8835" s="9"/>
      <c r="O8835" s="9"/>
      <c r="P8835" s="9"/>
      <c r="Q8835" s="9"/>
      <c r="R8835" s="36"/>
      <c r="V8835" s="36"/>
    </row>
    <row r="8836" spans="1:22" x14ac:dyDescent="0.25">
      <c r="A8836" s="86"/>
      <c r="B8836" s="9"/>
      <c r="C8836" s="9"/>
      <c r="D8836" s="9"/>
      <c r="E8836" s="9"/>
      <c r="F8836" s="9"/>
      <c r="I8836" s="9"/>
      <c r="K8836" s="9"/>
      <c r="L8836" s="9"/>
      <c r="M8836" s="9"/>
      <c r="O8836" s="9"/>
      <c r="P8836" s="9"/>
      <c r="Q8836" s="9"/>
      <c r="R8836" s="36"/>
      <c r="V8836" s="36"/>
    </row>
    <row r="8837" spans="1:22" x14ac:dyDescent="0.25">
      <c r="A8837" s="86"/>
      <c r="B8837" s="9"/>
      <c r="C8837" s="9"/>
      <c r="D8837" s="9"/>
      <c r="E8837" s="9"/>
      <c r="F8837" s="9"/>
      <c r="I8837" s="9"/>
      <c r="K8837" s="9"/>
      <c r="L8837" s="9"/>
      <c r="M8837" s="9"/>
      <c r="O8837" s="9"/>
      <c r="P8837" s="9"/>
      <c r="Q8837" s="9"/>
      <c r="R8837" s="36"/>
      <c r="V8837" s="36"/>
    </row>
    <row r="8838" spans="1:22" x14ac:dyDescent="0.25">
      <c r="A8838" s="86"/>
      <c r="B8838" s="9"/>
      <c r="C8838" s="9"/>
      <c r="D8838" s="9"/>
      <c r="E8838" s="9"/>
      <c r="F8838" s="9"/>
      <c r="I8838" s="9"/>
      <c r="K8838" s="9"/>
      <c r="L8838" s="9"/>
      <c r="M8838" s="9"/>
      <c r="O8838" s="9"/>
      <c r="P8838" s="9"/>
      <c r="Q8838" s="9"/>
      <c r="R8838" s="36"/>
      <c r="V8838" s="36"/>
    </row>
    <row r="8839" spans="1:22" x14ac:dyDescent="0.25">
      <c r="A8839" s="86"/>
      <c r="B8839" s="9"/>
      <c r="C8839" s="9"/>
      <c r="D8839" s="9"/>
      <c r="E8839" s="9"/>
      <c r="F8839" s="9"/>
      <c r="I8839" s="9"/>
      <c r="K8839" s="9"/>
      <c r="L8839" s="9"/>
      <c r="M8839" s="9"/>
      <c r="O8839" s="9"/>
      <c r="P8839" s="9"/>
      <c r="Q8839" s="9"/>
      <c r="R8839" s="36"/>
      <c r="V8839" s="36"/>
    </row>
    <row r="8840" spans="1:22" x14ac:dyDescent="0.25">
      <c r="A8840" s="86"/>
      <c r="B8840" s="9"/>
      <c r="C8840" s="9"/>
      <c r="D8840" s="9"/>
      <c r="E8840" s="9"/>
      <c r="F8840" s="9"/>
      <c r="I8840" s="9"/>
      <c r="K8840" s="9"/>
      <c r="L8840" s="9"/>
      <c r="M8840" s="9"/>
      <c r="O8840" s="9"/>
      <c r="P8840" s="9"/>
      <c r="Q8840" s="9"/>
      <c r="R8840" s="36"/>
      <c r="V8840" s="36"/>
    </row>
    <row r="8841" spans="1:22" x14ac:dyDescent="0.25">
      <c r="A8841" s="86"/>
      <c r="B8841" s="9"/>
      <c r="C8841" s="9"/>
      <c r="D8841" s="9"/>
      <c r="E8841" s="9"/>
      <c r="F8841" s="9"/>
      <c r="I8841" s="9"/>
      <c r="K8841" s="9"/>
      <c r="L8841" s="9"/>
      <c r="M8841" s="9"/>
      <c r="O8841" s="9"/>
      <c r="P8841" s="9"/>
      <c r="Q8841" s="9"/>
      <c r="R8841" s="36"/>
      <c r="V8841" s="36"/>
    </row>
    <row r="8842" spans="1:22" x14ac:dyDescent="0.25">
      <c r="A8842" s="86"/>
      <c r="B8842" s="9"/>
      <c r="C8842" s="9"/>
      <c r="D8842" s="9"/>
      <c r="E8842" s="9"/>
      <c r="F8842" s="9"/>
      <c r="I8842" s="9"/>
      <c r="K8842" s="9"/>
      <c r="L8842" s="9"/>
      <c r="M8842" s="9"/>
      <c r="O8842" s="9"/>
      <c r="P8842" s="9"/>
      <c r="Q8842" s="9"/>
      <c r="R8842" s="36"/>
      <c r="V8842" s="36"/>
    </row>
    <row r="8843" spans="1:22" x14ac:dyDescent="0.25">
      <c r="A8843" s="86"/>
      <c r="B8843" s="9"/>
      <c r="C8843" s="9"/>
      <c r="D8843" s="9"/>
      <c r="E8843" s="9"/>
      <c r="F8843" s="9"/>
      <c r="I8843" s="9"/>
      <c r="K8843" s="9"/>
      <c r="L8843" s="9"/>
      <c r="M8843" s="9"/>
      <c r="O8843" s="9"/>
      <c r="P8843" s="9"/>
      <c r="Q8843" s="9"/>
      <c r="R8843" s="36"/>
      <c r="V8843" s="36"/>
    </row>
    <row r="8844" spans="1:22" x14ac:dyDescent="0.25">
      <c r="A8844" s="86"/>
      <c r="B8844" s="9"/>
      <c r="C8844" s="9"/>
      <c r="D8844" s="9"/>
      <c r="E8844" s="9"/>
      <c r="F8844" s="9"/>
      <c r="I8844" s="9"/>
      <c r="K8844" s="9"/>
      <c r="L8844" s="9"/>
      <c r="M8844" s="9"/>
      <c r="O8844" s="9"/>
      <c r="P8844" s="9"/>
      <c r="Q8844" s="9"/>
      <c r="R8844" s="36"/>
      <c r="V8844" s="36"/>
    </row>
    <row r="8845" spans="1:22" x14ac:dyDescent="0.25">
      <c r="A8845" s="86"/>
      <c r="B8845" s="9"/>
      <c r="C8845" s="9"/>
      <c r="D8845" s="9"/>
      <c r="E8845" s="9"/>
      <c r="F8845" s="9"/>
      <c r="I8845" s="9"/>
      <c r="K8845" s="9"/>
      <c r="L8845" s="9"/>
      <c r="M8845" s="9"/>
      <c r="O8845" s="9"/>
      <c r="P8845" s="9"/>
      <c r="Q8845" s="9"/>
      <c r="R8845" s="36"/>
      <c r="V8845" s="36"/>
    </row>
    <row r="8846" spans="1:22" x14ac:dyDescent="0.25">
      <c r="A8846" s="86"/>
      <c r="B8846" s="9"/>
      <c r="C8846" s="9"/>
      <c r="D8846" s="9"/>
      <c r="E8846" s="9"/>
      <c r="F8846" s="9"/>
      <c r="I8846" s="9"/>
      <c r="K8846" s="9"/>
      <c r="L8846" s="9"/>
      <c r="M8846" s="9"/>
      <c r="O8846" s="9"/>
      <c r="P8846" s="9"/>
      <c r="Q8846" s="9"/>
      <c r="R8846" s="36"/>
      <c r="V8846" s="36"/>
    </row>
    <row r="8847" spans="1:22" x14ac:dyDescent="0.25">
      <c r="A8847" s="86"/>
      <c r="B8847" s="9"/>
      <c r="C8847" s="9"/>
      <c r="D8847" s="9"/>
      <c r="E8847" s="9"/>
      <c r="F8847" s="9"/>
      <c r="I8847" s="9"/>
      <c r="K8847" s="9"/>
      <c r="L8847" s="9"/>
      <c r="M8847" s="9"/>
      <c r="O8847" s="9"/>
      <c r="P8847" s="9"/>
      <c r="Q8847" s="9"/>
      <c r="R8847" s="36"/>
      <c r="V8847" s="36"/>
    </row>
    <row r="8848" spans="1:22" x14ac:dyDescent="0.25">
      <c r="A8848" s="86"/>
      <c r="B8848" s="9"/>
      <c r="C8848" s="9"/>
      <c r="D8848" s="9"/>
      <c r="E8848" s="9"/>
      <c r="F8848" s="9"/>
      <c r="I8848" s="9"/>
      <c r="K8848" s="9"/>
      <c r="L8848" s="9"/>
      <c r="M8848" s="9"/>
      <c r="O8848" s="9"/>
      <c r="P8848" s="9"/>
      <c r="Q8848" s="9"/>
      <c r="R8848" s="36"/>
      <c r="V8848" s="36"/>
    </row>
    <row r="8849" spans="1:22" x14ac:dyDescent="0.25">
      <c r="A8849" s="86"/>
      <c r="B8849" s="9"/>
      <c r="C8849" s="9"/>
      <c r="D8849" s="9"/>
      <c r="E8849" s="9"/>
      <c r="F8849" s="9"/>
      <c r="I8849" s="9"/>
      <c r="K8849" s="9"/>
      <c r="L8849" s="9"/>
      <c r="M8849" s="9"/>
      <c r="O8849" s="9"/>
      <c r="P8849" s="9"/>
      <c r="Q8849" s="9"/>
      <c r="R8849" s="36"/>
      <c r="V8849" s="36"/>
    </row>
    <row r="8850" spans="1:22" x14ac:dyDescent="0.25">
      <c r="A8850" s="86"/>
      <c r="B8850" s="9"/>
      <c r="C8850" s="9"/>
      <c r="D8850" s="9"/>
      <c r="E8850" s="9"/>
      <c r="F8850" s="9"/>
      <c r="I8850" s="9"/>
      <c r="K8850" s="9"/>
      <c r="L8850" s="9"/>
      <c r="M8850" s="9"/>
      <c r="O8850" s="9"/>
      <c r="P8850" s="9"/>
      <c r="Q8850" s="9"/>
      <c r="R8850" s="36"/>
      <c r="V8850" s="36"/>
    </row>
    <row r="8851" spans="1:22" x14ac:dyDescent="0.25">
      <c r="A8851" s="86"/>
      <c r="B8851" s="9"/>
      <c r="C8851" s="9"/>
      <c r="D8851" s="9"/>
      <c r="E8851" s="9"/>
      <c r="F8851" s="9"/>
      <c r="I8851" s="9"/>
      <c r="K8851" s="9"/>
      <c r="L8851" s="9"/>
      <c r="M8851" s="9"/>
      <c r="O8851" s="9"/>
      <c r="P8851" s="9"/>
      <c r="Q8851" s="9"/>
      <c r="R8851" s="36"/>
      <c r="V8851" s="36"/>
    </row>
    <row r="8852" spans="1:22" x14ac:dyDescent="0.25">
      <c r="A8852" s="86"/>
      <c r="B8852" s="9"/>
      <c r="C8852" s="9"/>
      <c r="D8852" s="9"/>
      <c r="E8852" s="9"/>
      <c r="F8852" s="9"/>
      <c r="I8852" s="9"/>
      <c r="K8852" s="9"/>
      <c r="L8852" s="9"/>
      <c r="M8852" s="9"/>
      <c r="O8852" s="9"/>
      <c r="P8852" s="9"/>
      <c r="Q8852" s="9"/>
      <c r="R8852" s="36"/>
      <c r="V8852" s="36"/>
    </row>
    <row r="8853" spans="1:22" x14ac:dyDescent="0.25">
      <c r="A8853" s="86"/>
      <c r="B8853" s="9"/>
      <c r="C8853" s="9"/>
      <c r="D8853" s="9"/>
      <c r="E8853" s="9"/>
      <c r="F8853" s="9"/>
      <c r="I8853" s="9"/>
      <c r="K8853" s="9"/>
      <c r="L8853" s="9"/>
      <c r="M8853" s="9"/>
      <c r="O8853" s="9"/>
      <c r="P8853" s="9"/>
      <c r="Q8853" s="9"/>
      <c r="R8853" s="36"/>
      <c r="V8853" s="36"/>
    </row>
    <row r="8854" spans="1:22" x14ac:dyDescent="0.25">
      <c r="A8854" s="86"/>
      <c r="B8854" s="9"/>
      <c r="C8854" s="9"/>
      <c r="D8854" s="9"/>
      <c r="E8854" s="9"/>
      <c r="F8854" s="9"/>
      <c r="I8854" s="9"/>
      <c r="K8854" s="9"/>
      <c r="L8854" s="9"/>
      <c r="M8854" s="9"/>
      <c r="O8854" s="9"/>
      <c r="P8854" s="9"/>
      <c r="Q8854" s="9"/>
      <c r="R8854" s="36"/>
      <c r="V8854" s="36"/>
    </row>
    <row r="8855" spans="1:22" x14ac:dyDescent="0.25">
      <c r="A8855" s="86"/>
      <c r="B8855" s="9"/>
      <c r="C8855" s="9"/>
      <c r="D8855" s="9"/>
      <c r="E8855" s="9"/>
      <c r="F8855" s="9"/>
      <c r="I8855" s="9"/>
      <c r="K8855" s="9"/>
      <c r="L8855" s="9"/>
      <c r="M8855" s="9"/>
      <c r="O8855" s="9"/>
      <c r="P8855" s="9"/>
      <c r="Q8855" s="9"/>
      <c r="R8855" s="36"/>
      <c r="V8855" s="36"/>
    </row>
    <row r="8856" spans="1:22" x14ac:dyDescent="0.25">
      <c r="A8856" s="86"/>
      <c r="B8856" s="9"/>
      <c r="C8856" s="9"/>
      <c r="D8856" s="9"/>
      <c r="E8856" s="9"/>
      <c r="F8856" s="9"/>
      <c r="I8856" s="9"/>
      <c r="K8856" s="9"/>
      <c r="L8856" s="9"/>
      <c r="M8856" s="9"/>
      <c r="O8856" s="9"/>
      <c r="P8856" s="9"/>
      <c r="Q8856" s="9"/>
      <c r="R8856" s="36"/>
      <c r="V8856" s="36"/>
    </row>
    <row r="8857" spans="1:22" x14ac:dyDescent="0.25">
      <c r="A8857" s="86"/>
      <c r="B8857" s="9"/>
      <c r="C8857" s="9"/>
      <c r="D8857" s="9"/>
      <c r="E8857" s="9"/>
      <c r="F8857" s="9"/>
      <c r="I8857" s="9"/>
      <c r="K8857" s="9"/>
      <c r="L8857" s="9"/>
      <c r="M8857" s="9"/>
      <c r="O8857" s="9"/>
      <c r="P8857" s="9"/>
      <c r="Q8857" s="9"/>
      <c r="R8857" s="36"/>
      <c r="V8857" s="36"/>
    </row>
    <row r="8858" spans="1:22" x14ac:dyDescent="0.25">
      <c r="A8858" s="86"/>
      <c r="B8858" s="9"/>
      <c r="C8858" s="9"/>
      <c r="D8858" s="9"/>
      <c r="E8858" s="9"/>
      <c r="F8858" s="9"/>
      <c r="I8858" s="9"/>
      <c r="K8858" s="9"/>
      <c r="L8858" s="9"/>
      <c r="M8858" s="9"/>
      <c r="O8858" s="9"/>
      <c r="P8858" s="9"/>
      <c r="Q8858" s="9"/>
      <c r="R8858" s="36"/>
      <c r="V8858" s="36"/>
    </row>
    <row r="8859" spans="1:22" x14ac:dyDescent="0.25">
      <c r="A8859" s="86"/>
      <c r="B8859" s="9"/>
      <c r="C8859" s="9"/>
      <c r="D8859" s="9"/>
      <c r="E8859" s="9"/>
      <c r="F8859" s="9"/>
      <c r="I8859" s="9"/>
      <c r="K8859" s="9"/>
      <c r="L8859" s="9"/>
      <c r="M8859" s="9"/>
      <c r="O8859" s="9"/>
      <c r="P8859" s="9"/>
      <c r="Q8859" s="9"/>
      <c r="R8859" s="36"/>
      <c r="V8859" s="36"/>
    </row>
    <row r="8860" spans="1:22" x14ac:dyDescent="0.25">
      <c r="A8860" s="86"/>
      <c r="B8860" s="9"/>
      <c r="C8860" s="9"/>
      <c r="D8860" s="9"/>
      <c r="E8860" s="9"/>
      <c r="F8860" s="9"/>
      <c r="I8860" s="9"/>
      <c r="K8860" s="9"/>
      <c r="L8860" s="9"/>
      <c r="M8860" s="9"/>
      <c r="O8860" s="9"/>
      <c r="P8860" s="9"/>
      <c r="Q8860" s="9"/>
      <c r="R8860" s="36"/>
      <c r="V8860" s="36"/>
    </row>
    <row r="8861" spans="1:22" x14ac:dyDescent="0.25">
      <c r="A8861" s="86"/>
      <c r="B8861" s="9"/>
      <c r="C8861" s="9"/>
      <c r="D8861" s="9"/>
      <c r="E8861" s="9"/>
      <c r="F8861" s="9"/>
      <c r="I8861" s="9"/>
      <c r="K8861" s="9"/>
      <c r="L8861" s="9"/>
      <c r="M8861" s="9"/>
      <c r="O8861" s="9"/>
      <c r="P8861" s="9"/>
      <c r="Q8861" s="9"/>
      <c r="R8861" s="36"/>
      <c r="V8861" s="36"/>
    </row>
    <row r="8862" spans="1:22" x14ac:dyDescent="0.25">
      <c r="A8862" s="86"/>
      <c r="B8862" s="9"/>
      <c r="C8862" s="9"/>
      <c r="D8862" s="9"/>
      <c r="E8862" s="9"/>
      <c r="F8862" s="9"/>
      <c r="I8862" s="9"/>
      <c r="K8862" s="9"/>
      <c r="L8862" s="9"/>
      <c r="M8862" s="9"/>
      <c r="O8862" s="9"/>
      <c r="P8862" s="9"/>
      <c r="Q8862" s="9"/>
      <c r="R8862" s="36"/>
      <c r="V8862" s="36"/>
    </row>
    <row r="8863" spans="1:22" x14ac:dyDescent="0.25">
      <c r="A8863" s="86"/>
      <c r="B8863" s="9"/>
      <c r="C8863" s="9"/>
      <c r="D8863" s="9"/>
      <c r="E8863" s="9"/>
      <c r="F8863" s="9"/>
      <c r="I8863" s="9"/>
      <c r="K8863" s="9"/>
      <c r="L8863" s="9"/>
      <c r="M8863" s="9"/>
      <c r="O8863" s="9"/>
      <c r="P8863" s="9"/>
      <c r="Q8863" s="9"/>
      <c r="R8863" s="36"/>
      <c r="V8863" s="36"/>
    </row>
    <row r="8864" spans="1:22" x14ac:dyDescent="0.25">
      <c r="A8864" s="86"/>
      <c r="B8864" s="9"/>
      <c r="C8864" s="9"/>
      <c r="D8864" s="9"/>
      <c r="E8864" s="9"/>
      <c r="F8864" s="9"/>
      <c r="I8864" s="9"/>
      <c r="K8864" s="9"/>
      <c r="L8864" s="9"/>
      <c r="M8864" s="9"/>
      <c r="O8864" s="9"/>
      <c r="P8864" s="9"/>
      <c r="Q8864" s="9"/>
      <c r="R8864" s="36"/>
      <c r="V8864" s="36"/>
    </row>
    <row r="8865" spans="1:22" x14ac:dyDescent="0.25">
      <c r="A8865" s="86"/>
      <c r="B8865" s="9"/>
      <c r="C8865" s="9"/>
      <c r="D8865" s="9"/>
      <c r="E8865" s="9"/>
      <c r="F8865" s="9"/>
      <c r="I8865" s="9"/>
      <c r="K8865" s="9"/>
      <c r="L8865" s="9"/>
      <c r="M8865" s="9"/>
      <c r="O8865" s="9"/>
      <c r="P8865" s="9"/>
      <c r="Q8865" s="9"/>
      <c r="R8865" s="36"/>
      <c r="V8865" s="36"/>
    </row>
    <row r="8866" spans="1:22" x14ac:dyDescent="0.25">
      <c r="A8866" s="86"/>
      <c r="B8866" s="9"/>
      <c r="C8866" s="9"/>
      <c r="D8866" s="9"/>
      <c r="E8866" s="9"/>
      <c r="F8866" s="9"/>
      <c r="I8866" s="9"/>
      <c r="K8866" s="9"/>
      <c r="L8866" s="9"/>
      <c r="M8866" s="9"/>
      <c r="O8866" s="9"/>
      <c r="P8866" s="9"/>
      <c r="Q8866" s="9"/>
      <c r="R8866" s="36"/>
      <c r="V8866" s="36"/>
    </row>
    <row r="8867" spans="1:22" x14ac:dyDescent="0.25">
      <c r="A8867" s="86"/>
      <c r="B8867" s="9"/>
      <c r="C8867" s="9"/>
      <c r="D8867" s="9"/>
      <c r="E8867" s="9"/>
      <c r="F8867" s="9"/>
      <c r="I8867" s="9"/>
      <c r="K8867" s="9"/>
      <c r="L8867" s="9"/>
      <c r="M8867" s="9"/>
      <c r="O8867" s="9"/>
      <c r="P8867" s="9"/>
      <c r="Q8867" s="9"/>
      <c r="R8867" s="36"/>
      <c r="V8867" s="36"/>
    </row>
    <row r="8868" spans="1:22" x14ac:dyDescent="0.25">
      <c r="A8868" s="86"/>
      <c r="B8868" s="9"/>
      <c r="C8868" s="9"/>
      <c r="D8868" s="9"/>
      <c r="E8868" s="9"/>
      <c r="F8868" s="9"/>
      <c r="I8868" s="9"/>
      <c r="K8868" s="9"/>
      <c r="L8868" s="9"/>
      <c r="M8868" s="9"/>
      <c r="O8868" s="9"/>
      <c r="P8868" s="9"/>
      <c r="Q8868" s="9"/>
      <c r="R8868" s="36"/>
      <c r="V8868" s="36"/>
    </row>
    <row r="8869" spans="1:22" x14ac:dyDescent="0.25">
      <c r="A8869" s="86"/>
      <c r="B8869" s="9"/>
      <c r="C8869" s="9"/>
      <c r="D8869" s="9"/>
      <c r="E8869" s="9"/>
      <c r="F8869" s="9"/>
      <c r="I8869" s="9"/>
      <c r="K8869" s="9"/>
      <c r="L8869" s="9"/>
      <c r="M8869" s="9"/>
      <c r="O8869" s="9"/>
      <c r="P8869" s="9"/>
      <c r="Q8869" s="9"/>
      <c r="R8869" s="36"/>
      <c r="V8869" s="36"/>
    </row>
    <row r="8870" spans="1:22" x14ac:dyDescent="0.25">
      <c r="A8870" s="86"/>
      <c r="B8870" s="9"/>
      <c r="C8870" s="9"/>
      <c r="D8870" s="9"/>
      <c r="E8870" s="9"/>
      <c r="F8870" s="9"/>
      <c r="I8870" s="9"/>
      <c r="K8870" s="9"/>
      <c r="L8870" s="9"/>
      <c r="M8870" s="9"/>
      <c r="O8870" s="9"/>
      <c r="P8870" s="9"/>
      <c r="Q8870" s="9"/>
      <c r="R8870" s="36"/>
      <c r="V8870" s="36"/>
    </row>
    <row r="8871" spans="1:22" x14ac:dyDescent="0.25">
      <c r="A8871" s="86"/>
      <c r="B8871" s="9"/>
      <c r="C8871" s="9"/>
      <c r="D8871" s="9"/>
      <c r="E8871" s="9"/>
      <c r="F8871" s="9"/>
      <c r="I8871" s="9"/>
      <c r="K8871" s="9"/>
      <c r="L8871" s="9"/>
      <c r="M8871" s="9"/>
      <c r="O8871" s="9"/>
      <c r="P8871" s="9"/>
      <c r="Q8871" s="9"/>
      <c r="R8871" s="36"/>
      <c r="V8871" s="36"/>
    </row>
    <row r="8872" spans="1:22" x14ac:dyDescent="0.25">
      <c r="A8872" s="86"/>
      <c r="B8872" s="9"/>
      <c r="C8872" s="9"/>
      <c r="D8872" s="9"/>
      <c r="E8872" s="9"/>
      <c r="F8872" s="9"/>
      <c r="I8872" s="9"/>
      <c r="K8872" s="9"/>
      <c r="L8872" s="9"/>
      <c r="M8872" s="9"/>
      <c r="O8872" s="9"/>
      <c r="P8872" s="9"/>
      <c r="Q8872" s="9"/>
      <c r="R8872" s="36"/>
      <c r="V8872" s="36"/>
    </row>
    <row r="8873" spans="1:22" x14ac:dyDescent="0.25">
      <c r="A8873" s="86"/>
      <c r="B8873" s="9"/>
      <c r="C8873" s="9"/>
      <c r="D8873" s="9"/>
      <c r="E8873" s="9"/>
      <c r="F8873" s="9"/>
      <c r="I8873" s="9"/>
      <c r="K8873" s="9"/>
      <c r="L8873" s="9"/>
      <c r="M8873" s="9"/>
      <c r="O8873" s="9"/>
      <c r="P8873" s="9"/>
      <c r="Q8873" s="9"/>
      <c r="R8873" s="36"/>
      <c r="V8873" s="36"/>
    </row>
    <row r="8874" spans="1:22" x14ac:dyDescent="0.25">
      <c r="A8874" s="86"/>
      <c r="B8874" s="9"/>
      <c r="C8874" s="9"/>
      <c r="D8874" s="9"/>
      <c r="E8874" s="9"/>
      <c r="F8874" s="9"/>
      <c r="I8874" s="9"/>
      <c r="K8874" s="9"/>
      <c r="L8874" s="9"/>
      <c r="M8874" s="9"/>
      <c r="O8874" s="9"/>
      <c r="P8874" s="9"/>
      <c r="Q8874" s="9"/>
      <c r="R8874" s="36"/>
      <c r="V8874" s="36"/>
    </row>
    <row r="8875" spans="1:22" x14ac:dyDescent="0.25">
      <c r="A8875" s="86"/>
      <c r="B8875" s="9"/>
      <c r="C8875" s="9"/>
      <c r="D8875" s="9"/>
      <c r="E8875" s="9"/>
      <c r="F8875" s="9"/>
      <c r="I8875" s="9"/>
      <c r="K8875" s="9"/>
      <c r="L8875" s="9"/>
      <c r="M8875" s="9"/>
      <c r="O8875" s="9"/>
      <c r="P8875" s="9"/>
      <c r="Q8875" s="9"/>
      <c r="R8875" s="36"/>
      <c r="V8875" s="36"/>
    </row>
    <row r="8876" spans="1:22" x14ac:dyDescent="0.25">
      <c r="A8876" s="86"/>
      <c r="B8876" s="9"/>
      <c r="C8876" s="9"/>
      <c r="D8876" s="9"/>
      <c r="E8876" s="9"/>
      <c r="F8876" s="9"/>
      <c r="I8876" s="9"/>
      <c r="K8876" s="9"/>
      <c r="L8876" s="9"/>
      <c r="M8876" s="9"/>
      <c r="O8876" s="9"/>
      <c r="P8876" s="9"/>
      <c r="Q8876" s="9"/>
      <c r="R8876" s="36"/>
      <c r="V8876" s="36"/>
    </row>
    <row r="8877" spans="1:22" x14ac:dyDescent="0.25">
      <c r="A8877" s="86"/>
      <c r="B8877" s="9"/>
      <c r="C8877" s="9"/>
      <c r="D8877" s="9"/>
      <c r="E8877" s="9"/>
      <c r="F8877" s="9"/>
      <c r="I8877" s="9"/>
      <c r="K8877" s="9"/>
      <c r="L8877" s="9"/>
      <c r="M8877" s="9"/>
      <c r="O8877" s="9"/>
      <c r="P8877" s="9"/>
      <c r="Q8877" s="9"/>
      <c r="R8877" s="36"/>
      <c r="V8877" s="36"/>
    </row>
    <row r="8878" spans="1:22" x14ac:dyDescent="0.25">
      <c r="A8878" s="86"/>
      <c r="B8878" s="9"/>
      <c r="C8878" s="9"/>
      <c r="D8878" s="9"/>
      <c r="E8878" s="9"/>
      <c r="F8878" s="9"/>
      <c r="I8878" s="9"/>
      <c r="K8878" s="9"/>
      <c r="L8878" s="9"/>
      <c r="M8878" s="9"/>
      <c r="O8878" s="9"/>
      <c r="P8878" s="9"/>
      <c r="Q8878" s="9"/>
      <c r="R8878" s="36"/>
      <c r="V8878" s="36"/>
    </row>
    <row r="8879" spans="1:22" x14ac:dyDescent="0.25">
      <c r="A8879" s="86"/>
      <c r="B8879" s="9"/>
      <c r="C8879" s="9"/>
      <c r="D8879" s="9"/>
      <c r="E8879" s="9"/>
      <c r="F8879" s="9"/>
      <c r="I8879" s="9"/>
      <c r="K8879" s="9"/>
      <c r="L8879" s="9"/>
      <c r="M8879" s="9"/>
      <c r="O8879" s="9"/>
      <c r="P8879" s="9"/>
      <c r="Q8879" s="9"/>
      <c r="R8879" s="36"/>
      <c r="V8879" s="36"/>
    </row>
    <row r="8880" spans="1:22" x14ac:dyDescent="0.25">
      <c r="A8880" s="86"/>
      <c r="B8880" s="9"/>
      <c r="C8880" s="9"/>
      <c r="D8880" s="9"/>
      <c r="E8880" s="9"/>
      <c r="F8880" s="9"/>
      <c r="I8880" s="9"/>
      <c r="K8880" s="9"/>
      <c r="L8880" s="9"/>
      <c r="M8880" s="9"/>
      <c r="O8880" s="9"/>
      <c r="P8880" s="9"/>
      <c r="Q8880" s="9"/>
      <c r="R8880" s="36"/>
      <c r="V8880" s="36"/>
    </row>
    <row r="8881" spans="1:22" x14ac:dyDescent="0.25">
      <c r="A8881" s="86"/>
      <c r="B8881" s="9"/>
      <c r="C8881" s="9"/>
      <c r="D8881" s="9"/>
      <c r="E8881" s="9"/>
      <c r="F8881" s="9"/>
      <c r="I8881" s="9"/>
      <c r="K8881" s="9"/>
      <c r="L8881" s="9"/>
      <c r="M8881" s="9"/>
      <c r="O8881" s="9"/>
      <c r="P8881" s="9"/>
      <c r="Q8881" s="9"/>
      <c r="R8881" s="36"/>
      <c r="V8881" s="36"/>
    </row>
    <row r="8882" spans="1:22" x14ac:dyDescent="0.25">
      <c r="A8882" s="86"/>
      <c r="B8882" s="9"/>
      <c r="C8882" s="9"/>
      <c r="D8882" s="9"/>
      <c r="E8882" s="9"/>
      <c r="F8882" s="9"/>
      <c r="I8882" s="9"/>
      <c r="K8882" s="9"/>
      <c r="L8882" s="9"/>
      <c r="M8882" s="9"/>
      <c r="O8882" s="9"/>
      <c r="P8882" s="9"/>
      <c r="Q8882" s="9"/>
      <c r="R8882" s="36"/>
      <c r="V8882" s="36"/>
    </row>
    <row r="8883" spans="1:22" x14ac:dyDescent="0.25">
      <c r="A8883" s="86"/>
      <c r="B8883" s="9"/>
      <c r="C8883" s="9"/>
      <c r="D8883" s="9"/>
      <c r="E8883" s="9"/>
      <c r="F8883" s="9"/>
      <c r="I8883" s="9"/>
      <c r="K8883" s="9"/>
      <c r="L8883" s="9"/>
      <c r="M8883" s="9"/>
      <c r="O8883" s="9"/>
      <c r="P8883" s="9"/>
      <c r="Q8883" s="9"/>
      <c r="R8883" s="36"/>
      <c r="V8883" s="36"/>
    </row>
    <row r="8884" spans="1:22" x14ac:dyDescent="0.25">
      <c r="A8884" s="86"/>
      <c r="B8884" s="9"/>
      <c r="C8884" s="9"/>
      <c r="D8884" s="9"/>
      <c r="E8884" s="9"/>
      <c r="F8884" s="9"/>
      <c r="I8884" s="9"/>
      <c r="K8884" s="9"/>
      <c r="L8884" s="9"/>
      <c r="M8884" s="9"/>
      <c r="O8884" s="9"/>
      <c r="P8884" s="9"/>
      <c r="Q8884" s="9"/>
      <c r="R8884" s="36"/>
      <c r="V8884" s="36"/>
    </row>
    <row r="8885" spans="1:22" x14ac:dyDescent="0.25">
      <c r="A8885" s="86"/>
      <c r="B8885" s="9"/>
      <c r="C8885" s="9"/>
      <c r="D8885" s="9"/>
      <c r="E8885" s="9"/>
      <c r="F8885" s="9"/>
      <c r="I8885" s="9"/>
      <c r="K8885" s="9"/>
      <c r="L8885" s="9"/>
      <c r="M8885" s="9"/>
      <c r="O8885" s="9"/>
      <c r="P8885" s="9"/>
      <c r="Q8885" s="9"/>
      <c r="R8885" s="36"/>
      <c r="V8885" s="36"/>
    </row>
    <row r="8886" spans="1:22" x14ac:dyDescent="0.25">
      <c r="A8886" s="86"/>
      <c r="B8886" s="9"/>
      <c r="C8886" s="9"/>
      <c r="D8886" s="9"/>
      <c r="E8886" s="9"/>
      <c r="F8886" s="9"/>
      <c r="I8886" s="9"/>
      <c r="K8886" s="9"/>
      <c r="L8886" s="9"/>
      <c r="M8886" s="9"/>
      <c r="O8886" s="9"/>
      <c r="P8886" s="9"/>
      <c r="Q8886" s="9"/>
      <c r="R8886" s="36"/>
      <c r="V8886" s="36"/>
    </row>
    <row r="8887" spans="1:22" x14ac:dyDescent="0.25">
      <c r="A8887" s="86"/>
      <c r="B8887" s="9"/>
      <c r="C8887" s="9"/>
      <c r="D8887" s="9"/>
      <c r="E8887" s="9"/>
      <c r="F8887" s="9"/>
      <c r="I8887" s="9"/>
      <c r="K8887" s="9"/>
      <c r="L8887" s="9"/>
      <c r="M8887" s="9"/>
      <c r="O8887" s="9"/>
      <c r="P8887" s="9"/>
      <c r="Q8887" s="9"/>
      <c r="R8887" s="36"/>
      <c r="V8887" s="36"/>
    </row>
    <row r="8888" spans="1:22" x14ac:dyDescent="0.25">
      <c r="A8888" s="86"/>
      <c r="B8888" s="9"/>
      <c r="C8888" s="9"/>
      <c r="D8888" s="9"/>
      <c r="E8888" s="9"/>
      <c r="F8888" s="9"/>
      <c r="I8888" s="9"/>
      <c r="K8888" s="9"/>
      <c r="L8888" s="9"/>
      <c r="M8888" s="9"/>
      <c r="O8888" s="9"/>
      <c r="P8888" s="9"/>
      <c r="Q8888" s="9"/>
      <c r="R8888" s="36"/>
      <c r="V8888" s="36"/>
    </row>
    <row r="8889" spans="1:22" x14ac:dyDescent="0.25">
      <c r="A8889" s="86"/>
      <c r="B8889" s="9"/>
      <c r="C8889" s="9"/>
      <c r="D8889" s="9"/>
      <c r="E8889" s="9"/>
      <c r="F8889" s="9"/>
      <c r="I8889" s="9"/>
      <c r="K8889" s="9"/>
      <c r="L8889" s="9"/>
      <c r="M8889" s="9"/>
      <c r="O8889" s="9"/>
      <c r="P8889" s="9"/>
      <c r="Q8889" s="9"/>
      <c r="R8889" s="36"/>
      <c r="V8889" s="36"/>
    </row>
    <row r="8890" spans="1:22" x14ac:dyDescent="0.25">
      <c r="A8890" s="86"/>
      <c r="B8890" s="9"/>
      <c r="C8890" s="9"/>
      <c r="D8890" s="9"/>
      <c r="E8890" s="9"/>
      <c r="F8890" s="9"/>
      <c r="I8890" s="9"/>
      <c r="K8890" s="9"/>
      <c r="L8890" s="9"/>
      <c r="M8890" s="9"/>
      <c r="O8890" s="9"/>
      <c r="P8890" s="9"/>
      <c r="Q8890" s="9"/>
      <c r="R8890" s="36"/>
      <c r="V8890" s="36"/>
    </row>
    <row r="8891" spans="1:22" x14ac:dyDescent="0.25">
      <c r="A8891" s="86"/>
      <c r="B8891" s="9"/>
      <c r="C8891" s="9"/>
      <c r="D8891" s="9"/>
      <c r="E8891" s="9"/>
      <c r="F8891" s="9"/>
      <c r="I8891" s="9"/>
      <c r="K8891" s="9"/>
      <c r="L8891" s="9"/>
      <c r="M8891" s="9"/>
      <c r="O8891" s="9"/>
      <c r="P8891" s="9"/>
      <c r="Q8891" s="9"/>
      <c r="R8891" s="36"/>
      <c r="V8891" s="36"/>
    </row>
    <row r="8892" spans="1:22" x14ac:dyDescent="0.25">
      <c r="A8892" s="86"/>
      <c r="B8892" s="9"/>
      <c r="C8892" s="9"/>
      <c r="D8892" s="9"/>
      <c r="E8892" s="9"/>
      <c r="F8892" s="9"/>
      <c r="I8892" s="9"/>
      <c r="K8892" s="9"/>
      <c r="L8892" s="9"/>
      <c r="M8892" s="9"/>
      <c r="O8892" s="9"/>
      <c r="P8892" s="9"/>
      <c r="Q8892" s="9"/>
      <c r="R8892" s="36"/>
      <c r="V8892" s="36"/>
    </row>
    <row r="8893" spans="1:22" x14ac:dyDescent="0.25">
      <c r="A8893" s="86"/>
      <c r="B8893" s="9"/>
      <c r="C8893" s="9"/>
      <c r="D8893" s="9"/>
      <c r="E8893" s="9"/>
      <c r="F8893" s="9"/>
      <c r="I8893" s="9"/>
      <c r="K8893" s="9"/>
      <c r="L8893" s="9"/>
      <c r="M8893" s="9"/>
      <c r="O8893" s="9"/>
      <c r="P8893" s="9"/>
      <c r="Q8893" s="9"/>
      <c r="R8893" s="36"/>
      <c r="V8893" s="36"/>
    </row>
    <row r="8894" spans="1:22" x14ac:dyDescent="0.25">
      <c r="A8894" s="86"/>
      <c r="B8894" s="9"/>
      <c r="C8894" s="9"/>
      <c r="D8894" s="9"/>
      <c r="E8894" s="9"/>
      <c r="F8894" s="9"/>
      <c r="I8894" s="9"/>
      <c r="K8894" s="9"/>
      <c r="L8894" s="9"/>
      <c r="M8894" s="9"/>
      <c r="O8894" s="9"/>
      <c r="P8894" s="9"/>
      <c r="Q8894" s="9"/>
      <c r="R8894" s="36"/>
      <c r="V8894" s="36"/>
    </row>
    <row r="8895" spans="1:22" x14ac:dyDescent="0.25">
      <c r="A8895" s="86"/>
      <c r="B8895" s="9"/>
      <c r="C8895" s="9"/>
      <c r="D8895" s="9"/>
      <c r="E8895" s="9"/>
      <c r="F8895" s="9"/>
      <c r="I8895" s="9"/>
      <c r="K8895" s="9"/>
      <c r="L8895" s="9"/>
      <c r="M8895" s="9"/>
      <c r="O8895" s="9"/>
      <c r="P8895" s="9"/>
      <c r="Q8895" s="9"/>
      <c r="R8895" s="36"/>
      <c r="V8895" s="36"/>
    </row>
    <row r="8896" spans="1:22" x14ac:dyDescent="0.25">
      <c r="A8896" s="86"/>
      <c r="B8896" s="9"/>
      <c r="C8896" s="9"/>
      <c r="D8896" s="9"/>
      <c r="E8896" s="9"/>
      <c r="F8896" s="9"/>
      <c r="I8896" s="9"/>
      <c r="K8896" s="9"/>
      <c r="L8896" s="9"/>
      <c r="M8896" s="9"/>
      <c r="O8896" s="9"/>
      <c r="P8896" s="9"/>
      <c r="Q8896" s="9"/>
      <c r="R8896" s="36"/>
      <c r="V8896" s="36"/>
    </row>
    <row r="8897" spans="1:22" x14ac:dyDescent="0.25">
      <c r="A8897" s="86"/>
      <c r="B8897" s="9"/>
      <c r="C8897" s="9"/>
      <c r="D8897" s="9"/>
      <c r="E8897" s="9"/>
      <c r="F8897" s="9"/>
      <c r="I8897" s="9"/>
      <c r="K8897" s="9"/>
      <c r="L8897" s="9"/>
      <c r="M8897" s="9"/>
      <c r="O8897" s="9"/>
      <c r="P8897" s="9"/>
      <c r="Q8897" s="9"/>
      <c r="R8897" s="36"/>
      <c r="V8897" s="36"/>
    </row>
    <row r="8898" spans="1:22" x14ac:dyDescent="0.25">
      <c r="A8898" s="86"/>
      <c r="B8898" s="9"/>
      <c r="C8898" s="9"/>
      <c r="D8898" s="9"/>
      <c r="E8898" s="9"/>
      <c r="F8898" s="9"/>
      <c r="I8898" s="9"/>
      <c r="K8898" s="9"/>
      <c r="L8898" s="9"/>
      <c r="M8898" s="9"/>
      <c r="O8898" s="9"/>
      <c r="P8898" s="9"/>
      <c r="Q8898" s="9"/>
      <c r="R8898" s="36"/>
      <c r="V8898" s="36"/>
    </row>
    <row r="8899" spans="1:22" x14ac:dyDescent="0.25">
      <c r="A8899" s="86"/>
      <c r="B8899" s="9"/>
      <c r="C8899" s="9"/>
      <c r="D8899" s="9"/>
      <c r="E8899" s="9"/>
      <c r="F8899" s="9"/>
      <c r="I8899" s="9"/>
      <c r="K8899" s="9"/>
      <c r="L8899" s="9"/>
      <c r="M8899" s="9"/>
      <c r="O8899" s="9"/>
      <c r="P8899" s="9"/>
      <c r="Q8899" s="9"/>
      <c r="R8899" s="36"/>
      <c r="V8899" s="36"/>
    </row>
    <row r="8900" spans="1:22" x14ac:dyDescent="0.25">
      <c r="A8900" s="86"/>
      <c r="B8900" s="9"/>
      <c r="C8900" s="9"/>
      <c r="D8900" s="9"/>
      <c r="E8900" s="9"/>
      <c r="F8900" s="9"/>
      <c r="I8900" s="9"/>
      <c r="K8900" s="9"/>
      <c r="L8900" s="9"/>
      <c r="M8900" s="9"/>
      <c r="O8900" s="9"/>
      <c r="P8900" s="9"/>
      <c r="Q8900" s="9"/>
      <c r="R8900" s="36"/>
      <c r="V8900" s="36"/>
    </row>
    <row r="8901" spans="1:22" x14ac:dyDescent="0.25">
      <c r="A8901" s="86"/>
      <c r="B8901" s="9"/>
      <c r="C8901" s="9"/>
      <c r="D8901" s="9"/>
      <c r="E8901" s="9"/>
      <c r="F8901" s="9"/>
      <c r="I8901" s="9"/>
      <c r="K8901" s="9"/>
      <c r="L8901" s="9"/>
      <c r="M8901" s="9"/>
      <c r="O8901" s="9"/>
      <c r="P8901" s="9"/>
      <c r="Q8901" s="9"/>
      <c r="R8901" s="36"/>
      <c r="V8901" s="36"/>
    </row>
    <row r="8902" spans="1:22" x14ac:dyDescent="0.25">
      <c r="A8902" s="86"/>
      <c r="B8902" s="9"/>
      <c r="C8902" s="9"/>
      <c r="D8902" s="9"/>
      <c r="E8902" s="9"/>
      <c r="F8902" s="9"/>
      <c r="I8902" s="9"/>
      <c r="K8902" s="9"/>
      <c r="L8902" s="9"/>
      <c r="M8902" s="9"/>
      <c r="O8902" s="9"/>
      <c r="P8902" s="9"/>
      <c r="Q8902" s="9"/>
      <c r="R8902" s="36"/>
      <c r="V8902" s="36"/>
    </row>
    <row r="8903" spans="1:22" x14ac:dyDescent="0.25">
      <c r="A8903" s="86"/>
      <c r="B8903" s="9"/>
      <c r="C8903" s="9"/>
      <c r="D8903" s="9"/>
      <c r="E8903" s="9"/>
      <c r="F8903" s="9"/>
      <c r="I8903" s="9"/>
      <c r="K8903" s="9"/>
      <c r="L8903" s="9"/>
      <c r="M8903" s="9"/>
      <c r="O8903" s="9"/>
      <c r="P8903" s="9"/>
      <c r="Q8903" s="9"/>
      <c r="R8903" s="36"/>
      <c r="V8903" s="36"/>
    </row>
    <row r="8904" spans="1:22" x14ac:dyDescent="0.25">
      <c r="A8904" s="86"/>
      <c r="B8904" s="9"/>
      <c r="C8904" s="9"/>
      <c r="D8904" s="9"/>
      <c r="E8904" s="9"/>
      <c r="F8904" s="9"/>
      <c r="I8904" s="9"/>
      <c r="K8904" s="9"/>
      <c r="L8904" s="9"/>
      <c r="M8904" s="9"/>
      <c r="O8904" s="9"/>
      <c r="P8904" s="9"/>
      <c r="Q8904" s="9"/>
      <c r="R8904" s="36"/>
      <c r="V8904" s="36"/>
    </row>
    <row r="8905" spans="1:22" x14ac:dyDescent="0.25">
      <c r="A8905" s="86"/>
      <c r="B8905" s="9"/>
      <c r="C8905" s="9"/>
      <c r="D8905" s="9"/>
      <c r="E8905" s="9"/>
      <c r="F8905" s="9"/>
      <c r="I8905" s="9"/>
      <c r="K8905" s="9"/>
      <c r="L8905" s="9"/>
      <c r="M8905" s="9"/>
      <c r="O8905" s="9"/>
      <c r="P8905" s="9"/>
      <c r="Q8905" s="9"/>
      <c r="R8905" s="36"/>
      <c r="V8905" s="36"/>
    </row>
    <row r="8906" spans="1:22" x14ac:dyDescent="0.25">
      <c r="A8906" s="86"/>
      <c r="B8906" s="9"/>
      <c r="C8906" s="9"/>
      <c r="D8906" s="9"/>
      <c r="E8906" s="9"/>
      <c r="F8906" s="9"/>
      <c r="I8906" s="9"/>
      <c r="K8906" s="9"/>
      <c r="L8906" s="9"/>
      <c r="M8906" s="9"/>
      <c r="O8906" s="9"/>
      <c r="P8906" s="9"/>
      <c r="Q8906" s="9"/>
      <c r="R8906" s="36"/>
      <c r="V8906" s="36"/>
    </row>
    <row r="8907" spans="1:22" x14ac:dyDescent="0.25">
      <c r="A8907" s="86"/>
      <c r="B8907" s="9"/>
      <c r="C8907" s="9"/>
      <c r="D8907" s="9"/>
      <c r="E8907" s="9"/>
      <c r="F8907" s="9"/>
      <c r="I8907" s="9"/>
      <c r="K8907" s="9"/>
      <c r="L8907" s="9"/>
      <c r="M8907" s="9"/>
      <c r="O8907" s="9"/>
      <c r="P8907" s="9"/>
      <c r="Q8907" s="9"/>
      <c r="R8907" s="36"/>
      <c r="V8907" s="36"/>
    </row>
    <row r="8908" spans="1:22" x14ac:dyDescent="0.25">
      <c r="A8908" s="86"/>
      <c r="B8908" s="9"/>
      <c r="C8908" s="9"/>
      <c r="D8908" s="9"/>
      <c r="E8908" s="9"/>
      <c r="F8908" s="9"/>
      <c r="I8908" s="9"/>
      <c r="K8908" s="9"/>
      <c r="L8908" s="9"/>
      <c r="M8908" s="9"/>
      <c r="O8908" s="9"/>
      <c r="P8908" s="9"/>
      <c r="Q8908" s="9"/>
      <c r="R8908" s="36"/>
      <c r="V8908" s="36"/>
    </row>
    <row r="8909" spans="1:22" x14ac:dyDescent="0.25">
      <c r="A8909" s="86"/>
      <c r="B8909" s="9"/>
      <c r="C8909" s="9"/>
      <c r="D8909" s="9"/>
      <c r="E8909" s="9"/>
      <c r="F8909" s="9"/>
      <c r="I8909" s="9"/>
      <c r="K8909" s="9"/>
      <c r="L8909" s="9"/>
      <c r="M8909" s="9"/>
      <c r="O8909" s="9"/>
      <c r="P8909" s="9"/>
      <c r="Q8909" s="9"/>
      <c r="R8909" s="36"/>
      <c r="V8909" s="36"/>
    </row>
    <row r="8910" spans="1:22" x14ac:dyDescent="0.25">
      <c r="A8910" s="86"/>
      <c r="B8910" s="9"/>
      <c r="C8910" s="9"/>
      <c r="D8910" s="9"/>
      <c r="E8910" s="9"/>
      <c r="F8910" s="9"/>
      <c r="I8910" s="9"/>
      <c r="K8910" s="9"/>
      <c r="L8910" s="9"/>
      <c r="M8910" s="9"/>
      <c r="O8910" s="9"/>
      <c r="P8910" s="9"/>
      <c r="Q8910" s="9"/>
      <c r="R8910" s="36"/>
      <c r="V8910" s="36"/>
    </row>
    <row r="8911" spans="1:22" x14ac:dyDescent="0.25">
      <c r="A8911" s="86"/>
      <c r="B8911" s="9"/>
      <c r="C8911" s="9"/>
      <c r="D8911" s="9"/>
      <c r="E8911" s="9"/>
      <c r="F8911" s="9"/>
      <c r="I8911" s="9"/>
      <c r="K8911" s="9"/>
      <c r="L8911" s="9"/>
      <c r="M8911" s="9"/>
      <c r="O8911" s="9"/>
      <c r="P8911" s="9"/>
      <c r="Q8911" s="9"/>
      <c r="R8911" s="36"/>
      <c r="V8911" s="36"/>
    </row>
    <row r="8912" spans="1:22" x14ac:dyDescent="0.25">
      <c r="A8912" s="86"/>
      <c r="B8912" s="9"/>
      <c r="C8912" s="9"/>
      <c r="D8912" s="9"/>
      <c r="E8912" s="9"/>
      <c r="F8912" s="9"/>
      <c r="I8912" s="9"/>
      <c r="K8912" s="9"/>
      <c r="L8912" s="9"/>
      <c r="M8912" s="9"/>
      <c r="O8912" s="9"/>
      <c r="P8912" s="9"/>
      <c r="Q8912" s="9"/>
      <c r="R8912" s="36"/>
      <c r="V8912" s="36"/>
    </row>
    <row r="8913" spans="1:22" x14ac:dyDescent="0.25">
      <c r="A8913" s="86"/>
      <c r="B8913" s="9"/>
      <c r="C8913" s="9"/>
      <c r="D8913" s="9"/>
      <c r="E8913" s="9"/>
      <c r="F8913" s="9"/>
      <c r="I8913" s="9"/>
      <c r="K8913" s="9"/>
      <c r="L8913" s="9"/>
      <c r="M8913" s="9"/>
      <c r="O8913" s="9"/>
      <c r="P8913" s="9"/>
      <c r="Q8913" s="9"/>
      <c r="R8913" s="36"/>
      <c r="V8913" s="36"/>
    </row>
    <row r="8914" spans="1:22" x14ac:dyDescent="0.25">
      <c r="A8914" s="86"/>
      <c r="B8914" s="9"/>
      <c r="C8914" s="9"/>
      <c r="D8914" s="9"/>
      <c r="E8914" s="9"/>
      <c r="F8914" s="9"/>
      <c r="I8914" s="9"/>
      <c r="K8914" s="9"/>
      <c r="L8914" s="9"/>
      <c r="M8914" s="9"/>
      <c r="O8914" s="9"/>
      <c r="P8914" s="9"/>
      <c r="Q8914" s="9"/>
      <c r="R8914" s="36"/>
      <c r="V8914" s="36"/>
    </row>
    <row r="8915" spans="1:22" x14ac:dyDescent="0.25">
      <c r="A8915" s="86"/>
      <c r="B8915" s="9"/>
      <c r="C8915" s="9"/>
      <c r="D8915" s="9"/>
      <c r="E8915" s="9"/>
      <c r="F8915" s="9"/>
      <c r="I8915" s="9"/>
      <c r="K8915" s="9"/>
      <c r="L8915" s="9"/>
      <c r="M8915" s="9"/>
      <c r="O8915" s="9"/>
      <c r="P8915" s="9"/>
      <c r="Q8915" s="9"/>
      <c r="R8915" s="36"/>
      <c r="V8915" s="36"/>
    </row>
    <row r="8916" spans="1:22" x14ac:dyDescent="0.25">
      <c r="A8916" s="86"/>
      <c r="B8916" s="9"/>
      <c r="C8916" s="9"/>
      <c r="D8916" s="9"/>
      <c r="E8916" s="9"/>
      <c r="F8916" s="9"/>
      <c r="I8916" s="9"/>
      <c r="K8916" s="9"/>
      <c r="L8916" s="9"/>
      <c r="M8916" s="9"/>
      <c r="O8916" s="9"/>
      <c r="P8916" s="9"/>
      <c r="Q8916" s="9"/>
      <c r="R8916" s="36"/>
      <c r="V8916" s="36"/>
    </row>
    <row r="8917" spans="1:22" x14ac:dyDescent="0.25">
      <c r="A8917" s="86"/>
      <c r="B8917" s="9"/>
      <c r="C8917" s="9"/>
      <c r="D8917" s="9"/>
      <c r="E8917" s="9"/>
      <c r="F8917" s="9"/>
      <c r="I8917" s="9"/>
      <c r="K8917" s="9"/>
      <c r="L8917" s="9"/>
      <c r="M8917" s="9"/>
      <c r="O8917" s="9"/>
      <c r="P8917" s="9"/>
      <c r="Q8917" s="9"/>
      <c r="R8917" s="36"/>
      <c r="V8917" s="36"/>
    </row>
    <row r="8918" spans="1:22" x14ac:dyDescent="0.25">
      <c r="A8918" s="86"/>
      <c r="B8918" s="9"/>
      <c r="C8918" s="9"/>
      <c r="D8918" s="9"/>
      <c r="E8918" s="9"/>
      <c r="F8918" s="9"/>
      <c r="I8918" s="9"/>
      <c r="K8918" s="9"/>
      <c r="L8918" s="9"/>
      <c r="M8918" s="9"/>
      <c r="O8918" s="9"/>
      <c r="P8918" s="9"/>
      <c r="Q8918" s="9"/>
      <c r="R8918" s="36"/>
      <c r="V8918" s="36"/>
    </row>
    <row r="8919" spans="1:22" x14ac:dyDescent="0.25">
      <c r="A8919" s="86"/>
      <c r="B8919" s="9"/>
      <c r="C8919" s="9"/>
      <c r="D8919" s="9"/>
      <c r="E8919" s="9"/>
      <c r="F8919" s="9"/>
      <c r="I8919" s="9"/>
      <c r="K8919" s="9"/>
      <c r="L8919" s="9"/>
      <c r="M8919" s="9"/>
      <c r="O8919" s="9"/>
      <c r="P8919" s="9"/>
      <c r="Q8919" s="9"/>
      <c r="R8919" s="36"/>
      <c r="V8919" s="36"/>
    </row>
    <row r="8920" spans="1:22" x14ac:dyDescent="0.25">
      <c r="A8920" s="86"/>
      <c r="B8920" s="9"/>
      <c r="C8920" s="9"/>
      <c r="D8920" s="9"/>
      <c r="E8920" s="9"/>
      <c r="F8920" s="9"/>
      <c r="I8920" s="9"/>
      <c r="K8920" s="9"/>
      <c r="L8920" s="9"/>
      <c r="M8920" s="9"/>
      <c r="O8920" s="9"/>
      <c r="P8920" s="9"/>
      <c r="Q8920" s="9"/>
      <c r="R8920" s="36"/>
      <c r="V8920" s="36"/>
    </row>
    <row r="8921" spans="1:22" x14ac:dyDescent="0.25">
      <c r="A8921" s="86"/>
      <c r="B8921" s="9"/>
      <c r="C8921" s="9"/>
      <c r="D8921" s="9"/>
      <c r="E8921" s="9"/>
      <c r="F8921" s="9"/>
      <c r="I8921" s="9"/>
      <c r="K8921" s="9"/>
      <c r="L8921" s="9"/>
      <c r="M8921" s="9"/>
      <c r="O8921" s="9"/>
      <c r="P8921" s="9"/>
      <c r="Q8921" s="9"/>
      <c r="R8921" s="36"/>
      <c r="V8921" s="36"/>
    </row>
    <row r="8922" spans="1:22" x14ac:dyDescent="0.25">
      <c r="A8922" s="86"/>
      <c r="B8922" s="9"/>
      <c r="C8922" s="9"/>
      <c r="D8922" s="9"/>
      <c r="E8922" s="9"/>
      <c r="F8922" s="9"/>
      <c r="I8922" s="9"/>
      <c r="K8922" s="9"/>
      <c r="L8922" s="9"/>
      <c r="M8922" s="9"/>
      <c r="O8922" s="9"/>
      <c r="P8922" s="9"/>
      <c r="Q8922" s="9"/>
      <c r="R8922" s="36"/>
      <c r="V8922" s="36"/>
    </row>
    <row r="8923" spans="1:22" x14ac:dyDescent="0.25">
      <c r="A8923" s="86"/>
      <c r="B8923" s="9"/>
      <c r="C8923" s="9"/>
      <c r="D8923" s="9"/>
      <c r="E8923" s="9"/>
      <c r="F8923" s="9"/>
      <c r="I8923" s="9"/>
      <c r="K8923" s="9"/>
      <c r="L8923" s="9"/>
      <c r="M8923" s="9"/>
      <c r="O8923" s="9"/>
      <c r="P8923" s="9"/>
      <c r="Q8923" s="9"/>
      <c r="R8923" s="36"/>
      <c r="V8923" s="36"/>
    </row>
    <row r="8924" spans="1:22" x14ac:dyDescent="0.25">
      <c r="A8924" s="86"/>
      <c r="B8924" s="9"/>
      <c r="C8924" s="9"/>
      <c r="D8924" s="9"/>
      <c r="E8924" s="9"/>
      <c r="F8924" s="9"/>
      <c r="I8924" s="9"/>
      <c r="K8924" s="9"/>
      <c r="L8924" s="9"/>
      <c r="M8924" s="9"/>
      <c r="O8924" s="9"/>
      <c r="P8924" s="9"/>
      <c r="Q8924" s="9"/>
      <c r="R8924" s="36"/>
      <c r="V8924" s="36"/>
    </row>
    <row r="8925" spans="1:22" x14ac:dyDescent="0.25">
      <c r="A8925" s="86"/>
      <c r="B8925" s="9"/>
      <c r="C8925" s="9"/>
      <c r="D8925" s="9"/>
      <c r="E8925" s="9"/>
      <c r="F8925" s="9"/>
      <c r="I8925" s="9"/>
      <c r="K8925" s="9"/>
      <c r="L8925" s="9"/>
      <c r="M8925" s="9"/>
      <c r="O8925" s="9"/>
      <c r="P8925" s="9"/>
      <c r="Q8925" s="9"/>
      <c r="R8925" s="36"/>
      <c r="V8925" s="36"/>
    </row>
    <row r="8926" spans="1:22" x14ac:dyDescent="0.25">
      <c r="A8926" s="86"/>
      <c r="B8926" s="9"/>
      <c r="C8926" s="9"/>
      <c r="D8926" s="9"/>
      <c r="E8926" s="9"/>
      <c r="F8926" s="9"/>
      <c r="I8926" s="9"/>
      <c r="K8926" s="9"/>
      <c r="L8926" s="9"/>
      <c r="M8926" s="9"/>
      <c r="O8926" s="9"/>
      <c r="P8926" s="9"/>
      <c r="Q8926" s="9"/>
      <c r="R8926" s="36"/>
      <c r="V8926" s="36"/>
    </row>
    <row r="8927" spans="1:22" x14ac:dyDescent="0.25">
      <c r="A8927" s="86"/>
      <c r="B8927" s="9"/>
      <c r="C8927" s="9"/>
      <c r="D8927" s="9"/>
      <c r="E8927" s="9"/>
      <c r="F8927" s="9"/>
      <c r="I8927" s="9"/>
      <c r="K8927" s="9"/>
      <c r="L8927" s="9"/>
      <c r="M8927" s="9"/>
      <c r="O8927" s="9"/>
      <c r="P8927" s="9"/>
      <c r="Q8927" s="9"/>
      <c r="R8927" s="36"/>
      <c r="V8927" s="36"/>
    </row>
    <row r="8928" spans="1:22" x14ac:dyDescent="0.25">
      <c r="A8928" s="86"/>
      <c r="B8928" s="9"/>
      <c r="C8928" s="9"/>
      <c r="D8928" s="9"/>
      <c r="E8928" s="9"/>
      <c r="F8928" s="9"/>
      <c r="I8928" s="9"/>
      <c r="K8928" s="9"/>
      <c r="L8928" s="9"/>
      <c r="M8928" s="9"/>
      <c r="O8928" s="9"/>
      <c r="P8928" s="9"/>
      <c r="Q8928" s="9"/>
      <c r="R8928" s="36"/>
      <c r="V8928" s="36"/>
    </row>
    <row r="8929" spans="1:22" x14ac:dyDescent="0.25">
      <c r="A8929" s="86"/>
      <c r="B8929" s="9"/>
      <c r="C8929" s="9"/>
      <c r="D8929" s="9"/>
      <c r="E8929" s="9"/>
      <c r="F8929" s="9"/>
      <c r="I8929" s="9"/>
      <c r="K8929" s="9"/>
      <c r="L8929" s="9"/>
      <c r="M8929" s="9"/>
      <c r="O8929" s="9"/>
      <c r="P8929" s="9"/>
      <c r="Q8929" s="9"/>
      <c r="R8929" s="36"/>
      <c r="V8929" s="36"/>
    </row>
    <row r="8930" spans="1:22" x14ac:dyDescent="0.25">
      <c r="A8930" s="86"/>
      <c r="B8930" s="9"/>
      <c r="C8930" s="9"/>
      <c r="D8930" s="9"/>
      <c r="E8930" s="9"/>
      <c r="F8930" s="9"/>
      <c r="I8930" s="9"/>
      <c r="K8930" s="9"/>
      <c r="L8930" s="9"/>
      <c r="M8930" s="9"/>
      <c r="O8930" s="9"/>
      <c r="P8930" s="9"/>
      <c r="Q8930" s="9"/>
      <c r="R8930" s="36"/>
      <c r="V8930" s="36"/>
    </row>
    <row r="8931" spans="1:22" x14ac:dyDescent="0.25">
      <c r="A8931" s="86"/>
      <c r="B8931" s="9"/>
      <c r="C8931" s="9"/>
      <c r="D8931" s="9"/>
      <c r="E8931" s="9"/>
      <c r="F8931" s="9"/>
      <c r="I8931" s="9"/>
      <c r="K8931" s="9"/>
      <c r="L8931" s="9"/>
      <c r="M8931" s="9"/>
      <c r="O8931" s="9"/>
      <c r="P8931" s="9"/>
      <c r="Q8931" s="9"/>
      <c r="R8931" s="36"/>
      <c r="V8931" s="36"/>
    </row>
    <row r="8932" spans="1:22" x14ac:dyDescent="0.25">
      <c r="A8932" s="86"/>
      <c r="B8932" s="9"/>
      <c r="C8932" s="9"/>
      <c r="D8932" s="9"/>
      <c r="E8932" s="9"/>
      <c r="F8932" s="9"/>
      <c r="I8932" s="9"/>
      <c r="K8932" s="9"/>
      <c r="L8932" s="9"/>
      <c r="M8932" s="9"/>
      <c r="O8932" s="9"/>
      <c r="P8932" s="9"/>
      <c r="Q8932" s="9"/>
      <c r="R8932" s="36"/>
      <c r="V8932" s="36"/>
    </row>
    <row r="8933" spans="1:22" x14ac:dyDescent="0.25">
      <c r="A8933" s="86"/>
      <c r="B8933" s="9"/>
      <c r="C8933" s="9"/>
      <c r="D8933" s="9"/>
      <c r="E8933" s="9"/>
      <c r="F8933" s="9"/>
      <c r="I8933" s="9"/>
      <c r="K8933" s="9"/>
      <c r="L8933" s="9"/>
      <c r="M8933" s="9"/>
      <c r="O8933" s="9"/>
      <c r="P8933" s="9"/>
      <c r="Q8933" s="9"/>
      <c r="R8933" s="36"/>
      <c r="V8933" s="36"/>
    </row>
    <row r="8934" spans="1:22" x14ac:dyDescent="0.25">
      <c r="A8934" s="86"/>
      <c r="B8934" s="9"/>
      <c r="C8934" s="9"/>
      <c r="D8934" s="9"/>
      <c r="E8934" s="9"/>
      <c r="F8934" s="9"/>
      <c r="I8934" s="9"/>
      <c r="K8934" s="9"/>
      <c r="L8934" s="9"/>
      <c r="M8934" s="9"/>
      <c r="O8934" s="9"/>
      <c r="P8934" s="9"/>
      <c r="Q8934" s="9"/>
      <c r="R8934" s="36"/>
      <c r="V8934" s="36"/>
    </row>
    <row r="8935" spans="1:22" x14ac:dyDescent="0.25">
      <c r="A8935" s="86"/>
      <c r="B8935" s="9"/>
      <c r="C8935" s="9"/>
      <c r="D8935" s="9"/>
      <c r="E8935" s="9"/>
      <c r="F8935" s="9"/>
      <c r="I8935" s="9"/>
      <c r="K8935" s="9"/>
      <c r="L8935" s="9"/>
      <c r="M8935" s="9"/>
      <c r="O8935" s="9"/>
      <c r="P8935" s="9"/>
      <c r="Q8935" s="9"/>
      <c r="R8935" s="36"/>
      <c r="V8935" s="36"/>
    </row>
    <row r="8936" spans="1:22" x14ac:dyDescent="0.25">
      <c r="A8936" s="86"/>
      <c r="B8936" s="9"/>
      <c r="C8936" s="9"/>
      <c r="D8936" s="9"/>
      <c r="E8936" s="9"/>
      <c r="F8936" s="9"/>
      <c r="I8936" s="9"/>
      <c r="K8936" s="9"/>
      <c r="L8936" s="9"/>
      <c r="M8936" s="9"/>
      <c r="O8936" s="9"/>
      <c r="P8936" s="9"/>
      <c r="Q8936" s="9"/>
      <c r="R8936" s="36"/>
      <c r="V8936" s="36"/>
    </row>
    <row r="8937" spans="1:22" x14ac:dyDescent="0.25">
      <c r="A8937" s="86"/>
      <c r="B8937" s="9"/>
      <c r="C8937" s="9"/>
      <c r="D8937" s="9"/>
      <c r="E8937" s="9"/>
      <c r="F8937" s="9"/>
      <c r="I8937" s="9"/>
      <c r="K8937" s="9"/>
      <c r="L8937" s="9"/>
      <c r="M8937" s="9"/>
      <c r="O8937" s="9"/>
      <c r="P8937" s="9"/>
      <c r="Q8937" s="9"/>
      <c r="R8937" s="36"/>
      <c r="V8937" s="36"/>
    </row>
    <row r="8938" spans="1:22" x14ac:dyDescent="0.25">
      <c r="A8938" s="86"/>
      <c r="B8938" s="9"/>
      <c r="C8938" s="9"/>
      <c r="D8938" s="9"/>
      <c r="E8938" s="9"/>
      <c r="F8938" s="9"/>
      <c r="I8938" s="9"/>
      <c r="K8938" s="9"/>
      <c r="L8938" s="9"/>
      <c r="M8938" s="9"/>
      <c r="O8938" s="9"/>
      <c r="P8938" s="9"/>
      <c r="Q8938" s="9"/>
      <c r="R8938" s="36"/>
      <c r="V8938" s="36"/>
    </row>
    <row r="8939" spans="1:22" x14ac:dyDescent="0.25">
      <c r="A8939" s="86"/>
      <c r="B8939" s="9"/>
      <c r="C8939" s="9"/>
      <c r="D8939" s="9"/>
      <c r="E8939" s="9"/>
      <c r="F8939" s="9"/>
      <c r="I8939" s="9"/>
      <c r="K8939" s="9"/>
      <c r="L8939" s="9"/>
      <c r="M8939" s="9"/>
      <c r="O8939" s="9"/>
      <c r="P8939" s="9"/>
      <c r="Q8939" s="9"/>
      <c r="R8939" s="36"/>
      <c r="V8939" s="36"/>
    </row>
    <row r="8940" spans="1:22" x14ac:dyDescent="0.25">
      <c r="A8940" s="86"/>
      <c r="B8940" s="9"/>
      <c r="C8940" s="9"/>
      <c r="D8940" s="9"/>
      <c r="E8940" s="9"/>
      <c r="F8940" s="9"/>
      <c r="I8940" s="9"/>
      <c r="K8940" s="9"/>
      <c r="L8940" s="9"/>
      <c r="M8940" s="9"/>
      <c r="O8940" s="9"/>
      <c r="P8940" s="9"/>
      <c r="Q8940" s="9"/>
      <c r="R8940" s="36"/>
      <c r="V8940" s="36"/>
    </row>
    <row r="8941" spans="1:22" x14ac:dyDescent="0.25">
      <c r="A8941" s="86"/>
      <c r="B8941" s="9"/>
      <c r="C8941" s="9"/>
      <c r="D8941" s="9"/>
      <c r="E8941" s="9"/>
      <c r="F8941" s="9"/>
      <c r="I8941" s="9"/>
      <c r="K8941" s="9"/>
      <c r="L8941" s="9"/>
      <c r="M8941" s="9"/>
      <c r="O8941" s="9"/>
      <c r="P8941" s="9"/>
      <c r="Q8941" s="9"/>
      <c r="R8941" s="36"/>
      <c r="V8941" s="36"/>
    </row>
    <row r="8942" spans="1:22" x14ac:dyDescent="0.25">
      <c r="A8942" s="86"/>
      <c r="B8942" s="9"/>
      <c r="C8942" s="9"/>
      <c r="D8942" s="9"/>
      <c r="E8942" s="9"/>
      <c r="F8942" s="9"/>
      <c r="I8942" s="9"/>
      <c r="K8942" s="9"/>
      <c r="L8942" s="9"/>
      <c r="M8942" s="9"/>
      <c r="O8942" s="9"/>
      <c r="P8942" s="9"/>
      <c r="Q8942" s="9"/>
      <c r="R8942" s="36"/>
      <c r="V8942" s="36"/>
    </row>
    <row r="8943" spans="1:22" x14ac:dyDescent="0.25">
      <c r="A8943" s="86"/>
      <c r="B8943" s="9"/>
      <c r="C8943" s="9"/>
      <c r="D8943" s="9"/>
      <c r="E8943" s="9"/>
      <c r="F8943" s="9"/>
      <c r="I8943" s="9"/>
      <c r="K8943" s="9"/>
      <c r="L8943" s="9"/>
      <c r="M8943" s="9"/>
      <c r="O8943" s="9"/>
      <c r="P8943" s="9"/>
      <c r="Q8943" s="9"/>
      <c r="R8943" s="36"/>
      <c r="V8943" s="36"/>
    </row>
    <row r="8944" spans="1:22" x14ac:dyDescent="0.25">
      <c r="A8944" s="86"/>
      <c r="B8944" s="9"/>
      <c r="C8944" s="9"/>
      <c r="D8944" s="9"/>
      <c r="E8944" s="9"/>
      <c r="F8944" s="9"/>
      <c r="I8944" s="9"/>
      <c r="K8944" s="9"/>
      <c r="L8944" s="9"/>
      <c r="M8944" s="9"/>
      <c r="O8944" s="9"/>
      <c r="P8944" s="9"/>
      <c r="Q8944" s="9"/>
      <c r="R8944" s="36"/>
      <c r="V8944" s="36"/>
    </row>
    <row r="8945" spans="1:22" x14ac:dyDescent="0.25">
      <c r="A8945" s="86"/>
      <c r="B8945" s="9"/>
      <c r="C8945" s="9"/>
      <c r="D8945" s="9"/>
      <c r="E8945" s="9"/>
      <c r="F8945" s="9"/>
      <c r="I8945" s="9"/>
      <c r="K8945" s="9"/>
      <c r="L8945" s="9"/>
      <c r="M8945" s="9"/>
      <c r="O8945" s="9"/>
      <c r="P8945" s="9"/>
      <c r="Q8945" s="9"/>
      <c r="R8945" s="36"/>
      <c r="V8945" s="36"/>
    </row>
    <row r="8946" spans="1:22" x14ac:dyDescent="0.25">
      <c r="A8946" s="86"/>
      <c r="B8946" s="9"/>
      <c r="C8946" s="9"/>
      <c r="D8946" s="9"/>
      <c r="E8946" s="9"/>
      <c r="F8946" s="9"/>
      <c r="I8946" s="9"/>
      <c r="K8946" s="9"/>
      <c r="L8946" s="9"/>
      <c r="M8946" s="9"/>
      <c r="O8946" s="9"/>
      <c r="P8946" s="9"/>
      <c r="Q8946" s="9"/>
      <c r="R8946" s="36"/>
      <c r="V8946" s="36"/>
    </row>
    <row r="8947" spans="1:22" x14ac:dyDescent="0.25">
      <c r="A8947" s="86"/>
      <c r="B8947" s="9"/>
      <c r="C8947" s="9"/>
      <c r="D8947" s="9"/>
      <c r="E8947" s="9"/>
      <c r="F8947" s="9"/>
      <c r="I8947" s="9"/>
      <c r="K8947" s="9"/>
      <c r="L8947" s="9"/>
      <c r="M8947" s="9"/>
      <c r="O8947" s="9"/>
      <c r="P8947" s="9"/>
      <c r="Q8947" s="9"/>
      <c r="R8947" s="36"/>
      <c r="V8947" s="36"/>
    </row>
    <row r="8948" spans="1:22" x14ac:dyDescent="0.25">
      <c r="A8948" s="86"/>
      <c r="B8948" s="9"/>
      <c r="C8948" s="9"/>
      <c r="D8948" s="9"/>
      <c r="E8948" s="9"/>
      <c r="F8948" s="9"/>
      <c r="I8948" s="9"/>
      <c r="K8948" s="9"/>
      <c r="L8948" s="9"/>
      <c r="M8948" s="9"/>
      <c r="O8948" s="9"/>
      <c r="P8948" s="9"/>
      <c r="Q8948" s="9"/>
      <c r="R8948" s="36"/>
      <c r="V8948" s="36"/>
    </row>
    <row r="8949" spans="1:22" x14ac:dyDescent="0.25">
      <c r="A8949" s="86"/>
      <c r="B8949" s="9"/>
      <c r="C8949" s="9"/>
      <c r="D8949" s="9"/>
      <c r="E8949" s="9"/>
      <c r="F8949" s="9"/>
      <c r="I8949" s="9"/>
      <c r="K8949" s="9"/>
      <c r="L8949" s="9"/>
      <c r="M8949" s="9"/>
      <c r="O8949" s="9"/>
      <c r="P8949" s="9"/>
      <c r="Q8949" s="9"/>
      <c r="R8949" s="36"/>
      <c r="V8949" s="36"/>
    </row>
    <row r="8950" spans="1:22" x14ac:dyDescent="0.25">
      <c r="A8950" s="86"/>
      <c r="B8950" s="9"/>
      <c r="C8950" s="9"/>
      <c r="D8950" s="9"/>
      <c r="E8950" s="9"/>
      <c r="F8950" s="9"/>
      <c r="I8950" s="9"/>
      <c r="K8950" s="9"/>
      <c r="L8950" s="9"/>
      <c r="M8950" s="9"/>
      <c r="O8950" s="9"/>
      <c r="P8950" s="9"/>
      <c r="Q8950" s="9"/>
      <c r="R8950" s="36"/>
      <c r="V8950" s="36"/>
    </row>
    <row r="8951" spans="1:22" x14ac:dyDescent="0.25">
      <c r="A8951" s="86"/>
      <c r="B8951" s="9"/>
      <c r="C8951" s="9"/>
      <c r="D8951" s="9"/>
      <c r="E8951" s="9"/>
      <c r="F8951" s="9"/>
      <c r="I8951" s="9"/>
      <c r="K8951" s="9"/>
      <c r="L8951" s="9"/>
      <c r="M8951" s="9"/>
      <c r="O8951" s="9"/>
      <c r="P8951" s="9"/>
      <c r="Q8951" s="9"/>
      <c r="R8951" s="36"/>
      <c r="V8951" s="36"/>
    </row>
    <row r="8952" spans="1:22" x14ac:dyDescent="0.25">
      <c r="A8952" s="86"/>
      <c r="B8952" s="9"/>
      <c r="C8952" s="9"/>
      <c r="D8952" s="9"/>
      <c r="E8952" s="9"/>
      <c r="F8952" s="9"/>
      <c r="I8952" s="9"/>
      <c r="K8952" s="9"/>
      <c r="L8952" s="9"/>
      <c r="M8952" s="9"/>
      <c r="O8952" s="9"/>
      <c r="P8952" s="9"/>
      <c r="Q8952" s="9"/>
      <c r="R8952" s="36"/>
      <c r="V8952" s="36"/>
    </row>
    <row r="8953" spans="1:22" x14ac:dyDescent="0.25">
      <c r="A8953" s="86"/>
      <c r="B8953" s="9"/>
      <c r="C8953" s="9"/>
      <c r="D8953" s="9"/>
      <c r="E8953" s="9"/>
      <c r="F8953" s="9"/>
      <c r="I8953" s="9"/>
      <c r="K8953" s="9"/>
      <c r="L8953" s="9"/>
      <c r="M8953" s="9"/>
      <c r="O8953" s="9"/>
      <c r="P8953" s="9"/>
      <c r="Q8953" s="9"/>
      <c r="R8953" s="36"/>
      <c r="V8953" s="36"/>
    </row>
    <row r="8954" spans="1:22" x14ac:dyDescent="0.25">
      <c r="A8954" s="86"/>
      <c r="B8954" s="9"/>
      <c r="C8954" s="9"/>
      <c r="D8954" s="9"/>
      <c r="E8954" s="9"/>
      <c r="F8954" s="9"/>
      <c r="I8954" s="9"/>
      <c r="K8954" s="9"/>
      <c r="L8954" s="9"/>
      <c r="M8954" s="9"/>
      <c r="O8954" s="9"/>
      <c r="P8954" s="9"/>
      <c r="Q8954" s="9"/>
      <c r="R8954" s="36"/>
      <c r="V8954" s="36"/>
    </row>
    <row r="8955" spans="1:22" x14ac:dyDescent="0.25">
      <c r="A8955" s="86"/>
      <c r="B8955" s="9"/>
      <c r="C8955" s="9"/>
      <c r="D8955" s="9"/>
      <c r="E8955" s="9"/>
      <c r="F8955" s="9"/>
      <c r="I8955" s="9"/>
      <c r="K8955" s="9"/>
      <c r="L8955" s="9"/>
      <c r="M8955" s="9"/>
      <c r="O8955" s="9"/>
      <c r="P8955" s="9"/>
      <c r="Q8955" s="9"/>
      <c r="R8955" s="36"/>
      <c r="V8955" s="36"/>
    </row>
    <row r="8956" spans="1:22" x14ac:dyDescent="0.25">
      <c r="A8956" s="86"/>
      <c r="B8956" s="9"/>
      <c r="C8956" s="9"/>
      <c r="D8956" s="9"/>
      <c r="E8956" s="9"/>
      <c r="F8956" s="9"/>
      <c r="I8956" s="9"/>
      <c r="K8956" s="9"/>
      <c r="L8956" s="9"/>
      <c r="M8956" s="9"/>
      <c r="O8956" s="9"/>
      <c r="P8956" s="9"/>
      <c r="Q8956" s="9"/>
      <c r="R8956" s="36"/>
      <c r="V8956" s="36"/>
    </row>
    <row r="8957" spans="1:22" x14ac:dyDescent="0.25">
      <c r="A8957" s="86"/>
      <c r="B8957" s="9"/>
      <c r="C8957" s="9"/>
      <c r="D8957" s="9"/>
      <c r="E8957" s="9"/>
      <c r="F8957" s="9"/>
      <c r="I8957" s="9"/>
      <c r="K8957" s="9"/>
      <c r="L8957" s="9"/>
      <c r="M8957" s="9"/>
      <c r="O8957" s="9"/>
      <c r="P8957" s="9"/>
      <c r="Q8957" s="9"/>
      <c r="R8957" s="36"/>
      <c r="V8957" s="36"/>
    </row>
    <row r="8958" spans="1:22" x14ac:dyDescent="0.25">
      <c r="A8958" s="86"/>
      <c r="B8958" s="9"/>
      <c r="C8958" s="9"/>
      <c r="D8958" s="9"/>
      <c r="E8958" s="9"/>
      <c r="F8958" s="9"/>
      <c r="I8958" s="9"/>
      <c r="K8958" s="9"/>
      <c r="L8958" s="9"/>
      <c r="M8958" s="9"/>
      <c r="O8958" s="9"/>
      <c r="P8958" s="9"/>
      <c r="Q8958" s="9"/>
      <c r="R8958" s="36"/>
      <c r="V8958" s="36"/>
    </row>
    <row r="8959" spans="1:22" x14ac:dyDescent="0.25">
      <c r="A8959" s="86"/>
      <c r="B8959" s="9"/>
      <c r="C8959" s="9"/>
      <c r="D8959" s="9"/>
      <c r="E8959" s="9"/>
      <c r="F8959" s="9"/>
      <c r="I8959" s="9"/>
      <c r="K8959" s="9"/>
      <c r="L8959" s="9"/>
      <c r="M8959" s="9"/>
      <c r="O8959" s="9"/>
      <c r="P8959" s="9"/>
      <c r="Q8959" s="9"/>
      <c r="R8959" s="36"/>
      <c r="V8959" s="36"/>
    </row>
    <row r="8960" spans="1:22" x14ac:dyDescent="0.25">
      <c r="A8960" s="86"/>
      <c r="B8960" s="9"/>
      <c r="C8960" s="9"/>
      <c r="D8960" s="9"/>
      <c r="E8960" s="9"/>
      <c r="F8960" s="9"/>
      <c r="I8960" s="9"/>
      <c r="K8960" s="9"/>
      <c r="L8960" s="9"/>
      <c r="M8960" s="9"/>
      <c r="O8960" s="9"/>
      <c r="P8960" s="9"/>
      <c r="Q8960" s="9"/>
      <c r="R8960" s="36"/>
      <c r="V8960" s="36"/>
    </row>
    <row r="8961" spans="1:22" x14ac:dyDescent="0.25">
      <c r="A8961" s="86"/>
      <c r="B8961" s="9"/>
      <c r="C8961" s="9"/>
      <c r="D8961" s="9"/>
      <c r="E8961" s="9"/>
      <c r="F8961" s="9"/>
      <c r="I8961" s="9"/>
      <c r="K8961" s="9"/>
      <c r="L8961" s="9"/>
      <c r="M8961" s="9"/>
      <c r="O8961" s="9"/>
      <c r="P8961" s="9"/>
      <c r="Q8961" s="9"/>
      <c r="R8961" s="36"/>
      <c r="V8961" s="36"/>
    </row>
    <row r="8962" spans="1:22" x14ac:dyDescent="0.25">
      <c r="A8962" s="86"/>
      <c r="B8962" s="9"/>
      <c r="C8962" s="9"/>
      <c r="D8962" s="9"/>
      <c r="E8962" s="9"/>
      <c r="F8962" s="9"/>
      <c r="I8962" s="9"/>
      <c r="K8962" s="9"/>
      <c r="L8962" s="9"/>
      <c r="M8962" s="9"/>
      <c r="O8962" s="9"/>
      <c r="P8962" s="9"/>
      <c r="Q8962" s="9"/>
      <c r="R8962" s="36"/>
      <c r="V8962" s="36"/>
    </row>
    <row r="8963" spans="1:22" x14ac:dyDescent="0.25">
      <c r="A8963" s="86"/>
      <c r="B8963" s="9"/>
      <c r="C8963" s="9"/>
      <c r="D8963" s="9"/>
      <c r="E8963" s="9"/>
      <c r="F8963" s="9"/>
      <c r="I8963" s="9"/>
      <c r="K8963" s="9"/>
      <c r="L8963" s="9"/>
      <c r="M8963" s="9"/>
      <c r="O8963" s="9"/>
      <c r="P8963" s="9"/>
      <c r="Q8963" s="9"/>
      <c r="R8963" s="36"/>
      <c r="V8963" s="36"/>
    </row>
    <row r="8964" spans="1:22" x14ac:dyDescent="0.25">
      <c r="A8964" s="86"/>
      <c r="B8964" s="9"/>
      <c r="C8964" s="9"/>
      <c r="D8964" s="9"/>
      <c r="E8964" s="9"/>
      <c r="F8964" s="9"/>
      <c r="I8964" s="9"/>
      <c r="K8964" s="9"/>
      <c r="L8964" s="9"/>
      <c r="M8964" s="9"/>
      <c r="O8964" s="9"/>
      <c r="P8964" s="9"/>
      <c r="Q8964" s="9"/>
      <c r="R8964" s="36"/>
      <c r="V8964" s="36"/>
    </row>
    <row r="8965" spans="1:22" x14ac:dyDescent="0.25">
      <c r="A8965" s="86"/>
      <c r="B8965" s="9"/>
      <c r="C8965" s="9"/>
      <c r="D8965" s="9"/>
      <c r="E8965" s="9"/>
      <c r="F8965" s="9"/>
      <c r="I8965" s="9"/>
      <c r="K8965" s="9"/>
      <c r="L8965" s="9"/>
      <c r="M8965" s="9"/>
      <c r="O8965" s="9"/>
      <c r="P8965" s="9"/>
      <c r="Q8965" s="9"/>
      <c r="R8965" s="36"/>
      <c r="V8965" s="36"/>
    </row>
    <row r="8966" spans="1:22" x14ac:dyDescent="0.25">
      <c r="A8966" s="86"/>
      <c r="B8966" s="9"/>
      <c r="C8966" s="9"/>
      <c r="D8966" s="9"/>
      <c r="E8966" s="9"/>
      <c r="F8966" s="9"/>
      <c r="I8966" s="9"/>
      <c r="K8966" s="9"/>
      <c r="L8966" s="9"/>
      <c r="M8966" s="9"/>
      <c r="O8966" s="9"/>
      <c r="P8966" s="9"/>
      <c r="Q8966" s="9"/>
      <c r="R8966" s="36"/>
      <c r="V8966" s="36"/>
    </row>
    <row r="8967" spans="1:22" x14ac:dyDescent="0.25">
      <c r="A8967" s="86"/>
      <c r="B8967" s="9"/>
      <c r="C8967" s="9"/>
      <c r="D8967" s="9"/>
      <c r="E8967" s="9"/>
      <c r="F8967" s="9"/>
      <c r="I8967" s="9"/>
      <c r="K8967" s="9"/>
      <c r="L8967" s="9"/>
      <c r="M8967" s="9"/>
      <c r="O8967" s="9"/>
      <c r="P8967" s="9"/>
      <c r="Q8967" s="9"/>
      <c r="R8967" s="36"/>
      <c r="V8967" s="36"/>
    </row>
    <row r="8968" spans="1:22" x14ac:dyDescent="0.25">
      <c r="A8968" s="86"/>
      <c r="B8968" s="9"/>
      <c r="C8968" s="9"/>
      <c r="D8968" s="9"/>
      <c r="E8968" s="9"/>
      <c r="F8968" s="9"/>
      <c r="I8968" s="9"/>
      <c r="K8968" s="9"/>
      <c r="L8968" s="9"/>
      <c r="M8968" s="9"/>
      <c r="O8968" s="9"/>
      <c r="P8968" s="9"/>
      <c r="Q8968" s="9"/>
      <c r="R8968" s="36"/>
      <c r="V8968" s="36"/>
    </row>
    <row r="8969" spans="1:22" x14ac:dyDescent="0.25">
      <c r="A8969" s="86"/>
      <c r="B8969" s="9"/>
      <c r="C8969" s="9"/>
      <c r="D8969" s="9"/>
      <c r="E8969" s="9"/>
      <c r="F8969" s="9"/>
      <c r="I8969" s="9"/>
      <c r="K8969" s="9"/>
      <c r="L8969" s="9"/>
      <c r="M8969" s="9"/>
      <c r="O8969" s="9"/>
      <c r="P8969" s="9"/>
      <c r="Q8969" s="9"/>
      <c r="R8969" s="36"/>
      <c r="V8969" s="36"/>
    </row>
    <row r="8970" spans="1:22" x14ac:dyDescent="0.25">
      <c r="A8970" s="86"/>
      <c r="B8970" s="9"/>
      <c r="C8970" s="9"/>
      <c r="D8970" s="9"/>
      <c r="E8970" s="9"/>
      <c r="F8970" s="9"/>
      <c r="I8970" s="9"/>
      <c r="K8970" s="9"/>
      <c r="L8970" s="9"/>
      <c r="M8970" s="9"/>
      <c r="O8970" s="9"/>
      <c r="P8970" s="9"/>
      <c r="Q8970" s="9"/>
      <c r="R8970" s="36"/>
      <c r="V8970" s="36"/>
    </row>
    <row r="8971" spans="1:22" x14ac:dyDescent="0.25">
      <c r="A8971" s="86"/>
      <c r="B8971" s="9"/>
      <c r="C8971" s="9"/>
      <c r="D8971" s="9"/>
      <c r="E8971" s="9"/>
      <c r="F8971" s="9"/>
      <c r="I8971" s="9"/>
      <c r="K8971" s="9"/>
      <c r="L8971" s="9"/>
      <c r="M8971" s="9"/>
      <c r="O8971" s="9"/>
      <c r="P8971" s="9"/>
      <c r="Q8971" s="9"/>
      <c r="R8971" s="36"/>
      <c r="V8971" s="36"/>
    </row>
    <row r="8972" spans="1:22" x14ac:dyDescent="0.25">
      <c r="A8972" s="86"/>
      <c r="B8972" s="9"/>
      <c r="C8972" s="9"/>
      <c r="D8972" s="9"/>
      <c r="E8972" s="9"/>
      <c r="F8972" s="9"/>
      <c r="I8972" s="9"/>
      <c r="K8972" s="9"/>
      <c r="L8972" s="9"/>
      <c r="M8972" s="9"/>
      <c r="O8972" s="9"/>
      <c r="P8972" s="9"/>
      <c r="Q8972" s="9"/>
      <c r="R8972" s="36"/>
      <c r="V8972" s="36"/>
    </row>
    <row r="8973" spans="1:22" x14ac:dyDescent="0.25">
      <c r="A8973" s="86"/>
      <c r="B8973" s="9"/>
      <c r="C8973" s="9"/>
      <c r="D8973" s="9"/>
      <c r="E8973" s="9"/>
      <c r="F8973" s="9"/>
      <c r="I8973" s="9"/>
      <c r="K8973" s="9"/>
      <c r="L8973" s="9"/>
      <c r="M8973" s="9"/>
      <c r="O8973" s="9"/>
      <c r="P8973" s="9"/>
      <c r="Q8973" s="9"/>
      <c r="R8973" s="36"/>
      <c r="V8973" s="36"/>
    </row>
    <row r="8974" spans="1:22" x14ac:dyDescent="0.25">
      <c r="A8974" s="86"/>
      <c r="B8974" s="9"/>
      <c r="C8974" s="9"/>
      <c r="D8974" s="9"/>
      <c r="E8974" s="9"/>
      <c r="F8974" s="9"/>
      <c r="I8974" s="9"/>
      <c r="K8974" s="9"/>
      <c r="L8974" s="9"/>
      <c r="M8974" s="9"/>
      <c r="O8974" s="9"/>
      <c r="P8974" s="9"/>
      <c r="Q8974" s="9"/>
      <c r="R8974" s="36"/>
      <c r="V8974" s="36"/>
    </row>
    <row r="8975" spans="1:22" x14ac:dyDescent="0.25">
      <c r="A8975" s="86"/>
      <c r="B8975" s="9"/>
      <c r="C8975" s="9"/>
      <c r="D8975" s="9"/>
      <c r="E8975" s="9"/>
      <c r="F8975" s="9"/>
      <c r="I8975" s="9"/>
      <c r="K8975" s="9"/>
      <c r="L8975" s="9"/>
      <c r="M8975" s="9"/>
      <c r="O8975" s="9"/>
      <c r="P8975" s="9"/>
      <c r="Q8975" s="9"/>
      <c r="R8975" s="36"/>
      <c r="V8975" s="36"/>
    </row>
    <row r="8976" spans="1:22" x14ac:dyDescent="0.25">
      <c r="A8976" s="86"/>
      <c r="B8976" s="9"/>
      <c r="C8976" s="9"/>
      <c r="D8976" s="9"/>
      <c r="E8976" s="9"/>
      <c r="F8976" s="9"/>
      <c r="I8976" s="9"/>
      <c r="K8976" s="9"/>
      <c r="L8976" s="9"/>
      <c r="M8976" s="9"/>
      <c r="O8976" s="9"/>
      <c r="P8976" s="9"/>
      <c r="Q8976" s="9"/>
      <c r="R8976" s="36"/>
      <c r="V8976" s="36"/>
    </row>
    <row r="8977" spans="1:22" x14ac:dyDescent="0.25">
      <c r="A8977" s="86"/>
      <c r="B8977" s="9"/>
      <c r="C8977" s="9"/>
      <c r="D8977" s="9"/>
      <c r="E8977" s="9"/>
      <c r="F8977" s="9"/>
      <c r="I8977" s="9"/>
      <c r="K8977" s="9"/>
      <c r="L8977" s="9"/>
      <c r="M8977" s="9"/>
      <c r="O8977" s="9"/>
      <c r="P8977" s="9"/>
      <c r="Q8977" s="9"/>
      <c r="R8977" s="36"/>
      <c r="V8977" s="36"/>
    </row>
    <row r="8978" spans="1:22" x14ac:dyDescent="0.25">
      <c r="A8978" s="86"/>
      <c r="B8978" s="9"/>
      <c r="C8978" s="9"/>
      <c r="D8978" s="9"/>
      <c r="E8978" s="9"/>
      <c r="F8978" s="9"/>
      <c r="I8978" s="9"/>
      <c r="K8978" s="9"/>
      <c r="L8978" s="9"/>
      <c r="M8978" s="9"/>
      <c r="O8978" s="9"/>
      <c r="P8978" s="9"/>
      <c r="Q8978" s="9"/>
      <c r="R8978" s="36"/>
      <c r="V8978" s="36"/>
    </row>
    <row r="8979" spans="1:22" x14ac:dyDescent="0.25">
      <c r="A8979" s="86"/>
      <c r="B8979" s="9"/>
      <c r="C8979" s="9"/>
      <c r="D8979" s="9"/>
      <c r="E8979" s="9"/>
      <c r="F8979" s="9"/>
      <c r="I8979" s="9"/>
      <c r="K8979" s="9"/>
      <c r="L8979" s="9"/>
      <c r="M8979" s="9"/>
      <c r="O8979" s="9"/>
      <c r="P8979" s="9"/>
      <c r="Q8979" s="9"/>
      <c r="R8979" s="36"/>
      <c r="V8979" s="36"/>
    </row>
    <row r="8980" spans="1:22" x14ac:dyDescent="0.25">
      <c r="A8980" s="86"/>
      <c r="B8980" s="9"/>
      <c r="C8980" s="9"/>
      <c r="D8980" s="9"/>
      <c r="E8980" s="9"/>
      <c r="F8980" s="9"/>
      <c r="I8980" s="9"/>
      <c r="K8980" s="9"/>
      <c r="L8980" s="9"/>
      <c r="M8980" s="9"/>
      <c r="O8980" s="9"/>
      <c r="P8980" s="9"/>
      <c r="Q8980" s="9"/>
      <c r="R8980" s="36"/>
      <c r="V8980" s="36"/>
    </row>
    <row r="8981" spans="1:22" x14ac:dyDescent="0.25">
      <c r="A8981" s="86"/>
      <c r="B8981" s="9"/>
      <c r="C8981" s="9"/>
      <c r="D8981" s="9"/>
      <c r="E8981" s="9"/>
      <c r="F8981" s="9"/>
      <c r="I8981" s="9"/>
      <c r="K8981" s="9"/>
      <c r="L8981" s="9"/>
      <c r="M8981" s="9"/>
      <c r="O8981" s="9"/>
      <c r="P8981" s="9"/>
      <c r="Q8981" s="9"/>
      <c r="R8981" s="36"/>
      <c r="V8981" s="36"/>
    </row>
    <row r="8982" spans="1:22" x14ac:dyDescent="0.25">
      <c r="A8982" s="86"/>
      <c r="B8982" s="9"/>
      <c r="C8982" s="9"/>
      <c r="D8982" s="9"/>
      <c r="E8982" s="9"/>
      <c r="F8982" s="9"/>
      <c r="I8982" s="9"/>
      <c r="K8982" s="9"/>
      <c r="L8982" s="9"/>
      <c r="M8982" s="9"/>
      <c r="O8982" s="9"/>
      <c r="P8982" s="9"/>
      <c r="Q8982" s="9"/>
      <c r="R8982" s="36"/>
      <c r="V8982" s="36"/>
    </row>
    <row r="8983" spans="1:22" x14ac:dyDescent="0.25">
      <c r="A8983" s="86"/>
      <c r="B8983" s="9"/>
      <c r="C8983" s="9"/>
      <c r="D8983" s="9"/>
      <c r="E8983" s="9"/>
      <c r="F8983" s="9"/>
      <c r="I8983" s="9"/>
      <c r="K8983" s="9"/>
      <c r="L8983" s="9"/>
      <c r="M8983" s="9"/>
      <c r="O8983" s="9"/>
      <c r="P8983" s="9"/>
      <c r="Q8983" s="9"/>
      <c r="R8983" s="36"/>
      <c r="V8983" s="36"/>
    </row>
    <row r="8984" spans="1:22" x14ac:dyDescent="0.25">
      <c r="A8984" s="86"/>
      <c r="B8984" s="9"/>
      <c r="C8984" s="9"/>
      <c r="D8984" s="9"/>
      <c r="E8984" s="9"/>
      <c r="F8984" s="9"/>
      <c r="I8984" s="9"/>
      <c r="K8984" s="9"/>
      <c r="L8984" s="9"/>
      <c r="M8984" s="9"/>
      <c r="O8984" s="9"/>
      <c r="P8984" s="9"/>
      <c r="Q8984" s="9"/>
      <c r="R8984" s="36"/>
      <c r="V8984" s="36"/>
    </row>
    <row r="8985" spans="1:22" x14ac:dyDescent="0.25">
      <c r="A8985" s="86"/>
      <c r="B8985" s="9"/>
      <c r="C8985" s="9"/>
      <c r="D8985" s="9"/>
      <c r="E8985" s="9"/>
      <c r="F8985" s="9"/>
      <c r="I8985" s="9"/>
      <c r="K8985" s="9"/>
      <c r="L8985" s="9"/>
      <c r="M8985" s="9"/>
      <c r="O8985" s="9"/>
      <c r="P8985" s="9"/>
      <c r="Q8985" s="9"/>
      <c r="R8985" s="36"/>
      <c r="V8985" s="36"/>
    </row>
    <row r="8986" spans="1:22" x14ac:dyDescent="0.25">
      <c r="A8986" s="86"/>
      <c r="B8986" s="9"/>
      <c r="C8986" s="9"/>
      <c r="D8986" s="9"/>
      <c r="E8986" s="9"/>
      <c r="F8986" s="9"/>
      <c r="I8986" s="9"/>
      <c r="K8986" s="9"/>
      <c r="L8986" s="9"/>
      <c r="M8986" s="9"/>
      <c r="O8986" s="9"/>
      <c r="P8986" s="9"/>
      <c r="Q8986" s="9"/>
      <c r="R8986" s="36"/>
      <c r="V8986" s="36"/>
    </row>
    <row r="8987" spans="1:22" x14ac:dyDescent="0.25">
      <c r="A8987" s="86"/>
      <c r="B8987" s="9"/>
      <c r="C8987" s="9"/>
      <c r="D8987" s="9"/>
      <c r="E8987" s="9"/>
      <c r="F8987" s="9"/>
      <c r="I8987" s="9"/>
      <c r="K8987" s="9"/>
      <c r="L8987" s="9"/>
      <c r="M8987" s="9"/>
      <c r="O8987" s="9"/>
      <c r="P8987" s="9"/>
      <c r="Q8987" s="9"/>
      <c r="R8987" s="36"/>
      <c r="V8987" s="36"/>
    </row>
    <row r="8988" spans="1:22" x14ac:dyDescent="0.25">
      <c r="A8988" s="86"/>
      <c r="B8988" s="9"/>
      <c r="C8988" s="9"/>
      <c r="D8988" s="9"/>
      <c r="E8988" s="9"/>
      <c r="F8988" s="9"/>
      <c r="I8988" s="9"/>
      <c r="K8988" s="9"/>
      <c r="L8988" s="9"/>
      <c r="M8988" s="9"/>
      <c r="O8988" s="9"/>
      <c r="P8988" s="9"/>
      <c r="Q8988" s="9"/>
      <c r="R8988" s="36"/>
      <c r="V8988" s="36"/>
    </row>
    <row r="8989" spans="1:22" x14ac:dyDescent="0.25">
      <c r="A8989" s="86"/>
      <c r="B8989" s="9"/>
      <c r="C8989" s="9"/>
      <c r="D8989" s="9"/>
      <c r="E8989" s="9"/>
      <c r="F8989" s="9"/>
      <c r="I8989" s="9"/>
      <c r="K8989" s="9"/>
      <c r="L8989" s="9"/>
      <c r="M8989" s="9"/>
      <c r="O8989" s="9"/>
      <c r="P8989" s="9"/>
      <c r="Q8989" s="9"/>
      <c r="R8989" s="36"/>
      <c r="V8989" s="36"/>
    </row>
    <row r="8990" spans="1:22" x14ac:dyDescent="0.25">
      <c r="A8990" s="86"/>
      <c r="B8990" s="9"/>
      <c r="C8990" s="9"/>
      <c r="D8990" s="9"/>
      <c r="E8990" s="9"/>
      <c r="F8990" s="9"/>
      <c r="I8990" s="9"/>
      <c r="K8990" s="9"/>
      <c r="L8990" s="9"/>
      <c r="M8990" s="9"/>
      <c r="O8990" s="9"/>
      <c r="P8990" s="9"/>
      <c r="Q8990" s="9"/>
      <c r="R8990" s="36"/>
      <c r="V8990" s="36"/>
    </row>
    <row r="8991" spans="1:22" x14ac:dyDescent="0.25">
      <c r="A8991" s="86"/>
      <c r="B8991" s="9"/>
      <c r="C8991" s="9"/>
      <c r="D8991" s="9"/>
      <c r="E8991" s="9"/>
      <c r="F8991" s="9"/>
      <c r="I8991" s="9"/>
      <c r="K8991" s="9"/>
      <c r="L8991" s="9"/>
      <c r="M8991" s="9"/>
      <c r="O8991" s="9"/>
      <c r="P8991" s="9"/>
      <c r="Q8991" s="9"/>
      <c r="R8991" s="36"/>
      <c r="V8991" s="36"/>
    </row>
    <row r="8992" spans="1:22" x14ac:dyDescent="0.25">
      <c r="A8992" s="86"/>
      <c r="B8992" s="9"/>
      <c r="C8992" s="9"/>
      <c r="D8992" s="9"/>
      <c r="E8992" s="9"/>
      <c r="F8992" s="9"/>
      <c r="I8992" s="9"/>
      <c r="K8992" s="9"/>
      <c r="L8992" s="9"/>
      <c r="M8992" s="9"/>
      <c r="O8992" s="9"/>
      <c r="P8992" s="9"/>
      <c r="Q8992" s="9"/>
      <c r="R8992" s="36"/>
      <c r="V8992" s="36"/>
    </row>
    <row r="8993" spans="1:22" x14ac:dyDescent="0.25">
      <c r="A8993" s="86"/>
      <c r="B8993" s="9"/>
      <c r="C8993" s="9"/>
      <c r="D8993" s="9"/>
      <c r="E8993" s="9"/>
      <c r="F8993" s="9"/>
      <c r="I8993" s="9"/>
      <c r="K8993" s="9"/>
      <c r="L8993" s="9"/>
      <c r="M8993" s="9"/>
      <c r="O8993" s="9"/>
      <c r="P8993" s="9"/>
      <c r="Q8993" s="9"/>
      <c r="R8993" s="36"/>
      <c r="V8993" s="36"/>
    </row>
    <row r="8994" spans="1:22" x14ac:dyDescent="0.25">
      <c r="A8994" s="86"/>
      <c r="B8994" s="9"/>
      <c r="C8994" s="9"/>
      <c r="D8994" s="9"/>
      <c r="E8994" s="9"/>
      <c r="F8994" s="9"/>
      <c r="I8994" s="9"/>
      <c r="K8994" s="9"/>
      <c r="L8994" s="9"/>
      <c r="M8994" s="9"/>
      <c r="O8994" s="9"/>
      <c r="P8994" s="9"/>
      <c r="Q8994" s="9"/>
      <c r="R8994" s="36"/>
      <c r="V8994" s="36"/>
    </row>
    <row r="8995" spans="1:22" x14ac:dyDescent="0.25">
      <c r="A8995" s="86"/>
      <c r="B8995" s="9"/>
      <c r="C8995" s="9"/>
      <c r="D8995" s="9"/>
      <c r="E8995" s="9"/>
      <c r="F8995" s="9"/>
      <c r="I8995" s="9"/>
      <c r="K8995" s="9"/>
      <c r="L8995" s="9"/>
      <c r="M8995" s="9"/>
      <c r="O8995" s="9"/>
      <c r="P8995" s="9"/>
      <c r="Q8995" s="9"/>
      <c r="R8995" s="36"/>
      <c r="V8995" s="36"/>
    </row>
    <row r="8996" spans="1:22" x14ac:dyDescent="0.25">
      <c r="A8996" s="86"/>
      <c r="B8996" s="9"/>
      <c r="C8996" s="9"/>
      <c r="D8996" s="9"/>
      <c r="E8996" s="9"/>
      <c r="F8996" s="9"/>
      <c r="I8996" s="9"/>
      <c r="K8996" s="9"/>
      <c r="L8996" s="9"/>
      <c r="M8996" s="9"/>
      <c r="O8996" s="9"/>
      <c r="P8996" s="9"/>
      <c r="Q8996" s="9"/>
      <c r="R8996" s="36"/>
      <c r="V8996" s="36"/>
    </row>
    <row r="8997" spans="1:22" x14ac:dyDescent="0.25">
      <c r="A8997" s="86"/>
      <c r="B8997" s="9"/>
      <c r="C8997" s="9"/>
      <c r="D8997" s="9"/>
      <c r="E8997" s="9"/>
      <c r="F8997" s="9"/>
      <c r="I8997" s="9"/>
      <c r="K8997" s="9"/>
      <c r="L8997" s="9"/>
      <c r="M8997" s="9"/>
      <c r="O8997" s="9"/>
      <c r="P8997" s="9"/>
      <c r="Q8997" s="9"/>
      <c r="R8997" s="36"/>
      <c r="V8997" s="36"/>
    </row>
    <row r="8998" spans="1:22" x14ac:dyDescent="0.25">
      <c r="A8998" s="86"/>
      <c r="B8998" s="9"/>
      <c r="C8998" s="9"/>
      <c r="D8998" s="9"/>
      <c r="E8998" s="9"/>
      <c r="F8998" s="9"/>
      <c r="I8998" s="9"/>
      <c r="K8998" s="9"/>
      <c r="L8998" s="9"/>
      <c r="M8998" s="9"/>
      <c r="O8998" s="9"/>
      <c r="P8998" s="9"/>
      <c r="Q8998" s="9"/>
      <c r="R8998" s="36"/>
      <c r="V8998" s="36"/>
    </row>
    <row r="8999" spans="1:22" x14ac:dyDescent="0.25">
      <c r="A8999" s="86"/>
      <c r="B8999" s="9"/>
      <c r="C8999" s="9"/>
      <c r="D8999" s="9"/>
      <c r="E8999" s="9"/>
      <c r="F8999" s="9"/>
      <c r="I8999" s="9"/>
      <c r="K8999" s="9"/>
      <c r="L8999" s="9"/>
      <c r="M8999" s="9"/>
      <c r="O8999" s="9"/>
      <c r="P8999" s="9"/>
      <c r="Q8999" s="9"/>
      <c r="R8999" s="36"/>
      <c r="V8999" s="36"/>
    </row>
    <row r="9000" spans="1:22" x14ac:dyDescent="0.25">
      <c r="A9000" s="86"/>
      <c r="B9000" s="9"/>
      <c r="C9000" s="9"/>
      <c r="D9000" s="9"/>
      <c r="E9000" s="9"/>
      <c r="F9000" s="9"/>
      <c r="I9000" s="9"/>
      <c r="K9000" s="9"/>
      <c r="L9000" s="9"/>
      <c r="M9000" s="9"/>
      <c r="O9000" s="9"/>
      <c r="P9000" s="9"/>
      <c r="Q9000" s="9"/>
      <c r="R9000" s="36"/>
      <c r="V9000" s="36"/>
    </row>
    <row r="9001" spans="1:22" x14ac:dyDescent="0.25">
      <c r="A9001" s="86"/>
      <c r="B9001" s="9"/>
      <c r="C9001" s="9"/>
      <c r="D9001" s="9"/>
      <c r="E9001" s="9"/>
      <c r="F9001" s="9"/>
      <c r="I9001" s="9"/>
      <c r="K9001" s="9"/>
      <c r="L9001" s="9"/>
      <c r="M9001" s="9"/>
      <c r="O9001" s="9"/>
      <c r="P9001" s="9"/>
      <c r="Q9001" s="9"/>
      <c r="R9001" s="36"/>
      <c r="V9001" s="36"/>
    </row>
    <row r="9002" spans="1:22" x14ac:dyDescent="0.25">
      <c r="A9002" s="86"/>
      <c r="B9002" s="9"/>
      <c r="C9002" s="9"/>
      <c r="D9002" s="9"/>
      <c r="E9002" s="9"/>
      <c r="F9002" s="9"/>
      <c r="I9002" s="9"/>
      <c r="K9002" s="9"/>
      <c r="L9002" s="9"/>
      <c r="M9002" s="9"/>
      <c r="O9002" s="9"/>
      <c r="P9002" s="9"/>
      <c r="Q9002" s="9"/>
      <c r="R9002" s="36"/>
      <c r="V9002" s="36"/>
    </row>
    <row r="9003" spans="1:22" x14ac:dyDescent="0.25">
      <c r="A9003" s="86"/>
      <c r="B9003" s="9"/>
      <c r="C9003" s="9"/>
      <c r="D9003" s="9"/>
      <c r="E9003" s="9"/>
      <c r="F9003" s="9"/>
      <c r="I9003" s="9"/>
      <c r="K9003" s="9"/>
      <c r="L9003" s="9"/>
      <c r="M9003" s="9"/>
      <c r="O9003" s="9"/>
      <c r="P9003" s="9"/>
      <c r="Q9003" s="9"/>
      <c r="R9003" s="36"/>
      <c r="V9003" s="36"/>
    </row>
    <row r="9004" spans="1:22" x14ac:dyDescent="0.25">
      <c r="A9004" s="86"/>
      <c r="B9004" s="9"/>
      <c r="C9004" s="9"/>
      <c r="D9004" s="9"/>
      <c r="E9004" s="9"/>
      <c r="F9004" s="9"/>
      <c r="I9004" s="9"/>
      <c r="K9004" s="9"/>
      <c r="L9004" s="9"/>
      <c r="M9004" s="9"/>
      <c r="O9004" s="9"/>
      <c r="P9004" s="9"/>
      <c r="Q9004" s="9"/>
      <c r="R9004" s="36"/>
      <c r="V9004" s="36"/>
    </row>
    <row r="9005" spans="1:22" x14ac:dyDescent="0.25">
      <c r="A9005" s="86"/>
      <c r="B9005" s="9"/>
      <c r="C9005" s="9"/>
      <c r="D9005" s="9"/>
      <c r="E9005" s="9"/>
      <c r="F9005" s="9"/>
      <c r="I9005" s="9"/>
      <c r="K9005" s="9"/>
      <c r="L9005" s="9"/>
      <c r="M9005" s="9"/>
      <c r="O9005" s="9"/>
      <c r="P9005" s="9"/>
      <c r="Q9005" s="9"/>
      <c r="R9005" s="36"/>
      <c r="V9005" s="36"/>
    </row>
    <row r="9006" spans="1:22" x14ac:dyDescent="0.25">
      <c r="A9006" s="86"/>
      <c r="B9006" s="9"/>
      <c r="C9006" s="9"/>
      <c r="D9006" s="9"/>
      <c r="E9006" s="9"/>
      <c r="F9006" s="9"/>
      <c r="I9006" s="9"/>
      <c r="K9006" s="9"/>
      <c r="L9006" s="9"/>
      <c r="M9006" s="9"/>
      <c r="O9006" s="9"/>
      <c r="P9006" s="9"/>
      <c r="Q9006" s="9"/>
      <c r="R9006" s="36"/>
      <c r="V9006" s="36"/>
    </row>
    <row r="9007" spans="1:22" x14ac:dyDescent="0.25">
      <c r="A9007" s="86"/>
      <c r="B9007" s="9"/>
      <c r="C9007" s="9"/>
      <c r="D9007" s="9"/>
      <c r="E9007" s="9"/>
      <c r="F9007" s="9"/>
      <c r="I9007" s="9"/>
      <c r="K9007" s="9"/>
      <c r="L9007" s="9"/>
      <c r="M9007" s="9"/>
      <c r="O9007" s="9"/>
      <c r="P9007" s="9"/>
      <c r="Q9007" s="9"/>
      <c r="R9007" s="36"/>
      <c r="V9007" s="36"/>
    </row>
    <row r="9008" spans="1:22" x14ac:dyDescent="0.25">
      <c r="A9008" s="86"/>
      <c r="B9008" s="9"/>
      <c r="C9008" s="9"/>
      <c r="D9008" s="9"/>
      <c r="E9008" s="9"/>
      <c r="F9008" s="9"/>
      <c r="I9008" s="9"/>
      <c r="K9008" s="9"/>
      <c r="L9008" s="9"/>
      <c r="M9008" s="9"/>
      <c r="O9008" s="9"/>
      <c r="P9008" s="9"/>
      <c r="Q9008" s="9"/>
      <c r="R9008" s="36"/>
      <c r="V9008" s="36"/>
    </row>
    <row r="9009" spans="1:22" x14ac:dyDescent="0.25">
      <c r="A9009" s="86"/>
      <c r="B9009" s="9"/>
      <c r="C9009" s="9"/>
      <c r="D9009" s="9"/>
      <c r="E9009" s="9"/>
      <c r="F9009" s="9"/>
      <c r="I9009" s="9"/>
      <c r="K9009" s="9"/>
      <c r="L9009" s="9"/>
      <c r="M9009" s="9"/>
      <c r="O9009" s="9"/>
      <c r="P9009" s="9"/>
      <c r="Q9009" s="9"/>
      <c r="R9009" s="36"/>
      <c r="V9009" s="36"/>
    </row>
    <row r="9010" spans="1:22" x14ac:dyDescent="0.25">
      <c r="A9010" s="86"/>
      <c r="B9010" s="9"/>
      <c r="C9010" s="9"/>
      <c r="D9010" s="9"/>
      <c r="E9010" s="9"/>
      <c r="F9010" s="9"/>
      <c r="I9010" s="9"/>
      <c r="K9010" s="9"/>
      <c r="L9010" s="9"/>
      <c r="M9010" s="9"/>
      <c r="O9010" s="9"/>
      <c r="P9010" s="9"/>
      <c r="Q9010" s="9"/>
      <c r="R9010" s="36"/>
      <c r="V9010" s="36"/>
    </row>
    <row r="9011" spans="1:22" x14ac:dyDescent="0.25">
      <c r="A9011" s="86"/>
      <c r="B9011" s="9"/>
      <c r="C9011" s="9"/>
      <c r="D9011" s="9"/>
      <c r="E9011" s="9"/>
      <c r="F9011" s="9"/>
      <c r="I9011" s="9"/>
      <c r="K9011" s="9"/>
      <c r="L9011" s="9"/>
      <c r="M9011" s="9"/>
      <c r="O9011" s="9"/>
      <c r="P9011" s="9"/>
      <c r="Q9011" s="9"/>
      <c r="R9011" s="36"/>
      <c r="V9011" s="36"/>
    </row>
    <row r="9012" spans="1:22" x14ac:dyDescent="0.25">
      <c r="A9012" s="86"/>
      <c r="B9012" s="9"/>
      <c r="C9012" s="9"/>
      <c r="D9012" s="9"/>
      <c r="E9012" s="9"/>
      <c r="F9012" s="9"/>
      <c r="I9012" s="9"/>
      <c r="K9012" s="9"/>
      <c r="L9012" s="9"/>
      <c r="M9012" s="9"/>
      <c r="O9012" s="9"/>
      <c r="P9012" s="9"/>
      <c r="Q9012" s="9"/>
      <c r="R9012" s="36"/>
      <c r="V9012" s="36"/>
    </row>
    <row r="9013" spans="1:22" x14ac:dyDescent="0.25">
      <c r="A9013" s="86"/>
      <c r="B9013" s="9"/>
      <c r="C9013" s="9"/>
      <c r="D9013" s="9"/>
      <c r="E9013" s="9"/>
      <c r="F9013" s="9"/>
      <c r="I9013" s="9"/>
      <c r="K9013" s="9"/>
      <c r="L9013" s="9"/>
      <c r="M9013" s="9"/>
      <c r="O9013" s="9"/>
      <c r="P9013" s="9"/>
      <c r="Q9013" s="9"/>
      <c r="R9013" s="36"/>
      <c r="V9013" s="36"/>
    </row>
    <row r="9014" spans="1:22" x14ac:dyDescent="0.25">
      <c r="A9014" s="86"/>
      <c r="B9014" s="9"/>
      <c r="C9014" s="9"/>
      <c r="D9014" s="9"/>
      <c r="E9014" s="9"/>
      <c r="F9014" s="9"/>
      <c r="I9014" s="9"/>
      <c r="K9014" s="9"/>
      <c r="L9014" s="9"/>
      <c r="M9014" s="9"/>
      <c r="O9014" s="9"/>
      <c r="P9014" s="9"/>
      <c r="Q9014" s="9"/>
      <c r="R9014" s="36"/>
      <c r="V9014" s="36"/>
    </row>
    <row r="9015" spans="1:22" x14ac:dyDescent="0.25">
      <c r="A9015" s="86"/>
      <c r="B9015" s="9"/>
      <c r="C9015" s="9"/>
      <c r="D9015" s="9"/>
      <c r="E9015" s="9"/>
      <c r="F9015" s="9"/>
      <c r="I9015" s="9"/>
      <c r="K9015" s="9"/>
      <c r="L9015" s="9"/>
      <c r="M9015" s="9"/>
      <c r="O9015" s="9"/>
      <c r="P9015" s="9"/>
      <c r="Q9015" s="9"/>
      <c r="R9015" s="36"/>
      <c r="V9015" s="36"/>
    </row>
    <row r="9016" spans="1:22" x14ac:dyDescent="0.25">
      <c r="A9016" s="86"/>
      <c r="B9016" s="9"/>
      <c r="C9016" s="9"/>
      <c r="D9016" s="9"/>
      <c r="E9016" s="9"/>
      <c r="F9016" s="9"/>
      <c r="I9016" s="9"/>
      <c r="K9016" s="9"/>
      <c r="L9016" s="9"/>
      <c r="M9016" s="9"/>
      <c r="O9016" s="9"/>
      <c r="P9016" s="9"/>
      <c r="Q9016" s="9"/>
      <c r="R9016" s="36"/>
      <c r="V9016" s="36"/>
    </row>
    <row r="9017" spans="1:22" x14ac:dyDescent="0.25">
      <c r="A9017" s="86"/>
      <c r="B9017" s="9"/>
      <c r="C9017" s="9"/>
      <c r="D9017" s="9"/>
      <c r="E9017" s="9"/>
      <c r="F9017" s="9"/>
      <c r="I9017" s="9"/>
      <c r="K9017" s="9"/>
      <c r="L9017" s="9"/>
      <c r="M9017" s="9"/>
      <c r="O9017" s="9"/>
      <c r="P9017" s="9"/>
      <c r="Q9017" s="9"/>
      <c r="R9017" s="36"/>
      <c r="V9017" s="36"/>
    </row>
    <row r="9018" spans="1:22" x14ac:dyDescent="0.25">
      <c r="A9018" s="86"/>
      <c r="B9018" s="9"/>
      <c r="C9018" s="9"/>
      <c r="D9018" s="9"/>
      <c r="E9018" s="9"/>
      <c r="F9018" s="9"/>
      <c r="I9018" s="9"/>
      <c r="K9018" s="9"/>
      <c r="L9018" s="9"/>
      <c r="M9018" s="9"/>
      <c r="O9018" s="9"/>
      <c r="P9018" s="9"/>
      <c r="Q9018" s="9"/>
      <c r="R9018" s="36"/>
      <c r="V9018" s="36"/>
    </row>
    <row r="9019" spans="1:22" x14ac:dyDescent="0.25">
      <c r="A9019" s="86"/>
      <c r="B9019" s="9"/>
      <c r="C9019" s="9"/>
      <c r="D9019" s="9"/>
      <c r="E9019" s="9"/>
      <c r="F9019" s="9"/>
      <c r="I9019" s="9"/>
      <c r="K9019" s="9"/>
      <c r="L9019" s="9"/>
      <c r="M9019" s="9"/>
      <c r="O9019" s="9"/>
      <c r="P9019" s="9"/>
      <c r="Q9019" s="9"/>
      <c r="R9019" s="36"/>
      <c r="V9019" s="36"/>
    </row>
    <row r="9020" spans="1:22" x14ac:dyDescent="0.25">
      <c r="A9020" s="86"/>
      <c r="B9020" s="9"/>
      <c r="C9020" s="9"/>
      <c r="D9020" s="9"/>
      <c r="E9020" s="9"/>
      <c r="F9020" s="9"/>
      <c r="I9020" s="9"/>
      <c r="K9020" s="9"/>
      <c r="L9020" s="9"/>
      <c r="M9020" s="9"/>
      <c r="O9020" s="9"/>
      <c r="P9020" s="9"/>
      <c r="Q9020" s="9"/>
      <c r="R9020" s="36"/>
      <c r="V9020" s="36"/>
    </row>
    <row r="9021" spans="1:22" x14ac:dyDescent="0.25">
      <c r="A9021" s="86"/>
      <c r="B9021" s="9"/>
      <c r="C9021" s="9"/>
      <c r="D9021" s="9"/>
      <c r="E9021" s="9"/>
      <c r="F9021" s="9"/>
      <c r="I9021" s="9"/>
      <c r="K9021" s="9"/>
      <c r="L9021" s="9"/>
      <c r="M9021" s="9"/>
      <c r="O9021" s="9"/>
      <c r="P9021" s="9"/>
      <c r="Q9021" s="9"/>
      <c r="R9021" s="36"/>
      <c r="V9021" s="36"/>
    </row>
    <row r="9022" spans="1:22" x14ac:dyDescent="0.25">
      <c r="A9022" s="86"/>
      <c r="B9022" s="9"/>
      <c r="C9022" s="9"/>
      <c r="D9022" s="9"/>
      <c r="E9022" s="9"/>
      <c r="F9022" s="9"/>
      <c r="I9022" s="9"/>
      <c r="K9022" s="9"/>
      <c r="L9022" s="9"/>
      <c r="M9022" s="9"/>
      <c r="O9022" s="9"/>
      <c r="P9022" s="9"/>
      <c r="Q9022" s="9"/>
      <c r="R9022" s="36"/>
      <c r="V9022" s="36"/>
    </row>
    <row r="9023" spans="1:22" x14ac:dyDescent="0.25">
      <c r="A9023" s="86"/>
      <c r="B9023" s="9"/>
      <c r="C9023" s="9"/>
      <c r="D9023" s="9"/>
      <c r="E9023" s="9"/>
      <c r="F9023" s="9"/>
      <c r="I9023" s="9"/>
      <c r="K9023" s="9"/>
      <c r="L9023" s="9"/>
      <c r="M9023" s="9"/>
      <c r="O9023" s="9"/>
      <c r="P9023" s="9"/>
      <c r="Q9023" s="9"/>
      <c r="R9023" s="36"/>
      <c r="V9023" s="36"/>
    </row>
    <row r="9024" spans="1:22" x14ac:dyDescent="0.25">
      <c r="A9024" s="86"/>
      <c r="B9024" s="9"/>
      <c r="C9024" s="9"/>
      <c r="D9024" s="9"/>
      <c r="E9024" s="9"/>
      <c r="F9024" s="9"/>
      <c r="I9024" s="9"/>
      <c r="K9024" s="9"/>
      <c r="L9024" s="9"/>
      <c r="M9024" s="9"/>
      <c r="O9024" s="9"/>
      <c r="P9024" s="9"/>
      <c r="Q9024" s="9"/>
      <c r="R9024" s="36"/>
      <c r="V9024" s="36"/>
    </row>
    <row r="9025" spans="1:22" x14ac:dyDescent="0.25">
      <c r="A9025" s="86"/>
      <c r="B9025" s="9"/>
      <c r="C9025" s="9"/>
      <c r="D9025" s="9"/>
      <c r="E9025" s="9"/>
      <c r="F9025" s="9"/>
      <c r="I9025" s="9"/>
      <c r="K9025" s="9"/>
      <c r="L9025" s="9"/>
      <c r="M9025" s="9"/>
      <c r="O9025" s="9"/>
      <c r="P9025" s="9"/>
      <c r="Q9025" s="9"/>
      <c r="R9025" s="36"/>
      <c r="V9025" s="36"/>
    </row>
    <row r="9026" spans="1:22" x14ac:dyDescent="0.25">
      <c r="A9026" s="86"/>
      <c r="B9026" s="9"/>
      <c r="C9026" s="9"/>
      <c r="D9026" s="9"/>
      <c r="E9026" s="9"/>
      <c r="F9026" s="9"/>
      <c r="I9026" s="9"/>
      <c r="K9026" s="9"/>
      <c r="L9026" s="9"/>
      <c r="M9026" s="9"/>
      <c r="O9026" s="9"/>
      <c r="P9026" s="9"/>
      <c r="Q9026" s="9"/>
      <c r="R9026" s="36"/>
      <c r="V9026" s="36"/>
    </row>
    <row r="9027" spans="1:22" x14ac:dyDescent="0.25">
      <c r="A9027" s="86"/>
      <c r="B9027" s="9"/>
      <c r="C9027" s="9"/>
      <c r="D9027" s="9"/>
      <c r="E9027" s="9"/>
      <c r="F9027" s="9"/>
      <c r="I9027" s="9"/>
      <c r="K9027" s="9"/>
      <c r="L9027" s="9"/>
      <c r="M9027" s="9"/>
      <c r="O9027" s="9"/>
      <c r="P9027" s="9"/>
      <c r="Q9027" s="9"/>
      <c r="R9027" s="36"/>
      <c r="V9027" s="36"/>
    </row>
    <row r="9028" spans="1:22" x14ac:dyDescent="0.25">
      <c r="A9028" s="86"/>
      <c r="B9028" s="9"/>
      <c r="C9028" s="9"/>
      <c r="D9028" s="9"/>
      <c r="E9028" s="9"/>
      <c r="F9028" s="9"/>
      <c r="I9028" s="9"/>
      <c r="K9028" s="9"/>
      <c r="L9028" s="9"/>
      <c r="M9028" s="9"/>
      <c r="O9028" s="9"/>
      <c r="P9028" s="9"/>
      <c r="Q9028" s="9"/>
      <c r="R9028" s="36"/>
      <c r="V9028" s="36"/>
    </row>
    <row r="9029" spans="1:22" x14ac:dyDescent="0.25">
      <c r="A9029" s="86"/>
      <c r="B9029" s="9"/>
      <c r="C9029" s="9"/>
      <c r="D9029" s="9"/>
      <c r="E9029" s="9"/>
      <c r="F9029" s="9"/>
      <c r="I9029" s="9"/>
      <c r="K9029" s="9"/>
      <c r="L9029" s="9"/>
      <c r="M9029" s="9"/>
      <c r="O9029" s="9"/>
      <c r="P9029" s="9"/>
      <c r="Q9029" s="9"/>
      <c r="R9029" s="36"/>
      <c r="V9029" s="36"/>
    </row>
    <row r="9030" spans="1:22" x14ac:dyDescent="0.25">
      <c r="A9030" s="86"/>
      <c r="B9030" s="9"/>
      <c r="C9030" s="9"/>
      <c r="D9030" s="9"/>
      <c r="E9030" s="9"/>
      <c r="F9030" s="9"/>
      <c r="I9030" s="9"/>
      <c r="K9030" s="9"/>
      <c r="L9030" s="9"/>
      <c r="M9030" s="9"/>
      <c r="O9030" s="9"/>
      <c r="P9030" s="9"/>
      <c r="Q9030" s="9"/>
      <c r="R9030" s="36"/>
      <c r="V9030" s="36"/>
    </row>
    <row r="9031" spans="1:22" x14ac:dyDescent="0.25">
      <c r="A9031" s="86"/>
      <c r="B9031" s="9"/>
      <c r="C9031" s="9"/>
      <c r="D9031" s="9"/>
      <c r="E9031" s="9"/>
      <c r="F9031" s="9"/>
      <c r="I9031" s="9"/>
      <c r="K9031" s="9"/>
      <c r="L9031" s="9"/>
      <c r="M9031" s="9"/>
      <c r="O9031" s="9"/>
      <c r="P9031" s="9"/>
      <c r="Q9031" s="9"/>
      <c r="R9031" s="36"/>
      <c r="V9031" s="36"/>
    </row>
    <row r="9032" spans="1:22" x14ac:dyDescent="0.25">
      <c r="A9032" s="86"/>
      <c r="B9032" s="9"/>
      <c r="C9032" s="9"/>
      <c r="D9032" s="9"/>
      <c r="E9032" s="9"/>
      <c r="F9032" s="9"/>
      <c r="I9032" s="9"/>
      <c r="K9032" s="9"/>
      <c r="L9032" s="9"/>
      <c r="M9032" s="9"/>
      <c r="O9032" s="9"/>
      <c r="P9032" s="9"/>
      <c r="Q9032" s="9"/>
      <c r="R9032" s="36"/>
      <c r="V9032" s="36"/>
    </row>
    <row r="9033" spans="1:22" x14ac:dyDescent="0.25">
      <c r="A9033" s="86"/>
      <c r="B9033" s="9"/>
      <c r="C9033" s="9"/>
      <c r="D9033" s="9"/>
      <c r="E9033" s="9"/>
      <c r="F9033" s="9"/>
      <c r="I9033" s="9"/>
      <c r="K9033" s="9"/>
      <c r="L9033" s="9"/>
      <c r="M9033" s="9"/>
      <c r="O9033" s="9"/>
      <c r="P9033" s="9"/>
      <c r="Q9033" s="9"/>
      <c r="R9033" s="36"/>
      <c r="V9033" s="36"/>
    </row>
    <row r="9034" spans="1:22" x14ac:dyDescent="0.25">
      <c r="A9034" s="86"/>
      <c r="B9034" s="9"/>
      <c r="C9034" s="9"/>
      <c r="D9034" s="9"/>
      <c r="E9034" s="9"/>
      <c r="F9034" s="9"/>
      <c r="I9034" s="9"/>
      <c r="K9034" s="9"/>
      <c r="L9034" s="9"/>
      <c r="M9034" s="9"/>
      <c r="O9034" s="9"/>
      <c r="P9034" s="9"/>
      <c r="Q9034" s="9"/>
      <c r="R9034" s="36"/>
      <c r="V9034" s="36"/>
    </row>
    <row r="9035" spans="1:22" x14ac:dyDescent="0.25">
      <c r="A9035" s="86"/>
      <c r="B9035" s="9"/>
      <c r="C9035" s="9"/>
      <c r="D9035" s="9"/>
      <c r="E9035" s="9"/>
      <c r="F9035" s="9"/>
      <c r="I9035" s="9"/>
      <c r="K9035" s="9"/>
      <c r="L9035" s="9"/>
      <c r="M9035" s="9"/>
      <c r="O9035" s="9"/>
      <c r="P9035" s="9"/>
      <c r="Q9035" s="9"/>
      <c r="R9035" s="36"/>
      <c r="V9035" s="36"/>
    </row>
    <row r="9036" spans="1:22" x14ac:dyDescent="0.25">
      <c r="A9036" s="86"/>
      <c r="B9036" s="9"/>
      <c r="C9036" s="9"/>
      <c r="D9036" s="9"/>
      <c r="E9036" s="9"/>
      <c r="F9036" s="9"/>
      <c r="I9036" s="9"/>
      <c r="K9036" s="9"/>
      <c r="L9036" s="9"/>
      <c r="M9036" s="9"/>
      <c r="O9036" s="9"/>
      <c r="P9036" s="9"/>
      <c r="Q9036" s="9"/>
      <c r="R9036" s="36"/>
      <c r="V9036" s="36"/>
    </row>
    <row r="9037" spans="1:22" x14ac:dyDescent="0.25">
      <c r="A9037" s="86"/>
      <c r="B9037" s="9"/>
      <c r="C9037" s="9"/>
      <c r="D9037" s="9"/>
      <c r="E9037" s="9"/>
      <c r="F9037" s="9"/>
      <c r="I9037" s="9"/>
      <c r="K9037" s="9"/>
      <c r="L9037" s="9"/>
      <c r="M9037" s="9"/>
      <c r="O9037" s="9"/>
      <c r="P9037" s="9"/>
      <c r="Q9037" s="9"/>
      <c r="R9037" s="36"/>
      <c r="V9037" s="36"/>
    </row>
    <row r="9038" spans="1:22" x14ac:dyDescent="0.25">
      <c r="A9038" s="86"/>
      <c r="B9038" s="9"/>
      <c r="C9038" s="9"/>
      <c r="D9038" s="9"/>
      <c r="E9038" s="9"/>
      <c r="F9038" s="9"/>
      <c r="I9038" s="9"/>
      <c r="K9038" s="9"/>
      <c r="L9038" s="9"/>
      <c r="M9038" s="9"/>
      <c r="O9038" s="9"/>
      <c r="P9038" s="9"/>
      <c r="Q9038" s="9"/>
      <c r="R9038" s="36"/>
      <c r="V9038" s="36"/>
    </row>
    <row r="9039" spans="1:22" x14ac:dyDescent="0.25">
      <c r="A9039" s="86"/>
      <c r="B9039" s="9"/>
      <c r="C9039" s="9"/>
      <c r="D9039" s="9"/>
      <c r="E9039" s="9"/>
      <c r="F9039" s="9"/>
      <c r="I9039" s="9"/>
      <c r="K9039" s="9"/>
      <c r="L9039" s="9"/>
      <c r="M9039" s="9"/>
      <c r="O9039" s="9"/>
      <c r="P9039" s="9"/>
      <c r="Q9039" s="9"/>
      <c r="R9039" s="36"/>
      <c r="V9039" s="36"/>
    </row>
    <row r="9040" spans="1:22" x14ac:dyDescent="0.25">
      <c r="A9040" s="86"/>
      <c r="B9040" s="9"/>
      <c r="C9040" s="9"/>
      <c r="D9040" s="9"/>
      <c r="E9040" s="9"/>
      <c r="F9040" s="9"/>
      <c r="I9040" s="9"/>
      <c r="K9040" s="9"/>
      <c r="L9040" s="9"/>
      <c r="M9040" s="9"/>
      <c r="O9040" s="9"/>
      <c r="P9040" s="9"/>
      <c r="Q9040" s="9"/>
      <c r="R9040" s="36"/>
      <c r="V9040" s="36"/>
    </row>
    <row r="9041" spans="1:22" x14ac:dyDescent="0.25">
      <c r="A9041" s="86"/>
      <c r="B9041" s="9"/>
      <c r="C9041" s="9"/>
      <c r="D9041" s="9"/>
      <c r="E9041" s="9"/>
      <c r="F9041" s="9"/>
      <c r="I9041" s="9"/>
      <c r="K9041" s="9"/>
      <c r="L9041" s="9"/>
      <c r="M9041" s="9"/>
      <c r="O9041" s="9"/>
      <c r="P9041" s="9"/>
      <c r="Q9041" s="9"/>
      <c r="R9041" s="36"/>
      <c r="V9041" s="36"/>
    </row>
    <row r="9042" spans="1:22" x14ac:dyDescent="0.25">
      <c r="A9042" s="86"/>
      <c r="B9042" s="9"/>
      <c r="C9042" s="9"/>
      <c r="D9042" s="9"/>
      <c r="E9042" s="9"/>
      <c r="F9042" s="9"/>
      <c r="I9042" s="9"/>
      <c r="K9042" s="9"/>
      <c r="L9042" s="9"/>
      <c r="M9042" s="9"/>
      <c r="O9042" s="9"/>
      <c r="P9042" s="9"/>
      <c r="Q9042" s="9"/>
      <c r="R9042" s="36"/>
      <c r="V9042" s="36"/>
    </row>
    <row r="9043" spans="1:22" x14ac:dyDescent="0.25">
      <c r="A9043" s="86"/>
      <c r="B9043" s="9"/>
      <c r="C9043" s="9"/>
      <c r="D9043" s="9"/>
      <c r="E9043" s="9"/>
      <c r="F9043" s="9"/>
      <c r="I9043" s="9"/>
      <c r="K9043" s="9"/>
      <c r="L9043" s="9"/>
      <c r="M9043" s="9"/>
      <c r="O9043" s="9"/>
      <c r="P9043" s="9"/>
      <c r="Q9043" s="9"/>
      <c r="R9043" s="36"/>
      <c r="V9043" s="36"/>
    </row>
    <row r="9044" spans="1:22" x14ac:dyDescent="0.25">
      <c r="A9044" s="86"/>
      <c r="B9044" s="9"/>
      <c r="C9044" s="9"/>
      <c r="D9044" s="9"/>
      <c r="E9044" s="9"/>
      <c r="F9044" s="9"/>
      <c r="I9044" s="9"/>
      <c r="K9044" s="9"/>
      <c r="L9044" s="9"/>
      <c r="M9044" s="9"/>
      <c r="O9044" s="9"/>
      <c r="P9044" s="9"/>
      <c r="Q9044" s="9"/>
      <c r="R9044" s="36"/>
      <c r="V9044" s="36"/>
    </row>
    <row r="9045" spans="1:22" x14ac:dyDescent="0.25">
      <c r="A9045" s="86"/>
      <c r="B9045" s="9"/>
      <c r="C9045" s="9"/>
      <c r="D9045" s="9"/>
      <c r="E9045" s="9"/>
      <c r="F9045" s="9"/>
      <c r="I9045" s="9"/>
      <c r="K9045" s="9"/>
      <c r="L9045" s="9"/>
      <c r="M9045" s="9"/>
      <c r="O9045" s="9"/>
      <c r="P9045" s="9"/>
      <c r="Q9045" s="9"/>
      <c r="R9045" s="36"/>
      <c r="V9045" s="36"/>
    </row>
    <row r="9046" spans="1:22" x14ac:dyDescent="0.25">
      <c r="A9046" s="86"/>
      <c r="B9046" s="9"/>
      <c r="C9046" s="9"/>
      <c r="D9046" s="9"/>
      <c r="E9046" s="9"/>
      <c r="F9046" s="9"/>
      <c r="I9046" s="9"/>
      <c r="K9046" s="9"/>
      <c r="L9046" s="9"/>
      <c r="M9046" s="9"/>
      <c r="O9046" s="9"/>
      <c r="P9046" s="9"/>
      <c r="Q9046" s="9"/>
      <c r="R9046" s="36"/>
      <c r="V9046" s="36"/>
    </row>
    <row r="9047" spans="1:22" x14ac:dyDescent="0.25">
      <c r="A9047" s="86"/>
      <c r="B9047" s="9"/>
      <c r="C9047" s="9"/>
      <c r="D9047" s="9"/>
      <c r="E9047" s="9"/>
      <c r="F9047" s="9"/>
      <c r="I9047" s="9"/>
      <c r="K9047" s="9"/>
      <c r="L9047" s="9"/>
      <c r="M9047" s="9"/>
      <c r="O9047" s="9"/>
      <c r="P9047" s="9"/>
      <c r="Q9047" s="9"/>
      <c r="R9047" s="36"/>
      <c r="V9047" s="36"/>
    </row>
    <row r="9048" spans="1:22" x14ac:dyDescent="0.25">
      <c r="A9048" s="86"/>
      <c r="B9048" s="9"/>
      <c r="C9048" s="9"/>
      <c r="D9048" s="9"/>
      <c r="E9048" s="9"/>
      <c r="F9048" s="9"/>
      <c r="I9048" s="9"/>
      <c r="K9048" s="9"/>
      <c r="L9048" s="9"/>
      <c r="M9048" s="9"/>
      <c r="O9048" s="9"/>
      <c r="P9048" s="9"/>
      <c r="Q9048" s="9"/>
      <c r="R9048" s="36"/>
      <c r="V9048" s="36"/>
    </row>
    <row r="9049" spans="1:22" x14ac:dyDescent="0.25">
      <c r="A9049" s="86"/>
      <c r="B9049" s="9"/>
      <c r="C9049" s="9"/>
      <c r="D9049" s="9"/>
      <c r="E9049" s="9"/>
      <c r="F9049" s="9"/>
      <c r="I9049" s="9"/>
      <c r="K9049" s="9"/>
      <c r="L9049" s="9"/>
      <c r="M9049" s="9"/>
      <c r="O9049" s="9"/>
      <c r="P9049" s="9"/>
      <c r="Q9049" s="9"/>
      <c r="R9049" s="36"/>
      <c r="V9049" s="36"/>
    </row>
    <row r="9050" spans="1:22" x14ac:dyDescent="0.25">
      <c r="A9050" s="86"/>
      <c r="B9050" s="9"/>
      <c r="C9050" s="9"/>
      <c r="D9050" s="9"/>
      <c r="E9050" s="9"/>
      <c r="F9050" s="9"/>
      <c r="I9050" s="9"/>
      <c r="K9050" s="9"/>
      <c r="L9050" s="9"/>
      <c r="M9050" s="9"/>
      <c r="O9050" s="9"/>
      <c r="P9050" s="9"/>
      <c r="Q9050" s="9"/>
      <c r="R9050" s="36"/>
      <c r="V9050" s="36"/>
    </row>
    <row r="9051" spans="1:22" x14ac:dyDescent="0.25">
      <c r="A9051" s="86"/>
      <c r="B9051" s="9"/>
      <c r="C9051" s="9"/>
      <c r="D9051" s="9"/>
      <c r="E9051" s="9"/>
      <c r="F9051" s="9"/>
      <c r="I9051" s="9"/>
      <c r="K9051" s="9"/>
      <c r="L9051" s="9"/>
      <c r="M9051" s="9"/>
      <c r="O9051" s="9"/>
      <c r="P9051" s="9"/>
      <c r="Q9051" s="9"/>
      <c r="R9051" s="36"/>
      <c r="V9051" s="36"/>
    </row>
    <row r="9052" spans="1:22" x14ac:dyDescent="0.25">
      <c r="A9052" s="86"/>
      <c r="B9052" s="9"/>
      <c r="C9052" s="9"/>
      <c r="D9052" s="9"/>
      <c r="E9052" s="9"/>
      <c r="F9052" s="9"/>
      <c r="I9052" s="9"/>
      <c r="K9052" s="9"/>
      <c r="L9052" s="9"/>
      <c r="M9052" s="9"/>
      <c r="O9052" s="9"/>
      <c r="P9052" s="9"/>
      <c r="Q9052" s="9"/>
      <c r="R9052" s="36"/>
      <c r="V9052" s="36"/>
    </row>
    <row r="9053" spans="1:22" x14ac:dyDescent="0.25">
      <c r="A9053" s="86"/>
      <c r="B9053" s="9"/>
      <c r="C9053" s="9"/>
      <c r="D9053" s="9"/>
      <c r="E9053" s="9"/>
      <c r="F9053" s="9"/>
      <c r="I9053" s="9"/>
      <c r="K9053" s="9"/>
      <c r="L9053" s="9"/>
      <c r="M9053" s="9"/>
      <c r="O9053" s="9"/>
      <c r="P9053" s="9"/>
      <c r="Q9053" s="9"/>
      <c r="R9053" s="36"/>
      <c r="V9053" s="36"/>
    </row>
    <row r="9054" spans="1:22" x14ac:dyDescent="0.25">
      <c r="A9054" s="86"/>
      <c r="B9054" s="9"/>
      <c r="C9054" s="9"/>
      <c r="D9054" s="9"/>
      <c r="E9054" s="9"/>
      <c r="F9054" s="9"/>
      <c r="I9054" s="9"/>
      <c r="K9054" s="9"/>
      <c r="L9054" s="9"/>
      <c r="M9054" s="9"/>
      <c r="O9054" s="9"/>
      <c r="P9054" s="9"/>
      <c r="Q9054" s="9"/>
      <c r="R9054" s="36"/>
      <c r="V9054" s="36"/>
    </row>
    <row r="9055" spans="1:22" x14ac:dyDescent="0.25">
      <c r="A9055" s="86"/>
      <c r="B9055" s="9"/>
      <c r="C9055" s="9"/>
      <c r="D9055" s="9"/>
      <c r="E9055" s="9"/>
      <c r="F9055" s="9"/>
      <c r="I9055" s="9"/>
      <c r="K9055" s="9"/>
      <c r="L9055" s="9"/>
      <c r="M9055" s="9"/>
      <c r="O9055" s="9"/>
      <c r="P9055" s="9"/>
      <c r="Q9055" s="9"/>
      <c r="R9055" s="36"/>
      <c r="V9055" s="36"/>
    </row>
    <row r="9056" spans="1:22" x14ac:dyDescent="0.25">
      <c r="A9056" s="86"/>
      <c r="B9056" s="9"/>
      <c r="C9056" s="9"/>
      <c r="D9056" s="9"/>
      <c r="E9056" s="9"/>
      <c r="F9056" s="9"/>
      <c r="I9056" s="9"/>
      <c r="K9056" s="9"/>
      <c r="L9056" s="9"/>
      <c r="M9056" s="9"/>
      <c r="O9056" s="9"/>
      <c r="P9056" s="9"/>
      <c r="Q9056" s="9"/>
      <c r="R9056" s="36"/>
      <c r="V9056" s="36"/>
    </row>
    <row r="9057" spans="1:22" x14ac:dyDescent="0.25">
      <c r="A9057" s="86"/>
      <c r="B9057" s="9"/>
      <c r="C9057" s="9"/>
      <c r="D9057" s="9"/>
      <c r="E9057" s="9"/>
      <c r="F9057" s="9"/>
      <c r="I9057" s="9"/>
      <c r="K9057" s="9"/>
      <c r="L9057" s="9"/>
      <c r="M9057" s="9"/>
      <c r="O9057" s="9"/>
      <c r="P9057" s="9"/>
      <c r="Q9057" s="9"/>
      <c r="R9057" s="36"/>
      <c r="V9057" s="36"/>
    </row>
    <row r="9058" spans="1:22" x14ac:dyDescent="0.25">
      <c r="A9058" s="86"/>
      <c r="B9058" s="9"/>
      <c r="C9058" s="9"/>
      <c r="D9058" s="9"/>
      <c r="E9058" s="9"/>
      <c r="F9058" s="9"/>
      <c r="I9058" s="9"/>
      <c r="K9058" s="9"/>
      <c r="L9058" s="9"/>
      <c r="M9058" s="9"/>
      <c r="O9058" s="9"/>
      <c r="P9058" s="9"/>
      <c r="Q9058" s="9"/>
      <c r="R9058" s="36"/>
      <c r="V9058" s="36"/>
    </row>
    <row r="9059" spans="1:22" x14ac:dyDescent="0.25">
      <c r="A9059" s="86"/>
      <c r="B9059" s="9"/>
      <c r="C9059" s="9"/>
      <c r="D9059" s="9"/>
      <c r="E9059" s="9"/>
      <c r="F9059" s="9"/>
      <c r="I9059" s="9"/>
      <c r="K9059" s="9"/>
      <c r="L9059" s="9"/>
      <c r="M9059" s="9"/>
      <c r="O9059" s="9"/>
      <c r="P9059" s="9"/>
      <c r="Q9059" s="9"/>
      <c r="R9059" s="36"/>
      <c r="V9059" s="36"/>
    </row>
    <row r="9060" spans="1:22" x14ac:dyDescent="0.25">
      <c r="A9060" s="86"/>
      <c r="B9060" s="9"/>
      <c r="C9060" s="9"/>
      <c r="D9060" s="9"/>
      <c r="E9060" s="9"/>
      <c r="F9060" s="9"/>
      <c r="I9060" s="9"/>
      <c r="K9060" s="9"/>
      <c r="L9060" s="9"/>
      <c r="M9060" s="9"/>
      <c r="O9060" s="9"/>
      <c r="P9060" s="9"/>
      <c r="Q9060" s="9"/>
      <c r="R9060" s="36"/>
      <c r="V9060" s="36"/>
    </row>
    <row r="9061" spans="1:22" x14ac:dyDescent="0.25">
      <c r="A9061" s="86"/>
      <c r="B9061" s="9"/>
      <c r="C9061" s="9"/>
      <c r="D9061" s="9"/>
      <c r="E9061" s="9"/>
      <c r="F9061" s="9"/>
      <c r="I9061" s="9"/>
      <c r="K9061" s="9"/>
      <c r="L9061" s="9"/>
      <c r="M9061" s="9"/>
      <c r="O9061" s="9"/>
      <c r="P9061" s="9"/>
      <c r="Q9061" s="9"/>
      <c r="R9061" s="36"/>
      <c r="V9061" s="36"/>
    </row>
    <row r="9062" spans="1:22" x14ac:dyDescent="0.25">
      <c r="A9062" s="86"/>
      <c r="B9062" s="9"/>
      <c r="C9062" s="9"/>
      <c r="D9062" s="9"/>
      <c r="E9062" s="9"/>
      <c r="F9062" s="9"/>
      <c r="I9062" s="9"/>
      <c r="K9062" s="9"/>
      <c r="L9062" s="9"/>
      <c r="M9062" s="9"/>
      <c r="O9062" s="9"/>
      <c r="P9062" s="9"/>
      <c r="Q9062" s="9"/>
      <c r="R9062" s="36"/>
      <c r="V9062" s="36"/>
    </row>
    <row r="9063" spans="1:22" x14ac:dyDescent="0.25">
      <c r="A9063" s="86"/>
      <c r="B9063" s="9"/>
      <c r="C9063" s="9"/>
      <c r="D9063" s="9"/>
      <c r="E9063" s="9"/>
      <c r="F9063" s="9"/>
      <c r="I9063" s="9"/>
      <c r="K9063" s="9"/>
      <c r="L9063" s="9"/>
      <c r="M9063" s="9"/>
      <c r="O9063" s="9"/>
      <c r="P9063" s="9"/>
      <c r="Q9063" s="9"/>
      <c r="R9063" s="36"/>
      <c r="V9063" s="36"/>
    </row>
    <row r="9064" spans="1:22" x14ac:dyDescent="0.25">
      <c r="A9064" s="86"/>
      <c r="B9064" s="9"/>
      <c r="C9064" s="9"/>
      <c r="D9064" s="9"/>
      <c r="E9064" s="9"/>
      <c r="F9064" s="9"/>
      <c r="I9064" s="9"/>
      <c r="K9064" s="9"/>
      <c r="L9064" s="9"/>
      <c r="M9064" s="9"/>
      <c r="O9064" s="9"/>
      <c r="P9064" s="9"/>
      <c r="Q9064" s="9"/>
      <c r="R9064" s="36"/>
      <c r="V9064" s="36"/>
    </row>
    <row r="9065" spans="1:22" x14ac:dyDescent="0.25">
      <c r="A9065" s="86"/>
      <c r="B9065" s="9"/>
      <c r="C9065" s="9"/>
      <c r="D9065" s="9"/>
      <c r="E9065" s="9"/>
      <c r="F9065" s="9"/>
      <c r="I9065" s="9"/>
      <c r="K9065" s="9"/>
      <c r="L9065" s="9"/>
      <c r="M9065" s="9"/>
      <c r="O9065" s="9"/>
      <c r="P9065" s="9"/>
      <c r="Q9065" s="9"/>
      <c r="R9065" s="36"/>
      <c r="V9065" s="36"/>
    </row>
    <row r="9066" spans="1:22" x14ac:dyDescent="0.25">
      <c r="A9066" s="86"/>
      <c r="B9066" s="9"/>
      <c r="C9066" s="9"/>
      <c r="D9066" s="9"/>
      <c r="E9066" s="9"/>
      <c r="F9066" s="9"/>
      <c r="I9066" s="9"/>
      <c r="K9066" s="9"/>
      <c r="L9066" s="9"/>
      <c r="M9066" s="9"/>
      <c r="O9066" s="9"/>
      <c r="P9066" s="9"/>
      <c r="Q9066" s="9"/>
      <c r="R9066" s="36"/>
      <c r="V9066" s="36"/>
    </row>
    <row r="9067" spans="1:22" x14ac:dyDescent="0.25">
      <c r="A9067" s="86"/>
      <c r="B9067" s="9"/>
      <c r="C9067" s="9"/>
      <c r="D9067" s="9"/>
      <c r="E9067" s="9"/>
      <c r="F9067" s="9"/>
      <c r="I9067" s="9"/>
      <c r="K9067" s="9"/>
      <c r="L9067" s="9"/>
      <c r="M9067" s="9"/>
      <c r="O9067" s="9"/>
      <c r="P9067" s="9"/>
      <c r="Q9067" s="9"/>
      <c r="R9067" s="36"/>
      <c r="V9067" s="36"/>
    </row>
    <row r="9068" spans="1:22" x14ac:dyDescent="0.25">
      <c r="A9068" s="86"/>
      <c r="B9068" s="9"/>
      <c r="C9068" s="9"/>
      <c r="D9068" s="9"/>
      <c r="E9068" s="9"/>
      <c r="F9068" s="9"/>
      <c r="I9068" s="9"/>
      <c r="K9068" s="9"/>
      <c r="L9068" s="9"/>
      <c r="M9068" s="9"/>
      <c r="O9068" s="9"/>
      <c r="P9068" s="9"/>
      <c r="Q9068" s="9"/>
      <c r="R9068" s="36"/>
      <c r="V9068" s="36"/>
    </row>
    <row r="9069" spans="1:22" x14ac:dyDescent="0.25">
      <c r="A9069" s="86"/>
      <c r="B9069" s="9"/>
      <c r="C9069" s="9"/>
      <c r="D9069" s="9"/>
      <c r="E9069" s="9"/>
      <c r="F9069" s="9"/>
      <c r="I9069" s="9"/>
      <c r="K9069" s="9"/>
      <c r="L9069" s="9"/>
      <c r="M9069" s="9"/>
      <c r="O9069" s="9"/>
      <c r="P9069" s="9"/>
      <c r="Q9069" s="9"/>
      <c r="R9069" s="36"/>
      <c r="V9069" s="36"/>
    </row>
    <row r="9070" spans="1:22" x14ac:dyDescent="0.25">
      <c r="A9070" s="86"/>
      <c r="B9070" s="9"/>
      <c r="C9070" s="9"/>
      <c r="D9070" s="9"/>
      <c r="E9070" s="9"/>
      <c r="F9070" s="9"/>
      <c r="I9070" s="9"/>
      <c r="K9070" s="9"/>
      <c r="L9070" s="9"/>
      <c r="M9070" s="9"/>
      <c r="O9070" s="9"/>
      <c r="P9070" s="9"/>
      <c r="Q9070" s="9"/>
      <c r="R9070" s="36"/>
      <c r="V9070" s="36"/>
    </row>
    <row r="9071" spans="1:22" x14ac:dyDescent="0.25">
      <c r="A9071" s="86"/>
      <c r="B9071" s="9"/>
      <c r="C9071" s="9"/>
      <c r="D9071" s="9"/>
      <c r="E9071" s="9"/>
      <c r="F9071" s="9"/>
      <c r="I9071" s="9"/>
      <c r="K9071" s="9"/>
      <c r="L9071" s="9"/>
      <c r="M9071" s="9"/>
      <c r="O9071" s="9"/>
      <c r="P9071" s="9"/>
      <c r="Q9071" s="9"/>
      <c r="R9071" s="36"/>
      <c r="V9071" s="36"/>
    </row>
    <row r="9072" spans="1:22" x14ac:dyDescent="0.25">
      <c r="A9072" s="86"/>
      <c r="B9072" s="9"/>
      <c r="C9072" s="9"/>
      <c r="D9072" s="9"/>
      <c r="E9072" s="9"/>
      <c r="F9072" s="9"/>
      <c r="I9072" s="9"/>
      <c r="K9072" s="9"/>
      <c r="L9072" s="9"/>
      <c r="M9072" s="9"/>
      <c r="O9072" s="9"/>
      <c r="P9072" s="9"/>
      <c r="Q9072" s="9"/>
      <c r="R9072" s="36"/>
      <c r="V9072" s="36"/>
    </row>
    <row r="9073" spans="1:22" x14ac:dyDescent="0.25">
      <c r="A9073" s="86"/>
      <c r="B9073" s="9"/>
      <c r="C9073" s="9"/>
      <c r="D9073" s="9"/>
      <c r="E9073" s="9"/>
      <c r="F9073" s="9"/>
      <c r="I9073" s="9"/>
      <c r="K9073" s="9"/>
      <c r="L9073" s="9"/>
      <c r="M9073" s="9"/>
      <c r="O9073" s="9"/>
      <c r="P9073" s="9"/>
      <c r="Q9073" s="9"/>
      <c r="R9073" s="36"/>
      <c r="V9073" s="36"/>
    </row>
    <row r="9074" spans="1:22" x14ac:dyDescent="0.25">
      <c r="A9074" s="86"/>
      <c r="B9074" s="9"/>
      <c r="C9074" s="9"/>
      <c r="D9074" s="9"/>
      <c r="E9074" s="9"/>
      <c r="F9074" s="9"/>
      <c r="I9074" s="9"/>
      <c r="K9074" s="9"/>
      <c r="L9074" s="9"/>
      <c r="M9074" s="9"/>
      <c r="O9074" s="9"/>
      <c r="P9074" s="9"/>
      <c r="Q9074" s="9"/>
      <c r="R9074" s="36"/>
      <c r="V9074" s="36"/>
    </row>
    <row r="9075" spans="1:22" x14ac:dyDescent="0.25">
      <c r="A9075" s="86"/>
      <c r="B9075" s="9"/>
      <c r="C9075" s="9"/>
      <c r="D9075" s="9"/>
      <c r="E9075" s="9"/>
      <c r="F9075" s="9"/>
      <c r="I9075" s="9"/>
      <c r="K9075" s="9"/>
      <c r="L9075" s="9"/>
      <c r="M9075" s="9"/>
      <c r="O9075" s="9"/>
      <c r="P9075" s="9"/>
      <c r="Q9075" s="9"/>
      <c r="R9075" s="36"/>
      <c r="V9075" s="36"/>
    </row>
    <row r="9076" spans="1:22" x14ac:dyDescent="0.25">
      <c r="A9076" s="86"/>
      <c r="B9076" s="9"/>
      <c r="C9076" s="9"/>
      <c r="D9076" s="9"/>
      <c r="E9076" s="9"/>
      <c r="F9076" s="9"/>
      <c r="I9076" s="9"/>
      <c r="K9076" s="9"/>
      <c r="L9076" s="9"/>
      <c r="M9076" s="9"/>
      <c r="O9076" s="9"/>
      <c r="P9076" s="9"/>
      <c r="Q9076" s="9"/>
      <c r="R9076" s="36"/>
      <c r="V9076" s="36"/>
    </row>
    <row r="9077" spans="1:22" x14ac:dyDescent="0.25">
      <c r="A9077" s="86"/>
      <c r="B9077" s="9"/>
      <c r="C9077" s="9"/>
      <c r="D9077" s="9"/>
      <c r="E9077" s="9"/>
      <c r="F9077" s="9"/>
      <c r="I9077" s="9"/>
      <c r="K9077" s="9"/>
      <c r="L9077" s="9"/>
      <c r="M9077" s="9"/>
      <c r="O9077" s="9"/>
      <c r="P9077" s="9"/>
      <c r="Q9077" s="9"/>
      <c r="R9077" s="36"/>
      <c r="V9077" s="36"/>
    </row>
    <row r="9078" spans="1:22" x14ac:dyDescent="0.25">
      <c r="A9078" s="86"/>
      <c r="B9078" s="9"/>
      <c r="C9078" s="9"/>
      <c r="D9078" s="9"/>
      <c r="E9078" s="9"/>
      <c r="F9078" s="9"/>
      <c r="I9078" s="9"/>
      <c r="K9078" s="9"/>
      <c r="L9078" s="9"/>
      <c r="M9078" s="9"/>
      <c r="O9078" s="9"/>
      <c r="P9078" s="9"/>
      <c r="Q9078" s="9"/>
      <c r="R9078" s="36"/>
      <c r="V9078" s="36"/>
    </row>
    <row r="9079" spans="1:22" x14ac:dyDescent="0.25">
      <c r="A9079" s="86"/>
      <c r="B9079" s="9"/>
      <c r="C9079" s="9"/>
      <c r="D9079" s="9"/>
      <c r="E9079" s="9"/>
      <c r="F9079" s="9"/>
      <c r="I9079" s="9"/>
      <c r="K9079" s="9"/>
      <c r="L9079" s="9"/>
      <c r="M9079" s="9"/>
      <c r="O9079" s="9"/>
      <c r="P9079" s="9"/>
      <c r="Q9079" s="9"/>
      <c r="R9079" s="36"/>
      <c r="V9079" s="36"/>
    </row>
    <row r="9080" spans="1:22" x14ac:dyDescent="0.25">
      <c r="A9080" s="86"/>
      <c r="B9080" s="9"/>
      <c r="C9080" s="9"/>
      <c r="D9080" s="9"/>
      <c r="E9080" s="9"/>
      <c r="F9080" s="9"/>
      <c r="I9080" s="9"/>
      <c r="K9080" s="9"/>
      <c r="L9080" s="9"/>
      <c r="M9080" s="9"/>
      <c r="O9080" s="9"/>
      <c r="P9080" s="9"/>
      <c r="Q9080" s="9"/>
      <c r="R9080" s="36"/>
      <c r="V9080" s="36"/>
    </row>
    <row r="9081" spans="1:22" x14ac:dyDescent="0.25">
      <c r="A9081" s="86"/>
      <c r="B9081" s="9"/>
      <c r="C9081" s="9"/>
      <c r="D9081" s="9"/>
      <c r="E9081" s="9"/>
      <c r="F9081" s="9"/>
      <c r="I9081" s="9"/>
      <c r="K9081" s="9"/>
      <c r="L9081" s="9"/>
      <c r="M9081" s="9"/>
      <c r="O9081" s="9"/>
      <c r="P9081" s="9"/>
      <c r="Q9081" s="9"/>
      <c r="R9081" s="36"/>
      <c r="V9081" s="36"/>
    </row>
    <row r="9082" spans="1:22" x14ac:dyDescent="0.25">
      <c r="A9082" s="86"/>
      <c r="B9082" s="9"/>
      <c r="C9082" s="9"/>
      <c r="D9082" s="9"/>
      <c r="E9082" s="9"/>
      <c r="F9082" s="9"/>
      <c r="I9082" s="9"/>
      <c r="K9082" s="9"/>
      <c r="L9082" s="9"/>
      <c r="M9082" s="9"/>
      <c r="O9082" s="9"/>
      <c r="P9082" s="9"/>
      <c r="Q9082" s="9"/>
      <c r="R9082" s="36"/>
      <c r="V9082" s="36"/>
    </row>
    <row r="9083" spans="1:22" x14ac:dyDescent="0.25">
      <c r="A9083" s="86"/>
      <c r="B9083" s="9"/>
      <c r="C9083" s="9"/>
      <c r="D9083" s="9"/>
      <c r="E9083" s="9"/>
      <c r="F9083" s="9"/>
      <c r="I9083" s="9"/>
      <c r="K9083" s="9"/>
      <c r="L9083" s="9"/>
      <c r="M9083" s="9"/>
      <c r="O9083" s="9"/>
      <c r="P9083" s="9"/>
      <c r="Q9083" s="9"/>
      <c r="R9083" s="36"/>
      <c r="V9083" s="36"/>
    </row>
    <row r="9084" spans="1:22" x14ac:dyDescent="0.25">
      <c r="A9084" s="86"/>
      <c r="B9084" s="9"/>
      <c r="C9084" s="9"/>
      <c r="D9084" s="9"/>
      <c r="E9084" s="9"/>
      <c r="F9084" s="9"/>
      <c r="I9084" s="9"/>
      <c r="K9084" s="9"/>
      <c r="L9084" s="9"/>
      <c r="M9084" s="9"/>
      <c r="O9084" s="9"/>
      <c r="P9084" s="9"/>
      <c r="Q9084" s="9"/>
      <c r="R9084" s="36"/>
      <c r="V9084" s="36"/>
    </row>
    <row r="9085" spans="1:22" x14ac:dyDescent="0.25">
      <c r="A9085" s="86"/>
      <c r="B9085" s="9"/>
      <c r="C9085" s="9"/>
      <c r="D9085" s="9"/>
      <c r="E9085" s="9"/>
      <c r="F9085" s="9"/>
      <c r="I9085" s="9"/>
      <c r="K9085" s="9"/>
      <c r="L9085" s="9"/>
      <c r="M9085" s="9"/>
      <c r="O9085" s="9"/>
      <c r="P9085" s="9"/>
      <c r="Q9085" s="9"/>
      <c r="R9085" s="36"/>
      <c r="V9085" s="36"/>
    </row>
    <row r="9086" spans="1:22" x14ac:dyDescent="0.25">
      <c r="A9086" s="86"/>
      <c r="B9086" s="9"/>
      <c r="C9086" s="9"/>
      <c r="D9086" s="9"/>
      <c r="E9086" s="9"/>
      <c r="F9086" s="9"/>
      <c r="I9086" s="9"/>
      <c r="K9086" s="9"/>
      <c r="L9086" s="9"/>
      <c r="M9086" s="9"/>
      <c r="O9086" s="9"/>
      <c r="P9086" s="9"/>
      <c r="Q9086" s="9"/>
      <c r="R9086" s="36"/>
      <c r="V9086" s="36"/>
    </row>
    <row r="9087" spans="1:22" x14ac:dyDescent="0.25">
      <c r="A9087" s="86"/>
      <c r="B9087" s="9"/>
      <c r="C9087" s="9"/>
      <c r="D9087" s="9"/>
      <c r="E9087" s="9"/>
      <c r="F9087" s="9"/>
      <c r="I9087" s="9"/>
      <c r="K9087" s="9"/>
      <c r="L9087" s="9"/>
      <c r="M9087" s="9"/>
      <c r="O9087" s="9"/>
      <c r="P9087" s="9"/>
      <c r="Q9087" s="9"/>
      <c r="R9087" s="36"/>
      <c r="V9087" s="36"/>
    </row>
    <row r="9088" spans="1:22" x14ac:dyDescent="0.25">
      <c r="A9088" s="86"/>
      <c r="B9088" s="9"/>
      <c r="C9088" s="9"/>
      <c r="D9088" s="9"/>
      <c r="E9088" s="9"/>
      <c r="F9088" s="9"/>
      <c r="I9088" s="9"/>
      <c r="K9088" s="9"/>
      <c r="L9088" s="9"/>
      <c r="M9088" s="9"/>
      <c r="O9088" s="9"/>
      <c r="P9088" s="9"/>
      <c r="Q9088" s="9"/>
      <c r="R9088" s="36"/>
      <c r="V9088" s="36"/>
    </row>
    <row r="9089" spans="1:22" x14ac:dyDescent="0.25">
      <c r="A9089" s="86"/>
      <c r="B9089" s="9"/>
      <c r="C9089" s="9"/>
      <c r="D9089" s="9"/>
      <c r="E9089" s="9"/>
      <c r="F9089" s="9"/>
      <c r="I9089" s="9"/>
      <c r="K9089" s="9"/>
      <c r="L9089" s="9"/>
      <c r="M9089" s="9"/>
      <c r="O9089" s="9"/>
      <c r="P9089" s="9"/>
      <c r="Q9089" s="9"/>
      <c r="R9089" s="36"/>
      <c r="V9089" s="36"/>
    </row>
    <row r="9090" spans="1:22" x14ac:dyDescent="0.25">
      <c r="A9090" s="86"/>
      <c r="B9090" s="9"/>
      <c r="C9090" s="9"/>
      <c r="D9090" s="9"/>
      <c r="E9090" s="9"/>
      <c r="F9090" s="9"/>
      <c r="I9090" s="9"/>
      <c r="K9090" s="9"/>
      <c r="L9090" s="9"/>
      <c r="M9090" s="9"/>
      <c r="O9090" s="9"/>
      <c r="P9090" s="9"/>
      <c r="Q9090" s="9"/>
      <c r="R9090" s="36"/>
      <c r="V9090" s="36"/>
    </row>
    <row r="9091" spans="1:22" x14ac:dyDescent="0.25">
      <c r="A9091" s="86"/>
      <c r="B9091" s="9"/>
      <c r="C9091" s="9"/>
      <c r="D9091" s="9"/>
      <c r="E9091" s="9"/>
      <c r="F9091" s="9"/>
      <c r="I9091" s="9"/>
      <c r="K9091" s="9"/>
      <c r="L9091" s="9"/>
      <c r="M9091" s="9"/>
      <c r="O9091" s="9"/>
      <c r="P9091" s="9"/>
      <c r="Q9091" s="9"/>
      <c r="R9091" s="36"/>
      <c r="V9091" s="36"/>
    </row>
    <row r="9092" spans="1:22" x14ac:dyDescent="0.25">
      <c r="A9092" s="86"/>
      <c r="B9092" s="9"/>
      <c r="C9092" s="9"/>
      <c r="D9092" s="9"/>
      <c r="E9092" s="9"/>
      <c r="F9092" s="9"/>
      <c r="I9092" s="9"/>
      <c r="K9092" s="9"/>
      <c r="L9092" s="9"/>
      <c r="M9092" s="9"/>
      <c r="O9092" s="9"/>
      <c r="P9092" s="9"/>
      <c r="Q9092" s="9"/>
      <c r="R9092" s="36"/>
      <c r="V9092" s="36"/>
    </row>
    <row r="9093" spans="1:22" x14ac:dyDescent="0.25">
      <c r="A9093" s="86"/>
      <c r="B9093" s="9"/>
      <c r="C9093" s="9"/>
      <c r="D9093" s="9"/>
      <c r="E9093" s="9"/>
      <c r="F9093" s="9"/>
      <c r="I9093" s="9"/>
      <c r="K9093" s="9"/>
      <c r="L9093" s="9"/>
      <c r="M9093" s="9"/>
      <c r="O9093" s="9"/>
      <c r="P9093" s="9"/>
      <c r="Q9093" s="9"/>
      <c r="R9093" s="36"/>
      <c r="V9093" s="36"/>
    </row>
    <row r="9094" spans="1:22" x14ac:dyDescent="0.25">
      <c r="A9094" s="86"/>
      <c r="B9094" s="9"/>
      <c r="C9094" s="9"/>
      <c r="D9094" s="9"/>
      <c r="E9094" s="9"/>
      <c r="F9094" s="9"/>
      <c r="I9094" s="9"/>
      <c r="K9094" s="9"/>
      <c r="L9094" s="9"/>
      <c r="M9094" s="9"/>
      <c r="O9094" s="9"/>
      <c r="P9094" s="9"/>
      <c r="Q9094" s="9"/>
      <c r="R9094" s="36"/>
      <c r="V9094" s="36"/>
    </row>
    <row r="9095" spans="1:22" x14ac:dyDescent="0.25">
      <c r="A9095" s="86"/>
      <c r="B9095" s="9"/>
      <c r="C9095" s="9"/>
      <c r="D9095" s="9"/>
      <c r="E9095" s="9"/>
      <c r="F9095" s="9"/>
      <c r="I9095" s="9"/>
      <c r="K9095" s="9"/>
      <c r="L9095" s="9"/>
      <c r="M9095" s="9"/>
      <c r="O9095" s="9"/>
      <c r="P9095" s="9"/>
      <c r="Q9095" s="9"/>
      <c r="R9095" s="36"/>
      <c r="V9095" s="36"/>
    </row>
    <row r="9096" spans="1:22" x14ac:dyDescent="0.25">
      <c r="A9096" s="86"/>
      <c r="B9096" s="9"/>
      <c r="C9096" s="9"/>
      <c r="D9096" s="9"/>
      <c r="E9096" s="9"/>
      <c r="F9096" s="9"/>
      <c r="I9096" s="9"/>
      <c r="K9096" s="9"/>
      <c r="L9096" s="9"/>
      <c r="M9096" s="9"/>
      <c r="O9096" s="9"/>
      <c r="P9096" s="9"/>
      <c r="Q9096" s="9"/>
      <c r="R9096" s="36"/>
      <c r="V9096" s="36"/>
    </row>
    <row r="9097" spans="1:22" x14ac:dyDescent="0.25">
      <c r="A9097" s="86"/>
      <c r="B9097" s="9"/>
      <c r="C9097" s="9"/>
      <c r="D9097" s="9"/>
      <c r="E9097" s="9"/>
      <c r="F9097" s="9"/>
      <c r="I9097" s="9"/>
      <c r="K9097" s="9"/>
      <c r="L9097" s="9"/>
      <c r="M9097" s="9"/>
      <c r="O9097" s="9"/>
      <c r="P9097" s="9"/>
      <c r="Q9097" s="9"/>
      <c r="R9097" s="36"/>
      <c r="V9097" s="36"/>
    </row>
    <row r="9098" spans="1:22" x14ac:dyDescent="0.25">
      <c r="A9098" s="86"/>
      <c r="B9098" s="9"/>
      <c r="C9098" s="9"/>
      <c r="D9098" s="9"/>
      <c r="E9098" s="9"/>
      <c r="F9098" s="9"/>
      <c r="I9098" s="9"/>
      <c r="K9098" s="9"/>
      <c r="L9098" s="9"/>
      <c r="M9098" s="9"/>
      <c r="O9098" s="9"/>
      <c r="P9098" s="9"/>
      <c r="Q9098" s="9"/>
      <c r="R9098" s="36"/>
      <c r="V9098" s="36"/>
    </row>
    <row r="9099" spans="1:22" x14ac:dyDescent="0.25">
      <c r="A9099" s="86"/>
      <c r="B9099" s="9"/>
      <c r="C9099" s="9"/>
      <c r="D9099" s="9"/>
      <c r="E9099" s="9"/>
      <c r="F9099" s="9"/>
      <c r="I9099" s="9"/>
      <c r="K9099" s="9"/>
      <c r="L9099" s="9"/>
      <c r="M9099" s="9"/>
      <c r="O9099" s="9"/>
      <c r="P9099" s="9"/>
      <c r="Q9099" s="9"/>
      <c r="R9099" s="36"/>
      <c r="V9099" s="36"/>
    </row>
    <row r="9100" spans="1:22" x14ac:dyDescent="0.25">
      <c r="A9100" s="86"/>
      <c r="B9100" s="9"/>
      <c r="C9100" s="9"/>
      <c r="D9100" s="9"/>
      <c r="E9100" s="9"/>
      <c r="F9100" s="9"/>
      <c r="I9100" s="9"/>
      <c r="K9100" s="9"/>
      <c r="L9100" s="9"/>
      <c r="M9100" s="9"/>
      <c r="O9100" s="9"/>
      <c r="P9100" s="9"/>
      <c r="Q9100" s="9"/>
      <c r="R9100" s="36"/>
      <c r="V9100" s="36"/>
    </row>
    <row r="9101" spans="1:22" x14ac:dyDescent="0.25">
      <c r="A9101" s="86"/>
      <c r="B9101" s="9"/>
      <c r="C9101" s="9"/>
      <c r="D9101" s="9"/>
      <c r="E9101" s="9"/>
      <c r="F9101" s="9"/>
      <c r="I9101" s="9"/>
      <c r="K9101" s="9"/>
      <c r="L9101" s="9"/>
      <c r="M9101" s="9"/>
      <c r="O9101" s="9"/>
      <c r="P9101" s="9"/>
      <c r="Q9101" s="9"/>
      <c r="R9101" s="36"/>
      <c r="V9101" s="36"/>
    </row>
    <row r="9102" spans="1:22" x14ac:dyDescent="0.25">
      <c r="A9102" s="86"/>
      <c r="B9102" s="9"/>
      <c r="C9102" s="9"/>
      <c r="D9102" s="9"/>
      <c r="E9102" s="9"/>
      <c r="F9102" s="9"/>
      <c r="I9102" s="9"/>
      <c r="K9102" s="9"/>
      <c r="L9102" s="9"/>
      <c r="M9102" s="9"/>
      <c r="O9102" s="9"/>
      <c r="P9102" s="9"/>
      <c r="Q9102" s="9"/>
      <c r="R9102" s="36"/>
      <c r="V9102" s="36"/>
    </row>
    <row r="9103" spans="1:22" x14ac:dyDescent="0.25">
      <c r="A9103" s="86"/>
      <c r="B9103" s="9"/>
      <c r="C9103" s="9"/>
      <c r="D9103" s="9"/>
      <c r="E9103" s="9"/>
      <c r="F9103" s="9"/>
      <c r="I9103" s="9"/>
      <c r="K9103" s="9"/>
      <c r="L9103" s="9"/>
      <c r="M9103" s="9"/>
      <c r="O9103" s="9"/>
      <c r="P9103" s="9"/>
      <c r="Q9103" s="9"/>
      <c r="R9103" s="36"/>
      <c r="V9103" s="36"/>
    </row>
    <row r="9104" spans="1:22" x14ac:dyDescent="0.25">
      <c r="A9104" s="86"/>
      <c r="B9104" s="9"/>
      <c r="C9104" s="9"/>
      <c r="D9104" s="9"/>
      <c r="E9104" s="9"/>
      <c r="F9104" s="9"/>
      <c r="I9104" s="9"/>
      <c r="K9104" s="9"/>
      <c r="L9104" s="9"/>
      <c r="M9104" s="9"/>
      <c r="O9104" s="9"/>
      <c r="P9104" s="9"/>
      <c r="Q9104" s="9"/>
      <c r="R9104" s="36"/>
      <c r="V9104" s="36"/>
    </row>
    <row r="9105" spans="1:22" x14ac:dyDescent="0.25">
      <c r="A9105" s="86"/>
      <c r="B9105" s="9"/>
      <c r="C9105" s="9"/>
      <c r="D9105" s="9"/>
      <c r="E9105" s="9"/>
      <c r="F9105" s="9"/>
      <c r="I9105" s="9"/>
      <c r="K9105" s="9"/>
      <c r="L9105" s="9"/>
      <c r="M9105" s="9"/>
      <c r="O9105" s="9"/>
      <c r="P9105" s="9"/>
      <c r="Q9105" s="9"/>
      <c r="R9105" s="36"/>
      <c r="V9105" s="36"/>
    </row>
    <row r="9106" spans="1:22" x14ac:dyDescent="0.25">
      <c r="A9106" s="86"/>
      <c r="B9106" s="9"/>
      <c r="C9106" s="9"/>
      <c r="D9106" s="9"/>
      <c r="E9106" s="9"/>
      <c r="F9106" s="9"/>
      <c r="I9106" s="9"/>
      <c r="K9106" s="9"/>
      <c r="L9106" s="9"/>
      <c r="M9106" s="9"/>
      <c r="O9106" s="9"/>
      <c r="P9106" s="9"/>
      <c r="Q9106" s="9"/>
      <c r="R9106" s="36"/>
      <c r="V9106" s="36"/>
    </row>
    <row r="9107" spans="1:22" x14ac:dyDescent="0.25">
      <c r="A9107" s="86"/>
      <c r="B9107" s="9"/>
      <c r="C9107" s="9"/>
      <c r="D9107" s="9"/>
      <c r="E9107" s="9"/>
      <c r="F9107" s="9"/>
      <c r="I9107" s="9"/>
      <c r="K9107" s="9"/>
      <c r="L9107" s="9"/>
      <c r="M9107" s="9"/>
      <c r="O9107" s="9"/>
      <c r="P9107" s="9"/>
      <c r="Q9107" s="9"/>
      <c r="R9107" s="36"/>
      <c r="V9107" s="36"/>
    </row>
    <row r="9108" spans="1:22" x14ac:dyDescent="0.25">
      <c r="A9108" s="86"/>
      <c r="B9108" s="9"/>
      <c r="C9108" s="9"/>
      <c r="D9108" s="9"/>
      <c r="E9108" s="9"/>
      <c r="F9108" s="9"/>
      <c r="I9108" s="9"/>
      <c r="K9108" s="9"/>
      <c r="L9108" s="9"/>
      <c r="M9108" s="9"/>
      <c r="O9108" s="9"/>
      <c r="P9108" s="9"/>
      <c r="Q9108" s="9"/>
      <c r="R9108" s="36"/>
      <c r="V9108" s="36"/>
    </row>
    <row r="9109" spans="1:22" x14ac:dyDescent="0.25">
      <c r="A9109" s="86"/>
      <c r="B9109" s="9"/>
      <c r="C9109" s="9"/>
      <c r="D9109" s="9"/>
      <c r="E9109" s="9"/>
      <c r="F9109" s="9"/>
      <c r="I9109" s="9"/>
      <c r="K9109" s="9"/>
      <c r="L9109" s="9"/>
      <c r="M9109" s="9"/>
      <c r="O9109" s="9"/>
      <c r="P9109" s="9"/>
      <c r="Q9109" s="9"/>
      <c r="R9109" s="36"/>
      <c r="V9109" s="36"/>
    </row>
    <row r="9110" spans="1:22" x14ac:dyDescent="0.25">
      <c r="A9110" s="86"/>
      <c r="B9110" s="9"/>
      <c r="C9110" s="9"/>
      <c r="D9110" s="9"/>
      <c r="E9110" s="9"/>
      <c r="F9110" s="9"/>
      <c r="I9110" s="9"/>
      <c r="K9110" s="9"/>
      <c r="L9110" s="9"/>
      <c r="M9110" s="9"/>
      <c r="O9110" s="9"/>
      <c r="P9110" s="9"/>
      <c r="Q9110" s="9"/>
      <c r="R9110" s="36"/>
      <c r="V9110" s="36"/>
    </row>
    <row r="9111" spans="1:22" x14ac:dyDescent="0.25">
      <c r="A9111" s="86"/>
      <c r="B9111" s="9"/>
      <c r="C9111" s="9"/>
      <c r="D9111" s="9"/>
      <c r="E9111" s="9"/>
      <c r="F9111" s="9"/>
      <c r="I9111" s="9"/>
      <c r="K9111" s="9"/>
      <c r="L9111" s="9"/>
      <c r="M9111" s="9"/>
      <c r="O9111" s="9"/>
      <c r="P9111" s="9"/>
      <c r="Q9111" s="9"/>
      <c r="R9111" s="36"/>
      <c r="V9111" s="36"/>
    </row>
    <row r="9112" spans="1:22" x14ac:dyDescent="0.25">
      <c r="A9112" s="86"/>
      <c r="B9112" s="9"/>
      <c r="C9112" s="9"/>
      <c r="D9112" s="9"/>
      <c r="E9112" s="9"/>
      <c r="F9112" s="9"/>
      <c r="I9112" s="9"/>
      <c r="K9112" s="9"/>
      <c r="L9112" s="9"/>
      <c r="M9112" s="9"/>
      <c r="O9112" s="9"/>
      <c r="P9112" s="9"/>
      <c r="Q9112" s="9"/>
      <c r="R9112" s="36"/>
      <c r="V9112" s="36"/>
    </row>
    <row r="9113" spans="1:22" x14ac:dyDescent="0.25">
      <c r="A9113" s="86"/>
      <c r="B9113" s="9"/>
      <c r="C9113" s="9"/>
      <c r="D9113" s="9"/>
      <c r="E9113" s="9"/>
      <c r="F9113" s="9"/>
      <c r="I9113" s="9"/>
      <c r="K9113" s="9"/>
      <c r="L9113" s="9"/>
      <c r="M9113" s="9"/>
      <c r="O9113" s="9"/>
      <c r="P9113" s="9"/>
      <c r="Q9113" s="9"/>
      <c r="R9113" s="36"/>
      <c r="V9113" s="36"/>
    </row>
    <row r="9114" spans="1:22" x14ac:dyDescent="0.25">
      <c r="A9114" s="86"/>
      <c r="B9114" s="9"/>
      <c r="C9114" s="9"/>
      <c r="D9114" s="9"/>
      <c r="E9114" s="9"/>
      <c r="F9114" s="9"/>
      <c r="I9114" s="9"/>
      <c r="K9114" s="9"/>
      <c r="L9114" s="9"/>
      <c r="M9114" s="9"/>
      <c r="O9114" s="9"/>
      <c r="P9114" s="9"/>
      <c r="Q9114" s="9"/>
      <c r="R9114" s="36"/>
      <c r="V9114" s="36"/>
    </row>
    <row r="9115" spans="1:22" x14ac:dyDescent="0.25">
      <c r="A9115" s="86"/>
      <c r="B9115" s="9"/>
      <c r="C9115" s="9"/>
      <c r="D9115" s="9"/>
      <c r="E9115" s="9"/>
      <c r="F9115" s="9"/>
      <c r="I9115" s="9"/>
      <c r="K9115" s="9"/>
      <c r="L9115" s="9"/>
      <c r="M9115" s="9"/>
      <c r="O9115" s="9"/>
      <c r="P9115" s="9"/>
      <c r="Q9115" s="9"/>
      <c r="R9115" s="36"/>
      <c r="V9115" s="36"/>
    </row>
    <row r="9116" spans="1:22" x14ac:dyDescent="0.25">
      <c r="A9116" s="86"/>
      <c r="B9116" s="9"/>
      <c r="C9116" s="9"/>
      <c r="D9116" s="9"/>
      <c r="E9116" s="9"/>
      <c r="F9116" s="9"/>
      <c r="I9116" s="9"/>
      <c r="K9116" s="9"/>
      <c r="L9116" s="9"/>
      <c r="M9116" s="9"/>
      <c r="O9116" s="9"/>
      <c r="P9116" s="9"/>
      <c r="Q9116" s="9"/>
      <c r="R9116" s="36"/>
      <c r="V9116" s="36"/>
    </row>
    <row r="9117" spans="1:22" x14ac:dyDescent="0.25">
      <c r="A9117" s="86"/>
      <c r="B9117" s="9"/>
      <c r="C9117" s="9"/>
      <c r="D9117" s="9"/>
      <c r="E9117" s="9"/>
      <c r="F9117" s="9"/>
      <c r="I9117" s="9"/>
      <c r="K9117" s="9"/>
      <c r="L9117" s="9"/>
      <c r="M9117" s="9"/>
      <c r="O9117" s="9"/>
      <c r="P9117" s="9"/>
      <c r="Q9117" s="9"/>
      <c r="R9117" s="36"/>
      <c r="V9117" s="36"/>
    </row>
    <row r="9118" spans="1:22" x14ac:dyDescent="0.25">
      <c r="A9118" s="86"/>
      <c r="B9118" s="9"/>
      <c r="C9118" s="9"/>
      <c r="D9118" s="9"/>
      <c r="E9118" s="9"/>
      <c r="F9118" s="9"/>
      <c r="I9118" s="9"/>
      <c r="K9118" s="9"/>
      <c r="L9118" s="9"/>
      <c r="M9118" s="9"/>
      <c r="O9118" s="9"/>
      <c r="P9118" s="9"/>
      <c r="Q9118" s="9"/>
      <c r="R9118" s="36"/>
      <c r="V9118" s="36"/>
    </row>
    <row r="9119" spans="1:22" x14ac:dyDescent="0.25">
      <c r="A9119" s="86"/>
      <c r="B9119" s="9"/>
      <c r="C9119" s="9"/>
      <c r="D9119" s="9"/>
      <c r="E9119" s="9"/>
      <c r="F9119" s="9"/>
      <c r="I9119" s="9"/>
      <c r="K9119" s="9"/>
      <c r="L9119" s="9"/>
      <c r="M9119" s="9"/>
      <c r="O9119" s="9"/>
      <c r="P9119" s="9"/>
      <c r="Q9119" s="9"/>
      <c r="R9119" s="36"/>
      <c r="V9119" s="36"/>
    </row>
    <row r="9120" spans="1:22" x14ac:dyDescent="0.25">
      <c r="A9120" s="86"/>
      <c r="B9120" s="9"/>
      <c r="C9120" s="9"/>
      <c r="D9120" s="9"/>
      <c r="E9120" s="9"/>
      <c r="F9120" s="9"/>
      <c r="I9120" s="9"/>
      <c r="K9120" s="9"/>
      <c r="L9120" s="9"/>
      <c r="M9120" s="9"/>
      <c r="O9120" s="9"/>
      <c r="P9120" s="9"/>
      <c r="Q9120" s="9"/>
      <c r="R9120" s="36"/>
      <c r="V9120" s="36"/>
    </row>
    <row r="9121" spans="1:22" x14ac:dyDescent="0.25">
      <c r="A9121" s="86"/>
      <c r="B9121" s="9"/>
      <c r="C9121" s="9"/>
      <c r="D9121" s="9"/>
      <c r="E9121" s="9"/>
      <c r="F9121" s="9"/>
      <c r="I9121" s="9"/>
      <c r="K9121" s="9"/>
      <c r="L9121" s="9"/>
      <c r="M9121" s="9"/>
      <c r="O9121" s="9"/>
      <c r="P9121" s="9"/>
      <c r="Q9121" s="9"/>
      <c r="R9121" s="36"/>
      <c r="V9121" s="36"/>
    </row>
    <row r="9122" spans="1:22" x14ac:dyDescent="0.25">
      <c r="A9122" s="86"/>
      <c r="B9122" s="9"/>
      <c r="C9122" s="9"/>
      <c r="D9122" s="9"/>
      <c r="E9122" s="9"/>
      <c r="F9122" s="9"/>
      <c r="I9122" s="9"/>
      <c r="K9122" s="9"/>
      <c r="L9122" s="9"/>
      <c r="M9122" s="9"/>
      <c r="O9122" s="9"/>
      <c r="P9122" s="9"/>
      <c r="Q9122" s="9"/>
      <c r="R9122" s="36"/>
      <c r="V9122" s="36"/>
    </row>
    <row r="9123" spans="1:22" x14ac:dyDescent="0.25">
      <c r="A9123" s="86"/>
      <c r="B9123" s="9"/>
      <c r="C9123" s="9"/>
      <c r="D9123" s="9"/>
      <c r="E9123" s="9"/>
      <c r="F9123" s="9"/>
      <c r="I9123" s="9"/>
      <c r="K9123" s="9"/>
      <c r="L9123" s="9"/>
      <c r="M9123" s="9"/>
      <c r="O9123" s="9"/>
      <c r="P9123" s="9"/>
      <c r="Q9123" s="9"/>
      <c r="R9123" s="36"/>
      <c r="V9123" s="36"/>
    </row>
    <row r="9124" spans="1:22" x14ac:dyDescent="0.25">
      <c r="A9124" s="86"/>
      <c r="B9124" s="9"/>
      <c r="C9124" s="9"/>
      <c r="D9124" s="9"/>
      <c r="E9124" s="9"/>
      <c r="F9124" s="9"/>
      <c r="I9124" s="9"/>
      <c r="K9124" s="9"/>
      <c r="L9124" s="9"/>
      <c r="M9124" s="9"/>
      <c r="O9124" s="9"/>
      <c r="P9124" s="9"/>
      <c r="Q9124" s="9"/>
      <c r="R9124" s="36"/>
      <c r="V9124" s="36"/>
    </row>
    <row r="9125" spans="1:22" x14ac:dyDescent="0.25">
      <c r="A9125" s="86"/>
      <c r="B9125" s="9"/>
      <c r="C9125" s="9"/>
      <c r="D9125" s="9"/>
      <c r="E9125" s="9"/>
      <c r="F9125" s="9"/>
      <c r="I9125" s="9"/>
      <c r="K9125" s="9"/>
      <c r="L9125" s="9"/>
      <c r="M9125" s="9"/>
      <c r="O9125" s="9"/>
      <c r="P9125" s="9"/>
      <c r="Q9125" s="9"/>
      <c r="R9125" s="36"/>
      <c r="V9125" s="36"/>
    </row>
    <row r="9126" spans="1:22" x14ac:dyDescent="0.25">
      <c r="A9126" s="86"/>
      <c r="B9126" s="9"/>
      <c r="C9126" s="9"/>
      <c r="D9126" s="9"/>
      <c r="E9126" s="9"/>
      <c r="F9126" s="9"/>
      <c r="I9126" s="9"/>
      <c r="K9126" s="9"/>
      <c r="L9126" s="9"/>
      <c r="M9126" s="9"/>
      <c r="O9126" s="9"/>
      <c r="P9126" s="9"/>
      <c r="Q9126" s="9"/>
      <c r="R9126" s="36"/>
      <c r="V9126" s="36"/>
    </row>
    <row r="9127" spans="1:22" x14ac:dyDescent="0.25">
      <c r="A9127" s="86"/>
      <c r="B9127" s="9"/>
      <c r="C9127" s="9"/>
      <c r="D9127" s="9"/>
      <c r="E9127" s="9"/>
      <c r="F9127" s="9"/>
      <c r="I9127" s="9"/>
      <c r="K9127" s="9"/>
      <c r="L9127" s="9"/>
      <c r="M9127" s="9"/>
      <c r="O9127" s="9"/>
      <c r="P9127" s="9"/>
      <c r="Q9127" s="9"/>
      <c r="R9127" s="36"/>
      <c r="V9127" s="36"/>
    </row>
    <row r="9128" spans="1:22" x14ac:dyDescent="0.25">
      <c r="A9128" s="86"/>
      <c r="B9128" s="9"/>
      <c r="C9128" s="9"/>
      <c r="D9128" s="9"/>
      <c r="E9128" s="9"/>
      <c r="F9128" s="9"/>
      <c r="I9128" s="9"/>
      <c r="K9128" s="9"/>
      <c r="L9128" s="9"/>
      <c r="M9128" s="9"/>
      <c r="O9128" s="9"/>
      <c r="P9128" s="9"/>
      <c r="Q9128" s="9"/>
      <c r="R9128" s="36"/>
      <c r="V9128" s="36"/>
    </row>
    <row r="9129" spans="1:22" x14ac:dyDescent="0.25">
      <c r="A9129" s="86"/>
      <c r="B9129" s="9"/>
      <c r="C9129" s="9"/>
      <c r="D9129" s="9"/>
      <c r="E9129" s="9"/>
      <c r="F9129" s="9"/>
      <c r="I9129" s="9"/>
      <c r="K9129" s="9"/>
      <c r="L9129" s="9"/>
      <c r="M9129" s="9"/>
      <c r="O9129" s="9"/>
      <c r="P9129" s="9"/>
      <c r="Q9129" s="9"/>
      <c r="R9129" s="36"/>
      <c r="V9129" s="36"/>
    </row>
    <row r="9130" spans="1:22" x14ac:dyDescent="0.25">
      <c r="A9130" s="86"/>
      <c r="B9130" s="9"/>
      <c r="C9130" s="9"/>
      <c r="D9130" s="9"/>
      <c r="E9130" s="9"/>
      <c r="F9130" s="9"/>
      <c r="I9130" s="9"/>
      <c r="K9130" s="9"/>
      <c r="L9130" s="9"/>
      <c r="M9130" s="9"/>
      <c r="O9130" s="9"/>
      <c r="P9130" s="9"/>
      <c r="Q9130" s="9"/>
      <c r="R9130" s="36"/>
      <c r="V9130" s="36"/>
    </row>
    <row r="9131" spans="1:22" x14ac:dyDescent="0.25">
      <c r="A9131" s="86"/>
      <c r="B9131" s="9"/>
      <c r="C9131" s="9"/>
      <c r="D9131" s="9"/>
      <c r="E9131" s="9"/>
      <c r="F9131" s="9"/>
      <c r="I9131" s="9"/>
      <c r="K9131" s="9"/>
      <c r="L9131" s="9"/>
      <c r="M9131" s="9"/>
      <c r="O9131" s="9"/>
      <c r="P9131" s="9"/>
      <c r="Q9131" s="9"/>
      <c r="R9131" s="36"/>
      <c r="V9131" s="36"/>
    </row>
    <row r="9132" spans="1:22" x14ac:dyDescent="0.25">
      <c r="A9132" s="86"/>
      <c r="B9132" s="9"/>
      <c r="C9132" s="9"/>
      <c r="D9132" s="9"/>
      <c r="E9132" s="9"/>
      <c r="F9132" s="9"/>
      <c r="I9132" s="9"/>
      <c r="K9132" s="9"/>
      <c r="L9132" s="9"/>
      <c r="M9132" s="9"/>
      <c r="O9132" s="9"/>
      <c r="P9132" s="9"/>
      <c r="Q9132" s="9"/>
      <c r="R9132" s="36"/>
      <c r="V9132" s="36"/>
    </row>
    <row r="9133" spans="1:22" x14ac:dyDescent="0.25">
      <c r="A9133" s="86"/>
      <c r="B9133" s="9"/>
      <c r="C9133" s="9"/>
      <c r="D9133" s="9"/>
      <c r="E9133" s="9"/>
      <c r="F9133" s="9"/>
      <c r="I9133" s="9"/>
      <c r="K9133" s="9"/>
      <c r="L9133" s="9"/>
      <c r="M9133" s="9"/>
      <c r="O9133" s="9"/>
      <c r="P9133" s="9"/>
      <c r="Q9133" s="9"/>
      <c r="R9133" s="36"/>
      <c r="V9133" s="36"/>
    </row>
    <row r="9134" spans="1:22" x14ac:dyDescent="0.25">
      <c r="A9134" s="86"/>
      <c r="B9134" s="9"/>
      <c r="C9134" s="9"/>
      <c r="D9134" s="9"/>
      <c r="E9134" s="9"/>
      <c r="F9134" s="9"/>
      <c r="I9134" s="9"/>
      <c r="K9134" s="9"/>
      <c r="L9134" s="9"/>
      <c r="M9134" s="9"/>
      <c r="O9134" s="9"/>
      <c r="P9134" s="9"/>
      <c r="Q9134" s="9"/>
      <c r="R9134" s="36"/>
      <c r="V9134" s="36"/>
    </row>
    <row r="9135" spans="1:22" x14ac:dyDescent="0.25">
      <c r="A9135" s="86"/>
      <c r="B9135" s="9"/>
      <c r="C9135" s="9"/>
      <c r="D9135" s="9"/>
      <c r="E9135" s="9"/>
      <c r="F9135" s="9"/>
      <c r="I9135" s="9"/>
      <c r="K9135" s="9"/>
      <c r="L9135" s="9"/>
      <c r="M9135" s="9"/>
      <c r="O9135" s="9"/>
      <c r="P9135" s="9"/>
      <c r="Q9135" s="9"/>
      <c r="R9135" s="36"/>
      <c r="V9135" s="36"/>
    </row>
    <row r="9136" spans="1:22" x14ac:dyDescent="0.25">
      <c r="A9136" s="86"/>
      <c r="B9136" s="9"/>
      <c r="C9136" s="9"/>
      <c r="D9136" s="9"/>
      <c r="E9136" s="9"/>
      <c r="F9136" s="9"/>
      <c r="I9136" s="9"/>
      <c r="K9136" s="9"/>
      <c r="L9136" s="9"/>
      <c r="M9136" s="9"/>
      <c r="O9136" s="9"/>
      <c r="P9136" s="9"/>
      <c r="Q9136" s="9"/>
      <c r="R9136" s="36"/>
      <c r="V9136" s="36"/>
    </row>
    <row r="9137" spans="1:22" x14ac:dyDescent="0.25">
      <c r="A9137" s="86"/>
      <c r="B9137" s="9"/>
      <c r="C9137" s="9"/>
      <c r="D9137" s="9"/>
      <c r="E9137" s="9"/>
      <c r="F9137" s="9"/>
      <c r="I9137" s="9"/>
      <c r="K9137" s="9"/>
      <c r="L9137" s="9"/>
      <c r="M9137" s="9"/>
      <c r="O9137" s="9"/>
      <c r="P9137" s="9"/>
      <c r="Q9137" s="9"/>
      <c r="R9137" s="36"/>
      <c r="V9137" s="36"/>
    </row>
    <row r="9138" spans="1:22" x14ac:dyDescent="0.25">
      <c r="A9138" s="86"/>
      <c r="B9138" s="9"/>
      <c r="C9138" s="9"/>
      <c r="D9138" s="9"/>
      <c r="E9138" s="9"/>
      <c r="F9138" s="9"/>
      <c r="I9138" s="9"/>
      <c r="K9138" s="9"/>
      <c r="L9138" s="9"/>
      <c r="M9138" s="9"/>
      <c r="O9138" s="9"/>
      <c r="P9138" s="9"/>
      <c r="Q9138" s="9"/>
      <c r="R9138" s="36"/>
      <c r="V9138" s="36"/>
    </row>
    <row r="9139" spans="1:22" x14ac:dyDescent="0.25">
      <c r="A9139" s="86"/>
      <c r="B9139" s="9"/>
      <c r="C9139" s="9"/>
      <c r="D9139" s="9"/>
      <c r="E9139" s="9"/>
      <c r="F9139" s="9"/>
      <c r="I9139" s="9"/>
      <c r="K9139" s="9"/>
      <c r="L9139" s="9"/>
      <c r="M9139" s="9"/>
      <c r="O9139" s="9"/>
      <c r="P9139" s="9"/>
      <c r="Q9139" s="9"/>
      <c r="R9139" s="36"/>
      <c r="V9139" s="36"/>
    </row>
    <row r="9140" spans="1:22" x14ac:dyDescent="0.25">
      <c r="A9140" s="86"/>
      <c r="B9140" s="9"/>
      <c r="C9140" s="9"/>
      <c r="D9140" s="9"/>
      <c r="E9140" s="9"/>
      <c r="F9140" s="9"/>
      <c r="I9140" s="9"/>
      <c r="K9140" s="9"/>
      <c r="L9140" s="9"/>
      <c r="M9140" s="9"/>
      <c r="O9140" s="9"/>
      <c r="P9140" s="9"/>
      <c r="Q9140" s="9"/>
      <c r="R9140" s="36"/>
      <c r="V9140" s="36"/>
    </row>
    <row r="9141" spans="1:22" x14ac:dyDescent="0.25">
      <c r="A9141" s="86"/>
      <c r="B9141" s="9"/>
      <c r="C9141" s="9"/>
      <c r="D9141" s="9"/>
      <c r="E9141" s="9"/>
      <c r="F9141" s="9"/>
      <c r="I9141" s="9"/>
      <c r="K9141" s="9"/>
      <c r="L9141" s="9"/>
      <c r="M9141" s="9"/>
      <c r="O9141" s="9"/>
      <c r="P9141" s="9"/>
      <c r="Q9141" s="9"/>
      <c r="R9141" s="36"/>
      <c r="V9141" s="36"/>
    </row>
    <row r="9142" spans="1:22" x14ac:dyDescent="0.25">
      <c r="A9142" s="86"/>
      <c r="B9142" s="9"/>
      <c r="C9142" s="9"/>
      <c r="D9142" s="9"/>
      <c r="E9142" s="9"/>
      <c r="F9142" s="9"/>
      <c r="I9142" s="9"/>
      <c r="K9142" s="9"/>
      <c r="L9142" s="9"/>
      <c r="M9142" s="9"/>
      <c r="O9142" s="9"/>
      <c r="P9142" s="9"/>
      <c r="Q9142" s="9"/>
      <c r="R9142" s="36"/>
      <c r="V9142" s="36"/>
    </row>
    <row r="9143" spans="1:22" x14ac:dyDescent="0.25">
      <c r="A9143" s="86"/>
      <c r="B9143" s="9"/>
      <c r="C9143" s="9"/>
      <c r="D9143" s="9"/>
      <c r="E9143" s="9"/>
      <c r="F9143" s="9"/>
      <c r="I9143" s="9"/>
      <c r="K9143" s="9"/>
      <c r="L9143" s="9"/>
      <c r="M9143" s="9"/>
      <c r="O9143" s="9"/>
      <c r="P9143" s="9"/>
      <c r="Q9143" s="9"/>
      <c r="R9143" s="36"/>
      <c r="V9143" s="36"/>
    </row>
    <row r="9144" spans="1:22" x14ac:dyDescent="0.25">
      <c r="A9144" s="86"/>
      <c r="B9144" s="9"/>
      <c r="C9144" s="9"/>
      <c r="D9144" s="9"/>
      <c r="E9144" s="9"/>
      <c r="F9144" s="9"/>
      <c r="I9144" s="9"/>
      <c r="K9144" s="9"/>
      <c r="L9144" s="9"/>
      <c r="M9144" s="9"/>
      <c r="O9144" s="9"/>
      <c r="P9144" s="9"/>
      <c r="Q9144" s="9"/>
      <c r="R9144" s="36"/>
      <c r="V9144" s="36"/>
    </row>
    <row r="9145" spans="1:22" x14ac:dyDescent="0.25">
      <c r="A9145" s="86"/>
      <c r="B9145" s="9"/>
      <c r="C9145" s="9"/>
      <c r="D9145" s="9"/>
      <c r="E9145" s="9"/>
      <c r="F9145" s="9"/>
      <c r="I9145" s="9"/>
      <c r="K9145" s="9"/>
      <c r="L9145" s="9"/>
      <c r="M9145" s="9"/>
      <c r="O9145" s="9"/>
      <c r="P9145" s="9"/>
      <c r="Q9145" s="9"/>
      <c r="R9145" s="36"/>
      <c r="V9145" s="36"/>
    </row>
    <row r="9146" spans="1:22" x14ac:dyDescent="0.25">
      <c r="A9146" s="86"/>
      <c r="B9146" s="9"/>
      <c r="C9146" s="9"/>
      <c r="D9146" s="9"/>
      <c r="E9146" s="9"/>
      <c r="F9146" s="9"/>
      <c r="I9146" s="9"/>
      <c r="K9146" s="9"/>
      <c r="L9146" s="9"/>
      <c r="M9146" s="9"/>
      <c r="O9146" s="9"/>
      <c r="P9146" s="9"/>
      <c r="Q9146" s="9"/>
      <c r="R9146" s="36"/>
      <c r="V9146" s="36"/>
    </row>
    <row r="9147" spans="1:22" x14ac:dyDescent="0.25">
      <c r="A9147" s="86"/>
      <c r="B9147" s="9"/>
      <c r="C9147" s="9"/>
      <c r="D9147" s="9"/>
      <c r="E9147" s="9"/>
      <c r="F9147" s="9"/>
      <c r="I9147" s="9"/>
      <c r="K9147" s="9"/>
      <c r="L9147" s="9"/>
      <c r="M9147" s="9"/>
      <c r="O9147" s="9"/>
      <c r="P9147" s="9"/>
      <c r="Q9147" s="9"/>
      <c r="R9147" s="36"/>
      <c r="V9147" s="36"/>
    </row>
    <row r="9148" spans="1:22" x14ac:dyDescent="0.25">
      <c r="A9148" s="86"/>
      <c r="B9148" s="9"/>
      <c r="C9148" s="9"/>
      <c r="D9148" s="9"/>
      <c r="E9148" s="9"/>
      <c r="F9148" s="9"/>
      <c r="I9148" s="9"/>
      <c r="K9148" s="9"/>
      <c r="L9148" s="9"/>
      <c r="M9148" s="9"/>
      <c r="O9148" s="9"/>
      <c r="P9148" s="9"/>
      <c r="Q9148" s="9"/>
      <c r="R9148" s="36"/>
      <c r="V9148" s="36"/>
    </row>
    <row r="9149" spans="1:22" x14ac:dyDescent="0.25">
      <c r="A9149" s="86"/>
      <c r="B9149" s="9"/>
      <c r="C9149" s="9"/>
      <c r="D9149" s="9"/>
      <c r="E9149" s="9"/>
      <c r="F9149" s="9"/>
      <c r="I9149" s="9"/>
      <c r="K9149" s="9"/>
      <c r="L9149" s="9"/>
      <c r="M9149" s="9"/>
      <c r="O9149" s="9"/>
      <c r="P9149" s="9"/>
      <c r="Q9149" s="9"/>
      <c r="R9149" s="36"/>
      <c r="V9149" s="36"/>
    </row>
    <row r="9150" spans="1:22" x14ac:dyDescent="0.25">
      <c r="A9150" s="86"/>
      <c r="B9150" s="9"/>
      <c r="C9150" s="9"/>
      <c r="D9150" s="9"/>
      <c r="E9150" s="9"/>
      <c r="F9150" s="9"/>
      <c r="I9150" s="9"/>
      <c r="K9150" s="9"/>
      <c r="L9150" s="9"/>
      <c r="M9150" s="9"/>
      <c r="O9150" s="9"/>
      <c r="P9150" s="9"/>
      <c r="Q9150" s="9"/>
      <c r="R9150" s="36"/>
      <c r="V9150" s="36"/>
    </row>
    <row r="9151" spans="1:22" x14ac:dyDescent="0.25">
      <c r="A9151" s="86"/>
      <c r="B9151" s="9"/>
      <c r="C9151" s="9"/>
      <c r="D9151" s="9"/>
      <c r="E9151" s="9"/>
      <c r="F9151" s="9"/>
      <c r="I9151" s="9"/>
      <c r="K9151" s="9"/>
      <c r="L9151" s="9"/>
      <c r="M9151" s="9"/>
      <c r="O9151" s="9"/>
      <c r="P9151" s="9"/>
      <c r="Q9151" s="9"/>
      <c r="R9151" s="36"/>
      <c r="V9151" s="36"/>
    </row>
    <row r="9152" spans="1:22" x14ac:dyDescent="0.25">
      <c r="A9152" s="86"/>
      <c r="B9152" s="9"/>
      <c r="C9152" s="9"/>
      <c r="D9152" s="9"/>
      <c r="E9152" s="9"/>
      <c r="F9152" s="9"/>
      <c r="I9152" s="9"/>
      <c r="K9152" s="9"/>
      <c r="L9152" s="9"/>
      <c r="M9152" s="9"/>
      <c r="O9152" s="9"/>
      <c r="P9152" s="9"/>
      <c r="Q9152" s="9"/>
      <c r="R9152" s="36"/>
      <c r="V9152" s="36"/>
    </row>
    <row r="9153" spans="1:22" x14ac:dyDescent="0.25">
      <c r="A9153" s="86"/>
      <c r="B9153" s="9"/>
      <c r="C9153" s="9"/>
      <c r="D9153" s="9"/>
      <c r="E9153" s="9"/>
      <c r="F9153" s="9"/>
      <c r="I9153" s="9"/>
      <c r="K9153" s="9"/>
      <c r="L9153" s="9"/>
      <c r="M9153" s="9"/>
      <c r="O9153" s="9"/>
      <c r="P9153" s="9"/>
      <c r="Q9153" s="9"/>
      <c r="R9153" s="36"/>
      <c r="V9153" s="36"/>
    </row>
    <row r="9154" spans="1:22" x14ac:dyDescent="0.25">
      <c r="A9154" s="86"/>
      <c r="B9154" s="9"/>
      <c r="C9154" s="9"/>
      <c r="D9154" s="9"/>
      <c r="E9154" s="9"/>
      <c r="F9154" s="9"/>
      <c r="I9154" s="9"/>
      <c r="K9154" s="9"/>
      <c r="L9154" s="9"/>
      <c r="M9154" s="9"/>
      <c r="O9154" s="9"/>
      <c r="P9154" s="9"/>
      <c r="Q9154" s="9"/>
      <c r="R9154" s="36"/>
      <c r="V9154" s="36"/>
    </row>
    <row r="9155" spans="1:22" x14ac:dyDescent="0.25">
      <c r="A9155" s="86"/>
      <c r="B9155" s="9"/>
      <c r="C9155" s="9"/>
      <c r="D9155" s="9"/>
      <c r="E9155" s="9"/>
      <c r="F9155" s="9"/>
      <c r="I9155" s="9"/>
      <c r="K9155" s="9"/>
      <c r="L9155" s="9"/>
      <c r="M9155" s="9"/>
      <c r="O9155" s="9"/>
      <c r="P9155" s="9"/>
      <c r="Q9155" s="9"/>
      <c r="R9155" s="36"/>
      <c r="V9155" s="36"/>
    </row>
    <row r="9156" spans="1:22" x14ac:dyDescent="0.25">
      <c r="A9156" s="86"/>
      <c r="B9156" s="9"/>
      <c r="C9156" s="9"/>
      <c r="D9156" s="9"/>
      <c r="E9156" s="9"/>
      <c r="F9156" s="9"/>
      <c r="I9156" s="9"/>
      <c r="K9156" s="9"/>
      <c r="L9156" s="9"/>
      <c r="M9156" s="9"/>
      <c r="O9156" s="9"/>
      <c r="P9156" s="9"/>
      <c r="Q9156" s="9"/>
      <c r="R9156" s="36"/>
      <c r="V9156" s="36"/>
    </row>
    <row r="9157" spans="1:22" x14ac:dyDescent="0.25">
      <c r="A9157" s="86"/>
      <c r="B9157" s="9"/>
      <c r="C9157" s="9"/>
      <c r="D9157" s="9"/>
      <c r="E9157" s="9"/>
      <c r="F9157" s="9"/>
      <c r="I9157" s="9"/>
      <c r="K9157" s="9"/>
      <c r="L9157" s="9"/>
      <c r="M9157" s="9"/>
      <c r="O9157" s="9"/>
      <c r="P9157" s="9"/>
      <c r="Q9157" s="9"/>
      <c r="R9157" s="36"/>
      <c r="V9157" s="36"/>
    </row>
    <row r="9158" spans="1:22" x14ac:dyDescent="0.25">
      <c r="A9158" s="86"/>
      <c r="B9158" s="9"/>
      <c r="C9158" s="9"/>
      <c r="D9158" s="9"/>
      <c r="E9158" s="9"/>
      <c r="F9158" s="9"/>
      <c r="I9158" s="9"/>
      <c r="K9158" s="9"/>
      <c r="L9158" s="9"/>
      <c r="M9158" s="9"/>
      <c r="O9158" s="9"/>
      <c r="P9158" s="9"/>
      <c r="Q9158" s="9"/>
      <c r="R9158" s="36"/>
      <c r="V9158" s="36"/>
    </row>
    <row r="9159" spans="1:22" x14ac:dyDescent="0.25">
      <c r="A9159" s="86"/>
      <c r="B9159" s="9"/>
      <c r="C9159" s="9"/>
      <c r="D9159" s="9"/>
      <c r="E9159" s="9"/>
      <c r="F9159" s="9"/>
      <c r="I9159" s="9"/>
      <c r="K9159" s="9"/>
      <c r="L9159" s="9"/>
      <c r="M9159" s="9"/>
      <c r="O9159" s="9"/>
      <c r="P9159" s="9"/>
      <c r="Q9159" s="9"/>
      <c r="R9159" s="36"/>
      <c r="V9159" s="36"/>
    </row>
    <row r="9160" spans="1:22" x14ac:dyDescent="0.25">
      <c r="A9160" s="86"/>
      <c r="B9160" s="9"/>
      <c r="C9160" s="9"/>
      <c r="D9160" s="9"/>
      <c r="E9160" s="9"/>
      <c r="F9160" s="9"/>
      <c r="I9160" s="9"/>
      <c r="K9160" s="9"/>
      <c r="L9160" s="9"/>
      <c r="M9160" s="9"/>
      <c r="O9160" s="9"/>
      <c r="P9160" s="9"/>
      <c r="Q9160" s="9"/>
      <c r="R9160" s="36"/>
      <c r="V9160" s="36"/>
    </row>
    <row r="9161" spans="1:22" x14ac:dyDescent="0.25">
      <c r="A9161" s="86"/>
      <c r="B9161" s="9"/>
      <c r="C9161" s="9"/>
      <c r="D9161" s="9"/>
      <c r="E9161" s="9"/>
      <c r="F9161" s="9"/>
      <c r="I9161" s="9"/>
      <c r="K9161" s="9"/>
      <c r="L9161" s="9"/>
      <c r="M9161" s="9"/>
      <c r="O9161" s="9"/>
      <c r="P9161" s="9"/>
      <c r="Q9161" s="9"/>
      <c r="R9161" s="36"/>
      <c r="V9161" s="36"/>
    </row>
    <row r="9162" spans="1:22" x14ac:dyDescent="0.25">
      <c r="A9162" s="86"/>
      <c r="B9162" s="9"/>
      <c r="C9162" s="9"/>
      <c r="D9162" s="9"/>
      <c r="E9162" s="9"/>
      <c r="F9162" s="9"/>
      <c r="I9162" s="9"/>
      <c r="K9162" s="9"/>
      <c r="L9162" s="9"/>
      <c r="M9162" s="9"/>
      <c r="O9162" s="9"/>
      <c r="P9162" s="9"/>
      <c r="Q9162" s="9"/>
      <c r="R9162" s="36"/>
      <c r="V9162" s="36"/>
    </row>
    <row r="9163" spans="1:22" x14ac:dyDescent="0.25">
      <c r="A9163" s="86"/>
      <c r="B9163" s="9"/>
      <c r="C9163" s="9"/>
      <c r="D9163" s="9"/>
      <c r="E9163" s="9"/>
      <c r="F9163" s="9"/>
      <c r="I9163" s="9"/>
      <c r="K9163" s="9"/>
      <c r="L9163" s="9"/>
      <c r="M9163" s="9"/>
      <c r="O9163" s="9"/>
      <c r="P9163" s="9"/>
      <c r="Q9163" s="9"/>
      <c r="R9163" s="36"/>
      <c r="V9163" s="36"/>
    </row>
    <row r="9164" spans="1:22" x14ac:dyDescent="0.25">
      <c r="A9164" s="86"/>
      <c r="B9164" s="9"/>
      <c r="C9164" s="9"/>
      <c r="D9164" s="9"/>
      <c r="E9164" s="9"/>
      <c r="F9164" s="9"/>
      <c r="I9164" s="9"/>
      <c r="K9164" s="9"/>
      <c r="L9164" s="9"/>
      <c r="M9164" s="9"/>
      <c r="O9164" s="9"/>
      <c r="P9164" s="9"/>
      <c r="Q9164" s="9"/>
      <c r="R9164" s="36"/>
      <c r="V9164" s="36"/>
    </row>
    <row r="9165" spans="1:22" x14ac:dyDescent="0.25">
      <c r="A9165" s="86"/>
      <c r="B9165" s="9"/>
      <c r="C9165" s="9"/>
      <c r="D9165" s="9"/>
      <c r="E9165" s="9"/>
      <c r="F9165" s="9"/>
      <c r="I9165" s="9"/>
      <c r="K9165" s="9"/>
      <c r="L9165" s="9"/>
      <c r="M9165" s="9"/>
      <c r="O9165" s="9"/>
      <c r="P9165" s="9"/>
      <c r="Q9165" s="9"/>
      <c r="R9165" s="36"/>
      <c r="V9165" s="36"/>
    </row>
    <row r="9166" spans="1:22" x14ac:dyDescent="0.25">
      <c r="A9166" s="86"/>
      <c r="B9166" s="9"/>
      <c r="C9166" s="9"/>
      <c r="D9166" s="9"/>
      <c r="E9166" s="9"/>
      <c r="F9166" s="9"/>
      <c r="I9166" s="9"/>
      <c r="K9166" s="9"/>
      <c r="L9166" s="9"/>
      <c r="M9166" s="9"/>
      <c r="O9166" s="9"/>
      <c r="P9166" s="9"/>
      <c r="Q9166" s="9"/>
      <c r="R9166" s="36"/>
      <c r="V9166" s="36"/>
    </row>
    <row r="9167" spans="1:22" x14ac:dyDescent="0.25">
      <c r="A9167" s="86"/>
      <c r="B9167" s="9"/>
      <c r="C9167" s="9"/>
      <c r="D9167" s="9"/>
      <c r="E9167" s="9"/>
      <c r="F9167" s="9"/>
      <c r="I9167" s="9"/>
      <c r="K9167" s="9"/>
      <c r="L9167" s="9"/>
      <c r="M9167" s="9"/>
      <c r="O9167" s="9"/>
      <c r="P9167" s="9"/>
      <c r="Q9167" s="9"/>
      <c r="R9167" s="36"/>
      <c r="V9167" s="36"/>
    </row>
    <row r="9168" spans="1:22" x14ac:dyDescent="0.25">
      <c r="A9168" s="86"/>
      <c r="B9168" s="9"/>
      <c r="C9168" s="9"/>
      <c r="D9168" s="9"/>
      <c r="E9168" s="9"/>
      <c r="F9168" s="9"/>
      <c r="I9168" s="9"/>
      <c r="K9168" s="9"/>
      <c r="L9168" s="9"/>
      <c r="M9168" s="9"/>
      <c r="O9168" s="9"/>
      <c r="P9168" s="9"/>
      <c r="Q9168" s="9"/>
      <c r="R9168" s="36"/>
      <c r="V9168" s="36"/>
    </row>
    <row r="9169" spans="1:22" x14ac:dyDescent="0.25">
      <c r="A9169" s="86"/>
      <c r="B9169" s="9"/>
      <c r="C9169" s="9"/>
      <c r="D9169" s="9"/>
      <c r="E9169" s="9"/>
      <c r="F9169" s="9"/>
      <c r="I9169" s="9"/>
      <c r="K9169" s="9"/>
      <c r="L9169" s="9"/>
      <c r="M9169" s="9"/>
      <c r="O9169" s="9"/>
      <c r="P9169" s="9"/>
      <c r="Q9169" s="9"/>
      <c r="R9169" s="36"/>
      <c r="V9169" s="36"/>
    </row>
    <row r="9170" spans="1:22" x14ac:dyDescent="0.25">
      <c r="A9170" s="86"/>
      <c r="B9170" s="9"/>
      <c r="C9170" s="9"/>
      <c r="D9170" s="9"/>
      <c r="E9170" s="9"/>
      <c r="F9170" s="9"/>
      <c r="I9170" s="9"/>
      <c r="K9170" s="9"/>
      <c r="L9170" s="9"/>
      <c r="M9170" s="9"/>
      <c r="O9170" s="9"/>
      <c r="P9170" s="9"/>
      <c r="Q9170" s="9"/>
      <c r="R9170" s="36"/>
      <c r="V9170" s="36"/>
    </row>
    <row r="9171" spans="1:22" x14ac:dyDescent="0.25">
      <c r="A9171" s="86"/>
      <c r="B9171" s="9"/>
      <c r="C9171" s="9"/>
      <c r="D9171" s="9"/>
      <c r="E9171" s="9"/>
      <c r="F9171" s="9"/>
      <c r="I9171" s="9"/>
      <c r="K9171" s="9"/>
      <c r="L9171" s="9"/>
      <c r="M9171" s="9"/>
      <c r="O9171" s="9"/>
      <c r="P9171" s="9"/>
      <c r="Q9171" s="9"/>
      <c r="R9171" s="36"/>
      <c r="V9171" s="36"/>
    </row>
    <row r="9172" spans="1:22" x14ac:dyDescent="0.25">
      <c r="A9172" s="86"/>
      <c r="B9172" s="9"/>
      <c r="C9172" s="9"/>
      <c r="D9172" s="9"/>
      <c r="E9172" s="9"/>
      <c r="F9172" s="9"/>
      <c r="I9172" s="9"/>
      <c r="K9172" s="9"/>
      <c r="L9172" s="9"/>
      <c r="M9172" s="9"/>
      <c r="O9172" s="9"/>
      <c r="P9172" s="9"/>
      <c r="Q9172" s="9"/>
      <c r="R9172" s="36"/>
      <c r="V9172" s="36"/>
    </row>
    <row r="9173" spans="1:22" x14ac:dyDescent="0.25">
      <c r="A9173" s="86"/>
      <c r="B9173" s="9"/>
      <c r="C9173" s="9"/>
      <c r="D9173" s="9"/>
      <c r="E9173" s="9"/>
      <c r="F9173" s="9"/>
      <c r="I9173" s="9"/>
      <c r="K9173" s="9"/>
      <c r="L9173" s="9"/>
      <c r="M9173" s="9"/>
      <c r="O9173" s="9"/>
      <c r="P9173" s="9"/>
      <c r="Q9173" s="9"/>
      <c r="R9173" s="36"/>
      <c r="V9173" s="36"/>
    </row>
    <row r="9174" spans="1:22" x14ac:dyDescent="0.25">
      <c r="A9174" s="86"/>
      <c r="B9174" s="9"/>
      <c r="C9174" s="9"/>
      <c r="D9174" s="9"/>
      <c r="E9174" s="9"/>
      <c r="F9174" s="9"/>
      <c r="I9174" s="9"/>
      <c r="K9174" s="9"/>
      <c r="L9174" s="9"/>
      <c r="M9174" s="9"/>
      <c r="O9174" s="9"/>
      <c r="P9174" s="9"/>
      <c r="Q9174" s="9"/>
      <c r="R9174" s="36"/>
      <c r="V9174" s="36"/>
    </row>
    <row r="9175" spans="1:22" x14ac:dyDescent="0.25">
      <c r="A9175" s="86"/>
      <c r="B9175" s="9"/>
      <c r="C9175" s="9"/>
      <c r="D9175" s="9"/>
      <c r="E9175" s="9"/>
      <c r="F9175" s="9"/>
      <c r="I9175" s="9"/>
      <c r="K9175" s="9"/>
      <c r="L9175" s="9"/>
      <c r="M9175" s="9"/>
      <c r="O9175" s="9"/>
      <c r="P9175" s="9"/>
      <c r="Q9175" s="9"/>
      <c r="R9175" s="36"/>
      <c r="V9175" s="36"/>
    </row>
    <row r="9176" spans="1:22" x14ac:dyDescent="0.25">
      <c r="A9176" s="86"/>
      <c r="B9176" s="9"/>
      <c r="C9176" s="9"/>
      <c r="D9176" s="9"/>
      <c r="E9176" s="9"/>
      <c r="F9176" s="9"/>
      <c r="I9176" s="9"/>
      <c r="K9176" s="9"/>
      <c r="L9176" s="9"/>
      <c r="M9176" s="9"/>
      <c r="O9176" s="9"/>
      <c r="P9176" s="9"/>
      <c r="Q9176" s="9"/>
      <c r="R9176" s="36"/>
      <c r="V9176" s="36"/>
    </row>
    <row r="9177" spans="1:22" x14ac:dyDescent="0.25">
      <c r="A9177" s="86"/>
      <c r="B9177" s="9"/>
      <c r="C9177" s="9"/>
      <c r="D9177" s="9"/>
      <c r="E9177" s="9"/>
      <c r="F9177" s="9"/>
      <c r="I9177" s="9"/>
      <c r="K9177" s="9"/>
      <c r="L9177" s="9"/>
      <c r="M9177" s="9"/>
      <c r="O9177" s="9"/>
      <c r="P9177" s="9"/>
      <c r="Q9177" s="9"/>
      <c r="R9177" s="36"/>
      <c r="V9177" s="36"/>
    </row>
    <row r="9178" spans="1:22" x14ac:dyDescent="0.25">
      <c r="A9178" s="86"/>
      <c r="B9178" s="9"/>
      <c r="C9178" s="9"/>
      <c r="D9178" s="9"/>
      <c r="E9178" s="9"/>
      <c r="F9178" s="9"/>
      <c r="I9178" s="9"/>
      <c r="K9178" s="9"/>
      <c r="L9178" s="9"/>
      <c r="M9178" s="9"/>
      <c r="O9178" s="9"/>
      <c r="P9178" s="9"/>
      <c r="Q9178" s="9"/>
      <c r="R9178" s="36"/>
      <c r="V9178" s="36"/>
    </row>
    <row r="9179" spans="1:22" x14ac:dyDescent="0.25">
      <c r="A9179" s="86"/>
      <c r="B9179" s="9"/>
      <c r="C9179" s="9"/>
      <c r="D9179" s="9"/>
      <c r="E9179" s="9"/>
      <c r="F9179" s="9"/>
      <c r="I9179" s="9"/>
      <c r="K9179" s="9"/>
      <c r="L9179" s="9"/>
      <c r="M9179" s="9"/>
      <c r="O9179" s="9"/>
      <c r="P9179" s="9"/>
      <c r="Q9179" s="9"/>
      <c r="R9179" s="36"/>
      <c r="V9179" s="36"/>
    </row>
    <row r="9180" spans="1:22" x14ac:dyDescent="0.25">
      <c r="A9180" s="86"/>
      <c r="B9180" s="9"/>
      <c r="C9180" s="9"/>
      <c r="D9180" s="9"/>
      <c r="E9180" s="9"/>
      <c r="F9180" s="9"/>
      <c r="I9180" s="9"/>
      <c r="K9180" s="9"/>
      <c r="L9180" s="9"/>
      <c r="M9180" s="9"/>
      <c r="O9180" s="9"/>
      <c r="P9180" s="9"/>
      <c r="Q9180" s="9"/>
      <c r="R9180" s="36"/>
      <c r="V9180" s="36"/>
    </row>
    <row r="9181" spans="1:22" x14ac:dyDescent="0.25">
      <c r="A9181" s="86"/>
      <c r="B9181" s="9"/>
      <c r="C9181" s="9"/>
      <c r="D9181" s="9"/>
      <c r="E9181" s="9"/>
      <c r="F9181" s="9"/>
      <c r="I9181" s="9"/>
      <c r="K9181" s="9"/>
      <c r="L9181" s="9"/>
      <c r="M9181" s="9"/>
      <c r="O9181" s="9"/>
      <c r="P9181" s="9"/>
      <c r="Q9181" s="9"/>
      <c r="R9181" s="36"/>
      <c r="V9181" s="36"/>
    </row>
    <row r="9182" spans="1:22" x14ac:dyDescent="0.25">
      <c r="A9182" s="86"/>
      <c r="B9182" s="9"/>
      <c r="C9182" s="9"/>
      <c r="D9182" s="9"/>
      <c r="E9182" s="9"/>
      <c r="F9182" s="9"/>
      <c r="I9182" s="9"/>
      <c r="K9182" s="9"/>
      <c r="L9182" s="9"/>
      <c r="M9182" s="9"/>
      <c r="O9182" s="9"/>
      <c r="P9182" s="9"/>
      <c r="Q9182" s="9"/>
      <c r="R9182" s="36"/>
      <c r="V9182" s="36"/>
    </row>
    <row r="9183" spans="1:22" x14ac:dyDescent="0.25">
      <c r="A9183" s="86"/>
      <c r="B9183" s="9"/>
      <c r="C9183" s="9"/>
      <c r="D9183" s="9"/>
      <c r="E9183" s="9"/>
      <c r="F9183" s="9"/>
      <c r="I9183" s="9"/>
      <c r="K9183" s="9"/>
      <c r="L9183" s="9"/>
      <c r="M9183" s="9"/>
      <c r="O9183" s="9"/>
      <c r="P9183" s="9"/>
      <c r="Q9183" s="9"/>
      <c r="R9183" s="36"/>
      <c r="V9183" s="36"/>
    </row>
    <row r="9184" spans="1:22" x14ac:dyDescent="0.25">
      <c r="A9184" s="86"/>
      <c r="B9184" s="9"/>
      <c r="C9184" s="9"/>
      <c r="D9184" s="9"/>
      <c r="E9184" s="9"/>
      <c r="F9184" s="9"/>
      <c r="I9184" s="9"/>
      <c r="K9184" s="9"/>
      <c r="L9184" s="9"/>
      <c r="M9184" s="9"/>
      <c r="O9184" s="9"/>
      <c r="P9184" s="9"/>
      <c r="Q9184" s="9"/>
      <c r="R9184" s="36"/>
      <c r="V9184" s="36"/>
    </row>
    <row r="9185" spans="1:22" x14ac:dyDescent="0.25">
      <c r="A9185" s="86"/>
      <c r="B9185" s="9"/>
      <c r="C9185" s="9"/>
      <c r="D9185" s="9"/>
      <c r="E9185" s="9"/>
      <c r="F9185" s="9"/>
      <c r="I9185" s="9"/>
      <c r="K9185" s="9"/>
      <c r="L9185" s="9"/>
      <c r="M9185" s="9"/>
      <c r="O9185" s="9"/>
      <c r="P9185" s="9"/>
      <c r="Q9185" s="9"/>
      <c r="R9185" s="36"/>
      <c r="V9185" s="36"/>
    </row>
    <row r="9186" spans="1:22" x14ac:dyDescent="0.25">
      <c r="A9186" s="86"/>
      <c r="B9186" s="9"/>
      <c r="C9186" s="9"/>
      <c r="D9186" s="9"/>
      <c r="E9186" s="9"/>
      <c r="F9186" s="9"/>
      <c r="I9186" s="9"/>
      <c r="K9186" s="9"/>
      <c r="L9186" s="9"/>
      <c r="M9186" s="9"/>
      <c r="O9186" s="9"/>
      <c r="P9186" s="9"/>
      <c r="Q9186" s="9"/>
      <c r="R9186" s="36"/>
      <c r="V9186" s="36"/>
    </row>
    <row r="9187" spans="1:22" x14ac:dyDescent="0.25">
      <c r="A9187" s="86"/>
      <c r="B9187" s="9"/>
      <c r="C9187" s="9"/>
      <c r="D9187" s="9"/>
      <c r="E9187" s="9"/>
      <c r="F9187" s="9"/>
      <c r="I9187" s="9"/>
      <c r="K9187" s="9"/>
      <c r="L9187" s="9"/>
      <c r="M9187" s="9"/>
      <c r="O9187" s="9"/>
      <c r="P9187" s="9"/>
      <c r="Q9187" s="9"/>
      <c r="R9187" s="36"/>
      <c r="V9187" s="36"/>
    </row>
    <row r="9188" spans="1:22" x14ac:dyDescent="0.25">
      <c r="A9188" s="86"/>
      <c r="B9188" s="9"/>
      <c r="C9188" s="9"/>
      <c r="D9188" s="9"/>
      <c r="E9188" s="9"/>
      <c r="F9188" s="9"/>
      <c r="I9188" s="9"/>
      <c r="K9188" s="9"/>
      <c r="L9188" s="9"/>
      <c r="M9188" s="9"/>
      <c r="O9188" s="9"/>
      <c r="P9188" s="9"/>
      <c r="Q9188" s="9"/>
      <c r="R9188" s="36"/>
      <c r="V9188" s="36"/>
    </row>
    <row r="9189" spans="1:22" x14ac:dyDescent="0.25">
      <c r="A9189" s="86"/>
      <c r="B9189" s="9"/>
      <c r="C9189" s="9"/>
      <c r="D9189" s="9"/>
      <c r="E9189" s="9"/>
      <c r="F9189" s="9"/>
      <c r="I9189" s="9"/>
      <c r="K9189" s="9"/>
      <c r="L9189" s="9"/>
      <c r="M9189" s="9"/>
      <c r="O9189" s="9"/>
      <c r="P9189" s="9"/>
      <c r="Q9189" s="9"/>
      <c r="R9189" s="36"/>
      <c r="V9189" s="36"/>
    </row>
    <row r="9190" spans="1:22" x14ac:dyDescent="0.25">
      <c r="A9190" s="86"/>
      <c r="B9190" s="9"/>
      <c r="C9190" s="9"/>
      <c r="D9190" s="9"/>
      <c r="E9190" s="9"/>
      <c r="F9190" s="9"/>
      <c r="I9190" s="9"/>
      <c r="K9190" s="9"/>
      <c r="L9190" s="9"/>
      <c r="M9190" s="9"/>
      <c r="O9190" s="9"/>
      <c r="P9190" s="9"/>
      <c r="Q9190" s="9"/>
      <c r="R9190" s="36"/>
      <c r="V9190" s="36"/>
    </row>
    <row r="9191" spans="1:22" x14ac:dyDescent="0.25">
      <c r="A9191" s="86"/>
      <c r="B9191" s="9"/>
      <c r="C9191" s="9"/>
      <c r="D9191" s="9"/>
      <c r="E9191" s="9"/>
      <c r="F9191" s="9"/>
      <c r="I9191" s="9"/>
      <c r="K9191" s="9"/>
      <c r="L9191" s="9"/>
      <c r="M9191" s="9"/>
      <c r="O9191" s="9"/>
      <c r="P9191" s="9"/>
      <c r="Q9191" s="9"/>
      <c r="R9191" s="36"/>
      <c r="V9191" s="36"/>
    </row>
    <row r="9192" spans="1:22" x14ac:dyDescent="0.25">
      <c r="A9192" s="86"/>
      <c r="B9192" s="9"/>
      <c r="C9192" s="9"/>
      <c r="D9192" s="9"/>
      <c r="E9192" s="9"/>
      <c r="F9192" s="9"/>
      <c r="I9192" s="9"/>
      <c r="K9192" s="9"/>
      <c r="L9192" s="9"/>
      <c r="M9192" s="9"/>
      <c r="O9192" s="9"/>
      <c r="P9192" s="9"/>
      <c r="Q9192" s="9"/>
      <c r="R9192" s="36"/>
      <c r="V9192" s="36"/>
    </row>
    <row r="9193" spans="1:22" x14ac:dyDescent="0.25">
      <c r="A9193" s="86"/>
      <c r="B9193" s="9"/>
      <c r="C9193" s="9"/>
      <c r="D9193" s="9"/>
      <c r="E9193" s="9"/>
      <c r="F9193" s="9"/>
      <c r="I9193" s="9"/>
      <c r="K9193" s="9"/>
      <c r="L9193" s="9"/>
      <c r="M9193" s="9"/>
      <c r="O9193" s="9"/>
      <c r="P9193" s="9"/>
      <c r="Q9193" s="9"/>
      <c r="R9193" s="36"/>
      <c r="V9193" s="36"/>
    </row>
    <row r="9194" spans="1:22" x14ac:dyDescent="0.25">
      <c r="A9194" s="86"/>
      <c r="B9194" s="9"/>
      <c r="C9194" s="9"/>
      <c r="D9194" s="9"/>
      <c r="E9194" s="9"/>
      <c r="F9194" s="9"/>
      <c r="I9194" s="9"/>
      <c r="K9194" s="9"/>
      <c r="L9194" s="9"/>
      <c r="M9194" s="9"/>
      <c r="O9194" s="9"/>
      <c r="P9194" s="9"/>
      <c r="Q9194" s="9"/>
      <c r="R9194" s="36"/>
      <c r="V9194" s="36"/>
    </row>
    <row r="9195" spans="1:22" x14ac:dyDescent="0.25">
      <c r="A9195" s="86"/>
      <c r="B9195" s="9"/>
      <c r="C9195" s="9"/>
      <c r="D9195" s="9"/>
      <c r="E9195" s="9"/>
      <c r="F9195" s="9"/>
      <c r="I9195" s="9"/>
      <c r="K9195" s="9"/>
      <c r="L9195" s="9"/>
      <c r="M9195" s="9"/>
      <c r="O9195" s="9"/>
      <c r="P9195" s="9"/>
      <c r="Q9195" s="9"/>
      <c r="R9195" s="36"/>
      <c r="V9195" s="36"/>
    </row>
    <row r="9196" spans="1:22" x14ac:dyDescent="0.25">
      <c r="A9196" s="86"/>
      <c r="B9196" s="9"/>
      <c r="C9196" s="9"/>
      <c r="D9196" s="9"/>
      <c r="E9196" s="9"/>
      <c r="F9196" s="9"/>
      <c r="I9196" s="9"/>
      <c r="K9196" s="9"/>
      <c r="L9196" s="9"/>
      <c r="M9196" s="9"/>
      <c r="O9196" s="9"/>
      <c r="P9196" s="9"/>
      <c r="Q9196" s="9"/>
      <c r="R9196" s="36"/>
      <c r="V9196" s="36"/>
    </row>
    <row r="9197" spans="1:22" x14ac:dyDescent="0.25">
      <c r="A9197" s="86"/>
      <c r="B9197" s="9"/>
      <c r="C9197" s="9"/>
      <c r="D9197" s="9"/>
      <c r="E9197" s="9"/>
      <c r="F9197" s="9"/>
      <c r="I9197" s="9"/>
      <c r="K9197" s="9"/>
      <c r="L9197" s="9"/>
      <c r="M9197" s="9"/>
      <c r="O9197" s="9"/>
      <c r="P9197" s="9"/>
      <c r="Q9197" s="9"/>
      <c r="R9197" s="36"/>
      <c r="V9197" s="36"/>
    </row>
    <row r="9198" spans="1:22" x14ac:dyDescent="0.25">
      <c r="A9198" s="86"/>
      <c r="B9198" s="9"/>
      <c r="C9198" s="9"/>
      <c r="D9198" s="9"/>
      <c r="E9198" s="9"/>
      <c r="F9198" s="9"/>
      <c r="I9198" s="9"/>
      <c r="K9198" s="9"/>
      <c r="L9198" s="9"/>
      <c r="M9198" s="9"/>
      <c r="O9198" s="9"/>
      <c r="P9198" s="9"/>
      <c r="Q9198" s="9"/>
      <c r="R9198" s="36"/>
      <c r="V9198" s="36"/>
    </row>
    <row r="9199" spans="1:22" x14ac:dyDescent="0.25">
      <c r="A9199" s="86"/>
      <c r="B9199" s="9"/>
      <c r="C9199" s="9"/>
      <c r="D9199" s="9"/>
      <c r="E9199" s="9"/>
      <c r="F9199" s="9"/>
      <c r="I9199" s="9"/>
      <c r="K9199" s="9"/>
      <c r="L9199" s="9"/>
      <c r="M9199" s="9"/>
      <c r="O9199" s="9"/>
      <c r="P9199" s="9"/>
      <c r="Q9199" s="9"/>
      <c r="R9199" s="36"/>
      <c r="V9199" s="36"/>
    </row>
    <row r="9200" spans="1:22" x14ac:dyDescent="0.25">
      <c r="A9200" s="86"/>
      <c r="B9200" s="9"/>
      <c r="C9200" s="9"/>
      <c r="D9200" s="9"/>
      <c r="E9200" s="9"/>
      <c r="F9200" s="9"/>
      <c r="I9200" s="9"/>
      <c r="K9200" s="9"/>
      <c r="L9200" s="9"/>
      <c r="M9200" s="9"/>
      <c r="O9200" s="9"/>
      <c r="P9200" s="9"/>
      <c r="Q9200" s="9"/>
      <c r="R9200" s="36"/>
      <c r="V9200" s="36"/>
    </row>
    <row r="9201" spans="1:22" x14ac:dyDescent="0.25">
      <c r="A9201" s="86"/>
      <c r="B9201" s="9"/>
      <c r="C9201" s="9"/>
      <c r="D9201" s="9"/>
      <c r="E9201" s="9"/>
      <c r="F9201" s="9"/>
      <c r="I9201" s="9"/>
      <c r="K9201" s="9"/>
      <c r="L9201" s="9"/>
      <c r="M9201" s="9"/>
      <c r="O9201" s="9"/>
      <c r="P9201" s="9"/>
      <c r="Q9201" s="9"/>
      <c r="R9201" s="36"/>
      <c r="V9201" s="36"/>
    </row>
    <row r="9202" spans="1:22" x14ac:dyDescent="0.25">
      <c r="A9202" s="86"/>
      <c r="B9202" s="9"/>
      <c r="C9202" s="9"/>
      <c r="D9202" s="9"/>
      <c r="E9202" s="9"/>
      <c r="F9202" s="9"/>
      <c r="I9202" s="9"/>
      <c r="K9202" s="9"/>
      <c r="L9202" s="9"/>
      <c r="M9202" s="9"/>
      <c r="O9202" s="9"/>
      <c r="P9202" s="9"/>
      <c r="Q9202" s="9"/>
      <c r="R9202" s="36"/>
      <c r="V9202" s="36"/>
    </row>
    <row r="9203" spans="1:22" x14ac:dyDescent="0.25">
      <c r="A9203" s="86"/>
      <c r="B9203" s="9"/>
      <c r="C9203" s="9"/>
      <c r="D9203" s="9"/>
      <c r="E9203" s="9"/>
      <c r="F9203" s="9"/>
      <c r="I9203" s="9"/>
      <c r="K9203" s="9"/>
      <c r="L9203" s="9"/>
      <c r="M9203" s="9"/>
      <c r="O9203" s="9"/>
      <c r="P9203" s="9"/>
      <c r="Q9203" s="9"/>
      <c r="R9203" s="36"/>
      <c r="V9203" s="36"/>
    </row>
    <row r="9204" spans="1:22" x14ac:dyDescent="0.25">
      <c r="A9204" s="86"/>
      <c r="B9204" s="9"/>
      <c r="C9204" s="9"/>
      <c r="D9204" s="9"/>
      <c r="E9204" s="9"/>
      <c r="F9204" s="9"/>
      <c r="I9204" s="9"/>
      <c r="K9204" s="9"/>
      <c r="L9204" s="9"/>
      <c r="M9204" s="9"/>
      <c r="O9204" s="9"/>
      <c r="P9204" s="9"/>
      <c r="Q9204" s="9"/>
      <c r="R9204" s="36"/>
      <c r="V9204" s="36"/>
    </row>
    <row r="9205" spans="1:22" x14ac:dyDescent="0.25">
      <c r="A9205" s="86"/>
      <c r="B9205" s="9"/>
      <c r="C9205" s="9"/>
      <c r="D9205" s="9"/>
      <c r="E9205" s="9"/>
      <c r="F9205" s="9"/>
      <c r="I9205" s="9"/>
      <c r="K9205" s="9"/>
      <c r="L9205" s="9"/>
      <c r="M9205" s="9"/>
      <c r="O9205" s="9"/>
      <c r="P9205" s="9"/>
      <c r="Q9205" s="9"/>
      <c r="R9205" s="36"/>
      <c r="V9205" s="36"/>
    </row>
    <row r="9206" spans="1:22" x14ac:dyDescent="0.25">
      <c r="A9206" s="86"/>
      <c r="B9206" s="9"/>
      <c r="C9206" s="9"/>
      <c r="D9206" s="9"/>
      <c r="E9206" s="9"/>
      <c r="F9206" s="9"/>
      <c r="I9206" s="9"/>
      <c r="K9206" s="9"/>
      <c r="L9206" s="9"/>
      <c r="M9206" s="9"/>
      <c r="O9206" s="9"/>
      <c r="P9206" s="9"/>
      <c r="Q9206" s="9"/>
      <c r="R9206" s="36"/>
      <c r="V9206" s="36"/>
    </row>
    <row r="9207" spans="1:22" x14ac:dyDescent="0.25">
      <c r="A9207" s="86"/>
      <c r="B9207" s="9"/>
      <c r="C9207" s="9"/>
      <c r="D9207" s="9"/>
      <c r="E9207" s="9"/>
      <c r="F9207" s="9"/>
      <c r="I9207" s="9"/>
      <c r="K9207" s="9"/>
      <c r="L9207" s="9"/>
      <c r="M9207" s="9"/>
      <c r="O9207" s="9"/>
      <c r="P9207" s="9"/>
      <c r="Q9207" s="9"/>
      <c r="R9207" s="36"/>
      <c r="V9207" s="36"/>
    </row>
    <row r="9208" spans="1:22" x14ac:dyDescent="0.25">
      <c r="A9208" s="86"/>
      <c r="B9208" s="9"/>
      <c r="C9208" s="9"/>
      <c r="D9208" s="9"/>
      <c r="E9208" s="9"/>
      <c r="F9208" s="9"/>
      <c r="I9208" s="9"/>
      <c r="K9208" s="9"/>
      <c r="L9208" s="9"/>
      <c r="M9208" s="9"/>
      <c r="O9208" s="9"/>
      <c r="P9208" s="9"/>
      <c r="Q9208" s="9"/>
      <c r="R9208" s="36"/>
      <c r="V9208" s="36"/>
    </row>
    <row r="9209" spans="1:22" x14ac:dyDescent="0.25">
      <c r="A9209" s="86"/>
      <c r="B9209" s="9"/>
      <c r="C9209" s="9"/>
      <c r="D9209" s="9"/>
      <c r="E9209" s="9"/>
      <c r="F9209" s="9"/>
      <c r="I9209" s="9"/>
      <c r="K9209" s="9"/>
      <c r="L9209" s="9"/>
      <c r="M9209" s="9"/>
      <c r="O9209" s="9"/>
      <c r="P9209" s="9"/>
      <c r="Q9209" s="9"/>
      <c r="R9209" s="36"/>
      <c r="V9209" s="36"/>
    </row>
    <row r="9210" spans="1:22" x14ac:dyDescent="0.25">
      <c r="A9210" s="86"/>
      <c r="B9210" s="9"/>
      <c r="C9210" s="9"/>
      <c r="D9210" s="9"/>
      <c r="E9210" s="9"/>
      <c r="F9210" s="9"/>
      <c r="I9210" s="9"/>
      <c r="K9210" s="9"/>
      <c r="L9210" s="9"/>
      <c r="M9210" s="9"/>
      <c r="O9210" s="9"/>
      <c r="P9210" s="9"/>
      <c r="Q9210" s="9"/>
      <c r="R9210" s="36"/>
      <c r="V9210" s="36"/>
    </row>
    <row r="9211" spans="1:22" x14ac:dyDescent="0.25">
      <c r="A9211" s="86"/>
      <c r="B9211" s="9"/>
      <c r="C9211" s="9"/>
      <c r="D9211" s="9"/>
      <c r="E9211" s="9"/>
      <c r="F9211" s="9"/>
      <c r="I9211" s="9"/>
      <c r="K9211" s="9"/>
      <c r="L9211" s="9"/>
      <c r="M9211" s="9"/>
      <c r="O9211" s="9"/>
      <c r="P9211" s="9"/>
      <c r="Q9211" s="9"/>
      <c r="R9211" s="36"/>
      <c r="V9211" s="36"/>
    </row>
    <row r="9212" spans="1:22" x14ac:dyDescent="0.25">
      <c r="A9212" s="86"/>
      <c r="B9212" s="9"/>
      <c r="C9212" s="9"/>
      <c r="D9212" s="9"/>
      <c r="E9212" s="9"/>
      <c r="F9212" s="9"/>
      <c r="I9212" s="9"/>
      <c r="K9212" s="9"/>
      <c r="L9212" s="9"/>
      <c r="M9212" s="9"/>
      <c r="O9212" s="9"/>
      <c r="P9212" s="9"/>
      <c r="Q9212" s="9"/>
      <c r="R9212" s="36"/>
      <c r="V9212" s="36"/>
    </row>
    <row r="9213" spans="1:22" x14ac:dyDescent="0.25">
      <c r="A9213" s="86"/>
      <c r="B9213" s="9"/>
      <c r="C9213" s="9"/>
      <c r="D9213" s="9"/>
      <c r="E9213" s="9"/>
      <c r="F9213" s="9"/>
      <c r="I9213" s="9"/>
      <c r="K9213" s="9"/>
      <c r="L9213" s="9"/>
      <c r="M9213" s="9"/>
      <c r="O9213" s="9"/>
      <c r="P9213" s="9"/>
      <c r="Q9213" s="9"/>
      <c r="R9213" s="36"/>
      <c r="V9213" s="36"/>
    </row>
    <row r="9214" spans="1:22" x14ac:dyDescent="0.25">
      <c r="A9214" s="86"/>
      <c r="B9214" s="9"/>
      <c r="C9214" s="9"/>
      <c r="D9214" s="9"/>
      <c r="E9214" s="9"/>
      <c r="F9214" s="9"/>
      <c r="I9214" s="9"/>
      <c r="K9214" s="9"/>
      <c r="L9214" s="9"/>
      <c r="M9214" s="9"/>
      <c r="O9214" s="9"/>
      <c r="P9214" s="9"/>
      <c r="Q9214" s="9"/>
      <c r="R9214" s="36"/>
      <c r="V9214" s="36"/>
    </row>
    <row r="9215" spans="1:22" x14ac:dyDescent="0.25">
      <c r="A9215" s="86"/>
      <c r="B9215" s="9"/>
      <c r="C9215" s="9"/>
      <c r="D9215" s="9"/>
      <c r="E9215" s="9"/>
      <c r="F9215" s="9"/>
      <c r="I9215" s="9"/>
      <c r="K9215" s="9"/>
      <c r="L9215" s="9"/>
      <c r="M9215" s="9"/>
      <c r="O9215" s="9"/>
      <c r="P9215" s="9"/>
      <c r="Q9215" s="9"/>
      <c r="R9215" s="36"/>
      <c r="V9215" s="36"/>
    </row>
    <row r="9216" spans="1:22" x14ac:dyDescent="0.25">
      <c r="A9216" s="86"/>
      <c r="B9216" s="9"/>
      <c r="C9216" s="9"/>
      <c r="D9216" s="9"/>
      <c r="E9216" s="9"/>
      <c r="F9216" s="9"/>
      <c r="I9216" s="9"/>
      <c r="K9216" s="9"/>
      <c r="L9216" s="9"/>
      <c r="M9216" s="9"/>
      <c r="O9216" s="9"/>
      <c r="P9216" s="9"/>
      <c r="Q9216" s="9"/>
      <c r="R9216" s="36"/>
      <c r="V9216" s="36"/>
    </row>
    <row r="9217" spans="1:22" x14ac:dyDescent="0.25">
      <c r="A9217" s="86"/>
      <c r="B9217" s="9"/>
      <c r="C9217" s="9"/>
      <c r="D9217" s="9"/>
      <c r="E9217" s="9"/>
      <c r="F9217" s="9"/>
      <c r="I9217" s="9"/>
      <c r="K9217" s="9"/>
      <c r="L9217" s="9"/>
      <c r="M9217" s="9"/>
      <c r="O9217" s="9"/>
      <c r="P9217" s="9"/>
      <c r="Q9217" s="9"/>
      <c r="R9217" s="36"/>
      <c r="V9217" s="36"/>
    </row>
    <row r="9218" spans="1:22" x14ac:dyDescent="0.25">
      <c r="A9218" s="86"/>
      <c r="B9218" s="9"/>
      <c r="C9218" s="9"/>
      <c r="D9218" s="9"/>
      <c r="E9218" s="9"/>
      <c r="F9218" s="9"/>
      <c r="I9218" s="9"/>
      <c r="K9218" s="9"/>
      <c r="L9218" s="9"/>
      <c r="M9218" s="9"/>
      <c r="O9218" s="9"/>
      <c r="P9218" s="9"/>
      <c r="Q9218" s="9"/>
      <c r="R9218" s="36"/>
      <c r="V9218" s="36"/>
    </row>
    <row r="9219" spans="1:22" x14ac:dyDescent="0.25">
      <c r="A9219" s="86"/>
      <c r="B9219" s="9"/>
      <c r="C9219" s="9"/>
      <c r="D9219" s="9"/>
      <c r="E9219" s="9"/>
      <c r="F9219" s="9"/>
      <c r="I9219" s="9"/>
      <c r="K9219" s="9"/>
      <c r="L9219" s="9"/>
      <c r="M9219" s="9"/>
      <c r="O9219" s="9"/>
      <c r="P9219" s="9"/>
      <c r="Q9219" s="9"/>
      <c r="R9219" s="36"/>
      <c r="V9219" s="36"/>
    </row>
    <row r="9220" spans="1:22" x14ac:dyDescent="0.25">
      <c r="A9220" s="86"/>
      <c r="B9220" s="9"/>
      <c r="C9220" s="9"/>
      <c r="D9220" s="9"/>
      <c r="E9220" s="9"/>
      <c r="F9220" s="9"/>
      <c r="I9220" s="9"/>
      <c r="K9220" s="9"/>
      <c r="L9220" s="9"/>
      <c r="M9220" s="9"/>
      <c r="O9220" s="9"/>
      <c r="P9220" s="9"/>
      <c r="Q9220" s="9"/>
      <c r="R9220" s="36"/>
      <c r="V9220" s="36"/>
    </row>
    <row r="9221" spans="1:22" x14ac:dyDescent="0.25">
      <c r="A9221" s="86"/>
      <c r="B9221" s="9"/>
      <c r="C9221" s="9"/>
      <c r="D9221" s="9"/>
      <c r="E9221" s="9"/>
      <c r="F9221" s="9"/>
      <c r="I9221" s="9"/>
      <c r="K9221" s="9"/>
      <c r="L9221" s="9"/>
      <c r="M9221" s="9"/>
      <c r="O9221" s="9"/>
      <c r="P9221" s="9"/>
      <c r="Q9221" s="9"/>
      <c r="R9221" s="36"/>
      <c r="V9221" s="36"/>
    </row>
    <row r="9222" spans="1:22" x14ac:dyDescent="0.25">
      <c r="A9222" s="86"/>
      <c r="B9222" s="9"/>
      <c r="C9222" s="9"/>
      <c r="D9222" s="9"/>
      <c r="E9222" s="9"/>
      <c r="F9222" s="9"/>
      <c r="I9222" s="9"/>
      <c r="K9222" s="9"/>
      <c r="L9222" s="9"/>
      <c r="M9222" s="9"/>
      <c r="O9222" s="9"/>
      <c r="P9222" s="9"/>
      <c r="Q9222" s="9"/>
      <c r="R9222" s="36"/>
      <c r="V9222" s="36"/>
    </row>
    <row r="9223" spans="1:22" x14ac:dyDescent="0.25">
      <c r="A9223" s="86"/>
      <c r="B9223" s="9"/>
      <c r="C9223" s="9"/>
      <c r="D9223" s="9"/>
      <c r="E9223" s="9"/>
      <c r="F9223" s="9"/>
      <c r="I9223" s="9"/>
      <c r="K9223" s="9"/>
      <c r="L9223" s="9"/>
      <c r="M9223" s="9"/>
      <c r="O9223" s="9"/>
      <c r="P9223" s="9"/>
      <c r="Q9223" s="9"/>
      <c r="R9223" s="36"/>
      <c r="V9223" s="36"/>
    </row>
    <row r="9224" spans="1:22" x14ac:dyDescent="0.25">
      <c r="A9224" s="86"/>
      <c r="B9224" s="9"/>
      <c r="C9224" s="9"/>
      <c r="D9224" s="9"/>
      <c r="E9224" s="9"/>
      <c r="F9224" s="9"/>
      <c r="I9224" s="9"/>
      <c r="K9224" s="9"/>
      <c r="L9224" s="9"/>
      <c r="M9224" s="9"/>
      <c r="O9224" s="9"/>
      <c r="P9224" s="9"/>
      <c r="Q9224" s="9"/>
      <c r="R9224" s="36"/>
      <c r="V9224" s="36"/>
    </row>
    <row r="9225" spans="1:22" x14ac:dyDescent="0.25">
      <c r="A9225" s="86"/>
      <c r="B9225" s="9"/>
      <c r="C9225" s="9"/>
      <c r="D9225" s="9"/>
      <c r="E9225" s="9"/>
      <c r="F9225" s="9"/>
      <c r="I9225" s="9"/>
      <c r="K9225" s="9"/>
      <c r="L9225" s="9"/>
      <c r="M9225" s="9"/>
      <c r="O9225" s="9"/>
      <c r="P9225" s="9"/>
      <c r="Q9225" s="9"/>
      <c r="R9225" s="36"/>
      <c r="V9225" s="36"/>
    </row>
    <row r="9226" spans="1:22" x14ac:dyDescent="0.25">
      <c r="A9226" s="86"/>
      <c r="B9226" s="9"/>
      <c r="C9226" s="9"/>
      <c r="D9226" s="9"/>
      <c r="E9226" s="9"/>
      <c r="F9226" s="9"/>
      <c r="I9226" s="9"/>
      <c r="K9226" s="9"/>
      <c r="L9226" s="9"/>
      <c r="M9226" s="9"/>
      <c r="O9226" s="9"/>
      <c r="P9226" s="9"/>
      <c r="Q9226" s="9"/>
      <c r="R9226" s="36"/>
      <c r="V9226" s="36"/>
    </row>
    <row r="9227" spans="1:22" x14ac:dyDescent="0.25">
      <c r="A9227" s="86"/>
      <c r="B9227" s="9"/>
      <c r="C9227" s="9"/>
      <c r="D9227" s="9"/>
      <c r="E9227" s="9"/>
      <c r="F9227" s="9"/>
      <c r="I9227" s="9"/>
      <c r="K9227" s="9"/>
      <c r="L9227" s="9"/>
      <c r="M9227" s="9"/>
      <c r="O9227" s="9"/>
      <c r="P9227" s="9"/>
      <c r="Q9227" s="9"/>
      <c r="R9227" s="36"/>
      <c r="V9227" s="36"/>
    </row>
    <row r="9228" spans="1:22" x14ac:dyDescent="0.25">
      <c r="A9228" s="86"/>
      <c r="B9228" s="9"/>
      <c r="C9228" s="9"/>
      <c r="D9228" s="9"/>
      <c r="E9228" s="9"/>
      <c r="F9228" s="9"/>
      <c r="I9228" s="9"/>
      <c r="K9228" s="9"/>
      <c r="L9228" s="9"/>
      <c r="M9228" s="9"/>
      <c r="O9228" s="9"/>
      <c r="P9228" s="9"/>
      <c r="Q9228" s="9"/>
      <c r="R9228" s="36"/>
      <c r="V9228" s="36"/>
    </row>
    <row r="9229" spans="1:22" x14ac:dyDescent="0.25">
      <c r="A9229" s="86"/>
      <c r="B9229" s="9"/>
      <c r="C9229" s="9"/>
      <c r="D9229" s="9"/>
      <c r="E9229" s="9"/>
      <c r="F9229" s="9"/>
      <c r="I9229" s="9"/>
      <c r="K9229" s="9"/>
      <c r="L9229" s="9"/>
      <c r="M9229" s="9"/>
      <c r="O9229" s="9"/>
      <c r="P9229" s="9"/>
      <c r="Q9229" s="9"/>
      <c r="R9229" s="36"/>
      <c r="V9229" s="36"/>
    </row>
    <row r="9230" spans="1:22" x14ac:dyDescent="0.25">
      <c r="A9230" s="86"/>
      <c r="B9230" s="9"/>
      <c r="C9230" s="9"/>
      <c r="D9230" s="9"/>
      <c r="E9230" s="9"/>
      <c r="F9230" s="9"/>
      <c r="I9230" s="9"/>
      <c r="K9230" s="9"/>
      <c r="L9230" s="9"/>
      <c r="M9230" s="9"/>
      <c r="O9230" s="9"/>
      <c r="P9230" s="9"/>
      <c r="Q9230" s="9"/>
      <c r="R9230" s="36"/>
      <c r="V9230" s="36"/>
    </row>
    <row r="9231" spans="1:22" x14ac:dyDescent="0.25">
      <c r="A9231" s="86"/>
      <c r="B9231" s="9"/>
      <c r="C9231" s="9"/>
      <c r="D9231" s="9"/>
      <c r="E9231" s="9"/>
      <c r="F9231" s="9"/>
      <c r="I9231" s="9"/>
      <c r="K9231" s="9"/>
      <c r="L9231" s="9"/>
      <c r="M9231" s="9"/>
      <c r="O9231" s="9"/>
      <c r="P9231" s="9"/>
      <c r="Q9231" s="9"/>
      <c r="R9231" s="36"/>
      <c r="V9231" s="36"/>
    </row>
    <row r="9232" spans="1:22" x14ac:dyDescent="0.25">
      <c r="A9232" s="86"/>
      <c r="B9232" s="9"/>
      <c r="C9232" s="9"/>
      <c r="D9232" s="9"/>
      <c r="E9232" s="9"/>
      <c r="F9232" s="9"/>
      <c r="I9232" s="9"/>
      <c r="K9232" s="9"/>
      <c r="L9232" s="9"/>
      <c r="M9232" s="9"/>
      <c r="O9232" s="9"/>
      <c r="P9232" s="9"/>
      <c r="Q9232" s="9"/>
      <c r="R9232" s="36"/>
      <c r="V9232" s="36"/>
    </row>
    <row r="9233" spans="1:22" x14ac:dyDescent="0.25">
      <c r="A9233" s="86"/>
      <c r="B9233" s="9"/>
      <c r="C9233" s="9"/>
      <c r="D9233" s="9"/>
      <c r="E9233" s="9"/>
      <c r="F9233" s="9"/>
      <c r="I9233" s="9"/>
      <c r="K9233" s="9"/>
      <c r="L9233" s="9"/>
      <c r="M9233" s="9"/>
      <c r="O9233" s="9"/>
      <c r="P9233" s="9"/>
      <c r="Q9233" s="9"/>
      <c r="R9233" s="36"/>
      <c r="V9233" s="36"/>
    </row>
    <row r="9234" spans="1:22" x14ac:dyDescent="0.25">
      <c r="A9234" s="86"/>
      <c r="B9234" s="9"/>
      <c r="C9234" s="9"/>
      <c r="D9234" s="9"/>
      <c r="E9234" s="9"/>
      <c r="F9234" s="9"/>
      <c r="I9234" s="9"/>
      <c r="K9234" s="9"/>
      <c r="L9234" s="9"/>
      <c r="M9234" s="9"/>
      <c r="O9234" s="9"/>
      <c r="P9234" s="9"/>
      <c r="Q9234" s="9"/>
      <c r="R9234" s="36"/>
      <c r="V9234" s="36"/>
    </row>
    <row r="9235" spans="1:22" x14ac:dyDescent="0.25">
      <c r="A9235" s="86"/>
      <c r="B9235" s="9"/>
      <c r="C9235" s="9"/>
      <c r="D9235" s="9"/>
      <c r="E9235" s="9"/>
      <c r="F9235" s="9"/>
      <c r="I9235" s="9"/>
      <c r="K9235" s="9"/>
      <c r="L9235" s="9"/>
      <c r="M9235" s="9"/>
      <c r="O9235" s="9"/>
      <c r="P9235" s="9"/>
      <c r="Q9235" s="9"/>
      <c r="R9235" s="36"/>
      <c r="V9235" s="36"/>
    </row>
    <row r="9236" spans="1:22" x14ac:dyDescent="0.25">
      <c r="A9236" s="86"/>
      <c r="B9236" s="9"/>
      <c r="C9236" s="9"/>
      <c r="D9236" s="9"/>
      <c r="E9236" s="9"/>
      <c r="F9236" s="9"/>
      <c r="I9236" s="9"/>
      <c r="K9236" s="9"/>
      <c r="L9236" s="9"/>
      <c r="M9236" s="9"/>
      <c r="O9236" s="9"/>
      <c r="P9236" s="9"/>
      <c r="Q9236" s="9"/>
      <c r="R9236" s="36"/>
      <c r="V9236" s="36"/>
    </row>
    <row r="9237" spans="1:22" x14ac:dyDescent="0.25">
      <c r="A9237" s="86"/>
      <c r="B9237" s="9"/>
      <c r="C9237" s="9"/>
      <c r="D9237" s="9"/>
      <c r="E9237" s="9"/>
      <c r="F9237" s="9"/>
      <c r="I9237" s="9"/>
      <c r="K9237" s="9"/>
      <c r="L9237" s="9"/>
      <c r="M9237" s="9"/>
      <c r="O9237" s="9"/>
      <c r="P9237" s="9"/>
      <c r="Q9237" s="9"/>
      <c r="R9237" s="36"/>
      <c r="V9237" s="36"/>
    </row>
    <row r="9238" spans="1:22" x14ac:dyDescent="0.25">
      <c r="A9238" s="86"/>
      <c r="B9238" s="9"/>
      <c r="C9238" s="9"/>
      <c r="D9238" s="9"/>
      <c r="E9238" s="9"/>
      <c r="F9238" s="9"/>
      <c r="I9238" s="9"/>
      <c r="K9238" s="9"/>
      <c r="L9238" s="9"/>
      <c r="M9238" s="9"/>
      <c r="O9238" s="9"/>
      <c r="P9238" s="9"/>
      <c r="Q9238" s="9"/>
      <c r="R9238" s="36"/>
      <c r="V9238" s="36"/>
    </row>
    <row r="9239" spans="1:22" x14ac:dyDescent="0.25">
      <c r="A9239" s="86"/>
      <c r="B9239" s="9"/>
      <c r="C9239" s="9"/>
      <c r="D9239" s="9"/>
      <c r="E9239" s="9"/>
      <c r="F9239" s="9"/>
      <c r="I9239" s="9"/>
      <c r="K9239" s="9"/>
      <c r="L9239" s="9"/>
      <c r="M9239" s="9"/>
      <c r="O9239" s="9"/>
      <c r="P9239" s="9"/>
      <c r="Q9239" s="9"/>
      <c r="R9239" s="36"/>
      <c r="V9239" s="36"/>
    </row>
    <row r="9240" spans="1:22" x14ac:dyDescent="0.25">
      <c r="A9240" s="86"/>
      <c r="B9240" s="9"/>
      <c r="C9240" s="9"/>
      <c r="D9240" s="9"/>
      <c r="E9240" s="9"/>
      <c r="F9240" s="9"/>
      <c r="I9240" s="9"/>
      <c r="K9240" s="9"/>
      <c r="L9240" s="9"/>
      <c r="M9240" s="9"/>
      <c r="O9240" s="9"/>
      <c r="P9240" s="9"/>
      <c r="Q9240" s="9"/>
      <c r="R9240" s="36"/>
      <c r="V9240" s="36"/>
    </row>
    <row r="9241" spans="1:22" x14ac:dyDescent="0.25">
      <c r="A9241" s="86"/>
      <c r="B9241" s="9"/>
      <c r="C9241" s="9"/>
      <c r="D9241" s="9"/>
      <c r="E9241" s="9"/>
      <c r="F9241" s="9"/>
      <c r="I9241" s="9"/>
      <c r="K9241" s="9"/>
      <c r="L9241" s="9"/>
      <c r="M9241" s="9"/>
      <c r="O9241" s="9"/>
      <c r="P9241" s="9"/>
      <c r="Q9241" s="9"/>
      <c r="R9241" s="36"/>
      <c r="V9241" s="36"/>
    </row>
    <row r="9242" spans="1:22" x14ac:dyDescent="0.25">
      <c r="A9242" s="86"/>
      <c r="B9242" s="9"/>
      <c r="C9242" s="9"/>
      <c r="D9242" s="9"/>
      <c r="E9242" s="9"/>
      <c r="F9242" s="9"/>
      <c r="I9242" s="9"/>
      <c r="K9242" s="9"/>
      <c r="L9242" s="9"/>
      <c r="M9242" s="9"/>
      <c r="O9242" s="9"/>
      <c r="P9242" s="9"/>
      <c r="Q9242" s="9"/>
      <c r="R9242" s="36"/>
      <c r="V9242" s="36"/>
    </row>
    <row r="9243" spans="1:22" x14ac:dyDescent="0.25">
      <c r="A9243" s="86"/>
      <c r="B9243" s="9"/>
      <c r="C9243" s="9"/>
      <c r="D9243" s="9"/>
      <c r="E9243" s="9"/>
      <c r="F9243" s="9"/>
      <c r="I9243" s="9"/>
      <c r="K9243" s="9"/>
      <c r="L9243" s="9"/>
      <c r="M9243" s="9"/>
      <c r="O9243" s="9"/>
      <c r="P9243" s="9"/>
      <c r="Q9243" s="9"/>
      <c r="R9243" s="36"/>
      <c r="V9243" s="36"/>
    </row>
    <row r="9244" spans="1:22" x14ac:dyDescent="0.25">
      <c r="A9244" s="86"/>
      <c r="B9244" s="9"/>
      <c r="C9244" s="9"/>
      <c r="D9244" s="9"/>
      <c r="E9244" s="9"/>
      <c r="F9244" s="9"/>
      <c r="I9244" s="9"/>
      <c r="K9244" s="9"/>
      <c r="L9244" s="9"/>
      <c r="M9244" s="9"/>
      <c r="O9244" s="9"/>
      <c r="P9244" s="9"/>
      <c r="Q9244" s="9"/>
      <c r="R9244" s="36"/>
      <c r="V9244" s="36"/>
    </row>
    <row r="9245" spans="1:22" x14ac:dyDescent="0.25">
      <c r="A9245" s="86"/>
      <c r="B9245" s="9"/>
      <c r="C9245" s="9"/>
      <c r="D9245" s="9"/>
      <c r="E9245" s="9"/>
      <c r="F9245" s="9"/>
      <c r="I9245" s="9"/>
      <c r="K9245" s="9"/>
      <c r="L9245" s="9"/>
      <c r="M9245" s="9"/>
      <c r="O9245" s="9"/>
      <c r="P9245" s="9"/>
      <c r="Q9245" s="9"/>
      <c r="R9245" s="36"/>
      <c r="V9245" s="36"/>
    </row>
    <row r="9246" spans="1:22" x14ac:dyDescent="0.25">
      <c r="A9246" s="86"/>
      <c r="B9246" s="9"/>
      <c r="C9246" s="9"/>
      <c r="D9246" s="9"/>
      <c r="E9246" s="9"/>
      <c r="F9246" s="9"/>
      <c r="I9246" s="9"/>
      <c r="K9246" s="9"/>
      <c r="L9246" s="9"/>
      <c r="M9246" s="9"/>
      <c r="O9246" s="9"/>
      <c r="P9246" s="9"/>
      <c r="Q9246" s="9"/>
      <c r="R9246" s="36"/>
      <c r="V9246" s="36"/>
    </row>
    <row r="9247" spans="1:22" x14ac:dyDescent="0.25">
      <c r="A9247" s="86"/>
      <c r="B9247" s="9"/>
      <c r="C9247" s="9"/>
      <c r="D9247" s="9"/>
      <c r="E9247" s="9"/>
      <c r="F9247" s="9"/>
      <c r="I9247" s="9"/>
      <c r="K9247" s="9"/>
      <c r="L9247" s="9"/>
      <c r="M9247" s="9"/>
      <c r="O9247" s="9"/>
      <c r="P9247" s="9"/>
      <c r="Q9247" s="9"/>
      <c r="R9247" s="36"/>
      <c r="V9247" s="36"/>
    </row>
    <row r="9248" spans="1:22" x14ac:dyDescent="0.25">
      <c r="A9248" s="86"/>
      <c r="B9248" s="9"/>
      <c r="C9248" s="9"/>
      <c r="D9248" s="9"/>
      <c r="E9248" s="9"/>
      <c r="F9248" s="9"/>
      <c r="I9248" s="9"/>
      <c r="K9248" s="9"/>
      <c r="L9248" s="9"/>
      <c r="M9248" s="9"/>
      <c r="O9248" s="9"/>
      <c r="P9248" s="9"/>
      <c r="Q9248" s="9"/>
      <c r="R9248" s="36"/>
      <c r="V9248" s="36"/>
    </row>
    <row r="9249" spans="1:22" x14ac:dyDescent="0.25">
      <c r="A9249" s="86"/>
      <c r="B9249" s="9"/>
      <c r="C9249" s="9"/>
      <c r="D9249" s="9"/>
      <c r="E9249" s="9"/>
      <c r="F9249" s="9"/>
      <c r="I9249" s="9"/>
      <c r="K9249" s="9"/>
      <c r="L9249" s="9"/>
      <c r="M9249" s="9"/>
      <c r="O9249" s="9"/>
      <c r="P9249" s="9"/>
      <c r="Q9249" s="9"/>
      <c r="R9249" s="36"/>
      <c r="V9249" s="36"/>
    </row>
    <row r="9250" spans="1:22" x14ac:dyDescent="0.25">
      <c r="A9250" s="86"/>
      <c r="B9250" s="9"/>
      <c r="C9250" s="9"/>
      <c r="D9250" s="9"/>
      <c r="E9250" s="9"/>
      <c r="F9250" s="9"/>
      <c r="I9250" s="9"/>
      <c r="K9250" s="9"/>
      <c r="L9250" s="9"/>
      <c r="M9250" s="9"/>
      <c r="O9250" s="9"/>
      <c r="P9250" s="9"/>
      <c r="Q9250" s="9"/>
      <c r="R9250" s="36"/>
      <c r="V9250" s="36"/>
    </row>
    <row r="9251" spans="1:22" x14ac:dyDescent="0.25">
      <c r="A9251" s="86"/>
      <c r="B9251" s="9"/>
      <c r="C9251" s="9"/>
      <c r="D9251" s="9"/>
      <c r="E9251" s="9"/>
      <c r="F9251" s="9"/>
      <c r="I9251" s="9"/>
      <c r="K9251" s="9"/>
      <c r="L9251" s="9"/>
      <c r="M9251" s="9"/>
      <c r="O9251" s="9"/>
      <c r="P9251" s="9"/>
      <c r="Q9251" s="9"/>
      <c r="R9251" s="36"/>
      <c r="V9251" s="36"/>
    </row>
    <row r="9252" spans="1:22" x14ac:dyDescent="0.25">
      <c r="A9252" s="86"/>
      <c r="B9252" s="9"/>
      <c r="C9252" s="9"/>
      <c r="D9252" s="9"/>
      <c r="E9252" s="9"/>
      <c r="F9252" s="9"/>
      <c r="I9252" s="9"/>
      <c r="K9252" s="9"/>
      <c r="L9252" s="9"/>
      <c r="M9252" s="9"/>
      <c r="O9252" s="9"/>
      <c r="P9252" s="9"/>
      <c r="Q9252" s="9"/>
      <c r="R9252" s="36"/>
      <c r="V9252" s="36"/>
    </row>
    <row r="9253" spans="1:22" x14ac:dyDescent="0.25">
      <c r="A9253" s="86"/>
      <c r="B9253" s="9"/>
      <c r="C9253" s="9"/>
      <c r="D9253" s="9"/>
      <c r="E9253" s="9"/>
      <c r="F9253" s="9"/>
      <c r="I9253" s="9"/>
      <c r="K9253" s="9"/>
      <c r="L9253" s="9"/>
      <c r="M9253" s="9"/>
      <c r="O9253" s="9"/>
      <c r="P9253" s="9"/>
      <c r="Q9253" s="9"/>
      <c r="R9253" s="36"/>
      <c r="V9253" s="36"/>
    </row>
    <row r="9254" spans="1:22" x14ac:dyDescent="0.25">
      <c r="A9254" s="86"/>
      <c r="B9254" s="9"/>
      <c r="C9254" s="9"/>
      <c r="D9254" s="9"/>
      <c r="E9254" s="9"/>
      <c r="F9254" s="9"/>
      <c r="I9254" s="9"/>
      <c r="K9254" s="9"/>
      <c r="L9254" s="9"/>
      <c r="M9254" s="9"/>
      <c r="O9254" s="9"/>
      <c r="P9254" s="9"/>
      <c r="Q9254" s="9"/>
      <c r="R9254" s="36"/>
      <c r="V9254" s="36"/>
    </row>
    <row r="9255" spans="1:22" x14ac:dyDescent="0.25">
      <c r="A9255" s="86"/>
      <c r="B9255" s="9"/>
      <c r="C9255" s="9"/>
      <c r="D9255" s="9"/>
      <c r="E9255" s="9"/>
      <c r="F9255" s="9"/>
      <c r="I9255" s="9"/>
      <c r="K9255" s="9"/>
      <c r="L9255" s="9"/>
      <c r="M9255" s="9"/>
      <c r="O9255" s="9"/>
      <c r="P9255" s="9"/>
      <c r="Q9255" s="9"/>
      <c r="R9255" s="36"/>
      <c r="V9255" s="36"/>
    </row>
    <row r="9256" spans="1:22" x14ac:dyDescent="0.25">
      <c r="A9256" s="86"/>
      <c r="B9256" s="9"/>
      <c r="C9256" s="9"/>
      <c r="D9256" s="9"/>
      <c r="E9256" s="9"/>
      <c r="F9256" s="9"/>
      <c r="I9256" s="9"/>
      <c r="K9256" s="9"/>
      <c r="L9256" s="9"/>
      <c r="M9256" s="9"/>
      <c r="O9256" s="9"/>
      <c r="P9256" s="9"/>
      <c r="Q9256" s="9"/>
      <c r="R9256" s="36"/>
      <c r="V9256" s="36"/>
    </row>
    <row r="9257" spans="1:22" x14ac:dyDescent="0.25">
      <c r="A9257" s="86"/>
      <c r="B9257" s="9"/>
      <c r="C9257" s="9"/>
      <c r="D9257" s="9"/>
      <c r="E9257" s="9"/>
      <c r="F9257" s="9"/>
      <c r="I9257" s="9"/>
      <c r="K9257" s="9"/>
      <c r="L9257" s="9"/>
      <c r="M9257" s="9"/>
      <c r="O9257" s="9"/>
      <c r="P9257" s="9"/>
      <c r="Q9257" s="9"/>
      <c r="R9257" s="36"/>
      <c r="V9257" s="36"/>
    </row>
    <row r="9258" spans="1:22" x14ac:dyDescent="0.25">
      <c r="A9258" s="86"/>
      <c r="B9258" s="9"/>
      <c r="C9258" s="9"/>
      <c r="D9258" s="9"/>
      <c r="E9258" s="9"/>
      <c r="F9258" s="9"/>
      <c r="I9258" s="9"/>
      <c r="K9258" s="9"/>
      <c r="L9258" s="9"/>
      <c r="M9258" s="9"/>
      <c r="O9258" s="9"/>
      <c r="P9258" s="9"/>
      <c r="Q9258" s="9"/>
      <c r="R9258" s="36"/>
      <c r="V9258" s="36"/>
    </row>
    <row r="9259" spans="1:22" x14ac:dyDescent="0.25">
      <c r="A9259" s="86"/>
      <c r="B9259" s="9"/>
      <c r="C9259" s="9"/>
      <c r="D9259" s="9"/>
      <c r="E9259" s="9"/>
      <c r="F9259" s="9"/>
      <c r="I9259" s="9"/>
      <c r="K9259" s="9"/>
      <c r="L9259" s="9"/>
      <c r="M9259" s="9"/>
      <c r="O9259" s="9"/>
      <c r="P9259" s="9"/>
      <c r="Q9259" s="9"/>
      <c r="R9259" s="36"/>
      <c r="V9259" s="36"/>
    </row>
    <row r="9260" spans="1:22" x14ac:dyDescent="0.25">
      <c r="A9260" s="86"/>
      <c r="B9260" s="9"/>
      <c r="C9260" s="9"/>
      <c r="D9260" s="9"/>
      <c r="E9260" s="9"/>
      <c r="F9260" s="9"/>
      <c r="I9260" s="9"/>
      <c r="K9260" s="9"/>
      <c r="L9260" s="9"/>
      <c r="M9260" s="9"/>
      <c r="O9260" s="9"/>
      <c r="P9260" s="9"/>
      <c r="Q9260" s="9"/>
      <c r="R9260" s="36"/>
      <c r="V9260" s="36"/>
    </row>
    <row r="9261" spans="1:22" x14ac:dyDescent="0.25">
      <c r="A9261" s="86"/>
      <c r="B9261" s="9"/>
      <c r="C9261" s="9"/>
      <c r="D9261" s="9"/>
      <c r="E9261" s="9"/>
      <c r="F9261" s="9"/>
      <c r="I9261" s="9"/>
      <c r="K9261" s="9"/>
      <c r="L9261" s="9"/>
      <c r="M9261" s="9"/>
      <c r="O9261" s="9"/>
      <c r="P9261" s="9"/>
      <c r="Q9261" s="9"/>
      <c r="R9261" s="36"/>
      <c r="V9261" s="36"/>
    </row>
    <row r="9262" spans="1:22" x14ac:dyDescent="0.25">
      <c r="A9262" s="86"/>
      <c r="B9262" s="9"/>
      <c r="C9262" s="9"/>
      <c r="D9262" s="9"/>
      <c r="E9262" s="9"/>
      <c r="F9262" s="9"/>
      <c r="I9262" s="9"/>
      <c r="K9262" s="9"/>
      <c r="L9262" s="9"/>
      <c r="M9262" s="9"/>
      <c r="O9262" s="9"/>
      <c r="P9262" s="9"/>
      <c r="Q9262" s="9"/>
      <c r="R9262" s="36"/>
      <c r="V9262" s="36"/>
    </row>
    <row r="9263" spans="1:22" x14ac:dyDescent="0.25">
      <c r="A9263" s="86"/>
      <c r="B9263" s="9"/>
      <c r="C9263" s="9"/>
      <c r="D9263" s="9"/>
      <c r="E9263" s="9"/>
      <c r="F9263" s="9"/>
      <c r="I9263" s="9"/>
      <c r="K9263" s="9"/>
      <c r="L9263" s="9"/>
      <c r="M9263" s="9"/>
      <c r="O9263" s="9"/>
      <c r="P9263" s="9"/>
      <c r="Q9263" s="9"/>
      <c r="R9263" s="36"/>
      <c r="V9263" s="36"/>
    </row>
    <row r="9264" spans="1:22" x14ac:dyDescent="0.25">
      <c r="A9264" s="86"/>
      <c r="B9264" s="9"/>
      <c r="C9264" s="9"/>
      <c r="D9264" s="9"/>
      <c r="E9264" s="9"/>
      <c r="F9264" s="9"/>
      <c r="I9264" s="9"/>
      <c r="K9264" s="9"/>
      <c r="L9264" s="9"/>
      <c r="M9264" s="9"/>
      <c r="O9264" s="9"/>
      <c r="P9264" s="9"/>
      <c r="Q9264" s="9"/>
      <c r="R9264" s="36"/>
      <c r="V9264" s="36"/>
    </row>
    <row r="9265" spans="1:22" x14ac:dyDescent="0.25">
      <c r="A9265" s="86"/>
      <c r="B9265" s="9"/>
      <c r="C9265" s="9"/>
      <c r="D9265" s="9"/>
      <c r="E9265" s="9"/>
      <c r="F9265" s="9"/>
      <c r="I9265" s="9"/>
      <c r="K9265" s="9"/>
      <c r="L9265" s="9"/>
      <c r="M9265" s="9"/>
      <c r="O9265" s="9"/>
      <c r="P9265" s="9"/>
      <c r="Q9265" s="9"/>
      <c r="R9265" s="36"/>
      <c r="V9265" s="36"/>
    </row>
    <row r="9266" spans="1:22" x14ac:dyDescent="0.25">
      <c r="A9266" s="86"/>
      <c r="B9266" s="9"/>
      <c r="C9266" s="9"/>
      <c r="D9266" s="9"/>
      <c r="E9266" s="9"/>
      <c r="F9266" s="9"/>
      <c r="I9266" s="9"/>
      <c r="K9266" s="9"/>
      <c r="L9266" s="9"/>
      <c r="M9266" s="9"/>
      <c r="O9266" s="9"/>
      <c r="P9266" s="9"/>
      <c r="Q9266" s="9"/>
      <c r="R9266" s="36"/>
      <c r="V9266" s="36"/>
    </row>
    <row r="9267" spans="1:22" x14ac:dyDescent="0.25">
      <c r="A9267" s="86"/>
      <c r="B9267" s="9"/>
      <c r="C9267" s="9"/>
      <c r="D9267" s="9"/>
      <c r="E9267" s="9"/>
      <c r="F9267" s="9"/>
      <c r="I9267" s="9"/>
      <c r="K9267" s="9"/>
      <c r="L9267" s="9"/>
      <c r="M9267" s="9"/>
      <c r="O9267" s="9"/>
      <c r="P9267" s="9"/>
      <c r="Q9267" s="9"/>
      <c r="R9267" s="36"/>
      <c r="V9267" s="36"/>
    </row>
    <row r="9268" spans="1:22" x14ac:dyDescent="0.25">
      <c r="A9268" s="86"/>
      <c r="B9268" s="9"/>
      <c r="C9268" s="9"/>
      <c r="D9268" s="9"/>
      <c r="E9268" s="9"/>
      <c r="F9268" s="9"/>
      <c r="I9268" s="9"/>
      <c r="K9268" s="9"/>
      <c r="L9268" s="9"/>
      <c r="M9268" s="9"/>
      <c r="O9268" s="9"/>
      <c r="P9268" s="9"/>
      <c r="Q9268" s="9"/>
      <c r="R9268" s="36"/>
      <c r="V9268" s="36"/>
    </row>
    <row r="9269" spans="1:22" x14ac:dyDescent="0.25">
      <c r="A9269" s="86"/>
      <c r="B9269" s="9"/>
      <c r="C9269" s="9"/>
      <c r="D9269" s="9"/>
      <c r="E9269" s="9"/>
      <c r="F9269" s="9"/>
      <c r="I9269" s="9"/>
      <c r="K9269" s="9"/>
      <c r="L9269" s="9"/>
      <c r="M9269" s="9"/>
      <c r="O9269" s="9"/>
      <c r="P9269" s="9"/>
      <c r="Q9269" s="9"/>
      <c r="R9269" s="36"/>
      <c r="V9269" s="36"/>
    </row>
    <row r="9270" spans="1:22" x14ac:dyDescent="0.25">
      <c r="A9270" s="86"/>
      <c r="B9270" s="9"/>
      <c r="C9270" s="9"/>
      <c r="D9270" s="9"/>
      <c r="E9270" s="9"/>
      <c r="F9270" s="9"/>
      <c r="I9270" s="9"/>
      <c r="K9270" s="9"/>
      <c r="L9270" s="9"/>
      <c r="M9270" s="9"/>
      <c r="O9270" s="9"/>
      <c r="P9270" s="9"/>
      <c r="Q9270" s="9"/>
      <c r="R9270" s="36"/>
      <c r="V9270" s="36"/>
    </row>
    <row r="9271" spans="1:22" x14ac:dyDescent="0.25">
      <c r="A9271" s="86"/>
      <c r="B9271" s="9"/>
      <c r="C9271" s="9"/>
      <c r="D9271" s="9"/>
      <c r="E9271" s="9"/>
      <c r="F9271" s="9"/>
      <c r="I9271" s="9"/>
      <c r="K9271" s="9"/>
      <c r="L9271" s="9"/>
      <c r="M9271" s="9"/>
      <c r="O9271" s="9"/>
      <c r="P9271" s="9"/>
      <c r="Q9271" s="9"/>
      <c r="R9271" s="36"/>
      <c r="V9271" s="36"/>
    </row>
    <row r="9272" spans="1:22" x14ac:dyDescent="0.25">
      <c r="A9272" s="86"/>
      <c r="B9272" s="9"/>
      <c r="C9272" s="9"/>
      <c r="D9272" s="9"/>
      <c r="E9272" s="9"/>
      <c r="F9272" s="9"/>
      <c r="I9272" s="9"/>
      <c r="K9272" s="9"/>
      <c r="L9272" s="9"/>
      <c r="M9272" s="9"/>
      <c r="O9272" s="9"/>
      <c r="P9272" s="9"/>
      <c r="Q9272" s="9"/>
      <c r="R9272" s="36"/>
      <c r="V9272" s="36"/>
    </row>
    <row r="9273" spans="1:22" x14ac:dyDescent="0.25">
      <c r="A9273" s="86"/>
      <c r="B9273" s="9"/>
      <c r="C9273" s="9"/>
      <c r="D9273" s="9"/>
      <c r="E9273" s="9"/>
      <c r="F9273" s="9"/>
      <c r="I9273" s="9"/>
      <c r="K9273" s="9"/>
      <c r="L9273" s="9"/>
      <c r="M9273" s="9"/>
      <c r="O9273" s="9"/>
      <c r="P9273" s="9"/>
      <c r="Q9273" s="9"/>
      <c r="R9273" s="36"/>
      <c r="V9273" s="36"/>
    </row>
    <row r="9274" spans="1:22" x14ac:dyDescent="0.25">
      <c r="A9274" s="86"/>
      <c r="B9274" s="9"/>
      <c r="C9274" s="9"/>
      <c r="D9274" s="9"/>
      <c r="E9274" s="9"/>
      <c r="F9274" s="9"/>
      <c r="I9274" s="9"/>
      <c r="K9274" s="9"/>
      <c r="L9274" s="9"/>
      <c r="M9274" s="9"/>
      <c r="O9274" s="9"/>
      <c r="P9274" s="9"/>
      <c r="Q9274" s="9"/>
      <c r="R9274" s="36"/>
      <c r="V9274" s="36"/>
    </row>
    <row r="9275" spans="1:22" x14ac:dyDescent="0.25">
      <c r="A9275" s="86"/>
      <c r="B9275" s="9"/>
      <c r="C9275" s="9"/>
      <c r="D9275" s="9"/>
      <c r="E9275" s="9"/>
      <c r="F9275" s="9"/>
      <c r="I9275" s="9"/>
      <c r="K9275" s="9"/>
      <c r="L9275" s="9"/>
      <c r="M9275" s="9"/>
      <c r="O9275" s="9"/>
      <c r="P9275" s="9"/>
      <c r="Q9275" s="9"/>
      <c r="R9275" s="36"/>
      <c r="V9275" s="36"/>
    </row>
    <row r="9276" spans="1:22" x14ac:dyDescent="0.25">
      <c r="A9276" s="86"/>
      <c r="B9276" s="9"/>
      <c r="C9276" s="9"/>
      <c r="D9276" s="9"/>
      <c r="E9276" s="9"/>
      <c r="F9276" s="9"/>
      <c r="I9276" s="9"/>
      <c r="K9276" s="9"/>
      <c r="L9276" s="9"/>
      <c r="M9276" s="9"/>
      <c r="O9276" s="9"/>
      <c r="P9276" s="9"/>
      <c r="Q9276" s="9"/>
      <c r="R9276" s="36"/>
      <c r="V9276" s="36"/>
    </row>
    <row r="9277" spans="1:22" x14ac:dyDescent="0.25">
      <c r="A9277" s="86"/>
      <c r="B9277" s="9"/>
      <c r="C9277" s="9"/>
      <c r="D9277" s="9"/>
      <c r="E9277" s="9"/>
      <c r="F9277" s="9"/>
      <c r="I9277" s="9"/>
      <c r="K9277" s="9"/>
      <c r="L9277" s="9"/>
      <c r="M9277" s="9"/>
      <c r="O9277" s="9"/>
      <c r="P9277" s="9"/>
      <c r="Q9277" s="9"/>
      <c r="R9277" s="36"/>
      <c r="V9277" s="36"/>
    </row>
    <row r="9278" spans="1:22" x14ac:dyDescent="0.25">
      <c r="A9278" s="86"/>
      <c r="B9278" s="9"/>
      <c r="C9278" s="9"/>
      <c r="D9278" s="9"/>
      <c r="E9278" s="9"/>
      <c r="F9278" s="9"/>
      <c r="I9278" s="9"/>
      <c r="K9278" s="9"/>
      <c r="L9278" s="9"/>
      <c r="M9278" s="9"/>
      <c r="O9278" s="9"/>
      <c r="P9278" s="9"/>
      <c r="Q9278" s="9"/>
      <c r="R9278" s="36"/>
      <c r="V9278" s="36"/>
    </row>
    <row r="9279" spans="1:22" x14ac:dyDescent="0.25">
      <c r="A9279" s="86"/>
      <c r="B9279" s="9"/>
      <c r="C9279" s="9"/>
      <c r="D9279" s="9"/>
      <c r="E9279" s="9"/>
      <c r="F9279" s="9"/>
      <c r="I9279" s="9"/>
      <c r="K9279" s="9"/>
      <c r="L9279" s="9"/>
      <c r="M9279" s="9"/>
      <c r="O9279" s="9"/>
      <c r="P9279" s="9"/>
      <c r="Q9279" s="9"/>
      <c r="R9279" s="36"/>
      <c r="V9279" s="36"/>
    </row>
    <row r="9280" spans="1:22" x14ac:dyDescent="0.25">
      <c r="A9280" s="86"/>
      <c r="B9280" s="9"/>
      <c r="C9280" s="9"/>
      <c r="D9280" s="9"/>
      <c r="E9280" s="9"/>
      <c r="F9280" s="9"/>
      <c r="I9280" s="9"/>
      <c r="K9280" s="9"/>
      <c r="L9280" s="9"/>
      <c r="M9280" s="9"/>
      <c r="O9280" s="9"/>
      <c r="P9280" s="9"/>
      <c r="Q9280" s="9"/>
      <c r="R9280" s="36"/>
      <c r="V9280" s="36"/>
    </row>
    <row r="9281" spans="1:22" x14ac:dyDescent="0.25">
      <c r="A9281" s="86"/>
      <c r="B9281" s="9"/>
      <c r="C9281" s="9"/>
      <c r="D9281" s="9"/>
      <c r="E9281" s="9"/>
      <c r="F9281" s="9"/>
      <c r="I9281" s="9"/>
      <c r="K9281" s="9"/>
      <c r="L9281" s="9"/>
      <c r="M9281" s="9"/>
      <c r="O9281" s="9"/>
      <c r="P9281" s="9"/>
      <c r="Q9281" s="9"/>
      <c r="R9281" s="36"/>
      <c r="V9281" s="36"/>
    </row>
    <row r="9282" spans="1:22" x14ac:dyDescent="0.25">
      <c r="A9282" s="86"/>
      <c r="B9282" s="9"/>
      <c r="C9282" s="9"/>
      <c r="D9282" s="9"/>
      <c r="E9282" s="9"/>
      <c r="F9282" s="9"/>
      <c r="I9282" s="9"/>
      <c r="K9282" s="9"/>
      <c r="L9282" s="9"/>
      <c r="M9282" s="9"/>
      <c r="O9282" s="9"/>
      <c r="P9282" s="9"/>
      <c r="Q9282" s="9"/>
      <c r="R9282" s="36"/>
      <c r="V9282" s="36"/>
    </row>
    <row r="9283" spans="1:22" x14ac:dyDescent="0.25">
      <c r="A9283" s="86"/>
      <c r="B9283" s="9"/>
      <c r="C9283" s="9"/>
      <c r="D9283" s="9"/>
      <c r="E9283" s="9"/>
      <c r="F9283" s="9"/>
      <c r="I9283" s="9"/>
      <c r="K9283" s="9"/>
      <c r="L9283" s="9"/>
      <c r="M9283" s="9"/>
      <c r="O9283" s="9"/>
      <c r="P9283" s="9"/>
      <c r="Q9283" s="9"/>
      <c r="R9283" s="36"/>
      <c r="V9283" s="36"/>
    </row>
    <row r="9284" spans="1:22" x14ac:dyDescent="0.25">
      <c r="A9284" s="86"/>
      <c r="B9284" s="9"/>
      <c r="C9284" s="9"/>
      <c r="D9284" s="9"/>
      <c r="E9284" s="9"/>
      <c r="F9284" s="9"/>
      <c r="I9284" s="9"/>
      <c r="K9284" s="9"/>
      <c r="L9284" s="9"/>
      <c r="M9284" s="9"/>
      <c r="O9284" s="9"/>
      <c r="P9284" s="9"/>
      <c r="Q9284" s="9"/>
      <c r="R9284" s="36"/>
      <c r="V9284" s="36"/>
    </row>
    <row r="9285" spans="1:22" x14ac:dyDescent="0.25">
      <c r="A9285" s="86"/>
      <c r="B9285" s="9"/>
      <c r="C9285" s="9"/>
      <c r="D9285" s="9"/>
      <c r="E9285" s="9"/>
      <c r="F9285" s="9"/>
      <c r="I9285" s="9"/>
      <c r="K9285" s="9"/>
      <c r="L9285" s="9"/>
      <c r="M9285" s="9"/>
      <c r="O9285" s="9"/>
      <c r="P9285" s="9"/>
      <c r="Q9285" s="9"/>
      <c r="R9285" s="36"/>
      <c r="V9285" s="36"/>
    </row>
    <row r="9286" spans="1:22" x14ac:dyDescent="0.25">
      <c r="A9286" s="86"/>
      <c r="B9286" s="9"/>
      <c r="C9286" s="9"/>
      <c r="D9286" s="9"/>
      <c r="E9286" s="9"/>
      <c r="F9286" s="9"/>
      <c r="I9286" s="9"/>
      <c r="K9286" s="9"/>
      <c r="L9286" s="9"/>
      <c r="M9286" s="9"/>
      <c r="O9286" s="9"/>
      <c r="P9286" s="9"/>
      <c r="Q9286" s="9"/>
      <c r="R9286" s="36"/>
      <c r="V9286" s="36"/>
    </row>
    <row r="9287" spans="1:22" x14ac:dyDescent="0.25">
      <c r="A9287" s="86"/>
      <c r="B9287" s="9"/>
      <c r="C9287" s="9"/>
      <c r="D9287" s="9"/>
      <c r="E9287" s="9"/>
      <c r="F9287" s="9"/>
      <c r="I9287" s="9"/>
      <c r="K9287" s="9"/>
      <c r="L9287" s="9"/>
      <c r="M9287" s="9"/>
      <c r="O9287" s="9"/>
      <c r="P9287" s="9"/>
      <c r="Q9287" s="9"/>
      <c r="R9287" s="36"/>
      <c r="V9287" s="36"/>
    </row>
    <row r="9288" spans="1:22" x14ac:dyDescent="0.25">
      <c r="A9288" s="86"/>
      <c r="B9288" s="9"/>
      <c r="C9288" s="9"/>
      <c r="D9288" s="9"/>
      <c r="E9288" s="9"/>
      <c r="F9288" s="9"/>
      <c r="I9288" s="9"/>
      <c r="K9288" s="9"/>
      <c r="L9288" s="9"/>
      <c r="M9288" s="9"/>
      <c r="O9288" s="9"/>
      <c r="P9288" s="9"/>
      <c r="Q9288" s="9"/>
      <c r="R9288" s="36"/>
      <c r="V9288" s="36"/>
    </row>
    <row r="9289" spans="1:22" x14ac:dyDescent="0.25">
      <c r="A9289" s="86"/>
      <c r="B9289" s="9"/>
      <c r="C9289" s="9"/>
      <c r="D9289" s="9"/>
      <c r="E9289" s="9"/>
      <c r="F9289" s="9"/>
      <c r="I9289" s="9"/>
      <c r="K9289" s="9"/>
      <c r="L9289" s="9"/>
      <c r="M9289" s="9"/>
      <c r="O9289" s="9"/>
      <c r="P9289" s="9"/>
      <c r="Q9289" s="9"/>
      <c r="R9289" s="36"/>
      <c r="V9289" s="36"/>
    </row>
    <row r="9290" spans="1:22" x14ac:dyDescent="0.25">
      <c r="A9290" s="86"/>
      <c r="B9290" s="9"/>
      <c r="C9290" s="9"/>
      <c r="D9290" s="9"/>
      <c r="E9290" s="9"/>
      <c r="F9290" s="9"/>
      <c r="I9290" s="9"/>
      <c r="K9290" s="9"/>
      <c r="L9290" s="9"/>
      <c r="M9290" s="9"/>
      <c r="O9290" s="9"/>
      <c r="P9290" s="9"/>
      <c r="Q9290" s="9"/>
      <c r="R9290" s="36"/>
      <c r="V9290" s="36"/>
    </row>
    <row r="9291" spans="1:22" x14ac:dyDescent="0.25">
      <c r="A9291" s="86"/>
      <c r="B9291" s="9"/>
      <c r="C9291" s="9"/>
      <c r="D9291" s="9"/>
      <c r="E9291" s="9"/>
      <c r="F9291" s="9"/>
      <c r="I9291" s="9"/>
      <c r="K9291" s="9"/>
      <c r="L9291" s="9"/>
      <c r="M9291" s="9"/>
      <c r="O9291" s="9"/>
      <c r="P9291" s="9"/>
      <c r="Q9291" s="9"/>
      <c r="R9291" s="36"/>
      <c r="V9291" s="36"/>
    </row>
    <row r="9292" spans="1:22" x14ac:dyDescent="0.25">
      <c r="A9292" s="86"/>
      <c r="B9292" s="9"/>
      <c r="C9292" s="9"/>
      <c r="D9292" s="9"/>
      <c r="E9292" s="9"/>
      <c r="F9292" s="9"/>
      <c r="I9292" s="9"/>
      <c r="K9292" s="9"/>
      <c r="L9292" s="9"/>
      <c r="M9292" s="9"/>
      <c r="O9292" s="9"/>
      <c r="P9292" s="9"/>
      <c r="Q9292" s="9"/>
      <c r="R9292" s="36"/>
      <c r="V9292" s="36"/>
    </row>
    <row r="9293" spans="1:22" x14ac:dyDescent="0.25">
      <c r="A9293" s="86"/>
      <c r="B9293" s="9"/>
      <c r="C9293" s="9"/>
      <c r="D9293" s="9"/>
      <c r="E9293" s="9"/>
      <c r="F9293" s="9"/>
      <c r="I9293" s="9"/>
      <c r="K9293" s="9"/>
      <c r="L9293" s="9"/>
      <c r="M9293" s="9"/>
      <c r="O9293" s="9"/>
      <c r="P9293" s="9"/>
      <c r="Q9293" s="9"/>
      <c r="R9293" s="36"/>
      <c r="V9293" s="36"/>
    </row>
    <row r="9294" spans="1:22" x14ac:dyDescent="0.25">
      <c r="A9294" s="86"/>
      <c r="B9294" s="9"/>
      <c r="C9294" s="9"/>
      <c r="D9294" s="9"/>
      <c r="E9294" s="9"/>
      <c r="F9294" s="9"/>
      <c r="I9294" s="9"/>
      <c r="K9294" s="9"/>
      <c r="L9294" s="9"/>
      <c r="M9294" s="9"/>
      <c r="O9294" s="9"/>
      <c r="P9294" s="9"/>
      <c r="Q9294" s="9"/>
      <c r="R9294" s="36"/>
      <c r="V9294" s="36"/>
    </row>
    <row r="9295" spans="1:22" x14ac:dyDescent="0.25">
      <c r="A9295" s="86"/>
      <c r="B9295" s="9"/>
      <c r="C9295" s="9"/>
      <c r="D9295" s="9"/>
      <c r="E9295" s="9"/>
      <c r="F9295" s="9"/>
      <c r="I9295" s="9"/>
      <c r="K9295" s="9"/>
      <c r="L9295" s="9"/>
      <c r="M9295" s="9"/>
      <c r="O9295" s="9"/>
      <c r="P9295" s="9"/>
      <c r="Q9295" s="9"/>
      <c r="R9295" s="36"/>
      <c r="V9295" s="36"/>
    </row>
    <row r="9296" spans="1:22" x14ac:dyDescent="0.25">
      <c r="A9296" s="86"/>
      <c r="B9296" s="9"/>
      <c r="C9296" s="9"/>
      <c r="D9296" s="9"/>
      <c r="E9296" s="9"/>
      <c r="F9296" s="9"/>
      <c r="I9296" s="9"/>
      <c r="K9296" s="9"/>
      <c r="L9296" s="9"/>
      <c r="M9296" s="9"/>
      <c r="O9296" s="9"/>
      <c r="P9296" s="9"/>
      <c r="Q9296" s="9"/>
      <c r="R9296" s="36"/>
      <c r="V9296" s="36"/>
    </row>
    <row r="9297" spans="1:22" x14ac:dyDescent="0.25">
      <c r="A9297" s="86"/>
      <c r="B9297" s="9"/>
      <c r="C9297" s="9"/>
      <c r="D9297" s="9"/>
      <c r="E9297" s="9"/>
      <c r="F9297" s="9"/>
      <c r="I9297" s="9"/>
      <c r="K9297" s="9"/>
      <c r="L9297" s="9"/>
      <c r="M9297" s="9"/>
      <c r="O9297" s="9"/>
      <c r="P9297" s="9"/>
      <c r="Q9297" s="9"/>
      <c r="R9297" s="36"/>
      <c r="V9297" s="36"/>
    </row>
    <row r="9298" spans="1:22" x14ac:dyDescent="0.25">
      <c r="A9298" s="86"/>
      <c r="B9298" s="9"/>
      <c r="C9298" s="9"/>
      <c r="D9298" s="9"/>
      <c r="E9298" s="9"/>
      <c r="F9298" s="9"/>
      <c r="I9298" s="9"/>
      <c r="K9298" s="9"/>
      <c r="L9298" s="9"/>
      <c r="M9298" s="9"/>
      <c r="O9298" s="9"/>
      <c r="P9298" s="9"/>
      <c r="Q9298" s="9"/>
      <c r="R9298" s="36"/>
      <c r="V9298" s="36"/>
    </row>
    <row r="9299" spans="1:22" x14ac:dyDescent="0.25">
      <c r="A9299" s="86"/>
      <c r="B9299" s="9"/>
      <c r="C9299" s="9"/>
      <c r="D9299" s="9"/>
      <c r="E9299" s="9"/>
      <c r="F9299" s="9"/>
      <c r="I9299" s="9"/>
      <c r="K9299" s="9"/>
      <c r="L9299" s="9"/>
      <c r="M9299" s="9"/>
      <c r="O9299" s="9"/>
      <c r="P9299" s="9"/>
      <c r="Q9299" s="9"/>
      <c r="R9299" s="36"/>
      <c r="V9299" s="36"/>
    </row>
    <row r="9300" spans="1:22" x14ac:dyDescent="0.25">
      <c r="A9300" s="86"/>
      <c r="B9300" s="9"/>
      <c r="C9300" s="9"/>
      <c r="D9300" s="9"/>
      <c r="E9300" s="9"/>
      <c r="F9300" s="9"/>
      <c r="I9300" s="9"/>
      <c r="K9300" s="9"/>
      <c r="L9300" s="9"/>
      <c r="M9300" s="9"/>
      <c r="O9300" s="9"/>
      <c r="P9300" s="9"/>
      <c r="Q9300" s="9"/>
      <c r="R9300" s="36"/>
      <c r="V9300" s="36"/>
    </row>
    <row r="9301" spans="1:22" x14ac:dyDescent="0.25">
      <c r="A9301" s="86"/>
      <c r="B9301" s="9"/>
      <c r="C9301" s="9"/>
      <c r="D9301" s="9"/>
      <c r="E9301" s="9"/>
      <c r="F9301" s="9"/>
      <c r="I9301" s="9"/>
      <c r="K9301" s="9"/>
      <c r="L9301" s="9"/>
      <c r="M9301" s="9"/>
      <c r="O9301" s="9"/>
      <c r="P9301" s="9"/>
      <c r="Q9301" s="9"/>
      <c r="R9301" s="36"/>
      <c r="V9301" s="36"/>
    </row>
    <row r="9302" spans="1:22" x14ac:dyDescent="0.25">
      <c r="A9302" s="86"/>
      <c r="B9302" s="9"/>
      <c r="C9302" s="9"/>
      <c r="D9302" s="9"/>
      <c r="E9302" s="9"/>
      <c r="F9302" s="9"/>
      <c r="I9302" s="9"/>
      <c r="K9302" s="9"/>
      <c r="L9302" s="9"/>
      <c r="M9302" s="9"/>
      <c r="O9302" s="9"/>
      <c r="P9302" s="9"/>
      <c r="Q9302" s="9"/>
      <c r="R9302" s="36"/>
      <c r="V9302" s="36"/>
    </row>
    <row r="9303" spans="1:22" x14ac:dyDescent="0.25">
      <c r="A9303" s="86"/>
      <c r="B9303" s="9"/>
      <c r="C9303" s="9"/>
      <c r="D9303" s="9"/>
      <c r="E9303" s="9"/>
      <c r="F9303" s="9"/>
      <c r="I9303" s="9"/>
      <c r="K9303" s="9"/>
      <c r="L9303" s="9"/>
      <c r="M9303" s="9"/>
      <c r="O9303" s="9"/>
      <c r="P9303" s="9"/>
      <c r="Q9303" s="9"/>
      <c r="R9303" s="36"/>
      <c r="V9303" s="36"/>
    </row>
    <row r="9304" spans="1:22" x14ac:dyDescent="0.25">
      <c r="A9304" s="86"/>
      <c r="B9304" s="9"/>
      <c r="C9304" s="9"/>
      <c r="D9304" s="9"/>
      <c r="E9304" s="9"/>
      <c r="F9304" s="9"/>
      <c r="I9304" s="9"/>
      <c r="K9304" s="9"/>
      <c r="L9304" s="9"/>
      <c r="M9304" s="9"/>
      <c r="O9304" s="9"/>
      <c r="P9304" s="9"/>
      <c r="Q9304" s="9"/>
      <c r="R9304" s="36"/>
      <c r="V9304" s="36"/>
    </row>
    <row r="9305" spans="1:22" x14ac:dyDescent="0.25">
      <c r="A9305" s="86"/>
      <c r="B9305" s="9"/>
      <c r="C9305" s="9"/>
      <c r="D9305" s="9"/>
      <c r="E9305" s="9"/>
      <c r="F9305" s="9"/>
      <c r="I9305" s="9"/>
      <c r="K9305" s="9"/>
      <c r="L9305" s="9"/>
      <c r="M9305" s="9"/>
      <c r="O9305" s="9"/>
      <c r="P9305" s="9"/>
      <c r="Q9305" s="9"/>
      <c r="R9305" s="36"/>
      <c r="V9305" s="36"/>
    </row>
    <row r="9306" spans="1:22" x14ac:dyDescent="0.25">
      <c r="A9306" s="86"/>
      <c r="B9306" s="9"/>
      <c r="C9306" s="9"/>
      <c r="D9306" s="9"/>
      <c r="E9306" s="9"/>
      <c r="F9306" s="9"/>
      <c r="I9306" s="9"/>
      <c r="K9306" s="9"/>
      <c r="L9306" s="9"/>
      <c r="M9306" s="9"/>
      <c r="O9306" s="9"/>
      <c r="P9306" s="9"/>
      <c r="Q9306" s="9"/>
      <c r="R9306" s="36"/>
      <c r="V9306" s="36"/>
    </row>
    <row r="9307" spans="1:22" x14ac:dyDescent="0.25">
      <c r="A9307" s="86"/>
      <c r="B9307" s="9"/>
      <c r="C9307" s="9"/>
      <c r="D9307" s="9"/>
      <c r="E9307" s="9"/>
      <c r="F9307" s="9"/>
      <c r="I9307" s="9"/>
      <c r="K9307" s="9"/>
      <c r="L9307" s="9"/>
      <c r="M9307" s="9"/>
      <c r="O9307" s="9"/>
      <c r="P9307" s="9"/>
      <c r="Q9307" s="9"/>
      <c r="R9307" s="36"/>
      <c r="V9307" s="36"/>
    </row>
    <row r="9308" spans="1:22" x14ac:dyDescent="0.25">
      <c r="A9308" s="86"/>
      <c r="B9308" s="9"/>
      <c r="C9308" s="9"/>
      <c r="D9308" s="9"/>
      <c r="E9308" s="9"/>
      <c r="F9308" s="9"/>
      <c r="I9308" s="9"/>
      <c r="K9308" s="9"/>
      <c r="L9308" s="9"/>
      <c r="M9308" s="9"/>
      <c r="O9308" s="9"/>
      <c r="P9308" s="9"/>
      <c r="Q9308" s="9"/>
      <c r="R9308" s="36"/>
      <c r="V9308" s="36"/>
    </row>
    <row r="9309" spans="1:22" x14ac:dyDescent="0.25">
      <c r="A9309" s="86"/>
      <c r="B9309" s="9"/>
      <c r="C9309" s="9"/>
      <c r="D9309" s="9"/>
      <c r="E9309" s="9"/>
      <c r="F9309" s="9"/>
      <c r="I9309" s="9"/>
      <c r="K9309" s="9"/>
      <c r="L9309" s="9"/>
      <c r="M9309" s="9"/>
      <c r="O9309" s="9"/>
      <c r="P9309" s="9"/>
      <c r="Q9309" s="9"/>
      <c r="R9309" s="36"/>
      <c r="V9309" s="36"/>
    </row>
    <row r="9310" spans="1:22" x14ac:dyDescent="0.25">
      <c r="A9310" s="86"/>
      <c r="B9310" s="9"/>
      <c r="C9310" s="9"/>
      <c r="D9310" s="9"/>
      <c r="E9310" s="9"/>
      <c r="F9310" s="9"/>
      <c r="I9310" s="9"/>
      <c r="K9310" s="9"/>
      <c r="L9310" s="9"/>
      <c r="M9310" s="9"/>
      <c r="O9310" s="9"/>
      <c r="P9310" s="9"/>
      <c r="Q9310" s="9"/>
      <c r="R9310" s="36"/>
      <c r="V9310" s="36"/>
    </row>
    <row r="9311" spans="1:22" x14ac:dyDescent="0.25">
      <c r="A9311" s="86"/>
      <c r="B9311" s="9"/>
      <c r="C9311" s="9"/>
      <c r="D9311" s="9"/>
      <c r="E9311" s="9"/>
      <c r="F9311" s="9"/>
      <c r="I9311" s="9"/>
      <c r="K9311" s="9"/>
      <c r="L9311" s="9"/>
      <c r="M9311" s="9"/>
      <c r="O9311" s="9"/>
      <c r="P9311" s="9"/>
      <c r="Q9311" s="9"/>
      <c r="R9311" s="36"/>
      <c r="V9311" s="36"/>
    </row>
    <row r="9312" spans="1:22" x14ac:dyDescent="0.25">
      <c r="A9312" s="86"/>
      <c r="B9312" s="9"/>
      <c r="C9312" s="9"/>
      <c r="D9312" s="9"/>
      <c r="E9312" s="9"/>
      <c r="F9312" s="9"/>
      <c r="I9312" s="9"/>
      <c r="K9312" s="9"/>
      <c r="L9312" s="9"/>
      <c r="M9312" s="9"/>
      <c r="O9312" s="9"/>
      <c r="P9312" s="9"/>
      <c r="Q9312" s="9"/>
      <c r="R9312" s="36"/>
      <c r="V9312" s="36"/>
    </row>
    <row r="9313" spans="1:22" x14ac:dyDescent="0.25">
      <c r="A9313" s="86"/>
      <c r="B9313" s="9"/>
      <c r="C9313" s="9"/>
      <c r="D9313" s="9"/>
      <c r="E9313" s="9"/>
      <c r="F9313" s="9"/>
      <c r="I9313" s="9"/>
      <c r="K9313" s="9"/>
      <c r="L9313" s="9"/>
      <c r="M9313" s="9"/>
      <c r="O9313" s="9"/>
      <c r="P9313" s="9"/>
      <c r="Q9313" s="9"/>
      <c r="R9313" s="36"/>
      <c r="V9313" s="36"/>
    </row>
    <row r="9314" spans="1:22" x14ac:dyDescent="0.25">
      <c r="A9314" s="86"/>
      <c r="B9314" s="9"/>
      <c r="C9314" s="9"/>
      <c r="D9314" s="9"/>
      <c r="E9314" s="9"/>
      <c r="F9314" s="9"/>
      <c r="I9314" s="9"/>
      <c r="K9314" s="9"/>
      <c r="L9314" s="9"/>
      <c r="M9314" s="9"/>
      <c r="O9314" s="9"/>
      <c r="P9314" s="9"/>
      <c r="Q9314" s="9"/>
      <c r="R9314" s="36"/>
      <c r="V9314" s="36"/>
    </row>
    <row r="9315" spans="1:22" x14ac:dyDescent="0.25">
      <c r="A9315" s="86"/>
      <c r="B9315" s="9"/>
      <c r="C9315" s="9"/>
      <c r="D9315" s="9"/>
      <c r="E9315" s="9"/>
      <c r="F9315" s="9"/>
      <c r="I9315" s="9"/>
      <c r="K9315" s="9"/>
      <c r="L9315" s="9"/>
      <c r="M9315" s="9"/>
      <c r="O9315" s="9"/>
      <c r="P9315" s="9"/>
      <c r="Q9315" s="9"/>
      <c r="R9315" s="36"/>
      <c r="V9315" s="36"/>
    </row>
    <row r="9316" spans="1:22" x14ac:dyDescent="0.25">
      <c r="A9316" s="86"/>
      <c r="B9316" s="9"/>
      <c r="C9316" s="9"/>
      <c r="D9316" s="9"/>
      <c r="E9316" s="9"/>
      <c r="F9316" s="9"/>
      <c r="I9316" s="9"/>
      <c r="K9316" s="9"/>
      <c r="L9316" s="9"/>
      <c r="M9316" s="9"/>
      <c r="O9316" s="9"/>
      <c r="P9316" s="9"/>
      <c r="Q9316" s="9"/>
      <c r="R9316" s="36"/>
      <c r="V9316" s="36"/>
    </row>
    <row r="9317" spans="1:22" x14ac:dyDescent="0.25">
      <c r="A9317" s="86"/>
      <c r="B9317" s="9"/>
      <c r="C9317" s="9"/>
      <c r="D9317" s="9"/>
      <c r="E9317" s="9"/>
      <c r="F9317" s="9"/>
      <c r="I9317" s="9"/>
      <c r="K9317" s="9"/>
      <c r="L9317" s="9"/>
      <c r="M9317" s="9"/>
      <c r="O9317" s="9"/>
      <c r="P9317" s="9"/>
      <c r="Q9317" s="9"/>
      <c r="R9317" s="36"/>
      <c r="V9317" s="36"/>
    </row>
    <row r="9318" spans="1:22" x14ac:dyDescent="0.25">
      <c r="A9318" s="86"/>
      <c r="B9318" s="9"/>
      <c r="C9318" s="9"/>
      <c r="D9318" s="9"/>
      <c r="E9318" s="9"/>
      <c r="F9318" s="9"/>
      <c r="I9318" s="9"/>
      <c r="K9318" s="9"/>
      <c r="L9318" s="9"/>
      <c r="M9318" s="9"/>
      <c r="O9318" s="9"/>
      <c r="P9318" s="9"/>
      <c r="Q9318" s="9"/>
      <c r="R9318" s="36"/>
      <c r="V9318" s="36"/>
    </row>
    <row r="9319" spans="1:22" x14ac:dyDescent="0.25">
      <c r="A9319" s="86"/>
      <c r="B9319" s="9"/>
      <c r="C9319" s="9"/>
      <c r="D9319" s="9"/>
      <c r="E9319" s="9"/>
      <c r="F9319" s="9"/>
      <c r="I9319" s="9"/>
      <c r="K9319" s="9"/>
      <c r="L9319" s="9"/>
      <c r="M9319" s="9"/>
      <c r="O9319" s="9"/>
      <c r="P9319" s="9"/>
      <c r="Q9319" s="9"/>
      <c r="R9319" s="36"/>
      <c r="V9319" s="36"/>
    </row>
    <row r="9320" spans="1:22" x14ac:dyDescent="0.25">
      <c r="A9320" s="86"/>
      <c r="B9320" s="9"/>
      <c r="C9320" s="9"/>
      <c r="D9320" s="9"/>
      <c r="E9320" s="9"/>
      <c r="F9320" s="9"/>
      <c r="I9320" s="9"/>
      <c r="K9320" s="9"/>
      <c r="L9320" s="9"/>
      <c r="M9320" s="9"/>
      <c r="O9320" s="9"/>
      <c r="P9320" s="9"/>
      <c r="Q9320" s="9"/>
      <c r="R9320" s="36"/>
      <c r="V9320" s="36"/>
    </row>
    <row r="9321" spans="1:22" x14ac:dyDescent="0.25">
      <c r="A9321" s="86"/>
      <c r="B9321" s="9"/>
      <c r="C9321" s="9"/>
      <c r="D9321" s="9"/>
      <c r="E9321" s="9"/>
      <c r="F9321" s="9"/>
      <c r="I9321" s="9"/>
      <c r="K9321" s="9"/>
      <c r="L9321" s="9"/>
      <c r="M9321" s="9"/>
      <c r="O9321" s="9"/>
      <c r="P9321" s="9"/>
      <c r="Q9321" s="9"/>
      <c r="R9321" s="36"/>
      <c r="V9321" s="36"/>
    </row>
    <row r="9322" spans="1:22" x14ac:dyDescent="0.25">
      <c r="A9322" s="86"/>
      <c r="B9322" s="9"/>
      <c r="C9322" s="9"/>
      <c r="D9322" s="9"/>
      <c r="E9322" s="9"/>
      <c r="F9322" s="9"/>
      <c r="I9322" s="9"/>
      <c r="K9322" s="9"/>
      <c r="L9322" s="9"/>
      <c r="M9322" s="9"/>
      <c r="O9322" s="9"/>
      <c r="P9322" s="9"/>
      <c r="Q9322" s="9"/>
      <c r="R9322" s="36"/>
      <c r="V9322" s="36"/>
    </row>
    <row r="9323" spans="1:22" x14ac:dyDescent="0.25">
      <c r="A9323" s="86"/>
      <c r="B9323" s="9"/>
      <c r="C9323" s="9"/>
      <c r="D9323" s="9"/>
      <c r="E9323" s="9"/>
      <c r="F9323" s="9"/>
      <c r="I9323" s="9"/>
      <c r="K9323" s="9"/>
      <c r="L9323" s="9"/>
      <c r="M9323" s="9"/>
      <c r="O9323" s="9"/>
      <c r="P9323" s="9"/>
      <c r="Q9323" s="9"/>
      <c r="R9323" s="36"/>
      <c r="V9323" s="36"/>
    </row>
    <row r="9324" spans="1:22" x14ac:dyDescent="0.25">
      <c r="A9324" s="86"/>
      <c r="B9324" s="9"/>
      <c r="C9324" s="9"/>
      <c r="D9324" s="9"/>
      <c r="E9324" s="9"/>
      <c r="F9324" s="9"/>
      <c r="I9324" s="9"/>
      <c r="K9324" s="9"/>
      <c r="L9324" s="9"/>
      <c r="M9324" s="9"/>
      <c r="O9324" s="9"/>
      <c r="P9324" s="9"/>
      <c r="Q9324" s="9"/>
      <c r="R9324" s="36"/>
      <c r="V9324" s="36"/>
    </row>
    <row r="9325" spans="1:22" x14ac:dyDescent="0.25">
      <c r="A9325" s="86"/>
      <c r="B9325" s="9"/>
      <c r="C9325" s="9"/>
      <c r="D9325" s="9"/>
      <c r="E9325" s="9"/>
      <c r="F9325" s="9"/>
      <c r="I9325" s="9"/>
      <c r="K9325" s="9"/>
      <c r="L9325" s="9"/>
      <c r="M9325" s="9"/>
      <c r="O9325" s="9"/>
      <c r="P9325" s="9"/>
      <c r="Q9325" s="9"/>
      <c r="R9325" s="36"/>
      <c r="V9325" s="36"/>
    </row>
    <row r="9326" spans="1:22" x14ac:dyDescent="0.25">
      <c r="A9326" s="86"/>
      <c r="B9326" s="9"/>
      <c r="C9326" s="9"/>
      <c r="D9326" s="9"/>
      <c r="E9326" s="9"/>
      <c r="F9326" s="9"/>
      <c r="I9326" s="9"/>
      <c r="K9326" s="9"/>
      <c r="L9326" s="9"/>
      <c r="M9326" s="9"/>
      <c r="O9326" s="9"/>
      <c r="P9326" s="9"/>
      <c r="Q9326" s="9"/>
      <c r="R9326" s="36"/>
      <c r="V9326" s="36"/>
    </row>
    <row r="9327" spans="1:22" x14ac:dyDescent="0.25">
      <c r="A9327" s="86"/>
      <c r="B9327" s="9"/>
      <c r="C9327" s="9"/>
      <c r="D9327" s="9"/>
      <c r="E9327" s="9"/>
      <c r="F9327" s="9"/>
      <c r="I9327" s="9"/>
      <c r="K9327" s="9"/>
      <c r="L9327" s="9"/>
      <c r="M9327" s="9"/>
      <c r="O9327" s="9"/>
      <c r="P9327" s="9"/>
      <c r="Q9327" s="9"/>
      <c r="R9327" s="36"/>
      <c r="V9327" s="36"/>
    </row>
    <row r="9328" spans="1:22" x14ac:dyDescent="0.25">
      <c r="A9328" s="86"/>
      <c r="B9328" s="9"/>
      <c r="C9328" s="9"/>
      <c r="D9328" s="9"/>
      <c r="E9328" s="9"/>
      <c r="F9328" s="9"/>
      <c r="I9328" s="9"/>
      <c r="K9328" s="9"/>
      <c r="L9328" s="9"/>
      <c r="M9328" s="9"/>
      <c r="O9328" s="9"/>
      <c r="P9328" s="9"/>
      <c r="Q9328" s="9"/>
      <c r="R9328" s="36"/>
      <c r="V9328" s="36"/>
    </row>
    <row r="9329" spans="1:22" x14ac:dyDescent="0.25">
      <c r="A9329" s="86"/>
      <c r="B9329" s="9"/>
      <c r="C9329" s="9"/>
      <c r="D9329" s="9"/>
      <c r="E9329" s="9"/>
      <c r="F9329" s="9"/>
      <c r="I9329" s="9"/>
      <c r="K9329" s="9"/>
      <c r="L9329" s="9"/>
      <c r="M9329" s="9"/>
      <c r="O9329" s="9"/>
      <c r="P9329" s="9"/>
      <c r="Q9329" s="9"/>
      <c r="R9329" s="36"/>
      <c r="V9329" s="36"/>
    </row>
    <row r="9330" spans="1:22" x14ac:dyDescent="0.25">
      <c r="A9330" s="86"/>
      <c r="B9330" s="9"/>
      <c r="C9330" s="9"/>
      <c r="D9330" s="9"/>
      <c r="E9330" s="9"/>
      <c r="F9330" s="9"/>
      <c r="I9330" s="9"/>
      <c r="K9330" s="9"/>
      <c r="L9330" s="9"/>
      <c r="M9330" s="9"/>
      <c r="O9330" s="9"/>
      <c r="P9330" s="9"/>
      <c r="Q9330" s="9"/>
      <c r="R9330" s="36"/>
      <c r="V9330" s="36"/>
    </row>
    <row r="9331" spans="1:22" x14ac:dyDescent="0.25">
      <c r="A9331" s="86"/>
      <c r="B9331" s="9"/>
      <c r="C9331" s="9"/>
      <c r="D9331" s="9"/>
      <c r="E9331" s="9"/>
      <c r="F9331" s="9"/>
      <c r="I9331" s="9"/>
      <c r="K9331" s="9"/>
      <c r="L9331" s="9"/>
      <c r="M9331" s="9"/>
      <c r="O9331" s="9"/>
      <c r="P9331" s="9"/>
      <c r="Q9331" s="9"/>
      <c r="R9331" s="36"/>
      <c r="V9331" s="36"/>
    </row>
    <row r="9332" spans="1:22" x14ac:dyDescent="0.25">
      <c r="A9332" s="86"/>
      <c r="B9332" s="9"/>
      <c r="C9332" s="9"/>
      <c r="D9332" s="9"/>
      <c r="E9332" s="9"/>
      <c r="F9332" s="9"/>
      <c r="I9332" s="9"/>
      <c r="K9332" s="9"/>
      <c r="L9332" s="9"/>
      <c r="M9332" s="9"/>
      <c r="O9332" s="9"/>
      <c r="P9332" s="9"/>
      <c r="Q9332" s="9"/>
      <c r="R9332" s="36"/>
      <c r="V9332" s="36"/>
    </row>
    <row r="9333" spans="1:22" x14ac:dyDescent="0.25">
      <c r="A9333" s="86"/>
      <c r="B9333" s="9"/>
      <c r="C9333" s="9"/>
      <c r="D9333" s="9"/>
      <c r="E9333" s="9"/>
      <c r="F9333" s="9"/>
      <c r="I9333" s="9"/>
      <c r="K9333" s="9"/>
      <c r="L9333" s="9"/>
      <c r="M9333" s="9"/>
      <c r="O9333" s="9"/>
      <c r="P9333" s="9"/>
      <c r="Q9333" s="9"/>
      <c r="R9333" s="36"/>
      <c r="V9333" s="36"/>
    </row>
    <row r="9334" spans="1:22" x14ac:dyDescent="0.25">
      <c r="A9334" s="86"/>
      <c r="B9334" s="9"/>
      <c r="C9334" s="9"/>
      <c r="D9334" s="9"/>
      <c r="E9334" s="9"/>
      <c r="F9334" s="9"/>
      <c r="I9334" s="9"/>
      <c r="K9334" s="9"/>
      <c r="L9334" s="9"/>
      <c r="M9334" s="9"/>
      <c r="O9334" s="9"/>
      <c r="P9334" s="9"/>
      <c r="Q9334" s="9"/>
      <c r="R9334" s="36"/>
      <c r="V9334" s="36"/>
    </row>
    <row r="9335" spans="1:22" x14ac:dyDescent="0.25">
      <c r="A9335" s="86"/>
      <c r="B9335" s="9"/>
      <c r="C9335" s="9"/>
      <c r="D9335" s="9"/>
      <c r="E9335" s="9"/>
      <c r="F9335" s="9"/>
      <c r="I9335" s="9"/>
      <c r="K9335" s="9"/>
      <c r="L9335" s="9"/>
      <c r="M9335" s="9"/>
      <c r="O9335" s="9"/>
      <c r="P9335" s="9"/>
      <c r="Q9335" s="9"/>
      <c r="R9335" s="36"/>
      <c r="V9335" s="36"/>
    </row>
    <row r="9336" spans="1:22" x14ac:dyDescent="0.25">
      <c r="A9336" s="86"/>
      <c r="B9336" s="9"/>
      <c r="C9336" s="9"/>
      <c r="D9336" s="9"/>
      <c r="E9336" s="9"/>
      <c r="F9336" s="9"/>
      <c r="I9336" s="9"/>
      <c r="K9336" s="9"/>
      <c r="L9336" s="9"/>
      <c r="M9336" s="9"/>
      <c r="O9336" s="9"/>
      <c r="P9336" s="9"/>
      <c r="Q9336" s="9"/>
      <c r="R9336" s="36"/>
      <c r="V9336" s="36"/>
    </row>
    <row r="9337" spans="1:22" x14ac:dyDescent="0.25">
      <c r="A9337" s="86"/>
      <c r="B9337" s="9"/>
      <c r="C9337" s="9"/>
      <c r="D9337" s="9"/>
      <c r="E9337" s="9"/>
      <c r="F9337" s="9"/>
      <c r="I9337" s="9"/>
      <c r="K9337" s="9"/>
      <c r="L9337" s="9"/>
      <c r="M9337" s="9"/>
      <c r="O9337" s="9"/>
      <c r="P9337" s="9"/>
      <c r="Q9337" s="9"/>
      <c r="R9337" s="36"/>
      <c r="V9337" s="36"/>
    </row>
    <row r="9338" spans="1:22" x14ac:dyDescent="0.25">
      <c r="A9338" s="86"/>
      <c r="B9338" s="9"/>
      <c r="C9338" s="9"/>
      <c r="D9338" s="9"/>
      <c r="E9338" s="9"/>
      <c r="F9338" s="9"/>
      <c r="I9338" s="9"/>
      <c r="K9338" s="9"/>
      <c r="L9338" s="9"/>
      <c r="M9338" s="9"/>
      <c r="O9338" s="9"/>
      <c r="P9338" s="9"/>
      <c r="Q9338" s="9"/>
      <c r="R9338" s="36"/>
      <c r="V9338" s="36"/>
    </row>
    <row r="9339" spans="1:22" x14ac:dyDescent="0.25">
      <c r="A9339" s="86"/>
      <c r="B9339" s="9"/>
      <c r="C9339" s="9"/>
      <c r="D9339" s="9"/>
      <c r="E9339" s="9"/>
      <c r="F9339" s="9"/>
      <c r="I9339" s="9"/>
      <c r="K9339" s="9"/>
      <c r="L9339" s="9"/>
      <c r="M9339" s="9"/>
      <c r="O9339" s="9"/>
      <c r="P9339" s="9"/>
      <c r="Q9339" s="9"/>
      <c r="R9339" s="36"/>
      <c r="V9339" s="36"/>
    </row>
    <row r="9340" spans="1:22" x14ac:dyDescent="0.25">
      <c r="A9340" s="86"/>
      <c r="B9340" s="9"/>
      <c r="C9340" s="9"/>
      <c r="D9340" s="9"/>
      <c r="E9340" s="9"/>
      <c r="F9340" s="9"/>
      <c r="I9340" s="9"/>
      <c r="K9340" s="9"/>
      <c r="L9340" s="9"/>
      <c r="M9340" s="9"/>
      <c r="O9340" s="9"/>
      <c r="P9340" s="9"/>
      <c r="Q9340" s="9"/>
      <c r="R9340" s="36"/>
      <c r="V9340" s="36"/>
    </row>
    <row r="9341" spans="1:22" x14ac:dyDescent="0.25">
      <c r="A9341" s="86"/>
      <c r="B9341" s="9"/>
      <c r="C9341" s="9"/>
      <c r="D9341" s="9"/>
      <c r="E9341" s="9"/>
      <c r="F9341" s="9"/>
      <c r="I9341" s="9"/>
      <c r="K9341" s="9"/>
      <c r="L9341" s="9"/>
      <c r="M9341" s="9"/>
      <c r="O9341" s="9"/>
      <c r="P9341" s="9"/>
      <c r="Q9341" s="9"/>
      <c r="R9341" s="36"/>
      <c r="V9341" s="36"/>
    </row>
    <row r="9342" spans="1:22" x14ac:dyDescent="0.25">
      <c r="A9342" s="86"/>
      <c r="B9342" s="9"/>
      <c r="C9342" s="9"/>
      <c r="D9342" s="9"/>
      <c r="E9342" s="9"/>
      <c r="F9342" s="9"/>
      <c r="I9342" s="9"/>
      <c r="K9342" s="9"/>
      <c r="L9342" s="9"/>
      <c r="M9342" s="9"/>
      <c r="O9342" s="9"/>
      <c r="P9342" s="9"/>
      <c r="Q9342" s="9"/>
      <c r="R9342" s="36"/>
      <c r="V9342" s="36"/>
    </row>
    <row r="9343" spans="1:22" x14ac:dyDescent="0.25">
      <c r="A9343" s="86"/>
      <c r="B9343" s="9"/>
      <c r="C9343" s="9"/>
      <c r="D9343" s="9"/>
      <c r="E9343" s="9"/>
      <c r="F9343" s="9"/>
      <c r="I9343" s="9"/>
      <c r="K9343" s="9"/>
      <c r="L9343" s="9"/>
      <c r="M9343" s="9"/>
      <c r="O9343" s="9"/>
      <c r="P9343" s="9"/>
      <c r="Q9343" s="9"/>
      <c r="R9343" s="36"/>
      <c r="V9343" s="36"/>
    </row>
    <row r="9344" spans="1:22" x14ac:dyDescent="0.25">
      <c r="A9344" s="86"/>
      <c r="B9344" s="9"/>
      <c r="C9344" s="9"/>
      <c r="D9344" s="9"/>
      <c r="E9344" s="9"/>
      <c r="F9344" s="9"/>
      <c r="I9344" s="9"/>
      <c r="K9344" s="9"/>
      <c r="L9344" s="9"/>
      <c r="M9344" s="9"/>
      <c r="O9344" s="9"/>
      <c r="P9344" s="9"/>
      <c r="Q9344" s="9"/>
      <c r="R9344" s="36"/>
      <c r="V9344" s="36"/>
    </row>
    <row r="9345" spans="1:22" x14ac:dyDescent="0.25">
      <c r="A9345" s="86"/>
      <c r="B9345" s="9"/>
      <c r="C9345" s="9"/>
      <c r="D9345" s="9"/>
      <c r="E9345" s="9"/>
      <c r="F9345" s="9"/>
      <c r="I9345" s="9"/>
      <c r="K9345" s="9"/>
      <c r="L9345" s="9"/>
      <c r="M9345" s="9"/>
      <c r="O9345" s="9"/>
      <c r="P9345" s="9"/>
      <c r="Q9345" s="9"/>
      <c r="R9345" s="36"/>
      <c r="V9345" s="36"/>
    </row>
    <row r="9346" spans="1:22" x14ac:dyDescent="0.25">
      <c r="A9346" s="86"/>
      <c r="B9346" s="9"/>
      <c r="C9346" s="9"/>
      <c r="D9346" s="9"/>
      <c r="E9346" s="9"/>
      <c r="F9346" s="9"/>
      <c r="I9346" s="9"/>
      <c r="K9346" s="9"/>
      <c r="L9346" s="9"/>
      <c r="M9346" s="9"/>
      <c r="O9346" s="9"/>
      <c r="P9346" s="9"/>
      <c r="Q9346" s="9"/>
      <c r="R9346" s="36"/>
      <c r="V9346" s="36"/>
    </row>
    <row r="9347" spans="1:22" x14ac:dyDescent="0.25">
      <c r="A9347" s="86"/>
      <c r="B9347" s="9"/>
      <c r="C9347" s="9"/>
      <c r="D9347" s="9"/>
      <c r="E9347" s="9"/>
      <c r="F9347" s="9"/>
      <c r="I9347" s="9"/>
      <c r="K9347" s="9"/>
      <c r="L9347" s="9"/>
      <c r="M9347" s="9"/>
      <c r="O9347" s="9"/>
      <c r="P9347" s="9"/>
      <c r="Q9347" s="9"/>
      <c r="R9347" s="36"/>
      <c r="V9347" s="36"/>
    </row>
    <row r="9348" spans="1:22" x14ac:dyDescent="0.25">
      <c r="A9348" s="86"/>
      <c r="B9348" s="9"/>
      <c r="C9348" s="9"/>
      <c r="D9348" s="9"/>
      <c r="E9348" s="9"/>
      <c r="F9348" s="9"/>
      <c r="I9348" s="9"/>
      <c r="K9348" s="9"/>
      <c r="L9348" s="9"/>
      <c r="M9348" s="9"/>
      <c r="O9348" s="9"/>
      <c r="P9348" s="9"/>
      <c r="Q9348" s="9"/>
      <c r="R9348" s="36"/>
      <c r="V9348" s="36"/>
    </row>
    <row r="9349" spans="1:22" x14ac:dyDescent="0.25">
      <c r="A9349" s="86"/>
      <c r="B9349" s="9"/>
      <c r="C9349" s="9"/>
      <c r="D9349" s="9"/>
      <c r="E9349" s="9"/>
      <c r="F9349" s="9"/>
      <c r="I9349" s="9"/>
      <c r="K9349" s="9"/>
      <c r="L9349" s="9"/>
      <c r="M9349" s="9"/>
      <c r="O9349" s="9"/>
      <c r="P9349" s="9"/>
      <c r="Q9349" s="9"/>
      <c r="R9349" s="36"/>
      <c r="V9349" s="36"/>
    </row>
    <row r="9350" spans="1:22" x14ac:dyDescent="0.25">
      <c r="A9350" s="86"/>
      <c r="B9350" s="9"/>
      <c r="C9350" s="9"/>
      <c r="D9350" s="9"/>
      <c r="E9350" s="9"/>
      <c r="F9350" s="9"/>
      <c r="I9350" s="9"/>
      <c r="K9350" s="9"/>
      <c r="L9350" s="9"/>
      <c r="M9350" s="9"/>
      <c r="O9350" s="9"/>
      <c r="P9350" s="9"/>
      <c r="Q9350" s="9"/>
      <c r="R9350" s="36"/>
      <c r="V9350" s="36"/>
    </row>
    <row r="9351" spans="1:22" x14ac:dyDescent="0.25">
      <c r="A9351" s="86"/>
      <c r="B9351" s="9"/>
      <c r="C9351" s="9"/>
      <c r="D9351" s="9"/>
      <c r="E9351" s="9"/>
      <c r="F9351" s="9"/>
      <c r="I9351" s="9"/>
      <c r="K9351" s="9"/>
      <c r="L9351" s="9"/>
      <c r="M9351" s="9"/>
      <c r="O9351" s="9"/>
      <c r="P9351" s="9"/>
      <c r="Q9351" s="9"/>
      <c r="R9351" s="36"/>
      <c r="V9351" s="36"/>
    </row>
    <row r="9352" spans="1:22" x14ac:dyDescent="0.25">
      <c r="A9352" s="86"/>
      <c r="B9352" s="9"/>
      <c r="C9352" s="9"/>
      <c r="D9352" s="9"/>
      <c r="E9352" s="9"/>
      <c r="F9352" s="9"/>
      <c r="I9352" s="9"/>
      <c r="K9352" s="9"/>
      <c r="L9352" s="9"/>
      <c r="M9352" s="9"/>
      <c r="O9352" s="9"/>
      <c r="P9352" s="9"/>
      <c r="Q9352" s="9"/>
      <c r="R9352" s="36"/>
      <c r="V9352" s="36"/>
    </row>
    <row r="9353" spans="1:22" x14ac:dyDescent="0.25">
      <c r="A9353" s="86"/>
      <c r="B9353" s="9"/>
      <c r="C9353" s="9"/>
      <c r="D9353" s="9"/>
      <c r="E9353" s="9"/>
      <c r="F9353" s="9"/>
      <c r="I9353" s="9"/>
      <c r="K9353" s="9"/>
      <c r="L9353" s="9"/>
      <c r="M9353" s="9"/>
      <c r="O9353" s="9"/>
      <c r="P9353" s="9"/>
      <c r="Q9353" s="9"/>
      <c r="R9353" s="36"/>
      <c r="V9353" s="36"/>
    </row>
    <row r="9354" spans="1:22" x14ac:dyDescent="0.25">
      <c r="A9354" s="86"/>
      <c r="B9354" s="9"/>
      <c r="C9354" s="9"/>
      <c r="D9354" s="9"/>
      <c r="E9354" s="9"/>
      <c r="F9354" s="9"/>
      <c r="I9354" s="9"/>
      <c r="K9354" s="9"/>
      <c r="L9354" s="9"/>
      <c r="M9354" s="9"/>
      <c r="O9354" s="9"/>
      <c r="P9354" s="9"/>
      <c r="Q9354" s="9"/>
      <c r="R9354" s="36"/>
      <c r="V9354" s="36"/>
    </row>
    <row r="9355" spans="1:22" x14ac:dyDescent="0.25">
      <c r="A9355" s="86"/>
      <c r="B9355" s="9"/>
      <c r="C9355" s="9"/>
      <c r="D9355" s="9"/>
      <c r="E9355" s="9"/>
      <c r="F9355" s="9"/>
      <c r="I9355" s="9"/>
      <c r="K9355" s="9"/>
      <c r="L9355" s="9"/>
      <c r="M9355" s="9"/>
      <c r="O9355" s="9"/>
      <c r="P9355" s="9"/>
      <c r="Q9355" s="9"/>
      <c r="R9355" s="36"/>
      <c r="V9355" s="36"/>
    </row>
    <row r="9356" spans="1:22" x14ac:dyDescent="0.25">
      <c r="A9356" s="86"/>
      <c r="B9356" s="9"/>
      <c r="C9356" s="9"/>
      <c r="D9356" s="9"/>
      <c r="E9356" s="9"/>
      <c r="F9356" s="9"/>
      <c r="I9356" s="9"/>
      <c r="K9356" s="9"/>
      <c r="L9356" s="9"/>
      <c r="M9356" s="9"/>
      <c r="O9356" s="9"/>
      <c r="P9356" s="9"/>
      <c r="Q9356" s="9"/>
      <c r="R9356" s="36"/>
      <c r="V9356" s="36"/>
    </row>
    <row r="9357" spans="1:22" x14ac:dyDescent="0.25">
      <c r="A9357" s="86"/>
      <c r="B9357" s="9"/>
      <c r="C9357" s="9"/>
      <c r="D9357" s="9"/>
      <c r="E9357" s="9"/>
      <c r="F9357" s="9"/>
      <c r="I9357" s="9"/>
      <c r="K9357" s="9"/>
      <c r="L9357" s="9"/>
      <c r="M9357" s="9"/>
      <c r="O9357" s="9"/>
      <c r="P9357" s="9"/>
      <c r="Q9357" s="9"/>
      <c r="R9357" s="36"/>
      <c r="V9357" s="36"/>
    </row>
    <row r="9358" spans="1:22" x14ac:dyDescent="0.25">
      <c r="A9358" s="86"/>
      <c r="B9358" s="9"/>
      <c r="C9358" s="9"/>
      <c r="D9358" s="9"/>
      <c r="E9358" s="9"/>
      <c r="F9358" s="9"/>
      <c r="I9358" s="9"/>
      <c r="K9358" s="9"/>
      <c r="L9358" s="9"/>
      <c r="M9358" s="9"/>
      <c r="O9358" s="9"/>
      <c r="P9358" s="9"/>
      <c r="Q9358" s="9"/>
      <c r="R9358" s="36"/>
      <c r="V9358" s="36"/>
    </row>
    <row r="9359" spans="1:22" x14ac:dyDescent="0.25">
      <c r="A9359" s="86"/>
      <c r="B9359" s="9"/>
      <c r="C9359" s="9"/>
      <c r="D9359" s="9"/>
      <c r="E9359" s="9"/>
      <c r="F9359" s="9"/>
      <c r="I9359" s="9"/>
      <c r="K9359" s="9"/>
      <c r="L9359" s="9"/>
      <c r="M9359" s="9"/>
      <c r="O9359" s="9"/>
      <c r="P9359" s="9"/>
      <c r="Q9359" s="9"/>
      <c r="R9359" s="36"/>
      <c r="V9359" s="36"/>
    </row>
    <row r="9360" spans="1:22" x14ac:dyDescent="0.25">
      <c r="A9360" s="86"/>
      <c r="B9360" s="9"/>
      <c r="C9360" s="9"/>
      <c r="D9360" s="9"/>
      <c r="E9360" s="9"/>
      <c r="F9360" s="9"/>
      <c r="I9360" s="9"/>
      <c r="K9360" s="9"/>
      <c r="L9360" s="9"/>
      <c r="M9360" s="9"/>
      <c r="O9360" s="9"/>
      <c r="P9360" s="9"/>
      <c r="Q9360" s="9"/>
      <c r="R9360" s="36"/>
      <c r="V9360" s="36"/>
    </row>
    <row r="9361" spans="1:22" x14ac:dyDescent="0.25">
      <c r="A9361" s="86"/>
      <c r="B9361" s="9"/>
      <c r="C9361" s="9"/>
      <c r="D9361" s="9"/>
      <c r="E9361" s="9"/>
      <c r="F9361" s="9"/>
      <c r="I9361" s="9"/>
      <c r="K9361" s="9"/>
      <c r="L9361" s="9"/>
      <c r="M9361" s="9"/>
      <c r="O9361" s="9"/>
      <c r="P9361" s="9"/>
      <c r="Q9361" s="9"/>
      <c r="R9361" s="36"/>
      <c r="V9361" s="36"/>
    </row>
    <row r="9362" spans="1:22" x14ac:dyDescent="0.25">
      <c r="A9362" s="86"/>
      <c r="B9362" s="9"/>
      <c r="C9362" s="9"/>
      <c r="D9362" s="9"/>
      <c r="E9362" s="9"/>
      <c r="F9362" s="9"/>
      <c r="I9362" s="9"/>
      <c r="K9362" s="9"/>
      <c r="L9362" s="9"/>
      <c r="M9362" s="9"/>
      <c r="O9362" s="9"/>
      <c r="P9362" s="9"/>
      <c r="Q9362" s="9"/>
      <c r="R9362" s="36"/>
      <c r="V9362" s="36"/>
    </row>
    <row r="9363" spans="1:22" x14ac:dyDescent="0.25">
      <c r="A9363" s="86"/>
      <c r="B9363" s="9"/>
      <c r="C9363" s="9"/>
      <c r="D9363" s="9"/>
      <c r="E9363" s="9"/>
      <c r="F9363" s="9"/>
      <c r="I9363" s="9"/>
      <c r="K9363" s="9"/>
      <c r="L9363" s="9"/>
      <c r="M9363" s="9"/>
      <c r="O9363" s="9"/>
      <c r="P9363" s="9"/>
      <c r="Q9363" s="9"/>
      <c r="R9363" s="36"/>
      <c r="V9363" s="36"/>
    </row>
    <row r="9364" spans="1:22" x14ac:dyDescent="0.25">
      <c r="A9364" s="86"/>
      <c r="B9364" s="9"/>
      <c r="C9364" s="9"/>
      <c r="D9364" s="9"/>
      <c r="E9364" s="9"/>
      <c r="F9364" s="9"/>
      <c r="I9364" s="9"/>
      <c r="K9364" s="9"/>
      <c r="L9364" s="9"/>
      <c r="M9364" s="9"/>
      <c r="O9364" s="9"/>
      <c r="P9364" s="9"/>
      <c r="Q9364" s="9"/>
      <c r="R9364" s="36"/>
      <c r="V9364" s="36"/>
    </row>
    <row r="9365" spans="1:22" x14ac:dyDescent="0.25">
      <c r="A9365" s="86"/>
      <c r="B9365" s="9"/>
      <c r="C9365" s="9"/>
      <c r="D9365" s="9"/>
      <c r="E9365" s="9"/>
      <c r="F9365" s="9"/>
      <c r="I9365" s="9"/>
      <c r="K9365" s="9"/>
      <c r="L9365" s="9"/>
      <c r="M9365" s="9"/>
      <c r="O9365" s="9"/>
      <c r="P9365" s="9"/>
      <c r="Q9365" s="9"/>
      <c r="R9365" s="36"/>
      <c r="V9365" s="36"/>
    </row>
    <row r="9366" spans="1:22" x14ac:dyDescent="0.25">
      <c r="A9366" s="86"/>
      <c r="B9366" s="9"/>
      <c r="C9366" s="9"/>
      <c r="D9366" s="9"/>
      <c r="E9366" s="9"/>
      <c r="F9366" s="9"/>
      <c r="I9366" s="9"/>
      <c r="K9366" s="9"/>
      <c r="L9366" s="9"/>
      <c r="M9366" s="9"/>
      <c r="O9366" s="9"/>
      <c r="P9366" s="9"/>
      <c r="Q9366" s="9"/>
      <c r="R9366" s="36"/>
      <c r="V9366" s="36"/>
    </row>
    <row r="9367" spans="1:22" x14ac:dyDescent="0.25">
      <c r="A9367" s="86"/>
      <c r="B9367" s="9"/>
      <c r="C9367" s="9"/>
      <c r="D9367" s="9"/>
      <c r="E9367" s="9"/>
      <c r="F9367" s="9"/>
      <c r="I9367" s="9"/>
      <c r="K9367" s="9"/>
      <c r="L9367" s="9"/>
      <c r="M9367" s="9"/>
      <c r="O9367" s="9"/>
      <c r="P9367" s="9"/>
      <c r="Q9367" s="9"/>
      <c r="R9367" s="36"/>
      <c r="V9367" s="36"/>
    </row>
    <row r="9368" spans="1:22" x14ac:dyDescent="0.25">
      <c r="A9368" s="86"/>
      <c r="B9368" s="9"/>
      <c r="C9368" s="9"/>
      <c r="D9368" s="9"/>
      <c r="E9368" s="9"/>
      <c r="F9368" s="9"/>
      <c r="I9368" s="9"/>
      <c r="K9368" s="9"/>
      <c r="L9368" s="9"/>
      <c r="M9368" s="9"/>
      <c r="O9368" s="9"/>
      <c r="P9368" s="9"/>
      <c r="Q9368" s="9"/>
      <c r="R9368" s="36"/>
      <c r="V9368" s="36"/>
    </row>
    <row r="9369" spans="1:22" x14ac:dyDescent="0.25">
      <c r="A9369" s="86"/>
      <c r="B9369" s="9"/>
      <c r="C9369" s="9"/>
      <c r="D9369" s="9"/>
      <c r="E9369" s="9"/>
      <c r="F9369" s="9"/>
      <c r="I9369" s="9"/>
      <c r="K9369" s="9"/>
      <c r="L9369" s="9"/>
      <c r="M9369" s="9"/>
      <c r="O9369" s="9"/>
      <c r="P9369" s="9"/>
      <c r="Q9369" s="9"/>
      <c r="R9369" s="36"/>
      <c r="V9369" s="36"/>
    </row>
    <row r="9370" spans="1:22" x14ac:dyDescent="0.25">
      <c r="A9370" s="86"/>
      <c r="B9370" s="9"/>
      <c r="C9370" s="9"/>
      <c r="D9370" s="9"/>
      <c r="E9370" s="9"/>
      <c r="F9370" s="9"/>
      <c r="I9370" s="9"/>
      <c r="K9370" s="9"/>
      <c r="L9370" s="9"/>
      <c r="M9370" s="9"/>
      <c r="O9370" s="9"/>
      <c r="P9370" s="9"/>
      <c r="Q9370" s="9"/>
      <c r="R9370" s="36"/>
      <c r="V9370" s="36"/>
    </row>
    <row r="9371" spans="1:22" x14ac:dyDescent="0.25">
      <c r="A9371" s="86"/>
      <c r="B9371" s="9"/>
      <c r="C9371" s="9"/>
      <c r="D9371" s="9"/>
      <c r="E9371" s="9"/>
      <c r="F9371" s="9"/>
      <c r="I9371" s="9"/>
      <c r="K9371" s="9"/>
      <c r="L9371" s="9"/>
      <c r="M9371" s="9"/>
      <c r="O9371" s="9"/>
      <c r="P9371" s="9"/>
      <c r="Q9371" s="9"/>
      <c r="R9371" s="36"/>
      <c r="V9371" s="36"/>
    </row>
    <row r="9372" spans="1:22" x14ac:dyDescent="0.25">
      <c r="A9372" s="86"/>
      <c r="B9372" s="9"/>
      <c r="C9372" s="9"/>
      <c r="D9372" s="9"/>
      <c r="E9372" s="9"/>
      <c r="F9372" s="9"/>
      <c r="I9372" s="9"/>
      <c r="K9372" s="9"/>
      <c r="L9372" s="9"/>
      <c r="M9372" s="9"/>
      <c r="O9372" s="9"/>
      <c r="P9372" s="9"/>
      <c r="Q9372" s="9"/>
      <c r="R9372" s="36"/>
      <c r="V9372" s="36"/>
    </row>
    <row r="9373" spans="1:22" x14ac:dyDescent="0.25">
      <c r="A9373" s="86"/>
      <c r="B9373" s="9"/>
      <c r="C9373" s="9"/>
      <c r="D9373" s="9"/>
      <c r="E9373" s="9"/>
      <c r="F9373" s="9"/>
      <c r="I9373" s="9"/>
      <c r="K9373" s="9"/>
      <c r="L9373" s="9"/>
      <c r="M9373" s="9"/>
      <c r="O9373" s="9"/>
      <c r="P9373" s="9"/>
      <c r="Q9373" s="9"/>
      <c r="R9373" s="36"/>
      <c r="V9373" s="36"/>
    </row>
    <row r="9374" spans="1:22" x14ac:dyDescent="0.25">
      <c r="A9374" s="86"/>
      <c r="B9374" s="9"/>
      <c r="C9374" s="9"/>
      <c r="D9374" s="9"/>
      <c r="E9374" s="9"/>
      <c r="F9374" s="9"/>
      <c r="I9374" s="9"/>
      <c r="K9374" s="9"/>
      <c r="L9374" s="9"/>
      <c r="M9374" s="9"/>
      <c r="O9374" s="9"/>
      <c r="P9374" s="9"/>
      <c r="Q9374" s="9"/>
      <c r="R9374" s="36"/>
      <c r="V9374" s="36"/>
    </row>
    <row r="9375" spans="1:22" x14ac:dyDescent="0.25">
      <c r="A9375" s="86"/>
      <c r="B9375" s="9"/>
      <c r="C9375" s="9"/>
      <c r="D9375" s="9"/>
      <c r="E9375" s="9"/>
      <c r="F9375" s="9"/>
      <c r="I9375" s="9"/>
      <c r="K9375" s="9"/>
      <c r="L9375" s="9"/>
      <c r="M9375" s="9"/>
      <c r="O9375" s="9"/>
      <c r="P9375" s="9"/>
      <c r="Q9375" s="9"/>
      <c r="R9375" s="36"/>
      <c r="V9375" s="36"/>
    </row>
    <row r="9376" spans="1:22" x14ac:dyDescent="0.25">
      <c r="A9376" s="86"/>
      <c r="B9376" s="9"/>
      <c r="C9376" s="9"/>
      <c r="D9376" s="9"/>
      <c r="E9376" s="9"/>
      <c r="F9376" s="9"/>
      <c r="I9376" s="9"/>
      <c r="K9376" s="9"/>
      <c r="L9376" s="9"/>
      <c r="M9376" s="9"/>
      <c r="O9376" s="9"/>
      <c r="P9376" s="9"/>
      <c r="Q9376" s="9"/>
      <c r="R9376" s="36"/>
      <c r="V9376" s="36"/>
    </row>
    <row r="9377" spans="1:22" x14ac:dyDescent="0.25">
      <c r="A9377" s="86"/>
      <c r="B9377" s="9"/>
      <c r="C9377" s="9"/>
      <c r="D9377" s="9"/>
      <c r="E9377" s="9"/>
      <c r="F9377" s="9"/>
      <c r="I9377" s="9"/>
      <c r="K9377" s="9"/>
      <c r="L9377" s="9"/>
      <c r="M9377" s="9"/>
      <c r="O9377" s="9"/>
      <c r="P9377" s="9"/>
      <c r="Q9377" s="9"/>
      <c r="R9377" s="36"/>
      <c r="V9377" s="36"/>
    </row>
    <row r="9378" spans="1:22" x14ac:dyDescent="0.25">
      <c r="A9378" s="86"/>
      <c r="B9378" s="9"/>
      <c r="C9378" s="9"/>
      <c r="D9378" s="9"/>
      <c r="E9378" s="9"/>
      <c r="F9378" s="9"/>
      <c r="I9378" s="9"/>
      <c r="K9378" s="9"/>
      <c r="L9378" s="9"/>
      <c r="M9378" s="9"/>
      <c r="O9378" s="9"/>
      <c r="P9378" s="9"/>
      <c r="Q9378" s="9"/>
      <c r="R9378" s="36"/>
      <c r="V9378" s="36"/>
    </row>
    <row r="9379" spans="1:22" x14ac:dyDescent="0.25">
      <c r="A9379" s="86"/>
      <c r="B9379" s="9"/>
      <c r="C9379" s="9"/>
      <c r="D9379" s="9"/>
      <c r="E9379" s="9"/>
      <c r="F9379" s="9"/>
      <c r="I9379" s="9"/>
      <c r="K9379" s="9"/>
      <c r="L9379" s="9"/>
      <c r="M9379" s="9"/>
      <c r="O9379" s="9"/>
      <c r="P9379" s="9"/>
      <c r="Q9379" s="9"/>
      <c r="R9379" s="36"/>
      <c r="V9379" s="36"/>
    </row>
    <row r="9380" spans="1:22" x14ac:dyDescent="0.25">
      <c r="A9380" s="86"/>
      <c r="B9380" s="9"/>
      <c r="C9380" s="9"/>
      <c r="D9380" s="9"/>
      <c r="E9380" s="9"/>
      <c r="F9380" s="9"/>
      <c r="I9380" s="9"/>
      <c r="K9380" s="9"/>
      <c r="L9380" s="9"/>
      <c r="M9380" s="9"/>
      <c r="O9380" s="9"/>
      <c r="P9380" s="9"/>
      <c r="Q9380" s="9"/>
      <c r="R9380" s="36"/>
      <c r="V9380" s="36"/>
    </row>
    <row r="9381" spans="1:22" x14ac:dyDescent="0.25">
      <c r="A9381" s="86"/>
      <c r="B9381" s="9"/>
      <c r="C9381" s="9"/>
      <c r="D9381" s="9"/>
      <c r="E9381" s="9"/>
      <c r="F9381" s="9"/>
      <c r="I9381" s="9"/>
      <c r="K9381" s="9"/>
      <c r="L9381" s="9"/>
      <c r="M9381" s="9"/>
      <c r="O9381" s="9"/>
      <c r="P9381" s="9"/>
      <c r="Q9381" s="9"/>
      <c r="R9381" s="36"/>
      <c r="V9381" s="36"/>
    </row>
    <row r="9382" spans="1:22" x14ac:dyDescent="0.25">
      <c r="A9382" s="86"/>
      <c r="B9382" s="9"/>
      <c r="C9382" s="9"/>
      <c r="D9382" s="9"/>
      <c r="E9382" s="9"/>
      <c r="F9382" s="9"/>
      <c r="I9382" s="9"/>
      <c r="K9382" s="9"/>
      <c r="L9382" s="9"/>
      <c r="M9382" s="9"/>
      <c r="O9382" s="9"/>
      <c r="P9382" s="9"/>
      <c r="Q9382" s="9"/>
      <c r="R9382" s="36"/>
      <c r="V9382" s="36"/>
    </row>
    <row r="9383" spans="1:22" x14ac:dyDescent="0.25">
      <c r="A9383" s="86"/>
      <c r="B9383" s="9"/>
      <c r="C9383" s="9"/>
      <c r="D9383" s="9"/>
      <c r="E9383" s="9"/>
      <c r="F9383" s="9"/>
      <c r="I9383" s="9"/>
      <c r="K9383" s="9"/>
      <c r="L9383" s="9"/>
      <c r="M9383" s="9"/>
      <c r="O9383" s="9"/>
      <c r="P9383" s="9"/>
      <c r="Q9383" s="9"/>
      <c r="R9383" s="36"/>
      <c r="V9383" s="36"/>
    </row>
    <row r="9384" spans="1:22" x14ac:dyDescent="0.25">
      <c r="A9384" s="86"/>
      <c r="B9384" s="9"/>
      <c r="C9384" s="9"/>
      <c r="D9384" s="9"/>
      <c r="E9384" s="9"/>
      <c r="F9384" s="9"/>
      <c r="I9384" s="9"/>
      <c r="K9384" s="9"/>
      <c r="L9384" s="9"/>
      <c r="M9384" s="9"/>
      <c r="O9384" s="9"/>
      <c r="P9384" s="9"/>
      <c r="Q9384" s="9"/>
      <c r="R9384" s="36"/>
      <c r="V9384" s="36"/>
    </row>
    <row r="9385" spans="1:22" x14ac:dyDescent="0.25">
      <c r="A9385" s="86"/>
      <c r="B9385" s="9"/>
      <c r="C9385" s="9"/>
      <c r="D9385" s="9"/>
      <c r="E9385" s="9"/>
      <c r="F9385" s="9"/>
      <c r="I9385" s="9"/>
      <c r="K9385" s="9"/>
      <c r="L9385" s="9"/>
      <c r="M9385" s="9"/>
      <c r="O9385" s="9"/>
      <c r="P9385" s="9"/>
      <c r="Q9385" s="9"/>
      <c r="R9385" s="36"/>
      <c r="V9385" s="36"/>
    </row>
    <row r="9386" spans="1:22" x14ac:dyDescent="0.25">
      <c r="A9386" s="86"/>
      <c r="B9386" s="9"/>
      <c r="C9386" s="9"/>
      <c r="D9386" s="9"/>
      <c r="E9386" s="9"/>
      <c r="F9386" s="9"/>
      <c r="I9386" s="9"/>
      <c r="K9386" s="9"/>
      <c r="L9386" s="9"/>
      <c r="M9386" s="9"/>
      <c r="O9386" s="9"/>
      <c r="P9386" s="9"/>
      <c r="Q9386" s="9"/>
      <c r="R9386" s="36"/>
      <c r="V9386" s="36"/>
    </row>
    <row r="9387" spans="1:22" x14ac:dyDescent="0.25">
      <c r="A9387" s="86"/>
      <c r="B9387" s="9"/>
      <c r="C9387" s="9"/>
      <c r="D9387" s="9"/>
      <c r="E9387" s="9"/>
      <c r="F9387" s="9"/>
      <c r="I9387" s="9"/>
      <c r="K9387" s="9"/>
      <c r="L9387" s="9"/>
      <c r="M9387" s="9"/>
      <c r="O9387" s="9"/>
      <c r="P9387" s="9"/>
      <c r="Q9387" s="9"/>
      <c r="R9387" s="36"/>
      <c r="V9387" s="36"/>
    </row>
    <row r="9388" spans="1:22" x14ac:dyDescent="0.25">
      <c r="A9388" s="86"/>
      <c r="B9388" s="9"/>
      <c r="C9388" s="9"/>
      <c r="D9388" s="9"/>
      <c r="E9388" s="9"/>
      <c r="F9388" s="9"/>
      <c r="I9388" s="9"/>
      <c r="K9388" s="9"/>
      <c r="L9388" s="9"/>
      <c r="M9388" s="9"/>
      <c r="O9388" s="9"/>
      <c r="P9388" s="9"/>
      <c r="Q9388" s="9"/>
      <c r="R9388" s="36"/>
      <c r="V9388" s="36"/>
    </row>
    <row r="9389" spans="1:22" x14ac:dyDescent="0.25">
      <c r="A9389" s="86"/>
      <c r="B9389" s="9"/>
      <c r="C9389" s="9"/>
      <c r="D9389" s="9"/>
      <c r="E9389" s="9"/>
      <c r="F9389" s="9"/>
      <c r="I9389" s="9"/>
      <c r="K9389" s="9"/>
      <c r="L9389" s="9"/>
      <c r="M9389" s="9"/>
      <c r="O9389" s="9"/>
      <c r="P9389" s="9"/>
      <c r="Q9389" s="9"/>
      <c r="R9389" s="36"/>
      <c r="V9389" s="36"/>
    </row>
    <row r="9390" spans="1:22" x14ac:dyDescent="0.25">
      <c r="A9390" s="86"/>
      <c r="B9390" s="9"/>
      <c r="C9390" s="9"/>
      <c r="D9390" s="9"/>
      <c r="E9390" s="9"/>
      <c r="F9390" s="9"/>
      <c r="I9390" s="9"/>
      <c r="K9390" s="9"/>
      <c r="L9390" s="9"/>
      <c r="M9390" s="9"/>
      <c r="O9390" s="9"/>
      <c r="P9390" s="9"/>
      <c r="Q9390" s="9"/>
      <c r="R9390" s="36"/>
      <c r="V9390" s="36"/>
    </row>
    <row r="9391" spans="1:22" x14ac:dyDescent="0.25">
      <c r="A9391" s="86"/>
      <c r="B9391" s="9"/>
      <c r="C9391" s="9"/>
      <c r="D9391" s="9"/>
      <c r="E9391" s="9"/>
      <c r="F9391" s="9"/>
      <c r="I9391" s="9"/>
      <c r="K9391" s="9"/>
      <c r="L9391" s="9"/>
      <c r="M9391" s="9"/>
      <c r="O9391" s="9"/>
      <c r="P9391" s="9"/>
      <c r="Q9391" s="9"/>
      <c r="R9391" s="36"/>
      <c r="V9391" s="36"/>
    </row>
    <row r="9392" spans="1:22" x14ac:dyDescent="0.25">
      <c r="A9392" s="86"/>
      <c r="B9392" s="9"/>
      <c r="C9392" s="9"/>
      <c r="D9392" s="9"/>
      <c r="E9392" s="9"/>
      <c r="F9392" s="9"/>
      <c r="I9392" s="9"/>
      <c r="K9392" s="9"/>
      <c r="L9392" s="9"/>
      <c r="M9392" s="9"/>
      <c r="O9392" s="9"/>
      <c r="P9392" s="9"/>
      <c r="Q9392" s="9"/>
      <c r="R9392" s="36"/>
      <c r="V9392" s="36"/>
    </row>
    <row r="9393" spans="1:22" x14ac:dyDescent="0.25">
      <c r="A9393" s="86"/>
      <c r="B9393" s="9"/>
      <c r="C9393" s="9"/>
      <c r="D9393" s="9"/>
      <c r="E9393" s="9"/>
      <c r="F9393" s="9"/>
      <c r="I9393" s="9"/>
      <c r="K9393" s="9"/>
      <c r="L9393" s="9"/>
      <c r="M9393" s="9"/>
      <c r="O9393" s="9"/>
      <c r="P9393" s="9"/>
      <c r="Q9393" s="9"/>
      <c r="R9393" s="36"/>
      <c r="V9393" s="36"/>
    </row>
    <row r="9394" spans="1:22" x14ac:dyDescent="0.25">
      <c r="A9394" s="86"/>
      <c r="B9394" s="9"/>
      <c r="C9394" s="9"/>
      <c r="D9394" s="9"/>
      <c r="E9394" s="9"/>
      <c r="F9394" s="9"/>
      <c r="I9394" s="9"/>
      <c r="K9394" s="9"/>
      <c r="L9394" s="9"/>
      <c r="M9394" s="9"/>
      <c r="O9394" s="9"/>
      <c r="P9394" s="9"/>
      <c r="Q9394" s="9"/>
      <c r="R9394" s="36"/>
      <c r="V9394" s="36"/>
    </row>
    <row r="9395" spans="1:22" x14ac:dyDescent="0.25">
      <c r="A9395" s="86"/>
      <c r="B9395" s="9"/>
      <c r="C9395" s="9"/>
      <c r="D9395" s="9"/>
      <c r="E9395" s="9"/>
      <c r="F9395" s="9"/>
      <c r="I9395" s="9"/>
      <c r="K9395" s="9"/>
      <c r="L9395" s="9"/>
      <c r="M9395" s="9"/>
      <c r="O9395" s="9"/>
      <c r="P9395" s="9"/>
      <c r="Q9395" s="9"/>
      <c r="R9395" s="36"/>
      <c r="V9395" s="36"/>
    </row>
    <row r="9396" spans="1:22" x14ac:dyDescent="0.25">
      <c r="A9396" s="86"/>
      <c r="B9396" s="9"/>
      <c r="C9396" s="9"/>
      <c r="D9396" s="9"/>
      <c r="E9396" s="9"/>
      <c r="F9396" s="9"/>
      <c r="I9396" s="9"/>
      <c r="K9396" s="9"/>
      <c r="L9396" s="9"/>
      <c r="M9396" s="9"/>
      <c r="O9396" s="9"/>
      <c r="P9396" s="9"/>
      <c r="Q9396" s="9"/>
      <c r="R9396" s="36"/>
      <c r="V9396" s="36"/>
    </row>
    <row r="9397" spans="1:22" x14ac:dyDescent="0.25">
      <c r="A9397" s="86"/>
      <c r="B9397" s="9"/>
      <c r="C9397" s="9"/>
      <c r="D9397" s="9"/>
      <c r="E9397" s="9"/>
      <c r="F9397" s="9"/>
      <c r="I9397" s="9"/>
      <c r="K9397" s="9"/>
      <c r="L9397" s="9"/>
      <c r="M9397" s="9"/>
      <c r="O9397" s="9"/>
      <c r="P9397" s="9"/>
      <c r="Q9397" s="9"/>
      <c r="R9397" s="36"/>
      <c r="V9397" s="36"/>
    </row>
    <row r="9398" spans="1:22" x14ac:dyDescent="0.25">
      <c r="A9398" s="86"/>
      <c r="B9398" s="9"/>
      <c r="C9398" s="9"/>
      <c r="D9398" s="9"/>
      <c r="E9398" s="9"/>
      <c r="F9398" s="9"/>
      <c r="I9398" s="9"/>
      <c r="K9398" s="9"/>
      <c r="L9398" s="9"/>
      <c r="M9398" s="9"/>
      <c r="O9398" s="9"/>
      <c r="P9398" s="9"/>
      <c r="Q9398" s="9"/>
      <c r="R9398" s="36"/>
      <c r="V9398" s="36"/>
    </row>
    <row r="9399" spans="1:22" x14ac:dyDescent="0.25">
      <c r="A9399" s="86"/>
      <c r="B9399" s="9"/>
      <c r="C9399" s="9"/>
      <c r="D9399" s="9"/>
      <c r="E9399" s="9"/>
      <c r="F9399" s="9"/>
      <c r="I9399" s="9"/>
      <c r="K9399" s="9"/>
      <c r="L9399" s="9"/>
      <c r="M9399" s="9"/>
      <c r="O9399" s="9"/>
      <c r="P9399" s="9"/>
      <c r="Q9399" s="9"/>
      <c r="R9399" s="36"/>
      <c r="V9399" s="36"/>
    </row>
    <row r="9400" spans="1:22" x14ac:dyDescent="0.25">
      <c r="A9400" s="86"/>
      <c r="B9400" s="9"/>
      <c r="C9400" s="9"/>
      <c r="D9400" s="9"/>
      <c r="E9400" s="9"/>
      <c r="F9400" s="9"/>
      <c r="I9400" s="9"/>
      <c r="K9400" s="9"/>
      <c r="L9400" s="9"/>
      <c r="M9400" s="9"/>
      <c r="O9400" s="9"/>
      <c r="P9400" s="9"/>
      <c r="Q9400" s="9"/>
      <c r="R9400" s="36"/>
      <c r="V9400" s="36"/>
    </row>
    <row r="9401" spans="1:22" x14ac:dyDescent="0.25">
      <c r="A9401" s="86"/>
      <c r="B9401" s="9"/>
      <c r="C9401" s="9"/>
      <c r="D9401" s="9"/>
      <c r="E9401" s="9"/>
      <c r="F9401" s="9"/>
      <c r="I9401" s="9"/>
      <c r="K9401" s="9"/>
      <c r="L9401" s="9"/>
      <c r="M9401" s="9"/>
      <c r="O9401" s="9"/>
      <c r="P9401" s="9"/>
      <c r="Q9401" s="9"/>
      <c r="R9401" s="36"/>
      <c r="V9401" s="36"/>
    </row>
    <row r="9402" spans="1:22" x14ac:dyDescent="0.25">
      <c r="A9402" s="86"/>
      <c r="B9402" s="9"/>
      <c r="C9402" s="9"/>
      <c r="D9402" s="9"/>
      <c r="E9402" s="9"/>
      <c r="F9402" s="9"/>
      <c r="I9402" s="9"/>
      <c r="K9402" s="9"/>
      <c r="L9402" s="9"/>
      <c r="M9402" s="9"/>
      <c r="O9402" s="9"/>
      <c r="P9402" s="9"/>
      <c r="Q9402" s="9"/>
      <c r="R9402" s="36"/>
      <c r="V9402" s="36"/>
    </row>
    <row r="9403" spans="1:22" x14ac:dyDescent="0.25">
      <c r="A9403" s="86"/>
      <c r="B9403" s="9"/>
      <c r="C9403" s="9"/>
      <c r="D9403" s="9"/>
      <c r="E9403" s="9"/>
      <c r="F9403" s="9"/>
      <c r="I9403" s="9"/>
      <c r="K9403" s="9"/>
      <c r="L9403" s="9"/>
      <c r="M9403" s="9"/>
      <c r="O9403" s="9"/>
      <c r="P9403" s="9"/>
      <c r="Q9403" s="9"/>
      <c r="R9403" s="36"/>
      <c r="V9403" s="36"/>
    </row>
    <row r="9404" spans="1:22" x14ac:dyDescent="0.25">
      <c r="A9404" s="86"/>
      <c r="B9404" s="9"/>
      <c r="C9404" s="9"/>
      <c r="D9404" s="9"/>
      <c r="E9404" s="9"/>
      <c r="F9404" s="9"/>
      <c r="I9404" s="9"/>
      <c r="K9404" s="9"/>
      <c r="L9404" s="9"/>
      <c r="M9404" s="9"/>
      <c r="O9404" s="9"/>
      <c r="P9404" s="9"/>
      <c r="Q9404" s="9"/>
      <c r="R9404" s="36"/>
      <c r="V9404" s="36"/>
    </row>
    <row r="9405" spans="1:22" x14ac:dyDescent="0.25">
      <c r="A9405" s="86"/>
      <c r="B9405" s="9"/>
      <c r="C9405" s="9"/>
      <c r="D9405" s="9"/>
      <c r="E9405" s="9"/>
      <c r="F9405" s="9"/>
      <c r="I9405" s="9"/>
      <c r="K9405" s="9"/>
      <c r="L9405" s="9"/>
      <c r="M9405" s="9"/>
      <c r="O9405" s="9"/>
      <c r="P9405" s="9"/>
      <c r="Q9405" s="9"/>
      <c r="R9405" s="36"/>
      <c r="V9405" s="36"/>
    </row>
    <row r="9406" spans="1:22" x14ac:dyDescent="0.25">
      <c r="A9406" s="86"/>
      <c r="B9406" s="9"/>
      <c r="C9406" s="9"/>
      <c r="D9406" s="9"/>
      <c r="E9406" s="9"/>
      <c r="F9406" s="9"/>
      <c r="I9406" s="9"/>
      <c r="K9406" s="9"/>
      <c r="L9406" s="9"/>
      <c r="M9406" s="9"/>
      <c r="O9406" s="9"/>
      <c r="P9406" s="9"/>
      <c r="Q9406" s="9"/>
      <c r="R9406" s="36"/>
      <c r="V9406" s="36"/>
    </row>
    <row r="9407" spans="1:22" x14ac:dyDescent="0.25">
      <c r="A9407" s="86"/>
      <c r="B9407" s="9"/>
      <c r="C9407" s="9"/>
      <c r="D9407" s="9"/>
      <c r="E9407" s="9"/>
      <c r="F9407" s="9"/>
      <c r="I9407" s="9"/>
      <c r="K9407" s="9"/>
      <c r="L9407" s="9"/>
      <c r="M9407" s="9"/>
      <c r="O9407" s="9"/>
      <c r="P9407" s="9"/>
      <c r="Q9407" s="9"/>
      <c r="R9407" s="36"/>
      <c r="V9407" s="36"/>
    </row>
    <row r="9408" spans="1:22" x14ac:dyDescent="0.25">
      <c r="A9408" s="86"/>
      <c r="B9408" s="9"/>
      <c r="C9408" s="9"/>
      <c r="D9408" s="9"/>
      <c r="E9408" s="9"/>
      <c r="F9408" s="9"/>
      <c r="I9408" s="9"/>
      <c r="K9408" s="9"/>
      <c r="L9408" s="9"/>
      <c r="M9408" s="9"/>
      <c r="O9408" s="9"/>
      <c r="P9408" s="9"/>
      <c r="Q9408" s="9"/>
      <c r="R9408" s="36"/>
      <c r="V9408" s="36"/>
    </row>
    <row r="9409" spans="1:22" x14ac:dyDescent="0.25">
      <c r="A9409" s="86"/>
      <c r="B9409" s="9"/>
      <c r="C9409" s="9"/>
      <c r="D9409" s="9"/>
      <c r="E9409" s="9"/>
      <c r="F9409" s="9"/>
      <c r="I9409" s="9"/>
      <c r="K9409" s="9"/>
      <c r="L9409" s="9"/>
      <c r="M9409" s="9"/>
      <c r="O9409" s="9"/>
      <c r="P9409" s="9"/>
      <c r="Q9409" s="9"/>
      <c r="R9409" s="36"/>
      <c r="V9409" s="36"/>
    </row>
    <row r="9410" spans="1:22" x14ac:dyDescent="0.25">
      <c r="A9410" s="86"/>
      <c r="B9410" s="9"/>
      <c r="C9410" s="9"/>
      <c r="D9410" s="9"/>
      <c r="E9410" s="9"/>
      <c r="F9410" s="9"/>
      <c r="I9410" s="9"/>
      <c r="K9410" s="9"/>
      <c r="L9410" s="9"/>
      <c r="M9410" s="9"/>
      <c r="O9410" s="9"/>
      <c r="P9410" s="9"/>
      <c r="Q9410" s="9"/>
      <c r="R9410" s="36"/>
      <c r="V9410" s="36"/>
    </row>
    <row r="9411" spans="1:22" x14ac:dyDescent="0.25">
      <c r="A9411" s="86"/>
      <c r="B9411" s="9"/>
      <c r="C9411" s="9"/>
      <c r="D9411" s="9"/>
      <c r="E9411" s="9"/>
      <c r="F9411" s="9"/>
      <c r="I9411" s="9"/>
      <c r="K9411" s="9"/>
      <c r="L9411" s="9"/>
      <c r="M9411" s="9"/>
      <c r="O9411" s="9"/>
      <c r="P9411" s="9"/>
      <c r="Q9411" s="9"/>
      <c r="R9411" s="36"/>
      <c r="V9411" s="36"/>
    </row>
    <row r="9412" spans="1:22" x14ac:dyDescent="0.25">
      <c r="A9412" s="86"/>
      <c r="B9412" s="9"/>
      <c r="C9412" s="9"/>
      <c r="D9412" s="9"/>
      <c r="E9412" s="9"/>
      <c r="F9412" s="9"/>
      <c r="I9412" s="9"/>
      <c r="K9412" s="9"/>
      <c r="L9412" s="9"/>
      <c r="M9412" s="9"/>
      <c r="O9412" s="9"/>
      <c r="P9412" s="9"/>
      <c r="Q9412" s="9"/>
      <c r="R9412" s="36"/>
      <c r="V9412" s="36"/>
    </row>
    <row r="9413" spans="1:22" x14ac:dyDescent="0.25">
      <c r="A9413" s="86"/>
      <c r="B9413" s="9"/>
      <c r="C9413" s="9"/>
      <c r="D9413" s="9"/>
      <c r="E9413" s="9"/>
      <c r="F9413" s="9"/>
      <c r="I9413" s="9"/>
      <c r="K9413" s="9"/>
      <c r="L9413" s="9"/>
      <c r="M9413" s="9"/>
      <c r="O9413" s="9"/>
      <c r="P9413" s="9"/>
      <c r="Q9413" s="9"/>
      <c r="R9413" s="36"/>
      <c r="V9413" s="36"/>
    </row>
    <row r="9414" spans="1:22" x14ac:dyDescent="0.25">
      <c r="A9414" s="86"/>
      <c r="B9414" s="9"/>
      <c r="C9414" s="9"/>
      <c r="D9414" s="9"/>
      <c r="E9414" s="9"/>
      <c r="F9414" s="9"/>
      <c r="I9414" s="9"/>
      <c r="K9414" s="9"/>
      <c r="L9414" s="9"/>
      <c r="M9414" s="9"/>
      <c r="O9414" s="9"/>
      <c r="P9414" s="9"/>
      <c r="Q9414" s="9"/>
      <c r="R9414" s="36"/>
      <c r="V9414" s="36"/>
    </row>
    <row r="9415" spans="1:22" x14ac:dyDescent="0.25">
      <c r="A9415" s="86"/>
      <c r="B9415" s="9"/>
      <c r="C9415" s="9"/>
      <c r="D9415" s="9"/>
      <c r="E9415" s="9"/>
      <c r="F9415" s="9"/>
      <c r="I9415" s="9"/>
      <c r="K9415" s="9"/>
      <c r="L9415" s="9"/>
      <c r="M9415" s="9"/>
      <c r="O9415" s="9"/>
      <c r="P9415" s="9"/>
      <c r="Q9415" s="9"/>
      <c r="R9415" s="36"/>
      <c r="V9415" s="36"/>
    </row>
    <row r="9416" spans="1:22" x14ac:dyDescent="0.25">
      <c r="A9416" s="86"/>
      <c r="B9416" s="9"/>
      <c r="C9416" s="9"/>
      <c r="D9416" s="9"/>
      <c r="E9416" s="9"/>
      <c r="F9416" s="9"/>
      <c r="I9416" s="9"/>
      <c r="K9416" s="9"/>
      <c r="L9416" s="9"/>
      <c r="M9416" s="9"/>
      <c r="O9416" s="9"/>
      <c r="P9416" s="9"/>
      <c r="Q9416" s="9"/>
      <c r="R9416" s="36"/>
      <c r="V9416" s="36"/>
    </row>
    <row r="9417" spans="1:22" x14ac:dyDescent="0.25">
      <c r="A9417" s="86"/>
      <c r="B9417" s="9"/>
      <c r="C9417" s="9"/>
      <c r="D9417" s="9"/>
      <c r="E9417" s="9"/>
      <c r="F9417" s="9"/>
      <c r="I9417" s="9"/>
      <c r="K9417" s="9"/>
      <c r="L9417" s="9"/>
      <c r="M9417" s="9"/>
      <c r="O9417" s="9"/>
      <c r="P9417" s="9"/>
      <c r="Q9417" s="9"/>
      <c r="R9417" s="36"/>
      <c r="V9417" s="36"/>
    </row>
    <row r="9418" spans="1:22" x14ac:dyDescent="0.25">
      <c r="A9418" s="86"/>
      <c r="B9418" s="9"/>
      <c r="C9418" s="9"/>
      <c r="D9418" s="9"/>
      <c r="E9418" s="9"/>
      <c r="F9418" s="9"/>
      <c r="I9418" s="9"/>
      <c r="K9418" s="9"/>
      <c r="L9418" s="9"/>
      <c r="M9418" s="9"/>
      <c r="O9418" s="9"/>
      <c r="P9418" s="9"/>
      <c r="Q9418" s="9"/>
      <c r="R9418" s="36"/>
      <c r="V9418" s="36"/>
    </row>
    <row r="9419" spans="1:22" x14ac:dyDescent="0.25">
      <c r="A9419" s="86"/>
      <c r="B9419" s="9"/>
      <c r="C9419" s="9"/>
      <c r="D9419" s="9"/>
      <c r="E9419" s="9"/>
      <c r="F9419" s="9"/>
      <c r="I9419" s="9"/>
      <c r="K9419" s="9"/>
      <c r="L9419" s="9"/>
      <c r="M9419" s="9"/>
      <c r="O9419" s="9"/>
      <c r="P9419" s="9"/>
      <c r="Q9419" s="9"/>
      <c r="R9419" s="36"/>
      <c r="V9419" s="36"/>
    </row>
    <row r="9420" spans="1:22" x14ac:dyDescent="0.25">
      <c r="A9420" s="86"/>
      <c r="B9420" s="9"/>
      <c r="C9420" s="9"/>
      <c r="D9420" s="9"/>
      <c r="E9420" s="9"/>
      <c r="F9420" s="9"/>
      <c r="I9420" s="9"/>
      <c r="K9420" s="9"/>
      <c r="L9420" s="9"/>
      <c r="M9420" s="9"/>
      <c r="O9420" s="9"/>
      <c r="P9420" s="9"/>
      <c r="Q9420" s="9"/>
      <c r="R9420" s="36"/>
      <c r="V9420" s="36"/>
    </row>
    <row r="9421" spans="1:22" x14ac:dyDescent="0.25">
      <c r="A9421" s="86"/>
      <c r="B9421" s="9"/>
      <c r="C9421" s="9"/>
      <c r="D9421" s="9"/>
      <c r="E9421" s="9"/>
      <c r="F9421" s="9"/>
      <c r="I9421" s="9"/>
      <c r="K9421" s="9"/>
      <c r="L9421" s="9"/>
      <c r="M9421" s="9"/>
      <c r="O9421" s="9"/>
      <c r="P9421" s="9"/>
      <c r="Q9421" s="9"/>
      <c r="R9421" s="36"/>
      <c r="V9421" s="36"/>
    </row>
    <row r="9422" spans="1:22" x14ac:dyDescent="0.25">
      <c r="A9422" s="86"/>
      <c r="B9422" s="9"/>
      <c r="C9422" s="9"/>
      <c r="D9422" s="9"/>
      <c r="E9422" s="9"/>
      <c r="F9422" s="9"/>
      <c r="I9422" s="9"/>
      <c r="K9422" s="9"/>
      <c r="L9422" s="9"/>
      <c r="M9422" s="9"/>
      <c r="O9422" s="9"/>
      <c r="P9422" s="9"/>
      <c r="Q9422" s="9"/>
      <c r="R9422" s="36"/>
      <c r="V9422" s="36"/>
    </row>
    <row r="9423" spans="1:22" x14ac:dyDescent="0.25">
      <c r="A9423" s="86"/>
      <c r="B9423" s="9"/>
      <c r="C9423" s="9"/>
      <c r="D9423" s="9"/>
      <c r="E9423" s="9"/>
      <c r="F9423" s="9"/>
      <c r="I9423" s="9"/>
      <c r="K9423" s="9"/>
      <c r="L9423" s="9"/>
      <c r="M9423" s="9"/>
      <c r="O9423" s="9"/>
      <c r="P9423" s="9"/>
      <c r="Q9423" s="9"/>
      <c r="R9423" s="36"/>
      <c r="V9423" s="36"/>
    </row>
    <row r="9424" spans="1:22" x14ac:dyDescent="0.25">
      <c r="A9424" s="86"/>
      <c r="B9424" s="9"/>
      <c r="C9424" s="9"/>
      <c r="D9424" s="9"/>
      <c r="E9424" s="9"/>
      <c r="F9424" s="9"/>
      <c r="I9424" s="9"/>
      <c r="K9424" s="9"/>
      <c r="L9424" s="9"/>
      <c r="M9424" s="9"/>
      <c r="O9424" s="9"/>
      <c r="P9424" s="9"/>
      <c r="Q9424" s="9"/>
      <c r="R9424" s="36"/>
      <c r="V9424" s="36"/>
    </row>
    <row r="9425" spans="1:22" x14ac:dyDescent="0.25">
      <c r="A9425" s="86"/>
      <c r="B9425" s="9"/>
      <c r="C9425" s="9"/>
      <c r="D9425" s="9"/>
      <c r="E9425" s="9"/>
      <c r="F9425" s="9"/>
      <c r="I9425" s="9"/>
      <c r="K9425" s="9"/>
      <c r="L9425" s="9"/>
      <c r="M9425" s="9"/>
      <c r="O9425" s="9"/>
      <c r="P9425" s="9"/>
      <c r="Q9425" s="9"/>
      <c r="R9425" s="36"/>
      <c r="V9425" s="36"/>
    </row>
    <row r="9426" spans="1:22" x14ac:dyDescent="0.25">
      <c r="A9426" s="86"/>
      <c r="B9426" s="9"/>
      <c r="C9426" s="9"/>
      <c r="D9426" s="9"/>
      <c r="E9426" s="9"/>
      <c r="F9426" s="9"/>
      <c r="I9426" s="9"/>
      <c r="K9426" s="9"/>
      <c r="L9426" s="9"/>
      <c r="M9426" s="9"/>
      <c r="O9426" s="9"/>
      <c r="P9426" s="9"/>
      <c r="Q9426" s="9"/>
      <c r="R9426" s="36"/>
      <c r="V9426" s="36"/>
    </row>
    <row r="9427" spans="1:22" x14ac:dyDescent="0.25">
      <c r="A9427" s="86"/>
      <c r="B9427" s="9"/>
      <c r="C9427" s="9"/>
      <c r="D9427" s="9"/>
      <c r="E9427" s="9"/>
      <c r="F9427" s="9"/>
      <c r="I9427" s="9"/>
      <c r="K9427" s="9"/>
      <c r="L9427" s="9"/>
      <c r="M9427" s="9"/>
      <c r="O9427" s="9"/>
      <c r="P9427" s="9"/>
      <c r="Q9427" s="9"/>
      <c r="R9427" s="36"/>
      <c r="V9427" s="36"/>
    </row>
    <row r="9428" spans="1:22" x14ac:dyDescent="0.25">
      <c r="A9428" s="86"/>
      <c r="B9428" s="9"/>
      <c r="C9428" s="9"/>
      <c r="D9428" s="9"/>
      <c r="E9428" s="9"/>
      <c r="F9428" s="9"/>
      <c r="I9428" s="9"/>
      <c r="K9428" s="9"/>
      <c r="L9428" s="9"/>
      <c r="M9428" s="9"/>
      <c r="O9428" s="9"/>
      <c r="P9428" s="9"/>
      <c r="Q9428" s="9"/>
      <c r="R9428" s="36"/>
      <c r="V9428" s="36"/>
    </row>
    <row r="9429" spans="1:22" x14ac:dyDescent="0.25">
      <c r="A9429" s="86"/>
      <c r="B9429" s="9"/>
      <c r="C9429" s="9"/>
      <c r="D9429" s="9"/>
      <c r="E9429" s="9"/>
      <c r="F9429" s="9"/>
      <c r="I9429" s="9"/>
      <c r="K9429" s="9"/>
      <c r="L9429" s="9"/>
      <c r="M9429" s="9"/>
      <c r="O9429" s="9"/>
      <c r="P9429" s="9"/>
      <c r="Q9429" s="9"/>
      <c r="R9429" s="36"/>
      <c r="V9429" s="36"/>
    </row>
    <row r="9430" spans="1:22" x14ac:dyDescent="0.25">
      <c r="A9430" s="86"/>
      <c r="B9430" s="9"/>
      <c r="C9430" s="9"/>
      <c r="D9430" s="9"/>
      <c r="E9430" s="9"/>
      <c r="F9430" s="9"/>
      <c r="I9430" s="9"/>
      <c r="K9430" s="9"/>
      <c r="L9430" s="9"/>
      <c r="M9430" s="9"/>
      <c r="O9430" s="9"/>
      <c r="P9430" s="9"/>
      <c r="Q9430" s="9"/>
      <c r="R9430" s="36"/>
      <c r="V9430" s="36"/>
    </row>
    <row r="9431" spans="1:22" x14ac:dyDescent="0.25">
      <c r="A9431" s="86"/>
      <c r="B9431" s="9"/>
      <c r="C9431" s="9"/>
      <c r="D9431" s="9"/>
      <c r="E9431" s="9"/>
      <c r="F9431" s="9"/>
      <c r="I9431" s="9"/>
      <c r="K9431" s="9"/>
      <c r="L9431" s="9"/>
      <c r="M9431" s="9"/>
      <c r="O9431" s="9"/>
      <c r="P9431" s="9"/>
      <c r="Q9431" s="9"/>
      <c r="R9431" s="36"/>
      <c r="V9431" s="36"/>
    </row>
    <row r="9432" spans="1:22" x14ac:dyDescent="0.25">
      <c r="A9432" s="86"/>
      <c r="B9432" s="9"/>
      <c r="C9432" s="9"/>
      <c r="D9432" s="9"/>
      <c r="E9432" s="9"/>
      <c r="F9432" s="9"/>
      <c r="I9432" s="9"/>
      <c r="K9432" s="9"/>
      <c r="L9432" s="9"/>
      <c r="M9432" s="9"/>
      <c r="O9432" s="9"/>
      <c r="P9432" s="9"/>
      <c r="Q9432" s="9"/>
      <c r="R9432" s="36"/>
      <c r="V9432" s="36"/>
    </row>
    <row r="9433" spans="1:22" x14ac:dyDescent="0.25">
      <c r="A9433" s="86"/>
      <c r="B9433" s="9"/>
      <c r="C9433" s="9"/>
      <c r="D9433" s="9"/>
      <c r="E9433" s="9"/>
      <c r="F9433" s="9"/>
      <c r="I9433" s="9"/>
      <c r="K9433" s="9"/>
      <c r="L9433" s="9"/>
      <c r="M9433" s="9"/>
      <c r="O9433" s="9"/>
      <c r="P9433" s="9"/>
      <c r="Q9433" s="9"/>
      <c r="R9433" s="36"/>
      <c r="V9433" s="36"/>
    </row>
    <row r="9434" spans="1:22" x14ac:dyDescent="0.25">
      <c r="A9434" s="86"/>
      <c r="B9434" s="9"/>
      <c r="C9434" s="9"/>
      <c r="D9434" s="9"/>
      <c r="E9434" s="9"/>
      <c r="F9434" s="9"/>
      <c r="I9434" s="9"/>
      <c r="K9434" s="9"/>
      <c r="L9434" s="9"/>
      <c r="M9434" s="9"/>
      <c r="O9434" s="9"/>
      <c r="P9434" s="9"/>
      <c r="Q9434" s="9"/>
      <c r="R9434" s="36"/>
      <c r="V9434" s="36"/>
    </row>
    <row r="9435" spans="1:22" x14ac:dyDescent="0.25">
      <c r="A9435" s="86"/>
      <c r="B9435" s="9"/>
      <c r="C9435" s="9"/>
      <c r="D9435" s="9"/>
      <c r="E9435" s="9"/>
      <c r="F9435" s="9"/>
      <c r="I9435" s="9"/>
      <c r="K9435" s="9"/>
      <c r="L9435" s="9"/>
      <c r="M9435" s="9"/>
      <c r="O9435" s="9"/>
      <c r="P9435" s="9"/>
      <c r="Q9435" s="9"/>
      <c r="R9435" s="36"/>
      <c r="V9435" s="36"/>
    </row>
    <row r="9436" spans="1:22" x14ac:dyDescent="0.25">
      <c r="A9436" s="86"/>
      <c r="B9436" s="9"/>
      <c r="C9436" s="9"/>
      <c r="D9436" s="9"/>
      <c r="E9436" s="9"/>
      <c r="F9436" s="9"/>
      <c r="I9436" s="9"/>
      <c r="K9436" s="9"/>
      <c r="L9436" s="9"/>
      <c r="M9436" s="9"/>
      <c r="O9436" s="9"/>
      <c r="P9436" s="9"/>
      <c r="Q9436" s="9"/>
      <c r="R9436" s="36"/>
      <c r="V9436" s="36"/>
    </row>
    <row r="9437" spans="1:22" x14ac:dyDescent="0.25">
      <c r="A9437" s="86"/>
      <c r="B9437" s="9"/>
      <c r="C9437" s="9"/>
      <c r="D9437" s="9"/>
      <c r="E9437" s="9"/>
      <c r="F9437" s="9"/>
      <c r="I9437" s="9"/>
      <c r="K9437" s="9"/>
      <c r="L9437" s="9"/>
      <c r="M9437" s="9"/>
      <c r="O9437" s="9"/>
      <c r="P9437" s="9"/>
      <c r="Q9437" s="9"/>
      <c r="R9437" s="36"/>
      <c r="V9437" s="36"/>
    </row>
    <row r="9438" spans="1:22" x14ac:dyDescent="0.25">
      <c r="A9438" s="86"/>
      <c r="B9438" s="9"/>
      <c r="C9438" s="9"/>
      <c r="D9438" s="9"/>
      <c r="E9438" s="9"/>
      <c r="F9438" s="9"/>
      <c r="I9438" s="9"/>
      <c r="K9438" s="9"/>
      <c r="L9438" s="9"/>
      <c r="M9438" s="9"/>
      <c r="O9438" s="9"/>
      <c r="P9438" s="9"/>
      <c r="Q9438" s="9"/>
      <c r="R9438" s="36"/>
      <c r="V9438" s="36"/>
    </row>
    <row r="9439" spans="1:22" x14ac:dyDescent="0.25">
      <c r="A9439" s="86"/>
      <c r="B9439" s="9"/>
      <c r="C9439" s="9"/>
      <c r="D9439" s="9"/>
      <c r="E9439" s="9"/>
      <c r="F9439" s="9"/>
      <c r="I9439" s="9"/>
      <c r="K9439" s="9"/>
      <c r="L9439" s="9"/>
      <c r="M9439" s="9"/>
      <c r="O9439" s="9"/>
      <c r="P9439" s="9"/>
      <c r="Q9439" s="9"/>
      <c r="R9439" s="36"/>
      <c r="V9439" s="36"/>
    </row>
    <row r="9440" spans="1:22" x14ac:dyDescent="0.25">
      <c r="A9440" s="86"/>
      <c r="B9440" s="9"/>
      <c r="C9440" s="9"/>
      <c r="D9440" s="9"/>
      <c r="E9440" s="9"/>
      <c r="F9440" s="9"/>
      <c r="I9440" s="9"/>
      <c r="K9440" s="9"/>
      <c r="L9440" s="9"/>
      <c r="M9440" s="9"/>
      <c r="O9440" s="9"/>
      <c r="P9440" s="9"/>
      <c r="Q9440" s="9"/>
      <c r="R9440" s="36"/>
      <c r="V9440" s="36"/>
    </row>
    <row r="9441" spans="1:22" x14ac:dyDescent="0.25">
      <c r="A9441" s="86"/>
      <c r="B9441" s="9"/>
      <c r="C9441" s="9"/>
      <c r="D9441" s="9"/>
      <c r="E9441" s="9"/>
      <c r="F9441" s="9"/>
      <c r="I9441" s="9"/>
      <c r="K9441" s="9"/>
      <c r="L9441" s="9"/>
      <c r="M9441" s="9"/>
      <c r="O9441" s="9"/>
      <c r="P9441" s="9"/>
      <c r="Q9441" s="9"/>
      <c r="R9441" s="36"/>
      <c r="V9441" s="36"/>
    </row>
    <row r="9442" spans="1:22" x14ac:dyDescent="0.25">
      <c r="A9442" s="86"/>
      <c r="B9442" s="9"/>
      <c r="C9442" s="9"/>
      <c r="D9442" s="9"/>
      <c r="E9442" s="9"/>
      <c r="F9442" s="9"/>
      <c r="I9442" s="9"/>
      <c r="K9442" s="9"/>
      <c r="L9442" s="9"/>
      <c r="M9442" s="9"/>
      <c r="O9442" s="9"/>
      <c r="P9442" s="9"/>
      <c r="Q9442" s="9"/>
      <c r="R9442" s="36"/>
      <c r="V9442" s="36"/>
    </row>
    <row r="9443" spans="1:22" x14ac:dyDescent="0.25">
      <c r="A9443" s="86"/>
      <c r="B9443" s="9"/>
      <c r="C9443" s="9"/>
      <c r="D9443" s="9"/>
      <c r="E9443" s="9"/>
      <c r="F9443" s="9"/>
      <c r="I9443" s="9"/>
      <c r="K9443" s="9"/>
      <c r="L9443" s="9"/>
      <c r="M9443" s="9"/>
      <c r="O9443" s="9"/>
      <c r="P9443" s="9"/>
      <c r="Q9443" s="9"/>
      <c r="R9443" s="36"/>
      <c r="V9443" s="36"/>
    </row>
    <row r="9444" spans="1:22" x14ac:dyDescent="0.25">
      <c r="A9444" s="86"/>
      <c r="B9444" s="9"/>
      <c r="C9444" s="9"/>
      <c r="D9444" s="9"/>
      <c r="E9444" s="9"/>
      <c r="F9444" s="9"/>
      <c r="I9444" s="9"/>
      <c r="K9444" s="9"/>
      <c r="L9444" s="9"/>
      <c r="M9444" s="9"/>
      <c r="O9444" s="9"/>
      <c r="P9444" s="9"/>
      <c r="Q9444" s="9"/>
      <c r="R9444" s="36"/>
      <c r="V9444" s="36"/>
    </row>
    <row r="9445" spans="1:22" x14ac:dyDescent="0.25">
      <c r="A9445" s="86"/>
      <c r="B9445" s="9"/>
      <c r="C9445" s="9"/>
      <c r="D9445" s="9"/>
      <c r="E9445" s="9"/>
      <c r="F9445" s="9"/>
      <c r="I9445" s="9"/>
      <c r="K9445" s="9"/>
      <c r="L9445" s="9"/>
      <c r="M9445" s="9"/>
      <c r="O9445" s="9"/>
      <c r="P9445" s="9"/>
      <c r="Q9445" s="9"/>
      <c r="R9445" s="36"/>
      <c r="V9445" s="36"/>
    </row>
    <row r="9446" spans="1:22" x14ac:dyDescent="0.25">
      <c r="A9446" s="86"/>
      <c r="B9446" s="9"/>
      <c r="C9446" s="9"/>
      <c r="D9446" s="9"/>
      <c r="E9446" s="9"/>
      <c r="F9446" s="9"/>
      <c r="I9446" s="9"/>
      <c r="K9446" s="9"/>
      <c r="L9446" s="9"/>
      <c r="M9446" s="9"/>
      <c r="O9446" s="9"/>
      <c r="P9446" s="9"/>
      <c r="Q9446" s="9"/>
      <c r="R9446" s="36"/>
      <c r="V9446" s="36"/>
    </row>
    <row r="9447" spans="1:22" x14ac:dyDescent="0.25">
      <c r="A9447" s="86"/>
      <c r="B9447" s="9"/>
      <c r="C9447" s="9"/>
      <c r="D9447" s="9"/>
      <c r="E9447" s="9"/>
      <c r="F9447" s="9"/>
      <c r="I9447" s="9"/>
      <c r="K9447" s="9"/>
      <c r="L9447" s="9"/>
      <c r="M9447" s="9"/>
      <c r="O9447" s="9"/>
      <c r="P9447" s="9"/>
      <c r="Q9447" s="9"/>
      <c r="R9447" s="36"/>
      <c r="V9447" s="36"/>
    </row>
    <row r="9448" spans="1:22" x14ac:dyDescent="0.25">
      <c r="A9448" s="86"/>
      <c r="B9448" s="9"/>
      <c r="C9448" s="9"/>
      <c r="D9448" s="9"/>
      <c r="E9448" s="9"/>
      <c r="F9448" s="9"/>
      <c r="I9448" s="9"/>
      <c r="K9448" s="9"/>
      <c r="L9448" s="9"/>
      <c r="M9448" s="9"/>
      <c r="O9448" s="9"/>
      <c r="P9448" s="9"/>
      <c r="Q9448" s="9"/>
      <c r="R9448" s="36"/>
      <c r="V9448" s="36"/>
    </row>
    <row r="9449" spans="1:22" x14ac:dyDescent="0.25">
      <c r="A9449" s="86"/>
      <c r="B9449" s="9"/>
      <c r="C9449" s="9"/>
      <c r="D9449" s="9"/>
      <c r="E9449" s="9"/>
      <c r="F9449" s="9"/>
      <c r="I9449" s="9"/>
      <c r="K9449" s="9"/>
      <c r="L9449" s="9"/>
      <c r="M9449" s="9"/>
      <c r="O9449" s="9"/>
      <c r="P9449" s="9"/>
      <c r="Q9449" s="9"/>
      <c r="R9449" s="36"/>
      <c r="V9449" s="36"/>
    </row>
    <row r="9450" spans="1:22" x14ac:dyDescent="0.25">
      <c r="A9450" s="86"/>
      <c r="B9450" s="9"/>
      <c r="C9450" s="9"/>
      <c r="D9450" s="9"/>
      <c r="E9450" s="9"/>
      <c r="F9450" s="9"/>
      <c r="I9450" s="9"/>
      <c r="K9450" s="9"/>
      <c r="L9450" s="9"/>
      <c r="M9450" s="9"/>
      <c r="O9450" s="9"/>
      <c r="P9450" s="9"/>
      <c r="Q9450" s="9"/>
      <c r="R9450" s="36"/>
      <c r="V9450" s="36"/>
    </row>
    <row r="9451" spans="1:22" x14ac:dyDescent="0.25">
      <c r="A9451" s="86"/>
      <c r="B9451" s="9"/>
      <c r="C9451" s="9"/>
      <c r="D9451" s="9"/>
      <c r="E9451" s="9"/>
      <c r="F9451" s="9"/>
      <c r="I9451" s="9"/>
      <c r="K9451" s="9"/>
      <c r="L9451" s="9"/>
      <c r="M9451" s="9"/>
      <c r="O9451" s="9"/>
      <c r="P9451" s="9"/>
      <c r="Q9451" s="9"/>
      <c r="R9451" s="36"/>
      <c r="V9451" s="36"/>
    </row>
    <row r="9452" spans="1:22" x14ac:dyDescent="0.25">
      <c r="A9452" s="86"/>
      <c r="B9452" s="9"/>
      <c r="C9452" s="9"/>
      <c r="D9452" s="9"/>
      <c r="E9452" s="9"/>
      <c r="F9452" s="9"/>
      <c r="I9452" s="9"/>
      <c r="K9452" s="9"/>
      <c r="L9452" s="9"/>
      <c r="M9452" s="9"/>
      <c r="O9452" s="9"/>
      <c r="P9452" s="9"/>
      <c r="Q9452" s="9"/>
      <c r="R9452" s="36"/>
      <c r="V9452" s="36"/>
    </row>
    <row r="9453" spans="1:22" x14ac:dyDescent="0.25">
      <c r="A9453" s="86"/>
      <c r="B9453" s="9"/>
      <c r="C9453" s="9"/>
      <c r="D9453" s="9"/>
      <c r="E9453" s="9"/>
      <c r="F9453" s="9"/>
      <c r="I9453" s="9"/>
      <c r="K9453" s="9"/>
      <c r="L9453" s="9"/>
      <c r="M9453" s="9"/>
      <c r="O9453" s="9"/>
      <c r="P9453" s="9"/>
      <c r="Q9453" s="9"/>
      <c r="R9453" s="36"/>
      <c r="V9453" s="36"/>
    </row>
    <row r="9454" spans="1:22" x14ac:dyDescent="0.25">
      <c r="A9454" s="86"/>
      <c r="B9454" s="9"/>
      <c r="C9454" s="9"/>
      <c r="D9454" s="9"/>
      <c r="E9454" s="9"/>
      <c r="F9454" s="9"/>
      <c r="I9454" s="9"/>
      <c r="K9454" s="9"/>
      <c r="L9454" s="9"/>
      <c r="M9454" s="9"/>
      <c r="O9454" s="9"/>
      <c r="P9454" s="9"/>
      <c r="Q9454" s="9"/>
      <c r="R9454" s="36"/>
      <c r="V9454" s="36"/>
    </row>
    <row r="9455" spans="1:22" x14ac:dyDescent="0.25">
      <c r="A9455" s="86"/>
      <c r="B9455" s="9"/>
      <c r="C9455" s="9"/>
      <c r="D9455" s="9"/>
      <c r="E9455" s="9"/>
      <c r="F9455" s="9"/>
      <c r="I9455" s="9"/>
      <c r="K9455" s="9"/>
      <c r="L9455" s="9"/>
      <c r="M9455" s="9"/>
      <c r="O9455" s="9"/>
      <c r="P9455" s="9"/>
      <c r="Q9455" s="9"/>
      <c r="R9455" s="36"/>
      <c r="V9455" s="36"/>
    </row>
    <row r="9456" spans="1:22" x14ac:dyDescent="0.25">
      <c r="A9456" s="86"/>
      <c r="B9456" s="9"/>
      <c r="C9456" s="9"/>
      <c r="D9456" s="9"/>
      <c r="E9456" s="9"/>
      <c r="F9456" s="9"/>
      <c r="I9456" s="9"/>
      <c r="K9456" s="9"/>
      <c r="L9456" s="9"/>
      <c r="M9456" s="9"/>
      <c r="O9456" s="9"/>
      <c r="P9456" s="9"/>
      <c r="Q9456" s="9"/>
      <c r="R9456" s="36"/>
      <c r="V9456" s="36"/>
    </row>
    <row r="9457" spans="1:22" x14ac:dyDescent="0.25">
      <c r="A9457" s="86"/>
      <c r="B9457" s="9"/>
      <c r="C9457" s="9"/>
      <c r="D9457" s="9"/>
      <c r="E9457" s="9"/>
      <c r="F9457" s="9"/>
      <c r="I9457" s="9"/>
      <c r="K9457" s="9"/>
      <c r="L9457" s="9"/>
      <c r="M9457" s="9"/>
      <c r="O9457" s="9"/>
      <c r="P9457" s="9"/>
      <c r="Q9457" s="9"/>
      <c r="R9457" s="36"/>
      <c r="V9457" s="36"/>
    </row>
    <row r="9458" spans="1:22" x14ac:dyDescent="0.25">
      <c r="A9458" s="86"/>
      <c r="B9458" s="9"/>
      <c r="C9458" s="9"/>
      <c r="D9458" s="9"/>
      <c r="E9458" s="9"/>
      <c r="F9458" s="9"/>
      <c r="I9458" s="9"/>
      <c r="K9458" s="9"/>
      <c r="L9458" s="9"/>
      <c r="M9458" s="9"/>
      <c r="O9458" s="9"/>
      <c r="P9458" s="9"/>
      <c r="Q9458" s="9"/>
      <c r="R9458" s="36"/>
      <c r="V9458" s="36"/>
    </row>
    <row r="9459" spans="1:22" x14ac:dyDescent="0.25">
      <c r="A9459" s="86"/>
      <c r="B9459" s="9"/>
      <c r="C9459" s="9"/>
      <c r="D9459" s="9"/>
      <c r="E9459" s="9"/>
      <c r="F9459" s="9"/>
      <c r="I9459" s="9"/>
      <c r="K9459" s="9"/>
      <c r="L9459" s="9"/>
      <c r="M9459" s="9"/>
      <c r="O9459" s="9"/>
      <c r="P9459" s="9"/>
      <c r="Q9459" s="9"/>
      <c r="R9459" s="36"/>
      <c r="V9459" s="36"/>
    </row>
    <row r="9460" spans="1:22" x14ac:dyDescent="0.25">
      <c r="A9460" s="86"/>
      <c r="B9460" s="9"/>
      <c r="C9460" s="9"/>
      <c r="D9460" s="9"/>
      <c r="E9460" s="9"/>
      <c r="F9460" s="9"/>
      <c r="I9460" s="9"/>
      <c r="K9460" s="9"/>
      <c r="L9460" s="9"/>
      <c r="M9460" s="9"/>
      <c r="O9460" s="9"/>
      <c r="P9460" s="9"/>
      <c r="Q9460" s="9"/>
      <c r="R9460" s="36"/>
      <c r="V9460" s="36"/>
    </row>
    <row r="9461" spans="1:22" x14ac:dyDescent="0.25">
      <c r="A9461" s="86"/>
      <c r="B9461" s="9"/>
      <c r="C9461" s="9"/>
      <c r="D9461" s="9"/>
      <c r="E9461" s="9"/>
      <c r="F9461" s="9"/>
      <c r="I9461" s="9"/>
      <c r="K9461" s="9"/>
      <c r="L9461" s="9"/>
      <c r="M9461" s="9"/>
      <c r="O9461" s="9"/>
      <c r="P9461" s="9"/>
      <c r="Q9461" s="9"/>
      <c r="R9461" s="36"/>
      <c r="V9461" s="36"/>
    </row>
    <row r="9462" spans="1:22" x14ac:dyDescent="0.25">
      <c r="A9462" s="86"/>
      <c r="B9462" s="9"/>
      <c r="C9462" s="9"/>
      <c r="D9462" s="9"/>
      <c r="E9462" s="9"/>
      <c r="F9462" s="9"/>
      <c r="I9462" s="9"/>
      <c r="K9462" s="9"/>
      <c r="L9462" s="9"/>
      <c r="M9462" s="9"/>
      <c r="O9462" s="9"/>
      <c r="P9462" s="9"/>
      <c r="Q9462" s="9"/>
      <c r="R9462" s="36"/>
      <c r="V9462" s="36"/>
    </row>
    <row r="9463" spans="1:22" x14ac:dyDescent="0.25">
      <c r="A9463" s="86"/>
      <c r="B9463" s="9"/>
      <c r="C9463" s="9"/>
      <c r="D9463" s="9"/>
      <c r="E9463" s="9"/>
      <c r="F9463" s="9"/>
      <c r="I9463" s="9"/>
      <c r="K9463" s="9"/>
      <c r="L9463" s="9"/>
      <c r="M9463" s="9"/>
      <c r="O9463" s="9"/>
      <c r="P9463" s="9"/>
      <c r="Q9463" s="9"/>
      <c r="R9463" s="36"/>
      <c r="V9463" s="36"/>
    </row>
    <row r="9464" spans="1:22" x14ac:dyDescent="0.25">
      <c r="A9464" s="86"/>
      <c r="B9464" s="9"/>
      <c r="C9464" s="9"/>
      <c r="D9464" s="9"/>
      <c r="E9464" s="9"/>
      <c r="F9464" s="9"/>
      <c r="I9464" s="9"/>
      <c r="K9464" s="9"/>
      <c r="L9464" s="9"/>
      <c r="M9464" s="9"/>
      <c r="O9464" s="9"/>
      <c r="P9464" s="9"/>
      <c r="Q9464" s="9"/>
      <c r="R9464" s="36"/>
      <c r="V9464" s="36"/>
    </row>
    <row r="9465" spans="1:22" x14ac:dyDescent="0.25">
      <c r="A9465" s="86"/>
      <c r="B9465" s="9"/>
      <c r="C9465" s="9"/>
      <c r="D9465" s="9"/>
      <c r="E9465" s="9"/>
      <c r="F9465" s="9"/>
      <c r="I9465" s="9"/>
      <c r="K9465" s="9"/>
      <c r="L9465" s="9"/>
      <c r="M9465" s="9"/>
      <c r="O9465" s="9"/>
      <c r="P9465" s="9"/>
      <c r="Q9465" s="9"/>
      <c r="R9465" s="36"/>
      <c r="V9465" s="36"/>
    </row>
    <row r="9466" spans="1:22" x14ac:dyDescent="0.25">
      <c r="A9466" s="86"/>
      <c r="B9466" s="9"/>
      <c r="C9466" s="9"/>
      <c r="D9466" s="9"/>
      <c r="E9466" s="9"/>
      <c r="F9466" s="9"/>
      <c r="I9466" s="9"/>
      <c r="K9466" s="9"/>
      <c r="L9466" s="9"/>
      <c r="M9466" s="9"/>
      <c r="O9466" s="9"/>
      <c r="P9466" s="9"/>
      <c r="Q9466" s="9"/>
      <c r="R9466" s="36"/>
      <c r="V9466" s="36"/>
    </row>
    <row r="9467" spans="1:22" x14ac:dyDescent="0.25">
      <c r="A9467" s="86"/>
      <c r="B9467" s="9"/>
      <c r="C9467" s="9"/>
      <c r="D9467" s="9"/>
      <c r="E9467" s="9"/>
      <c r="F9467" s="9"/>
      <c r="I9467" s="9"/>
      <c r="K9467" s="9"/>
      <c r="L9467" s="9"/>
      <c r="M9467" s="9"/>
      <c r="O9467" s="9"/>
      <c r="P9467" s="9"/>
      <c r="Q9467" s="9"/>
      <c r="R9467" s="36"/>
      <c r="V9467" s="36"/>
    </row>
    <row r="9468" spans="1:22" x14ac:dyDescent="0.25">
      <c r="A9468" s="86"/>
      <c r="B9468" s="9"/>
      <c r="C9468" s="9"/>
      <c r="D9468" s="9"/>
      <c r="E9468" s="9"/>
      <c r="F9468" s="9"/>
      <c r="I9468" s="9"/>
      <c r="K9468" s="9"/>
      <c r="L9468" s="9"/>
      <c r="M9468" s="9"/>
      <c r="O9468" s="9"/>
      <c r="P9468" s="9"/>
      <c r="Q9468" s="9"/>
      <c r="R9468" s="36"/>
      <c r="V9468" s="36"/>
    </row>
    <row r="9469" spans="1:22" x14ac:dyDescent="0.25">
      <c r="A9469" s="86"/>
      <c r="B9469" s="9"/>
      <c r="C9469" s="9"/>
      <c r="D9469" s="9"/>
      <c r="E9469" s="9"/>
      <c r="F9469" s="9"/>
      <c r="I9469" s="9"/>
      <c r="K9469" s="9"/>
      <c r="L9469" s="9"/>
      <c r="M9469" s="9"/>
      <c r="O9469" s="9"/>
      <c r="P9469" s="9"/>
      <c r="Q9469" s="9"/>
      <c r="R9469" s="36"/>
      <c r="V9469" s="36"/>
    </row>
    <row r="9470" spans="1:22" x14ac:dyDescent="0.25">
      <c r="A9470" s="86"/>
      <c r="B9470" s="9"/>
      <c r="C9470" s="9"/>
      <c r="D9470" s="9"/>
      <c r="E9470" s="9"/>
      <c r="F9470" s="9"/>
      <c r="I9470" s="9"/>
      <c r="K9470" s="9"/>
      <c r="L9470" s="9"/>
      <c r="M9470" s="9"/>
      <c r="O9470" s="9"/>
      <c r="P9470" s="9"/>
      <c r="Q9470" s="9"/>
      <c r="R9470" s="36"/>
      <c r="V9470" s="36"/>
    </row>
    <row r="9471" spans="1:22" x14ac:dyDescent="0.25">
      <c r="A9471" s="86"/>
      <c r="B9471" s="9"/>
      <c r="C9471" s="9"/>
      <c r="D9471" s="9"/>
      <c r="E9471" s="9"/>
      <c r="F9471" s="9"/>
      <c r="I9471" s="9"/>
      <c r="K9471" s="9"/>
      <c r="L9471" s="9"/>
      <c r="M9471" s="9"/>
      <c r="O9471" s="9"/>
      <c r="P9471" s="9"/>
      <c r="Q9471" s="9"/>
      <c r="R9471" s="36"/>
      <c r="V9471" s="36"/>
    </row>
    <row r="9472" spans="1:22" x14ac:dyDescent="0.25">
      <c r="A9472" s="86"/>
      <c r="B9472" s="9"/>
      <c r="C9472" s="9"/>
      <c r="D9472" s="9"/>
      <c r="E9472" s="9"/>
      <c r="F9472" s="9"/>
      <c r="I9472" s="9"/>
      <c r="K9472" s="9"/>
      <c r="L9472" s="9"/>
      <c r="M9472" s="9"/>
      <c r="O9472" s="9"/>
      <c r="P9472" s="9"/>
      <c r="Q9472" s="9"/>
      <c r="R9472" s="36"/>
      <c r="V9472" s="36"/>
    </row>
    <row r="9473" spans="1:22" x14ac:dyDescent="0.25">
      <c r="A9473" s="86"/>
      <c r="B9473" s="9"/>
      <c r="C9473" s="9"/>
      <c r="D9473" s="9"/>
      <c r="E9473" s="9"/>
      <c r="F9473" s="9"/>
      <c r="I9473" s="9"/>
      <c r="K9473" s="9"/>
      <c r="L9473" s="9"/>
      <c r="M9473" s="9"/>
      <c r="O9473" s="9"/>
      <c r="P9473" s="9"/>
      <c r="Q9473" s="9"/>
      <c r="R9473" s="36"/>
      <c r="V9473" s="36"/>
    </row>
    <row r="9474" spans="1:22" x14ac:dyDescent="0.25">
      <c r="A9474" s="86"/>
      <c r="B9474" s="9"/>
      <c r="C9474" s="9"/>
      <c r="D9474" s="9"/>
      <c r="E9474" s="9"/>
      <c r="F9474" s="9"/>
      <c r="I9474" s="9"/>
      <c r="K9474" s="9"/>
      <c r="L9474" s="9"/>
      <c r="M9474" s="9"/>
      <c r="O9474" s="9"/>
      <c r="P9474" s="9"/>
      <c r="Q9474" s="9"/>
      <c r="R9474" s="36"/>
      <c r="V9474" s="36"/>
    </row>
    <row r="9475" spans="1:22" x14ac:dyDescent="0.25">
      <c r="A9475" s="86"/>
      <c r="B9475" s="9"/>
      <c r="C9475" s="9"/>
      <c r="D9475" s="9"/>
      <c r="E9475" s="9"/>
      <c r="F9475" s="9"/>
      <c r="I9475" s="9"/>
      <c r="K9475" s="9"/>
      <c r="L9475" s="9"/>
      <c r="M9475" s="9"/>
      <c r="O9475" s="9"/>
      <c r="P9475" s="9"/>
      <c r="Q9475" s="9"/>
      <c r="R9475" s="36"/>
      <c r="V9475" s="36"/>
    </row>
    <row r="9476" spans="1:22" x14ac:dyDescent="0.25">
      <c r="A9476" s="86"/>
      <c r="B9476" s="9"/>
      <c r="C9476" s="9"/>
      <c r="D9476" s="9"/>
      <c r="E9476" s="9"/>
      <c r="F9476" s="9"/>
      <c r="I9476" s="9"/>
      <c r="K9476" s="9"/>
      <c r="L9476" s="9"/>
      <c r="M9476" s="9"/>
      <c r="O9476" s="9"/>
      <c r="P9476" s="9"/>
      <c r="Q9476" s="9"/>
      <c r="R9476" s="36"/>
      <c r="V9476" s="36"/>
    </row>
    <row r="9477" spans="1:22" x14ac:dyDescent="0.25">
      <c r="A9477" s="86"/>
      <c r="B9477" s="9"/>
      <c r="C9477" s="9"/>
      <c r="D9477" s="9"/>
      <c r="E9477" s="9"/>
      <c r="F9477" s="9"/>
      <c r="I9477" s="9"/>
      <c r="K9477" s="9"/>
      <c r="L9477" s="9"/>
      <c r="M9477" s="9"/>
      <c r="O9477" s="9"/>
      <c r="P9477" s="9"/>
      <c r="Q9477" s="9"/>
      <c r="R9477" s="36"/>
      <c r="V9477" s="36"/>
    </row>
    <row r="9478" spans="1:22" x14ac:dyDescent="0.25">
      <c r="A9478" s="86"/>
      <c r="B9478" s="9"/>
      <c r="C9478" s="9"/>
      <c r="D9478" s="9"/>
      <c r="E9478" s="9"/>
      <c r="F9478" s="9"/>
      <c r="I9478" s="9"/>
      <c r="K9478" s="9"/>
      <c r="L9478" s="9"/>
      <c r="M9478" s="9"/>
      <c r="O9478" s="9"/>
      <c r="P9478" s="9"/>
      <c r="Q9478" s="9"/>
      <c r="R9478" s="36"/>
      <c r="V9478" s="36"/>
    </row>
    <row r="9479" spans="1:22" x14ac:dyDescent="0.25">
      <c r="A9479" s="86"/>
      <c r="B9479" s="9"/>
      <c r="C9479" s="9"/>
      <c r="D9479" s="9"/>
      <c r="E9479" s="9"/>
      <c r="F9479" s="9"/>
      <c r="I9479" s="9"/>
      <c r="K9479" s="9"/>
      <c r="L9479" s="9"/>
      <c r="M9479" s="9"/>
      <c r="O9479" s="9"/>
      <c r="P9479" s="9"/>
      <c r="Q9479" s="9"/>
      <c r="R9479" s="36"/>
      <c r="V9479" s="36"/>
    </row>
    <row r="9480" spans="1:22" x14ac:dyDescent="0.25">
      <c r="A9480" s="86"/>
      <c r="B9480" s="9"/>
      <c r="C9480" s="9"/>
      <c r="D9480" s="9"/>
      <c r="E9480" s="9"/>
      <c r="F9480" s="9"/>
      <c r="I9480" s="9"/>
      <c r="K9480" s="9"/>
      <c r="L9480" s="9"/>
      <c r="M9480" s="9"/>
      <c r="O9480" s="9"/>
      <c r="P9480" s="9"/>
      <c r="Q9480" s="9"/>
      <c r="R9480" s="36"/>
      <c r="V9480" s="36"/>
    </row>
    <row r="9481" spans="1:22" x14ac:dyDescent="0.25">
      <c r="A9481" s="86"/>
      <c r="B9481" s="9"/>
      <c r="C9481" s="9"/>
      <c r="D9481" s="9"/>
      <c r="E9481" s="9"/>
      <c r="F9481" s="9"/>
      <c r="I9481" s="9"/>
      <c r="K9481" s="9"/>
      <c r="L9481" s="9"/>
      <c r="M9481" s="9"/>
      <c r="O9481" s="9"/>
      <c r="P9481" s="9"/>
      <c r="Q9481" s="9"/>
      <c r="R9481" s="36"/>
      <c r="V9481" s="36"/>
    </row>
    <row r="9482" spans="1:22" x14ac:dyDescent="0.25">
      <c r="A9482" s="86"/>
      <c r="B9482" s="9"/>
      <c r="C9482" s="9"/>
      <c r="D9482" s="9"/>
      <c r="E9482" s="9"/>
      <c r="F9482" s="9"/>
      <c r="I9482" s="9"/>
      <c r="K9482" s="9"/>
      <c r="L9482" s="9"/>
      <c r="M9482" s="9"/>
      <c r="O9482" s="9"/>
      <c r="P9482" s="9"/>
      <c r="Q9482" s="9"/>
      <c r="R9482" s="36"/>
      <c r="V9482" s="36"/>
    </row>
    <row r="9483" spans="1:22" x14ac:dyDescent="0.25">
      <c r="A9483" s="86"/>
      <c r="B9483" s="9"/>
      <c r="C9483" s="9"/>
      <c r="D9483" s="9"/>
      <c r="E9483" s="9"/>
      <c r="F9483" s="9"/>
      <c r="I9483" s="9"/>
      <c r="K9483" s="9"/>
      <c r="L9483" s="9"/>
      <c r="M9483" s="9"/>
      <c r="O9483" s="9"/>
      <c r="P9483" s="9"/>
      <c r="Q9483" s="9"/>
      <c r="R9483" s="36"/>
      <c r="V9483" s="36"/>
    </row>
    <row r="9484" spans="1:22" x14ac:dyDescent="0.25">
      <c r="A9484" s="86"/>
      <c r="B9484" s="9"/>
      <c r="C9484" s="9"/>
      <c r="D9484" s="9"/>
      <c r="E9484" s="9"/>
      <c r="F9484" s="9"/>
      <c r="I9484" s="9"/>
      <c r="K9484" s="9"/>
      <c r="L9484" s="9"/>
      <c r="M9484" s="9"/>
      <c r="O9484" s="9"/>
      <c r="P9484" s="9"/>
      <c r="Q9484" s="9"/>
      <c r="R9484" s="36"/>
      <c r="V9484" s="36"/>
    </row>
    <row r="9485" spans="1:22" x14ac:dyDescent="0.25">
      <c r="A9485" s="86"/>
      <c r="B9485" s="9"/>
      <c r="C9485" s="9"/>
      <c r="D9485" s="9"/>
      <c r="E9485" s="9"/>
      <c r="F9485" s="9"/>
      <c r="I9485" s="9"/>
      <c r="K9485" s="9"/>
      <c r="L9485" s="9"/>
      <c r="M9485" s="9"/>
      <c r="O9485" s="9"/>
      <c r="P9485" s="9"/>
      <c r="Q9485" s="9"/>
      <c r="R9485" s="36"/>
      <c r="V9485" s="36"/>
    </row>
    <row r="9486" spans="1:22" x14ac:dyDescent="0.25">
      <c r="A9486" s="86"/>
      <c r="B9486" s="9"/>
      <c r="C9486" s="9"/>
      <c r="D9486" s="9"/>
      <c r="E9486" s="9"/>
      <c r="F9486" s="9"/>
      <c r="I9486" s="9"/>
      <c r="K9486" s="9"/>
      <c r="L9486" s="9"/>
      <c r="M9486" s="9"/>
      <c r="O9486" s="9"/>
      <c r="P9486" s="9"/>
      <c r="Q9486" s="9"/>
      <c r="R9486" s="36"/>
      <c r="V9486" s="36"/>
    </row>
    <row r="9487" spans="1:22" x14ac:dyDescent="0.25">
      <c r="A9487" s="86"/>
      <c r="B9487" s="9"/>
      <c r="C9487" s="9"/>
      <c r="D9487" s="9"/>
      <c r="E9487" s="9"/>
      <c r="F9487" s="9"/>
      <c r="I9487" s="9"/>
      <c r="K9487" s="9"/>
      <c r="L9487" s="9"/>
      <c r="M9487" s="9"/>
      <c r="O9487" s="9"/>
      <c r="P9487" s="9"/>
      <c r="Q9487" s="9"/>
      <c r="R9487" s="36"/>
      <c r="V9487" s="36"/>
    </row>
    <row r="9488" spans="1:22" x14ac:dyDescent="0.25">
      <c r="A9488" s="86"/>
      <c r="B9488" s="9"/>
      <c r="C9488" s="9"/>
      <c r="D9488" s="9"/>
      <c r="E9488" s="9"/>
      <c r="F9488" s="9"/>
      <c r="I9488" s="9"/>
      <c r="K9488" s="9"/>
      <c r="L9488" s="9"/>
      <c r="M9488" s="9"/>
      <c r="O9488" s="9"/>
      <c r="P9488" s="9"/>
      <c r="Q9488" s="9"/>
      <c r="R9488" s="36"/>
      <c r="V9488" s="36"/>
    </row>
    <row r="9489" spans="1:22" x14ac:dyDescent="0.25">
      <c r="A9489" s="86"/>
      <c r="B9489" s="9"/>
      <c r="C9489" s="9"/>
      <c r="D9489" s="9"/>
      <c r="E9489" s="9"/>
      <c r="F9489" s="9"/>
      <c r="I9489" s="9"/>
      <c r="K9489" s="9"/>
      <c r="L9489" s="9"/>
      <c r="M9489" s="9"/>
      <c r="O9489" s="9"/>
      <c r="P9489" s="9"/>
      <c r="Q9489" s="9"/>
      <c r="R9489" s="36"/>
      <c r="V9489" s="36"/>
    </row>
    <row r="9490" spans="1:22" x14ac:dyDescent="0.25">
      <c r="A9490" s="86"/>
      <c r="B9490" s="9"/>
      <c r="C9490" s="9"/>
      <c r="D9490" s="9"/>
      <c r="E9490" s="9"/>
      <c r="F9490" s="9"/>
      <c r="I9490" s="9"/>
      <c r="K9490" s="9"/>
      <c r="L9490" s="9"/>
      <c r="M9490" s="9"/>
      <c r="O9490" s="9"/>
      <c r="P9490" s="9"/>
      <c r="Q9490" s="9"/>
      <c r="R9490" s="36"/>
      <c r="V9490" s="36"/>
    </row>
    <row r="9491" spans="1:22" x14ac:dyDescent="0.25">
      <c r="A9491" s="86"/>
      <c r="B9491" s="9"/>
      <c r="C9491" s="9"/>
      <c r="D9491" s="9"/>
      <c r="E9491" s="9"/>
      <c r="F9491" s="9"/>
      <c r="I9491" s="9"/>
      <c r="K9491" s="9"/>
      <c r="L9491" s="9"/>
      <c r="M9491" s="9"/>
      <c r="O9491" s="9"/>
      <c r="P9491" s="9"/>
      <c r="Q9491" s="9"/>
      <c r="R9491" s="36"/>
      <c r="V9491" s="36"/>
    </row>
    <row r="9492" spans="1:22" x14ac:dyDescent="0.25">
      <c r="A9492" s="86"/>
      <c r="B9492" s="9"/>
      <c r="C9492" s="9"/>
      <c r="D9492" s="9"/>
      <c r="E9492" s="9"/>
      <c r="F9492" s="9"/>
      <c r="I9492" s="9"/>
      <c r="K9492" s="9"/>
      <c r="L9492" s="9"/>
      <c r="M9492" s="9"/>
      <c r="O9492" s="9"/>
      <c r="P9492" s="9"/>
      <c r="Q9492" s="9"/>
      <c r="R9492" s="36"/>
      <c r="V9492" s="36"/>
    </row>
    <row r="9493" spans="1:22" x14ac:dyDescent="0.25">
      <c r="A9493" s="86"/>
      <c r="B9493" s="9"/>
      <c r="C9493" s="9"/>
      <c r="D9493" s="9"/>
      <c r="E9493" s="9"/>
      <c r="F9493" s="9"/>
      <c r="I9493" s="9"/>
      <c r="K9493" s="9"/>
      <c r="L9493" s="9"/>
      <c r="M9493" s="9"/>
      <c r="O9493" s="9"/>
      <c r="P9493" s="9"/>
      <c r="Q9493" s="9"/>
      <c r="R9493" s="36"/>
      <c r="V9493" s="36"/>
    </row>
    <row r="9494" spans="1:22" x14ac:dyDescent="0.25">
      <c r="A9494" s="86"/>
      <c r="B9494" s="9"/>
      <c r="C9494" s="9"/>
      <c r="D9494" s="9"/>
      <c r="E9494" s="9"/>
      <c r="F9494" s="9"/>
      <c r="I9494" s="9"/>
      <c r="K9494" s="9"/>
      <c r="L9494" s="9"/>
      <c r="M9494" s="9"/>
      <c r="O9494" s="9"/>
      <c r="P9494" s="9"/>
      <c r="Q9494" s="9"/>
      <c r="R9494" s="36"/>
      <c r="V9494" s="36"/>
    </row>
    <row r="9495" spans="1:22" x14ac:dyDescent="0.25">
      <c r="A9495" s="86"/>
      <c r="B9495" s="9"/>
      <c r="C9495" s="9"/>
      <c r="D9495" s="9"/>
      <c r="E9495" s="9"/>
      <c r="F9495" s="9"/>
      <c r="I9495" s="9"/>
      <c r="K9495" s="9"/>
      <c r="L9495" s="9"/>
      <c r="M9495" s="9"/>
      <c r="O9495" s="9"/>
      <c r="P9495" s="9"/>
      <c r="Q9495" s="9"/>
      <c r="R9495" s="36"/>
      <c r="V9495" s="36"/>
    </row>
    <row r="9496" spans="1:22" x14ac:dyDescent="0.25">
      <c r="A9496" s="86"/>
      <c r="B9496" s="9"/>
      <c r="C9496" s="9"/>
      <c r="D9496" s="9"/>
      <c r="E9496" s="9"/>
      <c r="F9496" s="9"/>
      <c r="I9496" s="9"/>
      <c r="K9496" s="9"/>
      <c r="L9496" s="9"/>
      <c r="M9496" s="9"/>
      <c r="O9496" s="9"/>
      <c r="P9496" s="9"/>
      <c r="Q9496" s="9"/>
      <c r="R9496" s="36"/>
      <c r="V9496" s="36"/>
    </row>
    <row r="9497" spans="1:22" x14ac:dyDescent="0.25">
      <c r="A9497" s="86"/>
      <c r="B9497" s="9"/>
      <c r="C9497" s="9"/>
      <c r="D9497" s="9"/>
      <c r="E9497" s="9"/>
      <c r="F9497" s="9"/>
      <c r="I9497" s="9"/>
      <c r="K9497" s="9"/>
      <c r="L9497" s="9"/>
      <c r="M9497" s="9"/>
      <c r="O9497" s="9"/>
      <c r="P9497" s="9"/>
      <c r="Q9497" s="9"/>
      <c r="R9497" s="36"/>
      <c r="V9497" s="36"/>
    </row>
    <row r="9498" spans="1:22" x14ac:dyDescent="0.25">
      <c r="A9498" s="86"/>
      <c r="B9498" s="9"/>
      <c r="C9498" s="9"/>
      <c r="D9498" s="9"/>
      <c r="E9498" s="9"/>
      <c r="F9498" s="9"/>
      <c r="I9498" s="9"/>
      <c r="K9498" s="9"/>
      <c r="L9498" s="9"/>
      <c r="M9498" s="9"/>
      <c r="O9498" s="9"/>
      <c r="P9498" s="9"/>
      <c r="Q9498" s="9"/>
      <c r="R9498" s="36"/>
      <c r="V9498" s="36"/>
    </row>
    <row r="9499" spans="1:22" x14ac:dyDescent="0.25">
      <c r="A9499" s="86"/>
      <c r="B9499" s="9"/>
      <c r="C9499" s="9"/>
      <c r="D9499" s="9"/>
      <c r="E9499" s="9"/>
      <c r="F9499" s="9"/>
      <c r="I9499" s="9"/>
      <c r="K9499" s="9"/>
      <c r="L9499" s="9"/>
      <c r="M9499" s="9"/>
      <c r="O9499" s="9"/>
      <c r="P9499" s="9"/>
      <c r="Q9499" s="9"/>
      <c r="R9499" s="36"/>
      <c r="V9499" s="36"/>
    </row>
    <row r="9500" spans="1:22" x14ac:dyDescent="0.25">
      <c r="A9500" s="86"/>
      <c r="B9500" s="9"/>
      <c r="C9500" s="9"/>
      <c r="D9500" s="9"/>
      <c r="E9500" s="9"/>
      <c r="F9500" s="9"/>
      <c r="I9500" s="9"/>
      <c r="K9500" s="9"/>
      <c r="L9500" s="9"/>
      <c r="M9500" s="9"/>
      <c r="O9500" s="9"/>
      <c r="P9500" s="9"/>
      <c r="Q9500" s="9"/>
      <c r="R9500" s="36"/>
      <c r="V9500" s="36"/>
    </row>
    <row r="9501" spans="1:22" x14ac:dyDescent="0.25">
      <c r="A9501" s="86"/>
      <c r="B9501" s="9"/>
      <c r="C9501" s="9"/>
      <c r="D9501" s="9"/>
      <c r="E9501" s="9"/>
      <c r="F9501" s="9"/>
      <c r="I9501" s="9"/>
      <c r="K9501" s="9"/>
      <c r="L9501" s="9"/>
      <c r="M9501" s="9"/>
      <c r="O9501" s="9"/>
      <c r="P9501" s="9"/>
      <c r="Q9501" s="9"/>
      <c r="R9501" s="36"/>
      <c r="V9501" s="36"/>
    </row>
    <row r="9502" spans="1:22" x14ac:dyDescent="0.25">
      <c r="A9502" s="86"/>
      <c r="B9502" s="9"/>
      <c r="C9502" s="9"/>
      <c r="D9502" s="9"/>
      <c r="E9502" s="9"/>
      <c r="F9502" s="9"/>
      <c r="I9502" s="9"/>
      <c r="K9502" s="9"/>
      <c r="L9502" s="9"/>
      <c r="M9502" s="9"/>
      <c r="O9502" s="9"/>
      <c r="P9502" s="9"/>
      <c r="Q9502" s="9"/>
      <c r="R9502" s="36"/>
      <c r="V9502" s="36"/>
    </row>
    <row r="9503" spans="1:22" x14ac:dyDescent="0.25">
      <c r="A9503" s="86"/>
      <c r="B9503" s="9"/>
      <c r="C9503" s="9"/>
      <c r="D9503" s="9"/>
      <c r="E9503" s="9"/>
      <c r="F9503" s="9"/>
      <c r="I9503" s="9"/>
      <c r="K9503" s="9"/>
      <c r="L9503" s="9"/>
      <c r="M9503" s="9"/>
      <c r="O9503" s="9"/>
      <c r="P9503" s="9"/>
      <c r="Q9503" s="9"/>
      <c r="R9503" s="36"/>
      <c r="V9503" s="36"/>
    </row>
    <row r="9504" spans="1:22" x14ac:dyDescent="0.25">
      <c r="A9504" s="86"/>
      <c r="B9504" s="9"/>
      <c r="C9504" s="9"/>
      <c r="D9504" s="9"/>
      <c r="E9504" s="9"/>
      <c r="F9504" s="9"/>
      <c r="I9504" s="9"/>
      <c r="K9504" s="9"/>
      <c r="L9504" s="9"/>
      <c r="M9504" s="9"/>
      <c r="O9504" s="9"/>
      <c r="P9504" s="9"/>
      <c r="Q9504" s="9"/>
      <c r="R9504" s="36"/>
      <c r="V9504" s="36"/>
    </row>
    <row r="9505" spans="1:22" x14ac:dyDescent="0.25">
      <c r="A9505" s="86"/>
      <c r="B9505" s="9"/>
      <c r="C9505" s="9"/>
      <c r="D9505" s="9"/>
      <c r="E9505" s="9"/>
      <c r="F9505" s="9"/>
      <c r="I9505" s="9"/>
      <c r="K9505" s="9"/>
      <c r="L9505" s="9"/>
      <c r="M9505" s="9"/>
      <c r="O9505" s="9"/>
      <c r="P9505" s="9"/>
      <c r="Q9505" s="9"/>
      <c r="R9505" s="36"/>
      <c r="V9505" s="36"/>
    </row>
    <row r="9506" spans="1:22" x14ac:dyDescent="0.25">
      <c r="A9506" s="86"/>
      <c r="B9506" s="9"/>
      <c r="C9506" s="9"/>
      <c r="D9506" s="9"/>
      <c r="E9506" s="9"/>
      <c r="F9506" s="9"/>
      <c r="I9506" s="9"/>
      <c r="K9506" s="9"/>
      <c r="L9506" s="9"/>
      <c r="M9506" s="9"/>
      <c r="O9506" s="9"/>
      <c r="P9506" s="9"/>
      <c r="Q9506" s="9"/>
      <c r="R9506" s="36"/>
      <c r="V9506" s="36"/>
    </row>
    <row r="9507" spans="1:22" x14ac:dyDescent="0.25">
      <c r="A9507" s="86"/>
      <c r="B9507" s="9"/>
      <c r="C9507" s="9"/>
      <c r="D9507" s="9"/>
      <c r="E9507" s="9"/>
      <c r="F9507" s="9"/>
      <c r="I9507" s="9"/>
      <c r="K9507" s="9"/>
      <c r="L9507" s="9"/>
      <c r="M9507" s="9"/>
      <c r="O9507" s="9"/>
      <c r="P9507" s="9"/>
      <c r="Q9507" s="9"/>
      <c r="R9507" s="36"/>
      <c r="V9507" s="36"/>
    </row>
    <row r="9508" spans="1:22" x14ac:dyDescent="0.25">
      <c r="A9508" s="86"/>
      <c r="B9508" s="9"/>
      <c r="C9508" s="9"/>
      <c r="D9508" s="9"/>
      <c r="E9508" s="9"/>
      <c r="F9508" s="9"/>
      <c r="I9508" s="9"/>
      <c r="K9508" s="9"/>
      <c r="L9508" s="9"/>
      <c r="M9508" s="9"/>
      <c r="O9508" s="9"/>
      <c r="P9508" s="9"/>
      <c r="Q9508" s="9"/>
      <c r="R9508" s="36"/>
      <c r="V9508" s="36"/>
    </row>
    <row r="9509" spans="1:22" x14ac:dyDescent="0.25">
      <c r="A9509" s="86"/>
      <c r="B9509" s="9"/>
      <c r="C9509" s="9"/>
      <c r="D9509" s="9"/>
      <c r="E9509" s="9"/>
      <c r="F9509" s="9"/>
      <c r="I9509" s="9"/>
      <c r="K9509" s="9"/>
      <c r="L9509" s="9"/>
      <c r="M9509" s="9"/>
      <c r="O9509" s="9"/>
      <c r="P9509" s="9"/>
      <c r="Q9509" s="9"/>
      <c r="R9509" s="36"/>
      <c r="V9509" s="36"/>
    </row>
    <row r="9510" spans="1:22" x14ac:dyDescent="0.25">
      <c r="A9510" s="86"/>
      <c r="B9510" s="9"/>
      <c r="C9510" s="9"/>
      <c r="D9510" s="9"/>
      <c r="E9510" s="9"/>
      <c r="F9510" s="9"/>
      <c r="I9510" s="9"/>
      <c r="K9510" s="9"/>
      <c r="L9510" s="9"/>
      <c r="M9510" s="9"/>
      <c r="O9510" s="9"/>
      <c r="P9510" s="9"/>
      <c r="Q9510" s="9"/>
      <c r="R9510" s="36"/>
      <c r="V9510" s="36"/>
    </row>
    <row r="9511" spans="1:22" x14ac:dyDescent="0.25">
      <c r="A9511" s="86"/>
      <c r="B9511" s="9"/>
      <c r="C9511" s="9"/>
      <c r="D9511" s="9"/>
      <c r="E9511" s="9"/>
      <c r="F9511" s="9"/>
      <c r="I9511" s="9"/>
      <c r="K9511" s="9"/>
      <c r="L9511" s="9"/>
      <c r="M9511" s="9"/>
      <c r="O9511" s="9"/>
      <c r="P9511" s="9"/>
      <c r="Q9511" s="9"/>
      <c r="R9511" s="36"/>
      <c r="V9511" s="36"/>
    </row>
    <row r="9512" spans="1:22" x14ac:dyDescent="0.25">
      <c r="A9512" s="86"/>
      <c r="B9512" s="9"/>
      <c r="C9512" s="9"/>
      <c r="D9512" s="9"/>
      <c r="E9512" s="9"/>
      <c r="F9512" s="9"/>
      <c r="I9512" s="9"/>
      <c r="K9512" s="9"/>
      <c r="L9512" s="9"/>
      <c r="M9512" s="9"/>
      <c r="O9512" s="9"/>
      <c r="P9512" s="9"/>
      <c r="Q9512" s="9"/>
      <c r="R9512" s="36"/>
      <c r="V9512" s="36"/>
    </row>
    <row r="9513" spans="1:22" x14ac:dyDescent="0.25">
      <c r="A9513" s="86"/>
      <c r="B9513" s="9"/>
      <c r="C9513" s="9"/>
      <c r="D9513" s="9"/>
      <c r="E9513" s="9"/>
      <c r="F9513" s="9"/>
      <c r="I9513" s="9"/>
      <c r="K9513" s="9"/>
      <c r="L9513" s="9"/>
      <c r="M9513" s="9"/>
      <c r="O9513" s="9"/>
      <c r="P9513" s="9"/>
      <c r="Q9513" s="9"/>
      <c r="R9513" s="36"/>
      <c r="V9513" s="36"/>
    </row>
    <row r="9514" spans="1:22" x14ac:dyDescent="0.25">
      <c r="A9514" s="86"/>
      <c r="B9514" s="9"/>
      <c r="C9514" s="9"/>
      <c r="D9514" s="9"/>
      <c r="E9514" s="9"/>
      <c r="F9514" s="9"/>
      <c r="I9514" s="9"/>
      <c r="K9514" s="9"/>
      <c r="L9514" s="9"/>
      <c r="M9514" s="9"/>
      <c r="O9514" s="9"/>
      <c r="P9514" s="9"/>
      <c r="Q9514" s="9"/>
      <c r="R9514" s="36"/>
      <c r="V9514" s="36"/>
    </row>
    <row r="9515" spans="1:22" x14ac:dyDescent="0.25">
      <c r="A9515" s="86"/>
      <c r="B9515" s="9"/>
      <c r="C9515" s="9"/>
      <c r="D9515" s="9"/>
      <c r="E9515" s="9"/>
      <c r="F9515" s="9"/>
      <c r="I9515" s="9"/>
      <c r="K9515" s="9"/>
      <c r="L9515" s="9"/>
      <c r="M9515" s="9"/>
      <c r="O9515" s="9"/>
      <c r="P9515" s="9"/>
      <c r="Q9515" s="9"/>
      <c r="R9515" s="36"/>
      <c r="V9515" s="36"/>
    </row>
    <row r="9516" spans="1:22" x14ac:dyDescent="0.25">
      <c r="A9516" s="86"/>
      <c r="B9516" s="9"/>
      <c r="C9516" s="9"/>
      <c r="D9516" s="9"/>
      <c r="E9516" s="9"/>
      <c r="F9516" s="9"/>
      <c r="I9516" s="9"/>
      <c r="K9516" s="9"/>
      <c r="L9516" s="9"/>
      <c r="M9516" s="9"/>
      <c r="O9516" s="9"/>
      <c r="P9516" s="9"/>
      <c r="Q9516" s="9"/>
      <c r="R9516" s="36"/>
      <c r="V9516" s="36"/>
    </row>
    <row r="9517" spans="1:22" x14ac:dyDescent="0.25">
      <c r="A9517" s="86"/>
      <c r="B9517" s="9"/>
      <c r="C9517" s="9"/>
      <c r="D9517" s="9"/>
      <c r="E9517" s="9"/>
      <c r="F9517" s="9"/>
      <c r="I9517" s="9"/>
      <c r="K9517" s="9"/>
      <c r="L9517" s="9"/>
      <c r="M9517" s="9"/>
      <c r="O9517" s="9"/>
      <c r="P9517" s="9"/>
      <c r="Q9517" s="9"/>
      <c r="R9517" s="36"/>
      <c r="V9517" s="36"/>
    </row>
    <row r="9518" spans="1:22" x14ac:dyDescent="0.25">
      <c r="A9518" s="86"/>
      <c r="B9518" s="9"/>
      <c r="C9518" s="9"/>
      <c r="D9518" s="9"/>
      <c r="E9518" s="9"/>
      <c r="F9518" s="9"/>
      <c r="I9518" s="9"/>
      <c r="K9518" s="9"/>
      <c r="L9518" s="9"/>
      <c r="M9518" s="9"/>
      <c r="O9518" s="9"/>
      <c r="P9518" s="9"/>
      <c r="Q9518" s="9"/>
      <c r="R9518" s="36"/>
      <c r="V9518" s="36"/>
    </row>
    <row r="9519" spans="1:22" x14ac:dyDescent="0.25">
      <c r="A9519" s="86"/>
      <c r="B9519" s="9"/>
      <c r="C9519" s="9"/>
      <c r="D9519" s="9"/>
      <c r="E9519" s="9"/>
      <c r="F9519" s="9"/>
      <c r="I9519" s="9"/>
      <c r="K9519" s="9"/>
      <c r="L9519" s="9"/>
      <c r="M9519" s="9"/>
      <c r="O9519" s="9"/>
      <c r="P9519" s="9"/>
      <c r="Q9519" s="9"/>
      <c r="R9519" s="36"/>
      <c r="V9519" s="36"/>
    </row>
    <row r="9520" spans="1:22" x14ac:dyDescent="0.25">
      <c r="A9520" s="86"/>
      <c r="B9520" s="9"/>
      <c r="C9520" s="9"/>
      <c r="D9520" s="9"/>
      <c r="E9520" s="9"/>
      <c r="F9520" s="9"/>
      <c r="I9520" s="9"/>
      <c r="K9520" s="9"/>
      <c r="L9520" s="9"/>
      <c r="M9520" s="9"/>
      <c r="O9520" s="9"/>
      <c r="P9520" s="9"/>
      <c r="Q9520" s="9"/>
      <c r="R9520" s="36"/>
      <c r="V9520" s="36"/>
    </row>
    <row r="9521" spans="1:22" x14ac:dyDescent="0.25">
      <c r="A9521" s="86"/>
      <c r="B9521" s="9"/>
      <c r="C9521" s="9"/>
      <c r="D9521" s="9"/>
      <c r="E9521" s="9"/>
      <c r="F9521" s="9"/>
      <c r="I9521" s="9"/>
      <c r="K9521" s="9"/>
      <c r="L9521" s="9"/>
      <c r="M9521" s="9"/>
      <c r="O9521" s="9"/>
      <c r="P9521" s="9"/>
      <c r="Q9521" s="9"/>
      <c r="R9521" s="36"/>
      <c r="V9521" s="36"/>
    </row>
    <row r="9522" spans="1:22" x14ac:dyDescent="0.25">
      <c r="A9522" s="86"/>
      <c r="B9522" s="9"/>
      <c r="C9522" s="9"/>
      <c r="D9522" s="9"/>
      <c r="E9522" s="9"/>
      <c r="F9522" s="9"/>
      <c r="I9522" s="9"/>
      <c r="K9522" s="9"/>
      <c r="L9522" s="9"/>
      <c r="M9522" s="9"/>
      <c r="O9522" s="9"/>
      <c r="P9522" s="9"/>
      <c r="Q9522" s="9"/>
      <c r="R9522" s="36"/>
      <c r="V9522" s="36"/>
    </row>
    <row r="9523" spans="1:22" x14ac:dyDescent="0.25">
      <c r="A9523" s="86"/>
      <c r="B9523" s="9"/>
      <c r="C9523" s="9"/>
      <c r="D9523" s="9"/>
      <c r="E9523" s="9"/>
      <c r="F9523" s="9"/>
      <c r="I9523" s="9"/>
      <c r="K9523" s="9"/>
      <c r="L9523" s="9"/>
      <c r="M9523" s="9"/>
      <c r="O9523" s="9"/>
      <c r="P9523" s="9"/>
      <c r="Q9523" s="9"/>
      <c r="R9523" s="36"/>
      <c r="V9523" s="36"/>
    </row>
    <row r="9524" spans="1:22" x14ac:dyDescent="0.25">
      <c r="A9524" s="86"/>
      <c r="B9524" s="9"/>
      <c r="C9524" s="9"/>
      <c r="D9524" s="9"/>
      <c r="E9524" s="9"/>
      <c r="F9524" s="9"/>
      <c r="I9524" s="9"/>
      <c r="K9524" s="9"/>
      <c r="L9524" s="9"/>
      <c r="M9524" s="9"/>
      <c r="O9524" s="9"/>
      <c r="P9524" s="9"/>
      <c r="Q9524" s="9"/>
      <c r="R9524" s="36"/>
      <c r="V9524" s="36"/>
    </row>
    <row r="9525" spans="1:22" x14ac:dyDescent="0.25">
      <c r="A9525" s="86"/>
      <c r="B9525" s="9"/>
      <c r="C9525" s="9"/>
      <c r="D9525" s="9"/>
      <c r="E9525" s="9"/>
      <c r="F9525" s="9"/>
      <c r="I9525" s="9"/>
      <c r="K9525" s="9"/>
      <c r="L9525" s="9"/>
      <c r="M9525" s="9"/>
      <c r="O9525" s="9"/>
      <c r="P9525" s="9"/>
      <c r="Q9525" s="9"/>
      <c r="R9525" s="36"/>
      <c r="V9525" s="36"/>
    </row>
    <row r="9526" spans="1:22" x14ac:dyDescent="0.25">
      <c r="A9526" s="86"/>
      <c r="B9526" s="9"/>
      <c r="C9526" s="9"/>
      <c r="D9526" s="9"/>
      <c r="E9526" s="9"/>
      <c r="F9526" s="9"/>
      <c r="I9526" s="9"/>
      <c r="K9526" s="9"/>
      <c r="L9526" s="9"/>
      <c r="M9526" s="9"/>
      <c r="O9526" s="9"/>
      <c r="P9526" s="9"/>
      <c r="Q9526" s="9"/>
      <c r="R9526" s="36"/>
      <c r="V9526" s="36"/>
    </row>
    <row r="9527" spans="1:22" x14ac:dyDescent="0.25">
      <c r="A9527" s="86"/>
      <c r="B9527" s="9"/>
      <c r="C9527" s="9"/>
      <c r="D9527" s="9"/>
      <c r="E9527" s="9"/>
      <c r="F9527" s="9"/>
      <c r="I9527" s="9"/>
      <c r="K9527" s="9"/>
      <c r="L9527" s="9"/>
      <c r="M9527" s="9"/>
      <c r="O9527" s="9"/>
      <c r="P9527" s="9"/>
      <c r="Q9527" s="9"/>
      <c r="R9527" s="36"/>
      <c r="V9527" s="36"/>
    </row>
    <row r="9528" spans="1:22" x14ac:dyDescent="0.25">
      <c r="A9528" s="86"/>
      <c r="B9528" s="9"/>
      <c r="C9528" s="9"/>
      <c r="D9528" s="9"/>
      <c r="E9528" s="9"/>
      <c r="F9528" s="9"/>
      <c r="I9528" s="9"/>
      <c r="K9528" s="9"/>
      <c r="L9528" s="9"/>
      <c r="M9528" s="9"/>
      <c r="O9528" s="9"/>
      <c r="P9528" s="9"/>
      <c r="Q9528" s="9"/>
      <c r="R9528" s="36"/>
      <c r="V9528" s="36"/>
    </row>
    <row r="9529" spans="1:22" x14ac:dyDescent="0.25">
      <c r="A9529" s="86"/>
      <c r="B9529" s="9"/>
      <c r="C9529" s="9"/>
      <c r="D9529" s="9"/>
      <c r="E9529" s="9"/>
      <c r="F9529" s="9"/>
      <c r="I9529" s="9"/>
      <c r="K9529" s="9"/>
      <c r="L9529" s="9"/>
      <c r="M9529" s="9"/>
      <c r="O9529" s="9"/>
      <c r="P9529" s="9"/>
      <c r="Q9529" s="9"/>
      <c r="R9529" s="36"/>
      <c r="V9529" s="36"/>
    </row>
    <row r="9530" spans="1:22" x14ac:dyDescent="0.25">
      <c r="A9530" s="86"/>
      <c r="B9530" s="9"/>
      <c r="C9530" s="9"/>
      <c r="D9530" s="9"/>
      <c r="E9530" s="9"/>
      <c r="F9530" s="9"/>
      <c r="I9530" s="9"/>
      <c r="K9530" s="9"/>
      <c r="L9530" s="9"/>
      <c r="M9530" s="9"/>
      <c r="O9530" s="9"/>
      <c r="P9530" s="9"/>
      <c r="Q9530" s="9"/>
      <c r="R9530" s="36"/>
      <c r="V9530" s="36"/>
    </row>
    <row r="9531" spans="1:22" x14ac:dyDescent="0.25">
      <c r="A9531" s="86"/>
      <c r="B9531" s="9"/>
      <c r="C9531" s="9"/>
      <c r="D9531" s="9"/>
      <c r="E9531" s="9"/>
      <c r="F9531" s="9"/>
      <c r="I9531" s="9"/>
      <c r="K9531" s="9"/>
      <c r="L9531" s="9"/>
      <c r="M9531" s="9"/>
      <c r="O9531" s="9"/>
      <c r="P9531" s="9"/>
      <c r="Q9531" s="9"/>
      <c r="R9531" s="36"/>
      <c r="V9531" s="36"/>
    </row>
    <row r="9532" spans="1:22" x14ac:dyDescent="0.25">
      <c r="A9532" s="86"/>
      <c r="B9532" s="9"/>
      <c r="C9532" s="9"/>
      <c r="D9532" s="9"/>
      <c r="E9532" s="9"/>
      <c r="F9532" s="9"/>
      <c r="I9532" s="9"/>
      <c r="K9532" s="9"/>
      <c r="L9532" s="9"/>
      <c r="M9532" s="9"/>
      <c r="O9532" s="9"/>
      <c r="P9532" s="9"/>
      <c r="Q9532" s="9"/>
      <c r="R9532" s="36"/>
      <c r="V9532" s="36"/>
    </row>
    <row r="9533" spans="1:22" x14ac:dyDescent="0.25">
      <c r="A9533" s="86"/>
      <c r="B9533" s="9"/>
      <c r="C9533" s="9"/>
      <c r="D9533" s="9"/>
      <c r="E9533" s="9"/>
      <c r="F9533" s="9"/>
      <c r="I9533" s="9"/>
      <c r="K9533" s="9"/>
      <c r="L9533" s="9"/>
      <c r="M9533" s="9"/>
      <c r="O9533" s="9"/>
      <c r="P9533" s="9"/>
      <c r="Q9533" s="9"/>
      <c r="R9533" s="36"/>
      <c r="V9533" s="36"/>
    </row>
    <row r="9534" spans="1:22" x14ac:dyDescent="0.25">
      <c r="A9534" s="86"/>
      <c r="B9534" s="9"/>
      <c r="C9534" s="9"/>
      <c r="D9534" s="9"/>
      <c r="E9534" s="9"/>
      <c r="F9534" s="9"/>
      <c r="I9534" s="9"/>
      <c r="K9534" s="9"/>
      <c r="L9534" s="9"/>
      <c r="M9534" s="9"/>
      <c r="O9534" s="9"/>
      <c r="P9534" s="9"/>
      <c r="Q9534" s="9"/>
      <c r="R9534" s="36"/>
      <c r="V9534" s="36"/>
    </row>
    <row r="9535" spans="1:22" x14ac:dyDescent="0.25">
      <c r="A9535" s="86"/>
      <c r="B9535" s="9"/>
      <c r="C9535" s="9"/>
      <c r="D9535" s="9"/>
      <c r="E9535" s="9"/>
      <c r="F9535" s="9"/>
      <c r="I9535" s="9"/>
      <c r="K9535" s="9"/>
      <c r="L9535" s="9"/>
      <c r="M9535" s="9"/>
      <c r="O9535" s="9"/>
      <c r="P9535" s="9"/>
      <c r="Q9535" s="9"/>
      <c r="R9535" s="36"/>
      <c r="V9535" s="36"/>
    </row>
    <row r="9536" spans="1:22" x14ac:dyDescent="0.25">
      <c r="A9536" s="86"/>
      <c r="B9536" s="9"/>
      <c r="C9536" s="9"/>
      <c r="D9536" s="9"/>
      <c r="E9536" s="9"/>
      <c r="F9536" s="9"/>
      <c r="I9536" s="9"/>
      <c r="K9536" s="9"/>
      <c r="L9536" s="9"/>
      <c r="M9536" s="9"/>
      <c r="O9536" s="9"/>
      <c r="P9536" s="9"/>
      <c r="Q9536" s="9"/>
      <c r="R9536" s="36"/>
      <c r="V9536" s="36"/>
    </row>
    <row r="9537" spans="1:22" x14ac:dyDescent="0.25">
      <c r="A9537" s="86"/>
      <c r="B9537" s="9"/>
      <c r="C9537" s="9"/>
      <c r="D9537" s="9"/>
      <c r="E9537" s="9"/>
      <c r="F9537" s="9"/>
      <c r="I9537" s="9"/>
      <c r="K9537" s="9"/>
      <c r="L9537" s="9"/>
      <c r="M9537" s="9"/>
      <c r="O9537" s="9"/>
      <c r="P9537" s="9"/>
      <c r="Q9537" s="9"/>
      <c r="R9537" s="36"/>
      <c r="V9537" s="36"/>
    </row>
    <row r="9538" spans="1:22" x14ac:dyDescent="0.25">
      <c r="A9538" s="86"/>
      <c r="B9538" s="9"/>
      <c r="C9538" s="9"/>
      <c r="D9538" s="9"/>
      <c r="E9538" s="9"/>
      <c r="F9538" s="9"/>
      <c r="I9538" s="9"/>
      <c r="K9538" s="9"/>
      <c r="L9538" s="9"/>
      <c r="M9538" s="9"/>
      <c r="O9538" s="9"/>
      <c r="P9538" s="9"/>
      <c r="Q9538" s="9"/>
      <c r="R9538" s="36"/>
      <c r="V9538" s="36"/>
    </row>
    <row r="9539" spans="1:22" x14ac:dyDescent="0.25">
      <c r="A9539" s="86"/>
      <c r="B9539" s="9"/>
      <c r="C9539" s="9"/>
      <c r="D9539" s="9"/>
      <c r="E9539" s="9"/>
      <c r="F9539" s="9"/>
      <c r="I9539" s="9"/>
      <c r="K9539" s="9"/>
      <c r="L9539" s="9"/>
      <c r="M9539" s="9"/>
      <c r="O9539" s="9"/>
      <c r="P9539" s="9"/>
      <c r="Q9539" s="9"/>
      <c r="R9539" s="36"/>
      <c r="V9539" s="36"/>
    </row>
    <row r="9540" spans="1:22" x14ac:dyDescent="0.25">
      <c r="A9540" s="86"/>
      <c r="B9540" s="9"/>
      <c r="C9540" s="9"/>
      <c r="D9540" s="9"/>
      <c r="E9540" s="9"/>
      <c r="F9540" s="9"/>
      <c r="I9540" s="9"/>
      <c r="K9540" s="9"/>
      <c r="L9540" s="9"/>
      <c r="M9540" s="9"/>
      <c r="O9540" s="9"/>
      <c r="P9540" s="9"/>
      <c r="Q9540" s="9"/>
      <c r="R9540" s="36"/>
      <c r="V9540" s="36"/>
    </row>
    <row r="9541" spans="1:22" x14ac:dyDescent="0.25">
      <c r="A9541" s="86"/>
      <c r="B9541" s="9"/>
      <c r="C9541" s="9"/>
      <c r="D9541" s="9"/>
      <c r="E9541" s="9"/>
      <c r="F9541" s="9"/>
      <c r="I9541" s="9"/>
      <c r="K9541" s="9"/>
      <c r="L9541" s="9"/>
      <c r="M9541" s="9"/>
      <c r="O9541" s="9"/>
      <c r="P9541" s="9"/>
      <c r="Q9541" s="9"/>
      <c r="R9541" s="36"/>
      <c r="V9541" s="36"/>
    </row>
    <row r="9542" spans="1:22" x14ac:dyDescent="0.25">
      <c r="A9542" s="86"/>
      <c r="B9542" s="9"/>
      <c r="C9542" s="9"/>
      <c r="D9542" s="9"/>
      <c r="E9542" s="9"/>
      <c r="F9542" s="9"/>
      <c r="I9542" s="9"/>
      <c r="K9542" s="9"/>
      <c r="L9542" s="9"/>
      <c r="M9542" s="9"/>
      <c r="O9542" s="9"/>
      <c r="P9542" s="9"/>
      <c r="Q9542" s="9"/>
      <c r="R9542" s="36"/>
      <c r="V9542" s="36"/>
    </row>
    <row r="9543" spans="1:22" x14ac:dyDescent="0.25">
      <c r="A9543" s="86"/>
      <c r="B9543" s="9"/>
      <c r="C9543" s="9"/>
      <c r="D9543" s="9"/>
      <c r="E9543" s="9"/>
      <c r="F9543" s="9"/>
      <c r="I9543" s="9"/>
      <c r="K9543" s="9"/>
      <c r="L9543" s="9"/>
      <c r="M9543" s="9"/>
      <c r="O9543" s="9"/>
      <c r="P9543" s="9"/>
      <c r="Q9543" s="9"/>
      <c r="R9543" s="36"/>
      <c r="V9543" s="36"/>
    </row>
    <row r="9544" spans="1:22" x14ac:dyDescent="0.25">
      <c r="A9544" s="86"/>
      <c r="B9544" s="9"/>
      <c r="C9544" s="9"/>
      <c r="D9544" s="9"/>
      <c r="E9544" s="9"/>
      <c r="F9544" s="9"/>
      <c r="I9544" s="9"/>
      <c r="K9544" s="9"/>
      <c r="L9544" s="9"/>
      <c r="M9544" s="9"/>
      <c r="O9544" s="9"/>
      <c r="P9544" s="9"/>
      <c r="Q9544" s="9"/>
      <c r="R9544" s="36"/>
      <c r="V9544" s="36"/>
    </row>
    <row r="9545" spans="1:22" x14ac:dyDescent="0.25">
      <c r="A9545" s="86"/>
      <c r="B9545" s="9"/>
      <c r="C9545" s="9"/>
      <c r="D9545" s="9"/>
      <c r="E9545" s="9"/>
      <c r="F9545" s="9"/>
      <c r="I9545" s="9"/>
      <c r="K9545" s="9"/>
      <c r="L9545" s="9"/>
      <c r="M9545" s="9"/>
      <c r="O9545" s="9"/>
      <c r="P9545" s="9"/>
      <c r="Q9545" s="9"/>
      <c r="R9545" s="36"/>
      <c r="V9545" s="36"/>
    </row>
    <row r="9546" spans="1:22" x14ac:dyDescent="0.25">
      <c r="A9546" s="86"/>
      <c r="B9546" s="9"/>
      <c r="C9546" s="9"/>
      <c r="D9546" s="9"/>
      <c r="E9546" s="9"/>
      <c r="F9546" s="9"/>
      <c r="I9546" s="9"/>
      <c r="K9546" s="9"/>
      <c r="L9546" s="9"/>
      <c r="M9546" s="9"/>
      <c r="O9546" s="9"/>
      <c r="P9546" s="9"/>
      <c r="Q9546" s="9"/>
      <c r="R9546" s="36"/>
      <c r="V9546" s="36"/>
    </row>
    <row r="9547" spans="1:22" x14ac:dyDescent="0.25">
      <c r="A9547" s="86"/>
      <c r="B9547" s="9"/>
      <c r="C9547" s="9"/>
      <c r="D9547" s="9"/>
      <c r="E9547" s="9"/>
      <c r="F9547" s="9"/>
      <c r="I9547" s="9"/>
      <c r="K9547" s="9"/>
      <c r="L9547" s="9"/>
      <c r="M9547" s="9"/>
      <c r="O9547" s="9"/>
      <c r="P9547" s="9"/>
      <c r="Q9547" s="9"/>
      <c r="R9547" s="36"/>
      <c r="V9547" s="36"/>
    </row>
    <row r="9548" spans="1:22" x14ac:dyDescent="0.25">
      <c r="A9548" s="86"/>
      <c r="B9548" s="9"/>
      <c r="C9548" s="9"/>
      <c r="D9548" s="9"/>
      <c r="E9548" s="9"/>
      <c r="F9548" s="9"/>
      <c r="I9548" s="9"/>
      <c r="K9548" s="9"/>
      <c r="L9548" s="9"/>
      <c r="M9548" s="9"/>
      <c r="O9548" s="9"/>
      <c r="P9548" s="9"/>
      <c r="Q9548" s="9"/>
      <c r="R9548" s="36"/>
      <c r="V9548" s="36"/>
    </row>
    <row r="9549" spans="1:22" x14ac:dyDescent="0.25">
      <c r="A9549" s="86"/>
      <c r="B9549" s="9"/>
      <c r="C9549" s="9"/>
      <c r="D9549" s="9"/>
      <c r="E9549" s="9"/>
      <c r="F9549" s="9"/>
      <c r="I9549" s="9"/>
      <c r="K9549" s="9"/>
      <c r="L9549" s="9"/>
      <c r="M9549" s="9"/>
      <c r="O9549" s="9"/>
      <c r="P9549" s="9"/>
      <c r="Q9549" s="9"/>
      <c r="R9549" s="36"/>
      <c r="V9549" s="36"/>
    </row>
    <row r="9550" spans="1:22" x14ac:dyDescent="0.25">
      <c r="A9550" s="86"/>
      <c r="B9550" s="9"/>
      <c r="C9550" s="9"/>
      <c r="D9550" s="9"/>
      <c r="E9550" s="9"/>
      <c r="F9550" s="9"/>
      <c r="I9550" s="9"/>
      <c r="K9550" s="9"/>
      <c r="L9550" s="9"/>
      <c r="M9550" s="9"/>
      <c r="O9550" s="9"/>
      <c r="P9550" s="9"/>
      <c r="Q9550" s="9"/>
      <c r="R9550" s="36"/>
      <c r="V9550" s="36"/>
    </row>
    <row r="9551" spans="1:22" x14ac:dyDescent="0.25">
      <c r="A9551" s="86"/>
      <c r="B9551" s="9"/>
      <c r="C9551" s="9"/>
      <c r="D9551" s="9"/>
      <c r="E9551" s="9"/>
      <c r="F9551" s="9"/>
      <c r="I9551" s="9"/>
      <c r="K9551" s="9"/>
      <c r="L9551" s="9"/>
      <c r="M9551" s="9"/>
      <c r="O9551" s="9"/>
      <c r="P9551" s="9"/>
      <c r="Q9551" s="9"/>
      <c r="R9551" s="36"/>
      <c r="V9551" s="36"/>
    </row>
    <row r="9552" spans="1:22" x14ac:dyDescent="0.25">
      <c r="A9552" s="86"/>
      <c r="B9552" s="9"/>
      <c r="C9552" s="9"/>
      <c r="D9552" s="9"/>
      <c r="E9552" s="9"/>
      <c r="F9552" s="9"/>
      <c r="I9552" s="9"/>
      <c r="K9552" s="9"/>
      <c r="L9552" s="9"/>
      <c r="M9552" s="9"/>
      <c r="O9552" s="9"/>
      <c r="P9552" s="9"/>
      <c r="Q9552" s="9"/>
      <c r="R9552" s="36"/>
      <c r="V9552" s="36"/>
    </row>
    <row r="9553" spans="1:22" x14ac:dyDescent="0.25">
      <c r="A9553" s="86"/>
      <c r="B9553" s="9"/>
      <c r="C9553" s="9"/>
      <c r="D9553" s="9"/>
      <c r="E9553" s="9"/>
      <c r="F9553" s="9"/>
      <c r="I9553" s="9"/>
      <c r="K9553" s="9"/>
      <c r="L9553" s="9"/>
      <c r="M9553" s="9"/>
      <c r="O9553" s="9"/>
      <c r="P9553" s="9"/>
      <c r="Q9553" s="9"/>
      <c r="R9553" s="36"/>
      <c r="V9553" s="36"/>
    </row>
    <row r="9554" spans="1:22" x14ac:dyDescent="0.25">
      <c r="A9554" s="86"/>
      <c r="B9554" s="9"/>
      <c r="C9554" s="9"/>
      <c r="D9554" s="9"/>
      <c r="E9554" s="9"/>
      <c r="F9554" s="9"/>
      <c r="I9554" s="9"/>
      <c r="K9554" s="9"/>
      <c r="L9554" s="9"/>
      <c r="M9554" s="9"/>
      <c r="O9554" s="9"/>
      <c r="P9554" s="9"/>
      <c r="Q9554" s="9"/>
      <c r="R9554" s="36"/>
      <c r="V9554" s="36"/>
    </row>
    <row r="9555" spans="1:22" x14ac:dyDescent="0.25">
      <c r="A9555" s="86"/>
      <c r="B9555" s="9"/>
      <c r="C9555" s="9"/>
      <c r="D9555" s="9"/>
      <c r="E9555" s="9"/>
      <c r="F9555" s="9"/>
      <c r="I9555" s="9"/>
      <c r="K9555" s="9"/>
      <c r="L9555" s="9"/>
      <c r="M9555" s="9"/>
      <c r="O9555" s="9"/>
      <c r="P9555" s="9"/>
      <c r="Q9555" s="9"/>
      <c r="R9555" s="36"/>
      <c r="V9555" s="36"/>
    </row>
    <row r="9556" spans="1:22" x14ac:dyDescent="0.25">
      <c r="A9556" s="86"/>
      <c r="B9556" s="9"/>
      <c r="C9556" s="9"/>
      <c r="D9556" s="9"/>
      <c r="E9556" s="9"/>
      <c r="F9556" s="9"/>
      <c r="I9556" s="9"/>
      <c r="K9556" s="9"/>
      <c r="L9556" s="9"/>
      <c r="M9556" s="9"/>
      <c r="O9556" s="9"/>
      <c r="P9556" s="9"/>
      <c r="Q9556" s="9"/>
      <c r="R9556" s="36"/>
      <c r="V9556" s="36"/>
    </row>
    <row r="9557" spans="1:22" x14ac:dyDescent="0.25">
      <c r="A9557" s="86"/>
      <c r="B9557" s="9"/>
      <c r="C9557" s="9"/>
      <c r="D9557" s="9"/>
      <c r="E9557" s="9"/>
      <c r="F9557" s="9"/>
      <c r="I9557" s="9"/>
      <c r="K9557" s="9"/>
      <c r="L9557" s="9"/>
      <c r="M9557" s="9"/>
      <c r="O9557" s="9"/>
      <c r="P9557" s="9"/>
      <c r="Q9557" s="9"/>
      <c r="R9557" s="36"/>
      <c r="V9557" s="36"/>
    </row>
    <row r="9558" spans="1:22" x14ac:dyDescent="0.25">
      <c r="A9558" s="86"/>
      <c r="B9558" s="9"/>
      <c r="C9558" s="9"/>
      <c r="D9558" s="9"/>
      <c r="E9558" s="9"/>
      <c r="F9558" s="9"/>
      <c r="I9558" s="9"/>
      <c r="K9558" s="9"/>
      <c r="L9558" s="9"/>
      <c r="M9558" s="9"/>
      <c r="O9558" s="9"/>
      <c r="P9558" s="9"/>
      <c r="Q9558" s="9"/>
      <c r="R9558" s="36"/>
      <c r="V9558" s="36"/>
    </row>
    <row r="9559" spans="1:22" x14ac:dyDescent="0.25">
      <c r="A9559" s="86"/>
      <c r="B9559" s="9"/>
      <c r="C9559" s="9"/>
      <c r="D9559" s="9"/>
      <c r="E9559" s="9"/>
      <c r="F9559" s="9"/>
      <c r="I9559" s="9"/>
      <c r="K9559" s="9"/>
      <c r="L9559" s="9"/>
      <c r="M9559" s="9"/>
      <c r="O9559" s="9"/>
      <c r="P9559" s="9"/>
      <c r="Q9559" s="9"/>
      <c r="R9559" s="36"/>
      <c r="V9559" s="36"/>
    </row>
    <row r="9560" spans="1:22" x14ac:dyDescent="0.25">
      <c r="A9560" s="86"/>
      <c r="B9560" s="9"/>
      <c r="C9560" s="9"/>
      <c r="D9560" s="9"/>
      <c r="E9560" s="9"/>
      <c r="F9560" s="9"/>
      <c r="I9560" s="9"/>
      <c r="K9560" s="9"/>
      <c r="L9560" s="9"/>
      <c r="M9560" s="9"/>
      <c r="O9560" s="9"/>
      <c r="P9560" s="9"/>
      <c r="Q9560" s="9"/>
      <c r="R9560" s="36"/>
      <c r="V9560" s="36"/>
    </row>
    <row r="9561" spans="1:22" x14ac:dyDescent="0.25">
      <c r="A9561" s="86"/>
      <c r="B9561" s="9"/>
      <c r="C9561" s="9"/>
      <c r="D9561" s="9"/>
      <c r="E9561" s="9"/>
      <c r="F9561" s="9"/>
      <c r="I9561" s="9"/>
      <c r="K9561" s="9"/>
      <c r="L9561" s="9"/>
      <c r="M9561" s="9"/>
      <c r="O9561" s="9"/>
      <c r="P9561" s="9"/>
      <c r="Q9561" s="9"/>
      <c r="R9561" s="36"/>
      <c r="V9561" s="36"/>
    </row>
    <row r="9562" spans="1:22" x14ac:dyDescent="0.25">
      <c r="A9562" s="86"/>
      <c r="B9562" s="9"/>
      <c r="C9562" s="9"/>
      <c r="D9562" s="9"/>
      <c r="E9562" s="9"/>
      <c r="F9562" s="9"/>
      <c r="I9562" s="9"/>
      <c r="K9562" s="9"/>
      <c r="L9562" s="9"/>
      <c r="M9562" s="9"/>
      <c r="O9562" s="9"/>
      <c r="P9562" s="9"/>
      <c r="Q9562" s="9"/>
      <c r="R9562" s="36"/>
      <c r="V9562" s="36"/>
    </row>
    <row r="9563" spans="1:22" x14ac:dyDescent="0.25">
      <c r="A9563" s="86"/>
      <c r="B9563" s="9"/>
      <c r="C9563" s="9"/>
      <c r="D9563" s="9"/>
      <c r="E9563" s="9"/>
      <c r="F9563" s="9"/>
      <c r="I9563" s="9"/>
      <c r="K9563" s="9"/>
      <c r="L9563" s="9"/>
      <c r="M9563" s="9"/>
      <c r="O9563" s="9"/>
      <c r="P9563" s="9"/>
      <c r="Q9563" s="9"/>
      <c r="R9563" s="36"/>
      <c r="V9563" s="36"/>
    </row>
    <row r="9564" spans="1:22" x14ac:dyDescent="0.25">
      <c r="A9564" s="86"/>
      <c r="B9564" s="9"/>
      <c r="C9564" s="9"/>
      <c r="D9564" s="9"/>
      <c r="E9564" s="9"/>
      <c r="F9564" s="9"/>
      <c r="I9564" s="9"/>
      <c r="K9564" s="9"/>
      <c r="L9564" s="9"/>
      <c r="M9564" s="9"/>
      <c r="O9564" s="9"/>
      <c r="P9564" s="9"/>
      <c r="Q9564" s="9"/>
      <c r="R9564" s="36"/>
      <c r="V9564" s="36"/>
    </row>
    <row r="9565" spans="1:22" x14ac:dyDescent="0.25">
      <c r="A9565" s="86"/>
      <c r="B9565" s="9"/>
      <c r="C9565" s="9"/>
      <c r="D9565" s="9"/>
      <c r="E9565" s="9"/>
      <c r="F9565" s="9"/>
      <c r="I9565" s="9"/>
      <c r="K9565" s="9"/>
      <c r="L9565" s="9"/>
      <c r="M9565" s="9"/>
      <c r="O9565" s="9"/>
      <c r="P9565" s="9"/>
      <c r="Q9565" s="9"/>
      <c r="R9565" s="36"/>
      <c r="V9565" s="36"/>
    </row>
    <row r="9566" spans="1:22" x14ac:dyDescent="0.25">
      <c r="A9566" s="86"/>
      <c r="B9566" s="9"/>
      <c r="C9566" s="9"/>
      <c r="D9566" s="9"/>
      <c r="E9566" s="9"/>
      <c r="F9566" s="9"/>
      <c r="I9566" s="9"/>
      <c r="K9566" s="9"/>
      <c r="L9566" s="9"/>
      <c r="M9566" s="9"/>
      <c r="O9566" s="9"/>
      <c r="P9566" s="9"/>
      <c r="Q9566" s="9"/>
      <c r="R9566" s="36"/>
      <c r="V9566" s="36"/>
    </row>
    <row r="9567" spans="1:22" x14ac:dyDescent="0.25">
      <c r="A9567" s="86"/>
      <c r="B9567" s="9"/>
      <c r="C9567" s="9"/>
      <c r="D9567" s="9"/>
      <c r="E9567" s="9"/>
      <c r="F9567" s="9"/>
      <c r="I9567" s="9"/>
      <c r="K9567" s="9"/>
      <c r="L9567" s="9"/>
      <c r="M9567" s="9"/>
      <c r="O9567" s="9"/>
      <c r="P9567" s="9"/>
      <c r="Q9567" s="9"/>
      <c r="R9567" s="36"/>
      <c r="V9567" s="36"/>
    </row>
    <row r="9568" spans="1:22" x14ac:dyDescent="0.25">
      <c r="A9568" s="86"/>
      <c r="B9568" s="9"/>
      <c r="C9568" s="9"/>
      <c r="D9568" s="9"/>
      <c r="E9568" s="9"/>
      <c r="F9568" s="9"/>
      <c r="I9568" s="9"/>
      <c r="K9568" s="9"/>
      <c r="L9568" s="9"/>
      <c r="M9568" s="9"/>
      <c r="O9568" s="9"/>
      <c r="P9568" s="9"/>
      <c r="Q9568" s="9"/>
      <c r="R9568" s="36"/>
      <c r="V9568" s="36"/>
    </row>
    <row r="9569" spans="1:22" x14ac:dyDescent="0.25">
      <c r="A9569" s="86"/>
      <c r="B9569" s="9"/>
      <c r="C9569" s="9"/>
      <c r="D9569" s="9"/>
      <c r="E9569" s="9"/>
      <c r="F9569" s="9"/>
      <c r="I9569" s="9"/>
      <c r="K9569" s="9"/>
      <c r="L9569" s="9"/>
      <c r="M9569" s="9"/>
      <c r="O9569" s="9"/>
      <c r="P9569" s="9"/>
      <c r="Q9569" s="9"/>
      <c r="R9569" s="36"/>
      <c r="V9569" s="36"/>
    </row>
    <row r="9570" spans="1:22" x14ac:dyDescent="0.25">
      <c r="A9570" s="86"/>
      <c r="B9570" s="9"/>
      <c r="C9570" s="9"/>
      <c r="D9570" s="9"/>
      <c r="E9570" s="9"/>
      <c r="F9570" s="9"/>
      <c r="I9570" s="9"/>
      <c r="K9570" s="9"/>
      <c r="L9570" s="9"/>
      <c r="M9570" s="9"/>
      <c r="O9570" s="9"/>
      <c r="P9570" s="9"/>
      <c r="Q9570" s="9"/>
      <c r="R9570" s="36"/>
      <c r="V9570" s="36"/>
    </row>
    <row r="9571" spans="1:22" x14ac:dyDescent="0.25">
      <c r="A9571" s="86"/>
      <c r="B9571" s="9"/>
      <c r="C9571" s="9"/>
      <c r="D9571" s="9"/>
      <c r="E9571" s="9"/>
      <c r="F9571" s="9"/>
      <c r="I9571" s="9"/>
      <c r="K9571" s="9"/>
      <c r="L9571" s="9"/>
      <c r="M9571" s="9"/>
      <c r="O9571" s="9"/>
      <c r="P9571" s="9"/>
      <c r="Q9571" s="9"/>
      <c r="R9571" s="36"/>
      <c r="V9571" s="36"/>
    </row>
    <row r="9572" spans="1:22" x14ac:dyDescent="0.25">
      <c r="A9572" s="86"/>
      <c r="B9572" s="9"/>
      <c r="C9572" s="9"/>
      <c r="D9572" s="9"/>
      <c r="E9572" s="9"/>
      <c r="F9572" s="9"/>
      <c r="I9572" s="9"/>
      <c r="K9572" s="9"/>
      <c r="L9572" s="9"/>
      <c r="M9572" s="9"/>
      <c r="O9572" s="9"/>
      <c r="P9572" s="9"/>
      <c r="Q9572" s="9"/>
      <c r="R9572" s="36"/>
      <c r="V9572" s="36"/>
    </row>
    <row r="9573" spans="1:22" x14ac:dyDescent="0.25">
      <c r="A9573" s="86"/>
      <c r="B9573" s="9"/>
      <c r="C9573" s="9"/>
      <c r="D9573" s="9"/>
      <c r="E9573" s="9"/>
      <c r="F9573" s="9"/>
      <c r="I9573" s="9"/>
      <c r="K9573" s="9"/>
      <c r="L9573" s="9"/>
      <c r="M9573" s="9"/>
      <c r="O9573" s="9"/>
      <c r="P9573" s="9"/>
      <c r="Q9573" s="9"/>
      <c r="R9573" s="36"/>
      <c r="V9573" s="36"/>
    </row>
    <row r="9574" spans="1:22" x14ac:dyDescent="0.25">
      <c r="A9574" s="86"/>
      <c r="B9574" s="9"/>
      <c r="C9574" s="9"/>
      <c r="D9574" s="9"/>
      <c r="E9574" s="9"/>
      <c r="F9574" s="9"/>
      <c r="I9574" s="9"/>
      <c r="K9574" s="9"/>
      <c r="L9574" s="9"/>
      <c r="M9574" s="9"/>
      <c r="O9574" s="9"/>
      <c r="P9574" s="9"/>
      <c r="Q9574" s="9"/>
      <c r="R9574" s="36"/>
      <c r="V9574" s="36"/>
    </row>
    <row r="9575" spans="1:22" x14ac:dyDescent="0.25">
      <c r="A9575" s="86"/>
      <c r="B9575" s="9"/>
      <c r="C9575" s="9"/>
      <c r="D9575" s="9"/>
      <c r="E9575" s="9"/>
      <c r="F9575" s="9"/>
      <c r="I9575" s="9"/>
      <c r="K9575" s="9"/>
      <c r="L9575" s="9"/>
      <c r="M9575" s="9"/>
      <c r="O9575" s="9"/>
      <c r="P9575" s="9"/>
      <c r="Q9575" s="9"/>
      <c r="R9575" s="36"/>
      <c r="V9575" s="36"/>
    </row>
    <row r="9576" spans="1:22" x14ac:dyDescent="0.25">
      <c r="A9576" s="86"/>
      <c r="B9576" s="9"/>
      <c r="C9576" s="9"/>
      <c r="D9576" s="9"/>
      <c r="E9576" s="9"/>
      <c r="F9576" s="9"/>
      <c r="I9576" s="9"/>
      <c r="K9576" s="9"/>
      <c r="L9576" s="9"/>
      <c r="M9576" s="9"/>
      <c r="O9576" s="9"/>
      <c r="P9576" s="9"/>
      <c r="Q9576" s="9"/>
      <c r="R9576" s="36"/>
      <c r="V9576" s="36"/>
    </row>
    <row r="9577" spans="1:22" x14ac:dyDescent="0.25">
      <c r="A9577" s="86"/>
      <c r="B9577" s="9"/>
      <c r="C9577" s="9"/>
      <c r="D9577" s="9"/>
      <c r="E9577" s="9"/>
      <c r="F9577" s="9"/>
      <c r="I9577" s="9"/>
      <c r="K9577" s="9"/>
      <c r="L9577" s="9"/>
      <c r="M9577" s="9"/>
      <c r="O9577" s="9"/>
      <c r="P9577" s="9"/>
      <c r="Q9577" s="9"/>
      <c r="R9577" s="36"/>
      <c r="V9577" s="36"/>
    </row>
    <row r="9578" spans="1:22" x14ac:dyDescent="0.25">
      <c r="A9578" s="86"/>
      <c r="B9578" s="9"/>
      <c r="C9578" s="9"/>
      <c r="D9578" s="9"/>
      <c r="E9578" s="9"/>
      <c r="F9578" s="9"/>
      <c r="I9578" s="9"/>
      <c r="K9578" s="9"/>
      <c r="L9578" s="9"/>
      <c r="M9578" s="9"/>
      <c r="O9578" s="9"/>
      <c r="P9578" s="9"/>
      <c r="Q9578" s="9"/>
      <c r="R9578" s="36"/>
      <c r="V9578" s="36"/>
    </row>
    <row r="9579" spans="1:22" x14ac:dyDescent="0.25">
      <c r="A9579" s="86"/>
      <c r="B9579" s="9"/>
      <c r="C9579" s="9"/>
      <c r="D9579" s="9"/>
      <c r="E9579" s="9"/>
      <c r="F9579" s="9"/>
      <c r="I9579" s="9"/>
      <c r="K9579" s="9"/>
      <c r="L9579" s="9"/>
      <c r="M9579" s="9"/>
      <c r="O9579" s="9"/>
      <c r="P9579" s="9"/>
      <c r="Q9579" s="9"/>
      <c r="R9579" s="36"/>
      <c r="V9579" s="36"/>
    </row>
    <row r="9580" spans="1:22" x14ac:dyDescent="0.25">
      <c r="A9580" s="86"/>
      <c r="B9580" s="9"/>
      <c r="C9580" s="9"/>
      <c r="D9580" s="9"/>
      <c r="E9580" s="9"/>
      <c r="F9580" s="9"/>
      <c r="I9580" s="9"/>
      <c r="K9580" s="9"/>
      <c r="L9580" s="9"/>
      <c r="M9580" s="9"/>
      <c r="O9580" s="9"/>
      <c r="P9580" s="9"/>
      <c r="Q9580" s="9"/>
      <c r="R9580" s="36"/>
      <c r="V9580" s="36"/>
    </row>
    <row r="9581" spans="1:22" x14ac:dyDescent="0.25">
      <c r="A9581" s="86"/>
      <c r="B9581" s="9"/>
      <c r="C9581" s="9"/>
      <c r="D9581" s="9"/>
      <c r="E9581" s="9"/>
      <c r="F9581" s="9"/>
      <c r="I9581" s="9"/>
      <c r="K9581" s="9"/>
      <c r="L9581" s="9"/>
      <c r="M9581" s="9"/>
      <c r="O9581" s="9"/>
      <c r="P9581" s="9"/>
      <c r="Q9581" s="9"/>
      <c r="R9581" s="36"/>
      <c r="V9581" s="36"/>
    </row>
    <row r="9582" spans="1:22" x14ac:dyDescent="0.25">
      <c r="A9582" s="86"/>
      <c r="B9582" s="9"/>
      <c r="C9582" s="9"/>
      <c r="D9582" s="9"/>
      <c r="E9582" s="9"/>
      <c r="F9582" s="9"/>
      <c r="I9582" s="9"/>
      <c r="K9582" s="9"/>
      <c r="L9582" s="9"/>
      <c r="M9582" s="9"/>
      <c r="O9582" s="9"/>
      <c r="P9582" s="9"/>
      <c r="Q9582" s="9"/>
      <c r="R9582" s="36"/>
      <c r="V9582" s="36"/>
    </row>
    <row r="9583" spans="1:22" x14ac:dyDescent="0.25">
      <c r="A9583" s="86"/>
      <c r="B9583" s="9"/>
      <c r="C9583" s="9"/>
      <c r="D9583" s="9"/>
      <c r="E9583" s="9"/>
      <c r="F9583" s="9"/>
      <c r="I9583" s="9"/>
      <c r="K9583" s="9"/>
      <c r="L9583" s="9"/>
      <c r="M9583" s="9"/>
      <c r="O9583" s="9"/>
      <c r="P9583" s="9"/>
      <c r="Q9583" s="9"/>
      <c r="R9583" s="36"/>
      <c r="V9583" s="36"/>
    </row>
    <row r="9584" spans="1:22" x14ac:dyDescent="0.25">
      <c r="A9584" s="86"/>
      <c r="B9584" s="9"/>
      <c r="C9584" s="9"/>
      <c r="D9584" s="9"/>
      <c r="E9584" s="9"/>
      <c r="F9584" s="9"/>
      <c r="I9584" s="9"/>
      <c r="K9584" s="9"/>
      <c r="L9584" s="9"/>
      <c r="M9584" s="9"/>
      <c r="O9584" s="9"/>
      <c r="P9584" s="9"/>
      <c r="Q9584" s="9"/>
      <c r="R9584" s="36"/>
      <c r="V9584" s="36"/>
    </row>
    <row r="9585" spans="1:22" x14ac:dyDescent="0.25">
      <c r="A9585" s="86"/>
      <c r="B9585" s="9"/>
      <c r="C9585" s="9"/>
      <c r="D9585" s="9"/>
      <c r="E9585" s="9"/>
      <c r="F9585" s="9"/>
      <c r="I9585" s="9"/>
      <c r="K9585" s="9"/>
      <c r="L9585" s="9"/>
      <c r="M9585" s="9"/>
      <c r="O9585" s="9"/>
      <c r="P9585" s="9"/>
      <c r="Q9585" s="9"/>
      <c r="R9585" s="36"/>
      <c r="V9585" s="36"/>
    </row>
    <row r="9586" spans="1:22" x14ac:dyDescent="0.25">
      <c r="A9586" s="86"/>
      <c r="B9586" s="9"/>
      <c r="C9586" s="9"/>
      <c r="D9586" s="9"/>
      <c r="E9586" s="9"/>
      <c r="F9586" s="9"/>
      <c r="I9586" s="9"/>
      <c r="K9586" s="9"/>
      <c r="L9586" s="9"/>
      <c r="M9586" s="9"/>
      <c r="O9586" s="9"/>
      <c r="P9586" s="9"/>
      <c r="Q9586" s="9"/>
      <c r="R9586" s="36"/>
      <c r="V9586" s="36"/>
    </row>
    <row r="9587" spans="1:22" x14ac:dyDescent="0.25">
      <c r="A9587" s="86"/>
      <c r="B9587" s="9"/>
      <c r="C9587" s="9"/>
      <c r="D9587" s="9"/>
      <c r="E9587" s="9"/>
      <c r="F9587" s="9"/>
      <c r="I9587" s="9"/>
      <c r="K9587" s="9"/>
      <c r="L9587" s="9"/>
      <c r="M9587" s="9"/>
      <c r="O9587" s="9"/>
      <c r="P9587" s="9"/>
      <c r="Q9587" s="9"/>
      <c r="R9587" s="36"/>
      <c r="V9587" s="36"/>
    </row>
    <row r="9588" spans="1:22" x14ac:dyDescent="0.25">
      <c r="A9588" s="86"/>
      <c r="B9588" s="9"/>
      <c r="C9588" s="9"/>
      <c r="D9588" s="9"/>
      <c r="E9588" s="9"/>
      <c r="F9588" s="9"/>
      <c r="I9588" s="9"/>
      <c r="K9588" s="9"/>
      <c r="L9588" s="9"/>
      <c r="M9588" s="9"/>
      <c r="O9588" s="9"/>
      <c r="P9588" s="9"/>
      <c r="Q9588" s="9"/>
      <c r="R9588" s="36"/>
      <c r="V9588" s="36"/>
    </row>
    <row r="9589" spans="1:22" x14ac:dyDescent="0.25">
      <c r="A9589" s="86"/>
      <c r="B9589" s="9"/>
      <c r="C9589" s="9"/>
      <c r="D9589" s="9"/>
      <c r="E9589" s="9"/>
      <c r="F9589" s="9"/>
      <c r="I9589" s="9"/>
      <c r="K9589" s="9"/>
      <c r="L9589" s="9"/>
      <c r="M9589" s="9"/>
      <c r="O9589" s="9"/>
      <c r="P9589" s="9"/>
      <c r="Q9589" s="9"/>
      <c r="R9589" s="36"/>
      <c r="V9589" s="36"/>
    </row>
    <row r="9590" spans="1:22" x14ac:dyDescent="0.25">
      <c r="A9590" s="86"/>
      <c r="B9590" s="9"/>
      <c r="C9590" s="9"/>
      <c r="D9590" s="9"/>
      <c r="E9590" s="9"/>
      <c r="F9590" s="9"/>
      <c r="I9590" s="9"/>
      <c r="K9590" s="9"/>
      <c r="L9590" s="9"/>
      <c r="M9590" s="9"/>
      <c r="O9590" s="9"/>
      <c r="P9590" s="9"/>
      <c r="Q9590" s="9"/>
      <c r="R9590" s="36"/>
      <c r="V9590" s="36"/>
    </row>
    <row r="9591" spans="1:22" x14ac:dyDescent="0.25">
      <c r="A9591" s="86"/>
      <c r="B9591" s="9"/>
      <c r="C9591" s="9"/>
      <c r="D9591" s="9"/>
      <c r="E9591" s="9"/>
      <c r="F9591" s="9"/>
      <c r="I9591" s="9"/>
      <c r="K9591" s="9"/>
      <c r="L9591" s="9"/>
      <c r="M9591" s="9"/>
      <c r="O9591" s="9"/>
      <c r="P9591" s="9"/>
      <c r="Q9591" s="9"/>
      <c r="R9591" s="36"/>
      <c r="V9591" s="36"/>
    </row>
    <row r="9592" spans="1:22" x14ac:dyDescent="0.25">
      <c r="A9592" s="86"/>
      <c r="B9592" s="9"/>
      <c r="C9592" s="9"/>
      <c r="D9592" s="9"/>
      <c r="E9592" s="9"/>
      <c r="F9592" s="9"/>
      <c r="I9592" s="9"/>
      <c r="K9592" s="9"/>
      <c r="L9592" s="9"/>
      <c r="M9592" s="9"/>
      <c r="O9592" s="9"/>
      <c r="P9592" s="9"/>
      <c r="Q9592" s="9"/>
      <c r="R9592" s="36"/>
      <c r="V9592" s="36"/>
    </row>
    <row r="9593" spans="1:22" x14ac:dyDescent="0.25">
      <c r="A9593" s="86"/>
      <c r="B9593" s="9"/>
      <c r="C9593" s="9"/>
      <c r="D9593" s="9"/>
      <c r="E9593" s="9"/>
      <c r="F9593" s="9"/>
      <c r="I9593" s="9"/>
      <c r="K9593" s="9"/>
      <c r="L9593" s="9"/>
      <c r="M9593" s="9"/>
      <c r="O9593" s="9"/>
      <c r="P9593" s="9"/>
      <c r="Q9593" s="9"/>
      <c r="R9593" s="36"/>
      <c r="V9593" s="36"/>
    </row>
    <row r="9594" spans="1:22" x14ac:dyDescent="0.25">
      <c r="A9594" s="86"/>
      <c r="B9594" s="9"/>
      <c r="C9594" s="9"/>
      <c r="D9594" s="9"/>
      <c r="E9594" s="9"/>
      <c r="F9594" s="9"/>
      <c r="I9594" s="9"/>
      <c r="K9594" s="9"/>
      <c r="L9594" s="9"/>
      <c r="M9594" s="9"/>
      <c r="O9594" s="9"/>
      <c r="P9594" s="9"/>
      <c r="Q9594" s="9"/>
      <c r="R9594" s="36"/>
      <c r="V9594" s="36"/>
    </row>
    <row r="9595" spans="1:22" x14ac:dyDescent="0.25">
      <c r="A9595" s="86"/>
      <c r="B9595" s="9"/>
      <c r="C9595" s="9"/>
      <c r="D9595" s="9"/>
      <c r="E9595" s="9"/>
      <c r="F9595" s="9"/>
      <c r="I9595" s="9"/>
      <c r="K9595" s="9"/>
      <c r="L9595" s="9"/>
      <c r="M9595" s="9"/>
      <c r="O9595" s="9"/>
      <c r="P9595" s="9"/>
      <c r="Q9595" s="9"/>
      <c r="R9595" s="36"/>
      <c r="V9595" s="36"/>
    </row>
    <row r="9596" spans="1:22" x14ac:dyDescent="0.25">
      <c r="A9596" s="86"/>
      <c r="B9596" s="9"/>
      <c r="C9596" s="9"/>
      <c r="D9596" s="9"/>
      <c r="E9596" s="9"/>
      <c r="F9596" s="9"/>
      <c r="I9596" s="9"/>
      <c r="K9596" s="9"/>
      <c r="L9596" s="9"/>
      <c r="M9596" s="9"/>
      <c r="O9596" s="9"/>
      <c r="P9596" s="9"/>
      <c r="Q9596" s="9"/>
      <c r="R9596" s="36"/>
      <c r="V9596" s="36"/>
    </row>
    <row r="9597" spans="1:22" x14ac:dyDescent="0.25">
      <c r="A9597" s="86"/>
      <c r="B9597" s="9"/>
      <c r="C9597" s="9"/>
      <c r="D9597" s="9"/>
      <c r="E9597" s="9"/>
      <c r="F9597" s="9"/>
      <c r="I9597" s="9"/>
      <c r="K9597" s="9"/>
      <c r="L9597" s="9"/>
      <c r="M9597" s="9"/>
      <c r="O9597" s="9"/>
      <c r="P9597" s="9"/>
      <c r="Q9597" s="9"/>
      <c r="R9597" s="36"/>
      <c r="V9597" s="36"/>
    </row>
    <row r="9598" spans="1:22" x14ac:dyDescent="0.25">
      <c r="A9598" s="86"/>
      <c r="B9598" s="9"/>
      <c r="C9598" s="9"/>
      <c r="D9598" s="9"/>
      <c r="E9598" s="9"/>
      <c r="F9598" s="9"/>
      <c r="I9598" s="9"/>
      <c r="K9598" s="9"/>
      <c r="L9598" s="9"/>
      <c r="M9598" s="9"/>
      <c r="O9598" s="9"/>
      <c r="P9598" s="9"/>
      <c r="Q9598" s="9"/>
      <c r="R9598" s="36"/>
      <c r="V9598" s="36"/>
    </row>
    <row r="9599" spans="1:22" x14ac:dyDescent="0.25">
      <c r="A9599" s="86"/>
      <c r="B9599" s="9"/>
      <c r="C9599" s="9"/>
      <c r="D9599" s="9"/>
      <c r="E9599" s="9"/>
      <c r="F9599" s="9"/>
      <c r="I9599" s="9"/>
      <c r="K9599" s="9"/>
      <c r="L9599" s="9"/>
      <c r="M9599" s="9"/>
      <c r="O9599" s="9"/>
      <c r="P9599" s="9"/>
      <c r="Q9599" s="9"/>
      <c r="R9599" s="36"/>
      <c r="V9599" s="36"/>
    </row>
    <row r="9600" spans="1:22" x14ac:dyDescent="0.25">
      <c r="A9600" s="86"/>
      <c r="B9600" s="9"/>
      <c r="C9600" s="9"/>
      <c r="D9600" s="9"/>
      <c r="E9600" s="9"/>
      <c r="F9600" s="9"/>
      <c r="I9600" s="9"/>
      <c r="K9600" s="9"/>
      <c r="L9600" s="9"/>
      <c r="M9600" s="9"/>
      <c r="O9600" s="9"/>
      <c r="P9600" s="9"/>
      <c r="Q9600" s="9"/>
      <c r="R9600" s="36"/>
      <c r="V9600" s="36"/>
    </row>
    <row r="9601" spans="1:22" x14ac:dyDescent="0.25">
      <c r="A9601" s="86"/>
      <c r="B9601" s="9"/>
      <c r="C9601" s="9"/>
      <c r="D9601" s="9"/>
      <c r="E9601" s="9"/>
      <c r="F9601" s="9"/>
      <c r="I9601" s="9"/>
      <c r="K9601" s="9"/>
      <c r="L9601" s="9"/>
      <c r="M9601" s="9"/>
      <c r="O9601" s="9"/>
      <c r="P9601" s="9"/>
      <c r="Q9601" s="9"/>
      <c r="R9601" s="36"/>
      <c r="V9601" s="36"/>
    </row>
    <row r="9602" spans="1:22" x14ac:dyDescent="0.25">
      <c r="A9602" s="86"/>
      <c r="B9602" s="9"/>
      <c r="C9602" s="9"/>
      <c r="D9602" s="9"/>
      <c r="E9602" s="9"/>
      <c r="F9602" s="9"/>
      <c r="I9602" s="9"/>
      <c r="K9602" s="9"/>
      <c r="L9602" s="9"/>
      <c r="M9602" s="9"/>
      <c r="O9602" s="9"/>
      <c r="P9602" s="9"/>
      <c r="Q9602" s="9"/>
      <c r="R9602" s="36"/>
      <c r="V9602" s="36"/>
    </row>
    <row r="9603" spans="1:22" x14ac:dyDescent="0.25">
      <c r="A9603" s="86"/>
      <c r="B9603" s="9"/>
      <c r="C9603" s="9"/>
      <c r="D9603" s="9"/>
      <c r="E9603" s="9"/>
      <c r="F9603" s="9"/>
      <c r="I9603" s="9"/>
      <c r="K9603" s="9"/>
      <c r="L9603" s="9"/>
      <c r="M9603" s="9"/>
      <c r="O9603" s="9"/>
      <c r="P9603" s="9"/>
      <c r="Q9603" s="9"/>
      <c r="R9603" s="36"/>
      <c r="V9603" s="36"/>
    </row>
    <row r="9604" spans="1:22" x14ac:dyDescent="0.25">
      <c r="A9604" s="86"/>
      <c r="B9604" s="9"/>
      <c r="C9604" s="9"/>
      <c r="D9604" s="9"/>
      <c r="E9604" s="9"/>
      <c r="F9604" s="9"/>
      <c r="I9604" s="9"/>
      <c r="K9604" s="9"/>
      <c r="L9604" s="9"/>
      <c r="M9604" s="9"/>
      <c r="O9604" s="9"/>
      <c r="P9604" s="9"/>
      <c r="Q9604" s="9"/>
      <c r="R9604" s="36"/>
      <c r="V9604" s="36"/>
    </row>
    <row r="9605" spans="1:22" x14ac:dyDescent="0.25">
      <c r="A9605" s="86"/>
      <c r="B9605" s="9"/>
      <c r="C9605" s="9"/>
      <c r="D9605" s="9"/>
      <c r="E9605" s="9"/>
      <c r="F9605" s="9"/>
      <c r="I9605" s="9"/>
      <c r="K9605" s="9"/>
      <c r="L9605" s="9"/>
      <c r="M9605" s="9"/>
      <c r="O9605" s="9"/>
      <c r="P9605" s="9"/>
      <c r="Q9605" s="9"/>
      <c r="R9605" s="36"/>
      <c r="V9605" s="36"/>
    </row>
    <row r="9606" spans="1:22" x14ac:dyDescent="0.25">
      <c r="A9606" s="86"/>
      <c r="B9606" s="9"/>
      <c r="C9606" s="9"/>
      <c r="D9606" s="9"/>
      <c r="E9606" s="9"/>
      <c r="F9606" s="9"/>
      <c r="I9606" s="9"/>
      <c r="K9606" s="9"/>
      <c r="L9606" s="9"/>
      <c r="M9606" s="9"/>
      <c r="O9606" s="9"/>
      <c r="P9606" s="9"/>
      <c r="Q9606" s="9"/>
      <c r="R9606" s="36"/>
      <c r="V9606" s="36"/>
    </row>
    <row r="9607" spans="1:22" x14ac:dyDescent="0.25">
      <c r="A9607" s="86"/>
      <c r="B9607" s="9"/>
      <c r="C9607" s="9"/>
      <c r="D9607" s="9"/>
      <c r="E9607" s="9"/>
      <c r="F9607" s="9"/>
      <c r="I9607" s="9"/>
      <c r="K9607" s="9"/>
      <c r="L9607" s="9"/>
      <c r="M9607" s="9"/>
      <c r="O9607" s="9"/>
      <c r="P9607" s="9"/>
      <c r="Q9607" s="9"/>
      <c r="R9607" s="36"/>
      <c r="V9607" s="36"/>
    </row>
    <row r="9608" spans="1:22" x14ac:dyDescent="0.25">
      <c r="A9608" s="86"/>
      <c r="B9608" s="9"/>
      <c r="C9608" s="9"/>
      <c r="D9608" s="9"/>
      <c r="E9608" s="9"/>
      <c r="F9608" s="9"/>
      <c r="I9608" s="9"/>
      <c r="K9608" s="9"/>
      <c r="L9608" s="9"/>
      <c r="M9608" s="9"/>
      <c r="O9608" s="9"/>
      <c r="P9608" s="9"/>
      <c r="Q9608" s="9"/>
      <c r="R9608" s="36"/>
      <c r="V9608" s="36"/>
    </row>
    <row r="9609" spans="1:22" x14ac:dyDescent="0.25">
      <c r="A9609" s="86"/>
      <c r="B9609" s="9"/>
      <c r="C9609" s="9"/>
      <c r="D9609" s="9"/>
      <c r="E9609" s="9"/>
      <c r="F9609" s="9"/>
      <c r="I9609" s="9"/>
      <c r="K9609" s="9"/>
      <c r="L9609" s="9"/>
      <c r="M9609" s="9"/>
      <c r="O9609" s="9"/>
      <c r="P9609" s="9"/>
      <c r="Q9609" s="9"/>
      <c r="R9609" s="36"/>
      <c r="V9609" s="36"/>
    </row>
    <row r="9610" spans="1:22" x14ac:dyDescent="0.25">
      <c r="A9610" s="86"/>
      <c r="B9610" s="9"/>
      <c r="C9610" s="9"/>
      <c r="D9610" s="9"/>
      <c r="E9610" s="9"/>
      <c r="F9610" s="9"/>
      <c r="I9610" s="9"/>
      <c r="K9610" s="9"/>
      <c r="L9610" s="9"/>
      <c r="M9610" s="9"/>
      <c r="O9610" s="9"/>
      <c r="P9610" s="9"/>
      <c r="Q9610" s="9"/>
      <c r="R9610" s="36"/>
      <c r="V9610" s="36"/>
    </row>
    <row r="9611" spans="1:22" x14ac:dyDescent="0.25">
      <c r="A9611" s="86"/>
      <c r="B9611" s="9"/>
      <c r="C9611" s="9"/>
      <c r="D9611" s="9"/>
      <c r="E9611" s="9"/>
      <c r="F9611" s="9"/>
      <c r="I9611" s="9"/>
      <c r="K9611" s="9"/>
      <c r="L9611" s="9"/>
      <c r="M9611" s="9"/>
      <c r="O9611" s="9"/>
      <c r="P9611" s="9"/>
      <c r="Q9611" s="9"/>
      <c r="R9611" s="36"/>
      <c r="V9611" s="36"/>
    </row>
    <row r="9612" spans="1:22" x14ac:dyDescent="0.25">
      <c r="A9612" s="86"/>
      <c r="B9612" s="9"/>
      <c r="C9612" s="9"/>
      <c r="D9612" s="9"/>
      <c r="E9612" s="9"/>
      <c r="F9612" s="9"/>
      <c r="I9612" s="9"/>
      <c r="K9612" s="9"/>
      <c r="L9612" s="9"/>
      <c r="M9612" s="9"/>
      <c r="O9612" s="9"/>
      <c r="P9612" s="9"/>
      <c r="Q9612" s="9"/>
      <c r="R9612" s="36"/>
      <c r="V9612" s="36"/>
    </row>
    <row r="9613" spans="1:22" x14ac:dyDescent="0.25">
      <c r="A9613" s="86"/>
      <c r="B9613" s="9"/>
      <c r="C9613" s="9"/>
      <c r="D9613" s="9"/>
      <c r="E9613" s="9"/>
      <c r="F9613" s="9"/>
      <c r="I9613" s="9"/>
      <c r="K9613" s="9"/>
      <c r="L9613" s="9"/>
      <c r="M9613" s="9"/>
      <c r="O9613" s="9"/>
      <c r="P9613" s="9"/>
      <c r="Q9613" s="9"/>
      <c r="R9613" s="36"/>
      <c r="V9613" s="36"/>
    </row>
    <row r="9614" spans="1:22" x14ac:dyDescent="0.25">
      <c r="A9614" s="86"/>
      <c r="B9614" s="9"/>
      <c r="C9614" s="9"/>
      <c r="D9614" s="9"/>
      <c r="E9614" s="9"/>
      <c r="F9614" s="9"/>
      <c r="I9614" s="9"/>
      <c r="K9614" s="9"/>
      <c r="L9614" s="9"/>
      <c r="M9614" s="9"/>
      <c r="O9614" s="9"/>
      <c r="P9614" s="9"/>
      <c r="Q9614" s="9"/>
      <c r="R9614" s="36"/>
      <c r="V9614" s="36"/>
    </row>
    <row r="9615" spans="1:22" x14ac:dyDescent="0.25">
      <c r="A9615" s="86"/>
      <c r="B9615" s="9"/>
      <c r="C9615" s="9"/>
      <c r="D9615" s="9"/>
      <c r="E9615" s="9"/>
      <c r="F9615" s="9"/>
      <c r="I9615" s="9"/>
      <c r="K9615" s="9"/>
      <c r="L9615" s="9"/>
      <c r="M9615" s="9"/>
      <c r="O9615" s="9"/>
      <c r="P9615" s="9"/>
      <c r="Q9615" s="9"/>
      <c r="R9615" s="36"/>
      <c r="V9615" s="36"/>
    </row>
    <row r="9616" spans="1:22" x14ac:dyDescent="0.25">
      <c r="A9616" s="86"/>
      <c r="B9616" s="9"/>
      <c r="C9616" s="9"/>
      <c r="D9616" s="9"/>
      <c r="E9616" s="9"/>
      <c r="F9616" s="9"/>
      <c r="I9616" s="9"/>
      <c r="K9616" s="9"/>
      <c r="L9616" s="9"/>
      <c r="M9616" s="9"/>
      <c r="O9616" s="9"/>
      <c r="P9616" s="9"/>
      <c r="Q9616" s="9"/>
      <c r="R9616" s="36"/>
      <c r="V9616" s="36"/>
    </row>
    <row r="9617" spans="1:22" x14ac:dyDescent="0.25">
      <c r="A9617" s="86"/>
      <c r="B9617" s="9"/>
      <c r="C9617" s="9"/>
      <c r="D9617" s="9"/>
      <c r="E9617" s="9"/>
      <c r="F9617" s="9"/>
      <c r="I9617" s="9"/>
      <c r="K9617" s="9"/>
      <c r="L9617" s="9"/>
      <c r="M9617" s="9"/>
      <c r="O9617" s="9"/>
      <c r="P9617" s="9"/>
      <c r="Q9617" s="9"/>
      <c r="R9617" s="36"/>
      <c r="V9617" s="36"/>
    </row>
    <row r="9618" spans="1:22" x14ac:dyDescent="0.25">
      <c r="A9618" s="86"/>
      <c r="B9618" s="9"/>
      <c r="C9618" s="9"/>
      <c r="D9618" s="9"/>
      <c r="E9618" s="9"/>
      <c r="F9618" s="9"/>
      <c r="I9618" s="9"/>
      <c r="K9618" s="9"/>
      <c r="L9618" s="9"/>
      <c r="M9618" s="9"/>
      <c r="O9618" s="9"/>
      <c r="P9618" s="9"/>
      <c r="Q9618" s="9"/>
      <c r="R9618" s="36"/>
      <c r="V9618" s="36"/>
    </row>
    <row r="9619" spans="1:22" x14ac:dyDescent="0.25">
      <c r="A9619" s="86"/>
      <c r="B9619" s="9"/>
      <c r="C9619" s="9"/>
      <c r="D9619" s="9"/>
      <c r="E9619" s="9"/>
      <c r="F9619" s="9"/>
      <c r="I9619" s="9"/>
      <c r="K9619" s="9"/>
      <c r="L9619" s="9"/>
      <c r="M9619" s="9"/>
      <c r="O9619" s="9"/>
      <c r="P9619" s="9"/>
      <c r="Q9619" s="9"/>
      <c r="R9619" s="36"/>
      <c r="V9619" s="36"/>
    </row>
    <row r="9620" spans="1:22" x14ac:dyDescent="0.25">
      <c r="A9620" s="86"/>
      <c r="B9620" s="9"/>
      <c r="C9620" s="9"/>
      <c r="D9620" s="9"/>
      <c r="E9620" s="9"/>
      <c r="F9620" s="9"/>
      <c r="I9620" s="9"/>
      <c r="K9620" s="9"/>
      <c r="L9620" s="9"/>
      <c r="M9620" s="9"/>
      <c r="O9620" s="9"/>
      <c r="P9620" s="9"/>
      <c r="Q9620" s="9"/>
      <c r="R9620" s="36"/>
      <c r="V9620" s="36"/>
    </row>
    <row r="9621" spans="1:22" x14ac:dyDescent="0.25">
      <c r="A9621" s="86"/>
      <c r="B9621" s="9"/>
      <c r="C9621" s="9"/>
      <c r="D9621" s="9"/>
      <c r="E9621" s="9"/>
      <c r="F9621" s="9"/>
      <c r="I9621" s="9"/>
      <c r="K9621" s="9"/>
      <c r="L9621" s="9"/>
      <c r="M9621" s="9"/>
      <c r="O9621" s="9"/>
      <c r="P9621" s="9"/>
      <c r="Q9621" s="9"/>
      <c r="R9621" s="36"/>
      <c r="V9621" s="36"/>
    </row>
    <row r="9622" spans="1:22" x14ac:dyDescent="0.25">
      <c r="A9622" s="86"/>
      <c r="B9622" s="9"/>
      <c r="C9622" s="9"/>
      <c r="D9622" s="9"/>
      <c r="E9622" s="9"/>
      <c r="F9622" s="9"/>
      <c r="I9622" s="9"/>
      <c r="K9622" s="9"/>
      <c r="L9622" s="9"/>
      <c r="M9622" s="9"/>
      <c r="O9622" s="9"/>
      <c r="P9622" s="9"/>
      <c r="Q9622" s="9"/>
      <c r="R9622" s="36"/>
      <c r="V9622" s="36"/>
    </row>
    <row r="9623" spans="1:22" x14ac:dyDescent="0.25">
      <c r="A9623" s="86"/>
      <c r="B9623" s="9"/>
      <c r="C9623" s="9"/>
      <c r="D9623" s="9"/>
      <c r="E9623" s="9"/>
      <c r="F9623" s="9"/>
      <c r="I9623" s="9"/>
      <c r="K9623" s="9"/>
      <c r="L9623" s="9"/>
      <c r="M9623" s="9"/>
      <c r="O9623" s="9"/>
      <c r="P9623" s="9"/>
      <c r="Q9623" s="9"/>
      <c r="R9623" s="36"/>
      <c r="V9623" s="36"/>
    </row>
    <row r="9624" spans="1:22" x14ac:dyDescent="0.25">
      <c r="A9624" s="86"/>
      <c r="B9624" s="9"/>
      <c r="C9624" s="9"/>
      <c r="D9624" s="9"/>
      <c r="E9624" s="9"/>
      <c r="F9624" s="9"/>
      <c r="I9624" s="9"/>
      <c r="K9624" s="9"/>
      <c r="L9624" s="9"/>
      <c r="M9624" s="9"/>
      <c r="O9624" s="9"/>
      <c r="P9624" s="9"/>
      <c r="Q9624" s="9"/>
      <c r="R9624" s="36"/>
      <c r="V9624" s="36"/>
    </row>
    <row r="9625" spans="1:22" x14ac:dyDescent="0.25">
      <c r="A9625" s="86"/>
      <c r="B9625" s="9"/>
      <c r="C9625" s="9"/>
      <c r="D9625" s="9"/>
      <c r="E9625" s="9"/>
      <c r="F9625" s="9"/>
      <c r="I9625" s="9"/>
      <c r="K9625" s="9"/>
      <c r="L9625" s="9"/>
      <c r="M9625" s="9"/>
      <c r="O9625" s="9"/>
      <c r="P9625" s="9"/>
      <c r="Q9625" s="9"/>
      <c r="R9625" s="36"/>
      <c r="V9625" s="36"/>
    </row>
    <row r="9626" spans="1:22" x14ac:dyDescent="0.25">
      <c r="A9626" s="86"/>
      <c r="B9626" s="9"/>
      <c r="C9626" s="9"/>
      <c r="D9626" s="9"/>
      <c r="E9626" s="9"/>
      <c r="F9626" s="9"/>
      <c r="I9626" s="9"/>
      <c r="K9626" s="9"/>
      <c r="L9626" s="9"/>
      <c r="M9626" s="9"/>
      <c r="O9626" s="9"/>
      <c r="P9626" s="9"/>
      <c r="Q9626" s="9"/>
      <c r="R9626" s="36"/>
      <c r="V9626" s="36"/>
    </row>
    <row r="9627" spans="1:22" x14ac:dyDescent="0.25">
      <c r="A9627" s="86"/>
      <c r="B9627" s="9"/>
      <c r="C9627" s="9"/>
      <c r="D9627" s="9"/>
      <c r="E9627" s="9"/>
      <c r="F9627" s="9"/>
      <c r="I9627" s="9"/>
      <c r="K9627" s="9"/>
      <c r="L9627" s="9"/>
      <c r="M9627" s="9"/>
      <c r="O9627" s="9"/>
      <c r="P9627" s="9"/>
      <c r="Q9627" s="9"/>
      <c r="R9627" s="36"/>
      <c r="V9627" s="36"/>
    </row>
    <row r="9628" spans="1:22" x14ac:dyDescent="0.25">
      <c r="A9628" s="86"/>
      <c r="B9628" s="9"/>
      <c r="C9628" s="9"/>
      <c r="D9628" s="9"/>
      <c r="E9628" s="9"/>
      <c r="F9628" s="9"/>
      <c r="I9628" s="9"/>
      <c r="K9628" s="9"/>
      <c r="L9628" s="9"/>
      <c r="M9628" s="9"/>
      <c r="O9628" s="9"/>
      <c r="P9628" s="9"/>
      <c r="Q9628" s="9"/>
      <c r="R9628" s="36"/>
      <c r="V9628" s="36"/>
    </row>
    <row r="9629" spans="1:22" x14ac:dyDescent="0.25">
      <c r="A9629" s="86"/>
      <c r="B9629" s="9"/>
      <c r="C9629" s="9"/>
      <c r="D9629" s="9"/>
      <c r="E9629" s="9"/>
      <c r="F9629" s="9"/>
      <c r="I9629" s="9"/>
      <c r="K9629" s="9"/>
      <c r="L9629" s="9"/>
      <c r="M9629" s="9"/>
      <c r="O9629" s="9"/>
      <c r="P9629" s="9"/>
      <c r="Q9629" s="9"/>
      <c r="R9629" s="36"/>
      <c r="V9629" s="36"/>
    </row>
    <row r="9630" spans="1:22" x14ac:dyDescent="0.25">
      <c r="A9630" s="86"/>
      <c r="B9630" s="9"/>
      <c r="C9630" s="9"/>
      <c r="D9630" s="9"/>
      <c r="E9630" s="9"/>
      <c r="F9630" s="9"/>
      <c r="I9630" s="9"/>
      <c r="K9630" s="9"/>
      <c r="L9630" s="9"/>
      <c r="M9630" s="9"/>
      <c r="O9630" s="9"/>
      <c r="P9630" s="9"/>
      <c r="Q9630" s="9"/>
      <c r="R9630" s="36"/>
      <c r="V9630" s="36"/>
    </row>
    <row r="9631" spans="1:22" x14ac:dyDescent="0.25">
      <c r="A9631" s="86"/>
      <c r="B9631" s="9"/>
      <c r="C9631" s="9"/>
      <c r="D9631" s="9"/>
      <c r="E9631" s="9"/>
      <c r="F9631" s="9"/>
      <c r="I9631" s="9"/>
      <c r="K9631" s="9"/>
      <c r="L9631" s="9"/>
      <c r="M9631" s="9"/>
      <c r="O9631" s="9"/>
      <c r="P9631" s="9"/>
      <c r="Q9631" s="9"/>
      <c r="R9631" s="36"/>
      <c r="V9631" s="36"/>
    </row>
    <row r="9632" spans="1:22" x14ac:dyDescent="0.25">
      <c r="A9632" s="86"/>
      <c r="B9632" s="9"/>
      <c r="C9632" s="9"/>
      <c r="D9632" s="9"/>
      <c r="E9632" s="9"/>
      <c r="F9632" s="9"/>
      <c r="I9632" s="9"/>
      <c r="K9632" s="9"/>
      <c r="L9632" s="9"/>
      <c r="M9632" s="9"/>
      <c r="O9632" s="9"/>
      <c r="P9632" s="9"/>
      <c r="Q9632" s="9"/>
      <c r="R9632" s="36"/>
      <c r="V9632" s="36"/>
    </row>
    <row r="9633" spans="1:22" x14ac:dyDescent="0.25">
      <c r="A9633" s="86"/>
      <c r="B9633" s="9"/>
      <c r="C9633" s="9"/>
      <c r="D9633" s="9"/>
      <c r="E9633" s="9"/>
      <c r="F9633" s="9"/>
      <c r="I9633" s="9"/>
      <c r="K9633" s="9"/>
      <c r="L9633" s="9"/>
      <c r="M9633" s="9"/>
      <c r="O9633" s="9"/>
      <c r="P9633" s="9"/>
      <c r="Q9633" s="9"/>
      <c r="R9633" s="36"/>
      <c r="V9633" s="36"/>
    </row>
    <row r="9634" spans="1:22" x14ac:dyDescent="0.25">
      <c r="A9634" s="86"/>
      <c r="B9634" s="9"/>
      <c r="C9634" s="9"/>
      <c r="D9634" s="9"/>
      <c r="E9634" s="9"/>
      <c r="F9634" s="9"/>
      <c r="I9634" s="9"/>
      <c r="K9634" s="9"/>
      <c r="L9634" s="9"/>
      <c r="M9634" s="9"/>
      <c r="O9634" s="9"/>
      <c r="P9634" s="9"/>
      <c r="Q9634" s="9"/>
      <c r="R9634" s="36"/>
      <c r="V9634" s="36"/>
    </row>
    <row r="9635" spans="1:22" x14ac:dyDescent="0.25">
      <c r="A9635" s="86"/>
      <c r="B9635" s="9"/>
      <c r="C9635" s="9"/>
      <c r="D9635" s="9"/>
      <c r="E9635" s="9"/>
      <c r="F9635" s="9"/>
      <c r="I9635" s="9"/>
      <c r="K9635" s="9"/>
      <c r="L9635" s="9"/>
      <c r="M9635" s="9"/>
      <c r="O9635" s="9"/>
      <c r="P9635" s="9"/>
      <c r="Q9635" s="9"/>
      <c r="R9635" s="36"/>
      <c r="V9635" s="36"/>
    </row>
    <row r="9636" spans="1:22" x14ac:dyDescent="0.25">
      <c r="A9636" s="86"/>
      <c r="B9636" s="9"/>
      <c r="C9636" s="9"/>
      <c r="D9636" s="9"/>
      <c r="E9636" s="9"/>
      <c r="F9636" s="9"/>
      <c r="I9636" s="9"/>
      <c r="K9636" s="9"/>
      <c r="L9636" s="9"/>
      <c r="M9636" s="9"/>
      <c r="O9636" s="9"/>
      <c r="P9636" s="9"/>
      <c r="Q9636" s="9"/>
      <c r="R9636" s="36"/>
      <c r="V9636" s="36"/>
    </row>
    <row r="9637" spans="1:22" x14ac:dyDescent="0.25">
      <c r="A9637" s="86"/>
      <c r="B9637" s="9"/>
      <c r="C9637" s="9"/>
      <c r="D9637" s="9"/>
      <c r="E9637" s="9"/>
      <c r="F9637" s="9"/>
      <c r="I9637" s="9"/>
      <c r="K9637" s="9"/>
      <c r="L9637" s="9"/>
      <c r="M9637" s="9"/>
      <c r="O9637" s="9"/>
      <c r="P9637" s="9"/>
      <c r="Q9637" s="9"/>
      <c r="R9637" s="36"/>
      <c r="V9637" s="36"/>
    </row>
    <row r="9638" spans="1:22" x14ac:dyDescent="0.25">
      <c r="A9638" s="86"/>
      <c r="B9638" s="9"/>
      <c r="C9638" s="9"/>
      <c r="D9638" s="9"/>
      <c r="E9638" s="9"/>
      <c r="F9638" s="9"/>
      <c r="I9638" s="9"/>
      <c r="K9638" s="9"/>
      <c r="L9638" s="9"/>
      <c r="M9638" s="9"/>
      <c r="O9638" s="9"/>
      <c r="P9638" s="9"/>
      <c r="Q9638" s="9"/>
      <c r="R9638" s="36"/>
      <c r="V9638" s="36"/>
    </row>
    <row r="9639" spans="1:22" x14ac:dyDescent="0.25">
      <c r="A9639" s="86"/>
      <c r="B9639" s="9"/>
      <c r="C9639" s="9"/>
      <c r="D9639" s="9"/>
      <c r="E9639" s="9"/>
      <c r="F9639" s="9"/>
      <c r="I9639" s="9"/>
      <c r="K9639" s="9"/>
      <c r="L9639" s="9"/>
      <c r="M9639" s="9"/>
      <c r="O9639" s="9"/>
      <c r="P9639" s="9"/>
      <c r="Q9639" s="9"/>
      <c r="R9639" s="36"/>
      <c r="V9639" s="36"/>
    </row>
    <row r="9640" spans="1:22" x14ac:dyDescent="0.25">
      <c r="A9640" s="86"/>
      <c r="B9640" s="9"/>
      <c r="C9640" s="9"/>
      <c r="D9640" s="9"/>
      <c r="E9640" s="9"/>
      <c r="F9640" s="9"/>
      <c r="I9640" s="9"/>
      <c r="K9640" s="9"/>
      <c r="L9640" s="9"/>
      <c r="M9640" s="9"/>
      <c r="O9640" s="9"/>
      <c r="P9640" s="9"/>
      <c r="Q9640" s="9"/>
      <c r="R9640" s="36"/>
      <c r="V9640" s="36"/>
    </row>
    <row r="9641" spans="1:22" x14ac:dyDescent="0.25">
      <c r="A9641" s="86"/>
      <c r="B9641" s="9"/>
      <c r="C9641" s="9"/>
      <c r="D9641" s="9"/>
      <c r="E9641" s="9"/>
      <c r="F9641" s="9"/>
      <c r="I9641" s="9"/>
      <c r="K9641" s="9"/>
      <c r="L9641" s="9"/>
      <c r="M9641" s="9"/>
      <c r="O9641" s="9"/>
      <c r="P9641" s="9"/>
      <c r="Q9641" s="9"/>
      <c r="R9641" s="36"/>
      <c r="V9641" s="36"/>
    </row>
    <row r="9642" spans="1:22" x14ac:dyDescent="0.25">
      <c r="A9642" s="86"/>
      <c r="B9642" s="9"/>
      <c r="C9642" s="9"/>
      <c r="D9642" s="9"/>
      <c r="E9642" s="9"/>
      <c r="F9642" s="9"/>
      <c r="I9642" s="9"/>
      <c r="K9642" s="9"/>
      <c r="L9642" s="9"/>
      <c r="M9642" s="9"/>
      <c r="O9642" s="9"/>
      <c r="P9642" s="9"/>
      <c r="Q9642" s="9"/>
      <c r="R9642" s="36"/>
      <c r="V9642" s="36"/>
    </row>
    <row r="9643" spans="1:22" x14ac:dyDescent="0.25">
      <c r="A9643" s="86"/>
      <c r="B9643" s="9"/>
      <c r="C9643" s="9"/>
      <c r="D9643" s="9"/>
      <c r="E9643" s="9"/>
      <c r="F9643" s="9"/>
      <c r="I9643" s="9"/>
      <c r="K9643" s="9"/>
      <c r="L9643" s="9"/>
      <c r="M9643" s="9"/>
      <c r="O9643" s="9"/>
      <c r="P9643" s="9"/>
      <c r="Q9643" s="9"/>
      <c r="R9643" s="36"/>
      <c r="V9643" s="36"/>
    </row>
    <row r="9644" spans="1:22" x14ac:dyDescent="0.25">
      <c r="A9644" s="86"/>
      <c r="B9644" s="9"/>
      <c r="C9644" s="9"/>
      <c r="D9644" s="9"/>
      <c r="E9644" s="9"/>
      <c r="F9644" s="9"/>
      <c r="I9644" s="9"/>
      <c r="K9644" s="9"/>
      <c r="L9644" s="9"/>
      <c r="M9644" s="9"/>
      <c r="O9644" s="9"/>
      <c r="P9644" s="9"/>
      <c r="Q9644" s="9"/>
      <c r="R9644" s="36"/>
      <c r="V9644" s="36"/>
    </row>
    <row r="9645" spans="1:22" x14ac:dyDescent="0.25">
      <c r="A9645" s="86"/>
      <c r="B9645" s="9"/>
      <c r="C9645" s="9"/>
      <c r="D9645" s="9"/>
      <c r="E9645" s="9"/>
      <c r="F9645" s="9"/>
      <c r="I9645" s="9"/>
      <c r="K9645" s="9"/>
      <c r="L9645" s="9"/>
      <c r="M9645" s="9"/>
      <c r="O9645" s="9"/>
      <c r="P9645" s="9"/>
      <c r="Q9645" s="9"/>
      <c r="R9645" s="36"/>
      <c r="V9645" s="36"/>
    </row>
    <row r="9646" spans="1:22" x14ac:dyDescent="0.25">
      <c r="A9646" s="86"/>
      <c r="B9646" s="9"/>
      <c r="C9646" s="9"/>
      <c r="D9646" s="9"/>
      <c r="E9646" s="9"/>
      <c r="F9646" s="9"/>
      <c r="I9646" s="9"/>
      <c r="K9646" s="9"/>
      <c r="L9646" s="9"/>
      <c r="M9646" s="9"/>
      <c r="O9646" s="9"/>
      <c r="P9646" s="9"/>
      <c r="Q9646" s="9"/>
      <c r="R9646" s="36"/>
      <c r="V9646" s="36"/>
    </row>
    <row r="9647" spans="1:22" x14ac:dyDescent="0.25">
      <c r="A9647" s="86"/>
      <c r="B9647" s="9"/>
      <c r="C9647" s="9"/>
      <c r="D9647" s="9"/>
      <c r="E9647" s="9"/>
      <c r="F9647" s="9"/>
      <c r="I9647" s="9"/>
      <c r="K9647" s="9"/>
      <c r="L9647" s="9"/>
      <c r="M9647" s="9"/>
      <c r="O9647" s="9"/>
      <c r="P9647" s="9"/>
      <c r="Q9647" s="9"/>
      <c r="R9647" s="36"/>
      <c r="V9647" s="36"/>
    </row>
    <row r="9648" spans="1:22" x14ac:dyDescent="0.25">
      <c r="A9648" s="86"/>
      <c r="B9648" s="9"/>
      <c r="C9648" s="9"/>
      <c r="D9648" s="9"/>
      <c r="E9648" s="9"/>
      <c r="F9648" s="9"/>
      <c r="I9648" s="9"/>
      <c r="K9648" s="9"/>
      <c r="L9648" s="9"/>
      <c r="M9648" s="9"/>
      <c r="O9648" s="9"/>
      <c r="P9648" s="9"/>
      <c r="Q9648" s="9"/>
      <c r="R9648" s="36"/>
      <c r="V9648" s="36"/>
    </row>
    <row r="9649" spans="1:22" x14ac:dyDescent="0.25">
      <c r="A9649" s="86"/>
      <c r="B9649" s="9"/>
      <c r="C9649" s="9"/>
      <c r="D9649" s="9"/>
      <c r="E9649" s="9"/>
      <c r="F9649" s="9"/>
      <c r="I9649" s="9"/>
      <c r="K9649" s="9"/>
      <c r="L9649" s="9"/>
      <c r="M9649" s="9"/>
      <c r="O9649" s="9"/>
      <c r="P9649" s="9"/>
      <c r="Q9649" s="9"/>
      <c r="R9649" s="36"/>
      <c r="V9649" s="36"/>
    </row>
    <row r="9650" spans="1:22" x14ac:dyDescent="0.25">
      <c r="A9650" s="86"/>
      <c r="B9650" s="9"/>
      <c r="C9650" s="9"/>
      <c r="D9650" s="9"/>
      <c r="E9650" s="9"/>
      <c r="F9650" s="9"/>
      <c r="I9650" s="9"/>
      <c r="K9650" s="9"/>
      <c r="L9650" s="9"/>
      <c r="M9650" s="9"/>
      <c r="O9650" s="9"/>
      <c r="P9650" s="9"/>
      <c r="Q9650" s="9"/>
      <c r="R9650" s="36"/>
      <c r="V9650" s="36"/>
    </row>
    <row r="9651" spans="1:22" x14ac:dyDescent="0.25">
      <c r="A9651" s="86"/>
      <c r="B9651" s="9"/>
      <c r="C9651" s="9"/>
      <c r="D9651" s="9"/>
      <c r="E9651" s="9"/>
      <c r="F9651" s="9"/>
      <c r="I9651" s="9"/>
      <c r="K9651" s="9"/>
      <c r="L9651" s="9"/>
      <c r="M9651" s="9"/>
      <c r="O9651" s="9"/>
      <c r="P9651" s="9"/>
      <c r="Q9651" s="9"/>
      <c r="R9651" s="36"/>
      <c r="V9651" s="36"/>
    </row>
    <row r="9652" spans="1:22" x14ac:dyDescent="0.25">
      <c r="A9652" s="86"/>
      <c r="B9652" s="9"/>
      <c r="C9652" s="9"/>
      <c r="D9652" s="9"/>
      <c r="E9652" s="9"/>
      <c r="F9652" s="9"/>
      <c r="I9652" s="9"/>
      <c r="K9652" s="9"/>
      <c r="L9652" s="9"/>
      <c r="M9652" s="9"/>
      <c r="O9652" s="9"/>
      <c r="P9652" s="9"/>
      <c r="Q9652" s="9"/>
      <c r="R9652" s="36"/>
      <c r="V9652" s="36"/>
    </row>
    <row r="9653" spans="1:22" x14ac:dyDescent="0.25">
      <c r="A9653" s="86"/>
      <c r="B9653" s="9"/>
      <c r="C9653" s="9"/>
      <c r="D9653" s="9"/>
      <c r="E9653" s="9"/>
      <c r="F9653" s="9"/>
      <c r="I9653" s="9"/>
      <c r="K9653" s="9"/>
      <c r="L9653" s="9"/>
      <c r="M9653" s="9"/>
      <c r="O9653" s="9"/>
      <c r="P9653" s="9"/>
      <c r="Q9653" s="9"/>
      <c r="R9653" s="36"/>
      <c r="V9653" s="36"/>
    </row>
    <row r="9654" spans="1:22" x14ac:dyDescent="0.25">
      <c r="A9654" s="86"/>
      <c r="B9654" s="9"/>
      <c r="C9654" s="9"/>
      <c r="D9654" s="9"/>
      <c r="E9654" s="9"/>
      <c r="F9654" s="9"/>
      <c r="I9654" s="9"/>
      <c r="K9654" s="9"/>
      <c r="L9654" s="9"/>
      <c r="M9654" s="9"/>
      <c r="O9654" s="9"/>
      <c r="P9654" s="9"/>
      <c r="Q9654" s="9"/>
      <c r="R9654" s="36"/>
      <c r="V9654" s="36"/>
    </row>
    <row r="9655" spans="1:22" x14ac:dyDescent="0.25">
      <c r="A9655" s="86"/>
      <c r="B9655" s="9"/>
      <c r="C9655" s="9"/>
      <c r="D9655" s="9"/>
      <c r="E9655" s="9"/>
      <c r="F9655" s="9"/>
      <c r="I9655" s="9"/>
      <c r="K9655" s="9"/>
      <c r="L9655" s="9"/>
      <c r="M9655" s="9"/>
      <c r="O9655" s="9"/>
      <c r="P9655" s="9"/>
      <c r="Q9655" s="9"/>
      <c r="R9655" s="36"/>
      <c r="V9655" s="36"/>
    </row>
    <row r="9656" spans="1:22" x14ac:dyDescent="0.25">
      <c r="A9656" s="86"/>
      <c r="B9656" s="9"/>
      <c r="C9656" s="9"/>
      <c r="D9656" s="9"/>
      <c r="E9656" s="9"/>
      <c r="F9656" s="9"/>
      <c r="I9656" s="9"/>
      <c r="K9656" s="9"/>
      <c r="L9656" s="9"/>
      <c r="M9656" s="9"/>
      <c r="O9656" s="9"/>
      <c r="P9656" s="9"/>
      <c r="Q9656" s="9"/>
      <c r="R9656" s="36"/>
      <c r="V9656" s="36"/>
    </row>
    <row r="9657" spans="1:22" x14ac:dyDescent="0.25">
      <c r="A9657" s="86"/>
      <c r="B9657" s="9"/>
      <c r="C9657" s="9"/>
      <c r="D9657" s="9"/>
      <c r="E9657" s="9"/>
      <c r="F9657" s="9"/>
      <c r="I9657" s="9"/>
      <c r="K9657" s="9"/>
      <c r="L9657" s="9"/>
      <c r="M9657" s="9"/>
      <c r="O9657" s="9"/>
      <c r="P9657" s="9"/>
      <c r="Q9657" s="9"/>
      <c r="R9657" s="36"/>
      <c r="V9657" s="36"/>
    </row>
    <row r="9658" spans="1:22" x14ac:dyDescent="0.25">
      <c r="A9658" s="86"/>
      <c r="B9658" s="9"/>
      <c r="C9658" s="9"/>
      <c r="D9658" s="9"/>
      <c r="E9658" s="9"/>
      <c r="F9658" s="9"/>
      <c r="I9658" s="9"/>
      <c r="K9658" s="9"/>
      <c r="L9658" s="9"/>
      <c r="M9658" s="9"/>
      <c r="O9658" s="9"/>
      <c r="P9658" s="9"/>
      <c r="Q9658" s="9"/>
      <c r="R9658" s="36"/>
      <c r="V9658" s="36"/>
    </row>
    <row r="9659" spans="1:22" x14ac:dyDescent="0.25">
      <c r="A9659" s="86"/>
      <c r="B9659" s="9"/>
      <c r="C9659" s="9"/>
      <c r="D9659" s="9"/>
      <c r="E9659" s="9"/>
      <c r="F9659" s="9"/>
      <c r="I9659" s="9"/>
      <c r="K9659" s="9"/>
      <c r="L9659" s="9"/>
      <c r="M9659" s="9"/>
      <c r="O9659" s="9"/>
      <c r="P9659" s="9"/>
      <c r="Q9659" s="9"/>
      <c r="R9659" s="36"/>
      <c r="V9659" s="36"/>
    </row>
    <row r="9660" spans="1:22" x14ac:dyDescent="0.25">
      <c r="A9660" s="86"/>
      <c r="B9660" s="9"/>
      <c r="C9660" s="9"/>
      <c r="D9660" s="9"/>
      <c r="E9660" s="9"/>
      <c r="F9660" s="9"/>
      <c r="I9660" s="9"/>
      <c r="K9660" s="9"/>
      <c r="L9660" s="9"/>
      <c r="M9660" s="9"/>
      <c r="O9660" s="9"/>
      <c r="P9660" s="9"/>
      <c r="Q9660" s="9"/>
      <c r="R9660" s="36"/>
      <c r="V9660" s="36"/>
    </row>
    <row r="9661" spans="1:22" x14ac:dyDescent="0.25">
      <c r="A9661" s="86"/>
      <c r="B9661" s="9"/>
      <c r="C9661" s="9"/>
      <c r="D9661" s="9"/>
      <c r="E9661" s="9"/>
      <c r="F9661" s="9"/>
      <c r="I9661" s="9"/>
      <c r="K9661" s="9"/>
      <c r="L9661" s="9"/>
      <c r="M9661" s="9"/>
      <c r="O9661" s="9"/>
      <c r="P9661" s="9"/>
      <c r="Q9661" s="9"/>
      <c r="R9661" s="36"/>
      <c r="V9661" s="36"/>
    </row>
    <row r="9662" spans="1:22" x14ac:dyDescent="0.25">
      <c r="A9662" s="86"/>
      <c r="B9662" s="9"/>
      <c r="C9662" s="9"/>
      <c r="D9662" s="9"/>
      <c r="E9662" s="9"/>
      <c r="F9662" s="9"/>
      <c r="I9662" s="9"/>
      <c r="K9662" s="9"/>
      <c r="L9662" s="9"/>
      <c r="M9662" s="9"/>
      <c r="O9662" s="9"/>
      <c r="P9662" s="9"/>
      <c r="Q9662" s="9"/>
      <c r="R9662" s="36"/>
      <c r="V9662" s="36"/>
    </row>
    <row r="9663" spans="1:22" x14ac:dyDescent="0.25">
      <c r="A9663" s="86"/>
      <c r="B9663" s="9"/>
      <c r="C9663" s="9"/>
      <c r="D9663" s="9"/>
      <c r="E9663" s="9"/>
      <c r="F9663" s="9"/>
      <c r="I9663" s="9"/>
      <c r="K9663" s="9"/>
      <c r="L9663" s="9"/>
      <c r="M9663" s="9"/>
      <c r="O9663" s="9"/>
      <c r="P9663" s="9"/>
      <c r="Q9663" s="9"/>
      <c r="R9663" s="36"/>
      <c r="V9663" s="36"/>
    </row>
    <row r="9664" spans="1:22" x14ac:dyDescent="0.25">
      <c r="A9664" s="86"/>
      <c r="B9664" s="9"/>
      <c r="C9664" s="9"/>
      <c r="D9664" s="9"/>
      <c r="E9664" s="9"/>
      <c r="F9664" s="9"/>
      <c r="I9664" s="9"/>
      <c r="K9664" s="9"/>
      <c r="L9664" s="9"/>
      <c r="M9664" s="9"/>
      <c r="O9664" s="9"/>
      <c r="P9664" s="9"/>
      <c r="Q9664" s="9"/>
      <c r="R9664" s="36"/>
      <c r="V9664" s="36"/>
    </row>
    <row r="9665" spans="1:22" x14ac:dyDescent="0.25">
      <c r="A9665" s="86"/>
      <c r="B9665" s="9"/>
      <c r="C9665" s="9"/>
      <c r="D9665" s="9"/>
      <c r="E9665" s="9"/>
      <c r="F9665" s="9"/>
      <c r="I9665" s="9"/>
      <c r="K9665" s="9"/>
      <c r="L9665" s="9"/>
      <c r="M9665" s="9"/>
      <c r="O9665" s="9"/>
      <c r="P9665" s="9"/>
      <c r="Q9665" s="9"/>
      <c r="R9665" s="36"/>
      <c r="V9665" s="36"/>
    </row>
    <row r="9666" spans="1:22" x14ac:dyDescent="0.25">
      <c r="A9666" s="86"/>
      <c r="B9666" s="9"/>
      <c r="C9666" s="9"/>
      <c r="D9666" s="9"/>
      <c r="E9666" s="9"/>
      <c r="F9666" s="9"/>
      <c r="I9666" s="9"/>
      <c r="K9666" s="9"/>
      <c r="L9666" s="9"/>
      <c r="M9666" s="9"/>
      <c r="O9666" s="9"/>
      <c r="P9666" s="9"/>
      <c r="Q9666" s="9"/>
      <c r="R9666" s="36"/>
      <c r="V9666" s="36"/>
    </row>
    <row r="9667" spans="1:22" x14ac:dyDescent="0.25">
      <c r="A9667" s="86"/>
      <c r="B9667" s="9"/>
      <c r="C9667" s="9"/>
      <c r="D9667" s="9"/>
      <c r="E9667" s="9"/>
      <c r="F9667" s="9"/>
      <c r="I9667" s="9"/>
      <c r="K9667" s="9"/>
      <c r="L9667" s="9"/>
      <c r="M9667" s="9"/>
      <c r="O9667" s="9"/>
      <c r="P9667" s="9"/>
      <c r="Q9667" s="9"/>
      <c r="R9667" s="36"/>
      <c r="V9667" s="36"/>
    </row>
    <row r="9668" spans="1:22" x14ac:dyDescent="0.25">
      <c r="A9668" s="86"/>
      <c r="B9668" s="9"/>
      <c r="C9668" s="9"/>
      <c r="D9668" s="9"/>
      <c r="E9668" s="9"/>
      <c r="F9668" s="9"/>
      <c r="I9668" s="9"/>
      <c r="K9668" s="9"/>
      <c r="L9668" s="9"/>
      <c r="M9668" s="9"/>
      <c r="O9668" s="9"/>
      <c r="P9668" s="9"/>
      <c r="Q9668" s="9"/>
      <c r="R9668" s="36"/>
      <c r="V9668" s="36"/>
    </row>
    <row r="9669" spans="1:22" x14ac:dyDescent="0.25">
      <c r="A9669" s="86"/>
      <c r="B9669" s="9"/>
      <c r="C9669" s="9"/>
      <c r="D9669" s="9"/>
      <c r="E9669" s="9"/>
      <c r="F9669" s="9"/>
      <c r="I9669" s="9"/>
      <c r="K9669" s="9"/>
      <c r="L9669" s="9"/>
      <c r="M9669" s="9"/>
      <c r="O9669" s="9"/>
      <c r="P9669" s="9"/>
      <c r="Q9669" s="9"/>
      <c r="R9669" s="36"/>
      <c r="V9669" s="36"/>
    </row>
    <row r="9670" spans="1:22" x14ac:dyDescent="0.25">
      <c r="A9670" s="86"/>
      <c r="B9670" s="9"/>
      <c r="C9670" s="9"/>
      <c r="D9670" s="9"/>
      <c r="E9670" s="9"/>
      <c r="F9670" s="9"/>
      <c r="I9670" s="9"/>
      <c r="K9670" s="9"/>
      <c r="L9670" s="9"/>
      <c r="M9670" s="9"/>
      <c r="O9670" s="9"/>
      <c r="P9670" s="9"/>
      <c r="Q9670" s="9"/>
      <c r="R9670" s="36"/>
      <c r="V9670" s="36"/>
    </row>
    <row r="9671" spans="1:22" x14ac:dyDescent="0.25">
      <c r="A9671" s="86"/>
      <c r="B9671" s="9"/>
      <c r="C9671" s="9"/>
      <c r="D9671" s="9"/>
      <c r="E9671" s="9"/>
      <c r="F9671" s="9"/>
      <c r="I9671" s="9"/>
      <c r="K9671" s="9"/>
      <c r="L9671" s="9"/>
      <c r="M9671" s="9"/>
      <c r="O9671" s="9"/>
      <c r="P9671" s="9"/>
      <c r="Q9671" s="9"/>
      <c r="R9671" s="36"/>
      <c r="V9671" s="36"/>
    </row>
    <row r="9672" spans="1:22" x14ac:dyDescent="0.25">
      <c r="A9672" s="86"/>
      <c r="B9672" s="9"/>
      <c r="C9672" s="9"/>
      <c r="D9672" s="9"/>
      <c r="E9672" s="9"/>
      <c r="F9672" s="9"/>
      <c r="I9672" s="9"/>
      <c r="K9672" s="9"/>
      <c r="L9672" s="9"/>
      <c r="M9672" s="9"/>
      <c r="O9672" s="9"/>
      <c r="P9672" s="9"/>
      <c r="Q9672" s="9"/>
      <c r="R9672" s="36"/>
      <c r="V9672" s="36"/>
    </row>
    <row r="9673" spans="1:22" x14ac:dyDescent="0.25">
      <c r="A9673" s="86"/>
      <c r="B9673" s="9"/>
      <c r="C9673" s="9"/>
      <c r="D9673" s="9"/>
      <c r="E9673" s="9"/>
      <c r="F9673" s="9"/>
      <c r="I9673" s="9"/>
      <c r="K9673" s="9"/>
      <c r="L9673" s="9"/>
      <c r="M9673" s="9"/>
      <c r="O9673" s="9"/>
      <c r="P9673" s="9"/>
      <c r="Q9673" s="9"/>
      <c r="R9673" s="36"/>
      <c r="V9673" s="36"/>
    </row>
    <row r="9674" spans="1:22" x14ac:dyDescent="0.25">
      <c r="A9674" s="86"/>
      <c r="B9674" s="9"/>
      <c r="C9674" s="9"/>
      <c r="D9674" s="9"/>
      <c r="E9674" s="9"/>
      <c r="F9674" s="9"/>
      <c r="I9674" s="9"/>
      <c r="K9674" s="9"/>
      <c r="L9674" s="9"/>
      <c r="M9674" s="9"/>
      <c r="O9674" s="9"/>
      <c r="P9674" s="9"/>
      <c r="Q9674" s="9"/>
      <c r="R9674" s="36"/>
      <c r="V9674" s="36"/>
    </row>
    <row r="9675" spans="1:22" x14ac:dyDescent="0.25">
      <c r="A9675" s="86"/>
      <c r="B9675" s="9"/>
      <c r="C9675" s="9"/>
      <c r="D9675" s="9"/>
      <c r="E9675" s="9"/>
      <c r="F9675" s="9"/>
      <c r="I9675" s="9"/>
      <c r="K9675" s="9"/>
      <c r="L9675" s="9"/>
      <c r="M9675" s="9"/>
      <c r="O9675" s="9"/>
      <c r="P9675" s="9"/>
      <c r="Q9675" s="9"/>
      <c r="R9675" s="36"/>
      <c r="V9675" s="36"/>
    </row>
    <row r="9676" spans="1:22" x14ac:dyDescent="0.25">
      <c r="A9676" s="86"/>
      <c r="B9676" s="9"/>
      <c r="C9676" s="9"/>
      <c r="D9676" s="9"/>
      <c r="E9676" s="9"/>
      <c r="F9676" s="9"/>
      <c r="I9676" s="9"/>
      <c r="K9676" s="9"/>
      <c r="L9676" s="9"/>
      <c r="M9676" s="9"/>
      <c r="O9676" s="9"/>
      <c r="P9676" s="9"/>
      <c r="Q9676" s="9"/>
      <c r="R9676" s="36"/>
      <c r="V9676" s="36"/>
    </row>
    <row r="9677" spans="1:22" x14ac:dyDescent="0.25">
      <c r="A9677" s="86"/>
      <c r="B9677" s="9"/>
      <c r="C9677" s="9"/>
      <c r="D9677" s="9"/>
      <c r="E9677" s="9"/>
      <c r="F9677" s="9"/>
      <c r="I9677" s="9"/>
      <c r="K9677" s="9"/>
      <c r="L9677" s="9"/>
      <c r="M9677" s="9"/>
      <c r="O9677" s="9"/>
      <c r="P9677" s="9"/>
      <c r="Q9677" s="9"/>
      <c r="R9677" s="36"/>
      <c r="V9677" s="36"/>
    </row>
    <row r="9678" spans="1:22" x14ac:dyDescent="0.25">
      <c r="A9678" s="86"/>
      <c r="B9678" s="9"/>
      <c r="C9678" s="9"/>
      <c r="D9678" s="9"/>
      <c r="E9678" s="9"/>
      <c r="F9678" s="9"/>
      <c r="I9678" s="9"/>
      <c r="K9678" s="9"/>
      <c r="L9678" s="9"/>
      <c r="M9678" s="9"/>
      <c r="O9678" s="9"/>
      <c r="P9678" s="9"/>
      <c r="Q9678" s="9"/>
      <c r="R9678" s="36"/>
      <c r="V9678" s="36"/>
    </row>
    <row r="9679" spans="1:22" x14ac:dyDescent="0.25">
      <c r="A9679" s="86"/>
      <c r="B9679" s="9"/>
      <c r="C9679" s="9"/>
      <c r="D9679" s="9"/>
      <c r="E9679" s="9"/>
      <c r="F9679" s="9"/>
      <c r="I9679" s="9"/>
      <c r="K9679" s="9"/>
      <c r="L9679" s="9"/>
      <c r="M9679" s="9"/>
      <c r="O9679" s="9"/>
      <c r="P9679" s="9"/>
      <c r="Q9679" s="9"/>
      <c r="R9679" s="36"/>
      <c r="V9679" s="36"/>
    </row>
    <row r="9680" spans="1:22" x14ac:dyDescent="0.25">
      <c r="A9680" s="86"/>
      <c r="B9680" s="9"/>
      <c r="C9680" s="9"/>
      <c r="D9680" s="9"/>
      <c r="E9680" s="9"/>
      <c r="F9680" s="9"/>
      <c r="I9680" s="9"/>
      <c r="K9680" s="9"/>
      <c r="L9680" s="9"/>
      <c r="M9680" s="9"/>
      <c r="O9680" s="9"/>
      <c r="P9680" s="9"/>
      <c r="Q9680" s="9"/>
      <c r="R9680" s="36"/>
      <c r="V9680" s="36"/>
    </row>
    <row r="9681" spans="1:22" x14ac:dyDescent="0.25">
      <c r="A9681" s="86"/>
      <c r="B9681" s="9"/>
      <c r="C9681" s="9"/>
      <c r="D9681" s="9"/>
      <c r="E9681" s="9"/>
      <c r="F9681" s="9"/>
      <c r="I9681" s="9"/>
      <c r="K9681" s="9"/>
      <c r="L9681" s="9"/>
      <c r="M9681" s="9"/>
      <c r="O9681" s="9"/>
      <c r="P9681" s="9"/>
      <c r="Q9681" s="9"/>
      <c r="R9681" s="36"/>
      <c r="V9681" s="36"/>
    </row>
    <row r="9682" spans="1:22" x14ac:dyDescent="0.25">
      <c r="A9682" s="86"/>
      <c r="B9682" s="9"/>
      <c r="C9682" s="9"/>
      <c r="D9682" s="9"/>
      <c r="E9682" s="9"/>
      <c r="F9682" s="9"/>
      <c r="I9682" s="9"/>
      <c r="K9682" s="9"/>
      <c r="L9682" s="9"/>
      <c r="M9682" s="9"/>
      <c r="O9682" s="9"/>
      <c r="P9682" s="9"/>
      <c r="Q9682" s="9"/>
      <c r="R9682" s="36"/>
      <c r="V9682" s="36"/>
    </row>
    <row r="9683" spans="1:22" x14ac:dyDescent="0.25">
      <c r="A9683" s="86"/>
      <c r="B9683" s="9"/>
      <c r="C9683" s="9"/>
      <c r="D9683" s="9"/>
      <c r="E9683" s="9"/>
      <c r="F9683" s="9"/>
      <c r="I9683" s="9"/>
      <c r="K9683" s="9"/>
      <c r="L9683" s="9"/>
      <c r="M9683" s="9"/>
      <c r="O9683" s="9"/>
      <c r="P9683" s="9"/>
      <c r="Q9683" s="9"/>
      <c r="R9683" s="36"/>
      <c r="V9683" s="36"/>
    </row>
    <row r="9684" spans="1:22" x14ac:dyDescent="0.25">
      <c r="A9684" s="86"/>
      <c r="B9684" s="9"/>
      <c r="C9684" s="9"/>
      <c r="D9684" s="9"/>
      <c r="E9684" s="9"/>
      <c r="F9684" s="9"/>
      <c r="I9684" s="9"/>
      <c r="K9684" s="9"/>
      <c r="L9684" s="9"/>
      <c r="M9684" s="9"/>
      <c r="O9684" s="9"/>
      <c r="P9684" s="9"/>
      <c r="Q9684" s="9"/>
      <c r="R9684" s="36"/>
      <c r="V9684" s="36"/>
    </row>
    <row r="9685" spans="1:22" x14ac:dyDescent="0.25">
      <c r="A9685" s="86"/>
      <c r="B9685" s="9"/>
      <c r="C9685" s="9"/>
      <c r="D9685" s="9"/>
      <c r="E9685" s="9"/>
      <c r="F9685" s="9"/>
      <c r="I9685" s="9"/>
      <c r="K9685" s="9"/>
      <c r="L9685" s="9"/>
      <c r="M9685" s="9"/>
      <c r="O9685" s="9"/>
      <c r="P9685" s="9"/>
      <c r="Q9685" s="9"/>
      <c r="R9685" s="36"/>
      <c r="V9685" s="36"/>
    </row>
    <row r="9686" spans="1:22" x14ac:dyDescent="0.25">
      <c r="A9686" s="86"/>
      <c r="B9686" s="9"/>
      <c r="C9686" s="9"/>
      <c r="D9686" s="9"/>
      <c r="E9686" s="9"/>
      <c r="F9686" s="9"/>
      <c r="I9686" s="9"/>
      <c r="K9686" s="9"/>
      <c r="L9686" s="9"/>
      <c r="M9686" s="9"/>
      <c r="O9686" s="9"/>
      <c r="P9686" s="9"/>
      <c r="Q9686" s="9"/>
      <c r="R9686" s="36"/>
      <c r="V9686" s="36"/>
    </row>
    <row r="9687" spans="1:22" x14ac:dyDescent="0.25">
      <c r="A9687" s="86"/>
      <c r="B9687" s="9"/>
      <c r="C9687" s="9"/>
      <c r="D9687" s="9"/>
      <c r="E9687" s="9"/>
      <c r="F9687" s="9"/>
      <c r="I9687" s="9"/>
      <c r="K9687" s="9"/>
      <c r="L9687" s="9"/>
      <c r="M9687" s="9"/>
      <c r="O9687" s="9"/>
      <c r="P9687" s="9"/>
      <c r="Q9687" s="9"/>
      <c r="R9687" s="36"/>
      <c r="V9687" s="36"/>
    </row>
    <row r="9688" spans="1:22" x14ac:dyDescent="0.25">
      <c r="A9688" s="86"/>
      <c r="B9688" s="9"/>
      <c r="C9688" s="9"/>
      <c r="D9688" s="9"/>
      <c r="E9688" s="9"/>
      <c r="F9688" s="9"/>
      <c r="I9688" s="9"/>
      <c r="K9688" s="9"/>
      <c r="L9688" s="9"/>
      <c r="M9688" s="9"/>
      <c r="O9688" s="9"/>
      <c r="P9688" s="9"/>
      <c r="Q9688" s="9"/>
      <c r="R9688" s="36"/>
      <c r="V9688" s="36"/>
    </row>
    <row r="9689" spans="1:22" x14ac:dyDescent="0.25">
      <c r="A9689" s="86"/>
      <c r="B9689" s="9"/>
      <c r="C9689" s="9"/>
      <c r="D9689" s="9"/>
      <c r="E9689" s="9"/>
      <c r="F9689" s="9"/>
      <c r="I9689" s="9"/>
      <c r="K9689" s="9"/>
      <c r="L9689" s="9"/>
      <c r="M9689" s="9"/>
      <c r="O9689" s="9"/>
      <c r="P9689" s="9"/>
      <c r="Q9689" s="9"/>
      <c r="R9689" s="36"/>
      <c r="V9689" s="36"/>
    </row>
    <row r="9690" spans="1:22" x14ac:dyDescent="0.25">
      <c r="A9690" s="86"/>
      <c r="B9690" s="9"/>
      <c r="C9690" s="9"/>
      <c r="D9690" s="9"/>
      <c r="E9690" s="9"/>
      <c r="F9690" s="9"/>
      <c r="I9690" s="9"/>
      <c r="K9690" s="9"/>
      <c r="L9690" s="9"/>
      <c r="M9690" s="9"/>
      <c r="O9690" s="9"/>
      <c r="P9690" s="9"/>
      <c r="Q9690" s="9"/>
      <c r="R9690" s="36"/>
      <c r="V9690" s="36"/>
    </row>
    <row r="9691" spans="1:22" x14ac:dyDescent="0.25">
      <c r="A9691" s="86"/>
      <c r="B9691" s="9"/>
      <c r="C9691" s="9"/>
      <c r="D9691" s="9"/>
      <c r="E9691" s="9"/>
      <c r="F9691" s="9"/>
      <c r="I9691" s="9"/>
      <c r="K9691" s="9"/>
      <c r="L9691" s="9"/>
      <c r="M9691" s="9"/>
      <c r="O9691" s="9"/>
      <c r="P9691" s="9"/>
      <c r="Q9691" s="9"/>
      <c r="R9691" s="36"/>
      <c r="V9691" s="36"/>
    </row>
    <row r="9692" spans="1:22" x14ac:dyDescent="0.25">
      <c r="A9692" s="86"/>
      <c r="B9692" s="9"/>
      <c r="C9692" s="9"/>
      <c r="D9692" s="9"/>
      <c r="E9692" s="9"/>
      <c r="F9692" s="9"/>
      <c r="I9692" s="9"/>
      <c r="K9692" s="9"/>
      <c r="L9692" s="9"/>
      <c r="M9692" s="9"/>
      <c r="O9692" s="9"/>
      <c r="P9692" s="9"/>
      <c r="Q9692" s="9"/>
      <c r="R9692" s="36"/>
      <c r="V9692" s="36"/>
    </row>
    <row r="9693" spans="1:22" x14ac:dyDescent="0.25">
      <c r="A9693" s="86"/>
      <c r="B9693" s="9"/>
      <c r="C9693" s="9"/>
      <c r="D9693" s="9"/>
      <c r="E9693" s="9"/>
      <c r="F9693" s="9"/>
      <c r="I9693" s="9"/>
      <c r="K9693" s="9"/>
      <c r="L9693" s="9"/>
      <c r="M9693" s="9"/>
      <c r="O9693" s="9"/>
      <c r="P9693" s="9"/>
      <c r="Q9693" s="9"/>
      <c r="R9693" s="36"/>
      <c r="V9693" s="36"/>
    </row>
    <row r="9694" spans="1:22" x14ac:dyDescent="0.25">
      <c r="A9694" s="86"/>
      <c r="B9694" s="9"/>
      <c r="C9694" s="9"/>
      <c r="D9694" s="9"/>
      <c r="E9694" s="9"/>
      <c r="F9694" s="9"/>
      <c r="I9694" s="9"/>
      <c r="K9694" s="9"/>
      <c r="L9694" s="9"/>
      <c r="M9694" s="9"/>
      <c r="O9694" s="9"/>
      <c r="P9694" s="9"/>
      <c r="Q9694" s="9"/>
      <c r="R9694" s="36"/>
      <c r="V9694" s="36"/>
    </row>
    <row r="9695" spans="1:22" x14ac:dyDescent="0.25">
      <c r="A9695" s="86"/>
      <c r="B9695" s="9"/>
      <c r="C9695" s="9"/>
      <c r="D9695" s="9"/>
      <c r="E9695" s="9"/>
      <c r="F9695" s="9"/>
      <c r="I9695" s="9"/>
      <c r="K9695" s="9"/>
      <c r="L9695" s="9"/>
      <c r="M9695" s="9"/>
      <c r="O9695" s="9"/>
      <c r="P9695" s="9"/>
      <c r="Q9695" s="9"/>
      <c r="R9695" s="36"/>
      <c r="V9695" s="36"/>
    </row>
    <row r="9696" spans="1:22" x14ac:dyDescent="0.25">
      <c r="A9696" s="86"/>
      <c r="B9696" s="9"/>
      <c r="C9696" s="9"/>
      <c r="D9696" s="9"/>
      <c r="E9696" s="9"/>
      <c r="F9696" s="9"/>
      <c r="I9696" s="9"/>
      <c r="K9696" s="9"/>
      <c r="L9696" s="9"/>
      <c r="M9696" s="9"/>
      <c r="O9696" s="9"/>
      <c r="P9696" s="9"/>
      <c r="Q9696" s="9"/>
      <c r="R9696" s="36"/>
      <c r="V9696" s="36"/>
    </row>
    <row r="9697" spans="1:22" x14ac:dyDescent="0.25">
      <c r="A9697" s="86"/>
      <c r="B9697" s="9"/>
      <c r="C9697" s="9"/>
      <c r="D9697" s="9"/>
      <c r="E9697" s="9"/>
      <c r="F9697" s="9"/>
      <c r="I9697" s="9"/>
      <c r="K9697" s="9"/>
      <c r="L9697" s="9"/>
      <c r="M9697" s="9"/>
      <c r="O9697" s="9"/>
      <c r="P9697" s="9"/>
      <c r="Q9697" s="9"/>
      <c r="R9697" s="36"/>
      <c r="V9697" s="36"/>
    </row>
    <row r="9698" spans="1:22" x14ac:dyDescent="0.25">
      <c r="A9698" s="86"/>
      <c r="B9698" s="9"/>
      <c r="C9698" s="9"/>
      <c r="D9698" s="9"/>
      <c r="E9698" s="9"/>
      <c r="F9698" s="9"/>
      <c r="I9698" s="9"/>
      <c r="K9698" s="9"/>
      <c r="L9698" s="9"/>
      <c r="M9698" s="9"/>
      <c r="O9698" s="9"/>
      <c r="P9698" s="9"/>
      <c r="Q9698" s="9"/>
      <c r="R9698" s="36"/>
      <c r="V9698" s="36"/>
    </row>
    <row r="9699" spans="1:22" x14ac:dyDescent="0.25">
      <c r="A9699" s="86"/>
      <c r="B9699" s="9"/>
      <c r="C9699" s="9"/>
      <c r="D9699" s="9"/>
      <c r="E9699" s="9"/>
      <c r="F9699" s="9"/>
      <c r="I9699" s="9"/>
      <c r="K9699" s="9"/>
      <c r="L9699" s="9"/>
      <c r="M9699" s="9"/>
      <c r="O9699" s="9"/>
      <c r="P9699" s="9"/>
      <c r="Q9699" s="9"/>
      <c r="R9699" s="36"/>
      <c r="V9699" s="36"/>
    </row>
    <row r="9700" spans="1:22" x14ac:dyDescent="0.25">
      <c r="A9700" s="86"/>
      <c r="B9700" s="9"/>
      <c r="C9700" s="9"/>
      <c r="D9700" s="9"/>
      <c r="E9700" s="9"/>
      <c r="F9700" s="9"/>
      <c r="I9700" s="9"/>
      <c r="K9700" s="9"/>
      <c r="L9700" s="9"/>
      <c r="M9700" s="9"/>
      <c r="O9700" s="9"/>
      <c r="P9700" s="9"/>
      <c r="Q9700" s="9"/>
      <c r="R9700" s="36"/>
      <c r="V9700" s="36"/>
    </row>
    <row r="9701" spans="1:22" x14ac:dyDescent="0.25">
      <c r="A9701" s="86"/>
      <c r="B9701" s="9"/>
      <c r="C9701" s="9"/>
      <c r="D9701" s="9"/>
      <c r="E9701" s="9"/>
      <c r="F9701" s="9"/>
      <c r="I9701" s="9"/>
      <c r="K9701" s="9"/>
      <c r="L9701" s="9"/>
      <c r="M9701" s="9"/>
      <c r="O9701" s="9"/>
      <c r="P9701" s="9"/>
      <c r="Q9701" s="9"/>
      <c r="R9701" s="36"/>
      <c r="V9701" s="36"/>
    </row>
    <row r="9702" spans="1:22" x14ac:dyDescent="0.25">
      <c r="A9702" s="86"/>
      <c r="B9702" s="9"/>
      <c r="C9702" s="9"/>
      <c r="D9702" s="9"/>
      <c r="E9702" s="9"/>
      <c r="F9702" s="9"/>
      <c r="I9702" s="9"/>
      <c r="K9702" s="9"/>
      <c r="L9702" s="9"/>
      <c r="M9702" s="9"/>
      <c r="O9702" s="9"/>
      <c r="P9702" s="9"/>
      <c r="Q9702" s="9"/>
      <c r="R9702" s="36"/>
      <c r="V9702" s="36"/>
    </row>
    <row r="9703" spans="1:22" x14ac:dyDescent="0.25">
      <c r="A9703" s="86"/>
      <c r="B9703" s="9"/>
      <c r="C9703" s="9"/>
      <c r="D9703" s="9"/>
      <c r="E9703" s="9"/>
      <c r="F9703" s="9"/>
      <c r="I9703" s="9"/>
      <c r="K9703" s="9"/>
      <c r="L9703" s="9"/>
      <c r="M9703" s="9"/>
      <c r="O9703" s="9"/>
      <c r="P9703" s="9"/>
      <c r="Q9703" s="9"/>
      <c r="R9703" s="36"/>
      <c r="V9703" s="36"/>
    </row>
    <row r="9704" spans="1:22" x14ac:dyDescent="0.25">
      <c r="A9704" s="86"/>
      <c r="B9704" s="9"/>
      <c r="C9704" s="9"/>
      <c r="D9704" s="9"/>
      <c r="E9704" s="9"/>
      <c r="F9704" s="9"/>
      <c r="I9704" s="9"/>
      <c r="K9704" s="9"/>
      <c r="L9704" s="9"/>
      <c r="M9704" s="9"/>
      <c r="O9704" s="9"/>
      <c r="P9704" s="9"/>
      <c r="Q9704" s="9"/>
      <c r="R9704" s="36"/>
      <c r="V9704" s="36"/>
    </row>
    <row r="9705" spans="1:22" x14ac:dyDescent="0.25">
      <c r="A9705" s="86"/>
      <c r="B9705" s="9"/>
      <c r="C9705" s="9"/>
      <c r="D9705" s="9"/>
      <c r="E9705" s="9"/>
      <c r="F9705" s="9"/>
      <c r="I9705" s="9"/>
      <c r="K9705" s="9"/>
      <c r="L9705" s="9"/>
      <c r="M9705" s="9"/>
      <c r="O9705" s="9"/>
      <c r="P9705" s="9"/>
      <c r="Q9705" s="9"/>
      <c r="R9705" s="36"/>
      <c r="V9705" s="36"/>
    </row>
    <row r="9706" spans="1:22" x14ac:dyDescent="0.25">
      <c r="A9706" s="86"/>
      <c r="B9706" s="9"/>
      <c r="C9706" s="9"/>
      <c r="D9706" s="9"/>
      <c r="E9706" s="9"/>
      <c r="F9706" s="9"/>
      <c r="I9706" s="9"/>
      <c r="K9706" s="9"/>
      <c r="L9706" s="9"/>
      <c r="M9706" s="9"/>
      <c r="O9706" s="9"/>
      <c r="P9706" s="9"/>
      <c r="Q9706" s="9"/>
      <c r="R9706" s="36"/>
      <c r="V9706" s="36"/>
    </row>
    <row r="9707" spans="1:22" x14ac:dyDescent="0.25">
      <c r="A9707" s="86"/>
      <c r="B9707" s="9"/>
      <c r="C9707" s="9"/>
      <c r="D9707" s="9"/>
      <c r="E9707" s="9"/>
      <c r="F9707" s="9"/>
      <c r="I9707" s="9"/>
      <c r="K9707" s="9"/>
      <c r="L9707" s="9"/>
      <c r="M9707" s="9"/>
      <c r="O9707" s="9"/>
      <c r="P9707" s="9"/>
      <c r="Q9707" s="9"/>
      <c r="R9707" s="36"/>
      <c r="V9707" s="36"/>
    </row>
    <row r="9708" spans="1:22" x14ac:dyDescent="0.25">
      <c r="A9708" s="86"/>
      <c r="B9708" s="9"/>
      <c r="C9708" s="9"/>
      <c r="D9708" s="9"/>
      <c r="E9708" s="9"/>
      <c r="F9708" s="9"/>
      <c r="I9708" s="9"/>
      <c r="K9708" s="9"/>
      <c r="L9708" s="9"/>
      <c r="M9708" s="9"/>
      <c r="O9708" s="9"/>
      <c r="P9708" s="9"/>
      <c r="Q9708" s="9"/>
      <c r="R9708" s="36"/>
      <c r="V9708" s="36"/>
    </row>
    <row r="9709" spans="1:22" x14ac:dyDescent="0.25">
      <c r="A9709" s="86"/>
      <c r="B9709" s="9"/>
      <c r="C9709" s="9"/>
      <c r="D9709" s="9"/>
      <c r="E9709" s="9"/>
      <c r="F9709" s="9"/>
      <c r="I9709" s="9"/>
      <c r="K9709" s="9"/>
      <c r="L9709" s="9"/>
      <c r="M9709" s="9"/>
      <c r="O9709" s="9"/>
      <c r="P9709" s="9"/>
      <c r="Q9709" s="9"/>
      <c r="R9709" s="36"/>
      <c r="V9709" s="36"/>
    </row>
    <row r="9710" spans="1:22" x14ac:dyDescent="0.25">
      <c r="A9710" s="86"/>
      <c r="B9710" s="9"/>
      <c r="C9710" s="9"/>
      <c r="D9710" s="9"/>
      <c r="E9710" s="9"/>
      <c r="F9710" s="9"/>
      <c r="I9710" s="9"/>
      <c r="K9710" s="9"/>
      <c r="L9710" s="9"/>
      <c r="M9710" s="9"/>
      <c r="O9710" s="9"/>
      <c r="P9710" s="9"/>
      <c r="Q9710" s="9"/>
      <c r="R9710" s="36"/>
      <c r="V9710" s="36"/>
    </row>
    <row r="9711" spans="1:22" x14ac:dyDescent="0.25">
      <c r="A9711" s="86"/>
      <c r="B9711" s="9"/>
      <c r="C9711" s="9"/>
      <c r="D9711" s="9"/>
      <c r="E9711" s="9"/>
      <c r="F9711" s="9"/>
      <c r="I9711" s="9"/>
      <c r="K9711" s="9"/>
      <c r="L9711" s="9"/>
      <c r="M9711" s="9"/>
      <c r="O9711" s="9"/>
      <c r="P9711" s="9"/>
      <c r="Q9711" s="9"/>
      <c r="R9711" s="36"/>
      <c r="V9711" s="36"/>
    </row>
    <row r="9712" spans="1:22" x14ac:dyDescent="0.25">
      <c r="A9712" s="86"/>
      <c r="B9712" s="9"/>
      <c r="C9712" s="9"/>
      <c r="D9712" s="9"/>
      <c r="E9712" s="9"/>
      <c r="F9712" s="9"/>
      <c r="I9712" s="9"/>
      <c r="K9712" s="9"/>
      <c r="L9712" s="9"/>
      <c r="M9712" s="9"/>
      <c r="O9712" s="9"/>
      <c r="P9712" s="9"/>
      <c r="Q9712" s="9"/>
      <c r="R9712" s="36"/>
      <c r="V9712" s="36"/>
    </row>
    <row r="9713" spans="1:22" x14ac:dyDescent="0.25">
      <c r="A9713" s="86"/>
      <c r="B9713" s="9"/>
      <c r="C9713" s="9"/>
      <c r="D9713" s="9"/>
      <c r="E9713" s="9"/>
      <c r="F9713" s="9"/>
      <c r="I9713" s="9"/>
      <c r="K9713" s="9"/>
      <c r="L9713" s="9"/>
      <c r="M9713" s="9"/>
      <c r="O9713" s="9"/>
      <c r="P9713" s="9"/>
      <c r="Q9713" s="9"/>
      <c r="R9713" s="36"/>
      <c r="V9713" s="36"/>
    </row>
    <row r="9714" spans="1:22" x14ac:dyDescent="0.25">
      <c r="A9714" s="86"/>
      <c r="B9714" s="9"/>
      <c r="C9714" s="9"/>
      <c r="D9714" s="9"/>
      <c r="E9714" s="9"/>
      <c r="F9714" s="9"/>
      <c r="I9714" s="9"/>
      <c r="K9714" s="9"/>
      <c r="L9714" s="9"/>
      <c r="M9714" s="9"/>
      <c r="O9714" s="9"/>
      <c r="P9714" s="9"/>
      <c r="Q9714" s="9"/>
      <c r="R9714" s="36"/>
      <c r="V9714" s="36"/>
    </row>
    <row r="9715" spans="1:22" x14ac:dyDescent="0.25">
      <c r="A9715" s="86"/>
      <c r="B9715" s="9"/>
      <c r="C9715" s="9"/>
      <c r="D9715" s="9"/>
      <c r="E9715" s="9"/>
      <c r="F9715" s="9"/>
      <c r="I9715" s="9"/>
      <c r="K9715" s="9"/>
      <c r="L9715" s="9"/>
      <c r="M9715" s="9"/>
      <c r="O9715" s="9"/>
      <c r="P9715" s="9"/>
      <c r="Q9715" s="9"/>
      <c r="R9715" s="36"/>
      <c r="V9715" s="36"/>
    </row>
    <row r="9716" spans="1:22" x14ac:dyDescent="0.25">
      <c r="A9716" s="86"/>
      <c r="B9716" s="9"/>
      <c r="C9716" s="9"/>
      <c r="D9716" s="9"/>
      <c r="E9716" s="9"/>
      <c r="F9716" s="9"/>
      <c r="I9716" s="9"/>
      <c r="K9716" s="9"/>
      <c r="L9716" s="9"/>
      <c r="M9716" s="9"/>
      <c r="O9716" s="9"/>
      <c r="P9716" s="9"/>
      <c r="Q9716" s="9"/>
      <c r="R9716" s="36"/>
      <c r="V9716" s="36"/>
    </row>
    <row r="9717" spans="1:22" x14ac:dyDescent="0.25">
      <c r="A9717" s="86"/>
      <c r="B9717" s="9"/>
      <c r="C9717" s="9"/>
      <c r="D9717" s="9"/>
      <c r="E9717" s="9"/>
      <c r="F9717" s="9"/>
      <c r="I9717" s="9"/>
      <c r="K9717" s="9"/>
      <c r="L9717" s="9"/>
      <c r="M9717" s="9"/>
      <c r="O9717" s="9"/>
      <c r="P9717" s="9"/>
      <c r="Q9717" s="9"/>
      <c r="R9717" s="36"/>
      <c r="V9717" s="36"/>
    </row>
    <row r="9718" spans="1:22" x14ac:dyDescent="0.25">
      <c r="A9718" s="86"/>
      <c r="B9718" s="9"/>
      <c r="C9718" s="9"/>
      <c r="D9718" s="9"/>
      <c r="E9718" s="9"/>
      <c r="F9718" s="9"/>
      <c r="I9718" s="9"/>
      <c r="K9718" s="9"/>
      <c r="L9718" s="9"/>
      <c r="M9718" s="9"/>
      <c r="O9718" s="9"/>
      <c r="P9718" s="9"/>
      <c r="Q9718" s="9"/>
      <c r="R9718" s="36"/>
      <c r="V9718" s="36"/>
    </row>
    <row r="9719" spans="1:22" x14ac:dyDescent="0.25">
      <c r="A9719" s="86"/>
      <c r="B9719" s="9"/>
      <c r="C9719" s="9"/>
      <c r="D9719" s="9"/>
      <c r="E9719" s="9"/>
      <c r="F9719" s="9"/>
      <c r="I9719" s="9"/>
      <c r="K9719" s="9"/>
      <c r="L9719" s="9"/>
      <c r="M9719" s="9"/>
      <c r="O9719" s="9"/>
      <c r="P9719" s="9"/>
      <c r="Q9719" s="9"/>
      <c r="R9719" s="36"/>
      <c r="V9719" s="36"/>
    </row>
    <row r="9720" spans="1:22" x14ac:dyDescent="0.25">
      <c r="A9720" s="86"/>
      <c r="B9720" s="9"/>
      <c r="C9720" s="9"/>
      <c r="D9720" s="9"/>
      <c r="E9720" s="9"/>
      <c r="F9720" s="9"/>
      <c r="I9720" s="9"/>
      <c r="K9720" s="9"/>
      <c r="L9720" s="9"/>
      <c r="M9720" s="9"/>
      <c r="O9720" s="9"/>
      <c r="P9720" s="9"/>
      <c r="Q9720" s="9"/>
      <c r="R9720" s="36"/>
      <c r="V9720" s="36"/>
    </row>
    <row r="9721" spans="1:22" x14ac:dyDescent="0.25">
      <c r="A9721" s="86"/>
      <c r="B9721" s="9"/>
      <c r="C9721" s="9"/>
      <c r="D9721" s="9"/>
      <c r="E9721" s="9"/>
      <c r="F9721" s="9"/>
      <c r="I9721" s="9"/>
      <c r="K9721" s="9"/>
      <c r="L9721" s="9"/>
      <c r="M9721" s="9"/>
      <c r="O9721" s="9"/>
      <c r="P9721" s="9"/>
      <c r="Q9721" s="9"/>
      <c r="R9721" s="36"/>
      <c r="V9721" s="36"/>
    </row>
    <row r="9722" spans="1:22" x14ac:dyDescent="0.25">
      <c r="A9722" s="86"/>
      <c r="B9722" s="9"/>
      <c r="C9722" s="9"/>
      <c r="D9722" s="9"/>
      <c r="E9722" s="9"/>
      <c r="F9722" s="9"/>
      <c r="I9722" s="9"/>
      <c r="K9722" s="9"/>
      <c r="L9722" s="9"/>
      <c r="M9722" s="9"/>
      <c r="O9722" s="9"/>
      <c r="P9722" s="9"/>
      <c r="Q9722" s="9"/>
      <c r="R9722" s="36"/>
      <c r="V9722" s="36"/>
    </row>
    <row r="9723" spans="1:22" x14ac:dyDescent="0.25">
      <c r="A9723" s="86"/>
      <c r="B9723" s="9"/>
      <c r="C9723" s="9"/>
      <c r="D9723" s="9"/>
      <c r="E9723" s="9"/>
      <c r="F9723" s="9"/>
      <c r="I9723" s="9"/>
      <c r="K9723" s="9"/>
      <c r="L9723" s="9"/>
      <c r="M9723" s="9"/>
      <c r="O9723" s="9"/>
      <c r="P9723" s="9"/>
      <c r="Q9723" s="9"/>
      <c r="R9723" s="36"/>
      <c r="V9723" s="36"/>
    </row>
    <row r="9724" spans="1:22" x14ac:dyDescent="0.25">
      <c r="A9724" s="86"/>
      <c r="B9724" s="9"/>
      <c r="C9724" s="9"/>
      <c r="D9724" s="9"/>
      <c r="E9724" s="9"/>
      <c r="F9724" s="9"/>
      <c r="I9724" s="9"/>
      <c r="K9724" s="9"/>
      <c r="L9724" s="9"/>
      <c r="M9724" s="9"/>
      <c r="O9724" s="9"/>
      <c r="P9724" s="9"/>
      <c r="Q9724" s="9"/>
      <c r="R9724" s="36"/>
      <c r="V9724" s="36"/>
    </row>
    <row r="9725" spans="1:22" x14ac:dyDescent="0.25">
      <c r="A9725" s="86"/>
      <c r="B9725" s="9"/>
      <c r="C9725" s="9"/>
      <c r="D9725" s="9"/>
      <c r="E9725" s="9"/>
      <c r="F9725" s="9"/>
      <c r="I9725" s="9"/>
      <c r="K9725" s="9"/>
      <c r="L9725" s="9"/>
      <c r="M9725" s="9"/>
      <c r="O9725" s="9"/>
      <c r="P9725" s="9"/>
      <c r="Q9725" s="9"/>
      <c r="R9725" s="36"/>
      <c r="V9725" s="36"/>
    </row>
    <row r="9726" spans="1:22" x14ac:dyDescent="0.25">
      <c r="A9726" s="86"/>
      <c r="B9726" s="9"/>
      <c r="C9726" s="9"/>
      <c r="D9726" s="9"/>
      <c r="E9726" s="9"/>
      <c r="F9726" s="9"/>
      <c r="I9726" s="9"/>
      <c r="K9726" s="9"/>
      <c r="L9726" s="9"/>
      <c r="M9726" s="9"/>
      <c r="O9726" s="9"/>
      <c r="P9726" s="9"/>
      <c r="Q9726" s="9"/>
      <c r="R9726" s="36"/>
      <c r="V9726" s="36"/>
    </row>
    <row r="9727" spans="1:22" x14ac:dyDescent="0.25">
      <c r="A9727" s="86"/>
      <c r="B9727" s="9"/>
      <c r="C9727" s="9"/>
      <c r="D9727" s="9"/>
      <c r="E9727" s="9"/>
      <c r="F9727" s="9"/>
      <c r="I9727" s="9"/>
      <c r="K9727" s="9"/>
      <c r="L9727" s="9"/>
      <c r="M9727" s="9"/>
      <c r="O9727" s="9"/>
      <c r="P9727" s="9"/>
      <c r="Q9727" s="9"/>
      <c r="R9727" s="36"/>
      <c r="V9727" s="36"/>
    </row>
    <row r="9728" spans="1:22" x14ac:dyDescent="0.25">
      <c r="A9728" s="86"/>
      <c r="B9728" s="9"/>
      <c r="C9728" s="9"/>
      <c r="D9728" s="9"/>
      <c r="E9728" s="9"/>
      <c r="F9728" s="9"/>
      <c r="I9728" s="9"/>
      <c r="K9728" s="9"/>
      <c r="L9728" s="9"/>
      <c r="M9728" s="9"/>
      <c r="O9728" s="9"/>
      <c r="P9728" s="9"/>
      <c r="Q9728" s="9"/>
      <c r="R9728" s="36"/>
      <c r="V9728" s="36"/>
    </row>
    <row r="9729" spans="1:22" x14ac:dyDescent="0.25">
      <c r="A9729" s="86"/>
      <c r="B9729" s="9"/>
      <c r="C9729" s="9"/>
      <c r="D9729" s="9"/>
      <c r="E9729" s="9"/>
      <c r="F9729" s="9"/>
      <c r="I9729" s="9"/>
      <c r="K9729" s="9"/>
      <c r="L9729" s="9"/>
      <c r="M9729" s="9"/>
      <c r="O9729" s="9"/>
      <c r="P9729" s="9"/>
      <c r="Q9729" s="9"/>
      <c r="R9729" s="36"/>
      <c r="V9729" s="36"/>
    </row>
    <row r="9730" spans="1:22" x14ac:dyDescent="0.25">
      <c r="A9730" s="86"/>
      <c r="B9730" s="9"/>
      <c r="C9730" s="9"/>
      <c r="D9730" s="9"/>
      <c r="E9730" s="9"/>
      <c r="F9730" s="9"/>
      <c r="I9730" s="9"/>
      <c r="K9730" s="9"/>
      <c r="L9730" s="9"/>
      <c r="M9730" s="9"/>
      <c r="O9730" s="9"/>
      <c r="P9730" s="9"/>
      <c r="Q9730" s="9"/>
      <c r="R9730" s="36"/>
      <c r="V9730" s="36"/>
    </row>
    <row r="9731" spans="1:22" x14ac:dyDescent="0.25">
      <c r="A9731" s="86"/>
      <c r="B9731" s="9"/>
      <c r="C9731" s="9"/>
      <c r="D9731" s="9"/>
      <c r="E9731" s="9"/>
      <c r="F9731" s="9"/>
      <c r="I9731" s="9"/>
      <c r="K9731" s="9"/>
      <c r="L9731" s="9"/>
      <c r="M9731" s="9"/>
      <c r="O9731" s="9"/>
      <c r="P9731" s="9"/>
      <c r="Q9731" s="9"/>
      <c r="R9731" s="36"/>
      <c r="V9731" s="36"/>
    </row>
    <row r="9732" spans="1:22" x14ac:dyDescent="0.25">
      <c r="A9732" s="86"/>
      <c r="B9732" s="9"/>
      <c r="C9732" s="9"/>
      <c r="D9732" s="9"/>
      <c r="E9732" s="9"/>
      <c r="F9732" s="9"/>
      <c r="I9732" s="9"/>
      <c r="K9732" s="9"/>
      <c r="L9732" s="9"/>
      <c r="M9732" s="9"/>
      <c r="O9732" s="9"/>
      <c r="P9732" s="9"/>
      <c r="Q9732" s="9"/>
      <c r="R9732" s="36"/>
      <c r="V9732" s="36"/>
    </row>
    <row r="9733" spans="1:22" x14ac:dyDescent="0.25">
      <c r="A9733" s="86"/>
      <c r="B9733" s="9"/>
      <c r="C9733" s="9"/>
      <c r="D9733" s="9"/>
      <c r="E9733" s="9"/>
      <c r="F9733" s="9"/>
      <c r="I9733" s="9"/>
      <c r="K9733" s="9"/>
      <c r="L9733" s="9"/>
      <c r="M9733" s="9"/>
      <c r="O9733" s="9"/>
      <c r="P9733" s="9"/>
      <c r="Q9733" s="9"/>
      <c r="R9733" s="36"/>
      <c r="V9733" s="36"/>
    </row>
    <row r="9734" spans="1:22" x14ac:dyDescent="0.25">
      <c r="A9734" s="86"/>
      <c r="B9734" s="9"/>
      <c r="C9734" s="9"/>
      <c r="D9734" s="9"/>
      <c r="E9734" s="9"/>
      <c r="F9734" s="9"/>
      <c r="I9734" s="9"/>
      <c r="K9734" s="9"/>
      <c r="L9734" s="9"/>
      <c r="M9734" s="9"/>
      <c r="O9734" s="9"/>
      <c r="P9734" s="9"/>
      <c r="Q9734" s="9"/>
      <c r="R9734" s="36"/>
      <c r="V9734" s="36"/>
    </row>
    <row r="9735" spans="1:22" x14ac:dyDescent="0.25">
      <c r="A9735" s="86"/>
      <c r="B9735" s="9"/>
      <c r="C9735" s="9"/>
      <c r="D9735" s="9"/>
      <c r="E9735" s="9"/>
      <c r="F9735" s="9"/>
      <c r="I9735" s="9"/>
      <c r="K9735" s="9"/>
      <c r="L9735" s="9"/>
      <c r="M9735" s="9"/>
      <c r="O9735" s="9"/>
      <c r="P9735" s="9"/>
      <c r="Q9735" s="9"/>
      <c r="R9735" s="36"/>
      <c r="V9735" s="36"/>
    </row>
    <row r="9736" spans="1:22" x14ac:dyDescent="0.25">
      <c r="A9736" s="86"/>
      <c r="B9736" s="9"/>
      <c r="C9736" s="9"/>
      <c r="D9736" s="9"/>
      <c r="E9736" s="9"/>
      <c r="F9736" s="9"/>
      <c r="I9736" s="9"/>
      <c r="K9736" s="9"/>
      <c r="L9736" s="9"/>
      <c r="M9736" s="9"/>
      <c r="O9736" s="9"/>
      <c r="P9736" s="9"/>
      <c r="Q9736" s="9"/>
      <c r="R9736" s="36"/>
      <c r="V9736" s="36"/>
    </row>
    <row r="9737" spans="1:22" x14ac:dyDescent="0.25">
      <c r="A9737" s="86"/>
      <c r="B9737" s="9"/>
      <c r="C9737" s="9"/>
      <c r="D9737" s="9"/>
      <c r="E9737" s="9"/>
      <c r="F9737" s="9"/>
      <c r="I9737" s="9"/>
      <c r="K9737" s="9"/>
      <c r="L9737" s="9"/>
      <c r="M9737" s="9"/>
      <c r="O9737" s="9"/>
      <c r="P9737" s="9"/>
      <c r="Q9737" s="9"/>
      <c r="R9737" s="36"/>
      <c r="V9737" s="36"/>
    </row>
    <row r="9738" spans="1:22" x14ac:dyDescent="0.25">
      <c r="A9738" s="86"/>
      <c r="B9738" s="9"/>
      <c r="C9738" s="9"/>
      <c r="D9738" s="9"/>
      <c r="E9738" s="9"/>
      <c r="F9738" s="9"/>
      <c r="I9738" s="9"/>
      <c r="K9738" s="9"/>
      <c r="L9738" s="9"/>
      <c r="M9738" s="9"/>
      <c r="O9738" s="9"/>
      <c r="P9738" s="9"/>
      <c r="Q9738" s="9"/>
      <c r="R9738" s="36"/>
      <c r="V9738" s="36"/>
    </row>
    <row r="9739" spans="1:22" x14ac:dyDescent="0.25">
      <c r="A9739" s="86"/>
      <c r="B9739" s="9"/>
      <c r="C9739" s="9"/>
      <c r="D9739" s="9"/>
      <c r="E9739" s="9"/>
      <c r="F9739" s="9"/>
      <c r="I9739" s="9"/>
      <c r="K9739" s="9"/>
      <c r="L9739" s="9"/>
      <c r="M9739" s="9"/>
      <c r="O9739" s="9"/>
      <c r="P9739" s="9"/>
      <c r="Q9739" s="9"/>
      <c r="R9739" s="36"/>
      <c r="V9739" s="36"/>
    </row>
    <row r="9740" spans="1:22" x14ac:dyDescent="0.25">
      <c r="A9740" s="86"/>
      <c r="B9740" s="9"/>
      <c r="C9740" s="9"/>
      <c r="D9740" s="9"/>
      <c r="E9740" s="9"/>
      <c r="F9740" s="9"/>
      <c r="I9740" s="9"/>
      <c r="K9740" s="9"/>
      <c r="L9740" s="9"/>
      <c r="M9740" s="9"/>
      <c r="O9740" s="9"/>
      <c r="P9740" s="9"/>
      <c r="Q9740" s="9"/>
      <c r="R9740" s="36"/>
      <c r="V9740" s="36"/>
    </row>
    <row r="9741" spans="1:22" x14ac:dyDescent="0.25">
      <c r="A9741" s="86"/>
      <c r="B9741" s="9"/>
      <c r="C9741" s="9"/>
      <c r="D9741" s="9"/>
      <c r="E9741" s="9"/>
      <c r="F9741" s="9"/>
      <c r="I9741" s="9"/>
      <c r="K9741" s="9"/>
      <c r="L9741" s="9"/>
      <c r="M9741" s="9"/>
      <c r="O9741" s="9"/>
      <c r="P9741" s="9"/>
      <c r="Q9741" s="9"/>
      <c r="R9741" s="36"/>
      <c r="V9741" s="36"/>
    </row>
    <row r="9742" spans="1:22" x14ac:dyDescent="0.25">
      <c r="A9742" s="86"/>
      <c r="B9742" s="9"/>
      <c r="C9742" s="9"/>
      <c r="D9742" s="9"/>
      <c r="E9742" s="9"/>
      <c r="F9742" s="9"/>
      <c r="I9742" s="9"/>
      <c r="K9742" s="9"/>
      <c r="L9742" s="9"/>
      <c r="M9742" s="9"/>
      <c r="O9742" s="9"/>
      <c r="P9742" s="9"/>
      <c r="Q9742" s="9"/>
      <c r="R9742" s="36"/>
      <c r="V9742" s="36"/>
    </row>
    <row r="9743" spans="1:22" x14ac:dyDescent="0.25">
      <c r="A9743" s="86"/>
      <c r="B9743" s="9"/>
      <c r="C9743" s="9"/>
      <c r="D9743" s="9"/>
      <c r="E9743" s="9"/>
      <c r="F9743" s="9"/>
      <c r="I9743" s="9"/>
      <c r="K9743" s="9"/>
      <c r="L9743" s="9"/>
      <c r="M9743" s="9"/>
      <c r="O9743" s="9"/>
      <c r="P9743" s="9"/>
      <c r="Q9743" s="9"/>
      <c r="R9743" s="36"/>
      <c r="V9743" s="36"/>
    </row>
    <row r="9744" spans="1:22" x14ac:dyDescent="0.25">
      <c r="A9744" s="86"/>
      <c r="B9744" s="9"/>
      <c r="C9744" s="9"/>
      <c r="D9744" s="9"/>
      <c r="E9744" s="9"/>
      <c r="F9744" s="9"/>
      <c r="I9744" s="9"/>
      <c r="K9744" s="9"/>
      <c r="L9744" s="9"/>
      <c r="M9744" s="9"/>
      <c r="O9744" s="9"/>
      <c r="P9744" s="9"/>
      <c r="Q9744" s="9"/>
      <c r="R9744" s="36"/>
      <c r="V9744" s="36"/>
    </row>
    <row r="9745" spans="1:22" x14ac:dyDescent="0.25">
      <c r="A9745" s="86"/>
      <c r="B9745" s="9"/>
      <c r="C9745" s="9"/>
      <c r="D9745" s="9"/>
      <c r="E9745" s="9"/>
      <c r="F9745" s="9"/>
      <c r="I9745" s="9"/>
      <c r="K9745" s="9"/>
      <c r="L9745" s="9"/>
      <c r="M9745" s="9"/>
      <c r="O9745" s="9"/>
      <c r="P9745" s="9"/>
      <c r="Q9745" s="9"/>
      <c r="R9745" s="36"/>
      <c r="V9745" s="36"/>
    </row>
    <row r="9746" spans="1:22" x14ac:dyDescent="0.25">
      <c r="A9746" s="86"/>
      <c r="B9746" s="9"/>
      <c r="C9746" s="9"/>
      <c r="D9746" s="9"/>
      <c r="E9746" s="9"/>
      <c r="F9746" s="9"/>
      <c r="I9746" s="9"/>
      <c r="K9746" s="9"/>
      <c r="L9746" s="9"/>
      <c r="M9746" s="9"/>
      <c r="O9746" s="9"/>
      <c r="P9746" s="9"/>
      <c r="Q9746" s="9"/>
      <c r="R9746" s="36"/>
      <c r="V9746" s="36"/>
    </row>
    <row r="9747" spans="1:22" x14ac:dyDescent="0.25">
      <c r="A9747" s="86"/>
      <c r="B9747" s="9"/>
      <c r="C9747" s="9"/>
      <c r="D9747" s="9"/>
      <c r="E9747" s="9"/>
      <c r="F9747" s="9"/>
      <c r="I9747" s="9"/>
      <c r="K9747" s="9"/>
      <c r="L9747" s="9"/>
      <c r="M9747" s="9"/>
      <c r="O9747" s="9"/>
      <c r="P9747" s="9"/>
      <c r="Q9747" s="9"/>
      <c r="R9747" s="36"/>
      <c r="V9747" s="36"/>
    </row>
    <row r="9748" spans="1:22" x14ac:dyDescent="0.25">
      <c r="A9748" s="86"/>
      <c r="B9748" s="9"/>
      <c r="C9748" s="9"/>
      <c r="D9748" s="9"/>
      <c r="E9748" s="9"/>
      <c r="F9748" s="9"/>
      <c r="I9748" s="9"/>
      <c r="K9748" s="9"/>
      <c r="L9748" s="9"/>
      <c r="M9748" s="9"/>
      <c r="O9748" s="9"/>
      <c r="P9748" s="9"/>
      <c r="Q9748" s="9"/>
      <c r="R9748" s="36"/>
      <c r="V9748" s="36"/>
    </row>
    <row r="9749" spans="1:22" x14ac:dyDescent="0.25">
      <c r="A9749" s="86"/>
      <c r="B9749" s="9"/>
      <c r="C9749" s="9"/>
      <c r="D9749" s="9"/>
      <c r="E9749" s="9"/>
      <c r="F9749" s="9"/>
      <c r="I9749" s="9"/>
      <c r="K9749" s="9"/>
      <c r="L9749" s="9"/>
      <c r="M9749" s="9"/>
      <c r="O9749" s="9"/>
      <c r="P9749" s="9"/>
      <c r="Q9749" s="9"/>
      <c r="R9749" s="36"/>
      <c r="V9749" s="36"/>
    </row>
    <row r="9750" spans="1:22" x14ac:dyDescent="0.25">
      <c r="A9750" s="86"/>
      <c r="B9750" s="9"/>
      <c r="C9750" s="9"/>
      <c r="D9750" s="9"/>
      <c r="E9750" s="9"/>
      <c r="F9750" s="9"/>
      <c r="I9750" s="9"/>
      <c r="K9750" s="9"/>
      <c r="L9750" s="9"/>
      <c r="M9750" s="9"/>
      <c r="O9750" s="9"/>
      <c r="P9750" s="9"/>
      <c r="Q9750" s="9"/>
      <c r="R9750" s="36"/>
      <c r="V9750" s="36"/>
    </row>
    <row r="9751" spans="1:22" x14ac:dyDescent="0.25">
      <c r="A9751" s="86"/>
      <c r="B9751" s="9"/>
      <c r="C9751" s="9"/>
      <c r="D9751" s="9"/>
      <c r="E9751" s="9"/>
      <c r="F9751" s="9"/>
      <c r="I9751" s="9"/>
      <c r="K9751" s="9"/>
      <c r="L9751" s="9"/>
      <c r="M9751" s="9"/>
      <c r="O9751" s="9"/>
      <c r="P9751" s="9"/>
      <c r="Q9751" s="9"/>
      <c r="R9751" s="36"/>
      <c r="V9751" s="36"/>
    </row>
    <row r="9752" spans="1:22" x14ac:dyDescent="0.25">
      <c r="A9752" s="86"/>
      <c r="B9752" s="9"/>
      <c r="C9752" s="9"/>
      <c r="D9752" s="9"/>
      <c r="E9752" s="9"/>
      <c r="F9752" s="9"/>
      <c r="I9752" s="9"/>
      <c r="K9752" s="9"/>
      <c r="L9752" s="9"/>
      <c r="M9752" s="9"/>
      <c r="O9752" s="9"/>
      <c r="P9752" s="9"/>
      <c r="Q9752" s="9"/>
      <c r="R9752" s="36"/>
      <c r="V9752" s="36"/>
    </row>
    <row r="9753" spans="1:22" x14ac:dyDescent="0.25">
      <c r="A9753" s="86"/>
      <c r="B9753" s="9"/>
      <c r="C9753" s="9"/>
      <c r="D9753" s="9"/>
      <c r="E9753" s="9"/>
      <c r="F9753" s="9"/>
      <c r="I9753" s="9"/>
      <c r="K9753" s="9"/>
      <c r="L9753" s="9"/>
      <c r="M9753" s="9"/>
      <c r="O9753" s="9"/>
      <c r="P9753" s="9"/>
      <c r="Q9753" s="9"/>
      <c r="R9753" s="36"/>
      <c r="V9753" s="36"/>
    </row>
    <row r="9754" spans="1:22" x14ac:dyDescent="0.25">
      <c r="A9754" s="86"/>
      <c r="B9754" s="9"/>
      <c r="C9754" s="9"/>
      <c r="D9754" s="9"/>
      <c r="E9754" s="9"/>
      <c r="F9754" s="9"/>
      <c r="I9754" s="9"/>
      <c r="K9754" s="9"/>
      <c r="L9754" s="9"/>
      <c r="M9754" s="9"/>
      <c r="O9754" s="9"/>
      <c r="P9754" s="9"/>
      <c r="Q9754" s="9"/>
      <c r="R9754" s="36"/>
      <c r="V9754" s="36"/>
    </row>
    <row r="9755" spans="1:22" x14ac:dyDescent="0.25">
      <c r="A9755" s="86"/>
      <c r="B9755" s="9"/>
      <c r="C9755" s="9"/>
      <c r="D9755" s="9"/>
      <c r="E9755" s="9"/>
      <c r="F9755" s="9"/>
      <c r="I9755" s="9"/>
      <c r="K9755" s="9"/>
      <c r="L9755" s="9"/>
      <c r="M9755" s="9"/>
      <c r="O9755" s="9"/>
      <c r="P9755" s="9"/>
      <c r="Q9755" s="9"/>
      <c r="R9755" s="36"/>
      <c r="V9755" s="36"/>
    </row>
    <row r="9756" spans="1:22" x14ac:dyDescent="0.25">
      <c r="A9756" s="86"/>
      <c r="B9756" s="9"/>
      <c r="C9756" s="9"/>
      <c r="D9756" s="9"/>
      <c r="E9756" s="9"/>
      <c r="F9756" s="9"/>
      <c r="I9756" s="9"/>
      <c r="K9756" s="9"/>
      <c r="L9756" s="9"/>
      <c r="M9756" s="9"/>
      <c r="O9756" s="9"/>
      <c r="P9756" s="9"/>
      <c r="Q9756" s="9"/>
      <c r="R9756" s="36"/>
      <c r="V9756" s="36"/>
    </row>
    <row r="9757" spans="1:22" x14ac:dyDescent="0.25">
      <c r="A9757" s="86"/>
      <c r="B9757" s="9"/>
      <c r="C9757" s="9"/>
      <c r="D9757" s="9"/>
      <c r="E9757" s="9"/>
      <c r="F9757" s="9"/>
      <c r="I9757" s="9"/>
      <c r="K9757" s="9"/>
      <c r="L9757" s="9"/>
      <c r="M9757" s="9"/>
      <c r="O9757" s="9"/>
      <c r="P9757" s="9"/>
      <c r="Q9757" s="9"/>
      <c r="R9757" s="36"/>
      <c r="V9757" s="36"/>
    </row>
    <row r="9758" spans="1:22" x14ac:dyDescent="0.25">
      <c r="A9758" s="86"/>
      <c r="B9758" s="9"/>
      <c r="C9758" s="9"/>
      <c r="D9758" s="9"/>
      <c r="E9758" s="9"/>
      <c r="F9758" s="9"/>
      <c r="I9758" s="9"/>
      <c r="K9758" s="9"/>
      <c r="L9758" s="9"/>
      <c r="M9758" s="9"/>
      <c r="O9758" s="9"/>
      <c r="P9758" s="9"/>
      <c r="Q9758" s="9"/>
      <c r="R9758" s="36"/>
      <c r="V9758" s="36"/>
    </row>
    <row r="9759" spans="1:22" x14ac:dyDescent="0.25">
      <c r="A9759" s="86"/>
      <c r="B9759" s="9"/>
      <c r="C9759" s="9"/>
      <c r="D9759" s="9"/>
      <c r="E9759" s="9"/>
      <c r="F9759" s="9"/>
      <c r="I9759" s="9"/>
      <c r="K9759" s="9"/>
      <c r="L9759" s="9"/>
      <c r="M9759" s="9"/>
      <c r="O9759" s="9"/>
      <c r="P9759" s="9"/>
      <c r="Q9759" s="9"/>
      <c r="R9759" s="36"/>
      <c r="V9759" s="36"/>
    </row>
    <row r="9760" spans="1:22" x14ac:dyDescent="0.25">
      <c r="A9760" s="86"/>
      <c r="B9760" s="9"/>
      <c r="C9760" s="9"/>
      <c r="D9760" s="9"/>
      <c r="E9760" s="9"/>
      <c r="F9760" s="9"/>
      <c r="I9760" s="9"/>
      <c r="K9760" s="9"/>
      <c r="L9760" s="9"/>
      <c r="M9760" s="9"/>
      <c r="O9760" s="9"/>
      <c r="P9760" s="9"/>
      <c r="Q9760" s="9"/>
      <c r="R9760" s="36"/>
      <c r="V9760" s="36"/>
    </row>
    <row r="9761" spans="1:22" x14ac:dyDescent="0.25">
      <c r="A9761" s="86"/>
      <c r="B9761" s="9"/>
      <c r="C9761" s="9"/>
      <c r="D9761" s="9"/>
      <c r="E9761" s="9"/>
      <c r="F9761" s="9"/>
      <c r="I9761" s="9"/>
      <c r="K9761" s="9"/>
      <c r="L9761" s="9"/>
      <c r="M9761" s="9"/>
      <c r="O9761" s="9"/>
      <c r="P9761" s="9"/>
      <c r="Q9761" s="9"/>
      <c r="R9761" s="36"/>
      <c r="V9761" s="36"/>
    </row>
    <row r="9762" spans="1:22" x14ac:dyDescent="0.25">
      <c r="A9762" s="86"/>
      <c r="B9762" s="9"/>
      <c r="C9762" s="9"/>
      <c r="D9762" s="9"/>
      <c r="E9762" s="9"/>
      <c r="F9762" s="9"/>
      <c r="I9762" s="9"/>
      <c r="K9762" s="9"/>
      <c r="L9762" s="9"/>
      <c r="M9762" s="9"/>
      <c r="O9762" s="9"/>
      <c r="P9762" s="9"/>
      <c r="Q9762" s="9"/>
      <c r="R9762" s="36"/>
      <c r="V9762" s="36"/>
    </row>
    <row r="9763" spans="1:22" x14ac:dyDescent="0.25">
      <c r="A9763" s="86"/>
      <c r="B9763" s="9"/>
      <c r="C9763" s="9"/>
      <c r="D9763" s="9"/>
      <c r="E9763" s="9"/>
      <c r="F9763" s="9"/>
      <c r="I9763" s="9"/>
      <c r="K9763" s="9"/>
      <c r="L9763" s="9"/>
      <c r="M9763" s="9"/>
      <c r="O9763" s="9"/>
      <c r="P9763" s="9"/>
      <c r="Q9763" s="9"/>
      <c r="R9763" s="36"/>
      <c r="V9763" s="36"/>
    </row>
    <row r="9764" spans="1:22" x14ac:dyDescent="0.25">
      <c r="A9764" s="86"/>
      <c r="B9764" s="9"/>
      <c r="C9764" s="9"/>
      <c r="D9764" s="9"/>
      <c r="E9764" s="9"/>
      <c r="F9764" s="9"/>
      <c r="I9764" s="9"/>
      <c r="K9764" s="9"/>
      <c r="L9764" s="9"/>
      <c r="M9764" s="9"/>
      <c r="O9764" s="9"/>
      <c r="P9764" s="9"/>
      <c r="Q9764" s="9"/>
      <c r="R9764" s="36"/>
      <c r="V9764" s="36"/>
    </row>
    <row r="9765" spans="1:22" x14ac:dyDescent="0.25">
      <c r="A9765" s="86"/>
      <c r="B9765" s="9"/>
      <c r="C9765" s="9"/>
      <c r="D9765" s="9"/>
      <c r="E9765" s="9"/>
      <c r="F9765" s="9"/>
      <c r="I9765" s="9"/>
      <c r="K9765" s="9"/>
      <c r="L9765" s="9"/>
      <c r="M9765" s="9"/>
      <c r="O9765" s="9"/>
      <c r="P9765" s="9"/>
      <c r="Q9765" s="9"/>
      <c r="R9765" s="36"/>
      <c r="V9765" s="36"/>
    </row>
    <row r="9766" spans="1:22" x14ac:dyDescent="0.25">
      <c r="A9766" s="86"/>
      <c r="B9766" s="9"/>
      <c r="C9766" s="9"/>
      <c r="D9766" s="9"/>
      <c r="E9766" s="9"/>
      <c r="F9766" s="9"/>
      <c r="I9766" s="9"/>
      <c r="K9766" s="9"/>
      <c r="L9766" s="9"/>
      <c r="M9766" s="9"/>
      <c r="O9766" s="9"/>
      <c r="P9766" s="9"/>
      <c r="Q9766" s="9"/>
      <c r="R9766" s="36"/>
      <c r="V9766" s="36"/>
    </row>
    <row r="9767" spans="1:22" x14ac:dyDescent="0.25">
      <c r="A9767" s="86"/>
      <c r="B9767" s="9"/>
      <c r="C9767" s="9"/>
      <c r="D9767" s="9"/>
      <c r="E9767" s="9"/>
      <c r="F9767" s="9"/>
      <c r="I9767" s="9"/>
      <c r="K9767" s="9"/>
      <c r="L9767" s="9"/>
      <c r="M9767" s="9"/>
      <c r="O9767" s="9"/>
      <c r="P9767" s="9"/>
      <c r="Q9767" s="9"/>
      <c r="R9767" s="36"/>
      <c r="V9767" s="36"/>
    </row>
    <row r="9768" spans="1:22" x14ac:dyDescent="0.25">
      <c r="A9768" s="86"/>
      <c r="B9768" s="9"/>
      <c r="C9768" s="9"/>
      <c r="D9768" s="9"/>
      <c r="E9768" s="9"/>
      <c r="F9768" s="9"/>
      <c r="I9768" s="9"/>
      <c r="K9768" s="9"/>
      <c r="L9768" s="9"/>
      <c r="M9768" s="9"/>
      <c r="O9768" s="9"/>
      <c r="P9768" s="9"/>
      <c r="Q9768" s="9"/>
      <c r="R9768" s="36"/>
      <c r="V9768" s="36"/>
    </row>
    <row r="9769" spans="1:22" x14ac:dyDescent="0.25">
      <c r="A9769" s="86"/>
      <c r="B9769" s="9"/>
      <c r="C9769" s="9"/>
      <c r="D9769" s="9"/>
      <c r="E9769" s="9"/>
      <c r="F9769" s="9"/>
      <c r="I9769" s="9"/>
      <c r="K9769" s="9"/>
      <c r="L9769" s="9"/>
      <c r="M9769" s="9"/>
      <c r="O9769" s="9"/>
      <c r="P9769" s="9"/>
      <c r="Q9769" s="9"/>
      <c r="R9769" s="36"/>
      <c r="V9769" s="36"/>
    </row>
    <row r="9770" spans="1:22" x14ac:dyDescent="0.25">
      <c r="A9770" s="86"/>
      <c r="B9770" s="9"/>
      <c r="C9770" s="9"/>
      <c r="D9770" s="9"/>
      <c r="E9770" s="9"/>
      <c r="F9770" s="9"/>
      <c r="I9770" s="9"/>
      <c r="K9770" s="9"/>
      <c r="L9770" s="9"/>
      <c r="M9770" s="9"/>
      <c r="O9770" s="9"/>
      <c r="P9770" s="9"/>
      <c r="Q9770" s="9"/>
      <c r="R9770" s="36"/>
      <c r="V9770" s="36"/>
    </row>
    <row r="9771" spans="1:22" x14ac:dyDescent="0.25">
      <c r="A9771" s="86"/>
      <c r="B9771" s="9"/>
      <c r="C9771" s="9"/>
      <c r="D9771" s="9"/>
      <c r="E9771" s="9"/>
      <c r="F9771" s="9"/>
      <c r="I9771" s="9"/>
      <c r="K9771" s="9"/>
      <c r="L9771" s="9"/>
      <c r="M9771" s="9"/>
      <c r="O9771" s="9"/>
      <c r="P9771" s="9"/>
      <c r="Q9771" s="9"/>
      <c r="R9771" s="36"/>
      <c r="V9771" s="36"/>
    </row>
    <row r="9772" spans="1:22" x14ac:dyDescent="0.25">
      <c r="A9772" s="86"/>
      <c r="B9772" s="9"/>
      <c r="C9772" s="9"/>
      <c r="D9772" s="9"/>
      <c r="E9772" s="9"/>
      <c r="F9772" s="9"/>
      <c r="I9772" s="9"/>
      <c r="K9772" s="9"/>
      <c r="L9772" s="9"/>
      <c r="M9772" s="9"/>
      <c r="O9772" s="9"/>
      <c r="P9772" s="9"/>
      <c r="Q9772" s="9"/>
      <c r="R9772" s="36"/>
      <c r="V9772" s="36"/>
    </row>
    <row r="9773" spans="1:22" x14ac:dyDescent="0.25">
      <c r="A9773" s="86"/>
      <c r="B9773" s="9"/>
      <c r="C9773" s="9"/>
      <c r="D9773" s="9"/>
      <c r="E9773" s="9"/>
      <c r="F9773" s="9"/>
      <c r="I9773" s="9"/>
      <c r="K9773" s="9"/>
      <c r="L9773" s="9"/>
      <c r="M9773" s="9"/>
      <c r="O9773" s="9"/>
      <c r="P9773" s="9"/>
      <c r="Q9773" s="9"/>
      <c r="R9773" s="36"/>
      <c r="V9773" s="36"/>
    </row>
    <row r="9774" spans="1:22" x14ac:dyDescent="0.25">
      <c r="A9774" s="86"/>
      <c r="B9774" s="9"/>
      <c r="C9774" s="9"/>
      <c r="D9774" s="9"/>
      <c r="E9774" s="9"/>
      <c r="F9774" s="9"/>
      <c r="I9774" s="9"/>
      <c r="K9774" s="9"/>
      <c r="L9774" s="9"/>
      <c r="M9774" s="9"/>
      <c r="O9774" s="9"/>
      <c r="P9774" s="9"/>
      <c r="Q9774" s="9"/>
      <c r="R9774" s="36"/>
      <c r="V9774" s="36"/>
    </row>
    <row r="9775" spans="1:22" x14ac:dyDescent="0.25">
      <c r="A9775" s="86"/>
      <c r="B9775" s="9"/>
      <c r="C9775" s="9"/>
      <c r="D9775" s="9"/>
      <c r="E9775" s="9"/>
      <c r="F9775" s="9"/>
      <c r="I9775" s="9"/>
      <c r="K9775" s="9"/>
      <c r="L9775" s="9"/>
      <c r="M9775" s="9"/>
      <c r="O9775" s="9"/>
      <c r="P9775" s="9"/>
      <c r="Q9775" s="9"/>
      <c r="R9775" s="36"/>
      <c r="V9775" s="36"/>
    </row>
    <row r="9776" spans="1:22" x14ac:dyDescent="0.25">
      <c r="A9776" s="86"/>
      <c r="B9776" s="9"/>
      <c r="C9776" s="9"/>
      <c r="D9776" s="9"/>
      <c r="E9776" s="9"/>
      <c r="F9776" s="9"/>
      <c r="I9776" s="9"/>
      <c r="K9776" s="9"/>
      <c r="L9776" s="9"/>
      <c r="M9776" s="9"/>
      <c r="O9776" s="9"/>
      <c r="P9776" s="9"/>
      <c r="Q9776" s="9"/>
      <c r="R9776" s="36"/>
      <c r="V9776" s="36"/>
    </row>
    <row r="9777" spans="1:22" x14ac:dyDescent="0.25">
      <c r="A9777" s="86"/>
      <c r="B9777" s="9"/>
      <c r="C9777" s="9"/>
      <c r="D9777" s="9"/>
      <c r="E9777" s="9"/>
      <c r="F9777" s="9"/>
      <c r="I9777" s="9"/>
      <c r="K9777" s="9"/>
      <c r="L9777" s="9"/>
      <c r="M9777" s="9"/>
      <c r="O9777" s="9"/>
      <c r="P9777" s="9"/>
      <c r="Q9777" s="9"/>
      <c r="R9777" s="36"/>
      <c r="V9777" s="36"/>
    </row>
    <row r="9778" spans="1:22" x14ac:dyDescent="0.25">
      <c r="A9778" s="86"/>
      <c r="B9778" s="9"/>
      <c r="C9778" s="9"/>
      <c r="D9778" s="9"/>
      <c r="E9778" s="9"/>
      <c r="F9778" s="9"/>
      <c r="I9778" s="9"/>
      <c r="K9778" s="9"/>
      <c r="L9778" s="9"/>
      <c r="M9778" s="9"/>
      <c r="O9778" s="9"/>
      <c r="P9778" s="9"/>
      <c r="Q9778" s="9"/>
      <c r="R9778" s="36"/>
      <c r="V9778" s="36"/>
    </row>
    <row r="9779" spans="1:22" x14ac:dyDescent="0.25">
      <c r="A9779" s="86"/>
      <c r="B9779" s="9"/>
      <c r="C9779" s="9"/>
      <c r="D9779" s="9"/>
      <c r="E9779" s="9"/>
      <c r="F9779" s="9"/>
      <c r="I9779" s="9"/>
      <c r="K9779" s="9"/>
      <c r="L9779" s="9"/>
      <c r="M9779" s="9"/>
      <c r="O9779" s="9"/>
      <c r="P9779" s="9"/>
      <c r="Q9779" s="9"/>
      <c r="R9779" s="36"/>
      <c r="V9779" s="36"/>
    </row>
    <row r="9780" spans="1:22" x14ac:dyDescent="0.25">
      <c r="A9780" s="86"/>
      <c r="B9780" s="9"/>
      <c r="C9780" s="9"/>
      <c r="D9780" s="9"/>
      <c r="E9780" s="9"/>
      <c r="F9780" s="9"/>
      <c r="I9780" s="9"/>
      <c r="K9780" s="9"/>
      <c r="L9780" s="9"/>
      <c r="M9780" s="9"/>
      <c r="O9780" s="9"/>
      <c r="P9780" s="9"/>
      <c r="Q9780" s="9"/>
      <c r="R9780" s="36"/>
      <c r="V9780" s="36"/>
    </row>
    <row r="9781" spans="1:22" x14ac:dyDescent="0.25">
      <c r="A9781" s="86"/>
      <c r="B9781" s="9"/>
      <c r="C9781" s="9"/>
      <c r="D9781" s="9"/>
      <c r="E9781" s="9"/>
      <c r="F9781" s="9"/>
      <c r="I9781" s="9"/>
      <c r="K9781" s="9"/>
      <c r="L9781" s="9"/>
      <c r="M9781" s="9"/>
      <c r="O9781" s="9"/>
      <c r="P9781" s="9"/>
      <c r="Q9781" s="9"/>
      <c r="R9781" s="36"/>
      <c r="V9781" s="36"/>
    </row>
    <row r="9782" spans="1:22" x14ac:dyDescent="0.25">
      <c r="A9782" s="86"/>
      <c r="B9782" s="9"/>
      <c r="C9782" s="9"/>
      <c r="D9782" s="9"/>
      <c r="E9782" s="9"/>
      <c r="F9782" s="9"/>
      <c r="I9782" s="9"/>
      <c r="K9782" s="9"/>
      <c r="L9782" s="9"/>
      <c r="M9782" s="9"/>
      <c r="O9782" s="9"/>
      <c r="P9782" s="9"/>
      <c r="Q9782" s="9"/>
      <c r="R9782" s="36"/>
      <c r="V9782" s="36"/>
    </row>
    <row r="9783" spans="1:22" x14ac:dyDescent="0.25">
      <c r="A9783" s="86"/>
      <c r="B9783" s="9"/>
      <c r="C9783" s="9"/>
      <c r="D9783" s="9"/>
      <c r="E9783" s="9"/>
      <c r="F9783" s="9"/>
      <c r="I9783" s="9"/>
      <c r="K9783" s="9"/>
      <c r="L9783" s="9"/>
      <c r="M9783" s="9"/>
      <c r="O9783" s="9"/>
      <c r="P9783" s="9"/>
      <c r="Q9783" s="9"/>
      <c r="R9783" s="36"/>
      <c r="V9783" s="36"/>
    </row>
    <row r="9784" spans="1:22" x14ac:dyDescent="0.25">
      <c r="A9784" s="86"/>
      <c r="B9784" s="9"/>
      <c r="C9784" s="9"/>
      <c r="D9784" s="9"/>
      <c r="E9784" s="9"/>
      <c r="F9784" s="9"/>
      <c r="I9784" s="9"/>
      <c r="K9784" s="9"/>
      <c r="L9784" s="9"/>
      <c r="M9784" s="9"/>
      <c r="O9784" s="9"/>
      <c r="P9784" s="9"/>
      <c r="Q9784" s="9"/>
      <c r="R9784" s="36"/>
      <c r="V9784" s="36"/>
    </row>
    <row r="9785" spans="1:22" x14ac:dyDescent="0.25">
      <c r="A9785" s="86"/>
      <c r="B9785" s="9"/>
      <c r="C9785" s="9"/>
      <c r="D9785" s="9"/>
      <c r="E9785" s="9"/>
      <c r="F9785" s="9"/>
      <c r="I9785" s="9"/>
      <c r="K9785" s="9"/>
      <c r="L9785" s="9"/>
      <c r="M9785" s="9"/>
      <c r="O9785" s="9"/>
      <c r="P9785" s="9"/>
      <c r="Q9785" s="9"/>
      <c r="R9785" s="36"/>
      <c r="V9785" s="36"/>
    </row>
    <row r="9786" spans="1:22" x14ac:dyDescent="0.25">
      <c r="A9786" s="86"/>
      <c r="B9786" s="9"/>
      <c r="C9786" s="9"/>
      <c r="D9786" s="9"/>
      <c r="E9786" s="9"/>
      <c r="F9786" s="9"/>
      <c r="I9786" s="9"/>
      <c r="K9786" s="9"/>
      <c r="L9786" s="9"/>
      <c r="M9786" s="9"/>
      <c r="O9786" s="9"/>
      <c r="P9786" s="9"/>
      <c r="Q9786" s="9"/>
      <c r="R9786" s="36"/>
      <c r="V9786" s="36"/>
    </row>
    <row r="9787" spans="1:22" x14ac:dyDescent="0.25">
      <c r="A9787" s="86"/>
      <c r="B9787" s="9"/>
      <c r="C9787" s="9"/>
      <c r="D9787" s="9"/>
      <c r="E9787" s="9"/>
      <c r="F9787" s="9"/>
      <c r="I9787" s="9"/>
      <c r="K9787" s="9"/>
      <c r="L9787" s="9"/>
      <c r="M9787" s="9"/>
      <c r="O9787" s="9"/>
      <c r="P9787" s="9"/>
      <c r="Q9787" s="9"/>
      <c r="R9787" s="36"/>
      <c r="V9787" s="36"/>
    </row>
    <row r="9788" spans="1:22" x14ac:dyDescent="0.25">
      <c r="A9788" s="86"/>
      <c r="B9788" s="9"/>
      <c r="C9788" s="9"/>
      <c r="D9788" s="9"/>
      <c r="E9788" s="9"/>
      <c r="F9788" s="9"/>
      <c r="I9788" s="9"/>
      <c r="K9788" s="9"/>
      <c r="L9788" s="9"/>
      <c r="M9788" s="9"/>
      <c r="O9788" s="9"/>
      <c r="P9788" s="9"/>
      <c r="Q9788" s="9"/>
      <c r="R9788" s="36"/>
      <c r="V9788" s="36"/>
    </row>
    <row r="9789" spans="1:22" x14ac:dyDescent="0.25">
      <c r="A9789" s="86"/>
      <c r="B9789" s="9"/>
      <c r="C9789" s="9"/>
      <c r="D9789" s="9"/>
      <c r="E9789" s="9"/>
      <c r="F9789" s="9"/>
      <c r="I9789" s="9"/>
      <c r="K9789" s="9"/>
      <c r="L9789" s="9"/>
      <c r="M9789" s="9"/>
      <c r="O9789" s="9"/>
      <c r="P9789" s="9"/>
      <c r="Q9789" s="9"/>
      <c r="R9789" s="36"/>
      <c r="V9789" s="36"/>
    </row>
    <row r="9790" spans="1:22" x14ac:dyDescent="0.25">
      <c r="A9790" s="86"/>
      <c r="B9790" s="9"/>
      <c r="C9790" s="9"/>
      <c r="D9790" s="9"/>
      <c r="E9790" s="9"/>
      <c r="F9790" s="9"/>
      <c r="I9790" s="9"/>
      <c r="K9790" s="9"/>
      <c r="L9790" s="9"/>
      <c r="M9790" s="9"/>
      <c r="O9790" s="9"/>
      <c r="P9790" s="9"/>
      <c r="Q9790" s="9"/>
      <c r="R9790" s="36"/>
      <c r="V9790" s="36"/>
    </row>
    <row r="9791" spans="1:22" x14ac:dyDescent="0.25">
      <c r="A9791" s="86"/>
      <c r="B9791" s="9"/>
      <c r="C9791" s="9"/>
      <c r="D9791" s="9"/>
      <c r="E9791" s="9"/>
      <c r="F9791" s="9"/>
      <c r="I9791" s="9"/>
      <c r="K9791" s="9"/>
      <c r="L9791" s="9"/>
      <c r="M9791" s="9"/>
      <c r="O9791" s="9"/>
      <c r="P9791" s="9"/>
      <c r="Q9791" s="9"/>
      <c r="R9791" s="36"/>
      <c r="V9791" s="36"/>
    </row>
    <row r="9792" spans="1:22" x14ac:dyDescent="0.25">
      <c r="A9792" s="86"/>
      <c r="B9792" s="9"/>
      <c r="C9792" s="9"/>
      <c r="D9792" s="9"/>
      <c r="E9792" s="9"/>
      <c r="F9792" s="9"/>
      <c r="I9792" s="9"/>
      <c r="K9792" s="9"/>
      <c r="L9792" s="9"/>
      <c r="M9792" s="9"/>
      <c r="O9792" s="9"/>
      <c r="P9792" s="9"/>
      <c r="Q9792" s="9"/>
      <c r="R9792" s="36"/>
      <c r="V9792" s="36"/>
    </row>
    <row r="9793" spans="1:22" x14ac:dyDescent="0.25">
      <c r="A9793" s="86"/>
      <c r="B9793" s="9"/>
      <c r="C9793" s="9"/>
      <c r="D9793" s="9"/>
      <c r="E9793" s="9"/>
      <c r="F9793" s="9"/>
      <c r="I9793" s="9"/>
      <c r="K9793" s="9"/>
      <c r="L9793" s="9"/>
      <c r="M9793" s="9"/>
      <c r="O9793" s="9"/>
      <c r="P9793" s="9"/>
      <c r="Q9793" s="9"/>
      <c r="R9793" s="36"/>
      <c r="V9793" s="36"/>
    </row>
    <row r="9794" spans="1:22" x14ac:dyDescent="0.25">
      <c r="A9794" s="86"/>
      <c r="B9794" s="9"/>
      <c r="C9794" s="9"/>
      <c r="D9794" s="9"/>
      <c r="E9794" s="9"/>
      <c r="F9794" s="9"/>
      <c r="I9794" s="9"/>
      <c r="K9794" s="9"/>
      <c r="L9794" s="9"/>
      <c r="M9794" s="9"/>
      <c r="O9794" s="9"/>
      <c r="P9794" s="9"/>
      <c r="Q9794" s="9"/>
      <c r="R9794" s="36"/>
      <c r="V9794" s="36"/>
    </row>
    <row r="9795" spans="1:22" x14ac:dyDescent="0.25">
      <c r="A9795" s="86"/>
      <c r="B9795" s="9"/>
      <c r="C9795" s="9"/>
      <c r="D9795" s="9"/>
      <c r="E9795" s="9"/>
      <c r="F9795" s="9"/>
      <c r="I9795" s="9"/>
      <c r="K9795" s="9"/>
      <c r="L9795" s="9"/>
      <c r="M9795" s="9"/>
      <c r="O9795" s="9"/>
      <c r="P9795" s="9"/>
      <c r="Q9795" s="9"/>
      <c r="R9795" s="36"/>
      <c r="V9795" s="36"/>
    </row>
    <row r="9796" spans="1:22" x14ac:dyDescent="0.25">
      <c r="A9796" s="86"/>
      <c r="B9796" s="9"/>
      <c r="C9796" s="9"/>
      <c r="D9796" s="9"/>
      <c r="E9796" s="9"/>
      <c r="F9796" s="9"/>
      <c r="I9796" s="9"/>
      <c r="K9796" s="9"/>
      <c r="L9796" s="9"/>
      <c r="M9796" s="9"/>
      <c r="O9796" s="9"/>
      <c r="P9796" s="9"/>
      <c r="Q9796" s="9"/>
      <c r="R9796" s="36"/>
      <c r="V9796" s="36"/>
    </row>
    <row r="9797" spans="1:22" x14ac:dyDescent="0.25">
      <c r="A9797" s="86"/>
      <c r="B9797" s="9"/>
      <c r="C9797" s="9"/>
      <c r="D9797" s="9"/>
      <c r="E9797" s="9"/>
      <c r="F9797" s="9"/>
      <c r="I9797" s="9"/>
      <c r="K9797" s="9"/>
      <c r="L9797" s="9"/>
      <c r="M9797" s="9"/>
      <c r="O9797" s="9"/>
      <c r="P9797" s="9"/>
      <c r="Q9797" s="9"/>
      <c r="R9797" s="36"/>
      <c r="V9797" s="36"/>
    </row>
    <row r="9798" spans="1:22" x14ac:dyDescent="0.25">
      <c r="A9798" s="86"/>
      <c r="B9798" s="9"/>
      <c r="C9798" s="9"/>
      <c r="D9798" s="9"/>
      <c r="E9798" s="9"/>
      <c r="F9798" s="9"/>
      <c r="I9798" s="9"/>
      <c r="K9798" s="9"/>
      <c r="L9798" s="9"/>
      <c r="M9798" s="9"/>
      <c r="O9798" s="9"/>
      <c r="P9798" s="9"/>
      <c r="Q9798" s="9"/>
      <c r="R9798" s="36"/>
      <c r="V9798" s="36"/>
    </row>
    <row r="9799" spans="1:22" x14ac:dyDescent="0.25">
      <c r="A9799" s="86"/>
      <c r="B9799" s="9"/>
      <c r="C9799" s="9"/>
      <c r="D9799" s="9"/>
      <c r="E9799" s="9"/>
      <c r="F9799" s="9"/>
      <c r="I9799" s="9"/>
      <c r="K9799" s="9"/>
      <c r="L9799" s="9"/>
      <c r="M9799" s="9"/>
      <c r="O9799" s="9"/>
      <c r="P9799" s="9"/>
      <c r="Q9799" s="9"/>
      <c r="R9799" s="36"/>
      <c r="V9799" s="36"/>
    </row>
    <row r="9800" spans="1:22" x14ac:dyDescent="0.25">
      <c r="A9800" s="86"/>
      <c r="B9800" s="9"/>
      <c r="C9800" s="9"/>
      <c r="D9800" s="9"/>
      <c r="E9800" s="9"/>
      <c r="F9800" s="9"/>
      <c r="I9800" s="9"/>
      <c r="K9800" s="9"/>
      <c r="L9800" s="9"/>
      <c r="M9800" s="9"/>
      <c r="O9800" s="9"/>
      <c r="P9800" s="9"/>
      <c r="Q9800" s="9"/>
      <c r="R9800" s="36"/>
      <c r="V9800" s="36"/>
    </row>
    <row r="9801" spans="1:22" x14ac:dyDescent="0.25">
      <c r="A9801" s="86"/>
      <c r="B9801" s="9"/>
      <c r="C9801" s="9"/>
      <c r="D9801" s="9"/>
      <c r="E9801" s="9"/>
      <c r="F9801" s="9"/>
      <c r="I9801" s="9"/>
      <c r="K9801" s="9"/>
      <c r="L9801" s="9"/>
      <c r="M9801" s="9"/>
      <c r="O9801" s="9"/>
      <c r="P9801" s="9"/>
      <c r="Q9801" s="9"/>
      <c r="R9801" s="36"/>
      <c r="V9801" s="36"/>
    </row>
    <row r="9802" spans="1:22" x14ac:dyDescent="0.25">
      <c r="A9802" s="86"/>
      <c r="B9802" s="9"/>
      <c r="C9802" s="9"/>
      <c r="D9802" s="9"/>
      <c r="E9802" s="9"/>
      <c r="F9802" s="9"/>
      <c r="I9802" s="9"/>
      <c r="K9802" s="9"/>
      <c r="L9802" s="9"/>
      <c r="M9802" s="9"/>
      <c r="O9802" s="9"/>
      <c r="P9802" s="9"/>
      <c r="Q9802" s="9"/>
      <c r="R9802" s="36"/>
      <c r="V9802" s="36"/>
    </row>
    <row r="9803" spans="1:22" x14ac:dyDescent="0.25">
      <c r="A9803" s="86"/>
      <c r="B9803" s="9"/>
      <c r="C9803" s="9"/>
      <c r="D9803" s="9"/>
      <c r="E9803" s="9"/>
      <c r="F9803" s="9"/>
      <c r="I9803" s="9"/>
      <c r="K9803" s="9"/>
      <c r="L9803" s="9"/>
      <c r="M9803" s="9"/>
      <c r="O9803" s="9"/>
      <c r="P9803" s="9"/>
      <c r="Q9803" s="9"/>
      <c r="R9803" s="36"/>
      <c r="V9803" s="36"/>
    </row>
    <row r="9804" spans="1:22" x14ac:dyDescent="0.25">
      <c r="A9804" s="86"/>
      <c r="B9804" s="9"/>
      <c r="C9804" s="9"/>
      <c r="D9804" s="9"/>
      <c r="E9804" s="9"/>
      <c r="F9804" s="9"/>
      <c r="I9804" s="9"/>
      <c r="K9804" s="9"/>
      <c r="L9804" s="9"/>
      <c r="M9804" s="9"/>
      <c r="O9804" s="9"/>
      <c r="P9804" s="9"/>
      <c r="Q9804" s="9"/>
      <c r="R9804" s="36"/>
      <c r="V9804" s="36"/>
    </row>
    <row r="9805" spans="1:22" x14ac:dyDescent="0.25">
      <c r="A9805" s="86"/>
      <c r="B9805" s="9"/>
      <c r="C9805" s="9"/>
      <c r="D9805" s="9"/>
      <c r="E9805" s="9"/>
      <c r="F9805" s="9"/>
      <c r="I9805" s="9"/>
      <c r="K9805" s="9"/>
      <c r="L9805" s="9"/>
      <c r="M9805" s="9"/>
      <c r="O9805" s="9"/>
      <c r="P9805" s="9"/>
      <c r="Q9805" s="9"/>
      <c r="R9805" s="36"/>
      <c r="V9805" s="36"/>
    </row>
    <row r="9806" spans="1:22" x14ac:dyDescent="0.25">
      <c r="A9806" s="86"/>
      <c r="B9806" s="9"/>
      <c r="C9806" s="9"/>
      <c r="D9806" s="9"/>
      <c r="E9806" s="9"/>
      <c r="F9806" s="9"/>
      <c r="I9806" s="9"/>
      <c r="K9806" s="9"/>
      <c r="L9806" s="9"/>
      <c r="M9806" s="9"/>
      <c r="O9806" s="9"/>
      <c r="P9806" s="9"/>
      <c r="Q9806" s="9"/>
      <c r="R9806" s="36"/>
      <c r="V9806" s="36"/>
    </row>
    <row r="9807" spans="1:22" x14ac:dyDescent="0.25">
      <c r="A9807" s="86"/>
      <c r="B9807" s="9"/>
      <c r="C9807" s="9"/>
      <c r="D9807" s="9"/>
      <c r="E9807" s="9"/>
      <c r="F9807" s="9"/>
      <c r="I9807" s="9"/>
      <c r="K9807" s="9"/>
      <c r="L9807" s="9"/>
      <c r="M9807" s="9"/>
      <c r="O9807" s="9"/>
      <c r="P9807" s="9"/>
      <c r="Q9807" s="9"/>
      <c r="R9807" s="36"/>
      <c r="V9807" s="36"/>
    </row>
    <row r="9808" spans="1:22" x14ac:dyDescent="0.25">
      <c r="A9808" s="86"/>
      <c r="B9808" s="9"/>
      <c r="C9808" s="9"/>
      <c r="D9808" s="9"/>
      <c r="E9808" s="9"/>
      <c r="F9808" s="9"/>
      <c r="I9808" s="9"/>
      <c r="K9808" s="9"/>
      <c r="L9808" s="9"/>
      <c r="M9808" s="9"/>
      <c r="O9808" s="9"/>
      <c r="P9808" s="9"/>
      <c r="Q9808" s="9"/>
      <c r="R9808" s="36"/>
      <c r="V9808" s="36"/>
    </row>
    <row r="9809" spans="1:22" x14ac:dyDescent="0.25">
      <c r="A9809" s="86"/>
      <c r="B9809" s="9"/>
      <c r="C9809" s="9"/>
      <c r="D9809" s="9"/>
      <c r="E9809" s="9"/>
      <c r="F9809" s="9"/>
      <c r="I9809" s="9"/>
      <c r="K9809" s="9"/>
      <c r="L9809" s="9"/>
      <c r="M9809" s="9"/>
      <c r="O9809" s="9"/>
      <c r="P9809" s="9"/>
      <c r="Q9809" s="9"/>
      <c r="R9809" s="36"/>
      <c r="V9809" s="36"/>
    </row>
    <row r="9810" spans="1:22" x14ac:dyDescent="0.25">
      <c r="A9810" s="86"/>
      <c r="B9810" s="9"/>
      <c r="C9810" s="9"/>
      <c r="D9810" s="9"/>
      <c r="E9810" s="9"/>
      <c r="F9810" s="9"/>
      <c r="I9810" s="9"/>
      <c r="K9810" s="9"/>
      <c r="L9810" s="9"/>
      <c r="M9810" s="9"/>
      <c r="O9810" s="9"/>
      <c r="P9810" s="9"/>
      <c r="Q9810" s="9"/>
      <c r="R9810" s="36"/>
      <c r="V9810" s="36"/>
    </row>
    <row r="9811" spans="1:22" x14ac:dyDescent="0.25">
      <c r="A9811" s="86"/>
      <c r="B9811" s="9"/>
      <c r="C9811" s="9"/>
      <c r="D9811" s="9"/>
      <c r="E9811" s="9"/>
      <c r="F9811" s="9"/>
      <c r="I9811" s="9"/>
      <c r="K9811" s="9"/>
      <c r="L9811" s="9"/>
      <c r="M9811" s="9"/>
      <c r="O9811" s="9"/>
      <c r="P9811" s="9"/>
      <c r="Q9811" s="9"/>
      <c r="R9811" s="36"/>
      <c r="V9811" s="36"/>
    </row>
    <row r="9812" spans="1:22" x14ac:dyDescent="0.25">
      <c r="A9812" s="86"/>
      <c r="B9812" s="9"/>
      <c r="C9812" s="9"/>
      <c r="D9812" s="9"/>
      <c r="E9812" s="9"/>
      <c r="F9812" s="9"/>
      <c r="I9812" s="9"/>
      <c r="K9812" s="9"/>
      <c r="L9812" s="9"/>
      <c r="M9812" s="9"/>
      <c r="O9812" s="9"/>
      <c r="P9812" s="9"/>
      <c r="Q9812" s="9"/>
      <c r="R9812" s="36"/>
      <c r="V9812" s="36"/>
    </row>
    <row r="9813" spans="1:22" x14ac:dyDescent="0.25">
      <c r="A9813" s="86"/>
      <c r="B9813" s="9"/>
      <c r="C9813" s="9"/>
      <c r="D9813" s="9"/>
      <c r="E9813" s="9"/>
      <c r="F9813" s="9"/>
      <c r="I9813" s="9"/>
      <c r="K9813" s="9"/>
      <c r="L9813" s="9"/>
      <c r="M9813" s="9"/>
      <c r="O9813" s="9"/>
      <c r="P9813" s="9"/>
      <c r="Q9813" s="9"/>
      <c r="R9813" s="36"/>
      <c r="V9813" s="36"/>
    </row>
    <row r="9814" spans="1:22" x14ac:dyDescent="0.25">
      <c r="A9814" s="86"/>
      <c r="B9814" s="9"/>
      <c r="C9814" s="9"/>
      <c r="D9814" s="9"/>
      <c r="E9814" s="9"/>
      <c r="F9814" s="9"/>
      <c r="I9814" s="9"/>
      <c r="K9814" s="9"/>
      <c r="L9814" s="9"/>
      <c r="M9814" s="9"/>
      <c r="O9814" s="9"/>
      <c r="P9814" s="9"/>
      <c r="Q9814" s="9"/>
      <c r="R9814" s="36"/>
      <c r="V9814" s="36"/>
    </row>
    <row r="9815" spans="1:22" x14ac:dyDescent="0.25">
      <c r="A9815" s="86"/>
      <c r="B9815" s="9"/>
      <c r="C9815" s="9"/>
      <c r="D9815" s="9"/>
      <c r="E9815" s="9"/>
      <c r="F9815" s="9"/>
      <c r="I9815" s="9"/>
      <c r="K9815" s="9"/>
      <c r="L9815" s="9"/>
      <c r="M9815" s="9"/>
      <c r="O9815" s="9"/>
      <c r="P9815" s="9"/>
      <c r="Q9815" s="9"/>
      <c r="R9815" s="36"/>
      <c r="V9815" s="36"/>
    </row>
    <row r="9816" spans="1:22" x14ac:dyDescent="0.25">
      <c r="A9816" s="86"/>
      <c r="B9816" s="9"/>
      <c r="C9816" s="9"/>
      <c r="D9816" s="9"/>
      <c r="E9816" s="9"/>
      <c r="F9816" s="9"/>
      <c r="I9816" s="9"/>
      <c r="K9816" s="9"/>
      <c r="L9816" s="9"/>
      <c r="M9816" s="9"/>
      <c r="O9816" s="9"/>
      <c r="P9816" s="9"/>
      <c r="Q9816" s="9"/>
      <c r="R9816" s="36"/>
      <c r="V9816" s="36"/>
    </row>
    <row r="9817" spans="1:22" x14ac:dyDescent="0.25">
      <c r="A9817" s="86"/>
      <c r="B9817" s="9"/>
      <c r="C9817" s="9"/>
      <c r="D9817" s="9"/>
      <c r="E9817" s="9"/>
      <c r="F9817" s="9"/>
      <c r="I9817" s="9"/>
      <c r="K9817" s="9"/>
      <c r="L9817" s="9"/>
      <c r="M9817" s="9"/>
      <c r="O9817" s="9"/>
      <c r="P9817" s="9"/>
      <c r="Q9817" s="9"/>
      <c r="R9817" s="36"/>
      <c r="V9817" s="36"/>
    </row>
    <row r="9818" spans="1:22" x14ac:dyDescent="0.25">
      <c r="A9818" s="86"/>
      <c r="B9818" s="9"/>
      <c r="C9818" s="9"/>
      <c r="D9818" s="9"/>
      <c r="E9818" s="9"/>
      <c r="F9818" s="9"/>
      <c r="I9818" s="9"/>
      <c r="K9818" s="9"/>
      <c r="L9818" s="9"/>
      <c r="M9818" s="9"/>
      <c r="O9818" s="9"/>
      <c r="P9818" s="9"/>
      <c r="Q9818" s="9"/>
      <c r="R9818" s="36"/>
      <c r="V9818" s="36"/>
    </row>
    <row r="9819" spans="1:22" x14ac:dyDescent="0.25">
      <c r="A9819" s="86"/>
      <c r="B9819" s="9"/>
      <c r="C9819" s="9"/>
      <c r="D9819" s="9"/>
      <c r="E9819" s="9"/>
      <c r="F9819" s="9"/>
      <c r="I9819" s="9"/>
      <c r="K9819" s="9"/>
      <c r="L9819" s="9"/>
      <c r="M9819" s="9"/>
      <c r="O9819" s="9"/>
      <c r="P9819" s="9"/>
      <c r="Q9819" s="9"/>
      <c r="R9819" s="36"/>
      <c r="V9819" s="36"/>
    </row>
    <row r="9820" spans="1:22" x14ac:dyDescent="0.25">
      <c r="A9820" s="86"/>
      <c r="B9820" s="9"/>
      <c r="C9820" s="9"/>
      <c r="D9820" s="9"/>
      <c r="E9820" s="9"/>
      <c r="F9820" s="9"/>
      <c r="I9820" s="9"/>
      <c r="K9820" s="9"/>
      <c r="L9820" s="9"/>
      <c r="M9820" s="9"/>
      <c r="O9820" s="9"/>
      <c r="P9820" s="9"/>
      <c r="Q9820" s="9"/>
      <c r="R9820" s="36"/>
      <c r="V9820" s="36"/>
    </row>
    <row r="9821" spans="1:22" x14ac:dyDescent="0.25">
      <c r="A9821" s="86"/>
      <c r="B9821" s="9"/>
      <c r="C9821" s="9"/>
      <c r="D9821" s="9"/>
      <c r="E9821" s="9"/>
      <c r="F9821" s="9"/>
      <c r="I9821" s="9"/>
      <c r="K9821" s="9"/>
      <c r="L9821" s="9"/>
      <c r="M9821" s="9"/>
      <c r="O9821" s="9"/>
      <c r="P9821" s="9"/>
      <c r="Q9821" s="9"/>
      <c r="R9821" s="36"/>
      <c r="V9821" s="36"/>
    </row>
    <row r="9822" spans="1:22" x14ac:dyDescent="0.25">
      <c r="A9822" s="86"/>
      <c r="B9822" s="9"/>
      <c r="C9822" s="9"/>
      <c r="D9822" s="9"/>
      <c r="E9822" s="9"/>
      <c r="F9822" s="9"/>
      <c r="I9822" s="9"/>
      <c r="K9822" s="9"/>
      <c r="L9822" s="9"/>
      <c r="M9822" s="9"/>
      <c r="O9822" s="9"/>
      <c r="P9822" s="9"/>
      <c r="Q9822" s="9"/>
      <c r="R9822" s="36"/>
      <c r="V9822" s="36"/>
    </row>
    <row r="9823" spans="1:22" x14ac:dyDescent="0.25">
      <c r="A9823" s="86"/>
      <c r="B9823" s="9"/>
      <c r="C9823" s="9"/>
      <c r="D9823" s="9"/>
      <c r="E9823" s="9"/>
      <c r="F9823" s="9"/>
      <c r="I9823" s="9"/>
      <c r="K9823" s="9"/>
      <c r="L9823" s="9"/>
      <c r="M9823" s="9"/>
      <c r="O9823" s="9"/>
      <c r="P9823" s="9"/>
      <c r="Q9823" s="9"/>
      <c r="R9823" s="36"/>
      <c r="V9823" s="36"/>
    </row>
    <row r="9824" spans="1:22" x14ac:dyDescent="0.25">
      <c r="A9824" s="86"/>
      <c r="B9824" s="9"/>
      <c r="C9824" s="9"/>
      <c r="D9824" s="9"/>
      <c r="E9824" s="9"/>
      <c r="F9824" s="9"/>
      <c r="I9824" s="9"/>
      <c r="K9824" s="9"/>
      <c r="L9824" s="9"/>
      <c r="M9824" s="9"/>
      <c r="O9824" s="9"/>
      <c r="P9824" s="9"/>
      <c r="Q9824" s="9"/>
      <c r="R9824" s="36"/>
      <c r="V9824" s="36"/>
    </row>
    <row r="9825" spans="1:22" x14ac:dyDescent="0.25">
      <c r="A9825" s="86"/>
      <c r="B9825" s="9"/>
      <c r="C9825" s="9"/>
      <c r="D9825" s="9"/>
      <c r="E9825" s="9"/>
      <c r="F9825" s="9"/>
      <c r="I9825" s="9"/>
      <c r="K9825" s="9"/>
      <c r="L9825" s="9"/>
      <c r="M9825" s="9"/>
      <c r="O9825" s="9"/>
      <c r="P9825" s="9"/>
      <c r="Q9825" s="9"/>
      <c r="R9825" s="36"/>
      <c r="V9825" s="36"/>
    </row>
    <row r="9826" spans="1:22" x14ac:dyDescent="0.25">
      <c r="A9826" s="86"/>
      <c r="B9826" s="9"/>
      <c r="C9826" s="9"/>
      <c r="D9826" s="9"/>
      <c r="E9826" s="9"/>
      <c r="F9826" s="9"/>
      <c r="I9826" s="9"/>
      <c r="K9826" s="9"/>
      <c r="L9826" s="9"/>
      <c r="M9826" s="9"/>
      <c r="O9826" s="9"/>
      <c r="P9826" s="9"/>
      <c r="Q9826" s="9"/>
      <c r="R9826" s="36"/>
      <c r="V9826" s="36"/>
    </row>
    <row r="9827" spans="1:22" x14ac:dyDescent="0.25">
      <c r="A9827" s="86"/>
      <c r="B9827" s="9"/>
      <c r="C9827" s="9"/>
      <c r="D9827" s="9"/>
      <c r="E9827" s="9"/>
      <c r="F9827" s="9"/>
      <c r="I9827" s="9"/>
      <c r="K9827" s="9"/>
      <c r="L9827" s="9"/>
      <c r="M9827" s="9"/>
      <c r="O9827" s="9"/>
      <c r="P9827" s="9"/>
      <c r="Q9827" s="9"/>
      <c r="R9827" s="36"/>
      <c r="V9827" s="36"/>
    </row>
    <row r="9828" spans="1:22" x14ac:dyDescent="0.25">
      <c r="A9828" s="86"/>
      <c r="B9828" s="9"/>
      <c r="C9828" s="9"/>
      <c r="D9828" s="9"/>
      <c r="E9828" s="9"/>
      <c r="F9828" s="9"/>
      <c r="I9828" s="9"/>
      <c r="K9828" s="9"/>
      <c r="L9828" s="9"/>
      <c r="M9828" s="9"/>
      <c r="O9828" s="9"/>
      <c r="P9828" s="9"/>
      <c r="Q9828" s="9"/>
      <c r="R9828" s="36"/>
      <c r="V9828" s="36"/>
    </row>
    <row r="9829" spans="1:22" x14ac:dyDescent="0.25">
      <c r="A9829" s="86"/>
      <c r="B9829" s="9"/>
      <c r="C9829" s="9"/>
      <c r="D9829" s="9"/>
      <c r="E9829" s="9"/>
      <c r="F9829" s="9"/>
      <c r="I9829" s="9"/>
      <c r="K9829" s="9"/>
      <c r="L9829" s="9"/>
      <c r="M9829" s="9"/>
      <c r="O9829" s="9"/>
      <c r="P9829" s="9"/>
      <c r="Q9829" s="9"/>
      <c r="R9829" s="36"/>
      <c r="V9829" s="36"/>
    </row>
    <row r="9830" spans="1:22" x14ac:dyDescent="0.25">
      <c r="A9830" s="86"/>
      <c r="B9830" s="9"/>
      <c r="C9830" s="9"/>
      <c r="D9830" s="9"/>
      <c r="E9830" s="9"/>
      <c r="F9830" s="9"/>
      <c r="I9830" s="9"/>
      <c r="K9830" s="9"/>
      <c r="L9830" s="9"/>
      <c r="M9830" s="9"/>
      <c r="O9830" s="9"/>
      <c r="P9830" s="9"/>
      <c r="Q9830" s="9"/>
      <c r="R9830" s="36"/>
      <c r="V9830" s="36"/>
    </row>
    <row r="9831" spans="1:22" x14ac:dyDescent="0.25">
      <c r="A9831" s="86"/>
      <c r="B9831" s="9"/>
      <c r="C9831" s="9"/>
      <c r="D9831" s="9"/>
      <c r="E9831" s="9"/>
      <c r="F9831" s="9"/>
      <c r="I9831" s="9"/>
      <c r="K9831" s="9"/>
      <c r="L9831" s="9"/>
      <c r="M9831" s="9"/>
      <c r="O9831" s="9"/>
      <c r="P9831" s="9"/>
      <c r="Q9831" s="9"/>
      <c r="R9831" s="36"/>
      <c r="V9831" s="36"/>
    </row>
    <row r="9832" spans="1:22" x14ac:dyDescent="0.25">
      <c r="A9832" s="86"/>
      <c r="B9832" s="9"/>
      <c r="C9832" s="9"/>
      <c r="D9832" s="9"/>
      <c r="E9832" s="9"/>
      <c r="F9832" s="9"/>
      <c r="I9832" s="9"/>
      <c r="K9832" s="9"/>
      <c r="L9832" s="9"/>
      <c r="M9832" s="9"/>
      <c r="O9832" s="9"/>
      <c r="P9832" s="9"/>
      <c r="Q9832" s="9"/>
      <c r="R9832" s="36"/>
      <c r="V9832" s="36"/>
    </row>
    <row r="9833" spans="1:22" x14ac:dyDescent="0.25">
      <c r="A9833" s="86"/>
      <c r="B9833" s="9"/>
      <c r="C9833" s="9"/>
      <c r="D9833" s="9"/>
      <c r="E9833" s="9"/>
      <c r="F9833" s="9"/>
      <c r="I9833" s="9"/>
      <c r="K9833" s="9"/>
      <c r="L9833" s="9"/>
      <c r="M9833" s="9"/>
      <c r="O9833" s="9"/>
      <c r="P9833" s="9"/>
      <c r="Q9833" s="9"/>
      <c r="R9833" s="36"/>
      <c r="V9833" s="36"/>
    </row>
    <row r="9834" spans="1:22" x14ac:dyDescent="0.25">
      <c r="A9834" s="86"/>
      <c r="B9834" s="9"/>
      <c r="C9834" s="9"/>
      <c r="D9834" s="9"/>
      <c r="E9834" s="9"/>
      <c r="F9834" s="9"/>
      <c r="I9834" s="9"/>
      <c r="K9834" s="9"/>
      <c r="L9834" s="9"/>
      <c r="M9834" s="9"/>
      <c r="O9834" s="9"/>
      <c r="P9834" s="9"/>
      <c r="Q9834" s="9"/>
      <c r="R9834" s="36"/>
      <c r="V9834" s="36"/>
    </row>
    <row r="9835" spans="1:22" x14ac:dyDescent="0.25">
      <c r="A9835" s="86"/>
      <c r="B9835" s="9"/>
      <c r="C9835" s="9"/>
      <c r="D9835" s="9"/>
      <c r="E9835" s="9"/>
      <c r="F9835" s="9"/>
      <c r="I9835" s="9"/>
      <c r="K9835" s="9"/>
      <c r="L9835" s="9"/>
      <c r="M9835" s="9"/>
      <c r="O9835" s="9"/>
      <c r="P9835" s="9"/>
      <c r="Q9835" s="9"/>
      <c r="R9835" s="36"/>
      <c r="V9835" s="36"/>
    </row>
    <row r="9836" spans="1:22" x14ac:dyDescent="0.25">
      <c r="A9836" s="86"/>
      <c r="B9836" s="9"/>
      <c r="C9836" s="9"/>
      <c r="D9836" s="9"/>
      <c r="E9836" s="9"/>
      <c r="F9836" s="9"/>
      <c r="I9836" s="9"/>
      <c r="K9836" s="9"/>
      <c r="L9836" s="9"/>
      <c r="M9836" s="9"/>
      <c r="O9836" s="9"/>
      <c r="P9836" s="9"/>
      <c r="Q9836" s="9"/>
      <c r="R9836" s="36"/>
      <c r="V9836" s="36"/>
    </row>
    <row r="9837" spans="1:22" x14ac:dyDescent="0.25">
      <c r="A9837" s="86"/>
      <c r="B9837" s="9"/>
      <c r="C9837" s="9"/>
      <c r="D9837" s="9"/>
      <c r="E9837" s="9"/>
      <c r="F9837" s="9"/>
      <c r="I9837" s="9"/>
      <c r="K9837" s="9"/>
      <c r="L9837" s="9"/>
      <c r="M9837" s="9"/>
      <c r="O9837" s="9"/>
      <c r="P9837" s="9"/>
      <c r="Q9837" s="9"/>
      <c r="R9837" s="36"/>
      <c r="V9837" s="36"/>
    </row>
    <row r="9838" spans="1:22" x14ac:dyDescent="0.25">
      <c r="A9838" s="86"/>
      <c r="B9838" s="9"/>
      <c r="C9838" s="9"/>
      <c r="D9838" s="9"/>
      <c r="E9838" s="9"/>
      <c r="F9838" s="9"/>
      <c r="I9838" s="9"/>
      <c r="K9838" s="9"/>
      <c r="L9838" s="9"/>
      <c r="M9838" s="9"/>
      <c r="O9838" s="9"/>
      <c r="P9838" s="9"/>
      <c r="Q9838" s="9"/>
      <c r="R9838" s="36"/>
      <c r="V9838" s="36"/>
    </row>
    <row r="9839" spans="1:22" x14ac:dyDescent="0.25">
      <c r="A9839" s="86"/>
      <c r="B9839" s="9"/>
      <c r="C9839" s="9"/>
      <c r="D9839" s="9"/>
      <c r="E9839" s="9"/>
      <c r="F9839" s="9"/>
      <c r="I9839" s="9"/>
      <c r="K9839" s="9"/>
      <c r="L9839" s="9"/>
      <c r="M9839" s="9"/>
      <c r="O9839" s="9"/>
      <c r="P9839" s="9"/>
      <c r="Q9839" s="9"/>
      <c r="R9839" s="36"/>
      <c r="V9839" s="36"/>
    </row>
    <row r="9840" spans="1:22" x14ac:dyDescent="0.25">
      <c r="A9840" s="86"/>
      <c r="B9840" s="9"/>
      <c r="C9840" s="9"/>
      <c r="D9840" s="9"/>
      <c r="E9840" s="9"/>
      <c r="F9840" s="9"/>
      <c r="I9840" s="9"/>
      <c r="K9840" s="9"/>
      <c r="L9840" s="9"/>
      <c r="M9840" s="9"/>
      <c r="O9840" s="9"/>
      <c r="P9840" s="9"/>
      <c r="Q9840" s="9"/>
      <c r="R9840" s="36"/>
      <c r="V9840" s="36"/>
    </row>
    <row r="9841" spans="1:22" x14ac:dyDescent="0.25">
      <c r="A9841" s="86"/>
      <c r="B9841" s="9"/>
      <c r="C9841" s="9"/>
      <c r="D9841" s="9"/>
      <c r="E9841" s="9"/>
      <c r="F9841" s="9"/>
      <c r="I9841" s="9"/>
      <c r="K9841" s="9"/>
      <c r="L9841" s="9"/>
      <c r="M9841" s="9"/>
      <c r="O9841" s="9"/>
      <c r="P9841" s="9"/>
      <c r="Q9841" s="9"/>
      <c r="R9841" s="36"/>
      <c r="V9841" s="36"/>
    </row>
    <row r="9842" spans="1:22" x14ac:dyDescent="0.25">
      <c r="A9842" s="86"/>
      <c r="B9842" s="9"/>
      <c r="C9842" s="9"/>
      <c r="D9842" s="9"/>
      <c r="E9842" s="9"/>
      <c r="F9842" s="9"/>
      <c r="I9842" s="9"/>
      <c r="K9842" s="9"/>
      <c r="L9842" s="9"/>
      <c r="M9842" s="9"/>
      <c r="O9842" s="9"/>
      <c r="P9842" s="9"/>
      <c r="Q9842" s="9"/>
      <c r="R9842" s="36"/>
      <c r="V9842" s="36"/>
    </row>
    <row r="9843" spans="1:22" x14ac:dyDescent="0.25">
      <c r="A9843" s="86"/>
      <c r="B9843" s="9"/>
      <c r="C9843" s="9"/>
      <c r="D9843" s="9"/>
      <c r="E9843" s="9"/>
      <c r="F9843" s="9"/>
      <c r="I9843" s="9"/>
      <c r="K9843" s="9"/>
      <c r="L9843" s="9"/>
      <c r="M9843" s="9"/>
      <c r="O9843" s="9"/>
      <c r="P9843" s="9"/>
      <c r="Q9843" s="9"/>
      <c r="R9843" s="36"/>
      <c r="V9843" s="36"/>
    </row>
    <row r="9844" spans="1:22" x14ac:dyDescent="0.25">
      <c r="A9844" s="86"/>
      <c r="B9844" s="9"/>
      <c r="C9844" s="9"/>
      <c r="D9844" s="9"/>
      <c r="E9844" s="9"/>
      <c r="F9844" s="9"/>
      <c r="I9844" s="9"/>
      <c r="K9844" s="9"/>
      <c r="L9844" s="9"/>
      <c r="M9844" s="9"/>
      <c r="O9844" s="9"/>
      <c r="P9844" s="9"/>
      <c r="Q9844" s="9"/>
      <c r="R9844" s="36"/>
      <c r="V9844" s="36"/>
    </row>
    <row r="9845" spans="1:22" x14ac:dyDescent="0.25">
      <c r="A9845" s="86"/>
      <c r="B9845" s="9"/>
      <c r="C9845" s="9"/>
      <c r="D9845" s="9"/>
      <c r="E9845" s="9"/>
      <c r="F9845" s="9"/>
      <c r="I9845" s="9"/>
      <c r="K9845" s="9"/>
      <c r="L9845" s="9"/>
      <c r="M9845" s="9"/>
      <c r="O9845" s="9"/>
      <c r="P9845" s="9"/>
      <c r="Q9845" s="9"/>
      <c r="R9845" s="36"/>
      <c r="V9845" s="36"/>
    </row>
    <row r="9846" spans="1:22" x14ac:dyDescent="0.25">
      <c r="A9846" s="86"/>
      <c r="B9846" s="9"/>
      <c r="C9846" s="9"/>
      <c r="D9846" s="9"/>
      <c r="E9846" s="9"/>
      <c r="F9846" s="9"/>
      <c r="I9846" s="9"/>
      <c r="K9846" s="9"/>
      <c r="L9846" s="9"/>
      <c r="M9846" s="9"/>
      <c r="O9846" s="9"/>
      <c r="P9846" s="9"/>
      <c r="Q9846" s="9"/>
      <c r="R9846" s="36"/>
      <c r="V9846" s="36"/>
    </row>
    <row r="9847" spans="1:22" x14ac:dyDescent="0.25">
      <c r="A9847" s="86"/>
      <c r="B9847" s="9"/>
      <c r="C9847" s="9"/>
      <c r="D9847" s="9"/>
      <c r="E9847" s="9"/>
      <c r="F9847" s="9"/>
      <c r="I9847" s="9"/>
      <c r="K9847" s="9"/>
      <c r="L9847" s="9"/>
      <c r="M9847" s="9"/>
      <c r="O9847" s="9"/>
      <c r="P9847" s="9"/>
      <c r="Q9847" s="9"/>
      <c r="R9847" s="36"/>
      <c r="V9847" s="36"/>
    </row>
    <row r="9848" spans="1:22" x14ac:dyDescent="0.25">
      <c r="A9848" s="86"/>
      <c r="B9848" s="9"/>
      <c r="C9848" s="9"/>
      <c r="D9848" s="9"/>
      <c r="E9848" s="9"/>
      <c r="F9848" s="9"/>
      <c r="I9848" s="9"/>
      <c r="K9848" s="9"/>
      <c r="L9848" s="9"/>
      <c r="M9848" s="9"/>
      <c r="O9848" s="9"/>
      <c r="P9848" s="9"/>
      <c r="Q9848" s="9"/>
      <c r="R9848" s="36"/>
      <c r="V9848" s="36"/>
    </row>
    <row r="9849" spans="1:22" x14ac:dyDescent="0.25">
      <c r="A9849" s="86"/>
      <c r="B9849" s="9"/>
      <c r="C9849" s="9"/>
      <c r="D9849" s="9"/>
      <c r="E9849" s="9"/>
      <c r="F9849" s="9"/>
      <c r="I9849" s="9"/>
      <c r="K9849" s="9"/>
      <c r="L9849" s="9"/>
      <c r="M9849" s="9"/>
      <c r="O9849" s="9"/>
      <c r="P9849" s="9"/>
      <c r="Q9849" s="9"/>
      <c r="R9849" s="36"/>
      <c r="V9849" s="36"/>
    </row>
    <row r="9850" spans="1:22" x14ac:dyDescent="0.25">
      <c r="A9850" s="86"/>
      <c r="B9850" s="9"/>
      <c r="C9850" s="9"/>
      <c r="D9850" s="9"/>
      <c r="E9850" s="9"/>
      <c r="F9850" s="9"/>
      <c r="I9850" s="9"/>
      <c r="K9850" s="9"/>
      <c r="L9850" s="9"/>
      <c r="M9850" s="9"/>
      <c r="O9850" s="9"/>
      <c r="P9850" s="9"/>
      <c r="Q9850" s="9"/>
      <c r="R9850" s="36"/>
      <c r="V9850" s="36"/>
    </row>
    <row r="9851" spans="1:22" x14ac:dyDescent="0.25">
      <c r="A9851" s="86"/>
      <c r="B9851" s="9"/>
      <c r="C9851" s="9"/>
      <c r="D9851" s="9"/>
      <c r="E9851" s="9"/>
      <c r="F9851" s="9"/>
      <c r="I9851" s="9"/>
      <c r="K9851" s="9"/>
      <c r="L9851" s="9"/>
      <c r="M9851" s="9"/>
      <c r="O9851" s="9"/>
      <c r="P9851" s="9"/>
      <c r="Q9851" s="9"/>
      <c r="R9851" s="36"/>
      <c r="V9851" s="36"/>
    </row>
    <row r="9852" spans="1:22" x14ac:dyDescent="0.25">
      <c r="A9852" s="86"/>
      <c r="B9852" s="9"/>
      <c r="C9852" s="9"/>
      <c r="D9852" s="9"/>
      <c r="E9852" s="9"/>
      <c r="F9852" s="9"/>
      <c r="I9852" s="9"/>
      <c r="K9852" s="9"/>
      <c r="L9852" s="9"/>
      <c r="M9852" s="9"/>
      <c r="O9852" s="9"/>
      <c r="P9852" s="9"/>
      <c r="Q9852" s="9"/>
      <c r="R9852" s="36"/>
      <c r="V9852" s="36"/>
    </row>
    <row r="9853" spans="1:22" x14ac:dyDescent="0.25">
      <c r="A9853" s="86"/>
      <c r="B9853" s="9"/>
      <c r="C9853" s="9"/>
      <c r="D9853" s="9"/>
      <c r="E9853" s="9"/>
      <c r="F9853" s="9"/>
      <c r="I9853" s="9"/>
      <c r="K9853" s="9"/>
      <c r="L9853" s="9"/>
      <c r="M9853" s="9"/>
      <c r="O9853" s="9"/>
      <c r="P9853" s="9"/>
      <c r="Q9853" s="9"/>
      <c r="R9853" s="36"/>
      <c r="V9853" s="36"/>
    </row>
    <row r="9854" spans="1:22" x14ac:dyDescent="0.25">
      <c r="A9854" s="86"/>
      <c r="B9854" s="9"/>
      <c r="C9854" s="9"/>
      <c r="D9854" s="9"/>
      <c r="E9854" s="9"/>
      <c r="F9854" s="9"/>
      <c r="I9854" s="9"/>
      <c r="K9854" s="9"/>
      <c r="L9854" s="9"/>
      <c r="M9854" s="9"/>
      <c r="O9854" s="9"/>
      <c r="P9854" s="9"/>
      <c r="Q9854" s="9"/>
      <c r="R9854" s="36"/>
      <c r="V9854" s="36"/>
    </row>
    <row r="9855" spans="1:22" x14ac:dyDescent="0.25">
      <c r="A9855" s="86"/>
      <c r="B9855" s="9"/>
      <c r="C9855" s="9"/>
      <c r="D9855" s="9"/>
      <c r="E9855" s="9"/>
      <c r="F9855" s="9"/>
      <c r="I9855" s="9"/>
      <c r="K9855" s="9"/>
      <c r="L9855" s="9"/>
      <c r="M9855" s="9"/>
      <c r="O9855" s="9"/>
      <c r="P9855" s="9"/>
      <c r="Q9855" s="9"/>
      <c r="R9855" s="36"/>
      <c r="V9855" s="36"/>
    </row>
    <row r="9856" spans="1:22" x14ac:dyDescent="0.25">
      <c r="A9856" s="86"/>
      <c r="B9856" s="9"/>
      <c r="C9856" s="9"/>
      <c r="D9856" s="9"/>
      <c r="E9856" s="9"/>
      <c r="F9856" s="9"/>
      <c r="I9856" s="9"/>
      <c r="K9856" s="9"/>
      <c r="L9856" s="9"/>
      <c r="M9856" s="9"/>
      <c r="O9856" s="9"/>
      <c r="P9856" s="9"/>
      <c r="Q9856" s="9"/>
      <c r="R9856" s="36"/>
      <c r="V9856" s="36"/>
    </row>
    <row r="9857" spans="1:22" x14ac:dyDescent="0.25">
      <c r="A9857" s="86"/>
      <c r="B9857" s="9"/>
      <c r="C9857" s="9"/>
      <c r="D9857" s="9"/>
      <c r="E9857" s="9"/>
      <c r="F9857" s="9"/>
      <c r="I9857" s="9"/>
      <c r="K9857" s="9"/>
      <c r="L9857" s="9"/>
      <c r="M9857" s="9"/>
      <c r="O9857" s="9"/>
      <c r="P9857" s="9"/>
      <c r="Q9857" s="9"/>
      <c r="R9857" s="36"/>
      <c r="V9857" s="36"/>
    </row>
    <row r="9858" spans="1:22" x14ac:dyDescent="0.25">
      <c r="A9858" s="86"/>
      <c r="B9858" s="9"/>
      <c r="C9858" s="9"/>
      <c r="D9858" s="9"/>
      <c r="E9858" s="9"/>
      <c r="F9858" s="9"/>
      <c r="I9858" s="9"/>
      <c r="K9858" s="9"/>
      <c r="L9858" s="9"/>
      <c r="M9858" s="9"/>
      <c r="O9858" s="9"/>
      <c r="P9858" s="9"/>
      <c r="Q9858" s="9"/>
      <c r="R9858" s="36"/>
      <c r="V9858" s="36"/>
    </row>
    <row r="9859" spans="1:22" x14ac:dyDescent="0.25">
      <c r="A9859" s="86"/>
      <c r="B9859" s="9"/>
      <c r="C9859" s="9"/>
      <c r="D9859" s="9"/>
      <c r="E9859" s="9"/>
      <c r="F9859" s="9"/>
      <c r="I9859" s="9"/>
      <c r="K9859" s="9"/>
      <c r="L9859" s="9"/>
      <c r="M9859" s="9"/>
      <c r="O9859" s="9"/>
      <c r="P9859" s="9"/>
      <c r="Q9859" s="9"/>
      <c r="R9859" s="36"/>
      <c r="V9859" s="36"/>
    </row>
    <row r="9860" spans="1:22" x14ac:dyDescent="0.25">
      <c r="A9860" s="86"/>
      <c r="B9860" s="9"/>
      <c r="C9860" s="9"/>
      <c r="D9860" s="9"/>
      <c r="E9860" s="9"/>
      <c r="F9860" s="9"/>
      <c r="I9860" s="9"/>
      <c r="K9860" s="9"/>
      <c r="L9860" s="9"/>
      <c r="M9860" s="9"/>
      <c r="O9860" s="9"/>
      <c r="P9860" s="9"/>
      <c r="Q9860" s="9"/>
      <c r="R9860" s="36"/>
      <c r="V9860" s="36"/>
    </row>
    <row r="9861" spans="1:22" x14ac:dyDescent="0.25">
      <c r="A9861" s="86"/>
      <c r="B9861" s="9"/>
      <c r="C9861" s="9"/>
      <c r="D9861" s="9"/>
      <c r="E9861" s="9"/>
      <c r="F9861" s="9"/>
      <c r="I9861" s="9"/>
      <c r="K9861" s="9"/>
      <c r="L9861" s="9"/>
      <c r="M9861" s="9"/>
      <c r="O9861" s="9"/>
      <c r="P9861" s="9"/>
      <c r="Q9861" s="9"/>
      <c r="R9861" s="36"/>
      <c r="V9861" s="36"/>
    </row>
    <row r="9862" spans="1:22" x14ac:dyDescent="0.25">
      <c r="A9862" s="86"/>
      <c r="B9862" s="9"/>
      <c r="C9862" s="9"/>
      <c r="D9862" s="9"/>
      <c r="E9862" s="9"/>
      <c r="F9862" s="9"/>
      <c r="I9862" s="9"/>
      <c r="K9862" s="9"/>
      <c r="L9862" s="9"/>
      <c r="M9862" s="9"/>
      <c r="O9862" s="9"/>
      <c r="P9862" s="9"/>
      <c r="Q9862" s="9"/>
      <c r="R9862" s="36"/>
      <c r="V9862" s="36"/>
    </row>
    <row r="9863" spans="1:22" x14ac:dyDescent="0.25">
      <c r="A9863" s="86"/>
      <c r="B9863" s="9"/>
      <c r="C9863" s="9"/>
      <c r="D9863" s="9"/>
      <c r="E9863" s="9"/>
      <c r="F9863" s="9"/>
      <c r="I9863" s="9"/>
      <c r="K9863" s="9"/>
      <c r="L9863" s="9"/>
      <c r="M9863" s="9"/>
      <c r="O9863" s="9"/>
      <c r="P9863" s="9"/>
      <c r="Q9863" s="9"/>
      <c r="R9863" s="36"/>
      <c r="V9863" s="36"/>
    </row>
    <row r="9864" spans="1:22" x14ac:dyDescent="0.25">
      <c r="A9864" s="86"/>
      <c r="B9864" s="9"/>
      <c r="C9864" s="9"/>
      <c r="D9864" s="9"/>
      <c r="E9864" s="9"/>
      <c r="F9864" s="9"/>
      <c r="I9864" s="9"/>
      <c r="K9864" s="9"/>
      <c r="L9864" s="9"/>
      <c r="M9864" s="9"/>
      <c r="O9864" s="9"/>
      <c r="P9864" s="9"/>
      <c r="Q9864" s="9"/>
      <c r="R9864" s="36"/>
      <c r="V9864" s="36"/>
    </row>
    <row r="9865" spans="1:22" x14ac:dyDescent="0.25">
      <c r="A9865" s="86"/>
      <c r="B9865" s="9"/>
      <c r="C9865" s="9"/>
      <c r="D9865" s="9"/>
      <c r="E9865" s="9"/>
      <c r="F9865" s="9"/>
      <c r="I9865" s="9"/>
      <c r="K9865" s="9"/>
      <c r="L9865" s="9"/>
      <c r="M9865" s="9"/>
      <c r="O9865" s="9"/>
      <c r="P9865" s="9"/>
      <c r="Q9865" s="9"/>
      <c r="R9865" s="36"/>
      <c r="V9865" s="36"/>
    </row>
    <row r="9866" spans="1:22" x14ac:dyDescent="0.25">
      <c r="A9866" s="86"/>
      <c r="B9866" s="9"/>
      <c r="C9866" s="9"/>
      <c r="D9866" s="9"/>
      <c r="E9866" s="9"/>
      <c r="F9866" s="9"/>
      <c r="I9866" s="9"/>
      <c r="K9866" s="9"/>
      <c r="L9866" s="9"/>
      <c r="M9866" s="9"/>
      <c r="O9866" s="9"/>
      <c r="P9866" s="9"/>
      <c r="Q9866" s="9"/>
      <c r="R9866" s="36"/>
      <c r="V9866" s="36"/>
    </row>
    <row r="9867" spans="1:22" x14ac:dyDescent="0.25">
      <c r="A9867" s="86"/>
      <c r="B9867" s="9"/>
      <c r="C9867" s="9"/>
      <c r="D9867" s="9"/>
      <c r="E9867" s="9"/>
      <c r="F9867" s="9"/>
      <c r="I9867" s="9"/>
      <c r="K9867" s="9"/>
      <c r="L9867" s="9"/>
      <c r="M9867" s="9"/>
      <c r="O9867" s="9"/>
      <c r="P9867" s="9"/>
      <c r="Q9867" s="9"/>
      <c r="R9867" s="36"/>
      <c r="V9867" s="36"/>
    </row>
    <row r="9868" spans="1:22" x14ac:dyDescent="0.25">
      <c r="A9868" s="86"/>
      <c r="B9868" s="9"/>
      <c r="C9868" s="9"/>
      <c r="D9868" s="9"/>
      <c r="E9868" s="9"/>
      <c r="F9868" s="9"/>
      <c r="I9868" s="9"/>
      <c r="K9868" s="9"/>
      <c r="L9868" s="9"/>
      <c r="M9868" s="9"/>
      <c r="O9868" s="9"/>
      <c r="P9868" s="9"/>
      <c r="Q9868" s="9"/>
      <c r="R9868" s="36"/>
      <c r="V9868" s="36"/>
    </row>
    <row r="9869" spans="1:22" x14ac:dyDescent="0.25">
      <c r="A9869" s="86"/>
      <c r="B9869" s="9"/>
      <c r="C9869" s="9"/>
      <c r="D9869" s="9"/>
      <c r="E9869" s="9"/>
      <c r="F9869" s="9"/>
      <c r="I9869" s="9"/>
      <c r="K9869" s="9"/>
      <c r="L9869" s="9"/>
      <c r="M9869" s="9"/>
      <c r="O9869" s="9"/>
      <c r="P9869" s="9"/>
      <c r="Q9869" s="9"/>
      <c r="R9869" s="36"/>
      <c r="V9869" s="36"/>
    </row>
    <row r="9870" spans="1:22" x14ac:dyDescent="0.25">
      <c r="A9870" s="86"/>
      <c r="B9870" s="9"/>
      <c r="C9870" s="9"/>
      <c r="D9870" s="9"/>
      <c r="E9870" s="9"/>
      <c r="F9870" s="9"/>
      <c r="I9870" s="9"/>
      <c r="K9870" s="9"/>
      <c r="L9870" s="9"/>
      <c r="M9870" s="9"/>
      <c r="O9870" s="9"/>
      <c r="P9870" s="9"/>
      <c r="Q9870" s="9"/>
      <c r="R9870" s="36"/>
      <c r="V9870" s="36"/>
    </row>
    <row r="9871" spans="1:22" x14ac:dyDescent="0.25">
      <c r="A9871" s="86"/>
      <c r="B9871" s="9"/>
      <c r="C9871" s="9"/>
      <c r="D9871" s="9"/>
      <c r="E9871" s="9"/>
      <c r="F9871" s="9"/>
      <c r="I9871" s="9"/>
      <c r="K9871" s="9"/>
      <c r="L9871" s="9"/>
      <c r="M9871" s="9"/>
      <c r="O9871" s="9"/>
      <c r="P9871" s="9"/>
      <c r="Q9871" s="9"/>
      <c r="R9871" s="36"/>
      <c r="V9871" s="36"/>
    </row>
    <row r="9872" spans="1:22" x14ac:dyDescent="0.25">
      <c r="A9872" s="86"/>
      <c r="B9872" s="9"/>
      <c r="C9872" s="9"/>
      <c r="D9872" s="9"/>
      <c r="E9872" s="9"/>
      <c r="F9872" s="9"/>
      <c r="I9872" s="9"/>
      <c r="K9872" s="9"/>
      <c r="L9872" s="9"/>
      <c r="M9872" s="9"/>
      <c r="O9872" s="9"/>
      <c r="P9872" s="9"/>
      <c r="Q9872" s="9"/>
      <c r="R9872" s="36"/>
      <c r="V9872" s="36"/>
    </row>
    <row r="9873" spans="1:22" x14ac:dyDescent="0.25">
      <c r="A9873" s="86"/>
      <c r="B9873" s="9"/>
      <c r="C9873" s="9"/>
      <c r="D9873" s="9"/>
      <c r="E9873" s="9"/>
      <c r="F9873" s="9"/>
      <c r="I9873" s="9"/>
      <c r="K9873" s="9"/>
      <c r="L9873" s="9"/>
      <c r="M9873" s="9"/>
      <c r="O9873" s="9"/>
      <c r="P9873" s="9"/>
      <c r="Q9873" s="9"/>
      <c r="R9873" s="36"/>
      <c r="V9873" s="36"/>
    </row>
    <row r="9874" spans="1:22" x14ac:dyDescent="0.25">
      <c r="A9874" s="86"/>
      <c r="B9874" s="9"/>
      <c r="C9874" s="9"/>
      <c r="D9874" s="9"/>
      <c r="E9874" s="9"/>
      <c r="F9874" s="9"/>
      <c r="I9874" s="9"/>
      <c r="K9874" s="9"/>
      <c r="L9874" s="9"/>
      <c r="M9874" s="9"/>
      <c r="O9874" s="9"/>
      <c r="P9874" s="9"/>
      <c r="Q9874" s="9"/>
      <c r="R9874" s="36"/>
      <c r="V9874" s="36"/>
    </row>
    <row r="9875" spans="1:22" x14ac:dyDescent="0.25">
      <c r="A9875" s="86"/>
      <c r="B9875" s="9"/>
      <c r="C9875" s="9"/>
      <c r="D9875" s="9"/>
      <c r="E9875" s="9"/>
      <c r="F9875" s="9"/>
      <c r="I9875" s="9"/>
      <c r="K9875" s="9"/>
      <c r="L9875" s="9"/>
      <c r="M9875" s="9"/>
      <c r="O9875" s="9"/>
      <c r="P9875" s="9"/>
      <c r="Q9875" s="9"/>
      <c r="R9875" s="36"/>
      <c r="V9875" s="36"/>
    </row>
    <row r="9876" spans="1:22" x14ac:dyDescent="0.25">
      <c r="A9876" s="86"/>
      <c r="B9876" s="9"/>
      <c r="C9876" s="9"/>
      <c r="D9876" s="9"/>
      <c r="E9876" s="9"/>
      <c r="F9876" s="9"/>
      <c r="I9876" s="9"/>
      <c r="K9876" s="9"/>
      <c r="L9876" s="9"/>
      <c r="M9876" s="9"/>
      <c r="O9876" s="9"/>
      <c r="P9876" s="9"/>
      <c r="Q9876" s="9"/>
      <c r="R9876" s="36"/>
      <c r="V9876" s="36"/>
    </row>
    <row r="9877" spans="1:22" x14ac:dyDescent="0.25">
      <c r="A9877" s="86"/>
      <c r="B9877" s="9"/>
      <c r="C9877" s="9"/>
      <c r="D9877" s="9"/>
      <c r="E9877" s="9"/>
      <c r="F9877" s="9"/>
      <c r="I9877" s="9"/>
      <c r="K9877" s="9"/>
      <c r="L9877" s="9"/>
      <c r="M9877" s="9"/>
      <c r="O9877" s="9"/>
      <c r="P9877" s="9"/>
      <c r="Q9877" s="9"/>
      <c r="R9877" s="36"/>
      <c r="V9877" s="36"/>
    </row>
    <row r="9878" spans="1:22" x14ac:dyDescent="0.25">
      <c r="A9878" s="86"/>
      <c r="B9878" s="9"/>
      <c r="C9878" s="9"/>
      <c r="D9878" s="9"/>
      <c r="E9878" s="9"/>
      <c r="F9878" s="9"/>
      <c r="I9878" s="9"/>
      <c r="K9878" s="9"/>
      <c r="L9878" s="9"/>
      <c r="M9878" s="9"/>
      <c r="O9878" s="9"/>
      <c r="P9878" s="9"/>
      <c r="Q9878" s="9"/>
      <c r="R9878" s="36"/>
      <c r="V9878" s="36"/>
    </row>
    <row r="9879" spans="1:22" x14ac:dyDescent="0.25">
      <c r="A9879" s="86"/>
      <c r="B9879" s="9"/>
      <c r="C9879" s="9"/>
      <c r="D9879" s="9"/>
      <c r="E9879" s="9"/>
      <c r="F9879" s="9"/>
      <c r="I9879" s="9"/>
      <c r="K9879" s="9"/>
      <c r="L9879" s="9"/>
      <c r="M9879" s="9"/>
      <c r="O9879" s="9"/>
      <c r="P9879" s="9"/>
      <c r="Q9879" s="9"/>
      <c r="R9879" s="36"/>
      <c r="V9879" s="36"/>
    </row>
    <row r="9880" spans="1:22" x14ac:dyDescent="0.25">
      <c r="A9880" s="86"/>
      <c r="B9880" s="9"/>
      <c r="C9880" s="9"/>
      <c r="D9880" s="9"/>
      <c r="E9880" s="9"/>
      <c r="F9880" s="9"/>
      <c r="I9880" s="9"/>
      <c r="K9880" s="9"/>
      <c r="L9880" s="9"/>
      <c r="M9880" s="9"/>
      <c r="O9880" s="9"/>
      <c r="P9880" s="9"/>
      <c r="Q9880" s="9"/>
      <c r="R9880" s="36"/>
      <c r="V9880" s="36"/>
    </row>
    <row r="9881" spans="1:22" x14ac:dyDescent="0.25">
      <c r="A9881" s="86"/>
      <c r="B9881" s="9"/>
      <c r="C9881" s="9"/>
      <c r="D9881" s="9"/>
      <c r="E9881" s="9"/>
      <c r="F9881" s="9"/>
      <c r="I9881" s="9"/>
      <c r="K9881" s="9"/>
      <c r="L9881" s="9"/>
      <c r="M9881" s="9"/>
      <c r="O9881" s="9"/>
      <c r="P9881" s="9"/>
      <c r="Q9881" s="9"/>
      <c r="R9881" s="36"/>
      <c r="V9881" s="36"/>
    </row>
    <row r="9882" spans="1:22" x14ac:dyDescent="0.25">
      <c r="A9882" s="86"/>
      <c r="B9882" s="9"/>
      <c r="C9882" s="9"/>
      <c r="D9882" s="9"/>
      <c r="E9882" s="9"/>
      <c r="F9882" s="9"/>
      <c r="I9882" s="9"/>
      <c r="K9882" s="9"/>
      <c r="L9882" s="9"/>
      <c r="M9882" s="9"/>
      <c r="O9882" s="9"/>
      <c r="P9882" s="9"/>
      <c r="Q9882" s="9"/>
      <c r="R9882" s="36"/>
      <c r="V9882" s="36"/>
    </row>
    <row r="9883" spans="1:22" x14ac:dyDescent="0.25">
      <c r="A9883" s="86"/>
      <c r="B9883" s="9"/>
      <c r="C9883" s="9"/>
      <c r="D9883" s="9"/>
      <c r="E9883" s="9"/>
      <c r="F9883" s="9"/>
      <c r="I9883" s="9"/>
      <c r="K9883" s="9"/>
      <c r="L9883" s="9"/>
      <c r="M9883" s="9"/>
      <c r="O9883" s="9"/>
      <c r="P9883" s="9"/>
      <c r="Q9883" s="9"/>
      <c r="R9883" s="36"/>
      <c r="V9883" s="36"/>
    </row>
    <row r="9884" spans="1:22" x14ac:dyDescent="0.25">
      <c r="A9884" s="86"/>
      <c r="B9884" s="9"/>
      <c r="C9884" s="9"/>
      <c r="D9884" s="9"/>
      <c r="E9884" s="9"/>
      <c r="F9884" s="9"/>
      <c r="I9884" s="9"/>
      <c r="K9884" s="9"/>
      <c r="L9884" s="9"/>
      <c r="M9884" s="9"/>
      <c r="O9884" s="9"/>
      <c r="P9884" s="9"/>
      <c r="Q9884" s="9"/>
      <c r="R9884" s="36"/>
      <c r="V9884" s="36"/>
    </row>
    <row r="9885" spans="1:22" x14ac:dyDescent="0.25">
      <c r="A9885" s="86"/>
      <c r="B9885" s="9"/>
      <c r="C9885" s="9"/>
      <c r="D9885" s="9"/>
      <c r="E9885" s="9"/>
      <c r="F9885" s="9"/>
      <c r="I9885" s="9"/>
      <c r="K9885" s="9"/>
      <c r="L9885" s="9"/>
      <c r="M9885" s="9"/>
      <c r="O9885" s="9"/>
      <c r="P9885" s="9"/>
      <c r="Q9885" s="9"/>
      <c r="R9885" s="36"/>
      <c r="V9885" s="36"/>
    </row>
    <row r="9886" spans="1:22" x14ac:dyDescent="0.25">
      <c r="A9886" s="86"/>
      <c r="B9886" s="9"/>
      <c r="C9886" s="9"/>
      <c r="D9886" s="9"/>
      <c r="E9886" s="9"/>
      <c r="F9886" s="9"/>
      <c r="I9886" s="9"/>
      <c r="K9886" s="9"/>
      <c r="L9886" s="9"/>
      <c r="M9886" s="9"/>
      <c r="O9886" s="9"/>
      <c r="P9886" s="9"/>
      <c r="Q9886" s="9"/>
      <c r="R9886" s="36"/>
      <c r="V9886" s="36"/>
    </row>
    <row r="9887" spans="1:22" x14ac:dyDescent="0.25">
      <c r="A9887" s="86"/>
      <c r="B9887" s="9"/>
      <c r="C9887" s="9"/>
      <c r="D9887" s="9"/>
      <c r="E9887" s="9"/>
      <c r="F9887" s="9"/>
      <c r="I9887" s="9"/>
      <c r="K9887" s="9"/>
      <c r="L9887" s="9"/>
      <c r="M9887" s="9"/>
      <c r="O9887" s="9"/>
      <c r="P9887" s="9"/>
      <c r="Q9887" s="9"/>
      <c r="R9887" s="36"/>
      <c r="V9887" s="36"/>
    </row>
    <row r="9888" spans="1:22" x14ac:dyDescent="0.25">
      <c r="A9888" s="86"/>
      <c r="B9888" s="9"/>
      <c r="C9888" s="9"/>
      <c r="D9888" s="9"/>
      <c r="E9888" s="9"/>
      <c r="F9888" s="9"/>
      <c r="I9888" s="9"/>
      <c r="K9888" s="9"/>
      <c r="L9888" s="9"/>
      <c r="M9888" s="9"/>
      <c r="O9888" s="9"/>
      <c r="P9888" s="9"/>
      <c r="Q9888" s="9"/>
      <c r="R9888" s="36"/>
      <c r="V9888" s="36"/>
    </row>
    <row r="9889" spans="1:22" x14ac:dyDescent="0.25">
      <c r="A9889" s="86"/>
      <c r="B9889" s="9"/>
      <c r="C9889" s="9"/>
      <c r="D9889" s="9"/>
      <c r="E9889" s="9"/>
      <c r="F9889" s="9"/>
      <c r="I9889" s="9"/>
      <c r="K9889" s="9"/>
      <c r="L9889" s="9"/>
      <c r="M9889" s="9"/>
      <c r="O9889" s="9"/>
      <c r="P9889" s="9"/>
      <c r="Q9889" s="9"/>
      <c r="R9889" s="36"/>
      <c r="V9889" s="36"/>
    </row>
    <row r="9890" spans="1:22" x14ac:dyDescent="0.25">
      <c r="A9890" s="86"/>
      <c r="B9890" s="9"/>
      <c r="C9890" s="9"/>
      <c r="D9890" s="9"/>
      <c r="E9890" s="9"/>
      <c r="F9890" s="9"/>
      <c r="I9890" s="9"/>
      <c r="K9890" s="9"/>
      <c r="L9890" s="9"/>
      <c r="M9890" s="9"/>
      <c r="O9890" s="9"/>
      <c r="P9890" s="9"/>
      <c r="Q9890" s="9"/>
      <c r="R9890" s="36"/>
      <c r="V9890" s="36"/>
    </row>
    <row r="9891" spans="1:22" x14ac:dyDescent="0.25">
      <c r="A9891" s="86"/>
      <c r="B9891" s="9"/>
      <c r="C9891" s="9"/>
      <c r="D9891" s="9"/>
      <c r="E9891" s="9"/>
      <c r="F9891" s="9"/>
      <c r="I9891" s="9"/>
      <c r="K9891" s="9"/>
      <c r="L9891" s="9"/>
      <c r="M9891" s="9"/>
      <c r="O9891" s="9"/>
      <c r="P9891" s="9"/>
      <c r="Q9891" s="9"/>
      <c r="R9891" s="36"/>
      <c r="V9891" s="36"/>
    </row>
    <row r="9892" spans="1:22" x14ac:dyDescent="0.25">
      <c r="A9892" s="86"/>
      <c r="B9892" s="9"/>
      <c r="C9892" s="9"/>
      <c r="D9892" s="9"/>
      <c r="E9892" s="9"/>
      <c r="F9892" s="9"/>
      <c r="I9892" s="9"/>
      <c r="K9892" s="9"/>
      <c r="L9892" s="9"/>
      <c r="M9892" s="9"/>
      <c r="O9892" s="9"/>
      <c r="P9892" s="9"/>
      <c r="Q9892" s="9"/>
      <c r="R9892" s="36"/>
      <c r="V9892" s="36"/>
    </row>
    <row r="9893" spans="1:22" x14ac:dyDescent="0.25">
      <c r="A9893" s="86"/>
      <c r="B9893" s="9"/>
      <c r="C9893" s="9"/>
      <c r="D9893" s="9"/>
      <c r="E9893" s="9"/>
      <c r="F9893" s="9"/>
      <c r="I9893" s="9"/>
      <c r="K9893" s="9"/>
      <c r="L9893" s="9"/>
      <c r="M9893" s="9"/>
      <c r="O9893" s="9"/>
      <c r="P9893" s="9"/>
      <c r="Q9893" s="9"/>
      <c r="R9893" s="36"/>
      <c r="V9893" s="36"/>
    </row>
    <row r="9894" spans="1:22" x14ac:dyDescent="0.25">
      <c r="A9894" s="86"/>
      <c r="B9894" s="9"/>
      <c r="C9894" s="9"/>
      <c r="D9894" s="9"/>
      <c r="E9894" s="9"/>
      <c r="F9894" s="9"/>
      <c r="I9894" s="9"/>
      <c r="K9894" s="9"/>
      <c r="L9894" s="9"/>
      <c r="M9894" s="9"/>
      <c r="O9894" s="9"/>
      <c r="P9894" s="9"/>
      <c r="Q9894" s="9"/>
      <c r="R9894" s="36"/>
      <c r="V9894" s="36"/>
    </row>
    <row r="9895" spans="1:22" x14ac:dyDescent="0.25">
      <c r="A9895" s="86"/>
      <c r="B9895" s="9"/>
      <c r="C9895" s="9"/>
      <c r="D9895" s="9"/>
      <c r="E9895" s="9"/>
      <c r="F9895" s="9"/>
      <c r="I9895" s="9"/>
      <c r="K9895" s="9"/>
      <c r="L9895" s="9"/>
      <c r="M9895" s="9"/>
      <c r="O9895" s="9"/>
      <c r="P9895" s="9"/>
      <c r="Q9895" s="9"/>
      <c r="R9895" s="36"/>
      <c r="V9895" s="36"/>
    </row>
    <row r="9896" spans="1:22" x14ac:dyDescent="0.25">
      <c r="A9896" s="86"/>
      <c r="B9896" s="9"/>
      <c r="C9896" s="9"/>
      <c r="D9896" s="9"/>
      <c r="E9896" s="9"/>
      <c r="F9896" s="9"/>
      <c r="I9896" s="9"/>
      <c r="K9896" s="9"/>
      <c r="L9896" s="9"/>
      <c r="M9896" s="9"/>
      <c r="O9896" s="9"/>
      <c r="P9896" s="9"/>
      <c r="Q9896" s="9"/>
      <c r="R9896" s="36"/>
      <c r="V9896" s="36"/>
    </row>
    <row r="9897" spans="1:22" x14ac:dyDescent="0.25">
      <c r="A9897" s="86"/>
      <c r="B9897" s="9"/>
      <c r="C9897" s="9"/>
      <c r="D9897" s="9"/>
      <c r="E9897" s="9"/>
      <c r="F9897" s="9"/>
      <c r="I9897" s="9"/>
      <c r="K9897" s="9"/>
      <c r="L9897" s="9"/>
      <c r="M9897" s="9"/>
      <c r="O9897" s="9"/>
      <c r="P9897" s="9"/>
      <c r="Q9897" s="9"/>
      <c r="R9897" s="36"/>
      <c r="V9897" s="36"/>
    </row>
    <row r="9898" spans="1:22" x14ac:dyDescent="0.25">
      <c r="A9898" s="86"/>
      <c r="B9898" s="9"/>
      <c r="C9898" s="9"/>
      <c r="D9898" s="9"/>
      <c r="E9898" s="9"/>
      <c r="F9898" s="9"/>
      <c r="I9898" s="9"/>
      <c r="K9898" s="9"/>
      <c r="L9898" s="9"/>
      <c r="M9898" s="9"/>
      <c r="O9898" s="9"/>
      <c r="P9898" s="9"/>
      <c r="Q9898" s="9"/>
      <c r="R9898" s="36"/>
      <c r="V9898" s="36"/>
    </row>
    <row r="9899" spans="1:22" x14ac:dyDescent="0.25">
      <c r="A9899" s="86"/>
      <c r="B9899" s="9"/>
      <c r="C9899" s="9"/>
      <c r="D9899" s="9"/>
      <c r="E9899" s="9"/>
      <c r="F9899" s="9"/>
      <c r="I9899" s="9"/>
      <c r="K9899" s="9"/>
      <c r="L9899" s="9"/>
      <c r="M9899" s="9"/>
      <c r="O9899" s="9"/>
      <c r="P9899" s="9"/>
      <c r="Q9899" s="9"/>
      <c r="R9899" s="36"/>
      <c r="V9899" s="36"/>
    </row>
    <row r="9900" spans="1:22" x14ac:dyDescent="0.25">
      <c r="A9900" s="86"/>
      <c r="B9900" s="9"/>
      <c r="C9900" s="9"/>
      <c r="D9900" s="9"/>
      <c r="E9900" s="9"/>
      <c r="F9900" s="9"/>
      <c r="I9900" s="9"/>
      <c r="K9900" s="9"/>
      <c r="L9900" s="9"/>
      <c r="M9900" s="9"/>
      <c r="O9900" s="9"/>
      <c r="P9900" s="9"/>
      <c r="Q9900" s="9"/>
      <c r="R9900" s="36"/>
      <c r="V9900" s="36"/>
    </row>
    <row r="9901" spans="1:22" x14ac:dyDescent="0.25">
      <c r="A9901" s="86"/>
      <c r="B9901" s="9"/>
      <c r="C9901" s="9"/>
      <c r="D9901" s="9"/>
      <c r="E9901" s="9"/>
      <c r="F9901" s="9"/>
      <c r="I9901" s="9"/>
      <c r="K9901" s="9"/>
      <c r="L9901" s="9"/>
      <c r="M9901" s="9"/>
      <c r="O9901" s="9"/>
      <c r="P9901" s="9"/>
      <c r="Q9901" s="9"/>
      <c r="R9901" s="36"/>
      <c r="V9901" s="36"/>
    </row>
    <row r="9902" spans="1:22" x14ac:dyDescent="0.25">
      <c r="A9902" s="86"/>
      <c r="B9902" s="9"/>
      <c r="C9902" s="9"/>
      <c r="D9902" s="9"/>
      <c r="E9902" s="9"/>
      <c r="F9902" s="9"/>
      <c r="I9902" s="9"/>
      <c r="K9902" s="9"/>
      <c r="L9902" s="9"/>
      <c r="M9902" s="9"/>
      <c r="O9902" s="9"/>
      <c r="P9902" s="9"/>
      <c r="Q9902" s="9"/>
      <c r="R9902" s="36"/>
      <c r="V9902" s="36"/>
    </row>
    <row r="9903" spans="1:22" x14ac:dyDescent="0.25">
      <c r="A9903" s="86"/>
      <c r="B9903" s="9"/>
      <c r="C9903" s="9"/>
      <c r="D9903" s="9"/>
      <c r="E9903" s="9"/>
      <c r="F9903" s="9"/>
      <c r="I9903" s="9"/>
      <c r="K9903" s="9"/>
      <c r="L9903" s="9"/>
      <c r="M9903" s="9"/>
      <c r="O9903" s="9"/>
      <c r="P9903" s="9"/>
      <c r="Q9903" s="9"/>
      <c r="R9903" s="36"/>
      <c r="V9903" s="36"/>
    </row>
    <row r="9904" spans="1:22" x14ac:dyDescent="0.25">
      <c r="A9904" s="86"/>
      <c r="B9904" s="9"/>
      <c r="C9904" s="9"/>
      <c r="D9904" s="9"/>
      <c r="E9904" s="9"/>
      <c r="F9904" s="9"/>
      <c r="I9904" s="9"/>
      <c r="K9904" s="9"/>
      <c r="L9904" s="9"/>
      <c r="M9904" s="9"/>
      <c r="O9904" s="9"/>
      <c r="P9904" s="9"/>
      <c r="Q9904" s="9"/>
      <c r="R9904" s="36"/>
      <c r="V9904" s="36"/>
    </row>
    <row r="9905" spans="1:22" x14ac:dyDescent="0.25">
      <c r="A9905" s="86"/>
      <c r="B9905" s="9"/>
      <c r="C9905" s="9"/>
      <c r="D9905" s="9"/>
      <c r="E9905" s="9"/>
      <c r="F9905" s="9"/>
      <c r="I9905" s="9"/>
      <c r="K9905" s="9"/>
      <c r="L9905" s="9"/>
      <c r="M9905" s="9"/>
      <c r="O9905" s="9"/>
      <c r="P9905" s="9"/>
      <c r="Q9905" s="9"/>
      <c r="R9905" s="36"/>
      <c r="V9905" s="36"/>
    </row>
    <row r="9906" spans="1:22" x14ac:dyDescent="0.25">
      <c r="A9906" s="86"/>
      <c r="B9906" s="9"/>
      <c r="C9906" s="9"/>
      <c r="D9906" s="9"/>
      <c r="E9906" s="9"/>
      <c r="F9906" s="9"/>
      <c r="I9906" s="9"/>
      <c r="K9906" s="9"/>
      <c r="L9906" s="9"/>
      <c r="M9906" s="9"/>
      <c r="O9906" s="9"/>
      <c r="P9906" s="9"/>
      <c r="Q9906" s="9"/>
      <c r="R9906" s="36"/>
      <c r="V9906" s="36"/>
    </row>
    <row r="9907" spans="1:22" x14ac:dyDescent="0.25">
      <c r="A9907" s="86"/>
      <c r="B9907" s="9"/>
      <c r="C9907" s="9"/>
      <c r="D9907" s="9"/>
      <c r="E9907" s="9"/>
      <c r="F9907" s="9"/>
      <c r="I9907" s="9"/>
      <c r="K9907" s="9"/>
      <c r="L9907" s="9"/>
      <c r="M9907" s="9"/>
      <c r="O9907" s="9"/>
      <c r="P9907" s="9"/>
      <c r="Q9907" s="9"/>
      <c r="R9907" s="36"/>
      <c r="V9907" s="36"/>
    </row>
    <row r="9908" spans="1:22" x14ac:dyDescent="0.25">
      <c r="A9908" s="86"/>
      <c r="B9908" s="9"/>
      <c r="C9908" s="9"/>
      <c r="D9908" s="9"/>
      <c r="E9908" s="9"/>
      <c r="F9908" s="9"/>
      <c r="I9908" s="9"/>
      <c r="K9908" s="9"/>
      <c r="L9908" s="9"/>
      <c r="M9908" s="9"/>
      <c r="O9908" s="9"/>
      <c r="P9908" s="9"/>
      <c r="Q9908" s="9"/>
      <c r="R9908" s="36"/>
      <c r="V9908" s="36"/>
    </row>
    <row r="9909" spans="1:22" x14ac:dyDescent="0.25">
      <c r="A9909" s="86"/>
      <c r="B9909" s="9"/>
      <c r="C9909" s="9"/>
      <c r="D9909" s="9"/>
      <c r="E9909" s="9"/>
      <c r="F9909" s="9"/>
      <c r="I9909" s="9"/>
      <c r="K9909" s="9"/>
      <c r="L9909" s="9"/>
      <c r="M9909" s="9"/>
      <c r="O9909" s="9"/>
      <c r="P9909" s="9"/>
      <c r="Q9909" s="9"/>
      <c r="R9909" s="36"/>
      <c r="V9909" s="36"/>
    </row>
    <row r="9910" spans="1:22" x14ac:dyDescent="0.25">
      <c r="A9910" s="86"/>
      <c r="B9910" s="9"/>
      <c r="C9910" s="9"/>
      <c r="D9910" s="9"/>
      <c r="E9910" s="9"/>
      <c r="F9910" s="9"/>
      <c r="I9910" s="9"/>
      <c r="K9910" s="9"/>
      <c r="L9910" s="9"/>
      <c r="M9910" s="9"/>
      <c r="O9910" s="9"/>
      <c r="P9910" s="9"/>
      <c r="Q9910" s="9"/>
      <c r="R9910" s="36"/>
      <c r="V9910" s="36"/>
    </row>
    <row r="9911" spans="1:22" x14ac:dyDescent="0.25">
      <c r="A9911" s="86"/>
      <c r="B9911" s="9"/>
      <c r="C9911" s="9"/>
      <c r="D9911" s="9"/>
      <c r="E9911" s="9"/>
      <c r="F9911" s="9"/>
      <c r="I9911" s="9"/>
      <c r="K9911" s="9"/>
      <c r="L9911" s="9"/>
      <c r="M9911" s="9"/>
      <c r="O9911" s="9"/>
      <c r="P9911" s="9"/>
      <c r="Q9911" s="9"/>
      <c r="R9911" s="36"/>
      <c r="V9911" s="36"/>
    </row>
    <row r="9912" spans="1:22" x14ac:dyDescent="0.25">
      <c r="A9912" s="86"/>
      <c r="B9912" s="9"/>
      <c r="C9912" s="9"/>
      <c r="D9912" s="9"/>
      <c r="E9912" s="9"/>
      <c r="F9912" s="9"/>
      <c r="I9912" s="9"/>
      <c r="K9912" s="9"/>
      <c r="L9912" s="9"/>
      <c r="M9912" s="9"/>
      <c r="O9912" s="9"/>
      <c r="P9912" s="9"/>
      <c r="Q9912" s="9"/>
      <c r="R9912" s="36"/>
      <c r="V9912" s="36"/>
    </row>
    <row r="9913" spans="1:22" x14ac:dyDescent="0.25">
      <c r="A9913" s="86"/>
      <c r="B9913" s="9"/>
      <c r="C9913" s="9"/>
      <c r="D9913" s="9"/>
      <c r="E9913" s="9"/>
      <c r="F9913" s="9"/>
      <c r="I9913" s="9"/>
      <c r="K9913" s="9"/>
      <c r="L9913" s="9"/>
      <c r="M9913" s="9"/>
      <c r="O9913" s="9"/>
      <c r="P9913" s="9"/>
      <c r="Q9913" s="9"/>
      <c r="R9913" s="36"/>
      <c r="V9913" s="36"/>
    </row>
    <row r="9914" spans="1:22" x14ac:dyDescent="0.25">
      <c r="A9914" s="86"/>
      <c r="B9914" s="9"/>
      <c r="C9914" s="9"/>
      <c r="D9914" s="9"/>
      <c r="E9914" s="9"/>
      <c r="F9914" s="9"/>
      <c r="I9914" s="9"/>
      <c r="K9914" s="9"/>
      <c r="L9914" s="9"/>
      <c r="M9914" s="9"/>
      <c r="O9914" s="9"/>
      <c r="P9914" s="9"/>
      <c r="Q9914" s="9"/>
      <c r="R9914" s="36"/>
      <c r="V9914" s="36"/>
    </row>
    <row r="9915" spans="1:22" x14ac:dyDescent="0.25">
      <c r="A9915" s="86"/>
      <c r="B9915" s="9"/>
      <c r="C9915" s="9"/>
      <c r="D9915" s="9"/>
      <c r="E9915" s="9"/>
      <c r="F9915" s="9"/>
      <c r="I9915" s="9"/>
      <c r="K9915" s="9"/>
      <c r="L9915" s="9"/>
      <c r="M9915" s="9"/>
      <c r="O9915" s="9"/>
      <c r="P9915" s="9"/>
      <c r="Q9915" s="9"/>
      <c r="R9915" s="36"/>
      <c r="V9915" s="36"/>
    </row>
    <row r="9916" spans="1:22" x14ac:dyDescent="0.25">
      <c r="A9916" s="86"/>
      <c r="B9916" s="9"/>
      <c r="C9916" s="9"/>
      <c r="D9916" s="9"/>
      <c r="E9916" s="9"/>
      <c r="F9916" s="9"/>
      <c r="I9916" s="9"/>
      <c r="K9916" s="9"/>
      <c r="L9916" s="9"/>
      <c r="M9916" s="9"/>
      <c r="O9916" s="9"/>
      <c r="P9916" s="9"/>
      <c r="Q9916" s="9"/>
      <c r="R9916" s="36"/>
      <c r="V9916" s="36"/>
    </row>
    <row r="9917" spans="1:22" x14ac:dyDescent="0.25">
      <c r="A9917" s="86"/>
      <c r="B9917" s="9"/>
      <c r="C9917" s="9"/>
      <c r="D9917" s="9"/>
      <c r="E9917" s="9"/>
      <c r="F9917" s="9"/>
      <c r="I9917" s="9"/>
      <c r="K9917" s="9"/>
      <c r="L9917" s="9"/>
      <c r="M9917" s="9"/>
      <c r="O9917" s="9"/>
      <c r="P9917" s="9"/>
      <c r="Q9917" s="9"/>
      <c r="R9917" s="36"/>
      <c r="V9917" s="36"/>
    </row>
    <row r="9918" spans="1:22" x14ac:dyDescent="0.25">
      <c r="A9918" s="86"/>
      <c r="B9918" s="9"/>
      <c r="C9918" s="9"/>
      <c r="D9918" s="9"/>
      <c r="E9918" s="9"/>
      <c r="F9918" s="9"/>
      <c r="I9918" s="9"/>
      <c r="K9918" s="9"/>
      <c r="L9918" s="9"/>
      <c r="M9918" s="9"/>
      <c r="O9918" s="9"/>
      <c r="P9918" s="9"/>
      <c r="Q9918" s="9"/>
      <c r="R9918" s="36"/>
      <c r="V9918" s="36"/>
    </row>
    <row r="9919" spans="1:22" x14ac:dyDescent="0.25">
      <c r="A9919" s="86"/>
      <c r="B9919" s="9"/>
      <c r="C9919" s="9"/>
      <c r="D9919" s="9"/>
      <c r="E9919" s="9"/>
      <c r="F9919" s="9"/>
      <c r="I9919" s="9"/>
      <c r="K9919" s="9"/>
      <c r="L9919" s="9"/>
      <c r="M9919" s="9"/>
      <c r="O9919" s="9"/>
      <c r="P9919" s="9"/>
      <c r="Q9919" s="9"/>
      <c r="R9919" s="36"/>
      <c r="V9919" s="36"/>
    </row>
    <row r="9920" spans="1:22" x14ac:dyDescent="0.25">
      <c r="A9920" s="86"/>
      <c r="B9920" s="9"/>
      <c r="C9920" s="9"/>
      <c r="D9920" s="9"/>
      <c r="E9920" s="9"/>
      <c r="F9920" s="9"/>
      <c r="I9920" s="9"/>
      <c r="K9920" s="9"/>
      <c r="L9920" s="9"/>
      <c r="M9920" s="9"/>
      <c r="O9920" s="9"/>
      <c r="P9920" s="9"/>
      <c r="Q9920" s="9"/>
      <c r="R9920" s="36"/>
      <c r="V9920" s="36"/>
    </row>
    <row r="9921" spans="1:22" x14ac:dyDescent="0.25">
      <c r="A9921" s="86"/>
      <c r="B9921" s="9"/>
      <c r="C9921" s="9"/>
      <c r="D9921" s="9"/>
      <c r="E9921" s="9"/>
      <c r="F9921" s="9"/>
      <c r="I9921" s="9"/>
      <c r="K9921" s="9"/>
      <c r="L9921" s="9"/>
      <c r="M9921" s="9"/>
      <c r="O9921" s="9"/>
      <c r="P9921" s="9"/>
      <c r="Q9921" s="9"/>
      <c r="R9921" s="36"/>
      <c r="V9921" s="36"/>
    </row>
    <row r="9922" spans="1:22" x14ac:dyDescent="0.25">
      <c r="A9922" s="86"/>
      <c r="B9922" s="9"/>
      <c r="C9922" s="9"/>
      <c r="D9922" s="9"/>
      <c r="E9922" s="9"/>
      <c r="F9922" s="9"/>
      <c r="I9922" s="9"/>
      <c r="K9922" s="9"/>
      <c r="L9922" s="9"/>
      <c r="M9922" s="9"/>
      <c r="O9922" s="9"/>
      <c r="P9922" s="9"/>
      <c r="Q9922" s="9"/>
      <c r="R9922" s="36"/>
      <c r="V9922" s="36"/>
    </row>
    <row r="9923" spans="1:22" x14ac:dyDescent="0.25">
      <c r="A9923" s="86"/>
      <c r="B9923" s="9"/>
      <c r="C9923" s="9"/>
      <c r="D9923" s="9"/>
      <c r="E9923" s="9"/>
      <c r="F9923" s="9"/>
      <c r="I9923" s="9"/>
      <c r="K9923" s="9"/>
      <c r="L9923" s="9"/>
      <c r="M9923" s="9"/>
      <c r="O9923" s="9"/>
      <c r="P9923" s="9"/>
      <c r="Q9923" s="9"/>
      <c r="R9923" s="36"/>
      <c r="V9923" s="36"/>
    </row>
    <row r="9924" spans="1:22" x14ac:dyDescent="0.25">
      <c r="A9924" s="86"/>
      <c r="B9924" s="9"/>
      <c r="C9924" s="9"/>
      <c r="D9924" s="9"/>
      <c r="E9924" s="9"/>
      <c r="F9924" s="9"/>
      <c r="I9924" s="9"/>
      <c r="K9924" s="9"/>
      <c r="L9924" s="9"/>
      <c r="M9924" s="9"/>
      <c r="O9924" s="9"/>
      <c r="P9924" s="9"/>
      <c r="Q9924" s="9"/>
      <c r="R9924" s="36"/>
      <c r="V9924" s="36"/>
    </row>
    <row r="9925" spans="1:22" x14ac:dyDescent="0.25">
      <c r="A9925" s="86"/>
      <c r="B9925" s="9"/>
      <c r="C9925" s="9"/>
      <c r="D9925" s="9"/>
      <c r="E9925" s="9"/>
      <c r="F9925" s="9"/>
      <c r="I9925" s="9"/>
      <c r="K9925" s="9"/>
      <c r="L9925" s="9"/>
      <c r="M9925" s="9"/>
      <c r="O9925" s="9"/>
      <c r="P9925" s="9"/>
      <c r="Q9925" s="9"/>
      <c r="R9925" s="36"/>
      <c r="V9925" s="36"/>
    </row>
    <row r="9926" spans="1:22" x14ac:dyDescent="0.25">
      <c r="A9926" s="86"/>
      <c r="B9926" s="9"/>
      <c r="C9926" s="9"/>
      <c r="D9926" s="9"/>
      <c r="E9926" s="9"/>
      <c r="F9926" s="9"/>
      <c r="I9926" s="9"/>
      <c r="K9926" s="9"/>
      <c r="L9926" s="9"/>
      <c r="M9926" s="9"/>
      <c r="O9926" s="9"/>
      <c r="P9926" s="9"/>
      <c r="Q9926" s="9"/>
      <c r="R9926" s="36"/>
      <c r="V9926" s="36"/>
    </row>
    <row r="9927" spans="1:22" x14ac:dyDescent="0.25">
      <c r="A9927" s="86"/>
      <c r="B9927" s="9"/>
      <c r="C9927" s="9"/>
      <c r="D9927" s="9"/>
      <c r="E9927" s="9"/>
      <c r="F9927" s="9"/>
      <c r="I9927" s="9"/>
      <c r="K9927" s="9"/>
      <c r="L9927" s="9"/>
      <c r="M9927" s="9"/>
      <c r="O9927" s="9"/>
      <c r="P9927" s="9"/>
      <c r="Q9927" s="9"/>
      <c r="R9927" s="36"/>
      <c r="V9927" s="36"/>
    </row>
    <row r="9928" spans="1:22" x14ac:dyDescent="0.25">
      <c r="A9928" s="86"/>
      <c r="B9928" s="9"/>
      <c r="C9928" s="9"/>
      <c r="D9928" s="9"/>
      <c r="E9928" s="9"/>
      <c r="F9928" s="9"/>
      <c r="I9928" s="9"/>
      <c r="K9928" s="9"/>
      <c r="L9928" s="9"/>
      <c r="M9928" s="9"/>
      <c r="O9928" s="9"/>
      <c r="P9928" s="9"/>
      <c r="Q9928" s="9"/>
      <c r="R9928" s="36"/>
      <c r="V9928" s="36"/>
    </row>
    <row r="9929" spans="1:22" x14ac:dyDescent="0.25">
      <c r="A9929" s="86"/>
      <c r="B9929" s="9"/>
      <c r="C9929" s="9"/>
      <c r="D9929" s="9"/>
      <c r="E9929" s="9"/>
      <c r="F9929" s="9"/>
      <c r="I9929" s="9"/>
      <c r="K9929" s="9"/>
      <c r="L9929" s="9"/>
      <c r="M9929" s="9"/>
      <c r="O9929" s="9"/>
      <c r="P9929" s="9"/>
      <c r="Q9929" s="9"/>
      <c r="R9929" s="36"/>
      <c r="V9929" s="36"/>
    </row>
    <row r="9930" spans="1:22" x14ac:dyDescent="0.25">
      <c r="A9930" s="86"/>
      <c r="B9930" s="9"/>
      <c r="C9930" s="9"/>
      <c r="D9930" s="9"/>
      <c r="E9930" s="9"/>
      <c r="F9930" s="9"/>
      <c r="I9930" s="9"/>
      <c r="K9930" s="9"/>
      <c r="L9930" s="9"/>
      <c r="M9930" s="9"/>
      <c r="O9930" s="9"/>
      <c r="P9930" s="9"/>
      <c r="Q9930" s="9"/>
      <c r="R9930" s="36"/>
      <c r="V9930" s="36"/>
    </row>
    <row r="9931" spans="1:22" x14ac:dyDescent="0.25">
      <c r="A9931" s="86"/>
      <c r="B9931" s="9"/>
      <c r="C9931" s="9"/>
      <c r="D9931" s="9"/>
      <c r="E9931" s="9"/>
      <c r="F9931" s="9"/>
      <c r="I9931" s="9"/>
      <c r="K9931" s="9"/>
      <c r="L9931" s="9"/>
      <c r="M9931" s="9"/>
      <c r="O9931" s="9"/>
      <c r="P9931" s="9"/>
      <c r="Q9931" s="9"/>
      <c r="R9931" s="36"/>
      <c r="V9931" s="36"/>
    </row>
    <row r="9932" spans="1:22" x14ac:dyDescent="0.25">
      <c r="A9932" s="86"/>
      <c r="B9932" s="9"/>
      <c r="C9932" s="9"/>
      <c r="D9932" s="9"/>
      <c r="E9932" s="9"/>
      <c r="F9932" s="9"/>
      <c r="I9932" s="9"/>
      <c r="K9932" s="9"/>
      <c r="L9932" s="9"/>
      <c r="M9932" s="9"/>
      <c r="O9932" s="9"/>
      <c r="P9932" s="9"/>
      <c r="Q9932" s="9"/>
      <c r="R9932" s="36"/>
      <c r="V9932" s="36"/>
    </row>
    <row r="9933" spans="1:22" x14ac:dyDescent="0.25">
      <c r="A9933" s="86"/>
      <c r="B9933" s="9"/>
      <c r="C9933" s="9"/>
      <c r="D9933" s="9"/>
      <c r="E9933" s="9"/>
      <c r="F9933" s="9"/>
      <c r="I9933" s="9"/>
      <c r="K9933" s="9"/>
      <c r="L9933" s="9"/>
      <c r="M9933" s="9"/>
      <c r="O9933" s="9"/>
      <c r="P9933" s="9"/>
      <c r="Q9933" s="9"/>
      <c r="R9933" s="36"/>
      <c r="V9933" s="36"/>
    </row>
    <row r="9934" spans="1:22" x14ac:dyDescent="0.25">
      <c r="A9934" s="86"/>
      <c r="B9934" s="9"/>
      <c r="C9934" s="9"/>
      <c r="D9934" s="9"/>
      <c r="E9934" s="9"/>
      <c r="F9934" s="9"/>
      <c r="I9934" s="9"/>
      <c r="K9934" s="9"/>
      <c r="L9934" s="9"/>
      <c r="M9934" s="9"/>
      <c r="O9934" s="9"/>
      <c r="P9934" s="9"/>
      <c r="Q9934" s="9"/>
      <c r="R9934" s="36"/>
      <c r="V9934" s="36"/>
    </row>
    <row r="9935" spans="1:22" x14ac:dyDescent="0.25">
      <c r="A9935" s="86"/>
      <c r="B9935" s="9"/>
      <c r="C9935" s="9"/>
      <c r="D9935" s="9"/>
      <c r="E9935" s="9"/>
      <c r="F9935" s="9"/>
      <c r="I9935" s="9"/>
      <c r="K9935" s="9"/>
      <c r="L9935" s="9"/>
      <c r="M9935" s="9"/>
      <c r="O9935" s="9"/>
      <c r="P9935" s="9"/>
      <c r="Q9935" s="9"/>
      <c r="R9935" s="36"/>
      <c r="V9935" s="36"/>
    </row>
    <row r="9936" spans="1:22" x14ac:dyDescent="0.25">
      <c r="A9936" s="86"/>
      <c r="B9936" s="9"/>
      <c r="C9936" s="9"/>
      <c r="D9936" s="9"/>
      <c r="E9936" s="9"/>
      <c r="F9936" s="9"/>
      <c r="I9936" s="9"/>
      <c r="K9936" s="9"/>
      <c r="L9936" s="9"/>
      <c r="M9936" s="9"/>
      <c r="O9936" s="9"/>
      <c r="P9936" s="9"/>
      <c r="Q9936" s="9"/>
      <c r="R9936" s="36"/>
      <c r="V9936" s="36"/>
    </row>
    <row r="9937" spans="1:22" x14ac:dyDescent="0.25">
      <c r="A9937" s="86"/>
      <c r="B9937" s="9"/>
      <c r="C9937" s="9"/>
      <c r="D9937" s="9"/>
      <c r="E9937" s="9"/>
      <c r="F9937" s="9"/>
      <c r="I9937" s="9"/>
      <c r="K9937" s="9"/>
      <c r="L9937" s="9"/>
      <c r="M9937" s="9"/>
      <c r="O9937" s="9"/>
      <c r="P9937" s="9"/>
      <c r="Q9937" s="9"/>
      <c r="R9937" s="36"/>
      <c r="V9937" s="36"/>
    </row>
    <row r="9938" spans="1:22" x14ac:dyDescent="0.25">
      <c r="A9938" s="86"/>
      <c r="B9938" s="9"/>
      <c r="C9938" s="9"/>
      <c r="D9938" s="9"/>
      <c r="E9938" s="9"/>
      <c r="F9938" s="9"/>
      <c r="I9938" s="9"/>
      <c r="K9938" s="9"/>
      <c r="L9938" s="9"/>
      <c r="M9938" s="9"/>
      <c r="O9938" s="9"/>
      <c r="P9938" s="9"/>
      <c r="Q9938" s="9"/>
      <c r="R9938" s="36"/>
      <c r="V9938" s="36"/>
    </row>
    <row r="9939" spans="1:22" x14ac:dyDescent="0.25">
      <c r="A9939" s="86"/>
      <c r="B9939" s="9"/>
      <c r="C9939" s="9"/>
      <c r="D9939" s="9"/>
      <c r="E9939" s="9"/>
      <c r="F9939" s="9"/>
      <c r="I9939" s="9"/>
      <c r="K9939" s="9"/>
      <c r="L9939" s="9"/>
      <c r="M9939" s="9"/>
      <c r="O9939" s="9"/>
      <c r="P9939" s="9"/>
      <c r="Q9939" s="9"/>
      <c r="R9939" s="36"/>
      <c r="V9939" s="36"/>
    </row>
    <row r="9940" spans="1:22" x14ac:dyDescent="0.25">
      <c r="A9940" s="86"/>
      <c r="B9940" s="9"/>
      <c r="C9940" s="9"/>
      <c r="D9940" s="9"/>
      <c r="E9940" s="9"/>
      <c r="F9940" s="9"/>
      <c r="I9940" s="9"/>
      <c r="K9940" s="9"/>
      <c r="L9940" s="9"/>
      <c r="M9940" s="9"/>
      <c r="O9940" s="9"/>
      <c r="P9940" s="9"/>
      <c r="Q9940" s="9"/>
      <c r="R9940" s="36"/>
      <c r="V9940" s="36"/>
    </row>
    <row r="9941" spans="1:22" x14ac:dyDescent="0.25">
      <c r="A9941" s="86"/>
      <c r="B9941" s="9"/>
      <c r="C9941" s="9"/>
      <c r="D9941" s="9"/>
      <c r="E9941" s="9"/>
      <c r="F9941" s="9"/>
      <c r="I9941" s="9"/>
      <c r="K9941" s="9"/>
      <c r="L9941" s="9"/>
      <c r="M9941" s="9"/>
      <c r="O9941" s="9"/>
      <c r="P9941" s="9"/>
      <c r="Q9941" s="9"/>
      <c r="R9941" s="36"/>
      <c r="V9941" s="36"/>
    </row>
    <row r="9942" spans="1:22" x14ac:dyDescent="0.25">
      <c r="A9942" s="86"/>
      <c r="B9942" s="9"/>
      <c r="C9942" s="9"/>
      <c r="D9942" s="9"/>
      <c r="E9942" s="9"/>
      <c r="F9942" s="9"/>
      <c r="I9942" s="9"/>
      <c r="K9942" s="9"/>
      <c r="L9942" s="9"/>
      <c r="M9942" s="9"/>
      <c r="O9942" s="9"/>
      <c r="P9942" s="9"/>
      <c r="Q9942" s="9"/>
      <c r="R9942" s="36"/>
      <c r="V9942" s="36"/>
    </row>
    <row r="9943" spans="1:22" x14ac:dyDescent="0.25">
      <c r="A9943" s="86"/>
      <c r="B9943" s="9"/>
      <c r="C9943" s="9"/>
      <c r="D9943" s="9"/>
      <c r="E9943" s="9"/>
      <c r="F9943" s="9"/>
      <c r="I9943" s="9"/>
      <c r="K9943" s="9"/>
      <c r="L9943" s="9"/>
      <c r="M9943" s="9"/>
      <c r="O9943" s="9"/>
      <c r="P9943" s="9"/>
      <c r="Q9943" s="9"/>
      <c r="R9943" s="36"/>
      <c r="V9943" s="36"/>
    </row>
    <row r="9944" spans="1:22" x14ac:dyDescent="0.25">
      <c r="A9944" s="86"/>
      <c r="B9944" s="9"/>
      <c r="C9944" s="9"/>
      <c r="D9944" s="9"/>
      <c r="E9944" s="9"/>
      <c r="F9944" s="9"/>
      <c r="I9944" s="9"/>
      <c r="K9944" s="9"/>
      <c r="L9944" s="9"/>
      <c r="M9944" s="9"/>
      <c r="O9944" s="9"/>
      <c r="P9944" s="9"/>
      <c r="Q9944" s="9"/>
      <c r="R9944" s="36"/>
      <c r="V9944" s="36"/>
    </row>
    <row r="9945" spans="1:22" x14ac:dyDescent="0.25">
      <c r="A9945" s="86"/>
      <c r="B9945" s="9"/>
      <c r="C9945" s="9"/>
      <c r="D9945" s="9"/>
      <c r="E9945" s="9"/>
      <c r="F9945" s="9"/>
      <c r="I9945" s="9"/>
      <c r="K9945" s="9"/>
      <c r="L9945" s="9"/>
      <c r="M9945" s="9"/>
      <c r="O9945" s="9"/>
      <c r="P9945" s="9"/>
      <c r="Q9945" s="9"/>
      <c r="R9945" s="36"/>
      <c r="V9945" s="36"/>
    </row>
    <row r="9946" spans="1:22" x14ac:dyDescent="0.25">
      <c r="A9946" s="86"/>
      <c r="B9946" s="9"/>
      <c r="C9946" s="9"/>
      <c r="D9946" s="9"/>
      <c r="E9946" s="9"/>
      <c r="F9946" s="9"/>
      <c r="I9946" s="9"/>
      <c r="K9946" s="9"/>
      <c r="L9946" s="9"/>
      <c r="M9946" s="9"/>
      <c r="O9946" s="9"/>
      <c r="P9946" s="9"/>
      <c r="Q9946" s="9"/>
      <c r="R9946" s="36"/>
      <c r="V9946" s="36"/>
    </row>
    <row r="9947" spans="1:22" x14ac:dyDescent="0.25">
      <c r="A9947" s="86"/>
      <c r="B9947" s="9"/>
      <c r="C9947" s="9"/>
      <c r="D9947" s="9"/>
      <c r="E9947" s="9"/>
      <c r="F9947" s="9"/>
      <c r="I9947" s="9"/>
      <c r="K9947" s="9"/>
      <c r="L9947" s="9"/>
      <c r="M9947" s="9"/>
      <c r="O9947" s="9"/>
      <c r="P9947" s="9"/>
      <c r="Q9947" s="9"/>
      <c r="R9947" s="36"/>
      <c r="V9947" s="36"/>
    </row>
    <row r="9948" spans="1:22" x14ac:dyDescent="0.25">
      <c r="A9948" s="86"/>
      <c r="B9948" s="9"/>
      <c r="C9948" s="9"/>
      <c r="D9948" s="9"/>
      <c r="E9948" s="9"/>
      <c r="F9948" s="9"/>
      <c r="I9948" s="9"/>
      <c r="K9948" s="9"/>
      <c r="L9948" s="9"/>
      <c r="M9948" s="9"/>
      <c r="O9948" s="9"/>
      <c r="P9948" s="9"/>
      <c r="Q9948" s="9"/>
      <c r="R9948" s="36"/>
      <c r="V9948" s="36"/>
    </row>
    <row r="9949" spans="1:22" x14ac:dyDescent="0.25">
      <c r="A9949" s="86"/>
      <c r="B9949" s="9"/>
      <c r="C9949" s="9"/>
      <c r="D9949" s="9"/>
      <c r="E9949" s="9"/>
      <c r="F9949" s="9"/>
      <c r="I9949" s="9"/>
      <c r="K9949" s="9"/>
      <c r="L9949" s="9"/>
      <c r="M9949" s="9"/>
      <c r="O9949" s="9"/>
      <c r="P9949" s="9"/>
      <c r="Q9949" s="9"/>
      <c r="R9949" s="36"/>
      <c r="V9949" s="36"/>
    </row>
    <row r="9950" spans="1:22" x14ac:dyDescent="0.25">
      <c r="A9950" s="86"/>
      <c r="B9950" s="9"/>
      <c r="C9950" s="9"/>
      <c r="D9950" s="9"/>
      <c r="E9950" s="9"/>
      <c r="F9950" s="9"/>
      <c r="I9950" s="9"/>
      <c r="K9950" s="9"/>
      <c r="L9950" s="9"/>
      <c r="M9950" s="9"/>
      <c r="O9950" s="9"/>
      <c r="P9950" s="9"/>
      <c r="Q9950" s="9"/>
      <c r="R9950" s="36"/>
      <c r="V9950" s="36"/>
    </row>
    <row r="9951" spans="1:22" x14ac:dyDescent="0.25">
      <c r="A9951" s="86"/>
      <c r="B9951" s="9"/>
      <c r="C9951" s="9"/>
      <c r="D9951" s="9"/>
      <c r="E9951" s="9"/>
      <c r="F9951" s="9"/>
      <c r="I9951" s="9"/>
      <c r="K9951" s="9"/>
      <c r="L9951" s="9"/>
      <c r="M9951" s="9"/>
      <c r="O9951" s="9"/>
      <c r="P9951" s="9"/>
      <c r="Q9951" s="9"/>
      <c r="R9951" s="36"/>
      <c r="V9951" s="36"/>
    </row>
    <row r="9952" spans="1:22" x14ac:dyDescent="0.25">
      <c r="A9952" s="86"/>
      <c r="B9952" s="9"/>
      <c r="C9952" s="9"/>
      <c r="D9952" s="9"/>
      <c r="E9952" s="9"/>
      <c r="F9952" s="9"/>
      <c r="I9952" s="9"/>
      <c r="K9952" s="9"/>
      <c r="L9952" s="9"/>
      <c r="M9952" s="9"/>
      <c r="O9952" s="9"/>
      <c r="P9952" s="9"/>
      <c r="Q9952" s="9"/>
      <c r="R9952" s="36"/>
      <c r="V9952" s="36"/>
    </row>
    <row r="9953" spans="1:22" x14ac:dyDescent="0.25">
      <c r="A9953" s="86"/>
      <c r="B9953" s="9"/>
      <c r="C9953" s="9"/>
      <c r="D9953" s="9"/>
      <c r="E9953" s="9"/>
      <c r="F9953" s="9"/>
      <c r="I9953" s="9"/>
      <c r="K9953" s="9"/>
      <c r="L9953" s="9"/>
      <c r="M9953" s="9"/>
      <c r="O9953" s="9"/>
      <c r="P9953" s="9"/>
      <c r="Q9953" s="9"/>
      <c r="R9953" s="36"/>
      <c r="V9953" s="36"/>
    </row>
    <row r="9954" spans="1:22" x14ac:dyDescent="0.25">
      <c r="A9954" s="86"/>
      <c r="B9954" s="9"/>
      <c r="C9954" s="9"/>
      <c r="D9954" s="9"/>
      <c r="E9954" s="9"/>
      <c r="F9954" s="9"/>
      <c r="I9954" s="9"/>
      <c r="K9954" s="9"/>
      <c r="L9954" s="9"/>
      <c r="M9954" s="9"/>
      <c r="O9954" s="9"/>
      <c r="P9954" s="9"/>
      <c r="Q9954" s="9"/>
      <c r="R9954" s="36"/>
      <c r="V9954" s="36"/>
    </row>
    <row r="9955" spans="1:22" x14ac:dyDescent="0.25">
      <c r="A9955" s="86"/>
      <c r="B9955" s="9"/>
      <c r="C9955" s="9"/>
      <c r="D9955" s="9"/>
      <c r="E9955" s="9"/>
      <c r="F9955" s="9"/>
      <c r="I9955" s="9"/>
      <c r="K9955" s="9"/>
      <c r="L9955" s="9"/>
      <c r="M9955" s="9"/>
      <c r="O9955" s="9"/>
      <c r="P9955" s="9"/>
      <c r="Q9955" s="9"/>
      <c r="R9955" s="36"/>
      <c r="V9955" s="36"/>
    </row>
    <row r="9956" spans="1:22" x14ac:dyDescent="0.25">
      <c r="A9956" s="86"/>
      <c r="B9956" s="9"/>
      <c r="C9956" s="9"/>
      <c r="D9956" s="9"/>
      <c r="E9956" s="9"/>
      <c r="F9956" s="9"/>
      <c r="I9956" s="9"/>
      <c r="K9956" s="9"/>
      <c r="L9956" s="9"/>
      <c r="M9956" s="9"/>
      <c r="O9956" s="9"/>
      <c r="P9956" s="9"/>
      <c r="Q9956" s="9"/>
      <c r="R9956" s="36"/>
      <c r="V9956" s="36"/>
    </row>
    <row r="9957" spans="1:22" x14ac:dyDescent="0.25">
      <c r="A9957" s="86"/>
      <c r="B9957" s="9"/>
      <c r="C9957" s="9"/>
      <c r="D9957" s="9"/>
      <c r="E9957" s="9"/>
      <c r="F9957" s="9"/>
      <c r="I9957" s="9"/>
      <c r="K9957" s="9"/>
      <c r="L9957" s="9"/>
      <c r="M9957" s="9"/>
      <c r="O9957" s="9"/>
      <c r="P9957" s="9"/>
      <c r="Q9957" s="9"/>
      <c r="R9957" s="36"/>
      <c r="V9957" s="36"/>
    </row>
    <row r="9958" spans="1:22" x14ac:dyDescent="0.25">
      <c r="A9958" s="86"/>
      <c r="B9958" s="9"/>
      <c r="C9958" s="9"/>
      <c r="D9958" s="9"/>
      <c r="E9958" s="9"/>
      <c r="F9958" s="9"/>
      <c r="I9958" s="9"/>
      <c r="K9958" s="9"/>
      <c r="L9958" s="9"/>
      <c r="M9958" s="9"/>
      <c r="O9958" s="9"/>
      <c r="P9958" s="9"/>
      <c r="Q9958" s="9"/>
      <c r="R9958" s="36"/>
      <c r="V9958" s="36"/>
    </row>
    <row r="9959" spans="1:22" x14ac:dyDescent="0.25">
      <c r="A9959" s="86"/>
      <c r="B9959" s="9"/>
      <c r="C9959" s="9"/>
      <c r="D9959" s="9"/>
      <c r="E9959" s="9"/>
      <c r="F9959" s="9"/>
      <c r="I9959" s="9"/>
      <c r="K9959" s="9"/>
      <c r="L9959" s="9"/>
      <c r="M9959" s="9"/>
      <c r="O9959" s="9"/>
      <c r="P9959" s="9"/>
      <c r="Q9959" s="9"/>
      <c r="R9959" s="36"/>
      <c r="V9959" s="36"/>
    </row>
    <row r="9960" spans="1:22" x14ac:dyDescent="0.25">
      <c r="A9960" s="86"/>
      <c r="B9960" s="9"/>
      <c r="C9960" s="9"/>
      <c r="D9960" s="9"/>
      <c r="E9960" s="9"/>
      <c r="F9960" s="9"/>
      <c r="I9960" s="9"/>
      <c r="K9960" s="9"/>
      <c r="L9960" s="9"/>
      <c r="M9960" s="9"/>
      <c r="O9960" s="9"/>
      <c r="P9960" s="9"/>
      <c r="Q9960" s="9"/>
      <c r="R9960" s="36"/>
      <c r="V9960" s="36"/>
    </row>
    <row r="9961" spans="1:22" x14ac:dyDescent="0.25">
      <c r="A9961" s="86"/>
      <c r="B9961" s="9"/>
      <c r="C9961" s="9"/>
      <c r="D9961" s="9"/>
      <c r="E9961" s="9"/>
      <c r="F9961" s="9"/>
      <c r="I9961" s="9"/>
      <c r="K9961" s="9"/>
      <c r="L9961" s="9"/>
      <c r="M9961" s="9"/>
      <c r="O9961" s="9"/>
      <c r="P9961" s="9"/>
      <c r="Q9961" s="9"/>
      <c r="R9961" s="36"/>
      <c r="V9961" s="36"/>
    </row>
    <row r="9962" spans="1:22" x14ac:dyDescent="0.25">
      <c r="A9962" s="86"/>
      <c r="B9962" s="9"/>
      <c r="C9962" s="9"/>
      <c r="D9962" s="9"/>
      <c r="E9962" s="9"/>
      <c r="F9962" s="9"/>
      <c r="I9962" s="9"/>
      <c r="K9962" s="9"/>
      <c r="L9962" s="9"/>
      <c r="M9962" s="9"/>
      <c r="O9962" s="9"/>
      <c r="P9962" s="9"/>
      <c r="Q9962" s="9"/>
      <c r="R9962" s="36"/>
      <c r="V9962" s="36"/>
    </row>
    <row r="9963" spans="1:22" x14ac:dyDescent="0.25">
      <c r="A9963" s="86"/>
      <c r="B9963" s="9"/>
      <c r="C9963" s="9"/>
      <c r="D9963" s="9"/>
      <c r="E9963" s="9"/>
      <c r="F9963" s="9"/>
      <c r="I9963" s="9"/>
      <c r="K9963" s="9"/>
      <c r="L9963" s="9"/>
      <c r="M9963" s="9"/>
      <c r="O9963" s="9"/>
      <c r="P9963" s="9"/>
      <c r="Q9963" s="9"/>
      <c r="R9963" s="36"/>
      <c r="V9963" s="36"/>
    </row>
    <row r="9964" spans="1:22" x14ac:dyDescent="0.25">
      <c r="A9964" s="86"/>
      <c r="B9964" s="9"/>
      <c r="C9964" s="9"/>
      <c r="D9964" s="9"/>
      <c r="E9964" s="9"/>
      <c r="F9964" s="9"/>
      <c r="I9964" s="9"/>
      <c r="K9964" s="9"/>
      <c r="L9964" s="9"/>
      <c r="M9964" s="9"/>
      <c r="O9964" s="9"/>
      <c r="P9964" s="9"/>
      <c r="Q9964" s="9"/>
      <c r="R9964" s="36"/>
      <c r="V9964" s="36"/>
    </row>
    <row r="9965" spans="1:22" x14ac:dyDescent="0.25">
      <c r="A9965" s="86"/>
      <c r="B9965" s="9"/>
      <c r="C9965" s="9"/>
      <c r="D9965" s="9"/>
      <c r="E9965" s="9"/>
      <c r="F9965" s="9"/>
      <c r="I9965" s="9"/>
      <c r="K9965" s="9"/>
      <c r="L9965" s="9"/>
      <c r="M9965" s="9"/>
      <c r="O9965" s="9"/>
      <c r="P9965" s="9"/>
      <c r="Q9965" s="9"/>
      <c r="R9965" s="36"/>
      <c r="V9965" s="36"/>
    </row>
    <row r="9966" spans="1:22" x14ac:dyDescent="0.25">
      <c r="A9966" s="86"/>
      <c r="B9966" s="9"/>
      <c r="C9966" s="9"/>
      <c r="D9966" s="9"/>
      <c r="E9966" s="9"/>
      <c r="F9966" s="9"/>
      <c r="I9966" s="9"/>
      <c r="K9966" s="9"/>
      <c r="L9966" s="9"/>
      <c r="M9966" s="9"/>
      <c r="O9966" s="9"/>
      <c r="P9966" s="9"/>
      <c r="Q9966" s="9"/>
      <c r="R9966" s="36"/>
      <c r="V9966" s="36"/>
    </row>
    <row r="9967" spans="1:22" x14ac:dyDescent="0.25">
      <c r="A9967" s="86"/>
      <c r="B9967" s="9"/>
      <c r="C9967" s="9"/>
      <c r="D9967" s="9"/>
      <c r="E9967" s="9"/>
      <c r="F9967" s="9"/>
      <c r="I9967" s="9"/>
      <c r="K9967" s="9"/>
      <c r="L9967" s="9"/>
      <c r="M9967" s="9"/>
      <c r="O9967" s="9"/>
      <c r="P9967" s="9"/>
      <c r="Q9967" s="9"/>
      <c r="R9967" s="36"/>
      <c r="V9967" s="36"/>
    </row>
    <row r="9968" spans="1:22" x14ac:dyDescent="0.25">
      <c r="A9968" s="86"/>
      <c r="B9968" s="9"/>
      <c r="C9968" s="9"/>
      <c r="D9968" s="9"/>
      <c r="E9968" s="9"/>
      <c r="F9968" s="9"/>
      <c r="I9968" s="9"/>
      <c r="K9968" s="9"/>
      <c r="L9968" s="9"/>
      <c r="M9968" s="9"/>
      <c r="O9968" s="9"/>
      <c r="P9968" s="9"/>
      <c r="Q9968" s="9"/>
      <c r="R9968" s="36"/>
      <c r="V9968" s="36"/>
    </row>
    <row r="9969" spans="1:22" x14ac:dyDescent="0.25">
      <c r="A9969" s="86"/>
      <c r="B9969" s="9"/>
      <c r="C9969" s="9"/>
      <c r="D9969" s="9"/>
      <c r="E9969" s="9"/>
      <c r="F9969" s="9"/>
      <c r="I9969" s="9"/>
      <c r="K9969" s="9"/>
      <c r="L9969" s="9"/>
      <c r="M9969" s="9"/>
      <c r="O9969" s="9"/>
      <c r="P9969" s="9"/>
      <c r="Q9969" s="9"/>
      <c r="R9969" s="36"/>
      <c r="V9969" s="36"/>
    </row>
    <row r="9970" spans="1:22" x14ac:dyDescent="0.25">
      <c r="A9970" s="86"/>
      <c r="B9970" s="9"/>
      <c r="C9970" s="9"/>
      <c r="D9970" s="9"/>
      <c r="E9970" s="9"/>
      <c r="F9970" s="9"/>
      <c r="I9970" s="9"/>
      <c r="K9970" s="9"/>
      <c r="L9970" s="9"/>
      <c r="M9970" s="9"/>
      <c r="O9970" s="9"/>
      <c r="P9970" s="9"/>
      <c r="Q9970" s="9"/>
      <c r="R9970" s="36"/>
      <c r="V9970" s="36"/>
    </row>
    <row r="9971" spans="1:22" x14ac:dyDescent="0.25">
      <c r="A9971" s="86"/>
      <c r="B9971" s="9"/>
      <c r="C9971" s="9"/>
      <c r="D9971" s="9"/>
      <c r="E9971" s="9"/>
      <c r="F9971" s="9"/>
      <c r="I9971" s="9"/>
      <c r="K9971" s="9"/>
      <c r="L9971" s="9"/>
      <c r="M9971" s="9"/>
      <c r="O9971" s="9"/>
      <c r="P9971" s="9"/>
      <c r="Q9971" s="9"/>
      <c r="R9971" s="36"/>
      <c r="V9971" s="36"/>
    </row>
    <row r="9972" spans="1:22" x14ac:dyDescent="0.25">
      <c r="A9972" s="86"/>
      <c r="B9972" s="9"/>
      <c r="C9972" s="9"/>
      <c r="D9972" s="9"/>
      <c r="E9972" s="9"/>
      <c r="F9972" s="9"/>
      <c r="I9972" s="9"/>
      <c r="K9972" s="9"/>
      <c r="L9972" s="9"/>
      <c r="M9972" s="9"/>
      <c r="O9972" s="9"/>
      <c r="P9972" s="9"/>
      <c r="Q9972" s="9"/>
      <c r="R9972" s="36"/>
      <c r="V9972" s="36"/>
    </row>
    <row r="9973" spans="1:22" x14ac:dyDescent="0.25">
      <c r="A9973" s="86"/>
      <c r="B9973" s="9"/>
      <c r="C9973" s="9"/>
      <c r="D9973" s="9"/>
      <c r="E9973" s="9"/>
      <c r="F9973" s="9"/>
      <c r="I9973" s="9"/>
      <c r="K9973" s="9"/>
      <c r="L9973" s="9"/>
      <c r="M9973" s="9"/>
      <c r="O9973" s="9"/>
      <c r="P9973" s="9"/>
      <c r="Q9973" s="9"/>
      <c r="R9973" s="36"/>
      <c r="V9973" s="36"/>
    </row>
    <row r="9974" spans="1:22" x14ac:dyDescent="0.25">
      <c r="A9974" s="86"/>
      <c r="B9974" s="9"/>
      <c r="C9974" s="9"/>
      <c r="D9974" s="9"/>
      <c r="E9974" s="9"/>
      <c r="F9974" s="9"/>
      <c r="I9974" s="9"/>
      <c r="K9974" s="9"/>
      <c r="L9974" s="9"/>
      <c r="M9974" s="9"/>
      <c r="O9974" s="9"/>
      <c r="P9974" s="9"/>
      <c r="Q9974" s="9"/>
      <c r="R9974" s="36"/>
      <c r="V9974" s="36"/>
    </row>
    <row r="9975" spans="1:22" x14ac:dyDescent="0.25">
      <c r="A9975" s="86"/>
      <c r="B9975" s="9"/>
      <c r="C9975" s="9"/>
      <c r="D9975" s="9"/>
      <c r="E9975" s="9"/>
      <c r="F9975" s="9"/>
      <c r="I9975" s="9"/>
      <c r="K9975" s="9"/>
      <c r="L9975" s="9"/>
      <c r="M9975" s="9"/>
      <c r="O9975" s="9"/>
      <c r="P9975" s="9"/>
      <c r="Q9975" s="9"/>
      <c r="R9975" s="36"/>
      <c r="V9975" s="36"/>
    </row>
    <row r="9976" spans="1:22" x14ac:dyDescent="0.25">
      <c r="A9976" s="86"/>
      <c r="B9976" s="9"/>
      <c r="C9976" s="9"/>
      <c r="D9976" s="9"/>
      <c r="E9976" s="9"/>
      <c r="F9976" s="9"/>
      <c r="I9976" s="9"/>
      <c r="K9976" s="9"/>
      <c r="L9976" s="9"/>
      <c r="M9976" s="9"/>
      <c r="O9976" s="9"/>
      <c r="P9976" s="9"/>
      <c r="Q9976" s="9"/>
      <c r="R9976" s="36"/>
      <c r="V9976" s="36"/>
    </row>
    <row r="9977" spans="1:22" x14ac:dyDescent="0.25">
      <c r="A9977" s="86"/>
      <c r="B9977" s="9"/>
      <c r="C9977" s="9"/>
      <c r="D9977" s="9"/>
      <c r="E9977" s="9"/>
      <c r="F9977" s="9"/>
      <c r="I9977" s="9"/>
      <c r="K9977" s="9"/>
      <c r="L9977" s="9"/>
      <c r="M9977" s="9"/>
      <c r="O9977" s="9"/>
      <c r="P9977" s="9"/>
      <c r="Q9977" s="9"/>
      <c r="R9977" s="36"/>
      <c r="V9977" s="36"/>
    </row>
    <row r="9978" spans="1:22" x14ac:dyDescent="0.25">
      <c r="A9978" s="86"/>
      <c r="B9978" s="9"/>
      <c r="C9978" s="9"/>
      <c r="D9978" s="9"/>
      <c r="E9978" s="9"/>
      <c r="F9978" s="9"/>
      <c r="I9978" s="9"/>
      <c r="K9978" s="9"/>
      <c r="L9978" s="9"/>
      <c r="M9978" s="9"/>
      <c r="O9978" s="9"/>
      <c r="P9978" s="9"/>
      <c r="Q9978" s="9"/>
      <c r="R9978" s="36"/>
      <c r="V9978" s="36"/>
    </row>
    <row r="9979" spans="1:22" x14ac:dyDescent="0.25">
      <c r="A9979" s="86"/>
      <c r="B9979" s="9"/>
      <c r="C9979" s="9"/>
      <c r="D9979" s="9"/>
      <c r="E9979" s="9"/>
      <c r="F9979" s="9"/>
      <c r="I9979" s="9"/>
      <c r="K9979" s="9"/>
      <c r="L9979" s="9"/>
      <c r="M9979" s="9"/>
      <c r="O9979" s="9"/>
      <c r="P9979" s="9"/>
      <c r="Q9979" s="9"/>
      <c r="R9979" s="36"/>
      <c r="V9979" s="36"/>
    </row>
    <row r="9980" spans="1:22" x14ac:dyDescent="0.25">
      <c r="A9980" s="86"/>
      <c r="B9980" s="9"/>
      <c r="C9980" s="9"/>
      <c r="D9980" s="9"/>
      <c r="E9980" s="9"/>
      <c r="F9980" s="9"/>
      <c r="I9980" s="9"/>
      <c r="K9980" s="9"/>
      <c r="L9980" s="9"/>
      <c r="M9980" s="9"/>
      <c r="O9980" s="9"/>
      <c r="P9980" s="9"/>
      <c r="Q9980" s="9"/>
      <c r="R9980" s="36"/>
      <c r="V9980" s="36"/>
    </row>
    <row r="9981" spans="1:22" x14ac:dyDescent="0.25">
      <c r="A9981" s="86"/>
      <c r="B9981" s="9"/>
      <c r="C9981" s="9"/>
      <c r="D9981" s="9"/>
      <c r="E9981" s="9"/>
      <c r="F9981" s="9"/>
      <c r="I9981" s="9"/>
      <c r="K9981" s="9"/>
      <c r="L9981" s="9"/>
      <c r="M9981" s="9"/>
      <c r="O9981" s="9"/>
      <c r="P9981" s="9"/>
      <c r="Q9981" s="9"/>
      <c r="R9981" s="36"/>
      <c r="V9981" s="36"/>
    </row>
    <row r="9982" spans="1:22" x14ac:dyDescent="0.25">
      <c r="A9982" s="86"/>
      <c r="B9982" s="9"/>
      <c r="C9982" s="9"/>
      <c r="D9982" s="9"/>
      <c r="E9982" s="9"/>
      <c r="F9982" s="9"/>
      <c r="I9982" s="9"/>
      <c r="K9982" s="9"/>
      <c r="L9982" s="9"/>
      <c r="M9982" s="9"/>
      <c r="O9982" s="9"/>
      <c r="P9982" s="9"/>
      <c r="Q9982" s="9"/>
      <c r="R9982" s="36"/>
      <c r="V9982" s="36"/>
    </row>
    <row r="9983" spans="1:22" x14ac:dyDescent="0.25">
      <c r="A9983" s="86"/>
      <c r="B9983" s="9"/>
      <c r="C9983" s="9"/>
      <c r="D9983" s="9"/>
      <c r="E9983" s="9"/>
      <c r="F9983" s="9"/>
      <c r="I9983" s="9"/>
      <c r="K9983" s="9"/>
      <c r="L9983" s="9"/>
      <c r="M9983" s="9"/>
      <c r="O9983" s="9"/>
      <c r="P9983" s="9"/>
      <c r="Q9983" s="9"/>
      <c r="R9983" s="36"/>
      <c r="V9983" s="36"/>
    </row>
    <row r="9984" spans="1:22" x14ac:dyDescent="0.25">
      <c r="A9984" s="86"/>
      <c r="B9984" s="9"/>
      <c r="C9984" s="9"/>
      <c r="D9984" s="9"/>
      <c r="E9984" s="9"/>
      <c r="F9984" s="9"/>
      <c r="I9984" s="9"/>
      <c r="K9984" s="9"/>
      <c r="L9984" s="9"/>
      <c r="M9984" s="9"/>
      <c r="O9984" s="9"/>
      <c r="P9984" s="9"/>
      <c r="Q9984" s="9"/>
      <c r="R9984" s="36"/>
      <c r="V9984" s="36"/>
    </row>
    <row r="9985" spans="1:22" x14ac:dyDescent="0.25">
      <c r="A9985" s="86"/>
      <c r="B9985" s="9"/>
      <c r="C9985" s="9"/>
      <c r="D9985" s="9"/>
      <c r="E9985" s="9"/>
      <c r="F9985" s="9"/>
      <c r="I9985" s="9"/>
      <c r="K9985" s="9"/>
      <c r="L9985" s="9"/>
      <c r="M9985" s="9"/>
      <c r="O9985" s="9"/>
      <c r="P9985" s="9"/>
      <c r="Q9985" s="9"/>
      <c r="R9985" s="36"/>
      <c r="V9985" s="36"/>
    </row>
    <row r="9986" spans="1:22" x14ac:dyDescent="0.25">
      <c r="A9986" s="86"/>
      <c r="B9986" s="9"/>
      <c r="C9986" s="9"/>
      <c r="D9986" s="9"/>
      <c r="E9986" s="9"/>
      <c r="F9986" s="9"/>
      <c r="I9986" s="9"/>
      <c r="K9986" s="9"/>
      <c r="L9986" s="9"/>
      <c r="M9986" s="9"/>
      <c r="O9986" s="9"/>
      <c r="P9986" s="9"/>
      <c r="Q9986" s="9"/>
      <c r="R9986" s="36"/>
      <c r="V9986" s="36"/>
    </row>
    <row r="9987" spans="1:22" x14ac:dyDescent="0.25">
      <c r="A9987" s="86"/>
      <c r="B9987" s="9"/>
      <c r="C9987" s="9"/>
      <c r="D9987" s="9"/>
      <c r="E9987" s="9"/>
      <c r="F9987" s="9"/>
      <c r="I9987" s="9"/>
      <c r="K9987" s="9"/>
      <c r="L9987" s="9"/>
      <c r="M9987" s="9"/>
      <c r="O9987" s="9"/>
      <c r="P9987" s="9"/>
      <c r="Q9987" s="9"/>
      <c r="R9987" s="36"/>
      <c r="V9987" s="36"/>
    </row>
    <row r="9988" spans="1:22" x14ac:dyDescent="0.25">
      <c r="A9988" s="86"/>
      <c r="B9988" s="9"/>
      <c r="C9988" s="9"/>
      <c r="D9988" s="9"/>
      <c r="E9988" s="9"/>
      <c r="F9988" s="9"/>
      <c r="I9988" s="9"/>
      <c r="K9988" s="9"/>
      <c r="L9988" s="9"/>
      <c r="M9988" s="9"/>
      <c r="O9988" s="9"/>
      <c r="P9988" s="9"/>
      <c r="Q9988" s="9"/>
      <c r="R9988" s="36"/>
      <c r="V9988" s="36"/>
    </row>
    <row r="9989" spans="1:22" x14ac:dyDescent="0.25">
      <c r="A9989" s="86"/>
      <c r="B9989" s="9"/>
      <c r="C9989" s="9"/>
      <c r="D9989" s="9"/>
      <c r="E9989" s="9"/>
      <c r="F9989" s="9"/>
      <c r="I9989" s="9"/>
      <c r="K9989" s="9"/>
      <c r="L9989" s="9"/>
      <c r="M9989" s="9"/>
      <c r="O9989" s="9"/>
      <c r="P9989" s="9"/>
      <c r="Q9989" s="9"/>
      <c r="R9989" s="36"/>
      <c r="V9989" s="36"/>
    </row>
    <row r="9990" spans="1:22" x14ac:dyDescent="0.25">
      <c r="A9990" s="86"/>
      <c r="B9990" s="9"/>
      <c r="C9990" s="9"/>
      <c r="D9990" s="9"/>
      <c r="E9990" s="9"/>
      <c r="F9990" s="9"/>
      <c r="I9990" s="9"/>
      <c r="K9990" s="9"/>
      <c r="L9990" s="9"/>
      <c r="M9990" s="9"/>
      <c r="O9990" s="9"/>
      <c r="P9990" s="9"/>
      <c r="Q9990" s="9"/>
      <c r="R9990" s="36"/>
      <c r="V9990" s="36"/>
    </row>
    <row r="9991" spans="1:22" x14ac:dyDescent="0.25">
      <c r="A9991" s="86"/>
      <c r="B9991" s="9"/>
      <c r="C9991" s="9"/>
      <c r="D9991" s="9"/>
      <c r="E9991" s="9"/>
      <c r="F9991" s="9"/>
      <c r="I9991" s="9"/>
      <c r="K9991" s="9"/>
      <c r="L9991" s="9"/>
      <c r="M9991" s="9"/>
      <c r="O9991" s="9"/>
      <c r="P9991" s="9"/>
      <c r="Q9991" s="9"/>
      <c r="R9991" s="36"/>
      <c r="V9991" s="36"/>
    </row>
    <row r="9992" spans="1:22" x14ac:dyDescent="0.25">
      <c r="A9992" s="86"/>
      <c r="B9992" s="9"/>
      <c r="C9992" s="9"/>
      <c r="D9992" s="9"/>
      <c r="E9992" s="9"/>
      <c r="F9992" s="9"/>
      <c r="I9992" s="9"/>
      <c r="K9992" s="9"/>
      <c r="L9992" s="9"/>
      <c r="M9992" s="9"/>
      <c r="O9992" s="9"/>
      <c r="P9992" s="9"/>
      <c r="Q9992" s="9"/>
      <c r="R9992" s="36"/>
      <c r="V9992" s="36"/>
    </row>
    <row r="9993" spans="1:22" x14ac:dyDescent="0.25">
      <c r="A9993" s="86"/>
      <c r="B9993" s="9"/>
      <c r="C9993" s="9"/>
      <c r="D9993" s="9"/>
      <c r="E9993" s="9"/>
      <c r="F9993" s="9"/>
      <c r="I9993" s="9"/>
      <c r="K9993" s="9"/>
      <c r="L9993" s="9"/>
      <c r="M9993" s="9"/>
      <c r="O9993" s="9"/>
      <c r="P9993" s="9"/>
      <c r="Q9993" s="9"/>
      <c r="R9993" s="36"/>
      <c r="V9993" s="36"/>
    </row>
    <row r="9994" spans="1:22" x14ac:dyDescent="0.25">
      <c r="A9994" s="86"/>
      <c r="B9994" s="9"/>
      <c r="C9994" s="9"/>
      <c r="D9994" s="9"/>
      <c r="E9994" s="9"/>
      <c r="F9994" s="9"/>
      <c r="I9994" s="9"/>
      <c r="K9994" s="9"/>
      <c r="L9994" s="9"/>
      <c r="M9994" s="9"/>
      <c r="O9994" s="9"/>
      <c r="P9994" s="9"/>
      <c r="Q9994" s="9"/>
      <c r="R9994" s="36"/>
      <c r="V9994" s="36"/>
    </row>
    <row r="9995" spans="1:22" x14ac:dyDescent="0.25">
      <c r="A9995" s="86"/>
      <c r="B9995" s="9"/>
      <c r="C9995" s="9"/>
      <c r="D9995" s="9"/>
      <c r="E9995" s="9"/>
      <c r="F9995" s="9"/>
      <c r="I9995" s="9"/>
      <c r="K9995" s="9"/>
      <c r="L9995" s="9"/>
      <c r="M9995" s="9"/>
      <c r="O9995" s="9"/>
      <c r="P9995" s="9"/>
      <c r="Q9995" s="9"/>
      <c r="R9995" s="36"/>
      <c r="V9995" s="36"/>
    </row>
    <row r="9996" spans="1:22" x14ac:dyDescent="0.25">
      <c r="A9996" s="86"/>
      <c r="B9996" s="9"/>
      <c r="C9996" s="9"/>
      <c r="D9996" s="9"/>
      <c r="E9996" s="9"/>
      <c r="F9996" s="9"/>
      <c r="I9996" s="9"/>
      <c r="K9996" s="9"/>
      <c r="L9996" s="9"/>
      <c r="M9996" s="9"/>
      <c r="O9996" s="9"/>
      <c r="P9996" s="9"/>
      <c r="Q9996" s="9"/>
      <c r="R9996" s="36"/>
      <c r="V9996" s="36"/>
    </row>
    <row r="9997" spans="1:22" x14ac:dyDescent="0.25">
      <c r="A9997" s="86"/>
      <c r="B9997" s="9"/>
      <c r="C9997" s="9"/>
      <c r="D9997" s="9"/>
      <c r="E9997" s="9"/>
      <c r="F9997" s="9"/>
      <c r="I9997" s="9"/>
      <c r="K9997" s="9"/>
      <c r="L9997" s="9"/>
      <c r="M9997" s="9"/>
      <c r="O9997" s="9"/>
      <c r="P9997" s="9"/>
      <c r="Q9997" s="9"/>
      <c r="R9997" s="36"/>
      <c r="V9997" s="36"/>
    </row>
    <row r="9998" spans="1:22" x14ac:dyDescent="0.25">
      <c r="A9998" s="86"/>
      <c r="B9998" s="9"/>
      <c r="C9998" s="9"/>
      <c r="D9998" s="9"/>
      <c r="E9998" s="9"/>
      <c r="F9998" s="9"/>
      <c r="I9998" s="9"/>
      <c r="K9998" s="9"/>
      <c r="L9998" s="9"/>
      <c r="M9998" s="9"/>
      <c r="O9998" s="9"/>
      <c r="P9998" s="9"/>
      <c r="Q9998" s="9"/>
      <c r="R9998" s="36"/>
      <c r="V9998" s="36"/>
    </row>
    <row r="9999" spans="1:22" x14ac:dyDescent="0.25">
      <c r="A9999" s="86"/>
      <c r="B9999" s="9"/>
      <c r="C9999" s="9"/>
      <c r="D9999" s="9"/>
      <c r="E9999" s="9"/>
      <c r="F9999" s="9"/>
      <c r="I9999" s="9"/>
      <c r="K9999" s="9"/>
      <c r="L9999" s="9"/>
      <c r="M9999" s="9"/>
      <c r="O9999" s="9"/>
      <c r="P9999" s="9"/>
      <c r="Q9999" s="9"/>
      <c r="R9999" s="36"/>
      <c r="V9999" s="36"/>
    </row>
    <row r="10000" spans="1:22" x14ac:dyDescent="0.25">
      <c r="A10000" s="86"/>
      <c r="B10000" s="9"/>
      <c r="C10000" s="9"/>
      <c r="D10000" s="9"/>
      <c r="E10000" s="9"/>
      <c r="F10000" s="9"/>
      <c r="I10000" s="9"/>
      <c r="K10000" s="9"/>
      <c r="L10000" s="9"/>
      <c r="M10000" s="9"/>
      <c r="O10000" s="9"/>
      <c r="P10000" s="9"/>
      <c r="Q10000" s="9"/>
      <c r="R10000" s="36"/>
      <c r="V10000" s="36"/>
    </row>
    <row r="10001" spans="1:22" x14ac:dyDescent="0.25">
      <c r="A10001" s="86"/>
      <c r="B10001" s="9"/>
      <c r="C10001" s="9"/>
      <c r="D10001" s="9"/>
      <c r="E10001" s="9"/>
      <c r="F10001" s="9"/>
      <c r="I10001" s="9"/>
      <c r="K10001" s="9"/>
      <c r="L10001" s="9"/>
      <c r="M10001" s="9"/>
      <c r="O10001" s="9"/>
      <c r="P10001" s="9"/>
      <c r="Q10001" s="9"/>
      <c r="R10001" s="36"/>
      <c r="V10001" s="36"/>
    </row>
    <row r="10002" spans="1:22" x14ac:dyDescent="0.25">
      <c r="A10002" s="86"/>
      <c r="B10002" s="9"/>
      <c r="C10002" s="9"/>
      <c r="D10002" s="9"/>
      <c r="E10002" s="9"/>
      <c r="F10002" s="9"/>
      <c r="I10002" s="9"/>
      <c r="K10002" s="9"/>
      <c r="L10002" s="9"/>
      <c r="M10002" s="9"/>
      <c r="O10002" s="9"/>
      <c r="P10002" s="9"/>
      <c r="Q10002" s="9"/>
      <c r="R10002" s="36"/>
      <c r="V10002" s="36"/>
    </row>
    <row r="10003" spans="1:22" x14ac:dyDescent="0.25">
      <c r="A10003" s="86"/>
      <c r="B10003" s="9"/>
      <c r="C10003" s="9"/>
      <c r="D10003" s="9"/>
      <c r="E10003" s="9"/>
      <c r="F10003" s="9"/>
      <c r="I10003" s="9"/>
      <c r="K10003" s="9"/>
      <c r="L10003" s="9"/>
      <c r="M10003" s="9"/>
      <c r="O10003" s="9"/>
      <c r="P10003" s="9"/>
      <c r="Q10003" s="9"/>
      <c r="R10003" s="36"/>
      <c r="V10003" s="36"/>
    </row>
    <row r="10004" spans="1:22" x14ac:dyDescent="0.25">
      <c r="A10004" s="86"/>
      <c r="B10004" s="9"/>
      <c r="C10004" s="9"/>
      <c r="D10004" s="9"/>
      <c r="E10004" s="9"/>
      <c r="F10004" s="9"/>
      <c r="I10004" s="9"/>
      <c r="K10004" s="9"/>
      <c r="L10004" s="9"/>
      <c r="M10004" s="9"/>
      <c r="O10004" s="9"/>
      <c r="P10004" s="9"/>
      <c r="Q10004" s="9"/>
      <c r="R10004" s="36"/>
      <c r="V10004" s="36"/>
    </row>
    <row r="10005" spans="1:22" x14ac:dyDescent="0.25">
      <c r="A10005" s="86"/>
      <c r="B10005" s="9"/>
      <c r="C10005" s="9"/>
      <c r="D10005" s="9"/>
      <c r="E10005" s="9"/>
      <c r="F10005" s="9"/>
      <c r="I10005" s="9"/>
      <c r="K10005" s="9"/>
      <c r="L10005" s="9"/>
      <c r="M10005" s="9"/>
      <c r="O10005" s="9"/>
      <c r="P10005" s="9"/>
      <c r="Q10005" s="9"/>
      <c r="R10005" s="36"/>
      <c r="V10005" s="36"/>
    </row>
    <row r="10006" spans="1:22" x14ac:dyDescent="0.25">
      <c r="A10006" s="86"/>
      <c r="B10006" s="9"/>
      <c r="C10006" s="9"/>
      <c r="D10006" s="9"/>
      <c r="E10006" s="9"/>
      <c r="F10006" s="9"/>
      <c r="I10006" s="9"/>
      <c r="K10006" s="9"/>
      <c r="L10006" s="9"/>
      <c r="M10006" s="9"/>
      <c r="O10006" s="9"/>
      <c r="P10006" s="9"/>
      <c r="Q10006" s="9"/>
      <c r="R10006" s="36"/>
      <c r="V10006" s="36"/>
    </row>
    <row r="10007" spans="1:22" x14ac:dyDescent="0.25">
      <c r="A10007" s="86"/>
      <c r="B10007" s="9"/>
      <c r="C10007" s="9"/>
      <c r="D10007" s="9"/>
      <c r="E10007" s="9"/>
      <c r="F10007" s="9"/>
      <c r="I10007" s="9"/>
      <c r="K10007" s="9"/>
      <c r="L10007" s="9"/>
      <c r="M10007" s="9"/>
      <c r="O10007" s="9"/>
      <c r="P10007" s="9"/>
      <c r="Q10007" s="9"/>
      <c r="R10007" s="36"/>
      <c r="V10007" s="36"/>
    </row>
    <row r="10008" spans="1:22" x14ac:dyDescent="0.25">
      <c r="A10008" s="86"/>
      <c r="B10008" s="9"/>
      <c r="C10008" s="9"/>
      <c r="D10008" s="9"/>
      <c r="E10008" s="9"/>
      <c r="F10008" s="9"/>
      <c r="I10008" s="9"/>
      <c r="K10008" s="9"/>
      <c r="L10008" s="9"/>
      <c r="M10008" s="9"/>
      <c r="O10008" s="9"/>
      <c r="P10008" s="9"/>
      <c r="Q10008" s="9"/>
      <c r="R10008" s="36"/>
      <c r="V10008" s="36"/>
    </row>
    <row r="10009" spans="1:22" x14ac:dyDescent="0.25">
      <c r="A10009" s="86"/>
      <c r="B10009" s="9"/>
      <c r="C10009" s="9"/>
      <c r="D10009" s="9"/>
      <c r="E10009" s="9"/>
      <c r="F10009" s="9"/>
      <c r="I10009" s="9"/>
      <c r="K10009" s="9"/>
      <c r="L10009" s="9"/>
      <c r="M10009" s="9"/>
      <c r="O10009" s="9"/>
      <c r="P10009" s="9"/>
      <c r="Q10009" s="9"/>
      <c r="R10009" s="36"/>
      <c r="V10009" s="36"/>
    </row>
    <row r="10010" spans="1:22" x14ac:dyDescent="0.25">
      <c r="A10010" s="86"/>
      <c r="B10010" s="9"/>
      <c r="C10010" s="9"/>
      <c r="D10010" s="9"/>
      <c r="E10010" s="9"/>
      <c r="F10010" s="9"/>
      <c r="I10010" s="9"/>
      <c r="K10010" s="9"/>
      <c r="L10010" s="9"/>
      <c r="M10010" s="9"/>
      <c r="O10010" s="9"/>
      <c r="P10010" s="9"/>
      <c r="Q10010" s="9"/>
      <c r="R10010" s="36"/>
      <c r="V10010" s="36"/>
    </row>
    <row r="10011" spans="1:22" x14ac:dyDescent="0.25">
      <c r="A10011" s="86"/>
      <c r="B10011" s="9"/>
      <c r="C10011" s="9"/>
      <c r="D10011" s="9"/>
      <c r="E10011" s="9"/>
      <c r="F10011" s="9"/>
      <c r="I10011" s="9"/>
      <c r="K10011" s="9"/>
      <c r="L10011" s="9"/>
      <c r="M10011" s="9"/>
      <c r="O10011" s="9"/>
      <c r="P10011" s="9"/>
      <c r="Q10011" s="9"/>
      <c r="R10011" s="36"/>
      <c r="V10011" s="36"/>
    </row>
    <row r="10012" spans="1:22" x14ac:dyDescent="0.25">
      <c r="A10012" s="86"/>
      <c r="B10012" s="9"/>
      <c r="C10012" s="9"/>
      <c r="D10012" s="9"/>
      <c r="E10012" s="9"/>
      <c r="F10012" s="9"/>
      <c r="I10012" s="9"/>
      <c r="K10012" s="9"/>
      <c r="L10012" s="9"/>
      <c r="M10012" s="9"/>
      <c r="O10012" s="9"/>
      <c r="P10012" s="9"/>
      <c r="Q10012" s="9"/>
      <c r="R10012" s="36"/>
      <c r="V10012" s="36"/>
    </row>
    <row r="10013" spans="1:22" x14ac:dyDescent="0.25">
      <c r="A10013" s="86"/>
      <c r="B10013" s="9"/>
      <c r="C10013" s="9"/>
      <c r="D10013" s="9"/>
      <c r="E10013" s="9"/>
      <c r="F10013" s="9"/>
      <c r="I10013" s="9"/>
      <c r="K10013" s="9"/>
      <c r="L10013" s="9"/>
      <c r="M10013" s="9"/>
      <c r="O10013" s="9"/>
      <c r="P10013" s="9"/>
      <c r="Q10013" s="9"/>
      <c r="R10013" s="36"/>
      <c r="V10013" s="36"/>
    </row>
    <row r="10014" spans="1:22" x14ac:dyDescent="0.25">
      <c r="A10014" s="86"/>
      <c r="B10014" s="9"/>
      <c r="C10014" s="9"/>
      <c r="D10014" s="9"/>
      <c r="E10014" s="9"/>
      <c r="F10014" s="9"/>
      <c r="I10014" s="9"/>
      <c r="K10014" s="9"/>
      <c r="L10014" s="9"/>
      <c r="M10014" s="9"/>
      <c r="O10014" s="9"/>
      <c r="P10014" s="9"/>
      <c r="Q10014" s="9"/>
      <c r="R10014" s="36"/>
      <c r="V10014" s="36"/>
    </row>
    <row r="10015" spans="1:22" x14ac:dyDescent="0.25">
      <c r="A10015" s="86"/>
      <c r="B10015" s="9"/>
      <c r="C10015" s="9"/>
      <c r="D10015" s="9"/>
      <c r="E10015" s="9"/>
      <c r="F10015" s="9"/>
      <c r="I10015" s="9"/>
      <c r="K10015" s="9"/>
      <c r="L10015" s="9"/>
      <c r="M10015" s="9"/>
      <c r="O10015" s="9"/>
      <c r="P10015" s="9"/>
      <c r="Q10015" s="9"/>
      <c r="R10015" s="36"/>
      <c r="V10015" s="36"/>
    </row>
    <row r="10016" spans="1:22" x14ac:dyDescent="0.25">
      <c r="A10016" s="86"/>
      <c r="B10016" s="9"/>
      <c r="C10016" s="9"/>
      <c r="D10016" s="9"/>
      <c r="E10016" s="9"/>
      <c r="F10016" s="9"/>
      <c r="I10016" s="9"/>
      <c r="K10016" s="9"/>
      <c r="L10016" s="9"/>
      <c r="M10016" s="9"/>
      <c r="O10016" s="9"/>
      <c r="P10016" s="9"/>
      <c r="Q10016" s="9"/>
      <c r="R10016" s="36"/>
      <c r="V10016" s="36"/>
    </row>
    <row r="10017" spans="1:22" x14ac:dyDescent="0.25">
      <c r="A10017" s="86"/>
      <c r="B10017" s="9"/>
      <c r="C10017" s="9"/>
      <c r="D10017" s="9"/>
      <c r="E10017" s="9"/>
      <c r="F10017" s="9"/>
      <c r="I10017" s="9"/>
      <c r="K10017" s="9"/>
      <c r="L10017" s="9"/>
      <c r="M10017" s="9"/>
      <c r="O10017" s="9"/>
      <c r="P10017" s="9"/>
      <c r="Q10017" s="9"/>
      <c r="R10017" s="36"/>
      <c r="V10017" s="36"/>
    </row>
    <row r="10018" spans="1:22" x14ac:dyDescent="0.25">
      <c r="A10018" s="86"/>
      <c r="B10018" s="9"/>
      <c r="C10018" s="9"/>
      <c r="D10018" s="9"/>
      <c r="E10018" s="9"/>
      <c r="F10018" s="9"/>
      <c r="I10018" s="9"/>
      <c r="K10018" s="9"/>
      <c r="L10018" s="9"/>
      <c r="M10018" s="9"/>
      <c r="O10018" s="9"/>
      <c r="P10018" s="9"/>
      <c r="Q10018" s="9"/>
      <c r="R10018" s="36"/>
      <c r="V10018" s="36"/>
    </row>
    <row r="10019" spans="1:22" x14ac:dyDescent="0.25">
      <c r="A10019" s="86"/>
      <c r="B10019" s="9"/>
      <c r="C10019" s="9"/>
      <c r="D10019" s="9"/>
      <c r="E10019" s="9"/>
      <c r="F10019" s="9"/>
      <c r="I10019" s="9"/>
      <c r="K10019" s="9"/>
      <c r="L10019" s="9"/>
      <c r="M10019" s="9"/>
      <c r="O10019" s="9"/>
      <c r="P10019" s="9"/>
      <c r="Q10019" s="9"/>
      <c r="R10019" s="36"/>
      <c r="V10019" s="36"/>
    </row>
    <row r="10020" spans="1:22" x14ac:dyDescent="0.25">
      <c r="A10020" s="86"/>
      <c r="B10020" s="9"/>
      <c r="C10020" s="9"/>
      <c r="D10020" s="9"/>
      <c r="E10020" s="9"/>
      <c r="F10020" s="9"/>
      <c r="I10020" s="9"/>
      <c r="K10020" s="9"/>
      <c r="L10020" s="9"/>
      <c r="M10020" s="9"/>
      <c r="O10020" s="9"/>
      <c r="P10020" s="9"/>
      <c r="Q10020" s="9"/>
      <c r="R10020" s="36"/>
      <c r="V10020" s="36"/>
    </row>
    <row r="10021" spans="1:22" x14ac:dyDescent="0.25">
      <c r="A10021" s="86"/>
      <c r="B10021" s="9"/>
      <c r="C10021" s="9"/>
      <c r="D10021" s="9"/>
      <c r="E10021" s="9"/>
      <c r="F10021" s="9"/>
      <c r="I10021" s="9"/>
      <c r="K10021" s="9"/>
      <c r="L10021" s="9"/>
      <c r="M10021" s="9"/>
      <c r="O10021" s="9"/>
      <c r="P10021" s="9"/>
      <c r="Q10021" s="9"/>
      <c r="R10021" s="36"/>
      <c r="V10021" s="36"/>
    </row>
    <row r="10022" spans="1:22" x14ac:dyDescent="0.25">
      <c r="A10022" s="86"/>
      <c r="B10022" s="9"/>
      <c r="C10022" s="9"/>
      <c r="D10022" s="9"/>
      <c r="E10022" s="9"/>
      <c r="F10022" s="9"/>
      <c r="I10022" s="9"/>
      <c r="K10022" s="9"/>
      <c r="L10022" s="9"/>
      <c r="M10022" s="9"/>
      <c r="O10022" s="9"/>
      <c r="P10022" s="9"/>
      <c r="Q10022" s="9"/>
      <c r="R10022" s="36"/>
      <c r="V10022" s="36"/>
    </row>
    <row r="10023" spans="1:22" x14ac:dyDescent="0.25">
      <c r="A10023" s="86"/>
      <c r="B10023" s="9"/>
      <c r="C10023" s="9"/>
      <c r="D10023" s="9"/>
      <c r="E10023" s="9"/>
      <c r="F10023" s="9"/>
      <c r="I10023" s="9"/>
      <c r="K10023" s="9"/>
      <c r="L10023" s="9"/>
      <c r="M10023" s="9"/>
      <c r="O10023" s="9"/>
      <c r="P10023" s="9"/>
      <c r="Q10023" s="9"/>
      <c r="R10023" s="36"/>
      <c r="V10023" s="36"/>
    </row>
    <row r="10024" spans="1:22" x14ac:dyDescent="0.25">
      <c r="A10024" s="86"/>
      <c r="B10024" s="9"/>
      <c r="C10024" s="9"/>
      <c r="D10024" s="9"/>
      <c r="E10024" s="9"/>
      <c r="F10024" s="9"/>
      <c r="I10024" s="9"/>
      <c r="K10024" s="9"/>
      <c r="L10024" s="9"/>
      <c r="M10024" s="9"/>
      <c r="O10024" s="9"/>
      <c r="P10024" s="9"/>
      <c r="Q10024" s="9"/>
      <c r="R10024" s="36"/>
      <c r="V10024" s="36"/>
    </row>
    <row r="10025" spans="1:22" x14ac:dyDescent="0.25">
      <c r="A10025" s="86"/>
      <c r="B10025" s="9"/>
      <c r="C10025" s="9"/>
      <c r="D10025" s="9"/>
      <c r="E10025" s="9"/>
      <c r="F10025" s="9"/>
      <c r="I10025" s="9"/>
      <c r="K10025" s="9"/>
      <c r="L10025" s="9"/>
      <c r="M10025" s="9"/>
      <c r="O10025" s="9"/>
      <c r="P10025" s="9"/>
      <c r="Q10025" s="9"/>
      <c r="R10025" s="36"/>
      <c r="V10025" s="36"/>
    </row>
    <row r="10026" spans="1:22" x14ac:dyDescent="0.25">
      <c r="A10026" s="86"/>
      <c r="B10026" s="9"/>
      <c r="C10026" s="9"/>
      <c r="D10026" s="9"/>
      <c r="E10026" s="9"/>
      <c r="F10026" s="9"/>
      <c r="I10026" s="9"/>
      <c r="K10026" s="9"/>
      <c r="L10026" s="9"/>
      <c r="M10026" s="9"/>
      <c r="O10026" s="9"/>
      <c r="P10026" s="9"/>
      <c r="Q10026" s="9"/>
      <c r="R10026" s="36"/>
      <c r="V10026" s="36"/>
    </row>
    <row r="10027" spans="1:22" x14ac:dyDescent="0.25">
      <c r="A10027" s="86"/>
      <c r="B10027" s="9"/>
      <c r="C10027" s="9"/>
      <c r="D10027" s="9"/>
      <c r="E10027" s="9"/>
      <c r="F10027" s="9"/>
      <c r="I10027" s="9"/>
      <c r="K10027" s="9"/>
      <c r="L10027" s="9"/>
      <c r="M10027" s="9"/>
      <c r="O10027" s="9"/>
      <c r="P10027" s="9"/>
      <c r="Q10027" s="9"/>
      <c r="R10027" s="36"/>
      <c r="V10027" s="36"/>
    </row>
    <row r="10028" spans="1:22" x14ac:dyDescent="0.25">
      <c r="A10028" s="86"/>
      <c r="B10028" s="9"/>
      <c r="C10028" s="9"/>
      <c r="D10028" s="9"/>
      <c r="E10028" s="9"/>
      <c r="F10028" s="9"/>
      <c r="I10028" s="9"/>
      <c r="K10028" s="9"/>
      <c r="L10028" s="9"/>
      <c r="M10028" s="9"/>
      <c r="O10028" s="9"/>
      <c r="P10028" s="9"/>
      <c r="Q10028" s="9"/>
      <c r="R10028" s="36"/>
      <c r="V10028" s="36"/>
    </row>
    <row r="10029" spans="1:22" x14ac:dyDescent="0.25">
      <c r="A10029" s="86"/>
      <c r="B10029" s="9"/>
      <c r="C10029" s="9"/>
      <c r="D10029" s="9"/>
      <c r="E10029" s="9"/>
      <c r="F10029" s="9"/>
      <c r="I10029" s="9"/>
      <c r="K10029" s="9"/>
      <c r="L10029" s="9"/>
      <c r="M10029" s="9"/>
      <c r="O10029" s="9"/>
      <c r="P10029" s="9"/>
      <c r="Q10029" s="9"/>
      <c r="R10029" s="36"/>
      <c r="V10029" s="36"/>
    </row>
    <row r="10030" spans="1:22" x14ac:dyDescent="0.25">
      <c r="A10030" s="86"/>
      <c r="B10030" s="9"/>
      <c r="C10030" s="9"/>
      <c r="D10030" s="9"/>
      <c r="E10030" s="9"/>
      <c r="F10030" s="9"/>
      <c r="I10030" s="9"/>
      <c r="K10030" s="9"/>
      <c r="L10030" s="9"/>
      <c r="M10030" s="9"/>
      <c r="O10030" s="9"/>
      <c r="P10030" s="9"/>
      <c r="Q10030" s="9"/>
      <c r="R10030" s="36"/>
      <c r="V10030" s="36"/>
    </row>
    <row r="10031" spans="1:22" x14ac:dyDescent="0.25">
      <c r="A10031" s="86"/>
      <c r="B10031" s="9"/>
      <c r="C10031" s="9"/>
      <c r="D10031" s="9"/>
      <c r="E10031" s="9"/>
      <c r="F10031" s="9"/>
      <c r="I10031" s="9"/>
      <c r="K10031" s="9"/>
      <c r="L10031" s="9"/>
      <c r="M10031" s="9"/>
      <c r="O10031" s="9"/>
      <c r="P10031" s="9"/>
      <c r="Q10031" s="9"/>
      <c r="R10031" s="36"/>
      <c r="V10031" s="36"/>
    </row>
    <row r="10032" spans="1:22" x14ac:dyDescent="0.25">
      <c r="A10032" s="86"/>
      <c r="B10032" s="9"/>
      <c r="C10032" s="9"/>
      <c r="D10032" s="9"/>
      <c r="E10032" s="9"/>
      <c r="F10032" s="9"/>
      <c r="I10032" s="9"/>
      <c r="K10032" s="9"/>
      <c r="L10032" s="9"/>
      <c r="M10032" s="9"/>
      <c r="O10032" s="9"/>
      <c r="P10032" s="9"/>
      <c r="Q10032" s="9"/>
      <c r="R10032" s="36"/>
      <c r="V10032" s="36"/>
    </row>
    <row r="10033" spans="1:22" x14ac:dyDescent="0.25">
      <c r="A10033" s="86"/>
      <c r="B10033" s="9"/>
      <c r="C10033" s="9"/>
      <c r="D10033" s="9"/>
      <c r="E10033" s="9"/>
      <c r="F10033" s="9"/>
      <c r="I10033" s="9"/>
      <c r="K10033" s="9"/>
      <c r="L10033" s="9"/>
      <c r="M10033" s="9"/>
      <c r="O10033" s="9"/>
      <c r="P10033" s="9"/>
      <c r="Q10033" s="9"/>
      <c r="R10033" s="36"/>
      <c r="V10033" s="36"/>
    </row>
    <row r="10034" spans="1:22" x14ac:dyDescent="0.25">
      <c r="A10034" s="86"/>
      <c r="B10034" s="9"/>
      <c r="C10034" s="9"/>
      <c r="D10034" s="9"/>
      <c r="E10034" s="9"/>
      <c r="F10034" s="9"/>
      <c r="I10034" s="9"/>
      <c r="K10034" s="9"/>
      <c r="L10034" s="9"/>
      <c r="M10034" s="9"/>
      <c r="O10034" s="9"/>
      <c r="P10034" s="9"/>
      <c r="Q10034" s="9"/>
      <c r="R10034" s="36"/>
      <c r="V10034" s="36"/>
    </row>
    <row r="10035" spans="1:22" x14ac:dyDescent="0.25">
      <c r="A10035" s="86"/>
      <c r="B10035" s="9"/>
      <c r="C10035" s="9"/>
      <c r="D10035" s="9"/>
      <c r="E10035" s="9"/>
      <c r="F10035" s="9"/>
      <c r="I10035" s="9"/>
      <c r="K10035" s="9"/>
      <c r="L10035" s="9"/>
      <c r="M10035" s="9"/>
      <c r="O10035" s="9"/>
      <c r="P10035" s="9"/>
      <c r="Q10035" s="9"/>
      <c r="R10035" s="36"/>
      <c r="V10035" s="36"/>
    </row>
    <row r="10036" spans="1:22" x14ac:dyDescent="0.25">
      <c r="A10036" s="86"/>
      <c r="B10036" s="9"/>
      <c r="C10036" s="9"/>
      <c r="D10036" s="9"/>
      <c r="E10036" s="9"/>
      <c r="F10036" s="9"/>
      <c r="I10036" s="9"/>
      <c r="K10036" s="9"/>
      <c r="L10036" s="9"/>
      <c r="M10036" s="9"/>
      <c r="O10036" s="9"/>
      <c r="P10036" s="9"/>
      <c r="Q10036" s="9"/>
      <c r="R10036" s="36"/>
      <c r="V10036" s="36"/>
    </row>
    <row r="10037" spans="1:22" x14ac:dyDescent="0.25">
      <c r="A10037" s="86"/>
      <c r="B10037" s="9"/>
      <c r="C10037" s="9"/>
      <c r="D10037" s="9"/>
      <c r="E10037" s="9"/>
      <c r="F10037" s="9"/>
      <c r="I10037" s="9"/>
      <c r="K10037" s="9"/>
      <c r="L10037" s="9"/>
      <c r="M10037" s="9"/>
      <c r="O10037" s="9"/>
      <c r="P10037" s="9"/>
      <c r="Q10037" s="9"/>
      <c r="R10037" s="36"/>
      <c r="V10037" s="36"/>
    </row>
    <row r="10038" spans="1:22" x14ac:dyDescent="0.25">
      <c r="A10038" s="86"/>
      <c r="B10038" s="9"/>
      <c r="C10038" s="9"/>
      <c r="D10038" s="9"/>
      <c r="E10038" s="9"/>
      <c r="F10038" s="9"/>
      <c r="I10038" s="9"/>
      <c r="K10038" s="9"/>
      <c r="L10038" s="9"/>
      <c r="M10038" s="9"/>
      <c r="O10038" s="9"/>
      <c r="P10038" s="9"/>
      <c r="Q10038" s="9"/>
      <c r="R10038" s="36"/>
      <c r="V10038" s="36"/>
    </row>
    <row r="10039" spans="1:22" x14ac:dyDescent="0.25">
      <c r="A10039" s="86"/>
      <c r="B10039" s="9"/>
      <c r="C10039" s="9"/>
      <c r="D10039" s="9"/>
      <c r="E10039" s="9"/>
      <c r="F10039" s="9"/>
      <c r="I10039" s="9"/>
      <c r="K10039" s="9"/>
      <c r="L10039" s="9"/>
      <c r="M10039" s="9"/>
      <c r="O10039" s="9"/>
      <c r="P10039" s="9"/>
      <c r="Q10039" s="9"/>
      <c r="R10039" s="36"/>
      <c r="V10039" s="36"/>
    </row>
    <row r="10040" spans="1:22" x14ac:dyDescent="0.25">
      <c r="A10040" s="86"/>
      <c r="B10040" s="9"/>
      <c r="C10040" s="9"/>
      <c r="D10040" s="9"/>
      <c r="E10040" s="9"/>
      <c r="F10040" s="9"/>
      <c r="I10040" s="9"/>
      <c r="K10040" s="9"/>
      <c r="L10040" s="9"/>
      <c r="M10040" s="9"/>
      <c r="O10040" s="9"/>
      <c r="P10040" s="9"/>
      <c r="Q10040" s="9"/>
      <c r="R10040" s="36"/>
      <c r="V10040" s="36"/>
    </row>
    <row r="10041" spans="1:22" x14ac:dyDescent="0.25">
      <c r="A10041" s="86"/>
      <c r="B10041" s="9"/>
      <c r="C10041" s="9"/>
      <c r="D10041" s="9"/>
      <c r="E10041" s="9"/>
      <c r="F10041" s="9"/>
      <c r="I10041" s="9"/>
      <c r="K10041" s="9"/>
      <c r="L10041" s="9"/>
      <c r="M10041" s="9"/>
      <c r="O10041" s="9"/>
      <c r="P10041" s="9"/>
      <c r="Q10041" s="9"/>
      <c r="R10041" s="36"/>
      <c r="V10041" s="36"/>
    </row>
    <row r="10042" spans="1:22" x14ac:dyDescent="0.25">
      <c r="A10042" s="86"/>
      <c r="B10042" s="9"/>
      <c r="C10042" s="9"/>
      <c r="D10042" s="9"/>
      <c r="E10042" s="9"/>
      <c r="F10042" s="9"/>
      <c r="I10042" s="9"/>
      <c r="K10042" s="9"/>
      <c r="L10042" s="9"/>
      <c r="M10042" s="9"/>
      <c r="O10042" s="9"/>
      <c r="P10042" s="9"/>
      <c r="Q10042" s="9"/>
      <c r="R10042" s="36"/>
      <c r="V10042" s="36"/>
    </row>
    <row r="10043" spans="1:22" x14ac:dyDescent="0.25">
      <c r="A10043" s="86"/>
      <c r="B10043" s="9"/>
      <c r="C10043" s="9"/>
      <c r="D10043" s="9"/>
      <c r="E10043" s="9"/>
      <c r="F10043" s="9"/>
      <c r="I10043" s="9"/>
      <c r="K10043" s="9"/>
      <c r="L10043" s="9"/>
      <c r="M10043" s="9"/>
      <c r="O10043" s="9"/>
      <c r="P10043" s="9"/>
      <c r="Q10043" s="9"/>
      <c r="R10043" s="36"/>
      <c r="V10043" s="36"/>
    </row>
    <row r="10044" spans="1:22" x14ac:dyDescent="0.25">
      <c r="A10044" s="86"/>
      <c r="B10044" s="9"/>
      <c r="C10044" s="9"/>
      <c r="D10044" s="9"/>
      <c r="E10044" s="9"/>
      <c r="F10044" s="9"/>
      <c r="I10044" s="9"/>
      <c r="K10044" s="9"/>
      <c r="L10044" s="9"/>
      <c r="M10044" s="9"/>
      <c r="O10044" s="9"/>
      <c r="P10044" s="9"/>
      <c r="Q10044" s="9"/>
      <c r="R10044" s="36"/>
      <c r="V10044" s="36"/>
    </row>
    <row r="10045" spans="1:22" x14ac:dyDescent="0.25">
      <c r="A10045" s="86"/>
      <c r="B10045" s="9"/>
      <c r="C10045" s="9"/>
      <c r="D10045" s="9"/>
      <c r="E10045" s="9"/>
      <c r="F10045" s="9"/>
      <c r="I10045" s="9"/>
      <c r="K10045" s="9"/>
      <c r="L10045" s="9"/>
      <c r="M10045" s="9"/>
      <c r="O10045" s="9"/>
      <c r="P10045" s="9"/>
      <c r="Q10045" s="9"/>
      <c r="R10045" s="36"/>
      <c r="V10045" s="36"/>
    </row>
    <row r="10046" spans="1:22" x14ac:dyDescent="0.25">
      <c r="A10046" s="86"/>
      <c r="B10046" s="9"/>
      <c r="C10046" s="9"/>
      <c r="D10046" s="9"/>
      <c r="E10046" s="9"/>
      <c r="F10046" s="9"/>
      <c r="I10046" s="9"/>
      <c r="K10046" s="9"/>
      <c r="L10046" s="9"/>
      <c r="M10046" s="9"/>
      <c r="O10046" s="9"/>
      <c r="P10046" s="9"/>
      <c r="Q10046" s="9"/>
      <c r="R10046" s="36"/>
      <c r="V10046" s="36"/>
    </row>
    <row r="10047" spans="1:22" x14ac:dyDescent="0.25">
      <c r="A10047" s="86"/>
      <c r="B10047" s="9"/>
      <c r="C10047" s="9"/>
      <c r="D10047" s="9"/>
      <c r="E10047" s="9"/>
      <c r="F10047" s="9"/>
      <c r="I10047" s="9"/>
      <c r="K10047" s="9"/>
      <c r="L10047" s="9"/>
      <c r="M10047" s="9"/>
      <c r="O10047" s="9"/>
      <c r="P10047" s="9"/>
      <c r="Q10047" s="9"/>
      <c r="R10047" s="36"/>
      <c r="V10047" s="36"/>
    </row>
    <row r="10048" spans="1:22" x14ac:dyDescent="0.25">
      <c r="A10048" s="86"/>
      <c r="B10048" s="9"/>
      <c r="C10048" s="9"/>
      <c r="D10048" s="9"/>
      <c r="E10048" s="9"/>
      <c r="F10048" s="9"/>
      <c r="I10048" s="9"/>
      <c r="K10048" s="9"/>
      <c r="L10048" s="9"/>
      <c r="M10048" s="9"/>
      <c r="O10048" s="9"/>
      <c r="P10048" s="9"/>
      <c r="Q10048" s="9"/>
      <c r="R10048" s="36"/>
      <c r="V10048" s="36"/>
    </row>
    <row r="10049" spans="1:22" x14ac:dyDescent="0.25">
      <c r="A10049" s="86"/>
      <c r="B10049" s="9"/>
      <c r="C10049" s="9"/>
      <c r="D10049" s="9"/>
      <c r="E10049" s="9"/>
      <c r="F10049" s="9"/>
      <c r="I10049" s="9"/>
      <c r="K10049" s="9"/>
      <c r="L10049" s="9"/>
      <c r="M10049" s="9"/>
      <c r="O10049" s="9"/>
      <c r="P10049" s="9"/>
      <c r="Q10049" s="9"/>
      <c r="R10049" s="36"/>
      <c r="V10049" s="36"/>
    </row>
    <row r="10050" spans="1:22" x14ac:dyDescent="0.25">
      <c r="A10050" s="86"/>
      <c r="B10050" s="9"/>
      <c r="C10050" s="9"/>
      <c r="D10050" s="9"/>
      <c r="E10050" s="9"/>
      <c r="F10050" s="9"/>
      <c r="I10050" s="9"/>
      <c r="K10050" s="9"/>
      <c r="L10050" s="9"/>
      <c r="M10050" s="9"/>
      <c r="O10050" s="9"/>
      <c r="P10050" s="9"/>
      <c r="Q10050" s="9"/>
      <c r="R10050" s="36"/>
      <c r="V10050" s="36"/>
    </row>
    <row r="10051" spans="1:22" x14ac:dyDescent="0.25">
      <c r="A10051" s="86"/>
      <c r="B10051" s="9"/>
      <c r="C10051" s="9"/>
      <c r="D10051" s="9"/>
      <c r="E10051" s="9"/>
      <c r="F10051" s="9"/>
      <c r="I10051" s="9"/>
      <c r="K10051" s="9"/>
      <c r="L10051" s="9"/>
      <c r="M10051" s="9"/>
      <c r="O10051" s="9"/>
      <c r="P10051" s="9"/>
      <c r="Q10051" s="9"/>
      <c r="R10051" s="36"/>
      <c r="V10051" s="36"/>
    </row>
    <row r="10052" spans="1:22" x14ac:dyDescent="0.25">
      <c r="A10052" s="86"/>
      <c r="B10052" s="9"/>
      <c r="C10052" s="9"/>
      <c r="D10052" s="9"/>
      <c r="E10052" s="9"/>
      <c r="F10052" s="9"/>
      <c r="I10052" s="9"/>
      <c r="K10052" s="9"/>
      <c r="L10052" s="9"/>
      <c r="M10052" s="9"/>
      <c r="O10052" s="9"/>
      <c r="P10052" s="9"/>
      <c r="Q10052" s="9"/>
      <c r="R10052" s="36"/>
      <c r="V10052" s="36"/>
    </row>
    <row r="10053" spans="1:22" x14ac:dyDescent="0.25">
      <c r="A10053" s="86"/>
      <c r="B10053" s="9"/>
      <c r="C10053" s="9"/>
      <c r="D10053" s="9"/>
      <c r="E10053" s="9"/>
      <c r="F10053" s="9"/>
      <c r="I10053" s="9"/>
      <c r="K10053" s="9"/>
      <c r="L10053" s="9"/>
      <c r="M10053" s="9"/>
      <c r="O10053" s="9"/>
      <c r="P10053" s="9"/>
      <c r="Q10053" s="9"/>
      <c r="R10053" s="36"/>
      <c r="V10053" s="36"/>
    </row>
    <row r="10054" spans="1:22" x14ac:dyDescent="0.25">
      <c r="A10054" s="86"/>
      <c r="B10054" s="9"/>
      <c r="C10054" s="9"/>
      <c r="D10054" s="9"/>
      <c r="E10054" s="9"/>
      <c r="F10054" s="9"/>
      <c r="I10054" s="9"/>
      <c r="K10054" s="9"/>
      <c r="L10054" s="9"/>
      <c r="M10054" s="9"/>
      <c r="O10054" s="9"/>
      <c r="P10054" s="9"/>
      <c r="Q10054" s="9"/>
      <c r="R10054" s="36"/>
      <c r="V10054" s="36"/>
    </row>
    <row r="10055" spans="1:22" x14ac:dyDescent="0.25">
      <c r="A10055" s="86"/>
      <c r="B10055" s="9"/>
      <c r="C10055" s="9"/>
      <c r="D10055" s="9"/>
      <c r="E10055" s="9"/>
      <c r="F10055" s="9"/>
      <c r="I10055" s="9"/>
      <c r="K10055" s="9"/>
      <c r="L10055" s="9"/>
      <c r="M10055" s="9"/>
      <c r="O10055" s="9"/>
      <c r="P10055" s="9"/>
      <c r="Q10055" s="9"/>
      <c r="R10055" s="36"/>
      <c r="V10055" s="36"/>
    </row>
    <row r="10056" spans="1:22" x14ac:dyDescent="0.25">
      <c r="A10056" s="86"/>
      <c r="B10056" s="9"/>
      <c r="C10056" s="9"/>
      <c r="D10056" s="9"/>
      <c r="E10056" s="9"/>
      <c r="F10056" s="9"/>
      <c r="I10056" s="9"/>
      <c r="K10056" s="9"/>
      <c r="L10056" s="9"/>
      <c r="M10056" s="9"/>
      <c r="O10056" s="9"/>
      <c r="P10056" s="9"/>
      <c r="Q10056" s="9"/>
      <c r="R10056" s="36"/>
      <c r="V10056" s="36"/>
    </row>
    <row r="10057" spans="1:22" x14ac:dyDescent="0.25">
      <c r="A10057" s="86"/>
      <c r="B10057" s="9"/>
      <c r="C10057" s="9"/>
      <c r="D10057" s="9"/>
      <c r="E10057" s="9"/>
      <c r="F10057" s="9"/>
      <c r="I10057" s="9"/>
      <c r="K10057" s="9"/>
      <c r="L10057" s="9"/>
      <c r="M10057" s="9"/>
      <c r="O10057" s="9"/>
      <c r="P10057" s="9"/>
      <c r="Q10057" s="9"/>
      <c r="R10057" s="36"/>
      <c r="V10057" s="36"/>
    </row>
    <row r="10058" spans="1:22" x14ac:dyDescent="0.25">
      <c r="A10058" s="86"/>
      <c r="B10058" s="9"/>
      <c r="C10058" s="9"/>
      <c r="D10058" s="9"/>
      <c r="E10058" s="9"/>
      <c r="F10058" s="9"/>
      <c r="I10058" s="9"/>
      <c r="K10058" s="9"/>
      <c r="L10058" s="9"/>
      <c r="M10058" s="9"/>
      <c r="O10058" s="9"/>
      <c r="P10058" s="9"/>
      <c r="Q10058" s="9"/>
      <c r="R10058" s="36"/>
      <c r="V10058" s="36"/>
    </row>
    <row r="10059" spans="1:22" x14ac:dyDescent="0.25">
      <c r="A10059" s="86"/>
      <c r="B10059" s="9"/>
      <c r="C10059" s="9"/>
      <c r="D10059" s="9"/>
      <c r="E10059" s="9"/>
      <c r="F10059" s="9"/>
      <c r="I10059" s="9"/>
      <c r="K10059" s="9"/>
      <c r="L10059" s="9"/>
      <c r="M10059" s="9"/>
      <c r="O10059" s="9"/>
      <c r="P10059" s="9"/>
      <c r="Q10059" s="9"/>
      <c r="R10059" s="36"/>
      <c r="V10059" s="36"/>
    </row>
    <row r="10060" spans="1:22" x14ac:dyDescent="0.25">
      <c r="A10060" s="86"/>
      <c r="B10060" s="9"/>
      <c r="C10060" s="9"/>
      <c r="D10060" s="9"/>
      <c r="E10060" s="9"/>
      <c r="F10060" s="9"/>
      <c r="I10060" s="9"/>
      <c r="K10060" s="9"/>
      <c r="L10060" s="9"/>
      <c r="M10060" s="9"/>
      <c r="O10060" s="9"/>
      <c r="P10060" s="9"/>
      <c r="Q10060" s="9"/>
      <c r="R10060" s="36"/>
      <c r="V10060" s="36"/>
    </row>
    <row r="10061" spans="1:22" x14ac:dyDescent="0.25">
      <c r="A10061" s="86"/>
      <c r="B10061" s="9"/>
      <c r="C10061" s="9"/>
      <c r="D10061" s="9"/>
      <c r="E10061" s="9"/>
      <c r="F10061" s="9"/>
      <c r="I10061" s="9"/>
      <c r="K10061" s="9"/>
      <c r="L10061" s="9"/>
      <c r="M10061" s="9"/>
      <c r="O10061" s="9"/>
      <c r="P10061" s="9"/>
      <c r="Q10061" s="9"/>
      <c r="R10061" s="36"/>
      <c r="V10061" s="36"/>
    </row>
    <row r="10062" spans="1:22" x14ac:dyDescent="0.25">
      <c r="A10062" s="86"/>
      <c r="B10062" s="9"/>
      <c r="C10062" s="9"/>
      <c r="D10062" s="9"/>
      <c r="E10062" s="9"/>
      <c r="F10062" s="9"/>
      <c r="I10062" s="9"/>
      <c r="K10062" s="9"/>
      <c r="L10062" s="9"/>
      <c r="M10062" s="9"/>
      <c r="O10062" s="9"/>
      <c r="P10062" s="9"/>
      <c r="Q10062" s="9"/>
      <c r="R10062" s="36"/>
      <c r="V10062" s="36"/>
    </row>
    <row r="10063" spans="1:22" x14ac:dyDescent="0.25">
      <c r="A10063" s="86"/>
      <c r="B10063" s="9"/>
      <c r="C10063" s="9"/>
      <c r="D10063" s="9"/>
      <c r="E10063" s="9"/>
      <c r="F10063" s="9"/>
      <c r="I10063" s="9"/>
      <c r="K10063" s="9"/>
      <c r="L10063" s="9"/>
      <c r="M10063" s="9"/>
      <c r="O10063" s="9"/>
      <c r="P10063" s="9"/>
      <c r="Q10063" s="9"/>
      <c r="R10063" s="36"/>
      <c r="V10063" s="36"/>
    </row>
    <row r="10064" spans="1:22" x14ac:dyDescent="0.25">
      <c r="A10064" s="86"/>
      <c r="B10064" s="9"/>
      <c r="C10064" s="9"/>
      <c r="D10064" s="9"/>
      <c r="E10064" s="9"/>
      <c r="F10064" s="9"/>
      <c r="I10064" s="9"/>
      <c r="K10064" s="9"/>
      <c r="L10064" s="9"/>
      <c r="M10064" s="9"/>
      <c r="O10064" s="9"/>
      <c r="P10064" s="9"/>
      <c r="Q10064" s="9"/>
      <c r="R10064" s="36"/>
      <c r="V10064" s="36"/>
    </row>
    <row r="10065" spans="1:22" x14ac:dyDescent="0.25">
      <c r="A10065" s="86"/>
      <c r="B10065" s="9"/>
      <c r="C10065" s="9"/>
      <c r="D10065" s="9"/>
      <c r="E10065" s="9"/>
      <c r="F10065" s="9"/>
      <c r="I10065" s="9"/>
      <c r="K10065" s="9"/>
      <c r="L10065" s="9"/>
      <c r="M10065" s="9"/>
      <c r="O10065" s="9"/>
      <c r="P10065" s="9"/>
      <c r="Q10065" s="9"/>
      <c r="R10065" s="36"/>
      <c r="V10065" s="36"/>
    </row>
    <row r="10066" spans="1:22" x14ac:dyDescent="0.25">
      <c r="A10066" s="86"/>
      <c r="B10066" s="9"/>
      <c r="C10066" s="9"/>
      <c r="D10066" s="9"/>
      <c r="E10066" s="9"/>
      <c r="F10066" s="9"/>
      <c r="I10066" s="9"/>
      <c r="K10066" s="9"/>
      <c r="L10066" s="9"/>
      <c r="M10066" s="9"/>
      <c r="O10066" s="9"/>
      <c r="P10066" s="9"/>
      <c r="Q10066" s="9"/>
      <c r="R10066" s="36"/>
      <c r="V10066" s="36"/>
    </row>
    <row r="10067" spans="1:22" x14ac:dyDescent="0.25">
      <c r="A10067" s="86"/>
      <c r="B10067" s="9"/>
      <c r="C10067" s="9"/>
      <c r="D10067" s="9"/>
      <c r="E10067" s="9"/>
      <c r="F10067" s="9"/>
      <c r="I10067" s="9"/>
      <c r="K10067" s="9"/>
      <c r="L10067" s="9"/>
      <c r="M10067" s="9"/>
      <c r="O10067" s="9"/>
      <c r="P10067" s="9"/>
      <c r="Q10067" s="9"/>
      <c r="R10067" s="36"/>
      <c r="V10067" s="36"/>
    </row>
    <row r="10068" spans="1:22" x14ac:dyDescent="0.25">
      <c r="A10068" s="86"/>
      <c r="B10068" s="9"/>
      <c r="C10068" s="9"/>
      <c r="D10068" s="9"/>
      <c r="E10068" s="9"/>
      <c r="F10068" s="9"/>
      <c r="I10068" s="9"/>
      <c r="K10068" s="9"/>
      <c r="L10068" s="9"/>
      <c r="M10068" s="9"/>
      <c r="O10068" s="9"/>
      <c r="P10068" s="9"/>
      <c r="Q10068" s="9"/>
      <c r="R10068" s="36"/>
      <c r="V10068" s="36"/>
    </row>
    <row r="10069" spans="1:22" x14ac:dyDescent="0.25">
      <c r="A10069" s="86"/>
      <c r="B10069" s="9"/>
      <c r="C10069" s="9"/>
      <c r="D10069" s="9"/>
      <c r="E10069" s="9"/>
      <c r="F10069" s="9"/>
      <c r="I10069" s="9"/>
      <c r="K10069" s="9"/>
      <c r="L10069" s="9"/>
      <c r="M10069" s="9"/>
      <c r="O10069" s="9"/>
      <c r="P10069" s="9"/>
      <c r="Q10069" s="9"/>
      <c r="R10069" s="36"/>
      <c r="V10069" s="36"/>
    </row>
    <row r="10070" spans="1:22" x14ac:dyDescent="0.25">
      <c r="A10070" s="86"/>
      <c r="B10070" s="9"/>
      <c r="C10070" s="9"/>
      <c r="D10070" s="9"/>
      <c r="E10070" s="9"/>
      <c r="F10070" s="9"/>
      <c r="I10070" s="9"/>
      <c r="K10070" s="9"/>
      <c r="L10070" s="9"/>
      <c r="M10070" s="9"/>
      <c r="O10070" s="9"/>
      <c r="P10070" s="9"/>
      <c r="Q10070" s="9"/>
      <c r="R10070" s="36"/>
      <c r="V10070" s="36"/>
    </row>
    <row r="10071" spans="1:22" x14ac:dyDescent="0.25">
      <c r="A10071" s="86"/>
      <c r="B10071" s="9"/>
      <c r="C10071" s="9"/>
      <c r="D10071" s="9"/>
      <c r="E10071" s="9"/>
      <c r="F10071" s="9"/>
      <c r="I10071" s="9"/>
      <c r="K10071" s="9"/>
      <c r="L10071" s="9"/>
      <c r="M10071" s="9"/>
      <c r="O10071" s="9"/>
      <c r="P10071" s="9"/>
      <c r="Q10071" s="9"/>
      <c r="R10071" s="36"/>
      <c r="V10071" s="36"/>
    </row>
    <row r="10072" spans="1:22" x14ac:dyDescent="0.25">
      <c r="A10072" s="86"/>
      <c r="B10072" s="9"/>
      <c r="C10072" s="9"/>
      <c r="D10072" s="9"/>
      <c r="E10072" s="9"/>
      <c r="F10072" s="9"/>
      <c r="I10072" s="9"/>
      <c r="K10072" s="9"/>
      <c r="L10072" s="9"/>
      <c r="M10072" s="9"/>
      <c r="O10072" s="9"/>
      <c r="P10072" s="9"/>
      <c r="Q10072" s="9"/>
      <c r="R10072" s="36"/>
      <c r="V10072" s="36"/>
    </row>
    <row r="10073" spans="1:22" x14ac:dyDescent="0.25">
      <c r="A10073" s="86"/>
      <c r="B10073" s="9"/>
      <c r="C10073" s="9"/>
      <c r="D10073" s="9"/>
      <c r="E10073" s="9"/>
      <c r="F10073" s="9"/>
      <c r="I10073" s="9"/>
      <c r="K10073" s="9"/>
      <c r="L10073" s="9"/>
      <c r="M10073" s="9"/>
      <c r="O10073" s="9"/>
      <c r="P10073" s="9"/>
      <c r="Q10073" s="9"/>
      <c r="R10073" s="36"/>
      <c r="V10073" s="36"/>
    </row>
    <row r="10074" spans="1:22" x14ac:dyDescent="0.25">
      <c r="A10074" s="86"/>
      <c r="B10074" s="9"/>
      <c r="C10074" s="9"/>
      <c r="D10074" s="9"/>
      <c r="E10074" s="9"/>
      <c r="F10074" s="9"/>
      <c r="I10074" s="9"/>
      <c r="K10074" s="9"/>
      <c r="L10074" s="9"/>
      <c r="M10074" s="9"/>
      <c r="O10074" s="9"/>
      <c r="P10074" s="9"/>
      <c r="Q10074" s="9"/>
      <c r="R10074" s="36"/>
      <c r="V10074" s="36"/>
    </row>
    <row r="10075" spans="1:22" x14ac:dyDescent="0.25">
      <c r="A10075" s="86"/>
      <c r="B10075" s="9"/>
      <c r="C10075" s="9"/>
      <c r="D10075" s="9"/>
      <c r="E10075" s="9"/>
      <c r="F10075" s="9"/>
      <c r="I10075" s="9"/>
      <c r="K10075" s="9"/>
      <c r="L10075" s="9"/>
      <c r="M10075" s="9"/>
      <c r="O10075" s="9"/>
      <c r="P10075" s="9"/>
      <c r="Q10075" s="9"/>
      <c r="R10075" s="36"/>
      <c r="V10075" s="36"/>
    </row>
    <row r="10076" spans="1:22" x14ac:dyDescent="0.25">
      <c r="A10076" s="86"/>
      <c r="B10076" s="9"/>
      <c r="C10076" s="9"/>
      <c r="D10076" s="9"/>
      <c r="E10076" s="9"/>
      <c r="F10076" s="9"/>
      <c r="I10076" s="9"/>
      <c r="K10076" s="9"/>
      <c r="L10076" s="9"/>
      <c r="M10076" s="9"/>
      <c r="O10076" s="9"/>
      <c r="P10076" s="9"/>
      <c r="Q10076" s="9"/>
      <c r="R10076" s="36"/>
      <c r="V10076" s="36"/>
    </row>
    <row r="10077" spans="1:22" x14ac:dyDescent="0.25">
      <c r="A10077" s="86"/>
      <c r="B10077" s="9"/>
      <c r="C10077" s="9"/>
      <c r="D10077" s="9"/>
      <c r="E10077" s="9"/>
      <c r="F10077" s="9"/>
      <c r="I10077" s="9"/>
      <c r="K10077" s="9"/>
      <c r="L10077" s="9"/>
      <c r="M10077" s="9"/>
      <c r="O10077" s="9"/>
      <c r="P10077" s="9"/>
      <c r="Q10077" s="9"/>
      <c r="R10077" s="36"/>
      <c r="V10077" s="36"/>
    </row>
    <row r="10078" spans="1:22" x14ac:dyDescent="0.25">
      <c r="A10078" s="86"/>
      <c r="B10078" s="9"/>
      <c r="C10078" s="9"/>
      <c r="D10078" s="9"/>
      <c r="E10078" s="9"/>
      <c r="F10078" s="9"/>
      <c r="I10078" s="9"/>
      <c r="K10078" s="9"/>
      <c r="L10078" s="9"/>
      <c r="M10078" s="9"/>
      <c r="O10078" s="9"/>
      <c r="P10078" s="9"/>
      <c r="Q10078" s="9"/>
      <c r="R10078" s="36"/>
      <c r="V10078" s="36"/>
    </row>
    <row r="10079" spans="1:22" x14ac:dyDescent="0.25">
      <c r="A10079" s="86"/>
      <c r="B10079" s="9"/>
      <c r="C10079" s="9"/>
      <c r="D10079" s="9"/>
      <c r="E10079" s="9"/>
      <c r="F10079" s="9"/>
      <c r="I10079" s="9"/>
      <c r="K10079" s="9"/>
      <c r="L10079" s="9"/>
      <c r="M10079" s="9"/>
      <c r="O10079" s="9"/>
      <c r="P10079" s="9"/>
      <c r="Q10079" s="9"/>
      <c r="R10079" s="36"/>
      <c r="V10079" s="36"/>
    </row>
    <row r="10080" spans="1:22" x14ac:dyDescent="0.25">
      <c r="A10080" s="86"/>
      <c r="B10080" s="9"/>
      <c r="C10080" s="9"/>
      <c r="D10080" s="9"/>
      <c r="E10080" s="9"/>
      <c r="F10080" s="9"/>
      <c r="I10080" s="9"/>
      <c r="K10080" s="9"/>
      <c r="L10080" s="9"/>
      <c r="M10080" s="9"/>
      <c r="O10080" s="9"/>
      <c r="P10080" s="9"/>
      <c r="Q10080" s="9"/>
      <c r="R10080" s="36"/>
      <c r="V10080" s="36"/>
    </row>
    <row r="10081" spans="1:22" x14ac:dyDescent="0.25">
      <c r="A10081" s="86"/>
      <c r="B10081" s="9"/>
      <c r="C10081" s="9"/>
      <c r="D10081" s="9"/>
      <c r="E10081" s="9"/>
      <c r="F10081" s="9"/>
      <c r="I10081" s="9"/>
      <c r="K10081" s="9"/>
      <c r="L10081" s="9"/>
      <c r="M10081" s="9"/>
      <c r="O10081" s="9"/>
      <c r="P10081" s="9"/>
      <c r="Q10081" s="9"/>
      <c r="R10081" s="36"/>
      <c r="V10081" s="36"/>
    </row>
    <row r="10082" spans="1:22" x14ac:dyDescent="0.25">
      <c r="A10082" s="86"/>
      <c r="B10082" s="9"/>
      <c r="C10082" s="9"/>
      <c r="D10082" s="9"/>
      <c r="E10082" s="9"/>
      <c r="F10082" s="9"/>
      <c r="I10082" s="9"/>
      <c r="K10082" s="9"/>
      <c r="L10082" s="9"/>
      <c r="M10082" s="9"/>
      <c r="O10082" s="9"/>
      <c r="P10082" s="9"/>
      <c r="Q10082" s="9"/>
      <c r="R10082" s="36"/>
      <c r="V10082" s="36"/>
    </row>
    <row r="10083" spans="1:22" x14ac:dyDescent="0.25">
      <c r="A10083" s="86"/>
      <c r="B10083" s="9"/>
      <c r="C10083" s="9"/>
      <c r="D10083" s="9"/>
      <c r="E10083" s="9"/>
      <c r="F10083" s="9"/>
      <c r="I10083" s="9"/>
      <c r="K10083" s="9"/>
      <c r="L10083" s="9"/>
      <c r="M10083" s="9"/>
      <c r="O10083" s="9"/>
      <c r="P10083" s="9"/>
      <c r="Q10083" s="9"/>
      <c r="R10083" s="36"/>
      <c r="V10083" s="36"/>
    </row>
    <row r="10084" spans="1:22" x14ac:dyDescent="0.25">
      <c r="A10084" s="86"/>
      <c r="B10084" s="9"/>
      <c r="C10084" s="9"/>
      <c r="D10084" s="9"/>
      <c r="E10084" s="9"/>
      <c r="F10084" s="9"/>
      <c r="I10084" s="9"/>
      <c r="K10084" s="9"/>
      <c r="L10084" s="9"/>
      <c r="M10084" s="9"/>
      <c r="O10084" s="9"/>
      <c r="P10084" s="9"/>
      <c r="Q10084" s="9"/>
      <c r="R10084" s="36"/>
      <c r="V10084" s="36"/>
    </row>
    <row r="10085" spans="1:22" x14ac:dyDescent="0.25">
      <c r="A10085" s="86"/>
      <c r="B10085" s="9"/>
      <c r="C10085" s="9"/>
      <c r="D10085" s="9"/>
      <c r="E10085" s="9"/>
      <c r="F10085" s="9"/>
      <c r="I10085" s="9"/>
      <c r="K10085" s="9"/>
      <c r="L10085" s="9"/>
      <c r="M10085" s="9"/>
      <c r="O10085" s="9"/>
      <c r="P10085" s="9"/>
      <c r="Q10085" s="9"/>
      <c r="R10085" s="36"/>
      <c r="V10085" s="36"/>
    </row>
    <row r="10086" spans="1:22" x14ac:dyDescent="0.25">
      <c r="A10086" s="86"/>
      <c r="B10086" s="9"/>
      <c r="C10086" s="9"/>
      <c r="D10086" s="9"/>
      <c r="E10086" s="9"/>
      <c r="F10086" s="9"/>
      <c r="I10086" s="9"/>
      <c r="K10086" s="9"/>
      <c r="L10086" s="9"/>
      <c r="M10086" s="9"/>
      <c r="O10086" s="9"/>
      <c r="P10086" s="9"/>
      <c r="Q10086" s="9"/>
      <c r="R10086" s="36"/>
      <c r="V10086" s="36"/>
    </row>
    <row r="10087" spans="1:22" x14ac:dyDescent="0.25">
      <c r="A10087" s="86"/>
      <c r="B10087" s="9"/>
      <c r="C10087" s="9"/>
      <c r="D10087" s="9"/>
      <c r="E10087" s="9"/>
      <c r="F10087" s="9"/>
      <c r="I10087" s="9"/>
      <c r="K10087" s="9"/>
      <c r="L10087" s="9"/>
      <c r="M10087" s="9"/>
      <c r="O10087" s="9"/>
      <c r="P10087" s="9"/>
      <c r="Q10087" s="9"/>
      <c r="R10087" s="36"/>
      <c r="V10087" s="36"/>
    </row>
    <row r="10088" spans="1:22" x14ac:dyDescent="0.25">
      <c r="A10088" s="86"/>
      <c r="B10088" s="9"/>
      <c r="C10088" s="9"/>
      <c r="D10088" s="9"/>
      <c r="E10088" s="9"/>
      <c r="F10088" s="9"/>
      <c r="I10088" s="9"/>
      <c r="K10088" s="9"/>
      <c r="L10088" s="9"/>
      <c r="M10088" s="9"/>
      <c r="O10088" s="9"/>
      <c r="P10088" s="9"/>
      <c r="Q10088" s="9"/>
      <c r="R10088" s="36"/>
      <c r="V10088" s="36"/>
    </row>
    <row r="10089" spans="1:22" x14ac:dyDescent="0.25">
      <c r="A10089" s="86"/>
      <c r="B10089" s="9"/>
      <c r="C10089" s="9"/>
      <c r="D10089" s="9"/>
      <c r="E10089" s="9"/>
      <c r="F10089" s="9"/>
      <c r="I10089" s="9"/>
      <c r="K10089" s="9"/>
      <c r="L10089" s="9"/>
      <c r="M10089" s="9"/>
      <c r="O10089" s="9"/>
      <c r="P10089" s="9"/>
      <c r="Q10089" s="9"/>
      <c r="R10089" s="36"/>
      <c r="V10089" s="36"/>
    </row>
    <row r="10090" spans="1:22" x14ac:dyDescent="0.25">
      <c r="A10090" s="86"/>
      <c r="B10090" s="9"/>
      <c r="C10090" s="9"/>
      <c r="D10090" s="9"/>
      <c r="E10090" s="9"/>
      <c r="F10090" s="9"/>
      <c r="I10090" s="9"/>
      <c r="K10090" s="9"/>
      <c r="L10090" s="9"/>
      <c r="M10090" s="9"/>
      <c r="O10090" s="9"/>
      <c r="P10090" s="9"/>
      <c r="Q10090" s="9"/>
      <c r="R10090" s="36"/>
      <c r="V10090" s="36"/>
    </row>
    <row r="10091" spans="1:22" x14ac:dyDescent="0.25">
      <c r="A10091" s="86"/>
      <c r="B10091" s="9"/>
      <c r="C10091" s="9"/>
      <c r="D10091" s="9"/>
      <c r="E10091" s="9"/>
      <c r="F10091" s="9"/>
      <c r="I10091" s="9"/>
      <c r="K10091" s="9"/>
      <c r="L10091" s="9"/>
      <c r="M10091" s="9"/>
      <c r="O10091" s="9"/>
      <c r="P10091" s="9"/>
      <c r="Q10091" s="9"/>
      <c r="R10091" s="36"/>
      <c r="V10091" s="36"/>
    </row>
    <row r="10092" spans="1:22" x14ac:dyDescent="0.25">
      <c r="A10092" s="86"/>
      <c r="B10092" s="9"/>
      <c r="C10092" s="9"/>
      <c r="D10092" s="9"/>
      <c r="E10092" s="9"/>
      <c r="F10092" s="9"/>
      <c r="I10092" s="9"/>
      <c r="K10092" s="9"/>
      <c r="L10092" s="9"/>
      <c r="M10092" s="9"/>
      <c r="O10092" s="9"/>
      <c r="P10092" s="9"/>
      <c r="Q10092" s="9"/>
      <c r="R10092" s="36"/>
      <c r="V10092" s="36"/>
    </row>
    <row r="10093" spans="1:22" x14ac:dyDescent="0.25">
      <c r="A10093" s="86"/>
      <c r="B10093" s="9"/>
      <c r="C10093" s="9"/>
      <c r="D10093" s="9"/>
      <c r="E10093" s="9"/>
      <c r="F10093" s="9"/>
      <c r="I10093" s="9"/>
      <c r="K10093" s="9"/>
      <c r="L10093" s="9"/>
      <c r="M10093" s="9"/>
      <c r="O10093" s="9"/>
      <c r="P10093" s="9"/>
      <c r="Q10093" s="9"/>
      <c r="R10093" s="36"/>
      <c r="V10093" s="36"/>
    </row>
    <row r="10094" spans="1:22" x14ac:dyDescent="0.25">
      <c r="A10094" s="86"/>
      <c r="B10094" s="9"/>
      <c r="C10094" s="9"/>
      <c r="D10094" s="9"/>
      <c r="E10094" s="9"/>
      <c r="F10094" s="9"/>
      <c r="I10094" s="9"/>
      <c r="K10094" s="9"/>
      <c r="L10094" s="9"/>
      <c r="M10094" s="9"/>
      <c r="O10094" s="9"/>
      <c r="P10094" s="9"/>
      <c r="Q10094" s="9"/>
      <c r="R10094" s="36"/>
      <c r="V10094" s="36"/>
    </row>
    <row r="10095" spans="1:22" x14ac:dyDescent="0.25">
      <c r="A10095" s="86"/>
      <c r="B10095" s="9"/>
      <c r="C10095" s="9"/>
      <c r="D10095" s="9"/>
      <c r="E10095" s="9"/>
      <c r="F10095" s="9"/>
      <c r="I10095" s="9"/>
      <c r="K10095" s="9"/>
      <c r="L10095" s="9"/>
      <c r="M10095" s="9"/>
      <c r="O10095" s="9"/>
      <c r="P10095" s="9"/>
      <c r="Q10095" s="9"/>
      <c r="R10095" s="36"/>
      <c r="V10095" s="36"/>
    </row>
    <row r="10096" spans="1:22" x14ac:dyDescent="0.25">
      <c r="A10096" s="86"/>
      <c r="B10096" s="9"/>
      <c r="C10096" s="9"/>
      <c r="D10096" s="9"/>
      <c r="E10096" s="9"/>
      <c r="F10096" s="9"/>
      <c r="I10096" s="9"/>
      <c r="K10096" s="9"/>
      <c r="L10096" s="9"/>
      <c r="M10096" s="9"/>
      <c r="O10096" s="9"/>
      <c r="P10096" s="9"/>
      <c r="Q10096" s="9"/>
      <c r="R10096" s="36"/>
      <c r="V10096" s="36"/>
    </row>
    <row r="10097" spans="1:22" x14ac:dyDescent="0.25">
      <c r="A10097" s="86"/>
      <c r="B10097" s="9"/>
      <c r="C10097" s="9"/>
      <c r="D10097" s="9"/>
      <c r="E10097" s="9"/>
      <c r="F10097" s="9"/>
      <c r="I10097" s="9"/>
      <c r="K10097" s="9"/>
      <c r="L10097" s="9"/>
      <c r="M10097" s="9"/>
      <c r="O10097" s="9"/>
      <c r="P10097" s="9"/>
      <c r="Q10097" s="9"/>
      <c r="R10097" s="36"/>
      <c r="V10097" s="36"/>
    </row>
    <row r="10098" spans="1:22" x14ac:dyDescent="0.25">
      <c r="A10098" s="86"/>
      <c r="B10098" s="9"/>
      <c r="C10098" s="9"/>
      <c r="D10098" s="9"/>
      <c r="E10098" s="9"/>
      <c r="F10098" s="9"/>
      <c r="I10098" s="9"/>
      <c r="K10098" s="9"/>
      <c r="L10098" s="9"/>
      <c r="M10098" s="9"/>
      <c r="O10098" s="9"/>
      <c r="P10098" s="9"/>
      <c r="Q10098" s="9"/>
      <c r="R10098" s="36"/>
      <c r="V10098" s="36"/>
    </row>
    <row r="10099" spans="1:22" x14ac:dyDescent="0.25">
      <c r="A10099" s="86"/>
      <c r="B10099" s="9"/>
      <c r="C10099" s="9"/>
      <c r="D10099" s="9"/>
      <c r="E10099" s="9"/>
      <c r="F10099" s="9"/>
      <c r="I10099" s="9"/>
      <c r="K10099" s="9"/>
      <c r="L10099" s="9"/>
      <c r="M10099" s="9"/>
      <c r="O10099" s="9"/>
      <c r="P10099" s="9"/>
      <c r="Q10099" s="9"/>
      <c r="R10099" s="36"/>
      <c r="V10099" s="36"/>
    </row>
    <row r="10100" spans="1:22" x14ac:dyDescent="0.25">
      <c r="A10100" s="86"/>
      <c r="B10100" s="9"/>
      <c r="C10100" s="9"/>
      <c r="D10100" s="9"/>
      <c r="E10100" s="9"/>
      <c r="F10100" s="9"/>
      <c r="I10100" s="9"/>
      <c r="K10100" s="9"/>
      <c r="L10100" s="9"/>
      <c r="M10100" s="9"/>
      <c r="O10100" s="9"/>
      <c r="P10100" s="9"/>
      <c r="Q10100" s="9"/>
      <c r="R10100" s="36"/>
      <c r="V10100" s="36"/>
    </row>
    <row r="10101" spans="1:22" x14ac:dyDescent="0.25">
      <c r="A10101" s="86"/>
      <c r="B10101" s="9"/>
      <c r="C10101" s="9"/>
      <c r="D10101" s="9"/>
      <c r="E10101" s="9"/>
      <c r="F10101" s="9"/>
      <c r="I10101" s="9"/>
      <c r="K10101" s="9"/>
      <c r="L10101" s="9"/>
      <c r="M10101" s="9"/>
      <c r="O10101" s="9"/>
      <c r="P10101" s="9"/>
      <c r="Q10101" s="9"/>
      <c r="R10101" s="36"/>
      <c r="V10101" s="36"/>
    </row>
    <row r="10102" spans="1:22" x14ac:dyDescent="0.25">
      <c r="A10102" s="86"/>
      <c r="B10102" s="9"/>
      <c r="C10102" s="9"/>
      <c r="D10102" s="9"/>
      <c r="E10102" s="9"/>
      <c r="F10102" s="9"/>
      <c r="I10102" s="9"/>
      <c r="K10102" s="9"/>
      <c r="L10102" s="9"/>
      <c r="M10102" s="9"/>
      <c r="O10102" s="9"/>
      <c r="P10102" s="9"/>
      <c r="Q10102" s="9"/>
      <c r="R10102" s="36"/>
      <c r="V10102" s="36"/>
    </row>
    <row r="10103" spans="1:22" x14ac:dyDescent="0.25">
      <c r="A10103" s="86"/>
      <c r="B10103" s="9"/>
      <c r="C10103" s="9"/>
      <c r="D10103" s="9"/>
      <c r="E10103" s="9"/>
      <c r="F10103" s="9"/>
      <c r="I10103" s="9"/>
      <c r="K10103" s="9"/>
      <c r="L10103" s="9"/>
      <c r="M10103" s="9"/>
      <c r="O10103" s="9"/>
      <c r="P10103" s="9"/>
      <c r="Q10103" s="9"/>
      <c r="R10103" s="36"/>
      <c r="V10103" s="36"/>
    </row>
    <row r="10104" spans="1:22" x14ac:dyDescent="0.25">
      <c r="A10104" s="86"/>
      <c r="B10104" s="9"/>
      <c r="C10104" s="9"/>
      <c r="D10104" s="9"/>
      <c r="E10104" s="9"/>
      <c r="F10104" s="9"/>
      <c r="I10104" s="9"/>
      <c r="K10104" s="9"/>
      <c r="L10104" s="9"/>
      <c r="M10104" s="9"/>
      <c r="O10104" s="9"/>
      <c r="P10104" s="9"/>
      <c r="Q10104" s="9"/>
      <c r="R10104" s="36"/>
      <c r="V10104" s="36"/>
    </row>
    <row r="10105" spans="1:22" x14ac:dyDescent="0.25">
      <c r="A10105" s="86"/>
      <c r="B10105" s="9"/>
      <c r="C10105" s="9"/>
      <c r="D10105" s="9"/>
      <c r="E10105" s="9"/>
      <c r="F10105" s="9"/>
      <c r="I10105" s="9"/>
      <c r="K10105" s="9"/>
      <c r="L10105" s="9"/>
      <c r="M10105" s="9"/>
      <c r="O10105" s="9"/>
      <c r="P10105" s="9"/>
      <c r="Q10105" s="9"/>
      <c r="R10105" s="36"/>
      <c r="V10105" s="36"/>
    </row>
    <row r="10106" spans="1:22" x14ac:dyDescent="0.25">
      <c r="A10106" s="86"/>
      <c r="B10106" s="9"/>
      <c r="C10106" s="9"/>
      <c r="D10106" s="9"/>
      <c r="E10106" s="9"/>
      <c r="F10106" s="9"/>
      <c r="I10106" s="9"/>
      <c r="K10106" s="9"/>
      <c r="L10106" s="9"/>
      <c r="M10106" s="9"/>
      <c r="O10106" s="9"/>
      <c r="P10106" s="9"/>
      <c r="Q10106" s="9"/>
      <c r="R10106" s="36"/>
      <c r="V10106" s="36"/>
    </row>
    <row r="10107" spans="1:22" x14ac:dyDescent="0.25">
      <c r="A10107" s="86"/>
      <c r="B10107" s="9"/>
      <c r="C10107" s="9"/>
      <c r="D10107" s="9"/>
      <c r="E10107" s="9"/>
      <c r="F10107" s="9"/>
      <c r="I10107" s="9"/>
      <c r="K10107" s="9"/>
      <c r="L10107" s="9"/>
      <c r="M10107" s="9"/>
      <c r="O10107" s="9"/>
      <c r="P10107" s="9"/>
      <c r="Q10107" s="9"/>
      <c r="R10107" s="36"/>
      <c r="V10107" s="36"/>
    </row>
    <row r="10108" spans="1:22" x14ac:dyDescent="0.25">
      <c r="A10108" s="86"/>
      <c r="B10108" s="9"/>
      <c r="C10108" s="9"/>
      <c r="D10108" s="9"/>
      <c r="E10108" s="9"/>
      <c r="F10108" s="9"/>
      <c r="I10108" s="9"/>
      <c r="K10108" s="9"/>
      <c r="L10108" s="9"/>
      <c r="M10108" s="9"/>
      <c r="O10108" s="9"/>
      <c r="P10108" s="9"/>
      <c r="Q10108" s="9"/>
      <c r="R10108" s="36"/>
      <c r="V10108" s="36"/>
    </row>
    <row r="10109" spans="1:22" x14ac:dyDescent="0.25">
      <c r="A10109" s="86"/>
      <c r="B10109" s="9"/>
      <c r="C10109" s="9"/>
      <c r="D10109" s="9"/>
      <c r="E10109" s="9"/>
      <c r="F10109" s="9"/>
      <c r="I10109" s="9"/>
      <c r="K10109" s="9"/>
      <c r="L10109" s="9"/>
      <c r="M10109" s="9"/>
      <c r="O10109" s="9"/>
      <c r="P10109" s="9"/>
      <c r="Q10109" s="9"/>
      <c r="R10109" s="36"/>
      <c r="V10109" s="36"/>
    </row>
    <row r="10110" spans="1:22" x14ac:dyDescent="0.25">
      <c r="A10110" s="86"/>
      <c r="B10110" s="9"/>
      <c r="C10110" s="9"/>
      <c r="D10110" s="9"/>
      <c r="E10110" s="9"/>
      <c r="F10110" s="9"/>
      <c r="I10110" s="9"/>
      <c r="K10110" s="9"/>
      <c r="L10110" s="9"/>
      <c r="M10110" s="9"/>
      <c r="O10110" s="9"/>
      <c r="P10110" s="9"/>
      <c r="Q10110" s="9"/>
      <c r="R10110" s="36"/>
      <c r="V10110" s="36"/>
    </row>
    <row r="10111" spans="1:22" x14ac:dyDescent="0.25">
      <c r="A10111" s="86"/>
      <c r="B10111" s="9"/>
      <c r="C10111" s="9"/>
      <c r="D10111" s="9"/>
      <c r="E10111" s="9"/>
      <c r="F10111" s="9"/>
      <c r="I10111" s="9"/>
      <c r="K10111" s="9"/>
      <c r="L10111" s="9"/>
      <c r="M10111" s="9"/>
      <c r="O10111" s="9"/>
      <c r="P10111" s="9"/>
      <c r="Q10111" s="9"/>
      <c r="R10111" s="36"/>
      <c r="V10111" s="36"/>
    </row>
    <row r="10112" spans="1:22" x14ac:dyDescent="0.25">
      <c r="A10112" s="86"/>
      <c r="B10112" s="9"/>
      <c r="C10112" s="9"/>
      <c r="D10112" s="9"/>
      <c r="E10112" s="9"/>
      <c r="F10112" s="9"/>
      <c r="I10112" s="9"/>
      <c r="K10112" s="9"/>
      <c r="L10112" s="9"/>
      <c r="M10112" s="9"/>
      <c r="O10112" s="9"/>
      <c r="P10112" s="9"/>
      <c r="Q10112" s="9"/>
      <c r="R10112" s="36"/>
      <c r="V10112" s="36"/>
    </row>
    <row r="10113" spans="1:22" x14ac:dyDescent="0.25">
      <c r="A10113" s="86"/>
      <c r="B10113" s="9"/>
      <c r="C10113" s="9"/>
      <c r="D10113" s="9"/>
      <c r="E10113" s="9"/>
      <c r="F10113" s="9"/>
      <c r="I10113" s="9"/>
      <c r="K10113" s="9"/>
      <c r="L10113" s="9"/>
      <c r="M10113" s="9"/>
      <c r="O10113" s="9"/>
      <c r="P10113" s="9"/>
      <c r="Q10113" s="9"/>
      <c r="R10113" s="36"/>
      <c r="V10113" s="36"/>
    </row>
    <row r="10114" spans="1:22" x14ac:dyDescent="0.25">
      <c r="A10114" s="86"/>
      <c r="B10114" s="9"/>
      <c r="C10114" s="9"/>
      <c r="D10114" s="9"/>
      <c r="E10114" s="9"/>
      <c r="F10114" s="9"/>
      <c r="I10114" s="9"/>
      <c r="K10114" s="9"/>
      <c r="L10114" s="9"/>
      <c r="M10114" s="9"/>
      <c r="O10114" s="9"/>
      <c r="P10114" s="9"/>
      <c r="Q10114" s="9"/>
      <c r="R10114" s="36"/>
      <c r="V10114" s="36"/>
    </row>
    <row r="10115" spans="1:22" x14ac:dyDescent="0.25">
      <c r="A10115" s="86"/>
      <c r="B10115" s="9"/>
      <c r="C10115" s="9"/>
      <c r="D10115" s="9"/>
      <c r="E10115" s="9"/>
      <c r="F10115" s="9"/>
      <c r="I10115" s="9"/>
      <c r="K10115" s="9"/>
      <c r="L10115" s="9"/>
      <c r="M10115" s="9"/>
      <c r="O10115" s="9"/>
      <c r="P10115" s="9"/>
      <c r="Q10115" s="9"/>
      <c r="R10115" s="36"/>
      <c r="V10115" s="36"/>
    </row>
    <row r="10116" spans="1:22" x14ac:dyDescent="0.25">
      <c r="A10116" s="86"/>
      <c r="B10116" s="9"/>
      <c r="C10116" s="9"/>
      <c r="D10116" s="9"/>
      <c r="E10116" s="9"/>
      <c r="F10116" s="9"/>
      <c r="I10116" s="9"/>
      <c r="K10116" s="9"/>
      <c r="L10116" s="9"/>
      <c r="M10116" s="9"/>
      <c r="O10116" s="9"/>
      <c r="P10116" s="9"/>
      <c r="Q10116" s="9"/>
      <c r="R10116" s="36"/>
      <c r="V10116" s="36"/>
    </row>
    <row r="10117" spans="1:22" x14ac:dyDescent="0.25">
      <c r="A10117" s="86"/>
      <c r="B10117" s="9"/>
      <c r="C10117" s="9"/>
      <c r="D10117" s="9"/>
      <c r="E10117" s="9"/>
      <c r="F10117" s="9"/>
      <c r="I10117" s="9"/>
      <c r="K10117" s="9"/>
      <c r="L10117" s="9"/>
      <c r="M10117" s="9"/>
      <c r="O10117" s="9"/>
      <c r="P10117" s="9"/>
      <c r="Q10117" s="9"/>
      <c r="R10117" s="36"/>
      <c r="V10117" s="36"/>
    </row>
    <row r="10118" spans="1:22" x14ac:dyDescent="0.25">
      <c r="A10118" s="86"/>
      <c r="B10118" s="9"/>
      <c r="C10118" s="9"/>
      <c r="D10118" s="9"/>
      <c r="E10118" s="9"/>
      <c r="F10118" s="9"/>
      <c r="I10118" s="9"/>
      <c r="K10118" s="9"/>
      <c r="L10118" s="9"/>
      <c r="M10118" s="9"/>
      <c r="O10118" s="9"/>
      <c r="P10118" s="9"/>
      <c r="Q10118" s="9"/>
      <c r="R10118" s="36"/>
      <c r="V10118" s="36"/>
    </row>
    <row r="10119" spans="1:22" x14ac:dyDescent="0.25">
      <c r="A10119" s="86"/>
      <c r="B10119" s="9"/>
      <c r="C10119" s="9"/>
      <c r="D10119" s="9"/>
      <c r="E10119" s="9"/>
      <c r="F10119" s="9"/>
      <c r="I10119" s="9"/>
      <c r="K10119" s="9"/>
      <c r="L10119" s="9"/>
      <c r="M10119" s="9"/>
      <c r="O10119" s="9"/>
      <c r="P10119" s="9"/>
      <c r="Q10119" s="9"/>
      <c r="R10119" s="36"/>
      <c r="V10119" s="36"/>
    </row>
    <row r="10120" spans="1:22" x14ac:dyDescent="0.25">
      <c r="A10120" s="86"/>
      <c r="B10120" s="9"/>
      <c r="C10120" s="9"/>
      <c r="D10120" s="9"/>
      <c r="E10120" s="9"/>
      <c r="F10120" s="9"/>
      <c r="I10120" s="9"/>
      <c r="K10120" s="9"/>
      <c r="L10120" s="9"/>
      <c r="M10120" s="9"/>
      <c r="O10120" s="9"/>
      <c r="P10120" s="9"/>
      <c r="Q10120" s="9"/>
      <c r="R10120" s="36"/>
      <c r="V10120" s="36"/>
    </row>
    <row r="10121" spans="1:22" x14ac:dyDescent="0.25">
      <c r="A10121" s="86"/>
      <c r="B10121" s="9"/>
      <c r="C10121" s="9"/>
      <c r="D10121" s="9"/>
      <c r="E10121" s="9"/>
      <c r="F10121" s="9"/>
      <c r="I10121" s="9"/>
      <c r="K10121" s="9"/>
      <c r="L10121" s="9"/>
      <c r="M10121" s="9"/>
      <c r="O10121" s="9"/>
      <c r="P10121" s="9"/>
      <c r="Q10121" s="9"/>
      <c r="R10121" s="36"/>
      <c r="V10121" s="36"/>
    </row>
    <row r="10122" spans="1:22" x14ac:dyDescent="0.25">
      <c r="A10122" s="86"/>
      <c r="B10122" s="9"/>
      <c r="C10122" s="9"/>
      <c r="D10122" s="9"/>
      <c r="E10122" s="9"/>
      <c r="F10122" s="9"/>
      <c r="I10122" s="9"/>
      <c r="K10122" s="9"/>
      <c r="L10122" s="9"/>
      <c r="M10122" s="9"/>
      <c r="O10122" s="9"/>
      <c r="P10122" s="9"/>
      <c r="Q10122" s="9"/>
      <c r="R10122" s="36"/>
      <c r="V10122" s="36"/>
    </row>
    <row r="10123" spans="1:22" x14ac:dyDescent="0.25">
      <c r="A10123" s="86"/>
      <c r="B10123" s="9"/>
      <c r="C10123" s="9"/>
      <c r="D10123" s="9"/>
      <c r="E10123" s="9"/>
      <c r="F10123" s="9"/>
      <c r="I10123" s="9"/>
      <c r="K10123" s="9"/>
      <c r="L10123" s="9"/>
      <c r="M10123" s="9"/>
      <c r="O10123" s="9"/>
      <c r="P10123" s="9"/>
      <c r="Q10123" s="9"/>
      <c r="R10123" s="36"/>
      <c r="V10123" s="36"/>
    </row>
    <row r="10124" spans="1:22" x14ac:dyDescent="0.25">
      <c r="A10124" s="86"/>
      <c r="B10124" s="9"/>
      <c r="C10124" s="9"/>
      <c r="D10124" s="9"/>
      <c r="E10124" s="9"/>
      <c r="F10124" s="9"/>
      <c r="I10124" s="9"/>
      <c r="K10124" s="9"/>
      <c r="L10124" s="9"/>
      <c r="M10124" s="9"/>
      <c r="O10124" s="9"/>
      <c r="P10124" s="9"/>
      <c r="Q10124" s="9"/>
      <c r="R10124" s="36"/>
      <c r="V10124" s="36"/>
    </row>
    <row r="10125" spans="1:22" x14ac:dyDescent="0.25">
      <c r="A10125" s="86"/>
      <c r="B10125" s="9"/>
      <c r="C10125" s="9"/>
      <c r="D10125" s="9"/>
      <c r="E10125" s="9"/>
      <c r="F10125" s="9"/>
      <c r="I10125" s="9"/>
      <c r="K10125" s="9"/>
      <c r="L10125" s="9"/>
      <c r="M10125" s="9"/>
      <c r="O10125" s="9"/>
      <c r="P10125" s="9"/>
      <c r="Q10125" s="9"/>
      <c r="R10125" s="36"/>
      <c r="V10125" s="36"/>
    </row>
    <row r="10126" spans="1:22" x14ac:dyDescent="0.25">
      <c r="A10126" s="86"/>
      <c r="B10126" s="9"/>
      <c r="C10126" s="9"/>
      <c r="D10126" s="9"/>
      <c r="E10126" s="9"/>
      <c r="F10126" s="9"/>
      <c r="I10126" s="9"/>
      <c r="K10126" s="9"/>
      <c r="L10126" s="9"/>
      <c r="M10126" s="9"/>
      <c r="O10126" s="9"/>
      <c r="P10126" s="9"/>
      <c r="Q10126" s="9"/>
      <c r="R10126" s="36"/>
      <c r="V10126" s="36"/>
    </row>
    <row r="10127" spans="1:22" x14ac:dyDescent="0.25">
      <c r="A10127" s="86"/>
      <c r="B10127" s="9"/>
      <c r="C10127" s="9"/>
      <c r="D10127" s="9"/>
      <c r="E10127" s="9"/>
      <c r="F10127" s="9"/>
      <c r="I10127" s="9"/>
      <c r="K10127" s="9"/>
      <c r="L10127" s="9"/>
      <c r="M10127" s="9"/>
      <c r="O10127" s="9"/>
      <c r="P10127" s="9"/>
      <c r="Q10127" s="9"/>
      <c r="R10127" s="36"/>
      <c r="V10127" s="36"/>
    </row>
    <row r="10128" spans="1:22" x14ac:dyDescent="0.25">
      <c r="A10128" s="86"/>
      <c r="B10128" s="9"/>
      <c r="C10128" s="9"/>
      <c r="D10128" s="9"/>
      <c r="E10128" s="9"/>
      <c r="F10128" s="9"/>
      <c r="I10128" s="9"/>
      <c r="K10128" s="9"/>
      <c r="L10128" s="9"/>
      <c r="M10128" s="9"/>
      <c r="O10128" s="9"/>
      <c r="P10128" s="9"/>
      <c r="Q10128" s="9"/>
      <c r="R10128" s="36"/>
      <c r="V10128" s="36"/>
    </row>
    <row r="10129" spans="1:22" x14ac:dyDescent="0.25">
      <c r="A10129" s="86"/>
      <c r="B10129" s="9"/>
      <c r="C10129" s="9"/>
      <c r="D10129" s="9"/>
      <c r="E10129" s="9"/>
      <c r="F10129" s="9"/>
      <c r="I10129" s="9"/>
      <c r="K10129" s="9"/>
      <c r="L10129" s="9"/>
      <c r="M10129" s="9"/>
      <c r="O10129" s="9"/>
      <c r="P10129" s="9"/>
      <c r="Q10129" s="9"/>
      <c r="R10129" s="36"/>
      <c r="V10129" s="36"/>
    </row>
    <row r="10130" spans="1:22" x14ac:dyDescent="0.25">
      <c r="A10130" s="86"/>
      <c r="B10130" s="9"/>
      <c r="C10130" s="9"/>
      <c r="D10130" s="9"/>
      <c r="E10130" s="9"/>
      <c r="F10130" s="9"/>
      <c r="I10130" s="9"/>
      <c r="K10130" s="9"/>
      <c r="L10130" s="9"/>
      <c r="M10130" s="9"/>
      <c r="O10130" s="9"/>
      <c r="P10130" s="9"/>
      <c r="Q10130" s="9"/>
      <c r="R10130" s="36"/>
      <c r="V10130" s="36"/>
    </row>
    <row r="10131" spans="1:22" x14ac:dyDescent="0.25">
      <c r="A10131" s="86"/>
      <c r="B10131" s="9"/>
      <c r="C10131" s="9"/>
      <c r="D10131" s="9"/>
      <c r="E10131" s="9"/>
      <c r="F10131" s="9"/>
      <c r="I10131" s="9"/>
      <c r="K10131" s="9"/>
      <c r="L10131" s="9"/>
      <c r="M10131" s="9"/>
      <c r="O10131" s="9"/>
      <c r="P10131" s="9"/>
      <c r="Q10131" s="9"/>
      <c r="R10131" s="36"/>
      <c r="V10131" s="36"/>
    </row>
    <row r="10132" spans="1:22" x14ac:dyDescent="0.25">
      <c r="A10132" s="86"/>
      <c r="B10132" s="9"/>
      <c r="C10132" s="9"/>
      <c r="D10132" s="9"/>
      <c r="E10132" s="9"/>
      <c r="F10132" s="9"/>
      <c r="I10132" s="9"/>
      <c r="K10132" s="9"/>
      <c r="L10132" s="9"/>
      <c r="M10132" s="9"/>
      <c r="O10132" s="9"/>
      <c r="P10132" s="9"/>
      <c r="Q10132" s="9"/>
      <c r="R10132" s="36"/>
      <c r="V10132" s="36"/>
    </row>
    <row r="10133" spans="1:22" x14ac:dyDescent="0.25">
      <c r="A10133" s="86"/>
      <c r="B10133" s="9"/>
      <c r="C10133" s="9"/>
      <c r="D10133" s="9"/>
      <c r="E10133" s="9"/>
      <c r="F10133" s="9"/>
      <c r="I10133" s="9"/>
      <c r="K10133" s="9"/>
      <c r="L10133" s="9"/>
      <c r="M10133" s="9"/>
      <c r="O10133" s="9"/>
      <c r="P10133" s="9"/>
      <c r="Q10133" s="9"/>
      <c r="R10133" s="36"/>
      <c r="V10133" s="36"/>
    </row>
    <row r="10134" spans="1:22" x14ac:dyDescent="0.25">
      <c r="A10134" s="86"/>
      <c r="B10134" s="9"/>
      <c r="C10134" s="9"/>
      <c r="D10134" s="9"/>
      <c r="E10134" s="9"/>
      <c r="F10134" s="9"/>
      <c r="I10134" s="9"/>
      <c r="K10134" s="9"/>
      <c r="L10134" s="9"/>
      <c r="M10134" s="9"/>
      <c r="O10134" s="9"/>
      <c r="P10134" s="9"/>
      <c r="Q10134" s="9"/>
      <c r="R10134" s="36"/>
      <c r="V10134" s="36"/>
    </row>
    <row r="10135" spans="1:22" x14ac:dyDescent="0.25">
      <c r="A10135" s="86"/>
      <c r="B10135" s="9"/>
      <c r="C10135" s="9"/>
      <c r="D10135" s="9"/>
      <c r="E10135" s="9"/>
      <c r="F10135" s="9"/>
      <c r="I10135" s="9"/>
      <c r="K10135" s="9"/>
      <c r="L10135" s="9"/>
      <c r="M10135" s="9"/>
      <c r="O10135" s="9"/>
      <c r="P10135" s="9"/>
      <c r="Q10135" s="9"/>
      <c r="R10135" s="36"/>
      <c r="V10135" s="36"/>
    </row>
    <row r="10136" spans="1:22" x14ac:dyDescent="0.25">
      <c r="A10136" s="86"/>
      <c r="B10136" s="9"/>
      <c r="C10136" s="9"/>
      <c r="D10136" s="9"/>
      <c r="E10136" s="9"/>
      <c r="F10136" s="9"/>
      <c r="I10136" s="9"/>
      <c r="K10136" s="9"/>
      <c r="L10136" s="9"/>
      <c r="M10136" s="9"/>
      <c r="O10136" s="9"/>
      <c r="P10136" s="9"/>
      <c r="Q10136" s="9"/>
      <c r="R10136" s="36"/>
      <c r="V10136" s="36"/>
    </row>
    <row r="10137" spans="1:22" x14ac:dyDescent="0.25">
      <c r="A10137" s="86"/>
      <c r="B10137" s="9"/>
      <c r="C10137" s="9"/>
      <c r="D10137" s="9"/>
      <c r="E10137" s="9"/>
      <c r="F10137" s="9"/>
      <c r="I10137" s="9"/>
      <c r="K10137" s="9"/>
      <c r="L10137" s="9"/>
      <c r="M10137" s="9"/>
      <c r="O10137" s="9"/>
      <c r="P10137" s="9"/>
      <c r="Q10137" s="9"/>
      <c r="R10137" s="36"/>
      <c r="V10137" s="36"/>
    </row>
    <row r="10138" spans="1:22" x14ac:dyDescent="0.25">
      <c r="A10138" s="86"/>
      <c r="B10138" s="9"/>
      <c r="C10138" s="9"/>
      <c r="D10138" s="9"/>
      <c r="E10138" s="9"/>
      <c r="F10138" s="9"/>
      <c r="I10138" s="9"/>
      <c r="K10138" s="9"/>
      <c r="L10138" s="9"/>
      <c r="M10138" s="9"/>
      <c r="O10138" s="9"/>
      <c r="P10138" s="9"/>
      <c r="Q10138" s="9"/>
      <c r="R10138" s="36"/>
      <c r="V10138" s="36"/>
    </row>
    <row r="10139" spans="1:22" x14ac:dyDescent="0.25">
      <c r="A10139" s="86"/>
      <c r="B10139" s="9"/>
      <c r="C10139" s="9"/>
      <c r="D10139" s="9"/>
      <c r="E10139" s="9"/>
      <c r="F10139" s="9"/>
      <c r="I10139" s="9"/>
      <c r="K10139" s="9"/>
      <c r="L10139" s="9"/>
      <c r="M10139" s="9"/>
      <c r="O10139" s="9"/>
      <c r="P10139" s="9"/>
      <c r="Q10139" s="9"/>
      <c r="R10139" s="36"/>
      <c r="V10139" s="36"/>
    </row>
    <row r="10140" spans="1:22" x14ac:dyDescent="0.25">
      <c r="A10140" s="86"/>
      <c r="B10140" s="9"/>
      <c r="C10140" s="9"/>
      <c r="D10140" s="9"/>
      <c r="E10140" s="9"/>
      <c r="F10140" s="9"/>
      <c r="I10140" s="9"/>
      <c r="K10140" s="9"/>
      <c r="L10140" s="9"/>
      <c r="M10140" s="9"/>
      <c r="O10140" s="9"/>
      <c r="P10140" s="9"/>
      <c r="Q10140" s="9"/>
      <c r="R10140" s="36"/>
      <c r="V10140" s="36"/>
    </row>
    <row r="10141" spans="1:22" x14ac:dyDescent="0.25">
      <c r="A10141" s="86"/>
      <c r="B10141" s="9"/>
      <c r="C10141" s="9"/>
      <c r="D10141" s="9"/>
      <c r="E10141" s="9"/>
      <c r="F10141" s="9"/>
      <c r="I10141" s="9"/>
      <c r="K10141" s="9"/>
      <c r="L10141" s="9"/>
      <c r="M10141" s="9"/>
      <c r="O10141" s="9"/>
      <c r="P10141" s="9"/>
      <c r="Q10141" s="9"/>
      <c r="R10141" s="36"/>
      <c r="V10141" s="36"/>
    </row>
    <row r="10142" spans="1:22" x14ac:dyDescent="0.25">
      <c r="A10142" s="86"/>
      <c r="B10142" s="9"/>
      <c r="C10142" s="9"/>
      <c r="D10142" s="9"/>
      <c r="E10142" s="9"/>
      <c r="F10142" s="9"/>
      <c r="I10142" s="9"/>
      <c r="K10142" s="9"/>
      <c r="L10142" s="9"/>
      <c r="M10142" s="9"/>
      <c r="O10142" s="9"/>
      <c r="P10142" s="9"/>
      <c r="Q10142" s="9"/>
      <c r="R10142" s="36"/>
      <c r="V10142" s="36"/>
    </row>
    <row r="10143" spans="1:22" x14ac:dyDescent="0.25">
      <c r="A10143" s="86"/>
      <c r="B10143" s="9"/>
      <c r="C10143" s="9"/>
      <c r="D10143" s="9"/>
      <c r="E10143" s="9"/>
      <c r="F10143" s="9"/>
      <c r="I10143" s="9"/>
      <c r="K10143" s="9"/>
      <c r="L10143" s="9"/>
      <c r="M10143" s="9"/>
      <c r="O10143" s="9"/>
      <c r="P10143" s="9"/>
      <c r="Q10143" s="9"/>
      <c r="R10143" s="36"/>
      <c r="V10143" s="36"/>
    </row>
    <row r="10144" spans="1:22" x14ac:dyDescent="0.25">
      <c r="A10144" s="86"/>
      <c r="B10144" s="9"/>
      <c r="C10144" s="9"/>
      <c r="D10144" s="9"/>
      <c r="E10144" s="9"/>
      <c r="F10144" s="9"/>
      <c r="I10144" s="9"/>
      <c r="K10144" s="9"/>
      <c r="L10144" s="9"/>
      <c r="M10144" s="9"/>
      <c r="O10144" s="9"/>
      <c r="P10144" s="9"/>
      <c r="Q10144" s="9"/>
      <c r="R10144" s="36"/>
      <c r="V10144" s="36"/>
    </row>
    <row r="10145" spans="1:22" x14ac:dyDescent="0.25">
      <c r="A10145" s="86"/>
      <c r="B10145" s="9"/>
      <c r="C10145" s="9"/>
      <c r="D10145" s="9"/>
      <c r="E10145" s="9"/>
      <c r="F10145" s="9"/>
      <c r="I10145" s="9"/>
      <c r="K10145" s="9"/>
      <c r="L10145" s="9"/>
      <c r="M10145" s="9"/>
      <c r="O10145" s="9"/>
      <c r="P10145" s="9"/>
      <c r="Q10145" s="9"/>
      <c r="R10145" s="36"/>
      <c r="V10145" s="36"/>
    </row>
    <row r="10146" spans="1:22" x14ac:dyDescent="0.25">
      <c r="A10146" s="86"/>
      <c r="B10146" s="9"/>
      <c r="C10146" s="9"/>
      <c r="D10146" s="9"/>
      <c r="E10146" s="9"/>
      <c r="F10146" s="9"/>
      <c r="I10146" s="9"/>
      <c r="K10146" s="9"/>
      <c r="L10146" s="9"/>
      <c r="M10146" s="9"/>
      <c r="O10146" s="9"/>
      <c r="P10146" s="9"/>
      <c r="Q10146" s="9"/>
      <c r="R10146" s="36"/>
      <c r="V10146" s="36"/>
    </row>
    <row r="10147" spans="1:22" x14ac:dyDescent="0.25">
      <c r="A10147" s="86"/>
      <c r="B10147" s="9"/>
      <c r="C10147" s="9"/>
      <c r="D10147" s="9"/>
      <c r="E10147" s="9"/>
      <c r="F10147" s="9"/>
      <c r="I10147" s="9"/>
      <c r="K10147" s="9"/>
      <c r="L10147" s="9"/>
      <c r="M10147" s="9"/>
      <c r="O10147" s="9"/>
      <c r="P10147" s="9"/>
      <c r="Q10147" s="9"/>
      <c r="R10147" s="36"/>
      <c r="V10147" s="36"/>
    </row>
    <row r="10148" spans="1:22" x14ac:dyDescent="0.25">
      <c r="A10148" s="86"/>
      <c r="B10148" s="9"/>
      <c r="C10148" s="9"/>
      <c r="D10148" s="9"/>
      <c r="E10148" s="9"/>
      <c r="F10148" s="9"/>
      <c r="I10148" s="9"/>
      <c r="K10148" s="9"/>
      <c r="L10148" s="9"/>
      <c r="M10148" s="9"/>
      <c r="O10148" s="9"/>
      <c r="P10148" s="9"/>
      <c r="Q10148" s="9"/>
      <c r="R10148" s="36"/>
      <c r="V10148" s="36"/>
    </row>
    <row r="10149" spans="1:22" x14ac:dyDescent="0.25">
      <c r="A10149" s="86"/>
      <c r="B10149" s="9"/>
      <c r="C10149" s="9"/>
      <c r="D10149" s="9"/>
      <c r="E10149" s="9"/>
      <c r="F10149" s="9"/>
      <c r="I10149" s="9"/>
      <c r="K10149" s="9"/>
      <c r="L10149" s="9"/>
      <c r="M10149" s="9"/>
      <c r="O10149" s="9"/>
      <c r="P10149" s="9"/>
      <c r="Q10149" s="9"/>
      <c r="R10149" s="36"/>
      <c r="V10149" s="36"/>
    </row>
    <row r="10150" spans="1:22" x14ac:dyDescent="0.25">
      <c r="A10150" s="86"/>
      <c r="B10150" s="9"/>
      <c r="C10150" s="9"/>
      <c r="D10150" s="9"/>
      <c r="E10150" s="9"/>
      <c r="F10150" s="9"/>
      <c r="I10150" s="9"/>
      <c r="K10150" s="9"/>
      <c r="L10150" s="9"/>
      <c r="M10150" s="9"/>
      <c r="O10150" s="9"/>
      <c r="P10150" s="9"/>
      <c r="Q10150" s="9"/>
      <c r="R10150" s="36"/>
      <c r="V10150" s="36"/>
    </row>
    <row r="10151" spans="1:22" x14ac:dyDescent="0.25">
      <c r="A10151" s="86"/>
      <c r="B10151" s="9"/>
      <c r="C10151" s="9"/>
      <c r="D10151" s="9"/>
      <c r="E10151" s="9"/>
      <c r="F10151" s="9"/>
      <c r="I10151" s="9"/>
      <c r="K10151" s="9"/>
      <c r="L10151" s="9"/>
      <c r="M10151" s="9"/>
      <c r="O10151" s="9"/>
      <c r="P10151" s="9"/>
      <c r="Q10151" s="9"/>
      <c r="R10151" s="36"/>
      <c r="V10151" s="36"/>
    </row>
    <row r="10152" spans="1:22" x14ac:dyDescent="0.25">
      <c r="A10152" s="86"/>
      <c r="B10152" s="9"/>
      <c r="C10152" s="9"/>
      <c r="D10152" s="9"/>
      <c r="E10152" s="9"/>
      <c r="F10152" s="9"/>
      <c r="I10152" s="9"/>
      <c r="K10152" s="9"/>
      <c r="L10152" s="9"/>
      <c r="M10152" s="9"/>
      <c r="O10152" s="9"/>
      <c r="P10152" s="9"/>
      <c r="Q10152" s="9"/>
      <c r="R10152" s="36"/>
      <c r="V10152" s="36"/>
    </row>
    <row r="10153" spans="1:22" x14ac:dyDescent="0.25">
      <c r="A10153" s="86"/>
      <c r="B10153" s="9"/>
      <c r="C10153" s="9"/>
      <c r="D10153" s="9"/>
      <c r="E10153" s="9"/>
      <c r="F10153" s="9"/>
      <c r="I10153" s="9"/>
      <c r="K10153" s="9"/>
      <c r="L10153" s="9"/>
      <c r="M10153" s="9"/>
      <c r="O10153" s="9"/>
      <c r="P10153" s="9"/>
      <c r="Q10153" s="9"/>
      <c r="R10153" s="36"/>
      <c r="V10153" s="36"/>
    </row>
    <row r="10154" spans="1:22" x14ac:dyDescent="0.25">
      <c r="A10154" s="86"/>
      <c r="B10154" s="9"/>
      <c r="C10154" s="9"/>
      <c r="D10154" s="9"/>
      <c r="E10154" s="9"/>
      <c r="F10154" s="9"/>
      <c r="I10154" s="9"/>
      <c r="K10154" s="9"/>
      <c r="L10154" s="9"/>
      <c r="M10154" s="9"/>
      <c r="O10154" s="9"/>
      <c r="P10154" s="9"/>
      <c r="Q10154" s="9"/>
      <c r="R10154" s="36"/>
      <c r="V10154" s="36"/>
    </row>
    <row r="10155" spans="1:22" x14ac:dyDescent="0.25">
      <c r="A10155" s="86"/>
      <c r="B10155" s="9"/>
      <c r="C10155" s="9"/>
      <c r="D10155" s="9"/>
      <c r="E10155" s="9"/>
      <c r="F10155" s="9"/>
      <c r="I10155" s="9"/>
      <c r="K10155" s="9"/>
      <c r="L10155" s="9"/>
      <c r="M10155" s="9"/>
      <c r="O10155" s="9"/>
      <c r="P10155" s="9"/>
      <c r="Q10155" s="9"/>
      <c r="R10155" s="36"/>
      <c r="V10155" s="36"/>
    </row>
    <row r="10156" spans="1:22" x14ac:dyDescent="0.25">
      <c r="A10156" s="86"/>
      <c r="B10156" s="9"/>
      <c r="C10156" s="9"/>
      <c r="D10156" s="9"/>
      <c r="E10156" s="9"/>
      <c r="F10156" s="9"/>
      <c r="I10156" s="9"/>
      <c r="K10156" s="9"/>
      <c r="L10156" s="9"/>
      <c r="M10156" s="9"/>
      <c r="O10156" s="9"/>
      <c r="P10156" s="9"/>
      <c r="Q10156" s="9"/>
      <c r="R10156" s="36"/>
      <c r="V10156" s="36"/>
    </row>
    <row r="10157" spans="1:22" x14ac:dyDescent="0.25">
      <c r="A10157" s="86"/>
      <c r="B10157" s="9"/>
      <c r="C10157" s="9"/>
      <c r="D10157" s="9"/>
      <c r="E10157" s="9"/>
      <c r="F10157" s="9"/>
      <c r="I10157" s="9"/>
      <c r="K10157" s="9"/>
      <c r="L10157" s="9"/>
      <c r="M10157" s="9"/>
      <c r="O10157" s="9"/>
      <c r="P10157" s="9"/>
      <c r="Q10157" s="9"/>
      <c r="R10157" s="36"/>
      <c r="V10157" s="36"/>
    </row>
    <row r="10158" spans="1:22" x14ac:dyDescent="0.25">
      <c r="A10158" s="86"/>
      <c r="B10158" s="9"/>
      <c r="C10158" s="9"/>
      <c r="D10158" s="9"/>
      <c r="E10158" s="9"/>
      <c r="F10158" s="9"/>
      <c r="I10158" s="9"/>
      <c r="K10158" s="9"/>
      <c r="L10158" s="9"/>
      <c r="M10158" s="9"/>
      <c r="O10158" s="9"/>
      <c r="P10158" s="9"/>
      <c r="Q10158" s="9"/>
      <c r="R10158" s="36"/>
      <c r="V10158" s="36"/>
    </row>
    <row r="10159" spans="1:22" x14ac:dyDescent="0.25">
      <c r="A10159" s="86"/>
      <c r="B10159" s="9"/>
      <c r="C10159" s="9"/>
      <c r="D10159" s="9"/>
      <c r="E10159" s="9"/>
      <c r="F10159" s="9"/>
      <c r="I10159" s="9"/>
      <c r="K10159" s="9"/>
      <c r="L10159" s="9"/>
      <c r="M10159" s="9"/>
      <c r="O10159" s="9"/>
      <c r="P10159" s="9"/>
      <c r="Q10159" s="9"/>
      <c r="R10159" s="36"/>
      <c r="V10159" s="36"/>
    </row>
    <row r="10160" spans="1:22" x14ac:dyDescent="0.25">
      <c r="A10160" s="86"/>
      <c r="B10160" s="9"/>
      <c r="C10160" s="9"/>
      <c r="D10160" s="9"/>
      <c r="E10160" s="9"/>
      <c r="F10160" s="9"/>
      <c r="I10160" s="9"/>
      <c r="K10160" s="9"/>
      <c r="L10160" s="9"/>
      <c r="M10160" s="9"/>
      <c r="O10160" s="9"/>
      <c r="P10160" s="9"/>
      <c r="Q10160" s="9"/>
      <c r="R10160" s="36"/>
      <c r="V10160" s="36"/>
    </row>
    <row r="10161" spans="1:22" x14ac:dyDescent="0.25">
      <c r="A10161" s="86"/>
      <c r="B10161" s="9"/>
      <c r="C10161" s="9"/>
      <c r="D10161" s="9"/>
      <c r="E10161" s="9"/>
      <c r="F10161" s="9"/>
      <c r="I10161" s="9"/>
      <c r="K10161" s="9"/>
      <c r="L10161" s="9"/>
      <c r="M10161" s="9"/>
      <c r="O10161" s="9"/>
      <c r="P10161" s="9"/>
      <c r="Q10161" s="9"/>
      <c r="R10161" s="36"/>
      <c r="V10161" s="36"/>
    </row>
    <row r="10162" spans="1:22" x14ac:dyDescent="0.25">
      <c r="A10162" s="86"/>
      <c r="B10162" s="9"/>
      <c r="C10162" s="9"/>
      <c r="D10162" s="9"/>
      <c r="E10162" s="9"/>
      <c r="F10162" s="9"/>
      <c r="I10162" s="9"/>
      <c r="K10162" s="9"/>
      <c r="L10162" s="9"/>
      <c r="M10162" s="9"/>
      <c r="O10162" s="9"/>
      <c r="P10162" s="9"/>
      <c r="Q10162" s="9"/>
      <c r="R10162" s="36"/>
      <c r="V10162" s="36"/>
    </row>
    <row r="10163" spans="1:22" x14ac:dyDescent="0.25">
      <c r="A10163" s="86"/>
      <c r="B10163" s="9"/>
      <c r="C10163" s="9"/>
      <c r="D10163" s="9"/>
      <c r="E10163" s="9"/>
      <c r="F10163" s="9"/>
      <c r="I10163" s="9"/>
      <c r="K10163" s="9"/>
      <c r="L10163" s="9"/>
      <c r="M10163" s="9"/>
      <c r="O10163" s="9"/>
      <c r="P10163" s="9"/>
      <c r="Q10163" s="9"/>
      <c r="R10163" s="36"/>
      <c r="V10163" s="36"/>
    </row>
    <row r="10164" spans="1:22" x14ac:dyDescent="0.25">
      <c r="A10164" s="86"/>
      <c r="B10164" s="9"/>
      <c r="C10164" s="9"/>
      <c r="D10164" s="9"/>
      <c r="E10164" s="9"/>
      <c r="F10164" s="9"/>
      <c r="I10164" s="9"/>
      <c r="K10164" s="9"/>
      <c r="L10164" s="9"/>
      <c r="M10164" s="9"/>
      <c r="O10164" s="9"/>
      <c r="P10164" s="9"/>
      <c r="Q10164" s="9"/>
      <c r="R10164" s="36"/>
      <c r="V10164" s="36"/>
    </row>
    <row r="10165" spans="1:22" x14ac:dyDescent="0.25">
      <c r="A10165" s="86"/>
      <c r="B10165" s="9"/>
      <c r="C10165" s="9"/>
      <c r="D10165" s="9"/>
      <c r="E10165" s="9"/>
      <c r="F10165" s="9"/>
      <c r="I10165" s="9"/>
      <c r="K10165" s="9"/>
      <c r="L10165" s="9"/>
      <c r="M10165" s="9"/>
      <c r="O10165" s="9"/>
      <c r="P10165" s="9"/>
      <c r="Q10165" s="9"/>
      <c r="R10165" s="36"/>
      <c r="V10165" s="36"/>
    </row>
    <row r="10166" spans="1:22" x14ac:dyDescent="0.25">
      <c r="A10166" s="86"/>
      <c r="B10166" s="9"/>
      <c r="C10166" s="9"/>
      <c r="D10166" s="9"/>
      <c r="E10166" s="9"/>
      <c r="F10166" s="9"/>
      <c r="I10166" s="9"/>
      <c r="K10166" s="9"/>
      <c r="L10166" s="9"/>
      <c r="M10166" s="9"/>
      <c r="O10166" s="9"/>
      <c r="P10166" s="9"/>
      <c r="Q10166" s="9"/>
      <c r="R10166" s="36"/>
      <c r="V10166" s="36"/>
    </row>
    <row r="10167" spans="1:22" x14ac:dyDescent="0.25">
      <c r="A10167" s="86"/>
      <c r="B10167" s="9"/>
      <c r="C10167" s="9"/>
      <c r="D10167" s="9"/>
      <c r="E10167" s="9"/>
      <c r="F10167" s="9"/>
      <c r="I10167" s="9"/>
      <c r="K10167" s="9"/>
      <c r="L10167" s="9"/>
      <c r="M10167" s="9"/>
      <c r="O10167" s="9"/>
      <c r="P10167" s="9"/>
      <c r="Q10167" s="9"/>
      <c r="R10167" s="36"/>
      <c r="V10167" s="36"/>
    </row>
    <row r="10168" spans="1:22" x14ac:dyDescent="0.25">
      <c r="A10168" s="86"/>
      <c r="B10168" s="9"/>
      <c r="C10168" s="9"/>
      <c r="D10168" s="9"/>
      <c r="E10168" s="9"/>
      <c r="F10168" s="9"/>
      <c r="I10168" s="9"/>
      <c r="K10168" s="9"/>
      <c r="L10168" s="9"/>
      <c r="M10168" s="9"/>
      <c r="O10168" s="9"/>
      <c r="P10168" s="9"/>
      <c r="Q10168" s="9"/>
      <c r="R10168" s="36"/>
      <c r="V10168" s="36"/>
    </row>
    <row r="10169" spans="1:22" x14ac:dyDescent="0.25">
      <c r="A10169" s="86"/>
      <c r="B10169" s="9"/>
      <c r="C10169" s="9"/>
      <c r="D10169" s="9"/>
      <c r="E10169" s="9"/>
      <c r="F10169" s="9"/>
      <c r="I10169" s="9"/>
      <c r="K10169" s="9"/>
      <c r="L10169" s="9"/>
      <c r="M10169" s="9"/>
      <c r="O10169" s="9"/>
      <c r="P10169" s="9"/>
      <c r="Q10169" s="9"/>
      <c r="R10169" s="36"/>
      <c r="V10169" s="36"/>
    </row>
    <row r="10170" spans="1:22" x14ac:dyDescent="0.25">
      <c r="A10170" s="86"/>
      <c r="B10170" s="9"/>
      <c r="C10170" s="9"/>
      <c r="D10170" s="9"/>
      <c r="E10170" s="9"/>
      <c r="F10170" s="9"/>
      <c r="I10170" s="9"/>
      <c r="K10170" s="9"/>
      <c r="L10170" s="9"/>
      <c r="M10170" s="9"/>
      <c r="O10170" s="9"/>
      <c r="P10170" s="9"/>
      <c r="Q10170" s="9"/>
      <c r="R10170" s="36"/>
      <c r="V10170" s="36"/>
    </row>
    <row r="10171" spans="1:22" x14ac:dyDescent="0.25">
      <c r="A10171" s="86"/>
      <c r="B10171" s="9"/>
      <c r="C10171" s="9"/>
      <c r="D10171" s="9"/>
      <c r="E10171" s="9"/>
      <c r="F10171" s="9"/>
      <c r="I10171" s="9"/>
      <c r="K10171" s="9"/>
      <c r="L10171" s="9"/>
      <c r="M10171" s="9"/>
      <c r="O10171" s="9"/>
      <c r="P10171" s="9"/>
      <c r="Q10171" s="9"/>
      <c r="R10171" s="36"/>
      <c r="V10171" s="36"/>
    </row>
    <row r="10172" spans="1:22" x14ac:dyDescent="0.25">
      <c r="A10172" s="86"/>
      <c r="B10172" s="9"/>
      <c r="C10172" s="9"/>
      <c r="D10172" s="9"/>
      <c r="E10172" s="9"/>
      <c r="F10172" s="9"/>
      <c r="I10172" s="9"/>
      <c r="K10172" s="9"/>
      <c r="L10172" s="9"/>
      <c r="M10172" s="9"/>
      <c r="O10172" s="9"/>
      <c r="P10172" s="9"/>
      <c r="Q10172" s="9"/>
      <c r="R10172" s="36"/>
      <c r="V10172" s="36"/>
    </row>
    <row r="10173" spans="1:22" x14ac:dyDescent="0.25">
      <c r="A10173" s="86"/>
      <c r="B10173" s="9"/>
      <c r="C10173" s="9"/>
      <c r="D10173" s="9"/>
      <c r="E10173" s="9"/>
      <c r="F10173" s="9"/>
      <c r="I10173" s="9"/>
      <c r="K10173" s="9"/>
      <c r="L10173" s="9"/>
      <c r="M10173" s="9"/>
      <c r="O10173" s="9"/>
      <c r="P10173" s="9"/>
      <c r="Q10173" s="9"/>
      <c r="R10173" s="36"/>
      <c r="V10173" s="36"/>
    </row>
    <row r="10174" spans="1:22" x14ac:dyDescent="0.25">
      <c r="A10174" s="86"/>
      <c r="B10174" s="9"/>
      <c r="C10174" s="9"/>
      <c r="D10174" s="9"/>
      <c r="E10174" s="9"/>
      <c r="F10174" s="9"/>
      <c r="I10174" s="9"/>
      <c r="K10174" s="9"/>
      <c r="L10174" s="9"/>
      <c r="M10174" s="9"/>
      <c r="O10174" s="9"/>
      <c r="P10174" s="9"/>
      <c r="Q10174" s="9"/>
      <c r="R10174" s="36"/>
      <c r="V10174" s="36"/>
    </row>
    <row r="10175" spans="1:22" x14ac:dyDescent="0.25">
      <c r="A10175" s="86"/>
      <c r="B10175" s="9"/>
      <c r="C10175" s="9"/>
      <c r="D10175" s="9"/>
      <c r="E10175" s="9"/>
      <c r="F10175" s="9"/>
      <c r="I10175" s="9"/>
      <c r="K10175" s="9"/>
      <c r="L10175" s="9"/>
      <c r="M10175" s="9"/>
      <c r="O10175" s="9"/>
      <c r="P10175" s="9"/>
      <c r="Q10175" s="9"/>
      <c r="R10175" s="36"/>
      <c r="V10175" s="36"/>
    </row>
    <row r="10176" spans="1:22" x14ac:dyDescent="0.25">
      <c r="A10176" s="86"/>
      <c r="B10176" s="9"/>
      <c r="C10176" s="9"/>
      <c r="D10176" s="9"/>
      <c r="E10176" s="9"/>
      <c r="F10176" s="9"/>
      <c r="I10176" s="9"/>
      <c r="K10176" s="9"/>
      <c r="L10176" s="9"/>
      <c r="M10176" s="9"/>
      <c r="O10176" s="9"/>
      <c r="P10176" s="9"/>
      <c r="Q10176" s="9"/>
      <c r="R10176" s="36"/>
      <c r="V10176" s="36"/>
    </row>
    <row r="10177" spans="1:22" x14ac:dyDescent="0.25">
      <c r="A10177" s="86"/>
      <c r="B10177" s="9"/>
      <c r="C10177" s="9"/>
      <c r="D10177" s="9"/>
      <c r="E10177" s="9"/>
      <c r="F10177" s="9"/>
      <c r="I10177" s="9"/>
      <c r="K10177" s="9"/>
      <c r="L10177" s="9"/>
      <c r="M10177" s="9"/>
      <c r="O10177" s="9"/>
      <c r="P10177" s="9"/>
      <c r="Q10177" s="9"/>
      <c r="R10177" s="36"/>
      <c r="V10177" s="36"/>
    </row>
    <row r="10178" spans="1:22" x14ac:dyDescent="0.25">
      <c r="A10178" s="86"/>
      <c r="B10178" s="9"/>
      <c r="C10178" s="9"/>
      <c r="D10178" s="9"/>
      <c r="E10178" s="9"/>
      <c r="F10178" s="9"/>
      <c r="I10178" s="9"/>
      <c r="K10178" s="9"/>
      <c r="L10178" s="9"/>
      <c r="M10178" s="9"/>
      <c r="O10178" s="9"/>
      <c r="P10178" s="9"/>
      <c r="Q10178" s="9"/>
      <c r="R10178" s="36"/>
      <c r="V10178" s="36"/>
    </row>
    <row r="10179" spans="1:22" x14ac:dyDescent="0.25">
      <c r="A10179" s="86"/>
      <c r="B10179" s="9"/>
      <c r="C10179" s="9"/>
      <c r="D10179" s="9"/>
      <c r="E10179" s="9"/>
      <c r="F10179" s="9"/>
      <c r="I10179" s="9"/>
      <c r="K10179" s="9"/>
      <c r="L10179" s="9"/>
      <c r="M10179" s="9"/>
      <c r="O10179" s="9"/>
      <c r="P10179" s="9"/>
      <c r="Q10179" s="9"/>
      <c r="R10179" s="36"/>
      <c r="V10179" s="36"/>
    </row>
    <row r="10180" spans="1:22" x14ac:dyDescent="0.25">
      <c r="A10180" s="86"/>
      <c r="B10180" s="9"/>
      <c r="C10180" s="9"/>
      <c r="D10180" s="9"/>
      <c r="E10180" s="9"/>
      <c r="F10180" s="9"/>
      <c r="I10180" s="9"/>
      <c r="K10180" s="9"/>
      <c r="L10180" s="9"/>
      <c r="M10180" s="9"/>
      <c r="O10180" s="9"/>
      <c r="P10180" s="9"/>
      <c r="Q10180" s="9"/>
      <c r="R10180" s="36"/>
      <c r="V10180" s="36"/>
    </row>
    <row r="10181" spans="1:22" x14ac:dyDescent="0.25">
      <c r="A10181" s="86"/>
      <c r="B10181" s="9"/>
      <c r="C10181" s="9"/>
      <c r="D10181" s="9"/>
      <c r="E10181" s="9"/>
      <c r="F10181" s="9"/>
      <c r="I10181" s="9"/>
      <c r="K10181" s="9"/>
      <c r="L10181" s="9"/>
      <c r="M10181" s="9"/>
      <c r="O10181" s="9"/>
      <c r="P10181" s="9"/>
      <c r="Q10181" s="9"/>
      <c r="R10181" s="36"/>
      <c r="V10181" s="36"/>
    </row>
    <row r="10182" spans="1:22" x14ac:dyDescent="0.25">
      <c r="A10182" s="86"/>
      <c r="B10182" s="9"/>
      <c r="C10182" s="9"/>
      <c r="D10182" s="9"/>
      <c r="E10182" s="9"/>
      <c r="F10182" s="9"/>
      <c r="I10182" s="9"/>
      <c r="K10182" s="9"/>
      <c r="L10182" s="9"/>
      <c r="M10182" s="9"/>
      <c r="O10182" s="9"/>
      <c r="P10182" s="9"/>
      <c r="Q10182" s="9"/>
      <c r="R10182" s="36"/>
      <c r="V10182" s="36"/>
    </row>
    <row r="10183" spans="1:22" x14ac:dyDescent="0.25">
      <c r="A10183" s="86"/>
      <c r="B10183" s="9"/>
      <c r="C10183" s="9"/>
      <c r="D10183" s="9"/>
      <c r="E10183" s="9"/>
      <c r="F10183" s="9"/>
      <c r="I10183" s="9"/>
      <c r="K10183" s="9"/>
      <c r="L10183" s="9"/>
      <c r="M10183" s="9"/>
      <c r="O10183" s="9"/>
      <c r="P10183" s="9"/>
      <c r="Q10183" s="9"/>
      <c r="R10183" s="36"/>
      <c r="V10183" s="36"/>
    </row>
    <row r="10184" spans="1:22" x14ac:dyDescent="0.25">
      <c r="A10184" s="86"/>
      <c r="B10184" s="9"/>
      <c r="C10184" s="9"/>
      <c r="D10184" s="9"/>
      <c r="E10184" s="9"/>
      <c r="F10184" s="9"/>
      <c r="I10184" s="9"/>
      <c r="K10184" s="9"/>
      <c r="L10184" s="9"/>
      <c r="M10184" s="9"/>
      <c r="O10184" s="9"/>
      <c r="P10184" s="9"/>
      <c r="Q10184" s="9"/>
      <c r="R10184" s="36"/>
      <c r="V10184" s="36"/>
    </row>
    <row r="10185" spans="1:22" x14ac:dyDescent="0.25">
      <c r="A10185" s="86"/>
      <c r="B10185" s="9"/>
      <c r="C10185" s="9"/>
      <c r="D10185" s="9"/>
      <c r="E10185" s="9"/>
      <c r="F10185" s="9"/>
      <c r="I10185" s="9"/>
      <c r="K10185" s="9"/>
      <c r="L10185" s="9"/>
      <c r="M10185" s="9"/>
      <c r="O10185" s="9"/>
      <c r="P10185" s="9"/>
      <c r="Q10185" s="9"/>
      <c r="R10185" s="36"/>
      <c r="V10185" s="36"/>
    </row>
    <row r="10186" spans="1:22" x14ac:dyDescent="0.25">
      <c r="A10186" s="86"/>
      <c r="B10186" s="9"/>
      <c r="C10186" s="9"/>
      <c r="D10186" s="9"/>
      <c r="E10186" s="9"/>
      <c r="F10186" s="9"/>
      <c r="I10186" s="9"/>
      <c r="K10186" s="9"/>
      <c r="L10186" s="9"/>
      <c r="M10186" s="9"/>
      <c r="O10186" s="9"/>
      <c r="P10186" s="9"/>
      <c r="Q10186" s="9"/>
      <c r="R10186" s="36"/>
      <c r="V10186" s="36"/>
    </row>
    <row r="10187" spans="1:22" x14ac:dyDescent="0.25">
      <c r="A10187" s="86"/>
      <c r="B10187" s="9"/>
      <c r="C10187" s="9"/>
      <c r="D10187" s="9"/>
      <c r="E10187" s="9"/>
      <c r="F10187" s="9"/>
      <c r="I10187" s="9"/>
      <c r="K10187" s="9"/>
      <c r="L10187" s="9"/>
      <c r="M10187" s="9"/>
      <c r="O10187" s="9"/>
      <c r="P10187" s="9"/>
      <c r="Q10187" s="9"/>
      <c r="R10187" s="36"/>
      <c r="V10187" s="36"/>
    </row>
    <row r="10188" spans="1:22" x14ac:dyDescent="0.25">
      <c r="A10188" s="86"/>
      <c r="B10188" s="9"/>
      <c r="C10188" s="9"/>
      <c r="D10188" s="9"/>
      <c r="E10188" s="9"/>
      <c r="F10188" s="9"/>
      <c r="I10188" s="9"/>
      <c r="K10188" s="9"/>
      <c r="L10188" s="9"/>
      <c r="M10188" s="9"/>
      <c r="O10188" s="9"/>
      <c r="P10188" s="9"/>
      <c r="Q10188" s="9"/>
      <c r="R10188" s="36"/>
      <c r="V10188" s="36"/>
    </row>
    <row r="10189" spans="1:22" x14ac:dyDescent="0.25">
      <c r="A10189" s="86"/>
      <c r="B10189" s="9"/>
      <c r="C10189" s="9"/>
      <c r="D10189" s="9"/>
      <c r="E10189" s="9"/>
      <c r="F10189" s="9"/>
      <c r="I10189" s="9"/>
      <c r="K10189" s="9"/>
      <c r="L10189" s="9"/>
      <c r="M10189" s="9"/>
      <c r="O10189" s="9"/>
      <c r="P10189" s="9"/>
      <c r="Q10189" s="9"/>
      <c r="R10189" s="36"/>
      <c r="V10189" s="36"/>
    </row>
    <row r="10190" spans="1:22" x14ac:dyDescent="0.25">
      <c r="A10190" s="86"/>
      <c r="B10190" s="9"/>
      <c r="C10190" s="9"/>
      <c r="D10190" s="9"/>
      <c r="E10190" s="9"/>
      <c r="F10190" s="9"/>
      <c r="I10190" s="9"/>
      <c r="K10190" s="9"/>
      <c r="L10190" s="9"/>
      <c r="M10190" s="9"/>
      <c r="O10190" s="9"/>
      <c r="P10190" s="9"/>
      <c r="Q10190" s="9"/>
      <c r="R10190" s="36"/>
      <c r="V10190" s="36"/>
    </row>
    <row r="10191" spans="1:22" x14ac:dyDescent="0.25">
      <c r="A10191" s="86"/>
      <c r="B10191" s="9"/>
      <c r="C10191" s="9"/>
      <c r="D10191" s="9"/>
      <c r="E10191" s="9"/>
      <c r="F10191" s="9"/>
      <c r="I10191" s="9"/>
      <c r="K10191" s="9"/>
      <c r="L10191" s="9"/>
      <c r="M10191" s="9"/>
      <c r="O10191" s="9"/>
      <c r="P10191" s="9"/>
      <c r="Q10191" s="9"/>
      <c r="R10191" s="36"/>
      <c r="V10191" s="36"/>
    </row>
    <row r="10192" spans="1:22" x14ac:dyDescent="0.25">
      <c r="A10192" s="86"/>
      <c r="B10192" s="9"/>
      <c r="C10192" s="9"/>
      <c r="D10192" s="9"/>
      <c r="E10192" s="9"/>
      <c r="F10192" s="9"/>
      <c r="I10192" s="9"/>
      <c r="K10192" s="9"/>
      <c r="L10192" s="9"/>
      <c r="M10192" s="9"/>
      <c r="O10192" s="9"/>
      <c r="P10192" s="9"/>
      <c r="Q10192" s="9"/>
      <c r="R10192" s="36"/>
      <c r="V10192" s="36"/>
    </row>
    <row r="10193" spans="1:22" x14ac:dyDescent="0.25">
      <c r="A10193" s="86"/>
      <c r="B10193" s="9"/>
      <c r="C10193" s="9"/>
      <c r="D10193" s="9"/>
      <c r="E10193" s="9"/>
      <c r="F10193" s="9"/>
      <c r="I10193" s="9"/>
      <c r="K10193" s="9"/>
      <c r="L10193" s="9"/>
      <c r="M10193" s="9"/>
      <c r="O10193" s="9"/>
      <c r="P10193" s="9"/>
      <c r="Q10193" s="9"/>
      <c r="R10193" s="36"/>
      <c r="V10193" s="36"/>
    </row>
    <row r="10194" spans="1:22" x14ac:dyDescent="0.25">
      <c r="A10194" s="86"/>
      <c r="B10194" s="9"/>
      <c r="C10194" s="9"/>
      <c r="D10194" s="9"/>
      <c r="E10194" s="9"/>
      <c r="F10194" s="9"/>
      <c r="I10194" s="9"/>
      <c r="K10194" s="9"/>
      <c r="L10194" s="9"/>
      <c r="M10194" s="9"/>
      <c r="O10194" s="9"/>
      <c r="P10194" s="9"/>
      <c r="Q10194" s="9"/>
      <c r="R10194" s="36"/>
      <c r="V10194" s="36"/>
    </row>
    <row r="10195" spans="1:22" x14ac:dyDescent="0.25">
      <c r="A10195" s="86"/>
      <c r="B10195" s="9"/>
      <c r="C10195" s="9"/>
      <c r="D10195" s="9"/>
      <c r="E10195" s="9"/>
      <c r="F10195" s="9"/>
      <c r="I10195" s="9"/>
      <c r="K10195" s="9"/>
      <c r="L10195" s="9"/>
      <c r="M10195" s="9"/>
      <c r="O10195" s="9"/>
      <c r="P10195" s="9"/>
      <c r="Q10195" s="9"/>
      <c r="R10195" s="36"/>
      <c r="V10195" s="36"/>
    </row>
    <row r="10196" spans="1:22" x14ac:dyDescent="0.25">
      <c r="A10196" s="86"/>
      <c r="B10196" s="9"/>
      <c r="C10196" s="9"/>
      <c r="D10196" s="9"/>
      <c r="E10196" s="9"/>
      <c r="F10196" s="9"/>
      <c r="I10196" s="9"/>
      <c r="K10196" s="9"/>
      <c r="L10196" s="9"/>
      <c r="M10196" s="9"/>
      <c r="O10196" s="9"/>
      <c r="P10196" s="9"/>
      <c r="Q10196" s="9"/>
      <c r="R10196" s="36"/>
      <c r="V10196" s="36"/>
    </row>
    <row r="10197" spans="1:22" x14ac:dyDescent="0.25">
      <c r="A10197" s="86"/>
      <c r="B10197" s="9"/>
      <c r="C10197" s="9"/>
      <c r="D10197" s="9"/>
      <c r="E10197" s="9"/>
      <c r="F10197" s="9"/>
      <c r="I10197" s="9"/>
      <c r="K10197" s="9"/>
      <c r="L10197" s="9"/>
      <c r="M10197" s="9"/>
      <c r="O10197" s="9"/>
      <c r="P10197" s="9"/>
      <c r="Q10197" s="9"/>
      <c r="R10197" s="36"/>
      <c r="V10197" s="36"/>
    </row>
    <row r="10198" spans="1:22" x14ac:dyDescent="0.25">
      <c r="A10198" s="86"/>
      <c r="B10198" s="9"/>
      <c r="C10198" s="9"/>
      <c r="D10198" s="9"/>
      <c r="E10198" s="9"/>
      <c r="F10198" s="9"/>
      <c r="I10198" s="9"/>
      <c r="K10198" s="9"/>
      <c r="L10198" s="9"/>
      <c r="M10198" s="9"/>
      <c r="O10198" s="9"/>
      <c r="P10198" s="9"/>
      <c r="Q10198" s="9"/>
      <c r="R10198" s="36"/>
      <c r="V10198" s="36"/>
    </row>
    <row r="10199" spans="1:22" x14ac:dyDescent="0.25">
      <c r="A10199" s="86"/>
      <c r="B10199" s="9"/>
      <c r="C10199" s="9"/>
      <c r="D10199" s="9"/>
      <c r="E10199" s="9"/>
      <c r="F10199" s="9"/>
      <c r="I10199" s="9"/>
      <c r="K10199" s="9"/>
      <c r="L10199" s="9"/>
      <c r="M10199" s="9"/>
      <c r="O10199" s="9"/>
      <c r="P10199" s="9"/>
      <c r="Q10199" s="9"/>
      <c r="R10199" s="36"/>
      <c r="V10199" s="36"/>
    </row>
    <row r="10200" spans="1:22" x14ac:dyDescent="0.25">
      <c r="A10200" s="86"/>
      <c r="B10200" s="9"/>
      <c r="C10200" s="9"/>
      <c r="D10200" s="9"/>
      <c r="E10200" s="9"/>
      <c r="F10200" s="9"/>
      <c r="I10200" s="9"/>
      <c r="K10200" s="9"/>
      <c r="L10200" s="9"/>
      <c r="M10200" s="9"/>
      <c r="O10200" s="9"/>
      <c r="P10200" s="9"/>
      <c r="Q10200" s="9"/>
      <c r="R10200" s="36"/>
      <c r="V10200" s="36"/>
    </row>
    <row r="10201" spans="1:22" x14ac:dyDescent="0.25">
      <c r="A10201" s="86"/>
      <c r="B10201" s="9"/>
      <c r="C10201" s="9"/>
      <c r="D10201" s="9"/>
      <c r="E10201" s="9"/>
      <c r="F10201" s="9"/>
      <c r="I10201" s="9"/>
      <c r="K10201" s="9"/>
      <c r="L10201" s="9"/>
      <c r="M10201" s="9"/>
      <c r="O10201" s="9"/>
      <c r="P10201" s="9"/>
      <c r="Q10201" s="9"/>
      <c r="R10201" s="36"/>
      <c r="V10201" s="36"/>
    </row>
    <row r="10202" spans="1:22" x14ac:dyDescent="0.25">
      <c r="A10202" s="86"/>
      <c r="B10202" s="9"/>
      <c r="C10202" s="9"/>
      <c r="D10202" s="9"/>
      <c r="E10202" s="9"/>
      <c r="F10202" s="9"/>
      <c r="I10202" s="9"/>
      <c r="K10202" s="9"/>
      <c r="L10202" s="9"/>
      <c r="M10202" s="9"/>
      <c r="O10202" s="9"/>
      <c r="P10202" s="9"/>
      <c r="Q10202" s="9"/>
      <c r="R10202" s="36"/>
      <c r="V10202" s="36"/>
    </row>
    <row r="10203" spans="1:22" x14ac:dyDescent="0.25">
      <c r="A10203" s="86"/>
      <c r="B10203" s="9"/>
      <c r="C10203" s="9"/>
      <c r="D10203" s="9"/>
      <c r="E10203" s="9"/>
      <c r="F10203" s="9"/>
      <c r="I10203" s="9"/>
      <c r="K10203" s="9"/>
      <c r="L10203" s="9"/>
      <c r="M10203" s="9"/>
      <c r="O10203" s="9"/>
      <c r="P10203" s="9"/>
      <c r="Q10203" s="9"/>
      <c r="R10203" s="36"/>
      <c r="V10203" s="36"/>
    </row>
    <row r="10204" spans="1:22" x14ac:dyDescent="0.25">
      <c r="A10204" s="86"/>
      <c r="B10204" s="9"/>
      <c r="C10204" s="9"/>
      <c r="D10204" s="9"/>
      <c r="E10204" s="9"/>
      <c r="F10204" s="9"/>
      <c r="I10204" s="9"/>
      <c r="K10204" s="9"/>
      <c r="L10204" s="9"/>
      <c r="M10204" s="9"/>
      <c r="O10204" s="9"/>
      <c r="P10204" s="9"/>
      <c r="Q10204" s="9"/>
      <c r="R10204" s="36"/>
      <c r="V10204" s="36"/>
    </row>
    <row r="10205" spans="1:22" x14ac:dyDescent="0.25">
      <c r="A10205" s="86"/>
      <c r="B10205" s="9"/>
      <c r="C10205" s="9"/>
      <c r="D10205" s="9"/>
      <c r="E10205" s="9"/>
      <c r="F10205" s="9"/>
      <c r="I10205" s="9"/>
      <c r="K10205" s="9"/>
      <c r="L10205" s="9"/>
      <c r="M10205" s="9"/>
      <c r="O10205" s="9"/>
      <c r="P10205" s="9"/>
      <c r="Q10205" s="9"/>
      <c r="R10205" s="36"/>
      <c r="V10205" s="36"/>
    </row>
    <row r="10206" spans="1:22" x14ac:dyDescent="0.25">
      <c r="A10206" s="86"/>
      <c r="B10206" s="9"/>
      <c r="C10206" s="9"/>
      <c r="D10206" s="9"/>
      <c r="E10206" s="9"/>
      <c r="F10206" s="9"/>
      <c r="I10206" s="9"/>
      <c r="K10206" s="9"/>
      <c r="L10206" s="9"/>
      <c r="M10206" s="9"/>
      <c r="O10206" s="9"/>
      <c r="P10206" s="9"/>
      <c r="Q10206" s="9"/>
      <c r="R10206" s="36"/>
      <c r="V10206" s="36"/>
    </row>
    <row r="10207" spans="1:22" x14ac:dyDescent="0.25">
      <c r="A10207" s="86"/>
      <c r="B10207" s="9"/>
      <c r="C10207" s="9"/>
      <c r="D10207" s="9"/>
      <c r="E10207" s="9"/>
      <c r="F10207" s="9"/>
      <c r="I10207" s="9"/>
      <c r="K10207" s="9"/>
      <c r="L10207" s="9"/>
      <c r="M10207" s="9"/>
      <c r="O10207" s="9"/>
      <c r="P10207" s="9"/>
      <c r="Q10207" s="9"/>
      <c r="R10207" s="36"/>
      <c r="V10207" s="36"/>
    </row>
    <row r="10208" spans="1:22" x14ac:dyDescent="0.25">
      <c r="A10208" s="86"/>
      <c r="B10208" s="9"/>
      <c r="C10208" s="9"/>
      <c r="D10208" s="9"/>
      <c r="E10208" s="9"/>
      <c r="F10208" s="9"/>
      <c r="I10208" s="9"/>
      <c r="K10208" s="9"/>
      <c r="L10208" s="9"/>
      <c r="M10208" s="9"/>
      <c r="O10208" s="9"/>
      <c r="P10208" s="9"/>
      <c r="Q10208" s="9"/>
      <c r="R10208" s="36"/>
      <c r="V10208" s="36"/>
    </row>
    <row r="10209" spans="1:22" x14ac:dyDescent="0.25">
      <c r="A10209" s="86"/>
      <c r="B10209" s="9"/>
      <c r="C10209" s="9"/>
      <c r="D10209" s="9"/>
      <c r="E10209" s="9"/>
      <c r="F10209" s="9"/>
      <c r="I10209" s="9"/>
      <c r="K10209" s="9"/>
      <c r="L10209" s="9"/>
      <c r="M10209" s="9"/>
      <c r="O10209" s="9"/>
      <c r="P10209" s="9"/>
      <c r="Q10209" s="9"/>
      <c r="R10209" s="36"/>
      <c r="V10209" s="36"/>
    </row>
    <row r="10210" spans="1:22" x14ac:dyDescent="0.25">
      <c r="A10210" s="86"/>
      <c r="B10210" s="9"/>
      <c r="C10210" s="9"/>
      <c r="D10210" s="9"/>
      <c r="E10210" s="9"/>
      <c r="F10210" s="9"/>
      <c r="I10210" s="9"/>
      <c r="K10210" s="9"/>
      <c r="L10210" s="9"/>
      <c r="M10210" s="9"/>
      <c r="O10210" s="9"/>
      <c r="P10210" s="9"/>
      <c r="Q10210" s="9"/>
      <c r="R10210" s="36"/>
      <c r="V10210" s="36"/>
    </row>
    <row r="10211" spans="1:22" x14ac:dyDescent="0.25">
      <c r="A10211" s="86"/>
      <c r="B10211" s="9"/>
      <c r="C10211" s="9"/>
      <c r="D10211" s="9"/>
      <c r="E10211" s="9"/>
      <c r="F10211" s="9"/>
      <c r="I10211" s="9"/>
      <c r="K10211" s="9"/>
      <c r="L10211" s="9"/>
      <c r="M10211" s="9"/>
      <c r="O10211" s="9"/>
      <c r="P10211" s="9"/>
      <c r="Q10211" s="9"/>
      <c r="R10211" s="36"/>
      <c r="V10211" s="36"/>
    </row>
    <row r="10212" spans="1:22" x14ac:dyDescent="0.25">
      <c r="A10212" s="86"/>
      <c r="B10212" s="9"/>
      <c r="C10212" s="9"/>
      <c r="D10212" s="9"/>
      <c r="E10212" s="9"/>
      <c r="F10212" s="9"/>
      <c r="I10212" s="9"/>
      <c r="K10212" s="9"/>
      <c r="L10212" s="9"/>
      <c r="M10212" s="9"/>
      <c r="O10212" s="9"/>
      <c r="P10212" s="9"/>
      <c r="Q10212" s="9"/>
      <c r="R10212" s="36"/>
      <c r="V10212" s="36"/>
    </row>
    <row r="10213" spans="1:22" x14ac:dyDescent="0.25">
      <c r="A10213" s="86"/>
      <c r="B10213" s="9"/>
      <c r="C10213" s="9"/>
      <c r="D10213" s="9"/>
      <c r="E10213" s="9"/>
      <c r="F10213" s="9"/>
      <c r="I10213" s="9"/>
      <c r="K10213" s="9"/>
      <c r="L10213" s="9"/>
      <c r="M10213" s="9"/>
      <c r="O10213" s="9"/>
      <c r="P10213" s="9"/>
      <c r="Q10213" s="9"/>
      <c r="R10213" s="36"/>
      <c r="V10213" s="36"/>
    </row>
    <row r="10214" spans="1:22" x14ac:dyDescent="0.25">
      <c r="A10214" s="86"/>
      <c r="B10214" s="9"/>
      <c r="C10214" s="9"/>
      <c r="D10214" s="9"/>
      <c r="E10214" s="9"/>
      <c r="F10214" s="9"/>
      <c r="I10214" s="9"/>
      <c r="K10214" s="9"/>
      <c r="L10214" s="9"/>
      <c r="M10214" s="9"/>
      <c r="O10214" s="9"/>
      <c r="P10214" s="9"/>
      <c r="Q10214" s="9"/>
      <c r="R10214" s="36"/>
      <c r="V10214" s="36"/>
    </row>
    <row r="10215" spans="1:22" x14ac:dyDescent="0.25">
      <c r="A10215" s="86"/>
      <c r="B10215" s="9"/>
      <c r="C10215" s="9"/>
      <c r="D10215" s="9"/>
      <c r="E10215" s="9"/>
      <c r="F10215" s="9"/>
      <c r="I10215" s="9"/>
      <c r="K10215" s="9"/>
      <c r="L10215" s="9"/>
      <c r="M10215" s="9"/>
      <c r="O10215" s="9"/>
      <c r="P10215" s="9"/>
      <c r="Q10215" s="9"/>
      <c r="R10215" s="36"/>
      <c r="V10215" s="36"/>
    </row>
    <row r="10216" spans="1:22" x14ac:dyDescent="0.25">
      <c r="A10216" s="86"/>
      <c r="B10216" s="9"/>
      <c r="C10216" s="9"/>
      <c r="D10216" s="9"/>
      <c r="E10216" s="9"/>
      <c r="F10216" s="9"/>
      <c r="I10216" s="9"/>
      <c r="K10216" s="9"/>
      <c r="L10216" s="9"/>
      <c r="M10216" s="9"/>
      <c r="O10216" s="9"/>
      <c r="P10216" s="9"/>
      <c r="Q10216" s="9"/>
      <c r="R10216" s="36"/>
      <c r="V10216" s="36"/>
    </row>
    <row r="10217" spans="1:22" x14ac:dyDescent="0.25">
      <c r="A10217" s="86"/>
      <c r="B10217" s="9"/>
      <c r="C10217" s="9"/>
      <c r="D10217" s="9"/>
      <c r="E10217" s="9"/>
      <c r="F10217" s="9"/>
      <c r="I10217" s="9"/>
      <c r="K10217" s="9"/>
      <c r="L10217" s="9"/>
      <c r="M10217" s="9"/>
      <c r="O10217" s="9"/>
      <c r="P10217" s="9"/>
      <c r="Q10217" s="9"/>
      <c r="R10217" s="36"/>
      <c r="V10217" s="36"/>
    </row>
    <row r="10218" spans="1:22" x14ac:dyDescent="0.25">
      <c r="A10218" s="86"/>
      <c r="B10218" s="9"/>
      <c r="C10218" s="9"/>
      <c r="D10218" s="9"/>
      <c r="E10218" s="9"/>
      <c r="F10218" s="9"/>
      <c r="I10218" s="9"/>
      <c r="K10218" s="9"/>
      <c r="L10218" s="9"/>
      <c r="M10218" s="9"/>
      <c r="O10218" s="9"/>
      <c r="P10218" s="9"/>
      <c r="Q10218" s="9"/>
      <c r="R10218" s="36"/>
      <c r="V10218" s="36"/>
    </row>
    <row r="10219" spans="1:22" x14ac:dyDescent="0.25">
      <c r="A10219" s="86"/>
      <c r="B10219" s="9"/>
      <c r="C10219" s="9"/>
      <c r="D10219" s="9"/>
      <c r="E10219" s="9"/>
      <c r="F10219" s="9"/>
      <c r="I10219" s="9"/>
      <c r="K10219" s="9"/>
      <c r="L10219" s="9"/>
      <c r="M10219" s="9"/>
      <c r="O10219" s="9"/>
      <c r="P10219" s="9"/>
      <c r="Q10219" s="9"/>
      <c r="R10219" s="36"/>
      <c r="V10219" s="36"/>
    </row>
    <row r="10220" spans="1:22" x14ac:dyDescent="0.25">
      <c r="A10220" s="86"/>
      <c r="B10220" s="9"/>
      <c r="C10220" s="9"/>
      <c r="D10220" s="9"/>
      <c r="E10220" s="9"/>
      <c r="F10220" s="9"/>
      <c r="I10220" s="9"/>
      <c r="K10220" s="9"/>
      <c r="L10220" s="9"/>
      <c r="M10220" s="9"/>
      <c r="O10220" s="9"/>
      <c r="P10220" s="9"/>
      <c r="Q10220" s="9"/>
      <c r="R10220" s="36"/>
      <c r="V10220" s="36"/>
    </row>
    <row r="10221" spans="1:22" x14ac:dyDescent="0.25">
      <c r="A10221" s="86"/>
      <c r="B10221" s="9"/>
      <c r="C10221" s="9"/>
      <c r="D10221" s="9"/>
      <c r="E10221" s="9"/>
      <c r="F10221" s="9"/>
      <c r="I10221" s="9"/>
      <c r="K10221" s="9"/>
      <c r="L10221" s="9"/>
      <c r="M10221" s="9"/>
      <c r="O10221" s="9"/>
      <c r="P10221" s="9"/>
      <c r="Q10221" s="9"/>
      <c r="R10221" s="36"/>
      <c r="V10221" s="36"/>
    </row>
    <row r="10222" spans="1:22" x14ac:dyDescent="0.25">
      <c r="A10222" s="86"/>
      <c r="B10222" s="9"/>
      <c r="C10222" s="9"/>
      <c r="D10222" s="9"/>
      <c r="E10222" s="9"/>
      <c r="F10222" s="9"/>
      <c r="I10222" s="9"/>
      <c r="K10222" s="9"/>
      <c r="L10222" s="9"/>
      <c r="M10222" s="9"/>
      <c r="O10222" s="9"/>
      <c r="P10222" s="9"/>
      <c r="Q10222" s="9"/>
      <c r="R10222" s="36"/>
      <c r="V10222" s="36"/>
    </row>
    <row r="10223" spans="1:22" x14ac:dyDescent="0.25">
      <c r="A10223" s="86"/>
      <c r="B10223" s="9"/>
      <c r="C10223" s="9"/>
      <c r="D10223" s="9"/>
      <c r="E10223" s="9"/>
      <c r="F10223" s="9"/>
      <c r="I10223" s="9"/>
      <c r="K10223" s="9"/>
      <c r="L10223" s="9"/>
      <c r="M10223" s="9"/>
      <c r="O10223" s="9"/>
      <c r="P10223" s="9"/>
      <c r="Q10223" s="9"/>
      <c r="R10223" s="36"/>
      <c r="V10223" s="36"/>
    </row>
    <row r="10224" spans="1:22" x14ac:dyDescent="0.25">
      <c r="A10224" s="86"/>
      <c r="B10224" s="9"/>
      <c r="C10224" s="9"/>
      <c r="D10224" s="9"/>
      <c r="E10224" s="9"/>
      <c r="F10224" s="9"/>
      <c r="I10224" s="9"/>
      <c r="K10224" s="9"/>
      <c r="L10224" s="9"/>
      <c r="M10224" s="9"/>
      <c r="O10224" s="9"/>
      <c r="P10224" s="9"/>
      <c r="Q10224" s="9"/>
      <c r="R10224" s="36"/>
      <c r="V10224" s="36"/>
    </row>
    <row r="10225" spans="1:22" x14ac:dyDescent="0.25">
      <c r="A10225" s="86"/>
      <c r="B10225" s="9"/>
      <c r="C10225" s="9"/>
      <c r="D10225" s="9"/>
      <c r="E10225" s="9"/>
      <c r="F10225" s="9"/>
      <c r="I10225" s="9"/>
      <c r="K10225" s="9"/>
      <c r="L10225" s="9"/>
      <c r="M10225" s="9"/>
      <c r="O10225" s="9"/>
      <c r="P10225" s="9"/>
      <c r="Q10225" s="9"/>
      <c r="R10225" s="36"/>
      <c r="V10225" s="36"/>
    </row>
    <row r="10226" spans="1:22" x14ac:dyDescent="0.25">
      <c r="A10226" s="86"/>
      <c r="B10226" s="9"/>
      <c r="C10226" s="9"/>
      <c r="D10226" s="9"/>
      <c r="E10226" s="9"/>
      <c r="F10226" s="9"/>
      <c r="I10226" s="9"/>
      <c r="K10226" s="9"/>
      <c r="L10226" s="9"/>
      <c r="M10226" s="9"/>
      <c r="O10226" s="9"/>
      <c r="P10226" s="9"/>
      <c r="Q10226" s="9"/>
      <c r="R10226" s="36"/>
      <c r="V10226" s="36"/>
    </row>
    <row r="10227" spans="1:22" x14ac:dyDescent="0.25">
      <c r="A10227" s="86"/>
      <c r="B10227" s="9"/>
      <c r="C10227" s="9"/>
      <c r="D10227" s="9"/>
      <c r="E10227" s="9"/>
      <c r="F10227" s="9"/>
      <c r="I10227" s="9"/>
      <c r="K10227" s="9"/>
      <c r="L10227" s="9"/>
      <c r="M10227" s="9"/>
      <c r="O10227" s="9"/>
      <c r="P10227" s="9"/>
      <c r="Q10227" s="9"/>
      <c r="R10227" s="36"/>
      <c r="V10227" s="36"/>
    </row>
    <row r="10228" spans="1:22" x14ac:dyDescent="0.25">
      <c r="A10228" s="86"/>
      <c r="B10228" s="9"/>
      <c r="C10228" s="9"/>
      <c r="D10228" s="9"/>
      <c r="E10228" s="9"/>
      <c r="F10228" s="9"/>
      <c r="I10228" s="9"/>
      <c r="K10228" s="9"/>
      <c r="L10228" s="9"/>
      <c r="M10228" s="9"/>
      <c r="O10228" s="9"/>
      <c r="P10228" s="9"/>
      <c r="Q10228" s="9"/>
      <c r="R10228" s="36"/>
      <c r="V10228" s="36"/>
    </row>
    <row r="10229" spans="1:22" x14ac:dyDescent="0.25">
      <c r="A10229" s="86"/>
      <c r="B10229" s="9"/>
      <c r="C10229" s="9"/>
      <c r="D10229" s="9"/>
      <c r="E10229" s="9"/>
      <c r="F10229" s="9"/>
      <c r="I10229" s="9"/>
      <c r="K10229" s="9"/>
      <c r="L10229" s="9"/>
      <c r="M10229" s="9"/>
      <c r="O10229" s="9"/>
      <c r="P10229" s="9"/>
      <c r="Q10229" s="9"/>
      <c r="R10229" s="36"/>
      <c r="V10229" s="36"/>
    </row>
    <row r="10230" spans="1:22" x14ac:dyDescent="0.25">
      <c r="A10230" s="86"/>
      <c r="B10230" s="9"/>
      <c r="C10230" s="9"/>
      <c r="D10230" s="9"/>
      <c r="E10230" s="9"/>
      <c r="F10230" s="9"/>
      <c r="I10230" s="9"/>
      <c r="K10230" s="9"/>
      <c r="L10230" s="9"/>
      <c r="M10230" s="9"/>
      <c r="O10230" s="9"/>
      <c r="P10230" s="9"/>
      <c r="Q10230" s="9"/>
      <c r="R10230" s="36"/>
      <c r="V10230" s="36"/>
    </row>
    <row r="10231" spans="1:22" x14ac:dyDescent="0.25">
      <c r="A10231" s="86"/>
      <c r="B10231" s="9"/>
      <c r="C10231" s="9"/>
      <c r="D10231" s="9"/>
      <c r="E10231" s="9"/>
      <c r="F10231" s="9"/>
      <c r="I10231" s="9"/>
      <c r="K10231" s="9"/>
      <c r="L10231" s="9"/>
      <c r="M10231" s="9"/>
      <c r="O10231" s="9"/>
      <c r="P10231" s="9"/>
      <c r="Q10231" s="9"/>
      <c r="R10231" s="36"/>
      <c r="V10231" s="36"/>
    </row>
    <row r="10232" spans="1:22" x14ac:dyDescent="0.25">
      <c r="A10232" s="86"/>
      <c r="B10232" s="9"/>
      <c r="C10232" s="9"/>
      <c r="D10232" s="9"/>
      <c r="E10232" s="9"/>
      <c r="F10232" s="9"/>
      <c r="I10232" s="9"/>
      <c r="K10232" s="9"/>
      <c r="L10232" s="9"/>
      <c r="M10232" s="9"/>
      <c r="O10232" s="9"/>
      <c r="P10232" s="9"/>
      <c r="Q10232" s="9"/>
      <c r="R10232" s="36"/>
      <c r="V10232" s="36"/>
    </row>
    <row r="10233" spans="1:22" x14ac:dyDescent="0.25">
      <c r="A10233" s="86"/>
      <c r="B10233" s="9"/>
      <c r="C10233" s="9"/>
      <c r="D10233" s="9"/>
      <c r="E10233" s="9"/>
      <c r="F10233" s="9"/>
      <c r="I10233" s="9"/>
      <c r="K10233" s="9"/>
      <c r="L10233" s="9"/>
      <c r="M10233" s="9"/>
      <c r="O10233" s="9"/>
      <c r="P10233" s="9"/>
      <c r="Q10233" s="9"/>
      <c r="R10233" s="36"/>
      <c r="V10233" s="36"/>
    </row>
    <row r="10234" spans="1:22" x14ac:dyDescent="0.25">
      <c r="A10234" s="86"/>
      <c r="B10234" s="9"/>
      <c r="C10234" s="9"/>
      <c r="D10234" s="9"/>
      <c r="E10234" s="9"/>
      <c r="F10234" s="9"/>
      <c r="I10234" s="9"/>
      <c r="K10234" s="9"/>
      <c r="L10234" s="9"/>
      <c r="M10234" s="9"/>
      <c r="O10234" s="9"/>
      <c r="P10234" s="9"/>
      <c r="Q10234" s="9"/>
      <c r="R10234" s="36"/>
      <c r="V10234" s="36"/>
    </row>
    <row r="10235" spans="1:22" x14ac:dyDescent="0.25">
      <c r="A10235" s="86"/>
      <c r="B10235" s="9"/>
      <c r="C10235" s="9"/>
      <c r="D10235" s="9"/>
      <c r="E10235" s="9"/>
      <c r="F10235" s="9"/>
      <c r="I10235" s="9"/>
      <c r="K10235" s="9"/>
      <c r="L10235" s="9"/>
      <c r="M10235" s="9"/>
      <c r="O10235" s="9"/>
      <c r="P10235" s="9"/>
      <c r="Q10235" s="9"/>
      <c r="R10235" s="36"/>
      <c r="V10235" s="36"/>
    </row>
    <row r="10236" spans="1:22" x14ac:dyDescent="0.25">
      <c r="A10236" s="86"/>
      <c r="B10236" s="9"/>
      <c r="C10236" s="9"/>
      <c r="D10236" s="9"/>
      <c r="E10236" s="9"/>
      <c r="F10236" s="9"/>
      <c r="I10236" s="9"/>
      <c r="K10236" s="9"/>
      <c r="L10236" s="9"/>
      <c r="M10236" s="9"/>
      <c r="O10236" s="9"/>
      <c r="P10236" s="9"/>
      <c r="Q10236" s="9"/>
      <c r="R10236" s="36"/>
      <c r="V10236" s="36"/>
    </row>
    <row r="10237" spans="1:22" x14ac:dyDescent="0.25">
      <c r="A10237" s="86"/>
      <c r="B10237" s="9"/>
      <c r="C10237" s="9"/>
      <c r="D10237" s="9"/>
      <c r="E10237" s="9"/>
      <c r="F10237" s="9"/>
      <c r="I10237" s="9"/>
      <c r="K10237" s="9"/>
      <c r="L10237" s="9"/>
      <c r="M10237" s="9"/>
      <c r="O10237" s="9"/>
      <c r="P10237" s="9"/>
      <c r="Q10237" s="9"/>
      <c r="R10237" s="36"/>
      <c r="V10237" s="36"/>
    </row>
    <row r="10238" spans="1:22" x14ac:dyDescent="0.25">
      <c r="A10238" s="86"/>
      <c r="B10238" s="9"/>
      <c r="C10238" s="9"/>
      <c r="D10238" s="9"/>
      <c r="E10238" s="9"/>
      <c r="F10238" s="9"/>
      <c r="I10238" s="9"/>
      <c r="K10238" s="9"/>
      <c r="L10238" s="9"/>
      <c r="M10238" s="9"/>
      <c r="O10238" s="9"/>
      <c r="P10238" s="9"/>
      <c r="Q10238" s="9"/>
      <c r="R10238" s="36"/>
      <c r="V10238" s="36"/>
    </row>
    <row r="10239" spans="1:22" x14ac:dyDescent="0.25">
      <c r="A10239" s="86"/>
      <c r="B10239" s="9"/>
      <c r="C10239" s="9"/>
      <c r="D10239" s="9"/>
      <c r="E10239" s="9"/>
      <c r="F10239" s="9"/>
      <c r="I10239" s="9"/>
      <c r="K10239" s="9"/>
      <c r="L10239" s="9"/>
      <c r="M10239" s="9"/>
      <c r="O10239" s="9"/>
      <c r="P10239" s="9"/>
      <c r="Q10239" s="9"/>
      <c r="R10239" s="36"/>
      <c r="V10239" s="36"/>
    </row>
    <row r="10240" spans="1:22" x14ac:dyDescent="0.25">
      <c r="A10240" s="86"/>
      <c r="B10240" s="9"/>
      <c r="C10240" s="9"/>
      <c r="D10240" s="9"/>
      <c r="E10240" s="9"/>
      <c r="F10240" s="9"/>
      <c r="I10240" s="9"/>
      <c r="K10240" s="9"/>
      <c r="L10240" s="9"/>
      <c r="M10240" s="9"/>
      <c r="O10240" s="9"/>
      <c r="P10240" s="9"/>
      <c r="Q10240" s="9"/>
      <c r="R10240" s="36"/>
      <c r="V10240" s="36"/>
    </row>
    <row r="10241" spans="1:22" x14ac:dyDescent="0.25">
      <c r="A10241" s="86"/>
      <c r="B10241" s="9"/>
      <c r="C10241" s="9"/>
      <c r="D10241" s="9"/>
      <c r="E10241" s="9"/>
      <c r="F10241" s="9"/>
      <c r="I10241" s="9"/>
      <c r="K10241" s="9"/>
      <c r="L10241" s="9"/>
      <c r="M10241" s="9"/>
      <c r="O10241" s="9"/>
      <c r="P10241" s="9"/>
      <c r="Q10241" s="9"/>
      <c r="R10241" s="36"/>
      <c r="V10241" s="36"/>
    </row>
    <row r="10242" spans="1:22" x14ac:dyDescent="0.25">
      <c r="A10242" s="86"/>
      <c r="B10242" s="9"/>
      <c r="C10242" s="9"/>
      <c r="D10242" s="9"/>
      <c r="E10242" s="9"/>
      <c r="F10242" s="9"/>
      <c r="I10242" s="9"/>
      <c r="K10242" s="9"/>
      <c r="L10242" s="9"/>
      <c r="M10242" s="9"/>
      <c r="O10242" s="9"/>
      <c r="P10242" s="9"/>
      <c r="Q10242" s="9"/>
      <c r="R10242" s="36"/>
      <c r="V10242" s="36"/>
    </row>
    <row r="10243" spans="1:22" x14ac:dyDescent="0.25">
      <c r="A10243" s="86"/>
      <c r="B10243" s="9"/>
      <c r="C10243" s="9"/>
      <c r="D10243" s="9"/>
      <c r="E10243" s="9"/>
      <c r="F10243" s="9"/>
      <c r="I10243" s="9"/>
      <c r="K10243" s="9"/>
      <c r="L10243" s="9"/>
      <c r="M10243" s="9"/>
      <c r="O10243" s="9"/>
      <c r="P10243" s="9"/>
      <c r="Q10243" s="9"/>
      <c r="R10243" s="36"/>
      <c r="V10243" s="36"/>
    </row>
    <row r="10244" spans="1:22" x14ac:dyDescent="0.25">
      <c r="A10244" s="86"/>
      <c r="B10244" s="9"/>
      <c r="C10244" s="9"/>
      <c r="D10244" s="9"/>
      <c r="E10244" s="9"/>
      <c r="F10244" s="9"/>
      <c r="I10244" s="9"/>
      <c r="K10244" s="9"/>
      <c r="L10244" s="9"/>
      <c r="M10244" s="9"/>
      <c r="O10244" s="9"/>
      <c r="P10244" s="9"/>
      <c r="Q10244" s="9"/>
      <c r="R10244" s="36"/>
      <c r="V10244" s="36"/>
    </row>
    <row r="10245" spans="1:22" x14ac:dyDescent="0.25">
      <c r="A10245" s="86"/>
      <c r="B10245" s="9"/>
      <c r="C10245" s="9"/>
      <c r="D10245" s="9"/>
      <c r="E10245" s="9"/>
      <c r="F10245" s="9"/>
      <c r="I10245" s="9"/>
      <c r="K10245" s="9"/>
      <c r="L10245" s="9"/>
      <c r="M10245" s="9"/>
      <c r="O10245" s="9"/>
      <c r="P10245" s="9"/>
      <c r="Q10245" s="9"/>
      <c r="R10245" s="36"/>
      <c r="V10245" s="36"/>
    </row>
    <row r="10246" spans="1:22" x14ac:dyDescent="0.25">
      <c r="A10246" s="86"/>
      <c r="B10246" s="9"/>
      <c r="C10246" s="9"/>
      <c r="D10246" s="9"/>
      <c r="E10246" s="9"/>
      <c r="F10246" s="9"/>
      <c r="I10246" s="9"/>
      <c r="K10246" s="9"/>
      <c r="L10246" s="9"/>
      <c r="M10246" s="9"/>
      <c r="O10246" s="9"/>
      <c r="P10246" s="9"/>
      <c r="Q10246" s="9"/>
      <c r="R10246" s="36"/>
      <c r="V10246" s="36"/>
    </row>
    <row r="10247" spans="1:22" x14ac:dyDescent="0.25">
      <c r="A10247" s="86"/>
      <c r="B10247" s="9"/>
      <c r="C10247" s="9"/>
      <c r="D10247" s="9"/>
      <c r="E10247" s="9"/>
      <c r="F10247" s="9"/>
      <c r="I10247" s="9"/>
      <c r="K10247" s="9"/>
      <c r="L10247" s="9"/>
      <c r="M10247" s="9"/>
      <c r="O10247" s="9"/>
      <c r="P10247" s="9"/>
      <c r="Q10247" s="9"/>
      <c r="R10247" s="36"/>
      <c r="V10247" s="36"/>
    </row>
    <row r="10248" spans="1:22" x14ac:dyDescent="0.25">
      <c r="A10248" s="86"/>
      <c r="B10248" s="9"/>
      <c r="C10248" s="9"/>
      <c r="D10248" s="9"/>
      <c r="E10248" s="9"/>
      <c r="F10248" s="9"/>
      <c r="I10248" s="9"/>
      <c r="K10248" s="9"/>
      <c r="L10248" s="9"/>
      <c r="M10248" s="9"/>
      <c r="O10248" s="9"/>
      <c r="P10248" s="9"/>
      <c r="Q10248" s="9"/>
      <c r="R10248" s="36"/>
      <c r="V10248" s="36"/>
    </row>
    <row r="10249" spans="1:22" x14ac:dyDescent="0.25">
      <c r="A10249" s="86"/>
      <c r="B10249" s="9"/>
      <c r="C10249" s="9"/>
      <c r="D10249" s="9"/>
      <c r="E10249" s="9"/>
      <c r="F10249" s="9"/>
      <c r="I10249" s="9"/>
      <c r="K10249" s="9"/>
      <c r="L10249" s="9"/>
      <c r="M10249" s="9"/>
      <c r="O10249" s="9"/>
      <c r="P10249" s="9"/>
      <c r="Q10249" s="9"/>
      <c r="R10249" s="36"/>
      <c r="V10249" s="36"/>
    </row>
    <row r="10250" spans="1:22" x14ac:dyDescent="0.25">
      <c r="A10250" s="86"/>
      <c r="B10250" s="9"/>
      <c r="C10250" s="9"/>
      <c r="D10250" s="9"/>
      <c r="E10250" s="9"/>
      <c r="F10250" s="9"/>
      <c r="I10250" s="9"/>
      <c r="K10250" s="9"/>
      <c r="L10250" s="9"/>
      <c r="M10250" s="9"/>
      <c r="O10250" s="9"/>
      <c r="P10250" s="9"/>
      <c r="Q10250" s="9"/>
      <c r="R10250" s="36"/>
      <c r="V10250" s="36"/>
    </row>
    <row r="10251" spans="1:22" x14ac:dyDescent="0.25">
      <c r="A10251" s="86"/>
      <c r="B10251" s="9"/>
      <c r="C10251" s="9"/>
      <c r="D10251" s="9"/>
      <c r="E10251" s="9"/>
      <c r="F10251" s="9"/>
      <c r="I10251" s="9"/>
      <c r="K10251" s="9"/>
      <c r="L10251" s="9"/>
      <c r="M10251" s="9"/>
      <c r="O10251" s="9"/>
      <c r="P10251" s="9"/>
      <c r="Q10251" s="9"/>
      <c r="R10251" s="36"/>
      <c r="V10251" s="36"/>
    </row>
    <row r="10252" spans="1:22" x14ac:dyDescent="0.25">
      <c r="A10252" s="86"/>
      <c r="B10252" s="9"/>
      <c r="C10252" s="9"/>
      <c r="D10252" s="9"/>
      <c r="E10252" s="9"/>
      <c r="F10252" s="9"/>
      <c r="I10252" s="9"/>
      <c r="K10252" s="9"/>
      <c r="L10252" s="9"/>
      <c r="M10252" s="9"/>
      <c r="O10252" s="9"/>
      <c r="P10252" s="9"/>
      <c r="Q10252" s="9"/>
      <c r="R10252" s="36"/>
      <c r="V10252" s="36"/>
    </row>
    <row r="10253" spans="1:22" x14ac:dyDescent="0.25">
      <c r="A10253" s="86"/>
      <c r="B10253" s="9"/>
      <c r="C10253" s="9"/>
      <c r="D10253" s="9"/>
      <c r="E10253" s="9"/>
      <c r="F10253" s="9"/>
      <c r="I10253" s="9"/>
      <c r="K10253" s="9"/>
      <c r="L10253" s="9"/>
      <c r="M10253" s="9"/>
      <c r="O10253" s="9"/>
      <c r="P10253" s="9"/>
      <c r="Q10253" s="9"/>
      <c r="R10253" s="36"/>
      <c r="V10253" s="36"/>
    </row>
    <row r="10254" spans="1:22" x14ac:dyDescent="0.25">
      <c r="A10254" s="86"/>
      <c r="B10254" s="9"/>
      <c r="C10254" s="9"/>
      <c r="D10254" s="9"/>
      <c r="E10254" s="9"/>
      <c r="F10254" s="9"/>
      <c r="I10254" s="9"/>
      <c r="K10254" s="9"/>
      <c r="L10254" s="9"/>
      <c r="M10254" s="9"/>
      <c r="O10254" s="9"/>
      <c r="P10254" s="9"/>
      <c r="Q10254" s="9"/>
      <c r="R10254" s="36"/>
      <c r="V10254" s="36"/>
    </row>
    <row r="10255" spans="1:22" x14ac:dyDescent="0.25">
      <c r="A10255" s="86"/>
      <c r="B10255" s="9"/>
      <c r="C10255" s="9"/>
      <c r="D10255" s="9"/>
      <c r="E10255" s="9"/>
      <c r="F10255" s="9"/>
      <c r="I10255" s="9"/>
      <c r="K10255" s="9"/>
      <c r="L10255" s="9"/>
      <c r="M10255" s="9"/>
      <c r="O10255" s="9"/>
      <c r="P10255" s="9"/>
      <c r="Q10255" s="9"/>
      <c r="R10255" s="36"/>
      <c r="V10255" s="36"/>
    </row>
    <row r="10256" spans="1:22" x14ac:dyDescent="0.25">
      <c r="A10256" s="86"/>
      <c r="B10256" s="9"/>
      <c r="C10256" s="9"/>
      <c r="D10256" s="9"/>
      <c r="E10256" s="9"/>
      <c r="F10256" s="9"/>
      <c r="I10256" s="9"/>
      <c r="K10256" s="9"/>
      <c r="L10256" s="9"/>
      <c r="M10256" s="9"/>
      <c r="O10256" s="9"/>
      <c r="P10256" s="9"/>
      <c r="Q10256" s="9"/>
      <c r="R10256" s="36"/>
      <c r="V10256" s="36"/>
    </row>
    <row r="10257" spans="1:22" x14ac:dyDescent="0.25">
      <c r="A10257" s="86"/>
      <c r="B10257" s="9"/>
      <c r="C10257" s="9"/>
      <c r="D10257" s="9"/>
      <c r="E10257" s="9"/>
      <c r="F10257" s="9"/>
      <c r="I10257" s="9"/>
      <c r="K10257" s="9"/>
      <c r="L10257" s="9"/>
      <c r="M10257" s="9"/>
      <c r="O10257" s="9"/>
      <c r="P10257" s="9"/>
      <c r="Q10257" s="9"/>
      <c r="R10257" s="36"/>
      <c r="V10257" s="36"/>
    </row>
    <row r="10258" spans="1:22" x14ac:dyDescent="0.25">
      <c r="A10258" s="86"/>
      <c r="B10258" s="9"/>
      <c r="C10258" s="9"/>
      <c r="D10258" s="9"/>
      <c r="E10258" s="9"/>
      <c r="F10258" s="9"/>
      <c r="I10258" s="9"/>
      <c r="K10258" s="9"/>
      <c r="L10258" s="9"/>
      <c r="M10258" s="9"/>
      <c r="O10258" s="9"/>
      <c r="P10258" s="9"/>
      <c r="Q10258" s="9"/>
      <c r="R10258" s="36"/>
      <c r="V10258" s="36"/>
    </row>
    <row r="10259" spans="1:22" x14ac:dyDescent="0.25">
      <c r="A10259" s="86"/>
      <c r="B10259" s="9"/>
      <c r="C10259" s="9"/>
      <c r="D10259" s="9"/>
      <c r="E10259" s="9"/>
      <c r="F10259" s="9"/>
      <c r="I10259" s="9"/>
      <c r="K10259" s="9"/>
      <c r="L10259" s="9"/>
      <c r="M10259" s="9"/>
      <c r="O10259" s="9"/>
      <c r="P10259" s="9"/>
      <c r="Q10259" s="9"/>
      <c r="R10259" s="36"/>
      <c r="V10259" s="36"/>
    </row>
    <row r="10260" spans="1:22" x14ac:dyDescent="0.25">
      <c r="A10260" s="86"/>
      <c r="B10260" s="9"/>
      <c r="C10260" s="9"/>
      <c r="D10260" s="9"/>
      <c r="E10260" s="9"/>
      <c r="F10260" s="9"/>
      <c r="I10260" s="9"/>
      <c r="K10260" s="9"/>
      <c r="L10260" s="9"/>
      <c r="M10260" s="9"/>
      <c r="O10260" s="9"/>
      <c r="P10260" s="9"/>
      <c r="Q10260" s="9"/>
      <c r="R10260" s="36"/>
      <c r="V10260" s="36"/>
    </row>
    <row r="10261" spans="1:22" x14ac:dyDescent="0.25">
      <c r="A10261" s="86"/>
      <c r="B10261" s="9"/>
      <c r="C10261" s="9"/>
      <c r="D10261" s="9"/>
      <c r="E10261" s="9"/>
      <c r="F10261" s="9"/>
      <c r="I10261" s="9"/>
      <c r="K10261" s="9"/>
      <c r="L10261" s="9"/>
      <c r="M10261" s="9"/>
      <c r="O10261" s="9"/>
      <c r="P10261" s="9"/>
      <c r="Q10261" s="9"/>
      <c r="R10261" s="36"/>
      <c r="V10261" s="36"/>
    </row>
    <row r="10262" spans="1:22" x14ac:dyDescent="0.25">
      <c r="A10262" s="86"/>
      <c r="B10262" s="9"/>
      <c r="C10262" s="9"/>
      <c r="D10262" s="9"/>
      <c r="E10262" s="9"/>
      <c r="F10262" s="9"/>
      <c r="I10262" s="9"/>
      <c r="K10262" s="9"/>
      <c r="L10262" s="9"/>
      <c r="M10262" s="9"/>
      <c r="O10262" s="9"/>
      <c r="P10262" s="9"/>
      <c r="Q10262" s="9"/>
      <c r="R10262" s="36"/>
      <c r="V10262" s="36"/>
    </row>
    <row r="10263" spans="1:22" x14ac:dyDescent="0.25">
      <c r="A10263" s="86"/>
      <c r="B10263" s="9"/>
      <c r="C10263" s="9"/>
      <c r="D10263" s="9"/>
      <c r="E10263" s="9"/>
      <c r="F10263" s="9"/>
      <c r="I10263" s="9"/>
      <c r="K10263" s="9"/>
      <c r="L10263" s="9"/>
      <c r="M10263" s="9"/>
      <c r="O10263" s="9"/>
      <c r="P10263" s="9"/>
      <c r="Q10263" s="9"/>
      <c r="R10263" s="36"/>
      <c r="V10263" s="36"/>
    </row>
    <row r="10264" spans="1:22" x14ac:dyDescent="0.25">
      <c r="A10264" s="86"/>
      <c r="B10264" s="9"/>
      <c r="C10264" s="9"/>
      <c r="D10264" s="9"/>
      <c r="E10264" s="9"/>
      <c r="F10264" s="9"/>
      <c r="I10264" s="9"/>
      <c r="K10264" s="9"/>
      <c r="L10264" s="9"/>
      <c r="M10264" s="9"/>
      <c r="O10264" s="9"/>
      <c r="P10264" s="9"/>
      <c r="Q10264" s="9"/>
      <c r="R10264" s="36"/>
      <c r="V10264" s="36"/>
    </row>
    <row r="10265" spans="1:22" x14ac:dyDescent="0.25">
      <c r="A10265" s="86"/>
      <c r="B10265" s="9"/>
      <c r="C10265" s="9"/>
      <c r="D10265" s="9"/>
      <c r="E10265" s="9"/>
      <c r="F10265" s="9"/>
      <c r="I10265" s="9"/>
      <c r="K10265" s="9"/>
      <c r="L10265" s="9"/>
      <c r="M10265" s="9"/>
      <c r="O10265" s="9"/>
      <c r="P10265" s="9"/>
      <c r="Q10265" s="9"/>
      <c r="R10265" s="36"/>
      <c r="V10265" s="36"/>
    </row>
    <row r="10266" spans="1:22" x14ac:dyDescent="0.25">
      <c r="A10266" s="86"/>
      <c r="B10266" s="9"/>
      <c r="C10266" s="9"/>
      <c r="D10266" s="9"/>
      <c r="E10266" s="9"/>
      <c r="F10266" s="9"/>
      <c r="I10266" s="9"/>
      <c r="K10266" s="9"/>
      <c r="L10266" s="9"/>
      <c r="M10266" s="9"/>
      <c r="O10266" s="9"/>
      <c r="P10266" s="9"/>
      <c r="Q10266" s="9"/>
      <c r="R10266" s="36"/>
      <c r="V10266" s="36"/>
    </row>
    <row r="10267" spans="1:22" x14ac:dyDescent="0.25">
      <c r="A10267" s="86"/>
      <c r="B10267" s="9"/>
      <c r="C10267" s="9"/>
      <c r="D10267" s="9"/>
      <c r="E10267" s="9"/>
      <c r="F10267" s="9"/>
      <c r="I10267" s="9"/>
      <c r="K10267" s="9"/>
      <c r="L10267" s="9"/>
      <c r="M10267" s="9"/>
      <c r="O10267" s="9"/>
      <c r="P10267" s="9"/>
      <c r="Q10267" s="9"/>
      <c r="R10267" s="36"/>
      <c r="V10267" s="36"/>
    </row>
    <row r="10268" spans="1:22" x14ac:dyDescent="0.25">
      <c r="A10268" s="86"/>
      <c r="B10268" s="9"/>
      <c r="C10268" s="9"/>
      <c r="D10268" s="9"/>
      <c r="E10268" s="9"/>
      <c r="F10268" s="9"/>
      <c r="I10268" s="9"/>
      <c r="K10268" s="9"/>
      <c r="L10268" s="9"/>
      <c r="M10268" s="9"/>
      <c r="O10268" s="9"/>
      <c r="P10268" s="9"/>
      <c r="Q10268" s="9"/>
      <c r="R10268" s="36"/>
      <c r="V10268" s="36"/>
    </row>
    <row r="10269" spans="1:22" x14ac:dyDescent="0.25">
      <c r="A10269" s="86"/>
      <c r="B10269" s="9"/>
      <c r="C10269" s="9"/>
      <c r="D10269" s="9"/>
      <c r="E10269" s="9"/>
      <c r="F10269" s="9"/>
      <c r="I10269" s="9"/>
      <c r="K10269" s="9"/>
      <c r="L10269" s="9"/>
      <c r="M10269" s="9"/>
      <c r="O10269" s="9"/>
      <c r="P10269" s="9"/>
      <c r="Q10269" s="9"/>
      <c r="R10269" s="36"/>
      <c r="V10269" s="36"/>
    </row>
    <row r="10270" spans="1:22" x14ac:dyDescent="0.25">
      <c r="A10270" s="86"/>
      <c r="B10270" s="9"/>
      <c r="C10270" s="9"/>
      <c r="D10270" s="9"/>
      <c r="E10270" s="9"/>
      <c r="F10270" s="9"/>
      <c r="I10270" s="9"/>
      <c r="K10270" s="9"/>
      <c r="L10270" s="9"/>
      <c r="M10270" s="9"/>
      <c r="O10270" s="9"/>
      <c r="P10270" s="9"/>
      <c r="Q10270" s="9"/>
      <c r="R10270" s="36"/>
      <c r="V10270" s="36"/>
    </row>
    <row r="10271" spans="1:22" x14ac:dyDescent="0.25">
      <c r="A10271" s="86"/>
      <c r="B10271" s="9"/>
      <c r="C10271" s="9"/>
      <c r="D10271" s="9"/>
      <c r="E10271" s="9"/>
      <c r="F10271" s="9"/>
      <c r="I10271" s="9"/>
      <c r="K10271" s="9"/>
      <c r="L10271" s="9"/>
      <c r="M10271" s="9"/>
      <c r="O10271" s="9"/>
      <c r="P10271" s="9"/>
      <c r="Q10271" s="9"/>
      <c r="R10271" s="36"/>
      <c r="V10271" s="36"/>
    </row>
    <row r="10272" spans="1:22" x14ac:dyDescent="0.25">
      <c r="A10272" s="86"/>
      <c r="B10272" s="9"/>
      <c r="C10272" s="9"/>
      <c r="D10272" s="9"/>
      <c r="E10272" s="9"/>
      <c r="F10272" s="9"/>
      <c r="I10272" s="9"/>
      <c r="K10272" s="9"/>
      <c r="L10272" s="9"/>
      <c r="M10272" s="9"/>
      <c r="O10272" s="9"/>
      <c r="P10272" s="9"/>
      <c r="Q10272" s="9"/>
      <c r="R10272" s="36"/>
      <c r="V10272" s="36"/>
    </row>
    <row r="10273" spans="1:22" x14ac:dyDescent="0.25">
      <c r="A10273" s="86"/>
      <c r="B10273" s="9"/>
      <c r="C10273" s="9"/>
      <c r="D10273" s="9"/>
      <c r="E10273" s="9"/>
      <c r="F10273" s="9"/>
      <c r="I10273" s="9"/>
      <c r="K10273" s="9"/>
      <c r="L10273" s="9"/>
      <c r="M10273" s="9"/>
      <c r="O10273" s="9"/>
      <c r="P10273" s="9"/>
      <c r="Q10273" s="9"/>
      <c r="R10273" s="36"/>
      <c r="V10273" s="36"/>
    </row>
    <row r="10274" spans="1:22" x14ac:dyDescent="0.25">
      <c r="A10274" s="86"/>
      <c r="B10274" s="9"/>
      <c r="C10274" s="9"/>
      <c r="D10274" s="9"/>
      <c r="E10274" s="9"/>
      <c r="F10274" s="9"/>
      <c r="I10274" s="9"/>
      <c r="K10274" s="9"/>
      <c r="L10274" s="9"/>
      <c r="M10274" s="9"/>
      <c r="O10274" s="9"/>
      <c r="P10274" s="9"/>
      <c r="Q10274" s="9"/>
      <c r="R10274" s="36"/>
      <c r="V10274" s="36"/>
    </row>
    <row r="10275" spans="1:22" x14ac:dyDescent="0.25">
      <c r="A10275" s="86"/>
      <c r="B10275" s="9"/>
      <c r="C10275" s="9"/>
      <c r="D10275" s="9"/>
      <c r="E10275" s="9"/>
      <c r="F10275" s="9"/>
      <c r="I10275" s="9"/>
      <c r="K10275" s="9"/>
      <c r="L10275" s="9"/>
      <c r="M10275" s="9"/>
      <c r="O10275" s="9"/>
      <c r="P10275" s="9"/>
      <c r="Q10275" s="9"/>
      <c r="R10275" s="36"/>
      <c r="V10275" s="36"/>
    </row>
    <row r="10276" spans="1:22" x14ac:dyDescent="0.25">
      <c r="A10276" s="86"/>
      <c r="B10276" s="9"/>
      <c r="C10276" s="9"/>
      <c r="D10276" s="9"/>
      <c r="E10276" s="9"/>
      <c r="F10276" s="9"/>
      <c r="I10276" s="9"/>
      <c r="K10276" s="9"/>
      <c r="L10276" s="9"/>
      <c r="M10276" s="9"/>
      <c r="O10276" s="9"/>
      <c r="P10276" s="9"/>
      <c r="Q10276" s="9"/>
      <c r="R10276" s="36"/>
      <c r="V10276" s="36"/>
    </row>
    <row r="10277" spans="1:22" x14ac:dyDescent="0.25">
      <c r="A10277" s="86"/>
      <c r="B10277" s="9"/>
      <c r="C10277" s="9"/>
      <c r="D10277" s="9"/>
      <c r="E10277" s="9"/>
      <c r="F10277" s="9"/>
      <c r="I10277" s="9"/>
      <c r="K10277" s="9"/>
      <c r="L10277" s="9"/>
      <c r="M10277" s="9"/>
      <c r="O10277" s="9"/>
      <c r="P10277" s="9"/>
      <c r="Q10277" s="9"/>
      <c r="R10277" s="36"/>
      <c r="V10277" s="36"/>
    </row>
    <row r="10278" spans="1:22" x14ac:dyDescent="0.25">
      <c r="A10278" s="86"/>
      <c r="B10278" s="9"/>
      <c r="C10278" s="9"/>
      <c r="D10278" s="9"/>
      <c r="E10278" s="9"/>
      <c r="F10278" s="9"/>
      <c r="I10278" s="9"/>
      <c r="K10278" s="9"/>
      <c r="L10278" s="9"/>
      <c r="M10278" s="9"/>
      <c r="O10278" s="9"/>
      <c r="P10278" s="9"/>
      <c r="Q10278" s="9"/>
      <c r="R10278" s="36"/>
      <c r="V10278" s="36"/>
    </row>
    <row r="10279" spans="1:22" x14ac:dyDescent="0.25">
      <c r="A10279" s="86"/>
      <c r="B10279" s="9"/>
      <c r="C10279" s="9"/>
      <c r="D10279" s="9"/>
      <c r="E10279" s="9"/>
      <c r="F10279" s="9"/>
      <c r="I10279" s="9"/>
      <c r="K10279" s="9"/>
      <c r="L10279" s="9"/>
      <c r="M10279" s="9"/>
      <c r="O10279" s="9"/>
      <c r="P10279" s="9"/>
      <c r="Q10279" s="9"/>
      <c r="R10279" s="36"/>
      <c r="V10279" s="36"/>
    </row>
    <row r="10280" spans="1:22" x14ac:dyDescent="0.25">
      <c r="A10280" s="86"/>
      <c r="B10280" s="9"/>
      <c r="C10280" s="9"/>
      <c r="D10280" s="9"/>
      <c r="E10280" s="9"/>
      <c r="F10280" s="9"/>
      <c r="I10280" s="9"/>
      <c r="K10280" s="9"/>
      <c r="L10280" s="9"/>
      <c r="M10280" s="9"/>
      <c r="O10280" s="9"/>
      <c r="P10280" s="9"/>
      <c r="Q10280" s="9"/>
      <c r="R10280" s="36"/>
      <c r="V10280" s="36"/>
    </row>
    <row r="10281" spans="1:22" x14ac:dyDescent="0.25">
      <c r="A10281" s="86"/>
      <c r="B10281" s="9"/>
      <c r="C10281" s="9"/>
      <c r="D10281" s="9"/>
      <c r="E10281" s="9"/>
      <c r="F10281" s="9"/>
      <c r="I10281" s="9"/>
      <c r="K10281" s="9"/>
      <c r="L10281" s="9"/>
      <c r="M10281" s="9"/>
      <c r="O10281" s="9"/>
      <c r="P10281" s="9"/>
      <c r="Q10281" s="9"/>
      <c r="R10281" s="36"/>
      <c r="V10281" s="36"/>
    </row>
    <row r="10282" spans="1:22" x14ac:dyDescent="0.25">
      <c r="A10282" s="86"/>
      <c r="B10282" s="9"/>
      <c r="C10282" s="9"/>
      <c r="D10282" s="9"/>
      <c r="E10282" s="9"/>
      <c r="F10282" s="9"/>
      <c r="I10282" s="9"/>
      <c r="K10282" s="9"/>
      <c r="L10282" s="9"/>
      <c r="M10282" s="9"/>
      <c r="O10282" s="9"/>
      <c r="P10282" s="9"/>
      <c r="Q10282" s="9"/>
      <c r="R10282" s="36"/>
      <c r="V10282" s="36"/>
    </row>
    <row r="10283" spans="1:22" x14ac:dyDescent="0.25">
      <c r="A10283" s="86"/>
      <c r="B10283" s="9"/>
      <c r="C10283" s="9"/>
      <c r="D10283" s="9"/>
      <c r="E10283" s="9"/>
      <c r="F10283" s="9"/>
      <c r="I10283" s="9"/>
      <c r="K10283" s="9"/>
      <c r="L10283" s="9"/>
      <c r="M10283" s="9"/>
      <c r="O10283" s="9"/>
      <c r="P10283" s="9"/>
      <c r="Q10283" s="9"/>
      <c r="R10283" s="36"/>
      <c r="V10283" s="36"/>
    </row>
    <row r="10284" spans="1:22" x14ac:dyDescent="0.25">
      <c r="A10284" s="86"/>
      <c r="B10284" s="9"/>
      <c r="C10284" s="9"/>
      <c r="D10284" s="9"/>
      <c r="E10284" s="9"/>
      <c r="F10284" s="9"/>
      <c r="I10284" s="9"/>
      <c r="K10284" s="9"/>
      <c r="L10284" s="9"/>
      <c r="M10284" s="9"/>
      <c r="O10284" s="9"/>
      <c r="P10284" s="9"/>
      <c r="Q10284" s="9"/>
      <c r="R10284" s="36"/>
      <c r="V10284" s="36"/>
    </row>
    <row r="10285" spans="1:22" x14ac:dyDescent="0.25">
      <c r="A10285" s="86"/>
      <c r="B10285" s="9"/>
      <c r="C10285" s="9"/>
      <c r="D10285" s="9"/>
      <c r="E10285" s="9"/>
      <c r="F10285" s="9"/>
      <c r="I10285" s="9"/>
      <c r="K10285" s="9"/>
      <c r="L10285" s="9"/>
      <c r="M10285" s="9"/>
      <c r="O10285" s="9"/>
      <c r="P10285" s="9"/>
      <c r="Q10285" s="9"/>
      <c r="R10285" s="36"/>
      <c r="V10285" s="36"/>
    </row>
    <row r="10286" spans="1:22" x14ac:dyDescent="0.25">
      <c r="A10286" s="86"/>
      <c r="B10286" s="9"/>
      <c r="C10286" s="9"/>
      <c r="D10286" s="9"/>
      <c r="E10286" s="9"/>
      <c r="F10286" s="9"/>
      <c r="I10286" s="9"/>
      <c r="K10286" s="9"/>
      <c r="L10286" s="9"/>
      <c r="M10286" s="9"/>
      <c r="O10286" s="9"/>
      <c r="P10286" s="9"/>
      <c r="Q10286" s="9"/>
      <c r="R10286" s="36"/>
      <c r="V10286" s="36"/>
    </row>
    <row r="10287" spans="1:22" x14ac:dyDescent="0.25">
      <c r="A10287" s="86"/>
      <c r="B10287" s="9"/>
      <c r="C10287" s="9"/>
      <c r="D10287" s="9"/>
      <c r="E10287" s="9"/>
      <c r="F10287" s="9"/>
      <c r="I10287" s="9"/>
      <c r="K10287" s="9"/>
      <c r="L10287" s="9"/>
      <c r="M10287" s="9"/>
      <c r="O10287" s="9"/>
      <c r="P10287" s="9"/>
      <c r="Q10287" s="9"/>
      <c r="R10287" s="36"/>
      <c r="V10287" s="36"/>
    </row>
    <row r="10288" spans="1:22" x14ac:dyDescent="0.25">
      <c r="A10288" s="86"/>
      <c r="B10288" s="9"/>
      <c r="C10288" s="9"/>
      <c r="D10288" s="9"/>
      <c r="E10288" s="9"/>
      <c r="F10288" s="9"/>
      <c r="I10288" s="9"/>
      <c r="K10288" s="9"/>
      <c r="L10288" s="9"/>
      <c r="M10288" s="9"/>
      <c r="O10288" s="9"/>
      <c r="P10288" s="9"/>
      <c r="Q10288" s="9"/>
      <c r="R10288" s="36"/>
      <c r="V10288" s="36"/>
    </row>
    <row r="10289" spans="1:22" x14ac:dyDescent="0.25">
      <c r="A10289" s="86"/>
      <c r="B10289" s="9"/>
      <c r="C10289" s="9"/>
      <c r="D10289" s="9"/>
      <c r="E10289" s="9"/>
      <c r="F10289" s="9"/>
      <c r="I10289" s="9"/>
      <c r="K10289" s="9"/>
      <c r="L10289" s="9"/>
      <c r="M10289" s="9"/>
      <c r="O10289" s="9"/>
      <c r="P10289" s="9"/>
      <c r="Q10289" s="9"/>
      <c r="R10289" s="36"/>
      <c r="V10289" s="36"/>
    </row>
    <row r="10290" spans="1:22" x14ac:dyDescent="0.25">
      <c r="A10290" s="86"/>
      <c r="B10290" s="9"/>
      <c r="C10290" s="9"/>
      <c r="D10290" s="9"/>
      <c r="E10290" s="9"/>
      <c r="F10290" s="9"/>
      <c r="I10290" s="9"/>
      <c r="K10290" s="9"/>
      <c r="L10290" s="9"/>
      <c r="M10290" s="9"/>
      <c r="O10290" s="9"/>
      <c r="P10290" s="9"/>
      <c r="Q10290" s="9"/>
      <c r="R10290" s="36"/>
      <c r="V10290" s="36"/>
    </row>
    <row r="10291" spans="1:22" x14ac:dyDescent="0.25">
      <c r="A10291" s="86"/>
      <c r="B10291" s="9"/>
      <c r="C10291" s="9"/>
      <c r="D10291" s="9"/>
      <c r="E10291" s="9"/>
      <c r="F10291" s="9"/>
      <c r="I10291" s="9"/>
      <c r="K10291" s="9"/>
      <c r="L10291" s="9"/>
      <c r="M10291" s="9"/>
      <c r="O10291" s="9"/>
      <c r="P10291" s="9"/>
      <c r="Q10291" s="9"/>
      <c r="R10291" s="36"/>
      <c r="V10291" s="36"/>
    </row>
    <row r="10292" spans="1:22" x14ac:dyDescent="0.25">
      <c r="A10292" s="86"/>
      <c r="B10292" s="9"/>
      <c r="C10292" s="9"/>
      <c r="D10292" s="9"/>
      <c r="E10292" s="9"/>
      <c r="F10292" s="9"/>
      <c r="I10292" s="9"/>
      <c r="K10292" s="9"/>
      <c r="L10292" s="9"/>
      <c r="M10292" s="9"/>
      <c r="O10292" s="9"/>
      <c r="P10292" s="9"/>
      <c r="Q10292" s="9"/>
      <c r="R10292" s="36"/>
      <c r="V10292" s="36"/>
    </row>
    <row r="10293" spans="1:22" x14ac:dyDescent="0.25">
      <c r="A10293" s="86"/>
      <c r="B10293" s="9"/>
      <c r="C10293" s="9"/>
      <c r="D10293" s="9"/>
      <c r="E10293" s="9"/>
      <c r="F10293" s="9"/>
      <c r="I10293" s="9"/>
      <c r="K10293" s="9"/>
      <c r="L10293" s="9"/>
      <c r="M10293" s="9"/>
      <c r="O10293" s="9"/>
      <c r="P10293" s="9"/>
      <c r="Q10293" s="9"/>
      <c r="R10293" s="36"/>
      <c r="V10293" s="36"/>
    </row>
    <row r="10294" spans="1:22" x14ac:dyDescent="0.25">
      <c r="A10294" s="86"/>
      <c r="B10294" s="9"/>
      <c r="C10294" s="9"/>
      <c r="D10294" s="9"/>
      <c r="E10294" s="9"/>
      <c r="F10294" s="9"/>
      <c r="I10294" s="9"/>
      <c r="K10294" s="9"/>
      <c r="L10294" s="9"/>
      <c r="M10294" s="9"/>
      <c r="O10294" s="9"/>
      <c r="P10294" s="9"/>
      <c r="Q10294" s="9"/>
      <c r="R10294" s="36"/>
      <c r="V10294" s="36"/>
    </row>
    <row r="10295" spans="1:22" x14ac:dyDescent="0.25">
      <c r="A10295" s="86"/>
      <c r="B10295" s="9"/>
      <c r="C10295" s="9"/>
      <c r="D10295" s="9"/>
      <c r="E10295" s="9"/>
      <c r="F10295" s="9"/>
      <c r="I10295" s="9"/>
      <c r="K10295" s="9"/>
      <c r="L10295" s="9"/>
      <c r="M10295" s="9"/>
      <c r="O10295" s="9"/>
      <c r="P10295" s="9"/>
      <c r="Q10295" s="9"/>
      <c r="R10295" s="36"/>
      <c r="V10295" s="36"/>
    </row>
    <row r="10296" spans="1:22" x14ac:dyDescent="0.25">
      <c r="A10296" s="86"/>
      <c r="B10296" s="9"/>
      <c r="C10296" s="9"/>
      <c r="D10296" s="9"/>
      <c r="E10296" s="9"/>
      <c r="F10296" s="9"/>
      <c r="I10296" s="9"/>
      <c r="K10296" s="9"/>
      <c r="L10296" s="9"/>
      <c r="M10296" s="9"/>
      <c r="O10296" s="9"/>
      <c r="P10296" s="9"/>
      <c r="Q10296" s="9"/>
      <c r="R10296" s="36"/>
      <c r="V10296" s="36"/>
    </row>
    <row r="10297" spans="1:22" x14ac:dyDescent="0.25">
      <c r="A10297" s="86"/>
      <c r="B10297" s="9"/>
      <c r="C10297" s="9"/>
      <c r="D10297" s="9"/>
      <c r="E10297" s="9"/>
      <c r="F10297" s="9"/>
      <c r="I10297" s="9"/>
      <c r="K10297" s="9"/>
      <c r="L10297" s="9"/>
      <c r="M10297" s="9"/>
      <c r="O10297" s="9"/>
      <c r="P10297" s="9"/>
      <c r="Q10297" s="9"/>
      <c r="R10297" s="36"/>
      <c r="V10297" s="36"/>
    </row>
    <row r="10298" spans="1:22" x14ac:dyDescent="0.25">
      <c r="A10298" s="86"/>
      <c r="B10298" s="9"/>
      <c r="C10298" s="9"/>
      <c r="D10298" s="9"/>
      <c r="E10298" s="9"/>
      <c r="F10298" s="9"/>
      <c r="I10298" s="9"/>
      <c r="K10298" s="9"/>
      <c r="L10298" s="9"/>
      <c r="M10298" s="9"/>
      <c r="O10298" s="9"/>
      <c r="P10298" s="9"/>
      <c r="Q10298" s="9"/>
      <c r="R10298" s="36"/>
      <c r="V10298" s="36"/>
    </row>
    <row r="10299" spans="1:22" x14ac:dyDescent="0.25">
      <c r="A10299" s="86"/>
      <c r="B10299" s="9"/>
      <c r="C10299" s="9"/>
      <c r="D10299" s="9"/>
      <c r="E10299" s="9"/>
      <c r="F10299" s="9"/>
      <c r="I10299" s="9"/>
      <c r="K10299" s="9"/>
      <c r="L10299" s="9"/>
      <c r="M10299" s="9"/>
      <c r="O10299" s="9"/>
      <c r="P10299" s="9"/>
      <c r="Q10299" s="9"/>
      <c r="R10299" s="36"/>
      <c r="V10299" s="36"/>
    </row>
    <row r="10300" spans="1:22" x14ac:dyDescent="0.25">
      <c r="A10300" s="86"/>
      <c r="B10300" s="9"/>
      <c r="C10300" s="9"/>
      <c r="D10300" s="9"/>
      <c r="E10300" s="9"/>
      <c r="F10300" s="9"/>
      <c r="I10300" s="9"/>
      <c r="K10300" s="9"/>
      <c r="L10300" s="9"/>
      <c r="M10300" s="9"/>
      <c r="O10300" s="9"/>
      <c r="P10300" s="9"/>
      <c r="Q10300" s="9"/>
      <c r="R10300" s="36"/>
      <c r="V10300" s="36"/>
    </row>
    <row r="10301" spans="1:22" x14ac:dyDescent="0.25">
      <c r="A10301" s="86"/>
      <c r="B10301" s="9"/>
      <c r="C10301" s="9"/>
      <c r="D10301" s="9"/>
      <c r="E10301" s="9"/>
      <c r="F10301" s="9"/>
      <c r="I10301" s="9"/>
      <c r="K10301" s="9"/>
      <c r="L10301" s="9"/>
      <c r="M10301" s="9"/>
      <c r="O10301" s="9"/>
      <c r="P10301" s="9"/>
      <c r="Q10301" s="9"/>
      <c r="R10301" s="36"/>
      <c r="V10301" s="36"/>
    </row>
    <row r="10302" spans="1:22" x14ac:dyDescent="0.25">
      <c r="A10302" s="86"/>
      <c r="B10302" s="9"/>
      <c r="C10302" s="9"/>
      <c r="D10302" s="9"/>
      <c r="E10302" s="9"/>
      <c r="F10302" s="9"/>
      <c r="I10302" s="9"/>
      <c r="K10302" s="9"/>
      <c r="L10302" s="9"/>
      <c r="M10302" s="9"/>
      <c r="O10302" s="9"/>
      <c r="P10302" s="9"/>
      <c r="Q10302" s="9"/>
      <c r="R10302" s="36"/>
      <c r="V10302" s="36"/>
    </row>
    <row r="10303" spans="1:22" x14ac:dyDescent="0.25">
      <c r="A10303" s="86"/>
      <c r="B10303" s="9"/>
      <c r="C10303" s="9"/>
      <c r="D10303" s="9"/>
      <c r="E10303" s="9"/>
      <c r="F10303" s="9"/>
      <c r="I10303" s="9"/>
      <c r="K10303" s="9"/>
      <c r="L10303" s="9"/>
      <c r="M10303" s="9"/>
      <c r="O10303" s="9"/>
      <c r="P10303" s="9"/>
      <c r="Q10303" s="9"/>
      <c r="R10303" s="36"/>
      <c r="V10303" s="36"/>
    </row>
    <row r="10304" spans="1:22" x14ac:dyDescent="0.25">
      <c r="A10304" s="86"/>
      <c r="B10304" s="9"/>
      <c r="C10304" s="9"/>
      <c r="D10304" s="9"/>
      <c r="E10304" s="9"/>
      <c r="F10304" s="9"/>
      <c r="I10304" s="9"/>
      <c r="K10304" s="9"/>
      <c r="L10304" s="9"/>
      <c r="M10304" s="9"/>
      <c r="O10304" s="9"/>
      <c r="P10304" s="9"/>
      <c r="Q10304" s="9"/>
      <c r="R10304" s="36"/>
      <c r="V10304" s="36"/>
    </row>
    <row r="10305" spans="1:22" x14ac:dyDescent="0.25">
      <c r="A10305" s="86"/>
      <c r="B10305" s="9"/>
      <c r="C10305" s="9"/>
      <c r="D10305" s="9"/>
      <c r="E10305" s="9"/>
      <c r="F10305" s="9"/>
      <c r="I10305" s="9"/>
      <c r="K10305" s="9"/>
      <c r="L10305" s="9"/>
      <c r="M10305" s="9"/>
      <c r="O10305" s="9"/>
      <c r="P10305" s="9"/>
      <c r="Q10305" s="9"/>
      <c r="R10305" s="36"/>
      <c r="V10305" s="36"/>
    </row>
    <row r="10306" spans="1:22" x14ac:dyDescent="0.25">
      <c r="A10306" s="86"/>
      <c r="B10306" s="9"/>
      <c r="C10306" s="9"/>
      <c r="D10306" s="9"/>
      <c r="E10306" s="9"/>
      <c r="F10306" s="9"/>
      <c r="I10306" s="9"/>
      <c r="K10306" s="9"/>
      <c r="L10306" s="9"/>
      <c r="M10306" s="9"/>
      <c r="O10306" s="9"/>
      <c r="P10306" s="9"/>
      <c r="Q10306" s="9"/>
      <c r="R10306" s="36"/>
      <c r="V10306" s="36"/>
    </row>
    <row r="10307" spans="1:22" x14ac:dyDescent="0.25">
      <c r="A10307" s="86"/>
      <c r="B10307" s="9"/>
      <c r="C10307" s="9"/>
      <c r="D10307" s="9"/>
      <c r="E10307" s="9"/>
      <c r="F10307" s="9"/>
      <c r="I10307" s="9"/>
      <c r="K10307" s="9"/>
      <c r="L10307" s="9"/>
      <c r="M10307" s="9"/>
      <c r="O10307" s="9"/>
      <c r="P10307" s="9"/>
      <c r="Q10307" s="9"/>
      <c r="R10307" s="36"/>
      <c r="V10307" s="36"/>
    </row>
    <row r="10308" spans="1:22" x14ac:dyDescent="0.25">
      <c r="A10308" s="86"/>
      <c r="B10308" s="9"/>
      <c r="C10308" s="9"/>
      <c r="D10308" s="9"/>
      <c r="E10308" s="9"/>
      <c r="F10308" s="9"/>
      <c r="I10308" s="9"/>
      <c r="K10308" s="9"/>
      <c r="L10308" s="9"/>
      <c r="M10308" s="9"/>
      <c r="O10308" s="9"/>
      <c r="P10308" s="9"/>
      <c r="Q10308" s="9"/>
      <c r="R10308" s="36"/>
      <c r="V10308" s="36"/>
    </row>
    <row r="10309" spans="1:22" x14ac:dyDescent="0.25">
      <c r="A10309" s="86"/>
      <c r="B10309" s="9"/>
      <c r="C10309" s="9"/>
      <c r="D10309" s="9"/>
      <c r="E10309" s="9"/>
      <c r="F10309" s="9"/>
      <c r="I10309" s="9"/>
      <c r="K10309" s="9"/>
      <c r="L10309" s="9"/>
      <c r="M10309" s="9"/>
      <c r="O10309" s="9"/>
      <c r="P10309" s="9"/>
      <c r="Q10309" s="9"/>
      <c r="R10309" s="36"/>
      <c r="V10309" s="36"/>
    </row>
    <row r="10310" spans="1:22" x14ac:dyDescent="0.25">
      <c r="A10310" s="86"/>
      <c r="B10310" s="9"/>
      <c r="C10310" s="9"/>
      <c r="D10310" s="9"/>
      <c r="E10310" s="9"/>
      <c r="F10310" s="9"/>
      <c r="I10310" s="9"/>
      <c r="K10310" s="9"/>
      <c r="L10310" s="9"/>
      <c r="M10310" s="9"/>
      <c r="O10310" s="9"/>
      <c r="P10310" s="9"/>
      <c r="Q10310" s="9"/>
      <c r="R10310" s="36"/>
      <c r="V10310" s="36"/>
    </row>
    <row r="10311" spans="1:22" x14ac:dyDescent="0.25">
      <c r="A10311" s="86"/>
      <c r="B10311" s="9"/>
      <c r="C10311" s="9"/>
      <c r="D10311" s="9"/>
      <c r="E10311" s="9"/>
      <c r="F10311" s="9"/>
      <c r="I10311" s="9"/>
      <c r="K10311" s="9"/>
      <c r="L10311" s="9"/>
      <c r="M10311" s="9"/>
      <c r="O10311" s="9"/>
      <c r="P10311" s="9"/>
      <c r="Q10311" s="9"/>
      <c r="R10311" s="36"/>
      <c r="V10311" s="36"/>
    </row>
    <row r="10312" spans="1:22" x14ac:dyDescent="0.25">
      <c r="A10312" s="86"/>
      <c r="B10312" s="9"/>
      <c r="C10312" s="9"/>
      <c r="D10312" s="9"/>
      <c r="E10312" s="9"/>
      <c r="F10312" s="9"/>
      <c r="I10312" s="9"/>
      <c r="K10312" s="9"/>
      <c r="L10312" s="9"/>
      <c r="M10312" s="9"/>
      <c r="O10312" s="9"/>
      <c r="P10312" s="9"/>
      <c r="Q10312" s="9"/>
      <c r="R10312" s="36"/>
      <c r="V10312" s="36"/>
    </row>
    <row r="10313" spans="1:22" x14ac:dyDescent="0.25">
      <c r="A10313" s="86"/>
      <c r="B10313" s="9"/>
      <c r="C10313" s="9"/>
      <c r="D10313" s="9"/>
      <c r="E10313" s="9"/>
      <c r="F10313" s="9"/>
      <c r="I10313" s="9"/>
      <c r="K10313" s="9"/>
      <c r="L10313" s="9"/>
      <c r="M10313" s="9"/>
      <c r="O10313" s="9"/>
      <c r="P10313" s="9"/>
      <c r="Q10313" s="9"/>
      <c r="R10313" s="36"/>
      <c r="V10313" s="36"/>
    </row>
    <row r="10314" spans="1:22" x14ac:dyDescent="0.25">
      <c r="A10314" s="86"/>
      <c r="B10314" s="9"/>
      <c r="C10314" s="9"/>
      <c r="D10314" s="9"/>
      <c r="E10314" s="9"/>
      <c r="F10314" s="9"/>
      <c r="I10314" s="9"/>
      <c r="K10314" s="9"/>
      <c r="L10314" s="9"/>
      <c r="M10314" s="9"/>
      <c r="O10314" s="9"/>
      <c r="P10314" s="9"/>
      <c r="Q10314" s="9"/>
      <c r="R10314" s="36"/>
      <c r="V10314" s="36"/>
    </row>
    <row r="10315" spans="1:22" x14ac:dyDescent="0.25">
      <c r="A10315" s="86"/>
      <c r="B10315" s="9"/>
      <c r="C10315" s="9"/>
      <c r="D10315" s="9"/>
      <c r="E10315" s="9"/>
      <c r="F10315" s="9"/>
      <c r="I10315" s="9"/>
      <c r="K10315" s="9"/>
      <c r="L10315" s="9"/>
      <c r="M10315" s="9"/>
      <c r="O10315" s="9"/>
      <c r="P10315" s="9"/>
      <c r="Q10315" s="9"/>
      <c r="R10315" s="36"/>
      <c r="V10315" s="36"/>
    </row>
    <row r="10316" spans="1:22" x14ac:dyDescent="0.25">
      <c r="A10316" s="86"/>
      <c r="B10316" s="9"/>
      <c r="C10316" s="9"/>
      <c r="D10316" s="9"/>
      <c r="E10316" s="9"/>
      <c r="F10316" s="9"/>
      <c r="I10316" s="9"/>
      <c r="K10316" s="9"/>
      <c r="L10316" s="9"/>
      <c r="M10316" s="9"/>
      <c r="O10316" s="9"/>
      <c r="P10316" s="9"/>
      <c r="Q10316" s="9"/>
      <c r="R10316" s="36"/>
      <c r="V10316" s="36"/>
    </row>
    <row r="10317" spans="1:22" x14ac:dyDescent="0.25">
      <c r="A10317" s="86"/>
      <c r="B10317" s="9"/>
      <c r="C10317" s="9"/>
      <c r="D10317" s="9"/>
      <c r="E10317" s="9"/>
      <c r="F10317" s="9"/>
      <c r="I10317" s="9"/>
      <c r="K10317" s="9"/>
      <c r="L10317" s="9"/>
      <c r="M10317" s="9"/>
      <c r="O10317" s="9"/>
      <c r="P10317" s="9"/>
      <c r="Q10317" s="9"/>
      <c r="R10317" s="36"/>
      <c r="V10317" s="36"/>
    </row>
    <row r="10318" spans="1:22" x14ac:dyDescent="0.25">
      <c r="A10318" s="86"/>
      <c r="B10318" s="9"/>
      <c r="C10318" s="9"/>
      <c r="D10318" s="9"/>
      <c r="E10318" s="9"/>
      <c r="F10318" s="9"/>
      <c r="I10318" s="9"/>
      <c r="K10318" s="9"/>
      <c r="L10318" s="9"/>
      <c r="M10318" s="9"/>
      <c r="O10318" s="9"/>
      <c r="P10318" s="9"/>
      <c r="Q10318" s="9"/>
      <c r="R10318" s="36"/>
      <c r="V10318" s="36"/>
    </row>
    <row r="10319" spans="1:22" x14ac:dyDescent="0.25">
      <c r="A10319" s="86"/>
      <c r="B10319" s="9"/>
      <c r="C10319" s="9"/>
      <c r="D10319" s="9"/>
      <c r="E10319" s="9"/>
      <c r="F10319" s="9"/>
      <c r="I10319" s="9"/>
      <c r="K10319" s="9"/>
      <c r="L10319" s="9"/>
      <c r="M10319" s="9"/>
      <c r="O10319" s="9"/>
      <c r="P10319" s="9"/>
      <c r="Q10319" s="9"/>
      <c r="R10319" s="36"/>
      <c r="V10319" s="36"/>
    </row>
    <row r="10320" spans="1:22" x14ac:dyDescent="0.25">
      <c r="A10320" s="86"/>
      <c r="B10320" s="9"/>
      <c r="C10320" s="9"/>
      <c r="D10320" s="9"/>
      <c r="E10320" s="9"/>
      <c r="F10320" s="9"/>
      <c r="I10320" s="9"/>
      <c r="K10320" s="9"/>
      <c r="L10320" s="9"/>
      <c r="M10320" s="9"/>
      <c r="O10320" s="9"/>
      <c r="P10320" s="9"/>
      <c r="Q10320" s="9"/>
      <c r="R10320" s="36"/>
      <c r="V10320" s="36"/>
    </row>
    <row r="10321" spans="1:22" x14ac:dyDescent="0.25">
      <c r="A10321" s="86"/>
      <c r="B10321" s="9"/>
      <c r="C10321" s="9"/>
      <c r="D10321" s="9"/>
      <c r="E10321" s="9"/>
      <c r="F10321" s="9"/>
      <c r="I10321" s="9"/>
      <c r="K10321" s="9"/>
      <c r="L10321" s="9"/>
      <c r="M10321" s="9"/>
      <c r="O10321" s="9"/>
      <c r="P10321" s="9"/>
      <c r="Q10321" s="9"/>
      <c r="R10321" s="36"/>
      <c r="V10321" s="36"/>
    </row>
    <row r="10322" spans="1:22" x14ac:dyDescent="0.25">
      <c r="A10322" s="86"/>
      <c r="B10322" s="9"/>
      <c r="C10322" s="9"/>
      <c r="D10322" s="9"/>
      <c r="E10322" s="9"/>
      <c r="F10322" s="9"/>
      <c r="I10322" s="9"/>
      <c r="K10322" s="9"/>
      <c r="L10322" s="9"/>
      <c r="M10322" s="9"/>
      <c r="O10322" s="9"/>
      <c r="P10322" s="9"/>
      <c r="Q10322" s="9"/>
      <c r="R10322" s="36"/>
      <c r="V10322" s="36"/>
    </row>
    <row r="10323" spans="1:22" x14ac:dyDescent="0.25">
      <c r="A10323" s="86"/>
      <c r="B10323" s="9"/>
      <c r="C10323" s="9"/>
      <c r="D10323" s="9"/>
      <c r="E10323" s="9"/>
      <c r="F10323" s="9"/>
      <c r="I10323" s="9"/>
      <c r="K10323" s="9"/>
      <c r="L10323" s="9"/>
      <c r="M10323" s="9"/>
      <c r="O10323" s="9"/>
      <c r="P10323" s="9"/>
      <c r="Q10323" s="9"/>
      <c r="R10323" s="36"/>
      <c r="V10323" s="36"/>
    </row>
    <row r="10324" spans="1:22" x14ac:dyDescent="0.25">
      <c r="A10324" s="86"/>
      <c r="B10324" s="9"/>
      <c r="C10324" s="9"/>
      <c r="D10324" s="9"/>
      <c r="E10324" s="9"/>
      <c r="F10324" s="9"/>
      <c r="I10324" s="9"/>
      <c r="K10324" s="9"/>
      <c r="L10324" s="9"/>
      <c r="M10324" s="9"/>
      <c r="O10324" s="9"/>
      <c r="P10324" s="9"/>
      <c r="Q10324" s="9"/>
      <c r="R10324" s="36"/>
      <c r="V10324" s="36"/>
    </row>
    <row r="10325" spans="1:22" x14ac:dyDescent="0.25">
      <c r="A10325" s="86"/>
      <c r="B10325" s="9"/>
      <c r="C10325" s="9"/>
      <c r="D10325" s="9"/>
      <c r="E10325" s="9"/>
      <c r="F10325" s="9"/>
      <c r="I10325" s="9"/>
      <c r="K10325" s="9"/>
      <c r="L10325" s="9"/>
      <c r="M10325" s="9"/>
      <c r="O10325" s="9"/>
      <c r="P10325" s="9"/>
      <c r="Q10325" s="9"/>
      <c r="R10325" s="36"/>
      <c r="V10325" s="36"/>
    </row>
    <row r="10326" spans="1:22" x14ac:dyDescent="0.25">
      <c r="A10326" s="86"/>
      <c r="B10326" s="9"/>
      <c r="C10326" s="9"/>
      <c r="D10326" s="9"/>
      <c r="E10326" s="9"/>
      <c r="F10326" s="9"/>
      <c r="I10326" s="9"/>
      <c r="K10326" s="9"/>
      <c r="L10326" s="9"/>
      <c r="M10326" s="9"/>
      <c r="O10326" s="9"/>
      <c r="P10326" s="9"/>
      <c r="Q10326" s="9"/>
      <c r="R10326" s="36"/>
      <c r="V10326" s="36"/>
    </row>
    <row r="10327" spans="1:22" x14ac:dyDescent="0.25">
      <c r="A10327" s="86"/>
      <c r="B10327" s="9"/>
      <c r="C10327" s="9"/>
      <c r="D10327" s="9"/>
      <c r="E10327" s="9"/>
      <c r="F10327" s="9"/>
      <c r="I10327" s="9"/>
      <c r="K10327" s="9"/>
      <c r="L10327" s="9"/>
      <c r="M10327" s="9"/>
      <c r="O10327" s="9"/>
      <c r="P10327" s="9"/>
      <c r="Q10327" s="9"/>
      <c r="R10327" s="36"/>
      <c r="V10327" s="36"/>
    </row>
    <row r="10328" spans="1:22" x14ac:dyDescent="0.25">
      <c r="A10328" s="86"/>
      <c r="B10328" s="9"/>
      <c r="C10328" s="9"/>
      <c r="D10328" s="9"/>
      <c r="E10328" s="9"/>
      <c r="F10328" s="9"/>
      <c r="I10328" s="9"/>
      <c r="K10328" s="9"/>
      <c r="L10328" s="9"/>
      <c r="M10328" s="9"/>
      <c r="O10328" s="9"/>
      <c r="P10328" s="9"/>
      <c r="Q10328" s="9"/>
      <c r="R10328" s="36"/>
      <c r="V10328" s="36"/>
    </row>
    <row r="10329" spans="1:22" x14ac:dyDescent="0.25">
      <c r="A10329" s="86"/>
      <c r="B10329" s="9"/>
      <c r="C10329" s="9"/>
      <c r="D10329" s="9"/>
      <c r="E10329" s="9"/>
      <c r="F10329" s="9"/>
      <c r="I10329" s="9"/>
      <c r="K10329" s="9"/>
      <c r="L10329" s="9"/>
      <c r="M10329" s="9"/>
      <c r="O10329" s="9"/>
      <c r="P10329" s="9"/>
      <c r="Q10329" s="9"/>
      <c r="R10329" s="36"/>
      <c r="V10329" s="36"/>
    </row>
    <row r="10330" spans="1:22" x14ac:dyDescent="0.25">
      <c r="A10330" s="86"/>
      <c r="B10330" s="9"/>
      <c r="C10330" s="9"/>
      <c r="D10330" s="9"/>
      <c r="E10330" s="9"/>
      <c r="F10330" s="9"/>
      <c r="I10330" s="9"/>
      <c r="K10330" s="9"/>
      <c r="L10330" s="9"/>
      <c r="M10330" s="9"/>
      <c r="O10330" s="9"/>
      <c r="P10330" s="9"/>
      <c r="Q10330" s="9"/>
      <c r="R10330" s="36"/>
      <c r="V10330" s="36"/>
    </row>
    <row r="10331" spans="1:22" x14ac:dyDescent="0.25">
      <c r="A10331" s="86"/>
      <c r="B10331" s="9"/>
      <c r="C10331" s="9"/>
      <c r="D10331" s="9"/>
      <c r="E10331" s="9"/>
      <c r="F10331" s="9"/>
      <c r="I10331" s="9"/>
      <c r="K10331" s="9"/>
      <c r="L10331" s="9"/>
      <c r="M10331" s="9"/>
      <c r="O10331" s="9"/>
      <c r="P10331" s="9"/>
      <c r="Q10331" s="9"/>
      <c r="R10331" s="36"/>
      <c r="V10331" s="36"/>
    </row>
    <row r="10332" spans="1:22" x14ac:dyDescent="0.25">
      <c r="A10332" s="86"/>
      <c r="B10332" s="9"/>
      <c r="C10332" s="9"/>
      <c r="D10332" s="9"/>
      <c r="E10332" s="9"/>
      <c r="F10332" s="9"/>
      <c r="I10332" s="9"/>
      <c r="K10332" s="9"/>
      <c r="L10332" s="9"/>
      <c r="M10332" s="9"/>
      <c r="O10332" s="9"/>
      <c r="P10332" s="9"/>
      <c r="Q10332" s="9"/>
      <c r="R10332" s="36"/>
      <c r="V10332" s="36"/>
    </row>
    <row r="10333" spans="1:22" x14ac:dyDescent="0.25">
      <c r="A10333" s="86"/>
      <c r="B10333" s="9"/>
      <c r="C10333" s="9"/>
      <c r="D10333" s="9"/>
      <c r="E10333" s="9"/>
      <c r="F10333" s="9"/>
      <c r="I10333" s="9"/>
      <c r="K10333" s="9"/>
      <c r="L10333" s="9"/>
      <c r="M10333" s="9"/>
      <c r="O10333" s="9"/>
      <c r="P10333" s="9"/>
      <c r="Q10333" s="9"/>
      <c r="R10333" s="36"/>
      <c r="V10333" s="36"/>
    </row>
    <row r="10334" spans="1:22" x14ac:dyDescent="0.25">
      <c r="A10334" s="86"/>
      <c r="B10334" s="9"/>
      <c r="C10334" s="9"/>
      <c r="D10334" s="9"/>
      <c r="E10334" s="9"/>
      <c r="F10334" s="9"/>
      <c r="I10334" s="9"/>
      <c r="K10334" s="9"/>
      <c r="L10334" s="9"/>
      <c r="M10334" s="9"/>
      <c r="O10334" s="9"/>
      <c r="P10334" s="9"/>
      <c r="Q10334" s="9"/>
      <c r="R10334" s="36"/>
      <c r="V10334" s="36"/>
    </row>
    <row r="10335" spans="1:22" x14ac:dyDescent="0.25">
      <c r="A10335" s="86"/>
      <c r="B10335" s="9"/>
      <c r="C10335" s="9"/>
      <c r="D10335" s="9"/>
      <c r="E10335" s="9"/>
      <c r="F10335" s="9"/>
      <c r="I10335" s="9"/>
      <c r="K10335" s="9"/>
      <c r="L10335" s="9"/>
      <c r="M10335" s="9"/>
      <c r="O10335" s="9"/>
      <c r="P10335" s="9"/>
      <c r="Q10335" s="9"/>
      <c r="R10335" s="36"/>
      <c r="V10335" s="36"/>
    </row>
    <row r="10336" spans="1:22" x14ac:dyDescent="0.25">
      <c r="A10336" s="86"/>
      <c r="B10336" s="9"/>
      <c r="C10336" s="9"/>
      <c r="D10336" s="9"/>
      <c r="E10336" s="9"/>
      <c r="F10336" s="9"/>
      <c r="I10336" s="9"/>
      <c r="K10336" s="9"/>
      <c r="L10336" s="9"/>
      <c r="M10336" s="9"/>
      <c r="O10336" s="9"/>
      <c r="P10336" s="9"/>
      <c r="Q10336" s="9"/>
      <c r="R10336" s="36"/>
      <c r="V10336" s="36"/>
    </row>
    <row r="10337" spans="1:22" x14ac:dyDescent="0.25">
      <c r="A10337" s="86"/>
      <c r="B10337" s="9"/>
      <c r="C10337" s="9"/>
      <c r="D10337" s="9"/>
      <c r="E10337" s="9"/>
      <c r="F10337" s="9"/>
      <c r="I10337" s="9"/>
      <c r="K10337" s="9"/>
      <c r="L10337" s="9"/>
      <c r="M10337" s="9"/>
      <c r="O10337" s="9"/>
      <c r="P10337" s="9"/>
      <c r="Q10337" s="9"/>
      <c r="R10337" s="36"/>
      <c r="V10337" s="36"/>
    </row>
    <row r="10338" spans="1:22" x14ac:dyDescent="0.25">
      <c r="A10338" s="86"/>
      <c r="B10338" s="9"/>
      <c r="C10338" s="9"/>
      <c r="D10338" s="9"/>
      <c r="E10338" s="9"/>
      <c r="F10338" s="9"/>
      <c r="I10338" s="9"/>
      <c r="K10338" s="9"/>
      <c r="L10338" s="9"/>
      <c r="M10338" s="9"/>
      <c r="O10338" s="9"/>
      <c r="P10338" s="9"/>
      <c r="Q10338" s="9"/>
      <c r="R10338" s="36"/>
      <c r="V10338" s="36"/>
    </row>
    <row r="10339" spans="1:22" x14ac:dyDescent="0.25">
      <c r="A10339" s="86"/>
      <c r="B10339" s="9"/>
      <c r="C10339" s="9"/>
      <c r="D10339" s="9"/>
      <c r="E10339" s="9"/>
      <c r="F10339" s="9"/>
      <c r="I10339" s="9"/>
      <c r="K10339" s="9"/>
      <c r="L10339" s="9"/>
      <c r="M10339" s="9"/>
      <c r="O10339" s="9"/>
      <c r="P10339" s="9"/>
      <c r="Q10339" s="9"/>
      <c r="R10339" s="36"/>
      <c r="V10339" s="36"/>
    </row>
    <row r="10340" spans="1:22" x14ac:dyDescent="0.25">
      <c r="A10340" s="86"/>
      <c r="B10340" s="9"/>
      <c r="C10340" s="9"/>
      <c r="D10340" s="9"/>
      <c r="E10340" s="9"/>
      <c r="F10340" s="9"/>
      <c r="I10340" s="9"/>
      <c r="K10340" s="9"/>
      <c r="L10340" s="9"/>
      <c r="M10340" s="9"/>
      <c r="O10340" s="9"/>
      <c r="P10340" s="9"/>
      <c r="Q10340" s="9"/>
      <c r="R10340" s="36"/>
      <c r="V10340" s="36"/>
    </row>
    <row r="10341" spans="1:22" x14ac:dyDescent="0.25">
      <c r="A10341" s="86"/>
      <c r="B10341" s="9"/>
      <c r="C10341" s="9"/>
      <c r="D10341" s="9"/>
      <c r="E10341" s="9"/>
      <c r="F10341" s="9"/>
      <c r="I10341" s="9"/>
      <c r="K10341" s="9"/>
      <c r="L10341" s="9"/>
      <c r="M10341" s="9"/>
      <c r="O10341" s="9"/>
      <c r="P10341" s="9"/>
      <c r="Q10341" s="9"/>
      <c r="R10341" s="36"/>
      <c r="V10341" s="36"/>
    </row>
    <row r="10342" spans="1:22" x14ac:dyDescent="0.25">
      <c r="A10342" s="86"/>
      <c r="B10342" s="9"/>
      <c r="C10342" s="9"/>
      <c r="D10342" s="9"/>
      <c r="E10342" s="9"/>
      <c r="F10342" s="9"/>
      <c r="I10342" s="9"/>
      <c r="K10342" s="9"/>
      <c r="L10342" s="9"/>
      <c r="M10342" s="9"/>
      <c r="O10342" s="9"/>
      <c r="P10342" s="9"/>
      <c r="Q10342" s="9"/>
      <c r="R10342" s="36"/>
      <c r="V10342" s="36"/>
    </row>
    <row r="10343" spans="1:22" x14ac:dyDescent="0.25">
      <c r="A10343" s="86"/>
      <c r="B10343" s="9"/>
      <c r="C10343" s="9"/>
      <c r="D10343" s="9"/>
      <c r="E10343" s="9"/>
      <c r="F10343" s="9"/>
      <c r="I10343" s="9"/>
      <c r="K10343" s="9"/>
      <c r="L10343" s="9"/>
      <c r="M10343" s="9"/>
      <c r="O10343" s="9"/>
      <c r="P10343" s="9"/>
      <c r="Q10343" s="9"/>
      <c r="R10343" s="36"/>
      <c r="V10343" s="36"/>
    </row>
    <row r="10344" spans="1:22" x14ac:dyDescent="0.25">
      <c r="A10344" s="86"/>
      <c r="B10344" s="9"/>
      <c r="C10344" s="9"/>
      <c r="D10344" s="9"/>
      <c r="E10344" s="9"/>
      <c r="F10344" s="9"/>
      <c r="I10344" s="9"/>
      <c r="K10344" s="9"/>
      <c r="L10344" s="9"/>
      <c r="M10344" s="9"/>
      <c r="O10344" s="9"/>
      <c r="P10344" s="9"/>
      <c r="Q10344" s="9"/>
      <c r="R10344" s="36"/>
      <c r="V10344" s="36"/>
    </row>
    <row r="10345" spans="1:22" x14ac:dyDescent="0.25">
      <c r="A10345" s="86"/>
      <c r="B10345" s="9"/>
      <c r="C10345" s="9"/>
      <c r="D10345" s="9"/>
      <c r="E10345" s="9"/>
      <c r="F10345" s="9"/>
      <c r="I10345" s="9"/>
      <c r="K10345" s="9"/>
      <c r="L10345" s="9"/>
      <c r="M10345" s="9"/>
      <c r="O10345" s="9"/>
      <c r="P10345" s="9"/>
      <c r="Q10345" s="9"/>
      <c r="R10345" s="36"/>
      <c r="V10345" s="36"/>
    </row>
    <row r="10346" spans="1:22" x14ac:dyDescent="0.25">
      <c r="A10346" s="86"/>
      <c r="B10346" s="9"/>
      <c r="C10346" s="9"/>
      <c r="D10346" s="9"/>
      <c r="E10346" s="9"/>
      <c r="F10346" s="9"/>
      <c r="I10346" s="9"/>
      <c r="K10346" s="9"/>
      <c r="L10346" s="9"/>
      <c r="M10346" s="9"/>
      <c r="O10346" s="9"/>
      <c r="P10346" s="9"/>
      <c r="Q10346" s="9"/>
      <c r="R10346" s="36"/>
      <c r="V10346" s="36"/>
    </row>
    <row r="10347" spans="1:22" x14ac:dyDescent="0.25">
      <c r="A10347" s="86"/>
      <c r="B10347" s="9"/>
      <c r="C10347" s="9"/>
      <c r="D10347" s="9"/>
      <c r="E10347" s="9"/>
      <c r="F10347" s="9"/>
      <c r="I10347" s="9"/>
      <c r="K10347" s="9"/>
      <c r="L10347" s="9"/>
      <c r="M10347" s="9"/>
      <c r="O10347" s="9"/>
      <c r="P10347" s="9"/>
      <c r="Q10347" s="9"/>
      <c r="R10347" s="36"/>
      <c r="V10347" s="36"/>
    </row>
    <row r="10348" spans="1:22" x14ac:dyDescent="0.25">
      <c r="A10348" s="86"/>
      <c r="B10348" s="9"/>
      <c r="C10348" s="9"/>
      <c r="D10348" s="9"/>
      <c r="E10348" s="9"/>
      <c r="F10348" s="9"/>
      <c r="I10348" s="9"/>
      <c r="K10348" s="9"/>
      <c r="L10348" s="9"/>
      <c r="M10348" s="9"/>
      <c r="O10348" s="9"/>
      <c r="P10348" s="9"/>
      <c r="Q10348" s="9"/>
      <c r="R10348" s="36"/>
      <c r="V10348" s="36"/>
    </row>
    <row r="10349" spans="1:22" x14ac:dyDescent="0.25">
      <c r="A10349" s="86"/>
      <c r="B10349" s="9"/>
      <c r="C10349" s="9"/>
      <c r="D10349" s="9"/>
      <c r="E10349" s="9"/>
      <c r="F10349" s="9"/>
      <c r="I10349" s="9"/>
      <c r="K10349" s="9"/>
      <c r="L10349" s="9"/>
      <c r="M10349" s="9"/>
      <c r="O10349" s="9"/>
      <c r="P10349" s="9"/>
      <c r="Q10349" s="9"/>
      <c r="R10349" s="36"/>
      <c r="V10349" s="36"/>
    </row>
    <row r="10350" spans="1:22" x14ac:dyDescent="0.25">
      <c r="A10350" s="86"/>
      <c r="B10350" s="9"/>
      <c r="C10350" s="9"/>
      <c r="D10350" s="9"/>
      <c r="E10350" s="9"/>
      <c r="F10350" s="9"/>
      <c r="I10350" s="9"/>
      <c r="K10350" s="9"/>
      <c r="L10350" s="9"/>
      <c r="M10350" s="9"/>
      <c r="O10350" s="9"/>
      <c r="P10350" s="9"/>
      <c r="Q10350" s="9"/>
      <c r="R10350" s="36"/>
      <c r="V10350" s="36"/>
    </row>
    <row r="10351" spans="1:22" x14ac:dyDescent="0.25">
      <c r="A10351" s="86"/>
      <c r="B10351" s="9"/>
      <c r="C10351" s="9"/>
      <c r="D10351" s="9"/>
      <c r="E10351" s="9"/>
      <c r="F10351" s="9"/>
      <c r="I10351" s="9"/>
      <c r="K10351" s="9"/>
      <c r="L10351" s="9"/>
      <c r="M10351" s="9"/>
      <c r="O10351" s="9"/>
      <c r="P10351" s="9"/>
      <c r="Q10351" s="9"/>
      <c r="R10351" s="36"/>
      <c r="V10351" s="36"/>
    </row>
    <row r="10352" spans="1:22" x14ac:dyDescent="0.25">
      <c r="A10352" s="86"/>
      <c r="B10352" s="9"/>
      <c r="C10352" s="9"/>
      <c r="D10352" s="9"/>
      <c r="E10352" s="9"/>
      <c r="F10352" s="9"/>
      <c r="I10352" s="9"/>
      <c r="K10352" s="9"/>
      <c r="L10352" s="9"/>
      <c r="M10352" s="9"/>
      <c r="O10352" s="9"/>
      <c r="P10352" s="9"/>
      <c r="Q10352" s="9"/>
      <c r="R10352" s="36"/>
      <c r="V10352" s="36"/>
    </row>
    <row r="10353" spans="1:22" x14ac:dyDescent="0.25">
      <c r="A10353" s="86"/>
      <c r="B10353" s="9"/>
      <c r="C10353" s="9"/>
      <c r="D10353" s="9"/>
      <c r="E10353" s="9"/>
      <c r="F10353" s="9"/>
      <c r="I10353" s="9"/>
      <c r="K10353" s="9"/>
      <c r="L10353" s="9"/>
      <c r="M10353" s="9"/>
      <c r="O10353" s="9"/>
      <c r="P10353" s="9"/>
      <c r="Q10353" s="9"/>
      <c r="R10353" s="36"/>
      <c r="V10353" s="36"/>
    </row>
    <row r="10354" spans="1:22" x14ac:dyDescent="0.25">
      <c r="A10354" s="86"/>
      <c r="B10354" s="9"/>
      <c r="C10354" s="9"/>
      <c r="D10354" s="9"/>
      <c r="E10354" s="9"/>
      <c r="F10354" s="9"/>
      <c r="I10354" s="9"/>
      <c r="K10354" s="9"/>
      <c r="L10354" s="9"/>
      <c r="M10354" s="9"/>
      <c r="O10354" s="9"/>
      <c r="P10354" s="9"/>
      <c r="Q10354" s="9"/>
      <c r="R10354" s="36"/>
      <c r="V10354" s="36"/>
    </row>
    <row r="10355" spans="1:22" x14ac:dyDescent="0.25">
      <c r="A10355" s="86"/>
      <c r="B10355" s="9"/>
      <c r="C10355" s="9"/>
      <c r="D10355" s="9"/>
      <c r="E10355" s="9"/>
      <c r="F10355" s="9"/>
      <c r="I10355" s="9"/>
      <c r="K10355" s="9"/>
      <c r="L10355" s="9"/>
      <c r="M10355" s="9"/>
      <c r="O10355" s="9"/>
      <c r="P10355" s="9"/>
      <c r="Q10355" s="9"/>
      <c r="R10355" s="36"/>
      <c r="V10355" s="36"/>
    </row>
    <row r="10356" spans="1:22" x14ac:dyDescent="0.25">
      <c r="A10356" s="86"/>
      <c r="B10356" s="9"/>
      <c r="C10356" s="9"/>
      <c r="D10356" s="9"/>
      <c r="E10356" s="9"/>
      <c r="F10356" s="9"/>
      <c r="I10356" s="9"/>
      <c r="K10356" s="9"/>
      <c r="L10356" s="9"/>
      <c r="M10356" s="9"/>
      <c r="O10356" s="9"/>
      <c r="P10356" s="9"/>
      <c r="Q10356" s="9"/>
      <c r="R10356" s="36"/>
      <c r="V10356" s="36"/>
    </row>
    <row r="10357" spans="1:22" x14ac:dyDescent="0.25">
      <c r="A10357" s="86"/>
      <c r="B10357" s="9"/>
      <c r="C10357" s="9"/>
      <c r="D10357" s="9"/>
      <c r="E10357" s="9"/>
      <c r="F10357" s="9"/>
      <c r="I10357" s="9"/>
      <c r="K10357" s="9"/>
      <c r="L10357" s="9"/>
      <c r="M10357" s="9"/>
      <c r="O10357" s="9"/>
      <c r="P10357" s="9"/>
      <c r="Q10357" s="9"/>
      <c r="R10357" s="36"/>
      <c r="V10357" s="36"/>
    </row>
    <row r="10358" spans="1:22" x14ac:dyDescent="0.25">
      <c r="A10358" s="86"/>
      <c r="B10358" s="9"/>
      <c r="C10358" s="9"/>
      <c r="D10358" s="9"/>
      <c r="E10358" s="9"/>
      <c r="F10358" s="9"/>
      <c r="I10358" s="9"/>
      <c r="K10358" s="9"/>
      <c r="L10358" s="9"/>
      <c r="M10358" s="9"/>
      <c r="O10358" s="9"/>
      <c r="P10358" s="9"/>
      <c r="Q10358" s="9"/>
      <c r="R10358" s="36"/>
      <c r="V10358" s="36"/>
    </row>
    <row r="10359" spans="1:22" x14ac:dyDescent="0.25">
      <c r="A10359" s="86"/>
      <c r="B10359" s="9"/>
      <c r="C10359" s="9"/>
      <c r="D10359" s="9"/>
      <c r="E10359" s="9"/>
      <c r="F10359" s="9"/>
      <c r="I10359" s="9"/>
      <c r="K10359" s="9"/>
      <c r="L10359" s="9"/>
      <c r="M10359" s="9"/>
      <c r="O10359" s="9"/>
      <c r="P10359" s="9"/>
      <c r="Q10359" s="9"/>
      <c r="R10359" s="36"/>
      <c r="V10359" s="36"/>
    </row>
    <row r="10360" spans="1:22" x14ac:dyDescent="0.25">
      <c r="A10360" s="86"/>
      <c r="B10360" s="9"/>
      <c r="C10360" s="9"/>
      <c r="D10360" s="9"/>
      <c r="E10360" s="9"/>
      <c r="F10360" s="9"/>
      <c r="I10360" s="9"/>
      <c r="K10360" s="9"/>
      <c r="L10360" s="9"/>
      <c r="M10360" s="9"/>
      <c r="O10360" s="9"/>
      <c r="P10360" s="9"/>
      <c r="Q10360" s="9"/>
      <c r="R10360" s="36"/>
      <c r="V10360" s="36"/>
    </row>
    <row r="10361" spans="1:22" x14ac:dyDescent="0.25">
      <c r="A10361" s="86"/>
      <c r="B10361" s="9"/>
      <c r="C10361" s="9"/>
      <c r="D10361" s="9"/>
      <c r="E10361" s="9"/>
      <c r="F10361" s="9"/>
      <c r="I10361" s="9"/>
      <c r="K10361" s="9"/>
      <c r="L10361" s="9"/>
      <c r="M10361" s="9"/>
      <c r="O10361" s="9"/>
      <c r="P10361" s="9"/>
      <c r="Q10361" s="9"/>
      <c r="R10361" s="36"/>
      <c r="V10361" s="36"/>
    </row>
    <row r="10362" spans="1:22" x14ac:dyDescent="0.25">
      <c r="A10362" s="86"/>
      <c r="B10362" s="9"/>
      <c r="C10362" s="9"/>
      <c r="D10362" s="9"/>
      <c r="E10362" s="9"/>
      <c r="F10362" s="9"/>
      <c r="I10362" s="9"/>
      <c r="K10362" s="9"/>
      <c r="L10362" s="9"/>
      <c r="M10362" s="9"/>
      <c r="O10362" s="9"/>
      <c r="P10362" s="9"/>
      <c r="Q10362" s="9"/>
      <c r="R10362" s="36"/>
      <c r="V10362" s="36"/>
    </row>
    <row r="10363" spans="1:22" x14ac:dyDescent="0.25">
      <c r="A10363" s="86"/>
      <c r="B10363" s="9"/>
      <c r="C10363" s="9"/>
      <c r="D10363" s="9"/>
      <c r="E10363" s="9"/>
      <c r="F10363" s="9"/>
      <c r="I10363" s="9"/>
      <c r="K10363" s="9"/>
      <c r="L10363" s="9"/>
      <c r="M10363" s="9"/>
      <c r="O10363" s="9"/>
      <c r="P10363" s="9"/>
      <c r="Q10363" s="9"/>
      <c r="R10363" s="36"/>
      <c r="V10363" s="36"/>
    </row>
    <row r="10364" spans="1:22" x14ac:dyDescent="0.25">
      <c r="A10364" s="86"/>
      <c r="B10364" s="9"/>
      <c r="C10364" s="9"/>
      <c r="D10364" s="9"/>
      <c r="E10364" s="9"/>
      <c r="F10364" s="9"/>
      <c r="I10364" s="9"/>
      <c r="K10364" s="9"/>
      <c r="L10364" s="9"/>
      <c r="M10364" s="9"/>
      <c r="O10364" s="9"/>
      <c r="P10364" s="9"/>
      <c r="Q10364" s="9"/>
      <c r="R10364" s="36"/>
      <c r="V10364" s="36"/>
    </row>
    <row r="10365" spans="1:22" x14ac:dyDescent="0.25">
      <c r="A10365" s="86"/>
      <c r="B10365" s="9"/>
      <c r="C10365" s="9"/>
      <c r="D10365" s="9"/>
      <c r="E10365" s="9"/>
      <c r="F10365" s="9"/>
      <c r="I10365" s="9"/>
      <c r="K10365" s="9"/>
      <c r="L10365" s="9"/>
      <c r="M10365" s="9"/>
      <c r="O10365" s="9"/>
      <c r="P10365" s="9"/>
      <c r="Q10365" s="9"/>
      <c r="R10365" s="36"/>
      <c r="V10365" s="36"/>
    </row>
    <row r="10366" spans="1:22" x14ac:dyDescent="0.25">
      <c r="A10366" s="86"/>
      <c r="B10366" s="9"/>
      <c r="C10366" s="9"/>
      <c r="D10366" s="9"/>
      <c r="E10366" s="9"/>
      <c r="F10366" s="9"/>
      <c r="I10366" s="9"/>
      <c r="K10366" s="9"/>
      <c r="L10366" s="9"/>
      <c r="M10366" s="9"/>
      <c r="O10366" s="9"/>
      <c r="P10366" s="9"/>
      <c r="Q10366" s="9"/>
      <c r="R10366" s="36"/>
      <c r="V10366" s="36"/>
    </row>
    <row r="10367" spans="1:22" x14ac:dyDescent="0.25">
      <c r="A10367" s="86"/>
      <c r="B10367" s="9"/>
      <c r="C10367" s="9"/>
      <c r="D10367" s="9"/>
      <c r="E10367" s="9"/>
      <c r="F10367" s="9"/>
      <c r="I10367" s="9"/>
      <c r="K10367" s="9"/>
      <c r="L10367" s="9"/>
      <c r="M10367" s="9"/>
      <c r="O10367" s="9"/>
      <c r="P10367" s="9"/>
      <c r="Q10367" s="9"/>
      <c r="R10367" s="36"/>
      <c r="V10367" s="36"/>
    </row>
    <row r="10368" spans="1:22" x14ac:dyDescent="0.25">
      <c r="A10368" s="86"/>
      <c r="B10368" s="9"/>
      <c r="C10368" s="9"/>
      <c r="D10368" s="9"/>
      <c r="E10368" s="9"/>
      <c r="F10368" s="9"/>
      <c r="I10368" s="9"/>
      <c r="K10368" s="9"/>
      <c r="L10368" s="9"/>
      <c r="M10368" s="9"/>
      <c r="O10368" s="9"/>
      <c r="P10368" s="9"/>
      <c r="Q10368" s="9"/>
      <c r="R10368" s="36"/>
      <c r="V10368" s="36"/>
    </row>
    <row r="10369" spans="1:22" x14ac:dyDescent="0.25">
      <c r="A10369" s="86"/>
      <c r="B10369" s="9"/>
      <c r="C10369" s="9"/>
      <c r="D10369" s="9"/>
      <c r="E10369" s="9"/>
      <c r="F10369" s="9"/>
      <c r="I10369" s="9"/>
      <c r="K10369" s="9"/>
      <c r="L10369" s="9"/>
      <c r="M10369" s="9"/>
      <c r="O10369" s="9"/>
      <c r="P10369" s="9"/>
      <c r="Q10369" s="9"/>
      <c r="R10369" s="36"/>
      <c r="V10369" s="36"/>
    </row>
    <row r="10370" spans="1:22" x14ac:dyDescent="0.25">
      <c r="A10370" s="86"/>
      <c r="B10370" s="9"/>
      <c r="C10370" s="9"/>
      <c r="D10370" s="9"/>
      <c r="E10370" s="9"/>
      <c r="F10370" s="9"/>
      <c r="I10370" s="9"/>
      <c r="K10370" s="9"/>
      <c r="L10370" s="9"/>
      <c r="M10370" s="9"/>
      <c r="O10370" s="9"/>
      <c r="P10370" s="9"/>
      <c r="Q10370" s="9"/>
      <c r="R10370" s="36"/>
      <c r="V10370" s="36"/>
    </row>
    <row r="10371" spans="1:22" x14ac:dyDescent="0.25">
      <c r="A10371" s="86"/>
      <c r="B10371" s="9"/>
      <c r="C10371" s="9"/>
      <c r="D10371" s="9"/>
      <c r="E10371" s="9"/>
      <c r="F10371" s="9"/>
      <c r="I10371" s="9"/>
      <c r="K10371" s="9"/>
      <c r="L10371" s="9"/>
      <c r="M10371" s="9"/>
      <c r="O10371" s="9"/>
      <c r="P10371" s="9"/>
      <c r="Q10371" s="9"/>
      <c r="R10371" s="36"/>
      <c r="V10371" s="36"/>
    </row>
    <row r="10372" spans="1:22" x14ac:dyDescent="0.25">
      <c r="A10372" s="86"/>
      <c r="B10372" s="9"/>
      <c r="C10372" s="9"/>
      <c r="D10372" s="9"/>
      <c r="E10372" s="9"/>
      <c r="F10372" s="9"/>
      <c r="I10372" s="9"/>
      <c r="K10372" s="9"/>
      <c r="L10372" s="9"/>
      <c r="M10372" s="9"/>
      <c r="O10372" s="9"/>
      <c r="P10372" s="9"/>
      <c r="Q10372" s="9"/>
      <c r="R10372" s="36"/>
      <c r="V10372" s="36"/>
    </row>
    <row r="10373" spans="1:22" x14ac:dyDescent="0.25">
      <c r="A10373" s="86"/>
      <c r="B10373" s="9"/>
      <c r="C10373" s="9"/>
      <c r="D10373" s="9"/>
      <c r="E10373" s="9"/>
      <c r="F10373" s="9"/>
      <c r="I10373" s="9"/>
      <c r="K10373" s="9"/>
      <c r="L10373" s="9"/>
      <c r="M10373" s="9"/>
      <c r="O10373" s="9"/>
      <c r="P10373" s="9"/>
      <c r="Q10373" s="9"/>
      <c r="R10373" s="36"/>
      <c r="V10373" s="36"/>
    </row>
    <row r="10374" spans="1:22" x14ac:dyDescent="0.25">
      <c r="A10374" s="86"/>
      <c r="B10374" s="9"/>
      <c r="C10374" s="9"/>
      <c r="D10374" s="9"/>
      <c r="E10374" s="9"/>
      <c r="F10374" s="9"/>
      <c r="I10374" s="9"/>
      <c r="K10374" s="9"/>
      <c r="L10374" s="9"/>
      <c r="M10374" s="9"/>
      <c r="O10374" s="9"/>
      <c r="P10374" s="9"/>
      <c r="Q10374" s="9"/>
      <c r="R10374" s="36"/>
      <c r="V10374" s="36"/>
    </row>
    <row r="10375" spans="1:22" x14ac:dyDescent="0.25">
      <c r="A10375" s="86"/>
      <c r="B10375" s="9"/>
      <c r="C10375" s="9"/>
      <c r="D10375" s="9"/>
      <c r="E10375" s="9"/>
      <c r="F10375" s="9"/>
      <c r="I10375" s="9"/>
      <c r="K10375" s="9"/>
      <c r="L10375" s="9"/>
      <c r="M10375" s="9"/>
      <c r="O10375" s="9"/>
      <c r="P10375" s="9"/>
      <c r="Q10375" s="9"/>
      <c r="R10375" s="36"/>
      <c r="V10375" s="36"/>
    </row>
    <row r="10376" spans="1:22" x14ac:dyDescent="0.25">
      <c r="A10376" s="86"/>
      <c r="B10376" s="9"/>
      <c r="C10376" s="9"/>
      <c r="D10376" s="9"/>
      <c r="E10376" s="9"/>
      <c r="F10376" s="9"/>
      <c r="I10376" s="9"/>
      <c r="K10376" s="9"/>
      <c r="L10376" s="9"/>
      <c r="M10376" s="9"/>
      <c r="O10376" s="9"/>
      <c r="P10376" s="9"/>
      <c r="Q10376" s="9"/>
      <c r="R10376" s="36"/>
      <c r="V10376" s="36"/>
    </row>
    <row r="10377" spans="1:22" x14ac:dyDescent="0.25">
      <c r="A10377" s="86"/>
      <c r="B10377" s="9"/>
      <c r="C10377" s="9"/>
      <c r="D10377" s="9"/>
      <c r="E10377" s="9"/>
      <c r="F10377" s="9"/>
      <c r="I10377" s="9"/>
      <c r="K10377" s="9"/>
      <c r="L10377" s="9"/>
      <c r="M10377" s="9"/>
      <c r="O10377" s="9"/>
      <c r="P10377" s="9"/>
      <c r="Q10377" s="9"/>
      <c r="R10377" s="36"/>
      <c r="V10377" s="36"/>
    </row>
    <row r="10378" spans="1:22" x14ac:dyDescent="0.25">
      <c r="A10378" s="86"/>
      <c r="B10378" s="9"/>
      <c r="C10378" s="9"/>
      <c r="D10378" s="9"/>
      <c r="E10378" s="9"/>
      <c r="F10378" s="9"/>
      <c r="I10378" s="9"/>
      <c r="K10378" s="9"/>
      <c r="L10378" s="9"/>
      <c r="M10378" s="9"/>
      <c r="O10378" s="9"/>
      <c r="P10378" s="9"/>
      <c r="Q10378" s="9"/>
      <c r="R10378" s="36"/>
      <c r="V10378" s="36"/>
    </row>
    <row r="10379" spans="1:22" x14ac:dyDescent="0.25">
      <c r="A10379" s="86"/>
      <c r="B10379" s="9"/>
      <c r="C10379" s="9"/>
      <c r="D10379" s="9"/>
      <c r="E10379" s="9"/>
      <c r="F10379" s="9"/>
      <c r="I10379" s="9"/>
      <c r="K10379" s="9"/>
      <c r="L10379" s="9"/>
      <c r="M10379" s="9"/>
      <c r="O10379" s="9"/>
      <c r="P10379" s="9"/>
      <c r="Q10379" s="9"/>
      <c r="R10379" s="36"/>
      <c r="V10379" s="36"/>
    </row>
    <row r="10380" spans="1:22" x14ac:dyDescent="0.25">
      <c r="A10380" s="86"/>
      <c r="B10380" s="9"/>
      <c r="C10380" s="9"/>
      <c r="D10380" s="9"/>
      <c r="E10380" s="9"/>
      <c r="F10380" s="9"/>
      <c r="I10380" s="9"/>
      <c r="K10380" s="9"/>
      <c r="L10380" s="9"/>
      <c r="M10380" s="9"/>
      <c r="O10380" s="9"/>
      <c r="P10380" s="9"/>
      <c r="Q10380" s="9"/>
      <c r="R10380" s="36"/>
      <c r="V10380" s="36"/>
    </row>
    <row r="10381" spans="1:22" x14ac:dyDescent="0.25">
      <c r="A10381" s="86"/>
      <c r="B10381" s="9"/>
      <c r="C10381" s="9"/>
      <c r="D10381" s="9"/>
      <c r="E10381" s="9"/>
      <c r="F10381" s="9"/>
      <c r="I10381" s="9"/>
      <c r="K10381" s="9"/>
      <c r="L10381" s="9"/>
      <c r="M10381" s="9"/>
      <c r="O10381" s="9"/>
      <c r="P10381" s="9"/>
      <c r="Q10381" s="9"/>
      <c r="R10381" s="36"/>
      <c r="V10381" s="36"/>
    </row>
    <row r="10382" spans="1:22" x14ac:dyDescent="0.25">
      <c r="A10382" s="86"/>
      <c r="B10382" s="9"/>
      <c r="C10382" s="9"/>
      <c r="D10382" s="9"/>
      <c r="E10382" s="9"/>
      <c r="F10382" s="9"/>
      <c r="I10382" s="9"/>
      <c r="K10382" s="9"/>
      <c r="L10382" s="9"/>
      <c r="M10382" s="9"/>
      <c r="O10382" s="9"/>
      <c r="P10382" s="9"/>
      <c r="Q10382" s="9"/>
      <c r="R10382" s="36"/>
      <c r="V10382" s="36"/>
    </row>
    <row r="10383" spans="1:22" x14ac:dyDescent="0.25">
      <c r="A10383" s="86"/>
      <c r="B10383" s="9"/>
      <c r="C10383" s="9"/>
      <c r="D10383" s="9"/>
      <c r="E10383" s="9"/>
      <c r="F10383" s="9"/>
      <c r="I10383" s="9"/>
      <c r="K10383" s="9"/>
      <c r="L10383" s="9"/>
      <c r="M10383" s="9"/>
      <c r="O10383" s="9"/>
      <c r="P10383" s="9"/>
      <c r="Q10383" s="9"/>
      <c r="R10383" s="36"/>
      <c r="V10383" s="36"/>
    </row>
    <row r="10384" spans="1:22" x14ac:dyDescent="0.25">
      <c r="A10384" s="86"/>
      <c r="B10384" s="9"/>
      <c r="C10384" s="9"/>
      <c r="D10384" s="9"/>
      <c r="E10384" s="9"/>
      <c r="F10384" s="9"/>
      <c r="I10384" s="9"/>
      <c r="K10384" s="9"/>
      <c r="L10384" s="9"/>
      <c r="M10384" s="9"/>
      <c r="O10384" s="9"/>
      <c r="P10384" s="9"/>
      <c r="Q10384" s="9"/>
      <c r="R10384" s="36"/>
      <c r="V10384" s="36"/>
    </row>
    <row r="10385" spans="1:22" x14ac:dyDescent="0.25">
      <c r="A10385" s="86"/>
      <c r="B10385" s="9"/>
      <c r="C10385" s="9"/>
      <c r="D10385" s="9"/>
      <c r="E10385" s="9"/>
      <c r="F10385" s="9"/>
      <c r="I10385" s="9"/>
      <c r="K10385" s="9"/>
      <c r="L10385" s="9"/>
      <c r="M10385" s="9"/>
      <c r="O10385" s="9"/>
      <c r="P10385" s="9"/>
      <c r="Q10385" s="9"/>
      <c r="R10385" s="36"/>
      <c r="V10385" s="36"/>
    </row>
    <row r="10386" spans="1:22" x14ac:dyDescent="0.25">
      <c r="A10386" s="86"/>
      <c r="B10386" s="9"/>
      <c r="C10386" s="9"/>
      <c r="D10386" s="9"/>
      <c r="E10386" s="9"/>
      <c r="F10386" s="9"/>
      <c r="I10386" s="9"/>
      <c r="K10386" s="9"/>
      <c r="L10386" s="9"/>
      <c r="M10386" s="9"/>
      <c r="O10386" s="9"/>
      <c r="P10386" s="9"/>
      <c r="Q10386" s="9"/>
      <c r="R10386" s="36"/>
      <c r="V10386" s="36"/>
    </row>
    <row r="10387" spans="1:22" x14ac:dyDescent="0.25">
      <c r="A10387" s="86"/>
      <c r="B10387" s="9"/>
      <c r="C10387" s="9"/>
      <c r="D10387" s="9"/>
      <c r="E10387" s="9"/>
      <c r="F10387" s="9"/>
      <c r="I10387" s="9"/>
      <c r="K10387" s="9"/>
      <c r="L10387" s="9"/>
      <c r="M10387" s="9"/>
      <c r="O10387" s="9"/>
      <c r="P10387" s="9"/>
      <c r="Q10387" s="9"/>
      <c r="R10387" s="36"/>
      <c r="V10387" s="36"/>
    </row>
    <row r="10388" spans="1:22" x14ac:dyDescent="0.25">
      <c r="A10388" s="86"/>
      <c r="B10388" s="9"/>
      <c r="C10388" s="9"/>
      <c r="D10388" s="9"/>
      <c r="E10388" s="9"/>
      <c r="F10388" s="9"/>
      <c r="I10388" s="9"/>
      <c r="K10388" s="9"/>
      <c r="L10388" s="9"/>
      <c r="M10388" s="9"/>
      <c r="O10388" s="9"/>
      <c r="P10388" s="9"/>
      <c r="Q10388" s="9"/>
      <c r="R10388" s="36"/>
      <c r="V10388" s="36"/>
    </row>
    <row r="10389" spans="1:22" x14ac:dyDescent="0.25">
      <c r="A10389" s="86"/>
      <c r="B10389" s="9"/>
      <c r="C10389" s="9"/>
      <c r="D10389" s="9"/>
      <c r="E10389" s="9"/>
      <c r="F10389" s="9"/>
      <c r="I10389" s="9"/>
      <c r="K10389" s="9"/>
      <c r="L10389" s="9"/>
      <c r="M10389" s="9"/>
      <c r="O10389" s="9"/>
      <c r="P10389" s="9"/>
      <c r="Q10389" s="9"/>
      <c r="R10389" s="36"/>
      <c r="V10389" s="36"/>
    </row>
    <row r="10390" spans="1:22" x14ac:dyDescent="0.25">
      <c r="A10390" s="86"/>
      <c r="B10390" s="9"/>
      <c r="C10390" s="9"/>
      <c r="D10390" s="9"/>
      <c r="E10390" s="9"/>
      <c r="F10390" s="9"/>
      <c r="I10390" s="9"/>
      <c r="K10390" s="9"/>
      <c r="L10390" s="9"/>
      <c r="M10390" s="9"/>
      <c r="O10390" s="9"/>
      <c r="P10390" s="9"/>
      <c r="Q10390" s="9"/>
      <c r="R10390" s="36"/>
      <c r="V10390" s="36"/>
    </row>
    <row r="10391" spans="1:22" x14ac:dyDescent="0.25">
      <c r="A10391" s="86"/>
      <c r="B10391" s="9"/>
      <c r="C10391" s="9"/>
      <c r="D10391" s="9"/>
      <c r="E10391" s="9"/>
      <c r="F10391" s="9"/>
      <c r="I10391" s="9"/>
      <c r="K10391" s="9"/>
      <c r="L10391" s="9"/>
      <c r="M10391" s="9"/>
      <c r="O10391" s="9"/>
      <c r="P10391" s="9"/>
      <c r="Q10391" s="9"/>
      <c r="R10391" s="36"/>
      <c r="V10391" s="36"/>
    </row>
    <row r="10392" spans="1:22" x14ac:dyDescent="0.25">
      <c r="A10392" s="86"/>
      <c r="B10392" s="9"/>
      <c r="C10392" s="9"/>
      <c r="D10392" s="9"/>
      <c r="E10392" s="9"/>
      <c r="F10392" s="9"/>
      <c r="I10392" s="9"/>
      <c r="K10392" s="9"/>
      <c r="L10392" s="9"/>
      <c r="M10392" s="9"/>
      <c r="O10392" s="9"/>
      <c r="P10392" s="9"/>
      <c r="Q10392" s="9"/>
      <c r="R10392" s="36"/>
      <c r="V10392" s="36"/>
    </row>
    <row r="10393" spans="1:22" x14ac:dyDescent="0.25">
      <c r="A10393" s="86"/>
      <c r="B10393" s="9"/>
      <c r="C10393" s="9"/>
      <c r="D10393" s="9"/>
      <c r="E10393" s="9"/>
      <c r="F10393" s="9"/>
      <c r="I10393" s="9"/>
      <c r="K10393" s="9"/>
      <c r="L10393" s="9"/>
      <c r="M10393" s="9"/>
      <c r="O10393" s="9"/>
      <c r="P10393" s="9"/>
      <c r="Q10393" s="9"/>
      <c r="R10393" s="36"/>
      <c r="V10393" s="36"/>
    </row>
    <row r="10394" spans="1:22" x14ac:dyDescent="0.25">
      <c r="A10394" s="86"/>
      <c r="B10394" s="9"/>
      <c r="C10394" s="9"/>
      <c r="D10394" s="9"/>
      <c r="E10394" s="9"/>
      <c r="F10394" s="9"/>
      <c r="I10394" s="9"/>
      <c r="K10394" s="9"/>
      <c r="L10394" s="9"/>
      <c r="M10394" s="9"/>
      <c r="O10394" s="9"/>
      <c r="P10394" s="9"/>
      <c r="Q10394" s="9"/>
      <c r="R10394" s="36"/>
      <c r="V10394" s="36"/>
    </row>
    <row r="10395" spans="1:22" x14ac:dyDescent="0.25">
      <c r="A10395" s="86"/>
      <c r="B10395" s="9"/>
      <c r="C10395" s="9"/>
      <c r="D10395" s="9"/>
      <c r="E10395" s="9"/>
      <c r="F10395" s="9"/>
      <c r="I10395" s="9"/>
      <c r="K10395" s="9"/>
      <c r="L10395" s="9"/>
      <c r="M10395" s="9"/>
      <c r="O10395" s="9"/>
      <c r="P10395" s="9"/>
      <c r="Q10395" s="9"/>
      <c r="R10395" s="36"/>
      <c r="V10395" s="36"/>
    </row>
    <row r="10396" spans="1:22" x14ac:dyDescent="0.25">
      <c r="A10396" s="86"/>
      <c r="B10396" s="9"/>
      <c r="C10396" s="9"/>
      <c r="D10396" s="9"/>
      <c r="E10396" s="9"/>
      <c r="F10396" s="9"/>
      <c r="I10396" s="9"/>
      <c r="K10396" s="9"/>
      <c r="L10396" s="9"/>
      <c r="M10396" s="9"/>
      <c r="O10396" s="9"/>
      <c r="P10396" s="9"/>
      <c r="Q10396" s="9"/>
      <c r="R10396" s="36"/>
      <c r="V10396" s="36"/>
    </row>
    <row r="10397" spans="1:22" x14ac:dyDescent="0.25">
      <c r="A10397" s="86"/>
      <c r="B10397" s="9"/>
      <c r="C10397" s="9"/>
      <c r="D10397" s="9"/>
      <c r="E10397" s="9"/>
      <c r="F10397" s="9"/>
      <c r="I10397" s="9"/>
      <c r="K10397" s="9"/>
      <c r="L10397" s="9"/>
      <c r="M10397" s="9"/>
      <c r="O10397" s="9"/>
      <c r="P10397" s="9"/>
      <c r="Q10397" s="9"/>
      <c r="R10397" s="36"/>
      <c r="V10397" s="36"/>
    </row>
    <row r="10398" spans="1:22" x14ac:dyDescent="0.25">
      <c r="A10398" s="86"/>
      <c r="B10398" s="9"/>
      <c r="C10398" s="9"/>
      <c r="D10398" s="9"/>
      <c r="E10398" s="9"/>
      <c r="F10398" s="9"/>
      <c r="I10398" s="9"/>
      <c r="K10398" s="9"/>
      <c r="L10398" s="9"/>
      <c r="M10398" s="9"/>
      <c r="O10398" s="9"/>
      <c r="P10398" s="9"/>
      <c r="Q10398" s="9"/>
      <c r="R10398" s="36"/>
      <c r="V10398" s="36"/>
    </row>
    <row r="10399" spans="1:22" x14ac:dyDescent="0.25">
      <c r="A10399" s="86"/>
      <c r="B10399" s="9"/>
      <c r="C10399" s="9"/>
      <c r="D10399" s="9"/>
      <c r="E10399" s="9"/>
      <c r="F10399" s="9"/>
      <c r="I10399" s="9"/>
      <c r="K10399" s="9"/>
      <c r="L10399" s="9"/>
      <c r="M10399" s="9"/>
      <c r="O10399" s="9"/>
      <c r="P10399" s="9"/>
      <c r="Q10399" s="9"/>
      <c r="R10399" s="36"/>
      <c r="V10399" s="36"/>
    </row>
    <row r="10400" spans="1:22" x14ac:dyDescent="0.25">
      <c r="A10400" s="86"/>
      <c r="B10400" s="9"/>
      <c r="C10400" s="9"/>
      <c r="D10400" s="9"/>
      <c r="E10400" s="9"/>
      <c r="F10400" s="9"/>
      <c r="I10400" s="9"/>
      <c r="K10400" s="9"/>
      <c r="L10400" s="9"/>
      <c r="M10400" s="9"/>
      <c r="O10400" s="9"/>
      <c r="P10400" s="9"/>
      <c r="Q10400" s="9"/>
      <c r="R10400" s="36"/>
      <c r="V10400" s="36"/>
    </row>
    <row r="10401" spans="1:22" x14ac:dyDescent="0.25">
      <c r="A10401" s="86"/>
      <c r="B10401" s="9"/>
      <c r="C10401" s="9"/>
      <c r="D10401" s="9"/>
      <c r="E10401" s="9"/>
      <c r="F10401" s="9"/>
      <c r="I10401" s="9"/>
      <c r="K10401" s="9"/>
      <c r="L10401" s="9"/>
      <c r="M10401" s="9"/>
      <c r="O10401" s="9"/>
      <c r="P10401" s="9"/>
      <c r="Q10401" s="9"/>
      <c r="R10401" s="36"/>
      <c r="V10401" s="36"/>
    </row>
    <row r="10402" spans="1:22" x14ac:dyDescent="0.25">
      <c r="A10402" s="86"/>
      <c r="B10402" s="9"/>
      <c r="C10402" s="9"/>
      <c r="D10402" s="9"/>
      <c r="E10402" s="9"/>
      <c r="F10402" s="9"/>
      <c r="I10402" s="9"/>
      <c r="K10402" s="9"/>
      <c r="L10402" s="9"/>
      <c r="M10402" s="9"/>
      <c r="O10402" s="9"/>
      <c r="P10402" s="9"/>
      <c r="Q10402" s="9"/>
      <c r="R10402" s="36"/>
      <c r="V10402" s="36"/>
    </row>
    <row r="10403" spans="1:22" x14ac:dyDescent="0.25">
      <c r="A10403" s="86"/>
      <c r="B10403" s="9"/>
      <c r="C10403" s="9"/>
      <c r="D10403" s="9"/>
      <c r="E10403" s="9"/>
      <c r="F10403" s="9"/>
      <c r="I10403" s="9"/>
      <c r="K10403" s="9"/>
      <c r="L10403" s="9"/>
      <c r="M10403" s="9"/>
      <c r="O10403" s="9"/>
      <c r="P10403" s="9"/>
      <c r="Q10403" s="9"/>
      <c r="R10403" s="36"/>
      <c r="V10403" s="36"/>
    </row>
    <row r="10404" spans="1:22" x14ac:dyDescent="0.25">
      <c r="A10404" s="86"/>
      <c r="B10404" s="9"/>
      <c r="C10404" s="9"/>
      <c r="D10404" s="9"/>
      <c r="E10404" s="9"/>
      <c r="F10404" s="9"/>
      <c r="I10404" s="9"/>
      <c r="K10404" s="9"/>
      <c r="L10404" s="9"/>
      <c r="M10404" s="9"/>
      <c r="O10404" s="9"/>
      <c r="P10404" s="9"/>
      <c r="Q10404" s="9"/>
      <c r="R10404" s="36"/>
      <c r="V10404" s="36"/>
    </row>
    <row r="10405" spans="1:22" x14ac:dyDescent="0.25">
      <c r="A10405" s="86"/>
      <c r="B10405" s="9"/>
      <c r="C10405" s="9"/>
      <c r="D10405" s="9"/>
      <c r="E10405" s="9"/>
      <c r="F10405" s="9"/>
      <c r="I10405" s="9"/>
      <c r="K10405" s="9"/>
      <c r="L10405" s="9"/>
      <c r="M10405" s="9"/>
      <c r="O10405" s="9"/>
      <c r="P10405" s="9"/>
      <c r="Q10405" s="9"/>
      <c r="R10405" s="36"/>
      <c r="V10405" s="36"/>
    </row>
    <row r="10406" spans="1:22" x14ac:dyDescent="0.25">
      <c r="A10406" s="86"/>
      <c r="B10406" s="9"/>
      <c r="C10406" s="9"/>
      <c r="D10406" s="9"/>
      <c r="E10406" s="9"/>
      <c r="F10406" s="9"/>
      <c r="I10406" s="9"/>
      <c r="K10406" s="9"/>
      <c r="L10406" s="9"/>
      <c r="M10406" s="9"/>
      <c r="O10406" s="9"/>
      <c r="P10406" s="9"/>
      <c r="Q10406" s="9"/>
      <c r="R10406" s="36"/>
      <c r="V10406" s="36"/>
    </row>
    <row r="10407" spans="1:22" x14ac:dyDescent="0.25">
      <c r="A10407" s="86"/>
      <c r="B10407" s="9"/>
      <c r="C10407" s="9"/>
      <c r="D10407" s="9"/>
      <c r="E10407" s="9"/>
      <c r="F10407" s="9"/>
      <c r="I10407" s="9"/>
      <c r="K10407" s="9"/>
      <c r="L10407" s="9"/>
      <c r="M10407" s="9"/>
      <c r="O10407" s="9"/>
      <c r="P10407" s="9"/>
      <c r="Q10407" s="9"/>
      <c r="R10407" s="36"/>
      <c r="V10407" s="36"/>
    </row>
    <row r="10408" spans="1:22" x14ac:dyDescent="0.25">
      <c r="A10408" s="86"/>
      <c r="B10408" s="9"/>
      <c r="C10408" s="9"/>
      <c r="D10408" s="9"/>
      <c r="E10408" s="9"/>
      <c r="F10408" s="9"/>
      <c r="I10408" s="9"/>
      <c r="K10408" s="9"/>
      <c r="L10408" s="9"/>
      <c r="M10408" s="9"/>
      <c r="O10408" s="9"/>
      <c r="P10408" s="9"/>
      <c r="Q10408" s="9"/>
      <c r="R10408" s="36"/>
      <c r="V10408" s="36"/>
    </row>
    <row r="10409" spans="1:22" x14ac:dyDescent="0.25">
      <c r="A10409" s="86"/>
      <c r="B10409" s="9"/>
      <c r="C10409" s="9"/>
      <c r="D10409" s="9"/>
      <c r="E10409" s="9"/>
      <c r="F10409" s="9"/>
      <c r="I10409" s="9"/>
      <c r="K10409" s="9"/>
      <c r="L10409" s="9"/>
      <c r="M10409" s="9"/>
      <c r="O10409" s="9"/>
      <c r="P10409" s="9"/>
      <c r="Q10409" s="9"/>
      <c r="R10409" s="36"/>
      <c r="V10409" s="36"/>
    </row>
    <row r="10410" spans="1:22" x14ac:dyDescent="0.25">
      <c r="A10410" s="86"/>
      <c r="B10410" s="9"/>
      <c r="C10410" s="9"/>
      <c r="D10410" s="9"/>
      <c r="E10410" s="9"/>
      <c r="F10410" s="9"/>
      <c r="I10410" s="9"/>
      <c r="K10410" s="9"/>
      <c r="L10410" s="9"/>
      <c r="M10410" s="9"/>
      <c r="O10410" s="9"/>
      <c r="P10410" s="9"/>
      <c r="Q10410" s="9"/>
      <c r="R10410" s="36"/>
      <c r="V10410" s="36"/>
    </row>
    <row r="10411" spans="1:22" x14ac:dyDescent="0.25">
      <c r="A10411" s="86"/>
      <c r="B10411" s="9"/>
      <c r="C10411" s="9"/>
      <c r="D10411" s="9"/>
      <c r="E10411" s="9"/>
      <c r="F10411" s="9"/>
      <c r="I10411" s="9"/>
      <c r="K10411" s="9"/>
      <c r="L10411" s="9"/>
      <c r="M10411" s="9"/>
      <c r="O10411" s="9"/>
      <c r="P10411" s="9"/>
      <c r="Q10411" s="9"/>
      <c r="R10411" s="36"/>
      <c r="V10411" s="36"/>
    </row>
    <row r="10412" spans="1:22" x14ac:dyDescent="0.25">
      <c r="A10412" s="86"/>
      <c r="B10412" s="9"/>
      <c r="C10412" s="9"/>
      <c r="D10412" s="9"/>
      <c r="E10412" s="9"/>
      <c r="F10412" s="9"/>
      <c r="I10412" s="9"/>
      <c r="K10412" s="9"/>
      <c r="L10412" s="9"/>
      <c r="M10412" s="9"/>
      <c r="O10412" s="9"/>
      <c r="P10412" s="9"/>
      <c r="Q10412" s="9"/>
      <c r="R10412" s="36"/>
      <c r="V10412" s="36"/>
    </row>
    <row r="10413" spans="1:22" x14ac:dyDescent="0.25">
      <c r="A10413" s="86"/>
      <c r="B10413" s="9"/>
      <c r="C10413" s="9"/>
      <c r="D10413" s="9"/>
      <c r="E10413" s="9"/>
      <c r="F10413" s="9"/>
      <c r="I10413" s="9"/>
      <c r="K10413" s="9"/>
      <c r="L10413" s="9"/>
      <c r="M10413" s="9"/>
      <c r="O10413" s="9"/>
      <c r="P10413" s="9"/>
      <c r="Q10413" s="9"/>
      <c r="R10413" s="36"/>
      <c r="V10413" s="36"/>
    </row>
    <row r="10414" spans="1:22" x14ac:dyDescent="0.25">
      <c r="A10414" s="86"/>
      <c r="B10414" s="9"/>
      <c r="C10414" s="9"/>
      <c r="D10414" s="9"/>
      <c r="E10414" s="9"/>
      <c r="F10414" s="9"/>
      <c r="I10414" s="9"/>
      <c r="K10414" s="9"/>
      <c r="L10414" s="9"/>
      <c r="M10414" s="9"/>
      <c r="O10414" s="9"/>
      <c r="P10414" s="9"/>
      <c r="Q10414" s="9"/>
      <c r="R10414" s="36"/>
      <c r="V10414" s="36"/>
    </row>
    <row r="10415" spans="1:22" x14ac:dyDescent="0.25">
      <c r="A10415" s="86"/>
      <c r="B10415" s="9"/>
      <c r="C10415" s="9"/>
      <c r="D10415" s="9"/>
      <c r="E10415" s="9"/>
      <c r="F10415" s="9"/>
      <c r="I10415" s="9"/>
      <c r="K10415" s="9"/>
      <c r="L10415" s="9"/>
      <c r="M10415" s="9"/>
      <c r="O10415" s="9"/>
      <c r="P10415" s="9"/>
      <c r="Q10415" s="9"/>
      <c r="R10415" s="36"/>
      <c r="V10415" s="36"/>
    </row>
    <row r="10416" spans="1:22" x14ac:dyDescent="0.25">
      <c r="A10416" s="86"/>
      <c r="B10416" s="9"/>
      <c r="C10416" s="9"/>
      <c r="D10416" s="9"/>
      <c r="E10416" s="9"/>
      <c r="F10416" s="9"/>
      <c r="I10416" s="9"/>
      <c r="K10416" s="9"/>
      <c r="L10416" s="9"/>
      <c r="M10416" s="9"/>
      <c r="O10416" s="9"/>
      <c r="P10416" s="9"/>
      <c r="Q10416" s="9"/>
      <c r="R10416" s="36"/>
      <c r="V10416" s="36"/>
    </row>
    <row r="10417" spans="1:22" x14ac:dyDescent="0.25">
      <c r="A10417" s="86"/>
      <c r="B10417" s="9"/>
      <c r="C10417" s="9"/>
      <c r="D10417" s="9"/>
      <c r="E10417" s="9"/>
      <c r="F10417" s="9"/>
      <c r="I10417" s="9"/>
      <c r="K10417" s="9"/>
      <c r="L10417" s="9"/>
      <c r="M10417" s="9"/>
      <c r="O10417" s="9"/>
      <c r="P10417" s="9"/>
      <c r="Q10417" s="9"/>
      <c r="R10417" s="36"/>
      <c r="V10417" s="36"/>
    </row>
    <row r="10418" spans="1:22" x14ac:dyDescent="0.25">
      <c r="A10418" s="86"/>
      <c r="B10418" s="9"/>
      <c r="C10418" s="9"/>
      <c r="D10418" s="9"/>
      <c r="E10418" s="9"/>
      <c r="F10418" s="9"/>
      <c r="I10418" s="9"/>
      <c r="K10418" s="9"/>
      <c r="L10418" s="9"/>
      <c r="M10418" s="9"/>
      <c r="O10418" s="9"/>
      <c r="P10418" s="9"/>
      <c r="Q10418" s="9"/>
      <c r="R10418" s="36"/>
      <c r="V10418" s="36"/>
    </row>
    <row r="10419" spans="1:22" x14ac:dyDescent="0.25">
      <c r="A10419" s="86"/>
      <c r="B10419" s="9"/>
      <c r="C10419" s="9"/>
      <c r="D10419" s="9"/>
      <c r="E10419" s="9"/>
      <c r="F10419" s="9"/>
      <c r="I10419" s="9"/>
      <c r="K10419" s="9"/>
      <c r="L10419" s="9"/>
      <c r="M10419" s="9"/>
      <c r="O10419" s="9"/>
      <c r="P10419" s="9"/>
      <c r="Q10419" s="9"/>
      <c r="R10419" s="36"/>
      <c r="V10419" s="36"/>
    </row>
    <row r="10420" spans="1:22" x14ac:dyDescent="0.25">
      <c r="A10420" s="86"/>
      <c r="B10420" s="9"/>
      <c r="C10420" s="9"/>
      <c r="D10420" s="9"/>
      <c r="E10420" s="9"/>
      <c r="F10420" s="9"/>
      <c r="I10420" s="9"/>
      <c r="K10420" s="9"/>
      <c r="L10420" s="9"/>
      <c r="M10420" s="9"/>
      <c r="O10420" s="9"/>
      <c r="P10420" s="9"/>
      <c r="Q10420" s="9"/>
      <c r="R10420" s="36"/>
      <c r="V10420" s="36"/>
    </row>
    <row r="10421" spans="1:22" x14ac:dyDescent="0.25">
      <c r="A10421" s="86"/>
      <c r="B10421" s="9"/>
      <c r="C10421" s="9"/>
      <c r="D10421" s="9"/>
      <c r="E10421" s="9"/>
      <c r="F10421" s="9"/>
      <c r="I10421" s="9"/>
      <c r="K10421" s="9"/>
      <c r="L10421" s="9"/>
      <c r="M10421" s="9"/>
      <c r="O10421" s="9"/>
      <c r="P10421" s="9"/>
      <c r="Q10421" s="9"/>
      <c r="R10421" s="36"/>
      <c r="V10421" s="36"/>
    </row>
    <row r="10422" spans="1:22" x14ac:dyDescent="0.25">
      <c r="A10422" s="86"/>
      <c r="B10422" s="9"/>
      <c r="C10422" s="9"/>
      <c r="D10422" s="9"/>
      <c r="E10422" s="9"/>
      <c r="F10422" s="9"/>
      <c r="I10422" s="9"/>
      <c r="K10422" s="9"/>
      <c r="L10422" s="9"/>
      <c r="M10422" s="9"/>
      <c r="O10422" s="9"/>
      <c r="P10422" s="9"/>
      <c r="Q10422" s="9"/>
      <c r="R10422" s="36"/>
      <c r="V10422" s="36"/>
    </row>
    <row r="10423" spans="1:22" x14ac:dyDescent="0.25">
      <c r="A10423" s="86"/>
      <c r="B10423" s="9"/>
      <c r="C10423" s="9"/>
      <c r="D10423" s="9"/>
      <c r="E10423" s="9"/>
      <c r="F10423" s="9"/>
      <c r="I10423" s="9"/>
      <c r="K10423" s="9"/>
      <c r="L10423" s="9"/>
      <c r="M10423" s="9"/>
      <c r="O10423" s="9"/>
      <c r="P10423" s="9"/>
      <c r="Q10423" s="9"/>
      <c r="R10423" s="36"/>
      <c r="V10423" s="36"/>
    </row>
    <row r="10424" spans="1:22" x14ac:dyDescent="0.25">
      <c r="A10424" s="86"/>
      <c r="B10424" s="9"/>
      <c r="C10424" s="9"/>
      <c r="D10424" s="9"/>
      <c r="E10424" s="9"/>
      <c r="F10424" s="9"/>
      <c r="I10424" s="9"/>
      <c r="K10424" s="9"/>
      <c r="L10424" s="9"/>
      <c r="M10424" s="9"/>
      <c r="O10424" s="9"/>
      <c r="P10424" s="9"/>
      <c r="Q10424" s="9"/>
      <c r="R10424" s="36"/>
      <c r="V10424" s="36"/>
    </row>
    <row r="10425" spans="1:22" x14ac:dyDescent="0.25">
      <c r="A10425" s="86"/>
      <c r="B10425" s="9"/>
      <c r="C10425" s="9"/>
      <c r="D10425" s="9"/>
      <c r="E10425" s="9"/>
      <c r="F10425" s="9"/>
      <c r="I10425" s="9"/>
      <c r="K10425" s="9"/>
      <c r="L10425" s="9"/>
      <c r="M10425" s="9"/>
      <c r="O10425" s="9"/>
      <c r="P10425" s="9"/>
      <c r="Q10425" s="9"/>
      <c r="R10425" s="36"/>
      <c r="V10425" s="36"/>
    </row>
    <row r="10426" spans="1:22" x14ac:dyDescent="0.25">
      <c r="A10426" s="86"/>
      <c r="B10426" s="9"/>
      <c r="C10426" s="9"/>
      <c r="D10426" s="9"/>
      <c r="E10426" s="9"/>
      <c r="F10426" s="9"/>
      <c r="I10426" s="9"/>
      <c r="K10426" s="9"/>
      <c r="L10426" s="9"/>
      <c r="M10426" s="9"/>
      <c r="O10426" s="9"/>
      <c r="P10426" s="9"/>
      <c r="Q10426" s="9"/>
      <c r="R10426" s="36"/>
      <c r="V10426" s="36"/>
    </row>
    <row r="10427" spans="1:22" x14ac:dyDescent="0.25">
      <c r="A10427" s="86"/>
      <c r="B10427" s="9"/>
      <c r="C10427" s="9"/>
      <c r="D10427" s="9"/>
      <c r="E10427" s="9"/>
      <c r="F10427" s="9"/>
      <c r="I10427" s="9"/>
      <c r="K10427" s="9"/>
      <c r="L10427" s="9"/>
      <c r="M10427" s="9"/>
      <c r="O10427" s="9"/>
      <c r="P10427" s="9"/>
      <c r="Q10427" s="9"/>
      <c r="R10427" s="36"/>
      <c r="V10427" s="36"/>
    </row>
    <row r="10428" spans="1:22" x14ac:dyDescent="0.25">
      <c r="A10428" s="86"/>
      <c r="B10428" s="9"/>
      <c r="C10428" s="9"/>
      <c r="D10428" s="9"/>
      <c r="E10428" s="9"/>
      <c r="F10428" s="9"/>
      <c r="I10428" s="9"/>
      <c r="K10428" s="9"/>
      <c r="L10428" s="9"/>
      <c r="M10428" s="9"/>
      <c r="O10428" s="9"/>
      <c r="P10428" s="9"/>
      <c r="Q10428" s="9"/>
      <c r="R10428" s="36"/>
      <c r="V10428" s="36"/>
    </row>
    <row r="10429" spans="1:22" x14ac:dyDescent="0.25">
      <c r="A10429" s="86"/>
      <c r="B10429" s="9"/>
      <c r="C10429" s="9"/>
      <c r="D10429" s="9"/>
      <c r="E10429" s="9"/>
      <c r="F10429" s="9"/>
      <c r="I10429" s="9"/>
      <c r="K10429" s="9"/>
      <c r="L10429" s="9"/>
      <c r="M10429" s="9"/>
      <c r="O10429" s="9"/>
      <c r="P10429" s="9"/>
      <c r="Q10429" s="9"/>
      <c r="R10429" s="36"/>
      <c r="V10429" s="36"/>
    </row>
    <row r="10430" spans="1:22" x14ac:dyDescent="0.25">
      <c r="A10430" s="86"/>
      <c r="B10430" s="9"/>
      <c r="C10430" s="9"/>
      <c r="D10430" s="9"/>
      <c r="E10430" s="9"/>
      <c r="F10430" s="9"/>
      <c r="I10430" s="9"/>
      <c r="K10430" s="9"/>
      <c r="L10430" s="9"/>
      <c r="M10430" s="9"/>
      <c r="O10430" s="9"/>
      <c r="P10430" s="9"/>
      <c r="Q10430" s="9"/>
      <c r="R10430" s="36"/>
      <c r="V10430" s="36"/>
    </row>
    <row r="10431" spans="1:22" x14ac:dyDescent="0.25">
      <c r="A10431" s="86"/>
      <c r="B10431" s="9"/>
      <c r="C10431" s="9"/>
      <c r="D10431" s="9"/>
      <c r="E10431" s="9"/>
      <c r="F10431" s="9"/>
      <c r="I10431" s="9"/>
      <c r="K10431" s="9"/>
      <c r="L10431" s="9"/>
      <c r="M10431" s="9"/>
      <c r="O10431" s="9"/>
      <c r="P10431" s="9"/>
      <c r="Q10431" s="9"/>
      <c r="R10431" s="36"/>
      <c r="V10431" s="36"/>
    </row>
    <row r="10432" spans="1:22" x14ac:dyDescent="0.25">
      <c r="A10432" s="86"/>
      <c r="B10432" s="9"/>
      <c r="C10432" s="9"/>
      <c r="D10432" s="9"/>
      <c r="E10432" s="9"/>
      <c r="F10432" s="9"/>
      <c r="I10432" s="9"/>
      <c r="K10432" s="9"/>
      <c r="L10432" s="9"/>
      <c r="M10432" s="9"/>
      <c r="O10432" s="9"/>
      <c r="P10432" s="9"/>
      <c r="Q10432" s="9"/>
      <c r="R10432" s="36"/>
      <c r="V10432" s="36"/>
    </row>
    <row r="10433" spans="1:22" x14ac:dyDescent="0.25">
      <c r="A10433" s="86"/>
      <c r="B10433" s="9"/>
      <c r="C10433" s="9"/>
      <c r="D10433" s="9"/>
      <c r="E10433" s="9"/>
      <c r="F10433" s="9"/>
      <c r="I10433" s="9"/>
      <c r="K10433" s="9"/>
      <c r="L10433" s="9"/>
      <c r="M10433" s="9"/>
      <c r="O10433" s="9"/>
      <c r="P10433" s="9"/>
      <c r="Q10433" s="9"/>
      <c r="R10433" s="36"/>
      <c r="V10433" s="36"/>
    </row>
    <row r="10434" spans="1:22" x14ac:dyDescent="0.25">
      <c r="A10434" s="86"/>
      <c r="B10434" s="9"/>
      <c r="C10434" s="9"/>
      <c r="D10434" s="9"/>
      <c r="E10434" s="9"/>
      <c r="F10434" s="9"/>
      <c r="I10434" s="9"/>
      <c r="K10434" s="9"/>
      <c r="L10434" s="9"/>
      <c r="M10434" s="9"/>
      <c r="O10434" s="9"/>
      <c r="P10434" s="9"/>
      <c r="Q10434" s="9"/>
      <c r="R10434" s="36"/>
      <c r="V10434" s="36"/>
    </row>
    <row r="10435" spans="1:22" x14ac:dyDescent="0.25">
      <c r="A10435" s="86"/>
      <c r="B10435" s="9"/>
      <c r="C10435" s="9"/>
      <c r="D10435" s="9"/>
      <c r="E10435" s="9"/>
      <c r="F10435" s="9"/>
      <c r="I10435" s="9"/>
      <c r="K10435" s="9"/>
      <c r="L10435" s="9"/>
      <c r="M10435" s="9"/>
      <c r="O10435" s="9"/>
      <c r="P10435" s="9"/>
      <c r="Q10435" s="9"/>
      <c r="R10435" s="36"/>
      <c r="V10435" s="36"/>
    </row>
    <row r="10436" spans="1:22" x14ac:dyDescent="0.25">
      <c r="A10436" s="86"/>
      <c r="B10436" s="9"/>
      <c r="C10436" s="9"/>
      <c r="D10436" s="9"/>
      <c r="E10436" s="9"/>
      <c r="F10436" s="9"/>
      <c r="I10436" s="9"/>
      <c r="K10436" s="9"/>
      <c r="L10436" s="9"/>
      <c r="M10436" s="9"/>
      <c r="O10436" s="9"/>
      <c r="P10436" s="9"/>
      <c r="Q10436" s="9"/>
      <c r="R10436" s="36"/>
      <c r="V10436" s="36"/>
    </row>
    <row r="10437" spans="1:22" x14ac:dyDescent="0.25">
      <c r="A10437" s="86"/>
      <c r="B10437" s="9"/>
      <c r="C10437" s="9"/>
      <c r="D10437" s="9"/>
      <c r="E10437" s="9"/>
      <c r="F10437" s="9"/>
      <c r="I10437" s="9"/>
      <c r="K10437" s="9"/>
      <c r="L10437" s="9"/>
      <c r="M10437" s="9"/>
      <c r="O10437" s="9"/>
      <c r="P10437" s="9"/>
      <c r="Q10437" s="9"/>
      <c r="R10437" s="36"/>
      <c r="V10437" s="36"/>
    </row>
    <row r="10438" spans="1:22" x14ac:dyDescent="0.25">
      <c r="A10438" s="86"/>
      <c r="B10438" s="9"/>
      <c r="C10438" s="9"/>
      <c r="D10438" s="9"/>
      <c r="E10438" s="9"/>
      <c r="F10438" s="9"/>
      <c r="I10438" s="9"/>
      <c r="K10438" s="9"/>
      <c r="L10438" s="9"/>
      <c r="M10438" s="9"/>
      <c r="O10438" s="9"/>
      <c r="P10438" s="9"/>
      <c r="Q10438" s="9"/>
      <c r="R10438" s="36"/>
      <c r="V10438" s="36"/>
    </row>
    <row r="10439" spans="1:22" x14ac:dyDescent="0.25">
      <c r="A10439" s="86"/>
      <c r="B10439" s="9"/>
      <c r="C10439" s="9"/>
      <c r="D10439" s="9"/>
      <c r="E10439" s="9"/>
      <c r="F10439" s="9"/>
      <c r="I10439" s="9"/>
      <c r="K10439" s="9"/>
      <c r="L10439" s="9"/>
      <c r="M10439" s="9"/>
      <c r="O10439" s="9"/>
      <c r="P10439" s="9"/>
      <c r="Q10439" s="9"/>
      <c r="R10439" s="36"/>
      <c r="V10439" s="36"/>
    </row>
    <row r="10440" spans="1:22" x14ac:dyDescent="0.25">
      <c r="A10440" s="86"/>
      <c r="B10440" s="9"/>
      <c r="C10440" s="9"/>
      <c r="D10440" s="9"/>
      <c r="E10440" s="9"/>
      <c r="F10440" s="9"/>
      <c r="I10440" s="9"/>
      <c r="K10440" s="9"/>
      <c r="L10440" s="9"/>
      <c r="M10440" s="9"/>
      <c r="O10440" s="9"/>
      <c r="P10440" s="9"/>
      <c r="Q10440" s="9"/>
      <c r="R10440" s="36"/>
      <c r="V10440" s="36"/>
    </row>
    <row r="10441" spans="1:22" x14ac:dyDescent="0.25">
      <c r="A10441" s="86"/>
      <c r="B10441" s="9"/>
      <c r="C10441" s="9"/>
      <c r="D10441" s="9"/>
      <c r="E10441" s="9"/>
      <c r="F10441" s="9"/>
      <c r="I10441" s="9"/>
      <c r="K10441" s="9"/>
      <c r="L10441" s="9"/>
      <c r="M10441" s="9"/>
      <c r="O10441" s="9"/>
      <c r="P10441" s="9"/>
      <c r="Q10441" s="9"/>
      <c r="R10441" s="36"/>
      <c r="V10441" s="36"/>
    </row>
    <row r="10442" spans="1:22" x14ac:dyDescent="0.25">
      <c r="A10442" s="86"/>
      <c r="B10442" s="9"/>
      <c r="C10442" s="9"/>
      <c r="D10442" s="9"/>
      <c r="E10442" s="9"/>
      <c r="F10442" s="9"/>
      <c r="I10442" s="9"/>
      <c r="K10442" s="9"/>
      <c r="L10442" s="9"/>
      <c r="M10442" s="9"/>
      <c r="O10442" s="9"/>
      <c r="P10442" s="9"/>
      <c r="Q10442" s="9"/>
      <c r="R10442" s="36"/>
      <c r="V10442" s="36"/>
    </row>
    <row r="10443" spans="1:22" x14ac:dyDescent="0.25">
      <c r="A10443" s="86"/>
      <c r="B10443" s="9"/>
      <c r="C10443" s="9"/>
      <c r="D10443" s="9"/>
      <c r="E10443" s="9"/>
      <c r="F10443" s="9"/>
      <c r="I10443" s="9"/>
      <c r="K10443" s="9"/>
      <c r="L10443" s="9"/>
      <c r="M10443" s="9"/>
      <c r="O10443" s="9"/>
      <c r="P10443" s="9"/>
      <c r="Q10443" s="9"/>
      <c r="R10443" s="36"/>
      <c r="V10443" s="36"/>
    </row>
    <row r="10444" spans="1:22" x14ac:dyDescent="0.25">
      <c r="A10444" s="86"/>
      <c r="B10444" s="9"/>
      <c r="C10444" s="9"/>
      <c r="D10444" s="9"/>
      <c r="E10444" s="9"/>
      <c r="F10444" s="9"/>
      <c r="I10444" s="9"/>
      <c r="K10444" s="9"/>
      <c r="L10444" s="9"/>
      <c r="M10444" s="9"/>
      <c r="O10444" s="9"/>
      <c r="P10444" s="9"/>
      <c r="Q10444" s="9"/>
      <c r="R10444" s="36"/>
      <c r="V10444" s="36"/>
    </row>
    <row r="10445" spans="1:22" x14ac:dyDescent="0.25">
      <c r="A10445" s="86"/>
      <c r="B10445" s="9"/>
      <c r="C10445" s="9"/>
      <c r="D10445" s="9"/>
      <c r="E10445" s="9"/>
      <c r="F10445" s="9"/>
      <c r="I10445" s="9"/>
      <c r="K10445" s="9"/>
      <c r="L10445" s="9"/>
      <c r="M10445" s="9"/>
      <c r="O10445" s="9"/>
      <c r="P10445" s="9"/>
      <c r="Q10445" s="9"/>
      <c r="R10445" s="36"/>
      <c r="V10445" s="36"/>
    </row>
    <row r="10446" spans="1:22" x14ac:dyDescent="0.25">
      <c r="A10446" s="86"/>
      <c r="B10446" s="9"/>
      <c r="C10446" s="9"/>
      <c r="D10446" s="9"/>
      <c r="E10446" s="9"/>
      <c r="F10446" s="9"/>
      <c r="I10446" s="9"/>
      <c r="K10446" s="9"/>
      <c r="L10446" s="9"/>
      <c r="M10446" s="9"/>
      <c r="O10446" s="9"/>
      <c r="P10446" s="9"/>
      <c r="Q10446" s="9"/>
      <c r="R10446" s="36"/>
      <c r="V10446" s="36"/>
    </row>
    <row r="10447" spans="1:22" x14ac:dyDescent="0.25">
      <c r="A10447" s="86"/>
      <c r="B10447" s="9"/>
      <c r="C10447" s="9"/>
      <c r="D10447" s="9"/>
      <c r="E10447" s="9"/>
      <c r="F10447" s="9"/>
      <c r="I10447" s="9"/>
      <c r="K10447" s="9"/>
      <c r="L10447" s="9"/>
      <c r="M10447" s="9"/>
      <c r="O10447" s="9"/>
      <c r="P10447" s="9"/>
      <c r="Q10447" s="9"/>
      <c r="R10447" s="36"/>
      <c r="V10447" s="36"/>
    </row>
    <row r="10448" spans="1:22" x14ac:dyDescent="0.25">
      <c r="A10448" s="86"/>
      <c r="B10448" s="9"/>
      <c r="C10448" s="9"/>
      <c r="D10448" s="9"/>
      <c r="E10448" s="9"/>
      <c r="F10448" s="9"/>
      <c r="I10448" s="9"/>
      <c r="K10448" s="9"/>
      <c r="L10448" s="9"/>
      <c r="M10448" s="9"/>
      <c r="O10448" s="9"/>
      <c r="P10448" s="9"/>
      <c r="Q10448" s="9"/>
      <c r="R10448" s="36"/>
      <c r="V10448" s="36"/>
    </row>
    <row r="10449" spans="1:22" x14ac:dyDescent="0.25">
      <c r="A10449" s="86"/>
      <c r="B10449" s="9"/>
      <c r="C10449" s="9"/>
      <c r="D10449" s="9"/>
      <c r="E10449" s="9"/>
      <c r="F10449" s="9"/>
      <c r="I10449" s="9"/>
      <c r="K10449" s="9"/>
      <c r="L10449" s="9"/>
      <c r="M10449" s="9"/>
      <c r="O10449" s="9"/>
      <c r="P10449" s="9"/>
      <c r="Q10449" s="9"/>
      <c r="R10449" s="36"/>
      <c r="V10449" s="36"/>
    </row>
    <row r="10450" spans="1:22" x14ac:dyDescent="0.25">
      <c r="A10450" s="86"/>
      <c r="B10450" s="9"/>
      <c r="C10450" s="9"/>
      <c r="D10450" s="9"/>
      <c r="E10450" s="9"/>
      <c r="F10450" s="9"/>
      <c r="I10450" s="9"/>
      <c r="K10450" s="9"/>
      <c r="L10450" s="9"/>
      <c r="M10450" s="9"/>
      <c r="O10450" s="9"/>
      <c r="P10450" s="9"/>
      <c r="Q10450" s="9"/>
      <c r="R10450" s="36"/>
      <c r="V10450" s="36"/>
    </row>
    <row r="10451" spans="1:22" x14ac:dyDescent="0.25">
      <c r="A10451" s="86"/>
      <c r="B10451" s="9"/>
      <c r="C10451" s="9"/>
      <c r="D10451" s="9"/>
      <c r="E10451" s="9"/>
      <c r="F10451" s="9"/>
      <c r="I10451" s="9"/>
      <c r="K10451" s="9"/>
      <c r="L10451" s="9"/>
      <c r="M10451" s="9"/>
      <c r="O10451" s="9"/>
      <c r="P10451" s="9"/>
      <c r="Q10451" s="9"/>
      <c r="R10451" s="36"/>
      <c r="V10451" s="36"/>
    </row>
    <row r="10452" spans="1:22" x14ac:dyDescent="0.25">
      <c r="A10452" s="86"/>
      <c r="B10452" s="9"/>
      <c r="C10452" s="9"/>
      <c r="D10452" s="9"/>
      <c r="E10452" s="9"/>
      <c r="F10452" s="9"/>
      <c r="I10452" s="9"/>
      <c r="K10452" s="9"/>
      <c r="L10452" s="9"/>
      <c r="M10452" s="9"/>
      <c r="O10452" s="9"/>
      <c r="P10452" s="9"/>
      <c r="Q10452" s="9"/>
      <c r="R10452" s="36"/>
      <c r="V10452" s="36"/>
    </row>
    <row r="10453" spans="1:22" x14ac:dyDescent="0.25">
      <c r="A10453" s="86"/>
      <c r="B10453" s="9"/>
      <c r="C10453" s="9"/>
      <c r="D10453" s="9"/>
      <c r="E10453" s="9"/>
      <c r="F10453" s="9"/>
      <c r="I10453" s="9"/>
      <c r="K10453" s="9"/>
      <c r="L10453" s="9"/>
      <c r="M10453" s="9"/>
      <c r="O10453" s="9"/>
      <c r="P10453" s="9"/>
      <c r="Q10453" s="9"/>
      <c r="R10453" s="36"/>
      <c r="V10453" s="36"/>
    </row>
    <row r="10454" spans="1:22" x14ac:dyDescent="0.25">
      <c r="A10454" s="86"/>
      <c r="B10454" s="9"/>
      <c r="C10454" s="9"/>
      <c r="D10454" s="9"/>
      <c r="E10454" s="9"/>
      <c r="F10454" s="9"/>
      <c r="I10454" s="9"/>
      <c r="K10454" s="9"/>
      <c r="L10454" s="9"/>
      <c r="M10454" s="9"/>
      <c r="O10454" s="9"/>
      <c r="P10454" s="9"/>
      <c r="Q10454" s="9"/>
      <c r="R10454" s="36"/>
      <c r="V10454" s="36"/>
    </row>
    <row r="10455" spans="1:22" x14ac:dyDescent="0.25">
      <c r="A10455" s="86"/>
      <c r="B10455" s="9"/>
      <c r="C10455" s="9"/>
      <c r="D10455" s="9"/>
      <c r="E10455" s="9"/>
      <c r="F10455" s="9"/>
      <c r="I10455" s="9"/>
      <c r="K10455" s="9"/>
      <c r="L10455" s="9"/>
      <c r="M10455" s="9"/>
      <c r="O10455" s="9"/>
      <c r="P10455" s="9"/>
      <c r="Q10455" s="9"/>
      <c r="R10455" s="36"/>
      <c r="V10455" s="36"/>
    </row>
    <row r="10456" spans="1:22" x14ac:dyDescent="0.25">
      <c r="A10456" s="86"/>
      <c r="B10456" s="9"/>
      <c r="C10456" s="9"/>
      <c r="D10456" s="9"/>
      <c r="E10456" s="9"/>
      <c r="F10456" s="9"/>
      <c r="I10456" s="9"/>
      <c r="K10456" s="9"/>
      <c r="L10456" s="9"/>
      <c r="M10456" s="9"/>
      <c r="O10456" s="9"/>
      <c r="P10456" s="9"/>
      <c r="Q10456" s="9"/>
      <c r="R10456" s="36"/>
      <c r="V10456" s="36"/>
    </row>
    <row r="10457" spans="1:22" x14ac:dyDescent="0.25">
      <c r="A10457" s="86"/>
      <c r="B10457" s="9"/>
      <c r="C10457" s="9"/>
      <c r="D10457" s="9"/>
      <c r="E10457" s="9"/>
      <c r="F10457" s="9"/>
      <c r="I10457" s="9"/>
      <c r="K10457" s="9"/>
      <c r="L10457" s="9"/>
      <c r="M10457" s="9"/>
      <c r="O10457" s="9"/>
      <c r="P10457" s="9"/>
      <c r="Q10457" s="9"/>
      <c r="R10457" s="36"/>
      <c r="V10457" s="36"/>
    </row>
    <row r="10458" spans="1:22" x14ac:dyDescent="0.25">
      <c r="A10458" s="86"/>
      <c r="B10458" s="9"/>
      <c r="C10458" s="9"/>
      <c r="D10458" s="9"/>
      <c r="E10458" s="9"/>
      <c r="F10458" s="9"/>
      <c r="I10458" s="9"/>
      <c r="K10458" s="9"/>
      <c r="L10458" s="9"/>
      <c r="M10458" s="9"/>
      <c r="O10458" s="9"/>
      <c r="P10458" s="9"/>
      <c r="Q10458" s="9"/>
      <c r="R10458" s="36"/>
      <c r="V10458" s="36"/>
    </row>
    <row r="10459" spans="1:22" x14ac:dyDescent="0.25">
      <c r="A10459" s="86"/>
      <c r="B10459" s="9"/>
      <c r="C10459" s="9"/>
      <c r="D10459" s="9"/>
      <c r="E10459" s="9"/>
      <c r="F10459" s="9"/>
      <c r="I10459" s="9"/>
      <c r="K10459" s="9"/>
      <c r="L10459" s="9"/>
      <c r="M10459" s="9"/>
      <c r="O10459" s="9"/>
      <c r="P10459" s="9"/>
      <c r="Q10459" s="9"/>
      <c r="R10459" s="36"/>
      <c r="V10459" s="36"/>
    </row>
    <row r="10460" spans="1:22" x14ac:dyDescent="0.25">
      <c r="A10460" s="86"/>
      <c r="B10460" s="9"/>
      <c r="C10460" s="9"/>
      <c r="D10460" s="9"/>
      <c r="E10460" s="9"/>
      <c r="F10460" s="9"/>
      <c r="I10460" s="9"/>
      <c r="K10460" s="9"/>
      <c r="L10460" s="9"/>
      <c r="M10460" s="9"/>
      <c r="O10460" s="9"/>
      <c r="P10460" s="9"/>
      <c r="Q10460" s="9"/>
      <c r="R10460" s="36"/>
      <c r="V10460" s="36"/>
    </row>
    <row r="10461" spans="1:22" x14ac:dyDescent="0.25">
      <c r="A10461" s="86"/>
      <c r="B10461" s="9"/>
      <c r="C10461" s="9"/>
      <c r="D10461" s="9"/>
      <c r="E10461" s="9"/>
      <c r="F10461" s="9"/>
      <c r="I10461" s="9"/>
      <c r="K10461" s="9"/>
      <c r="L10461" s="9"/>
      <c r="M10461" s="9"/>
      <c r="O10461" s="9"/>
      <c r="P10461" s="9"/>
      <c r="Q10461" s="9"/>
      <c r="R10461" s="36"/>
      <c r="V10461" s="36"/>
    </row>
    <row r="10462" spans="1:22" x14ac:dyDescent="0.25">
      <c r="A10462" s="86"/>
      <c r="B10462" s="9"/>
      <c r="C10462" s="9"/>
      <c r="D10462" s="9"/>
      <c r="E10462" s="9"/>
      <c r="F10462" s="9"/>
      <c r="I10462" s="9"/>
      <c r="K10462" s="9"/>
      <c r="L10462" s="9"/>
      <c r="M10462" s="9"/>
      <c r="O10462" s="9"/>
      <c r="P10462" s="9"/>
      <c r="Q10462" s="9"/>
      <c r="R10462" s="36"/>
      <c r="V10462" s="36"/>
    </row>
    <row r="10463" spans="1:22" x14ac:dyDescent="0.25">
      <c r="A10463" s="86"/>
      <c r="B10463" s="9"/>
      <c r="C10463" s="9"/>
      <c r="D10463" s="9"/>
      <c r="E10463" s="9"/>
      <c r="F10463" s="9"/>
      <c r="I10463" s="9"/>
      <c r="K10463" s="9"/>
      <c r="L10463" s="9"/>
      <c r="M10463" s="9"/>
      <c r="O10463" s="9"/>
      <c r="P10463" s="9"/>
      <c r="Q10463" s="9"/>
      <c r="R10463" s="36"/>
      <c r="V10463" s="36"/>
    </row>
    <row r="10464" spans="1:22" x14ac:dyDescent="0.25">
      <c r="A10464" s="86"/>
      <c r="B10464" s="9"/>
      <c r="C10464" s="9"/>
      <c r="D10464" s="9"/>
      <c r="E10464" s="9"/>
      <c r="F10464" s="9"/>
      <c r="I10464" s="9"/>
      <c r="K10464" s="9"/>
      <c r="L10464" s="9"/>
      <c r="M10464" s="9"/>
      <c r="O10464" s="9"/>
      <c r="P10464" s="9"/>
      <c r="Q10464" s="9"/>
      <c r="R10464" s="36"/>
      <c r="V10464" s="36"/>
    </row>
    <row r="10465" spans="1:22" x14ac:dyDescent="0.25">
      <c r="A10465" s="86"/>
      <c r="B10465" s="9"/>
      <c r="C10465" s="9"/>
      <c r="D10465" s="9"/>
      <c r="E10465" s="9"/>
      <c r="F10465" s="9"/>
      <c r="I10465" s="9"/>
      <c r="K10465" s="9"/>
      <c r="L10465" s="9"/>
      <c r="M10465" s="9"/>
      <c r="O10465" s="9"/>
      <c r="P10465" s="9"/>
      <c r="Q10465" s="9"/>
      <c r="R10465" s="36"/>
      <c r="V10465" s="36"/>
    </row>
    <row r="10466" spans="1:22" x14ac:dyDescent="0.25">
      <c r="A10466" s="86"/>
      <c r="B10466" s="9"/>
      <c r="C10466" s="9"/>
      <c r="D10466" s="9"/>
      <c r="E10466" s="9"/>
      <c r="F10466" s="9"/>
      <c r="I10466" s="9"/>
      <c r="K10466" s="9"/>
      <c r="L10466" s="9"/>
      <c r="M10466" s="9"/>
      <c r="O10466" s="9"/>
      <c r="P10466" s="9"/>
      <c r="Q10466" s="9"/>
      <c r="R10466" s="36"/>
      <c r="V10466" s="36"/>
    </row>
    <row r="10467" spans="1:22" x14ac:dyDescent="0.25">
      <c r="A10467" s="86"/>
      <c r="B10467" s="9"/>
      <c r="C10467" s="9"/>
      <c r="D10467" s="9"/>
      <c r="E10467" s="9"/>
      <c r="F10467" s="9"/>
      <c r="I10467" s="9"/>
      <c r="K10467" s="9"/>
      <c r="L10467" s="9"/>
      <c r="M10467" s="9"/>
      <c r="O10467" s="9"/>
      <c r="P10467" s="9"/>
      <c r="Q10467" s="9"/>
      <c r="R10467" s="36"/>
      <c r="V10467" s="36"/>
    </row>
    <row r="10468" spans="1:22" x14ac:dyDescent="0.25">
      <c r="A10468" s="86"/>
      <c r="B10468" s="9"/>
      <c r="C10468" s="9"/>
      <c r="D10468" s="9"/>
      <c r="E10468" s="9"/>
      <c r="F10468" s="9"/>
      <c r="I10468" s="9"/>
      <c r="K10468" s="9"/>
      <c r="L10468" s="9"/>
      <c r="M10468" s="9"/>
      <c r="O10468" s="9"/>
      <c r="P10468" s="9"/>
      <c r="Q10468" s="9"/>
      <c r="R10468" s="36"/>
      <c r="V10468" s="36"/>
    </row>
    <row r="10469" spans="1:22" x14ac:dyDescent="0.25">
      <c r="A10469" s="86"/>
      <c r="B10469" s="9"/>
      <c r="C10469" s="9"/>
      <c r="D10469" s="9"/>
      <c r="E10469" s="9"/>
      <c r="F10469" s="9"/>
      <c r="I10469" s="9"/>
      <c r="K10469" s="9"/>
      <c r="L10469" s="9"/>
      <c r="M10469" s="9"/>
      <c r="O10469" s="9"/>
      <c r="P10469" s="9"/>
      <c r="Q10469" s="9"/>
      <c r="R10469" s="36"/>
      <c r="V10469" s="36"/>
    </row>
    <row r="10470" spans="1:22" x14ac:dyDescent="0.25">
      <c r="A10470" s="86"/>
      <c r="B10470" s="9"/>
      <c r="C10470" s="9"/>
      <c r="D10470" s="9"/>
      <c r="E10470" s="9"/>
      <c r="F10470" s="9"/>
      <c r="I10470" s="9"/>
      <c r="K10470" s="9"/>
      <c r="L10470" s="9"/>
      <c r="M10470" s="9"/>
      <c r="O10470" s="9"/>
      <c r="P10470" s="9"/>
      <c r="Q10470" s="9"/>
      <c r="R10470" s="36"/>
      <c r="V10470" s="36"/>
    </row>
    <row r="10471" spans="1:22" x14ac:dyDescent="0.25">
      <c r="A10471" s="86"/>
      <c r="B10471" s="9"/>
      <c r="C10471" s="9"/>
      <c r="D10471" s="9"/>
      <c r="E10471" s="9"/>
      <c r="F10471" s="9"/>
      <c r="I10471" s="9"/>
      <c r="K10471" s="9"/>
      <c r="L10471" s="9"/>
      <c r="M10471" s="9"/>
      <c r="O10471" s="9"/>
      <c r="P10471" s="9"/>
      <c r="Q10471" s="9"/>
      <c r="R10471" s="36"/>
      <c r="V10471" s="36"/>
    </row>
    <row r="10472" spans="1:22" x14ac:dyDescent="0.25">
      <c r="A10472" s="86"/>
      <c r="B10472" s="9"/>
      <c r="C10472" s="9"/>
      <c r="D10472" s="9"/>
      <c r="E10472" s="9"/>
      <c r="F10472" s="9"/>
      <c r="I10472" s="9"/>
      <c r="K10472" s="9"/>
      <c r="L10472" s="9"/>
      <c r="M10472" s="9"/>
      <c r="O10472" s="9"/>
      <c r="P10472" s="9"/>
      <c r="Q10472" s="9"/>
      <c r="R10472" s="36"/>
      <c r="V10472" s="36"/>
    </row>
    <row r="10473" spans="1:22" x14ac:dyDescent="0.25">
      <c r="A10473" s="86"/>
      <c r="B10473" s="9"/>
      <c r="C10473" s="9"/>
      <c r="D10473" s="9"/>
      <c r="E10473" s="9"/>
      <c r="F10473" s="9"/>
      <c r="I10473" s="9"/>
      <c r="K10473" s="9"/>
      <c r="L10473" s="9"/>
      <c r="M10473" s="9"/>
      <c r="O10473" s="9"/>
      <c r="P10473" s="9"/>
      <c r="Q10473" s="9"/>
      <c r="R10473" s="36"/>
      <c r="V10473" s="36"/>
    </row>
    <row r="10474" spans="1:22" x14ac:dyDescent="0.25">
      <c r="A10474" s="86"/>
      <c r="B10474" s="9"/>
      <c r="C10474" s="9"/>
      <c r="D10474" s="9"/>
      <c r="E10474" s="9"/>
      <c r="F10474" s="9"/>
      <c r="I10474" s="9"/>
      <c r="K10474" s="9"/>
      <c r="L10474" s="9"/>
      <c r="M10474" s="9"/>
      <c r="O10474" s="9"/>
      <c r="P10474" s="9"/>
      <c r="Q10474" s="9"/>
      <c r="R10474" s="36"/>
      <c r="V10474" s="36"/>
    </row>
    <row r="10475" spans="1:22" x14ac:dyDescent="0.25">
      <c r="A10475" s="86"/>
      <c r="B10475" s="9"/>
      <c r="C10475" s="9"/>
      <c r="D10475" s="9"/>
      <c r="E10475" s="9"/>
      <c r="F10475" s="9"/>
      <c r="I10475" s="9"/>
      <c r="K10475" s="9"/>
      <c r="L10475" s="9"/>
      <c r="M10475" s="9"/>
      <c r="O10475" s="9"/>
      <c r="P10475" s="9"/>
      <c r="Q10475" s="9"/>
      <c r="R10475" s="36"/>
      <c r="V10475" s="36"/>
    </row>
    <row r="10476" spans="1:22" x14ac:dyDescent="0.25">
      <c r="A10476" s="86"/>
      <c r="B10476" s="9"/>
      <c r="C10476" s="9"/>
      <c r="D10476" s="9"/>
      <c r="E10476" s="9"/>
      <c r="F10476" s="9"/>
      <c r="I10476" s="9"/>
      <c r="K10476" s="9"/>
      <c r="L10476" s="9"/>
      <c r="M10476" s="9"/>
      <c r="O10476" s="9"/>
      <c r="P10476" s="9"/>
      <c r="Q10476" s="9"/>
      <c r="R10476" s="36"/>
      <c r="V10476" s="36"/>
    </row>
    <row r="10477" spans="1:22" x14ac:dyDescent="0.25">
      <c r="A10477" s="86"/>
      <c r="B10477" s="9"/>
      <c r="C10477" s="9"/>
      <c r="D10477" s="9"/>
      <c r="E10477" s="9"/>
      <c r="F10477" s="9"/>
      <c r="I10477" s="9"/>
      <c r="K10477" s="9"/>
      <c r="L10477" s="9"/>
      <c r="M10477" s="9"/>
      <c r="O10477" s="9"/>
      <c r="P10477" s="9"/>
      <c r="Q10477" s="9"/>
      <c r="R10477" s="36"/>
      <c r="V10477" s="36"/>
    </row>
    <row r="10478" spans="1:22" x14ac:dyDescent="0.25">
      <c r="A10478" s="86"/>
      <c r="B10478" s="9"/>
      <c r="C10478" s="9"/>
      <c r="D10478" s="9"/>
      <c r="E10478" s="9"/>
      <c r="F10478" s="9"/>
      <c r="I10478" s="9"/>
      <c r="K10478" s="9"/>
      <c r="L10478" s="9"/>
      <c r="M10478" s="9"/>
      <c r="O10478" s="9"/>
      <c r="P10478" s="9"/>
      <c r="Q10478" s="9"/>
      <c r="R10478" s="36"/>
      <c r="V10478" s="36"/>
    </row>
    <row r="10479" spans="1:22" x14ac:dyDescent="0.25">
      <c r="A10479" s="86"/>
      <c r="B10479" s="9"/>
      <c r="C10479" s="9"/>
      <c r="D10479" s="9"/>
      <c r="E10479" s="9"/>
      <c r="F10479" s="9"/>
      <c r="I10479" s="9"/>
      <c r="K10479" s="9"/>
      <c r="L10479" s="9"/>
      <c r="M10479" s="9"/>
      <c r="O10479" s="9"/>
      <c r="P10479" s="9"/>
      <c r="Q10479" s="9"/>
      <c r="R10479" s="36"/>
      <c r="V10479" s="36"/>
    </row>
    <row r="10480" spans="1:22" x14ac:dyDescent="0.25">
      <c r="A10480" s="86"/>
      <c r="B10480" s="9"/>
      <c r="C10480" s="9"/>
      <c r="D10480" s="9"/>
      <c r="E10480" s="9"/>
      <c r="F10480" s="9"/>
      <c r="I10480" s="9"/>
      <c r="K10480" s="9"/>
      <c r="L10480" s="9"/>
      <c r="M10480" s="9"/>
      <c r="O10480" s="9"/>
      <c r="P10480" s="9"/>
      <c r="Q10480" s="9"/>
      <c r="R10480" s="36"/>
      <c r="V10480" s="36"/>
    </row>
    <row r="10481" spans="1:22" x14ac:dyDescent="0.25">
      <c r="A10481" s="86"/>
      <c r="B10481" s="9"/>
      <c r="C10481" s="9"/>
      <c r="D10481" s="9"/>
      <c r="E10481" s="9"/>
      <c r="F10481" s="9"/>
      <c r="I10481" s="9"/>
      <c r="K10481" s="9"/>
      <c r="L10481" s="9"/>
      <c r="M10481" s="9"/>
      <c r="O10481" s="9"/>
      <c r="P10481" s="9"/>
      <c r="Q10481" s="9"/>
      <c r="R10481" s="36"/>
      <c r="V10481" s="36"/>
    </row>
    <row r="10482" spans="1:22" x14ac:dyDescent="0.25">
      <c r="A10482" s="86"/>
      <c r="B10482" s="9"/>
      <c r="C10482" s="9"/>
      <c r="D10482" s="9"/>
      <c r="E10482" s="9"/>
      <c r="F10482" s="9"/>
      <c r="I10482" s="9"/>
      <c r="K10482" s="9"/>
      <c r="L10482" s="9"/>
      <c r="M10482" s="9"/>
      <c r="O10482" s="9"/>
      <c r="P10482" s="9"/>
      <c r="Q10482" s="9"/>
      <c r="R10482" s="36"/>
      <c r="V10482" s="36"/>
    </row>
    <row r="10483" spans="1:22" x14ac:dyDescent="0.25">
      <c r="A10483" s="86"/>
      <c r="B10483" s="9"/>
      <c r="C10483" s="9"/>
      <c r="D10483" s="9"/>
      <c r="E10483" s="9"/>
      <c r="F10483" s="9"/>
      <c r="I10483" s="9"/>
      <c r="K10483" s="9"/>
      <c r="L10483" s="9"/>
      <c r="M10483" s="9"/>
      <c r="O10483" s="9"/>
      <c r="P10483" s="9"/>
      <c r="Q10483" s="9"/>
      <c r="R10483" s="36"/>
      <c r="V10483" s="36"/>
    </row>
    <row r="10484" spans="1:22" x14ac:dyDescent="0.25">
      <c r="A10484" s="86"/>
      <c r="B10484" s="9"/>
      <c r="C10484" s="9"/>
      <c r="D10484" s="9"/>
      <c r="E10484" s="9"/>
      <c r="F10484" s="9"/>
      <c r="I10484" s="9"/>
      <c r="K10484" s="9"/>
      <c r="L10484" s="9"/>
      <c r="M10484" s="9"/>
      <c r="O10484" s="9"/>
      <c r="P10484" s="9"/>
      <c r="Q10484" s="9"/>
      <c r="R10484" s="36"/>
      <c r="V10484" s="36"/>
    </row>
    <row r="10485" spans="1:22" x14ac:dyDescent="0.25">
      <c r="A10485" s="86"/>
      <c r="B10485" s="9"/>
      <c r="C10485" s="9"/>
      <c r="D10485" s="9"/>
      <c r="E10485" s="9"/>
      <c r="F10485" s="9"/>
      <c r="I10485" s="9"/>
      <c r="K10485" s="9"/>
      <c r="L10485" s="9"/>
      <c r="M10485" s="9"/>
      <c r="O10485" s="9"/>
      <c r="P10485" s="9"/>
      <c r="Q10485" s="9"/>
      <c r="R10485" s="36"/>
      <c r="V10485" s="36"/>
    </row>
    <row r="10486" spans="1:22" x14ac:dyDescent="0.25">
      <c r="A10486" s="86"/>
      <c r="B10486" s="9"/>
      <c r="C10486" s="9"/>
      <c r="D10486" s="9"/>
      <c r="E10486" s="9"/>
      <c r="F10486" s="9"/>
      <c r="I10486" s="9"/>
      <c r="K10486" s="9"/>
      <c r="L10486" s="9"/>
      <c r="M10486" s="9"/>
      <c r="O10486" s="9"/>
      <c r="P10486" s="9"/>
      <c r="Q10486" s="9"/>
      <c r="R10486" s="36"/>
      <c r="V10486" s="36"/>
    </row>
    <row r="10487" spans="1:22" x14ac:dyDescent="0.25">
      <c r="A10487" s="86"/>
      <c r="B10487" s="9"/>
      <c r="C10487" s="9"/>
      <c r="D10487" s="9"/>
      <c r="E10487" s="9"/>
      <c r="F10487" s="9"/>
      <c r="I10487" s="9"/>
      <c r="K10487" s="9"/>
      <c r="L10487" s="9"/>
      <c r="M10487" s="9"/>
      <c r="O10487" s="9"/>
      <c r="P10487" s="9"/>
      <c r="Q10487" s="9"/>
      <c r="R10487" s="36"/>
      <c r="V10487" s="36"/>
    </row>
    <row r="10488" spans="1:22" x14ac:dyDescent="0.25">
      <c r="A10488" s="86"/>
      <c r="B10488" s="9"/>
      <c r="C10488" s="9"/>
      <c r="D10488" s="9"/>
      <c r="E10488" s="9"/>
      <c r="F10488" s="9"/>
      <c r="I10488" s="9"/>
      <c r="K10488" s="9"/>
      <c r="L10488" s="9"/>
      <c r="M10488" s="9"/>
      <c r="O10488" s="9"/>
      <c r="P10488" s="9"/>
      <c r="Q10488" s="9"/>
      <c r="R10488" s="36"/>
      <c r="V10488" s="36"/>
    </row>
    <row r="10489" spans="1:22" x14ac:dyDescent="0.25">
      <c r="A10489" s="86"/>
      <c r="B10489" s="9"/>
      <c r="C10489" s="9"/>
      <c r="D10489" s="9"/>
      <c r="E10489" s="9"/>
      <c r="F10489" s="9"/>
      <c r="I10489" s="9"/>
      <c r="K10489" s="9"/>
      <c r="L10489" s="9"/>
      <c r="M10489" s="9"/>
      <c r="O10489" s="9"/>
      <c r="P10489" s="9"/>
      <c r="Q10489" s="9"/>
      <c r="R10489" s="36"/>
      <c r="V10489" s="36"/>
    </row>
    <row r="10490" spans="1:22" x14ac:dyDescent="0.25">
      <c r="A10490" s="86"/>
      <c r="B10490" s="9"/>
      <c r="C10490" s="9"/>
      <c r="D10490" s="9"/>
      <c r="E10490" s="9"/>
      <c r="F10490" s="9"/>
      <c r="I10490" s="9"/>
      <c r="K10490" s="9"/>
      <c r="L10490" s="9"/>
      <c r="M10490" s="9"/>
      <c r="O10490" s="9"/>
      <c r="P10490" s="9"/>
      <c r="Q10490" s="9"/>
      <c r="R10490" s="36"/>
      <c r="V10490" s="36"/>
    </row>
    <row r="10491" spans="1:22" x14ac:dyDescent="0.25">
      <c r="A10491" s="86"/>
      <c r="B10491" s="9"/>
      <c r="C10491" s="9"/>
      <c r="D10491" s="9"/>
      <c r="E10491" s="9"/>
      <c r="F10491" s="9"/>
      <c r="I10491" s="9"/>
      <c r="K10491" s="9"/>
      <c r="L10491" s="9"/>
      <c r="M10491" s="9"/>
      <c r="O10491" s="9"/>
      <c r="P10491" s="9"/>
      <c r="Q10491" s="9"/>
      <c r="R10491" s="36"/>
      <c r="V10491" s="36"/>
    </row>
    <row r="10492" spans="1:22" x14ac:dyDescent="0.25">
      <c r="A10492" s="86"/>
      <c r="B10492" s="9"/>
      <c r="C10492" s="9"/>
      <c r="D10492" s="9"/>
      <c r="E10492" s="9"/>
      <c r="F10492" s="9"/>
      <c r="I10492" s="9"/>
      <c r="K10492" s="9"/>
      <c r="L10492" s="9"/>
      <c r="M10492" s="9"/>
      <c r="O10492" s="9"/>
      <c r="P10492" s="9"/>
      <c r="Q10492" s="9"/>
      <c r="R10492" s="36"/>
      <c r="V10492" s="36"/>
    </row>
    <row r="10493" spans="1:22" x14ac:dyDescent="0.25">
      <c r="A10493" s="86"/>
      <c r="B10493" s="9"/>
      <c r="C10493" s="9"/>
      <c r="D10493" s="9"/>
      <c r="E10493" s="9"/>
      <c r="F10493" s="9"/>
      <c r="I10493" s="9"/>
      <c r="K10493" s="9"/>
      <c r="L10493" s="9"/>
      <c r="M10493" s="9"/>
      <c r="O10493" s="9"/>
      <c r="P10493" s="9"/>
      <c r="Q10493" s="9"/>
      <c r="R10493" s="36"/>
      <c r="V10493" s="36"/>
    </row>
    <row r="10494" spans="1:22" x14ac:dyDescent="0.25">
      <c r="A10494" s="86"/>
      <c r="B10494" s="9"/>
      <c r="C10494" s="9"/>
      <c r="D10494" s="9"/>
      <c r="E10494" s="9"/>
      <c r="F10494" s="9"/>
      <c r="I10494" s="9"/>
      <c r="K10494" s="9"/>
      <c r="L10494" s="9"/>
      <c r="M10494" s="9"/>
      <c r="O10494" s="9"/>
      <c r="P10494" s="9"/>
      <c r="Q10494" s="9"/>
      <c r="R10494" s="36"/>
      <c r="V10494" s="36"/>
    </row>
    <row r="10495" spans="1:22" x14ac:dyDescent="0.25">
      <c r="A10495" s="86"/>
      <c r="B10495" s="9"/>
      <c r="C10495" s="9"/>
      <c r="D10495" s="9"/>
      <c r="E10495" s="9"/>
      <c r="F10495" s="9"/>
      <c r="I10495" s="9"/>
      <c r="K10495" s="9"/>
      <c r="L10495" s="9"/>
      <c r="M10495" s="9"/>
      <c r="O10495" s="9"/>
      <c r="P10495" s="9"/>
      <c r="Q10495" s="9"/>
      <c r="R10495" s="36"/>
      <c r="V10495" s="36"/>
    </row>
    <row r="10496" spans="1:22" x14ac:dyDescent="0.25">
      <c r="A10496" s="86"/>
      <c r="B10496" s="9"/>
      <c r="C10496" s="9"/>
      <c r="D10496" s="9"/>
      <c r="E10496" s="9"/>
      <c r="F10496" s="9"/>
      <c r="I10496" s="9"/>
      <c r="K10496" s="9"/>
      <c r="L10496" s="9"/>
      <c r="M10496" s="9"/>
      <c r="O10496" s="9"/>
      <c r="P10496" s="9"/>
      <c r="Q10496" s="9"/>
      <c r="R10496" s="36"/>
      <c r="V10496" s="36"/>
    </row>
    <row r="10497" spans="1:22" x14ac:dyDescent="0.25">
      <c r="A10497" s="86"/>
      <c r="B10497" s="9"/>
      <c r="C10497" s="9"/>
      <c r="D10497" s="9"/>
      <c r="E10497" s="9"/>
      <c r="F10497" s="9"/>
      <c r="I10497" s="9"/>
      <c r="K10497" s="9"/>
      <c r="L10497" s="9"/>
      <c r="M10497" s="9"/>
      <c r="O10497" s="9"/>
      <c r="P10497" s="9"/>
      <c r="Q10497" s="9"/>
      <c r="R10497" s="36"/>
      <c r="V10497" s="36"/>
    </row>
    <row r="10498" spans="1:22" x14ac:dyDescent="0.25">
      <c r="A10498" s="86"/>
      <c r="B10498" s="9"/>
      <c r="C10498" s="9"/>
      <c r="D10498" s="9"/>
      <c r="E10498" s="9"/>
      <c r="F10498" s="9"/>
      <c r="I10498" s="9"/>
      <c r="K10498" s="9"/>
      <c r="L10498" s="9"/>
      <c r="M10498" s="9"/>
      <c r="O10498" s="9"/>
      <c r="P10498" s="9"/>
      <c r="Q10498" s="9"/>
      <c r="R10498" s="36"/>
      <c r="V10498" s="36"/>
    </row>
    <row r="10499" spans="1:22" x14ac:dyDescent="0.25">
      <c r="A10499" s="86"/>
      <c r="B10499" s="9"/>
      <c r="C10499" s="9"/>
      <c r="D10499" s="9"/>
      <c r="E10499" s="9"/>
      <c r="F10499" s="9"/>
      <c r="I10499" s="9"/>
      <c r="K10499" s="9"/>
      <c r="L10499" s="9"/>
      <c r="M10499" s="9"/>
      <c r="O10499" s="9"/>
      <c r="P10499" s="9"/>
      <c r="Q10499" s="9"/>
      <c r="R10499" s="36"/>
      <c r="V10499" s="36"/>
    </row>
    <row r="10500" spans="1:22" x14ac:dyDescent="0.25">
      <c r="A10500" s="86"/>
      <c r="B10500" s="9"/>
      <c r="C10500" s="9"/>
      <c r="D10500" s="9"/>
      <c r="E10500" s="9"/>
      <c r="F10500" s="9"/>
      <c r="I10500" s="9"/>
      <c r="K10500" s="9"/>
      <c r="L10500" s="9"/>
      <c r="M10500" s="9"/>
      <c r="O10500" s="9"/>
      <c r="P10500" s="9"/>
      <c r="Q10500" s="9"/>
      <c r="R10500" s="36"/>
      <c r="V10500" s="36"/>
    </row>
    <row r="10501" spans="1:22" x14ac:dyDescent="0.25">
      <c r="A10501" s="86"/>
      <c r="B10501" s="9"/>
      <c r="C10501" s="9"/>
      <c r="D10501" s="9"/>
      <c r="E10501" s="9"/>
      <c r="F10501" s="9"/>
      <c r="I10501" s="9"/>
      <c r="K10501" s="9"/>
      <c r="L10501" s="9"/>
      <c r="M10501" s="9"/>
      <c r="O10501" s="9"/>
      <c r="P10501" s="9"/>
      <c r="Q10501" s="9"/>
      <c r="R10501" s="36"/>
      <c r="V10501" s="36"/>
    </row>
    <row r="10502" spans="1:22" x14ac:dyDescent="0.25">
      <c r="A10502" s="86"/>
      <c r="B10502" s="9"/>
      <c r="C10502" s="9"/>
      <c r="D10502" s="9"/>
      <c r="E10502" s="9"/>
      <c r="F10502" s="9"/>
      <c r="I10502" s="9"/>
      <c r="K10502" s="9"/>
      <c r="L10502" s="9"/>
      <c r="M10502" s="9"/>
      <c r="O10502" s="9"/>
      <c r="P10502" s="9"/>
      <c r="Q10502" s="9"/>
      <c r="R10502" s="36"/>
      <c r="V10502" s="36"/>
    </row>
    <row r="10503" spans="1:22" x14ac:dyDescent="0.25">
      <c r="A10503" s="86"/>
      <c r="B10503" s="9"/>
      <c r="C10503" s="9"/>
      <c r="D10503" s="9"/>
      <c r="E10503" s="9"/>
      <c r="F10503" s="9"/>
      <c r="I10503" s="9"/>
      <c r="K10503" s="9"/>
      <c r="L10503" s="9"/>
      <c r="M10503" s="9"/>
      <c r="O10503" s="9"/>
      <c r="P10503" s="9"/>
      <c r="Q10503" s="9"/>
      <c r="R10503" s="36"/>
      <c r="V10503" s="36"/>
    </row>
    <row r="10504" spans="1:22" x14ac:dyDescent="0.25">
      <c r="A10504" s="86"/>
      <c r="B10504" s="9"/>
      <c r="C10504" s="9"/>
      <c r="D10504" s="9"/>
      <c r="E10504" s="9"/>
      <c r="F10504" s="9"/>
      <c r="I10504" s="9"/>
      <c r="K10504" s="9"/>
      <c r="L10504" s="9"/>
      <c r="M10504" s="9"/>
      <c r="O10504" s="9"/>
      <c r="P10504" s="9"/>
      <c r="Q10504" s="9"/>
      <c r="R10504" s="36"/>
      <c r="V10504" s="36"/>
    </row>
    <row r="10505" spans="1:22" x14ac:dyDescent="0.25">
      <c r="A10505" s="86"/>
      <c r="B10505" s="9"/>
      <c r="C10505" s="9"/>
      <c r="D10505" s="9"/>
      <c r="E10505" s="9"/>
      <c r="F10505" s="9"/>
      <c r="I10505" s="9"/>
      <c r="K10505" s="9"/>
      <c r="L10505" s="9"/>
      <c r="M10505" s="9"/>
      <c r="O10505" s="9"/>
      <c r="P10505" s="9"/>
      <c r="Q10505" s="9"/>
      <c r="R10505" s="36"/>
      <c r="V10505" s="36"/>
    </row>
    <row r="10506" spans="1:22" x14ac:dyDescent="0.25">
      <c r="A10506" s="86"/>
      <c r="B10506" s="9"/>
      <c r="C10506" s="9"/>
      <c r="D10506" s="9"/>
      <c r="E10506" s="9"/>
      <c r="F10506" s="9"/>
      <c r="I10506" s="9"/>
      <c r="K10506" s="9"/>
      <c r="L10506" s="9"/>
      <c r="M10506" s="9"/>
      <c r="O10506" s="9"/>
      <c r="P10506" s="9"/>
      <c r="Q10506" s="9"/>
      <c r="R10506" s="36"/>
      <c r="V10506" s="36"/>
    </row>
    <row r="10507" spans="1:22" x14ac:dyDescent="0.25">
      <c r="A10507" s="86"/>
      <c r="B10507" s="9"/>
      <c r="C10507" s="9"/>
      <c r="D10507" s="9"/>
      <c r="E10507" s="9"/>
      <c r="F10507" s="9"/>
      <c r="I10507" s="9"/>
      <c r="K10507" s="9"/>
      <c r="L10507" s="9"/>
      <c r="M10507" s="9"/>
      <c r="O10507" s="9"/>
      <c r="P10507" s="9"/>
      <c r="Q10507" s="9"/>
      <c r="R10507" s="36"/>
      <c r="V10507" s="36"/>
    </row>
    <row r="10508" spans="1:22" x14ac:dyDescent="0.25">
      <c r="A10508" s="86"/>
      <c r="B10508" s="9"/>
      <c r="C10508" s="9"/>
      <c r="D10508" s="9"/>
      <c r="E10508" s="9"/>
      <c r="F10508" s="9"/>
      <c r="I10508" s="9"/>
      <c r="K10508" s="9"/>
      <c r="L10508" s="9"/>
      <c r="M10508" s="9"/>
      <c r="O10508" s="9"/>
      <c r="P10508" s="9"/>
      <c r="Q10508" s="9"/>
      <c r="R10508" s="36"/>
      <c r="V10508" s="36"/>
    </row>
    <row r="10509" spans="1:22" x14ac:dyDescent="0.25">
      <c r="A10509" s="86"/>
      <c r="B10509" s="9"/>
      <c r="C10509" s="9"/>
      <c r="D10509" s="9"/>
      <c r="E10509" s="9"/>
      <c r="F10509" s="9"/>
      <c r="I10509" s="9"/>
      <c r="K10509" s="9"/>
      <c r="L10509" s="9"/>
      <c r="M10509" s="9"/>
      <c r="O10509" s="9"/>
      <c r="P10509" s="9"/>
      <c r="Q10509" s="9"/>
      <c r="R10509" s="36"/>
      <c r="V10509" s="36"/>
    </row>
    <row r="10510" spans="1:22" x14ac:dyDescent="0.25">
      <c r="A10510" s="86"/>
      <c r="B10510" s="9"/>
      <c r="C10510" s="9"/>
      <c r="D10510" s="9"/>
      <c r="E10510" s="9"/>
      <c r="F10510" s="9"/>
      <c r="I10510" s="9"/>
      <c r="K10510" s="9"/>
      <c r="L10510" s="9"/>
      <c r="M10510" s="9"/>
      <c r="O10510" s="9"/>
      <c r="P10510" s="9"/>
      <c r="Q10510" s="9"/>
      <c r="R10510" s="36"/>
      <c r="V10510" s="36"/>
    </row>
    <row r="10511" spans="1:22" x14ac:dyDescent="0.25">
      <c r="A10511" s="86"/>
      <c r="B10511" s="9"/>
      <c r="C10511" s="9"/>
      <c r="D10511" s="9"/>
      <c r="E10511" s="9"/>
      <c r="F10511" s="9"/>
      <c r="I10511" s="9"/>
      <c r="K10511" s="9"/>
      <c r="L10511" s="9"/>
      <c r="M10511" s="9"/>
      <c r="O10511" s="9"/>
      <c r="P10511" s="9"/>
      <c r="Q10511" s="9"/>
      <c r="R10511" s="36"/>
      <c r="V10511" s="36"/>
    </row>
    <row r="10512" spans="1:22" x14ac:dyDescent="0.25">
      <c r="A10512" s="86"/>
      <c r="B10512" s="9"/>
      <c r="C10512" s="9"/>
      <c r="D10512" s="9"/>
      <c r="E10512" s="9"/>
      <c r="F10512" s="9"/>
      <c r="I10512" s="9"/>
      <c r="K10512" s="9"/>
      <c r="L10512" s="9"/>
      <c r="M10512" s="9"/>
      <c r="O10512" s="9"/>
      <c r="P10512" s="9"/>
      <c r="Q10512" s="9"/>
      <c r="R10512" s="36"/>
      <c r="V10512" s="36"/>
    </row>
    <row r="10513" spans="1:22" x14ac:dyDescent="0.25">
      <c r="A10513" s="86"/>
      <c r="B10513" s="9"/>
      <c r="C10513" s="9"/>
      <c r="D10513" s="9"/>
      <c r="E10513" s="9"/>
      <c r="F10513" s="9"/>
      <c r="I10513" s="9"/>
      <c r="K10513" s="9"/>
      <c r="L10513" s="9"/>
      <c r="M10513" s="9"/>
      <c r="O10513" s="9"/>
      <c r="P10513" s="9"/>
      <c r="Q10513" s="9"/>
      <c r="R10513" s="36"/>
      <c r="V10513" s="36"/>
    </row>
    <row r="10514" spans="1:22" x14ac:dyDescent="0.25">
      <c r="A10514" s="86"/>
      <c r="B10514" s="9"/>
      <c r="C10514" s="9"/>
      <c r="D10514" s="9"/>
      <c r="E10514" s="9"/>
      <c r="F10514" s="9"/>
      <c r="I10514" s="9"/>
      <c r="K10514" s="9"/>
      <c r="L10514" s="9"/>
      <c r="M10514" s="9"/>
      <c r="O10514" s="9"/>
      <c r="P10514" s="9"/>
      <c r="Q10514" s="9"/>
      <c r="R10514" s="36"/>
      <c r="V10514" s="36"/>
    </row>
    <row r="10515" spans="1:22" x14ac:dyDescent="0.25">
      <c r="A10515" s="86"/>
      <c r="B10515" s="9"/>
      <c r="C10515" s="9"/>
      <c r="D10515" s="9"/>
      <c r="E10515" s="9"/>
      <c r="F10515" s="9"/>
      <c r="I10515" s="9"/>
      <c r="K10515" s="9"/>
      <c r="L10515" s="9"/>
      <c r="M10515" s="9"/>
      <c r="O10515" s="9"/>
      <c r="P10515" s="9"/>
      <c r="Q10515" s="9"/>
      <c r="R10515" s="36"/>
      <c r="V10515" s="36"/>
    </row>
    <row r="10516" spans="1:22" x14ac:dyDescent="0.25">
      <c r="A10516" s="86"/>
      <c r="B10516" s="9"/>
      <c r="C10516" s="9"/>
      <c r="D10516" s="9"/>
      <c r="E10516" s="9"/>
      <c r="F10516" s="9"/>
      <c r="I10516" s="9"/>
      <c r="K10516" s="9"/>
      <c r="L10516" s="9"/>
      <c r="M10516" s="9"/>
      <c r="O10516" s="9"/>
      <c r="P10516" s="9"/>
      <c r="Q10516" s="9"/>
      <c r="R10516" s="36"/>
      <c r="V10516" s="36"/>
    </row>
    <row r="10517" spans="1:22" x14ac:dyDescent="0.25">
      <c r="A10517" s="86"/>
      <c r="B10517" s="9"/>
      <c r="C10517" s="9"/>
      <c r="D10517" s="9"/>
      <c r="E10517" s="9"/>
      <c r="F10517" s="9"/>
      <c r="I10517" s="9"/>
      <c r="K10517" s="9"/>
      <c r="L10517" s="9"/>
      <c r="M10517" s="9"/>
      <c r="O10517" s="9"/>
      <c r="P10517" s="9"/>
      <c r="Q10517" s="9"/>
      <c r="R10517" s="36"/>
      <c r="V10517" s="36"/>
    </row>
    <row r="10518" spans="1:22" x14ac:dyDescent="0.25">
      <c r="A10518" s="86"/>
      <c r="B10518" s="9"/>
      <c r="C10518" s="9"/>
      <c r="D10518" s="9"/>
      <c r="E10518" s="9"/>
      <c r="F10518" s="9"/>
      <c r="I10518" s="9"/>
      <c r="K10518" s="9"/>
      <c r="L10518" s="9"/>
      <c r="M10518" s="9"/>
      <c r="O10518" s="9"/>
      <c r="P10518" s="9"/>
      <c r="Q10518" s="9"/>
      <c r="R10518" s="36"/>
      <c r="V10518" s="36"/>
    </row>
    <row r="10519" spans="1:22" x14ac:dyDescent="0.25">
      <c r="A10519" s="86"/>
      <c r="B10519" s="9"/>
      <c r="C10519" s="9"/>
      <c r="D10519" s="9"/>
      <c r="E10519" s="9"/>
      <c r="F10519" s="9"/>
      <c r="I10519" s="9"/>
      <c r="K10519" s="9"/>
      <c r="L10519" s="9"/>
      <c r="M10519" s="9"/>
      <c r="O10519" s="9"/>
      <c r="P10519" s="9"/>
      <c r="Q10519" s="9"/>
      <c r="R10519" s="36"/>
      <c r="V10519" s="36"/>
    </row>
    <row r="10520" spans="1:22" x14ac:dyDescent="0.25">
      <c r="A10520" s="86"/>
      <c r="B10520" s="9"/>
      <c r="C10520" s="9"/>
      <c r="D10520" s="9"/>
      <c r="E10520" s="9"/>
      <c r="F10520" s="9"/>
      <c r="I10520" s="9"/>
      <c r="K10520" s="9"/>
      <c r="L10520" s="9"/>
      <c r="M10520" s="9"/>
      <c r="O10520" s="9"/>
      <c r="P10520" s="9"/>
      <c r="Q10520" s="9"/>
      <c r="R10520" s="36"/>
      <c r="V10520" s="36"/>
    </row>
    <row r="10521" spans="1:22" x14ac:dyDescent="0.25">
      <c r="A10521" s="86"/>
      <c r="B10521" s="9"/>
      <c r="C10521" s="9"/>
      <c r="D10521" s="9"/>
      <c r="E10521" s="9"/>
      <c r="F10521" s="9"/>
      <c r="I10521" s="9"/>
      <c r="K10521" s="9"/>
      <c r="L10521" s="9"/>
      <c r="M10521" s="9"/>
      <c r="O10521" s="9"/>
      <c r="P10521" s="9"/>
      <c r="Q10521" s="9"/>
      <c r="R10521" s="36"/>
      <c r="V10521" s="36"/>
    </row>
    <row r="10522" spans="1:22" x14ac:dyDescent="0.25">
      <c r="A10522" s="86"/>
      <c r="B10522" s="9"/>
      <c r="C10522" s="9"/>
      <c r="D10522" s="9"/>
      <c r="E10522" s="9"/>
      <c r="F10522" s="9"/>
      <c r="I10522" s="9"/>
      <c r="K10522" s="9"/>
      <c r="L10522" s="9"/>
      <c r="M10522" s="9"/>
      <c r="O10522" s="9"/>
      <c r="P10522" s="9"/>
      <c r="Q10522" s="9"/>
      <c r="R10522" s="36"/>
      <c r="V10522" s="36"/>
    </row>
    <row r="10523" spans="1:22" x14ac:dyDescent="0.25">
      <c r="A10523" s="86"/>
      <c r="B10523" s="9"/>
      <c r="C10523" s="9"/>
      <c r="D10523" s="9"/>
      <c r="E10523" s="9"/>
      <c r="F10523" s="9"/>
      <c r="I10523" s="9"/>
      <c r="K10523" s="9"/>
      <c r="L10523" s="9"/>
      <c r="M10523" s="9"/>
      <c r="O10523" s="9"/>
      <c r="P10523" s="9"/>
      <c r="Q10523" s="9"/>
      <c r="R10523" s="36"/>
      <c r="V10523" s="36"/>
    </row>
    <row r="10524" spans="1:22" x14ac:dyDescent="0.25">
      <c r="A10524" s="86"/>
      <c r="B10524" s="9"/>
      <c r="C10524" s="9"/>
      <c r="D10524" s="9"/>
      <c r="E10524" s="9"/>
      <c r="F10524" s="9"/>
      <c r="I10524" s="9"/>
      <c r="K10524" s="9"/>
      <c r="L10524" s="9"/>
      <c r="M10524" s="9"/>
      <c r="O10524" s="9"/>
      <c r="P10524" s="9"/>
      <c r="Q10524" s="9"/>
      <c r="R10524" s="36"/>
      <c r="V10524" s="36"/>
    </row>
    <row r="10525" spans="1:22" x14ac:dyDescent="0.25">
      <c r="A10525" s="86"/>
      <c r="B10525" s="9"/>
      <c r="C10525" s="9"/>
      <c r="D10525" s="9"/>
      <c r="E10525" s="9"/>
      <c r="F10525" s="9"/>
      <c r="I10525" s="9"/>
      <c r="K10525" s="9"/>
      <c r="L10525" s="9"/>
      <c r="M10525" s="9"/>
      <c r="O10525" s="9"/>
      <c r="P10525" s="9"/>
      <c r="Q10525" s="9"/>
      <c r="R10525" s="36"/>
      <c r="V10525" s="36"/>
    </row>
    <row r="10526" spans="1:22" x14ac:dyDescent="0.25">
      <c r="A10526" s="86"/>
      <c r="B10526" s="9"/>
      <c r="C10526" s="9"/>
      <c r="D10526" s="9"/>
      <c r="E10526" s="9"/>
      <c r="F10526" s="9"/>
      <c r="I10526" s="9"/>
      <c r="K10526" s="9"/>
      <c r="L10526" s="9"/>
      <c r="M10526" s="9"/>
      <c r="O10526" s="9"/>
      <c r="P10526" s="9"/>
      <c r="Q10526" s="9"/>
      <c r="R10526" s="36"/>
      <c r="V10526" s="36"/>
    </row>
    <row r="10527" spans="1:22" x14ac:dyDescent="0.25">
      <c r="A10527" s="86"/>
      <c r="B10527" s="9"/>
      <c r="C10527" s="9"/>
      <c r="D10527" s="9"/>
      <c r="E10527" s="9"/>
      <c r="F10527" s="9"/>
      <c r="I10527" s="9"/>
      <c r="K10527" s="9"/>
      <c r="L10527" s="9"/>
      <c r="M10527" s="9"/>
      <c r="O10527" s="9"/>
      <c r="P10527" s="9"/>
      <c r="Q10527" s="9"/>
      <c r="R10527" s="36"/>
      <c r="V10527" s="36"/>
    </row>
    <row r="10528" spans="1:22" x14ac:dyDescent="0.25">
      <c r="A10528" s="86"/>
      <c r="B10528" s="9"/>
      <c r="C10528" s="9"/>
      <c r="D10528" s="9"/>
      <c r="E10528" s="9"/>
      <c r="F10528" s="9"/>
      <c r="I10528" s="9"/>
      <c r="K10528" s="9"/>
      <c r="L10528" s="9"/>
      <c r="M10528" s="9"/>
      <c r="O10528" s="9"/>
      <c r="P10528" s="9"/>
      <c r="Q10528" s="9"/>
      <c r="R10528" s="36"/>
      <c r="V10528" s="36"/>
    </row>
    <row r="10529" spans="1:22" x14ac:dyDescent="0.25">
      <c r="A10529" s="86"/>
      <c r="B10529" s="9"/>
      <c r="C10529" s="9"/>
      <c r="D10529" s="9"/>
      <c r="E10529" s="9"/>
      <c r="F10529" s="9"/>
      <c r="I10529" s="9"/>
      <c r="K10529" s="9"/>
      <c r="L10529" s="9"/>
      <c r="M10529" s="9"/>
      <c r="O10529" s="9"/>
      <c r="P10529" s="9"/>
      <c r="Q10529" s="9"/>
      <c r="R10529" s="36"/>
      <c r="V10529" s="36"/>
    </row>
    <row r="10530" spans="1:22" x14ac:dyDescent="0.25">
      <c r="A10530" s="86"/>
      <c r="B10530" s="9"/>
      <c r="C10530" s="9"/>
      <c r="D10530" s="9"/>
      <c r="E10530" s="9"/>
      <c r="F10530" s="9"/>
      <c r="I10530" s="9"/>
      <c r="K10530" s="9"/>
      <c r="L10530" s="9"/>
      <c r="M10530" s="9"/>
      <c r="O10530" s="9"/>
      <c r="P10530" s="9"/>
      <c r="Q10530" s="9"/>
      <c r="R10530" s="36"/>
      <c r="V10530" s="36"/>
    </row>
    <row r="10531" spans="1:22" x14ac:dyDescent="0.25">
      <c r="A10531" s="86"/>
      <c r="B10531" s="9"/>
      <c r="C10531" s="9"/>
      <c r="D10531" s="9"/>
      <c r="E10531" s="9"/>
      <c r="F10531" s="9"/>
      <c r="I10531" s="9"/>
      <c r="K10531" s="9"/>
      <c r="L10531" s="9"/>
      <c r="M10531" s="9"/>
      <c r="O10531" s="9"/>
      <c r="P10531" s="9"/>
      <c r="Q10531" s="9"/>
      <c r="R10531" s="36"/>
      <c r="V10531" s="36"/>
    </row>
    <row r="10532" spans="1:22" x14ac:dyDescent="0.25">
      <c r="A10532" s="86"/>
      <c r="B10532" s="9"/>
      <c r="C10532" s="9"/>
      <c r="D10532" s="9"/>
      <c r="E10532" s="9"/>
      <c r="F10532" s="9"/>
      <c r="I10532" s="9"/>
      <c r="K10532" s="9"/>
      <c r="L10532" s="9"/>
      <c r="M10532" s="9"/>
      <c r="O10532" s="9"/>
      <c r="P10532" s="9"/>
      <c r="Q10532" s="9"/>
      <c r="R10532" s="36"/>
      <c r="V10532" s="36"/>
    </row>
    <row r="10533" spans="1:22" x14ac:dyDescent="0.25">
      <c r="A10533" s="86"/>
      <c r="B10533" s="9"/>
      <c r="C10533" s="9"/>
      <c r="D10533" s="9"/>
      <c r="E10533" s="9"/>
      <c r="F10533" s="9"/>
      <c r="I10533" s="9"/>
      <c r="K10533" s="9"/>
      <c r="L10533" s="9"/>
      <c r="M10533" s="9"/>
      <c r="O10533" s="9"/>
      <c r="P10533" s="9"/>
      <c r="Q10533" s="9"/>
      <c r="R10533" s="36"/>
      <c r="V10533" s="36"/>
    </row>
    <row r="10534" spans="1:22" x14ac:dyDescent="0.25">
      <c r="A10534" s="86"/>
      <c r="B10534" s="9"/>
      <c r="C10534" s="9"/>
      <c r="D10534" s="9"/>
      <c r="E10534" s="9"/>
      <c r="F10534" s="9"/>
      <c r="I10534" s="9"/>
      <c r="K10534" s="9"/>
      <c r="L10534" s="9"/>
      <c r="M10534" s="9"/>
      <c r="O10534" s="9"/>
      <c r="P10534" s="9"/>
      <c r="Q10534" s="9"/>
      <c r="R10534" s="36"/>
      <c r="V10534" s="36"/>
    </row>
    <row r="10535" spans="1:22" x14ac:dyDescent="0.25">
      <c r="A10535" s="86"/>
      <c r="B10535" s="9"/>
      <c r="C10535" s="9"/>
      <c r="D10535" s="9"/>
      <c r="E10535" s="9"/>
      <c r="F10535" s="9"/>
      <c r="I10535" s="9"/>
      <c r="K10535" s="9"/>
      <c r="L10535" s="9"/>
      <c r="M10535" s="9"/>
      <c r="O10535" s="9"/>
      <c r="P10535" s="9"/>
      <c r="Q10535" s="9"/>
      <c r="R10535" s="36"/>
      <c r="V10535" s="36"/>
    </row>
    <row r="10536" spans="1:22" x14ac:dyDescent="0.25">
      <c r="A10536" s="86"/>
      <c r="B10536" s="9"/>
      <c r="C10536" s="9"/>
      <c r="D10536" s="9"/>
      <c r="E10536" s="9"/>
      <c r="F10536" s="9"/>
      <c r="I10536" s="9"/>
      <c r="K10536" s="9"/>
      <c r="L10536" s="9"/>
      <c r="M10536" s="9"/>
      <c r="O10536" s="9"/>
      <c r="P10536" s="9"/>
      <c r="Q10536" s="9"/>
      <c r="R10536" s="36"/>
      <c r="V10536" s="36"/>
    </row>
    <row r="10537" spans="1:22" x14ac:dyDescent="0.25">
      <c r="A10537" s="86"/>
      <c r="B10537" s="9"/>
      <c r="C10537" s="9"/>
      <c r="D10537" s="9"/>
      <c r="E10537" s="9"/>
      <c r="F10537" s="9"/>
      <c r="I10537" s="9"/>
      <c r="K10537" s="9"/>
      <c r="L10537" s="9"/>
      <c r="M10537" s="9"/>
      <c r="O10537" s="9"/>
      <c r="P10537" s="9"/>
      <c r="Q10537" s="9"/>
      <c r="R10537" s="36"/>
      <c r="V10537" s="36"/>
    </row>
    <row r="10538" spans="1:22" x14ac:dyDescent="0.25">
      <c r="A10538" s="86"/>
      <c r="B10538" s="9"/>
      <c r="C10538" s="9"/>
      <c r="D10538" s="9"/>
      <c r="E10538" s="9"/>
      <c r="F10538" s="9"/>
      <c r="I10538" s="9"/>
      <c r="K10538" s="9"/>
      <c r="L10538" s="9"/>
      <c r="M10538" s="9"/>
      <c r="O10538" s="9"/>
      <c r="P10538" s="9"/>
      <c r="Q10538" s="9"/>
      <c r="R10538" s="36"/>
      <c r="V10538" s="36"/>
    </row>
    <row r="10539" spans="1:22" x14ac:dyDescent="0.25">
      <c r="A10539" s="86"/>
      <c r="B10539" s="9"/>
      <c r="C10539" s="9"/>
      <c r="D10539" s="9"/>
      <c r="E10539" s="9"/>
      <c r="F10539" s="9"/>
      <c r="I10539" s="9"/>
      <c r="K10539" s="9"/>
      <c r="L10539" s="9"/>
      <c r="M10539" s="9"/>
      <c r="O10539" s="9"/>
      <c r="P10539" s="9"/>
      <c r="Q10539" s="9"/>
      <c r="R10539" s="36"/>
      <c r="V10539" s="36"/>
    </row>
    <row r="10540" spans="1:22" x14ac:dyDescent="0.25">
      <c r="A10540" s="86"/>
      <c r="B10540" s="9"/>
      <c r="C10540" s="9"/>
      <c r="D10540" s="9"/>
      <c r="E10540" s="9"/>
      <c r="F10540" s="9"/>
      <c r="I10540" s="9"/>
      <c r="K10540" s="9"/>
      <c r="L10540" s="9"/>
      <c r="M10540" s="9"/>
      <c r="O10540" s="9"/>
      <c r="P10540" s="9"/>
      <c r="Q10540" s="9"/>
      <c r="R10540" s="36"/>
      <c r="V10540" s="36"/>
    </row>
    <row r="10541" spans="1:22" x14ac:dyDescent="0.25">
      <c r="A10541" s="86"/>
      <c r="B10541" s="9"/>
      <c r="C10541" s="9"/>
      <c r="D10541" s="9"/>
      <c r="E10541" s="9"/>
      <c r="F10541" s="9"/>
      <c r="I10541" s="9"/>
      <c r="K10541" s="9"/>
      <c r="L10541" s="9"/>
      <c r="M10541" s="9"/>
      <c r="O10541" s="9"/>
      <c r="P10541" s="9"/>
      <c r="Q10541" s="9"/>
      <c r="R10541" s="36"/>
      <c r="V10541" s="36"/>
    </row>
    <row r="10542" spans="1:22" x14ac:dyDescent="0.25">
      <c r="A10542" s="86"/>
      <c r="B10542" s="9"/>
      <c r="C10542" s="9"/>
      <c r="D10542" s="9"/>
      <c r="E10542" s="9"/>
      <c r="F10542" s="9"/>
      <c r="I10542" s="9"/>
      <c r="K10542" s="9"/>
      <c r="L10542" s="9"/>
      <c r="M10542" s="9"/>
      <c r="O10542" s="9"/>
      <c r="P10542" s="9"/>
      <c r="Q10542" s="9"/>
      <c r="R10542" s="36"/>
      <c r="V10542" s="36"/>
    </row>
    <row r="10543" spans="1:22" x14ac:dyDescent="0.25">
      <c r="A10543" s="86"/>
      <c r="B10543" s="9"/>
      <c r="C10543" s="9"/>
      <c r="D10543" s="9"/>
      <c r="E10543" s="9"/>
      <c r="F10543" s="9"/>
      <c r="I10543" s="9"/>
      <c r="K10543" s="9"/>
      <c r="L10543" s="9"/>
      <c r="M10543" s="9"/>
      <c r="O10543" s="9"/>
      <c r="P10543" s="9"/>
      <c r="Q10543" s="9"/>
      <c r="R10543" s="36"/>
      <c r="V10543" s="36"/>
    </row>
    <row r="10544" spans="1:22" x14ac:dyDescent="0.25">
      <c r="A10544" s="86"/>
      <c r="B10544" s="9"/>
      <c r="C10544" s="9"/>
      <c r="D10544" s="9"/>
      <c r="E10544" s="9"/>
      <c r="F10544" s="9"/>
      <c r="I10544" s="9"/>
      <c r="K10544" s="9"/>
      <c r="L10544" s="9"/>
      <c r="M10544" s="9"/>
      <c r="O10544" s="9"/>
      <c r="P10544" s="9"/>
      <c r="Q10544" s="9"/>
      <c r="R10544" s="36"/>
      <c r="V10544" s="36"/>
    </row>
    <row r="10545" spans="1:22" x14ac:dyDescent="0.25">
      <c r="A10545" s="86"/>
      <c r="B10545" s="9"/>
      <c r="C10545" s="9"/>
      <c r="D10545" s="9"/>
      <c r="E10545" s="9"/>
      <c r="F10545" s="9"/>
      <c r="I10545" s="9"/>
      <c r="K10545" s="9"/>
      <c r="L10545" s="9"/>
      <c r="M10545" s="9"/>
      <c r="O10545" s="9"/>
      <c r="P10545" s="9"/>
      <c r="Q10545" s="9"/>
      <c r="R10545" s="36"/>
      <c r="V10545" s="36"/>
    </row>
    <row r="10546" spans="1:22" x14ac:dyDescent="0.25">
      <c r="A10546" s="86"/>
      <c r="B10546" s="9"/>
      <c r="C10546" s="9"/>
      <c r="D10546" s="9"/>
      <c r="E10546" s="9"/>
      <c r="F10546" s="9"/>
      <c r="I10546" s="9"/>
      <c r="K10546" s="9"/>
      <c r="L10546" s="9"/>
      <c r="M10546" s="9"/>
      <c r="O10546" s="9"/>
      <c r="P10546" s="9"/>
      <c r="Q10546" s="9"/>
      <c r="R10546" s="36"/>
      <c r="V10546" s="36"/>
    </row>
    <row r="10547" spans="1:22" x14ac:dyDescent="0.25">
      <c r="A10547" s="86"/>
      <c r="B10547" s="9"/>
      <c r="C10547" s="9"/>
      <c r="D10547" s="9"/>
      <c r="E10547" s="9"/>
      <c r="F10547" s="9"/>
      <c r="I10547" s="9"/>
      <c r="K10547" s="9"/>
      <c r="L10547" s="9"/>
      <c r="M10547" s="9"/>
      <c r="O10547" s="9"/>
      <c r="P10547" s="9"/>
      <c r="Q10547" s="9"/>
      <c r="R10547" s="36"/>
      <c r="V10547" s="36"/>
    </row>
    <row r="10548" spans="1:22" x14ac:dyDescent="0.25">
      <c r="A10548" s="86"/>
      <c r="B10548" s="9"/>
      <c r="C10548" s="9"/>
      <c r="D10548" s="9"/>
      <c r="E10548" s="9"/>
      <c r="F10548" s="9"/>
      <c r="I10548" s="9"/>
      <c r="K10548" s="9"/>
      <c r="L10548" s="9"/>
      <c r="M10548" s="9"/>
      <c r="O10548" s="9"/>
      <c r="P10548" s="9"/>
      <c r="Q10548" s="9"/>
      <c r="R10548" s="36"/>
      <c r="V10548" s="36"/>
    </row>
    <row r="10549" spans="1:22" x14ac:dyDescent="0.25">
      <c r="A10549" s="86"/>
      <c r="B10549" s="9"/>
      <c r="C10549" s="9"/>
      <c r="D10549" s="9"/>
      <c r="E10549" s="9"/>
      <c r="F10549" s="9"/>
      <c r="I10549" s="9"/>
      <c r="K10549" s="9"/>
      <c r="L10549" s="9"/>
      <c r="M10549" s="9"/>
      <c r="O10549" s="9"/>
      <c r="P10549" s="9"/>
      <c r="Q10549" s="9"/>
      <c r="R10549" s="36"/>
      <c r="V10549" s="36"/>
    </row>
    <row r="10550" spans="1:22" x14ac:dyDescent="0.25">
      <c r="A10550" s="86"/>
      <c r="B10550" s="9"/>
      <c r="C10550" s="9"/>
      <c r="D10550" s="9"/>
      <c r="E10550" s="9"/>
      <c r="F10550" s="9"/>
      <c r="I10550" s="9"/>
      <c r="K10550" s="9"/>
      <c r="L10550" s="9"/>
      <c r="M10550" s="9"/>
      <c r="O10550" s="9"/>
      <c r="P10550" s="9"/>
      <c r="Q10550" s="9"/>
      <c r="R10550" s="36"/>
      <c r="V10550" s="36"/>
    </row>
    <row r="10551" spans="1:22" x14ac:dyDescent="0.25">
      <c r="A10551" s="86"/>
      <c r="B10551" s="9"/>
      <c r="C10551" s="9"/>
      <c r="D10551" s="9"/>
      <c r="E10551" s="9"/>
      <c r="F10551" s="9"/>
      <c r="I10551" s="9"/>
      <c r="K10551" s="9"/>
      <c r="L10551" s="9"/>
      <c r="M10551" s="9"/>
      <c r="O10551" s="9"/>
      <c r="P10551" s="9"/>
      <c r="Q10551" s="9"/>
      <c r="R10551" s="36"/>
      <c r="V10551" s="36"/>
    </row>
    <row r="10552" spans="1:22" x14ac:dyDescent="0.25">
      <c r="A10552" s="86"/>
      <c r="B10552" s="9"/>
      <c r="C10552" s="9"/>
      <c r="D10552" s="9"/>
      <c r="E10552" s="9"/>
      <c r="F10552" s="9"/>
      <c r="I10552" s="9"/>
      <c r="K10552" s="9"/>
      <c r="L10552" s="9"/>
      <c r="M10552" s="9"/>
      <c r="O10552" s="9"/>
      <c r="P10552" s="9"/>
      <c r="Q10552" s="9"/>
      <c r="R10552" s="36"/>
      <c r="V10552" s="36"/>
    </row>
    <row r="10553" spans="1:22" x14ac:dyDescent="0.25">
      <c r="A10553" s="86"/>
      <c r="B10553" s="9"/>
      <c r="C10553" s="9"/>
      <c r="D10553" s="9"/>
      <c r="E10553" s="9"/>
      <c r="F10553" s="9"/>
      <c r="I10553" s="9"/>
      <c r="K10553" s="9"/>
      <c r="L10553" s="9"/>
      <c r="M10553" s="9"/>
      <c r="O10553" s="9"/>
      <c r="P10553" s="9"/>
      <c r="Q10553" s="9"/>
      <c r="R10553" s="36"/>
      <c r="V10553" s="36"/>
    </row>
    <row r="10554" spans="1:22" x14ac:dyDescent="0.25">
      <c r="A10554" s="86"/>
      <c r="B10554" s="9"/>
      <c r="C10554" s="9"/>
      <c r="D10554" s="9"/>
      <c r="E10554" s="9"/>
      <c r="F10554" s="9"/>
      <c r="I10554" s="9"/>
      <c r="K10554" s="9"/>
      <c r="L10554" s="9"/>
      <c r="M10554" s="9"/>
      <c r="O10554" s="9"/>
      <c r="P10554" s="9"/>
      <c r="Q10554" s="9"/>
      <c r="R10554" s="36"/>
      <c r="V10554" s="36"/>
    </row>
    <row r="10555" spans="1:22" x14ac:dyDescent="0.25">
      <c r="A10555" s="86"/>
      <c r="B10555" s="9"/>
      <c r="C10555" s="9"/>
      <c r="D10555" s="9"/>
      <c r="E10555" s="9"/>
      <c r="F10555" s="9"/>
      <c r="I10555" s="9"/>
      <c r="K10555" s="9"/>
      <c r="L10555" s="9"/>
      <c r="M10555" s="9"/>
      <c r="O10555" s="9"/>
      <c r="P10555" s="9"/>
      <c r="Q10555" s="9"/>
      <c r="R10555" s="36"/>
      <c r="V10555" s="36"/>
    </row>
    <row r="10556" spans="1:22" x14ac:dyDescent="0.25">
      <c r="A10556" s="86"/>
      <c r="B10556" s="9"/>
      <c r="C10556" s="9"/>
      <c r="D10556" s="9"/>
      <c r="E10556" s="9"/>
      <c r="F10556" s="9"/>
      <c r="I10556" s="9"/>
      <c r="K10556" s="9"/>
      <c r="L10556" s="9"/>
      <c r="M10556" s="9"/>
      <c r="O10556" s="9"/>
      <c r="P10556" s="9"/>
      <c r="Q10556" s="9"/>
      <c r="R10556" s="36"/>
      <c r="V10556" s="36"/>
    </row>
    <row r="10557" spans="1:22" x14ac:dyDescent="0.25">
      <c r="A10557" s="86"/>
      <c r="B10557" s="9"/>
      <c r="C10557" s="9"/>
      <c r="D10557" s="9"/>
      <c r="E10557" s="9"/>
      <c r="F10557" s="9"/>
      <c r="I10557" s="9"/>
      <c r="K10557" s="9"/>
      <c r="L10557" s="9"/>
      <c r="M10557" s="9"/>
      <c r="O10557" s="9"/>
      <c r="P10557" s="9"/>
      <c r="Q10557" s="9"/>
      <c r="R10557" s="36"/>
      <c r="V10557" s="36"/>
    </row>
    <row r="10558" spans="1:22" x14ac:dyDescent="0.25">
      <c r="A10558" s="86"/>
      <c r="B10558" s="9"/>
      <c r="C10558" s="9"/>
      <c r="D10558" s="9"/>
      <c r="E10558" s="9"/>
      <c r="F10558" s="9"/>
      <c r="I10558" s="9"/>
      <c r="K10558" s="9"/>
      <c r="L10558" s="9"/>
      <c r="M10558" s="9"/>
      <c r="O10558" s="9"/>
      <c r="P10558" s="9"/>
      <c r="Q10558" s="9"/>
      <c r="R10558" s="36"/>
      <c r="V10558" s="36"/>
    </row>
    <row r="10559" spans="1:22" x14ac:dyDescent="0.25">
      <c r="A10559" s="86"/>
      <c r="B10559" s="9"/>
      <c r="C10559" s="9"/>
      <c r="D10559" s="9"/>
      <c r="E10559" s="9"/>
      <c r="F10559" s="9"/>
      <c r="I10559" s="9"/>
      <c r="K10559" s="9"/>
      <c r="L10559" s="9"/>
      <c r="M10559" s="9"/>
      <c r="O10559" s="9"/>
      <c r="P10559" s="9"/>
      <c r="Q10559" s="9"/>
      <c r="R10559" s="36"/>
      <c r="V10559" s="36"/>
    </row>
    <row r="10560" spans="1:22" x14ac:dyDescent="0.25">
      <c r="A10560" s="86"/>
      <c r="B10560" s="9"/>
      <c r="C10560" s="9"/>
      <c r="D10560" s="9"/>
      <c r="E10560" s="9"/>
      <c r="F10560" s="9"/>
      <c r="I10560" s="9"/>
      <c r="K10560" s="9"/>
      <c r="L10560" s="9"/>
      <c r="M10560" s="9"/>
      <c r="O10560" s="9"/>
      <c r="P10560" s="9"/>
      <c r="Q10560" s="9"/>
      <c r="R10560" s="36"/>
      <c r="V10560" s="36"/>
    </row>
    <row r="10561" spans="1:22" x14ac:dyDescent="0.25">
      <c r="A10561" s="86"/>
      <c r="B10561" s="9"/>
      <c r="C10561" s="9"/>
      <c r="D10561" s="9"/>
      <c r="E10561" s="9"/>
      <c r="F10561" s="9"/>
      <c r="I10561" s="9"/>
      <c r="K10561" s="9"/>
      <c r="L10561" s="9"/>
      <c r="M10561" s="9"/>
      <c r="O10561" s="9"/>
      <c r="P10561" s="9"/>
      <c r="Q10561" s="9"/>
      <c r="R10561" s="36"/>
      <c r="V10561" s="36"/>
    </row>
    <row r="10562" spans="1:22" x14ac:dyDescent="0.25">
      <c r="A10562" s="86"/>
      <c r="B10562" s="9"/>
      <c r="C10562" s="9"/>
      <c r="D10562" s="9"/>
      <c r="E10562" s="9"/>
      <c r="F10562" s="9"/>
      <c r="I10562" s="9"/>
      <c r="K10562" s="9"/>
      <c r="L10562" s="9"/>
      <c r="M10562" s="9"/>
      <c r="O10562" s="9"/>
      <c r="P10562" s="9"/>
      <c r="Q10562" s="9"/>
      <c r="R10562" s="36"/>
      <c r="V10562" s="36"/>
    </row>
    <row r="10563" spans="1:22" x14ac:dyDescent="0.25">
      <c r="A10563" s="86"/>
      <c r="B10563" s="9"/>
      <c r="C10563" s="9"/>
      <c r="D10563" s="9"/>
      <c r="E10563" s="9"/>
      <c r="F10563" s="9"/>
      <c r="I10563" s="9"/>
      <c r="K10563" s="9"/>
      <c r="L10563" s="9"/>
      <c r="M10563" s="9"/>
      <c r="O10563" s="9"/>
      <c r="P10563" s="9"/>
      <c r="Q10563" s="9"/>
      <c r="R10563" s="36"/>
      <c r="V10563" s="36"/>
    </row>
    <row r="10564" spans="1:22" x14ac:dyDescent="0.25">
      <c r="A10564" s="86"/>
      <c r="B10564" s="9"/>
      <c r="C10564" s="9"/>
      <c r="D10564" s="9"/>
      <c r="E10564" s="9"/>
      <c r="F10564" s="9"/>
      <c r="I10564" s="9"/>
      <c r="K10564" s="9"/>
      <c r="L10564" s="9"/>
      <c r="M10564" s="9"/>
      <c r="O10564" s="9"/>
      <c r="P10564" s="9"/>
      <c r="Q10564" s="9"/>
      <c r="R10564" s="36"/>
      <c r="V10564" s="36"/>
    </row>
    <row r="10565" spans="1:22" x14ac:dyDescent="0.25">
      <c r="A10565" s="86"/>
      <c r="B10565" s="9"/>
      <c r="C10565" s="9"/>
      <c r="D10565" s="9"/>
      <c r="E10565" s="9"/>
      <c r="F10565" s="9"/>
      <c r="I10565" s="9"/>
      <c r="K10565" s="9"/>
      <c r="L10565" s="9"/>
      <c r="M10565" s="9"/>
      <c r="O10565" s="9"/>
      <c r="P10565" s="9"/>
      <c r="Q10565" s="9"/>
      <c r="R10565" s="36"/>
      <c r="V10565" s="36"/>
    </row>
    <row r="10566" spans="1:22" x14ac:dyDescent="0.25">
      <c r="A10566" s="86"/>
      <c r="B10566" s="9"/>
      <c r="C10566" s="9"/>
      <c r="D10566" s="9"/>
      <c r="E10566" s="9"/>
      <c r="F10566" s="9"/>
      <c r="I10566" s="9"/>
      <c r="K10566" s="9"/>
      <c r="L10566" s="9"/>
      <c r="M10566" s="9"/>
      <c r="O10566" s="9"/>
      <c r="P10566" s="9"/>
      <c r="Q10566" s="9"/>
      <c r="R10566" s="36"/>
      <c r="V10566" s="36"/>
    </row>
    <row r="10567" spans="1:22" x14ac:dyDescent="0.25">
      <c r="A10567" s="86"/>
      <c r="B10567" s="9"/>
      <c r="C10567" s="9"/>
      <c r="D10567" s="9"/>
      <c r="E10567" s="9"/>
      <c r="F10567" s="9"/>
      <c r="I10567" s="9"/>
      <c r="K10567" s="9"/>
      <c r="L10567" s="9"/>
      <c r="M10567" s="9"/>
      <c r="O10567" s="9"/>
      <c r="P10567" s="9"/>
      <c r="Q10567" s="9"/>
      <c r="R10567" s="36"/>
      <c r="V10567" s="36"/>
    </row>
    <row r="10568" spans="1:22" x14ac:dyDescent="0.25">
      <c r="A10568" s="86"/>
      <c r="B10568" s="9"/>
      <c r="C10568" s="9"/>
      <c r="D10568" s="9"/>
      <c r="E10568" s="9"/>
      <c r="F10568" s="9"/>
      <c r="I10568" s="9"/>
      <c r="K10568" s="9"/>
      <c r="L10568" s="9"/>
      <c r="M10568" s="9"/>
      <c r="O10568" s="9"/>
      <c r="P10568" s="9"/>
      <c r="Q10568" s="9"/>
      <c r="R10568" s="36"/>
      <c r="V10568" s="36"/>
    </row>
    <row r="10569" spans="1:22" x14ac:dyDescent="0.25">
      <c r="A10569" s="86"/>
      <c r="B10569" s="9"/>
      <c r="C10569" s="9"/>
      <c r="D10569" s="9"/>
      <c r="E10569" s="9"/>
      <c r="F10569" s="9"/>
      <c r="I10569" s="9"/>
      <c r="K10569" s="9"/>
      <c r="L10569" s="9"/>
      <c r="M10569" s="9"/>
      <c r="O10569" s="9"/>
      <c r="P10569" s="9"/>
      <c r="Q10569" s="9"/>
      <c r="R10569" s="36"/>
      <c r="V10569" s="36"/>
    </row>
    <row r="10570" spans="1:22" x14ac:dyDescent="0.25">
      <c r="A10570" s="86"/>
      <c r="B10570" s="9"/>
      <c r="C10570" s="9"/>
      <c r="D10570" s="9"/>
      <c r="E10570" s="9"/>
      <c r="F10570" s="9"/>
      <c r="I10570" s="9"/>
      <c r="K10570" s="9"/>
      <c r="L10570" s="9"/>
      <c r="M10570" s="9"/>
      <c r="O10570" s="9"/>
      <c r="P10570" s="9"/>
      <c r="Q10570" s="9"/>
      <c r="R10570" s="36"/>
      <c r="V10570" s="36"/>
    </row>
    <row r="10571" spans="1:22" x14ac:dyDescent="0.25">
      <c r="A10571" s="86"/>
      <c r="B10571" s="9"/>
      <c r="C10571" s="9"/>
      <c r="D10571" s="9"/>
      <c r="E10571" s="9"/>
      <c r="F10571" s="9"/>
      <c r="I10571" s="9"/>
      <c r="K10571" s="9"/>
      <c r="L10571" s="9"/>
      <c r="M10571" s="9"/>
      <c r="O10571" s="9"/>
      <c r="P10571" s="9"/>
      <c r="Q10571" s="9"/>
      <c r="R10571" s="36"/>
      <c r="V10571" s="36"/>
    </row>
    <row r="10572" spans="1:22" x14ac:dyDescent="0.25">
      <c r="A10572" s="86"/>
      <c r="B10572" s="9"/>
      <c r="C10572" s="9"/>
      <c r="D10572" s="9"/>
      <c r="E10572" s="9"/>
      <c r="F10572" s="9"/>
      <c r="I10572" s="9"/>
      <c r="K10572" s="9"/>
      <c r="L10572" s="9"/>
      <c r="M10572" s="9"/>
      <c r="O10572" s="9"/>
      <c r="P10572" s="9"/>
      <c r="Q10572" s="9"/>
      <c r="R10572" s="36"/>
      <c r="V10572" s="36"/>
    </row>
    <row r="10573" spans="1:22" x14ac:dyDescent="0.25">
      <c r="A10573" s="86"/>
      <c r="B10573" s="9"/>
      <c r="C10573" s="9"/>
      <c r="D10573" s="9"/>
      <c r="E10573" s="9"/>
      <c r="F10573" s="9"/>
      <c r="I10573" s="9"/>
      <c r="K10573" s="9"/>
      <c r="L10573" s="9"/>
      <c r="M10573" s="9"/>
      <c r="O10573" s="9"/>
      <c r="P10573" s="9"/>
      <c r="Q10573" s="9"/>
      <c r="R10573" s="36"/>
      <c r="V10573" s="36"/>
    </row>
    <row r="10574" spans="1:22" x14ac:dyDescent="0.25">
      <c r="A10574" s="86"/>
      <c r="B10574" s="9"/>
      <c r="C10574" s="9"/>
      <c r="D10574" s="9"/>
      <c r="E10574" s="9"/>
      <c r="F10574" s="9"/>
      <c r="I10574" s="9"/>
      <c r="K10574" s="9"/>
      <c r="L10574" s="9"/>
      <c r="M10574" s="9"/>
      <c r="O10574" s="9"/>
      <c r="P10574" s="9"/>
      <c r="Q10574" s="9"/>
      <c r="R10574" s="36"/>
      <c r="V10574" s="36"/>
    </row>
    <row r="10575" spans="1:22" x14ac:dyDescent="0.25">
      <c r="A10575" s="86"/>
      <c r="B10575" s="9"/>
      <c r="C10575" s="9"/>
      <c r="D10575" s="9"/>
      <c r="E10575" s="9"/>
      <c r="F10575" s="9"/>
      <c r="I10575" s="9"/>
      <c r="K10575" s="9"/>
      <c r="L10575" s="9"/>
      <c r="M10575" s="9"/>
      <c r="O10575" s="9"/>
      <c r="P10575" s="9"/>
      <c r="Q10575" s="9"/>
      <c r="R10575" s="36"/>
      <c r="V10575" s="36"/>
    </row>
    <row r="10576" spans="1:22" x14ac:dyDescent="0.25">
      <c r="A10576" s="86"/>
      <c r="B10576" s="9"/>
      <c r="C10576" s="9"/>
      <c r="D10576" s="9"/>
      <c r="E10576" s="9"/>
      <c r="F10576" s="9"/>
      <c r="I10576" s="9"/>
      <c r="K10576" s="9"/>
      <c r="L10576" s="9"/>
      <c r="M10576" s="9"/>
      <c r="O10576" s="9"/>
      <c r="P10576" s="9"/>
      <c r="Q10576" s="9"/>
      <c r="R10576" s="36"/>
      <c r="V10576" s="36"/>
    </row>
    <row r="10577" spans="1:22" x14ac:dyDescent="0.25">
      <c r="A10577" s="86"/>
      <c r="B10577" s="9"/>
      <c r="C10577" s="9"/>
      <c r="D10577" s="9"/>
      <c r="E10577" s="9"/>
      <c r="F10577" s="9"/>
      <c r="I10577" s="9"/>
      <c r="K10577" s="9"/>
      <c r="L10577" s="9"/>
      <c r="M10577" s="9"/>
      <c r="O10577" s="9"/>
      <c r="P10577" s="9"/>
      <c r="Q10577" s="9"/>
      <c r="R10577" s="36"/>
      <c r="V10577" s="36"/>
    </row>
    <row r="10578" spans="1:22" x14ac:dyDescent="0.25">
      <c r="A10578" s="86"/>
      <c r="B10578" s="9"/>
      <c r="C10578" s="9"/>
      <c r="D10578" s="9"/>
      <c r="E10578" s="9"/>
      <c r="F10578" s="9"/>
      <c r="I10578" s="9"/>
      <c r="K10578" s="9"/>
      <c r="L10578" s="9"/>
      <c r="M10578" s="9"/>
      <c r="O10578" s="9"/>
      <c r="P10578" s="9"/>
      <c r="Q10578" s="9"/>
      <c r="R10578" s="36"/>
      <c r="V10578" s="36"/>
    </row>
    <row r="10579" spans="1:22" x14ac:dyDescent="0.25">
      <c r="A10579" s="86"/>
      <c r="B10579" s="9"/>
      <c r="C10579" s="9"/>
      <c r="D10579" s="9"/>
      <c r="E10579" s="9"/>
      <c r="F10579" s="9"/>
      <c r="I10579" s="9"/>
      <c r="K10579" s="9"/>
      <c r="L10579" s="9"/>
      <c r="M10579" s="9"/>
      <c r="O10579" s="9"/>
      <c r="P10579" s="9"/>
      <c r="Q10579" s="9"/>
      <c r="R10579" s="36"/>
      <c r="V10579" s="36"/>
    </row>
    <row r="10580" spans="1:22" x14ac:dyDescent="0.25">
      <c r="A10580" s="86"/>
      <c r="B10580" s="9"/>
      <c r="C10580" s="9"/>
      <c r="D10580" s="9"/>
      <c r="E10580" s="9"/>
      <c r="F10580" s="9"/>
      <c r="I10580" s="9"/>
      <c r="K10580" s="9"/>
      <c r="L10580" s="9"/>
      <c r="M10580" s="9"/>
      <c r="O10580" s="9"/>
      <c r="P10580" s="9"/>
      <c r="Q10580" s="9"/>
      <c r="R10580" s="36"/>
      <c r="V10580" s="36"/>
    </row>
    <row r="10581" spans="1:22" x14ac:dyDescent="0.25">
      <c r="A10581" s="86"/>
      <c r="B10581" s="9"/>
      <c r="C10581" s="9"/>
      <c r="D10581" s="9"/>
      <c r="E10581" s="9"/>
      <c r="F10581" s="9"/>
      <c r="I10581" s="9"/>
      <c r="K10581" s="9"/>
      <c r="L10581" s="9"/>
      <c r="M10581" s="9"/>
      <c r="O10581" s="9"/>
      <c r="P10581" s="9"/>
      <c r="Q10581" s="9"/>
      <c r="R10581" s="36"/>
      <c r="V10581" s="36"/>
    </row>
    <row r="10582" spans="1:22" x14ac:dyDescent="0.25">
      <c r="A10582" s="86"/>
      <c r="B10582" s="9"/>
      <c r="C10582" s="9"/>
      <c r="D10582" s="9"/>
      <c r="E10582" s="9"/>
      <c r="F10582" s="9"/>
      <c r="I10582" s="9"/>
      <c r="K10582" s="9"/>
      <c r="L10582" s="9"/>
      <c r="M10582" s="9"/>
      <c r="O10582" s="9"/>
      <c r="P10582" s="9"/>
      <c r="Q10582" s="9"/>
      <c r="R10582" s="36"/>
      <c r="V10582" s="36"/>
    </row>
    <row r="10583" spans="1:22" x14ac:dyDescent="0.25">
      <c r="A10583" s="86"/>
      <c r="B10583" s="9"/>
      <c r="C10583" s="9"/>
      <c r="D10583" s="9"/>
      <c r="E10583" s="9"/>
      <c r="F10583" s="9"/>
      <c r="I10583" s="9"/>
      <c r="K10583" s="9"/>
      <c r="L10583" s="9"/>
      <c r="M10583" s="9"/>
      <c r="O10583" s="9"/>
      <c r="P10583" s="9"/>
      <c r="Q10583" s="9"/>
      <c r="R10583" s="36"/>
      <c r="V10583" s="36"/>
    </row>
    <row r="10584" spans="1:22" x14ac:dyDescent="0.25">
      <c r="A10584" s="86"/>
      <c r="B10584" s="9"/>
      <c r="C10584" s="9"/>
      <c r="D10584" s="9"/>
      <c r="E10584" s="9"/>
      <c r="F10584" s="9"/>
      <c r="I10584" s="9"/>
      <c r="K10584" s="9"/>
      <c r="L10584" s="9"/>
      <c r="M10584" s="9"/>
      <c r="O10584" s="9"/>
      <c r="P10584" s="9"/>
      <c r="Q10584" s="9"/>
      <c r="R10584" s="36"/>
      <c r="V10584" s="36"/>
    </row>
    <row r="10585" spans="1:22" x14ac:dyDescent="0.25">
      <c r="A10585" s="86"/>
      <c r="B10585" s="9"/>
      <c r="C10585" s="9"/>
      <c r="D10585" s="9"/>
      <c r="E10585" s="9"/>
      <c r="F10585" s="9"/>
      <c r="I10585" s="9"/>
      <c r="K10585" s="9"/>
      <c r="L10585" s="9"/>
      <c r="M10585" s="9"/>
      <c r="O10585" s="9"/>
      <c r="P10585" s="9"/>
      <c r="Q10585" s="9"/>
      <c r="R10585" s="36"/>
      <c r="V10585" s="36"/>
    </row>
    <row r="10586" spans="1:22" x14ac:dyDescent="0.25">
      <c r="A10586" s="86"/>
      <c r="B10586" s="9"/>
      <c r="C10586" s="9"/>
      <c r="D10586" s="9"/>
      <c r="E10586" s="9"/>
      <c r="F10586" s="9"/>
      <c r="I10586" s="9"/>
      <c r="K10586" s="9"/>
      <c r="L10586" s="9"/>
      <c r="M10586" s="9"/>
      <c r="O10586" s="9"/>
      <c r="P10586" s="9"/>
      <c r="Q10586" s="9"/>
      <c r="R10586" s="36"/>
      <c r="V10586" s="36"/>
    </row>
    <row r="10587" spans="1:22" x14ac:dyDescent="0.25">
      <c r="A10587" s="86"/>
      <c r="B10587" s="9"/>
      <c r="C10587" s="9"/>
      <c r="D10587" s="9"/>
      <c r="E10587" s="9"/>
      <c r="F10587" s="9"/>
      <c r="I10587" s="9"/>
      <c r="K10587" s="9"/>
      <c r="L10587" s="9"/>
      <c r="M10587" s="9"/>
      <c r="O10587" s="9"/>
      <c r="P10587" s="9"/>
      <c r="Q10587" s="9"/>
      <c r="R10587" s="36"/>
      <c r="V10587" s="36"/>
    </row>
    <row r="10588" spans="1:22" x14ac:dyDescent="0.25">
      <c r="A10588" s="86"/>
      <c r="B10588" s="9"/>
      <c r="C10588" s="9"/>
      <c r="D10588" s="9"/>
      <c r="E10588" s="9"/>
      <c r="F10588" s="9"/>
      <c r="I10588" s="9"/>
      <c r="K10588" s="9"/>
      <c r="L10588" s="9"/>
      <c r="M10588" s="9"/>
      <c r="O10588" s="9"/>
      <c r="P10588" s="9"/>
      <c r="Q10588" s="9"/>
      <c r="R10588" s="36"/>
      <c r="V10588" s="36"/>
    </row>
    <row r="10589" spans="1:22" x14ac:dyDescent="0.25">
      <c r="A10589" s="86"/>
      <c r="B10589" s="9"/>
      <c r="C10589" s="9"/>
      <c r="D10589" s="9"/>
      <c r="E10589" s="9"/>
      <c r="F10589" s="9"/>
      <c r="I10589" s="9"/>
      <c r="K10589" s="9"/>
      <c r="L10589" s="9"/>
      <c r="M10589" s="9"/>
      <c r="O10589" s="9"/>
      <c r="P10589" s="9"/>
      <c r="Q10589" s="9"/>
      <c r="R10589" s="36"/>
      <c r="V10589" s="36"/>
    </row>
    <row r="10590" spans="1:22" x14ac:dyDescent="0.25">
      <c r="A10590" s="86"/>
      <c r="B10590" s="9"/>
      <c r="C10590" s="9"/>
      <c r="D10590" s="9"/>
      <c r="E10590" s="9"/>
      <c r="F10590" s="9"/>
      <c r="I10590" s="9"/>
      <c r="K10590" s="9"/>
      <c r="L10590" s="9"/>
      <c r="M10590" s="9"/>
      <c r="O10590" s="9"/>
      <c r="P10590" s="9"/>
      <c r="Q10590" s="9"/>
      <c r="R10590" s="36"/>
      <c r="V10590" s="36"/>
    </row>
    <row r="10591" spans="1:22" x14ac:dyDescent="0.25">
      <c r="A10591" s="86"/>
      <c r="B10591" s="9"/>
      <c r="C10591" s="9"/>
      <c r="D10591" s="9"/>
      <c r="E10591" s="9"/>
      <c r="F10591" s="9"/>
      <c r="I10591" s="9"/>
      <c r="K10591" s="9"/>
      <c r="L10591" s="9"/>
      <c r="M10591" s="9"/>
      <c r="O10591" s="9"/>
      <c r="P10591" s="9"/>
      <c r="Q10591" s="9"/>
      <c r="R10591" s="36"/>
      <c r="V10591" s="36"/>
    </row>
    <row r="10592" spans="1:22" x14ac:dyDescent="0.25">
      <c r="A10592" s="86"/>
      <c r="B10592" s="9"/>
      <c r="C10592" s="9"/>
      <c r="D10592" s="9"/>
      <c r="E10592" s="9"/>
      <c r="F10592" s="9"/>
      <c r="I10592" s="9"/>
      <c r="K10592" s="9"/>
      <c r="L10592" s="9"/>
      <c r="M10592" s="9"/>
      <c r="O10592" s="9"/>
      <c r="P10592" s="9"/>
      <c r="Q10592" s="9"/>
      <c r="R10592" s="36"/>
      <c r="V10592" s="36"/>
    </row>
    <row r="10593" spans="1:22" x14ac:dyDescent="0.25">
      <c r="A10593" s="86"/>
      <c r="B10593" s="9"/>
      <c r="C10593" s="9"/>
      <c r="D10593" s="9"/>
      <c r="E10593" s="9"/>
      <c r="F10593" s="9"/>
      <c r="I10593" s="9"/>
      <c r="K10593" s="9"/>
      <c r="L10593" s="9"/>
      <c r="M10593" s="9"/>
      <c r="O10593" s="9"/>
      <c r="P10593" s="9"/>
      <c r="Q10593" s="9"/>
      <c r="R10593" s="36"/>
      <c r="V10593" s="36"/>
    </row>
    <row r="10594" spans="1:22" x14ac:dyDescent="0.25">
      <c r="A10594" s="86"/>
      <c r="B10594" s="9"/>
      <c r="C10594" s="9"/>
      <c r="D10594" s="9"/>
      <c r="E10594" s="9"/>
      <c r="F10594" s="9"/>
      <c r="I10594" s="9"/>
      <c r="K10594" s="9"/>
      <c r="L10594" s="9"/>
      <c r="M10594" s="9"/>
      <c r="O10594" s="9"/>
      <c r="P10594" s="9"/>
      <c r="Q10594" s="9"/>
      <c r="R10594" s="36"/>
      <c r="V10594" s="36"/>
    </row>
    <row r="10595" spans="1:22" x14ac:dyDescent="0.25">
      <c r="A10595" s="86"/>
      <c r="B10595" s="9"/>
      <c r="C10595" s="9"/>
      <c r="D10595" s="9"/>
      <c r="E10595" s="9"/>
      <c r="F10595" s="9"/>
      <c r="I10595" s="9"/>
      <c r="K10595" s="9"/>
      <c r="L10595" s="9"/>
      <c r="M10595" s="9"/>
      <c r="O10595" s="9"/>
      <c r="P10595" s="9"/>
      <c r="Q10595" s="9"/>
      <c r="R10595" s="36"/>
      <c r="V10595" s="36"/>
    </row>
    <row r="10596" spans="1:22" x14ac:dyDescent="0.25">
      <c r="A10596" s="86"/>
      <c r="B10596" s="9"/>
      <c r="C10596" s="9"/>
      <c r="D10596" s="9"/>
      <c r="E10596" s="9"/>
      <c r="F10596" s="9"/>
      <c r="I10596" s="9"/>
      <c r="K10596" s="9"/>
      <c r="L10596" s="9"/>
      <c r="M10596" s="9"/>
      <c r="O10596" s="9"/>
      <c r="P10596" s="9"/>
      <c r="Q10596" s="9"/>
      <c r="R10596" s="36"/>
      <c r="V10596" s="36"/>
    </row>
    <row r="10597" spans="1:22" x14ac:dyDescent="0.25">
      <c r="A10597" s="86"/>
      <c r="B10597" s="9"/>
      <c r="C10597" s="9"/>
      <c r="D10597" s="9"/>
      <c r="E10597" s="9"/>
      <c r="F10597" s="9"/>
      <c r="I10597" s="9"/>
      <c r="K10597" s="9"/>
      <c r="L10597" s="9"/>
      <c r="M10597" s="9"/>
      <c r="O10597" s="9"/>
      <c r="P10597" s="9"/>
      <c r="Q10597" s="9"/>
      <c r="R10597" s="36"/>
      <c r="V10597" s="36"/>
    </row>
    <row r="10598" spans="1:22" x14ac:dyDescent="0.25">
      <c r="A10598" s="86"/>
      <c r="B10598" s="9"/>
      <c r="C10598" s="9"/>
      <c r="D10598" s="9"/>
      <c r="E10598" s="9"/>
      <c r="F10598" s="9"/>
      <c r="I10598" s="9"/>
      <c r="K10598" s="9"/>
      <c r="L10598" s="9"/>
      <c r="M10598" s="9"/>
      <c r="O10598" s="9"/>
      <c r="P10598" s="9"/>
      <c r="Q10598" s="9"/>
      <c r="R10598" s="36"/>
      <c r="V10598" s="36"/>
    </row>
    <row r="10599" spans="1:22" x14ac:dyDescent="0.25">
      <c r="A10599" s="86"/>
      <c r="B10599" s="9"/>
      <c r="C10599" s="9"/>
      <c r="D10599" s="9"/>
      <c r="E10599" s="9"/>
      <c r="F10599" s="9"/>
      <c r="I10599" s="9"/>
      <c r="K10599" s="9"/>
      <c r="L10599" s="9"/>
      <c r="M10599" s="9"/>
      <c r="O10599" s="9"/>
      <c r="P10599" s="9"/>
      <c r="Q10599" s="9"/>
      <c r="R10599" s="36"/>
      <c r="V10599" s="36"/>
    </row>
    <row r="10600" spans="1:22" x14ac:dyDescent="0.25">
      <c r="A10600" s="86"/>
      <c r="B10600" s="9"/>
      <c r="C10600" s="9"/>
      <c r="D10600" s="9"/>
      <c r="E10600" s="9"/>
      <c r="F10600" s="9"/>
      <c r="I10600" s="9"/>
      <c r="K10600" s="9"/>
      <c r="L10600" s="9"/>
      <c r="M10600" s="9"/>
      <c r="O10600" s="9"/>
      <c r="P10600" s="9"/>
      <c r="Q10600" s="9"/>
      <c r="R10600" s="36"/>
      <c r="V10600" s="36"/>
    </row>
    <row r="10601" spans="1:22" x14ac:dyDescent="0.25">
      <c r="A10601" s="86"/>
      <c r="B10601" s="9"/>
      <c r="C10601" s="9"/>
      <c r="D10601" s="9"/>
      <c r="E10601" s="9"/>
      <c r="F10601" s="9"/>
      <c r="I10601" s="9"/>
      <c r="K10601" s="9"/>
      <c r="L10601" s="9"/>
      <c r="M10601" s="9"/>
      <c r="O10601" s="9"/>
      <c r="P10601" s="9"/>
      <c r="Q10601" s="9"/>
      <c r="R10601" s="36"/>
      <c r="V10601" s="36"/>
    </row>
    <row r="10602" spans="1:22" x14ac:dyDescent="0.25">
      <c r="A10602" s="86"/>
      <c r="B10602" s="9"/>
      <c r="C10602" s="9"/>
      <c r="D10602" s="9"/>
      <c r="E10602" s="9"/>
      <c r="F10602" s="9"/>
      <c r="I10602" s="9"/>
      <c r="K10602" s="9"/>
      <c r="L10602" s="9"/>
      <c r="M10602" s="9"/>
      <c r="O10602" s="9"/>
      <c r="P10602" s="9"/>
      <c r="Q10602" s="9"/>
      <c r="R10602" s="36"/>
      <c r="V10602" s="36"/>
    </row>
    <row r="10603" spans="1:22" x14ac:dyDescent="0.25">
      <c r="A10603" s="86"/>
      <c r="B10603" s="9"/>
      <c r="C10603" s="9"/>
      <c r="D10603" s="9"/>
      <c r="E10603" s="9"/>
      <c r="F10603" s="9"/>
      <c r="I10603" s="9"/>
      <c r="K10603" s="9"/>
      <c r="L10603" s="9"/>
      <c r="M10603" s="9"/>
      <c r="O10603" s="9"/>
      <c r="P10603" s="9"/>
      <c r="Q10603" s="9"/>
      <c r="R10603" s="36"/>
      <c r="V10603" s="36"/>
    </row>
    <row r="10604" spans="1:22" x14ac:dyDescent="0.25">
      <c r="A10604" s="86"/>
      <c r="B10604" s="9"/>
      <c r="C10604" s="9"/>
      <c r="D10604" s="9"/>
      <c r="E10604" s="9"/>
      <c r="F10604" s="9"/>
      <c r="I10604" s="9"/>
      <c r="K10604" s="9"/>
      <c r="L10604" s="9"/>
      <c r="M10604" s="9"/>
      <c r="O10604" s="9"/>
      <c r="P10604" s="9"/>
      <c r="Q10604" s="9"/>
      <c r="R10604" s="36"/>
      <c r="V10604" s="36"/>
    </row>
    <row r="10605" spans="1:22" x14ac:dyDescent="0.25">
      <c r="A10605" s="86"/>
      <c r="B10605" s="9"/>
      <c r="C10605" s="9"/>
      <c r="D10605" s="9"/>
      <c r="E10605" s="9"/>
      <c r="F10605" s="9"/>
      <c r="I10605" s="9"/>
      <c r="K10605" s="9"/>
      <c r="L10605" s="9"/>
      <c r="M10605" s="9"/>
      <c r="O10605" s="9"/>
      <c r="P10605" s="9"/>
      <c r="Q10605" s="9"/>
      <c r="R10605" s="36"/>
      <c r="V10605" s="36"/>
    </row>
    <row r="10606" spans="1:22" x14ac:dyDescent="0.25">
      <c r="A10606" s="86"/>
      <c r="B10606" s="9"/>
      <c r="C10606" s="9"/>
      <c r="D10606" s="9"/>
      <c r="E10606" s="9"/>
      <c r="F10606" s="9"/>
      <c r="I10606" s="9"/>
      <c r="K10606" s="9"/>
      <c r="L10606" s="9"/>
      <c r="M10606" s="9"/>
      <c r="O10606" s="9"/>
      <c r="P10606" s="9"/>
      <c r="Q10606" s="9"/>
      <c r="R10606" s="36"/>
      <c r="V10606" s="36"/>
    </row>
    <row r="10607" spans="1:22" x14ac:dyDescent="0.25">
      <c r="A10607" s="86"/>
      <c r="B10607" s="9"/>
      <c r="C10607" s="9"/>
      <c r="D10607" s="9"/>
      <c r="E10607" s="9"/>
      <c r="F10607" s="9"/>
      <c r="I10607" s="9"/>
      <c r="K10607" s="9"/>
      <c r="L10607" s="9"/>
      <c r="M10607" s="9"/>
      <c r="O10607" s="9"/>
      <c r="P10607" s="9"/>
      <c r="Q10607" s="9"/>
      <c r="R10607" s="36"/>
      <c r="V10607" s="36"/>
    </row>
    <row r="10608" spans="1:22" x14ac:dyDescent="0.25">
      <c r="A10608" s="86"/>
      <c r="B10608" s="9"/>
      <c r="C10608" s="9"/>
      <c r="D10608" s="9"/>
      <c r="E10608" s="9"/>
      <c r="F10608" s="9"/>
      <c r="I10608" s="9"/>
      <c r="K10608" s="9"/>
      <c r="L10608" s="9"/>
      <c r="M10608" s="9"/>
      <c r="O10608" s="9"/>
      <c r="P10608" s="9"/>
      <c r="Q10608" s="9"/>
      <c r="R10608" s="36"/>
      <c r="V10608" s="36"/>
    </row>
    <row r="10609" spans="1:22" x14ac:dyDescent="0.25">
      <c r="A10609" s="86"/>
      <c r="B10609" s="9"/>
      <c r="C10609" s="9"/>
      <c r="D10609" s="9"/>
      <c r="E10609" s="9"/>
      <c r="F10609" s="9"/>
      <c r="I10609" s="9"/>
      <c r="K10609" s="9"/>
      <c r="L10609" s="9"/>
      <c r="M10609" s="9"/>
      <c r="O10609" s="9"/>
      <c r="P10609" s="9"/>
      <c r="Q10609" s="9"/>
      <c r="R10609" s="36"/>
      <c r="V10609" s="36"/>
    </row>
    <row r="10610" spans="1:22" x14ac:dyDescent="0.25">
      <c r="A10610" s="86"/>
      <c r="B10610" s="9"/>
      <c r="C10610" s="9"/>
      <c r="D10610" s="9"/>
      <c r="E10610" s="9"/>
      <c r="F10610" s="9"/>
      <c r="I10610" s="9"/>
      <c r="K10610" s="9"/>
      <c r="L10610" s="9"/>
      <c r="M10610" s="9"/>
      <c r="O10610" s="9"/>
      <c r="P10610" s="9"/>
      <c r="Q10610" s="9"/>
      <c r="R10610" s="36"/>
      <c r="V10610" s="36"/>
    </row>
    <row r="10611" spans="1:22" x14ac:dyDescent="0.25">
      <c r="A10611" s="86"/>
      <c r="B10611" s="9"/>
      <c r="C10611" s="9"/>
      <c r="D10611" s="9"/>
      <c r="E10611" s="9"/>
      <c r="F10611" s="9"/>
      <c r="I10611" s="9"/>
      <c r="K10611" s="9"/>
      <c r="L10611" s="9"/>
      <c r="M10611" s="9"/>
      <c r="O10611" s="9"/>
      <c r="P10611" s="9"/>
      <c r="Q10611" s="9"/>
      <c r="R10611" s="36"/>
      <c r="V10611" s="36"/>
    </row>
    <row r="10612" spans="1:22" x14ac:dyDescent="0.25">
      <c r="A10612" s="86"/>
      <c r="B10612" s="9"/>
      <c r="C10612" s="9"/>
      <c r="D10612" s="9"/>
      <c r="E10612" s="9"/>
      <c r="F10612" s="9"/>
      <c r="I10612" s="9"/>
      <c r="K10612" s="9"/>
      <c r="L10612" s="9"/>
      <c r="M10612" s="9"/>
      <c r="O10612" s="9"/>
      <c r="P10612" s="9"/>
      <c r="Q10612" s="9"/>
      <c r="R10612" s="36"/>
      <c r="V10612" s="36"/>
    </row>
    <row r="10613" spans="1:22" x14ac:dyDescent="0.25">
      <c r="A10613" s="86"/>
      <c r="B10613" s="9"/>
      <c r="C10613" s="9"/>
      <c r="D10613" s="9"/>
      <c r="E10613" s="9"/>
      <c r="F10613" s="9"/>
      <c r="I10613" s="9"/>
      <c r="K10613" s="9"/>
      <c r="L10613" s="9"/>
      <c r="M10613" s="9"/>
      <c r="O10613" s="9"/>
      <c r="P10613" s="9"/>
      <c r="Q10613" s="9"/>
      <c r="R10613" s="36"/>
      <c r="V10613" s="36"/>
    </row>
    <row r="10614" spans="1:22" x14ac:dyDescent="0.25">
      <c r="A10614" s="86"/>
      <c r="B10614" s="9"/>
      <c r="C10614" s="9"/>
      <c r="D10614" s="9"/>
      <c r="E10614" s="9"/>
      <c r="F10614" s="9"/>
      <c r="I10614" s="9"/>
      <c r="K10614" s="9"/>
      <c r="L10614" s="9"/>
      <c r="M10614" s="9"/>
      <c r="O10614" s="9"/>
      <c r="P10614" s="9"/>
      <c r="Q10614" s="9"/>
      <c r="R10614" s="36"/>
      <c r="V10614" s="36"/>
    </row>
    <row r="10615" spans="1:22" x14ac:dyDescent="0.25">
      <c r="A10615" s="86"/>
      <c r="B10615" s="9"/>
      <c r="C10615" s="9"/>
      <c r="D10615" s="9"/>
      <c r="E10615" s="9"/>
      <c r="F10615" s="9"/>
      <c r="I10615" s="9"/>
      <c r="K10615" s="9"/>
      <c r="L10615" s="9"/>
      <c r="M10615" s="9"/>
      <c r="O10615" s="9"/>
      <c r="P10615" s="9"/>
      <c r="Q10615" s="9"/>
      <c r="R10615" s="36"/>
      <c r="V10615" s="36"/>
    </row>
    <row r="10616" spans="1:22" x14ac:dyDescent="0.25">
      <c r="A10616" s="86"/>
      <c r="B10616" s="9"/>
      <c r="C10616" s="9"/>
      <c r="D10616" s="9"/>
      <c r="E10616" s="9"/>
      <c r="F10616" s="9"/>
      <c r="I10616" s="9"/>
      <c r="K10616" s="9"/>
      <c r="L10616" s="9"/>
      <c r="M10616" s="9"/>
      <c r="O10616" s="9"/>
      <c r="P10616" s="9"/>
      <c r="Q10616" s="9"/>
      <c r="R10616" s="36"/>
      <c r="V10616" s="36"/>
    </row>
    <row r="10617" spans="1:22" x14ac:dyDescent="0.25">
      <c r="A10617" s="86"/>
      <c r="B10617" s="9"/>
      <c r="C10617" s="9"/>
      <c r="D10617" s="9"/>
      <c r="E10617" s="9"/>
      <c r="F10617" s="9"/>
      <c r="I10617" s="9"/>
      <c r="K10617" s="9"/>
      <c r="L10617" s="9"/>
      <c r="M10617" s="9"/>
      <c r="O10617" s="9"/>
      <c r="P10617" s="9"/>
      <c r="Q10617" s="9"/>
      <c r="R10617" s="36"/>
      <c r="V10617" s="36"/>
    </row>
    <row r="10618" spans="1:22" x14ac:dyDescent="0.25">
      <c r="A10618" s="86"/>
      <c r="B10618" s="9"/>
      <c r="C10618" s="9"/>
      <c r="D10618" s="9"/>
      <c r="E10618" s="9"/>
      <c r="F10618" s="9"/>
      <c r="I10618" s="9"/>
      <c r="K10618" s="9"/>
      <c r="L10618" s="9"/>
      <c r="M10618" s="9"/>
      <c r="O10618" s="9"/>
      <c r="P10618" s="9"/>
      <c r="Q10618" s="9"/>
      <c r="R10618" s="36"/>
      <c r="V10618" s="36"/>
    </row>
    <row r="10619" spans="1:22" x14ac:dyDescent="0.25">
      <c r="A10619" s="86"/>
      <c r="B10619" s="9"/>
      <c r="C10619" s="9"/>
      <c r="D10619" s="9"/>
      <c r="E10619" s="9"/>
      <c r="F10619" s="9"/>
      <c r="I10619" s="9"/>
      <c r="K10619" s="9"/>
      <c r="L10619" s="9"/>
      <c r="M10619" s="9"/>
      <c r="O10619" s="9"/>
      <c r="P10619" s="9"/>
      <c r="Q10619" s="9"/>
      <c r="R10619" s="36"/>
      <c r="V10619" s="36"/>
    </row>
    <row r="10620" spans="1:22" x14ac:dyDescent="0.25">
      <c r="A10620" s="86"/>
      <c r="B10620" s="9"/>
      <c r="C10620" s="9"/>
      <c r="D10620" s="9"/>
      <c r="E10620" s="9"/>
      <c r="F10620" s="9"/>
      <c r="I10620" s="9"/>
      <c r="K10620" s="9"/>
      <c r="L10620" s="9"/>
      <c r="M10620" s="9"/>
      <c r="O10620" s="9"/>
      <c r="P10620" s="9"/>
      <c r="Q10620" s="9"/>
      <c r="R10620" s="36"/>
      <c r="V10620" s="36"/>
    </row>
    <row r="10621" spans="1:22" x14ac:dyDescent="0.25">
      <c r="A10621" s="86"/>
      <c r="B10621" s="9"/>
      <c r="C10621" s="9"/>
      <c r="D10621" s="9"/>
      <c r="E10621" s="9"/>
      <c r="F10621" s="9"/>
      <c r="I10621" s="9"/>
      <c r="K10621" s="9"/>
      <c r="L10621" s="9"/>
      <c r="M10621" s="9"/>
      <c r="O10621" s="9"/>
      <c r="P10621" s="9"/>
      <c r="Q10621" s="9"/>
      <c r="R10621" s="36"/>
      <c r="V10621" s="36"/>
    </row>
    <row r="10622" spans="1:22" x14ac:dyDescent="0.25">
      <c r="A10622" s="86"/>
      <c r="B10622" s="9"/>
      <c r="C10622" s="9"/>
      <c r="D10622" s="9"/>
      <c r="E10622" s="9"/>
      <c r="F10622" s="9"/>
      <c r="I10622" s="9"/>
      <c r="K10622" s="9"/>
      <c r="L10622" s="9"/>
      <c r="M10622" s="9"/>
      <c r="O10622" s="9"/>
      <c r="P10622" s="9"/>
      <c r="Q10622" s="9"/>
      <c r="R10622" s="36"/>
      <c r="V10622" s="36"/>
    </row>
    <row r="10623" spans="1:22" x14ac:dyDescent="0.25">
      <c r="A10623" s="86"/>
      <c r="B10623" s="9"/>
      <c r="C10623" s="9"/>
      <c r="D10623" s="9"/>
      <c r="E10623" s="9"/>
      <c r="F10623" s="9"/>
      <c r="I10623" s="9"/>
      <c r="K10623" s="9"/>
      <c r="L10623" s="9"/>
      <c r="M10623" s="9"/>
      <c r="O10623" s="9"/>
      <c r="P10623" s="9"/>
      <c r="Q10623" s="9"/>
      <c r="R10623" s="36"/>
      <c r="V10623" s="36"/>
    </row>
    <row r="10624" spans="1:22" x14ac:dyDescent="0.25">
      <c r="A10624" s="86"/>
      <c r="B10624" s="9"/>
      <c r="C10624" s="9"/>
      <c r="D10624" s="9"/>
      <c r="E10624" s="9"/>
      <c r="F10624" s="9"/>
      <c r="I10624" s="9"/>
      <c r="K10624" s="9"/>
      <c r="L10624" s="9"/>
      <c r="M10624" s="9"/>
      <c r="O10624" s="9"/>
      <c r="P10624" s="9"/>
      <c r="Q10624" s="9"/>
      <c r="R10624" s="36"/>
      <c r="V10624" s="36"/>
    </row>
    <row r="10625" spans="1:22" x14ac:dyDescent="0.25">
      <c r="A10625" s="86"/>
      <c r="B10625" s="9"/>
      <c r="C10625" s="9"/>
      <c r="D10625" s="9"/>
      <c r="E10625" s="9"/>
      <c r="F10625" s="9"/>
      <c r="I10625" s="9"/>
      <c r="K10625" s="9"/>
      <c r="L10625" s="9"/>
      <c r="M10625" s="9"/>
      <c r="O10625" s="9"/>
      <c r="P10625" s="9"/>
      <c r="Q10625" s="9"/>
      <c r="R10625" s="36"/>
      <c r="V10625" s="36"/>
    </row>
    <row r="10626" spans="1:22" x14ac:dyDescent="0.25">
      <c r="A10626" s="86"/>
      <c r="B10626" s="9"/>
      <c r="C10626" s="9"/>
      <c r="D10626" s="9"/>
      <c r="E10626" s="9"/>
      <c r="F10626" s="9"/>
      <c r="I10626" s="9"/>
      <c r="K10626" s="9"/>
      <c r="L10626" s="9"/>
      <c r="M10626" s="9"/>
      <c r="O10626" s="9"/>
      <c r="P10626" s="9"/>
      <c r="Q10626" s="9"/>
      <c r="R10626" s="36"/>
      <c r="V10626" s="36"/>
    </row>
    <row r="10627" spans="1:22" x14ac:dyDescent="0.25">
      <c r="A10627" s="86"/>
      <c r="B10627" s="9"/>
      <c r="C10627" s="9"/>
      <c r="D10627" s="9"/>
      <c r="E10627" s="9"/>
      <c r="F10627" s="9"/>
      <c r="I10627" s="9"/>
      <c r="K10627" s="9"/>
      <c r="L10627" s="9"/>
      <c r="M10627" s="9"/>
      <c r="O10627" s="9"/>
      <c r="P10627" s="9"/>
      <c r="Q10627" s="9"/>
      <c r="R10627" s="36"/>
      <c r="V10627" s="36"/>
    </row>
    <row r="10628" spans="1:22" x14ac:dyDescent="0.25">
      <c r="A10628" s="86"/>
      <c r="B10628" s="9"/>
      <c r="C10628" s="9"/>
      <c r="D10628" s="9"/>
      <c r="E10628" s="9"/>
      <c r="F10628" s="9"/>
      <c r="I10628" s="9"/>
      <c r="K10628" s="9"/>
      <c r="L10628" s="9"/>
      <c r="M10628" s="9"/>
      <c r="O10628" s="9"/>
      <c r="P10628" s="9"/>
      <c r="Q10628" s="9"/>
      <c r="R10628" s="36"/>
      <c r="V10628" s="36"/>
    </row>
    <row r="10629" spans="1:22" x14ac:dyDescent="0.25">
      <c r="A10629" s="86"/>
      <c r="B10629" s="9"/>
      <c r="C10629" s="9"/>
      <c r="D10629" s="9"/>
      <c r="E10629" s="9"/>
      <c r="F10629" s="9"/>
      <c r="I10629" s="9"/>
      <c r="K10629" s="9"/>
      <c r="L10629" s="9"/>
      <c r="M10629" s="9"/>
      <c r="O10629" s="9"/>
      <c r="P10629" s="9"/>
      <c r="Q10629" s="9"/>
      <c r="R10629" s="36"/>
      <c r="V10629" s="36"/>
    </row>
    <row r="10630" spans="1:22" x14ac:dyDescent="0.25">
      <c r="A10630" s="86"/>
      <c r="B10630" s="9"/>
      <c r="C10630" s="9"/>
      <c r="D10630" s="9"/>
      <c r="E10630" s="9"/>
      <c r="F10630" s="9"/>
      <c r="I10630" s="9"/>
      <c r="K10630" s="9"/>
      <c r="L10630" s="9"/>
      <c r="M10630" s="9"/>
      <c r="O10630" s="9"/>
      <c r="P10630" s="9"/>
      <c r="Q10630" s="9"/>
      <c r="R10630" s="36"/>
      <c r="V10630" s="36"/>
    </row>
    <row r="10631" spans="1:22" x14ac:dyDescent="0.25">
      <c r="A10631" s="86"/>
      <c r="B10631" s="9"/>
      <c r="C10631" s="9"/>
      <c r="D10631" s="9"/>
      <c r="E10631" s="9"/>
      <c r="F10631" s="9"/>
      <c r="I10631" s="9"/>
      <c r="K10631" s="9"/>
      <c r="L10631" s="9"/>
      <c r="M10631" s="9"/>
      <c r="O10631" s="9"/>
      <c r="P10631" s="9"/>
      <c r="Q10631" s="9"/>
      <c r="R10631" s="36"/>
      <c r="V10631" s="36"/>
    </row>
    <row r="10632" spans="1:22" x14ac:dyDescent="0.25">
      <c r="A10632" s="86"/>
      <c r="B10632" s="9"/>
      <c r="C10632" s="9"/>
      <c r="D10632" s="9"/>
      <c r="E10632" s="9"/>
      <c r="F10632" s="9"/>
      <c r="I10632" s="9"/>
      <c r="K10632" s="9"/>
      <c r="L10632" s="9"/>
      <c r="M10632" s="9"/>
      <c r="O10632" s="9"/>
      <c r="P10632" s="9"/>
      <c r="Q10632" s="9"/>
      <c r="R10632" s="36"/>
      <c r="V10632" s="36"/>
    </row>
    <row r="10633" spans="1:22" x14ac:dyDescent="0.25">
      <c r="A10633" s="86"/>
      <c r="B10633" s="9"/>
      <c r="C10633" s="9"/>
      <c r="D10633" s="9"/>
      <c r="E10633" s="9"/>
      <c r="F10633" s="9"/>
      <c r="I10633" s="9"/>
      <c r="K10633" s="9"/>
      <c r="L10633" s="9"/>
      <c r="M10633" s="9"/>
      <c r="O10633" s="9"/>
      <c r="P10633" s="9"/>
      <c r="Q10633" s="9"/>
      <c r="R10633" s="36"/>
      <c r="V10633" s="36"/>
    </row>
    <row r="10634" spans="1:22" x14ac:dyDescent="0.25">
      <c r="A10634" s="86"/>
      <c r="B10634" s="9"/>
      <c r="C10634" s="9"/>
      <c r="D10634" s="9"/>
      <c r="E10634" s="9"/>
      <c r="F10634" s="9"/>
      <c r="I10634" s="9"/>
      <c r="K10634" s="9"/>
      <c r="L10634" s="9"/>
      <c r="M10634" s="9"/>
      <c r="O10634" s="9"/>
      <c r="P10634" s="9"/>
      <c r="Q10634" s="9"/>
      <c r="R10634" s="36"/>
      <c r="V10634" s="36"/>
    </row>
    <row r="10635" spans="1:22" x14ac:dyDescent="0.25">
      <c r="A10635" s="86"/>
      <c r="B10635" s="9"/>
      <c r="C10635" s="9"/>
      <c r="D10635" s="9"/>
      <c r="E10635" s="9"/>
      <c r="F10635" s="9"/>
      <c r="I10635" s="9"/>
      <c r="K10635" s="9"/>
      <c r="L10635" s="9"/>
      <c r="M10635" s="9"/>
      <c r="O10635" s="9"/>
      <c r="P10635" s="9"/>
      <c r="Q10635" s="9"/>
      <c r="R10635" s="36"/>
      <c r="V10635" s="36"/>
    </row>
    <row r="10636" spans="1:22" x14ac:dyDescent="0.25">
      <c r="A10636" s="86"/>
      <c r="B10636" s="9"/>
      <c r="C10636" s="9"/>
      <c r="D10636" s="9"/>
      <c r="E10636" s="9"/>
      <c r="F10636" s="9"/>
      <c r="I10636" s="9"/>
      <c r="K10636" s="9"/>
      <c r="L10636" s="9"/>
      <c r="M10636" s="9"/>
      <c r="O10636" s="9"/>
      <c r="P10636" s="9"/>
      <c r="Q10636" s="9"/>
      <c r="R10636" s="36"/>
      <c r="V10636" s="36"/>
    </row>
    <row r="10637" spans="1:22" x14ac:dyDescent="0.25">
      <c r="A10637" s="86"/>
      <c r="B10637" s="9"/>
      <c r="C10637" s="9"/>
      <c r="D10637" s="9"/>
      <c r="E10637" s="9"/>
      <c r="F10637" s="9"/>
      <c r="I10637" s="9"/>
      <c r="K10637" s="9"/>
      <c r="L10637" s="9"/>
      <c r="M10637" s="9"/>
      <c r="O10637" s="9"/>
      <c r="P10637" s="9"/>
      <c r="Q10637" s="9"/>
      <c r="R10637" s="36"/>
      <c r="V10637" s="36"/>
    </row>
    <row r="10638" spans="1:22" x14ac:dyDescent="0.25">
      <c r="A10638" s="86"/>
      <c r="B10638" s="9"/>
      <c r="C10638" s="9"/>
      <c r="D10638" s="9"/>
      <c r="E10638" s="9"/>
      <c r="F10638" s="9"/>
      <c r="I10638" s="9"/>
      <c r="K10638" s="9"/>
      <c r="L10638" s="9"/>
      <c r="M10638" s="9"/>
      <c r="O10638" s="9"/>
      <c r="P10638" s="9"/>
      <c r="Q10638" s="9"/>
      <c r="R10638" s="36"/>
      <c r="V10638" s="36"/>
    </row>
    <row r="10639" spans="1:22" x14ac:dyDescent="0.25">
      <c r="A10639" s="86"/>
      <c r="B10639" s="9"/>
      <c r="C10639" s="9"/>
      <c r="D10639" s="9"/>
      <c r="E10639" s="9"/>
      <c r="F10639" s="9"/>
      <c r="I10639" s="9"/>
      <c r="K10639" s="9"/>
      <c r="L10639" s="9"/>
      <c r="M10639" s="9"/>
      <c r="O10639" s="9"/>
      <c r="P10639" s="9"/>
      <c r="Q10639" s="9"/>
      <c r="R10639" s="36"/>
      <c r="V10639" s="36"/>
    </row>
    <row r="10640" spans="1:22" x14ac:dyDescent="0.25">
      <c r="A10640" s="86"/>
      <c r="B10640" s="9"/>
      <c r="C10640" s="9"/>
      <c r="D10640" s="9"/>
      <c r="E10640" s="9"/>
      <c r="F10640" s="9"/>
      <c r="I10640" s="9"/>
      <c r="K10640" s="9"/>
      <c r="L10640" s="9"/>
      <c r="M10640" s="9"/>
      <c r="O10640" s="9"/>
      <c r="P10640" s="9"/>
      <c r="Q10640" s="9"/>
      <c r="R10640" s="36"/>
      <c r="V10640" s="36"/>
    </row>
    <row r="10641" spans="1:22" x14ac:dyDescent="0.25">
      <c r="A10641" s="86"/>
      <c r="B10641" s="9"/>
      <c r="C10641" s="9"/>
      <c r="D10641" s="9"/>
      <c r="E10641" s="9"/>
      <c r="F10641" s="9"/>
      <c r="I10641" s="9"/>
      <c r="K10641" s="9"/>
      <c r="L10641" s="9"/>
      <c r="M10641" s="9"/>
      <c r="O10641" s="9"/>
      <c r="P10641" s="9"/>
      <c r="Q10641" s="9"/>
      <c r="R10641" s="36"/>
      <c r="V10641" s="36"/>
    </row>
    <row r="10642" spans="1:22" x14ac:dyDescent="0.25">
      <c r="A10642" s="86"/>
      <c r="B10642" s="9"/>
      <c r="C10642" s="9"/>
      <c r="D10642" s="9"/>
      <c r="E10642" s="9"/>
      <c r="F10642" s="9"/>
      <c r="I10642" s="9"/>
      <c r="K10642" s="9"/>
      <c r="L10642" s="9"/>
      <c r="M10642" s="9"/>
      <c r="O10642" s="9"/>
      <c r="P10642" s="9"/>
      <c r="Q10642" s="9"/>
      <c r="R10642" s="36"/>
      <c r="V10642" s="36"/>
    </row>
    <row r="10643" spans="1:22" x14ac:dyDescent="0.25">
      <c r="A10643" s="86"/>
      <c r="B10643" s="9"/>
      <c r="C10643" s="9"/>
      <c r="D10643" s="9"/>
      <c r="E10643" s="9"/>
      <c r="F10643" s="9"/>
      <c r="I10643" s="9"/>
      <c r="K10643" s="9"/>
      <c r="L10643" s="9"/>
      <c r="M10643" s="9"/>
      <c r="O10643" s="9"/>
      <c r="P10643" s="9"/>
      <c r="Q10643" s="9"/>
      <c r="R10643" s="36"/>
      <c r="V10643" s="36"/>
    </row>
    <row r="10644" spans="1:22" x14ac:dyDescent="0.25">
      <c r="A10644" s="86"/>
      <c r="B10644" s="9"/>
      <c r="C10644" s="9"/>
      <c r="D10644" s="9"/>
      <c r="E10644" s="9"/>
      <c r="F10644" s="9"/>
      <c r="I10644" s="9"/>
      <c r="K10644" s="9"/>
      <c r="L10644" s="9"/>
      <c r="M10644" s="9"/>
      <c r="O10644" s="9"/>
      <c r="P10644" s="9"/>
      <c r="Q10644" s="9"/>
      <c r="R10644" s="36"/>
      <c r="V10644" s="36"/>
    </row>
    <row r="10645" spans="1:22" x14ac:dyDescent="0.25">
      <c r="A10645" s="86"/>
      <c r="B10645" s="9"/>
      <c r="C10645" s="9"/>
      <c r="D10645" s="9"/>
      <c r="E10645" s="9"/>
      <c r="F10645" s="9"/>
      <c r="I10645" s="9"/>
      <c r="K10645" s="9"/>
      <c r="L10645" s="9"/>
      <c r="M10645" s="9"/>
      <c r="O10645" s="9"/>
      <c r="P10645" s="9"/>
      <c r="Q10645" s="9"/>
      <c r="R10645" s="36"/>
      <c r="V10645" s="36"/>
    </row>
    <row r="10646" spans="1:22" x14ac:dyDescent="0.25">
      <c r="A10646" s="86"/>
      <c r="B10646" s="9"/>
      <c r="C10646" s="9"/>
      <c r="D10646" s="9"/>
      <c r="E10646" s="9"/>
      <c r="F10646" s="9"/>
      <c r="I10646" s="9"/>
      <c r="K10646" s="9"/>
      <c r="L10646" s="9"/>
      <c r="M10646" s="9"/>
      <c r="O10646" s="9"/>
      <c r="P10646" s="9"/>
      <c r="Q10646" s="9"/>
      <c r="R10646" s="36"/>
      <c r="V10646" s="36"/>
    </row>
    <row r="10647" spans="1:22" x14ac:dyDescent="0.25">
      <c r="A10647" s="86"/>
      <c r="B10647" s="9"/>
      <c r="C10647" s="9"/>
      <c r="D10647" s="9"/>
      <c r="E10647" s="9"/>
      <c r="F10647" s="9"/>
      <c r="I10647" s="9"/>
      <c r="K10647" s="9"/>
      <c r="L10647" s="9"/>
      <c r="M10647" s="9"/>
      <c r="O10647" s="9"/>
      <c r="P10647" s="9"/>
      <c r="Q10647" s="9"/>
      <c r="R10647" s="36"/>
      <c r="V10647" s="36"/>
    </row>
    <row r="10648" spans="1:22" x14ac:dyDescent="0.25">
      <c r="A10648" s="86"/>
      <c r="B10648" s="9"/>
      <c r="C10648" s="9"/>
      <c r="D10648" s="9"/>
      <c r="E10648" s="9"/>
      <c r="F10648" s="9"/>
      <c r="I10648" s="9"/>
      <c r="K10648" s="9"/>
      <c r="L10648" s="9"/>
      <c r="M10648" s="9"/>
      <c r="O10648" s="9"/>
      <c r="P10648" s="9"/>
      <c r="Q10648" s="9"/>
      <c r="R10648" s="36"/>
      <c r="V10648" s="36"/>
    </row>
    <row r="10649" spans="1:22" x14ac:dyDescent="0.25">
      <c r="A10649" s="86"/>
      <c r="B10649" s="9"/>
      <c r="C10649" s="9"/>
      <c r="D10649" s="9"/>
      <c r="E10649" s="9"/>
      <c r="F10649" s="9"/>
      <c r="I10649" s="9"/>
      <c r="K10649" s="9"/>
      <c r="L10649" s="9"/>
      <c r="M10649" s="9"/>
      <c r="O10649" s="9"/>
      <c r="P10649" s="9"/>
      <c r="Q10649" s="9"/>
      <c r="R10649" s="36"/>
      <c r="V10649" s="36"/>
    </row>
    <row r="10650" spans="1:22" x14ac:dyDescent="0.25">
      <c r="A10650" s="86"/>
      <c r="B10650" s="9"/>
      <c r="C10650" s="9"/>
      <c r="D10650" s="9"/>
      <c r="E10650" s="9"/>
      <c r="F10650" s="9"/>
      <c r="I10650" s="9"/>
      <c r="K10650" s="9"/>
      <c r="L10650" s="9"/>
      <c r="M10650" s="9"/>
      <c r="O10650" s="9"/>
      <c r="P10650" s="9"/>
      <c r="Q10650" s="9"/>
      <c r="R10650" s="36"/>
      <c r="V10650" s="36"/>
    </row>
    <row r="10651" spans="1:22" x14ac:dyDescent="0.25">
      <c r="A10651" s="86"/>
      <c r="B10651" s="9"/>
      <c r="C10651" s="9"/>
      <c r="D10651" s="9"/>
      <c r="E10651" s="9"/>
      <c r="F10651" s="9"/>
      <c r="I10651" s="9"/>
      <c r="K10651" s="9"/>
      <c r="L10651" s="9"/>
      <c r="M10651" s="9"/>
      <c r="O10651" s="9"/>
      <c r="P10651" s="9"/>
      <c r="Q10651" s="9"/>
      <c r="R10651" s="36"/>
      <c r="V10651" s="36"/>
    </row>
    <row r="10652" spans="1:22" x14ac:dyDescent="0.25">
      <c r="A10652" s="86"/>
      <c r="B10652" s="9"/>
      <c r="C10652" s="9"/>
      <c r="D10652" s="9"/>
      <c r="E10652" s="9"/>
      <c r="F10652" s="9"/>
      <c r="I10652" s="9"/>
      <c r="K10652" s="9"/>
      <c r="L10652" s="9"/>
      <c r="M10652" s="9"/>
      <c r="O10652" s="9"/>
      <c r="P10652" s="9"/>
      <c r="Q10652" s="9"/>
      <c r="R10652" s="36"/>
      <c r="V10652" s="36"/>
    </row>
    <row r="10653" spans="1:22" x14ac:dyDescent="0.25">
      <c r="A10653" s="86"/>
      <c r="B10653" s="9"/>
      <c r="C10653" s="9"/>
      <c r="D10653" s="9"/>
      <c r="E10653" s="9"/>
      <c r="F10653" s="9"/>
      <c r="I10653" s="9"/>
      <c r="K10653" s="9"/>
      <c r="L10653" s="9"/>
      <c r="M10653" s="9"/>
      <c r="O10653" s="9"/>
      <c r="P10653" s="9"/>
      <c r="Q10653" s="9"/>
      <c r="R10653" s="36"/>
      <c r="V10653" s="36"/>
    </row>
    <row r="10654" spans="1:22" x14ac:dyDescent="0.25">
      <c r="A10654" s="86"/>
      <c r="B10654" s="9"/>
      <c r="C10654" s="9"/>
      <c r="D10654" s="9"/>
      <c r="E10654" s="9"/>
      <c r="F10654" s="9"/>
      <c r="I10654" s="9"/>
      <c r="K10654" s="9"/>
      <c r="L10654" s="9"/>
      <c r="M10654" s="9"/>
      <c r="O10654" s="9"/>
      <c r="P10654" s="9"/>
      <c r="Q10654" s="9"/>
      <c r="R10654" s="36"/>
      <c r="V10654" s="36"/>
    </row>
    <row r="10655" spans="1:22" x14ac:dyDescent="0.25">
      <c r="A10655" s="86"/>
      <c r="B10655" s="9"/>
      <c r="C10655" s="9"/>
      <c r="D10655" s="9"/>
      <c r="E10655" s="9"/>
      <c r="F10655" s="9"/>
      <c r="I10655" s="9"/>
      <c r="K10655" s="9"/>
      <c r="L10655" s="9"/>
      <c r="M10655" s="9"/>
      <c r="O10655" s="9"/>
      <c r="P10655" s="9"/>
      <c r="Q10655" s="9"/>
      <c r="R10655" s="36"/>
      <c r="V10655" s="36"/>
    </row>
    <row r="10656" spans="1:22" x14ac:dyDescent="0.25">
      <c r="A10656" s="86"/>
      <c r="B10656" s="9"/>
      <c r="C10656" s="9"/>
      <c r="D10656" s="9"/>
      <c r="E10656" s="9"/>
      <c r="F10656" s="9"/>
      <c r="I10656" s="9"/>
      <c r="K10656" s="9"/>
      <c r="L10656" s="9"/>
      <c r="M10656" s="9"/>
      <c r="O10656" s="9"/>
      <c r="P10656" s="9"/>
      <c r="Q10656" s="9"/>
      <c r="R10656" s="36"/>
      <c r="V10656" s="36"/>
    </row>
    <row r="10657" spans="1:22" x14ac:dyDescent="0.25">
      <c r="A10657" s="86"/>
      <c r="B10657" s="9"/>
      <c r="C10657" s="9"/>
      <c r="D10657" s="9"/>
      <c r="E10657" s="9"/>
      <c r="F10657" s="9"/>
      <c r="I10657" s="9"/>
      <c r="K10657" s="9"/>
      <c r="L10657" s="9"/>
      <c r="M10657" s="9"/>
      <c r="O10657" s="9"/>
      <c r="P10657" s="9"/>
      <c r="Q10657" s="9"/>
      <c r="R10657" s="36"/>
      <c r="V10657" s="36"/>
    </row>
    <row r="10658" spans="1:22" x14ac:dyDescent="0.25">
      <c r="A10658" s="86"/>
      <c r="B10658" s="9"/>
      <c r="C10658" s="9"/>
      <c r="D10658" s="9"/>
      <c r="E10658" s="9"/>
      <c r="F10658" s="9"/>
      <c r="I10658" s="9"/>
      <c r="K10658" s="9"/>
      <c r="L10658" s="9"/>
      <c r="M10658" s="9"/>
      <c r="O10658" s="9"/>
      <c r="P10658" s="9"/>
      <c r="Q10658" s="9"/>
      <c r="R10658" s="36"/>
      <c r="V10658" s="36"/>
    </row>
    <row r="10659" spans="1:22" x14ac:dyDescent="0.25">
      <c r="A10659" s="86"/>
      <c r="B10659" s="9"/>
      <c r="C10659" s="9"/>
      <c r="D10659" s="9"/>
      <c r="E10659" s="9"/>
      <c r="F10659" s="9"/>
      <c r="I10659" s="9"/>
      <c r="K10659" s="9"/>
      <c r="L10659" s="9"/>
      <c r="M10659" s="9"/>
      <c r="O10659" s="9"/>
      <c r="P10659" s="9"/>
      <c r="Q10659" s="9"/>
      <c r="R10659" s="36"/>
      <c r="V10659" s="36"/>
    </row>
    <row r="10660" spans="1:22" x14ac:dyDescent="0.25">
      <c r="A10660" s="86"/>
      <c r="B10660" s="9"/>
      <c r="C10660" s="9"/>
      <c r="D10660" s="9"/>
      <c r="E10660" s="9"/>
      <c r="F10660" s="9"/>
      <c r="I10660" s="9"/>
      <c r="K10660" s="9"/>
      <c r="L10660" s="9"/>
      <c r="M10660" s="9"/>
      <c r="O10660" s="9"/>
      <c r="P10660" s="9"/>
      <c r="Q10660" s="9"/>
      <c r="R10660" s="36"/>
      <c r="V10660" s="36"/>
    </row>
    <row r="10661" spans="1:22" x14ac:dyDescent="0.25">
      <c r="A10661" s="86"/>
      <c r="B10661" s="9"/>
      <c r="C10661" s="9"/>
      <c r="D10661" s="9"/>
      <c r="E10661" s="9"/>
      <c r="F10661" s="9"/>
      <c r="I10661" s="9"/>
      <c r="K10661" s="9"/>
      <c r="L10661" s="9"/>
      <c r="M10661" s="9"/>
      <c r="O10661" s="9"/>
      <c r="P10661" s="9"/>
      <c r="Q10661" s="9"/>
      <c r="R10661" s="36"/>
      <c r="V10661" s="36"/>
    </row>
    <row r="10662" spans="1:22" x14ac:dyDescent="0.25">
      <c r="A10662" s="86"/>
      <c r="B10662" s="9"/>
      <c r="C10662" s="9"/>
      <c r="D10662" s="9"/>
      <c r="E10662" s="9"/>
      <c r="F10662" s="9"/>
      <c r="I10662" s="9"/>
      <c r="K10662" s="9"/>
      <c r="L10662" s="9"/>
      <c r="M10662" s="9"/>
      <c r="O10662" s="9"/>
      <c r="P10662" s="9"/>
      <c r="Q10662" s="9"/>
      <c r="R10662" s="36"/>
      <c r="V10662" s="36"/>
    </row>
    <row r="10663" spans="1:22" x14ac:dyDescent="0.25">
      <c r="A10663" s="86"/>
      <c r="B10663" s="9"/>
      <c r="C10663" s="9"/>
      <c r="D10663" s="9"/>
      <c r="E10663" s="9"/>
      <c r="F10663" s="9"/>
      <c r="I10663" s="9"/>
      <c r="K10663" s="9"/>
      <c r="L10663" s="9"/>
      <c r="M10663" s="9"/>
      <c r="O10663" s="9"/>
      <c r="P10663" s="9"/>
      <c r="Q10663" s="9"/>
      <c r="R10663" s="36"/>
      <c r="V10663" s="36"/>
    </row>
    <row r="10664" spans="1:22" x14ac:dyDescent="0.25">
      <c r="A10664" s="86"/>
      <c r="B10664" s="9"/>
      <c r="C10664" s="9"/>
      <c r="D10664" s="9"/>
      <c r="E10664" s="9"/>
      <c r="F10664" s="9"/>
      <c r="I10664" s="9"/>
      <c r="K10664" s="9"/>
      <c r="L10664" s="9"/>
      <c r="M10664" s="9"/>
      <c r="O10664" s="9"/>
      <c r="P10664" s="9"/>
      <c r="Q10664" s="9"/>
      <c r="R10664" s="36"/>
      <c r="V10664" s="36"/>
    </row>
    <row r="10665" spans="1:22" x14ac:dyDescent="0.25">
      <c r="A10665" s="86"/>
      <c r="B10665" s="9"/>
      <c r="C10665" s="9"/>
      <c r="D10665" s="9"/>
      <c r="E10665" s="9"/>
      <c r="F10665" s="9"/>
      <c r="I10665" s="9"/>
      <c r="K10665" s="9"/>
      <c r="L10665" s="9"/>
      <c r="M10665" s="9"/>
      <c r="O10665" s="9"/>
      <c r="P10665" s="9"/>
      <c r="Q10665" s="9"/>
      <c r="R10665" s="36"/>
      <c r="V10665" s="36"/>
    </row>
    <row r="10666" spans="1:22" x14ac:dyDescent="0.25">
      <c r="A10666" s="86"/>
      <c r="B10666" s="9"/>
      <c r="C10666" s="9"/>
      <c r="D10666" s="9"/>
      <c r="E10666" s="9"/>
      <c r="F10666" s="9"/>
      <c r="I10666" s="9"/>
      <c r="K10666" s="9"/>
      <c r="L10666" s="9"/>
      <c r="M10666" s="9"/>
      <c r="O10666" s="9"/>
      <c r="P10666" s="9"/>
      <c r="Q10666" s="9"/>
      <c r="R10666" s="36"/>
      <c r="V10666" s="36"/>
    </row>
    <row r="10667" spans="1:22" x14ac:dyDescent="0.25">
      <c r="A10667" s="86"/>
      <c r="B10667" s="9"/>
      <c r="C10667" s="9"/>
      <c r="D10667" s="9"/>
      <c r="E10667" s="9"/>
      <c r="F10667" s="9"/>
      <c r="I10667" s="9"/>
      <c r="K10667" s="9"/>
      <c r="L10667" s="9"/>
      <c r="M10667" s="9"/>
      <c r="O10667" s="9"/>
      <c r="P10667" s="9"/>
      <c r="Q10667" s="9"/>
      <c r="R10667" s="36"/>
      <c r="V10667" s="36"/>
    </row>
    <row r="10668" spans="1:22" x14ac:dyDescent="0.25">
      <c r="A10668" s="86"/>
      <c r="B10668" s="9"/>
      <c r="C10668" s="9"/>
      <c r="D10668" s="9"/>
      <c r="E10668" s="9"/>
      <c r="F10668" s="9"/>
      <c r="I10668" s="9"/>
      <c r="K10668" s="9"/>
      <c r="L10668" s="9"/>
      <c r="M10668" s="9"/>
      <c r="O10668" s="9"/>
      <c r="P10668" s="9"/>
      <c r="Q10668" s="9"/>
      <c r="R10668" s="36"/>
      <c r="V10668" s="36"/>
    </row>
    <row r="10669" spans="1:22" x14ac:dyDescent="0.25">
      <c r="A10669" s="86"/>
      <c r="B10669" s="9"/>
      <c r="C10669" s="9"/>
      <c r="D10669" s="9"/>
      <c r="E10669" s="9"/>
      <c r="F10669" s="9"/>
      <c r="I10669" s="9"/>
      <c r="K10669" s="9"/>
      <c r="L10669" s="9"/>
      <c r="M10669" s="9"/>
      <c r="O10669" s="9"/>
      <c r="P10669" s="9"/>
      <c r="Q10669" s="9"/>
      <c r="R10669" s="36"/>
      <c r="V10669" s="36"/>
    </row>
    <row r="10670" spans="1:22" x14ac:dyDescent="0.25">
      <c r="A10670" s="86"/>
      <c r="B10670" s="9"/>
      <c r="C10670" s="9"/>
      <c r="D10670" s="9"/>
      <c r="E10670" s="9"/>
      <c r="F10670" s="9"/>
      <c r="I10670" s="9"/>
      <c r="K10670" s="9"/>
      <c r="L10670" s="9"/>
      <c r="M10670" s="9"/>
      <c r="O10670" s="9"/>
      <c r="P10670" s="9"/>
      <c r="Q10670" s="9"/>
      <c r="R10670" s="36"/>
      <c r="V10670" s="36"/>
    </row>
    <row r="10671" spans="1:22" x14ac:dyDescent="0.25">
      <c r="A10671" s="86"/>
      <c r="B10671" s="9"/>
      <c r="C10671" s="9"/>
      <c r="D10671" s="9"/>
      <c r="E10671" s="9"/>
      <c r="F10671" s="9"/>
      <c r="I10671" s="9"/>
      <c r="K10671" s="9"/>
      <c r="L10671" s="9"/>
      <c r="M10671" s="9"/>
      <c r="O10671" s="9"/>
      <c r="P10671" s="9"/>
      <c r="Q10671" s="9"/>
      <c r="R10671" s="36"/>
      <c r="V10671" s="36"/>
    </row>
    <row r="10672" spans="1:22" x14ac:dyDescent="0.25">
      <c r="A10672" s="86"/>
      <c r="B10672" s="9"/>
      <c r="C10672" s="9"/>
      <c r="D10672" s="9"/>
      <c r="E10672" s="9"/>
      <c r="F10672" s="9"/>
      <c r="I10672" s="9"/>
      <c r="K10672" s="9"/>
      <c r="L10672" s="9"/>
      <c r="M10672" s="9"/>
      <c r="O10672" s="9"/>
      <c r="P10672" s="9"/>
      <c r="Q10672" s="9"/>
      <c r="R10672" s="36"/>
      <c r="V10672" s="36"/>
    </row>
    <row r="10673" spans="1:22" x14ac:dyDescent="0.25">
      <c r="A10673" s="86"/>
      <c r="B10673" s="9"/>
      <c r="C10673" s="9"/>
      <c r="D10673" s="9"/>
      <c r="E10673" s="9"/>
      <c r="F10673" s="9"/>
      <c r="I10673" s="9"/>
      <c r="K10673" s="9"/>
      <c r="L10673" s="9"/>
      <c r="M10673" s="9"/>
      <c r="O10673" s="9"/>
      <c r="P10673" s="9"/>
      <c r="Q10673" s="9"/>
      <c r="R10673" s="36"/>
      <c r="V10673" s="36"/>
    </row>
    <row r="10674" spans="1:22" x14ac:dyDescent="0.25">
      <c r="A10674" s="86"/>
      <c r="B10674" s="9"/>
      <c r="C10674" s="9"/>
      <c r="D10674" s="9"/>
      <c r="E10674" s="9"/>
      <c r="F10674" s="9"/>
      <c r="I10674" s="9"/>
      <c r="K10674" s="9"/>
      <c r="L10674" s="9"/>
      <c r="M10674" s="9"/>
      <c r="O10674" s="9"/>
      <c r="P10674" s="9"/>
      <c r="Q10674" s="9"/>
      <c r="R10674" s="36"/>
      <c r="V10674" s="36"/>
    </row>
    <row r="10675" spans="1:22" x14ac:dyDescent="0.25">
      <c r="A10675" s="86"/>
      <c r="B10675" s="9"/>
      <c r="C10675" s="9"/>
      <c r="D10675" s="9"/>
      <c r="E10675" s="9"/>
      <c r="F10675" s="9"/>
      <c r="I10675" s="9"/>
      <c r="K10675" s="9"/>
      <c r="L10675" s="9"/>
      <c r="M10675" s="9"/>
      <c r="O10675" s="9"/>
      <c r="P10675" s="9"/>
      <c r="Q10675" s="9"/>
      <c r="R10675" s="36"/>
      <c r="V10675" s="36"/>
    </row>
    <row r="10676" spans="1:22" x14ac:dyDescent="0.25">
      <c r="A10676" s="86"/>
      <c r="B10676" s="9"/>
      <c r="C10676" s="9"/>
      <c r="D10676" s="9"/>
      <c r="E10676" s="9"/>
      <c r="F10676" s="9"/>
      <c r="I10676" s="9"/>
      <c r="K10676" s="9"/>
      <c r="L10676" s="9"/>
      <c r="M10676" s="9"/>
      <c r="O10676" s="9"/>
      <c r="P10676" s="9"/>
      <c r="Q10676" s="9"/>
      <c r="R10676" s="36"/>
      <c r="V10676" s="36"/>
    </row>
    <row r="10677" spans="1:22" x14ac:dyDescent="0.25">
      <c r="A10677" s="86"/>
      <c r="B10677" s="9"/>
      <c r="C10677" s="9"/>
      <c r="D10677" s="9"/>
      <c r="E10677" s="9"/>
      <c r="F10677" s="9"/>
      <c r="I10677" s="9"/>
      <c r="K10677" s="9"/>
      <c r="L10677" s="9"/>
      <c r="M10677" s="9"/>
      <c r="O10677" s="9"/>
      <c r="P10677" s="9"/>
      <c r="Q10677" s="9"/>
      <c r="R10677" s="36"/>
      <c r="V10677" s="36"/>
    </row>
    <row r="10678" spans="1:22" x14ac:dyDescent="0.25">
      <c r="A10678" s="86"/>
      <c r="B10678" s="9"/>
      <c r="C10678" s="9"/>
      <c r="D10678" s="9"/>
      <c r="E10678" s="9"/>
      <c r="F10678" s="9"/>
      <c r="I10678" s="9"/>
      <c r="K10678" s="9"/>
      <c r="L10678" s="9"/>
      <c r="M10678" s="9"/>
      <c r="O10678" s="9"/>
      <c r="P10678" s="9"/>
      <c r="Q10678" s="9"/>
      <c r="R10678" s="36"/>
      <c r="V10678" s="36"/>
    </row>
    <row r="10679" spans="1:22" x14ac:dyDescent="0.25">
      <c r="A10679" s="86"/>
      <c r="B10679" s="9"/>
      <c r="C10679" s="9"/>
      <c r="D10679" s="9"/>
      <c r="E10679" s="9"/>
      <c r="F10679" s="9"/>
      <c r="I10679" s="9"/>
      <c r="K10679" s="9"/>
      <c r="L10679" s="9"/>
      <c r="M10679" s="9"/>
      <c r="O10679" s="9"/>
      <c r="P10679" s="9"/>
      <c r="Q10679" s="9"/>
      <c r="R10679" s="36"/>
      <c r="V10679" s="36"/>
    </row>
    <row r="10680" spans="1:22" x14ac:dyDescent="0.25">
      <c r="A10680" s="86"/>
      <c r="B10680" s="9"/>
      <c r="C10680" s="9"/>
      <c r="D10680" s="9"/>
      <c r="E10680" s="9"/>
      <c r="F10680" s="9"/>
      <c r="I10680" s="9"/>
      <c r="K10680" s="9"/>
      <c r="L10680" s="9"/>
      <c r="M10680" s="9"/>
      <c r="O10680" s="9"/>
      <c r="P10680" s="9"/>
      <c r="Q10680" s="9"/>
      <c r="R10680" s="36"/>
      <c r="V10680" s="36"/>
    </row>
    <row r="10681" spans="1:22" x14ac:dyDescent="0.25">
      <c r="A10681" s="86"/>
      <c r="B10681" s="9"/>
      <c r="C10681" s="9"/>
      <c r="D10681" s="9"/>
      <c r="E10681" s="9"/>
      <c r="F10681" s="9"/>
      <c r="I10681" s="9"/>
      <c r="K10681" s="9"/>
      <c r="L10681" s="9"/>
      <c r="M10681" s="9"/>
      <c r="O10681" s="9"/>
      <c r="P10681" s="9"/>
      <c r="Q10681" s="9"/>
      <c r="R10681" s="36"/>
      <c r="V10681" s="36"/>
    </row>
    <row r="10682" spans="1:22" x14ac:dyDescent="0.25">
      <c r="A10682" s="86"/>
      <c r="B10682" s="9"/>
      <c r="C10682" s="9"/>
      <c r="D10682" s="9"/>
      <c r="E10682" s="9"/>
      <c r="F10682" s="9"/>
      <c r="I10682" s="9"/>
      <c r="K10682" s="9"/>
      <c r="L10682" s="9"/>
      <c r="M10682" s="9"/>
      <c r="O10682" s="9"/>
      <c r="P10682" s="9"/>
      <c r="Q10682" s="9"/>
      <c r="R10682" s="36"/>
      <c r="V10682" s="36"/>
    </row>
    <row r="10683" spans="1:22" x14ac:dyDescent="0.25">
      <c r="A10683" s="86"/>
      <c r="B10683" s="9"/>
      <c r="C10683" s="9"/>
      <c r="D10683" s="9"/>
      <c r="E10683" s="9"/>
      <c r="F10683" s="9"/>
      <c r="I10683" s="9"/>
      <c r="K10683" s="9"/>
      <c r="L10683" s="9"/>
      <c r="M10683" s="9"/>
      <c r="O10683" s="9"/>
      <c r="P10683" s="9"/>
      <c r="Q10683" s="9"/>
      <c r="R10683" s="36"/>
      <c r="V10683" s="36"/>
    </row>
    <row r="10684" spans="1:22" x14ac:dyDescent="0.25">
      <c r="A10684" s="86"/>
      <c r="B10684" s="9"/>
      <c r="C10684" s="9"/>
      <c r="D10684" s="9"/>
      <c r="E10684" s="9"/>
      <c r="F10684" s="9"/>
      <c r="I10684" s="9"/>
      <c r="K10684" s="9"/>
      <c r="L10684" s="9"/>
      <c r="M10684" s="9"/>
      <c r="O10684" s="9"/>
      <c r="P10684" s="9"/>
      <c r="Q10684" s="9"/>
      <c r="R10684" s="36"/>
      <c r="V10684" s="36"/>
    </row>
    <row r="10685" spans="1:22" x14ac:dyDescent="0.25">
      <c r="A10685" s="86"/>
      <c r="B10685" s="9"/>
      <c r="C10685" s="9"/>
      <c r="D10685" s="9"/>
      <c r="E10685" s="9"/>
      <c r="F10685" s="9"/>
      <c r="I10685" s="9"/>
      <c r="K10685" s="9"/>
      <c r="L10685" s="9"/>
      <c r="M10685" s="9"/>
      <c r="O10685" s="9"/>
      <c r="P10685" s="9"/>
      <c r="Q10685" s="9"/>
      <c r="R10685" s="36"/>
      <c r="V10685" s="36"/>
    </row>
    <row r="10686" spans="1:22" x14ac:dyDescent="0.25">
      <c r="A10686" s="86"/>
      <c r="B10686" s="9"/>
      <c r="C10686" s="9"/>
      <c r="D10686" s="9"/>
      <c r="E10686" s="9"/>
      <c r="F10686" s="9"/>
      <c r="I10686" s="9"/>
      <c r="K10686" s="9"/>
      <c r="L10686" s="9"/>
      <c r="M10686" s="9"/>
      <c r="O10686" s="9"/>
      <c r="P10686" s="9"/>
      <c r="Q10686" s="9"/>
      <c r="R10686" s="36"/>
      <c r="V10686" s="36"/>
    </row>
    <row r="10687" spans="1:22" x14ac:dyDescent="0.25">
      <c r="A10687" s="86"/>
      <c r="B10687" s="9"/>
      <c r="C10687" s="9"/>
      <c r="D10687" s="9"/>
      <c r="E10687" s="9"/>
      <c r="F10687" s="9"/>
      <c r="I10687" s="9"/>
      <c r="K10687" s="9"/>
      <c r="L10687" s="9"/>
      <c r="M10687" s="9"/>
      <c r="O10687" s="9"/>
      <c r="P10687" s="9"/>
      <c r="Q10687" s="9"/>
      <c r="R10687" s="36"/>
      <c r="V10687" s="36"/>
    </row>
    <row r="10688" spans="1:22" x14ac:dyDescent="0.25">
      <c r="A10688" s="86"/>
      <c r="B10688" s="9"/>
      <c r="C10688" s="9"/>
      <c r="D10688" s="9"/>
      <c r="E10688" s="9"/>
      <c r="F10688" s="9"/>
      <c r="I10688" s="9"/>
      <c r="K10688" s="9"/>
      <c r="L10688" s="9"/>
      <c r="M10688" s="9"/>
      <c r="O10688" s="9"/>
      <c r="P10688" s="9"/>
      <c r="Q10688" s="9"/>
      <c r="R10688" s="36"/>
      <c r="V10688" s="36"/>
    </row>
    <row r="10689" spans="1:22" x14ac:dyDescent="0.25">
      <c r="A10689" s="86"/>
      <c r="B10689" s="9"/>
      <c r="C10689" s="9"/>
      <c r="D10689" s="9"/>
      <c r="E10689" s="9"/>
      <c r="F10689" s="9"/>
      <c r="I10689" s="9"/>
      <c r="K10689" s="9"/>
      <c r="L10689" s="9"/>
      <c r="M10689" s="9"/>
      <c r="O10689" s="9"/>
      <c r="P10689" s="9"/>
      <c r="Q10689" s="9"/>
      <c r="R10689" s="36"/>
      <c r="V10689" s="36"/>
    </row>
    <row r="10690" spans="1:22" x14ac:dyDescent="0.25">
      <c r="A10690" s="86"/>
      <c r="B10690" s="9"/>
      <c r="C10690" s="9"/>
      <c r="D10690" s="9"/>
      <c r="E10690" s="9"/>
      <c r="F10690" s="9"/>
      <c r="I10690" s="9"/>
      <c r="K10690" s="9"/>
      <c r="L10690" s="9"/>
      <c r="M10690" s="9"/>
      <c r="O10690" s="9"/>
      <c r="P10690" s="9"/>
      <c r="Q10690" s="9"/>
      <c r="R10690" s="36"/>
      <c r="V10690" s="36"/>
    </row>
    <row r="10691" spans="1:22" x14ac:dyDescent="0.25">
      <c r="A10691" s="86"/>
      <c r="B10691" s="9"/>
      <c r="C10691" s="9"/>
      <c r="D10691" s="9"/>
      <c r="E10691" s="9"/>
      <c r="F10691" s="9"/>
      <c r="I10691" s="9"/>
      <c r="K10691" s="9"/>
      <c r="L10691" s="9"/>
      <c r="M10691" s="9"/>
      <c r="O10691" s="9"/>
      <c r="P10691" s="9"/>
      <c r="Q10691" s="9"/>
      <c r="R10691" s="36"/>
      <c r="V10691" s="36"/>
    </row>
    <row r="10692" spans="1:22" x14ac:dyDescent="0.25">
      <c r="A10692" s="86"/>
      <c r="B10692" s="9"/>
      <c r="C10692" s="9"/>
      <c r="D10692" s="9"/>
      <c r="E10692" s="9"/>
      <c r="F10692" s="9"/>
      <c r="I10692" s="9"/>
      <c r="K10692" s="9"/>
      <c r="L10692" s="9"/>
      <c r="M10692" s="9"/>
      <c r="O10692" s="9"/>
      <c r="P10692" s="9"/>
      <c r="Q10692" s="9"/>
      <c r="R10692" s="36"/>
      <c r="V10692" s="36"/>
    </row>
    <row r="10693" spans="1:22" x14ac:dyDescent="0.25">
      <c r="A10693" s="86"/>
      <c r="B10693" s="9"/>
      <c r="C10693" s="9"/>
      <c r="D10693" s="9"/>
      <c r="E10693" s="9"/>
      <c r="F10693" s="9"/>
      <c r="I10693" s="9"/>
      <c r="K10693" s="9"/>
      <c r="L10693" s="9"/>
      <c r="M10693" s="9"/>
      <c r="O10693" s="9"/>
      <c r="P10693" s="9"/>
      <c r="Q10693" s="9"/>
      <c r="R10693" s="36"/>
      <c r="V10693" s="36"/>
    </row>
    <row r="10694" spans="1:22" x14ac:dyDescent="0.25">
      <c r="A10694" s="86"/>
      <c r="B10694" s="9"/>
      <c r="C10694" s="9"/>
      <c r="D10694" s="9"/>
      <c r="E10694" s="9"/>
      <c r="F10694" s="9"/>
      <c r="I10694" s="9"/>
      <c r="K10694" s="9"/>
      <c r="L10694" s="9"/>
      <c r="M10694" s="9"/>
      <c r="O10694" s="9"/>
      <c r="P10694" s="9"/>
      <c r="Q10694" s="9"/>
      <c r="R10694" s="36"/>
      <c r="V10694" s="36"/>
    </row>
    <row r="10695" spans="1:22" x14ac:dyDescent="0.25">
      <c r="A10695" s="86"/>
      <c r="B10695" s="9"/>
      <c r="C10695" s="9"/>
      <c r="D10695" s="9"/>
      <c r="E10695" s="9"/>
      <c r="F10695" s="9"/>
      <c r="I10695" s="9"/>
      <c r="K10695" s="9"/>
      <c r="L10695" s="9"/>
      <c r="M10695" s="9"/>
      <c r="O10695" s="9"/>
      <c r="P10695" s="9"/>
      <c r="Q10695" s="9"/>
      <c r="R10695" s="36"/>
      <c r="V10695" s="36"/>
    </row>
    <row r="10696" spans="1:22" x14ac:dyDescent="0.25">
      <c r="A10696" s="86"/>
      <c r="B10696" s="9"/>
      <c r="C10696" s="9"/>
      <c r="D10696" s="9"/>
      <c r="E10696" s="9"/>
      <c r="F10696" s="9"/>
      <c r="I10696" s="9"/>
      <c r="K10696" s="9"/>
      <c r="L10696" s="9"/>
      <c r="M10696" s="9"/>
      <c r="O10696" s="9"/>
      <c r="P10696" s="9"/>
      <c r="Q10696" s="9"/>
      <c r="R10696" s="36"/>
      <c r="V10696" s="36"/>
    </row>
    <row r="10697" spans="1:22" x14ac:dyDescent="0.25">
      <c r="A10697" s="86"/>
      <c r="B10697" s="9"/>
      <c r="C10697" s="9"/>
      <c r="D10697" s="9"/>
      <c r="E10697" s="9"/>
      <c r="F10697" s="9"/>
      <c r="I10697" s="9"/>
      <c r="K10697" s="9"/>
      <c r="L10697" s="9"/>
      <c r="M10697" s="9"/>
      <c r="O10697" s="9"/>
      <c r="P10697" s="9"/>
      <c r="Q10697" s="9"/>
      <c r="R10697" s="36"/>
      <c r="V10697" s="36"/>
    </row>
    <row r="10698" spans="1:22" x14ac:dyDescent="0.25">
      <c r="A10698" s="86"/>
      <c r="B10698" s="9"/>
      <c r="C10698" s="9"/>
      <c r="D10698" s="9"/>
      <c r="E10698" s="9"/>
      <c r="F10698" s="9"/>
      <c r="I10698" s="9"/>
      <c r="K10698" s="9"/>
      <c r="L10698" s="9"/>
      <c r="M10698" s="9"/>
      <c r="O10698" s="9"/>
      <c r="P10698" s="9"/>
      <c r="Q10698" s="9"/>
      <c r="R10698" s="36"/>
      <c r="V10698" s="36"/>
    </row>
    <row r="10699" spans="1:22" x14ac:dyDescent="0.25">
      <c r="A10699" s="86"/>
      <c r="B10699" s="9"/>
      <c r="C10699" s="9"/>
      <c r="D10699" s="9"/>
      <c r="E10699" s="9"/>
      <c r="F10699" s="9"/>
      <c r="I10699" s="9"/>
      <c r="K10699" s="9"/>
      <c r="L10699" s="9"/>
      <c r="M10699" s="9"/>
      <c r="O10699" s="9"/>
      <c r="P10699" s="9"/>
      <c r="Q10699" s="9"/>
      <c r="R10699" s="36"/>
      <c r="V10699" s="36"/>
    </row>
    <row r="10700" spans="1:22" x14ac:dyDescent="0.25">
      <c r="A10700" s="86"/>
      <c r="B10700" s="9"/>
      <c r="C10700" s="9"/>
      <c r="D10700" s="9"/>
      <c r="E10700" s="9"/>
      <c r="F10700" s="9"/>
      <c r="I10700" s="9"/>
      <c r="K10700" s="9"/>
      <c r="L10700" s="9"/>
      <c r="M10700" s="9"/>
      <c r="O10700" s="9"/>
      <c r="P10700" s="9"/>
      <c r="Q10700" s="9"/>
      <c r="R10700" s="36"/>
      <c r="V10700" s="36"/>
    </row>
    <row r="10701" spans="1:22" x14ac:dyDescent="0.25">
      <c r="A10701" s="86"/>
      <c r="B10701" s="9"/>
      <c r="C10701" s="9"/>
      <c r="D10701" s="9"/>
      <c r="E10701" s="9"/>
      <c r="F10701" s="9"/>
      <c r="I10701" s="9"/>
      <c r="K10701" s="9"/>
      <c r="L10701" s="9"/>
      <c r="M10701" s="9"/>
      <c r="O10701" s="9"/>
      <c r="P10701" s="9"/>
      <c r="Q10701" s="9"/>
      <c r="R10701" s="36"/>
      <c r="V10701" s="36"/>
    </row>
    <row r="10702" spans="1:22" x14ac:dyDescent="0.25">
      <c r="A10702" s="86"/>
      <c r="B10702" s="9"/>
      <c r="C10702" s="9"/>
      <c r="D10702" s="9"/>
      <c r="E10702" s="9"/>
      <c r="F10702" s="9"/>
      <c r="I10702" s="9"/>
      <c r="K10702" s="9"/>
      <c r="L10702" s="9"/>
      <c r="M10702" s="9"/>
      <c r="O10702" s="9"/>
      <c r="P10702" s="9"/>
      <c r="Q10702" s="9"/>
      <c r="R10702" s="36"/>
      <c r="V10702" s="36"/>
    </row>
    <row r="10703" spans="1:22" x14ac:dyDescent="0.25">
      <c r="A10703" s="86"/>
      <c r="B10703" s="9"/>
      <c r="C10703" s="9"/>
      <c r="D10703" s="9"/>
      <c r="E10703" s="9"/>
      <c r="F10703" s="9"/>
      <c r="I10703" s="9"/>
      <c r="K10703" s="9"/>
      <c r="L10703" s="9"/>
      <c r="M10703" s="9"/>
      <c r="O10703" s="9"/>
      <c r="P10703" s="9"/>
      <c r="Q10703" s="9"/>
      <c r="R10703" s="36"/>
      <c r="V10703" s="36"/>
    </row>
    <row r="10704" spans="1:22" x14ac:dyDescent="0.25">
      <c r="A10704" s="86"/>
      <c r="B10704" s="9"/>
      <c r="C10704" s="9"/>
      <c r="D10704" s="9"/>
      <c r="E10704" s="9"/>
      <c r="F10704" s="9"/>
      <c r="I10704" s="9"/>
      <c r="K10704" s="9"/>
      <c r="L10704" s="9"/>
      <c r="M10704" s="9"/>
      <c r="O10704" s="9"/>
      <c r="P10704" s="9"/>
      <c r="Q10704" s="9"/>
      <c r="R10704" s="36"/>
      <c r="V10704" s="36"/>
    </row>
    <row r="10705" spans="1:22" x14ac:dyDescent="0.25">
      <c r="A10705" s="86"/>
      <c r="B10705" s="9"/>
      <c r="C10705" s="9"/>
      <c r="D10705" s="9"/>
      <c r="E10705" s="9"/>
      <c r="F10705" s="9"/>
      <c r="I10705" s="9"/>
      <c r="K10705" s="9"/>
      <c r="L10705" s="9"/>
      <c r="M10705" s="9"/>
      <c r="O10705" s="9"/>
      <c r="P10705" s="9"/>
      <c r="Q10705" s="9"/>
      <c r="R10705" s="36"/>
      <c r="V10705" s="36"/>
    </row>
    <row r="10706" spans="1:22" x14ac:dyDescent="0.25">
      <c r="A10706" s="86"/>
      <c r="B10706" s="9"/>
      <c r="C10706" s="9"/>
      <c r="D10706" s="9"/>
      <c r="E10706" s="9"/>
      <c r="F10706" s="9"/>
      <c r="I10706" s="9"/>
      <c r="K10706" s="9"/>
      <c r="L10706" s="9"/>
      <c r="M10706" s="9"/>
      <c r="O10706" s="9"/>
      <c r="P10706" s="9"/>
      <c r="Q10706" s="9"/>
      <c r="R10706" s="36"/>
      <c r="V10706" s="36"/>
    </row>
    <row r="10707" spans="1:22" x14ac:dyDescent="0.25">
      <c r="A10707" s="86"/>
      <c r="B10707" s="9"/>
      <c r="C10707" s="9"/>
      <c r="D10707" s="9"/>
      <c r="E10707" s="9"/>
      <c r="F10707" s="9"/>
      <c r="I10707" s="9"/>
      <c r="K10707" s="9"/>
      <c r="L10707" s="9"/>
      <c r="M10707" s="9"/>
      <c r="O10707" s="9"/>
      <c r="P10707" s="9"/>
      <c r="Q10707" s="9"/>
      <c r="R10707" s="36"/>
      <c r="V10707" s="36"/>
    </row>
    <row r="10708" spans="1:22" x14ac:dyDescent="0.25">
      <c r="A10708" s="86"/>
      <c r="B10708" s="9"/>
      <c r="C10708" s="9"/>
      <c r="D10708" s="9"/>
      <c r="E10708" s="9"/>
      <c r="F10708" s="9"/>
      <c r="I10708" s="9"/>
      <c r="K10708" s="9"/>
      <c r="L10708" s="9"/>
      <c r="M10708" s="9"/>
      <c r="O10708" s="9"/>
      <c r="P10708" s="9"/>
      <c r="Q10708" s="9"/>
      <c r="R10708" s="36"/>
      <c r="V10708" s="36"/>
    </row>
    <row r="10709" spans="1:22" x14ac:dyDescent="0.25">
      <c r="A10709" s="86"/>
      <c r="B10709" s="9"/>
      <c r="C10709" s="9"/>
      <c r="D10709" s="9"/>
      <c r="E10709" s="9"/>
      <c r="F10709" s="9"/>
      <c r="I10709" s="9"/>
      <c r="K10709" s="9"/>
      <c r="L10709" s="9"/>
      <c r="M10709" s="9"/>
      <c r="O10709" s="9"/>
      <c r="P10709" s="9"/>
      <c r="Q10709" s="9"/>
      <c r="R10709" s="36"/>
      <c r="V10709" s="36"/>
    </row>
    <row r="10710" spans="1:22" x14ac:dyDescent="0.25">
      <c r="A10710" s="86"/>
      <c r="B10710" s="9"/>
      <c r="C10710" s="9"/>
      <c r="D10710" s="9"/>
      <c r="E10710" s="9"/>
      <c r="F10710" s="9"/>
      <c r="I10710" s="9"/>
      <c r="K10710" s="9"/>
      <c r="L10710" s="9"/>
      <c r="M10710" s="9"/>
      <c r="O10710" s="9"/>
      <c r="P10710" s="9"/>
      <c r="Q10710" s="9"/>
      <c r="R10710" s="36"/>
      <c r="V10710" s="36"/>
    </row>
    <row r="10711" spans="1:22" x14ac:dyDescent="0.25">
      <c r="A10711" s="86"/>
      <c r="B10711" s="9"/>
      <c r="C10711" s="9"/>
      <c r="D10711" s="9"/>
      <c r="E10711" s="9"/>
      <c r="F10711" s="9"/>
      <c r="I10711" s="9"/>
      <c r="K10711" s="9"/>
      <c r="L10711" s="9"/>
      <c r="M10711" s="9"/>
      <c r="O10711" s="9"/>
      <c r="P10711" s="9"/>
      <c r="Q10711" s="9"/>
      <c r="R10711" s="36"/>
      <c r="V10711" s="36"/>
    </row>
    <row r="10712" spans="1:22" x14ac:dyDescent="0.25">
      <c r="A10712" s="86"/>
      <c r="B10712" s="9"/>
      <c r="C10712" s="9"/>
      <c r="D10712" s="9"/>
      <c r="E10712" s="9"/>
      <c r="F10712" s="9"/>
      <c r="I10712" s="9"/>
      <c r="K10712" s="9"/>
      <c r="L10712" s="9"/>
      <c r="M10712" s="9"/>
      <c r="O10712" s="9"/>
      <c r="P10712" s="9"/>
      <c r="Q10712" s="9"/>
      <c r="R10712" s="36"/>
      <c r="V10712" s="36"/>
    </row>
    <row r="10713" spans="1:22" x14ac:dyDescent="0.25">
      <c r="A10713" s="86"/>
      <c r="B10713" s="9"/>
      <c r="C10713" s="9"/>
      <c r="D10713" s="9"/>
      <c r="E10713" s="9"/>
      <c r="F10713" s="9"/>
      <c r="I10713" s="9"/>
      <c r="K10713" s="9"/>
      <c r="L10713" s="9"/>
      <c r="M10713" s="9"/>
      <c r="O10713" s="9"/>
      <c r="P10713" s="9"/>
      <c r="Q10713" s="9"/>
      <c r="R10713" s="36"/>
      <c r="V10713" s="36"/>
    </row>
    <row r="10714" spans="1:22" x14ac:dyDescent="0.25">
      <c r="A10714" s="86"/>
      <c r="B10714" s="9"/>
      <c r="C10714" s="9"/>
      <c r="D10714" s="9"/>
      <c r="E10714" s="9"/>
      <c r="F10714" s="9"/>
      <c r="I10714" s="9"/>
      <c r="K10714" s="9"/>
      <c r="L10714" s="9"/>
      <c r="M10714" s="9"/>
      <c r="O10714" s="9"/>
      <c r="P10714" s="9"/>
      <c r="Q10714" s="9"/>
      <c r="R10714" s="36"/>
      <c r="V10714" s="36"/>
    </row>
    <row r="10715" spans="1:22" x14ac:dyDescent="0.25">
      <c r="A10715" s="86"/>
      <c r="B10715" s="9"/>
      <c r="C10715" s="9"/>
      <c r="D10715" s="9"/>
      <c r="E10715" s="9"/>
      <c r="F10715" s="9"/>
      <c r="I10715" s="9"/>
      <c r="K10715" s="9"/>
      <c r="L10715" s="9"/>
      <c r="M10715" s="9"/>
      <c r="O10715" s="9"/>
      <c r="P10715" s="9"/>
      <c r="Q10715" s="9"/>
      <c r="R10715" s="36"/>
      <c r="V10715" s="36"/>
    </row>
    <row r="10716" spans="1:22" x14ac:dyDescent="0.25">
      <c r="A10716" s="86"/>
      <c r="B10716" s="9"/>
      <c r="C10716" s="9"/>
      <c r="D10716" s="9"/>
      <c r="E10716" s="9"/>
      <c r="F10716" s="9"/>
      <c r="I10716" s="9"/>
      <c r="K10716" s="9"/>
      <c r="L10716" s="9"/>
      <c r="M10716" s="9"/>
      <c r="O10716" s="9"/>
      <c r="P10716" s="9"/>
      <c r="Q10716" s="9"/>
      <c r="R10716" s="36"/>
      <c r="V10716" s="36"/>
    </row>
    <row r="10717" spans="1:22" x14ac:dyDescent="0.25">
      <c r="A10717" s="86"/>
      <c r="B10717" s="9"/>
      <c r="C10717" s="9"/>
      <c r="D10717" s="9"/>
      <c r="E10717" s="9"/>
      <c r="F10717" s="9"/>
      <c r="I10717" s="9"/>
      <c r="K10717" s="9"/>
      <c r="L10717" s="9"/>
      <c r="M10717" s="9"/>
      <c r="O10717" s="9"/>
      <c r="P10717" s="9"/>
      <c r="Q10717" s="9"/>
      <c r="R10717" s="36"/>
      <c r="V10717" s="36"/>
    </row>
    <row r="10718" spans="1:22" x14ac:dyDescent="0.25">
      <c r="A10718" s="86"/>
      <c r="B10718" s="9"/>
      <c r="C10718" s="9"/>
      <c r="D10718" s="9"/>
      <c r="E10718" s="9"/>
      <c r="F10718" s="9"/>
      <c r="I10718" s="9"/>
      <c r="K10718" s="9"/>
      <c r="L10718" s="9"/>
      <c r="M10718" s="9"/>
      <c r="O10718" s="9"/>
      <c r="P10718" s="9"/>
      <c r="Q10718" s="9"/>
      <c r="R10718" s="36"/>
      <c r="V10718" s="36"/>
    </row>
    <row r="10719" spans="1:22" x14ac:dyDescent="0.25">
      <c r="A10719" s="86"/>
      <c r="B10719" s="9"/>
      <c r="C10719" s="9"/>
      <c r="D10719" s="9"/>
      <c r="E10719" s="9"/>
      <c r="F10719" s="9"/>
      <c r="I10719" s="9"/>
      <c r="K10719" s="9"/>
      <c r="L10719" s="9"/>
      <c r="M10719" s="9"/>
      <c r="O10719" s="9"/>
      <c r="P10719" s="9"/>
      <c r="Q10719" s="9"/>
      <c r="R10719" s="36"/>
      <c r="V10719" s="36"/>
    </row>
    <row r="10720" spans="1:22" x14ac:dyDescent="0.25">
      <c r="A10720" s="86"/>
      <c r="B10720" s="9"/>
      <c r="C10720" s="9"/>
      <c r="D10720" s="9"/>
      <c r="E10720" s="9"/>
      <c r="F10720" s="9"/>
      <c r="I10720" s="9"/>
      <c r="K10720" s="9"/>
      <c r="L10720" s="9"/>
      <c r="M10720" s="9"/>
      <c r="O10720" s="9"/>
      <c r="P10720" s="9"/>
      <c r="Q10720" s="9"/>
      <c r="R10720" s="36"/>
      <c r="V10720" s="36"/>
    </row>
    <row r="10721" spans="1:22" x14ac:dyDescent="0.25">
      <c r="A10721" s="86"/>
      <c r="B10721" s="9"/>
      <c r="C10721" s="9"/>
      <c r="D10721" s="9"/>
      <c r="E10721" s="9"/>
      <c r="F10721" s="9"/>
      <c r="I10721" s="9"/>
      <c r="K10721" s="9"/>
      <c r="L10721" s="9"/>
      <c r="M10721" s="9"/>
      <c r="O10721" s="9"/>
      <c r="P10721" s="9"/>
      <c r="Q10721" s="9"/>
      <c r="R10721" s="36"/>
      <c r="V10721" s="36"/>
    </row>
    <row r="10722" spans="1:22" x14ac:dyDescent="0.25">
      <c r="A10722" s="86"/>
      <c r="B10722" s="9"/>
      <c r="C10722" s="9"/>
      <c r="D10722" s="9"/>
      <c r="E10722" s="9"/>
      <c r="F10722" s="9"/>
      <c r="I10722" s="9"/>
      <c r="K10722" s="9"/>
      <c r="L10722" s="9"/>
      <c r="M10722" s="9"/>
      <c r="O10722" s="9"/>
      <c r="P10722" s="9"/>
      <c r="Q10722" s="9"/>
      <c r="R10722" s="36"/>
      <c r="V10722" s="36"/>
    </row>
    <row r="10723" spans="1:22" x14ac:dyDescent="0.25">
      <c r="A10723" s="86"/>
      <c r="B10723" s="9"/>
      <c r="C10723" s="9"/>
      <c r="D10723" s="9"/>
      <c r="E10723" s="9"/>
      <c r="F10723" s="9"/>
      <c r="I10723" s="9"/>
      <c r="K10723" s="9"/>
      <c r="L10723" s="9"/>
      <c r="M10723" s="9"/>
      <c r="O10723" s="9"/>
      <c r="P10723" s="9"/>
      <c r="Q10723" s="9"/>
      <c r="R10723" s="36"/>
      <c r="V10723" s="36"/>
    </row>
    <row r="10724" spans="1:22" x14ac:dyDescent="0.25">
      <c r="A10724" s="86"/>
      <c r="B10724" s="9"/>
      <c r="C10724" s="9"/>
      <c r="D10724" s="9"/>
      <c r="E10724" s="9"/>
      <c r="F10724" s="9"/>
      <c r="I10724" s="9"/>
      <c r="K10724" s="9"/>
      <c r="L10724" s="9"/>
      <c r="M10724" s="9"/>
      <c r="O10724" s="9"/>
      <c r="P10724" s="9"/>
      <c r="Q10724" s="9"/>
      <c r="R10724" s="36"/>
      <c r="V10724" s="36"/>
    </row>
    <row r="10725" spans="1:22" x14ac:dyDescent="0.25">
      <c r="A10725" s="86"/>
      <c r="B10725" s="9"/>
      <c r="C10725" s="9"/>
      <c r="D10725" s="9"/>
      <c r="E10725" s="9"/>
      <c r="F10725" s="9"/>
      <c r="I10725" s="9"/>
      <c r="K10725" s="9"/>
      <c r="L10725" s="9"/>
      <c r="M10725" s="9"/>
      <c r="O10725" s="9"/>
      <c r="P10725" s="9"/>
      <c r="Q10725" s="9"/>
      <c r="R10725" s="36"/>
      <c r="V10725" s="36"/>
    </row>
    <row r="10726" spans="1:22" x14ac:dyDescent="0.25">
      <c r="A10726" s="86"/>
      <c r="B10726" s="9"/>
      <c r="C10726" s="9"/>
      <c r="D10726" s="9"/>
      <c r="E10726" s="9"/>
      <c r="F10726" s="9"/>
      <c r="I10726" s="9"/>
      <c r="K10726" s="9"/>
      <c r="L10726" s="9"/>
      <c r="M10726" s="9"/>
      <c r="O10726" s="9"/>
      <c r="P10726" s="9"/>
      <c r="Q10726" s="9"/>
      <c r="R10726" s="36"/>
      <c r="V10726" s="36"/>
    </row>
    <row r="10727" spans="1:22" x14ac:dyDescent="0.25">
      <c r="A10727" s="86"/>
      <c r="B10727" s="9"/>
      <c r="C10727" s="9"/>
      <c r="D10727" s="9"/>
      <c r="E10727" s="9"/>
      <c r="F10727" s="9"/>
      <c r="I10727" s="9"/>
      <c r="K10727" s="9"/>
      <c r="L10727" s="9"/>
      <c r="M10727" s="9"/>
      <c r="O10727" s="9"/>
      <c r="P10727" s="9"/>
      <c r="Q10727" s="9"/>
      <c r="R10727" s="36"/>
      <c r="V10727" s="36"/>
    </row>
    <row r="10728" spans="1:22" x14ac:dyDescent="0.25">
      <c r="A10728" s="86"/>
      <c r="B10728" s="9"/>
      <c r="C10728" s="9"/>
      <c r="D10728" s="9"/>
      <c r="E10728" s="9"/>
      <c r="F10728" s="9"/>
      <c r="I10728" s="9"/>
      <c r="K10728" s="9"/>
      <c r="L10728" s="9"/>
      <c r="M10728" s="9"/>
      <c r="O10728" s="9"/>
      <c r="P10728" s="9"/>
      <c r="Q10728" s="9"/>
      <c r="R10728" s="36"/>
      <c r="V10728" s="36"/>
    </row>
    <row r="10729" spans="1:22" x14ac:dyDescent="0.25">
      <c r="A10729" s="86"/>
      <c r="B10729" s="9"/>
      <c r="C10729" s="9"/>
      <c r="D10729" s="9"/>
      <c r="E10729" s="9"/>
      <c r="F10729" s="9"/>
      <c r="I10729" s="9"/>
      <c r="K10729" s="9"/>
      <c r="L10729" s="9"/>
      <c r="M10729" s="9"/>
      <c r="O10729" s="9"/>
      <c r="P10729" s="9"/>
      <c r="Q10729" s="9"/>
      <c r="R10729" s="36"/>
      <c r="V10729" s="36"/>
    </row>
    <row r="10730" spans="1:22" x14ac:dyDescent="0.25">
      <c r="A10730" s="86"/>
      <c r="B10730" s="9"/>
      <c r="C10730" s="9"/>
      <c r="D10730" s="9"/>
      <c r="E10730" s="9"/>
      <c r="F10730" s="9"/>
      <c r="I10730" s="9"/>
      <c r="K10730" s="9"/>
      <c r="L10730" s="9"/>
      <c r="M10730" s="9"/>
      <c r="O10730" s="9"/>
      <c r="P10730" s="9"/>
      <c r="Q10730" s="9"/>
      <c r="R10730" s="36"/>
      <c r="V10730" s="36"/>
    </row>
    <row r="10731" spans="1:22" x14ac:dyDescent="0.25">
      <c r="A10731" s="86"/>
      <c r="B10731" s="9"/>
      <c r="C10731" s="9"/>
      <c r="D10731" s="9"/>
      <c r="E10731" s="9"/>
      <c r="F10731" s="9"/>
      <c r="I10731" s="9"/>
      <c r="K10731" s="9"/>
      <c r="L10731" s="9"/>
      <c r="M10731" s="9"/>
      <c r="O10731" s="9"/>
      <c r="P10731" s="9"/>
      <c r="Q10731" s="9"/>
      <c r="R10731" s="36"/>
      <c r="V10731" s="36"/>
    </row>
    <row r="10732" spans="1:22" x14ac:dyDescent="0.25">
      <c r="A10732" s="86"/>
      <c r="B10732" s="9"/>
      <c r="C10732" s="9"/>
      <c r="D10732" s="9"/>
      <c r="E10732" s="9"/>
      <c r="F10732" s="9"/>
      <c r="I10732" s="9"/>
      <c r="K10732" s="9"/>
      <c r="L10732" s="9"/>
      <c r="M10732" s="9"/>
      <c r="O10732" s="9"/>
      <c r="P10732" s="9"/>
      <c r="Q10732" s="9"/>
      <c r="R10732" s="36"/>
      <c r="V10732" s="36"/>
    </row>
    <row r="10733" spans="1:22" x14ac:dyDescent="0.25">
      <c r="A10733" s="86"/>
      <c r="B10733" s="9"/>
      <c r="C10733" s="9"/>
      <c r="D10733" s="9"/>
      <c r="E10733" s="9"/>
      <c r="F10733" s="9"/>
      <c r="I10733" s="9"/>
      <c r="K10733" s="9"/>
      <c r="L10733" s="9"/>
      <c r="M10733" s="9"/>
      <c r="O10733" s="9"/>
      <c r="P10733" s="9"/>
      <c r="Q10733" s="9"/>
      <c r="R10733" s="36"/>
      <c r="V10733" s="36"/>
    </row>
    <row r="10734" spans="1:22" x14ac:dyDescent="0.25">
      <c r="A10734" s="86"/>
      <c r="B10734" s="9"/>
      <c r="C10734" s="9"/>
      <c r="D10734" s="9"/>
      <c r="E10734" s="9"/>
      <c r="F10734" s="9"/>
      <c r="I10734" s="9"/>
      <c r="K10734" s="9"/>
      <c r="L10734" s="9"/>
      <c r="M10734" s="9"/>
      <c r="O10734" s="9"/>
      <c r="P10734" s="9"/>
      <c r="Q10734" s="9"/>
      <c r="R10734" s="36"/>
      <c r="V10734" s="36"/>
    </row>
    <row r="10735" spans="1:22" x14ac:dyDescent="0.25">
      <c r="A10735" s="86"/>
      <c r="B10735" s="9"/>
      <c r="C10735" s="9"/>
      <c r="D10735" s="9"/>
      <c r="E10735" s="9"/>
      <c r="F10735" s="9"/>
      <c r="I10735" s="9"/>
      <c r="K10735" s="9"/>
      <c r="L10735" s="9"/>
      <c r="M10735" s="9"/>
      <c r="O10735" s="9"/>
      <c r="P10735" s="9"/>
      <c r="Q10735" s="9"/>
      <c r="R10735" s="36"/>
      <c r="V10735" s="36"/>
    </row>
    <row r="10736" spans="1:22" x14ac:dyDescent="0.25">
      <c r="A10736" s="86"/>
      <c r="B10736" s="9"/>
      <c r="C10736" s="9"/>
      <c r="D10736" s="9"/>
      <c r="E10736" s="9"/>
      <c r="F10736" s="9"/>
      <c r="I10736" s="9"/>
      <c r="K10736" s="9"/>
      <c r="L10736" s="9"/>
      <c r="M10736" s="9"/>
      <c r="O10736" s="9"/>
      <c r="P10736" s="9"/>
      <c r="Q10736" s="9"/>
      <c r="R10736" s="36"/>
      <c r="V10736" s="36"/>
    </row>
    <row r="10737" spans="1:22" x14ac:dyDescent="0.25">
      <c r="A10737" s="86"/>
      <c r="B10737" s="9"/>
      <c r="C10737" s="9"/>
      <c r="D10737" s="9"/>
      <c r="E10737" s="9"/>
      <c r="F10737" s="9"/>
      <c r="I10737" s="9"/>
      <c r="K10737" s="9"/>
      <c r="L10737" s="9"/>
      <c r="M10737" s="9"/>
      <c r="O10737" s="9"/>
      <c r="P10737" s="9"/>
      <c r="Q10737" s="9"/>
      <c r="R10737" s="36"/>
      <c r="V10737" s="36"/>
    </row>
    <row r="10738" spans="1:22" x14ac:dyDescent="0.25">
      <c r="A10738" s="86"/>
      <c r="B10738" s="9"/>
      <c r="C10738" s="9"/>
      <c r="D10738" s="9"/>
      <c r="E10738" s="9"/>
      <c r="F10738" s="9"/>
      <c r="I10738" s="9"/>
      <c r="K10738" s="9"/>
      <c r="L10738" s="9"/>
      <c r="M10738" s="9"/>
      <c r="O10738" s="9"/>
      <c r="P10738" s="9"/>
      <c r="Q10738" s="9"/>
      <c r="R10738" s="36"/>
      <c r="V10738" s="36"/>
    </row>
    <row r="10739" spans="1:22" x14ac:dyDescent="0.25">
      <c r="A10739" s="86"/>
      <c r="B10739" s="9"/>
      <c r="C10739" s="9"/>
      <c r="D10739" s="9"/>
      <c r="E10739" s="9"/>
      <c r="F10739" s="9"/>
      <c r="I10739" s="9"/>
      <c r="K10739" s="9"/>
      <c r="L10739" s="9"/>
      <c r="M10739" s="9"/>
      <c r="O10739" s="9"/>
      <c r="P10739" s="9"/>
      <c r="Q10739" s="9"/>
      <c r="R10739" s="36"/>
      <c r="V10739" s="36"/>
    </row>
    <row r="10740" spans="1:22" x14ac:dyDescent="0.25">
      <c r="A10740" s="86"/>
      <c r="B10740" s="9"/>
      <c r="C10740" s="9"/>
      <c r="D10740" s="9"/>
      <c r="E10740" s="9"/>
      <c r="F10740" s="9"/>
      <c r="I10740" s="9"/>
      <c r="K10740" s="9"/>
      <c r="L10740" s="9"/>
      <c r="M10740" s="9"/>
      <c r="O10740" s="9"/>
      <c r="P10740" s="9"/>
      <c r="Q10740" s="9"/>
      <c r="R10740" s="36"/>
      <c r="V10740" s="36"/>
    </row>
    <row r="10741" spans="1:22" x14ac:dyDescent="0.25">
      <c r="A10741" s="86"/>
      <c r="B10741" s="9"/>
      <c r="C10741" s="9"/>
      <c r="D10741" s="9"/>
      <c r="E10741" s="9"/>
      <c r="F10741" s="9"/>
      <c r="I10741" s="9"/>
      <c r="K10741" s="9"/>
      <c r="L10741" s="9"/>
      <c r="M10741" s="9"/>
      <c r="O10741" s="9"/>
      <c r="P10741" s="9"/>
      <c r="Q10741" s="9"/>
      <c r="R10741" s="36"/>
      <c r="V10741" s="36"/>
    </row>
    <row r="10742" spans="1:22" x14ac:dyDescent="0.25">
      <c r="A10742" s="86"/>
      <c r="B10742" s="9"/>
      <c r="C10742" s="9"/>
      <c r="D10742" s="9"/>
      <c r="E10742" s="9"/>
      <c r="F10742" s="9"/>
      <c r="I10742" s="9"/>
      <c r="K10742" s="9"/>
      <c r="L10742" s="9"/>
      <c r="M10742" s="9"/>
      <c r="O10742" s="9"/>
      <c r="P10742" s="9"/>
      <c r="Q10742" s="9"/>
      <c r="R10742" s="36"/>
      <c r="V10742" s="36"/>
    </row>
    <row r="10743" spans="1:22" x14ac:dyDescent="0.25">
      <c r="A10743" s="86"/>
      <c r="B10743" s="9"/>
      <c r="C10743" s="9"/>
      <c r="D10743" s="9"/>
      <c r="E10743" s="9"/>
      <c r="F10743" s="9"/>
      <c r="I10743" s="9"/>
      <c r="K10743" s="9"/>
      <c r="L10743" s="9"/>
      <c r="M10743" s="9"/>
      <c r="O10743" s="9"/>
      <c r="P10743" s="9"/>
      <c r="Q10743" s="9"/>
      <c r="R10743" s="36"/>
      <c r="V10743" s="36"/>
    </row>
    <row r="10744" spans="1:22" x14ac:dyDescent="0.25">
      <c r="A10744" s="86"/>
      <c r="B10744" s="9"/>
      <c r="C10744" s="9"/>
      <c r="D10744" s="9"/>
      <c r="E10744" s="9"/>
      <c r="F10744" s="9"/>
      <c r="I10744" s="9"/>
      <c r="K10744" s="9"/>
      <c r="L10744" s="9"/>
      <c r="M10744" s="9"/>
      <c r="O10744" s="9"/>
      <c r="P10744" s="9"/>
      <c r="Q10744" s="9"/>
      <c r="R10744" s="36"/>
      <c r="V10744" s="36"/>
    </row>
    <row r="10745" spans="1:22" x14ac:dyDescent="0.25">
      <c r="A10745" s="86"/>
      <c r="B10745" s="9"/>
      <c r="C10745" s="9"/>
      <c r="D10745" s="9"/>
      <c r="E10745" s="9"/>
      <c r="F10745" s="9"/>
      <c r="I10745" s="9"/>
      <c r="K10745" s="9"/>
      <c r="L10745" s="9"/>
      <c r="M10745" s="9"/>
      <c r="O10745" s="9"/>
      <c r="P10745" s="9"/>
      <c r="Q10745" s="9"/>
      <c r="R10745" s="36"/>
      <c r="V10745" s="36"/>
    </row>
    <row r="10746" spans="1:22" x14ac:dyDescent="0.25">
      <c r="A10746" s="86"/>
      <c r="B10746" s="9"/>
      <c r="C10746" s="9"/>
      <c r="D10746" s="9"/>
      <c r="E10746" s="9"/>
      <c r="F10746" s="9"/>
      <c r="I10746" s="9"/>
      <c r="K10746" s="9"/>
      <c r="L10746" s="9"/>
      <c r="M10746" s="9"/>
      <c r="O10746" s="9"/>
      <c r="P10746" s="9"/>
      <c r="Q10746" s="9"/>
      <c r="R10746" s="36"/>
      <c r="V10746" s="36"/>
    </row>
    <row r="10747" spans="1:22" x14ac:dyDescent="0.25">
      <c r="A10747" s="86"/>
      <c r="B10747" s="9"/>
      <c r="C10747" s="9"/>
      <c r="D10747" s="9"/>
      <c r="E10747" s="9"/>
      <c r="F10747" s="9"/>
      <c r="I10747" s="9"/>
      <c r="K10747" s="9"/>
      <c r="L10747" s="9"/>
      <c r="M10747" s="9"/>
      <c r="O10747" s="9"/>
      <c r="P10747" s="9"/>
      <c r="Q10747" s="9"/>
      <c r="R10747" s="36"/>
      <c r="V10747" s="36"/>
    </row>
    <row r="10748" spans="1:22" x14ac:dyDescent="0.25">
      <c r="A10748" s="86"/>
      <c r="B10748" s="9"/>
      <c r="C10748" s="9"/>
      <c r="D10748" s="9"/>
      <c r="E10748" s="9"/>
      <c r="F10748" s="9"/>
      <c r="I10748" s="9"/>
      <c r="K10748" s="9"/>
      <c r="L10748" s="9"/>
      <c r="M10748" s="9"/>
      <c r="O10748" s="9"/>
      <c r="P10748" s="9"/>
      <c r="Q10748" s="9"/>
      <c r="R10748" s="36"/>
      <c r="V10748" s="36"/>
    </row>
    <row r="10749" spans="1:22" x14ac:dyDescent="0.25">
      <c r="A10749" s="86"/>
      <c r="B10749" s="9"/>
      <c r="C10749" s="9"/>
      <c r="D10749" s="9"/>
      <c r="E10749" s="9"/>
      <c r="F10749" s="9"/>
      <c r="I10749" s="9"/>
      <c r="K10749" s="9"/>
      <c r="L10749" s="9"/>
      <c r="M10749" s="9"/>
      <c r="O10749" s="9"/>
      <c r="P10749" s="9"/>
      <c r="Q10749" s="9"/>
      <c r="R10749" s="36"/>
      <c r="V10749" s="36"/>
    </row>
    <row r="10750" spans="1:22" x14ac:dyDescent="0.25">
      <c r="A10750" s="86"/>
      <c r="B10750" s="9"/>
      <c r="C10750" s="9"/>
      <c r="D10750" s="9"/>
      <c r="E10750" s="9"/>
      <c r="F10750" s="9"/>
      <c r="I10750" s="9"/>
      <c r="K10750" s="9"/>
      <c r="L10750" s="9"/>
      <c r="M10750" s="9"/>
      <c r="O10750" s="9"/>
      <c r="P10750" s="9"/>
      <c r="Q10750" s="9"/>
      <c r="R10750" s="36"/>
      <c r="V10750" s="36"/>
    </row>
    <row r="10751" spans="1:22" x14ac:dyDescent="0.25">
      <c r="A10751" s="86"/>
      <c r="B10751" s="9"/>
      <c r="C10751" s="9"/>
      <c r="D10751" s="9"/>
      <c r="E10751" s="9"/>
      <c r="F10751" s="9"/>
      <c r="I10751" s="9"/>
      <c r="K10751" s="9"/>
      <c r="L10751" s="9"/>
      <c r="M10751" s="9"/>
      <c r="O10751" s="9"/>
      <c r="P10751" s="9"/>
      <c r="Q10751" s="9"/>
      <c r="R10751" s="36"/>
      <c r="V10751" s="36"/>
    </row>
    <row r="10752" spans="1:22" x14ac:dyDescent="0.25">
      <c r="A10752" s="86"/>
      <c r="B10752" s="9"/>
      <c r="C10752" s="9"/>
      <c r="D10752" s="9"/>
      <c r="E10752" s="9"/>
      <c r="F10752" s="9"/>
      <c r="I10752" s="9"/>
      <c r="K10752" s="9"/>
      <c r="L10752" s="9"/>
      <c r="M10752" s="9"/>
      <c r="O10752" s="9"/>
      <c r="P10752" s="9"/>
      <c r="Q10752" s="9"/>
      <c r="R10752" s="36"/>
      <c r="V10752" s="36"/>
    </row>
    <row r="10753" spans="1:22" x14ac:dyDescent="0.25">
      <c r="A10753" s="86"/>
      <c r="B10753" s="9"/>
      <c r="C10753" s="9"/>
      <c r="D10753" s="9"/>
      <c r="E10753" s="9"/>
      <c r="F10753" s="9"/>
      <c r="I10753" s="9"/>
      <c r="K10753" s="9"/>
      <c r="L10753" s="9"/>
      <c r="M10753" s="9"/>
      <c r="O10753" s="9"/>
      <c r="P10753" s="9"/>
      <c r="Q10753" s="9"/>
      <c r="R10753" s="36"/>
      <c r="V10753" s="36"/>
    </row>
    <row r="10754" spans="1:22" x14ac:dyDescent="0.25">
      <c r="A10754" s="86"/>
      <c r="B10754" s="9"/>
      <c r="C10754" s="9"/>
      <c r="D10754" s="9"/>
      <c r="E10754" s="9"/>
      <c r="F10754" s="9"/>
      <c r="I10754" s="9"/>
      <c r="K10754" s="9"/>
      <c r="L10754" s="9"/>
      <c r="M10754" s="9"/>
      <c r="O10754" s="9"/>
      <c r="P10754" s="9"/>
      <c r="Q10754" s="9"/>
      <c r="R10754" s="36"/>
      <c r="V10754" s="36"/>
    </row>
    <row r="10755" spans="1:22" x14ac:dyDescent="0.25">
      <c r="A10755" s="86"/>
      <c r="B10755" s="9"/>
      <c r="C10755" s="9"/>
      <c r="D10755" s="9"/>
      <c r="E10755" s="9"/>
      <c r="F10755" s="9"/>
      <c r="I10755" s="9"/>
      <c r="K10755" s="9"/>
      <c r="L10755" s="9"/>
      <c r="M10755" s="9"/>
      <c r="O10755" s="9"/>
      <c r="P10755" s="9"/>
      <c r="Q10755" s="9"/>
      <c r="R10755" s="36"/>
      <c r="V10755" s="36"/>
    </row>
    <row r="10756" spans="1:22" x14ac:dyDescent="0.25">
      <c r="A10756" s="86"/>
      <c r="B10756" s="9"/>
      <c r="C10756" s="9"/>
      <c r="D10756" s="9"/>
      <c r="E10756" s="9"/>
      <c r="F10756" s="9"/>
      <c r="I10756" s="9"/>
      <c r="K10756" s="9"/>
      <c r="L10756" s="9"/>
      <c r="M10756" s="9"/>
      <c r="O10756" s="9"/>
      <c r="P10756" s="9"/>
      <c r="Q10756" s="9"/>
      <c r="R10756" s="36"/>
      <c r="V10756" s="36"/>
    </row>
    <row r="10757" spans="1:22" x14ac:dyDescent="0.25">
      <c r="A10757" s="86"/>
      <c r="B10757" s="9"/>
      <c r="C10757" s="9"/>
      <c r="D10757" s="9"/>
      <c r="E10757" s="9"/>
      <c r="F10757" s="9"/>
      <c r="I10757" s="9"/>
      <c r="K10757" s="9"/>
      <c r="L10757" s="9"/>
      <c r="M10757" s="9"/>
      <c r="O10757" s="9"/>
      <c r="P10757" s="9"/>
      <c r="Q10757" s="9"/>
      <c r="R10757" s="36"/>
      <c r="V10757" s="36"/>
    </row>
    <row r="10758" spans="1:22" x14ac:dyDescent="0.25">
      <c r="A10758" s="86"/>
      <c r="B10758" s="9"/>
      <c r="C10758" s="9"/>
      <c r="D10758" s="9"/>
      <c r="E10758" s="9"/>
      <c r="F10758" s="9"/>
      <c r="I10758" s="9"/>
      <c r="K10758" s="9"/>
      <c r="L10758" s="9"/>
      <c r="M10758" s="9"/>
      <c r="O10758" s="9"/>
      <c r="P10758" s="9"/>
      <c r="Q10758" s="9"/>
      <c r="R10758" s="36"/>
      <c r="V10758" s="36"/>
    </row>
    <row r="10759" spans="1:22" x14ac:dyDescent="0.25">
      <c r="A10759" s="86"/>
      <c r="B10759" s="9"/>
      <c r="C10759" s="9"/>
      <c r="D10759" s="9"/>
      <c r="E10759" s="9"/>
      <c r="F10759" s="9"/>
      <c r="I10759" s="9"/>
      <c r="K10759" s="9"/>
      <c r="L10759" s="9"/>
      <c r="M10759" s="9"/>
      <c r="O10759" s="9"/>
      <c r="P10759" s="9"/>
      <c r="Q10759" s="9"/>
      <c r="R10759" s="36"/>
      <c r="V10759" s="36"/>
    </row>
    <row r="10760" spans="1:22" x14ac:dyDescent="0.25">
      <c r="A10760" s="86"/>
      <c r="B10760" s="9"/>
      <c r="C10760" s="9"/>
      <c r="D10760" s="9"/>
      <c r="E10760" s="9"/>
      <c r="F10760" s="9"/>
      <c r="I10760" s="9"/>
      <c r="K10760" s="9"/>
      <c r="L10760" s="9"/>
      <c r="M10760" s="9"/>
      <c r="O10760" s="9"/>
      <c r="P10760" s="9"/>
      <c r="Q10760" s="9"/>
      <c r="R10760" s="36"/>
      <c r="V10760" s="36"/>
    </row>
    <row r="10761" spans="1:22" x14ac:dyDescent="0.25">
      <c r="A10761" s="86"/>
      <c r="B10761" s="9"/>
      <c r="C10761" s="9"/>
      <c r="D10761" s="9"/>
      <c r="E10761" s="9"/>
      <c r="F10761" s="9"/>
      <c r="I10761" s="9"/>
      <c r="K10761" s="9"/>
      <c r="L10761" s="9"/>
      <c r="M10761" s="9"/>
      <c r="O10761" s="9"/>
      <c r="P10761" s="9"/>
      <c r="Q10761" s="9"/>
      <c r="R10761" s="36"/>
      <c r="V10761" s="36"/>
    </row>
    <row r="10762" spans="1:22" x14ac:dyDescent="0.25">
      <c r="A10762" s="86"/>
      <c r="B10762" s="9"/>
      <c r="C10762" s="9"/>
      <c r="D10762" s="9"/>
      <c r="E10762" s="9"/>
      <c r="F10762" s="9"/>
      <c r="I10762" s="9"/>
      <c r="K10762" s="9"/>
      <c r="L10762" s="9"/>
      <c r="M10762" s="9"/>
      <c r="O10762" s="9"/>
      <c r="P10762" s="9"/>
      <c r="Q10762" s="9"/>
      <c r="R10762" s="36"/>
      <c r="V10762" s="36"/>
    </row>
    <row r="10763" spans="1:22" x14ac:dyDescent="0.25">
      <c r="A10763" s="86"/>
      <c r="B10763" s="9"/>
      <c r="C10763" s="9"/>
      <c r="D10763" s="9"/>
      <c r="E10763" s="9"/>
      <c r="F10763" s="9"/>
      <c r="I10763" s="9"/>
      <c r="K10763" s="9"/>
      <c r="L10763" s="9"/>
      <c r="M10763" s="9"/>
      <c r="O10763" s="9"/>
      <c r="P10763" s="9"/>
      <c r="Q10763" s="9"/>
      <c r="R10763" s="36"/>
      <c r="V10763" s="36"/>
    </row>
    <row r="10764" spans="1:22" x14ac:dyDescent="0.25">
      <c r="A10764" s="86"/>
      <c r="B10764" s="9"/>
      <c r="C10764" s="9"/>
      <c r="D10764" s="9"/>
      <c r="E10764" s="9"/>
      <c r="F10764" s="9"/>
      <c r="I10764" s="9"/>
      <c r="K10764" s="9"/>
      <c r="L10764" s="9"/>
      <c r="M10764" s="9"/>
      <c r="O10764" s="9"/>
      <c r="P10764" s="9"/>
      <c r="Q10764" s="9"/>
      <c r="R10764" s="36"/>
      <c r="V10764" s="36"/>
    </row>
    <row r="10765" spans="1:22" x14ac:dyDescent="0.25">
      <c r="A10765" s="86"/>
      <c r="B10765" s="9"/>
      <c r="C10765" s="9"/>
      <c r="D10765" s="9"/>
      <c r="E10765" s="9"/>
      <c r="F10765" s="9"/>
      <c r="I10765" s="9"/>
      <c r="K10765" s="9"/>
      <c r="L10765" s="9"/>
      <c r="M10765" s="9"/>
      <c r="O10765" s="9"/>
      <c r="P10765" s="9"/>
      <c r="Q10765" s="9"/>
      <c r="R10765" s="36"/>
      <c r="V10765" s="36"/>
    </row>
    <row r="10766" spans="1:22" x14ac:dyDescent="0.25">
      <c r="A10766" s="86"/>
      <c r="B10766" s="9"/>
      <c r="C10766" s="9"/>
      <c r="D10766" s="9"/>
      <c r="E10766" s="9"/>
      <c r="F10766" s="9"/>
      <c r="I10766" s="9"/>
      <c r="K10766" s="9"/>
      <c r="L10766" s="9"/>
      <c r="M10766" s="9"/>
      <c r="O10766" s="9"/>
      <c r="P10766" s="9"/>
      <c r="Q10766" s="9"/>
      <c r="R10766" s="36"/>
      <c r="V10766" s="36"/>
    </row>
    <row r="10767" spans="1:22" x14ac:dyDescent="0.25">
      <c r="A10767" s="86"/>
      <c r="B10767" s="9"/>
      <c r="C10767" s="9"/>
      <c r="D10767" s="9"/>
      <c r="E10767" s="9"/>
      <c r="F10767" s="9"/>
      <c r="I10767" s="9"/>
      <c r="K10767" s="9"/>
      <c r="L10767" s="9"/>
      <c r="M10767" s="9"/>
      <c r="O10767" s="9"/>
      <c r="P10767" s="9"/>
      <c r="Q10767" s="9"/>
      <c r="R10767" s="36"/>
      <c r="V10767" s="36"/>
    </row>
    <row r="10768" spans="1:22" x14ac:dyDescent="0.25">
      <c r="A10768" s="86"/>
      <c r="B10768" s="9"/>
      <c r="C10768" s="9"/>
      <c r="D10768" s="9"/>
      <c r="E10768" s="9"/>
      <c r="F10768" s="9"/>
      <c r="I10768" s="9"/>
      <c r="K10768" s="9"/>
      <c r="L10768" s="9"/>
      <c r="M10768" s="9"/>
      <c r="O10768" s="9"/>
      <c r="P10768" s="9"/>
      <c r="Q10768" s="9"/>
      <c r="R10768" s="36"/>
      <c r="V10768" s="36"/>
    </row>
    <row r="10769" spans="1:22" x14ac:dyDescent="0.25">
      <c r="A10769" s="86"/>
      <c r="B10769" s="9"/>
      <c r="C10769" s="9"/>
      <c r="D10769" s="9"/>
      <c r="E10769" s="9"/>
      <c r="F10769" s="9"/>
      <c r="I10769" s="9"/>
      <c r="K10769" s="9"/>
      <c r="L10769" s="9"/>
      <c r="M10769" s="9"/>
      <c r="O10769" s="9"/>
      <c r="P10769" s="9"/>
      <c r="Q10769" s="9"/>
      <c r="R10769" s="36"/>
      <c r="V10769" s="36"/>
    </row>
    <row r="10770" spans="1:22" x14ac:dyDescent="0.25">
      <c r="A10770" s="86"/>
      <c r="B10770" s="9"/>
      <c r="C10770" s="9"/>
      <c r="D10770" s="9"/>
      <c r="E10770" s="9"/>
      <c r="F10770" s="9"/>
      <c r="I10770" s="9"/>
      <c r="K10770" s="9"/>
      <c r="L10770" s="9"/>
      <c r="M10770" s="9"/>
      <c r="O10770" s="9"/>
      <c r="P10770" s="9"/>
      <c r="Q10770" s="9"/>
      <c r="R10770" s="36"/>
      <c r="V10770" s="36"/>
    </row>
    <row r="10771" spans="1:22" x14ac:dyDescent="0.25">
      <c r="A10771" s="86"/>
      <c r="B10771" s="9"/>
      <c r="C10771" s="9"/>
      <c r="D10771" s="9"/>
      <c r="E10771" s="9"/>
      <c r="F10771" s="9"/>
      <c r="I10771" s="9"/>
      <c r="K10771" s="9"/>
      <c r="L10771" s="9"/>
      <c r="M10771" s="9"/>
      <c r="O10771" s="9"/>
      <c r="P10771" s="9"/>
      <c r="Q10771" s="9"/>
      <c r="R10771" s="36"/>
      <c r="V10771" s="36"/>
    </row>
    <row r="10772" spans="1:22" x14ac:dyDescent="0.25">
      <c r="A10772" s="86"/>
      <c r="B10772" s="9"/>
      <c r="C10772" s="9"/>
      <c r="D10772" s="9"/>
      <c r="E10772" s="9"/>
      <c r="F10772" s="9"/>
      <c r="I10772" s="9"/>
      <c r="K10772" s="9"/>
      <c r="L10772" s="9"/>
      <c r="M10772" s="9"/>
      <c r="O10772" s="9"/>
      <c r="P10772" s="9"/>
      <c r="Q10772" s="9"/>
      <c r="R10772" s="36"/>
      <c r="V10772" s="36"/>
    </row>
    <row r="10773" spans="1:22" x14ac:dyDescent="0.25">
      <c r="A10773" s="86"/>
      <c r="B10773" s="9"/>
      <c r="C10773" s="9"/>
      <c r="D10773" s="9"/>
      <c r="E10773" s="9"/>
      <c r="F10773" s="9"/>
      <c r="I10773" s="9"/>
      <c r="K10773" s="9"/>
      <c r="L10773" s="9"/>
      <c r="M10773" s="9"/>
      <c r="O10773" s="9"/>
      <c r="P10773" s="9"/>
      <c r="Q10773" s="9"/>
      <c r="R10773" s="36"/>
      <c r="V10773" s="36"/>
    </row>
    <row r="10774" spans="1:22" x14ac:dyDescent="0.25">
      <c r="A10774" s="86"/>
      <c r="B10774" s="9"/>
      <c r="C10774" s="9"/>
      <c r="D10774" s="9"/>
      <c r="E10774" s="9"/>
      <c r="F10774" s="9"/>
      <c r="I10774" s="9"/>
      <c r="K10774" s="9"/>
      <c r="L10774" s="9"/>
      <c r="M10774" s="9"/>
      <c r="O10774" s="9"/>
      <c r="P10774" s="9"/>
      <c r="Q10774" s="9"/>
      <c r="R10774" s="36"/>
      <c r="V10774" s="36"/>
    </row>
    <row r="10775" spans="1:22" x14ac:dyDescent="0.25">
      <c r="A10775" s="86"/>
      <c r="B10775" s="9"/>
      <c r="C10775" s="9"/>
      <c r="D10775" s="9"/>
      <c r="E10775" s="9"/>
      <c r="F10775" s="9"/>
      <c r="I10775" s="9"/>
      <c r="K10775" s="9"/>
      <c r="L10775" s="9"/>
      <c r="M10775" s="9"/>
      <c r="O10775" s="9"/>
      <c r="P10775" s="9"/>
      <c r="Q10775" s="9"/>
      <c r="R10775" s="36"/>
      <c r="V10775" s="36"/>
    </row>
    <row r="10776" spans="1:22" x14ac:dyDescent="0.25">
      <c r="A10776" s="86"/>
      <c r="B10776" s="9"/>
      <c r="C10776" s="9"/>
      <c r="D10776" s="9"/>
      <c r="E10776" s="9"/>
      <c r="F10776" s="9"/>
      <c r="I10776" s="9"/>
      <c r="K10776" s="9"/>
      <c r="L10776" s="9"/>
      <c r="M10776" s="9"/>
      <c r="O10776" s="9"/>
      <c r="P10776" s="9"/>
      <c r="Q10776" s="9"/>
      <c r="R10776" s="36"/>
      <c r="V10776" s="36"/>
    </row>
    <row r="10777" spans="1:22" x14ac:dyDescent="0.25">
      <c r="A10777" s="86"/>
      <c r="B10777" s="9"/>
      <c r="C10777" s="9"/>
      <c r="D10777" s="9"/>
      <c r="E10777" s="9"/>
      <c r="F10777" s="9"/>
      <c r="I10777" s="9"/>
      <c r="K10777" s="9"/>
      <c r="L10777" s="9"/>
      <c r="M10777" s="9"/>
      <c r="O10777" s="9"/>
      <c r="P10777" s="9"/>
      <c r="Q10777" s="9"/>
      <c r="R10777" s="36"/>
      <c r="V10777" s="36"/>
    </row>
    <row r="10778" spans="1:22" x14ac:dyDescent="0.25">
      <c r="A10778" s="86"/>
      <c r="B10778" s="9"/>
      <c r="C10778" s="9"/>
      <c r="D10778" s="9"/>
      <c r="E10778" s="9"/>
      <c r="F10778" s="9"/>
      <c r="I10778" s="9"/>
      <c r="K10778" s="9"/>
      <c r="L10778" s="9"/>
      <c r="M10778" s="9"/>
      <c r="O10778" s="9"/>
      <c r="P10778" s="9"/>
      <c r="Q10778" s="9"/>
      <c r="R10778" s="36"/>
      <c r="V10778" s="36"/>
    </row>
    <row r="10779" spans="1:22" x14ac:dyDescent="0.25">
      <c r="A10779" s="86"/>
      <c r="B10779" s="9"/>
      <c r="C10779" s="9"/>
      <c r="D10779" s="9"/>
      <c r="E10779" s="9"/>
      <c r="F10779" s="9"/>
      <c r="I10779" s="9"/>
      <c r="K10779" s="9"/>
      <c r="L10779" s="9"/>
      <c r="M10779" s="9"/>
      <c r="O10779" s="9"/>
      <c r="P10779" s="9"/>
      <c r="Q10779" s="9"/>
      <c r="R10779" s="36"/>
      <c r="V10779" s="36"/>
    </row>
    <row r="10780" spans="1:22" x14ac:dyDescent="0.25">
      <c r="A10780" s="86"/>
      <c r="B10780" s="9"/>
      <c r="C10780" s="9"/>
      <c r="D10780" s="9"/>
      <c r="E10780" s="9"/>
      <c r="F10780" s="9"/>
      <c r="I10780" s="9"/>
      <c r="K10780" s="9"/>
      <c r="L10780" s="9"/>
      <c r="M10780" s="9"/>
      <c r="O10780" s="9"/>
      <c r="P10780" s="9"/>
      <c r="Q10780" s="9"/>
      <c r="R10780" s="36"/>
      <c r="V10780" s="36"/>
    </row>
    <row r="10781" spans="1:22" x14ac:dyDescent="0.25">
      <c r="A10781" s="86"/>
      <c r="B10781" s="9"/>
      <c r="C10781" s="9"/>
      <c r="D10781" s="9"/>
      <c r="E10781" s="9"/>
      <c r="F10781" s="9"/>
      <c r="I10781" s="9"/>
      <c r="K10781" s="9"/>
      <c r="L10781" s="9"/>
      <c r="M10781" s="9"/>
      <c r="O10781" s="9"/>
      <c r="P10781" s="9"/>
      <c r="Q10781" s="9"/>
      <c r="R10781" s="36"/>
      <c r="V10781" s="36"/>
    </row>
    <row r="10782" spans="1:22" x14ac:dyDescent="0.25">
      <c r="A10782" s="86"/>
      <c r="B10782" s="9"/>
      <c r="C10782" s="9"/>
      <c r="D10782" s="9"/>
      <c r="E10782" s="9"/>
      <c r="F10782" s="9"/>
      <c r="I10782" s="9"/>
      <c r="K10782" s="9"/>
      <c r="L10782" s="9"/>
      <c r="M10782" s="9"/>
      <c r="O10782" s="9"/>
      <c r="P10782" s="9"/>
      <c r="Q10782" s="9"/>
      <c r="R10782" s="36"/>
      <c r="V10782" s="36"/>
    </row>
    <row r="10783" spans="1:22" x14ac:dyDescent="0.25">
      <c r="A10783" s="86"/>
      <c r="B10783" s="9"/>
      <c r="C10783" s="9"/>
      <c r="D10783" s="9"/>
      <c r="E10783" s="9"/>
      <c r="F10783" s="9"/>
      <c r="I10783" s="9"/>
      <c r="K10783" s="9"/>
      <c r="L10783" s="9"/>
      <c r="M10783" s="9"/>
      <c r="O10783" s="9"/>
      <c r="P10783" s="9"/>
      <c r="Q10783" s="9"/>
      <c r="R10783" s="36"/>
      <c r="V10783" s="36"/>
    </row>
    <row r="10784" spans="1:22" x14ac:dyDescent="0.25">
      <c r="A10784" s="86"/>
      <c r="B10784" s="9"/>
      <c r="C10784" s="9"/>
      <c r="D10784" s="9"/>
      <c r="E10784" s="9"/>
      <c r="F10784" s="9"/>
      <c r="I10784" s="9"/>
      <c r="K10784" s="9"/>
      <c r="L10784" s="9"/>
      <c r="M10784" s="9"/>
      <c r="O10784" s="9"/>
      <c r="P10784" s="9"/>
      <c r="Q10784" s="9"/>
      <c r="R10784" s="36"/>
      <c r="V10784" s="36"/>
    </row>
    <row r="10785" spans="1:22" x14ac:dyDescent="0.25">
      <c r="A10785" s="86"/>
      <c r="B10785" s="9"/>
      <c r="C10785" s="9"/>
      <c r="D10785" s="9"/>
      <c r="E10785" s="9"/>
      <c r="F10785" s="9"/>
      <c r="I10785" s="9"/>
      <c r="K10785" s="9"/>
      <c r="L10785" s="9"/>
      <c r="M10785" s="9"/>
      <c r="O10785" s="9"/>
      <c r="P10785" s="9"/>
      <c r="Q10785" s="9"/>
      <c r="R10785" s="36"/>
      <c r="V10785" s="36"/>
    </row>
    <row r="10786" spans="1:22" x14ac:dyDescent="0.25">
      <c r="A10786" s="86"/>
      <c r="B10786" s="9"/>
      <c r="C10786" s="9"/>
      <c r="D10786" s="9"/>
      <c r="E10786" s="9"/>
      <c r="F10786" s="9"/>
      <c r="I10786" s="9"/>
      <c r="K10786" s="9"/>
      <c r="L10786" s="9"/>
      <c r="M10786" s="9"/>
      <c r="O10786" s="9"/>
      <c r="P10786" s="9"/>
      <c r="Q10786" s="9"/>
      <c r="R10786" s="36"/>
      <c r="V10786" s="36"/>
    </row>
    <row r="10787" spans="1:22" x14ac:dyDescent="0.25">
      <c r="A10787" s="86"/>
      <c r="B10787" s="9"/>
      <c r="C10787" s="9"/>
      <c r="D10787" s="9"/>
      <c r="E10787" s="9"/>
      <c r="F10787" s="9"/>
      <c r="I10787" s="9"/>
      <c r="K10787" s="9"/>
      <c r="L10787" s="9"/>
      <c r="M10787" s="9"/>
      <c r="O10787" s="9"/>
      <c r="P10787" s="9"/>
      <c r="Q10787" s="9"/>
      <c r="R10787" s="36"/>
      <c r="V10787" s="36"/>
    </row>
    <row r="10788" spans="1:22" x14ac:dyDescent="0.25">
      <c r="A10788" s="86"/>
      <c r="B10788" s="9"/>
      <c r="C10788" s="9"/>
      <c r="D10788" s="9"/>
      <c r="E10788" s="9"/>
      <c r="F10788" s="9"/>
      <c r="I10788" s="9"/>
      <c r="K10788" s="9"/>
      <c r="L10788" s="9"/>
      <c r="M10788" s="9"/>
      <c r="O10788" s="9"/>
      <c r="P10788" s="9"/>
      <c r="Q10788" s="9"/>
      <c r="R10788" s="36"/>
      <c r="V10788" s="36"/>
    </row>
    <row r="10789" spans="1:22" x14ac:dyDescent="0.25">
      <c r="A10789" s="86"/>
      <c r="B10789" s="9"/>
      <c r="C10789" s="9"/>
      <c r="D10789" s="9"/>
      <c r="E10789" s="9"/>
      <c r="F10789" s="9"/>
      <c r="I10789" s="9"/>
      <c r="K10789" s="9"/>
      <c r="L10789" s="9"/>
      <c r="M10789" s="9"/>
      <c r="O10789" s="9"/>
      <c r="P10789" s="9"/>
      <c r="Q10789" s="9"/>
      <c r="R10789" s="36"/>
      <c r="V10789" s="36"/>
    </row>
    <row r="10790" spans="1:22" x14ac:dyDescent="0.25">
      <c r="A10790" s="86"/>
      <c r="B10790" s="9"/>
      <c r="C10790" s="9"/>
      <c r="D10790" s="9"/>
      <c r="E10790" s="9"/>
      <c r="F10790" s="9"/>
      <c r="I10790" s="9"/>
      <c r="K10790" s="9"/>
      <c r="L10790" s="9"/>
      <c r="M10790" s="9"/>
      <c r="O10790" s="9"/>
      <c r="P10790" s="9"/>
      <c r="Q10790" s="9"/>
      <c r="R10790" s="36"/>
      <c r="V10790" s="36"/>
    </row>
    <row r="10791" spans="1:22" x14ac:dyDescent="0.25">
      <c r="A10791" s="86"/>
      <c r="B10791" s="9"/>
      <c r="C10791" s="9"/>
      <c r="D10791" s="9"/>
      <c r="E10791" s="9"/>
      <c r="F10791" s="9"/>
      <c r="I10791" s="9"/>
      <c r="K10791" s="9"/>
      <c r="L10791" s="9"/>
      <c r="M10791" s="9"/>
      <c r="O10791" s="9"/>
      <c r="P10791" s="9"/>
      <c r="Q10791" s="9"/>
      <c r="R10791" s="36"/>
      <c r="V10791" s="36"/>
    </row>
    <row r="10792" spans="1:22" x14ac:dyDescent="0.25">
      <c r="A10792" s="86"/>
      <c r="B10792" s="9"/>
      <c r="C10792" s="9"/>
      <c r="D10792" s="9"/>
      <c r="E10792" s="9"/>
      <c r="F10792" s="9"/>
      <c r="I10792" s="9"/>
      <c r="K10792" s="9"/>
      <c r="L10792" s="9"/>
      <c r="M10792" s="9"/>
      <c r="O10792" s="9"/>
      <c r="P10792" s="9"/>
      <c r="Q10792" s="9"/>
      <c r="R10792" s="36"/>
      <c r="V10792" s="36"/>
    </row>
    <row r="10793" spans="1:22" x14ac:dyDescent="0.25">
      <c r="A10793" s="86"/>
      <c r="B10793" s="9"/>
      <c r="C10793" s="9"/>
      <c r="D10793" s="9"/>
      <c r="E10793" s="9"/>
      <c r="F10793" s="9"/>
      <c r="I10793" s="9"/>
      <c r="K10793" s="9"/>
      <c r="L10793" s="9"/>
      <c r="M10793" s="9"/>
      <c r="O10793" s="9"/>
      <c r="P10793" s="9"/>
      <c r="Q10793" s="9"/>
      <c r="R10793" s="36"/>
      <c r="V10793" s="36"/>
    </row>
    <row r="10794" spans="1:22" x14ac:dyDescent="0.25">
      <c r="A10794" s="86"/>
      <c r="B10794" s="9"/>
      <c r="C10794" s="9"/>
      <c r="D10794" s="9"/>
      <c r="E10794" s="9"/>
      <c r="F10794" s="9"/>
      <c r="I10794" s="9"/>
      <c r="K10794" s="9"/>
      <c r="L10794" s="9"/>
      <c r="M10794" s="9"/>
      <c r="O10794" s="9"/>
      <c r="P10794" s="9"/>
      <c r="Q10794" s="9"/>
      <c r="R10794" s="36"/>
      <c r="V10794" s="36"/>
    </row>
    <row r="10795" spans="1:22" x14ac:dyDescent="0.25">
      <c r="A10795" s="86"/>
      <c r="B10795" s="9"/>
      <c r="C10795" s="9"/>
      <c r="D10795" s="9"/>
      <c r="E10795" s="9"/>
      <c r="F10795" s="9"/>
      <c r="I10795" s="9"/>
      <c r="K10795" s="9"/>
      <c r="L10795" s="9"/>
      <c r="M10795" s="9"/>
      <c r="O10795" s="9"/>
      <c r="P10795" s="9"/>
      <c r="Q10795" s="9"/>
      <c r="R10795" s="36"/>
      <c r="V10795" s="36"/>
    </row>
    <row r="10796" spans="1:22" x14ac:dyDescent="0.25">
      <c r="A10796" s="86"/>
      <c r="B10796" s="9"/>
      <c r="C10796" s="9"/>
      <c r="D10796" s="9"/>
      <c r="E10796" s="9"/>
      <c r="F10796" s="9"/>
      <c r="I10796" s="9"/>
      <c r="K10796" s="9"/>
      <c r="L10796" s="9"/>
      <c r="M10796" s="9"/>
      <c r="O10796" s="9"/>
      <c r="P10796" s="9"/>
      <c r="Q10796" s="9"/>
      <c r="R10796" s="36"/>
      <c r="V10796" s="36"/>
    </row>
    <row r="10797" spans="1:22" x14ac:dyDescent="0.25">
      <c r="A10797" s="86"/>
      <c r="B10797" s="9"/>
      <c r="C10797" s="9"/>
      <c r="D10797" s="9"/>
      <c r="E10797" s="9"/>
      <c r="F10797" s="9"/>
      <c r="I10797" s="9"/>
      <c r="K10797" s="9"/>
      <c r="L10797" s="9"/>
      <c r="M10797" s="9"/>
      <c r="O10797" s="9"/>
      <c r="P10797" s="9"/>
      <c r="Q10797" s="9"/>
      <c r="R10797" s="36"/>
      <c r="V10797" s="36"/>
    </row>
    <row r="10798" spans="1:22" x14ac:dyDescent="0.25">
      <c r="A10798" s="86"/>
      <c r="B10798" s="9"/>
      <c r="C10798" s="9"/>
      <c r="D10798" s="9"/>
      <c r="E10798" s="9"/>
      <c r="F10798" s="9"/>
      <c r="I10798" s="9"/>
      <c r="K10798" s="9"/>
      <c r="L10798" s="9"/>
      <c r="M10798" s="9"/>
      <c r="O10798" s="9"/>
      <c r="P10798" s="9"/>
      <c r="Q10798" s="9"/>
      <c r="R10798" s="36"/>
      <c r="V10798" s="36"/>
    </row>
    <row r="10799" spans="1:22" x14ac:dyDescent="0.25">
      <c r="A10799" s="86"/>
      <c r="B10799" s="9"/>
      <c r="C10799" s="9"/>
      <c r="D10799" s="9"/>
      <c r="E10799" s="9"/>
      <c r="F10799" s="9"/>
      <c r="I10799" s="9"/>
      <c r="K10799" s="9"/>
      <c r="L10799" s="9"/>
      <c r="M10799" s="9"/>
      <c r="O10799" s="9"/>
      <c r="P10799" s="9"/>
      <c r="Q10799" s="9"/>
      <c r="R10799" s="36"/>
      <c r="V10799" s="36"/>
    </row>
    <row r="10800" spans="1:22" x14ac:dyDescent="0.25">
      <c r="A10800" s="86"/>
      <c r="B10800" s="9"/>
      <c r="C10800" s="9"/>
      <c r="D10800" s="9"/>
      <c r="E10800" s="9"/>
      <c r="F10800" s="9"/>
      <c r="I10800" s="9"/>
      <c r="K10800" s="9"/>
      <c r="L10800" s="9"/>
      <c r="M10800" s="9"/>
      <c r="O10800" s="9"/>
      <c r="P10800" s="9"/>
      <c r="Q10800" s="9"/>
      <c r="R10800" s="36"/>
      <c r="V10800" s="36"/>
    </row>
    <row r="10801" spans="1:22" x14ac:dyDescent="0.25">
      <c r="A10801" s="86"/>
      <c r="B10801" s="9"/>
      <c r="C10801" s="9"/>
      <c r="D10801" s="9"/>
      <c r="E10801" s="9"/>
      <c r="F10801" s="9"/>
      <c r="I10801" s="9"/>
      <c r="K10801" s="9"/>
      <c r="L10801" s="9"/>
      <c r="M10801" s="9"/>
      <c r="O10801" s="9"/>
      <c r="P10801" s="9"/>
      <c r="Q10801" s="9"/>
      <c r="R10801" s="36"/>
      <c r="V10801" s="36"/>
    </row>
    <row r="10802" spans="1:22" x14ac:dyDescent="0.25">
      <c r="A10802" s="86"/>
      <c r="B10802" s="9"/>
      <c r="C10802" s="9"/>
      <c r="D10802" s="9"/>
      <c r="E10802" s="9"/>
      <c r="F10802" s="9"/>
      <c r="I10802" s="9"/>
      <c r="K10802" s="9"/>
      <c r="L10802" s="9"/>
      <c r="M10802" s="9"/>
      <c r="O10802" s="9"/>
      <c r="P10802" s="9"/>
      <c r="Q10802" s="9"/>
      <c r="R10802" s="36"/>
      <c r="V10802" s="36"/>
    </row>
    <row r="10803" spans="1:22" x14ac:dyDescent="0.25">
      <c r="A10803" s="86"/>
      <c r="B10803" s="9"/>
      <c r="C10803" s="9"/>
      <c r="D10803" s="9"/>
      <c r="E10803" s="9"/>
      <c r="F10803" s="9"/>
      <c r="I10803" s="9"/>
      <c r="K10803" s="9"/>
      <c r="L10803" s="9"/>
      <c r="M10803" s="9"/>
      <c r="O10803" s="9"/>
      <c r="P10803" s="9"/>
      <c r="Q10803" s="9"/>
      <c r="R10803" s="36"/>
      <c r="V10803" s="36"/>
    </row>
    <row r="10804" spans="1:22" x14ac:dyDescent="0.25">
      <c r="A10804" s="86"/>
      <c r="B10804" s="9"/>
      <c r="C10804" s="9"/>
      <c r="D10804" s="9"/>
      <c r="E10804" s="9"/>
      <c r="F10804" s="9"/>
      <c r="I10804" s="9"/>
      <c r="K10804" s="9"/>
      <c r="L10804" s="9"/>
      <c r="M10804" s="9"/>
      <c r="O10804" s="9"/>
      <c r="P10804" s="9"/>
      <c r="Q10804" s="9"/>
      <c r="R10804" s="36"/>
      <c r="V10804" s="36"/>
    </row>
    <row r="10805" spans="1:22" x14ac:dyDescent="0.25">
      <c r="A10805" s="86"/>
      <c r="B10805" s="9"/>
      <c r="C10805" s="9"/>
      <c r="D10805" s="9"/>
      <c r="E10805" s="9"/>
      <c r="F10805" s="9"/>
      <c r="I10805" s="9"/>
      <c r="K10805" s="9"/>
      <c r="L10805" s="9"/>
      <c r="M10805" s="9"/>
      <c r="O10805" s="9"/>
      <c r="P10805" s="9"/>
      <c r="Q10805" s="9"/>
      <c r="R10805" s="36"/>
      <c r="V10805" s="36"/>
    </row>
    <row r="10806" spans="1:22" x14ac:dyDescent="0.25">
      <c r="A10806" s="86"/>
      <c r="B10806" s="9"/>
      <c r="C10806" s="9"/>
      <c r="D10806" s="9"/>
      <c r="E10806" s="9"/>
      <c r="F10806" s="9"/>
      <c r="I10806" s="9"/>
      <c r="K10806" s="9"/>
      <c r="L10806" s="9"/>
      <c r="M10806" s="9"/>
      <c r="O10806" s="9"/>
      <c r="P10806" s="9"/>
      <c r="Q10806" s="9"/>
      <c r="R10806" s="36"/>
      <c r="V10806" s="36"/>
    </row>
    <row r="10807" spans="1:22" x14ac:dyDescent="0.25">
      <c r="A10807" s="86"/>
      <c r="B10807" s="9"/>
      <c r="C10807" s="9"/>
      <c r="D10807" s="9"/>
      <c r="E10807" s="9"/>
      <c r="F10807" s="9"/>
      <c r="I10807" s="9"/>
      <c r="K10807" s="9"/>
      <c r="L10807" s="9"/>
      <c r="M10807" s="9"/>
      <c r="O10807" s="9"/>
      <c r="P10807" s="9"/>
      <c r="Q10807" s="9"/>
      <c r="R10807" s="36"/>
      <c r="V10807" s="36"/>
    </row>
    <row r="10808" spans="1:22" x14ac:dyDescent="0.25">
      <c r="A10808" s="86"/>
      <c r="B10808" s="9"/>
      <c r="C10808" s="9"/>
      <c r="D10808" s="9"/>
      <c r="E10808" s="9"/>
      <c r="F10808" s="9"/>
      <c r="I10808" s="9"/>
      <c r="K10808" s="9"/>
      <c r="L10808" s="9"/>
      <c r="M10808" s="9"/>
      <c r="O10808" s="9"/>
      <c r="P10808" s="9"/>
      <c r="Q10808" s="9"/>
      <c r="R10808" s="36"/>
      <c r="V10808" s="36"/>
    </row>
    <row r="10809" spans="1:22" x14ac:dyDescent="0.25">
      <c r="A10809" s="86"/>
      <c r="B10809" s="9"/>
      <c r="C10809" s="9"/>
      <c r="D10809" s="9"/>
      <c r="E10809" s="9"/>
      <c r="F10809" s="9"/>
      <c r="I10809" s="9"/>
      <c r="K10809" s="9"/>
      <c r="L10809" s="9"/>
      <c r="M10809" s="9"/>
      <c r="O10809" s="9"/>
      <c r="P10809" s="9"/>
      <c r="Q10809" s="9"/>
      <c r="R10809" s="36"/>
      <c r="V10809" s="36"/>
    </row>
    <row r="10810" spans="1:22" x14ac:dyDescent="0.25">
      <c r="A10810" s="86"/>
      <c r="B10810" s="9"/>
      <c r="C10810" s="9"/>
      <c r="D10810" s="9"/>
      <c r="E10810" s="9"/>
      <c r="F10810" s="9"/>
      <c r="I10810" s="9"/>
      <c r="K10810" s="9"/>
      <c r="L10810" s="9"/>
      <c r="M10810" s="9"/>
      <c r="O10810" s="9"/>
      <c r="P10810" s="9"/>
      <c r="Q10810" s="9"/>
      <c r="R10810" s="36"/>
      <c r="V10810" s="36"/>
    </row>
    <row r="10811" spans="1:22" x14ac:dyDescent="0.25">
      <c r="A10811" s="86"/>
      <c r="B10811" s="9"/>
      <c r="C10811" s="9"/>
      <c r="D10811" s="9"/>
      <c r="E10811" s="9"/>
      <c r="F10811" s="9"/>
      <c r="I10811" s="9"/>
      <c r="K10811" s="9"/>
      <c r="L10811" s="9"/>
      <c r="M10811" s="9"/>
      <c r="O10811" s="9"/>
      <c r="P10811" s="9"/>
      <c r="Q10811" s="9"/>
      <c r="R10811" s="36"/>
      <c r="V10811" s="36"/>
    </row>
    <row r="10812" spans="1:22" x14ac:dyDescent="0.25">
      <c r="A10812" s="86"/>
      <c r="B10812" s="9"/>
      <c r="C10812" s="9"/>
      <c r="D10812" s="9"/>
      <c r="E10812" s="9"/>
      <c r="F10812" s="9"/>
      <c r="I10812" s="9"/>
      <c r="K10812" s="9"/>
      <c r="L10812" s="9"/>
      <c r="M10812" s="9"/>
      <c r="O10812" s="9"/>
      <c r="P10812" s="9"/>
      <c r="Q10812" s="9"/>
      <c r="R10812" s="36"/>
      <c r="V10812" s="36"/>
    </row>
    <row r="10813" spans="1:22" x14ac:dyDescent="0.25">
      <c r="A10813" s="86"/>
      <c r="B10813" s="9"/>
      <c r="C10813" s="9"/>
      <c r="D10813" s="9"/>
      <c r="E10813" s="9"/>
      <c r="F10813" s="9"/>
      <c r="I10813" s="9"/>
      <c r="K10813" s="9"/>
      <c r="L10813" s="9"/>
      <c r="M10813" s="9"/>
      <c r="O10813" s="9"/>
      <c r="P10813" s="9"/>
      <c r="Q10813" s="9"/>
      <c r="R10813" s="36"/>
      <c r="V10813" s="36"/>
    </row>
    <row r="10814" spans="1:22" x14ac:dyDescent="0.25">
      <c r="A10814" s="86"/>
      <c r="B10814" s="9"/>
      <c r="C10814" s="9"/>
      <c r="D10814" s="9"/>
      <c r="E10814" s="9"/>
      <c r="F10814" s="9"/>
      <c r="I10814" s="9"/>
      <c r="K10814" s="9"/>
      <c r="L10814" s="9"/>
      <c r="M10814" s="9"/>
      <c r="O10814" s="9"/>
      <c r="P10814" s="9"/>
      <c r="Q10814" s="9"/>
      <c r="R10814" s="36"/>
      <c r="V10814" s="36"/>
    </row>
    <row r="10815" spans="1:22" x14ac:dyDescent="0.25">
      <c r="A10815" s="86"/>
      <c r="B10815" s="9"/>
      <c r="C10815" s="9"/>
      <c r="D10815" s="9"/>
      <c r="E10815" s="9"/>
      <c r="F10815" s="9"/>
      <c r="I10815" s="9"/>
      <c r="K10815" s="9"/>
      <c r="L10815" s="9"/>
      <c r="M10815" s="9"/>
      <c r="O10815" s="9"/>
      <c r="P10815" s="9"/>
      <c r="Q10815" s="9"/>
      <c r="R10815" s="36"/>
      <c r="V10815" s="36"/>
    </row>
    <row r="10816" spans="1:22" x14ac:dyDescent="0.25">
      <c r="A10816" s="86"/>
      <c r="B10816" s="9"/>
      <c r="C10816" s="9"/>
      <c r="D10816" s="9"/>
      <c r="E10816" s="9"/>
      <c r="F10816" s="9"/>
      <c r="I10816" s="9"/>
      <c r="K10816" s="9"/>
      <c r="L10816" s="9"/>
      <c r="M10816" s="9"/>
      <c r="O10816" s="9"/>
      <c r="P10816" s="9"/>
      <c r="Q10816" s="9"/>
      <c r="R10816" s="36"/>
      <c r="V10816" s="36"/>
    </row>
    <row r="10817" spans="1:22" x14ac:dyDescent="0.25">
      <c r="A10817" s="86"/>
      <c r="B10817" s="9"/>
      <c r="C10817" s="9"/>
      <c r="D10817" s="9"/>
      <c r="E10817" s="9"/>
      <c r="F10817" s="9"/>
      <c r="I10817" s="9"/>
      <c r="K10817" s="9"/>
      <c r="L10817" s="9"/>
      <c r="M10817" s="9"/>
      <c r="O10817" s="9"/>
      <c r="P10817" s="9"/>
      <c r="Q10817" s="9"/>
      <c r="R10817" s="36"/>
      <c r="V10817" s="36"/>
    </row>
    <row r="10818" spans="1:22" x14ac:dyDescent="0.25">
      <c r="A10818" s="86"/>
      <c r="B10818" s="9"/>
      <c r="C10818" s="9"/>
      <c r="D10818" s="9"/>
      <c r="E10818" s="9"/>
      <c r="F10818" s="9"/>
      <c r="I10818" s="9"/>
      <c r="K10818" s="9"/>
      <c r="L10818" s="9"/>
      <c r="M10818" s="9"/>
      <c r="O10818" s="9"/>
      <c r="P10818" s="9"/>
      <c r="Q10818" s="9"/>
      <c r="R10818" s="36"/>
      <c r="V10818" s="36"/>
    </row>
    <row r="10819" spans="1:22" x14ac:dyDescent="0.25">
      <c r="A10819" s="86"/>
      <c r="B10819" s="9"/>
      <c r="C10819" s="9"/>
      <c r="D10819" s="9"/>
      <c r="E10819" s="9"/>
      <c r="F10819" s="9"/>
      <c r="I10819" s="9"/>
      <c r="K10819" s="9"/>
      <c r="L10819" s="9"/>
      <c r="M10819" s="9"/>
      <c r="O10819" s="9"/>
      <c r="P10819" s="9"/>
      <c r="Q10819" s="9"/>
      <c r="R10819" s="36"/>
      <c r="V10819" s="36"/>
    </row>
    <row r="10820" spans="1:22" x14ac:dyDescent="0.25">
      <c r="A10820" s="86"/>
      <c r="B10820" s="9"/>
      <c r="C10820" s="9"/>
      <c r="D10820" s="9"/>
      <c r="E10820" s="9"/>
      <c r="F10820" s="9"/>
      <c r="I10820" s="9"/>
      <c r="K10820" s="9"/>
      <c r="L10820" s="9"/>
      <c r="M10820" s="9"/>
      <c r="O10820" s="9"/>
      <c r="P10820" s="9"/>
      <c r="Q10820" s="9"/>
      <c r="R10820" s="36"/>
      <c r="V10820" s="36"/>
    </row>
    <row r="10821" spans="1:22" x14ac:dyDescent="0.25">
      <c r="A10821" s="86"/>
      <c r="B10821" s="9"/>
      <c r="C10821" s="9"/>
      <c r="D10821" s="9"/>
      <c r="E10821" s="9"/>
      <c r="F10821" s="9"/>
      <c r="I10821" s="9"/>
      <c r="K10821" s="9"/>
      <c r="L10821" s="9"/>
      <c r="M10821" s="9"/>
      <c r="O10821" s="9"/>
      <c r="P10821" s="9"/>
      <c r="Q10821" s="9"/>
      <c r="R10821" s="36"/>
      <c r="V10821" s="36"/>
    </row>
    <row r="10822" spans="1:22" x14ac:dyDescent="0.25">
      <c r="A10822" s="86"/>
      <c r="B10822" s="9"/>
      <c r="C10822" s="9"/>
      <c r="D10822" s="9"/>
      <c r="E10822" s="9"/>
      <c r="F10822" s="9"/>
      <c r="I10822" s="9"/>
      <c r="K10822" s="9"/>
      <c r="L10822" s="9"/>
      <c r="M10822" s="9"/>
      <c r="O10822" s="9"/>
      <c r="P10822" s="9"/>
      <c r="Q10822" s="9"/>
      <c r="R10822" s="36"/>
      <c r="V10822" s="36"/>
    </row>
    <row r="10823" spans="1:22" x14ac:dyDescent="0.25">
      <c r="A10823" s="86"/>
      <c r="B10823" s="9"/>
      <c r="C10823" s="9"/>
      <c r="D10823" s="9"/>
      <c r="E10823" s="9"/>
      <c r="F10823" s="9"/>
      <c r="I10823" s="9"/>
      <c r="K10823" s="9"/>
      <c r="L10823" s="9"/>
      <c r="M10823" s="9"/>
      <c r="O10823" s="9"/>
      <c r="P10823" s="9"/>
      <c r="Q10823" s="9"/>
      <c r="R10823" s="36"/>
      <c r="V10823" s="36"/>
    </row>
    <row r="10824" spans="1:22" x14ac:dyDescent="0.25">
      <c r="A10824" s="86"/>
      <c r="B10824" s="9"/>
      <c r="C10824" s="9"/>
      <c r="D10824" s="9"/>
      <c r="E10824" s="9"/>
      <c r="F10824" s="9"/>
      <c r="I10824" s="9"/>
      <c r="K10824" s="9"/>
      <c r="L10824" s="9"/>
      <c r="M10824" s="9"/>
      <c r="O10824" s="9"/>
      <c r="P10824" s="9"/>
      <c r="Q10824" s="9"/>
      <c r="R10824" s="36"/>
      <c r="V10824" s="36"/>
    </row>
    <row r="10825" spans="1:22" x14ac:dyDescent="0.25">
      <c r="A10825" s="86"/>
      <c r="B10825" s="9"/>
      <c r="C10825" s="9"/>
      <c r="D10825" s="9"/>
      <c r="E10825" s="9"/>
      <c r="F10825" s="9"/>
      <c r="I10825" s="9"/>
      <c r="K10825" s="9"/>
      <c r="L10825" s="9"/>
      <c r="M10825" s="9"/>
      <c r="O10825" s="9"/>
      <c r="P10825" s="9"/>
      <c r="Q10825" s="9"/>
      <c r="R10825" s="36"/>
      <c r="V10825" s="36"/>
    </row>
    <row r="10826" spans="1:22" x14ac:dyDescent="0.25">
      <c r="A10826" s="86"/>
      <c r="B10826" s="9"/>
      <c r="C10826" s="9"/>
      <c r="D10826" s="9"/>
      <c r="E10826" s="9"/>
      <c r="F10826" s="9"/>
      <c r="I10826" s="9"/>
      <c r="K10826" s="9"/>
      <c r="L10826" s="9"/>
      <c r="M10826" s="9"/>
      <c r="O10826" s="9"/>
      <c r="P10826" s="9"/>
      <c r="Q10826" s="9"/>
      <c r="R10826" s="36"/>
      <c r="V10826" s="36"/>
    </row>
    <row r="10827" spans="1:22" x14ac:dyDescent="0.25">
      <c r="A10827" s="86"/>
      <c r="B10827" s="9"/>
      <c r="C10827" s="9"/>
      <c r="D10827" s="9"/>
      <c r="E10827" s="9"/>
      <c r="F10827" s="9"/>
      <c r="I10827" s="9"/>
      <c r="K10827" s="9"/>
      <c r="L10827" s="9"/>
      <c r="M10827" s="9"/>
      <c r="O10827" s="9"/>
      <c r="P10827" s="9"/>
      <c r="Q10827" s="9"/>
      <c r="R10827" s="36"/>
      <c r="V10827" s="36"/>
    </row>
    <row r="10828" spans="1:22" x14ac:dyDescent="0.25">
      <c r="A10828" s="86"/>
      <c r="B10828" s="9"/>
      <c r="C10828" s="9"/>
      <c r="D10828" s="9"/>
      <c r="E10828" s="9"/>
      <c r="F10828" s="9"/>
      <c r="I10828" s="9"/>
      <c r="K10828" s="9"/>
      <c r="L10828" s="9"/>
      <c r="M10828" s="9"/>
      <c r="O10828" s="9"/>
      <c r="P10828" s="9"/>
      <c r="Q10828" s="9"/>
      <c r="R10828" s="36"/>
      <c r="V10828" s="36"/>
    </row>
    <row r="10829" spans="1:22" x14ac:dyDescent="0.25">
      <c r="A10829" s="86"/>
      <c r="B10829" s="9"/>
      <c r="C10829" s="9"/>
      <c r="D10829" s="9"/>
      <c r="E10829" s="9"/>
      <c r="F10829" s="9"/>
      <c r="I10829" s="9"/>
      <c r="K10829" s="9"/>
      <c r="L10829" s="9"/>
      <c r="M10829" s="9"/>
      <c r="O10829" s="9"/>
      <c r="P10829" s="9"/>
      <c r="Q10829" s="9"/>
      <c r="R10829" s="36"/>
      <c r="V10829" s="36"/>
    </row>
    <row r="10830" spans="1:22" x14ac:dyDescent="0.25">
      <c r="A10830" s="86"/>
      <c r="B10830" s="9"/>
      <c r="C10830" s="9"/>
      <c r="D10830" s="9"/>
      <c r="E10830" s="9"/>
      <c r="F10830" s="9"/>
      <c r="I10830" s="9"/>
      <c r="K10830" s="9"/>
      <c r="L10830" s="9"/>
      <c r="M10830" s="9"/>
      <c r="O10830" s="9"/>
      <c r="P10830" s="9"/>
      <c r="Q10830" s="9"/>
      <c r="R10830" s="36"/>
      <c r="V10830" s="36"/>
    </row>
    <row r="10831" spans="1:22" x14ac:dyDescent="0.25">
      <c r="A10831" s="86"/>
      <c r="B10831" s="9"/>
      <c r="C10831" s="9"/>
      <c r="D10831" s="9"/>
      <c r="E10831" s="9"/>
      <c r="F10831" s="9"/>
      <c r="I10831" s="9"/>
      <c r="K10831" s="9"/>
      <c r="L10831" s="9"/>
      <c r="M10831" s="9"/>
      <c r="O10831" s="9"/>
      <c r="P10831" s="9"/>
      <c r="Q10831" s="9"/>
      <c r="R10831" s="36"/>
      <c r="V10831" s="36"/>
    </row>
    <row r="10832" spans="1:22" x14ac:dyDescent="0.25">
      <c r="A10832" s="86"/>
      <c r="B10832" s="9"/>
      <c r="C10832" s="9"/>
      <c r="D10832" s="9"/>
      <c r="E10832" s="9"/>
      <c r="F10832" s="9"/>
      <c r="I10832" s="9"/>
      <c r="K10832" s="9"/>
      <c r="L10832" s="9"/>
      <c r="M10832" s="9"/>
      <c r="O10832" s="9"/>
      <c r="P10832" s="9"/>
      <c r="Q10832" s="9"/>
      <c r="R10832" s="36"/>
      <c r="V10832" s="36"/>
    </row>
    <row r="10833" spans="1:22" x14ac:dyDescent="0.25">
      <c r="A10833" s="86"/>
      <c r="B10833" s="9"/>
      <c r="C10833" s="9"/>
      <c r="D10833" s="9"/>
      <c r="E10833" s="9"/>
      <c r="F10833" s="9"/>
      <c r="I10833" s="9"/>
      <c r="K10833" s="9"/>
      <c r="L10833" s="9"/>
      <c r="M10833" s="9"/>
      <c r="O10833" s="9"/>
      <c r="P10833" s="9"/>
      <c r="Q10833" s="9"/>
      <c r="R10833" s="36"/>
      <c r="V10833" s="36"/>
    </row>
    <row r="10834" spans="1:22" x14ac:dyDescent="0.25">
      <c r="A10834" s="86"/>
      <c r="B10834" s="9"/>
      <c r="C10834" s="9"/>
      <c r="D10834" s="9"/>
      <c r="E10834" s="9"/>
      <c r="F10834" s="9"/>
      <c r="I10834" s="9"/>
      <c r="K10834" s="9"/>
      <c r="L10834" s="9"/>
      <c r="M10834" s="9"/>
      <c r="O10834" s="9"/>
      <c r="P10834" s="9"/>
      <c r="Q10834" s="9"/>
      <c r="R10834" s="36"/>
      <c r="V10834" s="36"/>
    </row>
    <row r="10835" spans="1:22" x14ac:dyDescent="0.25">
      <c r="A10835" s="86"/>
      <c r="B10835" s="9"/>
      <c r="C10835" s="9"/>
      <c r="D10835" s="9"/>
      <c r="E10835" s="9"/>
      <c r="F10835" s="9"/>
      <c r="I10835" s="9"/>
      <c r="K10835" s="9"/>
      <c r="L10835" s="9"/>
      <c r="M10835" s="9"/>
      <c r="O10835" s="9"/>
      <c r="P10835" s="9"/>
      <c r="Q10835" s="9"/>
      <c r="R10835" s="36"/>
      <c r="V10835" s="36"/>
    </row>
    <row r="10836" spans="1:22" x14ac:dyDescent="0.25">
      <c r="A10836" s="86"/>
      <c r="B10836" s="9"/>
      <c r="C10836" s="9"/>
      <c r="D10836" s="9"/>
      <c r="E10836" s="9"/>
      <c r="F10836" s="9"/>
      <c r="I10836" s="9"/>
      <c r="K10836" s="9"/>
      <c r="L10836" s="9"/>
      <c r="M10836" s="9"/>
      <c r="O10836" s="9"/>
      <c r="P10836" s="9"/>
      <c r="Q10836" s="9"/>
      <c r="R10836" s="36"/>
      <c r="V10836" s="36"/>
    </row>
    <row r="10837" spans="1:22" x14ac:dyDescent="0.25">
      <c r="A10837" s="86"/>
      <c r="B10837" s="9"/>
      <c r="C10837" s="9"/>
      <c r="D10837" s="9"/>
      <c r="E10837" s="9"/>
      <c r="F10837" s="9"/>
      <c r="I10837" s="9"/>
      <c r="K10837" s="9"/>
      <c r="L10837" s="9"/>
      <c r="M10837" s="9"/>
      <c r="O10837" s="9"/>
      <c r="P10837" s="9"/>
      <c r="Q10837" s="9"/>
      <c r="R10837" s="36"/>
      <c r="V10837" s="36"/>
    </row>
    <row r="10838" spans="1:22" x14ac:dyDescent="0.25">
      <c r="A10838" s="86"/>
      <c r="B10838" s="9"/>
      <c r="C10838" s="9"/>
      <c r="D10838" s="9"/>
      <c r="E10838" s="9"/>
      <c r="F10838" s="9"/>
      <c r="I10838" s="9"/>
      <c r="K10838" s="9"/>
      <c r="L10838" s="9"/>
      <c r="M10838" s="9"/>
      <c r="O10838" s="9"/>
      <c r="P10838" s="9"/>
      <c r="Q10838" s="9"/>
      <c r="R10838" s="36"/>
      <c r="V10838" s="36"/>
    </row>
    <row r="10839" spans="1:22" x14ac:dyDescent="0.25">
      <c r="A10839" s="86"/>
      <c r="B10839" s="9"/>
      <c r="C10839" s="9"/>
      <c r="D10839" s="9"/>
      <c r="E10839" s="9"/>
      <c r="F10839" s="9"/>
      <c r="I10839" s="9"/>
      <c r="K10839" s="9"/>
      <c r="L10839" s="9"/>
      <c r="M10839" s="9"/>
      <c r="O10839" s="9"/>
      <c r="P10839" s="9"/>
      <c r="Q10839" s="9"/>
      <c r="R10839" s="36"/>
      <c r="V10839" s="36"/>
    </row>
    <row r="10840" spans="1:22" x14ac:dyDescent="0.25">
      <c r="A10840" s="86"/>
      <c r="B10840" s="9"/>
      <c r="C10840" s="9"/>
      <c r="D10840" s="9"/>
      <c r="E10840" s="9"/>
      <c r="F10840" s="9"/>
      <c r="I10840" s="9"/>
      <c r="K10840" s="9"/>
      <c r="L10840" s="9"/>
      <c r="M10840" s="9"/>
      <c r="O10840" s="9"/>
      <c r="P10840" s="9"/>
      <c r="Q10840" s="9"/>
      <c r="R10840" s="36"/>
      <c r="V10840" s="36"/>
    </row>
    <row r="10841" spans="1:22" x14ac:dyDescent="0.25">
      <c r="A10841" s="86"/>
      <c r="B10841" s="9"/>
      <c r="C10841" s="9"/>
      <c r="D10841" s="9"/>
      <c r="E10841" s="9"/>
      <c r="F10841" s="9"/>
      <c r="I10841" s="9"/>
      <c r="K10841" s="9"/>
      <c r="L10841" s="9"/>
      <c r="M10841" s="9"/>
      <c r="O10841" s="9"/>
      <c r="P10841" s="9"/>
      <c r="Q10841" s="9"/>
      <c r="R10841" s="36"/>
      <c r="V10841" s="36"/>
    </row>
    <row r="10842" spans="1:22" x14ac:dyDescent="0.25">
      <c r="A10842" s="86"/>
      <c r="B10842" s="9"/>
      <c r="C10842" s="9"/>
      <c r="D10842" s="9"/>
      <c r="E10842" s="9"/>
      <c r="F10842" s="9"/>
      <c r="I10842" s="9"/>
      <c r="K10842" s="9"/>
      <c r="L10842" s="9"/>
      <c r="M10842" s="9"/>
      <c r="O10842" s="9"/>
      <c r="P10842" s="9"/>
      <c r="Q10842" s="9"/>
      <c r="R10842" s="36"/>
      <c r="V10842" s="36"/>
    </row>
    <row r="10843" spans="1:22" x14ac:dyDescent="0.25">
      <c r="A10843" s="86"/>
      <c r="B10843" s="9"/>
      <c r="C10843" s="9"/>
      <c r="D10843" s="9"/>
      <c r="E10843" s="9"/>
      <c r="F10843" s="9"/>
      <c r="I10843" s="9"/>
      <c r="K10843" s="9"/>
      <c r="L10843" s="9"/>
      <c r="M10843" s="9"/>
      <c r="O10843" s="9"/>
      <c r="P10843" s="9"/>
      <c r="Q10843" s="9"/>
      <c r="R10843" s="36"/>
      <c r="V10843" s="36"/>
    </row>
    <row r="10844" spans="1:22" x14ac:dyDescent="0.25">
      <c r="A10844" s="86"/>
      <c r="B10844" s="9"/>
      <c r="C10844" s="9"/>
      <c r="D10844" s="9"/>
      <c r="E10844" s="9"/>
      <c r="F10844" s="9"/>
      <c r="I10844" s="9"/>
      <c r="K10844" s="9"/>
      <c r="L10844" s="9"/>
      <c r="M10844" s="9"/>
      <c r="O10844" s="9"/>
      <c r="P10844" s="9"/>
      <c r="Q10844" s="9"/>
      <c r="R10844" s="36"/>
      <c r="V10844" s="36"/>
    </row>
    <row r="10845" spans="1:22" x14ac:dyDescent="0.25">
      <c r="A10845" s="86"/>
      <c r="B10845" s="9"/>
      <c r="C10845" s="9"/>
      <c r="D10845" s="9"/>
      <c r="E10845" s="9"/>
      <c r="F10845" s="9"/>
      <c r="I10845" s="9"/>
      <c r="K10845" s="9"/>
      <c r="L10845" s="9"/>
      <c r="M10845" s="9"/>
      <c r="O10845" s="9"/>
      <c r="P10845" s="9"/>
      <c r="Q10845" s="9"/>
      <c r="R10845" s="36"/>
      <c r="V10845" s="36"/>
    </row>
    <row r="10846" spans="1:22" x14ac:dyDescent="0.25">
      <c r="A10846" s="86"/>
      <c r="B10846" s="9"/>
      <c r="C10846" s="9"/>
      <c r="D10846" s="9"/>
      <c r="E10846" s="9"/>
      <c r="F10846" s="9"/>
      <c r="I10846" s="9"/>
      <c r="K10846" s="9"/>
      <c r="L10846" s="9"/>
      <c r="M10846" s="9"/>
      <c r="O10846" s="9"/>
      <c r="P10846" s="9"/>
      <c r="Q10846" s="9"/>
      <c r="R10846" s="36"/>
      <c r="V10846" s="36"/>
    </row>
    <row r="10847" spans="1:22" x14ac:dyDescent="0.25">
      <c r="A10847" s="86"/>
      <c r="B10847" s="9"/>
      <c r="C10847" s="9"/>
      <c r="D10847" s="9"/>
      <c r="E10847" s="9"/>
      <c r="F10847" s="9"/>
      <c r="I10847" s="9"/>
      <c r="K10847" s="9"/>
      <c r="L10847" s="9"/>
      <c r="M10847" s="9"/>
      <c r="O10847" s="9"/>
      <c r="P10847" s="9"/>
      <c r="Q10847" s="9"/>
      <c r="R10847" s="36"/>
      <c r="V10847" s="36"/>
    </row>
    <row r="10848" spans="1:22" x14ac:dyDescent="0.25">
      <c r="A10848" s="86"/>
      <c r="B10848" s="9"/>
      <c r="C10848" s="9"/>
      <c r="D10848" s="9"/>
      <c r="E10848" s="9"/>
      <c r="F10848" s="9"/>
      <c r="I10848" s="9"/>
      <c r="K10848" s="9"/>
      <c r="L10848" s="9"/>
      <c r="M10848" s="9"/>
      <c r="O10848" s="9"/>
      <c r="P10848" s="9"/>
      <c r="Q10848" s="9"/>
      <c r="R10848" s="36"/>
      <c r="V10848" s="36"/>
    </row>
    <row r="10849" spans="1:22" x14ac:dyDescent="0.25">
      <c r="A10849" s="86"/>
      <c r="B10849" s="9"/>
      <c r="C10849" s="9"/>
      <c r="D10849" s="9"/>
      <c r="E10849" s="9"/>
      <c r="F10849" s="9"/>
      <c r="I10849" s="9"/>
      <c r="K10849" s="9"/>
      <c r="L10849" s="9"/>
      <c r="M10849" s="9"/>
      <c r="O10849" s="9"/>
      <c r="P10849" s="9"/>
      <c r="Q10849" s="9"/>
      <c r="R10849" s="36"/>
      <c r="V10849" s="36"/>
    </row>
    <row r="10850" spans="1:22" x14ac:dyDescent="0.25">
      <c r="A10850" s="86"/>
      <c r="B10850" s="9"/>
      <c r="C10850" s="9"/>
      <c r="D10850" s="9"/>
      <c r="E10850" s="9"/>
      <c r="F10850" s="9"/>
      <c r="I10850" s="9"/>
      <c r="K10850" s="9"/>
      <c r="L10850" s="9"/>
      <c r="M10850" s="9"/>
      <c r="O10850" s="9"/>
      <c r="P10850" s="9"/>
      <c r="Q10850" s="9"/>
      <c r="R10850" s="36"/>
      <c r="V10850" s="36"/>
    </row>
    <row r="10851" spans="1:22" x14ac:dyDescent="0.25">
      <c r="A10851" s="86"/>
      <c r="B10851" s="9"/>
      <c r="C10851" s="9"/>
      <c r="D10851" s="9"/>
      <c r="E10851" s="9"/>
      <c r="F10851" s="9"/>
      <c r="I10851" s="9"/>
      <c r="K10851" s="9"/>
      <c r="L10851" s="9"/>
      <c r="M10851" s="9"/>
      <c r="O10851" s="9"/>
      <c r="P10851" s="9"/>
      <c r="Q10851" s="9"/>
      <c r="R10851" s="36"/>
      <c r="V10851" s="36"/>
    </row>
    <row r="10852" spans="1:22" x14ac:dyDescent="0.25">
      <c r="A10852" s="86"/>
      <c r="B10852" s="9"/>
      <c r="C10852" s="9"/>
      <c r="D10852" s="9"/>
      <c r="E10852" s="9"/>
      <c r="F10852" s="9"/>
      <c r="I10852" s="9"/>
      <c r="K10852" s="9"/>
      <c r="L10852" s="9"/>
      <c r="M10852" s="9"/>
      <c r="O10852" s="9"/>
      <c r="P10852" s="9"/>
      <c r="Q10852" s="9"/>
      <c r="R10852" s="36"/>
      <c r="V10852" s="36"/>
    </row>
    <row r="10853" spans="1:22" x14ac:dyDescent="0.25">
      <c r="A10853" s="86"/>
      <c r="B10853" s="9"/>
      <c r="C10853" s="9"/>
      <c r="D10853" s="9"/>
      <c r="E10853" s="9"/>
      <c r="F10853" s="9"/>
      <c r="I10853" s="9"/>
      <c r="K10853" s="9"/>
      <c r="L10853" s="9"/>
      <c r="M10853" s="9"/>
      <c r="O10853" s="9"/>
      <c r="P10853" s="9"/>
      <c r="Q10853" s="9"/>
      <c r="R10853" s="36"/>
      <c r="V10853" s="36"/>
    </row>
    <row r="10854" spans="1:22" x14ac:dyDescent="0.25">
      <c r="A10854" s="86"/>
      <c r="B10854" s="9"/>
      <c r="C10854" s="9"/>
      <c r="D10854" s="9"/>
      <c r="E10854" s="9"/>
      <c r="F10854" s="9"/>
      <c r="I10854" s="9"/>
      <c r="K10854" s="9"/>
      <c r="L10854" s="9"/>
      <c r="M10854" s="9"/>
      <c r="O10854" s="9"/>
      <c r="P10854" s="9"/>
      <c r="Q10854" s="9"/>
      <c r="R10854" s="36"/>
      <c r="V10854" s="36"/>
    </row>
    <row r="10855" spans="1:22" x14ac:dyDescent="0.25">
      <c r="A10855" s="86"/>
      <c r="B10855" s="9"/>
      <c r="C10855" s="9"/>
      <c r="D10855" s="9"/>
      <c r="E10855" s="9"/>
      <c r="F10855" s="9"/>
      <c r="I10855" s="9"/>
      <c r="K10855" s="9"/>
      <c r="L10855" s="9"/>
      <c r="M10855" s="9"/>
      <c r="O10855" s="9"/>
      <c r="P10855" s="9"/>
      <c r="Q10855" s="9"/>
      <c r="R10855" s="36"/>
      <c r="V10855" s="36"/>
    </row>
    <row r="10856" spans="1:22" x14ac:dyDescent="0.25">
      <c r="A10856" s="86"/>
      <c r="B10856" s="9"/>
      <c r="C10856" s="9"/>
      <c r="D10856" s="9"/>
      <c r="E10856" s="9"/>
      <c r="F10856" s="9"/>
      <c r="I10856" s="9"/>
      <c r="K10856" s="9"/>
      <c r="L10856" s="9"/>
      <c r="M10856" s="9"/>
      <c r="O10856" s="9"/>
      <c r="P10856" s="9"/>
      <c r="Q10856" s="9"/>
      <c r="R10856" s="36"/>
      <c r="V10856" s="36"/>
    </row>
    <row r="10857" spans="1:22" x14ac:dyDescent="0.25">
      <c r="A10857" s="86"/>
      <c r="B10857" s="9"/>
      <c r="C10857" s="9"/>
      <c r="D10857" s="9"/>
      <c r="E10857" s="9"/>
      <c r="F10857" s="9"/>
      <c r="I10857" s="9"/>
      <c r="K10857" s="9"/>
      <c r="L10857" s="9"/>
      <c r="M10857" s="9"/>
      <c r="O10857" s="9"/>
      <c r="P10857" s="9"/>
      <c r="Q10857" s="9"/>
      <c r="R10857" s="36"/>
      <c r="V10857" s="36"/>
    </row>
    <row r="10858" spans="1:22" x14ac:dyDescent="0.25">
      <c r="A10858" s="86"/>
      <c r="B10858" s="9"/>
      <c r="C10858" s="9"/>
      <c r="D10858" s="9"/>
      <c r="E10858" s="9"/>
      <c r="F10858" s="9"/>
      <c r="I10858" s="9"/>
      <c r="K10858" s="9"/>
      <c r="L10858" s="9"/>
      <c r="M10858" s="9"/>
      <c r="O10858" s="9"/>
      <c r="P10858" s="9"/>
      <c r="Q10858" s="9"/>
      <c r="R10858" s="36"/>
      <c r="V10858" s="36"/>
    </row>
    <row r="10859" spans="1:22" x14ac:dyDescent="0.25">
      <c r="A10859" s="86"/>
      <c r="B10859" s="9"/>
      <c r="C10859" s="9"/>
      <c r="D10859" s="9"/>
      <c r="E10859" s="9"/>
      <c r="F10859" s="9"/>
      <c r="I10859" s="9"/>
      <c r="K10859" s="9"/>
      <c r="L10859" s="9"/>
      <c r="M10859" s="9"/>
      <c r="O10859" s="9"/>
      <c r="P10859" s="9"/>
      <c r="Q10859" s="9"/>
      <c r="R10859" s="36"/>
      <c r="V10859" s="36"/>
    </row>
    <row r="10860" spans="1:22" x14ac:dyDescent="0.25">
      <c r="A10860" s="86"/>
      <c r="B10860" s="9"/>
      <c r="C10860" s="9"/>
      <c r="D10860" s="9"/>
      <c r="E10860" s="9"/>
      <c r="F10860" s="9"/>
      <c r="I10860" s="9"/>
      <c r="K10860" s="9"/>
      <c r="L10860" s="9"/>
      <c r="M10860" s="9"/>
      <c r="O10860" s="9"/>
      <c r="P10860" s="9"/>
      <c r="Q10860" s="9"/>
      <c r="R10860" s="36"/>
      <c r="V10860" s="36"/>
    </row>
    <row r="10861" spans="1:22" x14ac:dyDescent="0.25">
      <c r="A10861" s="86"/>
      <c r="B10861" s="9"/>
      <c r="C10861" s="9"/>
      <c r="D10861" s="9"/>
      <c r="E10861" s="9"/>
      <c r="F10861" s="9"/>
      <c r="I10861" s="9"/>
      <c r="K10861" s="9"/>
      <c r="L10861" s="9"/>
      <c r="M10861" s="9"/>
      <c r="O10861" s="9"/>
      <c r="P10861" s="9"/>
      <c r="Q10861" s="9"/>
      <c r="R10861" s="36"/>
      <c r="V10861" s="36"/>
    </row>
    <row r="10862" spans="1:22" x14ac:dyDescent="0.25">
      <c r="A10862" s="86"/>
      <c r="B10862" s="9"/>
      <c r="C10862" s="9"/>
      <c r="D10862" s="9"/>
      <c r="E10862" s="9"/>
      <c r="F10862" s="9"/>
      <c r="I10862" s="9"/>
      <c r="K10862" s="9"/>
      <c r="L10862" s="9"/>
      <c r="M10862" s="9"/>
      <c r="O10862" s="9"/>
      <c r="P10862" s="9"/>
      <c r="Q10862" s="9"/>
      <c r="R10862" s="36"/>
      <c r="V10862" s="36"/>
    </row>
    <row r="10863" spans="1:22" x14ac:dyDescent="0.25">
      <c r="A10863" s="86"/>
      <c r="B10863" s="9"/>
      <c r="C10863" s="9"/>
      <c r="D10863" s="9"/>
      <c r="E10863" s="9"/>
      <c r="F10863" s="9"/>
      <c r="I10863" s="9"/>
      <c r="K10863" s="9"/>
      <c r="L10863" s="9"/>
      <c r="M10863" s="9"/>
      <c r="O10863" s="9"/>
      <c r="P10863" s="9"/>
      <c r="Q10863" s="9"/>
      <c r="R10863" s="36"/>
      <c r="V10863" s="36"/>
    </row>
    <row r="10864" spans="1:22" x14ac:dyDescent="0.25">
      <c r="A10864" s="86"/>
      <c r="B10864" s="9"/>
      <c r="C10864" s="9"/>
      <c r="D10864" s="9"/>
      <c r="E10864" s="9"/>
      <c r="F10864" s="9"/>
      <c r="I10864" s="9"/>
      <c r="K10864" s="9"/>
      <c r="L10864" s="9"/>
      <c r="M10864" s="9"/>
      <c r="O10864" s="9"/>
      <c r="P10864" s="9"/>
      <c r="Q10864" s="9"/>
      <c r="R10864" s="36"/>
      <c r="V10864" s="36"/>
    </row>
    <row r="10865" spans="1:22" x14ac:dyDescent="0.25">
      <c r="A10865" s="86"/>
      <c r="B10865" s="9"/>
      <c r="C10865" s="9"/>
      <c r="D10865" s="9"/>
      <c r="E10865" s="9"/>
      <c r="F10865" s="9"/>
      <c r="I10865" s="9"/>
      <c r="K10865" s="9"/>
      <c r="L10865" s="9"/>
      <c r="M10865" s="9"/>
      <c r="O10865" s="9"/>
      <c r="P10865" s="9"/>
      <c r="Q10865" s="9"/>
      <c r="R10865" s="36"/>
      <c r="V10865" s="36"/>
    </row>
    <row r="10866" spans="1:22" x14ac:dyDescent="0.25">
      <c r="A10866" s="86"/>
      <c r="B10866" s="9"/>
      <c r="C10866" s="9"/>
      <c r="D10866" s="9"/>
      <c r="E10866" s="9"/>
      <c r="F10866" s="9"/>
      <c r="I10866" s="9"/>
      <c r="K10866" s="9"/>
      <c r="L10866" s="9"/>
      <c r="M10866" s="9"/>
      <c r="O10866" s="9"/>
      <c r="P10866" s="9"/>
      <c r="Q10866" s="9"/>
      <c r="R10866" s="36"/>
      <c r="V10866" s="36"/>
    </row>
    <row r="10867" spans="1:22" x14ac:dyDescent="0.25">
      <c r="A10867" s="86"/>
      <c r="B10867" s="9"/>
      <c r="C10867" s="9"/>
      <c r="D10867" s="9"/>
      <c r="E10867" s="9"/>
      <c r="F10867" s="9"/>
      <c r="I10867" s="9"/>
      <c r="K10867" s="9"/>
      <c r="L10867" s="9"/>
      <c r="M10867" s="9"/>
      <c r="O10867" s="9"/>
      <c r="P10867" s="9"/>
      <c r="Q10867" s="9"/>
      <c r="R10867" s="36"/>
      <c r="V10867" s="36"/>
    </row>
    <row r="10868" spans="1:22" x14ac:dyDescent="0.25">
      <c r="A10868" s="86"/>
      <c r="B10868" s="9"/>
      <c r="C10868" s="9"/>
      <c r="D10868" s="9"/>
      <c r="E10868" s="9"/>
      <c r="F10868" s="9"/>
      <c r="I10868" s="9"/>
      <c r="K10868" s="9"/>
      <c r="L10868" s="9"/>
      <c r="M10868" s="9"/>
      <c r="O10868" s="9"/>
      <c r="P10868" s="9"/>
      <c r="Q10868" s="9"/>
      <c r="R10868" s="36"/>
      <c r="V10868" s="36"/>
    </row>
    <row r="10869" spans="1:22" x14ac:dyDescent="0.25">
      <c r="A10869" s="86"/>
      <c r="B10869" s="9"/>
      <c r="C10869" s="9"/>
      <c r="D10869" s="9"/>
      <c r="E10869" s="9"/>
      <c r="F10869" s="9"/>
      <c r="I10869" s="9"/>
      <c r="K10869" s="9"/>
      <c r="L10869" s="9"/>
      <c r="M10869" s="9"/>
      <c r="O10869" s="9"/>
      <c r="P10869" s="9"/>
      <c r="Q10869" s="9"/>
      <c r="R10869" s="36"/>
      <c r="V10869" s="36"/>
    </row>
    <row r="10870" spans="1:22" x14ac:dyDescent="0.25">
      <c r="A10870" s="86"/>
      <c r="B10870" s="9"/>
      <c r="C10870" s="9"/>
      <c r="D10870" s="9"/>
      <c r="E10870" s="9"/>
      <c r="F10870" s="9"/>
      <c r="I10870" s="9"/>
      <c r="K10870" s="9"/>
      <c r="L10870" s="9"/>
      <c r="M10870" s="9"/>
      <c r="O10870" s="9"/>
      <c r="P10870" s="9"/>
      <c r="Q10870" s="9"/>
      <c r="R10870" s="36"/>
      <c r="V10870" s="36"/>
    </row>
    <row r="10871" spans="1:22" x14ac:dyDescent="0.25">
      <c r="A10871" s="86"/>
      <c r="B10871" s="9"/>
      <c r="C10871" s="9"/>
      <c r="D10871" s="9"/>
      <c r="E10871" s="9"/>
      <c r="F10871" s="9"/>
      <c r="I10871" s="9"/>
      <c r="K10871" s="9"/>
      <c r="L10871" s="9"/>
      <c r="M10871" s="9"/>
      <c r="O10871" s="9"/>
      <c r="P10871" s="9"/>
      <c r="Q10871" s="9"/>
      <c r="R10871" s="36"/>
      <c r="V10871" s="36"/>
    </row>
    <row r="10872" spans="1:22" x14ac:dyDescent="0.25">
      <c r="A10872" s="86"/>
      <c r="B10872" s="9"/>
      <c r="C10872" s="9"/>
      <c r="D10872" s="9"/>
      <c r="E10872" s="9"/>
      <c r="F10872" s="9"/>
      <c r="I10872" s="9"/>
      <c r="K10872" s="9"/>
      <c r="L10872" s="9"/>
      <c r="M10872" s="9"/>
      <c r="O10872" s="9"/>
      <c r="P10872" s="9"/>
      <c r="Q10872" s="9"/>
      <c r="R10872" s="36"/>
      <c r="V10872" s="36"/>
    </row>
    <row r="10873" spans="1:22" x14ac:dyDescent="0.25">
      <c r="A10873" s="86"/>
      <c r="B10873" s="9"/>
      <c r="C10873" s="9"/>
      <c r="D10873" s="9"/>
      <c r="E10873" s="9"/>
      <c r="F10873" s="9"/>
      <c r="I10873" s="9"/>
      <c r="K10873" s="9"/>
      <c r="L10873" s="9"/>
      <c r="M10873" s="9"/>
      <c r="O10873" s="9"/>
      <c r="P10873" s="9"/>
      <c r="Q10873" s="9"/>
      <c r="R10873" s="36"/>
      <c r="V10873" s="36"/>
    </row>
    <row r="10874" spans="1:22" x14ac:dyDescent="0.25">
      <c r="A10874" s="86"/>
      <c r="B10874" s="9"/>
      <c r="C10874" s="9"/>
      <c r="D10874" s="9"/>
      <c r="E10874" s="9"/>
      <c r="F10874" s="9"/>
      <c r="I10874" s="9"/>
      <c r="K10874" s="9"/>
      <c r="L10874" s="9"/>
      <c r="M10874" s="9"/>
      <c r="O10874" s="9"/>
      <c r="P10874" s="9"/>
      <c r="Q10874" s="9"/>
      <c r="R10874" s="36"/>
      <c r="V10874" s="36"/>
    </row>
    <row r="10875" spans="1:22" x14ac:dyDescent="0.25">
      <c r="A10875" s="86"/>
      <c r="B10875" s="9"/>
      <c r="C10875" s="9"/>
      <c r="D10875" s="9"/>
      <c r="E10875" s="9"/>
      <c r="F10875" s="9"/>
      <c r="I10875" s="9"/>
      <c r="K10875" s="9"/>
      <c r="L10875" s="9"/>
      <c r="M10875" s="9"/>
      <c r="O10875" s="9"/>
      <c r="P10875" s="9"/>
      <c r="Q10875" s="9"/>
      <c r="R10875" s="36"/>
      <c r="V10875" s="36"/>
    </row>
    <row r="10876" spans="1:22" x14ac:dyDescent="0.25">
      <c r="A10876" s="86"/>
      <c r="B10876" s="9"/>
      <c r="C10876" s="9"/>
      <c r="D10876" s="9"/>
      <c r="E10876" s="9"/>
      <c r="F10876" s="9"/>
      <c r="I10876" s="9"/>
      <c r="K10876" s="9"/>
      <c r="L10876" s="9"/>
      <c r="M10876" s="9"/>
      <c r="O10876" s="9"/>
      <c r="P10876" s="9"/>
      <c r="Q10876" s="9"/>
      <c r="R10876" s="36"/>
      <c r="V10876" s="36"/>
    </row>
    <row r="10877" spans="1:22" x14ac:dyDescent="0.25">
      <c r="A10877" s="86"/>
      <c r="B10877" s="9"/>
      <c r="C10877" s="9"/>
      <c r="D10877" s="9"/>
      <c r="E10877" s="9"/>
      <c r="F10877" s="9"/>
      <c r="I10877" s="9"/>
      <c r="K10877" s="9"/>
      <c r="L10877" s="9"/>
      <c r="M10877" s="9"/>
      <c r="O10877" s="9"/>
      <c r="P10877" s="9"/>
      <c r="Q10877" s="9"/>
      <c r="R10877" s="36"/>
      <c r="V10877" s="36"/>
    </row>
    <row r="10878" spans="1:22" x14ac:dyDescent="0.25">
      <c r="A10878" s="86"/>
      <c r="B10878" s="9"/>
      <c r="C10878" s="9"/>
      <c r="D10878" s="9"/>
      <c r="E10878" s="9"/>
      <c r="F10878" s="9"/>
      <c r="I10878" s="9"/>
      <c r="K10878" s="9"/>
      <c r="L10878" s="9"/>
      <c r="M10878" s="9"/>
      <c r="O10878" s="9"/>
      <c r="P10878" s="9"/>
      <c r="Q10878" s="9"/>
      <c r="R10878" s="36"/>
      <c r="V10878" s="36"/>
    </row>
    <row r="10879" spans="1:22" x14ac:dyDescent="0.25">
      <c r="A10879" s="86"/>
      <c r="B10879" s="9"/>
      <c r="C10879" s="9"/>
      <c r="D10879" s="9"/>
      <c r="E10879" s="9"/>
      <c r="F10879" s="9"/>
      <c r="I10879" s="9"/>
      <c r="K10879" s="9"/>
      <c r="L10879" s="9"/>
      <c r="M10879" s="9"/>
      <c r="O10879" s="9"/>
      <c r="P10879" s="9"/>
      <c r="Q10879" s="9"/>
      <c r="R10879" s="36"/>
      <c r="V10879" s="36"/>
    </row>
    <row r="10880" spans="1:22" x14ac:dyDescent="0.25">
      <c r="A10880" s="86"/>
      <c r="B10880" s="9"/>
      <c r="C10880" s="9"/>
      <c r="D10880" s="9"/>
      <c r="E10880" s="9"/>
      <c r="F10880" s="9"/>
      <c r="I10880" s="9"/>
      <c r="K10880" s="9"/>
      <c r="L10880" s="9"/>
      <c r="M10880" s="9"/>
      <c r="O10880" s="9"/>
      <c r="P10880" s="9"/>
      <c r="Q10880" s="9"/>
      <c r="R10880" s="36"/>
      <c r="V10880" s="36"/>
    </row>
    <row r="10881" spans="1:22" x14ac:dyDescent="0.25">
      <c r="A10881" s="86"/>
      <c r="B10881" s="9"/>
      <c r="C10881" s="9"/>
      <c r="D10881" s="9"/>
      <c r="E10881" s="9"/>
      <c r="F10881" s="9"/>
      <c r="I10881" s="9"/>
      <c r="K10881" s="9"/>
      <c r="L10881" s="9"/>
      <c r="M10881" s="9"/>
      <c r="O10881" s="9"/>
      <c r="P10881" s="9"/>
      <c r="Q10881" s="9"/>
      <c r="R10881" s="36"/>
      <c r="V10881" s="36"/>
    </row>
    <row r="10882" spans="1:22" x14ac:dyDescent="0.25">
      <c r="A10882" s="86"/>
      <c r="B10882" s="9"/>
      <c r="C10882" s="9"/>
      <c r="D10882" s="9"/>
      <c r="E10882" s="9"/>
      <c r="F10882" s="9"/>
      <c r="I10882" s="9"/>
      <c r="K10882" s="9"/>
      <c r="L10882" s="9"/>
      <c r="M10882" s="9"/>
      <c r="O10882" s="9"/>
      <c r="P10882" s="9"/>
      <c r="Q10882" s="9"/>
      <c r="R10882" s="36"/>
      <c r="V10882" s="36"/>
    </row>
    <row r="10883" spans="1:22" x14ac:dyDescent="0.25">
      <c r="A10883" s="86"/>
      <c r="B10883" s="9"/>
      <c r="C10883" s="9"/>
      <c r="D10883" s="9"/>
      <c r="E10883" s="9"/>
      <c r="F10883" s="9"/>
      <c r="I10883" s="9"/>
      <c r="K10883" s="9"/>
      <c r="L10883" s="9"/>
      <c r="M10883" s="9"/>
      <c r="O10883" s="9"/>
      <c r="P10883" s="9"/>
      <c r="Q10883" s="9"/>
      <c r="R10883" s="36"/>
      <c r="V10883" s="36"/>
    </row>
    <row r="10884" spans="1:22" x14ac:dyDescent="0.25">
      <c r="A10884" s="86"/>
      <c r="B10884" s="9"/>
      <c r="C10884" s="9"/>
      <c r="D10884" s="9"/>
      <c r="E10884" s="9"/>
      <c r="F10884" s="9"/>
      <c r="I10884" s="9"/>
      <c r="K10884" s="9"/>
      <c r="L10884" s="9"/>
      <c r="M10884" s="9"/>
      <c r="O10884" s="9"/>
      <c r="P10884" s="9"/>
      <c r="Q10884" s="9"/>
      <c r="R10884" s="36"/>
      <c r="V10884" s="36"/>
    </row>
    <row r="10885" spans="1:22" x14ac:dyDescent="0.25">
      <c r="A10885" s="86"/>
      <c r="B10885" s="9"/>
      <c r="C10885" s="9"/>
      <c r="D10885" s="9"/>
      <c r="E10885" s="9"/>
      <c r="F10885" s="9"/>
      <c r="I10885" s="9"/>
      <c r="K10885" s="9"/>
      <c r="L10885" s="9"/>
      <c r="M10885" s="9"/>
      <c r="O10885" s="9"/>
      <c r="P10885" s="9"/>
      <c r="Q10885" s="9"/>
      <c r="R10885" s="36"/>
      <c r="V10885" s="36"/>
    </row>
    <row r="10886" spans="1:22" x14ac:dyDescent="0.25">
      <c r="A10886" s="86"/>
      <c r="B10886" s="9"/>
      <c r="C10886" s="9"/>
      <c r="D10886" s="9"/>
      <c r="E10886" s="9"/>
      <c r="F10886" s="9"/>
      <c r="I10886" s="9"/>
      <c r="K10886" s="9"/>
      <c r="L10886" s="9"/>
      <c r="M10886" s="9"/>
      <c r="O10886" s="9"/>
      <c r="P10886" s="9"/>
      <c r="Q10886" s="9"/>
      <c r="R10886" s="36"/>
      <c r="V10886" s="36"/>
    </row>
    <row r="10887" spans="1:22" x14ac:dyDescent="0.25">
      <c r="A10887" s="86"/>
      <c r="B10887" s="9"/>
      <c r="C10887" s="9"/>
      <c r="D10887" s="9"/>
      <c r="E10887" s="9"/>
      <c r="F10887" s="9"/>
      <c r="I10887" s="9"/>
      <c r="K10887" s="9"/>
      <c r="L10887" s="9"/>
      <c r="M10887" s="9"/>
      <c r="O10887" s="9"/>
      <c r="P10887" s="9"/>
      <c r="Q10887" s="9"/>
      <c r="R10887" s="36"/>
      <c r="V10887" s="36"/>
    </row>
    <row r="10888" spans="1:22" x14ac:dyDescent="0.25">
      <c r="A10888" s="86"/>
      <c r="B10888" s="9"/>
      <c r="C10888" s="9"/>
      <c r="D10888" s="9"/>
      <c r="E10888" s="9"/>
      <c r="F10888" s="9"/>
      <c r="I10888" s="9"/>
      <c r="K10888" s="9"/>
      <c r="L10888" s="9"/>
      <c r="M10888" s="9"/>
      <c r="O10888" s="9"/>
      <c r="P10888" s="9"/>
      <c r="Q10888" s="9"/>
      <c r="R10888" s="36"/>
      <c r="V10888" s="36"/>
    </row>
    <row r="10889" spans="1:22" x14ac:dyDescent="0.25">
      <c r="A10889" s="86"/>
      <c r="B10889" s="9"/>
      <c r="C10889" s="9"/>
      <c r="D10889" s="9"/>
      <c r="E10889" s="9"/>
      <c r="F10889" s="9"/>
      <c r="I10889" s="9"/>
      <c r="K10889" s="9"/>
      <c r="L10889" s="9"/>
      <c r="M10889" s="9"/>
      <c r="O10889" s="9"/>
      <c r="P10889" s="9"/>
      <c r="Q10889" s="9"/>
      <c r="R10889" s="36"/>
      <c r="V10889" s="36"/>
    </row>
    <row r="10890" spans="1:22" x14ac:dyDescent="0.25">
      <c r="A10890" s="86"/>
      <c r="B10890" s="9"/>
      <c r="C10890" s="9"/>
      <c r="D10890" s="9"/>
      <c r="E10890" s="9"/>
      <c r="F10890" s="9"/>
      <c r="I10890" s="9"/>
      <c r="K10890" s="9"/>
      <c r="L10890" s="9"/>
      <c r="M10890" s="9"/>
      <c r="O10890" s="9"/>
      <c r="P10890" s="9"/>
      <c r="Q10890" s="9"/>
      <c r="R10890" s="36"/>
      <c r="V10890" s="36"/>
    </row>
    <row r="10891" spans="1:22" x14ac:dyDescent="0.25">
      <c r="A10891" s="86"/>
      <c r="B10891" s="9"/>
      <c r="C10891" s="9"/>
      <c r="D10891" s="9"/>
      <c r="E10891" s="9"/>
      <c r="F10891" s="9"/>
      <c r="I10891" s="9"/>
      <c r="K10891" s="9"/>
      <c r="L10891" s="9"/>
      <c r="M10891" s="9"/>
      <c r="O10891" s="9"/>
      <c r="P10891" s="9"/>
      <c r="Q10891" s="9"/>
      <c r="R10891" s="36"/>
      <c r="V10891" s="36"/>
    </row>
    <row r="10892" spans="1:22" x14ac:dyDescent="0.25">
      <c r="A10892" s="86"/>
      <c r="B10892" s="9"/>
      <c r="C10892" s="9"/>
      <c r="D10892" s="9"/>
      <c r="E10892" s="9"/>
      <c r="F10892" s="9"/>
      <c r="I10892" s="9"/>
      <c r="K10892" s="9"/>
      <c r="L10892" s="9"/>
      <c r="M10892" s="9"/>
      <c r="O10892" s="9"/>
      <c r="P10892" s="9"/>
      <c r="Q10892" s="9"/>
      <c r="R10892" s="36"/>
      <c r="V10892" s="36"/>
    </row>
    <row r="10893" spans="1:22" x14ac:dyDescent="0.25">
      <c r="A10893" s="86"/>
      <c r="B10893" s="9"/>
      <c r="C10893" s="9"/>
      <c r="D10893" s="9"/>
      <c r="E10893" s="9"/>
      <c r="F10893" s="9"/>
      <c r="I10893" s="9"/>
      <c r="K10893" s="9"/>
      <c r="L10893" s="9"/>
      <c r="M10893" s="9"/>
      <c r="O10893" s="9"/>
      <c r="P10893" s="9"/>
      <c r="Q10893" s="9"/>
      <c r="R10893" s="36"/>
      <c r="V10893" s="36"/>
    </row>
    <row r="10894" spans="1:22" x14ac:dyDescent="0.25">
      <c r="A10894" s="86"/>
      <c r="B10894" s="9"/>
      <c r="C10894" s="9"/>
      <c r="D10894" s="9"/>
      <c r="E10894" s="9"/>
      <c r="F10894" s="9"/>
      <c r="I10894" s="9"/>
      <c r="K10894" s="9"/>
      <c r="L10894" s="9"/>
      <c r="M10894" s="9"/>
      <c r="O10894" s="9"/>
      <c r="P10894" s="9"/>
      <c r="Q10894" s="9"/>
      <c r="R10894" s="36"/>
      <c r="V10894" s="36"/>
    </row>
    <row r="10895" spans="1:22" x14ac:dyDescent="0.25">
      <c r="A10895" s="86"/>
      <c r="B10895" s="9"/>
      <c r="C10895" s="9"/>
      <c r="D10895" s="9"/>
      <c r="E10895" s="9"/>
      <c r="F10895" s="9"/>
      <c r="I10895" s="9"/>
      <c r="K10895" s="9"/>
      <c r="L10895" s="9"/>
      <c r="M10895" s="9"/>
      <c r="O10895" s="9"/>
      <c r="P10895" s="9"/>
      <c r="Q10895" s="9"/>
      <c r="R10895" s="36"/>
      <c r="V10895" s="36"/>
    </row>
    <row r="10896" spans="1:22" x14ac:dyDescent="0.25">
      <c r="A10896" s="86"/>
      <c r="B10896" s="9"/>
      <c r="C10896" s="9"/>
      <c r="D10896" s="9"/>
      <c r="E10896" s="9"/>
      <c r="F10896" s="9"/>
      <c r="I10896" s="9"/>
      <c r="K10896" s="9"/>
      <c r="L10896" s="9"/>
      <c r="M10896" s="9"/>
      <c r="O10896" s="9"/>
      <c r="P10896" s="9"/>
      <c r="Q10896" s="9"/>
      <c r="R10896" s="36"/>
      <c r="V10896" s="36"/>
    </row>
    <row r="10897" spans="1:22" x14ac:dyDescent="0.25">
      <c r="A10897" s="86"/>
      <c r="B10897" s="9"/>
      <c r="C10897" s="9"/>
      <c r="D10897" s="9"/>
      <c r="E10897" s="9"/>
      <c r="F10897" s="9"/>
      <c r="I10897" s="9"/>
      <c r="K10897" s="9"/>
      <c r="L10897" s="9"/>
      <c r="M10897" s="9"/>
      <c r="O10897" s="9"/>
      <c r="P10897" s="9"/>
      <c r="Q10897" s="9"/>
      <c r="R10897" s="36"/>
      <c r="V10897" s="36"/>
    </row>
    <row r="10898" spans="1:22" x14ac:dyDescent="0.25">
      <c r="A10898" s="86"/>
      <c r="B10898" s="9"/>
      <c r="C10898" s="9"/>
      <c r="D10898" s="9"/>
      <c r="E10898" s="9"/>
      <c r="F10898" s="9"/>
      <c r="I10898" s="9"/>
      <c r="K10898" s="9"/>
      <c r="L10898" s="9"/>
      <c r="M10898" s="9"/>
      <c r="O10898" s="9"/>
      <c r="P10898" s="9"/>
      <c r="Q10898" s="9"/>
      <c r="R10898" s="36"/>
      <c r="V10898" s="36"/>
    </row>
    <row r="10899" spans="1:22" x14ac:dyDescent="0.25">
      <c r="A10899" s="86"/>
      <c r="B10899" s="9"/>
      <c r="C10899" s="9"/>
      <c r="D10899" s="9"/>
      <c r="E10899" s="9"/>
      <c r="F10899" s="9"/>
      <c r="I10899" s="9"/>
      <c r="K10899" s="9"/>
      <c r="L10899" s="9"/>
      <c r="M10899" s="9"/>
      <c r="O10899" s="9"/>
      <c r="P10899" s="9"/>
      <c r="Q10899" s="9"/>
      <c r="R10899" s="36"/>
      <c r="V10899" s="36"/>
    </row>
    <row r="10900" spans="1:22" x14ac:dyDescent="0.25">
      <c r="A10900" s="86"/>
      <c r="B10900" s="9"/>
      <c r="C10900" s="9"/>
      <c r="D10900" s="9"/>
      <c r="E10900" s="9"/>
      <c r="F10900" s="9"/>
      <c r="I10900" s="9"/>
      <c r="K10900" s="9"/>
      <c r="L10900" s="9"/>
      <c r="M10900" s="9"/>
      <c r="O10900" s="9"/>
      <c r="P10900" s="9"/>
      <c r="Q10900" s="9"/>
      <c r="R10900" s="36"/>
      <c r="V10900" s="36"/>
    </row>
    <row r="10901" spans="1:22" x14ac:dyDescent="0.25">
      <c r="A10901" s="86"/>
      <c r="B10901" s="9"/>
      <c r="C10901" s="9"/>
      <c r="D10901" s="9"/>
      <c r="E10901" s="9"/>
      <c r="F10901" s="9"/>
      <c r="I10901" s="9"/>
      <c r="K10901" s="9"/>
      <c r="L10901" s="9"/>
      <c r="M10901" s="9"/>
      <c r="O10901" s="9"/>
      <c r="P10901" s="9"/>
      <c r="Q10901" s="9"/>
      <c r="R10901" s="36"/>
      <c r="V10901" s="36"/>
    </row>
    <row r="10902" spans="1:22" x14ac:dyDescent="0.25">
      <c r="A10902" s="86"/>
      <c r="B10902" s="9"/>
      <c r="C10902" s="9"/>
      <c r="D10902" s="9"/>
      <c r="E10902" s="9"/>
      <c r="F10902" s="9"/>
      <c r="I10902" s="9"/>
      <c r="K10902" s="9"/>
      <c r="L10902" s="9"/>
      <c r="M10902" s="9"/>
      <c r="O10902" s="9"/>
      <c r="P10902" s="9"/>
      <c r="Q10902" s="9"/>
      <c r="R10902" s="36"/>
      <c r="V10902" s="36"/>
    </row>
    <row r="10903" spans="1:22" x14ac:dyDescent="0.25">
      <c r="A10903" s="86"/>
      <c r="B10903" s="9"/>
      <c r="C10903" s="9"/>
      <c r="D10903" s="9"/>
      <c r="E10903" s="9"/>
      <c r="F10903" s="9"/>
      <c r="I10903" s="9"/>
      <c r="K10903" s="9"/>
      <c r="L10903" s="9"/>
      <c r="M10903" s="9"/>
      <c r="O10903" s="9"/>
      <c r="P10903" s="9"/>
      <c r="Q10903" s="9"/>
      <c r="R10903" s="36"/>
      <c r="V10903" s="36"/>
    </row>
    <row r="10904" spans="1:22" x14ac:dyDescent="0.25">
      <c r="A10904" s="86"/>
      <c r="B10904" s="9"/>
      <c r="C10904" s="9"/>
      <c r="D10904" s="9"/>
      <c r="E10904" s="9"/>
      <c r="F10904" s="9"/>
      <c r="I10904" s="9"/>
      <c r="K10904" s="9"/>
      <c r="L10904" s="9"/>
      <c r="M10904" s="9"/>
      <c r="O10904" s="9"/>
      <c r="P10904" s="9"/>
      <c r="Q10904" s="9"/>
      <c r="R10904" s="36"/>
      <c r="V10904" s="36"/>
    </row>
    <row r="10905" spans="1:22" x14ac:dyDescent="0.25">
      <c r="A10905" s="86"/>
      <c r="B10905" s="9"/>
      <c r="C10905" s="9"/>
      <c r="D10905" s="9"/>
      <c r="E10905" s="9"/>
      <c r="F10905" s="9"/>
      <c r="I10905" s="9"/>
      <c r="K10905" s="9"/>
      <c r="L10905" s="9"/>
      <c r="M10905" s="9"/>
      <c r="O10905" s="9"/>
      <c r="P10905" s="9"/>
      <c r="Q10905" s="9"/>
      <c r="R10905" s="36"/>
      <c r="V10905" s="36"/>
    </row>
    <row r="10906" spans="1:22" x14ac:dyDescent="0.25">
      <c r="A10906" s="86"/>
      <c r="B10906" s="9"/>
      <c r="C10906" s="9"/>
      <c r="D10906" s="9"/>
      <c r="E10906" s="9"/>
      <c r="F10906" s="9"/>
      <c r="I10906" s="9"/>
      <c r="K10906" s="9"/>
      <c r="L10906" s="9"/>
      <c r="M10906" s="9"/>
      <c r="O10906" s="9"/>
      <c r="P10906" s="9"/>
      <c r="Q10906" s="9"/>
      <c r="R10906" s="36"/>
      <c r="V10906" s="36"/>
    </row>
    <row r="10907" spans="1:22" x14ac:dyDescent="0.25">
      <c r="A10907" s="86"/>
      <c r="B10907" s="9"/>
      <c r="C10907" s="9"/>
      <c r="D10907" s="9"/>
      <c r="E10907" s="9"/>
      <c r="F10907" s="9"/>
      <c r="I10907" s="9"/>
      <c r="K10907" s="9"/>
      <c r="L10907" s="9"/>
      <c r="M10907" s="9"/>
      <c r="O10907" s="9"/>
      <c r="P10907" s="9"/>
      <c r="Q10907" s="9"/>
      <c r="R10907" s="36"/>
      <c r="V10907" s="36"/>
    </row>
    <row r="10908" spans="1:22" x14ac:dyDescent="0.25">
      <c r="A10908" s="86"/>
      <c r="B10908" s="9"/>
      <c r="C10908" s="9"/>
      <c r="D10908" s="9"/>
      <c r="E10908" s="9"/>
      <c r="F10908" s="9"/>
      <c r="I10908" s="9"/>
      <c r="K10908" s="9"/>
      <c r="L10908" s="9"/>
      <c r="M10908" s="9"/>
      <c r="O10908" s="9"/>
      <c r="P10908" s="9"/>
      <c r="Q10908" s="9"/>
      <c r="R10908" s="36"/>
      <c r="V10908" s="36"/>
    </row>
    <row r="10909" spans="1:22" x14ac:dyDescent="0.25">
      <c r="A10909" s="86"/>
      <c r="B10909" s="9"/>
      <c r="C10909" s="9"/>
      <c r="D10909" s="9"/>
      <c r="E10909" s="9"/>
      <c r="F10909" s="9"/>
      <c r="I10909" s="9"/>
      <c r="K10909" s="9"/>
      <c r="L10909" s="9"/>
      <c r="M10909" s="9"/>
      <c r="O10909" s="9"/>
      <c r="P10909" s="9"/>
      <c r="Q10909" s="9"/>
      <c r="R10909" s="36"/>
      <c r="V10909" s="36"/>
    </row>
    <row r="10910" spans="1:22" x14ac:dyDescent="0.25">
      <c r="A10910" s="86"/>
      <c r="B10910" s="9"/>
      <c r="C10910" s="9"/>
      <c r="D10910" s="9"/>
      <c r="E10910" s="9"/>
      <c r="F10910" s="9"/>
      <c r="I10910" s="9"/>
      <c r="K10910" s="9"/>
      <c r="L10910" s="9"/>
      <c r="M10910" s="9"/>
      <c r="O10910" s="9"/>
      <c r="P10910" s="9"/>
      <c r="Q10910" s="9"/>
      <c r="R10910" s="36"/>
      <c r="V10910" s="36"/>
    </row>
    <row r="10911" spans="1:22" x14ac:dyDescent="0.25">
      <c r="A10911" s="86"/>
      <c r="B10911" s="9"/>
      <c r="C10911" s="9"/>
      <c r="D10911" s="9"/>
      <c r="E10911" s="9"/>
      <c r="F10911" s="9"/>
      <c r="I10911" s="9"/>
      <c r="K10911" s="9"/>
      <c r="L10911" s="9"/>
      <c r="M10911" s="9"/>
      <c r="O10911" s="9"/>
      <c r="P10911" s="9"/>
      <c r="Q10911" s="9"/>
      <c r="R10911" s="36"/>
      <c r="V10911" s="36"/>
    </row>
    <row r="10912" spans="1:22" x14ac:dyDescent="0.25">
      <c r="A10912" s="86"/>
      <c r="B10912" s="9"/>
      <c r="C10912" s="9"/>
      <c r="D10912" s="9"/>
      <c r="E10912" s="9"/>
      <c r="F10912" s="9"/>
      <c r="I10912" s="9"/>
      <c r="K10912" s="9"/>
      <c r="L10912" s="9"/>
      <c r="M10912" s="9"/>
      <c r="O10912" s="9"/>
      <c r="P10912" s="9"/>
      <c r="Q10912" s="9"/>
      <c r="R10912" s="36"/>
      <c r="V10912" s="36"/>
    </row>
    <row r="10913" spans="1:22" x14ac:dyDescent="0.25">
      <c r="A10913" s="86"/>
      <c r="B10913" s="9"/>
      <c r="C10913" s="9"/>
      <c r="D10913" s="9"/>
      <c r="E10913" s="9"/>
      <c r="F10913" s="9"/>
      <c r="I10913" s="9"/>
      <c r="K10913" s="9"/>
      <c r="L10913" s="9"/>
      <c r="M10913" s="9"/>
      <c r="O10913" s="9"/>
      <c r="P10913" s="9"/>
      <c r="Q10913" s="9"/>
      <c r="R10913" s="36"/>
      <c r="V10913" s="36"/>
    </row>
    <row r="10914" spans="1:22" x14ac:dyDescent="0.25">
      <c r="A10914" s="86"/>
      <c r="B10914" s="9"/>
      <c r="C10914" s="9"/>
      <c r="D10914" s="9"/>
      <c r="E10914" s="9"/>
      <c r="F10914" s="9"/>
      <c r="I10914" s="9"/>
      <c r="K10914" s="9"/>
      <c r="L10914" s="9"/>
      <c r="M10914" s="9"/>
      <c r="O10914" s="9"/>
      <c r="P10914" s="9"/>
      <c r="Q10914" s="9"/>
      <c r="R10914" s="36"/>
      <c r="V10914" s="36"/>
    </row>
    <row r="10915" spans="1:22" x14ac:dyDescent="0.25">
      <c r="A10915" s="86"/>
      <c r="B10915" s="9"/>
      <c r="C10915" s="9"/>
      <c r="D10915" s="9"/>
      <c r="E10915" s="9"/>
      <c r="F10915" s="9"/>
      <c r="I10915" s="9"/>
      <c r="K10915" s="9"/>
      <c r="L10915" s="9"/>
      <c r="M10915" s="9"/>
      <c r="O10915" s="9"/>
      <c r="P10915" s="9"/>
      <c r="Q10915" s="9"/>
      <c r="R10915" s="36"/>
      <c r="V10915" s="36"/>
    </row>
    <row r="10916" spans="1:22" x14ac:dyDescent="0.25">
      <c r="A10916" s="86"/>
      <c r="B10916" s="9"/>
      <c r="C10916" s="9"/>
      <c r="D10916" s="9"/>
      <c r="E10916" s="9"/>
      <c r="F10916" s="9"/>
      <c r="I10916" s="9"/>
      <c r="K10916" s="9"/>
      <c r="L10916" s="9"/>
      <c r="M10916" s="9"/>
      <c r="O10916" s="9"/>
      <c r="P10916" s="9"/>
      <c r="Q10916" s="9"/>
      <c r="R10916" s="36"/>
      <c r="V10916" s="36"/>
    </row>
    <row r="10917" spans="1:22" x14ac:dyDescent="0.25">
      <c r="A10917" s="86"/>
      <c r="B10917" s="9"/>
      <c r="C10917" s="9"/>
      <c r="D10917" s="9"/>
      <c r="E10917" s="9"/>
      <c r="F10917" s="9"/>
      <c r="I10917" s="9"/>
      <c r="K10917" s="9"/>
      <c r="L10917" s="9"/>
      <c r="M10917" s="9"/>
      <c r="O10917" s="9"/>
      <c r="P10917" s="9"/>
      <c r="Q10917" s="9"/>
      <c r="R10917" s="36"/>
      <c r="V10917" s="36"/>
    </row>
    <row r="10918" spans="1:22" x14ac:dyDescent="0.25">
      <c r="A10918" s="86"/>
      <c r="B10918" s="9"/>
      <c r="C10918" s="9"/>
      <c r="D10918" s="9"/>
      <c r="E10918" s="9"/>
      <c r="F10918" s="9"/>
      <c r="I10918" s="9"/>
      <c r="K10918" s="9"/>
      <c r="L10918" s="9"/>
      <c r="M10918" s="9"/>
      <c r="O10918" s="9"/>
      <c r="P10918" s="9"/>
      <c r="Q10918" s="9"/>
      <c r="R10918" s="36"/>
      <c r="V10918" s="36"/>
    </row>
    <row r="10919" spans="1:22" x14ac:dyDescent="0.25">
      <c r="A10919" s="86"/>
      <c r="B10919" s="9"/>
      <c r="C10919" s="9"/>
      <c r="D10919" s="9"/>
      <c r="E10919" s="9"/>
      <c r="F10919" s="9"/>
      <c r="I10919" s="9"/>
      <c r="K10919" s="9"/>
      <c r="L10919" s="9"/>
      <c r="M10919" s="9"/>
      <c r="O10919" s="9"/>
      <c r="P10919" s="9"/>
      <c r="Q10919" s="9"/>
      <c r="R10919" s="36"/>
      <c r="V10919" s="36"/>
    </row>
    <row r="10920" spans="1:22" x14ac:dyDescent="0.25">
      <c r="A10920" s="86"/>
      <c r="B10920" s="9"/>
      <c r="C10920" s="9"/>
      <c r="D10920" s="9"/>
      <c r="E10920" s="9"/>
      <c r="F10920" s="9"/>
      <c r="I10920" s="9"/>
      <c r="K10920" s="9"/>
      <c r="L10920" s="9"/>
      <c r="M10920" s="9"/>
      <c r="O10920" s="9"/>
      <c r="P10920" s="9"/>
      <c r="Q10920" s="9"/>
      <c r="R10920" s="36"/>
      <c r="V10920" s="36"/>
    </row>
    <row r="10921" spans="1:22" x14ac:dyDescent="0.25">
      <c r="A10921" s="86"/>
      <c r="B10921" s="9"/>
      <c r="C10921" s="9"/>
      <c r="D10921" s="9"/>
      <c r="E10921" s="9"/>
      <c r="F10921" s="9"/>
      <c r="I10921" s="9"/>
      <c r="K10921" s="9"/>
      <c r="L10921" s="9"/>
      <c r="M10921" s="9"/>
      <c r="O10921" s="9"/>
      <c r="P10921" s="9"/>
      <c r="Q10921" s="9"/>
      <c r="R10921" s="36"/>
      <c r="V10921" s="36"/>
    </row>
    <row r="10922" spans="1:22" x14ac:dyDescent="0.25">
      <c r="A10922" s="86"/>
      <c r="B10922" s="9"/>
      <c r="C10922" s="9"/>
      <c r="D10922" s="9"/>
      <c r="E10922" s="9"/>
      <c r="F10922" s="9"/>
      <c r="I10922" s="9"/>
      <c r="K10922" s="9"/>
      <c r="L10922" s="9"/>
      <c r="M10922" s="9"/>
      <c r="O10922" s="9"/>
      <c r="P10922" s="9"/>
      <c r="Q10922" s="9"/>
      <c r="R10922" s="36"/>
      <c r="V10922" s="36"/>
    </row>
    <row r="10923" spans="1:22" x14ac:dyDescent="0.25">
      <c r="A10923" s="86"/>
      <c r="B10923" s="9"/>
      <c r="C10923" s="9"/>
      <c r="D10923" s="9"/>
      <c r="E10923" s="9"/>
      <c r="F10923" s="9"/>
      <c r="I10923" s="9"/>
      <c r="K10923" s="9"/>
      <c r="L10923" s="9"/>
      <c r="M10923" s="9"/>
      <c r="O10923" s="9"/>
      <c r="P10923" s="9"/>
      <c r="Q10923" s="9"/>
      <c r="R10923" s="36"/>
      <c r="V10923" s="36"/>
    </row>
    <row r="10924" spans="1:22" x14ac:dyDescent="0.25">
      <c r="A10924" s="86"/>
      <c r="B10924" s="9"/>
      <c r="C10924" s="9"/>
      <c r="D10924" s="9"/>
      <c r="E10924" s="9"/>
      <c r="F10924" s="9"/>
      <c r="I10924" s="9"/>
      <c r="K10924" s="9"/>
      <c r="L10924" s="9"/>
      <c r="M10924" s="9"/>
      <c r="O10924" s="9"/>
      <c r="P10924" s="9"/>
      <c r="Q10924" s="9"/>
      <c r="R10924" s="36"/>
      <c r="V10924" s="36"/>
    </row>
    <row r="10925" spans="1:22" x14ac:dyDescent="0.25">
      <c r="A10925" s="86"/>
      <c r="B10925" s="9"/>
      <c r="C10925" s="9"/>
      <c r="D10925" s="9"/>
      <c r="E10925" s="9"/>
      <c r="F10925" s="9"/>
      <c r="I10925" s="9"/>
      <c r="K10925" s="9"/>
      <c r="L10925" s="9"/>
      <c r="M10925" s="9"/>
      <c r="O10925" s="9"/>
      <c r="P10925" s="9"/>
      <c r="Q10925" s="9"/>
      <c r="R10925" s="36"/>
      <c r="V10925" s="36"/>
    </row>
    <row r="10926" spans="1:22" x14ac:dyDescent="0.25">
      <c r="A10926" s="86"/>
      <c r="B10926" s="9"/>
      <c r="C10926" s="9"/>
      <c r="D10926" s="9"/>
      <c r="E10926" s="9"/>
      <c r="F10926" s="9"/>
      <c r="I10926" s="9"/>
      <c r="K10926" s="9"/>
      <c r="L10926" s="9"/>
      <c r="M10926" s="9"/>
      <c r="O10926" s="9"/>
      <c r="P10926" s="9"/>
      <c r="Q10926" s="9"/>
      <c r="R10926" s="36"/>
      <c r="V10926" s="36"/>
    </row>
    <row r="10927" spans="1:22" x14ac:dyDescent="0.25">
      <c r="A10927" s="86"/>
      <c r="B10927" s="9"/>
      <c r="C10927" s="9"/>
      <c r="D10927" s="9"/>
      <c r="E10927" s="9"/>
      <c r="F10927" s="9"/>
      <c r="I10927" s="9"/>
      <c r="K10927" s="9"/>
      <c r="L10927" s="9"/>
      <c r="M10927" s="9"/>
      <c r="O10927" s="9"/>
      <c r="P10927" s="9"/>
      <c r="Q10927" s="9"/>
      <c r="R10927" s="36"/>
      <c r="V10927" s="36"/>
    </row>
    <row r="10928" spans="1:22" x14ac:dyDescent="0.25">
      <c r="A10928" s="86"/>
      <c r="B10928" s="9"/>
      <c r="C10928" s="9"/>
      <c r="D10928" s="9"/>
      <c r="E10928" s="9"/>
      <c r="F10928" s="9"/>
      <c r="I10928" s="9"/>
      <c r="K10928" s="9"/>
      <c r="L10928" s="9"/>
      <c r="M10928" s="9"/>
      <c r="O10928" s="9"/>
      <c r="P10928" s="9"/>
      <c r="Q10928" s="9"/>
      <c r="R10928" s="36"/>
      <c r="V10928" s="36"/>
    </row>
    <row r="10929" spans="1:22" x14ac:dyDescent="0.25">
      <c r="A10929" s="86"/>
      <c r="B10929" s="9"/>
      <c r="C10929" s="9"/>
      <c r="D10929" s="9"/>
      <c r="E10929" s="9"/>
      <c r="F10929" s="9"/>
      <c r="I10929" s="9"/>
      <c r="K10929" s="9"/>
      <c r="L10929" s="9"/>
      <c r="M10929" s="9"/>
      <c r="O10929" s="9"/>
      <c r="P10929" s="9"/>
      <c r="Q10929" s="9"/>
      <c r="R10929" s="36"/>
      <c r="V10929" s="36"/>
    </row>
    <row r="10930" spans="1:22" x14ac:dyDescent="0.25">
      <c r="A10930" s="86"/>
      <c r="B10930" s="9"/>
      <c r="C10930" s="9"/>
      <c r="D10930" s="9"/>
      <c r="E10930" s="9"/>
      <c r="F10930" s="9"/>
      <c r="I10930" s="9"/>
      <c r="K10930" s="9"/>
      <c r="L10930" s="9"/>
      <c r="M10930" s="9"/>
      <c r="O10930" s="9"/>
      <c r="P10930" s="9"/>
      <c r="Q10930" s="9"/>
      <c r="R10930" s="36"/>
      <c r="V10930" s="36"/>
    </row>
    <row r="10931" spans="1:22" x14ac:dyDescent="0.25">
      <c r="A10931" s="86"/>
      <c r="B10931" s="9"/>
      <c r="C10931" s="9"/>
      <c r="D10931" s="9"/>
      <c r="E10931" s="9"/>
      <c r="F10931" s="9"/>
      <c r="I10931" s="9"/>
      <c r="K10931" s="9"/>
      <c r="L10931" s="9"/>
      <c r="M10931" s="9"/>
      <c r="O10931" s="9"/>
      <c r="P10931" s="9"/>
      <c r="Q10931" s="9"/>
      <c r="R10931" s="36"/>
      <c r="V10931" s="36"/>
    </row>
    <row r="10932" spans="1:22" x14ac:dyDescent="0.25">
      <c r="A10932" s="86"/>
      <c r="B10932" s="9"/>
      <c r="C10932" s="9"/>
      <c r="D10932" s="9"/>
      <c r="E10932" s="9"/>
      <c r="F10932" s="9"/>
      <c r="I10932" s="9"/>
      <c r="K10932" s="9"/>
      <c r="L10932" s="9"/>
      <c r="M10932" s="9"/>
      <c r="O10932" s="9"/>
      <c r="P10932" s="9"/>
      <c r="Q10932" s="9"/>
      <c r="R10932" s="36"/>
      <c r="V10932" s="36"/>
    </row>
    <row r="10933" spans="1:22" x14ac:dyDescent="0.25">
      <c r="A10933" s="86"/>
      <c r="B10933" s="9"/>
      <c r="C10933" s="9"/>
      <c r="D10933" s="9"/>
      <c r="E10933" s="9"/>
      <c r="F10933" s="9"/>
      <c r="I10933" s="9"/>
      <c r="K10933" s="9"/>
      <c r="L10933" s="9"/>
      <c r="M10933" s="9"/>
      <c r="O10933" s="9"/>
      <c r="P10933" s="9"/>
      <c r="Q10933" s="9"/>
      <c r="R10933" s="36"/>
      <c r="V10933" s="36"/>
    </row>
    <row r="10934" spans="1:22" x14ac:dyDescent="0.25">
      <c r="A10934" s="86"/>
      <c r="B10934" s="9"/>
      <c r="C10934" s="9"/>
      <c r="D10934" s="9"/>
      <c r="E10934" s="9"/>
      <c r="F10934" s="9"/>
      <c r="I10934" s="9"/>
      <c r="K10934" s="9"/>
      <c r="L10934" s="9"/>
      <c r="M10934" s="9"/>
      <c r="O10934" s="9"/>
      <c r="P10934" s="9"/>
      <c r="Q10934" s="9"/>
      <c r="R10934" s="36"/>
      <c r="V10934" s="36"/>
    </row>
    <row r="10935" spans="1:22" x14ac:dyDescent="0.25">
      <c r="A10935" s="86"/>
      <c r="B10935" s="9"/>
      <c r="C10935" s="9"/>
      <c r="D10935" s="9"/>
      <c r="E10935" s="9"/>
      <c r="F10935" s="9"/>
      <c r="I10935" s="9"/>
      <c r="K10935" s="9"/>
      <c r="L10935" s="9"/>
      <c r="M10935" s="9"/>
      <c r="O10935" s="9"/>
      <c r="P10935" s="9"/>
      <c r="Q10935" s="9"/>
      <c r="R10935" s="36"/>
      <c r="V10935" s="36"/>
    </row>
    <row r="10936" spans="1:22" x14ac:dyDescent="0.25">
      <c r="A10936" s="86"/>
      <c r="B10936" s="9"/>
      <c r="C10936" s="9"/>
      <c r="D10936" s="9"/>
      <c r="E10936" s="9"/>
      <c r="F10936" s="9"/>
      <c r="I10936" s="9"/>
      <c r="K10936" s="9"/>
      <c r="L10936" s="9"/>
      <c r="M10936" s="9"/>
      <c r="O10936" s="9"/>
      <c r="P10936" s="9"/>
      <c r="Q10936" s="9"/>
      <c r="R10936" s="36"/>
      <c r="V10936" s="36"/>
    </row>
    <row r="10937" spans="1:22" x14ac:dyDescent="0.25">
      <c r="A10937" s="86"/>
      <c r="B10937" s="9"/>
      <c r="C10937" s="9"/>
      <c r="D10937" s="9"/>
      <c r="E10937" s="9"/>
      <c r="F10937" s="9"/>
      <c r="I10937" s="9"/>
      <c r="K10937" s="9"/>
      <c r="L10937" s="9"/>
      <c r="M10937" s="9"/>
      <c r="O10937" s="9"/>
      <c r="P10937" s="9"/>
      <c r="Q10937" s="9"/>
      <c r="R10937" s="36"/>
      <c r="V10937" s="36"/>
    </row>
    <row r="10938" spans="1:22" x14ac:dyDescent="0.25">
      <c r="A10938" s="86"/>
      <c r="B10938" s="9"/>
      <c r="C10938" s="9"/>
      <c r="D10938" s="9"/>
      <c r="E10938" s="9"/>
      <c r="F10938" s="9"/>
      <c r="I10938" s="9"/>
      <c r="K10938" s="9"/>
      <c r="L10938" s="9"/>
      <c r="M10938" s="9"/>
      <c r="O10938" s="9"/>
      <c r="P10938" s="9"/>
      <c r="Q10938" s="9"/>
      <c r="R10938" s="36"/>
      <c r="V10938" s="36"/>
    </row>
    <row r="10939" spans="1:22" x14ac:dyDescent="0.25">
      <c r="A10939" s="86"/>
      <c r="B10939" s="9"/>
      <c r="C10939" s="9"/>
      <c r="D10939" s="9"/>
      <c r="E10939" s="9"/>
      <c r="F10939" s="9"/>
      <c r="I10939" s="9"/>
      <c r="K10939" s="9"/>
      <c r="L10939" s="9"/>
      <c r="M10939" s="9"/>
      <c r="O10939" s="9"/>
      <c r="P10939" s="9"/>
      <c r="Q10939" s="9"/>
      <c r="R10939" s="36"/>
      <c r="V10939" s="36"/>
    </row>
    <row r="10940" spans="1:22" x14ac:dyDescent="0.25">
      <c r="A10940" s="86"/>
      <c r="B10940" s="9"/>
      <c r="C10940" s="9"/>
      <c r="D10940" s="9"/>
      <c r="E10940" s="9"/>
      <c r="F10940" s="9"/>
      <c r="I10940" s="9"/>
      <c r="K10940" s="9"/>
      <c r="L10940" s="9"/>
      <c r="M10940" s="9"/>
      <c r="O10940" s="9"/>
      <c r="P10940" s="9"/>
      <c r="Q10940" s="9"/>
      <c r="R10940" s="36"/>
      <c r="V10940" s="36"/>
    </row>
    <row r="10941" spans="1:22" x14ac:dyDescent="0.25">
      <c r="A10941" s="86"/>
      <c r="B10941" s="9"/>
      <c r="C10941" s="9"/>
      <c r="D10941" s="9"/>
      <c r="E10941" s="9"/>
      <c r="F10941" s="9"/>
      <c r="I10941" s="9"/>
      <c r="K10941" s="9"/>
      <c r="L10941" s="9"/>
      <c r="M10941" s="9"/>
      <c r="O10941" s="9"/>
      <c r="P10941" s="9"/>
      <c r="Q10941" s="9"/>
      <c r="R10941" s="36"/>
      <c r="V10941" s="36"/>
    </row>
    <row r="10942" spans="1:22" x14ac:dyDescent="0.25">
      <c r="A10942" s="86"/>
      <c r="B10942" s="9"/>
      <c r="C10942" s="9"/>
      <c r="D10942" s="9"/>
      <c r="E10942" s="9"/>
      <c r="F10942" s="9"/>
      <c r="I10942" s="9"/>
      <c r="K10942" s="9"/>
      <c r="L10942" s="9"/>
      <c r="M10942" s="9"/>
      <c r="O10942" s="9"/>
      <c r="P10942" s="9"/>
      <c r="Q10942" s="9"/>
      <c r="R10942" s="36"/>
      <c r="V10942" s="36"/>
    </row>
    <row r="10943" spans="1:22" x14ac:dyDescent="0.25">
      <c r="A10943" s="86"/>
      <c r="B10943" s="9"/>
      <c r="C10943" s="9"/>
      <c r="D10943" s="9"/>
      <c r="E10943" s="9"/>
      <c r="F10943" s="9"/>
      <c r="I10943" s="9"/>
      <c r="K10943" s="9"/>
      <c r="L10943" s="9"/>
      <c r="M10943" s="9"/>
      <c r="O10943" s="9"/>
      <c r="P10943" s="9"/>
      <c r="Q10943" s="9"/>
      <c r="R10943" s="36"/>
      <c r="V10943" s="36"/>
    </row>
    <row r="10944" spans="1:22" x14ac:dyDescent="0.25">
      <c r="A10944" s="86"/>
      <c r="B10944" s="9"/>
      <c r="C10944" s="9"/>
      <c r="D10944" s="9"/>
      <c r="E10944" s="9"/>
      <c r="F10944" s="9"/>
      <c r="I10944" s="9"/>
      <c r="K10944" s="9"/>
      <c r="L10944" s="9"/>
      <c r="M10944" s="9"/>
      <c r="O10944" s="9"/>
      <c r="P10944" s="9"/>
      <c r="Q10944" s="9"/>
      <c r="R10944" s="36"/>
      <c r="V10944" s="36"/>
    </row>
    <row r="10945" spans="1:22" x14ac:dyDescent="0.25">
      <c r="A10945" s="86"/>
      <c r="B10945" s="9"/>
      <c r="C10945" s="9"/>
      <c r="D10945" s="9"/>
      <c r="E10945" s="9"/>
      <c r="F10945" s="9"/>
      <c r="I10945" s="9"/>
      <c r="K10945" s="9"/>
      <c r="L10945" s="9"/>
      <c r="M10945" s="9"/>
      <c r="O10945" s="9"/>
      <c r="P10945" s="9"/>
      <c r="Q10945" s="9"/>
      <c r="R10945" s="36"/>
      <c r="V10945" s="36"/>
    </row>
    <row r="10946" spans="1:22" x14ac:dyDescent="0.25">
      <c r="A10946" s="86"/>
      <c r="B10946" s="9"/>
      <c r="C10946" s="9"/>
      <c r="D10946" s="9"/>
      <c r="E10946" s="9"/>
      <c r="F10946" s="9"/>
      <c r="I10946" s="9"/>
      <c r="K10946" s="9"/>
      <c r="L10946" s="9"/>
      <c r="M10946" s="9"/>
      <c r="O10946" s="9"/>
      <c r="P10946" s="9"/>
      <c r="Q10946" s="9"/>
      <c r="R10946" s="36"/>
      <c r="V10946" s="36"/>
    </row>
    <row r="10947" spans="1:22" x14ac:dyDescent="0.25">
      <c r="A10947" s="86"/>
      <c r="B10947" s="9"/>
      <c r="C10947" s="9"/>
      <c r="D10947" s="9"/>
      <c r="E10947" s="9"/>
      <c r="F10947" s="9"/>
      <c r="I10947" s="9"/>
      <c r="K10947" s="9"/>
      <c r="L10947" s="9"/>
      <c r="M10947" s="9"/>
      <c r="O10947" s="9"/>
      <c r="P10947" s="9"/>
      <c r="Q10947" s="9"/>
      <c r="R10947" s="36"/>
      <c r="V10947" s="36"/>
    </row>
    <row r="10948" spans="1:22" x14ac:dyDescent="0.25">
      <c r="A10948" s="86"/>
      <c r="B10948" s="9"/>
      <c r="C10948" s="9"/>
      <c r="D10948" s="9"/>
      <c r="E10948" s="9"/>
      <c r="F10948" s="9"/>
      <c r="I10948" s="9"/>
      <c r="K10948" s="9"/>
      <c r="L10948" s="9"/>
      <c r="M10948" s="9"/>
      <c r="O10948" s="9"/>
      <c r="P10948" s="9"/>
      <c r="Q10948" s="9"/>
      <c r="R10948" s="36"/>
      <c r="V10948" s="36"/>
    </row>
    <row r="10949" spans="1:22" x14ac:dyDescent="0.25">
      <c r="A10949" s="86"/>
      <c r="B10949" s="9"/>
      <c r="C10949" s="9"/>
      <c r="D10949" s="9"/>
      <c r="E10949" s="9"/>
      <c r="F10949" s="9"/>
      <c r="I10949" s="9"/>
      <c r="K10949" s="9"/>
      <c r="L10949" s="9"/>
      <c r="M10949" s="9"/>
      <c r="O10949" s="9"/>
      <c r="P10949" s="9"/>
      <c r="Q10949" s="9"/>
      <c r="R10949" s="36"/>
      <c r="V10949" s="36"/>
    </row>
    <row r="10950" spans="1:22" x14ac:dyDescent="0.25">
      <c r="A10950" s="86"/>
      <c r="B10950" s="9"/>
      <c r="C10950" s="9"/>
      <c r="D10950" s="9"/>
      <c r="E10950" s="9"/>
      <c r="F10950" s="9"/>
      <c r="I10950" s="9"/>
      <c r="K10950" s="9"/>
      <c r="L10950" s="9"/>
      <c r="M10950" s="9"/>
      <c r="O10950" s="9"/>
      <c r="P10950" s="9"/>
      <c r="Q10950" s="9"/>
      <c r="R10950" s="36"/>
      <c r="V10950" s="36"/>
    </row>
    <row r="10951" spans="1:22" x14ac:dyDescent="0.25">
      <c r="A10951" s="86"/>
      <c r="B10951" s="9"/>
      <c r="C10951" s="9"/>
      <c r="D10951" s="9"/>
      <c r="E10951" s="9"/>
      <c r="F10951" s="9"/>
      <c r="I10951" s="9"/>
      <c r="K10951" s="9"/>
      <c r="L10951" s="9"/>
      <c r="M10951" s="9"/>
      <c r="O10951" s="9"/>
      <c r="P10951" s="9"/>
      <c r="Q10951" s="9"/>
      <c r="R10951" s="36"/>
      <c r="V10951" s="36"/>
    </row>
    <row r="10952" spans="1:22" x14ac:dyDescent="0.25">
      <c r="A10952" s="86"/>
      <c r="B10952" s="9"/>
      <c r="C10952" s="9"/>
      <c r="D10952" s="9"/>
      <c r="E10952" s="9"/>
      <c r="F10952" s="9"/>
      <c r="I10952" s="9"/>
      <c r="K10952" s="9"/>
      <c r="L10952" s="9"/>
      <c r="M10952" s="9"/>
      <c r="O10952" s="9"/>
      <c r="P10952" s="9"/>
      <c r="Q10952" s="9"/>
      <c r="R10952" s="36"/>
      <c r="V10952" s="36"/>
    </row>
    <row r="10953" spans="1:22" x14ac:dyDescent="0.25">
      <c r="A10953" s="86"/>
      <c r="B10953" s="9"/>
      <c r="C10953" s="9"/>
      <c r="D10953" s="9"/>
      <c r="E10953" s="9"/>
      <c r="F10953" s="9"/>
      <c r="I10953" s="9"/>
      <c r="K10953" s="9"/>
      <c r="L10953" s="9"/>
      <c r="M10953" s="9"/>
      <c r="O10953" s="9"/>
      <c r="P10953" s="9"/>
      <c r="Q10953" s="9"/>
      <c r="R10953" s="36"/>
      <c r="V10953" s="36"/>
    </row>
    <row r="10954" spans="1:22" x14ac:dyDescent="0.25">
      <c r="A10954" s="86"/>
      <c r="B10954" s="9"/>
      <c r="C10954" s="9"/>
      <c r="D10954" s="9"/>
      <c r="E10954" s="9"/>
      <c r="F10954" s="9"/>
      <c r="I10954" s="9"/>
      <c r="K10954" s="9"/>
      <c r="L10954" s="9"/>
      <c r="M10954" s="9"/>
      <c r="O10954" s="9"/>
      <c r="P10954" s="9"/>
      <c r="Q10954" s="9"/>
      <c r="R10954" s="36"/>
      <c r="V10954" s="36"/>
    </row>
    <row r="10955" spans="1:22" x14ac:dyDescent="0.25">
      <c r="A10955" s="86"/>
      <c r="B10955" s="9"/>
      <c r="C10955" s="9"/>
      <c r="D10955" s="9"/>
      <c r="E10955" s="9"/>
      <c r="F10955" s="9"/>
      <c r="I10955" s="9"/>
      <c r="K10955" s="9"/>
      <c r="L10955" s="9"/>
      <c r="M10955" s="9"/>
      <c r="O10955" s="9"/>
      <c r="P10955" s="9"/>
      <c r="Q10955" s="9"/>
      <c r="R10955" s="36"/>
      <c r="V10955" s="36"/>
    </row>
    <row r="10956" spans="1:22" x14ac:dyDescent="0.25">
      <c r="A10956" s="86"/>
      <c r="B10956" s="9"/>
      <c r="C10956" s="9"/>
      <c r="D10956" s="9"/>
      <c r="E10956" s="9"/>
      <c r="F10956" s="9"/>
      <c r="I10956" s="9"/>
      <c r="K10956" s="9"/>
      <c r="L10956" s="9"/>
      <c r="M10956" s="9"/>
      <c r="O10956" s="9"/>
      <c r="P10956" s="9"/>
      <c r="Q10956" s="9"/>
      <c r="R10956" s="36"/>
      <c r="V10956" s="36"/>
    </row>
    <row r="10957" spans="1:22" x14ac:dyDescent="0.25">
      <c r="A10957" s="86"/>
      <c r="B10957" s="9"/>
      <c r="C10957" s="9"/>
      <c r="D10957" s="9"/>
      <c r="E10957" s="9"/>
      <c r="F10957" s="9"/>
      <c r="I10957" s="9"/>
      <c r="K10957" s="9"/>
      <c r="L10957" s="9"/>
      <c r="M10957" s="9"/>
      <c r="O10957" s="9"/>
      <c r="P10957" s="9"/>
      <c r="Q10957" s="9"/>
      <c r="R10957" s="36"/>
      <c r="V10957" s="36"/>
    </row>
    <row r="10958" spans="1:22" x14ac:dyDescent="0.25">
      <c r="A10958" s="86"/>
      <c r="B10958" s="9"/>
      <c r="C10958" s="9"/>
      <c r="D10958" s="9"/>
      <c r="E10958" s="9"/>
      <c r="F10958" s="9"/>
      <c r="I10958" s="9"/>
      <c r="K10958" s="9"/>
      <c r="L10958" s="9"/>
      <c r="M10958" s="9"/>
      <c r="O10958" s="9"/>
      <c r="P10958" s="9"/>
      <c r="Q10958" s="9"/>
      <c r="R10958" s="36"/>
      <c r="V10958" s="36"/>
    </row>
    <row r="10959" spans="1:22" x14ac:dyDescent="0.25">
      <c r="A10959" s="86"/>
      <c r="B10959" s="9"/>
      <c r="C10959" s="9"/>
      <c r="D10959" s="9"/>
      <c r="E10959" s="9"/>
      <c r="F10959" s="9"/>
      <c r="I10959" s="9"/>
      <c r="K10959" s="9"/>
      <c r="L10959" s="9"/>
      <c r="M10959" s="9"/>
      <c r="O10959" s="9"/>
      <c r="P10959" s="9"/>
      <c r="Q10959" s="9"/>
      <c r="R10959" s="36"/>
      <c r="V10959" s="36"/>
    </row>
    <row r="10960" spans="1:22" x14ac:dyDescent="0.25">
      <c r="A10960" s="86"/>
      <c r="B10960" s="9"/>
      <c r="C10960" s="9"/>
      <c r="D10960" s="9"/>
      <c r="E10960" s="9"/>
      <c r="F10960" s="9"/>
      <c r="I10960" s="9"/>
      <c r="K10960" s="9"/>
      <c r="L10960" s="9"/>
      <c r="M10960" s="9"/>
      <c r="O10960" s="9"/>
      <c r="P10960" s="9"/>
      <c r="Q10960" s="9"/>
      <c r="R10960" s="36"/>
      <c r="V10960" s="36"/>
    </row>
    <row r="10961" spans="1:22" x14ac:dyDescent="0.25">
      <c r="A10961" s="86"/>
      <c r="B10961" s="9"/>
      <c r="C10961" s="9"/>
      <c r="D10961" s="9"/>
      <c r="E10961" s="9"/>
      <c r="F10961" s="9"/>
      <c r="I10961" s="9"/>
      <c r="K10961" s="9"/>
      <c r="L10961" s="9"/>
      <c r="M10961" s="9"/>
      <c r="O10961" s="9"/>
      <c r="P10961" s="9"/>
      <c r="Q10961" s="9"/>
      <c r="R10961" s="36"/>
      <c r="V10961" s="36"/>
    </row>
    <row r="10962" spans="1:22" x14ac:dyDescent="0.25">
      <c r="A10962" s="86"/>
      <c r="B10962" s="9"/>
      <c r="C10962" s="9"/>
      <c r="D10962" s="9"/>
      <c r="E10962" s="9"/>
      <c r="F10962" s="9"/>
      <c r="I10962" s="9"/>
      <c r="K10962" s="9"/>
      <c r="L10962" s="9"/>
      <c r="M10962" s="9"/>
      <c r="O10962" s="9"/>
      <c r="P10962" s="9"/>
      <c r="Q10962" s="9"/>
      <c r="R10962" s="36"/>
      <c r="V10962" s="36"/>
    </row>
    <row r="10963" spans="1:22" x14ac:dyDescent="0.25">
      <c r="A10963" s="86"/>
      <c r="B10963" s="9"/>
      <c r="C10963" s="9"/>
      <c r="D10963" s="9"/>
      <c r="E10963" s="9"/>
      <c r="F10963" s="9"/>
      <c r="I10963" s="9"/>
      <c r="K10963" s="9"/>
      <c r="L10963" s="9"/>
      <c r="M10963" s="9"/>
      <c r="O10963" s="9"/>
      <c r="P10963" s="9"/>
      <c r="Q10963" s="9"/>
      <c r="R10963" s="36"/>
      <c r="V10963" s="36"/>
    </row>
    <row r="10964" spans="1:22" x14ac:dyDescent="0.25">
      <c r="A10964" s="86"/>
      <c r="B10964" s="9"/>
      <c r="C10964" s="9"/>
      <c r="D10964" s="9"/>
      <c r="E10964" s="9"/>
      <c r="F10964" s="9"/>
      <c r="I10964" s="9"/>
      <c r="K10964" s="9"/>
      <c r="L10964" s="9"/>
      <c r="M10964" s="9"/>
      <c r="O10964" s="9"/>
      <c r="P10964" s="9"/>
      <c r="Q10964" s="9"/>
      <c r="R10964" s="36"/>
      <c r="V10964" s="36"/>
    </row>
    <row r="10965" spans="1:22" x14ac:dyDescent="0.25">
      <c r="A10965" s="86"/>
      <c r="B10965" s="9"/>
      <c r="C10965" s="9"/>
      <c r="D10965" s="9"/>
      <c r="E10965" s="9"/>
      <c r="F10965" s="9"/>
      <c r="I10965" s="9"/>
      <c r="K10965" s="9"/>
      <c r="L10965" s="9"/>
      <c r="M10965" s="9"/>
      <c r="O10965" s="9"/>
      <c r="P10965" s="9"/>
      <c r="Q10965" s="9"/>
      <c r="R10965" s="36"/>
      <c r="V10965" s="36"/>
    </row>
    <row r="10966" spans="1:22" x14ac:dyDescent="0.25">
      <c r="A10966" s="86"/>
      <c r="B10966" s="9"/>
      <c r="C10966" s="9"/>
      <c r="D10966" s="9"/>
      <c r="E10966" s="9"/>
      <c r="F10966" s="9"/>
      <c r="I10966" s="9"/>
      <c r="K10966" s="9"/>
      <c r="L10966" s="9"/>
      <c r="M10966" s="9"/>
      <c r="O10966" s="9"/>
      <c r="P10966" s="9"/>
      <c r="Q10966" s="9"/>
      <c r="R10966" s="36"/>
      <c r="V10966" s="36"/>
    </row>
    <row r="10967" spans="1:22" x14ac:dyDescent="0.25">
      <c r="A10967" s="86"/>
      <c r="B10967" s="9"/>
      <c r="C10967" s="9"/>
      <c r="D10967" s="9"/>
      <c r="E10967" s="9"/>
      <c r="F10967" s="9"/>
      <c r="I10967" s="9"/>
      <c r="K10967" s="9"/>
      <c r="L10967" s="9"/>
      <c r="M10967" s="9"/>
      <c r="O10967" s="9"/>
      <c r="P10967" s="9"/>
      <c r="Q10967" s="9"/>
      <c r="R10967" s="36"/>
      <c r="V10967" s="36"/>
    </row>
    <row r="10968" spans="1:22" x14ac:dyDescent="0.25">
      <c r="A10968" s="86"/>
      <c r="B10968" s="9"/>
      <c r="C10968" s="9"/>
      <c r="D10968" s="9"/>
      <c r="E10968" s="9"/>
      <c r="F10968" s="9"/>
      <c r="I10968" s="9"/>
      <c r="K10968" s="9"/>
      <c r="L10968" s="9"/>
      <c r="M10968" s="9"/>
      <c r="O10968" s="9"/>
      <c r="P10968" s="9"/>
      <c r="Q10968" s="9"/>
      <c r="R10968" s="36"/>
      <c r="V10968" s="36"/>
    </row>
    <row r="10969" spans="1:22" x14ac:dyDescent="0.25">
      <c r="A10969" s="86"/>
      <c r="B10969" s="9"/>
      <c r="C10969" s="9"/>
      <c r="D10969" s="9"/>
      <c r="E10969" s="9"/>
      <c r="F10969" s="9"/>
      <c r="I10969" s="9"/>
      <c r="K10969" s="9"/>
      <c r="L10969" s="9"/>
      <c r="M10969" s="9"/>
      <c r="O10969" s="9"/>
      <c r="P10969" s="9"/>
      <c r="Q10969" s="9"/>
      <c r="R10969" s="36"/>
      <c r="V10969" s="36"/>
    </row>
    <row r="10970" spans="1:22" x14ac:dyDescent="0.25">
      <c r="A10970" s="86"/>
      <c r="B10970" s="9"/>
      <c r="C10970" s="9"/>
      <c r="D10970" s="9"/>
      <c r="E10970" s="9"/>
      <c r="F10970" s="9"/>
      <c r="I10970" s="9"/>
      <c r="K10970" s="9"/>
      <c r="L10970" s="9"/>
      <c r="M10970" s="9"/>
      <c r="O10970" s="9"/>
      <c r="P10970" s="9"/>
      <c r="Q10970" s="9"/>
      <c r="R10970" s="36"/>
      <c r="V10970" s="36"/>
    </row>
    <row r="10971" spans="1:22" x14ac:dyDescent="0.25">
      <c r="A10971" s="86"/>
      <c r="B10971" s="9"/>
      <c r="C10971" s="9"/>
      <c r="D10971" s="9"/>
      <c r="E10971" s="9"/>
      <c r="F10971" s="9"/>
      <c r="I10971" s="9"/>
      <c r="K10971" s="9"/>
      <c r="L10971" s="9"/>
      <c r="M10971" s="9"/>
      <c r="O10971" s="9"/>
      <c r="P10971" s="9"/>
      <c r="Q10971" s="9"/>
      <c r="R10971" s="36"/>
      <c r="V10971" s="36"/>
    </row>
    <row r="10972" spans="1:22" x14ac:dyDescent="0.25">
      <c r="A10972" s="86"/>
      <c r="B10972" s="9"/>
      <c r="C10972" s="9"/>
      <c r="D10972" s="9"/>
      <c r="E10972" s="9"/>
      <c r="F10972" s="9"/>
      <c r="I10972" s="9"/>
      <c r="K10972" s="9"/>
      <c r="L10972" s="9"/>
      <c r="M10972" s="9"/>
      <c r="O10972" s="9"/>
      <c r="P10972" s="9"/>
      <c r="Q10972" s="9"/>
      <c r="R10972" s="36"/>
      <c r="V10972" s="36"/>
    </row>
    <row r="10973" spans="1:22" x14ac:dyDescent="0.25">
      <c r="A10973" s="86"/>
      <c r="B10973" s="9"/>
      <c r="C10973" s="9"/>
      <c r="D10973" s="9"/>
      <c r="E10973" s="9"/>
      <c r="F10973" s="9"/>
      <c r="I10973" s="9"/>
      <c r="K10973" s="9"/>
      <c r="L10973" s="9"/>
      <c r="M10973" s="9"/>
      <c r="O10973" s="9"/>
      <c r="P10973" s="9"/>
      <c r="Q10973" s="9"/>
      <c r="R10973" s="36"/>
      <c r="V10973" s="36"/>
    </row>
    <row r="10974" spans="1:22" x14ac:dyDescent="0.25">
      <c r="A10974" s="86"/>
      <c r="B10974" s="9"/>
      <c r="C10974" s="9"/>
      <c r="D10974" s="9"/>
      <c r="E10974" s="9"/>
      <c r="F10974" s="9"/>
      <c r="I10974" s="9"/>
      <c r="K10974" s="9"/>
      <c r="L10974" s="9"/>
      <c r="M10974" s="9"/>
      <c r="O10974" s="9"/>
      <c r="P10974" s="9"/>
      <c r="Q10974" s="9"/>
      <c r="R10974" s="36"/>
      <c r="V10974" s="36"/>
    </row>
    <row r="10975" spans="1:22" x14ac:dyDescent="0.25">
      <c r="A10975" s="86"/>
      <c r="B10975" s="9"/>
      <c r="C10975" s="9"/>
      <c r="D10975" s="9"/>
      <c r="E10975" s="9"/>
      <c r="F10975" s="9"/>
      <c r="I10975" s="9"/>
      <c r="K10975" s="9"/>
      <c r="L10975" s="9"/>
      <c r="M10975" s="9"/>
      <c r="O10975" s="9"/>
      <c r="P10975" s="9"/>
      <c r="Q10975" s="9"/>
      <c r="R10975" s="36"/>
      <c r="V10975" s="36"/>
    </row>
    <row r="10976" spans="1:22" x14ac:dyDescent="0.25">
      <c r="A10976" s="86"/>
      <c r="B10976" s="9"/>
      <c r="C10976" s="9"/>
      <c r="D10976" s="9"/>
      <c r="E10976" s="9"/>
      <c r="F10976" s="9"/>
      <c r="I10976" s="9"/>
      <c r="K10976" s="9"/>
      <c r="L10976" s="9"/>
      <c r="M10976" s="9"/>
      <c r="O10976" s="9"/>
      <c r="P10976" s="9"/>
      <c r="Q10976" s="9"/>
      <c r="R10976" s="36"/>
      <c r="V10976" s="36"/>
    </row>
    <row r="10977" spans="1:22" x14ac:dyDescent="0.25">
      <c r="A10977" s="86"/>
      <c r="B10977" s="9"/>
      <c r="C10977" s="9"/>
      <c r="D10977" s="9"/>
      <c r="E10977" s="9"/>
      <c r="F10977" s="9"/>
      <c r="I10977" s="9"/>
      <c r="K10977" s="9"/>
      <c r="L10977" s="9"/>
      <c r="M10977" s="9"/>
      <c r="O10977" s="9"/>
      <c r="P10977" s="9"/>
      <c r="Q10977" s="9"/>
      <c r="R10977" s="36"/>
      <c r="V10977" s="36"/>
    </row>
    <row r="10978" spans="1:22" x14ac:dyDescent="0.25">
      <c r="A10978" s="86"/>
      <c r="B10978" s="9"/>
      <c r="C10978" s="9"/>
      <c r="D10978" s="9"/>
      <c r="E10978" s="9"/>
      <c r="F10978" s="9"/>
      <c r="I10978" s="9"/>
      <c r="K10978" s="9"/>
      <c r="L10978" s="9"/>
      <c r="M10978" s="9"/>
      <c r="O10978" s="9"/>
      <c r="P10978" s="9"/>
      <c r="Q10978" s="9"/>
      <c r="R10978" s="36"/>
      <c r="V10978" s="36"/>
    </row>
    <row r="10979" spans="1:22" x14ac:dyDescent="0.25">
      <c r="A10979" s="86"/>
      <c r="B10979" s="9"/>
      <c r="C10979" s="9"/>
      <c r="D10979" s="9"/>
      <c r="E10979" s="9"/>
      <c r="F10979" s="9"/>
      <c r="I10979" s="9"/>
      <c r="K10979" s="9"/>
      <c r="L10979" s="9"/>
      <c r="M10979" s="9"/>
      <c r="O10979" s="9"/>
      <c r="P10979" s="9"/>
      <c r="Q10979" s="9"/>
      <c r="R10979" s="36"/>
      <c r="V10979" s="36"/>
    </row>
    <row r="10980" spans="1:22" x14ac:dyDescent="0.25">
      <c r="A10980" s="86"/>
      <c r="B10980" s="9"/>
      <c r="C10980" s="9"/>
      <c r="D10980" s="9"/>
      <c r="E10980" s="9"/>
      <c r="F10980" s="9"/>
      <c r="I10980" s="9"/>
      <c r="K10980" s="9"/>
      <c r="L10980" s="9"/>
      <c r="M10980" s="9"/>
      <c r="O10980" s="9"/>
      <c r="P10980" s="9"/>
      <c r="Q10980" s="9"/>
      <c r="R10980" s="36"/>
      <c r="V10980" s="36"/>
    </row>
    <row r="10981" spans="1:22" x14ac:dyDescent="0.25">
      <c r="A10981" s="86"/>
      <c r="B10981" s="9"/>
      <c r="C10981" s="9"/>
      <c r="D10981" s="9"/>
      <c r="E10981" s="9"/>
      <c r="F10981" s="9"/>
      <c r="I10981" s="9"/>
      <c r="K10981" s="9"/>
      <c r="L10981" s="9"/>
      <c r="M10981" s="9"/>
      <c r="O10981" s="9"/>
      <c r="P10981" s="9"/>
      <c r="Q10981" s="9"/>
      <c r="R10981" s="36"/>
      <c r="V10981" s="36"/>
    </row>
    <row r="10982" spans="1:22" x14ac:dyDescent="0.25">
      <c r="A10982" s="86"/>
      <c r="B10982" s="9"/>
      <c r="C10982" s="9"/>
      <c r="D10982" s="9"/>
      <c r="E10982" s="9"/>
      <c r="F10982" s="9"/>
      <c r="I10982" s="9"/>
      <c r="K10982" s="9"/>
      <c r="L10982" s="9"/>
      <c r="M10982" s="9"/>
      <c r="O10982" s="9"/>
      <c r="P10982" s="9"/>
      <c r="Q10982" s="9"/>
      <c r="R10982" s="36"/>
      <c r="V10982" s="36"/>
    </row>
    <row r="10983" spans="1:22" x14ac:dyDescent="0.25">
      <c r="A10983" s="86"/>
      <c r="B10983" s="9"/>
      <c r="C10983" s="9"/>
      <c r="D10983" s="9"/>
      <c r="E10983" s="9"/>
      <c r="F10983" s="9"/>
      <c r="I10983" s="9"/>
      <c r="K10983" s="9"/>
      <c r="L10983" s="9"/>
      <c r="M10983" s="9"/>
      <c r="O10983" s="9"/>
      <c r="P10983" s="9"/>
      <c r="Q10983" s="9"/>
      <c r="R10983" s="36"/>
      <c r="V10983" s="36"/>
    </row>
    <row r="10984" spans="1:22" x14ac:dyDescent="0.25">
      <c r="A10984" s="86"/>
      <c r="B10984" s="9"/>
      <c r="C10984" s="9"/>
      <c r="D10984" s="9"/>
      <c r="E10984" s="9"/>
      <c r="F10984" s="9"/>
      <c r="I10984" s="9"/>
      <c r="K10984" s="9"/>
      <c r="L10984" s="9"/>
      <c r="M10984" s="9"/>
      <c r="O10984" s="9"/>
      <c r="P10984" s="9"/>
      <c r="Q10984" s="9"/>
      <c r="R10984" s="36"/>
      <c r="V10984" s="36"/>
    </row>
    <row r="10985" spans="1:22" x14ac:dyDescent="0.25">
      <c r="A10985" s="86"/>
      <c r="B10985" s="9"/>
      <c r="C10985" s="9"/>
      <c r="D10985" s="9"/>
      <c r="E10985" s="9"/>
      <c r="F10985" s="9"/>
      <c r="I10985" s="9"/>
      <c r="K10985" s="9"/>
      <c r="L10985" s="9"/>
      <c r="M10985" s="9"/>
      <c r="O10985" s="9"/>
      <c r="P10985" s="9"/>
      <c r="Q10985" s="9"/>
      <c r="R10985" s="36"/>
      <c r="V10985" s="36"/>
    </row>
    <row r="10986" spans="1:22" x14ac:dyDescent="0.25">
      <c r="A10986" s="86"/>
      <c r="B10986" s="9"/>
      <c r="C10986" s="9"/>
      <c r="D10986" s="9"/>
      <c r="E10986" s="9"/>
      <c r="F10986" s="9"/>
      <c r="I10986" s="9"/>
      <c r="K10986" s="9"/>
      <c r="L10986" s="9"/>
      <c r="M10986" s="9"/>
      <c r="O10986" s="9"/>
      <c r="P10986" s="9"/>
      <c r="Q10986" s="9"/>
      <c r="R10986" s="36"/>
      <c r="V10986" s="36"/>
    </row>
    <row r="10987" spans="1:22" x14ac:dyDescent="0.25">
      <c r="A10987" s="86"/>
      <c r="B10987" s="9"/>
      <c r="C10987" s="9"/>
      <c r="D10987" s="9"/>
      <c r="E10987" s="9"/>
      <c r="F10987" s="9"/>
      <c r="I10987" s="9"/>
      <c r="K10987" s="9"/>
      <c r="L10987" s="9"/>
      <c r="M10987" s="9"/>
      <c r="O10987" s="9"/>
      <c r="P10987" s="9"/>
      <c r="Q10987" s="9"/>
      <c r="R10987" s="36"/>
      <c r="V10987" s="36"/>
    </row>
    <row r="10988" spans="1:22" x14ac:dyDescent="0.25">
      <c r="A10988" s="86"/>
      <c r="B10988" s="9"/>
      <c r="C10988" s="9"/>
      <c r="D10988" s="9"/>
      <c r="E10988" s="9"/>
      <c r="F10988" s="9"/>
      <c r="I10988" s="9"/>
      <c r="K10988" s="9"/>
      <c r="L10988" s="9"/>
      <c r="M10988" s="9"/>
      <c r="O10988" s="9"/>
      <c r="P10988" s="9"/>
      <c r="Q10988" s="9"/>
      <c r="R10988" s="36"/>
      <c r="V10988" s="36"/>
    </row>
    <row r="10989" spans="1:22" x14ac:dyDescent="0.25">
      <c r="A10989" s="86"/>
      <c r="B10989" s="9"/>
      <c r="C10989" s="9"/>
      <c r="D10989" s="9"/>
      <c r="E10989" s="9"/>
      <c r="F10989" s="9"/>
      <c r="I10989" s="9"/>
      <c r="K10989" s="9"/>
      <c r="L10989" s="9"/>
      <c r="M10989" s="9"/>
      <c r="O10989" s="9"/>
      <c r="P10989" s="9"/>
      <c r="Q10989" s="9"/>
      <c r="R10989" s="36"/>
      <c r="V10989" s="36"/>
    </row>
    <row r="10990" spans="1:22" x14ac:dyDescent="0.25">
      <c r="A10990" s="86"/>
      <c r="B10990" s="9"/>
      <c r="C10990" s="9"/>
      <c r="D10990" s="9"/>
      <c r="E10990" s="9"/>
      <c r="F10990" s="9"/>
      <c r="I10990" s="9"/>
      <c r="K10990" s="9"/>
      <c r="L10990" s="9"/>
      <c r="M10990" s="9"/>
      <c r="O10990" s="9"/>
      <c r="P10990" s="9"/>
      <c r="Q10990" s="9"/>
      <c r="R10990" s="36"/>
      <c r="V10990" s="36"/>
    </row>
    <row r="10991" spans="1:22" x14ac:dyDescent="0.25">
      <c r="A10991" s="86"/>
      <c r="B10991" s="9"/>
      <c r="C10991" s="9"/>
      <c r="D10991" s="9"/>
      <c r="E10991" s="9"/>
      <c r="F10991" s="9"/>
      <c r="I10991" s="9"/>
      <c r="K10991" s="9"/>
      <c r="L10991" s="9"/>
      <c r="M10991" s="9"/>
      <c r="O10991" s="9"/>
      <c r="P10991" s="9"/>
      <c r="Q10991" s="9"/>
      <c r="R10991" s="36"/>
      <c r="V10991" s="36"/>
    </row>
    <row r="10992" spans="1:22" x14ac:dyDescent="0.25">
      <c r="A10992" s="86"/>
      <c r="B10992" s="9"/>
      <c r="C10992" s="9"/>
      <c r="D10992" s="9"/>
      <c r="E10992" s="9"/>
      <c r="F10992" s="9"/>
      <c r="I10992" s="9"/>
      <c r="K10992" s="9"/>
      <c r="L10992" s="9"/>
      <c r="M10992" s="9"/>
      <c r="O10992" s="9"/>
      <c r="P10992" s="9"/>
      <c r="Q10992" s="9"/>
      <c r="R10992" s="36"/>
      <c r="V10992" s="36"/>
    </row>
    <row r="10993" spans="1:22" x14ac:dyDescent="0.25">
      <c r="A10993" s="86"/>
      <c r="B10993" s="9"/>
      <c r="C10993" s="9"/>
      <c r="D10993" s="9"/>
      <c r="E10993" s="9"/>
      <c r="F10993" s="9"/>
      <c r="I10993" s="9"/>
      <c r="K10993" s="9"/>
      <c r="L10993" s="9"/>
      <c r="M10993" s="9"/>
      <c r="O10993" s="9"/>
      <c r="P10993" s="9"/>
      <c r="Q10993" s="9"/>
      <c r="R10993" s="36"/>
      <c r="V10993" s="36"/>
    </row>
    <row r="10994" spans="1:22" x14ac:dyDescent="0.25">
      <c r="A10994" s="86"/>
      <c r="B10994" s="9"/>
      <c r="C10994" s="9"/>
      <c r="D10994" s="9"/>
      <c r="E10994" s="9"/>
      <c r="F10994" s="9"/>
      <c r="I10994" s="9"/>
      <c r="K10994" s="9"/>
      <c r="L10994" s="9"/>
      <c r="M10994" s="9"/>
      <c r="O10994" s="9"/>
      <c r="P10994" s="9"/>
      <c r="Q10994" s="9"/>
      <c r="R10994" s="36"/>
      <c r="V10994" s="36"/>
    </row>
    <row r="10995" spans="1:22" x14ac:dyDescent="0.25">
      <c r="A10995" s="86"/>
      <c r="B10995" s="9"/>
      <c r="C10995" s="9"/>
      <c r="D10995" s="9"/>
      <c r="E10995" s="9"/>
      <c r="F10995" s="9"/>
      <c r="I10995" s="9"/>
      <c r="K10995" s="9"/>
      <c r="L10995" s="9"/>
      <c r="M10995" s="9"/>
      <c r="O10995" s="9"/>
      <c r="P10995" s="9"/>
      <c r="Q10995" s="9"/>
      <c r="R10995" s="36"/>
      <c r="V10995" s="36"/>
    </row>
    <row r="10996" spans="1:22" x14ac:dyDescent="0.25">
      <c r="A10996" s="86"/>
      <c r="B10996" s="9"/>
      <c r="C10996" s="9"/>
      <c r="D10996" s="9"/>
      <c r="E10996" s="9"/>
      <c r="F10996" s="9"/>
      <c r="I10996" s="9"/>
      <c r="K10996" s="9"/>
      <c r="L10996" s="9"/>
      <c r="M10996" s="9"/>
      <c r="O10996" s="9"/>
      <c r="P10996" s="9"/>
      <c r="Q10996" s="9"/>
      <c r="R10996" s="36"/>
      <c r="V10996" s="36"/>
    </row>
    <row r="10997" spans="1:22" x14ac:dyDescent="0.25">
      <c r="A10997" s="86"/>
      <c r="B10997" s="9"/>
      <c r="C10997" s="9"/>
      <c r="D10997" s="9"/>
      <c r="E10997" s="9"/>
      <c r="F10997" s="9"/>
      <c r="I10997" s="9"/>
      <c r="K10997" s="9"/>
      <c r="L10997" s="9"/>
      <c r="M10997" s="9"/>
      <c r="O10997" s="9"/>
      <c r="P10997" s="9"/>
      <c r="Q10997" s="9"/>
      <c r="R10997" s="36"/>
      <c r="V10997" s="36"/>
    </row>
    <row r="10998" spans="1:22" x14ac:dyDescent="0.25">
      <c r="A10998" s="86"/>
      <c r="B10998" s="9"/>
      <c r="C10998" s="9"/>
      <c r="D10998" s="9"/>
      <c r="E10998" s="9"/>
      <c r="F10998" s="9"/>
      <c r="I10998" s="9"/>
      <c r="K10998" s="9"/>
      <c r="L10998" s="9"/>
      <c r="M10998" s="9"/>
      <c r="O10998" s="9"/>
      <c r="P10998" s="9"/>
      <c r="Q10998" s="9"/>
      <c r="R10998" s="36"/>
      <c r="V10998" s="36"/>
    </row>
    <row r="10999" spans="1:22" x14ac:dyDescent="0.25">
      <c r="A10999" s="86"/>
      <c r="B10999" s="9"/>
      <c r="C10999" s="9"/>
      <c r="D10999" s="9"/>
      <c r="E10999" s="9"/>
      <c r="F10999" s="9"/>
      <c r="I10999" s="9"/>
      <c r="K10999" s="9"/>
      <c r="L10999" s="9"/>
      <c r="M10999" s="9"/>
      <c r="O10999" s="9"/>
      <c r="P10999" s="9"/>
      <c r="Q10999" s="9"/>
      <c r="R10999" s="36"/>
      <c r="V10999" s="36"/>
    </row>
    <row r="11000" spans="1:22" x14ac:dyDescent="0.25">
      <c r="A11000" s="86"/>
      <c r="B11000" s="9"/>
      <c r="C11000" s="9"/>
      <c r="D11000" s="9"/>
      <c r="E11000" s="9"/>
      <c r="F11000" s="9"/>
      <c r="I11000" s="9"/>
      <c r="K11000" s="9"/>
      <c r="L11000" s="9"/>
      <c r="M11000" s="9"/>
      <c r="O11000" s="9"/>
      <c r="P11000" s="9"/>
      <c r="Q11000" s="9"/>
      <c r="R11000" s="36"/>
      <c r="V11000" s="36"/>
    </row>
    <row r="11001" spans="1:22" x14ac:dyDescent="0.25">
      <c r="A11001" s="86"/>
      <c r="B11001" s="9"/>
      <c r="C11001" s="9"/>
      <c r="D11001" s="9"/>
      <c r="E11001" s="9"/>
      <c r="F11001" s="9"/>
      <c r="I11001" s="9"/>
      <c r="K11001" s="9"/>
      <c r="L11001" s="9"/>
      <c r="M11001" s="9"/>
      <c r="O11001" s="9"/>
      <c r="P11001" s="9"/>
      <c r="Q11001" s="9"/>
      <c r="R11001" s="36"/>
      <c r="V11001" s="36"/>
    </row>
    <row r="11002" spans="1:22" x14ac:dyDescent="0.25">
      <c r="A11002" s="86"/>
      <c r="B11002" s="9"/>
      <c r="C11002" s="9"/>
      <c r="D11002" s="9"/>
      <c r="E11002" s="9"/>
      <c r="F11002" s="9"/>
      <c r="I11002" s="9"/>
      <c r="K11002" s="9"/>
      <c r="L11002" s="9"/>
      <c r="M11002" s="9"/>
      <c r="O11002" s="9"/>
      <c r="P11002" s="9"/>
      <c r="Q11002" s="9"/>
      <c r="R11002" s="36"/>
      <c r="V11002" s="36"/>
    </row>
    <row r="11003" spans="1:22" x14ac:dyDescent="0.25">
      <c r="A11003" s="86"/>
      <c r="B11003" s="9"/>
      <c r="C11003" s="9"/>
      <c r="D11003" s="9"/>
      <c r="E11003" s="9"/>
      <c r="F11003" s="9"/>
      <c r="I11003" s="9"/>
      <c r="K11003" s="9"/>
      <c r="L11003" s="9"/>
      <c r="M11003" s="9"/>
      <c r="O11003" s="9"/>
      <c r="P11003" s="9"/>
      <c r="Q11003" s="9"/>
      <c r="R11003" s="36"/>
      <c r="V11003" s="36"/>
    </row>
    <row r="11004" spans="1:22" x14ac:dyDescent="0.25">
      <c r="A11004" s="86"/>
      <c r="B11004" s="9"/>
      <c r="C11004" s="9"/>
      <c r="D11004" s="9"/>
      <c r="E11004" s="9"/>
      <c r="F11004" s="9"/>
      <c r="I11004" s="9"/>
      <c r="K11004" s="9"/>
      <c r="L11004" s="9"/>
      <c r="M11004" s="9"/>
      <c r="O11004" s="9"/>
      <c r="P11004" s="9"/>
      <c r="Q11004" s="9"/>
      <c r="R11004" s="36"/>
      <c r="V11004" s="36"/>
    </row>
    <row r="11005" spans="1:22" x14ac:dyDescent="0.25">
      <c r="A11005" s="86"/>
      <c r="B11005" s="9"/>
      <c r="C11005" s="9"/>
      <c r="D11005" s="9"/>
      <c r="E11005" s="9"/>
      <c r="F11005" s="9"/>
      <c r="I11005" s="9"/>
      <c r="K11005" s="9"/>
      <c r="L11005" s="9"/>
      <c r="M11005" s="9"/>
      <c r="O11005" s="9"/>
      <c r="P11005" s="9"/>
      <c r="Q11005" s="9"/>
      <c r="R11005" s="36"/>
      <c r="V11005" s="36"/>
    </row>
    <row r="11006" spans="1:22" x14ac:dyDescent="0.25">
      <c r="A11006" s="86"/>
      <c r="B11006" s="9"/>
      <c r="C11006" s="9"/>
      <c r="D11006" s="9"/>
      <c r="E11006" s="9"/>
      <c r="F11006" s="9"/>
      <c r="I11006" s="9"/>
      <c r="K11006" s="9"/>
      <c r="L11006" s="9"/>
      <c r="M11006" s="9"/>
      <c r="O11006" s="9"/>
      <c r="P11006" s="9"/>
      <c r="Q11006" s="9"/>
      <c r="R11006" s="36"/>
      <c r="V11006" s="36"/>
    </row>
    <row r="11007" spans="1:22" x14ac:dyDescent="0.25">
      <c r="A11007" s="86"/>
      <c r="B11007" s="9"/>
      <c r="C11007" s="9"/>
      <c r="D11007" s="9"/>
      <c r="E11007" s="9"/>
      <c r="F11007" s="9"/>
      <c r="I11007" s="9"/>
      <c r="K11007" s="9"/>
      <c r="L11007" s="9"/>
      <c r="M11007" s="9"/>
      <c r="O11007" s="9"/>
      <c r="P11007" s="9"/>
      <c r="Q11007" s="9"/>
      <c r="R11007" s="36"/>
      <c r="V11007" s="36"/>
    </row>
    <row r="11008" spans="1:22" x14ac:dyDescent="0.25">
      <c r="A11008" s="86"/>
      <c r="B11008" s="9"/>
      <c r="C11008" s="9"/>
      <c r="D11008" s="9"/>
      <c r="E11008" s="9"/>
      <c r="F11008" s="9"/>
      <c r="I11008" s="9"/>
      <c r="K11008" s="9"/>
      <c r="L11008" s="9"/>
      <c r="M11008" s="9"/>
      <c r="O11008" s="9"/>
      <c r="P11008" s="9"/>
      <c r="Q11008" s="9"/>
      <c r="R11008" s="36"/>
      <c r="V11008" s="36"/>
    </row>
    <row r="11009" spans="1:22" x14ac:dyDescent="0.25">
      <c r="A11009" s="86"/>
      <c r="B11009" s="9"/>
      <c r="C11009" s="9"/>
      <c r="D11009" s="9"/>
      <c r="E11009" s="9"/>
      <c r="F11009" s="9"/>
      <c r="I11009" s="9"/>
      <c r="K11009" s="9"/>
      <c r="L11009" s="9"/>
      <c r="M11009" s="9"/>
      <c r="O11009" s="9"/>
      <c r="P11009" s="9"/>
      <c r="Q11009" s="9"/>
      <c r="R11009" s="36"/>
      <c r="V11009" s="36"/>
    </row>
    <row r="11010" spans="1:22" x14ac:dyDescent="0.25">
      <c r="A11010" s="86"/>
      <c r="B11010" s="9"/>
      <c r="C11010" s="9"/>
      <c r="D11010" s="9"/>
      <c r="E11010" s="9"/>
      <c r="F11010" s="9"/>
      <c r="I11010" s="9"/>
      <c r="K11010" s="9"/>
      <c r="L11010" s="9"/>
      <c r="M11010" s="9"/>
      <c r="O11010" s="9"/>
      <c r="P11010" s="9"/>
      <c r="Q11010" s="9"/>
      <c r="R11010" s="36"/>
      <c r="V11010" s="36"/>
    </row>
    <row r="11011" spans="1:22" x14ac:dyDescent="0.25">
      <c r="A11011" s="86"/>
      <c r="B11011" s="9"/>
      <c r="C11011" s="9"/>
      <c r="D11011" s="9"/>
      <c r="E11011" s="9"/>
      <c r="F11011" s="9"/>
      <c r="I11011" s="9"/>
      <c r="K11011" s="9"/>
      <c r="L11011" s="9"/>
      <c r="M11011" s="9"/>
      <c r="O11011" s="9"/>
      <c r="P11011" s="9"/>
      <c r="Q11011" s="9"/>
      <c r="R11011" s="36"/>
      <c r="V11011" s="36"/>
    </row>
    <row r="11012" spans="1:22" x14ac:dyDescent="0.25">
      <c r="A11012" s="86"/>
      <c r="B11012" s="9"/>
      <c r="C11012" s="9"/>
      <c r="D11012" s="9"/>
      <c r="E11012" s="9"/>
      <c r="F11012" s="9"/>
      <c r="I11012" s="9"/>
      <c r="K11012" s="9"/>
      <c r="L11012" s="9"/>
      <c r="M11012" s="9"/>
      <c r="O11012" s="9"/>
      <c r="P11012" s="9"/>
      <c r="Q11012" s="9"/>
      <c r="R11012" s="36"/>
      <c r="V11012" s="36"/>
    </row>
    <row r="11013" spans="1:22" x14ac:dyDescent="0.25">
      <c r="A11013" s="86"/>
      <c r="B11013" s="9"/>
      <c r="C11013" s="9"/>
      <c r="D11013" s="9"/>
      <c r="E11013" s="9"/>
      <c r="F11013" s="9"/>
      <c r="I11013" s="9"/>
      <c r="K11013" s="9"/>
      <c r="L11013" s="9"/>
      <c r="M11013" s="9"/>
      <c r="O11013" s="9"/>
      <c r="P11013" s="9"/>
      <c r="Q11013" s="9"/>
      <c r="R11013" s="36"/>
      <c r="V11013" s="36"/>
    </row>
    <row r="11014" spans="1:22" x14ac:dyDescent="0.25">
      <c r="A11014" s="86"/>
      <c r="B11014" s="9"/>
      <c r="C11014" s="9"/>
      <c r="D11014" s="9"/>
      <c r="E11014" s="9"/>
      <c r="F11014" s="9"/>
      <c r="I11014" s="9"/>
      <c r="K11014" s="9"/>
      <c r="L11014" s="9"/>
      <c r="M11014" s="9"/>
      <c r="O11014" s="9"/>
      <c r="P11014" s="9"/>
      <c r="Q11014" s="9"/>
      <c r="R11014" s="36"/>
      <c r="V11014" s="36"/>
    </row>
    <row r="11015" spans="1:22" x14ac:dyDescent="0.25">
      <c r="A11015" s="86"/>
      <c r="B11015" s="9"/>
      <c r="C11015" s="9"/>
      <c r="D11015" s="9"/>
      <c r="E11015" s="9"/>
      <c r="F11015" s="9"/>
      <c r="I11015" s="9"/>
      <c r="K11015" s="9"/>
      <c r="L11015" s="9"/>
      <c r="M11015" s="9"/>
      <c r="O11015" s="9"/>
      <c r="P11015" s="9"/>
      <c r="Q11015" s="9"/>
      <c r="R11015" s="36"/>
      <c r="V11015" s="36"/>
    </row>
    <row r="11016" spans="1:22" x14ac:dyDescent="0.25">
      <c r="A11016" s="86"/>
      <c r="B11016" s="9"/>
      <c r="C11016" s="9"/>
      <c r="D11016" s="9"/>
      <c r="E11016" s="9"/>
      <c r="F11016" s="9"/>
      <c r="I11016" s="9"/>
      <c r="K11016" s="9"/>
      <c r="L11016" s="9"/>
      <c r="M11016" s="9"/>
      <c r="O11016" s="9"/>
      <c r="P11016" s="9"/>
      <c r="Q11016" s="9"/>
      <c r="R11016" s="36"/>
      <c r="V11016" s="36"/>
    </row>
    <row r="11017" spans="1:22" x14ac:dyDescent="0.25">
      <c r="A11017" s="86"/>
      <c r="B11017" s="9"/>
      <c r="C11017" s="9"/>
      <c r="D11017" s="9"/>
      <c r="E11017" s="9"/>
      <c r="F11017" s="9"/>
      <c r="I11017" s="9"/>
      <c r="K11017" s="9"/>
      <c r="L11017" s="9"/>
      <c r="M11017" s="9"/>
      <c r="O11017" s="9"/>
      <c r="P11017" s="9"/>
      <c r="Q11017" s="9"/>
      <c r="R11017" s="36"/>
      <c r="V11017" s="36"/>
    </row>
    <row r="11018" spans="1:22" x14ac:dyDescent="0.25">
      <c r="A11018" s="86"/>
      <c r="B11018" s="9"/>
      <c r="C11018" s="9"/>
      <c r="D11018" s="9"/>
      <c r="E11018" s="9"/>
      <c r="F11018" s="9"/>
      <c r="I11018" s="9"/>
      <c r="K11018" s="9"/>
      <c r="L11018" s="9"/>
      <c r="M11018" s="9"/>
      <c r="O11018" s="9"/>
      <c r="P11018" s="9"/>
      <c r="Q11018" s="9"/>
      <c r="R11018" s="36"/>
      <c r="V11018" s="36"/>
    </row>
    <row r="11019" spans="1:22" x14ac:dyDescent="0.25">
      <c r="A11019" s="86"/>
      <c r="B11019" s="9"/>
      <c r="C11019" s="9"/>
      <c r="D11019" s="9"/>
      <c r="E11019" s="9"/>
      <c r="F11019" s="9"/>
      <c r="I11019" s="9"/>
      <c r="K11019" s="9"/>
      <c r="L11019" s="9"/>
      <c r="M11019" s="9"/>
      <c r="O11019" s="9"/>
      <c r="P11019" s="9"/>
      <c r="Q11019" s="9"/>
      <c r="R11019" s="36"/>
      <c r="V11019" s="36"/>
    </row>
    <row r="11020" spans="1:22" x14ac:dyDescent="0.25">
      <c r="A11020" s="86"/>
      <c r="B11020" s="9"/>
      <c r="C11020" s="9"/>
      <c r="D11020" s="9"/>
      <c r="E11020" s="9"/>
      <c r="F11020" s="9"/>
      <c r="I11020" s="9"/>
      <c r="K11020" s="9"/>
      <c r="L11020" s="9"/>
      <c r="M11020" s="9"/>
      <c r="O11020" s="9"/>
      <c r="P11020" s="9"/>
      <c r="Q11020" s="9"/>
      <c r="R11020" s="36"/>
      <c r="V11020" s="36"/>
    </row>
    <row r="11021" spans="1:22" x14ac:dyDescent="0.25">
      <c r="A11021" s="86"/>
      <c r="B11021" s="9"/>
      <c r="C11021" s="9"/>
      <c r="D11021" s="9"/>
      <c r="E11021" s="9"/>
      <c r="F11021" s="9"/>
      <c r="I11021" s="9"/>
      <c r="K11021" s="9"/>
      <c r="L11021" s="9"/>
      <c r="M11021" s="9"/>
      <c r="O11021" s="9"/>
      <c r="P11021" s="9"/>
      <c r="Q11021" s="9"/>
      <c r="R11021" s="36"/>
      <c r="V11021" s="36"/>
    </row>
    <row r="11022" spans="1:22" x14ac:dyDescent="0.25">
      <c r="A11022" s="86"/>
      <c r="B11022" s="9"/>
      <c r="C11022" s="9"/>
      <c r="D11022" s="9"/>
      <c r="E11022" s="9"/>
      <c r="F11022" s="9"/>
      <c r="I11022" s="9"/>
      <c r="K11022" s="9"/>
      <c r="L11022" s="9"/>
      <c r="M11022" s="9"/>
      <c r="O11022" s="9"/>
      <c r="P11022" s="9"/>
      <c r="Q11022" s="9"/>
      <c r="R11022" s="36"/>
      <c r="V11022" s="36"/>
    </row>
    <row r="11023" spans="1:22" x14ac:dyDescent="0.25">
      <c r="A11023" s="86"/>
      <c r="B11023" s="9"/>
      <c r="C11023" s="9"/>
      <c r="D11023" s="9"/>
      <c r="E11023" s="9"/>
      <c r="F11023" s="9"/>
      <c r="I11023" s="9"/>
      <c r="K11023" s="9"/>
      <c r="L11023" s="9"/>
      <c r="M11023" s="9"/>
      <c r="O11023" s="9"/>
      <c r="P11023" s="9"/>
      <c r="Q11023" s="9"/>
      <c r="R11023" s="36"/>
      <c r="V11023" s="36"/>
    </row>
    <row r="11024" spans="1:22" x14ac:dyDescent="0.25">
      <c r="A11024" s="86"/>
      <c r="B11024" s="9"/>
      <c r="C11024" s="9"/>
      <c r="D11024" s="9"/>
      <c r="E11024" s="9"/>
      <c r="F11024" s="9"/>
      <c r="I11024" s="9"/>
      <c r="K11024" s="9"/>
      <c r="L11024" s="9"/>
      <c r="M11024" s="9"/>
      <c r="O11024" s="9"/>
      <c r="P11024" s="9"/>
      <c r="Q11024" s="9"/>
      <c r="R11024" s="36"/>
      <c r="V11024" s="36"/>
    </row>
    <row r="11025" spans="1:22" x14ac:dyDescent="0.25">
      <c r="A11025" s="86"/>
      <c r="B11025" s="9"/>
      <c r="C11025" s="9"/>
      <c r="D11025" s="9"/>
      <c r="E11025" s="9"/>
      <c r="F11025" s="9"/>
      <c r="I11025" s="9"/>
      <c r="K11025" s="9"/>
      <c r="L11025" s="9"/>
      <c r="M11025" s="9"/>
      <c r="O11025" s="9"/>
      <c r="P11025" s="9"/>
      <c r="Q11025" s="9"/>
      <c r="R11025" s="36"/>
      <c r="V11025" s="36"/>
    </row>
    <row r="11026" spans="1:22" x14ac:dyDescent="0.25">
      <c r="A11026" s="86"/>
      <c r="B11026" s="9"/>
      <c r="C11026" s="9"/>
      <c r="D11026" s="9"/>
      <c r="E11026" s="9"/>
      <c r="F11026" s="9"/>
      <c r="I11026" s="9"/>
      <c r="K11026" s="9"/>
      <c r="L11026" s="9"/>
      <c r="M11026" s="9"/>
      <c r="O11026" s="9"/>
      <c r="P11026" s="9"/>
      <c r="Q11026" s="9"/>
      <c r="R11026" s="36"/>
      <c r="V11026" s="36"/>
    </row>
    <row r="11027" spans="1:22" x14ac:dyDescent="0.25">
      <c r="A11027" s="86"/>
      <c r="B11027" s="9"/>
      <c r="C11027" s="9"/>
      <c r="D11027" s="9"/>
      <c r="E11027" s="9"/>
      <c r="F11027" s="9"/>
      <c r="I11027" s="9"/>
      <c r="K11027" s="9"/>
      <c r="L11027" s="9"/>
      <c r="M11027" s="9"/>
      <c r="O11027" s="9"/>
      <c r="P11027" s="9"/>
      <c r="Q11027" s="9"/>
      <c r="R11027" s="36"/>
      <c r="V11027" s="36"/>
    </row>
    <row r="11028" spans="1:22" x14ac:dyDescent="0.25">
      <c r="A11028" s="86"/>
      <c r="B11028" s="9"/>
      <c r="C11028" s="9"/>
      <c r="D11028" s="9"/>
      <c r="E11028" s="9"/>
      <c r="F11028" s="9"/>
      <c r="I11028" s="9"/>
      <c r="K11028" s="9"/>
      <c r="L11028" s="9"/>
      <c r="M11028" s="9"/>
      <c r="O11028" s="9"/>
      <c r="P11028" s="9"/>
      <c r="Q11028" s="9"/>
      <c r="R11028" s="36"/>
      <c r="V11028" s="36"/>
    </row>
    <row r="11029" spans="1:22" x14ac:dyDescent="0.25">
      <c r="A11029" s="86"/>
      <c r="B11029" s="9"/>
      <c r="C11029" s="9"/>
      <c r="D11029" s="9"/>
      <c r="E11029" s="9"/>
      <c r="F11029" s="9"/>
      <c r="I11029" s="9"/>
      <c r="K11029" s="9"/>
      <c r="L11029" s="9"/>
      <c r="M11029" s="9"/>
      <c r="O11029" s="9"/>
      <c r="P11029" s="9"/>
      <c r="Q11029" s="9"/>
      <c r="R11029" s="36"/>
      <c r="V11029" s="36"/>
    </row>
    <row r="11030" spans="1:22" x14ac:dyDescent="0.25">
      <c r="A11030" s="86"/>
      <c r="B11030" s="9"/>
      <c r="C11030" s="9"/>
      <c r="D11030" s="9"/>
      <c r="E11030" s="9"/>
      <c r="F11030" s="9"/>
      <c r="I11030" s="9"/>
      <c r="K11030" s="9"/>
      <c r="L11030" s="9"/>
      <c r="M11030" s="9"/>
      <c r="O11030" s="9"/>
      <c r="P11030" s="9"/>
      <c r="Q11030" s="9"/>
      <c r="R11030" s="36"/>
      <c r="V11030" s="36"/>
    </row>
    <row r="11031" spans="1:22" x14ac:dyDescent="0.25">
      <c r="A11031" s="86"/>
      <c r="B11031" s="9"/>
      <c r="C11031" s="9"/>
      <c r="D11031" s="9"/>
      <c r="E11031" s="9"/>
      <c r="F11031" s="9"/>
      <c r="I11031" s="9"/>
      <c r="K11031" s="9"/>
      <c r="L11031" s="9"/>
      <c r="M11031" s="9"/>
      <c r="O11031" s="9"/>
      <c r="P11031" s="9"/>
      <c r="Q11031" s="9"/>
      <c r="R11031" s="36"/>
      <c r="V11031" s="36"/>
    </row>
    <row r="11032" spans="1:22" x14ac:dyDescent="0.25">
      <c r="A11032" s="86"/>
      <c r="B11032" s="9"/>
      <c r="C11032" s="9"/>
      <c r="D11032" s="9"/>
      <c r="E11032" s="9"/>
      <c r="F11032" s="9"/>
      <c r="I11032" s="9"/>
      <c r="K11032" s="9"/>
      <c r="L11032" s="9"/>
      <c r="M11032" s="9"/>
      <c r="O11032" s="9"/>
      <c r="P11032" s="9"/>
      <c r="Q11032" s="9"/>
      <c r="R11032" s="36"/>
      <c r="V11032" s="36"/>
    </row>
    <row r="11033" spans="1:22" x14ac:dyDescent="0.25">
      <c r="A11033" s="86"/>
      <c r="B11033" s="9"/>
      <c r="C11033" s="9"/>
      <c r="D11033" s="9"/>
      <c r="E11033" s="9"/>
      <c r="F11033" s="9"/>
      <c r="I11033" s="9"/>
      <c r="K11033" s="9"/>
      <c r="L11033" s="9"/>
      <c r="M11033" s="9"/>
      <c r="O11033" s="9"/>
      <c r="P11033" s="9"/>
      <c r="Q11033" s="9"/>
      <c r="R11033" s="36"/>
      <c r="V11033" s="36"/>
    </row>
    <row r="11034" spans="1:22" x14ac:dyDescent="0.25">
      <c r="A11034" s="86"/>
      <c r="B11034" s="9"/>
      <c r="C11034" s="9"/>
      <c r="D11034" s="9"/>
      <c r="E11034" s="9"/>
      <c r="F11034" s="9"/>
      <c r="I11034" s="9"/>
      <c r="K11034" s="9"/>
      <c r="L11034" s="9"/>
      <c r="M11034" s="9"/>
      <c r="O11034" s="9"/>
      <c r="P11034" s="9"/>
      <c r="Q11034" s="9"/>
      <c r="R11034" s="36"/>
      <c r="V11034" s="36"/>
    </row>
    <row r="11035" spans="1:22" x14ac:dyDescent="0.25">
      <c r="A11035" s="86"/>
      <c r="B11035" s="9"/>
      <c r="C11035" s="9"/>
      <c r="D11035" s="9"/>
      <c r="E11035" s="9"/>
      <c r="F11035" s="9"/>
      <c r="I11035" s="9"/>
      <c r="K11035" s="9"/>
      <c r="L11035" s="9"/>
      <c r="M11035" s="9"/>
      <c r="O11035" s="9"/>
      <c r="P11035" s="9"/>
      <c r="Q11035" s="9"/>
      <c r="R11035" s="36"/>
      <c r="V11035" s="36"/>
    </row>
    <row r="11036" spans="1:22" x14ac:dyDescent="0.25">
      <c r="A11036" s="86"/>
      <c r="B11036" s="9"/>
      <c r="C11036" s="9"/>
      <c r="D11036" s="9"/>
      <c r="E11036" s="9"/>
      <c r="F11036" s="9"/>
      <c r="I11036" s="9"/>
      <c r="K11036" s="9"/>
      <c r="L11036" s="9"/>
      <c r="M11036" s="9"/>
      <c r="O11036" s="9"/>
      <c r="P11036" s="9"/>
      <c r="Q11036" s="9"/>
      <c r="R11036" s="36"/>
      <c r="V11036" s="36"/>
    </row>
    <row r="11037" spans="1:22" x14ac:dyDescent="0.25">
      <c r="A11037" s="86"/>
      <c r="B11037" s="9"/>
      <c r="C11037" s="9"/>
      <c r="D11037" s="9"/>
      <c r="E11037" s="9"/>
      <c r="F11037" s="9"/>
      <c r="I11037" s="9"/>
      <c r="K11037" s="9"/>
      <c r="L11037" s="9"/>
      <c r="M11037" s="9"/>
      <c r="O11037" s="9"/>
      <c r="P11037" s="9"/>
      <c r="Q11037" s="9"/>
      <c r="R11037" s="36"/>
      <c r="V11037" s="36"/>
    </row>
    <row r="11038" spans="1:22" x14ac:dyDescent="0.25">
      <c r="A11038" s="86"/>
      <c r="B11038" s="9"/>
      <c r="C11038" s="9"/>
      <c r="D11038" s="9"/>
      <c r="E11038" s="9"/>
      <c r="F11038" s="9"/>
      <c r="I11038" s="9"/>
      <c r="K11038" s="9"/>
      <c r="L11038" s="9"/>
      <c r="M11038" s="9"/>
      <c r="O11038" s="9"/>
      <c r="P11038" s="9"/>
      <c r="Q11038" s="9"/>
      <c r="R11038" s="36"/>
      <c r="V11038" s="36"/>
    </row>
    <row r="11039" spans="1:22" x14ac:dyDescent="0.25">
      <c r="A11039" s="86"/>
      <c r="B11039" s="9"/>
      <c r="C11039" s="9"/>
      <c r="D11039" s="9"/>
      <c r="E11039" s="9"/>
      <c r="F11039" s="9"/>
      <c r="I11039" s="9"/>
      <c r="K11039" s="9"/>
      <c r="L11039" s="9"/>
      <c r="M11039" s="9"/>
      <c r="O11039" s="9"/>
      <c r="P11039" s="9"/>
      <c r="Q11039" s="9"/>
      <c r="R11039" s="36"/>
      <c r="V11039" s="36"/>
    </row>
    <row r="11040" spans="1:22" x14ac:dyDescent="0.25">
      <c r="A11040" s="86"/>
      <c r="B11040" s="9"/>
      <c r="C11040" s="9"/>
      <c r="D11040" s="9"/>
      <c r="E11040" s="9"/>
      <c r="F11040" s="9"/>
      <c r="I11040" s="9"/>
      <c r="K11040" s="9"/>
      <c r="L11040" s="9"/>
      <c r="M11040" s="9"/>
      <c r="O11040" s="9"/>
      <c r="P11040" s="9"/>
      <c r="Q11040" s="9"/>
      <c r="R11040" s="36"/>
      <c r="V11040" s="36"/>
    </row>
    <row r="11041" spans="1:22" x14ac:dyDescent="0.25">
      <c r="A11041" s="86"/>
      <c r="B11041" s="9"/>
      <c r="C11041" s="9"/>
      <c r="D11041" s="9"/>
      <c r="E11041" s="9"/>
      <c r="F11041" s="9"/>
      <c r="I11041" s="9"/>
      <c r="K11041" s="9"/>
      <c r="L11041" s="9"/>
      <c r="M11041" s="9"/>
      <c r="O11041" s="9"/>
      <c r="P11041" s="9"/>
      <c r="Q11041" s="9"/>
      <c r="R11041" s="36"/>
      <c r="V11041" s="36"/>
    </row>
    <row r="11042" spans="1:22" x14ac:dyDescent="0.25">
      <c r="A11042" s="86"/>
      <c r="B11042" s="9"/>
      <c r="C11042" s="9"/>
      <c r="D11042" s="9"/>
      <c r="E11042" s="9"/>
      <c r="F11042" s="9"/>
      <c r="I11042" s="9"/>
      <c r="K11042" s="9"/>
      <c r="L11042" s="9"/>
      <c r="M11042" s="9"/>
      <c r="O11042" s="9"/>
      <c r="P11042" s="9"/>
      <c r="Q11042" s="9"/>
      <c r="R11042" s="36"/>
      <c r="V11042" s="36"/>
    </row>
    <row r="11043" spans="1:22" x14ac:dyDescent="0.25">
      <c r="A11043" s="86"/>
      <c r="B11043" s="9"/>
      <c r="C11043" s="9"/>
      <c r="D11043" s="9"/>
      <c r="E11043" s="9"/>
      <c r="F11043" s="9"/>
      <c r="I11043" s="9"/>
      <c r="K11043" s="9"/>
      <c r="L11043" s="9"/>
      <c r="M11043" s="9"/>
      <c r="O11043" s="9"/>
      <c r="P11043" s="9"/>
      <c r="Q11043" s="9"/>
      <c r="R11043" s="36"/>
      <c r="V11043" s="36"/>
    </row>
    <row r="11044" spans="1:22" x14ac:dyDescent="0.25">
      <c r="A11044" s="86"/>
      <c r="B11044" s="9"/>
      <c r="C11044" s="9"/>
      <c r="D11044" s="9"/>
      <c r="E11044" s="9"/>
      <c r="F11044" s="9"/>
      <c r="I11044" s="9"/>
      <c r="K11044" s="9"/>
      <c r="L11044" s="9"/>
      <c r="M11044" s="9"/>
      <c r="O11044" s="9"/>
      <c r="P11044" s="9"/>
      <c r="Q11044" s="9"/>
      <c r="R11044" s="36"/>
      <c r="V11044" s="36"/>
    </row>
    <row r="11045" spans="1:22" x14ac:dyDescent="0.25">
      <c r="A11045" s="86"/>
      <c r="B11045" s="9"/>
      <c r="C11045" s="9"/>
      <c r="D11045" s="9"/>
      <c r="E11045" s="9"/>
      <c r="F11045" s="9"/>
      <c r="I11045" s="9"/>
      <c r="K11045" s="9"/>
      <c r="L11045" s="9"/>
      <c r="M11045" s="9"/>
      <c r="O11045" s="9"/>
      <c r="P11045" s="9"/>
      <c r="Q11045" s="9"/>
      <c r="R11045" s="36"/>
      <c r="V11045" s="36"/>
    </row>
    <row r="11046" spans="1:22" x14ac:dyDescent="0.25">
      <c r="A11046" s="86"/>
      <c r="B11046" s="9"/>
      <c r="C11046" s="9"/>
      <c r="D11046" s="9"/>
      <c r="E11046" s="9"/>
      <c r="F11046" s="9"/>
      <c r="I11046" s="9"/>
      <c r="K11046" s="9"/>
      <c r="L11046" s="9"/>
      <c r="M11046" s="9"/>
      <c r="O11046" s="9"/>
      <c r="P11046" s="9"/>
      <c r="Q11046" s="9"/>
      <c r="R11046" s="36"/>
      <c r="V11046" s="36"/>
    </row>
    <row r="11047" spans="1:22" x14ac:dyDescent="0.25">
      <c r="A11047" s="86"/>
      <c r="B11047" s="9"/>
      <c r="C11047" s="9"/>
      <c r="D11047" s="9"/>
      <c r="E11047" s="9"/>
      <c r="F11047" s="9"/>
      <c r="I11047" s="9"/>
      <c r="K11047" s="9"/>
      <c r="L11047" s="9"/>
      <c r="M11047" s="9"/>
      <c r="O11047" s="9"/>
      <c r="P11047" s="9"/>
      <c r="Q11047" s="9"/>
      <c r="R11047" s="36"/>
      <c r="V11047" s="36"/>
    </row>
    <row r="11048" spans="1:22" x14ac:dyDescent="0.25">
      <c r="A11048" s="86"/>
      <c r="B11048" s="9"/>
      <c r="C11048" s="9"/>
      <c r="D11048" s="9"/>
      <c r="E11048" s="9"/>
      <c r="F11048" s="9"/>
      <c r="I11048" s="9"/>
      <c r="K11048" s="9"/>
      <c r="L11048" s="9"/>
      <c r="M11048" s="9"/>
      <c r="O11048" s="9"/>
      <c r="P11048" s="9"/>
      <c r="Q11048" s="9"/>
      <c r="R11048" s="36"/>
      <c r="V11048" s="36"/>
    </row>
    <row r="11049" spans="1:22" x14ac:dyDescent="0.25">
      <c r="A11049" s="86"/>
      <c r="B11049" s="9"/>
      <c r="C11049" s="9"/>
      <c r="D11049" s="9"/>
      <c r="E11049" s="9"/>
      <c r="F11049" s="9"/>
      <c r="I11049" s="9"/>
      <c r="K11049" s="9"/>
      <c r="L11049" s="9"/>
      <c r="M11049" s="9"/>
      <c r="O11049" s="9"/>
      <c r="P11049" s="9"/>
      <c r="Q11049" s="9"/>
      <c r="R11049" s="36"/>
      <c r="V11049" s="36"/>
    </row>
    <row r="11050" spans="1:22" x14ac:dyDescent="0.25">
      <c r="A11050" s="86"/>
      <c r="B11050" s="9"/>
      <c r="C11050" s="9"/>
      <c r="D11050" s="9"/>
      <c r="E11050" s="9"/>
      <c r="F11050" s="9"/>
      <c r="I11050" s="9"/>
      <c r="K11050" s="9"/>
      <c r="L11050" s="9"/>
      <c r="M11050" s="9"/>
      <c r="O11050" s="9"/>
      <c r="P11050" s="9"/>
      <c r="Q11050" s="9"/>
      <c r="R11050" s="36"/>
      <c r="V11050" s="36"/>
    </row>
    <row r="11051" spans="1:22" x14ac:dyDescent="0.25">
      <c r="A11051" s="86"/>
      <c r="B11051" s="9"/>
      <c r="C11051" s="9"/>
      <c r="D11051" s="9"/>
      <c r="E11051" s="9"/>
      <c r="F11051" s="9"/>
      <c r="I11051" s="9"/>
      <c r="K11051" s="9"/>
      <c r="L11051" s="9"/>
      <c r="M11051" s="9"/>
      <c r="O11051" s="9"/>
      <c r="P11051" s="9"/>
      <c r="Q11051" s="9"/>
      <c r="R11051" s="36"/>
      <c r="V11051" s="36"/>
    </row>
    <row r="11052" spans="1:22" x14ac:dyDescent="0.25">
      <c r="A11052" s="86"/>
      <c r="B11052" s="9"/>
      <c r="C11052" s="9"/>
      <c r="D11052" s="9"/>
      <c r="E11052" s="9"/>
      <c r="F11052" s="9"/>
      <c r="I11052" s="9"/>
      <c r="K11052" s="9"/>
      <c r="L11052" s="9"/>
      <c r="M11052" s="9"/>
      <c r="O11052" s="9"/>
      <c r="P11052" s="9"/>
      <c r="Q11052" s="9"/>
      <c r="R11052" s="36"/>
      <c r="V11052" s="36"/>
    </row>
    <row r="11053" spans="1:22" x14ac:dyDescent="0.25">
      <c r="A11053" s="86"/>
      <c r="B11053" s="9"/>
      <c r="C11053" s="9"/>
      <c r="D11053" s="9"/>
      <c r="E11053" s="9"/>
      <c r="F11053" s="9"/>
      <c r="I11053" s="9"/>
      <c r="K11053" s="9"/>
      <c r="L11053" s="9"/>
      <c r="M11053" s="9"/>
      <c r="O11053" s="9"/>
      <c r="P11053" s="9"/>
      <c r="Q11053" s="9"/>
      <c r="R11053" s="36"/>
      <c r="V11053" s="36"/>
    </row>
    <row r="11054" spans="1:22" x14ac:dyDescent="0.25">
      <c r="A11054" s="86"/>
      <c r="B11054" s="9"/>
      <c r="C11054" s="9"/>
      <c r="D11054" s="9"/>
      <c r="E11054" s="9"/>
      <c r="F11054" s="9"/>
      <c r="I11054" s="9"/>
      <c r="K11054" s="9"/>
      <c r="L11054" s="9"/>
      <c r="M11054" s="9"/>
      <c r="O11054" s="9"/>
      <c r="P11054" s="9"/>
      <c r="Q11054" s="9"/>
      <c r="R11054" s="36"/>
      <c r="V11054" s="36"/>
    </row>
    <row r="11055" spans="1:22" x14ac:dyDescent="0.25">
      <c r="A11055" s="86"/>
      <c r="B11055" s="9"/>
      <c r="C11055" s="9"/>
      <c r="D11055" s="9"/>
      <c r="E11055" s="9"/>
      <c r="F11055" s="9"/>
      <c r="I11055" s="9"/>
      <c r="K11055" s="9"/>
      <c r="L11055" s="9"/>
      <c r="M11055" s="9"/>
      <c r="O11055" s="9"/>
      <c r="P11055" s="9"/>
      <c r="Q11055" s="9"/>
      <c r="R11055" s="36"/>
      <c r="V11055" s="36"/>
    </row>
    <row r="11056" spans="1:22" x14ac:dyDescent="0.25">
      <c r="A11056" s="86"/>
      <c r="B11056" s="9"/>
      <c r="C11056" s="9"/>
      <c r="D11056" s="9"/>
      <c r="E11056" s="9"/>
      <c r="F11056" s="9"/>
      <c r="I11056" s="9"/>
      <c r="K11056" s="9"/>
      <c r="L11056" s="9"/>
      <c r="M11056" s="9"/>
      <c r="O11056" s="9"/>
      <c r="P11056" s="9"/>
      <c r="Q11056" s="9"/>
      <c r="R11056" s="36"/>
      <c r="V11056" s="36"/>
    </row>
    <row r="11057" spans="1:22" x14ac:dyDescent="0.25">
      <c r="A11057" s="86"/>
      <c r="B11057" s="9"/>
      <c r="C11057" s="9"/>
      <c r="D11057" s="9"/>
      <c r="E11057" s="9"/>
      <c r="F11057" s="9"/>
      <c r="I11057" s="9"/>
      <c r="K11057" s="9"/>
      <c r="L11057" s="9"/>
      <c r="M11057" s="9"/>
      <c r="O11057" s="9"/>
      <c r="P11057" s="9"/>
      <c r="Q11057" s="9"/>
      <c r="R11057" s="36"/>
      <c r="V11057" s="36"/>
    </row>
    <row r="11058" spans="1:22" x14ac:dyDescent="0.25">
      <c r="A11058" s="86"/>
      <c r="B11058" s="9"/>
      <c r="C11058" s="9"/>
      <c r="D11058" s="9"/>
      <c r="E11058" s="9"/>
      <c r="F11058" s="9"/>
      <c r="I11058" s="9"/>
      <c r="K11058" s="9"/>
      <c r="L11058" s="9"/>
      <c r="M11058" s="9"/>
      <c r="O11058" s="9"/>
      <c r="P11058" s="9"/>
      <c r="Q11058" s="9"/>
      <c r="R11058" s="36"/>
      <c r="V11058" s="36"/>
    </row>
    <row r="11059" spans="1:22" x14ac:dyDescent="0.25">
      <c r="A11059" s="86"/>
      <c r="B11059" s="9"/>
      <c r="C11059" s="9"/>
      <c r="D11059" s="9"/>
      <c r="E11059" s="9"/>
      <c r="F11059" s="9"/>
      <c r="I11059" s="9"/>
      <c r="K11059" s="9"/>
      <c r="L11059" s="9"/>
      <c r="M11059" s="9"/>
      <c r="O11059" s="9"/>
      <c r="P11059" s="9"/>
      <c r="Q11059" s="9"/>
      <c r="R11059" s="36"/>
      <c r="V11059" s="36"/>
    </row>
    <row r="11060" spans="1:22" x14ac:dyDescent="0.25">
      <c r="A11060" s="86"/>
      <c r="B11060" s="9"/>
      <c r="C11060" s="9"/>
      <c r="D11060" s="9"/>
      <c r="E11060" s="9"/>
      <c r="F11060" s="9"/>
      <c r="I11060" s="9"/>
      <c r="K11060" s="9"/>
      <c r="L11060" s="9"/>
      <c r="M11060" s="9"/>
      <c r="O11060" s="9"/>
      <c r="P11060" s="9"/>
      <c r="Q11060" s="9"/>
      <c r="R11060" s="36"/>
      <c r="V11060" s="36"/>
    </row>
    <row r="11061" spans="1:22" x14ac:dyDescent="0.25">
      <c r="A11061" s="86"/>
      <c r="B11061" s="9"/>
      <c r="C11061" s="9"/>
      <c r="D11061" s="9"/>
      <c r="E11061" s="9"/>
      <c r="F11061" s="9"/>
      <c r="I11061" s="9"/>
      <c r="K11061" s="9"/>
      <c r="L11061" s="9"/>
      <c r="M11061" s="9"/>
      <c r="O11061" s="9"/>
      <c r="P11061" s="9"/>
      <c r="Q11061" s="9"/>
      <c r="R11061" s="36"/>
      <c r="V11061" s="36"/>
    </row>
    <row r="11062" spans="1:22" x14ac:dyDescent="0.25">
      <c r="A11062" s="86"/>
      <c r="B11062" s="9"/>
      <c r="C11062" s="9"/>
      <c r="D11062" s="9"/>
      <c r="E11062" s="9"/>
      <c r="F11062" s="9"/>
      <c r="I11062" s="9"/>
      <c r="K11062" s="9"/>
      <c r="L11062" s="9"/>
      <c r="M11062" s="9"/>
      <c r="O11062" s="9"/>
      <c r="P11062" s="9"/>
      <c r="Q11062" s="9"/>
      <c r="R11062" s="36"/>
      <c r="V11062" s="36"/>
    </row>
    <row r="11063" spans="1:22" x14ac:dyDescent="0.25">
      <c r="A11063" s="86"/>
      <c r="B11063" s="9"/>
      <c r="C11063" s="9"/>
      <c r="D11063" s="9"/>
      <c r="E11063" s="9"/>
      <c r="F11063" s="9"/>
      <c r="I11063" s="9"/>
      <c r="K11063" s="9"/>
      <c r="L11063" s="9"/>
      <c r="M11063" s="9"/>
      <c r="O11063" s="9"/>
      <c r="P11063" s="9"/>
      <c r="Q11063" s="9"/>
      <c r="R11063" s="36"/>
      <c r="V11063" s="36"/>
    </row>
    <row r="11064" spans="1:22" x14ac:dyDescent="0.25">
      <c r="A11064" s="86"/>
      <c r="B11064" s="9"/>
      <c r="C11064" s="9"/>
      <c r="D11064" s="9"/>
      <c r="E11064" s="9"/>
      <c r="F11064" s="9"/>
      <c r="I11064" s="9"/>
      <c r="K11064" s="9"/>
      <c r="L11064" s="9"/>
      <c r="M11064" s="9"/>
      <c r="O11064" s="9"/>
      <c r="P11064" s="9"/>
      <c r="Q11064" s="9"/>
      <c r="R11064" s="36"/>
      <c r="V11064" s="36"/>
    </row>
    <row r="11065" spans="1:22" x14ac:dyDescent="0.25">
      <c r="A11065" s="86"/>
      <c r="B11065" s="9"/>
      <c r="C11065" s="9"/>
      <c r="D11065" s="9"/>
      <c r="E11065" s="9"/>
      <c r="F11065" s="9"/>
      <c r="I11065" s="9"/>
      <c r="K11065" s="9"/>
      <c r="L11065" s="9"/>
      <c r="M11065" s="9"/>
      <c r="O11065" s="9"/>
      <c r="P11065" s="9"/>
      <c r="Q11065" s="9"/>
      <c r="R11065" s="36"/>
      <c r="V11065" s="36"/>
    </row>
    <row r="11066" spans="1:22" x14ac:dyDescent="0.25">
      <c r="A11066" s="86"/>
      <c r="B11066" s="9"/>
      <c r="C11066" s="9"/>
      <c r="D11066" s="9"/>
      <c r="E11066" s="9"/>
      <c r="F11066" s="9"/>
      <c r="I11066" s="9"/>
      <c r="K11066" s="9"/>
      <c r="L11066" s="9"/>
      <c r="M11066" s="9"/>
      <c r="O11066" s="9"/>
      <c r="P11066" s="9"/>
      <c r="Q11066" s="9"/>
      <c r="R11066" s="36"/>
      <c r="V11066" s="36"/>
    </row>
    <row r="11067" spans="1:22" x14ac:dyDescent="0.25">
      <c r="A11067" s="86"/>
      <c r="B11067" s="9"/>
      <c r="C11067" s="9"/>
      <c r="D11067" s="9"/>
      <c r="E11067" s="9"/>
      <c r="F11067" s="9"/>
      <c r="I11067" s="9"/>
      <c r="K11067" s="9"/>
      <c r="L11067" s="9"/>
      <c r="M11067" s="9"/>
      <c r="O11067" s="9"/>
      <c r="P11067" s="9"/>
      <c r="Q11067" s="9"/>
      <c r="R11067" s="36"/>
      <c r="V11067" s="36"/>
    </row>
    <row r="11068" spans="1:22" x14ac:dyDescent="0.25">
      <c r="A11068" s="86"/>
      <c r="B11068" s="9"/>
      <c r="C11068" s="9"/>
      <c r="D11068" s="9"/>
      <c r="E11068" s="9"/>
      <c r="F11068" s="9"/>
      <c r="I11068" s="9"/>
      <c r="K11068" s="9"/>
      <c r="L11068" s="9"/>
      <c r="M11068" s="9"/>
      <c r="O11068" s="9"/>
      <c r="P11068" s="9"/>
      <c r="Q11068" s="9"/>
      <c r="R11068" s="36"/>
      <c r="V11068" s="36"/>
    </row>
    <row r="11069" spans="1:22" x14ac:dyDescent="0.25">
      <c r="A11069" s="86"/>
      <c r="B11069" s="9"/>
      <c r="C11069" s="9"/>
      <c r="D11069" s="9"/>
      <c r="E11069" s="9"/>
      <c r="F11069" s="9"/>
      <c r="I11069" s="9"/>
      <c r="K11069" s="9"/>
      <c r="L11069" s="9"/>
      <c r="M11069" s="9"/>
      <c r="O11069" s="9"/>
      <c r="P11069" s="9"/>
      <c r="Q11069" s="9"/>
      <c r="R11069" s="36"/>
      <c r="V11069" s="36"/>
    </row>
    <row r="11070" spans="1:22" x14ac:dyDescent="0.25">
      <c r="A11070" s="86"/>
      <c r="B11070" s="9"/>
      <c r="C11070" s="9"/>
      <c r="D11070" s="9"/>
      <c r="E11070" s="9"/>
      <c r="F11070" s="9"/>
      <c r="I11070" s="9"/>
      <c r="K11070" s="9"/>
      <c r="L11070" s="9"/>
      <c r="M11070" s="9"/>
      <c r="O11070" s="9"/>
      <c r="P11070" s="9"/>
      <c r="Q11070" s="9"/>
      <c r="R11070" s="36"/>
      <c r="V11070" s="36"/>
    </row>
    <row r="11071" spans="1:22" x14ac:dyDescent="0.25">
      <c r="A11071" s="86"/>
      <c r="B11071" s="9"/>
      <c r="C11071" s="9"/>
      <c r="D11071" s="9"/>
      <c r="E11071" s="9"/>
      <c r="F11071" s="9"/>
      <c r="I11071" s="9"/>
      <c r="K11071" s="9"/>
      <c r="L11071" s="9"/>
      <c r="M11071" s="9"/>
      <c r="O11071" s="9"/>
      <c r="P11071" s="9"/>
      <c r="Q11071" s="9"/>
      <c r="R11071" s="36"/>
      <c r="V11071" s="36"/>
    </row>
    <row r="11072" spans="1:22" x14ac:dyDescent="0.25">
      <c r="A11072" s="86"/>
      <c r="B11072" s="9"/>
      <c r="C11072" s="9"/>
      <c r="D11072" s="9"/>
      <c r="E11072" s="9"/>
      <c r="F11072" s="9"/>
      <c r="I11072" s="9"/>
      <c r="K11072" s="9"/>
      <c r="L11072" s="9"/>
      <c r="M11072" s="9"/>
      <c r="O11072" s="9"/>
      <c r="P11072" s="9"/>
      <c r="Q11072" s="9"/>
      <c r="R11072" s="36"/>
      <c r="V11072" s="36"/>
    </row>
    <row r="11073" spans="1:22" x14ac:dyDescent="0.25">
      <c r="A11073" s="86"/>
      <c r="B11073" s="9"/>
      <c r="C11073" s="9"/>
      <c r="D11073" s="9"/>
      <c r="E11073" s="9"/>
      <c r="F11073" s="9"/>
      <c r="I11073" s="9"/>
      <c r="K11073" s="9"/>
      <c r="L11073" s="9"/>
      <c r="M11073" s="9"/>
      <c r="O11073" s="9"/>
      <c r="P11073" s="9"/>
      <c r="Q11073" s="9"/>
      <c r="R11073" s="36"/>
      <c r="V11073" s="36"/>
    </row>
    <row r="11074" spans="1:22" x14ac:dyDescent="0.25">
      <c r="A11074" s="86"/>
      <c r="B11074" s="9"/>
      <c r="C11074" s="9"/>
      <c r="D11074" s="9"/>
      <c r="E11074" s="9"/>
      <c r="F11074" s="9"/>
      <c r="I11074" s="9"/>
      <c r="K11074" s="9"/>
      <c r="L11074" s="9"/>
      <c r="M11074" s="9"/>
      <c r="O11074" s="9"/>
      <c r="P11074" s="9"/>
      <c r="Q11074" s="9"/>
      <c r="R11074" s="36"/>
      <c r="V11074" s="36"/>
    </row>
    <row r="11075" spans="1:22" x14ac:dyDescent="0.25">
      <c r="A11075" s="86"/>
      <c r="B11075" s="9"/>
      <c r="C11075" s="9"/>
      <c r="D11075" s="9"/>
      <c r="E11075" s="9"/>
      <c r="F11075" s="9"/>
      <c r="I11075" s="9"/>
      <c r="K11075" s="9"/>
      <c r="L11075" s="9"/>
      <c r="M11075" s="9"/>
      <c r="O11075" s="9"/>
      <c r="P11075" s="9"/>
      <c r="Q11075" s="9"/>
      <c r="R11075" s="36"/>
      <c r="V11075" s="36"/>
    </row>
    <row r="11076" spans="1:22" x14ac:dyDescent="0.25">
      <c r="A11076" s="86"/>
      <c r="B11076" s="9"/>
      <c r="C11076" s="9"/>
      <c r="D11076" s="9"/>
      <c r="E11076" s="9"/>
      <c r="F11076" s="9"/>
      <c r="I11076" s="9"/>
      <c r="K11076" s="9"/>
      <c r="L11076" s="9"/>
      <c r="M11076" s="9"/>
      <c r="O11076" s="9"/>
      <c r="P11076" s="9"/>
      <c r="Q11076" s="9"/>
      <c r="R11076" s="36"/>
      <c r="V11076" s="36"/>
    </row>
    <row r="11077" spans="1:22" x14ac:dyDescent="0.25">
      <c r="A11077" s="86"/>
      <c r="B11077" s="9"/>
      <c r="C11077" s="9"/>
      <c r="D11077" s="9"/>
      <c r="E11077" s="9"/>
      <c r="F11077" s="9"/>
      <c r="I11077" s="9"/>
      <c r="K11077" s="9"/>
      <c r="L11077" s="9"/>
      <c r="M11077" s="9"/>
      <c r="O11077" s="9"/>
      <c r="P11077" s="9"/>
      <c r="Q11077" s="9"/>
      <c r="R11077" s="36"/>
      <c r="V11077" s="36"/>
    </row>
    <row r="11078" spans="1:22" x14ac:dyDescent="0.25">
      <c r="A11078" s="86"/>
      <c r="B11078" s="9"/>
      <c r="C11078" s="9"/>
      <c r="D11078" s="9"/>
      <c r="E11078" s="9"/>
      <c r="F11078" s="9"/>
      <c r="I11078" s="9"/>
      <c r="K11078" s="9"/>
      <c r="L11078" s="9"/>
      <c r="M11078" s="9"/>
      <c r="O11078" s="9"/>
      <c r="P11078" s="9"/>
      <c r="Q11078" s="9"/>
      <c r="R11078" s="36"/>
      <c r="V11078" s="36"/>
    </row>
    <row r="11079" spans="1:22" x14ac:dyDescent="0.25">
      <c r="A11079" s="86"/>
      <c r="B11079" s="9"/>
      <c r="C11079" s="9"/>
      <c r="D11079" s="9"/>
      <c r="E11079" s="9"/>
      <c r="F11079" s="9"/>
      <c r="I11079" s="9"/>
      <c r="K11079" s="9"/>
      <c r="L11079" s="9"/>
      <c r="M11079" s="9"/>
      <c r="O11079" s="9"/>
      <c r="P11079" s="9"/>
      <c r="Q11079" s="9"/>
      <c r="R11079" s="36"/>
      <c r="V11079" s="36"/>
    </row>
    <row r="11080" spans="1:22" x14ac:dyDescent="0.25">
      <c r="A11080" s="86"/>
      <c r="B11080" s="9"/>
      <c r="C11080" s="9"/>
      <c r="D11080" s="9"/>
      <c r="E11080" s="9"/>
      <c r="F11080" s="9"/>
      <c r="I11080" s="9"/>
      <c r="K11080" s="9"/>
      <c r="L11080" s="9"/>
      <c r="M11080" s="9"/>
      <c r="O11080" s="9"/>
      <c r="P11080" s="9"/>
      <c r="Q11080" s="9"/>
      <c r="R11080" s="36"/>
      <c r="V11080" s="36"/>
    </row>
    <row r="11081" spans="1:22" x14ac:dyDescent="0.25">
      <c r="A11081" s="86"/>
      <c r="B11081" s="9"/>
      <c r="C11081" s="9"/>
      <c r="D11081" s="9"/>
      <c r="E11081" s="9"/>
      <c r="F11081" s="9"/>
      <c r="I11081" s="9"/>
      <c r="K11081" s="9"/>
      <c r="L11081" s="9"/>
      <c r="M11081" s="9"/>
      <c r="O11081" s="9"/>
      <c r="P11081" s="9"/>
      <c r="Q11081" s="9"/>
      <c r="R11081" s="36"/>
      <c r="V11081" s="36"/>
    </row>
    <row r="11082" spans="1:22" x14ac:dyDescent="0.25">
      <c r="A11082" s="86"/>
      <c r="B11082" s="9"/>
      <c r="C11082" s="9"/>
      <c r="D11082" s="9"/>
      <c r="E11082" s="9"/>
      <c r="F11082" s="9"/>
      <c r="I11082" s="9"/>
      <c r="K11082" s="9"/>
      <c r="L11082" s="9"/>
      <c r="M11082" s="9"/>
      <c r="O11082" s="9"/>
      <c r="P11082" s="9"/>
      <c r="Q11082" s="9"/>
      <c r="R11082" s="36"/>
      <c r="V11082" s="36"/>
    </row>
    <row r="11083" spans="1:22" x14ac:dyDescent="0.25">
      <c r="A11083" s="86"/>
      <c r="B11083" s="9"/>
      <c r="C11083" s="9"/>
      <c r="D11083" s="9"/>
      <c r="E11083" s="9"/>
      <c r="F11083" s="9"/>
      <c r="I11083" s="9"/>
      <c r="K11083" s="9"/>
      <c r="L11083" s="9"/>
      <c r="M11083" s="9"/>
      <c r="O11083" s="9"/>
      <c r="P11083" s="9"/>
      <c r="Q11083" s="9"/>
      <c r="R11083" s="36"/>
      <c r="V11083" s="36"/>
    </row>
    <row r="11084" spans="1:22" x14ac:dyDescent="0.25">
      <c r="A11084" s="86"/>
      <c r="B11084" s="9"/>
      <c r="C11084" s="9"/>
      <c r="D11084" s="9"/>
      <c r="E11084" s="9"/>
      <c r="F11084" s="9"/>
      <c r="I11084" s="9"/>
      <c r="K11084" s="9"/>
      <c r="L11084" s="9"/>
      <c r="M11084" s="9"/>
      <c r="O11084" s="9"/>
      <c r="P11084" s="9"/>
      <c r="Q11084" s="9"/>
      <c r="R11084" s="36"/>
      <c r="V11084" s="36"/>
    </row>
    <row r="11085" spans="1:22" x14ac:dyDescent="0.25">
      <c r="A11085" s="86"/>
      <c r="B11085" s="9"/>
      <c r="C11085" s="9"/>
      <c r="D11085" s="9"/>
      <c r="E11085" s="9"/>
      <c r="F11085" s="9"/>
      <c r="I11085" s="9"/>
      <c r="K11085" s="9"/>
      <c r="L11085" s="9"/>
      <c r="M11085" s="9"/>
      <c r="O11085" s="9"/>
      <c r="P11085" s="9"/>
      <c r="Q11085" s="9"/>
      <c r="R11085" s="36"/>
      <c r="V11085" s="36"/>
    </row>
    <row r="11086" spans="1:22" x14ac:dyDescent="0.25">
      <c r="A11086" s="86"/>
      <c r="B11086" s="9"/>
      <c r="C11086" s="9"/>
      <c r="D11086" s="9"/>
      <c r="E11086" s="9"/>
      <c r="F11086" s="9"/>
      <c r="I11086" s="9"/>
      <c r="K11086" s="9"/>
      <c r="L11086" s="9"/>
      <c r="M11086" s="9"/>
      <c r="O11086" s="9"/>
      <c r="P11086" s="9"/>
      <c r="Q11086" s="9"/>
      <c r="R11086" s="36"/>
      <c r="V11086" s="36"/>
    </row>
    <row r="11087" spans="1:22" x14ac:dyDescent="0.25">
      <c r="A11087" s="86"/>
      <c r="B11087" s="9"/>
      <c r="C11087" s="9"/>
      <c r="D11087" s="9"/>
      <c r="E11087" s="9"/>
      <c r="F11087" s="9"/>
      <c r="I11087" s="9"/>
      <c r="K11087" s="9"/>
      <c r="L11087" s="9"/>
      <c r="M11087" s="9"/>
      <c r="O11087" s="9"/>
      <c r="P11087" s="9"/>
      <c r="Q11087" s="9"/>
      <c r="R11087" s="36"/>
      <c r="V11087" s="36"/>
    </row>
    <row r="11088" spans="1:22" x14ac:dyDescent="0.25">
      <c r="A11088" s="86"/>
      <c r="B11088" s="9"/>
      <c r="C11088" s="9"/>
      <c r="D11088" s="9"/>
      <c r="E11088" s="9"/>
      <c r="F11088" s="9"/>
      <c r="I11088" s="9"/>
      <c r="K11088" s="9"/>
      <c r="L11088" s="9"/>
      <c r="M11088" s="9"/>
      <c r="O11088" s="9"/>
      <c r="P11088" s="9"/>
      <c r="Q11088" s="9"/>
      <c r="R11088" s="36"/>
      <c r="V11088" s="36"/>
    </row>
    <row r="11089" spans="1:22" x14ac:dyDescent="0.25">
      <c r="A11089" s="86"/>
      <c r="B11089" s="9"/>
      <c r="C11089" s="9"/>
      <c r="D11089" s="9"/>
      <c r="E11089" s="9"/>
      <c r="F11089" s="9"/>
      <c r="I11089" s="9"/>
      <c r="K11089" s="9"/>
      <c r="L11089" s="9"/>
      <c r="M11089" s="9"/>
      <c r="O11089" s="9"/>
      <c r="P11089" s="9"/>
      <c r="Q11089" s="9"/>
      <c r="R11089" s="36"/>
      <c r="V11089" s="36"/>
    </row>
    <row r="11090" spans="1:22" x14ac:dyDescent="0.25">
      <c r="A11090" s="86"/>
      <c r="B11090" s="9"/>
      <c r="C11090" s="9"/>
      <c r="D11090" s="9"/>
      <c r="E11090" s="9"/>
      <c r="F11090" s="9"/>
      <c r="I11090" s="9"/>
      <c r="K11090" s="9"/>
      <c r="L11090" s="9"/>
      <c r="M11090" s="9"/>
      <c r="O11090" s="9"/>
      <c r="P11090" s="9"/>
      <c r="Q11090" s="9"/>
      <c r="R11090" s="36"/>
      <c r="V11090" s="36"/>
    </row>
    <row r="11091" spans="1:22" x14ac:dyDescent="0.25">
      <c r="A11091" s="86"/>
      <c r="B11091" s="9"/>
      <c r="C11091" s="9"/>
      <c r="D11091" s="9"/>
      <c r="E11091" s="9"/>
      <c r="F11091" s="9"/>
      <c r="I11091" s="9"/>
      <c r="K11091" s="9"/>
      <c r="L11091" s="9"/>
      <c r="M11091" s="9"/>
      <c r="O11091" s="9"/>
      <c r="P11091" s="9"/>
      <c r="Q11091" s="9"/>
      <c r="R11091" s="36"/>
      <c r="V11091" s="36"/>
    </row>
    <row r="11092" spans="1:22" x14ac:dyDescent="0.25">
      <c r="A11092" s="86"/>
      <c r="B11092" s="9"/>
      <c r="C11092" s="9"/>
      <c r="D11092" s="9"/>
      <c r="E11092" s="9"/>
      <c r="F11092" s="9"/>
      <c r="I11092" s="9"/>
      <c r="K11092" s="9"/>
      <c r="L11092" s="9"/>
      <c r="M11092" s="9"/>
      <c r="O11092" s="9"/>
      <c r="P11092" s="9"/>
      <c r="Q11092" s="9"/>
      <c r="R11092" s="36"/>
      <c r="V11092" s="36"/>
    </row>
    <row r="11093" spans="1:22" x14ac:dyDescent="0.25">
      <c r="A11093" s="86"/>
      <c r="B11093" s="9"/>
      <c r="C11093" s="9"/>
      <c r="D11093" s="9"/>
      <c r="E11093" s="9"/>
      <c r="F11093" s="9"/>
      <c r="I11093" s="9"/>
      <c r="K11093" s="9"/>
      <c r="L11093" s="9"/>
      <c r="M11093" s="9"/>
      <c r="O11093" s="9"/>
      <c r="P11093" s="9"/>
      <c r="Q11093" s="9"/>
      <c r="R11093" s="36"/>
      <c r="V11093" s="36"/>
    </row>
    <row r="11094" spans="1:22" x14ac:dyDescent="0.25">
      <c r="A11094" s="86"/>
      <c r="B11094" s="9"/>
      <c r="C11094" s="9"/>
      <c r="D11094" s="9"/>
      <c r="E11094" s="9"/>
      <c r="F11094" s="9"/>
      <c r="I11094" s="9"/>
      <c r="K11094" s="9"/>
      <c r="L11094" s="9"/>
      <c r="M11094" s="9"/>
      <c r="O11094" s="9"/>
      <c r="P11094" s="9"/>
      <c r="Q11094" s="9"/>
      <c r="R11094" s="36"/>
      <c r="V11094" s="36"/>
    </row>
    <row r="11095" spans="1:22" x14ac:dyDescent="0.25">
      <c r="A11095" s="86"/>
      <c r="B11095" s="9"/>
      <c r="C11095" s="9"/>
      <c r="D11095" s="9"/>
      <c r="E11095" s="9"/>
      <c r="F11095" s="9"/>
      <c r="I11095" s="9"/>
      <c r="K11095" s="9"/>
      <c r="L11095" s="9"/>
      <c r="M11095" s="9"/>
      <c r="O11095" s="9"/>
      <c r="P11095" s="9"/>
      <c r="Q11095" s="9"/>
      <c r="R11095" s="36"/>
      <c r="V11095" s="36"/>
    </row>
    <row r="11096" spans="1:22" x14ac:dyDescent="0.25">
      <c r="A11096" s="86"/>
      <c r="B11096" s="9"/>
      <c r="C11096" s="9"/>
      <c r="D11096" s="9"/>
      <c r="E11096" s="9"/>
      <c r="F11096" s="9"/>
      <c r="I11096" s="9"/>
      <c r="K11096" s="9"/>
      <c r="L11096" s="9"/>
      <c r="M11096" s="9"/>
      <c r="O11096" s="9"/>
      <c r="P11096" s="9"/>
      <c r="Q11096" s="9"/>
      <c r="R11096" s="36"/>
      <c r="V11096" s="36"/>
    </row>
    <row r="11097" spans="1:22" x14ac:dyDescent="0.25">
      <c r="A11097" s="86"/>
      <c r="B11097" s="9"/>
      <c r="C11097" s="9"/>
      <c r="D11097" s="9"/>
      <c r="E11097" s="9"/>
      <c r="F11097" s="9"/>
      <c r="I11097" s="9"/>
      <c r="K11097" s="9"/>
      <c r="L11097" s="9"/>
      <c r="M11097" s="9"/>
      <c r="O11097" s="9"/>
      <c r="P11097" s="9"/>
      <c r="Q11097" s="9"/>
      <c r="R11097" s="36"/>
      <c r="V11097" s="36"/>
    </row>
    <row r="11098" spans="1:22" x14ac:dyDescent="0.25">
      <c r="A11098" s="86"/>
      <c r="B11098" s="9"/>
      <c r="C11098" s="9"/>
      <c r="D11098" s="9"/>
      <c r="E11098" s="9"/>
      <c r="F11098" s="9"/>
      <c r="I11098" s="9"/>
      <c r="K11098" s="9"/>
      <c r="L11098" s="9"/>
      <c r="M11098" s="9"/>
      <c r="O11098" s="9"/>
      <c r="P11098" s="9"/>
      <c r="Q11098" s="9"/>
      <c r="R11098" s="36"/>
      <c r="V11098" s="36"/>
    </row>
    <row r="11099" spans="1:22" x14ac:dyDescent="0.25">
      <c r="A11099" s="86"/>
      <c r="B11099" s="9"/>
      <c r="C11099" s="9"/>
      <c r="D11099" s="9"/>
      <c r="E11099" s="9"/>
      <c r="F11099" s="9"/>
      <c r="I11099" s="9"/>
      <c r="K11099" s="9"/>
      <c r="L11099" s="9"/>
      <c r="M11099" s="9"/>
      <c r="O11099" s="9"/>
      <c r="P11099" s="9"/>
      <c r="Q11099" s="9"/>
      <c r="R11099" s="36"/>
      <c r="V11099" s="36"/>
    </row>
    <row r="11100" spans="1:22" x14ac:dyDescent="0.25">
      <c r="A11100" s="86"/>
      <c r="B11100" s="9"/>
      <c r="C11100" s="9"/>
      <c r="D11100" s="9"/>
      <c r="E11100" s="9"/>
      <c r="F11100" s="9"/>
      <c r="I11100" s="9"/>
      <c r="K11100" s="9"/>
      <c r="L11100" s="9"/>
      <c r="M11100" s="9"/>
      <c r="O11100" s="9"/>
      <c r="P11100" s="9"/>
      <c r="Q11100" s="9"/>
      <c r="R11100" s="36"/>
      <c r="V11100" s="36"/>
    </row>
    <row r="11101" spans="1:22" x14ac:dyDescent="0.25">
      <c r="A11101" s="86"/>
      <c r="B11101" s="9"/>
      <c r="C11101" s="9"/>
      <c r="D11101" s="9"/>
      <c r="E11101" s="9"/>
      <c r="F11101" s="9"/>
      <c r="I11101" s="9"/>
      <c r="K11101" s="9"/>
      <c r="L11101" s="9"/>
      <c r="M11101" s="9"/>
      <c r="O11101" s="9"/>
      <c r="P11101" s="9"/>
      <c r="Q11101" s="9"/>
      <c r="R11101" s="36"/>
      <c r="V11101" s="36"/>
    </row>
    <row r="11102" spans="1:22" x14ac:dyDescent="0.25">
      <c r="A11102" s="86"/>
      <c r="B11102" s="9"/>
      <c r="C11102" s="9"/>
      <c r="D11102" s="9"/>
      <c r="E11102" s="9"/>
      <c r="F11102" s="9"/>
      <c r="I11102" s="9"/>
      <c r="K11102" s="9"/>
      <c r="L11102" s="9"/>
      <c r="M11102" s="9"/>
      <c r="O11102" s="9"/>
      <c r="P11102" s="9"/>
      <c r="Q11102" s="9"/>
      <c r="R11102" s="36"/>
      <c r="V11102" s="36"/>
    </row>
    <row r="11103" spans="1:22" x14ac:dyDescent="0.25">
      <c r="A11103" s="86"/>
      <c r="B11103" s="9"/>
      <c r="C11103" s="9"/>
      <c r="D11103" s="9"/>
      <c r="E11103" s="9"/>
      <c r="F11103" s="9"/>
      <c r="I11103" s="9"/>
      <c r="K11103" s="9"/>
      <c r="L11103" s="9"/>
      <c r="M11103" s="9"/>
      <c r="O11103" s="9"/>
      <c r="P11103" s="9"/>
      <c r="Q11103" s="9"/>
      <c r="R11103" s="36"/>
      <c r="V11103" s="36"/>
    </row>
    <row r="11104" spans="1:22" x14ac:dyDescent="0.25">
      <c r="A11104" s="86"/>
      <c r="B11104" s="9"/>
      <c r="C11104" s="9"/>
      <c r="D11104" s="9"/>
      <c r="E11104" s="9"/>
      <c r="F11104" s="9"/>
      <c r="I11104" s="9"/>
      <c r="K11104" s="9"/>
      <c r="L11104" s="9"/>
      <c r="M11104" s="9"/>
      <c r="O11104" s="9"/>
      <c r="P11104" s="9"/>
      <c r="Q11104" s="9"/>
      <c r="R11104" s="36"/>
      <c r="V11104" s="36"/>
    </row>
    <row r="11105" spans="1:22" x14ac:dyDescent="0.25">
      <c r="A11105" s="86"/>
      <c r="B11105" s="9"/>
      <c r="C11105" s="9"/>
      <c r="D11105" s="9"/>
      <c r="E11105" s="9"/>
      <c r="F11105" s="9"/>
      <c r="I11105" s="9"/>
      <c r="K11105" s="9"/>
      <c r="L11105" s="9"/>
      <c r="M11105" s="9"/>
      <c r="O11105" s="9"/>
      <c r="P11105" s="9"/>
      <c r="Q11105" s="9"/>
      <c r="R11105" s="36"/>
      <c r="V11105" s="36"/>
    </row>
    <row r="11106" spans="1:22" x14ac:dyDescent="0.25">
      <c r="A11106" s="86"/>
      <c r="B11106" s="9"/>
      <c r="C11106" s="9"/>
      <c r="D11106" s="9"/>
      <c r="E11106" s="9"/>
      <c r="F11106" s="9"/>
      <c r="I11106" s="9"/>
      <c r="K11106" s="9"/>
      <c r="L11106" s="9"/>
      <c r="M11106" s="9"/>
      <c r="O11106" s="9"/>
      <c r="P11106" s="9"/>
      <c r="Q11106" s="9"/>
      <c r="R11106" s="36"/>
      <c r="V11106" s="36"/>
    </row>
    <row r="11107" spans="1:22" x14ac:dyDescent="0.25">
      <c r="A11107" s="86"/>
      <c r="B11107" s="9"/>
      <c r="C11107" s="9"/>
      <c r="D11107" s="9"/>
      <c r="E11107" s="9"/>
      <c r="F11107" s="9"/>
      <c r="I11107" s="9"/>
      <c r="K11107" s="9"/>
      <c r="L11107" s="9"/>
      <c r="M11107" s="9"/>
      <c r="O11107" s="9"/>
      <c r="P11107" s="9"/>
      <c r="Q11107" s="9"/>
      <c r="R11107" s="36"/>
      <c r="V11107" s="36"/>
    </row>
    <row r="11108" spans="1:22" x14ac:dyDescent="0.25">
      <c r="A11108" s="86"/>
      <c r="B11108" s="9"/>
      <c r="C11108" s="9"/>
      <c r="D11108" s="9"/>
      <c r="E11108" s="9"/>
      <c r="F11108" s="9"/>
      <c r="I11108" s="9"/>
      <c r="K11108" s="9"/>
      <c r="L11108" s="9"/>
      <c r="M11108" s="9"/>
      <c r="O11108" s="9"/>
      <c r="P11108" s="9"/>
      <c r="Q11108" s="9"/>
      <c r="R11108" s="36"/>
      <c r="V11108" s="36"/>
    </row>
    <row r="11109" spans="1:22" x14ac:dyDescent="0.25">
      <c r="A11109" s="86"/>
      <c r="B11109" s="9"/>
      <c r="C11109" s="9"/>
      <c r="D11109" s="9"/>
      <c r="E11109" s="9"/>
      <c r="F11109" s="9"/>
      <c r="I11109" s="9"/>
      <c r="K11109" s="9"/>
      <c r="L11109" s="9"/>
      <c r="M11109" s="9"/>
      <c r="O11109" s="9"/>
      <c r="P11109" s="9"/>
      <c r="Q11109" s="9"/>
      <c r="R11109" s="36"/>
      <c r="V11109" s="36"/>
    </row>
    <row r="11110" spans="1:22" x14ac:dyDescent="0.25">
      <c r="A11110" s="86"/>
      <c r="B11110" s="9"/>
      <c r="C11110" s="9"/>
      <c r="D11110" s="9"/>
      <c r="E11110" s="9"/>
      <c r="F11110" s="9"/>
      <c r="I11110" s="9"/>
      <c r="K11110" s="9"/>
      <c r="L11110" s="9"/>
      <c r="M11110" s="9"/>
      <c r="O11110" s="9"/>
      <c r="P11110" s="9"/>
      <c r="Q11110" s="9"/>
      <c r="R11110" s="36"/>
      <c r="V11110" s="36"/>
    </row>
    <row r="11111" spans="1:22" x14ac:dyDescent="0.25">
      <c r="A11111" s="86"/>
      <c r="B11111" s="9"/>
      <c r="C11111" s="9"/>
      <c r="D11111" s="9"/>
      <c r="E11111" s="9"/>
      <c r="F11111" s="9"/>
      <c r="I11111" s="9"/>
      <c r="K11111" s="9"/>
      <c r="L11111" s="9"/>
      <c r="M11111" s="9"/>
      <c r="O11111" s="9"/>
      <c r="P11111" s="9"/>
      <c r="Q11111" s="9"/>
      <c r="R11111" s="36"/>
      <c r="V11111" s="36"/>
    </row>
    <row r="11112" spans="1:22" x14ac:dyDescent="0.25">
      <c r="A11112" s="86"/>
      <c r="B11112" s="9"/>
      <c r="C11112" s="9"/>
      <c r="D11112" s="9"/>
      <c r="E11112" s="9"/>
      <c r="F11112" s="9"/>
      <c r="I11112" s="9"/>
      <c r="K11112" s="9"/>
      <c r="L11112" s="9"/>
      <c r="M11112" s="9"/>
      <c r="O11112" s="9"/>
      <c r="P11112" s="9"/>
      <c r="Q11112" s="9"/>
      <c r="R11112" s="36"/>
      <c r="V11112" s="36"/>
    </row>
    <row r="11113" spans="1:22" x14ac:dyDescent="0.25">
      <c r="A11113" s="86"/>
      <c r="B11113" s="9"/>
      <c r="C11113" s="9"/>
      <c r="D11113" s="9"/>
      <c r="E11113" s="9"/>
      <c r="F11113" s="9"/>
      <c r="I11113" s="9"/>
      <c r="K11113" s="9"/>
      <c r="L11113" s="9"/>
      <c r="M11113" s="9"/>
      <c r="O11113" s="9"/>
      <c r="P11113" s="9"/>
      <c r="Q11113" s="9"/>
      <c r="R11113" s="36"/>
      <c r="V11113" s="36"/>
    </row>
    <row r="11114" spans="1:22" x14ac:dyDescent="0.25">
      <c r="A11114" s="86"/>
      <c r="B11114" s="9"/>
      <c r="C11114" s="9"/>
      <c r="D11114" s="9"/>
      <c r="E11114" s="9"/>
      <c r="F11114" s="9"/>
      <c r="I11114" s="9"/>
      <c r="K11114" s="9"/>
      <c r="L11114" s="9"/>
      <c r="M11114" s="9"/>
      <c r="O11114" s="9"/>
      <c r="P11114" s="9"/>
      <c r="Q11114" s="9"/>
      <c r="R11114" s="36"/>
      <c r="V11114" s="36"/>
    </row>
    <row r="11115" spans="1:22" x14ac:dyDescent="0.25">
      <c r="A11115" s="86"/>
      <c r="B11115" s="9"/>
      <c r="C11115" s="9"/>
      <c r="D11115" s="9"/>
      <c r="E11115" s="9"/>
      <c r="F11115" s="9"/>
      <c r="I11115" s="9"/>
      <c r="K11115" s="9"/>
      <c r="L11115" s="9"/>
      <c r="M11115" s="9"/>
      <c r="O11115" s="9"/>
      <c r="P11115" s="9"/>
      <c r="Q11115" s="9"/>
      <c r="R11115" s="36"/>
      <c r="V11115" s="36"/>
    </row>
    <row r="11116" spans="1:22" x14ac:dyDescent="0.25">
      <c r="A11116" s="86"/>
      <c r="B11116" s="9"/>
      <c r="C11116" s="9"/>
      <c r="D11116" s="9"/>
      <c r="E11116" s="9"/>
      <c r="F11116" s="9"/>
      <c r="I11116" s="9"/>
      <c r="K11116" s="9"/>
      <c r="L11116" s="9"/>
      <c r="M11116" s="9"/>
      <c r="O11116" s="9"/>
      <c r="P11116" s="9"/>
      <c r="Q11116" s="9"/>
      <c r="R11116" s="36"/>
      <c r="V11116" s="36"/>
    </row>
    <row r="11117" spans="1:22" x14ac:dyDescent="0.25">
      <c r="A11117" s="86"/>
      <c r="B11117" s="9"/>
      <c r="C11117" s="9"/>
      <c r="D11117" s="9"/>
      <c r="E11117" s="9"/>
      <c r="F11117" s="9"/>
      <c r="I11117" s="9"/>
      <c r="K11117" s="9"/>
      <c r="L11117" s="9"/>
      <c r="M11117" s="9"/>
      <c r="O11117" s="9"/>
      <c r="P11117" s="9"/>
      <c r="Q11117" s="9"/>
      <c r="R11117" s="36"/>
      <c r="V11117" s="36"/>
    </row>
    <row r="11118" spans="1:22" x14ac:dyDescent="0.25">
      <c r="A11118" s="86"/>
      <c r="B11118" s="9"/>
      <c r="C11118" s="9"/>
      <c r="D11118" s="9"/>
      <c r="E11118" s="9"/>
      <c r="F11118" s="9"/>
      <c r="I11118" s="9"/>
      <c r="K11118" s="9"/>
      <c r="L11118" s="9"/>
      <c r="M11118" s="9"/>
      <c r="O11118" s="9"/>
      <c r="P11118" s="9"/>
      <c r="Q11118" s="9"/>
      <c r="R11118" s="36"/>
      <c r="V11118" s="36"/>
    </row>
    <row r="11119" spans="1:22" x14ac:dyDescent="0.25">
      <c r="A11119" s="86"/>
      <c r="B11119" s="9"/>
      <c r="C11119" s="9"/>
      <c r="D11119" s="9"/>
      <c r="E11119" s="9"/>
      <c r="F11119" s="9"/>
      <c r="I11119" s="9"/>
      <c r="K11119" s="9"/>
      <c r="L11119" s="9"/>
      <c r="M11119" s="9"/>
      <c r="O11119" s="9"/>
      <c r="P11119" s="9"/>
      <c r="Q11119" s="9"/>
      <c r="R11119" s="36"/>
      <c r="V11119" s="36"/>
    </row>
    <row r="11120" spans="1:22" x14ac:dyDescent="0.25">
      <c r="A11120" s="86"/>
      <c r="B11120" s="9"/>
      <c r="C11120" s="9"/>
      <c r="D11120" s="9"/>
      <c r="E11120" s="9"/>
      <c r="F11120" s="9"/>
      <c r="I11120" s="9"/>
      <c r="K11120" s="9"/>
      <c r="L11120" s="9"/>
      <c r="M11120" s="9"/>
      <c r="O11120" s="9"/>
      <c r="P11120" s="9"/>
      <c r="Q11120" s="9"/>
      <c r="R11120" s="36"/>
      <c r="V11120" s="36"/>
    </row>
    <row r="11121" spans="1:22" x14ac:dyDescent="0.25">
      <c r="A11121" s="86"/>
      <c r="B11121" s="9"/>
      <c r="C11121" s="9"/>
      <c r="D11121" s="9"/>
      <c r="E11121" s="9"/>
      <c r="F11121" s="9"/>
      <c r="I11121" s="9"/>
      <c r="K11121" s="9"/>
      <c r="L11121" s="9"/>
      <c r="M11121" s="9"/>
      <c r="O11121" s="9"/>
      <c r="P11121" s="9"/>
      <c r="Q11121" s="9"/>
      <c r="R11121" s="36"/>
      <c r="V11121" s="36"/>
    </row>
    <row r="11122" spans="1:22" x14ac:dyDescent="0.25">
      <c r="A11122" s="86"/>
      <c r="B11122" s="9"/>
      <c r="C11122" s="9"/>
      <c r="D11122" s="9"/>
      <c r="E11122" s="9"/>
      <c r="F11122" s="9"/>
      <c r="I11122" s="9"/>
      <c r="K11122" s="9"/>
      <c r="L11122" s="9"/>
      <c r="M11122" s="9"/>
      <c r="O11122" s="9"/>
      <c r="P11122" s="9"/>
      <c r="Q11122" s="9"/>
      <c r="R11122" s="36"/>
      <c r="V11122" s="36"/>
    </row>
    <row r="11123" spans="1:22" x14ac:dyDescent="0.25">
      <c r="A11123" s="86"/>
      <c r="B11123" s="9"/>
      <c r="C11123" s="9"/>
      <c r="D11123" s="9"/>
      <c r="E11123" s="9"/>
      <c r="F11123" s="9"/>
      <c r="I11123" s="9"/>
      <c r="K11123" s="9"/>
      <c r="L11123" s="9"/>
      <c r="M11123" s="9"/>
      <c r="O11123" s="9"/>
      <c r="P11123" s="9"/>
      <c r="Q11123" s="9"/>
      <c r="R11123" s="36"/>
      <c r="V11123" s="36"/>
    </row>
    <row r="11124" spans="1:22" x14ac:dyDescent="0.25">
      <c r="A11124" s="86"/>
      <c r="B11124" s="9"/>
      <c r="C11124" s="9"/>
      <c r="D11124" s="9"/>
      <c r="E11124" s="9"/>
      <c r="F11124" s="9"/>
      <c r="I11124" s="9"/>
      <c r="K11124" s="9"/>
      <c r="L11124" s="9"/>
      <c r="M11124" s="9"/>
      <c r="O11124" s="9"/>
      <c r="P11124" s="9"/>
      <c r="Q11124" s="9"/>
      <c r="R11124" s="36"/>
      <c r="V11124" s="36"/>
    </row>
    <row r="11125" spans="1:22" x14ac:dyDescent="0.25">
      <c r="A11125" s="86"/>
      <c r="B11125" s="9"/>
      <c r="C11125" s="9"/>
      <c r="D11125" s="9"/>
      <c r="E11125" s="9"/>
      <c r="F11125" s="9"/>
      <c r="I11125" s="9"/>
      <c r="K11125" s="9"/>
      <c r="L11125" s="9"/>
      <c r="M11125" s="9"/>
      <c r="O11125" s="9"/>
      <c r="P11125" s="9"/>
      <c r="Q11125" s="9"/>
      <c r="R11125" s="36"/>
      <c r="V11125" s="36"/>
    </row>
    <row r="11126" spans="1:22" x14ac:dyDescent="0.25">
      <c r="A11126" s="86"/>
      <c r="B11126" s="9"/>
      <c r="C11126" s="9"/>
      <c r="D11126" s="9"/>
      <c r="E11126" s="9"/>
      <c r="F11126" s="9"/>
      <c r="I11126" s="9"/>
      <c r="K11126" s="9"/>
      <c r="L11126" s="9"/>
      <c r="M11126" s="9"/>
      <c r="O11126" s="9"/>
      <c r="P11126" s="9"/>
      <c r="Q11126" s="9"/>
      <c r="R11126" s="36"/>
      <c r="V11126" s="36"/>
    </row>
    <row r="11127" spans="1:22" x14ac:dyDescent="0.25">
      <c r="A11127" s="86"/>
      <c r="B11127" s="9"/>
      <c r="C11127" s="9"/>
      <c r="D11127" s="9"/>
      <c r="E11127" s="9"/>
      <c r="F11127" s="9"/>
      <c r="I11127" s="9"/>
      <c r="K11127" s="9"/>
      <c r="L11127" s="9"/>
      <c r="M11127" s="9"/>
      <c r="O11127" s="9"/>
      <c r="P11127" s="9"/>
      <c r="Q11127" s="9"/>
      <c r="R11127" s="36"/>
      <c r="V11127" s="36"/>
    </row>
    <row r="11128" spans="1:22" x14ac:dyDescent="0.25">
      <c r="A11128" s="86"/>
      <c r="B11128" s="9"/>
      <c r="C11128" s="9"/>
      <c r="D11128" s="9"/>
      <c r="E11128" s="9"/>
      <c r="F11128" s="9"/>
      <c r="I11128" s="9"/>
      <c r="K11128" s="9"/>
      <c r="L11128" s="9"/>
      <c r="M11128" s="9"/>
      <c r="O11128" s="9"/>
      <c r="P11128" s="9"/>
      <c r="Q11128" s="9"/>
      <c r="R11128" s="36"/>
      <c r="V11128" s="36"/>
    </row>
    <row r="11129" spans="1:22" x14ac:dyDescent="0.25">
      <c r="A11129" s="86"/>
      <c r="B11129" s="9"/>
      <c r="C11129" s="9"/>
      <c r="D11129" s="9"/>
      <c r="E11129" s="9"/>
      <c r="F11129" s="9"/>
      <c r="I11129" s="9"/>
      <c r="K11129" s="9"/>
      <c r="L11129" s="9"/>
      <c r="M11129" s="9"/>
      <c r="O11129" s="9"/>
      <c r="P11129" s="9"/>
      <c r="Q11129" s="9"/>
      <c r="R11129" s="36"/>
      <c r="V11129" s="36"/>
    </row>
    <row r="11130" spans="1:22" x14ac:dyDescent="0.25">
      <c r="A11130" s="86"/>
      <c r="B11130" s="9"/>
      <c r="C11130" s="9"/>
      <c r="D11130" s="9"/>
      <c r="E11130" s="9"/>
      <c r="F11130" s="9"/>
      <c r="I11130" s="9"/>
      <c r="K11130" s="9"/>
      <c r="L11130" s="9"/>
      <c r="M11130" s="9"/>
      <c r="O11130" s="9"/>
      <c r="P11130" s="9"/>
      <c r="Q11130" s="9"/>
      <c r="R11130" s="36"/>
      <c r="V11130" s="36"/>
    </row>
    <row r="11131" spans="1:22" x14ac:dyDescent="0.25">
      <c r="A11131" s="86"/>
      <c r="B11131" s="9"/>
      <c r="C11131" s="9"/>
      <c r="D11131" s="9"/>
      <c r="E11131" s="9"/>
      <c r="F11131" s="9"/>
      <c r="I11131" s="9"/>
      <c r="K11131" s="9"/>
      <c r="L11131" s="9"/>
      <c r="M11131" s="9"/>
      <c r="O11131" s="9"/>
      <c r="P11131" s="9"/>
      <c r="Q11131" s="9"/>
      <c r="R11131" s="36"/>
      <c r="V11131" s="36"/>
    </row>
    <row r="11132" spans="1:22" x14ac:dyDescent="0.25">
      <c r="A11132" s="86"/>
      <c r="B11132" s="9"/>
      <c r="C11132" s="9"/>
      <c r="D11132" s="9"/>
      <c r="E11132" s="9"/>
      <c r="F11132" s="9"/>
      <c r="I11132" s="9"/>
      <c r="K11132" s="9"/>
      <c r="L11132" s="9"/>
      <c r="M11132" s="9"/>
      <c r="O11132" s="9"/>
      <c r="P11132" s="9"/>
      <c r="Q11132" s="9"/>
      <c r="R11132" s="36"/>
      <c r="V11132" s="36"/>
    </row>
    <row r="11133" spans="1:22" x14ac:dyDescent="0.25">
      <c r="A11133" s="86"/>
      <c r="B11133" s="9"/>
      <c r="C11133" s="9"/>
      <c r="D11133" s="9"/>
      <c r="E11133" s="9"/>
      <c r="F11133" s="9"/>
      <c r="I11133" s="9"/>
      <c r="K11133" s="9"/>
      <c r="L11133" s="9"/>
      <c r="M11133" s="9"/>
      <c r="O11133" s="9"/>
      <c r="P11133" s="9"/>
      <c r="Q11133" s="9"/>
      <c r="R11133" s="36"/>
      <c r="V11133" s="36"/>
    </row>
    <row r="11134" spans="1:22" x14ac:dyDescent="0.25">
      <c r="A11134" s="86"/>
      <c r="B11134" s="9"/>
      <c r="C11134" s="9"/>
      <c r="D11134" s="9"/>
      <c r="E11134" s="9"/>
      <c r="F11134" s="9"/>
      <c r="I11134" s="9"/>
      <c r="K11134" s="9"/>
      <c r="L11134" s="9"/>
      <c r="M11134" s="9"/>
      <c r="O11134" s="9"/>
      <c r="P11134" s="9"/>
      <c r="Q11134" s="9"/>
      <c r="R11134" s="36"/>
      <c r="V11134" s="36"/>
    </row>
    <row r="11135" spans="1:22" x14ac:dyDescent="0.25">
      <c r="A11135" s="86"/>
      <c r="B11135" s="9"/>
      <c r="C11135" s="9"/>
      <c r="D11135" s="9"/>
      <c r="E11135" s="9"/>
      <c r="F11135" s="9"/>
      <c r="I11135" s="9"/>
      <c r="K11135" s="9"/>
      <c r="L11135" s="9"/>
      <c r="M11135" s="9"/>
      <c r="O11135" s="9"/>
      <c r="P11135" s="9"/>
      <c r="Q11135" s="9"/>
      <c r="R11135" s="36"/>
      <c r="V11135" s="36"/>
    </row>
    <row r="11136" spans="1:22" x14ac:dyDescent="0.25">
      <c r="A11136" s="86"/>
      <c r="B11136" s="9"/>
      <c r="C11136" s="9"/>
      <c r="D11136" s="9"/>
      <c r="E11136" s="9"/>
      <c r="F11136" s="9"/>
      <c r="I11136" s="9"/>
      <c r="K11136" s="9"/>
      <c r="L11136" s="9"/>
      <c r="M11136" s="9"/>
      <c r="O11136" s="9"/>
      <c r="P11136" s="9"/>
      <c r="Q11136" s="9"/>
      <c r="R11136" s="36"/>
      <c r="V11136" s="36"/>
    </row>
    <row r="11137" spans="1:22" x14ac:dyDescent="0.25">
      <c r="A11137" s="86"/>
      <c r="B11137" s="9"/>
      <c r="C11137" s="9"/>
      <c r="D11137" s="9"/>
      <c r="E11137" s="9"/>
      <c r="F11137" s="9"/>
      <c r="I11137" s="9"/>
      <c r="K11137" s="9"/>
      <c r="L11137" s="9"/>
      <c r="M11137" s="9"/>
      <c r="O11137" s="9"/>
      <c r="P11137" s="9"/>
      <c r="Q11137" s="9"/>
      <c r="R11137" s="36"/>
      <c r="V11137" s="36"/>
    </row>
    <row r="11138" spans="1:22" x14ac:dyDescent="0.25">
      <c r="A11138" s="86"/>
      <c r="B11138" s="9"/>
      <c r="C11138" s="9"/>
      <c r="D11138" s="9"/>
      <c r="E11138" s="9"/>
      <c r="F11138" s="9"/>
      <c r="I11138" s="9"/>
      <c r="K11138" s="9"/>
      <c r="L11138" s="9"/>
      <c r="M11138" s="9"/>
      <c r="O11138" s="9"/>
      <c r="P11138" s="9"/>
      <c r="Q11138" s="9"/>
      <c r="R11138" s="36"/>
      <c r="V11138" s="36"/>
    </row>
    <row r="11139" spans="1:22" x14ac:dyDescent="0.25">
      <c r="A11139" s="86"/>
      <c r="B11139" s="9"/>
      <c r="C11139" s="9"/>
      <c r="D11139" s="9"/>
      <c r="E11139" s="9"/>
      <c r="F11139" s="9"/>
      <c r="I11139" s="9"/>
      <c r="K11139" s="9"/>
      <c r="L11139" s="9"/>
      <c r="M11139" s="9"/>
      <c r="O11139" s="9"/>
      <c r="P11139" s="9"/>
      <c r="Q11139" s="9"/>
      <c r="R11139" s="36"/>
      <c r="V11139" s="36"/>
    </row>
    <row r="11140" spans="1:22" x14ac:dyDescent="0.25">
      <c r="A11140" s="86"/>
      <c r="B11140" s="9"/>
      <c r="C11140" s="9"/>
      <c r="D11140" s="9"/>
      <c r="E11140" s="9"/>
      <c r="F11140" s="9"/>
      <c r="I11140" s="9"/>
      <c r="K11140" s="9"/>
      <c r="L11140" s="9"/>
      <c r="M11140" s="9"/>
      <c r="O11140" s="9"/>
      <c r="P11140" s="9"/>
      <c r="Q11140" s="9"/>
      <c r="R11140" s="36"/>
      <c r="V11140" s="36"/>
    </row>
    <row r="11141" spans="1:22" x14ac:dyDescent="0.25">
      <c r="A11141" s="86"/>
      <c r="B11141" s="9"/>
      <c r="C11141" s="9"/>
      <c r="D11141" s="9"/>
      <c r="E11141" s="9"/>
      <c r="F11141" s="9"/>
      <c r="I11141" s="9"/>
      <c r="K11141" s="9"/>
      <c r="L11141" s="9"/>
      <c r="M11141" s="9"/>
      <c r="O11141" s="9"/>
      <c r="P11141" s="9"/>
      <c r="Q11141" s="9"/>
      <c r="R11141" s="36"/>
      <c r="V11141" s="36"/>
    </row>
    <row r="11142" spans="1:22" x14ac:dyDescent="0.25">
      <c r="A11142" s="86"/>
      <c r="B11142" s="9"/>
      <c r="C11142" s="9"/>
      <c r="D11142" s="9"/>
      <c r="E11142" s="9"/>
      <c r="F11142" s="9"/>
      <c r="I11142" s="9"/>
      <c r="K11142" s="9"/>
      <c r="L11142" s="9"/>
      <c r="M11142" s="9"/>
      <c r="O11142" s="9"/>
      <c r="P11142" s="9"/>
      <c r="Q11142" s="9"/>
      <c r="R11142" s="36"/>
      <c r="V11142" s="36"/>
    </row>
    <row r="11143" spans="1:22" x14ac:dyDescent="0.25">
      <c r="A11143" s="86"/>
      <c r="B11143" s="9"/>
      <c r="C11143" s="9"/>
      <c r="D11143" s="9"/>
      <c r="E11143" s="9"/>
      <c r="F11143" s="9"/>
      <c r="I11143" s="9"/>
      <c r="K11143" s="9"/>
      <c r="L11143" s="9"/>
      <c r="M11143" s="9"/>
      <c r="O11143" s="9"/>
      <c r="P11143" s="9"/>
      <c r="Q11143" s="9"/>
      <c r="R11143" s="36"/>
      <c r="V11143" s="36"/>
    </row>
    <row r="11144" spans="1:22" x14ac:dyDescent="0.25">
      <c r="A11144" s="86"/>
      <c r="B11144" s="9"/>
      <c r="C11144" s="9"/>
      <c r="D11144" s="9"/>
      <c r="E11144" s="9"/>
      <c r="F11144" s="9"/>
      <c r="I11144" s="9"/>
      <c r="K11144" s="9"/>
      <c r="L11144" s="9"/>
      <c r="M11144" s="9"/>
      <c r="O11144" s="9"/>
      <c r="P11144" s="9"/>
      <c r="Q11144" s="9"/>
      <c r="R11144" s="36"/>
      <c r="V11144" s="36"/>
    </row>
    <row r="11145" spans="1:22" x14ac:dyDescent="0.25">
      <c r="A11145" s="86"/>
      <c r="B11145" s="9"/>
      <c r="C11145" s="9"/>
      <c r="D11145" s="9"/>
      <c r="E11145" s="9"/>
      <c r="F11145" s="9"/>
      <c r="I11145" s="9"/>
      <c r="K11145" s="9"/>
      <c r="L11145" s="9"/>
      <c r="M11145" s="9"/>
      <c r="O11145" s="9"/>
      <c r="P11145" s="9"/>
      <c r="Q11145" s="9"/>
      <c r="R11145" s="36"/>
      <c r="V11145" s="36"/>
    </row>
    <row r="11146" spans="1:22" x14ac:dyDescent="0.25">
      <c r="A11146" s="86"/>
      <c r="B11146" s="9"/>
      <c r="C11146" s="9"/>
      <c r="D11146" s="9"/>
      <c r="E11146" s="9"/>
      <c r="F11146" s="9"/>
      <c r="I11146" s="9"/>
      <c r="K11146" s="9"/>
      <c r="L11146" s="9"/>
      <c r="M11146" s="9"/>
      <c r="O11146" s="9"/>
      <c r="P11146" s="9"/>
      <c r="Q11146" s="9"/>
      <c r="R11146" s="36"/>
      <c r="V11146" s="36"/>
    </row>
    <row r="11147" spans="1:22" x14ac:dyDescent="0.25">
      <c r="A11147" s="86"/>
      <c r="B11147" s="9"/>
      <c r="C11147" s="9"/>
      <c r="D11147" s="9"/>
      <c r="E11147" s="9"/>
      <c r="F11147" s="9"/>
      <c r="I11147" s="9"/>
      <c r="K11147" s="9"/>
      <c r="L11147" s="9"/>
      <c r="M11147" s="9"/>
      <c r="O11147" s="9"/>
      <c r="P11147" s="9"/>
      <c r="Q11147" s="9"/>
      <c r="R11147" s="36"/>
      <c r="V11147" s="36"/>
    </row>
    <row r="11148" spans="1:22" x14ac:dyDescent="0.25">
      <c r="A11148" s="86"/>
      <c r="B11148" s="9"/>
      <c r="C11148" s="9"/>
      <c r="D11148" s="9"/>
      <c r="E11148" s="9"/>
      <c r="F11148" s="9"/>
      <c r="I11148" s="9"/>
      <c r="K11148" s="9"/>
      <c r="L11148" s="9"/>
      <c r="M11148" s="9"/>
      <c r="O11148" s="9"/>
      <c r="P11148" s="9"/>
      <c r="Q11148" s="9"/>
      <c r="R11148" s="36"/>
      <c r="V11148" s="36"/>
    </row>
    <row r="11149" spans="1:22" x14ac:dyDescent="0.25">
      <c r="A11149" s="86"/>
      <c r="B11149" s="9"/>
      <c r="C11149" s="9"/>
      <c r="D11149" s="9"/>
      <c r="E11149" s="9"/>
      <c r="F11149" s="9"/>
      <c r="I11149" s="9"/>
      <c r="K11149" s="9"/>
      <c r="L11149" s="9"/>
      <c r="M11149" s="9"/>
      <c r="O11149" s="9"/>
      <c r="P11149" s="9"/>
      <c r="Q11149" s="9"/>
      <c r="R11149" s="36"/>
      <c r="V11149" s="36"/>
    </row>
    <row r="11150" spans="1:22" x14ac:dyDescent="0.25">
      <c r="A11150" s="86"/>
      <c r="B11150" s="9"/>
      <c r="C11150" s="9"/>
      <c r="D11150" s="9"/>
      <c r="E11150" s="9"/>
      <c r="F11150" s="9"/>
      <c r="I11150" s="9"/>
      <c r="K11150" s="9"/>
      <c r="L11150" s="9"/>
      <c r="M11150" s="9"/>
      <c r="O11150" s="9"/>
      <c r="P11150" s="9"/>
      <c r="Q11150" s="9"/>
      <c r="R11150" s="36"/>
      <c r="V11150" s="36"/>
    </row>
    <row r="11151" spans="1:22" x14ac:dyDescent="0.25">
      <c r="A11151" s="86"/>
      <c r="B11151" s="9"/>
      <c r="C11151" s="9"/>
      <c r="D11151" s="9"/>
      <c r="E11151" s="9"/>
      <c r="F11151" s="9"/>
      <c r="I11151" s="9"/>
      <c r="K11151" s="9"/>
      <c r="L11151" s="9"/>
      <c r="M11151" s="9"/>
      <c r="O11151" s="9"/>
      <c r="P11151" s="9"/>
      <c r="Q11151" s="9"/>
      <c r="R11151" s="36"/>
      <c r="V11151" s="36"/>
    </row>
    <row r="11152" spans="1:22" x14ac:dyDescent="0.25">
      <c r="A11152" s="86"/>
      <c r="B11152" s="9"/>
      <c r="C11152" s="9"/>
      <c r="D11152" s="9"/>
      <c r="E11152" s="9"/>
      <c r="F11152" s="9"/>
      <c r="I11152" s="9"/>
      <c r="K11152" s="9"/>
      <c r="L11152" s="9"/>
      <c r="M11152" s="9"/>
      <c r="O11152" s="9"/>
      <c r="P11152" s="9"/>
      <c r="Q11152" s="9"/>
      <c r="R11152" s="36"/>
      <c r="V11152" s="36"/>
    </row>
    <row r="11153" spans="1:22" x14ac:dyDescent="0.25">
      <c r="A11153" s="86"/>
      <c r="B11153" s="9"/>
      <c r="C11153" s="9"/>
      <c r="D11153" s="9"/>
      <c r="E11153" s="9"/>
      <c r="F11153" s="9"/>
      <c r="I11153" s="9"/>
      <c r="K11153" s="9"/>
      <c r="L11153" s="9"/>
      <c r="M11153" s="9"/>
      <c r="O11153" s="9"/>
      <c r="P11153" s="9"/>
      <c r="Q11153" s="9"/>
      <c r="R11153" s="36"/>
      <c r="V11153" s="36"/>
    </row>
    <row r="11154" spans="1:22" x14ac:dyDescent="0.25">
      <c r="A11154" s="86"/>
      <c r="B11154" s="9"/>
      <c r="C11154" s="9"/>
      <c r="D11154" s="9"/>
      <c r="E11154" s="9"/>
      <c r="F11154" s="9"/>
      <c r="I11154" s="9"/>
      <c r="K11154" s="9"/>
      <c r="L11154" s="9"/>
      <c r="M11154" s="9"/>
      <c r="O11154" s="9"/>
      <c r="P11154" s="9"/>
      <c r="Q11154" s="9"/>
      <c r="R11154" s="36"/>
      <c r="V11154" s="36"/>
    </row>
    <row r="11155" spans="1:22" x14ac:dyDescent="0.25">
      <c r="A11155" s="86"/>
      <c r="B11155" s="9"/>
      <c r="C11155" s="9"/>
      <c r="D11155" s="9"/>
      <c r="E11155" s="9"/>
      <c r="F11155" s="9"/>
      <c r="I11155" s="9"/>
      <c r="K11155" s="9"/>
      <c r="L11155" s="9"/>
      <c r="M11155" s="9"/>
      <c r="O11155" s="9"/>
      <c r="P11155" s="9"/>
      <c r="Q11155" s="9"/>
      <c r="R11155" s="36"/>
      <c r="V11155" s="36"/>
    </row>
    <row r="11156" spans="1:22" x14ac:dyDescent="0.25">
      <c r="A11156" s="86"/>
      <c r="B11156" s="9"/>
      <c r="C11156" s="9"/>
      <c r="D11156" s="9"/>
      <c r="E11156" s="9"/>
      <c r="F11156" s="9"/>
      <c r="I11156" s="9"/>
      <c r="K11156" s="9"/>
      <c r="L11156" s="9"/>
      <c r="M11156" s="9"/>
      <c r="O11156" s="9"/>
      <c r="P11156" s="9"/>
      <c r="Q11156" s="9"/>
      <c r="R11156" s="36"/>
      <c r="V11156" s="36"/>
    </row>
    <row r="11157" spans="1:22" x14ac:dyDescent="0.25">
      <c r="A11157" s="86"/>
      <c r="B11157" s="9"/>
      <c r="C11157" s="9"/>
      <c r="D11157" s="9"/>
      <c r="E11157" s="9"/>
      <c r="F11157" s="9"/>
      <c r="I11157" s="9"/>
      <c r="K11157" s="9"/>
      <c r="L11157" s="9"/>
      <c r="M11157" s="9"/>
      <c r="O11157" s="9"/>
      <c r="P11157" s="9"/>
      <c r="Q11157" s="9"/>
      <c r="R11157" s="36"/>
      <c r="V11157" s="36"/>
    </row>
    <row r="11158" spans="1:22" x14ac:dyDescent="0.25">
      <c r="A11158" s="86"/>
      <c r="B11158" s="9"/>
      <c r="C11158" s="9"/>
      <c r="D11158" s="9"/>
      <c r="E11158" s="9"/>
      <c r="F11158" s="9"/>
      <c r="I11158" s="9"/>
      <c r="K11158" s="9"/>
      <c r="L11158" s="9"/>
      <c r="M11158" s="9"/>
      <c r="O11158" s="9"/>
      <c r="P11158" s="9"/>
      <c r="Q11158" s="9"/>
      <c r="R11158" s="36"/>
      <c r="V11158" s="36"/>
    </row>
    <row r="11159" spans="1:22" x14ac:dyDescent="0.25">
      <c r="A11159" s="86"/>
      <c r="B11159" s="9"/>
      <c r="C11159" s="9"/>
      <c r="D11159" s="9"/>
      <c r="E11159" s="9"/>
      <c r="F11159" s="9"/>
      <c r="I11159" s="9"/>
      <c r="K11159" s="9"/>
      <c r="L11159" s="9"/>
      <c r="M11159" s="9"/>
      <c r="O11159" s="9"/>
      <c r="P11159" s="9"/>
      <c r="Q11159" s="9"/>
      <c r="R11159" s="36"/>
      <c r="V11159" s="36"/>
    </row>
    <row r="11160" spans="1:22" x14ac:dyDescent="0.25">
      <c r="A11160" s="86"/>
      <c r="B11160" s="9"/>
      <c r="C11160" s="9"/>
      <c r="D11160" s="9"/>
      <c r="E11160" s="9"/>
      <c r="F11160" s="9"/>
      <c r="I11160" s="9"/>
      <c r="K11160" s="9"/>
      <c r="L11160" s="9"/>
      <c r="M11160" s="9"/>
      <c r="O11160" s="9"/>
      <c r="P11160" s="9"/>
      <c r="Q11160" s="9"/>
      <c r="R11160" s="36"/>
      <c r="V11160" s="36"/>
    </row>
    <row r="11161" spans="1:22" x14ac:dyDescent="0.25">
      <c r="A11161" s="86"/>
      <c r="B11161" s="9"/>
      <c r="C11161" s="9"/>
      <c r="D11161" s="9"/>
      <c r="E11161" s="9"/>
      <c r="F11161" s="9"/>
      <c r="I11161" s="9"/>
      <c r="K11161" s="9"/>
      <c r="L11161" s="9"/>
      <c r="M11161" s="9"/>
      <c r="O11161" s="9"/>
      <c r="P11161" s="9"/>
      <c r="Q11161" s="9"/>
      <c r="R11161" s="36"/>
      <c r="V11161" s="36"/>
    </row>
    <row r="11162" spans="1:22" x14ac:dyDescent="0.25">
      <c r="A11162" s="86"/>
      <c r="B11162" s="9"/>
      <c r="C11162" s="9"/>
      <c r="D11162" s="9"/>
      <c r="E11162" s="9"/>
      <c r="F11162" s="9"/>
      <c r="I11162" s="9"/>
      <c r="K11162" s="9"/>
      <c r="L11162" s="9"/>
      <c r="M11162" s="9"/>
      <c r="O11162" s="9"/>
      <c r="P11162" s="9"/>
      <c r="Q11162" s="9"/>
      <c r="R11162" s="36"/>
      <c r="V11162" s="36"/>
    </row>
    <row r="11163" spans="1:22" x14ac:dyDescent="0.25">
      <c r="A11163" s="86"/>
      <c r="B11163" s="9"/>
      <c r="C11163" s="9"/>
      <c r="D11163" s="9"/>
      <c r="E11163" s="9"/>
      <c r="F11163" s="9"/>
      <c r="I11163" s="9"/>
      <c r="K11163" s="9"/>
      <c r="L11163" s="9"/>
      <c r="M11163" s="9"/>
      <c r="O11163" s="9"/>
      <c r="P11163" s="9"/>
      <c r="Q11163" s="9"/>
      <c r="R11163" s="36"/>
      <c r="V11163" s="36"/>
    </row>
    <row r="11164" spans="1:22" x14ac:dyDescent="0.25">
      <c r="A11164" s="86"/>
      <c r="B11164" s="9"/>
      <c r="C11164" s="9"/>
      <c r="D11164" s="9"/>
      <c r="E11164" s="9"/>
      <c r="F11164" s="9"/>
      <c r="I11164" s="9"/>
      <c r="K11164" s="9"/>
      <c r="L11164" s="9"/>
      <c r="M11164" s="9"/>
      <c r="O11164" s="9"/>
      <c r="P11164" s="9"/>
      <c r="Q11164" s="9"/>
      <c r="R11164" s="36"/>
      <c r="V11164" s="36"/>
    </row>
    <row r="11165" spans="1:22" x14ac:dyDescent="0.25">
      <c r="A11165" s="86"/>
      <c r="B11165" s="9"/>
      <c r="C11165" s="9"/>
      <c r="D11165" s="9"/>
      <c r="E11165" s="9"/>
      <c r="F11165" s="9"/>
      <c r="I11165" s="9"/>
      <c r="K11165" s="9"/>
      <c r="L11165" s="9"/>
      <c r="M11165" s="9"/>
      <c r="O11165" s="9"/>
      <c r="P11165" s="9"/>
      <c r="Q11165" s="9"/>
      <c r="R11165" s="36"/>
      <c r="V11165" s="36"/>
    </row>
    <row r="11166" spans="1:22" x14ac:dyDescent="0.25">
      <c r="A11166" s="86"/>
      <c r="B11166" s="9"/>
      <c r="C11166" s="9"/>
      <c r="D11166" s="9"/>
      <c r="E11166" s="9"/>
      <c r="F11166" s="9"/>
      <c r="I11166" s="9"/>
      <c r="K11166" s="9"/>
      <c r="L11166" s="9"/>
      <c r="M11166" s="9"/>
      <c r="O11166" s="9"/>
      <c r="P11166" s="9"/>
      <c r="Q11166" s="9"/>
      <c r="R11166" s="36"/>
      <c r="V11166" s="36"/>
    </row>
    <row r="11167" spans="1:22" x14ac:dyDescent="0.25">
      <c r="A11167" s="86"/>
      <c r="B11167" s="9"/>
      <c r="C11167" s="9"/>
      <c r="D11167" s="9"/>
      <c r="E11167" s="9"/>
      <c r="F11167" s="9"/>
      <c r="I11167" s="9"/>
      <c r="K11167" s="9"/>
      <c r="L11167" s="9"/>
      <c r="M11167" s="9"/>
      <c r="O11167" s="9"/>
      <c r="P11167" s="9"/>
      <c r="Q11167" s="9"/>
      <c r="R11167" s="36"/>
      <c r="V11167" s="36"/>
    </row>
    <row r="11168" spans="1:22" x14ac:dyDescent="0.25">
      <c r="A11168" s="86"/>
      <c r="B11168" s="9"/>
      <c r="C11168" s="9"/>
      <c r="D11168" s="9"/>
      <c r="E11168" s="9"/>
      <c r="F11168" s="9"/>
      <c r="I11168" s="9"/>
      <c r="K11168" s="9"/>
      <c r="L11168" s="9"/>
      <c r="M11168" s="9"/>
      <c r="O11168" s="9"/>
      <c r="P11168" s="9"/>
      <c r="Q11168" s="9"/>
      <c r="R11168" s="36"/>
      <c r="V11168" s="36"/>
    </row>
    <row r="11169" spans="1:22" x14ac:dyDescent="0.25">
      <c r="A11169" s="86"/>
      <c r="B11169" s="9"/>
      <c r="C11169" s="9"/>
      <c r="D11169" s="9"/>
      <c r="E11169" s="9"/>
      <c r="F11169" s="9"/>
      <c r="I11169" s="9"/>
      <c r="K11169" s="9"/>
      <c r="L11169" s="9"/>
      <c r="M11169" s="9"/>
      <c r="O11169" s="9"/>
      <c r="P11169" s="9"/>
      <c r="Q11169" s="9"/>
      <c r="R11169" s="36"/>
      <c r="V11169" s="36"/>
    </row>
    <row r="11170" spans="1:22" x14ac:dyDescent="0.25">
      <c r="A11170" s="86"/>
      <c r="B11170" s="9"/>
      <c r="C11170" s="9"/>
      <c r="D11170" s="9"/>
      <c r="E11170" s="9"/>
      <c r="F11170" s="9"/>
      <c r="I11170" s="9"/>
      <c r="K11170" s="9"/>
      <c r="L11170" s="9"/>
      <c r="M11170" s="9"/>
      <c r="O11170" s="9"/>
      <c r="P11170" s="9"/>
      <c r="Q11170" s="9"/>
      <c r="R11170" s="36"/>
      <c r="V11170" s="36"/>
    </row>
    <row r="11171" spans="1:22" x14ac:dyDescent="0.25">
      <c r="A11171" s="86"/>
      <c r="B11171" s="9"/>
      <c r="C11171" s="9"/>
      <c r="D11171" s="9"/>
      <c r="E11171" s="9"/>
      <c r="F11171" s="9"/>
      <c r="I11171" s="9"/>
      <c r="K11171" s="9"/>
      <c r="L11171" s="9"/>
      <c r="M11171" s="9"/>
      <c r="O11171" s="9"/>
      <c r="P11171" s="9"/>
      <c r="Q11171" s="9"/>
      <c r="R11171" s="36"/>
      <c r="V11171" s="36"/>
    </row>
    <row r="11172" spans="1:22" x14ac:dyDescent="0.25">
      <c r="A11172" s="86"/>
      <c r="B11172" s="9"/>
      <c r="C11172" s="9"/>
      <c r="D11172" s="9"/>
      <c r="E11172" s="9"/>
      <c r="F11172" s="9"/>
      <c r="I11172" s="9"/>
      <c r="K11172" s="9"/>
      <c r="L11172" s="9"/>
      <c r="M11172" s="9"/>
      <c r="O11172" s="9"/>
      <c r="P11172" s="9"/>
      <c r="Q11172" s="9"/>
      <c r="R11172" s="36"/>
      <c r="V11172" s="36"/>
    </row>
    <row r="11173" spans="1:22" x14ac:dyDescent="0.25">
      <c r="A11173" s="86"/>
      <c r="B11173" s="9"/>
      <c r="C11173" s="9"/>
      <c r="D11173" s="9"/>
      <c r="E11173" s="9"/>
      <c r="F11173" s="9"/>
      <c r="I11173" s="9"/>
      <c r="K11173" s="9"/>
      <c r="L11173" s="9"/>
      <c r="M11173" s="9"/>
      <c r="O11173" s="9"/>
      <c r="P11173" s="9"/>
      <c r="Q11173" s="9"/>
      <c r="R11173" s="36"/>
      <c r="V11173" s="36"/>
    </row>
    <row r="11174" spans="1:22" x14ac:dyDescent="0.25">
      <c r="A11174" s="86"/>
      <c r="B11174" s="9"/>
      <c r="C11174" s="9"/>
      <c r="D11174" s="9"/>
      <c r="E11174" s="9"/>
      <c r="F11174" s="9"/>
      <c r="I11174" s="9"/>
      <c r="K11174" s="9"/>
      <c r="L11174" s="9"/>
      <c r="M11174" s="9"/>
      <c r="O11174" s="9"/>
      <c r="P11174" s="9"/>
      <c r="Q11174" s="9"/>
      <c r="R11174" s="36"/>
      <c r="V11174" s="36"/>
    </row>
    <row r="11175" spans="1:22" x14ac:dyDescent="0.25">
      <c r="A11175" s="86"/>
      <c r="B11175" s="9"/>
      <c r="C11175" s="9"/>
      <c r="D11175" s="9"/>
      <c r="E11175" s="9"/>
      <c r="F11175" s="9"/>
      <c r="I11175" s="9"/>
      <c r="K11175" s="9"/>
      <c r="L11175" s="9"/>
      <c r="M11175" s="9"/>
      <c r="O11175" s="9"/>
      <c r="P11175" s="9"/>
      <c r="Q11175" s="9"/>
      <c r="R11175" s="36"/>
      <c r="V11175" s="36"/>
    </row>
    <row r="11176" spans="1:22" x14ac:dyDescent="0.25">
      <c r="A11176" s="86"/>
      <c r="B11176" s="9"/>
      <c r="C11176" s="9"/>
      <c r="D11176" s="9"/>
      <c r="E11176" s="9"/>
      <c r="F11176" s="9"/>
      <c r="I11176" s="9"/>
      <c r="K11176" s="9"/>
      <c r="L11176" s="9"/>
      <c r="M11176" s="9"/>
      <c r="O11176" s="9"/>
      <c r="P11176" s="9"/>
      <c r="Q11176" s="9"/>
      <c r="R11176" s="36"/>
      <c r="V11176" s="36"/>
    </row>
    <row r="11177" spans="1:22" x14ac:dyDescent="0.25">
      <c r="A11177" s="86"/>
      <c r="B11177" s="9"/>
      <c r="C11177" s="9"/>
      <c r="D11177" s="9"/>
      <c r="E11177" s="9"/>
      <c r="F11177" s="9"/>
      <c r="I11177" s="9"/>
      <c r="K11177" s="9"/>
      <c r="L11177" s="9"/>
      <c r="M11177" s="9"/>
      <c r="O11177" s="9"/>
      <c r="P11177" s="9"/>
      <c r="Q11177" s="9"/>
      <c r="R11177" s="36"/>
      <c r="V11177" s="36"/>
    </row>
    <row r="11178" spans="1:22" x14ac:dyDescent="0.25">
      <c r="A11178" s="86"/>
      <c r="B11178" s="9"/>
      <c r="C11178" s="9"/>
      <c r="D11178" s="9"/>
      <c r="E11178" s="9"/>
      <c r="F11178" s="9"/>
      <c r="I11178" s="9"/>
      <c r="K11178" s="9"/>
      <c r="L11178" s="9"/>
      <c r="M11178" s="9"/>
      <c r="O11178" s="9"/>
      <c r="P11178" s="9"/>
      <c r="Q11178" s="9"/>
      <c r="R11178" s="36"/>
      <c r="V11178" s="36"/>
    </row>
    <row r="11179" spans="1:22" x14ac:dyDescent="0.25">
      <c r="A11179" s="86"/>
      <c r="B11179" s="9"/>
      <c r="C11179" s="9"/>
      <c r="D11179" s="9"/>
      <c r="E11179" s="9"/>
      <c r="F11179" s="9"/>
      <c r="I11179" s="9"/>
      <c r="K11179" s="9"/>
      <c r="L11179" s="9"/>
      <c r="M11179" s="9"/>
      <c r="O11179" s="9"/>
      <c r="P11179" s="9"/>
      <c r="Q11179" s="9"/>
      <c r="R11179" s="36"/>
      <c r="V11179" s="36"/>
    </row>
    <row r="11180" spans="1:22" x14ac:dyDescent="0.25">
      <c r="A11180" s="86"/>
      <c r="B11180" s="9"/>
      <c r="C11180" s="9"/>
      <c r="D11180" s="9"/>
      <c r="E11180" s="9"/>
      <c r="F11180" s="9"/>
      <c r="I11180" s="9"/>
      <c r="K11180" s="9"/>
      <c r="L11180" s="9"/>
      <c r="M11180" s="9"/>
      <c r="O11180" s="9"/>
      <c r="P11180" s="9"/>
      <c r="Q11180" s="9"/>
      <c r="R11180" s="36"/>
      <c r="V11180" s="36"/>
    </row>
    <row r="11181" spans="1:22" x14ac:dyDescent="0.25">
      <c r="A11181" s="86"/>
      <c r="B11181" s="9"/>
      <c r="C11181" s="9"/>
      <c r="D11181" s="9"/>
      <c r="E11181" s="9"/>
      <c r="F11181" s="9"/>
      <c r="I11181" s="9"/>
      <c r="K11181" s="9"/>
      <c r="L11181" s="9"/>
      <c r="M11181" s="9"/>
      <c r="O11181" s="9"/>
      <c r="P11181" s="9"/>
      <c r="Q11181" s="9"/>
      <c r="R11181" s="36"/>
      <c r="V11181" s="36"/>
    </row>
    <row r="11182" spans="1:22" x14ac:dyDescent="0.25">
      <c r="A11182" s="86"/>
      <c r="B11182" s="9"/>
      <c r="C11182" s="9"/>
      <c r="D11182" s="9"/>
      <c r="E11182" s="9"/>
      <c r="F11182" s="9"/>
      <c r="I11182" s="9"/>
      <c r="K11182" s="9"/>
      <c r="L11182" s="9"/>
      <c r="M11182" s="9"/>
      <c r="O11182" s="9"/>
      <c r="P11182" s="9"/>
      <c r="Q11182" s="9"/>
      <c r="R11182" s="36"/>
      <c r="V11182" s="36"/>
    </row>
    <row r="11183" spans="1:22" x14ac:dyDescent="0.25">
      <c r="A11183" s="86"/>
      <c r="B11183" s="9"/>
      <c r="C11183" s="9"/>
      <c r="D11183" s="9"/>
      <c r="E11183" s="9"/>
      <c r="F11183" s="9"/>
      <c r="I11183" s="9"/>
      <c r="K11183" s="9"/>
      <c r="L11183" s="9"/>
      <c r="M11183" s="9"/>
      <c r="O11183" s="9"/>
      <c r="P11183" s="9"/>
      <c r="Q11183" s="9"/>
      <c r="R11183" s="36"/>
      <c r="V11183" s="36"/>
    </row>
    <row r="11184" spans="1:22" x14ac:dyDescent="0.25">
      <c r="A11184" s="86"/>
      <c r="B11184" s="9"/>
      <c r="C11184" s="9"/>
      <c r="D11184" s="9"/>
      <c r="E11184" s="9"/>
      <c r="F11184" s="9"/>
      <c r="I11184" s="9"/>
      <c r="K11184" s="9"/>
      <c r="L11184" s="9"/>
      <c r="M11184" s="9"/>
      <c r="O11184" s="9"/>
      <c r="P11184" s="9"/>
      <c r="Q11184" s="9"/>
      <c r="R11184" s="36"/>
      <c r="V11184" s="36"/>
    </row>
    <row r="11185" spans="1:22" x14ac:dyDescent="0.25">
      <c r="A11185" s="86"/>
      <c r="B11185" s="9"/>
      <c r="C11185" s="9"/>
      <c r="D11185" s="9"/>
      <c r="E11185" s="9"/>
      <c r="F11185" s="9"/>
      <c r="I11185" s="9"/>
      <c r="K11185" s="9"/>
      <c r="L11185" s="9"/>
      <c r="M11185" s="9"/>
      <c r="O11185" s="9"/>
      <c r="P11185" s="9"/>
      <c r="Q11185" s="9"/>
      <c r="R11185" s="36"/>
      <c r="V11185" s="36"/>
    </row>
    <row r="11186" spans="1:22" x14ac:dyDescent="0.25">
      <c r="A11186" s="86"/>
      <c r="B11186" s="9"/>
      <c r="C11186" s="9"/>
      <c r="D11186" s="9"/>
      <c r="E11186" s="9"/>
      <c r="F11186" s="9"/>
      <c r="I11186" s="9"/>
      <c r="K11186" s="9"/>
      <c r="L11186" s="9"/>
      <c r="M11186" s="9"/>
      <c r="O11186" s="9"/>
      <c r="P11186" s="9"/>
      <c r="Q11186" s="9"/>
      <c r="R11186" s="36"/>
      <c r="V11186" s="36"/>
    </row>
    <row r="11187" spans="1:22" x14ac:dyDescent="0.25">
      <c r="A11187" s="86"/>
      <c r="B11187" s="9"/>
      <c r="C11187" s="9"/>
      <c r="D11187" s="9"/>
      <c r="E11187" s="9"/>
      <c r="F11187" s="9"/>
      <c r="I11187" s="9"/>
      <c r="K11187" s="9"/>
      <c r="L11187" s="9"/>
      <c r="M11187" s="9"/>
      <c r="O11187" s="9"/>
      <c r="P11187" s="9"/>
      <c r="Q11187" s="9"/>
      <c r="R11187" s="36"/>
      <c r="V11187" s="36"/>
    </row>
    <row r="11188" spans="1:22" x14ac:dyDescent="0.25">
      <c r="A11188" s="86"/>
      <c r="B11188" s="9"/>
      <c r="C11188" s="9"/>
      <c r="D11188" s="9"/>
      <c r="E11188" s="9"/>
      <c r="F11188" s="9"/>
      <c r="I11188" s="9"/>
      <c r="K11188" s="9"/>
      <c r="L11188" s="9"/>
      <c r="M11188" s="9"/>
      <c r="O11188" s="9"/>
      <c r="P11188" s="9"/>
      <c r="Q11188" s="9"/>
      <c r="R11188" s="36"/>
      <c r="V11188" s="36"/>
    </row>
    <row r="11189" spans="1:22" x14ac:dyDescent="0.25">
      <c r="A11189" s="86"/>
      <c r="B11189" s="9"/>
      <c r="C11189" s="9"/>
      <c r="D11189" s="9"/>
      <c r="E11189" s="9"/>
      <c r="F11189" s="9"/>
      <c r="I11189" s="9"/>
      <c r="K11189" s="9"/>
      <c r="L11189" s="9"/>
      <c r="M11189" s="9"/>
      <c r="O11189" s="9"/>
      <c r="P11189" s="9"/>
      <c r="Q11189" s="9"/>
      <c r="R11189" s="36"/>
      <c r="V11189" s="36"/>
    </row>
    <row r="11190" spans="1:22" x14ac:dyDescent="0.25">
      <c r="A11190" s="86"/>
      <c r="B11190" s="9"/>
      <c r="C11190" s="9"/>
      <c r="D11190" s="9"/>
      <c r="E11190" s="9"/>
      <c r="F11190" s="9"/>
      <c r="I11190" s="9"/>
      <c r="K11190" s="9"/>
      <c r="L11190" s="9"/>
      <c r="M11190" s="9"/>
      <c r="O11190" s="9"/>
      <c r="P11190" s="9"/>
      <c r="Q11190" s="9"/>
      <c r="R11190" s="36"/>
      <c r="V11190" s="36"/>
    </row>
    <row r="11191" spans="1:22" x14ac:dyDescent="0.25">
      <c r="A11191" s="86"/>
      <c r="B11191" s="9"/>
      <c r="C11191" s="9"/>
      <c r="D11191" s="9"/>
      <c r="E11191" s="9"/>
      <c r="F11191" s="9"/>
      <c r="I11191" s="9"/>
      <c r="K11191" s="9"/>
      <c r="L11191" s="9"/>
      <c r="M11191" s="9"/>
      <c r="O11191" s="9"/>
      <c r="P11191" s="9"/>
      <c r="Q11191" s="9"/>
      <c r="R11191" s="36"/>
      <c r="V11191" s="36"/>
    </row>
    <row r="11192" spans="1:22" x14ac:dyDescent="0.25">
      <c r="A11192" s="86"/>
      <c r="B11192" s="9"/>
      <c r="C11192" s="9"/>
      <c r="D11192" s="9"/>
      <c r="E11192" s="9"/>
      <c r="F11192" s="9"/>
      <c r="I11192" s="9"/>
      <c r="K11192" s="9"/>
      <c r="L11192" s="9"/>
      <c r="M11192" s="9"/>
      <c r="O11192" s="9"/>
      <c r="P11192" s="9"/>
      <c r="Q11192" s="9"/>
      <c r="R11192" s="36"/>
      <c r="V11192" s="36"/>
    </row>
    <row r="11193" spans="1:22" x14ac:dyDescent="0.25">
      <c r="A11193" s="86"/>
      <c r="B11193" s="9"/>
      <c r="C11193" s="9"/>
      <c r="D11193" s="9"/>
      <c r="E11193" s="9"/>
      <c r="F11193" s="9"/>
      <c r="I11193" s="9"/>
      <c r="K11193" s="9"/>
      <c r="L11193" s="9"/>
      <c r="M11193" s="9"/>
      <c r="O11193" s="9"/>
      <c r="P11193" s="9"/>
      <c r="Q11193" s="9"/>
      <c r="R11193" s="36"/>
      <c r="V11193" s="36"/>
    </row>
    <row r="11194" spans="1:22" x14ac:dyDescent="0.25">
      <c r="A11194" s="86"/>
      <c r="B11194" s="9"/>
      <c r="C11194" s="9"/>
      <c r="D11194" s="9"/>
      <c r="E11194" s="9"/>
      <c r="F11194" s="9"/>
      <c r="I11194" s="9"/>
      <c r="K11194" s="9"/>
      <c r="L11194" s="9"/>
      <c r="M11194" s="9"/>
      <c r="O11194" s="9"/>
      <c r="P11194" s="9"/>
      <c r="Q11194" s="9"/>
      <c r="R11194" s="36"/>
      <c r="V11194" s="36"/>
    </row>
    <row r="11195" spans="1:22" x14ac:dyDescent="0.25">
      <c r="A11195" s="86"/>
      <c r="B11195" s="9"/>
      <c r="C11195" s="9"/>
      <c r="D11195" s="9"/>
      <c r="E11195" s="9"/>
      <c r="F11195" s="9"/>
      <c r="I11195" s="9"/>
      <c r="K11195" s="9"/>
      <c r="L11195" s="9"/>
      <c r="M11195" s="9"/>
      <c r="O11195" s="9"/>
      <c r="P11195" s="9"/>
      <c r="Q11195" s="9"/>
      <c r="R11195" s="36"/>
      <c r="V11195" s="36"/>
    </row>
    <row r="11196" spans="1:22" x14ac:dyDescent="0.25">
      <c r="A11196" s="86"/>
      <c r="B11196" s="9"/>
      <c r="C11196" s="9"/>
      <c r="D11196" s="9"/>
      <c r="E11196" s="9"/>
      <c r="F11196" s="9"/>
      <c r="I11196" s="9"/>
      <c r="K11196" s="9"/>
      <c r="L11196" s="9"/>
      <c r="M11196" s="9"/>
      <c r="O11196" s="9"/>
      <c r="P11196" s="9"/>
      <c r="Q11196" s="9"/>
      <c r="R11196" s="36"/>
      <c r="V11196" s="36"/>
    </row>
    <row r="11197" spans="1:22" x14ac:dyDescent="0.25">
      <c r="A11197" s="86"/>
      <c r="B11197" s="9"/>
      <c r="C11197" s="9"/>
      <c r="D11197" s="9"/>
      <c r="E11197" s="9"/>
      <c r="F11197" s="9"/>
      <c r="I11197" s="9"/>
      <c r="K11197" s="9"/>
      <c r="L11197" s="9"/>
      <c r="M11197" s="9"/>
      <c r="O11197" s="9"/>
      <c r="P11197" s="9"/>
      <c r="Q11197" s="9"/>
      <c r="R11197" s="36"/>
      <c r="V11197" s="36"/>
    </row>
    <row r="11198" spans="1:22" x14ac:dyDescent="0.25">
      <c r="A11198" s="86"/>
      <c r="B11198" s="9"/>
      <c r="C11198" s="9"/>
      <c r="D11198" s="9"/>
      <c r="E11198" s="9"/>
      <c r="F11198" s="9"/>
      <c r="I11198" s="9"/>
      <c r="K11198" s="9"/>
      <c r="L11198" s="9"/>
      <c r="M11198" s="9"/>
      <c r="O11198" s="9"/>
      <c r="P11198" s="9"/>
      <c r="Q11198" s="9"/>
      <c r="R11198" s="36"/>
      <c r="V11198" s="36"/>
    </row>
    <row r="11199" spans="1:22" x14ac:dyDescent="0.25">
      <c r="A11199" s="86"/>
      <c r="B11199" s="9"/>
      <c r="C11199" s="9"/>
      <c r="D11199" s="9"/>
      <c r="E11199" s="9"/>
      <c r="F11199" s="9"/>
      <c r="I11199" s="9"/>
      <c r="K11199" s="9"/>
      <c r="L11199" s="9"/>
      <c r="M11199" s="9"/>
      <c r="O11199" s="9"/>
      <c r="P11199" s="9"/>
      <c r="Q11199" s="9"/>
      <c r="R11199" s="36"/>
      <c r="V11199" s="36"/>
    </row>
    <row r="11200" spans="1:22" x14ac:dyDescent="0.25">
      <c r="A11200" s="86"/>
      <c r="B11200" s="9"/>
      <c r="C11200" s="9"/>
      <c r="D11200" s="9"/>
      <c r="E11200" s="9"/>
      <c r="F11200" s="9"/>
      <c r="I11200" s="9"/>
      <c r="K11200" s="9"/>
      <c r="L11200" s="9"/>
      <c r="M11200" s="9"/>
      <c r="O11200" s="9"/>
      <c r="P11200" s="9"/>
      <c r="Q11200" s="9"/>
      <c r="R11200" s="36"/>
      <c r="V11200" s="36"/>
    </row>
    <row r="11201" spans="1:22" x14ac:dyDescent="0.25">
      <c r="A11201" s="86"/>
      <c r="B11201" s="9"/>
      <c r="C11201" s="9"/>
      <c r="D11201" s="9"/>
      <c r="E11201" s="9"/>
      <c r="F11201" s="9"/>
      <c r="I11201" s="9"/>
      <c r="K11201" s="9"/>
      <c r="L11201" s="9"/>
      <c r="M11201" s="9"/>
      <c r="O11201" s="9"/>
      <c r="P11201" s="9"/>
      <c r="Q11201" s="9"/>
      <c r="R11201" s="36"/>
      <c r="V11201" s="36"/>
    </row>
    <row r="11202" spans="1:22" x14ac:dyDescent="0.25">
      <c r="A11202" s="86"/>
      <c r="B11202" s="9"/>
      <c r="C11202" s="9"/>
      <c r="D11202" s="9"/>
      <c r="E11202" s="9"/>
      <c r="F11202" s="9"/>
      <c r="I11202" s="9"/>
      <c r="K11202" s="9"/>
      <c r="L11202" s="9"/>
      <c r="M11202" s="9"/>
      <c r="O11202" s="9"/>
      <c r="P11202" s="9"/>
      <c r="Q11202" s="9"/>
      <c r="R11202" s="36"/>
      <c r="V11202" s="36"/>
    </row>
    <row r="11203" spans="1:22" x14ac:dyDescent="0.25">
      <c r="A11203" s="86"/>
      <c r="B11203" s="9"/>
      <c r="C11203" s="9"/>
      <c r="D11203" s="9"/>
      <c r="E11203" s="9"/>
      <c r="F11203" s="9"/>
      <c r="I11203" s="9"/>
      <c r="K11203" s="9"/>
      <c r="L11203" s="9"/>
      <c r="M11203" s="9"/>
      <c r="O11203" s="9"/>
      <c r="P11203" s="9"/>
      <c r="Q11203" s="9"/>
      <c r="R11203" s="36"/>
      <c r="V11203" s="36"/>
    </row>
    <row r="11204" spans="1:22" x14ac:dyDescent="0.25">
      <c r="A11204" s="86"/>
      <c r="B11204" s="9"/>
      <c r="C11204" s="9"/>
      <c r="D11204" s="9"/>
      <c r="E11204" s="9"/>
      <c r="F11204" s="9"/>
      <c r="I11204" s="9"/>
      <c r="K11204" s="9"/>
      <c r="L11204" s="9"/>
      <c r="M11204" s="9"/>
      <c r="O11204" s="9"/>
      <c r="P11204" s="9"/>
      <c r="Q11204" s="9"/>
      <c r="R11204" s="36"/>
      <c r="V11204" s="36"/>
    </row>
    <row r="11205" spans="1:22" x14ac:dyDescent="0.25">
      <c r="A11205" s="86"/>
      <c r="B11205" s="9"/>
      <c r="C11205" s="9"/>
      <c r="D11205" s="9"/>
      <c r="E11205" s="9"/>
      <c r="F11205" s="9"/>
      <c r="I11205" s="9"/>
      <c r="K11205" s="9"/>
      <c r="L11205" s="9"/>
      <c r="M11205" s="9"/>
      <c r="O11205" s="9"/>
      <c r="P11205" s="9"/>
      <c r="Q11205" s="9"/>
      <c r="R11205" s="36"/>
      <c r="V11205" s="36"/>
    </row>
    <row r="11206" spans="1:22" x14ac:dyDescent="0.25">
      <c r="A11206" s="86"/>
      <c r="B11206" s="9"/>
      <c r="C11206" s="9"/>
      <c r="D11206" s="9"/>
      <c r="E11206" s="9"/>
      <c r="F11206" s="9"/>
      <c r="I11206" s="9"/>
      <c r="K11206" s="9"/>
      <c r="L11206" s="9"/>
      <c r="M11206" s="9"/>
      <c r="O11206" s="9"/>
      <c r="P11206" s="9"/>
      <c r="Q11206" s="9"/>
      <c r="R11206" s="36"/>
      <c r="V11206" s="36"/>
    </row>
    <row r="11207" spans="1:22" x14ac:dyDescent="0.25">
      <c r="A11207" s="86"/>
      <c r="B11207" s="9"/>
      <c r="C11207" s="9"/>
      <c r="D11207" s="9"/>
      <c r="E11207" s="9"/>
      <c r="F11207" s="9"/>
      <c r="I11207" s="9"/>
      <c r="K11207" s="9"/>
      <c r="L11207" s="9"/>
      <c r="M11207" s="9"/>
      <c r="O11207" s="9"/>
      <c r="P11207" s="9"/>
      <c r="Q11207" s="9"/>
      <c r="R11207" s="36"/>
      <c r="V11207" s="36"/>
    </row>
    <row r="11208" spans="1:22" x14ac:dyDescent="0.25">
      <c r="A11208" s="86"/>
      <c r="B11208" s="9"/>
      <c r="C11208" s="9"/>
      <c r="D11208" s="9"/>
      <c r="E11208" s="9"/>
      <c r="F11208" s="9"/>
      <c r="I11208" s="9"/>
      <c r="K11208" s="9"/>
      <c r="L11208" s="9"/>
      <c r="M11208" s="9"/>
      <c r="O11208" s="9"/>
      <c r="P11208" s="9"/>
      <c r="Q11208" s="9"/>
      <c r="R11208" s="36"/>
      <c r="V11208" s="36"/>
    </row>
    <row r="11209" spans="1:22" x14ac:dyDescent="0.25">
      <c r="A11209" s="86"/>
      <c r="B11209" s="9"/>
      <c r="C11209" s="9"/>
      <c r="D11209" s="9"/>
      <c r="E11209" s="9"/>
      <c r="F11209" s="9"/>
      <c r="I11209" s="9"/>
      <c r="K11209" s="9"/>
      <c r="L11209" s="9"/>
      <c r="M11209" s="9"/>
      <c r="O11209" s="9"/>
      <c r="P11209" s="9"/>
      <c r="Q11209" s="9"/>
      <c r="R11209" s="36"/>
      <c r="V11209" s="36"/>
    </row>
    <row r="11210" spans="1:22" x14ac:dyDescent="0.25">
      <c r="A11210" s="86"/>
      <c r="B11210" s="9"/>
      <c r="C11210" s="9"/>
      <c r="D11210" s="9"/>
      <c r="E11210" s="9"/>
      <c r="F11210" s="9"/>
      <c r="I11210" s="9"/>
      <c r="K11210" s="9"/>
      <c r="L11210" s="9"/>
      <c r="M11210" s="9"/>
      <c r="O11210" s="9"/>
      <c r="P11210" s="9"/>
      <c r="Q11210" s="9"/>
      <c r="R11210" s="36"/>
      <c r="V11210" s="36"/>
    </row>
    <row r="11211" spans="1:22" x14ac:dyDescent="0.25">
      <c r="A11211" s="86"/>
      <c r="B11211" s="9"/>
      <c r="C11211" s="9"/>
      <c r="D11211" s="9"/>
      <c r="E11211" s="9"/>
      <c r="F11211" s="9"/>
      <c r="I11211" s="9"/>
      <c r="K11211" s="9"/>
      <c r="L11211" s="9"/>
      <c r="M11211" s="9"/>
      <c r="O11211" s="9"/>
      <c r="P11211" s="9"/>
      <c r="Q11211" s="9"/>
      <c r="R11211" s="36"/>
      <c r="V11211" s="36"/>
    </row>
    <row r="11212" spans="1:22" x14ac:dyDescent="0.25">
      <c r="A11212" s="86"/>
      <c r="B11212" s="9"/>
      <c r="C11212" s="9"/>
      <c r="D11212" s="9"/>
      <c r="E11212" s="9"/>
      <c r="F11212" s="9"/>
      <c r="I11212" s="9"/>
      <c r="K11212" s="9"/>
      <c r="L11212" s="9"/>
      <c r="M11212" s="9"/>
      <c r="O11212" s="9"/>
      <c r="P11212" s="9"/>
      <c r="Q11212" s="9"/>
      <c r="R11212" s="36"/>
      <c r="V11212" s="36"/>
    </row>
    <row r="11213" spans="1:22" x14ac:dyDescent="0.25">
      <c r="A11213" s="86"/>
      <c r="B11213" s="9"/>
      <c r="C11213" s="9"/>
      <c r="D11213" s="9"/>
      <c r="E11213" s="9"/>
      <c r="F11213" s="9"/>
      <c r="I11213" s="9"/>
      <c r="K11213" s="9"/>
      <c r="L11213" s="9"/>
      <c r="M11213" s="9"/>
      <c r="O11213" s="9"/>
      <c r="P11213" s="9"/>
      <c r="Q11213" s="9"/>
      <c r="R11213" s="36"/>
      <c r="V11213" s="36"/>
    </row>
    <row r="11214" spans="1:22" x14ac:dyDescent="0.25">
      <c r="A11214" s="86"/>
      <c r="B11214" s="9"/>
      <c r="C11214" s="9"/>
      <c r="D11214" s="9"/>
      <c r="E11214" s="9"/>
      <c r="F11214" s="9"/>
      <c r="I11214" s="9"/>
      <c r="K11214" s="9"/>
      <c r="L11214" s="9"/>
      <c r="M11214" s="9"/>
      <c r="O11214" s="9"/>
      <c r="P11214" s="9"/>
      <c r="Q11214" s="9"/>
      <c r="R11214" s="36"/>
      <c r="V11214" s="36"/>
    </row>
    <row r="11215" spans="1:22" x14ac:dyDescent="0.25">
      <c r="A11215" s="86"/>
      <c r="B11215" s="9"/>
      <c r="C11215" s="9"/>
      <c r="D11215" s="9"/>
      <c r="E11215" s="9"/>
      <c r="F11215" s="9"/>
      <c r="I11215" s="9"/>
      <c r="K11215" s="9"/>
      <c r="L11215" s="9"/>
      <c r="M11215" s="9"/>
      <c r="O11215" s="9"/>
      <c r="P11215" s="9"/>
      <c r="Q11215" s="9"/>
      <c r="R11215" s="36"/>
      <c r="V11215" s="36"/>
    </row>
    <row r="11216" spans="1:22" x14ac:dyDescent="0.25">
      <c r="A11216" s="86"/>
      <c r="B11216" s="9"/>
      <c r="C11216" s="9"/>
      <c r="D11216" s="9"/>
      <c r="E11216" s="9"/>
      <c r="F11216" s="9"/>
      <c r="I11216" s="9"/>
      <c r="K11216" s="9"/>
      <c r="L11216" s="9"/>
      <c r="M11216" s="9"/>
      <c r="O11216" s="9"/>
      <c r="P11216" s="9"/>
      <c r="Q11216" s="9"/>
      <c r="R11216" s="36"/>
      <c r="V11216" s="36"/>
    </row>
    <row r="11217" spans="1:22" x14ac:dyDescent="0.25">
      <c r="A11217" s="86"/>
      <c r="B11217" s="9"/>
      <c r="C11217" s="9"/>
      <c r="D11217" s="9"/>
      <c r="E11217" s="9"/>
      <c r="F11217" s="9"/>
      <c r="I11217" s="9"/>
      <c r="K11217" s="9"/>
      <c r="L11217" s="9"/>
      <c r="M11217" s="9"/>
      <c r="O11217" s="9"/>
      <c r="P11217" s="9"/>
      <c r="Q11217" s="9"/>
      <c r="R11217" s="36"/>
      <c r="V11217" s="36"/>
    </row>
    <row r="11218" spans="1:22" x14ac:dyDescent="0.25">
      <c r="A11218" s="86"/>
      <c r="B11218" s="9"/>
      <c r="C11218" s="9"/>
      <c r="D11218" s="9"/>
      <c r="E11218" s="9"/>
      <c r="F11218" s="9"/>
      <c r="I11218" s="9"/>
      <c r="K11218" s="9"/>
      <c r="L11218" s="9"/>
      <c r="M11218" s="9"/>
      <c r="O11218" s="9"/>
      <c r="P11218" s="9"/>
      <c r="Q11218" s="9"/>
      <c r="R11218" s="36"/>
      <c r="V11218" s="36"/>
    </row>
    <row r="11219" spans="1:22" x14ac:dyDescent="0.25">
      <c r="A11219" s="86"/>
      <c r="B11219" s="9"/>
      <c r="C11219" s="9"/>
      <c r="D11219" s="9"/>
      <c r="E11219" s="9"/>
      <c r="F11219" s="9"/>
      <c r="I11219" s="9"/>
      <c r="K11219" s="9"/>
      <c r="L11219" s="9"/>
      <c r="M11219" s="9"/>
      <c r="O11219" s="9"/>
      <c r="P11219" s="9"/>
      <c r="Q11219" s="9"/>
      <c r="R11219" s="36"/>
      <c r="V11219" s="36"/>
    </row>
    <row r="11220" spans="1:22" x14ac:dyDescent="0.25">
      <c r="A11220" s="86"/>
      <c r="B11220" s="9"/>
      <c r="C11220" s="9"/>
      <c r="D11220" s="9"/>
      <c r="E11220" s="9"/>
      <c r="F11220" s="9"/>
      <c r="I11220" s="9"/>
      <c r="K11220" s="9"/>
      <c r="L11220" s="9"/>
      <c r="M11220" s="9"/>
      <c r="O11220" s="9"/>
      <c r="P11220" s="9"/>
      <c r="Q11220" s="9"/>
      <c r="R11220" s="36"/>
      <c r="V11220" s="36"/>
    </row>
    <row r="11221" spans="1:22" x14ac:dyDescent="0.25">
      <c r="A11221" s="86"/>
      <c r="B11221" s="9"/>
      <c r="C11221" s="9"/>
      <c r="D11221" s="9"/>
      <c r="E11221" s="9"/>
      <c r="F11221" s="9"/>
      <c r="I11221" s="9"/>
      <c r="K11221" s="9"/>
      <c r="L11221" s="9"/>
      <c r="M11221" s="9"/>
      <c r="O11221" s="9"/>
      <c r="P11221" s="9"/>
      <c r="Q11221" s="9"/>
      <c r="R11221" s="36"/>
      <c r="V11221" s="36"/>
    </row>
    <row r="11222" spans="1:22" x14ac:dyDescent="0.25">
      <c r="A11222" s="86"/>
      <c r="B11222" s="9"/>
      <c r="C11222" s="9"/>
      <c r="D11222" s="9"/>
      <c r="E11222" s="9"/>
      <c r="F11222" s="9"/>
      <c r="I11222" s="9"/>
      <c r="K11222" s="9"/>
      <c r="L11222" s="9"/>
      <c r="M11222" s="9"/>
      <c r="O11222" s="9"/>
      <c r="P11222" s="9"/>
      <c r="Q11222" s="9"/>
      <c r="R11222" s="36"/>
      <c r="V11222" s="36"/>
    </row>
    <row r="11223" spans="1:22" x14ac:dyDescent="0.25">
      <c r="A11223" s="86"/>
      <c r="B11223" s="9"/>
      <c r="C11223" s="9"/>
      <c r="D11223" s="9"/>
      <c r="E11223" s="9"/>
      <c r="F11223" s="9"/>
      <c r="I11223" s="9"/>
      <c r="K11223" s="9"/>
      <c r="L11223" s="9"/>
      <c r="M11223" s="9"/>
      <c r="O11223" s="9"/>
      <c r="P11223" s="9"/>
      <c r="Q11223" s="9"/>
      <c r="R11223" s="36"/>
      <c r="V11223" s="36"/>
    </row>
    <row r="11224" spans="1:22" x14ac:dyDescent="0.25">
      <c r="A11224" s="86"/>
      <c r="B11224" s="9"/>
      <c r="C11224" s="9"/>
      <c r="D11224" s="9"/>
      <c r="E11224" s="9"/>
      <c r="F11224" s="9"/>
      <c r="I11224" s="9"/>
      <c r="K11224" s="9"/>
      <c r="L11224" s="9"/>
      <c r="M11224" s="9"/>
      <c r="O11224" s="9"/>
      <c r="P11224" s="9"/>
      <c r="Q11224" s="9"/>
      <c r="R11224" s="36"/>
      <c r="V11224" s="36"/>
    </row>
    <row r="11225" spans="1:22" x14ac:dyDescent="0.25">
      <c r="A11225" s="86"/>
      <c r="B11225" s="9"/>
      <c r="C11225" s="9"/>
      <c r="D11225" s="9"/>
      <c r="E11225" s="9"/>
      <c r="F11225" s="9"/>
      <c r="I11225" s="9"/>
      <c r="K11225" s="9"/>
      <c r="L11225" s="9"/>
      <c r="M11225" s="9"/>
      <c r="O11225" s="9"/>
      <c r="P11225" s="9"/>
      <c r="Q11225" s="9"/>
      <c r="R11225" s="36"/>
      <c r="V11225" s="36"/>
    </row>
    <row r="11226" spans="1:22" x14ac:dyDescent="0.25">
      <c r="A11226" s="86"/>
      <c r="B11226" s="9"/>
      <c r="C11226" s="9"/>
      <c r="D11226" s="9"/>
      <c r="E11226" s="9"/>
      <c r="F11226" s="9"/>
      <c r="I11226" s="9"/>
      <c r="K11226" s="9"/>
      <c r="L11226" s="9"/>
      <c r="M11226" s="9"/>
      <c r="O11226" s="9"/>
      <c r="P11226" s="9"/>
      <c r="Q11226" s="9"/>
      <c r="R11226" s="36"/>
      <c r="V11226" s="36"/>
    </row>
    <row r="11227" spans="1:22" x14ac:dyDescent="0.25">
      <c r="A11227" s="86"/>
      <c r="B11227" s="9"/>
      <c r="C11227" s="9"/>
      <c r="D11227" s="9"/>
      <c r="E11227" s="9"/>
      <c r="F11227" s="9"/>
      <c r="I11227" s="9"/>
      <c r="K11227" s="9"/>
      <c r="L11227" s="9"/>
      <c r="M11227" s="9"/>
      <c r="O11227" s="9"/>
      <c r="P11227" s="9"/>
      <c r="Q11227" s="9"/>
      <c r="R11227" s="36"/>
      <c r="V11227" s="36"/>
    </row>
    <row r="11228" spans="1:22" x14ac:dyDescent="0.25">
      <c r="A11228" s="86"/>
      <c r="B11228" s="9"/>
      <c r="C11228" s="9"/>
      <c r="D11228" s="9"/>
      <c r="E11228" s="9"/>
      <c r="F11228" s="9"/>
      <c r="I11228" s="9"/>
      <c r="K11228" s="9"/>
      <c r="L11228" s="9"/>
      <c r="M11228" s="9"/>
      <c r="O11228" s="9"/>
      <c r="P11228" s="9"/>
      <c r="Q11228" s="9"/>
      <c r="R11228" s="36"/>
      <c r="V11228" s="36"/>
    </row>
    <row r="11229" spans="1:22" x14ac:dyDescent="0.25">
      <c r="A11229" s="86"/>
      <c r="B11229" s="9"/>
      <c r="C11229" s="9"/>
      <c r="D11229" s="9"/>
      <c r="E11229" s="9"/>
      <c r="F11229" s="9"/>
      <c r="I11229" s="9"/>
      <c r="K11229" s="9"/>
      <c r="L11229" s="9"/>
      <c r="M11229" s="9"/>
      <c r="O11229" s="9"/>
      <c r="P11229" s="9"/>
      <c r="Q11229" s="9"/>
      <c r="R11229" s="36"/>
      <c r="V11229" s="36"/>
    </row>
    <row r="11230" spans="1:22" x14ac:dyDescent="0.25">
      <c r="A11230" s="86"/>
      <c r="B11230" s="9"/>
      <c r="C11230" s="9"/>
      <c r="D11230" s="9"/>
      <c r="E11230" s="9"/>
      <c r="F11230" s="9"/>
      <c r="I11230" s="9"/>
      <c r="K11230" s="9"/>
      <c r="L11230" s="9"/>
      <c r="M11230" s="9"/>
      <c r="O11230" s="9"/>
      <c r="P11230" s="9"/>
      <c r="Q11230" s="9"/>
      <c r="R11230" s="36"/>
      <c r="V11230" s="36"/>
    </row>
    <row r="11231" spans="1:22" x14ac:dyDescent="0.25">
      <c r="A11231" s="86"/>
      <c r="B11231" s="9"/>
      <c r="C11231" s="9"/>
      <c r="D11231" s="9"/>
      <c r="E11231" s="9"/>
      <c r="F11231" s="9"/>
      <c r="I11231" s="9"/>
      <c r="K11231" s="9"/>
      <c r="L11231" s="9"/>
      <c r="M11231" s="9"/>
      <c r="O11231" s="9"/>
      <c r="P11231" s="9"/>
      <c r="Q11231" s="9"/>
      <c r="R11231" s="36"/>
      <c r="V11231" s="36"/>
    </row>
    <row r="11232" spans="1:22" x14ac:dyDescent="0.25">
      <c r="A11232" s="86"/>
      <c r="B11232" s="9"/>
      <c r="C11232" s="9"/>
      <c r="D11232" s="9"/>
      <c r="E11232" s="9"/>
      <c r="F11232" s="9"/>
      <c r="I11232" s="9"/>
      <c r="K11232" s="9"/>
      <c r="L11232" s="9"/>
      <c r="M11232" s="9"/>
      <c r="O11232" s="9"/>
      <c r="P11232" s="9"/>
      <c r="Q11232" s="9"/>
      <c r="R11232" s="36"/>
      <c r="V11232" s="36"/>
    </row>
    <row r="11233" spans="1:22" x14ac:dyDescent="0.25">
      <c r="A11233" s="86"/>
      <c r="B11233" s="9"/>
      <c r="C11233" s="9"/>
      <c r="D11233" s="9"/>
      <c r="E11233" s="9"/>
      <c r="F11233" s="9"/>
      <c r="I11233" s="9"/>
      <c r="K11233" s="9"/>
      <c r="L11233" s="9"/>
      <c r="M11233" s="9"/>
      <c r="O11233" s="9"/>
      <c r="P11233" s="9"/>
      <c r="Q11233" s="9"/>
      <c r="R11233" s="36"/>
      <c r="V11233" s="36"/>
    </row>
    <row r="11234" spans="1:22" x14ac:dyDescent="0.25">
      <c r="A11234" s="86"/>
      <c r="B11234" s="9"/>
      <c r="C11234" s="9"/>
      <c r="D11234" s="9"/>
      <c r="E11234" s="9"/>
      <c r="F11234" s="9"/>
      <c r="I11234" s="9"/>
      <c r="K11234" s="9"/>
      <c r="L11234" s="9"/>
      <c r="M11234" s="9"/>
      <c r="O11234" s="9"/>
      <c r="P11234" s="9"/>
      <c r="Q11234" s="9"/>
      <c r="R11234" s="36"/>
      <c r="V11234" s="36"/>
    </row>
    <row r="11235" spans="1:22" x14ac:dyDescent="0.25">
      <c r="A11235" s="86"/>
      <c r="B11235" s="9"/>
      <c r="C11235" s="9"/>
      <c r="D11235" s="9"/>
      <c r="E11235" s="9"/>
      <c r="F11235" s="9"/>
      <c r="I11235" s="9"/>
      <c r="K11235" s="9"/>
      <c r="L11235" s="9"/>
      <c r="M11235" s="9"/>
      <c r="O11235" s="9"/>
      <c r="P11235" s="9"/>
      <c r="Q11235" s="9"/>
      <c r="R11235" s="36"/>
      <c r="V11235" s="36"/>
    </row>
    <row r="11236" spans="1:22" x14ac:dyDescent="0.25">
      <c r="A11236" s="86"/>
      <c r="B11236" s="9"/>
      <c r="C11236" s="9"/>
      <c r="D11236" s="9"/>
      <c r="E11236" s="9"/>
      <c r="F11236" s="9"/>
      <c r="I11236" s="9"/>
      <c r="K11236" s="9"/>
      <c r="L11236" s="9"/>
      <c r="M11236" s="9"/>
      <c r="O11236" s="9"/>
      <c r="P11236" s="9"/>
      <c r="Q11236" s="9"/>
      <c r="R11236" s="36"/>
      <c r="V11236" s="36"/>
    </row>
    <row r="11237" spans="1:22" x14ac:dyDescent="0.25">
      <c r="A11237" s="86"/>
      <c r="B11237" s="9"/>
      <c r="C11237" s="9"/>
      <c r="D11237" s="9"/>
      <c r="E11237" s="9"/>
      <c r="F11237" s="9"/>
      <c r="I11237" s="9"/>
      <c r="K11237" s="9"/>
      <c r="L11237" s="9"/>
      <c r="M11237" s="9"/>
      <c r="O11237" s="9"/>
      <c r="P11237" s="9"/>
      <c r="Q11237" s="9"/>
      <c r="R11237" s="36"/>
      <c r="V11237" s="36"/>
    </row>
    <row r="11238" spans="1:22" x14ac:dyDescent="0.25">
      <c r="A11238" s="86"/>
      <c r="B11238" s="9"/>
      <c r="C11238" s="9"/>
      <c r="D11238" s="9"/>
      <c r="E11238" s="9"/>
      <c r="F11238" s="9"/>
      <c r="I11238" s="9"/>
      <c r="K11238" s="9"/>
      <c r="L11238" s="9"/>
      <c r="M11238" s="9"/>
      <c r="O11238" s="9"/>
      <c r="P11238" s="9"/>
      <c r="Q11238" s="9"/>
      <c r="R11238" s="36"/>
      <c r="V11238" s="36"/>
    </row>
    <row r="11239" spans="1:22" x14ac:dyDescent="0.25">
      <c r="A11239" s="86"/>
      <c r="B11239" s="9"/>
      <c r="C11239" s="9"/>
      <c r="D11239" s="9"/>
      <c r="E11239" s="9"/>
      <c r="F11239" s="9"/>
      <c r="I11239" s="9"/>
      <c r="K11239" s="9"/>
      <c r="L11239" s="9"/>
      <c r="M11239" s="9"/>
      <c r="O11239" s="9"/>
      <c r="P11239" s="9"/>
      <c r="Q11239" s="9"/>
      <c r="R11239" s="36"/>
      <c r="V11239" s="36"/>
    </row>
    <row r="11240" spans="1:22" x14ac:dyDescent="0.25">
      <c r="A11240" s="86"/>
      <c r="B11240" s="9"/>
      <c r="C11240" s="9"/>
      <c r="D11240" s="9"/>
      <c r="E11240" s="9"/>
      <c r="F11240" s="9"/>
      <c r="I11240" s="9"/>
      <c r="K11240" s="9"/>
      <c r="L11240" s="9"/>
      <c r="M11240" s="9"/>
      <c r="O11240" s="9"/>
      <c r="P11240" s="9"/>
      <c r="Q11240" s="9"/>
      <c r="R11240" s="36"/>
      <c r="V11240" s="36"/>
    </row>
    <row r="11241" spans="1:22" x14ac:dyDescent="0.25">
      <c r="A11241" s="86"/>
      <c r="B11241" s="9"/>
      <c r="C11241" s="9"/>
      <c r="D11241" s="9"/>
      <c r="E11241" s="9"/>
      <c r="F11241" s="9"/>
      <c r="I11241" s="9"/>
      <c r="K11241" s="9"/>
      <c r="L11241" s="9"/>
      <c r="M11241" s="9"/>
      <c r="O11241" s="9"/>
      <c r="P11241" s="9"/>
      <c r="Q11241" s="9"/>
      <c r="R11241" s="36"/>
      <c r="V11241" s="36"/>
    </row>
    <row r="11242" spans="1:22" x14ac:dyDescent="0.25">
      <c r="A11242" s="86"/>
      <c r="B11242" s="9"/>
      <c r="C11242" s="9"/>
      <c r="D11242" s="9"/>
      <c r="E11242" s="9"/>
      <c r="F11242" s="9"/>
      <c r="I11242" s="9"/>
      <c r="K11242" s="9"/>
      <c r="L11242" s="9"/>
      <c r="M11242" s="9"/>
      <c r="O11242" s="9"/>
      <c r="P11242" s="9"/>
      <c r="Q11242" s="9"/>
      <c r="R11242" s="36"/>
      <c r="V11242" s="36"/>
    </row>
    <row r="11243" spans="1:22" x14ac:dyDescent="0.25">
      <c r="A11243" s="86"/>
      <c r="B11243" s="9"/>
      <c r="C11243" s="9"/>
      <c r="D11243" s="9"/>
      <c r="E11243" s="9"/>
      <c r="F11243" s="9"/>
      <c r="I11243" s="9"/>
      <c r="K11243" s="9"/>
      <c r="L11243" s="9"/>
      <c r="M11243" s="9"/>
      <c r="O11243" s="9"/>
      <c r="P11243" s="9"/>
      <c r="Q11243" s="9"/>
      <c r="R11243" s="36"/>
      <c r="V11243" s="36"/>
    </row>
    <row r="11244" spans="1:22" x14ac:dyDescent="0.25">
      <c r="A11244" s="86"/>
      <c r="B11244" s="9"/>
      <c r="C11244" s="9"/>
      <c r="D11244" s="9"/>
      <c r="E11244" s="9"/>
      <c r="F11244" s="9"/>
      <c r="I11244" s="9"/>
      <c r="K11244" s="9"/>
      <c r="L11244" s="9"/>
      <c r="M11244" s="9"/>
      <c r="O11244" s="9"/>
      <c r="P11244" s="9"/>
      <c r="Q11244" s="9"/>
      <c r="R11244" s="36"/>
      <c r="V11244" s="36"/>
    </row>
    <row r="11245" spans="1:22" x14ac:dyDescent="0.25">
      <c r="A11245" s="86"/>
      <c r="B11245" s="9"/>
      <c r="C11245" s="9"/>
      <c r="D11245" s="9"/>
      <c r="E11245" s="9"/>
      <c r="F11245" s="9"/>
      <c r="I11245" s="9"/>
      <c r="K11245" s="9"/>
      <c r="L11245" s="9"/>
      <c r="M11245" s="9"/>
      <c r="O11245" s="9"/>
      <c r="P11245" s="9"/>
      <c r="Q11245" s="9"/>
      <c r="R11245" s="36"/>
      <c r="V11245" s="36"/>
    </row>
    <row r="11246" spans="1:22" x14ac:dyDescent="0.25">
      <c r="A11246" s="86"/>
      <c r="B11246" s="9"/>
      <c r="C11246" s="9"/>
      <c r="D11246" s="9"/>
      <c r="E11246" s="9"/>
      <c r="F11246" s="9"/>
      <c r="I11246" s="9"/>
      <c r="K11246" s="9"/>
      <c r="L11246" s="9"/>
      <c r="M11246" s="9"/>
      <c r="O11246" s="9"/>
      <c r="P11246" s="9"/>
      <c r="Q11246" s="9"/>
      <c r="R11246" s="36"/>
      <c r="V11246" s="36"/>
    </row>
    <row r="11247" spans="1:22" x14ac:dyDescent="0.25">
      <c r="A11247" s="86"/>
      <c r="B11247" s="9"/>
      <c r="C11247" s="9"/>
      <c r="D11247" s="9"/>
      <c r="E11247" s="9"/>
      <c r="F11247" s="9"/>
      <c r="I11247" s="9"/>
      <c r="K11247" s="9"/>
      <c r="L11247" s="9"/>
      <c r="M11247" s="9"/>
      <c r="O11247" s="9"/>
      <c r="P11247" s="9"/>
      <c r="Q11247" s="9"/>
      <c r="R11247" s="36"/>
      <c r="V11247" s="36"/>
    </row>
    <row r="11248" spans="1:22" x14ac:dyDescent="0.25">
      <c r="A11248" s="86"/>
      <c r="B11248" s="9"/>
      <c r="C11248" s="9"/>
      <c r="D11248" s="9"/>
      <c r="E11248" s="9"/>
      <c r="F11248" s="9"/>
      <c r="I11248" s="9"/>
      <c r="K11248" s="9"/>
      <c r="L11248" s="9"/>
      <c r="M11248" s="9"/>
      <c r="O11248" s="9"/>
      <c r="P11248" s="9"/>
      <c r="Q11248" s="9"/>
      <c r="R11248" s="36"/>
      <c r="V11248" s="36"/>
    </row>
    <row r="11249" spans="1:22" x14ac:dyDescent="0.25">
      <c r="A11249" s="86"/>
      <c r="B11249" s="9"/>
      <c r="C11249" s="9"/>
      <c r="D11249" s="9"/>
      <c r="E11249" s="9"/>
      <c r="F11249" s="9"/>
      <c r="I11249" s="9"/>
      <c r="K11249" s="9"/>
      <c r="L11249" s="9"/>
      <c r="M11249" s="9"/>
      <c r="O11249" s="9"/>
      <c r="P11249" s="9"/>
      <c r="Q11249" s="9"/>
      <c r="R11249" s="36"/>
      <c r="V11249" s="36"/>
    </row>
    <row r="11250" spans="1:22" x14ac:dyDescent="0.25">
      <c r="A11250" s="86"/>
      <c r="B11250" s="9"/>
      <c r="C11250" s="9"/>
      <c r="D11250" s="9"/>
      <c r="E11250" s="9"/>
      <c r="F11250" s="9"/>
      <c r="I11250" s="9"/>
      <c r="K11250" s="9"/>
      <c r="L11250" s="9"/>
      <c r="M11250" s="9"/>
      <c r="O11250" s="9"/>
      <c r="P11250" s="9"/>
      <c r="Q11250" s="9"/>
      <c r="R11250" s="36"/>
      <c r="V11250" s="36"/>
    </row>
    <row r="11251" spans="1:22" x14ac:dyDescent="0.25">
      <c r="A11251" s="86"/>
      <c r="B11251" s="9"/>
      <c r="C11251" s="9"/>
      <c r="D11251" s="9"/>
      <c r="E11251" s="9"/>
      <c r="F11251" s="9"/>
      <c r="I11251" s="9"/>
      <c r="K11251" s="9"/>
      <c r="L11251" s="9"/>
      <c r="M11251" s="9"/>
      <c r="O11251" s="9"/>
      <c r="P11251" s="9"/>
      <c r="Q11251" s="9"/>
      <c r="R11251" s="36"/>
      <c r="V11251" s="36"/>
    </row>
    <row r="11252" spans="1:22" x14ac:dyDescent="0.25">
      <c r="A11252" s="86"/>
      <c r="B11252" s="9"/>
      <c r="C11252" s="9"/>
      <c r="D11252" s="9"/>
      <c r="E11252" s="9"/>
      <c r="F11252" s="9"/>
      <c r="I11252" s="9"/>
      <c r="K11252" s="9"/>
      <c r="L11252" s="9"/>
      <c r="M11252" s="9"/>
      <c r="O11252" s="9"/>
      <c r="P11252" s="9"/>
      <c r="Q11252" s="9"/>
      <c r="R11252" s="36"/>
      <c r="V11252" s="36"/>
    </row>
    <row r="11253" spans="1:22" x14ac:dyDescent="0.25">
      <c r="A11253" s="86"/>
      <c r="B11253" s="9"/>
      <c r="C11253" s="9"/>
      <c r="D11253" s="9"/>
      <c r="E11253" s="9"/>
      <c r="F11253" s="9"/>
      <c r="I11253" s="9"/>
      <c r="K11253" s="9"/>
      <c r="L11253" s="9"/>
      <c r="M11253" s="9"/>
      <c r="O11253" s="9"/>
      <c r="P11253" s="9"/>
      <c r="Q11253" s="9"/>
      <c r="R11253" s="36"/>
      <c r="V11253" s="36"/>
    </row>
    <row r="11254" spans="1:22" x14ac:dyDescent="0.25">
      <c r="A11254" s="86"/>
      <c r="B11254" s="9"/>
      <c r="C11254" s="9"/>
      <c r="D11254" s="9"/>
      <c r="E11254" s="9"/>
      <c r="F11254" s="9"/>
      <c r="I11254" s="9"/>
      <c r="K11254" s="9"/>
      <c r="L11254" s="9"/>
      <c r="M11254" s="9"/>
      <c r="O11254" s="9"/>
      <c r="P11254" s="9"/>
      <c r="Q11254" s="9"/>
      <c r="R11254" s="36"/>
      <c r="V11254" s="36"/>
    </row>
    <row r="11255" spans="1:22" x14ac:dyDescent="0.25">
      <c r="A11255" s="86"/>
      <c r="B11255" s="9"/>
      <c r="C11255" s="9"/>
      <c r="D11255" s="9"/>
      <c r="E11255" s="9"/>
      <c r="F11255" s="9"/>
      <c r="I11255" s="9"/>
      <c r="K11255" s="9"/>
      <c r="L11255" s="9"/>
      <c r="M11255" s="9"/>
      <c r="O11255" s="9"/>
      <c r="P11255" s="9"/>
      <c r="Q11255" s="9"/>
      <c r="R11255" s="36"/>
      <c r="V11255" s="36"/>
    </row>
    <row r="11256" spans="1:22" x14ac:dyDescent="0.25">
      <c r="A11256" s="86"/>
      <c r="B11256" s="9"/>
      <c r="C11256" s="9"/>
      <c r="D11256" s="9"/>
      <c r="E11256" s="9"/>
      <c r="F11256" s="9"/>
      <c r="I11256" s="9"/>
      <c r="K11256" s="9"/>
      <c r="L11256" s="9"/>
      <c r="M11256" s="9"/>
      <c r="O11256" s="9"/>
      <c r="P11256" s="9"/>
      <c r="Q11256" s="9"/>
      <c r="R11256" s="36"/>
      <c r="V11256" s="36"/>
    </row>
    <row r="11257" spans="1:22" x14ac:dyDescent="0.25">
      <c r="A11257" s="86"/>
      <c r="B11257" s="9"/>
      <c r="C11257" s="9"/>
      <c r="D11257" s="9"/>
      <c r="E11257" s="9"/>
      <c r="F11257" s="9"/>
      <c r="I11257" s="9"/>
      <c r="K11257" s="9"/>
      <c r="L11257" s="9"/>
      <c r="M11257" s="9"/>
      <c r="O11257" s="9"/>
      <c r="P11257" s="9"/>
      <c r="Q11257" s="9"/>
      <c r="R11257" s="36"/>
      <c r="V11257" s="36"/>
    </row>
    <row r="11258" spans="1:22" x14ac:dyDescent="0.25">
      <c r="A11258" s="86"/>
      <c r="B11258" s="9"/>
      <c r="C11258" s="9"/>
      <c r="D11258" s="9"/>
      <c r="E11258" s="9"/>
      <c r="F11258" s="9"/>
      <c r="I11258" s="9"/>
      <c r="K11258" s="9"/>
      <c r="L11258" s="9"/>
      <c r="M11258" s="9"/>
      <c r="O11258" s="9"/>
      <c r="P11258" s="9"/>
      <c r="Q11258" s="9"/>
      <c r="R11258" s="36"/>
      <c r="V11258" s="36"/>
    </row>
    <row r="11259" spans="1:22" x14ac:dyDescent="0.25">
      <c r="A11259" s="86"/>
      <c r="B11259" s="9"/>
      <c r="C11259" s="9"/>
      <c r="D11259" s="9"/>
      <c r="E11259" s="9"/>
      <c r="F11259" s="9"/>
      <c r="I11259" s="9"/>
      <c r="K11259" s="9"/>
      <c r="L11259" s="9"/>
      <c r="M11259" s="9"/>
      <c r="O11259" s="9"/>
      <c r="P11259" s="9"/>
      <c r="Q11259" s="9"/>
      <c r="R11259" s="36"/>
      <c r="V11259" s="36"/>
    </row>
    <row r="11260" spans="1:22" x14ac:dyDescent="0.25">
      <c r="A11260" s="86"/>
      <c r="B11260" s="9"/>
      <c r="C11260" s="9"/>
      <c r="D11260" s="9"/>
      <c r="E11260" s="9"/>
      <c r="F11260" s="9"/>
      <c r="I11260" s="9"/>
      <c r="K11260" s="9"/>
      <c r="L11260" s="9"/>
      <c r="M11260" s="9"/>
      <c r="O11260" s="9"/>
      <c r="P11260" s="9"/>
      <c r="Q11260" s="9"/>
      <c r="R11260" s="36"/>
      <c r="V11260" s="36"/>
    </row>
    <row r="11261" spans="1:22" x14ac:dyDescent="0.25">
      <c r="A11261" s="86"/>
      <c r="B11261" s="9"/>
      <c r="C11261" s="9"/>
      <c r="D11261" s="9"/>
      <c r="E11261" s="9"/>
      <c r="F11261" s="9"/>
      <c r="I11261" s="9"/>
      <c r="K11261" s="9"/>
      <c r="L11261" s="9"/>
      <c r="M11261" s="9"/>
      <c r="O11261" s="9"/>
      <c r="P11261" s="9"/>
      <c r="Q11261" s="9"/>
      <c r="R11261" s="36"/>
      <c r="V11261" s="36"/>
    </row>
    <row r="11262" spans="1:22" x14ac:dyDescent="0.25">
      <c r="A11262" s="86"/>
      <c r="B11262" s="9"/>
      <c r="C11262" s="9"/>
      <c r="D11262" s="9"/>
      <c r="E11262" s="9"/>
      <c r="F11262" s="9"/>
      <c r="I11262" s="9"/>
      <c r="K11262" s="9"/>
      <c r="L11262" s="9"/>
      <c r="M11262" s="9"/>
      <c r="O11262" s="9"/>
      <c r="P11262" s="9"/>
      <c r="Q11262" s="9"/>
      <c r="R11262" s="36"/>
      <c r="V11262" s="36"/>
    </row>
    <row r="11263" spans="1:22" x14ac:dyDescent="0.25">
      <c r="A11263" s="86"/>
      <c r="B11263" s="9"/>
      <c r="C11263" s="9"/>
      <c r="D11263" s="9"/>
      <c r="E11263" s="9"/>
      <c r="F11263" s="9"/>
      <c r="I11263" s="9"/>
      <c r="K11263" s="9"/>
      <c r="L11263" s="9"/>
      <c r="M11263" s="9"/>
      <c r="O11263" s="9"/>
      <c r="P11263" s="9"/>
      <c r="Q11263" s="9"/>
      <c r="R11263" s="36"/>
      <c r="V11263" s="36"/>
    </row>
    <row r="11264" spans="1:22" x14ac:dyDescent="0.25">
      <c r="A11264" s="86"/>
      <c r="B11264" s="9"/>
      <c r="C11264" s="9"/>
      <c r="D11264" s="9"/>
      <c r="E11264" s="9"/>
      <c r="F11264" s="9"/>
      <c r="I11264" s="9"/>
      <c r="K11264" s="9"/>
      <c r="L11264" s="9"/>
      <c r="M11264" s="9"/>
      <c r="O11264" s="9"/>
      <c r="P11264" s="9"/>
      <c r="Q11264" s="9"/>
      <c r="R11264" s="36"/>
      <c r="V11264" s="36"/>
    </row>
    <row r="11265" spans="1:22" x14ac:dyDescent="0.25">
      <c r="A11265" s="86"/>
      <c r="B11265" s="9"/>
      <c r="C11265" s="9"/>
      <c r="D11265" s="9"/>
      <c r="E11265" s="9"/>
      <c r="F11265" s="9"/>
      <c r="I11265" s="9"/>
      <c r="K11265" s="9"/>
      <c r="L11265" s="9"/>
      <c r="M11265" s="9"/>
      <c r="O11265" s="9"/>
      <c r="P11265" s="9"/>
      <c r="Q11265" s="9"/>
      <c r="R11265" s="36"/>
      <c r="V11265" s="36"/>
    </row>
    <row r="11266" spans="1:22" x14ac:dyDescent="0.25">
      <c r="A11266" s="86"/>
      <c r="B11266" s="9"/>
      <c r="C11266" s="9"/>
      <c r="D11266" s="9"/>
      <c r="E11266" s="9"/>
      <c r="F11266" s="9"/>
      <c r="I11266" s="9"/>
      <c r="K11266" s="9"/>
      <c r="L11266" s="9"/>
      <c r="M11266" s="9"/>
      <c r="O11266" s="9"/>
      <c r="P11266" s="9"/>
      <c r="Q11266" s="9"/>
      <c r="R11266" s="36"/>
      <c r="V11266" s="36"/>
    </row>
    <row r="11267" spans="1:22" x14ac:dyDescent="0.25">
      <c r="A11267" s="86"/>
      <c r="B11267" s="9"/>
      <c r="C11267" s="9"/>
      <c r="D11267" s="9"/>
      <c r="E11267" s="9"/>
      <c r="F11267" s="9"/>
      <c r="I11267" s="9"/>
      <c r="K11267" s="9"/>
      <c r="L11267" s="9"/>
      <c r="M11267" s="9"/>
      <c r="O11267" s="9"/>
      <c r="P11267" s="9"/>
      <c r="Q11267" s="9"/>
      <c r="R11267" s="36"/>
      <c r="V11267" s="36"/>
    </row>
    <row r="11268" spans="1:22" x14ac:dyDescent="0.25">
      <c r="A11268" s="86"/>
      <c r="B11268" s="9"/>
      <c r="C11268" s="9"/>
      <c r="D11268" s="9"/>
      <c r="E11268" s="9"/>
      <c r="F11268" s="9"/>
      <c r="I11268" s="9"/>
      <c r="K11268" s="9"/>
      <c r="L11268" s="9"/>
      <c r="M11268" s="9"/>
      <c r="O11268" s="9"/>
      <c r="P11268" s="9"/>
      <c r="Q11268" s="9"/>
      <c r="R11268" s="36"/>
      <c r="V11268" s="36"/>
    </row>
    <row r="11269" spans="1:22" x14ac:dyDescent="0.25">
      <c r="A11269" s="86"/>
      <c r="B11269" s="9"/>
      <c r="C11269" s="9"/>
      <c r="D11269" s="9"/>
      <c r="E11269" s="9"/>
      <c r="F11269" s="9"/>
      <c r="I11269" s="9"/>
      <c r="K11269" s="9"/>
      <c r="L11269" s="9"/>
      <c r="M11269" s="9"/>
      <c r="O11269" s="9"/>
      <c r="P11269" s="9"/>
      <c r="Q11269" s="9"/>
      <c r="R11269" s="36"/>
      <c r="V11269" s="36"/>
    </row>
    <row r="11270" spans="1:22" x14ac:dyDescent="0.25">
      <c r="A11270" s="86"/>
      <c r="B11270" s="9"/>
      <c r="C11270" s="9"/>
      <c r="D11270" s="9"/>
      <c r="E11270" s="9"/>
      <c r="F11270" s="9"/>
      <c r="I11270" s="9"/>
      <c r="K11270" s="9"/>
      <c r="L11270" s="9"/>
      <c r="M11270" s="9"/>
      <c r="O11270" s="9"/>
      <c r="P11270" s="9"/>
      <c r="Q11270" s="9"/>
      <c r="R11270" s="36"/>
      <c r="V11270" s="36"/>
    </row>
    <row r="11271" spans="1:22" x14ac:dyDescent="0.25">
      <c r="A11271" s="86"/>
      <c r="B11271" s="9"/>
      <c r="C11271" s="9"/>
      <c r="D11271" s="9"/>
      <c r="E11271" s="9"/>
      <c r="F11271" s="9"/>
      <c r="I11271" s="9"/>
      <c r="K11271" s="9"/>
      <c r="L11271" s="9"/>
      <c r="M11271" s="9"/>
      <c r="O11271" s="9"/>
      <c r="P11271" s="9"/>
      <c r="Q11271" s="9"/>
      <c r="R11271" s="36"/>
      <c r="V11271" s="36"/>
    </row>
    <row r="11272" spans="1:22" x14ac:dyDescent="0.25">
      <c r="A11272" s="86"/>
      <c r="B11272" s="9"/>
      <c r="C11272" s="9"/>
      <c r="D11272" s="9"/>
      <c r="E11272" s="9"/>
      <c r="F11272" s="9"/>
      <c r="I11272" s="9"/>
      <c r="K11272" s="9"/>
      <c r="L11272" s="9"/>
      <c r="M11272" s="9"/>
      <c r="O11272" s="9"/>
      <c r="P11272" s="9"/>
      <c r="Q11272" s="9"/>
      <c r="R11272" s="36"/>
      <c r="V11272" s="36"/>
    </row>
    <row r="11273" spans="1:22" x14ac:dyDescent="0.25">
      <c r="A11273" s="86"/>
      <c r="B11273" s="9"/>
      <c r="C11273" s="9"/>
      <c r="D11273" s="9"/>
      <c r="E11273" s="9"/>
      <c r="F11273" s="9"/>
      <c r="I11273" s="9"/>
      <c r="K11273" s="9"/>
      <c r="L11273" s="9"/>
      <c r="M11273" s="9"/>
      <c r="O11273" s="9"/>
      <c r="P11273" s="9"/>
      <c r="Q11273" s="9"/>
      <c r="R11273" s="36"/>
      <c r="V11273" s="36"/>
    </row>
    <row r="11274" spans="1:22" x14ac:dyDescent="0.25">
      <c r="A11274" s="86"/>
      <c r="B11274" s="9"/>
      <c r="C11274" s="9"/>
      <c r="D11274" s="9"/>
      <c r="E11274" s="9"/>
      <c r="F11274" s="9"/>
      <c r="I11274" s="9"/>
      <c r="K11274" s="9"/>
      <c r="L11274" s="9"/>
      <c r="M11274" s="9"/>
      <c r="O11274" s="9"/>
      <c r="P11274" s="9"/>
      <c r="Q11274" s="9"/>
      <c r="R11274" s="36"/>
      <c r="V11274" s="36"/>
    </row>
    <row r="11275" spans="1:22" x14ac:dyDescent="0.25">
      <c r="A11275" s="86"/>
      <c r="B11275" s="9"/>
      <c r="C11275" s="9"/>
      <c r="D11275" s="9"/>
      <c r="E11275" s="9"/>
      <c r="F11275" s="9"/>
      <c r="I11275" s="9"/>
      <c r="K11275" s="9"/>
      <c r="L11275" s="9"/>
      <c r="M11275" s="9"/>
      <c r="O11275" s="9"/>
      <c r="P11275" s="9"/>
      <c r="Q11275" s="9"/>
      <c r="R11275" s="36"/>
      <c r="V11275" s="36"/>
    </row>
    <row r="11276" spans="1:22" x14ac:dyDescent="0.25">
      <c r="A11276" s="86"/>
      <c r="B11276" s="9"/>
      <c r="C11276" s="9"/>
      <c r="D11276" s="9"/>
      <c r="E11276" s="9"/>
      <c r="F11276" s="9"/>
      <c r="I11276" s="9"/>
      <c r="K11276" s="9"/>
      <c r="L11276" s="9"/>
      <c r="M11276" s="9"/>
      <c r="O11276" s="9"/>
      <c r="P11276" s="9"/>
      <c r="Q11276" s="9"/>
      <c r="R11276" s="36"/>
      <c r="V11276" s="36"/>
    </row>
    <row r="11277" spans="1:22" x14ac:dyDescent="0.25">
      <c r="A11277" s="86"/>
      <c r="B11277" s="9"/>
      <c r="C11277" s="9"/>
      <c r="D11277" s="9"/>
      <c r="E11277" s="9"/>
      <c r="F11277" s="9"/>
      <c r="I11277" s="9"/>
      <c r="K11277" s="9"/>
      <c r="L11277" s="9"/>
      <c r="M11277" s="9"/>
      <c r="O11277" s="9"/>
      <c r="P11277" s="9"/>
      <c r="Q11277" s="9"/>
      <c r="R11277" s="36"/>
      <c r="V11277" s="36"/>
    </row>
    <row r="11278" spans="1:22" x14ac:dyDescent="0.25">
      <c r="A11278" s="86"/>
      <c r="B11278" s="9"/>
      <c r="C11278" s="9"/>
      <c r="D11278" s="9"/>
      <c r="E11278" s="9"/>
      <c r="F11278" s="9"/>
      <c r="I11278" s="9"/>
      <c r="K11278" s="9"/>
      <c r="L11278" s="9"/>
      <c r="M11278" s="9"/>
      <c r="O11278" s="9"/>
      <c r="P11278" s="9"/>
      <c r="Q11278" s="9"/>
      <c r="R11278" s="36"/>
      <c r="V11278" s="36"/>
    </row>
    <row r="11279" spans="1:22" x14ac:dyDescent="0.25">
      <c r="A11279" s="86"/>
      <c r="B11279" s="9"/>
      <c r="C11279" s="9"/>
      <c r="D11279" s="9"/>
      <c r="E11279" s="9"/>
      <c r="F11279" s="9"/>
      <c r="I11279" s="9"/>
      <c r="K11279" s="9"/>
      <c r="L11279" s="9"/>
      <c r="M11279" s="9"/>
      <c r="O11279" s="9"/>
      <c r="P11279" s="9"/>
      <c r="Q11279" s="9"/>
      <c r="R11279" s="36"/>
      <c r="V11279" s="36"/>
    </row>
    <row r="11280" spans="1:22" x14ac:dyDescent="0.25">
      <c r="A11280" s="86"/>
      <c r="B11280" s="9"/>
      <c r="C11280" s="9"/>
      <c r="D11280" s="9"/>
      <c r="E11280" s="9"/>
      <c r="F11280" s="9"/>
      <c r="I11280" s="9"/>
      <c r="K11280" s="9"/>
      <c r="L11280" s="9"/>
      <c r="M11280" s="9"/>
      <c r="O11280" s="9"/>
      <c r="P11280" s="9"/>
      <c r="Q11280" s="9"/>
      <c r="R11280" s="36"/>
      <c r="V11280" s="36"/>
    </row>
    <row r="11281" spans="1:22" x14ac:dyDescent="0.25">
      <c r="A11281" s="86"/>
      <c r="B11281" s="9"/>
      <c r="C11281" s="9"/>
      <c r="D11281" s="9"/>
      <c r="E11281" s="9"/>
      <c r="F11281" s="9"/>
      <c r="I11281" s="9"/>
      <c r="K11281" s="9"/>
      <c r="L11281" s="9"/>
      <c r="M11281" s="9"/>
      <c r="O11281" s="9"/>
      <c r="P11281" s="9"/>
      <c r="Q11281" s="9"/>
      <c r="R11281" s="36"/>
      <c r="V11281" s="36"/>
    </row>
    <row r="11282" spans="1:22" x14ac:dyDescent="0.25">
      <c r="A11282" s="86"/>
      <c r="B11282" s="9"/>
      <c r="C11282" s="9"/>
      <c r="D11282" s="9"/>
      <c r="E11282" s="9"/>
      <c r="F11282" s="9"/>
      <c r="I11282" s="9"/>
      <c r="K11282" s="9"/>
      <c r="L11282" s="9"/>
      <c r="M11282" s="9"/>
      <c r="O11282" s="9"/>
      <c r="P11282" s="9"/>
      <c r="Q11282" s="9"/>
      <c r="R11282" s="36"/>
      <c r="V11282" s="36"/>
    </row>
    <row r="11283" spans="1:22" x14ac:dyDescent="0.25">
      <c r="A11283" s="86"/>
      <c r="B11283" s="9"/>
      <c r="C11283" s="9"/>
      <c r="D11283" s="9"/>
      <c r="E11283" s="9"/>
      <c r="F11283" s="9"/>
      <c r="I11283" s="9"/>
      <c r="K11283" s="9"/>
      <c r="L11283" s="9"/>
      <c r="M11283" s="9"/>
      <c r="O11283" s="9"/>
      <c r="P11283" s="9"/>
      <c r="Q11283" s="9"/>
      <c r="R11283" s="36"/>
      <c r="V11283" s="36"/>
    </row>
    <row r="11284" spans="1:22" x14ac:dyDescent="0.25">
      <c r="A11284" s="86"/>
      <c r="B11284" s="9"/>
      <c r="C11284" s="9"/>
      <c r="D11284" s="9"/>
      <c r="E11284" s="9"/>
      <c r="F11284" s="9"/>
      <c r="I11284" s="9"/>
      <c r="K11284" s="9"/>
      <c r="L11284" s="9"/>
      <c r="M11284" s="9"/>
      <c r="O11284" s="9"/>
      <c r="P11284" s="9"/>
      <c r="Q11284" s="9"/>
      <c r="R11284" s="36"/>
      <c r="V11284" s="36"/>
    </row>
    <row r="11285" spans="1:22" x14ac:dyDescent="0.25">
      <c r="A11285" s="86"/>
      <c r="B11285" s="9"/>
      <c r="C11285" s="9"/>
      <c r="D11285" s="9"/>
      <c r="E11285" s="9"/>
      <c r="F11285" s="9"/>
      <c r="I11285" s="9"/>
      <c r="K11285" s="9"/>
      <c r="L11285" s="9"/>
      <c r="M11285" s="9"/>
      <c r="O11285" s="9"/>
      <c r="P11285" s="9"/>
      <c r="Q11285" s="9"/>
      <c r="R11285" s="36"/>
      <c r="V11285" s="36"/>
    </row>
    <row r="11286" spans="1:22" x14ac:dyDescent="0.25">
      <c r="A11286" s="86"/>
      <c r="B11286" s="9"/>
      <c r="C11286" s="9"/>
      <c r="D11286" s="9"/>
      <c r="E11286" s="9"/>
      <c r="F11286" s="9"/>
      <c r="I11286" s="9"/>
      <c r="K11286" s="9"/>
      <c r="L11286" s="9"/>
      <c r="M11286" s="9"/>
      <c r="O11286" s="9"/>
      <c r="P11286" s="9"/>
      <c r="Q11286" s="9"/>
      <c r="R11286" s="36"/>
      <c r="V11286" s="36"/>
    </row>
    <row r="11287" spans="1:22" x14ac:dyDescent="0.25">
      <c r="A11287" s="86"/>
      <c r="B11287" s="9"/>
      <c r="C11287" s="9"/>
      <c r="D11287" s="9"/>
      <c r="E11287" s="9"/>
      <c r="F11287" s="9"/>
      <c r="I11287" s="9"/>
      <c r="K11287" s="9"/>
      <c r="L11287" s="9"/>
      <c r="M11287" s="9"/>
      <c r="O11287" s="9"/>
      <c r="P11287" s="9"/>
      <c r="Q11287" s="9"/>
      <c r="R11287" s="36"/>
      <c r="V11287" s="36"/>
    </row>
    <row r="11288" spans="1:22" x14ac:dyDescent="0.25">
      <c r="A11288" s="86"/>
      <c r="B11288" s="9"/>
      <c r="C11288" s="9"/>
      <c r="D11288" s="9"/>
      <c r="E11288" s="9"/>
      <c r="F11288" s="9"/>
      <c r="I11288" s="9"/>
      <c r="K11288" s="9"/>
      <c r="L11288" s="9"/>
      <c r="M11288" s="9"/>
      <c r="O11288" s="9"/>
      <c r="P11288" s="9"/>
      <c r="Q11288" s="9"/>
      <c r="R11288" s="36"/>
      <c r="V11288" s="36"/>
    </row>
    <row r="11289" spans="1:22" x14ac:dyDescent="0.25">
      <c r="A11289" s="86"/>
      <c r="B11289" s="9"/>
      <c r="C11289" s="9"/>
      <c r="D11289" s="9"/>
      <c r="E11289" s="9"/>
      <c r="F11289" s="9"/>
      <c r="I11289" s="9"/>
      <c r="K11289" s="9"/>
      <c r="L11289" s="9"/>
      <c r="M11289" s="9"/>
      <c r="O11289" s="9"/>
      <c r="P11289" s="9"/>
      <c r="Q11289" s="9"/>
      <c r="R11289" s="36"/>
      <c r="V11289" s="36"/>
    </row>
    <row r="11290" spans="1:22" x14ac:dyDescent="0.25">
      <c r="A11290" s="86"/>
      <c r="B11290" s="9"/>
      <c r="C11290" s="9"/>
      <c r="D11290" s="9"/>
      <c r="E11290" s="9"/>
      <c r="F11290" s="9"/>
      <c r="I11290" s="9"/>
      <c r="K11290" s="9"/>
      <c r="L11290" s="9"/>
      <c r="M11290" s="9"/>
      <c r="O11290" s="9"/>
      <c r="P11290" s="9"/>
      <c r="Q11290" s="9"/>
      <c r="R11290" s="36"/>
      <c r="V11290" s="36"/>
    </row>
    <row r="11291" spans="1:22" x14ac:dyDescent="0.25">
      <c r="A11291" s="86"/>
      <c r="B11291" s="9"/>
      <c r="C11291" s="9"/>
      <c r="D11291" s="9"/>
      <c r="E11291" s="9"/>
      <c r="F11291" s="9"/>
      <c r="I11291" s="9"/>
      <c r="K11291" s="9"/>
      <c r="L11291" s="9"/>
      <c r="M11291" s="9"/>
      <c r="O11291" s="9"/>
      <c r="P11291" s="9"/>
      <c r="Q11291" s="9"/>
      <c r="R11291" s="36"/>
      <c r="V11291" s="36"/>
    </row>
    <row r="11292" spans="1:22" x14ac:dyDescent="0.25">
      <c r="A11292" s="86"/>
      <c r="B11292" s="9"/>
      <c r="C11292" s="9"/>
      <c r="D11292" s="9"/>
      <c r="E11292" s="9"/>
      <c r="F11292" s="9"/>
      <c r="I11292" s="9"/>
      <c r="K11292" s="9"/>
      <c r="L11292" s="9"/>
      <c r="M11292" s="9"/>
      <c r="O11292" s="9"/>
      <c r="P11292" s="9"/>
      <c r="Q11292" s="9"/>
      <c r="R11292" s="36"/>
      <c r="V11292" s="36"/>
    </row>
    <row r="11293" spans="1:22" x14ac:dyDescent="0.25">
      <c r="A11293" s="86"/>
      <c r="B11293" s="9"/>
      <c r="C11293" s="9"/>
      <c r="D11293" s="9"/>
      <c r="E11293" s="9"/>
      <c r="F11293" s="9"/>
      <c r="I11293" s="9"/>
      <c r="K11293" s="9"/>
      <c r="L11293" s="9"/>
      <c r="M11293" s="9"/>
      <c r="O11293" s="9"/>
      <c r="P11293" s="9"/>
      <c r="Q11293" s="9"/>
      <c r="R11293" s="36"/>
      <c r="V11293" s="36"/>
    </row>
    <row r="11294" spans="1:22" x14ac:dyDescent="0.25">
      <c r="A11294" s="86"/>
      <c r="B11294" s="9"/>
      <c r="C11294" s="9"/>
      <c r="D11294" s="9"/>
      <c r="E11294" s="9"/>
      <c r="F11294" s="9"/>
      <c r="I11294" s="9"/>
      <c r="K11294" s="9"/>
      <c r="L11294" s="9"/>
      <c r="M11294" s="9"/>
      <c r="O11294" s="9"/>
      <c r="P11294" s="9"/>
      <c r="Q11294" s="9"/>
      <c r="R11294" s="36"/>
      <c r="V11294" s="36"/>
    </row>
    <row r="11295" spans="1:22" x14ac:dyDescent="0.25">
      <c r="A11295" s="86"/>
      <c r="B11295" s="9"/>
      <c r="C11295" s="9"/>
      <c r="D11295" s="9"/>
      <c r="E11295" s="9"/>
      <c r="F11295" s="9"/>
      <c r="I11295" s="9"/>
      <c r="K11295" s="9"/>
      <c r="L11295" s="9"/>
      <c r="M11295" s="9"/>
      <c r="O11295" s="9"/>
      <c r="P11295" s="9"/>
      <c r="Q11295" s="9"/>
      <c r="R11295" s="36"/>
      <c r="V11295" s="36"/>
    </row>
    <row r="11296" spans="1:22" x14ac:dyDescent="0.25">
      <c r="A11296" s="86"/>
      <c r="B11296" s="9"/>
      <c r="C11296" s="9"/>
      <c r="D11296" s="9"/>
      <c r="E11296" s="9"/>
      <c r="F11296" s="9"/>
      <c r="I11296" s="9"/>
      <c r="K11296" s="9"/>
      <c r="L11296" s="9"/>
      <c r="M11296" s="9"/>
      <c r="O11296" s="9"/>
      <c r="P11296" s="9"/>
      <c r="Q11296" s="9"/>
      <c r="R11296" s="36"/>
      <c r="V11296" s="36"/>
    </row>
    <row r="11297" spans="1:22" x14ac:dyDescent="0.25">
      <c r="A11297" s="86"/>
      <c r="B11297" s="9"/>
      <c r="C11297" s="9"/>
      <c r="D11297" s="9"/>
      <c r="E11297" s="9"/>
      <c r="F11297" s="9"/>
      <c r="I11297" s="9"/>
      <c r="K11297" s="9"/>
      <c r="L11297" s="9"/>
      <c r="M11297" s="9"/>
      <c r="O11297" s="9"/>
      <c r="P11297" s="9"/>
      <c r="Q11297" s="9"/>
      <c r="R11297" s="36"/>
      <c r="V11297" s="36"/>
    </row>
    <row r="11298" spans="1:22" x14ac:dyDescent="0.25">
      <c r="A11298" s="86"/>
      <c r="B11298" s="9"/>
      <c r="C11298" s="9"/>
      <c r="D11298" s="9"/>
      <c r="E11298" s="9"/>
      <c r="F11298" s="9"/>
      <c r="I11298" s="9"/>
      <c r="K11298" s="9"/>
      <c r="L11298" s="9"/>
      <c r="M11298" s="9"/>
      <c r="O11298" s="9"/>
      <c r="P11298" s="9"/>
      <c r="Q11298" s="9"/>
      <c r="R11298" s="36"/>
      <c r="V11298" s="36"/>
    </row>
    <row r="11299" spans="1:22" x14ac:dyDescent="0.25">
      <c r="A11299" s="86"/>
      <c r="B11299" s="9"/>
      <c r="C11299" s="9"/>
      <c r="D11299" s="9"/>
      <c r="E11299" s="9"/>
      <c r="F11299" s="9"/>
      <c r="I11299" s="9"/>
      <c r="K11299" s="9"/>
      <c r="L11299" s="9"/>
      <c r="M11299" s="9"/>
      <c r="O11299" s="9"/>
      <c r="P11299" s="9"/>
      <c r="Q11299" s="9"/>
      <c r="R11299" s="36"/>
      <c r="V11299" s="36"/>
    </row>
    <row r="11300" spans="1:22" x14ac:dyDescent="0.25">
      <c r="A11300" s="86"/>
      <c r="B11300" s="9"/>
      <c r="C11300" s="9"/>
      <c r="D11300" s="9"/>
      <c r="E11300" s="9"/>
      <c r="F11300" s="9"/>
      <c r="I11300" s="9"/>
      <c r="K11300" s="9"/>
      <c r="L11300" s="9"/>
      <c r="M11300" s="9"/>
      <c r="O11300" s="9"/>
      <c r="P11300" s="9"/>
      <c r="Q11300" s="9"/>
      <c r="R11300" s="36"/>
      <c r="V11300" s="36"/>
    </row>
    <row r="11301" spans="1:22" x14ac:dyDescent="0.25">
      <c r="A11301" s="86"/>
      <c r="B11301" s="9"/>
      <c r="C11301" s="9"/>
      <c r="D11301" s="9"/>
      <c r="E11301" s="9"/>
      <c r="F11301" s="9"/>
      <c r="I11301" s="9"/>
      <c r="K11301" s="9"/>
      <c r="L11301" s="9"/>
      <c r="M11301" s="9"/>
      <c r="O11301" s="9"/>
      <c r="P11301" s="9"/>
      <c r="Q11301" s="9"/>
      <c r="R11301" s="36"/>
      <c r="V11301" s="36"/>
    </row>
    <row r="11302" spans="1:22" x14ac:dyDescent="0.25">
      <c r="A11302" s="86"/>
      <c r="B11302" s="9"/>
      <c r="C11302" s="9"/>
      <c r="D11302" s="9"/>
      <c r="E11302" s="9"/>
      <c r="F11302" s="9"/>
      <c r="I11302" s="9"/>
      <c r="K11302" s="9"/>
      <c r="L11302" s="9"/>
      <c r="M11302" s="9"/>
      <c r="O11302" s="9"/>
      <c r="P11302" s="9"/>
      <c r="Q11302" s="9"/>
      <c r="R11302" s="36"/>
      <c r="V11302" s="36"/>
    </row>
    <row r="11303" spans="1:22" x14ac:dyDescent="0.25">
      <c r="A11303" s="86"/>
      <c r="B11303" s="9"/>
      <c r="C11303" s="9"/>
      <c r="D11303" s="9"/>
      <c r="E11303" s="9"/>
      <c r="F11303" s="9"/>
      <c r="I11303" s="9"/>
      <c r="K11303" s="9"/>
      <c r="L11303" s="9"/>
      <c r="M11303" s="9"/>
      <c r="O11303" s="9"/>
      <c r="P11303" s="9"/>
      <c r="Q11303" s="9"/>
      <c r="R11303" s="36"/>
      <c r="V11303" s="36"/>
    </row>
    <row r="11304" spans="1:22" x14ac:dyDescent="0.25">
      <c r="A11304" s="86"/>
      <c r="B11304" s="9"/>
      <c r="C11304" s="9"/>
      <c r="D11304" s="9"/>
      <c r="E11304" s="9"/>
      <c r="F11304" s="9"/>
      <c r="I11304" s="9"/>
      <c r="K11304" s="9"/>
      <c r="L11304" s="9"/>
      <c r="M11304" s="9"/>
      <c r="O11304" s="9"/>
      <c r="P11304" s="9"/>
      <c r="Q11304" s="9"/>
      <c r="R11304" s="36"/>
      <c r="V11304" s="36"/>
    </row>
    <row r="11305" spans="1:22" x14ac:dyDescent="0.25">
      <c r="A11305" s="86"/>
      <c r="B11305" s="9"/>
      <c r="C11305" s="9"/>
      <c r="D11305" s="9"/>
      <c r="E11305" s="9"/>
      <c r="F11305" s="9"/>
      <c r="I11305" s="9"/>
      <c r="K11305" s="9"/>
      <c r="L11305" s="9"/>
      <c r="M11305" s="9"/>
      <c r="O11305" s="9"/>
      <c r="P11305" s="9"/>
      <c r="Q11305" s="9"/>
      <c r="R11305" s="36"/>
      <c r="V11305" s="36"/>
    </row>
    <row r="11306" spans="1:22" x14ac:dyDescent="0.25">
      <c r="A11306" s="86"/>
      <c r="B11306" s="9"/>
      <c r="C11306" s="9"/>
      <c r="D11306" s="9"/>
      <c r="E11306" s="9"/>
      <c r="F11306" s="9"/>
      <c r="I11306" s="9"/>
      <c r="K11306" s="9"/>
      <c r="L11306" s="9"/>
      <c r="M11306" s="9"/>
      <c r="O11306" s="9"/>
      <c r="P11306" s="9"/>
      <c r="Q11306" s="9"/>
      <c r="R11306" s="36"/>
      <c r="V11306" s="36"/>
    </row>
    <row r="11307" spans="1:22" x14ac:dyDescent="0.25">
      <c r="A11307" s="86"/>
      <c r="B11307" s="9"/>
      <c r="C11307" s="9"/>
      <c r="D11307" s="9"/>
      <c r="E11307" s="9"/>
      <c r="F11307" s="9"/>
      <c r="I11307" s="9"/>
      <c r="K11307" s="9"/>
      <c r="L11307" s="9"/>
      <c r="M11307" s="9"/>
      <c r="O11307" s="9"/>
      <c r="P11307" s="9"/>
      <c r="Q11307" s="9"/>
      <c r="R11307" s="36"/>
      <c r="V11307" s="36"/>
    </row>
    <row r="11308" spans="1:22" x14ac:dyDescent="0.25">
      <c r="A11308" s="86"/>
      <c r="B11308" s="9"/>
      <c r="C11308" s="9"/>
      <c r="D11308" s="9"/>
      <c r="E11308" s="9"/>
      <c r="F11308" s="9"/>
      <c r="I11308" s="9"/>
      <c r="K11308" s="9"/>
      <c r="L11308" s="9"/>
      <c r="M11308" s="9"/>
      <c r="O11308" s="9"/>
      <c r="P11308" s="9"/>
      <c r="Q11308" s="9"/>
      <c r="R11308" s="36"/>
      <c r="V11308" s="36"/>
    </row>
    <row r="11309" spans="1:22" x14ac:dyDescent="0.25">
      <c r="A11309" s="86"/>
      <c r="B11309" s="9"/>
      <c r="C11309" s="9"/>
      <c r="D11309" s="9"/>
      <c r="E11309" s="9"/>
      <c r="F11309" s="9"/>
      <c r="I11309" s="9"/>
      <c r="K11309" s="9"/>
      <c r="L11309" s="9"/>
      <c r="M11309" s="9"/>
      <c r="O11309" s="9"/>
      <c r="P11309" s="9"/>
      <c r="Q11309" s="9"/>
      <c r="R11309" s="36"/>
      <c r="V11309" s="36"/>
    </row>
    <row r="11310" spans="1:22" x14ac:dyDescent="0.25">
      <c r="A11310" s="86"/>
      <c r="B11310" s="9"/>
      <c r="C11310" s="9"/>
      <c r="D11310" s="9"/>
      <c r="E11310" s="9"/>
      <c r="F11310" s="9"/>
      <c r="I11310" s="9"/>
      <c r="K11310" s="9"/>
      <c r="L11310" s="9"/>
      <c r="M11310" s="9"/>
      <c r="O11310" s="9"/>
      <c r="P11310" s="9"/>
      <c r="Q11310" s="9"/>
      <c r="R11310" s="36"/>
      <c r="V11310" s="36"/>
    </row>
    <row r="11311" spans="1:22" x14ac:dyDescent="0.25">
      <c r="A11311" s="86"/>
      <c r="B11311" s="9"/>
      <c r="C11311" s="9"/>
      <c r="D11311" s="9"/>
      <c r="E11311" s="9"/>
      <c r="F11311" s="9"/>
      <c r="I11311" s="9"/>
      <c r="K11311" s="9"/>
      <c r="L11311" s="9"/>
      <c r="M11311" s="9"/>
      <c r="O11311" s="9"/>
      <c r="P11311" s="9"/>
      <c r="Q11311" s="9"/>
      <c r="R11311" s="36"/>
      <c r="V11311" s="36"/>
    </row>
    <row r="11312" spans="1:22" x14ac:dyDescent="0.25">
      <c r="A11312" s="86"/>
      <c r="B11312" s="9"/>
      <c r="C11312" s="9"/>
      <c r="D11312" s="9"/>
      <c r="E11312" s="9"/>
      <c r="F11312" s="9"/>
      <c r="I11312" s="9"/>
      <c r="K11312" s="9"/>
      <c r="L11312" s="9"/>
      <c r="M11312" s="9"/>
      <c r="O11312" s="9"/>
      <c r="P11312" s="9"/>
      <c r="Q11312" s="9"/>
      <c r="R11312" s="36"/>
      <c r="V11312" s="36"/>
    </row>
    <row r="11313" spans="1:22" x14ac:dyDescent="0.25">
      <c r="A11313" s="86"/>
      <c r="B11313" s="9"/>
      <c r="C11313" s="9"/>
      <c r="D11313" s="9"/>
      <c r="E11313" s="9"/>
      <c r="F11313" s="9"/>
      <c r="I11313" s="9"/>
      <c r="K11313" s="9"/>
      <c r="L11313" s="9"/>
      <c r="M11313" s="9"/>
      <c r="O11313" s="9"/>
      <c r="P11313" s="9"/>
      <c r="Q11313" s="9"/>
      <c r="R11313" s="36"/>
      <c r="V11313" s="36"/>
    </row>
    <row r="11314" spans="1:22" x14ac:dyDescent="0.25">
      <c r="A11314" s="86"/>
      <c r="B11314" s="9"/>
      <c r="C11314" s="9"/>
      <c r="D11314" s="9"/>
      <c r="E11314" s="9"/>
      <c r="F11314" s="9"/>
      <c r="I11314" s="9"/>
      <c r="K11314" s="9"/>
      <c r="L11314" s="9"/>
      <c r="M11314" s="9"/>
      <c r="O11314" s="9"/>
      <c r="P11314" s="9"/>
      <c r="Q11314" s="9"/>
      <c r="R11314" s="36"/>
      <c r="V11314" s="36"/>
    </row>
    <row r="11315" spans="1:22" x14ac:dyDescent="0.25">
      <c r="A11315" s="86"/>
      <c r="B11315" s="9"/>
      <c r="C11315" s="9"/>
      <c r="D11315" s="9"/>
      <c r="E11315" s="9"/>
      <c r="F11315" s="9"/>
      <c r="I11315" s="9"/>
      <c r="K11315" s="9"/>
      <c r="L11315" s="9"/>
      <c r="M11315" s="9"/>
      <c r="O11315" s="9"/>
      <c r="P11315" s="9"/>
      <c r="Q11315" s="9"/>
      <c r="R11315" s="36"/>
      <c r="V11315" s="36"/>
    </row>
    <row r="11316" spans="1:22" x14ac:dyDescent="0.25">
      <c r="A11316" s="86"/>
      <c r="B11316" s="9"/>
      <c r="C11316" s="9"/>
      <c r="D11316" s="9"/>
      <c r="E11316" s="9"/>
      <c r="F11316" s="9"/>
      <c r="I11316" s="9"/>
      <c r="K11316" s="9"/>
      <c r="L11316" s="9"/>
      <c r="M11316" s="9"/>
      <c r="O11316" s="9"/>
      <c r="P11316" s="9"/>
      <c r="Q11316" s="9"/>
      <c r="R11316" s="36"/>
      <c r="V11316" s="36"/>
    </row>
    <row r="11317" spans="1:22" x14ac:dyDescent="0.25">
      <c r="A11317" s="86"/>
      <c r="B11317" s="9"/>
      <c r="C11317" s="9"/>
      <c r="D11317" s="9"/>
      <c r="E11317" s="9"/>
      <c r="F11317" s="9"/>
      <c r="I11317" s="9"/>
      <c r="K11317" s="9"/>
      <c r="L11317" s="9"/>
      <c r="M11317" s="9"/>
      <c r="O11317" s="9"/>
      <c r="P11317" s="9"/>
      <c r="Q11317" s="9"/>
      <c r="R11317" s="36"/>
      <c r="V11317" s="36"/>
    </row>
    <row r="11318" spans="1:22" x14ac:dyDescent="0.25">
      <c r="A11318" s="86"/>
      <c r="B11318" s="9"/>
      <c r="C11318" s="9"/>
      <c r="D11318" s="9"/>
      <c r="E11318" s="9"/>
      <c r="F11318" s="9"/>
      <c r="I11318" s="9"/>
      <c r="K11318" s="9"/>
      <c r="L11318" s="9"/>
      <c r="M11318" s="9"/>
      <c r="O11318" s="9"/>
      <c r="P11318" s="9"/>
      <c r="Q11318" s="9"/>
      <c r="R11318" s="36"/>
      <c r="V11318" s="36"/>
    </row>
    <row r="11319" spans="1:22" x14ac:dyDescent="0.25">
      <c r="A11319" s="86"/>
      <c r="B11319" s="9"/>
      <c r="C11319" s="9"/>
      <c r="D11319" s="9"/>
      <c r="E11319" s="9"/>
      <c r="F11319" s="9"/>
      <c r="I11319" s="9"/>
      <c r="K11319" s="9"/>
      <c r="L11319" s="9"/>
      <c r="M11319" s="9"/>
      <c r="O11319" s="9"/>
      <c r="P11319" s="9"/>
      <c r="Q11319" s="9"/>
      <c r="R11319" s="36"/>
      <c r="V11319" s="36"/>
    </row>
    <row r="11320" spans="1:22" x14ac:dyDescent="0.25">
      <c r="A11320" s="86"/>
      <c r="B11320" s="9"/>
      <c r="C11320" s="9"/>
      <c r="D11320" s="9"/>
      <c r="E11320" s="9"/>
      <c r="F11320" s="9"/>
      <c r="I11320" s="9"/>
      <c r="K11320" s="9"/>
      <c r="L11320" s="9"/>
      <c r="M11320" s="9"/>
      <c r="O11320" s="9"/>
      <c r="P11320" s="9"/>
      <c r="Q11320" s="9"/>
      <c r="R11320" s="36"/>
      <c r="V11320" s="36"/>
    </row>
    <row r="11321" spans="1:22" x14ac:dyDescent="0.25">
      <c r="A11321" s="86"/>
      <c r="B11321" s="9"/>
      <c r="C11321" s="9"/>
      <c r="D11321" s="9"/>
      <c r="E11321" s="9"/>
      <c r="F11321" s="9"/>
      <c r="I11321" s="9"/>
      <c r="K11321" s="9"/>
      <c r="L11321" s="9"/>
      <c r="M11321" s="9"/>
      <c r="O11321" s="9"/>
      <c r="P11321" s="9"/>
      <c r="Q11321" s="9"/>
      <c r="R11321" s="36"/>
      <c r="V11321" s="36"/>
    </row>
    <row r="11322" spans="1:22" x14ac:dyDescent="0.25">
      <c r="A11322" s="86"/>
      <c r="B11322" s="9"/>
      <c r="C11322" s="9"/>
      <c r="D11322" s="9"/>
      <c r="E11322" s="9"/>
      <c r="F11322" s="9"/>
      <c r="I11322" s="9"/>
      <c r="K11322" s="9"/>
      <c r="L11322" s="9"/>
      <c r="M11322" s="9"/>
      <c r="O11322" s="9"/>
      <c r="P11322" s="9"/>
      <c r="Q11322" s="9"/>
      <c r="R11322" s="36"/>
      <c r="V11322" s="36"/>
    </row>
    <row r="11323" spans="1:22" x14ac:dyDescent="0.25">
      <c r="A11323" s="86"/>
      <c r="B11323" s="9"/>
      <c r="C11323" s="9"/>
      <c r="D11323" s="9"/>
      <c r="E11323" s="9"/>
      <c r="F11323" s="9"/>
      <c r="I11323" s="9"/>
      <c r="K11323" s="9"/>
      <c r="L11323" s="9"/>
      <c r="M11323" s="9"/>
      <c r="O11323" s="9"/>
      <c r="P11323" s="9"/>
      <c r="Q11323" s="9"/>
      <c r="R11323" s="36"/>
      <c r="V11323" s="36"/>
    </row>
    <row r="11324" spans="1:22" x14ac:dyDescent="0.25">
      <c r="A11324" s="86"/>
      <c r="B11324" s="9"/>
      <c r="C11324" s="9"/>
      <c r="D11324" s="9"/>
      <c r="E11324" s="9"/>
      <c r="F11324" s="9"/>
      <c r="I11324" s="9"/>
      <c r="K11324" s="9"/>
      <c r="L11324" s="9"/>
      <c r="M11324" s="9"/>
      <c r="O11324" s="9"/>
      <c r="P11324" s="9"/>
      <c r="Q11324" s="9"/>
      <c r="R11324" s="36"/>
      <c r="V11324" s="36"/>
    </row>
    <row r="11325" spans="1:22" x14ac:dyDescent="0.25">
      <c r="A11325" s="86"/>
      <c r="B11325" s="9"/>
      <c r="C11325" s="9"/>
      <c r="D11325" s="9"/>
      <c r="E11325" s="9"/>
      <c r="F11325" s="9"/>
      <c r="I11325" s="9"/>
      <c r="K11325" s="9"/>
      <c r="L11325" s="9"/>
      <c r="M11325" s="9"/>
      <c r="O11325" s="9"/>
      <c r="P11325" s="9"/>
      <c r="Q11325" s="9"/>
      <c r="R11325" s="36"/>
      <c r="V11325" s="36"/>
    </row>
    <row r="11326" spans="1:22" x14ac:dyDescent="0.25">
      <c r="A11326" s="86"/>
      <c r="B11326" s="9"/>
      <c r="C11326" s="9"/>
      <c r="D11326" s="9"/>
      <c r="E11326" s="9"/>
      <c r="F11326" s="9"/>
      <c r="I11326" s="9"/>
      <c r="K11326" s="9"/>
      <c r="L11326" s="9"/>
      <c r="M11326" s="9"/>
      <c r="O11326" s="9"/>
      <c r="P11326" s="9"/>
      <c r="Q11326" s="9"/>
      <c r="R11326" s="36"/>
      <c r="V11326" s="36"/>
    </row>
    <row r="11327" spans="1:22" x14ac:dyDescent="0.25">
      <c r="A11327" s="86"/>
      <c r="B11327" s="9"/>
      <c r="C11327" s="9"/>
      <c r="D11327" s="9"/>
      <c r="E11327" s="9"/>
      <c r="F11327" s="9"/>
      <c r="I11327" s="9"/>
      <c r="K11327" s="9"/>
      <c r="L11327" s="9"/>
      <c r="M11327" s="9"/>
      <c r="O11327" s="9"/>
      <c r="P11327" s="9"/>
      <c r="Q11327" s="9"/>
      <c r="R11327" s="36"/>
      <c r="V11327" s="36"/>
    </row>
    <row r="11328" spans="1:22" x14ac:dyDescent="0.25">
      <c r="A11328" s="86"/>
      <c r="B11328" s="9"/>
      <c r="C11328" s="9"/>
      <c r="D11328" s="9"/>
      <c r="E11328" s="9"/>
      <c r="F11328" s="9"/>
      <c r="I11328" s="9"/>
      <c r="K11328" s="9"/>
      <c r="L11328" s="9"/>
      <c r="M11328" s="9"/>
      <c r="O11328" s="9"/>
      <c r="P11328" s="9"/>
      <c r="Q11328" s="9"/>
      <c r="R11328" s="36"/>
      <c r="V11328" s="36"/>
    </row>
    <row r="11329" spans="1:22" x14ac:dyDescent="0.25">
      <c r="A11329" s="86"/>
      <c r="B11329" s="9"/>
      <c r="C11329" s="9"/>
      <c r="D11329" s="9"/>
      <c r="E11329" s="9"/>
      <c r="F11329" s="9"/>
      <c r="I11329" s="9"/>
      <c r="K11329" s="9"/>
      <c r="L11329" s="9"/>
      <c r="M11329" s="9"/>
      <c r="O11329" s="9"/>
      <c r="P11329" s="9"/>
      <c r="Q11329" s="9"/>
      <c r="R11329" s="36"/>
      <c r="V11329" s="36"/>
    </row>
    <row r="11330" spans="1:22" x14ac:dyDescent="0.25">
      <c r="A11330" s="86"/>
      <c r="B11330" s="9"/>
      <c r="C11330" s="9"/>
      <c r="D11330" s="9"/>
      <c r="E11330" s="9"/>
      <c r="F11330" s="9"/>
      <c r="I11330" s="9"/>
      <c r="K11330" s="9"/>
      <c r="L11330" s="9"/>
      <c r="M11330" s="9"/>
      <c r="O11330" s="9"/>
      <c r="P11330" s="9"/>
      <c r="Q11330" s="9"/>
      <c r="R11330" s="36"/>
      <c r="V11330" s="36"/>
    </row>
    <row r="11331" spans="1:22" x14ac:dyDescent="0.25">
      <c r="A11331" s="86"/>
      <c r="B11331" s="9"/>
      <c r="C11331" s="9"/>
      <c r="D11331" s="9"/>
      <c r="E11331" s="9"/>
      <c r="F11331" s="9"/>
      <c r="I11331" s="9"/>
      <c r="K11331" s="9"/>
      <c r="L11331" s="9"/>
      <c r="M11331" s="9"/>
      <c r="O11331" s="9"/>
      <c r="P11331" s="9"/>
      <c r="Q11331" s="9"/>
      <c r="R11331" s="36"/>
      <c r="V11331" s="36"/>
    </row>
    <row r="11332" spans="1:22" x14ac:dyDescent="0.25">
      <c r="A11332" s="86"/>
      <c r="B11332" s="9"/>
      <c r="C11332" s="9"/>
      <c r="D11332" s="9"/>
      <c r="E11332" s="9"/>
      <c r="F11332" s="9"/>
      <c r="I11332" s="9"/>
      <c r="K11332" s="9"/>
      <c r="L11332" s="9"/>
      <c r="M11332" s="9"/>
      <c r="O11332" s="9"/>
      <c r="P11332" s="9"/>
      <c r="Q11332" s="9"/>
      <c r="R11332" s="36"/>
      <c r="V11332" s="36"/>
    </row>
    <row r="11333" spans="1:22" x14ac:dyDescent="0.25">
      <c r="A11333" s="86"/>
      <c r="B11333" s="9"/>
      <c r="C11333" s="9"/>
      <c r="D11333" s="9"/>
      <c r="E11333" s="9"/>
      <c r="F11333" s="9"/>
      <c r="I11333" s="9"/>
      <c r="K11333" s="9"/>
      <c r="L11333" s="9"/>
      <c r="M11333" s="9"/>
      <c r="O11333" s="9"/>
      <c r="P11333" s="9"/>
      <c r="Q11333" s="9"/>
      <c r="R11333" s="36"/>
      <c r="V11333" s="36"/>
    </row>
    <row r="11334" spans="1:22" x14ac:dyDescent="0.25">
      <c r="A11334" s="86"/>
      <c r="B11334" s="9"/>
      <c r="C11334" s="9"/>
      <c r="D11334" s="9"/>
      <c r="E11334" s="9"/>
      <c r="F11334" s="9"/>
      <c r="I11334" s="9"/>
      <c r="K11334" s="9"/>
      <c r="L11334" s="9"/>
      <c r="M11334" s="9"/>
      <c r="O11334" s="9"/>
      <c r="P11334" s="9"/>
      <c r="Q11334" s="9"/>
      <c r="R11334" s="36"/>
      <c r="V11334" s="36"/>
    </row>
    <row r="11335" spans="1:22" x14ac:dyDescent="0.25">
      <c r="A11335" s="86"/>
      <c r="B11335" s="9"/>
      <c r="C11335" s="9"/>
      <c r="D11335" s="9"/>
      <c r="E11335" s="9"/>
      <c r="F11335" s="9"/>
      <c r="I11335" s="9"/>
      <c r="K11335" s="9"/>
      <c r="L11335" s="9"/>
      <c r="M11335" s="9"/>
      <c r="O11335" s="9"/>
      <c r="P11335" s="9"/>
      <c r="Q11335" s="9"/>
      <c r="R11335" s="36"/>
      <c r="V11335" s="36"/>
    </row>
    <row r="11336" spans="1:22" x14ac:dyDescent="0.25">
      <c r="A11336" s="86"/>
      <c r="B11336" s="9"/>
      <c r="C11336" s="9"/>
      <c r="D11336" s="9"/>
      <c r="E11336" s="9"/>
      <c r="F11336" s="9"/>
      <c r="I11336" s="9"/>
      <c r="K11336" s="9"/>
      <c r="L11336" s="9"/>
      <c r="M11336" s="9"/>
      <c r="O11336" s="9"/>
      <c r="P11336" s="9"/>
      <c r="Q11336" s="9"/>
      <c r="R11336" s="36"/>
      <c r="V11336" s="36"/>
    </row>
    <row r="11337" spans="1:22" x14ac:dyDescent="0.25">
      <c r="A11337" s="86"/>
      <c r="B11337" s="9"/>
      <c r="C11337" s="9"/>
      <c r="D11337" s="9"/>
      <c r="E11337" s="9"/>
      <c r="F11337" s="9"/>
      <c r="I11337" s="9"/>
      <c r="K11337" s="9"/>
      <c r="L11337" s="9"/>
      <c r="M11337" s="9"/>
      <c r="O11337" s="9"/>
      <c r="P11337" s="9"/>
      <c r="Q11337" s="9"/>
      <c r="R11337" s="36"/>
      <c r="V11337" s="36"/>
    </row>
    <row r="11338" spans="1:22" x14ac:dyDescent="0.25">
      <c r="A11338" s="86"/>
      <c r="B11338" s="9"/>
      <c r="C11338" s="9"/>
      <c r="D11338" s="9"/>
      <c r="E11338" s="9"/>
      <c r="F11338" s="9"/>
      <c r="I11338" s="9"/>
      <c r="K11338" s="9"/>
      <c r="L11338" s="9"/>
      <c r="M11338" s="9"/>
      <c r="O11338" s="9"/>
      <c r="P11338" s="9"/>
      <c r="Q11338" s="9"/>
      <c r="R11338" s="36"/>
      <c r="V11338" s="36"/>
    </row>
    <row r="11339" spans="1:22" x14ac:dyDescent="0.25">
      <c r="A11339" s="86"/>
      <c r="B11339" s="9"/>
      <c r="C11339" s="9"/>
      <c r="D11339" s="9"/>
      <c r="E11339" s="9"/>
      <c r="F11339" s="9"/>
      <c r="I11339" s="9"/>
      <c r="K11339" s="9"/>
      <c r="L11339" s="9"/>
      <c r="M11339" s="9"/>
      <c r="O11339" s="9"/>
      <c r="P11339" s="9"/>
      <c r="Q11339" s="9"/>
      <c r="R11339" s="36"/>
      <c r="V11339" s="36"/>
    </row>
    <row r="11340" spans="1:22" x14ac:dyDescent="0.25">
      <c r="A11340" s="86"/>
      <c r="B11340" s="9"/>
      <c r="C11340" s="9"/>
      <c r="D11340" s="9"/>
      <c r="E11340" s="9"/>
      <c r="F11340" s="9"/>
      <c r="I11340" s="9"/>
      <c r="K11340" s="9"/>
      <c r="L11340" s="9"/>
      <c r="M11340" s="9"/>
      <c r="O11340" s="9"/>
      <c r="P11340" s="9"/>
      <c r="Q11340" s="9"/>
      <c r="R11340" s="36"/>
      <c r="V11340" s="36"/>
    </row>
    <row r="11341" spans="1:22" x14ac:dyDescent="0.25">
      <c r="A11341" s="86"/>
      <c r="B11341" s="9"/>
      <c r="C11341" s="9"/>
      <c r="D11341" s="9"/>
      <c r="E11341" s="9"/>
      <c r="F11341" s="9"/>
      <c r="I11341" s="9"/>
      <c r="K11341" s="9"/>
      <c r="L11341" s="9"/>
      <c r="M11341" s="9"/>
      <c r="O11341" s="9"/>
      <c r="P11341" s="9"/>
      <c r="Q11341" s="9"/>
      <c r="R11341" s="36"/>
      <c r="V11341" s="36"/>
    </row>
    <row r="11342" spans="1:22" x14ac:dyDescent="0.25">
      <c r="A11342" s="86"/>
      <c r="B11342" s="9"/>
      <c r="C11342" s="9"/>
      <c r="D11342" s="9"/>
      <c r="E11342" s="9"/>
      <c r="F11342" s="9"/>
      <c r="I11342" s="9"/>
      <c r="K11342" s="9"/>
      <c r="L11342" s="9"/>
      <c r="M11342" s="9"/>
      <c r="O11342" s="9"/>
      <c r="P11342" s="9"/>
      <c r="Q11342" s="9"/>
      <c r="R11342" s="36"/>
      <c r="V11342" s="36"/>
    </row>
    <row r="11343" spans="1:22" x14ac:dyDescent="0.25">
      <c r="A11343" s="86"/>
      <c r="B11343" s="9"/>
      <c r="C11343" s="9"/>
      <c r="D11343" s="9"/>
      <c r="E11343" s="9"/>
      <c r="F11343" s="9"/>
      <c r="I11343" s="9"/>
      <c r="K11343" s="9"/>
      <c r="L11343" s="9"/>
      <c r="M11343" s="9"/>
      <c r="O11343" s="9"/>
      <c r="P11343" s="9"/>
      <c r="Q11343" s="9"/>
      <c r="R11343" s="36"/>
      <c r="V11343" s="36"/>
    </row>
    <row r="11344" spans="1:22" x14ac:dyDescent="0.25">
      <c r="A11344" s="86"/>
      <c r="B11344" s="9"/>
      <c r="C11344" s="9"/>
      <c r="D11344" s="9"/>
      <c r="E11344" s="9"/>
      <c r="F11344" s="9"/>
      <c r="I11344" s="9"/>
      <c r="K11344" s="9"/>
      <c r="L11344" s="9"/>
      <c r="M11344" s="9"/>
      <c r="O11344" s="9"/>
      <c r="P11344" s="9"/>
      <c r="Q11344" s="9"/>
      <c r="R11344" s="36"/>
      <c r="V11344" s="36"/>
    </row>
    <row r="11345" spans="1:22" x14ac:dyDescent="0.25">
      <c r="A11345" s="86"/>
      <c r="B11345" s="9"/>
      <c r="C11345" s="9"/>
      <c r="D11345" s="9"/>
      <c r="E11345" s="9"/>
      <c r="F11345" s="9"/>
      <c r="I11345" s="9"/>
      <c r="K11345" s="9"/>
      <c r="L11345" s="9"/>
      <c r="M11345" s="9"/>
      <c r="O11345" s="9"/>
      <c r="P11345" s="9"/>
      <c r="Q11345" s="9"/>
      <c r="R11345" s="36"/>
      <c r="V11345" s="36"/>
    </row>
    <row r="11346" spans="1:22" x14ac:dyDescent="0.25">
      <c r="A11346" s="86"/>
      <c r="B11346" s="9"/>
      <c r="C11346" s="9"/>
      <c r="D11346" s="9"/>
      <c r="E11346" s="9"/>
      <c r="F11346" s="9"/>
      <c r="I11346" s="9"/>
      <c r="K11346" s="9"/>
      <c r="L11346" s="9"/>
      <c r="M11346" s="9"/>
      <c r="O11346" s="9"/>
      <c r="P11346" s="9"/>
      <c r="Q11346" s="9"/>
      <c r="R11346" s="36"/>
      <c r="V11346" s="36"/>
    </row>
    <row r="11347" spans="1:22" x14ac:dyDescent="0.25">
      <c r="A11347" s="86"/>
      <c r="B11347" s="9"/>
      <c r="C11347" s="9"/>
      <c r="D11347" s="9"/>
      <c r="E11347" s="9"/>
      <c r="F11347" s="9"/>
      <c r="I11347" s="9"/>
      <c r="K11347" s="9"/>
      <c r="L11347" s="9"/>
      <c r="M11347" s="9"/>
      <c r="O11347" s="9"/>
      <c r="P11347" s="9"/>
      <c r="Q11347" s="9"/>
      <c r="R11347" s="36"/>
      <c r="V11347" s="36"/>
    </row>
    <row r="11348" spans="1:22" x14ac:dyDescent="0.25">
      <c r="A11348" s="86"/>
      <c r="B11348" s="9"/>
      <c r="C11348" s="9"/>
      <c r="D11348" s="9"/>
      <c r="E11348" s="9"/>
      <c r="F11348" s="9"/>
      <c r="I11348" s="9"/>
      <c r="K11348" s="9"/>
      <c r="L11348" s="9"/>
      <c r="M11348" s="9"/>
      <c r="O11348" s="9"/>
      <c r="P11348" s="9"/>
      <c r="Q11348" s="9"/>
      <c r="R11348" s="36"/>
      <c r="V11348" s="36"/>
    </row>
    <row r="11349" spans="1:22" x14ac:dyDescent="0.25">
      <c r="A11349" s="86"/>
      <c r="B11349" s="9"/>
      <c r="C11349" s="9"/>
      <c r="D11349" s="9"/>
      <c r="E11349" s="9"/>
      <c r="F11349" s="9"/>
      <c r="I11349" s="9"/>
      <c r="K11349" s="9"/>
      <c r="L11349" s="9"/>
      <c r="M11349" s="9"/>
      <c r="O11349" s="9"/>
      <c r="P11349" s="9"/>
      <c r="Q11349" s="9"/>
      <c r="R11349" s="36"/>
      <c r="V11349" s="36"/>
    </row>
    <row r="11350" spans="1:22" x14ac:dyDescent="0.25">
      <c r="A11350" s="86"/>
      <c r="B11350" s="9"/>
      <c r="C11350" s="9"/>
      <c r="D11350" s="9"/>
      <c r="E11350" s="9"/>
      <c r="F11350" s="9"/>
      <c r="I11350" s="9"/>
      <c r="K11350" s="9"/>
      <c r="L11350" s="9"/>
      <c r="M11350" s="9"/>
      <c r="O11350" s="9"/>
      <c r="P11350" s="9"/>
      <c r="Q11350" s="9"/>
      <c r="R11350" s="36"/>
      <c r="V11350" s="36"/>
    </row>
    <row r="11351" spans="1:22" x14ac:dyDescent="0.25">
      <c r="A11351" s="86"/>
      <c r="B11351" s="9"/>
      <c r="C11351" s="9"/>
      <c r="D11351" s="9"/>
      <c r="E11351" s="9"/>
      <c r="F11351" s="9"/>
      <c r="I11351" s="9"/>
      <c r="K11351" s="9"/>
      <c r="L11351" s="9"/>
      <c r="M11351" s="9"/>
      <c r="O11351" s="9"/>
      <c r="P11351" s="9"/>
      <c r="Q11351" s="9"/>
      <c r="R11351" s="36"/>
      <c r="V11351" s="36"/>
    </row>
    <row r="11352" spans="1:22" x14ac:dyDescent="0.25">
      <c r="A11352" s="86"/>
      <c r="B11352" s="9"/>
      <c r="C11352" s="9"/>
      <c r="D11352" s="9"/>
      <c r="E11352" s="9"/>
      <c r="F11352" s="9"/>
      <c r="I11352" s="9"/>
      <c r="K11352" s="9"/>
      <c r="L11352" s="9"/>
      <c r="M11352" s="9"/>
      <c r="O11352" s="9"/>
      <c r="P11352" s="9"/>
      <c r="Q11352" s="9"/>
      <c r="R11352" s="36"/>
      <c r="V11352" s="36"/>
    </row>
    <row r="11353" spans="1:22" x14ac:dyDescent="0.25">
      <c r="A11353" s="86"/>
      <c r="B11353" s="9"/>
      <c r="C11353" s="9"/>
      <c r="D11353" s="9"/>
      <c r="E11353" s="9"/>
      <c r="F11353" s="9"/>
      <c r="I11353" s="9"/>
      <c r="K11353" s="9"/>
      <c r="L11353" s="9"/>
      <c r="M11353" s="9"/>
      <c r="O11353" s="9"/>
      <c r="P11353" s="9"/>
      <c r="Q11353" s="9"/>
      <c r="R11353" s="36"/>
      <c r="V11353" s="36"/>
    </row>
    <row r="11354" spans="1:22" x14ac:dyDescent="0.25">
      <c r="A11354" s="86"/>
      <c r="B11354" s="9"/>
      <c r="C11354" s="9"/>
      <c r="D11354" s="9"/>
      <c r="E11354" s="9"/>
      <c r="F11354" s="9"/>
      <c r="I11354" s="9"/>
      <c r="K11354" s="9"/>
      <c r="L11354" s="9"/>
      <c r="M11354" s="9"/>
      <c r="O11354" s="9"/>
      <c r="P11354" s="9"/>
      <c r="Q11354" s="9"/>
      <c r="R11354" s="36"/>
      <c r="V11354" s="36"/>
    </row>
    <row r="11355" spans="1:22" x14ac:dyDescent="0.25">
      <c r="A11355" s="86"/>
      <c r="B11355" s="9"/>
      <c r="C11355" s="9"/>
      <c r="D11355" s="9"/>
      <c r="E11355" s="9"/>
      <c r="F11355" s="9"/>
      <c r="I11355" s="9"/>
      <c r="K11355" s="9"/>
      <c r="L11355" s="9"/>
      <c r="M11355" s="9"/>
      <c r="O11355" s="9"/>
      <c r="P11355" s="9"/>
      <c r="Q11355" s="9"/>
      <c r="R11355" s="36"/>
      <c r="V11355" s="36"/>
    </row>
    <row r="11356" spans="1:22" x14ac:dyDescent="0.25">
      <c r="A11356" s="86"/>
      <c r="B11356" s="9"/>
      <c r="C11356" s="9"/>
      <c r="D11356" s="9"/>
      <c r="E11356" s="9"/>
      <c r="F11356" s="9"/>
      <c r="I11356" s="9"/>
      <c r="K11356" s="9"/>
      <c r="L11356" s="9"/>
      <c r="M11356" s="9"/>
      <c r="O11356" s="9"/>
      <c r="P11356" s="9"/>
      <c r="Q11356" s="9"/>
      <c r="R11356" s="36"/>
      <c r="V11356" s="36"/>
    </row>
    <row r="11357" spans="1:22" x14ac:dyDescent="0.25">
      <c r="A11357" s="86"/>
      <c r="B11357" s="9"/>
      <c r="C11357" s="9"/>
      <c r="D11357" s="9"/>
      <c r="E11357" s="9"/>
      <c r="F11357" s="9"/>
      <c r="I11357" s="9"/>
      <c r="K11357" s="9"/>
      <c r="L11357" s="9"/>
      <c r="M11357" s="9"/>
      <c r="O11357" s="9"/>
      <c r="P11357" s="9"/>
      <c r="Q11357" s="9"/>
      <c r="R11357" s="36"/>
      <c r="V11357" s="36"/>
    </row>
    <row r="11358" spans="1:22" x14ac:dyDescent="0.25">
      <c r="A11358" s="86"/>
      <c r="B11358" s="9"/>
      <c r="C11358" s="9"/>
      <c r="D11358" s="9"/>
      <c r="E11358" s="9"/>
      <c r="F11358" s="9"/>
      <c r="I11358" s="9"/>
      <c r="K11358" s="9"/>
      <c r="L11358" s="9"/>
      <c r="M11358" s="9"/>
      <c r="O11358" s="9"/>
      <c r="P11358" s="9"/>
      <c r="Q11358" s="9"/>
      <c r="R11358" s="36"/>
      <c r="V11358" s="36"/>
    </row>
    <row r="11359" spans="1:22" x14ac:dyDescent="0.25">
      <c r="A11359" s="86"/>
      <c r="B11359" s="9"/>
      <c r="C11359" s="9"/>
      <c r="D11359" s="9"/>
      <c r="E11359" s="9"/>
      <c r="F11359" s="9"/>
      <c r="I11359" s="9"/>
      <c r="K11359" s="9"/>
      <c r="L11359" s="9"/>
      <c r="M11359" s="9"/>
      <c r="O11359" s="9"/>
      <c r="P11359" s="9"/>
      <c r="Q11359" s="9"/>
      <c r="R11359" s="36"/>
      <c r="V11359" s="36"/>
    </row>
    <row r="11360" spans="1:22" x14ac:dyDescent="0.25">
      <c r="A11360" s="86"/>
      <c r="B11360" s="9"/>
      <c r="C11360" s="9"/>
      <c r="D11360" s="9"/>
      <c r="E11360" s="9"/>
      <c r="F11360" s="9"/>
      <c r="I11360" s="9"/>
      <c r="K11360" s="9"/>
      <c r="L11360" s="9"/>
      <c r="M11360" s="9"/>
      <c r="O11360" s="9"/>
      <c r="P11360" s="9"/>
      <c r="Q11360" s="9"/>
      <c r="R11360" s="36"/>
      <c r="V11360" s="36"/>
    </row>
    <row r="11361" spans="1:22" x14ac:dyDescent="0.25">
      <c r="A11361" s="86"/>
      <c r="B11361" s="9"/>
      <c r="C11361" s="9"/>
      <c r="D11361" s="9"/>
      <c r="E11361" s="9"/>
      <c r="F11361" s="9"/>
      <c r="I11361" s="9"/>
      <c r="K11361" s="9"/>
      <c r="L11361" s="9"/>
      <c r="M11361" s="9"/>
      <c r="O11361" s="9"/>
      <c r="P11361" s="9"/>
      <c r="Q11361" s="9"/>
      <c r="R11361" s="36"/>
      <c r="V11361" s="36"/>
    </row>
    <row r="11362" spans="1:22" x14ac:dyDescent="0.25">
      <c r="A11362" s="86"/>
      <c r="B11362" s="9"/>
      <c r="C11362" s="9"/>
      <c r="D11362" s="9"/>
      <c r="E11362" s="9"/>
      <c r="F11362" s="9"/>
      <c r="I11362" s="9"/>
      <c r="K11362" s="9"/>
      <c r="L11362" s="9"/>
      <c r="M11362" s="9"/>
      <c r="O11362" s="9"/>
      <c r="P11362" s="9"/>
      <c r="Q11362" s="9"/>
      <c r="R11362" s="36"/>
      <c r="V11362" s="36"/>
    </row>
    <row r="11363" spans="1:22" x14ac:dyDescent="0.25">
      <c r="A11363" s="86"/>
      <c r="B11363" s="9"/>
      <c r="C11363" s="9"/>
      <c r="D11363" s="9"/>
      <c r="E11363" s="9"/>
      <c r="F11363" s="9"/>
      <c r="I11363" s="9"/>
      <c r="K11363" s="9"/>
      <c r="L11363" s="9"/>
      <c r="M11363" s="9"/>
      <c r="O11363" s="9"/>
      <c r="P11363" s="9"/>
      <c r="Q11363" s="9"/>
      <c r="R11363" s="36"/>
      <c r="V11363" s="36"/>
    </row>
    <row r="11364" spans="1:22" x14ac:dyDescent="0.25">
      <c r="A11364" s="86"/>
      <c r="B11364" s="9"/>
      <c r="C11364" s="9"/>
      <c r="D11364" s="9"/>
      <c r="E11364" s="9"/>
      <c r="F11364" s="9"/>
      <c r="I11364" s="9"/>
      <c r="K11364" s="9"/>
      <c r="L11364" s="9"/>
      <c r="M11364" s="9"/>
      <c r="O11364" s="9"/>
      <c r="P11364" s="9"/>
      <c r="Q11364" s="9"/>
      <c r="R11364" s="36"/>
      <c r="V11364" s="36"/>
    </row>
    <row r="11365" spans="1:22" x14ac:dyDescent="0.25">
      <c r="A11365" s="86"/>
      <c r="B11365" s="9"/>
      <c r="C11365" s="9"/>
      <c r="D11365" s="9"/>
      <c r="E11365" s="9"/>
      <c r="F11365" s="9"/>
      <c r="I11365" s="9"/>
      <c r="K11365" s="9"/>
      <c r="L11365" s="9"/>
      <c r="M11365" s="9"/>
      <c r="O11365" s="9"/>
      <c r="P11365" s="9"/>
      <c r="Q11365" s="9"/>
      <c r="R11365" s="36"/>
      <c r="V11365" s="36"/>
    </row>
    <row r="11366" spans="1:22" x14ac:dyDescent="0.25">
      <c r="A11366" s="86"/>
      <c r="B11366" s="9"/>
      <c r="C11366" s="9"/>
      <c r="D11366" s="9"/>
      <c r="E11366" s="9"/>
      <c r="F11366" s="9"/>
      <c r="I11366" s="9"/>
      <c r="K11366" s="9"/>
      <c r="L11366" s="9"/>
      <c r="M11366" s="9"/>
      <c r="O11366" s="9"/>
      <c r="P11366" s="9"/>
      <c r="Q11366" s="9"/>
      <c r="R11366" s="36"/>
      <c r="V11366" s="36"/>
    </row>
    <row r="11367" spans="1:22" x14ac:dyDescent="0.25">
      <c r="A11367" s="86"/>
      <c r="B11367" s="9"/>
      <c r="C11367" s="9"/>
      <c r="D11367" s="9"/>
      <c r="E11367" s="9"/>
      <c r="F11367" s="9"/>
      <c r="I11367" s="9"/>
      <c r="K11367" s="9"/>
      <c r="L11367" s="9"/>
      <c r="M11367" s="9"/>
      <c r="O11367" s="9"/>
      <c r="P11367" s="9"/>
      <c r="Q11367" s="9"/>
      <c r="R11367" s="36"/>
      <c r="V11367" s="36"/>
    </row>
    <row r="11368" spans="1:22" x14ac:dyDescent="0.25">
      <c r="A11368" s="86"/>
      <c r="B11368" s="9"/>
      <c r="C11368" s="9"/>
      <c r="D11368" s="9"/>
      <c r="E11368" s="9"/>
      <c r="F11368" s="9"/>
      <c r="I11368" s="9"/>
      <c r="K11368" s="9"/>
      <c r="L11368" s="9"/>
      <c r="M11368" s="9"/>
      <c r="O11368" s="9"/>
      <c r="P11368" s="9"/>
      <c r="Q11368" s="9"/>
      <c r="R11368" s="36"/>
      <c r="V11368" s="36"/>
    </row>
    <row r="11369" spans="1:22" x14ac:dyDescent="0.25">
      <c r="A11369" s="86"/>
      <c r="B11369" s="9"/>
      <c r="C11369" s="9"/>
      <c r="D11369" s="9"/>
      <c r="E11369" s="9"/>
      <c r="F11369" s="9"/>
      <c r="I11369" s="9"/>
      <c r="K11369" s="9"/>
      <c r="L11369" s="9"/>
      <c r="M11369" s="9"/>
      <c r="O11369" s="9"/>
      <c r="P11369" s="9"/>
      <c r="Q11369" s="9"/>
      <c r="R11369" s="36"/>
      <c r="V11369" s="36"/>
    </row>
    <row r="11370" spans="1:22" x14ac:dyDescent="0.25">
      <c r="A11370" s="86"/>
      <c r="B11370" s="9"/>
      <c r="C11370" s="9"/>
      <c r="D11370" s="9"/>
      <c r="E11370" s="9"/>
      <c r="F11370" s="9"/>
      <c r="I11370" s="9"/>
      <c r="K11370" s="9"/>
      <c r="L11370" s="9"/>
      <c r="M11370" s="9"/>
      <c r="O11370" s="9"/>
      <c r="P11370" s="9"/>
      <c r="Q11370" s="9"/>
      <c r="R11370" s="36"/>
      <c r="V11370" s="36"/>
    </row>
    <row r="11371" spans="1:22" x14ac:dyDescent="0.25">
      <c r="A11371" s="86"/>
      <c r="B11371" s="9"/>
      <c r="C11371" s="9"/>
      <c r="D11371" s="9"/>
      <c r="E11371" s="9"/>
      <c r="F11371" s="9"/>
      <c r="I11371" s="9"/>
      <c r="K11371" s="9"/>
      <c r="L11371" s="9"/>
      <c r="M11371" s="9"/>
      <c r="O11371" s="9"/>
      <c r="P11371" s="9"/>
      <c r="Q11371" s="9"/>
      <c r="R11371" s="36"/>
      <c r="V11371" s="36"/>
    </row>
    <row r="11372" spans="1:22" x14ac:dyDescent="0.25">
      <c r="A11372" s="86"/>
      <c r="B11372" s="9"/>
      <c r="C11372" s="9"/>
      <c r="D11372" s="9"/>
      <c r="E11372" s="9"/>
      <c r="F11372" s="9"/>
      <c r="I11372" s="9"/>
      <c r="K11372" s="9"/>
      <c r="L11372" s="9"/>
      <c r="M11372" s="9"/>
      <c r="O11372" s="9"/>
      <c r="P11372" s="9"/>
      <c r="Q11372" s="9"/>
      <c r="R11372" s="36"/>
      <c r="V11372" s="36"/>
    </row>
    <row r="11373" spans="1:22" x14ac:dyDescent="0.25">
      <c r="A11373" s="86"/>
      <c r="B11373" s="9"/>
      <c r="C11373" s="9"/>
      <c r="D11373" s="9"/>
      <c r="E11373" s="9"/>
      <c r="F11373" s="9"/>
      <c r="I11373" s="9"/>
      <c r="K11373" s="9"/>
      <c r="L11373" s="9"/>
      <c r="M11373" s="9"/>
      <c r="O11373" s="9"/>
      <c r="P11373" s="9"/>
      <c r="Q11373" s="9"/>
      <c r="R11373" s="36"/>
      <c r="V11373" s="36"/>
    </row>
    <row r="11374" spans="1:22" x14ac:dyDescent="0.25">
      <c r="A11374" s="86"/>
      <c r="B11374" s="9"/>
      <c r="C11374" s="9"/>
      <c r="D11374" s="9"/>
      <c r="E11374" s="9"/>
      <c r="F11374" s="9"/>
      <c r="I11374" s="9"/>
      <c r="K11374" s="9"/>
      <c r="L11374" s="9"/>
      <c r="M11374" s="9"/>
      <c r="O11374" s="9"/>
      <c r="P11374" s="9"/>
      <c r="Q11374" s="9"/>
      <c r="R11374" s="36"/>
      <c r="V11374" s="36"/>
    </row>
    <row r="11375" spans="1:22" x14ac:dyDescent="0.25">
      <c r="A11375" s="86"/>
      <c r="B11375" s="9"/>
      <c r="C11375" s="9"/>
      <c r="D11375" s="9"/>
      <c r="E11375" s="9"/>
      <c r="F11375" s="9"/>
      <c r="I11375" s="9"/>
      <c r="K11375" s="9"/>
      <c r="L11375" s="9"/>
      <c r="M11375" s="9"/>
      <c r="O11375" s="9"/>
      <c r="P11375" s="9"/>
      <c r="Q11375" s="9"/>
      <c r="R11375" s="36"/>
      <c r="V11375" s="36"/>
    </row>
    <row r="11376" spans="1:22" x14ac:dyDescent="0.25">
      <c r="A11376" s="86"/>
      <c r="B11376" s="9"/>
      <c r="C11376" s="9"/>
      <c r="D11376" s="9"/>
      <c r="E11376" s="9"/>
      <c r="F11376" s="9"/>
      <c r="I11376" s="9"/>
      <c r="K11376" s="9"/>
      <c r="L11376" s="9"/>
      <c r="M11376" s="9"/>
      <c r="O11376" s="9"/>
      <c r="P11376" s="9"/>
      <c r="Q11376" s="9"/>
      <c r="R11376" s="36"/>
      <c r="V11376" s="36"/>
    </row>
    <row r="11377" spans="1:22" x14ac:dyDescent="0.25">
      <c r="A11377" s="86"/>
      <c r="B11377" s="9"/>
      <c r="C11377" s="9"/>
      <c r="D11377" s="9"/>
      <c r="E11377" s="9"/>
      <c r="F11377" s="9"/>
      <c r="I11377" s="9"/>
      <c r="K11377" s="9"/>
      <c r="L11377" s="9"/>
      <c r="M11377" s="9"/>
      <c r="O11377" s="9"/>
      <c r="P11377" s="9"/>
      <c r="Q11377" s="9"/>
      <c r="R11377" s="36"/>
      <c r="V11377" s="36"/>
    </row>
    <row r="11378" spans="1:22" x14ac:dyDescent="0.25">
      <c r="A11378" s="86"/>
      <c r="B11378" s="9"/>
      <c r="C11378" s="9"/>
      <c r="D11378" s="9"/>
      <c r="E11378" s="9"/>
      <c r="F11378" s="9"/>
      <c r="I11378" s="9"/>
      <c r="K11378" s="9"/>
      <c r="L11378" s="9"/>
      <c r="M11378" s="9"/>
      <c r="O11378" s="9"/>
      <c r="P11378" s="9"/>
      <c r="Q11378" s="9"/>
      <c r="R11378" s="36"/>
      <c r="V11378" s="36"/>
    </row>
    <row r="11379" spans="1:22" x14ac:dyDescent="0.25">
      <c r="A11379" s="86"/>
      <c r="B11379" s="9"/>
      <c r="C11379" s="9"/>
      <c r="D11379" s="9"/>
      <c r="E11379" s="9"/>
      <c r="F11379" s="9"/>
      <c r="I11379" s="9"/>
      <c r="K11379" s="9"/>
      <c r="L11379" s="9"/>
      <c r="M11379" s="9"/>
      <c r="O11379" s="9"/>
      <c r="P11379" s="9"/>
      <c r="Q11379" s="9"/>
      <c r="R11379" s="36"/>
      <c r="V11379" s="36"/>
    </row>
    <row r="11380" spans="1:22" x14ac:dyDescent="0.25">
      <c r="A11380" s="86"/>
      <c r="B11380" s="9"/>
      <c r="C11380" s="9"/>
      <c r="D11380" s="9"/>
      <c r="E11380" s="9"/>
      <c r="F11380" s="9"/>
      <c r="I11380" s="9"/>
      <c r="K11380" s="9"/>
      <c r="L11380" s="9"/>
      <c r="M11380" s="9"/>
      <c r="O11380" s="9"/>
      <c r="P11380" s="9"/>
      <c r="Q11380" s="9"/>
      <c r="R11380" s="36"/>
      <c r="V11380" s="36"/>
    </row>
    <row r="11381" spans="1:22" x14ac:dyDescent="0.25">
      <c r="A11381" s="86"/>
      <c r="B11381" s="9"/>
      <c r="C11381" s="9"/>
      <c r="D11381" s="9"/>
      <c r="E11381" s="9"/>
      <c r="F11381" s="9"/>
      <c r="I11381" s="9"/>
      <c r="K11381" s="9"/>
      <c r="L11381" s="9"/>
      <c r="M11381" s="9"/>
      <c r="O11381" s="9"/>
      <c r="P11381" s="9"/>
      <c r="Q11381" s="9"/>
      <c r="R11381" s="36"/>
      <c r="V11381" s="36"/>
    </row>
    <row r="11382" spans="1:22" x14ac:dyDescent="0.25">
      <c r="A11382" s="86"/>
      <c r="B11382" s="9"/>
      <c r="C11382" s="9"/>
      <c r="D11382" s="9"/>
      <c r="E11382" s="9"/>
      <c r="F11382" s="9"/>
      <c r="I11382" s="9"/>
      <c r="K11382" s="9"/>
      <c r="L11382" s="9"/>
      <c r="M11382" s="9"/>
      <c r="O11382" s="9"/>
      <c r="P11382" s="9"/>
      <c r="Q11382" s="9"/>
      <c r="R11382" s="36"/>
      <c r="V11382" s="36"/>
    </row>
    <row r="11383" spans="1:22" x14ac:dyDescent="0.25">
      <c r="A11383" s="86"/>
      <c r="B11383" s="9"/>
      <c r="C11383" s="9"/>
      <c r="D11383" s="9"/>
      <c r="E11383" s="9"/>
      <c r="F11383" s="9"/>
      <c r="I11383" s="9"/>
      <c r="K11383" s="9"/>
      <c r="L11383" s="9"/>
      <c r="M11383" s="9"/>
      <c r="O11383" s="9"/>
      <c r="P11383" s="9"/>
      <c r="Q11383" s="9"/>
      <c r="R11383" s="36"/>
      <c r="V11383" s="36"/>
    </row>
    <row r="11384" spans="1:22" x14ac:dyDescent="0.25">
      <c r="A11384" s="86"/>
      <c r="B11384" s="9"/>
      <c r="C11384" s="9"/>
      <c r="D11384" s="9"/>
      <c r="E11384" s="9"/>
      <c r="F11384" s="9"/>
      <c r="I11384" s="9"/>
      <c r="K11384" s="9"/>
      <c r="L11384" s="9"/>
      <c r="M11384" s="9"/>
      <c r="O11384" s="9"/>
      <c r="P11384" s="9"/>
      <c r="Q11384" s="9"/>
      <c r="R11384" s="36"/>
      <c r="V11384" s="36"/>
    </row>
    <row r="11385" spans="1:22" x14ac:dyDescent="0.25">
      <c r="A11385" s="86"/>
      <c r="B11385" s="9"/>
      <c r="C11385" s="9"/>
      <c r="D11385" s="9"/>
      <c r="E11385" s="9"/>
      <c r="F11385" s="9"/>
      <c r="I11385" s="9"/>
      <c r="K11385" s="9"/>
      <c r="L11385" s="9"/>
      <c r="M11385" s="9"/>
      <c r="O11385" s="9"/>
      <c r="P11385" s="9"/>
      <c r="Q11385" s="9"/>
      <c r="R11385" s="36"/>
      <c r="V11385" s="36"/>
    </row>
    <row r="11386" spans="1:22" x14ac:dyDescent="0.25">
      <c r="A11386" s="86"/>
      <c r="B11386" s="9"/>
      <c r="C11386" s="9"/>
      <c r="D11386" s="9"/>
      <c r="E11386" s="9"/>
      <c r="F11386" s="9"/>
      <c r="I11386" s="9"/>
      <c r="K11386" s="9"/>
      <c r="L11386" s="9"/>
      <c r="M11386" s="9"/>
      <c r="O11386" s="9"/>
      <c r="P11386" s="9"/>
      <c r="Q11386" s="9"/>
      <c r="R11386" s="36"/>
      <c r="V11386" s="36"/>
    </row>
    <row r="11387" spans="1:22" x14ac:dyDescent="0.25">
      <c r="A11387" s="86"/>
      <c r="B11387" s="9"/>
      <c r="C11387" s="9"/>
      <c r="D11387" s="9"/>
      <c r="E11387" s="9"/>
      <c r="F11387" s="9"/>
      <c r="I11387" s="9"/>
      <c r="K11387" s="9"/>
      <c r="L11387" s="9"/>
      <c r="M11387" s="9"/>
      <c r="O11387" s="9"/>
      <c r="P11387" s="9"/>
      <c r="Q11387" s="9"/>
      <c r="R11387" s="36"/>
      <c r="V11387" s="36"/>
    </row>
    <row r="11388" spans="1:22" x14ac:dyDescent="0.25">
      <c r="A11388" s="86"/>
      <c r="B11388" s="9"/>
      <c r="C11388" s="9"/>
      <c r="D11388" s="9"/>
      <c r="E11388" s="9"/>
      <c r="F11388" s="9"/>
      <c r="I11388" s="9"/>
      <c r="K11388" s="9"/>
      <c r="L11388" s="9"/>
      <c r="M11388" s="9"/>
      <c r="O11388" s="9"/>
      <c r="P11388" s="9"/>
      <c r="Q11388" s="9"/>
      <c r="R11388" s="36"/>
      <c r="V11388" s="36"/>
    </row>
    <row r="11389" spans="1:22" x14ac:dyDescent="0.25">
      <c r="A11389" s="86"/>
      <c r="B11389" s="9"/>
      <c r="C11389" s="9"/>
      <c r="D11389" s="9"/>
      <c r="E11389" s="9"/>
      <c r="F11389" s="9"/>
      <c r="I11389" s="9"/>
      <c r="K11389" s="9"/>
      <c r="L11389" s="9"/>
      <c r="M11389" s="9"/>
      <c r="O11389" s="9"/>
      <c r="P11389" s="9"/>
      <c r="Q11389" s="9"/>
      <c r="R11389" s="36"/>
      <c r="V11389" s="36"/>
    </row>
    <row r="11390" spans="1:22" x14ac:dyDescent="0.25">
      <c r="A11390" s="86"/>
      <c r="B11390" s="9"/>
      <c r="C11390" s="9"/>
      <c r="D11390" s="9"/>
      <c r="E11390" s="9"/>
      <c r="F11390" s="9"/>
      <c r="I11390" s="9"/>
      <c r="K11390" s="9"/>
      <c r="L11390" s="9"/>
      <c r="M11390" s="9"/>
      <c r="O11390" s="9"/>
      <c r="P11390" s="9"/>
      <c r="Q11390" s="9"/>
      <c r="R11390" s="36"/>
      <c r="V11390" s="36"/>
    </row>
    <row r="11391" spans="1:22" x14ac:dyDescent="0.25">
      <c r="A11391" s="86"/>
      <c r="B11391" s="9"/>
      <c r="C11391" s="9"/>
      <c r="D11391" s="9"/>
      <c r="E11391" s="9"/>
      <c r="F11391" s="9"/>
      <c r="I11391" s="9"/>
      <c r="K11391" s="9"/>
      <c r="L11391" s="9"/>
      <c r="M11391" s="9"/>
      <c r="O11391" s="9"/>
      <c r="P11391" s="9"/>
      <c r="Q11391" s="9"/>
      <c r="R11391" s="36"/>
      <c r="V11391" s="36"/>
    </row>
    <row r="11392" spans="1:22" x14ac:dyDescent="0.25">
      <c r="A11392" s="86"/>
      <c r="B11392" s="9"/>
      <c r="C11392" s="9"/>
      <c r="D11392" s="9"/>
      <c r="E11392" s="9"/>
      <c r="F11392" s="9"/>
      <c r="I11392" s="9"/>
      <c r="K11392" s="9"/>
      <c r="L11392" s="9"/>
      <c r="M11392" s="9"/>
      <c r="O11392" s="9"/>
      <c r="P11392" s="9"/>
      <c r="Q11392" s="9"/>
      <c r="R11392" s="36"/>
      <c r="V11392" s="36"/>
    </row>
    <row r="11393" spans="1:22" x14ac:dyDescent="0.25">
      <c r="A11393" s="86"/>
      <c r="B11393" s="9"/>
      <c r="C11393" s="9"/>
      <c r="D11393" s="9"/>
      <c r="E11393" s="9"/>
      <c r="F11393" s="9"/>
      <c r="I11393" s="9"/>
      <c r="K11393" s="9"/>
      <c r="L11393" s="9"/>
      <c r="M11393" s="9"/>
      <c r="O11393" s="9"/>
      <c r="P11393" s="9"/>
      <c r="Q11393" s="9"/>
      <c r="R11393" s="36"/>
      <c r="V11393" s="36"/>
    </row>
    <row r="11394" spans="1:22" x14ac:dyDescent="0.25">
      <c r="A11394" s="86"/>
      <c r="B11394" s="9"/>
      <c r="C11394" s="9"/>
      <c r="D11394" s="9"/>
      <c r="E11394" s="9"/>
      <c r="F11394" s="9"/>
      <c r="I11394" s="9"/>
      <c r="K11394" s="9"/>
      <c r="L11394" s="9"/>
      <c r="M11394" s="9"/>
      <c r="O11394" s="9"/>
      <c r="P11394" s="9"/>
      <c r="Q11394" s="9"/>
      <c r="R11394" s="36"/>
      <c r="V11394" s="36"/>
    </row>
    <row r="11395" spans="1:22" x14ac:dyDescent="0.25">
      <c r="A11395" s="86"/>
      <c r="B11395" s="9"/>
      <c r="C11395" s="9"/>
      <c r="D11395" s="9"/>
      <c r="E11395" s="9"/>
      <c r="F11395" s="9"/>
      <c r="I11395" s="9"/>
      <c r="K11395" s="9"/>
      <c r="L11395" s="9"/>
      <c r="M11395" s="9"/>
      <c r="O11395" s="9"/>
      <c r="P11395" s="9"/>
      <c r="Q11395" s="9"/>
      <c r="R11395" s="36"/>
      <c r="V11395" s="36"/>
    </row>
    <row r="11396" spans="1:22" x14ac:dyDescent="0.25">
      <c r="A11396" s="86"/>
      <c r="B11396" s="9"/>
      <c r="C11396" s="9"/>
      <c r="D11396" s="9"/>
      <c r="E11396" s="9"/>
      <c r="F11396" s="9"/>
      <c r="I11396" s="9"/>
      <c r="K11396" s="9"/>
      <c r="L11396" s="9"/>
      <c r="M11396" s="9"/>
      <c r="O11396" s="9"/>
      <c r="P11396" s="9"/>
      <c r="Q11396" s="9"/>
      <c r="R11396" s="36"/>
      <c r="V11396" s="36"/>
    </row>
    <row r="11397" spans="1:22" x14ac:dyDescent="0.25">
      <c r="A11397" s="86"/>
      <c r="B11397" s="9"/>
      <c r="C11397" s="9"/>
      <c r="D11397" s="9"/>
      <c r="E11397" s="9"/>
      <c r="F11397" s="9"/>
      <c r="I11397" s="9"/>
      <c r="K11397" s="9"/>
      <c r="L11397" s="9"/>
      <c r="M11397" s="9"/>
      <c r="O11397" s="9"/>
      <c r="P11397" s="9"/>
      <c r="Q11397" s="9"/>
      <c r="R11397" s="36"/>
      <c r="V11397" s="36"/>
    </row>
    <row r="11398" spans="1:22" x14ac:dyDescent="0.25">
      <c r="A11398" s="86"/>
      <c r="B11398" s="9"/>
      <c r="C11398" s="9"/>
      <c r="D11398" s="9"/>
      <c r="E11398" s="9"/>
      <c r="F11398" s="9"/>
      <c r="I11398" s="9"/>
      <c r="K11398" s="9"/>
      <c r="L11398" s="9"/>
      <c r="M11398" s="9"/>
      <c r="O11398" s="9"/>
      <c r="P11398" s="9"/>
      <c r="Q11398" s="9"/>
      <c r="R11398" s="36"/>
      <c r="V11398" s="36"/>
    </row>
    <row r="11399" spans="1:22" x14ac:dyDescent="0.25">
      <c r="A11399" s="86"/>
      <c r="B11399" s="9"/>
      <c r="C11399" s="9"/>
      <c r="D11399" s="9"/>
      <c r="E11399" s="9"/>
      <c r="F11399" s="9"/>
      <c r="I11399" s="9"/>
      <c r="K11399" s="9"/>
      <c r="L11399" s="9"/>
      <c r="M11399" s="9"/>
      <c r="O11399" s="9"/>
      <c r="P11399" s="9"/>
      <c r="Q11399" s="9"/>
      <c r="R11399" s="36"/>
      <c r="V11399" s="36"/>
    </row>
    <row r="11400" spans="1:22" x14ac:dyDescent="0.25">
      <c r="A11400" s="86"/>
      <c r="B11400" s="9"/>
      <c r="C11400" s="9"/>
      <c r="D11400" s="9"/>
      <c r="E11400" s="9"/>
      <c r="F11400" s="9"/>
      <c r="I11400" s="9"/>
      <c r="K11400" s="9"/>
      <c r="L11400" s="9"/>
      <c r="M11400" s="9"/>
      <c r="O11400" s="9"/>
      <c r="P11400" s="9"/>
      <c r="Q11400" s="9"/>
      <c r="R11400" s="36"/>
      <c r="V11400" s="36"/>
    </row>
    <row r="11401" spans="1:22" x14ac:dyDescent="0.25">
      <c r="A11401" s="86"/>
      <c r="B11401" s="9"/>
      <c r="C11401" s="9"/>
      <c r="D11401" s="9"/>
      <c r="E11401" s="9"/>
      <c r="F11401" s="9"/>
      <c r="I11401" s="9"/>
      <c r="K11401" s="9"/>
      <c r="L11401" s="9"/>
      <c r="M11401" s="9"/>
      <c r="O11401" s="9"/>
      <c r="P11401" s="9"/>
      <c r="Q11401" s="9"/>
      <c r="R11401" s="36"/>
      <c r="V11401" s="36"/>
    </row>
    <row r="11402" spans="1:22" x14ac:dyDescent="0.25">
      <c r="A11402" s="86"/>
      <c r="B11402" s="9"/>
      <c r="C11402" s="9"/>
      <c r="D11402" s="9"/>
      <c r="E11402" s="9"/>
      <c r="F11402" s="9"/>
      <c r="I11402" s="9"/>
      <c r="K11402" s="9"/>
      <c r="L11402" s="9"/>
      <c r="M11402" s="9"/>
      <c r="O11402" s="9"/>
      <c r="P11402" s="9"/>
      <c r="Q11402" s="9"/>
      <c r="R11402" s="36"/>
      <c r="V11402" s="36"/>
    </row>
    <row r="11403" spans="1:22" x14ac:dyDescent="0.25">
      <c r="A11403" s="86"/>
      <c r="B11403" s="9"/>
      <c r="C11403" s="9"/>
      <c r="D11403" s="9"/>
      <c r="E11403" s="9"/>
      <c r="F11403" s="9"/>
      <c r="I11403" s="9"/>
      <c r="K11403" s="9"/>
      <c r="L11403" s="9"/>
      <c r="M11403" s="9"/>
      <c r="O11403" s="9"/>
      <c r="P11403" s="9"/>
      <c r="Q11403" s="9"/>
      <c r="R11403" s="36"/>
      <c r="V11403" s="36"/>
    </row>
    <row r="11404" spans="1:22" x14ac:dyDescent="0.25">
      <c r="A11404" s="86"/>
      <c r="B11404" s="9"/>
      <c r="C11404" s="9"/>
      <c r="D11404" s="9"/>
      <c r="E11404" s="9"/>
      <c r="F11404" s="9"/>
      <c r="I11404" s="9"/>
      <c r="K11404" s="9"/>
      <c r="L11404" s="9"/>
      <c r="M11404" s="9"/>
      <c r="O11404" s="9"/>
      <c r="P11404" s="9"/>
      <c r="Q11404" s="9"/>
      <c r="R11404" s="36"/>
      <c r="V11404" s="36"/>
    </row>
    <row r="11405" spans="1:22" x14ac:dyDescent="0.25">
      <c r="A11405" s="86"/>
      <c r="B11405" s="9"/>
      <c r="C11405" s="9"/>
      <c r="D11405" s="9"/>
      <c r="E11405" s="9"/>
      <c r="F11405" s="9"/>
      <c r="I11405" s="9"/>
      <c r="K11405" s="9"/>
      <c r="L11405" s="9"/>
      <c r="M11405" s="9"/>
      <c r="O11405" s="9"/>
      <c r="P11405" s="9"/>
      <c r="Q11405" s="9"/>
      <c r="R11405" s="36"/>
      <c r="V11405" s="36"/>
    </row>
    <row r="11406" spans="1:22" x14ac:dyDescent="0.25">
      <c r="A11406" s="86"/>
      <c r="B11406" s="9"/>
      <c r="C11406" s="9"/>
      <c r="D11406" s="9"/>
      <c r="E11406" s="9"/>
      <c r="F11406" s="9"/>
      <c r="I11406" s="9"/>
      <c r="K11406" s="9"/>
      <c r="L11406" s="9"/>
      <c r="M11406" s="9"/>
      <c r="O11406" s="9"/>
      <c r="P11406" s="9"/>
      <c r="Q11406" s="9"/>
      <c r="R11406" s="36"/>
      <c r="V11406" s="36"/>
    </row>
    <row r="11407" spans="1:22" x14ac:dyDescent="0.25">
      <c r="A11407" s="86"/>
      <c r="B11407" s="9"/>
      <c r="C11407" s="9"/>
      <c r="D11407" s="9"/>
      <c r="E11407" s="9"/>
      <c r="F11407" s="9"/>
      <c r="I11407" s="9"/>
      <c r="K11407" s="9"/>
      <c r="L11407" s="9"/>
      <c r="M11407" s="9"/>
      <c r="O11407" s="9"/>
      <c r="P11407" s="9"/>
      <c r="Q11407" s="9"/>
      <c r="R11407" s="36"/>
      <c r="V11407" s="36"/>
    </row>
    <row r="11408" spans="1:22" x14ac:dyDescent="0.25">
      <c r="A11408" s="86"/>
      <c r="B11408" s="9"/>
      <c r="C11408" s="9"/>
      <c r="D11408" s="9"/>
      <c r="E11408" s="9"/>
      <c r="F11408" s="9"/>
      <c r="I11408" s="9"/>
      <c r="K11408" s="9"/>
      <c r="L11408" s="9"/>
      <c r="M11408" s="9"/>
      <c r="O11408" s="9"/>
      <c r="P11408" s="9"/>
      <c r="Q11408" s="9"/>
      <c r="R11408" s="36"/>
      <c r="V11408" s="36"/>
    </row>
    <row r="11409" spans="1:22" x14ac:dyDescent="0.25">
      <c r="A11409" s="86"/>
      <c r="B11409" s="9"/>
      <c r="C11409" s="9"/>
      <c r="D11409" s="9"/>
      <c r="E11409" s="9"/>
      <c r="F11409" s="9"/>
      <c r="I11409" s="9"/>
      <c r="K11409" s="9"/>
      <c r="L11409" s="9"/>
      <c r="M11409" s="9"/>
      <c r="O11409" s="9"/>
      <c r="P11409" s="9"/>
      <c r="Q11409" s="9"/>
      <c r="R11409" s="36"/>
      <c r="V11409" s="36"/>
    </row>
    <row r="11410" spans="1:22" x14ac:dyDescent="0.25">
      <c r="A11410" s="86"/>
      <c r="B11410" s="9"/>
      <c r="C11410" s="9"/>
      <c r="D11410" s="9"/>
      <c r="E11410" s="9"/>
      <c r="F11410" s="9"/>
      <c r="I11410" s="9"/>
      <c r="K11410" s="9"/>
      <c r="L11410" s="9"/>
      <c r="M11410" s="9"/>
      <c r="O11410" s="9"/>
      <c r="P11410" s="9"/>
      <c r="Q11410" s="9"/>
      <c r="R11410" s="36"/>
      <c r="V11410" s="36"/>
    </row>
    <row r="11411" spans="1:22" x14ac:dyDescent="0.25">
      <c r="A11411" s="86"/>
      <c r="B11411" s="9"/>
      <c r="C11411" s="9"/>
      <c r="D11411" s="9"/>
      <c r="E11411" s="9"/>
      <c r="F11411" s="9"/>
      <c r="I11411" s="9"/>
      <c r="K11411" s="9"/>
      <c r="L11411" s="9"/>
      <c r="M11411" s="9"/>
      <c r="O11411" s="9"/>
      <c r="P11411" s="9"/>
      <c r="Q11411" s="9"/>
      <c r="R11411" s="36"/>
      <c r="V11411" s="36"/>
    </row>
    <row r="11412" spans="1:22" x14ac:dyDescent="0.25">
      <c r="A11412" s="86"/>
      <c r="B11412" s="9"/>
      <c r="C11412" s="9"/>
      <c r="D11412" s="9"/>
      <c r="E11412" s="9"/>
      <c r="F11412" s="9"/>
      <c r="I11412" s="9"/>
      <c r="K11412" s="9"/>
      <c r="L11412" s="9"/>
      <c r="M11412" s="9"/>
      <c r="O11412" s="9"/>
      <c r="P11412" s="9"/>
      <c r="Q11412" s="9"/>
      <c r="R11412" s="36"/>
      <c r="V11412" s="36"/>
    </row>
    <row r="11413" spans="1:22" x14ac:dyDescent="0.25">
      <c r="A11413" s="86"/>
      <c r="B11413" s="9"/>
      <c r="C11413" s="9"/>
      <c r="D11413" s="9"/>
      <c r="E11413" s="9"/>
      <c r="F11413" s="9"/>
      <c r="I11413" s="9"/>
      <c r="K11413" s="9"/>
      <c r="L11413" s="9"/>
      <c r="M11413" s="9"/>
      <c r="O11413" s="9"/>
      <c r="P11413" s="9"/>
      <c r="Q11413" s="9"/>
      <c r="R11413" s="36"/>
      <c r="V11413" s="36"/>
    </row>
    <row r="11414" spans="1:22" x14ac:dyDescent="0.25">
      <c r="A11414" s="86"/>
      <c r="B11414" s="9"/>
      <c r="C11414" s="9"/>
      <c r="D11414" s="9"/>
      <c r="E11414" s="9"/>
      <c r="F11414" s="9"/>
      <c r="I11414" s="9"/>
      <c r="K11414" s="9"/>
      <c r="L11414" s="9"/>
      <c r="M11414" s="9"/>
      <c r="O11414" s="9"/>
      <c r="P11414" s="9"/>
      <c r="Q11414" s="9"/>
      <c r="R11414" s="36"/>
      <c r="V11414" s="36"/>
    </row>
    <row r="11415" spans="1:22" x14ac:dyDescent="0.25">
      <c r="A11415" s="86"/>
      <c r="B11415" s="9"/>
      <c r="C11415" s="9"/>
      <c r="D11415" s="9"/>
      <c r="E11415" s="9"/>
      <c r="F11415" s="9"/>
      <c r="I11415" s="9"/>
      <c r="K11415" s="9"/>
      <c r="L11415" s="9"/>
      <c r="M11415" s="9"/>
      <c r="O11415" s="9"/>
      <c r="P11415" s="9"/>
      <c r="Q11415" s="9"/>
      <c r="R11415" s="36"/>
      <c r="V11415" s="36"/>
    </row>
    <row r="11416" spans="1:22" x14ac:dyDescent="0.25">
      <c r="A11416" s="86"/>
      <c r="B11416" s="9"/>
      <c r="C11416" s="9"/>
      <c r="D11416" s="9"/>
      <c r="E11416" s="9"/>
      <c r="F11416" s="9"/>
      <c r="I11416" s="9"/>
      <c r="K11416" s="9"/>
      <c r="L11416" s="9"/>
      <c r="M11416" s="9"/>
      <c r="O11416" s="9"/>
      <c r="P11416" s="9"/>
      <c r="Q11416" s="9"/>
      <c r="R11416" s="36"/>
      <c r="V11416" s="36"/>
    </row>
    <row r="11417" spans="1:22" x14ac:dyDescent="0.25">
      <c r="A11417" s="86"/>
      <c r="B11417" s="9"/>
      <c r="C11417" s="9"/>
      <c r="D11417" s="9"/>
      <c r="E11417" s="9"/>
      <c r="F11417" s="9"/>
      <c r="I11417" s="9"/>
      <c r="K11417" s="9"/>
      <c r="L11417" s="9"/>
      <c r="M11417" s="9"/>
      <c r="O11417" s="9"/>
      <c r="P11417" s="9"/>
      <c r="Q11417" s="9"/>
      <c r="R11417" s="36"/>
      <c r="V11417" s="36"/>
    </row>
    <row r="11418" spans="1:22" x14ac:dyDescent="0.25">
      <c r="A11418" s="86"/>
      <c r="B11418" s="9"/>
      <c r="C11418" s="9"/>
      <c r="D11418" s="9"/>
      <c r="E11418" s="9"/>
      <c r="F11418" s="9"/>
      <c r="I11418" s="9"/>
      <c r="K11418" s="9"/>
      <c r="L11418" s="9"/>
      <c r="M11418" s="9"/>
      <c r="O11418" s="9"/>
      <c r="P11418" s="9"/>
      <c r="Q11418" s="9"/>
      <c r="R11418" s="36"/>
      <c r="V11418" s="36"/>
    </row>
    <row r="11419" spans="1:22" x14ac:dyDescent="0.25">
      <c r="A11419" s="86"/>
      <c r="B11419" s="9"/>
      <c r="C11419" s="9"/>
      <c r="D11419" s="9"/>
      <c r="E11419" s="9"/>
      <c r="F11419" s="9"/>
      <c r="I11419" s="9"/>
      <c r="K11419" s="9"/>
      <c r="L11419" s="9"/>
      <c r="M11419" s="9"/>
      <c r="O11419" s="9"/>
      <c r="P11419" s="9"/>
      <c r="Q11419" s="9"/>
      <c r="R11419" s="36"/>
      <c r="V11419" s="36"/>
    </row>
    <row r="11420" spans="1:22" x14ac:dyDescent="0.25">
      <c r="A11420" s="86"/>
      <c r="B11420" s="9"/>
      <c r="C11420" s="9"/>
      <c r="D11420" s="9"/>
      <c r="E11420" s="9"/>
      <c r="F11420" s="9"/>
      <c r="I11420" s="9"/>
      <c r="K11420" s="9"/>
      <c r="L11420" s="9"/>
      <c r="M11420" s="9"/>
      <c r="O11420" s="9"/>
      <c r="P11420" s="9"/>
      <c r="Q11420" s="9"/>
      <c r="R11420" s="36"/>
      <c r="V11420" s="36"/>
    </row>
    <row r="11421" spans="1:22" x14ac:dyDescent="0.25">
      <c r="A11421" s="86"/>
      <c r="B11421" s="9"/>
      <c r="C11421" s="9"/>
      <c r="D11421" s="9"/>
      <c r="E11421" s="9"/>
      <c r="F11421" s="9"/>
      <c r="I11421" s="9"/>
      <c r="K11421" s="9"/>
      <c r="L11421" s="9"/>
      <c r="M11421" s="9"/>
      <c r="O11421" s="9"/>
      <c r="P11421" s="9"/>
      <c r="Q11421" s="9"/>
      <c r="R11421" s="36"/>
      <c r="V11421" s="36"/>
    </row>
    <row r="11422" spans="1:22" x14ac:dyDescent="0.25">
      <c r="A11422" s="86"/>
      <c r="B11422" s="9"/>
      <c r="C11422" s="9"/>
      <c r="D11422" s="9"/>
      <c r="E11422" s="9"/>
      <c r="F11422" s="9"/>
      <c r="I11422" s="9"/>
      <c r="K11422" s="9"/>
      <c r="L11422" s="9"/>
      <c r="M11422" s="9"/>
      <c r="O11422" s="9"/>
      <c r="P11422" s="9"/>
      <c r="Q11422" s="9"/>
      <c r="R11422" s="36"/>
      <c r="V11422" s="36"/>
    </row>
    <row r="11423" spans="1:22" x14ac:dyDescent="0.25">
      <c r="A11423" s="86"/>
      <c r="B11423" s="9"/>
      <c r="C11423" s="9"/>
      <c r="D11423" s="9"/>
      <c r="E11423" s="9"/>
      <c r="F11423" s="9"/>
      <c r="I11423" s="9"/>
      <c r="K11423" s="9"/>
      <c r="L11423" s="9"/>
      <c r="M11423" s="9"/>
      <c r="O11423" s="9"/>
      <c r="P11423" s="9"/>
      <c r="Q11423" s="9"/>
      <c r="R11423" s="36"/>
      <c r="V11423" s="36"/>
    </row>
    <row r="11424" spans="1:22" x14ac:dyDescent="0.25">
      <c r="A11424" s="86"/>
      <c r="B11424" s="9"/>
      <c r="C11424" s="9"/>
      <c r="D11424" s="9"/>
      <c r="E11424" s="9"/>
      <c r="F11424" s="9"/>
      <c r="I11424" s="9"/>
      <c r="K11424" s="9"/>
      <c r="L11424" s="9"/>
      <c r="M11424" s="9"/>
      <c r="O11424" s="9"/>
      <c r="P11424" s="9"/>
      <c r="Q11424" s="9"/>
      <c r="R11424" s="36"/>
      <c r="V11424" s="36"/>
    </row>
    <row r="11425" spans="1:22" x14ac:dyDescent="0.25">
      <c r="A11425" s="86"/>
      <c r="B11425" s="9"/>
      <c r="C11425" s="9"/>
      <c r="D11425" s="9"/>
      <c r="E11425" s="9"/>
      <c r="F11425" s="9"/>
      <c r="I11425" s="9"/>
      <c r="K11425" s="9"/>
      <c r="L11425" s="9"/>
      <c r="M11425" s="9"/>
      <c r="O11425" s="9"/>
      <c r="P11425" s="9"/>
      <c r="Q11425" s="9"/>
      <c r="R11425" s="36"/>
      <c r="V11425" s="36"/>
    </row>
    <row r="11426" spans="1:22" x14ac:dyDescent="0.25">
      <c r="A11426" s="86"/>
      <c r="B11426" s="9"/>
      <c r="C11426" s="9"/>
      <c r="D11426" s="9"/>
      <c r="E11426" s="9"/>
      <c r="F11426" s="9"/>
      <c r="I11426" s="9"/>
      <c r="K11426" s="9"/>
      <c r="L11426" s="9"/>
      <c r="M11426" s="9"/>
      <c r="O11426" s="9"/>
      <c r="P11426" s="9"/>
      <c r="Q11426" s="9"/>
      <c r="R11426" s="36"/>
      <c r="V11426" s="36"/>
    </row>
    <row r="11427" spans="1:22" x14ac:dyDescent="0.25">
      <c r="A11427" s="86"/>
      <c r="B11427" s="9"/>
      <c r="C11427" s="9"/>
      <c r="D11427" s="9"/>
      <c r="E11427" s="9"/>
      <c r="F11427" s="9"/>
      <c r="I11427" s="9"/>
      <c r="K11427" s="9"/>
      <c r="L11427" s="9"/>
      <c r="M11427" s="9"/>
      <c r="O11427" s="9"/>
      <c r="P11427" s="9"/>
      <c r="Q11427" s="9"/>
      <c r="R11427" s="36"/>
      <c r="V11427" s="36"/>
    </row>
    <row r="11428" spans="1:22" x14ac:dyDescent="0.25">
      <c r="A11428" s="86"/>
      <c r="B11428" s="9"/>
      <c r="C11428" s="9"/>
      <c r="D11428" s="9"/>
      <c r="E11428" s="9"/>
      <c r="F11428" s="9"/>
      <c r="I11428" s="9"/>
      <c r="K11428" s="9"/>
      <c r="L11428" s="9"/>
      <c r="M11428" s="9"/>
      <c r="O11428" s="9"/>
      <c r="P11428" s="9"/>
      <c r="Q11428" s="9"/>
      <c r="R11428" s="36"/>
      <c r="V11428" s="36"/>
    </row>
    <row r="11429" spans="1:22" x14ac:dyDescent="0.25">
      <c r="A11429" s="86"/>
      <c r="B11429" s="9"/>
      <c r="C11429" s="9"/>
      <c r="D11429" s="9"/>
      <c r="E11429" s="9"/>
      <c r="F11429" s="9"/>
      <c r="I11429" s="9"/>
      <c r="K11429" s="9"/>
      <c r="L11429" s="9"/>
      <c r="M11429" s="9"/>
      <c r="O11429" s="9"/>
      <c r="P11429" s="9"/>
      <c r="Q11429" s="9"/>
      <c r="R11429" s="36"/>
      <c r="V11429" s="36"/>
    </row>
    <row r="11430" spans="1:22" x14ac:dyDescent="0.25">
      <c r="A11430" s="86"/>
      <c r="B11430" s="9"/>
      <c r="C11430" s="9"/>
      <c r="D11430" s="9"/>
      <c r="E11430" s="9"/>
      <c r="F11430" s="9"/>
      <c r="I11430" s="9"/>
      <c r="K11430" s="9"/>
      <c r="L11430" s="9"/>
      <c r="M11430" s="9"/>
      <c r="O11430" s="9"/>
      <c r="P11430" s="9"/>
      <c r="Q11430" s="9"/>
      <c r="R11430" s="36"/>
      <c r="V11430" s="36"/>
    </row>
    <row r="11431" spans="1:22" x14ac:dyDescent="0.25">
      <c r="A11431" s="86"/>
      <c r="B11431" s="9"/>
      <c r="C11431" s="9"/>
      <c r="D11431" s="9"/>
      <c r="E11431" s="9"/>
      <c r="F11431" s="9"/>
      <c r="I11431" s="9"/>
      <c r="K11431" s="9"/>
      <c r="L11431" s="9"/>
      <c r="M11431" s="9"/>
      <c r="O11431" s="9"/>
      <c r="P11431" s="9"/>
      <c r="Q11431" s="9"/>
      <c r="R11431" s="36"/>
      <c r="V11431" s="36"/>
    </row>
    <row r="11432" spans="1:22" x14ac:dyDescent="0.25">
      <c r="A11432" s="86"/>
      <c r="B11432" s="9"/>
      <c r="C11432" s="9"/>
      <c r="D11432" s="9"/>
      <c r="E11432" s="9"/>
      <c r="F11432" s="9"/>
      <c r="I11432" s="9"/>
      <c r="K11432" s="9"/>
      <c r="L11432" s="9"/>
      <c r="M11432" s="9"/>
      <c r="O11432" s="9"/>
      <c r="P11432" s="9"/>
      <c r="Q11432" s="9"/>
      <c r="R11432" s="36"/>
      <c r="V11432" s="36"/>
    </row>
    <row r="11433" spans="1:22" x14ac:dyDescent="0.25">
      <c r="A11433" s="86"/>
      <c r="B11433" s="9"/>
      <c r="C11433" s="9"/>
      <c r="D11433" s="9"/>
      <c r="E11433" s="9"/>
      <c r="F11433" s="9"/>
      <c r="I11433" s="9"/>
      <c r="K11433" s="9"/>
      <c r="L11433" s="9"/>
      <c r="M11433" s="9"/>
      <c r="O11433" s="9"/>
      <c r="P11433" s="9"/>
      <c r="Q11433" s="9"/>
      <c r="R11433" s="36"/>
      <c r="V11433" s="36"/>
    </row>
    <row r="11434" spans="1:22" x14ac:dyDescent="0.25">
      <c r="A11434" s="86"/>
      <c r="B11434" s="9"/>
      <c r="C11434" s="9"/>
      <c r="D11434" s="9"/>
      <c r="E11434" s="9"/>
      <c r="F11434" s="9"/>
      <c r="I11434" s="9"/>
      <c r="K11434" s="9"/>
      <c r="L11434" s="9"/>
      <c r="M11434" s="9"/>
      <c r="O11434" s="9"/>
      <c r="P11434" s="9"/>
      <c r="Q11434" s="9"/>
      <c r="R11434" s="36"/>
      <c r="V11434" s="36"/>
    </row>
    <row r="11435" spans="1:22" x14ac:dyDescent="0.25">
      <c r="A11435" s="86"/>
      <c r="B11435" s="9"/>
      <c r="C11435" s="9"/>
      <c r="D11435" s="9"/>
      <c r="E11435" s="9"/>
      <c r="F11435" s="9"/>
      <c r="I11435" s="9"/>
      <c r="K11435" s="9"/>
      <c r="L11435" s="9"/>
      <c r="M11435" s="9"/>
      <c r="O11435" s="9"/>
      <c r="P11435" s="9"/>
      <c r="Q11435" s="9"/>
      <c r="R11435" s="36"/>
      <c r="V11435" s="36"/>
    </row>
    <row r="11436" spans="1:22" x14ac:dyDescent="0.25">
      <c r="A11436" s="86"/>
      <c r="B11436" s="9"/>
      <c r="C11436" s="9"/>
      <c r="D11436" s="9"/>
      <c r="E11436" s="9"/>
      <c r="F11436" s="9"/>
      <c r="I11436" s="9"/>
      <c r="K11436" s="9"/>
      <c r="L11436" s="9"/>
      <c r="M11436" s="9"/>
      <c r="O11436" s="9"/>
      <c r="P11436" s="9"/>
      <c r="Q11436" s="9"/>
      <c r="R11436" s="36"/>
      <c r="V11436" s="36"/>
    </row>
    <row r="11437" spans="1:22" x14ac:dyDescent="0.25">
      <c r="A11437" s="86"/>
      <c r="B11437" s="9"/>
      <c r="C11437" s="9"/>
      <c r="D11437" s="9"/>
      <c r="E11437" s="9"/>
      <c r="F11437" s="9"/>
      <c r="I11437" s="9"/>
      <c r="K11437" s="9"/>
      <c r="L11437" s="9"/>
      <c r="M11437" s="9"/>
      <c r="O11437" s="9"/>
      <c r="P11437" s="9"/>
      <c r="Q11437" s="9"/>
      <c r="R11437" s="36"/>
      <c r="V11437" s="36"/>
    </row>
    <row r="11438" spans="1:22" x14ac:dyDescent="0.25">
      <c r="A11438" s="86"/>
      <c r="B11438" s="9"/>
      <c r="C11438" s="9"/>
      <c r="D11438" s="9"/>
      <c r="E11438" s="9"/>
      <c r="F11438" s="9"/>
      <c r="I11438" s="9"/>
      <c r="K11438" s="9"/>
      <c r="L11438" s="9"/>
      <c r="M11438" s="9"/>
      <c r="O11438" s="9"/>
      <c r="P11438" s="9"/>
      <c r="Q11438" s="9"/>
      <c r="R11438" s="36"/>
      <c r="V11438" s="36"/>
    </row>
    <row r="11439" spans="1:22" x14ac:dyDescent="0.25">
      <c r="A11439" s="86"/>
      <c r="B11439" s="9"/>
      <c r="C11439" s="9"/>
      <c r="D11439" s="9"/>
      <c r="E11439" s="9"/>
      <c r="F11439" s="9"/>
      <c r="I11439" s="9"/>
      <c r="K11439" s="9"/>
      <c r="L11439" s="9"/>
      <c r="M11439" s="9"/>
      <c r="O11439" s="9"/>
      <c r="P11439" s="9"/>
      <c r="Q11439" s="9"/>
      <c r="R11439" s="36"/>
      <c r="V11439" s="36"/>
    </row>
    <row r="11440" spans="1:22" x14ac:dyDescent="0.25">
      <c r="A11440" s="86"/>
      <c r="B11440" s="9"/>
      <c r="C11440" s="9"/>
      <c r="D11440" s="9"/>
      <c r="E11440" s="9"/>
      <c r="F11440" s="9"/>
      <c r="I11440" s="9"/>
      <c r="K11440" s="9"/>
      <c r="L11440" s="9"/>
      <c r="M11440" s="9"/>
      <c r="O11440" s="9"/>
      <c r="P11440" s="9"/>
      <c r="Q11440" s="9"/>
      <c r="R11440" s="36"/>
      <c r="V11440" s="36"/>
    </row>
    <row r="11441" spans="1:22" x14ac:dyDescent="0.25">
      <c r="A11441" s="86"/>
      <c r="B11441" s="9"/>
      <c r="C11441" s="9"/>
      <c r="D11441" s="9"/>
      <c r="E11441" s="9"/>
      <c r="F11441" s="9"/>
      <c r="I11441" s="9"/>
      <c r="K11441" s="9"/>
      <c r="L11441" s="9"/>
      <c r="M11441" s="9"/>
      <c r="O11441" s="9"/>
      <c r="P11441" s="9"/>
      <c r="Q11441" s="9"/>
      <c r="R11441" s="36"/>
      <c r="V11441" s="36"/>
    </row>
    <row r="11442" spans="1:22" x14ac:dyDescent="0.25">
      <c r="A11442" s="86"/>
      <c r="B11442" s="9"/>
      <c r="C11442" s="9"/>
      <c r="D11442" s="9"/>
      <c r="E11442" s="9"/>
      <c r="F11442" s="9"/>
      <c r="I11442" s="9"/>
      <c r="K11442" s="9"/>
      <c r="L11442" s="9"/>
      <c r="M11442" s="9"/>
      <c r="O11442" s="9"/>
      <c r="P11442" s="9"/>
      <c r="Q11442" s="9"/>
      <c r="R11442" s="36"/>
      <c r="V11442" s="36"/>
    </row>
    <row r="11443" spans="1:22" x14ac:dyDescent="0.25">
      <c r="A11443" s="86"/>
      <c r="B11443" s="9"/>
      <c r="C11443" s="9"/>
      <c r="D11443" s="9"/>
      <c r="E11443" s="9"/>
      <c r="F11443" s="9"/>
      <c r="I11443" s="9"/>
      <c r="K11443" s="9"/>
      <c r="L11443" s="9"/>
      <c r="M11443" s="9"/>
      <c r="O11443" s="9"/>
      <c r="P11443" s="9"/>
      <c r="Q11443" s="9"/>
      <c r="R11443" s="36"/>
      <c r="V11443" s="36"/>
    </row>
    <row r="11444" spans="1:22" x14ac:dyDescent="0.25">
      <c r="A11444" s="86"/>
      <c r="B11444" s="9"/>
      <c r="C11444" s="9"/>
      <c r="D11444" s="9"/>
      <c r="E11444" s="9"/>
      <c r="F11444" s="9"/>
      <c r="I11444" s="9"/>
      <c r="K11444" s="9"/>
      <c r="L11444" s="9"/>
      <c r="M11444" s="9"/>
      <c r="O11444" s="9"/>
      <c r="P11444" s="9"/>
      <c r="Q11444" s="9"/>
      <c r="R11444" s="36"/>
      <c r="V11444" s="36"/>
    </row>
    <row r="11445" spans="1:22" x14ac:dyDescent="0.25">
      <c r="A11445" s="86"/>
      <c r="B11445" s="9"/>
      <c r="C11445" s="9"/>
      <c r="D11445" s="9"/>
      <c r="E11445" s="9"/>
      <c r="F11445" s="9"/>
      <c r="I11445" s="9"/>
      <c r="K11445" s="9"/>
      <c r="L11445" s="9"/>
      <c r="M11445" s="9"/>
      <c r="O11445" s="9"/>
      <c r="P11445" s="9"/>
      <c r="Q11445" s="9"/>
      <c r="R11445" s="36"/>
      <c r="V11445" s="36"/>
    </row>
    <row r="11446" spans="1:22" x14ac:dyDescent="0.25">
      <c r="A11446" s="86"/>
      <c r="B11446" s="9"/>
      <c r="C11446" s="9"/>
      <c r="D11446" s="9"/>
      <c r="E11446" s="9"/>
      <c r="F11446" s="9"/>
      <c r="I11446" s="9"/>
      <c r="K11446" s="9"/>
      <c r="L11446" s="9"/>
      <c r="M11446" s="9"/>
      <c r="O11446" s="9"/>
      <c r="P11446" s="9"/>
      <c r="Q11446" s="9"/>
      <c r="R11446" s="36"/>
      <c r="V11446" s="36"/>
    </row>
    <row r="11447" spans="1:22" x14ac:dyDescent="0.25">
      <c r="A11447" s="86"/>
      <c r="B11447" s="9"/>
      <c r="C11447" s="9"/>
      <c r="D11447" s="9"/>
      <c r="E11447" s="9"/>
      <c r="F11447" s="9"/>
      <c r="I11447" s="9"/>
      <c r="K11447" s="9"/>
      <c r="L11447" s="9"/>
      <c r="M11447" s="9"/>
      <c r="O11447" s="9"/>
      <c r="P11447" s="9"/>
      <c r="Q11447" s="9"/>
      <c r="R11447" s="36"/>
      <c r="V11447" s="36"/>
    </row>
    <row r="11448" spans="1:22" x14ac:dyDescent="0.25">
      <c r="A11448" s="86"/>
      <c r="B11448" s="9"/>
      <c r="C11448" s="9"/>
      <c r="D11448" s="9"/>
      <c r="E11448" s="9"/>
      <c r="F11448" s="9"/>
      <c r="I11448" s="9"/>
      <c r="K11448" s="9"/>
      <c r="L11448" s="9"/>
      <c r="M11448" s="9"/>
      <c r="O11448" s="9"/>
      <c r="P11448" s="9"/>
      <c r="Q11448" s="9"/>
      <c r="R11448" s="36"/>
      <c r="V11448" s="36"/>
    </row>
    <row r="11449" spans="1:22" x14ac:dyDescent="0.25">
      <c r="A11449" s="86"/>
      <c r="B11449" s="9"/>
      <c r="C11449" s="9"/>
      <c r="D11449" s="9"/>
      <c r="E11449" s="9"/>
      <c r="F11449" s="9"/>
      <c r="I11449" s="9"/>
      <c r="K11449" s="9"/>
      <c r="L11449" s="9"/>
      <c r="M11449" s="9"/>
      <c r="O11449" s="9"/>
      <c r="P11449" s="9"/>
      <c r="Q11449" s="9"/>
      <c r="R11449" s="36"/>
      <c r="V11449" s="36"/>
    </row>
    <row r="11450" spans="1:22" x14ac:dyDescent="0.25">
      <c r="A11450" s="86"/>
      <c r="B11450" s="9"/>
      <c r="C11450" s="9"/>
      <c r="D11450" s="9"/>
      <c r="E11450" s="9"/>
      <c r="F11450" s="9"/>
      <c r="I11450" s="9"/>
      <c r="K11450" s="9"/>
      <c r="L11450" s="9"/>
      <c r="M11450" s="9"/>
      <c r="O11450" s="9"/>
      <c r="P11450" s="9"/>
      <c r="Q11450" s="9"/>
      <c r="R11450" s="36"/>
      <c r="V11450" s="36"/>
    </row>
    <row r="11451" spans="1:22" x14ac:dyDescent="0.25">
      <c r="A11451" s="86"/>
      <c r="B11451" s="9"/>
      <c r="C11451" s="9"/>
      <c r="D11451" s="9"/>
      <c r="E11451" s="9"/>
      <c r="F11451" s="9"/>
      <c r="I11451" s="9"/>
      <c r="K11451" s="9"/>
      <c r="L11451" s="9"/>
      <c r="M11451" s="9"/>
      <c r="O11451" s="9"/>
      <c r="P11451" s="9"/>
      <c r="Q11451" s="9"/>
      <c r="R11451" s="36"/>
      <c r="V11451" s="36"/>
    </row>
    <row r="11452" spans="1:22" x14ac:dyDescent="0.25">
      <c r="A11452" s="86"/>
      <c r="B11452" s="9"/>
      <c r="C11452" s="9"/>
      <c r="D11452" s="9"/>
      <c r="E11452" s="9"/>
      <c r="F11452" s="9"/>
      <c r="I11452" s="9"/>
      <c r="K11452" s="9"/>
      <c r="L11452" s="9"/>
      <c r="M11452" s="9"/>
      <c r="O11452" s="9"/>
      <c r="P11452" s="9"/>
      <c r="Q11452" s="9"/>
      <c r="R11452" s="36"/>
      <c r="V11452" s="36"/>
    </row>
    <row r="11453" spans="1:22" x14ac:dyDescent="0.25">
      <c r="A11453" s="86"/>
      <c r="B11453" s="9"/>
      <c r="C11453" s="9"/>
      <c r="D11453" s="9"/>
      <c r="E11453" s="9"/>
      <c r="F11453" s="9"/>
      <c r="I11453" s="9"/>
      <c r="K11453" s="9"/>
      <c r="L11453" s="9"/>
      <c r="M11453" s="9"/>
      <c r="O11453" s="9"/>
      <c r="P11453" s="9"/>
      <c r="Q11453" s="9"/>
      <c r="R11453" s="36"/>
      <c r="V11453" s="36"/>
    </row>
    <row r="11454" spans="1:22" x14ac:dyDescent="0.25">
      <c r="A11454" s="86"/>
      <c r="B11454" s="9"/>
      <c r="C11454" s="9"/>
      <c r="D11454" s="9"/>
      <c r="E11454" s="9"/>
      <c r="F11454" s="9"/>
      <c r="I11454" s="9"/>
      <c r="K11454" s="9"/>
      <c r="L11454" s="9"/>
      <c r="M11454" s="9"/>
      <c r="O11454" s="9"/>
      <c r="P11454" s="9"/>
      <c r="Q11454" s="9"/>
      <c r="R11454" s="36"/>
      <c r="V11454" s="36"/>
    </row>
    <row r="11455" spans="1:22" x14ac:dyDescent="0.25">
      <c r="A11455" s="86"/>
      <c r="B11455" s="9"/>
      <c r="C11455" s="9"/>
      <c r="D11455" s="9"/>
      <c r="E11455" s="9"/>
      <c r="F11455" s="9"/>
      <c r="I11455" s="9"/>
      <c r="K11455" s="9"/>
      <c r="L11455" s="9"/>
      <c r="M11455" s="9"/>
      <c r="O11455" s="9"/>
      <c r="P11455" s="9"/>
      <c r="Q11455" s="9"/>
      <c r="R11455" s="36"/>
      <c r="V11455" s="36"/>
    </row>
    <row r="11456" spans="1:22" x14ac:dyDescent="0.25">
      <c r="A11456" s="86"/>
      <c r="B11456" s="9"/>
      <c r="C11456" s="9"/>
      <c r="D11456" s="9"/>
      <c r="E11456" s="9"/>
      <c r="F11456" s="9"/>
      <c r="I11456" s="9"/>
      <c r="K11456" s="9"/>
      <c r="L11456" s="9"/>
      <c r="M11456" s="9"/>
      <c r="O11456" s="9"/>
      <c r="P11456" s="9"/>
      <c r="Q11456" s="9"/>
      <c r="R11456" s="36"/>
      <c r="V11456" s="36"/>
    </row>
    <row r="11457" spans="1:22" x14ac:dyDescent="0.25">
      <c r="A11457" s="86"/>
      <c r="B11457" s="9"/>
      <c r="C11457" s="9"/>
      <c r="D11457" s="9"/>
      <c r="E11457" s="9"/>
      <c r="F11457" s="9"/>
      <c r="I11457" s="9"/>
      <c r="K11457" s="9"/>
      <c r="L11457" s="9"/>
      <c r="M11457" s="9"/>
      <c r="O11457" s="9"/>
      <c r="P11457" s="9"/>
      <c r="Q11457" s="9"/>
      <c r="R11457" s="36"/>
      <c r="V11457" s="36"/>
    </row>
    <row r="11458" spans="1:22" x14ac:dyDescent="0.25">
      <c r="A11458" s="86"/>
      <c r="B11458" s="9"/>
      <c r="C11458" s="9"/>
      <c r="D11458" s="9"/>
      <c r="E11458" s="9"/>
      <c r="F11458" s="9"/>
      <c r="I11458" s="9"/>
      <c r="K11458" s="9"/>
      <c r="L11458" s="9"/>
      <c r="M11458" s="9"/>
      <c r="O11458" s="9"/>
      <c r="P11458" s="9"/>
      <c r="Q11458" s="9"/>
      <c r="R11458" s="36"/>
      <c r="V11458" s="36"/>
    </row>
    <row r="11459" spans="1:22" x14ac:dyDescent="0.25">
      <c r="A11459" s="86"/>
      <c r="B11459" s="9"/>
      <c r="C11459" s="9"/>
      <c r="D11459" s="9"/>
      <c r="E11459" s="9"/>
      <c r="F11459" s="9"/>
      <c r="I11459" s="9"/>
      <c r="K11459" s="9"/>
      <c r="L11459" s="9"/>
      <c r="M11459" s="9"/>
      <c r="O11459" s="9"/>
      <c r="P11459" s="9"/>
      <c r="Q11459" s="9"/>
      <c r="R11459" s="36"/>
      <c r="V11459" s="36"/>
    </row>
    <row r="11460" spans="1:22" x14ac:dyDescent="0.25">
      <c r="A11460" s="86"/>
      <c r="B11460" s="9"/>
      <c r="C11460" s="9"/>
      <c r="D11460" s="9"/>
      <c r="E11460" s="9"/>
      <c r="F11460" s="9"/>
      <c r="I11460" s="9"/>
      <c r="K11460" s="9"/>
      <c r="L11460" s="9"/>
      <c r="M11460" s="9"/>
      <c r="O11460" s="9"/>
      <c r="P11460" s="9"/>
      <c r="Q11460" s="9"/>
      <c r="R11460" s="36"/>
      <c r="V11460" s="36"/>
    </row>
    <row r="11461" spans="1:22" x14ac:dyDescent="0.25">
      <c r="A11461" s="86"/>
      <c r="B11461" s="9"/>
      <c r="C11461" s="9"/>
      <c r="D11461" s="9"/>
      <c r="E11461" s="9"/>
      <c r="F11461" s="9"/>
      <c r="I11461" s="9"/>
      <c r="K11461" s="9"/>
      <c r="L11461" s="9"/>
      <c r="M11461" s="9"/>
      <c r="O11461" s="9"/>
      <c r="P11461" s="9"/>
      <c r="Q11461" s="9"/>
      <c r="R11461" s="36"/>
      <c r="V11461" s="36"/>
    </row>
    <row r="11462" spans="1:22" x14ac:dyDescent="0.25">
      <c r="A11462" s="86"/>
      <c r="B11462" s="9"/>
      <c r="C11462" s="9"/>
      <c r="D11462" s="9"/>
      <c r="E11462" s="9"/>
      <c r="F11462" s="9"/>
      <c r="I11462" s="9"/>
      <c r="K11462" s="9"/>
      <c r="L11462" s="9"/>
      <c r="M11462" s="9"/>
      <c r="O11462" s="9"/>
      <c r="P11462" s="9"/>
      <c r="Q11462" s="9"/>
      <c r="R11462" s="36"/>
      <c r="V11462" s="36"/>
    </row>
    <row r="11463" spans="1:22" x14ac:dyDescent="0.25">
      <c r="A11463" s="86"/>
      <c r="B11463" s="9"/>
      <c r="C11463" s="9"/>
      <c r="D11463" s="9"/>
      <c r="E11463" s="9"/>
      <c r="F11463" s="9"/>
      <c r="I11463" s="9"/>
      <c r="K11463" s="9"/>
      <c r="L11463" s="9"/>
      <c r="M11463" s="9"/>
      <c r="O11463" s="9"/>
      <c r="P11463" s="9"/>
      <c r="Q11463" s="9"/>
      <c r="R11463" s="36"/>
      <c r="V11463" s="36"/>
    </row>
    <row r="11464" spans="1:22" x14ac:dyDescent="0.25">
      <c r="A11464" s="86"/>
      <c r="B11464" s="9"/>
      <c r="C11464" s="9"/>
      <c r="D11464" s="9"/>
      <c r="E11464" s="9"/>
      <c r="F11464" s="9"/>
      <c r="I11464" s="9"/>
      <c r="K11464" s="9"/>
      <c r="L11464" s="9"/>
      <c r="M11464" s="9"/>
      <c r="O11464" s="9"/>
      <c r="P11464" s="9"/>
      <c r="Q11464" s="9"/>
      <c r="R11464" s="36"/>
      <c r="V11464" s="36"/>
    </row>
    <row r="11465" spans="1:22" x14ac:dyDescent="0.25">
      <c r="A11465" s="86"/>
      <c r="B11465" s="9"/>
      <c r="C11465" s="9"/>
      <c r="D11465" s="9"/>
      <c r="E11465" s="9"/>
      <c r="F11465" s="9"/>
      <c r="I11465" s="9"/>
      <c r="K11465" s="9"/>
      <c r="L11465" s="9"/>
      <c r="M11465" s="9"/>
      <c r="O11465" s="9"/>
      <c r="P11465" s="9"/>
      <c r="Q11465" s="9"/>
      <c r="R11465" s="36"/>
      <c r="V11465" s="36"/>
    </row>
    <row r="11466" spans="1:22" x14ac:dyDescent="0.25">
      <c r="A11466" s="86"/>
      <c r="B11466" s="9"/>
      <c r="C11466" s="9"/>
      <c r="D11466" s="9"/>
      <c r="E11466" s="9"/>
      <c r="F11466" s="9"/>
      <c r="I11466" s="9"/>
      <c r="K11466" s="9"/>
      <c r="L11466" s="9"/>
      <c r="M11466" s="9"/>
      <c r="O11466" s="9"/>
      <c r="P11466" s="9"/>
      <c r="Q11466" s="9"/>
      <c r="R11466" s="36"/>
      <c r="V11466" s="36"/>
    </row>
    <row r="11467" spans="1:22" x14ac:dyDescent="0.25">
      <c r="A11467" s="86"/>
      <c r="B11467" s="9"/>
      <c r="C11467" s="9"/>
      <c r="D11467" s="9"/>
      <c r="E11467" s="9"/>
      <c r="F11467" s="9"/>
      <c r="I11467" s="9"/>
      <c r="K11467" s="9"/>
      <c r="L11467" s="9"/>
      <c r="M11467" s="9"/>
      <c r="O11467" s="9"/>
      <c r="P11467" s="9"/>
      <c r="Q11467" s="9"/>
      <c r="R11467" s="36"/>
      <c r="V11467" s="36"/>
    </row>
    <row r="11468" spans="1:22" x14ac:dyDescent="0.25">
      <c r="A11468" s="86"/>
      <c r="B11468" s="9"/>
      <c r="C11468" s="9"/>
      <c r="D11468" s="9"/>
      <c r="E11468" s="9"/>
      <c r="F11468" s="9"/>
      <c r="I11468" s="9"/>
      <c r="K11468" s="9"/>
      <c r="L11468" s="9"/>
      <c r="M11468" s="9"/>
      <c r="O11468" s="9"/>
      <c r="P11468" s="9"/>
      <c r="Q11468" s="9"/>
      <c r="R11468" s="36"/>
      <c r="V11468" s="36"/>
    </row>
    <row r="11469" spans="1:22" x14ac:dyDescent="0.25">
      <c r="A11469" s="86"/>
      <c r="B11469" s="9"/>
      <c r="C11469" s="9"/>
      <c r="D11469" s="9"/>
      <c r="E11469" s="9"/>
      <c r="F11469" s="9"/>
      <c r="I11469" s="9"/>
      <c r="K11469" s="9"/>
      <c r="L11469" s="9"/>
      <c r="M11469" s="9"/>
      <c r="O11469" s="9"/>
      <c r="P11469" s="9"/>
      <c r="Q11469" s="9"/>
      <c r="R11469" s="36"/>
      <c r="V11469" s="36"/>
    </row>
    <row r="11470" spans="1:22" x14ac:dyDescent="0.25">
      <c r="A11470" s="86"/>
      <c r="B11470" s="9"/>
      <c r="C11470" s="9"/>
      <c r="D11470" s="9"/>
      <c r="E11470" s="9"/>
      <c r="F11470" s="9"/>
      <c r="I11470" s="9"/>
      <c r="K11470" s="9"/>
      <c r="L11470" s="9"/>
      <c r="M11470" s="9"/>
      <c r="O11470" s="9"/>
      <c r="P11470" s="9"/>
      <c r="Q11470" s="9"/>
      <c r="R11470" s="36"/>
      <c r="V11470" s="36"/>
    </row>
    <row r="11471" spans="1:22" x14ac:dyDescent="0.25">
      <c r="A11471" s="86"/>
      <c r="B11471" s="9"/>
      <c r="C11471" s="9"/>
      <c r="D11471" s="9"/>
      <c r="E11471" s="9"/>
      <c r="F11471" s="9"/>
      <c r="I11471" s="9"/>
      <c r="K11471" s="9"/>
      <c r="L11471" s="9"/>
      <c r="M11471" s="9"/>
      <c r="O11471" s="9"/>
      <c r="P11471" s="9"/>
      <c r="Q11471" s="9"/>
      <c r="R11471" s="36"/>
      <c r="V11471" s="36"/>
    </row>
    <row r="11472" spans="1:22" x14ac:dyDescent="0.25">
      <c r="A11472" s="86"/>
      <c r="B11472" s="9"/>
      <c r="C11472" s="9"/>
      <c r="D11472" s="9"/>
      <c r="E11472" s="9"/>
      <c r="F11472" s="9"/>
      <c r="I11472" s="9"/>
      <c r="K11472" s="9"/>
      <c r="L11472" s="9"/>
      <c r="M11472" s="9"/>
      <c r="O11472" s="9"/>
      <c r="P11472" s="9"/>
      <c r="Q11472" s="9"/>
      <c r="R11472" s="36"/>
      <c r="V11472" s="36"/>
    </row>
    <row r="11473" spans="1:22" x14ac:dyDescent="0.25">
      <c r="A11473" s="86"/>
      <c r="B11473" s="9"/>
      <c r="C11473" s="9"/>
      <c r="D11473" s="9"/>
      <c r="E11473" s="9"/>
      <c r="F11473" s="9"/>
      <c r="I11473" s="9"/>
      <c r="K11473" s="9"/>
      <c r="L11473" s="9"/>
      <c r="M11473" s="9"/>
      <c r="O11473" s="9"/>
      <c r="P11473" s="9"/>
      <c r="Q11473" s="9"/>
      <c r="R11473" s="36"/>
      <c r="V11473" s="36"/>
    </row>
    <row r="11474" spans="1:22" x14ac:dyDescent="0.25">
      <c r="A11474" s="86"/>
      <c r="B11474" s="9"/>
      <c r="C11474" s="9"/>
      <c r="D11474" s="9"/>
      <c r="E11474" s="9"/>
      <c r="F11474" s="9"/>
      <c r="I11474" s="9"/>
      <c r="K11474" s="9"/>
      <c r="L11474" s="9"/>
      <c r="M11474" s="9"/>
      <c r="O11474" s="9"/>
      <c r="P11474" s="9"/>
      <c r="Q11474" s="9"/>
      <c r="R11474" s="36"/>
      <c r="V11474" s="36"/>
    </row>
    <row r="11475" spans="1:22" x14ac:dyDescent="0.25">
      <c r="A11475" s="86"/>
      <c r="B11475" s="9"/>
      <c r="C11475" s="9"/>
      <c r="D11475" s="9"/>
      <c r="E11475" s="9"/>
      <c r="F11475" s="9"/>
      <c r="I11475" s="9"/>
      <c r="K11475" s="9"/>
      <c r="L11475" s="9"/>
      <c r="M11475" s="9"/>
      <c r="O11475" s="9"/>
      <c r="P11475" s="9"/>
      <c r="Q11475" s="9"/>
      <c r="R11475" s="36"/>
      <c r="V11475" s="36"/>
    </row>
    <row r="11476" spans="1:22" x14ac:dyDescent="0.25">
      <c r="A11476" s="86"/>
      <c r="B11476" s="9"/>
      <c r="C11476" s="9"/>
      <c r="D11476" s="9"/>
      <c r="E11476" s="9"/>
      <c r="F11476" s="9"/>
      <c r="I11476" s="9"/>
      <c r="K11476" s="9"/>
      <c r="L11476" s="9"/>
      <c r="M11476" s="9"/>
      <c r="O11476" s="9"/>
      <c r="P11476" s="9"/>
      <c r="Q11476" s="9"/>
      <c r="R11476" s="36"/>
      <c r="V11476" s="36"/>
    </row>
    <row r="11477" spans="1:22" x14ac:dyDescent="0.25">
      <c r="A11477" s="86"/>
      <c r="B11477" s="9"/>
      <c r="C11477" s="9"/>
      <c r="D11477" s="9"/>
      <c r="E11477" s="9"/>
      <c r="F11477" s="9"/>
      <c r="I11477" s="9"/>
      <c r="K11477" s="9"/>
      <c r="L11477" s="9"/>
      <c r="M11477" s="9"/>
      <c r="O11477" s="9"/>
      <c r="P11477" s="9"/>
      <c r="Q11477" s="9"/>
      <c r="R11477" s="36"/>
      <c r="V11477" s="36"/>
    </row>
    <row r="11478" spans="1:22" x14ac:dyDescent="0.25">
      <c r="A11478" s="86"/>
      <c r="B11478" s="9"/>
      <c r="C11478" s="9"/>
      <c r="D11478" s="9"/>
      <c r="E11478" s="9"/>
      <c r="F11478" s="9"/>
      <c r="I11478" s="9"/>
      <c r="K11478" s="9"/>
      <c r="L11478" s="9"/>
      <c r="M11478" s="9"/>
      <c r="O11478" s="9"/>
      <c r="P11478" s="9"/>
      <c r="Q11478" s="9"/>
      <c r="R11478" s="36"/>
      <c r="V11478" s="36"/>
    </row>
    <row r="11479" spans="1:22" x14ac:dyDescent="0.25">
      <c r="A11479" s="86"/>
      <c r="B11479" s="9"/>
      <c r="C11479" s="9"/>
      <c r="D11479" s="9"/>
      <c r="E11479" s="9"/>
      <c r="F11479" s="9"/>
      <c r="I11479" s="9"/>
      <c r="K11479" s="9"/>
      <c r="L11479" s="9"/>
      <c r="M11479" s="9"/>
      <c r="O11479" s="9"/>
      <c r="P11479" s="9"/>
      <c r="Q11479" s="9"/>
      <c r="R11479" s="36"/>
      <c r="V11479" s="36"/>
    </row>
    <row r="11480" spans="1:22" x14ac:dyDescent="0.25">
      <c r="A11480" s="86"/>
      <c r="B11480" s="9"/>
      <c r="C11480" s="9"/>
      <c r="D11480" s="9"/>
      <c r="E11480" s="9"/>
      <c r="F11480" s="9"/>
      <c r="I11480" s="9"/>
      <c r="K11480" s="9"/>
      <c r="L11480" s="9"/>
      <c r="M11480" s="9"/>
      <c r="O11480" s="9"/>
      <c r="P11480" s="9"/>
      <c r="Q11480" s="9"/>
      <c r="R11480" s="36"/>
      <c r="V11480" s="36"/>
    </row>
    <row r="11481" spans="1:22" x14ac:dyDescent="0.25">
      <c r="A11481" s="86"/>
      <c r="B11481" s="9"/>
      <c r="C11481" s="9"/>
      <c r="D11481" s="9"/>
      <c r="E11481" s="9"/>
      <c r="F11481" s="9"/>
      <c r="I11481" s="9"/>
      <c r="K11481" s="9"/>
      <c r="L11481" s="9"/>
      <c r="M11481" s="9"/>
      <c r="O11481" s="9"/>
      <c r="P11481" s="9"/>
      <c r="Q11481" s="9"/>
      <c r="R11481" s="36"/>
      <c r="V11481" s="36"/>
    </row>
    <row r="11482" spans="1:22" x14ac:dyDescent="0.25">
      <c r="A11482" s="86"/>
      <c r="B11482" s="9"/>
      <c r="C11482" s="9"/>
      <c r="D11482" s="9"/>
      <c r="E11482" s="9"/>
      <c r="F11482" s="9"/>
      <c r="I11482" s="9"/>
      <c r="K11482" s="9"/>
      <c r="L11482" s="9"/>
      <c r="M11482" s="9"/>
      <c r="O11482" s="9"/>
      <c r="P11482" s="9"/>
      <c r="Q11482" s="9"/>
      <c r="R11482" s="36"/>
      <c r="V11482" s="36"/>
    </row>
    <row r="11483" spans="1:22" x14ac:dyDescent="0.25">
      <c r="A11483" s="86"/>
      <c r="B11483" s="9"/>
      <c r="C11483" s="9"/>
      <c r="D11483" s="9"/>
      <c r="E11483" s="9"/>
      <c r="F11483" s="9"/>
      <c r="I11483" s="9"/>
      <c r="K11483" s="9"/>
      <c r="L11483" s="9"/>
      <c r="M11483" s="9"/>
      <c r="O11483" s="9"/>
      <c r="P11483" s="9"/>
      <c r="Q11483" s="9"/>
      <c r="R11483" s="36"/>
      <c r="V11483" s="36"/>
    </row>
    <row r="11484" spans="1:22" x14ac:dyDescent="0.25">
      <c r="A11484" s="86"/>
      <c r="B11484" s="9"/>
      <c r="C11484" s="9"/>
      <c r="D11484" s="9"/>
      <c r="E11484" s="9"/>
      <c r="F11484" s="9"/>
      <c r="I11484" s="9"/>
      <c r="K11484" s="9"/>
      <c r="L11484" s="9"/>
      <c r="M11484" s="9"/>
      <c r="O11484" s="9"/>
      <c r="P11484" s="9"/>
      <c r="Q11484" s="9"/>
      <c r="R11484" s="36"/>
      <c r="V11484" s="36"/>
    </row>
    <row r="11485" spans="1:22" x14ac:dyDescent="0.25">
      <c r="A11485" s="86"/>
      <c r="B11485" s="9"/>
      <c r="C11485" s="9"/>
      <c r="D11485" s="9"/>
      <c r="E11485" s="9"/>
      <c r="F11485" s="9"/>
      <c r="I11485" s="9"/>
      <c r="K11485" s="9"/>
      <c r="L11485" s="9"/>
      <c r="M11485" s="9"/>
      <c r="O11485" s="9"/>
      <c r="P11485" s="9"/>
      <c r="Q11485" s="9"/>
      <c r="R11485" s="36"/>
      <c r="V11485" s="36"/>
    </row>
    <row r="11486" spans="1:22" x14ac:dyDescent="0.25">
      <c r="A11486" s="86"/>
      <c r="B11486" s="9"/>
      <c r="C11486" s="9"/>
      <c r="D11486" s="9"/>
      <c r="E11486" s="9"/>
      <c r="F11486" s="9"/>
      <c r="I11486" s="9"/>
      <c r="K11486" s="9"/>
      <c r="L11486" s="9"/>
      <c r="M11486" s="9"/>
      <c r="O11486" s="9"/>
      <c r="P11486" s="9"/>
      <c r="Q11486" s="9"/>
      <c r="R11486" s="36"/>
      <c r="V11486" s="36"/>
    </row>
    <row r="11487" spans="1:22" x14ac:dyDescent="0.25">
      <c r="A11487" s="86"/>
      <c r="B11487" s="9"/>
      <c r="C11487" s="9"/>
      <c r="D11487" s="9"/>
      <c r="E11487" s="9"/>
      <c r="F11487" s="9"/>
      <c r="I11487" s="9"/>
      <c r="K11487" s="9"/>
      <c r="L11487" s="9"/>
      <c r="M11487" s="9"/>
      <c r="O11487" s="9"/>
      <c r="P11487" s="9"/>
      <c r="Q11487" s="9"/>
      <c r="R11487" s="36"/>
      <c r="V11487" s="36"/>
    </row>
    <row r="11488" spans="1:22" x14ac:dyDescent="0.25">
      <c r="A11488" s="86"/>
      <c r="B11488" s="9"/>
      <c r="C11488" s="9"/>
      <c r="D11488" s="9"/>
      <c r="E11488" s="9"/>
      <c r="F11488" s="9"/>
      <c r="I11488" s="9"/>
      <c r="K11488" s="9"/>
      <c r="L11488" s="9"/>
      <c r="M11488" s="9"/>
      <c r="O11488" s="9"/>
      <c r="P11488" s="9"/>
      <c r="Q11488" s="9"/>
      <c r="R11488" s="36"/>
      <c r="V11488" s="36"/>
    </row>
    <row r="11489" spans="1:22" x14ac:dyDescent="0.25">
      <c r="A11489" s="86"/>
      <c r="B11489" s="9"/>
      <c r="C11489" s="9"/>
      <c r="D11489" s="9"/>
      <c r="E11489" s="9"/>
      <c r="F11489" s="9"/>
      <c r="I11489" s="9"/>
      <c r="K11489" s="9"/>
      <c r="L11489" s="9"/>
      <c r="M11489" s="9"/>
      <c r="O11489" s="9"/>
      <c r="P11489" s="9"/>
      <c r="Q11489" s="9"/>
      <c r="R11489" s="36"/>
      <c r="V11489" s="36"/>
    </row>
    <row r="11490" spans="1:22" x14ac:dyDescent="0.25">
      <c r="A11490" s="86"/>
      <c r="B11490" s="9"/>
      <c r="C11490" s="9"/>
      <c r="D11490" s="9"/>
      <c r="E11490" s="9"/>
      <c r="F11490" s="9"/>
      <c r="I11490" s="9"/>
      <c r="K11490" s="9"/>
      <c r="L11490" s="9"/>
      <c r="M11490" s="9"/>
      <c r="O11490" s="9"/>
      <c r="P11490" s="9"/>
      <c r="Q11490" s="9"/>
      <c r="R11490" s="36"/>
      <c r="V11490" s="36"/>
    </row>
    <row r="11491" spans="1:22" x14ac:dyDescent="0.25">
      <c r="A11491" s="86"/>
      <c r="B11491" s="9"/>
      <c r="C11491" s="9"/>
      <c r="D11491" s="9"/>
      <c r="E11491" s="9"/>
      <c r="F11491" s="9"/>
      <c r="I11491" s="9"/>
      <c r="K11491" s="9"/>
      <c r="L11491" s="9"/>
      <c r="M11491" s="9"/>
      <c r="O11491" s="9"/>
      <c r="P11491" s="9"/>
      <c r="Q11491" s="9"/>
      <c r="R11491" s="36"/>
      <c r="V11491" s="36"/>
    </row>
    <row r="11492" spans="1:22" x14ac:dyDescent="0.25">
      <c r="A11492" s="86"/>
      <c r="B11492" s="9"/>
      <c r="C11492" s="9"/>
      <c r="D11492" s="9"/>
      <c r="E11492" s="9"/>
      <c r="F11492" s="9"/>
      <c r="I11492" s="9"/>
      <c r="K11492" s="9"/>
      <c r="L11492" s="9"/>
      <c r="M11492" s="9"/>
      <c r="O11492" s="9"/>
      <c r="P11492" s="9"/>
      <c r="Q11492" s="9"/>
      <c r="R11492" s="36"/>
      <c r="V11492" s="36"/>
    </row>
    <row r="11493" spans="1:22" x14ac:dyDescent="0.25">
      <c r="A11493" s="86"/>
      <c r="B11493" s="9"/>
      <c r="C11493" s="9"/>
      <c r="D11493" s="9"/>
      <c r="E11493" s="9"/>
      <c r="F11493" s="9"/>
      <c r="I11493" s="9"/>
      <c r="K11493" s="9"/>
      <c r="L11493" s="9"/>
      <c r="M11493" s="9"/>
      <c r="O11493" s="9"/>
      <c r="P11493" s="9"/>
      <c r="Q11493" s="9"/>
      <c r="R11493" s="36"/>
      <c r="V11493" s="36"/>
    </row>
    <row r="11494" spans="1:22" x14ac:dyDescent="0.25">
      <c r="A11494" s="86"/>
      <c r="B11494" s="9"/>
      <c r="C11494" s="9"/>
      <c r="D11494" s="9"/>
      <c r="E11494" s="9"/>
      <c r="F11494" s="9"/>
      <c r="I11494" s="9"/>
      <c r="K11494" s="9"/>
      <c r="L11494" s="9"/>
      <c r="M11494" s="9"/>
      <c r="O11494" s="9"/>
      <c r="P11494" s="9"/>
      <c r="Q11494" s="9"/>
      <c r="R11494" s="36"/>
      <c r="V11494" s="36"/>
    </row>
    <row r="11495" spans="1:22" x14ac:dyDescent="0.25">
      <c r="A11495" s="86"/>
      <c r="B11495" s="9"/>
      <c r="C11495" s="9"/>
      <c r="D11495" s="9"/>
      <c r="E11495" s="9"/>
      <c r="F11495" s="9"/>
      <c r="I11495" s="9"/>
      <c r="K11495" s="9"/>
      <c r="L11495" s="9"/>
      <c r="M11495" s="9"/>
      <c r="O11495" s="9"/>
      <c r="P11495" s="9"/>
      <c r="Q11495" s="9"/>
      <c r="R11495" s="36"/>
      <c r="V11495" s="36"/>
    </row>
    <row r="11496" spans="1:22" x14ac:dyDescent="0.25">
      <c r="A11496" s="86"/>
      <c r="B11496" s="9"/>
      <c r="C11496" s="9"/>
      <c r="D11496" s="9"/>
      <c r="E11496" s="9"/>
      <c r="F11496" s="9"/>
      <c r="I11496" s="9"/>
      <c r="K11496" s="9"/>
      <c r="L11496" s="9"/>
      <c r="M11496" s="9"/>
      <c r="O11496" s="9"/>
      <c r="P11496" s="9"/>
      <c r="Q11496" s="9"/>
      <c r="R11496" s="36"/>
      <c r="V11496" s="36"/>
    </row>
    <row r="11497" spans="1:22" x14ac:dyDescent="0.25">
      <c r="A11497" s="86"/>
      <c r="B11497" s="9"/>
      <c r="C11497" s="9"/>
      <c r="D11497" s="9"/>
      <c r="E11497" s="9"/>
      <c r="F11497" s="9"/>
      <c r="I11497" s="9"/>
      <c r="K11497" s="9"/>
      <c r="L11497" s="9"/>
      <c r="M11497" s="9"/>
      <c r="O11497" s="9"/>
      <c r="P11497" s="9"/>
      <c r="Q11497" s="9"/>
      <c r="R11497" s="36"/>
      <c r="V11497" s="36"/>
    </row>
    <row r="11498" spans="1:22" x14ac:dyDescent="0.25">
      <c r="A11498" s="86"/>
      <c r="B11498" s="9"/>
      <c r="C11498" s="9"/>
      <c r="D11498" s="9"/>
      <c r="E11498" s="9"/>
      <c r="F11498" s="9"/>
      <c r="I11498" s="9"/>
      <c r="K11498" s="9"/>
      <c r="L11498" s="9"/>
      <c r="M11498" s="9"/>
      <c r="O11498" s="9"/>
      <c r="P11498" s="9"/>
      <c r="Q11498" s="9"/>
      <c r="R11498" s="36"/>
      <c r="V11498" s="36"/>
    </row>
    <row r="11499" spans="1:22" x14ac:dyDescent="0.25">
      <c r="A11499" s="86"/>
      <c r="B11499" s="9"/>
      <c r="C11499" s="9"/>
      <c r="D11499" s="9"/>
      <c r="E11499" s="9"/>
      <c r="F11499" s="9"/>
      <c r="I11499" s="9"/>
      <c r="K11499" s="9"/>
      <c r="L11499" s="9"/>
      <c r="M11499" s="9"/>
      <c r="O11499" s="9"/>
      <c r="P11499" s="9"/>
      <c r="Q11499" s="9"/>
      <c r="R11499" s="36"/>
      <c r="V11499" s="36"/>
    </row>
    <row r="11500" spans="1:22" x14ac:dyDescent="0.25">
      <c r="A11500" s="86"/>
      <c r="B11500" s="9"/>
      <c r="C11500" s="9"/>
      <c r="D11500" s="9"/>
      <c r="E11500" s="9"/>
      <c r="F11500" s="9"/>
      <c r="I11500" s="9"/>
      <c r="K11500" s="9"/>
      <c r="L11500" s="9"/>
      <c r="M11500" s="9"/>
      <c r="O11500" s="9"/>
      <c r="P11500" s="9"/>
      <c r="Q11500" s="9"/>
      <c r="R11500" s="36"/>
      <c r="V11500" s="36"/>
    </row>
    <row r="11501" spans="1:22" x14ac:dyDescent="0.25">
      <c r="A11501" s="86"/>
      <c r="B11501" s="9"/>
      <c r="C11501" s="9"/>
      <c r="D11501" s="9"/>
      <c r="E11501" s="9"/>
      <c r="F11501" s="9"/>
      <c r="I11501" s="9"/>
      <c r="K11501" s="9"/>
      <c r="L11501" s="9"/>
      <c r="M11501" s="9"/>
      <c r="O11501" s="9"/>
      <c r="P11501" s="9"/>
      <c r="Q11501" s="9"/>
      <c r="R11501" s="36"/>
      <c r="V11501" s="36"/>
    </row>
    <row r="11502" spans="1:22" x14ac:dyDescent="0.25">
      <c r="A11502" s="86"/>
      <c r="B11502" s="9"/>
      <c r="C11502" s="9"/>
      <c r="D11502" s="9"/>
      <c r="E11502" s="9"/>
      <c r="F11502" s="9"/>
      <c r="I11502" s="9"/>
      <c r="K11502" s="9"/>
      <c r="L11502" s="9"/>
      <c r="M11502" s="9"/>
      <c r="O11502" s="9"/>
      <c r="P11502" s="9"/>
      <c r="Q11502" s="9"/>
      <c r="R11502" s="36"/>
      <c r="V11502" s="36"/>
    </row>
    <row r="11503" spans="1:22" x14ac:dyDescent="0.25">
      <c r="A11503" s="86"/>
      <c r="B11503" s="9"/>
      <c r="C11503" s="9"/>
      <c r="D11503" s="9"/>
      <c r="E11503" s="9"/>
      <c r="F11503" s="9"/>
      <c r="I11503" s="9"/>
      <c r="K11503" s="9"/>
      <c r="L11503" s="9"/>
      <c r="M11503" s="9"/>
      <c r="O11503" s="9"/>
      <c r="P11503" s="9"/>
      <c r="Q11503" s="9"/>
      <c r="R11503" s="36"/>
      <c r="V11503" s="36"/>
    </row>
    <row r="11504" spans="1:22" x14ac:dyDescent="0.25">
      <c r="A11504" s="86"/>
      <c r="B11504" s="9"/>
      <c r="C11504" s="9"/>
      <c r="D11504" s="9"/>
      <c r="E11504" s="9"/>
      <c r="F11504" s="9"/>
      <c r="I11504" s="9"/>
      <c r="K11504" s="9"/>
      <c r="L11504" s="9"/>
      <c r="M11504" s="9"/>
      <c r="O11504" s="9"/>
      <c r="P11504" s="9"/>
      <c r="Q11504" s="9"/>
      <c r="R11504" s="36"/>
      <c r="V11504" s="36"/>
    </row>
    <row r="11505" spans="1:22" x14ac:dyDescent="0.25">
      <c r="A11505" s="86"/>
      <c r="B11505" s="9"/>
      <c r="C11505" s="9"/>
      <c r="D11505" s="9"/>
      <c r="E11505" s="9"/>
      <c r="F11505" s="9"/>
      <c r="I11505" s="9"/>
      <c r="K11505" s="9"/>
      <c r="L11505" s="9"/>
      <c r="M11505" s="9"/>
      <c r="O11505" s="9"/>
      <c r="P11505" s="9"/>
      <c r="Q11505" s="9"/>
      <c r="R11505" s="36"/>
      <c r="V11505" s="36"/>
    </row>
    <row r="11506" spans="1:22" x14ac:dyDescent="0.25">
      <c r="A11506" s="86"/>
      <c r="B11506" s="9"/>
      <c r="C11506" s="9"/>
      <c r="D11506" s="9"/>
      <c r="E11506" s="9"/>
      <c r="F11506" s="9"/>
      <c r="I11506" s="9"/>
      <c r="K11506" s="9"/>
      <c r="L11506" s="9"/>
      <c r="M11506" s="9"/>
      <c r="O11506" s="9"/>
      <c r="P11506" s="9"/>
      <c r="Q11506" s="9"/>
      <c r="R11506" s="36"/>
      <c r="V11506" s="36"/>
    </row>
    <row r="11507" spans="1:22" x14ac:dyDescent="0.25">
      <c r="A11507" s="86"/>
      <c r="B11507" s="9"/>
      <c r="C11507" s="9"/>
      <c r="D11507" s="9"/>
      <c r="E11507" s="9"/>
      <c r="F11507" s="9"/>
      <c r="I11507" s="9"/>
      <c r="K11507" s="9"/>
      <c r="L11507" s="9"/>
      <c r="M11507" s="9"/>
      <c r="O11507" s="9"/>
      <c r="P11507" s="9"/>
      <c r="Q11507" s="9"/>
      <c r="R11507" s="36"/>
      <c r="V11507" s="36"/>
    </row>
    <row r="11508" spans="1:22" x14ac:dyDescent="0.25">
      <c r="A11508" s="86"/>
      <c r="B11508" s="9"/>
      <c r="C11508" s="9"/>
      <c r="D11508" s="9"/>
      <c r="E11508" s="9"/>
      <c r="F11508" s="9"/>
      <c r="I11508" s="9"/>
      <c r="K11508" s="9"/>
      <c r="L11508" s="9"/>
      <c r="M11508" s="9"/>
      <c r="O11508" s="9"/>
      <c r="P11508" s="9"/>
      <c r="Q11508" s="9"/>
      <c r="R11508" s="36"/>
      <c r="V11508" s="36"/>
    </row>
    <row r="11509" spans="1:22" x14ac:dyDescent="0.25">
      <c r="A11509" s="86"/>
      <c r="B11509" s="9"/>
      <c r="C11509" s="9"/>
      <c r="D11509" s="9"/>
      <c r="E11509" s="9"/>
      <c r="F11509" s="9"/>
      <c r="I11509" s="9"/>
      <c r="K11509" s="9"/>
      <c r="L11509" s="9"/>
      <c r="M11509" s="9"/>
      <c r="O11509" s="9"/>
      <c r="P11509" s="9"/>
      <c r="Q11509" s="9"/>
      <c r="R11509" s="36"/>
      <c r="V11509" s="36"/>
    </row>
    <row r="11510" spans="1:22" x14ac:dyDescent="0.25">
      <c r="A11510" s="86"/>
      <c r="B11510" s="9"/>
      <c r="C11510" s="9"/>
      <c r="D11510" s="9"/>
      <c r="E11510" s="9"/>
      <c r="F11510" s="9"/>
      <c r="I11510" s="9"/>
      <c r="K11510" s="9"/>
      <c r="L11510" s="9"/>
      <c r="M11510" s="9"/>
      <c r="O11510" s="9"/>
      <c r="P11510" s="9"/>
      <c r="Q11510" s="9"/>
      <c r="R11510" s="36"/>
      <c r="V11510" s="36"/>
    </row>
    <row r="11511" spans="1:22" x14ac:dyDescent="0.25">
      <c r="A11511" s="86"/>
      <c r="B11511" s="9"/>
      <c r="C11511" s="9"/>
      <c r="D11511" s="9"/>
      <c r="E11511" s="9"/>
      <c r="F11511" s="9"/>
      <c r="I11511" s="9"/>
      <c r="K11511" s="9"/>
      <c r="L11511" s="9"/>
      <c r="M11511" s="9"/>
      <c r="O11511" s="9"/>
      <c r="P11511" s="9"/>
      <c r="Q11511" s="9"/>
      <c r="R11511" s="36"/>
      <c r="V11511" s="36"/>
    </row>
    <row r="11512" spans="1:22" x14ac:dyDescent="0.25">
      <c r="A11512" s="86"/>
      <c r="B11512" s="9"/>
      <c r="C11512" s="9"/>
      <c r="D11512" s="9"/>
      <c r="E11512" s="9"/>
      <c r="F11512" s="9"/>
      <c r="I11512" s="9"/>
      <c r="K11512" s="9"/>
      <c r="L11512" s="9"/>
      <c r="M11512" s="9"/>
      <c r="O11512" s="9"/>
      <c r="P11512" s="9"/>
      <c r="Q11512" s="9"/>
      <c r="R11512" s="36"/>
      <c r="V11512" s="36"/>
    </row>
    <row r="11513" spans="1:22" x14ac:dyDescent="0.25">
      <c r="A11513" s="86"/>
      <c r="B11513" s="9"/>
      <c r="C11513" s="9"/>
      <c r="D11513" s="9"/>
      <c r="E11513" s="9"/>
      <c r="F11513" s="9"/>
      <c r="I11513" s="9"/>
      <c r="K11513" s="9"/>
      <c r="L11513" s="9"/>
      <c r="M11513" s="9"/>
      <c r="O11513" s="9"/>
      <c r="P11513" s="9"/>
      <c r="Q11513" s="9"/>
      <c r="R11513" s="36"/>
      <c r="V11513" s="36"/>
    </row>
    <row r="11514" spans="1:22" x14ac:dyDescent="0.25">
      <c r="A11514" s="86"/>
      <c r="B11514" s="9"/>
      <c r="C11514" s="9"/>
      <c r="D11514" s="9"/>
      <c r="E11514" s="9"/>
      <c r="F11514" s="9"/>
      <c r="I11514" s="9"/>
      <c r="K11514" s="9"/>
      <c r="L11514" s="9"/>
      <c r="M11514" s="9"/>
      <c r="O11514" s="9"/>
      <c r="P11514" s="9"/>
      <c r="Q11514" s="9"/>
      <c r="R11514" s="36"/>
      <c r="V11514" s="36"/>
    </row>
    <row r="11515" spans="1:22" x14ac:dyDescent="0.25">
      <c r="A11515" s="86"/>
      <c r="B11515" s="9"/>
      <c r="C11515" s="9"/>
      <c r="D11515" s="9"/>
      <c r="E11515" s="9"/>
      <c r="F11515" s="9"/>
      <c r="I11515" s="9"/>
      <c r="K11515" s="9"/>
      <c r="L11515" s="9"/>
      <c r="M11515" s="9"/>
      <c r="O11515" s="9"/>
      <c r="P11515" s="9"/>
      <c r="Q11515" s="9"/>
      <c r="R11515" s="36"/>
      <c r="V11515" s="36"/>
    </row>
    <row r="11516" spans="1:22" x14ac:dyDescent="0.25">
      <c r="A11516" s="86"/>
      <c r="B11516" s="9"/>
      <c r="C11516" s="9"/>
      <c r="D11516" s="9"/>
      <c r="E11516" s="9"/>
      <c r="F11516" s="9"/>
      <c r="I11516" s="9"/>
      <c r="K11516" s="9"/>
      <c r="L11516" s="9"/>
      <c r="M11516" s="9"/>
      <c r="O11516" s="9"/>
      <c r="P11516" s="9"/>
      <c r="Q11516" s="9"/>
      <c r="R11516" s="36"/>
      <c r="V11516" s="36"/>
    </row>
    <row r="11517" spans="1:22" x14ac:dyDescent="0.25">
      <c r="A11517" s="86"/>
      <c r="B11517" s="9"/>
      <c r="C11517" s="9"/>
      <c r="D11517" s="9"/>
      <c r="E11517" s="9"/>
      <c r="F11517" s="9"/>
      <c r="I11517" s="9"/>
      <c r="K11517" s="9"/>
      <c r="L11517" s="9"/>
      <c r="M11517" s="9"/>
      <c r="O11517" s="9"/>
      <c r="P11517" s="9"/>
      <c r="Q11517" s="9"/>
      <c r="R11517" s="36"/>
      <c r="V11517" s="36"/>
    </row>
    <row r="11518" spans="1:22" x14ac:dyDescent="0.25">
      <c r="A11518" s="86"/>
      <c r="B11518" s="9"/>
      <c r="C11518" s="9"/>
      <c r="D11518" s="9"/>
      <c r="E11518" s="9"/>
      <c r="F11518" s="9"/>
      <c r="I11518" s="9"/>
      <c r="K11518" s="9"/>
      <c r="L11518" s="9"/>
      <c r="M11518" s="9"/>
      <c r="O11518" s="9"/>
      <c r="P11518" s="9"/>
      <c r="Q11518" s="9"/>
      <c r="R11518" s="36"/>
      <c r="V11518" s="36"/>
    </row>
    <row r="11519" spans="1:22" x14ac:dyDescent="0.25">
      <c r="A11519" s="86"/>
      <c r="B11519" s="9"/>
      <c r="C11519" s="9"/>
      <c r="D11519" s="9"/>
      <c r="E11519" s="9"/>
      <c r="F11519" s="9"/>
      <c r="I11519" s="9"/>
      <c r="K11519" s="9"/>
      <c r="L11519" s="9"/>
      <c r="M11519" s="9"/>
      <c r="O11519" s="9"/>
      <c r="P11519" s="9"/>
      <c r="Q11519" s="9"/>
      <c r="R11519" s="36"/>
      <c r="V11519" s="36"/>
    </row>
    <row r="11520" spans="1:22" x14ac:dyDescent="0.25">
      <c r="A11520" s="86"/>
      <c r="B11520" s="9"/>
      <c r="C11520" s="9"/>
      <c r="D11520" s="9"/>
      <c r="E11520" s="9"/>
      <c r="F11520" s="9"/>
      <c r="I11520" s="9"/>
      <c r="K11520" s="9"/>
      <c r="L11520" s="9"/>
      <c r="M11520" s="9"/>
      <c r="O11520" s="9"/>
      <c r="P11520" s="9"/>
      <c r="Q11520" s="9"/>
      <c r="R11520" s="36"/>
      <c r="V11520" s="36"/>
    </row>
    <row r="11521" spans="1:22" x14ac:dyDescent="0.25">
      <c r="A11521" s="86"/>
      <c r="B11521" s="9"/>
      <c r="C11521" s="9"/>
      <c r="D11521" s="9"/>
      <c r="E11521" s="9"/>
      <c r="F11521" s="9"/>
      <c r="I11521" s="9"/>
      <c r="K11521" s="9"/>
      <c r="L11521" s="9"/>
      <c r="M11521" s="9"/>
      <c r="O11521" s="9"/>
      <c r="P11521" s="9"/>
      <c r="Q11521" s="9"/>
      <c r="R11521" s="36"/>
      <c r="V11521" s="36"/>
    </row>
    <row r="11522" spans="1:22" x14ac:dyDescent="0.25">
      <c r="A11522" s="86"/>
      <c r="B11522" s="9"/>
      <c r="C11522" s="9"/>
      <c r="D11522" s="9"/>
      <c r="E11522" s="9"/>
      <c r="F11522" s="9"/>
      <c r="I11522" s="9"/>
      <c r="K11522" s="9"/>
      <c r="L11522" s="9"/>
      <c r="M11522" s="9"/>
      <c r="O11522" s="9"/>
      <c r="P11522" s="9"/>
      <c r="Q11522" s="9"/>
      <c r="R11522" s="36"/>
      <c r="V11522" s="36"/>
    </row>
    <row r="11523" spans="1:22" x14ac:dyDescent="0.25">
      <c r="A11523" s="86"/>
      <c r="B11523" s="9"/>
      <c r="C11523" s="9"/>
      <c r="D11523" s="9"/>
      <c r="E11523" s="9"/>
      <c r="F11523" s="9"/>
      <c r="I11523" s="9"/>
      <c r="K11523" s="9"/>
      <c r="L11523" s="9"/>
      <c r="M11523" s="9"/>
      <c r="O11523" s="9"/>
      <c r="P11523" s="9"/>
      <c r="Q11523" s="9"/>
      <c r="R11523" s="36"/>
      <c r="V11523" s="36"/>
    </row>
    <row r="11524" spans="1:22" x14ac:dyDescent="0.25">
      <c r="A11524" s="86"/>
      <c r="B11524" s="9"/>
      <c r="C11524" s="9"/>
      <c r="D11524" s="9"/>
      <c r="E11524" s="9"/>
      <c r="F11524" s="9"/>
      <c r="I11524" s="9"/>
      <c r="K11524" s="9"/>
      <c r="L11524" s="9"/>
      <c r="M11524" s="9"/>
      <c r="O11524" s="9"/>
      <c r="P11524" s="9"/>
      <c r="Q11524" s="9"/>
      <c r="R11524" s="36"/>
      <c r="V11524" s="36"/>
    </row>
    <row r="11525" spans="1:22" x14ac:dyDescent="0.25">
      <c r="A11525" s="86"/>
      <c r="B11525" s="9"/>
      <c r="C11525" s="9"/>
      <c r="D11525" s="9"/>
      <c r="E11525" s="9"/>
      <c r="F11525" s="9"/>
      <c r="I11525" s="9"/>
      <c r="K11525" s="9"/>
      <c r="L11525" s="9"/>
      <c r="M11525" s="9"/>
      <c r="O11525" s="9"/>
      <c r="P11525" s="9"/>
      <c r="Q11525" s="9"/>
      <c r="R11525" s="36"/>
      <c r="V11525" s="36"/>
    </row>
    <row r="11526" spans="1:22" x14ac:dyDescent="0.25">
      <c r="A11526" s="86"/>
      <c r="B11526" s="9"/>
      <c r="C11526" s="9"/>
      <c r="D11526" s="9"/>
      <c r="E11526" s="9"/>
      <c r="F11526" s="9"/>
      <c r="I11526" s="9"/>
      <c r="K11526" s="9"/>
      <c r="L11526" s="9"/>
      <c r="M11526" s="9"/>
      <c r="O11526" s="9"/>
      <c r="P11526" s="9"/>
      <c r="Q11526" s="9"/>
      <c r="R11526" s="36"/>
      <c r="V11526" s="36"/>
    </row>
    <row r="11527" spans="1:22" x14ac:dyDescent="0.25">
      <c r="A11527" s="86"/>
      <c r="B11527" s="9"/>
      <c r="C11527" s="9"/>
      <c r="D11527" s="9"/>
      <c r="E11527" s="9"/>
      <c r="F11527" s="9"/>
      <c r="I11527" s="9"/>
      <c r="K11527" s="9"/>
      <c r="L11527" s="9"/>
      <c r="M11527" s="9"/>
      <c r="O11527" s="9"/>
      <c r="P11527" s="9"/>
      <c r="Q11527" s="9"/>
      <c r="R11527" s="36"/>
      <c r="V11527" s="36"/>
    </row>
    <row r="11528" spans="1:22" x14ac:dyDescent="0.25">
      <c r="A11528" s="86"/>
      <c r="B11528" s="9"/>
      <c r="C11528" s="9"/>
      <c r="D11528" s="9"/>
      <c r="E11528" s="9"/>
      <c r="F11528" s="9"/>
      <c r="I11528" s="9"/>
      <c r="K11528" s="9"/>
      <c r="L11528" s="9"/>
      <c r="M11528" s="9"/>
      <c r="O11528" s="9"/>
      <c r="P11528" s="9"/>
      <c r="Q11528" s="9"/>
      <c r="R11528" s="36"/>
      <c r="V11528" s="36"/>
    </row>
    <row r="11529" spans="1:22" x14ac:dyDescent="0.25">
      <c r="A11529" s="86"/>
      <c r="B11529" s="9"/>
      <c r="C11529" s="9"/>
      <c r="D11529" s="9"/>
      <c r="E11529" s="9"/>
      <c r="F11529" s="9"/>
      <c r="I11529" s="9"/>
      <c r="K11529" s="9"/>
      <c r="L11529" s="9"/>
      <c r="M11529" s="9"/>
      <c r="O11529" s="9"/>
      <c r="P11529" s="9"/>
      <c r="Q11529" s="9"/>
      <c r="R11529" s="36"/>
      <c r="V11529" s="36"/>
    </row>
    <row r="11530" spans="1:22" x14ac:dyDescent="0.25">
      <c r="A11530" s="86"/>
      <c r="B11530" s="9"/>
      <c r="C11530" s="9"/>
      <c r="D11530" s="9"/>
      <c r="E11530" s="9"/>
      <c r="F11530" s="9"/>
      <c r="I11530" s="9"/>
      <c r="K11530" s="9"/>
      <c r="L11530" s="9"/>
      <c r="M11530" s="9"/>
      <c r="O11530" s="9"/>
      <c r="P11530" s="9"/>
      <c r="Q11530" s="9"/>
      <c r="R11530" s="36"/>
      <c r="V11530" s="36"/>
    </row>
    <row r="11531" spans="1:22" x14ac:dyDescent="0.25">
      <c r="A11531" s="86"/>
      <c r="B11531" s="9"/>
      <c r="C11531" s="9"/>
      <c r="D11531" s="9"/>
      <c r="E11531" s="9"/>
      <c r="F11531" s="9"/>
      <c r="I11531" s="9"/>
      <c r="K11531" s="9"/>
      <c r="L11531" s="9"/>
      <c r="M11531" s="9"/>
      <c r="O11531" s="9"/>
      <c r="P11531" s="9"/>
      <c r="Q11531" s="9"/>
      <c r="R11531" s="36"/>
      <c r="V11531" s="36"/>
    </row>
    <row r="11532" spans="1:22" x14ac:dyDescent="0.25">
      <c r="A11532" s="86"/>
      <c r="B11532" s="9"/>
      <c r="C11532" s="9"/>
      <c r="D11532" s="9"/>
      <c r="E11532" s="9"/>
      <c r="F11532" s="9"/>
      <c r="I11532" s="9"/>
      <c r="K11532" s="9"/>
      <c r="L11532" s="9"/>
      <c r="M11532" s="9"/>
      <c r="O11532" s="9"/>
      <c r="P11532" s="9"/>
      <c r="Q11532" s="9"/>
      <c r="R11532" s="36"/>
      <c r="V11532" s="36"/>
    </row>
    <row r="11533" spans="1:22" x14ac:dyDescent="0.25">
      <c r="A11533" s="86"/>
      <c r="B11533" s="9"/>
      <c r="C11533" s="9"/>
      <c r="D11533" s="9"/>
      <c r="E11533" s="9"/>
      <c r="F11533" s="9"/>
      <c r="I11533" s="9"/>
      <c r="K11533" s="9"/>
      <c r="L11533" s="9"/>
      <c r="M11533" s="9"/>
      <c r="O11533" s="9"/>
      <c r="P11533" s="9"/>
      <c r="Q11533" s="9"/>
      <c r="R11533" s="36"/>
      <c r="V11533" s="36"/>
    </row>
    <row r="11534" spans="1:22" x14ac:dyDescent="0.25">
      <c r="A11534" s="86"/>
      <c r="B11534" s="9"/>
      <c r="C11534" s="9"/>
      <c r="D11534" s="9"/>
      <c r="E11534" s="9"/>
      <c r="F11534" s="9"/>
      <c r="I11534" s="9"/>
      <c r="K11534" s="9"/>
      <c r="L11534" s="9"/>
      <c r="M11534" s="9"/>
      <c r="O11534" s="9"/>
      <c r="P11534" s="9"/>
      <c r="Q11534" s="9"/>
      <c r="R11534" s="36"/>
      <c r="V11534" s="36"/>
    </row>
    <row r="11535" spans="1:22" x14ac:dyDescent="0.25">
      <c r="A11535" s="86"/>
      <c r="B11535" s="9"/>
      <c r="C11535" s="9"/>
      <c r="D11535" s="9"/>
      <c r="E11535" s="9"/>
      <c r="F11535" s="9"/>
      <c r="I11535" s="9"/>
      <c r="K11535" s="9"/>
      <c r="L11535" s="9"/>
      <c r="M11535" s="9"/>
      <c r="O11535" s="9"/>
      <c r="P11535" s="9"/>
      <c r="Q11535" s="9"/>
      <c r="R11535" s="36"/>
      <c r="V11535" s="36"/>
    </row>
    <row r="11536" spans="1:22" x14ac:dyDescent="0.25">
      <c r="A11536" s="86"/>
      <c r="B11536" s="9"/>
      <c r="C11536" s="9"/>
      <c r="D11536" s="9"/>
      <c r="E11536" s="9"/>
      <c r="F11536" s="9"/>
      <c r="I11536" s="9"/>
      <c r="K11536" s="9"/>
      <c r="L11536" s="9"/>
      <c r="M11536" s="9"/>
      <c r="O11536" s="9"/>
      <c r="P11536" s="9"/>
      <c r="Q11536" s="9"/>
      <c r="R11536" s="36"/>
      <c r="V11536" s="36"/>
    </row>
    <row r="11537" spans="1:22" x14ac:dyDescent="0.25">
      <c r="A11537" s="86"/>
      <c r="B11537" s="9"/>
      <c r="C11537" s="9"/>
      <c r="D11537" s="9"/>
      <c r="E11537" s="9"/>
      <c r="F11537" s="9"/>
      <c r="I11537" s="9"/>
      <c r="K11537" s="9"/>
      <c r="L11537" s="9"/>
      <c r="M11537" s="9"/>
      <c r="O11537" s="9"/>
      <c r="P11537" s="9"/>
      <c r="Q11537" s="9"/>
      <c r="R11537" s="36"/>
      <c r="V11537" s="36"/>
    </row>
    <row r="11538" spans="1:22" x14ac:dyDescent="0.25">
      <c r="A11538" s="86"/>
      <c r="B11538" s="9"/>
      <c r="C11538" s="9"/>
      <c r="D11538" s="9"/>
      <c r="E11538" s="9"/>
      <c r="F11538" s="9"/>
      <c r="I11538" s="9"/>
      <c r="K11538" s="9"/>
      <c r="L11538" s="9"/>
      <c r="M11538" s="9"/>
      <c r="O11538" s="9"/>
      <c r="P11538" s="9"/>
      <c r="Q11538" s="9"/>
      <c r="R11538" s="36"/>
      <c r="V11538" s="36"/>
    </row>
    <row r="11539" spans="1:22" x14ac:dyDescent="0.25">
      <c r="A11539" s="86"/>
      <c r="B11539" s="9"/>
      <c r="C11539" s="9"/>
      <c r="D11539" s="9"/>
      <c r="E11539" s="9"/>
      <c r="F11539" s="9"/>
      <c r="I11539" s="9"/>
      <c r="K11539" s="9"/>
      <c r="L11539" s="9"/>
      <c r="M11539" s="9"/>
      <c r="O11539" s="9"/>
      <c r="P11539" s="9"/>
      <c r="Q11539" s="9"/>
      <c r="R11539" s="36"/>
      <c r="V11539" s="36"/>
    </row>
    <row r="11540" spans="1:22" x14ac:dyDescent="0.25">
      <c r="A11540" s="86"/>
      <c r="B11540" s="9"/>
      <c r="C11540" s="9"/>
      <c r="D11540" s="9"/>
      <c r="E11540" s="9"/>
      <c r="F11540" s="9"/>
      <c r="I11540" s="9"/>
      <c r="K11540" s="9"/>
      <c r="L11540" s="9"/>
      <c r="M11540" s="9"/>
      <c r="O11540" s="9"/>
      <c r="P11540" s="9"/>
      <c r="Q11540" s="9"/>
      <c r="R11540" s="36"/>
      <c r="V11540" s="36"/>
    </row>
    <row r="11541" spans="1:22" x14ac:dyDescent="0.25">
      <c r="A11541" s="86"/>
      <c r="B11541" s="9"/>
      <c r="C11541" s="9"/>
      <c r="D11541" s="9"/>
      <c r="E11541" s="9"/>
      <c r="F11541" s="9"/>
      <c r="I11541" s="9"/>
      <c r="K11541" s="9"/>
      <c r="L11541" s="9"/>
      <c r="M11541" s="9"/>
      <c r="O11541" s="9"/>
      <c r="P11541" s="9"/>
      <c r="Q11541" s="9"/>
      <c r="R11541" s="36"/>
      <c r="V11541" s="36"/>
    </row>
    <row r="11542" spans="1:22" x14ac:dyDescent="0.25">
      <c r="A11542" s="86"/>
      <c r="B11542" s="9"/>
      <c r="C11542" s="9"/>
      <c r="D11542" s="9"/>
      <c r="E11542" s="9"/>
      <c r="F11542" s="9"/>
      <c r="I11542" s="9"/>
      <c r="K11542" s="9"/>
      <c r="L11542" s="9"/>
      <c r="M11542" s="9"/>
      <c r="O11542" s="9"/>
      <c r="P11542" s="9"/>
      <c r="Q11542" s="9"/>
      <c r="R11542" s="36"/>
      <c r="V11542" s="36"/>
    </row>
    <row r="11543" spans="1:22" x14ac:dyDescent="0.25">
      <c r="A11543" s="86"/>
      <c r="B11543" s="9"/>
      <c r="C11543" s="9"/>
      <c r="D11543" s="9"/>
      <c r="E11543" s="9"/>
      <c r="F11543" s="9"/>
      <c r="I11543" s="9"/>
      <c r="K11543" s="9"/>
      <c r="L11543" s="9"/>
      <c r="M11543" s="9"/>
      <c r="O11543" s="9"/>
      <c r="P11543" s="9"/>
      <c r="Q11543" s="9"/>
      <c r="R11543" s="36"/>
      <c r="V11543" s="36"/>
    </row>
    <row r="11544" spans="1:22" x14ac:dyDescent="0.25">
      <c r="A11544" s="86"/>
      <c r="B11544" s="9"/>
      <c r="C11544" s="9"/>
      <c r="D11544" s="9"/>
      <c r="E11544" s="9"/>
      <c r="F11544" s="9"/>
      <c r="I11544" s="9"/>
      <c r="K11544" s="9"/>
      <c r="L11544" s="9"/>
      <c r="M11544" s="9"/>
      <c r="O11544" s="9"/>
      <c r="P11544" s="9"/>
      <c r="Q11544" s="9"/>
      <c r="R11544" s="36"/>
      <c r="V11544" s="36"/>
    </row>
    <row r="11545" spans="1:22" x14ac:dyDescent="0.25">
      <c r="A11545" s="86"/>
      <c r="B11545" s="9"/>
      <c r="C11545" s="9"/>
      <c r="D11545" s="9"/>
      <c r="E11545" s="9"/>
      <c r="F11545" s="9"/>
      <c r="I11545" s="9"/>
      <c r="K11545" s="9"/>
      <c r="L11545" s="9"/>
      <c r="M11545" s="9"/>
      <c r="O11545" s="9"/>
      <c r="P11545" s="9"/>
      <c r="Q11545" s="9"/>
      <c r="R11545" s="36"/>
      <c r="V11545" s="36"/>
    </row>
    <row r="11546" spans="1:22" x14ac:dyDescent="0.25">
      <c r="A11546" s="86"/>
      <c r="B11546" s="9"/>
      <c r="C11546" s="9"/>
      <c r="D11546" s="9"/>
      <c r="E11546" s="9"/>
      <c r="F11546" s="9"/>
      <c r="I11546" s="9"/>
      <c r="K11546" s="9"/>
      <c r="L11546" s="9"/>
      <c r="M11546" s="9"/>
      <c r="O11546" s="9"/>
      <c r="P11546" s="9"/>
      <c r="Q11546" s="9"/>
      <c r="R11546" s="36"/>
      <c r="V11546" s="36"/>
    </row>
    <row r="11547" spans="1:22" x14ac:dyDescent="0.25">
      <c r="A11547" s="86"/>
      <c r="B11547" s="9"/>
      <c r="C11547" s="9"/>
      <c r="D11547" s="9"/>
      <c r="E11547" s="9"/>
      <c r="F11547" s="9"/>
      <c r="I11547" s="9"/>
      <c r="K11547" s="9"/>
      <c r="L11547" s="9"/>
      <c r="M11547" s="9"/>
      <c r="O11547" s="9"/>
      <c r="P11547" s="9"/>
      <c r="Q11547" s="9"/>
      <c r="R11547" s="36"/>
      <c r="V11547" s="36"/>
    </row>
    <row r="11548" spans="1:22" x14ac:dyDescent="0.25">
      <c r="A11548" s="86"/>
      <c r="B11548" s="9"/>
      <c r="C11548" s="9"/>
      <c r="D11548" s="9"/>
      <c r="E11548" s="9"/>
      <c r="F11548" s="9"/>
      <c r="I11548" s="9"/>
      <c r="K11548" s="9"/>
      <c r="L11548" s="9"/>
      <c r="M11548" s="9"/>
      <c r="O11548" s="9"/>
      <c r="P11548" s="9"/>
      <c r="Q11548" s="9"/>
      <c r="R11548" s="36"/>
      <c r="V11548" s="36"/>
    </row>
    <row r="11549" spans="1:22" x14ac:dyDescent="0.25">
      <c r="A11549" s="86"/>
      <c r="B11549" s="9"/>
      <c r="C11549" s="9"/>
      <c r="D11549" s="9"/>
      <c r="E11549" s="9"/>
      <c r="F11549" s="9"/>
      <c r="I11549" s="9"/>
      <c r="K11549" s="9"/>
      <c r="L11549" s="9"/>
      <c r="M11549" s="9"/>
      <c r="O11549" s="9"/>
      <c r="P11549" s="9"/>
      <c r="Q11549" s="9"/>
      <c r="R11549" s="36"/>
      <c r="V11549" s="36"/>
    </row>
    <row r="11550" spans="1:22" x14ac:dyDescent="0.25">
      <c r="A11550" s="86"/>
      <c r="B11550" s="9"/>
      <c r="C11550" s="9"/>
      <c r="D11550" s="9"/>
      <c r="E11550" s="9"/>
      <c r="F11550" s="9"/>
      <c r="I11550" s="9"/>
      <c r="K11550" s="9"/>
      <c r="L11550" s="9"/>
      <c r="M11550" s="9"/>
      <c r="O11550" s="9"/>
      <c r="P11550" s="9"/>
      <c r="Q11550" s="9"/>
      <c r="R11550" s="36"/>
      <c r="V11550" s="36"/>
    </row>
    <row r="11551" spans="1:22" x14ac:dyDescent="0.25">
      <c r="A11551" s="86"/>
      <c r="B11551" s="9"/>
      <c r="C11551" s="9"/>
      <c r="D11551" s="9"/>
      <c r="E11551" s="9"/>
      <c r="F11551" s="9"/>
      <c r="I11551" s="9"/>
      <c r="K11551" s="9"/>
      <c r="L11551" s="9"/>
      <c r="M11551" s="9"/>
      <c r="O11551" s="9"/>
      <c r="P11551" s="9"/>
      <c r="Q11551" s="9"/>
      <c r="R11551" s="36"/>
      <c r="V11551" s="36"/>
    </row>
    <row r="11552" spans="1:22" x14ac:dyDescent="0.25">
      <c r="A11552" s="86"/>
      <c r="B11552" s="9"/>
      <c r="C11552" s="9"/>
      <c r="D11552" s="9"/>
      <c r="E11552" s="9"/>
      <c r="F11552" s="9"/>
      <c r="I11552" s="9"/>
      <c r="K11552" s="9"/>
      <c r="L11552" s="9"/>
      <c r="M11552" s="9"/>
      <c r="O11552" s="9"/>
      <c r="P11552" s="9"/>
      <c r="Q11552" s="9"/>
      <c r="R11552" s="36"/>
      <c r="V11552" s="36"/>
    </row>
    <row r="11553" spans="1:22" x14ac:dyDescent="0.25">
      <c r="A11553" s="86"/>
      <c r="B11553" s="9"/>
      <c r="C11553" s="9"/>
      <c r="D11553" s="9"/>
      <c r="E11553" s="9"/>
      <c r="F11553" s="9"/>
      <c r="I11553" s="9"/>
      <c r="K11553" s="9"/>
      <c r="L11553" s="9"/>
      <c r="M11553" s="9"/>
      <c r="O11553" s="9"/>
      <c r="P11553" s="9"/>
      <c r="Q11553" s="9"/>
      <c r="R11553" s="36"/>
      <c r="V11553" s="36"/>
    </row>
    <row r="11554" spans="1:22" x14ac:dyDescent="0.25">
      <c r="A11554" s="86"/>
      <c r="B11554" s="9"/>
      <c r="C11554" s="9"/>
      <c r="D11554" s="9"/>
      <c r="E11554" s="9"/>
      <c r="F11554" s="9"/>
      <c r="I11554" s="9"/>
      <c r="K11554" s="9"/>
      <c r="L11554" s="9"/>
      <c r="M11554" s="9"/>
      <c r="O11554" s="9"/>
      <c r="P11554" s="9"/>
      <c r="Q11554" s="9"/>
      <c r="R11554" s="36"/>
      <c r="V11554" s="36"/>
    </row>
    <row r="11555" spans="1:22" x14ac:dyDescent="0.25">
      <c r="A11555" s="86"/>
      <c r="B11555" s="9"/>
      <c r="C11555" s="9"/>
      <c r="D11555" s="9"/>
      <c r="E11555" s="9"/>
      <c r="F11555" s="9"/>
      <c r="I11555" s="9"/>
      <c r="K11555" s="9"/>
      <c r="L11555" s="9"/>
      <c r="M11555" s="9"/>
      <c r="O11555" s="9"/>
      <c r="P11555" s="9"/>
      <c r="Q11555" s="9"/>
      <c r="R11555" s="36"/>
      <c r="V11555" s="36"/>
    </row>
    <row r="11556" spans="1:22" x14ac:dyDescent="0.25">
      <c r="A11556" s="86"/>
      <c r="B11556" s="9"/>
      <c r="C11556" s="9"/>
      <c r="D11556" s="9"/>
      <c r="E11556" s="9"/>
      <c r="F11556" s="9"/>
      <c r="I11556" s="9"/>
      <c r="K11556" s="9"/>
      <c r="L11556" s="9"/>
      <c r="M11556" s="9"/>
      <c r="O11556" s="9"/>
      <c r="P11556" s="9"/>
      <c r="Q11556" s="9"/>
      <c r="R11556" s="36"/>
      <c r="V11556" s="36"/>
    </row>
    <row r="11557" spans="1:22" x14ac:dyDescent="0.25">
      <c r="A11557" s="86"/>
      <c r="B11557" s="9"/>
      <c r="C11557" s="9"/>
      <c r="D11557" s="9"/>
      <c r="E11557" s="9"/>
      <c r="F11557" s="9"/>
      <c r="I11557" s="9"/>
      <c r="K11557" s="9"/>
      <c r="L11557" s="9"/>
      <c r="M11557" s="9"/>
      <c r="O11557" s="9"/>
      <c r="P11557" s="9"/>
      <c r="Q11557" s="9"/>
      <c r="R11557" s="36"/>
      <c r="V11557" s="36"/>
    </row>
    <row r="11558" spans="1:22" x14ac:dyDescent="0.25">
      <c r="A11558" s="86"/>
      <c r="B11558" s="9"/>
      <c r="C11558" s="9"/>
      <c r="D11558" s="9"/>
      <c r="E11558" s="9"/>
      <c r="F11558" s="9"/>
      <c r="I11558" s="9"/>
      <c r="K11558" s="9"/>
      <c r="L11558" s="9"/>
      <c r="M11558" s="9"/>
      <c r="O11558" s="9"/>
      <c r="P11558" s="9"/>
      <c r="Q11558" s="9"/>
      <c r="R11558" s="36"/>
      <c r="V11558" s="36"/>
    </row>
    <row r="11559" spans="1:22" x14ac:dyDescent="0.25">
      <c r="A11559" s="86"/>
      <c r="B11559" s="9"/>
      <c r="C11559" s="9"/>
      <c r="D11559" s="9"/>
      <c r="E11559" s="9"/>
      <c r="F11559" s="9"/>
      <c r="I11559" s="9"/>
      <c r="K11559" s="9"/>
      <c r="L11559" s="9"/>
      <c r="M11559" s="9"/>
      <c r="O11559" s="9"/>
      <c r="P11559" s="9"/>
      <c r="Q11559" s="9"/>
      <c r="R11559" s="36"/>
      <c r="V11559" s="36"/>
    </row>
    <row r="11560" spans="1:22" x14ac:dyDescent="0.25">
      <c r="A11560" s="86"/>
      <c r="B11560" s="9"/>
      <c r="C11560" s="9"/>
      <c r="D11560" s="9"/>
      <c r="E11560" s="9"/>
      <c r="F11560" s="9"/>
      <c r="I11560" s="9"/>
      <c r="K11560" s="9"/>
      <c r="L11560" s="9"/>
      <c r="M11560" s="9"/>
      <c r="O11560" s="9"/>
      <c r="P11560" s="9"/>
      <c r="Q11560" s="9"/>
      <c r="R11560" s="36"/>
      <c r="V11560" s="36"/>
    </row>
    <row r="11561" spans="1:22" x14ac:dyDescent="0.25">
      <c r="A11561" s="86"/>
      <c r="B11561" s="9"/>
      <c r="C11561" s="9"/>
      <c r="D11561" s="9"/>
      <c r="E11561" s="9"/>
      <c r="F11561" s="9"/>
      <c r="I11561" s="9"/>
      <c r="K11561" s="9"/>
      <c r="L11561" s="9"/>
      <c r="M11561" s="9"/>
      <c r="O11561" s="9"/>
      <c r="P11561" s="9"/>
      <c r="Q11561" s="9"/>
      <c r="R11561" s="36"/>
      <c r="V11561" s="36"/>
    </row>
    <row r="11562" spans="1:22" x14ac:dyDescent="0.25">
      <c r="A11562" s="86"/>
      <c r="B11562" s="9"/>
      <c r="C11562" s="9"/>
      <c r="D11562" s="9"/>
      <c r="E11562" s="9"/>
      <c r="F11562" s="9"/>
      <c r="I11562" s="9"/>
      <c r="K11562" s="9"/>
      <c r="L11562" s="9"/>
      <c r="M11562" s="9"/>
      <c r="O11562" s="9"/>
      <c r="P11562" s="9"/>
      <c r="Q11562" s="9"/>
      <c r="R11562" s="36"/>
      <c r="V11562" s="36"/>
    </row>
    <row r="11563" spans="1:22" x14ac:dyDescent="0.25">
      <c r="A11563" s="86"/>
      <c r="B11563" s="9"/>
      <c r="C11563" s="9"/>
      <c r="D11563" s="9"/>
      <c r="E11563" s="9"/>
      <c r="F11563" s="9"/>
      <c r="I11563" s="9"/>
      <c r="K11563" s="9"/>
      <c r="L11563" s="9"/>
      <c r="M11563" s="9"/>
      <c r="O11563" s="9"/>
      <c r="P11563" s="9"/>
      <c r="Q11563" s="9"/>
      <c r="R11563" s="36"/>
      <c r="V11563" s="36"/>
    </row>
    <row r="11564" spans="1:22" x14ac:dyDescent="0.25">
      <c r="A11564" s="86"/>
      <c r="B11564" s="9"/>
      <c r="C11564" s="9"/>
      <c r="D11564" s="9"/>
      <c r="E11564" s="9"/>
      <c r="F11564" s="9"/>
      <c r="I11564" s="9"/>
      <c r="K11564" s="9"/>
      <c r="L11564" s="9"/>
      <c r="M11564" s="9"/>
      <c r="O11564" s="9"/>
      <c r="P11564" s="9"/>
      <c r="Q11564" s="9"/>
      <c r="R11564" s="36"/>
      <c r="V11564" s="36"/>
    </row>
    <row r="11565" spans="1:22" x14ac:dyDescent="0.25">
      <c r="A11565" s="86"/>
      <c r="B11565" s="9"/>
      <c r="C11565" s="9"/>
      <c r="D11565" s="9"/>
      <c r="E11565" s="9"/>
      <c r="F11565" s="9"/>
      <c r="I11565" s="9"/>
      <c r="K11565" s="9"/>
      <c r="L11565" s="9"/>
      <c r="M11565" s="9"/>
      <c r="O11565" s="9"/>
      <c r="P11565" s="9"/>
      <c r="Q11565" s="9"/>
      <c r="R11565" s="36"/>
      <c r="V11565" s="36"/>
    </row>
    <row r="11566" spans="1:22" x14ac:dyDescent="0.25">
      <c r="A11566" s="86"/>
      <c r="B11566" s="9"/>
      <c r="C11566" s="9"/>
      <c r="D11566" s="9"/>
      <c r="E11566" s="9"/>
      <c r="F11566" s="9"/>
      <c r="I11566" s="9"/>
      <c r="K11566" s="9"/>
      <c r="L11566" s="9"/>
      <c r="M11566" s="9"/>
      <c r="O11566" s="9"/>
      <c r="P11566" s="9"/>
      <c r="Q11566" s="9"/>
      <c r="R11566" s="36"/>
      <c r="V11566" s="36"/>
    </row>
    <row r="11567" spans="1:22" x14ac:dyDescent="0.25">
      <c r="A11567" s="86"/>
      <c r="B11567" s="9"/>
      <c r="C11567" s="9"/>
      <c r="D11567" s="9"/>
      <c r="E11567" s="9"/>
      <c r="F11567" s="9"/>
      <c r="I11567" s="9"/>
      <c r="K11567" s="9"/>
      <c r="L11567" s="9"/>
      <c r="M11567" s="9"/>
      <c r="O11567" s="9"/>
      <c r="P11567" s="9"/>
      <c r="Q11567" s="9"/>
      <c r="R11567" s="36"/>
      <c r="V11567" s="36"/>
    </row>
    <row r="11568" spans="1:22" x14ac:dyDescent="0.25">
      <c r="A11568" s="86"/>
      <c r="B11568" s="9"/>
      <c r="C11568" s="9"/>
      <c r="D11568" s="9"/>
      <c r="E11568" s="9"/>
      <c r="F11568" s="9"/>
      <c r="I11568" s="9"/>
      <c r="K11568" s="9"/>
      <c r="L11568" s="9"/>
      <c r="M11568" s="9"/>
      <c r="O11568" s="9"/>
      <c r="P11568" s="9"/>
      <c r="Q11568" s="9"/>
      <c r="R11568" s="36"/>
      <c r="V11568" s="36"/>
    </row>
    <row r="11569" spans="1:22" x14ac:dyDescent="0.25">
      <c r="A11569" s="86"/>
      <c r="B11569" s="9"/>
      <c r="C11569" s="9"/>
      <c r="D11569" s="9"/>
      <c r="E11569" s="9"/>
      <c r="F11569" s="9"/>
      <c r="I11569" s="9"/>
      <c r="K11569" s="9"/>
      <c r="L11569" s="9"/>
      <c r="M11569" s="9"/>
      <c r="O11569" s="9"/>
      <c r="P11569" s="9"/>
      <c r="Q11569" s="9"/>
      <c r="R11569" s="36"/>
      <c r="V11569" s="36"/>
    </row>
    <row r="11570" spans="1:22" x14ac:dyDescent="0.25">
      <c r="A11570" s="86"/>
      <c r="B11570" s="9"/>
      <c r="C11570" s="9"/>
      <c r="D11570" s="9"/>
      <c r="E11570" s="9"/>
      <c r="F11570" s="9"/>
      <c r="I11570" s="9"/>
      <c r="K11570" s="9"/>
      <c r="L11570" s="9"/>
      <c r="M11570" s="9"/>
      <c r="O11570" s="9"/>
      <c r="P11570" s="9"/>
      <c r="Q11570" s="9"/>
      <c r="R11570" s="36"/>
      <c r="V11570" s="36"/>
    </row>
    <row r="11571" spans="1:22" x14ac:dyDescent="0.25">
      <c r="A11571" s="86"/>
      <c r="B11571" s="9"/>
      <c r="C11571" s="9"/>
      <c r="D11571" s="9"/>
      <c r="E11571" s="9"/>
      <c r="F11571" s="9"/>
      <c r="I11571" s="9"/>
      <c r="K11571" s="9"/>
      <c r="L11571" s="9"/>
      <c r="M11571" s="9"/>
      <c r="O11571" s="9"/>
      <c r="P11571" s="9"/>
      <c r="Q11571" s="9"/>
      <c r="R11571" s="36"/>
      <c r="V11571" s="36"/>
    </row>
    <row r="11572" spans="1:22" x14ac:dyDescent="0.25">
      <c r="A11572" s="86"/>
      <c r="B11572" s="9"/>
      <c r="C11572" s="9"/>
      <c r="D11572" s="9"/>
      <c r="E11572" s="9"/>
      <c r="F11572" s="9"/>
      <c r="I11572" s="9"/>
      <c r="K11572" s="9"/>
      <c r="L11572" s="9"/>
      <c r="M11572" s="9"/>
      <c r="O11572" s="9"/>
      <c r="P11572" s="9"/>
      <c r="Q11572" s="9"/>
      <c r="R11572" s="36"/>
      <c r="V11572" s="36"/>
    </row>
    <row r="11573" spans="1:22" x14ac:dyDescent="0.25">
      <c r="A11573" s="86"/>
      <c r="B11573" s="9"/>
      <c r="C11573" s="9"/>
      <c r="D11573" s="9"/>
      <c r="E11573" s="9"/>
      <c r="F11573" s="9"/>
      <c r="I11573" s="9"/>
      <c r="K11573" s="9"/>
      <c r="L11573" s="9"/>
      <c r="M11573" s="9"/>
      <c r="O11573" s="9"/>
      <c r="P11573" s="9"/>
      <c r="Q11573" s="9"/>
      <c r="R11573" s="36"/>
      <c r="V11573" s="36"/>
    </row>
    <row r="11574" spans="1:22" x14ac:dyDescent="0.25">
      <c r="A11574" s="86"/>
      <c r="B11574" s="9"/>
      <c r="C11574" s="9"/>
      <c r="D11574" s="9"/>
      <c r="E11574" s="9"/>
      <c r="F11574" s="9"/>
      <c r="I11574" s="9"/>
      <c r="K11574" s="9"/>
      <c r="L11574" s="9"/>
      <c r="M11574" s="9"/>
      <c r="O11574" s="9"/>
      <c r="P11574" s="9"/>
      <c r="Q11574" s="9"/>
      <c r="R11574" s="36"/>
      <c r="V11574" s="36"/>
    </row>
    <row r="11575" spans="1:22" x14ac:dyDescent="0.25">
      <c r="A11575" s="86"/>
      <c r="B11575" s="9"/>
      <c r="C11575" s="9"/>
      <c r="D11575" s="9"/>
      <c r="E11575" s="9"/>
      <c r="F11575" s="9"/>
      <c r="I11575" s="9"/>
      <c r="K11575" s="9"/>
      <c r="L11575" s="9"/>
      <c r="M11575" s="9"/>
      <c r="O11575" s="9"/>
      <c r="P11575" s="9"/>
      <c r="Q11575" s="9"/>
      <c r="R11575" s="36"/>
      <c r="V11575" s="36"/>
    </row>
    <row r="11576" spans="1:22" x14ac:dyDescent="0.25">
      <c r="A11576" s="86"/>
      <c r="B11576" s="9"/>
      <c r="C11576" s="9"/>
      <c r="D11576" s="9"/>
      <c r="E11576" s="9"/>
      <c r="F11576" s="9"/>
      <c r="I11576" s="9"/>
      <c r="K11576" s="9"/>
      <c r="L11576" s="9"/>
      <c r="M11576" s="9"/>
      <c r="O11576" s="9"/>
      <c r="P11576" s="9"/>
      <c r="Q11576" s="9"/>
      <c r="R11576" s="36"/>
      <c r="V11576" s="36"/>
    </row>
    <row r="11577" spans="1:22" x14ac:dyDescent="0.25">
      <c r="A11577" s="86"/>
      <c r="B11577" s="9"/>
      <c r="C11577" s="9"/>
      <c r="D11577" s="9"/>
      <c r="E11577" s="9"/>
      <c r="F11577" s="9"/>
      <c r="I11577" s="9"/>
      <c r="K11577" s="9"/>
      <c r="L11577" s="9"/>
      <c r="M11577" s="9"/>
      <c r="O11577" s="9"/>
      <c r="P11577" s="9"/>
      <c r="Q11577" s="9"/>
      <c r="R11577" s="36"/>
      <c r="V11577" s="36"/>
    </row>
    <row r="11578" spans="1:22" x14ac:dyDescent="0.25">
      <c r="A11578" s="86"/>
      <c r="B11578" s="9"/>
      <c r="C11578" s="9"/>
      <c r="D11578" s="9"/>
      <c r="E11578" s="9"/>
      <c r="F11578" s="9"/>
      <c r="I11578" s="9"/>
      <c r="K11578" s="9"/>
      <c r="L11578" s="9"/>
      <c r="M11578" s="9"/>
      <c r="O11578" s="9"/>
      <c r="P11578" s="9"/>
      <c r="Q11578" s="9"/>
      <c r="R11578" s="36"/>
      <c r="V11578" s="36"/>
    </row>
    <row r="11579" spans="1:22" x14ac:dyDescent="0.25">
      <c r="A11579" s="86"/>
      <c r="B11579" s="9"/>
      <c r="C11579" s="9"/>
      <c r="D11579" s="9"/>
      <c r="E11579" s="9"/>
      <c r="F11579" s="9"/>
      <c r="I11579" s="9"/>
      <c r="K11579" s="9"/>
      <c r="L11579" s="9"/>
      <c r="M11579" s="9"/>
      <c r="O11579" s="9"/>
      <c r="P11579" s="9"/>
      <c r="Q11579" s="9"/>
      <c r="R11579" s="36"/>
      <c r="V11579" s="36"/>
    </row>
    <row r="11580" spans="1:22" x14ac:dyDescent="0.25">
      <c r="A11580" s="86"/>
      <c r="B11580" s="9"/>
      <c r="C11580" s="9"/>
      <c r="D11580" s="9"/>
      <c r="E11580" s="9"/>
      <c r="F11580" s="9"/>
      <c r="I11580" s="9"/>
      <c r="K11580" s="9"/>
      <c r="L11580" s="9"/>
      <c r="M11580" s="9"/>
      <c r="O11580" s="9"/>
      <c r="P11580" s="9"/>
      <c r="Q11580" s="9"/>
      <c r="R11580" s="36"/>
      <c r="V11580" s="36"/>
    </row>
    <row r="11581" spans="1:22" x14ac:dyDescent="0.25">
      <c r="A11581" s="86"/>
      <c r="B11581" s="9"/>
      <c r="C11581" s="9"/>
      <c r="D11581" s="9"/>
      <c r="E11581" s="9"/>
      <c r="F11581" s="9"/>
      <c r="I11581" s="9"/>
      <c r="K11581" s="9"/>
      <c r="L11581" s="9"/>
      <c r="M11581" s="9"/>
      <c r="O11581" s="9"/>
      <c r="P11581" s="9"/>
      <c r="Q11581" s="9"/>
      <c r="R11581" s="36"/>
      <c r="V11581" s="36"/>
    </row>
    <row r="11582" spans="1:22" x14ac:dyDescent="0.25">
      <c r="A11582" s="86"/>
      <c r="B11582" s="9"/>
      <c r="C11582" s="9"/>
      <c r="D11582" s="9"/>
      <c r="E11582" s="9"/>
      <c r="F11582" s="9"/>
      <c r="I11582" s="9"/>
      <c r="K11582" s="9"/>
      <c r="L11582" s="9"/>
      <c r="M11582" s="9"/>
      <c r="O11582" s="9"/>
      <c r="P11582" s="9"/>
      <c r="Q11582" s="9"/>
      <c r="R11582" s="36"/>
      <c r="V11582" s="36"/>
    </row>
    <row r="11583" spans="1:22" x14ac:dyDescent="0.25">
      <c r="A11583" s="86"/>
      <c r="B11583" s="9"/>
      <c r="C11583" s="9"/>
      <c r="D11583" s="9"/>
      <c r="E11583" s="9"/>
      <c r="F11583" s="9"/>
      <c r="I11583" s="9"/>
      <c r="K11583" s="9"/>
      <c r="L11583" s="9"/>
      <c r="M11583" s="9"/>
      <c r="O11583" s="9"/>
      <c r="P11583" s="9"/>
      <c r="Q11583" s="9"/>
      <c r="R11583" s="36"/>
      <c r="V11583" s="36"/>
    </row>
    <row r="11584" spans="1:22" x14ac:dyDescent="0.25">
      <c r="A11584" s="86"/>
      <c r="B11584" s="9"/>
      <c r="C11584" s="9"/>
      <c r="D11584" s="9"/>
      <c r="E11584" s="9"/>
      <c r="F11584" s="9"/>
      <c r="I11584" s="9"/>
      <c r="K11584" s="9"/>
      <c r="L11584" s="9"/>
      <c r="M11584" s="9"/>
      <c r="O11584" s="9"/>
      <c r="P11584" s="9"/>
      <c r="Q11584" s="9"/>
      <c r="R11584" s="36"/>
      <c r="V11584" s="36"/>
    </row>
    <row r="11585" spans="1:22" x14ac:dyDescent="0.25">
      <c r="A11585" s="86"/>
      <c r="B11585" s="9"/>
      <c r="C11585" s="9"/>
      <c r="D11585" s="9"/>
      <c r="E11585" s="9"/>
      <c r="F11585" s="9"/>
      <c r="I11585" s="9"/>
      <c r="K11585" s="9"/>
      <c r="L11585" s="9"/>
      <c r="M11585" s="9"/>
      <c r="O11585" s="9"/>
      <c r="P11585" s="9"/>
      <c r="Q11585" s="9"/>
      <c r="R11585" s="36"/>
      <c r="V11585" s="36"/>
    </row>
    <row r="11586" spans="1:22" x14ac:dyDescent="0.25">
      <c r="A11586" s="86"/>
      <c r="B11586" s="9"/>
      <c r="C11586" s="9"/>
      <c r="D11586" s="9"/>
      <c r="E11586" s="9"/>
      <c r="F11586" s="9"/>
      <c r="I11586" s="9"/>
      <c r="K11586" s="9"/>
      <c r="L11586" s="9"/>
      <c r="M11586" s="9"/>
      <c r="O11586" s="9"/>
      <c r="P11586" s="9"/>
      <c r="Q11586" s="9"/>
      <c r="R11586" s="36"/>
      <c r="V11586" s="36"/>
    </row>
    <row r="11587" spans="1:22" x14ac:dyDescent="0.25">
      <c r="A11587" s="86"/>
      <c r="B11587" s="9"/>
      <c r="C11587" s="9"/>
      <c r="D11587" s="9"/>
      <c r="E11587" s="9"/>
      <c r="F11587" s="9"/>
      <c r="I11587" s="9"/>
      <c r="K11587" s="9"/>
      <c r="L11587" s="9"/>
      <c r="M11587" s="9"/>
      <c r="O11587" s="9"/>
      <c r="P11587" s="9"/>
      <c r="Q11587" s="9"/>
      <c r="R11587" s="36"/>
      <c r="V11587" s="36"/>
    </row>
    <row r="11588" spans="1:22" x14ac:dyDescent="0.25">
      <c r="A11588" s="86"/>
      <c r="B11588" s="9"/>
      <c r="C11588" s="9"/>
      <c r="D11588" s="9"/>
      <c r="E11588" s="9"/>
      <c r="F11588" s="9"/>
      <c r="I11588" s="9"/>
      <c r="K11588" s="9"/>
      <c r="L11588" s="9"/>
      <c r="M11588" s="9"/>
      <c r="O11588" s="9"/>
      <c r="P11588" s="9"/>
      <c r="Q11588" s="9"/>
      <c r="R11588" s="36"/>
      <c r="V11588" s="36"/>
    </row>
    <row r="11589" spans="1:22" x14ac:dyDescent="0.25">
      <c r="A11589" s="86"/>
      <c r="B11589" s="9"/>
      <c r="C11589" s="9"/>
      <c r="D11589" s="9"/>
      <c r="E11589" s="9"/>
      <c r="F11589" s="9"/>
      <c r="I11589" s="9"/>
      <c r="K11589" s="9"/>
      <c r="L11589" s="9"/>
      <c r="M11589" s="9"/>
      <c r="O11589" s="9"/>
      <c r="P11589" s="9"/>
      <c r="Q11589" s="9"/>
      <c r="R11589" s="36"/>
      <c r="V11589" s="36"/>
    </row>
    <row r="11590" spans="1:22" x14ac:dyDescent="0.25">
      <c r="A11590" s="86"/>
      <c r="B11590" s="9"/>
      <c r="C11590" s="9"/>
      <c r="D11590" s="9"/>
      <c r="E11590" s="9"/>
      <c r="F11590" s="9"/>
      <c r="I11590" s="9"/>
      <c r="K11590" s="9"/>
      <c r="L11590" s="9"/>
      <c r="M11590" s="9"/>
      <c r="O11590" s="9"/>
      <c r="P11590" s="9"/>
      <c r="Q11590" s="9"/>
      <c r="R11590" s="36"/>
      <c r="V11590" s="36"/>
    </row>
    <row r="11591" spans="1:22" x14ac:dyDescent="0.25">
      <c r="A11591" s="86"/>
      <c r="B11591" s="9"/>
      <c r="C11591" s="9"/>
      <c r="D11591" s="9"/>
      <c r="E11591" s="9"/>
      <c r="F11591" s="9"/>
      <c r="I11591" s="9"/>
      <c r="K11591" s="9"/>
      <c r="L11591" s="9"/>
      <c r="M11591" s="9"/>
      <c r="O11591" s="9"/>
      <c r="P11591" s="9"/>
      <c r="Q11591" s="9"/>
      <c r="R11591" s="36"/>
      <c r="V11591" s="36"/>
    </row>
    <row r="11592" spans="1:22" x14ac:dyDescent="0.25">
      <c r="A11592" s="86"/>
      <c r="B11592" s="9"/>
      <c r="C11592" s="9"/>
      <c r="D11592" s="9"/>
      <c r="E11592" s="9"/>
      <c r="F11592" s="9"/>
      <c r="I11592" s="9"/>
      <c r="K11592" s="9"/>
      <c r="L11592" s="9"/>
      <c r="M11592" s="9"/>
      <c r="O11592" s="9"/>
      <c r="P11592" s="9"/>
      <c r="Q11592" s="9"/>
      <c r="R11592" s="36"/>
      <c r="V11592" s="36"/>
    </row>
    <row r="11593" spans="1:22" x14ac:dyDescent="0.25">
      <c r="A11593" s="86"/>
      <c r="B11593" s="9"/>
      <c r="C11593" s="9"/>
      <c r="D11593" s="9"/>
      <c r="E11593" s="9"/>
      <c r="F11593" s="9"/>
      <c r="I11593" s="9"/>
      <c r="K11593" s="9"/>
      <c r="L11593" s="9"/>
      <c r="M11593" s="9"/>
      <c r="O11593" s="9"/>
      <c r="P11593" s="9"/>
      <c r="Q11593" s="9"/>
      <c r="R11593" s="36"/>
      <c r="V11593" s="36"/>
    </row>
    <row r="11594" spans="1:22" x14ac:dyDescent="0.25">
      <c r="A11594" s="86"/>
      <c r="B11594" s="9"/>
      <c r="C11594" s="9"/>
      <c r="D11594" s="9"/>
      <c r="E11594" s="9"/>
      <c r="F11594" s="9"/>
      <c r="I11594" s="9"/>
      <c r="K11594" s="9"/>
      <c r="L11594" s="9"/>
      <c r="M11594" s="9"/>
      <c r="O11594" s="9"/>
      <c r="P11594" s="9"/>
      <c r="Q11594" s="9"/>
      <c r="R11594" s="36"/>
      <c r="V11594" s="36"/>
    </row>
    <row r="11595" spans="1:22" x14ac:dyDescent="0.25">
      <c r="A11595" s="86"/>
      <c r="B11595" s="9"/>
      <c r="C11595" s="9"/>
      <c r="D11595" s="9"/>
      <c r="E11595" s="9"/>
      <c r="F11595" s="9"/>
      <c r="I11595" s="9"/>
      <c r="K11595" s="9"/>
      <c r="L11595" s="9"/>
      <c r="M11595" s="9"/>
      <c r="O11595" s="9"/>
      <c r="P11595" s="9"/>
      <c r="Q11595" s="9"/>
      <c r="R11595" s="36"/>
      <c r="V11595" s="36"/>
    </row>
    <row r="11596" spans="1:22" x14ac:dyDescent="0.25">
      <c r="A11596" s="86"/>
      <c r="B11596" s="9"/>
      <c r="C11596" s="9"/>
      <c r="D11596" s="9"/>
      <c r="E11596" s="9"/>
      <c r="F11596" s="9"/>
      <c r="I11596" s="9"/>
      <c r="K11596" s="9"/>
      <c r="L11596" s="9"/>
      <c r="M11596" s="9"/>
      <c r="O11596" s="9"/>
      <c r="P11596" s="9"/>
      <c r="Q11596" s="9"/>
      <c r="R11596" s="36"/>
      <c r="V11596" s="36"/>
    </row>
    <row r="11597" spans="1:22" x14ac:dyDescent="0.25">
      <c r="A11597" s="86"/>
      <c r="B11597" s="9"/>
      <c r="C11597" s="9"/>
      <c r="D11597" s="9"/>
      <c r="E11597" s="9"/>
      <c r="F11597" s="9"/>
      <c r="I11597" s="9"/>
      <c r="K11597" s="9"/>
      <c r="L11597" s="9"/>
      <c r="M11597" s="9"/>
      <c r="O11597" s="9"/>
      <c r="P11597" s="9"/>
      <c r="Q11597" s="9"/>
      <c r="R11597" s="36"/>
      <c r="V11597" s="36"/>
    </row>
    <row r="11598" spans="1:22" x14ac:dyDescent="0.25">
      <c r="A11598" s="86"/>
      <c r="B11598" s="9"/>
      <c r="C11598" s="9"/>
      <c r="D11598" s="9"/>
      <c r="E11598" s="9"/>
      <c r="F11598" s="9"/>
      <c r="I11598" s="9"/>
      <c r="K11598" s="9"/>
      <c r="L11598" s="9"/>
      <c r="M11598" s="9"/>
      <c r="O11598" s="9"/>
      <c r="P11598" s="9"/>
      <c r="Q11598" s="9"/>
      <c r="R11598" s="36"/>
      <c r="V11598" s="36"/>
    </row>
    <row r="11599" spans="1:22" x14ac:dyDescent="0.25">
      <c r="A11599" s="86"/>
      <c r="B11599" s="9"/>
      <c r="C11599" s="9"/>
      <c r="D11599" s="9"/>
      <c r="E11599" s="9"/>
      <c r="F11599" s="9"/>
      <c r="I11599" s="9"/>
      <c r="K11599" s="9"/>
      <c r="L11599" s="9"/>
      <c r="M11599" s="9"/>
      <c r="O11599" s="9"/>
      <c r="P11599" s="9"/>
      <c r="Q11599" s="9"/>
      <c r="R11599" s="36"/>
      <c r="V11599" s="36"/>
    </row>
    <row r="11600" spans="1:22" x14ac:dyDescent="0.25">
      <c r="A11600" s="86"/>
      <c r="B11600" s="9"/>
      <c r="C11600" s="9"/>
      <c r="D11600" s="9"/>
      <c r="E11600" s="9"/>
      <c r="F11600" s="9"/>
      <c r="I11600" s="9"/>
      <c r="K11600" s="9"/>
      <c r="L11600" s="9"/>
      <c r="M11600" s="9"/>
      <c r="O11600" s="9"/>
      <c r="P11600" s="9"/>
      <c r="Q11600" s="9"/>
      <c r="R11600" s="36"/>
      <c r="V11600" s="36"/>
    </row>
    <row r="11601" spans="1:22" x14ac:dyDescent="0.25">
      <c r="A11601" s="86"/>
      <c r="B11601" s="9"/>
      <c r="C11601" s="9"/>
      <c r="D11601" s="9"/>
      <c r="E11601" s="9"/>
      <c r="F11601" s="9"/>
      <c r="I11601" s="9"/>
      <c r="K11601" s="9"/>
      <c r="L11601" s="9"/>
      <c r="M11601" s="9"/>
      <c r="O11601" s="9"/>
      <c r="P11601" s="9"/>
      <c r="Q11601" s="9"/>
      <c r="R11601" s="36"/>
      <c r="V11601" s="36"/>
    </row>
    <row r="11602" spans="1:22" x14ac:dyDescent="0.25">
      <c r="A11602" s="86"/>
      <c r="B11602" s="9"/>
      <c r="C11602" s="9"/>
      <c r="D11602" s="9"/>
      <c r="E11602" s="9"/>
      <c r="F11602" s="9"/>
      <c r="I11602" s="9"/>
      <c r="K11602" s="9"/>
      <c r="L11602" s="9"/>
      <c r="M11602" s="9"/>
      <c r="O11602" s="9"/>
      <c r="P11602" s="9"/>
      <c r="Q11602" s="9"/>
      <c r="R11602" s="36"/>
      <c r="V11602" s="36"/>
    </row>
    <row r="11603" spans="1:22" x14ac:dyDescent="0.25">
      <c r="A11603" s="86"/>
      <c r="B11603" s="9"/>
      <c r="C11603" s="9"/>
      <c r="D11603" s="9"/>
      <c r="E11603" s="9"/>
      <c r="F11603" s="9"/>
      <c r="I11603" s="9"/>
      <c r="K11603" s="9"/>
      <c r="L11603" s="9"/>
      <c r="M11603" s="9"/>
      <c r="O11603" s="9"/>
      <c r="P11603" s="9"/>
      <c r="Q11603" s="9"/>
      <c r="R11603" s="36"/>
      <c r="V11603" s="36"/>
    </row>
    <row r="11604" spans="1:22" x14ac:dyDescent="0.25">
      <c r="A11604" s="86"/>
      <c r="B11604" s="9"/>
      <c r="C11604" s="9"/>
      <c r="D11604" s="9"/>
      <c r="E11604" s="9"/>
      <c r="F11604" s="9"/>
      <c r="I11604" s="9"/>
      <c r="K11604" s="9"/>
      <c r="L11604" s="9"/>
      <c r="M11604" s="9"/>
      <c r="O11604" s="9"/>
      <c r="P11604" s="9"/>
      <c r="Q11604" s="9"/>
      <c r="R11604" s="36"/>
      <c r="V11604" s="36"/>
    </row>
    <row r="11605" spans="1:22" x14ac:dyDescent="0.25">
      <c r="A11605" s="86"/>
      <c r="B11605" s="9"/>
      <c r="C11605" s="9"/>
      <c r="D11605" s="9"/>
      <c r="E11605" s="9"/>
      <c r="F11605" s="9"/>
      <c r="I11605" s="9"/>
      <c r="K11605" s="9"/>
      <c r="L11605" s="9"/>
      <c r="M11605" s="9"/>
      <c r="O11605" s="9"/>
      <c r="P11605" s="9"/>
      <c r="Q11605" s="9"/>
      <c r="R11605" s="36"/>
      <c r="V11605" s="36"/>
    </row>
    <row r="11606" spans="1:22" x14ac:dyDescent="0.25">
      <c r="A11606" s="86"/>
      <c r="B11606" s="9"/>
      <c r="C11606" s="9"/>
      <c r="D11606" s="9"/>
      <c r="E11606" s="9"/>
      <c r="F11606" s="9"/>
      <c r="I11606" s="9"/>
      <c r="K11606" s="9"/>
      <c r="L11606" s="9"/>
      <c r="M11606" s="9"/>
      <c r="O11606" s="9"/>
      <c r="P11606" s="9"/>
      <c r="Q11606" s="9"/>
      <c r="R11606" s="36"/>
      <c r="V11606" s="36"/>
    </row>
    <row r="11607" spans="1:22" x14ac:dyDescent="0.25">
      <c r="A11607" s="86"/>
      <c r="B11607" s="9"/>
      <c r="C11607" s="9"/>
      <c r="D11607" s="9"/>
      <c r="E11607" s="9"/>
      <c r="F11607" s="9"/>
      <c r="I11607" s="9"/>
      <c r="K11607" s="9"/>
      <c r="L11607" s="9"/>
      <c r="M11607" s="9"/>
      <c r="O11607" s="9"/>
      <c r="P11607" s="9"/>
      <c r="Q11607" s="9"/>
      <c r="R11607" s="36"/>
      <c r="V11607" s="36"/>
    </row>
    <row r="11608" spans="1:22" x14ac:dyDescent="0.25">
      <c r="A11608" s="86"/>
      <c r="B11608" s="9"/>
      <c r="C11608" s="9"/>
      <c r="D11608" s="9"/>
      <c r="E11608" s="9"/>
      <c r="F11608" s="9"/>
      <c r="I11608" s="9"/>
      <c r="K11608" s="9"/>
      <c r="L11608" s="9"/>
      <c r="M11608" s="9"/>
      <c r="O11608" s="9"/>
      <c r="P11608" s="9"/>
      <c r="Q11608" s="9"/>
      <c r="R11608" s="36"/>
      <c r="V11608" s="36"/>
    </row>
    <row r="11609" spans="1:22" x14ac:dyDescent="0.25">
      <c r="A11609" s="86"/>
      <c r="B11609" s="9"/>
      <c r="C11609" s="9"/>
      <c r="D11609" s="9"/>
      <c r="E11609" s="9"/>
      <c r="F11609" s="9"/>
      <c r="I11609" s="9"/>
      <c r="K11609" s="9"/>
      <c r="L11609" s="9"/>
      <c r="M11609" s="9"/>
      <c r="O11609" s="9"/>
      <c r="P11609" s="9"/>
      <c r="Q11609" s="9"/>
      <c r="R11609" s="36"/>
      <c r="V11609" s="36"/>
    </row>
    <row r="11610" spans="1:22" x14ac:dyDescent="0.25">
      <c r="A11610" s="86"/>
      <c r="B11610" s="9"/>
      <c r="C11610" s="9"/>
      <c r="D11610" s="9"/>
      <c r="E11610" s="9"/>
      <c r="F11610" s="9"/>
      <c r="I11610" s="9"/>
      <c r="K11610" s="9"/>
      <c r="L11610" s="9"/>
      <c r="M11610" s="9"/>
      <c r="O11610" s="9"/>
      <c r="P11610" s="9"/>
      <c r="Q11610" s="9"/>
      <c r="R11610" s="36"/>
      <c r="V11610" s="36"/>
    </row>
    <row r="11611" spans="1:22" x14ac:dyDescent="0.25">
      <c r="A11611" s="86"/>
      <c r="B11611" s="9"/>
      <c r="C11611" s="9"/>
      <c r="D11611" s="9"/>
      <c r="E11611" s="9"/>
      <c r="F11611" s="9"/>
      <c r="I11611" s="9"/>
      <c r="K11611" s="9"/>
      <c r="L11611" s="9"/>
      <c r="M11611" s="9"/>
      <c r="O11611" s="9"/>
      <c r="P11611" s="9"/>
      <c r="Q11611" s="9"/>
      <c r="R11611" s="36"/>
      <c r="V11611" s="36"/>
    </row>
    <row r="11612" spans="1:22" x14ac:dyDescent="0.25">
      <c r="A11612" s="86"/>
      <c r="B11612" s="9"/>
      <c r="C11612" s="9"/>
      <c r="D11612" s="9"/>
      <c r="E11612" s="9"/>
      <c r="F11612" s="9"/>
      <c r="I11612" s="9"/>
      <c r="K11612" s="9"/>
      <c r="L11612" s="9"/>
      <c r="M11612" s="9"/>
      <c r="O11612" s="9"/>
      <c r="P11612" s="9"/>
      <c r="Q11612" s="9"/>
      <c r="R11612" s="36"/>
      <c r="V11612" s="36"/>
    </row>
    <row r="11613" spans="1:22" x14ac:dyDescent="0.25">
      <c r="A11613" s="86"/>
      <c r="B11613" s="9"/>
      <c r="C11613" s="9"/>
      <c r="D11613" s="9"/>
      <c r="E11613" s="9"/>
      <c r="F11613" s="9"/>
      <c r="I11613" s="9"/>
      <c r="K11613" s="9"/>
      <c r="L11613" s="9"/>
      <c r="M11613" s="9"/>
      <c r="O11613" s="9"/>
      <c r="P11613" s="9"/>
      <c r="Q11613" s="9"/>
      <c r="R11613" s="36"/>
      <c r="V11613" s="36"/>
    </row>
    <row r="11614" spans="1:22" x14ac:dyDescent="0.25">
      <c r="A11614" s="86"/>
      <c r="B11614" s="9"/>
      <c r="C11614" s="9"/>
      <c r="D11614" s="9"/>
      <c r="E11614" s="9"/>
      <c r="F11614" s="9"/>
      <c r="I11614" s="9"/>
      <c r="K11614" s="9"/>
      <c r="L11614" s="9"/>
      <c r="M11614" s="9"/>
      <c r="O11614" s="9"/>
      <c r="P11614" s="9"/>
      <c r="Q11614" s="9"/>
      <c r="R11614" s="36"/>
      <c r="V11614" s="36"/>
    </row>
    <row r="11615" spans="1:22" x14ac:dyDescent="0.25">
      <c r="A11615" s="86"/>
      <c r="B11615" s="9"/>
      <c r="C11615" s="9"/>
      <c r="D11615" s="9"/>
      <c r="E11615" s="9"/>
      <c r="F11615" s="9"/>
      <c r="I11615" s="9"/>
      <c r="K11615" s="9"/>
      <c r="L11615" s="9"/>
      <c r="M11615" s="9"/>
      <c r="O11615" s="9"/>
      <c r="P11615" s="9"/>
      <c r="Q11615" s="9"/>
      <c r="R11615" s="36"/>
      <c r="V11615" s="36"/>
    </row>
    <row r="11616" spans="1:22" x14ac:dyDescent="0.25">
      <c r="A11616" s="86"/>
      <c r="B11616" s="9"/>
      <c r="C11616" s="9"/>
      <c r="D11616" s="9"/>
      <c r="E11616" s="9"/>
      <c r="F11616" s="9"/>
      <c r="I11616" s="9"/>
      <c r="K11616" s="9"/>
      <c r="L11616" s="9"/>
      <c r="M11616" s="9"/>
      <c r="O11616" s="9"/>
      <c r="P11616" s="9"/>
      <c r="Q11616" s="9"/>
      <c r="R11616" s="36"/>
      <c r="V11616" s="36"/>
    </row>
    <row r="11617" spans="1:22" x14ac:dyDescent="0.25">
      <c r="A11617" s="86"/>
      <c r="B11617" s="9"/>
      <c r="C11617" s="9"/>
      <c r="D11617" s="9"/>
      <c r="E11617" s="9"/>
      <c r="F11617" s="9"/>
      <c r="I11617" s="9"/>
      <c r="K11617" s="9"/>
      <c r="L11617" s="9"/>
      <c r="M11617" s="9"/>
      <c r="O11617" s="9"/>
      <c r="P11617" s="9"/>
      <c r="Q11617" s="9"/>
      <c r="R11617" s="36"/>
      <c r="V11617" s="36"/>
    </row>
    <row r="11618" spans="1:22" x14ac:dyDescent="0.25">
      <c r="A11618" s="86"/>
      <c r="B11618" s="9"/>
      <c r="C11618" s="9"/>
      <c r="D11618" s="9"/>
      <c r="E11618" s="9"/>
      <c r="F11618" s="9"/>
      <c r="I11618" s="9"/>
      <c r="K11618" s="9"/>
      <c r="L11618" s="9"/>
      <c r="M11618" s="9"/>
      <c r="O11618" s="9"/>
      <c r="P11618" s="9"/>
      <c r="Q11618" s="9"/>
      <c r="R11618" s="36"/>
      <c r="V11618" s="36"/>
    </row>
    <row r="11619" spans="1:22" x14ac:dyDescent="0.25">
      <c r="A11619" s="86"/>
      <c r="B11619" s="9"/>
      <c r="C11619" s="9"/>
      <c r="D11619" s="9"/>
      <c r="E11619" s="9"/>
      <c r="F11619" s="9"/>
      <c r="I11619" s="9"/>
      <c r="K11619" s="9"/>
      <c r="L11619" s="9"/>
      <c r="M11619" s="9"/>
      <c r="O11619" s="9"/>
      <c r="P11619" s="9"/>
      <c r="Q11619" s="9"/>
      <c r="R11619" s="36"/>
      <c r="V11619" s="36"/>
    </row>
    <row r="11620" spans="1:22" x14ac:dyDescent="0.25">
      <c r="A11620" s="86"/>
      <c r="B11620" s="9"/>
      <c r="C11620" s="9"/>
      <c r="D11620" s="9"/>
      <c r="E11620" s="9"/>
      <c r="F11620" s="9"/>
      <c r="I11620" s="9"/>
      <c r="K11620" s="9"/>
      <c r="L11620" s="9"/>
      <c r="M11620" s="9"/>
      <c r="O11620" s="9"/>
      <c r="P11620" s="9"/>
      <c r="Q11620" s="9"/>
      <c r="R11620" s="36"/>
      <c r="V11620" s="36"/>
    </row>
    <row r="11621" spans="1:22" x14ac:dyDescent="0.25">
      <c r="A11621" s="86"/>
      <c r="B11621" s="9"/>
      <c r="C11621" s="9"/>
      <c r="D11621" s="9"/>
      <c r="E11621" s="9"/>
      <c r="F11621" s="9"/>
      <c r="I11621" s="9"/>
      <c r="K11621" s="9"/>
      <c r="L11621" s="9"/>
      <c r="M11621" s="9"/>
      <c r="O11621" s="9"/>
      <c r="P11621" s="9"/>
      <c r="Q11621" s="9"/>
      <c r="R11621" s="36"/>
      <c r="V11621" s="36"/>
    </row>
    <row r="11622" spans="1:22" x14ac:dyDescent="0.25">
      <c r="A11622" s="86"/>
      <c r="B11622" s="9"/>
      <c r="C11622" s="9"/>
      <c r="D11622" s="9"/>
      <c r="E11622" s="9"/>
      <c r="F11622" s="9"/>
      <c r="I11622" s="9"/>
      <c r="K11622" s="9"/>
      <c r="L11622" s="9"/>
      <c r="M11622" s="9"/>
      <c r="O11622" s="9"/>
      <c r="P11622" s="9"/>
      <c r="Q11622" s="9"/>
      <c r="R11622" s="36"/>
      <c r="V11622" s="36"/>
    </row>
    <row r="11623" spans="1:22" x14ac:dyDescent="0.25">
      <c r="A11623" s="86"/>
      <c r="B11623" s="9"/>
      <c r="C11623" s="9"/>
      <c r="D11623" s="9"/>
      <c r="E11623" s="9"/>
      <c r="F11623" s="9"/>
      <c r="I11623" s="9"/>
      <c r="K11623" s="9"/>
      <c r="L11623" s="9"/>
      <c r="M11623" s="9"/>
      <c r="O11623" s="9"/>
      <c r="P11623" s="9"/>
      <c r="Q11623" s="9"/>
      <c r="R11623" s="36"/>
      <c r="V11623" s="36"/>
    </row>
    <row r="11624" spans="1:22" x14ac:dyDescent="0.25">
      <c r="A11624" s="86"/>
      <c r="B11624" s="9"/>
      <c r="C11624" s="9"/>
      <c r="D11624" s="9"/>
      <c r="E11624" s="9"/>
      <c r="F11624" s="9"/>
      <c r="I11624" s="9"/>
      <c r="K11624" s="9"/>
      <c r="L11624" s="9"/>
      <c r="M11624" s="9"/>
      <c r="O11624" s="9"/>
      <c r="P11624" s="9"/>
      <c r="Q11624" s="9"/>
      <c r="R11624" s="36"/>
      <c r="V11624" s="36"/>
    </row>
    <row r="11625" spans="1:22" x14ac:dyDescent="0.25">
      <c r="A11625" s="86"/>
      <c r="B11625" s="9"/>
      <c r="C11625" s="9"/>
      <c r="D11625" s="9"/>
      <c r="E11625" s="9"/>
      <c r="F11625" s="9"/>
      <c r="I11625" s="9"/>
      <c r="K11625" s="9"/>
      <c r="L11625" s="9"/>
      <c r="M11625" s="9"/>
      <c r="O11625" s="9"/>
      <c r="P11625" s="9"/>
      <c r="Q11625" s="9"/>
      <c r="R11625" s="36"/>
      <c r="V11625" s="36"/>
    </row>
    <row r="11626" spans="1:22" x14ac:dyDescent="0.25">
      <c r="A11626" s="86"/>
      <c r="B11626" s="9"/>
      <c r="C11626" s="9"/>
      <c r="D11626" s="9"/>
      <c r="E11626" s="9"/>
      <c r="F11626" s="9"/>
      <c r="I11626" s="9"/>
      <c r="K11626" s="9"/>
      <c r="L11626" s="9"/>
      <c r="M11626" s="9"/>
      <c r="O11626" s="9"/>
      <c r="P11626" s="9"/>
      <c r="Q11626" s="9"/>
      <c r="R11626" s="36"/>
      <c r="V11626" s="36"/>
    </row>
    <row r="11627" spans="1:22" x14ac:dyDescent="0.25">
      <c r="A11627" s="86"/>
      <c r="B11627" s="9"/>
      <c r="C11627" s="9"/>
      <c r="D11627" s="9"/>
      <c r="E11627" s="9"/>
      <c r="F11627" s="9"/>
      <c r="I11627" s="9"/>
      <c r="K11627" s="9"/>
      <c r="L11627" s="9"/>
      <c r="M11627" s="9"/>
      <c r="O11627" s="9"/>
      <c r="P11627" s="9"/>
      <c r="Q11627" s="9"/>
      <c r="R11627" s="36"/>
      <c r="V11627" s="36"/>
    </row>
    <row r="11628" spans="1:22" x14ac:dyDescent="0.25">
      <c r="A11628" s="86"/>
      <c r="B11628" s="9"/>
      <c r="C11628" s="9"/>
      <c r="D11628" s="9"/>
      <c r="E11628" s="9"/>
      <c r="F11628" s="9"/>
      <c r="I11628" s="9"/>
      <c r="K11628" s="9"/>
      <c r="L11628" s="9"/>
      <c r="M11628" s="9"/>
      <c r="O11628" s="9"/>
      <c r="P11628" s="9"/>
      <c r="Q11628" s="9"/>
      <c r="R11628" s="36"/>
      <c r="V11628" s="36"/>
    </row>
    <row r="11629" spans="1:22" x14ac:dyDescent="0.25">
      <c r="A11629" s="86"/>
      <c r="B11629" s="9"/>
      <c r="C11629" s="9"/>
      <c r="D11629" s="9"/>
      <c r="E11629" s="9"/>
      <c r="F11629" s="9"/>
      <c r="I11629" s="9"/>
      <c r="K11629" s="9"/>
      <c r="L11629" s="9"/>
      <c r="M11629" s="9"/>
      <c r="O11629" s="9"/>
      <c r="P11629" s="9"/>
      <c r="Q11629" s="9"/>
      <c r="R11629" s="36"/>
      <c r="V11629" s="36"/>
    </row>
    <row r="11630" spans="1:22" x14ac:dyDescent="0.25">
      <c r="A11630" s="86"/>
      <c r="B11630" s="9"/>
      <c r="C11630" s="9"/>
      <c r="D11630" s="9"/>
      <c r="E11630" s="9"/>
      <c r="F11630" s="9"/>
      <c r="I11630" s="9"/>
      <c r="K11630" s="9"/>
      <c r="L11630" s="9"/>
      <c r="M11630" s="9"/>
      <c r="O11630" s="9"/>
      <c r="P11630" s="9"/>
      <c r="Q11630" s="9"/>
      <c r="R11630" s="36"/>
      <c r="V11630" s="36"/>
    </row>
    <row r="11631" spans="1:22" x14ac:dyDescent="0.25">
      <c r="A11631" s="86"/>
      <c r="B11631" s="9"/>
      <c r="C11631" s="9"/>
      <c r="D11631" s="9"/>
      <c r="E11631" s="9"/>
      <c r="F11631" s="9"/>
      <c r="I11631" s="9"/>
      <c r="K11631" s="9"/>
      <c r="L11631" s="9"/>
      <c r="M11631" s="9"/>
      <c r="O11631" s="9"/>
      <c r="P11631" s="9"/>
      <c r="Q11631" s="9"/>
      <c r="R11631" s="36"/>
      <c r="V11631" s="36"/>
    </row>
    <row r="11632" spans="1:22" x14ac:dyDescent="0.25">
      <c r="A11632" s="86"/>
      <c r="B11632" s="9"/>
      <c r="C11632" s="9"/>
      <c r="D11632" s="9"/>
      <c r="E11632" s="9"/>
      <c r="F11632" s="9"/>
      <c r="I11632" s="9"/>
      <c r="K11632" s="9"/>
      <c r="L11632" s="9"/>
      <c r="M11632" s="9"/>
      <c r="O11632" s="9"/>
      <c r="P11632" s="9"/>
      <c r="Q11632" s="9"/>
      <c r="R11632" s="36"/>
      <c r="V11632" s="36"/>
    </row>
    <row r="11633" spans="1:22" x14ac:dyDescent="0.25">
      <c r="A11633" s="86"/>
      <c r="B11633" s="9"/>
      <c r="C11633" s="9"/>
      <c r="D11633" s="9"/>
      <c r="E11633" s="9"/>
      <c r="F11633" s="9"/>
      <c r="I11633" s="9"/>
      <c r="K11633" s="9"/>
      <c r="L11633" s="9"/>
      <c r="M11633" s="9"/>
      <c r="O11633" s="9"/>
      <c r="P11633" s="9"/>
      <c r="Q11633" s="9"/>
      <c r="R11633" s="36"/>
      <c r="V11633" s="36"/>
    </row>
    <row r="11634" spans="1:22" x14ac:dyDescent="0.25">
      <c r="A11634" s="86"/>
      <c r="B11634" s="9"/>
      <c r="C11634" s="9"/>
      <c r="D11634" s="9"/>
      <c r="E11634" s="9"/>
      <c r="F11634" s="9"/>
      <c r="I11634" s="9"/>
      <c r="K11634" s="9"/>
      <c r="L11634" s="9"/>
      <c r="M11634" s="9"/>
      <c r="O11634" s="9"/>
      <c r="P11634" s="9"/>
      <c r="Q11634" s="9"/>
      <c r="R11634" s="36"/>
      <c r="V11634" s="36"/>
    </row>
    <row r="11635" spans="1:22" x14ac:dyDescent="0.25">
      <c r="A11635" s="86"/>
      <c r="B11635" s="9"/>
      <c r="C11635" s="9"/>
      <c r="D11635" s="9"/>
      <c r="E11635" s="9"/>
      <c r="F11635" s="9"/>
      <c r="I11635" s="9"/>
      <c r="K11635" s="9"/>
      <c r="L11635" s="9"/>
      <c r="M11635" s="9"/>
      <c r="O11635" s="9"/>
      <c r="P11635" s="9"/>
      <c r="Q11635" s="9"/>
      <c r="R11635" s="36"/>
      <c r="V11635" s="36"/>
    </row>
    <row r="11636" spans="1:22" x14ac:dyDescent="0.25">
      <c r="A11636" s="86"/>
      <c r="B11636" s="9"/>
      <c r="C11636" s="9"/>
      <c r="D11636" s="9"/>
      <c r="E11636" s="9"/>
      <c r="F11636" s="9"/>
      <c r="I11636" s="9"/>
      <c r="K11636" s="9"/>
      <c r="L11636" s="9"/>
      <c r="M11636" s="9"/>
      <c r="O11636" s="9"/>
      <c r="P11636" s="9"/>
      <c r="Q11636" s="9"/>
      <c r="R11636" s="36"/>
      <c r="V11636" s="36"/>
    </row>
    <row r="11637" spans="1:22" x14ac:dyDescent="0.25">
      <c r="A11637" s="86"/>
      <c r="B11637" s="9"/>
      <c r="C11637" s="9"/>
      <c r="D11637" s="9"/>
      <c r="E11637" s="9"/>
      <c r="F11637" s="9"/>
      <c r="I11637" s="9"/>
      <c r="K11637" s="9"/>
      <c r="L11637" s="9"/>
      <c r="M11637" s="9"/>
      <c r="O11637" s="9"/>
      <c r="P11637" s="9"/>
      <c r="Q11637" s="9"/>
      <c r="R11637" s="36"/>
      <c r="V11637" s="36"/>
    </row>
    <row r="11638" spans="1:22" x14ac:dyDescent="0.25">
      <c r="A11638" s="86"/>
      <c r="B11638" s="9"/>
      <c r="C11638" s="9"/>
      <c r="D11638" s="9"/>
      <c r="E11638" s="9"/>
      <c r="F11638" s="9"/>
      <c r="I11638" s="9"/>
      <c r="K11638" s="9"/>
      <c r="L11638" s="9"/>
      <c r="M11638" s="9"/>
      <c r="O11638" s="9"/>
      <c r="P11638" s="9"/>
      <c r="Q11638" s="9"/>
      <c r="R11638" s="36"/>
      <c r="V11638" s="36"/>
    </row>
    <row r="11639" spans="1:22" x14ac:dyDescent="0.25">
      <c r="A11639" s="86"/>
      <c r="B11639" s="9"/>
      <c r="C11639" s="9"/>
      <c r="D11639" s="9"/>
      <c r="E11639" s="9"/>
      <c r="F11639" s="9"/>
      <c r="I11639" s="9"/>
      <c r="K11639" s="9"/>
      <c r="L11639" s="9"/>
      <c r="M11639" s="9"/>
      <c r="O11639" s="9"/>
      <c r="P11639" s="9"/>
      <c r="Q11639" s="9"/>
      <c r="R11639" s="36"/>
      <c r="V11639" s="36"/>
    </row>
    <row r="11640" spans="1:22" x14ac:dyDescent="0.25">
      <c r="A11640" s="86"/>
      <c r="B11640" s="9"/>
      <c r="C11640" s="9"/>
      <c r="D11640" s="9"/>
      <c r="E11640" s="9"/>
      <c r="F11640" s="9"/>
      <c r="I11640" s="9"/>
      <c r="K11640" s="9"/>
      <c r="L11640" s="9"/>
      <c r="M11640" s="9"/>
      <c r="O11640" s="9"/>
      <c r="P11640" s="9"/>
      <c r="Q11640" s="9"/>
      <c r="R11640" s="36"/>
      <c r="V11640" s="36"/>
    </row>
    <row r="11641" spans="1:22" x14ac:dyDescent="0.25">
      <c r="A11641" s="86"/>
      <c r="B11641" s="9"/>
      <c r="C11641" s="9"/>
      <c r="D11641" s="9"/>
      <c r="E11641" s="9"/>
      <c r="F11641" s="9"/>
      <c r="I11641" s="9"/>
      <c r="K11641" s="9"/>
      <c r="L11641" s="9"/>
      <c r="M11641" s="9"/>
      <c r="O11641" s="9"/>
      <c r="P11641" s="9"/>
      <c r="Q11641" s="9"/>
      <c r="R11641" s="36"/>
      <c r="V11641" s="36"/>
    </row>
    <row r="11642" spans="1:22" x14ac:dyDescent="0.25">
      <c r="A11642" s="86"/>
      <c r="B11642" s="9"/>
      <c r="C11642" s="9"/>
      <c r="D11642" s="9"/>
      <c r="E11642" s="9"/>
      <c r="F11642" s="9"/>
      <c r="I11642" s="9"/>
      <c r="K11642" s="9"/>
      <c r="L11642" s="9"/>
      <c r="M11642" s="9"/>
      <c r="O11642" s="9"/>
      <c r="P11642" s="9"/>
      <c r="Q11642" s="9"/>
      <c r="R11642" s="36"/>
      <c r="V11642" s="36"/>
    </row>
    <row r="11643" spans="1:22" x14ac:dyDescent="0.25">
      <c r="A11643" s="86"/>
      <c r="B11643" s="9"/>
      <c r="C11643" s="9"/>
      <c r="D11643" s="9"/>
      <c r="E11643" s="9"/>
      <c r="F11643" s="9"/>
      <c r="I11643" s="9"/>
      <c r="K11643" s="9"/>
      <c r="L11643" s="9"/>
      <c r="M11643" s="9"/>
      <c r="O11643" s="9"/>
      <c r="P11643" s="9"/>
      <c r="Q11643" s="9"/>
      <c r="R11643" s="36"/>
      <c r="V11643" s="36"/>
    </row>
    <row r="11644" spans="1:22" x14ac:dyDescent="0.25">
      <c r="A11644" s="86"/>
      <c r="B11644" s="9"/>
      <c r="C11644" s="9"/>
      <c r="D11644" s="9"/>
      <c r="E11644" s="9"/>
      <c r="F11644" s="9"/>
      <c r="I11644" s="9"/>
      <c r="K11644" s="9"/>
      <c r="L11644" s="9"/>
      <c r="M11644" s="9"/>
      <c r="O11644" s="9"/>
      <c r="P11644" s="9"/>
      <c r="Q11644" s="9"/>
      <c r="R11644" s="36"/>
      <c r="V11644" s="36"/>
    </row>
    <row r="11645" spans="1:22" x14ac:dyDescent="0.25">
      <c r="A11645" s="86"/>
      <c r="B11645" s="9"/>
      <c r="C11645" s="9"/>
      <c r="D11645" s="9"/>
      <c r="E11645" s="9"/>
      <c r="F11645" s="9"/>
      <c r="I11645" s="9"/>
      <c r="K11645" s="9"/>
      <c r="L11645" s="9"/>
      <c r="M11645" s="9"/>
      <c r="O11645" s="9"/>
      <c r="P11645" s="9"/>
      <c r="Q11645" s="9"/>
      <c r="R11645" s="36"/>
      <c r="V11645" s="36"/>
    </row>
    <row r="11646" spans="1:22" x14ac:dyDescent="0.25">
      <c r="A11646" s="86"/>
      <c r="B11646" s="9"/>
      <c r="C11646" s="9"/>
      <c r="D11646" s="9"/>
      <c r="E11646" s="9"/>
      <c r="F11646" s="9"/>
      <c r="I11646" s="9"/>
      <c r="K11646" s="9"/>
      <c r="L11646" s="9"/>
      <c r="M11646" s="9"/>
      <c r="O11646" s="9"/>
      <c r="P11646" s="9"/>
      <c r="Q11646" s="9"/>
      <c r="R11646" s="36"/>
      <c r="V11646" s="36"/>
    </row>
    <row r="11647" spans="1:22" x14ac:dyDescent="0.25">
      <c r="A11647" s="86"/>
      <c r="B11647" s="9"/>
      <c r="C11647" s="9"/>
      <c r="D11647" s="9"/>
      <c r="E11647" s="9"/>
      <c r="F11647" s="9"/>
      <c r="I11647" s="9"/>
      <c r="K11647" s="9"/>
      <c r="L11647" s="9"/>
      <c r="M11647" s="9"/>
      <c r="O11647" s="9"/>
      <c r="P11647" s="9"/>
      <c r="Q11647" s="9"/>
      <c r="R11647" s="36"/>
      <c r="V11647" s="36"/>
    </row>
    <row r="11648" spans="1:22" x14ac:dyDescent="0.25">
      <c r="A11648" s="86"/>
      <c r="B11648" s="9"/>
      <c r="C11648" s="9"/>
      <c r="D11648" s="9"/>
      <c r="E11648" s="9"/>
      <c r="F11648" s="9"/>
      <c r="I11648" s="9"/>
      <c r="K11648" s="9"/>
      <c r="L11648" s="9"/>
      <c r="M11648" s="9"/>
      <c r="O11648" s="9"/>
      <c r="P11648" s="9"/>
      <c r="Q11648" s="9"/>
      <c r="R11648" s="36"/>
      <c r="V11648" s="36"/>
    </row>
    <row r="11649" spans="1:22" x14ac:dyDescent="0.25">
      <c r="A11649" s="86"/>
      <c r="B11649" s="9"/>
      <c r="C11649" s="9"/>
      <c r="D11649" s="9"/>
      <c r="E11649" s="9"/>
      <c r="F11649" s="9"/>
      <c r="I11649" s="9"/>
      <c r="K11649" s="9"/>
      <c r="L11649" s="9"/>
      <c r="M11649" s="9"/>
      <c r="O11649" s="9"/>
      <c r="P11649" s="9"/>
      <c r="Q11649" s="9"/>
      <c r="R11649" s="36"/>
      <c r="V11649" s="36"/>
    </row>
    <row r="11650" spans="1:22" x14ac:dyDescent="0.25">
      <c r="A11650" s="86"/>
      <c r="B11650" s="9"/>
      <c r="C11650" s="9"/>
      <c r="D11650" s="9"/>
      <c r="E11650" s="9"/>
      <c r="F11650" s="9"/>
      <c r="I11650" s="9"/>
      <c r="K11650" s="9"/>
      <c r="L11650" s="9"/>
      <c r="M11650" s="9"/>
      <c r="O11650" s="9"/>
      <c r="P11650" s="9"/>
      <c r="Q11650" s="9"/>
      <c r="R11650" s="36"/>
      <c r="V11650" s="36"/>
    </row>
    <row r="11651" spans="1:22" x14ac:dyDescent="0.25">
      <c r="A11651" s="86"/>
      <c r="B11651" s="9"/>
      <c r="C11651" s="9"/>
      <c r="D11651" s="9"/>
      <c r="E11651" s="9"/>
      <c r="F11651" s="9"/>
      <c r="I11651" s="9"/>
      <c r="K11651" s="9"/>
      <c r="L11651" s="9"/>
      <c r="M11651" s="9"/>
      <c r="O11651" s="9"/>
      <c r="P11651" s="9"/>
      <c r="Q11651" s="9"/>
      <c r="R11651" s="36"/>
      <c r="V11651" s="36"/>
    </row>
    <row r="11652" spans="1:22" x14ac:dyDescent="0.25">
      <c r="A11652" s="86"/>
      <c r="B11652" s="9"/>
      <c r="C11652" s="9"/>
      <c r="D11652" s="9"/>
      <c r="E11652" s="9"/>
      <c r="F11652" s="9"/>
      <c r="I11652" s="9"/>
      <c r="K11652" s="9"/>
      <c r="L11652" s="9"/>
      <c r="M11652" s="9"/>
      <c r="O11652" s="9"/>
      <c r="P11652" s="9"/>
      <c r="Q11652" s="9"/>
      <c r="R11652" s="36"/>
      <c r="V11652" s="36"/>
    </row>
    <row r="11653" spans="1:22" x14ac:dyDescent="0.25">
      <c r="A11653" s="86"/>
      <c r="B11653" s="9"/>
      <c r="C11653" s="9"/>
      <c r="D11653" s="9"/>
      <c r="E11653" s="9"/>
      <c r="F11653" s="9"/>
      <c r="I11653" s="9"/>
      <c r="K11653" s="9"/>
      <c r="L11653" s="9"/>
      <c r="M11653" s="9"/>
      <c r="O11653" s="9"/>
      <c r="P11653" s="9"/>
      <c r="Q11653" s="9"/>
      <c r="R11653" s="36"/>
      <c r="V11653" s="36"/>
    </row>
    <row r="11654" spans="1:22" x14ac:dyDescent="0.25">
      <c r="A11654" s="86"/>
      <c r="B11654" s="9"/>
      <c r="C11654" s="9"/>
      <c r="D11654" s="9"/>
      <c r="E11654" s="9"/>
      <c r="F11654" s="9"/>
      <c r="I11654" s="9"/>
      <c r="K11654" s="9"/>
      <c r="L11654" s="9"/>
      <c r="M11654" s="9"/>
      <c r="O11654" s="9"/>
      <c r="P11654" s="9"/>
      <c r="Q11654" s="9"/>
      <c r="R11654" s="36"/>
      <c r="V11654" s="36"/>
    </row>
    <row r="11655" spans="1:22" x14ac:dyDescent="0.25">
      <c r="A11655" s="86"/>
      <c r="B11655" s="9"/>
      <c r="C11655" s="9"/>
      <c r="D11655" s="9"/>
      <c r="E11655" s="9"/>
      <c r="F11655" s="9"/>
      <c r="I11655" s="9"/>
      <c r="K11655" s="9"/>
      <c r="L11655" s="9"/>
      <c r="M11655" s="9"/>
      <c r="O11655" s="9"/>
      <c r="P11655" s="9"/>
      <c r="Q11655" s="9"/>
      <c r="R11655" s="36"/>
      <c r="V11655" s="36"/>
    </row>
    <row r="11656" spans="1:22" x14ac:dyDescent="0.25">
      <c r="A11656" s="86"/>
      <c r="B11656" s="9"/>
      <c r="C11656" s="9"/>
      <c r="D11656" s="9"/>
      <c r="E11656" s="9"/>
      <c r="F11656" s="9"/>
      <c r="I11656" s="9"/>
      <c r="K11656" s="9"/>
      <c r="L11656" s="9"/>
      <c r="M11656" s="9"/>
      <c r="O11656" s="9"/>
      <c r="P11656" s="9"/>
      <c r="Q11656" s="9"/>
      <c r="R11656" s="36"/>
      <c r="V11656" s="36"/>
    </row>
    <row r="11657" spans="1:22" x14ac:dyDescent="0.25">
      <c r="A11657" s="86"/>
      <c r="B11657" s="9"/>
      <c r="C11657" s="9"/>
      <c r="D11657" s="9"/>
      <c r="E11657" s="9"/>
      <c r="F11657" s="9"/>
      <c r="I11657" s="9"/>
      <c r="K11657" s="9"/>
      <c r="L11657" s="9"/>
      <c r="M11657" s="9"/>
      <c r="O11657" s="9"/>
      <c r="P11657" s="9"/>
      <c r="Q11657" s="9"/>
      <c r="R11657" s="36"/>
      <c r="V11657" s="36"/>
    </row>
    <row r="11658" spans="1:22" x14ac:dyDescent="0.25">
      <c r="A11658" s="86"/>
      <c r="B11658" s="9"/>
      <c r="C11658" s="9"/>
      <c r="D11658" s="9"/>
      <c r="E11658" s="9"/>
      <c r="F11658" s="9"/>
      <c r="I11658" s="9"/>
      <c r="K11658" s="9"/>
      <c r="L11658" s="9"/>
      <c r="M11658" s="9"/>
      <c r="O11658" s="9"/>
      <c r="P11658" s="9"/>
      <c r="Q11658" s="9"/>
      <c r="R11658" s="36"/>
      <c r="V11658" s="36"/>
    </row>
    <row r="11659" spans="1:22" x14ac:dyDescent="0.25">
      <c r="A11659" s="86"/>
      <c r="B11659" s="9"/>
      <c r="C11659" s="9"/>
      <c r="D11659" s="9"/>
      <c r="E11659" s="9"/>
      <c r="F11659" s="9"/>
      <c r="I11659" s="9"/>
      <c r="K11659" s="9"/>
      <c r="L11659" s="9"/>
      <c r="M11659" s="9"/>
      <c r="O11659" s="9"/>
      <c r="P11659" s="9"/>
      <c r="Q11659" s="9"/>
      <c r="R11659" s="36"/>
      <c r="V11659" s="36"/>
    </row>
    <row r="11660" spans="1:22" x14ac:dyDescent="0.25">
      <c r="A11660" s="86"/>
      <c r="B11660" s="9"/>
      <c r="C11660" s="9"/>
      <c r="D11660" s="9"/>
      <c r="E11660" s="9"/>
      <c r="F11660" s="9"/>
      <c r="I11660" s="9"/>
      <c r="K11660" s="9"/>
      <c r="L11660" s="9"/>
      <c r="M11660" s="9"/>
      <c r="O11660" s="9"/>
      <c r="P11660" s="9"/>
      <c r="Q11660" s="9"/>
      <c r="R11660" s="36"/>
      <c r="V11660" s="36"/>
    </row>
    <row r="11661" spans="1:22" x14ac:dyDescent="0.25">
      <c r="A11661" s="86"/>
      <c r="B11661" s="9"/>
      <c r="C11661" s="9"/>
      <c r="D11661" s="9"/>
      <c r="E11661" s="9"/>
      <c r="F11661" s="9"/>
      <c r="I11661" s="9"/>
      <c r="K11661" s="9"/>
      <c r="L11661" s="9"/>
      <c r="M11661" s="9"/>
      <c r="O11661" s="9"/>
      <c r="P11661" s="9"/>
      <c r="Q11661" s="9"/>
      <c r="R11661" s="36"/>
      <c r="V11661" s="36"/>
    </row>
    <row r="11662" spans="1:22" x14ac:dyDescent="0.25">
      <c r="A11662" s="86"/>
      <c r="B11662" s="9"/>
      <c r="C11662" s="9"/>
      <c r="D11662" s="9"/>
      <c r="E11662" s="9"/>
      <c r="F11662" s="9"/>
      <c r="I11662" s="9"/>
      <c r="K11662" s="9"/>
      <c r="L11662" s="9"/>
      <c r="M11662" s="9"/>
      <c r="O11662" s="9"/>
      <c r="P11662" s="9"/>
      <c r="Q11662" s="9"/>
      <c r="R11662" s="36"/>
      <c r="V11662" s="36"/>
    </row>
    <row r="11663" spans="1:22" x14ac:dyDescent="0.25">
      <c r="A11663" s="86"/>
      <c r="B11663" s="9"/>
      <c r="C11663" s="9"/>
      <c r="D11663" s="9"/>
      <c r="E11663" s="9"/>
      <c r="F11663" s="9"/>
      <c r="I11663" s="9"/>
      <c r="K11663" s="9"/>
      <c r="L11663" s="9"/>
      <c r="M11663" s="9"/>
      <c r="O11663" s="9"/>
      <c r="P11663" s="9"/>
      <c r="Q11663" s="9"/>
      <c r="R11663" s="36"/>
      <c r="V11663" s="36"/>
    </row>
    <row r="11664" spans="1:22" x14ac:dyDescent="0.25">
      <c r="A11664" s="86"/>
      <c r="B11664" s="9"/>
      <c r="C11664" s="9"/>
      <c r="D11664" s="9"/>
      <c r="E11664" s="9"/>
      <c r="F11664" s="9"/>
      <c r="I11664" s="9"/>
      <c r="K11664" s="9"/>
      <c r="L11664" s="9"/>
      <c r="M11664" s="9"/>
      <c r="O11664" s="9"/>
      <c r="P11664" s="9"/>
      <c r="Q11664" s="9"/>
      <c r="R11664" s="36"/>
      <c r="V11664" s="36"/>
    </row>
    <row r="11665" spans="1:22" x14ac:dyDescent="0.25">
      <c r="A11665" s="86"/>
      <c r="B11665" s="9"/>
      <c r="C11665" s="9"/>
      <c r="D11665" s="9"/>
      <c r="E11665" s="9"/>
      <c r="F11665" s="9"/>
      <c r="I11665" s="9"/>
      <c r="K11665" s="9"/>
      <c r="L11665" s="9"/>
      <c r="M11665" s="9"/>
      <c r="O11665" s="9"/>
      <c r="P11665" s="9"/>
      <c r="Q11665" s="9"/>
      <c r="R11665" s="36"/>
      <c r="V11665" s="36"/>
    </row>
    <row r="11666" spans="1:22" x14ac:dyDescent="0.25">
      <c r="A11666" s="86"/>
      <c r="B11666" s="9"/>
      <c r="C11666" s="9"/>
      <c r="D11666" s="9"/>
      <c r="E11666" s="9"/>
      <c r="F11666" s="9"/>
      <c r="I11666" s="9"/>
      <c r="K11666" s="9"/>
      <c r="L11666" s="9"/>
      <c r="M11666" s="9"/>
      <c r="O11666" s="9"/>
      <c r="P11666" s="9"/>
      <c r="Q11666" s="9"/>
      <c r="R11666" s="36"/>
      <c r="V11666" s="36"/>
    </row>
    <row r="11667" spans="1:22" x14ac:dyDescent="0.25">
      <c r="A11667" s="86"/>
      <c r="B11667" s="9"/>
      <c r="C11667" s="9"/>
      <c r="D11667" s="9"/>
      <c r="E11667" s="9"/>
      <c r="F11667" s="9"/>
      <c r="I11667" s="9"/>
      <c r="K11667" s="9"/>
      <c r="L11667" s="9"/>
      <c r="M11667" s="9"/>
      <c r="O11667" s="9"/>
      <c r="P11667" s="9"/>
      <c r="Q11667" s="9"/>
      <c r="R11667" s="36"/>
      <c r="V11667" s="36"/>
    </row>
    <row r="11668" spans="1:22" x14ac:dyDescent="0.25">
      <c r="A11668" s="86"/>
      <c r="B11668" s="9"/>
      <c r="C11668" s="9"/>
      <c r="D11668" s="9"/>
      <c r="E11668" s="9"/>
      <c r="F11668" s="9"/>
      <c r="I11668" s="9"/>
      <c r="K11668" s="9"/>
      <c r="L11668" s="9"/>
      <c r="M11668" s="9"/>
      <c r="O11668" s="9"/>
      <c r="P11668" s="9"/>
      <c r="Q11668" s="9"/>
      <c r="R11668" s="36"/>
      <c r="V11668" s="36"/>
    </row>
    <row r="11669" spans="1:22" x14ac:dyDescent="0.25">
      <c r="A11669" s="86"/>
      <c r="B11669" s="9"/>
      <c r="C11669" s="9"/>
      <c r="D11669" s="9"/>
      <c r="E11669" s="9"/>
      <c r="F11669" s="9"/>
      <c r="I11669" s="9"/>
      <c r="K11669" s="9"/>
      <c r="L11669" s="9"/>
      <c r="M11669" s="9"/>
      <c r="O11669" s="9"/>
      <c r="P11669" s="9"/>
      <c r="Q11669" s="9"/>
      <c r="R11669" s="36"/>
      <c r="V11669" s="36"/>
    </row>
    <row r="11670" spans="1:22" x14ac:dyDescent="0.25">
      <c r="A11670" s="86"/>
      <c r="B11670" s="9"/>
      <c r="C11670" s="9"/>
      <c r="D11670" s="9"/>
      <c r="E11670" s="9"/>
      <c r="F11670" s="9"/>
      <c r="I11670" s="9"/>
      <c r="K11670" s="9"/>
      <c r="L11670" s="9"/>
      <c r="M11670" s="9"/>
      <c r="O11670" s="9"/>
      <c r="P11670" s="9"/>
      <c r="Q11670" s="9"/>
      <c r="R11670" s="36"/>
      <c r="V11670" s="36"/>
    </row>
    <row r="11671" spans="1:22" x14ac:dyDescent="0.25">
      <c r="A11671" s="86"/>
      <c r="B11671" s="9"/>
      <c r="C11671" s="9"/>
      <c r="D11671" s="9"/>
      <c r="E11671" s="9"/>
      <c r="F11671" s="9"/>
      <c r="I11671" s="9"/>
      <c r="K11671" s="9"/>
      <c r="L11671" s="9"/>
      <c r="M11671" s="9"/>
      <c r="O11671" s="9"/>
      <c r="P11671" s="9"/>
      <c r="Q11671" s="9"/>
      <c r="R11671" s="36"/>
      <c r="V11671" s="36"/>
    </row>
    <row r="11672" spans="1:22" x14ac:dyDescent="0.25">
      <c r="A11672" s="86"/>
      <c r="B11672" s="9"/>
      <c r="C11672" s="9"/>
      <c r="D11672" s="9"/>
      <c r="E11672" s="9"/>
      <c r="F11672" s="9"/>
      <c r="I11672" s="9"/>
      <c r="K11672" s="9"/>
      <c r="L11672" s="9"/>
      <c r="M11672" s="9"/>
      <c r="O11672" s="9"/>
      <c r="P11672" s="9"/>
      <c r="Q11672" s="9"/>
      <c r="R11672" s="36"/>
      <c r="V11672" s="36"/>
    </row>
    <row r="11673" spans="1:22" x14ac:dyDescent="0.25">
      <c r="A11673" s="86"/>
      <c r="B11673" s="9"/>
      <c r="C11673" s="9"/>
      <c r="D11673" s="9"/>
      <c r="E11673" s="9"/>
      <c r="F11673" s="9"/>
      <c r="I11673" s="9"/>
      <c r="K11673" s="9"/>
      <c r="L11673" s="9"/>
      <c r="M11673" s="9"/>
      <c r="O11673" s="9"/>
      <c r="P11673" s="9"/>
      <c r="Q11673" s="9"/>
      <c r="R11673" s="36"/>
      <c r="V11673" s="36"/>
    </row>
    <row r="11674" spans="1:22" x14ac:dyDescent="0.25">
      <c r="A11674" s="86"/>
      <c r="B11674" s="9"/>
      <c r="C11674" s="9"/>
      <c r="D11674" s="9"/>
      <c r="E11674" s="9"/>
      <c r="F11674" s="9"/>
      <c r="I11674" s="9"/>
      <c r="K11674" s="9"/>
      <c r="L11674" s="9"/>
      <c r="M11674" s="9"/>
      <c r="O11674" s="9"/>
      <c r="P11674" s="9"/>
      <c r="Q11674" s="9"/>
      <c r="R11674" s="36"/>
      <c r="V11674" s="36"/>
    </row>
    <row r="11675" spans="1:22" x14ac:dyDescent="0.25">
      <c r="A11675" s="86"/>
      <c r="B11675" s="9"/>
      <c r="C11675" s="9"/>
      <c r="D11675" s="9"/>
      <c r="E11675" s="9"/>
      <c r="F11675" s="9"/>
      <c r="I11675" s="9"/>
      <c r="K11675" s="9"/>
      <c r="L11675" s="9"/>
      <c r="M11675" s="9"/>
      <c r="O11675" s="9"/>
      <c r="P11675" s="9"/>
      <c r="Q11675" s="9"/>
      <c r="R11675" s="36"/>
      <c r="V11675" s="36"/>
    </row>
    <row r="11676" spans="1:22" x14ac:dyDescent="0.25">
      <c r="A11676" s="86"/>
      <c r="B11676" s="9"/>
      <c r="C11676" s="9"/>
      <c r="D11676" s="9"/>
      <c r="E11676" s="9"/>
      <c r="F11676" s="9"/>
      <c r="I11676" s="9"/>
      <c r="K11676" s="9"/>
      <c r="L11676" s="9"/>
      <c r="M11676" s="9"/>
      <c r="O11676" s="9"/>
      <c r="P11676" s="9"/>
      <c r="Q11676" s="9"/>
      <c r="R11676" s="36"/>
      <c r="V11676" s="36"/>
    </row>
    <row r="11677" spans="1:22" x14ac:dyDescent="0.25">
      <c r="A11677" s="86"/>
      <c r="B11677" s="9"/>
      <c r="C11677" s="9"/>
      <c r="D11677" s="9"/>
      <c r="E11677" s="9"/>
      <c r="F11677" s="9"/>
      <c r="I11677" s="9"/>
      <c r="K11677" s="9"/>
      <c r="L11677" s="9"/>
      <c r="M11677" s="9"/>
      <c r="O11677" s="9"/>
      <c r="P11677" s="9"/>
      <c r="Q11677" s="9"/>
      <c r="R11677" s="36"/>
      <c r="V11677" s="36"/>
    </row>
    <row r="11678" spans="1:22" x14ac:dyDescent="0.25">
      <c r="A11678" s="86"/>
      <c r="B11678" s="9"/>
      <c r="C11678" s="9"/>
      <c r="D11678" s="9"/>
      <c r="E11678" s="9"/>
      <c r="F11678" s="9"/>
      <c r="I11678" s="9"/>
      <c r="K11678" s="9"/>
      <c r="L11678" s="9"/>
      <c r="M11678" s="9"/>
      <c r="O11678" s="9"/>
      <c r="P11678" s="9"/>
      <c r="Q11678" s="9"/>
      <c r="R11678" s="36"/>
      <c r="V11678" s="36"/>
    </row>
    <row r="11679" spans="1:22" x14ac:dyDescent="0.25">
      <c r="A11679" s="86"/>
      <c r="B11679" s="9"/>
      <c r="C11679" s="9"/>
      <c r="D11679" s="9"/>
      <c r="E11679" s="9"/>
      <c r="F11679" s="9"/>
      <c r="I11679" s="9"/>
      <c r="K11679" s="9"/>
      <c r="L11679" s="9"/>
      <c r="M11679" s="9"/>
      <c r="O11679" s="9"/>
      <c r="P11679" s="9"/>
      <c r="Q11679" s="9"/>
      <c r="R11679" s="36"/>
      <c r="V11679" s="36"/>
    </row>
    <row r="11680" spans="1:22" x14ac:dyDescent="0.25">
      <c r="A11680" s="86"/>
      <c r="B11680" s="9"/>
      <c r="C11680" s="9"/>
      <c r="D11680" s="9"/>
      <c r="E11680" s="9"/>
      <c r="F11680" s="9"/>
      <c r="I11680" s="9"/>
      <c r="K11680" s="9"/>
      <c r="L11680" s="9"/>
      <c r="M11680" s="9"/>
      <c r="O11680" s="9"/>
      <c r="P11680" s="9"/>
      <c r="Q11680" s="9"/>
      <c r="R11680" s="36"/>
      <c r="V11680" s="36"/>
    </row>
    <row r="11681" spans="1:22" x14ac:dyDescent="0.25">
      <c r="A11681" s="86"/>
      <c r="B11681" s="9"/>
      <c r="C11681" s="9"/>
      <c r="D11681" s="9"/>
      <c r="E11681" s="9"/>
      <c r="F11681" s="9"/>
      <c r="I11681" s="9"/>
      <c r="K11681" s="9"/>
      <c r="L11681" s="9"/>
      <c r="M11681" s="9"/>
      <c r="O11681" s="9"/>
      <c r="P11681" s="9"/>
      <c r="Q11681" s="9"/>
      <c r="R11681" s="36"/>
      <c r="V11681" s="36"/>
    </row>
    <row r="11682" spans="1:22" x14ac:dyDescent="0.25">
      <c r="A11682" s="86"/>
      <c r="B11682" s="9"/>
      <c r="C11682" s="9"/>
      <c r="D11682" s="9"/>
      <c r="E11682" s="9"/>
      <c r="F11682" s="9"/>
      <c r="I11682" s="9"/>
      <c r="K11682" s="9"/>
      <c r="L11682" s="9"/>
      <c r="M11682" s="9"/>
      <c r="O11682" s="9"/>
      <c r="P11682" s="9"/>
      <c r="Q11682" s="9"/>
      <c r="R11682" s="36"/>
      <c r="V11682" s="36"/>
    </row>
    <row r="11683" spans="1:22" x14ac:dyDescent="0.25">
      <c r="A11683" s="86"/>
      <c r="B11683" s="9"/>
      <c r="C11683" s="9"/>
      <c r="D11683" s="9"/>
      <c r="E11683" s="9"/>
      <c r="F11683" s="9"/>
      <c r="I11683" s="9"/>
      <c r="K11683" s="9"/>
      <c r="L11683" s="9"/>
      <c r="M11683" s="9"/>
      <c r="O11683" s="9"/>
      <c r="P11683" s="9"/>
      <c r="Q11683" s="9"/>
      <c r="R11683" s="36"/>
      <c r="V11683" s="36"/>
    </row>
    <row r="11684" spans="1:22" x14ac:dyDescent="0.25">
      <c r="A11684" s="86"/>
      <c r="B11684" s="9"/>
      <c r="C11684" s="9"/>
      <c r="D11684" s="9"/>
      <c r="E11684" s="9"/>
      <c r="F11684" s="9"/>
      <c r="I11684" s="9"/>
      <c r="K11684" s="9"/>
      <c r="L11684" s="9"/>
      <c r="M11684" s="9"/>
      <c r="O11684" s="9"/>
      <c r="P11684" s="9"/>
      <c r="Q11684" s="9"/>
      <c r="R11684" s="36"/>
      <c r="V11684" s="36"/>
    </row>
    <row r="11685" spans="1:22" x14ac:dyDescent="0.25">
      <c r="A11685" s="86"/>
      <c r="B11685" s="9"/>
      <c r="C11685" s="9"/>
      <c r="D11685" s="9"/>
      <c r="E11685" s="9"/>
      <c r="F11685" s="9"/>
      <c r="I11685" s="9"/>
      <c r="K11685" s="9"/>
      <c r="L11685" s="9"/>
      <c r="M11685" s="9"/>
      <c r="O11685" s="9"/>
      <c r="P11685" s="9"/>
      <c r="Q11685" s="9"/>
      <c r="R11685" s="36"/>
      <c r="V11685" s="36"/>
    </row>
    <row r="11686" spans="1:22" x14ac:dyDescent="0.25">
      <c r="A11686" s="86"/>
      <c r="B11686" s="9"/>
      <c r="C11686" s="9"/>
      <c r="D11686" s="9"/>
      <c r="E11686" s="9"/>
      <c r="F11686" s="9"/>
      <c r="I11686" s="9"/>
      <c r="K11686" s="9"/>
      <c r="L11686" s="9"/>
      <c r="M11686" s="9"/>
      <c r="O11686" s="9"/>
      <c r="P11686" s="9"/>
      <c r="Q11686" s="9"/>
      <c r="R11686" s="36"/>
      <c r="V11686" s="36"/>
    </row>
    <row r="11687" spans="1:22" x14ac:dyDescent="0.25">
      <c r="A11687" s="86"/>
      <c r="B11687" s="9"/>
      <c r="C11687" s="9"/>
      <c r="D11687" s="9"/>
      <c r="E11687" s="9"/>
      <c r="F11687" s="9"/>
      <c r="I11687" s="9"/>
      <c r="K11687" s="9"/>
      <c r="L11687" s="9"/>
      <c r="M11687" s="9"/>
      <c r="O11687" s="9"/>
      <c r="P11687" s="9"/>
      <c r="Q11687" s="9"/>
      <c r="R11687" s="36"/>
      <c r="V11687" s="36"/>
    </row>
    <row r="11688" spans="1:22" x14ac:dyDescent="0.25">
      <c r="A11688" s="86"/>
      <c r="B11688" s="9"/>
      <c r="C11688" s="9"/>
      <c r="D11688" s="9"/>
      <c r="E11688" s="9"/>
      <c r="F11688" s="9"/>
      <c r="I11688" s="9"/>
      <c r="K11688" s="9"/>
      <c r="L11688" s="9"/>
      <c r="M11688" s="9"/>
      <c r="O11688" s="9"/>
      <c r="P11688" s="9"/>
      <c r="Q11688" s="9"/>
      <c r="R11688" s="36"/>
      <c r="V11688" s="36"/>
    </row>
    <row r="11689" spans="1:22" x14ac:dyDescent="0.25">
      <c r="A11689" s="86"/>
      <c r="B11689" s="9"/>
      <c r="C11689" s="9"/>
      <c r="D11689" s="9"/>
      <c r="E11689" s="9"/>
      <c r="F11689" s="9"/>
      <c r="I11689" s="9"/>
      <c r="K11689" s="9"/>
      <c r="L11689" s="9"/>
      <c r="M11689" s="9"/>
      <c r="O11689" s="9"/>
      <c r="P11689" s="9"/>
      <c r="Q11689" s="9"/>
      <c r="R11689" s="36"/>
      <c r="V11689" s="36"/>
    </row>
    <row r="11690" spans="1:22" x14ac:dyDescent="0.25">
      <c r="A11690" s="86"/>
      <c r="B11690" s="9"/>
      <c r="C11690" s="9"/>
      <c r="D11690" s="9"/>
      <c r="E11690" s="9"/>
      <c r="F11690" s="9"/>
      <c r="I11690" s="9"/>
      <c r="K11690" s="9"/>
      <c r="L11690" s="9"/>
      <c r="M11690" s="9"/>
      <c r="O11690" s="9"/>
      <c r="P11690" s="9"/>
      <c r="Q11690" s="9"/>
      <c r="R11690" s="36"/>
      <c r="V11690" s="36"/>
    </row>
    <row r="11691" spans="1:22" x14ac:dyDescent="0.25">
      <c r="A11691" s="86"/>
      <c r="B11691" s="9"/>
      <c r="C11691" s="9"/>
      <c r="D11691" s="9"/>
      <c r="E11691" s="9"/>
      <c r="F11691" s="9"/>
      <c r="I11691" s="9"/>
      <c r="K11691" s="9"/>
      <c r="L11691" s="9"/>
      <c r="M11691" s="9"/>
      <c r="O11691" s="9"/>
      <c r="P11691" s="9"/>
      <c r="Q11691" s="9"/>
      <c r="R11691" s="36"/>
      <c r="V11691" s="36"/>
    </row>
    <row r="11692" spans="1:22" x14ac:dyDescent="0.25">
      <c r="A11692" s="86"/>
      <c r="B11692" s="9"/>
      <c r="C11692" s="9"/>
      <c r="D11692" s="9"/>
      <c r="E11692" s="9"/>
      <c r="F11692" s="9"/>
      <c r="I11692" s="9"/>
      <c r="K11692" s="9"/>
      <c r="L11692" s="9"/>
      <c r="M11692" s="9"/>
      <c r="O11692" s="9"/>
      <c r="P11692" s="9"/>
      <c r="Q11692" s="9"/>
      <c r="R11692" s="36"/>
      <c r="V11692" s="36"/>
    </row>
    <row r="11693" spans="1:22" x14ac:dyDescent="0.25">
      <c r="A11693" s="86"/>
      <c r="B11693" s="9"/>
      <c r="C11693" s="9"/>
      <c r="D11693" s="9"/>
      <c r="E11693" s="9"/>
      <c r="F11693" s="9"/>
      <c r="I11693" s="9"/>
      <c r="K11693" s="9"/>
      <c r="L11693" s="9"/>
      <c r="M11693" s="9"/>
      <c r="O11693" s="9"/>
      <c r="P11693" s="9"/>
      <c r="Q11693" s="9"/>
      <c r="R11693" s="36"/>
      <c r="V11693" s="36"/>
    </row>
    <row r="11694" spans="1:22" x14ac:dyDescent="0.25">
      <c r="A11694" s="86"/>
      <c r="B11694" s="9"/>
      <c r="C11694" s="9"/>
      <c r="D11694" s="9"/>
      <c r="E11694" s="9"/>
      <c r="F11694" s="9"/>
      <c r="I11694" s="9"/>
      <c r="K11694" s="9"/>
      <c r="L11694" s="9"/>
      <c r="M11694" s="9"/>
      <c r="O11694" s="9"/>
      <c r="P11694" s="9"/>
      <c r="Q11694" s="9"/>
      <c r="R11694" s="36"/>
      <c r="V11694" s="36"/>
    </row>
    <row r="11695" spans="1:22" x14ac:dyDescent="0.25">
      <c r="A11695" s="86"/>
      <c r="B11695" s="9"/>
      <c r="C11695" s="9"/>
      <c r="D11695" s="9"/>
      <c r="E11695" s="9"/>
      <c r="F11695" s="9"/>
      <c r="I11695" s="9"/>
      <c r="K11695" s="9"/>
      <c r="L11695" s="9"/>
      <c r="M11695" s="9"/>
      <c r="O11695" s="9"/>
      <c r="P11695" s="9"/>
      <c r="Q11695" s="9"/>
      <c r="R11695" s="36"/>
      <c r="V11695" s="36"/>
    </row>
    <row r="11696" spans="1:22" x14ac:dyDescent="0.25">
      <c r="A11696" s="86"/>
      <c r="B11696" s="9"/>
      <c r="C11696" s="9"/>
      <c r="D11696" s="9"/>
      <c r="E11696" s="9"/>
      <c r="F11696" s="9"/>
      <c r="I11696" s="9"/>
      <c r="K11696" s="9"/>
      <c r="L11696" s="9"/>
      <c r="M11696" s="9"/>
      <c r="O11696" s="9"/>
      <c r="P11696" s="9"/>
      <c r="Q11696" s="9"/>
      <c r="R11696" s="36"/>
      <c r="V11696" s="36"/>
    </row>
    <row r="11697" spans="1:22" x14ac:dyDescent="0.25">
      <c r="A11697" s="86"/>
      <c r="B11697" s="9"/>
      <c r="C11697" s="9"/>
      <c r="D11697" s="9"/>
      <c r="E11697" s="9"/>
      <c r="F11697" s="9"/>
      <c r="I11697" s="9"/>
      <c r="K11697" s="9"/>
      <c r="L11697" s="9"/>
      <c r="M11697" s="9"/>
      <c r="O11697" s="9"/>
      <c r="P11697" s="9"/>
      <c r="Q11697" s="9"/>
      <c r="R11697" s="36"/>
      <c r="V11697" s="36"/>
    </row>
    <row r="11698" spans="1:22" x14ac:dyDescent="0.25">
      <c r="A11698" s="86"/>
      <c r="B11698" s="9"/>
      <c r="C11698" s="9"/>
      <c r="D11698" s="9"/>
      <c r="E11698" s="9"/>
      <c r="F11698" s="9"/>
      <c r="I11698" s="9"/>
      <c r="K11698" s="9"/>
      <c r="L11698" s="9"/>
      <c r="M11698" s="9"/>
      <c r="O11698" s="9"/>
      <c r="P11698" s="9"/>
      <c r="Q11698" s="9"/>
      <c r="R11698" s="36"/>
      <c r="V11698" s="36"/>
    </row>
    <row r="11699" spans="1:22" x14ac:dyDescent="0.25">
      <c r="A11699" s="86"/>
      <c r="B11699" s="9"/>
      <c r="C11699" s="9"/>
      <c r="D11699" s="9"/>
      <c r="E11699" s="9"/>
      <c r="F11699" s="9"/>
      <c r="I11699" s="9"/>
      <c r="K11699" s="9"/>
      <c r="L11699" s="9"/>
      <c r="M11699" s="9"/>
      <c r="O11699" s="9"/>
      <c r="P11699" s="9"/>
      <c r="Q11699" s="9"/>
      <c r="R11699" s="36"/>
      <c r="V11699" s="36"/>
    </row>
    <row r="11700" spans="1:22" x14ac:dyDescent="0.25">
      <c r="A11700" s="86"/>
      <c r="B11700" s="9"/>
      <c r="C11700" s="9"/>
      <c r="D11700" s="9"/>
      <c r="E11700" s="9"/>
      <c r="F11700" s="9"/>
      <c r="I11700" s="9"/>
      <c r="K11700" s="9"/>
      <c r="L11700" s="9"/>
      <c r="M11700" s="9"/>
      <c r="O11700" s="9"/>
      <c r="P11700" s="9"/>
      <c r="Q11700" s="9"/>
      <c r="R11700" s="36"/>
      <c r="V11700" s="36"/>
    </row>
    <row r="11701" spans="1:22" x14ac:dyDescent="0.25">
      <c r="A11701" s="86"/>
      <c r="B11701" s="9"/>
      <c r="C11701" s="9"/>
      <c r="D11701" s="9"/>
      <c r="E11701" s="9"/>
      <c r="F11701" s="9"/>
      <c r="I11701" s="9"/>
      <c r="K11701" s="9"/>
      <c r="L11701" s="9"/>
      <c r="M11701" s="9"/>
      <c r="O11701" s="9"/>
      <c r="P11701" s="9"/>
      <c r="Q11701" s="9"/>
      <c r="R11701" s="36"/>
      <c r="V11701" s="36"/>
    </row>
    <row r="11702" spans="1:22" x14ac:dyDescent="0.25">
      <c r="A11702" s="86"/>
      <c r="B11702" s="9"/>
      <c r="C11702" s="9"/>
      <c r="D11702" s="9"/>
      <c r="E11702" s="9"/>
      <c r="F11702" s="9"/>
      <c r="I11702" s="9"/>
      <c r="K11702" s="9"/>
      <c r="L11702" s="9"/>
      <c r="M11702" s="9"/>
      <c r="O11702" s="9"/>
      <c r="P11702" s="9"/>
      <c r="Q11702" s="9"/>
      <c r="R11702" s="36"/>
      <c r="V11702" s="36"/>
    </row>
    <row r="11703" spans="1:22" x14ac:dyDescent="0.25">
      <c r="A11703" s="86"/>
      <c r="B11703" s="9"/>
      <c r="C11703" s="9"/>
      <c r="D11703" s="9"/>
      <c r="E11703" s="9"/>
      <c r="F11703" s="9"/>
      <c r="I11703" s="9"/>
      <c r="K11703" s="9"/>
      <c r="L11703" s="9"/>
      <c r="M11703" s="9"/>
      <c r="O11703" s="9"/>
      <c r="P11703" s="9"/>
      <c r="Q11703" s="9"/>
      <c r="R11703" s="36"/>
      <c r="V11703" s="36"/>
    </row>
    <row r="11704" spans="1:22" x14ac:dyDescent="0.25">
      <c r="A11704" s="86"/>
      <c r="B11704" s="9"/>
      <c r="C11704" s="9"/>
      <c r="D11704" s="9"/>
      <c r="E11704" s="9"/>
      <c r="F11704" s="9"/>
      <c r="I11704" s="9"/>
      <c r="K11704" s="9"/>
      <c r="L11704" s="9"/>
      <c r="M11704" s="9"/>
      <c r="O11704" s="9"/>
      <c r="P11704" s="9"/>
      <c r="Q11704" s="9"/>
      <c r="R11704" s="36"/>
      <c r="V11704" s="36"/>
    </row>
    <row r="11705" spans="1:22" x14ac:dyDescent="0.25">
      <c r="A11705" s="86"/>
      <c r="B11705" s="9"/>
      <c r="C11705" s="9"/>
      <c r="D11705" s="9"/>
      <c r="E11705" s="9"/>
      <c r="F11705" s="9"/>
      <c r="I11705" s="9"/>
      <c r="K11705" s="9"/>
      <c r="L11705" s="9"/>
      <c r="M11705" s="9"/>
      <c r="O11705" s="9"/>
      <c r="P11705" s="9"/>
      <c r="Q11705" s="9"/>
      <c r="R11705" s="36"/>
      <c r="V11705" s="36"/>
    </row>
    <row r="11706" spans="1:22" x14ac:dyDescent="0.25">
      <c r="A11706" s="86"/>
      <c r="B11706" s="9"/>
      <c r="C11706" s="9"/>
      <c r="D11706" s="9"/>
      <c r="E11706" s="9"/>
      <c r="F11706" s="9"/>
      <c r="I11706" s="9"/>
      <c r="K11706" s="9"/>
      <c r="L11706" s="9"/>
      <c r="M11706" s="9"/>
      <c r="O11706" s="9"/>
      <c r="P11706" s="9"/>
      <c r="Q11706" s="9"/>
      <c r="R11706" s="36"/>
      <c r="V11706" s="36"/>
    </row>
    <row r="11707" spans="1:22" x14ac:dyDescent="0.25">
      <c r="A11707" s="86"/>
      <c r="B11707" s="9"/>
      <c r="C11707" s="9"/>
      <c r="D11707" s="9"/>
      <c r="E11707" s="9"/>
      <c r="F11707" s="9"/>
      <c r="I11707" s="9"/>
      <c r="K11707" s="9"/>
      <c r="L11707" s="9"/>
      <c r="M11707" s="9"/>
      <c r="O11707" s="9"/>
      <c r="P11707" s="9"/>
      <c r="Q11707" s="9"/>
      <c r="R11707" s="36"/>
      <c r="V11707" s="36"/>
    </row>
    <row r="11708" spans="1:22" x14ac:dyDescent="0.25">
      <c r="A11708" s="86"/>
      <c r="B11708" s="9"/>
      <c r="C11708" s="9"/>
      <c r="D11708" s="9"/>
      <c r="E11708" s="9"/>
      <c r="F11708" s="9"/>
      <c r="I11708" s="9"/>
      <c r="K11708" s="9"/>
      <c r="L11708" s="9"/>
      <c r="M11708" s="9"/>
      <c r="O11708" s="9"/>
      <c r="P11708" s="9"/>
      <c r="Q11708" s="9"/>
      <c r="R11708" s="36"/>
      <c r="V11708" s="36"/>
    </row>
    <row r="11709" spans="1:22" x14ac:dyDescent="0.25">
      <c r="A11709" s="86"/>
      <c r="B11709" s="9"/>
      <c r="C11709" s="9"/>
      <c r="D11709" s="9"/>
      <c r="E11709" s="9"/>
      <c r="F11709" s="9"/>
      <c r="I11709" s="9"/>
      <c r="K11709" s="9"/>
      <c r="L11709" s="9"/>
      <c r="M11709" s="9"/>
      <c r="O11709" s="9"/>
      <c r="P11709" s="9"/>
      <c r="Q11709" s="9"/>
      <c r="R11709" s="36"/>
      <c r="V11709" s="36"/>
    </row>
    <row r="11710" spans="1:22" x14ac:dyDescent="0.25">
      <c r="A11710" s="86"/>
      <c r="B11710" s="9"/>
      <c r="C11710" s="9"/>
      <c r="D11710" s="9"/>
      <c r="E11710" s="9"/>
      <c r="F11710" s="9"/>
      <c r="I11710" s="9"/>
      <c r="K11710" s="9"/>
      <c r="L11710" s="9"/>
      <c r="M11710" s="9"/>
      <c r="O11710" s="9"/>
      <c r="P11710" s="9"/>
      <c r="Q11710" s="9"/>
      <c r="R11710" s="36"/>
      <c r="V11710" s="36"/>
    </row>
    <row r="11711" spans="1:22" x14ac:dyDescent="0.25">
      <c r="A11711" s="86"/>
      <c r="B11711" s="9"/>
      <c r="C11711" s="9"/>
      <c r="D11711" s="9"/>
      <c r="E11711" s="9"/>
      <c r="F11711" s="9"/>
      <c r="I11711" s="9"/>
      <c r="K11711" s="9"/>
      <c r="L11711" s="9"/>
      <c r="M11711" s="9"/>
      <c r="O11711" s="9"/>
      <c r="P11711" s="9"/>
      <c r="Q11711" s="9"/>
      <c r="R11711" s="36"/>
      <c r="V11711" s="36"/>
    </row>
    <row r="11712" spans="1:22" x14ac:dyDescent="0.25">
      <c r="A11712" s="86"/>
      <c r="B11712" s="9"/>
      <c r="C11712" s="9"/>
      <c r="D11712" s="9"/>
      <c r="E11712" s="9"/>
      <c r="F11712" s="9"/>
      <c r="I11712" s="9"/>
      <c r="K11712" s="9"/>
      <c r="L11712" s="9"/>
      <c r="M11712" s="9"/>
      <c r="O11712" s="9"/>
      <c r="P11712" s="9"/>
      <c r="Q11712" s="9"/>
      <c r="R11712" s="36"/>
      <c r="V11712" s="36"/>
    </row>
    <row r="11713" spans="1:22" x14ac:dyDescent="0.25">
      <c r="A11713" s="86"/>
      <c r="B11713" s="9"/>
      <c r="C11713" s="9"/>
      <c r="D11713" s="9"/>
      <c r="E11713" s="9"/>
      <c r="F11713" s="9"/>
      <c r="I11713" s="9"/>
      <c r="K11713" s="9"/>
      <c r="L11713" s="9"/>
      <c r="M11713" s="9"/>
      <c r="O11713" s="9"/>
      <c r="P11713" s="9"/>
      <c r="Q11713" s="9"/>
      <c r="R11713" s="36"/>
      <c r="V11713" s="36"/>
    </row>
    <row r="11714" spans="1:22" x14ac:dyDescent="0.25">
      <c r="A11714" s="86"/>
      <c r="B11714" s="9"/>
      <c r="C11714" s="9"/>
      <c r="D11714" s="9"/>
      <c r="E11714" s="9"/>
      <c r="F11714" s="9"/>
      <c r="I11714" s="9"/>
      <c r="K11714" s="9"/>
      <c r="L11714" s="9"/>
      <c r="M11714" s="9"/>
      <c r="O11714" s="9"/>
      <c r="P11714" s="9"/>
      <c r="Q11714" s="9"/>
      <c r="R11714" s="36"/>
      <c r="V11714" s="36"/>
    </row>
    <row r="11715" spans="1:22" x14ac:dyDescent="0.25">
      <c r="A11715" s="86"/>
      <c r="B11715" s="9"/>
      <c r="C11715" s="9"/>
      <c r="D11715" s="9"/>
      <c r="E11715" s="9"/>
      <c r="F11715" s="9"/>
      <c r="I11715" s="9"/>
      <c r="K11715" s="9"/>
      <c r="L11715" s="9"/>
      <c r="M11715" s="9"/>
      <c r="O11715" s="9"/>
      <c r="P11715" s="9"/>
      <c r="Q11715" s="9"/>
      <c r="R11715" s="36"/>
      <c r="V11715" s="36"/>
    </row>
    <row r="11716" spans="1:22" x14ac:dyDescent="0.25">
      <c r="A11716" s="86"/>
      <c r="B11716" s="9"/>
      <c r="C11716" s="9"/>
      <c r="D11716" s="9"/>
      <c r="E11716" s="9"/>
      <c r="F11716" s="9"/>
      <c r="I11716" s="9"/>
      <c r="K11716" s="9"/>
      <c r="L11716" s="9"/>
      <c r="M11716" s="9"/>
      <c r="O11716" s="9"/>
      <c r="P11716" s="9"/>
      <c r="Q11716" s="9"/>
      <c r="R11716" s="36"/>
      <c r="V11716" s="36"/>
    </row>
    <row r="11717" spans="1:22" x14ac:dyDescent="0.25">
      <c r="A11717" s="86"/>
      <c r="B11717" s="9"/>
      <c r="C11717" s="9"/>
      <c r="D11717" s="9"/>
      <c r="E11717" s="9"/>
      <c r="F11717" s="9"/>
      <c r="I11717" s="9"/>
      <c r="K11717" s="9"/>
      <c r="L11717" s="9"/>
      <c r="M11717" s="9"/>
      <c r="O11717" s="9"/>
      <c r="P11717" s="9"/>
      <c r="Q11717" s="9"/>
      <c r="R11717" s="36"/>
      <c r="V11717" s="36"/>
    </row>
    <row r="11718" spans="1:22" x14ac:dyDescent="0.25">
      <c r="A11718" s="86"/>
      <c r="B11718" s="9"/>
      <c r="C11718" s="9"/>
      <c r="D11718" s="9"/>
      <c r="E11718" s="9"/>
      <c r="F11718" s="9"/>
      <c r="I11718" s="9"/>
      <c r="K11718" s="9"/>
      <c r="L11718" s="9"/>
      <c r="M11718" s="9"/>
      <c r="O11718" s="9"/>
      <c r="P11718" s="9"/>
      <c r="Q11718" s="9"/>
      <c r="R11718" s="36"/>
      <c r="V11718" s="36"/>
    </row>
    <row r="11719" spans="1:22" x14ac:dyDescent="0.25">
      <c r="A11719" s="86"/>
      <c r="B11719" s="9"/>
      <c r="C11719" s="9"/>
      <c r="D11719" s="9"/>
      <c r="E11719" s="9"/>
      <c r="F11719" s="9"/>
      <c r="I11719" s="9"/>
      <c r="K11719" s="9"/>
      <c r="L11719" s="9"/>
      <c r="M11719" s="9"/>
      <c r="O11719" s="9"/>
      <c r="P11719" s="9"/>
      <c r="Q11719" s="9"/>
      <c r="R11719" s="36"/>
      <c r="V11719" s="36"/>
    </row>
    <row r="11720" spans="1:22" x14ac:dyDescent="0.25">
      <c r="A11720" s="86"/>
      <c r="B11720" s="9"/>
      <c r="C11720" s="9"/>
      <c r="D11720" s="9"/>
      <c r="E11720" s="9"/>
      <c r="F11720" s="9"/>
      <c r="I11720" s="9"/>
      <c r="K11720" s="9"/>
      <c r="L11720" s="9"/>
      <c r="M11720" s="9"/>
      <c r="O11720" s="9"/>
      <c r="P11720" s="9"/>
      <c r="Q11720" s="9"/>
      <c r="R11720" s="36"/>
      <c r="V11720" s="36"/>
    </row>
    <row r="11721" spans="1:22" x14ac:dyDescent="0.25">
      <c r="A11721" s="86"/>
      <c r="B11721" s="9"/>
      <c r="C11721" s="9"/>
      <c r="D11721" s="9"/>
      <c r="E11721" s="9"/>
      <c r="F11721" s="9"/>
      <c r="I11721" s="9"/>
      <c r="K11721" s="9"/>
      <c r="L11721" s="9"/>
      <c r="M11721" s="9"/>
      <c r="O11721" s="9"/>
      <c r="P11721" s="9"/>
      <c r="Q11721" s="9"/>
      <c r="R11721" s="36"/>
      <c r="V11721" s="36"/>
    </row>
    <row r="11722" spans="1:22" x14ac:dyDescent="0.25">
      <c r="A11722" s="86"/>
      <c r="B11722" s="9"/>
      <c r="C11722" s="9"/>
      <c r="D11722" s="9"/>
      <c r="E11722" s="9"/>
      <c r="F11722" s="9"/>
      <c r="I11722" s="9"/>
      <c r="K11722" s="9"/>
      <c r="L11722" s="9"/>
      <c r="M11722" s="9"/>
      <c r="O11722" s="9"/>
      <c r="P11722" s="9"/>
      <c r="Q11722" s="9"/>
      <c r="R11722" s="36"/>
      <c r="V11722" s="36"/>
    </row>
    <row r="11723" spans="1:22" x14ac:dyDescent="0.25">
      <c r="A11723" s="86"/>
      <c r="B11723" s="9"/>
      <c r="C11723" s="9"/>
      <c r="D11723" s="9"/>
      <c r="E11723" s="9"/>
      <c r="F11723" s="9"/>
      <c r="I11723" s="9"/>
      <c r="K11723" s="9"/>
      <c r="L11723" s="9"/>
      <c r="M11723" s="9"/>
      <c r="O11723" s="9"/>
      <c r="P11723" s="9"/>
      <c r="Q11723" s="9"/>
      <c r="R11723" s="36"/>
      <c r="V11723" s="36"/>
    </row>
    <row r="11724" spans="1:22" x14ac:dyDescent="0.25">
      <c r="A11724" s="86"/>
      <c r="B11724" s="9"/>
      <c r="C11724" s="9"/>
      <c r="D11724" s="9"/>
      <c r="E11724" s="9"/>
      <c r="F11724" s="9"/>
      <c r="I11724" s="9"/>
      <c r="K11724" s="9"/>
      <c r="L11724" s="9"/>
      <c r="M11724" s="9"/>
      <c r="O11724" s="9"/>
      <c r="P11724" s="9"/>
      <c r="Q11724" s="9"/>
      <c r="R11724" s="36"/>
      <c r="V11724" s="36"/>
    </row>
    <row r="11725" spans="1:22" x14ac:dyDescent="0.25">
      <c r="A11725" s="86"/>
      <c r="B11725" s="9"/>
      <c r="C11725" s="9"/>
      <c r="D11725" s="9"/>
      <c r="E11725" s="9"/>
      <c r="F11725" s="9"/>
      <c r="I11725" s="9"/>
      <c r="K11725" s="9"/>
      <c r="L11725" s="9"/>
      <c r="M11725" s="9"/>
      <c r="O11725" s="9"/>
      <c r="P11725" s="9"/>
      <c r="Q11725" s="9"/>
      <c r="R11725" s="36"/>
      <c r="V11725" s="36"/>
    </row>
    <row r="11726" spans="1:22" x14ac:dyDescent="0.25">
      <c r="A11726" s="86"/>
      <c r="B11726" s="9"/>
      <c r="C11726" s="9"/>
      <c r="D11726" s="9"/>
      <c r="E11726" s="9"/>
      <c r="F11726" s="9"/>
      <c r="I11726" s="9"/>
      <c r="K11726" s="9"/>
      <c r="L11726" s="9"/>
      <c r="M11726" s="9"/>
      <c r="O11726" s="9"/>
      <c r="P11726" s="9"/>
      <c r="Q11726" s="9"/>
      <c r="R11726" s="36"/>
      <c r="V11726" s="36"/>
    </row>
    <row r="11727" spans="1:22" x14ac:dyDescent="0.25">
      <c r="A11727" s="86"/>
      <c r="B11727" s="9"/>
      <c r="C11727" s="9"/>
      <c r="D11727" s="9"/>
      <c r="E11727" s="9"/>
      <c r="F11727" s="9"/>
      <c r="I11727" s="9"/>
      <c r="K11727" s="9"/>
      <c r="L11727" s="9"/>
      <c r="M11727" s="9"/>
      <c r="O11727" s="9"/>
      <c r="P11727" s="9"/>
      <c r="Q11727" s="9"/>
      <c r="R11727" s="36"/>
      <c r="V11727" s="36"/>
    </row>
    <row r="11728" spans="1:22" x14ac:dyDescent="0.25">
      <c r="A11728" s="86"/>
      <c r="B11728" s="9"/>
      <c r="C11728" s="9"/>
      <c r="D11728" s="9"/>
      <c r="E11728" s="9"/>
      <c r="F11728" s="9"/>
      <c r="I11728" s="9"/>
      <c r="K11728" s="9"/>
      <c r="L11728" s="9"/>
      <c r="M11728" s="9"/>
      <c r="O11728" s="9"/>
      <c r="P11728" s="9"/>
      <c r="Q11728" s="9"/>
      <c r="R11728" s="36"/>
      <c r="V11728" s="36"/>
    </row>
    <row r="11729" spans="1:22" x14ac:dyDescent="0.25">
      <c r="A11729" s="86"/>
      <c r="B11729" s="9"/>
      <c r="C11729" s="9"/>
      <c r="D11729" s="9"/>
      <c r="E11729" s="9"/>
      <c r="F11729" s="9"/>
      <c r="I11729" s="9"/>
      <c r="K11729" s="9"/>
      <c r="L11729" s="9"/>
      <c r="M11729" s="9"/>
      <c r="O11729" s="9"/>
      <c r="P11729" s="9"/>
      <c r="Q11729" s="9"/>
      <c r="R11729" s="36"/>
      <c r="V11729" s="36"/>
    </row>
    <row r="11730" spans="1:22" x14ac:dyDescent="0.25">
      <c r="A11730" s="86"/>
      <c r="B11730" s="9"/>
      <c r="C11730" s="9"/>
      <c r="D11730" s="9"/>
      <c r="E11730" s="9"/>
      <c r="F11730" s="9"/>
      <c r="I11730" s="9"/>
      <c r="K11730" s="9"/>
      <c r="L11730" s="9"/>
      <c r="M11730" s="9"/>
      <c r="O11730" s="9"/>
      <c r="P11730" s="9"/>
      <c r="Q11730" s="9"/>
      <c r="R11730" s="36"/>
      <c r="V11730" s="36"/>
    </row>
    <row r="11731" spans="1:22" x14ac:dyDescent="0.25">
      <c r="A11731" s="86"/>
      <c r="B11731" s="9"/>
      <c r="C11731" s="9"/>
      <c r="D11731" s="9"/>
      <c r="E11731" s="9"/>
      <c r="F11731" s="9"/>
      <c r="I11731" s="9"/>
      <c r="K11731" s="9"/>
      <c r="L11731" s="9"/>
      <c r="M11731" s="9"/>
      <c r="O11731" s="9"/>
      <c r="P11731" s="9"/>
      <c r="Q11731" s="9"/>
      <c r="R11731" s="36"/>
      <c r="V11731" s="36"/>
    </row>
    <row r="11732" spans="1:22" x14ac:dyDescent="0.25">
      <c r="A11732" s="86"/>
      <c r="B11732" s="9"/>
      <c r="C11732" s="9"/>
      <c r="D11732" s="9"/>
      <c r="E11732" s="9"/>
      <c r="F11732" s="9"/>
      <c r="I11732" s="9"/>
      <c r="K11732" s="9"/>
      <c r="L11732" s="9"/>
      <c r="M11732" s="9"/>
      <c r="O11732" s="9"/>
      <c r="P11732" s="9"/>
      <c r="Q11732" s="9"/>
      <c r="R11732" s="36"/>
      <c r="V11732" s="36"/>
    </row>
    <row r="11733" spans="1:22" x14ac:dyDescent="0.25">
      <c r="A11733" s="86"/>
      <c r="B11733" s="9"/>
      <c r="C11733" s="9"/>
      <c r="D11733" s="9"/>
      <c r="E11733" s="9"/>
      <c r="F11733" s="9"/>
      <c r="I11733" s="9"/>
      <c r="K11733" s="9"/>
      <c r="L11733" s="9"/>
      <c r="M11733" s="9"/>
      <c r="O11733" s="9"/>
      <c r="P11733" s="9"/>
      <c r="Q11733" s="9"/>
      <c r="R11733" s="36"/>
      <c r="V11733" s="36"/>
    </row>
    <row r="11734" spans="1:22" x14ac:dyDescent="0.25">
      <c r="A11734" s="86"/>
      <c r="B11734" s="9"/>
      <c r="C11734" s="9"/>
      <c r="D11734" s="9"/>
      <c r="E11734" s="9"/>
      <c r="F11734" s="9"/>
      <c r="I11734" s="9"/>
      <c r="K11734" s="9"/>
      <c r="L11734" s="9"/>
      <c r="M11734" s="9"/>
      <c r="O11734" s="9"/>
      <c r="P11734" s="9"/>
      <c r="Q11734" s="9"/>
      <c r="R11734" s="36"/>
      <c r="V11734" s="36"/>
    </row>
    <row r="11735" spans="1:22" x14ac:dyDescent="0.25">
      <c r="A11735" s="86"/>
      <c r="B11735" s="9"/>
      <c r="C11735" s="9"/>
      <c r="D11735" s="9"/>
      <c r="E11735" s="9"/>
      <c r="F11735" s="9"/>
      <c r="I11735" s="9"/>
      <c r="K11735" s="9"/>
      <c r="L11735" s="9"/>
      <c r="M11735" s="9"/>
      <c r="O11735" s="9"/>
      <c r="P11735" s="9"/>
      <c r="Q11735" s="9"/>
      <c r="R11735" s="36"/>
      <c r="V11735" s="36"/>
    </row>
    <row r="11736" spans="1:22" x14ac:dyDescent="0.25">
      <c r="A11736" s="86"/>
      <c r="B11736" s="9"/>
      <c r="C11736" s="9"/>
      <c r="D11736" s="9"/>
      <c r="E11736" s="9"/>
      <c r="F11736" s="9"/>
      <c r="I11736" s="9"/>
      <c r="K11736" s="9"/>
      <c r="L11736" s="9"/>
      <c r="M11736" s="9"/>
      <c r="O11736" s="9"/>
      <c r="P11736" s="9"/>
      <c r="Q11736" s="9"/>
      <c r="R11736" s="36"/>
      <c r="V11736" s="36"/>
    </row>
    <row r="11737" spans="1:22" x14ac:dyDescent="0.25">
      <c r="A11737" s="86"/>
      <c r="B11737" s="9"/>
      <c r="C11737" s="9"/>
      <c r="D11737" s="9"/>
      <c r="E11737" s="9"/>
      <c r="F11737" s="9"/>
      <c r="I11737" s="9"/>
      <c r="K11737" s="9"/>
      <c r="L11737" s="9"/>
      <c r="M11737" s="9"/>
      <c r="O11737" s="9"/>
      <c r="P11737" s="9"/>
      <c r="Q11737" s="9"/>
      <c r="R11737" s="36"/>
      <c r="V11737" s="36"/>
    </row>
    <row r="11738" spans="1:22" x14ac:dyDescent="0.25">
      <c r="A11738" s="86"/>
      <c r="B11738" s="9"/>
      <c r="C11738" s="9"/>
      <c r="D11738" s="9"/>
      <c r="E11738" s="9"/>
      <c r="F11738" s="9"/>
      <c r="I11738" s="9"/>
      <c r="K11738" s="9"/>
      <c r="L11738" s="9"/>
      <c r="M11738" s="9"/>
      <c r="O11738" s="9"/>
      <c r="P11738" s="9"/>
      <c r="Q11738" s="9"/>
      <c r="R11738" s="36"/>
      <c r="V11738" s="36"/>
    </row>
    <row r="11739" spans="1:22" x14ac:dyDescent="0.25">
      <c r="A11739" s="86"/>
      <c r="B11739" s="9"/>
      <c r="C11739" s="9"/>
      <c r="D11739" s="9"/>
      <c r="E11739" s="9"/>
      <c r="F11739" s="9"/>
      <c r="I11739" s="9"/>
      <c r="K11739" s="9"/>
      <c r="L11739" s="9"/>
      <c r="M11739" s="9"/>
      <c r="O11739" s="9"/>
      <c r="P11739" s="9"/>
      <c r="Q11739" s="9"/>
      <c r="R11739" s="36"/>
      <c r="V11739" s="36"/>
    </row>
    <row r="11740" spans="1:22" x14ac:dyDescent="0.25">
      <c r="A11740" s="86"/>
      <c r="B11740" s="9"/>
      <c r="C11740" s="9"/>
      <c r="D11740" s="9"/>
      <c r="E11740" s="9"/>
      <c r="F11740" s="9"/>
      <c r="I11740" s="9"/>
      <c r="K11740" s="9"/>
      <c r="L11740" s="9"/>
      <c r="M11740" s="9"/>
      <c r="O11740" s="9"/>
      <c r="P11740" s="9"/>
      <c r="Q11740" s="9"/>
      <c r="R11740" s="36"/>
      <c r="V11740" s="36"/>
    </row>
    <row r="11741" spans="1:22" x14ac:dyDescent="0.25">
      <c r="A11741" s="86"/>
      <c r="B11741" s="9"/>
      <c r="C11741" s="9"/>
      <c r="D11741" s="9"/>
      <c r="E11741" s="9"/>
      <c r="F11741" s="9"/>
      <c r="I11741" s="9"/>
      <c r="K11741" s="9"/>
      <c r="L11741" s="9"/>
      <c r="M11741" s="9"/>
      <c r="O11741" s="9"/>
      <c r="P11741" s="9"/>
      <c r="Q11741" s="9"/>
      <c r="R11741" s="36"/>
      <c r="V11741" s="36"/>
    </row>
    <row r="11742" spans="1:22" x14ac:dyDescent="0.25">
      <c r="A11742" s="86"/>
      <c r="B11742" s="9"/>
      <c r="C11742" s="9"/>
      <c r="D11742" s="9"/>
      <c r="E11742" s="9"/>
      <c r="F11742" s="9"/>
      <c r="I11742" s="9"/>
      <c r="K11742" s="9"/>
      <c r="L11742" s="9"/>
      <c r="M11742" s="9"/>
      <c r="O11742" s="9"/>
      <c r="P11742" s="9"/>
      <c r="Q11742" s="9"/>
      <c r="R11742" s="36"/>
      <c r="V11742" s="36"/>
    </row>
    <row r="11743" spans="1:22" x14ac:dyDescent="0.25">
      <c r="A11743" s="86"/>
      <c r="B11743" s="9"/>
      <c r="C11743" s="9"/>
      <c r="D11743" s="9"/>
      <c r="E11743" s="9"/>
      <c r="F11743" s="9"/>
      <c r="I11743" s="9"/>
      <c r="K11743" s="9"/>
      <c r="L11743" s="9"/>
      <c r="M11743" s="9"/>
      <c r="O11743" s="9"/>
      <c r="P11743" s="9"/>
      <c r="Q11743" s="9"/>
      <c r="R11743" s="36"/>
      <c r="V11743" s="36"/>
    </row>
    <row r="11744" spans="1:22" x14ac:dyDescent="0.25">
      <c r="A11744" s="86"/>
      <c r="B11744" s="9"/>
      <c r="C11744" s="9"/>
      <c r="D11744" s="9"/>
      <c r="E11744" s="9"/>
      <c r="F11744" s="9"/>
      <c r="I11744" s="9"/>
      <c r="K11744" s="9"/>
      <c r="L11744" s="9"/>
      <c r="M11744" s="9"/>
      <c r="O11744" s="9"/>
      <c r="P11744" s="9"/>
      <c r="Q11744" s="9"/>
      <c r="R11744" s="36"/>
      <c r="V11744" s="36"/>
    </row>
    <row r="11745" spans="1:22" x14ac:dyDescent="0.25">
      <c r="A11745" s="86"/>
      <c r="B11745" s="9"/>
      <c r="C11745" s="9"/>
      <c r="D11745" s="9"/>
      <c r="E11745" s="9"/>
      <c r="F11745" s="9"/>
      <c r="I11745" s="9"/>
      <c r="K11745" s="9"/>
      <c r="L11745" s="9"/>
      <c r="M11745" s="9"/>
      <c r="O11745" s="9"/>
      <c r="P11745" s="9"/>
      <c r="Q11745" s="9"/>
      <c r="R11745" s="36"/>
      <c r="V11745" s="36"/>
    </row>
    <row r="11746" spans="1:22" x14ac:dyDescent="0.25">
      <c r="A11746" s="86"/>
      <c r="B11746" s="9"/>
      <c r="C11746" s="9"/>
      <c r="D11746" s="9"/>
      <c r="E11746" s="9"/>
      <c r="F11746" s="9"/>
      <c r="I11746" s="9"/>
      <c r="K11746" s="9"/>
      <c r="L11746" s="9"/>
      <c r="M11746" s="9"/>
      <c r="O11746" s="9"/>
      <c r="P11746" s="9"/>
      <c r="Q11746" s="9"/>
      <c r="R11746" s="36"/>
      <c r="V11746" s="36"/>
    </row>
    <row r="11747" spans="1:22" x14ac:dyDescent="0.25">
      <c r="A11747" s="86"/>
      <c r="B11747" s="9"/>
      <c r="C11747" s="9"/>
      <c r="D11747" s="9"/>
      <c r="E11747" s="9"/>
      <c r="F11747" s="9"/>
      <c r="I11747" s="9"/>
      <c r="K11747" s="9"/>
      <c r="L11747" s="9"/>
      <c r="M11747" s="9"/>
      <c r="O11747" s="9"/>
      <c r="P11747" s="9"/>
      <c r="Q11747" s="9"/>
      <c r="R11747" s="36"/>
      <c r="V11747" s="36"/>
    </row>
    <row r="11748" spans="1:22" x14ac:dyDescent="0.25">
      <c r="A11748" s="86"/>
      <c r="B11748" s="9"/>
      <c r="C11748" s="9"/>
      <c r="D11748" s="9"/>
      <c r="E11748" s="9"/>
      <c r="F11748" s="9"/>
      <c r="I11748" s="9"/>
      <c r="K11748" s="9"/>
      <c r="L11748" s="9"/>
      <c r="M11748" s="9"/>
      <c r="O11748" s="9"/>
      <c r="P11748" s="9"/>
      <c r="Q11748" s="9"/>
      <c r="R11748" s="36"/>
      <c r="V11748" s="36"/>
    </row>
    <row r="11749" spans="1:22" x14ac:dyDescent="0.25">
      <c r="A11749" s="86"/>
      <c r="B11749" s="9"/>
      <c r="C11749" s="9"/>
      <c r="D11749" s="9"/>
      <c r="E11749" s="9"/>
      <c r="F11749" s="9"/>
      <c r="I11749" s="9"/>
      <c r="K11749" s="9"/>
      <c r="L11749" s="9"/>
      <c r="M11749" s="9"/>
      <c r="O11749" s="9"/>
      <c r="P11749" s="9"/>
      <c r="Q11749" s="9"/>
      <c r="R11749" s="36"/>
      <c r="V11749" s="36"/>
    </row>
    <row r="11750" spans="1:22" x14ac:dyDescent="0.25">
      <c r="A11750" s="86"/>
      <c r="B11750" s="9"/>
      <c r="C11750" s="9"/>
      <c r="D11750" s="9"/>
      <c r="E11750" s="9"/>
      <c r="F11750" s="9"/>
      <c r="I11750" s="9"/>
      <c r="K11750" s="9"/>
      <c r="L11750" s="9"/>
      <c r="M11750" s="9"/>
      <c r="O11750" s="9"/>
      <c r="P11750" s="9"/>
      <c r="Q11750" s="9"/>
      <c r="R11750" s="36"/>
      <c r="V11750" s="36"/>
    </row>
    <row r="11751" spans="1:22" x14ac:dyDescent="0.25">
      <c r="A11751" s="86"/>
      <c r="B11751" s="9"/>
      <c r="C11751" s="9"/>
      <c r="D11751" s="9"/>
      <c r="E11751" s="9"/>
      <c r="F11751" s="9"/>
      <c r="I11751" s="9"/>
      <c r="K11751" s="9"/>
      <c r="L11751" s="9"/>
      <c r="M11751" s="9"/>
      <c r="O11751" s="9"/>
      <c r="P11751" s="9"/>
      <c r="Q11751" s="9"/>
      <c r="R11751" s="36"/>
      <c r="V11751" s="36"/>
    </row>
    <row r="11752" spans="1:22" x14ac:dyDescent="0.25">
      <c r="A11752" s="86"/>
      <c r="B11752" s="9"/>
      <c r="C11752" s="9"/>
      <c r="D11752" s="9"/>
      <c r="E11752" s="9"/>
      <c r="F11752" s="9"/>
      <c r="I11752" s="9"/>
      <c r="K11752" s="9"/>
      <c r="L11752" s="9"/>
      <c r="M11752" s="9"/>
      <c r="O11752" s="9"/>
      <c r="P11752" s="9"/>
      <c r="Q11752" s="9"/>
      <c r="R11752" s="36"/>
      <c r="V11752" s="36"/>
    </row>
    <row r="11753" spans="1:22" x14ac:dyDescent="0.25">
      <c r="A11753" s="86"/>
      <c r="B11753" s="9"/>
      <c r="C11753" s="9"/>
      <c r="D11753" s="9"/>
      <c r="E11753" s="9"/>
      <c r="F11753" s="9"/>
      <c r="I11753" s="9"/>
      <c r="K11753" s="9"/>
      <c r="L11753" s="9"/>
      <c r="M11753" s="9"/>
      <c r="O11753" s="9"/>
      <c r="P11753" s="9"/>
      <c r="Q11753" s="9"/>
      <c r="R11753" s="36"/>
      <c r="V11753" s="36"/>
    </row>
    <row r="11754" spans="1:22" x14ac:dyDescent="0.25">
      <c r="A11754" s="86"/>
      <c r="B11754" s="9"/>
      <c r="C11754" s="9"/>
      <c r="D11754" s="9"/>
      <c r="E11754" s="9"/>
      <c r="F11754" s="9"/>
      <c r="I11754" s="9"/>
      <c r="K11754" s="9"/>
      <c r="L11754" s="9"/>
      <c r="M11754" s="9"/>
      <c r="O11754" s="9"/>
      <c r="P11754" s="9"/>
      <c r="Q11754" s="9"/>
      <c r="R11754" s="36"/>
      <c r="V11754" s="36"/>
    </row>
    <row r="11755" spans="1:22" x14ac:dyDescent="0.25">
      <c r="A11755" s="86"/>
      <c r="B11755" s="9"/>
      <c r="C11755" s="9"/>
      <c r="D11755" s="9"/>
      <c r="E11755" s="9"/>
      <c r="F11755" s="9"/>
      <c r="I11755" s="9"/>
      <c r="K11755" s="9"/>
      <c r="L11755" s="9"/>
      <c r="M11755" s="9"/>
      <c r="O11755" s="9"/>
      <c r="P11755" s="9"/>
      <c r="Q11755" s="9"/>
      <c r="R11755" s="36"/>
      <c r="V11755" s="36"/>
    </row>
    <row r="11756" spans="1:22" x14ac:dyDescent="0.25">
      <c r="A11756" s="86"/>
      <c r="B11756" s="9"/>
      <c r="C11756" s="9"/>
      <c r="D11756" s="9"/>
      <c r="E11756" s="9"/>
      <c r="F11756" s="9"/>
      <c r="I11756" s="9"/>
      <c r="K11756" s="9"/>
      <c r="L11756" s="9"/>
      <c r="M11756" s="9"/>
      <c r="O11756" s="9"/>
      <c r="P11756" s="9"/>
      <c r="Q11756" s="9"/>
      <c r="R11756" s="36"/>
      <c r="V11756" s="36"/>
    </row>
    <row r="11757" spans="1:22" x14ac:dyDescent="0.25">
      <c r="A11757" s="86"/>
      <c r="B11757" s="9"/>
      <c r="C11757" s="9"/>
      <c r="D11757" s="9"/>
      <c r="E11757" s="9"/>
      <c r="F11757" s="9"/>
      <c r="I11757" s="9"/>
      <c r="K11757" s="9"/>
      <c r="L11757" s="9"/>
      <c r="M11757" s="9"/>
      <c r="O11757" s="9"/>
      <c r="P11757" s="9"/>
      <c r="Q11757" s="9"/>
      <c r="R11757" s="36"/>
      <c r="V11757" s="36"/>
    </row>
    <row r="11758" spans="1:22" x14ac:dyDescent="0.25">
      <c r="A11758" s="86"/>
      <c r="B11758" s="9"/>
      <c r="C11758" s="9"/>
      <c r="D11758" s="9"/>
      <c r="E11758" s="9"/>
      <c r="F11758" s="9"/>
      <c r="I11758" s="9"/>
      <c r="K11758" s="9"/>
      <c r="L11758" s="9"/>
      <c r="M11758" s="9"/>
      <c r="O11758" s="9"/>
      <c r="P11758" s="9"/>
      <c r="Q11758" s="9"/>
      <c r="R11758" s="36"/>
      <c r="V11758" s="36"/>
    </row>
    <row r="11759" spans="1:22" x14ac:dyDescent="0.25">
      <c r="A11759" s="86"/>
      <c r="B11759" s="9"/>
      <c r="C11759" s="9"/>
      <c r="D11759" s="9"/>
      <c r="E11759" s="9"/>
      <c r="F11759" s="9"/>
      <c r="I11759" s="9"/>
      <c r="K11759" s="9"/>
      <c r="L11759" s="9"/>
      <c r="M11759" s="9"/>
      <c r="O11759" s="9"/>
      <c r="P11759" s="9"/>
      <c r="Q11759" s="9"/>
      <c r="R11759" s="36"/>
      <c r="V11759" s="36"/>
    </row>
    <row r="11760" spans="1:22" x14ac:dyDescent="0.25">
      <c r="A11760" s="86"/>
      <c r="B11760" s="9"/>
      <c r="C11760" s="9"/>
      <c r="D11760" s="9"/>
      <c r="E11760" s="9"/>
      <c r="F11760" s="9"/>
      <c r="I11760" s="9"/>
      <c r="K11760" s="9"/>
      <c r="L11760" s="9"/>
      <c r="M11760" s="9"/>
      <c r="O11760" s="9"/>
      <c r="P11760" s="9"/>
      <c r="Q11760" s="9"/>
      <c r="R11760" s="36"/>
      <c r="V11760" s="36"/>
    </row>
    <row r="11761" spans="1:22" x14ac:dyDescent="0.25">
      <c r="A11761" s="86"/>
      <c r="B11761" s="9"/>
      <c r="C11761" s="9"/>
      <c r="D11761" s="9"/>
      <c r="E11761" s="9"/>
      <c r="F11761" s="9"/>
      <c r="I11761" s="9"/>
      <c r="K11761" s="9"/>
      <c r="L11761" s="9"/>
      <c r="M11761" s="9"/>
      <c r="O11761" s="9"/>
      <c r="P11761" s="9"/>
      <c r="Q11761" s="9"/>
      <c r="R11761" s="36"/>
      <c r="V11761" s="36"/>
    </row>
    <row r="11762" spans="1:22" x14ac:dyDescent="0.25">
      <c r="A11762" s="86"/>
      <c r="B11762" s="9"/>
      <c r="C11762" s="9"/>
      <c r="D11762" s="9"/>
      <c r="E11762" s="9"/>
      <c r="F11762" s="9"/>
      <c r="I11762" s="9"/>
      <c r="K11762" s="9"/>
      <c r="L11762" s="9"/>
      <c r="M11762" s="9"/>
      <c r="O11762" s="9"/>
      <c r="P11762" s="9"/>
      <c r="Q11762" s="9"/>
      <c r="R11762" s="36"/>
      <c r="V11762" s="36"/>
    </row>
    <row r="11763" spans="1:22" x14ac:dyDescent="0.25">
      <c r="A11763" s="86"/>
      <c r="B11763" s="9"/>
      <c r="C11763" s="9"/>
      <c r="D11763" s="9"/>
      <c r="E11763" s="9"/>
      <c r="F11763" s="9"/>
      <c r="I11763" s="9"/>
      <c r="K11763" s="9"/>
      <c r="L11763" s="9"/>
      <c r="M11763" s="9"/>
      <c r="O11763" s="9"/>
      <c r="P11763" s="9"/>
      <c r="Q11763" s="9"/>
      <c r="R11763" s="36"/>
      <c r="V11763" s="36"/>
    </row>
    <row r="11764" spans="1:22" x14ac:dyDescent="0.25">
      <c r="A11764" s="86"/>
      <c r="B11764" s="9"/>
      <c r="C11764" s="9"/>
      <c r="D11764" s="9"/>
      <c r="E11764" s="9"/>
      <c r="F11764" s="9"/>
      <c r="I11764" s="9"/>
      <c r="K11764" s="9"/>
      <c r="L11764" s="9"/>
      <c r="M11764" s="9"/>
      <c r="O11764" s="9"/>
      <c r="P11764" s="9"/>
      <c r="Q11764" s="9"/>
      <c r="R11764" s="36"/>
      <c r="V11764" s="36"/>
    </row>
    <row r="11765" spans="1:22" x14ac:dyDescent="0.25">
      <c r="A11765" s="86"/>
      <c r="B11765" s="9"/>
      <c r="C11765" s="9"/>
      <c r="D11765" s="9"/>
      <c r="E11765" s="9"/>
      <c r="F11765" s="9"/>
      <c r="I11765" s="9"/>
      <c r="K11765" s="9"/>
      <c r="L11765" s="9"/>
      <c r="M11765" s="9"/>
      <c r="O11765" s="9"/>
      <c r="P11765" s="9"/>
      <c r="Q11765" s="9"/>
      <c r="R11765" s="36"/>
      <c r="V11765" s="36"/>
    </row>
    <row r="11766" spans="1:22" x14ac:dyDescent="0.25">
      <c r="A11766" s="86"/>
      <c r="B11766" s="9"/>
      <c r="C11766" s="9"/>
      <c r="D11766" s="9"/>
      <c r="E11766" s="9"/>
      <c r="F11766" s="9"/>
      <c r="I11766" s="9"/>
      <c r="K11766" s="9"/>
      <c r="L11766" s="9"/>
      <c r="M11766" s="9"/>
      <c r="O11766" s="9"/>
      <c r="P11766" s="9"/>
      <c r="Q11766" s="9"/>
      <c r="R11766" s="36"/>
      <c r="V11766" s="36"/>
    </row>
    <row r="11767" spans="1:22" x14ac:dyDescent="0.25">
      <c r="A11767" s="86"/>
      <c r="B11767" s="9"/>
      <c r="C11767" s="9"/>
      <c r="D11767" s="9"/>
      <c r="E11767" s="9"/>
      <c r="F11767" s="9"/>
      <c r="I11767" s="9"/>
      <c r="K11767" s="9"/>
      <c r="L11767" s="9"/>
      <c r="M11767" s="9"/>
      <c r="O11767" s="9"/>
      <c r="P11767" s="9"/>
      <c r="Q11767" s="9"/>
      <c r="R11767" s="36"/>
      <c r="V11767" s="36"/>
    </row>
    <row r="11768" spans="1:22" x14ac:dyDescent="0.25">
      <c r="A11768" s="86"/>
      <c r="B11768" s="9"/>
      <c r="C11768" s="9"/>
      <c r="D11768" s="9"/>
      <c r="E11768" s="9"/>
      <c r="F11768" s="9"/>
      <c r="I11768" s="9"/>
      <c r="K11768" s="9"/>
      <c r="L11768" s="9"/>
      <c r="M11768" s="9"/>
      <c r="O11768" s="9"/>
      <c r="P11768" s="9"/>
      <c r="Q11768" s="9"/>
      <c r="R11768" s="36"/>
      <c r="V11768" s="36"/>
    </row>
    <row r="11769" spans="1:22" x14ac:dyDescent="0.25">
      <c r="A11769" s="86"/>
      <c r="B11769" s="9"/>
      <c r="C11769" s="9"/>
      <c r="D11769" s="9"/>
      <c r="E11769" s="9"/>
      <c r="F11769" s="9"/>
      <c r="I11769" s="9"/>
      <c r="K11769" s="9"/>
      <c r="L11769" s="9"/>
      <c r="M11769" s="9"/>
      <c r="O11769" s="9"/>
      <c r="P11769" s="9"/>
      <c r="Q11769" s="9"/>
      <c r="R11769" s="36"/>
      <c r="V11769" s="36"/>
    </row>
    <row r="11770" spans="1:22" x14ac:dyDescent="0.25">
      <c r="A11770" s="86"/>
      <c r="B11770" s="9"/>
      <c r="C11770" s="9"/>
      <c r="D11770" s="9"/>
      <c r="E11770" s="9"/>
      <c r="F11770" s="9"/>
      <c r="I11770" s="9"/>
      <c r="K11770" s="9"/>
      <c r="L11770" s="9"/>
      <c r="M11770" s="9"/>
      <c r="O11770" s="9"/>
      <c r="P11770" s="9"/>
      <c r="Q11770" s="9"/>
      <c r="R11770" s="36"/>
      <c r="V11770" s="36"/>
    </row>
    <row r="11771" spans="1:22" x14ac:dyDescent="0.25">
      <c r="A11771" s="86"/>
      <c r="B11771" s="9"/>
      <c r="C11771" s="9"/>
      <c r="D11771" s="9"/>
      <c r="E11771" s="9"/>
      <c r="F11771" s="9"/>
      <c r="I11771" s="9"/>
      <c r="K11771" s="9"/>
      <c r="L11771" s="9"/>
      <c r="M11771" s="9"/>
      <c r="O11771" s="9"/>
      <c r="P11771" s="9"/>
      <c r="Q11771" s="9"/>
      <c r="R11771" s="36"/>
      <c r="V11771" s="36"/>
    </row>
    <row r="11772" spans="1:22" x14ac:dyDescent="0.25">
      <c r="A11772" s="86"/>
      <c r="B11772" s="9"/>
      <c r="C11772" s="9"/>
      <c r="D11772" s="9"/>
      <c r="E11772" s="9"/>
      <c r="F11772" s="9"/>
      <c r="I11772" s="9"/>
      <c r="K11772" s="9"/>
      <c r="L11772" s="9"/>
      <c r="M11772" s="9"/>
      <c r="O11772" s="9"/>
      <c r="P11772" s="9"/>
      <c r="Q11772" s="9"/>
      <c r="R11772" s="36"/>
      <c r="V11772" s="36"/>
    </row>
    <row r="11773" spans="1:22" x14ac:dyDescent="0.25">
      <c r="A11773" s="86"/>
      <c r="B11773" s="9"/>
      <c r="C11773" s="9"/>
      <c r="D11773" s="9"/>
      <c r="E11773" s="9"/>
      <c r="F11773" s="9"/>
      <c r="I11773" s="9"/>
      <c r="K11773" s="9"/>
      <c r="L11773" s="9"/>
      <c r="M11773" s="9"/>
      <c r="O11773" s="9"/>
      <c r="P11773" s="9"/>
      <c r="Q11773" s="9"/>
      <c r="R11773" s="36"/>
      <c r="V11773" s="36"/>
    </row>
    <row r="11774" spans="1:22" x14ac:dyDescent="0.25">
      <c r="A11774" s="86"/>
      <c r="B11774" s="9"/>
      <c r="C11774" s="9"/>
      <c r="D11774" s="9"/>
      <c r="E11774" s="9"/>
      <c r="F11774" s="9"/>
      <c r="I11774" s="9"/>
      <c r="K11774" s="9"/>
      <c r="L11774" s="9"/>
      <c r="M11774" s="9"/>
      <c r="O11774" s="9"/>
      <c r="P11774" s="9"/>
      <c r="Q11774" s="9"/>
      <c r="R11774" s="36"/>
      <c r="V11774" s="36"/>
    </row>
    <row r="11775" spans="1:22" x14ac:dyDescent="0.25">
      <c r="A11775" s="86"/>
      <c r="B11775" s="9"/>
      <c r="C11775" s="9"/>
      <c r="D11775" s="9"/>
      <c r="E11775" s="9"/>
      <c r="F11775" s="9"/>
      <c r="I11775" s="9"/>
      <c r="K11775" s="9"/>
      <c r="L11775" s="9"/>
      <c r="M11775" s="9"/>
      <c r="O11775" s="9"/>
      <c r="P11775" s="9"/>
      <c r="Q11775" s="9"/>
      <c r="R11775" s="36"/>
      <c r="V11775" s="36"/>
    </row>
    <row r="11776" spans="1:22" x14ac:dyDescent="0.25">
      <c r="A11776" s="86"/>
      <c r="B11776" s="9"/>
      <c r="C11776" s="9"/>
      <c r="D11776" s="9"/>
      <c r="E11776" s="9"/>
      <c r="F11776" s="9"/>
      <c r="I11776" s="9"/>
      <c r="K11776" s="9"/>
      <c r="L11776" s="9"/>
      <c r="M11776" s="9"/>
      <c r="O11776" s="9"/>
      <c r="P11776" s="9"/>
      <c r="Q11776" s="9"/>
      <c r="R11776" s="36"/>
      <c r="V11776" s="36"/>
    </row>
    <row r="11777" spans="1:22" x14ac:dyDescent="0.25">
      <c r="A11777" s="86"/>
      <c r="B11777" s="9"/>
      <c r="C11777" s="9"/>
      <c r="D11777" s="9"/>
      <c r="E11777" s="9"/>
      <c r="F11777" s="9"/>
      <c r="I11777" s="9"/>
      <c r="K11777" s="9"/>
      <c r="L11777" s="9"/>
      <c r="M11777" s="9"/>
      <c r="O11777" s="9"/>
      <c r="P11777" s="9"/>
      <c r="Q11777" s="9"/>
      <c r="R11777" s="36"/>
      <c r="V11777" s="36"/>
    </row>
    <row r="11778" spans="1:22" x14ac:dyDescent="0.25">
      <c r="A11778" s="86"/>
      <c r="B11778" s="9"/>
      <c r="C11778" s="9"/>
      <c r="D11778" s="9"/>
      <c r="E11778" s="9"/>
      <c r="F11778" s="9"/>
      <c r="I11778" s="9"/>
      <c r="K11778" s="9"/>
      <c r="L11778" s="9"/>
      <c r="M11778" s="9"/>
      <c r="O11778" s="9"/>
      <c r="P11778" s="9"/>
      <c r="Q11778" s="9"/>
      <c r="R11778" s="36"/>
      <c r="V11778" s="36"/>
    </row>
    <row r="11779" spans="1:22" x14ac:dyDescent="0.25">
      <c r="A11779" s="86"/>
      <c r="B11779" s="9"/>
      <c r="C11779" s="9"/>
      <c r="D11779" s="9"/>
      <c r="E11779" s="9"/>
      <c r="F11779" s="9"/>
      <c r="I11779" s="9"/>
      <c r="K11779" s="9"/>
      <c r="L11779" s="9"/>
      <c r="M11779" s="9"/>
      <c r="O11779" s="9"/>
      <c r="P11779" s="9"/>
      <c r="Q11779" s="9"/>
      <c r="R11779" s="36"/>
      <c r="V11779" s="36"/>
    </row>
    <row r="11780" spans="1:22" x14ac:dyDescent="0.25">
      <c r="A11780" s="86"/>
      <c r="B11780" s="9"/>
      <c r="C11780" s="9"/>
      <c r="D11780" s="9"/>
      <c r="E11780" s="9"/>
      <c r="F11780" s="9"/>
      <c r="I11780" s="9"/>
      <c r="K11780" s="9"/>
      <c r="L11780" s="9"/>
      <c r="M11780" s="9"/>
      <c r="O11780" s="9"/>
      <c r="P11780" s="9"/>
      <c r="Q11780" s="9"/>
      <c r="R11780" s="36"/>
      <c r="V11780" s="36"/>
    </row>
    <row r="11781" spans="1:22" x14ac:dyDescent="0.25">
      <c r="A11781" s="86"/>
      <c r="B11781" s="9"/>
      <c r="C11781" s="9"/>
      <c r="D11781" s="9"/>
      <c r="E11781" s="9"/>
      <c r="F11781" s="9"/>
      <c r="I11781" s="9"/>
      <c r="K11781" s="9"/>
      <c r="L11781" s="9"/>
      <c r="M11781" s="9"/>
      <c r="O11781" s="9"/>
      <c r="P11781" s="9"/>
      <c r="Q11781" s="9"/>
      <c r="R11781" s="36"/>
      <c r="V11781" s="36"/>
    </row>
    <row r="11782" spans="1:22" x14ac:dyDescent="0.25">
      <c r="A11782" s="86"/>
      <c r="B11782" s="9"/>
      <c r="C11782" s="9"/>
      <c r="D11782" s="9"/>
      <c r="E11782" s="9"/>
      <c r="F11782" s="9"/>
      <c r="I11782" s="9"/>
      <c r="K11782" s="9"/>
      <c r="L11782" s="9"/>
      <c r="M11782" s="9"/>
      <c r="O11782" s="9"/>
      <c r="P11782" s="9"/>
      <c r="Q11782" s="9"/>
      <c r="R11782" s="36"/>
      <c r="V11782" s="36"/>
    </row>
    <row r="11783" spans="1:22" x14ac:dyDescent="0.25">
      <c r="A11783" s="86"/>
      <c r="B11783" s="9"/>
      <c r="C11783" s="9"/>
      <c r="D11783" s="9"/>
      <c r="E11783" s="9"/>
      <c r="F11783" s="9"/>
      <c r="I11783" s="9"/>
      <c r="K11783" s="9"/>
      <c r="L11783" s="9"/>
      <c r="M11783" s="9"/>
      <c r="O11783" s="9"/>
      <c r="P11783" s="9"/>
      <c r="Q11783" s="9"/>
      <c r="R11783" s="36"/>
      <c r="V11783" s="36"/>
    </row>
    <row r="11784" spans="1:22" x14ac:dyDescent="0.25">
      <c r="A11784" s="86"/>
      <c r="B11784" s="9"/>
      <c r="C11784" s="9"/>
      <c r="D11784" s="9"/>
      <c r="E11784" s="9"/>
      <c r="F11784" s="9"/>
      <c r="I11784" s="9"/>
      <c r="K11784" s="9"/>
      <c r="L11784" s="9"/>
      <c r="M11784" s="9"/>
      <c r="O11784" s="9"/>
      <c r="P11784" s="9"/>
      <c r="Q11784" s="9"/>
      <c r="R11784" s="36"/>
      <c r="V11784" s="36"/>
    </row>
    <row r="11785" spans="1:22" x14ac:dyDescent="0.25">
      <c r="A11785" s="86"/>
      <c r="B11785" s="9"/>
      <c r="C11785" s="9"/>
      <c r="D11785" s="9"/>
      <c r="E11785" s="9"/>
      <c r="F11785" s="9"/>
      <c r="I11785" s="9"/>
      <c r="K11785" s="9"/>
      <c r="L11785" s="9"/>
      <c r="M11785" s="9"/>
      <c r="O11785" s="9"/>
      <c r="P11785" s="9"/>
      <c r="Q11785" s="9"/>
      <c r="R11785" s="36"/>
      <c r="V11785" s="36"/>
    </row>
    <row r="11786" spans="1:22" x14ac:dyDescent="0.25">
      <c r="A11786" s="86"/>
      <c r="B11786" s="9"/>
      <c r="C11786" s="9"/>
      <c r="D11786" s="9"/>
      <c r="E11786" s="9"/>
      <c r="F11786" s="9"/>
      <c r="I11786" s="9"/>
      <c r="K11786" s="9"/>
      <c r="L11786" s="9"/>
      <c r="M11786" s="9"/>
      <c r="O11786" s="9"/>
      <c r="P11786" s="9"/>
      <c r="Q11786" s="9"/>
      <c r="R11786" s="36"/>
      <c r="V11786" s="36"/>
    </row>
    <row r="11787" spans="1:22" x14ac:dyDescent="0.25">
      <c r="A11787" s="86"/>
      <c r="B11787" s="9"/>
      <c r="C11787" s="9"/>
      <c r="D11787" s="9"/>
      <c r="E11787" s="9"/>
      <c r="F11787" s="9"/>
      <c r="I11787" s="9"/>
      <c r="K11787" s="9"/>
      <c r="L11787" s="9"/>
      <c r="M11787" s="9"/>
      <c r="O11787" s="9"/>
      <c r="P11787" s="9"/>
      <c r="Q11787" s="9"/>
      <c r="R11787" s="36"/>
      <c r="V11787" s="36"/>
    </row>
    <row r="11788" spans="1:22" x14ac:dyDescent="0.25">
      <c r="A11788" s="86"/>
      <c r="B11788" s="9"/>
      <c r="C11788" s="9"/>
      <c r="D11788" s="9"/>
      <c r="E11788" s="9"/>
      <c r="F11788" s="9"/>
      <c r="I11788" s="9"/>
      <c r="K11788" s="9"/>
      <c r="L11788" s="9"/>
      <c r="M11788" s="9"/>
      <c r="O11788" s="9"/>
      <c r="P11788" s="9"/>
      <c r="Q11788" s="9"/>
      <c r="R11788" s="36"/>
      <c r="V11788" s="36"/>
    </row>
    <row r="11789" spans="1:22" x14ac:dyDescent="0.25">
      <c r="A11789" s="86"/>
      <c r="B11789" s="9"/>
      <c r="C11789" s="9"/>
      <c r="D11789" s="9"/>
      <c r="E11789" s="9"/>
      <c r="F11789" s="9"/>
      <c r="I11789" s="9"/>
      <c r="K11789" s="9"/>
      <c r="L11789" s="9"/>
      <c r="M11789" s="9"/>
      <c r="O11789" s="9"/>
      <c r="P11789" s="9"/>
      <c r="Q11789" s="9"/>
      <c r="R11789" s="36"/>
      <c r="V11789" s="36"/>
    </row>
    <row r="11790" spans="1:22" x14ac:dyDescent="0.25">
      <c r="A11790" s="86"/>
      <c r="B11790" s="9"/>
      <c r="C11790" s="9"/>
      <c r="D11790" s="9"/>
      <c r="E11790" s="9"/>
      <c r="F11790" s="9"/>
      <c r="I11790" s="9"/>
      <c r="K11790" s="9"/>
      <c r="L11790" s="9"/>
      <c r="M11790" s="9"/>
      <c r="O11790" s="9"/>
      <c r="P11790" s="9"/>
      <c r="Q11790" s="9"/>
      <c r="R11790" s="36"/>
      <c r="V11790" s="36"/>
    </row>
    <row r="11791" spans="1:22" x14ac:dyDescent="0.25">
      <c r="A11791" s="86"/>
      <c r="B11791" s="9"/>
      <c r="C11791" s="9"/>
      <c r="D11791" s="9"/>
      <c r="E11791" s="9"/>
      <c r="F11791" s="9"/>
      <c r="I11791" s="9"/>
      <c r="K11791" s="9"/>
      <c r="L11791" s="9"/>
      <c r="M11791" s="9"/>
      <c r="O11791" s="9"/>
      <c r="P11791" s="9"/>
      <c r="Q11791" s="9"/>
      <c r="R11791" s="36"/>
      <c r="V11791" s="36"/>
    </row>
    <row r="11792" spans="1:22" x14ac:dyDescent="0.25">
      <c r="A11792" s="86"/>
      <c r="B11792" s="9"/>
      <c r="C11792" s="9"/>
      <c r="D11792" s="9"/>
      <c r="E11792" s="9"/>
      <c r="F11792" s="9"/>
      <c r="I11792" s="9"/>
      <c r="K11792" s="9"/>
      <c r="L11792" s="9"/>
      <c r="M11792" s="9"/>
      <c r="O11792" s="9"/>
      <c r="P11792" s="9"/>
      <c r="Q11792" s="9"/>
      <c r="R11792" s="36"/>
      <c r="V11792" s="36"/>
    </row>
    <row r="11793" spans="1:22" x14ac:dyDescent="0.25">
      <c r="A11793" s="86"/>
      <c r="B11793" s="9"/>
      <c r="C11793" s="9"/>
      <c r="D11793" s="9"/>
      <c r="E11793" s="9"/>
      <c r="F11793" s="9"/>
      <c r="I11793" s="9"/>
      <c r="K11793" s="9"/>
      <c r="L11793" s="9"/>
      <c r="M11793" s="9"/>
      <c r="O11793" s="9"/>
      <c r="P11793" s="9"/>
      <c r="Q11793" s="9"/>
      <c r="R11793" s="36"/>
      <c r="V11793" s="36"/>
    </row>
    <row r="11794" spans="1:22" x14ac:dyDescent="0.25">
      <c r="A11794" s="86"/>
      <c r="B11794" s="9"/>
      <c r="C11794" s="9"/>
      <c r="D11794" s="9"/>
      <c r="E11794" s="9"/>
      <c r="F11794" s="9"/>
      <c r="I11794" s="9"/>
      <c r="K11794" s="9"/>
      <c r="L11794" s="9"/>
      <c r="M11794" s="9"/>
      <c r="O11794" s="9"/>
      <c r="P11794" s="9"/>
      <c r="Q11794" s="9"/>
      <c r="R11794" s="36"/>
      <c r="V11794" s="36"/>
    </row>
    <row r="11795" spans="1:22" x14ac:dyDescent="0.25">
      <c r="A11795" s="86"/>
      <c r="B11795" s="9"/>
      <c r="C11795" s="9"/>
      <c r="D11795" s="9"/>
      <c r="E11795" s="9"/>
      <c r="F11795" s="9"/>
      <c r="I11795" s="9"/>
      <c r="K11795" s="9"/>
      <c r="L11795" s="9"/>
      <c r="M11795" s="9"/>
      <c r="O11795" s="9"/>
      <c r="P11795" s="9"/>
      <c r="Q11795" s="9"/>
      <c r="R11795" s="36"/>
      <c r="V11795" s="36"/>
    </row>
    <row r="11796" spans="1:22" x14ac:dyDescent="0.25">
      <c r="A11796" s="86"/>
      <c r="B11796" s="9"/>
      <c r="C11796" s="9"/>
      <c r="D11796" s="9"/>
      <c r="E11796" s="9"/>
      <c r="F11796" s="9"/>
      <c r="I11796" s="9"/>
      <c r="K11796" s="9"/>
      <c r="L11796" s="9"/>
      <c r="M11796" s="9"/>
      <c r="O11796" s="9"/>
      <c r="P11796" s="9"/>
      <c r="Q11796" s="9"/>
      <c r="R11796" s="36"/>
      <c r="V11796" s="36"/>
    </row>
    <row r="11797" spans="1:22" x14ac:dyDescent="0.25">
      <c r="A11797" s="86"/>
      <c r="B11797" s="9"/>
      <c r="C11797" s="9"/>
      <c r="D11797" s="9"/>
      <c r="E11797" s="9"/>
      <c r="F11797" s="9"/>
      <c r="I11797" s="9"/>
      <c r="K11797" s="9"/>
      <c r="L11797" s="9"/>
      <c r="M11797" s="9"/>
      <c r="O11797" s="9"/>
      <c r="P11797" s="9"/>
      <c r="Q11797" s="9"/>
      <c r="R11797" s="36"/>
      <c r="V11797" s="36"/>
    </row>
    <row r="11798" spans="1:22" x14ac:dyDescent="0.25">
      <c r="A11798" s="86"/>
      <c r="B11798" s="9"/>
      <c r="C11798" s="9"/>
      <c r="D11798" s="9"/>
      <c r="E11798" s="9"/>
      <c r="F11798" s="9"/>
      <c r="I11798" s="9"/>
      <c r="K11798" s="9"/>
      <c r="L11798" s="9"/>
      <c r="M11798" s="9"/>
      <c r="O11798" s="9"/>
      <c r="P11798" s="9"/>
      <c r="Q11798" s="9"/>
      <c r="R11798" s="36"/>
      <c r="V11798" s="36"/>
    </row>
    <row r="11799" spans="1:22" x14ac:dyDescent="0.25">
      <c r="A11799" s="86"/>
      <c r="B11799" s="9"/>
      <c r="C11799" s="9"/>
      <c r="D11799" s="9"/>
      <c r="E11799" s="9"/>
      <c r="F11799" s="9"/>
      <c r="I11799" s="9"/>
      <c r="K11799" s="9"/>
      <c r="L11799" s="9"/>
      <c r="M11799" s="9"/>
      <c r="O11799" s="9"/>
      <c r="P11799" s="9"/>
      <c r="Q11799" s="9"/>
      <c r="R11799" s="36"/>
      <c r="V11799" s="36"/>
    </row>
    <row r="11800" spans="1:22" x14ac:dyDescent="0.25">
      <c r="A11800" s="86"/>
      <c r="B11800" s="9"/>
      <c r="C11800" s="9"/>
      <c r="D11800" s="9"/>
      <c r="E11800" s="9"/>
      <c r="F11800" s="9"/>
      <c r="I11800" s="9"/>
      <c r="K11800" s="9"/>
      <c r="L11800" s="9"/>
      <c r="M11800" s="9"/>
      <c r="O11800" s="9"/>
      <c r="P11800" s="9"/>
      <c r="Q11800" s="9"/>
      <c r="R11800" s="36"/>
      <c r="V11800" s="36"/>
    </row>
    <row r="11801" spans="1:22" x14ac:dyDescent="0.25">
      <c r="A11801" s="86"/>
      <c r="B11801" s="9"/>
      <c r="C11801" s="9"/>
      <c r="D11801" s="9"/>
      <c r="E11801" s="9"/>
      <c r="F11801" s="9"/>
      <c r="I11801" s="9"/>
      <c r="K11801" s="9"/>
      <c r="L11801" s="9"/>
      <c r="M11801" s="9"/>
      <c r="O11801" s="9"/>
      <c r="P11801" s="9"/>
      <c r="Q11801" s="9"/>
      <c r="R11801" s="36"/>
      <c r="V11801" s="36"/>
    </row>
    <row r="11802" spans="1:22" x14ac:dyDescent="0.25">
      <c r="A11802" s="86"/>
      <c r="B11802" s="9"/>
      <c r="C11802" s="9"/>
      <c r="D11802" s="9"/>
      <c r="E11802" s="9"/>
      <c r="F11802" s="9"/>
      <c r="I11802" s="9"/>
      <c r="K11802" s="9"/>
      <c r="L11802" s="9"/>
      <c r="M11802" s="9"/>
      <c r="O11802" s="9"/>
      <c r="P11802" s="9"/>
      <c r="Q11802" s="9"/>
      <c r="R11802" s="36"/>
      <c r="V11802" s="36"/>
    </row>
    <row r="11803" spans="1:22" x14ac:dyDescent="0.25">
      <c r="A11803" s="86"/>
      <c r="B11803" s="9"/>
      <c r="C11803" s="9"/>
      <c r="D11803" s="9"/>
      <c r="E11803" s="9"/>
      <c r="F11803" s="9"/>
      <c r="I11803" s="9"/>
      <c r="K11803" s="9"/>
      <c r="L11803" s="9"/>
      <c r="M11803" s="9"/>
      <c r="O11803" s="9"/>
      <c r="P11803" s="9"/>
      <c r="Q11803" s="9"/>
      <c r="R11803" s="36"/>
      <c r="V11803" s="36"/>
    </row>
    <row r="11804" spans="1:22" x14ac:dyDescent="0.25">
      <c r="A11804" s="86"/>
      <c r="B11804" s="9"/>
      <c r="C11804" s="9"/>
      <c r="D11804" s="9"/>
      <c r="E11804" s="9"/>
      <c r="F11804" s="9"/>
      <c r="I11804" s="9"/>
      <c r="K11804" s="9"/>
      <c r="L11804" s="9"/>
      <c r="M11804" s="9"/>
      <c r="O11804" s="9"/>
      <c r="P11804" s="9"/>
      <c r="Q11804" s="9"/>
      <c r="R11804" s="36"/>
      <c r="V11804" s="36"/>
    </row>
    <row r="11805" spans="1:22" x14ac:dyDescent="0.25">
      <c r="A11805" s="86"/>
      <c r="B11805" s="9"/>
      <c r="C11805" s="9"/>
      <c r="D11805" s="9"/>
      <c r="E11805" s="9"/>
      <c r="F11805" s="9"/>
      <c r="I11805" s="9"/>
      <c r="K11805" s="9"/>
      <c r="L11805" s="9"/>
      <c r="M11805" s="9"/>
      <c r="O11805" s="9"/>
      <c r="P11805" s="9"/>
      <c r="Q11805" s="9"/>
      <c r="R11805" s="36"/>
      <c r="V11805" s="36"/>
    </row>
    <row r="11806" spans="1:22" x14ac:dyDescent="0.25">
      <c r="A11806" s="86"/>
      <c r="B11806" s="9"/>
      <c r="C11806" s="9"/>
      <c r="D11806" s="9"/>
      <c r="E11806" s="9"/>
      <c r="F11806" s="9"/>
      <c r="I11806" s="9"/>
      <c r="K11806" s="9"/>
      <c r="L11806" s="9"/>
      <c r="M11806" s="9"/>
      <c r="O11806" s="9"/>
      <c r="P11806" s="9"/>
      <c r="Q11806" s="9"/>
      <c r="R11806" s="36"/>
      <c r="V11806" s="36"/>
    </row>
    <row r="11807" spans="1:22" x14ac:dyDescent="0.25">
      <c r="A11807" s="86"/>
      <c r="B11807" s="9"/>
      <c r="C11807" s="9"/>
      <c r="D11807" s="9"/>
      <c r="E11807" s="9"/>
      <c r="F11807" s="9"/>
      <c r="I11807" s="9"/>
      <c r="K11807" s="9"/>
      <c r="L11807" s="9"/>
      <c r="M11807" s="9"/>
      <c r="O11807" s="9"/>
      <c r="P11807" s="9"/>
      <c r="Q11807" s="9"/>
      <c r="R11807" s="36"/>
      <c r="V11807" s="36"/>
    </row>
    <row r="11808" spans="1:22" x14ac:dyDescent="0.25">
      <c r="A11808" s="86"/>
      <c r="B11808" s="9"/>
      <c r="C11808" s="9"/>
      <c r="D11808" s="9"/>
      <c r="E11808" s="9"/>
      <c r="F11808" s="9"/>
      <c r="I11808" s="9"/>
      <c r="K11808" s="9"/>
      <c r="L11808" s="9"/>
      <c r="M11808" s="9"/>
      <c r="O11808" s="9"/>
      <c r="P11808" s="9"/>
      <c r="Q11808" s="9"/>
      <c r="R11808" s="36"/>
      <c r="V11808" s="36"/>
    </row>
    <row r="11809" spans="1:22" x14ac:dyDescent="0.25">
      <c r="A11809" s="86"/>
      <c r="B11809" s="9"/>
      <c r="C11809" s="9"/>
      <c r="D11809" s="9"/>
      <c r="E11809" s="9"/>
      <c r="F11809" s="9"/>
      <c r="I11809" s="9"/>
      <c r="K11809" s="9"/>
      <c r="L11809" s="9"/>
      <c r="M11809" s="9"/>
      <c r="O11809" s="9"/>
      <c r="P11809" s="9"/>
      <c r="Q11809" s="9"/>
      <c r="R11809" s="36"/>
      <c r="V11809" s="36"/>
    </row>
    <row r="11810" spans="1:22" x14ac:dyDescent="0.25">
      <c r="A11810" s="86"/>
      <c r="B11810" s="9"/>
      <c r="C11810" s="9"/>
      <c r="D11810" s="9"/>
      <c r="E11810" s="9"/>
      <c r="F11810" s="9"/>
      <c r="I11810" s="9"/>
      <c r="K11810" s="9"/>
      <c r="L11810" s="9"/>
      <c r="M11810" s="9"/>
      <c r="O11810" s="9"/>
      <c r="P11810" s="9"/>
      <c r="Q11810" s="9"/>
      <c r="R11810" s="36"/>
      <c r="V11810" s="36"/>
    </row>
    <row r="11811" spans="1:22" x14ac:dyDescent="0.25">
      <c r="A11811" s="86"/>
      <c r="B11811" s="9"/>
      <c r="C11811" s="9"/>
      <c r="D11811" s="9"/>
      <c r="E11811" s="9"/>
      <c r="F11811" s="9"/>
      <c r="I11811" s="9"/>
      <c r="K11811" s="9"/>
      <c r="L11811" s="9"/>
      <c r="M11811" s="9"/>
      <c r="O11811" s="9"/>
      <c r="P11811" s="9"/>
      <c r="Q11811" s="9"/>
      <c r="R11811" s="36"/>
      <c r="V11811" s="36"/>
    </row>
    <row r="11812" spans="1:22" x14ac:dyDescent="0.25">
      <c r="A11812" s="86"/>
      <c r="B11812" s="9"/>
      <c r="C11812" s="9"/>
      <c r="D11812" s="9"/>
      <c r="E11812" s="9"/>
      <c r="F11812" s="9"/>
      <c r="I11812" s="9"/>
      <c r="K11812" s="9"/>
      <c r="L11812" s="9"/>
      <c r="M11812" s="9"/>
      <c r="O11812" s="9"/>
      <c r="P11812" s="9"/>
      <c r="Q11812" s="9"/>
      <c r="R11812" s="36"/>
      <c r="V11812" s="36"/>
    </row>
    <row r="11813" spans="1:22" x14ac:dyDescent="0.25">
      <c r="A11813" s="86"/>
      <c r="B11813" s="9"/>
      <c r="C11813" s="9"/>
      <c r="D11813" s="9"/>
      <c r="E11813" s="9"/>
      <c r="F11813" s="9"/>
      <c r="I11813" s="9"/>
      <c r="K11813" s="9"/>
      <c r="L11813" s="9"/>
      <c r="M11813" s="9"/>
      <c r="O11813" s="9"/>
      <c r="P11813" s="9"/>
      <c r="Q11813" s="9"/>
      <c r="R11813" s="36"/>
      <c r="V11813" s="36"/>
    </row>
    <row r="11814" spans="1:22" x14ac:dyDescent="0.25">
      <c r="A11814" s="86"/>
      <c r="B11814" s="9"/>
      <c r="C11814" s="9"/>
      <c r="D11814" s="9"/>
      <c r="E11814" s="9"/>
      <c r="F11814" s="9"/>
      <c r="I11814" s="9"/>
      <c r="K11814" s="9"/>
      <c r="L11814" s="9"/>
      <c r="M11814" s="9"/>
      <c r="O11814" s="9"/>
      <c r="P11814" s="9"/>
      <c r="Q11814" s="9"/>
      <c r="R11814" s="36"/>
      <c r="V11814" s="36"/>
    </row>
    <row r="11815" spans="1:22" x14ac:dyDescent="0.25">
      <c r="A11815" s="86"/>
      <c r="B11815" s="9"/>
      <c r="C11815" s="9"/>
      <c r="D11815" s="9"/>
      <c r="E11815" s="9"/>
      <c r="F11815" s="9"/>
      <c r="I11815" s="9"/>
      <c r="K11815" s="9"/>
      <c r="L11815" s="9"/>
      <c r="M11815" s="9"/>
      <c r="O11815" s="9"/>
      <c r="P11815" s="9"/>
      <c r="Q11815" s="9"/>
      <c r="R11815" s="36"/>
      <c r="V11815" s="36"/>
    </row>
    <row r="11816" spans="1:22" x14ac:dyDescent="0.25">
      <c r="A11816" s="86"/>
      <c r="B11816" s="9"/>
      <c r="C11816" s="9"/>
      <c r="D11816" s="9"/>
      <c r="E11816" s="9"/>
      <c r="F11816" s="9"/>
      <c r="I11816" s="9"/>
      <c r="K11816" s="9"/>
      <c r="L11816" s="9"/>
      <c r="M11816" s="9"/>
      <c r="O11816" s="9"/>
      <c r="P11816" s="9"/>
      <c r="Q11816" s="9"/>
      <c r="R11816" s="36"/>
      <c r="V11816" s="36"/>
    </row>
    <row r="11817" spans="1:22" x14ac:dyDescent="0.25">
      <c r="A11817" s="86"/>
      <c r="B11817" s="9"/>
      <c r="C11817" s="9"/>
      <c r="D11817" s="9"/>
      <c r="E11817" s="9"/>
      <c r="F11817" s="9"/>
      <c r="I11817" s="9"/>
      <c r="K11817" s="9"/>
      <c r="L11817" s="9"/>
      <c r="M11817" s="9"/>
      <c r="O11817" s="9"/>
      <c r="P11817" s="9"/>
      <c r="Q11817" s="9"/>
      <c r="R11817" s="36"/>
      <c r="V11817" s="36"/>
    </row>
    <row r="11818" spans="1:22" x14ac:dyDescent="0.25">
      <c r="A11818" s="86"/>
      <c r="B11818" s="9"/>
      <c r="C11818" s="9"/>
      <c r="D11818" s="9"/>
      <c r="E11818" s="9"/>
      <c r="F11818" s="9"/>
      <c r="I11818" s="9"/>
      <c r="K11818" s="9"/>
      <c r="L11818" s="9"/>
      <c r="M11818" s="9"/>
      <c r="O11818" s="9"/>
      <c r="P11818" s="9"/>
      <c r="Q11818" s="9"/>
      <c r="R11818" s="36"/>
      <c r="V11818" s="36"/>
    </row>
    <row r="11819" spans="1:22" x14ac:dyDescent="0.25">
      <c r="A11819" s="86"/>
      <c r="B11819" s="9"/>
      <c r="C11819" s="9"/>
      <c r="D11819" s="9"/>
      <c r="E11819" s="9"/>
      <c r="F11819" s="9"/>
      <c r="I11819" s="9"/>
      <c r="K11819" s="9"/>
      <c r="L11819" s="9"/>
      <c r="M11819" s="9"/>
      <c r="O11819" s="9"/>
      <c r="P11819" s="9"/>
      <c r="Q11819" s="9"/>
      <c r="R11819" s="36"/>
      <c r="V11819" s="36"/>
    </row>
    <row r="11820" spans="1:22" x14ac:dyDescent="0.25">
      <c r="A11820" s="86"/>
      <c r="B11820" s="9"/>
      <c r="C11820" s="9"/>
      <c r="D11820" s="9"/>
      <c r="E11820" s="9"/>
      <c r="F11820" s="9"/>
      <c r="I11820" s="9"/>
      <c r="K11820" s="9"/>
      <c r="L11820" s="9"/>
      <c r="M11820" s="9"/>
      <c r="O11820" s="9"/>
      <c r="P11820" s="9"/>
      <c r="Q11820" s="9"/>
      <c r="R11820" s="36"/>
      <c r="V11820" s="36"/>
    </row>
    <row r="11821" spans="1:22" x14ac:dyDescent="0.25">
      <c r="A11821" s="86"/>
      <c r="B11821" s="9"/>
      <c r="C11821" s="9"/>
      <c r="D11821" s="9"/>
      <c r="E11821" s="9"/>
      <c r="F11821" s="9"/>
      <c r="I11821" s="9"/>
      <c r="K11821" s="9"/>
      <c r="L11821" s="9"/>
      <c r="M11821" s="9"/>
      <c r="O11821" s="9"/>
      <c r="P11821" s="9"/>
      <c r="Q11821" s="9"/>
      <c r="R11821" s="36"/>
      <c r="V11821" s="36"/>
    </row>
    <row r="11822" spans="1:22" x14ac:dyDescent="0.25">
      <c r="A11822" s="86"/>
      <c r="B11822" s="9"/>
      <c r="C11822" s="9"/>
      <c r="D11822" s="9"/>
      <c r="E11822" s="9"/>
      <c r="F11822" s="9"/>
      <c r="I11822" s="9"/>
      <c r="K11822" s="9"/>
      <c r="L11822" s="9"/>
      <c r="M11822" s="9"/>
      <c r="O11822" s="9"/>
      <c r="P11822" s="9"/>
      <c r="Q11822" s="9"/>
      <c r="R11822" s="36"/>
      <c r="V11822" s="36"/>
    </row>
    <row r="11823" spans="1:22" x14ac:dyDescent="0.25">
      <c r="A11823" s="86"/>
      <c r="B11823" s="9"/>
      <c r="C11823" s="9"/>
      <c r="D11823" s="9"/>
      <c r="E11823" s="9"/>
      <c r="F11823" s="9"/>
      <c r="I11823" s="9"/>
      <c r="K11823" s="9"/>
      <c r="L11823" s="9"/>
      <c r="M11823" s="9"/>
      <c r="O11823" s="9"/>
      <c r="P11823" s="9"/>
      <c r="Q11823" s="9"/>
      <c r="R11823" s="36"/>
      <c r="V11823" s="36"/>
    </row>
    <row r="11824" spans="1:22" x14ac:dyDescent="0.25">
      <c r="A11824" s="86"/>
      <c r="B11824" s="9"/>
      <c r="C11824" s="9"/>
      <c r="D11824" s="9"/>
      <c r="E11824" s="9"/>
      <c r="F11824" s="9"/>
      <c r="I11824" s="9"/>
      <c r="K11824" s="9"/>
      <c r="L11824" s="9"/>
      <c r="M11824" s="9"/>
      <c r="O11824" s="9"/>
      <c r="P11824" s="9"/>
      <c r="Q11824" s="9"/>
      <c r="R11824" s="36"/>
      <c r="V11824" s="36"/>
    </row>
    <row r="11825" spans="1:22" x14ac:dyDescent="0.25">
      <c r="A11825" s="86"/>
      <c r="B11825" s="9"/>
      <c r="C11825" s="9"/>
      <c r="D11825" s="9"/>
      <c r="E11825" s="9"/>
      <c r="F11825" s="9"/>
      <c r="I11825" s="9"/>
      <c r="K11825" s="9"/>
      <c r="L11825" s="9"/>
      <c r="M11825" s="9"/>
      <c r="O11825" s="9"/>
      <c r="P11825" s="9"/>
      <c r="Q11825" s="9"/>
      <c r="R11825" s="36"/>
      <c r="V11825" s="36"/>
    </row>
    <row r="11826" spans="1:22" x14ac:dyDescent="0.25">
      <c r="A11826" s="86"/>
      <c r="B11826" s="9"/>
      <c r="C11826" s="9"/>
      <c r="D11826" s="9"/>
      <c r="E11826" s="9"/>
      <c r="F11826" s="9"/>
      <c r="I11826" s="9"/>
      <c r="K11826" s="9"/>
      <c r="L11826" s="9"/>
      <c r="M11826" s="9"/>
      <c r="O11826" s="9"/>
      <c r="P11826" s="9"/>
      <c r="Q11826" s="9"/>
      <c r="R11826" s="36"/>
      <c r="V11826" s="36"/>
    </row>
    <row r="11827" spans="1:22" x14ac:dyDescent="0.25">
      <c r="A11827" s="86"/>
      <c r="B11827" s="9"/>
      <c r="C11827" s="9"/>
      <c r="D11827" s="9"/>
      <c r="E11827" s="9"/>
      <c r="F11827" s="9"/>
      <c r="I11827" s="9"/>
      <c r="K11827" s="9"/>
      <c r="L11827" s="9"/>
      <c r="M11827" s="9"/>
      <c r="O11827" s="9"/>
      <c r="P11827" s="9"/>
      <c r="Q11827" s="9"/>
      <c r="R11827" s="36"/>
      <c r="V11827" s="36"/>
    </row>
    <row r="11828" spans="1:22" x14ac:dyDescent="0.25">
      <c r="A11828" s="86"/>
      <c r="B11828" s="9"/>
      <c r="C11828" s="9"/>
      <c r="D11828" s="9"/>
      <c r="E11828" s="9"/>
      <c r="F11828" s="9"/>
      <c r="I11828" s="9"/>
      <c r="K11828" s="9"/>
      <c r="L11828" s="9"/>
      <c r="M11828" s="9"/>
      <c r="O11828" s="9"/>
      <c r="P11828" s="9"/>
      <c r="Q11828" s="9"/>
      <c r="R11828" s="36"/>
      <c r="V11828" s="36"/>
    </row>
    <row r="11829" spans="1:22" x14ac:dyDescent="0.25">
      <c r="A11829" s="86"/>
      <c r="B11829" s="9"/>
      <c r="C11829" s="9"/>
      <c r="D11829" s="9"/>
      <c r="E11829" s="9"/>
      <c r="F11829" s="9"/>
      <c r="I11829" s="9"/>
      <c r="K11829" s="9"/>
      <c r="L11829" s="9"/>
      <c r="M11829" s="9"/>
      <c r="O11829" s="9"/>
      <c r="P11829" s="9"/>
      <c r="Q11829" s="9"/>
      <c r="R11829" s="36"/>
      <c r="V11829" s="36"/>
    </row>
    <row r="11830" spans="1:22" x14ac:dyDescent="0.25">
      <c r="A11830" s="86"/>
      <c r="B11830" s="9"/>
      <c r="C11830" s="9"/>
      <c r="D11830" s="9"/>
      <c r="E11830" s="9"/>
      <c r="F11830" s="9"/>
      <c r="I11830" s="9"/>
      <c r="K11830" s="9"/>
      <c r="L11830" s="9"/>
      <c r="M11830" s="9"/>
      <c r="O11830" s="9"/>
      <c r="P11830" s="9"/>
      <c r="Q11830" s="9"/>
      <c r="R11830" s="36"/>
      <c r="V11830" s="36"/>
    </row>
    <row r="11831" spans="1:22" x14ac:dyDescent="0.25">
      <c r="A11831" s="86"/>
      <c r="B11831" s="9"/>
      <c r="C11831" s="9"/>
      <c r="D11831" s="9"/>
      <c r="E11831" s="9"/>
      <c r="F11831" s="9"/>
      <c r="I11831" s="9"/>
      <c r="K11831" s="9"/>
      <c r="L11831" s="9"/>
      <c r="M11831" s="9"/>
      <c r="O11831" s="9"/>
      <c r="P11831" s="9"/>
      <c r="Q11831" s="9"/>
      <c r="R11831" s="36"/>
      <c r="V11831" s="36"/>
    </row>
    <row r="11832" spans="1:22" x14ac:dyDescent="0.25">
      <c r="A11832" s="86"/>
      <c r="B11832" s="9"/>
      <c r="C11832" s="9"/>
      <c r="D11832" s="9"/>
      <c r="E11832" s="9"/>
      <c r="F11832" s="9"/>
      <c r="I11832" s="9"/>
      <c r="K11832" s="9"/>
      <c r="L11832" s="9"/>
      <c r="M11832" s="9"/>
      <c r="O11832" s="9"/>
      <c r="P11832" s="9"/>
      <c r="Q11832" s="9"/>
      <c r="R11832" s="36"/>
      <c r="V11832" s="36"/>
    </row>
    <row r="11833" spans="1:22" x14ac:dyDescent="0.25">
      <c r="A11833" s="86"/>
      <c r="B11833" s="9"/>
      <c r="C11833" s="9"/>
      <c r="D11833" s="9"/>
      <c r="E11833" s="9"/>
      <c r="F11833" s="9"/>
      <c r="I11833" s="9"/>
      <c r="K11833" s="9"/>
      <c r="L11833" s="9"/>
      <c r="M11833" s="9"/>
      <c r="O11833" s="9"/>
      <c r="P11833" s="9"/>
      <c r="Q11833" s="9"/>
      <c r="R11833" s="36"/>
      <c r="V11833" s="36"/>
    </row>
    <row r="11834" spans="1:22" x14ac:dyDescent="0.25">
      <c r="A11834" s="86"/>
      <c r="B11834" s="9"/>
      <c r="C11834" s="9"/>
      <c r="D11834" s="9"/>
      <c r="E11834" s="9"/>
      <c r="F11834" s="9"/>
      <c r="I11834" s="9"/>
      <c r="K11834" s="9"/>
      <c r="L11834" s="9"/>
      <c r="M11834" s="9"/>
      <c r="O11834" s="9"/>
      <c r="P11834" s="9"/>
      <c r="Q11834" s="9"/>
      <c r="R11834" s="36"/>
      <c r="V11834" s="36"/>
    </row>
    <row r="11835" spans="1:22" x14ac:dyDescent="0.25">
      <c r="A11835" s="86"/>
      <c r="B11835" s="9"/>
      <c r="C11835" s="9"/>
      <c r="D11835" s="9"/>
      <c r="E11835" s="9"/>
      <c r="F11835" s="9"/>
      <c r="I11835" s="9"/>
      <c r="K11835" s="9"/>
      <c r="L11835" s="9"/>
      <c r="M11835" s="9"/>
      <c r="O11835" s="9"/>
      <c r="P11835" s="9"/>
      <c r="Q11835" s="9"/>
      <c r="R11835" s="36"/>
      <c r="V11835" s="36"/>
    </row>
    <row r="11836" spans="1:22" x14ac:dyDescent="0.25">
      <c r="A11836" s="86"/>
      <c r="B11836" s="9"/>
      <c r="C11836" s="9"/>
      <c r="D11836" s="9"/>
      <c r="E11836" s="9"/>
      <c r="F11836" s="9"/>
      <c r="I11836" s="9"/>
      <c r="K11836" s="9"/>
      <c r="L11836" s="9"/>
      <c r="M11836" s="9"/>
      <c r="O11836" s="9"/>
      <c r="P11836" s="9"/>
      <c r="Q11836" s="9"/>
      <c r="R11836" s="36"/>
      <c r="V11836" s="36"/>
    </row>
    <row r="11837" spans="1:22" x14ac:dyDescent="0.25">
      <c r="A11837" s="86"/>
      <c r="B11837" s="9"/>
      <c r="C11837" s="9"/>
      <c r="D11837" s="9"/>
      <c r="E11837" s="9"/>
      <c r="F11837" s="9"/>
      <c r="I11837" s="9"/>
      <c r="K11837" s="9"/>
      <c r="L11837" s="9"/>
      <c r="M11837" s="9"/>
      <c r="O11837" s="9"/>
      <c r="P11837" s="9"/>
      <c r="Q11837" s="9"/>
      <c r="R11837" s="36"/>
      <c r="V11837" s="36"/>
    </row>
    <row r="11838" spans="1:22" x14ac:dyDescent="0.25">
      <c r="A11838" s="86"/>
      <c r="B11838" s="9"/>
      <c r="C11838" s="9"/>
      <c r="D11838" s="9"/>
      <c r="E11838" s="9"/>
      <c r="F11838" s="9"/>
      <c r="I11838" s="9"/>
      <c r="K11838" s="9"/>
      <c r="L11838" s="9"/>
      <c r="M11838" s="9"/>
      <c r="O11838" s="9"/>
      <c r="P11838" s="9"/>
      <c r="Q11838" s="9"/>
      <c r="R11838" s="36"/>
      <c r="V11838" s="36"/>
    </row>
    <row r="11839" spans="1:22" x14ac:dyDescent="0.25">
      <c r="A11839" s="86"/>
      <c r="B11839" s="9"/>
      <c r="C11839" s="9"/>
      <c r="D11839" s="9"/>
      <c r="E11839" s="9"/>
      <c r="F11839" s="9"/>
      <c r="I11839" s="9"/>
      <c r="K11839" s="9"/>
      <c r="L11839" s="9"/>
      <c r="M11839" s="9"/>
      <c r="O11839" s="9"/>
      <c r="P11839" s="9"/>
      <c r="Q11839" s="9"/>
      <c r="R11839" s="36"/>
      <c r="V11839" s="36"/>
    </row>
    <row r="11840" spans="1:22" x14ac:dyDescent="0.25">
      <c r="A11840" s="86"/>
      <c r="B11840" s="9"/>
      <c r="C11840" s="9"/>
      <c r="D11840" s="9"/>
      <c r="E11840" s="9"/>
      <c r="F11840" s="9"/>
      <c r="I11840" s="9"/>
      <c r="K11840" s="9"/>
      <c r="L11840" s="9"/>
      <c r="M11840" s="9"/>
      <c r="O11840" s="9"/>
      <c r="P11840" s="9"/>
      <c r="Q11840" s="9"/>
      <c r="R11840" s="36"/>
      <c r="V11840" s="36"/>
    </row>
    <row r="11841" spans="1:22" x14ac:dyDescent="0.25">
      <c r="A11841" s="86"/>
      <c r="B11841" s="9"/>
      <c r="C11841" s="9"/>
      <c r="D11841" s="9"/>
      <c r="E11841" s="9"/>
      <c r="F11841" s="9"/>
      <c r="I11841" s="9"/>
      <c r="K11841" s="9"/>
      <c r="L11841" s="9"/>
      <c r="M11841" s="9"/>
      <c r="O11841" s="9"/>
      <c r="P11841" s="9"/>
      <c r="Q11841" s="9"/>
      <c r="R11841" s="36"/>
      <c r="V11841" s="36"/>
    </row>
    <row r="11842" spans="1:22" x14ac:dyDescent="0.25">
      <c r="A11842" s="86"/>
      <c r="B11842" s="9"/>
      <c r="C11842" s="9"/>
      <c r="D11842" s="9"/>
      <c r="E11842" s="9"/>
      <c r="F11842" s="9"/>
      <c r="I11842" s="9"/>
      <c r="K11842" s="9"/>
      <c r="L11842" s="9"/>
      <c r="M11842" s="9"/>
      <c r="O11842" s="9"/>
      <c r="P11842" s="9"/>
      <c r="Q11842" s="9"/>
      <c r="R11842" s="36"/>
      <c r="V11842" s="36"/>
    </row>
    <row r="11843" spans="1:22" x14ac:dyDescent="0.25">
      <c r="A11843" s="86"/>
      <c r="B11843" s="9"/>
      <c r="C11843" s="9"/>
      <c r="D11843" s="9"/>
      <c r="E11843" s="9"/>
      <c r="F11843" s="9"/>
      <c r="I11843" s="9"/>
      <c r="K11843" s="9"/>
      <c r="L11843" s="9"/>
      <c r="M11843" s="9"/>
      <c r="O11843" s="9"/>
      <c r="P11843" s="9"/>
      <c r="Q11843" s="9"/>
      <c r="R11843" s="36"/>
      <c r="V11843" s="36"/>
    </row>
    <row r="11844" spans="1:22" x14ac:dyDescent="0.25">
      <c r="A11844" s="86"/>
      <c r="B11844" s="9"/>
      <c r="C11844" s="9"/>
      <c r="D11844" s="9"/>
      <c r="E11844" s="9"/>
      <c r="F11844" s="9"/>
      <c r="I11844" s="9"/>
      <c r="K11844" s="9"/>
      <c r="L11844" s="9"/>
      <c r="M11844" s="9"/>
      <c r="O11844" s="9"/>
      <c r="P11844" s="9"/>
      <c r="Q11844" s="9"/>
      <c r="R11844" s="36"/>
      <c r="V11844" s="36"/>
    </row>
    <row r="11845" spans="1:22" x14ac:dyDescent="0.25">
      <c r="A11845" s="86"/>
      <c r="B11845" s="9"/>
      <c r="C11845" s="9"/>
      <c r="D11845" s="9"/>
      <c r="E11845" s="9"/>
      <c r="F11845" s="9"/>
      <c r="I11845" s="9"/>
      <c r="K11845" s="9"/>
      <c r="L11845" s="9"/>
      <c r="M11845" s="9"/>
      <c r="O11845" s="9"/>
      <c r="P11845" s="9"/>
      <c r="Q11845" s="9"/>
      <c r="R11845" s="36"/>
      <c r="V11845" s="36"/>
    </row>
    <row r="11846" spans="1:22" x14ac:dyDescent="0.25">
      <c r="A11846" s="86"/>
      <c r="B11846" s="9"/>
      <c r="C11846" s="9"/>
      <c r="D11846" s="9"/>
      <c r="E11846" s="9"/>
      <c r="F11846" s="9"/>
      <c r="I11846" s="9"/>
      <c r="K11846" s="9"/>
      <c r="L11846" s="9"/>
      <c r="M11846" s="9"/>
      <c r="O11846" s="9"/>
      <c r="P11846" s="9"/>
      <c r="Q11846" s="9"/>
      <c r="R11846" s="36"/>
      <c r="V11846" s="36"/>
    </row>
    <row r="11847" spans="1:22" x14ac:dyDescent="0.25">
      <c r="A11847" s="86"/>
      <c r="B11847" s="9"/>
      <c r="C11847" s="9"/>
      <c r="D11847" s="9"/>
      <c r="E11847" s="9"/>
      <c r="F11847" s="9"/>
      <c r="I11847" s="9"/>
      <c r="K11847" s="9"/>
      <c r="L11847" s="9"/>
      <c r="M11847" s="9"/>
      <c r="O11847" s="9"/>
      <c r="P11847" s="9"/>
      <c r="Q11847" s="9"/>
      <c r="R11847" s="36"/>
      <c r="V11847" s="36"/>
    </row>
    <row r="11848" spans="1:22" x14ac:dyDescent="0.25">
      <c r="A11848" s="86"/>
      <c r="B11848" s="9"/>
      <c r="C11848" s="9"/>
      <c r="D11848" s="9"/>
      <c r="E11848" s="9"/>
      <c r="F11848" s="9"/>
      <c r="I11848" s="9"/>
      <c r="K11848" s="9"/>
      <c r="L11848" s="9"/>
      <c r="M11848" s="9"/>
      <c r="O11848" s="9"/>
      <c r="P11848" s="9"/>
      <c r="Q11848" s="9"/>
      <c r="R11848" s="36"/>
      <c r="V11848" s="36"/>
    </row>
    <row r="11849" spans="1:22" x14ac:dyDescent="0.25">
      <c r="A11849" s="86"/>
      <c r="B11849" s="9"/>
      <c r="C11849" s="9"/>
      <c r="D11849" s="9"/>
      <c r="E11849" s="9"/>
      <c r="F11849" s="9"/>
      <c r="I11849" s="9"/>
      <c r="K11849" s="9"/>
      <c r="L11849" s="9"/>
      <c r="M11849" s="9"/>
      <c r="O11849" s="9"/>
      <c r="P11849" s="9"/>
      <c r="Q11849" s="9"/>
      <c r="R11849" s="36"/>
      <c r="V11849" s="36"/>
    </row>
    <row r="11850" spans="1:22" x14ac:dyDescent="0.25">
      <c r="A11850" s="86"/>
      <c r="B11850" s="9"/>
      <c r="C11850" s="9"/>
      <c r="D11850" s="9"/>
      <c r="E11850" s="9"/>
      <c r="F11850" s="9"/>
      <c r="I11850" s="9"/>
      <c r="K11850" s="9"/>
      <c r="L11850" s="9"/>
      <c r="M11850" s="9"/>
      <c r="O11850" s="9"/>
      <c r="P11850" s="9"/>
      <c r="Q11850" s="9"/>
      <c r="R11850" s="36"/>
      <c r="V11850" s="36"/>
    </row>
    <row r="11851" spans="1:22" x14ac:dyDescent="0.25">
      <c r="A11851" s="86"/>
      <c r="B11851" s="9"/>
      <c r="C11851" s="9"/>
      <c r="D11851" s="9"/>
      <c r="E11851" s="9"/>
      <c r="F11851" s="9"/>
      <c r="I11851" s="9"/>
      <c r="K11851" s="9"/>
      <c r="L11851" s="9"/>
      <c r="M11851" s="9"/>
      <c r="O11851" s="9"/>
      <c r="P11851" s="9"/>
      <c r="Q11851" s="9"/>
      <c r="R11851" s="36"/>
      <c r="V11851" s="36"/>
    </row>
    <row r="11852" spans="1:22" x14ac:dyDescent="0.25">
      <c r="A11852" s="86"/>
      <c r="B11852" s="9"/>
      <c r="C11852" s="9"/>
      <c r="D11852" s="9"/>
      <c r="E11852" s="9"/>
      <c r="F11852" s="9"/>
      <c r="I11852" s="9"/>
      <c r="K11852" s="9"/>
      <c r="L11852" s="9"/>
      <c r="M11852" s="9"/>
      <c r="O11852" s="9"/>
      <c r="P11852" s="9"/>
      <c r="Q11852" s="9"/>
      <c r="R11852" s="36"/>
      <c r="V11852" s="36"/>
    </row>
    <row r="11853" spans="1:22" x14ac:dyDescent="0.25">
      <c r="A11853" s="86"/>
      <c r="B11853" s="9"/>
      <c r="C11853" s="9"/>
      <c r="D11853" s="9"/>
      <c r="E11853" s="9"/>
      <c r="F11853" s="9"/>
      <c r="I11853" s="9"/>
      <c r="K11853" s="9"/>
      <c r="L11853" s="9"/>
      <c r="M11853" s="9"/>
      <c r="O11853" s="9"/>
      <c r="P11853" s="9"/>
      <c r="Q11853" s="9"/>
      <c r="R11853" s="36"/>
      <c r="V11853" s="36"/>
    </row>
    <row r="11854" spans="1:22" x14ac:dyDescent="0.25">
      <c r="A11854" s="86"/>
      <c r="B11854" s="9"/>
      <c r="C11854" s="9"/>
      <c r="D11854" s="9"/>
      <c r="E11854" s="9"/>
      <c r="F11854" s="9"/>
      <c r="I11854" s="9"/>
      <c r="K11854" s="9"/>
      <c r="L11854" s="9"/>
      <c r="M11854" s="9"/>
      <c r="O11854" s="9"/>
      <c r="P11854" s="9"/>
      <c r="Q11854" s="9"/>
      <c r="R11854" s="36"/>
      <c r="V11854" s="36"/>
    </row>
    <row r="11855" spans="1:22" x14ac:dyDescent="0.25">
      <c r="A11855" s="86"/>
      <c r="B11855" s="9"/>
      <c r="C11855" s="9"/>
      <c r="D11855" s="9"/>
      <c r="E11855" s="9"/>
      <c r="F11855" s="9"/>
      <c r="I11855" s="9"/>
      <c r="K11855" s="9"/>
      <c r="L11855" s="9"/>
      <c r="M11855" s="9"/>
      <c r="O11855" s="9"/>
      <c r="P11855" s="9"/>
      <c r="Q11855" s="9"/>
      <c r="R11855" s="36"/>
      <c r="V11855" s="36"/>
    </row>
    <row r="11856" spans="1:22" x14ac:dyDescent="0.25">
      <c r="A11856" s="86"/>
      <c r="B11856" s="9"/>
      <c r="C11856" s="9"/>
      <c r="D11856" s="9"/>
      <c r="E11856" s="9"/>
      <c r="F11856" s="9"/>
      <c r="I11856" s="9"/>
      <c r="K11856" s="9"/>
      <c r="L11856" s="9"/>
      <c r="M11856" s="9"/>
      <c r="O11856" s="9"/>
      <c r="P11856" s="9"/>
      <c r="Q11856" s="9"/>
      <c r="R11856" s="36"/>
      <c r="V11856" s="36"/>
    </row>
    <row r="11857" spans="1:22" x14ac:dyDescent="0.25">
      <c r="A11857" s="86"/>
      <c r="B11857" s="9"/>
      <c r="C11857" s="9"/>
      <c r="D11857" s="9"/>
      <c r="E11857" s="9"/>
      <c r="F11857" s="9"/>
      <c r="I11857" s="9"/>
      <c r="K11857" s="9"/>
      <c r="L11857" s="9"/>
      <c r="M11857" s="9"/>
      <c r="O11857" s="9"/>
      <c r="P11857" s="9"/>
      <c r="Q11857" s="9"/>
      <c r="R11857" s="36"/>
      <c r="V11857" s="36"/>
    </row>
    <row r="11858" spans="1:22" x14ac:dyDescent="0.25">
      <c r="A11858" s="86"/>
      <c r="B11858" s="9"/>
      <c r="C11858" s="9"/>
      <c r="D11858" s="9"/>
      <c r="E11858" s="9"/>
      <c r="F11858" s="9"/>
      <c r="I11858" s="9"/>
      <c r="K11858" s="9"/>
      <c r="L11858" s="9"/>
      <c r="M11858" s="9"/>
      <c r="O11858" s="9"/>
      <c r="P11858" s="9"/>
      <c r="Q11858" s="9"/>
      <c r="R11858" s="36"/>
      <c r="V11858" s="36"/>
    </row>
    <row r="11859" spans="1:22" x14ac:dyDescent="0.25">
      <c r="A11859" s="86"/>
      <c r="B11859" s="9"/>
      <c r="C11859" s="9"/>
      <c r="D11859" s="9"/>
      <c r="E11859" s="9"/>
      <c r="F11859" s="9"/>
      <c r="I11859" s="9"/>
      <c r="K11859" s="9"/>
      <c r="L11859" s="9"/>
      <c r="M11859" s="9"/>
      <c r="O11859" s="9"/>
      <c r="P11859" s="9"/>
      <c r="Q11859" s="9"/>
      <c r="R11859" s="36"/>
      <c r="V11859" s="36"/>
    </row>
    <row r="11860" spans="1:22" x14ac:dyDescent="0.25">
      <c r="A11860" s="86"/>
      <c r="B11860" s="9"/>
      <c r="C11860" s="9"/>
      <c r="D11860" s="9"/>
      <c r="E11860" s="9"/>
      <c r="F11860" s="9"/>
      <c r="I11860" s="9"/>
      <c r="K11860" s="9"/>
      <c r="L11860" s="9"/>
      <c r="M11860" s="9"/>
      <c r="O11860" s="9"/>
      <c r="P11860" s="9"/>
      <c r="Q11860" s="9"/>
      <c r="R11860" s="36"/>
      <c r="V11860" s="36"/>
    </row>
    <row r="11861" spans="1:22" x14ac:dyDescent="0.25">
      <c r="A11861" s="86"/>
      <c r="B11861" s="9"/>
      <c r="C11861" s="9"/>
      <c r="D11861" s="9"/>
      <c r="E11861" s="9"/>
      <c r="F11861" s="9"/>
      <c r="I11861" s="9"/>
      <c r="K11861" s="9"/>
      <c r="L11861" s="9"/>
      <c r="M11861" s="9"/>
      <c r="O11861" s="9"/>
      <c r="P11861" s="9"/>
      <c r="Q11861" s="9"/>
      <c r="R11861" s="36"/>
      <c r="V11861" s="36"/>
    </row>
    <row r="11862" spans="1:22" x14ac:dyDescent="0.25">
      <c r="A11862" s="86"/>
      <c r="B11862" s="9"/>
      <c r="C11862" s="9"/>
      <c r="D11862" s="9"/>
      <c r="E11862" s="9"/>
      <c r="F11862" s="9"/>
      <c r="I11862" s="9"/>
      <c r="K11862" s="9"/>
      <c r="L11862" s="9"/>
      <c r="M11862" s="9"/>
      <c r="O11862" s="9"/>
      <c r="P11862" s="9"/>
      <c r="Q11862" s="9"/>
      <c r="R11862" s="36"/>
      <c r="V11862" s="36"/>
    </row>
    <row r="11863" spans="1:22" x14ac:dyDescent="0.25">
      <c r="A11863" s="86"/>
      <c r="B11863" s="9"/>
      <c r="C11863" s="9"/>
      <c r="D11863" s="9"/>
      <c r="E11863" s="9"/>
      <c r="F11863" s="9"/>
      <c r="I11863" s="9"/>
      <c r="K11863" s="9"/>
      <c r="L11863" s="9"/>
      <c r="M11863" s="9"/>
      <c r="O11863" s="9"/>
      <c r="P11863" s="9"/>
      <c r="Q11863" s="9"/>
      <c r="R11863" s="36"/>
      <c r="V11863" s="36"/>
    </row>
    <row r="11864" spans="1:22" x14ac:dyDescent="0.25">
      <c r="A11864" s="86"/>
      <c r="B11864" s="9"/>
      <c r="C11864" s="9"/>
      <c r="D11864" s="9"/>
      <c r="E11864" s="9"/>
      <c r="F11864" s="9"/>
      <c r="I11864" s="9"/>
      <c r="K11864" s="9"/>
      <c r="L11864" s="9"/>
      <c r="M11864" s="9"/>
      <c r="O11864" s="9"/>
      <c r="P11864" s="9"/>
      <c r="Q11864" s="9"/>
      <c r="R11864" s="36"/>
      <c r="V11864" s="36"/>
    </row>
    <row r="11865" spans="1:22" x14ac:dyDescent="0.25">
      <c r="A11865" s="86"/>
      <c r="B11865" s="9"/>
      <c r="C11865" s="9"/>
      <c r="D11865" s="9"/>
      <c r="E11865" s="9"/>
      <c r="F11865" s="9"/>
      <c r="I11865" s="9"/>
      <c r="K11865" s="9"/>
      <c r="L11865" s="9"/>
      <c r="M11865" s="9"/>
      <c r="O11865" s="9"/>
      <c r="P11865" s="9"/>
      <c r="Q11865" s="9"/>
      <c r="R11865" s="36"/>
      <c r="V11865" s="36"/>
    </row>
    <row r="11866" spans="1:22" x14ac:dyDescent="0.25">
      <c r="A11866" s="86"/>
      <c r="B11866" s="9"/>
      <c r="C11866" s="9"/>
      <c r="D11866" s="9"/>
      <c r="E11866" s="9"/>
      <c r="F11866" s="9"/>
      <c r="I11866" s="9"/>
      <c r="K11866" s="9"/>
      <c r="L11866" s="9"/>
      <c r="M11866" s="9"/>
      <c r="O11866" s="9"/>
      <c r="P11866" s="9"/>
      <c r="Q11866" s="9"/>
      <c r="R11866" s="36"/>
      <c r="V11866" s="36"/>
    </row>
    <row r="11867" spans="1:22" x14ac:dyDescent="0.25">
      <c r="A11867" s="86"/>
      <c r="B11867" s="9"/>
      <c r="C11867" s="9"/>
      <c r="D11867" s="9"/>
      <c r="E11867" s="9"/>
      <c r="F11867" s="9"/>
      <c r="I11867" s="9"/>
      <c r="K11867" s="9"/>
      <c r="L11867" s="9"/>
      <c r="M11867" s="9"/>
      <c r="O11867" s="9"/>
      <c r="P11867" s="9"/>
      <c r="Q11867" s="9"/>
      <c r="R11867" s="36"/>
      <c r="V11867" s="36"/>
    </row>
    <row r="11868" spans="1:22" x14ac:dyDescent="0.25">
      <c r="A11868" s="86"/>
      <c r="B11868" s="9"/>
      <c r="C11868" s="9"/>
      <c r="D11868" s="9"/>
      <c r="E11868" s="9"/>
      <c r="F11868" s="9"/>
      <c r="I11868" s="9"/>
      <c r="K11868" s="9"/>
      <c r="L11868" s="9"/>
      <c r="M11868" s="9"/>
      <c r="O11868" s="9"/>
      <c r="P11868" s="9"/>
      <c r="Q11868" s="9"/>
      <c r="R11868" s="36"/>
      <c r="V11868" s="36"/>
    </row>
    <row r="11869" spans="1:22" x14ac:dyDescent="0.25">
      <c r="A11869" s="86"/>
      <c r="B11869" s="9"/>
      <c r="C11869" s="9"/>
      <c r="D11869" s="9"/>
      <c r="E11869" s="9"/>
      <c r="F11869" s="9"/>
      <c r="I11869" s="9"/>
      <c r="K11869" s="9"/>
      <c r="L11869" s="9"/>
      <c r="M11869" s="9"/>
      <c r="O11869" s="9"/>
      <c r="P11869" s="9"/>
      <c r="Q11869" s="9"/>
      <c r="R11869" s="36"/>
      <c r="V11869" s="36"/>
    </row>
    <row r="11870" spans="1:22" x14ac:dyDescent="0.25">
      <c r="A11870" s="86"/>
      <c r="B11870" s="9"/>
      <c r="C11870" s="9"/>
      <c r="D11870" s="9"/>
      <c r="E11870" s="9"/>
      <c r="F11870" s="9"/>
      <c r="I11870" s="9"/>
      <c r="K11870" s="9"/>
      <c r="L11870" s="9"/>
      <c r="M11870" s="9"/>
      <c r="O11870" s="9"/>
      <c r="P11870" s="9"/>
      <c r="Q11870" s="9"/>
      <c r="R11870" s="36"/>
      <c r="V11870" s="36"/>
    </row>
    <row r="11871" spans="1:22" x14ac:dyDescent="0.25">
      <c r="A11871" s="86"/>
      <c r="B11871" s="9"/>
      <c r="C11871" s="9"/>
      <c r="D11871" s="9"/>
      <c r="E11871" s="9"/>
      <c r="F11871" s="9"/>
      <c r="I11871" s="9"/>
      <c r="K11871" s="9"/>
      <c r="L11871" s="9"/>
      <c r="M11871" s="9"/>
      <c r="O11871" s="9"/>
      <c r="P11871" s="9"/>
      <c r="Q11871" s="9"/>
      <c r="R11871" s="36"/>
      <c r="V11871" s="36"/>
    </row>
    <row r="11872" spans="1:22" x14ac:dyDescent="0.25">
      <c r="A11872" s="86"/>
      <c r="B11872" s="9"/>
      <c r="C11872" s="9"/>
      <c r="D11872" s="9"/>
      <c r="E11872" s="9"/>
      <c r="F11872" s="9"/>
      <c r="I11872" s="9"/>
      <c r="K11872" s="9"/>
      <c r="L11872" s="9"/>
      <c r="M11872" s="9"/>
      <c r="O11872" s="9"/>
      <c r="P11872" s="9"/>
      <c r="Q11872" s="9"/>
      <c r="R11872" s="36"/>
      <c r="V11872" s="36"/>
    </row>
    <row r="11873" spans="1:22" x14ac:dyDescent="0.25">
      <c r="A11873" s="86"/>
      <c r="B11873" s="9"/>
      <c r="C11873" s="9"/>
      <c r="D11873" s="9"/>
      <c r="E11873" s="9"/>
      <c r="F11873" s="9"/>
      <c r="I11873" s="9"/>
      <c r="K11873" s="9"/>
      <c r="L11873" s="9"/>
      <c r="M11873" s="9"/>
      <c r="O11873" s="9"/>
      <c r="P11873" s="9"/>
      <c r="Q11873" s="9"/>
      <c r="R11873" s="36"/>
      <c r="V11873" s="36"/>
    </row>
    <row r="11874" spans="1:22" x14ac:dyDescent="0.25">
      <c r="A11874" s="86"/>
      <c r="B11874" s="9"/>
      <c r="C11874" s="9"/>
      <c r="D11874" s="9"/>
      <c r="E11874" s="9"/>
      <c r="F11874" s="9"/>
      <c r="I11874" s="9"/>
      <c r="K11874" s="9"/>
      <c r="L11874" s="9"/>
      <c r="M11874" s="9"/>
      <c r="O11874" s="9"/>
      <c r="P11874" s="9"/>
      <c r="Q11874" s="9"/>
      <c r="R11874" s="36"/>
      <c r="V11874" s="36"/>
    </row>
    <row r="11875" spans="1:22" x14ac:dyDescent="0.25">
      <c r="A11875" s="86"/>
      <c r="B11875" s="9"/>
      <c r="C11875" s="9"/>
      <c r="D11875" s="9"/>
      <c r="E11875" s="9"/>
      <c r="F11875" s="9"/>
      <c r="I11875" s="9"/>
      <c r="K11875" s="9"/>
      <c r="L11875" s="9"/>
      <c r="M11875" s="9"/>
      <c r="O11875" s="9"/>
      <c r="P11875" s="9"/>
      <c r="Q11875" s="9"/>
      <c r="R11875" s="36"/>
      <c r="V11875" s="36"/>
    </row>
    <row r="11876" spans="1:22" x14ac:dyDescent="0.25">
      <c r="A11876" s="86"/>
      <c r="B11876" s="9"/>
      <c r="C11876" s="9"/>
      <c r="D11876" s="9"/>
      <c r="E11876" s="9"/>
      <c r="F11876" s="9"/>
      <c r="I11876" s="9"/>
      <c r="K11876" s="9"/>
      <c r="L11876" s="9"/>
      <c r="M11876" s="9"/>
      <c r="O11876" s="9"/>
      <c r="P11876" s="9"/>
      <c r="Q11876" s="9"/>
      <c r="R11876" s="36"/>
      <c r="V11876" s="36"/>
    </row>
    <row r="11877" spans="1:22" x14ac:dyDescent="0.25">
      <c r="A11877" s="86"/>
      <c r="B11877" s="9"/>
      <c r="C11877" s="9"/>
      <c r="D11877" s="9"/>
      <c r="E11877" s="9"/>
      <c r="F11877" s="9"/>
      <c r="I11877" s="9"/>
      <c r="K11877" s="9"/>
      <c r="L11877" s="9"/>
      <c r="M11877" s="9"/>
      <c r="O11877" s="9"/>
      <c r="P11877" s="9"/>
      <c r="Q11877" s="9"/>
      <c r="R11877" s="36"/>
      <c r="V11877" s="36"/>
    </row>
    <row r="11878" spans="1:22" x14ac:dyDescent="0.25">
      <c r="A11878" s="86"/>
      <c r="B11878" s="9"/>
      <c r="C11878" s="9"/>
      <c r="D11878" s="9"/>
      <c r="E11878" s="9"/>
      <c r="F11878" s="9"/>
      <c r="I11878" s="9"/>
      <c r="K11878" s="9"/>
      <c r="L11878" s="9"/>
      <c r="M11878" s="9"/>
      <c r="O11878" s="9"/>
      <c r="P11878" s="9"/>
      <c r="Q11878" s="9"/>
      <c r="R11878" s="36"/>
      <c r="V11878" s="36"/>
    </row>
    <row r="11879" spans="1:22" x14ac:dyDescent="0.25">
      <c r="A11879" s="86"/>
      <c r="B11879" s="9"/>
      <c r="C11879" s="9"/>
      <c r="D11879" s="9"/>
      <c r="E11879" s="9"/>
      <c r="F11879" s="9"/>
      <c r="I11879" s="9"/>
      <c r="K11879" s="9"/>
      <c r="L11879" s="9"/>
      <c r="M11879" s="9"/>
      <c r="O11879" s="9"/>
      <c r="P11879" s="9"/>
      <c r="Q11879" s="9"/>
      <c r="R11879" s="36"/>
      <c r="V11879" s="36"/>
    </row>
    <row r="11880" spans="1:22" x14ac:dyDescent="0.25">
      <c r="A11880" s="86"/>
      <c r="B11880" s="9"/>
      <c r="C11880" s="9"/>
      <c r="D11880" s="9"/>
      <c r="E11880" s="9"/>
      <c r="F11880" s="9"/>
      <c r="I11880" s="9"/>
      <c r="K11880" s="9"/>
      <c r="L11880" s="9"/>
      <c r="M11880" s="9"/>
      <c r="O11880" s="9"/>
      <c r="P11880" s="9"/>
      <c r="Q11880" s="9"/>
      <c r="R11880" s="36"/>
      <c r="V11880" s="36"/>
    </row>
    <row r="11881" spans="1:22" x14ac:dyDescent="0.25">
      <c r="A11881" s="86"/>
      <c r="B11881" s="9"/>
      <c r="C11881" s="9"/>
      <c r="D11881" s="9"/>
      <c r="E11881" s="9"/>
      <c r="F11881" s="9"/>
      <c r="I11881" s="9"/>
      <c r="K11881" s="9"/>
      <c r="L11881" s="9"/>
      <c r="M11881" s="9"/>
      <c r="O11881" s="9"/>
      <c r="P11881" s="9"/>
      <c r="Q11881" s="9"/>
      <c r="R11881" s="36"/>
      <c r="V11881" s="36"/>
    </row>
    <row r="11882" spans="1:22" x14ac:dyDescent="0.25">
      <c r="A11882" s="86"/>
      <c r="B11882" s="9"/>
      <c r="C11882" s="9"/>
      <c r="D11882" s="9"/>
      <c r="E11882" s="9"/>
      <c r="F11882" s="9"/>
      <c r="I11882" s="9"/>
      <c r="K11882" s="9"/>
      <c r="L11882" s="9"/>
      <c r="M11882" s="9"/>
      <c r="O11882" s="9"/>
      <c r="P11882" s="9"/>
      <c r="Q11882" s="9"/>
      <c r="R11882" s="36"/>
      <c r="V11882" s="36"/>
    </row>
    <row r="11883" spans="1:22" x14ac:dyDescent="0.25">
      <c r="A11883" s="86"/>
      <c r="B11883" s="9"/>
      <c r="C11883" s="9"/>
      <c r="D11883" s="9"/>
      <c r="E11883" s="9"/>
      <c r="F11883" s="9"/>
      <c r="I11883" s="9"/>
      <c r="K11883" s="9"/>
      <c r="L11883" s="9"/>
      <c r="M11883" s="9"/>
      <c r="O11883" s="9"/>
      <c r="P11883" s="9"/>
      <c r="Q11883" s="9"/>
      <c r="R11883" s="36"/>
      <c r="V11883" s="36"/>
    </row>
    <row r="11884" spans="1:22" x14ac:dyDescent="0.25">
      <c r="A11884" s="86"/>
      <c r="B11884" s="9"/>
      <c r="C11884" s="9"/>
      <c r="D11884" s="9"/>
      <c r="E11884" s="9"/>
      <c r="F11884" s="9"/>
      <c r="I11884" s="9"/>
      <c r="K11884" s="9"/>
      <c r="L11884" s="9"/>
      <c r="M11884" s="9"/>
      <c r="O11884" s="9"/>
      <c r="P11884" s="9"/>
      <c r="Q11884" s="9"/>
      <c r="R11884" s="36"/>
      <c r="V11884" s="36"/>
    </row>
    <row r="11885" spans="1:22" x14ac:dyDescent="0.25">
      <c r="A11885" s="86"/>
      <c r="B11885" s="9"/>
      <c r="C11885" s="9"/>
      <c r="D11885" s="9"/>
      <c r="E11885" s="9"/>
      <c r="F11885" s="9"/>
      <c r="I11885" s="9"/>
      <c r="K11885" s="9"/>
      <c r="L11885" s="9"/>
      <c r="M11885" s="9"/>
      <c r="O11885" s="9"/>
      <c r="P11885" s="9"/>
      <c r="Q11885" s="9"/>
      <c r="R11885" s="36"/>
      <c r="V11885" s="36"/>
    </row>
    <row r="11886" spans="1:22" x14ac:dyDescent="0.25">
      <c r="A11886" s="86"/>
      <c r="B11886" s="9"/>
      <c r="C11886" s="9"/>
      <c r="D11886" s="9"/>
      <c r="E11886" s="9"/>
      <c r="F11886" s="9"/>
      <c r="I11886" s="9"/>
      <c r="K11886" s="9"/>
      <c r="L11886" s="9"/>
      <c r="M11886" s="9"/>
      <c r="O11886" s="9"/>
      <c r="P11886" s="9"/>
      <c r="Q11886" s="9"/>
      <c r="R11886" s="36"/>
      <c r="V11886" s="36"/>
    </row>
    <row r="11887" spans="1:22" x14ac:dyDescent="0.25">
      <c r="A11887" s="86"/>
      <c r="B11887" s="9"/>
      <c r="C11887" s="9"/>
      <c r="D11887" s="9"/>
      <c r="E11887" s="9"/>
      <c r="F11887" s="9"/>
      <c r="I11887" s="9"/>
      <c r="K11887" s="9"/>
      <c r="L11887" s="9"/>
      <c r="M11887" s="9"/>
      <c r="O11887" s="9"/>
      <c r="P11887" s="9"/>
      <c r="Q11887" s="9"/>
      <c r="R11887" s="36"/>
      <c r="V11887" s="36"/>
    </row>
    <row r="11888" spans="1:22" x14ac:dyDescent="0.25">
      <c r="A11888" s="86"/>
      <c r="B11888" s="9"/>
      <c r="C11888" s="9"/>
      <c r="D11888" s="9"/>
      <c r="E11888" s="9"/>
      <c r="F11888" s="9"/>
      <c r="I11888" s="9"/>
      <c r="K11888" s="9"/>
      <c r="L11888" s="9"/>
      <c r="M11888" s="9"/>
      <c r="O11888" s="9"/>
      <c r="P11888" s="9"/>
      <c r="Q11888" s="9"/>
      <c r="R11888" s="36"/>
      <c r="V11888" s="36"/>
    </row>
    <row r="11889" spans="1:22" x14ac:dyDescent="0.25">
      <c r="A11889" s="86"/>
      <c r="B11889" s="9"/>
      <c r="C11889" s="9"/>
      <c r="D11889" s="9"/>
      <c r="E11889" s="9"/>
      <c r="F11889" s="9"/>
      <c r="I11889" s="9"/>
      <c r="K11889" s="9"/>
      <c r="L11889" s="9"/>
      <c r="M11889" s="9"/>
      <c r="O11889" s="9"/>
      <c r="P11889" s="9"/>
      <c r="Q11889" s="9"/>
      <c r="R11889" s="36"/>
      <c r="V11889" s="36"/>
    </row>
    <row r="11890" spans="1:22" x14ac:dyDescent="0.25">
      <c r="A11890" s="86"/>
      <c r="B11890" s="9"/>
      <c r="C11890" s="9"/>
      <c r="D11890" s="9"/>
      <c r="E11890" s="9"/>
      <c r="F11890" s="9"/>
      <c r="I11890" s="9"/>
      <c r="K11890" s="9"/>
      <c r="L11890" s="9"/>
      <c r="M11890" s="9"/>
      <c r="O11890" s="9"/>
      <c r="P11890" s="9"/>
      <c r="Q11890" s="9"/>
      <c r="R11890" s="36"/>
      <c r="V11890" s="36"/>
    </row>
    <row r="11891" spans="1:22" x14ac:dyDescent="0.25">
      <c r="A11891" s="86"/>
      <c r="B11891" s="9"/>
      <c r="C11891" s="9"/>
      <c r="D11891" s="9"/>
      <c r="E11891" s="9"/>
      <c r="F11891" s="9"/>
      <c r="I11891" s="9"/>
      <c r="K11891" s="9"/>
      <c r="L11891" s="9"/>
      <c r="M11891" s="9"/>
      <c r="O11891" s="9"/>
      <c r="P11891" s="9"/>
      <c r="Q11891" s="9"/>
      <c r="R11891" s="36"/>
      <c r="V11891" s="36"/>
    </row>
    <row r="11892" spans="1:22" x14ac:dyDescent="0.25">
      <c r="A11892" s="86"/>
      <c r="B11892" s="9"/>
      <c r="C11892" s="9"/>
      <c r="D11892" s="9"/>
      <c r="E11892" s="9"/>
      <c r="F11892" s="9"/>
      <c r="I11892" s="9"/>
      <c r="K11892" s="9"/>
      <c r="L11892" s="9"/>
      <c r="M11892" s="9"/>
      <c r="O11892" s="9"/>
      <c r="P11892" s="9"/>
      <c r="Q11892" s="9"/>
      <c r="R11892" s="36"/>
      <c r="V11892" s="36"/>
    </row>
    <row r="11893" spans="1:22" x14ac:dyDescent="0.25">
      <c r="A11893" s="86"/>
      <c r="B11893" s="9"/>
      <c r="C11893" s="9"/>
      <c r="D11893" s="9"/>
      <c r="E11893" s="9"/>
      <c r="F11893" s="9"/>
      <c r="I11893" s="9"/>
      <c r="K11893" s="9"/>
      <c r="L11893" s="9"/>
      <c r="M11893" s="9"/>
      <c r="O11893" s="9"/>
      <c r="P11893" s="9"/>
      <c r="Q11893" s="9"/>
      <c r="R11893" s="36"/>
      <c r="V11893" s="36"/>
    </row>
    <row r="11894" spans="1:22" x14ac:dyDescent="0.25">
      <c r="A11894" s="86"/>
      <c r="B11894" s="9"/>
      <c r="C11894" s="9"/>
      <c r="D11894" s="9"/>
      <c r="E11894" s="9"/>
      <c r="F11894" s="9"/>
      <c r="I11894" s="9"/>
      <c r="K11894" s="9"/>
      <c r="L11894" s="9"/>
      <c r="M11894" s="9"/>
      <c r="O11894" s="9"/>
      <c r="P11894" s="9"/>
      <c r="Q11894" s="9"/>
      <c r="R11894" s="36"/>
      <c r="V11894" s="36"/>
    </row>
    <row r="11895" spans="1:22" x14ac:dyDescent="0.25">
      <c r="A11895" s="86"/>
      <c r="B11895" s="9"/>
      <c r="C11895" s="9"/>
      <c r="D11895" s="9"/>
      <c r="E11895" s="9"/>
      <c r="F11895" s="9"/>
      <c r="I11895" s="9"/>
      <c r="K11895" s="9"/>
      <c r="L11895" s="9"/>
      <c r="M11895" s="9"/>
      <c r="O11895" s="9"/>
      <c r="P11895" s="9"/>
      <c r="Q11895" s="9"/>
      <c r="R11895" s="36"/>
      <c r="V11895" s="36"/>
    </row>
    <row r="11896" spans="1:22" x14ac:dyDescent="0.25">
      <c r="A11896" s="86"/>
      <c r="B11896" s="9"/>
      <c r="C11896" s="9"/>
      <c r="D11896" s="9"/>
      <c r="E11896" s="9"/>
      <c r="F11896" s="9"/>
      <c r="I11896" s="9"/>
      <c r="K11896" s="9"/>
      <c r="L11896" s="9"/>
      <c r="M11896" s="9"/>
      <c r="O11896" s="9"/>
      <c r="P11896" s="9"/>
      <c r="Q11896" s="9"/>
      <c r="R11896" s="36"/>
      <c r="V11896" s="36"/>
    </row>
    <row r="11897" spans="1:22" x14ac:dyDescent="0.25">
      <c r="A11897" s="86"/>
      <c r="B11897" s="9"/>
      <c r="C11897" s="9"/>
      <c r="D11897" s="9"/>
      <c r="E11897" s="9"/>
      <c r="F11897" s="9"/>
      <c r="I11897" s="9"/>
      <c r="K11897" s="9"/>
      <c r="L11897" s="9"/>
      <c r="M11897" s="9"/>
      <c r="O11897" s="9"/>
      <c r="P11897" s="9"/>
      <c r="Q11897" s="9"/>
      <c r="R11897" s="36"/>
      <c r="V11897" s="36"/>
    </row>
    <row r="11898" spans="1:22" x14ac:dyDescent="0.25">
      <c r="A11898" s="86"/>
      <c r="B11898" s="9"/>
      <c r="C11898" s="9"/>
      <c r="D11898" s="9"/>
      <c r="E11898" s="9"/>
      <c r="F11898" s="9"/>
      <c r="I11898" s="9"/>
      <c r="K11898" s="9"/>
      <c r="L11898" s="9"/>
      <c r="M11898" s="9"/>
      <c r="O11898" s="9"/>
      <c r="P11898" s="9"/>
      <c r="Q11898" s="9"/>
      <c r="R11898" s="36"/>
      <c r="V11898" s="36"/>
    </row>
    <row r="11899" spans="1:22" x14ac:dyDescent="0.25">
      <c r="A11899" s="86"/>
      <c r="B11899" s="9"/>
      <c r="C11899" s="9"/>
      <c r="D11899" s="9"/>
      <c r="E11899" s="9"/>
      <c r="F11899" s="9"/>
      <c r="I11899" s="9"/>
      <c r="K11899" s="9"/>
      <c r="L11899" s="9"/>
      <c r="M11899" s="9"/>
      <c r="O11899" s="9"/>
      <c r="P11899" s="9"/>
      <c r="Q11899" s="9"/>
      <c r="R11899" s="36"/>
      <c r="V11899" s="36"/>
    </row>
    <row r="11900" spans="1:22" x14ac:dyDescent="0.25">
      <c r="A11900" s="86"/>
      <c r="B11900" s="9"/>
      <c r="C11900" s="9"/>
      <c r="D11900" s="9"/>
      <c r="E11900" s="9"/>
      <c r="F11900" s="9"/>
      <c r="I11900" s="9"/>
      <c r="K11900" s="9"/>
      <c r="L11900" s="9"/>
      <c r="M11900" s="9"/>
      <c r="O11900" s="9"/>
      <c r="P11900" s="9"/>
      <c r="Q11900" s="9"/>
      <c r="R11900" s="36"/>
      <c r="V11900" s="36"/>
    </row>
    <row r="11901" spans="1:22" x14ac:dyDescent="0.25">
      <c r="A11901" s="86"/>
      <c r="B11901" s="9"/>
      <c r="C11901" s="9"/>
      <c r="D11901" s="9"/>
      <c r="E11901" s="9"/>
      <c r="F11901" s="9"/>
      <c r="I11901" s="9"/>
      <c r="K11901" s="9"/>
      <c r="L11901" s="9"/>
      <c r="M11901" s="9"/>
      <c r="O11901" s="9"/>
      <c r="P11901" s="9"/>
      <c r="Q11901" s="9"/>
      <c r="R11901" s="36"/>
      <c r="V11901" s="36"/>
    </row>
    <row r="11902" spans="1:22" x14ac:dyDescent="0.25">
      <c r="A11902" s="86"/>
      <c r="B11902" s="9"/>
      <c r="C11902" s="9"/>
      <c r="D11902" s="9"/>
      <c r="E11902" s="9"/>
      <c r="F11902" s="9"/>
      <c r="I11902" s="9"/>
      <c r="K11902" s="9"/>
      <c r="L11902" s="9"/>
      <c r="M11902" s="9"/>
      <c r="O11902" s="9"/>
      <c r="P11902" s="9"/>
      <c r="Q11902" s="9"/>
      <c r="R11902" s="36"/>
      <c r="V11902" s="36"/>
    </row>
    <row r="11903" spans="1:22" x14ac:dyDescent="0.25">
      <c r="A11903" s="86"/>
      <c r="B11903" s="9"/>
      <c r="C11903" s="9"/>
      <c r="D11903" s="9"/>
      <c r="E11903" s="9"/>
      <c r="F11903" s="9"/>
      <c r="I11903" s="9"/>
      <c r="K11903" s="9"/>
      <c r="L11903" s="9"/>
      <c r="M11903" s="9"/>
      <c r="O11903" s="9"/>
      <c r="P11903" s="9"/>
      <c r="Q11903" s="9"/>
      <c r="R11903" s="36"/>
      <c r="V11903" s="36"/>
    </row>
    <row r="11904" spans="1:22" x14ac:dyDescent="0.25">
      <c r="A11904" s="86"/>
      <c r="B11904" s="9"/>
      <c r="C11904" s="9"/>
      <c r="D11904" s="9"/>
      <c r="E11904" s="9"/>
      <c r="F11904" s="9"/>
      <c r="I11904" s="9"/>
      <c r="K11904" s="9"/>
      <c r="L11904" s="9"/>
      <c r="M11904" s="9"/>
      <c r="O11904" s="9"/>
      <c r="P11904" s="9"/>
      <c r="Q11904" s="9"/>
      <c r="R11904" s="36"/>
      <c r="V11904" s="36"/>
    </row>
    <row r="11905" spans="1:22" x14ac:dyDescent="0.25">
      <c r="A11905" s="86"/>
      <c r="B11905" s="9"/>
      <c r="C11905" s="9"/>
      <c r="D11905" s="9"/>
      <c r="E11905" s="9"/>
      <c r="F11905" s="9"/>
      <c r="I11905" s="9"/>
      <c r="K11905" s="9"/>
      <c r="L11905" s="9"/>
      <c r="M11905" s="9"/>
      <c r="O11905" s="9"/>
      <c r="P11905" s="9"/>
      <c r="Q11905" s="9"/>
      <c r="R11905" s="36"/>
      <c r="V11905" s="36"/>
    </row>
    <row r="11906" spans="1:22" x14ac:dyDescent="0.25">
      <c r="A11906" s="86"/>
      <c r="B11906" s="9"/>
      <c r="C11906" s="9"/>
      <c r="D11906" s="9"/>
      <c r="E11906" s="9"/>
      <c r="F11906" s="9"/>
      <c r="I11906" s="9"/>
      <c r="K11906" s="9"/>
      <c r="L11906" s="9"/>
      <c r="M11906" s="9"/>
      <c r="O11906" s="9"/>
      <c r="P11906" s="9"/>
      <c r="Q11906" s="9"/>
      <c r="R11906" s="36"/>
      <c r="V11906" s="36"/>
    </row>
    <row r="11907" spans="1:22" x14ac:dyDescent="0.25">
      <c r="A11907" s="86"/>
      <c r="B11907" s="9"/>
      <c r="C11907" s="9"/>
      <c r="D11907" s="9"/>
      <c r="E11907" s="9"/>
      <c r="F11907" s="9"/>
      <c r="I11907" s="9"/>
      <c r="K11907" s="9"/>
      <c r="L11907" s="9"/>
      <c r="M11907" s="9"/>
      <c r="O11907" s="9"/>
      <c r="P11907" s="9"/>
      <c r="Q11907" s="9"/>
      <c r="R11907" s="36"/>
      <c r="V11907" s="36"/>
    </row>
    <row r="11908" spans="1:22" x14ac:dyDescent="0.25">
      <c r="A11908" s="86"/>
      <c r="B11908" s="9"/>
      <c r="C11908" s="9"/>
      <c r="D11908" s="9"/>
      <c r="E11908" s="9"/>
      <c r="F11908" s="9"/>
      <c r="I11908" s="9"/>
      <c r="K11908" s="9"/>
      <c r="L11908" s="9"/>
      <c r="M11908" s="9"/>
      <c r="O11908" s="9"/>
      <c r="P11908" s="9"/>
      <c r="Q11908" s="9"/>
      <c r="R11908" s="36"/>
      <c r="V11908" s="36"/>
    </row>
    <row r="11909" spans="1:22" x14ac:dyDescent="0.25">
      <c r="A11909" s="86"/>
      <c r="B11909" s="9"/>
      <c r="C11909" s="9"/>
      <c r="D11909" s="9"/>
      <c r="E11909" s="9"/>
      <c r="F11909" s="9"/>
      <c r="I11909" s="9"/>
      <c r="K11909" s="9"/>
      <c r="L11909" s="9"/>
      <c r="M11909" s="9"/>
      <c r="O11909" s="9"/>
      <c r="P11909" s="9"/>
      <c r="Q11909" s="9"/>
      <c r="R11909" s="36"/>
      <c r="V11909" s="36"/>
    </row>
    <row r="11910" spans="1:22" x14ac:dyDescent="0.25">
      <c r="A11910" s="86"/>
      <c r="B11910" s="9"/>
      <c r="C11910" s="9"/>
      <c r="D11910" s="9"/>
      <c r="E11910" s="9"/>
      <c r="F11910" s="9"/>
      <c r="I11910" s="9"/>
      <c r="K11910" s="9"/>
      <c r="L11910" s="9"/>
      <c r="M11910" s="9"/>
      <c r="O11910" s="9"/>
      <c r="P11910" s="9"/>
      <c r="Q11910" s="9"/>
      <c r="R11910" s="36"/>
      <c r="V11910" s="36"/>
    </row>
    <row r="11911" spans="1:22" x14ac:dyDescent="0.25">
      <c r="A11911" s="86"/>
      <c r="B11911" s="9"/>
      <c r="C11911" s="9"/>
      <c r="D11911" s="9"/>
      <c r="E11911" s="9"/>
      <c r="F11911" s="9"/>
      <c r="I11911" s="9"/>
      <c r="K11911" s="9"/>
      <c r="L11911" s="9"/>
      <c r="M11911" s="9"/>
      <c r="O11911" s="9"/>
      <c r="P11911" s="9"/>
      <c r="Q11911" s="9"/>
      <c r="R11911" s="36"/>
      <c r="V11911" s="36"/>
    </row>
    <row r="11912" spans="1:22" x14ac:dyDescent="0.25">
      <c r="A11912" s="86"/>
      <c r="B11912" s="9"/>
      <c r="C11912" s="9"/>
      <c r="D11912" s="9"/>
      <c r="E11912" s="9"/>
      <c r="F11912" s="9"/>
      <c r="I11912" s="9"/>
      <c r="K11912" s="9"/>
      <c r="L11912" s="9"/>
      <c r="M11912" s="9"/>
      <c r="O11912" s="9"/>
      <c r="P11912" s="9"/>
      <c r="Q11912" s="9"/>
      <c r="R11912" s="36"/>
      <c r="V11912" s="36"/>
    </row>
    <row r="11913" spans="1:22" x14ac:dyDescent="0.25">
      <c r="A11913" s="86"/>
      <c r="B11913" s="9"/>
      <c r="C11913" s="9"/>
      <c r="D11913" s="9"/>
      <c r="E11913" s="9"/>
      <c r="F11913" s="9"/>
      <c r="I11913" s="9"/>
      <c r="K11913" s="9"/>
      <c r="L11913" s="9"/>
      <c r="M11913" s="9"/>
      <c r="O11913" s="9"/>
      <c r="P11913" s="9"/>
      <c r="Q11913" s="9"/>
      <c r="R11913" s="36"/>
      <c r="V11913" s="36"/>
    </row>
    <row r="11914" spans="1:22" x14ac:dyDescent="0.25">
      <c r="A11914" s="86"/>
      <c r="B11914" s="9"/>
      <c r="C11914" s="9"/>
      <c r="D11914" s="9"/>
      <c r="E11914" s="9"/>
      <c r="F11914" s="9"/>
      <c r="I11914" s="9"/>
      <c r="K11914" s="9"/>
      <c r="L11914" s="9"/>
      <c r="M11914" s="9"/>
      <c r="O11914" s="9"/>
      <c r="P11914" s="9"/>
      <c r="Q11914" s="9"/>
      <c r="R11914" s="36"/>
      <c r="V11914" s="36"/>
    </row>
    <row r="11915" spans="1:22" x14ac:dyDescent="0.25">
      <c r="A11915" s="86"/>
      <c r="B11915" s="9"/>
      <c r="C11915" s="9"/>
      <c r="D11915" s="9"/>
      <c r="E11915" s="9"/>
      <c r="F11915" s="9"/>
      <c r="I11915" s="9"/>
      <c r="K11915" s="9"/>
      <c r="L11915" s="9"/>
      <c r="M11915" s="9"/>
      <c r="O11915" s="9"/>
      <c r="P11915" s="9"/>
      <c r="Q11915" s="9"/>
      <c r="R11915" s="36"/>
      <c r="V11915" s="36"/>
    </row>
    <row r="11916" spans="1:22" x14ac:dyDescent="0.25">
      <c r="A11916" s="86"/>
      <c r="B11916" s="9"/>
      <c r="C11916" s="9"/>
      <c r="D11916" s="9"/>
      <c r="E11916" s="9"/>
      <c r="F11916" s="9"/>
      <c r="I11916" s="9"/>
      <c r="K11916" s="9"/>
      <c r="L11916" s="9"/>
      <c r="M11916" s="9"/>
      <c r="O11916" s="9"/>
      <c r="P11916" s="9"/>
      <c r="Q11916" s="9"/>
      <c r="R11916" s="36"/>
      <c r="V11916" s="36"/>
    </row>
    <row r="11917" spans="1:22" x14ac:dyDescent="0.25">
      <c r="A11917" s="86"/>
      <c r="B11917" s="9"/>
      <c r="C11917" s="9"/>
      <c r="D11917" s="9"/>
      <c r="E11917" s="9"/>
      <c r="F11917" s="9"/>
      <c r="I11917" s="9"/>
      <c r="K11917" s="9"/>
      <c r="L11917" s="9"/>
      <c r="M11917" s="9"/>
      <c r="O11917" s="9"/>
      <c r="P11917" s="9"/>
      <c r="Q11917" s="9"/>
      <c r="R11917" s="36"/>
      <c r="V11917" s="36"/>
    </row>
    <row r="11918" spans="1:22" x14ac:dyDescent="0.25">
      <c r="A11918" s="86"/>
      <c r="B11918" s="9"/>
      <c r="C11918" s="9"/>
      <c r="D11918" s="9"/>
      <c r="E11918" s="9"/>
      <c r="F11918" s="9"/>
      <c r="I11918" s="9"/>
      <c r="K11918" s="9"/>
      <c r="L11918" s="9"/>
      <c r="M11918" s="9"/>
      <c r="O11918" s="9"/>
      <c r="P11918" s="9"/>
      <c r="Q11918" s="9"/>
      <c r="R11918" s="36"/>
      <c r="V11918" s="36"/>
    </row>
    <row r="11919" spans="1:22" x14ac:dyDescent="0.25">
      <c r="A11919" s="86"/>
      <c r="B11919" s="9"/>
      <c r="C11919" s="9"/>
      <c r="D11919" s="9"/>
      <c r="E11919" s="9"/>
      <c r="F11919" s="9"/>
      <c r="I11919" s="9"/>
      <c r="K11919" s="9"/>
      <c r="L11919" s="9"/>
      <c r="M11919" s="9"/>
      <c r="O11919" s="9"/>
      <c r="P11919" s="9"/>
      <c r="Q11919" s="9"/>
      <c r="R11919" s="36"/>
      <c r="V11919" s="36"/>
    </row>
    <row r="11920" spans="1:22" x14ac:dyDescent="0.25">
      <c r="A11920" s="86"/>
      <c r="B11920" s="9"/>
      <c r="C11920" s="9"/>
      <c r="D11920" s="9"/>
      <c r="E11920" s="9"/>
      <c r="F11920" s="9"/>
      <c r="I11920" s="9"/>
      <c r="K11920" s="9"/>
      <c r="L11920" s="9"/>
      <c r="M11920" s="9"/>
      <c r="O11920" s="9"/>
      <c r="P11920" s="9"/>
      <c r="Q11920" s="9"/>
      <c r="R11920" s="36"/>
      <c r="V11920" s="36"/>
    </row>
    <row r="11921" spans="1:22" x14ac:dyDescent="0.25">
      <c r="A11921" s="86"/>
      <c r="B11921" s="9"/>
      <c r="C11921" s="9"/>
      <c r="D11921" s="9"/>
      <c r="E11921" s="9"/>
      <c r="F11921" s="9"/>
      <c r="I11921" s="9"/>
      <c r="K11921" s="9"/>
      <c r="L11921" s="9"/>
      <c r="M11921" s="9"/>
      <c r="O11921" s="9"/>
      <c r="P11921" s="9"/>
      <c r="Q11921" s="9"/>
      <c r="R11921" s="36"/>
      <c r="V11921" s="36"/>
    </row>
    <row r="11922" spans="1:22" x14ac:dyDescent="0.25">
      <c r="A11922" s="86"/>
      <c r="B11922" s="9"/>
      <c r="C11922" s="9"/>
      <c r="D11922" s="9"/>
      <c r="E11922" s="9"/>
      <c r="F11922" s="9"/>
      <c r="I11922" s="9"/>
      <c r="K11922" s="9"/>
      <c r="L11922" s="9"/>
      <c r="M11922" s="9"/>
      <c r="O11922" s="9"/>
      <c r="P11922" s="9"/>
      <c r="Q11922" s="9"/>
      <c r="R11922" s="36"/>
      <c r="V11922" s="36"/>
    </row>
    <row r="11923" spans="1:22" x14ac:dyDescent="0.25">
      <c r="A11923" s="86"/>
      <c r="B11923" s="9"/>
      <c r="C11923" s="9"/>
      <c r="D11923" s="9"/>
      <c r="E11923" s="9"/>
      <c r="F11923" s="9"/>
      <c r="I11923" s="9"/>
      <c r="K11923" s="9"/>
      <c r="L11923" s="9"/>
      <c r="M11923" s="9"/>
      <c r="O11923" s="9"/>
      <c r="P11923" s="9"/>
      <c r="Q11923" s="9"/>
      <c r="R11923" s="36"/>
      <c r="V11923" s="36"/>
    </row>
    <row r="11924" spans="1:22" x14ac:dyDescent="0.25">
      <c r="A11924" s="86"/>
      <c r="B11924" s="9"/>
      <c r="C11924" s="9"/>
      <c r="D11924" s="9"/>
      <c r="E11924" s="9"/>
      <c r="F11924" s="9"/>
      <c r="I11924" s="9"/>
      <c r="K11924" s="9"/>
      <c r="L11924" s="9"/>
      <c r="M11924" s="9"/>
      <c r="O11924" s="9"/>
      <c r="P11924" s="9"/>
      <c r="Q11924" s="9"/>
      <c r="R11924" s="36"/>
      <c r="V11924" s="36"/>
    </row>
    <row r="11925" spans="1:22" x14ac:dyDescent="0.25">
      <c r="A11925" s="86"/>
      <c r="B11925" s="9"/>
      <c r="C11925" s="9"/>
      <c r="D11925" s="9"/>
      <c r="E11925" s="9"/>
      <c r="F11925" s="9"/>
      <c r="I11925" s="9"/>
      <c r="K11925" s="9"/>
      <c r="L11925" s="9"/>
      <c r="M11925" s="9"/>
      <c r="O11925" s="9"/>
      <c r="P11925" s="9"/>
      <c r="Q11925" s="9"/>
      <c r="R11925" s="36"/>
      <c r="V11925" s="36"/>
    </row>
    <row r="11926" spans="1:22" x14ac:dyDescent="0.25">
      <c r="A11926" s="86"/>
      <c r="B11926" s="9"/>
      <c r="C11926" s="9"/>
      <c r="D11926" s="9"/>
      <c r="E11926" s="9"/>
      <c r="F11926" s="9"/>
      <c r="I11926" s="9"/>
      <c r="K11926" s="9"/>
      <c r="L11926" s="9"/>
      <c r="M11926" s="9"/>
      <c r="O11926" s="9"/>
      <c r="P11926" s="9"/>
      <c r="Q11926" s="9"/>
      <c r="R11926" s="36"/>
      <c r="V11926" s="36"/>
    </row>
    <row r="11927" spans="1:22" x14ac:dyDescent="0.25">
      <c r="A11927" s="86"/>
      <c r="B11927" s="9"/>
      <c r="C11927" s="9"/>
      <c r="D11927" s="9"/>
      <c r="E11927" s="9"/>
      <c r="F11927" s="9"/>
      <c r="I11927" s="9"/>
      <c r="K11927" s="9"/>
      <c r="L11927" s="9"/>
      <c r="M11927" s="9"/>
      <c r="O11927" s="9"/>
      <c r="P11927" s="9"/>
      <c r="Q11927" s="9"/>
      <c r="R11927" s="36"/>
      <c r="V11927" s="36"/>
    </row>
    <row r="11928" spans="1:22" x14ac:dyDescent="0.25">
      <c r="A11928" s="86"/>
      <c r="B11928" s="9"/>
      <c r="C11928" s="9"/>
      <c r="D11928" s="9"/>
      <c r="E11928" s="9"/>
      <c r="F11928" s="9"/>
      <c r="I11928" s="9"/>
      <c r="K11928" s="9"/>
      <c r="L11928" s="9"/>
      <c r="M11928" s="9"/>
      <c r="O11928" s="9"/>
      <c r="P11928" s="9"/>
      <c r="Q11928" s="9"/>
      <c r="R11928" s="36"/>
      <c r="V11928" s="36"/>
    </row>
    <row r="11929" spans="1:22" x14ac:dyDescent="0.25">
      <c r="A11929" s="86"/>
      <c r="B11929" s="9"/>
      <c r="C11929" s="9"/>
      <c r="D11929" s="9"/>
      <c r="E11929" s="9"/>
      <c r="F11929" s="9"/>
      <c r="I11929" s="9"/>
      <c r="K11929" s="9"/>
      <c r="L11929" s="9"/>
      <c r="M11929" s="9"/>
      <c r="O11929" s="9"/>
      <c r="P11929" s="9"/>
      <c r="Q11929" s="9"/>
      <c r="R11929" s="36"/>
      <c r="V11929" s="36"/>
    </row>
    <row r="11930" spans="1:22" x14ac:dyDescent="0.25">
      <c r="A11930" s="86"/>
      <c r="B11930" s="9"/>
      <c r="C11930" s="9"/>
      <c r="D11930" s="9"/>
      <c r="E11930" s="9"/>
      <c r="F11930" s="9"/>
      <c r="I11930" s="9"/>
      <c r="K11930" s="9"/>
      <c r="L11930" s="9"/>
      <c r="M11930" s="9"/>
      <c r="O11930" s="9"/>
      <c r="P11930" s="9"/>
      <c r="Q11930" s="9"/>
      <c r="R11930" s="36"/>
      <c r="V11930" s="36"/>
    </row>
    <row r="11931" spans="1:22" x14ac:dyDescent="0.25">
      <c r="A11931" s="86"/>
      <c r="B11931" s="9"/>
      <c r="C11931" s="9"/>
      <c r="D11931" s="9"/>
      <c r="E11931" s="9"/>
      <c r="F11931" s="9"/>
      <c r="I11931" s="9"/>
      <c r="K11931" s="9"/>
      <c r="L11931" s="9"/>
      <c r="M11931" s="9"/>
      <c r="O11931" s="9"/>
      <c r="P11931" s="9"/>
      <c r="Q11931" s="9"/>
      <c r="R11931" s="36"/>
      <c r="V11931" s="36"/>
    </row>
    <row r="11932" spans="1:22" x14ac:dyDescent="0.25">
      <c r="A11932" s="86"/>
      <c r="B11932" s="9"/>
      <c r="C11932" s="9"/>
      <c r="D11932" s="9"/>
      <c r="E11932" s="9"/>
      <c r="F11932" s="9"/>
      <c r="I11932" s="9"/>
      <c r="K11932" s="9"/>
      <c r="L11932" s="9"/>
      <c r="M11932" s="9"/>
      <c r="O11932" s="9"/>
      <c r="P11932" s="9"/>
      <c r="Q11932" s="9"/>
      <c r="R11932" s="36"/>
      <c r="V11932" s="36"/>
    </row>
    <row r="11933" spans="1:22" x14ac:dyDescent="0.25">
      <c r="A11933" s="86"/>
      <c r="B11933" s="9"/>
      <c r="C11933" s="9"/>
      <c r="D11933" s="9"/>
      <c r="E11933" s="9"/>
      <c r="F11933" s="9"/>
      <c r="I11933" s="9"/>
      <c r="K11933" s="9"/>
      <c r="L11933" s="9"/>
      <c r="M11933" s="9"/>
      <c r="O11933" s="9"/>
      <c r="P11933" s="9"/>
      <c r="Q11933" s="9"/>
      <c r="R11933" s="36"/>
      <c r="V11933" s="36"/>
    </row>
    <row r="11934" spans="1:22" x14ac:dyDescent="0.25">
      <c r="A11934" s="86"/>
      <c r="B11934" s="9"/>
      <c r="C11934" s="9"/>
      <c r="D11934" s="9"/>
      <c r="E11934" s="9"/>
      <c r="F11934" s="9"/>
      <c r="I11934" s="9"/>
      <c r="K11934" s="9"/>
      <c r="L11934" s="9"/>
      <c r="M11934" s="9"/>
      <c r="O11934" s="9"/>
      <c r="P11934" s="9"/>
      <c r="Q11934" s="9"/>
      <c r="R11934" s="36"/>
      <c r="V11934" s="36"/>
    </row>
    <row r="11935" spans="1:22" x14ac:dyDescent="0.25">
      <c r="A11935" s="86"/>
      <c r="B11935" s="9"/>
      <c r="C11935" s="9"/>
      <c r="D11935" s="9"/>
      <c r="E11935" s="9"/>
      <c r="F11935" s="9"/>
      <c r="I11935" s="9"/>
      <c r="K11935" s="9"/>
      <c r="L11935" s="9"/>
      <c r="M11935" s="9"/>
      <c r="O11935" s="9"/>
      <c r="P11935" s="9"/>
      <c r="Q11935" s="9"/>
      <c r="R11935" s="36"/>
      <c r="V11935" s="36"/>
    </row>
    <row r="11936" spans="1:22" x14ac:dyDescent="0.25">
      <c r="A11936" s="86"/>
      <c r="B11936" s="9"/>
      <c r="C11936" s="9"/>
      <c r="D11936" s="9"/>
      <c r="E11936" s="9"/>
      <c r="F11936" s="9"/>
      <c r="I11936" s="9"/>
      <c r="K11936" s="9"/>
      <c r="L11936" s="9"/>
      <c r="M11936" s="9"/>
      <c r="O11936" s="9"/>
      <c r="P11936" s="9"/>
      <c r="Q11936" s="9"/>
      <c r="R11936" s="36"/>
      <c r="V11936" s="36"/>
    </row>
    <row r="11937" spans="1:22" x14ac:dyDescent="0.25">
      <c r="A11937" s="86"/>
      <c r="B11937" s="9"/>
      <c r="C11937" s="9"/>
      <c r="D11937" s="9"/>
      <c r="E11937" s="9"/>
      <c r="F11937" s="9"/>
      <c r="I11937" s="9"/>
      <c r="K11937" s="9"/>
      <c r="L11937" s="9"/>
      <c r="M11937" s="9"/>
      <c r="O11937" s="9"/>
      <c r="P11937" s="9"/>
      <c r="Q11937" s="9"/>
      <c r="R11937" s="36"/>
      <c r="V11937" s="36"/>
    </row>
    <row r="11938" spans="1:22" x14ac:dyDescent="0.25">
      <c r="A11938" s="86"/>
      <c r="B11938" s="9"/>
      <c r="C11938" s="9"/>
      <c r="D11938" s="9"/>
      <c r="E11938" s="9"/>
      <c r="F11938" s="9"/>
      <c r="I11938" s="9"/>
      <c r="K11938" s="9"/>
      <c r="L11938" s="9"/>
      <c r="M11938" s="9"/>
      <c r="O11938" s="9"/>
      <c r="P11938" s="9"/>
      <c r="Q11938" s="9"/>
      <c r="R11938" s="36"/>
      <c r="V11938" s="36"/>
    </row>
    <row r="11939" spans="1:22" x14ac:dyDescent="0.25">
      <c r="A11939" s="86"/>
      <c r="B11939" s="9"/>
      <c r="C11939" s="9"/>
      <c r="D11939" s="9"/>
      <c r="E11939" s="9"/>
      <c r="F11939" s="9"/>
      <c r="I11939" s="9"/>
      <c r="K11939" s="9"/>
      <c r="L11939" s="9"/>
      <c r="M11939" s="9"/>
      <c r="O11939" s="9"/>
      <c r="P11939" s="9"/>
      <c r="Q11939" s="9"/>
      <c r="R11939" s="36"/>
      <c r="V11939" s="36"/>
    </row>
    <row r="11940" spans="1:22" x14ac:dyDescent="0.25">
      <c r="A11940" s="86"/>
      <c r="B11940" s="9"/>
      <c r="C11940" s="9"/>
      <c r="D11940" s="9"/>
      <c r="E11940" s="9"/>
      <c r="F11940" s="9"/>
      <c r="I11940" s="9"/>
      <c r="K11940" s="9"/>
      <c r="L11940" s="9"/>
      <c r="M11940" s="9"/>
      <c r="O11940" s="9"/>
      <c r="P11940" s="9"/>
      <c r="Q11940" s="9"/>
      <c r="R11940" s="36"/>
      <c r="V11940" s="36"/>
    </row>
    <row r="11941" spans="1:22" x14ac:dyDescent="0.25">
      <c r="A11941" s="86"/>
      <c r="B11941" s="9"/>
      <c r="C11941" s="9"/>
      <c r="D11941" s="9"/>
      <c r="E11941" s="9"/>
      <c r="F11941" s="9"/>
      <c r="I11941" s="9"/>
      <c r="K11941" s="9"/>
      <c r="L11941" s="9"/>
      <c r="M11941" s="9"/>
      <c r="O11941" s="9"/>
      <c r="P11941" s="9"/>
      <c r="Q11941" s="9"/>
      <c r="R11941" s="36"/>
      <c r="V11941" s="36"/>
    </row>
    <row r="11942" spans="1:22" x14ac:dyDescent="0.25">
      <c r="A11942" s="86"/>
      <c r="B11942" s="9"/>
      <c r="C11942" s="9"/>
      <c r="D11942" s="9"/>
      <c r="E11942" s="9"/>
      <c r="F11942" s="9"/>
      <c r="I11942" s="9"/>
      <c r="K11942" s="9"/>
      <c r="L11942" s="9"/>
      <c r="M11942" s="9"/>
      <c r="O11942" s="9"/>
      <c r="P11942" s="9"/>
      <c r="Q11942" s="9"/>
      <c r="R11942" s="36"/>
      <c r="V11942" s="36"/>
    </row>
    <row r="11943" spans="1:22" x14ac:dyDescent="0.25">
      <c r="A11943" s="86"/>
      <c r="B11943" s="9"/>
      <c r="C11943" s="9"/>
      <c r="D11943" s="9"/>
      <c r="E11943" s="9"/>
      <c r="F11943" s="9"/>
      <c r="I11943" s="9"/>
      <c r="K11943" s="9"/>
      <c r="L11943" s="9"/>
      <c r="M11943" s="9"/>
      <c r="O11943" s="9"/>
      <c r="P11943" s="9"/>
      <c r="Q11943" s="9"/>
      <c r="R11943" s="36"/>
      <c r="V11943" s="36"/>
    </row>
    <row r="11944" spans="1:22" x14ac:dyDescent="0.25">
      <c r="A11944" s="86"/>
      <c r="B11944" s="9"/>
      <c r="C11944" s="9"/>
      <c r="D11944" s="9"/>
      <c r="E11944" s="9"/>
      <c r="F11944" s="9"/>
      <c r="I11944" s="9"/>
      <c r="K11944" s="9"/>
      <c r="L11944" s="9"/>
      <c r="M11944" s="9"/>
      <c r="O11944" s="9"/>
      <c r="P11944" s="9"/>
      <c r="Q11944" s="9"/>
      <c r="R11944" s="36"/>
      <c r="V11944" s="36"/>
    </row>
    <row r="11945" spans="1:22" x14ac:dyDescent="0.25">
      <c r="A11945" s="86"/>
      <c r="B11945" s="9"/>
      <c r="C11945" s="9"/>
      <c r="D11945" s="9"/>
      <c r="E11945" s="9"/>
      <c r="F11945" s="9"/>
      <c r="I11945" s="9"/>
      <c r="K11945" s="9"/>
      <c r="L11945" s="9"/>
      <c r="M11945" s="9"/>
      <c r="O11945" s="9"/>
      <c r="P11945" s="9"/>
      <c r="Q11945" s="9"/>
      <c r="R11945" s="36"/>
      <c r="V11945" s="36"/>
    </row>
    <row r="11946" spans="1:22" x14ac:dyDescent="0.25">
      <c r="A11946" s="86"/>
      <c r="B11946" s="9"/>
      <c r="C11946" s="9"/>
      <c r="D11946" s="9"/>
      <c r="E11946" s="9"/>
      <c r="F11946" s="9"/>
      <c r="I11946" s="9"/>
      <c r="K11946" s="9"/>
      <c r="L11946" s="9"/>
      <c r="M11946" s="9"/>
      <c r="O11946" s="9"/>
      <c r="P11946" s="9"/>
      <c r="Q11946" s="9"/>
      <c r="R11946" s="36"/>
      <c r="V11946" s="36"/>
    </row>
    <row r="11947" spans="1:22" x14ac:dyDescent="0.25">
      <c r="A11947" s="86"/>
      <c r="B11947" s="9"/>
      <c r="C11947" s="9"/>
      <c r="D11947" s="9"/>
      <c r="E11947" s="9"/>
      <c r="F11947" s="9"/>
      <c r="I11947" s="9"/>
      <c r="K11947" s="9"/>
      <c r="L11947" s="9"/>
      <c r="M11947" s="9"/>
      <c r="O11947" s="9"/>
      <c r="P11947" s="9"/>
      <c r="Q11947" s="9"/>
      <c r="R11947" s="36"/>
      <c r="V11947" s="36"/>
    </row>
    <row r="11948" spans="1:22" x14ac:dyDescent="0.25">
      <c r="A11948" s="86"/>
      <c r="B11948" s="9"/>
      <c r="C11948" s="9"/>
      <c r="D11948" s="9"/>
      <c r="E11948" s="9"/>
      <c r="F11948" s="9"/>
      <c r="I11948" s="9"/>
      <c r="K11948" s="9"/>
      <c r="L11948" s="9"/>
      <c r="M11948" s="9"/>
      <c r="O11948" s="9"/>
      <c r="P11948" s="9"/>
      <c r="Q11948" s="9"/>
      <c r="R11948" s="36"/>
      <c r="V11948" s="36"/>
    </row>
    <row r="11949" spans="1:22" x14ac:dyDescent="0.25">
      <c r="A11949" s="86"/>
      <c r="B11949" s="9"/>
      <c r="C11949" s="9"/>
      <c r="D11949" s="9"/>
      <c r="E11949" s="9"/>
      <c r="F11949" s="9"/>
      <c r="I11949" s="9"/>
      <c r="K11949" s="9"/>
      <c r="L11949" s="9"/>
      <c r="M11949" s="9"/>
      <c r="O11949" s="9"/>
      <c r="P11949" s="9"/>
      <c r="Q11949" s="9"/>
      <c r="R11949" s="36"/>
      <c r="V11949" s="36"/>
    </row>
    <row r="11950" spans="1:22" x14ac:dyDescent="0.25">
      <c r="A11950" s="86"/>
      <c r="B11950" s="9"/>
      <c r="C11950" s="9"/>
      <c r="D11950" s="9"/>
      <c r="E11950" s="9"/>
      <c r="F11950" s="9"/>
      <c r="I11950" s="9"/>
      <c r="K11950" s="9"/>
      <c r="L11950" s="9"/>
      <c r="M11950" s="9"/>
      <c r="O11950" s="9"/>
      <c r="P11950" s="9"/>
      <c r="Q11950" s="9"/>
      <c r="R11950" s="36"/>
      <c r="V11950" s="36"/>
    </row>
    <row r="11951" spans="1:22" x14ac:dyDescent="0.25">
      <c r="A11951" s="86"/>
      <c r="B11951" s="9"/>
      <c r="C11951" s="9"/>
      <c r="D11951" s="9"/>
      <c r="E11951" s="9"/>
      <c r="F11951" s="9"/>
      <c r="I11951" s="9"/>
      <c r="K11951" s="9"/>
      <c r="L11951" s="9"/>
      <c r="M11951" s="9"/>
      <c r="O11951" s="9"/>
      <c r="P11951" s="9"/>
      <c r="Q11951" s="9"/>
      <c r="R11951" s="36"/>
      <c r="V11951" s="36"/>
    </row>
    <row r="11952" spans="1:22" x14ac:dyDescent="0.25">
      <c r="A11952" s="86"/>
      <c r="B11952" s="9"/>
      <c r="C11952" s="9"/>
      <c r="D11952" s="9"/>
      <c r="E11952" s="9"/>
      <c r="F11952" s="9"/>
      <c r="I11952" s="9"/>
      <c r="K11952" s="9"/>
      <c r="L11952" s="9"/>
      <c r="M11952" s="9"/>
      <c r="O11952" s="9"/>
      <c r="P11952" s="9"/>
      <c r="Q11952" s="9"/>
      <c r="R11952" s="36"/>
      <c r="V11952" s="36"/>
    </row>
    <row r="11953" spans="1:22" x14ac:dyDescent="0.25">
      <c r="A11953" s="86"/>
      <c r="B11953" s="9"/>
      <c r="C11953" s="9"/>
      <c r="D11953" s="9"/>
      <c r="E11953" s="9"/>
      <c r="F11953" s="9"/>
      <c r="I11953" s="9"/>
      <c r="K11953" s="9"/>
      <c r="L11953" s="9"/>
      <c r="M11953" s="9"/>
      <c r="O11953" s="9"/>
      <c r="P11953" s="9"/>
      <c r="Q11953" s="9"/>
      <c r="R11953" s="36"/>
      <c r="V11953" s="36"/>
    </row>
    <row r="11954" spans="1:22" x14ac:dyDescent="0.25">
      <c r="A11954" s="86"/>
      <c r="B11954" s="9"/>
      <c r="C11954" s="9"/>
      <c r="D11954" s="9"/>
      <c r="E11954" s="9"/>
      <c r="F11954" s="9"/>
      <c r="I11954" s="9"/>
      <c r="K11954" s="9"/>
      <c r="L11954" s="9"/>
      <c r="M11954" s="9"/>
      <c r="O11954" s="9"/>
      <c r="P11954" s="9"/>
      <c r="Q11954" s="9"/>
      <c r="R11954" s="36"/>
      <c r="V11954" s="36"/>
    </row>
    <row r="11955" spans="1:22" x14ac:dyDescent="0.25">
      <c r="A11955" s="86"/>
      <c r="B11955" s="9"/>
      <c r="C11955" s="9"/>
      <c r="D11955" s="9"/>
      <c r="E11955" s="9"/>
      <c r="F11955" s="9"/>
      <c r="I11955" s="9"/>
      <c r="K11955" s="9"/>
      <c r="L11955" s="9"/>
      <c r="M11955" s="9"/>
      <c r="O11955" s="9"/>
      <c r="P11955" s="9"/>
      <c r="Q11955" s="9"/>
      <c r="R11955" s="36"/>
      <c r="V11955" s="36"/>
    </row>
    <row r="11956" spans="1:22" x14ac:dyDescent="0.25">
      <c r="A11956" s="86"/>
      <c r="B11956" s="9"/>
      <c r="C11956" s="9"/>
      <c r="D11956" s="9"/>
      <c r="E11956" s="9"/>
      <c r="F11956" s="9"/>
      <c r="I11956" s="9"/>
      <c r="K11956" s="9"/>
      <c r="L11956" s="9"/>
      <c r="M11956" s="9"/>
      <c r="O11956" s="9"/>
      <c r="P11956" s="9"/>
      <c r="Q11956" s="9"/>
      <c r="R11956" s="36"/>
      <c r="V11956" s="36"/>
    </row>
    <row r="11957" spans="1:22" x14ac:dyDescent="0.25">
      <c r="A11957" s="86"/>
      <c r="B11957" s="9"/>
      <c r="C11957" s="9"/>
      <c r="D11957" s="9"/>
      <c r="E11957" s="9"/>
      <c r="F11957" s="9"/>
      <c r="I11957" s="9"/>
      <c r="K11957" s="9"/>
      <c r="L11957" s="9"/>
      <c r="M11957" s="9"/>
      <c r="O11957" s="9"/>
      <c r="P11957" s="9"/>
      <c r="Q11957" s="9"/>
      <c r="R11957" s="36"/>
      <c r="V11957" s="36"/>
    </row>
    <row r="11958" spans="1:22" x14ac:dyDescent="0.25">
      <c r="A11958" s="86"/>
      <c r="B11958" s="9"/>
      <c r="C11958" s="9"/>
      <c r="D11958" s="9"/>
      <c r="E11958" s="9"/>
      <c r="F11958" s="9"/>
      <c r="I11958" s="9"/>
      <c r="K11958" s="9"/>
      <c r="L11958" s="9"/>
      <c r="M11958" s="9"/>
      <c r="O11958" s="9"/>
      <c r="P11958" s="9"/>
      <c r="Q11958" s="9"/>
      <c r="R11958" s="36"/>
      <c r="V11958" s="36"/>
    </row>
    <row r="11959" spans="1:22" x14ac:dyDescent="0.25">
      <c r="A11959" s="86"/>
      <c r="B11959" s="9"/>
      <c r="C11959" s="9"/>
      <c r="D11959" s="9"/>
      <c r="E11959" s="9"/>
      <c r="F11959" s="9"/>
      <c r="I11959" s="9"/>
      <c r="K11959" s="9"/>
      <c r="L11959" s="9"/>
      <c r="M11959" s="9"/>
      <c r="O11959" s="9"/>
      <c r="P11959" s="9"/>
      <c r="Q11959" s="9"/>
      <c r="R11959" s="36"/>
      <c r="V11959" s="36"/>
    </row>
    <row r="11960" spans="1:22" x14ac:dyDescent="0.25">
      <c r="A11960" s="86"/>
      <c r="B11960" s="9"/>
      <c r="C11960" s="9"/>
      <c r="D11960" s="9"/>
      <c r="E11960" s="9"/>
      <c r="F11960" s="9"/>
      <c r="I11960" s="9"/>
      <c r="K11960" s="9"/>
      <c r="L11960" s="9"/>
      <c r="M11960" s="9"/>
      <c r="O11960" s="9"/>
      <c r="P11960" s="9"/>
      <c r="Q11960" s="9"/>
      <c r="R11960" s="36"/>
      <c r="V11960" s="36"/>
    </row>
    <row r="11961" spans="1:22" x14ac:dyDescent="0.25">
      <c r="A11961" s="86"/>
      <c r="B11961" s="9"/>
      <c r="C11961" s="9"/>
      <c r="D11961" s="9"/>
      <c r="E11961" s="9"/>
      <c r="F11961" s="9"/>
      <c r="I11961" s="9"/>
      <c r="K11961" s="9"/>
      <c r="L11961" s="9"/>
      <c r="M11961" s="9"/>
      <c r="O11961" s="9"/>
      <c r="P11961" s="9"/>
      <c r="Q11961" s="9"/>
      <c r="R11961" s="36"/>
      <c r="V11961" s="36"/>
    </row>
    <row r="11962" spans="1:22" x14ac:dyDescent="0.25">
      <c r="A11962" s="86"/>
      <c r="B11962" s="9"/>
      <c r="C11962" s="9"/>
      <c r="D11962" s="9"/>
      <c r="E11962" s="9"/>
      <c r="F11962" s="9"/>
      <c r="I11962" s="9"/>
      <c r="K11962" s="9"/>
      <c r="L11962" s="9"/>
      <c r="M11962" s="9"/>
      <c r="O11962" s="9"/>
      <c r="P11962" s="9"/>
      <c r="Q11962" s="9"/>
      <c r="R11962" s="36"/>
      <c r="V11962" s="36"/>
    </row>
    <row r="11963" spans="1:22" x14ac:dyDescent="0.25">
      <c r="A11963" s="86"/>
      <c r="B11963" s="9"/>
      <c r="C11963" s="9"/>
      <c r="D11963" s="9"/>
      <c r="E11963" s="9"/>
      <c r="F11963" s="9"/>
      <c r="I11963" s="9"/>
      <c r="K11963" s="9"/>
      <c r="L11963" s="9"/>
      <c r="M11963" s="9"/>
      <c r="O11963" s="9"/>
      <c r="P11963" s="9"/>
      <c r="Q11963" s="9"/>
      <c r="R11963" s="36"/>
      <c r="V11963" s="36"/>
    </row>
    <row r="11964" spans="1:22" x14ac:dyDescent="0.25">
      <c r="A11964" s="86"/>
      <c r="B11964" s="9"/>
      <c r="C11964" s="9"/>
      <c r="D11964" s="9"/>
      <c r="E11964" s="9"/>
      <c r="F11964" s="9"/>
      <c r="I11964" s="9"/>
      <c r="K11964" s="9"/>
      <c r="L11964" s="9"/>
      <c r="M11964" s="9"/>
      <c r="O11964" s="9"/>
      <c r="P11964" s="9"/>
      <c r="Q11964" s="9"/>
      <c r="R11964" s="36"/>
      <c r="V11964" s="36"/>
    </row>
    <row r="11965" spans="1:22" x14ac:dyDescent="0.25">
      <c r="A11965" s="86"/>
      <c r="B11965" s="9"/>
      <c r="C11965" s="9"/>
      <c r="D11965" s="9"/>
      <c r="E11965" s="9"/>
      <c r="F11965" s="9"/>
      <c r="I11965" s="9"/>
      <c r="K11965" s="9"/>
      <c r="L11965" s="9"/>
      <c r="M11965" s="9"/>
      <c r="O11965" s="9"/>
      <c r="P11965" s="9"/>
      <c r="Q11965" s="9"/>
      <c r="R11965" s="36"/>
      <c r="V11965" s="36"/>
    </row>
    <row r="11966" spans="1:22" x14ac:dyDescent="0.25">
      <c r="A11966" s="86"/>
      <c r="B11966" s="9"/>
      <c r="C11966" s="9"/>
      <c r="D11966" s="9"/>
      <c r="E11966" s="9"/>
      <c r="F11966" s="9"/>
      <c r="I11966" s="9"/>
      <c r="K11966" s="9"/>
      <c r="L11966" s="9"/>
      <c r="M11966" s="9"/>
      <c r="O11966" s="9"/>
      <c r="P11966" s="9"/>
      <c r="Q11966" s="9"/>
      <c r="R11966" s="36"/>
      <c r="V11966" s="36"/>
    </row>
    <row r="11967" spans="1:22" x14ac:dyDescent="0.25">
      <c r="A11967" s="86"/>
      <c r="B11967" s="9"/>
      <c r="C11967" s="9"/>
      <c r="D11967" s="9"/>
      <c r="E11967" s="9"/>
      <c r="F11967" s="9"/>
      <c r="I11967" s="9"/>
      <c r="K11967" s="9"/>
      <c r="L11967" s="9"/>
      <c r="M11967" s="9"/>
      <c r="O11967" s="9"/>
      <c r="P11967" s="9"/>
      <c r="Q11967" s="9"/>
      <c r="R11967" s="36"/>
      <c r="V11967" s="36"/>
    </row>
    <row r="11968" spans="1:22" x14ac:dyDescent="0.25">
      <c r="A11968" s="86"/>
      <c r="B11968" s="9"/>
      <c r="C11968" s="9"/>
      <c r="D11968" s="9"/>
      <c r="E11968" s="9"/>
      <c r="F11968" s="9"/>
      <c r="I11968" s="9"/>
      <c r="K11968" s="9"/>
      <c r="L11968" s="9"/>
      <c r="M11968" s="9"/>
      <c r="O11968" s="9"/>
      <c r="P11968" s="9"/>
      <c r="Q11968" s="9"/>
      <c r="R11968" s="36"/>
      <c r="V11968" s="36"/>
    </row>
    <row r="11969" spans="1:22" x14ac:dyDescent="0.25">
      <c r="A11969" s="86"/>
      <c r="B11969" s="9"/>
      <c r="C11969" s="9"/>
      <c r="D11969" s="9"/>
      <c r="E11969" s="9"/>
      <c r="F11969" s="9"/>
      <c r="I11969" s="9"/>
      <c r="K11969" s="9"/>
      <c r="L11969" s="9"/>
      <c r="M11969" s="9"/>
      <c r="O11969" s="9"/>
      <c r="P11969" s="9"/>
      <c r="Q11969" s="9"/>
      <c r="R11969" s="36"/>
      <c r="V11969" s="36"/>
    </row>
    <row r="11970" spans="1:22" x14ac:dyDescent="0.25">
      <c r="A11970" s="86"/>
      <c r="B11970" s="9"/>
      <c r="C11970" s="9"/>
      <c r="D11970" s="9"/>
      <c r="E11970" s="9"/>
      <c r="F11970" s="9"/>
      <c r="I11970" s="9"/>
      <c r="K11970" s="9"/>
      <c r="L11970" s="9"/>
      <c r="M11970" s="9"/>
      <c r="O11970" s="9"/>
      <c r="P11970" s="9"/>
      <c r="Q11970" s="9"/>
      <c r="R11970" s="36"/>
      <c r="V11970" s="36"/>
    </row>
    <row r="11971" spans="1:22" x14ac:dyDescent="0.25">
      <c r="A11971" s="86"/>
      <c r="B11971" s="9"/>
      <c r="C11971" s="9"/>
      <c r="D11971" s="9"/>
      <c r="E11971" s="9"/>
      <c r="F11971" s="9"/>
      <c r="I11971" s="9"/>
      <c r="K11971" s="9"/>
      <c r="L11971" s="9"/>
      <c r="M11971" s="9"/>
      <c r="O11971" s="9"/>
      <c r="P11971" s="9"/>
      <c r="Q11971" s="9"/>
      <c r="R11971" s="36"/>
      <c r="V11971" s="36"/>
    </row>
    <row r="11972" spans="1:22" x14ac:dyDescent="0.25">
      <c r="A11972" s="86"/>
      <c r="B11972" s="9"/>
      <c r="C11972" s="9"/>
      <c r="D11972" s="9"/>
      <c r="E11972" s="9"/>
      <c r="F11972" s="9"/>
      <c r="I11972" s="9"/>
      <c r="K11972" s="9"/>
      <c r="L11972" s="9"/>
      <c r="M11972" s="9"/>
      <c r="O11972" s="9"/>
      <c r="P11972" s="9"/>
      <c r="Q11972" s="9"/>
      <c r="R11972" s="36"/>
      <c r="V11972" s="36"/>
    </row>
    <row r="11973" spans="1:22" x14ac:dyDescent="0.25">
      <c r="A11973" s="86"/>
      <c r="B11973" s="9"/>
      <c r="C11973" s="9"/>
      <c r="D11973" s="9"/>
      <c r="E11973" s="9"/>
      <c r="F11973" s="9"/>
      <c r="I11973" s="9"/>
      <c r="K11973" s="9"/>
      <c r="L11973" s="9"/>
      <c r="M11973" s="9"/>
      <c r="O11973" s="9"/>
      <c r="P11973" s="9"/>
      <c r="Q11973" s="9"/>
      <c r="R11973" s="36"/>
      <c r="V11973" s="36"/>
    </row>
    <row r="11974" spans="1:22" x14ac:dyDescent="0.25">
      <c r="A11974" s="86"/>
      <c r="B11974" s="9"/>
      <c r="C11974" s="9"/>
      <c r="D11974" s="9"/>
      <c r="E11974" s="9"/>
      <c r="F11974" s="9"/>
      <c r="I11974" s="9"/>
      <c r="K11974" s="9"/>
      <c r="L11974" s="9"/>
      <c r="M11974" s="9"/>
      <c r="O11974" s="9"/>
      <c r="P11974" s="9"/>
      <c r="Q11974" s="9"/>
      <c r="R11974" s="36"/>
      <c r="V11974" s="36"/>
    </row>
    <row r="11975" spans="1:22" x14ac:dyDescent="0.25">
      <c r="A11975" s="86"/>
      <c r="B11975" s="9"/>
      <c r="C11975" s="9"/>
      <c r="D11975" s="9"/>
      <c r="E11975" s="9"/>
      <c r="F11975" s="9"/>
      <c r="I11975" s="9"/>
      <c r="K11975" s="9"/>
      <c r="L11975" s="9"/>
      <c r="M11975" s="9"/>
      <c r="O11975" s="9"/>
      <c r="P11975" s="9"/>
      <c r="Q11975" s="9"/>
      <c r="R11975" s="36"/>
      <c r="V11975" s="36"/>
    </row>
    <row r="11976" spans="1:22" x14ac:dyDescent="0.25">
      <c r="A11976" s="86"/>
      <c r="B11976" s="9"/>
      <c r="C11976" s="9"/>
      <c r="D11976" s="9"/>
      <c r="E11976" s="9"/>
      <c r="F11976" s="9"/>
      <c r="I11976" s="9"/>
      <c r="K11976" s="9"/>
      <c r="L11976" s="9"/>
      <c r="M11976" s="9"/>
      <c r="O11976" s="9"/>
      <c r="P11976" s="9"/>
      <c r="Q11976" s="9"/>
      <c r="R11976" s="36"/>
      <c r="V11976" s="36"/>
    </row>
    <row r="11977" spans="1:22" x14ac:dyDescent="0.25">
      <c r="A11977" s="86"/>
      <c r="B11977" s="9"/>
      <c r="C11977" s="9"/>
      <c r="D11977" s="9"/>
      <c r="E11977" s="9"/>
      <c r="F11977" s="9"/>
      <c r="I11977" s="9"/>
      <c r="K11977" s="9"/>
      <c r="L11977" s="9"/>
      <c r="M11977" s="9"/>
      <c r="O11977" s="9"/>
      <c r="P11977" s="9"/>
      <c r="Q11977" s="9"/>
      <c r="R11977" s="36"/>
      <c r="V11977" s="36"/>
    </row>
    <row r="11978" spans="1:22" x14ac:dyDescent="0.25">
      <c r="A11978" s="86"/>
      <c r="B11978" s="9"/>
      <c r="C11978" s="9"/>
      <c r="D11978" s="9"/>
      <c r="E11978" s="9"/>
      <c r="F11978" s="9"/>
      <c r="I11978" s="9"/>
      <c r="K11978" s="9"/>
      <c r="L11978" s="9"/>
      <c r="M11978" s="9"/>
      <c r="O11978" s="9"/>
      <c r="P11978" s="9"/>
      <c r="Q11978" s="9"/>
      <c r="R11978" s="36"/>
      <c r="V11978" s="36"/>
    </row>
    <row r="11979" spans="1:22" x14ac:dyDescent="0.25">
      <c r="A11979" s="86"/>
      <c r="B11979" s="9"/>
      <c r="C11979" s="9"/>
      <c r="D11979" s="9"/>
      <c r="E11979" s="9"/>
      <c r="F11979" s="9"/>
      <c r="I11979" s="9"/>
      <c r="K11979" s="9"/>
      <c r="L11979" s="9"/>
      <c r="M11979" s="9"/>
      <c r="O11979" s="9"/>
      <c r="P11979" s="9"/>
      <c r="Q11979" s="9"/>
      <c r="R11979" s="36"/>
      <c r="V11979" s="36"/>
    </row>
    <row r="11980" spans="1:22" x14ac:dyDescent="0.25">
      <c r="A11980" s="86"/>
      <c r="B11980" s="9"/>
      <c r="C11980" s="9"/>
      <c r="D11980" s="9"/>
      <c r="E11980" s="9"/>
      <c r="F11980" s="9"/>
      <c r="I11980" s="9"/>
      <c r="K11980" s="9"/>
      <c r="L11980" s="9"/>
      <c r="M11980" s="9"/>
      <c r="O11980" s="9"/>
      <c r="P11980" s="9"/>
      <c r="Q11980" s="9"/>
      <c r="R11980" s="36"/>
      <c r="V11980" s="36"/>
    </row>
    <row r="11981" spans="1:22" x14ac:dyDescent="0.25">
      <c r="A11981" s="86"/>
      <c r="B11981" s="9"/>
      <c r="C11981" s="9"/>
      <c r="D11981" s="9"/>
      <c r="E11981" s="9"/>
      <c r="F11981" s="9"/>
      <c r="I11981" s="9"/>
      <c r="K11981" s="9"/>
      <c r="L11981" s="9"/>
      <c r="M11981" s="9"/>
      <c r="O11981" s="9"/>
      <c r="P11981" s="9"/>
      <c r="Q11981" s="9"/>
      <c r="R11981" s="36"/>
      <c r="V11981" s="36"/>
    </row>
    <row r="11982" spans="1:22" x14ac:dyDescent="0.25">
      <c r="A11982" s="86"/>
      <c r="B11982" s="9"/>
      <c r="C11982" s="9"/>
      <c r="D11982" s="9"/>
      <c r="E11982" s="9"/>
      <c r="F11982" s="9"/>
      <c r="I11982" s="9"/>
      <c r="K11982" s="9"/>
      <c r="L11982" s="9"/>
      <c r="M11982" s="9"/>
      <c r="O11982" s="9"/>
      <c r="P11982" s="9"/>
      <c r="Q11982" s="9"/>
      <c r="R11982" s="36"/>
      <c r="V11982" s="36"/>
    </row>
    <row r="11983" spans="1:22" x14ac:dyDescent="0.25">
      <c r="A11983" s="86"/>
      <c r="B11983" s="9"/>
      <c r="C11983" s="9"/>
      <c r="D11983" s="9"/>
      <c r="E11983" s="9"/>
      <c r="F11983" s="9"/>
      <c r="I11983" s="9"/>
      <c r="K11983" s="9"/>
      <c r="L11983" s="9"/>
      <c r="M11983" s="9"/>
      <c r="O11983" s="9"/>
      <c r="P11983" s="9"/>
      <c r="Q11983" s="9"/>
      <c r="R11983" s="36"/>
      <c r="V11983" s="36"/>
    </row>
    <row r="11984" spans="1:22" x14ac:dyDescent="0.25">
      <c r="A11984" s="86"/>
      <c r="B11984" s="9"/>
      <c r="C11984" s="9"/>
      <c r="D11984" s="9"/>
      <c r="E11984" s="9"/>
      <c r="F11984" s="9"/>
      <c r="I11984" s="9"/>
      <c r="K11984" s="9"/>
      <c r="L11984" s="9"/>
      <c r="M11984" s="9"/>
      <c r="O11984" s="9"/>
      <c r="P11984" s="9"/>
      <c r="Q11984" s="9"/>
      <c r="R11984" s="36"/>
      <c r="V11984" s="36"/>
    </row>
    <row r="11985" spans="1:22" x14ac:dyDescent="0.25">
      <c r="A11985" s="86"/>
      <c r="B11985" s="9"/>
      <c r="C11985" s="9"/>
      <c r="D11985" s="9"/>
      <c r="E11985" s="9"/>
      <c r="F11985" s="9"/>
      <c r="I11985" s="9"/>
      <c r="K11985" s="9"/>
      <c r="L11985" s="9"/>
      <c r="M11985" s="9"/>
      <c r="O11985" s="9"/>
      <c r="P11985" s="9"/>
      <c r="Q11985" s="9"/>
      <c r="R11985" s="36"/>
      <c r="V11985" s="36"/>
    </row>
    <row r="11986" spans="1:22" x14ac:dyDescent="0.25">
      <c r="A11986" s="86"/>
      <c r="B11986" s="9"/>
      <c r="C11986" s="9"/>
      <c r="D11986" s="9"/>
      <c r="E11986" s="9"/>
      <c r="F11986" s="9"/>
      <c r="I11986" s="9"/>
      <c r="K11986" s="9"/>
      <c r="L11986" s="9"/>
      <c r="M11986" s="9"/>
      <c r="O11986" s="9"/>
      <c r="P11986" s="9"/>
      <c r="Q11986" s="9"/>
      <c r="R11986" s="36"/>
      <c r="V11986" s="36"/>
    </row>
    <row r="11987" spans="1:22" x14ac:dyDescent="0.25">
      <c r="A11987" s="86"/>
      <c r="B11987" s="9"/>
      <c r="C11987" s="9"/>
      <c r="D11987" s="9"/>
      <c r="E11987" s="9"/>
      <c r="F11987" s="9"/>
      <c r="I11987" s="9"/>
      <c r="K11987" s="9"/>
      <c r="L11987" s="9"/>
      <c r="M11987" s="9"/>
      <c r="O11987" s="9"/>
      <c r="P11987" s="9"/>
      <c r="Q11987" s="9"/>
      <c r="R11987" s="36"/>
      <c r="V11987" s="36"/>
    </row>
    <row r="11988" spans="1:22" x14ac:dyDescent="0.25">
      <c r="A11988" s="86"/>
      <c r="B11988" s="9"/>
      <c r="C11988" s="9"/>
      <c r="D11988" s="9"/>
      <c r="E11988" s="9"/>
      <c r="F11988" s="9"/>
      <c r="I11988" s="9"/>
      <c r="K11988" s="9"/>
      <c r="L11988" s="9"/>
      <c r="M11988" s="9"/>
      <c r="O11988" s="9"/>
      <c r="P11988" s="9"/>
      <c r="Q11988" s="9"/>
      <c r="R11988" s="36"/>
      <c r="V11988" s="36"/>
    </row>
    <row r="11989" spans="1:22" x14ac:dyDescent="0.25">
      <c r="A11989" s="86"/>
      <c r="B11989" s="9"/>
      <c r="C11989" s="9"/>
      <c r="D11989" s="9"/>
      <c r="E11989" s="9"/>
      <c r="F11989" s="9"/>
      <c r="I11989" s="9"/>
      <c r="K11989" s="9"/>
      <c r="L11989" s="9"/>
      <c r="M11989" s="9"/>
      <c r="O11989" s="9"/>
      <c r="P11989" s="9"/>
      <c r="Q11989" s="9"/>
      <c r="R11989" s="36"/>
      <c r="V11989" s="36"/>
    </row>
    <row r="11990" spans="1:22" x14ac:dyDescent="0.25">
      <c r="A11990" s="86"/>
      <c r="B11990" s="9"/>
      <c r="C11990" s="9"/>
      <c r="D11990" s="9"/>
      <c r="E11990" s="9"/>
      <c r="F11990" s="9"/>
      <c r="I11990" s="9"/>
      <c r="K11990" s="9"/>
      <c r="L11990" s="9"/>
      <c r="M11990" s="9"/>
      <c r="O11990" s="9"/>
      <c r="P11990" s="9"/>
      <c r="Q11990" s="9"/>
      <c r="R11990" s="36"/>
      <c r="V11990" s="36"/>
    </row>
    <row r="11991" spans="1:22" x14ac:dyDescent="0.25">
      <c r="A11991" s="86"/>
      <c r="B11991" s="9"/>
      <c r="C11991" s="9"/>
      <c r="D11991" s="9"/>
      <c r="E11991" s="9"/>
      <c r="F11991" s="9"/>
      <c r="I11991" s="9"/>
      <c r="K11991" s="9"/>
      <c r="L11991" s="9"/>
      <c r="M11991" s="9"/>
      <c r="O11991" s="9"/>
      <c r="P11991" s="9"/>
      <c r="Q11991" s="9"/>
      <c r="R11991" s="36"/>
      <c r="V11991" s="36"/>
    </row>
    <row r="11992" spans="1:22" x14ac:dyDescent="0.25">
      <c r="A11992" s="86"/>
      <c r="B11992" s="9"/>
      <c r="C11992" s="9"/>
      <c r="D11992" s="9"/>
      <c r="E11992" s="9"/>
      <c r="F11992" s="9"/>
      <c r="I11992" s="9"/>
      <c r="K11992" s="9"/>
      <c r="L11992" s="9"/>
      <c r="M11992" s="9"/>
      <c r="O11992" s="9"/>
      <c r="P11992" s="9"/>
      <c r="Q11992" s="9"/>
      <c r="R11992" s="36"/>
      <c r="V11992" s="36"/>
    </row>
    <row r="11993" spans="1:22" x14ac:dyDescent="0.25">
      <c r="A11993" s="86"/>
      <c r="B11993" s="9"/>
      <c r="C11993" s="9"/>
      <c r="D11993" s="9"/>
      <c r="E11993" s="9"/>
      <c r="F11993" s="9"/>
      <c r="I11993" s="9"/>
      <c r="K11993" s="9"/>
      <c r="L11993" s="9"/>
      <c r="M11993" s="9"/>
      <c r="O11993" s="9"/>
      <c r="P11993" s="9"/>
      <c r="Q11993" s="9"/>
      <c r="R11993" s="36"/>
      <c r="V11993" s="36"/>
    </row>
    <row r="11994" spans="1:22" x14ac:dyDescent="0.25">
      <c r="A11994" s="86"/>
      <c r="B11994" s="9"/>
      <c r="C11994" s="9"/>
      <c r="D11994" s="9"/>
      <c r="E11994" s="9"/>
      <c r="F11994" s="9"/>
      <c r="I11994" s="9"/>
      <c r="K11994" s="9"/>
      <c r="L11994" s="9"/>
      <c r="M11994" s="9"/>
      <c r="O11994" s="9"/>
      <c r="P11994" s="9"/>
      <c r="Q11994" s="9"/>
      <c r="R11994" s="36"/>
      <c r="V11994" s="36"/>
    </row>
    <row r="11995" spans="1:22" x14ac:dyDescent="0.25">
      <c r="A11995" s="86"/>
      <c r="B11995" s="9"/>
      <c r="C11995" s="9"/>
      <c r="D11995" s="9"/>
      <c r="E11995" s="9"/>
      <c r="F11995" s="9"/>
      <c r="I11995" s="9"/>
      <c r="K11995" s="9"/>
      <c r="L11995" s="9"/>
      <c r="M11995" s="9"/>
      <c r="O11995" s="9"/>
      <c r="P11995" s="9"/>
      <c r="Q11995" s="9"/>
      <c r="R11995" s="36"/>
      <c r="V11995" s="36"/>
    </row>
    <row r="11996" spans="1:22" x14ac:dyDescent="0.25">
      <c r="A11996" s="86"/>
      <c r="B11996" s="9"/>
      <c r="C11996" s="9"/>
      <c r="D11996" s="9"/>
      <c r="E11996" s="9"/>
      <c r="F11996" s="9"/>
      <c r="I11996" s="9"/>
      <c r="K11996" s="9"/>
      <c r="L11996" s="9"/>
      <c r="M11996" s="9"/>
      <c r="O11996" s="9"/>
      <c r="P11996" s="9"/>
      <c r="Q11996" s="9"/>
      <c r="R11996" s="36"/>
      <c r="V11996" s="36"/>
    </row>
    <row r="11997" spans="1:22" x14ac:dyDescent="0.25">
      <c r="A11997" s="86"/>
      <c r="B11997" s="9"/>
      <c r="C11997" s="9"/>
      <c r="D11997" s="9"/>
      <c r="E11997" s="9"/>
      <c r="F11997" s="9"/>
      <c r="I11997" s="9"/>
      <c r="K11997" s="9"/>
      <c r="L11997" s="9"/>
      <c r="M11997" s="9"/>
      <c r="O11997" s="9"/>
      <c r="P11997" s="9"/>
      <c r="Q11997" s="9"/>
      <c r="R11997" s="36"/>
      <c r="V11997" s="36"/>
    </row>
    <row r="11998" spans="1:22" x14ac:dyDescent="0.25">
      <c r="A11998" s="86"/>
      <c r="B11998" s="9"/>
      <c r="C11998" s="9"/>
      <c r="D11998" s="9"/>
      <c r="E11998" s="9"/>
      <c r="F11998" s="9"/>
      <c r="I11998" s="9"/>
      <c r="K11998" s="9"/>
      <c r="L11998" s="9"/>
      <c r="M11998" s="9"/>
      <c r="O11998" s="9"/>
      <c r="P11998" s="9"/>
      <c r="Q11998" s="9"/>
      <c r="R11998" s="36"/>
      <c r="V11998" s="36"/>
    </row>
    <row r="11999" spans="1:22" x14ac:dyDescent="0.25">
      <c r="A11999" s="86"/>
      <c r="B11999" s="9"/>
      <c r="C11999" s="9"/>
      <c r="D11999" s="9"/>
      <c r="E11999" s="9"/>
      <c r="F11999" s="9"/>
      <c r="I11999" s="9"/>
      <c r="K11999" s="9"/>
      <c r="L11999" s="9"/>
      <c r="M11999" s="9"/>
      <c r="O11999" s="9"/>
      <c r="P11999" s="9"/>
      <c r="Q11999" s="9"/>
      <c r="R11999" s="36"/>
      <c r="V11999" s="36"/>
    </row>
    <row r="12000" spans="1:22" x14ac:dyDescent="0.25">
      <c r="A12000" s="86"/>
      <c r="B12000" s="9"/>
      <c r="C12000" s="9"/>
      <c r="D12000" s="9"/>
      <c r="E12000" s="9"/>
      <c r="F12000" s="9"/>
      <c r="I12000" s="9"/>
      <c r="K12000" s="9"/>
      <c r="L12000" s="9"/>
      <c r="M12000" s="9"/>
      <c r="O12000" s="9"/>
      <c r="P12000" s="9"/>
      <c r="Q12000" s="9"/>
      <c r="R12000" s="36"/>
      <c r="V12000" s="36"/>
    </row>
    <row r="12001" spans="1:22" x14ac:dyDescent="0.25">
      <c r="A12001" s="86"/>
      <c r="B12001" s="9"/>
      <c r="C12001" s="9"/>
      <c r="D12001" s="9"/>
      <c r="E12001" s="9"/>
      <c r="F12001" s="9"/>
      <c r="I12001" s="9"/>
      <c r="K12001" s="9"/>
      <c r="L12001" s="9"/>
      <c r="M12001" s="9"/>
      <c r="O12001" s="9"/>
      <c r="P12001" s="9"/>
      <c r="Q12001" s="9"/>
      <c r="R12001" s="36"/>
      <c r="V12001" s="36"/>
    </row>
    <row r="12002" spans="1:22" x14ac:dyDescent="0.25">
      <c r="A12002" s="86"/>
      <c r="B12002" s="9"/>
      <c r="C12002" s="9"/>
      <c r="D12002" s="9"/>
      <c r="E12002" s="9"/>
      <c r="F12002" s="9"/>
      <c r="I12002" s="9"/>
      <c r="K12002" s="9"/>
      <c r="L12002" s="9"/>
      <c r="M12002" s="9"/>
      <c r="O12002" s="9"/>
      <c r="P12002" s="9"/>
      <c r="Q12002" s="9"/>
      <c r="R12002" s="36"/>
      <c r="V12002" s="36"/>
    </row>
    <row r="12003" spans="1:22" x14ac:dyDescent="0.25">
      <c r="A12003" s="86"/>
      <c r="B12003" s="9"/>
      <c r="C12003" s="9"/>
      <c r="D12003" s="9"/>
      <c r="E12003" s="9"/>
      <c r="F12003" s="9"/>
      <c r="I12003" s="9"/>
      <c r="K12003" s="9"/>
      <c r="L12003" s="9"/>
      <c r="M12003" s="9"/>
      <c r="O12003" s="9"/>
      <c r="P12003" s="9"/>
      <c r="Q12003" s="9"/>
      <c r="R12003" s="36"/>
      <c r="V12003" s="36"/>
    </row>
    <row r="12004" spans="1:22" x14ac:dyDescent="0.25">
      <c r="A12004" s="86"/>
      <c r="B12004" s="9"/>
      <c r="C12004" s="9"/>
      <c r="D12004" s="9"/>
      <c r="E12004" s="9"/>
      <c r="F12004" s="9"/>
      <c r="I12004" s="9"/>
      <c r="K12004" s="9"/>
      <c r="L12004" s="9"/>
      <c r="M12004" s="9"/>
      <c r="O12004" s="9"/>
      <c r="P12004" s="9"/>
      <c r="Q12004" s="9"/>
      <c r="R12004" s="36"/>
      <c r="V12004" s="36"/>
    </row>
    <row r="12005" spans="1:22" x14ac:dyDescent="0.25">
      <c r="A12005" s="86"/>
      <c r="B12005" s="9"/>
      <c r="C12005" s="9"/>
      <c r="D12005" s="9"/>
      <c r="E12005" s="9"/>
      <c r="F12005" s="9"/>
      <c r="I12005" s="9"/>
      <c r="K12005" s="9"/>
      <c r="L12005" s="9"/>
      <c r="M12005" s="9"/>
      <c r="O12005" s="9"/>
      <c r="P12005" s="9"/>
      <c r="Q12005" s="9"/>
      <c r="R12005" s="36"/>
      <c r="V12005" s="36"/>
    </row>
    <row r="12006" spans="1:22" x14ac:dyDescent="0.25">
      <c r="A12006" s="86"/>
      <c r="B12006" s="9"/>
      <c r="C12006" s="9"/>
      <c r="D12006" s="9"/>
      <c r="E12006" s="9"/>
      <c r="F12006" s="9"/>
      <c r="I12006" s="9"/>
      <c r="K12006" s="9"/>
      <c r="L12006" s="9"/>
      <c r="M12006" s="9"/>
      <c r="O12006" s="9"/>
      <c r="P12006" s="9"/>
      <c r="Q12006" s="9"/>
      <c r="R12006" s="36"/>
      <c r="V12006" s="36"/>
    </row>
    <row r="12007" spans="1:22" x14ac:dyDescent="0.25">
      <c r="A12007" s="86"/>
      <c r="B12007" s="9"/>
      <c r="C12007" s="9"/>
      <c r="D12007" s="9"/>
      <c r="E12007" s="9"/>
      <c r="F12007" s="9"/>
      <c r="I12007" s="9"/>
      <c r="K12007" s="9"/>
      <c r="L12007" s="9"/>
      <c r="M12007" s="9"/>
      <c r="O12007" s="9"/>
      <c r="P12007" s="9"/>
      <c r="Q12007" s="9"/>
      <c r="R12007" s="36"/>
      <c r="V12007" s="36"/>
    </row>
    <row r="12008" spans="1:22" x14ac:dyDescent="0.25">
      <c r="A12008" s="86"/>
      <c r="B12008" s="9"/>
      <c r="C12008" s="9"/>
      <c r="D12008" s="9"/>
      <c r="E12008" s="9"/>
      <c r="F12008" s="9"/>
      <c r="I12008" s="9"/>
      <c r="K12008" s="9"/>
      <c r="L12008" s="9"/>
      <c r="M12008" s="9"/>
      <c r="O12008" s="9"/>
      <c r="P12008" s="9"/>
      <c r="Q12008" s="9"/>
      <c r="R12008" s="36"/>
      <c r="V12008" s="36"/>
    </row>
    <row r="12009" spans="1:22" x14ac:dyDescent="0.25">
      <c r="A12009" s="86"/>
      <c r="B12009" s="9"/>
      <c r="C12009" s="9"/>
      <c r="D12009" s="9"/>
      <c r="E12009" s="9"/>
      <c r="F12009" s="9"/>
      <c r="I12009" s="9"/>
      <c r="K12009" s="9"/>
      <c r="L12009" s="9"/>
      <c r="M12009" s="9"/>
      <c r="O12009" s="9"/>
      <c r="P12009" s="9"/>
      <c r="Q12009" s="9"/>
      <c r="R12009" s="36"/>
      <c r="V12009" s="36"/>
    </row>
    <row r="12010" spans="1:22" x14ac:dyDescent="0.25">
      <c r="A12010" s="86"/>
      <c r="B12010" s="9"/>
      <c r="C12010" s="9"/>
      <c r="D12010" s="9"/>
      <c r="E12010" s="9"/>
      <c r="F12010" s="9"/>
      <c r="I12010" s="9"/>
      <c r="K12010" s="9"/>
      <c r="L12010" s="9"/>
      <c r="M12010" s="9"/>
      <c r="O12010" s="9"/>
      <c r="P12010" s="9"/>
      <c r="Q12010" s="9"/>
      <c r="R12010" s="36"/>
      <c r="V12010" s="36"/>
    </row>
    <row r="12011" spans="1:22" x14ac:dyDescent="0.25">
      <c r="A12011" s="86"/>
      <c r="B12011" s="9"/>
      <c r="C12011" s="9"/>
      <c r="D12011" s="9"/>
      <c r="E12011" s="9"/>
      <c r="F12011" s="9"/>
      <c r="I12011" s="9"/>
      <c r="K12011" s="9"/>
      <c r="L12011" s="9"/>
      <c r="M12011" s="9"/>
      <c r="O12011" s="9"/>
      <c r="P12011" s="9"/>
      <c r="Q12011" s="9"/>
      <c r="R12011" s="36"/>
      <c r="V12011" s="36"/>
    </row>
    <row r="12012" spans="1:22" x14ac:dyDescent="0.25">
      <c r="A12012" s="86"/>
      <c r="B12012" s="9"/>
      <c r="C12012" s="9"/>
      <c r="D12012" s="9"/>
      <c r="E12012" s="9"/>
      <c r="F12012" s="9"/>
      <c r="I12012" s="9"/>
      <c r="K12012" s="9"/>
      <c r="L12012" s="9"/>
      <c r="M12012" s="9"/>
      <c r="O12012" s="9"/>
      <c r="P12012" s="9"/>
      <c r="Q12012" s="9"/>
      <c r="R12012" s="36"/>
      <c r="V12012" s="36"/>
    </row>
    <row r="12013" spans="1:22" x14ac:dyDescent="0.25">
      <c r="A12013" s="86"/>
      <c r="B12013" s="9"/>
      <c r="C12013" s="9"/>
      <c r="D12013" s="9"/>
      <c r="E12013" s="9"/>
      <c r="F12013" s="9"/>
      <c r="I12013" s="9"/>
      <c r="K12013" s="9"/>
      <c r="L12013" s="9"/>
      <c r="M12013" s="9"/>
      <c r="O12013" s="9"/>
      <c r="P12013" s="9"/>
      <c r="Q12013" s="9"/>
      <c r="R12013" s="36"/>
      <c r="V12013" s="36"/>
    </row>
    <row r="12014" spans="1:22" x14ac:dyDescent="0.25">
      <c r="A12014" s="86"/>
      <c r="B12014" s="9"/>
      <c r="C12014" s="9"/>
      <c r="D12014" s="9"/>
      <c r="E12014" s="9"/>
      <c r="F12014" s="9"/>
      <c r="I12014" s="9"/>
      <c r="K12014" s="9"/>
      <c r="L12014" s="9"/>
      <c r="M12014" s="9"/>
      <c r="O12014" s="9"/>
      <c r="P12014" s="9"/>
      <c r="Q12014" s="9"/>
      <c r="R12014" s="36"/>
      <c r="V12014" s="36"/>
    </row>
    <row r="12015" spans="1:22" x14ac:dyDescent="0.25">
      <c r="A12015" s="86"/>
      <c r="B12015" s="9"/>
      <c r="C12015" s="9"/>
      <c r="D12015" s="9"/>
      <c r="E12015" s="9"/>
      <c r="F12015" s="9"/>
      <c r="I12015" s="9"/>
      <c r="K12015" s="9"/>
      <c r="L12015" s="9"/>
      <c r="M12015" s="9"/>
      <c r="O12015" s="9"/>
      <c r="P12015" s="9"/>
      <c r="Q12015" s="9"/>
      <c r="R12015" s="36"/>
      <c r="V12015" s="36"/>
    </row>
    <row r="12016" spans="1:22" x14ac:dyDescent="0.25">
      <c r="A12016" s="86"/>
      <c r="B12016" s="9"/>
      <c r="C12016" s="9"/>
      <c r="D12016" s="9"/>
      <c r="E12016" s="9"/>
      <c r="F12016" s="9"/>
      <c r="I12016" s="9"/>
      <c r="K12016" s="9"/>
      <c r="L12016" s="9"/>
      <c r="M12016" s="9"/>
      <c r="O12016" s="9"/>
      <c r="P12016" s="9"/>
      <c r="Q12016" s="9"/>
      <c r="R12016" s="36"/>
      <c r="V12016" s="36"/>
    </row>
    <row r="12017" spans="1:22" x14ac:dyDescent="0.25">
      <c r="A12017" s="86"/>
      <c r="B12017" s="9"/>
      <c r="C12017" s="9"/>
      <c r="D12017" s="9"/>
      <c r="E12017" s="9"/>
      <c r="F12017" s="9"/>
      <c r="I12017" s="9"/>
      <c r="K12017" s="9"/>
      <c r="L12017" s="9"/>
      <c r="M12017" s="9"/>
      <c r="O12017" s="9"/>
      <c r="P12017" s="9"/>
      <c r="Q12017" s="9"/>
      <c r="R12017" s="36"/>
      <c r="V12017" s="36"/>
    </row>
    <row r="12018" spans="1:22" x14ac:dyDescent="0.25">
      <c r="A12018" s="86"/>
      <c r="B12018" s="9"/>
      <c r="C12018" s="9"/>
      <c r="D12018" s="9"/>
      <c r="E12018" s="9"/>
      <c r="F12018" s="9"/>
      <c r="I12018" s="9"/>
      <c r="K12018" s="9"/>
      <c r="L12018" s="9"/>
      <c r="M12018" s="9"/>
      <c r="O12018" s="9"/>
      <c r="P12018" s="9"/>
      <c r="Q12018" s="9"/>
      <c r="R12018" s="36"/>
      <c r="V12018" s="36"/>
    </row>
    <row r="12019" spans="1:22" x14ac:dyDescent="0.25">
      <c r="A12019" s="86"/>
      <c r="B12019" s="9"/>
      <c r="C12019" s="9"/>
      <c r="D12019" s="9"/>
      <c r="E12019" s="9"/>
      <c r="F12019" s="9"/>
      <c r="I12019" s="9"/>
      <c r="K12019" s="9"/>
      <c r="L12019" s="9"/>
      <c r="M12019" s="9"/>
      <c r="O12019" s="9"/>
      <c r="P12019" s="9"/>
      <c r="Q12019" s="9"/>
      <c r="R12019" s="36"/>
      <c r="V12019" s="36"/>
    </row>
    <row r="12020" spans="1:22" x14ac:dyDescent="0.25">
      <c r="A12020" s="86"/>
      <c r="B12020" s="9"/>
      <c r="C12020" s="9"/>
      <c r="D12020" s="9"/>
      <c r="E12020" s="9"/>
      <c r="F12020" s="9"/>
      <c r="I12020" s="9"/>
      <c r="K12020" s="9"/>
      <c r="L12020" s="9"/>
      <c r="M12020" s="9"/>
      <c r="O12020" s="9"/>
      <c r="P12020" s="9"/>
      <c r="Q12020" s="9"/>
      <c r="R12020" s="36"/>
      <c r="V12020" s="36"/>
    </row>
    <row r="12021" spans="1:22" x14ac:dyDescent="0.25">
      <c r="A12021" s="86"/>
      <c r="B12021" s="9"/>
      <c r="C12021" s="9"/>
      <c r="D12021" s="9"/>
      <c r="E12021" s="9"/>
      <c r="F12021" s="9"/>
      <c r="I12021" s="9"/>
      <c r="K12021" s="9"/>
      <c r="L12021" s="9"/>
      <c r="M12021" s="9"/>
      <c r="O12021" s="9"/>
      <c r="P12021" s="9"/>
      <c r="Q12021" s="9"/>
      <c r="R12021" s="36"/>
      <c r="V12021" s="36"/>
    </row>
    <row r="12022" spans="1:22" x14ac:dyDescent="0.25">
      <c r="A12022" s="86"/>
      <c r="B12022" s="9"/>
      <c r="C12022" s="9"/>
      <c r="D12022" s="9"/>
      <c r="E12022" s="9"/>
      <c r="F12022" s="9"/>
      <c r="I12022" s="9"/>
      <c r="K12022" s="9"/>
      <c r="L12022" s="9"/>
      <c r="M12022" s="9"/>
      <c r="O12022" s="9"/>
      <c r="P12022" s="9"/>
      <c r="Q12022" s="9"/>
      <c r="R12022" s="36"/>
      <c r="V12022" s="36"/>
    </row>
    <row r="12023" spans="1:22" x14ac:dyDescent="0.25">
      <c r="A12023" s="86"/>
      <c r="B12023" s="9"/>
      <c r="C12023" s="9"/>
      <c r="D12023" s="9"/>
      <c r="E12023" s="9"/>
      <c r="F12023" s="9"/>
      <c r="I12023" s="9"/>
      <c r="K12023" s="9"/>
      <c r="L12023" s="9"/>
      <c r="M12023" s="9"/>
      <c r="O12023" s="9"/>
      <c r="P12023" s="9"/>
      <c r="Q12023" s="9"/>
      <c r="R12023" s="36"/>
      <c r="V12023" s="36"/>
    </row>
    <row r="12024" spans="1:22" x14ac:dyDescent="0.25">
      <c r="A12024" s="86"/>
      <c r="B12024" s="9"/>
      <c r="C12024" s="9"/>
      <c r="D12024" s="9"/>
      <c r="E12024" s="9"/>
      <c r="F12024" s="9"/>
      <c r="I12024" s="9"/>
      <c r="K12024" s="9"/>
      <c r="L12024" s="9"/>
      <c r="M12024" s="9"/>
      <c r="O12024" s="9"/>
      <c r="P12024" s="9"/>
      <c r="Q12024" s="9"/>
      <c r="R12024" s="36"/>
      <c r="V12024" s="36"/>
    </row>
    <row r="12025" spans="1:22" x14ac:dyDescent="0.25">
      <c r="A12025" s="86"/>
      <c r="B12025" s="9"/>
      <c r="C12025" s="9"/>
      <c r="D12025" s="9"/>
      <c r="E12025" s="9"/>
      <c r="F12025" s="9"/>
      <c r="I12025" s="9"/>
      <c r="K12025" s="9"/>
      <c r="L12025" s="9"/>
      <c r="M12025" s="9"/>
      <c r="O12025" s="9"/>
      <c r="P12025" s="9"/>
      <c r="Q12025" s="9"/>
      <c r="R12025" s="36"/>
      <c r="V12025" s="36"/>
    </row>
    <row r="12026" spans="1:22" x14ac:dyDescent="0.25">
      <c r="A12026" s="86"/>
      <c r="B12026" s="9"/>
      <c r="C12026" s="9"/>
      <c r="D12026" s="9"/>
      <c r="E12026" s="9"/>
      <c r="F12026" s="9"/>
      <c r="I12026" s="9"/>
      <c r="K12026" s="9"/>
      <c r="L12026" s="9"/>
      <c r="M12026" s="9"/>
      <c r="O12026" s="9"/>
      <c r="P12026" s="9"/>
      <c r="Q12026" s="9"/>
      <c r="R12026" s="36"/>
      <c r="V12026" s="36"/>
    </row>
    <row r="12027" spans="1:22" x14ac:dyDescent="0.25">
      <c r="A12027" s="86"/>
      <c r="B12027" s="9"/>
      <c r="C12027" s="9"/>
      <c r="D12027" s="9"/>
      <c r="E12027" s="9"/>
      <c r="F12027" s="9"/>
      <c r="I12027" s="9"/>
      <c r="K12027" s="9"/>
      <c r="L12027" s="9"/>
      <c r="M12027" s="9"/>
      <c r="O12027" s="9"/>
      <c r="P12027" s="9"/>
      <c r="Q12027" s="9"/>
      <c r="R12027" s="36"/>
      <c r="V12027" s="36"/>
    </row>
    <row r="12028" spans="1:22" x14ac:dyDescent="0.25">
      <c r="A12028" s="86"/>
      <c r="B12028" s="9"/>
      <c r="C12028" s="9"/>
      <c r="D12028" s="9"/>
      <c r="E12028" s="9"/>
      <c r="F12028" s="9"/>
      <c r="I12028" s="9"/>
      <c r="K12028" s="9"/>
      <c r="L12028" s="9"/>
      <c r="M12028" s="9"/>
      <c r="O12028" s="9"/>
      <c r="P12028" s="9"/>
      <c r="Q12028" s="9"/>
      <c r="R12028" s="36"/>
      <c r="V12028" s="36"/>
    </row>
    <row r="12029" spans="1:22" x14ac:dyDescent="0.25">
      <c r="A12029" s="86"/>
      <c r="B12029" s="9"/>
      <c r="C12029" s="9"/>
      <c r="D12029" s="9"/>
      <c r="E12029" s="9"/>
      <c r="F12029" s="9"/>
      <c r="I12029" s="9"/>
      <c r="K12029" s="9"/>
      <c r="L12029" s="9"/>
      <c r="M12029" s="9"/>
      <c r="O12029" s="9"/>
      <c r="P12029" s="9"/>
      <c r="Q12029" s="9"/>
      <c r="R12029" s="36"/>
      <c r="V12029" s="36"/>
    </row>
    <row r="12030" spans="1:22" x14ac:dyDescent="0.25">
      <c r="A12030" s="86"/>
      <c r="B12030" s="9"/>
      <c r="C12030" s="9"/>
      <c r="D12030" s="9"/>
      <c r="E12030" s="9"/>
      <c r="F12030" s="9"/>
      <c r="I12030" s="9"/>
      <c r="K12030" s="9"/>
      <c r="L12030" s="9"/>
      <c r="M12030" s="9"/>
      <c r="O12030" s="9"/>
      <c r="P12030" s="9"/>
      <c r="Q12030" s="9"/>
      <c r="R12030" s="36"/>
      <c r="V12030" s="36"/>
    </row>
    <row r="12031" spans="1:22" x14ac:dyDescent="0.25">
      <c r="A12031" s="86"/>
      <c r="B12031" s="9"/>
      <c r="C12031" s="9"/>
      <c r="D12031" s="9"/>
      <c r="E12031" s="9"/>
      <c r="F12031" s="9"/>
      <c r="I12031" s="9"/>
      <c r="K12031" s="9"/>
      <c r="L12031" s="9"/>
      <c r="M12031" s="9"/>
      <c r="O12031" s="9"/>
      <c r="P12031" s="9"/>
      <c r="Q12031" s="9"/>
      <c r="R12031" s="36"/>
      <c r="V12031" s="36"/>
    </row>
    <row r="12032" spans="1:22" x14ac:dyDescent="0.25">
      <c r="A12032" s="86"/>
      <c r="B12032" s="9"/>
      <c r="C12032" s="9"/>
      <c r="D12032" s="9"/>
      <c r="E12032" s="9"/>
      <c r="F12032" s="9"/>
      <c r="I12032" s="9"/>
      <c r="K12032" s="9"/>
      <c r="L12032" s="9"/>
      <c r="M12032" s="9"/>
      <c r="O12032" s="9"/>
      <c r="P12032" s="9"/>
      <c r="Q12032" s="9"/>
      <c r="R12032" s="36"/>
      <c r="V12032" s="36"/>
    </row>
    <row r="12033" spans="1:22" x14ac:dyDescent="0.25">
      <c r="A12033" s="86"/>
      <c r="B12033" s="9"/>
      <c r="C12033" s="9"/>
      <c r="D12033" s="9"/>
      <c r="E12033" s="9"/>
      <c r="F12033" s="9"/>
      <c r="I12033" s="9"/>
      <c r="K12033" s="9"/>
      <c r="L12033" s="9"/>
      <c r="M12033" s="9"/>
      <c r="O12033" s="9"/>
      <c r="P12033" s="9"/>
      <c r="Q12033" s="9"/>
      <c r="R12033" s="36"/>
      <c r="V12033" s="36"/>
    </row>
    <row r="12034" spans="1:22" x14ac:dyDescent="0.25">
      <c r="A12034" s="86"/>
      <c r="B12034" s="9"/>
      <c r="C12034" s="9"/>
      <c r="D12034" s="9"/>
      <c r="E12034" s="9"/>
      <c r="F12034" s="9"/>
      <c r="I12034" s="9"/>
      <c r="K12034" s="9"/>
      <c r="L12034" s="9"/>
      <c r="M12034" s="9"/>
      <c r="O12034" s="9"/>
      <c r="P12034" s="9"/>
      <c r="Q12034" s="9"/>
      <c r="R12034" s="36"/>
      <c r="V12034" s="36"/>
    </row>
    <row r="12035" spans="1:22" x14ac:dyDescent="0.25">
      <c r="A12035" s="86"/>
      <c r="B12035" s="9"/>
      <c r="C12035" s="9"/>
      <c r="D12035" s="9"/>
      <c r="E12035" s="9"/>
      <c r="F12035" s="9"/>
      <c r="I12035" s="9"/>
      <c r="K12035" s="9"/>
      <c r="L12035" s="9"/>
      <c r="M12035" s="9"/>
      <c r="O12035" s="9"/>
      <c r="P12035" s="9"/>
      <c r="Q12035" s="9"/>
      <c r="R12035" s="36"/>
      <c r="V12035" s="36"/>
    </row>
    <row r="12036" spans="1:22" x14ac:dyDescent="0.25">
      <c r="A12036" s="86"/>
      <c r="B12036" s="9"/>
      <c r="C12036" s="9"/>
      <c r="D12036" s="9"/>
      <c r="E12036" s="9"/>
      <c r="F12036" s="9"/>
      <c r="I12036" s="9"/>
      <c r="K12036" s="9"/>
      <c r="L12036" s="9"/>
      <c r="M12036" s="9"/>
      <c r="O12036" s="9"/>
      <c r="P12036" s="9"/>
      <c r="Q12036" s="9"/>
      <c r="R12036" s="36"/>
      <c r="V12036" s="36"/>
    </row>
    <row r="12037" spans="1:22" x14ac:dyDescent="0.25">
      <c r="A12037" s="86"/>
      <c r="B12037" s="9"/>
      <c r="C12037" s="9"/>
      <c r="D12037" s="9"/>
      <c r="E12037" s="9"/>
      <c r="F12037" s="9"/>
      <c r="I12037" s="9"/>
      <c r="K12037" s="9"/>
      <c r="L12037" s="9"/>
      <c r="M12037" s="9"/>
      <c r="O12037" s="9"/>
      <c r="P12037" s="9"/>
      <c r="Q12037" s="9"/>
      <c r="R12037" s="36"/>
      <c r="V12037" s="36"/>
    </row>
    <row r="12038" spans="1:22" x14ac:dyDescent="0.25">
      <c r="A12038" s="86"/>
      <c r="B12038" s="9"/>
      <c r="C12038" s="9"/>
      <c r="D12038" s="9"/>
      <c r="E12038" s="9"/>
      <c r="F12038" s="9"/>
      <c r="I12038" s="9"/>
      <c r="K12038" s="9"/>
      <c r="L12038" s="9"/>
      <c r="M12038" s="9"/>
      <c r="O12038" s="9"/>
      <c r="P12038" s="9"/>
      <c r="Q12038" s="9"/>
      <c r="R12038" s="36"/>
      <c r="V12038" s="36"/>
    </row>
    <row r="12039" spans="1:22" x14ac:dyDescent="0.25">
      <c r="A12039" s="86"/>
      <c r="B12039" s="9"/>
      <c r="C12039" s="9"/>
      <c r="D12039" s="9"/>
      <c r="E12039" s="9"/>
      <c r="F12039" s="9"/>
      <c r="I12039" s="9"/>
      <c r="K12039" s="9"/>
      <c r="L12039" s="9"/>
      <c r="M12039" s="9"/>
      <c r="O12039" s="9"/>
      <c r="P12039" s="9"/>
      <c r="Q12039" s="9"/>
      <c r="R12039" s="36"/>
      <c r="V12039" s="36"/>
    </row>
    <row r="12040" spans="1:22" x14ac:dyDescent="0.25">
      <c r="A12040" s="86"/>
      <c r="B12040" s="9"/>
      <c r="C12040" s="9"/>
      <c r="D12040" s="9"/>
      <c r="E12040" s="9"/>
      <c r="F12040" s="9"/>
      <c r="I12040" s="9"/>
      <c r="K12040" s="9"/>
      <c r="L12040" s="9"/>
      <c r="M12040" s="9"/>
      <c r="O12040" s="9"/>
      <c r="P12040" s="9"/>
      <c r="Q12040" s="9"/>
      <c r="R12040" s="36"/>
      <c r="V12040" s="36"/>
    </row>
    <row r="12041" spans="1:22" x14ac:dyDescent="0.25">
      <c r="A12041" s="86"/>
      <c r="B12041" s="9"/>
      <c r="C12041" s="9"/>
      <c r="D12041" s="9"/>
      <c r="E12041" s="9"/>
      <c r="F12041" s="9"/>
      <c r="I12041" s="9"/>
      <c r="K12041" s="9"/>
      <c r="L12041" s="9"/>
      <c r="M12041" s="9"/>
      <c r="O12041" s="9"/>
      <c r="P12041" s="9"/>
      <c r="Q12041" s="9"/>
      <c r="R12041" s="36"/>
      <c r="V12041" s="36"/>
    </row>
    <row r="12042" spans="1:22" x14ac:dyDescent="0.25">
      <c r="A12042" s="86"/>
      <c r="B12042" s="9"/>
      <c r="C12042" s="9"/>
      <c r="D12042" s="9"/>
      <c r="E12042" s="9"/>
      <c r="F12042" s="9"/>
      <c r="I12042" s="9"/>
      <c r="K12042" s="9"/>
      <c r="L12042" s="9"/>
      <c r="M12042" s="9"/>
      <c r="O12042" s="9"/>
      <c r="P12042" s="9"/>
      <c r="Q12042" s="9"/>
      <c r="R12042" s="36"/>
      <c r="V12042" s="36"/>
    </row>
    <row r="12043" spans="1:22" x14ac:dyDescent="0.25">
      <c r="A12043" s="86"/>
      <c r="B12043" s="9"/>
      <c r="C12043" s="9"/>
      <c r="D12043" s="9"/>
      <c r="E12043" s="9"/>
      <c r="F12043" s="9"/>
      <c r="I12043" s="9"/>
      <c r="K12043" s="9"/>
      <c r="L12043" s="9"/>
      <c r="M12043" s="9"/>
      <c r="O12043" s="9"/>
      <c r="P12043" s="9"/>
      <c r="Q12043" s="9"/>
      <c r="R12043" s="36"/>
      <c r="V12043" s="36"/>
    </row>
    <row r="12044" spans="1:22" x14ac:dyDescent="0.25">
      <c r="A12044" s="86"/>
      <c r="B12044" s="9"/>
      <c r="C12044" s="9"/>
      <c r="D12044" s="9"/>
      <c r="E12044" s="9"/>
      <c r="F12044" s="9"/>
      <c r="I12044" s="9"/>
      <c r="K12044" s="9"/>
      <c r="L12044" s="9"/>
      <c r="M12044" s="9"/>
      <c r="O12044" s="9"/>
      <c r="P12044" s="9"/>
      <c r="Q12044" s="9"/>
      <c r="R12044" s="36"/>
      <c r="V12044" s="36"/>
    </row>
    <row r="12045" spans="1:22" x14ac:dyDescent="0.25">
      <c r="A12045" s="86"/>
      <c r="B12045" s="9"/>
      <c r="C12045" s="9"/>
      <c r="D12045" s="9"/>
      <c r="E12045" s="9"/>
      <c r="F12045" s="9"/>
      <c r="I12045" s="9"/>
      <c r="K12045" s="9"/>
      <c r="L12045" s="9"/>
      <c r="M12045" s="9"/>
      <c r="O12045" s="9"/>
      <c r="P12045" s="9"/>
      <c r="Q12045" s="9"/>
      <c r="R12045" s="36"/>
      <c r="V12045" s="36"/>
    </row>
    <row r="12046" spans="1:22" x14ac:dyDescent="0.25">
      <c r="A12046" s="86"/>
      <c r="B12046" s="9"/>
      <c r="C12046" s="9"/>
      <c r="D12046" s="9"/>
      <c r="E12046" s="9"/>
      <c r="F12046" s="9"/>
      <c r="I12046" s="9"/>
      <c r="K12046" s="9"/>
      <c r="L12046" s="9"/>
      <c r="M12046" s="9"/>
      <c r="O12046" s="9"/>
      <c r="P12046" s="9"/>
      <c r="Q12046" s="9"/>
      <c r="R12046" s="36"/>
      <c r="V12046" s="36"/>
    </row>
    <row r="12047" spans="1:22" x14ac:dyDescent="0.25">
      <c r="A12047" s="86"/>
      <c r="B12047" s="9"/>
      <c r="C12047" s="9"/>
      <c r="D12047" s="9"/>
      <c r="E12047" s="9"/>
      <c r="F12047" s="9"/>
      <c r="I12047" s="9"/>
      <c r="K12047" s="9"/>
      <c r="L12047" s="9"/>
      <c r="M12047" s="9"/>
      <c r="O12047" s="9"/>
      <c r="P12047" s="9"/>
      <c r="Q12047" s="9"/>
      <c r="R12047" s="36"/>
      <c r="V12047" s="36"/>
    </row>
    <row r="12048" spans="1:22" x14ac:dyDescent="0.25">
      <c r="A12048" s="86"/>
      <c r="B12048" s="9"/>
      <c r="C12048" s="9"/>
      <c r="D12048" s="9"/>
      <c r="E12048" s="9"/>
      <c r="F12048" s="9"/>
      <c r="I12048" s="9"/>
      <c r="K12048" s="9"/>
      <c r="L12048" s="9"/>
      <c r="M12048" s="9"/>
      <c r="O12048" s="9"/>
      <c r="P12048" s="9"/>
      <c r="Q12048" s="9"/>
      <c r="R12048" s="36"/>
      <c r="V12048" s="36"/>
    </row>
    <row r="12049" spans="1:22" x14ac:dyDescent="0.25">
      <c r="A12049" s="86"/>
      <c r="B12049" s="9"/>
      <c r="C12049" s="9"/>
      <c r="D12049" s="9"/>
      <c r="E12049" s="9"/>
      <c r="F12049" s="9"/>
      <c r="I12049" s="9"/>
      <c r="K12049" s="9"/>
      <c r="L12049" s="9"/>
      <c r="M12049" s="9"/>
      <c r="O12049" s="9"/>
      <c r="P12049" s="9"/>
      <c r="Q12049" s="9"/>
      <c r="R12049" s="36"/>
      <c r="V12049" s="36"/>
    </row>
    <row r="12050" spans="1:22" x14ac:dyDescent="0.25">
      <c r="A12050" s="86"/>
      <c r="B12050" s="9"/>
      <c r="C12050" s="9"/>
      <c r="D12050" s="9"/>
      <c r="E12050" s="9"/>
      <c r="F12050" s="9"/>
      <c r="I12050" s="9"/>
      <c r="K12050" s="9"/>
      <c r="L12050" s="9"/>
      <c r="M12050" s="9"/>
      <c r="O12050" s="9"/>
      <c r="P12050" s="9"/>
      <c r="Q12050" s="9"/>
      <c r="R12050" s="36"/>
      <c r="V12050" s="36"/>
    </row>
    <row r="12051" spans="1:22" x14ac:dyDescent="0.25">
      <c r="A12051" s="86"/>
      <c r="B12051" s="9"/>
      <c r="C12051" s="9"/>
      <c r="D12051" s="9"/>
      <c r="E12051" s="9"/>
      <c r="F12051" s="9"/>
      <c r="I12051" s="9"/>
      <c r="K12051" s="9"/>
      <c r="L12051" s="9"/>
      <c r="M12051" s="9"/>
      <c r="O12051" s="9"/>
      <c r="P12051" s="9"/>
      <c r="Q12051" s="9"/>
      <c r="R12051" s="36"/>
      <c r="V12051" s="36"/>
    </row>
    <row r="12052" spans="1:22" x14ac:dyDescent="0.25">
      <c r="A12052" s="86"/>
      <c r="B12052" s="9"/>
      <c r="C12052" s="9"/>
      <c r="D12052" s="9"/>
      <c r="E12052" s="9"/>
      <c r="F12052" s="9"/>
      <c r="I12052" s="9"/>
      <c r="K12052" s="9"/>
      <c r="L12052" s="9"/>
      <c r="M12052" s="9"/>
      <c r="O12052" s="9"/>
      <c r="P12052" s="9"/>
      <c r="Q12052" s="9"/>
      <c r="R12052" s="36"/>
      <c r="V12052" s="36"/>
    </row>
    <row r="12053" spans="1:22" x14ac:dyDescent="0.25">
      <c r="A12053" s="86"/>
      <c r="B12053" s="9"/>
      <c r="C12053" s="9"/>
      <c r="D12053" s="9"/>
      <c r="E12053" s="9"/>
      <c r="F12053" s="9"/>
      <c r="I12053" s="9"/>
      <c r="K12053" s="9"/>
      <c r="L12053" s="9"/>
      <c r="M12053" s="9"/>
      <c r="O12053" s="9"/>
      <c r="P12053" s="9"/>
      <c r="Q12053" s="9"/>
      <c r="R12053" s="36"/>
      <c r="V12053" s="36"/>
    </row>
    <row r="12054" spans="1:22" x14ac:dyDescent="0.25">
      <c r="A12054" s="86"/>
      <c r="B12054" s="9"/>
      <c r="C12054" s="9"/>
      <c r="D12054" s="9"/>
      <c r="E12054" s="9"/>
      <c r="F12054" s="9"/>
      <c r="I12054" s="9"/>
      <c r="K12054" s="9"/>
      <c r="L12054" s="9"/>
      <c r="M12054" s="9"/>
      <c r="O12054" s="9"/>
      <c r="P12054" s="9"/>
      <c r="Q12054" s="9"/>
      <c r="R12054" s="36"/>
      <c r="V12054" s="36"/>
    </row>
    <row r="12055" spans="1:22" x14ac:dyDescent="0.25">
      <c r="A12055" s="86"/>
      <c r="B12055" s="9"/>
      <c r="C12055" s="9"/>
      <c r="D12055" s="9"/>
      <c r="E12055" s="9"/>
      <c r="F12055" s="9"/>
      <c r="I12055" s="9"/>
      <c r="K12055" s="9"/>
      <c r="L12055" s="9"/>
      <c r="M12055" s="9"/>
      <c r="O12055" s="9"/>
      <c r="P12055" s="9"/>
      <c r="Q12055" s="9"/>
      <c r="R12055" s="36"/>
      <c r="V12055" s="36"/>
    </row>
    <row r="12056" spans="1:22" x14ac:dyDescent="0.25">
      <c r="A12056" s="86"/>
      <c r="B12056" s="9"/>
      <c r="C12056" s="9"/>
      <c r="D12056" s="9"/>
      <c r="E12056" s="9"/>
      <c r="F12056" s="9"/>
      <c r="I12056" s="9"/>
      <c r="K12056" s="9"/>
      <c r="L12056" s="9"/>
      <c r="M12056" s="9"/>
      <c r="O12056" s="9"/>
      <c r="P12056" s="9"/>
      <c r="Q12056" s="9"/>
      <c r="R12056" s="36"/>
      <c r="V12056" s="36"/>
    </row>
    <row r="12057" spans="1:22" x14ac:dyDescent="0.25">
      <c r="A12057" s="86"/>
      <c r="B12057" s="9"/>
      <c r="C12057" s="9"/>
      <c r="D12057" s="9"/>
      <c r="E12057" s="9"/>
      <c r="F12057" s="9"/>
      <c r="I12057" s="9"/>
      <c r="K12057" s="9"/>
      <c r="L12057" s="9"/>
      <c r="M12057" s="9"/>
      <c r="O12057" s="9"/>
      <c r="P12057" s="9"/>
      <c r="Q12057" s="9"/>
      <c r="R12057" s="36"/>
      <c r="V12057" s="36"/>
    </row>
    <row r="12058" spans="1:22" x14ac:dyDescent="0.25">
      <c r="A12058" s="86"/>
      <c r="B12058" s="9"/>
      <c r="C12058" s="9"/>
      <c r="D12058" s="9"/>
      <c r="E12058" s="9"/>
      <c r="F12058" s="9"/>
      <c r="I12058" s="9"/>
      <c r="K12058" s="9"/>
      <c r="L12058" s="9"/>
      <c r="M12058" s="9"/>
      <c r="O12058" s="9"/>
      <c r="P12058" s="9"/>
      <c r="Q12058" s="9"/>
      <c r="R12058" s="36"/>
      <c r="V12058" s="36"/>
    </row>
    <row r="12059" spans="1:22" x14ac:dyDescent="0.25">
      <c r="A12059" s="86"/>
      <c r="B12059" s="9"/>
      <c r="C12059" s="9"/>
      <c r="D12059" s="9"/>
      <c r="E12059" s="9"/>
      <c r="F12059" s="9"/>
      <c r="I12059" s="9"/>
      <c r="K12059" s="9"/>
      <c r="L12059" s="9"/>
      <c r="M12059" s="9"/>
      <c r="O12059" s="9"/>
      <c r="P12059" s="9"/>
      <c r="Q12059" s="9"/>
      <c r="R12059" s="36"/>
      <c r="V12059" s="36"/>
    </row>
    <row r="12060" spans="1:22" x14ac:dyDescent="0.25">
      <c r="A12060" s="86"/>
      <c r="B12060" s="9"/>
      <c r="C12060" s="9"/>
      <c r="D12060" s="9"/>
      <c r="E12060" s="9"/>
      <c r="F12060" s="9"/>
      <c r="I12060" s="9"/>
      <c r="K12060" s="9"/>
      <c r="L12060" s="9"/>
      <c r="M12060" s="9"/>
      <c r="O12060" s="9"/>
      <c r="P12060" s="9"/>
      <c r="Q12060" s="9"/>
      <c r="R12060" s="36"/>
      <c r="V12060" s="36"/>
    </row>
    <row r="12061" spans="1:22" x14ac:dyDescent="0.25">
      <c r="A12061" s="86"/>
      <c r="B12061" s="9"/>
      <c r="C12061" s="9"/>
      <c r="D12061" s="9"/>
      <c r="E12061" s="9"/>
      <c r="F12061" s="9"/>
      <c r="I12061" s="9"/>
      <c r="K12061" s="9"/>
      <c r="L12061" s="9"/>
      <c r="M12061" s="9"/>
      <c r="O12061" s="9"/>
      <c r="P12061" s="9"/>
      <c r="Q12061" s="9"/>
      <c r="R12061" s="36"/>
      <c r="V12061" s="36"/>
    </row>
    <row r="12062" spans="1:22" x14ac:dyDescent="0.25">
      <c r="A12062" s="86"/>
      <c r="B12062" s="9"/>
      <c r="C12062" s="9"/>
      <c r="D12062" s="9"/>
      <c r="E12062" s="9"/>
      <c r="F12062" s="9"/>
      <c r="I12062" s="9"/>
      <c r="K12062" s="9"/>
      <c r="L12062" s="9"/>
      <c r="M12062" s="9"/>
      <c r="O12062" s="9"/>
      <c r="P12062" s="9"/>
      <c r="Q12062" s="9"/>
      <c r="R12062" s="36"/>
      <c r="V12062" s="36"/>
    </row>
    <row r="12063" spans="1:22" x14ac:dyDescent="0.25">
      <c r="A12063" s="86"/>
      <c r="B12063" s="9"/>
      <c r="C12063" s="9"/>
      <c r="D12063" s="9"/>
      <c r="E12063" s="9"/>
      <c r="F12063" s="9"/>
      <c r="I12063" s="9"/>
      <c r="K12063" s="9"/>
      <c r="L12063" s="9"/>
      <c r="M12063" s="9"/>
      <c r="O12063" s="9"/>
      <c r="P12063" s="9"/>
      <c r="Q12063" s="9"/>
      <c r="R12063" s="36"/>
      <c r="V12063" s="36"/>
    </row>
    <row r="12064" spans="1:22" x14ac:dyDescent="0.25">
      <c r="A12064" s="86"/>
      <c r="B12064" s="9"/>
      <c r="C12064" s="9"/>
      <c r="D12064" s="9"/>
      <c r="E12064" s="9"/>
      <c r="F12064" s="9"/>
      <c r="I12064" s="9"/>
      <c r="K12064" s="9"/>
      <c r="L12064" s="9"/>
      <c r="M12064" s="9"/>
      <c r="O12064" s="9"/>
      <c r="P12064" s="9"/>
      <c r="Q12064" s="9"/>
      <c r="R12064" s="36"/>
      <c r="V12064" s="36"/>
    </row>
    <row r="12065" spans="1:22" x14ac:dyDescent="0.25">
      <c r="A12065" s="86"/>
      <c r="B12065" s="9"/>
      <c r="C12065" s="9"/>
      <c r="D12065" s="9"/>
      <c r="E12065" s="9"/>
      <c r="F12065" s="9"/>
      <c r="I12065" s="9"/>
      <c r="K12065" s="9"/>
      <c r="L12065" s="9"/>
      <c r="M12065" s="9"/>
      <c r="O12065" s="9"/>
      <c r="P12065" s="9"/>
      <c r="Q12065" s="9"/>
      <c r="R12065" s="36"/>
      <c r="V12065" s="36"/>
    </row>
    <row r="12066" spans="1:22" x14ac:dyDescent="0.25">
      <c r="A12066" s="86"/>
      <c r="B12066" s="9"/>
      <c r="C12066" s="9"/>
      <c r="D12066" s="9"/>
      <c r="E12066" s="9"/>
      <c r="F12066" s="9"/>
      <c r="I12066" s="9"/>
      <c r="K12066" s="9"/>
      <c r="L12066" s="9"/>
      <c r="M12066" s="9"/>
      <c r="O12066" s="9"/>
      <c r="P12066" s="9"/>
      <c r="Q12066" s="9"/>
      <c r="R12066" s="36"/>
      <c r="V12066" s="36"/>
    </row>
    <row r="12067" spans="1:22" x14ac:dyDescent="0.25">
      <c r="A12067" s="86"/>
      <c r="B12067" s="9"/>
      <c r="C12067" s="9"/>
      <c r="D12067" s="9"/>
      <c r="E12067" s="9"/>
      <c r="F12067" s="9"/>
      <c r="I12067" s="9"/>
      <c r="K12067" s="9"/>
      <c r="L12067" s="9"/>
      <c r="M12067" s="9"/>
      <c r="O12067" s="9"/>
      <c r="P12067" s="9"/>
      <c r="Q12067" s="9"/>
      <c r="R12067" s="36"/>
      <c r="V12067" s="36"/>
    </row>
    <row r="12068" spans="1:22" x14ac:dyDescent="0.25">
      <c r="A12068" s="86"/>
      <c r="B12068" s="9"/>
      <c r="C12068" s="9"/>
      <c r="D12068" s="9"/>
      <c r="E12068" s="9"/>
      <c r="F12068" s="9"/>
      <c r="I12068" s="9"/>
      <c r="K12068" s="9"/>
      <c r="L12068" s="9"/>
      <c r="M12068" s="9"/>
      <c r="O12068" s="9"/>
      <c r="P12068" s="9"/>
      <c r="Q12068" s="9"/>
      <c r="R12068" s="36"/>
      <c r="V12068" s="36"/>
    </row>
    <row r="12069" spans="1:22" x14ac:dyDescent="0.25">
      <c r="A12069" s="86"/>
      <c r="B12069" s="9"/>
      <c r="C12069" s="9"/>
      <c r="D12069" s="9"/>
      <c r="E12069" s="9"/>
      <c r="F12069" s="9"/>
      <c r="I12069" s="9"/>
      <c r="K12069" s="9"/>
      <c r="L12069" s="9"/>
      <c r="M12069" s="9"/>
      <c r="O12069" s="9"/>
      <c r="P12069" s="9"/>
      <c r="Q12069" s="9"/>
      <c r="R12069" s="36"/>
      <c r="V12069" s="36"/>
    </row>
    <row r="12070" spans="1:22" x14ac:dyDescent="0.25">
      <c r="A12070" s="86"/>
      <c r="B12070" s="9"/>
      <c r="C12070" s="9"/>
      <c r="D12070" s="9"/>
      <c r="E12070" s="9"/>
      <c r="F12070" s="9"/>
      <c r="I12070" s="9"/>
      <c r="K12070" s="9"/>
      <c r="L12070" s="9"/>
      <c r="M12070" s="9"/>
      <c r="O12070" s="9"/>
      <c r="P12070" s="9"/>
      <c r="Q12070" s="9"/>
      <c r="R12070" s="36"/>
      <c r="V12070" s="36"/>
    </row>
    <row r="12071" spans="1:22" x14ac:dyDescent="0.25">
      <c r="A12071" s="86"/>
      <c r="B12071" s="9"/>
      <c r="C12071" s="9"/>
      <c r="D12071" s="9"/>
      <c r="E12071" s="9"/>
      <c r="F12071" s="9"/>
      <c r="I12071" s="9"/>
      <c r="K12071" s="9"/>
      <c r="L12071" s="9"/>
      <c r="M12071" s="9"/>
      <c r="O12071" s="9"/>
      <c r="P12071" s="9"/>
      <c r="Q12071" s="9"/>
      <c r="R12071" s="36"/>
      <c r="V12071" s="36"/>
    </row>
    <row r="12072" spans="1:22" x14ac:dyDescent="0.25">
      <c r="A12072" s="86"/>
      <c r="B12072" s="9"/>
      <c r="C12072" s="9"/>
      <c r="D12072" s="9"/>
      <c r="E12072" s="9"/>
      <c r="F12072" s="9"/>
      <c r="I12072" s="9"/>
      <c r="K12072" s="9"/>
      <c r="L12072" s="9"/>
      <c r="M12072" s="9"/>
      <c r="O12072" s="9"/>
      <c r="P12072" s="9"/>
      <c r="Q12072" s="9"/>
      <c r="R12072" s="36"/>
      <c r="V12072" s="36"/>
    </row>
    <row r="12073" spans="1:22" x14ac:dyDescent="0.25">
      <c r="A12073" s="86"/>
      <c r="B12073" s="9"/>
      <c r="C12073" s="9"/>
      <c r="D12073" s="9"/>
      <c r="E12073" s="9"/>
      <c r="F12073" s="9"/>
      <c r="I12073" s="9"/>
      <c r="K12073" s="9"/>
      <c r="L12073" s="9"/>
      <c r="M12073" s="9"/>
      <c r="O12073" s="9"/>
      <c r="P12073" s="9"/>
      <c r="Q12073" s="9"/>
      <c r="R12073" s="36"/>
      <c r="V12073" s="36"/>
    </row>
    <row r="12074" spans="1:22" x14ac:dyDescent="0.25">
      <c r="A12074" s="86"/>
      <c r="B12074" s="9"/>
      <c r="C12074" s="9"/>
      <c r="D12074" s="9"/>
      <c r="E12074" s="9"/>
      <c r="F12074" s="9"/>
      <c r="I12074" s="9"/>
      <c r="K12074" s="9"/>
      <c r="L12074" s="9"/>
      <c r="M12074" s="9"/>
      <c r="O12074" s="9"/>
      <c r="P12074" s="9"/>
      <c r="Q12074" s="9"/>
      <c r="R12074" s="36"/>
      <c r="V12074" s="36"/>
    </row>
    <row r="12075" spans="1:22" x14ac:dyDescent="0.25">
      <c r="A12075" s="86"/>
      <c r="B12075" s="9"/>
      <c r="C12075" s="9"/>
      <c r="D12075" s="9"/>
      <c r="E12075" s="9"/>
      <c r="F12075" s="9"/>
      <c r="I12075" s="9"/>
      <c r="K12075" s="9"/>
      <c r="L12075" s="9"/>
      <c r="M12075" s="9"/>
      <c r="O12075" s="9"/>
      <c r="P12075" s="9"/>
      <c r="Q12075" s="9"/>
      <c r="R12075" s="36"/>
      <c r="V12075" s="36"/>
    </row>
    <row r="12076" spans="1:22" x14ac:dyDescent="0.25">
      <c r="A12076" s="86"/>
      <c r="B12076" s="9"/>
      <c r="C12076" s="9"/>
      <c r="D12076" s="9"/>
      <c r="E12076" s="9"/>
      <c r="F12076" s="9"/>
      <c r="I12076" s="9"/>
      <c r="K12076" s="9"/>
      <c r="L12076" s="9"/>
      <c r="M12076" s="9"/>
      <c r="O12076" s="9"/>
      <c r="P12076" s="9"/>
      <c r="Q12076" s="9"/>
      <c r="R12076" s="36"/>
      <c r="V12076" s="36"/>
    </row>
    <row r="12077" spans="1:22" x14ac:dyDescent="0.25">
      <c r="A12077" s="86"/>
      <c r="B12077" s="9"/>
      <c r="C12077" s="9"/>
      <c r="D12077" s="9"/>
      <c r="E12077" s="9"/>
      <c r="F12077" s="9"/>
      <c r="I12077" s="9"/>
      <c r="K12077" s="9"/>
      <c r="L12077" s="9"/>
      <c r="M12077" s="9"/>
      <c r="O12077" s="9"/>
      <c r="P12077" s="9"/>
      <c r="Q12077" s="9"/>
      <c r="R12077" s="36"/>
      <c r="V12077" s="36"/>
    </row>
    <row r="12078" spans="1:22" x14ac:dyDescent="0.25">
      <c r="A12078" s="86"/>
      <c r="B12078" s="9"/>
      <c r="C12078" s="9"/>
      <c r="D12078" s="9"/>
      <c r="E12078" s="9"/>
      <c r="F12078" s="9"/>
      <c r="I12078" s="9"/>
      <c r="K12078" s="9"/>
      <c r="L12078" s="9"/>
      <c r="M12078" s="9"/>
      <c r="O12078" s="9"/>
      <c r="P12078" s="9"/>
      <c r="Q12078" s="9"/>
      <c r="R12078" s="36"/>
      <c r="V12078" s="36"/>
    </row>
    <row r="12079" spans="1:22" x14ac:dyDescent="0.25">
      <c r="A12079" s="86"/>
      <c r="B12079" s="9"/>
      <c r="C12079" s="9"/>
      <c r="D12079" s="9"/>
      <c r="E12079" s="9"/>
      <c r="F12079" s="9"/>
      <c r="I12079" s="9"/>
      <c r="K12079" s="9"/>
      <c r="L12079" s="9"/>
      <c r="M12079" s="9"/>
      <c r="O12079" s="9"/>
      <c r="P12079" s="9"/>
      <c r="Q12079" s="9"/>
      <c r="R12079" s="36"/>
      <c r="V12079" s="36"/>
    </row>
    <row r="12080" spans="1:22" x14ac:dyDescent="0.25">
      <c r="A12080" s="86"/>
      <c r="B12080" s="9"/>
      <c r="C12080" s="9"/>
      <c r="D12080" s="9"/>
      <c r="E12080" s="9"/>
      <c r="F12080" s="9"/>
      <c r="I12080" s="9"/>
      <c r="K12080" s="9"/>
      <c r="L12080" s="9"/>
      <c r="M12080" s="9"/>
      <c r="O12080" s="9"/>
      <c r="P12080" s="9"/>
      <c r="Q12080" s="9"/>
      <c r="R12080" s="36"/>
      <c r="V12080" s="36"/>
    </row>
    <row r="12081" spans="1:22" x14ac:dyDescent="0.25">
      <c r="A12081" s="86"/>
      <c r="B12081" s="9"/>
      <c r="C12081" s="9"/>
      <c r="D12081" s="9"/>
      <c r="E12081" s="9"/>
      <c r="F12081" s="9"/>
      <c r="I12081" s="9"/>
      <c r="K12081" s="9"/>
      <c r="L12081" s="9"/>
      <c r="M12081" s="9"/>
      <c r="O12081" s="9"/>
      <c r="P12081" s="9"/>
      <c r="Q12081" s="9"/>
      <c r="R12081" s="36"/>
      <c r="V12081" s="36"/>
    </row>
    <row r="12082" spans="1:22" x14ac:dyDescent="0.25">
      <c r="A12082" s="86"/>
      <c r="B12082" s="9"/>
      <c r="C12082" s="9"/>
      <c r="D12082" s="9"/>
      <c r="E12082" s="9"/>
      <c r="F12082" s="9"/>
      <c r="I12082" s="9"/>
      <c r="K12082" s="9"/>
      <c r="L12082" s="9"/>
      <c r="M12082" s="9"/>
      <c r="O12082" s="9"/>
      <c r="P12082" s="9"/>
      <c r="Q12082" s="9"/>
      <c r="R12082" s="36"/>
      <c r="V12082" s="36"/>
    </row>
    <row r="12083" spans="1:22" x14ac:dyDescent="0.25">
      <c r="A12083" s="86"/>
      <c r="B12083" s="9"/>
      <c r="C12083" s="9"/>
      <c r="D12083" s="9"/>
      <c r="E12083" s="9"/>
      <c r="F12083" s="9"/>
      <c r="I12083" s="9"/>
      <c r="K12083" s="9"/>
      <c r="L12083" s="9"/>
      <c r="M12083" s="9"/>
      <c r="O12083" s="9"/>
      <c r="P12083" s="9"/>
      <c r="Q12083" s="9"/>
      <c r="R12083" s="36"/>
      <c r="V12083" s="36"/>
    </row>
    <row r="12084" spans="1:22" x14ac:dyDescent="0.25">
      <c r="A12084" s="86"/>
      <c r="B12084" s="9"/>
      <c r="C12084" s="9"/>
      <c r="D12084" s="9"/>
      <c r="E12084" s="9"/>
      <c r="F12084" s="9"/>
      <c r="I12084" s="9"/>
      <c r="K12084" s="9"/>
      <c r="L12084" s="9"/>
      <c r="M12084" s="9"/>
      <c r="O12084" s="9"/>
      <c r="P12084" s="9"/>
      <c r="Q12084" s="9"/>
      <c r="R12084" s="36"/>
      <c r="V12084" s="36"/>
    </row>
    <row r="12085" spans="1:22" x14ac:dyDescent="0.25">
      <c r="A12085" s="86"/>
      <c r="B12085" s="9"/>
      <c r="C12085" s="9"/>
      <c r="D12085" s="9"/>
      <c r="E12085" s="9"/>
      <c r="F12085" s="9"/>
      <c r="I12085" s="9"/>
      <c r="K12085" s="9"/>
      <c r="L12085" s="9"/>
      <c r="M12085" s="9"/>
      <c r="O12085" s="9"/>
      <c r="P12085" s="9"/>
      <c r="Q12085" s="9"/>
      <c r="R12085" s="36"/>
      <c r="V12085" s="36"/>
    </row>
    <row r="12086" spans="1:22" x14ac:dyDescent="0.25">
      <c r="A12086" s="86"/>
      <c r="B12086" s="9"/>
      <c r="C12086" s="9"/>
      <c r="D12086" s="9"/>
      <c r="E12086" s="9"/>
      <c r="F12086" s="9"/>
      <c r="I12086" s="9"/>
      <c r="K12086" s="9"/>
      <c r="L12086" s="9"/>
      <c r="M12086" s="9"/>
      <c r="O12086" s="9"/>
      <c r="P12086" s="9"/>
      <c r="Q12086" s="9"/>
      <c r="R12086" s="36"/>
      <c r="V12086" s="36"/>
    </row>
    <row r="12087" spans="1:22" x14ac:dyDescent="0.25">
      <c r="A12087" s="86"/>
      <c r="B12087" s="9"/>
      <c r="C12087" s="9"/>
      <c r="D12087" s="9"/>
      <c r="E12087" s="9"/>
      <c r="F12087" s="9"/>
      <c r="I12087" s="9"/>
      <c r="K12087" s="9"/>
      <c r="L12087" s="9"/>
      <c r="M12087" s="9"/>
      <c r="O12087" s="9"/>
      <c r="P12087" s="9"/>
      <c r="Q12087" s="9"/>
      <c r="R12087" s="36"/>
      <c r="V12087" s="36"/>
    </row>
    <row r="12088" spans="1:22" x14ac:dyDescent="0.25">
      <c r="A12088" s="86"/>
      <c r="B12088" s="9"/>
      <c r="C12088" s="9"/>
      <c r="D12088" s="9"/>
      <c r="E12088" s="9"/>
      <c r="F12088" s="9"/>
      <c r="I12088" s="9"/>
      <c r="K12088" s="9"/>
      <c r="L12088" s="9"/>
      <c r="M12088" s="9"/>
      <c r="O12088" s="9"/>
      <c r="P12088" s="9"/>
      <c r="Q12088" s="9"/>
      <c r="R12088" s="36"/>
      <c r="V12088" s="36"/>
    </row>
    <row r="12089" spans="1:22" x14ac:dyDescent="0.25">
      <c r="A12089" s="86"/>
      <c r="B12089" s="9"/>
      <c r="C12089" s="9"/>
      <c r="D12089" s="9"/>
      <c r="E12089" s="9"/>
      <c r="F12089" s="9"/>
      <c r="I12089" s="9"/>
      <c r="K12089" s="9"/>
      <c r="L12089" s="9"/>
      <c r="M12089" s="9"/>
      <c r="O12089" s="9"/>
      <c r="P12089" s="9"/>
      <c r="Q12089" s="9"/>
      <c r="R12089" s="36"/>
      <c r="V12089" s="36"/>
    </row>
    <row r="12090" spans="1:22" x14ac:dyDescent="0.25">
      <c r="A12090" s="86"/>
      <c r="B12090" s="9"/>
      <c r="C12090" s="9"/>
      <c r="D12090" s="9"/>
      <c r="E12090" s="9"/>
      <c r="F12090" s="9"/>
      <c r="I12090" s="9"/>
      <c r="K12090" s="9"/>
      <c r="L12090" s="9"/>
      <c r="M12090" s="9"/>
      <c r="O12090" s="9"/>
      <c r="P12090" s="9"/>
      <c r="Q12090" s="9"/>
      <c r="R12090" s="36"/>
      <c r="V12090" s="36"/>
    </row>
    <row r="12091" spans="1:22" x14ac:dyDescent="0.25">
      <c r="A12091" s="86"/>
      <c r="B12091" s="9"/>
      <c r="C12091" s="9"/>
      <c r="D12091" s="9"/>
      <c r="E12091" s="9"/>
      <c r="F12091" s="9"/>
      <c r="I12091" s="9"/>
      <c r="K12091" s="9"/>
      <c r="L12091" s="9"/>
      <c r="M12091" s="9"/>
      <c r="O12091" s="9"/>
      <c r="P12091" s="9"/>
      <c r="Q12091" s="9"/>
      <c r="R12091" s="36"/>
      <c r="V12091" s="36"/>
    </row>
    <row r="12092" spans="1:22" x14ac:dyDescent="0.25">
      <c r="A12092" s="86"/>
      <c r="B12092" s="9"/>
      <c r="C12092" s="9"/>
      <c r="D12092" s="9"/>
      <c r="E12092" s="9"/>
      <c r="F12092" s="9"/>
      <c r="I12092" s="9"/>
      <c r="K12092" s="9"/>
      <c r="L12092" s="9"/>
      <c r="M12092" s="9"/>
      <c r="O12092" s="9"/>
      <c r="P12092" s="9"/>
      <c r="Q12092" s="9"/>
      <c r="R12092" s="36"/>
      <c r="V12092" s="36"/>
    </row>
    <row r="12093" spans="1:22" x14ac:dyDescent="0.25">
      <c r="A12093" s="86"/>
      <c r="B12093" s="9"/>
      <c r="C12093" s="9"/>
      <c r="D12093" s="9"/>
      <c r="E12093" s="9"/>
      <c r="F12093" s="9"/>
      <c r="I12093" s="9"/>
      <c r="K12093" s="9"/>
      <c r="L12093" s="9"/>
      <c r="M12093" s="9"/>
      <c r="O12093" s="9"/>
      <c r="P12093" s="9"/>
      <c r="Q12093" s="9"/>
      <c r="R12093" s="36"/>
      <c r="V12093" s="36"/>
    </row>
    <row r="12094" spans="1:22" x14ac:dyDescent="0.25">
      <c r="A12094" s="86"/>
      <c r="B12094" s="9"/>
      <c r="C12094" s="9"/>
      <c r="D12094" s="9"/>
      <c r="E12094" s="9"/>
      <c r="F12094" s="9"/>
      <c r="I12094" s="9"/>
      <c r="K12094" s="9"/>
      <c r="L12094" s="9"/>
      <c r="M12094" s="9"/>
      <c r="O12094" s="9"/>
      <c r="P12094" s="9"/>
      <c r="Q12094" s="9"/>
      <c r="R12094" s="36"/>
      <c r="V12094" s="36"/>
    </row>
    <row r="12095" spans="1:22" x14ac:dyDescent="0.25">
      <c r="A12095" s="86"/>
      <c r="B12095" s="9"/>
      <c r="C12095" s="9"/>
      <c r="D12095" s="9"/>
      <c r="E12095" s="9"/>
      <c r="F12095" s="9"/>
      <c r="I12095" s="9"/>
      <c r="K12095" s="9"/>
      <c r="L12095" s="9"/>
      <c r="M12095" s="9"/>
      <c r="O12095" s="9"/>
      <c r="P12095" s="9"/>
      <c r="Q12095" s="9"/>
      <c r="R12095" s="36"/>
      <c r="V12095" s="36"/>
    </row>
    <row r="12096" spans="1:22" x14ac:dyDescent="0.25">
      <c r="A12096" s="86"/>
      <c r="B12096" s="9"/>
      <c r="C12096" s="9"/>
      <c r="D12096" s="9"/>
      <c r="E12096" s="9"/>
      <c r="F12096" s="9"/>
      <c r="I12096" s="9"/>
      <c r="K12096" s="9"/>
      <c r="L12096" s="9"/>
      <c r="M12096" s="9"/>
      <c r="O12096" s="9"/>
      <c r="P12096" s="9"/>
      <c r="Q12096" s="9"/>
      <c r="R12096" s="36"/>
      <c r="V12096" s="36"/>
    </row>
    <row r="12097" spans="1:22" x14ac:dyDescent="0.25">
      <c r="A12097" s="86"/>
      <c r="B12097" s="9"/>
      <c r="C12097" s="9"/>
      <c r="D12097" s="9"/>
      <c r="E12097" s="9"/>
      <c r="F12097" s="9"/>
      <c r="I12097" s="9"/>
      <c r="K12097" s="9"/>
      <c r="L12097" s="9"/>
      <c r="M12097" s="9"/>
      <c r="O12097" s="9"/>
      <c r="P12097" s="9"/>
      <c r="Q12097" s="9"/>
      <c r="R12097" s="36"/>
      <c r="V12097" s="36"/>
    </row>
    <row r="12098" spans="1:22" x14ac:dyDescent="0.25">
      <c r="A12098" s="86"/>
      <c r="B12098" s="9"/>
      <c r="C12098" s="9"/>
      <c r="D12098" s="9"/>
      <c r="E12098" s="9"/>
      <c r="F12098" s="9"/>
      <c r="I12098" s="9"/>
      <c r="K12098" s="9"/>
      <c r="L12098" s="9"/>
      <c r="M12098" s="9"/>
      <c r="O12098" s="9"/>
      <c r="P12098" s="9"/>
      <c r="Q12098" s="9"/>
      <c r="R12098" s="36"/>
      <c r="V12098" s="36"/>
    </row>
    <row r="12099" spans="1:22" x14ac:dyDescent="0.25">
      <c r="A12099" s="86"/>
      <c r="B12099" s="9"/>
      <c r="C12099" s="9"/>
      <c r="D12099" s="9"/>
      <c r="E12099" s="9"/>
      <c r="F12099" s="9"/>
      <c r="I12099" s="9"/>
      <c r="K12099" s="9"/>
      <c r="L12099" s="9"/>
      <c r="M12099" s="9"/>
      <c r="O12099" s="9"/>
      <c r="P12099" s="9"/>
      <c r="Q12099" s="9"/>
      <c r="R12099" s="36"/>
      <c r="V12099" s="36"/>
    </row>
    <row r="12100" spans="1:22" x14ac:dyDescent="0.25">
      <c r="A12100" s="86"/>
      <c r="B12100" s="9"/>
      <c r="C12100" s="9"/>
      <c r="D12100" s="9"/>
      <c r="E12100" s="9"/>
      <c r="F12100" s="9"/>
      <c r="I12100" s="9"/>
      <c r="K12100" s="9"/>
      <c r="L12100" s="9"/>
      <c r="M12100" s="9"/>
      <c r="O12100" s="9"/>
      <c r="P12100" s="9"/>
      <c r="Q12100" s="9"/>
      <c r="R12100" s="36"/>
      <c r="V12100" s="36"/>
    </row>
    <row r="12101" spans="1:22" x14ac:dyDescent="0.25">
      <c r="A12101" s="86"/>
      <c r="B12101" s="9"/>
      <c r="C12101" s="9"/>
      <c r="D12101" s="9"/>
      <c r="E12101" s="9"/>
      <c r="F12101" s="9"/>
      <c r="I12101" s="9"/>
      <c r="K12101" s="9"/>
      <c r="L12101" s="9"/>
      <c r="M12101" s="9"/>
      <c r="O12101" s="9"/>
      <c r="P12101" s="9"/>
      <c r="Q12101" s="9"/>
      <c r="R12101" s="36"/>
      <c r="V12101" s="36"/>
    </row>
    <row r="12102" spans="1:22" x14ac:dyDescent="0.25">
      <c r="A12102" s="86"/>
      <c r="B12102" s="9"/>
      <c r="C12102" s="9"/>
      <c r="D12102" s="9"/>
      <c r="E12102" s="9"/>
      <c r="F12102" s="9"/>
      <c r="I12102" s="9"/>
      <c r="K12102" s="9"/>
      <c r="L12102" s="9"/>
      <c r="M12102" s="9"/>
      <c r="O12102" s="9"/>
      <c r="P12102" s="9"/>
      <c r="Q12102" s="9"/>
      <c r="R12102" s="36"/>
      <c r="V12102" s="36"/>
    </row>
    <row r="12103" spans="1:22" x14ac:dyDescent="0.25">
      <c r="A12103" s="86"/>
      <c r="B12103" s="9"/>
      <c r="C12103" s="9"/>
      <c r="D12103" s="9"/>
      <c r="E12103" s="9"/>
      <c r="F12103" s="9"/>
      <c r="I12103" s="9"/>
      <c r="K12103" s="9"/>
      <c r="L12103" s="9"/>
      <c r="M12103" s="9"/>
      <c r="O12103" s="9"/>
      <c r="P12103" s="9"/>
      <c r="Q12103" s="9"/>
      <c r="R12103" s="36"/>
      <c r="V12103" s="36"/>
    </row>
    <row r="12104" spans="1:22" x14ac:dyDescent="0.25">
      <c r="A12104" s="86"/>
      <c r="B12104" s="9"/>
      <c r="C12104" s="9"/>
      <c r="D12104" s="9"/>
      <c r="E12104" s="9"/>
      <c r="F12104" s="9"/>
      <c r="I12104" s="9"/>
      <c r="K12104" s="9"/>
      <c r="L12104" s="9"/>
      <c r="M12104" s="9"/>
      <c r="O12104" s="9"/>
      <c r="P12104" s="9"/>
      <c r="Q12104" s="9"/>
      <c r="R12104" s="36"/>
      <c r="V12104" s="36"/>
    </row>
    <row r="12105" spans="1:22" x14ac:dyDescent="0.25">
      <c r="A12105" s="86"/>
      <c r="B12105" s="9"/>
      <c r="C12105" s="9"/>
      <c r="D12105" s="9"/>
      <c r="E12105" s="9"/>
      <c r="F12105" s="9"/>
      <c r="I12105" s="9"/>
      <c r="K12105" s="9"/>
      <c r="L12105" s="9"/>
      <c r="M12105" s="9"/>
      <c r="O12105" s="9"/>
      <c r="P12105" s="9"/>
      <c r="Q12105" s="9"/>
      <c r="R12105" s="36"/>
      <c r="V12105" s="36"/>
    </row>
    <row r="12106" spans="1:22" x14ac:dyDescent="0.25">
      <c r="A12106" s="86"/>
      <c r="B12106" s="9"/>
      <c r="C12106" s="9"/>
      <c r="D12106" s="9"/>
      <c r="E12106" s="9"/>
      <c r="F12106" s="9"/>
      <c r="I12106" s="9"/>
      <c r="K12106" s="9"/>
      <c r="L12106" s="9"/>
      <c r="M12106" s="9"/>
      <c r="O12106" s="9"/>
      <c r="P12106" s="9"/>
      <c r="Q12106" s="9"/>
      <c r="R12106" s="36"/>
      <c r="V12106" s="36"/>
    </row>
    <row r="12107" spans="1:22" x14ac:dyDescent="0.25">
      <c r="A12107" s="86"/>
      <c r="B12107" s="9"/>
      <c r="C12107" s="9"/>
      <c r="D12107" s="9"/>
      <c r="E12107" s="9"/>
      <c r="F12107" s="9"/>
      <c r="I12107" s="9"/>
      <c r="K12107" s="9"/>
      <c r="L12107" s="9"/>
      <c r="M12107" s="9"/>
      <c r="O12107" s="9"/>
      <c r="P12107" s="9"/>
      <c r="Q12107" s="9"/>
      <c r="R12107" s="36"/>
      <c r="V12107" s="36"/>
    </row>
    <row r="12108" spans="1:22" x14ac:dyDescent="0.25">
      <c r="A12108" s="86"/>
      <c r="B12108" s="9"/>
      <c r="C12108" s="9"/>
      <c r="D12108" s="9"/>
      <c r="E12108" s="9"/>
      <c r="F12108" s="9"/>
      <c r="I12108" s="9"/>
      <c r="K12108" s="9"/>
      <c r="L12108" s="9"/>
      <c r="M12108" s="9"/>
      <c r="O12108" s="9"/>
      <c r="P12108" s="9"/>
      <c r="Q12108" s="9"/>
      <c r="R12108" s="36"/>
      <c r="V12108" s="36"/>
    </row>
    <row r="12109" spans="1:22" x14ac:dyDescent="0.25">
      <c r="A12109" s="86"/>
      <c r="B12109" s="9"/>
      <c r="C12109" s="9"/>
      <c r="D12109" s="9"/>
      <c r="E12109" s="9"/>
      <c r="F12109" s="9"/>
      <c r="I12109" s="9"/>
      <c r="K12109" s="9"/>
      <c r="L12109" s="9"/>
      <c r="M12109" s="9"/>
      <c r="O12109" s="9"/>
      <c r="P12109" s="9"/>
      <c r="Q12109" s="9"/>
      <c r="R12109" s="36"/>
      <c r="V12109" s="36"/>
    </row>
    <row r="12110" spans="1:22" x14ac:dyDescent="0.25">
      <c r="A12110" s="86"/>
      <c r="B12110" s="9"/>
      <c r="C12110" s="9"/>
      <c r="D12110" s="9"/>
      <c r="E12110" s="9"/>
      <c r="F12110" s="9"/>
      <c r="I12110" s="9"/>
      <c r="K12110" s="9"/>
      <c r="L12110" s="9"/>
      <c r="M12110" s="9"/>
      <c r="O12110" s="9"/>
      <c r="P12110" s="9"/>
      <c r="Q12110" s="9"/>
      <c r="R12110" s="36"/>
      <c r="V12110" s="36"/>
    </row>
    <row r="12111" spans="1:22" x14ac:dyDescent="0.25">
      <c r="A12111" s="86"/>
      <c r="B12111" s="9"/>
      <c r="C12111" s="9"/>
      <c r="D12111" s="9"/>
      <c r="E12111" s="9"/>
      <c r="F12111" s="9"/>
      <c r="I12111" s="9"/>
      <c r="K12111" s="9"/>
      <c r="L12111" s="9"/>
      <c r="M12111" s="9"/>
      <c r="O12111" s="9"/>
      <c r="P12111" s="9"/>
      <c r="Q12111" s="9"/>
      <c r="R12111" s="36"/>
      <c r="V12111" s="36"/>
    </row>
    <row r="12112" spans="1:22" x14ac:dyDescent="0.25">
      <c r="A12112" s="86"/>
      <c r="B12112" s="9"/>
      <c r="C12112" s="9"/>
      <c r="D12112" s="9"/>
      <c r="E12112" s="9"/>
      <c r="F12112" s="9"/>
      <c r="I12112" s="9"/>
      <c r="K12112" s="9"/>
      <c r="L12112" s="9"/>
      <c r="M12112" s="9"/>
      <c r="O12112" s="9"/>
      <c r="P12112" s="9"/>
      <c r="Q12112" s="9"/>
      <c r="R12112" s="36"/>
      <c r="V12112" s="36"/>
    </row>
    <row r="12113" spans="1:22" x14ac:dyDescent="0.25">
      <c r="A12113" s="86"/>
      <c r="B12113" s="9"/>
      <c r="C12113" s="9"/>
      <c r="D12113" s="9"/>
      <c r="E12113" s="9"/>
      <c r="F12113" s="9"/>
      <c r="I12113" s="9"/>
      <c r="K12113" s="9"/>
      <c r="L12113" s="9"/>
      <c r="M12113" s="9"/>
      <c r="O12113" s="9"/>
      <c r="P12113" s="9"/>
      <c r="Q12113" s="9"/>
      <c r="R12113" s="36"/>
      <c r="V12113" s="36"/>
    </row>
    <row r="12114" spans="1:22" x14ac:dyDescent="0.25">
      <c r="A12114" s="86"/>
      <c r="B12114" s="9"/>
      <c r="C12114" s="9"/>
      <c r="D12114" s="9"/>
      <c r="E12114" s="9"/>
      <c r="F12114" s="9"/>
      <c r="I12114" s="9"/>
      <c r="K12114" s="9"/>
      <c r="L12114" s="9"/>
      <c r="M12114" s="9"/>
      <c r="O12114" s="9"/>
      <c r="P12114" s="9"/>
      <c r="Q12114" s="9"/>
      <c r="R12114" s="36"/>
      <c r="V12114" s="36"/>
    </row>
    <row r="12115" spans="1:22" x14ac:dyDescent="0.25">
      <c r="A12115" s="86"/>
      <c r="B12115" s="9"/>
      <c r="C12115" s="9"/>
      <c r="D12115" s="9"/>
      <c r="E12115" s="9"/>
      <c r="F12115" s="9"/>
      <c r="I12115" s="9"/>
      <c r="K12115" s="9"/>
      <c r="L12115" s="9"/>
      <c r="M12115" s="9"/>
      <c r="O12115" s="9"/>
      <c r="P12115" s="9"/>
      <c r="Q12115" s="9"/>
      <c r="R12115" s="36"/>
      <c r="V12115" s="36"/>
    </row>
    <row r="12116" spans="1:22" x14ac:dyDescent="0.25">
      <c r="A12116" s="86"/>
      <c r="B12116" s="9"/>
      <c r="C12116" s="9"/>
      <c r="D12116" s="9"/>
      <c r="E12116" s="9"/>
      <c r="F12116" s="9"/>
      <c r="I12116" s="9"/>
      <c r="K12116" s="9"/>
      <c r="L12116" s="9"/>
      <c r="M12116" s="9"/>
      <c r="O12116" s="9"/>
      <c r="P12116" s="9"/>
      <c r="Q12116" s="9"/>
      <c r="R12116" s="36"/>
      <c r="V12116" s="36"/>
    </row>
    <row r="12117" spans="1:22" x14ac:dyDescent="0.25">
      <c r="A12117" s="86"/>
      <c r="B12117" s="9"/>
      <c r="C12117" s="9"/>
      <c r="D12117" s="9"/>
      <c r="E12117" s="9"/>
      <c r="F12117" s="9"/>
      <c r="I12117" s="9"/>
      <c r="K12117" s="9"/>
      <c r="L12117" s="9"/>
      <c r="M12117" s="9"/>
      <c r="O12117" s="9"/>
      <c r="P12117" s="9"/>
      <c r="Q12117" s="9"/>
      <c r="R12117" s="36"/>
      <c r="V12117" s="36"/>
    </row>
    <row r="12118" spans="1:22" x14ac:dyDescent="0.25">
      <c r="A12118" s="86"/>
      <c r="B12118" s="9"/>
      <c r="C12118" s="9"/>
      <c r="D12118" s="9"/>
      <c r="E12118" s="9"/>
      <c r="F12118" s="9"/>
      <c r="I12118" s="9"/>
      <c r="K12118" s="9"/>
      <c r="L12118" s="9"/>
      <c r="M12118" s="9"/>
      <c r="O12118" s="9"/>
      <c r="P12118" s="9"/>
      <c r="Q12118" s="9"/>
      <c r="R12118" s="36"/>
      <c r="V12118" s="36"/>
    </row>
    <row r="12119" spans="1:22" x14ac:dyDescent="0.25">
      <c r="A12119" s="86"/>
      <c r="B12119" s="9"/>
      <c r="C12119" s="9"/>
      <c r="D12119" s="9"/>
      <c r="E12119" s="9"/>
      <c r="F12119" s="9"/>
      <c r="I12119" s="9"/>
      <c r="K12119" s="9"/>
      <c r="L12119" s="9"/>
      <c r="M12119" s="9"/>
      <c r="O12119" s="9"/>
      <c r="P12119" s="9"/>
      <c r="Q12119" s="9"/>
      <c r="R12119" s="36"/>
      <c r="V12119" s="36"/>
    </row>
    <row r="12120" spans="1:22" x14ac:dyDescent="0.25">
      <c r="A12120" s="86"/>
      <c r="B12120" s="9"/>
      <c r="C12120" s="9"/>
      <c r="D12120" s="9"/>
      <c r="E12120" s="9"/>
      <c r="F12120" s="9"/>
      <c r="I12120" s="9"/>
      <c r="K12120" s="9"/>
      <c r="L12120" s="9"/>
      <c r="M12120" s="9"/>
      <c r="O12120" s="9"/>
      <c r="P12120" s="9"/>
      <c r="Q12120" s="9"/>
      <c r="R12120" s="36"/>
      <c r="V12120" s="36"/>
    </row>
    <row r="12121" spans="1:22" x14ac:dyDescent="0.25">
      <c r="A12121" s="86"/>
      <c r="B12121" s="9"/>
      <c r="C12121" s="9"/>
      <c r="D12121" s="9"/>
      <c r="E12121" s="9"/>
      <c r="F12121" s="9"/>
      <c r="I12121" s="9"/>
      <c r="K12121" s="9"/>
      <c r="L12121" s="9"/>
      <c r="M12121" s="9"/>
      <c r="O12121" s="9"/>
      <c r="P12121" s="9"/>
      <c r="Q12121" s="9"/>
      <c r="R12121" s="36"/>
      <c r="V12121" s="36"/>
    </row>
    <row r="12122" spans="1:22" x14ac:dyDescent="0.25">
      <c r="A12122" s="86"/>
      <c r="B12122" s="9"/>
      <c r="C12122" s="9"/>
      <c r="D12122" s="9"/>
      <c r="E12122" s="9"/>
      <c r="F12122" s="9"/>
      <c r="I12122" s="9"/>
      <c r="K12122" s="9"/>
      <c r="L12122" s="9"/>
      <c r="M12122" s="9"/>
      <c r="O12122" s="9"/>
      <c r="P12122" s="9"/>
      <c r="Q12122" s="9"/>
      <c r="R12122" s="36"/>
      <c r="V12122" s="36"/>
    </row>
    <row r="12123" spans="1:22" x14ac:dyDescent="0.25">
      <c r="A12123" s="86"/>
      <c r="B12123" s="9"/>
      <c r="C12123" s="9"/>
      <c r="D12123" s="9"/>
      <c r="E12123" s="9"/>
      <c r="F12123" s="9"/>
      <c r="I12123" s="9"/>
      <c r="K12123" s="9"/>
      <c r="L12123" s="9"/>
      <c r="M12123" s="9"/>
      <c r="O12123" s="9"/>
      <c r="P12123" s="9"/>
      <c r="Q12123" s="9"/>
      <c r="R12123" s="36"/>
      <c r="V12123" s="36"/>
    </row>
    <row r="12124" spans="1:22" x14ac:dyDescent="0.25">
      <c r="A12124" s="86"/>
      <c r="B12124" s="9"/>
      <c r="C12124" s="9"/>
      <c r="D12124" s="9"/>
      <c r="E12124" s="9"/>
      <c r="F12124" s="9"/>
      <c r="I12124" s="9"/>
      <c r="K12124" s="9"/>
      <c r="L12124" s="9"/>
      <c r="M12124" s="9"/>
      <c r="O12124" s="9"/>
      <c r="P12124" s="9"/>
      <c r="Q12124" s="9"/>
      <c r="R12124" s="36"/>
      <c r="V12124" s="36"/>
    </row>
    <row r="12125" spans="1:22" x14ac:dyDescent="0.25">
      <c r="A12125" s="86"/>
      <c r="B12125" s="9"/>
      <c r="C12125" s="9"/>
      <c r="D12125" s="9"/>
      <c r="E12125" s="9"/>
      <c r="F12125" s="9"/>
      <c r="I12125" s="9"/>
      <c r="K12125" s="9"/>
      <c r="L12125" s="9"/>
      <c r="M12125" s="9"/>
      <c r="O12125" s="9"/>
      <c r="P12125" s="9"/>
      <c r="Q12125" s="9"/>
      <c r="R12125" s="36"/>
      <c r="V12125" s="36"/>
    </row>
    <row r="12126" spans="1:22" x14ac:dyDescent="0.25">
      <c r="A12126" s="86"/>
      <c r="B12126" s="9"/>
      <c r="C12126" s="9"/>
      <c r="D12126" s="9"/>
      <c r="E12126" s="9"/>
      <c r="F12126" s="9"/>
      <c r="I12126" s="9"/>
      <c r="K12126" s="9"/>
      <c r="L12126" s="9"/>
      <c r="M12126" s="9"/>
      <c r="O12126" s="9"/>
      <c r="P12126" s="9"/>
      <c r="Q12126" s="9"/>
      <c r="R12126" s="36"/>
      <c r="V12126" s="36"/>
    </row>
    <row r="12127" spans="1:22" x14ac:dyDescent="0.25">
      <c r="A12127" s="86"/>
      <c r="B12127" s="9"/>
      <c r="C12127" s="9"/>
      <c r="D12127" s="9"/>
      <c r="E12127" s="9"/>
      <c r="F12127" s="9"/>
      <c r="I12127" s="9"/>
      <c r="K12127" s="9"/>
      <c r="L12127" s="9"/>
      <c r="M12127" s="9"/>
      <c r="O12127" s="9"/>
      <c r="P12127" s="9"/>
      <c r="Q12127" s="9"/>
      <c r="R12127" s="36"/>
      <c r="V12127" s="36"/>
    </row>
    <row r="12128" spans="1:22" x14ac:dyDescent="0.25">
      <c r="A12128" s="86"/>
      <c r="B12128" s="9"/>
      <c r="C12128" s="9"/>
      <c r="D12128" s="9"/>
      <c r="E12128" s="9"/>
      <c r="F12128" s="9"/>
      <c r="I12128" s="9"/>
      <c r="K12128" s="9"/>
      <c r="L12128" s="9"/>
      <c r="M12128" s="9"/>
      <c r="O12128" s="9"/>
      <c r="P12128" s="9"/>
      <c r="Q12128" s="9"/>
      <c r="R12128" s="36"/>
      <c r="V12128" s="36"/>
    </row>
    <row r="12129" spans="1:22" x14ac:dyDescent="0.25">
      <c r="A12129" s="86"/>
      <c r="B12129" s="9"/>
      <c r="C12129" s="9"/>
      <c r="D12129" s="9"/>
      <c r="E12129" s="9"/>
      <c r="F12129" s="9"/>
      <c r="I12129" s="9"/>
      <c r="K12129" s="9"/>
      <c r="L12129" s="9"/>
      <c r="M12129" s="9"/>
      <c r="O12129" s="9"/>
      <c r="P12129" s="9"/>
      <c r="Q12129" s="9"/>
      <c r="R12129" s="36"/>
      <c r="V12129" s="36"/>
    </row>
    <row r="12130" spans="1:22" x14ac:dyDescent="0.25">
      <c r="A12130" s="86"/>
      <c r="B12130" s="9"/>
      <c r="C12130" s="9"/>
      <c r="D12130" s="9"/>
      <c r="E12130" s="9"/>
      <c r="F12130" s="9"/>
      <c r="I12130" s="9"/>
      <c r="K12130" s="9"/>
      <c r="L12130" s="9"/>
      <c r="M12130" s="9"/>
      <c r="O12130" s="9"/>
      <c r="P12130" s="9"/>
      <c r="Q12130" s="9"/>
      <c r="R12130" s="36"/>
      <c r="V12130" s="36"/>
    </row>
    <row r="12131" spans="1:22" x14ac:dyDescent="0.25">
      <c r="A12131" s="86"/>
      <c r="B12131" s="9"/>
      <c r="C12131" s="9"/>
      <c r="D12131" s="9"/>
      <c r="E12131" s="9"/>
      <c r="F12131" s="9"/>
      <c r="I12131" s="9"/>
      <c r="K12131" s="9"/>
      <c r="L12131" s="9"/>
      <c r="M12131" s="9"/>
      <c r="O12131" s="9"/>
      <c r="P12131" s="9"/>
      <c r="Q12131" s="9"/>
      <c r="R12131" s="36"/>
      <c r="V12131" s="36"/>
    </row>
    <row r="12132" spans="1:22" x14ac:dyDescent="0.25">
      <c r="A12132" s="86"/>
      <c r="B12132" s="9"/>
      <c r="C12132" s="9"/>
      <c r="D12132" s="9"/>
      <c r="E12132" s="9"/>
      <c r="F12132" s="9"/>
      <c r="I12132" s="9"/>
      <c r="K12132" s="9"/>
      <c r="L12132" s="9"/>
      <c r="M12132" s="9"/>
      <c r="O12132" s="9"/>
      <c r="P12132" s="9"/>
      <c r="Q12132" s="9"/>
      <c r="R12132" s="36"/>
      <c r="V12132" s="36"/>
    </row>
    <row r="12133" spans="1:22" x14ac:dyDescent="0.25">
      <c r="A12133" s="86"/>
      <c r="B12133" s="9"/>
      <c r="C12133" s="9"/>
      <c r="D12133" s="9"/>
      <c r="E12133" s="9"/>
      <c r="F12133" s="9"/>
      <c r="I12133" s="9"/>
      <c r="K12133" s="9"/>
      <c r="L12133" s="9"/>
      <c r="M12133" s="9"/>
      <c r="O12133" s="9"/>
      <c r="P12133" s="9"/>
      <c r="Q12133" s="9"/>
      <c r="R12133" s="36"/>
      <c r="V12133" s="36"/>
    </row>
    <row r="12134" spans="1:22" x14ac:dyDescent="0.25">
      <c r="A12134" s="86"/>
      <c r="B12134" s="9"/>
      <c r="C12134" s="9"/>
      <c r="D12134" s="9"/>
      <c r="E12134" s="9"/>
      <c r="F12134" s="9"/>
      <c r="I12134" s="9"/>
      <c r="K12134" s="9"/>
      <c r="L12134" s="9"/>
      <c r="M12134" s="9"/>
      <c r="O12134" s="9"/>
      <c r="P12134" s="9"/>
      <c r="Q12134" s="9"/>
      <c r="R12134" s="36"/>
      <c r="V12134" s="36"/>
    </row>
    <row r="12135" spans="1:22" x14ac:dyDescent="0.25">
      <c r="A12135" s="86"/>
      <c r="B12135" s="9"/>
      <c r="C12135" s="9"/>
      <c r="D12135" s="9"/>
      <c r="E12135" s="9"/>
      <c r="F12135" s="9"/>
      <c r="I12135" s="9"/>
      <c r="K12135" s="9"/>
      <c r="L12135" s="9"/>
      <c r="M12135" s="9"/>
      <c r="O12135" s="9"/>
      <c r="P12135" s="9"/>
      <c r="Q12135" s="9"/>
      <c r="R12135" s="36"/>
      <c r="V12135" s="36"/>
    </row>
    <row r="12136" spans="1:22" x14ac:dyDescent="0.25">
      <c r="A12136" s="86"/>
      <c r="B12136" s="9"/>
      <c r="C12136" s="9"/>
      <c r="D12136" s="9"/>
      <c r="E12136" s="9"/>
      <c r="F12136" s="9"/>
      <c r="I12136" s="9"/>
      <c r="K12136" s="9"/>
      <c r="L12136" s="9"/>
      <c r="M12136" s="9"/>
      <c r="O12136" s="9"/>
      <c r="P12136" s="9"/>
      <c r="Q12136" s="9"/>
      <c r="R12136" s="36"/>
      <c r="V12136" s="36"/>
    </row>
    <row r="12137" spans="1:22" x14ac:dyDescent="0.25">
      <c r="A12137" s="86"/>
      <c r="B12137" s="9"/>
      <c r="C12137" s="9"/>
      <c r="D12137" s="9"/>
      <c r="E12137" s="9"/>
      <c r="F12137" s="9"/>
      <c r="I12137" s="9"/>
      <c r="K12137" s="9"/>
      <c r="L12137" s="9"/>
      <c r="M12137" s="9"/>
      <c r="O12137" s="9"/>
      <c r="P12137" s="9"/>
      <c r="Q12137" s="9"/>
      <c r="R12137" s="36"/>
      <c r="V12137" s="36"/>
    </row>
    <row r="12138" spans="1:22" x14ac:dyDescent="0.25">
      <c r="A12138" s="86"/>
      <c r="B12138" s="9"/>
      <c r="C12138" s="9"/>
      <c r="D12138" s="9"/>
      <c r="E12138" s="9"/>
      <c r="F12138" s="9"/>
      <c r="I12138" s="9"/>
      <c r="K12138" s="9"/>
      <c r="L12138" s="9"/>
      <c r="M12138" s="9"/>
      <c r="O12138" s="9"/>
      <c r="P12138" s="9"/>
      <c r="Q12138" s="9"/>
      <c r="R12138" s="36"/>
      <c r="V12138" s="36"/>
    </row>
    <row r="12139" spans="1:22" x14ac:dyDescent="0.25">
      <c r="A12139" s="86"/>
      <c r="B12139" s="9"/>
      <c r="C12139" s="9"/>
      <c r="D12139" s="9"/>
      <c r="E12139" s="9"/>
      <c r="F12139" s="9"/>
      <c r="I12139" s="9"/>
      <c r="K12139" s="9"/>
      <c r="L12139" s="9"/>
      <c r="M12139" s="9"/>
      <c r="O12139" s="9"/>
      <c r="P12139" s="9"/>
      <c r="Q12139" s="9"/>
      <c r="R12139" s="36"/>
      <c r="V12139" s="36"/>
    </row>
    <row r="12140" spans="1:22" x14ac:dyDescent="0.25">
      <c r="A12140" s="86"/>
      <c r="B12140" s="9"/>
      <c r="C12140" s="9"/>
      <c r="D12140" s="9"/>
      <c r="E12140" s="9"/>
      <c r="F12140" s="9"/>
      <c r="I12140" s="9"/>
      <c r="K12140" s="9"/>
      <c r="L12140" s="9"/>
      <c r="M12140" s="9"/>
      <c r="O12140" s="9"/>
      <c r="P12140" s="9"/>
      <c r="Q12140" s="9"/>
      <c r="R12140" s="36"/>
      <c r="V12140" s="36"/>
    </row>
    <row r="12141" spans="1:22" x14ac:dyDescent="0.25">
      <c r="A12141" s="86"/>
      <c r="B12141" s="9"/>
      <c r="C12141" s="9"/>
      <c r="D12141" s="9"/>
      <c r="E12141" s="9"/>
      <c r="F12141" s="9"/>
      <c r="I12141" s="9"/>
      <c r="K12141" s="9"/>
      <c r="L12141" s="9"/>
      <c r="M12141" s="9"/>
      <c r="O12141" s="9"/>
      <c r="P12141" s="9"/>
      <c r="Q12141" s="9"/>
      <c r="R12141" s="36"/>
      <c r="V12141" s="36"/>
    </row>
    <row r="12142" spans="1:22" x14ac:dyDescent="0.25">
      <c r="A12142" s="86"/>
      <c r="B12142" s="9"/>
      <c r="C12142" s="9"/>
      <c r="D12142" s="9"/>
      <c r="E12142" s="9"/>
      <c r="F12142" s="9"/>
      <c r="I12142" s="9"/>
      <c r="K12142" s="9"/>
      <c r="L12142" s="9"/>
      <c r="M12142" s="9"/>
      <c r="O12142" s="9"/>
      <c r="P12142" s="9"/>
      <c r="Q12142" s="9"/>
      <c r="R12142" s="36"/>
      <c r="V12142" s="36"/>
    </row>
    <row r="12143" spans="1:22" x14ac:dyDescent="0.25">
      <c r="A12143" s="86"/>
      <c r="B12143" s="9"/>
      <c r="C12143" s="9"/>
      <c r="D12143" s="9"/>
      <c r="E12143" s="9"/>
      <c r="F12143" s="9"/>
      <c r="I12143" s="9"/>
      <c r="K12143" s="9"/>
      <c r="L12143" s="9"/>
      <c r="M12143" s="9"/>
      <c r="O12143" s="9"/>
      <c r="P12143" s="9"/>
      <c r="Q12143" s="9"/>
      <c r="R12143" s="36"/>
      <c r="V12143" s="36"/>
    </row>
    <row r="12144" spans="1:22" x14ac:dyDescent="0.25">
      <c r="A12144" s="86"/>
      <c r="B12144" s="9"/>
      <c r="C12144" s="9"/>
      <c r="D12144" s="9"/>
      <c r="E12144" s="9"/>
      <c r="F12144" s="9"/>
      <c r="I12144" s="9"/>
      <c r="K12144" s="9"/>
      <c r="L12144" s="9"/>
      <c r="M12144" s="9"/>
      <c r="O12144" s="9"/>
      <c r="P12144" s="9"/>
      <c r="Q12144" s="9"/>
      <c r="R12144" s="36"/>
      <c r="V12144" s="36"/>
    </row>
    <row r="12145" spans="1:22" x14ac:dyDescent="0.25">
      <c r="A12145" s="86"/>
      <c r="B12145" s="9"/>
      <c r="C12145" s="9"/>
      <c r="D12145" s="9"/>
      <c r="E12145" s="9"/>
      <c r="F12145" s="9"/>
      <c r="I12145" s="9"/>
      <c r="K12145" s="9"/>
      <c r="L12145" s="9"/>
      <c r="M12145" s="9"/>
      <c r="O12145" s="9"/>
      <c r="P12145" s="9"/>
      <c r="Q12145" s="9"/>
      <c r="R12145" s="36"/>
      <c r="V12145" s="36"/>
    </row>
    <row r="12146" spans="1:22" x14ac:dyDescent="0.25">
      <c r="A12146" s="86"/>
      <c r="B12146" s="9"/>
      <c r="C12146" s="9"/>
      <c r="D12146" s="9"/>
      <c r="E12146" s="9"/>
      <c r="F12146" s="9"/>
      <c r="I12146" s="9"/>
      <c r="K12146" s="9"/>
      <c r="L12146" s="9"/>
      <c r="M12146" s="9"/>
      <c r="O12146" s="9"/>
      <c r="P12146" s="9"/>
      <c r="Q12146" s="9"/>
      <c r="R12146" s="36"/>
      <c r="V12146" s="36"/>
    </row>
    <row r="12147" spans="1:22" x14ac:dyDescent="0.25">
      <c r="A12147" s="86"/>
      <c r="B12147" s="9"/>
      <c r="C12147" s="9"/>
      <c r="D12147" s="9"/>
      <c r="E12147" s="9"/>
      <c r="F12147" s="9"/>
      <c r="I12147" s="9"/>
      <c r="K12147" s="9"/>
      <c r="L12147" s="9"/>
      <c r="M12147" s="9"/>
      <c r="O12147" s="9"/>
      <c r="P12147" s="9"/>
      <c r="Q12147" s="9"/>
      <c r="R12147" s="36"/>
      <c r="V12147" s="36"/>
    </row>
    <row r="12148" spans="1:22" x14ac:dyDescent="0.25">
      <c r="A12148" s="86"/>
      <c r="B12148" s="9"/>
      <c r="C12148" s="9"/>
      <c r="D12148" s="9"/>
      <c r="E12148" s="9"/>
      <c r="F12148" s="9"/>
      <c r="I12148" s="9"/>
      <c r="K12148" s="9"/>
      <c r="L12148" s="9"/>
      <c r="M12148" s="9"/>
      <c r="O12148" s="9"/>
      <c r="P12148" s="9"/>
      <c r="Q12148" s="9"/>
      <c r="R12148" s="36"/>
      <c r="V12148" s="36"/>
    </row>
    <row r="12149" spans="1:22" x14ac:dyDescent="0.25">
      <c r="A12149" s="86"/>
      <c r="B12149" s="9"/>
      <c r="C12149" s="9"/>
      <c r="D12149" s="9"/>
      <c r="E12149" s="9"/>
      <c r="F12149" s="9"/>
      <c r="I12149" s="9"/>
      <c r="K12149" s="9"/>
      <c r="L12149" s="9"/>
      <c r="M12149" s="9"/>
      <c r="O12149" s="9"/>
      <c r="P12149" s="9"/>
      <c r="Q12149" s="9"/>
      <c r="R12149" s="36"/>
      <c r="V12149" s="36"/>
    </row>
    <row r="12150" spans="1:22" x14ac:dyDescent="0.25">
      <c r="A12150" s="86"/>
      <c r="B12150" s="9"/>
      <c r="C12150" s="9"/>
      <c r="D12150" s="9"/>
      <c r="E12150" s="9"/>
      <c r="F12150" s="9"/>
      <c r="I12150" s="9"/>
      <c r="K12150" s="9"/>
      <c r="L12150" s="9"/>
      <c r="M12150" s="9"/>
      <c r="O12150" s="9"/>
      <c r="P12150" s="9"/>
      <c r="Q12150" s="9"/>
      <c r="R12150" s="36"/>
      <c r="V12150" s="36"/>
    </row>
    <row r="12151" spans="1:22" x14ac:dyDescent="0.25">
      <c r="A12151" s="86"/>
      <c r="B12151" s="9"/>
      <c r="C12151" s="9"/>
      <c r="D12151" s="9"/>
      <c r="E12151" s="9"/>
      <c r="F12151" s="9"/>
      <c r="I12151" s="9"/>
      <c r="K12151" s="9"/>
      <c r="L12151" s="9"/>
      <c r="M12151" s="9"/>
      <c r="O12151" s="9"/>
      <c r="P12151" s="9"/>
      <c r="Q12151" s="9"/>
      <c r="R12151" s="36"/>
      <c r="V12151" s="36"/>
    </row>
    <row r="12152" spans="1:22" x14ac:dyDescent="0.25">
      <c r="A12152" s="86"/>
      <c r="B12152" s="9"/>
      <c r="C12152" s="9"/>
      <c r="D12152" s="9"/>
      <c r="E12152" s="9"/>
      <c r="F12152" s="9"/>
      <c r="I12152" s="9"/>
      <c r="K12152" s="9"/>
      <c r="L12152" s="9"/>
      <c r="M12152" s="9"/>
      <c r="O12152" s="9"/>
      <c r="P12152" s="9"/>
      <c r="Q12152" s="9"/>
      <c r="R12152" s="36"/>
      <c r="V12152" s="36"/>
    </row>
    <row r="12153" spans="1:22" x14ac:dyDescent="0.25">
      <c r="A12153" s="86"/>
      <c r="B12153" s="9"/>
      <c r="C12153" s="9"/>
      <c r="D12153" s="9"/>
      <c r="E12153" s="9"/>
      <c r="F12153" s="9"/>
      <c r="I12153" s="9"/>
      <c r="K12153" s="9"/>
      <c r="L12153" s="9"/>
      <c r="M12153" s="9"/>
      <c r="O12153" s="9"/>
      <c r="P12153" s="9"/>
      <c r="Q12153" s="9"/>
      <c r="R12153" s="36"/>
      <c r="V12153" s="36"/>
    </row>
    <row r="12154" spans="1:22" x14ac:dyDescent="0.25">
      <c r="A12154" s="86"/>
      <c r="B12154" s="9"/>
      <c r="C12154" s="9"/>
      <c r="D12154" s="9"/>
      <c r="E12154" s="9"/>
      <c r="F12154" s="9"/>
      <c r="I12154" s="9"/>
      <c r="K12154" s="9"/>
      <c r="L12154" s="9"/>
      <c r="M12154" s="9"/>
      <c r="O12154" s="9"/>
      <c r="P12154" s="9"/>
      <c r="Q12154" s="9"/>
      <c r="R12154" s="36"/>
      <c r="V12154" s="36"/>
    </row>
    <row r="12155" spans="1:22" x14ac:dyDescent="0.25">
      <c r="A12155" s="86"/>
      <c r="B12155" s="9"/>
      <c r="C12155" s="9"/>
      <c r="D12155" s="9"/>
      <c r="E12155" s="9"/>
      <c r="F12155" s="9"/>
      <c r="I12155" s="9"/>
      <c r="K12155" s="9"/>
      <c r="L12155" s="9"/>
      <c r="M12155" s="9"/>
      <c r="O12155" s="9"/>
      <c r="P12155" s="9"/>
      <c r="Q12155" s="9"/>
      <c r="R12155" s="36"/>
      <c r="V12155" s="36"/>
    </row>
    <row r="12156" spans="1:22" x14ac:dyDescent="0.25">
      <c r="A12156" s="86"/>
      <c r="B12156" s="9"/>
      <c r="C12156" s="9"/>
      <c r="D12156" s="9"/>
      <c r="E12156" s="9"/>
      <c r="F12156" s="9"/>
      <c r="I12156" s="9"/>
      <c r="K12156" s="9"/>
      <c r="L12156" s="9"/>
      <c r="M12156" s="9"/>
      <c r="O12156" s="9"/>
      <c r="P12156" s="9"/>
      <c r="Q12156" s="9"/>
      <c r="R12156" s="36"/>
      <c r="V12156" s="36"/>
    </row>
    <row r="12157" spans="1:22" x14ac:dyDescent="0.25">
      <c r="A12157" s="86"/>
      <c r="B12157" s="9"/>
      <c r="C12157" s="9"/>
      <c r="D12157" s="9"/>
      <c r="E12157" s="9"/>
      <c r="F12157" s="9"/>
      <c r="I12157" s="9"/>
      <c r="K12157" s="9"/>
      <c r="L12157" s="9"/>
      <c r="M12157" s="9"/>
      <c r="O12157" s="9"/>
      <c r="P12157" s="9"/>
      <c r="Q12157" s="9"/>
      <c r="R12157" s="36"/>
      <c r="V12157" s="36"/>
    </row>
    <row r="12158" spans="1:22" x14ac:dyDescent="0.25">
      <c r="A12158" s="86"/>
      <c r="B12158" s="9"/>
      <c r="C12158" s="9"/>
      <c r="D12158" s="9"/>
      <c r="E12158" s="9"/>
      <c r="F12158" s="9"/>
      <c r="I12158" s="9"/>
      <c r="K12158" s="9"/>
      <c r="L12158" s="9"/>
      <c r="M12158" s="9"/>
      <c r="O12158" s="9"/>
      <c r="P12158" s="9"/>
      <c r="Q12158" s="9"/>
      <c r="R12158" s="36"/>
      <c r="V12158" s="36"/>
    </row>
    <row r="12159" spans="1:22" x14ac:dyDescent="0.25">
      <c r="A12159" s="86"/>
      <c r="B12159" s="9"/>
      <c r="C12159" s="9"/>
      <c r="D12159" s="9"/>
      <c r="E12159" s="9"/>
      <c r="F12159" s="9"/>
      <c r="I12159" s="9"/>
      <c r="K12159" s="9"/>
      <c r="L12159" s="9"/>
      <c r="M12159" s="9"/>
      <c r="O12159" s="9"/>
      <c r="P12159" s="9"/>
      <c r="Q12159" s="9"/>
      <c r="R12159" s="36"/>
      <c r="V12159" s="36"/>
    </row>
    <row r="12160" spans="1:22" x14ac:dyDescent="0.25">
      <c r="A12160" s="86"/>
      <c r="B12160" s="9"/>
      <c r="C12160" s="9"/>
      <c r="D12160" s="9"/>
      <c r="E12160" s="9"/>
      <c r="F12160" s="9"/>
      <c r="I12160" s="9"/>
      <c r="K12160" s="9"/>
      <c r="L12160" s="9"/>
      <c r="M12160" s="9"/>
      <c r="O12160" s="9"/>
      <c r="P12160" s="9"/>
      <c r="Q12160" s="9"/>
      <c r="R12160" s="36"/>
      <c r="V12160" s="36"/>
    </row>
    <row r="12161" spans="1:22" x14ac:dyDescent="0.25">
      <c r="A12161" s="86"/>
      <c r="B12161" s="9"/>
      <c r="C12161" s="9"/>
      <c r="D12161" s="9"/>
      <c r="E12161" s="9"/>
      <c r="F12161" s="9"/>
      <c r="I12161" s="9"/>
      <c r="K12161" s="9"/>
      <c r="L12161" s="9"/>
      <c r="M12161" s="9"/>
      <c r="O12161" s="9"/>
      <c r="P12161" s="9"/>
      <c r="Q12161" s="9"/>
      <c r="R12161" s="36"/>
      <c r="V12161" s="36"/>
    </row>
    <row r="12162" spans="1:22" x14ac:dyDescent="0.25">
      <c r="A12162" s="86"/>
      <c r="B12162" s="9"/>
      <c r="C12162" s="9"/>
      <c r="D12162" s="9"/>
      <c r="E12162" s="9"/>
      <c r="F12162" s="9"/>
      <c r="I12162" s="9"/>
      <c r="K12162" s="9"/>
      <c r="L12162" s="9"/>
      <c r="M12162" s="9"/>
      <c r="O12162" s="9"/>
      <c r="P12162" s="9"/>
      <c r="Q12162" s="9"/>
      <c r="R12162" s="36"/>
      <c r="V12162" s="36"/>
    </row>
    <row r="12163" spans="1:22" x14ac:dyDescent="0.25">
      <c r="A12163" s="86"/>
      <c r="B12163" s="9"/>
      <c r="C12163" s="9"/>
      <c r="D12163" s="9"/>
      <c r="E12163" s="9"/>
      <c r="F12163" s="9"/>
      <c r="I12163" s="9"/>
      <c r="K12163" s="9"/>
      <c r="L12163" s="9"/>
      <c r="M12163" s="9"/>
      <c r="O12163" s="9"/>
      <c r="P12163" s="9"/>
      <c r="Q12163" s="9"/>
      <c r="R12163" s="36"/>
      <c r="V12163" s="36"/>
    </row>
    <row r="12164" spans="1:22" x14ac:dyDescent="0.25">
      <c r="A12164" s="86"/>
      <c r="B12164" s="9"/>
      <c r="C12164" s="9"/>
      <c r="D12164" s="9"/>
      <c r="E12164" s="9"/>
      <c r="F12164" s="9"/>
      <c r="I12164" s="9"/>
      <c r="K12164" s="9"/>
      <c r="L12164" s="9"/>
      <c r="M12164" s="9"/>
      <c r="O12164" s="9"/>
      <c r="P12164" s="9"/>
      <c r="Q12164" s="9"/>
      <c r="R12164" s="36"/>
      <c r="V12164" s="36"/>
    </row>
    <row r="12165" spans="1:22" x14ac:dyDescent="0.25">
      <c r="A12165" s="86"/>
      <c r="B12165" s="9"/>
      <c r="C12165" s="9"/>
      <c r="D12165" s="9"/>
      <c r="E12165" s="9"/>
      <c r="F12165" s="9"/>
      <c r="I12165" s="9"/>
      <c r="K12165" s="9"/>
      <c r="L12165" s="9"/>
      <c r="M12165" s="9"/>
      <c r="O12165" s="9"/>
      <c r="P12165" s="9"/>
      <c r="Q12165" s="9"/>
      <c r="R12165" s="36"/>
      <c r="V12165" s="36"/>
    </row>
    <row r="12166" spans="1:22" x14ac:dyDescent="0.25">
      <c r="A12166" s="86"/>
      <c r="B12166" s="9"/>
      <c r="C12166" s="9"/>
      <c r="D12166" s="9"/>
      <c r="E12166" s="9"/>
      <c r="F12166" s="9"/>
      <c r="I12166" s="9"/>
      <c r="K12166" s="9"/>
      <c r="L12166" s="9"/>
      <c r="M12166" s="9"/>
      <c r="O12166" s="9"/>
      <c r="P12166" s="9"/>
      <c r="Q12166" s="9"/>
      <c r="R12166" s="36"/>
      <c r="V12166" s="36"/>
    </row>
    <row r="12167" spans="1:22" x14ac:dyDescent="0.25">
      <c r="A12167" s="86"/>
      <c r="B12167" s="9"/>
      <c r="C12167" s="9"/>
      <c r="D12167" s="9"/>
      <c r="E12167" s="9"/>
      <c r="F12167" s="9"/>
      <c r="I12167" s="9"/>
      <c r="K12167" s="9"/>
      <c r="L12167" s="9"/>
      <c r="M12167" s="9"/>
      <c r="O12167" s="9"/>
      <c r="P12167" s="9"/>
      <c r="Q12167" s="9"/>
      <c r="R12167" s="36"/>
      <c r="V12167" s="36"/>
    </row>
    <row r="12168" spans="1:22" x14ac:dyDescent="0.25">
      <c r="A12168" s="86"/>
      <c r="B12168" s="9"/>
      <c r="C12168" s="9"/>
      <c r="D12168" s="9"/>
      <c r="E12168" s="9"/>
      <c r="F12168" s="9"/>
      <c r="I12168" s="9"/>
      <c r="K12168" s="9"/>
      <c r="L12168" s="9"/>
      <c r="M12168" s="9"/>
      <c r="O12168" s="9"/>
      <c r="P12168" s="9"/>
      <c r="Q12168" s="9"/>
      <c r="R12168" s="36"/>
      <c r="V12168" s="36"/>
    </row>
    <row r="12169" spans="1:22" x14ac:dyDescent="0.25">
      <c r="A12169" s="86"/>
      <c r="B12169" s="9"/>
      <c r="C12169" s="9"/>
      <c r="D12169" s="9"/>
      <c r="E12169" s="9"/>
      <c r="F12169" s="9"/>
      <c r="I12169" s="9"/>
      <c r="K12169" s="9"/>
      <c r="L12169" s="9"/>
      <c r="M12169" s="9"/>
      <c r="O12169" s="9"/>
      <c r="P12169" s="9"/>
      <c r="Q12169" s="9"/>
      <c r="R12169" s="36"/>
      <c r="V12169" s="36"/>
    </row>
    <row r="12170" spans="1:22" x14ac:dyDescent="0.25">
      <c r="A12170" s="86"/>
      <c r="B12170" s="9"/>
      <c r="C12170" s="9"/>
      <c r="D12170" s="9"/>
      <c r="E12170" s="9"/>
      <c r="F12170" s="9"/>
      <c r="I12170" s="9"/>
      <c r="K12170" s="9"/>
      <c r="L12170" s="9"/>
      <c r="M12170" s="9"/>
      <c r="O12170" s="9"/>
      <c r="P12170" s="9"/>
      <c r="Q12170" s="9"/>
      <c r="R12170" s="36"/>
      <c r="V12170" s="36"/>
    </row>
    <row r="12171" spans="1:22" x14ac:dyDescent="0.25">
      <c r="A12171" s="86"/>
      <c r="B12171" s="9"/>
      <c r="C12171" s="9"/>
      <c r="D12171" s="9"/>
      <c r="E12171" s="9"/>
      <c r="F12171" s="9"/>
      <c r="I12171" s="9"/>
      <c r="K12171" s="9"/>
      <c r="L12171" s="9"/>
      <c r="M12171" s="9"/>
      <c r="O12171" s="9"/>
      <c r="P12171" s="9"/>
      <c r="Q12171" s="9"/>
      <c r="R12171" s="36"/>
      <c r="V12171" s="36"/>
    </row>
    <row r="12172" spans="1:22" x14ac:dyDescent="0.25">
      <c r="A12172" s="86"/>
      <c r="B12172" s="9"/>
      <c r="C12172" s="9"/>
      <c r="D12172" s="9"/>
      <c r="E12172" s="9"/>
      <c r="F12172" s="9"/>
      <c r="I12172" s="9"/>
      <c r="K12172" s="9"/>
      <c r="L12172" s="9"/>
      <c r="M12172" s="9"/>
      <c r="O12172" s="9"/>
      <c r="P12172" s="9"/>
      <c r="Q12172" s="9"/>
      <c r="R12172" s="36"/>
      <c r="V12172" s="36"/>
    </row>
    <row r="12173" spans="1:22" x14ac:dyDescent="0.25">
      <c r="A12173" s="86"/>
      <c r="B12173" s="9"/>
      <c r="C12173" s="9"/>
      <c r="D12173" s="9"/>
      <c r="E12173" s="9"/>
      <c r="F12173" s="9"/>
      <c r="I12173" s="9"/>
      <c r="K12173" s="9"/>
      <c r="L12173" s="9"/>
      <c r="M12173" s="9"/>
      <c r="O12173" s="9"/>
      <c r="P12173" s="9"/>
      <c r="Q12173" s="9"/>
      <c r="R12173" s="36"/>
      <c r="V12173" s="36"/>
    </row>
    <row r="12174" spans="1:22" x14ac:dyDescent="0.25">
      <c r="A12174" s="86"/>
      <c r="B12174" s="9"/>
      <c r="C12174" s="9"/>
      <c r="D12174" s="9"/>
      <c r="E12174" s="9"/>
      <c r="F12174" s="9"/>
      <c r="I12174" s="9"/>
      <c r="K12174" s="9"/>
      <c r="L12174" s="9"/>
      <c r="M12174" s="9"/>
      <c r="O12174" s="9"/>
      <c r="P12174" s="9"/>
      <c r="Q12174" s="9"/>
      <c r="R12174" s="36"/>
      <c r="V12174" s="36"/>
    </row>
    <row r="12175" spans="1:22" x14ac:dyDescent="0.25">
      <c r="A12175" s="86"/>
      <c r="B12175" s="9"/>
      <c r="C12175" s="9"/>
      <c r="D12175" s="9"/>
      <c r="E12175" s="9"/>
      <c r="F12175" s="9"/>
      <c r="I12175" s="9"/>
      <c r="K12175" s="9"/>
      <c r="L12175" s="9"/>
      <c r="M12175" s="9"/>
      <c r="O12175" s="9"/>
      <c r="P12175" s="9"/>
      <c r="Q12175" s="9"/>
      <c r="R12175" s="36"/>
      <c r="V12175" s="36"/>
    </row>
    <row r="12176" spans="1:22" x14ac:dyDescent="0.25">
      <c r="A12176" s="86"/>
      <c r="B12176" s="9"/>
      <c r="C12176" s="9"/>
      <c r="D12176" s="9"/>
      <c r="E12176" s="9"/>
      <c r="F12176" s="9"/>
      <c r="I12176" s="9"/>
      <c r="K12176" s="9"/>
      <c r="L12176" s="9"/>
      <c r="M12176" s="9"/>
      <c r="O12176" s="9"/>
      <c r="P12176" s="9"/>
      <c r="Q12176" s="9"/>
      <c r="R12176" s="36"/>
      <c r="V12176" s="36"/>
    </row>
    <row r="12177" spans="1:22" x14ac:dyDescent="0.25">
      <c r="A12177" s="86"/>
      <c r="B12177" s="9"/>
      <c r="C12177" s="9"/>
      <c r="D12177" s="9"/>
      <c r="E12177" s="9"/>
      <c r="F12177" s="9"/>
      <c r="I12177" s="9"/>
      <c r="K12177" s="9"/>
      <c r="L12177" s="9"/>
      <c r="M12177" s="9"/>
      <c r="O12177" s="9"/>
      <c r="P12177" s="9"/>
      <c r="Q12177" s="9"/>
      <c r="R12177" s="36"/>
      <c r="V12177" s="36"/>
    </row>
    <row r="12178" spans="1:22" x14ac:dyDescent="0.25">
      <c r="A12178" s="86"/>
      <c r="B12178" s="9"/>
      <c r="C12178" s="9"/>
      <c r="D12178" s="9"/>
      <c r="E12178" s="9"/>
      <c r="F12178" s="9"/>
      <c r="I12178" s="9"/>
      <c r="K12178" s="9"/>
      <c r="L12178" s="9"/>
      <c r="M12178" s="9"/>
      <c r="O12178" s="9"/>
      <c r="P12178" s="9"/>
      <c r="Q12178" s="9"/>
      <c r="R12178" s="36"/>
      <c r="V12178" s="36"/>
    </row>
    <row r="12179" spans="1:22" x14ac:dyDescent="0.25">
      <c r="A12179" s="86"/>
      <c r="B12179" s="9"/>
      <c r="C12179" s="9"/>
      <c r="D12179" s="9"/>
      <c r="E12179" s="9"/>
      <c r="F12179" s="9"/>
      <c r="I12179" s="9"/>
      <c r="K12179" s="9"/>
      <c r="L12179" s="9"/>
      <c r="M12179" s="9"/>
      <c r="O12179" s="9"/>
      <c r="P12179" s="9"/>
      <c r="Q12179" s="9"/>
      <c r="R12179" s="36"/>
      <c r="V12179" s="36"/>
    </row>
    <row r="12180" spans="1:22" x14ac:dyDescent="0.25">
      <c r="A12180" s="86"/>
      <c r="B12180" s="9"/>
      <c r="C12180" s="9"/>
      <c r="D12180" s="9"/>
      <c r="E12180" s="9"/>
      <c r="F12180" s="9"/>
      <c r="I12180" s="9"/>
      <c r="K12180" s="9"/>
      <c r="L12180" s="9"/>
      <c r="M12180" s="9"/>
      <c r="O12180" s="9"/>
      <c r="P12180" s="9"/>
      <c r="Q12180" s="9"/>
      <c r="R12180" s="36"/>
      <c r="V12180" s="36"/>
    </row>
    <row r="12181" spans="1:22" x14ac:dyDescent="0.25">
      <c r="A12181" s="86"/>
      <c r="B12181" s="9"/>
      <c r="C12181" s="9"/>
      <c r="D12181" s="9"/>
      <c r="E12181" s="9"/>
      <c r="F12181" s="9"/>
      <c r="I12181" s="9"/>
      <c r="K12181" s="9"/>
      <c r="L12181" s="9"/>
      <c r="M12181" s="9"/>
      <c r="O12181" s="9"/>
      <c r="P12181" s="9"/>
      <c r="Q12181" s="9"/>
      <c r="R12181" s="36"/>
      <c r="V12181" s="36"/>
    </row>
    <row r="12182" spans="1:22" x14ac:dyDescent="0.25">
      <c r="A12182" s="86"/>
      <c r="B12182" s="9"/>
      <c r="C12182" s="9"/>
      <c r="D12182" s="9"/>
      <c r="E12182" s="9"/>
      <c r="F12182" s="9"/>
      <c r="I12182" s="9"/>
      <c r="K12182" s="9"/>
      <c r="L12182" s="9"/>
      <c r="M12182" s="9"/>
      <c r="O12182" s="9"/>
      <c r="P12182" s="9"/>
      <c r="Q12182" s="9"/>
      <c r="R12182" s="36"/>
      <c r="V12182" s="36"/>
    </row>
    <row r="12183" spans="1:22" x14ac:dyDescent="0.25">
      <c r="A12183" s="86"/>
      <c r="B12183" s="9"/>
      <c r="C12183" s="9"/>
      <c r="D12183" s="9"/>
      <c r="E12183" s="9"/>
      <c r="F12183" s="9"/>
      <c r="I12183" s="9"/>
      <c r="K12183" s="9"/>
      <c r="L12183" s="9"/>
      <c r="M12183" s="9"/>
      <c r="O12183" s="9"/>
      <c r="P12183" s="9"/>
      <c r="Q12183" s="9"/>
      <c r="R12183" s="36"/>
      <c r="V12183" s="36"/>
    </row>
    <row r="12184" spans="1:22" x14ac:dyDescent="0.25">
      <c r="A12184" s="86"/>
      <c r="B12184" s="9"/>
      <c r="C12184" s="9"/>
      <c r="D12184" s="9"/>
      <c r="E12184" s="9"/>
      <c r="F12184" s="9"/>
      <c r="I12184" s="9"/>
      <c r="K12184" s="9"/>
      <c r="L12184" s="9"/>
      <c r="M12184" s="9"/>
      <c r="O12184" s="9"/>
      <c r="P12184" s="9"/>
      <c r="Q12184" s="9"/>
      <c r="R12184" s="36"/>
      <c r="V12184" s="36"/>
    </row>
    <row r="12185" spans="1:22" x14ac:dyDescent="0.25">
      <c r="A12185" s="86"/>
      <c r="B12185" s="9"/>
      <c r="C12185" s="9"/>
      <c r="D12185" s="9"/>
      <c r="E12185" s="9"/>
      <c r="F12185" s="9"/>
      <c r="I12185" s="9"/>
      <c r="K12185" s="9"/>
      <c r="L12185" s="9"/>
      <c r="M12185" s="9"/>
      <c r="O12185" s="9"/>
      <c r="P12185" s="9"/>
      <c r="Q12185" s="9"/>
      <c r="R12185" s="36"/>
      <c r="V12185" s="36"/>
    </row>
    <row r="12186" spans="1:22" x14ac:dyDescent="0.25">
      <c r="A12186" s="86"/>
      <c r="B12186" s="9"/>
      <c r="C12186" s="9"/>
      <c r="D12186" s="9"/>
      <c r="E12186" s="9"/>
      <c r="F12186" s="9"/>
      <c r="I12186" s="9"/>
      <c r="K12186" s="9"/>
      <c r="L12186" s="9"/>
      <c r="M12186" s="9"/>
      <c r="O12186" s="9"/>
      <c r="P12186" s="9"/>
      <c r="Q12186" s="9"/>
      <c r="R12186" s="36"/>
      <c r="V12186" s="36"/>
    </row>
    <row r="12187" spans="1:22" x14ac:dyDescent="0.25">
      <c r="A12187" s="86"/>
      <c r="B12187" s="9"/>
      <c r="C12187" s="9"/>
      <c r="D12187" s="9"/>
      <c r="E12187" s="9"/>
      <c r="F12187" s="9"/>
      <c r="I12187" s="9"/>
      <c r="K12187" s="9"/>
      <c r="L12187" s="9"/>
      <c r="M12187" s="9"/>
      <c r="O12187" s="9"/>
      <c r="P12187" s="9"/>
      <c r="Q12187" s="9"/>
      <c r="R12187" s="36"/>
      <c r="V12187" s="36"/>
    </row>
    <row r="12188" spans="1:22" x14ac:dyDescent="0.25">
      <c r="A12188" s="86"/>
      <c r="B12188" s="9"/>
      <c r="C12188" s="9"/>
      <c r="D12188" s="9"/>
      <c r="E12188" s="9"/>
      <c r="F12188" s="9"/>
      <c r="I12188" s="9"/>
      <c r="K12188" s="9"/>
      <c r="L12188" s="9"/>
      <c r="M12188" s="9"/>
      <c r="O12188" s="9"/>
      <c r="P12188" s="9"/>
      <c r="Q12188" s="9"/>
      <c r="R12188" s="36"/>
      <c r="V12188" s="36"/>
    </row>
    <row r="12189" spans="1:22" x14ac:dyDescent="0.25">
      <c r="A12189" s="86"/>
      <c r="B12189" s="9"/>
      <c r="C12189" s="9"/>
      <c r="D12189" s="9"/>
      <c r="E12189" s="9"/>
      <c r="F12189" s="9"/>
      <c r="I12189" s="9"/>
      <c r="K12189" s="9"/>
      <c r="L12189" s="9"/>
      <c r="M12189" s="9"/>
      <c r="O12189" s="9"/>
      <c r="P12189" s="9"/>
      <c r="Q12189" s="9"/>
      <c r="R12189" s="36"/>
      <c r="V12189" s="36"/>
    </row>
    <row r="12190" spans="1:22" x14ac:dyDescent="0.25">
      <c r="A12190" s="86"/>
      <c r="B12190" s="9"/>
      <c r="C12190" s="9"/>
      <c r="D12190" s="9"/>
      <c r="E12190" s="9"/>
      <c r="F12190" s="9"/>
      <c r="I12190" s="9"/>
      <c r="K12190" s="9"/>
      <c r="L12190" s="9"/>
      <c r="M12190" s="9"/>
      <c r="O12190" s="9"/>
      <c r="P12190" s="9"/>
      <c r="Q12190" s="9"/>
      <c r="R12190" s="36"/>
      <c r="V12190" s="36"/>
    </row>
    <row r="12191" spans="1:22" x14ac:dyDescent="0.25">
      <c r="A12191" s="86"/>
      <c r="B12191" s="9"/>
      <c r="C12191" s="9"/>
      <c r="D12191" s="9"/>
      <c r="E12191" s="9"/>
      <c r="F12191" s="9"/>
      <c r="I12191" s="9"/>
      <c r="K12191" s="9"/>
      <c r="L12191" s="9"/>
      <c r="M12191" s="9"/>
      <c r="O12191" s="9"/>
      <c r="P12191" s="9"/>
      <c r="Q12191" s="9"/>
      <c r="R12191" s="36"/>
      <c r="V12191" s="36"/>
    </row>
    <row r="12192" spans="1:22" x14ac:dyDescent="0.25">
      <c r="A12192" s="86"/>
      <c r="B12192" s="9"/>
      <c r="C12192" s="9"/>
      <c r="D12192" s="9"/>
      <c r="E12192" s="9"/>
      <c r="F12192" s="9"/>
      <c r="I12192" s="9"/>
      <c r="K12192" s="9"/>
      <c r="L12192" s="9"/>
      <c r="M12192" s="9"/>
      <c r="O12192" s="9"/>
      <c r="P12192" s="9"/>
      <c r="Q12192" s="9"/>
      <c r="R12192" s="36"/>
      <c r="V12192" s="36"/>
    </row>
    <row r="12193" spans="1:22" x14ac:dyDescent="0.25">
      <c r="A12193" s="86"/>
      <c r="B12193" s="9"/>
      <c r="C12193" s="9"/>
      <c r="D12193" s="9"/>
      <c r="E12193" s="9"/>
      <c r="F12193" s="9"/>
      <c r="I12193" s="9"/>
      <c r="K12193" s="9"/>
      <c r="L12193" s="9"/>
      <c r="M12193" s="9"/>
      <c r="O12193" s="9"/>
      <c r="P12193" s="9"/>
      <c r="Q12193" s="9"/>
      <c r="R12193" s="36"/>
      <c r="V12193" s="36"/>
    </row>
    <row r="12194" spans="1:22" x14ac:dyDescent="0.25">
      <c r="A12194" s="86"/>
      <c r="B12194" s="9"/>
      <c r="C12194" s="9"/>
      <c r="D12194" s="9"/>
      <c r="E12194" s="9"/>
      <c r="F12194" s="9"/>
      <c r="I12194" s="9"/>
      <c r="K12194" s="9"/>
      <c r="L12194" s="9"/>
      <c r="M12194" s="9"/>
      <c r="O12194" s="9"/>
      <c r="P12194" s="9"/>
      <c r="Q12194" s="9"/>
      <c r="R12194" s="36"/>
      <c r="V12194" s="36"/>
    </row>
    <row r="12195" spans="1:22" x14ac:dyDescent="0.25">
      <c r="A12195" s="86"/>
      <c r="B12195" s="9"/>
      <c r="C12195" s="9"/>
      <c r="D12195" s="9"/>
      <c r="E12195" s="9"/>
      <c r="F12195" s="9"/>
      <c r="I12195" s="9"/>
      <c r="K12195" s="9"/>
      <c r="L12195" s="9"/>
      <c r="M12195" s="9"/>
      <c r="O12195" s="9"/>
      <c r="P12195" s="9"/>
      <c r="Q12195" s="9"/>
      <c r="R12195" s="36"/>
      <c r="V12195" s="36"/>
    </row>
    <row r="12196" spans="1:22" x14ac:dyDescent="0.25">
      <c r="A12196" s="86"/>
      <c r="B12196" s="9"/>
      <c r="C12196" s="9"/>
      <c r="D12196" s="9"/>
      <c r="E12196" s="9"/>
      <c r="F12196" s="9"/>
      <c r="I12196" s="9"/>
      <c r="K12196" s="9"/>
      <c r="L12196" s="9"/>
      <c r="M12196" s="9"/>
      <c r="O12196" s="9"/>
      <c r="P12196" s="9"/>
      <c r="Q12196" s="9"/>
      <c r="R12196" s="36"/>
      <c r="V12196" s="36"/>
    </row>
    <row r="12197" spans="1:22" x14ac:dyDescent="0.25">
      <c r="A12197" s="86"/>
      <c r="B12197" s="9"/>
      <c r="C12197" s="9"/>
      <c r="D12197" s="9"/>
      <c r="E12197" s="9"/>
      <c r="F12197" s="9"/>
      <c r="I12197" s="9"/>
      <c r="K12197" s="9"/>
      <c r="L12197" s="9"/>
      <c r="M12197" s="9"/>
      <c r="O12197" s="9"/>
      <c r="P12197" s="9"/>
      <c r="Q12197" s="9"/>
      <c r="R12197" s="36"/>
      <c r="V12197" s="36"/>
    </row>
    <row r="12198" spans="1:22" x14ac:dyDescent="0.25">
      <c r="A12198" s="86"/>
      <c r="B12198" s="9"/>
      <c r="C12198" s="9"/>
      <c r="D12198" s="9"/>
      <c r="E12198" s="9"/>
      <c r="F12198" s="9"/>
      <c r="I12198" s="9"/>
      <c r="K12198" s="9"/>
      <c r="L12198" s="9"/>
      <c r="M12198" s="9"/>
      <c r="O12198" s="9"/>
      <c r="P12198" s="9"/>
      <c r="Q12198" s="9"/>
      <c r="R12198" s="36"/>
      <c r="V12198" s="36"/>
    </row>
    <row r="12199" spans="1:22" x14ac:dyDescent="0.25">
      <c r="A12199" s="86"/>
      <c r="B12199" s="9"/>
      <c r="C12199" s="9"/>
      <c r="D12199" s="9"/>
      <c r="E12199" s="9"/>
      <c r="F12199" s="9"/>
      <c r="I12199" s="9"/>
      <c r="K12199" s="9"/>
      <c r="L12199" s="9"/>
      <c r="M12199" s="9"/>
      <c r="O12199" s="9"/>
      <c r="P12199" s="9"/>
      <c r="Q12199" s="9"/>
      <c r="R12199" s="36"/>
      <c r="V12199" s="36"/>
    </row>
    <row r="12200" spans="1:22" x14ac:dyDescent="0.25">
      <c r="A12200" s="86"/>
      <c r="B12200" s="9"/>
      <c r="C12200" s="9"/>
      <c r="D12200" s="9"/>
      <c r="E12200" s="9"/>
      <c r="F12200" s="9"/>
      <c r="I12200" s="9"/>
      <c r="K12200" s="9"/>
      <c r="L12200" s="9"/>
      <c r="M12200" s="9"/>
      <c r="O12200" s="9"/>
      <c r="P12200" s="9"/>
      <c r="Q12200" s="9"/>
      <c r="R12200" s="36"/>
      <c r="V12200" s="36"/>
    </row>
    <row r="12201" spans="1:22" x14ac:dyDescent="0.25">
      <c r="A12201" s="86"/>
      <c r="B12201" s="9"/>
      <c r="C12201" s="9"/>
      <c r="D12201" s="9"/>
      <c r="E12201" s="9"/>
      <c r="F12201" s="9"/>
      <c r="I12201" s="9"/>
      <c r="K12201" s="9"/>
      <c r="L12201" s="9"/>
      <c r="M12201" s="9"/>
      <c r="O12201" s="9"/>
      <c r="P12201" s="9"/>
      <c r="Q12201" s="9"/>
      <c r="R12201" s="36"/>
      <c r="V12201" s="36"/>
    </row>
    <row r="12202" spans="1:22" x14ac:dyDescent="0.25">
      <c r="A12202" s="86"/>
      <c r="B12202" s="9"/>
      <c r="C12202" s="9"/>
      <c r="D12202" s="9"/>
      <c r="E12202" s="9"/>
      <c r="F12202" s="9"/>
      <c r="I12202" s="9"/>
      <c r="K12202" s="9"/>
      <c r="L12202" s="9"/>
      <c r="M12202" s="9"/>
      <c r="O12202" s="9"/>
      <c r="P12202" s="9"/>
      <c r="Q12202" s="9"/>
      <c r="R12202" s="36"/>
      <c r="V12202" s="36"/>
    </row>
    <row r="12203" spans="1:22" x14ac:dyDescent="0.25">
      <c r="A12203" s="86"/>
      <c r="B12203" s="9"/>
      <c r="C12203" s="9"/>
      <c r="D12203" s="9"/>
      <c r="E12203" s="9"/>
      <c r="F12203" s="9"/>
      <c r="I12203" s="9"/>
      <c r="K12203" s="9"/>
      <c r="L12203" s="9"/>
      <c r="M12203" s="9"/>
      <c r="O12203" s="9"/>
      <c r="P12203" s="9"/>
      <c r="Q12203" s="9"/>
      <c r="R12203" s="36"/>
      <c r="V12203" s="36"/>
    </row>
    <row r="12204" spans="1:22" x14ac:dyDescent="0.25">
      <c r="A12204" s="86"/>
      <c r="B12204" s="9"/>
      <c r="C12204" s="9"/>
      <c r="D12204" s="9"/>
      <c r="E12204" s="9"/>
      <c r="F12204" s="9"/>
      <c r="I12204" s="9"/>
      <c r="K12204" s="9"/>
      <c r="L12204" s="9"/>
      <c r="M12204" s="9"/>
      <c r="O12204" s="9"/>
      <c r="P12204" s="9"/>
      <c r="Q12204" s="9"/>
      <c r="R12204" s="36"/>
      <c r="V12204" s="36"/>
    </row>
    <row r="12205" spans="1:22" x14ac:dyDescent="0.25">
      <c r="A12205" s="86"/>
      <c r="B12205" s="9"/>
      <c r="C12205" s="9"/>
      <c r="D12205" s="9"/>
      <c r="E12205" s="9"/>
      <c r="F12205" s="9"/>
      <c r="I12205" s="9"/>
      <c r="K12205" s="9"/>
      <c r="L12205" s="9"/>
      <c r="M12205" s="9"/>
      <c r="O12205" s="9"/>
      <c r="P12205" s="9"/>
      <c r="Q12205" s="9"/>
      <c r="R12205" s="36"/>
      <c r="V12205" s="36"/>
    </row>
    <row r="12206" spans="1:22" x14ac:dyDescent="0.25">
      <c r="A12206" s="86"/>
      <c r="B12206" s="9"/>
      <c r="C12206" s="9"/>
      <c r="D12206" s="9"/>
      <c r="E12206" s="9"/>
      <c r="F12206" s="9"/>
      <c r="I12206" s="9"/>
      <c r="K12206" s="9"/>
      <c r="L12206" s="9"/>
      <c r="M12206" s="9"/>
      <c r="O12206" s="9"/>
      <c r="P12206" s="9"/>
      <c r="Q12206" s="9"/>
      <c r="R12206" s="36"/>
      <c r="V12206" s="36"/>
    </row>
    <row r="12207" spans="1:22" x14ac:dyDescent="0.25">
      <c r="A12207" s="86"/>
      <c r="B12207" s="9"/>
      <c r="C12207" s="9"/>
      <c r="D12207" s="9"/>
      <c r="E12207" s="9"/>
      <c r="F12207" s="9"/>
      <c r="I12207" s="9"/>
      <c r="K12207" s="9"/>
      <c r="L12207" s="9"/>
      <c r="M12207" s="9"/>
      <c r="O12207" s="9"/>
      <c r="P12207" s="9"/>
      <c r="Q12207" s="9"/>
      <c r="R12207" s="36"/>
      <c r="V12207" s="36"/>
    </row>
    <row r="12208" spans="1:22" x14ac:dyDescent="0.25">
      <c r="A12208" s="86"/>
      <c r="B12208" s="9"/>
      <c r="C12208" s="9"/>
      <c r="D12208" s="9"/>
      <c r="E12208" s="9"/>
      <c r="F12208" s="9"/>
      <c r="I12208" s="9"/>
      <c r="K12208" s="9"/>
      <c r="L12208" s="9"/>
      <c r="M12208" s="9"/>
      <c r="O12208" s="9"/>
      <c r="P12208" s="9"/>
      <c r="Q12208" s="9"/>
      <c r="R12208" s="36"/>
      <c r="V12208" s="36"/>
    </row>
    <row r="12209" spans="1:22" x14ac:dyDescent="0.25">
      <c r="A12209" s="86"/>
      <c r="B12209" s="9"/>
      <c r="C12209" s="9"/>
      <c r="D12209" s="9"/>
      <c r="E12209" s="9"/>
      <c r="F12209" s="9"/>
      <c r="I12209" s="9"/>
      <c r="K12209" s="9"/>
      <c r="L12209" s="9"/>
      <c r="M12209" s="9"/>
      <c r="O12209" s="9"/>
      <c r="P12209" s="9"/>
      <c r="Q12209" s="9"/>
      <c r="R12209" s="36"/>
      <c r="V12209" s="36"/>
    </row>
    <row r="12210" spans="1:22" x14ac:dyDescent="0.25">
      <c r="A12210" s="86"/>
      <c r="B12210" s="9"/>
      <c r="C12210" s="9"/>
      <c r="D12210" s="9"/>
      <c r="E12210" s="9"/>
      <c r="F12210" s="9"/>
      <c r="I12210" s="9"/>
      <c r="K12210" s="9"/>
      <c r="L12210" s="9"/>
      <c r="M12210" s="9"/>
      <c r="O12210" s="9"/>
      <c r="P12210" s="9"/>
      <c r="Q12210" s="9"/>
      <c r="R12210" s="36"/>
      <c r="V12210" s="36"/>
    </row>
    <row r="12211" spans="1:22" x14ac:dyDescent="0.25">
      <c r="A12211" s="86"/>
      <c r="B12211" s="9"/>
      <c r="C12211" s="9"/>
      <c r="D12211" s="9"/>
      <c r="E12211" s="9"/>
      <c r="F12211" s="9"/>
      <c r="I12211" s="9"/>
      <c r="K12211" s="9"/>
      <c r="L12211" s="9"/>
      <c r="M12211" s="9"/>
      <c r="O12211" s="9"/>
      <c r="P12211" s="9"/>
      <c r="Q12211" s="9"/>
      <c r="R12211" s="36"/>
      <c r="V12211" s="36"/>
    </row>
    <row r="12212" spans="1:22" x14ac:dyDescent="0.25">
      <c r="A12212" s="86"/>
      <c r="B12212" s="9"/>
      <c r="C12212" s="9"/>
      <c r="D12212" s="9"/>
      <c r="E12212" s="9"/>
      <c r="F12212" s="9"/>
      <c r="I12212" s="9"/>
      <c r="K12212" s="9"/>
      <c r="L12212" s="9"/>
      <c r="M12212" s="9"/>
      <c r="O12212" s="9"/>
      <c r="P12212" s="9"/>
      <c r="Q12212" s="9"/>
      <c r="R12212" s="36"/>
      <c r="V12212" s="36"/>
    </row>
    <row r="12213" spans="1:22" x14ac:dyDescent="0.25">
      <c r="A12213" s="86"/>
      <c r="B12213" s="9"/>
      <c r="C12213" s="9"/>
      <c r="D12213" s="9"/>
      <c r="E12213" s="9"/>
      <c r="F12213" s="9"/>
      <c r="I12213" s="9"/>
      <c r="K12213" s="9"/>
      <c r="L12213" s="9"/>
      <c r="M12213" s="9"/>
      <c r="O12213" s="9"/>
      <c r="P12213" s="9"/>
      <c r="Q12213" s="9"/>
      <c r="R12213" s="36"/>
      <c r="V12213" s="36"/>
    </row>
    <row r="12214" spans="1:22" x14ac:dyDescent="0.25">
      <c r="A12214" s="86"/>
      <c r="B12214" s="9"/>
      <c r="C12214" s="9"/>
      <c r="D12214" s="9"/>
      <c r="E12214" s="9"/>
      <c r="F12214" s="9"/>
      <c r="I12214" s="9"/>
      <c r="K12214" s="9"/>
      <c r="L12214" s="9"/>
      <c r="M12214" s="9"/>
      <c r="O12214" s="9"/>
      <c r="P12214" s="9"/>
      <c r="Q12214" s="9"/>
      <c r="R12214" s="36"/>
      <c r="V12214" s="36"/>
    </row>
    <row r="12215" spans="1:22" x14ac:dyDescent="0.25">
      <c r="A12215" s="86"/>
      <c r="B12215" s="9"/>
      <c r="C12215" s="9"/>
      <c r="D12215" s="9"/>
      <c r="E12215" s="9"/>
      <c r="F12215" s="9"/>
      <c r="I12215" s="9"/>
      <c r="K12215" s="9"/>
      <c r="L12215" s="9"/>
      <c r="M12215" s="9"/>
      <c r="O12215" s="9"/>
      <c r="P12215" s="9"/>
      <c r="Q12215" s="9"/>
      <c r="R12215" s="36"/>
      <c r="V12215" s="36"/>
    </row>
    <row r="12216" spans="1:22" x14ac:dyDescent="0.25">
      <c r="A12216" s="86"/>
      <c r="B12216" s="9"/>
      <c r="C12216" s="9"/>
      <c r="D12216" s="9"/>
      <c r="E12216" s="9"/>
      <c r="F12216" s="9"/>
      <c r="I12216" s="9"/>
      <c r="K12216" s="9"/>
      <c r="L12216" s="9"/>
      <c r="M12216" s="9"/>
      <c r="O12216" s="9"/>
      <c r="P12216" s="9"/>
      <c r="Q12216" s="9"/>
      <c r="R12216" s="36"/>
      <c r="V12216" s="36"/>
    </row>
    <row r="12217" spans="1:22" x14ac:dyDescent="0.25">
      <c r="A12217" s="86"/>
      <c r="B12217" s="9"/>
      <c r="C12217" s="9"/>
      <c r="D12217" s="9"/>
      <c r="E12217" s="9"/>
      <c r="F12217" s="9"/>
      <c r="I12217" s="9"/>
      <c r="K12217" s="9"/>
      <c r="L12217" s="9"/>
      <c r="M12217" s="9"/>
      <c r="O12217" s="9"/>
      <c r="P12217" s="9"/>
      <c r="Q12217" s="9"/>
      <c r="R12217" s="36"/>
      <c r="V12217" s="36"/>
    </row>
    <row r="12218" spans="1:22" x14ac:dyDescent="0.25">
      <c r="A12218" s="86"/>
      <c r="B12218" s="9"/>
      <c r="C12218" s="9"/>
      <c r="D12218" s="9"/>
      <c r="E12218" s="9"/>
      <c r="F12218" s="9"/>
      <c r="I12218" s="9"/>
      <c r="K12218" s="9"/>
      <c r="L12218" s="9"/>
      <c r="M12218" s="9"/>
      <c r="O12218" s="9"/>
      <c r="P12218" s="9"/>
      <c r="Q12218" s="9"/>
      <c r="R12218" s="36"/>
      <c r="V12218" s="36"/>
    </row>
    <row r="12219" spans="1:22" x14ac:dyDescent="0.25">
      <c r="A12219" s="86"/>
      <c r="B12219" s="9"/>
      <c r="C12219" s="9"/>
      <c r="D12219" s="9"/>
      <c r="E12219" s="9"/>
      <c r="F12219" s="9"/>
      <c r="I12219" s="9"/>
      <c r="K12219" s="9"/>
      <c r="L12219" s="9"/>
      <c r="M12219" s="9"/>
      <c r="O12219" s="9"/>
      <c r="P12219" s="9"/>
      <c r="Q12219" s="9"/>
      <c r="R12219" s="36"/>
      <c r="V12219" s="36"/>
    </row>
    <row r="12220" spans="1:22" x14ac:dyDescent="0.25">
      <c r="A12220" s="86"/>
      <c r="B12220" s="9"/>
      <c r="C12220" s="9"/>
      <c r="D12220" s="9"/>
      <c r="E12220" s="9"/>
      <c r="F12220" s="9"/>
      <c r="I12220" s="9"/>
      <c r="K12220" s="9"/>
      <c r="L12220" s="9"/>
      <c r="M12220" s="9"/>
      <c r="O12220" s="9"/>
      <c r="P12220" s="9"/>
      <c r="Q12220" s="9"/>
      <c r="R12220" s="36"/>
      <c r="V12220" s="36"/>
    </row>
    <row r="12221" spans="1:22" x14ac:dyDescent="0.25">
      <c r="A12221" s="86"/>
      <c r="B12221" s="9"/>
      <c r="C12221" s="9"/>
      <c r="D12221" s="9"/>
      <c r="E12221" s="9"/>
      <c r="F12221" s="9"/>
      <c r="I12221" s="9"/>
      <c r="K12221" s="9"/>
      <c r="L12221" s="9"/>
      <c r="M12221" s="9"/>
      <c r="O12221" s="9"/>
      <c r="P12221" s="9"/>
      <c r="Q12221" s="9"/>
      <c r="R12221" s="36"/>
      <c r="V12221" s="36"/>
    </row>
    <row r="12222" spans="1:22" x14ac:dyDescent="0.25">
      <c r="A12222" s="86"/>
      <c r="B12222" s="9"/>
      <c r="C12222" s="9"/>
      <c r="D12222" s="9"/>
      <c r="E12222" s="9"/>
      <c r="F12222" s="9"/>
      <c r="I12222" s="9"/>
      <c r="K12222" s="9"/>
      <c r="L12222" s="9"/>
      <c r="M12222" s="9"/>
      <c r="O12222" s="9"/>
      <c r="P12222" s="9"/>
      <c r="Q12222" s="9"/>
      <c r="R12222" s="36"/>
      <c r="V12222" s="36"/>
    </row>
    <row r="12223" spans="1:22" x14ac:dyDescent="0.25">
      <c r="A12223" s="86"/>
      <c r="B12223" s="9"/>
      <c r="C12223" s="9"/>
      <c r="D12223" s="9"/>
      <c r="E12223" s="9"/>
      <c r="F12223" s="9"/>
      <c r="I12223" s="9"/>
      <c r="K12223" s="9"/>
      <c r="L12223" s="9"/>
      <c r="M12223" s="9"/>
      <c r="O12223" s="9"/>
      <c r="P12223" s="9"/>
      <c r="Q12223" s="9"/>
      <c r="R12223" s="36"/>
      <c r="V12223" s="36"/>
    </row>
    <row r="12224" spans="1:22" x14ac:dyDescent="0.25">
      <c r="A12224" s="86"/>
      <c r="B12224" s="9"/>
      <c r="C12224" s="9"/>
      <c r="D12224" s="9"/>
      <c r="E12224" s="9"/>
      <c r="F12224" s="9"/>
      <c r="I12224" s="9"/>
      <c r="K12224" s="9"/>
      <c r="L12224" s="9"/>
      <c r="M12224" s="9"/>
      <c r="O12224" s="9"/>
      <c r="P12224" s="9"/>
      <c r="Q12224" s="9"/>
      <c r="R12224" s="36"/>
      <c r="V12224" s="36"/>
    </row>
    <row r="12225" spans="1:22" x14ac:dyDescent="0.25">
      <c r="A12225" s="86"/>
      <c r="B12225" s="9"/>
      <c r="C12225" s="9"/>
      <c r="D12225" s="9"/>
      <c r="E12225" s="9"/>
      <c r="F12225" s="9"/>
      <c r="I12225" s="9"/>
      <c r="K12225" s="9"/>
      <c r="L12225" s="9"/>
      <c r="M12225" s="9"/>
      <c r="O12225" s="9"/>
      <c r="P12225" s="9"/>
      <c r="Q12225" s="9"/>
      <c r="R12225" s="36"/>
      <c r="V12225" s="36"/>
    </row>
    <row r="12226" spans="1:22" x14ac:dyDescent="0.25">
      <c r="A12226" s="86"/>
      <c r="B12226" s="9"/>
      <c r="C12226" s="9"/>
      <c r="D12226" s="9"/>
      <c r="E12226" s="9"/>
      <c r="F12226" s="9"/>
      <c r="I12226" s="9"/>
      <c r="K12226" s="9"/>
      <c r="L12226" s="9"/>
      <c r="M12226" s="9"/>
      <c r="O12226" s="9"/>
      <c r="P12226" s="9"/>
      <c r="Q12226" s="9"/>
      <c r="R12226" s="36"/>
      <c r="V12226" s="36"/>
    </row>
    <row r="12227" spans="1:22" x14ac:dyDescent="0.25">
      <c r="A12227" s="86"/>
      <c r="B12227" s="9"/>
      <c r="C12227" s="9"/>
      <c r="D12227" s="9"/>
      <c r="E12227" s="9"/>
      <c r="F12227" s="9"/>
      <c r="I12227" s="9"/>
      <c r="K12227" s="9"/>
      <c r="L12227" s="9"/>
      <c r="M12227" s="9"/>
      <c r="O12227" s="9"/>
      <c r="P12227" s="9"/>
      <c r="Q12227" s="9"/>
      <c r="R12227" s="36"/>
      <c r="V12227" s="36"/>
    </row>
    <row r="12228" spans="1:22" x14ac:dyDescent="0.25">
      <c r="A12228" s="86"/>
      <c r="B12228" s="9"/>
      <c r="C12228" s="9"/>
      <c r="D12228" s="9"/>
      <c r="E12228" s="9"/>
      <c r="F12228" s="9"/>
      <c r="I12228" s="9"/>
      <c r="K12228" s="9"/>
      <c r="L12228" s="9"/>
      <c r="M12228" s="9"/>
      <c r="O12228" s="9"/>
      <c r="P12228" s="9"/>
      <c r="Q12228" s="9"/>
      <c r="R12228" s="36"/>
      <c r="V12228" s="36"/>
    </row>
    <row r="12229" spans="1:22" x14ac:dyDescent="0.25">
      <c r="A12229" s="86"/>
      <c r="B12229" s="9"/>
      <c r="C12229" s="9"/>
      <c r="D12229" s="9"/>
      <c r="E12229" s="9"/>
      <c r="F12229" s="9"/>
      <c r="I12229" s="9"/>
      <c r="K12229" s="9"/>
      <c r="L12229" s="9"/>
      <c r="M12229" s="9"/>
      <c r="O12229" s="9"/>
      <c r="P12229" s="9"/>
      <c r="Q12229" s="9"/>
      <c r="R12229" s="36"/>
      <c r="V12229" s="36"/>
    </row>
    <row r="12230" spans="1:22" x14ac:dyDescent="0.25">
      <c r="A12230" s="86"/>
      <c r="B12230" s="9"/>
      <c r="C12230" s="9"/>
      <c r="D12230" s="9"/>
      <c r="E12230" s="9"/>
      <c r="F12230" s="9"/>
      <c r="I12230" s="9"/>
      <c r="K12230" s="9"/>
      <c r="L12230" s="9"/>
      <c r="M12230" s="9"/>
      <c r="O12230" s="9"/>
      <c r="P12230" s="9"/>
      <c r="Q12230" s="9"/>
      <c r="R12230" s="36"/>
      <c r="V12230" s="36"/>
    </row>
    <row r="12231" spans="1:22" x14ac:dyDescent="0.25">
      <c r="A12231" s="86"/>
      <c r="B12231" s="9"/>
      <c r="C12231" s="9"/>
      <c r="D12231" s="9"/>
      <c r="E12231" s="9"/>
      <c r="F12231" s="9"/>
      <c r="I12231" s="9"/>
      <c r="K12231" s="9"/>
      <c r="L12231" s="9"/>
      <c r="M12231" s="9"/>
      <c r="O12231" s="9"/>
      <c r="P12231" s="9"/>
      <c r="Q12231" s="9"/>
      <c r="R12231" s="36"/>
      <c r="V12231" s="36"/>
    </row>
    <row r="12232" spans="1:22" x14ac:dyDescent="0.25">
      <c r="A12232" s="86"/>
      <c r="B12232" s="9"/>
      <c r="C12232" s="9"/>
      <c r="D12232" s="9"/>
      <c r="E12232" s="9"/>
      <c r="F12232" s="9"/>
      <c r="I12232" s="9"/>
      <c r="K12232" s="9"/>
      <c r="L12232" s="9"/>
      <c r="M12232" s="9"/>
      <c r="O12232" s="9"/>
      <c r="P12232" s="9"/>
      <c r="Q12232" s="9"/>
      <c r="R12232" s="36"/>
      <c r="V12232" s="36"/>
    </row>
    <row r="12233" spans="1:22" x14ac:dyDescent="0.25">
      <c r="A12233" s="86"/>
      <c r="B12233" s="9"/>
      <c r="C12233" s="9"/>
      <c r="D12233" s="9"/>
      <c r="E12233" s="9"/>
      <c r="F12233" s="9"/>
      <c r="I12233" s="9"/>
      <c r="K12233" s="9"/>
      <c r="L12233" s="9"/>
      <c r="M12233" s="9"/>
      <c r="O12233" s="9"/>
      <c r="P12233" s="9"/>
      <c r="Q12233" s="9"/>
      <c r="R12233" s="36"/>
      <c r="V12233" s="36"/>
    </row>
    <row r="12234" spans="1:22" x14ac:dyDescent="0.25">
      <c r="A12234" s="86"/>
      <c r="B12234" s="9"/>
      <c r="C12234" s="9"/>
      <c r="D12234" s="9"/>
      <c r="E12234" s="9"/>
      <c r="F12234" s="9"/>
      <c r="I12234" s="9"/>
      <c r="K12234" s="9"/>
      <c r="L12234" s="9"/>
      <c r="M12234" s="9"/>
      <c r="O12234" s="9"/>
      <c r="P12234" s="9"/>
      <c r="Q12234" s="9"/>
      <c r="R12234" s="36"/>
      <c r="V12234" s="36"/>
    </row>
    <row r="12235" spans="1:22" x14ac:dyDescent="0.25">
      <c r="A12235" s="86"/>
      <c r="B12235" s="9"/>
      <c r="C12235" s="9"/>
      <c r="D12235" s="9"/>
      <c r="E12235" s="9"/>
      <c r="F12235" s="9"/>
      <c r="I12235" s="9"/>
      <c r="K12235" s="9"/>
      <c r="L12235" s="9"/>
      <c r="M12235" s="9"/>
      <c r="O12235" s="9"/>
      <c r="P12235" s="9"/>
      <c r="Q12235" s="9"/>
      <c r="R12235" s="36"/>
      <c r="V12235" s="36"/>
    </row>
    <row r="12236" spans="1:22" x14ac:dyDescent="0.25">
      <c r="A12236" s="86"/>
      <c r="B12236" s="9"/>
      <c r="C12236" s="9"/>
      <c r="D12236" s="9"/>
      <c r="E12236" s="9"/>
      <c r="F12236" s="9"/>
      <c r="I12236" s="9"/>
      <c r="K12236" s="9"/>
      <c r="L12236" s="9"/>
      <c r="M12236" s="9"/>
      <c r="O12236" s="9"/>
      <c r="P12236" s="9"/>
      <c r="Q12236" s="9"/>
      <c r="R12236" s="36"/>
      <c r="V12236" s="36"/>
    </row>
    <row r="12237" spans="1:22" x14ac:dyDescent="0.25">
      <c r="A12237" s="86"/>
      <c r="B12237" s="9"/>
      <c r="C12237" s="9"/>
      <c r="D12237" s="9"/>
      <c r="E12237" s="9"/>
      <c r="F12237" s="9"/>
      <c r="I12237" s="9"/>
      <c r="K12237" s="9"/>
      <c r="L12237" s="9"/>
      <c r="M12237" s="9"/>
      <c r="O12237" s="9"/>
      <c r="P12237" s="9"/>
      <c r="Q12237" s="9"/>
      <c r="R12237" s="36"/>
      <c r="V12237" s="36"/>
    </row>
    <row r="12238" spans="1:22" x14ac:dyDescent="0.25">
      <c r="A12238" s="86"/>
      <c r="B12238" s="9"/>
      <c r="C12238" s="9"/>
      <c r="D12238" s="9"/>
      <c r="E12238" s="9"/>
      <c r="F12238" s="9"/>
      <c r="I12238" s="9"/>
      <c r="K12238" s="9"/>
      <c r="L12238" s="9"/>
      <c r="M12238" s="9"/>
      <c r="O12238" s="9"/>
      <c r="P12238" s="9"/>
      <c r="Q12238" s="9"/>
      <c r="R12238" s="36"/>
      <c r="V12238" s="36"/>
    </row>
    <row r="12239" spans="1:22" x14ac:dyDescent="0.25">
      <c r="A12239" s="86"/>
      <c r="B12239" s="9"/>
      <c r="C12239" s="9"/>
      <c r="D12239" s="9"/>
      <c r="E12239" s="9"/>
      <c r="F12239" s="9"/>
      <c r="I12239" s="9"/>
      <c r="K12239" s="9"/>
      <c r="L12239" s="9"/>
      <c r="M12239" s="9"/>
      <c r="O12239" s="9"/>
      <c r="P12239" s="9"/>
      <c r="Q12239" s="9"/>
      <c r="R12239" s="36"/>
      <c r="V12239" s="36"/>
    </row>
    <row r="12240" spans="1:22" x14ac:dyDescent="0.25">
      <c r="A12240" s="86"/>
      <c r="B12240" s="9"/>
      <c r="C12240" s="9"/>
      <c r="D12240" s="9"/>
      <c r="E12240" s="9"/>
      <c r="F12240" s="9"/>
      <c r="I12240" s="9"/>
      <c r="K12240" s="9"/>
      <c r="L12240" s="9"/>
      <c r="M12240" s="9"/>
      <c r="O12240" s="9"/>
      <c r="P12240" s="9"/>
      <c r="Q12240" s="9"/>
      <c r="R12240" s="36"/>
      <c r="V12240" s="36"/>
    </row>
    <row r="12241" spans="1:22" x14ac:dyDescent="0.25">
      <c r="A12241" s="86"/>
      <c r="B12241" s="9"/>
      <c r="C12241" s="9"/>
      <c r="D12241" s="9"/>
      <c r="E12241" s="9"/>
      <c r="F12241" s="9"/>
      <c r="I12241" s="9"/>
      <c r="K12241" s="9"/>
      <c r="L12241" s="9"/>
      <c r="M12241" s="9"/>
      <c r="O12241" s="9"/>
      <c r="P12241" s="9"/>
      <c r="Q12241" s="9"/>
      <c r="R12241" s="36"/>
      <c r="V12241" s="36"/>
    </row>
    <row r="12242" spans="1:22" x14ac:dyDescent="0.25">
      <c r="A12242" s="86"/>
      <c r="B12242" s="9"/>
      <c r="C12242" s="9"/>
      <c r="D12242" s="9"/>
      <c r="E12242" s="9"/>
      <c r="F12242" s="9"/>
      <c r="I12242" s="9"/>
      <c r="K12242" s="9"/>
      <c r="L12242" s="9"/>
      <c r="M12242" s="9"/>
      <c r="O12242" s="9"/>
      <c r="P12242" s="9"/>
      <c r="Q12242" s="9"/>
      <c r="R12242" s="36"/>
      <c r="V12242" s="36"/>
    </row>
    <row r="12243" spans="1:22" x14ac:dyDescent="0.25">
      <c r="A12243" s="86"/>
      <c r="B12243" s="9"/>
      <c r="C12243" s="9"/>
      <c r="D12243" s="9"/>
      <c r="E12243" s="9"/>
      <c r="F12243" s="9"/>
      <c r="I12243" s="9"/>
      <c r="K12243" s="9"/>
      <c r="L12243" s="9"/>
      <c r="M12243" s="9"/>
      <c r="O12243" s="9"/>
      <c r="P12243" s="9"/>
      <c r="Q12243" s="9"/>
      <c r="R12243" s="36"/>
      <c r="V12243" s="36"/>
    </row>
    <row r="12244" spans="1:22" x14ac:dyDescent="0.25">
      <c r="A12244" s="86"/>
      <c r="B12244" s="9"/>
      <c r="C12244" s="9"/>
      <c r="D12244" s="9"/>
      <c r="E12244" s="9"/>
      <c r="F12244" s="9"/>
      <c r="I12244" s="9"/>
      <c r="K12244" s="9"/>
      <c r="L12244" s="9"/>
      <c r="M12244" s="9"/>
      <c r="O12244" s="9"/>
      <c r="P12244" s="9"/>
      <c r="Q12244" s="9"/>
      <c r="R12244" s="36"/>
      <c r="V12244" s="36"/>
    </row>
    <row r="12245" spans="1:22" x14ac:dyDescent="0.25">
      <c r="A12245" s="86"/>
      <c r="B12245" s="9"/>
      <c r="C12245" s="9"/>
      <c r="D12245" s="9"/>
      <c r="E12245" s="9"/>
      <c r="F12245" s="9"/>
      <c r="I12245" s="9"/>
      <c r="K12245" s="9"/>
      <c r="L12245" s="9"/>
      <c r="M12245" s="9"/>
      <c r="O12245" s="9"/>
      <c r="P12245" s="9"/>
      <c r="Q12245" s="9"/>
      <c r="R12245" s="36"/>
      <c r="V12245" s="36"/>
    </row>
    <row r="12246" spans="1:22" x14ac:dyDescent="0.25">
      <c r="A12246" s="86"/>
      <c r="B12246" s="9"/>
      <c r="C12246" s="9"/>
      <c r="D12246" s="9"/>
      <c r="E12246" s="9"/>
      <c r="F12246" s="9"/>
      <c r="I12246" s="9"/>
      <c r="K12246" s="9"/>
      <c r="L12246" s="9"/>
      <c r="M12246" s="9"/>
      <c r="O12246" s="9"/>
      <c r="P12246" s="9"/>
      <c r="Q12246" s="9"/>
      <c r="R12246" s="36"/>
      <c r="V12246" s="36"/>
    </row>
    <row r="12247" spans="1:22" x14ac:dyDescent="0.25">
      <c r="A12247" s="86"/>
      <c r="B12247" s="9"/>
      <c r="C12247" s="9"/>
      <c r="D12247" s="9"/>
      <c r="E12247" s="9"/>
      <c r="F12247" s="9"/>
      <c r="I12247" s="9"/>
      <c r="K12247" s="9"/>
      <c r="L12247" s="9"/>
      <c r="M12247" s="9"/>
      <c r="O12247" s="9"/>
      <c r="P12247" s="9"/>
      <c r="Q12247" s="9"/>
      <c r="R12247" s="36"/>
      <c r="V12247" s="36"/>
    </row>
    <row r="12248" spans="1:22" x14ac:dyDescent="0.25">
      <c r="A12248" s="86"/>
      <c r="B12248" s="9"/>
      <c r="C12248" s="9"/>
      <c r="D12248" s="9"/>
      <c r="E12248" s="9"/>
      <c r="F12248" s="9"/>
      <c r="I12248" s="9"/>
      <c r="K12248" s="9"/>
      <c r="L12248" s="9"/>
      <c r="M12248" s="9"/>
      <c r="O12248" s="9"/>
      <c r="P12248" s="9"/>
      <c r="Q12248" s="9"/>
      <c r="R12248" s="36"/>
      <c r="V12248" s="36"/>
    </row>
    <row r="12249" spans="1:22" x14ac:dyDescent="0.25">
      <c r="A12249" s="86"/>
      <c r="B12249" s="9"/>
      <c r="C12249" s="9"/>
      <c r="D12249" s="9"/>
      <c r="E12249" s="9"/>
      <c r="F12249" s="9"/>
      <c r="I12249" s="9"/>
      <c r="K12249" s="9"/>
      <c r="L12249" s="9"/>
      <c r="M12249" s="9"/>
      <c r="O12249" s="9"/>
      <c r="P12249" s="9"/>
      <c r="Q12249" s="9"/>
      <c r="R12249" s="36"/>
      <c r="V12249" s="36"/>
    </row>
    <row r="12250" spans="1:22" x14ac:dyDescent="0.25">
      <c r="A12250" s="86"/>
      <c r="B12250" s="9"/>
      <c r="C12250" s="9"/>
      <c r="D12250" s="9"/>
      <c r="E12250" s="9"/>
      <c r="F12250" s="9"/>
      <c r="I12250" s="9"/>
      <c r="K12250" s="9"/>
      <c r="L12250" s="9"/>
      <c r="M12250" s="9"/>
      <c r="O12250" s="9"/>
      <c r="P12250" s="9"/>
      <c r="Q12250" s="9"/>
      <c r="R12250" s="36"/>
      <c r="V12250" s="36"/>
    </row>
    <row r="12251" spans="1:22" x14ac:dyDescent="0.25">
      <c r="A12251" s="86"/>
      <c r="B12251" s="9"/>
      <c r="C12251" s="9"/>
      <c r="D12251" s="9"/>
      <c r="E12251" s="9"/>
      <c r="F12251" s="9"/>
      <c r="I12251" s="9"/>
      <c r="K12251" s="9"/>
      <c r="L12251" s="9"/>
      <c r="M12251" s="9"/>
      <c r="O12251" s="9"/>
      <c r="P12251" s="9"/>
      <c r="Q12251" s="9"/>
      <c r="R12251" s="36"/>
      <c r="V12251" s="36"/>
    </row>
    <row r="12252" spans="1:22" x14ac:dyDescent="0.25">
      <c r="A12252" s="86"/>
      <c r="B12252" s="9"/>
      <c r="C12252" s="9"/>
      <c r="D12252" s="9"/>
      <c r="E12252" s="9"/>
      <c r="F12252" s="9"/>
      <c r="I12252" s="9"/>
      <c r="K12252" s="9"/>
      <c r="L12252" s="9"/>
      <c r="M12252" s="9"/>
      <c r="O12252" s="9"/>
      <c r="P12252" s="9"/>
      <c r="Q12252" s="9"/>
      <c r="R12252" s="36"/>
      <c r="V12252" s="36"/>
    </row>
    <row r="12253" spans="1:22" x14ac:dyDescent="0.25">
      <c r="A12253" s="86"/>
      <c r="B12253" s="9"/>
      <c r="C12253" s="9"/>
      <c r="D12253" s="9"/>
      <c r="E12253" s="9"/>
      <c r="F12253" s="9"/>
      <c r="I12253" s="9"/>
      <c r="K12253" s="9"/>
      <c r="L12253" s="9"/>
      <c r="M12253" s="9"/>
      <c r="O12253" s="9"/>
      <c r="P12253" s="9"/>
      <c r="Q12253" s="9"/>
      <c r="R12253" s="36"/>
      <c r="V12253" s="36"/>
    </row>
    <row r="12254" spans="1:22" x14ac:dyDescent="0.25">
      <c r="A12254" s="86"/>
      <c r="B12254" s="9"/>
      <c r="C12254" s="9"/>
      <c r="D12254" s="9"/>
      <c r="E12254" s="9"/>
      <c r="F12254" s="9"/>
      <c r="I12254" s="9"/>
      <c r="K12254" s="9"/>
      <c r="L12254" s="9"/>
      <c r="M12254" s="9"/>
      <c r="O12254" s="9"/>
      <c r="P12254" s="9"/>
      <c r="Q12254" s="9"/>
      <c r="R12254" s="36"/>
      <c r="V12254" s="36"/>
    </row>
    <row r="12255" spans="1:22" x14ac:dyDescent="0.25">
      <c r="A12255" s="86"/>
      <c r="B12255" s="9"/>
      <c r="C12255" s="9"/>
      <c r="D12255" s="9"/>
      <c r="E12255" s="9"/>
      <c r="F12255" s="9"/>
      <c r="I12255" s="9"/>
      <c r="K12255" s="9"/>
      <c r="L12255" s="9"/>
      <c r="M12255" s="9"/>
      <c r="O12255" s="9"/>
      <c r="P12255" s="9"/>
      <c r="Q12255" s="9"/>
      <c r="R12255" s="36"/>
      <c r="V12255" s="36"/>
    </row>
    <row r="12256" spans="1:22" x14ac:dyDescent="0.25">
      <c r="A12256" s="86"/>
      <c r="B12256" s="9"/>
      <c r="C12256" s="9"/>
      <c r="D12256" s="9"/>
      <c r="E12256" s="9"/>
      <c r="F12256" s="9"/>
      <c r="I12256" s="9"/>
      <c r="K12256" s="9"/>
      <c r="L12256" s="9"/>
      <c r="M12256" s="9"/>
      <c r="O12256" s="9"/>
      <c r="P12256" s="9"/>
      <c r="Q12256" s="9"/>
      <c r="R12256" s="36"/>
      <c r="V12256" s="36"/>
    </row>
    <row r="12257" spans="1:22" x14ac:dyDescent="0.25">
      <c r="A12257" s="86"/>
      <c r="B12257" s="9"/>
      <c r="C12257" s="9"/>
      <c r="D12257" s="9"/>
      <c r="E12257" s="9"/>
      <c r="F12257" s="9"/>
      <c r="I12257" s="9"/>
      <c r="K12257" s="9"/>
      <c r="L12257" s="9"/>
      <c r="M12257" s="9"/>
      <c r="O12257" s="9"/>
      <c r="P12257" s="9"/>
      <c r="Q12257" s="9"/>
      <c r="R12257" s="36"/>
      <c r="V12257" s="36"/>
    </row>
    <row r="12258" spans="1:22" x14ac:dyDescent="0.25">
      <c r="A12258" s="86"/>
      <c r="B12258" s="9"/>
      <c r="C12258" s="9"/>
      <c r="D12258" s="9"/>
      <c r="E12258" s="9"/>
      <c r="F12258" s="9"/>
      <c r="I12258" s="9"/>
      <c r="K12258" s="9"/>
      <c r="L12258" s="9"/>
      <c r="M12258" s="9"/>
      <c r="O12258" s="9"/>
      <c r="P12258" s="9"/>
      <c r="Q12258" s="9"/>
      <c r="R12258" s="36"/>
      <c r="V12258" s="36"/>
    </row>
    <row r="12259" spans="1:22" x14ac:dyDescent="0.25">
      <c r="A12259" s="86"/>
      <c r="B12259" s="9"/>
      <c r="C12259" s="9"/>
      <c r="D12259" s="9"/>
      <c r="E12259" s="9"/>
      <c r="F12259" s="9"/>
      <c r="I12259" s="9"/>
      <c r="K12259" s="9"/>
      <c r="L12259" s="9"/>
      <c r="M12259" s="9"/>
      <c r="O12259" s="9"/>
      <c r="P12259" s="9"/>
      <c r="Q12259" s="9"/>
      <c r="R12259" s="36"/>
      <c r="V12259" s="36"/>
    </row>
    <row r="12260" spans="1:22" x14ac:dyDescent="0.25">
      <c r="A12260" s="86"/>
      <c r="B12260" s="9"/>
      <c r="C12260" s="9"/>
      <c r="D12260" s="9"/>
      <c r="E12260" s="9"/>
      <c r="F12260" s="9"/>
      <c r="I12260" s="9"/>
      <c r="K12260" s="9"/>
      <c r="L12260" s="9"/>
      <c r="M12260" s="9"/>
      <c r="O12260" s="9"/>
      <c r="P12260" s="9"/>
      <c r="Q12260" s="9"/>
      <c r="R12260" s="36"/>
      <c r="V12260" s="36"/>
    </row>
    <row r="12261" spans="1:22" x14ac:dyDescent="0.25">
      <c r="A12261" s="86"/>
      <c r="B12261" s="9"/>
      <c r="C12261" s="9"/>
      <c r="D12261" s="9"/>
      <c r="E12261" s="9"/>
      <c r="F12261" s="9"/>
      <c r="I12261" s="9"/>
      <c r="K12261" s="9"/>
      <c r="L12261" s="9"/>
      <c r="M12261" s="9"/>
      <c r="O12261" s="9"/>
      <c r="P12261" s="9"/>
      <c r="Q12261" s="9"/>
      <c r="R12261" s="36"/>
      <c r="V12261" s="36"/>
    </row>
    <row r="12262" spans="1:22" x14ac:dyDescent="0.25">
      <c r="A12262" s="86"/>
      <c r="B12262" s="9"/>
      <c r="C12262" s="9"/>
      <c r="D12262" s="9"/>
      <c r="E12262" s="9"/>
      <c r="F12262" s="9"/>
      <c r="I12262" s="9"/>
      <c r="K12262" s="9"/>
      <c r="L12262" s="9"/>
      <c r="M12262" s="9"/>
      <c r="O12262" s="9"/>
      <c r="P12262" s="9"/>
      <c r="Q12262" s="9"/>
      <c r="R12262" s="36"/>
      <c r="V12262" s="36"/>
    </row>
    <row r="12263" spans="1:22" x14ac:dyDescent="0.25">
      <c r="A12263" s="86"/>
      <c r="B12263" s="9"/>
      <c r="C12263" s="9"/>
      <c r="D12263" s="9"/>
      <c r="E12263" s="9"/>
      <c r="F12263" s="9"/>
      <c r="I12263" s="9"/>
      <c r="K12263" s="9"/>
      <c r="L12263" s="9"/>
      <c r="M12263" s="9"/>
      <c r="O12263" s="9"/>
      <c r="P12263" s="9"/>
      <c r="Q12263" s="9"/>
      <c r="R12263" s="36"/>
      <c r="V12263" s="36"/>
    </row>
    <row r="12264" spans="1:22" x14ac:dyDescent="0.25">
      <c r="A12264" s="86"/>
      <c r="B12264" s="9"/>
      <c r="C12264" s="9"/>
      <c r="D12264" s="9"/>
      <c r="E12264" s="9"/>
      <c r="F12264" s="9"/>
      <c r="I12264" s="9"/>
      <c r="K12264" s="9"/>
      <c r="L12264" s="9"/>
      <c r="M12264" s="9"/>
      <c r="O12264" s="9"/>
      <c r="P12264" s="9"/>
      <c r="Q12264" s="9"/>
      <c r="R12264" s="36"/>
      <c r="V12264" s="36"/>
    </row>
    <row r="12265" spans="1:22" x14ac:dyDescent="0.25">
      <c r="A12265" s="86"/>
      <c r="B12265" s="9"/>
      <c r="C12265" s="9"/>
      <c r="D12265" s="9"/>
      <c r="E12265" s="9"/>
      <c r="F12265" s="9"/>
      <c r="I12265" s="9"/>
      <c r="K12265" s="9"/>
      <c r="L12265" s="9"/>
      <c r="M12265" s="9"/>
      <c r="O12265" s="9"/>
      <c r="P12265" s="9"/>
      <c r="Q12265" s="9"/>
      <c r="R12265" s="36"/>
      <c r="V12265" s="36"/>
    </row>
    <row r="12266" spans="1:22" x14ac:dyDescent="0.25">
      <c r="A12266" s="86"/>
      <c r="B12266" s="9"/>
      <c r="C12266" s="9"/>
      <c r="D12266" s="9"/>
      <c r="E12266" s="9"/>
      <c r="F12266" s="9"/>
      <c r="I12266" s="9"/>
      <c r="K12266" s="9"/>
      <c r="L12266" s="9"/>
      <c r="M12266" s="9"/>
      <c r="O12266" s="9"/>
      <c r="P12266" s="9"/>
      <c r="Q12266" s="9"/>
      <c r="R12266" s="36"/>
      <c r="V12266" s="36"/>
    </row>
    <row r="12267" spans="1:22" x14ac:dyDescent="0.25">
      <c r="A12267" s="86"/>
      <c r="B12267" s="9"/>
      <c r="C12267" s="9"/>
      <c r="D12267" s="9"/>
      <c r="E12267" s="9"/>
      <c r="F12267" s="9"/>
      <c r="I12267" s="9"/>
      <c r="K12267" s="9"/>
      <c r="L12267" s="9"/>
      <c r="M12267" s="9"/>
      <c r="O12267" s="9"/>
      <c r="P12267" s="9"/>
      <c r="Q12267" s="9"/>
      <c r="R12267" s="36"/>
      <c r="V12267" s="36"/>
    </row>
    <row r="12268" spans="1:22" x14ac:dyDescent="0.25">
      <c r="A12268" s="86"/>
      <c r="B12268" s="9"/>
      <c r="C12268" s="9"/>
      <c r="D12268" s="9"/>
      <c r="E12268" s="9"/>
      <c r="F12268" s="9"/>
      <c r="I12268" s="9"/>
      <c r="K12268" s="9"/>
      <c r="L12268" s="9"/>
      <c r="M12268" s="9"/>
      <c r="O12268" s="9"/>
      <c r="P12268" s="9"/>
      <c r="Q12268" s="9"/>
      <c r="R12268" s="36"/>
      <c r="V12268" s="36"/>
    </row>
    <row r="12269" spans="1:22" x14ac:dyDescent="0.25">
      <c r="A12269" s="86"/>
      <c r="B12269" s="9"/>
      <c r="C12269" s="9"/>
      <c r="D12269" s="9"/>
      <c r="E12269" s="9"/>
      <c r="F12269" s="9"/>
      <c r="I12269" s="9"/>
      <c r="K12269" s="9"/>
      <c r="L12269" s="9"/>
      <c r="M12269" s="9"/>
      <c r="O12269" s="9"/>
      <c r="P12269" s="9"/>
      <c r="Q12269" s="9"/>
      <c r="R12269" s="36"/>
      <c r="V12269" s="36"/>
    </row>
    <row r="12270" spans="1:22" x14ac:dyDescent="0.25">
      <c r="A12270" s="86"/>
      <c r="B12270" s="9"/>
      <c r="C12270" s="9"/>
      <c r="D12270" s="9"/>
      <c r="E12270" s="9"/>
      <c r="F12270" s="9"/>
      <c r="I12270" s="9"/>
      <c r="K12270" s="9"/>
      <c r="L12270" s="9"/>
      <c r="M12270" s="9"/>
      <c r="O12270" s="9"/>
      <c r="P12270" s="9"/>
      <c r="Q12270" s="9"/>
      <c r="R12270" s="36"/>
      <c r="V12270" s="36"/>
    </row>
    <row r="12271" spans="1:22" x14ac:dyDescent="0.25">
      <c r="A12271" s="86"/>
      <c r="B12271" s="9"/>
      <c r="C12271" s="9"/>
      <c r="D12271" s="9"/>
      <c r="E12271" s="9"/>
      <c r="F12271" s="9"/>
      <c r="I12271" s="9"/>
      <c r="K12271" s="9"/>
      <c r="L12271" s="9"/>
      <c r="M12271" s="9"/>
      <c r="O12271" s="9"/>
      <c r="P12271" s="9"/>
      <c r="Q12271" s="9"/>
      <c r="R12271" s="36"/>
      <c r="V12271" s="36"/>
    </row>
    <row r="12272" spans="1:22" x14ac:dyDescent="0.25">
      <c r="A12272" s="86"/>
      <c r="B12272" s="9"/>
      <c r="C12272" s="9"/>
      <c r="D12272" s="9"/>
      <c r="E12272" s="9"/>
      <c r="F12272" s="9"/>
      <c r="I12272" s="9"/>
      <c r="K12272" s="9"/>
      <c r="L12272" s="9"/>
      <c r="M12272" s="9"/>
      <c r="O12272" s="9"/>
      <c r="P12272" s="9"/>
      <c r="Q12272" s="9"/>
      <c r="R12272" s="36"/>
      <c r="V12272" s="36"/>
    </row>
    <row r="12273" spans="1:22" x14ac:dyDescent="0.25">
      <c r="A12273" s="86"/>
      <c r="B12273" s="9"/>
      <c r="C12273" s="9"/>
      <c r="D12273" s="9"/>
      <c r="E12273" s="9"/>
      <c r="F12273" s="9"/>
      <c r="I12273" s="9"/>
      <c r="K12273" s="9"/>
      <c r="L12273" s="9"/>
      <c r="M12273" s="9"/>
      <c r="O12273" s="9"/>
      <c r="P12273" s="9"/>
      <c r="Q12273" s="9"/>
      <c r="R12273" s="36"/>
      <c r="V12273" s="36"/>
    </row>
    <row r="12274" spans="1:22" x14ac:dyDescent="0.25">
      <c r="A12274" s="86"/>
      <c r="B12274" s="9"/>
      <c r="C12274" s="9"/>
      <c r="D12274" s="9"/>
      <c r="E12274" s="9"/>
      <c r="F12274" s="9"/>
      <c r="I12274" s="9"/>
      <c r="K12274" s="9"/>
      <c r="L12274" s="9"/>
      <c r="M12274" s="9"/>
      <c r="O12274" s="9"/>
      <c r="P12274" s="9"/>
      <c r="Q12274" s="9"/>
      <c r="R12274" s="36"/>
      <c r="V12274" s="36"/>
    </row>
    <row r="12275" spans="1:22" x14ac:dyDescent="0.25">
      <c r="A12275" s="86"/>
      <c r="B12275" s="9"/>
      <c r="C12275" s="9"/>
      <c r="D12275" s="9"/>
      <c r="E12275" s="9"/>
      <c r="F12275" s="9"/>
      <c r="I12275" s="9"/>
      <c r="K12275" s="9"/>
      <c r="L12275" s="9"/>
      <c r="M12275" s="9"/>
      <c r="O12275" s="9"/>
      <c r="P12275" s="9"/>
      <c r="Q12275" s="9"/>
      <c r="R12275" s="36"/>
      <c r="V12275" s="36"/>
    </row>
    <row r="12276" spans="1:22" x14ac:dyDescent="0.25">
      <c r="A12276" s="86"/>
      <c r="B12276" s="9"/>
      <c r="C12276" s="9"/>
      <c r="D12276" s="9"/>
      <c r="E12276" s="9"/>
      <c r="F12276" s="9"/>
      <c r="I12276" s="9"/>
      <c r="K12276" s="9"/>
      <c r="L12276" s="9"/>
      <c r="M12276" s="9"/>
      <c r="O12276" s="9"/>
      <c r="P12276" s="9"/>
      <c r="Q12276" s="9"/>
      <c r="R12276" s="36"/>
      <c r="V12276" s="36"/>
    </row>
    <row r="12277" spans="1:22" x14ac:dyDescent="0.25">
      <c r="A12277" s="86"/>
      <c r="B12277" s="9"/>
      <c r="C12277" s="9"/>
      <c r="D12277" s="9"/>
      <c r="E12277" s="9"/>
      <c r="F12277" s="9"/>
      <c r="I12277" s="9"/>
      <c r="K12277" s="9"/>
      <c r="L12277" s="9"/>
      <c r="M12277" s="9"/>
      <c r="O12277" s="9"/>
      <c r="P12277" s="9"/>
      <c r="Q12277" s="9"/>
      <c r="R12277" s="36"/>
      <c r="V12277" s="36"/>
    </row>
    <row r="12278" spans="1:22" x14ac:dyDescent="0.25">
      <c r="A12278" s="86"/>
      <c r="B12278" s="9"/>
      <c r="C12278" s="9"/>
      <c r="D12278" s="9"/>
      <c r="E12278" s="9"/>
      <c r="F12278" s="9"/>
      <c r="I12278" s="9"/>
      <c r="K12278" s="9"/>
      <c r="L12278" s="9"/>
      <c r="M12278" s="9"/>
      <c r="O12278" s="9"/>
      <c r="P12278" s="9"/>
      <c r="Q12278" s="9"/>
      <c r="R12278" s="36"/>
      <c r="V12278" s="36"/>
    </row>
    <row r="12279" spans="1:22" x14ac:dyDescent="0.25">
      <c r="A12279" s="86"/>
      <c r="B12279" s="9"/>
      <c r="C12279" s="9"/>
      <c r="D12279" s="9"/>
      <c r="E12279" s="9"/>
      <c r="F12279" s="9"/>
      <c r="I12279" s="9"/>
      <c r="K12279" s="9"/>
      <c r="L12279" s="9"/>
      <c r="M12279" s="9"/>
      <c r="O12279" s="9"/>
      <c r="P12279" s="9"/>
      <c r="Q12279" s="9"/>
      <c r="R12279" s="36"/>
      <c r="V12279" s="36"/>
    </row>
    <row r="12280" spans="1:22" x14ac:dyDescent="0.25">
      <c r="A12280" s="86"/>
      <c r="B12280" s="9"/>
      <c r="C12280" s="9"/>
      <c r="D12280" s="9"/>
      <c r="E12280" s="9"/>
      <c r="F12280" s="9"/>
      <c r="I12280" s="9"/>
      <c r="K12280" s="9"/>
      <c r="L12280" s="9"/>
      <c r="M12280" s="9"/>
      <c r="O12280" s="9"/>
      <c r="P12280" s="9"/>
      <c r="Q12280" s="9"/>
      <c r="R12280" s="36"/>
      <c r="V12280" s="36"/>
    </row>
    <row r="12281" spans="1:22" x14ac:dyDescent="0.25">
      <c r="A12281" s="86"/>
      <c r="B12281" s="9"/>
      <c r="C12281" s="9"/>
      <c r="D12281" s="9"/>
      <c r="E12281" s="9"/>
      <c r="F12281" s="9"/>
      <c r="I12281" s="9"/>
      <c r="K12281" s="9"/>
      <c r="L12281" s="9"/>
      <c r="M12281" s="9"/>
      <c r="O12281" s="9"/>
      <c r="P12281" s="9"/>
      <c r="Q12281" s="9"/>
      <c r="R12281" s="36"/>
      <c r="V12281" s="36"/>
    </row>
    <row r="12282" spans="1:22" x14ac:dyDescent="0.25">
      <c r="A12282" s="86"/>
      <c r="B12282" s="9"/>
      <c r="C12282" s="9"/>
      <c r="D12282" s="9"/>
      <c r="E12282" s="9"/>
      <c r="F12282" s="9"/>
      <c r="I12282" s="9"/>
      <c r="K12282" s="9"/>
      <c r="L12282" s="9"/>
      <c r="M12282" s="9"/>
      <c r="O12282" s="9"/>
      <c r="P12282" s="9"/>
      <c r="Q12282" s="9"/>
      <c r="R12282" s="36"/>
      <c r="V12282" s="36"/>
    </row>
    <row r="12283" spans="1:22" x14ac:dyDescent="0.25">
      <c r="A12283" s="86"/>
      <c r="B12283" s="9"/>
      <c r="C12283" s="9"/>
      <c r="D12283" s="9"/>
      <c r="E12283" s="9"/>
      <c r="F12283" s="9"/>
      <c r="I12283" s="9"/>
      <c r="K12283" s="9"/>
      <c r="L12283" s="9"/>
      <c r="M12283" s="9"/>
      <c r="O12283" s="9"/>
      <c r="P12283" s="9"/>
      <c r="Q12283" s="9"/>
      <c r="R12283" s="36"/>
      <c r="V12283" s="36"/>
    </row>
    <row r="12284" spans="1:22" x14ac:dyDescent="0.25">
      <c r="A12284" s="86"/>
      <c r="B12284" s="9"/>
      <c r="C12284" s="9"/>
      <c r="D12284" s="9"/>
      <c r="E12284" s="9"/>
      <c r="F12284" s="9"/>
      <c r="I12284" s="9"/>
      <c r="K12284" s="9"/>
      <c r="L12284" s="9"/>
      <c r="M12284" s="9"/>
      <c r="O12284" s="9"/>
      <c r="P12284" s="9"/>
      <c r="Q12284" s="9"/>
      <c r="R12284" s="36"/>
      <c r="V12284" s="36"/>
    </row>
    <row r="12285" spans="1:22" x14ac:dyDescent="0.25">
      <c r="A12285" s="86"/>
      <c r="B12285" s="9"/>
      <c r="C12285" s="9"/>
      <c r="D12285" s="9"/>
      <c r="E12285" s="9"/>
      <c r="F12285" s="9"/>
      <c r="I12285" s="9"/>
      <c r="K12285" s="9"/>
      <c r="L12285" s="9"/>
      <c r="M12285" s="9"/>
      <c r="O12285" s="9"/>
      <c r="P12285" s="9"/>
      <c r="Q12285" s="9"/>
      <c r="R12285" s="36"/>
      <c r="V12285" s="36"/>
    </row>
    <row r="12286" spans="1:22" x14ac:dyDescent="0.25">
      <c r="A12286" s="86"/>
      <c r="B12286" s="9"/>
      <c r="C12286" s="9"/>
      <c r="D12286" s="9"/>
      <c r="E12286" s="9"/>
      <c r="F12286" s="9"/>
      <c r="I12286" s="9"/>
      <c r="K12286" s="9"/>
      <c r="L12286" s="9"/>
      <c r="M12286" s="9"/>
      <c r="O12286" s="9"/>
      <c r="P12286" s="9"/>
      <c r="Q12286" s="9"/>
      <c r="R12286" s="36"/>
      <c r="V12286" s="36"/>
    </row>
    <row r="12287" spans="1:22" x14ac:dyDescent="0.25">
      <c r="A12287" s="86"/>
      <c r="B12287" s="9"/>
      <c r="C12287" s="9"/>
      <c r="D12287" s="9"/>
      <c r="E12287" s="9"/>
      <c r="F12287" s="9"/>
      <c r="I12287" s="9"/>
      <c r="K12287" s="9"/>
      <c r="L12287" s="9"/>
      <c r="M12287" s="9"/>
      <c r="O12287" s="9"/>
      <c r="P12287" s="9"/>
      <c r="Q12287" s="9"/>
      <c r="R12287" s="36"/>
      <c r="V12287" s="36"/>
    </row>
    <row r="12288" spans="1:22" x14ac:dyDescent="0.25">
      <c r="A12288" s="86"/>
      <c r="B12288" s="9"/>
      <c r="C12288" s="9"/>
      <c r="D12288" s="9"/>
      <c r="E12288" s="9"/>
      <c r="F12288" s="9"/>
      <c r="I12288" s="9"/>
      <c r="K12288" s="9"/>
      <c r="L12288" s="9"/>
      <c r="M12288" s="9"/>
      <c r="O12288" s="9"/>
      <c r="P12288" s="9"/>
      <c r="Q12288" s="9"/>
      <c r="R12288" s="36"/>
      <c r="V12288" s="36"/>
    </row>
    <row r="12289" spans="1:22" x14ac:dyDescent="0.25">
      <c r="A12289" s="86"/>
      <c r="B12289" s="9"/>
      <c r="C12289" s="9"/>
      <c r="D12289" s="9"/>
      <c r="E12289" s="9"/>
      <c r="F12289" s="9"/>
      <c r="I12289" s="9"/>
      <c r="K12289" s="9"/>
      <c r="L12289" s="9"/>
      <c r="M12289" s="9"/>
      <c r="O12289" s="9"/>
      <c r="P12289" s="9"/>
      <c r="Q12289" s="9"/>
      <c r="R12289" s="36"/>
      <c r="V12289" s="36"/>
    </row>
    <row r="12290" spans="1:22" x14ac:dyDescent="0.25">
      <c r="A12290" s="86"/>
      <c r="B12290" s="9"/>
      <c r="C12290" s="9"/>
      <c r="D12290" s="9"/>
      <c r="E12290" s="9"/>
      <c r="F12290" s="9"/>
      <c r="I12290" s="9"/>
      <c r="K12290" s="9"/>
      <c r="L12290" s="9"/>
      <c r="M12290" s="9"/>
      <c r="O12290" s="9"/>
      <c r="P12290" s="9"/>
      <c r="Q12290" s="9"/>
      <c r="R12290" s="36"/>
      <c r="V12290" s="36"/>
    </row>
    <row r="12291" spans="1:22" x14ac:dyDescent="0.25">
      <c r="A12291" s="86"/>
      <c r="B12291" s="9"/>
      <c r="C12291" s="9"/>
      <c r="D12291" s="9"/>
      <c r="E12291" s="9"/>
      <c r="F12291" s="9"/>
      <c r="I12291" s="9"/>
      <c r="K12291" s="9"/>
      <c r="L12291" s="9"/>
      <c r="M12291" s="9"/>
      <c r="O12291" s="9"/>
      <c r="P12291" s="9"/>
      <c r="Q12291" s="9"/>
      <c r="R12291" s="36"/>
      <c r="V12291" s="36"/>
    </row>
    <row r="12292" spans="1:22" x14ac:dyDescent="0.25">
      <c r="A12292" s="86"/>
      <c r="B12292" s="9"/>
      <c r="C12292" s="9"/>
      <c r="D12292" s="9"/>
      <c r="E12292" s="9"/>
      <c r="F12292" s="9"/>
      <c r="I12292" s="9"/>
      <c r="K12292" s="9"/>
      <c r="L12292" s="9"/>
      <c r="M12292" s="9"/>
      <c r="O12292" s="9"/>
      <c r="P12292" s="9"/>
      <c r="Q12292" s="9"/>
      <c r="R12292" s="36"/>
      <c r="V12292" s="36"/>
    </row>
    <row r="12293" spans="1:22" x14ac:dyDescent="0.25">
      <c r="A12293" s="86"/>
      <c r="B12293" s="9"/>
      <c r="C12293" s="9"/>
      <c r="D12293" s="9"/>
      <c r="E12293" s="9"/>
      <c r="F12293" s="9"/>
      <c r="I12293" s="9"/>
      <c r="K12293" s="9"/>
      <c r="L12293" s="9"/>
      <c r="M12293" s="9"/>
      <c r="O12293" s="9"/>
      <c r="P12293" s="9"/>
      <c r="Q12293" s="9"/>
      <c r="R12293" s="36"/>
      <c r="V12293" s="36"/>
    </row>
    <row r="12294" spans="1:22" x14ac:dyDescent="0.25">
      <c r="A12294" s="86"/>
      <c r="B12294" s="9"/>
      <c r="C12294" s="9"/>
      <c r="D12294" s="9"/>
      <c r="E12294" s="9"/>
      <c r="F12294" s="9"/>
      <c r="I12294" s="9"/>
      <c r="K12294" s="9"/>
      <c r="L12294" s="9"/>
      <c r="M12294" s="9"/>
      <c r="O12294" s="9"/>
      <c r="P12294" s="9"/>
      <c r="Q12294" s="9"/>
      <c r="R12294" s="36"/>
      <c r="V12294" s="36"/>
    </row>
    <row r="12295" spans="1:22" x14ac:dyDescent="0.25">
      <c r="A12295" s="86"/>
      <c r="B12295" s="9"/>
      <c r="C12295" s="9"/>
      <c r="D12295" s="9"/>
      <c r="E12295" s="9"/>
      <c r="F12295" s="9"/>
      <c r="I12295" s="9"/>
      <c r="K12295" s="9"/>
      <c r="L12295" s="9"/>
      <c r="M12295" s="9"/>
      <c r="O12295" s="9"/>
      <c r="P12295" s="9"/>
      <c r="Q12295" s="9"/>
      <c r="R12295" s="36"/>
      <c r="V12295" s="36"/>
    </row>
    <row r="12296" spans="1:22" x14ac:dyDescent="0.25">
      <c r="A12296" s="86"/>
      <c r="B12296" s="9"/>
      <c r="C12296" s="9"/>
      <c r="D12296" s="9"/>
      <c r="E12296" s="9"/>
      <c r="F12296" s="9"/>
      <c r="I12296" s="9"/>
      <c r="K12296" s="9"/>
      <c r="L12296" s="9"/>
      <c r="M12296" s="9"/>
      <c r="O12296" s="9"/>
      <c r="P12296" s="9"/>
      <c r="Q12296" s="9"/>
      <c r="R12296" s="36"/>
      <c r="V12296" s="36"/>
    </row>
    <row r="12297" spans="1:22" x14ac:dyDescent="0.25">
      <c r="A12297" s="86"/>
      <c r="B12297" s="9"/>
      <c r="C12297" s="9"/>
      <c r="D12297" s="9"/>
      <c r="E12297" s="9"/>
      <c r="F12297" s="9"/>
      <c r="I12297" s="9"/>
      <c r="K12297" s="9"/>
      <c r="L12297" s="9"/>
      <c r="M12297" s="9"/>
      <c r="O12297" s="9"/>
      <c r="P12297" s="9"/>
      <c r="Q12297" s="9"/>
      <c r="R12297" s="36"/>
      <c r="V12297" s="36"/>
    </row>
    <row r="12298" spans="1:22" x14ac:dyDescent="0.25">
      <c r="A12298" s="86"/>
      <c r="B12298" s="9"/>
      <c r="C12298" s="9"/>
      <c r="D12298" s="9"/>
      <c r="E12298" s="9"/>
      <c r="F12298" s="9"/>
      <c r="I12298" s="9"/>
      <c r="K12298" s="9"/>
      <c r="L12298" s="9"/>
      <c r="M12298" s="9"/>
      <c r="O12298" s="9"/>
      <c r="P12298" s="9"/>
      <c r="Q12298" s="9"/>
      <c r="R12298" s="36"/>
      <c r="V12298" s="36"/>
    </row>
    <row r="12299" spans="1:22" x14ac:dyDescent="0.25">
      <c r="A12299" s="86"/>
      <c r="B12299" s="9"/>
      <c r="C12299" s="9"/>
      <c r="D12299" s="9"/>
      <c r="E12299" s="9"/>
      <c r="F12299" s="9"/>
      <c r="I12299" s="9"/>
      <c r="K12299" s="9"/>
      <c r="L12299" s="9"/>
      <c r="M12299" s="9"/>
      <c r="O12299" s="9"/>
      <c r="P12299" s="9"/>
      <c r="Q12299" s="9"/>
      <c r="R12299" s="36"/>
      <c r="V12299" s="36"/>
    </row>
    <row r="12300" spans="1:22" x14ac:dyDescent="0.25">
      <c r="A12300" s="86"/>
      <c r="B12300" s="9"/>
      <c r="C12300" s="9"/>
      <c r="D12300" s="9"/>
      <c r="E12300" s="9"/>
      <c r="F12300" s="9"/>
      <c r="I12300" s="9"/>
      <c r="K12300" s="9"/>
      <c r="L12300" s="9"/>
      <c r="M12300" s="9"/>
      <c r="O12300" s="9"/>
      <c r="P12300" s="9"/>
      <c r="Q12300" s="9"/>
      <c r="R12300" s="36"/>
      <c r="V12300" s="36"/>
    </row>
    <row r="12301" spans="1:22" x14ac:dyDescent="0.25">
      <c r="A12301" s="86"/>
      <c r="B12301" s="9"/>
      <c r="C12301" s="9"/>
      <c r="D12301" s="9"/>
      <c r="E12301" s="9"/>
      <c r="F12301" s="9"/>
      <c r="I12301" s="9"/>
      <c r="K12301" s="9"/>
      <c r="L12301" s="9"/>
      <c r="M12301" s="9"/>
      <c r="O12301" s="9"/>
      <c r="P12301" s="9"/>
      <c r="Q12301" s="9"/>
      <c r="R12301" s="36"/>
      <c r="V12301" s="36"/>
    </row>
    <row r="12302" spans="1:22" x14ac:dyDescent="0.25">
      <c r="A12302" s="86"/>
      <c r="B12302" s="9"/>
      <c r="C12302" s="9"/>
      <c r="D12302" s="9"/>
      <c r="E12302" s="9"/>
      <c r="F12302" s="9"/>
      <c r="I12302" s="9"/>
      <c r="K12302" s="9"/>
      <c r="L12302" s="9"/>
      <c r="M12302" s="9"/>
      <c r="O12302" s="9"/>
      <c r="P12302" s="9"/>
      <c r="Q12302" s="9"/>
      <c r="R12302" s="36"/>
      <c r="V12302" s="36"/>
    </row>
    <row r="12303" spans="1:22" x14ac:dyDescent="0.25">
      <c r="A12303" s="86"/>
      <c r="B12303" s="9"/>
      <c r="C12303" s="9"/>
      <c r="D12303" s="9"/>
      <c r="E12303" s="9"/>
      <c r="F12303" s="9"/>
      <c r="I12303" s="9"/>
      <c r="K12303" s="9"/>
      <c r="L12303" s="9"/>
      <c r="M12303" s="9"/>
      <c r="O12303" s="9"/>
      <c r="P12303" s="9"/>
      <c r="Q12303" s="9"/>
      <c r="R12303" s="36"/>
      <c r="V12303" s="36"/>
    </row>
    <row r="12304" spans="1:22" x14ac:dyDescent="0.25">
      <c r="A12304" s="86"/>
      <c r="B12304" s="9"/>
      <c r="C12304" s="9"/>
      <c r="D12304" s="9"/>
      <c r="E12304" s="9"/>
      <c r="F12304" s="9"/>
      <c r="I12304" s="9"/>
      <c r="K12304" s="9"/>
      <c r="L12304" s="9"/>
      <c r="M12304" s="9"/>
      <c r="O12304" s="9"/>
      <c r="P12304" s="9"/>
      <c r="Q12304" s="9"/>
      <c r="R12304" s="36"/>
      <c r="V12304" s="36"/>
    </row>
    <row r="12305" spans="1:22" x14ac:dyDescent="0.25">
      <c r="A12305" s="86"/>
      <c r="B12305" s="9"/>
      <c r="C12305" s="9"/>
      <c r="D12305" s="9"/>
      <c r="E12305" s="9"/>
      <c r="F12305" s="9"/>
      <c r="I12305" s="9"/>
      <c r="K12305" s="9"/>
      <c r="L12305" s="9"/>
      <c r="M12305" s="9"/>
      <c r="O12305" s="9"/>
      <c r="P12305" s="9"/>
      <c r="Q12305" s="9"/>
      <c r="R12305" s="36"/>
      <c r="V12305" s="36"/>
    </row>
    <row r="12306" spans="1:22" x14ac:dyDescent="0.25">
      <c r="A12306" s="86"/>
      <c r="B12306" s="9"/>
      <c r="C12306" s="9"/>
      <c r="D12306" s="9"/>
      <c r="E12306" s="9"/>
      <c r="F12306" s="9"/>
      <c r="I12306" s="9"/>
      <c r="K12306" s="9"/>
      <c r="L12306" s="9"/>
      <c r="M12306" s="9"/>
      <c r="O12306" s="9"/>
      <c r="P12306" s="9"/>
      <c r="Q12306" s="9"/>
      <c r="R12306" s="36"/>
      <c r="V12306" s="36"/>
    </row>
    <row r="12307" spans="1:22" x14ac:dyDescent="0.25">
      <c r="A12307" s="86"/>
      <c r="B12307" s="9"/>
      <c r="C12307" s="9"/>
      <c r="D12307" s="9"/>
      <c r="E12307" s="9"/>
      <c r="F12307" s="9"/>
      <c r="I12307" s="9"/>
      <c r="K12307" s="9"/>
      <c r="L12307" s="9"/>
      <c r="M12307" s="9"/>
      <c r="O12307" s="9"/>
      <c r="P12307" s="9"/>
      <c r="Q12307" s="9"/>
      <c r="R12307" s="36"/>
      <c r="V12307" s="36"/>
    </row>
    <row r="12308" spans="1:22" x14ac:dyDescent="0.25">
      <c r="A12308" s="86"/>
      <c r="B12308" s="9"/>
      <c r="C12308" s="9"/>
      <c r="D12308" s="9"/>
      <c r="E12308" s="9"/>
      <c r="F12308" s="9"/>
      <c r="I12308" s="9"/>
      <c r="K12308" s="9"/>
      <c r="L12308" s="9"/>
      <c r="M12308" s="9"/>
      <c r="O12308" s="9"/>
      <c r="P12308" s="9"/>
      <c r="Q12308" s="9"/>
      <c r="R12308" s="36"/>
      <c r="V12308" s="36"/>
    </row>
    <row r="12309" spans="1:22" x14ac:dyDescent="0.25">
      <c r="A12309" s="86"/>
      <c r="B12309" s="9"/>
      <c r="C12309" s="9"/>
      <c r="D12309" s="9"/>
      <c r="E12309" s="9"/>
      <c r="F12309" s="9"/>
      <c r="I12309" s="9"/>
      <c r="K12309" s="9"/>
      <c r="L12309" s="9"/>
      <c r="M12309" s="9"/>
      <c r="O12309" s="9"/>
      <c r="P12309" s="9"/>
      <c r="Q12309" s="9"/>
      <c r="R12309" s="36"/>
      <c r="V12309" s="36"/>
    </row>
    <row r="12310" spans="1:22" x14ac:dyDescent="0.25">
      <c r="A12310" s="86"/>
      <c r="B12310" s="9"/>
      <c r="C12310" s="9"/>
      <c r="D12310" s="9"/>
      <c r="E12310" s="9"/>
      <c r="F12310" s="9"/>
      <c r="I12310" s="9"/>
      <c r="K12310" s="9"/>
      <c r="L12310" s="9"/>
      <c r="M12310" s="9"/>
      <c r="O12310" s="9"/>
      <c r="P12310" s="9"/>
      <c r="Q12310" s="9"/>
      <c r="R12310" s="36"/>
      <c r="V12310" s="36"/>
    </row>
    <row r="12311" spans="1:22" x14ac:dyDescent="0.25">
      <c r="A12311" s="86"/>
      <c r="B12311" s="9"/>
      <c r="C12311" s="9"/>
      <c r="D12311" s="9"/>
      <c r="E12311" s="9"/>
      <c r="F12311" s="9"/>
      <c r="I12311" s="9"/>
      <c r="K12311" s="9"/>
      <c r="L12311" s="9"/>
      <c r="M12311" s="9"/>
      <c r="O12311" s="9"/>
      <c r="P12311" s="9"/>
      <c r="Q12311" s="9"/>
      <c r="R12311" s="36"/>
      <c r="V12311" s="36"/>
    </row>
    <row r="12312" spans="1:22" x14ac:dyDescent="0.25">
      <c r="A12312" s="86"/>
      <c r="B12312" s="9"/>
      <c r="C12312" s="9"/>
      <c r="D12312" s="9"/>
      <c r="E12312" s="9"/>
      <c r="F12312" s="9"/>
      <c r="I12312" s="9"/>
      <c r="K12312" s="9"/>
      <c r="L12312" s="9"/>
      <c r="M12312" s="9"/>
      <c r="O12312" s="9"/>
      <c r="P12312" s="9"/>
      <c r="Q12312" s="9"/>
      <c r="R12312" s="36"/>
      <c r="V12312" s="36"/>
    </row>
    <row r="12313" spans="1:22" x14ac:dyDescent="0.25">
      <c r="A12313" s="86"/>
      <c r="B12313" s="9"/>
      <c r="C12313" s="9"/>
      <c r="D12313" s="9"/>
      <c r="E12313" s="9"/>
      <c r="F12313" s="9"/>
      <c r="I12313" s="9"/>
      <c r="K12313" s="9"/>
      <c r="L12313" s="9"/>
      <c r="M12313" s="9"/>
      <c r="O12313" s="9"/>
      <c r="P12313" s="9"/>
      <c r="Q12313" s="9"/>
      <c r="R12313" s="36"/>
      <c r="V12313" s="36"/>
    </row>
    <row r="12314" spans="1:22" x14ac:dyDescent="0.25">
      <c r="A12314" s="86"/>
      <c r="B12314" s="9"/>
      <c r="C12314" s="9"/>
      <c r="D12314" s="9"/>
      <c r="E12314" s="9"/>
      <c r="F12314" s="9"/>
      <c r="I12314" s="9"/>
      <c r="K12314" s="9"/>
      <c r="L12314" s="9"/>
      <c r="M12314" s="9"/>
      <c r="O12314" s="9"/>
      <c r="P12314" s="9"/>
      <c r="Q12314" s="9"/>
      <c r="R12314" s="36"/>
      <c r="V12314" s="36"/>
    </row>
    <row r="12315" spans="1:22" x14ac:dyDescent="0.25">
      <c r="A12315" s="86"/>
      <c r="B12315" s="9"/>
      <c r="C12315" s="9"/>
      <c r="D12315" s="9"/>
      <c r="E12315" s="9"/>
      <c r="F12315" s="9"/>
      <c r="I12315" s="9"/>
      <c r="K12315" s="9"/>
      <c r="L12315" s="9"/>
      <c r="M12315" s="9"/>
      <c r="O12315" s="9"/>
      <c r="P12315" s="9"/>
      <c r="Q12315" s="9"/>
      <c r="R12315" s="36"/>
      <c r="V12315" s="36"/>
    </row>
    <row r="12316" spans="1:22" x14ac:dyDescent="0.25">
      <c r="A12316" s="86"/>
      <c r="B12316" s="9"/>
      <c r="C12316" s="9"/>
      <c r="D12316" s="9"/>
      <c r="E12316" s="9"/>
      <c r="F12316" s="9"/>
      <c r="I12316" s="9"/>
      <c r="K12316" s="9"/>
      <c r="L12316" s="9"/>
      <c r="M12316" s="9"/>
      <c r="O12316" s="9"/>
      <c r="P12316" s="9"/>
      <c r="Q12316" s="9"/>
      <c r="R12316" s="36"/>
      <c r="V12316" s="36"/>
    </row>
    <row r="12317" spans="1:22" x14ac:dyDescent="0.25">
      <c r="A12317" s="86"/>
      <c r="B12317" s="9"/>
      <c r="C12317" s="9"/>
      <c r="D12317" s="9"/>
      <c r="E12317" s="9"/>
      <c r="F12317" s="9"/>
      <c r="I12317" s="9"/>
      <c r="K12317" s="9"/>
      <c r="L12317" s="9"/>
      <c r="M12317" s="9"/>
      <c r="O12317" s="9"/>
      <c r="P12317" s="9"/>
      <c r="Q12317" s="9"/>
      <c r="R12317" s="36"/>
      <c r="V12317" s="36"/>
    </row>
    <row r="12318" spans="1:22" x14ac:dyDescent="0.25">
      <c r="A12318" s="86"/>
      <c r="B12318" s="9"/>
      <c r="C12318" s="9"/>
      <c r="D12318" s="9"/>
      <c r="E12318" s="9"/>
      <c r="F12318" s="9"/>
      <c r="I12318" s="9"/>
      <c r="K12318" s="9"/>
      <c r="L12318" s="9"/>
      <c r="M12318" s="9"/>
      <c r="O12318" s="9"/>
      <c r="P12318" s="9"/>
      <c r="Q12318" s="9"/>
      <c r="R12318" s="36"/>
      <c r="V12318" s="36"/>
    </row>
    <row r="12319" spans="1:22" x14ac:dyDescent="0.25">
      <c r="A12319" s="86"/>
      <c r="B12319" s="9"/>
      <c r="C12319" s="9"/>
      <c r="D12319" s="9"/>
      <c r="E12319" s="9"/>
      <c r="F12319" s="9"/>
      <c r="I12319" s="9"/>
      <c r="K12319" s="9"/>
      <c r="L12319" s="9"/>
      <c r="M12319" s="9"/>
      <c r="O12319" s="9"/>
      <c r="P12319" s="9"/>
      <c r="Q12319" s="9"/>
      <c r="R12319" s="36"/>
      <c r="V12319" s="36"/>
    </row>
    <row r="12320" spans="1:22" x14ac:dyDescent="0.25">
      <c r="A12320" s="86"/>
      <c r="B12320" s="9"/>
      <c r="C12320" s="9"/>
      <c r="D12320" s="9"/>
      <c r="E12320" s="9"/>
      <c r="F12320" s="9"/>
      <c r="I12320" s="9"/>
      <c r="K12320" s="9"/>
      <c r="L12320" s="9"/>
      <c r="M12320" s="9"/>
      <c r="O12320" s="9"/>
      <c r="P12320" s="9"/>
      <c r="Q12320" s="9"/>
      <c r="R12320" s="36"/>
      <c r="V12320" s="36"/>
    </row>
    <row r="12321" spans="1:22" x14ac:dyDescent="0.25">
      <c r="A12321" s="86"/>
      <c r="B12321" s="9"/>
      <c r="C12321" s="9"/>
      <c r="D12321" s="9"/>
      <c r="E12321" s="9"/>
      <c r="F12321" s="9"/>
      <c r="I12321" s="9"/>
      <c r="K12321" s="9"/>
      <c r="L12321" s="9"/>
      <c r="M12321" s="9"/>
      <c r="O12321" s="9"/>
      <c r="P12321" s="9"/>
      <c r="Q12321" s="9"/>
      <c r="R12321" s="36"/>
      <c r="V12321" s="36"/>
    </row>
    <row r="12322" spans="1:22" x14ac:dyDescent="0.25">
      <c r="A12322" s="86"/>
      <c r="B12322" s="9"/>
      <c r="C12322" s="9"/>
      <c r="D12322" s="9"/>
      <c r="E12322" s="9"/>
      <c r="F12322" s="9"/>
      <c r="I12322" s="9"/>
      <c r="K12322" s="9"/>
      <c r="L12322" s="9"/>
      <c r="M12322" s="9"/>
      <c r="O12322" s="9"/>
      <c r="P12322" s="9"/>
      <c r="Q12322" s="9"/>
      <c r="R12322" s="36"/>
      <c r="V12322" s="36"/>
    </row>
    <row r="12323" spans="1:22" x14ac:dyDescent="0.25">
      <c r="A12323" s="86"/>
      <c r="B12323" s="9"/>
      <c r="C12323" s="9"/>
      <c r="D12323" s="9"/>
      <c r="E12323" s="9"/>
      <c r="F12323" s="9"/>
      <c r="I12323" s="9"/>
      <c r="K12323" s="9"/>
      <c r="L12323" s="9"/>
      <c r="M12323" s="9"/>
      <c r="O12323" s="9"/>
      <c r="P12323" s="9"/>
      <c r="Q12323" s="9"/>
      <c r="R12323" s="36"/>
      <c r="V12323" s="36"/>
    </row>
    <row r="12324" spans="1:22" x14ac:dyDescent="0.25">
      <c r="A12324" s="86"/>
      <c r="B12324" s="9"/>
      <c r="C12324" s="9"/>
      <c r="D12324" s="9"/>
      <c r="E12324" s="9"/>
      <c r="F12324" s="9"/>
      <c r="I12324" s="9"/>
      <c r="K12324" s="9"/>
      <c r="L12324" s="9"/>
      <c r="M12324" s="9"/>
      <c r="O12324" s="9"/>
      <c r="P12324" s="9"/>
      <c r="Q12324" s="9"/>
      <c r="R12324" s="36"/>
      <c r="V12324" s="36"/>
    </row>
    <row r="12325" spans="1:22" x14ac:dyDescent="0.25">
      <c r="A12325" s="86"/>
      <c r="B12325" s="9"/>
      <c r="C12325" s="9"/>
      <c r="D12325" s="9"/>
      <c r="E12325" s="9"/>
      <c r="F12325" s="9"/>
      <c r="I12325" s="9"/>
      <c r="K12325" s="9"/>
      <c r="L12325" s="9"/>
      <c r="M12325" s="9"/>
      <c r="O12325" s="9"/>
      <c r="P12325" s="9"/>
      <c r="Q12325" s="9"/>
      <c r="R12325" s="36"/>
      <c r="V12325" s="36"/>
    </row>
    <row r="12326" spans="1:22" x14ac:dyDescent="0.25">
      <c r="A12326" s="86"/>
      <c r="B12326" s="9"/>
      <c r="C12326" s="9"/>
      <c r="D12326" s="9"/>
      <c r="E12326" s="9"/>
      <c r="F12326" s="9"/>
      <c r="I12326" s="9"/>
      <c r="K12326" s="9"/>
      <c r="L12326" s="9"/>
      <c r="M12326" s="9"/>
      <c r="O12326" s="9"/>
      <c r="P12326" s="9"/>
      <c r="Q12326" s="9"/>
      <c r="R12326" s="36"/>
      <c r="V12326" s="36"/>
    </row>
    <row r="12327" spans="1:22" x14ac:dyDescent="0.25">
      <c r="A12327" s="86"/>
      <c r="B12327" s="9"/>
      <c r="C12327" s="9"/>
      <c r="D12327" s="9"/>
      <c r="E12327" s="9"/>
      <c r="F12327" s="9"/>
      <c r="I12327" s="9"/>
      <c r="K12327" s="9"/>
      <c r="L12327" s="9"/>
      <c r="M12327" s="9"/>
      <c r="O12327" s="9"/>
      <c r="P12327" s="9"/>
      <c r="Q12327" s="9"/>
      <c r="R12327" s="36"/>
      <c r="V12327" s="36"/>
    </row>
    <row r="12328" spans="1:22" x14ac:dyDescent="0.25">
      <c r="A12328" s="86"/>
      <c r="B12328" s="9"/>
      <c r="C12328" s="9"/>
      <c r="D12328" s="9"/>
      <c r="E12328" s="9"/>
      <c r="F12328" s="9"/>
      <c r="I12328" s="9"/>
      <c r="K12328" s="9"/>
      <c r="L12328" s="9"/>
      <c r="M12328" s="9"/>
      <c r="O12328" s="9"/>
      <c r="P12328" s="9"/>
      <c r="Q12328" s="9"/>
      <c r="R12328" s="36"/>
      <c r="V12328" s="36"/>
    </row>
    <row r="12329" spans="1:22" x14ac:dyDescent="0.25">
      <c r="A12329" s="86"/>
      <c r="B12329" s="9"/>
      <c r="C12329" s="9"/>
      <c r="D12329" s="9"/>
      <c r="E12329" s="9"/>
      <c r="F12329" s="9"/>
      <c r="I12329" s="9"/>
      <c r="K12329" s="9"/>
      <c r="L12329" s="9"/>
      <c r="M12329" s="9"/>
      <c r="O12329" s="9"/>
      <c r="P12329" s="9"/>
      <c r="Q12329" s="9"/>
      <c r="R12329" s="36"/>
      <c r="V12329" s="36"/>
    </row>
    <row r="12330" spans="1:22" x14ac:dyDescent="0.25">
      <c r="A12330" s="86"/>
      <c r="B12330" s="9"/>
      <c r="C12330" s="9"/>
      <c r="D12330" s="9"/>
      <c r="E12330" s="9"/>
      <c r="F12330" s="9"/>
      <c r="I12330" s="9"/>
      <c r="K12330" s="9"/>
      <c r="L12330" s="9"/>
      <c r="M12330" s="9"/>
      <c r="O12330" s="9"/>
      <c r="P12330" s="9"/>
      <c r="Q12330" s="9"/>
      <c r="R12330" s="36"/>
      <c r="V12330" s="36"/>
    </row>
    <row r="12331" spans="1:22" x14ac:dyDescent="0.25">
      <c r="A12331" s="86"/>
      <c r="B12331" s="9"/>
      <c r="C12331" s="9"/>
      <c r="D12331" s="9"/>
      <c r="E12331" s="9"/>
      <c r="F12331" s="9"/>
      <c r="I12331" s="9"/>
      <c r="K12331" s="9"/>
      <c r="L12331" s="9"/>
      <c r="M12331" s="9"/>
      <c r="O12331" s="9"/>
      <c r="P12331" s="9"/>
      <c r="Q12331" s="9"/>
      <c r="R12331" s="36"/>
      <c r="V12331" s="36"/>
    </row>
    <row r="12332" spans="1:22" x14ac:dyDescent="0.25">
      <c r="A12332" s="86"/>
      <c r="B12332" s="9"/>
      <c r="C12332" s="9"/>
      <c r="D12332" s="9"/>
      <c r="E12332" s="9"/>
      <c r="F12332" s="9"/>
      <c r="I12332" s="9"/>
      <c r="K12332" s="9"/>
      <c r="L12332" s="9"/>
      <c r="M12332" s="9"/>
      <c r="O12332" s="9"/>
      <c r="P12332" s="9"/>
      <c r="Q12332" s="9"/>
      <c r="R12332" s="36"/>
      <c r="V12332" s="36"/>
    </row>
    <row r="12333" spans="1:22" x14ac:dyDescent="0.25">
      <c r="A12333" s="86"/>
      <c r="B12333" s="9"/>
      <c r="C12333" s="9"/>
      <c r="D12333" s="9"/>
      <c r="E12333" s="9"/>
      <c r="F12333" s="9"/>
      <c r="I12333" s="9"/>
      <c r="K12333" s="9"/>
      <c r="L12333" s="9"/>
      <c r="M12333" s="9"/>
      <c r="O12333" s="9"/>
      <c r="P12333" s="9"/>
      <c r="Q12333" s="9"/>
      <c r="R12333" s="36"/>
      <c r="V12333" s="36"/>
    </row>
    <row r="12334" spans="1:22" x14ac:dyDescent="0.25">
      <c r="A12334" s="86"/>
      <c r="B12334" s="9"/>
      <c r="C12334" s="9"/>
      <c r="D12334" s="9"/>
      <c r="E12334" s="9"/>
      <c r="F12334" s="9"/>
      <c r="I12334" s="9"/>
      <c r="K12334" s="9"/>
      <c r="L12334" s="9"/>
      <c r="M12334" s="9"/>
      <c r="O12334" s="9"/>
      <c r="P12334" s="9"/>
      <c r="Q12334" s="9"/>
      <c r="R12334" s="36"/>
      <c r="V12334" s="36"/>
    </row>
    <row r="12335" spans="1:22" x14ac:dyDescent="0.25">
      <c r="A12335" s="86"/>
      <c r="B12335" s="9"/>
      <c r="C12335" s="9"/>
      <c r="D12335" s="9"/>
      <c r="E12335" s="9"/>
      <c r="F12335" s="9"/>
      <c r="I12335" s="9"/>
      <c r="K12335" s="9"/>
      <c r="L12335" s="9"/>
      <c r="M12335" s="9"/>
      <c r="O12335" s="9"/>
      <c r="P12335" s="9"/>
      <c r="Q12335" s="9"/>
      <c r="R12335" s="36"/>
      <c r="V12335" s="36"/>
    </row>
    <row r="12336" spans="1:22" x14ac:dyDescent="0.25">
      <c r="A12336" s="86"/>
      <c r="B12336" s="9"/>
      <c r="C12336" s="9"/>
      <c r="D12336" s="9"/>
      <c r="E12336" s="9"/>
      <c r="F12336" s="9"/>
      <c r="I12336" s="9"/>
      <c r="K12336" s="9"/>
      <c r="L12336" s="9"/>
      <c r="M12336" s="9"/>
      <c r="O12336" s="9"/>
      <c r="P12336" s="9"/>
      <c r="Q12336" s="9"/>
      <c r="R12336" s="36"/>
      <c r="V12336" s="36"/>
    </row>
    <row r="12337" spans="1:22" x14ac:dyDescent="0.25">
      <c r="A12337" s="86"/>
      <c r="B12337" s="9"/>
      <c r="C12337" s="9"/>
      <c r="D12337" s="9"/>
      <c r="E12337" s="9"/>
      <c r="F12337" s="9"/>
      <c r="I12337" s="9"/>
      <c r="K12337" s="9"/>
      <c r="L12337" s="9"/>
      <c r="M12337" s="9"/>
      <c r="O12337" s="9"/>
      <c r="P12337" s="9"/>
      <c r="Q12337" s="9"/>
      <c r="R12337" s="36"/>
      <c r="V12337" s="36"/>
    </row>
    <row r="12338" spans="1:22" x14ac:dyDescent="0.25">
      <c r="A12338" s="86"/>
      <c r="B12338" s="9"/>
      <c r="C12338" s="9"/>
      <c r="D12338" s="9"/>
      <c r="E12338" s="9"/>
      <c r="F12338" s="9"/>
      <c r="I12338" s="9"/>
      <c r="K12338" s="9"/>
      <c r="L12338" s="9"/>
      <c r="M12338" s="9"/>
      <c r="O12338" s="9"/>
      <c r="P12338" s="9"/>
      <c r="Q12338" s="9"/>
      <c r="R12338" s="36"/>
      <c r="V12338" s="36"/>
    </row>
    <row r="12339" spans="1:22" x14ac:dyDescent="0.25">
      <c r="A12339" s="86"/>
      <c r="B12339" s="9"/>
      <c r="C12339" s="9"/>
      <c r="D12339" s="9"/>
      <c r="E12339" s="9"/>
      <c r="F12339" s="9"/>
      <c r="I12339" s="9"/>
      <c r="K12339" s="9"/>
      <c r="L12339" s="9"/>
      <c r="M12339" s="9"/>
      <c r="O12339" s="9"/>
      <c r="P12339" s="9"/>
      <c r="Q12339" s="9"/>
      <c r="R12339" s="36"/>
      <c r="V12339" s="36"/>
    </row>
    <row r="12340" spans="1:22" x14ac:dyDescent="0.25">
      <c r="A12340" s="86"/>
      <c r="B12340" s="9"/>
      <c r="C12340" s="9"/>
      <c r="D12340" s="9"/>
      <c r="E12340" s="9"/>
      <c r="F12340" s="9"/>
      <c r="I12340" s="9"/>
      <c r="K12340" s="9"/>
      <c r="L12340" s="9"/>
      <c r="M12340" s="9"/>
      <c r="O12340" s="9"/>
      <c r="P12340" s="9"/>
      <c r="Q12340" s="9"/>
      <c r="R12340" s="36"/>
      <c r="V12340" s="36"/>
    </row>
    <row r="12341" spans="1:22" x14ac:dyDescent="0.25">
      <c r="A12341" s="86"/>
      <c r="B12341" s="9"/>
      <c r="C12341" s="9"/>
      <c r="D12341" s="9"/>
      <c r="E12341" s="9"/>
      <c r="F12341" s="9"/>
      <c r="I12341" s="9"/>
      <c r="K12341" s="9"/>
      <c r="L12341" s="9"/>
      <c r="M12341" s="9"/>
      <c r="O12341" s="9"/>
      <c r="P12341" s="9"/>
      <c r="Q12341" s="9"/>
      <c r="R12341" s="36"/>
      <c r="V12341" s="36"/>
    </row>
    <row r="12342" spans="1:22" x14ac:dyDescent="0.25">
      <c r="A12342" s="86"/>
      <c r="B12342" s="9"/>
      <c r="C12342" s="9"/>
      <c r="D12342" s="9"/>
      <c r="E12342" s="9"/>
      <c r="F12342" s="9"/>
      <c r="I12342" s="9"/>
      <c r="K12342" s="9"/>
      <c r="L12342" s="9"/>
      <c r="M12342" s="9"/>
      <c r="O12342" s="9"/>
      <c r="P12342" s="9"/>
      <c r="Q12342" s="9"/>
      <c r="R12342" s="36"/>
      <c r="V12342" s="36"/>
    </row>
    <row r="12343" spans="1:22" x14ac:dyDescent="0.25">
      <c r="A12343" s="86"/>
      <c r="B12343" s="9"/>
      <c r="C12343" s="9"/>
      <c r="D12343" s="9"/>
      <c r="E12343" s="9"/>
      <c r="F12343" s="9"/>
      <c r="I12343" s="9"/>
      <c r="K12343" s="9"/>
      <c r="L12343" s="9"/>
      <c r="M12343" s="9"/>
      <c r="O12343" s="9"/>
      <c r="P12343" s="9"/>
      <c r="Q12343" s="9"/>
      <c r="R12343" s="36"/>
      <c r="V12343" s="36"/>
    </row>
    <row r="12344" spans="1:22" x14ac:dyDescent="0.25">
      <c r="A12344" s="86"/>
      <c r="B12344" s="9"/>
      <c r="C12344" s="9"/>
      <c r="D12344" s="9"/>
      <c r="E12344" s="9"/>
      <c r="F12344" s="9"/>
      <c r="I12344" s="9"/>
      <c r="K12344" s="9"/>
      <c r="L12344" s="9"/>
      <c r="M12344" s="9"/>
      <c r="O12344" s="9"/>
      <c r="P12344" s="9"/>
      <c r="Q12344" s="9"/>
      <c r="R12344" s="36"/>
      <c r="V12344" s="36"/>
    </row>
    <row r="12345" spans="1:22" x14ac:dyDescent="0.25">
      <c r="A12345" s="86"/>
      <c r="B12345" s="9"/>
      <c r="C12345" s="9"/>
      <c r="D12345" s="9"/>
      <c r="E12345" s="9"/>
      <c r="F12345" s="9"/>
      <c r="I12345" s="9"/>
      <c r="K12345" s="9"/>
      <c r="L12345" s="9"/>
      <c r="M12345" s="9"/>
      <c r="O12345" s="9"/>
      <c r="P12345" s="9"/>
      <c r="Q12345" s="9"/>
      <c r="R12345" s="36"/>
      <c r="V12345" s="36"/>
    </row>
    <row r="12346" spans="1:22" x14ac:dyDescent="0.25">
      <c r="A12346" s="86"/>
      <c r="B12346" s="9"/>
      <c r="C12346" s="9"/>
      <c r="D12346" s="9"/>
      <c r="E12346" s="9"/>
      <c r="F12346" s="9"/>
      <c r="I12346" s="9"/>
      <c r="K12346" s="9"/>
      <c r="L12346" s="9"/>
      <c r="M12346" s="9"/>
      <c r="O12346" s="9"/>
      <c r="P12346" s="9"/>
      <c r="Q12346" s="9"/>
      <c r="R12346" s="36"/>
      <c r="V12346" s="36"/>
    </row>
    <row r="12347" spans="1:22" x14ac:dyDescent="0.25">
      <c r="A12347" s="86"/>
      <c r="B12347" s="9"/>
      <c r="C12347" s="9"/>
      <c r="D12347" s="9"/>
      <c r="E12347" s="9"/>
      <c r="F12347" s="9"/>
      <c r="I12347" s="9"/>
      <c r="K12347" s="9"/>
      <c r="L12347" s="9"/>
      <c r="M12347" s="9"/>
      <c r="O12347" s="9"/>
      <c r="P12347" s="9"/>
      <c r="Q12347" s="9"/>
      <c r="R12347" s="36"/>
      <c r="V12347" s="36"/>
    </row>
    <row r="12348" spans="1:22" x14ac:dyDescent="0.25">
      <c r="A12348" s="86"/>
      <c r="B12348" s="9"/>
      <c r="C12348" s="9"/>
      <c r="D12348" s="9"/>
      <c r="E12348" s="9"/>
      <c r="F12348" s="9"/>
      <c r="I12348" s="9"/>
      <c r="K12348" s="9"/>
      <c r="L12348" s="9"/>
      <c r="M12348" s="9"/>
      <c r="O12348" s="9"/>
      <c r="P12348" s="9"/>
      <c r="Q12348" s="9"/>
      <c r="R12348" s="36"/>
      <c r="V12348" s="36"/>
    </row>
    <row r="12349" spans="1:22" x14ac:dyDescent="0.25">
      <c r="A12349" s="86"/>
      <c r="B12349" s="9"/>
      <c r="C12349" s="9"/>
      <c r="D12349" s="9"/>
      <c r="E12349" s="9"/>
      <c r="F12349" s="9"/>
      <c r="I12349" s="9"/>
      <c r="K12349" s="9"/>
      <c r="L12349" s="9"/>
      <c r="M12349" s="9"/>
      <c r="O12349" s="9"/>
      <c r="P12349" s="9"/>
      <c r="Q12349" s="9"/>
      <c r="R12349" s="36"/>
      <c r="V12349" s="36"/>
    </row>
    <row r="12350" spans="1:22" x14ac:dyDescent="0.25">
      <c r="A12350" s="86"/>
      <c r="B12350" s="9"/>
      <c r="C12350" s="9"/>
      <c r="D12350" s="9"/>
      <c r="E12350" s="9"/>
      <c r="F12350" s="9"/>
      <c r="I12350" s="9"/>
      <c r="K12350" s="9"/>
      <c r="L12350" s="9"/>
      <c r="M12350" s="9"/>
      <c r="O12350" s="9"/>
      <c r="P12350" s="9"/>
      <c r="Q12350" s="9"/>
      <c r="R12350" s="36"/>
      <c r="V12350" s="36"/>
    </row>
    <row r="12351" spans="1:22" x14ac:dyDescent="0.25">
      <c r="A12351" s="86"/>
      <c r="B12351" s="9"/>
      <c r="C12351" s="9"/>
      <c r="D12351" s="9"/>
      <c r="E12351" s="9"/>
      <c r="F12351" s="9"/>
      <c r="I12351" s="9"/>
      <c r="K12351" s="9"/>
      <c r="L12351" s="9"/>
      <c r="M12351" s="9"/>
      <c r="O12351" s="9"/>
      <c r="P12351" s="9"/>
      <c r="Q12351" s="9"/>
      <c r="R12351" s="36"/>
      <c r="V12351" s="36"/>
    </row>
    <row r="12352" spans="1:22" x14ac:dyDescent="0.25">
      <c r="A12352" s="86"/>
      <c r="B12352" s="9"/>
      <c r="C12352" s="9"/>
      <c r="D12352" s="9"/>
      <c r="E12352" s="9"/>
      <c r="F12352" s="9"/>
      <c r="I12352" s="9"/>
      <c r="K12352" s="9"/>
      <c r="L12352" s="9"/>
      <c r="M12352" s="9"/>
      <c r="O12352" s="9"/>
      <c r="P12352" s="9"/>
      <c r="Q12352" s="9"/>
      <c r="R12352" s="36"/>
      <c r="V12352" s="36"/>
    </row>
    <row r="12353" spans="1:22" x14ac:dyDescent="0.25">
      <c r="A12353" s="86"/>
      <c r="B12353" s="9"/>
      <c r="C12353" s="9"/>
      <c r="D12353" s="9"/>
      <c r="E12353" s="9"/>
      <c r="F12353" s="9"/>
      <c r="I12353" s="9"/>
      <c r="K12353" s="9"/>
      <c r="L12353" s="9"/>
      <c r="M12353" s="9"/>
      <c r="O12353" s="9"/>
      <c r="P12353" s="9"/>
      <c r="Q12353" s="9"/>
      <c r="R12353" s="36"/>
      <c r="V12353" s="36"/>
    </row>
    <row r="12354" spans="1:22" x14ac:dyDescent="0.25">
      <c r="A12354" s="86"/>
      <c r="B12354" s="9"/>
      <c r="C12354" s="9"/>
      <c r="D12354" s="9"/>
      <c r="E12354" s="9"/>
      <c r="F12354" s="9"/>
      <c r="I12354" s="9"/>
      <c r="K12354" s="9"/>
      <c r="L12354" s="9"/>
      <c r="M12354" s="9"/>
      <c r="O12354" s="9"/>
      <c r="P12354" s="9"/>
      <c r="Q12354" s="9"/>
      <c r="R12354" s="36"/>
      <c r="V12354" s="36"/>
    </row>
    <row r="12355" spans="1:22" x14ac:dyDescent="0.25">
      <c r="A12355" s="86"/>
      <c r="B12355" s="9"/>
      <c r="C12355" s="9"/>
      <c r="D12355" s="9"/>
      <c r="E12355" s="9"/>
      <c r="F12355" s="9"/>
      <c r="I12355" s="9"/>
      <c r="K12355" s="9"/>
      <c r="L12355" s="9"/>
      <c r="M12355" s="9"/>
      <c r="O12355" s="9"/>
      <c r="P12355" s="9"/>
      <c r="Q12355" s="9"/>
      <c r="R12355" s="36"/>
      <c r="V12355" s="36"/>
    </row>
    <row r="12356" spans="1:22" x14ac:dyDescent="0.25">
      <c r="A12356" s="86"/>
      <c r="B12356" s="9"/>
      <c r="C12356" s="9"/>
      <c r="D12356" s="9"/>
      <c r="E12356" s="9"/>
      <c r="F12356" s="9"/>
      <c r="I12356" s="9"/>
      <c r="K12356" s="9"/>
      <c r="L12356" s="9"/>
      <c r="M12356" s="9"/>
      <c r="O12356" s="9"/>
      <c r="P12356" s="9"/>
      <c r="Q12356" s="9"/>
      <c r="R12356" s="36"/>
      <c r="V12356" s="36"/>
    </row>
    <row r="12357" spans="1:22" x14ac:dyDescent="0.25">
      <c r="A12357" s="86"/>
      <c r="B12357" s="9"/>
      <c r="C12357" s="9"/>
      <c r="D12357" s="9"/>
      <c r="E12357" s="9"/>
      <c r="F12357" s="9"/>
      <c r="I12357" s="9"/>
      <c r="K12357" s="9"/>
      <c r="L12357" s="9"/>
      <c r="M12357" s="9"/>
      <c r="O12357" s="9"/>
      <c r="P12357" s="9"/>
      <c r="Q12357" s="9"/>
      <c r="R12357" s="36"/>
      <c r="V12357" s="36"/>
    </row>
    <row r="12358" spans="1:22" x14ac:dyDescent="0.25">
      <c r="A12358" s="86"/>
      <c r="B12358" s="9"/>
      <c r="C12358" s="9"/>
      <c r="D12358" s="9"/>
      <c r="E12358" s="9"/>
      <c r="F12358" s="9"/>
      <c r="I12358" s="9"/>
      <c r="K12358" s="9"/>
      <c r="L12358" s="9"/>
      <c r="M12358" s="9"/>
      <c r="O12358" s="9"/>
      <c r="P12358" s="9"/>
      <c r="Q12358" s="9"/>
      <c r="R12358" s="36"/>
      <c r="V12358" s="36"/>
    </row>
    <row r="12359" spans="1:22" x14ac:dyDescent="0.25">
      <c r="A12359" s="86"/>
      <c r="B12359" s="9"/>
      <c r="C12359" s="9"/>
      <c r="D12359" s="9"/>
      <c r="E12359" s="9"/>
      <c r="F12359" s="9"/>
      <c r="I12359" s="9"/>
      <c r="K12359" s="9"/>
      <c r="L12359" s="9"/>
      <c r="M12359" s="9"/>
      <c r="O12359" s="9"/>
      <c r="P12359" s="9"/>
      <c r="Q12359" s="9"/>
      <c r="R12359" s="36"/>
      <c r="V12359" s="36"/>
    </row>
    <row r="12360" spans="1:22" x14ac:dyDescent="0.25">
      <c r="A12360" s="86"/>
      <c r="B12360" s="9"/>
      <c r="C12360" s="9"/>
      <c r="D12360" s="9"/>
      <c r="E12360" s="9"/>
      <c r="F12360" s="9"/>
      <c r="I12360" s="9"/>
      <c r="K12360" s="9"/>
      <c r="L12360" s="9"/>
      <c r="M12360" s="9"/>
      <c r="O12360" s="9"/>
      <c r="P12360" s="9"/>
      <c r="Q12360" s="9"/>
      <c r="R12360" s="36"/>
      <c r="V12360" s="36"/>
    </row>
    <row r="12361" spans="1:22" x14ac:dyDescent="0.25">
      <c r="A12361" s="86"/>
      <c r="B12361" s="9"/>
      <c r="C12361" s="9"/>
      <c r="D12361" s="9"/>
      <c r="E12361" s="9"/>
      <c r="F12361" s="9"/>
      <c r="I12361" s="9"/>
      <c r="K12361" s="9"/>
      <c r="L12361" s="9"/>
      <c r="M12361" s="9"/>
      <c r="O12361" s="9"/>
      <c r="P12361" s="9"/>
      <c r="Q12361" s="9"/>
      <c r="R12361" s="36"/>
      <c r="V12361" s="36"/>
    </row>
    <row r="12362" spans="1:22" x14ac:dyDescent="0.25">
      <c r="A12362" s="86"/>
      <c r="B12362" s="9"/>
      <c r="C12362" s="9"/>
      <c r="D12362" s="9"/>
      <c r="E12362" s="9"/>
      <c r="F12362" s="9"/>
      <c r="I12362" s="9"/>
      <c r="K12362" s="9"/>
      <c r="L12362" s="9"/>
      <c r="M12362" s="9"/>
      <c r="O12362" s="9"/>
      <c r="P12362" s="9"/>
      <c r="Q12362" s="9"/>
      <c r="R12362" s="36"/>
      <c r="V12362" s="36"/>
    </row>
    <row r="12363" spans="1:22" x14ac:dyDescent="0.25">
      <c r="A12363" s="86"/>
      <c r="B12363" s="9"/>
      <c r="C12363" s="9"/>
      <c r="D12363" s="9"/>
      <c r="E12363" s="9"/>
      <c r="F12363" s="9"/>
      <c r="I12363" s="9"/>
      <c r="K12363" s="9"/>
      <c r="L12363" s="9"/>
      <c r="M12363" s="9"/>
      <c r="O12363" s="9"/>
      <c r="P12363" s="9"/>
      <c r="Q12363" s="9"/>
      <c r="R12363" s="36"/>
      <c r="V12363" s="36"/>
    </row>
    <row r="12364" spans="1:22" x14ac:dyDescent="0.25">
      <c r="A12364" s="86"/>
      <c r="B12364" s="9"/>
      <c r="C12364" s="9"/>
      <c r="D12364" s="9"/>
      <c r="E12364" s="9"/>
      <c r="F12364" s="9"/>
      <c r="I12364" s="9"/>
      <c r="K12364" s="9"/>
      <c r="L12364" s="9"/>
      <c r="M12364" s="9"/>
      <c r="O12364" s="9"/>
      <c r="P12364" s="9"/>
      <c r="Q12364" s="9"/>
      <c r="R12364" s="36"/>
      <c r="V12364" s="36"/>
    </row>
    <row r="12365" spans="1:22" x14ac:dyDescent="0.25">
      <c r="A12365" s="86"/>
      <c r="B12365" s="9"/>
      <c r="C12365" s="9"/>
      <c r="D12365" s="9"/>
      <c r="E12365" s="9"/>
      <c r="F12365" s="9"/>
      <c r="I12365" s="9"/>
      <c r="K12365" s="9"/>
      <c r="L12365" s="9"/>
      <c r="M12365" s="9"/>
      <c r="O12365" s="9"/>
      <c r="P12365" s="9"/>
      <c r="Q12365" s="9"/>
      <c r="R12365" s="36"/>
      <c r="V12365" s="36"/>
    </row>
    <row r="12366" spans="1:22" x14ac:dyDescent="0.25">
      <c r="A12366" s="86"/>
      <c r="B12366" s="9"/>
      <c r="C12366" s="9"/>
      <c r="D12366" s="9"/>
      <c r="E12366" s="9"/>
      <c r="F12366" s="9"/>
      <c r="I12366" s="9"/>
      <c r="K12366" s="9"/>
      <c r="L12366" s="9"/>
      <c r="M12366" s="9"/>
      <c r="O12366" s="9"/>
      <c r="P12366" s="9"/>
      <c r="Q12366" s="9"/>
      <c r="R12366" s="36"/>
      <c r="V12366" s="36"/>
    </row>
    <row r="12367" spans="1:22" x14ac:dyDescent="0.25">
      <c r="A12367" s="86"/>
      <c r="B12367" s="9"/>
      <c r="C12367" s="9"/>
      <c r="D12367" s="9"/>
      <c r="E12367" s="9"/>
      <c r="F12367" s="9"/>
      <c r="I12367" s="9"/>
      <c r="K12367" s="9"/>
      <c r="L12367" s="9"/>
      <c r="M12367" s="9"/>
      <c r="O12367" s="9"/>
      <c r="P12367" s="9"/>
      <c r="Q12367" s="9"/>
      <c r="R12367" s="36"/>
      <c r="V12367" s="36"/>
    </row>
    <row r="12368" spans="1:22" x14ac:dyDescent="0.25">
      <c r="A12368" s="86"/>
      <c r="B12368" s="9"/>
      <c r="C12368" s="9"/>
      <c r="D12368" s="9"/>
      <c r="E12368" s="9"/>
      <c r="F12368" s="9"/>
      <c r="I12368" s="9"/>
      <c r="K12368" s="9"/>
      <c r="L12368" s="9"/>
      <c r="M12368" s="9"/>
      <c r="O12368" s="9"/>
      <c r="P12368" s="9"/>
      <c r="Q12368" s="9"/>
      <c r="R12368" s="36"/>
      <c r="V12368" s="36"/>
    </row>
    <row r="12369" spans="1:22" x14ac:dyDescent="0.25">
      <c r="A12369" s="86"/>
      <c r="B12369" s="9"/>
      <c r="C12369" s="9"/>
      <c r="D12369" s="9"/>
      <c r="E12369" s="9"/>
      <c r="F12369" s="9"/>
      <c r="I12369" s="9"/>
      <c r="K12369" s="9"/>
      <c r="L12369" s="9"/>
      <c r="M12369" s="9"/>
      <c r="O12369" s="9"/>
      <c r="P12369" s="9"/>
      <c r="Q12369" s="9"/>
      <c r="R12369" s="36"/>
      <c r="V12369" s="36"/>
    </row>
    <row r="12370" spans="1:22" x14ac:dyDescent="0.25">
      <c r="A12370" s="86"/>
      <c r="B12370" s="9"/>
      <c r="C12370" s="9"/>
      <c r="D12370" s="9"/>
      <c r="E12370" s="9"/>
      <c r="F12370" s="9"/>
      <c r="I12370" s="9"/>
      <c r="K12370" s="9"/>
      <c r="L12370" s="9"/>
      <c r="M12370" s="9"/>
      <c r="O12370" s="9"/>
      <c r="P12370" s="9"/>
      <c r="Q12370" s="9"/>
      <c r="R12370" s="36"/>
      <c r="V12370" s="36"/>
    </row>
    <row r="12371" spans="1:22" x14ac:dyDescent="0.25">
      <c r="A12371" s="86"/>
      <c r="B12371" s="9"/>
      <c r="C12371" s="9"/>
      <c r="D12371" s="9"/>
      <c r="E12371" s="9"/>
      <c r="F12371" s="9"/>
      <c r="I12371" s="9"/>
      <c r="K12371" s="9"/>
      <c r="L12371" s="9"/>
      <c r="M12371" s="9"/>
      <c r="O12371" s="9"/>
      <c r="P12371" s="9"/>
      <c r="Q12371" s="9"/>
      <c r="R12371" s="36"/>
      <c r="V12371" s="36"/>
    </row>
    <row r="12372" spans="1:22" x14ac:dyDescent="0.25">
      <c r="A12372" s="86"/>
      <c r="B12372" s="9"/>
      <c r="C12372" s="9"/>
      <c r="D12372" s="9"/>
      <c r="E12372" s="9"/>
      <c r="F12372" s="9"/>
      <c r="I12372" s="9"/>
      <c r="K12372" s="9"/>
      <c r="L12372" s="9"/>
      <c r="M12372" s="9"/>
      <c r="O12372" s="9"/>
      <c r="P12372" s="9"/>
      <c r="Q12372" s="9"/>
      <c r="R12372" s="36"/>
      <c r="V12372" s="36"/>
    </row>
    <row r="12373" spans="1:22" x14ac:dyDescent="0.25">
      <c r="A12373" s="86"/>
      <c r="B12373" s="9"/>
      <c r="C12373" s="9"/>
      <c r="D12373" s="9"/>
      <c r="E12373" s="9"/>
      <c r="F12373" s="9"/>
      <c r="I12373" s="9"/>
      <c r="K12373" s="9"/>
      <c r="L12373" s="9"/>
      <c r="M12373" s="9"/>
      <c r="O12373" s="9"/>
      <c r="P12373" s="9"/>
      <c r="Q12373" s="9"/>
      <c r="R12373" s="36"/>
      <c r="V12373" s="36"/>
    </row>
    <row r="12374" spans="1:22" x14ac:dyDescent="0.25">
      <c r="A12374" s="86"/>
      <c r="B12374" s="9"/>
      <c r="C12374" s="9"/>
      <c r="D12374" s="9"/>
      <c r="E12374" s="9"/>
      <c r="F12374" s="9"/>
      <c r="I12374" s="9"/>
      <c r="K12374" s="9"/>
      <c r="L12374" s="9"/>
      <c r="M12374" s="9"/>
      <c r="O12374" s="9"/>
      <c r="P12374" s="9"/>
      <c r="Q12374" s="9"/>
      <c r="R12374" s="36"/>
      <c r="V12374" s="36"/>
    </row>
    <row r="12375" spans="1:22" x14ac:dyDescent="0.25">
      <c r="A12375" s="86"/>
      <c r="B12375" s="9"/>
      <c r="C12375" s="9"/>
      <c r="D12375" s="9"/>
      <c r="E12375" s="9"/>
      <c r="F12375" s="9"/>
      <c r="I12375" s="9"/>
      <c r="K12375" s="9"/>
      <c r="L12375" s="9"/>
      <c r="M12375" s="9"/>
      <c r="O12375" s="9"/>
      <c r="P12375" s="9"/>
      <c r="Q12375" s="9"/>
      <c r="R12375" s="36"/>
      <c r="V12375" s="36"/>
    </row>
    <row r="12376" spans="1:22" x14ac:dyDescent="0.25">
      <c r="A12376" s="86"/>
      <c r="B12376" s="9"/>
      <c r="C12376" s="9"/>
      <c r="D12376" s="9"/>
      <c r="E12376" s="9"/>
      <c r="F12376" s="9"/>
      <c r="I12376" s="9"/>
      <c r="K12376" s="9"/>
      <c r="L12376" s="9"/>
      <c r="M12376" s="9"/>
      <c r="O12376" s="9"/>
      <c r="P12376" s="9"/>
      <c r="Q12376" s="9"/>
      <c r="R12376" s="36"/>
      <c r="V12376" s="36"/>
    </row>
    <row r="12377" spans="1:22" x14ac:dyDescent="0.25">
      <c r="A12377" s="86"/>
      <c r="B12377" s="9"/>
      <c r="C12377" s="9"/>
      <c r="D12377" s="9"/>
      <c r="E12377" s="9"/>
      <c r="F12377" s="9"/>
      <c r="I12377" s="9"/>
      <c r="K12377" s="9"/>
      <c r="L12377" s="9"/>
      <c r="M12377" s="9"/>
      <c r="O12377" s="9"/>
      <c r="P12377" s="9"/>
      <c r="Q12377" s="9"/>
      <c r="R12377" s="36"/>
      <c r="V12377" s="36"/>
    </row>
    <row r="12378" spans="1:22" x14ac:dyDescent="0.25">
      <c r="A12378" s="86"/>
      <c r="B12378" s="9"/>
      <c r="C12378" s="9"/>
      <c r="D12378" s="9"/>
      <c r="E12378" s="9"/>
      <c r="F12378" s="9"/>
      <c r="I12378" s="9"/>
      <c r="K12378" s="9"/>
      <c r="L12378" s="9"/>
      <c r="M12378" s="9"/>
      <c r="O12378" s="9"/>
      <c r="P12378" s="9"/>
      <c r="Q12378" s="9"/>
      <c r="R12378" s="36"/>
      <c r="V12378" s="36"/>
    </row>
    <row r="12379" spans="1:22" x14ac:dyDescent="0.25">
      <c r="A12379" s="86"/>
      <c r="B12379" s="9"/>
      <c r="C12379" s="9"/>
      <c r="D12379" s="9"/>
      <c r="E12379" s="9"/>
      <c r="F12379" s="9"/>
      <c r="I12379" s="9"/>
      <c r="K12379" s="9"/>
      <c r="L12379" s="9"/>
      <c r="M12379" s="9"/>
      <c r="O12379" s="9"/>
      <c r="P12379" s="9"/>
      <c r="Q12379" s="9"/>
      <c r="R12379" s="36"/>
      <c r="V12379" s="36"/>
    </row>
    <row r="12380" spans="1:22" x14ac:dyDescent="0.25">
      <c r="A12380" s="86"/>
      <c r="B12380" s="9"/>
      <c r="C12380" s="9"/>
      <c r="D12380" s="9"/>
      <c r="E12380" s="9"/>
      <c r="F12380" s="9"/>
      <c r="I12380" s="9"/>
      <c r="K12380" s="9"/>
      <c r="L12380" s="9"/>
      <c r="M12380" s="9"/>
      <c r="O12380" s="9"/>
      <c r="P12380" s="9"/>
      <c r="Q12380" s="9"/>
      <c r="R12380" s="36"/>
      <c r="V12380" s="36"/>
    </row>
    <row r="12381" spans="1:22" x14ac:dyDescent="0.25">
      <c r="A12381" s="86"/>
      <c r="B12381" s="9"/>
      <c r="C12381" s="9"/>
      <c r="D12381" s="9"/>
      <c r="E12381" s="9"/>
      <c r="F12381" s="9"/>
      <c r="I12381" s="9"/>
      <c r="K12381" s="9"/>
      <c r="L12381" s="9"/>
      <c r="M12381" s="9"/>
      <c r="O12381" s="9"/>
      <c r="P12381" s="9"/>
      <c r="Q12381" s="9"/>
      <c r="R12381" s="36"/>
      <c r="V12381" s="36"/>
    </row>
    <row r="12382" spans="1:22" x14ac:dyDescent="0.25">
      <c r="A12382" s="86"/>
      <c r="B12382" s="9"/>
      <c r="C12382" s="9"/>
      <c r="D12382" s="9"/>
      <c r="E12382" s="9"/>
      <c r="F12382" s="9"/>
      <c r="I12382" s="9"/>
      <c r="K12382" s="9"/>
      <c r="L12382" s="9"/>
      <c r="M12382" s="9"/>
      <c r="O12382" s="9"/>
      <c r="P12382" s="9"/>
      <c r="Q12382" s="9"/>
      <c r="R12382" s="36"/>
      <c r="V12382" s="36"/>
    </row>
    <row r="12383" spans="1:22" x14ac:dyDescent="0.25">
      <c r="A12383" s="86"/>
      <c r="B12383" s="9"/>
      <c r="C12383" s="9"/>
      <c r="D12383" s="9"/>
      <c r="E12383" s="9"/>
      <c r="F12383" s="9"/>
      <c r="I12383" s="9"/>
      <c r="K12383" s="9"/>
      <c r="L12383" s="9"/>
      <c r="M12383" s="9"/>
      <c r="O12383" s="9"/>
      <c r="P12383" s="9"/>
      <c r="Q12383" s="9"/>
      <c r="R12383" s="36"/>
      <c r="V12383" s="36"/>
    </row>
    <row r="12384" spans="1:22" x14ac:dyDescent="0.25">
      <c r="A12384" s="86"/>
      <c r="B12384" s="9"/>
      <c r="C12384" s="9"/>
      <c r="D12384" s="9"/>
      <c r="E12384" s="9"/>
      <c r="F12384" s="9"/>
      <c r="I12384" s="9"/>
      <c r="K12384" s="9"/>
      <c r="L12384" s="9"/>
      <c r="M12384" s="9"/>
      <c r="O12384" s="9"/>
      <c r="P12384" s="9"/>
      <c r="Q12384" s="9"/>
      <c r="R12384" s="36"/>
      <c r="V12384" s="36"/>
    </row>
    <row r="12385" spans="1:22" x14ac:dyDescent="0.25">
      <c r="A12385" s="86"/>
      <c r="B12385" s="9"/>
      <c r="C12385" s="9"/>
      <c r="D12385" s="9"/>
      <c r="E12385" s="9"/>
      <c r="F12385" s="9"/>
      <c r="I12385" s="9"/>
      <c r="K12385" s="9"/>
      <c r="L12385" s="9"/>
      <c r="M12385" s="9"/>
      <c r="O12385" s="9"/>
      <c r="P12385" s="9"/>
      <c r="Q12385" s="9"/>
      <c r="R12385" s="36"/>
      <c r="V12385" s="36"/>
    </row>
    <row r="12386" spans="1:22" x14ac:dyDescent="0.25">
      <c r="A12386" s="86"/>
      <c r="B12386" s="9"/>
      <c r="C12386" s="9"/>
      <c r="D12386" s="9"/>
      <c r="E12386" s="9"/>
      <c r="F12386" s="9"/>
      <c r="I12386" s="9"/>
      <c r="K12386" s="9"/>
      <c r="L12386" s="9"/>
      <c r="M12386" s="9"/>
      <c r="O12386" s="9"/>
      <c r="P12386" s="9"/>
      <c r="Q12386" s="9"/>
      <c r="R12386" s="36"/>
      <c r="V12386" s="36"/>
    </row>
    <row r="12387" spans="1:22" x14ac:dyDescent="0.25">
      <c r="A12387" s="86"/>
      <c r="B12387" s="9"/>
      <c r="C12387" s="9"/>
      <c r="D12387" s="9"/>
      <c r="E12387" s="9"/>
      <c r="F12387" s="9"/>
      <c r="I12387" s="9"/>
      <c r="K12387" s="9"/>
      <c r="L12387" s="9"/>
      <c r="M12387" s="9"/>
      <c r="O12387" s="9"/>
      <c r="P12387" s="9"/>
      <c r="Q12387" s="9"/>
      <c r="R12387" s="36"/>
      <c r="V12387" s="36"/>
    </row>
    <row r="12388" spans="1:22" x14ac:dyDescent="0.25">
      <c r="A12388" s="86"/>
      <c r="B12388" s="9"/>
      <c r="C12388" s="9"/>
      <c r="D12388" s="9"/>
      <c r="E12388" s="9"/>
      <c r="F12388" s="9"/>
      <c r="I12388" s="9"/>
      <c r="K12388" s="9"/>
      <c r="L12388" s="9"/>
      <c r="M12388" s="9"/>
      <c r="O12388" s="9"/>
      <c r="P12388" s="9"/>
      <c r="Q12388" s="9"/>
      <c r="R12388" s="36"/>
      <c r="V12388" s="36"/>
    </row>
    <row r="12389" spans="1:22" x14ac:dyDescent="0.25">
      <c r="A12389" s="86"/>
      <c r="B12389" s="9"/>
      <c r="C12389" s="9"/>
      <c r="D12389" s="9"/>
      <c r="E12389" s="9"/>
      <c r="F12389" s="9"/>
      <c r="I12389" s="9"/>
      <c r="K12389" s="9"/>
      <c r="L12389" s="9"/>
      <c r="M12389" s="9"/>
      <c r="O12389" s="9"/>
      <c r="P12389" s="9"/>
      <c r="Q12389" s="9"/>
      <c r="R12389" s="36"/>
      <c r="V12389" s="36"/>
    </row>
    <row r="12390" spans="1:22" x14ac:dyDescent="0.25">
      <c r="A12390" s="86"/>
      <c r="B12390" s="9"/>
      <c r="C12390" s="9"/>
      <c r="D12390" s="9"/>
      <c r="E12390" s="9"/>
      <c r="F12390" s="9"/>
      <c r="I12390" s="9"/>
      <c r="K12390" s="9"/>
      <c r="L12390" s="9"/>
      <c r="M12390" s="9"/>
      <c r="O12390" s="9"/>
      <c r="P12390" s="9"/>
      <c r="Q12390" s="9"/>
      <c r="R12390" s="36"/>
      <c r="V12390" s="36"/>
    </row>
    <row r="12391" spans="1:22" x14ac:dyDescent="0.25">
      <c r="A12391" s="86"/>
      <c r="B12391" s="9"/>
      <c r="C12391" s="9"/>
      <c r="D12391" s="9"/>
      <c r="E12391" s="9"/>
      <c r="F12391" s="9"/>
      <c r="I12391" s="9"/>
      <c r="K12391" s="9"/>
      <c r="L12391" s="9"/>
      <c r="M12391" s="9"/>
      <c r="O12391" s="9"/>
      <c r="P12391" s="9"/>
      <c r="Q12391" s="9"/>
      <c r="R12391" s="36"/>
      <c r="V12391" s="36"/>
    </row>
    <row r="12392" spans="1:22" x14ac:dyDescent="0.25">
      <c r="A12392" s="86"/>
      <c r="B12392" s="9"/>
      <c r="C12392" s="9"/>
      <c r="D12392" s="9"/>
      <c r="E12392" s="9"/>
      <c r="F12392" s="9"/>
      <c r="I12392" s="9"/>
      <c r="K12392" s="9"/>
      <c r="L12392" s="9"/>
      <c r="M12392" s="9"/>
      <c r="O12392" s="9"/>
      <c r="P12392" s="9"/>
      <c r="Q12392" s="9"/>
      <c r="R12392" s="36"/>
      <c r="V12392" s="36"/>
    </row>
    <row r="12393" spans="1:22" x14ac:dyDescent="0.25">
      <c r="A12393" s="86"/>
      <c r="B12393" s="9"/>
      <c r="C12393" s="9"/>
      <c r="D12393" s="9"/>
      <c r="E12393" s="9"/>
      <c r="F12393" s="9"/>
      <c r="I12393" s="9"/>
      <c r="K12393" s="9"/>
      <c r="L12393" s="9"/>
      <c r="M12393" s="9"/>
      <c r="O12393" s="9"/>
      <c r="P12393" s="9"/>
      <c r="Q12393" s="9"/>
      <c r="R12393" s="36"/>
      <c r="V12393" s="36"/>
    </row>
    <row r="12394" spans="1:22" x14ac:dyDescent="0.25">
      <c r="A12394" s="86"/>
      <c r="B12394" s="9"/>
      <c r="C12394" s="9"/>
      <c r="D12394" s="9"/>
      <c r="E12394" s="9"/>
      <c r="F12394" s="9"/>
      <c r="I12394" s="9"/>
      <c r="K12394" s="9"/>
      <c r="L12394" s="9"/>
      <c r="M12394" s="9"/>
      <c r="O12394" s="9"/>
      <c r="P12394" s="9"/>
      <c r="Q12394" s="9"/>
      <c r="R12394" s="36"/>
      <c r="V12394" s="36"/>
    </row>
    <row r="12395" spans="1:22" x14ac:dyDescent="0.25">
      <c r="A12395" s="86"/>
      <c r="B12395" s="9"/>
      <c r="C12395" s="9"/>
      <c r="D12395" s="9"/>
      <c r="E12395" s="9"/>
      <c r="F12395" s="9"/>
      <c r="I12395" s="9"/>
      <c r="K12395" s="9"/>
      <c r="L12395" s="9"/>
      <c r="M12395" s="9"/>
      <c r="O12395" s="9"/>
      <c r="P12395" s="9"/>
      <c r="Q12395" s="9"/>
      <c r="R12395" s="36"/>
      <c r="V12395" s="36"/>
    </row>
    <row r="12396" spans="1:22" x14ac:dyDescent="0.25">
      <c r="A12396" s="86"/>
      <c r="B12396" s="9"/>
      <c r="C12396" s="9"/>
      <c r="D12396" s="9"/>
      <c r="E12396" s="9"/>
      <c r="F12396" s="9"/>
      <c r="I12396" s="9"/>
      <c r="K12396" s="9"/>
      <c r="L12396" s="9"/>
      <c r="M12396" s="9"/>
      <c r="O12396" s="9"/>
      <c r="P12396" s="9"/>
      <c r="Q12396" s="9"/>
      <c r="R12396" s="36"/>
      <c r="V12396" s="36"/>
    </row>
    <row r="12397" spans="1:22" x14ac:dyDescent="0.25">
      <c r="A12397" s="86"/>
      <c r="B12397" s="9"/>
      <c r="C12397" s="9"/>
      <c r="D12397" s="9"/>
      <c r="E12397" s="9"/>
      <c r="F12397" s="9"/>
      <c r="I12397" s="9"/>
      <c r="K12397" s="9"/>
      <c r="L12397" s="9"/>
      <c r="M12397" s="9"/>
      <c r="O12397" s="9"/>
      <c r="P12397" s="9"/>
      <c r="Q12397" s="9"/>
      <c r="R12397" s="36"/>
      <c r="V12397" s="36"/>
    </row>
    <row r="12398" spans="1:22" x14ac:dyDescent="0.25">
      <c r="A12398" s="86"/>
      <c r="B12398" s="9"/>
      <c r="C12398" s="9"/>
      <c r="D12398" s="9"/>
      <c r="E12398" s="9"/>
      <c r="F12398" s="9"/>
      <c r="I12398" s="9"/>
      <c r="K12398" s="9"/>
      <c r="L12398" s="9"/>
      <c r="M12398" s="9"/>
      <c r="O12398" s="9"/>
      <c r="P12398" s="9"/>
      <c r="Q12398" s="9"/>
      <c r="R12398" s="36"/>
      <c r="V12398" s="36"/>
    </row>
    <row r="12399" spans="1:22" x14ac:dyDescent="0.25">
      <c r="A12399" s="86"/>
      <c r="B12399" s="9"/>
      <c r="C12399" s="9"/>
      <c r="D12399" s="9"/>
      <c r="E12399" s="9"/>
      <c r="F12399" s="9"/>
      <c r="I12399" s="9"/>
      <c r="K12399" s="9"/>
      <c r="L12399" s="9"/>
      <c r="M12399" s="9"/>
      <c r="O12399" s="9"/>
      <c r="P12399" s="9"/>
      <c r="Q12399" s="9"/>
      <c r="R12399" s="36"/>
      <c r="V12399" s="36"/>
    </row>
    <row r="12400" spans="1:22" x14ac:dyDescent="0.25">
      <c r="A12400" s="86"/>
      <c r="B12400" s="9"/>
      <c r="C12400" s="9"/>
      <c r="D12400" s="9"/>
      <c r="E12400" s="9"/>
      <c r="F12400" s="9"/>
      <c r="I12400" s="9"/>
      <c r="K12400" s="9"/>
      <c r="L12400" s="9"/>
      <c r="M12400" s="9"/>
      <c r="O12400" s="9"/>
      <c r="P12400" s="9"/>
      <c r="Q12400" s="9"/>
      <c r="R12400" s="36"/>
      <c r="V12400" s="36"/>
    </row>
    <row r="12401" spans="1:22" x14ac:dyDescent="0.25">
      <c r="A12401" s="86"/>
      <c r="B12401" s="9"/>
      <c r="C12401" s="9"/>
      <c r="D12401" s="9"/>
      <c r="E12401" s="9"/>
      <c r="F12401" s="9"/>
      <c r="I12401" s="9"/>
      <c r="K12401" s="9"/>
      <c r="L12401" s="9"/>
      <c r="M12401" s="9"/>
      <c r="O12401" s="9"/>
      <c r="P12401" s="9"/>
      <c r="Q12401" s="9"/>
      <c r="R12401" s="36"/>
      <c r="V12401" s="36"/>
    </row>
    <row r="12402" spans="1:22" x14ac:dyDescent="0.25">
      <c r="A12402" s="86"/>
      <c r="B12402" s="9"/>
      <c r="C12402" s="9"/>
      <c r="D12402" s="9"/>
      <c r="E12402" s="9"/>
      <c r="F12402" s="9"/>
      <c r="I12402" s="9"/>
      <c r="K12402" s="9"/>
      <c r="L12402" s="9"/>
      <c r="M12402" s="9"/>
      <c r="O12402" s="9"/>
      <c r="P12402" s="9"/>
      <c r="Q12402" s="9"/>
      <c r="R12402" s="36"/>
      <c r="V12402" s="36"/>
    </row>
    <row r="12403" spans="1:22" x14ac:dyDescent="0.25">
      <c r="A12403" s="86"/>
      <c r="B12403" s="9"/>
      <c r="C12403" s="9"/>
      <c r="D12403" s="9"/>
      <c r="E12403" s="9"/>
      <c r="F12403" s="9"/>
      <c r="I12403" s="9"/>
      <c r="K12403" s="9"/>
      <c r="L12403" s="9"/>
      <c r="M12403" s="9"/>
      <c r="O12403" s="9"/>
      <c r="P12403" s="9"/>
      <c r="Q12403" s="9"/>
      <c r="R12403" s="36"/>
      <c r="V12403" s="36"/>
    </row>
    <row r="12404" spans="1:22" x14ac:dyDescent="0.25">
      <c r="A12404" s="86"/>
      <c r="B12404" s="9"/>
      <c r="C12404" s="9"/>
      <c r="D12404" s="9"/>
      <c r="E12404" s="9"/>
      <c r="F12404" s="9"/>
      <c r="I12404" s="9"/>
      <c r="K12404" s="9"/>
      <c r="L12404" s="9"/>
      <c r="M12404" s="9"/>
      <c r="O12404" s="9"/>
      <c r="P12404" s="9"/>
      <c r="Q12404" s="9"/>
      <c r="R12404" s="36"/>
      <c r="V12404" s="36"/>
    </row>
    <row r="12405" spans="1:22" x14ac:dyDescent="0.25">
      <c r="A12405" s="86"/>
      <c r="B12405" s="9"/>
      <c r="C12405" s="9"/>
      <c r="D12405" s="9"/>
      <c r="E12405" s="9"/>
      <c r="F12405" s="9"/>
      <c r="I12405" s="9"/>
      <c r="K12405" s="9"/>
      <c r="L12405" s="9"/>
      <c r="M12405" s="9"/>
      <c r="O12405" s="9"/>
      <c r="P12405" s="9"/>
      <c r="Q12405" s="9"/>
      <c r="R12405" s="36"/>
      <c r="V12405" s="36"/>
    </row>
    <row r="12406" spans="1:22" x14ac:dyDescent="0.25">
      <c r="A12406" s="86"/>
      <c r="B12406" s="9"/>
      <c r="C12406" s="9"/>
      <c r="D12406" s="9"/>
      <c r="E12406" s="9"/>
      <c r="F12406" s="9"/>
      <c r="I12406" s="9"/>
      <c r="K12406" s="9"/>
      <c r="L12406" s="9"/>
      <c r="M12406" s="9"/>
      <c r="O12406" s="9"/>
      <c r="P12406" s="9"/>
      <c r="Q12406" s="9"/>
      <c r="R12406" s="36"/>
      <c r="V12406" s="36"/>
    </row>
    <row r="12407" spans="1:22" x14ac:dyDescent="0.25">
      <c r="A12407" s="86"/>
      <c r="B12407" s="9"/>
      <c r="C12407" s="9"/>
      <c r="D12407" s="9"/>
      <c r="E12407" s="9"/>
      <c r="F12407" s="9"/>
      <c r="I12407" s="9"/>
      <c r="K12407" s="9"/>
      <c r="L12407" s="9"/>
      <c r="M12407" s="9"/>
      <c r="O12407" s="9"/>
      <c r="P12407" s="9"/>
      <c r="Q12407" s="9"/>
      <c r="R12407" s="36"/>
      <c r="V12407" s="36"/>
    </row>
    <row r="12408" spans="1:22" x14ac:dyDescent="0.25">
      <c r="A12408" s="86"/>
      <c r="B12408" s="9"/>
      <c r="C12408" s="9"/>
      <c r="D12408" s="9"/>
      <c r="E12408" s="9"/>
      <c r="F12408" s="9"/>
      <c r="I12408" s="9"/>
      <c r="K12408" s="9"/>
      <c r="L12408" s="9"/>
      <c r="M12408" s="9"/>
      <c r="O12408" s="9"/>
      <c r="P12408" s="9"/>
      <c r="Q12408" s="9"/>
      <c r="R12408" s="36"/>
      <c r="V12408" s="36"/>
    </row>
    <row r="12409" spans="1:22" x14ac:dyDescent="0.25">
      <c r="A12409" s="86"/>
      <c r="B12409" s="9"/>
      <c r="C12409" s="9"/>
      <c r="D12409" s="9"/>
      <c r="E12409" s="9"/>
      <c r="F12409" s="9"/>
      <c r="I12409" s="9"/>
      <c r="K12409" s="9"/>
      <c r="L12409" s="9"/>
      <c r="M12409" s="9"/>
      <c r="O12409" s="9"/>
      <c r="P12409" s="9"/>
      <c r="Q12409" s="9"/>
      <c r="R12409" s="36"/>
      <c r="V12409" s="36"/>
    </row>
    <row r="12410" spans="1:22" x14ac:dyDescent="0.25">
      <c r="A12410" s="86"/>
      <c r="B12410" s="9"/>
      <c r="C12410" s="9"/>
      <c r="D12410" s="9"/>
      <c r="E12410" s="9"/>
      <c r="F12410" s="9"/>
      <c r="I12410" s="9"/>
      <c r="K12410" s="9"/>
      <c r="L12410" s="9"/>
      <c r="M12410" s="9"/>
      <c r="O12410" s="9"/>
      <c r="P12410" s="9"/>
      <c r="Q12410" s="9"/>
      <c r="R12410" s="36"/>
      <c r="V12410" s="36"/>
    </row>
    <row r="12411" spans="1:22" x14ac:dyDescent="0.25">
      <c r="A12411" s="86"/>
      <c r="B12411" s="9"/>
      <c r="C12411" s="9"/>
      <c r="D12411" s="9"/>
      <c r="E12411" s="9"/>
      <c r="F12411" s="9"/>
      <c r="I12411" s="9"/>
      <c r="K12411" s="9"/>
      <c r="L12411" s="9"/>
      <c r="M12411" s="9"/>
      <c r="O12411" s="9"/>
      <c r="P12411" s="9"/>
      <c r="Q12411" s="9"/>
      <c r="R12411" s="36"/>
      <c r="V12411" s="36"/>
    </row>
    <row r="12412" spans="1:22" x14ac:dyDescent="0.25">
      <c r="A12412" s="86"/>
      <c r="B12412" s="9"/>
      <c r="C12412" s="9"/>
      <c r="D12412" s="9"/>
      <c r="E12412" s="9"/>
      <c r="F12412" s="9"/>
      <c r="I12412" s="9"/>
      <c r="K12412" s="9"/>
      <c r="L12412" s="9"/>
      <c r="M12412" s="9"/>
      <c r="O12412" s="9"/>
      <c r="P12412" s="9"/>
      <c r="Q12412" s="9"/>
      <c r="R12412" s="36"/>
      <c r="V12412" s="36"/>
    </row>
    <row r="12413" spans="1:22" x14ac:dyDescent="0.25">
      <c r="A12413" s="86"/>
      <c r="B12413" s="9"/>
      <c r="C12413" s="9"/>
      <c r="D12413" s="9"/>
      <c r="E12413" s="9"/>
      <c r="F12413" s="9"/>
      <c r="I12413" s="9"/>
      <c r="K12413" s="9"/>
      <c r="L12413" s="9"/>
      <c r="M12413" s="9"/>
      <c r="O12413" s="9"/>
      <c r="P12413" s="9"/>
      <c r="Q12413" s="9"/>
      <c r="R12413" s="36"/>
      <c r="V12413" s="36"/>
    </row>
    <row r="12414" spans="1:22" x14ac:dyDescent="0.25">
      <c r="A12414" s="86"/>
      <c r="B12414" s="9"/>
      <c r="C12414" s="9"/>
      <c r="D12414" s="9"/>
      <c r="E12414" s="9"/>
      <c r="F12414" s="9"/>
      <c r="I12414" s="9"/>
      <c r="K12414" s="9"/>
      <c r="L12414" s="9"/>
      <c r="M12414" s="9"/>
      <c r="O12414" s="9"/>
      <c r="P12414" s="9"/>
      <c r="Q12414" s="9"/>
      <c r="R12414" s="36"/>
      <c r="V12414" s="36"/>
    </row>
    <row r="12415" spans="1:22" x14ac:dyDescent="0.25">
      <c r="A12415" s="86"/>
      <c r="B12415" s="9"/>
      <c r="C12415" s="9"/>
      <c r="D12415" s="9"/>
      <c r="E12415" s="9"/>
      <c r="F12415" s="9"/>
      <c r="I12415" s="9"/>
      <c r="K12415" s="9"/>
      <c r="L12415" s="9"/>
      <c r="M12415" s="9"/>
      <c r="O12415" s="9"/>
      <c r="P12415" s="9"/>
      <c r="Q12415" s="9"/>
      <c r="R12415" s="36"/>
      <c r="V12415" s="36"/>
    </row>
    <row r="12416" spans="1:22" x14ac:dyDescent="0.25">
      <c r="A12416" s="86"/>
      <c r="B12416" s="9"/>
      <c r="C12416" s="9"/>
      <c r="D12416" s="9"/>
      <c r="E12416" s="9"/>
      <c r="F12416" s="9"/>
      <c r="I12416" s="9"/>
      <c r="K12416" s="9"/>
      <c r="L12416" s="9"/>
      <c r="M12416" s="9"/>
      <c r="O12416" s="9"/>
      <c r="P12416" s="9"/>
      <c r="Q12416" s="9"/>
      <c r="R12416" s="36"/>
      <c r="V12416" s="36"/>
    </row>
    <row r="12417" spans="1:22" x14ac:dyDescent="0.25">
      <c r="A12417" s="86"/>
      <c r="B12417" s="9"/>
      <c r="C12417" s="9"/>
      <c r="D12417" s="9"/>
      <c r="E12417" s="9"/>
      <c r="F12417" s="9"/>
      <c r="I12417" s="9"/>
      <c r="K12417" s="9"/>
      <c r="L12417" s="9"/>
      <c r="M12417" s="9"/>
      <c r="O12417" s="9"/>
      <c r="P12417" s="9"/>
      <c r="Q12417" s="9"/>
      <c r="R12417" s="36"/>
      <c r="V12417" s="36"/>
    </row>
    <row r="12418" spans="1:22" x14ac:dyDescent="0.25">
      <c r="A12418" s="86"/>
      <c r="B12418" s="9"/>
      <c r="C12418" s="9"/>
      <c r="D12418" s="9"/>
      <c r="E12418" s="9"/>
      <c r="F12418" s="9"/>
      <c r="I12418" s="9"/>
      <c r="K12418" s="9"/>
      <c r="L12418" s="9"/>
      <c r="M12418" s="9"/>
      <c r="O12418" s="9"/>
      <c r="P12418" s="9"/>
      <c r="Q12418" s="9"/>
      <c r="R12418" s="36"/>
      <c r="V12418" s="36"/>
    </row>
    <row r="12419" spans="1:22" x14ac:dyDescent="0.25">
      <c r="A12419" s="86"/>
      <c r="B12419" s="9"/>
      <c r="C12419" s="9"/>
      <c r="D12419" s="9"/>
      <c r="E12419" s="9"/>
      <c r="F12419" s="9"/>
      <c r="I12419" s="9"/>
      <c r="K12419" s="9"/>
      <c r="L12419" s="9"/>
      <c r="M12419" s="9"/>
      <c r="O12419" s="9"/>
      <c r="P12419" s="9"/>
      <c r="Q12419" s="9"/>
      <c r="R12419" s="36"/>
      <c r="V12419" s="36"/>
    </row>
    <row r="12420" spans="1:22" x14ac:dyDescent="0.25">
      <c r="A12420" s="86"/>
      <c r="B12420" s="9"/>
      <c r="C12420" s="9"/>
      <c r="D12420" s="9"/>
      <c r="E12420" s="9"/>
      <c r="F12420" s="9"/>
      <c r="I12420" s="9"/>
      <c r="K12420" s="9"/>
      <c r="L12420" s="9"/>
      <c r="M12420" s="9"/>
      <c r="O12420" s="9"/>
      <c r="P12420" s="9"/>
      <c r="Q12420" s="9"/>
      <c r="R12420" s="36"/>
      <c r="V12420" s="36"/>
    </row>
    <row r="12421" spans="1:22" x14ac:dyDescent="0.25">
      <c r="A12421" s="86"/>
      <c r="B12421" s="9"/>
      <c r="C12421" s="9"/>
      <c r="D12421" s="9"/>
      <c r="E12421" s="9"/>
      <c r="F12421" s="9"/>
      <c r="I12421" s="9"/>
      <c r="K12421" s="9"/>
      <c r="L12421" s="9"/>
      <c r="M12421" s="9"/>
      <c r="O12421" s="9"/>
      <c r="P12421" s="9"/>
      <c r="Q12421" s="9"/>
      <c r="R12421" s="36"/>
      <c r="V12421" s="36"/>
    </row>
    <row r="12422" spans="1:22" x14ac:dyDescent="0.25">
      <c r="A12422" s="86"/>
      <c r="B12422" s="9"/>
      <c r="C12422" s="9"/>
      <c r="D12422" s="9"/>
      <c r="E12422" s="9"/>
      <c r="F12422" s="9"/>
      <c r="I12422" s="9"/>
      <c r="K12422" s="9"/>
      <c r="L12422" s="9"/>
      <c r="M12422" s="9"/>
      <c r="O12422" s="9"/>
      <c r="P12422" s="9"/>
      <c r="Q12422" s="9"/>
      <c r="R12422" s="36"/>
      <c r="V12422" s="36"/>
    </row>
    <row r="12423" spans="1:22" x14ac:dyDescent="0.25">
      <c r="A12423" s="86"/>
      <c r="B12423" s="9"/>
      <c r="C12423" s="9"/>
      <c r="D12423" s="9"/>
      <c r="E12423" s="9"/>
      <c r="F12423" s="9"/>
      <c r="I12423" s="9"/>
      <c r="K12423" s="9"/>
      <c r="L12423" s="9"/>
      <c r="M12423" s="9"/>
      <c r="O12423" s="9"/>
      <c r="P12423" s="9"/>
      <c r="Q12423" s="9"/>
      <c r="R12423" s="36"/>
      <c r="V12423" s="36"/>
    </row>
    <row r="12424" spans="1:22" x14ac:dyDescent="0.25">
      <c r="A12424" s="86"/>
      <c r="B12424" s="9"/>
      <c r="C12424" s="9"/>
      <c r="D12424" s="9"/>
      <c r="E12424" s="9"/>
      <c r="F12424" s="9"/>
      <c r="I12424" s="9"/>
      <c r="K12424" s="9"/>
      <c r="L12424" s="9"/>
      <c r="M12424" s="9"/>
      <c r="O12424" s="9"/>
      <c r="P12424" s="9"/>
      <c r="Q12424" s="9"/>
      <c r="R12424" s="36"/>
      <c r="V12424" s="36"/>
    </row>
    <row r="12425" spans="1:22" x14ac:dyDescent="0.25">
      <c r="A12425" s="86"/>
      <c r="B12425" s="9"/>
      <c r="C12425" s="9"/>
      <c r="D12425" s="9"/>
      <c r="E12425" s="9"/>
      <c r="F12425" s="9"/>
      <c r="I12425" s="9"/>
      <c r="K12425" s="9"/>
      <c r="L12425" s="9"/>
      <c r="M12425" s="9"/>
      <c r="O12425" s="9"/>
      <c r="P12425" s="9"/>
      <c r="Q12425" s="9"/>
      <c r="R12425" s="36"/>
      <c r="V12425" s="36"/>
    </row>
    <row r="12426" spans="1:22" x14ac:dyDescent="0.25">
      <c r="A12426" s="86"/>
      <c r="B12426" s="9"/>
      <c r="C12426" s="9"/>
      <c r="D12426" s="9"/>
      <c r="E12426" s="9"/>
      <c r="F12426" s="9"/>
      <c r="I12426" s="9"/>
      <c r="K12426" s="9"/>
      <c r="L12426" s="9"/>
      <c r="M12426" s="9"/>
      <c r="O12426" s="9"/>
      <c r="P12426" s="9"/>
      <c r="Q12426" s="9"/>
      <c r="R12426" s="36"/>
      <c r="V12426" s="36"/>
    </row>
    <row r="12427" spans="1:22" x14ac:dyDescent="0.25">
      <c r="A12427" s="86"/>
      <c r="B12427" s="9"/>
      <c r="C12427" s="9"/>
      <c r="D12427" s="9"/>
      <c r="E12427" s="9"/>
      <c r="F12427" s="9"/>
      <c r="I12427" s="9"/>
      <c r="K12427" s="9"/>
      <c r="L12427" s="9"/>
      <c r="M12427" s="9"/>
      <c r="O12427" s="9"/>
      <c r="P12427" s="9"/>
      <c r="Q12427" s="9"/>
      <c r="R12427" s="36"/>
      <c r="V12427" s="36"/>
    </row>
    <row r="12428" spans="1:22" x14ac:dyDescent="0.25">
      <c r="A12428" s="86"/>
      <c r="B12428" s="9"/>
      <c r="C12428" s="9"/>
      <c r="D12428" s="9"/>
      <c r="E12428" s="9"/>
      <c r="F12428" s="9"/>
      <c r="I12428" s="9"/>
      <c r="K12428" s="9"/>
      <c r="L12428" s="9"/>
      <c r="M12428" s="9"/>
      <c r="O12428" s="9"/>
      <c r="P12428" s="9"/>
      <c r="Q12428" s="9"/>
      <c r="R12428" s="36"/>
      <c r="V12428" s="36"/>
    </row>
    <row r="12429" spans="1:22" x14ac:dyDescent="0.25">
      <c r="A12429" s="86"/>
      <c r="B12429" s="9"/>
      <c r="C12429" s="9"/>
      <c r="D12429" s="9"/>
      <c r="E12429" s="9"/>
      <c r="F12429" s="9"/>
      <c r="I12429" s="9"/>
      <c r="K12429" s="9"/>
      <c r="L12429" s="9"/>
      <c r="M12429" s="9"/>
      <c r="O12429" s="9"/>
      <c r="P12429" s="9"/>
      <c r="Q12429" s="9"/>
      <c r="R12429" s="36"/>
      <c r="V12429" s="36"/>
    </row>
    <row r="12430" spans="1:22" x14ac:dyDescent="0.25">
      <c r="A12430" s="86"/>
      <c r="B12430" s="9"/>
      <c r="C12430" s="9"/>
      <c r="D12430" s="9"/>
      <c r="E12430" s="9"/>
      <c r="F12430" s="9"/>
      <c r="I12430" s="9"/>
      <c r="K12430" s="9"/>
      <c r="L12430" s="9"/>
      <c r="M12430" s="9"/>
      <c r="O12430" s="9"/>
      <c r="P12430" s="9"/>
      <c r="Q12430" s="9"/>
      <c r="R12430" s="36"/>
      <c r="V12430" s="36"/>
    </row>
    <row r="12431" spans="1:22" x14ac:dyDescent="0.25">
      <c r="A12431" s="86"/>
      <c r="B12431" s="9"/>
      <c r="C12431" s="9"/>
      <c r="D12431" s="9"/>
      <c r="E12431" s="9"/>
      <c r="F12431" s="9"/>
      <c r="I12431" s="9"/>
      <c r="K12431" s="9"/>
      <c r="L12431" s="9"/>
      <c r="M12431" s="9"/>
      <c r="O12431" s="9"/>
      <c r="P12431" s="9"/>
      <c r="Q12431" s="9"/>
      <c r="R12431" s="36"/>
      <c r="V12431" s="36"/>
    </row>
    <row r="12432" spans="1:22" x14ac:dyDescent="0.25">
      <c r="A12432" s="86"/>
      <c r="B12432" s="9"/>
      <c r="C12432" s="9"/>
      <c r="D12432" s="9"/>
      <c r="E12432" s="9"/>
      <c r="F12432" s="9"/>
      <c r="I12432" s="9"/>
      <c r="K12432" s="9"/>
      <c r="L12432" s="9"/>
      <c r="M12432" s="9"/>
      <c r="O12432" s="9"/>
      <c r="P12432" s="9"/>
      <c r="Q12432" s="9"/>
      <c r="R12432" s="36"/>
      <c r="V12432" s="36"/>
    </row>
    <row r="12433" spans="1:22" x14ac:dyDescent="0.25">
      <c r="A12433" s="86"/>
      <c r="B12433" s="9"/>
      <c r="C12433" s="9"/>
      <c r="D12433" s="9"/>
      <c r="E12433" s="9"/>
      <c r="F12433" s="9"/>
      <c r="I12433" s="9"/>
      <c r="K12433" s="9"/>
      <c r="L12433" s="9"/>
      <c r="M12433" s="9"/>
      <c r="O12433" s="9"/>
      <c r="P12433" s="9"/>
      <c r="Q12433" s="9"/>
      <c r="R12433" s="36"/>
      <c r="V12433" s="36"/>
    </row>
    <row r="12434" spans="1:22" x14ac:dyDescent="0.25">
      <c r="A12434" s="86"/>
      <c r="B12434" s="9"/>
      <c r="C12434" s="9"/>
      <c r="D12434" s="9"/>
      <c r="E12434" s="9"/>
      <c r="F12434" s="9"/>
      <c r="I12434" s="9"/>
      <c r="K12434" s="9"/>
      <c r="L12434" s="9"/>
      <c r="M12434" s="9"/>
      <c r="O12434" s="9"/>
      <c r="P12434" s="9"/>
      <c r="Q12434" s="9"/>
      <c r="R12434" s="36"/>
      <c r="V12434" s="36"/>
    </row>
    <row r="12435" spans="1:22" x14ac:dyDescent="0.25">
      <c r="A12435" s="86"/>
      <c r="B12435" s="9"/>
      <c r="C12435" s="9"/>
      <c r="D12435" s="9"/>
      <c r="E12435" s="9"/>
      <c r="F12435" s="9"/>
      <c r="I12435" s="9"/>
      <c r="K12435" s="9"/>
      <c r="L12435" s="9"/>
      <c r="M12435" s="9"/>
      <c r="O12435" s="9"/>
      <c r="P12435" s="9"/>
      <c r="Q12435" s="9"/>
      <c r="R12435" s="36"/>
      <c r="V12435" s="36"/>
    </row>
    <row r="12436" spans="1:22" x14ac:dyDescent="0.25">
      <c r="A12436" s="86"/>
      <c r="B12436" s="9"/>
      <c r="C12436" s="9"/>
      <c r="D12436" s="9"/>
      <c r="E12436" s="9"/>
      <c r="F12436" s="9"/>
      <c r="I12436" s="9"/>
      <c r="K12436" s="9"/>
      <c r="L12436" s="9"/>
      <c r="M12436" s="9"/>
      <c r="O12436" s="9"/>
      <c r="P12436" s="9"/>
      <c r="Q12436" s="9"/>
      <c r="R12436" s="36"/>
      <c r="V12436" s="36"/>
    </row>
    <row r="12437" spans="1:22" x14ac:dyDescent="0.25">
      <c r="A12437" s="86"/>
      <c r="B12437" s="9"/>
      <c r="C12437" s="9"/>
      <c r="D12437" s="9"/>
      <c r="E12437" s="9"/>
      <c r="F12437" s="9"/>
      <c r="I12437" s="9"/>
      <c r="K12437" s="9"/>
      <c r="L12437" s="9"/>
      <c r="M12437" s="9"/>
      <c r="O12437" s="9"/>
      <c r="P12437" s="9"/>
      <c r="Q12437" s="9"/>
      <c r="R12437" s="36"/>
      <c r="V12437" s="36"/>
    </row>
    <row r="12438" spans="1:22" x14ac:dyDescent="0.25">
      <c r="A12438" s="86"/>
      <c r="B12438" s="9"/>
      <c r="C12438" s="9"/>
      <c r="D12438" s="9"/>
      <c r="E12438" s="9"/>
      <c r="F12438" s="9"/>
      <c r="I12438" s="9"/>
      <c r="K12438" s="9"/>
      <c r="L12438" s="9"/>
      <c r="M12438" s="9"/>
      <c r="O12438" s="9"/>
      <c r="P12438" s="9"/>
      <c r="Q12438" s="9"/>
      <c r="R12438" s="36"/>
      <c r="V12438" s="36"/>
    </row>
    <row r="12439" spans="1:22" x14ac:dyDescent="0.25">
      <c r="A12439" s="86"/>
      <c r="B12439" s="9"/>
      <c r="C12439" s="9"/>
      <c r="D12439" s="9"/>
      <c r="E12439" s="9"/>
      <c r="F12439" s="9"/>
      <c r="I12439" s="9"/>
      <c r="K12439" s="9"/>
      <c r="L12439" s="9"/>
      <c r="M12439" s="9"/>
      <c r="O12439" s="9"/>
      <c r="P12439" s="9"/>
      <c r="Q12439" s="9"/>
      <c r="R12439" s="36"/>
      <c r="V12439" s="36"/>
    </row>
    <row r="12440" spans="1:22" x14ac:dyDescent="0.25">
      <c r="A12440" s="86"/>
      <c r="B12440" s="9"/>
      <c r="C12440" s="9"/>
      <c r="D12440" s="9"/>
      <c r="E12440" s="9"/>
      <c r="F12440" s="9"/>
      <c r="I12440" s="9"/>
      <c r="K12440" s="9"/>
      <c r="L12440" s="9"/>
      <c r="M12440" s="9"/>
      <c r="O12440" s="9"/>
      <c r="P12440" s="9"/>
      <c r="Q12440" s="9"/>
      <c r="R12440" s="36"/>
      <c r="V12440" s="36"/>
    </row>
    <row r="12441" spans="1:22" x14ac:dyDescent="0.25">
      <c r="A12441" s="86"/>
      <c r="B12441" s="9"/>
      <c r="C12441" s="9"/>
      <c r="D12441" s="9"/>
      <c r="E12441" s="9"/>
      <c r="F12441" s="9"/>
      <c r="I12441" s="9"/>
      <c r="K12441" s="9"/>
      <c r="L12441" s="9"/>
      <c r="M12441" s="9"/>
      <c r="O12441" s="9"/>
      <c r="P12441" s="9"/>
      <c r="Q12441" s="9"/>
      <c r="R12441" s="36"/>
      <c r="V12441" s="36"/>
    </row>
    <row r="12442" spans="1:22" x14ac:dyDescent="0.25">
      <c r="A12442" s="86"/>
      <c r="B12442" s="9"/>
      <c r="C12442" s="9"/>
      <c r="D12442" s="9"/>
      <c r="E12442" s="9"/>
      <c r="F12442" s="9"/>
      <c r="I12442" s="9"/>
      <c r="K12442" s="9"/>
      <c r="L12442" s="9"/>
      <c r="M12442" s="9"/>
      <c r="O12442" s="9"/>
      <c r="P12442" s="9"/>
      <c r="Q12442" s="9"/>
      <c r="R12442" s="36"/>
      <c r="V12442" s="36"/>
    </row>
    <row r="12443" spans="1:22" x14ac:dyDescent="0.25">
      <c r="A12443" s="86"/>
      <c r="B12443" s="9"/>
      <c r="C12443" s="9"/>
      <c r="D12443" s="9"/>
      <c r="E12443" s="9"/>
      <c r="F12443" s="9"/>
      <c r="I12443" s="9"/>
      <c r="K12443" s="9"/>
      <c r="L12443" s="9"/>
      <c r="M12443" s="9"/>
      <c r="O12443" s="9"/>
      <c r="P12443" s="9"/>
      <c r="Q12443" s="9"/>
      <c r="R12443" s="36"/>
      <c r="V12443" s="36"/>
    </row>
    <row r="12444" spans="1:22" x14ac:dyDescent="0.25">
      <c r="A12444" s="86"/>
      <c r="B12444" s="9"/>
      <c r="C12444" s="9"/>
      <c r="D12444" s="9"/>
      <c r="E12444" s="9"/>
      <c r="F12444" s="9"/>
      <c r="I12444" s="9"/>
      <c r="K12444" s="9"/>
      <c r="L12444" s="9"/>
      <c r="M12444" s="9"/>
      <c r="O12444" s="9"/>
      <c r="P12444" s="9"/>
      <c r="Q12444" s="9"/>
      <c r="R12444" s="36"/>
      <c r="V12444" s="36"/>
    </row>
    <row r="12445" spans="1:22" x14ac:dyDescent="0.25">
      <c r="A12445" s="86"/>
      <c r="B12445" s="9"/>
      <c r="C12445" s="9"/>
      <c r="D12445" s="9"/>
      <c r="E12445" s="9"/>
      <c r="F12445" s="9"/>
      <c r="I12445" s="9"/>
      <c r="K12445" s="9"/>
      <c r="L12445" s="9"/>
      <c r="M12445" s="9"/>
      <c r="O12445" s="9"/>
      <c r="P12445" s="9"/>
      <c r="Q12445" s="9"/>
      <c r="R12445" s="36"/>
      <c r="V12445" s="36"/>
    </row>
    <row r="12446" spans="1:22" x14ac:dyDescent="0.25">
      <c r="A12446" s="86"/>
      <c r="B12446" s="9"/>
      <c r="C12446" s="9"/>
      <c r="D12446" s="9"/>
      <c r="E12446" s="9"/>
      <c r="F12446" s="9"/>
      <c r="I12446" s="9"/>
      <c r="K12446" s="9"/>
      <c r="L12446" s="9"/>
      <c r="M12446" s="9"/>
      <c r="O12446" s="9"/>
      <c r="P12446" s="9"/>
      <c r="Q12446" s="9"/>
      <c r="R12446" s="36"/>
      <c r="V12446" s="36"/>
    </row>
    <row r="12447" spans="1:22" x14ac:dyDescent="0.25">
      <c r="A12447" s="86"/>
      <c r="B12447" s="9"/>
      <c r="C12447" s="9"/>
      <c r="D12447" s="9"/>
      <c r="E12447" s="9"/>
      <c r="F12447" s="9"/>
      <c r="I12447" s="9"/>
      <c r="K12447" s="9"/>
      <c r="L12447" s="9"/>
      <c r="M12447" s="9"/>
      <c r="O12447" s="9"/>
      <c r="P12447" s="9"/>
      <c r="Q12447" s="9"/>
      <c r="R12447" s="36"/>
      <c r="V12447" s="36"/>
    </row>
    <row r="12448" spans="1:22" x14ac:dyDescent="0.25">
      <c r="A12448" s="86"/>
      <c r="B12448" s="9"/>
      <c r="C12448" s="9"/>
      <c r="D12448" s="9"/>
      <c r="E12448" s="9"/>
      <c r="F12448" s="9"/>
      <c r="I12448" s="9"/>
      <c r="K12448" s="9"/>
      <c r="L12448" s="9"/>
      <c r="M12448" s="9"/>
      <c r="O12448" s="9"/>
      <c r="P12448" s="9"/>
      <c r="Q12448" s="9"/>
      <c r="R12448" s="36"/>
      <c r="V12448" s="36"/>
    </row>
    <row r="12449" spans="1:22" x14ac:dyDescent="0.25">
      <c r="A12449" s="86"/>
      <c r="B12449" s="9"/>
      <c r="C12449" s="9"/>
      <c r="D12449" s="9"/>
      <c r="E12449" s="9"/>
      <c r="F12449" s="9"/>
      <c r="I12449" s="9"/>
      <c r="K12449" s="9"/>
      <c r="L12449" s="9"/>
      <c r="M12449" s="9"/>
      <c r="O12449" s="9"/>
      <c r="P12449" s="9"/>
      <c r="Q12449" s="9"/>
      <c r="R12449" s="36"/>
      <c r="V12449" s="36"/>
    </row>
    <row r="12450" spans="1:22" x14ac:dyDescent="0.25">
      <c r="A12450" s="86"/>
      <c r="B12450" s="9"/>
      <c r="C12450" s="9"/>
      <c r="D12450" s="9"/>
      <c r="E12450" s="9"/>
      <c r="F12450" s="9"/>
      <c r="I12450" s="9"/>
      <c r="K12450" s="9"/>
      <c r="L12450" s="9"/>
      <c r="M12450" s="9"/>
      <c r="O12450" s="9"/>
      <c r="P12450" s="9"/>
      <c r="Q12450" s="9"/>
      <c r="R12450" s="36"/>
      <c r="V12450" s="36"/>
    </row>
    <row r="12451" spans="1:22" x14ac:dyDescent="0.25">
      <c r="A12451" s="86"/>
      <c r="B12451" s="9"/>
      <c r="C12451" s="9"/>
      <c r="D12451" s="9"/>
      <c r="E12451" s="9"/>
      <c r="F12451" s="9"/>
      <c r="I12451" s="9"/>
      <c r="K12451" s="9"/>
      <c r="L12451" s="9"/>
      <c r="M12451" s="9"/>
      <c r="O12451" s="9"/>
      <c r="P12451" s="9"/>
      <c r="Q12451" s="9"/>
      <c r="R12451" s="36"/>
      <c r="V12451" s="36"/>
    </row>
    <row r="12452" spans="1:22" x14ac:dyDescent="0.25">
      <c r="A12452" s="86"/>
      <c r="B12452" s="9"/>
      <c r="C12452" s="9"/>
      <c r="D12452" s="9"/>
      <c r="E12452" s="9"/>
      <c r="F12452" s="9"/>
      <c r="I12452" s="9"/>
      <c r="K12452" s="9"/>
      <c r="L12452" s="9"/>
      <c r="M12452" s="9"/>
      <c r="O12452" s="9"/>
      <c r="P12452" s="9"/>
      <c r="Q12452" s="9"/>
      <c r="R12452" s="36"/>
      <c r="V12452" s="36"/>
    </row>
    <row r="12453" spans="1:22" x14ac:dyDescent="0.25">
      <c r="A12453" s="86"/>
      <c r="B12453" s="9"/>
      <c r="C12453" s="9"/>
      <c r="D12453" s="9"/>
      <c r="E12453" s="9"/>
      <c r="F12453" s="9"/>
      <c r="I12453" s="9"/>
      <c r="K12453" s="9"/>
      <c r="L12453" s="9"/>
      <c r="M12453" s="9"/>
      <c r="O12453" s="9"/>
      <c r="P12453" s="9"/>
      <c r="Q12453" s="9"/>
      <c r="R12453" s="36"/>
      <c r="V12453" s="36"/>
    </row>
    <row r="12454" spans="1:22" x14ac:dyDescent="0.25">
      <c r="A12454" s="86"/>
      <c r="B12454" s="9"/>
      <c r="C12454" s="9"/>
      <c r="D12454" s="9"/>
      <c r="E12454" s="9"/>
      <c r="F12454" s="9"/>
      <c r="I12454" s="9"/>
      <c r="K12454" s="9"/>
      <c r="L12454" s="9"/>
      <c r="M12454" s="9"/>
      <c r="O12454" s="9"/>
      <c r="P12454" s="9"/>
      <c r="Q12454" s="9"/>
      <c r="R12454" s="36"/>
      <c r="V12454" s="36"/>
    </row>
    <row r="12455" spans="1:22" x14ac:dyDescent="0.25">
      <c r="A12455" s="86"/>
      <c r="B12455" s="9"/>
      <c r="C12455" s="9"/>
      <c r="D12455" s="9"/>
      <c r="E12455" s="9"/>
      <c r="F12455" s="9"/>
      <c r="I12455" s="9"/>
      <c r="K12455" s="9"/>
      <c r="L12455" s="9"/>
      <c r="M12455" s="9"/>
      <c r="O12455" s="9"/>
      <c r="P12455" s="9"/>
      <c r="Q12455" s="9"/>
      <c r="R12455" s="36"/>
      <c r="V12455" s="36"/>
    </row>
    <row r="12456" spans="1:22" x14ac:dyDescent="0.25">
      <c r="A12456" s="86"/>
      <c r="B12456" s="9"/>
      <c r="C12456" s="9"/>
      <c r="D12456" s="9"/>
      <c r="E12456" s="9"/>
      <c r="F12456" s="9"/>
      <c r="I12456" s="9"/>
      <c r="K12456" s="9"/>
      <c r="L12456" s="9"/>
      <c r="M12456" s="9"/>
      <c r="O12456" s="9"/>
      <c r="P12456" s="9"/>
      <c r="Q12456" s="9"/>
      <c r="R12456" s="36"/>
      <c r="V12456" s="36"/>
    </row>
    <row r="12457" spans="1:22" x14ac:dyDescent="0.25">
      <c r="A12457" s="86"/>
      <c r="B12457" s="9"/>
      <c r="C12457" s="9"/>
      <c r="D12457" s="9"/>
      <c r="E12457" s="9"/>
      <c r="F12457" s="9"/>
      <c r="I12457" s="9"/>
      <c r="K12457" s="9"/>
      <c r="L12457" s="9"/>
      <c r="M12457" s="9"/>
      <c r="O12457" s="9"/>
      <c r="P12457" s="9"/>
      <c r="Q12457" s="9"/>
      <c r="R12457" s="36"/>
      <c r="V12457" s="36"/>
    </row>
    <row r="12458" spans="1:22" x14ac:dyDescent="0.25">
      <c r="A12458" s="86"/>
      <c r="B12458" s="9"/>
      <c r="C12458" s="9"/>
      <c r="D12458" s="9"/>
      <c r="E12458" s="9"/>
      <c r="F12458" s="9"/>
      <c r="I12458" s="9"/>
      <c r="K12458" s="9"/>
      <c r="L12458" s="9"/>
      <c r="M12458" s="9"/>
      <c r="O12458" s="9"/>
      <c r="P12458" s="9"/>
      <c r="Q12458" s="9"/>
      <c r="R12458" s="36"/>
      <c r="V12458" s="36"/>
    </row>
    <row r="12459" spans="1:22" x14ac:dyDescent="0.25">
      <c r="A12459" s="86"/>
      <c r="B12459" s="9"/>
      <c r="C12459" s="9"/>
      <c r="D12459" s="9"/>
      <c r="E12459" s="9"/>
      <c r="F12459" s="9"/>
      <c r="I12459" s="9"/>
      <c r="K12459" s="9"/>
      <c r="L12459" s="9"/>
      <c r="M12459" s="9"/>
      <c r="O12459" s="9"/>
      <c r="P12459" s="9"/>
      <c r="Q12459" s="9"/>
      <c r="R12459" s="36"/>
      <c r="V12459" s="36"/>
    </row>
    <row r="12460" spans="1:22" x14ac:dyDescent="0.25">
      <c r="A12460" s="86"/>
      <c r="B12460" s="9"/>
      <c r="C12460" s="9"/>
      <c r="D12460" s="9"/>
      <c r="E12460" s="9"/>
      <c r="F12460" s="9"/>
      <c r="I12460" s="9"/>
      <c r="K12460" s="9"/>
      <c r="L12460" s="9"/>
      <c r="M12460" s="9"/>
      <c r="O12460" s="9"/>
      <c r="P12460" s="9"/>
      <c r="Q12460" s="9"/>
      <c r="R12460" s="36"/>
      <c r="V12460" s="36"/>
    </row>
    <row r="12461" spans="1:22" x14ac:dyDescent="0.25">
      <c r="A12461" s="86"/>
      <c r="B12461" s="9"/>
      <c r="C12461" s="9"/>
      <c r="D12461" s="9"/>
      <c r="E12461" s="9"/>
      <c r="F12461" s="9"/>
      <c r="I12461" s="9"/>
      <c r="K12461" s="9"/>
      <c r="L12461" s="9"/>
      <c r="M12461" s="9"/>
      <c r="O12461" s="9"/>
      <c r="P12461" s="9"/>
      <c r="Q12461" s="9"/>
      <c r="R12461" s="36"/>
      <c r="V12461" s="36"/>
    </row>
    <row r="12462" spans="1:22" x14ac:dyDescent="0.25">
      <c r="A12462" s="86"/>
      <c r="B12462" s="9"/>
      <c r="C12462" s="9"/>
      <c r="D12462" s="9"/>
      <c r="E12462" s="9"/>
      <c r="F12462" s="9"/>
      <c r="I12462" s="9"/>
      <c r="K12462" s="9"/>
      <c r="L12462" s="9"/>
      <c r="M12462" s="9"/>
      <c r="O12462" s="9"/>
      <c r="P12462" s="9"/>
      <c r="Q12462" s="9"/>
      <c r="R12462" s="36"/>
      <c r="V12462" s="36"/>
    </row>
    <row r="12463" spans="1:22" x14ac:dyDescent="0.25">
      <c r="A12463" s="86"/>
      <c r="B12463" s="9"/>
      <c r="C12463" s="9"/>
      <c r="D12463" s="9"/>
      <c r="E12463" s="9"/>
      <c r="F12463" s="9"/>
      <c r="I12463" s="9"/>
      <c r="K12463" s="9"/>
      <c r="L12463" s="9"/>
      <c r="M12463" s="9"/>
      <c r="O12463" s="9"/>
      <c r="P12463" s="9"/>
      <c r="Q12463" s="9"/>
      <c r="R12463" s="36"/>
      <c r="V12463" s="36"/>
    </row>
    <row r="12464" spans="1:22" x14ac:dyDescent="0.25">
      <c r="A12464" s="86"/>
      <c r="B12464" s="9"/>
      <c r="C12464" s="9"/>
      <c r="D12464" s="9"/>
      <c r="E12464" s="9"/>
      <c r="F12464" s="9"/>
      <c r="I12464" s="9"/>
      <c r="K12464" s="9"/>
      <c r="L12464" s="9"/>
      <c r="M12464" s="9"/>
      <c r="O12464" s="9"/>
      <c r="P12464" s="9"/>
      <c r="Q12464" s="9"/>
      <c r="R12464" s="36"/>
      <c r="V12464" s="36"/>
    </row>
    <row r="12465" spans="1:22" x14ac:dyDescent="0.25">
      <c r="A12465" s="86"/>
      <c r="B12465" s="9"/>
      <c r="C12465" s="9"/>
      <c r="D12465" s="9"/>
      <c r="E12465" s="9"/>
      <c r="F12465" s="9"/>
      <c r="I12465" s="9"/>
      <c r="K12465" s="9"/>
      <c r="L12465" s="9"/>
      <c r="M12465" s="9"/>
      <c r="O12465" s="9"/>
      <c r="P12465" s="9"/>
      <c r="Q12465" s="9"/>
      <c r="R12465" s="36"/>
      <c r="V12465" s="36"/>
    </row>
    <row r="12466" spans="1:22" x14ac:dyDescent="0.25">
      <c r="A12466" s="86"/>
      <c r="B12466" s="9"/>
      <c r="C12466" s="9"/>
      <c r="D12466" s="9"/>
      <c r="E12466" s="9"/>
      <c r="F12466" s="9"/>
      <c r="I12466" s="9"/>
      <c r="K12466" s="9"/>
      <c r="L12466" s="9"/>
      <c r="M12466" s="9"/>
      <c r="O12466" s="9"/>
      <c r="P12466" s="9"/>
      <c r="Q12466" s="9"/>
      <c r="R12466" s="36"/>
      <c r="V12466" s="36"/>
    </row>
    <row r="12467" spans="1:22" x14ac:dyDescent="0.25">
      <c r="A12467" s="86"/>
      <c r="B12467" s="9"/>
      <c r="C12467" s="9"/>
      <c r="D12467" s="9"/>
      <c r="E12467" s="9"/>
      <c r="F12467" s="9"/>
      <c r="I12467" s="9"/>
      <c r="K12467" s="9"/>
      <c r="L12467" s="9"/>
      <c r="M12467" s="9"/>
      <c r="O12467" s="9"/>
      <c r="P12467" s="9"/>
      <c r="Q12467" s="9"/>
      <c r="R12467" s="36"/>
      <c r="V12467" s="36"/>
    </row>
    <row r="12468" spans="1:22" x14ac:dyDescent="0.25">
      <c r="A12468" s="86"/>
      <c r="B12468" s="9"/>
      <c r="C12468" s="9"/>
      <c r="D12468" s="9"/>
      <c r="E12468" s="9"/>
      <c r="F12468" s="9"/>
      <c r="I12468" s="9"/>
      <c r="K12468" s="9"/>
      <c r="L12468" s="9"/>
      <c r="M12468" s="9"/>
      <c r="O12468" s="9"/>
      <c r="P12468" s="9"/>
      <c r="Q12468" s="9"/>
      <c r="R12468" s="36"/>
      <c r="V12468" s="36"/>
    </row>
    <row r="12469" spans="1:22" x14ac:dyDescent="0.25">
      <c r="A12469" s="86"/>
      <c r="B12469" s="9"/>
      <c r="C12469" s="9"/>
      <c r="D12469" s="9"/>
      <c r="E12469" s="9"/>
      <c r="F12469" s="9"/>
      <c r="I12469" s="9"/>
      <c r="K12469" s="9"/>
      <c r="L12469" s="9"/>
      <c r="M12469" s="9"/>
      <c r="O12469" s="9"/>
      <c r="P12469" s="9"/>
      <c r="Q12469" s="9"/>
      <c r="R12469" s="36"/>
      <c r="V12469" s="36"/>
    </row>
    <row r="12470" spans="1:22" x14ac:dyDescent="0.25">
      <c r="A12470" s="86"/>
      <c r="B12470" s="9"/>
      <c r="C12470" s="9"/>
      <c r="D12470" s="9"/>
      <c r="E12470" s="9"/>
      <c r="F12470" s="9"/>
      <c r="I12470" s="9"/>
      <c r="K12470" s="9"/>
      <c r="L12470" s="9"/>
      <c r="M12470" s="9"/>
      <c r="O12470" s="9"/>
      <c r="P12470" s="9"/>
      <c r="Q12470" s="9"/>
      <c r="R12470" s="36"/>
      <c r="V12470" s="36"/>
    </row>
    <row r="12471" spans="1:22" x14ac:dyDescent="0.25">
      <c r="A12471" s="86"/>
      <c r="B12471" s="9"/>
      <c r="C12471" s="9"/>
      <c r="D12471" s="9"/>
      <c r="E12471" s="9"/>
      <c r="F12471" s="9"/>
      <c r="I12471" s="9"/>
      <c r="K12471" s="9"/>
      <c r="L12471" s="9"/>
      <c r="M12471" s="9"/>
      <c r="O12471" s="9"/>
      <c r="P12471" s="9"/>
      <c r="Q12471" s="9"/>
      <c r="R12471" s="36"/>
      <c r="V12471" s="36"/>
    </row>
    <row r="12472" spans="1:22" x14ac:dyDescent="0.25">
      <c r="A12472" s="86"/>
      <c r="B12472" s="9"/>
      <c r="C12472" s="9"/>
      <c r="D12472" s="9"/>
      <c r="E12472" s="9"/>
      <c r="F12472" s="9"/>
      <c r="I12472" s="9"/>
      <c r="K12472" s="9"/>
      <c r="L12472" s="9"/>
      <c r="M12472" s="9"/>
      <c r="O12472" s="9"/>
      <c r="P12472" s="9"/>
      <c r="Q12472" s="9"/>
      <c r="R12472" s="36"/>
      <c r="V12472" s="36"/>
    </row>
    <row r="12473" spans="1:22" x14ac:dyDescent="0.25">
      <c r="A12473" s="86"/>
      <c r="B12473" s="9"/>
      <c r="C12473" s="9"/>
      <c r="D12473" s="9"/>
      <c r="E12473" s="9"/>
      <c r="F12473" s="9"/>
      <c r="I12473" s="9"/>
      <c r="K12473" s="9"/>
      <c r="L12473" s="9"/>
      <c r="M12473" s="9"/>
      <c r="O12473" s="9"/>
      <c r="P12473" s="9"/>
      <c r="Q12473" s="9"/>
      <c r="R12473" s="36"/>
      <c r="V12473" s="36"/>
    </row>
    <row r="12474" spans="1:22" x14ac:dyDescent="0.25">
      <c r="A12474" s="86"/>
      <c r="B12474" s="9"/>
      <c r="C12474" s="9"/>
      <c r="D12474" s="9"/>
      <c r="E12474" s="9"/>
      <c r="F12474" s="9"/>
      <c r="I12474" s="9"/>
      <c r="K12474" s="9"/>
      <c r="L12474" s="9"/>
      <c r="M12474" s="9"/>
      <c r="O12474" s="9"/>
      <c r="P12474" s="9"/>
      <c r="Q12474" s="9"/>
      <c r="R12474" s="36"/>
      <c r="V12474" s="36"/>
    </row>
    <row r="12475" spans="1:22" x14ac:dyDescent="0.25">
      <c r="A12475" s="86"/>
      <c r="B12475" s="9"/>
      <c r="C12475" s="9"/>
      <c r="D12475" s="9"/>
      <c r="E12475" s="9"/>
      <c r="F12475" s="9"/>
      <c r="I12475" s="9"/>
      <c r="K12475" s="9"/>
      <c r="L12475" s="9"/>
      <c r="M12475" s="9"/>
      <c r="O12475" s="9"/>
      <c r="P12475" s="9"/>
      <c r="Q12475" s="9"/>
      <c r="R12475" s="36"/>
      <c r="V12475" s="36"/>
    </row>
    <row r="12476" spans="1:22" x14ac:dyDescent="0.25">
      <c r="A12476" s="86"/>
      <c r="B12476" s="9"/>
      <c r="C12476" s="9"/>
      <c r="D12476" s="9"/>
      <c r="E12476" s="9"/>
      <c r="F12476" s="9"/>
      <c r="I12476" s="9"/>
      <c r="K12476" s="9"/>
      <c r="L12476" s="9"/>
      <c r="M12476" s="9"/>
      <c r="O12476" s="9"/>
      <c r="P12476" s="9"/>
      <c r="Q12476" s="9"/>
      <c r="R12476" s="36"/>
      <c r="V12476" s="36"/>
    </row>
    <row r="12477" spans="1:22" x14ac:dyDescent="0.25">
      <c r="A12477" s="86"/>
      <c r="B12477" s="9"/>
      <c r="C12477" s="9"/>
      <c r="D12477" s="9"/>
      <c r="E12477" s="9"/>
      <c r="F12477" s="9"/>
      <c r="I12477" s="9"/>
      <c r="K12477" s="9"/>
      <c r="L12477" s="9"/>
      <c r="M12477" s="9"/>
      <c r="O12477" s="9"/>
      <c r="P12477" s="9"/>
      <c r="Q12477" s="9"/>
      <c r="R12477" s="36"/>
      <c r="V12477" s="36"/>
    </row>
    <row r="12478" spans="1:22" x14ac:dyDescent="0.25">
      <c r="A12478" s="86"/>
      <c r="B12478" s="9"/>
      <c r="C12478" s="9"/>
      <c r="D12478" s="9"/>
      <c r="E12478" s="9"/>
      <c r="F12478" s="9"/>
      <c r="I12478" s="9"/>
      <c r="K12478" s="9"/>
      <c r="L12478" s="9"/>
      <c r="M12478" s="9"/>
      <c r="O12478" s="9"/>
      <c r="P12478" s="9"/>
      <c r="Q12478" s="9"/>
      <c r="R12478" s="36"/>
      <c r="V12478" s="36"/>
    </row>
    <row r="12479" spans="1:22" x14ac:dyDescent="0.25">
      <c r="A12479" s="86"/>
      <c r="B12479" s="9"/>
      <c r="C12479" s="9"/>
      <c r="D12479" s="9"/>
      <c r="E12479" s="9"/>
      <c r="F12479" s="9"/>
      <c r="I12479" s="9"/>
      <c r="K12479" s="9"/>
      <c r="L12479" s="9"/>
      <c r="M12479" s="9"/>
      <c r="O12479" s="9"/>
      <c r="P12479" s="9"/>
      <c r="Q12479" s="9"/>
      <c r="R12479" s="36"/>
      <c r="V12479" s="36"/>
    </row>
    <row r="12480" spans="1:22" x14ac:dyDescent="0.25">
      <c r="A12480" s="86"/>
      <c r="B12480" s="9"/>
      <c r="C12480" s="9"/>
      <c r="D12480" s="9"/>
      <c r="E12480" s="9"/>
      <c r="F12480" s="9"/>
      <c r="I12480" s="9"/>
      <c r="K12480" s="9"/>
      <c r="L12480" s="9"/>
      <c r="M12480" s="9"/>
      <c r="O12480" s="9"/>
      <c r="P12480" s="9"/>
      <c r="Q12480" s="9"/>
      <c r="R12480" s="36"/>
      <c r="V12480" s="36"/>
    </row>
    <row r="12481" spans="1:22" x14ac:dyDescent="0.25">
      <c r="A12481" s="86"/>
      <c r="B12481" s="9"/>
      <c r="C12481" s="9"/>
      <c r="D12481" s="9"/>
      <c r="E12481" s="9"/>
      <c r="F12481" s="9"/>
      <c r="I12481" s="9"/>
      <c r="K12481" s="9"/>
      <c r="L12481" s="9"/>
      <c r="M12481" s="9"/>
      <c r="O12481" s="9"/>
      <c r="P12481" s="9"/>
      <c r="Q12481" s="9"/>
      <c r="R12481" s="36"/>
      <c r="V12481" s="36"/>
    </row>
    <row r="12482" spans="1:22" x14ac:dyDescent="0.25">
      <c r="A12482" s="86"/>
      <c r="B12482" s="9"/>
      <c r="C12482" s="9"/>
      <c r="D12482" s="9"/>
      <c r="E12482" s="9"/>
      <c r="F12482" s="9"/>
      <c r="I12482" s="9"/>
      <c r="K12482" s="9"/>
      <c r="L12482" s="9"/>
      <c r="M12482" s="9"/>
      <c r="O12482" s="9"/>
      <c r="P12482" s="9"/>
      <c r="Q12482" s="9"/>
      <c r="R12482" s="36"/>
      <c r="V12482" s="36"/>
    </row>
    <row r="12483" spans="1:22" x14ac:dyDescent="0.25">
      <c r="A12483" s="86"/>
      <c r="B12483" s="9"/>
      <c r="C12483" s="9"/>
      <c r="D12483" s="9"/>
      <c r="E12483" s="9"/>
      <c r="F12483" s="9"/>
      <c r="I12483" s="9"/>
      <c r="K12483" s="9"/>
      <c r="L12483" s="9"/>
      <c r="M12483" s="9"/>
      <c r="O12483" s="9"/>
      <c r="P12483" s="9"/>
      <c r="Q12483" s="9"/>
      <c r="R12483" s="36"/>
      <c r="V12483" s="36"/>
    </row>
    <row r="12484" spans="1:22" x14ac:dyDescent="0.25">
      <c r="A12484" s="86"/>
      <c r="B12484" s="9"/>
      <c r="C12484" s="9"/>
      <c r="D12484" s="9"/>
      <c r="E12484" s="9"/>
      <c r="F12484" s="9"/>
      <c r="I12484" s="9"/>
      <c r="K12484" s="9"/>
      <c r="L12484" s="9"/>
      <c r="M12484" s="9"/>
      <c r="O12484" s="9"/>
      <c r="P12484" s="9"/>
      <c r="Q12484" s="9"/>
      <c r="R12484" s="36"/>
      <c r="V12484" s="36"/>
    </row>
    <row r="12485" spans="1:22" x14ac:dyDescent="0.25">
      <c r="A12485" s="86"/>
      <c r="B12485" s="9"/>
      <c r="C12485" s="9"/>
      <c r="D12485" s="9"/>
      <c r="E12485" s="9"/>
      <c r="F12485" s="9"/>
      <c r="I12485" s="9"/>
      <c r="K12485" s="9"/>
      <c r="L12485" s="9"/>
      <c r="M12485" s="9"/>
      <c r="O12485" s="9"/>
      <c r="P12485" s="9"/>
      <c r="Q12485" s="9"/>
      <c r="R12485" s="36"/>
      <c r="V12485" s="36"/>
    </row>
    <row r="12486" spans="1:22" x14ac:dyDescent="0.25">
      <c r="A12486" s="86"/>
      <c r="B12486" s="9"/>
      <c r="C12486" s="9"/>
      <c r="D12486" s="9"/>
      <c r="E12486" s="9"/>
      <c r="F12486" s="9"/>
      <c r="I12486" s="9"/>
      <c r="K12486" s="9"/>
      <c r="L12486" s="9"/>
      <c r="M12486" s="9"/>
      <c r="O12486" s="9"/>
      <c r="P12486" s="9"/>
      <c r="Q12486" s="9"/>
      <c r="R12486" s="36"/>
      <c r="V12486" s="36"/>
    </row>
    <row r="12487" spans="1:22" x14ac:dyDescent="0.25">
      <c r="A12487" s="86"/>
      <c r="B12487" s="9"/>
      <c r="C12487" s="9"/>
      <c r="D12487" s="9"/>
      <c r="E12487" s="9"/>
      <c r="F12487" s="9"/>
      <c r="I12487" s="9"/>
      <c r="K12487" s="9"/>
      <c r="L12487" s="9"/>
      <c r="M12487" s="9"/>
      <c r="O12487" s="9"/>
      <c r="P12487" s="9"/>
      <c r="Q12487" s="9"/>
      <c r="R12487" s="36"/>
      <c r="V12487" s="36"/>
    </row>
    <row r="12488" spans="1:22" x14ac:dyDescent="0.25">
      <c r="A12488" s="86"/>
      <c r="B12488" s="9"/>
      <c r="C12488" s="9"/>
      <c r="D12488" s="9"/>
      <c r="E12488" s="9"/>
      <c r="F12488" s="9"/>
      <c r="I12488" s="9"/>
      <c r="K12488" s="9"/>
      <c r="L12488" s="9"/>
      <c r="M12488" s="9"/>
      <c r="O12488" s="9"/>
      <c r="P12488" s="9"/>
      <c r="Q12488" s="9"/>
      <c r="R12488" s="36"/>
      <c r="V12488" s="36"/>
    </row>
    <row r="12489" spans="1:22" x14ac:dyDescent="0.25">
      <c r="A12489" s="86"/>
      <c r="B12489" s="9"/>
      <c r="C12489" s="9"/>
      <c r="D12489" s="9"/>
      <c r="E12489" s="9"/>
      <c r="F12489" s="9"/>
      <c r="I12489" s="9"/>
      <c r="K12489" s="9"/>
      <c r="L12489" s="9"/>
      <c r="M12489" s="9"/>
      <c r="O12489" s="9"/>
      <c r="P12489" s="9"/>
      <c r="Q12489" s="9"/>
      <c r="R12489" s="36"/>
      <c r="V12489" s="36"/>
    </row>
    <row r="12490" spans="1:22" x14ac:dyDescent="0.25">
      <c r="A12490" s="86"/>
      <c r="B12490" s="9"/>
      <c r="C12490" s="9"/>
      <c r="D12490" s="9"/>
      <c r="E12490" s="9"/>
      <c r="F12490" s="9"/>
      <c r="I12490" s="9"/>
      <c r="K12490" s="9"/>
      <c r="L12490" s="9"/>
      <c r="M12490" s="9"/>
      <c r="O12490" s="9"/>
      <c r="P12490" s="9"/>
      <c r="Q12490" s="9"/>
      <c r="R12490" s="36"/>
      <c r="V12490" s="36"/>
    </row>
    <row r="12491" spans="1:22" x14ac:dyDescent="0.25">
      <c r="A12491" s="86"/>
      <c r="B12491" s="9"/>
      <c r="C12491" s="9"/>
      <c r="D12491" s="9"/>
      <c r="E12491" s="9"/>
      <c r="F12491" s="9"/>
      <c r="I12491" s="9"/>
      <c r="K12491" s="9"/>
      <c r="L12491" s="9"/>
      <c r="M12491" s="9"/>
      <c r="O12491" s="9"/>
      <c r="P12491" s="9"/>
      <c r="Q12491" s="9"/>
      <c r="R12491" s="36"/>
      <c r="V12491" s="36"/>
    </row>
    <row r="12492" spans="1:22" x14ac:dyDescent="0.25">
      <c r="A12492" s="86"/>
      <c r="B12492" s="9"/>
      <c r="C12492" s="9"/>
      <c r="D12492" s="9"/>
      <c r="E12492" s="9"/>
      <c r="F12492" s="9"/>
      <c r="I12492" s="9"/>
      <c r="K12492" s="9"/>
      <c r="L12492" s="9"/>
      <c r="M12492" s="9"/>
      <c r="O12492" s="9"/>
      <c r="P12492" s="9"/>
      <c r="Q12492" s="9"/>
      <c r="R12492" s="36"/>
      <c r="V12492" s="36"/>
    </row>
    <row r="12493" spans="1:22" x14ac:dyDescent="0.25">
      <c r="A12493" s="86"/>
      <c r="B12493" s="9"/>
      <c r="C12493" s="9"/>
      <c r="D12493" s="9"/>
      <c r="E12493" s="9"/>
      <c r="F12493" s="9"/>
      <c r="I12493" s="9"/>
      <c r="K12493" s="9"/>
      <c r="L12493" s="9"/>
      <c r="M12493" s="9"/>
      <c r="O12493" s="9"/>
      <c r="P12493" s="9"/>
      <c r="Q12493" s="9"/>
      <c r="R12493" s="36"/>
      <c r="V12493" s="36"/>
    </row>
    <row r="12494" spans="1:22" x14ac:dyDescent="0.25">
      <c r="A12494" s="86"/>
      <c r="B12494" s="9"/>
      <c r="C12494" s="9"/>
      <c r="D12494" s="9"/>
      <c r="E12494" s="9"/>
      <c r="F12494" s="9"/>
      <c r="I12494" s="9"/>
      <c r="K12494" s="9"/>
      <c r="L12494" s="9"/>
      <c r="M12494" s="9"/>
      <c r="O12494" s="9"/>
      <c r="P12494" s="9"/>
      <c r="Q12494" s="9"/>
      <c r="R12494" s="36"/>
      <c r="V12494" s="36"/>
    </row>
    <row r="12495" spans="1:22" x14ac:dyDescent="0.25">
      <c r="A12495" s="86"/>
      <c r="B12495" s="9"/>
      <c r="C12495" s="9"/>
      <c r="D12495" s="9"/>
      <c r="E12495" s="9"/>
      <c r="F12495" s="9"/>
      <c r="I12495" s="9"/>
      <c r="K12495" s="9"/>
      <c r="L12495" s="9"/>
      <c r="M12495" s="9"/>
      <c r="O12495" s="9"/>
      <c r="P12495" s="9"/>
      <c r="Q12495" s="9"/>
      <c r="R12495" s="36"/>
      <c r="V12495" s="36"/>
    </row>
    <row r="12496" spans="1:22" x14ac:dyDescent="0.25">
      <c r="A12496" s="86"/>
      <c r="B12496" s="9"/>
      <c r="C12496" s="9"/>
      <c r="D12496" s="9"/>
      <c r="E12496" s="9"/>
      <c r="F12496" s="9"/>
      <c r="I12496" s="9"/>
      <c r="K12496" s="9"/>
      <c r="L12496" s="9"/>
      <c r="M12496" s="9"/>
      <c r="O12496" s="9"/>
      <c r="P12496" s="9"/>
      <c r="Q12496" s="9"/>
      <c r="R12496" s="36"/>
      <c r="V12496" s="36"/>
    </row>
    <row r="12497" spans="1:22" x14ac:dyDescent="0.25">
      <c r="A12497" s="86"/>
      <c r="B12497" s="9"/>
      <c r="C12497" s="9"/>
      <c r="D12497" s="9"/>
      <c r="E12497" s="9"/>
      <c r="F12497" s="9"/>
      <c r="I12497" s="9"/>
      <c r="K12497" s="9"/>
      <c r="L12497" s="9"/>
      <c r="M12497" s="9"/>
      <c r="O12497" s="9"/>
      <c r="P12497" s="9"/>
      <c r="Q12497" s="9"/>
      <c r="R12497" s="36"/>
      <c r="V12497" s="36"/>
    </row>
    <row r="12498" spans="1:22" x14ac:dyDescent="0.25">
      <c r="A12498" s="86"/>
      <c r="B12498" s="9"/>
      <c r="C12498" s="9"/>
      <c r="D12498" s="9"/>
      <c r="E12498" s="9"/>
      <c r="F12498" s="9"/>
      <c r="I12498" s="9"/>
      <c r="K12498" s="9"/>
      <c r="L12498" s="9"/>
      <c r="M12498" s="9"/>
      <c r="O12498" s="9"/>
      <c r="P12498" s="9"/>
      <c r="Q12498" s="9"/>
      <c r="R12498" s="36"/>
      <c r="V12498" s="36"/>
    </row>
    <row r="12499" spans="1:22" x14ac:dyDescent="0.25">
      <c r="A12499" s="86"/>
      <c r="B12499" s="9"/>
      <c r="C12499" s="9"/>
      <c r="D12499" s="9"/>
      <c r="E12499" s="9"/>
      <c r="F12499" s="9"/>
      <c r="I12499" s="9"/>
      <c r="K12499" s="9"/>
      <c r="L12499" s="9"/>
      <c r="M12499" s="9"/>
      <c r="O12499" s="9"/>
      <c r="P12499" s="9"/>
      <c r="Q12499" s="9"/>
      <c r="R12499" s="36"/>
      <c r="V12499" s="36"/>
    </row>
    <row r="12500" spans="1:22" x14ac:dyDescent="0.25">
      <c r="A12500" s="86"/>
      <c r="B12500" s="9"/>
      <c r="C12500" s="9"/>
      <c r="D12500" s="9"/>
      <c r="E12500" s="9"/>
      <c r="F12500" s="9"/>
      <c r="I12500" s="9"/>
      <c r="K12500" s="9"/>
      <c r="L12500" s="9"/>
      <c r="M12500" s="9"/>
      <c r="O12500" s="9"/>
      <c r="P12500" s="9"/>
      <c r="Q12500" s="9"/>
      <c r="R12500" s="36"/>
      <c r="V12500" s="36"/>
    </row>
    <row r="12501" spans="1:22" x14ac:dyDescent="0.25">
      <c r="A12501" s="86"/>
      <c r="B12501" s="9"/>
      <c r="C12501" s="9"/>
      <c r="D12501" s="9"/>
      <c r="E12501" s="9"/>
      <c r="F12501" s="9"/>
      <c r="I12501" s="9"/>
      <c r="K12501" s="9"/>
      <c r="L12501" s="9"/>
      <c r="M12501" s="9"/>
      <c r="O12501" s="9"/>
      <c r="P12501" s="9"/>
      <c r="Q12501" s="9"/>
      <c r="R12501" s="36"/>
      <c r="V12501" s="36"/>
    </row>
    <row r="12502" spans="1:22" x14ac:dyDescent="0.25">
      <c r="A12502" s="86"/>
      <c r="B12502" s="9"/>
      <c r="C12502" s="9"/>
      <c r="D12502" s="9"/>
      <c r="E12502" s="9"/>
      <c r="F12502" s="9"/>
      <c r="I12502" s="9"/>
      <c r="K12502" s="9"/>
      <c r="L12502" s="9"/>
      <c r="M12502" s="9"/>
      <c r="O12502" s="9"/>
      <c r="P12502" s="9"/>
      <c r="Q12502" s="9"/>
      <c r="R12502" s="36"/>
      <c r="V12502" s="36"/>
    </row>
    <row r="12503" spans="1:22" x14ac:dyDescent="0.25">
      <c r="A12503" s="86"/>
      <c r="B12503" s="9"/>
      <c r="C12503" s="9"/>
      <c r="D12503" s="9"/>
      <c r="E12503" s="9"/>
      <c r="F12503" s="9"/>
      <c r="I12503" s="9"/>
      <c r="K12503" s="9"/>
      <c r="L12503" s="9"/>
      <c r="M12503" s="9"/>
      <c r="O12503" s="9"/>
      <c r="P12503" s="9"/>
      <c r="Q12503" s="9"/>
      <c r="R12503" s="36"/>
      <c r="V12503" s="36"/>
    </row>
    <row r="12504" spans="1:22" x14ac:dyDescent="0.25">
      <c r="A12504" s="86"/>
      <c r="B12504" s="9"/>
      <c r="C12504" s="9"/>
      <c r="D12504" s="9"/>
      <c r="E12504" s="9"/>
      <c r="F12504" s="9"/>
      <c r="I12504" s="9"/>
      <c r="K12504" s="9"/>
      <c r="L12504" s="9"/>
      <c r="M12504" s="9"/>
      <c r="O12504" s="9"/>
      <c r="P12504" s="9"/>
      <c r="Q12504" s="9"/>
      <c r="R12504" s="36"/>
      <c r="V12504" s="36"/>
    </row>
    <row r="12505" spans="1:22" x14ac:dyDescent="0.25">
      <c r="A12505" s="86"/>
      <c r="B12505" s="9"/>
      <c r="C12505" s="9"/>
      <c r="D12505" s="9"/>
      <c r="E12505" s="9"/>
      <c r="F12505" s="9"/>
      <c r="I12505" s="9"/>
      <c r="K12505" s="9"/>
      <c r="L12505" s="9"/>
      <c r="M12505" s="9"/>
      <c r="O12505" s="9"/>
      <c r="P12505" s="9"/>
      <c r="Q12505" s="9"/>
      <c r="R12505" s="36"/>
      <c r="V12505" s="36"/>
    </row>
    <row r="12506" spans="1:22" x14ac:dyDescent="0.25">
      <c r="A12506" s="86"/>
      <c r="B12506" s="9"/>
      <c r="C12506" s="9"/>
      <c r="D12506" s="9"/>
      <c r="E12506" s="9"/>
      <c r="F12506" s="9"/>
      <c r="I12506" s="9"/>
      <c r="K12506" s="9"/>
      <c r="L12506" s="9"/>
      <c r="M12506" s="9"/>
      <c r="O12506" s="9"/>
      <c r="P12506" s="9"/>
      <c r="Q12506" s="9"/>
      <c r="R12506" s="36"/>
      <c r="V12506" s="36"/>
    </row>
    <row r="12507" spans="1:22" x14ac:dyDescent="0.25">
      <c r="A12507" s="86"/>
      <c r="B12507" s="9"/>
      <c r="C12507" s="9"/>
      <c r="D12507" s="9"/>
      <c r="E12507" s="9"/>
      <c r="F12507" s="9"/>
      <c r="I12507" s="9"/>
      <c r="K12507" s="9"/>
      <c r="L12507" s="9"/>
      <c r="M12507" s="9"/>
      <c r="O12507" s="9"/>
      <c r="P12507" s="9"/>
      <c r="Q12507" s="9"/>
      <c r="R12507" s="36"/>
      <c r="V12507" s="36"/>
    </row>
    <row r="12508" spans="1:22" x14ac:dyDescent="0.25">
      <c r="A12508" s="86"/>
      <c r="B12508" s="9"/>
      <c r="C12508" s="9"/>
      <c r="D12508" s="9"/>
      <c r="E12508" s="9"/>
      <c r="F12508" s="9"/>
      <c r="I12508" s="9"/>
      <c r="K12508" s="9"/>
      <c r="L12508" s="9"/>
      <c r="M12508" s="9"/>
      <c r="O12508" s="9"/>
      <c r="P12508" s="9"/>
      <c r="Q12508" s="9"/>
      <c r="R12508" s="36"/>
      <c r="V12508" s="36"/>
    </row>
    <row r="12509" spans="1:22" x14ac:dyDescent="0.25">
      <c r="A12509" s="86"/>
      <c r="B12509" s="9"/>
      <c r="C12509" s="9"/>
      <c r="D12509" s="9"/>
      <c r="E12509" s="9"/>
      <c r="F12509" s="9"/>
      <c r="I12509" s="9"/>
      <c r="K12509" s="9"/>
      <c r="L12509" s="9"/>
      <c r="M12509" s="9"/>
      <c r="O12509" s="9"/>
      <c r="P12509" s="9"/>
      <c r="Q12509" s="9"/>
      <c r="R12509" s="36"/>
      <c r="V12509" s="36"/>
    </row>
    <row r="12510" spans="1:22" x14ac:dyDescent="0.25">
      <c r="A12510" s="86"/>
      <c r="B12510" s="9"/>
      <c r="C12510" s="9"/>
      <c r="D12510" s="9"/>
      <c r="E12510" s="9"/>
      <c r="F12510" s="9"/>
      <c r="I12510" s="9"/>
      <c r="K12510" s="9"/>
      <c r="L12510" s="9"/>
      <c r="M12510" s="9"/>
      <c r="O12510" s="9"/>
      <c r="P12510" s="9"/>
      <c r="Q12510" s="9"/>
      <c r="R12510" s="36"/>
      <c r="V12510" s="36"/>
    </row>
    <row r="12511" spans="1:22" x14ac:dyDescent="0.25">
      <c r="A12511" s="86"/>
      <c r="B12511" s="9"/>
      <c r="C12511" s="9"/>
      <c r="D12511" s="9"/>
      <c r="E12511" s="9"/>
      <c r="F12511" s="9"/>
      <c r="I12511" s="9"/>
      <c r="K12511" s="9"/>
      <c r="L12511" s="9"/>
      <c r="M12511" s="9"/>
      <c r="O12511" s="9"/>
      <c r="P12511" s="9"/>
      <c r="Q12511" s="9"/>
      <c r="R12511" s="36"/>
      <c r="V12511" s="36"/>
    </row>
    <row r="12512" spans="1:22" x14ac:dyDescent="0.25">
      <c r="A12512" s="86"/>
      <c r="B12512" s="9"/>
      <c r="C12512" s="9"/>
      <c r="D12512" s="9"/>
      <c r="E12512" s="9"/>
      <c r="F12512" s="9"/>
      <c r="I12512" s="9"/>
      <c r="K12512" s="9"/>
      <c r="L12512" s="9"/>
      <c r="M12512" s="9"/>
      <c r="O12512" s="9"/>
      <c r="P12512" s="9"/>
      <c r="Q12512" s="9"/>
      <c r="R12512" s="36"/>
      <c r="V12512" s="36"/>
    </row>
    <row r="12513" spans="1:22" x14ac:dyDescent="0.25">
      <c r="A12513" s="86"/>
      <c r="B12513" s="9"/>
      <c r="C12513" s="9"/>
      <c r="D12513" s="9"/>
      <c r="E12513" s="9"/>
      <c r="F12513" s="9"/>
      <c r="I12513" s="9"/>
      <c r="K12513" s="9"/>
      <c r="L12513" s="9"/>
      <c r="M12513" s="9"/>
      <c r="O12513" s="9"/>
      <c r="P12513" s="9"/>
      <c r="Q12513" s="9"/>
      <c r="R12513" s="36"/>
      <c r="V12513" s="36"/>
    </row>
    <row r="12514" spans="1:22" x14ac:dyDescent="0.25">
      <c r="A12514" s="86"/>
      <c r="B12514" s="9"/>
      <c r="C12514" s="9"/>
      <c r="D12514" s="9"/>
      <c r="E12514" s="9"/>
      <c r="F12514" s="9"/>
      <c r="I12514" s="9"/>
      <c r="K12514" s="9"/>
      <c r="L12514" s="9"/>
      <c r="M12514" s="9"/>
      <c r="O12514" s="9"/>
      <c r="P12514" s="9"/>
      <c r="Q12514" s="9"/>
      <c r="R12514" s="36"/>
      <c r="V12514" s="36"/>
    </row>
    <row r="12515" spans="1:22" x14ac:dyDescent="0.25">
      <c r="A12515" s="86"/>
      <c r="B12515" s="9"/>
      <c r="C12515" s="9"/>
      <c r="D12515" s="9"/>
      <c r="E12515" s="9"/>
      <c r="F12515" s="9"/>
      <c r="I12515" s="9"/>
      <c r="K12515" s="9"/>
      <c r="L12515" s="9"/>
      <c r="M12515" s="9"/>
      <c r="O12515" s="9"/>
      <c r="P12515" s="9"/>
      <c r="Q12515" s="9"/>
      <c r="R12515" s="36"/>
      <c r="V12515" s="36"/>
    </row>
    <row r="12516" spans="1:22" x14ac:dyDescent="0.25">
      <c r="A12516" s="86"/>
      <c r="B12516" s="9"/>
      <c r="C12516" s="9"/>
      <c r="D12516" s="9"/>
      <c r="E12516" s="9"/>
      <c r="F12516" s="9"/>
      <c r="I12516" s="9"/>
      <c r="K12516" s="9"/>
      <c r="L12516" s="9"/>
      <c r="M12516" s="9"/>
      <c r="O12516" s="9"/>
      <c r="P12516" s="9"/>
      <c r="Q12516" s="9"/>
      <c r="R12516" s="36"/>
      <c r="V12516" s="36"/>
    </row>
    <row r="12517" spans="1:22" x14ac:dyDescent="0.25">
      <c r="A12517" s="86"/>
      <c r="B12517" s="9"/>
      <c r="C12517" s="9"/>
      <c r="D12517" s="9"/>
      <c r="E12517" s="9"/>
      <c r="F12517" s="9"/>
      <c r="I12517" s="9"/>
      <c r="K12517" s="9"/>
      <c r="L12517" s="9"/>
      <c r="M12517" s="9"/>
      <c r="O12517" s="9"/>
      <c r="P12517" s="9"/>
      <c r="Q12517" s="9"/>
      <c r="R12517" s="36"/>
      <c r="V12517" s="36"/>
    </row>
    <row r="12518" spans="1:22" x14ac:dyDescent="0.25">
      <c r="A12518" s="86"/>
      <c r="B12518" s="9"/>
      <c r="C12518" s="9"/>
      <c r="D12518" s="9"/>
      <c r="E12518" s="9"/>
      <c r="F12518" s="9"/>
      <c r="I12518" s="9"/>
      <c r="K12518" s="9"/>
      <c r="L12518" s="9"/>
      <c r="M12518" s="9"/>
      <c r="O12518" s="9"/>
      <c r="P12518" s="9"/>
      <c r="Q12518" s="9"/>
      <c r="R12518" s="36"/>
      <c r="V12518" s="36"/>
    </row>
    <row r="12519" spans="1:22" x14ac:dyDescent="0.25">
      <c r="A12519" s="86"/>
      <c r="B12519" s="9"/>
      <c r="C12519" s="9"/>
      <c r="D12519" s="9"/>
      <c r="E12519" s="9"/>
      <c r="F12519" s="9"/>
      <c r="I12519" s="9"/>
      <c r="K12519" s="9"/>
      <c r="L12519" s="9"/>
      <c r="M12519" s="9"/>
      <c r="O12519" s="9"/>
      <c r="P12519" s="9"/>
      <c r="Q12519" s="9"/>
      <c r="R12519" s="36"/>
      <c r="V12519" s="36"/>
    </row>
    <row r="12520" spans="1:22" x14ac:dyDescent="0.25">
      <c r="A12520" s="86"/>
      <c r="B12520" s="9"/>
      <c r="C12520" s="9"/>
      <c r="D12520" s="9"/>
      <c r="E12520" s="9"/>
      <c r="F12520" s="9"/>
      <c r="I12520" s="9"/>
      <c r="K12520" s="9"/>
      <c r="L12520" s="9"/>
      <c r="M12520" s="9"/>
      <c r="O12520" s="9"/>
      <c r="P12520" s="9"/>
      <c r="Q12520" s="9"/>
      <c r="R12520" s="36"/>
      <c r="V12520" s="36"/>
    </row>
    <row r="12521" spans="1:22" x14ac:dyDescent="0.25">
      <c r="A12521" s="86"/>
      <c r="B12521" s="9"/>
      <c r="C12521" s="9"/>
      <c r="D12521" s="9"/>
      <c r="E12521" s="9"/>
      <c r="F12521" s="9"/>
      <c r="I12521" s="9"/>
      <c r="K12521" s="9"/>
      <c r="L12521" s="9"/>
      <c r="M12521" s="9"/>
      <c r="O12521" s="9"/>
      <c r="P12521" s="9"/>
      <c r="Q12521" s="9"/>
      <c r="R12521" s="36"/>
      <c r="V12521" s="36"/>
    </row>
    <row r="12522" spans="1:22" x14ac:dyDescent="0.25">
      <c r="A12522" s="86"/>
      <c r="B12522" s="9"/>
      <c r="C12522" s="9"/>
      <c r="D12522" s="9"/>
      <c r="E12522" s="9"/>
      <c r="F12522" s="9"/>
      <c r="I12522" s="9"/>
      <c r="K12522" s="9"/>
      <c r="L12522" s="9"/>
      <c r="M12522" s="9"/>
      <c r="O12522" s="9"/>
      <c r="P12522" s="9"/>
      <c r="Q12522" s="9"/>
      <c r="R12522" s="36"/>
      <c r="V12522" s="36"/>
    </row>
    <row r="12523" spans="1:22" x14ac:dyDescent="0.25">
      <c r="A12523" s="86"/>
      <c r="B12523" s="9"/>
      <c r="C12523" s="9"/>
      <c r="D12523" s="9"/>
      <c r="E12523" s="9"/>
      <c r="F12523" s="9"/>
      <c r="I12523" s="9"/>
      <c r="K12523" s="9"/>
      <c r="L12523" s="9"/>
      <c r="M12523" s="9"/>
      <c r="O12523" s="9"/>
      <c r="P12523" s="9"/>
      <c r="Q12523" s="9"/>
      <c r="R12523" s="36"/>
      <c r="V12523" s="36"/>
    </row>
    <row r="12524" spans="1:22" x14ac:dyDescent="0.25">
      <c r="A12524" s="86"/>
      <c r="B12524" s="9"/>
      <c r="C12524" s="9"/>
      <c r="D12524" s="9"/>
      <c r="E12524" s="9"/>
      <c r="F12524" s="9"/>
      <c r="I12524" s="9"/>
      <c r="K12524" s="9"/>
      <c r="L12524" s="9"/>
      <c r="M12524" s="9"/>
      <c r="O12524" s="9"/>
      <c r="P12524" s="9"/>
      <c r="Q12524" s="9"/>
      <c r="R12524" s="36"/>
      <c r="V12524" s="36"/>
    </row>
    <row r="12525" spans="1:22" x14ac:dyDescent="0.25">
      <c r="A12525" s="86"/>
      <c r="B12525" s="9"/>
      <c r="C12525" s="9"/>
      <c r="D12525" s="9"/>
      <c r="E12525" s="9"/>
      <c r="F12525" s="9"/>
      <c r="I12525" s="9"/>
      <c r="K12525" s="9"/>
      <c r="L12525" s="9"/>
      <c r="M12525" s="9"/>
      <c r="O12525" s="9"/>
      <c r="P12525" s="9"/>
      <c r="Q12525" s="9"/>
      <c r="R12525" s="36"/>
      <c r="V12525" s="36"/>
    </row>
    <row r="12526" spans="1:22" x14ac:dyDescent="0.25">
      <c r="A12526" s="86"/>
      <c r="B12526" s="9"/>
      <c r="C12526" s="9"/>
      <c r="D12526" s="9"/>
      <c r="E12526" s="9"/>
      <c r="F12526" s="9"/>
      <c r="I12526" s="9"/>
      <c r="K12526" s="9"/>
      <c r="L12526" s="9"/>
      <c r="M12526" s="9"/>
      <c r="O12526" s="9"/>
      <c r="P12526" s="9"/>
      <c r="Q12526" s="9"/>
      <c r="R12526" s="36"/>
      <c r="V12526" s="36"/>
    </row>
    <row r="12527" spans="1:22" x14ac:dyDescent="0.25">
      <c r="A12527" s="86"/>
      <c r="B12527" s="9"/>
      <c r="C12527" s="9"/>
      <c r="D12527" s="9"/>
      <c r="E12527" s="9"/>
      <c r="F12527" s="9"/>
      <c r="I12527" s="9"/>
      <c r="K12527" s="9"/>
      <c r="L12527" s="9"/>
      <c r="M12527" s="9"/>
      <c r="O12527" s="9"/>
      <c r="P12527" s="9"/>
      <c r="Q12527" s="9"/>
      <c r="R12527" s="36"/>
      <c r="V12527" s="36"/>
    </row>
    <row r="12528" spans="1:22" x14ac:dyDescent="0.25">
      <c r="A12528" s="86"/>
      <c r="B12528" s="9"/>
      <c r="C12528" s="9"/>
      <c r="D12528" s="9"/>
      <c r="E12528" s="9"/>
      <c r="F12528" s="9"/>
      <c r="I12528" s="9"/>
      <c r="K12528" s="9"/>
      <c r="L12528" s="9"/>
      <c r="M12528" s="9"/>
      <c r="O12528" s="9"/>
      <c r="P12528" s="9"/>
      <c r="Q12528" s="9"/>
      <c r="R12528" s="36"/>
      <c r="V12528" s="36"/>
    </row>
    <row r="12529" spans="1:22" x14ac:dyDescent="0.25">
      <c r="A12529" s="86"/>
      <c r="B12529" s="9"/>
      <c r="C12529" s="9"/>
      <c r="D12529" s="9"/>
      <c r="E12529" s="9"/>
      <c r="F12529" s="9"/>
      <c r="I12529" s="9"/>
      <c r="K12529" s="9"/>
      <c r="L12529" s="9"/>
      <c r="M12529" s="9"/>
      <c r="O12529" s="9"/>
      <c r="P12529" s="9"/>
      <c r="Q12529" s="9"/>
      <c r="R12529" s="36"/>
      <c r="V12529" s="36"/>
    </row>
    <row r="12530" spans="1:22" x14ac:dyDescent="0.25">
      <c r="A12530" s="86"/>
      <c r="B12530" s="9"/>
      <c r="C12530" s="9"/>
      <c r="D12530" s="9"/>
      <c r="E12530" s="9"/>
      <c r="F12530" s="9"/>
      <c r="I12530" s="9"/>
      <c r="K12530" s="9"/>
      <c r="L12530" s="9"/>
      <c r="M12530" s="9"/>
      <c r="O12530" s="9"/>
      <c r="P12530" s="9"/>
      <c r="Q12530" s="9"/>
      <c r="R12530" s="36"/>
      <c r="V12530" s="36"/>
    </row>
    <row r="12531" spans="1:22" x14ac:dyDescent="0.25">
      <c r="A12531" s="86"/>
      <c r="B12531" s="9"/>
      <c r="C12531" s="9"/>
      <c r="D12531" s="9"/>
      <c r="E12531" s="9"/>
      <c r="F12531" s="9"/>
      <c r="I12531" s="9"/>
      <c r="K12531" s="9"/>
      <c r="L12531" s="9"/>
      <c r="M12531" s="9"/>
      <c r="O12531" s="9"/>
      <c r="P12531" s="9"/>
      <c r="Q12531" s="9"/>
      <c r="R12531" s="36"/>
      <c r="V12531" s="36"/>
    </row>
    <row r="12532" spans="1:22" x14ac:dyDescent="0.25">
      <c r="A12532" s="86"/>
      <c r="B12532" s="9"/>
      <c r="C12532" s="9"/>
      <c r="D12532" s="9"/>
      <c r="E12532" s="9"/>
      <c r="F12532" s="9"/>
      <c r="I12532" s="9"/>
      <c r="K12532" s="9"/>
      <c r="L12532" s="9"/>
      <c r="M12532" s="9"/>
      <c r="O12532" s="9"/>
      <c r="P12532" s="9"/>
      <c r="Q12532" s="9"/>
      <c r="R12532" s="36"/>
      <c r="V12532" s="36"/>
    </row>
    <row r="12533" spans="1:22" x14ac:dyDescent="0.25">
      <c r="A12533" s="86"/>
      <c r="B12533" s="9"/>
      <c r="C12533" s="9"/>
      <c r="D12533" s="9"/>
      <c r="E12533" s="9"/>
      <c r="F12533" s="9"/>
      <c r="I12533" s="9"/>
      <c r="K12533" s="9"/>
      <c r="L12533" s="9"/>
      <c r="M12533" s="9"/>
      <c r="O12533" s="9"/>
      <c r="P12533" s="9"/>
      <c r="Q12533" s="9"/>
      <c r="R12533" s="36"/>
      <c r="V12533" s="36"/>
    </row>
    <row r="12534" spans="1:22" x14ac:dyDescent="0.25">
      <c r="A12534" s="86"/>
      <c r="B12534" s="9"/>
      <c r="C12534" s="9"/>
      <c r="D12534" s="9"/>
      <c r="E12534" s="9"/>
      <c r="F12534" s="9"/>
      <c r="I12534" s="9"/>
      <c r="K12534" s="9"/>
      <c r="L12534" s="9"/>
      <c r="M12534" s="9"/>
      <c r="O12534" s="9"/>
      <c r="P12534" s="9"/>
      <c r="Q12534" s="9"/>
      <c r="R12534" s="36"/>
      <c r="V12534" s="36"/>
    </row>
    <row r="12535" spans="1:22" x14ac:dyDescent="0.25">
      <c r="A12535" s="86"/>
      <c r="B12535" s="9"/>
      <c r="C12535" s="9"/>
      <c r="D12535" s="9"/>
      <c r="E12535" s="9"/>
      <c r="F12535" s="9"/>
      <c r="I12535" s="9"/>
      <c r="K12535" s="9"/>
      <c r="L12535" s="9"/>
      <c r="M12535" s="9"/>
      <c r="O12535" s="9"/>
      <c r="P12535" s="9"/>
      <c r="Q12535" s="9"/>
      <c r="R12535" s="36"/>
      <c r="V12535" s="36"/>
    </row>
    <row r="12536" spans="1:22" x14ac:dyDescent="0.25">
      <c r="A12536" s="86"/>
      <c r="B12536" s="9"/>
      <c r="C12536" s="9"/>
      <c r="D12536" s="9"/>
      <c r="E12536" s="9"/>
      <c r="F12536" s="9"/>
      <c r="I12536" s="9"/>
      <c r="K12536" s="9"/>
      <c r="L12536" s="9"/>
      <c r="M12536" s="9"/>
      <c r="O12536" s="9"/>
      <c r="P12536" s="9"/>
      <c r="Q12536" s="9"/>
      <c r="R12536" s="36"/>
      <c r="V12536" s="36"/>
    </row>
    <row r="12537" spans="1:22" x14ac:dyDescent="0.25">
      <c r="A12537" s="86"/>
      <c r="B12537" s="9"/>
      <c r="C12537" s="9"/>
      <c r="D12537" s="9"/>
      <c r="E12537" s="9"/>
      <c r="F12537" s="9"/>
      <c r="I12537" s="9"/>
      <c r="K12537" s="9"/>
      <c r="L12537" s="9"/>
      <c r="M12537" s="9"/>
      <c r="O12537" s="9"/>
      <c r="P12537" s="9"/>
      <c r="Q12537" s="9"/>
      <c r="R12537" s="36"/>
      <c r="V12537" s="36"/>
    </row>
    <row r="12538" spans="1:22" x14ac:dyDescent="0.25">
      <c r="A12538" s="86"/>
      <c r="B12538" s="9"/>
      <c r="C12538" s="9"/>
      <c r="D12538" s="9"/>
      <c r="E12538" s="9"/>
      <c r="F12538" s="9"/>
      <c r="I12538" s="9"/>
      <c r="K12538" s="9"/>
      <c r="L12538" s="9"/>
      <c r="M12538" s="9"/>
      <c r="O12538" s="9"/>
      <c r="P12538" s="9"/>
      <c r="Q12538" s="9"/>
      <c r="R12538" s="36"/>
      <c r="V12538" s="36"/>
    </row>
    <row r="12539" spans="1:22" x14ac:dyDescent="0.25">
      <c r="A12539" s="86"/>
      <c r="B12539" s="9"/>
      <c r="C12539" s="9"/>
      <c r="D12539" s="9"/>
      <c r="E12539" s="9"/>
      <c r="F12539" s="9"/>
      <c r="I12539" s="9"/>
      <c r="K12539" s="9"/>
      <c r="L12539" s="9"/>
      <c r="M12539" s="9"/>
      <c r="O12539" s="9"/>
      <c r="P12539" s="9"/>
      <c r="Q12539" s="9"/>
      <c r="R12539" s="36"/>
      <c r="V12539" s="36"/>
    </row>
    <row r="12540" spans="1:22" x14ac:dyDescent="0.25">
      <c r="A12540" s="86"/>
      <c r="B12540" s="9"/>
      <c r="C12540" s="9"/>
      <c r="D12540" s="9"/>
      <c r="E12540" s="9"/>
      <c r="F12540" s="9"/>
      <c r="I12540" s="9"/>
      <c r="K12540" s="9"/>
      <c r="L12540" s="9"/>
      <c r="M12540" s="9"/>
      <c r="O12540" s="9"/>
      <c r="P12540" s="9"/>
      <c r="Q12540" s="9"/>
      <c r="R12540" s="36"/>
      <c r="V12540" s="36"/>
    </row>
    <row r="12541" spans="1:22" x14ac:dyDescent="0.25">
      <c r="A12541" s="86"/>
      <c r="B12541" s="9"/>
      <c r="C12541" s="9"/>
      <c r="D12541" s="9"/>
      <c r="E12541" s="9"/>
      <c r="F12541" s="9"/>
      <c r="I12541" s="9"/>
      <c r="K12541" s="9"/>
      <c r="L12541" s="9"/>
      <c r="M12541" s="9"/>
      <c r="O12541" s="9"/>
      <c r="P12541" s="9"/>
      <c r="Q12541" s="9"/>
      <c r="R12541" s="36"/>
      <c r="V12541" s="36"/>
    </row>
    <row r="12542" spans="1:22" x14ac:dyDescent="0.25">
      <c r="A12542" s="86"/>
      <c r="B12542" s="9"/>
      <c r="C12542" s="9"/>
      <c r="D12542" s="9"/>
      <c r="E12542" s="9"/>
      <c r="F12542" s="9"/>
      <c r="I12542" s="9"/>
      <c r="K12542" s="9"/>
      <c r="L12542" s="9"/>
      <c r="M12542" s="9"/>
      <c r="O12542" s="9"/>
      <c r="P12542" s="9"/>
      <c r="Q12542" s="9"/>
      <c r="R12542" s="36"/>
      <c r="V12542" s="36"/>
    </row>
    <row r="12543" spans="1:22" x14ac:dyDescent="0.25">
      <c r="A12543" s="86"/>
      <c r="B12543" s="9"/>
      <c r="C12543" s="9"/>
      <c r="D12543" s="9"/>
      <c r="E12543" s="9"/>
      <c r="F12543" s="9"/>
      <c r="I12543" s="9"/>
      <c r="K12543" s="9"/>
      <c r="L12543" s="9"/>
      <c r="M12543" s="9"/>
      <c r="O12543" s="9"/>
      <c r="P12543" s="9"/>
      <c r="Q12543" s="9"/>
      <c r="R12543" s="36"/>
      <c r="V12543" s="36"/>
    </row>
    <row r="12544" spans="1:22" x14ac:dyDescent="0.25">
      <c r="A12544" s="86"/>
      <c r="B12544" s="9"/>
      <c r="C12544" s="9"/>
      <c r="D12544" s="9"/>
      <c r="E12544" s="9"/>
      <c r="F12544" s="9"/>
      <c r="I12544" s="9"/>
      <c r="K12544" s="9"/>
      <c r="L12544" s="9"/>
      <c r="M12544" s="9"/>
      <c r="O12544" s="9"/>
      <c r="P12544" s="9"/>
      <c r="Q12544" s="9"/>
      <c r="R12544" s="36"/>
      <c r="V12544" s="36"/>
    </row>
    <row r="12545" spans="1:22" x14ac:dyDescent="0.25">
      <c r="A12545" s="86"/>
      <c r="B12545" s="9"/>
      <c r="C12545" s="9"/>
      <c r="D12545" s="9"/>
      <c r="E12545" s="9"/>
      <c r="F12545" s="9"/>
      <c r="I12545" s="9"/>
      <c r="K12545" s="9"/>
      <c r="L12545" s="9"/>
      <c r="M12545" s="9"/>
      <c r="O12545" s="9"/>
      <c r="P12545" s="9"/>
      <c r="Q12545" s="9"/>
      <c r="R12545" s="36"/>
      <c r="V12545" s="36"/>
    </row>
    <row r="12546" spans="1:22" x14ac:dyDescent="0.25">
      <c r="A12546" s="86"/>
      <c r="B12546" s="9"/>
      <c r="C12546" s="9"/>
      <c r="D12546" s="9"/>
      <c r="E12546" s="9"/>
      <c r="F12546" s="9"/>
      <c r="I12546" s="9"/>
      <c r="K12546" s="9"/>
      <c r="L12546" s="9"/>
      <c r="M12546" s="9"/>
      <c r="O12546" s="9"/>
      <c r="P12546" s="9"/>
      <c r="Q12546" s="9"/>
      <c r="R12546" s="36"/>
      <c r="V12546" s="36"/>
    </row>
    <row r="12547" spans="1:22" x14ac:dyDescent="0.25">
      <c r="A12547" s="86"/>
      <c r="B12547" s="9"/>
      <c r="C12547" s="9"/>
      <c r="D12547" s="9"/>
      <c r="E12547" s="9"/>
      <c r="F12547" s="9"/>
      <c r="I12547" s="9"/>
      <c r="K12547" s="9"/>
      <c r="L12547" s="9"/>
      <c r="M12547" s="9"/>
      <c r="O12547" s="9"/>
      <c r="P12547" s="9"/>
      <c r="Q12547" s="9"/>
      <c r="R12547" s="36"/>
      <c r="V12547" s="36"/>
    </row>
    <row r="12548" spans="1:22" x14ac:dyDescent="0.25">
      <c r="A12548" s="86"/>
      <c r="B12548" s="9"/>
      <c r="C12548" s="9"/>
      <c r="D12548" s="9"/>
      <c r="E12548" s="9"/>
      <c r="F12548" s="9"/>
      <c r="I12548" s="9"/>
      <c r="K12548" s="9"/>
      <c r="L12548" s="9"/>
      <c r="M12548" s="9"/>
      <c r="O12548" s="9"/>
      <c r="P12548" s="9"/>
      <c r="Q12548" s="9"/>
      <c r="R12548" s="36"/>
      <c r="V12548" s="36"/>
    </row>
    <row r="12549" spans="1:22" x14ac:dyDescent="0.25">
      <c r="A12549" s="86"/>
      <c r="B12549" s="9"/>
      <c r="C12549" s="9"/>
      <c r="D12549" s="9"/>
      <c r="E12549" s="9"/>
      <c r="F12549" s="9"/>
      <c r="I12549" s="9"/>
      <c r="K12549" s="9"/>
      <c r="L12549" s="9"/>
      <c r="M12549" s="9"/>
      <c r="O12549" s="9"/>
      <c r="P12549" s="9"/>
      <c r="Q12549" s="9"/>
      <c r="R12549" s="36"/>
      <c r="V12549" s="36"/>
    </row>
    <row r="12550" spans="1:22" x14ac:dyDescent="0.25">
      <c r="A12550" s="86"/>
      <c r="B12550" s="9"/>
      <c r="C12550" s="9"/>
      <c r="D12550" s="9"/>
      <c r="E12550" s="9"/>
      <c r="F12550" s="9"/>
      <c r="I12550" s="9"/>
      <c r="K12550" s="9"/>
      <c r="L12550" s="9"/>
      <c r="M12550" s="9"/>
      <c r="O12550" s="9"/>
      <c r="P12550" s="9"/>
      <c r="Q12550" s="9"/>
      <c r="R12550" s="36"/>
      <c r="V12550" s="36"/>
    </row>
    <row r="12551" spans="1:22" x14ac:dyDescent="0.25">
      <c r="A12551" s="86"/>
      <c r="B12551" s="9"/>
      <c r="C12551" s="9"/>
      <c r="D12551" s="9"/>
      <c r="E12551" s="9"/>
      <c r="F12551" s="9"/>
      <c r="I12551" s="9"/>
      <c r="K12551" s="9"/>
      <c r="L12551" s="9"/>
      <c r="M12551" s="9"/>
      <c r="O12551" s="9"/>
      <c r="P12551" s="9"/>
      <c r="Q12551" s="9"/>
      <c r="R12551" s="36"/>
      <c r="V12551" s="36"/>
    </row>
    <row r="12552" spans="1:22" x14ac:dyDescent="0.25">
      <c r="A12552" s="86"/>
      <c r="B12552" s="9"/>
      <c r="C12552" s="9"/>
      <c r="D12552" s="9"/>
      <c r="E12552" s="9"/>
      <c r="F12552" s="9"/>
      <c r="I12552" s="9"/>
      <c r="K12552" s="9"/>
      <c r="L12552" s="9"/>
      <c r="M12552" s="9"/>
      <c r="O12552" s="9"/>
      <c r="P12552" s="9"/>
      <c r="Q12552" s="9"/>
      <c r="R12552" s="36"/>
      <c r="V12552" s="36"/>
    </row>
    <row r="12553" spans="1:22" x14ac:dyDescent="0.25">
      <c r="A12553" s="86"/>
      <c r="B12553" s="9"/>
      <c r="C12553" s="9"/>
      <c r="D12553" s="9"/>
      <c r="E12553" s="9"/>
      <c r="F12553" s="9"/>
      <c r="I12553" s="9"/>
      <c r="K12553" s="9"/>
      <c r="L12553" s="9"/>
      <c r="M12553" s="9"/>
      <c r="O12553" s="9"/>
      <c r="P12553" s="9"/>
      <c r="Q12553" s="9"/>
      <c r="R12553" s="36"/>
      <c r="V12553" s="36"/>
    </row>
    <row r="12554" spans="1:22" x14ac:dyDescent="0.25">
      <c r="A12554" s="86"/>
      <c r="B12554" s="9"/>
      <c r="C12554" s="9"/>
      <c r="D12554" s="9"/>
      <c r="E12554" s="9"/>
      <c r="F12554" s="9"/>
      <c r="I12554" s="9"/>
      <c r="K12554" s="9"/>
      <c r="L12554" s="9"/>
      <c r="M12554" s="9"/>
      <c r="O12554" s="9"/>
      <c r="P12554" s="9"/>
      <c r="Q12554" s="9"/>
      <c r="R12554" s="36"/>
      <c r="V12554" s="36"/>
    </row>
    <row r="12555" spans="1:22" x14ac:dyDescent="0.25">
      <c r="A12555" s="86"/>
      <c r="B12555" s="9"/>
      <c r="C12555" s="9"/>
      <c r="D12555" s="9"/>
      <c r="E12555" s="9"/>
      <c r="F12555" s="9"/>
      <c r="I12555" s="9"/>
      <c r="K12555" s="9"/>
      <c r="L12555" s="9"/>
      <c r="M12555" s="9"/>
      <c r="O12555" s="9"/>
      <c r="P12555" s="9"/>
      <c r="Q12555" s="9"/>
      <c r="R12555" s="36"/>
      <c r="V12555" s="36"/>
    </row>
    <row r="12556" spans="1:22" x14ac:dyDescent="0.25">
      <c r="A12556" s="86"/>
      <c r="B12556" s="9"/>
      <c r="C12556" s="9"/>
      <c r="D12556" s="9"/>
      <c r="E12556" s="9"/>
      <c r="F12556" s="9"/>
      <c r="I12556" s="9"/>
      <c r="K12556" s="9"/>
      <c r="L12556" s="9"/>
      <c r="M12556" s="9"/>
      <c r="O12556" s="9"/>
      <c r="P12556" s="9"/>
      <c r="Q12556" s="9"/>
      <c r="R12556" s="36"/>
      <c r="V12556" s="36"/>
    </row>
    <row r="12557" spans="1:22" x14ac:dyDescent="0.25">
      <c r="A12557" s="86"/>
      <c r="B12557" s="9"/>
      <c r="C12557" s="9"/>
      <c r="D12557" s="9"/>
      <c r="E12557" s="9"/>
      <c r="F12557" s="9"/>
      <c r="I12557" s="9"/>
      <c r="K12557" s="9"/>
      <c r="L12557" s="9"/>
      <c r="M12557" s="9"/>
      <c r="O12557" s="9"/>
      <c r="P12557" s="9"/>
      <c r="Q12557" s="9"/>
      <c r="R12557" s="36"/>
      <c r="V12557" s="36"/>
    </row>
    <row r="12558" spans="1:22" x14ac:dyDescent="0.25">
      <c r="A12558" s="86"/>
      <c r="B12558" s="9"/>
      <c r="C12558" s="9"/>
      <c r="D12558" s="9"/>
      <c r="E12558" s="9"/>
      <c r="F12558" s="9"/>
      <c r="I12558" s="9"/>
      <c r="K12558" s="9"/>
      <c r="L12558" s="9"/>
      <c r="M12558" s="9"/>
      <c r="O12558" s="9"/>
      <c r="P12558" s="9"/>
      <c r="Q12558" s="9"/>
      <c r="R12558" s="36"/>
      <c r="V12558" s="36"/>
    </row>
    <row r="12559" spans="1:22" x14ac:dyDescent="0.25">
      <c r="A12559" s="86"/>
      <c r="B12559" s="9"/>
      <c r="C12559" s="9"/>
      <c r="D12559" s="9"/>
      <c r="E12559" s="9"/>
      <c r="F12559" s="9"/>
      <c r="I12559" s="9"/>
      <c r="K12559" s="9"/>
      <c r="L12559" s="9"/>
      <c r="M12559" s="9"/>
      <c r="O12559" s="9"/>
      <c r="P12559" s="9"/>
      <c r="Q12559" s="9"/>
      <c r="R12559" s="36"/>
      <c r="V12559" s="36"/>
    </row>
    <row r="12560" spans="1:22" x14ac:dyDescent="0.25">
      <c r="A12560" s="86"/>
      <c r="B12560" s="9"/>
      <c r="C12560" s="9"/>
      <c r="D12560" s="9"/>
      <c r="E12560" s="9"/>
      <c r="F12560" s="9"/>
      <c r="I12560" s="9"/>
      <c r="K12560" s="9"/>
      <c r="L12560" s="9"/>
      <c r="M12560" s="9"/>
      <c r="O12560" s="9"/>
      <c r="P12560" s="9"/>
      <c r="Q12560" s="9"/>
      <c r="R12560" s="36"/>
      <c r="V12560" s="36"/>
    </row>
    <row r="12561" spans="1:22" x14ac:dyDescent="0.25">
      <c r="A12561" s="86"/>
      <c r="B12561" s="9"/>
      <c r="C12561" s="9"/>
      <c r="D12561" s="9"/>
      <c r="E12561" s="9"/>
      <c r="F12561" s="9"/>
      <c r="I12561" s="9"/>
      <c r="K12561" s="9"/>
      <c r="L12561" s="9"/>
      <c r="M12561" s="9"/>
      <c r="O12561" s="9"/>
      <c r="P12561" s="9"/>
      <c r="Q12561" s="9"/>
      <c r="R12561" s="36"/>
      <c r="V12561" s="36"/>
    </row>
    <row r="12562" spans="1:22" x14ac:dyDescent="0.25">
      <c r="A12562" s="86"/>
      <c r="B12562" s="9"/>
      <c r="C12562" s="9"/>
      <c r="D12562" s="9"/>
      <c r="E12562" s="9"/>
      <c r="F12562" s="9"/>
      <c r="I12562" s="9"/>
      <c r="K12562" s="9"/>
      <c r="L12562" s="9"/>
      <c r="M12562" s="9"/>
      <c r="O12562" s="9"/>
      <c r="P12562" s="9"/>
      <c r="Q12562" s="9"/>
      <c r="R12562" s="36"/>
      <c r="V12562" s="36"/>
    </row>
    <row r="12563" spans="1:22" x14ac:dyDescent="0.25">
      <c r="A12563" s="86"/>
      <c r="B12563" s="9"/>
      <c r="C12563" s="9"/>
      <c r="D12563" s="9"/>
      <c r="E12563" s="9"/>
      <c r="F12563" s="9"/>
      <c r="I12563" s="9"/>
      <c r="K12563" s="9"/>
      <c r="L12563" s="9"/>
      <c r="M12563" s="9"/>
      <c r="O12563" s="9"/>
      <c r="P12563" s="9"/>
      <c r="Q12563" s="9"/>
      <c r="R12563" s="36"/>
      <c r="V12563" s="36"/>
    </row>
    <row r="12564" spans="1:22" x14ac:dyDescent="0.25">
      <c r="A12564" s="86"/>
      <c r="B12564" s="9"/>
      <c r="C12564" s="9"/>
      <c r="D12564" s="9"/>
      <c r="E12564" s="9"/>
      <c r="F12564" s="9"/>
      <c r="I12564" s="9"/>
      <c r="K12564" s="9"/>
      <c r="L12564" s="9"/>
      <c r="M12564" s="9"/>
      <c r="O12564" s="9"/>
      <c r="P12564" s="9"/>
      <c r="Q12564" s="9"/>
      <c r="R12564" s="36"/>
      <c r="V12564" s="36"/>
    </row>
    <row r="12565" spans="1:22" x14ac:dyDescent="0.25">
      <c r="A12565" s="86"/>
      <c r="B12565" s="9"/>
      <c r="C12565" s="9"/>
      <c r="D12565" s="9"/>
      <c r="E12565" s="9"/>
      <c r="F12565" s="9"/>
      <c r="I12565" s="9"/>
      <c r="K12565" s="9"/>
      <c r="L12565" s="9"/>
      <c r="M12565" s="9"/>
      <c r="O12565" s="9"/>
      <c r="P12565" s="9"/>
      <c r="Q12565" s="9"/>
      <c r="R12565" s="36"/>
      <c r="V12565" s="36"/>
    </row>
    <row r="12566" spans="1:22" x14ac:dyDescent="0.25">
      <c r="A12566" s="86"/>
      <c r="B12566" s="9"/>
      <c r="C12566" s="9"/>
      <c r="D12566" s="9"/>
      <c r="E12566" s="9"/>
      <c r="F12566" s="9"/>
      <c r="I12566" s="9"/>
      <c r="K12566" s="9"/>
      <c r="L12566" s="9"/>
      <c r="M12566" s="9"/>
      <c r="O12566" s="9"/>
      <c r="P12566" s="9"/>
      <c r="Q12566" s="9"/>
      <c r="R12566" s="36"/>
      <c r="V12566" s="36"/>
    </row>
    <row r="12567" spans="1:22" x14ac:dyDescent="0.25">
      <c r="A12567" s="86"/>
      <c r="B12567" s="9"/>
      <c r="C12567" s="9"/>
      <c r="D12567" s="9"/>
      <c r="E12567" s="9"/>
      <c r="F12567" s="9"/>
      <c r="I12567" s="9"/>
      <c r="K12567" s="9"/>
      <c r="L12567" s="9"/>
      <c r="M12567" s="9"/>
      <c r="O12567" s="9"/>
      <c r="P12567" s="9"/>
      <c r="Q12567" s="9"/>
      <c r="R12567" s="36"/>
      <c r="V12567" s="36"/>
    </row>
    <row r="12568" spans="1:22" x14ac:dyDescent="0.25">
      <c r="A12568" s="86"/>
      <c r="B12568" s="9"/>
      <c r="C12568" s="9"/>
      <c r="D12568" s="9"/>
      <c r="E12568" s="9"/>
      <c r="F12568" s="9"/>
      <c r="I12568" s="9"/>
      <c r="K12568" s="9"/>
      <c r="L12568" s="9"/>
      <c r="M12568" s="9"/>
      <c r="O12568" s="9"/>
      <c r="P12568" s="9"/>
      <c r="Q12568" s="9"/>
      <c r="R12568" s="36"/>
      <c r="V12568" s="36"/>
    </row>
    <row r="12569" spans="1:22" x14ac:dyDescent="0.25">
      <c r="A12569" s="86"/>
      <c r="B12569" s="9"/>
      <c r="C12569" s="9"/>
      <c r="D12569" s="9"/>
      <c r="E12569" s="9"/>
      <c r="F12569" s="9"/>
      <c r="I12569" s="9"/>
      <c r="K12569" s="9"/>
      <c r="L12569" s="9"/>
      <c r="M12569" s="9"/>
      <c r="O12569" s="9"/>
      <c r="P12569" s="9"/>
      <c r="Q12569" s="9"/>
      <c r="R12569" s="36"/>
      <c r="V12569" s="36"/>
    </row>
    <row r="12570" spans="1:22" x14ac:dyDescent="0.25">
      <c r="A12570" s="86"/>
      <c r="B12570" s="9"/>
      <c r="C12570" s="9"/>
      <c r="D12570" s="9"/>
      <c r="E12570" s="9"/>
      <c r="F12570" s="9"/>
      <c r="I12570" s="9"/>
      <c r="K12570" s="9"/>
      <c r="L12570" s="9"/>
      <c r="M12570" s="9"/>
      <c r="O12570" s="9"/>
      <c r="P12570" s="9"/>
      <c r="Q12570" s="9"/>
      <c r="R12570" s="36"/>
      <c r="V12570" s="36"/>
    </row>
    <row r="12571" spans="1:22" x14ac:dyDescent="0.25">
      <c r="A12571" s="86"/>
      <c r="B12571" s="9"/>
      <c r="C12571" s="9"/>
      <c r="D12571" s="9"/>
      <c r="E12571" s="9"/>
      <c r="F12571" s="9"/>
      <c r="I12571" s="9"/>
      <c r="K12571" s="9"/>
      <c r="L12571" s="9"/>
      <c r="M12571" s="9"/>
      <c r="O12571" s="9"/>
      <c r="P12571" s="9"/>
      <c r="Q12571" s="9"/>
      <c r="R12571" s="36"/>
      <c r="V12571" s="36"/>
    </row>
    <row r="12572" spans="1:22" x14ac:dyDescent="0.25">
      <c r="A12572" s="86"/>
      <c r="B12572" s="9"/>
      <c r="C12572" s="9"/>
      <c r="D12572" s="9"/>
      <c r="E12572" s="9"/>
      <c r="F12572" s="9"/>
      <c r="I12572" s="9"/>
      <c r="K12572" s="9"/>
      <c r="L12572" s="9"/>
      <c r="M12572" s="9"/>
      <c r="O12572" s="9"/>
      <c r="P12572" s="9"/>
      <c r="Q12572" s="9"/>
      <c r="R12572" s="36"/>
      <c r="V12572" s="36"/>
    </row>
    <row r="12573" spans="1:22" x14ac:dyDescent="0.25">
      <c r="A12573" s="86"/>
      <c r="B12573" s="9"/>
      <c r="C12573" s="9"/>
      <c r="D12573" s="9"/>
      <c r="E12573" s="9"/>
      <c r="F12573" s="9"/>
      <c r="I12573" s="9"/>
      <c r="K12573" s="9"/>
      <c r="L12573" s="9"/>
      <c r="M12573" s="9"/>
      <c r="O12573" s="9"/>
      <c r="P12573" s="9"/>
      <c r="Q12573" s="9"/>
      <c r="R12573" s="36"/>
      <c r="V12573" s="36"/>
    </row>
    <row r="12574" spans="1:22" x14ac:dyDescent="0.25">
      <c r="A12574" s="86"/>
      <c r="B12574" s="9"/>
      <c r="C12574" s="9"/>
      <c r="D12574" s="9"/>
      <c r="E12574" s="9"/>
      <c r="F12574" s="9"/>
      <c r="I12574" s="9"/>
      <c r="K12574" s="9"/>
      <c r="L12574" s="9"/>
      <c r="M12574" s="9"/>
      <c r="O12574" s="9"/>
      <c r="P12574" s="9"/>
      <c r="Q12574" s="9"/>
      <c r="R12574" s="36"/>
      <c r="V12574" s="36"/>
    </row>
    <row r="12575" spans="1:22" x14ac:dyDescent="0.25">
      <c r="A12575" s="86"/>
      <c r="B12575" s="9"/>
      <c r="C12575" s="9"/>
      <c r="D12575" s="9"/>
      <c r="E12575" s="9"/>
      <c r="F12575" s="9"/>
      <c r="I12575" s="9"/>
      <c r="K12575" s="9"/>
      <c r="L12575" s="9"/>
      <c r="M12575" s="9"/>
      <c r="O12575" s="9"/>
      <c r="P12575" s="9"/>
      <c r="Q12575" s="9"/>
      <c r="R12575" s="36"/>
      <c r="V12575" s="36"/>
    </row>
    <row r="12576" spans="1:22" x14ac:dyDescent="0.25">
      <c r="A12576" s="86"/>
      <c r="B12576" s="9"/>
      <c r="C12576" s="9"/>
      <c r="D12576" s="9"/>
      <c r="E12576" s="9"/>
      <c r="F12576" s="9"/>
      <c r="I12576" s="9"/>
      <c r="K12576" s="9"/>
      <c r="L12576" s="9"/>
      <c r="M12576" s="9"/>
      <c r="O12576" s="9"/>
      <c r="P12576" s="9"/>
      <c r="Q12576" s="9"/>
      <c r="R12576" s="36"/>
      <c r="V12576" s="36"/>
    </row>
    <row r="12577" spans="1:22" x14ac:dyDescent="0.25">
      <c r="A12577" s="86"/>
      <c r="B12577" s="9"/>
      <c r="C12577" s="9"/>
      <c r="D12577" s="9"/>
      <c r="E12577" s="9"/>
      <c r="F12577" s="9"/>
      <c r="I12577" s="9"/>
      <c r="K12577" s="9"/>
      <c r="L12577" s="9"/>
      <c r="M12577" s="9"/>
      <c r="O12577" s="9"/>
      <c r="P12577" s="9"/>
      <c r="Q12577" s="9"/>
      <c r="R12577" s="36"/>
      <c r="V12577" s="36"/>
    </row>
    <row r="12578" spans="1:22" x14ac:dyDescent="0.25">
      <c r="A12578" s="86"/>
      <c r="B12578" s="9"/>
      <c r="C12578" s="9"/>
      <c r="D12578" s="9"/>
      <c r="E12578" s="9"/>
      <c r="F12578" s="9"/>
      <c r="I12578" s="9"/>
      <c r="K12578" s="9"/>
      <c r="L12578" s="9"/>
      <c r="M12578" s="9"/>
      <c r="O12578" s="9"/>
      <c r="P12578" s="9"/>
      <c r="Q12578" s="9"/>
      <c r="R12578" s="36"/>
      <c r="V12578" s="36"/>
    </row>
    <row r="12579" spans="1:22" x14ac:dyDescent="0.25">
      <c r="A12579" s="86"/>
      <c r="B12579" s="9"/>
      <c r="C12579" s="9"/>
      <c r="D12579" s="9"/>
      <c r="E12579" s="9"/>
      <c r="F12579" s="9"/>
      <c r="I12579" s="9"/>
      <c r="K12579" s="9"/>
      <c r="L12579" s="9"/>
      <c r="M12579" s="9"/>
      <c r="O12579" s="9"/>
      <c r="P12579" s="9"/>
      <c r="Q12579" s="9"/>
      <c r="R12579" s="36"/>
      <c r="V12579" s="36"/>
    </row>
    <row r="12580" spans="1:22" x14ac:dyDescent="0.25">
      <c r="A12580" s="86"/>
      <c r="B12580" s="9"/>
      <c r="C12580" s="9"/>
      <c r="D12580" s="9"/>
      <c r="E12580" s="9"/>
      <c r="F12580" s="9"/>
      <c r="I12580" s="9"/>
      <c r="K12580" s="9"/>
      <c r="L12580" s="9"/>
      <c r="M12580" s="9"/>
      <c r="O12580" s="9"/>
      <c r="P12580" s="9"/>
      <c r="Q12580" s="9"/>
      <c r="R12580" s="36"/>
      <c r="V12580" s="36"/>
    </row>
    <row r="12581" spans="1:22" x14ac:dyDescent="0.25">
      <c r="A12581" s="86"/>
      <c r="B12581" s="9"/>
      <c r="C12581" s="9"/>
      <c r="D12581" s="9"/>
      <c r="E12581" s="9"/>
      <c r="F12581" s="9"/>
      <c r="I12581" s="9"/>
      <c r="K12581" s="9"/>
      <c r="L12581" s="9"/>
      <c r="M12581" s="9"/>
      <c r="O12581" s="9"/>
      <c r="P12581" s="9"/>
      <c r="Q12581" s="9"/>
      <c r="R12581" s="36"/>
      <c r="V12581" s="36"/>
    </row>
    <row r="12582" spans="1:22" x14ac:dyDescent="0.25">
      <c r="A12582" s="86"/>
      <c r="B12582" s="9"/>
      <c r="C12582" s="9"/>
      <c r="D12582" s="9"/>
      <c r="E12582" s="9"/>
      <c r="F12582" s="9"/>
      <c r="I12582" s="9"/>
      <c r="K12582" s="9"/>
      <c r="L12582" s="9"/>
      <c r="M12582" s="9"/>
      <c r="O12582" s="9"/>
      <c r="P12582" s="9"/>
      <c r="Q12582" s="9"/>
      <c r="R12582" s="36"/>
      <c r="V12582" s="36"/>
    </row>
    <row r="12583" spans="1:22" x14ac:dyDescent="0.25">
      <c r="A12583" s="86"/>
      <c r="B12583" s="9"/>
      <c r="C12583" s="9"/>
      <c r="D12583" s="9"/>
      <c r="E12583" s="9"/>
      <c r="F12583" s="9"/>
      <c r="I12583" s="9"/>
      <c r="K12583" s="9"/>
      <c r="L12583" s="9"/>
      <c r="M12583" s="9"/>
      <c r="O12583" s="9"/>
      <c r="P12583" s="9"/>
      <c r="Q12583" s="9"/>
      <c r="R12583" s="36"/>
      <c r="V12583" s="36"/>
    </row>
    <row r="12584" spans="1:22" x14ac:dyDescent="0.25">
      <c r="A12584" s="86"/>
      <c r="B12584" s="9"/>
      <c r="C12584" s="9"/>
      <c r="D12584" s="9"/>
      <c r="E12584" s="9"/>
      <c r="F12584" s="9"/>
      <c r="I12584" s="9"/>
      <c r="K12584" s="9"/>
      <c r="L12584" s="9"/>
      <c r="M12584" s="9"/>
      <c r="O12584" s="9"/>
      <c r="P12584" s="9"/>
      <c r="Q12584" s="9"/>
      <c r="R12584" s="36"/>
      <c r="V12584" s="36"/>
    </row>
    <row r="12585" spans="1:22" x14ac:dyDescent="0.25">
      <c r="A12585" s="86"/>
      <c r="B12585" s="9"/>
      <c r="C12585" s="9"/>
      <c r="D12585" s="9"/>
      <c r="E12585" s="9"/>
      <c r="F12585" s="9"/>
      <c r="I12585" s="9"/>
      <c r="K12585" s="9"/>
      <c r="L12585" s="9"/>
      <c r="M12585" s="9"/>
      <c r="O12585" s="9"/>
      <c r="P12585" s="9"/>
      <c r="Q12585" s="9"/>
      <c r="R12585" s="36"/>
      <c r="V12585" s="36"/>
    </row>
    <row r="12586" spans="1:22" x14ac:dyDescent="0.25">
      <c r="A12586" s="86"/>
      <c r="B12586" s="9"/>
      <c r="C12586" s="9"/>
      <c r="D12586" s="9"/>
      <c r="E12586" s="9"/>
      <c r="F12586" s="9"/>
      <c r="I12586" s="9"/>
      <c r="K12586" s="9"/>
      <c r="L12586" s="9"/>
      <c r="M12586" s="9"/>
      <c r="O12586" s="9"/>
      <c r="P12586" s="9"/>
      <c r="Q12586" s="9"/>
      <c r="R12586" s="36"/>
      <c r="V12586" s="36"/>
    </row>
    <row r="12587" spans="1:22" x14ac:dyDescent="0.25">
      <c r="A12587" s="86"/>
      <c r="B12587" s="9"/>
      <c r="C12587" s="9"/>
      <c r="D12587" s="9"/>
      <c r="E12587" s="9"/>
      <c r="F12587" s="9"/>
      <c r="I12587" s="9"/>
      <c r="K12587" s="9"/>
      <c r="L12587" s="9"/>
      <c r="M12587" s="9"/>
      <c r="O12587" s="9"/>
      <c r="P12587" s="9"/>
      <c r="Q12587" s="9"/>
      <c r="R12587" s="36"/>
      <c r="V12587" s="36"/>
    </row>
    <row r="12588" spans="1:22" x14ac:dyDescent="0.25">
      <c r="A12588" s="86"/>
      <c r="B12588" s="9"/>
      <c r="C12588" s="9"/>
      <c r="D12588" s="9"/>
      <c r="E12588" s="9"/>
      <c r="F12588" s="9"/>
      <c r="I12588" s="9"/>
      <c r="K12588" s="9"/>
      <c r="L12588" s="9"/>
      <c r="M12588" s="9"/>
      <c r="O12588" s="9"/>
      <c r="P12588" s="9"/>
      <c r="Q12588" s="9"/>
      <c r="R12588" s="36"/>
      <c r="V12588" s="36"/>
    </row>
    <row r="12589" spans="1:22" x14ac:dyDescent="0.25">
      <c r="A12589" s="86"/>
      <c r="B12589" s="9"/>
      <c r="C12589" s="9"/>
      <c r="D12589" s="9"/>
      <c r="E12589" s="9"/>
      <c r="F12589" s="9"/>
      <c r="I12589" s="9"/>
      <c r="K12589" s="9"/>
      <c r="L12589" s="9"/>
      <c r="M12589" s="9"/>
      <c r="O12589" s="9"/>
      <c r="P12589" s="9"/>
      <c r="Q12589" s="9"/>
      <c r="R12589" s="36"/>
      <c r="V12589" s="36"/>
    </row>
    <row r="12590" spans="1:22" x14ac:dyDescent="0.25">
      <c r="A12590" s="86"/>
      <c r="B12590" s="9"/>
      <c r="C12590" s="9"/>
      <c r="D12590" s="9"/>
      <c r="E12590" s="9"/>
      <c r="F12590" s="9"/>
      <c r="I12590" s="9"/>
      <c r="K12590" s="9"/>
      <c r="L12590" s="9"/>
      <c r="M12590" s="9"/>
      <c r="O12590" s="9"/>
      <c r="P12590" s="9"/>
      <c r="Q12590" s="9"/>
      <c r="R12590" s="36"/>
      <c r="V12590" s="36"/>
    </row>
    <row r="12591" spans="1:22" x14ac:dyDescent="0.25">
      <c r="A12591" s="86"/>
      <c r="B12591" s="9"/>
      <c r="C12591" s="9"/>
      <c r="D12591" s="9"/>
      <c r="E12591" s="9"/>
      <c r="F12591" s="9"/>
      <c r="I12591" s="9"/>
      <c r="K12591" s="9"/>
      <c r="L12591" s="9"/>
      <c r="M12591" s="9"/>
      <c r="O12591" s="9"/>
      <c r="P12591" s="9"/>
      <c r="Q12591" s="9"/>
      <c r="R12591" s="36"/>
      <c r="V12591" s="36"/>
    </row>
    <row r="12592" spans="1:22" x14ac:dyDescent="0.25">
      <c r="A12592" s="86"/>
      <c r="B12592" s="9"/>
      <c r="C12592" s="9"/>
      <c r="D12592" s="9"/>
      <c r="E12592" s="9"/>
      <c r="F12592" s="9"/>
      <c r="I12592" s="9"/>
      <c r="K12592" s="9"/>
      <c r="L12592" s="9"/>
      <c r="M12592" s="9"/>
      <c r="O12592" s="9"/>
      <c r="P12592" s="9"/>
      <c r="Q12592" s="9"/>
      <c r="R12592" s="36"/>
      <c r="V12592" s="36"/>
    </row>
    <row r="12593" spans="1:22" x14ac:dyDescent="0.25">
      <c r="A12593" s="86"/>
      <c r="B12593" s="9"/>
      <c r="C12593" s="9"/>
      <c r="D12593" s="9"/>
      <c r="E12593" s="9"/>
      <c r="F12593" s="9"/>
      <c r="I12593" s="9"/>
      <c r="K12593" s="9"/>
      <c r="L12593" s="9"/>
      <c r="M12593" s="9"/>
      <c r="O12593" s="9"/>
      <c r="P12593" s="9"/>
      <c r="Q12593" s="9"/>
      <c r="R12593" s="36"/>
      <c r="V12593" s="36"/>
    </row>
    <row r="12594" spans="1:22" x14ac:dyDescent="0.25">
      <c r="A12594" s="86"/>
      <c r="B12594" s="9"/>
      <c r="C12594" s="9"/>
      <c r="D12594" s="9"/>
      <c r="E12594" s="9"/>
      <c r="F12594" s="9"/>
      <c r="I12594" s="9"/>
      <c r="K12594" s="9"/>
      <c r="L12594" s="9"/>
      <c r="M12594" s="9"/>
      <c r="O12594" s="9"/>
      <c r="P12594" s="9"/>
      <c r="Q12594" s="9"/>
      <c r="R12594" s="36"/>
      <c r="V12594" s="36"/>
    </row>
    <row r="12595" spans="1:22" x14ac:dyDescent="0.25">
      <c r="A12595" s="86"/>
      <c r="B12595" s="9"/>
      <c r="C12595" s="9"/>
      <c r="D12595" s="9"/>
      <c r="E12595" s="9"/>
      <c r="F12595" s="9"/>
      <c r="I12595" s="9"/>
      <c r="K12595" s="9"/>
      <c r="L12595" s="9"/>
      <c r="M12595" s="9"/>
      <c r="O12595" s="9"/>
      <c r="P12595" s="9"/>
      <c r="Q12595" s="9"/>
      <c r="R12595" s="36"/>
      <c r="V12595" s="36"/>
    </row>
    <row r="12596" spans="1:22" x14ac:dyDescent="0.25">
      <c r="A12596" s="86"/>
      <c r="B12596" s="9"/>
      <c r="C12596" s="9"/>
      <c r="D12596" s="9"/>
      <c r="E12596" s="9"/>
      <c r="F12596" s="9"/>
      <c r="I12596" s="9"/>
      <c r="K12596" s="9"/>
      <c r="L12596" s="9"/>
      <c r="M12596" s="9"/>
      <c r="O12596" s="9"/>
      <c r="P12596" s="9"/>
      <c r="Q12596" s="9"/>
      <c r="R12596" s="36"/>
      <c r="V12596" s="36"/>
    </row>
    <row r="12597" spans="1:22" x14ac:dyDescent="0.25">
      <c r="A12597" s="86"/>
      <c r="B12597" s="9"/>
      <c r="C12597" s="9"/>
      <c r="D12597" s="9"/>
      <c r="E12597" s="9"/>
      <c r="F12597" s="9"/>
      <c r="I12597" s="9"/>
      <c r="K12597" s="9"/>
      <c r="L12597" s="9"/>
      <c r="M12597" s="9"/>
      <c r="O12597" s="9"/>
      <c r="P12597" s="9"/>
      <c r="Q12597" s="9"/>
      <c r="R12597" s="36"/>
      <c r="V12597" s="36"/>
    </row>
    <row r="12598" spans="1:22" x14ac:dyDescent="0.25">
      <c r="A12598" s="86"/>
      <c r="B12598" s="9"/>
      <c r="C12598" s="9"/>
      <c r="D12598" s="9"/>
      <c r="E12598" s="9"/>
      <c r="F12598" s="9"/>
      <c r="I12598" s="9"/>
      <c r="K12598" s="9"/>
      <c r="L12598" s="9"/>
      <c r="M12598" s="9"/>
      <c r="O12598" s="9"/>
      <c r="P12598" s="9"/>
      <c r="Q12598" s="9"/>
      <c r="R12598" s="36"/>
      <c r="V12598" s="36"/>
    </row>
    <row r="12599" spans="1:22" x14ac:dyDescent="0.25">
      <c r="A12599" s="86"/>
      <c r="B12599" s="9"/>
      <c r="C12599" s="9"/>
      <c r="D12599" s="9"/>
      <c r="E12599" s="9"/>
      <c r="F12599" s="9"/>
      <c r="I12599" s="9"/>
      <c r="K12599" s="9"/>
      <c r="L12599" s="9"/>
      <c r="M12599" s="9"/>
      <c r="O12599" s="9"/>
      <c r="P12599" s="9"/>
      <c r="Q12599" s="9"/>
      <c r="R12599" s="36"/>
      <c r="V12599" s="36"/>
    </row>
    <row r="12600" spans="1:22" x14ac:dyDescent="0.25">
      <c r="A12600" s="86"/>
      <c r="B12600" s="9"/>
      <c r="C12600" s="9"/>
      <c r="D12600" s="9"/>
      <c r="E12600" s="9"/>
      <c r="F12600" s="9"/>
      <c r="I12600" s="9"/>
      <c r="K12600" s="9"/>
      <c r="L12600" s="9"/>
      <c r="M12600" s="9"/>
      <c r="O12600" s="9"/>
      <c r="P12600" s="9"/>
      <c r="Q12600" s="9"/>
      <c r="R12600" s="36"/>
      <c r="V12600" s="36"/>
    </row>
    <row r="12601" spans="1:22" x14ac:dyDescent="0.25">
      <c r="A12601" s="86"/>
      <c r="B12601" s="9"/>
      <c r="C12601" s="9"/>
      <c r="D12601" s="9"/>
      <c r="E12601" s="9"/>
      <c r="F12601" s="9"/>
      <c r="I12601" s="9"/>
      <c r="K12601" s="9"/>
      <c r="L12601" s="9"/>
      <c r="M12601" s="9"/>
      <c r="O12601" s="9"/>
      <c r="P12601" s="9"/>
      <c r="Q12601" s="9"/>
      <c r="R12601" s="36"/>
      <c r="V12601" s="36"/>
    </row>
    <row r="12602" spans="1:22" x14ac:dyDescent="0.25">
      <c r="A12602" s="86"/>
      <c r="B12602" s="9"/>
      <c r="C12602" s="9"/>
      <c r="D12602" s="9"/>
      <c r="E12602" s="9"/>
      <c r="F12602" s="9"/>
      <c r="I12602" s="9"/>
      <c r="K12602" s="9"/>
      <c r="L12602" s="9"/>
      <c r="M12602" s="9"/>
      <c r="O12602" s="9"/>
      <c r="P12602" s="9"/>
      <c r="Q12602" s="9"/>
      <c r="R12602" s="36"/>
      <c r="V12602" s="36"/>
    </row>
    <row r="12603" spans="1:22" x14ac:dyDescent="0.25">
      <c r="A12603" s="86"/>
      <c r="B12603" s="9"/>
      <c r="C12603" s="9"/>
      <c r="D12603" s="9"/>
      <c r="E12603" s="9"/>
      <c r="F12603" s="9"/>
      <c r="I12603" s="9"/>
      <c r="K12603" s="9"/>
      <c r="L12603" s="9"/>
      <c r="M12603" s="9"/>
      <c r="O12603" s="9"/>
      <c r="P12603" s="9"/>
      <c r="Q12603" s="9"/>
      <c r="R12603" s="36"/>
      <c r="V12603" s="36"/>
    </row>
    <row r="12604" spans="1:22" x14ac:dyDescent="0.25">
      <c r="A12604" s="86"/>
      <c r="B12604" s="9"/>
      <c r="C12604" s="9"/>
      <c r="D12604" s="9"/>
      <c r="E12604" s="9"/>
      <c r="F12604" s="9"/>
      <c r="I12604" s="9"/>
      <c r="K12604" s="9"/>
      <c r="L12604" s="9"/>
      <c r="M12604" s="9"/>
      <c r="O12604" s="9"/>
      <c r="P12604" s="9"/>
      <c r="Q12604" s="9"/>
      <c r="R12604" s="36"/>
      <c r="V12604" s="36"/>
    </row>
    <row r="12605" spans="1:22" x14ac:dyDescent="0.25">
      <c r="A12605" s="86"/>
      <c r="B12605" s="9"/>
      <c r="C12605" s="9"/>
      <c r="D12605" s="9"/>
      <c r="E12605" s="9"/>
      <c r="F12605" s="9"/>
      <c r="I12605" s="9"/>
      <c r="K12605" s="9"/>
      <c r="L12605" s="9"/>
      <c r="M12605" s="9"/>
      <c r="O12605" s="9"/>
      <c r="P12605" s="9"/>
      <c r="Q12605" s="9"/>
      <c r="R12605" s="36"/>
      <c r="V12605" s="36"/>
    </row>
    <row r="12606" spans="1:22" x14ac:dyDescent="0.25">
      <c r="A12606" s="86"/>
      <c r="B12606" s="9"/>
      <c r="C12606" s="9"/>
      <c r="D12606" s="9"/>
      <c r="E12606" s="9"/>
      <c r="F12606" s="9"/>
      <c r="I12606" s="9"/>
      <c r="K12606" s="9"/>
      <c r="L12606" s="9"/>
      <c r="M12606" s="9"/>
      <c r="O12606" s="9"/>
      <c r="P12606" s="9"/>
      <c r="Q12606" s="9"/>
      <c r="R12606" s="36"/>
      <c r="V12606" s="36"/>
    </row>
    <row r="12607" spans="1:22" x14ac:dyDescent="0.25">
      <c r="A12607" s="86"/>
      <c r="B12607" s="9"/>
      <c r="C12607" s="9"/>
      <c r="D12607" s="9"/>
      <c r="E12607" s="9"/>
      <c r="F12607" s="9"/>
      <c r="I12607" s="9"/>
      <c r="K12607" s="9"/>
      <c r="L12607" s="9"/>
      <c r="M12607" s="9"/>
      <c r="O12607" s="9"/>
      <c r="P12607" s="9"/>
      <c r="Q12607" s="9"/>
      <c r="R12607" s="36"/>
      <c r="V12607" s="36"/>
    </row>
    <row r="12608" spans="1:22" x14ac:dyDescent="0.25">
      <c r="A12608" s="86"/>
      <c r="B12608" s="9"/>
      <c r="C12608" s="9"/>
      <c r="D12608" s="9"/>
      <c r="E12608" s="9"/>
      <c r="F12608" s="9"/>
      <c r="I12608" s="9"/>
      <c r="K12608" s="9"/>
      <c r="L12608" s="9"/>
      <c r="M12608" s="9"/>
      <c r="O12608" s="9"/>
      <c r="P12608" s="9"/>
      <c r="Q12608" s="9"/>
      <c r="R12608" s="36"/>
      <c r="V12608" s="36"/>
    </row>
    <row r="12609" spans="1:22" x14ac:dyDescent="0.25">
      <c r="A12609" s="86"/>
      <c r="B12609" s="9"/>
      <c r="C12609" s="9"/>
      <c r="D12609" s="9"/>
      <c r="E12609" s="9"/>
      <c r="F12609" s="9"/>
      <c r="I12609" s="9"/>
      <c r="K12609" s="9"/>
      <c r="L12609" s="9"/>
      <c r="M12609" s="9"/>
      <c r="O12609" s="9"/>
      <c r="P12609" s="9"/>
      <c r="Q12609" s="9"/>
      <c r="R12609" s="36"/>
      <c r="V12609" s="36"/>
    </row>
    <row r="12610" spans="1:22" x14ac:dyDescent="0.25">
      <c r="A12610" s="86"/>
      <c r="B12610" s="9"/>
      <c r="C12610" s="9"/>
      <c r="D12610" s="9"/>
      <c r="E12610" s="9"/>
      <c r="F12610" s="9"/>
      <c r="I12610" s="9"/>
      <c r="K12610" s="9"/>
      <c r="L12610" s="9"/>
      <c r="M12610" s="9"/>
      <c r="O12610" s="9"/>
      <c r="P12610" s="9"/>
      <c r="Q12610" s="9"/>
      <c r="R12610" s="36"/>
      <c r="V12610" s="36"/>
    </row>
    <row r="12611" spans="1:22" x14ac:dyDescent="0.25">
      <c r="A12611" s="86"/>
      <c r="B12611" s="9"/>
      <c r="C12611" s="9"/>
      <c r="D12611" s="9"/>
      <c r="E12611" s="9"/>
      <c r="F12611" s="9"/>
      <c r="I12611" s="9"/>
      <c r="K12611" s="9"/>
      <c r="L12611" s="9"/>
      <c r="M12611" s="9"/>
      <c r="O12611" s="9"/>
      <c r="P12611" s="9"/>
      <c r="Q12611" s="9"/>
      <c r="R12611" s="36"/>
      <c r="V12611" s="36"/>
    </row>
    <row r="12612" spans="1:22" x14ac:dyDescent="0.25">
      <c r="A12612" s="86"/>
      <c r="B12612" s="9"/>
      <c r="C12612" s="9"/>
      <c r="D12612" s="9"/>
      <c r="E12612" s="9"/>
      <c r="F12612" s="9"/>
      <c r="I12612" s="9"/>
      <c r="K12612" s="9"/>
      <c r="L12612" s="9"/>
      <c r="M12612" s="9"/>
      <c r="O12612" s="9"/>
      <c r="P12612" s="9"/>
      <c r="Q12612" s="9"/>
      <c r="R12612" s="36"/>
      <c r="V12612" s="36"/>
    </row>
    <row r="12613" spans="1:22" x14ac:dyDescent="0.25">
      <c r="A12613" s="86"/>
      <c r="B12613" s="9"/>
      <c r="C12613" s="9"/>
      <c r="D12613" s="9"/>
      <c r="E12613" s="9"/>
      <c r="F12613" s="9"/>
      <c r="I12613" s="9"/>
      <c r="K12613" s="9"/>
      <c r="L12613" s="9"/>
      <c r="M12613" s="9"/>
      <c r="O12613" s="9"/>
      <c r="P12613" s="9"/>
      <c r="Q12613" s="9"/>
      <c r="R12613" s="36"/>
      <c r="V12613" s="36"/>
    </row>
    <row r="12614" spans="1:22" x14ac:dyDescent="0.25">
      <c r="A12614" s="86"/>
      <c r="B12614" s="9"/>
      <c r="C12614" s="9"/>
      <c r="D12614" s="9"/>
      <c r="E12614" s="9"/>
      <c r="F12614" s="9"/>
      <c r="I12614" s="9"/>
      <c r="K12614" s="9"/>
      <c r="L12614" s="9"/>
      <c r="M12614" s="9"/>
      <c r="O12614" s="9"/>
      <c r="P12614" s="9"/>
      <c r="Q12614" s="9"/>
      <c r="R12614" s="36"/>
      <c r="V12614" s="36"/>
    </row>
    <row r="12615" spans="1:22" x14ac:dyDescent="0.25">
      <c r="A12615" s="86"/>
      <c r="B12615" s="9"/>
      <c r="C12615" s="9"/>
      <c r="D12615" s="9"/>
      <c r="E12615" s="9"/>
      <c r="F12615" s="9"/>
      <c r="I12615" s="9"/>
      <c r="K12615" s="9"/>
      <c r="L12615" s="9"/>
      <c r="M12615" s="9"/>
      <c r="O12615" s="9"/>
      <c r="P12615" s="9"/>
      <c r="Q12615" s="9"/>
      <c r="R12615" s="36"/>
      <c r="V12615" s="36"/>
    </row>
    <row r="12616" spans="1:22" x14ac:dyDescent="0.25">
      <c r="A12616" s="86"/>
      <c r="B12616" s="9"/>
      <c r="C12616" s="9"/>
      <c r="D12616" s="9"/>
      <c r="E12616" s="9"/>
      <c r="F12616" s="9"/>
      <c r="I12616" s="9"/>
      <c r="K12616" s="9"/>
      <c r="L12616" s="9"/>
      <c r="M12616" s="9"/>
      <c r="O12616" s="9"/>
      <c r="P12616" s="9"/>
      <c r="Q12616" s="9"/>
      <c r="R12616" s="36"/>
      <c r="V12616" s="36"/>
    </row>
    <row r="12617" spans="1:22" x14ac:dyDescent="0.25">
      <c r="A12617" s="86"/>
      <c r="B12617" s="9"/>
      <c r="C12617" s="9"/>
      <c r="D12617" s="9"/>
      <c r="E12617" s="9"/>
      <c r="F12617" s="9"/>
      <c r="I12617" s="9"/>
      <c r="K12617" s="9"/>
      <c r="L12617" s="9"/>
      <c r="M12617" s="9"/>
      <c r="O12617" s="9"/>
      <c r="P12617" s="9"/>
      <c r="Q12617" s="9"/>
      <c r="R12617" s="36"/>
      <c r="V12617" s="36"/>
    </row>
    <row r="12618" spans="1:22" x14ac:dyDescent="0.25">
      <c r="A12618" s="86"/>
      <c r="B12618" s="9"/>
      <c r="C12618" s="9"/>
      <c r="D12618" s="9"/>
      <c r="E12618" s="9"/>
      <c r="F12618" s="9"/>
      <c r="I12618" s="9"/>
      <c r="K12618" s="9"/>
      <c r="L12618" s="9"/>
      <c r="M12618" s="9"/>
      <c r="O12618" s="9"/>
      <c r="P12618" s="9"/>
      <c r="Q12618" s="9"/>
      <c r="R12618" s="36"/>
      <c r="V12618" s="36"/>
    </row>
    <row r="12619" spans="1:22" x14ac:dyDescent="0.25">
      <c r="A12619" s="86"/>
      <c r="B12619" s="9"/>
      <c r="C12619" s="9"/>
      <c r="D12619" s="9"/>
      <c r="E12619" s="9"/>
      <c r="F12619" s="9"/>
      <c r="I12619" s="9"/>
      <c r="K12619" s="9"/>
      <c r="L12619" s="9"/>
      <c r="M12619" s="9"/>
      <c r="O12619" s="9"/>
      <c r="P12619" s="9"/>
      <c r="Q12619" s="9"/>
      <c r="R12619" s="36"/>
      <c r="V12619" s="36"/>
    </row>
    <row r="12620" spans="1:22" x14ac:dyDescent="0.25">
      <c r="A12620" s="86"/>
      <c r="B12620" s="9"/>
      <c r="C12620" s="9"/>
      <c r="D12620" s="9"/>
      <c r="E12620" s="9"/>
      <c r="F12620" s="9"/>
      <c r="I12620" s="9"/>
      <c r="K12620" s="9"/>
      <c r="L12620" s="9"/>
      <c r="M12620" s="9"/>
      <c r="O12620" s="9"/>
      <c r="P12620" s="9"/>
      <c r="Q12620" s="9"/>
      <c r="R12620" s="36"/>
      <c r="V12620" s="36"/>
    </row>
    <row r="12621" spans="1:22" x14ac:dyDescent="0.25">
      <c r="A12621" s="86"/>
      <c r="B12621" s="9"/>
      <c r="C12621" s="9"/>
      <c r="D12621" s="9"/>
      <c r="E12621" s="9"/>
      <c r="F12621" s="9"/>
      <c r="I12621" s="9"/>
      <c r="K12621" s="9"/>
      <c r="L12621" s="9"/>
      <c r="M12621" s="9"/>
      <c r="O12621" s="9"/>
      <c r="P12621" s="9"/>
      <c r="Q12621" s="9"/>
      <c r="R12621" s="36"/>
      <c r="V12621" s="36"/>
    </row>
    <row r="12622" spans="1:22" x14ac:dyDescent="0.25">
      <c r="A12622" s="86"/>
      <c r="B12622" s="9"/>
      <c r="C12622" s="9"/>
      <c r="D12622" s="9"/>
      <c r="E12622" s="9"/>
      <c r="F12622" s="9"/>
      <c r="I12622" s="9"/>
      <c r="K12622" s="9"/>
      <c r="L12622" s="9"/>
      <c r="M12622" s="9"/>
      <c r="O12622" s="9"/>
      <c r="P12622" s="9"/>
      <c r="Q12622" s="9"/>
      <c r="R12622" s="36"/>
      <c r="V12622" s="36"/>
    </row>
    <row r="12623" spans="1:22" x14ac:dyDescent="0.25">
      <c r="A12623" s="86"/>
      <c r="B12623" s="9"/>
      <c r="C12623" s="9"/>
      <c r="D12623" s="9"/>
      <c r="E12623" s="9"/>
      <c r="F12623" s="9"/>
      <c r="I12623" s="9"/>
      <c r="K12623" s="9"/>
      <c r="L12623" s="9"/>
      <c r="M12623" s="9"/>
      <c r="O12623" s="9"/>
      <c r="P12623" s="9"/>
      <c r="Q12623" s="9"/>
      <c r="R12623" s="36"/>
      <c r="V12623" s="36"/>
    </row>
    <row r="12624" spans="1:22" x14ac:dyDescent="0.25">
      <c r="A12624" s="86"/>
      <c r="B12624" s="9"/>
      <c r="C12624" s="9"/>
      <c r="D12624" s="9"/>
      <c r="E12624" s="9"/>
      <c r="F12624" s="9"/>
      <c r="I12624" s="9"/>
      <c r="K12624" s="9"/>
      <c r="L12624" s="9"/>
      <c r="M12624" s="9"/>
      <c r="O12624" s="9"/>
      <c r="P12624" s="9"/>
      <c r="Q12624" s="9"/>
      <c r="R12624" s="36"/>
      <c r="V12624" s="36"/>
    </row>
    <row r="12625" spans="1:22" x14ac:dyDescent="0.25">
      <c r="A12625" s="86"/>
      <c r="B12625" s="9"/>
      <c r="C12625" s="9"/>
      <c r="D12625" s="9"/>
      <c r="E12625" s="9"/>
      <c r="F12625" s="9"/>
      <c r="I12625" s="9"/>
      <c r="K12625" s="9"/>
      <c r="L12625" s="9"/>
      <c r="M12625" s="9"/>
      <c r="O12625" s="9"/>
      <c r="P12625" s="9"/>
      <c r="Q12625" s="9"/>
      <c r="R12625" s="36"/>
      <c r="V12625" s="36"/>
    </row>
    <row r="12626" spans="1:22" x14ac:dyDescent="0.25">
      <c r="A12626" s="86"/>
      <c r="B12626" s="9"/>
      <c r="C12626" s="9"/>
      <c r="D12626" s="9"/>
      <c r="E12626" s="9"/>
      <c r="F12626" s="9"/>
      <c r="I12626" s="9"/>
      <c r="K12626" s="9"/>
      <c r="L12626" s="9"/>
      <c r="M12626" s="9"/>
      <c r="O12626" s="9"/>
      <c r="P12626" s="9"/>
      <c r="Q12626" s="9"/>
      <c r="R12626" s="36"/>
      <c r="V12626" s="36"/>
    </row>
    <row r="12627" spans="1:22" x14ac:dyDescent="0.25">
      <c r="A12627" s="86"/>
      <c r="B12627" s="9"/>
      <c r="C12627" s="9"/>
      <c r="D12627" s="9"/>
      <c r="E12627" s="9"/>
      <c r="F12627" s="9"/>
      <c r="I12627" s="9"/>
      <c r="K12627" s="9"/>
      <c r="L12627" s="9"/>
      <c r="M12627" s="9"/>
      <c r="O12627" s="9"/>
      <c r="P12627" s="9"/>
      <c r="Q12627" s="9"/>
      <c r="R12627" s="36"/>
      <c r="V12627" s="36"/>
    </row>
    <row r="12628" spans="1:22" x14ac:dyDescent="0.25">
      <c r="A12628" s="86"/>
      <c r="B12628" s="9"/>
      <c r="C12628" s="9"/>
      <c r="D12628" s="9"/>
      <c r="E12628" s="9"/>
      <c r="F12628" s="9"/>
      <c r="I12628" s="9"/>
      <c r="K12628" s="9"/>
      <c r="L12628" s="9"/>
      <c r="M12628" s="9"/>
      <c r="O12628" s="9"/>
      <c r="P12628" s="9"/>
      <c r="Q12628" s="9"/>
      <c r="R12628" s="36"/>
      <c r="V12628" s="36"/>
    </row>
    <row r="12629" spans="1:22" x14ac:dyDescent="0.25">
      <c r="A12629" s="86"/>
      <c r="B12629" s="9"/>
      <c r="C12629" s="9"/>
      <c r="D12629" s="9"/>
      <c r="E12629" s="9"/>
      <c r="F12629" s="9"/>
      <c r="I12629" s="9"/>
      <c r="K12629" s="9"/>
      <c r="L12629" s="9"/>
      <c r="M12629" s="9"/>
      <c r="O12629" s="9"/>
      <c r="P12629" s="9"/>
      <c r="Q12629" s="9"/>
      <c r="R12629" s="36"/>
      <c r="V12629" s="36"/>
    </row>
    <row r="12630" spans="1:22" x14ac:dyDescent="0.25">
      <c r="A12630" s="86"/>
      <c r="B12630" s="9"/>
      <c r="C12630" s="9"/>
      <c r="D12630" s="9"/>
      <c r="E12630" s="9"/>
      <c r="F12630" s="9"/>
      <c r="I12630" s="9"/>
      <c r="K12630" s="9"/>
      <c r="L12630" s="9"/>
      <c r="M12630" s="9"/>
      <c r="O12630" s="9"/>
      <c r="P12630" s="9"/>
      <c r="Q12630" s="9"/>
      <c r="R12630" s="36"/>
      <c r="V12630" s="36"/>
    </row>
    <row r="12631" spans="1:22" x14ac:dyDescent="0.25">
      <c r="A12631" s="86"/>
      <c r="B12631" s="9"/>
      <c r="C12631" s="9"/>
      <c r="D12631" s="9"/>
      <c r="E12631" s="9"/>
      <c r="F12631" s="9"/>
      <c r="I12631" s="9"/>
      <c r="K12631" s="9"/>
      <c r="L12631" s="9"/>
      <c r="M12631" s="9"/>
      <c r="O12631" s="9"/>
      <c r="P12631" s="9"/>
      <c r="Q12631" s="9"/>
      <c r="R12631" s="36"/>
      <c r="V12631" s="36"/>
    </row>
    <row r="12632" spans="1:22" x14ac:dyDescent="0.25">
      <c r="A12632" s="86"/>
      <c r="B12632" s="9"/>
      <c r="C12632" s="9"/>
      <c r="D12632" s="9"/>
      <c r="E12632" s="9"/>
      <c r="F12632" s="9"/>
      <c r="I12632" s="9"/>
      <c r="K12632" s="9"/>
      <c r="L12632" s="9"/>
      <c r="M12632" s="9"/>
      <c r="O12632" s="9"/>
      <c r="P12632" s="9"/>
      <c r="Q12632" s="9"/>
      <c r="R12632" s="36"/>
      <c r="V12632" s="36"/>
    </row>
    <row r="12633" spans="1:22" x14ac:dyDescent="0.25">
      <c r="A12633" s="86"/>
      <c r="B12633" s="9"/>
      <c r="C12633" s="9"/>
      <c r="D12633" s="9"/>
      <c r="E12633" s="9"/>
      <c r="F12633" s="9"/>
      <c r="I12633" s="9"/>
      <c r="K12633" s="9"/>
      <c r="L12633" s="9"/>
      <c r="M12633" s="9"/>
      <c r="O12633" s="9"/>
      <c r="P12633" s="9"/>
      <c r="Q12633" s="9"/>
      <c r="R12633" s="36"/>
      <c r="V12633" s="36"/>
    </row>
    <row r="12634" spans="1:22" x14ac:dyDescent="0.25">
      <c r="A12634" s="86"/>
      <c r="B12634" s="9"/>
      <c r="C12634" s="9"/>
      <c r="D12634" s="9"/>
      <c r="E12634" s="9"/>
      <c r="F12634" s="9"/>
      <c r="I12634" s="9"/>
      <c r="K12634" s="9"/>
      <c r="L12634" s="9"/>
      <c r="M12634" s="9"/>
      <c r="O12634" s="9"/>
      <c r="P12634" s="9"/>
      <c r="Q12634" s="9"/>
      <c r="R12634" s="36"/>
      <c r="V12634" s="36"/>
    </row>
    <row r="12635" spans="1:22" x14ac:dyDescent="0.25">
      <c r="A12635" s="86"/>
      <c r="B12635" s="9"/>
      <c r="C12635" s="9"/>
      <c r="D12635" s="9"/>
      <c r="E12635" s="9"/>
      <c r="F12635" s="9"/>
      <c r="I12635" s="9"/>
      <c r="K12635" s="9"/>
      <c r="L12635" s="9"/>
      <c r="M12635" s="9"/>
      <c r="O12635" s="9"/>
      <c r="P12635" s="9"/>
      <c r="Q12635" s="9"/>
      <c r="R12635" s="36"/>
      <c r="V12635" s="36"/>
    </row>
    <row r="12636" spans="1:22" x14ac:dyDescent="0.25">
      <c r="A12636" s="86"/>
      <c r="B12636" s="9"/>
      <c r="C12636" s="9"/>
      <c r="D12636" s="9"/>
      <c r="E12636" s="9"/>
      <c r="F12636" s="9"/>
      <c r="I12636" s="9"/>
      <c r="K12636" s="9"/>
      <c r="L12636" s="9"/>
      <c r="M12636" s="9"/>
      <c r="O12636" s="9"/>
      <c r="P12636" s="9"/>
      <c r="Q12636" s="9"/>
      <c r="R12636" s="36"/>
      <c r="V12636" s="36"/>
    </row>
    <row r="12637" spans="1:22" x14ac:dyDescent="0.25">
      <c r="A12637" s="86"/>
      <c r="B12637" s="9"/>
      <c r="C12637" s="9"/>
      <c r="D12637" s="9"/>
      <c r="E12637" s="9"/>
      <c r="F12637" s="9"/>
      <c r="I12637" s="9"/>
      <c r="K12637" s="9"/>
      <c r="L12637" s="9"/>
      <c r="M12637" s="9"/>
      <c r="O12637" s="9"/>
      <c r="P12637" s="9"/>
      <c r="Q12637" s="9"/>
      <c r="R12637" s="36"/>
      <c r="V12637" s="36"/>
    </row>
    <row r="12638" spans="1:22" x14ac:dyDescent="0.25">
      <c r="A12638" s="86"/>
      <c r="B12638" s="9"/>
      <c r="C12638" s="9"/>
      <c r="D12638" s="9"/>
      <c r="E12638" s="9"/>
      <c r="F12638" s="9"/>
      <c r="I12638" s="9"/>
      <c r="K12638" s="9"/>
      <c r="L12638" s="9"/>
      <c r="M12638" s="9"/>
      <c r="O12638" s="9"/>
      <c r="P12638" s="9"/>
      <c r="Q12638" s="9"/>
      <c r="R12638" s="36"/>
      <c r="V12638" s="36"/>
    </row>
    <row r="12639" spans="1:22" x14ac:dyDescent="0.25">
      <c r="A12639" s="86"/>
      <c r="B12639" s="9"/>
      <c r="C12639" s="9"/>
      <c r="D12639" s="9"/>
      <c r="E12639" s="9"/>
      <c r="F12639" s="9"/>
      <c r="I12639" s="9"/>
      <c r="K12639" s="9"/>
      <c r="L12639" s="9"/>
      <c r="M12639" s="9"/>
      <c r="O12639" s="9"/>
      <c r="P12639" s="9"/>
      <c r="Q12639" s="9"/>
      <c r="R12639" s="36"/>
      <c r="V12639" s="36"/>
    </row>
    <row r="12640" spans="1:22" x14ac:dyDescent="0.25">
      <c r="A12640" s="86"/>
      <c r="B12640" s="9"/>
      <c r="C12640" s="9"/>
      <c r="D12640" s="9"/>
      <c r="E12640" s="9"/>
      <c r="F12640" s="9"/>
      <c r="I12640" s="9"/>
      <c r="K12640" s="9"/>
      <c r="L12640" s="9"/>
      <c r="M12640" s="9"/>
      <c r="O12640" s="9"/>
      <c r="P12640" s="9"/>
      <c r="Q12640" s="9"/>
      <c r="R12640" s="36"/>
      <c r="V12640" s="36"/>
    </row>
    <row r="12641" spans="1:22" x14ac:dyDescent="0.25">
      <c r="A12641" s="86"/>
      <c r="B12641" s="9"/>
      <c r="C12641" s="9"/>
      <c r="D12641" s="9"/>
      <c r="E12641" s="9"/>
      <c r="F12641" s="9"/>
      <c r="I12641" s="9"/>
      <c r="K12641" s="9"/>
      <c r="L12641" s="9"/>
      <c r="M12641" s="9"/>
      <c r="O12641" s="9"/>
      <c r="P12641" s="9"/>
      <c r="Q12641" s="9"/>
      <c r="R12641" s="36"/>
      <c r="V12641" s="36"/>
    </row>
    <row r="12642" spans="1:22" x14ac:dyDescent="0.25">
      <c r="A12642" s="86"/>
      <c r="B12642" s="9"/>
      <c r="C12642" s="9"/>
      <c r="D12642" s="9"/>
      <c r="E12642" s="9"/>
      <c r="F12642" s="9"/>
      <c r="I12642" s="9"/>
      <c r="K12642" s="9"/>
      <c r="L12642" s="9"/>
      <c r="M12642" s="9"/>
      <c r="O12642" s="9"/>
      <c r="P12642" s="9"/>
      <c r="Q12642" s="9"/>
      <c r="R12642" s="36"/>
      <c r="V12642" s="36"/>
    </row>
    <row r="12643" spans="1:22" x14ac:dyDescent="0.25">
      <c r="A12643" s="86"/>
      <c r="B12643" s="9"/>
      <c r="C12643" s="9"/>
      <c r="D12643" s="9"/>
      <c r="E12643" s="9"/>
      <c r="F12643" s="9"/>
      <c r="I12643" s="9"/>
      <c r="K12643" s="9"/>
      <c r="L12643" s="9"/>
      <c r="M12643" s="9"/>
      <c r="O12643" s="9"/>
      <c r="P12643" s="9"/>
      <c r="Q12643" s="9"/>
      <c r="R12643" s="36"/>
      <c r="V12643" s="36"/>
    </row>
    <row r="12644" spans="1:22" x14ac:dyDescent="0.25">
      <c r="A12644" s="86"/>
      <c r="B12644" s="9"/>
      <c r="C12644" s="9"/>
      <c r="D12644" s="9"/>
      <c r="E12644" s="9"/>
      <c r="F12644" s="9"/>
      <c r="I12644" s="9"/>
      <c r="K12644" s="9"/>
      <c r="L12644" s="9"/>
      <c r="M12644" s="9"/>
      <c r="O12644" s="9"/>
      <c r="P12644" s="9"/>
      <c r="Q12644" s="9"/>
      <c r="R12644" s="36"/>
      <c r="V12644" s="36"/>
    </row>
    <row r="12645" spans="1:22" x14ac:dyDescent="0.25">
      <c r="A12645" s="86"/>
      <c r="B12645" s="9"/>
      <c r="C12645" s="9"/>
      <c r="D12645" s="9"/>
      <c r="E12645" s="9"/>
      <c r="F12645" s="9"/>
      <c r="I12645" s="9"/>
      <c r="K12645" s="9"/>
      <c r="L12645" s="9"/>
      <c r="M12645" s="9"/>
      <c r="O12645" s="9"/>
      <c r="P12645" s="9"/>
      <c r="Q12645" s="9"/>
      <c r="R12645" s="36"/>
      <c r="V12645" s="36"/>
    </row>
    <row r="12646" spans="1:22" x14ac:dyDescent="0.25">
      <c r="A12646" s="86"/>
      <c r="B12646" s="9"/>
      <c r="C12646" s="9"/>
      <c r="D12646" s="9"/>
      <c r="E12646" s="9"/>
      <c r="F12646" s="9"/>
      <c r="I12646" s="9"/>
      <c r="K12646" s="9"/>
      <c r="L12646" s="9"/>
      <c r="M12646" s="9"/>
      <c r="O12646" s="9"/>
      <c r="P12646" s="9"/>
      <c r="Q12646" s="9"/>
      <c r="R12646" s="36"/>
      <c r="V12646" s="36"/>
    </row>
    <row r="12647" spans="1:22" x14ac:dyDescent="0.25">
      <c r="A12647" s="86"/>
      <c r="B12647" s="9"/>
      <c r="C12647" s="9"/>
      <c r="D12647" s="9"/>
      <c r="E12647" s="9"/>
      <c r="F12647" s="9"/>
      <c r="I12647" s="9"/>
      <c r="K12647" s="9"/>
      <c r="L12647" s="9"/>
      <c r="M12647" s="9"/>
      <c r="O12647" s="9"/>
      <c r="P12647" s="9"/>
      <c r="Q12647" s="9"/>
      <c r="R12647" s="36"/>
      <c r="V12647" s="36"/>
    </row>
    <row r="12648" spans="1:22" x14ac:dyDescent="0.25">
      <c r="A12648" s="86"/>
      <c r="B12648" s="9"/>
      <c r="C12648" s="9"/>
      <c r="D12648" s="9"/>
      <c r="E12648" s="9"/>
      <c r="F12648" s="9"/>
      <c r="I12648" s="9"/>
      <c r="K12648" s="9"/>
      <c r="L12648" s="9"/>
      <c r="M12648" s="9"/>
      <c r="O12648" s="9"/>
      <c r="P12648" s="9"/>
      <c r="Q12648" s="9"/>
      <c r="R12648" s="36"/>
      <c r="V12648" s="36"/>
    </row>
    <row r="12649" spans="1:22" x14ac:dyDescent="0.25">
      <c r="A12649" s="86"/>
      <c r="B12649" s="9"/>
      <c r="C12649" s="9"/>
      <c r="D12649" s="9"/>
      <c r="E12649" s="9"/>
      <c r="F12649" s="9"/>
      <c r="I12649" s="9"/>
      <c r="K12649" s="9"/>
      <c r="L12649" s="9"/>
      <c r="M12649" s="9"/>
      <c r="O12649" s="9"/>
      <c r="P12649" s="9"/>
      <c r="Q12649" s="9"/>
      <c r="R12649" s="36"/>
      <c r="V12649" s="36"/>
    </row>
    <row r="12650" spans="1:22" x14ac:dyDescent="0.25">
      <c r="A12650" s="86"/>
      <c r="B12650" s="9"/>
      <c r="C12650" s="9"/>
      <c r="D12650" s="9"/>
      <c r="E12650" s="9"/>
      <c r="F12650" s="9"/>
      <c r="I12650" s="9"/>
      <c r="K12650" s="9"/>
      <c r="L12650" s="9"/>
      <c r="M12650" s="9"/>
      <c r="O12650" s="9"/>
      <c r="P12650" s="9"/>
      <c r="Q12650" s="9"/>
      <c r="R12650" s="36"/>
      <c r="V12650" s="36"/>
    </row>
    <row r="12651" spans="1:22" x14ac:dyDescent="0.25">
      <c r="A12651" s="86"/>
      <c r="B12651" s="9"/>
      <c r="C12651" s="9"/>
      <c r="D12651" s="9"/>
      <c r="E12651" s="9"/>
      <c r="F12651" s="9"/>
      <c r="I12651" s="9"/>
      <c r="K12651" s="9"/>
      <c r="L12651" s="9"/>
      <c r="M12651" s="9"/>
      <c r="O12651" s="9"/>
      <c r="P12651" s="9"/>
      <c r="Q12651" s="9"/>
      <c r="R12651" s="36"/>
      <c r="V12651" s="36"/>
    </row>
    <row r="12652" spans="1:22" x14ac:dyDescent="0.25">
      <c r="A12652" s="86"/>
      <c r="B12652" s="9"/>
      <c r="C12652" s="9"/>
      <c r="D12652" s="9"/>
      <c r="E12652" s="9"/>
      <c r="F12652" s="9"/>
      <c r="I12652" s="9"/>
      <c r="K12652" s="9"/>
      <c r="L12652" s="9"/>
      <c r="M12652" s="9"/>
      <c r="O12652" s="9"/>
      <c r="P12652" s="9"/>
      <c r="Q12652" s="9"/>
      <c r="R12652" s="36"/>
      <c r="V12652" s="36"/>
    </row>
    <row r="12653" spans="1:22" x14ac:dyDescent="0.25">
      <c r="A12653" s="86"/>
      <c r="B12653" s="9"/>
      <c r="C12653" s="9"/>
      <c r="D12653" s="9"/>
      <c r="E12653" s="9"/>
      <c r="F12653" s="9"/>
      <c r="I12653" s="9"/>
      <c r="K12653" s="9"/>
      <c r="L12653" s="9"/>
      <c r="M12653" s="9"/>
      <c r="O12653" s="9"/>
      <c r="P12653" s="9"/>
      <c r="Q12653" s="9"/>
      <c r="R12653" s="36"/>
      <c r="V12653" s="36"/>
    </row>
    <row r="12654" spans="1:22" x14ac:dyDescent="0.25">
      <c r="A12654" s="86"/>
      <c r="B12654" s="9"/>
      <c r="C12654" s="9"/>
      <c r="D12654" s="9"/>
      <c r="E12654" s="9"/>
      <c r="F12654" s="9"/>
      <c r="I12654" s="9"/>
      <c r="K12654" s="9"/>
      <c r="L12654" s="9"/>
      <c r="M12654" s="9"/>
      <c r="O12654" s="9"/>
      <c r="P12654" s="9"/>
      <c r="Q12654" s="9"/>
      <c r="R12654" s="36"/>
      <c r="V12654" s="36"/>
    </row>
    <row r="12655" spans="1:22" x14ac:dyDescent="0.25">
      <c r="A12655" s="86"/>
      <c r="B12655" s="9"/>
      <c r="C12655" s="9"/>
      <c r="D12655" s="9"/>
      <c r="E12655" s="9"/>
      <c r="F12655" s="9"/>
      <c r="I12655" s="9"/>
      <c r="K12655" s="9"/>
      <c r="L12655" s="9"/>
      <c r="M12655" s="9"/>
      <c r="O12655" s="9"/>
      <c r="P12655" s="9"/>
      <c r="Q12655" s="9"/>
      <c r="R12655" s="36"/>
      <c r="V12655" s="36"/>
    </row>
    <row r="12656" spans="1:22" x14ac:dyDescent="0.25">
      <c r="A12656" s="86"/>
      <c r="B12656" s="9"/>
      <c r="C12656" s="9"/>
      <c r="D12656" s="9"/>
      <c r="E12656" s="9"/>
      <c r="F12656" s="9"/>
      <c r="I12656" s="9"/>
      <c r="K12656" s="9"/>
      <c r="L12656" s="9"/>
      <c r="M12656" s="9"/>
      <c r="O12656" s="9"/>
      <c r="P12656" s="9"/>
      <c r="Q12656" s="9"/>
      <c r="R12656" s="36"/>
      <c r="V12656" s="36"/>
    </row>
    <row r="12657" spans="1:22" x14ac:dyDescent="0.25">
      <c r="A12657" s="86"/>
      <c r="B12657" s="9"/>
      <c r="C12657" s="9"/>
      <c r="D12657" s="9"/>
      <c r="E12657" s="9"/>
      <c r="F12657" s="9"/>
      <c r="I12657" s="9"/>
      <c r="K12657" s="9"/>
      <c r="L12657" s="9"/>
      <c r="M12657" s="9"/>
      <c r="O12657" s="9"/>
      <c r="P12657" s="9"/>
      <c r="Q12657" s="9"/>
      <c r="R12657" s="36"/>
      <c r="V12657" s="36"/>
    </row>
    <row r="12658" spans="1:22" x14ac:dyDescent="0.25">
      <c r="A12658" s="86"/>
      <c r="B12658" s="9"/>
      <c r="C12658" s="9"/>
      <c r="D12658" s="9"/>
      <c r="E12658" s="9"/>
      <c r="F12658" s="9"/>
      <c r="I12658" s="9"/>
      <c r="K12658" s="9"/>
      <c r="L12658" s="9"/>
      <c r="M12658" s="9"/>
      <c r="O12658" s="9"/>
      <c r="P12658" s="9"/>
      <c r="Q12658" s="9"/>
      <c r="R12658" s="36"/>
      <c r="V12658" s="36"/>
    </row>
    <row r="12659" spans="1:22" x14ac:dyDescent="0.25">
      <c r="A12659" s="86"/>
      <c r="B12659" s="9"/>
      <c r="C12659" s="9"/>
      <c r="D12659" s="9"/>
      <c r="E12659" s="9"/>
      <c r="F12659" s="9"/>
      <c r="I12659" s="9"/>
      <c r="K12659" s="9"/>
      <c r="L12659" s="9"/>
      <c r="M12659" s="9"/>
      <c r="O12659" s="9"/>
      <c r="P12659" s="9"/>
      <c r="Q12659" s="9"/>
      <c r="R12659" s="36"/>
      <c r="V12659" s="36"/>
    </row>
    <row r="12660" spans="1:22" x14ac:dyDescent="0.25">
      <c r="A12660" s="86"/>
      <c r="B12660" s="9"/>
      <c r="C12660" s="9"/>
      <c r="D12660" s="9"/>
      <c r="E12660" s="9"/>
      <c r="F12660" s="9"/>
      <c r="I12660" s="9"/>
      <c r="K12660" s="9"/>
      <c r="L12660" s="9"/>
      <c r="M12660" s="9"/>
      <c r="O12660" s="9"/>
      <c r="P12660" s="9"/>
      <c r="Q12660" s="9"/>
      <c r="R12660" s="36"/>
      <c r="V12660" s="36"/>
    </row>
    <row r="12661" spans="1:22" x14ac:dyDescent="0.25">
      <c r="A12661" s="86"/>
      <c r="B12661" s="9"/>
      <c r="C12661" s="9"/>
      <c r="D12661" s="9"/>
      <c r="E12661" s="9"/>
      <c r="F12661" s="9"/>
      <c r="I12661" s="9"/>
      <c r="K12661" s="9"/>
      <c r="L12661" s="9"/>
      <c r="M12661" s="9"/>
      <c r="O12661" s="9"/>
      <c r="P12661" s="9"/>
      <c r="Q12661" s="9"/>
      <c r="R12661" s="36"/>
      <c r="V12661" s="36"/>
    </row>
    <row r="12662" spans="1:22" x14ac:dyDescent="0.25">
      <c r="A12662" s="86"/>
      <c r="B12662" s="9"/>
      <c r="C12662" s="9"/>
      <c r="D12662" s="9"/>
      <c r="E12662" s="9"/>
      <c r="F12662" s="9"/>
      <c r="I12662" s="9"/>
      <c r="K12662" s="9"/>
      <c r="L12662" s="9"/>
      <c r="M12662" s="9"/>
      <c r="O12662" s="9"/>
      <c r="P12662" s="9"/>
      <c r="Q12662" s="9"/>
      <c r="R12662" s="36"/>
      <c r="V12662" s="36"/>
    </row>
    <row r="12663" spans="1:22" x14ac:dyDescent="0.25">
      <c r="A12663" s="86"/>
      <c r="B12663" s="9"/>
      <c r="C12663" s="9"/>
      <c r="D12663" s="9"/>
      <c r="E12663" s="9"/>
      <c r="F12663" s="9"/>
      <c r="I12663" s="9"/>
      <c r="K12663" s="9"/>
      <c r="L12663" s="9"/>
      <c r="M12663" s="9"/>
      <c r="O12663" s="9"/>
      <c r="P12663" s="9"/>
      <c r="Q12663" s="9"/>
      <c r="R12663" s="36"/>
      <c r="V12663" s="36"/>
    </row>
    <row r="12664" spans="1:22" x14ac:dyDescent="0.25">
      <c r="A12664" s="86"/>
      <c r="B12664" s="9"/>
      <c r="C12664" s="9"/>
      <c r="D12664" s="9"/>
      <c r="E12664" s="9"/>
      <c r="F12664" s="9"/>
      <c r="I12664" s="9"/>
      <c r="K12664" s="9"/>
      <c r="L12664" s="9"/>
      <c r="M12664" s="9"/>
      <c r="O12664" s="9"/>
      <c r="P12664" s="9"/>
      <c r="Q12664" s="9"/>
      <c r="R12664" s="36"/>
      <c r="V12664" s="36"/>
    </row>
    <row r="12665" spans="1:22" x14ac:dyDescent="0.25">
      <c r="A12665" s="86"/>
      <c r="B12665" s="9"/>
      <c r="C12665" s="9"/>
      <c r="D12665" s="9"/>
      <c r="E12665" s="9"/>
      <c r="F12665" s="9"/>
      <c r="I12665" s="9"/>
      <c r="K12665" s="9"/>
      <c r="L12665" s="9"/>
      <c r="M12665" s="9"/>
      <c r="O12665" s="9"/>
      <c r="P12665" s="9"/>
      <c r="Q12665" s="9"/>
      <c r="R12665" s="36"/>
      <c r="V12665" s="36"/>
    </row>
    <row r="12666" spans="1:22" x14ac:dyDescent="0.25">
      <c r="A12666" s="86"/>
      <c r="B12666" s="9"/>
      <c r="C12666" s="9"/>
      <c r="D12666" s="9"/>
      <c r="E12666" s="9"/>
      <c r="F12666" s="9"/>
      <c r="I12666" s="9"/>
      <c r="K12666" s="9"/>
      <c r="L12666" s="9"/>
      <c r="M12666" s="9"/>
      <c r="O12666" s="9"/>
      <c r="P12666" s="9"/>
      <c r="Q12666" s="9"/>
      <c r="R12666" s="36"/>
      <c r="V12666" s="36"/>
    </row>
    <row r="12667" spans="1:22" x14ac:dyDescent="0.25">
      <c r="A12667" s="86"/>
      <c r="B12667" s="9"/>
      <c r="C12667" s="9"/>
      <c r="D12667" s="9"/>
      <c r="E12667" s="9"/>
      <c r="F12667" s="9"/>
      <c r="I12667" s="9"/>
      <c r="K12667" s="9"/>
      <c r="L12667" s="9"/>
      <c r="M12667" s="9"/>
      <c r="O12667" s="9"/>
      <c r="P12667" s="9"/>
      <c r="Q12667" s="9"/>
      <c r="R12667" s="36"/>
      <c r="V12667" s="36"/>
    </row>
    <row r="12668" spans="1:22" x14ac:dyDescent="0.25">
      <c r="A12668" s="86"/>
      <c r="B12668" s="9"/>
      <c r="C12668" s="9"/>
      <c r="D12668" s="9"/>
      <c r="E12668" s="9"/>
      <c r="F12668" s="9"/>
      <c r="I12668" s="9"/>
      <c r="K12668" s="9"/>
      <c r="L12668" s="9"/>
      <c r="M12668" s="9"/>
      <c r="O12668" s="9"/>
      <c r="P12668" s="9"/>
      <c r="Q12668" s="9"/>
      <c r="R12668" s="36"/>
      <c r="V12668" s="36"/>
    </row>
    <row r="12669" spans="1:22" x14ac:dyDescent="0.25">
      <c r="A12669" s="86"/>
      <c r="B12669" s="9"/>
      <c r="C12669" s="9"/>
      <c r="D12669" s="9"/>
      <c r="E12669" s="9"/>
      <c r="F12669" s="9"/>
      <c r="I12669" s="9"/>
      <c r="K12669" s="9"/>
      <c r="L12669" s="9"/>
      <c r="M12669" s="9"/>
      <c r="O12669" s="9"/>
      <c r="P12669" s="9"/>
      <c r="Q12669" s="9"/>
      <c r="R12669" s="36"/>
      <c r="V12669" s="36"/>
    </row>
    <row r="12670" spans="1:22" x14ac:dyDescent="0.25">
      <c r="A12670" s="86"/>
      <c r="B12670" s="9"/>
      <c r="C12670" s="9"/>
      <c r="D12670" s="9"/>
      <c r="E12670" s="9"/>
      <c r="F12670" s="9"/>
      <c r="I12670" s="9"/>
      <c r="K12670" s="9"/>
      <c r="L12670" s="9"/>
      <c r="M12670" s="9"/>
      <c r="O12670" s="9"/>
      <c r="P12670" s="9"/>
      <c r="Q12670" s="9"/>
      <c r="R12670" s="36"/>
      <c r="V12670" s="36"/>
    </row>
    <row r="12671" spans="1:22" x14ac:dyDescent="0.25">
      <c r="A12671" s="86"/>
      <c r="B12671" s="9"/>
      <c r="C12671" s="9"/>
      <c r="D12671" s="9"/>
      <c r="E12671" s="9"/>
      <c r="F12671" s="9"/>
      <c r="I12671" s="9"/>
      <c r="K12671" s="9"/>
      <c r="L12671" s="9"/>
      <c r="M12671" s="9"/>
      <c r="O12671" s="9"/>
      <c r="P12671" s="9"/>
      <c r="Q12671" s="9"/>
      <c r="R12671" s="36"/>
      <c r="V12671" s="36"/>
    </row>
    <row r="12672" spans="1:22" x14ac:dyDescent="0.25">
      <c r="A12672" s="86"/>
      <c r="B12672" s="9"/>
      <c r="C12672" s="9"/>
      <c r="D12672" s="9"/>
      <c r="E12672" s="9"/>
      <c r="F12672" s="9"/>
      <c r="I12672" s="9"/>
      <c r="K12672" s="9"/>
      <c r="L12672" s="9"/>
      <c r="M12672" s="9"/>
      <c r="O12672" s="9"/>
      <c r="P12672" s="9"/>
      <c r="Q12672" s="9"/>
      <c r="R12672" s="36"/>
      <c r="V12672" s="36"/>
    </row>
    <row r="12673" spans="1:22" x14ac:dyDescent="0.25">
      <c r="A12673" s="86"/>
      <c r="B12673" s="9"/>
      <c r="C12673" s="9"/>
      <c r="D12673" s="9"/>
      <c r="E12673" s="9"/>
      <c r="F12673" s="9"/>
      <c r="I12673" s="9"/>
      <c r="K12673" s="9"/>
      <c r="L12673" s="9"/>
      <c r="M12673" s="9"/>
      <c r="O12673" s="9"/>
      <c r="P12673" s="9"/>
      <c r="Q12673" s="9"/>
      <c r="R12673" s="36"/>
      <c r="V12673" s="36"/>
    </row>
    <row r="12674" spans="1:22" x14ac:dyDescent="0.25">
      <c r="A12674" s="86"/>
      <c r="B12674" s="9"/>
      <c r="C12674" s="9"/>
      <c r="D12674" s="9"/>
      <c r="E12674" s="9"/>
      <c r="F12674" s="9"/>
      <c r="I12674" s="9"/>
      <c r="K12674" s="9"/>
      <c r="L12674" s="9"/>
      <c r="M12674" s="9"/>
      <c r="O12674" s="9"/>
      <c r="P12674" s="9"/>
      <c r="Q12674" s="9"/>
      <c r="R12674" s="36"/>
      <c r="V12674" s="36"/>
    </row>
    <row r="12675" spans="1:22" x14ac:dyDescent="0.25">
      <c r="A12675" s="86"/>
      <c r="B12675" s="9"/>
      <c r="C12675" s="9"/>
      <c r="D12675" s="9"/>
      <c r="E12675" s="9"/>
      <c r="F12675" s="9"/>
      <c r="I12675" s="9"/>
      <c r="K12675" s="9"/>
      <c r="L12675" s="9"/>
      <c r="M12675" s="9"/>
      <c r="O12675" s="9"/>
      <c r="P12675" s="9"/>
      <c r="Q12675" s="9"/>
      <c r="R12675" s="36"/>
      <c r="V12675" s="36"/>
    </row>
    <row r="12676" spans="1:22" x14ac:dyDescent="0.25">
      <c r="A12676" s="86"/>
      <c r="B12676" s="9"/>
      <c r="C12676" s="9"/>
      <c r="D12676" s="9"/>
      <c r="E12676" s="9"/>
      <c r="F12676" s="9"/>
      <c r="I12676" s="9"/>
      <c r="K12676" s="9"/>
      <c r="L12676" s="9"/>
      <c r="M12676" s="9"/>
      <c r="O12676" s="9"/>
      <c r="P12676" s="9"/>
      <c r="Q12676" s="9"/>
      <c r="R12676" s="36"/>
      <c r="V12676" s="36"/>
    </row>
    <row r="12677" spans="1:22" x14ac:dyDescent="0.25">
      <c r="A12677" s="86"/>
      <c r="B12677" s="9"/>
      <c r="C12677" s="9"/>
      <c r="D12677" s="9"/>
      <c r="E12677" s="9"/>
      <c r="F12677" s="9"/>
      <c r="I12677" s="9"/>
      <c r="K12677" s="9"/>
      <c r="L12677" s="9"/>
      <c r="M12677" s="9"/>
      <c r="O12677" s="9"/>
      <c r="P12677" s="9"/>
      <c r="Q12677" s="9"/>
      <c r="R12677" s="36"/>
      <c r="V12677" s="36"/>
    </row>
    <row r="12678" spans="1:22" x14ac:dyDescent="0.25">
      <c r="A12678" s="86"/>
      <c r="B12678" s="9"/>
      <c r="C12678" s="9"/>
      <c r="D12678" s="9"/>
      <c r="E12678" s="9"/>
      <c r="F12678" s="9"/>
      <c r="I12678" s="9"/>
      <c r="K12678" s="9"/>
      <c r="L12678" s="9"/>
      <c r="M12678" s="9"/>
      <c r="O12678" s="9"/>
      <c r="P12678" s="9"/>
      <c r="Q12678" s="9"/>
      <c r="R12678" s="36"/>
      <c r="V12678" s="36"/>
    </row>
    <row r="12679" spans="1:22" x14ac:dyDescent="0.25">
      <c r="A12679" s="86"/>
      <c r="B12679" s="9"/>
      <c r="C12679" s="9"/>
      <c r="D12679" s="9"/>
      <c r="E12679" s="9"/>
      <c r="F12679" s="9"/>
      <c r="I12679" s="9"/>
      <c r="K12679" s="9"/>
      <c r="L12679" s="9"/>
      <c r="M12679" s="9"/>
      <c r="O12679" s="9"/>
      <c r="P12679" s="9"/>
      <c r="Q12679" s="9"/>
      <c r="R12679" s="36"/>
      <c r="V12679" s="36"/>
    </row>
    <row r="12680" spans="1:22" x14ac:dyDescent="0.25">
      <c r="A12680" s="86"/>
      <c r="B12680" s="9"/>
      <c r="C12680" s="9"/>
      <c r="D12680" s="9"/>
      <c r="E12680" s="9"/>
      <c r="F12680" s="9"/>
      <c r="I12680" s="9"/>
      <c r="K12680" s="9"/>
      <c r="L12680" s="9"/>
      <c r="M12680" s="9"/>
      <c r="O12680" s="9"/>
      <c r="P12680" s="9"/>
      <c r="Q12680" s="9"/>
      <c r="R12680" s="36"/>
      <c r="V12680" s="36"/>
    </row>
    <row r="12681" spans="1:22" x14ac:dyDescent="0.25">
      <c r="A12681" s="86"/>
      <c r="B12681" s="9"/>
      <c r="C12681" s="9"/>
      <c r="D12681" s="9"/>
      <c r="E12681" s="9"/>
      <c r="F12681" s="9"/>
      <c r="I12681" s="9"/>
      <c r="K12681" s="9"/>
      <c r="L12681" s="9"/>
      <c r="M12681" s="9"/>
      <c r="O12681" s="9"/>
      <c r="P12681" s="9"/>
      <c r="Q12681" s="9"/>
      <c r="R12681" s="36"/>
      <c r="V12681" s="36"/>
    </row>
    <row r="12682" spans="1:22" x14ac:dyDescent="0.25">
      <c r="A12682" s="86"/>
      <c r="B12682" s="9"/>
      <c r="C12682" s="9"/>
      <c r="D12682" s="9"/>
      <c r="E12682" s="9"/>
      <c r="F12682" s="9"/>
      <c r="I12682" s="9"/>
      <c r="K12682" s="9"/>
      <c r="L12682" s="9"/>
      <c r="M12682" s="9"/>
      <c r="O12682" s="9"/>
      <c r="P12682" s="9"/>
      <c r="Q12682" s="9"/>
      <c r="R12682" s="36"/>
      <c r="V12682" s="36"/>
    </row>
    <row r="12683" spans="1:22" x14ac:dyDescent="0.25">
      <c r="A12683" s="86"/>
      <c r="B12683" s="9"/>
      <c r="C12683" s="9"/>
      <c r="D12683" s="9"/>
      <c r="E12683" s="9"/>
      <c r="F12683" s="9"/>
      <c r="I12683" s="9"/>
      <c r="K12683" s="9"/>
      <c r="L12683" s="9"/>
      <c r="M12683" s="9"/>
      <c r="O12683" s="9"/>
      <c r="P12683" s="9"/>
      <c r="Q12683" s="9"/>
      <c r="R12683" s="36"/>
      <c r="V12683" s="36"/>
    </row>
    <row r="12684" spans="1:22" x14ac:dyDescent="0.25">
      <c r="A12684" s="86"/>
      <c r="B12684" s="9"/>
      <c r="C12684" s="9"/>
      <c r="D12684" s="9"/>
      <c r="E12684" s="9"/>
      <c r="F12684" s="9"/>
      <c r="I12684" s="9"/>
      <c r="K12684" s="9"/>
      <c r="L12684" s="9"/>
      <c r="M12684" s="9"/>
      <c r="O12684" s="9"/>
      <c r="P12684" s="9"/>
      <c r="Q12684" s="9"/>
      <c r="R12684" s="36"/>
      <c r="V12684" s="36"/>
    </row>
    <row r="12685" spans="1:22" x14ac:dyDescent="0.25">
      <c r="A12685" s="86"/>
      <c r="B12685" s="9"/>
      <c r="C12685" s="9"/>
      <c r="D12685" s="9"/>
      <c r="E12685" s="9"/>
      <c r="F12685" s="9"/>
      <c r="I12685" s="9"/>
      <c r="K12685" s="9"/>
      <c r="L12685" s="9"/>
      <c r="M12685" s="9"/>
      <c r="O12685" s="9"/>
      <c r="P12685" s="9"/>
      <c r="Q12685" s="9"/>
      <c r="R12685" s="36"/>
      <c r="V12685" s="36"/>
    </row>
    <row r="12686" spans="1:22" x14ac:dyDescent="0.25">
      <c r="A12686" s="86"/>
      <c r="B12686" s="9"/>
      <c r="C12686" s="9"/>
      <c r="D12686" s="9"/>
      <c r="E12686" s="9"/>
      <c r="F12686" s="9"/>
      <c r="I12686" s="9"/>
      <c r="K12686" s="9"/>
      <c r="L12686" s="9"/>
      <c r="M12686" s="9"/>
      <c r="O12686" s="9"/>
      <c r="P12686" s="9"/>
      <c r="Q12686" s="9"/>
      <c r="R12686" s="36"/>
      <c r="V12686" s="36"/>
    </row>
    <row r="12687" spans="1:22" x14ac:dyDescent="0.25">
      <c r="A12687" s="86"/>
      <c r="B12687" s="9"/>
      <c r="C12687" s="9"/>
      <c r="D12687" s="9"/>
      <c r="E12687" s="9"/>
      <c r="F12687" s="9"/>
      <c r="I12687" s="9"/>
      <c r="K12687" s="9"/>
      <c r="L12687" s="9"/>
      <c r="M12687" s="9"/>
      <c r="O12687" s="9"/>
      <c r="P12687" s="9"/>
      <c r="Q12687" s="9"/>
      <c r="R12687" s="36"/>
      <c r="V12687" s="36"/>
    </row>
    <row r="12688" spans="1:22" x14ac:dyDescent="0.25">
      <c r="A12688" s="86"/>
      <c r="B12688" s="9"/>
      <c r="C12688" s="9"/>
      <c r="D12688" s="9"/>
      <c r="E12688" s="9"/>
      <c r="F12688" s="9"/>
      <c r="I12688" s="9"/>
      <c r="K12688" s="9"/>
      <c r="L12688" s="9"/>
      <c r="M12688" s="9"/>
      <c r="O12688" s="9"/>
      <c r="P12688" s="9"/>
      <c r="Q12688" s="9"/>
      <c r="R12688" s="36"/>
      <c r="V12688" s="36"/>
    </row>
    <row r="12689" spans="1:22" x14ac:dyDescent="0.25">
      <c r="A12689" s="86"/>
      <c r="B12689" s="9"/>
      <c r="C12689" s="9"/>
      <c r="D12689" s="9"/>
      <c r="E12689" s="9"/>
      <c r="F12689" s="9"/>
      <c r="I12689" s="9"/>
      <c r="K12689" s="9"/>
      <c r="L12689" s="9"/>
      <c r="M12689" s="9"/>
      <c r="O12689" s="9"/>
      <c r="P12689" s="9"/>
      <c r="Q12689" s="9"/>
      <c r="R12689" s="36"/>
      <c r="V12689" s="36"/>
    </row>
    <row r="12690" spans="1:22" x14ac:dyDescent="0.25">
      <c r="A12690" s="86"/>
      <c r="B12690" s="9"/>
      <c r="C12690" s="9"/>
      <c r="D12690" s="9"/>
      <c r="E12690" s="9"/>
      <c r="F12690" s="9"/>
      <c r="I12690" s="9"/>
      <c r="K12690" s="9"/>
      <c r="L12690" s="9"/>
      <c r="M12690" s="9"/>
      <c r="O12690" s="9"/>
      <c r="P12690" s="9"/>
      <c r="Q12690" s="9"/>
      <c r="R12690" s="36"/>
      <c r="V12690" s="36"/>
    </row>
    <row r="12691" spans="1:22" x14ac:dyDescent="0.25">
      <c r="A12691" s="86"/>
      <c r="B12691" s="9"/>
      <c r="C12691" s="9"/>
      <c r="D12691" s="9"/>
      <c r="E12691" s="9"/>
      <c r="F12691" s="9"/>
      <c r="I12691" s="9"/>
      <c r="K12691" s="9"/>
      <c r="L12691" s="9"/>
      <c r="M12691" s="9"/>
      <c r="O12691" s="9"/>
      <c r="P12691" s="9"/>
      <c r="Q12691" s="9"/>
      <c r="R12691" s="36"/>
      <c r="V12691" s="36"/>
    </row>
    <row r="12692" spans="1:22" x14ac:dyDescent="0.25">
      <c r="A12692" s="86"/>
      <c r="B12692" s="9"/>
      <c r="C12692" s="9"/>
      <c r="D12692" s="9"/>
      <c r="E12692" s="9"/>
      <c r="F12692" s="9"/>
      <c r="I12692" s="9"/>
      <c r="K12692" s="9"/>
      <c r="L12692" s="9"/>
      <c r="M12692" s="9"/>
      <c r="O12692" s="9"/>
      <c r="P12692" s="9"/>
      <c r="Q12692" s="9"/>
      <c r="R12692" s="36"/>
      <c r="V12692" s="36"/>
    </row>
    <row r="12693" spans="1:22" x14ac:dyDescent="0.25">
      <c r="A12693" s="86"/>
      <c r="B12693" s="9"/>
      <c r="C12693" s="9"/>
      <c r="D12693" s="9"/>
      <c r="E12693" s="9"/>
      <c r="F12693" s="9"/>
      <c r="I12693" s="9"/>
      <c r="K12693" s="9"/>
      <c r="L12693" s="9"/>
      <c r="M12693" s="9"/>
      <c r="O12693" s="9"/>
      <c r="P12693" s="9"/>
      <c r="Q12693" s="9"/>
      <c r="R12693" s="36"/>
      <c r="V12693" s="36"/>
    </row>
    <row r="12694" spans="1:22" x14ac:dyDescent="0.25">
      <c r="A12694" s="86"/>
      <c r="B12694" s="9"/>
      <c r="C12694" s="9"/>
      <c r="D12694" s="9"/>
      <c r="E12694" s="9"/>
      <c r="F12694" s="9"/>
      <c r="I12694" s="9"/>
      <c r="K12694" s="9"/>
      <c r="L12694" s="9"/>
      <c r="M12694" s="9"/>
      <c r="O12694" s="9"/>
      <c r="P12694" s="9"/>
      <c r="Q12694" s="9"/>
      <c r="R12694" s="36"/>
      <c r="V12694" s="36"/>
    </row>
    <row r="12695" spans="1:22" x14ac:dyDescent="0.25">
      <c r="A12695" s="86"/>
      <c r="B12695" s="9"/>
      <c r="C12695" s="9"/>
      <c r="D12695" s="9"/>
      <c r="E12695" s="9"/>
      <c r="F12695" s="9"/>
      <c r="I12695" s="9"/>
      <c r="K12695" s="9"/>
      <c r="L12695" s="9"/>
      <c r="M12695" s="9"/>
      <c r="O12695" s="9"/>
      <c r="P12695" s="9"/>
      <c r="Q12695" s="9"/>
      <c r="R12695" s="36"/>
      <c r="V12695" s="36"/>
    </row>
    <row r="12696" spans="1:22" x14ac:dyDescent="0.25">
      <c r="A12696" s="86"/>
      <c r="B12696" s="9"/>
      <c r="C12696" s="9"/>
      <c r="D12696" s="9"/>
      <c r="E12696" s="9"/>
      <c r="F12696" s="9"/>
      <c r="I12696" s="9"/>
      <c r="K12696" s="9"/>
      <c r="L12696" s="9"/>
      <c r="M12696" s="9"/>
      <c r="O12696" s="9"/>
      <c r="P12696" s="9"/>
      <c r="Q12696" s="9"/>
      <c r="R12696" s="36"/>
      <c r="V12696" s="36"/>
    </row>
    <row r="12697" spans="1:22" x14ac:dyDescent="0.25">
      <c r="A12697" s="86"/>
      <c r="B12697" s="9"/>
      <c r="C12697" s="9"/>
      <c r="D12697" s="9"/>
      <c r="E12697" s="9"/>
      <c r="F12697" s="9"/>
      <c r="I12697" s="9"/>
      <c r="K12697" s="9"/>
      <c r="L12697" s="9"/>
      <c r="M12697" s="9"/>
      <c r="O12697" s="9"/>
      <c r="P12697" s="9"/>
      <c r="Q12697" s="9"/>
      <c r="R12697" s="36"/>
      <c r="V12697" s="36"/>
    </row>
    <row r="12698" spans="1:22" x14ac:dyDescent="0.25">
      <c r="A12698" s="86"/>
      <c r="B12698" s="9"/>
      <c r="C12698" s="9"/>
      <c r="D12698" s="9"/>
      <c r="E12698" s="9"/>
      <c r="F12698" s="9"/>
      <c r="I12698" s="9"/>
      <c r="K12698" s="9"/>
      <c r="L12698" s="9"/>
      <c r="M12698" s="9"/>
      <c r="O12698" s="9"/>
      <c r="P12698" s="9"/>
      <c r="Q12698" s="9"/>
      <c r="R12698" s="36"/>
      <c r="V12698" s="36"/>
    </row>
    <row r="12699" spans="1:22" x14ac:dyDescent="0.25">
      <c r="A12699" s="86"/>
      <c r="B12699" s="9"/>
      <c r="C12699" s="9"/>
      <c r="D12699" s="9"/>
      <c r="E12699" s="9"/>
      <c r="F12699" s="9"/>
      <c r="I12699" s="9"/>
      <c r="K12699" s="9"/>
      <c r="L12699" s="9"/>
      <c r="M12699" s="9"/>
      <c r="O12699" s="9"/>
      <c r="P12699" s="9"/>
      <c r="Q12699" s="9"/>
      <c r="R12699" s="36"/>
      <c r="V12699" s="36"/>
    </row>
    <row r="12700" spans="1:22" x14ac:dyDescent="0.25">
      <c r="A12700" s="86"/>
      <c r="B12700" s="9"/>
      <c r="C12700" s="9"/>
      <c r="D12700" s="9"/>
      <c r="E12700" s="9"/>
      <c r="F12700" s="9"/>
      <c r="I12700" s="9"/>
      <c r="K12700" s="9"/>
      <c r="L12700" s="9"/>
      <c r="M12700" s="9"/>
      <c r="O12700" s="9"/>
      <c r="P12700" s="9"/>
      <c r="Q12700" s="9"/>
      <c r="R12700" s="36"/>
      <c r="V12700" s="36"/>
    </row>
    <row r="12701" spans="1:22" x14ac:dyDescent="0.25">
      <c r="A12701" s="86"/>
      <c r="B12701" s="9"/>
      <c r="C12701" s="9"/>
      <c r="D12701" s="9"/>
      <c r="E12701" s="9"/>
      <c r="F12701" s="9"/>
      <c r="I12701" s="9"/>
      <c r="K12701" s="9"/>
      <c r="L12701" s="9"/>
      <c r="M12701" s="9"/>
      <c r="O12701" s="9"/>
      <c r="P12701" s="9"/>
      <c r="Q12701" s="9"/>
      <c r="R12701" s="36"/>
      <c r="V12701" s="36"/>
    </row>
    <row r="12702" spans="1:22" x14ac:dyDescent="0.25">
      <c r="A12702" s="86"/>
      <c r="B12702" s="9"/>
      <c r="C12702" s="9"/>
      <c r="D12702" s="9"/>
      <c r="E12702" s="9"/>
      <c r="F12702" s="9"/>
      <c r="I12702" s="9"/>
      <c r="K12702" s="9"/>
      <c r="L12702" s="9"/>
      <c r="M12702" s="9"/>
      <c r="O12702" s="9"/>
      <c r="P12702" s="9"/>
      <c r="Q12702" s="9"/>
      <c r="R12702" s="36"/>
      <c r="V12702" s="36"/>
    </row>
    <row r="12703" spans="1:22" x14ac:dyDescent="0.25">
      <c r="A12703" s="86"/>
      <c r="B12703" s="9"/>
      <c r="C12703" s="9"/>
      <c r="D12703" s="9"/>
      <c r="E12703" s="9"/>
      <c r="F12703" s="9"/>
      <c r="I12703" s="9"/>
      <c r="K12703" s="9"/>
      <c r="L12703" s="9"/>
      <c r="M12703" s="9"/>
      <c r="O12703" s="9"/>
      <c r="P12703" s="9"/>
      <c r="Q12703" s="9"/>
      <c r="R12703" s="36"/>
      <c r="V12703" s="36"/>
    </row>
    <row r="12704" spans="1:22" x14ac:dyDescent="0.25">
      <c r="A12704" s="86"/>
      <c r="B12704" s="9"/>
      <c r="C12704" s="9"/>
      <c r="D12704" s="9"/>
      <c r="E12704" s="9"/>
      <c r="F12704" s="9"/>
      <c r="I12704" s="9"/>
      <c r="K12704" s="9"/>
      <c r="L12704" s="9"/>
      <c r="M12704" s="9"/>
      <c r="O12704" s="9"/>
      <c r="P12704" s="9"/>
      <c r="Q12704" s="9"/>
      <c r="R12704" s="36"/>
      <c r="V12704" s="36"/>
    </row>
    <row r="12705" spans="1:22" x14ac:dyDescent="0.25">
      <c r="A12705" s="86"/>
      <c r="B12705" s="9"/>
      <c r="C12705" s="9"/>
      <c r="D12705" s="9"/>
      <c r="E12705" s="9"/>
      <c r="F12705" s="9"/>
      <c r="I12705" s="9"/>
      <c r="K12705" s="9"/>
      <c r="L12705" s="9"/>
      <c r="M12705" s="9"/>
      <c r="O12705" s="9"/>
      <c r="P12705" s="9"/>
      <c r="Q12705" s="9"/>
      <c r="R12705" s="36"/>
      <c r="V12705" s="36"/>
    </row>
    <row r="12706" spans="1:22" x14ac:dyDescent="0.25">
      <c r="A12706" s="86"/>
      <c r="B12706" s="9"/>
      <c r="C12706" s="9"/>
      <c r="D12706" s="9"/>
      <c r="E12706" s="9"/>
      <c r="F12706" s="9"/>
      <c r="I12706" s="9"/>
      <c r="K12706" s="9"/>
      <c r="L12706" s="9"/>
      <c r="M12706" s="9"/>
      <c r="O12706" s="9"/>
      <c r="P12706" s="9"/>
      <c r="Q12706" s="9"/>
      <c r="R12706" s="36"/>
      <c r="V12706" s="36"/>
    </row>
    <row r="12707" spans="1:22" x14ac:dyDescent="0.25">
      <c r="A12707" s="86"/>
      <c r="B12707" s="9"/>
      <c r="C12707" s="9"/>
      <c r="D12707" s="9"/>
      <c r="E12707" s="9"/>
      <c r="F12707" s="9"/>
      <c r="I12707" s="9"/>
      <c r="K12707" s="9"/>
      <c r="L12707" s="9"/>
      <c r="M12707" s="9"/>
      <c r="O12707" s="9"/>
      <c r="P12707" s="9"/>
      <c r="Q12707" s="9"/>
      <c r="R12707" s="36"/>
      <c r="V12707" s="36"/>
    </row>
    <row r="12708" spans="1:22" x14ac:dyDescent="0.25">
      <c r="A12708" s="86"/>
      <c r="B12708" s="9"/>
      <c r="C12708" s="9"/>
      <c r="D12708" s="9"/>
      <c r="E12708" s="9"/>
      <c r="F12708" s="9"/>
      <c r="I12708" s="9"/>
      <c r="K12708" s="9"/>
      <c r="L12708" s="9"/>
      <c r="M12708" s="9"/>
      <c r="O12708" s="9"/>
      <c r="P12708" s="9"/>
      <c r="Q12708" s="9"/>
      <c r="R12708" s="36"/>
      <c r="V12708" s="36"/>
    </row>
    <row r="12709" spans="1:22" x14ac:dyDescent="0.25">
      <c r="A12709" s="86"/>
      <c r="B12709" s="9"/>
      <c r="C12709" s="9"/>
      <c r="D12709" s="9"/>
      <c r="E12709" s="9"/>
      <c r="F12709" s="9"/>
      <c r="I12709" s="9"/>
      <c r="K12709" s="9"/>
      <c r="L12709" s="9"/>
      <c r="M12709" s="9"/>
      <c r="O12709" s="9"/>
      <c r="P12709" s="9"/>
      <c r="Q12709" s="9"/>
      <c r="R12709" s="36"/>
      <c r="V12709" s="36"/>
    </row>
    <row r="12710" spans="1:22" x14ac:dyDescent="0.25">
      <c r="A12710" s="86"/>
      <c r="B12710" s="9"/>
      <c r="C12710" s="9"/>
      <c r="D12710" s="9"/>
      <c r="E12710" s="9"/>
      <c r="F12710" s="9"/>
      <c r="I12710" s="9"/>
      <c r="K12710" s="9"/>
      <c r="L12710" s="9"/>
      <c r="M12710" s="9"/>
      <c r="O12710" s="9"/>
      <c r="P12710" s="9"/>
      <c r="Q12710" s="9"/>
      <c r="R12710" s="36"/>
      <c r="V12710" s="36"/>
    </row>
    <row r="12711" spans="1:22" x14ac:dyDescent="0.25">
      <c r="A12711" s="86"/>
      <c r="B12711" s="9"/>
      <c r="C12711" s="9"/>
      <c r="D12711" s="9"/>
      <c r="E12711" s="9"/>
      <c r="F12711" s="9"/>
      <c r="I12711" s="9"/>
      <c r="K12711" s="9"/>
      <c r="L12711" s="9"/>
      <c r="M12711" s="9"/>
      <c r="O12711" s="9"/>
      <c r="P12711" s="9"/>
      <c r="Q12711" s="9"/>
      <c r="R12711" s="36"/>
      <c r="V12711" s="36"/>
    </row>
    <row r="12712" spans="1:22" x14ac:dyDescent="0.25">
      <c r="A12712" s="86"/>
      <c r="B12712" s="9"/>
      <c r="C12712" s="9"/>
      <c r="D12712" s="9"/>
      <c r="E12712" s="9"/>
      <c r="F12712" s="9"/>
      <c r="I12712" s="9"/>
      <c r="K12712" s="9"/>
      <c r="L12712" s="9"/>
      <c r="M12712" s="9"/>
      <c r="O12712" s="9"/>
      <c r="P12712" s="9"/>
      <c r="Q12712" s="9"/>
      <c r="R12712" s="36"/>
      <c r="V12712" s="36"/>
    </row>
    <row r="12713" spans="1:22" x14ac:dyDescent="0.25">
      <c r="A12713" s="86"/>
      <c r="B12713" s="9"/>
      <c r="C12713" s="9"/>
      <c r="D12713" s="9"/>
      <c r="E12713" s="9"/>
      <c r="F12713" s="9"/>
      <c r="I12713" s="9"/>
      <c r="K12713" s="9"/>
      <c r="L12713" s="9"/>
      <c r="M12713" s="9"/>
      <c r="O12713" s="9"/>
      <c r="P12713" s="9"/>
      <c r="Q12713" s="9"/>
      <c r="R12713" s="36"/>
      <c r="V12713" s="36"/>
    </row>
    <row r="12714" spans="1:22" x14ac:dyDescent="0.25">
      <c r="A12714" s="86"/>
      <c r="B12714" s="9"/>
      <c r="C12714" s="9"/>
      <c r="D12714" s="9"/>
      <c r="E12714" s="9"/>
      <c r="F12714" s="9"/>
      <c r="I12714" s="9"/>
      <c r="K12714" s="9"/>
      <c r="L12714" s="9"/>
      <c r="M12714" s="9"/>
      <c r="O12714" s="9"/>
      <c r="P12714" s="9"/>
      <c r="Q12714" s="9"/>
      <c r="R12714" s="36"/>
      <c r="V12714" s="36"/>
    </row>
    <row r="12715" spans="1:22" x14ac:dyDescent="0.25">
      <c r="A12715" s="86"/>
      <c r="B12715" s="9"/>
      <c r="C12715" s="9"/>
      <c r="D12715" s="9"/>
      <c r="E12715" s="9"/>
      <c r="F12715" s="9"/>
      <c r="I12715" s="9"/>
      <c r="K12715" s="9"/>
      <c r="L12715" s="9"/>
      <c r="M12715" s="9"/>
      <c r="O12715" s="9"/>
      <c r="P12715" s="9"/>
      <c r="Q12715" s="9"/>
      <c r="R12715" s="36"/>
      <c r="V12715" s="36"/>
    </row>
    <row r="12716" spans="1:22" x14ac:dyDescent="0.25">
      <c r="A12716" s="86"/>
      <c r="B12716" s="9"/>
      <c r="C12716" s="9"/>
      <c r="D12716" s="9"/>
      <c r="E12716" s="9"/>
      <c r="F12716" s="9"/>
      <c r="I12716" s="9"/>
      <c r="K12716" s="9"/>
      <c r="L12716" s="9"/>
      <c r="M12716" s="9"/>
      <c r="O12716" s="9"/>
      <c r="P12716" s="9"/>
      <c r="Q12716" s="9"/>
      <c r="R12716" s="36"/>
      <c r="V12716" s="36"/>
    </row>
    <row r="12717" spans="1:22" x14ac:dyDescent="0.25">
      <c r="A12717" s="86"/>
      <c r="B12717" s="9"/>
      <c r="C12717" s="9"/>
      <c r="D12717" s="9"/>
      <c r="E12717" s="9"/>
      <c r="F12717" s="9"/>
      <c r="I12717" s="9"/>
      <c r="K12717" s="9"/>
      <c r="L12717" s="9"/>
      <c r="M12717" s="9"/>
      <c r="O12717" s="9"/>
      <c r="P12717" s="9"/>
      <c r="Q12717" s="9"/>
      <c r="R12717" s="36"/>
      <c r="V12717" s="36"/>
    </row>
    <row r="12718" spans="1:22" x14ac:dyDescent="0.25">
      <c r="A12718" s="86"/>
      <c r="B12718" s="9"/>
      <c r="C12718" s="9"/>
      <c r="D12718" s="9"/>
      <c r="E12718" s="9"/>
      <c r="F12718" s="9"/>
      <c r="I12718" s="9"/>
      <c r="K12718" s="9"/>
      <c r="L12718" s="9"/>
      <c r="M12718" s="9"/>
      <c r="O12718" s="9"/>
      <c r="P12718" s="9"/>
      <c r="Q12718" s="9"/>
      <c r="R12718" s="36"/>
      <c r="V12718" s="36"/>
    </row>
    <row r="12719" spans="1:22" x14ac:dyDescent="0.25">
      <c r="A12719" s="86"/>
      <c r="B12719" s="9"/>
      <c r="C12719" s="9"/>
      <c r="D12719" s="9"/>
      <c r="E12719" s="9"/>
      <c r="F12719" s="9"/>
      <c r="I12719" s="9"/>
      <c r="K12719" s="9"/>
      <c r="L12719" s="9"/>
      <c r="M12719" s="9"/>
      <c r="O12719" s="9"/>
      <c r="P12719" s="9"/>
      <c r="Q12719" s="9"/>
      <c r="R12719" s="36"/>
      <c r="V12719" s="36"/>
    </row>
    <row r="12720" spans="1:22" x14ac:dyDescent="0.25">
      <c r="A12720" s="86"/>
      <c r="B12720" s="9"/>
      <c r="C12720" s="9"/>
      <c r="D12720" s="9"/>
      <c r="E12720" s="9"/>
      <c r="F12720" s="9"/>
      <c r="I12720" s="9"/>
      <c r="K12720" s="9"/>
      <c r="L12720" s="9"/>
      <c r="M12720" s="9"/>
      <c r="O12720" s="9"/>
      <c r="P12720" s="9"/>
      <c r="Q12720" s="9"/>
      <c r="R12720" s="36"/>
      <c r="V12720" s="36"/>
    </row>
    <row r="12721" spans="1:22" x14ac:dyDescent="0.25">
      <c r="A12721" s="86"/>
      <c r="B12721" s="9"/>
      <c r="C12721" s="9"/>
      <c r="D12721" s="9"/>
      <c r="E12721" s="9"/>
      <c r="F12721" s="9"/>
      <c r="I12721" s="9"/>
      <c r="K12721" s="9"/>
      <c r="L12721" s="9"/>
      <c r="M12721" s="9"/>
      <c r="O12721" s="9"/>
      <c r="P12721" s="9"/>
      <c r="Q12721" s="9"/>
      <c r="R12721" s="36"/>
      <c r="V12721" s="36"/>
    </row>
    <row r="12722" spans="1:22" x14ac:dyDescent="0.25">
      <c r="A12722" s="86"/>
      <c r="B12722" s="9"/>
      <c r="C12722" s="9"/>
      <c r="D12722" s="9"/>
      <c r="E12722" s="9"/>
      <c r="F12722" s="9"/>
      <c r="I12722" s="9"/>
      <c r="K12722" s="9"/>
      <c r="L12722" s="9"/>
      <c r="M12722" s="9"/>
      <c r="O12722" s="9"/>
      <c r="P12722" s="9"/>
      <c r="Q12722" s="9"/>
      <c r="R12722" s="36"/>
      <c r="V12722" s="36"/>
    </row>
    <row r="12723" spans="1:22" x14ac:dyDescent="0.25">
      <c r="A12723" s="86"/>
      <c r="B12723" s="9"/>
      <c r="C12723" s="9"/>
      <c r="D12723" s="9"/>
      <c r="E12723" s="9"/>
      <c r="F12723" s="9"/>
      <c r="I12723" s="9"/>
      <c r="K12723" s="9"/>
      <c r="L12723" s="9"/>
      <c r="M12723" s="9"/>
      <c r="O12723" s="9"/>
      <c r="P12723" s="9"/>
      <c r="Q12723" s="9"/>
      <c r="R12723" s="36"/>
      <c r="V12723" s="36"/>
    </row>
    <row r="12724" spans="1:22" x14ac:dyDescent="0.25">
      <c r="A12724" s="86"/>
      <c r="B12724" s="9"/>
      <c r="C12724" s="9"/>
      <c r="D12724" s="9"/>
      <c r="E12724" s="9"/>
      <c r="F12724" s="9"/>
      <c r="I12724" s="9"/>
      <c r="K12724" s="9"/>
      <c r="L12724" s="9"/>
      <c r="M12724" s="9"/>
      <c r="O12724" s="9"/>
      <c r="P12724" s="9"/>
      <c r="Q12724" s="9"/>
      <c r="R12724" s="36"/>
      <c r="V12724" s="36"/>
    </row>
    <row r="12725" spans="1:22" x14ac:dyDescent="0.25">
      <c r="A12725" s="86"/>
      <c r="B12725" s="9"/>
      <c r="C12725" s="9"/>
      <c r="D12725" s="9"/>
      <c r="E12725" s="9"/>
      <c r="F12725" s="9"/>
      <c r="I12725" s="9"/>
      <c r="K12725" s="9"/>
      <c r="L12725" s="9"/>
      <c r="M12725" s="9"/>
      <c r="O12725" s="9"/>
      <c r="P12725" s="9"/>
      <c r="Q12725" s="9"/>
      <c r="R12725" s="36"/>
      <c r="V12725" s="36"/>
    </row>
    <row r="12726" spans="1:22" x14ac:dyDescent="0.25">
      <c r="A12726" s="86"/>
      <c r="B12726" s="9"/>
      <c r="C12726" s="9"/>
      <c r="D12726" s="9"/>
      <c r="E12726" s="9"/>
      <c r="F12726" s="9"/>
      <c r="I12726" s="9"/>
      <c r="K12726" s="9"/>
      <c r="L12726" s="9"/>
      <c r="M12726" s="9"/>
      <c r="O12726" s="9"/>
      <c r="P12726" s="9"/>
      <c r="Q12726" s="9"/>
      <c r="R12726" s="36"/>
      <c r="V12726" s="36"/>
    </row>
    <row r="12727" spans="1:22" x14ac:dyDescent="0.25">
      <c r="A12727" s="86"/>
      <c r="B12727" s="9"/>
      <c r="C12727" s="9"/>
      <c r="D12727" s="9"/>
      <c r="E12727" s="9"/>
      <c r="F12727" s="9"/>
      <c r="I12727" s="9"/>
      <c r="K12727" s="9"/>
      <c r="L12727" s="9"/>
      <c r="M12727" s="9"/>
      <c r="O12727" s="9"/>
      <c r="P12727" s="9"/>
      <c r="Q12727" s="9"/>
      <c r="R12727" s="36"/>
      <c r="V12727" s="36"/>
    </row>
    <row r="12728" spans="1:22" x14ac:dyDescent="0.25">
      <c r="A12728" s="86"/>
      <c r="B12728" s="9"/>
      <c r="C12728" s="9"/>
      <c r="D12728" s="9"/>
      <c r="E12728" s="9"/>
      <c r="F12728" s="9"/>
      <c r="I12728" s="9"/>
      <c r="K12728" s="9"/>
      <c r="L12728" s="9"/>
      <c r="M12728" s="9"/>
      <c r="O12728" s="9"/>
      <c r="P12728" s="9"/>
      <c r="Q12728" s="9"/>
      <c r="R12728" s="36"/>
      <c r="V12728" s="36"/>
    </row>
    <row r="12729" spans="1:22" x14ac:dyDescent="0.25">
      <c r="A12729" s="86"/>
      <c r="B12729" s="9"/>
      <c r="C12729" s="9"/>
      <c r="D12729" s="9"/>
      <c r="E12729" s="9"/>
      <c r="F12729" s="9"/>
      <c r="I12729" s="9"/>
      <c r="K12729" s="9"/>
      <c r="L12729" s="9"/>
      <c r="M12729" s="9"/>
      <c r="O12729" s="9"/>
      <c r="P12729" s="9"/>
      <c r="Q12729" s="9"/>
      <c r="R12729" s="36"/>
      <c r="V12729" s="36"/>
    </row>
    <row r="12730" spans="1:22" x14ac:dyDescent="0.25">
      <c r="A12730" s="86"/>
      <c r="B12730" s="9"/>
      <c r="C12730" s="9"/>
      <c r="D12730" s="9"/>
      <c r="E12730" s="9"/>
      <c r="F12730" s="9"/>
      <c r="I12730" s="9"/>
      <c r="K12730" s="9"/>
      <c r="L12730" s="9"/>
      <c r="M12730" s="9"/>
      <c r="O12730" s="9"/>
      <c r="P12730" s="9"/>
      <c r="Q12730" s="9"/>
      <c r="R12730" s="36"/>
      <c r="V12730" s="36"/>
    </row>
    <row r="12731" spans="1:22" x14ac:dyDescent="0.25">
      <c r="A12731" s="86"/>
      <c r="B12731" s="9"/>
      <c r="C12731" s="9"/>
      <c r="D12731" s="9"/>
      <c r="E12731" s="9"/>
      <c r="F12731" s="9"/>
      <c r="I12731" s="9"/>
      <c r="K12731" s="9"/>
      <c r="L12731" s="9"/>
      <c r="M12731" s="9"/>
      <c r="O12731" s="9"/>
      <c r="P12731" s="9"/>
      <c r="Q12731" s="9"/>
      <c r="R12731" s="36"/>
      <c r="V12731" s="36"/>
    </row>
    <row r="12732" spans="1:22" x14ac:dyDescent="0.25">
      <c r="A12732" s="86"/>
      <c r="B12732" s="9"/>
      <c r="C12732" s="9"/>
      <c r="D12732" s="9"/>
      <c r="E12732" s="9"/>
      <c r="F12732" s="9"/>
      <c r="I12732" s="9"/>
      <c r="K12732" s="9"/>
      <c r="L12732" s="9"/>
      <c r="M12732" s="9"/>
      <c r="O12732" s="9"/>
      <c r="P12732" s="9"/>
      <c r="Q12732" s="9"/>
      <c r="R12732" s="36"/>
      <c r="V12732" s="36"/>
    </row>
    <row r="12733" spans="1:22" x14ac:dyDescent="0.25">
      <c r="A12733" s="86"/>
      <c r="B12733" s="9"/>
      <c r="C12733" s="9"/>
      <c r="D12733" s="9"/>
      <c r="E12733" s="9"/>
      <c r="F12733" s="9"/>
      <c r="I12733" s="9"/>
      <c r="K12733" s="9"/>
      <c r="L12733" s="9"/>
      <c r="M12733" s="9"/>
      <c r="O12733" s="9"/>
      <c r="P12733" s="9"/>
      <c r="Q12733" s="9"/>
      <c r="R12733" s="36"/>
      <c r="V12733" s="36"/>
    </row>
    <row r="12734" spans="1:22" x14ac:dyDescent="0.25">
      <c r="A12734" s="86"/>
      <c r="B12734" s="9"/>
      <c r="C12734" s="9"/>
      <c r="D12734" s="9"/>
      <c r="E12734" s="9"/>
      <c r="F12734" s="9"/>
      <c r="I12734" s="9"/>
      <c r="K12734" s="9"/>
      <c r="L12734" s="9"/>
      <c r="M12734" s="9"/>
      <c r="O12734" s="9"/>
      <c r="P12734" s="9"/>
      <c r="Q12734" s="9"/>
      <c r="R12734" s="36"/>
      <c r="V12734" s="36"/>
    </row>
    <row r="12735" spans="1:22" x14ac:dyDescent="0.25">
      <c r="A12735" s="86"/>
      <c r="B12735" s="9"/>
      <c r="C12735" s="9"/>
      <c r="D12735" s="9"/>
      <c r="E12735" s="9"/>
      <c r="F12735" s="9"/>
      <c r="I12735" s="9"/>
      <c r="K12735" s="9"/>
      <c r="L12735" s="9"/>
      <c r="M12735" s="9"/>
      <c r="O12735" s="9"/>
      <c r="P12735" s="9"/>
      <c r="Q12735" s="9"/>
      <c r="R12735" s="36"/>
      <c r="V12735" s="36"/>
    </row>
    <row r="12736" spans="1:22" x14ac:dyDescent="0.25">
      <c r="A12736" s="86"/>
      <c r="B12736" s="9"/>
      <c r="C12736" s="9"/>
      <c r="D12736" s="9"/>
      <c r="E12736" s="9"/>
      <c r="F12736" s="9"/>
      <c r="I12736" s="9"/>
      <c r="K12736" s="9"/>
      <c r="L12736" s="9"/>
      <c r="M12736" s="9"/>
      <c r="O12736" s="9"/>
      <c r="P12736" s="9"/>
      <c r="Q12736" s="9"/>
      <c r="R12736" s="36"/>
      <c r="V12736" s="36"/>
    </row>
    <row r="12737" spans="1:22" x14ac:dyDescent="0.25">
      <c r="A12737" s="86"/>
      <c r="B12737" s="9"/>
      <c r="C12737" s="9"/>
      <c r="D12737" s="9"/>
      <c r="E12737" s="9"/>
      <c r="F12737" s="9"/>
      <c r="I12737" s="9"/>
      <c r="K12737" s="9"/>
      <c r="L12737" s="9"/>
      <c r="M12737" s="9"/>
      <c r="O12737" s="9"/>
      <c r="P12737" s="9"/>
      <c r="Q12737" s="9"/>
      <c r="R12737" s="36"/>
      <c r="V12737" s="36"/>
    </row>
    <row r="12738" spans="1:22" x14ac:dyDescent="0.25">
      <c r="A12738" s="86"/>
      <c r="B12738" s="9"/>
      <c r="C12738" s="9"/>
      <c r="D12738" s="9"/>
      <c r="E12738" s="9"/>
      <c r="F12738" s="9"/>
      <c r="I12738" s="9"/>
      <c r="K12738" s="9"/>
      <c r="L12738" s="9"/>
      <c r="M12738" s="9"/>
      <c r="O12738" s="9"/>
      <c r="P12738" s="9"/>
      <c r="Q12738" s="9"/>
      <c r="R12738" s="36"/>
      <c r="V12738" s="36"/>
    </row>
    <row r="12739" spans="1:22" x14ac:dyDescent="0.25">
      <c r="A12739" s="86"/>
      <c r="B12739" s="9"/>
      <c r="C12739" s="9"/>
      <c r="D12739" s="9"/>
      <c r="E12739" s="9"/>
      <c r="F12739" s="9"/>
      <c r="I12739" s="9"/>
      <c r="K12739" s="9"/>
      <c r="L12739" s="9"/>
      <c r="M12739" s="9"/>
      <c r="O12739" s="9"/>
      <c r="P12739" s="9"/>
      <c r="Q12739" s="9"/>
      <c r="R12739" s="36"/>
      <c r="V12739" s="36"/>
    </row>
    <row r="12740" spans="1:22" x14ac:dyDescent="0.25">
      <c r="A12740" s="86"/>
      <c r="B12740" s="9"/>
      <c r="C12740" s="9"/>
      <c r="D12740" s="9"/>
      <c r="E12740" s="9"/>
      <c r="F12740" s="9"/>
      <c r="I12740" s="9"/>
      <c r="K12740" s="9"/>
      <c r="L12740" s="9"/>
      <c r="M12740" s="9"/>
      <c r="O12740" s="9"/>
      <c r="P12740" s="9"/>
      <c r="Q12740" s="9"/>
      <c r="R12740" s="36"/>
      <c r="V12740" s="36"/>
    </row>
    <row r="12741" spans="1:22" x14ac:dyDescent="0.25">
      <c r="A12741" s="86"/>
      <c r="B12741" s="9"/>
      <c r="C12741" s="9"/>
      <c r="D12741" s="9"/>
      <c r="E12741" s="9"/>
      <c r="F12741" s="9"/>
      <c r="I12741" s="9"/>
      <c r="K12741" s="9"/>
      <c r="L12741" s="9"/>
      <c r="M12741" s="9"/>
      <c r="O12741" s="9"/>
      <c r="P12741" s="9"/>
      <c r="Q12741" s="9"/>
      <c r="R12741" s="36"/>
      <c r="V12741" s="36"/>
    </row>
    <row r="12742" spans="1:22" x14ac:dyDescent="0.25">
      <c r="A12742" s="86"/>
      <c r="B12742" s="9"/>
      <c r="C12742" s="9"/>
      <c r="D12742" s="9"/>
      <c r="E12742" s="9"/>
      <c r="F12742" s="9"/>
      <c r="I12742" s="9"/>
      <c r="K12742" s="9"/>
      <c r="L12742" s="9"/>
      <c r="M12742" s="9"/>
      <c r="O12742" s="9"/>
      <c r="P12742" s="9"/>
      <c r="Q12742" s="9"/>
      <c r="R12742" s="36"/>
      <c r="V12742" s="36"/>
    </row>
    <row r="12743" spans="1:22" x14ac:dyDescent="0.25">
      <c r="A12743" s="86"/>
      <c r="B12743" s="9"/>
      <c r="C12743" s="9"/>
      <c r="D12743" s="9"/>
      <c r="E12743" s="9"/>
      <c r="F12743" s="9"/>
      <c r="I12743" s="9"/>
      <c r="K12743" s="9"/>
      <c r="L12743" s="9"/>
      <c r="M12743" s="9"/>
      <c r="O12743" s="9"/>
      <c r="P12743" s="9"/>
      <c r="Q12743" s="9"/>
      <c r="R12743" s="36"/>
      <c r="V12743" s="36"/>
    </row>
    <row r="12744" spans="1:22" x14ac:dyDescent="0.25">
      <c r="A12744" s="86"/>
      <c r="B12744" s="9"/>
      <c r="C12744" s="9"/>
      <c r="D12744" s="9"/>
      <c r="E12744" s="9"/>
      <c r="F12744" s="9"/>
      <c r="I12744" s="9"/>
      <c r="K12744" s="9"/>
      <c r="L12744" s="9"/>
      <c r="M12744" s="9"/>
      <c r="O12744" s="9"/>
      <c r="P12744" s="9"/>
      <c r="Q12744" s="9"/>
      <c r="R12744" s="36"/>
      <c r="V12744" s="36"/>
    </row>
    <row r="12745" spans="1:22" x14ac:dyDescent="0.25">
      <c r="A12745" s="86"/>
      <c r="B12745" s="9"/>
      <c r="C12745" s="9"/>
      <c r="D12745" s="9"/>
      <c r="E12745" s="9"/>
      <c r="F12745" s="9"/>
      <c r="I12745" s="9"/>
      <c r="K12745" s="9"/>
      <c r="L12745" s="9"/>
      <c r="M12745" s="9"/>
      <c r="O12745" s="9"/>
      <c r="P12745" s="9"/>
      <c r="Q12745" s="9"/>
      <c r="R12745" s="36"/>
      <c r="V12745" s="36"/>
    </row>
    <row r="12746" spans="1:22" x14ac:dyDescent="0.25">
      <c r="A12746" s="86"/>
      <c r="B12746" s="9"/>
      <c r="C12746" s="9"/>
      <c r="D12746" s="9"/>
      <c r="E12746" s="9"/>
      <c r="F12746" s="9"/>
      <c r="I12746" s="9"/>
      <c r="K12746" s="9"/>
      <c r="L12746" s="9"/>
      <c r="M12746" s="9"/>
      <c r="O12746" s="9"/>
      <c r="P12746" s="9"/>
      <c r="Q12746" s="9"/>
      <c r="R12746" s="36"/>
      <c r="V12746" s="36"/>
    </row>
    <row r="12747" spans="1:22" x14ac:dyDescent="0.25">
      <c r="A12747" s="86"/>
      <c r="B12747" s="9"/>
      <c r="C12747" s="9"/>
      <c r="D12747" s="9"/>
      <c r="E12747" s="9"/>
      <c r="F12747" s="9"/>
      <c r="I12747" s="9"/>
      <c r="K12747" s="9"/>
      <c r="L12747" s="9"/>
      <c r="M12747" s="9"/>
      <c r="O12747" s="9"/>
      <c r="P12747" s="9"/>
      <c r="Q12747" s="9"/>
      <c r="R12747" s="36"/>
      <c r="V12747" s="36"/>
    </row>
    <row r="12748" spans="1:22" x14ac:dyDescent="0.25">
      <c r="A12748" s="86"/>
      <c r="B12748" s="9"/>
      <c r="C12748" s="9"/>
      <c r="D12748" s="9"/>
      <c r="E12748" s="9"/>
      <c r="F12748" s="9"/>
      <c r="I12748" s="9"/>
      <c r="K12748" s="9"/>
      <c r="L12748" s="9"/>
      <c r="M12748" s="9"/>
      <c r="O12748" s="9"/>
      <c r="P12748" s="9"/>
      <c r="Q12748" s="9"/>
      <c r="R12748" s="36"/>
      <c r="V12748" s="36"/>
    </row>
    <row r="12749" spans="1:22" x14ac:dyDescent="0.25">
      <c r="A12749" s="86"/>
      <c r="B12749" s="9"/>
      <c r="C12749" s="9"/>
      <c r="D12749" s="9"/>
      <c r="E12749" s="9"/>
      <c r="F12749" s="9"/>
      <c r="I12749" s="9"/>
      <c r="K12749" s="9"/>
      <c r="L12749" s="9"/>
      <c r="M12749" s="9"/>
      <c r="O12749" s="9"/>
      <c r="P12749" s="9"/>
      <c r="Q12749" s="9"/>
      <c r="R12749" s="36"/>
      <c r="V12749" s="36"/>
    </row>
    <row r="12750" spans="1:22" x14ac:dyDescent="0.25">
      <c r="A12750" s="86"/>
      <c r="B12750" s="9"/>
      <c r="C12750" s="9"/>
      <c r="D12750" s="9"/>
      <c r="E12750" s="9"/>
      <c r="F12750" s="9"/>
      <c r="I12750" s="9"/>
      <c r="K12750" s="9"/>
      <c r="L12750" s="9"/>
      <c r="M12750" s="9"/>
      <c r="O12750" s="9"/>
      <c r="P12750" s="9"/>
      <c r="Q12750" s="9"/>
      <c r="R12750" s="36"/>
      <c r="V12750" s="36"/>
    </row>
    <row r="12751" spans="1:22" x14ac:dyDescent="0.25">
      <c r="A12751" s="86"/>
      <c r="B12751" s="9"/>
      <c r="C12751" s="9"/>
      <c r="D12751" s="9"/>
      <c r="E12751" s="9"/>
      <c r="F12751" s="9"/>
      <c r="I12751" s="9"/>
      <c r="K12751" s="9"/>
      <c r="L12751" s="9"/>
      <c r="M12751" s="9"/>
      <c r="O12751" s="9"/>
      <c r="P12751" s="9"/>
      <c r="Q12751" s="9"/>
      <c r="R12751" s="36"/>
      <c r="V12751" s="36"/>
    </row>
    <row r="12752" spans="1:22" x14ac:dyDescent="0.25">
      <c r="A12752" s="86"/>
      <c r="B12752" s="9"/>
      <c r="C12752" s="9"/>
      <c r="D12752" s="9"/>
      <c r="E12752" s="9"/>
      <c r="F12752" s="9"/>
      <c r="I12752" s="9"/>
      <c r="K12752" s="9"/>
      <c r="L12752" s="9"/>
      <c r="M12752" s="9"/>
      <c r="O12752" s="9"/>
      <c r="P12752" s="9"/>
      <c r="Q12752" s="9"/>
      <c r="R12752" s="36"/>
      <c r="V12752" s="36"/>
    </row>
    <row r="12753" spans="1:22" x14ac:dyDescent="0.25">
      <c r="A12753" s="86"/>
      <c r="B12753" s="9"/>
      <c r="C12753" s="9"/>
      <c r="D12753" s="9"/>
      <c r="E12753" s="9"/>
      <c r="F12753" s="9"/>
      <c r="I12753" s="9"/>
      <c r="K12753" s="9"/>
      <c r="L12753" s="9"/>
      <c r="M12753" s="9"/>
      <c r="O12753" s="9"/>
      <c r="P12753" s="9"/>
      <c r="Q12753" s="9"/>
      <c r="R12753" s="36"/>
      <c r="V12753" s="36"/>
    </row>
    <row r="12754" spans="1:22" x14ac:dyDescent="0.25">
      <c r="A12754" s="86"/>
      <c r="B12754" s="9"/>
      <c r="C12754" s="9"/>
      <c r="D12754" s="9"/>
      <c r="E12754" s="9"/>
      <c r="F12754" s="9"/>
      <c r="I12754" s="9"/>
      <c r="K12754" s="9"/>
      <c r="L12754" s="9"/>
      <c r="M12754" s="9"/>
      <c r="O12754" s="9"/>
      <c r="P12754" s="9"/>
      <c r="Q12754" s="9"/>
      <c r="R12754" s="36"/>
      <c r="V12754" s="36"/>
    </row>
    <row r="12755" spans="1:22" x14ac:dyDescent="0.25">
      <c r="A12755" s="86"/>
      <c r="B12755" s="9"/>
      <c r="C12755" s="9"/>
      <c r="D12755" s="9"/>
      <c r="E12755" s="9"/>
      <c r="F12755" s="9"/>
      <c r="I12755" s="9"/>
      <c r="K12755" s="9"/>
      <c r="L12755" s="9"/>
      <c r="M12755" s="9"/>
      <c r="O12755" s="9"/>
      <c r="P12755" s="9"/>
      <c r="Q12755" s="9"/>
      <c r="R12755" s="36"/>
      <c r="V12755" s="36"/>
    </row>
    <row r="12756" spans="1:22" x14ac:dyDescent="0.25">
      <c r="A12756" s="86"/>
      <c r="B12756" s="9"/>
      <c r="C12756" s="9"/>
      <c r="D12756" s="9"/>
      <c r="E12756" s="9"/>
      <c r="F12756" s="9"/>
      <c r="I12756" s="9"/>
      <c r="K12756" s="9"/>
      <c r="L12756" s="9"/>
      <c r="M12756" s="9"/>
      <c r="O12756" s="9"/>
      <c r="P12756" s="9"/>
      <c r="Q12756" s="9"/>
      <c r="R12756" s="36"/>
      <c r="V12756" s="36"/>
    </row>
    <row r="12757" spans="1:22" x14ac:dyDescent="0.25">
      <c r="A12757" s="86"/>
      <c r="B12757" s="9"/>
      <c r="C12757" s="9"/>
      <c r="D12757" s="9"/>
      <c r="E12757" s="9"/>
      <c r="F12757" s="9"/>
      <c r="I12757" s="9"/>
      <c r="K12757" s="9"/>
      <c r="L12757" s="9"/>
      <c r="M12757" s="9"/>
      <c r="O12757" s="9"/>
      <c r="P12757" s="9"/>
      <c r="Q12757" s="9"/>
      <c r="R12757" s="36"/>
      <c r="V12757" s="36"/>
    </row>
    <row r="12758" spans="1:22" x14ac:dyDescent="0.25">
      <c r="A12758" s="86"/>
      <c r="B12758" s="9"/>
      <c r="C12758" s="9"/>
      <c r="D12758" s="9"/>
      <c r="E12758" s="9"/>
      <c r="F12758" s="9"/>
      <c r="I12758" s="9"/>
      <c r="K12758" s="9"/>
      <c r="L12758" s="9"/>
      <c r="M12758" s="9"/>
      <c r="O12758" s="9"/>
      <c r="P12758" s="9"/>
      <c r="Q12758" s="9"/>
      <c r="R12758" s="36"/>
      <c r="V12758" s="36"/>
    </row>
    <row r="12759" spans="1:22" x14ac:dyDescent="0.25">
      <c r="A12759" s="86"/>
      <c r="B12759" s="9"/>
      <c r="C12759" s="9"/>
      <c r="D12759" s="9"/>
      <c r="E12759" s="9"/>
      <c r="F12759" s="9"/>
      <c r="I12759" s="9"/>
      <c r="K12759" s="9"/>
      <c r="L12759" s="9"/>
      <c r="M12759" s="9"/>
      <c r="O12759" s="9"/>
      <c r="P12759" s="9"/>
      <c r="Q12759" s="9"/>
      <c r="R12759" s="36"/>
      <c r="V12759" s="36"/>
    </row>
    <row r="12760" spans="1:22" x14ac:dyDescent="0.25">
      <c r="A12760" s="86"/>
      <c r="B12760" s="9"/>
      <c r="C12760" s="9"/>
      <c r="D12760" s="9"/>
      <c r="E12760" s="9"/>
      <c r="F12760" s="9"/>
      <c r="I12760" s="9"/>
      <c r="K12760" s="9"/>
      <c r="L12760" s="9"/>
      <c r="M12760" s="9"/>
      <c r="O12760" s="9"/>
      <c r="P12760" s="9"/>
      <c r="Q12760" s="9"/>
      <c r="R12760" s="36"/>
      <c r="V12760" s="36"/>
    </row>
    <row r="12761" spans="1:22" x14ac:dyDescent="0.25">
      <c r="A12761" s="86"/>
      <c r="B12761" s="9"/>
      <c r="C12761" s="9"/>
      <c r="D12761" s="9"/>
      <c r="E12761" s="9"/>
      <c r="F12761" s="9"/>
      <c r="I12761" s="9"/>
      <c r="K12761" s="9"/>
      <c r="L12761" s="9"/>
      <c r="M12761" s="9"/>
      <c r="O12761" s="9"/>
      <c r="P12761" s="9"/>
      <c r="Q12761" s="9"/>
      <c r="R12761" s="36"/>
      <c r="V12761" s="36"/>
    </row>
    <row r="12762" spans="1:22" x14ac:dyDescent="0.25">
      <c r="A12762" s="86"/>
      <c r="B12762" s="9"/>
      <c r="C12762" s="9"/>
      <c r="D12762" s="9"/>
      <c r="E12762" s="9"/>
      <c r="F12762" s="9"/>
      <c r="I12762" s="9"/>
      <c r="K12762" s="9"/>
      <c r="L12762" s="9"/>
      <c r="M12762" s="9"/>
      <c r="O12762" s="9"/>
      <c r="P12762" s="9"/>
      <c r="Q12762" s="9"/>
      <c r="R12762" s="36"/>
      <c r="V12762" s="36"/>
    </row>
    <row r="12763" spans="1:22" x14ac:dyDescent="0.25">
      <c r="A12763" s="86"/>
      <c r="B12763" s="9"/>
      <c r="C12763" s="9"/>
      <c r="D12763" s="9"/>
      <c r="E12763" s="9"/>
      <c r="F12763" s="9"/>
      <c r="I12763" s="9"/>
      <c r="K12763" s="9"/>
      <c r="L12763" s="9"/>
      <c r="M12763" s="9"/>
      <c r="O12763" s="9"/>
      <c r="P12763" s="9"/>
      <c r="Q12763" s="9"/>
      <c r="R12763" s="36"/>
      <c r="V12763" s="36"/>
    </row>
    <row r="12764" spans="1:22" x14ac:dyDescent="0.25">
      <c r="A12764" s="86"/>
      <c r="B12764" s="9"/>
      <c r="C12764" s="9"/>
      <c r="D12764" s="9"/>
      <c r="E12764" s="9"/>
      <c r="F12764" s="9"/>
      <c r="I12764" s="9"/>
      <c r="K12764" s="9"/>
      <c r="L12764" s="9"/>
      <c r="M12764" s="9"/>
      <c r="O12764" s="9"/>
      <c r="P12764" s="9"/>
      <c r="Q12764" s="9"/>
      <c r="R12764" s="36"/>
      <c r="V12764" s="36"/>
    </row>
    <row r="12765" spans="1:22" x14ac:dyDescent="0.25">
      <c r="A12765" s="86"/>
      <c r="B12765" s="9"/>
      <c r="C12765" s="9"/>
      <c r="D12765" s="9"/>
      <c r="E12765" s="9"/>
      <c r="F12765" s="9"/>
      <c r="I12765" s="9"/>
      <c r="K12765" s="9"/>
      <c r="L12765" s="9"/>
      <c r="M12765" s="9"/>
      <c r="O12765" s="9"/>
      <c r="P12765" s="9"/>
      <c r="Q12765" s="9"/>
      <c r="R12765" s="36"/>
      <c r="V12765" s="36"/>
    </row>
    <row r="12766" spans="1:22" x14ac:dyDescent="0.25">
      <c r="A12766" s="86"/>
      <c r="B12766" s="9"/>
      <c r="C12766" s="9"/>
      <c r="D12766" s="9"/>
      <c r="E12766" s="9"/>
      <c r="F12766" s="9"/>
      <c r="I12766" s="9"/>
      <c r="K12766" s="9"/>
      <c r="L12766" s="9"/>
      <c r="M12766" s="9"/>
      <c r="O12766" s="9"/>
      <c r="P12766" s="9"/>
      <c r="Q12766" s="9"/>
      <c r="R12766" s="36"/>
      <c r="V12766" s="36"/>
    </row>
    <row r="12767" spans="1:22" x14ac:dyDescent="0.25">
      <c r="A12767" s="86"/>
      <c r="B12767" s="9"/>
      <c r="C12767" s="9"/>
      <c r="D12767" s="9"/>
      <c r="E12767" s="9"/>
      <c r="F12767" s="9"/>
      <c r="I12767" s="9"/>
      <c r="K12767" s="9"/>
      <c r="L12767" s="9"/>
      <c r="M12767" s="9"/>
      <c r="O12767" s="9"/>
      <c r="P12767" s="9"/>
      <c r="Q12767" s="9"/>
      <c r="R12767" s="36"/>
      <c r="V12767" s="36"/>
    </row>
    <row r="12768" spans="1:22" x14ac:dyDescent="0.25">
      <c r="A12768" s="86"/>
      <c r="B12768" s="9"/>
      <c r="C12768" s="9"/>
      <c r="D12768" s="9"/>
      <c r="E12768" s="9"/>
      <c r="F12768" s="9"/>
      <c r="I12768" s="9"/>
      <c r="K12768" s="9"/>
      <c r="L12768" s="9"/>
      <c r="M12768" s="9"/>
      <c r="O12768" s="9"/>
      <c r="P12768" s="9"/>
      <c r="Q12768" s="9"/>
      <c r="R12768" s="36"/>
      <c r="V12768" s="36"/>
    </row>
    <row r="12769" spans="1:22" x14ac:dyDescent="0.25">
      <c r="A12769" s="86"/>
      <c r="B12769" s="9"/>
      <c r="C12769" s="9"/>
      <c r="D12769" s="9"/>
      <c r="E12769" s="9"/>
      <c r="F12769" s="9"/>
      <c r="I12769" s="9"/>
      <c r="K12769" s="9"/>
      <c r="L12769" s="9"/>
      <c r="M12769" s="9"/>
      <c r="O12769" s="9"/>
      <c r="P12769" s="9"/>
      <c r="Q12769" s="9"/>
      <c r="R12769" s="36"/>
      <c r="V12769" s="36"/>
    </row>
    <row r="12770" spans="1:22" x14ac:dyDescent="0.25">
      <c r="A12770" s="86"/>
      <c r="B12770" s="9"/>
      <c r="C12770" s="9"/>
      <c r="D12770" s="9"/>
      <c r="E12770" s="9"/>
      <c r="F12770" s="9"/>
      <c r="I12770" s="9"/>
      <c r="K12770" s="9"/>
      <c r="L12770" s="9"/>
      <c r="M12770" s="9"/>
      <c r="O12770" s="9"/>
      <c r="P12770" s="9"/>
      <c r="Q12770" s="9"/>
      <c r="R12770" s="36"/>
      <c r="V12770" s="36"/>
    </row>
    <row r="12771" spans="1:22" x14ac:dyDescent="0.25">
      <c r="A12771" s="86"/>
      <c r="B12771" s="9"/>
      <c r="C12771" s="9"/>
      <c r="D12771" s="9"/>
      <c r="E12771" s="9"/>
      <c r="F12771" s="9"/>
      <c r="I12771" s="9"/>
      <c r="K12771" s="9"/>
      <c r="L12771" s="9"/>
      <c r="M12771" s="9"/>
      <c r="O12771" s="9"/>
      <c r="P12771" s="9"/>
      <c r="Q12771" s="9"/>
      <c r="R12771" s="36"/>
      <c r="V12771" s="36"/>
    </row>
    <row r="12772" spans="1:22" x14ac:dyDescent="0.25">
      <c r="A12772" s="86"/>
      <c r="B12772" s="9"/>
      <c r="C12772" s="9"/>
      <c r="D12772" s="9"/>
      <c r="E12772" s="9"/>
      <c r="F12772" s="9"/>
      <c r="I12772" s="9"/>
      <c r="K12772" s="9"/>
      <c r="L12772" s="9"/>
      <c r="M12772" s="9"/>
      <c r="O12772" s="9"/>
      <c r="P12772" s="9"/>
      <c r="Q12772" s="9"/>
      <c r="R12772" s="36"/>
      <c r="V12772" s="36"/>
    </row>
    <row r="12773" spans="1:22" x14ac:dyDescent="0.25">
      <c r="A12773" s="86"/>
      <c r="B12773" s="9"/>
      <c r="C12773" s="9"/>
      <c r="D12773" s="9"/>
      <c r="E12773" s="9"/>
      <c r="F12773" s="9"/>
      <c r="I12773" s="9"/>
      <c r="K12773" s="9"/>
      <c r="L12773" s="9"/>
      <c r="M12773" s="9"/>
      <c r="O12773" s="9"/>
      <c r="P12773" s="9"/>
      <c r="Q12773" s="9"/>
      <c r="R12773" s="36"/>
      <c r="V12773" s="36"/>
    </row>
    <row r="12774" spans="1:22" x14ac:dyDescent="0.25">
      <c r="A12774" s="86"/>
      <c r="B12774" s="9"/>
      <c r="C12774" s="9"/>
      <c r="D12774" s="9"/>
      <c r="E12774" s="9"/>
      <c r="F12774" s="9"/>
      <c r="I12774" s="9"/>
      <c r="K12774" s="9"/>
      <c r="L12774" s="9"/>
      <c r="M12774" s="9"/>
      <c r="O12774" s="9"/>
      <c r="P12774" s="9"/>
      <c r="Q12774" s="9"/>
      <c r="R12774" s="36"/>
      <c r="V12774" s="36"/>
    </row>
    <row r="12775" spans="1:22" x14ac:dyDescent="0.25">
      <c r="A12775" s="86"/>
      <c r="B12775" s="9"/>
      <c r="C12775" s="9"/>
      <c r="D12775" s="9"/>
      <c r="E12775" s="9"/>
      <c r="F12775" s="9"/>
      <c r="I12775" s="9"/>
      <c r="K12775" s="9"/>
      <c r="L12775" s="9"/>
      <c r="M12775" s="9"/>
      <c r="O12775" s="9"/>
      <c r="P12775" s="9"/>
      <c r="Q12775" s="9"/>
      <c r="R12775" s="36"/>
      <c r="V12775" s="36"/>
    </row>
    <row r="12776" spans="1:22" x14ac:dyDescent="0.25">
      <c r="A12776" s="86"/>
      <c r="B12776" s="9"/>
      <c r="C12776" s="9"/>
      <c r="D12776" s="9"/>
      <c r="E12776" s="9"/>
      <c r="F12776" s="9"/>
      <c r="I12776" s="9"/>
      <c r="K12776" s="9"/>
      <c r="L12776" s="9"/>
      <c r="M12776" s="9"/>
      <c r="O12776" s="9"/>
      <c r="P12776" s="9"/>
      <c r="Q12776" s="9"/>
      <c r="R12776" s="36"/>
      <c r="V12776" s="36"/>
    </row>
    <row r="12777" spans="1:22" x14ac:dyDescent="0.25">
      <c r="A12777" s="86"/>
      <c r="B12777" s="9"/>
      <c r="C12777" s="9"/>
      <c r="D12777" s="9"/>
      <c r="E12777" s="9"/>
      <c r="F12777" s="9"/>
      <c r="I12777" s="9"/>
      <c r="K12777" s="9"/>
      <c r="L12777" s="9"/>
      <c r="M12777" s="9"/>
      <c r="O12777" s="9"/>
      <c r="P12777" s="9"/>
      <c r="Q12777" s="9"/>
      <c r="R12777" s="36"/>
      <c r="V12777" s="36"/>
    </row>
    <row r="12778" spans="1:22" x14ac:dyDescent="0.25">
      <c r="A12778" s="86"/>
      <c r="B12778" s="9"/>
      <c r="C12778" s="9"/>
      <c r="D12778" s="9"/>
      <c r="E12778" s="9"/>
      <c r="F12778" s="9"/>
      <c r="I12778" s="9"/>
      <c r="K12778" s="9"/>
      <c r="L12778" s="9"/>
      <c r="M12778" s="9"/>
      <c r="O12778" s="9"/>
      <c r="P12778" s="9"/>
      <c r="Q12778" s="9"/>
      <c r="R12778" s="36"/>
      <c r="V12778" s="36"/>
    </row>
    <row r="12779" spans="1:22" x14ac:dyDescent="0.25">
      <c r="A12779" s="86"/>
      <c r="B12779" s="9"/>
      <c r="C12779" s="9"/>
      <c r="D12779" s="9"/>
      <c r="E12779" s="9"/>
      <c r="F12779" s="9"/>
      <c r="I12779" s="9"/>
      <c r="K12779" s="9"/>
      <c r="L12779" s="9"/>
      <c r="M12779" s="9"/>
      <c r="O12779" s="9"/>
      <c r="P12779" s="9"/>
      <c r="Q12779" s="9"/>
      <c r="R12779" s="36"/>
      <c r="V12779" s="36"/>
    </row>
    <row r="12780" spans="1:22" x14ac:dyDescent="0.25">
      <c r="A12780" s="86"/>
      <c r="B12780" s="9"/>
      <c r="C12780" s="9"/>
      <c r="D12780" s="9"/>
      <c r="E12780" s="9"/>
      <c r="F12780" s="9"/>
      <c r="I12780" s="9"/>
      <c r="K12780" s="9"/>
      <c r="L12780" s="9"/>
      <c r="M12780" s="9"/>
      <c r="O12780" s="9"/>
      <c r="P12780" s="9"/>
      <c r="Q12780" s="9"/>
      <c r="R12780" s="36"/>
      <c r="V12780" s="36"/>
    </row>
    <row r="12781" spans="1:22" x14ac:dyDescent="0.25">
      <c r="A12781" s="86"/>
      <c r="B12781" s="9"/>
      <c r="C12781" s="9"/>
      <c r="D12781" s="9"/>
      <c r="E12781" s="9"/>
      <c r="F12781" s="9"/>
      <c r="I12781" s="9"/>
      <c r="K12781" s="9"/>
      <c r="L12781" s="9"/>
      <c r="M12781" s="9"/>
      <c r="O12781" s="9"/>
      <c r="P12781" s="9"/>
      <c r="Q12781" s="9"/>
      <c r="R12781" s="36"/>
      <c r="V12781" s="36"/>
    </row>
    <row r="12782" spans="1:22" x14ac:dyDescent="0.25">
      <c r="A12782" s="86"/>
      <c r="B12782" s="9"/>
      <c r="C12782" s="9"/>
      <c r="D12782" s="9"/>
      <c r="E12782" s="9"/>
      <c r="F12782" s="9"/>
      <c r="I12782" s="9"/>
      <c r="K12782" s="9"/>
      <c r="L12782" s="9"/>
      <c r="M12782" s="9"/>
      <c r="O12782" s="9"/>
      <c r="P12782" s="9"/>
      <c r="Q12782" s="9"/>
      <c r="R12782" s="36"/>
      <c r="V12782" s="36"/>
    </row>
    <row r="12783" spans="1:22" x14ac:dyDescent="0.25">
      <c r="A12783" s="86"/>
      <c r="B12783" s="9"/>
      <c r="C12783" s="9"/>
      <c r="D12783" s="9"/>
      <c r="E12783" s="9"/>
      <c r="F12783" s="9"/>
      <c r="I12783" s="9"/>
      <c r="K12783" s="9"/>
      <c r="L12783" s="9"/>
      <c r="M12783" s="9"/>
      <c r="O12783" s="9"/>
      <c r="P12783" s="9"/>
      <c r="Q12783" s="9"/>
      <c r="R12783" s="36"/>
      <c r="V12783" s="36"/>
    </row>
    <row r="12784" spans="1:22" x14ac:dyDescent="0.25">
      <c r="A12784" s="86"/>
      <c r="B12784" s="9"/>
      <c r="C12784" s="9"/>
      <c r="D12784" s="9"/>
      <c r="E12784" s="9"/>
      <c r="F12784" s="9"/>
      <c r="I12784" s="9"/>
      <c r="K12784" s="9"/>
      <c r="L12784" s="9"/>
      <c r="M12784" s="9"/>
      <c r="O12784" s="9"/>
      <c r="P12784" s="9"/>
      <c r="Q12784" s="9"/>
      <c r="R12784" s="36"/>
      <c r="V12784" s="36"/>
    </row>
    <row r="12785" spans="1:22" x14ac:dyDescent="0.25">
      <c r="A12785" s="86"/>
      <c r="B12785" s="9"/>
      <c r="C12785" s="9"/>
      <c r="D12785" s="9"/>
      <c r="E12785" s="9"/>
      <c r="F12785" s="9"/>
      <c r="I12785" s="9"/>
      <c r="K12785" s="9"/>
      <c r="L12785" s="9"/>
      <c r="M12785" s="9"/>
      <c r="O12785" s="9"/>
      <c r="P12785" s="9"/>
      <c r="Q12785" s="9"/>
      <c r="R12785" s="36"/>
      <c r="V12785" s="36"/>
    </row>
    <row r="12786" spans="1:22" x14ac:dyDescent="0.25">
      <c r="A12786" s="86"/>
      <c r="B12786" s="9"/>
      <c r="C12786" s="9"/>
      <c r="D12786" s="9"/>
      <c r="E12786" s="9"/>
      <c r="F12786" s="9"/>
      <c r="I12786" s="9"/>
      <c r="K12786" s="9"/>
      <c r="L12786" s="9"/>
      <c r="M12786" s="9"/>
      <c r="O12786" s="9"/>
      <c r="P12786" s="9"/>
      <c r="Q12786" s="9"/>
      <c r="R12786" s="36"/>
      <c r="V12786" s="36"/>
    </row>
    <row r="12787" spans="1:22" x14ac:dyDescent="0.25">
      <c r="A12787" s="86"/>
      <c r="B12787" s="9"/>
      <c r="C12787" s="9"/>
      <c r="D12787" s="9"/>
      <c r="E12787" s="9"/>
      <c r="F12787" s="9"/>
      <c r="I12787" s="9"/>
      <c r="K12787" s="9"/>
      <c r="L12787" s="9"/>
      <c r="M12787" s="9"/>
      <c r="O12787" s="9"/>
      <c r="P12787" s="9"/>
      <c r="Q12787" s="9"/>
      <c r="R12787" s="36"/>
      <c r="V12787" s="36"/>
    </row>
    <row r="12788" spans="1:22" x14ac:dyDescent="0.25">
      <c r="A12788" s="86"/>
      <c r="B12788" s="9"/>
      <c r="C12788" s="9"/>
      <c r="D12788" s="9"/>
      <c r="E12788" s="9"/>
      <c r="F12788" s="9"/>
      <c r="I12788" s="9"/>
      <c r="K12788" s="9"/>
      <c r="L12788" s="9"/>
      <c r="M12788" s="9"/>
      <c r="O12788" s="9"/>
      <c r="P12788" s="9"/>
      <c r="Q12788" s="9"/>
      <c r="R12788" s="36"/>
      <c r="V12788" s="36"/>
    </row>
    <row r="12789" spans="1:22" x14ac:dyDescent="0.25">
      <c r="A12789" s="86"/>
      <c r="B12789" s="9"/>
      <c r="C12789" s="9"/>
      <c r="D12789" s="9"/>
      <c r="E12789" s="9"/>
      <c r="F12789" s="9"/>
      <c r="I12789" s="9"/>
      <c r="K12789" s="9"/>
      <c r="L12789" s="9"/>
      <c r="M12789" s="9"/>
      <c r="O12789" s="9"/>
      <c r="P12789" s="9"/>
      <c r="Q12789" s="9"/>
      <c r="R12789" s="36"/>
      <c r="V12789" s="36"/>
    </row>
    <row r="12790" spans="1:22" x14ac:dyDescent="0.25">
      <c r="A12790" s="86"/>
      <c r="B12790" s="9"/>
      <c r="C12790" s="9"/>
      <c r="D12790" s="9"/>
      <c r="E12790" s="9"/>
      <c r="F12790" s="9"/>
      <c r="I12790" s="9"/>
      <c r="K12790" s="9"/>
      <c r="L12790" s="9"/>
      <c r="M12790" s="9"/>
      <c r="O12790" s="9"/>
      <c r="P12790" s="9"/>
      <c r="Q12790" s="9"/>
      <c r="R12790" s="36"/>
      <c r="V12790" s="36"/>
    </row>
    <row r="12791" spans="1:22" x14ac:dyDescent="0.25">
      <c r="A12791" s="86"/>
      <c r="B12791" s="9"/>
      <c r="C12791" s="9"/>
      <c r="D12791" s="9"/>
      <c r="E12791" s="9"/>
      <c r="F12791" s="9"/>
      <c r="I12791" s="9"/>
      <c r="K12791" s="9"/>
      <c r="L12791" s="9"/>
      <c r="M12791" s="9"/>
      <c r="O12791" s="9"/>
      <c r="P12791" s="9"/>
      <c r="Q12791" s="9"/>
      <c r="R12791" s="36"/>
      <c r="V12791" s="36"/>
    </row>
    <row r="12792" spans="1:22" x14ac:dyDescent="0.25">
      <c r="A12792" s="86"/>
      <c r="B12792" s="9"/>
      <c r="C12792" s="9"/>
      <c r="D12792" s="9"/>
      <c r="E12792" s="9"/>
      <c r="F12792" s="9"/>
      <c r="I12792" s="9"/>
      <c r="K12792" s="9"/>
      <c r="L12792" s="9"/>
      <c r="M12792" s="9"/>
      <c r="O12792" s="9"/>
      <c r="P12792" s="9"/>
      <c r="Q12792" s="9"/>
      <c r="R12792" s="36"/>
      <c r="V12792" s="36"/>
    </row>
    <row r="12793" spans="1:22" x14ac:dyDescent="0.25">
      <c r="A12793" s="86"/>
      <c r="B12793" s="9"/>
      <c r="C12793" s="9"/>
      <c r="D12793" s="9"/>
      <c r="E12793" s="9"/>
      <c r="F12793" s="9"/>
      <c r="I12793" s="9"/>
      <c r="K12793" s="9"/>
      <c r="L12793" s="9"/>
      <c r="M12793" s="9"/>
      <c r="O12793" s="9"/>
      <c r="P12793" s="9"/>
      <c r="Q12793" s="9"/>
      <c r="R12793" s="36"/>
      <c r="V12793" s="36"/>
    </row>
    <row r="12794" spans="1:22" x14ac:dyDescent="0.25">
      <c r="A12794" s="86"/>
      <c r="B12794" s="9"/>
      <c r="C12794" s="9"/>
      <c r="D12794" s="9"/>
      <c r="E12794" s="9"/>
      <c r="F12794" s="9"/>
      <c r="I12794" s="9"/>
      <c r="K12794" s="9"/>
      <c r="L12794" s="9"/>
      <c r="M12794" s="9"/>
      <c r="O12794" s="9"/>
      <c r="P12794" s="9"/>
      <c r="Q12794" s="9"/>
      <c r="R12794" s="36"/>
      <c r="V12794" s="36"/>
    </row>
    <row r="12795" spans="1:22" x14ac:dyDescent="0.25">
      <c r="A12795" s="86"/>
      <c r="B12795" s="9"/>
      <c r="C12795" s="9"/>
      <c r="D12795" s="9"/>
      <c r="E12795" s="9"/>
      <c r="F12795" s="9"/>
      <c r="I12795" s="9"/>
      <c r="K12795" s="9"/>
      <c r="L12795" s="9"/>
      <c r="M12795" s="9"/>
      <c r="O12795" s="9"/>
      <c r="P12795" s="9"/>
      <c r="Q12795" s="9"/>
      <c r="R12795" s="36"/>
      <c r="V12795" s="36"/>
    </row>
    <row r="12796" spans="1:22" x14ac:dyDescent="0.25">
      <c r="A12796" s="86"/>
      <c r="B12796" s="9"/>
      <c r="C12796" s="9"/>
      <c r="D12796" s="9"/>
      <c r="E12796" s="9"/>
      <c r="F12796" s="9"/>
      <c r="I12796" s="9"/>
      <c r="K12796" s="9"/>
      <c r="L12796" s="9"/>
      <c r="M12796" s="9"/>
      <c r="O12796" s="9"/>
      <c r="P12796" s="9"/>
      <c r="Q12796" s="9"/>
      <c r="R12796" s="36"/>
      <c r="V12796" s="36"/>
    </row>
    <row r="12797" spans="1:22" x14ac:dyDescent="0.25">
      <c r="A12797" s="86"/>
      <c r="B12797" s="9"/>
      <c r="C12797" s="9"/>
      <c r="D12797" s="9"/>
      <c r="E12797" s="9"/>
      <c r="F12797" s="9"/>
      <c r="I12797" s="9"/>
      <c r="K12797" s="9"/>
      <c r="L12797" s="9"/>
      <c r="M12797" s="9"/>
      <c r="O12797" s="9"/>
      <c r="P12797" s="9"/>
      <c r="Q12797" s="9"/>
      <c r="R12797" s="36"/>
      <c r="V12797" s="36"/>
    </row>
    <row r="12798" spans="1:22" x14ac:dyDescent="0.25">
      <c r="A12798" s="86"/>
      <c r="B12798" s="9"/>
      <c r="C12798" s="9"/>
      <c r="D12798" s="9"/>
      <c r="E12798" s="9"/>
      <c r="F12798" s="9"/>
      <c r="I12798" s="9"/>
      <c r="K12798" s="9"/>
      <c r="L12798" s="9"/>
      <c r="M12798" s="9"/>
      <c r="O12798" s="9"/>
      <c r="P12798" s="9"/>
      <c r="Q12798" s="9"/>
      <c r="R12798" s="36"/>
      <c r="V12798" s="36"/>
    </row>
    <row r="12799" spans="1:22" x14ac:dyDescent="0.25">
      <c r="A12799" s="86"/>
      <c r="B12799" s="9"/>
      <c r="C12799" s="9"/>
      <c r="D12799" s="9"/>
      <c r="E12799" s="9"/>
      <c r="F12799" s="9"/>
      <c r="I12799" s="9"/>
      <c r="K12799" s="9"/>
      <c r="L12799" s="9"/>
      <c r="M12799" s="9"/>
      <c r="O12799" s="9"/>
      <c r="P12799" s="9"/>
      <c r="Q12799" s="9"/>
      <c r="R12799" s="36"/>
      <c r="V12799" s="36"/>
    </row>
    <row r="12800" spans="1:22" x14ac:dyDescent="0.25">
      <c r="A12800" s="86"/>
      <c r="B12800" s="9"/>
      <c r="C12800" s="9"/>
      <c r="D12800" s="9"/>
      <c r="E12800" s="9"/>
      <c r="F12800" s="9"/>
      <c r="I12800" s="9"/>
      <c r="K12800" s="9"/>
      <c r="L12800" s="9"/>
      <c r="M12800" s="9"/>
      <c r="O12800" s="9"/>
      <c r="P12800" s="9"/>
      <c r="Q12800" s="9"/>
      <c r="R12800" s="36"/>
      <c r="V12800" s="36"/>
    </row>
    <row r="12801" spans="1:22" x14ac:dyDescent="0.25">
      <c r="A12801" s="86"/>
      <c r="B12801" s="9"/>
      <c r="C12801" s="9"/>
      <c r="D12801" s="9"/>
      <c r="E12801" s="9"/>
      <c r="F12801" s="9"/>
      <c r="I12801" s="9"/>
      <c r="K12801" s="9"/>
      <c r="L12801" s="9"/>
      <c r="M12801" s="9"/>
      <c r="O12801" s="9"/>
      <c r="P12801" s="9"/>
      <c r="Q12801" s="9"/>
      <c r="R12801" s="36"/>
      <c r="V12801" s="36"/>
    </row>
    <row r="12802" spans="1:22" x14ac:dyDescent="0.25">
      <c r="A12802" s="86"/>
      <c r="B12802" s="9"/>
      <c r="C12802" s="9"/>
      <c r="D12802" s="9"/>
      <c r="E12802" s="9"/>
      <c r="F12802" s="9"/>
      <c r="I12802" s="9"/>
      <c r="K12802" s="9"/>
      <c r="L12802" s="9"/>
      <c r="M12802" s="9"/>
      <c r="O12802" s="9"/>
      <c r="P12802" s="9"/>
      <c r="Q12802" s="9"/>
      <c r="R12802" s="36"/>
      <c r="V12802" s="36"/>
    </row>
    <row r="12803" spans="1:22" x14ac:dyDescent="0.25">
      <c r="A12803" s="86"/>
      <c r="B12803" s="9"/>
      <c r="C12803" s="9"/>
      <c r="D12803" s="9"/>
      <c r="E12803" s="9"/>
      <c r="F12803" s="9"/>
      <c r="I12803" s="9"/>
      <c r="K12803" s="9"/>
      <c r="L12803" s="9"/>
      <c r="M12803" s="9"/>
      <c r="O12803" s="9"/>
      <c r="P12803" s="9"/>
      <c r="Q12803" s="9"/>
      <c r="R12803" s="36"/>
      <c r="V12803" s="36"/>
    </row>
    <row r="12804" spans="1:22" x14ac:dyDescent="0.25">
      <c r="A12804" s="86"/>
      <c r="B12804" s="9"/>
      <c r="C12804" s="9"/>
      <c r="D12804" s="9"/>
      <c r="E12804" s="9"/>
      <c r="F12804" s="9"/>
      <c r="I12804" s="9"/>
      <c r="K12804" s="9"/>
      <c r="L12804" s="9"/>
      <c r="M12804" s="9"/>
      <c r="O12804" s="9"/>
      <c r="P12804" s="9"/>
      <c r="Q12804" s="9"/>
      <c r="R12804" s="36"/>
      <c r="V12804" s="36"/>
    </row>
    <row r="12805" spans="1:22" x14ac:dyDescent="0.25">
      <c r="A12805" s="86"/>
      <c r="B12805" s="9"/>
      <c r="C12805" s="9"/>
      <c r="D12805" s="9"/>
      <c r="E12805" s="9"/>
      <c r="F12805" s="9"/>
      <c r="I12805" s="9"/>
      <c r="K12805" s="9"/>
      <c r="L12805" s="9"/>
      <c r="M12805" s="9"/>
      <c r="O12805" s="9"/>
      <c r="P12805" s="9"/>
      <c r="Q12805" s="9"/>
      <c r="R12805" s="36"/>
      <c r="V12805" s="36"/>
    </row>
    <row r="12806" spans="1:22" x14ac:dyDescent="0.25">
      <c r="A12806" s="86"/>
      <c r="B12806" s="9"/>
      <c r="C12806" s="9"/>
      <c r="D12806" s="9"/>
      <c r="E12806" s="9"/>
      <c r="F12806" s="9"/>
      <c r="I12806" s="9"/>
      <c r="K12806" s="9"/>
      <c r="L12806" s="9"/>
      <c r="M12806" s="9"/>
      <c r="O12806" s="9"/>
      <c r="P12806" s="9"/>
      <c r="Q12806" s="9"/>
      <c r="R12806" s="36"/>
      <c r="V12806" s="36"/>
    </row>
    <row r="12807" spans="1:22" x14ac:dyDescent="0.25">
      <c r="A12807" s="86"/>
      <c r="B12807" s="9"/>
      <c r="C12807" s="9"/>
      <c r="D12807" s="9"/>
      <c r="E12807" s="9"/>
      <c r="F12807" s="9"/>
      <c r="I12807" s="9"/>
      <c r="K12807" s="9"/>
      <c r="L12807" s="9"/>
      <c r="M12807" s="9"/>
      <c r="O12807" s="9"/>
      <c r="P12807" s="9"/>
      <c r="Q12807" s="9"/>
      <c r="R12807" s="36"/>
      <c r="V12807" s="36"/>
    </row>
    <row r="12808" spans="1:22" x14ac:dyDescent="0.25">
      <c r="A12808" s="86"/>
      <c r="B12808" s="9"/>
      <c r="C12808" s="9"/>
      <c r="D12808" s="9"/>
      <c r="E12808" s="9"/>
      <c r="F12808" s="9"/>
      <c r="I12808" s="9"/>
      <c r="K12808" s="9"/>
      <c r="L12808" s="9"/>
      <c r="M12808" s="9"/>
      <c r="O12808" s="9"/>
      <c r="P12808" s="9"/>
      <c r="Q12808" s="9"/>
      <c r="R12808" s="36"/>
      <c r="V12808" s="36"/>
    </row>
    <row r="12809" spans="1:22" x14ac:dyDescent="0.25">
      <c r="A12809" s="86"/>
      <c r="B12809" s="9"/>
      <c r="C12809" s="9"/>
      <c r="D12809" s="9"/>
      <c r="E12809" s="9"/>
      <c r="F12809" s="9"/>
      <c r="I12809" s="9"/>
      <c r="K12809" s="9"/>
      <c r="L12809" s="9"/>
      <c r="M12809" s="9"/>
      <c r="O12809" s="9"/>
      <c r="P12809" s="9"/>
      <c r="Q12809" s="9"/>
      <c r="R12809" s="36"/>
      <c r="V12809" s="36"/>
    </row>
    <row r="12810" spans="1:22" x14ac:dyDescent="0.25">
      <c r="A12810" s="86"/>
      <c r="B12810" s="9"/>
      <c r="C12810" s="9"/>
      <c r="D12810" s="9"/>
      <c r="E12810" s="9"/>
      <c r="F12810" s="9"/>
      <c r="I12810" s="9"/>
      <c r="K12810" s="9"/>
      <c r="L12810" s="9"/>
      <c r="M12810" s="9"/>
      <c r="O12810" s="9"/>
      <c r="P12810" s="9"/>
      <c r="Q12810" s="9"/>
      <c r="R12810" s="36"/>
      <c r="V12810" s="36"/>
    </row>
    <row r="12811" spans="1:22" x14ac:dyDescent="0.25">
      <c r="A12811" s="86"/>
      <c r="B12811" s="9"/>
      <c r="C12811" s="9"/>
      <c r="D12811" s="9"/>
      <c r="E12811" s="9"/>
      <c r="F12811" s="9"/>
      <c r="I12811" s="9"/>
      <c r="K12811" s="9"/>
      <c r="L12811" s="9"/>
      <c r="M12811" s="9"/>
      <c r="O12811" s="9"/>
      <c r="P12811" s="9"/>
      <c r="Q12811" s="9"/>
      <c r="R12811" s="36"/>
      <c r="V12811" s="36"/>
    </row>
    <row r="12812" spans="1:22" x14ac:dyDescent="0.25">
      <c r="A12812" s="86"/>
      <c r="B12812" s="9"/>
      <c r="C12812" s="9"/>
      <c r="D12812" s="9"/>
      <c r="E12812" s="9"/>
      <c r="F12812" s="9"/>
      <c r="I12812" s="9"/>
      <c r="K12812" s="9"/>
      <c r="L12812" s="9"/>
      <c r="M12812" s="9"/>
      <c r="O12812" s="9"/>
      <c r="P12812" s="9"/>
      <c r="Q12812" s="9"/>
      <c r="R12812" s="36"/>
      <c r="V12812" s="36"/>
    </row>
    <row r="12813" spans="1:22" x14ac:dyDescent="0.25">
      <c r="A12813" s="86"/>
      <c r="B12813" s="9"/>
      <c r="C12813" s="9"/>
      <c r="D12813" s="9"/>
      <c r="E12813" s="9"/>
      <c r="F12813" s="9"/>
      <c r="I12813" s="9"/>
      <c r="K12813" s="9"/>
      <c r="L12813" s="9"/>
      <c r="M12813" s="9"/>
      <c r="O12813" s="9"/>
      <c r="P12813" s="9"/>
      <c r="Q12813" s="9"/>
      <c r="R12813" s="36"/>
      <c r="V12813" s="36"/>
    </row>
    <row r="12814" spans="1:22" x14ac:dyDescent="0.25">
      <c r="A12814" s="86"/>
      <c r="B12814" s="9"/>
      <c r="C12814" s="9"/>
      <c r="D12814" s="9"/>
      <c r="E12814" s="9"/>
      <c r="F12814" s="9"/>
      <c r="I12814" s="9"/>
      <c r="K12814" s="9"/>
      <c r="L12814" s="9"/>
      <c r="M12814" s="9"/>
      <c r="O12814" s="9"/>
      <c r="P12814" s="9"/>
      <c r="Q12814" s="9"/>
      <c r="R12814" s="36"/>
      <c r="V12814" s="36"/>
    </row>
    <row r="12815" spans="1:22" x14ac:dyDescent="0.25">
      <c r="A12815" s="86"/>
      <c r="B12815" s="9"/>
      <c r="C12815" s="9"/>
      <c r="D12815" s="9"/>
      <c r="E12815" s="9"/>
      <c r="F12815" s="9"/>
      <c r="I12815" s="9"/>
      <c r="K12815" s="9"/>
      <c r="L12815" s="9"/>
      <c r="M12815" s="9"/>
      <c r="O12815" s="9"/>
      <c r="P12815" s="9"/>
      <c r="Q12815" s="9"/>
      <c r="R12815" s="36"/>
      <c r="V12815" s="36"/>
    </row>
    <row r="12816" spans="1:22" x14ac:dyDescent="0.25">
      <c r="A12816" s="86"/>
      <c r="B12816" s="9"/>
      <c r="C12816" s="9"/>
      <c r="D12816" s="9"/>
      <c r="E12816" s="9"/>
      <c r="F12816" s="9"/>
      <c r="I12816" s="9"/>
      <c r="K12816" s="9"/>
      <c r="L12816" s="9"/>
      <c r="M12816" s="9"/>
      <c r="O12816" s="9"/>
      <c r="P12816" s="9"/>
      <c r="Q12816" s="9"/>
      <c r="R12816" s="36"/>
      <c r="V12816" s="36"/>
    </row>
    <row r="12817" spans="1:22" x14ac:dyDescent="0.25">
      <c r="A12817" s="86"/>
      <c r="B12817" s="9"/>
      <c r="C12817" s="9"/>
      <c r="D12817" s="9"/>
      <c r="E12817" s="9"/>
      <c r="F12817" s="9"/>
      <c r="I12817" s="9"/>
      <c r="K12817" s="9"/>
      <c r="L12817" s="9"/>
      <c r="M12817" s="9"/>
      <c r="O12817" s="9"/>
      <c r="P12817" s="9"/>
      <c r="Q12817" s="9"/>
      <c r="R12817" s="36"/>
      <c r="V12817" s="36"/>
    </row>
    <row r="12818" spans="1:22" x14ac:dyDescent="0.25">
      <c r="A12818" s="86"/>
      <c r="B12818" s="9"/>
      <c r="C12818" s="9"/>
      <c r="D12818" s="9"/>
      <c r="E12818" s="9"/>
      <c r="F12818" s="9"/>
      <c r="I12818" s="9"/>
      <c r="K12818" s="9"/>
      <c r="L12818" s="9"/>
      <c r="M12818" s="9"/>
      <c r="O12818" s="9"/>
      <c r="P12818" s="9"/>
      <c r="Q12818" s="9"/>
      <c r="R12818" s="36"/>
      <c r="V12818" s="36"/>
    </row>
    <row r="12819" spans="1:22" x14ac:dyDescent="0.25">
      <c r="A12819" s="86"/>
      <c r="B12819" s="9"/>
      <c r="C12819" s="9"/>
      <c r="D12819" s="9"/>
      <c r="E12819" s="9"/>
      <c r="F12819" s="9"/>
      <c r="I12819" s="9"/>
      <c r="K12819" s="9"/>
      <c r="L12819" s="9"/>
      <c r="M12819" s="9"/>
      <c r="O12819" s="9"/>
      <c r="P12819" s="9"/>
      <c r="Q12819" s="9"/>
      <c r="R12819" s="36"/>
      <c r="V12819" s="36"/>
    </row>
    <row r="12820" spans="1:22" x14ac:dyDescent="0.25">
      <c r="A12820" s="86"/>
      <c r="B12820" s="9"/>
      <c r="C12820" s="9"/>
      <c r="D12820" s="9"/>
      <c r="E12820" s="9"/>
      <c r="F12820" s="9"/>
      <c r="I12820" s="9"/>
      <c r="K12820" s="9"/>
      <c r="L12820" s="9"/>
      <c r="M12820" s="9"/>
      <c r="O12820" s="9"/>
      <c r="P12820" s="9"/>
      <c r="Q12820" s="9"/>
      <c r="R12820" s="36"/>
      <c r="V12820" s="36"/>
    </row>
    <row r="12821" spans="1:22" x14ac:dyDescent="0.25">
      <c r="A12821" s="86"/>
      <c r="B12821" s="9"/>
      <c r="C12821" s="9"/>
      <c r="D12821" s="9"/>
      <c r="E12821" s="9"/>
      <c r="F12821" s="9"/>
      <c r="I12821" s="9"/>
      <c r="K12821" s="9"/>
      <c r="L12821" s="9"/>
      <c r="M12821" s="9"/>
      <c r="O12821" s="9"/>
      <c r="P12821" s="9"/>
      <c r="Q12821" s="9"/>
      <c r="R12821" s="36"/>
      <c r="V12821" s="36"/>
    </row>
    <row r="12822" spans="1:22" x14ac:dyDescent="0.25">
      <c r="A12822" s="86"/>
      <c r="B12822" s="9"/>
      <c r="C12822" s="9"/>
      <c r="D12822" s="9"/>
      <c r="E12822" s="9"/>
      <c r="F12822" s="9"/>
      <c r="I12822" s="9"/>
      <c r="K12822" s="9"/>
      <c r="L12822" s="9"/>
      <c r="M12822" s="9"/>
      <c r="O12822" s="9"/>
      <c r="P12822" s="9"/>
      <c r="Q12822" s="9"/>
      <c r="R12822" s="36"/>
      <c r="V12822" s="36"/>
    </row>
    <row r="12823" spans="1:22" x14ac:dyDescent="0.25">
      <c r="A12823" s="86"/>
      <c r="B12823" s="9"/>
      <c r="C12823" s="9"/>
      <c r="D12823" s="9"/>
      <c r="E12823" s="9"/>
      <c r="F12823" s="9"/>
      <c r="I12823" s="9"/>
      <c r="K12823" s="9"/>
      <c r="L12823" s="9"/>
      <c r="M12823" s="9"/>
      <c r="O12823" s="9"/>
      <c r="P12823" s="9"/>
      <c r="Q12823" s="9"/>
      <c r="R12823" s="36"/>
      <c r="V12823" s="36"/>
    </row>
    <row r="12824" spans="1:22" x14ac:dyDescent="0.25">
      <c r="A12824" s="86"/>
      <c r="B12824" s="9"/>
      <c r="C12824" s="9"/>
      <c r="D12824" s="9"/>
      <c r="E12824" s="9"/>
      <c r="F12824" s="9"/>
      <c r="I12824" s="9"/>
      <c r="K12824" s="9"/>
      <c r="L12824" s="9"/>
      <c r="M12824" s="9"/>
      <c r="O12824" s="9"/>
      <c r="P12824" s="9"/>
      <c r="Q12824" s="9"/>
      <c r="R12824" s="36"/>
      <c r="V12824" s="36"/>
    </row>
    <row r="12825" spans="1:22" x14ac:dyDescent="0.25">
      <c r="A12825" s="86"/>
      <c r="B12825" s="9"/>
      <c r="C12825" s="9"/>
      <c r="D12825" s="9"/>
      <c r="E12825" s="9"/>
      <c r="F12825" s="9"/>
      <c r="I12825" s="9"/>
      <c r="K12825" s="9"/>
      <c r="L12825" s="9"/>
      <c r="M12825" s="9"/>
      <c r="O12825" s="9"/>
      <c r="P12825" s="9"/>
      <c r="Q12825" s="9"/>
      <c r="R12825" s="36"/>
      <c r="V12825" s="36"/>
    </row>
    <row r="12826" spans="1:22" x14ac:dyDescent="0.25">
      <c r="A12826" s="86"/>
      <c r="B12826" s="9"/>
      <c r="C12826" s="9"/>
      <c r="D12826" s="9"/>
      <c r="E12826" s="9"/>
      <c r="F12826" s="9"/>
      <c r="I12826" s="9"/>
      <c r="K12826" s="9"/>
      <c r="L12826" s="9"/>
      <c r="M12826" s="9"/>
      <c r="O12826" s="9"/>
      <c r="P12826" s="9"/>
      <c r="Q12826" s="9"/>
      <c r="R12826" s="36"/>
      <c r="V12826" s="36"/>
    </row>
    <row r="12827" spans="1:22" x14ac:dyDescent="0.25">
      <c r="A12827" s="86"/>
      <c r="B12827" s="9"/>
      <c r="C12827" s="9"/>
      <c r="D12827" s="9"/>
      <c r="E12827" s="9"/>
      <c r="F12827" s="9"/>
      <c r="I12827" s="9"/>
      <c r="K12827" s="9"/>
      <c r="L12827" s="9"/>
      <c r="M12827" s="9"/>
      <c r="O12827" s="9"/>
      <c r="P12827" s="9"/>
      <c r="Q12827" s="9"/>
      <c r="R12827" s="36"/>
      <c r="V12827" s="36"/>
    </row>
    <row r="12828" spans="1:22" x14ac:dyDescent="0.25">
      <c r="A12828" s="86"/>
      <c r="B12828" s="9"/>
      <c r="C12828" s="9"/>
      <c r="D12828" s="9"/>
      <c r="E12828" s="9"/>
      <c r="F12828" s="9"/>
      <c r="I12828" s="9"/>
      <c r="K12828" s="9"/>
      <c r="L12828" s="9"/>
      <c r="M12828" s="9"/>
      <c r="O12828" s="9"/>
      <c r="P12828" s="9"/>
      <c r="Q12828" s="9"/>
      <c r="R12828" s="36"/>
      <c r="V12828" s="36"/>
    </row>
    <row r="12829" spans="1:22" x14ac:dyDescent="0.25">
      <c r="A12829" s="86"/>
      <c r="B12829" s="9"/>
      <c r="C12829" s="9"/>
      <c r="D12829" s="9"/>
      <c r="E12829" s="9"/>
      <c r="F12829" s="9"/>
      <c r="I12829" s="9"/>
      <c r="K12829" s="9"/>
      <c r="L12829" s="9"/>
      <c r="M12829" s="9"/>
      <c r="O12829" s="9"/>
      <c r="P12829" s="9"/>
      <c r="Q12829" s="9"/>
      <c r="R12829" s="36"/>
      <c r="V12829" s="36"/>
    </row>
    <row r="12830" spans="1:22" x14ac:dyDescent="0.25">
      <c r="A12830" s="86"/>
      <c r="B12830" s="9"/>
      <c r="C12830" s="9"/>
      <c r="D12830" s="9"/>
      <c r="E12830" s="9"/>
      <c r="F12830" s="9"/>
      <c r="I12830" s="9"/>
      <c r="K12830" s="9"/>
      <c r="L12830" s="9"/>
      <c r="M12830" s="9"/>
      <c r="O12830" s="9"/>
      <c r="P12830" s="9"/>
      <c r="Q12830" s="9"/>
      <c r="R12830" s="36"/>
      <c r="V12830" s="36"/>
    </row>
    <row r="12831" spans="1:22" x14ac:dyDescent="0.25">
      <c r="A12831" s="86"/>
      <c r="B12831" s="9"/>
      <c r="C12831" s="9"/>
      <c r="D12831" s="9"/>
      <c r="E12831" s="9"/>
      <c r="F12831" s="9"/>
      <c r="I12831" s="9"/>
      <c r="K12831" s="9"/>
      <c r="L12831" s="9"/>
      <c r="M12831" s="9"/>
      <c r="O12831" s="9"/>
      <c r="P12831" s="9"/>
      <c r="Q12831" s="9"/>
      <c r="R12831" s="36"/>
      <c r="V12831" s="36"/>
    </row>
    <row r="12832" spans="1:22" x14ac:dyDescent="0.25">
      <c r="A12832" s="86"/>
      <c r="B12832" s="9"/>
      <c r="C12832" s="9"/>
      <c r="D12832" s="9"/>
      <c r="E12832" s="9"/>
      <c r="F12832" s="9"/>
      <c r="I12832" s="9"/>
      <c r="K12832" s="9"/>
      <c r="L12832" s="9"/>
      <c r="M12832" s="9"/>
      <c r="O12832" s="9"/>
      <c r="P12832" s="9"/>
      <c r="Q12832" s="9"/>
      <c r="R12832" s="36"/>
      <c r="V12832" s="36"/>
    </row>
    <row r="12833" spans="1:22" x14ac:dyDescent="0.25">
      <c r="A12833" s="86"/>
      <c r="B12833" s="9"/>
      <c r="C12833" s="9"/>
      <c r="D12833" s="9"/>
      <c r="E12833" s="9"/>
      <c r="F12833" s="9"/>
      <c r="I12833" s="9"/>
      <c r="K12833" s="9"/>
      <c r="L12833" s="9"/>
      <c r="M12833" s="9"/>
      <c r="O12833" s="9"/>
      <c r="P12833" s="9"/>
      <c r="Q12833" s="9"/>
      <c r="R12833" s="36"/>
      <c r="V12833" s="36"/>
    </row>
    <row r="12834" spans="1:22" x14ac:dyDescent="0.25">
      <c r="A12834" s="86"/>
      <c r="B12834" s="9"/>
      <c r="C12834" s="9"/>
      <c r="D12834" s="9"/>
      <c r="E12834" s="9"/>
      <c r="F12834" s="9"/>
      <c r="I12834" s="9"/>
      <c r="K12834" s="9"/>
      <c r="L12834" s="9"/>
      <c r="M12834" s="9"/>
      <c r="O12834" s="9"/>
      <c r="P12834" s="9"/>
      <c r="Q12834" s="9"/>
      <c r="R12834" s="36"/>
      <c r="V12834" s="36"/>
    </row>
    <row r="12835" spans="1:22" x14ac:dyDescent="0.25">
      <c r="A12835" s="86"/>
      <c r="B12835" s="9"/>
      <c r="C12835" s="9"/>
      <c r="D12835" s="9"/>
      <c r="E12835" s="9"/>
      <c r="F12835" s="9"/>
      <c r="I12835" s="9"/>
      <c r="K12835" s="9"/>
      <c r="L12835" s="9"/>
      <c r="M12835" s="9"/>
      <c r="O12835" s="9"/>
      <c r="P12835" s="9"/>
      <c r="Q12835" s="9"/>
      <c r="R12835" s="36"/>
      <c r="V12835" s="36"/>
    </row>
    <row r="12836" spans="1:22" x14ac:dyDescent="0.25">
      <c r="A12836" s="86"/>
      <c r="B12836" s="9"/>
      <c r="C12836" s="9"/>
      <c r="D12836" s="9"/>
      <c r="E12836" s="9"/>
      <c r="F12836" s="9"/>
      <c r="I12836" s="9"/>
      <c r="K12836" s="9"/>
      <c r="L12836" s="9"/>
      <c r="M12836" s="9"/>
      <c r="O12836" s="9"/>
      <c r="P12836" s="9"/>
      <c r="Q12836" s="9"/>
      <c r="R12836" s="36"/>
      <c r="V12836" s="36"/>
    </row>
    <row r="12837" spans="1:22" x14ac:dyDescent="0.25">
      <c r="A12837" s="86"/>
      <c r="B12837" s="9"/>
      <c r="C12837" s="9"/>
      <c r="D12837" s="9"/>
      <c r="E12837" s="9"/>
      <c r="F12837" s="9"/>
      <c r="I12837" s="9"/>
      <c r="K12837" s="9"/>
      <c r="L12837" s="9"/>
      <c r="M12837" s="9"/>
      <c r="O12837" s="9"/>
      <c r="P12837" s="9"/>
      <c r="Q12837" s="9"/>
      <c r="R12837" s="36"/>
      <c r="V12837" s="36"/>
    </row>
    <row r="12838" spans="1:22" x14ac:dyDescent="0.25">
      <c r="A12838" s="86"/>
      <c r="B12838" s="9"/>
      <c r="C12838" s="9"/>
      <c r="D12838" s="9"/>
      <c r="E12838" s="9"/>
      <c r="F12838" s="9"/>
      <c r="I12838" s="9"/>
      <c r="K12838" s="9"/>
      <c r="L12838" s="9"/>
      <c r="M12838" s="9"/>
      <c r="O12838" s="9"/>
      <c r="P12838" s="9"/>
      <c r="Q12838" s="9"/>
      <c r="R12838" s="36"/>
      <c r="V12838" s="36"/>
    </row>
    <row r="12839" spans="1:22" x14ac:dyDescent="0.25">
      <c r="A12839" s="86"/>
      <c r="B12839" s="9"/>
      <c r="C12839" s="9"/>
      <c r="D12839" s="9"/>
      <c r="E12839" s="9"/>
      <c r="F12839" s="9"/>
      <c r="I12839" s="9"/>
      <c r="K12839" s="9"/>
      <c r="L12839" s="9"/>
      <c r="M12839" s="9"/>
      <c r="O12839" s="9"/>
      <c r="P12839" s="9"/>
      <c r="Q12839" s="9"/>
      <c r="R12839" s="36"/>
      <c r="V12839" s="36"/>
    </row>
    <row r="12840" spans="1:22" x14ac:dyDescent="0.25">
      <c r="A12840" s="86"/>
      <c r="B12840" s="9"/>
      <c r="C12840" s="9"/>
      <c r="D12840" s="9"/>
      <c r="E12840" s="9"/>
      <c r="F12840" s="9"/>
      <c r="I12840" s="9"/>
      <c r="K12840" s="9"/>
      <c r="L12840" s="9"/>
      <c r="M12840" s="9"/>
      <c r="O12840" s="9"/>
      <c r="P12840" s="9"/>
      <c r="Q12840" s="9"/>
      <c r="R12840" s="36"/>
      <c r="V12840" s="36"/>
    </row>
    <row r="12841" spans="1:22" x14ac:dyDescent="0.25">
      <c r="A12841" s="86"/>
      <c r="B12841" s="9"/>
      <c r="C12841" s="9"/>
      <c r="D12841" s="9"/>
      <c r="E12841" s="9"/>
      <c r="F12841" s="9"/>
      <c r="I12841" s="9"/>
      <c r="K12841" s="9"/>
      <c r="L12841" s="9"/>
      <c r="M12841" s="9"/>
      <c r="O12841" s="9"/>
      <c r="P12841" s="9"/>
      <c r="Q12841" s="9"/>
      <c r="R12841" s="36"/>
      <c r="V12841" s="36"/>
    </row>
    <row r="12842" spans="1:22" x14ac:dyDescent="0.25">
      <c r="A12842" s="86"/>
      <c r="B12842" s="9"/>
      <c r="C12842" s="9"/>
      <c r="D12842" s="9"/>
      <c r="E12842" s="9"/>
      <c r="F12842" s="9"/>
      <c r="I12842" s="9"/>
      <c r="K12842" s="9"/>
      <c r="L12842" s="9"/>
      <c r="M12842" s="9"/>
      <c r="O12842" s="9"/>
      <c r="P12842" s="9"/>
      <c r="Q12842" s="9"/>
      <c r="R12842" s="36"/>
      <c r="V12842" s="36"/>
    </row>
    <row r="12843" spans="1:22" x14ac:dyDescent="0.25">
      <c r="A12843" s="86"/>
      <c r="B12843" s="9"/>
      <c r="C12843" s="9"/>
      <c r="D12843" s="9"/>
      <c r="E12843" s="9"/>
      <c r="F12843" s="9"/>
      <c r="I12843" s="9"/>
      <c r="K12843" s="9"/>
      <c r="L12843" s="9"/>
      <c r="M12843" s="9"/>
      <c r="O12843" s="9"/>
      <c r="P12843" s="9"/>
      <c r="Q12843" s="9"/>
      <c r="R12843" s="36"/>
      <c r="V12843" s="36"/>
    </row>
    <row r="12844" spans="1:22" x14ac:dyDescent="0.25">
      <c r="A12844" s="86"/>
      <c r="B12844" s="9"/>
      <c r="C12844" s="9"/>
      <c r="D12844" s="9"/>
      <c r="E12844" s="9"/>
      <c r="F12844" s="9"/>
      <c r="I12844" s="9"/>
      <c r="K12844" s="9"/>
      <c r="L12844" s="9"/>
      <c r="M12844" s="9"/>
      <c r="O12844" s="9"/>
      <c r="P12844" s="9"/>
      <c r="Q12844" s="9"/>
      <c r="R12844" s="36"/>
      <c r="V12844" s="36"/>
    </row>
    <row r="12845" spans="1:22" x14ac:dyDescent="0.25">
      <c r="A12845" s="86"/>
      <c r="B12845" s="9"/>
      <c r="C12845" s="9"/>
      <c r="D12845" s="9"/>
      <c r="E12845" s="9"/>
      <c r="F12845" s="9"/>
      <c r="I12845" s="9"/>
      <c r="K12845" s="9"/>
      <c r="L12845" s="9"/>
      <c r="M12845" s="9"/>
      <c r="O12845" s="9"/>
      <c r="P12845" s="9"/>
      <c r="Q12845" s="9"/>
      <c r="R12845" s="36"/>
      <c r="V12845" s="36"/>
    </row>
    <row r="12846" spans="1:22" x14ac:dyDescent="0.25">
      <c r="A12846" s="86"/>
      <c r="B12846" s="9"/>
      <c r="C12846" s="9"/>
      <c r="D12846" s="9"/>
      <c r="E12846" s="9"/>
      <c r="F12846" s="9"/>
      <c r="I12846" s="9"/>
      <c r="K12846" s="9"/>
      <c r="L12846" s="9"/>
      <c r="M12846" s="9"/>
      <c r="O12846" s="9"/>
      <c r="P12846" s="9"/>
      <c r="Q12846" s="9"/>
      <c r="R12846" s="36"/>
      <c r="V12846" s="36"/>
    </row>
    <row r="12847" spans="1:22" x14ac:dyDescent="0.25">
      <c r="A12847" s="86"/>
      <c r="B12847" s="9"/>
      <c r="C12847" s="9"/>
      <c r="D12847" s="9"/>
      <c r="E12847" s="9"/>
      <c r="F12847" s="9"/>
      <c r="I12847" s="9"/>
      <c r="K12847" s="9"/>
      <c r="L12847" s="9"/>
      <c r="M12847" s="9"/>
      <c r="O12847" s="9"/>
      <c r="P12847" s="9"/>
      <c r="Q12847" s="9"/>
      <c r="R12847" s="36"/>
      <c r="V12847" s="36"/>
    </row>
    <row r="12848" spans="1:22" x14ac:dyDescent="0.25">
      <c r="A12848" s="86"/>
      <c r="B12848" s="9"/>
      <c r="C12848" s="9"/>
      <c r="D12848" s="9"/>
      <c r="E12848" s="9"/>
      <c r="F12848" s="9"/>
      <c r="I12848" s="9"/>
      <c r="K12848" s="9"/>
      <c r="L12848" s="9"/>
      <c r="M12848" s="9"/>
      <c r="O12848" s="9"/>
      <c r="P12848" s="9"/>
      <c r="Q12848" s="9"/>
      <c r="R12848" s="36"/>
      <c r="V12848" s="36"/>
    </row>
    <row r="12849" spans="1:22" x14ac:dyDescent="0.25">
      <c r="A12849" s="86"/>
      <c r="B12849" s="9"/>
      <c r="C12849" s="9"/>
      <c r="D12849" s="9"/>
      <c r="E12849" s="9"/>
      <c r="F12849" s="9"/>
      <c r="I12849" s="9"/>
      <c r="K12849" s="9"/>
      <c r="L12849" s="9"/>
      <c r="M12849" s="9"/>
      <c r="O12849" s="9"/>
      <c r="P12849" s="9"/>
      <c r="Q12849" s="9"/>
      <c r="R12849" s="36"/>
      <c r="V12849" s="36"/>
    </row>
    <row r="12850" spans="1:22" x14ac:dyDescent="0.25">
      <c r="A12850" s="86"/>
      <c r="B12850" s="9"/>
      <c r="C12850" s="9"/>
      <c r="D12850" s="9"/>
      <c r="E12850" s="9"/>
      <c r="F12850" s="9"/>
      <c r="I12850" s="9"/>
      <c r="K12850" s="9"/>
      <c r="L12850" s="9"/>
      <c r="M12850" s="9"/>
      <c r="O12850" s="9"/>
      <c r="P12850" s="9"/>
      <c r="Q12850" s="9"/>
      <c r="R12850" s="36"/>
      <c r="V12850" s="36"/>
    </row>
    <row r="12851" spans="1:22" x14ac:dyDescent="0.25">
      <c r="A12851" s="86"/>
      <c r="B12851" s="9"/>
      <c r="C12851" s="9"/>
      <c r="D12851" s="9"/>
      <c r="E12851" s="9"/>
      <c r="F12851" s="9"/>
      <c r="I12851" s="9"/>
      <c r="K12851" s="9"/>
      <c r="L12851" s="9"/>
      <c r="M12851" s="9"/>
      <c r="O12851" s="9"/>
      <c r="P12851" s="9"/>
      <c r="Q12851" s="9"/>
      <c r="R12851" s="36"/>
      <c r="V12851" s="36"/>
    </row>
    <row r="12852" spans="1:22" x14ac:dyDescent="0.25">
      <c r="A12852" s="86"/>
      <c r="B12852" s="9"/>
      <c r="C12852" s="9"/>
      <c r="D12852" s="9"/>
      <c r="E12852" s="9"/>
      <c r="F12852" s="9"/>
      <c r="I12852" s="9"/>
      <c r="K12852" s="9"/>
      <c r="L12852" s="9"/>
      <c r="M12852" s="9"/>
      <c r="O12852" s="9"/>
      <c r="P12852" s="9"/>
      <c r="Q12852" s="9"/>
      <c r="R12852" s="36"/>
      <c r="V12852" s="36"/>
    </row>
    <row r="12853" spans="1:22" x14ac:dyDescent="0.25">
      <c r="A12853" s="86"/>
      <c r="B12853" s="9"/>
      <c r="C12853" s="9"/>
      <c r="D12853" s="9"/>
      <c r="E12853" s="9"/>
      <c r="F12853" s="9"/>
      <c r="I12853" s="9"/>
      <c r="K12853" s="9"/>
      <c r="L12853" s="9"/>
      <c r="M12853" s="9"/>
      <c r="O12853" s="9"/>
      <c r="P12853" s="9"/>
      <c r="Q12853" s="9"/>
      <c r="R12853" s="36"/>
      <c r="V12853" s="36"/>
    </row>
    <row r="12854" spans="1:22" x14ac:dyDescent="0.25">
      <c r="A12854" s="86"/>
      <c r="B12854" s="9"/>
      <c r="C12854" s="9"/>
      <c r="D12854" s="9"/>
      <c r="E12854" s="9"/>
      <c r="F12854" s="9"/>
      <c r="I12854" s="9"/>
      <c r="K12854" s="9"/>
      <c r="L12854" s="9"/>
      <c r="M12854" s="9"/>
      <c r="O12854" s="9"/>
      <c r="P12854" s="9"/>
      <c r="Q12854" s="9"/>
      <c r="R12854" s="36"/>
      <c r="V12854" s="36"/>
    </row>
    <row r="12855" spans="1:22" x14ac:dyDescent="0.25">
      <c r="A12855" s="86"/>
      <c r="B12855" s="9"/>
      <c r="C12855" s="9"/>
      <c r="D12855" s="9"/>
      <c r="E12855" s="9"/>
      <c r="F12855" s="9"/>
      <c r="I12855" s="9"/>
      <c r="K12855" s="9"/>
      <c r="L12855" s="9"/>
      <c r="M12855" s="9"/>
      <c r="O12855" s="9"/>
      <c r="P12855" s="9"/>
      <c r="Q12855" s="9"/>
      <c r="R12855" s="36"/>
      <c r="V12855" s="36"/>
    </row>
    <row r="12856" spans="1:22" x14ac:dyDescent="0.25">
      <c r="A12856" s="86"/>
      <c r="B12856" s="9"/>
      <c r="C12856" s="9"/>
      <c r="D12856" s="9"/>
      <c r="E12856" s="9"/>
      <c r="F12856" s="9"/>
      <c r="I12856" s="9"/>
      <c r="K12856" s="9"/>
      <c r="L12856" s="9"/>
      <c r="M12856" s="9"/>
      <c r="O12856" s="9"/>
      <c r="P12856" s="9"/>
      <c r="Q12856" s="9"/>
      <c r="R12856" s="36"/>
      <c r="V12856" s="36"/>
    </row>
    <row r="12857" spans="1:22" x14ac:dyDescent="0.25">
      <c r="A12857" s="86"/>
      <c r="B12857" s="9"/>
      <c r="C12857" s="9"/>
      <c r="D12857" s="9"/>
      <c r="E12857" s="9"/>
      <c r="F12857" s="9"/>
      <c r="I12857" s="9"/>
      <c r="K12857" s="9"/>
      <c r="L12857" s="9"/>
      <c r="M12857" s="9"/>
      <c r="O12857" s="9"/>
      <c r="P12857" s="9"/>
      <c r="Q12857" s="9"/>
      <c r="R12857" s="36"/>
      <c r="V12857" s="36"/>
    </row>
    <row r="12858" spans="1:22" x14ac:dyDescent="0.25">
      <c r="A12858" s="86"/>
      <c r="B12858" s="9"/>
      <c r="C12858" s="9"/>
      <c r="D12858" s="9"/>
      <c r="E12858" s="9"/>
      <c r="F12858" s="9"/>
      <c r="I12858" s="9"/>
      <c r="K12858" s="9"/>
      <c r="L12858" s="9"/>
      <c r="M12858" s="9"/>
      <c r="O12858" s="9"/>
      <c r="P12858" s="9"/>
      <c r="Q12858" s="9"/>
      <c r="R12858" s="36"/>
      <c r="V12858" s="36"/>
    </row>
    <row r="12859" spans="1:22" x14ac:dyDescent="0.25">
      <c r="A12859" s="86"/>
      <c r="B12859" s="9"/>
      <c r="C12859" s="9"/>
      <c r="D12859" s="9"/>
      <c r="E12859" s="9"/>
      <c r="F12859" s="9"/>
      <c r="I12859" s="9"/>
      <c r="K12859" s="9"/>
      <c r="L12859" s="9"/>
      <c r="M12859" s="9"/>
      <c r="O12859" s="9"/>
      <c r="P12859" s="9"/>
      <c r="Q12859" s="9"/>
      <c r="R12859" s="36"/>
      <c r="V12859" s="36"/>
    </row>
    <row r="12860" spans="1:22" x14ac:dyDescent="0.25">
      <c r="A12860" s="86"/>
      <c r="B12860" s="9"/>
      <c r="C12860" s="9"/>
      <c r="D12860" s="9"/>
      <c r="E12860" s="9"/>
      <c r="F12860" s="9"/>
      <c r="I12860" s="9"/>
      <c r="K12860" s="9"/>
      <c r="L12860" s="9"/>
      <c r="M12860" s="9"/>
      <c r="O12860" s="9"/>
      <c r="P12860" s="9"/>
      <c r="Q12860" s="9"/>
      <c r="R12860" s="36"/>
      <c r="V12860" s="36"/>
    </row>
    <row r="12861" spans="1:22" x14ac:dyDescent="0.25">
      <c r="A12861" s="86"/>
      <c r="B12861" s="9"/>
      <c r="C12861" s="9"/>
      <c r="D12861" s="9"/>
      <c r="E12861" s="9"/>
      <c r="F12861" s="9"/>
      <c r="I12861" s="9"/>
      <c r="K12861" s="9"/>
      <c r="L12861" s="9"/>
      <c r="M12861" s="9"/>
      <c r="O12861" s="9"/>
      <c r="P12861" s="9"/>
      <c r="Q12861" s="9"/>
      <c r="R12861" s="36"/>
      <c r="V12861" s="36"/>
    </row>
    <row r="12862" spans="1:22" x14ac:dyDescent="0.25">
      <c r="A12862" s="86"/>
      <c r="B12862" s="9"/>
      <c r="C12862" s="9"/>
      <c r="D12862" s="9"/>
      <c r="E12862" s="9"/>
      <c r="F12862" s="9"/>
      <c r="I12862" s="9"/>
      <c r="K12862" s="9"/>
      <c r="L12862" s="9"/>
      <c r="M12862" s="9"/>
      <c r="O12862" s="9"/>
      <c r="P12862" s="9"/>
      <c r="Q12862" s="9"/>
      <c r="R12862" s="36"/>
      <c r="V12862" s="36"/>
    </row>
    <row r="12863" spans="1:22" x14ac:dyDescent="0.25">
      <c r="A12863" s="86"/>
      <c r="B12863" s="9"/>
      <c r="C12863" s="9"/>
      <c r="D12863" s="9"/>
      <c r="E12863" s="9"/>
      <c r="F12863" s="9"/>
      <c r="I12863" s="9"/>
      <c r="K12863" s="9"/>
      <c r="L12863" s="9"/>
      <c r="M12863" s="9"/>
      <c r="O12863" s="9"/>
      <c r="P12863" s="9"/>
      <c r="Q12863" s="9"/>
      <c r="R12863" s="36"/>
      <c r="V12863" s="36"/>
    </row>
    <row r="12864" spans="1:22" x14ac:dyDescent="0.25">
      <c r="A12864" s="86"/>
      <c r="B12864" s="9"/>
      <c r="C12864" s="9"/>
      <c r="D12864" s="9"/>
      <c r="E12864" s="9"/>
      <c r="F12864" s="9"/>
      <c r="I12864" s="9"/>
      <c r="K12864" s="9"/>
      <c r="L12864" s="9"/>
      <c r="M12864" s="9"/>
      <c r="O12864" s="9"/>
      <c r="P12864" s="9"/>
      <c r="Q12864" s="9"/>
      <c r="R12864" s="36"/>
      <c r="V12864" s="36"/>
    </row>
    <row r="12865" spans="1:22" x14ac:dyDescent="0.25">
      <c r="A12865" s="86"/>
      <c r="B12865" s="9"/>
      <c r="C12865" s="9"/>
      <c r="D12865" s="9"/>
      <c r="E12865" s="9"/>
      <c r="F12865" s="9"/>
      <c r="I12865" s="9"/>
      <c r="K12865" s="9"/>
      <c r="L12865" s="9"/>
      <c r="M12865" s="9"/>
      <c r="O12865" s="9"/>
      <c r="P12865" s="9"/>
      <c r="Q12865" s="9"/>
      <c r="R12865" s="36"/>
      <c r="V12865" s="36"/>
    </row>
    <row r="12866" spans="1:22" x14ac:dyDescent="0.25">
      <c r="A12866" s="86"/>
      <c r="B12866" s="9"/>
      <c r="C12866" s="9"/>
      <c r="D12866" s="9"/>
      <c r="E12866" s="9"/>
      <c r="F12866" s="9"/>
      <c r="I12866" s="9"/>
      <c r="K12866" s="9"/>
      <c r="L12866" s="9"/>
      <c r="M12866" s="9"/>
      <c r="O12866" s="9"/>
      <c r="P12866" s="9"/>
      <c r="Q12866" s="9"/>
      <c r="R12866" s="36"/>
      <c r="V12866" s="36"/>
    </row>
    <row r="12867" spans="1:22" x14ac:dyDescent="0.25">
      <c r="A12867" s="86"/>
      <c r="B12867" s="9"/>
      <c r="C12867" s="9"/>
      <c r="D12867" s="9"/>
      <c r="E12867" s="9"/>
      <c r="F12867" s="9"/>
      <c r="I12867" s="9"/>
      <c r="K12867" s="9"/>
      <c r="L12867" s="9"/>
      <c r="M12867" s="9"/>
      <c r="O12867" s="9"/>
      <c r="P12867" s="9"/>
      <c r="Q12867" s="9"/>
      <c r="R12867" s="36"/>
      <c r="V12867" s="36"/>
    </row>
    <row r="12868" spans="1:22" x14ac:dyDescent="0.25">
      <c r="A12868" s="86"/>
      <c r="B12868" s="9"/>
      <c r="C12868" s="9"/>
      <c r="D12868" s="9"/>
      <c r="E12868" s="9"/>
      <c r="F12868" s="9"/>
      <c r="I12868" s="9"/>
      <c r="K12868" s="9"/>
      <c r="L12868" s="9"/>
      <c r="M12868" s="9"/>
      <c r="O12868" s="9"/>
      <c r="P12868" s="9"/>
      <c r="Q12868" s="9"/>
      <c r="R12868" s="36"/>
      <c r="V12868" s="36"/>
    </row>
    <row r="12869" spans="1:22" x14ac:dyDescent="0.25">
      <c r="A12869" s="86"/>
      <c r="B12869" s="9"/>
      <c r="C12869" s="9"/>
      <c r="D12869" s="9"/>
      <c r="E12869" s="9"/>
      <c r="F12869" s="9"/>
      <c r="I12869" s="9"/>
      <c r="K12869" s="9"/>
      <c r="L12869" s="9"/>
      <c r="M12869" s="9"/>
      <c r="O12869" s="9"/>
      <c r="P12869" s="9"/>
      <c r="Q12869" s="9"/>
      <c r="R12869" s="36"/>
      <c r="V12869" s="36"/>
    </row>
    <row r="12870" spans="1:22" x14ac:dyDescent="0.25">
      <c r="A12870" s="86"/>
      <c r="B12870" s="9"/>
      <c r="C12870" s="9"/>
      <c r="D12870" s="9"/>
      <c r="E12870" s="9"/>
      <c r="F12870" s="9"/>
      <c r="I12870" s="9"/>
      <c r="K12870" s="9"/>
      <c r="L12870" s="9"/>
      <c r="M12870" s="9"/>
      <c r="O12870" s="9"/>
      <c r="P12870" s="9"/>
      <c r="Q12870" s="9"/>
      <c r="R12870" s="36"/>
      <c r="V12870" s="36"/>
    </row>
    <row r="12871" spans="1:22" x14ac:dyDescent="0.25">
      <c r="A12871" s="86"/>
      <c r="B12871" s="9"/>
      <c r="C12871" s="9"/>
      <c r="D12871" s="9"/>
      <c r="E12871" s="9"/>
      <c r="F12871" s="9"/>
      <c r="I12871" s="9"/>
      <c r="K12871" s="9"/>
      <c r="L12871" s="9"/>
      <c r="M12871" s="9"/>
      <c r="O12871" s="9"/>
      <c r="P12871" s="9"/>
      <c r="Q12871" s="9"/>
      <c r="R12871" s="36"/>
      <c r="V12871" s="36"/>
    </row>
    <row r="12872" spans="1:22" x14ac:dyDescent="0.25">
      <c r="A12872" s="86"/>
      <c r="B12872" s="9"/>
      <c r="C12872" s="9"/>
      <c r="D12872" s="9"/>
      <c r="E12872" s="9"/>
      <c r="F12872" s="9"/>
      <c r="I12872" s="9"/>
      <c r="K12872" s="9"/>
      <c r="L12872" s="9"/>
      <c r="M12872" s="9"/>
      <c r="O12872" s="9"/>
      <c r="P12872" s="9"/>
      <c r="Q12872" s="9"/>
      <c r="R12872" s="36"/>
      <c r="V12872" s="36"/>
    </row>
    <row r="12873" spans="1:22" x14ac:dyDescent="0.25">
      <c r="A12873" s="86"/>
      <c r="B12873" s="9"/>
      <c r="C12873" s="9"/>
      <c r="D12873" s="9"/>
      <c r="E12873" s="9"/>
      <c r="F12873" s="9"/>
      <c r="I12873" s="9"/>
      <c r="K12873" s="9"/>
      <c r="L12873" s="9"/>
      <c r="M12873" s="9"/>
      <c r="O12873" s="9"/>
      <c r="P12873" s="9"/>
      <c r="Q12873" s="9"/>
      <c r="R12873" s="36"/>
      <c r="V12873" s="36"/>
    </row>
    <row r="12874" spans="1:22" x14ac:dyDescent="0.25">
      <c r="A12874" s="86"/>
      <c r="B12874" s="9"/>
      <c r="C12874" s="9"/>
      <c r="D12874" s="9"/>
      <c r="E12874" s="9"/>
      <c r="F12874" s="9"/>
      <c r="I12874" s="9"/>
      <c r="K12874" s="9"/>
      <c r="L12874" s="9"/>
      <c r="M12874" s="9"/>
      <c r="O12874" s="9"/>
      <c r="P12874" s="9"/>
      <c r="Q12874" s="9"/>
      <c r="R12874" s="36"/>
      <c r="V12874" s="36"/>
    </row>
    <row r="12875" spans="1:22" x14ac:dyDescent="0.25">
      <c r="A12875" s="86"/>
      <c r="B12875" s="9"/>
      <c r="C12875" s="9"/>
      <c r="D12875" s="9"/>
      <c r="E12875" s="9"/>
      <c r="F12875" s="9"/>
      <c r="I12875" s="9"/>
      <c r="K12875" s="9"/>
      <c r="L12875" s="9"/>
      <c r="M12875" s="9"/>
      <c r="O12875" s="9"/>
      <c r="P12875" s="9"/>
      <c r="Q12875" s="9"/>
      <c r="R12875" s="36"/>
      <c r="V12875" s="36"/>
    </row>
    <row r="12876" spans="1:22" x14ac:dyDescent="0.25">
      <c r="A12876" s="86"/>
      <c r="B12876" s="9"/>
      <c r="C12876" s="9"/>
      <c r="D12876" s="9"/>
      <c r="E12876" s="9"/>
      <c r="F12876" s="9"/>
      <c r="I12876" s="9"/>
      <c r="K12876" s="9"/>
      <c r="L12876" s="9"/>
      <c r="M12876" s="9"/>
      <c r="O12876" s="9"/>
      <c r="P12876" s="9"/>
      <c r="Q12876" s="9"/>
      <c r="R12876" s="36"/>
      <c r="V12876" s="36"/>
    </row>
    <row r="12877" spans="1:22" x14ac:dyDescent="0.25">
      <c r="A12877" s="86"/>
      <c r="B12877" s="9"/>
      <c r="C12877" s="9"/>
      <c r="D12877" s="9"/>
      <c r="E12877" s="9"/>
      <c r="F12877" s="9"/>
      <c r="I12877" s="9"/>
      <c r="K12877" s="9"/>
      <c r="L12877" s="9"/>
      <c r="M12877" s="9"/>
      <c r="O12877" s="9"/>
      <c r="P12877" s="9"/>
      <c r="Q12877" s="9"/>
      <c r="R12877" s="36"/>
      <c r="V12877" s="36"/>
    </row>
    <row r="12878" spans="1:22" x14ac:dyDescent="0.25">
      <c r="A12878" s="86"/>
      <c r="B12878" s="9"/>
      <c r="C12878" s="9"/>
      <c r="D12878" s="9"/>
      <c r="E12878" s="9"/>
      <c r="F12878" s="9"/>
      <c r="I12878" s="9"/>
      <c r="K12878" s="9"/>
      <c r="L12878" s="9"/>
      <c r="M12878" s="9"/>
      <c r="O12878" s="9"/>
      <c r="P12878" s="9"/>
      <c r="Q12878" s="9"/>
      <c r="R12878" s="36"/>
      <c r="V12878" s="36"/>
    </row>
    <row r="12879" spans="1:22" x14ac:dyDescent="0.25">
      <c r="A12879" s="86"/>
      <c r="B12879" s="9"/>
      <c r="C12879" s="9"/>
      <c r="D12879" s="9"/>
      <c r="E12879" s="9"/>
      <c r="F12879" s="9"/>
      <c r="I12879" s="9"/>
      <c r="K12879" s="9"/>
      <c r="L12879" s="9"/>
      <c r="M12879" s="9"/>
      <c r="O12879" s="9"/>
      <c r="P12879" s="9"/>
      <c r="Q12879" s="9"/>
      <c r="R12879" s="36"/>
      <c r="V12879" s="36"/>
    </row>
    <row r="12880" spans="1:22" x14ac:dyDescent="0.25">
      <c r="A12880" s="86"/>
      <c r="B12880" s="9"/>
      <c r="C12880" s="9"/>
      <c r="D12880" s="9"/>
      <c r="E12880" s="9"/>
      <c r="F12880" s="9"/>
      <c r="I12880" s="9"/>
      <c r="K12880" s="9"/>
      <c r="L12880" s="9"/>
      <c r="M12880" s="9"/>
      <c r="O12880" s="9"/>
      <c r="P12880" s="9"/>
      <c r="Q12880" s="9"/>
      <c r="R12880" s="36"/>
      <c r="V12880" s="36"/>
    </row>
    <row r="12881" spans="1:22" x14ac:dyDescent="0.25">
      <c r="A12881" s="86"/>
      <c r="B12881" s="9"/>
      <c r="C12881" s="9"/>
      <c r="D12881" s="9"/>
      <c r="E12881" s="9"/>
      <c r="F12881" s="9"/>
      <c r="I12881" s="9"/>
      <c r="K12881" s="9"/>
      <c r="L12881" s="9"/>
      <c r="M12881" s="9"/>
      <c r="O12881" s="9"/>
      <c r="P12881" s="9"/>
      <c r="Q12881" s="9"/>
      <c r="R12881" s="36"/>
      <c r="V12881" s="36"/>
    </row>
    <row r="12882" spans="1:22" x14ac:dyDescent="0.25">
      <c r="A12882" s="86"/>
      <c r="B12882" s="9"/>
      <c r="C12882" s="9"/>
      <c r="D12882" s="9"/>
      <c r="E12882" s="9"/>
      <c r="F12882" s="9"/>
      <c r="I12882" s="9"/>
      <c r="K12882" s="9"/>
      <c r="L12882" s="9"/>
      <c r="M12882" s="9"/>
      <c r="O12882" s="9"/>
      <c r="P12882" s="9"/>
      <c r="Q12882" s="9"/>
      <c r="R12882" s="36"/>
      <c r="V12882" s="36"/>
    </row>
    <row r="12883" spans="1:22" x14ac:dyDescent="0.25">
      <c r="A12883" s="86"/>
      <c r="B12883" s="9"/>
      <c r="C12883" s="9"/>
      <c r="D12883" s="9"/>
      <c r="E12883" s="9"/>
      <c r="F12883" s="9"/>
      <c r="I12883" s="9"/>
      <c r="K12883" s="9"/>
      <c r="L12883" s="9"/>
      <c r="M12883" s="9"/>
      <c r="O12883" s="9"/>
      <c r="P12883" s="9"/>
      <c r="Q12883" s="9"/>
      <c r="R12883" s="36"/>
      <c r="V12883" s="36"/>
    </row>
    <row r="12884" spans="1:22" x14ac:dyDescent="0.25">
      <c r="A12884" s="86"/>
      <c r="B12884" s="9"/>
      <c r="C12884" s="9"/>
      <c r="D12884" s="9"/>
      <c r="E12884" s="9"/>
      <c r="F12884" s="9"/>
      <c r="I12884" s="9"/>
      <c r="K12884" s="9"/>
      <c r="L12884" s="9"/>
      <c r="M12884" s="9"/>
      <c r="O12884" s="9"/>
      <c r="P12884" s="9"/>
      <c r="Q12884" s="9"/>
      <c r="R12884" s="36"/>
      <c r="V12884" s="36"/>
    </row>
    <row r="12885" spans="1:22" x14ac:dyDescent="0.25">
      <c r="A12885" s="86"/>
      <c r="B12885" s="9"/>
      <c r="C12885" s="9"/>
      <c r="D12885" s="9"/>
      <c r="E12885" s="9"/>
      <c r="F12885" s="9"/>
      <c r="I12885" s="9"/>
      <c r="K12885" s="9"/>
      <c r="L12885" s="9"/>
      <c r="M12885" s="9"/>
      <c r="O12885" s="9"/>
      <c r="P12885" s="9"/>
      <c r="Q12885" s="9"/>
      <c r="R12885" s="36"/>
      <c r="V12885" s="36"/>
    </row>
    <row r="12886" spans="1:22" x14ac:dyDescent="0.25">
      <c r="A12886" s="86"/>
      <c r="B12886" s="9"/>
      <c r="C12886" s="9"/>
      <c r="D12886" s="9"/>
      <c r="E12886" s="9"/>
      <c r="F12886" s="9"/>
      <c r="I12886" s="9"/>
      <c r="K12886" s="9"/>
      <c r="L12886" s="9"/>
      <c r="M12886" s="9"/>
      <c r="O12886" s="9"/>
      <c r="P12886" s="9"/>
      <c r="Q12886" s="9"/>
      <c r="R12886" s="36"/>
      <c r="V12886" s="36"/>
    </row>
    <row r="12887" spans="1:22" x14ac:dyDescent="0.25">
      <c r="A12887" s="86"/>
      <c r="B12887" s="9"/>
      <c r="C12887" s="9"/>
      <c r="D12887" s="9"/>
      <c r="E12887" s="9"/>
      <c r="F12887" s="9"/>
      <c r="I12887" s="9"/>
      <c r="K12887" s="9"/>
      <c r="L12887" s="9"/>
      <c r="M12887" s="9"/>
      <c r="O12887" s="9"/>
      <c r="P12887" s="9"/>
      <c r="Q12887" s="9"/>
      <c r="R12887" s="36"/>
      <c r="V12887" s="36"/>
    </row>
    <row r="12888" spans="1:22" x14ac:dyDescent="0.25">
      <c r="A12888" s="86"/>
      <c r="B12888" s="9"/>
      <c r="C12888" s="9"/>
      <c r="D12888" s="9"/>
      <c r="E12888" s="9"/>
      <c r="F12888" s="9"/>
      <c r="I12888" s="9"/>
      <c r="K12888" s="9"/>
      <c r="L12888" s="9"/>
      <c r="M12888" s="9"/>
      <c r="O12888" s="9"/>
      <c r="P12888" s="9"/>
      <c r="Q12888" s="9"/>
      <c r="R12888" s="36"/>
      <c r="V12888" s="36"/>
    </row>
    <row r="12889" spans="1:22" x14ac:dyDescent="0.25">
      <c r="A12889" s="86"/>
      <c r="B12889" s="9"/>
      <c r="C12889" s="9"/>
      <c r="D12889" s="9"/>
      <c r="E12889" s="9"/>
      <c r="F12889" s="9"/>
      <c r="I12889" s="9"/>
      <c r="K12889" s="9"/>
      <c r="L12889" s="9"/>
      <c r="M12889" s="9"/>
      <c r="O12889" s="9"/>
      <c r="P12889" s="9"/>
      <c r="Q12889" s="9"/>
      <c r="R12889" s="36"/>
      <c r="V12889" s="36"/>
    </row>
    <row r="12890" spans="1:22" x14ac:dyDescent="0.25">
      <c r="A12890" s="86"/>
      <c r="B12890" s="9"/>
      <c r="C12890" s="9"/>
      <c r="D12890" s="9"/>
      <c r="E12890" s="9"/>
      <c r="F12890" s="9"/>
      <c r="I12890" s="9"/>
      <c r="K12890" s="9"/>
      <c r="L12890" s="9"/>
      <c r="M12890" s="9"/>
      <c r="O12890" s="9"/>
      <c r="P12890" s="9"/>
      <c r="Q12890" s="9"/>
      <c r="R12890" s="36"/>
      <c r="V12890" s="36"/>
    </row>
    <row r="12891" spans="1:22" x14ac:dyDescent="0.25">
      <c r="A12891" s="86"/>
      <c r="B12891" s="9"/>
      <c r="C12891" s="9"/>
      <c r="D12891" s="9"/>
      <c r="E12891" s="9"/>
      <c r="F12891" s="9"/>
      <c r="I12891" s="9"/>
      <c r="K12891" s="9"/>
      <c r="L12891" s="9"/>
      <c r="M12891" s="9"/>
      <c r="O12891" s="9"/>
      <c r="P12891" s="9"/>
      <c r="Q12891" s="9"/>
      <c r="R12891" s="36"/>
      <c r="V12891" s="36"/>
    </row>
    <row r="12892" spans="1:22" x14ac:dyDescent="0.25">
      <c r="A12892" s="86"/>
      <c r="B12892" s="9"/>
      <c r="C12892" s="9"/>
      <c r="D12892" s="9"/>
      <c r="E12892" s="9"/>
      <c r="F12892" s="9"/>
      <c r="I12892" s="9"/>
      <c r="K12892" s="9"/>
      <c r="L12892" s="9"/>
      <c r="M12892" s="9"/>
      <c r="O12892" s="9"/>
      <c r="P12892" s="9"/>
      <c r="Q12892" s="9"/>
      <c r="R12892" s="36"/>
      <c r="V12892" s="36"/>
    </row>
    <row r="12893" spans="1:22" x14ac:dyDescent="0.25">
      <c r="A12893" s="86"/>
      <c r="B12893" s="9"/>
      <c r="C12893" s="9"/>
      <c r="D12893" s="9"/>
      <c r="E12893" s="9"/>
      <c r="F12893" s="9"/>
      <c r="I12893" s="9"/>
      <c r="K12893" s="9"/>
      <c r="L12893" s="9"/>
      <c r="M12893" s="9"/>
      <c r="O12893" s="9"/>
      <c r="P12893" s="9"/>
      <c r="Q12893" s="9"/>
      <c r="R12893" s="36"/>
      <c r="V12893" s="36"/>
    </row>
    <row r="12894" spans="1:22" x14ac:dyDescent="0.25">
      <c r="A12894" s="86"/>
      <c r="B12894" s="9"/>
      <c r="C12894" s="9"/>
      <c r="D12894" s="9"/>
      <c r="E12894" s="9"/>
      <c r="F12894" s="9"/>
      <c r="I12894" s="9"/>
      <c r="K12894" s="9"/>
      <c r="L12894" s="9"/>
      <c r="M12894" s="9"/>
      <c r="O12894" s="9"/>
      <c r="P12894" s="9"/>
      <c r="Q12894" s="9"/>
      <c r="R12894" s="36"/>
      <c r="V12894" s="36"/>
    </row>
    <row r="12895" spans="1:22" x14ac:dyDescent="0.25">
      <c r="A12895" s="86"/>
      <c r="B12895" s="9"/>
      <c r="C12895" s="9"/>
      <c r="D12895" s="9"/>
      <c r="E12895" s="9"/>
      <c r="F12895" s="9"/>
      <c r="I12895" s="9"/>
      <c r="K12895" s="9"/>
      <c r="L12895" s="9"/>
      <c r="M12895" s="9"/>
      <c r="O12895" s="9"/>
      <c r="P12895" s="9"/>
      <c r="Q12895" s="9"/>
      <c r="R12895" s="36"/>
      <c r="V12895" s="36"/>
    </row>
    <row r="12896" spans="1:22" x14ac:dyDescent="0.25">
      <c r="A12896" s="86"/>
      <c r="B12896" s="9"/>
      <c r="C12896" s="9"/>
      <c r="D12896" s="9"/>
      <c r="E12896" s="9"/>
      <c r="F12896" s="9"/>
      <c r="I12896" s="9"/>
      <c r="K12896" s="9"/>
      <c r="L12896" s="9"/>
      <c r="M12896" s="9"/>
      <c r="O12896" s="9"/>
      <c r="P12896" s="9"/>
      <c r="Q12896" s="9"/>
      <c r="R12896" s="36"/>
      <c r="V12896" s="36"/>
    </row>
    <row r="12897" spans="1:22" x14ac:dyDescent="0.25">
      <c r="A12897" s="86"/>
      <c r="B12897" s="9"/>
      <c r="C12897" s="9"/>
      <c r="D12897" s="9"/>
      <c r="E12897" s="9"/>
      <c r="F12897" s="9"/>
      <c r="I12897" s="9"/>
      <c r="K12897" s="9"/>
      <c r="L12897" s="9"/>
      <c r="M12897" s="9"/>
      <c r="O12897" s="9"/>
      <c r="P12897" s="9"/>
      <c r="Q12897" s="9"/>
      <c r="R12897" s="36"/>
      <c r="V12897" s="36"/>
    </row>
    <row r="12898" spans="1:22" x14ac:dyDescent="0.25">
      <c r="A12898" s="86"/>
      <c r="B12898" s="9"/>
      <c r="C12898" s="9"/>
      <c r="D12898" s="9"/>
      <c r="E12898" s="9"/>
      <c r="F12898" s="9"/>
      <c r="I12898" s="9"/>
      <c r="K12898" s="9"/>
      <c r="L12898" s="9"/>
      <c r="M12898" s="9"/>
      <c r="O12898" s="9"/>
      <c r="P12898" s="9"/>
      <c r="Q12898" s="9"/>
      <c r="R12898" s="36"/>
      <c r="V12898" s="36"/>
    </row>
    <row r="12899" spans="1:22" x14ac:dyDescent="0.25">
      <c r="A12899" s="86"/>
      <c r="B12899" s="9"/>
      <c r="C12899" s="9"/>
      <c r="D12899" s="9"/>
      <c r="E12899" s="9"/>
      <c r="F12899" s="9"/>
      <c r="I12899" s="9"/>
      <c r="K12899" s="9"/>
      <c r="L12899" s="9"/>
      <c r="M12899" s="9"/>
      <c r="O12899" s="9"/>
      <c r="P12899" s="9"/>
      <c r="Q12899" s="9"/>
      <c r="R12899" s="36"/>
      <c r="V12899" s="36"/>
    </row>
    <row r="12900" spans="1:22" x14ac:dyDescent="0.25">
      <c r="A12900" s="86"/>
      <c r="B12900" s="9"/>
      <c r="C12900" s="9"/>
      <c r="D12900" s="9"/>
      <c r="E12900" s="9"/>
      <c r="F12900" s="9"/>
      <c r="I12900" s="9"/>
      <c r="K12900" s="9"/>
      <c r="L12900" s="9"/>
      <c r="M12900" s="9"/>
      <c r="O12900" s="9"/>
      <c r="P12900" s="9"/>
      <c r="Q12900" s="9"/>
      <c r="R12900" s="36"/>
      <c r="V12900" s="36"/>
    </row>
    <row r="12901" spans="1:22" x14ac:dyDescent="0.25">
      <c r="A12901" s="86"/>
      <c r="B12901" s="9"/>
      <c r="C12901" s="9"/>
      <c r="D12901" s="9"/>
      <c r="E12901" s="9"/>
      <c r="F12901" s="9"/>
      <c r="I12901" s="9"/>
      <c r="K12901" s="9"/>
      <c r="L12901" s="9"/>
      <c r="M12901" s="9"/>
      <c r="O12901" s="9"/>
      <c r="P12901" s="9"/>
      <c r="Q12901" s="9"/>
      <c r="R12901" s="36"/>
      <c r="V12901" s="36"/>
    </row>
    <row r="12902" spans="1:22" x14ac:dyDescent="0.25">
      <c r="A12902" s="86"/>
      <c r="B12902" s="9"/>
      <c r="C12902" s="9"/>
      <c r="D12902" s="9"/>
      <c r="E12902" s="9"/>
      <c r="F12902" s="9"/>
      <c r="I12902" s="9"/>
      <c r="K12902" s="9"/>
      <c r="L12902" s="9"/>
      <c r="M12902" s="9"/>
      <c r="O12902" s="9"/>
      <c r="P12902" s="9"/>
      <c r="Q12902" s="9"/>
      <c r="R12902" s="36"/>
      <c r="V12902" s="36"/>
    </row>
    <row r="12903" spans="1:22" x14ac:dyDescent="0.25">
      <c r="A12903" s="86"/>
      <c r="B12903" s="9"/>
      <c r="C12903" s="9"/>
      <c r="D12903" s="9"/>
      <c r="E12903" s="9"/>
      <c r="F12903" s="9"/>
      <c r="I12903" s="9"/>
      <c r="K12903" s="9"/>
      <c r="L12903" s="9"/>
      <c r="M12903" s="9"/>
      <c r="O12903" s="9"/>
      <c r="P12903" s="9"/>
      <c r="Q12903" s="9"/>
      <c r="R12903" s="36"/>
      <c r="V12903" s="36"/>
    </row>
    <row r="12904" spans="1:22" x14ac:dyDescent="0.25">
      <c r="A12904" s="86"/>
      <c r="B12904" s="9"/>
      <c r="C12904" s="9"/>
      <c r="D12904" s="9"/>
      <c r="E12904" s="9"/>
      <c r="F12904" s="9"/>
      <c r="I12904" s="9"/>
      <c r="K12904" s="9"/>
      <c r="L12904" s="9"/>
      <c r="M12904" s="9"/>
      <c r="O12904" s="9"/>
      <c r="P12904" s="9"/>
      <c r="Q12904" s="9"/>
      <c r="R12904" s="36"/>
      <c r="V12904" s="36"/>
    </row>
    <row r="12905" spans="1:22" x14ac:dyDescent="0.25">
      <c r="A12905" s="86"/>
      <c r="B12905" s="9"/>
      <c r="C12905" s="9"/>
      <c r="D12905" s="9"/>
      <c r="E12905" s="9"/>
      <c r="F12905" s="9"/>
      <c r="I12905" s="9"/>
      <c r="K12905" s="9"/>
      <c r="L12905" s="9"/>
      <c r="M12905" s="9"/>
      <c r="O12905" s="9"/>
      <c r="P12905" s="9"/>
      <c r="Q12905" s="9"/>
      <c r="R12905" s="36"/>
      <c r="V12905" s="36"/>
    </row>
    <row r="12906" spans="1:22" x14ac:dyDescent="0.25">
      <c r="A12906" s="86"/>
      <c r="B12906" s="9"/>
      <c r="C12906" s="9"/>
      <c r="D12906" s="9"/>
      <c r="E12906" s="9"/>
      <c r="F12906" s="9"/>
      <c r="I12906" s="9"/>
      <c r="K12906" s="9"/>
      <c r="L12906" s="9"/>
      <c r="M12906" s="9"/>
      <c r="O12906" s="9"/>
      <c r="P12906" s="9"/>
      <c r="Q12906" s="9"/>
      <c r="R12906" s="36"/>
      <c r="V12906" s="36"/>
    </row>
    <row r="12907" spans="1:22" x14ac:dyDescent="0.25">
      <c r="A12907" s="86"/>
      <c r="B12907" s="9"/>
      <c r="C12907" s="9"/>
      <c r="D12907" s="9"/>
      <c r="E12907" s="9"/>
      <c r="F12907" s="9"/>
      <c r="I12907" s="9"/>
      <c r="K12907" s="9"/>
      <c r="L12907" s="9"/>
      <c r="M12907" s="9"/>
      <c r="O12907" s="9"/>
      <c r="P12907" s="9"/>
      <c r="Q12907" s="9"/>
      <c r="R12907" s="36"/>
      <c r="V12907" s="36"/>
    </row>
    <row r="12908" spans="1:22" x14ac:dyDescent="0.25">
      <c r="A12908" s="86"/>
      <c r="B12908" s="9"/>
      <c r="C12908" s="9"/>
      <c r="D12908" s="9"/>
      <c r="E12908" s="9"/>
      <c r="F12908" s="9"/>
      <c r="I12908" s="9"/>
      <c r="K12908" s="9"/>
      <c r="L12908" s="9"/>
      <c r="M12908" s="9"/>
      <c r="O12908" s="9"/>
      <c r="P12908" s="9"/>
      <c r="Q12908" s="9"/>
      <c r="R12908" s="36"/>
      <c r="V12908" s="36"/>
    </row>
    <row r="12909" spans="1:22" x14ac:dyDescent="0.25">
      <c r="A12909" s="86"/>
      <c r="B12909" s="9"/>
      <c r="C12909" s="9"/>
      <c r="D12909" s="9"/>
      <c r="E12909" s="9"/>
      <c r="F12909" s="9"/>
      <c r="I12909" s="9"/>
      <c r="K12909" s="9"/>
      <c r="L12909" s="9"/>
      <c r="M12909" s="9"/>
      <c r="O12909" s="9"/>
      <c r="P12909" s="9"/>
      <c r="Q12909" s="9"/>
      <c r="R12909" s="36"/>
      <c r="V12909" s="36"/>
    </row>
    <row r="12910" spans="1:22" x14ac:dyDescent="0.25">
      <c r="A12910" s="86"/>
      <c r="B12910" s="9"/>
      <c r="C12910" s="9"/>
      <c r="D12910" s="9"/>
      <c r="E12910" s="9"/>
      <c r="F12910" s="9"/>
      <c r="I12910" s="9"/>
      <c r="K12910" s="9"/>
      <c r="L12910" s="9"/>
      <c r="M12910" s="9"/>
      <c r="O12910" s="9"/>
      <c r="P12910" s="9"/>
      <c r="Q12910" s="9"/>
      <c r="R12910" s="36"/>
      <c r="V12910" s="36"/>
    </row>
    <row r="12911" spans="1:22" x14ac:dyDescent="0.25">
      <c r="A12911" s="86"/>
      <c r="B12911" s="9"/>
      <c r="C12911" s="9"/>
      <c r="D12911" s="9"/>
      <c r="E12911" s="9"/>
      <c r="F12911" s="9"/>
      <c r="I12911" s="9"/>
      <c r="K12911" s="9"/>
      <c r="L12911" s="9"/>
      <c r="M12911" s="9"/>
      <c r="O12911" s="9"/>
      <c r="P12911" s="9"/>
      <c r="Q12911" s="9"/>
      <c r="R12911" s="36"/>
      <c r="V12911" s="36"/>
    </row>
    <row r="12912" spans="1:22" x14ac:dyDescent="0.25">
      <c r="A12912" s="86"/>
      <c r="B12912" s="9"/>
      <c r="C12912" s="9"/>
      <c r="D12912" s="9"/>
      <c r="E12912" s="9"/>
      <c r="F12912" s="9"/>
      <c r="I12912" s="9"/>
      <c r="K12912" s="9"/>
      <c r="L12912" s="9"/>
      <c r="M12912" s="9"/>
      <c r="O12912" s="9"/>
      <c r="P12912" s="9"/>
      <c r="Q12912" s="9"/>
      <c r="R12912" s="36"/>
      <c r="V12912" s="36"/>
    </row>
    <row r="12913" spans="1:22" x14ac:dyDescent="0.25">
      <c r="A12913" s="86"/>
      <c r="B12913" s="9"/>
      <c r="C12913" s="9"/>
      <c r="D12913" s="9"/>
      <c r="E12913" s="9"/>
      <c r="F12913" s="9"/>
      <c r="I12913" s="9"/>
      <c r="K12913" s="9"/>
      <c r="L12913" s="9"/>
      <c r="M12913" s="9"/>
      <c r="O12913" s="9"/>
      <c r="P12913" s="9"/>
      <c r="Q12913" s="9"/>
      <c r="R12913" s="36"/>
      <c r="V12913" s="36"/>
    </row>
    <row r="12914" spans="1:22" x14ac:dyDescent="0.25">
      <c r="A12914" s="86"/>
      <c r="B12914" s="9"/>
      <c r="C12914" s="9"/>
      <c r="D12914" s="9"/>
      <c r="E12914" s="9"/>
      <c r="F12914" s="9"/>
      <c r="I12914" s="9"/>
      <c r="K12914" s="9"/>
      <c r="L12914" s="9"/>
      <c r="M12914" s="9"/>
      <c r="O12914" s="9"/>
      <c r="P12914" s="9"/>
      <c r="Q12914" s="9"/>
      <c r="R12914" s="36"/>
      <c r="V12914" s="36"/>
    </row>
    <row r="12915" spans="1:22" x14ac:dyDescent="0.25">
      <c r="A12915" s="86"/>
      <c r="B12915" s="9"/>
      <c r="C12915" s="9"/>
      <c r="D12915" s="9"/>
      <c r="E12915" s="9"/>
      <c r="F12915" s="9"/>
      <c r="I12915" s="9"/>
      <c r="K12915" s="9"/>
      <c r="L12915" s="9"/>
      <c r="M12915" s="9"/>
      <c r="O12915" s="9"/>
      <c r="P12915" s="9"/>
      <c r="Q12915" s="9"/>
      <c r="R12915" s="36"/>
      <c r="V12915" s="36"/>
    </row>
    <row r="12916" spans="1:22" x14ac:dyDescent="0.25">
      <c r="A12916" s="86"/>
      <c r="B12916" s="9"/>
      <c r="C12916" s="9"/>
      <c r="D12916" s="9"/>
      <c r="E12916" s="9"/>
      <c r="F12916" s="9"/>
      <c r="I12916" s="9"/>
      <c r="K12916" s="9"/>
      <c r="L12916" s="9"/>
      <c r="M12916" s="9"/>
      <c r="O12916" s="9"/>
      <c r="P12916" s="9"/>
      <c r="Q12916" s="9"/>
      <c r="R12916" s="36"/>
      <c r="V12916" s="36"/>
    </row>
    <row r="12917" spans="1:22" x14ac:dyDescent="0.25">
      <c r="A12917" s="86"/>
      <c r="B12917" s="9"/>
      <c r="C12917" s="9"/>
      <c r="D12917" s="9"/>
      <c r="E12917" s="9"/>
      <c r="F12917" s="9"/>
      <c r="I12917" s="9"/>
      <c r="K12917" s="9"/>
      <c r="L12917" s="9"/>
      <c r="M12917" s="9"/>
      <c r="O12917" s="9"/>
      <c r="P12917" s="9"/>
      <c r="Q12917" s="9"/>
      <c r="R12917" s="36"/>
      <c r="V12917" s="36"/>
    </row>
    <row r="12918" spans="1:22" x14ac:dyDescent="0.25">
      <c r="A12918" s="86"/>
      <c r="B12918" s="9"/>
      <c r="C12918" s="9"/>
      <c r="D12918" s="9"/>
      <c r="E12918" s="9"/>
      <c r="F12918" s="9"/>
      <c r="I12918" s="9"/>
      <c r="K12918" s="9"/>
      <c r="L12918" s="9"/>
      <c r="M12918" s="9"/>
      <c r="O12918" s="9"/>
      <c r="P12918" s="9"/>
      <c r="Q12918" s="9"/>
      <c r="R12918" s="36"/>
      <c r="V12918" s="36"/>
    </row>
    <row r="12919" spans="1:22" x14ac:dyDescent="0.25">
      <c r="A12919" s="86"/>
      <c r="B12919" s="9"/>
      <c r="C12919" s="9"/>
      <c r="D12919" s="9"/>
      <c r="E12919" s="9"/>
      <c r="F12919" s="9"/>
      <c r="I12919" s="9"/>
      <c r="K12919" s="9"/>
      <c r="L12919" s="9"/>
      <c r="M12919" s="9"/>
      <c r="O12919" s="9"/>
      <c r="P12919" s="9"/>
      <c r="Q12919" s="9"/>
      <c r="R12919" s="36"/>
      <c r="V12919" s="36"/>
    </row>
    <row r="12920" spans="1:22" x14ac:dyDescent="0.25">
      <c r="A12920" s="86"/>
      <c r="B12920" s="9"/>
      <c r="C12920" s="9"/>
      <c r="D12920" s="9"/>
      <c r="E12920" s="9"/>
      <c r="F12920" s="9"/>
      <c r="I12920" s="9"/>
      <c r="K12920" s="9"/>
      <c r="L12920" s="9"/>
      <c r="M12920" s="9"/>
      <c r="O12920" s="9"/>
      <c r="P12920" s="9"/>
      <c r="Q12920" s="9"/>
      <c r="R12920" s="36"/>
      <c r="V12920" s="36"/>
    </row>
    <row r="12921" spans="1:22" x14ac:dyDescent="0.25">
      <c r="A12921" s="86"/>
      <c r="B12921" s="9"/>
      <c r="C12921" s="9"/>
      <c r="D12921" s="9"/>
      <c r="E12921" s="9"/>
      <c r="F12921" s="9"/>
      <c r="I12921" s="9"/>
      <c r="K12921" s="9"/>
      <c r="L12921" s="9"/>
      <c r="M12921" s="9"/>
      <c r="O12921" s="9"/>
      <c r="P12921" s="9"/>
      <c r="Q12921" s="9"/>
      <c r="R12921" s="36"/>
      <c r="V12921" s="36"/>
    </row>
    <row r="12922" spans="1:22" x14ac:dyDescent="0.25">
      <c r="A12922" s="86"/>
      <c r="B12922" s="9"/>
      <c r="C12922" s="9"/>
      <c r="D12922" s="9"/>
      <c r="E12922" s="9"/>
      <c r="F12922" s="9"/>
      <c r="I12922" s="9"/>
      <c r="K12922" s="9"/>
      <c r="L12922" s="9"/>
      <c r="M12922" s="9"/>
      <c r="O12922" s="9"/>
      <c r="P12922" s="9"/>
      <c r="Q12922" s="9"/>
      <c r="R12922" s="36"/>
      <c r="V12922" s="36"/>
    </row>
    <row r="12923" spans="1:22" x14ac:dyDescent="0.25">
      <c r="A12923" s="86"/>
      <c r="B12923" s="9"/>
      <c r="C12923" s="9"/>
      <c r="D12923" s="9"/>
      <c r="E12923" s="9"/>
      <c r="F12923" s="9"/>
      <c r="I12923" s="9"/>
      <c r="K12923" s="9"/>
      <c r="L12923" s="9"/>
      <c r="M12923" s="9"/>
      <c r="O12923" s="9"/>
      <c r="P12923" s="9"/>
      <c r="Q12923" s="9"/>
      <c r="R12923" s="36"/>
      <c r="V12923" s="36"/>
    </row>
    <row r="12924" spans="1:22" x14ac:dyDescent="0.25">
      <c r="A12924" s="86"/>
      <c r="B12924" s="9"/>
      <c r="C12924" s="9"/>
      <c r="D12924" s="9"/>
      <c r="E12924" s="9"/>
      <c r="F12924" s="9"/>
      <c r="I12924" s="9"/>
      <c r="K12924" s="9"/>
      <c r="L12924" s="9"/>
      <c r="M12924" s="9"/>
      <c r="O12924" s="9"/>
      <c r="P12924" s="9"/>
      <c r="Q12924" s="9"/>
      <c r="R12924" s="36"/>
      <c r="V12924" s="36"/>
    </row>
    <row r="12925" spans="1:22" x14ac:dyDescent="0.25">
      <c r="A12925" s="86"/>
      <c r="B12925" s="9"/>
      <c r="C12925" s="9"/>
      <c r="D12925" s="9"/>
      <c r="E12925" s="9"/>
      <c r="F12925" s="9"/>
      <c r="I12925" s="9"/>
      <c r="K12925" s="9"/>
      <c r="L12925" s="9"/>
      <c r="M12925" s="9"/>
      <c r="O12925" s="9"/>
      <c r="P12925" s="9"/>
      <c r="Q12925" s="9"/>
      <c r="R12925" s="36"/>
      <c r="V12925" s="36"/>
    </row>
    <row r="12926" spans="1:22" x14ac:dyDescent="0.25">
      <c r="A12926" s="86"/>
      <c r="B12926" s="9"/>
      <c r="C12926" s="9"/>
      <c r="D12926" s="9"/>
      <c r="E12926" s="9"/>
      <c r="F12926" s="9"/>
      <c r="I12926" s="9"/>
      <c r="K12926" s="9"/>
      <c r="L12926" s="9"/>
      <c r="M12926" s="9"/>
      <c r="O12926" s="9"/>
      <c r="P12926" s="9"/>
      <c r="Q12926" s="9"/>
      <c r="R12926" s="36"/>
      <c r="V12926" s="36"/>
    </row>
    <row r="12927" spans="1:22" x14ac:dyDescent="0.25">
      <c r="A12927" s="86"/>
      <c r="B12927" s="9"/>
      <c r="C12927" s="9"/>
      <c r="D12927" s="9"/>
      <c r="E12927" s="9"/>
      <c r="F12927" s="9"/>
      <c r="I12927" s="9"/>
      <c r="K12927" s="9"/>
      <c r="L12927" s="9"/>
      <c r="M12927" s="9"/>
      <c r="O12927" s="9"/>
      <c r="P12927" s="9"/>
      <c r="Q12927" s="9"/>
      <c r="R12927" s="36"/>
      <c r="V12927" s="36"/>
    </row>
    <row r="12928" spans="1:22" x14ac:dyDescent="0.25">
      <c r="A12928" s="86"/>
      <c r="B12928" s="9"/>
      <c r="C12928" s="9"/>
      <c r="D12928" s="9"/>
      <c r="E12928" s="9"/>
      <c r="F12928" s="9"/>
      <c r="I12928" s="9"/>
      <c r="K12928" s="9"/>
      <c r="L12928" s="9"/>
      <c r="M12928" s="9"/>
      <c r="O12928" s="9"/>
      <c r="P12928" s="9"/>
      <c r="Q12928" s="9"/>
      <c r="R12928" s="36"/>
      <c r="V12928" s="36"/>
    </row>
    <row r="12929" spans="1:22" x14ac:dyDescent="0.25">
      <c r="A12929" s="86"/>
      <c r="B12929" s="9"/>
      <c r="C12929" s="9"/>
      <c r="D12929" s="9"/>
      <c r="E12929" s="9"/>
      <c r="F12929" s="9"/>
      <c r="I12929" s="9"/>
      <c r="K12929" s="9"/>
      <c r="L12929" s="9"/>
      <c r="M12929" s="9"/>
      <c r="O12929" s="9"/>
      <c r="P12929" s="9"/>
      <c r="Q12929" s="9"/>
      <c r="R12929" s="36"/>
      <c r="V12929" s="36"/>
    </row>
    <row r="12930" spans="1:22" x14ac:dyDescent="0.25">
      <c r="A12930" s="86"/>
      <c r="B12930" s="9"/>
      <c r="C12930" s="9"/>
      <c r="D12930" s="9"/>
      <c r="E12930" s="9"/>
      <c r="F12930" s="9"/>
      <c r="I12930" s="9"/>
      <c r="K12930" s="9"/>
      <c r="L12930" s="9"/>
      <c r="M12930" s="9"/>
      <c r="O12930" s="9"/>
      <c r="P12930" s="9"/>
      <c r="Q12930" s="9"/>
      <c r="R12930" s="36"/>
      <c r="V12930" s="36"/>
    </row>
    <row r="12931" spans="1:22" x14ac:dyDescent="0.25">
      <c r="A12931" s="86"/>
      <c r="B12931" s="9"/>
      <c r="C12931" s="9"/>
      <c r="D12931" s="9"/>
      <c r="E12931" s="9"/>
      <c r="F12931" s="9"/>
      <c r="I12931" s="9"/>
      <c r="K12931" s="9"/>
      <c r="L12931" s="9"/>
      <c r="M12931" s="9"/>
      <c r="O12931" s="9"/>
      <c r="P12931" s="9"/>
      <c r="Q12931" s="9"/>
      <c r="R12931" s="36"/>
      <c r="V12931" s="36"/>
    </row>
    <row r="12932" spans="1:22" x14ac:dyDescent="0.25">
      <c r="A12932" s="86"/>
      <c r="B12932" s="9"/>
      <c r="C12932" s="9"/>
      <c r="D12932" s="9"/>
      <c r="E12932" s="9"/>
      <c r="F12932" s="9"/>
      <c r="I12932" s="9"/>
      <c r="K12932" s="9"/>
      <c r="L12932" s="9"/>
      <c r="M12932" s="9"/>
      <c r="O12932" s="9"/>
      <c r="P12932" s="9"/>
      <c r="Q12932" s="9"/>
      <c r="R12932" s="36"/>
      <c r="V12932" s="36"/>
    </row>
    <row r="12933" spans="1:22" x14ac:dyDescent="0.25">
      <c r="A12933" s="86"/>
      <c r="B12933" s="9"/>
      <c r="C12933" s="9"/>
      <c r="D12933" s="9"/>
      <c r="E12933" s="9"/>
      <c r="F12933" s="9"/>
      <c r="I12933" s="9"/>
      <c r="K12933" s="9"/>
      <c r="L12933" s="9"/>
      <c r="M12933" s="9"/>
      <c r="O12933" s="9"/>
      <c r="P12933" s="9"/>
      <c r="Q12933" s="9"/>
      <c r="R12933" s="36"/>
      <c r="V12933" s="36"/>
    </row>
    <row r="12934" spans="1:22" x14ac:dyDescent="0.25">
      <c r="A12934" s="86"/>
      <c r="B12934" s="9"/>
      <c r="C12934" s="9"/>
      <c r="D12934" s="9"/>
      <c r="E12934" s="9"/>
      <c r="F12934" s="9"/>
      <c r="I12934" s="9"/>
      <c r="K12934" s="9"/>
      <c r="L12934" s="9"/>
      <c r="M12934" s="9"/>
      <c r="O12934" s="9"/>
      <c r="P12934" s="9"/>
      <c r="Q12934" s="9"/>
      <c r="R12934" s="36"/>
      <c r="V12934" s="36"/>
    </row>
    <row r="12935" spans="1:22" x14ac:dyDescent="0.25">
      <c r="A12935" s="86"/>
      <c r="B12935" s="9"/>
      <c r="C12935" s="9"/>
      <c r="D12935" s="9"/>
      <c r="E12935" s="9"/>
      <c r="F12935" s="9"/>
      <c r="I12935" s="9"/>
      <c r="K12935" s="9"/>
      <c r="L12935" s="9"/>
      <c r="M12935" s="9"/>
      <c r="O12935" s="9"/>
      <c r="P12935" s="9"/>
      <c r="Q12935" s="9"/>
      <c r="R12935" s="36"/>
      <c r="V12935" s="36"/>
    </row>
    <row r="12936" spans="1:22" x14ac:dyDescent="0.25">
      <c r="A12936" s="86"/>
      <c r="B12936" s="9"/>
      <c r="C12936" s="9"/>
      <c r="D12936" s="9"/>
      <c r="E12936" s="9"/>
      <c r="F12936" s="9"/>
      <c r="I12936" s="9"/>
      <c r="K12936" s="9"/>
      <c r="L12936" s="9"/>
      <c r="M12936" s="9"/>
      <c r="O12936" s="9"/>
      <c r="P12936" s="9"/>
      <c r="Q12936" s="9"/>
      <c r="R12936" s="36"/>
      <c r="V12936" s="36"/>
    </row>
    <row r="12937" spans="1:22" x14ac:dyDescent="0.25">
      <c r="A12937" s="86"/>
      <c r="B12937" s="9"/>
      <c r="C12937" s="9"/>
      <c r="D12937" s="9"/>
      <c r="E12937" s="9"/>
      <c r="F12937" s="9"/>
      <c r="I12937" s="9"/>
      <c r="K12937" s="9"/>
      <c r="L12937" s="9"/>
      <c r="M12937" s="9"/>
      <c r="O12937" s="9"/>
      <c r="P12937" s="9"/>
      <c r="Q12937" s="9"/>
      <c r="R12937" s="36"/>
      <c r="V12937" s="36"/>
    </row>
    <row r="12938" spans="1:22" x14ac:dyDescent="0.25">
      <c r="A12938" s="86"/>
      <c r="B12938" s="9"/>
      <c r="C12938" s="9"/>
      <c r="D12938" s="9"/>
      <c r="E12938" s="9"/>
      <c r="F12938" s="9"/>
      <c r="I12938" s="9"/>
      <c r="K12938" s="9"/>
      <c r="L12938" s="9"/>
      <c r="M12938" s="9"/>
      <c r="O12938" s="9"/>
      <c r="P12938" s="9"/>
      <c r="Q12938" s="9"/>
      <c r="R12938" s="36"/>
      <c r="V12938" s="36"/>
    </row>
    <row r="12939" spans="1:22" x14ac:dyDescent="0.25">
      <c r="A12939" s="86"/>
      <c r="B12939" s="9"/>
      <c r="C12939" s="9"/>
      <c r="D12939" s="9"/>
      <c r="E12939" s="9"/>
      <c r="F12939" s="9"/>
      <c r="I12939" s="9"/>
      <c r="K12939" s="9"/>
      <c r="L12939" s="9"/>
      <c r="M12939" s="9"/>
      <c r="O12939" s="9"/>
      <c r="P12939" s="9"/>
      <c r="Q12939" s="9"/>
      <c r="R12939" s="36"/>
      <c r="V12939" s="36"/>
    </row>
    <row r="12940" spans="1:22" x14ac:dyDescent="0.25">
      <c r="A12940" s="86"/>
      <c r="B12940" s="9"/>
      <c r="C12940" s="9"/>
      <c r="D12940" s="9"/>
      <c r="E12940" s="9"/>
      <c r="F12940" s="9"/>
      <c r="I12940" s="9"/>
      <c r="K12940" s="9"/>
      <c r="L12940" s="9"/>
      <c r="M12940" s="9"/>
      <c r="O12940" s="9"/>
      <c r="P12940" s="9"/>
      <c r="Q12940" s="9"/>
      <c r="R12940" s="36"/>
      <c r="V12940" s="36"/>
    </row>
    <row r="12941" spans="1:22" x14ac:dyDescent="0.25">
      <c r="A12941" s="86"/>
      <c r="B12941" s="9"/>
      <c r="C12941" s="9"/>
      <c r="D12941" s="9"/>
      <c r="E12941" s="9"/>
      <c r="F12941" s="9"/>
      <c r="I12941" s="9"/>
      <c r="K12941" s="9"/>
      <c r="L12941" s="9"/>
      <c r="M12941" s="9"/>
      <c r="O12941" s="9"/>
      <c r="P12941" s="9"/>
      <c r="Q12941" s="9"/>
      <c r="R12941" s="36"/>
      <c r="V12941" s="36"/>
    </row>
    <row r="12942" spans="1:22" x14ac:dyDescent="0.25">
      <c r="A12942" s="86"/>
      <c r="B12942" s="9"/>
      <c r="C12942" s="9"/>
      <c r="D12942" s="9"/>
      <c r="E12942" s="9"/>
      <c r="F12942" s="9"/>
      <c r="I12942" s="9"/>
      <c r="K12942" s="9"/>
      <c r="L12942" s="9"/>
      <c r="M12942" s="9"/>
      <c r="O12942" s="9"/>
      <c r="P12942" s="9"/>
      <c r="Q12942" s="9"/>
      <c r="R12942" s="36"/>
      <c r="V12942" s="36"/>
    </row>
    <row r="12943" spans="1:22" x14ac:dyDescent="0.25">
      <c r="A12943" s="86"/>
      <c r="B12943" s="9"/>
      <c r="C12943" s="9"/>
      <c r="D12943" s="9"/>
      <c r="E12943" s="9"/>
      <c r="F12943" s="9"/>
      <c r="I12943" s="9"/>
      <c r="K12943" s="9"/>
      <c r="L12943" s="9"/>
      <c r="M12943" s="9"/>
      <c r="O12943" s="9"/>
      <c r="P12943" s="9"/>
      <c r="Q12943" s="9"/>
      <c r="R12943" s="36"/>
      <c r="V12943" s="36"/>
    </row>
    <row r="12944" spans="1:22" x14ac:dyDescent="0.25">
      <c r="A12944" s="86"/>
      <c r="B12944" s="9"/>
      <c r="C12944" s="9"/>
      <c r="D12944" s="9"/>
      <c r="E12944" s="9"/>
      <c r="F12944" s="9"/>
      <c r="I12944" s="9"/>
      <c r="K12944" s="9"/>
      <c r="L12944" s="9"/>
      <c r="M12944" s="9"/>
      <c r="O12944" s="9"/>
      <c r="P12944" s="9"/>
      <c r="Q12944" s="9"/>
      <c r="R12944" s="36"/>
      <c r="V12944" s="36"/>
    </row>
    <row r="12945" spans="1:22" x14ac:dyDescent="0.25">
      <c r="A12945" s="86"/>
      <c r="B12945" s="9"/>
      <c r="C12945" s="9"/>
      <c r="D12945" s="9"/>
      <c r="E12945" s="9"/>
      <c r="F12945" s="9"/>
      <c r="I12945" s="9"/>
      <c r="K12945" s="9"/>
      <c r="L12945" s="9"/>
      <c r="M12945" s="9"/>
      <c r="O12945" s="9"/>
      <c r="P12945" s="9"/>
      <c r="Q12945" s="9"/>
      <c r="R12945" s="36"/>
      <c r="V12945" s="36"/>
    </row>
    <row r="12946" spans="1:22" x14ac:dyDescent="0.25">
      <c r="A12946" s="86"/>
      <c r="B12946" s="9"/>
      <c r="C12946" s="9"/>
      <c r="D12946" s="9"/>
      <c r="E12946" s="9"/>
      <c r="F12946" s="9"/>
      <c r="I12946" s="9"/>
      <c r="K12946" s="9"/>
      <c r="L12946" s="9"/>
      <c r="M12946" s="9"/>
      <c r="O12946" s="9"/>
      <c r="P12946" s="9"/>
      <c r="Q12946" s="9"/>
      <c r="R12946" s="36"/>
      <c r="V12946" s="36"/>
    </row>
    <row r="12947" spans="1:22" x14ac:dyDescent="0.25">
      <c r="A12947" s="86"/>
      <c r="B12947" s="9"/>
      <c r="C12947" s="9"/>
      <c r="D12947" s="9"/>
      <c r="E12947" s="9"/>
      <c r="F12947" s="9"/>
      <c r="I12947" s="9"/>
      <c r="K12947" s="9"/>
      <c r="L12947" s="9"/>
      <c r="M12947" s="9"/>
      <c r="O12947" s="9"/>
      <c r="P12947" s="9"/>
      <c r="Q12947" s="9"/>
      <c r="R12947" s="36"/>
      <c r="V12947" s="36"/>
    </row>
    <row r="12948" spans="1:22" x14ac:dyDescent="0.25">
      <c r="A12948" s="86"/>
      <c r="B12948" s="9"/>
      <c r="C12948" s="9"/>
      <c r="D12948" s="9"/>
      <c r="E12948" s="9"/>
      <c r="F12948" s="9"/>
      <c r="I12948" s="9"/>
      <c r="K12948" s="9"/>
      <c r="L12948" s="9"/>
      <c r="M12948" s="9"/>
      <c r="O12948" s="9"/>
      <c r="P12948" s="9"/>
      <c r="Q12948" s="9"/>
      <c r="R12948" s="36"/>
      <c r="V12948" s="36"/>
    </row>
    <row r="12949" spans="1:22" x14ac:dyDescent="0.25">
      <c r="A12949" s="86"/>
      <c r="B12949" s="9"/>
      <c r="C12949" s="9"/>
      <c r="D12949" s="9"/>
      <c r="E12949" s="9"/>
      <c r="F12949" s="9"/>
      <c r="I12949" s="9"/>
      <c r="K12949" s="9"/>
      <c r="L12949" s="9"/>
      <c r="M12949" s="9"/>
      <c r="O12949" s="9"/>
      <c r="P12949" s="9"/>
      <c r="Q12949" s="9"/>
      <c r="R12949" s="36"/>
      <c r="V12949" s="36"/>
    </row>
    <row r="12950" spans="1:22" x14ac:dyDescent="0.25">
      <c r="A12950" s="86"/>
      <c r="B12950" s="9"/>
      <c r="C12950" s="9"/>
      <c r="D12950" s="9"/>
      <c r="E12950" s="9"/>
      <c r="F12950" s="9"/>
      <c r="I12950" s="9"/>
      <c r="K12950" s="9"/>
      <c r="L12950" s="9"/>
      <c r="M12950" s="9"/>
      <c r="O12950" s="9"/>
      <c r="P12950" s="9"/>
      <c r="Q12950" s="9"/>
      <c r="R12950" s="36"/>
      <c r="V12950" s="36"/>
    </row>
    <row r="12951" spans="1:22" x14ac:dyDescent="0.25">
      <c r="A12951" s="86"/>
      <c r="B12951" s="9"/>
      <c r="C12951" s="9"/>
      <c r="D12951" s="9"/>
      <c r="E12951" s="9"/>
      <c r="F12951" s="9"/>
      <c r="I12951" s="9"/>
      <c r="K12951" s="9"/>
      <c r="L12951" s="9"/>
      <c r="M12951" s="9"/>
      <c r="O12951" s="9"/>
      <c r="P12951" s="9"/>
      <c r="Q12951" s="9"/>
      <c r="R12951" s="36"/>
      <c r="V12951" s="36"/>
    </row>
    <row r="12952" spans="1:22" x14ac:dyDescent="0.25">
      <c r="A12952" s="86"/>
      <c r="B12952" s="9"/>
      <c r="C12952" s="9"/>
      <c r="D12952" s="9"/>
      <c r="E12952" s="9"/>
      <c r="F12952" s="9"/>
      <c r="I12952" s="9"/>
      <c r="K12952" s="9"/>
      <c r="L12952" s="9"/>
      <c r="M12952" s="9"/>
      <c r="O12952" s="9"/>
      <c r="P12952" s="9"/>
      <c r="Q12952" s="9"/>
      <c r="R12952" s="36"/>
      <c r="V12952" s="36"/>
    </row>
    <row r="12953" spans="1:22" x14ac:dyDescent="0.25">
      <c r="A12953" s="86"/>
      <c r="B12953" s="9"/>
      <c r="C12953" s="9"/>
      <c r="D12953" s="9"/>
      <c r="E12953" s="9"/>
      <c r="F12953" s="9"/>
      <c r="I12953" s="9"/>
      <c r="K12953" s="9"/>
      <c r="L12953" s="9"/>
      <c r="M12953" s="9"/>
      <c r="O12953" s="9"/>
      <c r="P12953" s="9"/>
      <c r="Q12953" s="9"/>
      <c r="R12953" s="36"/>
      <c r="V12953" s="36"/>
    </row>
    <row r="12954" spans="1:22" x14ac:dyDescent="0.25">
      <c r="A12954" s="86"/>
      <c r="B12954" s="9"/>
      <c r="C12954" s="9"/>
      <c r="D12954" s="9"/>
      <c r="E12954" s="9"/>
      <c r="F12954" s="9"/>
      <c r="I12954" s="9"/>
      <c r="K12954" s="9"/>
      <c r="L12954" s="9"/>
      <c r="M12954" s="9"/>
      <c r="O12954" s="9"/>
      <c r="P12954" s="9"/>
      <c r="Q12954" s="9"/>
      <c r="R12954" s="36"/>
      <c r="V12954" s="36"/>
    </row>
    <row r="12955" spans="1:22" x14ac:dyDescent="0.25">
      <c r="A12955" s="86"/>
      <c r="B12955" s="9"/>
      <c r="C12955" s="9"/>
      <c r="D12955" s="9"/>
      <c r="E12955" s="9"/>
      <c r="F12955" s="9"/>
      <c r="I12955" s="9"/>
      <c r="K12955" s="9"/>
      <c r="L12955" s="9"/>
      <c r="M12955" s="9"/>
      <c r="O12955" s="9"/>
      <c r="P12955" s="9"/>
      <c r="Q12955" s="9"/>
      <c r="R12955" s="36"/>
      <c r="V12955" s="36"/>
    </row>
    <row r="12956" spans="1:22" x14ac:dyDescent="0.25">
      <c r="A12956" s="86"/>
      <c r="B12956" s="9"/>
      <c r="C12956" s="9"/>
      <c r="D12956" s="9"/>
      <c r="E12956" s="9"/>
      <c r="F12956" s="9"/>
      <c r="I12956" s="9"/>
      <c r="K12956" s="9"/>
      <c r="L12956" s="9"/>
      <c r="M12956" s="9"/>
      <c r="O12956" s="9"/>
      <c r="P12956" s="9"/>
      <c r="Q12956" s="9"/>
      <c r="R12956" s="36"/>
      <c r="V12956" s="36"/>
    </row>
    <row r="12957" spans="1:22" x14ac:dyDescent="0.25">
      <c r="A12957" s="86"/>
      <c r="B12957" s="9"/>
      <c r="C12957" s="9"/>
      <c r="D12957" s="9"/>
      <c r="E12957" s="9"/>
      <c r="F12957" s="9"/>
      <c r="I12957" s="9"/>
      <c r="K12957" s="9"/>
      <c r="L12957" s="9"/>
      <c r="M12957" s="9"/>
      <c r="O12957" s="9"/>
      <c r="P12957" s="9"/>
      <c r="Q12957" s="9"/>
      <c r="R12957" s="36"/>
      <c r="V12957" s="36"/>
    </row>
    <row r="12958" spans="1:22" x14ac:dyDescent="0.25">
      <c r="A12958" s="86"/>
      <c r="B12958" s="9"/>
      <c r="C12958" s="9"/>
      <c r="D12958" s="9"/>
      <c r="E12958" s="9"/>
      <c r="F12958" s="9"/>
      <c r="I12958" s="9"/>
      <c r="K12958" s="9"/>
      <c r="L12958" s="9"/>
      <c r="M12958" s="9"/>
      <c r="O12958" s="9"/>
      <c r="P12958" s="9"/>
      <c r="Q12958" s="9"/>
      <c r="R12958" s="36"/>
      <c r="V12958" s="36"/>
    </row>
    <row r="12959" spans="1:22" x14ac:dyDescent="0.25">
      <c r="A12959" s="86"/>
      <c r="B12959" s="9"/>
      <c r="C12959" s="9"/>
      <c r="D12959" s="9"/>
      <c r="E12959" s="9"/>
      <c r="F12959" s="9"/>
      <c r="I12959" s="9"/>
      <c r="K12959" s="9"/>
      <c r="L12959" s="9"/>
      <c r="M12959" s="9"/>
      <c r="O12959" s="9"/>
      <c r="P12959" s="9"/>
      <c r="Q12959" s="9"/>
      <c r="R12959" s="36"/>
      <c r="V12959" s="36"/>
    </row>
    <row r="12960" spans="1:22" x14ac:dyDescent="0.25">
      <c r="A12960" s="86"/>
      <c r="B12960" s="9"/>
      <c r="C12960" s="9"/>
      <c r="D12960" s="9"/>
      <c r="E12960" s="9"/>
      <c r="F12960" s="9"/>
      <c r="I12960" s="9"/>
      <c r="K12960" s="9"/>
      <c r="L12960" s="9"/>
      <c r="M12960" s="9"/>
      <c r="O12960" s="9"/>
      <c r="P12960" s="9"/>
      <c r="Q12960" s="9"/>
      <c r="R12960" s="36"/>
      <c r="V12960" s="36"/>
    </row>
    <row r="12961" spans="1:22" x14ac:dyDescent="0.25">
      <c r="A12961" s="86"/>
      <c r="B12961" s="9"/>
      <c r="C12961" s="9"/>
      <c r="D12961" s="9"/>
      <c r="E12961" s="9"/>
      <c r="F12961" s="9"/>
      <c r="I12961" s="9"/>
      <c r="K12961" s="9"/>
      <c r="L12961" s="9"/>
      <c r="M12961" s="9"/>
      <c r="O12961" s="9"/>
      <c r="P12961" s="9"/>
      <c r="Q12961" s="9"/>
      <c r="R12961" s="36"/>
      <c r="V12961" s="36"/>
    </row>
    <row r="12962" spans="1:22" x14ac:dyDescent="0.25">
      <c r="A12962" s="86"/>
      <c r="B12962" s="9"/>
      <c r="C12962" s="9"/>
      <c r="D12962" s="9"/>
      <c r="E12962" s="9"/>
      <c r="F12962" s="9"/>
      <c r="I12962" s="9"/>
      <c r="K12962" s="9"/>
      <c r="L12962" s="9"/>
      <c r="M12962" s="9"/>
      <c r="O12962" s="9"/>
      <c r="P12962" s="9"/>
      <c r="Q12962" s="9"/>
      <c r="R12962" s="36"/>
      <c r="V12962" s="36"/>
    </row>
    <row r="12963" spans="1:22" x14ac:dyDescent="0.25">
      <c r="A12963" s="86"/>
      <c r="B12963" s="9"/>
      <c r="C12963" s="9"/>
      <c r="D12963" s="9"/>
      <c r="E12963" s="9"/>
      <c r="F12963" s="9"/>
      <c r="I12963" s="9"/>
      <c r="K12963" s="9"/>
      <c r="L12963" s="9"/>
      <c r="M12963" s="9"/>
      <c r="O12963" s="9"/>
      <c r="P12963" s="9"/>
      <c r="Q12963" s="9"/>
      <c r="R12963" s="36"/>
      <c r="V12963" s="36"/>
    </row>
    <row r="12964" spans="1:22" x14ac:dyDescent="0.25">
      <c r="A12964" s="86"/>
      <c r="B12964" s="9"/>
      <c r="C12964" s="9"/>
      <c r="D12964" s="9"/>
      <c r="E12964" s="9"/>
      <c r="F12964" s="9"/>
      <c r="I12964" s="9"/>
      <c r="K12964" s="9"/>
      <c r="L12964" s="9"/>
      <c r="M12964" s="9"/>
      <c r="O12964" s="9"/>
      <c r="P12964" s="9"/>
      <c r="Q12964" s="9"/>
      <c r="R12964" s="36"/>
      <c r="V12964" s="36"/>
    </row>
    <row r="12965" spans="1:22" x14ac:dyDescent="0.25">
      <c r="A12965" s="86"/>
      <c r="B12965" s="9"/>
      <c r="C12965" s="9"/>
      <c r="D12965" s="9"/>
      <c r="E12965" s="9"/>
      <c r="F12965" s="9"/>
      <c r="I12965" s="9"/>
      <c r="K12965" s="9"/>
      <c r="L12965" s="9"/>
      <c r="M12965" s="9"/>
      <c r="O12965" s="9"/>
      <c r="P12965" s="9"/>
      <c r="Q12965" s="9"/>
      <c r="R12965" s="36"/>
      <c r="V12965" s="36"/>
    </row>
    <row r="12966" spans="1:22" x14ac:dyDescent="0.25">
      <c r="A12966" s="86"/>
      <c r="B12966" s="9"/>
      <c r="C12966" s="9"/>
      <c r="D12966" s="9"/>
      <c r="E12966" s="9"/>
      <c r="F12966" s="9"/>
      <c r="I12966" s="9"/>
      <c r="K12966" s="9"/>
      <c r="L12966" s="9"/>
      <c r="M12966" s="9"/>
      <c r="O12966" s="9"/>
      <c r="P12966" s="9"/>
      <c r="Q12966" s="9"/>
      <c r="R12966" s="36"/>
      <c r="V12966" s="36"/>
    </row>
    <row r="12967" spans="1:22" x14ac:dyDescent="0.25">
      <c r="A12967" s="86"/>
      <c r="B12967" s="9"/>
      <c r="C12967" s="9"/>
      <c r="D12967" s="9"/>
      <c r="E12967" s="9"/>
      <c r="F12967" s="9"/>
      <c r="I12967" s="9"/>
      <c r="K12967" s="9"/>
      <c r="L12967" s="9"/>
      <c r="M12967" s="9"/>
      <c r="O12967" s="9"/>
      <c r="P12967" s="9"/>
      <c r="Q12967" s="9"/>
      <c r="R12967" s="36"/>
      <c r="V12967" s="36"/>
    </row>
    <row r="12968" spans="1:22" x14ac:dyDescent="0.25">
      <c r="A12968" s="86"/>
      <c r="B12968" s="9"/>
      <c r="C12968" s="9"/>
      <c r="D12968" s="9"/>
      <c r="E12968" s="9"/>
      <c r="F12968" s="9"/>
      <c r="I12968" s="9"/>
      <c r="K12968" s="9"/>
      <c r="L12968" s="9"/>
      <c r="M12968" s="9"/>
      <c r="O12968" s="9"/>
      <c r="P12968" s="9"/>
      <c r="Q12968" s="9"/>
      <c r="R12968" s="36"/>
      <c r="V12968" s="36"/>
    </row>
    <row r="12969" spans="1:22" x14ac:dyDescent="0.25">
      <c r="A12969" s="86"/>
      <c r="B12969" s="9"/>
      <c r="C12969" s="9"/>
      <c r="D12969" s="9"/>
      <c r="E12969" s="9"/>
      <c r="F12969" s="9"/>
      <c r="I12969" s="9"/>
      <c r="K12969" s="9"/>
      <c r="L12969" s="9"/>
      <c r="M12969" s="9"/>
      <c r="O12969" s="9"/>
      <c r="P12969" s="9"/>
      <c r="Q12969" s="9"/>
      <c r="R12969" s="36"/>
      <c r="V12969" s="36"/>
    </row>
    <row r="12970" spans="1:22" x14ac:dyDescent="0.25">
      <c r="A12970" s="86"/>
      <c r="B12970" s="9"/>
      <c r="C12970" s="9"/>
      <c r="D12970" s="9"/>
      <c r="E12970" s="9"/>
      <c r="F12970" s="9"/>
      <c r="I12970" s="9"/>
      <c r="K12970" s="9"/>
      <c r="L12970" s="9"/>
      <c r="M12970" s="9"/>
      <c r="O12970" s="9"/>
      <c r="P12970" s="9"/>
      <c r="Q12970" s="9"/>
      <c r="R12970" s="36"/>
      <c r="V12970" s="36"/>
    </row>
    <row r="12971" spans="1:22" x14ac:dyDescent="0.25">
      <c r="A12971" s="86"/>
      <c r="B12971" s="9"/>
      <c r="C12971" s="9"/>
      <c r="D12971" s="9"/>
      <c r="E12971" s="9"/>
      <c r="F12971" s="9"/>
      <c r="I12971" s="9"/>
      <c r="K12971" s="9"/>
      <c r="L12971" s="9"/>
      <c r="M12971" s="9"/>
      <c r="O12971" s="9"/>
      <c r="P12971" s="9"/>
      <c r="Q12971" s="9"/>
      <c r="R12971" s="36"/>
      <c r="V12971" s="36"/>
    </row>
    <row r="12972" spans="1:22" x14ac:dyDescent="0.25">
      <c r="A12972" s="86"/>
      <c r="B12972" s="9"/>
      <c r="C12972" s="9"/>
      <c r="D12972" s="9"/>
      <c r="E12972" s="9"/>
      <c r="F12972" s="9"/>
      <c r="I12972" s="9"/>
      <c r="K12972" s="9"/>
      <c r="L12972" s="9"/>
      <c r="M12972" s="9"/>
      <c r="O12972" s="9"/>
      <c r="P12972" s="9"/>
      <c r="Q12972" s="9"/>
      <c r="R12972" s="36"/>
      <c r="V12972" s="36"/>
    </row>
    <row r="12973" spans="1:22" x14ac:dyDescent="0.25">
      <c r="A12973" s="86"/>
      <c r="B12973" s="9"/>
      <c r="C12973" s="9"/>
      <c r="D12973" s="9"/>
      <c r="E12973" s="9"/>
      <c r="F12973" s="9"/>
      <c r="I12973" s="9"/>
      <c r="K12973" s="9"/>
      <c r="L12973" s="9"/>
      <c r="M12973" s="9"/>
      <c r="O12973" s="9"/>
      <c r="P12973" s="9"/>
      <c r="Q12973" s="9"/>
      <c r="R12973" s="36"/>
      <c r="V12973" s="36"/>
    </row>
    <row r="12974" spans="1:22" x14ac:dyDescent="0.25">
      <c r="A12974" s="86"/>
      <c r="B12974" s="9"/>
      <c r="C12974" s="9"/>
      <c r="D12974" s="9"/>
      <c r="E12974" s="9"/>
      <c r="F12974" s="9"/>
      <c r="I12974" s="9"/>
      <c r="K12974" s="9"/>
      <c r="L12974" s="9"/>
      <c r="M12974" s="9"/>
      <c r="O12974" s="9"/>
      <c r="P12974" s="9"/>
      <c r="Q12974" s="9"/>
      <c r="R12974" s="36"/>
      <c r="V12974" s="36"/>
    </row>
    <row r="12975" spans="1:22" x14ac:dyDescent="0.25">
      <c r="A12975" s="86"/>
      <c r="B12975" s="9"/>
      <c r="C12975" s="9"/>
      <c r="D12975" s="9"/>
      <c r="E12975" s="9"/>
      <c r="F12975" s="9"/>
      <c r="I12975" s="9"/>
      <c r="K12975" s="9"/>
      <c r="L12975" s="9"/>
      <c r="M12975" s="9"/>
      <c r="O12975" s="9"/>
      <c r="P12975" s="9"/>
      <c r="Q12975" s="9"/>
      <c r="R12975" s="36"/>
      <c r="V12975" s="36"/>
    </row>
    <row r="12976" spans="1:22" x14ac:dyDescent="0.25">
      <c r="A12976" s="86"/>
      <c r="B12976" s="9"/>
      <c r="C12976" s="9"/>
      <c r="D12976" s="9"/>
      <c r="E12976" s="9"/>
      <c r="F12976" s="9"/>
      <c r="I12976" s="9"/>
      <c r="K12976" s="9"/>
      <c r="L12976" s="9"/>
      <c r="M12976" s="9"/>
      <c r="O12976" s="9"/>
      <c r="P12976" s="9"/>
      <c r="Q12976" s="9"/>
      <c r="R12976" s="36"/>
      <c r="V12976" s="36"/>
    </row>
    <row r="12977" spans="1:22" x14ac:dyDescent="0.25">
      <c r="A12977" s="86"/>
      <c r="B12977" s="9"/>
      <c r="C12977" s="9"/>
      <c r="D12977" s="9"/>
      <c r="E12977" s="9"/>
      <c r="F12977" s="9"/>
      <c r="I12977" s="9"/>
      <c r="K12977" s="9"/>
      <c r="L12977" s="9"/>
      <c r="M12977" s="9"/>
      <c r="O12977" s="9"/>
      <c r="P12977" s="9"/>
      <c r="Q12977" s="9"/>
      <c r="R12977" s="36"/>
      <c r="V12977" s="36"/>
    </row>
    <row r="12978" spans="1:22" x14ac:dyDescent="0.25">
      <c r="A12978" s="86"/>
      <c r="B12978" s="9"/>
      <c r="C12978" s="9"/>
      <c r="D12978" s="9"/>
      <c r="E12978" s="9"/>
      <c r="F12978" s="9"/>
      <c r="I12978" s="9"/>
      <c r="K12978" s="9"/>
      <c r="L12978" s="9"/>
      <c r="M12978" s="9"/>
      <c r="O12978" s="9"/>
      <c r="P12978" s="9"/>
      <c r="Q12978" s="9"/>
      <c r="R12978" s="36"/>
      <c r="V12978" s="36"/>
    </row>
    <row r="12979" spans="1:22" x14ac:dyDescent="0.25">
      <c r="A12979" s="86"/>
      <c r="B12979" s="9"/>
      <c r="C12979" s="9"/>
      <c r="D12979" s="9"/>
      <c r="E12979" s="9"/>
      <c r="F12979" s="9"/>
      <c r="I12979" s="9"/>
      <c r="K12979" s="9"/>
      <c r="L12979" s="9"/>
      <c r="M12979" s="9"/>
      <c r="O12979" s="9"/>
      <c r="P12979" s="9"/>
      <c r="Q12979" s="9"/>
      <c r="R12979" s="36"/>
      <c r="V12979" s="36"/>
    </row>
    <row r="12980" spans="1:22" x14ac:dyDescent="0.25">
      <c r="A12980" s="86"/>
      <c r="B12980" s="9"/>
      <c r="C12980" s="9"/>
      <c r="D12980" s="9"/>
      <c r="E12980" s="9"/>
      <c r="F12980" s="9"/>
      <c r="I12980" s="9"/>
      <c r="K12980" s="9"/>
      <c r="L12980" s="9"/>
      <c r="M12980" s="9"/>
      <c r="O12980" s="9"/>
      <c r="P12980" s="9"/>
      <c r="Q12980" s="9"/>
      <c r="R12980" s="36"/>
      <c r="V12980" s="36"/>
    </row>
    <row r="12981" spans="1:22" x14ac:dyDescent="0.25">
      <c r="A12981" s="86"/>
      <c r="B12981" s="9"/>
      <c r="C12981" s="9"/>
      <c r="D12981" s="9"/>
      <c r="E12981" s="9"/>
      <c r="F12981" s="9"/>
      <c r="I12981" s="9"/>
      <c r="K12981" s="9"/>
      <c r="L12981" s="9"/>
      <c r="M12981" s="9"/>
      <c r="O12981" s="9"/>
      <c r="P12981" s="9"/>
      <c r="Q12981" s="9"/>
      <c r="R12981" s="36"/>
      <c r="V12981" s="36"/>
    </row>
    <row r="12982" spans="1:22" x14ac:dyDescent="0.25">
      <c r="A12982" s="86"/>
      <c r="B12982" s="9"/>
      <c r="C12982" s="9"/>
      <c r="D12982" s="9"/>
      <c r="E12982" s="9"/>
      <c r="F12982" s="9"/>
      <c r="I12982" s="9"/>
      <c r="K12982" s="9"/>
      <c r="L12982" s="9"/>
      <c r="M12982" s="9"/>
      <c r="O12982" s="9"/>
      <c r="P12982" s="9"/>
      <c r="Q12982" s="9"/>
      <c r="R12982" s="36"/>
      <c r="V12982" s="36"/>
    </row>
    <row r="12983" spans="1:22" x14ac:dyDescent="0.25">
      <c r="A12983" s="86"/>
      <c r="B12983" s="9"/>
      <c r="C12983" s="9"/>
      <c r="D12983" s="9"/>
      <c r="E12983" s="9"/>
      <c r="F12983" s="9"/>
      <c r="I12983" s="9"/>
      <c r="K12983" s="9"/>
      <c r="L12983" s="9"/>
      <c r="M12983" s="9"/>
      <c r="O12983" s="9"/>
      <c r="P12983" s="9"/>
      <c r="Q12983" s="9"/>
      <c r="R12983" s="36"/>
      <c r="V12983" s="36"/>
    </row>
    <row r="12984" spans="1:22" x14ac:dyDescent="0.25">
      <c r="A12984" s="86"/>
      <c r="B12984" s="9"/>
      <c r="C12984" s="9"/>
      <c r="D12984" s="9"/>
      <c r="E12984" s="9"/>
      <c r="F12984" s="9"/>
      <c r="I12984" s="9"/>
      <c r="K12984" s="9"/>
      <c r="L12984" s="9"/>
      <c r="M12984" s="9"/>
      <c r="O12984" s="9"/>
      <c r="P12984" s="9"/>
      <c r="Q12984" s="9"/>
      <c r="R12984" s="36"/>
      <c r="V12984" s="36"/>
    </row>
    <row r="12985" spans="1:22" x14ac:dyDescent="0.25">
      <c r="A12985" s="86"/>
      <c r="B12985" s="9"/>
      <c r="C12985" s="9"/>
      <c r="D12985" s="9"/>
      <c r="E12985" s="9"/>
      <c r="F12985" s="9"/>
      <c r="I12985" s="9"/>
      <c r="K12985" s="9"/>
      <c r="L12985" s="9"/>
      <c r="M12985" s="9"/>
      <c r="O12985" s="9"/>
      <c r="P12985" s="9"/>
      <c r="Q12985" s="9"/>
      <c r="R12985" s="36"/>
      <c r="V12985" s="36"/>
    </row>
    <row r="12986" spans="1:22" x14ac:dyDescent="0.25">
      <c r="A12986" s="86"/>
      <c r="B12986" s="9"/>
      <c r="C12986" s="9"/>
      <c r="D12986" s="9"/>
      <c r="E12986" s="9"/>
      <c r="F12986" s="9"/>
      <c r="I12986" s="9"/>
      <c r="K12986" s="9"/>
      <c r="L12986" s="9"/>
      <c r="M12986" s="9"/>
      <c r="O12986" s="9"/>
      <c r="P12986" s="9"/>
      <c r="Q12986" s="9"/>
      <c r="R12986" s="36"/>
      <c r="V12986" s="36"/>
    </row>
    <row r="12987" spans="1:22" x14ac:dyDescent="0.25">
      <c r="A12987" s="86"/>
      <c r="B12987" s="9"/>
      <c r="C12987" s="9"/>
      <c r="D12987" s="9"/>
      <c r="E12987" s="9"/>
      <c r="F12987" s="9"/>
      <c r="I12987" s="9"/>
      <c r="K12987" s="9"/>
      <c r="L12987" s="9"/>
      <c r="M12987" s="9"/>
      <c r="O12987" s="9"/>
      <c r="P12987" s="9"/>
      <c r="Q12987" s="9"/>
      <c r="R12987" s="36"/>
      <c r="V12987" s="36"/>
    </row>
    <row r="12988" spans="1:22" x14ac:dyDescent="0.25">
      <c r="A12988" s="86"/>
      <c r="B12988" s="9"/>
      <c r="C12988" s="9"/>
      <c r="D12988" s="9"/>
      <c r="E12988" s="9"/>
      <c r="F12988" s="9"/>
      <c r="I12988" s="9"/>
      <c r="K12988" s="9"/>
      <c r="L12988" s="9"/>
      <c r="M12988" s="9"/>
      <c r="O12988" s="9"/>
      <c r="P12988" s="9"/>
      <c r="Q12988" s="9"/>
      <c r="R12988" s="36"/>
      <c r="V12988" s="36"/>
    </row>
    <row r="12989" spans="1:22" x14ac:dyDescent="0.25">
      <c r="A12989" s="86"/>
      <c r="B12989" s="9"/>
      <c r="C12989" s="9"/>
      <c r="D12989" s="9"/>
      <c r="E12989" s="9"/>
      <c r="F12989" s="9"/>
      <c r="I12989" s="9"/>
      <c r="K12989" s="9"/>
      <c r="L12989" s="9"/>
      <c r="M12989" s="9"/>
      <c r="O12989" s="9"/>
      <c r="P12989" s="9"/>
      <c r="Q12989" s="9"/>
      <c r="R12989" s="36"/>
      <c r="V12989" s="36"/>
    </row>
    <row r="12990" spans="1:22" x14ac:dyDescent="0.25">
      <c r="A12990" s="86"/>
      <c r="B12990" s="9"/>
      <c r="C12990" s="9"/>
      <c r="D12990" s="9"/>
      <c r="E12990" s="9"/>
      <c r="F12990" s="9"/>
      <c r="I12990" s="9"/>
      <c r="K12990" s="9"/>
      <c r="L12990" s="9"/>
      <c r="M12990" s="9"/>
      <c r="O12990" s="9"/>
      <c r="P12990" s="9"/>
      <c r="Q12990" s="9"/>
      <c r="R12990" s="36"/>
      <c r="V12990" s="36"/>
    </row>
    <row r="12991" spans="1:22" x14ac:dyDescent="0.25">
      <c r="A12991" s="86"/>
      <c r="B12991" s="9"/>
      <c r="C12991" s="9"/>
      <c r="D12991" s="9"/>
      <c r="E12991" s="9"/>
      <c r="F12991" s="9"/>
      <c r="I12991" s="9"/>
      <c r="K12991" s="9"/>
      <c r="L12991" s="9"/>
      <c r="M12991" s="9"/>
      <c r="O12991" s="9"/>
      <c r="P12991" s="9"/>
      <c r="Q12991" s="9"/>
      <c r="R12991" s="36"/>
      <c r="V12991" s="36"/>
    </row>
    <row r="12992" spans="1:22" x14ac:dyDescent="0.25">
      <c r="A12992" s="86"/>
      <c r="B12992" s="9"/>
      <c r="C12992" s="9"/>
      <c r="D12992" s="9"/>
      <c r="E12992" s="9"/>
      <c r="F12992" s="9"/>
      <c r="I12992" s="9"/>
      <c r="K12992" s="9"/>
      <c r="L12992" s="9"/>
      <c r="M12992" s="9"/>
      <c r="O12992" s="9"/>
      <c r="P12992" s="9"/>
      <c r="Q12992" s="9"/>
      <c r="R12992" s="36"/>
      <c r="V12992" s="36"/>
    </row>
    <row r="12993" spans="1:22" x14ac:dyDescent="0.25">
      <c r="A12993" s="86"/>
      <c r="B12993" s="9"/>
      <c r="C12993" s="9"/>
      <c r="D12993" s="9"/>
      <c r="E12993" s="9"/>
      <c r="F12993" s="9"/>
      <c r="I12993" s="9"/>
      <c r="K12993" s="9"/>
      <c r="L12993" s="9"/>
      <c r="M12993" s="9"/>
      <c r="O12993" s="9"/>
      <c r="P12993" s="9"/>
      <c r="Q12993" s="9"/>
      <c r="R12993" s="36"/>
      <c r="V12993" s="36"/>
    </row>
    <row r="12994" spans="1:22" x14ac:dyDescent="0.25">
      <c r="A12994" s="86"/>
      <c r="B12994" s="9"/>
      <c r="C12994" s="9"/>
      <c r="D12994" s="9"/>
      <c r="E12994" s="9"/>
      <c r="F12994" s="9"/>
      <c r="I12994" s="9"/>
      <c r="K12994" s="9"/>
      <c r="L12994" s="9"/>
      <c r="M12994" s="9"/>
      <c r="O12994" s="9"/>
      <c r="P12994" s="9"/>
      <c r="Q12994" s="9"/>
      <c r="R12994" s="36"/>
      <c r="V12994" s="36"/>
    </row>
    <row r="12995" spans="1:22" x14ac:dyDescent="0.25">
      <c r="A12995" s="86"/>
      <c r="B12995" s="9"/>
      <c r="C12995" s="9"/>
      <c r="D12995" s="9"/>
      <c r="E12995" s="9"/>
      <c r="F12995" s="9"/>
      <c r="I12995" s="9"/>
      <c r="K12995" s="9"/>
      <c r="L12995" s="9"/>
      <c r="M12995" s="9"/>
      <c r="O12995" s="9"/>
      <c r="P12995" s="9"/>
      <c r="Q12995" s="9"/>
      <c r="R12995" s="36"/>
      <c r="V12995" s="36"/>
    </row>
    <row r="12996" spans="1:22" x14ac:dyDescent="0.25">
      <c r="A12996" s="86"/>
      <c r="B12996" s="9"/>
      <c r="C12996" s="9"/>
      <c r="D12996" s="9"/>
      <c r="E12996" s="9"/>
      <c r="F12996" s="9"/>
      <c r="I12996" s="9"/>
      <c r="K12996" s="9"/>
      <c r="L12996" s="9"/>
      <c r="M12996" s="9"/>
      <c r="O12996" s="9"/>
      <c r="P12996" s="9"/>
      <c r="Q12996" s="9"/>
      <c r="R12996" s="36"/>
      <c r="V12996" s="36"/>
    </row>
    <row r="12997" spans="1:22" x14ac:dyDescent="0.25">
      <c r="A12997" s="86"/>
      <c r="B12997" s="9"/>
      <c r="C12997" s="9"/>
      <c r="D12997" s="9"/>
      <c r="E12997" s="9"/>
      <c r="F12997" s="9"/>
      <c r="I12997" s="9"/>
      <c r="K12997" s="9"/>
      <c r="L12997" s="9"/>
      <c r="M12997" s="9"/>
      <c r="O12997" s="9"/>
      <c r="P12997" s="9"/>
      <c r="Q12997" s="9"/>
      <c r="R12997" s="36"/>
      <c r="V12997" s="36"/>
    </row>
    <row r="12998" spans="1:22" x14ac:dyDescent="0.25">
      <c r="A12998" s="86"/>
      <c r="B12998" s="9"/>
      <c r="C12998" s="9"/>
      <c r="D12998" s="9"/>
      <c r="E12998" s="9"/>
      <c r="F12998" s="9"/>
      <c r="I12998" s="9"/>
      <c r="K12998" s="9"/>
      <c r="L12998" s="9"/>
      <c r="M12998" s="9"/>
      <c r="O12998" s="9"/>
      <c r="P12998" s="9"/>
      <c r="Q12998" s="9"/>
      <c r="R12998" s="36"/>
      <c r="V12998" s="36"/>
    </row>
    <row r="12999" spans="1:22" x14ac:dyDescent="0.25">
      <c r="A12999" s="86"/>
      <c r="B12999" s="9"/>
      <c r="C12999" s="9"/>
      <c r="D12999" s="9"/>
      <c r="E12999" s="9"/>
      <c r="F12999" s="9"/>
      <c r="I12999" s="9"/>
      <c r="K12999" s="9"/>
      <c r="L12999" s="9"/>
      <c r="M12999" s="9"/>
      <c r="O12999" s="9"/>
      <c r="P12999" s="9"/>
      <c r="Q12999" s="9"/>
      <c r="R12999" s="36"/>
      <c r="V12999" s="36"/>
    </row>
    <row r="13000" spans="1:22" x14ac:dyDescent="0.25">
      <c r="A13000" s="86"/>
      <c r="B13000" s="9"/>
      <c r="C13000" s="9"/>
      <c r="D13000" s="9"/>
      <c r="E13000" s="9"/>
      <c r="F13000" s="9"/>
      <c r="I13000" s="9"/>
      <c r="K13000" s="9"/>
      <c r="L13000" s="9"/>
      <c r="M13000" s="9"/>
      <c r="O13000" s="9"/>
      <c r="P13000" s="9"/>
      <c r="Q13000" s="9"/>
      <c r="R13000" s="36"/>
      <c r="V13000" s="36"/>
    </row>
    <row r="13001" spans="1:22" x14ac:dyDescent="0.25">
      <c r="A13001" s="86"/>
      <c r="B13001" s="9"/>
      <c r="C13001" s="9"/>
      <c r="D13001" s="9"/>
      <c r="E13001" s="9"/>
      <c r="F13001" s="9"/>
      <c r="I13001" s="9"/>
      <c r="K13001" s="9"/>
      <c r="L13001" s="9"/>
      <c r="M13001" s="9"/>
      <c r="O13001" s="9"/>
      <c r="P13001" s="9"/>
      <c r="Q13001" s="9"/>
      <c r="R13001" s="36"/>
      <c r="V13001" s="36"/>
    </row>
    <row r="13002" spans="1:22" x14ac:dyDescent="0.25">
      <c r="A13002" s="86"/>
      <c r="B13002" s="9"/>
      <c r="C13002" s="9"/>
      <c r="D13002" s="9"/>
      <c r="E13002" s="9"/>
      <c r="F13002" s="9"/>
      <c r="I13002" s="9"/>
      <c r="K13002" s="9"/>
      <c r="L13002" s="9"/>
      <c r="M13002" s="9"/>
      <c r="O13002" s="9"/>
      <c r="P13002" s="9"/>
      <c r="Q13002" s="9"/>
      <c r="R13002" s="36"/>
      <c r="V13002" s="36"/>
    </row>
    <row r="13003" spans="1:22" x14ac:dyDescent="0.25">
      <c r="A13003" s="86"/>
      <c r="B13003" s="9"/>
      <c r="C13003" s="9"/>
      <c r="D13003" s="9"/>
      <c r="E13003" s="9"/>
      <c r="F13003" s="9"/>
      <c r="I13003" s="9"/>
      <c r="K13003" s="9"/>
      <c r="L13003" s="9"/>
      <c r="M13003" s="9"/>
      <c r="O13003" s="9"/>
      <c r="P13003" s="9"/>
      <c r="Q13003" s="9"/>
      <c r="R13003" s="36"/>
      <c r="V13003" s="36"/>
    </row>
    <row r="13004" spans="1:22" x14ac:dyDescent="0.25">
      <c r="A13004" s="86"/>
      <c r="B13004" s="9"/>
      <c r="C13004" s="9"/>
      <c r="D13004" s="9"/>
      <c r="E13004" s="9"/>
      <c r="F13004" s="9"/>
      <c r="I13004" s="9"/>
      <c r="K13004" s="9"/>
      <c r="L13004" s="9"/>
      <c r="M13004" s="9"/>
      <c r="O13004" s="9"/>
      <c r="P13004" s="9"/>
      <c r="Q13004" s="9"/>
      <c r="R13004" s="36"/>
      <c r="V13004" s="36"/>
    </row>
    <row r="13005" spans="1:22" x14ac:dyDescent="0.25">
      <c r="A13005" s="86"/>
      <c r="B13005" s="9"/>
      <c r="C13005" s="9"/>
      <c r="D13005" s="9"/>
      <c r="E13005" s="9"/>
      <c r="F13005" s="9"/>
      <c r="I13005" s="9"/>
      <c r="K13005" s="9"/>
      <c r="L13005" s="9"/>
      <c r="M13005" s="9"/>
      <c r="O13005" s="9"/>
      <c r="P13005" s="9"/>
      <c r="Q13005" s="9"/>
      <c r="R13005" s="36"/>
      <c r="V13005" s="36"/>
    </row>
    <row r="13006" spans="1:22" x14ac:dyDescent="0.25">
      <c r="A13006" s="86"/>
      <c r="B13006" s="9"/>
      <c r="C13006" s="9"/>
      <c r="D13006" s="9"/>
      <c r="E13006" s="9"/>
      <c r="F13006" s="9"/>
      <c r="I13006" s="9"/>
      <c r="K13006" s="9"/>
      <c r="L13006" s="9"/>
      <c r="M13006" s="9"/>
      <c r="O13006" s="9"/>
      <c r="P13006" s="9"/>
      <c r="Q13006" s="9"/>
      <c r="R13006" s="36"/>
      <c r="V13006" s="36"/>
    </row>
    <row r="13007" spans="1:22" x14ac:dyDescent="0.25">
      <c r="A13007" s="86"/>
      <c r="B13007" s="9"/>
      <c r="C13007" s="9"/>
      <c r="D13007" s="9"/>
      <c r="E13007" s="9"/>
      <c r="F13007" s="9"/>
      <c r="I13007" s="9"/>
      <c r="K13007" s="9"/>
      <c r="L13007" s="9"/>
      <c r="M13007" s="9"/>
      <c r="O13007" s="9"/>
      <c r="P13007" s="9"/>
      <c r="Q13007" s="9"/>
      <c r="R13007" s="36"/>
      <c r="V13007" s="36"/>
    </row>
    <row r="13008" spans="1:22" x14ac:dyDescent="0.25">
      <c r="A13008" s="86"/>
      <c r="B13008" s="9"/>
      <c r="C13008" s="9"/>
      <c r="D13008" s="9"/>
      <c r="E13008" s="9"/>
      <c r="F13008" s="9"/>
      <c r="I13008" s="9"/>
      <c r="K13008" s="9"/>
      <c r="L13008" s="9"/>
      <c r="M13008" s="9"/>
      <c r="O13008" s="9"/>
      <c r="P13008" s="9"/>
      <c r="Q13008" s="9"/>
      <c r="R13008" s="36"/>
      <c r="V13008" s="36"/>
    </row>
    <row r="13009" spans="1:22" x14ac:dyDescent="0.25">
      <c r="A13009" s="86"/>
      <c r="B13009" s="9"/>
      <c r="C13009" s="9"/>
      <c r="D13009" s="9"/>
      <c r="E13009" s="9"/>
      <c r="F13009" s="9"/>
      <c r="I13009" s="9"/>
      <c r="K13009" s="9"/>
      <c r="L13009" s="9"/>
      <c r="M13009" s="9"/>
      <c r="O13009" s="9"/>
      <c r="P13009" s="9"/>
      <c r="Q13009" s="9"/>
      <c r="R13009" s="36"/>
      <c r="V13009" s="36"/>
    </row>
    <row r="13010" spans="1:22" x14ac:dyDescent="0.25">
      <c r="A13010" s="86"/>
      <c r="B13010" s="9"/>
      <c r="C13010" s="9"/>
      <c r="D13010" s="9"/>
      <c r="E13010" s="9"/>
      <c r="F13010" s="9"/>
      <c r="I13010" s="9"/>
      <c r="K13010" s="9"/>
      <c r="L13010" s="9"/>
      <c r="M13010" s="9"/>
      <c r="O13010" s="9"/>
      <c r="P13010" s="9"/>
      <c r="Q13010" s="9"/>
      <c r="R13010" s="36"/>
      <c r="V13010" s="36"/>
    </row>
    <row r="13011" spans="1:22" x14ac:dyDescent="0.25">
      <c r="A13011" s="86"/>
      <c r="B13011" s="9"/>
      <c r="C13011" s="9"/>
      <c r="D13011" s="9"/>
      <c r="E13011" s="9"/>
      <c r="F13011" s="9"/>
      <c r="I13011" s="9"/>
      <c r="K13011" s="9"/>
      <c r="L13011" s="9"/>
      <c r="M13011" s="9"/>
      <c r="O13011" s="9"/>
      <c r="P13011" s="9"/>
      <c r="Q13011" s="9"/>
      <c r="R13011" s="36"/>
      <c r="V13011" s="36"/>
    </row>
    <row r="13012" spans="1:22" x14ac:dyDescent="0.25">
      <c r="A13012" s="86"/>
      <c r="B13012" s="9"/>
      <c r="C13012" s="9"/>
      <c r="D13012" s="9"/>
      <c r="E13012" s="9"/>
      <c r="F13012" s="9"/>
      <c r="I13012" s="9"/>
      <c r="K13012" s="9"/>
      <c r="L13012" s="9"/>
      <c r="M13012" s="9"/>
      <c r="O13012" s="9"/>
      <c r="P13012" s="9"/>
      <c r="Q13012" s="9"/>
      <c r="R13012" s="36"/>
      <c r="V13012" s="36"/>
    </row>
    <row r="13013" spans="1:22" x14ac:dyDescent="0.25">
      <c r="A13013" s="86"/>
      <c r="B13013" s="9"/>
      <c r="C13013" s="9"/>
      <c r="D13013" s="9"/>
      <c r="E13013" s="9"/>
      <c r="F13013" s="9"/>
      <c r="I13013" s="9"/>
      <c r="K13013" s="9"/>
      <c r="L13013" s="9"/>
      <c r="M13013" s="9"/>
      <c r="O13013" s="9"/>
      <c r="P13013" s="9"/>
      <c r="Q13013" s="9"/>
      <c r="R13013" s="36"/>
      <c r="V13013" s="36"/>
    </row>
    <row r="13014" spans="1:22" x14ac:dyDescent="0.25">
      <c r="A13014" s="86"/>
      <c r="B13014" s="9"/>
      <c r="C13014" s="9"/>
      <c r="D13014" s="9"/>
      <c r="E13014" s="9"/>
      <c r="F13014" s="9"/>
      <c r="I13014" s="9"/>
      <c r="K13014" s="9"/>
      <c r="L13014" s="9"/>
      <c r="M13014" s="9"/>
      <c r="O13014" s="9"/>
      <c r="P13014" s="9"/>
      <c r="Q13014" s="9"/>
      <c r="R13014" s="36"/>
      <c r="V13014" s="36"/>
    </row>
    <row r="13015" spans="1:22" x14ac:dyDescent="0.25">
      <c r="A13015" s="86"/>
      <c r="B13015" s="9"/>
      <c r="C13015" s="9"/>
      <c r="D13015" s="9"/>
      <c r="E13015" s="9"/>
      <c r="F13015" s="9"/>
      <c r="I13015" s="9"/>
      <c r="K13015" s="9"/>
      <c r="L13015" s="9"/>
      <c r="M13015" s="9"/>
      <c r="O13015" s="9"/>
      <c r="P13015" s="9"/>
      <c r="Q13015" s="9"/>
      <c r="R13015" s="36"/>
      <c r="V13015" s="36"/>
    </row>
    <row r="13016" spans="1:22" x14ac:dyDescent="0.25">
      <c r="A13016" s="86"/>
      <c r="B13016" s="9"/>
      <c r="C13016" s="9"/>
      <c r="D13016" s="9"/>
      <c r="E13016" s="9"/>
      <c r="F13016" s="9"/>
      <c r="I13016" s="9"/>
      <c r="K13016" s="9"/>
      <c r="L13016" s="9"/>
      <c r="M13016" s="9"/>
      <c r="O13016" s="9"/>
      <c r="P13016" s="9"/>
      <c r="Q13016" s="9"/>
      <c r="R13016" s="36"/>
      <c r="V13016" s="36"/>
    </row>
    <row r="13017" spans="1:22" x14ac:dyDescent="0.25">
      <c r="A13017" s="86"/>
      <c r="B13017" s="9"/>
      <c r="C13017" s="9"/>
      <c r="D13017" s="9"/>
      <c r="E13017" s="9"/>
      <c r="F13017" s="9"/>
      <c r="I13017" s="9"/>
      <c r="K13017" s="9"/>
      <c r="L13017" s="9"/>
      <c r="M13017" s="9"/>
      <c r="O13017" s="9"/>
      <c r="P13017" s="9"/>
      <c r="Q13017" s="9"/>
      <c r="R13017" s="36"/>
      <c r="V13017" s="36"/>
    </row>
    <row r="13018" spans="1:22" x14ac:dyDescent="0.25">
      <c r="A13018" s="86"/>
      <c r="B13018" s="9"/>
      <c r="C13018" s="9"/>
      <c r="D13018" s="9"/>
      <c r="E13018" s="9"/>
      <c r="F13018" s="9"/>
      <c r="I13018" s="9"/>
      <c r="K13018" s="9"/>
      <c r="L13018" s="9"/>
      <c r="M13018" s="9"/>
      <c r="O13018" s="9"/>
      <c r="P13018" s="9"/>
      <c r="Q13018" s="9"/>
      <c r="R13018" s="36"/>
      <c r="V13018" s="36"/>
    </row>
    <row r="13019" spans="1:22" x14ac:dyDescent="0.25">
      <c r="A13019" s="86"/>
      <c r="B13019" s="9"/>
      <c r="C13019" s="9"/>
      <c r="D13019" s="9"/>
      <c r="E13019" s="9"/>
      <c r="F13019" s="9"/>
      <c r="I13019" s="9"/>
      <c r="K13019" s="9"/>
      <c r="L13019" s="9"/>
      <c r="M13019" s="9"/>
      <c r="O13019" s="9"/>
      <c r="P13019" s="9"/>
      <c r="Q13019" s="9"/>
      <c r="R13019" s="36"/>
      <c r="V13019" s="36"/>
    </row>
    <row r="13020" spans="1:22" x14ac:dyDescent="0.25">
      <c r="A13020" s="86"/>
      <c r="B13020" s="9"/>
      <c r="C13020" s="9"/>
      <c r="D13020" s="9"/>
      <c r="E13020" s="9"/>
      <c r="F13020" s="9"/>
      <c r="I13020" s="9"/>
      <c r="K13020" s="9"/>
      <c r="L13020" s="9"/>
      <c r="M13020" s="9"/>
      <c r="O13020" s="9"/>
      <c r="P13020" s="9"/>
      <c r="Q13020" s="9"/>
      <c r="R13020" s="36"/>
      <c r="V13020" s="36"/>
    </row>
    <row r="13021" spans="1:22" x14ac:dyDescent="0.25">
      <c r="A13021" s="86"/>
      <c r="B13021" s="9"/>
      <c r="C13021" s="9"/>
      <c r="D13021" s="9"/>
      <c r="E13021" s="9"/>
      <c r="F13021" s="9"/>
      <c r="I13021" s="9"/>
      <c r="K13021" s="9"/>
      <c r="L13021" s="9"/>
      <c r="M13021" s="9"/>
      <c r="O13021" s="9"/>
      <c r="P13021" s="9"/>
      <c r="Q13021" s="9"/>
      <c r="R13021" s="36"/>
      <c r="V13021" s="36"/>
    </row>
    <row r="13022" spans="1:22" x14ac:dyDescent="0.25">
      <c r="A13022" s="86"/>
      <c r="B13022" s="9"/>
      <c r="C13022" s="9"/>
      <c r="D13022" s="9"/>
      <c r="E13022" s="9"/>
      <c r="F13022" s="9"/>
      <c r="I13022" s="9"/>
      <c r="K13022" s="9"/>
      <c r="L13022" s="9"/>
      <c r="M13022" s="9"/>
      <c r="O13022" s="9"/>
      <c r="P13022" s="9"/>
      <c r="Q13022" s="9"/>
      <c r="R13022" s="36"/>
      <c r="V13022" s="36"/>
    </row>
    <row r="13023" spans="1:22" x14ac:dyDescent="0.25">
      <c r="A13023" s="86"/>
      <c r="B13023" s="9"/>
      <c r="C13023" s="9"/>
      <c r="D13023" s="9"/>
      <c r="E13023" s="9"/>
      <c r="F13023" s="9"/>
      <c r="I13023" s="9"/>
      <c r="K13023" s="9"/>
      <c r="L13023" s="9"/>
      <c r="M13023" s="9"/>
      <c r="O13023" s="9"/>
      <c r="P13023" s="9"/>
      <c r="Q13023" s="9"/>
      <c r="R13023" s="36"/>
      <c r="V13023" s="36"/>
    </row>
    <row r="13024" spans="1:22" x14ac:dyDescent="0.25">
      <c r="A13024" s="86"/>
      <c r="B13024" s="9"/>
      <c r="C13024" s="9"/>
      <c r="D13024" s="9"/>
      <c r="E13024" s="9"/>
      <c r="F13024" s="9"/>
      <c r="I13024" s="9"/>
      <c r="K13024" s="9"/>
      <c r="L13024" s="9"/>
      <c r="M13024" s="9"/>
      <c r="O13024" s="9"/>
      <c r="P13024" s="9"/>
      <c r="Q13024" s="9"/>
      <c r="R13024" s="36"/>
      <c r="V13024" s="36"/>
    </row>
    <row r="13025" spans="1:22" x14ac:dyDescent="0.25">
      <c r="A13025" s="86"/>
      <c r="B13025" s="9"/>
      <c r="C13025" s="9"/>
      <c r="D13025" s="9"/>
      <c r="E13025" s="9"/>
      <c r="F13025" s="9"/>
      <c r="I13025" s="9"/>
      <c r="K13025" s="9"/>
      <c r="L13025" s="9"/>
      <c r="M13025" s="9"/>
      <c r="O13025" s="9"/>
      <c r="P13025" s="9"/>
      <c r="Q13025" s="9"/>
      <c r="R13025" s="36"/>
      <c r="V13025" s="36"/>
    </row>
    <row r="13026" spans="1:22" x14ac:dyDescent="0.25">
      <c r="A13026" s="86"/>
      <c r="B13026" s="9"/>
      <c r="C13026" s="9"/>
      <c r="D13026" s="9"/>
      <c r="E13026" s="9"/>
      <c r="F13026" s="9"/>
      <c r="I13026" s="9"/>
      <c r="K13026" s="9"/>
      <c r="L13026" s="9"/>
      <c r="M13026" s="9"/>
      <c r="O13026" s="9"/>
      <c r="P13026" s="9"/>
      <c r="Q13026" s="9"/>
      <c r="R13026" s="36"/>
      <c r="V13026" s="36"/>
    </row>
    <row r="13027" spans="1:22" x14ac:dyDescent="0.25">
      <c r="A13027" s="86"/>
      <c r="B13027" s="9"/>
      <c r="C13027" s="9"/>
      <c r="D13027" s="9"/>
      <c r="E13027" s="9"/>
      <c r="F13027" s="9"/>
      <c r="I13027" s="9"/>
      <c r="K13027" s="9"/>
      <c r="L13027" s="9"/>
      <c r="M13027" s="9"/>
      <c r="O13027" s="9"/>
      <c r="P13027" s="9"/>
      <c r="Q13027" s="9"/>
      <c r="R13027" s="36"/>
      <c r="V13027" s="36"/>
    </row>
    <row r="13028" spans="1:22" x14ac:dyDescent="0.25">
      <c r="A13028" s="86"/>
      <c r="B13028" s="9"/>
      <c r="C13028" s="9"/>
      <c r="D13028" s="9"/>
      <c r="E13028" s="9"/>
      <c r="F13028" s="9"/>
      <c r="I13028" s="9"/>
      <c r="K13028" s="9"/>
      <c r="L13028" s="9"/>
      <c r="M13028" s="9"/>
      <c r="O13028" s="9"/>
      <c r="P13028" s="9"/>
      <c r="Q13028" s="9"/>
      <c r="R13028" s="36"/>
      <c r="V13028" s="36"/>
    </row>
    <row r="13029" spans="1:22" x14ac:dyDescent="0.25">
      <c r="A13029" s="86"/>
      <c r="B13029" s="9"/>
      <c r="C13029" s="9"/>
      <c r="D13029" s="9"/>
      <c r="E13029" s="9"/>
      <c r="F13029" s="9"/>
      <c r="I13029" s="9"/>
      <c r="K13029" s="9"/>
      <c r="L13029" s="9"/>
      <c r="M13029" s="9"/>
      <c r="O13029" s="9"/>
      <c r="P13029" s="9"/>
      <c r="Q13029" s="9"/>
      <c r="R13029" s="36"/>
      <c r="V13029" s="36"/>
    </row>
    <row r="13030" spans="1:22" x14ac:dyDescent="0.25">
      <c r="A13030" s="86"/>
      <c r="B13030" s="9"/>
      <c r="C13030" s="9"/>
      <c r="D13030" s="9"/>
      <c r="E13030" s="9"/>
      <c r="F13030" s="9"/>
      <c r="I13030" s="9"/>
      <c r="K13030" s="9"/>
      <c r="L13030" s="9"/>
      <c r="M13030" s="9"/>
      <c r="O13030" s="9"/>
      <c r="P13030" s="9"/>
      <c r="Q13030" s="9"/>
      <c r="R13030" s="36"/>
      <c r="V13030" s="36"/>
    </row>
    <row r="13031" spans="1:22" x14ac:dyDescent="0.25">
      <c r="A13031" s="86"/>
      <c r="B13031" s="9"/>
      <c r="C13031" s="9"/>
      <c r="D13031" s="9"/>
      <c r="E13031" s="9"/>
      <c r="F13031" s="9"/>
      <c r="I13031" s="9"/>
      <c r="K13031" s="9"/>
      <c r="L13031" s="9"/>
      <c r="M13031" s="9"/>
      <c r="O13031" s="9"/>
      <c r="P13031" s="9"/>
      <c r="Q13031" s="9"/>
      <c r="R13031" s="36"/>
      <c r="V13031" s="36"/>
    </row>
    <row r="13032" spans="1:22" x14ac:dyDescent="0.25">
      <c r="A13032" s="86"/>
      <c r="B13032" s="9"/>
      <c r="C13032" s="9"/>
      <c r="D13032" s="9"/>
      <c r="E13032" s="9"/>
      <c r="F13032" s="9"/>
      <c r="I13032" s="9"/>
      <c r="K13032" s="9"/>
      <c r="L13032" s="9"/>
      <c r="M13032" s="9"/>
      <c r="O13032" s="9"/>
      <c r="P13032" s="9"/>
      <c r="Q13032" s="9"/>
      <c r="R13032" s="36"/>
      <c r="V13032" s="36"/>
    </row>
    <row r="13033" spans="1:22" x14ac:dyDescent="0.25">
      <c r="A13033" s="86"/>
      <c r="B13033" s="9"/>
      <c r="C13033" s="9"/>
      <c r="D13033" s="9"/>
      <c r="E13033" s="9"/>
      <c r="F13033" s="9"/>
      <c r="I13033" s="9"/>
      <c r="K13033" s="9"/>
      <c r="L13033" s="9"/>
      <c r="M13033" s="9"/>
      <c r="O13033" s="9"/>
      <c r="P13033" s="9"/>
      <c r="Q13033" s="9"/>
      <c r="R13033" s="36"/>
      <c r="V13033" s="36"/>
    </row>
    <row r="13034" spans="1:22" x14ac:dyDescent="0.25">
      <c r="A13034" s="86"/>
      <c r="B13034" s="9"/>
      <c r="C13034" s="9"/>
      <c r="D13034" s="9"/>
      <c r="E13034" s="9"/>
      <c r="F13034" s="9"/>
      <c r="I13034" s="9"/>
      <c r="K13034" s="9"/>
      <c r="L13034" s="9"/>
      <c r="M13034" s="9"/>
      <c r="O13034" s="9"/>
      <c r="P13034" s="9"/>
      <c r="Q13034" s="9"/>
      <c r="R13034" s="36"/>
      <c r="V13034" s="36"/>
    </row>
    <row r="13035" spans="1:22" x14ac:dyDescent="0.25">
      <c r="A13035" s="86"/>
      <c r="B13035" s="9"/>
      <c r="C13035" s="9"/>
      <c r="D13035" s="9"/>
      <c r="E13035" s="9"/>
      <c r="F13035" s="9"/>
      <c r="I13035" s="9"/>
      <c r="K13035" s="9"/>
      <c r="L13035" s="9"/>
      <c r="M13035" s="9"/>
      <c r="O13035" s="9"/>
      <c r="P13035" s="9"/>
      <c r="Q13035" s="9"/>
      <c r="R13035" s="36"/>
      <c r="V13035" s="36"/>
    </row>
    <row r="13036" spans="1:22" x14ac:dyDescent="0.25">
      <c r="A13036" s="86"/>
      <c r="B13036" s="9"/>
      <c r="C13036" s="9"/>
      <c r="D13036" s="9"/>
      <c r="E13036" s="9"/>
      <c r="F13036" s="9"/>
      <c r="I13036" s="9"/>
      <c r="K13036" s="9"/>
      <c r="L13036" s="9"/>
      <c r="M13036" s="9"/>
      <c r="O13036" s="9"/>
      <c r="P13036" s="9"/>
      <c r="Q13036" s="9"/>
      <c r="R13036" s="36"/>
      <c r="V13036" s="36"/>
    </row>
    <row r="13037" spans="1:22" x14ac:dyDescent="0.25">
      <c r="A13037" s="86"/>
      <c r="B13037" s="9"/>
      <c r="C13037" s="9"/>
      <c r="D13037" s="9"/>
      <c r="E13037" s="9"/>
      <c r="F13037" s="9"/>
      <c r="I13037" s="9"/>
      <c r="K13037" s="9"/>
      <c r="L13037" s="9"/>
      <c r="M13037" s="9"/>
      <c r="O13037" s="9"/>
      <c r="P13037" s="9"/>
      <c r="Q13037" s="9"/>
      <c r="R13037" s="36"/>
      <c r="V13037" s="36"/>
    </row>
    <row r="13038" spans="1:22" x14ac:dyDescent="0.25">
      <c r="A13038" s="86"/>
      <c r="B13038" s="9"/>
      <c r="C13038" s="9"/>
      <c r="D13038" s="9"/>
      <c r="E13038" s="9"/>
      <c r="F13038" s="9"/>
      <c r="I13038" s="9"/>
      <c r="K13038" s="9"/>
      <c r="L13038" s="9"/>
      <c r="M13038" s="9"/>
      <c r="O13038" s="9"/>
      <c r="P13038" s="9"/>
      <c r="Q13038" s="9"/>
      <c r="R13038" s="36"/>
      <c r="V13038" s="36"/>
    </row>
    <row r="13039" spans="1:22" x14ac:dyDescent="0.25">
      <c r="A13039" s="86"/>
      <c r="B13039" s="9"/>
      <c r="C13039" s="9"/>
      <c r="D13039" s="9"/>
      <c r="E13039" s="9"/>
      <c r="F13039" s="9"/>
      <c r="I13039" s="9"/>
      <c r="K13039" s="9"/>
      <c r="L13039" s="9"/>
      <c r="M13039" s="9"/>
      <c r="O13039" s="9"/>
      <c r="P13039" s="9"/>
      <c r="Q13039" s="9"/>
      <c r="R13039" s="36"/>
      <c r="V13039" s="36"/>
    </row>
    <row r="13040" spans="1:22" x14ac:dyDescent="0.25">
      <c r="A13040" s="86"/>
      <c r="B13040" s="9"/>
      <c r="C13040" s="9"/>
      <c r="D13040" s="9"/>
      <c r="E13040" s="9"/>
      <c r="F13040" s="9"/>
      <c r="I13040" s="9"/>
      <c r="K13040" s="9"/>
      <c r="L13040" s="9"/>
      <c r="M13040" s="9"/>
      <c r="O13040" s="9"/>
      <c r="P13040" s="9"/>
      <c r="Q13040" s="9"/>
      <c r="R13040" s="36"/>
      <c r="V13040" s="36"/>
    </row>
    <row r="13041" spans="1:22" x14ac:dyDescent="0.25">
      <c r="A13041" s="86"/>
      <c r="B13041" s="9"/>
      <c r="C13041" s="9"/>
      <c r="D13041" s="9"/>
      <c r="E13041" s="9"/>
      <c r="F13041" s="9"/>
      <c r="I13041" s="9"/>
      <c r="K13041" s="9"/>
      <c r="L13041" s="9"/>
      <c r="M13041" s="9"/>
      <c r="O13041" s="9"/>
      <c r="P13041" s="9"/>
      <c r="Q13041" s="9"/>
      <c r="R13041" s="36"/>
      <c r="V13041" s="36"/>
    </row>
    <row r="13042" spans="1:22" x14ac:dyDescent="0.25">
      <c r="A13042" s="86"/>
      <c r="B13042" s="9"/>
      <c r="C13042" s="9"/>
      <c r="D13042" s="9"/>
      <c r="E13042" s="9"/>
      <c r="F13042" s="9"/>
      <c r="I13042" s="9"/>
      <c r="K13042" s="9"/>
      <c r="L13042" s="9"/>
      <c r="M13042" s="9"/>
      <c r="O13042" s="9"/>
      <c r="P13042" s="9"/>
      <c r="Q13042" s="9"/>
      <c r="R13042" s="36"/>
      <c r="V13042" s="36"/>
    </row>
    <row r="13043" spans="1:22" x14ac:dyDescent="0.25">
      <c r="A13043" s="86"/>
      <c r="B13043" s="9"/>
      <c r="C13043" s="9"/>
      <c r="D13043" s="9"/>
      <c r="E13043" s="9"/>
      <c r="F13043" s="9"/>
      <c r="I13043" s="9"/>
      <c r="K13043" s="9"/>
      <c r="L13043" s="9"/>
      <c r="M13043" s="9"/>
      <c r="O13043" s="9"/>
      <c r="P13043" s="9"/>
      <c r="Q13043" s="9"/>
      <c r="R13043" s="36"/>
      <c r="V13043" s="36"/>
    </row>
    <row r="13044" spans="1:22" x14ac:dyDescent="0.25">
      <c r="A13044" s="86"/>
      <c r="B13044" s="9"/>
      <c r="C13044" s="9"/>
      <c r="D13044" s="9"/>
      <c r="E13044" s="9"/>
      <c r="F13044" s="9"/>
      <c r="I13044" s="9"/>
      <c r="K13044" s="9"/>
      <c r="L13044" s="9"/>
      <c r="M13044" s="9"/>
      <c r="O13044" s="9"/>
      <c r="P13044" s="9"/>
      <c r="Q13044" s="9"/>
      <c r="R13044" s="36"/>
      <c r="V13044" s="36"/>
    </row>
    <row r="13045" spans="1:22" x14ac:dyDescent="0.25">
      <c r="A13045" s="86"/>
      <c r="B13045" s="9"/>
      <c r="C13045" s="9"/>
      <c r="D13045" s="9"/>
      <c r="E13045" s="9"/>
      <c r="F13045" s="9"/>
      <c r="I13045" s="9"/>
      <c r="K13045" s="9"/>
      <c r="L13045" s="9"/>
      <c r="M13045" s="9"/>
      <c r="O13045" s="9"/>
      <c r="P13045" s="9"/>
      <c r="Q13045" s="9"/>
      <c r="R13045" s="36"/>
      <c r="V13045" s="36"/>
    </row>
    <row r="13046" spans="1:22" x14ac:dyDescent="0.25">
      <c r="A13046" s="86"/>
      <c r="B13046" s="9"/>
      <c r="C13046" s="9"/>
      <c r="D13046" s="9"/>
      <c r="E13046" s="9"/>
      <c r="F13046" s="9"/>
      <c r="I13046" s="9"/>
      <c r="K13046" s="9"/>
      <c r="L13046" s="9"/>
      <c r="M13046" s="9"/>
      <c r="O13046" s="9"/>
      <c r="P13046" s="9"/>
      <c r="Q13046" s="9"/>
      <c r="R13046" s="36"/>
      <c r="V13046" s="36"/>
    </row>
    <row r="13047" spans="1:22" x14ac:dyDescent="0.25">
      <c r="A13047" s="86"/>
      <c r="B13047" s="9"/>
      <c r="C13047" s="9"/>
      <c r="D13047" s="9"/>
      <c r="E13047" s="9"/>
      <c r="F13047" s="9"/>
      <c r="I13047" s="9"/>
      <c r="K13047" s="9"/>
      <c r="L13047" s="9"/>
      <c r="M13047" s="9"/>
      <c r="O13047" s="9"/>
      <c r="P13047" s="9"/>
      <c r="Q13047" s="9"/>
      <c r="R13047" s="36"/>
      <c r="V13047" s="36"/>
    </row>
    <row r="13048" spans="1:22" x14ac:dyDescent="0.25">
      <c r="A13048" s="86"/>
      <c r="B13048" s="9"/>
      <c r="C13048" s="9"/>
      <c r="D13048" s="9"/>
      <c r="E13048" s="9"/>
      <c r="F13048" s="9"/>
      <c r="I13048" s="9"/>
      <c r="K13048" s="9"/>
      <c r="L13048" s="9"/>
      <c r="M13048" s="9"/>
      <c r="O13048" s="9"/>
      <c r="P13048" s="9"/>
      <c r="Q13048" s="9"/>
      <c r="R13048" s="36"/>
      <c r="V13048" s="36"/>
    </row>
    <row r="13049" spans="1:22" x14ac:dyDescent="0.25">
      <c r="A13049" s="86"/>
      <c r="B13049" s="9"/>
      <c r="C13049" s="9"/>
      <c r="D13049" s="9"/>
      <c r="E13049" s="9"/>
      <c r="F13049" s="9"/>
      <c r="I13049" s="9"/>
      <c r="K13049" s="9"/>
      <c r="L13049" s="9"/>
      <c r="M13049" s="9"/>
      <c r="O13049" s="9"/>
      <c r="P13049" s="9"/>
      <c r="Q13049" s="9"/>
      <c r="R13049" s="36"/>
      <c r="V13049" s="36"/>
    </row>
    <row r="13050" spans="1:22" x14ac:dyDescent="0.25">
      <c r="A13050" s="86"/>
      <c r="B13050" s="9"/>
      <c r="C13050" s="9"/>
      <c r="D13050" s="9"/>
      <c r="E13050" s="9"/>
      <c r="F13050" s="9"/>
      <c r="I13050" s="9"/>
      <c r="K13050" s="9"/>
      <c r="L13050" s="9"/>
      <c r="M13050" s="9"/>
      <c r="O13050" s="9"/>
      <c r="P13050" s="9"/>
      <c r="Q13050" s="9"/>
      <c r="R13050" s="36"/>
      <c r="V13050" s="36"/>
    </row>
    <row r="13051" spans="1:22" x14ac:dyDescent="0.25">
      <c r="A13051" s="86"/>
      <c r="B13051" s="9"/>
      <c r="C13051" s="9"/>
      <c r="D13051" s="9"/>
      <c r="E13051" s="9"/>
      <c r="F13051" s="9"/>
      <c r="I13051" s="9"/>
      <c r="K13051" s="9"/>
      <c r="L13051" s="9"/>
      <c r="M13051" s="9"/>
      <c r="O13051" s="9"/>
      <c r="P13051" s="9"/>
      <c r="Q13051" s="9"/>
      <c r="R13051" s="36"/>
      <c r="V13051" s="36"/>
    </row>
    <row r="13052" spans="1:22" x14ac:dyDescent="0.25">
      <c r="A13052" s="86"/>
      <c r="B13052" s="9"/>
      <c r="C13052" s="9"/>
      <c r="D13052" s="9"/>
      <c r="E13052" s="9"/>
      <c r="F13052" s="9"/>
      <c r="I13052" s="9"/>
      <c r="K13052" s="9"/>
      <c r="L13052" s="9"/>
      <c r="M13052" s="9"/>
      <c r="O13052" s="9"/>
      <c r="P13052" s="9"/>
      <c r="Q13052" s="9"/>
      <c r="R13052" s="36"/>
      <c r="V13052" s="36"/>
    </row>
    <row r="13053" spans="1:22" x14ac:dyDescent="0.25">
      <c r="A13053" s="86"/>
      <c r="B13053" s="9"/>
      <c r="C13053" s="9"/>
      <c r="D13053" s="9"/>
      <c r="E13053" s="9"/>
      <c r="F13053" s="9"/>
      <c r="I13053" s="9"/>
      <c r="K13053" s="9"/>
      <c r="L13053" s="9"/>
      <c r="M13053" s="9"/>
      <c r="O13053" s="9"/>
      <c r="P13053" s="9"/>
      <c r="Q13053" s="9"/>
      <c r="R13053" s="36"/>
      <c r="V13053" s="36"/>
    </row>
    <row r="13054" spans="1:22" x14ac:dyDescent="0.25">
      <c r="A13054" s="86"/>
      <c r="B13054" s="9"/>
      <c r="C13054" s="9"/>
      <c r="D13054" s="9"/>
      <c r="E13054" s="9"/>
      <c r="F13054" s="9"/>
      <c r="I13054" s="9"/>
      <c r="K13054" s="9"/>
      <c r="L13054" s="9"/>
      <c r="M13054" s="9"/>
      <c r="O13054" s="9"/>
      <c r="P13054" s="9"/>
      <c r="Q13054" s="9"/>
      <c r="R13054" s="36"/>
      <c r="V13054" s="36"/>
    </row>
    <row r="13055" spans="1:22" x14ac:dyDescent="0.25">
      <c r="A13055" s="86"/>
      <c r="B13055" s="9"/>
      <c r="C13055" s="9"/>
      <c r="D13055" s="9"/>
      <c r="E13055" s="9"/>
      <c r="F13055" s="9"/>
      <c r="I13055" s="9"/>
      <c r="K13055" s="9"/>
      <c r="L13055" s="9"/>
      <c r="M13055" s="9"/>
      <c r="O13055" s="9"/>
      <c r="P13055" s="9"/>
      <c r="Q13055" s="9"/>
      <c r="R13055" s="36"/>
      <c r="V13055" s="36"/>
    </row>
    <row r="13056" spans="1:22" x14ac:dyDescent="0.25">
      <c r="A13056" s="86"/>
      <c r="B13056" s="9"/>
      <c r="C13056" s="9"/>
      <c r="D13056" s="9"/>
      <c r="E13056" s="9"/>
      <c r="F13056" s="9"/>
      <c r="I13056" s="9"/>
      <c r="K13056" s="9"/>
      <c r="L13056" s="9"/>
      <c r="M13056" s="9"/>
      <c r="O13056" s="9"/>
      <c r="P13056" s="9"/>
      <c r="Q13056" s="9"/>
      <c r="R13056" s="36"/>
      <c r="V13056" s="36"/>
    </row>
    <row r="13057" spans="1:22" x14ac:dyDescent="0.25">
      <c r="A13057" s="86"/>
      <c r="B13057" s="9"/>
      <c r="C13057" s="9"/>
      <c r="D13057" s="9"/>
      <c r="E13057" s="9"/>
      <c r="F13057" s="9"/>
      <c r="I13057" s="9"/>
      <c r="K13057" s="9"/>
      <c r="L13057" s="9"/>
      <c r="M13057" s="9"/>
      <c r="O13057" s="9"/>
      <c r="P13057" s="9"/>
      <c r="Q13057" s="9"/>
      <c r="R13057" s="36"/>
      <c r="V13057" s="36"/>
    </row>
    <row r="13058" spans="1:22" x14ac:dyDescent="0.25">
      <c r="A13058" s="86"/>
      <c r="B13058" s="9"/>
      <c r="C13058" s="9"/>
      <c r="D13058" s="9"/>
      <c r="E13058" s="9"/>
      <c r="F13058" s="9"/>
      <c r="I13058" s="9"/>
      <c r="K13058" s="9"/>
      <c r="L13058" s="9"/>
      <c r="M13058" s="9"/>
      <c r="O13058" s="9"/>
      <c r="P13058" s="9"/>
      <c r="Q13058" s="9"/>
      <c r="R13058" s="36"/>
      <c r="V13058" s="36"/>
    </row>
    <row r="13059" spans="1:22" x14ac:dyDescent="0.25">
      <c r="A13059" s="86"/>
      <c r="B13059" s="9"/>
      <c r="C13059" s="9"/>
      <c r="D13059" s="9"/>
      <c r="E13059" s="9"/>
      <c r="F13059" s="9"/>
      <c r="I13059" s="9"/>
      <c r="K13059" s="9"/>
      <c r="L13059" s="9"/>
      <c r="M13059" s="9"/>
      <c r="O13059" s="9"/>
      <c r="P13059" s="9"/>
      <c r="Q13059" s="9"/>
      <c r="R13059" s="36"/>
      <c r="V13059" s="36"/>
    </row>
    <row r="13060" spans="1:22" x14ac:dyDescent="0.25">
      <c r="A13060" s="86"/>
      <c r="B13060" s="9"/>
      <c r="C13060" s="9"/>
      <c r="D13060" s="9"/>
      <c r="E13060" s="9"/>
      <c r="F13060" s="9"/>
      <c r="I13060" s="9"/>
      <c r="K13060" s="9"/>
      <c r="L13060" s="9"/>
      <c r="M13060" s="9"/>
      <c r="O13060" s="9"/>
      <c r="P13060" s="9"/>
      <c r="Q13060" s="9"/>
      <c r="R13060" s="36"/>
      <c r="V13060" s="36"/>
    </row>
    <row r="13061" spans="1:22" x14ac:dyDescent="0.25">
      <c r="A13061" s="86"/>
      <c r="B13061" s="9"/>
      <c r="C13061" s="9"/>
      <c r="D13061" s="9"/>
      <c r="E13061" s="9"/>
      <c r="F13061" s="9"/>
      <c r="I13061" s="9"/>
      <c r="K13061" s="9"/>
      <c r="L13061" s="9"/>
      <c r="M13061" s="9"/>
      <c r="O13061" s="9"/>
      <c r="P13061" s="9"/>
      <c r="Q13061" s="9"/>
      <c r="R13061" s="36"/>
      <c r="V13061" s="36"/>
    </row>
    <row r="13062" spans="1:22" x14ac:dyDescent="0.25">
      <c r="A13062" s="86"/>
      <c r="B13062" s="9"/>
      <c r="C13062" s="9"/>
      <c r="D13062" s="9"/>
      <c r="E13062" s="9"/>
      <c r="F13062" s="9"/>
      <c r="I13062" s="9"/>
      <c r="K13062" s="9"/>
      <c r="L13062" s="9"/>
      <c r="M13062" s="9"/>
      <c r="O13062" s="9"/>
      <c r="P13062" s="9"/>
      <c r="Q13062" s="9"/>
      <c r="R13062" s="36"/>
      <c r="V13062" s="36"/>
    </row>
    <row r="13063" spans="1:22" x14ac:dyDescent="0.25">
      <c r="A13063" s="86"/>
      <c r="B13063" s="9"/>
      <c r="C13063" s="9"/>
      <c r="D13063" s="9"/>
      <c r="E13063" s="9"/>
      <c r="F13063" s="9"/>
      <c r="I13063" s="9"/>
      <c r="K13063" s="9"/>
      <c r="L13063" s="9"/>
      <c r="M13063" s="9"/>
      <c r="O13063" s="9"/>
      <c r="P13063" s="9"/>
      <c r="Q13063" s="9"/>
      <c r="R13063" s="36"/>
      <c r="V13063" s="36"/>
    </row>
    <row r="13064" spans="1:22" x14ac:dyDescent="0.25">
      <c r="A13064" s="86"/>
      <c r="B13064" s="9"/>
      <c r="C13064" s="9"/>
      <c r="D13064" s="9"/>
      <c r="E13064" s="9"/>
      <c r="F13064" s="9"/>
      <c r="I13064" s="9"/>
      <c r="K13064" s="9"/>
      <c r="L13064" s="9"/>
      <c r="M13064" s="9"/>
      <c r="O13064" s="9"/>
      <c r="P13064" s="9"/>
      <c r="Q13064" s="9"/>
      <c r="R13064" s="36"/>
      <c r="V13064" s="36"/>
    </row>
    <row r="13065" spans="1:22" x14ac:dyDescent="0.25">
      <c r="A13065" s="86"/>
      <c r="B13065" s="9"/>
      <c r="C13065" s="9"/>
      <c r="D13065" s="9"/>
      <c r="E13065" s="9"/>
      <c r="F13065" s="9"/>
      <c r="I13065" s="9"/>
      <c r="K13065" s="9"/>
      <c r="L13065" s="9"/>
      <c r="M13065" s="9"/>
      <c r="O13065" s="9"/>
      <c r="P13065" s="9"/>
      <c r="Q13065" s="9"/>
      <c r="R13065" s="36"/>
      <c r="V13065" s="36"/>
    </row>
    <row r="13066" spans="1:22" x14ac:dyDescent="0.25">
      <c r="A13066" s="86"/>
      <c r="B13066" s="9"/>
      <c r="C13066" s="9"/>
      <c r="D13066" s="9"/>
      <c r="E13066" s="9"/>
      <c r="F13066" s="9"/>
      <c r="I13066" s="9"/>
      <c r="K13066" s="9"/>
      <c r="L13066" s="9"/>
      <c r="M13066" s="9"/>
      <c r="O13066" s="9"/>
      <c r="P13066" s="9"/>
      <c r="Q13066" s="9"/>
      <c r="R13066" s="36"/>
      <c r="V13066" s="36"/>
    </row>
    <row r="13067" spans="1:22" x14ac:dyDescent="0.25">
      <c r="A13067" s="86"/>
      <c r="B13067" s="9"/>
      <c r="C13067" s="9"/>
      <c r="D13067" s="9"/>
      <c r="E13067" s="9"/>
      <c r="F13067" s="9"/>
      <c r="I13067" s="9"/>
      <c r="K13067" s="9"/>
      <c r="L13067" s="9"/>
      <c r="M13067" s="9"/>
      <c r="O13067" s="9"/>
      <c r="P13067" s="9"/>
      <c r="Q13067" s="9"/>
      <c r="R13067" s="36"/>
      <c r="V13067" s="36"/>
    </row>
    <row r="13068" spans="1:22" x14ac:dyDescent="0.25">
      <c r="A13068" s="86"/>
      <c r="B13068" s="9"/>
      <c r="C13068" s="9"/>
      <c r="D13068" s="9"/>
      <c r="E13068" s="9"/>
      <c r="F13068" s="9"/>
      <c r="I13068" s="9"/>
      <c r="K13068" s="9"/>
      <c r="L13068" s="9"/>
      <c r="M13068" s="9"/>
      <c r="O13068" s="9"/>
      <c r="P13068" s="9"/>
      <c r="Q13068" s="9"/>
      <c r="R13068" s="36"/>
      <c r="V13068" s="36"/>
    </row>
    <row r="13069" spans="1:22" x14ac:dyDescent="0.25">
      <c r="A13069" s="86"/>
      <c r="B13069" s="9"/>
      <c r="C13069" s="9"/>
      <c r="D13069" s="9"/>
      <c r="E13069" s="9"/>
      <c r="F13069" s="9"/>
      <c r="I13069" s="9"/>
      <c r="K13069" s="9"/>
      <c r="L13069" s="9"/>
      <c r="M13069" s="9"/>
      <c r="O13069" s="9"/>
      <c r="P13069" s="9"/>
      <c r="Q13069" s="9"/>
      <c r="R13069" s="36"/>
      <c r="V13069" s="36"/>
    </row>
    <row r="13070" spans="1:22" x14ac:dyDescent="0.25">
      <c r="A13070" s="86"/>
      <c r="B13070" s="9"/>
      <c r="C13070" s="9"/>
      <c r="D13070" s="9"/>
      <c r="E13070" s="9"/>
      <c r="F13070" s="9"/>
      <c r="I13070" s="9"/>
      <c r="K13070" s="9"/>
      <c r="L13070" s="9"/>
      <c r="M13070" s="9"/>
      <c r="O13070" s="9"/>
      <c r="P13070" s="9"/>
      <c r="Q13070" s="9"/>
      <c r="R13070" s="36"/>
      <c r="V13070" s="36"/>
    </row>
    <row r="13071" spans="1:22" x14ac:dyDescent="0.25">
      <c r="A13071" s="86"/>
      <c r="B13071" s="9"/>
      <c r="C13071" s="9"/>
      <c r="D13071" s="9"/>
      <c r="E13071" s="9"/>
      <c r="F13071" s="9"/>
      <c r="I13071" s="9"/>
      <c r="K13071" s="9"/>
      <c r="L13071" s="9"/>
      <c r="M13071" s="9"/>
      <c r="O13071" s="9"/>
      <c r="P13071" s="9"/>
      <c r="Q13071" s="9"/>
      <c r="R13071" s="36"/>
      <c r="V13071" s="36"/>
    </row>
    <row r="13072" spans="1:22" x14ac:dyDescent="0.25">
      <c r="A13072" s="86"/>
      <c r="B13072" s="9"/>
      <c r="C13072" s="9"/>
      <c r="D13072" s="9"/>
      <c r="E13072" s="9"/>
      <c r="F13072" s="9"/>
      <c r="I13072" s="9"/>
      <c r="K13072" s="9"/>
      <c r="L13072" s="9"/>
      <c r="M13072" s="9"/>
      <c r="O13072" s="9"/>
      <c r="P13072" s="9"/>
      <c r="Q13072" s="9"/>
      <c r="R13072" s="36"/>
      <c r="V13072" s="36"/>
    </row>
    <row r="13073" spans="1:22" x14ac:dyDescent="0.25">
      <c r="A13073" s="86"/>
      <c r="B13073" s="9"/>
      <c r="C13073" s="9"/>
      <c r="D13073" s="9"/>
      <c r="E13073" s="9"/>
      <c r="F13073" s="9"/>
      <c r="I13073" s="9"/>
      <c r="K13073" s="9"/>
      <c r="L13073" s="9"/>
      <c r="M13073" s="9"/>
      <c r="O13073" s="9"/>
      <c r="P13073" s="9"/>
      <c r="Q13073" s="9"/>
      <c r="R13073" s="36"/>
      <c r="V13073" s="36"/>
    </row>
    <row r="13074" spans="1:22" x14ac:dyDescent="0.25">
      <c r="A13074" s="86"/>
      <c r="B13074" s="9"/>
      <c r="C13074" s="9"/>
      <c r="D13074" s="9"/>
      <c r="E13074" s="9"/>
      <c r="F13074" s="9"/>
      <c r="I13074" s="9"/>
      <c r="K13074" s="9"/>
      <c r="L13074" s="9"/>
      <c r="M13074" s="9"/>
      <c r="O13074" s="9"/>
      <c r="P13074" s="9"/>
      <c r="Q13074" s="9"/>
      <c r="R13074" s="36"/>
      <c r="V13074" s="36"/>
    </row>
    <row r="13075" spans="1:22" x14ac:dyDescent="0.25">
      <c r="A13075" s="86"/>
      <c r="B13075" s="9"/>
      <c r="C13075" s="9"/>
      <c r="D13075" s="9"/>
      <c r="E13075" s="9"/>
      <c r="F13075" s="9"/>
      <c r="I13075" s="9"/>
      <c r="K13075" s="9"/>
      <c r="L13075" s="9"/>
      <c r="M13075" s="9"/>
      <c r="O13075" s="9"/>
      <c r="P13075" s="9"/>
      <c r="Q13075" s="9"/>
      <c r="R13075" s="36"/>
      <c r="V13075" s="36"/>
    </row>
    <row r="13076" spans="1:22" x14ac:dyDescent="0.25">
      <c r="A13076" s="86"/>
      <c r="B13076" s="9"/>
      <c r="C13076" s="9"/>
      <c r="D13076" s="9"/>
      <c r="E13076" s="9"/>
      <c r="F13076" s="9"/>
      <c r="I13076" s="9"/>
      <c r="K13076" s="9"/>
      <c r="L13076" s="9"/>
      <c r="M13076" s="9"/>
      <c r="O13076" s="9"/>
      <c r="P13076" s="9"/>
      <c r="Q13076" s="9"/>
      <c r="R13076" s="36"/>
      <c r="V13076" s="36"/>
    </row>
    <row r="13077" spans="1:22" x14ac:dyDescent="0.25">
      <c r="A13077" s="86"/>
      <c r="B13077" s="9"/>
      <c r="C13077" s="9"/>
      <c r="D13077" s="9"/>
      <c r="E13077" s="9"/>
      <c r="F13077" s="9"/>
      <c r="I13077" s="9"/>
      <c r="K13077" s="9"/>
      <c r="L13077" s="9"/>
      <c r="M13077" s="9"/>
      <c r="O13077" s="9"/>
      <c r="P13077" s="9"/>
      <c r="Q13077" s="9"/>
      <c r="R13077" s="36"/>
      <c r="V13077" s="36"/>
    </row>
    <row r="13078" spans="1:22" x14ac:dyDescent="0.25">
      <c r="A13078" s="86"/>
      <c r="B13078" s="9"/>
      <c r="C13078" s="9"/>
      <c r="D13078" s="9"/>
      <c r="E13078" s="9"/>
      <c r="F13078" s="9"/>
      <c r="I13078" s="9"/>
      <c r="K13078" s="9"/>
      <c r="L13078" s="9"/>
      <c r="M13078" s="9"/>
      <c r="O13078" s="9"/>
      <c r="P13078" s="9"/>
      <c r="Q13078" s="9"/>
      <c r="R13078" s="36"/>
      <c r="V13078" s="36"/>
    </row>
    <row r="13079" spans="1:22" x14ac:dyDescent="0.25">
      <c r="A13079" s="86"/>
      <c r="B13079" s="9"/>
      <c r="C13079" s="9"/>
      <c r="D13079" s="9"/>
      <c r="E13079" s="9"/>
      <c r="F13079" s="9"/>
      <c r="I13079" s="9"/>
      <c r="K13079" s="9"/>
      <c r="L13079" s="9"/>
      <c r="M13079" s="9"/>
      <c r="O13079" s="9"/>
      <c r="P13079" s="9"/>
      <c r="Q13079" s="9"/>
      <c r="R13079" s="36"/>
      <c r="V13079" s="36"/>
    </row>
    <row r="13080" spans="1:22" x14ac:dyDescent="0.25">
      <c r="A13080" s="86"/>
      <c r="B13080" s="9"/>
      <c r="C13080" s="9"/>
      <c r="D13080" s="9"/>
      <c r="E13080" s="9"/>
      <c r="F13080" s="9"/>
      <c r="I13080" s="9"/>
      <c r="K13080" s="9"/>
      <c r="L13080" s="9"/>
      <c r="M13080" s="9"/>
      <c r="O13080" s="9"/>
      <c r="P13080" s="9"/>
      <c r="Q13080" s="9"/>
      <c r="R13080" s="36"/>
      <c r="V13080" s="36"/>
    </row>
    <row r="13081" spans="1:22" x14ac:dyDescent="0.25">
      <c r="A13081" s="86"/>
      <c r="B13081" s="9"/>
      <c r="C13081" s="9"/>
      <c r="D13081" s="9"/>
      <c r="E13081" s="9"/>
      <c r="F13081" s="9"/>
      <c r="I13081" s="9"/>
      <c r="K13081" s="9"/>
      <c r="L13081" s="9"/>
      <c r="M13081" s="9"/>
      <c r="O13081" s="9"/>
      <c r="P13081" s="9"/>
      <c r="Q13081" s="9"/>
      <c r="R13081" s="36"/>
      <c r="V13081" s="36"/>
    </row>
    <row r="13082" spans="1:22" x14ac:dyDescent="0.25">
      <c r="A13082" s="86"/>
      <c r="B13082" s="9"/>
      <c r="C13082" s="9"/>
      <c r="D13082" s="9"/>
      <c r="E13082" s="9"/>
      <c r="F13082" s="9"/>
      <c r="I13082" s="9"/>
      <c r="K13082" s="9"/>
      <c r="L13082" s="9"/>
      <c r="M13082" s="9"/>
      <c r="O13082" s="9"/>
      <c r="P13082" s="9"/>
      <c r="Q13082" s="9"/>
      <c r="R13082" s="36"/>
      <c r="V13082" s="36"/>
    </row>
    <row r="13083" spans="1:22" x14ac:dyDescent="0.25">
      <c r="A13083" s="86"/>
      <c r="B13083" s="9"/>
      <c r="C13083" s="9"/>
      <c r="D13083" s="9"/>
      <c r="E13083" s="9"/>
      <c r="F13083" s="9"/>
      <c r="I13083" s="9"/>
      <c r="K13083" s="9"/>
      <c r="L13083" s="9"/>
      <c r="M13083" s="9"/>
      <c r="O13083" s="9"/>
      <c r="P13083" s="9"/>
      <c r="Q13083" s="9"/>
      <c r="R13083" s="36"/>
      <c r="V13083" s="36"/>
    </row>
    <row r="13084" spans="1:22" x14ac:dyDescent="0.25">
      <c r="A13084" s="86"/>
      <c r="B13084" s="9"/>
      <c r="C13084" s="9"/>
      <c r="D13084" s="9"/>
      <c r="E13084" s="9"/>
      <c r="F13084" s="9"/>
      <c r="I13084" s="9"/>
      <c r="K13084" s="9"/>
      <c r="L13084" s="9"/>
      <c r="M13084" s="9"/>
      <c r="O13084" s="9"/>
      <c r="P13084" s="9"/>
      <c r="Q13084" s="9"/>
      <c r="R13084" s="36"/>
      <c r="V13084" s="36"/>
    </row>
    <row r="13085" spans="1:22" x14ac:dyDescent="0.25">
      <c r="A13085" s="86"/>
      <c r="B13085" s="9"/>
      <c r="C13085" s="9"/>
      <c r="D13085" s="9"/>
      <c r="E13085" s="9"/>
      <c r="F13085" s="9"/>
      <c r="I13085" s="9"/>
      <c r="K13085" s="9"/>
      <c r="L13085" s="9"/>
      <c r="M13085" s="9"/>
      <c r="O13085" s="9"/>
      <c r="P13085" s="9"/>
      <c r="Q13085" s="9"/>
      <c r="R13085" s="36"/>
      <c r="V13085" s="36"/>
    </row>
    <row r="13086" spans="1:22" x14ac:dyDescent="0.25">
      <c r="A13086" s="86"/>
      <c r="B13086" s="9"/>
      <c r="C13086" s="9"/>
      <c r="D13086" s="9"/>
      <c r="E13086" s="9"/>
      <c r="F13086" s="9"/>
      <c r="I13086" s="9"/>
      <c r="K13086" s="9"/>
      <c r="L13086" s="9"/>
      <c r="M13086" s="9"/>
      <c r="O13086" s="9"/>
      <c r="P13086" s="9"/>
      <c r="Q13086" s="9"/>
      <c r="R13086" s="36"/>
      <c r="V13086" s="36"/>
    </row>
    <row r="13087" spans="1:22" x14ac:dyDescent="0.25">
      <c r="A13087" s="86"/>
      <c r="B13087" s="9"/>
      <c r="C13087" s="9"/>
      <c r="D13087" s="9"/>
      <c r="E13087" s="9"/>
      <c r="F13087" s="9"/>
      <c r="I13087" s="9"/>
      <c r="K13087" s="9"/>
      <c r="L13087" s="9"/>
      <c r="M13087" s="9"/>
      <c r="O13087" s="9"/>
      <c r="P13087" s="9"/>
      <c r="Q13087" s="9"/>
      <c r="R13087" s="36"/>
      <c r="V13087" s="36"/>
    </row>
    <row r="13088" spans="1:22" x14ac:dyDescent="0.25">
      <c r="A13088" s="86"/>
      <c r="B13088" s="9"/>
      <c r="C13088" s="9"/>
      <c r="D13088" s="9"/>
      <c r="E13088" s="9"/>
      <c r="F13088" s="9"/>
      <c r="I13088" s="9"/>
      <c r="K13088" s="9"/>
      <c r="L13088" s="9"/>
      <c r="M13088" s="9"/>
      <c r="O13088" s="9"/>
      <c r="P13088" s="9"/>
      <c r="Q13088" s="9"/>
      <c r="R13088" s="36"/>
      <c r="V13088" s="36"/>
    </row>
    <row r="13089" spans="1:22" x14ac:dyDescent="0.25">
      <c r="A13089" s="86"/>
      <c r="B13089" s="9"/>
      <c r="C13089" s="9"/>
      <c r="D13089" s="9"/>
      <c r="E13089" s="9"/>
      <c r="F13089" s="9"/>
      <c r="I13089" s="9"/>
      <c r="K13089" s="9"/>
      <c r="L13089" s="9"/>
      <c r="M13089" s="9"/>
      <c r="O13089" s="9"/>
      <c r="P13089" s="9"/>
      <c r="Q13089" s="9"/>
      <c r="R13089" s="36"/>
      <c r="V13089" s="36"/>
    </row>
    <row r="13090" spans="1:22" x14ac:dyDescent="0.25">
      <c r="A13090" s="86"/>
      <c r="B13090" s="9"/>
      <c r="C13090" s="9"/>
      <c r="D13090" s="9"/>
      <c r="E13090" s="9"/>
      <c r="F13090" s="9"/>
      <c r="I13090" s="9"/>
      <c r="K13090" s="9"/>
      <c r="L13090" s="9"/>
      <c r="M13090" s="9"/>
      <c r="O13090" s="9"/>
      <c r="P13090" s="9"/>
      <c r="Q13090" s="9"/>
      <c r="R13090" s="36"/>
      <c r="V13090" s="36"/>
    </row>
    <row r="13091" spans="1:22" x14ac:dyDescent="0.25">
      <c r="A13091" s="86"/>
      <c r="B13091" s="9"/>
      <c r="C13091" s="9"/>
      <c r="D13091" s="9"/>
      <c r="E13091" s="9"/>
      <c r="F13091" s="9"/>
      <c r="I13091" s="9"/>
      <c r="K13091" s="9"/>
      <c r="L13091" s="9"/>
      <c r="M13091" s="9"/>
      <c r="O13091" s="9"/>
      <c r="P13091" s="9"/>
      <c r="Q13091" s="9"/>
      <c r="R13091" s="36"/>
      <c r="V13091" s="36"/>
    </row>
    <row r="13092" spans="1:22" x14ac:dyDescent="0.25">
      <c r="A13092" s="86"/>
      <c r="B13092" s="9"/>
      <c r="C13092" s="9"/>
      <c r="D13092" s="9"/>
      <c r="E13092" s="9"/>
      <c r="F13092" s="9"/>
      <c r="I13092" s="9"/>
      <c r="K13092" s="9"/>
      <c r="L13092" s="9"/>
      <c r="M13092" s="9"/>
      <c r="O13092" s="9"/>
      <c r="P13092" s="9"/>
      <c r="Q13092" s="9"/>
      <c r="R13092" s="36"/>
      <c r="V13092" s="36"/>
    </row>
    <row r="13093" spans="1:22" x14ac:dyDescent="0.25">
      <c r="A13093" s="86"/>
      <c r="B13093" s="9"/>
      <c r="C13093" s="9"/>
      <c r="D13093" s="9"/>
      <c r="E13093" s="9"/>
      <c r="F13093" s="9"/>
      <c r="I13093" s="9"/>
      <c r="K13093" s="9"/>
      <c r="L13093" s="9"/>
      <c r="M13093" s="9"/>
      <c r="O13093" s="9"/>
      <c r="P13093" s="9"/>
      <c r="Q13093" s="9"/>
      <c r="R13093" s="36"/>
      <c r="V13093" s="36"/>
    </row>
    <row r="13094" spans="1:22" x14ac:dyDescent="0.25">
      <c r="A13094" s="86"/>
      <c r="B13094" s="9"/>
      <c r="C13094" s="9"/>
      <c r="D13094" s="9"/>
      <c r="E13094" s="9"/>
      <c r="F13094" s="9"/>
      <c r="I13094" s="9"/>
      <c r="K13094" s="9"/>
      <c r="L13094" s="9"/>
      <c r="M13094" s="9"/>
      <c r="O13094" s="9"/>
      <c r="P13094" s="9"/>
      <c r="Q13094" s="9"/>
      <c r="R13094" s="36"/>
      <c r="V13094" s="36"/>
    </row>
    <row r="13095" spans="1:22" x14ac:dyDescent="0.25">
      <c r="A13095" s="86"/>
      <c r="B13095" s="9"/>
      <c r="C13095" s="9"/>
      <c r="D13095" s="9"/>
      <c r="E13095" s="9"/>
      <c r="F13095" s="9"/>
      <c r="I13095" s="9"/>
      <c r="K13095" s="9"/>
      <c r="L13095" s="9"/>
      <c r="M13095" s="9"/>
      <c r="O13095" s="9"/>
      <c r="P13095" s="9"/>
      <c r="Q13095" s="9"/>
      <c r="R13095" s="36"/>
      <c r="V13095" s="36"/>
    </row>
    <row r="13096" spans="1:22" x14ac:dyDescent="0.25">
      <c r="A13096" s="86"/>
      <c r="B13096" s="9"/>
      <c r="C13096" s="9"/>
      <c r="D13096" s="9"/>
      <c r="E13096" s="9"/>
      <c r="F13096" s="9"/>
      <c r="I13096" s="9"/>
      <c r="K13096" s="9"/>
      <c r="L13096" s="9"/>
      <c r="M13096" s="9"/>
      <c r="O13096" s="9"/>
      <c r="P13096" s="9"/>
      <c r="Q13096" s="9"/>
      <c r="R13096" s="36"/>
      <c r="V13096" s="36"/>
    </row>
    <row r="13097" spans="1:22" x14ac:dyDescent="0.25">
      <c r="A13097" s="86"/>
      <c r="B13097" s="9"/>
      <c r="C13097" s="9"/>
      <c r="D13097" s="9"/>
      <c r="E13097" s="9"/>
      <c r="F13097" s="9"/>
      <c r="I13097" s="9"/>
      <c r="K13097" s="9"/>
      <c r="L13097" s="9"/>
      <c r="M13097" s="9"/>
      <c r="O13097" s="9"/>
      <c r="P13097" s="9"/>
      <c r="Q13097" s="9"/>
      <c r="R13097" s="36"/>
      <c r="V13097" s="36"/>
    </row>
    <row r="13098" spans="1:22" x14ac:dyDescent="0.25">
      <c r="A13098" s="86"/>
      <c r="B13098" s="9"/>
      <c r="C13098" s="9"/>
      <c r="D13098" s="9"/>
      <c r="E13098" s="9"/>
      <c r="F13098" s="9"/>
      <c r="I13098" s="9"/>
      <c r="K13098" s="9"/>
      <c r="L13098" s="9"/>
      <c r="M13098" s="9"/>
      <c r="O13098" s="9"/>
      <c r="P13098" s="9"/>
      <c r="Q13098" s="9"/>
      <c r="R13098" s="36"/>
      <c r="V13098" s="36"/>
    </row>
    <row r="13099" spans="1:22" x14ac:dyDescent="0.25">
      <c r="A13099" s="86"/>
      <c r="B13099" s="9"/>
      <c r="C13099" s="9"/>
      <c r="D13099" s="9"/>
      <c r="E13099" s="9"/>
      <c r="F13099" s="9"/>
      <c r="I13099" s="9"/>
      <c r="K13099" s="9"/>
      <c r="L13099" s="9"/>
      <c r="M13099" s="9"/>
      <c r="O13099" s="9"/>
      <c r="P13099" s="9"/>
      <c r="Q13099" s="9"/>
      <c r="R13099" s="36"/>
      <c r="V13099" s="36"/>
    </row>
    <row r="13100" spans="1:22" x14ac:dyDescent="0.25">
      <c r="A13100" s="86"/>
      <c r="B13100" s="9"/>
      <c r="C13100" s="9"/>
      <c r="D13100" s="9"/>
      <c r="E13100" s="9"/>
      <c r="F13100" s="9"/>
      <c r="I13100" s="9"/>
      <c r="K13100" s="9"/>
      <c r="L13100" s="9"/>
      <c r="M13100" s="9"/>
      <c r="O13100" s="9"/>
      <c r="P13100" s="9"/>
      <c r="Q13100" s="9"/>
      <c r="R13100" s="36"/>
      <c r="V13100" s="36"/>
    </row>
    <row r="13101" spans="1:22" x14ac:dyDescent="0.25">
      <c r="A13101" s="86"/>
      <c r="B13101" s="9"/>
      <c r="C13101" s="9"/>
      <c r="D13101" s="9"/>
      <c r="E13101" s="9"/>
      <c r="F13101" s="9"/>
      <c r="I13101" s="9"/>
      <c r="K13101" s="9"/>
      <c r="L13101" s="9"/>
      <c r="M13101" s="9"/>
      <c r="O13101" s="9"/>
      <c r="P13101" s="9"/>
      <c r="Q13101" s="9"/>
      <c r="R13101" s="36"/>
      <c r="V13101" s="36"/>
    </row>
    <row r="13102" spans="1:22" x14ac:dyDescent="0.25">
      <c r="A13102" s="86"/>
      <c r="B13102" s="9"/>
      <c r="C13102" s="9"/>
      <c r="D13102" s="9"/>
      <c r="E13102" s="9"/>
      <c r="F13102" s="9"/>
      <c r="I13102" s="9"/>
      <c r="K13102" s="9"/>
      <c r="L13102" s="9"/>
      <c r="M13102" s="9"/>
      <c r="O13102" s="9"/>
      <c r="P13102" s="9"/>
      <c r="Q13102" s="9"/>
      <c r="R13102" s="36"/>
      <c r="V13102" s="36"/>
    </row>
    <row r="13103" spans="1:22" x14ac:dyDescent="0.25">
      <c r="A13103" s="86"/>
      <c r="B13103" s="9"/>
      <c r="C13103" s="9"/>
      <c r="D13103" s="9"/>
      <c r="E13103" s="9"/>
      <c r="F13103" s="9"/>
      <c r="I13103" s="9"/>
      <c r="K13103" s="9"/>
      <c r="L13103" s="9"/>
      <c r="M13103" s="9"/>
      <c r="O13103" s="9"/>
      <c r="P13103" s="9"/>
      <c r="Q13103" s="9"/>
      <c r="R13103" s="36"/>
      <c r="V13103" s="36"/>
    </row>
    <row r="13104" spans="1:22" x14ac:dyDescent="0.25">
      <c r="A13104" s="86"/>
      <c r="B13104" s="9"/>
      <c r="C13104" s="9"/>
      <c r="D13104" s="9"/>
      <c r="E13104" s="9"/>
      <c r="F13104" s="9"/>
      <c r="I13104" s="9"/>
      <c r="K13104" s="9"/>
      <c r="L13104" s="9"/>
      <c r="M13104" s="9"/>
      <c r="O13104" s="9"/>
      <c r="P13104" s="9"/>
      <c r="Q13104" s="9"/>
      <c r="R13104" s="36"/>
      <c r="V13104" s="36"/>
    </row>
    <row r="13105" spans="1:22" x14ac:dyDescent="0.25">
      <c r="A13105" s="86"/>
      <c r="B13105" s="9"/>
      <c r="C13105" s="9"/>
      <c r="D13105" s="9"/>
      <c r="E13105" s="9"/>
      <c r="F13105" s="9"/>
      <c r="I13105" s="9"/>
      <c r="K13105" s="9"/>
      <c r="L13105" s="9"/>
      <c r="M13105" s="9"/>
      <c r="O13105" s="9"/>
      <c r="P13105" s="9"/>
      <c r="Q13105" s="9"/>
      <c r="R13105" s="36"/>
      <c r="V13105" s="36"/>
    </row>
    <row r="13106" spans="1:22" x14ac:dyDescent="0.25">
      <c r="A13106" s="86"/>
      <c r="B13106" s="9"/>
      <c r="C13106" s="9"/>
      <c r="D13106" s="9"/>
      <c r="E13106" s="9"/>
      <c r="F13106" s="9"/>
      <c r="I13106" s="9"/>
      <c r="K13106" s="9"/>
      <c r="L13106" s="9"/>
      <c r="M13106" s="9"/>
      <c r="O13106" s="9"/>
      <c r="P13106" s="9"/>
      <c r="Q13106" s="9"/>
      <c r="R13106" s="36"/>
      <c r="V13106" s="36"/>
    </row>
    <row r="13107" spans="1:22" x14ac:dyDescent="0.25">
      <c r="A13107" s="86"/>
      <c r="B13107" s="9"/>
      <c r="C13107" s="9"/>
      <c r="D13107" s="9"/>
      <c r="E13107" s="9"/>
      <c r="F13107" s="9"/>
      <c r="I13107" s="9"/>
      <c r="K13107" s="9"/>
      <c r="L13107" s="9"/>
      <c r="M13107" s="9"/>
      <c r="O13107" s="9"/>
      <c r="P13107" s="9"/>
      <c r="Q13107" s="9"/>
      <c r="R13107" s="36"/>
      <c r="V13107" s="36"/>
    </row>
    <row r="13108" spans="1:22" x14ac:dyDescent="0.25">
      <c r="A13108" s="86"/>
      <c r="B13108" s="9"/>
      <c r="C13108" s="9"/>
      <c r="D13108" s="9"/>
      <c r="E13108" s="9"/>
      <c r="F13108" s="9"/>
      <c r="I13108" s="9"/>
      <c r="K13108" s="9"/>
      <c r="L13108" s="9"/>
      <c r="M13108" s="9"/>
      <c r="O13108" s="9"/>
      <c r="P13108" s="9"/>
      <c r="Q13108" s="9"/>
      <c r="R13108" s="36"/>
      <c r="V13108" s="36"/>
    </row>
    <row r="13109" spans="1:22" x14ac:dyDescent="0.25">
      <c r="A13109" s="86"/>
      <c r="B13109" s="9"/>
      <c r="C13109" s="9"/>
      <c r="D13109" s="9"/>
      <c r="E13109" s="9"/>
      <c r="F13109" s="9"/>
      <c r="I13109" s="9"/>
      <c r="K13109" s="9"/>
      <c r="L13109" s="9"/>
      <c r="M13109" s="9"/>
      <c r="O13109" s="9"/>
      <c r="P13109" s="9"/>
      <c r="Q13109" s="9"/>
      <c r="R13109" s="36"/>
      <c r="V13109" s="36"/>
    </row>
    <row r="13110" spans="1:22" x14ac:dyDescent="0.25">
      <c r="A13110" s="86"/>
      <c r="B13110" s="9"/>
      <c r="C13110" s="9"/>
      <c r="D13110" s="9"/>
      <c r="E13110" s="9"/>
      <c r="F13110" s="9"/>
      <c r="I13110" s="9"/>
      <c r="K13110" s="9"/>
      <c r="L13110" s="9"/>
      <c r="M13110" s="9"/>
      <c r="O13110" s="9"/>
      <c r="P13110" s="9"/>
      <c r="Q13110" s="9"/>
      <c r="R13110" s="36"/>
      <c r="V13110" s="36"/>
    </row>
    <row r="13111" spans="1:22" x14ac:dyDescent="0.25">
      <c r="A13111" s="86"/>
      <c r="B13111" s="9"/>
      <c r="C13111" s="9"/>
      <c r="D13111" s="9"/>
      <c r="E13111" s="9"/>
      <c r="F13111" s="9"/>
      <c r="I13111" s="9"/>
      <c r="K13111" s="9"/>
      <c r="L13111" s="9"/>
      <c r="M13111" s="9"/>
      <c r="O13111" s="9"/>
      <c r="P13111" s="9"/>
      <c r="Q13111" s="9"/>
      <c r="R13111" s="36"/>
      <c r="V13111" s="36"/>
    </row>
    <row r="13112" spans="1:22" x14ac:dyDescent="0.25">
      <c r="A13112" s="86"/>
      <c r="B13112" s="9"/>
      <c r="C13112" s="9"/>
      <c r="D13112" s="9"/>
      <c r="E13112" s="9"/>
      <c r="F13112" s="9"/>
      <c r="I13112" s="9"/>
      <c r="K13112" s="9"/>
      <c r="L13112" s="9"/>
      <c r="M13112" s="9"/>
      <c r="O13112" s="9"/>
      <c r="P13112" s="9"/>
      <c r="Q13112" s="9"/>
      <c r="R13112" s="36"/>
      <c r="V13112" s="36"/>
    </row>
    <row r="13113" spans="1:22" x14ac:dyDescent="0.25">
      <c r="A13113" s="86"/>
      <c r="B13113" s="9"/>
      <c r="C13113" s="9"/>
      <c r="D13113" s="9"/>
      <c r="E13113" s="9"/>
      <c r="F13113" s="9"/>
      <c r="I13113" s="9"/>
      <c r="K13113" s="9"/>
      <c r="L13113" s="9"/>
      <c r="M13113" s="9"/>
      <c r="O13113" s="9"/>
      <c r="P13113" s="9"/>
      <c r="Q13113" s="9"/>
      <c r="R13113" s="36"/>
      <c r="V13113" s="36"/>
    </row>
    <row r="13114" spans="1:22" x14ac:dyDescent="0.25">
      <c r="A13114" s="86"/>
      <c r="B13114" s="9"/>
      <c r="C13114" s="9"/>
      <c r="D13114" s="9"/>
      <c r="E13114" s="9"/>
      <c r="F13114" s="9"/>
      <c r="I13114" s="9"/>
      <c r="K13114" s="9"/>
      <c r="L13114" s="9"/>
      <c r="M13114" s="9"/>
      <c r="O13114" s="9"/>
      <c r="P13114" s="9"/>
      <c r="Q13114" s="9"/>
      <c r="R13114" s="36"/>
      <c r="V13114" s="36"/>
    </row>
    <row r="13115" spans="1:22" x14ac:dyDescent="0.25">
      <c r="A13115" s="86"/>
      <c r="B13115" s="9"/>
      <c r="C13115" s="9"/>
      <c r="D13115" s="9"/>
      <c r="E13115" s="9"/>
      <c r="F13115" s="9"/>
      <c r="I13115" s="9"/>
      <c r="K13115" s="9"/>
      <c r="L13115" s="9"/>
      <c r="M13115" s="9"/>
      <c r="O13115" s="9"/>
      <c r="P13115" s="9"/>
      <c r="Q13115" s="9"/>
      <c r="R13115" s="36"/>
      <c r="V13115" s="36"/>
    </row>
    <row r="13116" spans="1:22" x14ac:dyDescent="0.25">
      <c r="A13116" s="86"/>
      <c r="B13116" s="9"/>
      <c r="C13116" s="9"/>
      <c r="D13116" s="9"/>
      <c r="E13116" s="9"/>
      <c r="F13116" s="9"/>
      <c r="I13116" s="9"/>
      <c r="K13116" s="9"/>
      <c r="L13116" s="9"/>
      <c r="M13116" s="9"/>
      <c r="O13116" s="9"/>
      <c r="P13116" s="9"/>
      <c r="Q13116" s="9"/>
      <c r="R13116" s="36"/>
      <c r="V13116" s="36"/>
    </row>
    <row r="13117" spans="1:22" x14ac:dyDescent="0.25">
      <c r="A13117" s="86"/>
      <c r="B13117" s="9"/>
      <c r="C13117" s="9"/>
      <c r="D13117" s="9"/>
      <c r="E13117" s="9"/>
      <c r="F13117" s="9"/>
      <c r="I13117" s="9"/>
      <c r="K13117" s="9"/>
      <c r="L13117" s="9"/>
      <c r="M13117" s="9"/>
      <c r="O13117" s="9"/>
      <c r="P13117" s="9"/>
      <c r="Q13117" s="9"/>
      <c r="R13117" s="36"/>
      <c r="V13117" s="36"/>
    </row>
    <row r="13118" spans="1:22" x14ac:dyDescent="0.25">
      <c r="A13118" s="86"/>
      <c r="B13118" s="9"/>
      <c r="C13118" s="9"/>
      <c r="D13118" s="9"/>
      <c r="E13118" s="9"/>
      <c r="F13118" s="9"/>
      <c r="I13118" s="9"/>
      <c r="K13118" s="9"/>
      <c r="L13118" s="9"/>
      <c r="M13118" s="9"/>
      <c r="O13118" s="9"/>
      <c r="P13118" s="9"/>
      <c r="Q13118" s="9"/>
      <c r="R13118" s="36"/>
      <c r="V13118" s="36"/>
    </row>
    <row r="13119" spans="1:22" x14ac:dyDescent="0.25">
      <c r="A13119" s="86"/>
      <c r="B13119" s="9"/>
      <c r="C13119" s="9"/>
      <c r="D13119" s="9"/>
      <c r="E13119" s="9"/>
      <c r="F13119" s="9"/>
      <c r="I13119" s="9"/>
      <c r="K13119" s="9"/>
      <c r="L13119" s="9"/>
      <c r="M13119" s="9"/>
      <c r="O13119" s="9"/>
      <c r="P13119" s="9"/>
      <c r="Q13119" s="9"/>
      <c r="R13119" s="36"/>
      <c r="V13119" s="36"/>
    </row>
    <row r="13120" spans="1:22" x14ac:dyDescent="0.25">
      <c r="A13120" s="86"/>
      <c r="B13120" s="9"/>
      <c r="C13120" s="9"/>
      <c r="D13120" s="9"/>
      <c r="E13120" s="9"/>
      <c r="F13120" s="9"/>
      <c r="I13120" s="9"/>
      <c r="K13120" s="9"/>
      <c r="L13120" s="9"/>
      <c r="M13120" s="9"/>
      <c r="O13120" s="9"/>
      <c r="P13120" s="9"/>
      <c r="Q13120" s="9"/>
      <c r="R13120" s="36"/>
      <c r="V13120" s="36"/>
    </row>
    <row r="13121" spans="1:22" x14ac:dyDescent="0.25">
      <c r="A13121" s="86"/>
      <c r="B13121" s="9"/>
      <c r="C13121" s="9"/>
      <c r="D13121" s="9"/>
      <c r="E13121" s="9"/>
      <c r="F13121" s="9"/>
      <c r="I13121" s="9"/>
      <c r="K13121" s="9"/>
      <c r="L13121" s="9"/>
      <c r="M13121" s="9"/>
      <c r="O13121" s="9"/>
      <c r="P13121" s="9"/>
      <c r="Q13121" s="9"/>
      <c r="R13121" s="36"/>
      <c r="V13121" s="36"/>
    </row>
    <row r="13122" spans="1:22" x14ac:dyDescent="0.25">
      <c r="A13122" s="86"/>
      <c r="B13122" s="9"/>
      <c r="C13122" s="9"/>
      <c r="D13122" s="9"/>
      <c r="E13122" s="9"/>
      <c r="F13122" s="9"/>
      <c r="I13122" s="9"/>
      <c r="K13122" s="9"/>
      <c r="L13122" s="9"/>
      <c r="M13122" s="9"/>
      <c r="O13122" s="9"/>
      <c r="P13122" s="9"/>
      <c r="Q13122" s="9"/>
      <c r="R13122" s="36"/>
      <c r="V13122" s="36"/>
    </row>
    <row r="13123" spans="1:22" x14ac:dyDescent="0.25">
      <c r="A13123" s="86"/>
      <c r="B13123" s="9"/>
      <c r="C13123" s="9"/>
      <c r="D13123" s="9"/>
      <c r="E13123" s="9"/>
      <c r="F13123" s="9"/>
      <c r="I13123" s="9"/>
      <c r="K13123" s="9"/>
      <c r="L13123" s="9"/>
      <c r="M13123" s="9"/>
      <c r="O13123" s="9"/>
      <c r="P13123" s="9"/>
      <c r="Q13123" s="9"/>
      <c r="R13123" s="36"/>
      <c r="V13123" s="36"/>
    </row>
    <row r="13124" spans="1:22" x14ac:dyDescent="0.25">
      <c r="A13124" s="86"/>
      <c r="B13124" s="9"/>
      <c r="C13124" s="9"/>
      <c r="D13124" s="9"/>
      <c r="E13124" s="9"/>
      <c r="F13124" s="9"/>
      <c r="I13124" s="9"/>
      <c r="K13124" s="9"/>
      <c r="L13124" s="9"/>
      <c r="M13124" s="9"/>
      <c r="O13124" s="9"/>
      <c r="P13124" s="9"/>
      <c r="Q13124" s="9"/>
      <c r="R13124" s="36"/>
      <c r="V13124" s="36"/>
    </row>
    <row r="13125" spans="1:22" x14ac:dyDescent="0.25">
      <c r="A13125" s="86"/>
      <c r="B13125" s="9"/>
      <c r="C13125" s="9"/>
      <c r="D13125" s="9"/>
      <c r="E13125" s="9"/>
      <c r="F13125" s="9"/>
      <c r="I13125" s="9"/>
      <c r="K13125" s="9"/>
      <c r="L13125" s="9"/>
      <c r="M13125" s="9"/>
      <c r="O13125" s="9"/>
      <c r="P13125" s="9"/>
      <c r="Q13125" s="9"/>
      <c r="R13125" s="36"/>
      <c r="V13125" s="36"/>
    </row>
    <row r="13126" spans="1:22" x14ac:dyDescent="0.25">
      <c r="A13126" s="86"/>
      <c r="B13126" s="9"/>
      <c r="C13126" s="9"/>
      <c r="D13126" s="9"/>
      <c r="E13126" s="9"/>
      <c r="F13126" s="9"/>
      <c r="I13126" s="9"/>
      <c r="K13126" s="9"/>
      <c r="L13126" s="9"/>
      <c r="M13126" s="9"/>
      <c r="O13126" s="9"/>
      <c r="P13126" s="9"/>
      <c r="Q13126" s="9"/>
      <c r="R13126" s="36"/>
      <c r="V13126" s="36"/>
    </row>
    <row r="13127" spans="1:22" x14ac:dyDescent="0.25">
      <c r="A13127" s="86"/>
      <c r="B13127" s="9"/>
      <c r="C13127" s="9"/>
      <c r="D13127" s="9"/>
      <c r="E13127" s="9"/>
      <c r="F13127" s="9"/>
      <c r="I13127" s="9"/>
      <c r="K13127" s="9"/>
      <c r="L13127" s="9"/>
      <c r="M13127" s="9"/>
      <c r="O13127" s="9"/>
      <c r="P13127" s="9"/>
      <c r="Q13127" s="9"/>
      <c r="R13127" s="36"/>
      <c r="V13127" s="36"/>
    </row>
    <row r="13128" spans="1:22" x14ac:dyDescent="0.25">
      <c r="A13128" s="86"/>
      <c r="B13128" s="9"/>
      <c r="C13128" s="9"/>
      <c r="D13128" s="9"/>
      <c r="E13128" s="9"/>
      <c r="F13128" s="9"/>
      <c r="I13128" s="9"/>
      <c r="K13128" s="9"/>
      <c r="L13128" s="9"/>
      <c r="M13128" s="9"/>
      <c r="O13128" s="9"/>
      <c r="P13128" s="9"/>
      <c r="Q13128" s="9"/>
      <c r="R13128" s="36"/>
      <c r="V13128" s="36"/>
    </row>
    <row r="13129" spans="1:22" x14ac:dyDescent="0.25">
      <c r="A13129" s="86"/>
      <c r="B13129" s="9"/>
      <c r="C13129" s="9"/>
      <c r="D13129" s="9"/>
      <c r="E13129" s="9"/>
      <c r="F13129" s="9"/>
      <c r="I13129" s="9"/>
      <c r="K13129" s="9"/>
      <c r="L13129" s="9"/>
      <c r="M13129" s="9"/>
      <c r="O13129" s="9"/>
      <c r="P13129" s="9"/>
      <c r="Q13129" s="9"/>
      <c r="R13129" s="36"/>
      <c r="V13129" s="36"/>
    </row>
    <row r="13130" spans="1:22" x14ac:dyDescent="0.25">
      <c r="A13130" s="86"/>
      <c r="B13130" s="9"/>
      <c r="C13130" s="9"/>
      <c r="D13130" s="9"/>
      <c r="E13130" s="9"/>
      <c r="F13130" s="9"/>
      <c r="I13130" s="9"/>
      <c r="K13130" s="9"/>
      <c r="L13130" s="9"/>
      <c r="M13130" s="9"/>
      <c r="O13130" s="9"/>
      <c r="P13130" s="9"/>
      <c r="Q13130" s="9"/>
      <c r="R13130" s="36"/>
      <c r="V13130" s="36"/>
    </row>
    <row r="13131" spans="1:22" x14ac:dyDescent="0.25">
      <c r="A13131" s="86"/>
      <c r="B13131" s="9"/>
      <c r="C13131" s="9"/>
      <c r="D13131" s="9"/>
      <c r="E13131" s="9"/>
      <c r="F13131" s="9"/>
      <c r="I13131" s="9"/>
      <c r="K13131" s="9"/>
      <c r="L13131" s="9"/>
      <c r="M13131" s="9"/>
      <c r="O13131" s="9"/>
      <c r="P13131" s="9"/>
      <c r="Q13131" s="9"/>
      <c r="R13131" s="36"/>
      <c r="V13131" s="36"/>
    </row>
    <row r="13132" spans="1:22" x14ac:dyDescent="0.25">
      <c r="A13132" s="86"/>
      <c r="B13132" s="9"/>
      <c r="C13132" s="9"/>
      <c r="D13132" s="9"/>
      <c r="E13132" s="9"/>
      <c r="F13132" s="9"/>
      <c r="I13132" s="9"/>
      <c r="K13132" s="9"/>
      <c r="L13132" s="9"/>
      <c r="M13132" s="9"/>
      <c r="O13132" s="9"/>
      <c r="P13132" s="9"/>
      <c r="Q13132" s="9"/>
      <c r="R13132" s="36"/>
      <c r="V13132" s="36"/>
    </row>
    <row r="13133" spans="1:22" x14ac:dyDescent="0.25">
      <c r="A13133" s="86"/>
      <c r="B13133" s="9"/>
      <c r="C13133" s="9"/>
      <c r="D13133" s="9"/>
      <c r="E13133" s="9"/>
      <c r="F13133" s="9"/>
      <c r="I13133" s="9"/>
      <c r="K13133" s="9"/>
      <c r="L13133" s="9"/>
      <c r="M13133" s="9"/>
      <c r="O13133" s="9"/>
      <c r="P13133" s="9"/>
      <c r="Q13133" s="9"/>
      <c r="R13133" s="36"/>
      <c r="V13133" s="36"/>
    </row>
    <row r="13134" spans="1:22" x14ac:dyDescent="0.25">
      <c r="A13134" s="86"/>
      <c r="B13134" s="9"/>
      <c r="C13134" s="9"/>
      <c r="D13134" s="9"/>
      <c r="E13134" s="9"/>
      <c r="F13134" s="9"/>
      <c r="I13134" s="9"/>
      <c r="K13134" s="9"/>
      <c r="L13134" s="9"/>
      <c r="M13134" s="9"/>
      <c r="O13134" s="9"/>
      <c r="P13134" s="9"/>
      <c r="Q13134" s="9"/>
      <c r="R13134" s="36"/>
      <c r="V13134" s="36"/>
    </row>
    <row r="13135" spans="1:22" x14ac:dyDescent="0.25">
      <c r="A13135" s="86"/>
      <c r="B13135" s="9"/>
      <c r="C13135" s="9"/>
      <c r="D13135" s="9"/>
      <c r="E13135" s="9"/>
      <c r="F13135" s="9"/>
      <c r="I13135" s="9"/>
      <c r="K13135" s="9"/>
      <c r="L13135" s="9"/>
      <c r="M13135" s="9"/>
      <c r="O13135" s="9"/>
      <c r="P13135" s="9"/>
      <c r="Q13135" s="9"/>
      <c r="R13135" s="36"/>
      <c r="V13135" s="36"/>
    </row>
    <row r="13136" spans="1:22" x14ac:dyDescent="0.25">
      <c r="A13136" s="86"/>
      <c r="B13136" s="9"/>
      <c r="C13136" s="9"/>
      <c r="D13136" s="9"/>
      <c r="E13136" s="9"/>
      <c r="F13136" s="9"/>
      <c r="I13136" s="9"/>
      <c r="K13136" s="9"/>
      <c r="L13136" s="9"/>
      <c r="M13136" s="9"/>
      <c r="O13136" s="9"/>
      <c r="P13136" s="9"/>
      <c r="Q13136" s="9"/>
      <c r="R13136" s="36"/>
      <c r="V13136" s="36"/>
    </row>
    <row r="13137" spans="1:22" x14ac:dyDescent="0.25">
      <c r="A13137" s="86"/>
      <c r="B13137" s="9"/>
      <c r="C13137" s="9"/>
      <c r="D13137" s="9"/>
      <c r="E13137" s="9"/>
      <c r="F13137" s="9"/>
      <c r="I13137" s="9"/>
      <c r="K13137" s="9"/>
      <c r="L13137" s="9"/>
      <c r="M13137" s="9"/>
      <c r="O13137" s="9"/>
      <c r="P13137" s="9"/>
      <c r="Q13137" s="9"/>
      <c r="R13137" s="36"/>
      <c r="V13137" s="36"/>
    </row>
    <row r="13138" spans="1:22" x14ac:dyDescent="0.25">
      <c r="A13138" s="86"/>
      <c r="B13138" s="9"/>
      <c r="C13138" s="9"/>
      <c r="D13138" s="9"/>
      <c r="E13138" s="9"/>
      <c r="F13138" s="9"/>
      <c r="I13138" s="9"/>
      <c r="K13138" s="9"/>
      <c r="L13138" s="9"/>
      <c r="M13138" s="9"/>
      <c r="O13138" s="9"/>
      <c r="P13138" s="9"/>
      <c r="Q13138" s="9"/>
      <c r="R13138" s="36"/>
      <c r="V13138" s="36"/>
    </row>
    <row r="13139" spans="1:22" x14ac:dyDescent="0.25">
      <c r="A13139" s="86"/>
      <c r="B13139" s="9"/>
      <c r="C13139" s="9"/>
      <c r="D13139" s="9"/>
      <c r="E13139" s="9"/>
      <c r="F13139" s="9"/>
      <c r="I13139" s="9"/>
      <c r="K13139" s="9"/>
      <c r="L13139" s="9"/>
      <c r="M13139" s="9"/>
      <c r="O13139" s="9"/>
      <c r="P13139" s="9"/>
      <c r="Q13139" s="9"/>
      <c r="R13139" s="36"/>
      <c r="V13139" s="36"/>
    </row>
    <row r="13140" spans="1:22" x14ac:dyDescent="0.25">
      <c r="A13140" s="86"/>
      <c r="B13140" s="9"/>
      <c r="C13140" s="9"/>
      <c r="D13140" s="9"/>
      <c r="E13140" s="9"/>
      <c r="F13140" s="9"/>
      <c r="I13140" s="9"/>
      <c r="K13140" s="9"/>
      <c r="L13140" s="9"/>
      <c r="M13140" s="9"/>
      <c r="O13140" s="9"/>
      <c r="P13140" s="9"/>
      <c r="Q13140" s="9"/>
      <c r="R13140" s="36"/>
      <c r="V13140" s="36"/>
    </row>
    <row r="13141" spans="1:22" x14ac:dyDescent="0.25">
      <c r="A13141" s="86"/>
      <c r="B13141" s="9"/>
      <c r="C13141" s="9"/>
      <c r="D13141" s="9"/>
      <c r="E13141" s="9"/>
      <c r="F13141" s="9"/>
      <c r="I13141" s="9"/>
      <c r="K13141" s="9"/>
      <c r="L13141" s="9"/>
      <c r="M13141" s="9"/>
      <c r="O13141" s="9"/>
      <c r="P13141" s="9"/>
      <c r="Q13141" s="9"/>
      <c r="R13141" s="36"/>
      <c r="V13141" s="36"/>
    </row>
    <row r="13142" spans="1:22" x14ac:dyDescent="0.25">
      <c r="A13142" s="86"/>
      <c r="B13142" s="9"/>
      <c r="C13142" s="9"/>
      <c r="D13142" s="9"/>
      <c r="E13142" s="9"/>
      <c r="F13142" s="9"/>
      <c r="I13142" s="9"/>
      <c r="K13142" s="9"/>
      <c r="L13142" s="9"/>
      <c r="M13142" s="9"/>
      <c r="O13142" s="9"/>
      <c r="P13142" s="9"/>
      <c r="Q13142" s="9"/>
      <c r="R13142" s="36"/>
      <c r="V13142" s="36"/>
    </row>
    <row r="13143" spans="1:22" x14ac:dyDescent="0.25">
      <c r="A13143" s="86"/>
      <c r="B13143" s="9"/>
      <c r="C13143" s="9"/>
      <c r="D13143" s="9"/>
      <c r="E13143" s="9"/>
      <c r="F13143" s="9"/>
      <c r="I13143" s="9"/>
      <c r="K13143" s="9"/>
      <c r="L13143" s="9"/>
      <c r="M13143" s="9"/>
      <c r="O13143" s="9"/>
      <c r="P13143" s="9"/>
      <c r="Q13143" s="9"/>
      <c r="R13143" s="36"/>
      <c r="V13143" s="36"/>
    </row>
    <row r="13144" spans="1:22" x14ac:dyDescent="0.25">
      <c r="A13144" s="86"/>
      <c r="B13144" s="9"/>
      <c r="C13144" s="9"/>
      <c r="D13144" s="9"/>
      <c r="E13144" s="9"/>
      <c r="F13144" s="9"/>
      <c r="I13144" s="9"/>
      <c r="K13144" s="9"/>
      <c r="L13144" s="9"/>
      <c r="M13144" s="9"/>
      <c r="O13144" s="9"/>
      <c r="P13144" s="9"/>
      <c r="Q13144" s="9"/>
      <c r="R13144" s="36"/>
      <c r="V13144" s="36"/>
    </row>
    <row r="13145" spans="1:22" x14ac:dyDescent="0.25">
      <c r="A13145" s="86"/>
      <c r="B13145" s="9"/>
      <c r="C13145" s="9"/>
      <c r="D13145" s="9"/>
      <c r="E13145" s="9"/>
      <c r="F13145" s="9"/>
      <c r="I13145" s="9"/>
      <c r="K13145" s="9"/>
      <c r="L13145" s="9"/>
      <c r="M13145" s="9"/>
      <c r="O13145" s="9"/>
      <c r="P13145" s="9"/>
      <c r="Q13145" s="9"/>
      <c r="R13145" s="36"/>
      <c r="V13145" s="36"/>
    </row>
    <row r="13146" spans="1:22" x14ac:dyDescent="0.25">
      <c r="A13146" s="86"/>
      <c r="B13146" s="9"/>
      <c r="C13146" s="9"/>
      <c r="D13146" s="9"/>
      <c r="E13146" s="9"/>
      <c r="F13146" s="9"/>
      <c r="I13146" s="9"/>
      <c r="K13146" s="9"/>
      <c r="L13146" s="9"/>
      <c r="M13146" s="9"/>
      <c r="O13146" s="9"/>
      <c r="P13146" s="9"/>
      <c r="Q13146" s="9"/>
      <c r="R13146" s="36"/>
      <c r="V13146" s="36"/>
    </row>
    <row r="13147" spans="1:22" x14ac:dyDescent="0.25">
      <c r="A13147" s="86"/>
      <c r="B13147" s="9"/>
      <c r="C13147" s="9"/>
      <c r="D13147" s="9"/>
      <c r="E13147" s="9"/>
      <c r="F13147" s="9"/>
      <c r="I13147" s="9"/>
      <c r="K13147" s="9"/>
      <c r="L13147" s="9"/>
      <c r="M13147" s="9"/>
      <c r="O13147" s="9"/>
      <c r="P13147" s="9"/>
      <c r="Q13147" s="9"/>
      <c r="R13147" s="36"/>
      <c r="V13147" s="36"/>
    </row>
    <row r="13148" spans="1:22" x14ac:dyDescent="0.25">
      <c r="A13148" s="86"/>
      <c r="B13148" s="9"/>
      <c r="C13148" s="9"/>
      <c r="D13148" s="9"/>
      <c r="E13148" s="9"/>
      <c r="F13148" s="9"/>
      <c r="I13148" s="9"/>
      <c r="K13148" s="9"/>
      <c r="L13148" s="9"/>
      <c r="M13148" s="9"/>
      <c r="O13148" s="9"/>
      <c r="P13148" s="9"/>
      <c r="Q13148" s="9"/>
      <c r="R13148" s="36"/>
      <c r="V13148" s="36"/>
    </row>
    <row r="13149" spans="1:22" x14ac:dyDescent="0.25">
      <c r="A13149" s="86"/>
      <c r="B13149" s="9"/>
      <c r="C13149" s="9"/>
      <c r="D13149" s="9"/>
      <c r="E13149" s="9"/>
      <c r="F13149" s="9"/>
      <c r="I13149" s="9"/>
      <c r="K13149" s="9"/>
      <c r="L13149" s="9"/>
      <c r="M13149" s="9"/>
      <c r="O13149" s="9"/>
      <c r="P13149" s="9"/>
      <c r="Q13149" s="9"/>
      <c r="R13149" s="36"/>
      <c r="V13149" s="36"/>
    </row>
    <row r="13150" spans="1:22" x14ac:dyDescent="0.25">
      <c r="A13150" s="86"/>
      <c r="B13150" s="9"/>
      <c r="C13150" s="9"/>
      <c r="D13150" s="9"/>
      <c r="E13150" s="9"/>
      <c r="F13150" s="9"/>
      <c r="I13150" s="9"/>
      <c r="K13150" s="9"/>
      <c r="L13150" s="9"/>
      <c r="M13150" s="9"/>
      <c r="O13150" s="9"/>
      <c r="P13150" s="9"/>
      <c r="Q13150" s="9"/>
      <c r="R13150" s="36"/>
      <c r="V13150" s="36"/>
    </row>
    <row r="13151" spans="1:22" x14ac:dyDescent="0.25">
      <c r="A13151" s="86"/>
      <c r="B13151" s="9"/>
      <c r="C13151" s="9"/>
      <c r="D13151" s="9"/>
      <c r="E13151" s="9"/>
      <c r="F13151" s="9"/>
      <c r="I13151" s="9"/>
      <c r="K13151" s="9"/>
      <c r="L13151" s="9"/>
      <c r="M13151" s="9"/>
      <c r="O13151" s="9"/>
      <c r="P13151" s="9"/>
      <c r="Q13151" s="9"/>
      <c r="R13151" s="36"/>
      <c r="V13151" s="36"/>
    </row>
    <row r="13152" spans="1:22" x14ac:dyDescent="0.25">
      <c r="A13152" s="86"/>
      <c r="B13152" s="9"/>
      <c r="C13152" s="9"/>
      <c r="D13152" s="9"/>
      <c r="E13152" s="9"/>
      <c r="F13152" s="9"/>
      <c r="I13152" s="9"/>
      <c r="K13152" s="9"/>
      <c r="L13152" s="9"/>
      <c r="M13152" s="9"/>
      <c r="O13152" s="9"/>
      <c r="P13152" s="9"/>
      <c r="Q13152" s="9"/>
      <c r="R13152" s="36"/>
      <c r="V13152" s="36"/>
    </row>
    <row r="13153" spans="1:22" x14ac:dyDescent="0.25">
      <c r="A13153" s="86"/>
      <c r="B13153" s="9"/>
      <c r="C13153" s="9"/>
      <c r="D13153" s="9"/>
      <c r="E13153" s="9"/>
      <c r="F13153" s="9"/>
      <c r="I13153" s="9"/>
      <c r="K13153" s="9"/>
      <c r="L13153" s="9"/>
      <c r="M13153" s="9"/>
      <c r="O13153" s="9"/>
      <c r="P13153" s="9"/>
      <c r="Q13153" s="9"/>
      <c r="R13153" s="36"/>
      <c r="V13153" s="36"/>
    </row>
    <row r="13154" spans="1:22" x14ac:dyDescent="0.25">
      <c r="A13154" s="86"/>
      <c r="B13154" s="9"/>
      <c r="C13154" s="9"/>
      <c r="D13154" s="9"/>
      <c r="E13154" s="9"/>
      <c r="F13154" s="9"/>
      <c r="I13154" s="9"/>
      <c r="K13154" s="9"/>
      <c r="L13154" s="9"/>
      <c r="M13154" s="9"/>
      <c r="O13154" s="9"/>
      <c r="P13154" s="9"/>
      <c r="Q13154" s="9"/>
      <c r="R13154" s="36"/>
      <c r="V13154" s="36"/>
    </row>
    <row r="13155" spans="1:22" x14ac:dyDescent="0.25">
      <c r="A13155" s="86"/>
      <c r="B13155" s="9"/>
      <c r="C13155" s="9"/>
      <c r="D13155" s="9"/>
      <c r="E13155" s="9"/>
      <c r="F13155" s="9"/>
      <c r="I13155" s="9"/>
      <c r="K13155" s="9"/>
      <c r="L13155" s="9"/>
      <c r="M13155" s="9"/>
      <c r="O13155" s="9"/>
      <c r="P13155" s="9"/>
      <c r="Q13155" s="9"/>
      <c r="R13155" s="36"/>
      <c r="V13155" s="36"/>
    </row>
    <row r="13156" spans="1:22" x14ac:dyDescent="0.25">
      <c r="A13156" s="86"/>
      <c r="B13156" s="9"/>
      <c r="C13156" s="9"/>
      <c r="D13156" s="9"/>
      <c r="E13156" s="9"/>
      <c r="F13156" s="9"/>
      <c r="I13156" s="9"/>
      <c r="K13156" s="9"/>
      <c r="L13156" s="9"/>
      <c r="M13156" s="9"/>
      <c r="O13156" s="9"/>
      <c r="P13156" s="9"/>
      <c r="Q13156" s="9"/>
      <c r="R13156" s="36"/>
      <c r="V13156" s="36"/>
    </row>
    <row r="13157" spans="1:22" x14ac:dyDescent="0.25">
      <c r="A13157" s="86"/>
      <c r="B13157" s="9"/>
      <c r="C13157" s="9"/>
      <c r="D13157" s="9"/>
      <c r="E13157" s="9"/>
      <c r="F13157" s="9"/>
      <c r="I13157" s="9"/>
      <c r="K13157" s="9"/>
      <c r="L13157" s="9"/>
      <c r="M13157" s="9"/>
      <c r="O13157" s="9"/>
      <c r="P13157" s="9"/>
      <c r="Q13157" s="9"/>
      <c r="R13157" s="36"/>
      <c r="V13157" s="36"/>
    </row>
    <row r="13158" spans="1:22" x14ac:dyDescent="0.25">
      <c r="A13158" s="86"/>
      <c r="B13158" s="9"/>
      <c r="C13158" s="9"/>
      <c r="D13158" s="9"/>
      <c r="E13158" s="9"/>
      <c r="F13158" s="9"/>
      <c r="I13158" s="9"/>
      <c r="K13158" s="9"/>
      <c r="L13158" s="9"/>
      <c r="M13158" s="9"/>
      <c r="O13158" s="9"/>
      <c r="P13158" s="9"/>
      <c r="Q13158" s="9"/>
      <c r="R13158" s="36"/>
      <c r="V13158" s="36"/>
    </row>
    <row r="13159" spans="1:22" x14ac:dyDescent="0.25">
      <c r="A13159" s="86"/>
      <c r="B13159" s="9"/>
      <c r="C13159" s="9"/>
      <c r="D13159" s="9"/>
      <c r="E13159" s="9"/>
      <c r="F13159" s="9"/>
      <c r="I13159" s="9"/>
      <c r="K13159" s="9"/>
      <c r="L13159" s="9"/>
      <c r="M13159" s="9"/>
      <c r="O13159" s="9"/>
      <c r="P13159" s="9"/>
      <c r="Q13159" s="9"/>
      <c r="R13159" s="36"/>
      <c r="V13159" s="36"/>
    </row>
    <row r="13160" spans="1:22" x14ac:dyDescent="0.25">
      <c r="A13160" s="86"/>
      <c r="B13160" s="9"/>
      <c r="C13160" s="9"/>
      <c r="D13160" s="9"/>
      <c r="E13160" s="9"/>
      <c r="F13160" s="9"/>
      <c r="I13160" s="9"/>
      <c r="K13160" s="9"/>
      <c r="L13160" s="9"/>
      <c r="M13160" s="9"/>
      <c r="O13160" s="9"/>
      <c r="P13160" s="9"/>
      <c r="Q13160" s="9"/>
      <c r="R13160" s="36"/>
      <c r="V13160" s="36"/>
    </row>
    <row r="13161" spans="1:22" x14ac:dyDescent="0.25">
      <c r="A13161" s="86"/>
      <c r="B13161" s="9"/>
      <c r="C13161" s="9"/>
      <c r="D13161" s="9"/>
      <c r="E13161" s="9"/>
      <c r="F13161" s="9"/>
      <c r="I13161" s="9"/>
      <c r="K13161" s="9"/>
      <c r="L13161" s="9"/>
      <c r="M13161" s="9"/>
      <c r="O13161" s="9"/>
      <c r="P13161" s="9"/>
      <c r="Q13161" s="9"/>
      <c r="R13161" s="36"/>
      <c r="V13161" s="36"/>
    </row>
    <row r="13162" spans="1:22" x14ac:dyDescent="0.25">
      <c r="A13162" s="86"/>
      <c r="B13162" s="9"/>
      <c r="C13162" s="9"/>
      <c r="D13162" s="9"/>
      <c r="E13162" s="9"/>
      <c r="F13162" s="9"/>
      <c r="I13162" s="9"/>
      <c r="K13162" s="9"/>
      <c r="L13162" s="9"/>
      <c r="M13162" s="9"/>
      <c r="O13162" s="9"/>
      <c r="P13162" s="9"/>
      <c r="Q13162" s="9"/>
      <c r="R13162" s="36"/>
      <c r="V13162" s="36"/>
    </row>
    <row r="13163" spans="1:22" x14ac:dyDescent="0.25">
      <c r="A13163" s="86"/>
      <c r="B13163" s="9"/>
      <c r="C13163" s="9"/>
      <c r="D13163" s="9"/>
      <c r="E13163" s="9"/>
      <c r="F13163" s="9"/>
      <c r="I13163" s="9"/>
      <c r="K13163" s="9"/>
      <c r="L13163" s="9"/>
      <c r="M13163" s="9"/>
      <c r="O13163" s="9"/>
      <c r="P13163" s="9"/>
      <c r="Q13163" s="9"/>
      <c r="R13163" s="36"/>
      <c r="V13163" s="36"/>
    </row>
    <row r="13164" spans="1:22" x14ac:dyDescent="0.25">
      <c r="A13164" s="86"/>
      <c r="B13164" s="9"/>
      <c r="C13164" s="9"/>
      <c r="D13164" s="9"/>
      <c r="E13164" s="9"/>
      <c r="F13164" s="9"/>
      <c r="I13164" s="9"/>
      <c r="K13164" s="9"/>
      <c r="L13164" s="9"/>
      <c r="M13164" s="9"/>
      <c r="O13164" s="9"/>
      <c r="P13164" s="9"/>
      <c r="Q13164" s="9"/>
      <c r="R13164" s="36"/>
      <c r="V13164" s="36"/>
    </row>
    <row r="13165" spans="1:22" x14ac:dyDescent="0.25">
      <c r="A13165" s="86"/>
      <c r="B13165" s="9"/>
      <c r="C13165" s="9"/>
      <c r="D13165" s="9"/>
      <c r="E13165" s="9"/>
      <c r="F13165" s="9"/>
      <c r="I13165" s="9"/>
      <c r="K13165" s="9"/>
      <c r="L13165" s="9"/>
      <c r="M13165" s="9"/>
      <c r="O13165" s="9"/>
      <c r="P13165" s="9"/>
      <c r="Q13165" s="9"/>
      <c r="R13165" s="36"/>
      <c r="V13165" s="36"/>
    </row>
    <row r="13166" spans="1:22" x14ac:dyDescent="0.25">
      <c r="A13166" s="86"/>
      <c r="B13166" s="9"/>
      <c r="C13166" s="9"/>
      <c r="D13166" s="9"/>
      <c r="E13166" s="9"/>
      <c r="F13166" s="9"/>
      <c r="I13166" s="9"/>
      <c r="K13166" s="9"/>
      <c r="L13166" s="9"/>
      <c r="M13166" s="9"/>
      <c r="O13166" s="9"/>
      <c r="P13166" s="9"/>
      <c r="Q13166" s="9"/>
      <c r="R13166" s="36"/>
      <c r="V13166" s="36"/>
    </row>
    <row r="13167" spans="1:22" x14ac:dyDescent="0.25">
      <c r="A13167" s="86"/>
      <c r="B13167" s="9"/>
      <c r="C13167" s="9"/>
      <c r="D13167" s="9"/>
      <c r="E13167" s="9"/>
      <c r="F13167" s="9"/>
      <c r="I13167" s="9"/>
      <c r="K13167" s="9"/>
      <c r="L13167" s="9"/>
      <c r="M13167" s="9"/>
      <c r="O13167" s="9"/>
      <c r="P13167" s="9"/>
      <c r="Q13167" s="9"/>
      <c r="R13167" s="36"/>
      <c r="V13167" s="36"/>
    </row>
    <row r="13168" spans="1:22" x14ac:dyDescent="0.25">
      <c r="A13168" s="86"/>
      <c r="B13168" s="9"/>
      <c r="C13168" s="9"/>
      <c r="D13168" s="9"/>
      <c r="E13168" s="9"/>
      <c r="F13168" s="9"/>
      <c r="I13168" s="9"/>
      <c r="K13168" s="9"/>
      <c r="L13168" s="9"/>
      <c r="M13168" s="9"/>
      <c r="O13168" s="9"/>
      <c r="P13168" s="9"/>
      <c r="Q13168" s="9"/>
      <c r="R13168" s="36"/>
      <c r="V13168" s="36"/>
    </row>
    <row r="13169" spans="1:22" x14ac:dyDescent="0.25">
      <c r="A13169" s="86"/>
      <c r="B13169" s="9"/>
      <c r="C13169" s="9"/>
      <c r="D13169" s="9"/>
      <c r="E13169" s="9"/>
      <c r="F13169" s="9"/>
      <c r="I13169" s="9"/>
      <c r="K13169" s="9"/>
      <c r="L13169" s="9"/>
      <c r="M13169" s="9"/>
      <c r="O13169" s="9"/>
      <c r="P13169" s="9"/>
      <c r="Q13169" s="9"/>
      <c r="R13169" s="36"/>
      <c r="V13169" s="36"/>
    </row>
    <row r="13170" spans="1:22" x14ac:dyDescent="0.25">
      <c r="A13170" s="86"/>
      <c r="B13170" s="9"/>
      <c r="C13170" s="9"/>
      <c r="D13170" s="9"/>
      <c r="E13170" s="9"/>
      <c r="F13170" s="9"/>
      <c r="I13170" s="9"/>
      <c r="K13170" s="9"/>
      <c r="L13170" s="9"/>
      <c r="M13170" s="9"/>
      <c r="O13170" s="9"/>
      <c r="P13170" s="9"/>
      <c r="Q13170" s="9"/>
      <c r="R13170" s="36"/>
      <c r="V13170" s="36"/>
    </row>
    <row r="13171" spans="1:22" x14ac:dyDescent="0.25">
      <c r="A13171" s="86"/>
      <c r="B13171" s="9"/>
      <c r="C13171" s="9"/>
      <c r="D13171" s="9"/>
      <c r="E13171" s="9"/>
      <c r="F13171" s="9"/>
      <c r="I13171" s="9"/>
      <c r="K13171" s="9"/>
      <c r="L13171" s="9"/>
      <c r="M13171" s="9"/>
      <c r="O13171" s="9"/>
      <c r="P13171" s="9"/>
      <c r="Q13171" s="9"/>
      <c r="R13171" s="36"/>
      <c r="V13171" s="36"/>
    </row>
    <row r="13172" spans="1:22" x14ac:dyDescent="0.25">
      <c r="A13172" s="86"/>
      <c r="B13172" s="9"/>
      <c r="C13172" s="9"/>
      <c r="D13172" s="9"/>
      <c r="E13172" s="9"/>
      <c r="F13172" s="9"/>
      <c r="I13172" s="9"/>
      <c r="K13172" s="9"/>
      <c r="L13172" s="9"/>
      <c r="M13172" s="9"/>
      <c r="O13172" s="9"/>
      <c r="P13172" s="9"/>
      <c r="Q13172" s="9"/>
      <c r="R13172" s="36"/>
      <c r="V13172" s="36"/>
    </row>
    <row r="13173" spans="1:22" x14ac:dyDescent="0.25">
      <c r="A13173" s="86"/>
      <c r="B13173" s="9"/>
      <c r="C13173" s="9"/>
      <c r="D13173" s="9"/>
      <c r="E13173" s="9"/>
      <c r="F13173" s="9"/>
      <c r="I13173" s="9"/>
      <c r="K13173" s="9"/>
      <c r="L13173" s="9"/>
      <c r="M13173" s="9"/>
      <c r="O13173" s="9"/>
      <c r="P13173" s="9"/>
      <c r="Q13173" s="9"/>
      <c r="R13173" s="36"/>
      <c r="V13173" s="36"/>
    </row>
    <row r="13174" spans="1:22" x14ac:dyDescent="0.25">
      <c r="A13174" s="86"/>
      <c r="B13174" s="9"/>
      <c r="C13174" s="9"/>
      <c r="D13174" s="9"/>
      <c r="E13174" s="9"/>
      <c r="F13174" s="9"/>
      <c r="I13174" s="9"/>
      <c r="K13174" s="9"/>
      <c r="L13174" s="9"/>
      <c r="M13174" s="9"/>
      <c r="O13174" s="9"/>
      <c r="P13174" s="9"/>
      <c r="Q13174" s="9"/>
      <c r="R13174" s="36"/>
      <c r="V13174" s="36"/>
    </row>
    <row r="13175" spans="1:22" x14ac:dyDescent="0.25">
      <c r="A13175" s="86"/>
      <c r="B13175" s="9"/>
      <c r="C13175" s="9"/>
      <c r="D13175" s="9"/>
      <c r="E13175" s="9"/>
      <c r="F13175" s="9"/>
      <c r="I13175" s="9"/>
      <c r="K13175" s="9"/>
      <c r="L13175" s="9"/>
      <c r="M13175" s="9"/>
      <c r="O13175" s="9"/>
      <c r="P13175" s="9"/>
      <c r="Q13175" s="9"/>
      <c r="R13175" s="36"/>
      <c r="V13175" s="36"/>
    </row>
    <row r="13176" spans="1:22" x14ac:dyDescent="0.25">
      <c r="A13176" s="86"/>
      <c r="B13176" s="9"/>
      <c r="C13176" s="9"/>
      <c r="D13176" s="9"/>
      <c r="E13176" s="9"/>
      <c r="F13176" s="9"/>
      <c r="I13176" s="9"/>
      <c r="K13176" s="9"/>
      <c r="L13176" s="9"/>
      <c r="M13176" s="9"/>
      <c r="O13176" s="9"/>
      <c r="P13176" s="9"/>
      <c r="Q13176" s="9"/>
      <c r="R13176" s="36"/>
      <c r="V13176" s="36"/>
    </row>
    <row r="13177" spans="1:22" x14ac:dyDescent="0.25">
      <c r="A13177" s="86"/>
      <c r="B13177" s="9"/>
      <c r="C13177" s="9"/>
      <c r="D13177" s="9"/>
      <c r="E13177" s="9"/>
      <c r="F13177" s="9"/>
      <c r="I13177" s="9"/>
      <c r="K13177" s="9"/>
      <c r="L13177" s="9"/>
      <c r="M13177" s="9"/>
      <c r="O13177" s="9"/>
      <c r="P13177" s="9"/>
      <c r="Q13177" s="9"/>
      <c r="R13177" s="36"/>
      <c r="V13177" s="36"/>
    </row>
    <row r="13178" spans="1:22" x14ac:dyDescent="0.25">
      <c r="A13178" s="86"/>
      <c r="B13178" s="9"/>
      <c r="C13178" s="9"/>
      <c r="D13178" s="9"/>
      <c r="E13178" s="9"/>
      <c r="F13178" s="9"/>
      <c r="I13178" s="9"/>
      <c r="K13178" s="9"/>
      <c r="L13178" s="9"/>
      <c r="M13178" s="9"/>
      <c r="O13178" s="9"/>
      <c r="P13178" s="9"/>
      <c r="Q13178" s="9"/>
      <c r="R13178" s="36"/>
      <c r="V13178" s="36"/>
    </row>
    <row r="13179" spans="1:22" x14ac:dyDescent="0.25">
      <c r="A13179" s="86"/>
      <c r="B13179" s="9"/>
      <c r="C13179" s="9"/>
      <c r="D13179" s="9"/>
      <c r="E13179" s="9"/>
      <c r="F13179" s="9"/>
      <c r="I13179" s="9"/>
      <c r="K13179" s="9"/>
      <c r="L13179" s="9"/>
      <c r="M13179" s="9"/>
      <c r="O13179" s="9"/>
      <c r="P13179" s="9"/>
      <c r="Q13179" s="9"/>
      <c r="R13179" s="36"/>
      <c r="V13179" s="36"/>
    </row>
    <row r="13180" spans="1:22" x14ac:dyDescent="0.25">
      <c r="A13180" s="86"/>
      <c r="B13180" s="9"/>
      <c r="C13180" s="9"/>
      <c r="D13180" s="9"/>
      <c r="E13180" s="9"/>
      <c r="F13180" s="9"/>
      <c r="I13180" s="9"/>
      <c r="K13180" s="9"/>
      <c r="L13180" s="9"/>
      <c r="M13180" s="9"/>
      <c r="O13180" s="9"/>
      <c r="P13180" s="9"/>
      <c r="Q13180" s="9"/>
      <c r="R13180" s="36"/>
      <c r="V13180" s="36"/>
    </row>
    <row r="13181" spans="1:22" x14ac:dyDescent="0.25">
      <c r="A13181" s="86"/>
      <c r="B13181" s="9"/>
      <c r="C13181" s="9"/>
      <c r="D13181" s="9"/>
      <c r="E13181" s="9"/>
      <c r="F13181" s="9"/>
      <c r="I13181" s="9"/>
      <c r="K13181" s="9"/>
      <c r="L13181" s="9"/>
      <c r="M13181" s="9"/>
      <c r="O13181" s="9"/>
      <c r="P13181" s="9"/>
      <c r="Q13181" s="9"/>
      <c r="R13181" s="36"/>
      <c r="V13181" s="36"/>
    </row>
    <row r="13182" spans="1:22" x14ac:dyDescent="0.25">
      <c r="A13182" s="86"/>
      <c r="B13182" s="9"/>
      <c r="C13182" s="9"/>
      <c r="D13182" s="9"/>
      <c r="E13182" s="9"/>
      <c r="F13182" s="9"/>
      <c r="I13182" s="9"/>
      <c r="K13182" s="9"/>
      <c r="L13182" s="9"/>
      <c r="M13182" s="9"/>
      <c r="O13182" s="9"/>
      <c r="P13182" s="9"/>
      <c r="Q13182" s="9"/>
      <c r="R13182" s="36"/>
      <c r="V13182" s="36"/>
    </row>
    <row r="13183" spans="1:22" x14ac:dyDescent="0.25">
      <c r="A13183" s="86"/>
      <c r="B13183" s="9"/>
      <c r="C13183" s="9"/>
      <c r="D13183" s="9"/>
      <c r="E13183" s="9"/>
      <c r="F13183" s="9"/>
      <c r="I13183" s="9"/>
      <c r="K13183" s="9"/>
      <c r="L13183" s="9"/>
      <c r="M13183" s="9"/>
      <c r="O13183" s="9"/>
      <c r="P13183" s="9"/>
      <c r="Q13183" s="9"/>
      <c r="R13183" s="36"/>
      <c r="V13183" s="36"/>
    </row>
    <row r="13184" spans="1:22" x14ac:dyDescent="0.25">
      <c r="A13184" s="86"/>
      <c r="B13184" s="9"/>
      <c r="C13184" s="9"/>
      <c r="D13184" s="9"/>
      <c r="E13184" s="9"/>
      <c r="F13184" s="9"/>
      <c r="I13184" s="9"/>
      <c r="K13184" s="9"/>
      <c r="L13184" s="9"/>
      <c r="M13184" s="9"/>
      <c r="O13184" s="9"/>
      <c r="P13184" s="9"/>
      <c r="Q13184" s="9"/>
      <c r="R13184" s="36"/>
      <c r="V13184" s="36"/>
    </row>
    <row r="13185" spans="1:22" x14ac:dyDescent="0.25">
      <c r="A13185" s="86"/>
      <c r="B13185" s="9"/>
      <c r="C13185" s="9"/>
      <c r="D13185" s="9"/>
      <c r="E13185" s="9"/>
      <c r="F13185" s="9"/>
      <c r="I13185" s="9"/>
      <c r="K13185" s="9"/>
      <c r="L13185" s="9"/>
      <c r="M13185" s="9"/>
      <c r="O13185" s="9"/>
      <c r="P13185" s="9"/>
      <c r="Q13185" s="9"/>
      <c r="R13185" s="36"/>
      <c r="V13185" s="36"/>
    </row>
    <row r="13186" spans="1:22" x14ac:dyDescent="0.25">
      <c r="A13186" s="86"/>
      <c r="B13186" s="9"/>
      <c r="C13186" s="9"/>
      <c r="D13186" s="9"/>
      <c r="E13186" s="9"/>
      <c r="F13186" s="9"/>
      <c r="I13186" s="9"/>
      <c r="K13186" s="9"/>
      <c r="L13186" s="9"/>
      <c r="M13186" s="9"/>
      <c r="O13186" s="9"/>
      <c r="P13186" s="9"/>
      <c r="Q13186" s="9"/>
      <c r="R13186" s="36"/>
      <c r="V13186" s="36"/>
    </row>
    <row r="13187" spans="1:22" x14ac:dyDescent="0.25">
      <c r="A13187" s="86"/>
      <c r="B13187" s="9"/>
      <c r="C13187" s="9"/>
      <c r="D13187" s="9"/>
      <c r="E13187" s="9"/>
      <c r="F13187" s="9"/>
      <c r="I13187" s="9"/>
      <c r="K13187" s="9"/>
      <c r="L13187" s="9"/>
      <c r="M13187" s="9"/>
      <c r="O13187" s="9"/>
      <c r="P13187" s="9"/>
      <c r="Q13187" s="9"/>
      <c r="R13187" s="36"/>
      <c r="V13187" s="36"/>
    </row>
    <row r="13188" spans="1:22" x14ac:dyDescent="0.25">
      <c r="A13188" s="86"/>
      <c r="B13188" s="9"/>
      <c r="C13188" s="9"/>
      <c r="D13188" s="9"/>
      <c r="E13188" s="9"/>
      <c r="F13188" s="9"/>
      <c r="I13188" s="9"/>
      <c r="K13188" s="9"/>
      <c r="L13188" s="9"/>
      <c r="M13188" s="9"/>
      <c r="O13188" s="9"/>
      <c r="P13188" s="9"/>
      <c r="Q13188" s="9"/>
      <c r="R13188" s="36"/>
      <c r="V13188" s="36"/>
    </row>
    <row r="13189" spans="1:22" x14ac:dyDescent="0.25">
      <c r="A13189" s="86"/>
      <c r="B13189" s="9"/>
      <c r="C13189" s="9"/>
      <c r="D13189" s="9"/>
      <c r="E13189" s="9"/>
      <c r="F13189" s="9"/>
      <c r="I13189" s="9"/>
      <c r="K13189" s="9"/>
      <c r="L13189" s="9"/>
      <c r="M13189" s="9"/>
      <c r="O13189" s="9"/>
      <c r="P13189" s="9"/>
      <c r="Q13189" s="9"/>
      <c r="R13189" s="36"/>
      <c r="V13189" s="36"/>
    </row>
    <row r="13190" spans="1:22" x14ac:dyDescent="0.25">
      <c r="A13190" s="86"/>
      <c r="B13190" s="9"/>
      <c r="C13190" s="9"/>
      <c r="D13190" s="9"/>
      <c r="E13190" s="9"/>
      <c r="F13190" s="9"/>
      <c r="I13190" s="9"/>
      <c r="K13190" s="9"/>
      <c r="L13190" s="9"/>
      <c r="M13190" s="9"/>
      <c r="O13190" s="9"/>
      <c r="P13190" s="9"/>
      <c r="Q13190" s="9"/>
      <c r="R13190" s="36"/>
      <c r="V13190" s="36"/>
    </row>
    <row r="13191" spans="1:22" x14ac:dyDescent="0.25">
      <c r="A13191" s="86"/>
      <c r="B13191" s="9"/>
      <c r="C13191" s="9"/>
      <c r="D13191" s="9"/>
      <c r="E13191" s="9"/>
      <c r="F13191" s="9"/>
      <c r="I13191" s="9"/>
      <c r="K13191" s="9"/>
      <c r="L13191" s="9"/>
      <c r="M13191" s="9"/>
      <c r="O13191" s="9"/>
      <c r="P13191" s="9"/>
      <c r="Q13191" s="9"/>
      <c r="R13191" s="36"/>
      <c r="V13191" s="36"/>
    </row>
    <row r="13192" spans="1:22" x14ac:dyDescent="0.25">
      <c r="A13192" s="86"/>
      <c r="B13192" s="9"/>
      <c r="C13192" s="9"/>
      <c r="D13192" s="9"/>
      <c r="E13192" s="9"/>
      <c r="F13192" s="9"/>
      <c r="I13192" s="9"/>
      <c r="K13192" s="9"/>
      <c r="L13192" s="9"/>
      <c r="M13192" s="9"/>
      <c r="O13192" s="9"/>
      <c r="P13192" s="9"/>
      <c r="Q13192" s="9"/>
      <c r="R13192" s="36"/>
      <c r="V13192" s="36"/>
    </row>
    <row r="13193" spans="1:22" x14ac:dyDescent="0.25">
      <c r="A13193" s="86"/>
      <c r="B13193" s="9"/>
      <c r="C13193" s="9"/>
      <c r="D13193" s="9"/>
      <c r="E13193" s="9"/>
      <c r="F13193" s="9"/>
      <c r="I13193" s="9"/>
      <c r="K13193" s="9"/>
      <c r="L13193" s="9"/>
      <c r="M13193" s="9"/>
      <c r="O13193" s="9"/>
      <c r="P13193" s="9"/>
      <c r="Q13193" s="9"/>
      <c r="R13193" s="36"/>
      <c r="V13193" s="36"/>
    </row>
    <row r="13194" spans="1:22" x14ac:dyDescent="0.25">
      <c r="A13194" s="86"/>
      <c r="B13194" s="9"/>
      <c r="C13194" s="9"/>
      <c r="D13194" s="9"/>
      <c r="E13194" s="9"/>
      <c r="F13194" s="9"/>
      <c r="I13194" s="9"/>
      <c r="K13194" s="9"/>
      <c r="L13194" s="9"/>
      <c r="M13194" s="9"/>
      <c r="O13194" s="9"/>
      <c r="P13194" s="9"/>
      <c r="Q13194" s="9"/>
      <c r="R13194" s="36"/>
      <c r="V13194" s="36"/>
    </row>
    <row r="13195" spans="1:22" x14ac:dyDescent="0.25">
      <c r="A13195" s="86"/>
      <c r="B13195" s="9"/>
      <c r="C13195" s="9"/>
      <c r="D13195" s="9"/>
      <c r="E13195" s="9"/>
      <c r="F13195" s="9"/>
      <c r="I13195" s="9"/>
      <c r="K13195" s="9"/>
      <c r="L13195" s="9"/>
      <c r="M13195" s="9"/>
      <c r="O13195" s="9"/>
      <c r="P13195" s="9"/>
      <c r="Q13195" s="9"/>
      <c r="R13195" s="36"/>
      <c r="V13195" s="36"/>
    </row>
    <row r="13196" spans="1:22" x14ac:dyDescent="0.25">
      <c r="A13196" s="86"/>
      <c r="B13196" s="9"/>
      <c r="C13196" s="9"/>
      <c r="D13196" s="9"/>
      <c r="E13196" s="9"/>
      <c r="F13196" s="9"/>
      <c r="I13196" s="9"/>
      <c r="K13196" s="9"/>
      <c r="L13196" s="9"/>
      <c r="M13196" s="9"/>
      <c r="O13196" s="9"/>
      <c r="P13196" s="9"/>
      <c r="Q13196" s="9"/>
      <c r="R13196" s="36"/>
      <c r="V13196" s="36"/>
    </row>
    <row r="13197" spans="1:22" x14ac:dyDescent="0.25">
      <c r="A13197" s="86"/>
      <c r="B13197" s="9"/>
      <c r="C13197" s="9"/>
      <c r="D13197" s="9"/>
      <c r="E13197" s="9"/>
      <c r="F13197" s="9"/>
      <c r="I13197" s="9"/>
      <c r="K13197" s="9"/>
      <c r="L13197" s="9"/>
      <c r="M13197" s="9"/>
      <c r="O13197" s="9"/>
      <c r="P13197" s="9"/>
      <c r="Q13197" s="9"/>
      <c r="R13197" s="36"/>
      <c r="V13197" s="36"/>
    </row>
    <row r="13198" spans="1:22" x14ac:dyDescent="0.25">
      <c r="A13198" s="86"/>
      <c r="B13198" s="9"/>
      <c r="C13198" s="9"/>
      <c r="D13198" s="9"/>
      <c r="E13198" s="9"/>
      <c r="F13198" s="9"/>
      <c r="I13198" s="9"/>
      <c r="K13198" s="9"/>
      <c r="L13198" s="9"/>
      <c r="M13198" s="9"/>
      <c r="O13198" s="9"/>
      <c r="P13198" s="9"/>
      <c r="Q13198" s="9"/>
      <c r="R13198" s="36"/>
      <c r="V13198" s="36"/>
    </row>
    <row r="13199" spans="1:22" x14ac:dyDescent="0.25">
      <c r="A13199" s="86"/>
      <c r="B13199" s="9"/>
      <c r="C13199" s="9"/>
      <c r="D13199" s="9"/>
      <c r="E13199" s="9"/>
      <c r="F13199" s="9"/>
      <c r="I13199" s="9"/>
      <c r="K13199" s="9"/>
      <c r="L13199" s="9"/>
      <c r="M13199" s="9"/>
      <c r="O13199" s="9"/>
      <c r="P13199" s="9"/>
      <c r="Q13199" s="9"/>
      <c r="R13199" s="36"/>
      <c r="V13199" s="36"/>
    </row>
    <row r="13200" spans="1:22" x14ac:dyDescent="0.25">
      <c r="A13200" s="86"/>
      <c r="B13200" s="9"/>
      <c r="C13200" s="9"/>
      <c r="D13200" s="9"/>
      <c r="E13200" s="9"/>
      <c r="F13200" s="9"/>
      <c r="I13200" s="9"/>
      <c r="K13200" s="9"/>
      <c r="L13200" s="9"/>
      <c r="M13200" s="9"/>
      <c r="O13200" s="9"/>
      <c r="P13200" s="9"/>
      <c r="Q13200" s="9"/>
      <c r="R13200" s="36"/>
      <c r="V13200" s="36"/>
    </row>
    <row r="13201" spans="1:22" x14ac:dyDescent="0.25">
      <c r="A13201" s="86"/>
      <c r="B13201" s="9"/>
      <c r="C13201" s="9"/>
      <c r="D13201" s="9"/>
      <c r="E13201" s="9"/>
      <c r="F13201" s="9"/>
      <c r="I13201" s="9"/>
      <c r="K13201" s="9"/>
      <c r="L13201" s="9"/>
      <c r="M13201" s="9"/>
      <c r="O13201" s="9"/>
      <c r="P13201" s="9"/>
      <c r="Q13201" s="9"/>
      <c r="R13201" s="36"/>
      <c r="V13201" s="36"/>
    </row>
    <row r="13202" spans="1:22" x14ac:dyDescent="0.25">
      <c r="A13202" s="86"/>
      <c r="B13202" s="9"/>
      <c r="C13202" s="9"/>
      <c r="D13202" s="9"/>
      <c r="E13202" s="9"/>
      <c r="F13202" s="9"/>
      <c r="I13202" s="9"/>
      <c r="K13202" s="9"/>
      <c r="L13202" s="9"/>
      <c r="M13202" s="9"/>
      <c r="O13202" s="9"/>
      <c r="P13202" s="9"/>
      <c r="Q13202" s="9"/>
      <c r="R13202" s="36"/>
      <c r="V13202" s="36"/>
    </row>
    <row r="13203" spans="1:22" x14ac:dyDescent="0.25">
      <c r="A13203" s="86"/>
      <c r="B13203" s="9"/>
      <c r="C13203" s="9"/>
      <c r="D13203" s="9"/>
      <c r="E13203" s="9"/>
      <c r="F13203" s="9"/>
      <c r="I13203" s="9"/>
      <c r="K13203" s="9"/>
      <c r="L13203" s="9"/>
      <c r="M13203" s="9"/>
      <c r="O13203" s="9"/>
      <c r="P13203" s="9"/>
      <c r="Q13203" s="9"/>
      <c r="R13203" s="36"/>
      <c r="V13203" s="36"/>
    </row>
    <row r="13204" spans="1:22" x14ac:dyDescent="0.25">
      <c r="A13204" s="86"/>
      <c r="B13204" s="9"/>
      <c r="C13204" s="9"/>
      <c r="D13204" s="9"/>
      <c r="E13204" s="9"/>
      <c r="F13204" s="9"/>
      <c r="I13204" s="9"/>
      <c r="K13204" s="9"/>
      <c r="L13204" s="9"/>
      <c r="M13204" s="9"/>
      <c r="O13204" s="9"/>
      <c r="P13204" s="9"/>
      <c r="Q13204" s="9"/>
      <c r="R13204" s="36"/>
      <c r="V13204" s="36"/>
    </row>
    <row r="13205" spans="1:22" x14ac:dyDescent="0.25">
      <c r="A13205" s="86"/>
      <c r="B13205" s="9"/>
      <c r="C13205" s="9"/>
      <c r="D13205" s="9"/>
      <c r="E13205" s="9"/>
      <c r="F13205" s="9"/>
      <c r="I13205" s="9"/>
      <c r="K13205" s="9"/>
      <c r="L13205" s="9"/>
      <c r="M13205" s="9"/>
      <c r="O13205" s="9"/>
      <c r="P13205" s="9"/>
      <c r="Q13205" s="9"/>
      <c r="R13205" s="36"/>
      <c r="V13205" s="36"/>
    </row>
    <row r="13206" spans="1:22" x14ac:dyDescent="0.25">
      <c r="A13206" s="86"/>
      <c r="B13206" s="9"/>
      <c r="C13206" s="9"/>
      <c r="D13206" s="9"/>
      <c r="E13206" s="9"/>
      <c r="F13206" s="9"/>
      <c r="I13206" s="9"/>
      <c r="K13206" s="9"/>
      <c r="L13206" s="9"/>
      <c r="M13206" s="9"/>
      <c r="O13206" s="9"/>
      <c r="P13206" s="9"/>
      <c r="Q13206" s="9"/>
      <c r="R13206" s="36"/>
      <c r="V13206" s="36"/>
    </row>
    <row r="13207" spans="1:22" x14ac:dyDescent="0.25">
      <c r="A13207" s="86"/>
      <c r="B13207" s="9"/>
      <c r="C13207" s="9"/>
      <c r="D13207" s="9"/>
      <c r="E13207" s="9"/>
      <c r="F13207" s="9"/>
      <c r="I13207" s="9"/>
      <c r="K13207" s="9"/>
      <c r="L13207" s="9"/>
      <c r="M13207" s="9"/>
      <c r="O13207" s="9"/>
      <c r="P13207" s="9"/>
      <c r="Q13207" s="9"/>
      <c r="R13207" s="36"/>
      <c r="V13207" s="36"/>
    </row>
    <row r="13208" spans="1:22" x14ac:dyDescent="0.25">
      <c r="A13208" s="86"/>
      <c r="B13208" s="9"/>
      <c r="C13208" s="9"/>
      <c r="D13208" s="9"/>
      <c r="E13208" s="9"/>
      <c r="F13208" s="9"/>
      <c r="I13208" s="9"/>
      <c r="K13208" s="9"/>
      <c r="L13208" s="9"/>
      <c r="M13208" s="9"/>
      <c r="O13208" s="9"/>
      <c r="P13208" s="9"/>
      <c r="Q13208" s="9"/>
      <c r="R13208" s="36"/>
      <c r="V13208" s="36"/>
    </row>
    <row r="13209" spans="1:22" x14ac:dyDescent="0.25">
      <c r="A13209" s="86"/>
      <c r="B13209" s="9"/>
      <c r="C13209" s="9"/>
      <c r="D13209" s="9"/>
      <c r="E13209" s="9"/>
      <c r="F13209" s="9"/>
      <c r="I13209" s="9"/>
      <c r="K13209" s="9"/>
      <c r="L13209" s="9"/>
      <c r="M13209" s="9"/>
      <c r="O13209" s="9"/>
      <c r="P13209" s="9"/>
      <c r="Q13209" s="9"/>
      <c r="R13209" s="36"/>
      <c r="V13209" s="36"/>
    </row>
    <row r="13210" spans="1:22" x14ac:dyDescent="0.25">
      <c r="A13210" s="86"/>
      <c r="B13210" s="9"/>
      <c r="C13210" s="9"/>
      <c r="D13210" s="9"/>
      <c r="E13210" s="9"/>
      <c r="F13210" s="9"/>
      <c r="I13210" s="9"/>
      <c r="K13210" s="9"/>
      <c r="L13210" s="9"/>
      <c r="M13210" s="9"/>
      <c r="O13210" s="9"/>
      <c r="P13210" s="9"/>
      <c r="Q13210" s="9"/>
      <c r="R13210" s="36"/>
      <c r="V13210" s="36"/>
    </row>
    <row r="13211" spans="1:22" x14ac:dyDescent="0.25">
      <c r="A13211" s="86"/>
      <c r="B13211" s="9"/>
      <c r="C13211" s="9"/>
      <c r="D13211" s="9"/>
      <c r="E13211" s="9"/>
      <c r="F13211" s="9"/>
      <c r="I13211" s="9"/>
      <c r="K13211" s="9"/>
      <c r="L13211" s="9"/>
      <c r="M13211" s="9"/>
      <c r="O13211" s="9"/>
      <c r="P13211" s="9"/>
      <c r="Q13211" s="9"/>
      <c r="R13211" s="36"/>
      <c r="V13211" s="36"/>
    </row>
    <row r="13212" spans="1:22" x14ac:dyDescent="0.25">
      <c r="A13212" s="86"/>
      <c r="B13212" s="9"/>
      <c r="C13212" s="9"/>
      <c r="D13212" s="9"/>
      <c r="E13212" s="9"/>
      <c r="F13212" s="9"/>
      <c r="I13212" s="9"/>
      <c r="K13212" s="9"/>
      <c r="L13212" s="9"/>
      <c r="M13212" s="9"/>
      <c r="O13212" s="9"/>
      <c r="P13212" s="9"/>
      <c r="Q13212" s="9"/>
      <c r="R13212" s="36"/>
      <c r="V13212" s="36"/>
    </row>
    <row r="13213" spans="1:22" x14ac:dyDescent="0.25">
      <c r="A13213" s="86"/>
      <c r="B13213" s="9"/>
      <c r="C13213" s="9"/>
      <c r="D13213" s="9"/>
      <c r="E13213" s="9"/>
      <c r="F13213" s="9"/>
      <c r="I13213" s="9"/>
      <c r="K13213" s="9"/>
      <c r="L13213" s="9"/>
      <c r="M13213" s="9"/>
      <c r="O13213" s="9"/>
      <c r="P13213" s="9"/>
      <c r="Q13213" s="9"/>
      <c r="R13213" s="36"/>
      <c r="V13213" s="36"/>
    </row>
    <row r="13214" spans="1:22" x14ac:dyDescent="0.25">
      <c r="A13214" s="86"/>
      <c r="B13214" s="9"/>
      <c r="C13214" s="9"/>
      <c r="D13214" s="9"/>
      <c r="E13214" s="9"/>
      <c r="F13214" s="9"/>
      <c r="I13214" s="9"/>
      <c r="K13214" s="9"/>
      <c r="L13214" s="9"/>
      <c r="M13214" s="9"/>
      <c r="O13214" s="9"/>
      <c r="P13214" s="9"/>
      <c r="Q13214" s="9"/>
      <c r="R13214" s="36"/>
      <c r="V13214" s="36"/>
    </row>
    <row r="13215" spans="1:22" x14ac:dyDescent="0.25">
      <c r="A13215" s="86"/>
      <c r="B13215" s="9"/>
      <c r="C13215" s="9"/>
      <c r="D13215" s="9"/>
      <c r="E13215" s="9"/>
      <c r="F13215" s="9"/>
      <c r="I13215" s="9"/>
      <c r="K13215" s="9"/>
      <c r="L13215" s="9"/>
      <c r="M13215" s="9"/>
      <c r="O13215" s="9"/>
      <c r="P13215" s="9"/>
      <c r="Q13215" s="9"/>
      <c r="R13215" s="36"/>
      <c r="V13215" s="36"/>
    </row>
    <row r="13216" spans="1:22" x14ac:dyDescent="0.25">
      <c r="A13216" s="86"/>
      <c r="B13216" s="9"/>
      <c r="C13216" s="9"/>
      <c r="D13216" s="9"/>
      <c r="E13216" s="9"/>
      <c r="F13216" s="9"/>
      <c r="I13216" s="9"/>
      <c r="K13216" s="9"/>
      <c r="L13216" s="9"/>
      <c r="M13216" s="9"/>
      <c r="O13216" s="9"/>
      <c r="P13216" s="9"/>
      <c r="Q13216" s="9"/>
      <c r="R13216" s="36"/>
      <c r="V13216" s="36"/>
    </row>
    <row r="13217" spans="1:22" x14ac:dyDescent="0.25">
      <c r="A13217" s="86"/>
      <c r="B13217" s="9"/>
      <c r="C13217" s="9"/>
      <c r="D13217" s="9"/>
      <c r="E13217" s="9"/>
      <c r="F13217" s="9"/>
      <c r="I13217" s="9"/>
      <c r="K13217" s="9"/>
      <c r="L13217" s="9"/>
      <c r="M13217" s="9"/>
      <c r="O13217" s="9"/>
      <c r="P13217" s="9"/>
      <c r="Q13217" s="9"/>
      <c r="R13217" s="36"/>
      <c r="V13217" s="36"/>
    </row>
    <row r="13218" spans="1:22" x14ac:dyDescent="0.25">
      <c r="A13218" s="86"/>
      <c r="B13218" s="9"/>
      <c r="C13218" s="9"/>
      <c r="D13218" s="9"/>
      <c r="E13218" s="9"/>
      <c r="F13218" s="9"/>
      <c r="I13218" s="9"/>
      <c r="K13218" s="9"/>
      <c r="L13218" s="9"/>
      <c r="M13218" s="9"/>
      <c r="O13218" s="9"/>
      <c r="P13218" s="9"/>
      <c r="Q13218" s="9"/>
      <c r="R13218" s="36"/>
      <c r="V13218" s="36"/>
    </row>
    <row r="13219" spans="1:22" x14ac:dyDescent="0.25">
      <c r="A13219" s="86"/>
      <c r="B13219" s="9"/>
      <c r="C13219" s="9"/>
      <c r="D13219" s="9"/>
      <c r="E13219" s="9"/>
      <c r="F13219" s="9"/>
      <c r="I13219" s="9"/>
      <c r="K13219" s="9"/>
      <c r="L13219" s="9"/>
      <c r="M13219" s="9"/>
      <c r="O13219" s="9"/>
      <c r="P13219" s="9"/>
      <c r="Q13219" s="9"/>
      <c r="R13219" s="36"/>
      <c r="V13219" s="36"/>
    </row>
    <row r="13220" spans="1:22" x14ac:dyDescent="0.25">
      <c r="A13220" s="86"/>
      <c r="B13220" s="9"/>
      <c r="C13220" s="9"/>
      <c r="D13220" s="9"/>
      <c r="E13220" s="9"/>
      <c r="F13220" s="9"/>
      <c r="I13220" s="9"/>
      <c r="K13220" s="9"/>
      <c r="L13220" s="9"/>
      <c r="M13220" s="9"/>
      <c r="O13220" s="9"/>
      <c r="P13220" s="9"/>
      <c r="Q13220" s="9"/>
      <c r="R13220" s="36"/>
      <c r="V13220" s="36"/>
    </row>
    <row r="13221" spans="1:22" x14ac:dyDescent="0.25">
      <c r="A13221" s="86"/>
      <c r="B13221" s="9"/>
      <c r="C13221" s="9"/>
      <c r="D13221" s="9"/>
      <c r="E13221" s="9"/>
      <c r="F13221" s="9"/>
      <c r="I13221" s="9"/>
      <c r="K13221" s="9"/>
      <c r="L13221" s="9"/>
      <c r="M13221" s="9"/>
      <c r="O13221" s="9"/>
      <c r="P13221" s="9"/>
      <c r="Q13221" s="9"/>
      <c r="R13221" s="36"/>
      <c r="V13221" s="36"/>
    </row>
    <row r="13222" spans="1:22" x14ac:dyDescent="0.25">
      <c r="A13222" s="86"/>
      <c r="B13222" s="9"/>
      <c r="C13222" s="9"/>
      <c r="D13222" s="9"/>
      <c r="E13222" s="9"/>
      <c r="F13222" s="9"/>
      <c r="I13222" s="9"/>
      <c r="K13222" s="9"/>
      <c r="L13222" s="9"/>
      <c r="M13222" s="9"/>
      <c r="O13222" s="9"/>
      <c r="P13222" s="9"/>
      <c r="Q13222" s="9"/>
      <c r="R13222" s="36"/>
      <c r="V13222" s="36"/>
    </row>
    <row r="13223" spans="1:22" x14ac:dyDescent="0.25">
      <c r="A13223" s="86"/>
      <c r="B13223" s="9"/>
      <c r="C13223" s="9"/>
      <c r="D13223" s="9"/>
      <c r="E13223" s="9"/>
      <c r="F13223" s="9"/>
      <c r="I13223" s="9"/>
      <c r="K13223" s="9"/>
      <c r="L13223" s="9"/>
      <c r="M13223" s="9"/>
      <c r="O13223" s="9"/>
      <c r="P13223" s="9"/>
      <c r="Q13223" s="9"/>
      <c r="R13223" s="36"/>
      <c r="V13223" s="36"/>
    </row>
    <row r="13224" spans="1:22" x14ac:dyDescent="0.25">
      <c r="A13224" s="86"/>
      <c r="B13224" s="9"/>
      <c r="C13224" s="9"/>
      <c r="D13224" s="9"/>
      <c r="E13224" s="9"/>
      <c r="F13224" s="9"/>
      <c r="I13224" s="9"/>
      <c r="K13224" s="9"/>
      <c r="L13224" s="9"/>
      <c r="M13224" s="9"/>
      <c r="O13224" s="9"/>
      <c r="P13224" s="9"/>
      <c r="Q13224" s="9"/>
      <c r="R13224" s="36"/>
      <c r="V13224" s="36"/>
    </row>
    <row r="13225" spans="1:22" x14ac:dyDescent="0.25">
      <c r="A13225" s="86"/>
      <c r="B13225" s="9"/>
      <c r="C13225" s="9"/>
      <c r="D13225" s="9"/>
      <c r="E13225" s="9"/>
      <c r="F13225" s="9"/>
      <c r="I13225" s="9"/>
      <c r="K13225" s="9"/>
      <c r="L13225" s="9"/>
      <c r="M13225" s="9"/>
      <c r="O13225" s="9"/>
      <c r="P13225" s="9"/>
      <c r="Q13225" s="9"/>
      <c r="R13225" s="36"/>
      <c r="V13225" s="36"/>
    </row>
    <row r="13226" spans="1:22" x14ac:dyDescent="0.25">
      <c r="A13226" s="86"/>
      <c r="B13226" s="9"/>
      <c r="C13226" s="9"/>
      <c r="D13226" s="9"/>
      <c r="E13226" s="9"/>
      <c r="F13226" s="9"/>
      <c r="I13226" s="9"/>
      <c r="K13226" s="9"/>
      <c r="L13226" s="9"/>
      <c r="M13226" s="9"/>
      <c r="O13226" s="9"/>
      <c r="P13226" s="9"/>
      <c r="Q13226" s="9"/>
      <c r="R13226" s="36"/>
      <c r="V13226" s="36"/>
    </row>
    <row r="13227" spans="1:22" x14ac:dyDescent="0.25">
      <c r="A13227" s="86"/>
      <c r="B13227" s="9"/>
      <c r="C13227" s="9"/>
      <c r="D13227" s="9"/>
      <c r="E13227" s="9"/>
      <c r="F13227" s="9"/>
      <c r="I13227" s="9"/>
      <c r="K13227" s="9"/>
      <c r="L13227" s="9"/>
      <c r="M13227" s="9"/>
      <c r="O13227" s="9"/>
      <c r="P13227" s="9"/>
      <c r="Q13227" s="9"/>
      <c r="R13227" s="36"/>
      <c r="V13227" s="36"/>
    </row>
    <row r="13228" spans="1:22" x14ac:dyDescent="0.25">
      <c r="A13228" s="86"/>
      <c r="B13228" s="9"/>
      <c r="C13228" s="9"/>
      <c r="D13228" s="9"/>
      <c r="E13228" s="9"/>
      <c r="F13228" s="9"/>
      <c r="I13228" s="9"/>
      <c r="K13228" s="9"/>
      <c r="L13228" s="9"/>
      <c r="M13228" s="9"/>
      <c r="O13228" s="9"/>
      <c r="P13228" s="9"/>
      <c r="Q13228" s="9"/>
      <c r="R13228" s="36"/>
      <c r="V13228" s="36"/>
    </row>
    <row r="13229" spans="1:22" x14ac:dyDescent="0.25">
      <c r="A13229" s="86"/>
      <c r="B13229" s="9"/>
      <c r="C13229" s="9"/>
      <c r="D13229" s="9"/>
      <c r="E13229" s="9"/>
      <c r="F13229" s="9"/>
      <c r="I13229" s="9"/>
      <c r="K13229" s="9"/>
      <c r="L13229" s="9"/>
      <c r="M13229" s="9"/>
      <c r="O13229" s="9"/>
      <c r="P13229" s="9"/>
      <c r="Q13229" s="9"/>
      <c r="R13229" s="36"/>
      <c r="V13229" s="36"/>
    </row>
    <row r="13230" spans="1:22" x14ac:dyDescent="0.25">
      <c r="A13230" s="86"/>
      <c r="B13230" s="9"/>
      <c r="C13230" s="9"/>
      <c r="D13230" s="9"/>
      <c r="E13230" s="9"/>
      <c r="F13230" s="9"/>
      <c r="I13230" s="9"/>
      <c r="K13230" s="9"/>
      <c r="L13230" s="9"/>
      <c r="M13230" s="9"/>
      <c r="O13230" s="9"/>
      <c r="P13230" s="9"/>
      <c r="Q13230" s="9"/>
      <c r="R13230" s="36"/>
      <c r="V13230" s="36"/>
    </row>
    <row r="13231" spans="1:22" x14ac:dyDescent="0.25">
      <c r="A13231" s="86"/>
      <c r="B13231" s="9"/>
      <c r="C13231" s="9"/>
      <c r="D13231" s="9"/>
      <c r="E13231" s="9"/>
      <c r="F13231" s="9"/>
      <c r="I13231" s="9"/>
      <c r="K13231" s="9"/>
      <c r="L13231" s="9"/>
      <c r="M13231" s="9"/>
      <c r="O13231" s="9"/>
      <c r="P13231" s="9"/>
      <c r="Q13231" s="9"/>
      <c r="R13231" s="36"/>
      <c r="V13231" s="36"/>
    </row>
    <row r="13232" spans="1:22" x14ac:dyDescent="0.25">
      <c r="A13232" s="86"/>
      <c r="B13232" s="9"/>
      <c r="C13232" s="9"/>
      <c r="D13232" s="9"/>
      <c r="E13232" s="9"/>
      <c r="F13232" s="9"/>
      <c r="I13232" s="9"/>
      <c r="K13232" s="9"/>
      <c r="L13232" s="9"/>
      <c r="M13232" s="9"/>
      <c r="O13232" s="9"/>
      <c r="P13232" s="9"/>
      <c r="Q13232" s="9"/>
      <c r="R13232" s="36"/>
      <c r="V13232" s="36"/>
    </row>
    <row r="13233" spans="1:22" x14ac:dyDescent="0.25">
      <c r="A13233" s="86"/>
      <c r="B13233" s="9"/>
      <c r="C13233" s="9"/>
      <c r="D13233" s="9"/>
      <c r="E13233" s="9"/>
      <c r="F13233" s="9"/>
      <c r="I13233" s="9"/>
      <c r="K13233" s="9"/>
      <c r="L13233" s="9"/>
      <c r="M13233" s="9"/>
      <c r="O13233" s="9"/>
      <c r="P13233" s="9"/>
      <c r="Q13233" s="9"/>
      <c r="R13233" s="36"/>
      <c r="V13233" s="36"/>
    </row>
    <row r="13234" spans="1:22" x14ac:dyDescent="0.25">
      <c r="A13234" s="86"/>
      <c r="B13234" s="9"/>
      <c r="C13234" s="9"/>
      <c r="D13234" s="9"/>
      <c r="E13234" s="9"/>
      <c r="F13234" s="9"/>
      <c r="I13234" s="9"/>
      <c r="K13234" s="9"/>
      <c r="L13234" s="9"/>
      <c r="M13234" s="9"/>
      <c r="O13234" s="9"/>
      <c r="P13234" s="9"/>
      <c r="Q13234" s="9"/>
      <c r="R13234" s="36"/>
      <c r="V13234" s="36"/>
    </row>
    <row r="13235" spans="1:22" x14ac:dyDescent="0.25">
      <c r="A13235" s="86"/>
      <c r="B13235" s="9"/>
      <c r="C13235" s="9"/>
      <c r="D13235" s="9"/>
      <c r="E13235" s="9"/>
      <c r="F13235" s="9"/>
      <c r="I13235" s="9"/>
      <c r="K13235" s="9"/>
      <c r="L13235" s="9"/>
      <c r="M13235" s="9"/>
      <c r="O13235" s="9"/>
      <c r="P13235" s="9"/>
      <c r="Q13235" s="9"/>
      <c r="R13235" s="36"/>
      <c r="V13235" s="36"/>
    </row>
    <row r="13236" spans="1:22" x14ac:dyDescent="0.25">
      <c r="A13236" s="86"/>
      <c r="B13236" s="9"/>
      <c r="C13236" s="9"/>
      <c r="D13236" s="9"/>
      <c r="E13236" s="9"/>
      <c r="F13236" s="9"/>
      <c r="I13236" s="9"/>
      <c r="K13236" s="9"/>
      <c r="L13236" s="9"/>
      <c r="M13236" s="9"/>
      <c r="O13236" s="9"/>
      <c r="P13236" s="9"/>
      <c r="Q13236" s="9"/>
      <c r="R13236" s="36"/>
      <c r="V13236" s="36"/>
    </row>
    <row r="13237" spans="1:22" x14ac:dyDescent="0.25">
      <c r="A13237" s="86"/>
      <c r="B13237" s="9"/>
      <c r="C13237" s="9"/>
      <c r="D13237" s="9"/>
      <c r="E13237" s="9"/>
      <c r="F13237" s="9"/>
      <c r="I13237" s="9"/>
      <c r="K13237" s="9"/>
      <c r="L13237" s="9"/>
      <c r="M13237" s="9"/>
      <c r="O13237" s="9"/>
      <c r="P13237" s="9"/>
      <c r="Q13237" s="9"/>
      <c r="R13237" s="36"/>
      <c r="V13237" s="36"/>
    </row>
    <row r="13238" spans="1:22" x14ac:dyDescent="0.25">
      <c r="A13238" s="86"/>
      <c r="B13238" s="9"/>
      <c r="C13238" s="9"/>
      <c r="D13238" s="9"/>
      <c r="E13238" s="9"/>
      <c r="F13238" s="9"/>
      <c r="I13238" s="9"/>
      <c r="K13238" s="9"/>
      <c r="L13238" s="9"/>
      <c r="M13238" s="9"/>
      <c r="O13238" s="9"/>
      <c r="P13238" s="9"/>
      <c r="Q13238" s="9"/>
      <c r="R13238" s="36"/>
      <c r="V13238" s="36"/>
    </row>
    <row r="13239" spans="1:22" x14ac:dyDescent="0.25">
      <c r="A13239" s="86"/>
      <c r="B13239" s="9"/>
      <c r="C13239" s="9"/>
      <c r="D13239" s="9"/>
      <c r="E13239" s="9"/>
      <c r="F13239" s="9"/>
      <c r="I13239" s="9"/>
      <c r="K13239" s="9"/>
      <c r="L13239" s="9"/>
      <c r="M13239" s="9"/>
      <c r="O13239" s="9"/>
      <c r="P13239" s="9"/>
      <c r="Q13239" s="9"/>
      <c r="R13239" s="36"/>
      <c r="V13239" s="36"/>
    </row>
    <row r="13240" spans="1:22" x14ac:dyDescent="0.25">
      <c r="A13240" s="86"/>
      <c r="B13240" s="9"/>
      <c r="C13240" s="9"/>
      <c r="D13240" s="9"/>
      <c r="E13240" s="9"/>
      <c r="F13240" s="9"/>
      <c r="I13240" s="9"/>
      <c r="K13240" s="9"/>
      <c r="L13240" s="9"/>
      <c r="M13240" s="9"/>
      <c r="O13240" s="9"/>
      <c r="P13240" s="9"/>
      <c r="Q13240" s="9"/>
      <c r="R13240" s="36"/>
      <c r="V13240" s="36"/>
    </row>
    <row r="13241" spans="1:22" x14ac:dyDescent="0.25">
      <c r="A13241" s="86"/>
      <c r="B13241" s="9"/>
      <c r="C13241" s="9"/>
      <c r="D13241" s="9"/>
      <c r="E13241" s="9"/>
      <c r="F13241" s="9"/>
      <c r="I13241" s="9"/>
      <c r="K13241" s="9"/>
      <c r="L13241" s="9"/>
      <c r="M13241" s="9"/>
      <c r="O13241" s="9"/>
      <c r="P13241" s="9"/>
      <c r="Q13241" s="9"/>
      <c r="R13241" s="36"/>
      <c r="V13241" s="36"/>
    </row>
    <row r="13242" spans="1:22" x14ac:dyDescent="0.25">
      <c r="A13242" s="86"/>
      <c r="B13242" s="9"/>
      <c r="C13242" s="9"/>
      <c r="D13242" s="9"/>
      <c r="E13242" s="9"/>
      <c r="F13242" s="9"/>
      <c r="I13242" s="9"/>
      <c r="K13242" s="9"/>
      <c r="L13242" s="9"/>
      <c r="M13242" s="9"/>
      <c r="O13242" s="9"/>
      <c r="P13242" s="9"/>
      <c r="Q13242" s="9"/>
      <c r="R13242" s="36"/>
      <c r="V13242" s="36"/>
    </row>
    <row r="13243" spans="1:22" x14ac:dyDescent="0.25">
      <c r="A13243" s="86"/>
      <c r="B13243" s="9"/>
      <c r="C13243" s="9"/>
      <c r="D13243" s="9"/>
      <c r="E13243" s="9"/>
      <c r="F13243" s="9"/>
      <c r="I13243" s="9"/>
      <c r="K13243" s="9"/>
      <c r="L13243" s="9"/>
      <c r="M13243" s="9"/>
      <c r="O13243" s="9"/>
      <c r="P13243" s="9"/>
      <c r="Q13243" s="9"/>
      <c r="R13243" s="36"/>
      <c r="V13243" s="36"/>
    </row>
    <row r="13244" spans="1:22" x14ac:dyDescent="0.25">
      <c r="A13244" s="86"/>
      <c r="B13244" s="9"/>
      <c r="C13244" s="9"/>
      <c r="D13244" s="9"/>
      <c r="E13244" s="9"/>
      <c r="F13244" s="9"/>
      <c r="I13244" s="9"/>
      <c r="K13244" s="9"/>
      <c r="L13244" s="9"/>
      <c r="M13244" s="9"/>
      <c r="O13244" s="9"/>
      <c r="P13244" s="9"/>
      <c r="Q13244" s="9"/>
      <c r="R13244" s="36"/>
      <c r="V13244" s="36"/>
    </row>
    <row r="13245" spans="1:22" x14ac:dyDescent="0.25">
      <c r="A13245" s="86"/>
      <c r="B13245" s="9"/>
      <c r="C13245" s="9"/>
      <c r="D13245" s="9"/>
      <c r="E13245" s="9"/>
      <c r="F13245" s="9"/>
      <c r="I13245" s="9"/>
      <c r="K13245" s="9"/>
      <c r="L13245" s="9"/>
      <c r="M13245" s="9"/>
      <c r="O13245" s="9"/>
      <c r="P13245" s="9"/>
      <c r="Q13245" s="9"/>
      <c r="R13245" s="36"/>
      <c r="V13245" s="36"/>
    </row>
    <row r="13246" spans="1:22" x14ac:dyDescent="0.25">
      <c r="A13246" s="86"/>
      <c r="B13246" s="9"/>
      <c r="C13246" s="9"/>
      <c r="D13246" s="9"/>
      <c r="E13246" s="9"/>
      <c r="F13246" s="9"/>
      <c r="I13246" s="9"/>
      <c r="K13246" s="9"/>
      <c r="L13246" s="9"/>
      <c r="M13246" s="9"/>
      <c r="O13246" s="9"/>
      <c r="P13246" s="9"/>
      <c r="Q13246" s="9"/>
      <c r="R13246" s="36"/>
      <c r="V13246" s="36"/>
    </row>
    <row r="13247" spans="1:22" x14ac:dyDescent="0.25">
      <c r="A13247" s="86"/>
      <c r="B13247" s="9"/>
      <c r="C13247" s="9"/>
      <c r="D13247" s="9"/>
      <c r="E13247" s="9"/>
      <c r="F13247" s="9"/>
      <c r="I13247" s="9"/>
      <c r="K13247" s="9"/>
      <c r="L13247" s="9"/>
      <c r="M13247" s="9"/>
      <c r="O13247" s="9"/>
      <c r="P13247" s="9"/>
      <c r="Q13247" s="9"/>
      <c r="R13247" s="36"/>
      <c r="V13247" s="36"/>
    </row>
    <row r="13248" spans="1:22" x14ac:dyDescent="0.25">
      <c r="A13248" s="86"/>
      <c r="B13248" s="9"/>
      <c r="C13248" s="9"/>
      <c r="D13248" s="9"/>
      <c r="E13248" s="9"/>
      <c r="F13248" s="9"/>
      <c r="I13248" s="9"/>
      <c r="K13248" s="9"/>
      <c r="L13248" s="9"/>
      <c r="M13248" s="9"/>
      <c r="O13248" s="9"/>
      <c r="P13248" s="9"/>
      <c r="Q13248" s="9"/>
      <c r="R13248" s="36"/>
      <c r="V13248" s="36"/>
    </row>
    <row r="13249" spans="1:22" x14ac:dyDescent="0.25">
      <c r="A13249" s="86"/>
      <c r="B13249" s="9"/>
      <c r="C13249" s="9"/>
      <c r="D13249" s="9"/>
      <c r="E13249" s="9"/>
      <c r="F13249" s="9"/>
      <c r="I13249" s="9"/>
      <c r="K13249" s="9"/>
      <c r="L13249" s="9"/>
      <c r="M13249" s="9"/>
      <c r="O13249" s="9"/>
      <c r="P13249" s="9"/>
      <c r="Q13249" s="9"/>
      <c r="R13249" s="36"/>
      <c r="V13249" s="36"/>
    </row>
    <row r="13250" spans="1:22" x14ac:dyDescent="0.25">
      <c r="A13250" s="86"/>
      <c r="B13250" s="9"/>
      <c r="C13250" s="9"/>
      <c r="D13250" s="9"/>
      <c r="E13250" s="9"/>
      <c r="F13250" s="9"/>
      <c r="I13250" s="9"/>
      <c r="K13250" s="9"/>
      <c r="L13250" s="9"/>
      <c r="M13250" s="9"/>
      <c r="O13250" s="9"/>
      <c r="P13250" s="9"/>
      <c r="Q13250" s="9"/>
      <c r="R13250" s="36"/>
      <c r="V13250" s="36"/>
    </row>
    <row r="13251" spans="1:22" x14ac:dyDescent="0.25">
      <c r="A13251" s="86"/>
      <c r="B13251" s="9"/>
      <c r="C13251" s="9"/>
      <c r="D13251" s="9"/>
      <c r="E13251" s="9"/>
      <c r="F13251" s="9"/>
      <c r="I13251" s="9"/>
      <c r="K13251" s="9"/>
      <c r="L13251" s="9"/>
      <c r="M13251" s="9"/>
      <c r="O13251" s="9"/>
      <c r="P13251" s="9"/>
      <c r="Q13251" s="9"/>
      <c r="R13251" s="36"/>
      <c r="V13251" s="36"/>
    </row>
    <row r="13252" spans="1:22" x14ac:dyDescent="0.25">
      <c r="A13252" s="86"/>
      <c r="B13252" s="9"/>
      <c r="C13252" s="9"/>
      <c r="D13252" s="9"/>
      <c r="E13252" s="9"/>
      <c r="F13252" s="9"/>
      <c r="I13252" s="9"/>
      <c r="K13252" s="9"/>
      <c r="L13252" s="9"/>
      <c r="M13252" s="9"/>
      <c r="O13252" s="9"/>
      <c r="P13252" s="9"/>
      <c r="Q13252" s="9"/>
      <c r="R13252" s="36"/>
      <c r="V13252" s="36"/>
    </row>
    <row r="13253" spans="1:22" x14ac:dyDescent="0.25">
      <c r="A13253" s="86"/>
      <c r="B13253" s="9"/>
      <c r="C13253" s="9"/>
      <c r="D13253" s="9"/>
      <c r="E13253" s="9"/>
      <c r="F13253" s="9"/>
      <c r="I13253" s="9"/>
      <c r="K13253" s="9"/>
      <c r="L13253" s="9"/>
      <c r="M13253" s="9"/>
      <c r="O13253" s="9"/>
      <c r="P13253" s="9"/>
      <c r="Q13253" s="9"/>
      <c r="R13253" s="36"/>
      <c r="V13253" s="36"/>
    </row>
    <row r="13254" spans="1:22" x14ac:dyDescent="0.25">
      <c r="A13254" s="86"/>
      <c r="B13254" s="9"/>
      <c r="C13254" s="9"/>
      <c r="D13254" s="9"/>
      <c r="E13254" s="9"/>
      <c r="F13254" s="9"/>
      <c r="I13254" s="9"/>
      <c r="K13254" s="9"/>
      <c r="L13254" s="9"/>
      <c r="M13254" s="9"/>
      <c r="O13254" s="9"/>
      <c r="P13254" s="9"/>
      <c r="Q13254" s="9"/>
      <c r="R13254" s="36"/>
      <c r="V13254" s="36"/>
    </row>
    <row r="13255" spans="1:22" x14ac:dyDescent="0.25">
      <c r="N13255"/>
    </row>
    <row r="13256" spans="1:22" x14ac:dyDescent="0.25">
      <c r="N13256"/>
    </row>
    <row r="13257" spans="1:22" x14ac:dyDescent="0.25">
      <c r="N13257"/>
    </row>
    <row r="13258" spans="1:22" x14ac:dyDescent="0.25">
      <c r="N13258"/>
    </row>
    <row r="13259" spans="1:22" x14ac:dyDescent="0.25">
      <c r="N13259"/>
    </row>
    <row r="13260" spans="1:22" x14ac:dyDescent="0.25">
      <c r="N13260"/>
    </row>
    <row r="13261" spans="1:22" x14ac:dyDescent="0.25">
      <c r="N13261"/>
    </row>
    <row r="13262" spans="1:22" x14ac:dyDescent="0.25">
      <c r="N13262"/>
    </row>
    <row r="13263" spans="1:22" x14ac:dyDescent="0.25">
      <c r="N13263"/>
    </row>
    <row r="13264" spans="1:22" x14ac:dyDescent="0.25">
      <c r="N13264"/>
    </row>
    <row r="13265" spans="14:14" x14ac:dyDescent="0.25">
      <c r="N13265"/>
    </row>
    <row r="13266" spans="14:14" x14ac:dyDescent="0.25">
      <c r="N13266"/>
    </row>
    <row r="13267" spans="14:14" x14ac:dyDescent="0.25">
      <c r="N13267"/>
    </row>
    <row r="13268" spans="14:14" x14ac:dyDescent="0.25">
      <c r="N13268"/>
    </row>
    <row r="13269" spans="14:14" x14ac:dyDescent="0.25">
      <c r="N13269"/>
    </row>
    <row r="13270" spans="14:14" x14ac:dyDescent="0.25">
      <c r="N13270"/>
    </row>
    <row r="13271" spans="14:14" x14ac:dyDescent="0.25">
      <c r="N13271"/>
    </row>
    <row r="13272" spans="14:14" x14ac:dyDescent="0.25">
      <c r="N13272"/>
    </row>
    <row r="13273" spans="14:14" x14ac:dyDescent="0.25">
      <c r="N13273"/>
    </row>
    <row r="13274" spans="14:14" x14ac:dyDescent="0.25">
      <c r="N13274"/>
    </row>
    <row r="13275" spans="14:14" x14ac:dyDescent="0.25">
      <c r="N13275"/>
    </row>
    <row r="13276" spans="14:14" x14ac:dyDescent="0.25">
      <c r="N13276"/>
    </row>
    <row r="13277" spans="14:14" x14ac:dyDescent="0.25">
      <c r="N13277"/>
    </row>
    <row r="13278" spans="14:14" x14ac:dyDescent="0.25">
      <c r="N13278"/>
    </row>
    <row r="13279" spans="14:14" x14ac:dyDescent="0.25">
      <c r="N13279"/>
    </row>
    <row r="13280" spans="14:14" x14ac:dyDescent="0.25">
      <c r="N13280"/>
    </row>
    <row r="13281" spans="14:14" x14ac:dyDescent="0.25">
      <c r="N13281"/>
    </row>
    <row r="13282" spans="14:14" x14ac:dyDescent="0.25">
      <c r="N13282"/>
    </row>
    <row r="13283" spans="14:14" x14ac:dyDescent="0.25">
      <c r="N13283"/>
    </row>
    <row r="13284" spans="14:14" x14ac:dyDescent="0.25">
      <c r="N13284"/>
    </row>
    <row r="13285" spans="14:14" x14ac:dyDescent="0.25">
      <c r="N13285"/>
    </row>
    <row r="13286" spans="14:14" x14ac:dyDescent="0.25">
      <c r="N13286"/>
    </row>
    <row r="13287" spans="14:14" x14ac:dyDescent="0.25">
      <c r="N13287"/>
    </row>
    <row r="13288" spans="14:14" x14ac:dyDescent="0.25">
      <c r="N13288"/>
    </row>
    <row r="13289" spans="14:14" x14ac:dyDescent="0.25">
      <c r="N13289"/>
    </row>
    <row r="13290" spans="14:14" x14ac:dyDescent="0.25">
      <c r="N13290"/>
    </row>
    <row r="13291" spans="14:14" x14ac:dyDescent="0.25">
      <c r="N13291"/>
    </row>
    <row r="13292" spans="14:14" x14ac:dyDescent="0.25">
      <c r="N13292"/>
    </row>
    <row r="13293" spans="14:14" x14ac:dyDescent="0.25">
      <c r="N13293"/>
    </row>
    <row r="13294" spans="14:14" x14ac:dyDescent="0.25">
      <c r="N13294"/>
    </row>
    <row r="13295" spans="14:14" x14ac:dyDescent="0.25">
      <c r="N13295"/>
    </row>
    <row r="13296" spans="14:14" x14ac:dyDescent="0.25">
      <c r="N13296"/>
    </row>
    <row r="13297" spans="14:14" x14ac:dyDescent="0.25">
      <c r="N13297"/>
    </row>
    <row r="13298" spans="14:14" x14ac:dyDescent="0.25">
      <c r="N13298"/>
    </row>
    <row r="13299" spans="14:14" x14ac:dyDescent="0.25">
      <c r="N13299"/>
    </row>
    <row r="13300" spans="14:14" x14ac:dyDescent="0.25">
      <c r="N13300"/>
    </row>
    <row r="13301" spans="14:14" x14ac:dyDescent="0.25">
      <c r="N13301"/>
    </row>
    <row r="13302" spans="14:14" x14ac:dyDescent="0.25">
      <c r="N13302"/>
    </row>
    <row r="13303" spans="14:14" x14ac:dyDescent="0.25">
      <c r="N13303"/>
    </row>
    <row r="13304" spans="14:14" x14ac:dyDescent="0.25">
      <c r="N13304"/>
    </row>
    <row r="13305" spans="14:14" x14ac:dyDescent="0.25">
      <c r="N13305"/>
    </row>
    <row r="13306" spans="14:14" x14ac:dyDescent="0.25">
      <c r="N13306"/>
    </row>
    <row r="13307" spans="14:14" x14ac:dyDescent="0.25">
      <c r="N13307"/>
    </row>
    <row r="13308" spans="14:14" x14ac:dyDescent="0.25">
      <c r="N13308"/>
    </row>
    <row r="13309" spans="14:14" x14ac:dyDescent="0.25">
      <c r="N13309"/>
    </row>
    <row r="13310" spans="14:14" x14ac:dyDescent="0.25">
      <c r="N13310"/>
    </row>
    <row r="13311" spans="14:14" x14ac:dyDescent="0.25">
      <c r="N13311"/>
    </row>
    <row r="13312" spans="14:14" x14ac:dyDescent="0.25">
      <c r="N13312"/>
    </row>
    <row r="13313" spans="14:14" x14ac:dyDescent="0.25">
      <c r="N13313"/>
    </row>
    <row r="13314" spans="14:14" x14ac:dyDescent="0.25">
      <c r="N13314"/>
    </row>
    <row r="13315" spans="14:14" x14ac:dyDescent="0.25">
      <c r="N13315"/>
    </row>
    <row r="13316" spans="14:14" x14ac:dyDescent="0.25">
      <c r="N13316"/>
    </row>
    <row r="13317" spans="14:14" x14ac:dyDescent="0.25">
      <c r="N13317"/>
    </row>
    <row r="13318" spans="14:14" x14ac:dyDescent="0.25">
      <c r="N13318"/>
    </row>
    <row r="13319" spans="14:14" x14ac:dyDescent="0.25">
      <c r="N13319"/>
    </row>
    <row r="13320" spans="14:14" x14ac:dyDescent="0.25">
      <c r="N13320"/>
    </row>
    <row r="13321" spans="14:14" x14ac:dyDescent="0.25">
      <c r="N13321"/>
    </row>
    <row r="13322" spans="14:14" x14ac:dyDescent="0.25">
      <c r="N13322"/>
    </row>
    <row r="13323" spans="14:14" x14ac:dyDescent="0.25">
      <c r="N13323"/>
    </row>
    <row r="13324" spans="14:14" x14ac:dyDescent="0.25">
      <c r="N13324"/>
    </row>
    <row r="13325" spans="14:14" x14ac:dyDescent="0.25">
      <c r="N13325"/>
    </row>
    <row r="13326" spans="14:14" x14ac:dyDescent="0.25">
      <c r="N13326"/>
    </row>
    <row r="13327" spans="14:14" x14ac:dyDescent="0.25">
      <c r="N13327"/>
    </row>
    <row r="13328" spans="14:14" x14ac:dyDescent="0.25">
      <c r="N13328"/>
    </row>
    <row r="13329" spans="14:14" x14ac:dyDescent="0.25">
      <c r="N13329"/>
    </row>
    <row r="13330" spans="14:14" x14ac:dyDescent="0.25">
      <c r="N13330"/>
    </row>
    <row r="13331" spans="14:14" x14ac:dyDescent="0.25">
      <c r="N13331"/>
    </row>
    <row r="13332" spans="14:14" x14ac:dyDescent="0.25">
      <c r="N13332"/>
    </row>
    <row r="13333" spans="14:14" x14ac:dyDescent="0.25">
      <c r="N13333"/>
    </row>
    <row r="13334" spans="14:14" x14ac:dyDescent="0.25">
      <c r="N13334"/>
    </row>
    <row r="13335" spans="14:14" x14ac:dyDescent="0.25">
      <c r="N13335"/>
    </row>
    <row r="13336" spans="14:14" x14ac:dyDescent="0.25">
      <c r="N13336"/>
    </row>
    <row r="13337" spans="14:14" x14ac:dyDescent="0.25">
      <c r="N13337"/>
    </row>
    <row r="13338" spans="14:14" x14ac:dyDescent="0.25">
      <c r="N13338"/>
    </row>
    <row r="13339" spans="14:14" x14ac:dyDescent="0.25">
      <c r="N13339"/>
    </row>
    <row r="13340" spans="14:14" x14ac:dyDescent="0.25">
      <c r="N13340"/>
    </row>
    <row r="13341" spans="14:14" x14ac:dyDescent="0.25">
      <c r="N13341"/>
    </row>
    <row r="13342" spans="14:14" x14ac:dyDescent="0.25">
      <c r="N13342"/>
    </row>
    <row r="13343" spans="14:14" x14ac:dyDescent="0.25">
      <c r="N13343"/>
    </row>
    <row r="13344" spans="14:14" x14ac:dyDescent="0.25">
      <c r="N13344"/>
    </row>
    <row r="13345" spans="14:14" x14ac:dyDescent="0.25">
      <c r="N13345"/>
    </row>
    <row r="13346" spans="14:14" x14ac:dyDescent="0.25">
      <c r="N13346"/>
    </row>
    <row r="13347" spans="14:14" x14ac:dyDescent="0.25">
      <c r="N13347"/>
    </row>
    <row r="13348" spans="14:14" x14ac:dyDescent="0.25">
      <c r="N13348"/>
    </row>
    <row r="13349" spans="14:14" x14ac:dyDescent="0.25">
      <c r="N13349"/>
    </row>
    <row r="13350" spans="14:14" x14ac:dyDescent="0.25">
      <c r="N13350"/>
    </row>
    <row r="13351" spans="14:14" x14ac:dyDescent="0.25">
      <c r="N13351"/>
    </row>
    <row r="13352" spans="14:14" x14ac:dyDescent="0.25">
      <c r="N13352"/>
    </row>
    <row r="13353" spans="14:14" x14ac:dyDescent="0.25">
      <c r="N13353"/>
    </row>
    <row r="13354" spans="14:14" x14ac:dyDescent="0.25">
      <c r="N13354"/>
    </row>
    <row r="13355" spans="14:14" x14ac:dyDescent="0.25">
      <c r="N13355"/>
    </row>
    <row r="13356" spans="14:14" x14ac:dyDescent="0.25">
      <c r="N13356"/>
    </row>
    <row r="13357" spans="14:14" x14ac:dyDescent="0.25">
      <c r="N13357"/>
    </row>
    <row r="13358" spans="14:14" x14ac:dyDescent="0.25">
      <c r="N13358"/>
    </row>
    <row r="13359" spans="14:14" x14ac:dyDescent="0.25">
      <c r="N13359"/>
    </row>
    <row r="13360" spans="14:14" x14ac:dyDescent="0.25">
      <c r="N13360"/>
    </row>
    <row r="13361" spans="14:14" x14ac:dyDescent="0.25">
      <c r="N13361"/>
    </row>
    <row r="13362" spans="14:14" x14ac:dyDescent="0.25">
      <c r="N13362"/>
    </row>
    <row r="13363" spans="14:14" x14ac:dyDescent="0.25">
      <c r="N13363"/>
    </row>
    <row r="13364" spans="14:14" x14ac:dyDescent="0.25">
      <c r="N13364"/>
    </row>
    <row r="13365" spans="14:14" x14ac:dyDescent="0.25">
      <c r="N13365"/>
    </row>
    <row r="13366" spans="14:14" x14ac:dyDescent="0.25">
      <c r="N13366"/>
    </row>
    <row r="13367" spans="14:14" x14ac:dyDescent="0.25">
      <c r="N13367"/>
    </row>
    <row r="13368" spans="14:14" x14ac:dyDescent="0.25">
      <c r="N13368"/>
    </row>
    <row r="13369" spans="14:14" x14ac:dyDescent="0.25">
      <c r="N13369"/>
    </row>
    <row r="13370" spans="14:14" x14ac:dyDescent="0.25">
      <c r="N13370"/>
    </row>
    <row r="13371" spans="14:14" x14ac:dyDescent="0.25">
      <c r="N13371"/>
    </row>
    <row r="13372" spans="14:14" x14ac:dyDescent="0.25">
      <c r="N13372"/>
    </row>
    <row r="13373" spans="14:14" x14ac:dyDescent="0.25">
      <c r="N13373"/>
    </row>
    <row r="13374" spans="14:14" x14ac:dyDescent="0.25">
      <c r="N13374"/>
    </row>
    <row r="13375" spans="14:14" x14ac:dyDescent="0.25">
      <c r="N13375"/>
    </row>
    <row r="13376" spans="14:14" x14ac:dyDescent="0.25">
      <c r="N13376"/>
    </row>
    <row r="13377" spans="14:14" x14ac:dyDescent="0.25">
      <c r="N13377"/>
    </row>
    <row r="13378" spans="14:14" x14ac:dyDescent="0.25">
      <c r="N13378"/>
    </row>
    <row r="13379" spans="14:14" x14ac:dyDescent="0.25">
      <c r="N13379"/>
    </row>
    <row r="13380" spans="14:14" x14ac:dyDescent="0.25">
      <c r="N13380"/>
    </row>
    <row r="13381" spans="14:14" x14ac:dyDescent="0.25">
      <c r="N13381"/>
    </row>
    <row r="13382" spans="14:14" x14ac:dyDescent="0.25">
      <c r="N13382"/>
    </row>
    <row r="13383" spans="14:14" x14ac:dyDescent="0.25">
      <c r="N13383"/>
    </row>
    <row r="13384" spans="14:14" x14ac:dyDescent="0.25">
      <c r="N13384"/>
    </row>
    <row r="13385" spans="14:14" x14ac:dyDescent="0.25">
      <c r="N13385"/>
    </row>
    <row r="13386" spans="14:14" x14ac:dyDescent="0.25">
      <c r="N13386"/>
    </row>
    <row r="13387" spans="14:14" x14ac:dyDescent="0.25">
      <c r="N13387"/>
    </row>
    <row r="13388" spans="14:14" x14ac:dyDescent="0.25">
      <c r="N13388"/>
    </row>
    <row r="13389" spans="14:14" x14ac:dyDescent="0.25">
      <c r="N13389"/>
    </row>
    <row r="13390" spans="14:14" x14ac:dyDescent="0.25">
      <c r="N13390"/>
    </row>
    <row r="13391" spans="14:14" x14ac:dyDescent="0.25">
      <c r="N13391"/>
    </row>
    <row r="13392" spans="14:14" x14ac:dyDescent="0.25">
      <c r="N13392"/>
    </row>
    <row r="13393" spans="14:14" x14ac:dyDescent="0.25">
      <c r="N13393"/>
    </row>
    <row r="13394" spans="14:14" x14ac:dyDescent="0.25">
      <c r="N13394"/>
    </row>
    <row r="13395" spans="14:14" x14ac:dyDescent="0.25">
      <c r="N13395"/>
    </row>
    <row r="13396" spans="14:14" x14ac:dyDescent="0.25">
      <c r="N13396"/>
    </row>
    <row r="13397" spans="14:14" x14ac:dyDescent="0.25">
      <c r="N13397"/>
    </row>
    <row r="13398" spans="14:14" x14ac:dyDescent="0.25">
      <c r="N13398"/>
    </row>
    <row r="13399" spans="14:14" x14ac:dyDescent="0.25">
      <c r="N13399"/>
    </row>
    <row r="13400" spans="14:14" x14ac:dyDescent="0.25">
      <c r="N13400"/>
    </row>
    <row r="13401" spans="14:14" x14ac:dyDescent="0.25">
      <c r="N13401"/>
    </row>
    <row r="13402" spans="14:14" x14ac:dyDescent="0.25">
      <c r="N13402"/>
    </row>
    <row r="13403" spans="14:14" x14ac:dyDescent="0.25">
      <c r="N13403"/>
    </row>
    <row r="13404" spans="14:14" x14ac:dyDescent="0.25">
      <c r="N13404"/>
    </row>
    <row r="13405" spans="14:14" x14ac:dyDescent="0.25">
      <c r="N13405"/>
    </row>
    <row r="13406" spans="14:14" x14ac:dyDescent="0.25">
      <c r="N13406"/>
    </row>
    <row r="13407" spans="14:14" x14ac:dyDescent="0.25">
      <c r="N13407"/>
    </row>
    <row r="13408" spans="14:14" x14ac:dyDescent="0.25">
      <c r="N13408"/>
    </row>
    <row r="13409" spans="14:14" x14ac:dyDescent="0.25">
      <c r="N13409"/>
    </row>
    <row r="13410" spans="14:14" x14ac:dyDescent="0.25">
      <c r="N13410"/>
    </row>
    <row r="13411" spans="14:14" x14ac:dyDescent="0.25">
      <c r="N13411"/>
    </row>
    <row r="13412" spans="14:14" x14ac:dyDescent="0.25">
      <c r="N13412"/>
    </row>
    <row r="13413" spans="14:14" x14ac:dyDescent="0.25">
      <c r="N13413"/>
    </row>
    <row r="13414" spans="14:14" x14ac:dyDescent="0.25">
      <c r="N13414"/>
    </row>
    <row r="13415" spans="14:14" x14ac:dyDescent="0.25">
      <c r="N13415"/>
    </row>
    <row r="13416" spans="14:14" x14ac:dyDescent="0.25">
      <c r="N13416"/>
    </row>
    <row r="13417" spans="14:14" x14ac:dyDescent="0.25">
      <c r="N13417"/>
    </row>
    <row r="13418" spans="14:14" x14ac:dyDescent="0.25">
      <c r="N13418"/>
    </row>
    <row r="13419" spans="14:14" x14ac:dyDescent="0.25">
      <c r="N13419"/>
    </row>
    <row r="13420" spans="14:14" x14ac:dyDescent="0.25">
      <c r="N13420"/>
    </row>
    <row r="13421" spans="14:14" x14ac:dyDescent="0.25">
      <c r="N13421"/>
    </row>
    <row r="13422" spans="14:14" x14ac:dyDescent="0.25">
      <c r="N13422"/>
    </row>
    <row r="13423" spans="14:14" x14ac:dyDescent="0.25">
      <c r="N13423"/>
    </row>
    <row r="13424" spans="14:14" x14ac:dyDescent="0.25">
      <c r="N13424"/>
    </row>
    <row r="13425" spans="14:14" x14ac:dyDescent="0.25">
      <c r="N13425"/>
    </row>
    <row r="13426" spans="14:14" x14ac:dyDescent="0.25">
      <c r="N13426"/>
    </row>
    <row r="13427" spans="14:14" x14ac:dyDescent="0.25">
      <c r="N13427"/>
    </row>
    <row r="13428" spans="14:14" x14ac:dyDescent="0.25">
      <c r="N13428"/>
    </row>
    <row r="13429" spans="14:14" x14ac:dyDescent="0.25">
      <c r="N13429"/>
    </row>
    <row r="13430" spans="14:14" x14ac:dyDescent="0.25">
      <c r="N13430"/>
    </row>
    <row r="13431" spans="14:14" x14ac:dyDescent="0.25">
      <c r="N13431"/>
    </row>
    <row r="13432" spans="14:14" x14ac:dyDescent="0.25">
      <c r="N13432"/>
    </row>
    <row r="13433" spans="14:14" x14ac:dyDescent="0.25">
      <c r="N13433"/>
    </row>
    <row r="13434" spans="14:14" x14ac:dyDescent="0.25">
      <c r="N13434"/>
    </row>
    <row r="13435" spans="14:14" x14ac:dyDescent="0.25">
      <c r="N13435"/>
    </row>
    <row r="13436" spans="14:14" x14ac:dyDescent="0.25">
      <c r="N13436"/>
    </row>
    <row r="13437" spans="14:14" x14ac:dyDescent="0.25">
      <c r="N13437"/>
    </row>
    <row r="13438" spans="14:14" x14ac:dyDescent="0.25">
      <c r="N13438"/>
    </row>
    <row r="13439" spans="14:14" x14ac:dyDescent="0.25">
      <c r="N13439"/>
    </row>
    <row r="13440" spans="14:14" x14ac:dyDescent="0.25">
      <c r="N13440"/>
    </row>
    <row r="13441" spans="14:14" x14ac:dyDescent="0.25">
      <c r="N13441"/>
    </row>
    <row r="13442" spans="14:14" x14ac:dyDescent="0.25">
      <c r="N13442"/>
    </row>
    <row r="13443" spans="14:14" x14ac:dyDescent="0.25">
      <c r="N13443"/>
    </row>
    <row r="13444" spans="14:14" x14ac:dyDescent="0.25">
      <c r="N13444"/>
    </row>
    <row r="13445" spans="14:14" x14ac:dyDescent="0.25">
      <c r="N13445"/>
    </row>
    <row r="13446" spans="14:14" x14ac:dyDescent="0.25">
      <c r="N13446"/>
    </row>
    <row r="13447" spans="14:14" x14ac:dyDescent="0.25">
      <c r="N13447"/>
    </row>
    <row r="13448" spans="14:14" x14ac:dyDescent="0.25">
      <c r="N13448"/>
    </row>
    <row r="13449" spans="14:14" x14ac:dyDescent="0.25">
      <c r="N13449"/>
    </row>
    <row r="13450" spans="14:14" x14ac:dyDescent="0.25">
      <c r="N13450"/>
    </row>
    <row r="13451" spans="14:14" x14ac:dyDescent="0.25">
      <c r="N13451"/>
    </row>
    <row r="13452" spans="14:14" x14ac:dyDescent="0.25">
      <c r="N13452"/>
    </row>
    <row r="13453" spans="14:14" x14ac:dyDescent="0.25">
      <c r="N13453"/>
    </row>
    <row r="13454" spans="14:14" x14ac:dyDescent="0.25">
      <c r="N13454"/>
    </row>
    <row r="13455" spans="14:14" x14ac:dyDescent="0.25">
      <c r="N13455"/>
    </row>
    <row r="13456" spans="14:14" x14ac:dyDescent="0.25">
      <c r="N13456"/>
    </row>
    <row r="13457" spans="14:14" x14ac:dyDescent="0.25">
      <c r="N13457"/>
    </row>
    <row r="13458" spans="14:14" x14ac:dyDescent="0.25">
      <c r="N13458"/>
    </row>
    <row r="13459" spans="14:14" x14ac:dyDescent="0.25">
      <c r="N13459"/>
    </row>
    <row r="13460" spans="14:14" x14ac:dyDescent="0.25">
      <c r="N13460"/>
    </row>
    <row r="13461" spans="14:14" x14ac:dyDescent="0.25">
      <c r="N13461"/>
    </row>
    <row r="13462" spans="14:14" x14ac:dyDescent="0.25">
      <c r="N13462"/>
    </row>
    <row r="13463" spans="14:14" x14ac:dyDescent="0.25">
      <c r="N13463"/>
    </row>
    <row r="13464" spans="14:14" x14ac:dyDescent="0.25">
      <c r="N13464"/>
    </row>
    <row r="13465" spans="14:14" x14ac:dyDescent="0.25">
      <c r="N13465"/>
    </row>
    <row r="13466" spans="14:14" x14ac:dyDescent="0.25">
      <c r="N13466"/>
    </row>
    <row r="13467" spans="14:14" x14ac:dyDescent="0.25">
      <c r="N13467"/>
    </row>
    <row r="13468" spans="14:14" x14ac:dyDescent="0.25">
      <c r="N13468"/>
    </row>
    <row r="13469" spans="14:14" x14ac:dyDescent="0.25">
      <c r="N13469"/>
    </row>
    <row r="13470" spans="14:14" x14ac:dyDescent="0.25">
      <c r="N13470"/>
    </row>
    <row r="13471" spans="14:14" x14ac:dyDescent="0.25">
      <c r="N13471"/>
    </row>
    <row r="13472" spans="14:14" x14ac:dyDescent="0.25">
      <c r="N13472"/>
    </row>
    <row r="13473" spans="14:14" x14ac:dyDescent="0.25">
      <c r="N13473"/>
    </row>
    <row r="13474" spans="14:14" x14ac:dyDescent="0.25">
      <c r="N13474"/>
    </row>
    <row r="13475" spans="14:14" x14ac:dyDescent="0.25">
      <c r="N13475"/>
    </row>
    <row r="13476" spans="14:14" x14ac:dyDescent="0.25">
      <c r="N13476"/>
    </row>
    <row r="13477" spans="14:14" x14ac:dyDescent="0.25">
      <c r="N13477"/>
    </row>
    <row r="13478" spans="14:14" x14ac:dyDescent="0.25">
      <c r="N13478"/>
    </row>
    <row r="13479" spans="14:14" x14ac:dyDescent="0.25">
      <c r="N13479"/>
    </row>
    <row r="13480" spans="14:14" x14ac:dyDescent="0.25">
      <c r="N13480"/>
    </row>
    <row r="13481" spans="14:14" x14ac:dyDescent="0.25">
      <c r="N13481"/>
    </row>
    <row r="13482" spans="14:14" x14ac:dyDescent="0.25">
      <c r="N13482"/>
    </row>
    <row r="13483" spans="14:14" x14ac:dyDescent="0.25">
      <c r="N13483"/>
    </row>
    <row r="13484" spans="14:14" x14ac:dyDescent="0.25">
      <c r="N13484"/>
    </row>
    <row r="13485" spans="14:14" x14ac:dyDescent="0.25">
      <c r="N13485"/>
    </row>
    <row r="13486" spans="14:14" x14ac:dyDescent="0.25">
      <c r="N13486"/>
    </row>
    <row r="13487" spans="14:14" x14ac:dyDescent="0.25">
      <c r="N13487"/>
    </row>
    <row r="13488" spans="14:14" x14ac:dyDescent="0.25">
      <c r="N13488"/>
    </row>
    <row r="13489" spans="14:14" x14ac:dyDescent="0.25">
      <c r="N13489"/>
    </row>
    <row r="13490" spans="14:14" x14ac:dyDescent="0.25">
      <c r="N13490"/>
    </row>
    <row r="13491" spans="14:14" x14ac:dyDescent="0.25">
      <c r="N13491"/>
    </row>
    <row r="13492" spans="14:14" x14ac:dyDescent="0.25">
      <c r="N13492"/>
    </row>
    <row r="13493" spans="14:14" x14ac:dyDescent="0.25">
      <c r="N13493"/>
    </row>
    <row r="13494" spans="14:14" x14ac:dyDescent="0.25">
      <c r="N13494"/>
    </row>
    <row r="13495" spans="14:14" x14ac:dyDescent="0.25">
      <c r="N13495"/>
    </row>
    <row r="13496" spans="14:14" x14ac:dyDescent="0.25">
      <c r="N13496"/>
    </row>
    <row r="13497" spans="14:14" x14ac:dyDescent="0.25">
      <c r="N13497"/>
    </row>
    <row r="13498" spans="14:14" x14ac:dyDescent="0.25">
      <c r="N13498"/>
    </row>
    <row r="13499" spans="14:14" x14ac:dyDescent="0.25">
      <c r="N13499"/>
    </row>
    <row r="13500" spans="14:14" x14ac:dyDescent="0.25">
      <c r="N13500"/>
    </row>
    <row r="13501" spans="14:14" x14ac:dyDescent="0.25">
      <c r="N13501"/>
    </row>
    <row r="13502" spans="14:14" x14ac:dyDescent="0.25">
      <c r="N13502"/>
    </row>
    <row r="13503" spans="14:14" x14ac:dyDescent="0.25">
      <c r="N13503"/>
    </row>
    <row r="13504" spans="14:14" x14ac:dyDescent="0.25">
      <c r="N13504"/>
    </row>
    <row r="13505" spans="14:14" x14ac:dyDescent="0.25">
      <c r="N13505"/>
    </row>
    <row r="13506" spans="14:14" x14ac:dyDescent="0.25">
      <c r="N13506"/>
    </row>
    <row r="13507" spans="14:14" x14ac:dyDescent="0.25">
      <c r="N13507"/>
    </row>
    <row r="13508" spans="14:14" x14ac:dyDescent="0.25">
      <c r="N13508"/>
    </row>
    <row r="13509" spans="14:14" x14ac:dyDescent="0.25">
      <c r="N13509"/>
    </row>
    <row r="13510" spans="14:14" x14ac:dyDescent="0.25">
      <c r="N13510"/>
    </row>
    <row r="13511" spans="14:14" x14ac:dyDescent="0.25">
      <c r="N13511"/>
    </row>
    <row r="13512" spans="14:14" x14ac:dyDescent="0.25">
      <c r="N13512"/>
    </row>
    <row r="13513" spans="14:14" x14ac:dyDescent="0.25">
      <c r="N13513"/>
    </row>
    <row r="13514" spans="14:14" x14ac:dyDescent="0.25">
      <c r="N13514"/>
    </row>
    <row r="13515" spans="14:14" x14ac:dyDescent="0.25">
      <c r="N13515"/>
    </row>
    <row r="13516" spans="14:14" x14ac:dyDescent="0.25">
      <c r="N13516"/>
    </row>
    <row r="13517" spans="14:14" x14ac:dyDescent="0.25">
      <c r="N13517"/>
    </row>
    <row r="13518" spans="14:14" x14ac:dyDescent="0.25">
      <c r="N13518"/>
    </row>
    <row r="13519" spans="14:14" x14ac:dyDescent="0.25">
      <c r="N13519"/>
    </row>
    <row r="13520" spans="14:14" x14ac:dyDescent="0.25">
      <c r="N13520"/>
    </row>
    <row r="13521" spans="14:14" x14ac:dyDescent="0.25">
      <c r="N13521"/>
    </row>
    <row r="13522" spans="14:14" x14ac:dyDescent="0.25">
      <c r="N13522"/>
    </row>
    <row r="13523" spans="14:14" x14ac:dyDescent="0.25">
      <c r="N13523"/>
    </row>
    <row r="13524" spans="14:14" x14ac:dyDescent="0.25">
      <c r="N13524"/>
    </row>
    <row r="13525" spans="14:14" x14ac:dyDescent="0.25">
      <c r="N13525"/>
    </row>
    <row r="13526" spans="14:14" x14ac:dyDescent="0.25">
      <c r="N13526"/>
    </row>
    <row r="13527" spans="14:14" x14ac:dyDescent="0.25">
      <c r="N13527"/>
    </row>
    <row r="13528" spans="14:14" x14ac:dyDescent="0.25">
      <c r="N13528"/>
    </row>
    <row r="13529" spans="14:14" x14ac:dyDescent="0.25">
      <c r="N13529"/>
    </row>
    <row r="13530" spans="14:14" x14ac:dyDescent="0.25">
      <c r="N13530"/>
    </row>
    <row r="13531" spans="14:14" x14ac:dyDescent="0.25">
      <c r="N13531"/>
    </row>
    <row r="13532" spans="14:14" x14ac:dyDescent="0.25">
      <c r="N13532"/>
    </row>
    <row r="13533" spans="14:14" x14ac:dyDescent="0.25">
      <c r="N13533"/>
    </row>
    <row r="13534" spans="14:14" x14ac:dyDescent="0.25">
      <c r="N13534"/>
    </row>
    <row r="13535" spans="14:14" x14ac:dyDescent="0.25">
      <c r="N13535"/>
    </row>
    <row r="13536" spans="14:14" x14ac:dyDescent="0.25">
      <c r="N13536"/>
    </row>
    <row r="13537" spans="14:14" x14ac:dyDescent="0.25">
      <c r="N13537"/>
    </row>
    <row r="13538" spans="14:14" x14ac:dyDescent="0.25">
      <c r="N13538"/>
    </row>
    <row r="13539" spans="14:14" x14ac:dyDescent="0.25">
      <c r="N13539"/>
    </row>
    <row r="13540" spans="14:14" x14ac:dyDescent="0.25">
      <c r="N13540"/>
    </row>
    <row r="13541" spans="14:14" x14ac:dyDescent="0.25">
      <c r="N13541"/>
    </row>
    <row r="13542" spans="14:14" x14ac:dyDescent="0.25">
      <c r="N13542"/>
    </row>
    <row r="13543" spans="14:14" x14ac:dyDescent="0.25">
      <c r="N13543"/>
    </row>
    <row r="13544" spans="14:14" x14ac:dyDescent="0.25">
      <c r="N13544"/>
    </row>
    <row r="13545" spans="14:14" x14ac:dyDescent="0.25">
      <c r="N13545"/>
    </row>
    <row r="13546" spans="14:14" x14ac:dyDescent="0.25">
      <c r="N13546"/>
    </row>
    <row r="13547" spans="14:14" x14ac:dyDescent="0.25">
      <c r="N13547"/>
    </row>
    <row r="13548" spans="14:14" x14ac:dyDescent="0.25">
      <c r="N13548"/>
    </row>
    <row r="13549" spans="14:14" x14ac:dyDescent="0.25">
      <c r="N13549"/>
    </row>
    <row r="13550" spans="14:14" x14ac:dyDescent="0.25">
      <c r="N13550"/>
    </row>
    <row r="13551" spans="14:14" x14ac:dyDescent="0.25">
      <c r="N13551"/>
    </row>
    <row r="13552" spans="14:14" x14ac:dyDescent="0.25">
      <c r="N13552"/>
    </row>
    <row r="13553" spans="14:14" x14ac:dyDescent="0.25">
      <c r="N13553"/>
    </row>
    <row r="13554" spans="14:14" x14ac:dyDescent="0.25">
      <c r="N13554"/>
    </row>
    <row r="13555" spans="14:14" x14ac:dyDescent="0.25">
      <c r="N13555"/>
    </row>
    <row r="13556" spans="14:14" x14ac:dyDescent="0.25">
      <c r="N13556"/>
    </row>
    <row r="13557" spans="14:14" x14ac:dyDescent="0.25">
      <c r="N13557"/>
    </row>
    <row r="13558" spans="14:14" x14ac:dyDescent="0.25">
      <c r="N13558"/>
    </row>
    <row r="13559" spans="14:14" x14ac:dyDescent="0.25">
      <c r="N13559"/>
    </row>
    <row r="13560" spans="14:14" x14ac:dyDescent="0.25">
      <c r="N13560"/>
    </row>
    <row r="13561" spans="14:14" x14ac:dyDescent="0.25">
      <c r="N13561"/>
    </row>
    <row r="13562" spans="14:14" x14ac:dyDescent="0.25">
      <c r="N13562"/>
    </row>
    <row r="13563" spans="14:14" x14ac:dyDescent="0.25">
      <c r="N13563"/>
    </row>
    <row r="13564" spans="14:14" x14ac:dyDescent="0.25">
      <c r="N13564"/>
    </row>
    <row r="13565" spans="14:14" x14ac:dyDescent="0.25">
      <c r="N13565"/>
    </row>
    <row r="13566" spans="14:14" x14ac:dyDescent="0.25">
      <c r="N13566"/>
    </row>
    <row r="13567" spans="14:14" x14ac:dyDescent="0.25">
      <c r="N13567"/>
    </row>
    <row r="13568" spans="14:14" x14ac:dyDescent="0.25">
      <c r="N13568"/>
    </row>
    <row r="13569" spans="14:14" x14ac:dyDescent="0.25">
      <c r="N13569"/>
    </row>
    <row r="13570" spans="14:14" x14ac:dyDescent="0.25">
      <c r="N13570"/>
    </row>
    <row r="13571" spans="14:14" x14ac:dyDescent="0.25">
      <c r="N13571"/>
    </row>
    <row r="13572" spans="14:14" x14ac:dyDescent="0.25">
      <c r="N13572"/>
    </row>
    <row r="13573" spans="14:14" x14ac:dyDescent="0.25">
      <c r="N13573"/>
    </row>
    <row r="13574" spans="14:14" x14ac:dyDescent="0.25">
      <c r="N13574"/>
    </row>
    <row r="13575" spans="14:14" x14ac:dyDescent="0.25">
      <c r="N13575"/>
    </row>
    <row r="13576" spans="14:14" x14ac:dyDescent="0.25">
      <c r="N13576"/>
    </row>
    <row r="13577" spans="14:14" x14ac:dyDescent="0.25">
      <c r="N13577"/>
    </row>
    <row r="13578" spans="14:14" x14ac:dyDescent="0.25">
      <c r="N13578"/>
    </row>
    <row r="13579" spans="14:14" x14ac:dyDescent="0.25">
      <c r="N13579"/>
    </row>
    <row r="13580" spans="14:14" x14ac:dyDescent="0.25">
      <c r="N13580"/>
    </row>
    <row r="13581" spans="14:14" x14ac:dyDescent="0.25">
      <c r="N13581"/>
    </row>
    <row r="13582" spans="14:14" x14ac:dyDescent="0.25">
      <c r="N13582"/>
    </row>
    <row r="13583" spans="14:14" x14ac:dyDescent="0.25">
      <c r="N13583"/>
    </row>
    <row r="13584" spans="14:14" x14ac:dyDescent="0.25">
      <c r="N13584"/>
    </row>
    <row r="13585" spans="14:14" x14ac:dyDescent="0.25">
      <c r="N13585"/>
    </row>
    <row r="13586" spans="14:14" x14ac:dyDescent="0.25">
      <c r="N13586"/>
    </row>
    <row r="13587" spans="14:14" x14ac:dyDescent="0.25">
      <c r="N13587"/>
    </row>
    <row r="13588" spans="14:14" x14ac:dyDescent="0.25">
      <c r="N13588"/>
    </row>
    <row r="13589" spans="14:14" x14ac:dyDescent="0.25">
      <c r="N13589"/>
    </row>
    <row r="13590" spans="14:14" x14ac:dyDescent="0.25">
      <c r="N13590"/>
    </row>
    <row r="13591" spans="14:14" x14ac:dyDescent="0.25">
      <c r="N13591"/>
    </row>
    <row r="13592" spans="14:14" x14ac:dyDescent="0.25">
      <c r="N13592"/>
    </row>
    <row r="13593" spans="14:14" x14ac:dyDescent="0.25">
      <c r="N13593"/>
    </row>
    <row r="13594" spans="14:14" x14ac:dyDescent="0.25">
      <c r="N13594"/>
    </row>
    <row r="13595" spans="14:14" x14ac:dyDescent="0.25">
      <c r="N13595"/>
    </row>
    <row r="13596" spans="14:14" x14ac:dyDescent="0.25">
      <c r="N13596"/>
    </row>
    <row r="13597" spans="14:14" x14ac:dyDescent="0.25">
      <c r="N13597"/>
    </row>
    <row r="13598" spans="14:14" x14ac:dyDescent="0.25">
      <c r="N13598"/>
    </row>
    <row r="13599" spans="14:14" x14ac:dyDescent="0.25">
      <c r="N13599"/>
    </row>
    <row r="13600" spans="14:14" x14ac:dyDescent="0.25">
      <c r="N13600"/>
    </row>
    <row r="13601" spans="14:14" x14ac:dyDescent="0.25">
      <c r="N13601"/>
    </row>
    <row r="13602" spans="14:14" x14ac:dyDescent="0.25">
      <c r="N13602"/>
    </row>
    <row r="13603" spans="14:14" x14ac:dyDescent="0.25">
      <c r="N13603"/>
    </row>
    <row r="13604" spans="14:14" x14ac:dyDescent="0.25">
      <c r="N13604"/>
    </row>
    <row r="13605" spans="14:14" x14ac:dyDescent="0.25">
      <c r="N13605"/>
    </row>
    <row r="13606" spans="14:14" x14ac:dyDescent="0.25">
      <c r="N13606"/>
    </row>
    <row r="13607" spans="14:14" x14ac:dyDescent="0.25">
      <c r="N13607"/>
    </row>
    <row r="13608" spans="14:14" x14ac:dyDescent="0.25">
      <c r="N13608"/>
    </row>
    <row r="13609" spans="14:14" x14ac:dyDescent="0.25">
      <c r="N13609"/>
    </row>
    <row r="13610" spans="14:14" x14ac:dyDescent="0.25">
      <c r="N13610"/>
    </row>
    <row r="13611" spans="14:14" x14ac:dyDescent="0.25">
      <c r="N13611"/>
    </row>
    <row r="13612" spans="14:14" x14ac:dyDescent="0.25">
      <c r="N13612"/>
    </row>
    <row r="13613" spans="14:14" x14ac:dyDescent="0.25">
      <c r="N13613"/>
    </row>
    <row r="13614" spans="14:14" x14ac:dyDescent="0.25">
      <c r="N13614"/>
    </row>
    <row r="13615" spans="14:14" x14ac:dyDescent="0.25">
      <c r="N13615"/>
    </row>
    <row r="13616" spans="14:14" x14ac:dyDescent="0.25">
      <c r="N13616"/>
    </row>
    <row r="13617" spans="14:14" x14ac:dyDescent="0.25">
      <c r="N13617"/>
    </row>
    <row r="13618" spans="14:14" x14ac:dyDescent="0.25">
      <c r="N13618"/>
    </row>
    <row r="13619" spans="14:14" x14ac:dyDescent="0.25">
      <c r="N13619"/>
    </row>
    <row r="13620" spans="14:14" x14ac:dyDescent="0.25">
      <c r="N13620"/>
    </row>
    <row r="13621" spans="14:14" x14ac:dyDescent="0.25">
      <c r="N13621"/>
    </row>
    <row r="13622" spans="14:14" x14ac:dyDescent="0.25">
      <c r="N13622"/>
    </row>
    <row r="13623" spans="14:14" x14ac:dyDescent="0.25">
      <c r="N13623"/>
    </row>
    <row r="13624" spans="14:14" x14ac:dyDescent="0.25">
      <c r="N13624"/>
    </row>
    <row r="13625" spans="14:14" x14ac:dyDescent="0.25">
      <c r="N13625"/>
    </row>
    <row r="13626" spans="14:14" x14ac:dyDescent="0.25">
      <c r="N13626"/>
    </row>
    <row r="13627" spans="14:14" x14ac:dyDescent="0.25">
      <c r="N13627"/>
    </row>
    <row r="13628" spans="14:14" x14ac:dyDescent="0.25">
      <c r="N13628"/>
    </row>
    <row r="13629" spans="14:14" x14ac:dyDescent="0.25">
      <c r="N13629"/>
    </row>
    <row r="13630" spans="14:14" x14ac:dyDescent="0.25">
      <c r="N13630"/>
    </row>
    <row r="13631" spans="14:14" x14ac:dyDescent="0.25">
      <c r="N13631"/>
    </row>
    <row r="13632" spans="14:14" x14ac:dyDescent="0.25">
      <c r="N13632"/>
    </row>
    <row r="13633" spans="14:14" x14ac:dyDescent="0.25">
      <c r="N13633"/>
    </row>
    <row r="13634" spans="14:14" x14ac:dyDescent="0.25">
      <c r="N13634"/>
    </row>
    <row r="13635" spans="14:14" x14ac:dyDescent="0.25">
      <c r="N13635"/>
    </row>
    <row r="13636" spans="14:14" x14ac:dyDescent="0.25">
      <c r="N13636"/>
    </row>
    <row r="13637" spans="14:14" x14ac:dyDescent="0.25">
      <c r="N13637"/>
    </row>
    <row r="13638" spans="14:14" x14ac:dyDescent="0.25">
      <c r="N13638"/>
    </row>
    <row r="13639" spans="14:14" x14ac:dyDescent="0.25">
      <c r="N13639"/>
    </row>
    <row r="13640" spans="14:14" x14ac:dyDescent="0.25">
      <c r="N13640"/>
    </row>
    <row r="13641" spans="14:14" x14ac:dyDescent="0.25">
      <c r="N13641"/>
    </row>
    <row r="13642" spans="14:14" x14ac:dyDescent="0.25">
      <c r="N13642"/>
    </row>
    <row r="13643" spans="14:14" x14ac:dyDescent="0.25">
      <c r="N13643"/>
    </row>
    <row r="13644" spans="14:14" x14ac:dyDescent="0.25">
      <c r="N13644"/>
    </row>
    <row r="13645" spans="14:14" x14ac:dyDescent="0.25">
      <c r="N13645"/>
    </row>
    <row r="13646" spans="14:14" x14ac:dyDescent="0.25">
      <c r="N13646"/>
    </row>
    <row r="13647" spans="14:14" x14ac:dyDescent="0.25">
      <c r="N13647"/>
    </row>
    <row r="13648" spans="14:14" x14ac:dyDescent="0.25">
      <c r="N13648"/>
    </row>
    <row r="13649" spans="14:14" x14ac:dyDescent="0.25">
      <c r="N13649"/>
    </row>
    <row r="13650" spans="14:14" x14ac:dyDescent="0.25">
      <c r="N13650"/>
    </row>
    <row r="13651" spans="14:14" x14ac:dyDescent="0.25">
      <c r="N13651"/>
    </row>
    <row r="13652" spans="14:14" x14ac:dyDescent="0.25">
      <c r="N13652"/>
    </row>
    <row r="13653" spans="14:14" x14ac:dyDescent="0.25">
      <c r="N13653"/>
    </row>
    <row r="13654" spans="14:14" x14ac:dyDescent="0.25">
      <c r="N13654"/>
    </row>
    <row r="13655" spans="14:14" x14ac:dyDescent="0.25">
      <c r="N13655"/>
    </row>
    <row r="13656" spans="14:14" x14ac:dyDescent="0.25">
      <c r="N13656"/>
    </row>
    <row r="13657" spans="14:14" x14ac:dyDescent="0.25">
      <c r="N13657"/>
    </row>
    <row r="13658" spans="14:14" x14ac:dyDescent="0.25">
      <c r="N13658"/>
    </row>
    <row r="13659" spans="14:14" x14ac:dyDescent="0.25">
      <c r="N13659"/>
    </row>
    <row r="13660" spans="14:14" x14ac:dyDescent="0.25">
      <c r="N13660"/>
    </row>
    <row r="13661" spans="14:14" x14ac:dyDescent="0.25">
      <c r="N13661"/>
    </row>
    <row r="13662" spans="14:14" x14ac:dyDescent="0.25">
      <c r="N13662"/>
    </row>
    <row r="13663" spans="14:14" x14ac:dyDescent="0.25">
      <c r="N13663"/>
    </row>
    <row r="13664" spans="14:14" x14ac:dyDescent="0.25">
      <c r="N13664"/>
    </row>
    <row r="13665" spans="14:14" x14ac:dyDescent="0.25">
      <c r="N13665"/>
    </row>
    <row r="13666" spans="14:14" x14ac:dyDescent="0.25">
      <c r="N13666"/>
    </row>
    <row r="13667" spans="14:14" x14ac:dyDescent="0.25">
      <c r="N13667"/>
    </row>
    <row r="13668" spans="14:14" x14ac:dyDescent="0.25">
      <c r="N13668"/>
    </row>
    <row r="13669" spans="14:14" x14ac:dyDescent="0.25">
      <c r="N13669"/>
    </row>
    <row r="13670" spans="14:14" x14ac:dyDescent="0.25">
      <c r="N13670"/>
    </row>
    <row r="13671" spans="14:14" x14ac:dyDescent="0.25">
      <c r="N13671"/>
    </row>
    <row r="13672" spans="14:14" x14ac:dyDescent="0.25">
      <c r="N13672"/>
    </row>
    <row r="13673" spans="14:14" x14ac:dyDescent="0.25">
      <c r="N13673"/>
    </row>
    <row r="13674" spans="14:14" x14ac:dyDescent="0.25">
      <c r="N13674"/>
    </row>
    <row r="13675" spans="14:14" x14ac:dyDescent="0.25">
      <c r="N13675"/>
    </row>
    <row r="13676" spans="14:14" x14ac:dyDescent="0.25">
      <c r="N13676"/>
    </row>
    <row r="13677" spans="14:14" x14ac:dyDescent="0.25">
      <c r="N13677"/>
    </row>
    <row r="13678" spans="14:14" x14ac:dyDescent="0.25">
      <c r="N13678"/>
    </row>
    <row r="13679" spans="14:14" x14ac:dyDescent="0.25">
      <c r="N13679"/>
    </row>
    <row r="13680" spans="14:14" x14ac:dyDescent="0.25">
      <c r="N13680"/>
    </row>
    <row r="13681" spans="14:14" x14ac:dyDescent="0.25">
      <c r="N13681"/>
    </row>
    <row r="13682" spans="14:14" x14ac:dyDescent="0.25">
      <c r="N13682"/>
    </row>
    <row r="13683" spans="14:14" x14ac:dyDescent="0.25">
      <c r="N13683"/>
    </row>
    <row r="13684" spans="14:14" x14ac:dyDescent="0.25">
      <c r="N13684"/>
    </row>
    <row r="13685" spans="14:14" x14ac:dyDescent="0.25">
      <c r="N13685"/>
    </row>
    <row r="13686" spans="14:14" x14ac:dyDescent="0.25">
      <c r="N13686"/>
    </row>
    <row r="13687" spans="14:14" x14ac:dyDescent="0.25">
      <c r="N13687"/>
    </row>
    <row r="13688" spans="14:14" x14ac:dyDescent="0.25">
      <c r="N13688"/>
    </row>
    <row r="13689" spans="14:14" x14ac:dyDescent="0.25">
      <c r="N13689"/>
    </row>
    <row r="13690" spans="14:14" x14ac:dyDescent="0.25">
      <c r="N13690"/>
    </row>
    <row r="13691" spans="14:14" x14ac:dyDescent="0.25">
      <c r="N13691"/>
    </row>
    <row r="13692" spans="14:14" x14ac:dyDescent="0.25">
      <c r="N13692"/>
    </row>
    <row r="13693" spans="14:14" x14ac:dyDescent="0.25">
      <c r="N13693"/>
    </row>
    <row r="13694" spans="14:14" x14ac:dyDescent="0.25">
      <c r="N13694"/>
    </row>
    <row r="13695" spans="14:14" x14ac:dyDescent="0.25">
      <c r="N13695"/>
    </row>
    <row r="13696" spans="14:14" x14ac:dyDescent="0.25">
      <c r="N13696"/>
    </row>
    <row r="13697" spans="14:14" x14ac:dyDescent="0.25">
      <c r="N13697"/>
    </row>
    <row r="13698" spans="14:14" x14ac:dyDescent="0.25">
      <c r="N13698"/>
    </row>
    <row r="13699" spans="14:14" x14ac:dyDescent="0.25">
      <c r="N13699"/>
    </row>
    <row r="13700" spans="14:14" x14ac:dyDescent="0.25">
      <c r="N13700"/>
    </row>
    <row r="13701" spans="14:14" x14ac:dyDescent="0.25">
      <c r="N13701"/>
    </row>
    <row r="13702" spans="14:14" x14ac:dyDescent="0.25">
      <c r="N13702"/>
    </row>
    <row r="13703" spans="14:14" x14ac:dyDescent="0.25">
      <c r="N13703"/>
    </row>
    <row r="13704" spans="14:14" x14ac:dyDescent="0.25">
      <c r="N13704"/>
    </row>
    <row r="13705" spans="14:14" x14ac:dyDescent="0.25">
      <c r="N13705"/>
    </row>
    <row r="13706" spans="14:14" x14ac:dyDescent="0.25">
      <c r="N13706"/>
    </row>
    <row r="13707" spans="14:14" x14ac:dyDescent="0.25">
      <c r="N13707"/>
    </row>
    <row r="13708" spans="14:14" x14ac:dyDescent="0.25">
      <c r="N13708"/>
    </row>
    <row r="13709" spans="14:14" x14ac:dyDescent="0.25">
      <c r="N13709"/>
    </row>
    <row r="13710" spans="14:14" x14ac:dyDescent="0.25">
      <c r="N13710"/>
    </row>
    <row r="13711" spans="14:14" x14ac:dyDescent="0.25">
      <c r="N13711"/>
    </row>
    <row r="13712" spans="14:14" x14ac:dyDescent="0.25">
      <c r="N13712"/>
    </row>
    <row r="13713" spans="14:14" x14ac:dyDescent="0.25">
      <c r="N13713"/>
    </row>
    <row r="13714" spans="14:14" x14ac:dyDescent="0.25">
      <c r="N13714"/>
    </row>
    <row r="13715" spans="14:14" x14ac:dyDescent="0.25">
      <c r="N13715"/>
    </row>
    <row r="13716" spans="14:14" x14ac:dyDescent="0.25">
      <c r="N13716"/>
    </row>
    <row r="13717" spans="14:14" x14ac:dyDescent="0.25">
      <c r="N13717"/>
    </row>
    <row r="13718" spans="14:14" x14ac:dyDescent="0.25">
      <c r="N13718"/>
    </row>
    <row r="13719" spans="14:14" x14ac:dyDescent="0.25">
      <c r="N13719"/>
    </row>
    <row r="13720" spans="14:14" x14ac:dyDescent="0.25">
      <c r="N13720"/>
    </row>
    <row r="13721" spans="14:14" x14ac:dyDescent="0.25">
      <c r="N13721"/>
    </row>
    <row r="13722" spans="14:14" x14ac:dyDescent="0.25">
      <c r="N13722"/>
    </row>
    <row r="13723" spans="14:14" x14ac:dyDescent="0.25">
      <c r="N13723"/>
    </row>
    <row r="13724" spans="14:14" x14ac:dyDescent="0.25">
      <c r="N13724"/>
    </row>
    <row r="13725" spans="14:14" x14ac:dyDescent="0.25">
      <c r="N13725"/>
    </row>
    <row r="13726" spans="14:14" x14ac:dyDescent="0.25">
      <c r="N13726"/>
    </row>
    <row r="13727" spans="14:14" x14ac:dyDescent="0.25">
      <c r="N13727"/>
    </row>
    <row r="13728" spans="14:14" x14ac:dyDescent="0.25">
      <c r="N13728"/>
    </row>
    <row r="13729" spans="14:14" x14ac:dyDescent="0.25">
      <c r="N13729"/>
    </row>
    <row r="13730" spans="14:14" x14ac:dyDescent="0.25">
      <c r="N13730"/>
    </row>
    <row r="13731" spans="14:14" x14ac:dyDescent="0.25">
      <c r="N13731"/>
    </row>
    <row r="13732" spans="14:14" x14ac:dyDescent="0.25">
      <c r="N13732"/>
    </row>
    <row r="13733" spans="14:14" x14ac:dyDescent="0.25">
      <c r="N13733"/>
    </row>
    <row r="13734" spans="14:14" x14ac:dyDescent="0.25">
      <c r="N13734"/>
    </row>
    <row r="13735" spans="14:14" x14ac:dyDescent="0.25">
      <c r="N13735"/>
    </row>
    <row r="13736" spans="14:14" x14ac:dyDescent="0.25">
      <c r="N13736"/>
    </row>
    <row r="13737" spans="14:14" x14ac:dyDescent="0.25">
      <c r="N13737"/>
    </row>
    <row r="13738" spans="14:14" x14ac:dyDescent="0.25">
      <c r="N13738"/>
    </row>
    <row r="13739" spans="14:14" x14ac:dyDescent="0.25">
      <c r="N13739"/>
    </row>
    <row r="13740" spans="14:14" x14ac:dyDescent="0.25">
      <c r="N13740"/>
    </row>
    <row r="13741" spans="14:14" x14ac:dyDescent="0.25">
      <c r="N13741"/>
    </row>
    <row r="13742" spans="14:14" x14ac:dyDescent="0.25">
      <c r="N13742"/>
    </row>
    <row r="13743" spans="14:14" x14ac:dyDescent="0.25">
      <c r="N13743"/>
    </row>
    <row r="13744" spans="14:14" x14ac:dyDescent="0.25">
      <c r="N13744"/>
    </row>
    <row r="13745" spans="14:14" x14ac:dyDescent="0.25">
      <c r="N13745"/>
    </row>
    <row r="13746" spans="14:14" x14ac:dyDescent="0.25">
      <c r="N13746"/>
    </row>
    <row r="13747" spans="14:14" x14ac:dyDescent="0.25">
      <c r="N13747"/>
    </row>
    <row r="13748" spans="14:14" x14ac:dyDescent="0.25">
      <c r="N13748"/>
    </row>
    <row r="13749" spans="14:14" x14ac:dyDescent="0.25">
      <c r="N13749"/>
    </row>
    <row r="13750" spans="14:14" x14ac:dyDescent="0.25">
      <c r="N13750"/>
    </row>
    <row r="13751" spans="14:14" x14ac:dyDescent="0.25">
      <c r="N13751"/>
    </row>
    <row r="13752" spans="14:14" x14ac:dyDescent="0.25">
      <c r="N13752"/>
    </row>
    <row r="13753" spans="14:14" x14ac:dyDescent="0.25">
      <c r="N13753"/>
    </row>
    <row r="13754" spans="14:14" x14ac:dyDescent="0.25">
      <c r="N13754"/>
    </row>
    <row r="13755" spans="14:14" x14ac:dyDescent="0.25">
      <c r="N13755"/>
    </row>
    <row r="13756" spans="14:14" x14ac:dyDescent="0.25">
      <c r="N13756"/>
    </row>
    <row r="13757" spans="14:14" x14ac:dyDescent="0.25">
      <c r="N13757"/>
    </row>
    <row r="13758" spans="14:14" x14ac:dyDescent="0.25">
      <c r="N13758"/>
    </row>
    <row r="13759" spans="14:14" x14ac:dyDescent="0.25">
      <c r="N13759"/>
    </row>
    <row r="13760" spans="14:14" x14ac:dyDescent="0.25">
      <c r="N13760"/>
    </row>
    <row r="13761" spans="14:14" x14ac:dyDescent="0.25">
      <c r="N13761"/>
    </row>
    <row r="13762" spans="14:14" x14ac:dyDescent="0.25">
      <c r="N13762"/>
    </row>
    <row r="13763" spans="14:14" x14ac:dyDescent="0.25">
      <c r="N13763"/>
    </row>
    <row r="13764" spans="14:14" x14ac:dyDescent="0.25">
      <c r="N13764"/>
    </row>
    <row r="13765" spans="14:14" x14ac:dyDescent="0.25">
      <c r="N13765"/>
    </row>
    <row r="13766" spans="14:14" x14ac:dyDescent="0.25">
      <c r="N13766"/>
    </row>
    <row r="13767" spans="14:14" x14ac:dyDescent="0.25">
      <c r="N13767"/>
    </row>
    <row r="13768" spans="14:14" x14ac:dyDescent="0.25">
      <c r="N13768"/>
    </row>
    <row r="13769" spans="14:14" x14ac:dyDescent="0.25">
      <c r="N13769"/>
    </row>
    <row r="13770" spans="14:14" x14ac:dyDescent="0.25">
      <c r="N13770"/>
    </row>
    <row r="13771" spans="14:14" x14ac:dyDescent="0.25">
      <c r="N13771"/>
    </row>
    <row r="13772" spans="14:14" x14ac:dyDescent="0.25">
      <c r="N13772"/>
    </row>
    <row r="13773" spans="14:14" x14ac:dyDescent="0.25">
      <c r="N13773"/>
    </row>
    <row r="13774" spans="14:14" x14ac:dyDescent="0.25">
      <c r="N13774"/>
    </row>
    <row r="13775" spans="14:14" x14ac:dyDescent="0.25">
      <c r="N13775"/>
    </row>
    <row r="13776" spans="14:14" x14ac:dyDescent="0.25">
      <c r="N13776"/>
    </row>
    <row r="13777" spans="14:14" x14ac:dyDescent="0.25">
      <c r="N13777"/>
    </row>
    <row r="13778" spans="14:14" x14ac:dyDescent="0.25">
      <c r="N13778"/>
    </row>
    <row r="13779" spans="14:14" x14ac:dyDescent="0.25">
      <c r="N13779"/>
    </row>
    <row r="13780" spans="14:14" x14ac:dyDescent="0.25">
      <c r="N13780"/>
    </row>
    <row r="13781" spans="14:14" x14ac:dyDescent="0.25">
      <c r="N13781"/>
    </row>
    <row r="13782" spans="14:14" x14ac:dyDescent="0.25">
      <c r="N13782"/>
    </row>
    <row r="13783" spans="14:14" x14ac:dyDescent="0.25">
      <c r="N13783"/>
    </row>
    <row r="13784" spans="14:14" x14ac:dyDescent="0.25">
      <c r="N13784"/>
    </row>
    <row r="13785" spans="14:14" x14ac:dyDescent="0.25">
      <c r="N13785"/>
    </row>
    <row r="13786" spans="14:14" x14ac:dyDescent="0.25">
      <c r="N13786"/>
    </row>
    <row r="13787" spans="14:14" x14ac:dyDescent="0.25">
      <c r="N13787"/>
    </row>
    <row r="13788" spans="14:14" x14ac:dyDescent="0.25">
      <c r="N13788"/>
    </row>
    <row r="13789" spans="14:14" x14ac:dyDescent="0.25">
      <c r="N13789"/>
    </row>
    <row r="13790" spans="14:14" x14ac:dyDescent="0.25">
      <c r="N13790"/>
    </row>
    <row r="13791" spans="14:14" x14ac:dyDescent="0.25">
      <c r="N13791"/>
    </row>
    <row r="13792" spans="14:14" x14ac:dyDescent="0.25">
      <c r="N13792"/>
    </row>
    <row r="13793" spans="14:14" x14ac:dyDescent="0.25">
      <c r="N13793"/>
    </row>
    <row r="13794" spans="14:14" x14ac:dyDescent="0.25">
      <c r="N13794"/>
    </row>
    <row r="13795" spans="14:14" x14ac:dyDescent="0.25">
      <c r="N13795"/>
    </row>
    <row r="13796" spans="14:14" x14ac:dyDescent="0.25">
      <c r="N13796"/>
    </row>
    <row r="13797" spans="14:14" x14ac:dyDescent="0.25">
      <c r="N13797"/>
    </row>
    <row r="13798" spans="14:14" x14ac:dyDescent="0.25">
      <c r="N13798"/>
    </row>
    <row r="13799" spans="14:14" x14ac:dyDescent="0.25">
      <c r="N13799"/>
    </row>
    <row r="13800" spans="14:14" x14ac:dyDescent="0.25">
      <c r="N13800"/>
    </row>
    <row r="13801" spans="14:14" x14ac:dyDescent="0.25">
      <c r="N13801"/>
    </row>
    <row r="13802" spans="14:14" x14ac:dyDescent="0.25">
      <c r="N13802"/>
    </row>
    <row r="13803" spans="14:14" x14ac:dyDescent="0.25">
      <c r="N13803"/>
    </row>
    <row r="13804" spans="14:14" x14ac:dyDescent="0.25">
      <c r="N13804"/>
    </row>
    <row r="13805" spans="14:14" x14ac:dyDescent="0.25">
      <c r="N13805"/>
    </row>
    <row r="13806" spans="14:14" x14ac:dyDescent="0.25">
      <c r="N13806"/>
    </row>
    <row r="13807" spans="14:14" x14ac:dyDescent="0.25">
      <c r="N13807"/>
    </row>
    <row r="13808" spans="14:14" x14ac:dyDescent="0.25">
      <c r="N13808"/>
    </row>
    <row r="13809" spans="14:14" x14ac:dyDescent="0.25">
      <c r="N13809"/>
    </row>
    <row r="13810" spans="14:14" x14ac:dyDescent="0.25">
      <c r="N13810"/>
    </row>
    <row r="13811" spans="14:14" x14ac:dyDescent="0.25">
      <c r="N13811"/>
    </row>
    <row r="13812" spans="14:14" x14ac:dyDescent="0.25">
      <c r="N13812"/>
    </row>
    <row r="13813" spans="14:14" x14ac:dyDescent="0.25">
      <c r="N13813"/>
    </row>
    <row r="13814" spans="14:14" x14ac:dyDescent="0.25">
      <c r="N13814"/>
    </row>
    <row r="13815" spans="14:14" x14ac:dyDescent="0.25">
      <c r="N13815"/>
    </row>
    <row r="13816" spans="14:14" x14ac:dyDescent="0.25">
      <c r="N13816"/>
    </row>
    <row r="13817" spans="14:14" x14ac:dyDescent="0.25">
      <c r="N13817"/>
    </row>
    <row r="13818" spans="14:14" x14ac:dyDescent="0.25">
      <c r="N13818"/>
    </row>
    <row r="13819" spans="14:14" x14ac:dyDescent="0.25">
      <c r="N13819"/>
    </row>
    <row r="13820" spans="14:14" x14ac:dyDescent="0.25">
      <c r="N13820"/>
    </row>
    <row r="13821" spans="14:14" x14ac:dyDescent="0.25">
      <c r="N13821"/>
    </row>
    <row r="13822" spans="14:14" x14ac:dyDescent="0.25">
      <c r="N13822"/>
    </row>
    <row r="13823" spans="14:14" x14ac:dyDescent="0.25">
      <c r="N13823"/>
    </row>
    <row r="13824" spans="14:14" x14ac:dyDescent="0.25">
      <c r="N13824"/>
    </row>
    <row r="13825" spans="14:14" x14ac:dyDescent="0.25">
      <c r="N13825"/>
    </row>
    <row r="13826" spans="14:14" x14ac:dyDescent="0.25">
      <c r="N13826"/>
    </row>
    <row r="13827" spans="14:14" x14ac:dyDescent="0.25">
      <c r="N13827"/>
    </row>
    <row r="13828" spans="14:14" x14ac:dyDescent="0.25">
      <c r="N13828"/>
    </row>
    <row r="13829" spans="14:14" x14ac:dyDescent="0.25">
      <c r="N13829"/>
    </row>
    <row r="13830" spans="14:14" x14ac:dyDescent="0.25">
      <c r="N13830"/>
    </row>
    <row r="13831" spans="14:14" x14ac:dyDescent="0.25">
      <c r="N13831"/>
    </row>
    <row r="13832" spans="14:14" x14ac:dyDescent="0.25">
      <c r="N13832"/>
    </row>
    <row r="13833" spans="14:14" x14ac:dyDescent="0.25">
      <c r="N13833"/>
    </row>
    <row r="13834" spans="14:14" x14ac:dyDescent="0.25">
      <c r="N13834"/>
    </row>
    <row r="13835" spans="14:14" x14ac:dyDescent="0.25">
      <c r="N13835"/>
    </row>
    <row r="13836" spans="14:14" x14ac:dyDescent="0.25">
      <c r="N13836"/>
    </row>
    <row r="13837" spans="14:14" x14ac:dyDescent="0.25">
      <c r="N13837"/>
    </row>
    <row r="13838" spans="14:14" x14ac:dyDescent="0.25">
      <c r="N13838"/>
    </row>
    <row r="13839" spans="14:14" x14ac:dyDescent="0.25">
      <c r="N13839"/>
    </row>
    <row r="13840" spans="14:14" x14ac:dyDescent="0.25">
      <c r="N13840"/>
    </row>
    <row r="13841" spans="14:14" x14ac:dyDescent="0.25">
      <c r="N13841"/>
    </row>
    <row r="13842" spans="14:14" x14ac:dyDescent="0.25">
      <c r="N13842"/>
    </row>
    <row r="13843" spans="14:14" x14ac:dyDescent="0.25">
      <c r="N13843"/>
    </row>
    <row r="13844" spans="14:14" x14ac:dyDescent="0.25">
      <c r="N13844"/>
    </row>
    <row r="13845" spans="14:14" x14ac:dyDescent="0.25">
      <c r="N13845"/>
    </row>
    <row r="13846" spans="14:14" x14ac:dyDescent="0.25">
      <c r="N13846"/>
    </row>
    <row r="13847" spans="14:14" x14ac:dyDescent="0.25">
      <c r="N13847"/>
    </row>
    <row r="13848" spans="14:14" x14ac:dyDescent="0.25">
      <c r="N13848"/>
    </row>
    <row r="13849" spans="14:14" x14ac:dyDescent="0.25">
      <c r="N13849"/>
    </row>
    <row r="13850" spans="14:14" x14ac:dyDescent="0.25">
      <c r="N13850"/>
    </row>
    <row r="13851" spans="14:14" x14ac:dyDescent="0.25">
      <c r="N13851"/>
    </row>
    <row r="13852" spans="14:14" x14ac:dyDescent="0.25">
      <c r="N13852"/>
    </row>
    <row r="13853" spans="14:14" x14ac:dyDescent="0.25">
      <c r="N13853"/>
    </row>
    <row r="13854" spans="14:14" x14ac:dyDescent="0.25">
      <c r="N13854"/>
    </row>
    <row r="13855" spans="14:14" x14ac:dyDescent="0.25">
      <c r="N13855"/>
    </row>
    <row r="13856" spans="14:14" x14ac:dyDescent="0.25">
      <c r="N13856"/>
    </row>
    <row r="13857" spans="14:14" x14ac:dyDescent="0.25">
      <c r="N13857"/>
    </row>
    <row r="13858" spans="14:14" x14ac:dyDescent="0.25">
      <c r="N13858"/>
    </row>
    <row r="13859" spans="14:14" x14ac:dyDescent="0.25">
      <c r="N13859"/>
    </row>
    <row r="13860" spans="14:14" x14ac:dyDescent="0.25">
      <c r="N13860"/>
    </row>
    <row r="13861" spans="14:14" x14ac:dyDescent="0.25">
      <c r="N13861"/>
    </row>
    <row r="13862" spans="14:14" x14ac:dyDescent="0.25">
      <c r="N13862"/>
    </row>
    <row r="13863" spans="14:14" x14ac:dyDescent="0.25">
      <c r="N13863"/>
    </row>
    <row r="13864" spans="14:14" x14ac:dyDescent="0.25">
      <c r="N13864"/>
    </row>
    <row r="13865" spans="14:14" x14ac:dyDescent="0.25">
      <c r="N13865"/>
    </row>
    <row r="13866" spans="14:14" x14ac:dyDescent="0.25">
      <c r="N13866"/>
    </row>
    <row r="13867" spans="14:14" x14ac:dyDescent="0.25">
      <c r="N13867"/>
    </row>
    <row r="13868" spans="14:14" x14ac:dyDescent="0.25">
      <c r="N13868"/>
    </row>
    <row r="13869" spans="14:14" x14ac:dyDescent="0.25">
      <c r="N13869"/>
    </row>
    <row r="13870" spans="14:14" x14ac:dyDescent="0.25">
      <c r="N13870"/>
    </row>
    <row r="13871" spans="14:14" x14ac:dyDescent="0.25">
      <c r="N13871"/>
    </row>
    <row r="13872" spans="14:14" x14ac:dyDescent="0.25">
      <c r="N13872"/>
    </row>
    <row r="13873" spans="14:14" x14ac:dyDescent="0.25">
      <c r="N13873"/>
    </row>
    <row r="13874" spans="14:14" x14ac:dyDescent="0.25">
      <c r="N13874"/>
    </row>
    <row r="13875" spans="14:14" x14ac:dyDescent="0.25">
      <c r="N13875"/>
    </row>
    <row r="13876" spans="14:14" x14ac:dyDescent="0.25">
      <c r="N13876"/>
    </row>
    <row r="13877" spans="14:14" x14ac:dyDescent="0.25">
      <c r="N13877"/>
    </row>
    <row r="13878" spans="14:14" x14ac:dyDescent="0.25">
      <c r="N13878"/>
    </row>
    <row r="13879" spans="14:14" x14ac:dyDescent="0.25">
      <c r="N13879"/>
    </row>
    <row r="13880" spans="14:14" x14ac:dyDescent="0.25">
      <c r="N13880"/>
    </row>
    <row r="13881" spans="14:14" x14ac:dyDescent="0.25">
      <c r="N13881"/>
    </row>
    <row r="13882" spans="14:14" x14ac:dyDescent="0.25">
      <c r="N13882"/>
    </row>
    <row r="13883" spans="14:14" x14ac:dyDescent="0.25">
      <c r="N13883"/>
    </row>
    <row r="13884" spans="14:14" x14ac:dyDescent="0.25">
      <c r="N13884"/>
    </row>
    <row r="13885" spans="14:14" x14ac:dyDescent="0.25">
      <c r="N13885"/>
    </row>
    <row r="13886" spans="14:14" x14ac:dyDescent="0.25">
      <c r="N13886"/>
    </row>
    <row r="13887" spans="14:14" x14ac:dyDescent="0.25">
      <c r="N13887"/>
    </row>
    <row r="13888" spans="14:14" x14ac:dyDescent="0.25">
      <c r="N13888"/>
    </row>
    <row r="13889" spans="14:14" x14ac:dyDescent="0.25">
      <c r="N13889"/>
    </row>
    <row r="13890" spans="14:14" x14ac:dyDescent="0.25">
      <c r="N13890"/>
    </row>
    <row r="13891" spans="14:14" x14ac:dyDescent="0.25">
      <c r="N13891"/>
    </row>
    <row r="13892" spans="14:14" x14ac:dyDescent="0.25">
      <c r="N13892"/>
    </row>
    <row r="13893" spans="14:14" x14ac:dyDescent="0.25">
      <c r="N13893"/>
    </row>
    <row r="13894" spans="14:14" x14ac:dyDescent="0.25">
      <c r="N13894"/>
    </row>
    <row r="13895" spans="14:14" x14ac:dyDescent="0.25">
      <c r="N13895"/>
    </row>
    <row r="13896" spans="14:14" x14ac:dyDescent="0.25">
      <c r="N13896"/>
    </row>
    <row r="13897" spans="14:14" x14ac:dyDescent="0.25">
      <c r="N13897"/>
    </row>
    <row r="13898" spans="14:14" x14ac:dyDescent="0.25">
      <c r="N13898"/>
    </row>
    <row r="13899" spans="14:14" x14ac:dyDescent="0.25">
      <c r="N13899"/>
    </row>
    <row r="13900" spans="14:14" x14ac:dyDescent="0.25">
      <c r="N13900"/>
    </row>
    <row r="13901" spans="14:14" x14ac:dyDescent="0.25">
      <c r="N13901"/>
    </row>
    <row r="13902" spans="14:14" x14ac:dyDescent="0.25">
      <c r="N13902"/>
    </row>
    <row r="13903" spans="14:14" x14ac:dyDescent="0.25">
      <c r="N13903"/>
    </row>
    <row r="13904" spans="14:14" x14ac:dyDescent="0.25">
      <c r="N13904"/>
    </row>
    <row r="13905" spans="14:14" x14ac:dyDescent="0.25">
      <c r="N13905"/>
    </row>
    <row r="13906" spans="14:14" x14ac:dyDescent="0.25">
      <c r="N13906"/>
    </row>
    <row r="13907" spans="14:14" x14ac:dyDescent="0.25">
      <c r="N13907"/>
    </row>
    <row r="13908" spans="14:14" x14ac:dyDescent="0.25">
      <c r="N13908"/>
    </row>
    <row r="13909" spans="14:14" x14ac:dyDescent="0.25">
      <c r="N13909"/>
    </row>
    <row r="13910" spans="14:14" x14ac:dyDescent="0.25">
      <c r="N13910"/>
    </row>
    <row r="13911" spans="14:14" x14ac:dyDescent="0.25">
      <c r="N13911"/>
    </row>
    <row r="13912" spans="14:14" x14ac:dyDescent="0.25">
      <c r="N13912"/>
    </row>
    <row r="13913" spans="14:14" x14ac:dyDescent="0.25">
      <c r="N13913"/>
    </row>
    <row r="13914" spans="14:14" x14ac:dyDescent="0.25">
      <c r="N13914"/>
    </row>
    <row r="13915" spans="14:14" x14ac:dyDescent="0.25">
      <c r="N13915"/>
    </row>
    <row r="13916" spans="14:14" x14ac:dyDescent="0.25">
      <c r="N13916"/>
    </row>
    <row r="13917" spans="14:14" x14ac:dyDescent="0.25">
      <c r="N13917"/>
    </row>
    <row r="13918" spans="14:14" x14ac:dyDescent="0.25">
      <c r="N13918"/>
    </row>
    <row r="13919" spans="14:14" x14ac:dyDescent="0.25">
      <c r="N13919"/>
    </row>
    <row r="13920" spans="14:14" x14ac:dyDescent="0.25">
      <c r="N13920"/>
    </row>
    <row r="13921" spans="14:14" x14ac:dyDescent="0.25">
      <c r="N13921"/>
    </row>
    <row r="13922" spans="14:14" x14ac:dyDescent="0.25">
      <c r="N13922"/>
    </row>
    <row r="13923" spans="14:14" x14ac:dyDescent="0.25">
      <c r="N13923"/>
    </row>
    <row r="13924" spans="14:14" x14ac:dyDescent="0.25">
      <c r="N13924"/>
    </row>
    <row r="13925" spans="14:14" x14ac:dyDescent="0.25">
      <c r="N13925"/>
    </row>
    <row r="13926" spans="14:14" x14ac:dyDescent="0.25">
      <c r="N13926"/>
    </row>
    <row r="13927" spans="14:14" x14ac:dyDescent="0.25">
      <c r="N13927"/>
    </row>
    <row r="13928" spans="14:14" x14ac:dyDescent="0.25">
      <c r="N13928"/>
    </row>
    <row r="13929" spans="14:14" x14ac:dyDescent="0.25">
      <c r="N13929"/>
    </row>
    <row r="13930" spans="14:14" x14ac:dyDescent="0.25">
      <c r="N13930"/>
    </row>
    <row r="13931" spans="14:14" x14ac:dyDescent="0.25">
      <c r="N13931"/>
    </row>
    <row r="13932" spans="14:14" x14ac:dyDescent="0.25">
      <c r="N13932"/>
    </row>
    <row r="13933" spans="14:14" x14ac:dyDescent="0.25">
      <c r="N13933"/>
    </row>
    <row r="13934" spans="14:14" x14ac:dyDescent="0.25">
      <c r="N13934"/>
    </row>
    <row r="13935" spans="14:14" x14ac:dyDescent="0.25">
      <c r="N13935"/>
    </row>
    <row r="13936" spans="14:14" x14ac:dyDescent="0.25">
      <c r="N13936"/>
    </row>
    <row r="13937" spans="14:14" x14ac:dyDescent="0.25">
      <c r="N13937"/>
    </row>
    <row r="13938" spans="14:14" x14ac:dyDescent="0.25">
      <c r="N13938"/>
    </row>
    <row r="13939" spans="14:14" x14ac:dyDescent="0.25">
      <c r="N13939"/>
    </row>
    <row r="13940" spans="14:14" x14ac:dyDescent="0.25">
      <c r="N13940"/>
    </row>
    <row r="13941" spans="14:14" x14ac:dyDescent="0.25">
      <c r="N13941"/>
    </row>
    <row r="13942" spans="14:14" x14ac:dyDescent="0.25">
      <c r="N13942"/>
    </row>
    <row r="13943" spans="14:14" x14ac:dyDescent="0.25">
      <c r="N13943"/>
    </row>
    <row r="13944" spans="14:14" x14ac:dyDescent="0.25">
      <c r="N13944"/>
    </row>
    <row r="13945" spans="14:14" x14ac:dyDescent="0.25">
      <c r="N13945"/>
    </row>
    <row r="13946" spans="14:14" x14ac:dyDescent="0.25">
      <c r="N13946"/>
    </row>
    <row r="13947" spans="14:14" x14ac:dyDescent="0.25">
      <c r="N13947"/>
    </row>
    <row r="13948" spans="14:14" x14ac:dyDescent="0.25">
      <c r="N13948"/>
    </row>
    <row r="13949" spans="14:14" x14ac:dyDescent="0.25">
      <c r="N13949"/>
    </row>
    <row r="13950" spans="14:14" x14ac:dyDescent="0.25">
      <c r="N13950"/>
    </row>
    <row r="13951" spans="14:14" x14ac:dyDescent="0.25">
      <c r="N13951"/>
    </row>
    <row r="13952" spans="14:14" x14ac:dyDescent="0.25">
      <c r="N13952"/>
    </row>
    <row r="13953" spans="14:14" x14ac:dyDescent="0.25">
      <c r="N13953"/>
    </row>
    <row r="13954" spans="14:14" x14ac:dyDescent="0.25">
      <c r="N13954"/>
    </row>
    <row r="13955" spans="14:14" x14ac:dyDescent="0.25">
      <c r="N13955"/>
    </row>
    <row r="13956" spans="14:14" x14ac:dyDescent="0.25">
      <c r="N13956"/>
    </row>
    <row r="13957" spans="14:14" x14ac:dyDescent="0.25">
      <c r="N13957"/>
    </row>
    <row r="13958" spans="14:14" x14ac:dyDescent="0.25">
      <c r="N13958"/>
    </row>
    <row r="13959" spans="14:14" x14ac:dyDescent="0.25">
      <c r="N13959"/>
    </row>
    <row r="13960" spans="14:14" x14ac:dyDescent="0.25">
      <c r="N13960"/>
    </row>
    <row r="13961" spans="14:14" x14ac:dyDescent="0.25">
      <c r="N13961"/>
    </row>
    <row r="13962" spans="14:14" x14ac:dyDescent="0.25">
      <c r="N13962"/>
    </row>
    <row r="13963" spans="14:14" x14ac:dyDescent="0.25">
      <c r="N13963"/>
    </row>
    <row r="13964" spans="14:14" x14ac:dyDescent="0.25">
      <c r="N13964"/>
    </row>
    <row r="13965" spans="14:14" x14ac:dyDescent="0.25">
      <c r="N13965"/>
    </row>
    <row r="13966" spans="14:14" x14ac:dyDescent="0.25">
      <c r="N13966"/>
    </row>
    <row r="13967" spans="14:14" x14ac:dyDescent="0.25">
      <c r="N13967"/>
    </row>
    <row r="13968" spans="14:14" x14ac:dyDescent="0.25">
      <c r="N13968"/>
    </row>
    <row r="13969" spans="14:14" x14ac:dyDescent="0.25">
      <c r="N13969"/>
    </row>
    <row r="13970" spans="14:14" x14ac:dyDescent="0.25">
      <c r="N13970"/>
    </row>
    <row r="13971" spans="14:14" x14ac:dyDescent="0.25">
      <c r="N13971"/>
    </row>
    <row r="13972" spans="14:14" x14ac:dyDescent="0.25">
      <c r="N13972"/>
    </row>
    <row r="13973" spans="14:14" x14ac:dyDescent="0.25">
      <c r="N13973"/>
    </row>
    <row r="13974" spans="14:14" x14ac:dyDescent="0.25">
      <c r="N13974"/>
    </row>
    <row r="13975" spans="14:14" x14ac:dyDescent="0.25">
      <c r="N13975"/>
    </row>
    <row r="13976" spans="14:14" x14ac:dyDescent="0.25">
      <c r="N13976"/>
    </row>
    <row r="13977" spans="14:14" x14ac:dyDescent="0.25">
      <c r="N13977"/>
    </row>
    <row r="13978" spans="14:14" x14ac:dyDescent="0.25">
      <c r="N13978"/>
    </row>
    <row r="13979" spans="14:14" x14ac:dyDescent="0.25">
      <c r="N13979"/>
    </row>
    <row r="13980" spans="14:14" x14ac:dyDescent="0.25">
      <c r="N13980"/>
    </row>
    <row r="13981" spans="14:14" x14ac:dyDescent="0.25">
      <c r="N13981"/>
    </row>
    <row r="13982" spans="14:14" x14ac:dyDescent="0.25">
      <c r="N13982"/>
    </row>
    <row r="13983" spans="14:14" x14ac:dyDescent="0.25">
      <c r="N13983"/>
    </row>
    <row r="13984" spans="14:14" x14ac:dyDescent="0.25">
      <c r="N13984"/>
    </row>
    <row r="13985" spans="14:14" x14ac:dyDescent="0.25">
      <c r="N13985"/>
    </row>
    <row r="13986" spans="14:14" x14ac:dyDescent="0.25">
      <c r="N13986"/>
    </row>
    <row r="13987" spans="14:14" x14ac:dyDescent="0.25">
      <c r="N13987"/>
    </row>
    <row r="13988" spans="14:14" x14ac:dyDescent="0.25">
      <c r="N13988"/>
    </row>
    <row r="13989" spans="14:14" x14ac:dyDescent="0.25">
      <c r="N13989"/>
    </row>
    <row r="13990" spans="14:14" x14ac:dyDescent="0.25">
      <c r="N13990"/>
    </row>
    <row r="13991" spans="14:14" x14ac:dyDescent="0.25">
      <c r="N13991"/>
    </row>
    <row r="13992" spans="14:14" x14ac:dyDescent="0.25">
      <c r="N13992"/>
    </row>
    <row r="13993" spans="14:14" x14ac:dyDescent="0.25">
      <c r="N13993"/>
    </row>
    <row r="13994" spans="14:14" x14ac:dyDescent="0.25">
      <c r="N13994"/>
    </row>
    <row r="13995" spans="14:14" x14ac:dyDescent="0.25">
      <c r="N13995"/>
    </row>
    <row r="13996" spans="14:14" x14ac:dyDescent="0.25">
      <c r="N13996"/>
    </row>
    <row r="13997" spans="14:14" x14ac:dyDescent="0.25">
      <c r="N13997"/>
    </row>
    <row r="13998" spans="14:14" x14ac:dyDescent="0.25">
      <c r="N13998"/>
    </row>
    <row r="13999" spans="14:14" x14ac:dyDescent="0.25">
      <c r="N13999"/>
    </row>
    <row r="14000" spans="14:14" x14ac:dyDescent="0.25">
      <c r="N14000"/>
    </row>
    <row r="14001" spans="14:14" x14ac:dyDescent="0.25">
      <c r="N14001"/>
    </row>
    <row r="14002" spans="14:14" x14ac:dyDescent="0.25">
      <c r="N14002"/>
    </row>
    <row r="14003" spans="14:14" x14ac:dyDescent="0.25">
      <c r="N14003"/>
    </row>
    <row r="14004" spans="14:14" x14ac:dyDescent="0.25">
      <c r="N14004"/>
    </row>
    <row r="14005" spans="14:14" x14ac:dyDescent="0.25">
      <c r="N14005"/>
    </row>
    <row r="14006" spans="14:14" x14ac:dyDescent="0.25">
      <c r="N14006"/>
    </row>
    <row r="14007" spans="14:14" x14ac:dyDescent="0.25">
      <c r="N14007"/>
    </row>
    <row r="14008" spans="14:14" x14ac:dyDescent="0.25">
      <c r="N14008"/>
    </row>
    <row r="14009" spans="14:14" x14ac:dyDescent="0.25">
      <c r="N14009"/>
    </row>
    <row r="14010" spans="14:14" x14ac:dyDescent="0.25">
      <c r="N14010"/>
    </row>
    <row r="14011" spans="14:14" x14ac:dyDescent="0.25">
      <c r="N14011"/>
    </row>
    <row r="14012" spans="14:14" x14ac:dyDescent="0.25">
      <c r="N14012"/>
    </row>
    <row r="14013" spans="14:14" x14ac:dyDescent="0.25">
      <c r="N14013"/>
    </row>
    <row r="14014" spans="14:14" x14ac:dyDescent="0.25">
      <c r="N14014"/>
    </row>
    <row r="14015" spans="14:14" x14ac:dyDescent="0.25">
      <c r="N14015"/>
    </row>
    <row r="14016" spans="14:14" x14ac:dyDescent="0.25">
      <c r="N14016"/>
    </row>
    <row r="14017" spans="14:14" x14ac:dyDescent="0.25">
      <c r="N14017"/>
    </row>
    <row r="14018" spans="14:14" x14ac:dyDescent="0.25">
      <c r="N14018"/>
    </row>
    <row r="14019" spans="14:14" x14ac:dyDescent="0.25">
      <c r="N14019"/>
    </row>
    <row r="14020" spans="14:14" x14ac:dyDescent="0.25">
      <c r="N14020"/>
    </row>
    <row r="14021" spans="14:14" x14ac:dyDescent="0.25">
      <c r="N14021"/>
    </row>
    <row r="14022" spans="14:14" x14ac:dyDescent="0.25">
      <c r="N14022"/>
    </row>
    <row r="14023" spans="14:14" x14ac:dyDescent="0.25">
      <c r="N14023"/>
    </row>
    <row r="14024" spans="14:14" x14ac:dyDescent="0.25">
      <c r="N14024"/>
    </row>
    <row r="14025" spans="14:14" x14ac:dyDescent="0.25">
      <c r="N14025"/>
    </row>
    <row r="14026" spans="14:14" x14ac:dyDescent="0.25">
      <c r="N14026"/>
    </row>
    <row r="14027" spans="14:14" x14ac:dyDescent="0.25">
      <c r="N14027"/>
    </row>
    <row r="14028" spans="14:14" x14ac:dyDescent="0.25">
      <c r="N14028"/>
    </row>
    <row r="14029" spans="14:14" x14ac:dyDescent="0.25">
      <c r="N14029"/>
    </row>
    <row r="14030" spans="14:14" x14ac:dyDescent="0.25">
      <c r="N14030"/>
    </row>
    <row r="14031" spans="14:14" x14ac:dyDescent="0.25">
      <c r="N14031"/>
    </row>
    <row r="14032" spans="14:14" x14ac:dyDescent="0.25">
      <c r="N14032"/>
    </row>
    <row r="14033" spans="14:14" x14ac:dyDescent="0.25">
      <c r="N14033"/>
    </row>
    <row r="14034" spans="14:14" x14ac:dyDescent="0.25">
      <c r="N14034"/>
    </row>
    <row r="14035" spans="14:14" x14ac:dyDescent="0.25">
      <c r="N14035"/>
    </row>
    <row r="14036" spans="14:14" x14ac:dyDescent="0.25">
      <c r="N14036"/>
    </row>
    <row r="14037" spans="14:14" x14ac:dyDescent="0.25">
      <c r="N14037"/>
    </row>
    <row r="14038" spans="14:14" x14ac:dyDescent="0.25">
      <c r="N14038"/>
    </row>
    <row r="14039" spans="14:14" x14ac:dyDescent="0.25">
      <c r="N14039"/>
    </row>
    <row r="14040" spans="14:14" x14ac:dyDescent="0.25">
      <c r="N14040"/>
    </row>
    <row r="14041" spans="14:14" x14ac:dyDescent="0.25">
      <c r="N14041"/>
    </row>
    <row r="14042" spans="14:14" x14ac:dyDescent="0.25">
      <c r="N14042"/>
    </row>
    <row r="14043" spans="14:14" x14ac:dyDescent="0.25">
      <c r="N14043"/>
    </row>
    <row r="14044" spans="14:14" x14ac:dyDescent="0.25">
      <c r="N14044"/>
    </row>
    <row r="14045" spans="14:14" x14ac:dyDescent="0.25">
      <c r="N14045"/>
    </row>
    <row r="14046" spans="14:14" x14ac:dyDescent="0.25">
      <c r="N14046"/>
    </row>
    <row r="14047" spans="14:14" x14ac:dyDescent="0.25">
      <c r="N14047"/>
    </row>
    <row r="14048" spans="14:14" x14ac:dyDescent="0.25">
      <c r="N14048"/>
    </row>
    <row r="14049" spans="14:14" x14ac:dyDescent="0.25">
      <c r="N14049"/>
    </row>
    <row r="14050" spans="14:14" x14ac:dyDescent="0.25">
      <c r="N14050"/>
    </row>
    <row r="14051" spans="14:14" x14ac:dyDescent="0.25">
      <c r="N14051"/>
    </row>
    <row r="14052" spans="14:14" x14ac:dyDescent="0.25">
      <c r="N14052"/>
    </row>
    <row r="14053" spans="14:14" x14ac:dyDescent="0.25">
      <c r="N14053"/>
    </row>
    <row r="14054" spans="14:14" x14ac:dyDescent="0.25">
      <c r="N14054"/>
    </row>
    <row r="14055" spans="14:14" x14ac:dyDescent="0.25">
      <c r="N14055"/>
    </row>
    <row r="14056" spans="14:14" x14ac:dyDescent="0.25">
      <c r="N14056"/>
    </row>
    <row r="14057" spans="14:14" x14ac:dyDescent="0.25">
      <c r="N14057"/>
    </row>
    <row r="14058" spans="14:14" x14ac:dyDescent="0.25">
      <c r="N14058"/>
    </row>
    <row r="14059" spans="14:14" x14ac:dyDescent="0.25">
      <c r="N14059"/>
    </row>
    <row r="14060" spans="14:14" x14ac:dyDescent="0.25">
      <c r="N14060"/>
    </row>
    <row r="14061" spans="14:14" x14ac:dyDescent="0.25">
      <c r="N14061"/>
    </row>
    <row r="14062" spans="14:14" x14ac:dyDescent="0.25">
      <c r="N14062"/>
    </row>
    <row r="14063" spans="14:14" x14ac:dyDescent="0.25">
      <c r="N14063"/>
    </row>
    <row r="14064" spans="14:14" x14ac:dyDescent="0.25">
      <c r="N14064"/>
    </row>
    <row r="14065" spans="14:14" x14ac:dyDescent="0.25">
      <c r="N14065"/>
    </row>
    <row r="14066" spans="14:14" x14ac:dyDescent="0.25">
      <c r="N14066"/>
    </row>
    <row r="14067" spans="14:14" x14ac:dyDescent="0.25">
      <c r="N14067"/>
    </row>
    <row r="14068" spans="14:14" x14ac:dyDescent="0.25">
      <c r="N14068"/>
    </row>
    <row r="14069" spans="14:14" x14ac:dyDescent="0.25">
      <c r="N14069"/>
    </row>
    <row r="14070" spans="14:14" x14ac:dyDescent="0.25">
      <c r="N14070"/>
    </row>
    <row r="14071" spans="14:14" x14ac:dyDescent="0.25">
      <c r="N14071"/>
    </row>
    <row r="14072" spans="14:14" x14ac:dyDescent="0.25">
      <c r="N14072"/>
    </row>
    <row r="14073" spans="14:14" x14ac:dyDescent="0.25">
      <c r="N14073"/>
    </row>
    <row r="14074" spans="14:14" x14ac:dyDescent="0.25">
      <c r="N14074"/>
    </row>
    <row r="14075" spans="14:14" x14ac:dyDescent="0.25">
      <c r="N14075"/>
    </row>
    <row r="14076" spans="14:14" x14ac:dyDescent="0.25">
      <c r="N14076"/>
    </row>
    <row r="14077" spans="14:14" x14ac:dyDescent="0.25">
      <c r="N14077"/>
    </row>
    <row r="14078" spans="14:14" x14ac:dyDescent="0.25">
      <c r="N14078"/>
    </row>
    <row r="14079" spans="14:14" x14ac:dyDescent="0.25">
      <c r="N14079"/>
    </row>
    <row r="14080" spans="14:14" x14ac:dyDescent="0.25">
      <c r="N14080"/>
    </row>
    <row r="14081" spans="14:14" x14ac:dyDescent="0.25">
      <c r="N14081"/>
    </row>
    <row r="14082" spans="14:14" x14ac:dyDescent="0.25">
      <c r="N14082"/>
    </row>
    <row r="14083" spans="14:14" x14ac:dyDescent="0.25">
      <c r="N14083"/>
    </row>
    <row r="14084" spans="14:14" x14ac:dyDescent="0.25">
      <c r="N14084"/>
    </row>
    <row r="14085" spans="14:14" x14ac:dyDescent="0.25">
      <c r="N14085"/>
    </row>
    <row r="14086" spans="14:14" x14ac:dyDescent="0.25">
      <c r="N14086"/>
    </row>
    <row r="14087" spans="14:14" x14ac:dyDescent="0.25">
      <c r="N14087"/>
    </row>
    <row r="14088" spans="14:14" x14ac:dyDescent="0.25">
      <c r="N14088"/>
    </row>
    <row r="14089" spans="14:14" x14ac:dyDescent="0.25">
      <c r="N14089"/>
    </row>
    <row r="14090" spans="14:14" x14ac:dyDescent="0.25">
      <c r="N14090"/>
    </row>
    <row r="14091" spans="14:14" x14ac:dyDescent="0.25">
      <c r="N14091"/>
    </row>
    <row r="14092" spans="14:14" x14ac:dyDescent="0.25">
      <c r="N14092"/>
    </row>
    <row r="14093" spans="14:14" x14ac:dyDescent="0.25">
      <c r="N14093"/>
    </row>
    <row r="14094" spans="14:14" x14ac:dyDescent="0.25">
      <c r="N14094"/>
    </row>
    <row r="14095" spans="14:14" x14ac:dyDescent="0.25">
      <c r="N14095"/>
    </row>
    <row r="14096" spans="14:14" x14ac:dyDescent="0.25">
      <c r="N14096"/>
    </row>
    <row r="14097" spans="14:14" x14ac:dyDescent="0.25">
      <c r="N14097"/>
    </row>
    <row r="14098" spans="14:14" x14ac:dyDescent="0.25">
      <c r="N14098"/>
    </row>
    <row r="14099" spans="14:14" x14ac:dyDescent="0.25">
      <c r="N14099"/>
    </row>
    <row r="14100" spans="14:14" x14ac:dyDescent="0.25">
      <c r="N14100"/>
    </row>
    <row r="14101" spans="14:14" x14ac:dyDescent="0.25">
      <c r="N14101"/>
    </row>
    <row r="14102" spans="14:14" x14ac:dyDescent="0.25">
      <c r="N14102"/>
    </row>
    <row r="14103" spans="14:14" x14ac:dyDescent="0.25">
      <c r="N14103"/>
    </row>
    <row r="14104" spans="14:14" x14ac:dyDescent="0.25">
      <c r="N14104"/>
    </row>
    <row r="14105" spans="14:14" x14ac:dyDescent="0.25">
      <c r="N14105"/>
    </row>
    <row r="14106" spans="14:14" x14ac:dyDescent="0.25">
      <c r="N14106"/>
    </row>
    <row r="14107" spans="14:14" x14ac:dyDescent="0.25">
      <c r="N14107"/>
    </row>
    <row r="14108" spans="14:14" x14ac:dyDescent="0.25">
      <c r="N14108"/>
    </row>
    <row r="14109" spans="14:14" x14ac:dyDescent="0.25">
      <c r="N14109"/>
    </row>
    <row r="14110" spans="14:14" x14ac:dyDescent="0.25">
      <c r="N14110"/>
    </row>
    <row r="14111" spans="14:14" x14ac:dyDescent="0.25">
      <c r="N14111"/>
    </row>
    <row r="14112" spans="14:14" x14ac:dyDescent="0.25">
      <c r="N14112"/>
    </row>
    <row r="14113" spans="14:14" x14ac:dyDescent="0.25">
      <c r="N14113"/>
    </row>
    <row r="14114" spans="14:14" x14ac:dyDescent="0.25">
      <c r="N14114"/>
    </row>
    <row r="14115" spans="14:14" x14ac:dyDescent="0.25">
      <c r="N14115"/>
    </row>
    <row r="14116" spans="14:14" x14ac:dyDescent="0.25">
      <c r="N14116"/>
    </row>
    <row r="14117" spans="14:14" x14ac:dyDescent="0.25">
      <c r="N14117"/>
    </row>
    <row r="14118" spans="14:14" x14ac:dyDescent="0.25">
      <c r="N14118"/>
    </row>
    <row r="14119" spans="14:14" x14ac:dyDescent="0.25">
      <c r="N14119"/>
    </row>
    <row r="14120" spans="14:14" x14ac:dyDescent="0.25">
      <c r="N14120"/>
    </row>
    <row r="14121" spans="14:14" x14ac:dyDescent="0.25">
      <c r="N14121"/>
    </row>
    <row r="14122" spans="14:14" x14ac:dyDescent="0.25">
      <c r="N14122"/>
    </row>
    <row r="14123" spans="14:14" x14ac:dyDescent="0.25">
      <c r="N14123"/>
    </row>
    <row r="14124" spans="14:14" x14ac:dyDescent="0.25">
      <c r="N14124"/>
    </row>
    <row r="14125" spans="14:14" x14ac:dyDescent="0.25">
      <c r="N14125"/>
    </row>
    <row r="14126" spans="14:14" x14ac:dyDescent="0.25">
      <c r="N14126"/>
    </row>
    <row r="14127" spans="14:14" x14ac:dyDescent="0.25">
      <c r="N14127"/>
    </row>
    <row r="14128" spans="14:14" x14ac:dyDescent="0.25">
      <c r="N14128"/>
    </row>
    <row r="14129" spans="14:14" x14ac:dyDescent="0.25">
      <c r="N14129"/>
    </row>
    <row r="14130" spans="14:14" x14ac:dyDescent="0.25">
      <c r="N14130"/>
    </row>
    <row r="14131" spans="14:14" x14ac:dyDescent="0.25">
      <c r="N14131"/>
    </row>
    <row r="14132" spans="14:14" x14ac:dyDescent="0.25">
      <c r="N14132"/>
    </row>
    <row r="14133" spans="14:14" x14ac:dyDescent="0.25">
      <c r="N14133"/>
    </row>
    <row r="14134" spans="14:14" x14ac:dyDescent="0.25">
      <c r="N14134"/>
    </row>
    <row r="14135" spans="14:14" x14ac:dyDescent="0.25">
      <c r="N14135"/>
    </row>
    <row r="14136" spans="14:14" x14ac:dyDescent="0.25">
      <c r="N14136"/>
    </row>
    <row r="14137" spans="14:14" x14ac:dyDescent="0.25">
      <c r="N14137"/>
    </row>
    <row r="14138" spans="14:14" x14ac:dyDescent="0.25">
      <c r="N14138"/>
    </row>
    <row r="14139" spans="14:14" x14ac:dyDescent="0.25">
      <c r="N14139"/>
    </row>
    <row r="14140" spans="14:14" x14ac:dyDescent="0.25">
      <c r="N14140"/>
    </row>
    <row r="14141" spans="14:14" x14ac:dyDescent="0.25">
      <c r="N14141"/>
    </row>
    <row r="14142" spans="14:14" x14ac:dyDescent="0.25">
      <c r="N14142"/>
    </row>
    <row r="14143" spans="14:14" x14ac:dyDescent="0.25">
      <c r="N14143"/>
    </row>
    <row r="14144" spans="14:14" x14ac:dyDescent="0.25">
      <c r="N14144"/>
    </row>
    <row r="14145" spans="14:14" x14ac:dyDescent="0.25">
      <c r="N14145"/>
    </row>
    <row r="14146" spans="14:14" x14ac:dyDescent="0.25">
      <c r="N14146"/>
    </row>
    <row r="14147" spans="14:14" x14ac:dyDescent="0.25">
      <c r="N14147"/>
    </row>
    <row r="14148" spans="14:14" x14ac:dyDescent="0.25">
      <c r="N14148"/>
    </row>
    <row r="14149" spans="14:14" x14ac:dyDescent="0.25">
      <c r="N14149"/>
    </row>
    <row r="14150" spans="14:14" x14ac:dyDescent="0.25">
      <c r="N14150"/>
    </row>
    <row r="14151" spans="14:14" x14ac:dyDescent="0.25">
      <c r="N14151"/>
    </row>
    <row r="14152" spans="14:14" x14ac:dyDescent="0.25">
      <c r="N14152"/>
    </row>
    <row r="14153" spans="14:14" x14ac:dyDescent="0.25">
      <c r="N14153"/>
    </row>
    <row r="14154" spans="14:14" x14ac:dyDescent="0.25">
      <c r="N14154"/>
    </row>
    <row r="14155" spans="14:14" x14ac:dyDescent="0.25">
      <c r="N14155"/>
    </row>
    <row r="14156" spans="14:14" x14ac:dyDescent="0.25">
      <c r="N14156"/>
    </row>
    <row r="14157" spans="14:14" x14ac:dyDescent="0.25">
      <c r="N14157"/>
    </row>
    <row r="14158" spans="14:14" x14ac:dyDescent="0.25">
      <c r="N14158"/>
    </row>
    <row r="14159" spans="14:14" x14ac:dyDescent="0.25">
      <c r="N14159"/>
    </row>
    <row r="14160" spans="14:14" x14ac:dyDescent="0.25">
      <c r="N14160"/>
    </row>
    <row r="14161" spans="14:14" x14ac:dyDescent="0.25">
      <c r="N14161"/>
    </row>
    <row r="14162" spans="14:14" x14ac:dyDescent="0.25">
      <c r="N14162"/>
    </row>
    <row r="14163" spans="14:14" x14ac:dyDescent="0.25">
      <c r="N14163"/>
    </row>
    <row r="14164" spans="14:14" x14ac:dyDescent="0.25">
      <c r="N14164"/>
    </row>
    <row r="14165" spans="14:14" x14ac:dyDescent="0.25">
      <c r="N14165"/>
    </row>
    <row r="14166" spans="14:14" x14ac:dyDescent="0.25">
      <c r="N14166"/>
    </row>
    <row r="14167" spans="14:14" x14ac:dyDescent="0.25">
      <c r="N14167"/>
    </row>
    <row r="14168" spans="14:14" x14ac:dyDescent="0.25">
      <c r="N14168"/>
    </row>
    <row r="14169" spans="14:14" x14ac:dyDescent="0.25">
      <c r="N14169"/>
    </row>
    <row r="14170" spans="14:14" x14ac:dyDescent="0.25">
      <c r="N14170"/>
    </row>
    <row r="14171" spans="14:14" x14ac:dyDescent="0.25">
      <c r="N14171"/>
    </row>
    <row r="14172" spans="14:14" x14ac:dyDescent="0.25">
      <c r="N14172"/>
    </row>
    <row r="14173" spans="14:14" x14ac:dyDescent="0.25">
      <c r="N14173"/>
    </row>
    <row r="14174" spans="14:14" x14ac:dyDescent="0.25">
      <c r="N14174"/>
    </row>
    <row r="14175" spans="14:14" x14ac:dyDescent="0.25">
      <c r="N14175"/>
    </row>
    <row r="14176" spans="14:14" x14ac:dyDescent="0.25">
      <c r="N14176"/>
    </row>
    <row r="14177" spans="14:14" x14ac:dyDescent="0.25">
      <c r="N14177"/>
    </row>
    <row r="14178" spans="14:14" x14ac:dyDescent="0.25">
      <c r="N14178"/>
    </row>
    <row r="14179" spans="14:14" x14ac:dyDescent="0.25">
      <c r="N14179"/>
    </row>
    <row r="14180" spans="14:14" x14ac:dyDescent="0.25">
      <c r="N14180"/>
    </row>
    <row r="14181" spans="14:14" x14ac:dyDescent="0.25">
      <c r="N14181"/>
    </row>
    <row r="14182" spans="14:14" x14ac:dyDescent="0.25">
      <c r="N14182"/>
    </row>
    <row r="14183" spans="14:14" x14ac:dyDescent="0.25">
      <c r="N14183"/>
    </row>
    <row r="14184" spans="14:14" x14ac:dyDescent="0.25">
      <c r="N14184"/>
    </row>
    <row r="14185" spans="14:14" x14ac:dyDescent="0.25">
      <c r="N14185"/>
    </row>
    <row r="14186" spans="14:14" x14ac:dyDescent="0.25">
      <c r="N14186"/>
    </row>
    <row r="14187" spans="14:14" x14ac:dyDescent="0.25">
      <c r="N14187"/>
    </row>
    <row r="14188" spans="14:14" x14ac:dyDescent="0.25">
      <c r="N14188"/>
    </row>
    <row r="14189" spans="14:14" x14ac:dyDescent="0.25">
      <c r="N14189"/>
    </row>
    <row r="14190" spans="14:14" x14ac:dyDescent="0.25">
      <c r="N14190"/>
    </row>
    <row r="14191" spans="14:14" x14ac:dyDescent="0.25">
      <c r="N14191"/>
    </row>
    <row r="14192" spans="14:14" x14ac:dyDescent="0.25">
      <c r="N14192"/>
    </row>
    <row r="14193" spans="14:14" x14ac:dyDescent="0.25">
      <c r="N14193"/>
    </row>
    <row r="14194" spans="14:14" x14ac:dyDescent="0.25">
      <c r="N14194"/>
    </row>
    <row r="14195" spans="14:14" x14ac:dyDescent="0.25">
      <c r="N14195"/>
    </row>
    <row r="14196" spans="14:14" x14ac:dyDescent="0.25">
      <c r="N14196"/>
    </row>
    <row r="14197" spans="14:14" x14ac:dyDescent="0.25">
      <c r="N14197"/>
    </row>
    <row r="14198" spans="14:14" x14ac:dyDescent="0.25">
      <c r="N14198"/>
    </row>
    <row r="14199" spans="14:14" x14ac:dyDescent="0.25">
      <c r="N14199"/>
    </row>
    <row r="14200" spans="14:14" x14ac:dyDescent="0.25">
      <c r="N14200"/>
    </row>
    <row r="14201" spans="14:14" x14ac:dyDescent="0.25">
      <c r="N14201"/>
    </row>
    <row r="14202" spans="14:14" x14ac:dyDescent="0.25">
      <c r="N14202"/>
    </row>
    <row r="14203" spans="14:14" x14ac:dyDescent="0.25">
      <c r="N14203"/>
    </row>
    <row r="14204" spans="14:14" x14ac:dyDescent="0.25">
      <c r="N14204"/>
    </row>
    <row r="14205" spans="14:14" x14ac:dyDescent="0.25">
      <c r="N14205"/>
    </row>
    <row r="14206" spans="14:14" x14ac:dyDescent="0.25">
      <c r="N14206"/>
    </row>
    <row r="14207" spans="14:14" x14ac:dyDescent="0.25">
      <c r="N14207"/>
    </row>
    <row r="14208" spans="14:14" x14ac:dyDescent="0.25">
      <c r="N14208"/>
    </row>
    <row r="14209" spans="14:14" x14ac:dyDescent="0.25">
      <c r="N14209"/>
    </row>
    <row r="14210" spans="14:14" x14ac:dyDescent="0.25">
      <c r="N14210"/>
    </row>
    <row r="14211" spans="14:14" x14ac:dyDescent="0.25">
      <c r="N14211"/>
    </row>
    <row r="14212" spans="14:14" x14ac:dyDescent="0.25">
      <c r="N14212"/>
    </row>
    <row r="14213" spans="14:14" x14ac:dyDescent="0.25">
      <c r="N14213"/>
    </row>
    <row r="14214" spans="14:14" x14ac:dyDescent="0.25">
      <c r="N14214"/>
    </row>
    <row r="14215" spans="14:14" x14ac:dyDescent="0.25">
      <c r="N14215"/>
    </row>
    <row r="14216" spans="14:14" x14ac:dyDescent="0.25">
      <c r="N14216"/>
    </row>
    <row r="14217" spans="14:14" x14ac:dyDescent="0.25">
      <c r="N14217"/>
    </row>
    <row r="14218" spans="14:14" x14ac:dyDescent="0.25">
      <c r="N14218"/>
    </row>
    <row r="14219" spans="14:14" x14ac:dyDescent="0.25">
      <c r="N14219"/>
    </row>
    <row r="14220" spans="14:14" x14ac:dyDescent="0.25">
      <c r="N14220"/>
    </row>
    <row r="14221" spans="14:14" x14ac:dyDescent="0.25">
      <c r="N14221"/>
    </row>
    <row r="14222" spans="14:14" x14ac:dyDescent="0.25">
      <c r="N14222"/>
    </row>
    <row r="14223" spans="14:14" x14ac:dyDescent="0.25">
      <c r="N14223"/>
    </row>
    <row r="14224" spans="14:14" x14ac:dyDescent="0.25">
      <c r="N14224"/>
    </row>
    <row r="14225" spans="14:14" x14ac:dyDescent="0.25">
      <c r="N14225"/>
    </row>
    <row r="14226" spans="14:14" x14ac:dyDescent="0.25">
      <c r="N14226"/>
    </row>
    <row r="14227" spans="14:14" x14ac:dyDescent="0.25">
      <c r="N14227"/>
    </row>
    <row r="14228" spans="14:14" x14ac:dyDescent="0.25">
      <c r="N14228"/>
    </row>
    <row r="14229" spans="14:14" x14ac:dyDescent="0.25">
      <c r="N14229"/>
    </row>
    <row r="14230" spans="14:14" x14ac:dyDescent="0.25">
      <c r="N14230"/>
    </row>
    <row r="14231" spans="14:14" x14ac:dyDescent="0.25">
      <c r="N14231"/>
    </row>
    <row r="14232" spans="14:14" x14ac:dyDescent="0.25">
      <c r="N14232"/>
    </row>
    <row r="14233" spans="14:14" x14ac:dyDescent="0.25">
      <c r="N14233"/>
    </row>
    <row r="14234" spans="14:14" x14ac:dyDescent="0.25">
      <c r="N14234"/>
    </row>
    <row r="14235" spans="14:14" x14ac:dyDescent="0.25">
      <c r="N14235"/>
    </row>
    <row r="14236" spans="14:14" x14ac:dyDescent="0.25">
      <c r="N14236"/>
    </row>
    <row r="14237" spans="14:14" x14ac:dyDescent="0.25">
      <c r="N14237"/>
    </row>
    <row r="14238" spans="14:14" x14ac:dyDescent="0.25">
      <c r="N14238"/>
    </row>
    <row r="14239" spans="14:14" x14ac:dyDescent="0.25">
      <c r="N14239"/>
    </row>
    <row r="14240" spans="14:14" x14ac:dyDescent="0.25">
      <c r="N14240"/>
    </row>
    <row r="14241" spans="14:14" x14ac:dyDescent="0.25">
      <c r="N14241"/>
    </row>
    <row r="14242" spans="14:14" x14ac:dyDescent="0.25">
      <c r="N14242"/>
    </row>
    <row r="14243" spans="14:14" x14ac:dyDescent="0.25">
      <c r="N14243"/>
    </row>
    <row r="14244" spans="14:14" x14ac:dyDescent="0.25">
      <c r="N14244"/>
    </row>
    <row r="14245" spans="14:14" x14ac:dyDescent="0.25">
      <c r="N14245"/>
    </row>
    <row r="14246" spans="14:14" x14ac:dyDescent="0.25">
      <c r="N14246"/>
    </row>
    <row r="14247" spans="14:14" x14ac:dyDescent="0.25">
      <c r="N14247"/>
    </row>
    <row r="14248" spans="14:14" x14ac:dyDescent="0.25">
      <c r="N14248"/>
    </row>
    <row r="14249" spans="14:14" x14ac:dyDescent="0.25">
      <c r="N14249"/>
    </row>
    <row r="14250" spans="14:14" x14ac:dyDescent="0.25">
      <c r="N14250"/>
    </row>
    <row r="14251" spans="14:14" x14ac:dyDescent="0.25">
      <c r="N14251"/>
    </row>
    <row r="14252" spans="14:14" x14ac:dyDescent="0.25">
      <c r="N14252"/>
    </row>
    <row r="14253" spans="14:14" x14ac:dyDescent="0.25">
      <c r="N14253"/>
    </row>
    <row r="14254" spans="14:14" x14ac:dyDescent="0.25">
      <c r="N14254"/>
    </row>
    <row r="14255" spans="14:14" x14ac:dyDescent="0.25">
      <c r="N14255"/>
    </row>
    <row r="14256" spans="14:14" x14ac:dyDescent="0.25">
      <c r="N14256"/>
    </row>
    <row r="14257" spans="14:14" x14ac:dyDescent="0.25">
      <c r="N14257"/>
    </row>
    <row r="14258" spans="14:14" x14ac:dyDescent="0.25">
      <c r="N14258"/>
    </row>
    <row r="14259" spans="14:14" x14ac:dyDescent="0.25">
      <c r="N14259"/>
    </row>
    <row r="14260" spans="14:14" x14ac:dyDescent="0.25">
      <c r="N14260"/>
    </row>
    <row r="14261" spans="14:14" x14ac:dyDescent="0.25">
      <c r="N14261"/>
    </row>
    <row r="14262" spans="14:14" x14ac:dyDescent="0.25">
      <c r="N14262"/>
    </row>
    <row r="14263" spans="14:14" x14ac:dyDescent="0.25">
      <c r="N14263"/>
    </row>
    <row r="14264" spans="14:14" x14ac:dyDescent="0.25">
      <c r="N14264"/>
    </row>
    <row r="14265" spans="14:14" x14ac:dyDescent="0.25">
      <c r="N14265"/>
    </row>
    <row r="14266" spans="14:14" x14ac:dyDescent="0.25">
      <c r="N14266"/>
    </row>
    <row r="14267" spans="14:14" x14ac:dyDescent="0.25">
      <c r="N14267"/>
    </row>
    <row r="14268" spans="14:14" x14ac:dyDescent="0.25">
      <c r="N14268"/>
    </row>
    <row r="14269" spans="14:14" x14ac:dyDescent="0.25">
      <c r="N14269"/>
    </row>
    <row r="14270" spans="14:14" x14ac:dyDescent="0.25">
      <c r="N14270"/>
    </row>
    <row r="14271" spans="14:14" x14ac:dyDescent="0.25">
      <c r="N14271"/>
    </row>
    <row r="14272" spans="14:14" x14ac:dyDescent="0.25">
      <c r="N14272"/>
    </row>
    <row r="14273" spans="14:14" x14ac:dyDescent="0.25">
      <c r="N14273"/>
    </row>
    <row r="14274" spans="14:14" x14ac:dyDescent="0.25">
      <c r="N14274"/>
    </row>
    <row r="14275" spans="14:14" x14ac:dyDescent="0.25">
      <c r="N14275"/>
    </row>
    <row r="14276" spans="14:14" x14ac:dyDescent="0.25">
      <c r="N14276"/>
    </row>
    <row r="14277" spans="14:14" x14ac:dyDescent="0.25">
      <c r="N14277"/>
    </row>
    <row r="14278" spans="14:14" x14ac:dyDescent="0.25">
      <c r="N14278"/>
    </row>
    <row r="14279" spans="14:14" x14ac:dyDescent="0.25">
      <c r="N14279"/>
    </row>
    <row r="14280" spans="14:14" x14ac:dyDescent="0.25">
      <c r="N14280"/>
    </row>
    <row r="14281" spans="14:14" x14ac:dyDescent="0.25">
      <c r="N14281"/>
    </row>
    <row r="14282" spans="14:14" x14ac:dyDescent="0.25">
      <c r="N14282"/>
    </row>
    <row r="14283" spans="14:14" x14ac:dyDescent="0.25">
      <c r="N14283"/>
    </row>
    <row r="14284" spans="14:14" x14ac:dyDescent="0.25">
      <c r="N14284"/>
    </row>
    <row r="14285" spans="14:14" x14ac:dyDescent="0.25">
      <c r="N14285"/>
    </row>
    <row r="14286" spans="14:14" x14ac:dyDescent="0.25">
      <c r="N14286"/>
    </row>
    <row r="14287" spans="14:14" x14ac:dyDescent="0.25">
      <c r="N14287"/>
    </row>
    <row r="14288" spans="14:14" x14ac:dyDescent="0.25">
      <c r="N14288"/>
    </row>
    <row r="14289" spans="14:14" x14ac:dyDescent="0.25">
      <c r="N14289"/>
    </row>
    <row r="14290" spans="14:14" x14ac:dyDescent="0.25">
      <c r="N14290"/>
    </row>
    <row r="14291" spans="14:14" x14ac:dyDescent="0.25">
      <c r="N14291"/>
    </row>
    <row r="14292" spans="14:14" x14ac:dyDescent="0.25">
      <c r="N14292"/>
    </row>
    <row r="14293" spans="14:14" x14ac:dyDescent="0.25">
      <c r="N14293"/>
    </row>
    <row r="14294" spans="14:14" x14ac:dyDescent="0.25">
      <c r="N14294"/>
    </row>
    <row r="14295" spans="14:14" x14ac:dyDescent="0.25">
      <c r="N14295"/>
    </row>
    <row r="14296" spans="14:14" x14ac:dyDescent="0.25">
      <c r="N14296"/>
    </row>
    <row r="14297" spans="14:14" x14ac:dyDescent="0.25">
      <c r="N14297"/>
    </row>
    <row r="14298" spans="14:14" x14ac:dyDescent="0.25">
      <c r="N14298"/>
    </row>
    <row r="14299" spans="14:14" x14ac:dyDescent="0.25">
      <c r="N14299"/>
    </row>
    <row r="14300" spans="14:14" x14ac:dyDescent="0.25">
      <c r="N14300"/>
    </row>
    <row r="14301" spans="14:14" x14ac:dyDescent="0.25">
      <c r="N14301"/>
    </row>
    <row r="14302" spans="14:14" x14ac:dyDescent="0.25">
      <c r="N14302"/>
    </row>
    <row r="14303" spans="14:14" x14ac:dyDescent="0.25">
      <c r="N14303"/>
    </row>
    <row r="14304" spans="14:14" x14ac:dyDescent="0.25">
      <c r="N14304"/>
    </row>
    <row r="14305" spans="14:14" x14ac:dyDescent="0.25">
      <c r="N14305"/>
    </row>
    <row r="14306" spans="14:14" x14ac:dyDescent="0.25">
      <c r="N14306"/>
    </row>
    <row r="14307" spans="14:14" x14ac:dyDescent="0.25">
      <c r="N14307"/>
    </row>
    <row r="14308" spans="14:14" x14ac:dyDescent="0.25">
      <c r="N14308"/>
    </row>
    <row r="14309" spans="14:14" x14ac:dyDescent="0.25">
      <c r="N14309"/>
    </row>
    <row r="14310" spans="14:14" x14ac:dyDescent="0.25">
      <c r="N14310"/>
    </row>
    <row r="14311" spans="14:14" x14ac:dyDescent="0.25">
      <c r="N14311"/>
    </row>
    <row r="14312" spans="14:14" x14ac:dyDescent="0.25">
      <c r="N14312"/>
    </row>
    <row r="14313" spans="14:14" x14ac:dyDescent="0.25">
      <c r="N14313"/>
    </row>
    <row r="14314" spans="14:14" x14ac:dyDescent="0.25">
      <c r="N14314"/>
    </row>
    <row r="14315" spans="14:14" x14ac:dyDescent="0.25">
      <c r="N14315"/>
    </row>
    <row r="14316" spans="14:14" x14ac:dyDescent="0.25">
      <c r="N14316"/>
    </row>
    <row r="14317" spans="14:14" x14ac:dyDescent="0.25">
      <c r="N14317"/>
    </row>
    <row r="14318" spans="14:14" x14ac:dyDescent="0.25">
      <c r="N14318"/>
    </row>
    <row r="14319" spans="14:14" x14ac:dyDescent="0.25">
      <c r="N14319"/>
    </row>
    <row r="14320" spans="14:14" x14ac:dyDescent="0.25">
      <c r="N14320"/>
    </row>
    <row r="14321" spans="14:14" x14ac:dyDescent="0.25">
      <c r="N14321"/>
    </row>
    <row r="14322" spans="14:14" x14ac:dyDescent="0.25">
      <c r="N14322"/>
    </row>
    <row r="14323" spans="14:14" x14ac:dyDescent="0.25">
      <c r="N14323"/>
    </row>
    <row r="14324" spans="14:14" x14ac:dyDescent="0.25">
      <c r="N14324"/>
    </row>
    <row r="14325" spans="14:14" x14ac:dyDescent="0.25">
      <c r="N14325"/>
    </row>
    <row r="14326" spans="14:14" x14ac:dyDescent="0.25">
      <c r="N14326"/>
    </row>
    <row r="14327" spans="14:14" x14ac:dyDescent="0.25">
      <c r="N14327"/>
    </row>
    <row r="14328" spans="14:14" x14ac:dyDescent="0.25">
      <c r="N14328"/>
    </row>
    <row r="14329" spans="14:14" x14ac:dyDescent="0.25">
      <c r="N14329"/>
    </row>
    <row r="14330" spans="14:14" x14ac:dyDescent="0.25">
      <c r="N14330"/>
    </row>
    <row r="14331" spans="14:14" x14ac:dyDescent="0.25">
      <c r="N14331"/>
    </row>
    <row r="14332" spans="14:14" x14ac:dyDescent="0.25">
      <c r="N14332"/>
    </row>
    <row r="14333" spans="14:14" x14ac:dyDescent="0.25">
      <c r="N14333"/>
    </row>
    <row r="14334" spans="14:14" x14ac:dyDescent="0.25">
      <c r="N14334"/>
    </row>
    <row r="14335" spans="14:14" x14ac:dyDescent="0.25">
      <c r="N14335"/>
    </row>
    <row r="14336" spans="14:14" x14ac:dyDescent="0.25">
      <c r="N14336"/>
    </row>
    <row r="14337" spans="14:14" x14ac:dyDescent="0.25">
      <c r="N14337"/>
    </row>
    <row r="14338" spans="14:14" x14ac:dyDescent="0.25">
      <c r="N14338"/>
    </row>
    <row r="14339" spans="14:14" x14ac:dyDescent="0.25">
      <c r="N14339"/>
    </row>
    <row r="14340" spans="14:14" x14ac:dyDescent="0.25">
      <c r="N14340"/>
    </row>
    <row r="14341" spans="14:14" x14ac:dyDescent="0.25">
      <c r="N14341"/>
    </row>
    <row r="14342" spans="14:14" x14ac:dyDescent="0.25">
      <c r="N14342"/>
    </row>
    <row r="14343" spans="14:14" x14ac:dyDescent="0.25">
      <c r="N14343"/>
    </row>
    <row r="14344" spans="14:14" x14ac:dyDescent="0.25">
      <c r="N14344"/>
    </row>
    <row r="14345" spans="14:14" x14ac:dyDescent="0.25">
      <c r="N14345"/>
    </row>
    <row r="14346" spans="14:14" x14ac:dyDescent="0.25">
      <c r="N14346"/>
    </row>
    <row r="14347" spans="14:14" x14ac:dyDescent="0.25">
      <c r="N14347"/>
    </row>
    <row r="14348" spans="14:14" x14ac:dyDescent="0.25">
      <c r="N14348"/>
    </row>
    <row r="14349" spans="14:14" x14ac:dyDescent="0.25">
      <c r="N14349"/>
    </row>
    <row r="14350" spans="14:14" x14ac:dyDescent="0.25">
      <c r="N14350"/>
    </row>
    <row r="14351" spans="14:14" x14ac:dyDescent="0.25">
      <c r="N14351"/>
    </row>
    <row r="14352" spans="14:14" x14ac:dyDescent="0.25">
      <c r="N14352"/>
    </row>
    <row r="14353" spans="14:14" x14ac:dyDescent="0.25">
      <c r="N14353"/>
    </row>
    <row r="14354" spans="14:14" x14ac:dyDescent="0.25">
      <c r="N14354"/>
    </row>
    <row r="14355" spans="14:14" x14ac:dyDescent="0.25">
      <c r="N14355"/>
    </row>
    <row r="14356" spans="14:14" x14ac:dyDescent="0.25">
      <c r="N14356"/>
    </row>
    <row r="14357" spans="14:14" x14ac:dyDescent="0.25">
      <c r="N14357"/>
    </row>
    <row r="14358" spans="14:14" x14ac:dyDescent="0.25">
      <c r="N14358"/>
    </row>
    <row r="14359" spans="14:14" x14ac:dyDescent="0.25">
      <c r="N14359"/>
    </row>
    <row r="14360" spans="14:14" x14ac:dyDescent="0.25">
      <c r="N14360"/>
    </row>
    <row r="14361" spans="14:14" x14ac:dyDescent="0.25">
      <c r="N14361"/>
    </row>
    <row r="14362" spans="14:14" x14ac:dyDescent="0.25">
      <c r="N14362"/>
    </row>
    <row r="14363" spans="14:14" x14ac:dyDescent="0.25">
      <c r="N14363"/>
    </row>
    <row r="14364" spans="14:14" x14ac:dyDescent="0.25">
      <c r="N14364"/>
    </row>
    <row r="14365" spans="14:14" x14ac:dyDescent="0.25">
      <c r="N14365"/>
    </row>
    <row r="14366" spans="14:14" x14ac:dyDescent="0.25">
      <c r="N14366"/>
    </row>
    <row r="14367" spans="14:14" x14ac:dyDescent="0.25">
      <c r="N14367"/>
    </row>
    <row r="14368" spans="14:14" x14ac:dyDescent="0.25">
      <c r="N14368"/>
    </row>
    <row r="14369" spans="14:14" x14ac:dyDescent="0.25">
      <c r="N14369"/>
    </row>
    <row r="14370" spans="14:14" x14ac:dyDescent="0.25">
      <c r="N14370"/>
    </row>
    <row r="14371" spans="14:14" x14ac:dyDescent="0.25">
      <c r="N14371"/>
    </row>
    <row r="14372" spans="14:14" x14ac:dyDescent="0.25">
      <c r="N14372"/>
    </row>
    <row r="14373" spans="14:14" x14ac:dyDescent="0.25">
      <c r="N14373"/>
    </row>
    <row r="14374" spans="14:14" x14ac:dyDescent="0.25">
      <c r="N14374"/>
    </row>
    <row r="14375" spans="14:14" x14ac:dyDescent="0.25">
      <c r="N14375"/>
    </row>
    <row r="14376" spans="14:14" x14ac:dyDescent="0.25">
      <c r="N14376"/>
    </row>
    <row r="14377" spans="14:14" x14ac:dyDescent="0.25">
      <c r="N14377"/>
    </row>
    <row r="14378" spans="14:14" x14ac:dyDescent="0.25">
      <c r="N14378"/>
    </row>
    <row r="14379" spans="14:14" x14ac:dyDescent="0.25">
      <c r="N14379"/>
    </row>
    <row r="14380" spans="14:14" x14ac:dyDescent="0.25">
      <c r="N14380"/>
    </row>
    <row r="14381" spans="14:14" x14ac:dyDescent="0.25">
      <c r="N14381"/>
    </row>
    <row r="14382" spans="14:14" x14ac:dyDescent="0.25">
      <c r="N14382"/>
    </row>
    <row r="14383" spans="14:14" x14ac:dyDescent="0.25">
      <c r="N14383"/>
    </row>
    <row r="14384" spans="14:14" x14ac:dyDescent="0.25">
      <c r="N14384"/>
    </row>
    <row r="14385" spans="14:14" x14ac:dyDescent="0.25">
      <c r="N14385"/>
    </row>
    <row r="14386" spans="14:14" x14ac:dyDescent="0.25">
      <c r="N14386"/>
    </row>
    <row r="14387" spans="14:14" x14ac:dyDescent="0.25">
      <c r="N14387"/>
    </row>
    <row r="14388" spans="14:14" x14ac:dyDescent="0.25">
      <c r="N14388"/>
    </row>
    <row r="14389" spans="14:14" x14ac:dyDescent="0.25">
      <c r="N14389"/>
    </row>
    <row r="14390" spans="14:14" x14ac:dyDescent="0.25">
      <c r="N14390"/>
    </row>
    <row r="14391" spans="14:14" x14ac:dyDescent="0.25">
      <c r="N14391"/>
    </row>
    <row r="14392" spans="14:14" x14ac:dyDescent="0.25">
      <c r="N14392"/>
    </row>
    <row r="14393" spans="14:14" x14ac:dyDescent="0.25">
      <c r="N14393"/>
    </row>
    <row r="14394" spans="14:14" x14ac:dyDescent="0.25">
      <c r="N14394"/>
    </row>
    <row r="14395" spans="14:14" x14ac:dyDescent="0.25">
      <c r="N14395"/>
    </row>
    <row r="14396" spans="14:14" x14ac:dyDescent="0.25">
      <c r="N14396"/>
    </row>
    <row r="14397" spans="14:14" x14ac:dyDescent="0.25">
      <c r="N14397"/>
    </row>
    <row r="14398" spans="14:14" x14ac:dyDescent="0.25">
      <c r="N14398"/>
    </row>
    <row r="14399" spans="14:14" x14ac:dyDescent="0.25">
      <c r="N14399"/>
    </row>
    <row r="14400" spans="14:14" x14ac:dyDescent="0.25">
      <c r="N14400"/>
    </row>
    <row r="14401" spans="14:14" x14ac:dyDescent="0.25">
      <c r="N14401"/>
    </row>
    <row r="14402" spans="14:14" x14ac:dyDescent="0.25">
      <c r="N14402"/>
    </row>
    <row r="14403" spans="14:14" x14ac:dyDescent="0.25">
      <c r="N14403"/>
    </row>
    <row r="14404" spans="14:14" x14ac:dyDescent="0.25">
      <c r="N14404"/>
    </row>
    <row r="14405" spans="14:14" x14ac:dyDescent="0.25">
      <c r="N14405"/>
    </row>
    <row r="14406" spans="14:14" x14ac:dyDescent="0.25">
      <c r="N14406"/>
    </row>
    <row r="14407" spans="14:14" x14ac:dyDescent="0.25">
      <c r="N14407"/>
    </row>
    <row r="14408" spans="14:14" x14ac:dyDescent="0.25">
      <c r="N14408"/>
    </row>
    <row r="14409" spans="14:14" x14ac:dyDescent="0.25">
      <c r="N14409"/>
    </row>
    <row r="14410" spans="14:14" x14ac:dyDescent="0.25">
      <c r="N14410"/>
    </row>
    <row r="14411" spans="14:14" x14ac:dyDescent="0.25">
      <c r="N14411"/>
    </row>
    <row r="14412" spans="14:14" x14ac:dyDescent="0.25">
      <c r="N14412"/>
    </row>
    <row r="14413" spans="14:14" x14ac:dyDescent="0.25">
      <c r="N14413"/>
    </row>
    <row r="14414" spans="14:14" x14ac:dyDescent="0.25">
      <c r="N14414"/>
    </row>
    <row r="14415" spans="14:14" x14ac:dyDescent="0.25">
      <c r="N14415"/>
    </row>
    <row r="14416" spans="14:14" x14ac:dyDescent="0.25">
      <c r="N14416"/>
    </row>
    <row r="14417" spans="14:14" x14ac:dyDescent="0.25">
      <c r="N14417"/>
    </row>
    <row r="14418" spans="14:14" x14ac:dyDescent="0.25">
      <c r="N14418"/>
    </row>
    <row r="14419" spans="14:14" x14ac:dyDescent="0.25">
      <c r="N14419"/>
    </row>
    <row r="14420" spans="14:14" x14ac:dyDescent="0.25">
      <c r="N14420"/>
    </row>
    <row r="14421" spans="14:14" x14ac:dyDescent="0.25">
      <c r="N14421"/>
    </row>
    <row r="14422" spans="14:14" x14ac:dyDescent="0.25">
      <c r="N14422"/>
    </row>
    <row r="14423" spans="14:14" x14ac:dyDescent="0.25">
      <c r="N14423"/>
    </row>
    <row r="14424" spans="14:14" x14ac:dyDescent="0.25">
      <c r="N14424"/>
    </row>
    <row r="14425" spans="14:14" x14ac:dyDescent="0.25">
      <c r="N14425"/>
    </row>
    <row r="14426" spans="14:14" x14ac:dyDescent="0.25">
      <c r="N14426"/>
    </row>
    <row r="14427" spans="14:14" x14ac:dyDescent="0.25">
      <c r="N14427"/>
    </row>
    <row r="14428" spans="14:14" x14ac:dyDescent="0.25">
      <c r="N14428"/>
    </row>
    <row r="14429" spans="14:14" x14ac:dyDescent="0.25">
      <c r="N14429"/>
    </row>
    <row r="14430" spans="14:14" x14ac:dyDescent="0.25">
      <c r="N14430"/>
    </row>
    <row r="14431" spans="14:14" x14ac:dyDescent="0.25">
      <c r="N14431"/>
    </row>
    <row r="14432" spans="14:14" x14ac:dyDescent="0.25">
      <c r="N14432"/>
    </row>
    <row r="14433" spans="14:14" x14ac:dyDescent="0.25">
      <c r="N14433"/>
    </row>
    <row r="14434" spans="14:14" x14ac:dyDescent="0.25">
      <c r="N14434"/>
    </row>
    <row r="14435" spans="14:14" x14ac:dyDescent="0.25">
      <c r="N14435"/>
    </row>
    <row r="14436" spans="14:14" x14ac:dyDescent="0.25">
      <c r="N14436"/>
    </row>
    <row r="14437" spans="14:14" x14ac:dyDescent="0.25">
      <c r="N14437"/>
    </row>
    <row r="14438" spans="14:14" x14ac:dyDescent="0.25">
      <c r="N14438"/>
    </row>
    <row r="14439" spans="14:14" x14ac:dyDescent="0.25">
      <c r="N14439"/>
    </row>
    <row r="14440" spans="14:14" x14ac:dyDescent="0.25">
      <c r="N14440"/>
    </row>
    <row r="14441" spans="14:14" x14ac:dyDescent="0.25">
      <c r="N14441"/>
    </row>
    <row r="14442" spans="14:14" x14ac:dyDescent="0.25">
      <c r="N14442"/>
    </row>
    <row r="14443" spans="14:14" x14ac:dyDescent="0.25">
      <c r="N14443"/>
    </row>
    <row r="14444" spans="14:14" x14ac:dyDescent="0.25">
      <c r="N14444"/>
    </row>
    <row r="14445" spans="14:14" x14ac:dyDescent="0.25">
      <c r="N14445"/>
    </row>
    <row r="14446" spans="14:14" x14ac:dyDescent="0.25">
      <c r="N14446"/>
    </row>
    <row r="14447" spans="14:14" x14ac:dyDescent="0.25">
      <c r="N14447"/>
    </row>
    <row r="14448" spans="14:14" x14ac:dyDescent="0.25">
      <c r="N14448"/>
    </row>
    <row r="14449" spans="14:14" x14ac:dyDescent="0.25">
      <c r="N14449"/>
    </row>
    <row r="14450" spans="14:14" x14ac:dyDescent="0.25">
      <c r="N14450"/>
    </row>
    <row r="14451" spans="14:14" x14ac:dyDescent="0.25">
      <c r="N14451"/>
    </row>
    <row r="14452" spans="14:14" x14ac:dyDescent="0.25">
      <c r="N14452"/>
    </row>
    <row r="14453" spans="14:14" x14ac:dyDescent="0.25">
      <c r="N14453"/>
    </row>
    <row r="14454" spans="14:14" x14ac:dyDescent="0.25">
      <c r="N14454"/>
    </row>
    <row r="14455" spans="14:14" x14ac:dyDescent="0.25">
      <c r="N14455"/>
    </row>
    <row r="14456" spans="14:14" x14ac:dyDescent="0.25">
      <c r="N14456"/>
    </row>
    <row r="14457" spans="14:14" x14ac:dyDescent="0.25">
      <c r="N14457"/>
    </row>
    <row r="14458" spans="14:14" x14ac:dyDescent="0.25">
      <c r="N14458"/>
    </row>
    <row r="14459" spans="14:14" x14ac:dyDescent="0.25">
      <c r="N14459"/>
    </row>
    <row r="14460" spans="14:14" x14ac:dyDescent="0.25">
      <c r="N14460"/>
    </row>
    <row r="14461" spans="14:14" x14ac:dyDescent="0.25">
      <c r="N14461"/>
    </row>
    <row r="14462" spans="14:14" x14ac:dyDescent="0.25">
      <c r="N14462"/>
    </row>
    <row r="14463" spans="14:14" x14ac:dyDescent="0.25">
      <c r="N14463"/>
    </row>
    <row r="14464" spans="14:14" x14ac:dyDescent="0.25">
      <c r="N14464"/>
    </row>
    <row r="14465" spans="14:14" x14ac:dyDescent="0.25">
      <c r="N14465"/>
    </row>
    <row r="14466" spans="14:14" x14ac:dyDescent="0.25">
      <c r="N14466"/>
    </row>
    <row r="14467" spans="14:14" x14ac:dyDescent="0.25">
      <c r="N14467"/>
    </row>
    <row r="14468" spans="14:14" x14ac:dyDescent="0.25">
      <c r="N14468"/>
    </row>
    <row r="14469" spans="14:14" x14ac:dyDescent="0.25">
      <c r="N14469"/>
    </row>
    <row r="14470" spans="14:14" x14ac:dyDescent="0.25">
      <c r="N14470"/>
    </row>
    <row r="14471" spans="14:14" x14ac:dyDescent="0.25">
      <c r="N14471"/>
    </row>
    <row r="14472" spans="14:14" x14ac:dyDescent="0.25">
      <c r="N14472"/>
    </row>
    <row r="14473" spans="14:14" x14ac:dyDescent="0.25">
      <c r="N14473"/>
    </row>
    <row r="14474" spans="14:14" x14ac:dyDescent="0.25">
      <c r="N14474"/>
    </row>
    <row r="14475" spans="14:14" x14ac:dyDescent="0.25">
      <c r="N14475"/>
    </row>
    <row r="14476" spans="14:14" x14ac:dyDescent="0.25">
      <c r="N14476"/>
    </row>
    <row r="14477" spans="14:14" x14ac:dyDescent="0.25">
      <c r="N14477"/>
    </row>
    <row r="14478" spans="14:14" x14ac:dyDescent="0.25">
      <c r="N14478"/>
    </row>
    <row r="14479" spans="14:14" x14ac:dyDescent="0.25">
      <c r="N14479"/>
    </row>
    <row r="14480" spans="14:14" x14ac:dyDescent="0.25">
      <c r="N14480"/>
    </row>
    <row r="14481" spans="14:14" x14ac:dyDescent="0.25">
      <c r="N14481"/>
    </row>
    <row r="14482" spans="14:14" x14ac:dyDescent="0.25">
      <c r="N14482"/>
    </row>
    <row r="14483" spans="14:14" x14ac:dyDescent="0.25">
      <c r="N14483"/>
    </row>
    <row r="14484" spans="14:14" x14ac:dyDescent="0.25">
      <c r="N14484"/>
    </row>
    <row r="14485" spans="14:14" x14ac:dyDescent="0.25">
      <c r="N14485"/>
    </row>
    <row r="14486" spans="14:14" x14ac:dyDescent="0.25">
      <c r="N14486"/>
    </row>
    <row r="14487" spans="14:14" x14ac:dyDescent="0.25">
      <c r="N14487"/>
    </row>
    <row r="14488" spans="14:14" x14ac:dyDescent="0.25">
      <c r="N14488"/>
    </row>
    <row r="14489" spans="14:14" x14ac:dyDescent="0.25">
      <c r="N14489"/>
    </row>
    <row r="14490" spans="14:14" x14ac:dyDescent="0.25">
      <c r="N14490"/>
    </row>
    <row r="14491" spans="14:14" x14ac:dyDescent="0.25">
      <c r="N14491"/>
    </row>
    <row r="14492" spans="14:14" x14ac:dyDescent="0.25">
      <c r="N14492"/>
    </row>
    <row r="14493" spans="14:14" x14ac:dyDescent="0.25">
      <c r="N14493"/>
    </row>
    <row r="14494" spans="14:14" x14ac:dyDescent="0.25">
      <c r="N14494"/>
    </row>
    <row r="14495" spans="14:14" x14ac:dyDescent="0.25">
      <c r="N14495"/>
    </row>
    <row r="14496" spans="14:14" x14ac:dyDescent="0.25">
      <c r="N14496"/>
    </row>
    <row r="14497" spans="14:14" x14ac:dyDescent="0.25">
      <c r="N14497"/>
    </row>
    <row r="14498" spans="14:14" x14ac:dyDescent="0.25">
      <c r="N14498"/>
    </row>
    <row r="14499" spans="14:14" x14ac:dyDescent="0.25">
      <c r="N14499"/>
    </row>
    <row r="14500" spans="14:14" x14ac:dyDescent="0.25">
      <c r="N14500"/>
    </row>
    <row r="14501" spans="14:14" x14ac:dyDescent="0.25">
      <c r="N14501"/>
    </row>
    <row r="14502" spans="14:14" x14ac:dyDescent="0.25">
      <c r="N14502"/>
    </row>
    <row r="14503" spans="14:14" x14ac:dyDescent="0.25">
      <c r="N14503"/>
    </row>
    <row r="14504" spans="14:14" x14ac:dyDescent="0.25">
      <c r="N14504"/>
    </row>
    <row r="14505" spans="14:14" x14ac:dyDescent="0.25">
      <c r="N14505"/>
    </row>
    <row r="14506" spans="14:14" x14ac:dyDescent="0.25">
      <c r="N14506"/>
    </row>
    <row r="14507" spans="14:14" x14ac:dyDescent="0.25">
      <c r="N14507"/>
    </row>
    <row r="14508" spans="14:14" x14ac:dyDescent="0.25">
      <c r="N14508"/>
    </row>
    <row r="14509" spans="14:14" x14ac:dyDescent="0.25">
      <c r="N14509"/>
    </row>
    <row r="14510" spans="14:14" x14ac:dyDescent="0.25">
      <c r="N14510"/>
    </row>
    <row r="14511" spans="14:14" x14ac:dyDescent="0.25">
      <c r="N14511"/>
    </row>
    <row r="14512" spans="14:14" x14ac:dyDescent="0.25">
      <c r="N14512"/>
    </row>
    <row r="14513" spans="14:14" x14ac:dyDescent="0.25">
      <c r="N14513"/>
    </row>
    <row r="14514" spans="14:14" x14ac:dyDescent="0.25">
      <c r="N14514"/>
    </row>
    <row r="14515" spans="14:14" x14ac:dyDescent="0.25">
      <c r="N14515"/>
    </row>
    <row r="14516" spans="14:14" x14ac:dyDescent="0.25">
      <c r="N14516"/>
    </row>
    <row r="14517" spans="14:14" x14ac:dyDescent="0.25">
      <c r="N14517"/>
    </row>
    <row r="14518" spans="14:14" x14ac:dyDescent="0.25">
      <c r="N14518"/>
    </row>
    <row r="14519" spans="14:14" x14ac:dyDescent="0.25">
      <c r="N14519"/>
    </row>
    <row r="14520" spans="14:14" x14ac:dyDescent="0.25">
      <c r="N14520"/>
    </row>
    <row r="14521" spans="14:14" x14ac:dyDescent="0.25">
      <c r="N14521"/>
    </row>
    <row r="14522" spans="14:14" x14ac:dyDescent="0.25">
      <c r="N14522"/>
    </row>
    <row r="14523" spans="14:14" x14ac:dyDescent="0.25">
      <c r="N14523"/>
    </row>
    <row r="14524" spans="14:14" x14ac:dyDescent="0.25">
      <c r="N14524"/>
    </row>
    <row r="14525" spans="14:14" x14ac:dyDescent="0.25">
      <c r="N14525"/>
    </row>
    <row r="14526" spans="14:14" x14ac:dyDescent="0.25">
      <c r="N14526"/>
    </row>
    <row r="14527" spans="14:14" x14ac:dyDescent="0.25">
      <c r="N14527"/>
    </row>
    <row r="14528" spans="14:14" x14ac:dyDescent="0.25">
      <c r="N14528"/>
    </row>
    <row r="14529" spans="14:14" x14ac:dyDescent="0.25">
      <c r="N14529"/>
    </row>
    <row r="14530" spans="14:14" x14ac:dyDescent="0.25">
      <c r="N14530"/>
    </row>
    <row r="14531" spans="14:14" x14ac:dyDescent="0.25">
      <c r="N14531"/>
    </row>
    <row r="14532" spans="14:14" x14ac:dyDescent="0.25">
      <c r="N14532"/>
    </row>
    <row r="14533" spans="14:14" x14ac:dyDescent="0.25">
      <c r="N14533"/>
    </row>
    <row r="14534" spans="14:14" x14ac:dyDescent="0.25">
      <c r="N14534"/>
    </row>
    <row r="14535" spans="14:14" x14ac:dyDescent="0.25">
      <c r="N14535"/>
    </row>
    <row r="14536" spans="14:14" x14ac:dyDescent="0.25">
      <c r="N14536"/>
    </row>
    <row r="14537" spans="14:14" x14ac:dyDescent="0.25">
      <c r="N14537"/>
    </row>
    <row r="14538" spans="14:14" x14ac:dyDescent="0.25">
      <c r="N14538"/>
    </row>
    <row r="14539" spans="14:14" x14ac:dyDescent="0.25">
      <c r="N14539"/>
    </row>
    <row r="14540" spans="14:14" x14ac:dyDescent="0.25">
      <c r="N14540"/>
    </row>
    <row r="14541" spans="14:14" x14ac:dyDescent="0.25">
      <c r="N14541"/>
    </row>
    <row r="14542" spans="14:14" x14ac:dyDescent="0.25">
      <c r="N14542"/>
    </row>
    <row r="14543" spans="14:14" x14ac:dyDescent="0.25">
      <c r="N14543"/>
    </row>
    <row r="14544" spans="14:14" x14ac:dyDescent="0.25">
      <c r="N14544"/>
    </row>
    <row r="14545" spans="14:14" x14ac:dyDescent="0.25">
      <c r="N14545"/>
    </row>
    <row r="14546" spans="14:14" x14ac:dyDescent="0.25">
      <c r="N14546"/>
    </row>
    <row r="14547" spans="14:14" x14ac:dyDescent="0.25">
      <c r="N14547"/>
    </row>
    <row r="14548" spans="14:14" x14ac:dyDescent="0.25">
      <c r="N14548"/>
    </row>
    <row r="14549" spans="14:14" x14ac:dyDescent="0.25">
      <c r="N14549"/>
    </row>
    <row r="14550" spans="14:14" x14ac:dyDescent="0.25">
      <c r="N14550"/>
    </row>
    <row r="14551" spans="14:14" x14ac:dyDescent="0.25">
      <c r="N14551"/>
    </row>
    <row r="14552" spans="14:14" x14ac:dyDescent="0.25">
      <c r="N14552"/>
    </row>
    <row r="14553" spans="14:14" x14ac:dyDescent="0.25">
      <c r="N14553"/>
    </row>
    <row r="14554" spans="14:14" x14ac:dyDescent="0.25">
      <c r="N14554"/>
    </row>
    <row r="14555" spans="14:14" x14ac:dyDescent="0.25">
      <c r="N14555"/>
    </row>
    <row r="14556" spans="14:14" x14ac:dyDescent="0.25">
      <c r="N14556"/>
    </row>
    <row r="14557" spans="14:14" x14ac:dyDescent="0.25">
      <c r="N14557"/>
    </row>
    <row r="14558" spans="14:14" x14ac:dyDescent="0.25">
      <c r="N14558"/>
    </row>
    <row r="14559" spans="14:14" x14ac:dyDescent="0.25">
      <c r="N14559"/>
    </row>
    <row r="14560" spans="14:14" x14ac:dyDescent="0.25">
      <c r="N14560"/>
    </row>
    <row r="14561" spans="14:14" x14ac:dyDescent="0.25">
      <c r="N14561"/>
    </row>
    <row r="14562" spans="14:14" x14ac:dyDescent="0.25">
      <c r="N14562"/>
    </row>
    <row r="14563" spans="14:14" x14ac:dyDescent="0.25">
      <c r="N14563"/>
    </row>
    <row r="14564" spans="14:14" x14ac:dyDescent="0.25">
      <c r="N14564"/>
    </row>
    <row r="14565" spans="14:14" x14ac:dyDescent="0.25">
      <c r="N14565"/>
    </row>
    <row r="14566" spans="14:14" x14ac:dyDescent="0.25">
      <c r="N14566"/>
    </row>
    <row r="14567" spans="14:14" x14ac:dyDescent="0.25">
      <c r="N14567"/>
    </row>
    <row r="14568" spans="14:14" x14ac:dyDescent="0.25">
      <c r="N14568"/>
    </row>
    <row r="14569" spans="14:14" x14ac:dyDescent="0.25">
      <c r="N14569"/>
    </row>
    <row r="14570" spans="14:14" x14ac:dyDescent="0.25">
      <c r="N14570"/>
    </row>
    <row r="14571" spans="14:14" x14ac:dyDescent="0.25">
      <c r="N14571"/>
    </row>
    <row r="14572" spans="14:14" x14ac:dyDescent="0.25">
      <c r="N14572"/>
    </row>
    <row r="14573" spans="14:14" x14ac:dyDescent="0.25">
      <c r="N14573"/>
    </row>
    <row r="14574" spans="14:14" x14ac:dyDescent="0.25">
      <c r="N14574"/>
    </row>
    <row r="14575" spans="14:14" x14ac:dyDescent="0.25">
      <c r="N14575"/>
    </row>
    <row r="14576" spans="14:14" x14ac:dyDescent="0.25">
      <c r="N14576"/>
    </row>
    <row r="14577" spans="14:14" x14ac:dyDescent="0.25">
      <c r="N14577"/>
    </row>
    <row r="14578" spans="14:14" x14ac:dyDescent="0.25">
      <c r="N14578"/>
    </row>
    <row r="14579" spans="14:14" x14ac:dyDescent="0.25">
      <c r="N14579"/>
    </row>
    <row r="14580" spans="14:14" x14ac:dyDescent="0.25">
      <c r="N14580"/>
    </row>
    <row r="14581" spans="14:14" x14ac:dyDescent="0.25">
      <c r="N14581"/>
    </row>
    <row r="14582" spans="14:14" x14ac:dyDescent="0.25">
      <c r="N14582"/>
    </row>
    <row r="14583" spans="14:14" x14ac:dyDescent="0.25">
      <c r="N14583"/>
    </row>
    <row r="14584" spans="14:14" x14ac:dyDescent="0.25">
      <c r="N14584"/>
    </row>
    <row r="14585" spans="14:14" x14ac:dyDescent="0.25">
      <c r="N14585"/>
    </row>
    <row r="14586" spans="14:14" x14ac:dyDescent="0.25">
      <c r="N14586"/>
    </row>
    <row r="14587" spans="14:14" x14ac:dyDescent="0.25">
      <c r="N14587"/>
    </row>
    <row r="14588" spans="14:14" x14ac:dyDescent="0.25">
      <c r="N14588"/>
    </row>
    <row r="14589" spans="14:14" x14ac:dyDescent="0.25">
      <c r="N14589"/>
    </row>
    <row r="14590" spans="14:14" x14ac:dyDescent="0.25">
      <c r="N14590"/>
    </row>
    <row r="14591" spans="14:14" x14ac:dyDescent="0.25">
      <c r="N14591"/>
    </row>
    <row r="14592" spans="14:14" x14ac:dyDescent="0.25">
      <c r="N14592"/>
    </row>
    <row r="14593" spans="14:14" x14ac:dyDescent="0.25">
      <c r="N14593"/>
    </row>
    <row r="14594" spans="14:14" x14ac:dyDescent="0.25">
      <c r="N14594"/>
    </row>
    <row r="14595" spans="14:14" x14ac:dyDescent="0.25">
      <c r="N14595"/>
    </row>
    <row r="14596" spans="14:14" x14ac:dyDescent="0.25">
      <c r="N14596"/>
    </row>
    <row r="14597" spans="14:14" x14ac:dyDescent="0.25">
      <c r="N14597"/>
    </row>
    <row r="14598" spans="14:14" x14ac:dyDescent="0.25">
      <c r="N14598"/>
    </row>
    <row r="14599" spans="14:14" x14ac:dyDescent="0.25">
      <c r="N14599"/>
    </row>
    <row r="14600" spans="14:14" x14ac:dyDescent="0.25">
      <c r="N14600"/>
    </row>
    <row r="14601" spans="14:14" x14ac:dyDescent="0.25">
      <c r="N14601"/>
    </row>
    <row r="14602" spans="14:14" x14ac:dyDescent="0.25">
      <c r="N14602"/>
    </row>
    <row r="14603" spans="14:14" x14ac:dyDescent="0.25">
      <c r="N14603"/>
    </row>
    <row r="14604" spans="14:14" x14ac:dyDescent="0.25">
      <c r="N14604"/>
    </row>
    <row r="14605" spans="14:14" x14ac:dyDescent="0.25">
      <c r="N14605"/>
    </row>
    <row r="14606" spans="14:14" x14ac:dyDescent="0.25">
      <c r="N14606"/>
    </row>
    <row r="14607" spans="14:14" x14ac:dyDescent="0.25">
      <c r="N14607"/>
    </row>
    <row r="14608" spans="14:14" x14ac:dyDescent="0.25">
      <c r="N14608"/>
    </row>
    <row r="14609" spans="14:14" x14ac:dyDescent="0.25">
      <c r="N14609"/>
    </row>
    <row r="14610" spans="14:14" x14ac:dyDescent="0.25">
      <c r="N14610"/>
    </row>
    <row r="14611" spans="14:14" x14ac:dyDescent="0.25">
      <c r="N14611"/>
    </row>
    <row r="14612" spans="14:14" x14ac:dyDescent="0.25">
      <c r="N14612"/>
    </row>
    <row r="14613" spans="14:14" x14ac:dyDescent="0.25">
      <c r="N14613"/>
    </row>
    <row r="14614" spans="14:14" x14ac:dyDescent="0.25">
      <c r="N14614"/>
    </row>
    <row r="14615" spans="14:14" x14ac:dyDescent="0.25">
      <c r="N14615"/>
    </row>
    <row r="14616" spans="14:14" x14ac:dyDescent="0.25">
      <c r="N14616"/>
    </row>
    <row r="14617" spans="14:14" x14ac:dyDescent="0.25">
      <c r="N14617"/>
    </row>
    <row r="14618" spans="14:14" x14ac:dyDescent="0.25">
      <c r="N14618"/>
    </row>
    <row r="14619" spans="14:14" x14ac:dyDescent="0.25">
      <c r="N14619"/>
    </row>
    <row r="14620" spans="14:14" x14ac:dyDescent="0.25">
      <c r="N14620"/>
    </row>
    <row r="14621" spans="14:14" x14ac:dyDescent="0.25">
      <c r="N14621"/>
    </row>
    <row r="14622" spans="14:14" x14ac:dyDescent="0.25">
      <c r="N14622"/>
    </row>
    <row r="14623" spans="14:14" x14ac:dyDescent="0.25">
      <c r="N14623"/>
    </row>
    <row r="14624" spans="14:14" x14ac:dyDescent="0.25">
      <c r="N14624"/>
    </row>
    <row r="14625" spans="14:14" x14ac:dyDescent="0.25">
      <c r="N14625"/>
    </row>
    <row r="14626" spans="14:14" x14ac:dyDescent="0.25">
      <c r="N14626"/>
    </row>
    <row r="14627" spans="14:14" x14ac:dyDescent="0.25">
      <c r="N14627"/>
    </row>
    <row r="14628" spans="14:14" x14ac:dyDescent="0.25">
      <c r="N14628"/>
    </row>
    <row r="14629" spans="14:14" x14ac:dyDescent="0.25">
      <c r="N14629"/>
    </row>
    <row r="14630" spans="14:14" x14ac:dyDescent="0.25">
      <c r="N14630"/>
    </row>
    <row r="14631" spans="14:14" x14ac:dyDescent="0.25">
      <c r="N14631"/>
    </row>
    <row r="14632" spans="14:14" x14ac:dyDescent="0.25">
      <c r="N14632"/>
    </row>
    <row r="14633" spans="14:14" x14ac:dyDescent="0.25">
      <c r="N14633"/>
    </row>
    <row r="14634" spans="14:14" x14ac:dyDescent="0.25">
      <c r="N14634"/>
    </row>
    <row r="14635" spans="14:14" x14ac:dyDescent="0.25">
      <c r="N14635"/>
    </row>
    <row r="14636" spans="14:14" x14ac:dyDescent="0.25">
      <c r="N14636"/>
    </row>
    <row r="14637" spans="14:14" x14ac:dyDescent="0.25">
      <c r="N14637"/>
    </row>
    <row r="14638" spans="14:14" x14ac:dyDescent="0.25">
      <c r="N14638"/>
    </row>
    <row r="14639" spans="14:14" x14ac:dyDescent="0.25">
      <c r="N14639"/>
    </row>
    <row r="14640" spans="14:14" x14ac:dyDescent="0.25">
      <c r="N14640"/>
    </row>
    <row r="14641" spans="14:14" x14ac:dyDescent="0.25">
      <c r="N14641"/>
    </row>
    <row r="14642" spans="14:14" x14ac:dyDescent="0.25">
      <c r="N14642"/>
    </row>
    <row r="14643" spans="14:14" x14ac:dyDescent="0.25">
      <c r="N14643"/>
    </row>
    <row r="14644" spans="14:14" x14ac:dyDescent="0.25">
      <c r="N14644"/>
    </row>
    <row r="14645" spans="14:14" x14ac:dyDescent="0.25">
      <c r="N14645"/>
    </row>
    <row r="14646" spans="14:14" x14ac:dyDescent="0.25">
      <c r="N14646"/>
    </row>
    <row r="14647" spans="14:14" x14ac:dyDescent="0.25">
      <c r="N14647"/>
    </row>
    <row r="14648" spans="14:14" x14ac:dyDescent="0.25">
      <c r="N14648"/>
    </row>
    <row r="14649" spans="14:14" x14ac:dyDescent="0.25">
      <c r="N14649"/>
    </row>
    <row r="14650" spans="14:14" x14ac:dyDescent="0.25">
      <c r="N14650"/>
    </row>
    <row r="14651" spans="14:14" x14ac:dyDescent="0.25">
      <c r="N14651"/>
    </row>
    <row r="14652" spans="14:14" x14ac:dyDescent="0.25">
      <c r="N14652"/>
    </row>
    <row r="14653" spans="14:14" x14ac:dyDescent="0.25">
      <c r="N14653"/>
    </row>
    <row r="14654" spans="14:14" x14ac:dyDescent="0.25">
      <c r="N14654"/>
    </row>
    <row r="14655" spans="14:14" x14ac:dyDescent="0.25">
      <c r="N14655"/>
    </row>
    <row r="14656" spans="14:14" x14ac:dyDescent="0.25">
      <c r="N14656"/>
    </row>
    <row r="14657" spans="14:14" x14ac:dyDescent="0.25">
      <c r="N14657"/>
    </row>
    <row r="14658" spans="14:14" x14ac:dyDescent="0.25">
      <c r="N14658"/>
    </row>
    <row r="14659" spans="14:14" x14ac:dyDescent="0.25">
      <c r="N14659"/>
    </row>
    <row r="14660" spans="14:14" x14ac:dyDescent="0.25">
      <c r="N14660"/>
    </row>
    <row r="14661" spans="14:14" x14ac:dyDescent="0.25">
      <c r="N14661"/>
    </row>
    <row r="14662" spans="14:14" x14ac:dyDescent="0.25">
      <c r="N14662"/>
    </row>
    <row r="14663" spans="14:14" x14ac:dyDescent="0.25">
      <c r="N14663"/>
    </row>
    <row r="14664" spans="14:14" x14ac:dyDescent="0.25">
      <c r="N14664"/>
    </row>
    <row r="14665" spans="14:14" x14ac:dyDescent="0.25">
      <c r="N14665"/>
    </row>
    <row r="14666" spans="14:14" x14ac:dyDescent="0.25">
      <c r="N14666"/>
    </row>
    <row r="14667" spans="14:14" x14ac:dyDescent="0.25">
      <c r="N14667"/>
    </row>
    <row r="14668" spans="14:14" x14ac:dyDescent="0.25">
      <c r="N14668"/>
    </row>
    <row r="14669" spans="14:14" x14ac:dyDescent="0.25">
      <c r="N14669"/>
    </row>
    <row r="14670" spans="14:14" x14ac:dyDescent="0.25">
      <c r="N14670"/>
    </row>
    <row r="14671" spans="14:14" x14ac:dyDescent="0.25">
      <c r="N14671"/>
    </row>
    <row r="14672" spans="14:14" x14ac:dyDescent="0.25">
      <c r="N14672"/>
    </row>
    <row r="14673" spans="14:14" x14ac:dyDescent="0.25">
      <c r="N14673"/>
    </row>
    <row r="14674" spans="14:14" x14ac:dyDescent="0.25">
      <c r="N14674"/>
    </row>
    <row r="14675" spans="14:14" x14ac:dyDescent="0.25">
      <c r="N14675"/>
    </row>
    <row r="14676" spans="14:14" x14ac:dyDescent="0.25">
      <c r="N14676"/>
    </row>
    <row r="14677" spans="14:14" x14ac:dyDescent="0.25">
      <c r="N14677"/>
    </row>
    <row r="14678" spans="14:14" x14ac:dyDescent="0.25">
      <c r="N14678"/>
    </row>
    <row r="14679" spans="14:14" x14ac:dyDescent="0.25">
      <c r="N14679"/>
    </row>
    <row r="14680" spans="14:14" x14ac:dyDescent="0.25">
      <c r="N14680"/>
    </row>
    <row r="14681" spans="14:14" x14ac:dyDescent="0.25">
      <c r="N14681"/>
    </row>
    <row r="14682" spans="14:14" x14ac:dyDescent="0.25">
      <c r="N14682"/>
    </row>
    <row r="14683" spans="14:14" x14ac:dyDescent="0.25">
      <c r="N14683"/>
    </row>
    <row r="14684" spans="14:14" x14ac:dyDescent="0.25">
      <c r="N14684"/>
    </row>
    <row r="14685" spans="14:14" x14ac:dyDescent="0.25">
      <c r="N14685"/>
    </row>
    <row r="14686" spans="14:14" x14ac:dyDescent="0.25">
      <c r="N14686"/>
    </row>
    <row r="14687" spans="14:14" x14ac:dyDescent="0.25">
      <c r="N14687"/>
    </row>
    <row r="14688" spans="14:14" x14ac:dyDescent="0.25">
      <c r="N14688"/>
    </row>
    <row r="14689" spans="14:14" x14ac:dyDescent="0.25">
      <c r="N14689"/>
    </row>
    <row r="14690" spans="14:14" x14ac:dyDescent="0.25">
      <c r="N14690"/>
    </row>
    <row r="14691" spans="14:14" x14ac:dyDescent="0.25">
      <c r="N14691"/>
    </row>
    <row r="14692" spans="14:14" x14ac:dyDescent="0.25">
      <c r="N14692"/>
    </row>
    <row r="14693" spans="14:14" x14ac:dyDescent="0.25">
      <c r="N14693"/>
    </row>
    <row r="14694" spans="14:14" x14ac:dyDescent="0.25">
      <c r="N14694"/>
    </row>
    <row r="14695" spans="14:14" x14ac:dyDescent="0.25">
      <c r="N14695"/>
    </row>
    <row r="14696" spans="14:14" x14ac:dyDescent="0.25">
      <c r="N14696"/>
    </row>
    <row r="14697" spans="14:14" x14ac:dyDescent="0.25">
      <c r="N14697"/>
    </row>
    <row r="14698" spans="14:14" x14ac:dyDescent="0.25">
      <c r="N14698"/>
    </row>
    <row r="14699" spans="14:14" x14ac:dyDescent="0.25">
      <c r="N14699"/>
    </row>
    <row r="14700" spans="14:14" x14ac:dyDescent="0.25">
      <c r="N14700"/>
    </row>
    <row r="14701" spans="14:14" x14ac:dyDescent="0.25">
      <c r="N14701"/>
    </row>
    <row r="14702" spans="14:14" x14ac:dyDescent="0.25">
      <c r="N14702"/>
    </row>
    <row r="14703" spans="14:14" x14ac:dyDescent="0.25">
      <c r="N14703"/>
    </row>
    <row r="14704" spans="14:14" x14ac:dyDescent="0.25">
      <c r="N14704"/>
    </row>
    <row r="14705" spans="14:14" x14ac:dyDescent="0.25">
      <c r="N14705"/>
    </row>
    <row r="14706" spans="14:14" x14ac:dyDescent="0.25">
      <c r="N14706"/>
    </row>
    <row r="14707" spans="14:14" x14ac:dyDescent="0.25">
      <c r="N14707"/>
    </row>
    <row r="14708" spans="14:14" x14ac:dyDescent="0.25">
      <c r="N14708"/>
    </row>
    <row r="14709" spans="14:14" x14ac:dyDescent="0.25">
      <c r="N14709"/>
    </row>
    <row r="14710" spans="14:14" x14ac:dyDescent="0.25">
      <c r="N14710"/>
    </row>
    <row r="14711" spans="14:14" x14ac:dyDescent="0.25">
      <c r="N14711"/>
    </row>
    <row r="14712" spans="14:14" x14ac:dyDescent="0.25">
      <c r="N14712"/>
    </row>
    <row r="14713" spans="14:14" x14ac:dyDescent="0.25">
      <c r="N14713"/>
    </row>
    <row r="14714" spans="14:14" x14ac:dyDescent="0.25">
      <c r="N14714"/>
    </row>
    <row r="14715" spans="14:14" x14ac:dyDescent="0.25">
      <c r="N14715"/>
    </row>
    <row r="14716" spans="14:14" x14ac:dyDescent="0.25">
      <c r="N14716"/>
    </row>
    <row r="14717" spans="14:14" x14ac:dyDescent="0.25">
      <c r="N14717"/>
    </row>
    <row r="14718" spans="14:14" x14ac:dyDescent="0.25">
      <c r="N14718"/>
    </row>
    <row r="14719" spans="14:14" x14ac:dyDescent="0.25">
      <c r="N14719"/>
    </row>
    <row r="14720" spans="14:14" x14ac:dyDescent="0.25">
      <c r="N14720"/>
    </row>
    <row r="14721" spans="14:14" x14ac:dyDescent="0.25">
      <c r="N14721"/>
    </row>
    <row r="14722" spans="14:14" x14ac:dyDescent="0.25">
      <c r="N14722"/>
    </row>
    <row r="14723" spans="14:14" x14ac:dyDescent="0.25">
      <c r="N14723"/>
    </row>
    <row r="14724" spans="14:14" x14ac:dyDescent="0.25">
      <c r="N14724"/>
    </row>
    <row r="14725" spans="14:14" x14ac:dyDescent="0.25">
      <c r="N14725"/>
    </row>
    <row r="14726" spans="14:14" x14ac:dyDescent="0.25">
      <c r="N14726"/>
    </row>
    <row r="14727" spans="14:14" x14ac:dyDescent="0.25">
      <c r="N14727"/>
    </row>
    <row r="14728" spans="14:14" x14ac:dyDescent="0.25">
      <c r="N14728"/>
    </row>
    <row r="14729" spans="14:14" x14ac:dyDescent="0.25">
      <c r="N14729"/>
    </row>
    <row r="14730" spans="14:14" x14ac:dyDescent="0.25">
      <c r="N14730"/>
    </row>
    <row r="14731" spans="14:14" x14ac:dyDescent="0.25">
      <c r="N14731"/>
    </row>
    <row r="14732" spans="14:14" x14ac:dyDescent="0.25">
      <c r="N14732"/>
    </row>
    <row r="14733" spans="14:14" x14ac:dyDescent="0.25">
      <c r="N14733"/>
    </row>
    <row r="14734" spans="14:14" x14ac:dyDescent="0.25">
      <c r="N14734"/>
    </row>
    <row r="14735" spans="14:14" x14ac:dyDescent="0.25">
      <c r="N14735"/>
    </row>
    <row r="14736" spans="14:14" x14ac:dyDescent="0.25">
      <c r="N14736"/>
    </row>
    <row r="14737" spans="14:14" x14ac:dyDescent="0.25">
      <c r="N14737"/>
    </row>
    <row r="14738" spans="14:14" x14ac:dyDescent="0.25">
      <c r="N14738"/>
    </row>
    <row r="14739" spans="14:14" x14ac:dyDescent="0.25">
      <c r="N14739"/>
    </row>
    <row r="14740" spans="14:14" x14ac:dyDescent="0.25">
      <c r="N14740"/>
    </row>
    <row r="14741" spans="14:14" x14ac:dyDescent="0.25">
      <c r="N14741"/>
    </row>
    <row r="14742" spans="14:14" x14ac:dyDescent="0.25">
      <c r="N14742"/>
    </row>
    <row r="14743" spans="14:14" x14ac:dyDescent="0.25">
      <c r="N14743"/>
    </row>
    <row r="14744" spans="14:14" x14ac:dyDescent="0.25">
      <c r="N14744"/>
    </row>
    <row r="14745" spans="14:14" x14ac:dyDescent="0.25">
      <c r="N14745"/>
    </row>
    <row r="14746" spans="14:14" x14ac:dyDescent="0.25">
      <c r="N14746"/>
    </row>
    <row r="14747" spans="14:14" x14ac:dyDescent="0.25">
      <c r="N14747"/>
    </row>
    <row r="14748" spans="14:14" x14ac:dyDescent="0.25">
      <c r="N14748"/>
    </row>
    <row r="14749" spans="14:14" x14ac:dyDescent="0.25">
      <c r="N14749"/>
    </row>
    <row r="14750" spans="14:14" x14ac:dyDescent="0.25">
      <c r="N14750"/>
    </row>
    <row r="14751" spans="14:14" x14ac:dyDescent="0.25">
      <c r="N14751"/>
    </row>
    <row r="14752" spans="14:14" x14ac:dyDescent="0.25">
      <c r="N14752"/>
    </row>
    <row r="14753" spans="14:14" x14ac:dyDescent="0.25">
      <c r="N14753"/>
    </row>
    <row r="14754" spans="14:14" x14ac:dyDescent="0.25">
      <c r="N14754"/>
    </row>
    <row r="14755" spans="14:14" x14ac:dyDescent="0.25">
      <c r="N14755"/>
    </row>
    <row r="14756" spans="14:14" x14ac:dyDescent="0.25">
      <c r="N14756"/>
    </row>
    <row r="14757" spans="14:14" x14ac:dyDescent="0.25">
      <c r="N14757"/>
    </row>
    <row r="14758" spans="14:14" x14ac:dyDescent="0.25">
      <c r="N14758"/>
    </row>
    <row r="14759" spans="14:14" x14ac:dyDescent="0.25">
      <c r="N14759"/>
    </row>
    <row r="14760" spans="14:14" x14ac:dyDescent="0.25">
      <c r="N14760"/>
    </row>
    <row r="14761" spans="14:14" x14ac:dyDescent="0.25">
      <c r="N14761"/>
    </row>
    <row r="14762" spans="14:14" x14ac:dyDescent="0.25">
      <c r="N14762"/>
    </row>
    <row r="14763" spans="14:14" x14ac:dyDescent="0.25">
      <c r="N14763"/>
    </row>
    <row r="14764" spans="14:14" x14ac:dyDescent="0.25">
      <c r="N14764"/>
    </row>
    <row r="14765" spans="14:14" x14ac:dyDescent="0.25">
      <c r="N14765"/>
    </row>
    <row r="14766" spans="14:14" x14ac:dyDescent="0.25">
      <c r="N14766"/>
    </row>
    <row r="14767" spans="14:14" x14ac:dyDescent="0.25">
      <c r="N14767"/>
    </row>
    <row r="14768" spans="14:14" x14ac:dyDescent="0.25">
      <c r="N14768"/>
    </row>
    <row r="14769" spans="14:14" x14ac:dyDescent="0.25">
      <c r="N14769"/>
    </row>
    <row r="14770" spans="14:14" x14ac:dyDescent="0.25">
      <c r="N14770"/>
    </row>
    <row r="14771" spans="14:14" x14ac:dyDescent="0.25">
      <c r="N14771"/>
    </row>
    <row r="14772" spans="14:14" x14ac:dyDescent="0.25">
      <c r="N14772"/>
    </row>
    <row r="14773" spans="14:14" x14ac:dyDescent="0.25">
      <c r="N14773"/>
    </row>
    <row r="14774" spans="14:14" x14ac:dyDescent="0.25">
      <c r="N14774"/>
    </row>
    <row r="14775" spans="14:14" x14ac:dyDescent="0.25">
      <c r="N14775"/>
    </row>
    <row r="14776" spans="14:14" x14ac:dyDescent="0.25">
      <c r="N14776"/>
    </row>
    <row r="14777" spans="14:14" x14ac:dyDescent="0.25">
      <c r="N14777"/>
    </row>
    <row r="14778" spans="14:14" x14ac:dyDescent="0.25">
      <c r="N14778"/>
    </row>
    <row r="14779" spans="14:14" x14ac:dyDescent="0.25">
      <c r="N14779"/>
    </row>
    <row r="14780" spans="14:14" x14ac:dyDescent="0.25">
      <c r="N14780"/>
    </row>
    <row r="14781" spans="14:14" x14ac:dyDescent="0.25">
      <c r="N14781"/>
    </row>
    <row r="14782" spans="14:14" x14ac:dyDescent="0.25">
      <c r="N14782"/>
    </row>
    <row r="14783" spans="14:14" x14ac:dyDescent="0.25">
      <c r="N14783"/>
    </row>
    <row r="14784" spans="14:14" x14ac:dyDescent="0.25">
      <c r="N14784"/>
    </row>
    <row r="14785" spans="14:14" x14ac:dyDescent="0.25">
      <c r="N14785"/>
    </row>
    <row r="14786" spans="14:14" x14ac:dyDescent="0.25">
      <c r="N14786"/>
    </row>
    <row r="14787" spans="14:14" x14ac:dyDescent="0.25">
      <c r="N14787"/>
    </row>
    <row r="14788" spans="14:14" x14ac:dyDescent="0.25">
      <c r="N14788"/>
    </row>
    <row r="14789" spans="14:14" x14ac:dyDescent="0.25">
      <c r="N14789"/>
    </row>
    <row r="14790" spans="14:14" x14ac:dyDescent="0.25">
      <c r="N14790"/>
    </row>
    <row r="14791" spans="14:14" x14ac:dyDescent="0.25">
      <c r="N14791"/>
    </row>
    <row r="14792" spans="14:14" x14ac:dyDescent="0.25">
      <c r="N14792"/>
    </row>
    <row r="14793" spans="14:14" x14ac:dyDescent="0.25">
      <c r="N14793"/>
    </row>
    <row r="14794" spans="14:14" x14ac:dyDescent="0.25">
      <c r="N14794"/>
    </row>
    <row r="14795" spans="14:14" x14ac:dyDescent="0.25">
      <c r="N14795"/>
    </row>
    <row r="14796" spans="14:14" x14ac:dyDescent="0.25">
      <c r="N14796"/>
    </row>
    <row r="14797" spans="14:14" x14ac:dyDescent="0.25">
      <c r="N14797"/>
    </row>
    <row r="14798" spans="14:14" x14ac:dyDescent="0.25">
      <c r="N14798"/>
    </row>
    <row r="14799" spans="14:14" x14ac:dyDescent="0.25">
      <c r="N14799"/>
    </row>
    <row r="14800" spans="14:14" x14ac:dyDescent="0.25">
      <c r="N14800"/>
    </row>
    <row r="14801" spans="14:14" x14ac:dyDescent="0.25">
      <c r="N14801"/>
    </row>
    <row r="14802" spans="14:14" x14ac:dyDescent="0.25">
      <c r="N14802"/>
    </row>
    <row r="14803" spans="14:14" x14ac:dyDescent="0.25">
      <c r="N14803"/>
    </row>
    <row r="14804" spans="14:14" x14ac:dyDescent="0.25">
      <c r="N14804"/>
    </row>
    <row r="14805" spans="14:14" x14ac:dyDescent="0.25">
      <c r="N14805"/>
    </row>
    <row r="14806" spans="14:14" x14ac:dyDescent="0.25">
      <c r="N14806"/>
    </row>
    <row r="14807" spans="14:14" x14ac:dyDescent="0.25">
      <c r="N14807"/>
    </row>
    <row r="14808" spans="14:14" x14ac:dyDescent="0.25">
      <c r="N14808"/>
    </row>
    <row r="14809" spans="14:14" x14ac:dyDescent="0.25">
      <c r="N14809"/>
    </row>
    <row r="14810" spans="14:14" x14ac:dyDescent="0.25">
      <c r="N14810"/>
    </row>
    <row r="14811" spans="14:14" x14ac:dyDescent="0.25">
      <c r="N14811"/>
    </row>
    <row r="14812" spans="14:14" x14ac:dyDescent="0.25">
      <c r="N14812"/>
    </row>
    <row r="14813" spans="14:14" x14ac:dyDescent="0.25">
      <c r="N14813"/>
    </row>
    <row r="14814" spans="14:14" x14ac:dyDescent="0.25">
      <c r="N14814"/>
    </row>
    <row r="14815" spans="14:14" x14ac:dyDescent="0.25">
      <c r="N14815"/>
    </row>
    <row r="14816" spans="14:14" x14ac:dyDescent="0.25">
      <c r="N14816"/>
    </row>
    <row r="14817" spans="14:14" x14ac:dyDescent="0.25">
      <c r="N14817"/>
    </row>
    <row r="14818" spans="14:14" x14ac:dyDescent="0.25">
      <c r="N14818"/>
    </row>
    <row r="14819" spans="14:14" x14ac:dyDescent="0.25">
      <c r="N14819"/>
    </row>
    <row r="14820" spans="14:14" x14ac:dyDescent="0.25">
      <c r="N14820"/>
    </row>
    <row r="14821" spans="14:14" x14ac:dyDescent="0.25">
      <c r="N14821"/>
    </row>
    <row r="14822" spans="14:14" x14ac:dyDescent="0.25">
      <c r="N14822"/>
    </row>
    <row r="14823" spans="14:14" x14ac:dyDescent="0.25">
      <c r="N14823"/>
    </row>
    <row r="14824" spans="14:14" x14ac:dyDescent="0.25">
      <c r="N14824"/>
    </row>
    <row r="14825" spans="14:14" x14ac:dyDescent="0.25">
      <c r="N14825"/>
    </row>
    <row r="14826" spans="14:14" x14ac:dyDescent="0.25">
      <c r="N14826"/>
    </row>
    <row r="14827" spans="14:14" x14ac:dyDescent="0.25">
      <c r="N14827"/>
    </row>
    <row r="14828" spans="14:14" x14ac:dyDescent="0.25">
      <c r="N14828"/>
    </row>
    <row r="14829" spans="14:14" x14ac:dyDescent="0.25">
      <c r="N14829"/>
    </row>
    <row r="14830" spans="14:14" x14ac:dyDescent="0.25">
      <c r="N14830"/>
    </row>
    <row r="14831" spans="14:14" x14ac:dyDescent="0.25">
      <c r="N14831"/>
    </row>
    <row r="14832" spans="14:14" x14ac:dyDescent="0.25">
      <c r="N14832"/>
    </row>
    <row r="14833" spans="14:14" x14ac:dyDescent="0.25">
      <c r="N14833"/>
    </row>
    <row r="14834" spans="14:14" x14ac:dyDescent="0.25">
      <c r="N14834"/>
    </row>
    <row r="14835" spans="14:14" x14ac:dyDescent="0.25">
      <c r="N14835"/>
    </row>
    <row r="14836" spans="14:14" x14ac:dyDescent="0.25">
      <c r="N14836"/>
    </row>
    <row r="14837" spans="14:14" x14ac:dyDescent="0.25">
      <c r="N14837"/>
    </row>
    <row r="14838" spans="14:14" x14ac:dyDescent="0.25">
      <c r="N14838"/>
    </row>
    <row r="14839" spans="14:14" x14ac:dyDescent="0.25">
      <c r="N14839"/>
    </row>
    <row r="14840" spans="14:14" x14ac:dyDescent="0.25">
      <c r="N14840"/>
    </row>
    <row r="14841" spans="14:14" x14ac:dyDescent="0.25">
      <c r="N14841"/>
    </row>
    <row r="14842" spans="14:14" x14ac:dyDescent="0.25">
      <c r="N14842"/>
    </row>
    <row r="14843" spans="14:14" x14ac:dyDescent="0.25">
      <c r="N14843"/>
    </row>
    <row r="14844" spans="14:14" x14ac:dyDescent="0.25">
      <c r="N14844"/>
    </row>
    <row r="14845" spans="14:14" x14ac:dyDescent="0.25">
      <c r="N14845"/>
    </row>
    <row r="14846" spans="14:14" x14ac:dyDescent="0.25">
      <c r="N14846"/>
    </row>
    <row r="14847" spans="14:14" x14ac:dyDescent="0.25">
      <c r="N14847"/>
    </row>
    <row r="14848" spans="14:14" x14ac:dyDescent="0.25">
      <c r="N14848"/>
    </row>
    <row r="14849" spans="14:14" x14ac:dyDescent="0.25">
      <c r="N14849"/>
    </row>
    <row r="14850" spans="14:14" x14ac:dyDescent="0.25">
      <c r="N14850"/>
    </row>
    <row r="14851" spans="14:14" x14ac:dyDescent="0.25">
      <c r="N14851"/>
    </row>
    <row r="14852" spans="14:14" x14ac:dyDescent="0.25">
      <c r="N14852"/>
    </row>
    <row r="14853" spans="14:14" x14ac:dyDescent="0.25">
      <c r="N14853"/>
    </row>
    <row r="14854" spans="14:14" x14ac:dyDescent="0.25">
      <c r="N14854"/>
    </row>
    <row r="14855" spans="14:14" x14ac:dyDescent="0.25">
      <c r="N14855"/>
    </row>
    <row r="14856" spans="14:14" x14ac:dyDescent="0.25">
      <c r="N14856"/>
    </row>
    <row r="14857" spans="14:14" x14ac:dyDescent="0.25">
      <c r="N14857"/>
    </row>
    <row r="14858" spans="14:14" x14ac:dyDescent="0.25">
      <c r="N14858"/>
    </row>
    <row r="14859" spans="14:14" x14ac:dyDescent="0.25">
      <c r="N14859"/>
    </row>
    <row r="14860" spans="14:14" x14ac:dyDescent="0.25">
      <c r="N14860"/>
    </row>
    <row r="14861" spans="14:14" x14ac:dyDescent="0.25">
      <c r="N14861"/>
    </row>
    <row r="14862" spans="14:14" x14ac:dyDescent="0.25">
      <c r="N14862"/>
    </row>
    <row r="14863" spans="14:14" x14ac:dyDescent="0.25">
      <c r="N14863"/>
    </row>
    <row r="14864" spans="14:14" x14ac:dyDescent="0.25">
      <c r="N14864"/>
    </row>
    <row r="14865" spans="14:14" x14ac:dyDescent="0.25">
      <c r="N14865"/>
    </row>
    <row r="14866" spans="14:14" x14ac:dyDescent="0.25">
      <c r="N14866"/>
    </row>
    <row r="14867" spans="14:14" x14ac:dyDescent="0.25">
      <c r="N14867"/>
    </row>
    <row r="14868" spans="14:14" x14ac:dyDescent="0.25">
      <c r="N14868"/>
    </row>
    <row r="14869" spans="14:14" x14ac:dyDescent="0.25">
      <c r="N14869"/>
    </row>
    <row r="14870" spans="14:14" x14ac:dyDescent="0.25">
      <c r="N14870"/>
    </row>
    <row r="14871" spans="14:14" x14ac:dyDescent="0.25">
      <c r="N14871"/>
    </row>
    <row r="14872" spans="14:14" x14ac:dyDescent="0.25">
      <c r="N14872"/>
    </row>
    <row r="14873" spans="14:14" x14ac:dyDescent="0.25">
      <c r="N14873"/>
    </row>
    <row r="14874" spans="14:14" x14ac:dyDescent="0.25">
      <c r="N14874"/>
    </row>
    <row r="14875" spans="14:14" x14ac:dyDescent="0.25">
      <c r="N14875"/>
    </row>
    <row r="14876" spans="14:14" x14ac:dyDescent="0.25">
      <c r="N14876"/>
    </row>
    <row r="14877" spans="14:14" x14ac:dyDescent="0.25">
      <c r="N14877"/>
    </row>
    <row r="14878" spans="14:14" x14ac:dyDescent="0.25">
      <c r="N14878"/>
    </row>
    <row r="14879" spans="14:14" x14ac:dyDescent="0.25">
      <c r="N14879"/>
    </row>
    <row r="14880" spans="14:14" x14ac:dyDescent="0.25">
      <c r="N14880"/>
    </row>
    <row r="14881" spans="14:14" x14ac:dyDescent="0.25">
      <c r="N14881"/>
    </row>
    <row r="14882" spans="14:14" x14ac:dyDescent="0.25">
      <c r="N14882"/>
    </row>
    <row r="14883" spans="14:14" x14ac:dyDescent="0.25">
      <c r="N14883"/>
    </row>
    <row r="14884" spans="14:14" x14ac:dyDescent="0.25">
      <c r="N14884"/>
    </row>
    <row r="14885" spans="14:14" x14ac:dyDescent="0.25">
      <c r="N14885"/>
    </row>
    <row r="14886" spans="14:14" x14ac:dyDescent="0.25">
      <c r="N14886"/>
    </row>
    <row r="14887" spans="14:14" x14ac:dyDescent="0.25">
      <c r="N14887"/>
    </row>
    <row r="14888" spans="14:14" x14ac:dyDescent="0.25">
      <c r="N14888"/>
    </row>
    <row r="14889" spans="14:14" x14ac:dyDescent="0.25">
      <c r="N14889"/>
    </row>
    <row r="14890" spans="14:14" x14ac:dyDescent="0.25">
      <c r="N14890"/>
    </row>
    <row r="14891" spans="14:14" x14ac:dyDescent="0.25">
      <c r="N14891"/>
    </row>
    <row r="14892" spans="14:14" x14ac:dyDescent="0.25">
      <c r="N14892"/>
    </row>
    <row r="14893" spans="14:14" x14ac:dyDescent="0.25">
      <c r="N14893"/>
    </row>
    <row r="14894" spans="14:14" x14ac:dyDescent="0.25">
      <c r="N14894"/>
    </row>
    <row r="14895" spans="14:14" x14ac:dyDescent="0.25">
      <c r="N14895"/>
    </row>
    <row r="14896" spans="14:14" x14ac:dyDescent="0.25">
      <c r="N14896"/>
    </row>
    <row r="14897" spans="14:14" x14ac:dyDescent="0.25">
      <c r="N14897"/>
    </row>
    <row r="14898" spans="14:14" x14ac:dyDescent="0.25">
      <c r="N14898"/>
    </row>
    <row r="14899" spans="14:14" x14ac:dyDescent="0.25">
      <c r="N14899"/>
    </row>
    <row r="14900" spans="14:14" x14ac:dyDescent="0.25">
      <c r="N14900"/>
    </row>
    <row r="14901" spans="14:14" x14ac:dyDescent="0.25">
      <c r="N14901"/>
    </row>
    <row r="14902" spans="14:14" x14ac:dyDescent="0.25">
      <c r="N14902"/>
    </row>
    <row r="14903" spans="14:14" x14ac:dyDescent="0.25">
      <c r="N14903"/>
    </row>
    <row r="14904" spans="14:14" x14ac:dyDescent="0.25">
      <c r="N14904"/>
    </row>
    <row r="14905" spans="14:14" x14ac:dyDescent="0.25">
      <c r="N14905"/>
    </row>
    <row r="14906" spans="14:14" x14ac:dyDescent="0.25">
      <c r="N14906"/>
    </row>
    <row r="14907" spans="14:14" x14ac:dyDescent="0.25">
      <c r="N14907"/>
    </row>
    <row r="14908" spans="14:14" x14ac:dyDescent="0.25">
      <c r="N14908"/>
    </row>
    <row r="14909" spans="14:14" x14ac:dyDescent="0.25">
      <c r="N14909"/>
    </row>
    <row r="14910" spans="14:14" x14ac:dyDescent="0.25">
      <c r="N14910"/>
    </row>
    <row r="14911" spans="14:14" x14ac:dyDescent="0.25">
      <c r="N14911"/>
    </row>
    <row r="14912" spans="14:14" x14ac:dyDescent="0.25">
      <c r="N14912"/>
    </row>
    <row r="14913" spans="14:14" x14ac:dyDescent="0.25">
      <c r="N14913"/>
    </row>
    <row r="14914" spans="14:14" x14ac:dyDescent="0.25">
      <c r="N14914"/>
    </row>
    <row r="14915" spans="14:14" x14ac:dyDescent="0.25">
      <c r="N14915"/>
    </row>
    <row r="14916" spans="14:14" x14ac:dyDescent="0.25">
      <c r="N14916"/>
    </row>
    <row r="14917" spans="14:14" x14ac:dyDescent="0.25">
      <c r="N14917"/>
    </row>
    <row r="14918" spans="14:14" x14ac:dyDescent="0.25">
      <c r="N14918"/>
    </row>
    <row r="14919" spans="14:14" x14ac:dyDescent="0.25">
      <c r="N14919"/>
    </row>
    <row r="14920" spans="14:14" x14ac:dyDescent="0.25">
      <c r="N14920"/>
    </row>
    <row r="14921" spans="14:14" x14ac:dyDescent="0.25">
      <c r="N14921"/>
    </row>
    <row r="14922" spans="14:14" x14ac:dyDescent="0.25">
      <c r="N14922"/>
    </row>
    <row r="14923" spans="14:14" x14ac:dyDescent="0.25">
      <c r="N14923"/>
    </row>
    <row r="14924" spans="14:14" x14ac:dyDescent="0.25">
      <c r="N14924"/>
    </row>
    <row r="14925" spans="14:14" x14ac:dyDescent="0.25">
      <c r="N14925"/>
    </row>
    <row r="14926" spans="14:14" x14ac:dyDescent="0.25">
      <c r="N14926"/>
    </row>
    <row r="14927" spans="14:14" x14ac:dyDescent="0.25">
      <c r="N14927"/>
    </row>
    <row r="14928" spans="14:14" x14ac:dyDescent="0.25">
      <c r="N14928"/>
    </row>
    <row r="14929" spans="14:14" x14ac:dyDescent="0.25">
      <c r="N14929"/>
    </row>
    <row r="14930" spans="14:14" x14ac:dyDescent="0.25">
      <c r="N14930"/>
    </row>
    <row r="14931" spans="14:14" x14ac:dyDescent="0.25">
      <c r="N14931"/>
    </row>
    <row r="14932" spans="14:14" x14ac:dyDescent="0.25">
      <c r="N14932"/>
    </row>
    <row r="14933" spans="14:14" x14ac:dyDescent="0.25">
      <c r="N14933"/>
    </row>
    <row r="14934" spans="14:14" x14ac:dyDescent="0.25">
      <c r="N14934"/>
    </row>
    <row r="14935" spans="14:14" x14ac:dyDescent="0.25">
      <c r="N14935"/>
    </row>
    <row r="14936" spans="14:14" x14ac:dyDescent="0.25">
      <c r="N14936"/>
    </row>
    <row r="14937" spans="14:14" x14ac:dyDescent="0.25">
      <c r="N14937"/>
    </row>
    <row r="14938" spans="14:14" x14ac:dyDescent="0.25">
      <c r="N14938"/>
    </row>
    <row r="14939" spans="14:14" x14ac:dyDescent="0.25">
      <c r="N14939"/>
    </row>
    <row r="14940" spans="14:14" x14ac:dyDescent="0.25">
      <c r="N14940"/>
    </row>
    <row r="14941" spans="14:14" x14ac:dyDescent="0.25">
      <c r="N14941"/>
    </row>
    <row r="14942" spans="14:14" x14ac:dyDescent="0.25">
      <c r="N14942"/>
    </row>
    <row r="14943" spans="14:14" x14ac:dyDescent="0.25">
      <c r="N14943"/>
    </row>
    <row r="14944" spans="14:14" x14ac:dyDescent="0.25">
      <c r="N14944"/>
    </row>
    <row r="14945" spans="14:14" x14ac:dyDescent="0.25">
      <c r="N14945"/>
    </row>
    <row r="14946" spans="14:14" x14ac:dyDescent="0.25">
      <c r="N14946"/>
    </row>
    <row r="14947" spans="14:14" x14ac:dyDescent="0.25">
      <c r="N14947"/>
    </row>
    <row r="14948" spans="14:14" x14ac:dyDescent="0.25">
      <c r="N14948"/>
    </row>
    <row r="14949" spans="14:14" x14ac:dyDescent="0.25">
      <c r="N14949"/>
    </row>
    <row r="14950" spans="14:14" x14ac:dyDescent="0.25">
      <c r="N14950"/>
    </row>
    <row r="14951" spans="14:14" x14ac:dyDescent="0.25">
      <c r="N14951"/>
    </row>
    <row r="14952" spans="14:14" x14ac:dyDescent="0.25">
      <c r="N14952"/>
    </row>
    <row r="14953" spans="14:14" x14ac:dyDescent="0.25">
      <c r="N14953"/>
    </row>
    <row r="14954" spans="14:14" x14ac:dyDescent="0.25">
      <c r="N14954"/>
    </row>
    <row r="14955" spans="14:14" x14ac:dyDescent="0.25">
      <c r="N14955"/>
    </row>
    <row r="14956" spans="14:14" x14ac:dyDescent="0.25">
      <c r="N14956"/>
    </row>
    <row r="14957" spans="14:14" x14ac:dyDescent="0.25">
      <c r="N14957"/>
    </row>
    <row r="14958" spans="14:14" x14ac:dyDescent="0.25">
      <c r="N14958"/>
    </row>
    <row r="14959" spans="14:14" x14ac:dyDescent="0.25">
      <c r="N14959"/>
    </row>
    <row r="14960" spans="14:14" x14ac:dyDescent="0.25">
      <c r="N14960"/>
    </row>
    <row r="14961" spans="14:14" x14ac:dyDescent="0.25">
      <c r="N14961"/>
    </row>
    <row r="14962" spans="14:14" x14ac:dyDescent="0.25">
      <c r="N14962"/>
    </row>
    <row r="14963" spans="14:14" x14ac:dyDescent="0.25">
      <c r="N14963"/>
    </row>
    <row r="14964" spans="14:14" x14ac:dyDescent="0.25">
      <c r="N14964"/>
    </row>
    <row r="14965" spans="14:14" x14ac:dyDescent="0.25">
      <c r="N14965"/>
    </row>
    <row r="14966" spans="14:14" x14ac:dyDescent="0.25">
      <c r="N14966"/>
    </row>
    <row r="14967" spans="14:14" x14ac:dyDescent="0.25">
      <c r="N14967"/>
    </row>
    <row r="14968" spans="14:14" x14ac:dyDescent="0.25">
      <c r="N14968"/>
    </row>
    <row r="14969" spans="14:14" x14ac:dyDescent="0.25">
      <c r="N14969"/>
    </row>
    <row r="14970" spans="14:14" x14ac:dyDescent="0.25">
      <c r="N14970"/>
    </row>
    <row r="14971" spans="14:14" x14ac:dyDescent="0.25">
      <c r="N14971"/>
    </row>
    <row r="14972" spans="14:14" x14ac:dyDescent="0.25">
      <c r="N14972"/>
    </row>
    <row r="14973" spans="14:14" x14ac:dyDescent="0.25">
      <c r="N14973"/>
    </row>
    <row r="14974" spans="14:14" x14ac:dyDescent="0.25">
      <c r="N14974"/>
    </row>
    <row r="14975" spans="14:14" x14ac:dyDescent="0.25">
      <c r="N14975"/>
    </row>
    <row r="14976" spans="14:14" x14ac:dyDescent="0.25">
      <c r="N14976"/>
    </row>
    <row r="14977" spans="14:14" x14ac:dyDescent="0.25">
      <c r="N14977"/>
    </row>
    <row r="14978" spans="14:14" x14ac:dyDescent="0.25">
      <c r="N14978"/>
    </row>
    <row r="14979" spans="14:14" x14ac:dyDescent="0.25">
      <c r="N14979"/>
    </row>
    <row r="14980" spans="14:14" x14ac:dyDescent="0.25">
      <c r="N14980"/>
    </row>
    <row r="14981" spans="14:14" x14ac:dyDescent="0.25">
      <c r="N14981"/>
    </row>
    <row r="14982" spans="14:14" x14ac:dyDescent="0.25">
      <c r="N14982"/>
    </row>
    <row r="14983" spans="14:14" x14ac:dyDescent="0.25">
      <c r="N14983"/>
    </row>
    <row r="14984" spans="14:14" x14ac:dyDescent="0.25">
      <c r="N14984"/>
    </row>
    <row r="14985" spans="14:14" x14ac:dyDescent="0.25">
      <c r="N14985"/>
    </row>
    <row r="14986" spans="14:14" x14ac:dyDescent="0.25">
      <c r="N14986"/>
    </row>
    <row r="14987" spans="14:14" x14ac:dyDescent="0.25">
      <c r="N14987"/>
    </row>
    <row r="14988" spans="14:14" x14ac:dyDescent="0.25">
      <c r="N14988"/>
    </row>
    <row r="14989" spans="14:14" x14ac:dyDescent="0.25">
      <c r="N14989"/>
    </row>
    <row r="14990" spans="14:14" x14ac:dyDescent="0.25">
      <c r="N14990"/>
    </row>
    <row r="14991" spans="14:14" x14ac:dyDescent="0.25">
      <c r="N14991"/>
    </row>
    <row r="14992" spans="14:14" x14ac:dyDescent="0.25">
      <c r="N14992"/>
    </row>
    <row r="14993" spans="14:14" x14ac:dyDescent="0.25">
      <c r="N14993"/>
    </row>
    <row r="14994" spans="14:14" x14ac:dyDescent="0.25">
      <c r="N14994"/>
    </row>
    <row r="14995" spans="14:14" x14ac:dyDescent="0.25">
      <c r="N14995"/>
    </row>
    <row r="14996" spans="14:14" x14ac:dyDescent="0.25">
      <c r="N14996"/>
    </row>
    <row r="14997" spans="14:14" x14ac:dyDescent="0.25">
      <c r="N14997"/>
    </row>
    <row r="14998" spans="14:14" x14ac:dyDescent="0.25">
      <c r="N14998"/>
    </row>
    <row r="14999" spans="14:14" x14ac:dyDescent="0.25">
      <c r="N14999"/>
    </row>
    <row r="15000" spans="14:14" x14ac:dyDescent="0.25">
      <c r="N15000"/>
    </row>
    <row r="15001" spans="14:14" x14ac:dyDescent="0.25">
      <c r="N15001"/>
    </row>
    <row r="15002" spans="14:14" x14ac:dyDescent="0.25">
      <c r="N15002"/>
    </row>
    <row r="15003" spans="14:14" x14ac:dyDescent="0.25">
      <c r="N15003"/>
    </row>
    <row r="15004" spans="14:14" x14ac:dyDescent="0.25">
      <c r="N15004"/>
    </row>
    <row r="15005" spans="14:14" x14ac:dyDescent="0.25">
      <c r="N15005"/>
    </row>
    <row r="15006" spans="14:14" x14ac:dyDescent="0.25">
      <c r="N15006"/>
    </row>
    <row r="15007" spans="14:14" x14ac:dyDescent="0.25">
      <c r="N15007"/>
    </row>
    <row r="15008" spans="14:14" x14ac:dyDescent="0.25">
      <c r="N15008"/>
    </row>
    <row r="15009" spans="14:14" x14ac:dyDescent="0.25">
      <c r="N15009"/>
    </row>
    <row r="15010" spans="14:14" x14ac:dyDescent="0.25">
      <c r="N15010"/>
    </row>
    <row r="15011" spans="14:14" x14ac:dyDescent="0.25">
      <c r="N15011"/>
    </row>
    <row r="15012" spans="14:14" x14ac:dyDescent="0.25">
      <c r="N15012"/>
    </row>
    <row r="15013" spans="14:14" x14ac:dyDescent="0.25">
      <c r="N15013"/>
    </row>
    <row r="15014" spans="14:14" x14ac:dyDescent="0.25">
      <c r="N15014"/>
    </row>
    <row r="15015" spans="14:14" x14ac:dyDescent="0.25">
      <c r="N15015"/>
    </row>
    <row r="15016" spans="14:14" x14ac:dyDescent="0.25">
      <c r="N15016"/>
    </row>
    <row r="15017" spans="14:14" x14ac:dyDescent="0.25">
      <c r="N15017"/>
    </row>
    <row r="15018" spans="14:14" x14ac:dyDescent="0.25">
      <c r="N15018"/>
    </row>
    <row r="15019" spans="14:14" x14ac:dyDescent="0.25">
      <c r="N15019"/>
    </row>
    <row r="15020" spans="14:14" x14ac:dyDescent="0.25">
      <c r="N15020"/>
    </row>
    <row r="15021" spans="14:14" x14ac:dyDescent="0.25">
      <c r="N15021"/>
    </row>
    <row r="15022" spans="14:14" x14ac:dyDescent="0.25">
      <c r="N15022"/>
    </row>
    <row r="15023" spans="14:14" x14ac:dyDescent="0.25">
      <c r="N15023"/>
    </row>
    <row r="15024" spans="14:14" x14ac:dyDescent="0.25">
      <c r="N15024"/>
    </row>
    <row r="15025" spans="14:14" x14ac:dyDescent="0.25">
      <c r="N15025"/>
    </row>
    <row r="15026" spans="14:14" x14ac:dyDescent="0.25">
      <c r="N15026"/>
    </row>
    <row r="15027" spans="14:14" x14ac:dyDescent="0.25">
      <c r="N15027"/>
    </row>
    <row r="15028" spans="14:14" x14ac:dyDescent="0.25">
      <c r="N15028"/>
    </row>
    <row r="15029" spans="14:14" x14ac:dyDescent="0.25">
      <c r="N15029"/>
    </row>
    <row r="15030" spans="14:14" x14ac:dyDescent="0.25">
      <c r="N15030"/>
    </row>
    <row r="15031" spans="14:14" x14ac:dyDescent="0.25">
      <c r="N15031"/>
    </row>
    <row r="15032" spans="14:14" x14ac:dyDescent="0.25">
      <c r="N15032"/>
    </row>
    <row r="15033" spans="14:14" x14ac:dyDescent="0.25">
      <c r="N15033"/>
    </row>
    <row r="15034" spans="14:14" x14ac:dyDescent="0.25">
      <c r="N15034"/>
    </row>
    <row r="15035" spans="14:14" x14ac:dyDescent="0.25">
      <c r="N15035"/>
    </row>
    <row r="15036" spans="14:14" x14ac:dyDescent="0.25">
      <c r="N15036"/>
    </row>
    <row r="15037" spans="14:14" x14ac:dyDescent="0.25">
      <c r="N15037"/>
    </row>
    <row r="15038" spans="14:14" x14ac:dyDescent="0.25">
      <c r="N15038"/>
    </row>
    <row r="15039" spans="14:14" x14ac:dyDescent="0.25">
      <c r="N15039"/>
    </row>
    <row r="15040" spans="14:14" x14ac:dyDescent="0.25">
      <c r="N15040"/>
    </row>
    <row r="15041" spans="14:14" x14ac:dyDescent="0.25">
      <c r="N15041"/>
    </row>
    <row r="15042" spans="14:14" x14ac:dyDescent="0.25">
      <c r="N15042"/>
    </row>
    <row r="15043" spans="14:14" x14ac:dyDescent="0.25">
      <c r="N15043"/>
    </row>
    <row r="15044" spans="14:14" x14ac:dyDescent="0.25">
      <c r="N15044"/>
    </row>
    <row r="15045" spans="14:14" x14ac:dyDescent="0.25">
      <c r="N15045"/>
    </row>
    <row r="15046" spans="14:14" x14ac:dyDescent="0.25">
      <c r="N15046"/>
    </row>
    <row r="15047" spans="14:14" x14ac:dyDescent="0.25">
      <c r="N15047"/>
    </row>
    <row r="15048" spans="14:14" x14ac:dyDescent="0.25">
      <c r="N15048"/>
    </row>
    <row r="15049" spans="14:14" x14ac:dyDescent="0.25">
      <c r="N15049"/>
    </row>
    <row r="15050" spans="14:14" x14ac:dyDescent="0.25">
      <c r="N15050"/>
    </row>
    <row r="15051" spans="14:14" x14ac:dyDescent="0.25">
      <c r="N15051"/>
    </row>
    <row r="15052" spans="14:14" x14ac:dyDescent="0.25">
      <c r="N15052"/>
    </row>
    <row r="15053" spans="14:14" x14ac:dyDescent="0.25">
      <c r="N15053"/>
    </row>
    <row r="15054" spans="14:14" x14ac:dyDescent="0.25">
      <c r="N15054"/>
    </row>
    <row r="15055" spans="14:14" x14ac:dyDescent="0.25">
      <c r="N15055"/>
    </row>
    <row r="15056" spans="14:14" x14ac:dyDescent="0.25">
      <c r="N15056"/>
    </row>
    <row r="15057" spans="14:14" x14ac:dyDescent="0.25">
      <c r="N15057"/>
    </row>
    <row r="15058" spans="14:14" x14ac:dyDescent="0.25">
      <c r="N15058"/>
    </row>
    <row r="15059" spans="14:14" x14ac:dyDescent="0.25">
      <c r="N15059"/>
    </row>
    <row r="15060" spans="14:14" x14ac:dyDescent="0.25">
      <c r="N15060"/>
    </row>
    <row r="15061" spans="14:14" x14ac:dyDescent="0.25">
      <c r="N15061"/>
    </row>
    <row r="15062" spans="14:14" x14ac:dyDescent="0.25">
      <c r="N15062"/>
    </row>
    <row r="15063" spans="14:14" x14ac:dyDescent="0.25">
      <c r="N15063"/>
    </row>
    <row r="15064" spans="14:14" x14ac:dyDescent="0.25">
      <c r="N15064"/>
    </row>
    <row r="15065" spans="14:14" x14ac:dyDescent="0.25">
      <c r="N15065"/>
    </row>
    <row r="15066" spans="14:14" x14ac:dyDescent="0.25">
      <c r="N15066"/>
    </row>
    <row r="15067" spans="14:14" x14ac:dyDescent="0.25">
      <c r="N15067"/>
    </row>
    <row r="15068" spans="14:14" x14ac:dyDescent="0.25">
      <c r="N15068"/>
    </row>
    <row r="15069" spans="14:14" x14ac:dyDescent="0.25">
      <c r="N15069"/>
    </row>
    <row r="15070" spans="14:14" x14ac:dyDescent="0.25">
      <c r="N15070"/>
    </row>
    <row r="15071" spans="14:14" x14ac:dyDescent="0.25">
      <c r="N15071"/>
    </row>
    <row r="15072" spans="14:14" x14ac:dyDescent="0.25">
      <c r="N15072"/>
    </row>
    <row r="15073" spans="14:14" x14ac:dyDescent="0.25">
      <c r="N15073"/>
    </row>
    <row r="15074" spans="14:14" x14ac:dyDescent="0.25">
      <c r="N15074"/>
    </row>
    <row r="15075" spans="14:14" x14ac:dyDescent="0.25">
      <c r="N15075"/>
    </row>
    <row r="15076" spans="14:14" x14ac:dyDescent="0.25">
      <c r="N15076"/>
    </row>
    <row r="15077" spans="14:14" x14ac:dyDescent="0.25">
      <c r="N15077"/>
    </row>
    <row r="15078" spans="14:14" x14ac:dyDescent="0.25">
      <c r="N15078"/>
    </row>
    <row r="15079" spans="14:14" x14ac:dyDescent="0.25">
      <c r="N15079"/>
    </row>
    <row r="15080" spans="14:14" x14ac:dyDescent="0.25">
      <c r="N15080"/>
    </row>
    <row r="15081" spans="14:14" x14ac:dyDescent="0.25">
      <c r="N15081"/>
    </row>
    <row r="15082" spans="14:14" x14ac:dyDescent="0.25">
      <c r="N15082"/>
    </row>
    <row r="15083" spans="14:14" x14ac:dyDescent="0.25">
      <c r="N15083"/>
    </row>
    <row r="15084" spans="14:14" x14ac:dyDescent="0.25">
      <c r="N15084"/>
    </row>
    <row r="15085" spans="14:14" x14ac:dyDescent="0.25">
      <c r="N15085"/>
    </row>
    <row r="15086" spans="14:14" x14ac:dyDescent="0.25">
      <c r="N15086"/>
    </row>
    <row r="15087" spans="14:14" x14ac:dyDescent="0.25">
      <c r="N15087"/>
    </row>
    <row r="15088" spans="14:14" x14ac:dyDescent="0.25">
      <c r="N15088"/>
    </row>
    <row r="15089" spans="14:14" x14ac:dyDescent="0.25">
      <c r="N15089"/>
    </row>
    <row r="15090" spans="14:14" x14ac:dyDescent="0.25">
      <c r="N15090"/>
    </row>
    <row r="15091" spans="14:14" x14ac:dyDescent="0.25">
      <c r="N15091"/>
    </row>
    <row r="15092" spans="14:14" x14ac:dyDescent="0.25">
      <c r="N15092"/>
    </row>
    <row r="15093" spans="14:14" x14ac:dyDescent="0.25">
      <c r="N15093"/>
    </row>
    <row r="15094" spans="14:14" x14ac:dyDescent="0.25">
      <c r="N15094"/>
    </row>
    <row r="15095" spans="14:14" x14ac:dyDescent="0.25">
      <c r="N15095"/>
    </row>
    <row r="15096" spans="14:14" x14ac:dyDescent="0.25">
      <c r="N15096"/>
    </row>
    <row r="15097" spans="14:14" x14ac:dyDescent="0.25">
      <c r="N15097"/>
    </row>
    <row r="15098" spans="14:14" x14ac:dyDescent="0.25">
      <c r="N15098"/>
    </row>
    <row r="15099" spans="14:14" x14ac:dyDescent="0.25">
      <c r="N15099"/>
    </row>
    <row r="15100" spans="14:14" x14ac:dyDescent="0.25">
      <c r="N15100"/>
    </row>
    <row r="15101" spans="14:14" x14ac:dyDescent="0.25">
      <c r="N15101"/>
    </row>
    <row r="15102" spans="14:14" x14ac:dyDescent="0.25">
      <c r="N15102"/>
    </row>
    <row r="15103" spans="14:14" x14ac:dyDescent="0.25">
      <c r="N15103"/>
    </row>
    <row r="15104" spans="14:14" x14ac:dyDescent="0.25">
      <c r="N15104"/>
    </row>
    <row r="15105" spans="14:14" x14ac:dyDescent="0.25">
      <c r="N15105"/>
    </row>
    <row r="15106" spans="14:14" x14ac:dyDescent="0.25">
      <c r="N15106"/>
    </row>
    <row r="15107" spans="14:14" x14ac:dyDescent="0.25">
      <c r="N15107"/>
    </row>
    <row r="15108" spans="14:14" x14ac:dyDescent="0.25">
      <c r="N15108"/>
    </row>
    <row r="15109" spans="14:14" x14ac:dyDescent="0.25">
      <c r="N15109"/>
    </row>
    <row r="15110" spans="14:14" x14ac:dyDescent="0.25">
      <c r="N15110"/>
    </row>
    <row r="15111" spans="14:14" x14ac:dyDescent="0.25">
      <c r="N15111"/>
    </row>
    <row r="15112" spans="14:14" x14ac:dyDescent="0.25">
      <c r="N15112"/>
    </row>
    <row r="15113" spans="14:14" x14ac:dyDescent="0.25">
      <c r="N15113"/>
    </row>
    <row r="15114" spans="14:14" x14ac:dyDescent="0.25">
      <c r="N15114"/>
    </row>
    <row r="15115" spans="14:14" x14ac:dyDescent="0.25">
      <c r="N15115"/>
    </row>
    <row r="15116" spans="14:14" x14ac:dyDescent="0.25">
      <c r="N15116"/>
    </row>
    <row r="15117" spans="14:14" x14ac:dyDescent="0.25">
      <c r="N15117"/>
    </row>
    <row r="15118" spans="14:14" x14ac:dyDescent="0.25">
      <c r="N15118"/>
    </row>
    <row r="15119" spans="14:14" x14ac:dyDescent="0.25">
      <c r="N15119"/>
    </row>
    <row r="15120" spans="14:14" x14ac:dyDescent="0.25">
      <c r="N15120"/>
    </row>
    <row r="15121" spans="14:14" x14ac:dyDescent="0.25">
      <c r="N15121"/>
    </row>
    <row r="15122" spans="14:14" x14ac:dyDescent="0.25">
      <c r="N15122"/>
    </row>
    <row r="15123" spans="14:14" x14ac:dyDescent="0.25">
      <c r="N15123"/>
    </row>
    <row r="15124" spans="14:14" x14ac:dyDescent="0.25">
      <c r="N15124"/>
    </row>
    <row r="15125" spans="14:14" x14ac:dyDescent="0.25">
      <c r="N15125"/>
    </row>
    <row r="15126" spans="14:14" x14ac:dyDescent="0.25">
      <c r="N15126"/>
    </row>
    <row r="15127" spans="14:14" x14ac:dyDescent="0.25">
      <c r="N15127"/>
    </row>
    <row r="15128" spans="14:14" x14ac:dyDescent="0.25">
      <c r="N15128"/>
    </row>
    <row r="15129" spans="14:14" x14ac:dyDescent="0.25">
      <c r="N15129"/>
    </row>
    <row r="15130" spans="14:14" x14ac:dyDescent="0.25">
      <c r="N15130"/>
    </row>
    <row r="15131" spans="14:14" x14ac:dyDescent="0.25">
      <c r="N15131"/>
    </row>
    <row r="15132" spans="14:14" x14ac:dyDescent="0.25">
      <c r="N15132"/>
    </row>
    <row r="15133" spans="14:14" x14ac:dyDescent="0.25">
      <c r="N15133"/>
    </row>
    <row r="15134" spans="14:14" x14ac:dyDescent="0.25">
      <c r="N15134"/>
    </row>
    <row r="15135" spans="14:14" x14ac:dyDescent="0.25">
      <c r="N15135"/>
    </row>
    <row r="15136" spans="14:14" x14ac:dyDescent="0.25">
      <c r="N15136"/>
    </row>
    <row r="15137" spans="14:14" x14ac:dyDescent="0.25">
      <c r="N15137"/>
    </row>
    <row r="15138" spans="14:14" x14ac:dyDescent="0.25">
      <c r="N15138"/>
    </row>
    <row r="15139" spans="14:14" x14ac:dyDescent="0.25">
      <c r="N15139"/>
    </row>
    <row r="15140" spans="14:14" x14ac:dyDescent="0.25">
      <c r="N15140"/>
    </row>
    <row r="15141" spans="14:14" x14ac:dyDescent="0.25">
      <c r="N15141"/>
    </row>
    <row r="15142" spans="14:14" x14ac:dyDescent="0.25">
      <c r="N15142"/>
    </row>
    <row r="15143" spans="14:14" x14ac:dyDescent="0.25">
      <c r="N15143"/>
    </row>
    <row r="15144" spans="14:14" x14ac:dyDescent="0.25">
      <c r="N15144"/>
    </row>
    <row r="15145" spans="14:14" x14ac:dyDescent="0.25">
      <c r="N15145"/>
    </row>
    <row r="15146" spans="14:14" x14ac:dyDescent="0.25">
      <c r="N15146"/>
    </row>
    <row r="15147" spans="14:14" x14ac:dyDescent="0.25">
      <c r="N15147"/>
    </row>
    <row r="15148" spans="14:14" x14ac:dyDescent="0.25">
      <c r="N15148"/>
    </row>
    <row r="15149" spans="14:14" x14ac:dyDescent="0.25">
      <c r="N15149"/>
    </row>
    <row r="15150" spans="14:14" x14ac:dyDescent="0.25">
      <c r="N15150"/>
    </row>
    <row r="15151" spans="14:14" x14ac:dyDescent="0.25">
      <c r="N15151"/>
    </row>
    <row r="15152" spans="14:14" x14ac:dyDescent="0.25">
      <c r="N15152"/>
    </row>
    <row r="15153" spans="14:14" x14ac:dyDescent="0.25">
      <c r="N15153"/>
    </row>
    <row r="15154" spans="14:14" x14ac:dyDescent="0.25">
      <c r="N15154"/>
    </row>
    <row r="15155" spans="14:14" x14ac:dyDescent="0.25">
      <c r="N15155"/>
    </row>
    <row r="15156" spans="14:14" x14ac:dyDescent="0.25">
      <c r="N15156"/>
    </row>
    <row r="15157" spans="14:14" x14ac:dyDescent="0.25">
      <c r="N15157"/>
    </row>
    <row r="15158" spans="14:14" x14ac:dyDescent="0.25">
      <c r="N15158"/>
    </row>
    <row r="15159" spans="14:14" x14ac:dyDescent="0.25">
      <c r="N15159"/>
    </row>
    <row r="15160" spans="14:14" x14ac:dyDescent="0.25">
      <c r="N15160"/>
    </row>
    <row r="15161" spans="14:14" x14ac:dyDescent="0.25">
      <c r="N15161"/>
    </row>
    <row r="15162" spans="14:14" x14ac:dyDescent="0.25">
      <c r="N15162"/>
    </row>
    <row r="15163" spans="14:14" x14ac:dyDescent="0.25">
      <c r="N15163"/>
    </row>
    <row r="15164" spans="14:14" x14ac:dyDescent="0.25">
      <c r="N15164"/>
    </row>
    <row r="15165" spans="14:14" x14ac:dyDescent="0.25">
      <c r="N15165"/>
    </row>
    <row r="15166" spans="14:14" x14ac:dyDescent="0.25">
      <c r="N15166"/>
    </row>
    <row r="15167" spans="14:14" x14ac:dyDescent="0.25">
      <c r="N15167"/>
    </row>
    <row r="15168" spans="14:14" x14ac:dyDescent="0.25">
      <c r="N15168"/>
    </row>
    <row r="15169" spans="14:14" x14ac:dyDescent="0.25">
      <c r="N15169"/>
    </row>
    <row r="15170" spans="14:14" x14ac:dyDescent="0.25">
      <c r="N15170"/>
    </row>
    <row r="15171" spans="14:14" x14ac:dyDescent="0.25">
      <c r="N15171"/>
    </row>
    <row r="15172" spans="14:14" x14ac:dyDescent="0.25">
      <c r="N15172"/>
    </row>
    <row r="15173" spans="14:14" x14ac:dyDescent="0.25">
      <c r="N15173"/>
    </row>
    <row r="15174" spans="14:14" x14ac:dyDescent="0.25">
      <c r="N15174"/>
    </row>
    <row r="15175" spans="14:14" x14ac:dyDescent="0.25">
      <c r="N15175"/>
    </row>
    <row r="15176" spans="14:14" x14ac:dyDescent="0.25">
      <c r="N15176"/>
    </row>
    <row r="15177" spans="14:14" x14ac:dyDescent="0.25">
      <c r="N15177"/>
    </row>
    <row r="15178" spans="14:14" x14ac:dyDescent="0.25">
      <c r="N15178"/>
    </row>
    <row r="15179" spans="14:14" x14ac:dyDescent="0.25">
      <c r="N15179"/>
    </row>
    <row r="15180" spans="14:14" x14ac:dyDescent="0.25">
      <c r="N15180"/>
    </row>
    <row r="15181" spans="14:14" x14ac:dyDescent="0.25">
      <c r="N15181"/>
    </row>
    <row r="15182" spans="14:14" x14ac:dyDescent="0.25">
      <c r="N15182"/>
    </row>
    <row r="15183" spans="14:14" x14ac:dyDescent="0.25">
      <c r="N15183"/>
    </row>
    <row r="15184" spans="14:14" x14ac:dyDescent="0.25">
      <c r="N15184"/>
    </row>
    <row r="15185" spans="14:14" x14ac:dyDescent="0.25">
      <c r="N15185"/>
    </row>
    <row r="15186" spans="14:14" x14ac:dyDescent="0.25">
      <c r="N15186"/>
    </row>
    <row r="15187" spans="14:14" x14ac:dyDescent="0.25">
      <c r="N15187"/>
    </row>
    <row r="15188" spans="14:14" x14ac:dyDescent="0.25">
      <c r="N15188"/>
    </row>
    <row r="15189" spans="14:14" x14ac:dyDescent="0.25">
      <c r="N15189"/>
    </row>
    <row r="15190" spans="14:14" x14ac:dyDescent="0.25">
      <c r="N15190"/>
    </row>
    <row r="15191" spans="14:14" x14ac:dyDescent="0.25">
      <c r="N15191"/>
    </row>
    <row r="15192" spans="14:14" x14ac:dyDescent="0.25">
      <c r="N15192"/>
    </row>
    <row r="15193" spans="14:14" x14ac:dyDescent="0.25">
      <c r="N15193"/>
    </row>
    <row r="15194" spans="14:14" x14ac:dyDescent="0.25">
      <c r="N15194"/>
    </row>
    <row r="15195" spans="14:14" x14ac:dyDescent="0.25">
      <c r="N15195"/>
    </row>
    <row r="15196" spans="14:14" x14ac:dyDescent="0.25">
      <c r="N15196"/>
    </row>
    <row r="15197" spans="14:14" x14ac:dyDescent="0.25">
      <c r="N15197"/>
    </row>
    <row r="15198" spans="14:14" x14ac:dyDescent="0.25">
      <c r="N15198"/>
    </row>
    <row r="15199" spans="14:14" x14ac:dyDescent="0.25">
      <c r="N15199"/>
    </row>
    <row r="15200" spans="14:14" x14ac:dyDescent="0.25">
      <c r="N15200"/>
    </row>
    <row r="15201" spans="14:14" x14ac:dyDescent="0.25">
      <c r="N15201"/>
    </row>
    <row r="15202" spans="14:14" x14ac:dyDescent="0.25">
      <c r="N15202"/>
    </row>
    <row r="15203" spans="14:14" x14ac:dyDescent="0.25">
      <c r="N15203"/>
    </row>
    <row r="15204" spans="14:14" x14ac:dyDescent="0.25">
      <c r="N15204"/>
    </row>
    <row r="15205" spans="14:14" x14ac:dyDescent="0.25">
      <c r="N15205"/>
    </row>
    <row r="15206" spans="14:14" x14ac:dyDescent="0.25">
      <c r="N15206"/>
    </row>
    <row r="15207" spans="14:14" x14ac:dyDescent="0.25">
      <c r="N15207"/>
    </row>
    <row r="15208" spans="14:14" x14ac:dyDescent="0.25">
      <c r="N15208"/>
    </row>
    <row r="15209" spans="14:14" x14ac:dyDescent="0.25">
      <c r="N15209"/>
    </row>
    <row r="15210" spans="14:14" x14ac:dyDescent="0.25">
      <c r="N15210"/>
    </row>
    <row r="15211" spans="14:14" x14ac:dyDescent="0.25">
      <c r="N15211"/>
    </row>
    <row r="15212" spans="14:14" x14ac:dyDescent="0.25">
      <c r="N15212"/>
    </row>
    <row r="15213" spans="14:14" x14ac:dyDescent="0.25">
      <c r="N15213"/>
    </row>
    <row r="15214" spans="14:14" x14ac:dyDescent="0.25">
      <c r="N15214"/>
    </row>
    <row r="15215" spans="14:14" x14ac:dyDescent="0.25">
      <c r="N15215"/>
    </row>
    <row r="15216" spans="14:14" x14ac:dyDescent="0.25">
      <c r="N15216"/>
    </row>
    <row r="15217" spans="14:14" x14ac:dyDescent="0.25">
      <c r="N15217"/>
    </row>
    <row r="15218" spans="14:14" x14ac:dyDescent="0.25">
      <c r="N15218"/>
    </row>
    <row r="15219" spans="14:14" x14ac:dyDescent="0.25">
      <c r="N15219"/>
    </row>
    <row r="15220" spans="14:14" x14ac:dyDescent="0.25">
      <c r="N15220"/>
    </row>
    <row r="15221" spans="14:14" x14ac:dyDescent="0.25">
      <c r="N15221"/>
    </row>
    <row r="15222" spans="14:14" x14ac:dyDescent="0.25">
      <c r="N15222"/>
    </row>
    <row r="15223" spans="14:14" x14ac:dyDescent="0.25">
      <c r="N15223"/>
    </row>
    <row r="15224" spans="14:14" x14ac:dyDescent="0.25">
      <c r="N15224"/>
    </row>
    <row r="15225" spans="14:14" x14ac:dyDescent="0.25">
      <c r="N15225"/>
    </row>
    <row r="15226" spans="14:14" x14ac:dyDescent="0.25">
      <c r="N15226"/>
    </row>
    <row r="15227" spans="14:14" x14ac:dyDescent="0.25">
      <c r="N15227"/>
    </row>
    <row r="15228" spans="14:14" x14ac:dyDescent="0.25">
      <c r="N15228"/>
    </row>
    <row r="15229" spans="14:14" x14ac:dyDescent="0.25">
      <c r="N15229"/>
    </row>
    <row r="15230" spans="14:14" x14ac:dyDescent="0.25">
      <c r="N15230"/>
    </row>
    <row r="15231" spans="14:14" x14ac:dyDescent="0.25">
      <c r="N15231"/>
    </row>
    <row r="15232" spans="14:14" x14ac:dyDescent="0.25">
      <c r="N15232"/>
    </row>
    <row r="15233" spans="14:14" x14ac:dyDescent="0.25">
      <c r="N15233"/>
    </row>
    <row r="15234" spans="14:14" x14ac:dyDescent="0.25">
      <c r="N15234"/>
    </row>
    <row r="15235" spans="14:14" x14ac:dyDescent="0.25">
      <c r="N15235"/>
    </row>
    <row r="15236" spans="14:14" x14ac:dyDescent="0.25">
      <c r="N15236"/>
    </row>
    <row r="15237" spans="14:14" x14ac:dyDescent="0.25">
      <c r="N15237"/>
    </row>
    <row r="15238" spans="14:14" x14ac:dyDescent="0.25">
      <c r="N15238"/>
    </row>
    <row r="15239" spans="14:14" x14ac:dyDescent="0.25">
      <c r="N15239"/>
    </row>
    <row r="15240" spans="14:14" x14ac:dyDescent="0.25">
      <c r="N15240"/>
    </row>
    <row r="15241" spans="14:14" x14ac:dyDescent="0.25">
      <c r="N15241"/>
    </row>
    <row r="15242" spans="14:14" x14ac:dyDescent="0.25">
      <c r="N15242"/>
    </row>
    <row r="15243" spans="14:14" x14ac:dyDescent="0.25">
      <c r="N15243"/>
    </row>
    <row r="15244" spans="14:14" x14ac:dyDescent="0.25">
      <c r="N15244"/>
    </row>
    <row r="15245" spans="14:14" x14ac:dyDescent="0.25">
      <c r="N15245"/>
    </row>
    <row r="15246" spans="14:14" x14ac:dyDescent="0.25">
      <c r="N15246"/>
    </row>
    <row r="15247" spans="14:14" x14ac:dyDescent="0.25">
      <c r="N15247"/>
    </row>
    <row r="15248" spans="14:14" x14ac:dyDescent="0.25">
      <c r="N15248"/>
    </row>
    <row r="15249" spans="14:14" x14ac:dyDescent="0.25">
      <c r="N15249"/>
    </row>
    <row r="15250" spans="14:14" x14ac:dyDescent="0.25">
      <c r="N15250"/>
    </row>
    <row r="15251" spans="14:14" x14ac:dyDescent="0.25">
      <c r="N15251"/>
    </row>
    <row r="15252" spans="14:14" x14ac:dyDescent="0.25">
      <c r="N15252"/>
    </row>
    <row r="15253" spans="14:14" x14ac:dyDescent="0.25">
      <c r="N15253"/>
    </row>
    <row r="15254" spans="14:14" x14ac:dyDescent="0.25">
      <c r="N15254"/>
    </row>
    <row r="15255" spans="14:14" x14ac:dyDescent="0.25">
      <c r="N15255"/>
    </row>
    <row r="15256" spans="14:14" x14ac:dyDescent="0.25">
      <c r="N15256"/>
    </row>
    <row r="15257" spans="14:14" x14ac:dyDescent="0.25">
      <c r="N15257"/>
    </row>
    <row r="15258" spans="14:14" x14ac:dyDescent="0.25">
      <c r="N15258"/>
    </row>
    <row r="15259" spans="14:14" x14ac:dyDescent="0.25">
      <c r="N15259"/>
    </row>
    <row r="15260" spans="14:14" x14ac:dyDescent="0.25">
      <c r="N15260"/>
    </row>
    <row r="15261" spans="14:14" x14ac:dyDescent="0.25">
      <c r="N15261"/>
    </row>
    <row r="15262" spans="14:14" x14ac:dyDescent="0.25">
      <c r="N15262"/>
    </row>
    <row r="15263" spans="14:14" x14ac:dyDescent="0.25">
      <c r="N15263"/>
    </row>
    <row r="15264" spans="14:14" x14ac:dyDescent="0.25">
      <c r="N15264"/>
    </row>
    <row r="15265" spans="14:14" x14ac:dyDescent="0.25">
      <c r="N15265"/>
    </row>
    <row r="15266" spans="14:14" x14ac:dyDescent="0.25">
      <c r="N15266"/>
    </row>
    <row r="15267" spans="14:14" x14ac:dyDescent="0.25">
      <c r="N15267"/>
    </row>
    <row r="15268" spans="14:14" x14ac:dyDescent="0.25">
      <c r="N15268"/>
    </row>
    <row r="15269" spans="14:14" x14ac:dyDescent="0.25">
      <c r="N15269"/>
    </row>
    <row r="15270" spans="14:14" x14ac:dyDescent="0.25">
      <c r="N15270"/>
    </row>
    <row r="15271" spans="14:14" x14ac:dyDescent="0.25">
      <c r="N15271"/>
    </row>
    <row r="15272" spans="14:14" x14ac:dyDescent="0.25">
      <c r="N15272"/>
    </row>
    <row r="15273" spans="14:14" x14ac:dyDescent="0.25">
      <c r="N15273"/>
    </row>
    <row r="15274" spans="14:14" x14ac:dyDescent="0.25">
      <c r="N15274"/>
    </row>
    <row r="15275" spans="14:14" x14ac:dyDescent="0.25">
      <c r="N15275"/>
    </row>
    <row r="15276" spans="14:14" x14ac:dyDescent="0.25">
      <c r="N15276"/>
    </row>
    <row r="15277" spans="14:14" x14ac:dyDescent="0.25">
      <c r="N15277"/>
    </row>
    <row r="15278" spans="14:14" x14ac:dyDescent="0.25">
      <c r="N15278"/>
    </row>
    <row r="15279" spans="14:14" x14ac:dyDescent="0.25">
      <c r="N15279"/>
    </row>
    <row r="15280" spans="14:14" x14ac:dyDescent="0.25">
      <c r="N15280"/>
    </row>
    <row r="15281" spans="14:14" x14ac:dyDescent="0.25">
      <c r="N15281"/>
    </row>
    <row r="15282" spans="14:14" x14ac:dyDescent="0.25">
      <c r="N15282"/>
    </row>
    <row r="15283" spans="14:14" x14ac:dyDescent="0.25">
      <c r="N15283"/>
    </row>
    <row r="15284" spans="14:14" x14ac:dyDescent="0.25">
      <c r="N15284"/>
    </row>
    <row r="15285" spans="14:14" x14ac:dyDescent="0.25">
      <c r="N15285"/>
    </row>
    <row r="15286" spans="14:14" x14ac:dyDescent="0.25">
      <c r="N15286"/>
    </row>
    <row r="15287" spans="14:14" x14ac:dyDescent="0.25">
      <c r="N15287"/>
    </row>
    <row r="15288" spans="14:14" x14ac:dyDescent="0.25">
      <c r="N15288"/>
    </row>
    <row r="15289" spans="14:14" x14ac:dyDescent="0.25">
      <c r="N15289"/>
    </row>
    <row r="15290" spans="14:14" x14ac:dyDescent="0.25">
      <c r="N15290"/>
    </row>
    <row r="15291" spans="14:14" x14ac:dyDescent="0.25">
      <c r="N15291"/>
    </row>
    <row r="15292" spans="14:14" x14ac:dyDescent="0.25">
      <c r="N15292"/>
    </row>
    <row r="15293" spans="14:14" x14ac:dyDescent="0.25">
      <c r="N15293"/>
    </row>
    <row r="15294" spans="14:14" x14ac:dyDescent="0.25">
      <c r="N15294"/>
    </row>
    <row r="15295" spans="14:14" x14ac:dyDescent="0.25">
      <c r="N15295"/>
    </row>
    <row r="15296" spans="14:14" x14ac:dyDescent="0.25">
      <c r="N15296"/>
    </row>
    <row r="15297" spans="14:14" x14ac:dyDescent="0.25">
      <c r="N15297"/>
    </row>
    <row r="15298" spans="14:14" x14ac:dyDescent="0.25">
      <c r="N15298"/>
    </row>
    <row r="15299" spans="14:14" x14ac:dyDescent="0.25">
      <c r="N15299"/>
    </row>
    <row r="15300" spans="14:14" x14ac:dyDescent="0.25">
      <c r="N15300"/>
    </row>
    <row r="15301" spans="14:14" x14ac:dyDescent="0.25">
      <c r="N15301"/>
    </row>
    <row r="15302" spans="14:14" x14ac:dyDescent="0.25">
      <c r="N15302"/>
    </row>
    <row r="15303" spans="14:14" x14ac:dyDescent="0.25">
      <c r="N15303"/>
    </row>
    <row r="15304" spans="14:14" x14ac:dyDescent="0.25">
      <c r="N15304"/>
    </row>
    <row r="15305" spans="14:14" x14ac:dyDescent="0.25">
      <c r="N15305"/>
    </row>
    <row r="15306" spans="14:14" x14ac:dyDescent="0.25">
      <c r="N15306"/>
    </row>
    <row r="15307" spans="14:14" x14ac:dyDescent="0.25">
      <c r="N15307"/>
    </row>
    <row r="15308" spans="14:14" x14ac:dyDescent="0.25">
      <c r="N15308"/>
    </row>
    <row r="15309" spans="14:14" x14ac:dyDescent="0.25">
      <c r="N15309"/>
    </row>
    <row r="15310" spans="14:14" x14ac:dyDescent="0.25">
      <c r="N15310"/>
    </row>
    <row r="15311" spans="14:14" x14ac:dyDescent="0.25">
      <c r="N15311"/>
    </row>
    <row r="15312" spans="14:14" x14ac:dyDescent="0.25">
      <c r="N15312"/>
    </row>
    <row r="15313" spans="14:14" x14ac:dyDescent="0.25">
      <c r="N15313"/>
    </row>
    <row r="15314" spans="14:14" x14ac:dyDescent="0.25">
      <c r="N15314"/>
    </row>
    <row r="15315" spans="14:14" x14ac:dyDescent="0.25">
      <c r="N15315"/>
    </row>
    <row r="15316" spans="14:14" x14ac:dyDescent="0.25">
      <c r="N15316"/>
    </row>
    <row r="15317" spans="14:14" x14ac:dyDescent="0.25">
      <c r="N15317"/>
    </row>
    <row r="15318" spans="14:14" x14ac:dyDescent="0.25">
      <c r="N15318"/>
    </row>
    <row r="15319" spans="14:14" x14ac:dyDescent="0.25">
      <c r="N15319"/>
    </row>
    <row r="15320" spans="14:14" x14ac:dyDescent="0.25">
      <c r="N15320"/>
    </row>
    <row r="15321" spans="14:14" x14ac:dyDescent="0.25">
      <c r="N15321"/>
    </row>
    <row r="15322" spans="14:14" x14ac:dyDescent="0.25">
      <c r="N15322"/>
    </row>
    <row r="15323" spans="14:14" x14ac:dyDescent="0.25">
      <c r="N15323"/>
    </row>
    <row r="15324" spans="14:14" x14ac:dyDescent="0.25">
      <c r="N15324"/>
    </row>
    <row r="15325" spans="14:14" x14ac:dyDescent="0.25">
      <c r="N15325"/>
    </row>
    <row r="15326" spans="14:14" x14ac:dyDescent="0.25">
      <c r="N15326"/>
    </row>
    <row r="15327" spans="14:14" x14ac:dyDescent="0.25">
      <c r="N15327"/>
    </row>
    <row r="15328" spans="14:14" x14ac:dyDescent="0.25">
      <c r="N15328"/>
    </row>
    <row r="15329" spans="14:14" x14ac:dyDescent="0.25">
      <c r="N15329"/>
    </row>
    <row r="15330" spans="14:14" x14ac:dyDescent="0.25">
      <c r="N15330"/>
    </row>
    <row r="15331" spans="14:14" x14ac:dyDescent="0.25">
      <c r="N15331"/>
    </row>
    <row r="15332" spans="14:14" x14ac:dyDescent="0.25">
      <c r="N15332"/>
    </row>
    <row r="15333" spans="14:14" x14ac:dyDescent="0.25">
      <c r="N15333"/>
    </row>
    <row r="15334" spans="14:14" x14ac:dyDescent="0.25">
      <c r="N15334"/>
    </row>
    <row r="15335" spans="14:14" x14ac:dyDescent="0.25">
      <c r="N15335"/>
    </row>
    <row r="15336" spans="14:14" x14ac:dyDescent="0.25">
      <c r="N15336"/>
    </row>
    <row r="15337" spans="14:14" x14ac:dyDescent="0.25">
      <c r="N15337"/>
    </row>
    <row r="15338" spans="14:14" x14ac:dyDescent="0.25">
      <c r="N15338"/>
    </row>
    <row r="15339" spans="14:14" x14ac:dyDescent="0.25">
      <c r="N15339"/>
    </row>
    <row r="15340" spans="14:14" x14ac:dyDescent="0.25">
      <c r="N15340"/>
    </row>
    <row r="15341" spans="14:14" x14ac:dyDescent="0.25">
      <c r="N15341"/>
    </row>
    <row r="15342" spans="14:14" x14ac:dyDescent="0.25">
      <c r="N15342"/>
    </row>
    <row r="15343" spans="14:14" x14ac:dyDescent="0.25">
      <c r="N15343"/>
    </row>
    <row r="15344" spans="14:14" x14ac:dyDescent="0.25">
      <c r="N15344"/>
    </row>
    <row r="15345" spans="14:14" x14ac:dyDescent="0.25">
      <c r="N15345"/>
    </row>
    <row r="15346" spans="14:14" x14ac:dyDescent="0.25">
      <c r="N15346"/>
    </row>
    <row r="15347" spans="14:14" x14ac:dyDescent="0.25">
      <c r="N15347"/>
    </row>
    <row r="15348" spans="14:14" x14ac:dyDescent="0.25">
      <c r="N15348"/>
    </row>
    <row r="15349" spans="14:14" x14ac:dyDescent="0.25">
      <c r="N15349"/>
    </row>
    <row r="15350" spans="14:14" x14ac:dyDescent="0.25">
      <c r="N15350"/>
    </row>
    <row r="15351" spans="14:14" x14ac:dyDescent="0.25">
      <c r="N15351"/>
    </row>
    <row r="15352" spans="14:14" x14ac:dyDescent="0.25">
      <c r="N15352"/>
    </row>
    <row r="15353" spans="14:14" x14ac:dyDescent="0.25">
      <c r="N15353"/>
    </row>
    <row r="15354" spans="14:14" x14ac:dyDescent="0.25">
      <c r="N15354"/>
    </row>
    <row r="15355" spans="14:14" x14ac:dyDescent="0.25">
      <c r="N15355"/>
    </row>
    <row r="15356" spans="14:14" x14ac:dyDescent="0.25">
      <c r="N15356"/>
    </row>
    <row r="15357" spans="14:14" x14ac:dyDescent="0.25">
      <c r="N15357"/>
    </row>
    <row r="15358" spans="14:14" x14ac:dyDescent="0.25">
      <c r="N15358"/>
    </row>
    <row r="15359" spans="14:14" x14ac:dyDescent="0.25">
      <c r="N15359"/>
    </row>
    <row r="15360" spans="14:14" x14ac:dyDescent="0.25">
      <c r="N15360"/>
    </row>
    <row r="15361" spans="14:14" x14ac:dyDescent="0.25">
      <c r="N15361"/>
    </row>
    <row r="15362" spans="14:14" x14ac:dyDescent="0.25">
      <c r="N15362"/>
    </row>
    <row r="15363" spans="14:14" x14ac:dyDescent="0.25">
      <c r="N15363"/>
    </row>
    <row r="15364" spans="14:14" x14ac:dyDescent="0.25">
      <c r="N15364"/>
    </row>
    <row r="15365" spans="14:14" x14ac:dyDescent="0.25">
      <c r="N15365"/>
    </row>
    <row r="15366" spans="14:14" x14ac:dyDescent="0.25">
      <c r="N15366"/>
    </row>
    <row r="15367" spans="14:14" x14ac:dyDescent="0.25">
      <c r="N15367"/>
    </row>
    <row r="15368" spans="14:14" x14ac:dyDescent="0.25">
      <c r="N15368"/>
    </row>
    <row r="15369" spans="14:14" x14ac:dyDescent="0.25">
      <c r="N15369"/>
    </row>
    <row r="15370" spans="14:14" x14ac:dyDescent="0.25">
      <c r="N15370"/>
    </row>
    <row r="15371" spans="14:14" x14ac:dyDescent="0.25">
      <c r="N15371"/>
    </row>
    <row r="15372" spans="14:14" x14ac:dyDescent="0.25">
      <c r="N15372"/>
    </row>
    <row r="15373" spans="14:14" x14ac:dyDescent="0.25">
      <c r="N15373"/>
    </row>
    <row r="15374" spans="14:14" x14ac:dyDescent="0.25">
      <c r="N15374"/>
    </row>
    <row r="15375" spans="14:14" x14ac:dyDescent="0.25">
      <c r="N15375"/>
    </row>
    <row r="15376" spans="14:14" x14ac:dyDescent="0.25">
      <c r="N15376"/>
    </row>
    <row r="15377" spans="14:14" x14ac:dyDescent="0.25">
      <c r="N15377"/>
    </row>
    <row r="15378" spans="14:14" x14ac:dyDescent="0.25">
      <c r="N15378"/>
    </row>
    <row r="15379" spans="14:14" x14ac:dyDescent="0.25">
      <c r="N15379"/>
    </row>
    <row r="15380" spans="14:14" x14ac:dyDescent="0.25">
      <c r="N15380"/>
    </row>
    <row r="15381" spans="14:14" x14ac:dyDescent="0.25">
      <c r="N15381"/>
    </row>
    <row r="15382" spans="14:14" x14ac:dyDescent="0.25">
      <c r="N15382"/>
    </row>
    <row r="15383" spans="14:14" x14ac:dyDescent="0.25">
      <c r="N15383"/>
    </row>
    <row r="15384" spans="14:14" x14ac:dyDescent="0.25">
      <c r="N15384"/>
    </row>
    <row r="15385" spans="14:14" x14ac:dyDescent="0.25">
      <c r="N15385"/>
    </row>
    <row r="15386" spans="14:14" x14ac:dyDescent="0.25">
      <c r="N15386"/>
    </row>
    <row r="15387" spans="14:14" x14ac:dyDescent="0.25">
      <c r="N15387"/>
    </row>
    <row r="15388" spans="14:14" x14ac:dyDescent="0.25">
      <c r="N15388"/>
    </row>
    <row r="15389" spans="14:14" x14ac:dyDescent="0.25">
      <c r="N15389"/>
    </row>
    <row r="15390" spans="14:14" x14ac:dyDescent="0.25">
      <c r="N15390"/>
    </row>
    <row r="15391" spans="14:14" x14ac:dyDescent="0.25">
      <c r="N15391"/>
    </row>
    <row r="15392" spans="14:14" x14ac:dyDescent="0.25">
      <c r="N15392"/>
    </row>
    <row r="15393" spans="14:14" x14ac:dyDescent="0.25">
      <c r="N15393"/>
    </row>
    <row r="15394" spans="14:14" x14ac:dyDescent="0.25">
      <c r="N15394"/>
    </row>
    <row r="15395" spans="14:14" x14ac:dyDescent="0.25">
      <c r="N15395"/>
    </row>
    <row r="15396" spans="14:14" x14ac:dyDescent="0.25">
      <c r="N15396"/>
    </row>
    <row r="15397" spans="14:14" x14ac:dyDescent="0.25">
      <c r="N15397"/>
    </row>
    <row r="15398" spans="14:14" x14ac:dyDescent="0.25">
      <c r="N15398"/>
    </row>
    <row r="15399" spans="14:14" x14ac:dyDescent="0.25">
      <c r="N15399"/>
    </row>
    <row r="15400" spans="14:14" x14ac:dyDescent="0.25">
      <c r="N15400"/>
    </row>
    <row r="15401" spans="14:14" x14ac:dyDescent="0.25">
      <c r="N15401"/>
    </row>
    <row r="15402" spans="14:14" x14ac:dyDescent="0.25">
      <c r="N15402"/>
    </row>
    <row r="15403" spans="14:14" x14ac:dyDescent="0.25">
      <c r="N15403"/>
    </row>
    <row r="15404" spans="14:14" x14ac:dyDescent="0.25">
      <c r="N15404"/>
    </row>
    <row r="15405" spans="14:14" x14ac:dyDescent="0.25">
      <c r="N15405"/>
    </row>
    <row r="15406" spans="14:14" x14ac:dyDescent="0.25">
      <c r="N15406"/>
    </row>
    <row r="15407" spans="14:14" x14ac:dyDescent="0.25">
      <c r="N15407"/>
    </row>
    <row r="15408" spans="14:14" x14ac:dyDescent="0.25">
      <c r="N15408"/>
    </row>
    <row r="15409" spans="14:14" x14ac:dyDescent="0.25">
      <c r="N15409"/>
    </row>
    <row r="15410" spans="14:14" x14ac:dyDescent="0.25">
      <c r="N15410"/>
    </row>
    <row r="15411" spans="14:14" x14ac:dyDescent="0.25">
      <c r="N15411"/>
    </row>
    <row r="15412" spans="14:14" x14ac:dyDescent="0.25">
      <c r="N15412"/>
    </row>
    <row r="15413" spans="14:14" x14ac:dyDescent="0.25">
      <c r="N15413"/>
    </row>
    <row r="15414" spans="14:14" x14ac:dyDescent="0.25">
      <c r="N15414"/>
    </row>
    <row r="15415" spans="14:14" x14ac:dyDescent="0.25">
      <c r="N15415"/>
    </row>
    <row r="15416" spans="14:14" x14ac:dyDescent="0.25">
      <c r="N15416"/>
    </row>
    <row r="15417" spans="14:14" x14ac:dyDescent="0.25">
      <c r="N15417"/>
    </row>
    <row r="15418" spans="14:14" x14ac:dyDescent="0.25">
      <c r="N15418"/>
    </row>
    <row r="15419" spans="14:14" x14ac:dyDescent="0.25">
      <c r="N15419"/>
    </row>
    <row r="15420" spans="14:14" x14ac:dyDescent="0.25">
      <c r="N15420"/>
    </row>
    <row r="15421" spans="14:14" x14ac:dyDescent="0.25">
      <c r="N15421"/>
    </row>
    <row r="15422" spans="14:14" x14ac:dyDescent="0.25">
      <c r="N15422"/>
    </row>
    <row r="15423" spans="14:14" x14ac:dyDescent="0.25">
      <c r="N15423"/>
    </row>
    <row r="15424" spans="14:14" x14ac:dyDescent="0.25">
      <c r="N15424"/>
    </row>
    <row r="15425" spans="14:14" x14ac:dyDescent="0.25">
      <c r="N15425"/>
    </row>
    <row r="15426" spans="14:14" x14ac:dyDescent="0.25">
      <c r="N15426"/>
    </row>
    <row r="15427" spans="14:14" x14ac:dyDescent="0.25">
      <c r="N15427"/>
    </row>
    <row r="15428" spans="14:14" x14ac:dyDescent="0.25">
      <c r="N15428"/>
    </row>
    <row r="15429" spans="14:14" x14ac:dyDescent="0.25">
      <c r="N15429"/>
    </row>
    <row r="15430" spans="14:14" x14ac:dyDescent="0.25">
      <c r="N15430"/>
    </row>
    <row r="15431" spans="14:14" x14ac:dyDescent="0.25">
      <c r="N15431"/>
    </row>
    <row r="15432" spans="14:14" x14ac:dyDescent="0.25">
      <c r="N15432"/>
    </row>
    <row r="15433" spans="14:14" x14ac:dyDescent="0.25">
      <c r="N15433"/>
    </row>
    <row r="15434" spans="14:14" x14ac:dyDescent="0.25">
      <c r="N15434"/>
    </row>
    <row r="15435" spans="14:14" x14ac:dyDescent="0.25">
      <c r="N15435"/>
    </row>
    <row r="15436" spans="14:14" x14ac:dyDescent="0.25">
      <c r="N15436"/>
    </row>
    <row r="15437" spans="14:14" x14ac:dyDescent="0.25">
      <c r="N15437"/>
    </row>
    <row r="15438" spans="14:14" x14ac:dyDescent="0.25">
      <c r="N15438"/>
    </row>
    <row r="15439" spans="14:14" x14ac:dyDescent="0.25">
      <c r="N15439"/>
    </row>
    <row r="15440" spans="14:14" x14ac:dyDescent="0.25">
      <c r="N15440"/>
    </row>
    <row r="15441" spans="14:14" x14ac:dyDescent="0.25">
      <c r="N15441"/>
    </row>
    <row r="15442" spans="14:14" x14ac:dyDescent="0.25">
      <c r="N15442"/>
    </row>
    <row r="15443" spans="14:14" x14ac:dyDescent="0.25">
      <c r="N15443"/>
    </row>
    <row r="15444" spans="14:14" x14ac:dyDescent="0.25">
      <c r="N15444"/>
    </row>
    <row r="15445" spans="14:14" x14ac:dyDescent="0.25">
      <c r="N15445"/>
    </row>
    <row r="15446" spans="14:14" x14ac:dyDescent="0.25">
      <c r="N15446"/>
    </row>
    <row r="15447" spans="14:14" x14ac:dyDescent="0.25">
      <c r="N15447"/>
    </row>
    <row r="15448" spans="14:14" x14ac:dyDescent="0.25">
      <c r="N15448"/>
    </row>
    <row r="15449" spans="14:14" x14ac:dyDescent="0.25">
      <c r="N15449"/>
    </row>
    <row r="15450" spans="14:14" x14ac:dyDescent="0.25">
      <c r="N15450"/>
    </row>
    <row r="15451" spans="14:14" x14ac:dyDescent="0.25">
      <c r="N15451"/>
    </row>
    <row r="15452" spans="14:14" x14ac:dyDescent="0.25">
      <c r="N15452"/>
    </row>
    <row r="15453" spans="14:14" x14ac:dyDescent="0.25">
      <c r="N15453"/>
    </row>
    <row r="15454" spans="14:14" x14ac:dyDescent="0.25">
      <c r="N15454"/>
    </row>
    <row r="15455" spans="14:14" x14ac:dyDescent="0.25">
      <c r="N15455"/>
    </row>
    <row r="15456" spans="14:14" x14ac:dyDescent="0.25">
      <c r="N15456"/>
    </row>
    <row r="15457" spans="14:14" x14ac:dyDescent="0.25">
      <c r="N15457"/>
    </row>
    <row r="15458" spans="14:14" x14ac:dyDescent="0.25">
      <c r="N15458"/>
    </row>
    <row r="15459" spans="14:14" x14ac:dyDescent="0.25">
      <c r="N15459"/>
    </row>
    <row r="15460" spans="14:14" x14ac:dyDescent="0.25">
      <c r="N15460"/>
    </row>
    <row r="15461" spans="14:14" x14ac:dyDescent="0.25">
      <c r="N15461"/>
    </row>
    <row r="15462" spans="14:14" x14ac:dyDescent="0.25">
      <c r="N15462"/>
    </row>
    <row r="15463" spans="14:14" x14ac:dyDescent="0.25">
      <c r="N15463"/>
    </row>
    <row r="15464" spans="14:14" x14ac:dyDescent="0.25">
      <c r="N15464"/>
    </row>
    <row r="15465" spans="14:14" x14ac:dyDescent="0.25">
      <c r="N15465"/>
    </row>
    <row r="15466" spans="14:14" x14ac:dyDescent="0.25">
      <c r="N15466"/>
    </row>
    <row r="15467" spans="14:14" x14ac:dyDescent="0.25">
      <c r="N15467"/>
    </row>
    <row r="15468" spans="14:14" x14ac:dyDescent="0.25">
      <c r="N15468"/>
    </row>
    <row r="15469" spans="14:14" x14ac:dyDescent="0.25">
      <c r="N15469"/>
    </row>
    <row r="15470" spans="14:14" x14ac:dyDescent="0.25">
      <c r="N15470"/>
    </row>
    <row r="15471" spans="14:14" x14ac:dyDescent="0.25">
      <c r="N15471"/>
    </row>
    <row r="15472" spans="14:14" x14ac:dyDescent="0.25">
      <c r="N15472"/>
    </row>
    <row r="15473" spans="14:14" x14ac:dyDescent="0.25">
      <c r="N15473"/>
    </row>
    <row r="15474" spans="14:14" x14ac:dyDescent="0.25">
      <c r="N15474"/>
    </row>
    <row r="15475" spans="14:14" x14ac:dyDescent="0.25">
      <c r="N15475"/>
    </row>
    <row r="15476" spans="14:14" x14ac:dyDescent="0.25">
      <c r="N15476"/>
    </row>
    <row r="15477" spans="14:14" x14ac:dyDescent="0.25">
      <c r="N15477"/>
    </row>
    <row r="15478" spans="14:14" x14ac:dyDescent="0.25">
      <c r="N15478"/>
    </row>
    <row r="15479" spans="14:14" x14ac:dyDescent="0.25">
      <c r="N15479"/>
    </row>
    <row r="15480" spans="14:14" x14ac:dyDescent="0.25">
      <c r="N15480"/>
    </row>
    <row r="15481" spans="14:14" x14ac:dyDescent="0.25">
      <c r="N15481"/>
    </row>
    <row r="15482" spans="14:14" x14ac:dyDescent="0.25">
      <c r="N15482"/>
    </row>
    <row r="15483" spans="14:14" x14ac:dyDescent="0.25">
      <c r="N15483"/>
    </row>
    <row r="15484" spans="14:14" x14ac:dyDescent="0.25">
      <c r="N15484"/>
    </row>
    <row r="15485" spans="14:14" x14ac:dyDescent="0.25">
      <c r="N15485"/>
    </row>
    <row r="15486" spans="14:14" x14ac:dyDescent="0.25">
      <c r="N15486"/>
    </row>
    <row r="15487" spans="14:14" x14ac:dyDescent="0.25">
      <c r="N15487"/>
    </row>
    <row r="15488" spans="14:14" x14ac:dyDescent="0.25">
      <c r="N15488"/>
    </row>
    <row r="15489" spans="14:14" x14ac:dyDescent="0.25">
      <c r="N15489"/>
    </row>
    <row r="15490" spans="14:14" x14ac:dyDescent="0.25">
      <c r="N15490"/>
    </row>
    <row r="15491" spans="14:14" x14ac:dyDescent="0.25">
      <c r="N15491"/>
    </row>
    <row r="15492" spans="14:14" x14ac:dyDescent="0.25">
      <c r="N15492"/>
    </row>
    <row r="15493" spans="14:14" x14ac:dyDescent="0.25">
      <c r="N15493"/>
    </row>
    <row r="15494" spans="14:14" x14ac:dyDescent="0.25">
      <c r="N15494"/>
    </row>
    <row r="15495" spans="14:14" x14ac:dyDescent="0.25">
      <c r="N15495"/>
    </row>
    <row r="15496" spans="14:14" x14ac:dyDescent="0.25">
      <c r="N15496"/>
    </row>
    <row r="15497" spans="14:14" x14ac:dyDescent="0.25">
      <c r="N15497"/>
    </row>
    <row r="15498" spans="14:14" x14ac:dyDescent="0.25">
      <c r="N15498"/>
    </row>
    <row r="15499" spans="14:14" x14ac:dyDescent="0.25">
      <c r="N15499"/>
    </row>
    <row r="15500" spans="14:14" x14ac:dyDescent="0.25">
      <c r="N15500"/>
    </row>
    <row r="15501" spans="14:14" x14ac:dyDescent="0.25">
      <c r="N15501"/>
    </row>
    <row r="15502" spans="14:14" x14ac:dyDescent="0.25">
      <c r="N15502"/>
    </row>
    <row r="15503" spans="14:14" x14ac:dyDescent="0.25">
      <c r="N15503"/>
    </row>
    <row r="15504" spans="14:14" x14ac:dyDescent="0.25">
      <c r="N15504"/>
    </row>
    <row r="15505" spans="14:14" x14ac:dyDescent="0.25">
      <c r="N15505"/>
    </row>
    <row r="15506" spans="14:14" x14ac:dyDescent="0.25">
      <c r="N15506"/>
    </row>
    <row r="15507" spans="14:14" x14ac:dyDescent="0.25">
      <c r="N15507"/>
    </row>
    <row r="15508" spans="14:14" x14ac:dyDescent="0.25">
      <c r="N15508"/>
    </row>
    <row r="15509" spans="14:14" x14ac:dyDescent="0.25">
      <c r="N15509"/>
    </row>
    <row r="15510" spans="14:14" x14ac:dyDescent="0.25">
      <c r="N15510"/>
    </row>
    <row r="15511" spans="14:14" x14ac:dyDescent="0.25">
      <c r="N15511"/>
    </row>
    <row r="15512" spans="14:14" x14ac:dyDescent="0.25">
      <c r="N15512"/>
    </row>
    <row r="15513" spans="14:14" x14ac:dyDescent="0.25">
      <c r="N15513"/>
    </row>
    <row r="15514" spans="14:14" x14ac:dyDescent="0.25">
      <c r="N15514"/>
    </row>
    <row r="15515" spans="14:14" x14ac:dyDescent="0.25">
      <c r="N15515"/>
    </row>
    <row r="15516" spans="14:14" x14ac:dyDescent="0.25">
      <c r="N15516"/>
    </row>
    <row r="15517" spans="14:14" x14ac:dyDescent="0.25">
      <c r="N15517"/>
    </row>
    <row r="15518" spans="14:14" x14ac:dyDescent="0.25">
      <c r="N15518"/>
    </row>
    <row r="15519" spans="14:14" x14ac:dyDescent="0.25">
      <c r="N15519"/>
    </row>
    <row r="15520" spans="14:14" x14ac:dyDescent="0.25">
      <c r="N15520"/>
    </row>
    <row r="15521" spans="14:14" x14ac:dyDescent="0.25">
      <c r="N15521"/>
    </row>
    <row r="15522" spans="14:14" x14ac:dyDescent="0.25">
      <c r="N15522"/>
    </row>
    <row r="15523" spans="14:14" x14ac:dyDescent="0.25">
      <c r="N15523"/>
    </row>
    <row r="15524" spans="14:14" x14ac:dyDescent="0.25">
      <c r="N15524"/>
    </row>
    <row r="15525" spans="14:14" x14ac:dyDescent="0.25">
      <c r="N15525"/>
    </row>
    <row r="15526" spans="14:14" x14ac:dyDescent="0.25">
      <c r="N15526"/>
    </row>
    <row r="15527" spans="14:14" x14ac:dyDescent="0.25">
      <c r="N15527"/>
    </row>
    <row r="15528" spans="14:14" x14ac:dyDescent="0.25">
      <c r="N15528"/>
    </row>
    <row r="15529" spans="14:14" x14ac:dyDescent="0.25">
      <c r="N15529"/>
    </row>
    <row r="15530" spans="14:14" x14ac:dyDescent="0.25">
      <c r="N15530"/>
    </row>
    <row r="15531" spans="14:14" x14ac:dyDescent="0.25">
      <c r="N15531"/>
    </row>
    <row r="15532" spans="14:14" x14ac:dyDescent="0.25">
      <c r="N15532"/>
    </row>
    <row r="15533" spans="14:14" x14ac:dyDescent="0.25">
      <c r="N15533"/>
    </row>
    <row r="15534" spans="14:14" x14ac:dyDescent="0.25">
      <c r="N15534"/>
    </row>
    <row r="15535" spans="14:14" x14ac:dyDescent="0.25">
      <c r="N15535"/>
    </row>
    <row r="15536" spans="14:14" x14ac:dyDescent="0.25">
      <c r="N15536"/>
    </row>
    <row r="15537" spans="14:14" x14ac:dyDescent="0.25">
      <c r="N15537"/>
    </row>
    <row r="15538" spans="14:14" x14ac:dyDescent="0.25">
      <c r="N15538"/>
    </row>
    <row r="15539" spans="14:14" x14ac:dyDescent="0.25">
      <c r="N15539"/>
    </row>
    <row r="15540" spans="14:14" x14ac:dyDescent="0.25">
      <c r="N15540"/>
    </row>
    <row r="15541" spans="14:14" x14ac:dyDescent="0.25">
      <c r="N15541"/>
    </row>
    <row r="15542" spans="14:14" x14ac:dyDescent="0.25">
      <c r="N15542"/>
    </row>
    <row r="15543" spans="14:14" x14ac:dyDescent="0.25">
      <c r="N15543"/>
    </row>
    <row r="15544" spans="14:14" x14ac:dyDescent="0.25">
      <c r="N15544"/>
    </row>
    <row r="15545" spans="14:14" x14ac:dyDescent="0.25">
      <c r="N15545"/>
    </row>
    <row r="15546" spans="14:14" x14ac:dyDescent="0.25">
      <c r="N15546"/>
    </row>
    <row r="15547" spans="14:14" x14ac:dyDescent="0.25">
      <c r="N15547"/>
    </row>
    <row r="15548" spans="14:14" x14ac:dyDescent="0.25">
      <c r="N15548"/>
    </row>
    <row r="15549" spans="14:14" x14ac:dyDescent="0.25">
      <c r="N15549"/>
    </row>
    <row r="15550" spans="14:14" x14ac:dyDescent="0.25">
      <c r="N15550"/>
    </row>
    <row r="15551" spans="14:14" x14ac:dyDescent="0.25">
      <c r="N15551"/>
    </row>
    <row r="15552" spans="14:14" x14ac:dyDescent="0.25">
      <c r="N15552"/>
    </row>
    <row r="15553" spans="14:14" x14ac:dyDescent="0.25">
      <c r="N15553"/>
    </row>
    <row r="15554" spans="14:14" x14ac:dyDescent="0.25">
      <c r="N15554"/>
    </row>
    <row r="15555" spans="14:14" x14ac:dyDescent="0.25">
      <c r="N15555"/>
    </row>
    <row r="15556" spans="14:14" x14ac:dyDescent="0.25">
      <c r="N15556"/>
    </row>
    <row r="15557" spans="14:14" x14ac:dyDescent="0.25">
      <c r="N15557"/>
    </row>
    <row r="15558" spans="14:14" x14ac:dyDescent="0.25">
      <c r="N15558"/>
    </row>
    <row r="15559" spans="14:14" x14ac:dyDescent="0.25">
      <c r="N15559"/>
    </row>
    <row r="15560" spans="14:14" x14ac:dyDescent="0.25">
      <c r="N15560"/>
    </row>
    <row r="15561" spans="14:14" x14ac:dyDescent="0.25">
      <c r="N15561"/>
    </row>
    <row r="15562" spans="14:14" x14ac:dyDescent="0.25">
      <c r="N15562"/>
    </row>
    <row r="15563" spans="14:14" x14ac:dyDescent="0.25">
      <c r="N15563"/>
    </row>
    <row r="15564" spans="14:14" x14ac:dyDescent="0.25">
      <c r="N15564"/>
    </row>
    <row r="15565" spans="14:14" x14ac:dyDescent="0.25">
      <c r="N15565"/>
    </row>
    <row r="15566" spans="14:14" x14ac:dyDescent="0.25">
      <c r="N15566"/>
    </row>
    <row r="15567" spans="14:14" x14ac:dyDescent="0.25">
      <c r="N15567"/>
    </row>
    <row r="15568" spans="14:14" x14ac:dyDescent="0.25">
      <c r="N15568"/>
    </row>
    <row r="15569" spans="14:14" x14ac:dyDescent="0.25">
      <c r="N15569"/>
    </row>
    <row r="15570" spans="14:14" x14ac:dyDescent="0.25">
      <c r="N15570"/>
    </row>
    <row r="15571" spans="14:14" x14ac:dyDescent="0.25">
      <c r="N15571"/>
    </row>
    <row r="15572" spans="14:14" x14ac:dyDescent="0.25">
      <c r="N15572"/>
    </row>
    <row r="15573" spans="14:14" x14ac:dyDescent="0.25">
      <c r="N15573"/>
    </row>
    <row r="15574" spans="14:14" x14ac:dyDescent="0.25">
      <c r="N15574"/>
    </row>
    <row r="15575" spans="14:14" x14ac:dyDescent="0.25">
      <c r="N15575"/>
    </row>
    <row r="15576" spans="14:14" x14ac:dyDescent="0.25">
      <c r="N15576"/>
    </row>
    <row r="15577" spans="14:14" x14ac:dyDescent="0.25">
      <c r="N15577"/>
    </row>
    <row r="15578" spans="14:14" x14ac:dyDescent="0.25">
      <c r="N15578"/>
    </row>
    <row r="15579" spans="14:14" x14ac:dyDescent="0.25">
      <c r="N15579"/>
    </row>
    <row r="15580" spans="14:14" x14ac:dyDescent="0.25">
      <c r="N15580"/>
    </row>
    <row r="15581" spans="14:14" x14ac:dyDescent="0.25">
      <c r="N15581"/>
    </row>
    <row r="15582" spans="14:14" x14ac:dyDescent="0.25">
      <c r="N15582"/>
    </row>
    <row r="15583" spans="14:14" x14ac:dyDescent="0.25">
      <c r="N15583"/>
    </row>
    <row r="15584" spans="14:14" x14ac:dyDescent="0.25">
      <c r="N15584"/>
    </row>
    <row r="15585" spans="14:14" x14ac:dyDescent="0.25">
      <c r="N15585"/>
    </row>
    <row r="15586" spans="14:14" x14ac:dyDescent="0.25">
      <c r="N15586"/>
    </row>
    <row r="15587" spans="14:14" x14ac:dyDescent="0.25">
      <c r="N15587"/>
    </row>
    <row r="15588" spans="14:14" x14ac:dyDescent="0.25">
      <c r="N15588"/>
    </row>
    <row r="15589" spans="14:14" x14ac:dyDescent="0.25">
      <c r="N15589"/>
    </row>
    <row r="15590" spans="14:14" x14ac:dyDescent="0.25">
      <c r="N15590"/>
    </row>
    <row r="15591" spans="14:14" x14ac:dyDescent="0.25">
      <c r="N15591"/>
    </row>
    <row r="15592" spans="14:14" x14ac:dyDescent="0.25">
      <c r="N15592"/>
    </row>
    <row r="15593" spans="14:14" x14ac:dyDescent="0.25">
      <c r="N15593"/>
    </row>
    <row r="15594" spans="14:14" x14ac:dyDescent="0.25">
      <c r="N15594"/>
    </row>
    <row r="15595" spans="14:14" x14ac:dyDescent="0.25">
      <c r="N15595"/>
    </row>
    <row r="15596" spans="14:14" x14ac:dyDescent="0.25">
      <c r="N15596"/>
    </row>
    <row r="15597" spans="14:14" x14ac:dyDescent="0.25">
      <c r="N15597"/>
    </row>
    <row r="15598" spans="14:14" x14ac:dyDescent="0.25">
      <c r="N15598"/>
    </row>
    <row r="15599" spans="14:14" x14ac:dyDescent="0.25">
      <c r="N15599"/>
    </row>
    <row r="15600" spans="14:14" x14ac:dyDescent="0.25">
      <c r="N15600"/>
    </row>
    <row r="15601" spans="14:14" x14ac:dyDescent="0.25">
      <c r="N15601"/>
    </row>
    <row r="15602" spans="14:14" x14ac:dyDescent="0.25">
      <c r="N15602"/>
    </row>
    <row r="15603" spans="14:14" x14ac:dyDescent="0.25">
      <c r="N15603"/>
    </row>
    <row r="15604" spans="14:14" x14ac:dyDescent="0.25">
      <c r="N15604"/>
    </row>
    <row r="15605" spans="14:14" x14ac:dyDescent="0.25">
      <c r="N15605"/>
    </row>
    <row r="15606" spans="14:14" x14ac:dyDescent="0.25">
      <c r="N15606"/>
    </row>
    <row r="15607" spans="14:14" x14ac:dyDescent="0.25">
      <c r="N15607"/>
    </row>
    <row r="15608" spans="14:14" x14ac:dyDescent="0.25">
      <c r="N15608"/>
    </row>
    <row r="15609" spans="14:14" x14ac:dyDescent="0.25">
      <c r="N15609"/>
    </row>
    <row r="15610" spans="14:14" x14ac:dyDescent="0.25">
      <c r="N15610"/>
    </row>
    <row r="15611" spans="14:14" x14ac:dyDescent="0.25">
      <c r="N15611"/>
    </row>
    <row r="15612" spans="14:14" x14ac:dyDescent="0.25">
      <c r="N15612"/>
    </row>
    <row r="15613" spans="14:14" x14ac:dyDescent="0.25">
      <c r="N15613"/>
    </row>
    <row r="15614" spans="14:14" x14ac:dyDescent="0.25">
      <c r="N15614"/>
    </row>
    <row r="15615" spans="14:14" x14ac:dyDescent="0.25">
      <c r="N15615"/>
    </row>
    <row r="15616" spans="14:14" x14ac:dyDescent="0.25">
      <c r="N15616"/>
    </row>
    <row r="15617" spans="14:14" x14ac:dyDescent="0.25">
      <c r="N15617"/>
    </row>
    <row r="15618" spans="14:14" x14ac:dyDescent="0.25">
      <c r="N15618"/>
    </row>
    <row r="15619" spans="14:14" x14ac:dyDescent="0.25">
      <c r="N15619"/>
    </row>
    <row r="15620" spans="14:14" x14ac:dyDescent="0.25">
      <c r="N15620"/>
    </row>
    <row r="15621" spans="14:14" x14ac:dyDescent="0.25">
      <c r="N15621"/>
    </row>
    <row r="15622" spans="14:14" x14ac:dyDescent="0.25">
      <c r="N15622"/>
    </row>
    <row r="15623" spans="14:14" x14ac:dyDescent="0.25">
      <c r="N15623"/>
    </row>
    <row r="15624" spans="14:14" x14ac:dyDescent="0.25">
      <c r="N15624"/>
    </row>
    <row r="15625" spans="14:14" x14ac:dyDescent="0.25">
      <c r="N15625"/>
    </row>
    <row r="15626" spans="14:14" x14ac:dyDescent="0.25">
      <c r="N15626"/>
    </row>
    <row r="15627" spans="14:14" x14ac:dyDescent="0.25">
      <c r="N15627"/>
    </row>
    <row r="15628" spans="14:14" x14ac:dyDescent="0.25">
      <c r="N15628"/>
    </row>
    <row r="15629" spans="14:14" x14ac:dyDescent="0.25">
      <c r="N15629"/>
    </row>
    <row r="15630" spans="14:14" x14ac:dyDescent="0.25">
      <c r="N15630"/>
    </row>
    <row r="15631" spans="14:14" x14ac:dyDescent="0.25">
      <c r="N15631"/>
    </row>
    <row r="15632" spans="14:14" x14ac:dyDescent="0.25">
      <c r="N15632"/>
    </row>
    <row r="15633" spans="14:14" x14ac:dyDescent="0.25">
      <c r="N15633"/>
    </row>
    <row r="15634" spans="14:14" x14ac:dyDescent="0.25">
      <c r="N15634"/>
    </row>
    <row r="15635" spans="14:14" x14ac:dyDescent="0.25">
      <c r="N15635"/>
    </row>
    <row r="15636" spans="14:14" x14ac:dyDescent="0.25">
      <c r="N15636"/>
    </row>
    <row r="15637" spans="14:14" x14ac:dyDescent="0.25">
      <c r="N15637"/>
    </row>
    <row r="15638" spans="14:14" x14ac:dyDescent="0.25">
      <c r="N15638"/>
    </row>
    <row r="15639" spans="14:14" x14ac:dyDescent="0.25">
      <c r="N15639"/>
    </row>
    <row r="15640" spans="14:14" x14ac:dyDescent="0.25">
      <c r="N15640"/>
    </row>
    <row r="15641" spans="14:14" x14ac:dyDescent="0.25">
      <c r="N15641"/>
    </row>
    <row r="15642" spans="14:14" x14ac:dyDescent="0.25">
      <c r="N15642"/>
    </row>
    <row r="15643" spans="14:14" x14ac:dyDescent="0.25">
      <c r="N15643"/>
    </row>
    <row r="15644" spans="14:14" x14ac:dyDescent="0.25">
      <c r="N15644"/>
    </row>
    <row r="15645" spans="14:14" x14ac:dyDescent="0.25">
      <c r="N15645"/>
    </row>
    <row r="15646" spans="14:14" x14ac:dyDescent="0.25">
      <c r="N15646"/>
    </row>
    <row r="15647" spans="14:14" x14ac:dyDescent="0.25">
      <c r="N15647"/>
    </row>
    <row r="15648" spans="14:14" x14ac:dyDescent="0.25">
      <c r="N15648"/>
    </row>
    <row r="15649" spans="14:14" x14ac:dyDescent="0.25">
      <c r="N15649"/>
    </row>
    <row r="15650" spans="14:14" x14ac:dyDescent="0.25">
      <c r="N15650"/>
    </row>
    <row r="15651" spans="14:14" x14ac:dyDescent="0.25">
      <c r="N15651"/>
    </row>
    <row r="15652" spans="14:14" x14ac:dyDescent="0.25">
      <c r="N15652"/>
    </row>
    <row r="15653" spans="14:14" x14ac:dyDescent="0.25">
      <c r="N15653"/>
    </row>
    <row r="15654" spans="14:14" x14ac:dyDescent="0.25">
      <c r="N15654"/>
    </row>
    <row r="15655" spans="14:14" x14ac:dyDescent="0.25">
      <c r="N15655"/>
    </row>
    <row r="15656" spans="14:14" x14ac:dyDescent="0.25">
      <c r="N15656"/>
    </row>
    <row r="15657" spans="14:14" x14ac:dyDescent="0.25">
      <c r="N15657"/>
    </row>
    <row r="15658" spans="14:14" x14ac:dyDescent="0.25">
      <c r="N15658"/>
    </row>
    <row r="15659" spans="14:14" x14ac:dyDescent="0.25">
      <c r="N15659"/>
    </row>
    <row r="15660" spans="14:14" x14ac:dyDescent="0.25">
      <c r="N15660"/>
    </row>
    <row r="15661" spans="14:14" x14ac:dyDescent="0.25">
      <c r="N15661"/>
    </row>
    <row r="15662" spans="14:14" x14ac:dyDescent="0.25">
      <c r="N15662"/>
    </row>
    <row r="15663" spans="14:14" x14ac:dyDescent="0.25">
      <c r="N15663"/>
    </row>
    <row r="15664" spans="14:14" x14ac:dyDescent="0.25">
      <c r="N15664"/>
    </row>
    <row r="15665" spans="14:14" x14ac:dyDescent="0.25">
      <c r="N15665"/>
    </row>
    <row r="15666" spans="14:14" x14ac:dyDescent="0.25">
      <c r="N15666"/>
    </row>
    <row r="15667" spans="14:14" x14ac:dyDescent="0.25">
      <c r="N15667"/>
    </row>
    <row r="15668" spans="14:14" x14ac:dyDescent="0.25">
      <c r="N15668"/>
    </row>
    <row r="15669" spans="14:14" x14ac:dyDescent="0.25">
      <c r="N15669"/>
    </row>
    <row r="15670" spans="14:14" x14ac:dyDescent="0.25">
      <c r="N15670"/>
    </row>
    <row r="15671" spans="14:14" x14ac:dyDescent="0.25">
      <c r="N15671"/>
    </row>
    <row r="15672" spans="14:14" x14ac:dyDescent="0.25">
      <c r="N15672"/>
    </row>
    <row r="15673" spans="14:14" x14ac:dyDescent="0.25">
      <c r="N15673"/>
    </row>
    <row r="15674" spans="14:14" x14ac:dyDescent="0.25">
      <c r="N15674"/>
    </row>
    <row r="15675" spans="14:14" x14ac:dyDescent="0.25">
      <c r="N15675"/>
    </row>
    <row r="15676" spans="14:14" x14ac:dyDescent="0.25">
      <c r="N15676"/>
    </row>
    <row r="15677" spans="14:14" x14ac:dyDescent="0.25">
      <c r="N15677"/>
    </row>
    <row r="15678" spans="14:14" x14ac:dyDescent="0.25">
      <c r="N15678"/>
    </row>
    <row r="15679" spans="14:14" x14ac:dyDescent="0.25">
      <c r="N15679"/>
    </row>
    <row r="15680" spans="14:14" x14ac:dyDescent="0.25">
      <c r="N15680"/>
    </row>
    <row r="15681" spans="14:14" x14ac:dyDescent="0.25">
      <c r="N15681"/>
    </row>
    <row r="15682" spans="14:14" x14ac:dyDescent="0.25">
      <c r="N15682"/>
    </row>
    <row r="15683" spans="14:14" x14ac:dyDescent="0.25">
      <c r="N15683"/>
    </row>
    <row r="15684" spans="14:14" x14ac:dyDescent="0.25">
      <c r="N15684"/>
    </row>
    <row r="15685" spans="14:14" x14ac:dyDescent="0.25">
      <c r="N15685"/>
    </row>
    <row r="15686" spans="14:14" x14ac:dyDescent="0.25">
      <c r="N15686"/>
    </row>
    <row r="15687" spans="14:14" x14ac:dyDescent="0.25">
      <c r="N15687"/>
    </row>
    <row r="15688" spans="14:14" x14ac:dyDescent="0.25">
      <c r="N15688"/>
    </row>
    <row r="15689" spans="14:14" x14ac:dyDescent="0.25">
      <c r="N15689"/>
    </row>
    <row r="15690" spans="14:14" x14ac:dyDescent="0.25">
      <c r="N15690"/>
    </row>
    <row r="15691" spans="14:14" x14ac:dyDescent="0.25">
      <c r="N15691"/>
    </row>
    <row r="15692" spans="14:14" x14ac:dyDescent="0.25">
      <c r="N15692"/>
    </row>
    <row r="15693" spans="14:14" x14ac:dyDescent="0.25">
      <c r="N15693"/>
    </row>
    <row r="15694" spans="14:14" x14ac:dyDescent="0.25">
      <c r="N15694"/>
    </row>
    <row r="15695" spans="14:14" x14ac:dyDescent="0.25">
      <c r="N15695"/>
    </row>
    <row r="15696" spans="14:14" x14ac:dyDescent="0.25">
      <c r="N15696"/>
    </row>
    <row r="15697" spans="14:14" x14ac:dyDescent="0.25">
      <c r="N15697"/>
    </row>
    <row r="15698" spans="14:14" x14ac:dyDescent="0.25">
      <c r="N15698"/>
    </row>
    <row r="15699" spans="14:14" x14ac:dyDescent="0.25">
      <c r="N15699"/>
    </row>
    <row r="15700" spans="14:14" x14ac:dyDescent="0.25">
      <c r="N15700"/>
    </row>
    <row r="15701" spans="14:14" x14ac:dyDescent="0.25">
      <c r="N15701"/>
    </row>
    <row r="15702" spans="14:14" x14ac:dyDescent="0.25">
      <c r="N15702"/>
    </row>
    <row r="15703" spans="14:14" x14ac:dyDescent="0.25">
      <c r="N15703"/>
    </row>
    <row r="15704" spans="14:14" x14ac:dyDescent="0.25">
      <c r="N15704"/>
    </row>
    <row r="15705" spans="14:14" x14ac:dyDescent="0.25">
      <c r="N15705"/>
    </row>
    <row r="15706" spans="14:14" x14ac:dyDescent="0.25">
      <c r="N15706"/>
    </row>
    <row r="15707" spans="14:14" x14ac:dyDescent="0.25">
      <c r="N15707"/>
    </row>
    <row r="15708" spans="14:14" x14ac:dyDescent="0.25">
      <c r="N15708"/>
    </row>
    <row r="15709" spans="14:14" x14ac:dyDescent="0.25">
      <c r="N15709"/>
    </row>
    <row r="15710" spans="14:14" x14ac:dyDescent="0.25">
      <c r="N15710"/>
    </row>
    <row r="15711" spans="14:14" x14ac:dyDescent="0.25">
      <c r="N15711"/>
    </row>
    <row r="15712" spans="14:14" x14ac:dyDescent="0.25">
      <c r="N15712"/>
    </row>
    <row r="15713" spans="14:14" x14ac:dyDescent="0.25">
      <c r="N15713"/>
    </row>
    <row r="15714" spans="14:14" x14ac:dyDescent="0.25">
      <c r="N15714"/>
    </row>
    <row r="15715" spans="14:14" x14ac:dyDescent="0.25">
      <c r="N15715"/>
    </row>
    <row r="15716" spans="14:14" x14ac:dyDescent="0.25">
      <c r="N15716"/>
    </row>
    <row r="15717" spans="14:14" x14ac:dyDescent="0.25">
      <c r="N15717"/>
    </row>
    <row r="15718" spans="14:14" x14ac:dyDescent="0.25">
      <c r="N15718"/>
    </row>
    <row r="15719" spans="14:14" x14ac:dyDescent="0.25">
      <c r="N15719"/>
    </row>
    <row r="15720" spans="14:14" x14ac:dyDescent="0.25">
      <c r="N15720"/>
    </row>
    <row r="15721" spans="14:14" x14ac:dyDescent="0.25">
      <c r="N15721"/>
    </row>
    <row r="15722" spans="14:14" x14ac:dyDescent="0.25">
      <c r="N15722"/>
    </row>
    <row r="15723" spans="14:14" x14ac:dyDescent="0.25">
      <c r="N15723"/>
    </row>
    <row r="15724" spans="14:14" x14ac:dyDescent="0.25">
      <c r="N15724"/>
    </row>
    <row r="15725" spans="14:14" x14ac:dyDescent="0.25">
      <c r="N15725"/>
    </row>
    <row r="15726" spans="14:14" x14ac:dyDescent="0.25">
      <c r="N15726"/>
    </row>
    <row r="15727" spans="14:14" x14ac:dyDescent="0.25">
      <c r="N15727"/>
    </row>
    <row r="15728" spans="14:14" x14ac:dyDescent="0.25">
      <c r="N15728"/>
    </row>
    <row r="15729" spans="14:14" x14ac:dyDescent="0.25">
      <c r="N15729"/>
    </row>
    <row r="15730" spans="14:14" x14ac:dyDescent="0.25">
      <c r="N15730"/>
    </row>
    <row r="15731" spans="14:14" x14ac:dyDescent="0.25">
      <c r="N15731"/>
    </row>
    <row r="15732" spans="14:14" x14ac:dyDescent="0.25">
      <c r="N15732"/>
    </row>
    <row r="15733" spans="14:14" x14ac:dyDescent="0.25">
      <c r="N15733"/>
    </row>
    <row r="15734" spans="14:14" x14ac:dyDescent="0.25">
      <c r="N15734"/>
    </row>
    <row r="15735" spans="14:14" x14ac:dyDescent="0.25">
      <c r="N15735"/>
    </row>
    <row r="15736" spans="14:14" x14ac:dyDescent="0.25">
      <c r="N15736"/>
    </row>
    <row r="15737" spans="14:14" x14ac:dyDescent="0.25">
      <c r="N15737"/>
    </row>
    <row r="15738" spans="14:14" x14ac:dyDescent="0.25">
      <c r="N15738"/>
    </row>
    <row r="15739" spans="14:14" x14ac:dyDescent="0.25">
      <c r="N15739"/>
    </row>
    <row r="15740" spans="14:14" x14ac:dyDescent="0.25">
      <c r="N15740"/>
    </row>
    <row r="15741" spans="14:14" x14ac:dyDescent="0.25">
      <c r="N15741"/>
    </row>
    <row r="15742" spans="14:14" x14ac:dyDescent="0.25">
      <c r="N15742"/>
    </row>
    <row r="15743" spans="14:14" x14ac:dyDescent="0.25">
      <c r="N15743"/>
    </row>
    <row r="15744" spans="14:14" x14ac:dyDescent="0.25">
      <c r="N15744"/>
    </row>
    <row r="15745" spans="14:14" x14ac:dyDescent="0.25">
      <c r="N15745"/>
    </row>
    <row r="15746" spans="14:14" x14ac:dyDescent="0.25">
      <c r="N15746"/>
    </row>
    <row r="15747" spans="14:14" x14ac:dyDescent="0.25">
      <c r="N15747"/>
    </row>
    <row r="15748" spans="14:14" x14ac:dyDescent="0.25">
      <c r="N15748"/>
    </row>
    <row r="15749" spans="14:14" x14ac:dyDescent="0.25">
      <c r="N15749"/>
    </row>
    <row r="15750" spans="14:14" x14ac:dyDescent="0.25">
      <c r="N15750"/>
    </row>
    <row r="15751" spans="14:14" x14ac:dyDescent="0.25">
      <c r="N15751"/>
    </row>
    <row r="15752" spans="14:14" x14ac:dyDescent="0.25">
      <c r="N15752"/>
    </row>
    <row r="15753" spans="14:14" x14ac:dyDescent="0.25">
      <c r="N15753"/>
    </row>
    <row r="15754" spans="14:14" x14ac:dyDescent="0.25">
      <c r="N15754"/>
    </row>
    <row r="15755" spans="14:14" x14ac:dyDescent="0.25">
      <c r="N15755"/>
    </row>
    <row r="15756" spans="14:14" x14ac:dyDescent="0.25">
      <c r="N15756"/>
    </row>
    <row r="15757" spans="14:14" x14ac:dyDescent="0.25">
      <c r="N15757"/>
    </row>
    <row r="15758" spans="14:14" x14ac:dyDescent="0.25">
      <c r="N15758"/>
    </row>
    <row r="15759" spans="14:14" x14ac:dyDescent="0.25">
      <c r="N15759"/>
    </row>
    <row r="15760" spans="14:14" x14ac:dyDescent="0.25">
      <c r="N15760"/>
    </row>
    <row r="15761" spans="14:14" x14ac:dyDescent="0.25">
      <c r="N15761"/>
    </row>
    <row r="15762" spans="14:14" x14ac:dyDescent="0.25">
      <c r="N15762"/>
    </row>
    <row r="15763" spans="14:14" x14ac:dyDescent="0.25">
      <c r="N15763"/>
    </row>
    <row r="15764" spans="14:14" x14ac:dyDescent="0.25">
      <c r="N15764"/>
    </row>
    <row r="15765" spans="14:14" x14ac:dyDescent="0.25">
      <c r="N15765"/>
    </row>
    <row r="15766" spans="14:14" x14ac:dyDescent="0.25">
      <c r="N15766"/>
    </row>
    <row r="15767" spans="14:14" x14ac:dyDescent="0.25">
      <c r="N15767"/>
    </row>
    <row r="15768" spans="14:14" x14ac:dyDescent="0.25">
      <c r="N15768"/>
    </row>
    <row r="15769" spans="14:14" x14ac:dyDescent="0.25">
      <c r="N15769"/>
    </row>
    <row r="15770" spans="14:14" x14ac:dyDescent="0.25">
      <c r="N15770"/>
    </row>
    <row r="15771" spans="14:14" x14ac:dyDescent="0.25">
      <c r="N15771"/>
    </row>
    <row r="15772" spans="14:14" x14ac:dyDescent="0.25">
      <c r="N15772"/>
    </row>
    <row r="15773" spans="14:14" x14ac:dyDescent="0.25">
      <c r="N15773"/>
    </row>
    <row r="15774" spans="14:14" x14ac:dyDescent="0.25">
      <c r="N15774"/>
    </row>
    <row r="15775" spans="14:14" x14ac:dyDescent="0.25">
      <c r="N15775"/>
    </row>
    <row r="15776" spans="14:14" x14ac:dyDescent="0.25">
      <c r="N15776"/>
    </row>
    <row r="15777" spans="14:14" x14ac:dyDescent="0.25">
      <c r="N15777"/>
    </row>
    <row r="15778" spans="14:14" x14ac:dyDescent="0.25">
      <c r="N15778"/>
    </row>
    <row r="15779" spans="14:14" x14ac:dyDescent="0.25">
      <c r="N15779"/>
    </row>
    <row r="15780" spans="14:14" x14ac:dyDescent="0.25">
      <c r="N15780"/>
    </row>
    <row r="15781" spans="14:14" x14ac:dyDescent="0.25">
      <c r="N15781"/>
    </row>
    <row r="15782" spans="14:14" x14ac:dyDescent="0.25">
      <c r="N15782"/>
    </row>
    <row r="15783" spans="14:14" x14ac:dyDescent="0.25">
      <c r="N15783"/>
    </row>
    <row r="15784" spans="14:14" x14ac:dyDescent="0.25">
      <c r="N15784"/>
    </row>
    <row r="15785" spans="14:14" x14ac:dyDescent="0.25">
      <c r="N15785"/>
    </row>
    <row r="15786" spans="14:14" x14ac:dyDescent="0.25">
      <c r="N15786"/>
    </row>
    <row r="15787" spans="14:14" x14ac:dyDescent="0.25">
      <c r="N15787"/>
    </row>
    <row r="15788" spans="14:14" x14ac:dyDescent="0.25">
      <c r="N15788"/>
    </row>
    <row r="15789" spans="14:14" x14ac:dyDescent="0.25">
      <c r="N15789"/>
    </row>
    <row r="15790" spans="14:14" x14ac:dyDescent="0.25">
      <c r="N15790"/>
    </row>
    <row r="15791" spans="14:14" x14ac:dyDescent="0.25">
      <c r="N15791"/>
    </row>
    <row r="15792" spans="14:14" x14ac:dyDescent="0.25">
      <c r="N15792"/>
    </row>
    <row r="15793" spans="14:14" x14ac:dyDescent="0.25">
      <c r="N15793"/>
    </row>
    <row r="15794" spans="14:14" x14ac:dyDescent="0.25">
      <c r="N15794"/>
    </row>
    <row r="15795" spans="14:14" x14ac:dyDescent="0.25">
      <c r="N15795"/>
    </row>
    <row r="15796" spans="14:14" x14ac:dyDescent="0.25">
      <c r="N15796"/>
    </row>
    <row r="15797" spans="14:14" x14ac:dyDescent="0.25">
      <c r="N15797"/>
    </row>
    <row r="15798" spans="14:14" x14ac:dyDescent="0.25">
      <c r="N15798"/>
    </row>
    <row r="15799" spans="14:14" x14ac:dyDescent="0.25">
      <c r="N15799"/>
    </row>
    <row r="15800" spans="14:14" x14ac:dyDescent="0.25">
      <c r="N15800"/>
    </row>
    <row r="15801" spans="14:14" x14ac:dyDescent="0.25">
      <c r="N15801"/>
    </row>
    <row r="15802" spans="14:14" x14ac:dyDescent="0.25">
      <c r="N15802"/>
    </row>
    <row r="15803" spans="14:14" x14ac:dyDescent="0.25">
      <c r="N15803"/>
    </row>
    <row r="15804" spans="14:14" x14ac:dyDescent="0.25">
      <c r="N15804"/>
    </row>
    <row r="15805" spans="14:14" x14ac:dyDescent="0.25">
      <c r="N15805"/>
    </row>
    <row r="15806" spans="14:14" x14ac:dyDescent="0.25">
      <c r="N15806"/>
    </row>
    <row r="15807" spans="14:14" x14ac:dyDescent="0.25">
      <c r="N15807"/>
    </row>
    <row r="15808" spans="14:14" x14ac:dyDescent="0.25">
      <c r="N15808"/>
    </row>
    <row r="15809" spans="14:14" x14ac:dyDescent="0.25">
      <c r="N15809"/>
    </row>
    <row r="15810" spans="14:14" x14ac:dyDescent="0.25">
      <c r="N15810"/>
    </row>
    <row r="15811" spans="14:14" x14ac:dyDescent="0.25">
      <c r="N15811"/>
    </row>
    <row r="15812" spans="14:14" x14ac:dyDescent="0.25">
      <c r="N15812"/>
    </row>
    <row r="15813" spans="14:14" x14ac:dyDescent="0.25">
      <c r="N15813"/>
    </row>
    <row r="15814" spans="14:14" x14ac:dyDescent="0.25">
      <c r="N15814"/>
    </row>
    <row r="15815" spans="14:14" x14ac:dyDescent="0.25">
      <c r="N15815"/>
    </row>
    <row r="15816" spans="14:14" x14ac:dyDescent="0.25">
      <c r="N15816"/>
    </row>
    <row r="15817" spans="14:14" x14ac:dyDescent="0.25">
      <c r="N15817"/>
    </row>
    <row r="15818" spans="14:14" x14ac:dyDescent="0.25">
      <c r="N15818"/>
    </row>
    <row r="15819" spans="14:14" x14ac:dyDescent="0.25">
      <c r="N15819"/>
    </row>
    <row r="15820" spans="14:14" x14ac:dyDescent="0.25">
      <c r="N15820"/>
    </row>
    <row r="15821" spans="14:14" x14ac:dyDescent="0.25">
      <c r="N15821"/>
    </row>
    <row r="15822" spans="14:14" x14ac:dyDescent="0.25">
      <c r="N15822"/>
    </row>
    <row r="15823" spans="14:14" x14ac:dyDescent="0.25">
      <c r="N15823"/>
    </row>
    <row r="15824" spans="14:14" x14ac:dyDescent="0.25">
      <c r="N15824"/>
    </row>
    <row r="15825" spans="14:14" x14ac:dyDescent="0.25">
      <c r="N15825"/>
    </row>
    <row r="15826" spans="14:14" x14ac:dyDescent="0.25">
      <c r="N15826"/>
    </row>
    <row r="15827" spans="14:14" x14ac:dyDescent="0.25">
      <c r="N15827"/>
    </row>
    <row r="15828" spans="14:14" x14ac:dyDescent="0.25">
      <c r="N15828"/>
    </row>
    <row r="15829" spans="14:14" x14ac:dyDescent="0.25">
      <c r="N15829"/>
    </row>
    <row r="15830" spans="14:14" x14ac:dyDescent="0.25">
      <c r="N15830"/>
    </row>
    <row r="15831" spans="14:14" x14ac:dyDescent="0.25">
      <c r="N15831"/>
    </row>
    <row r="15832" spans="14:14" x14ac:dyDescent="0.25">
      <c r="N15832"/>
    </row>
    <row r="15833" spans="14:14" x14ac:dyDescent="0.25">
      <c r="N15833"/>
    </row>
    <row r="15834" spans="14:14" x14ac:dyDescent="0.25">
      <c r="N15834"/>
    </row>
    <row r="15835" spans="14:14" x14ac:dyDescent="0.25">
      <c r="N15835"/>
    </row>
    <row r="15836" spans="14:14" x14ac:dyDescent="0.25">
      <c r="N15836"/>
    </row>
    <row r="15837" spans="14:14" x14ac:dyDescent="0.25">
      <c r="N15837"/>
    </row>
    <row r="15838" spans="14:14" x14ac:dyDescent="0.25">
      <c r="N15838"/>
    </row>
    <row r="15839" spans="14:14" x14ac:dyDescent="0.25">
      <c r="N15839"/>
    </row>
    <row r="15840" spans="14:14" x14ac:dyDescent="0.25">
      <c r="N15840"/>
    </row>
    <row r="15841" spans="14:14" x14ac:dyDescent="0.25">
      <c r="N15841"/>
    </row>
    <row r="15842" spans="14:14" x14ac:dyDescent="0.25">
      <c r="N15842"/>
    </row>
    <row r="15843" spans="14:14" x14ac:dyDescent="0.25">
      <c r="N15843"/>
    </row>
    <row r="15844" spans="14:14" x14ac:dyDescent="0.25">
      <c r="N15844"/>
    </row>
    <row r="15845" spans="14:14" x14ac:dyDescent="0.25">
      <c r="N15845"/>
    </row>
    <row r="15846" spans="14:14" x14ac:dyDescent="0.25">
      <c r="N15846"/>
    </row>
    <row r="15847" spans="14:14" x14ac:dyDescent="0.25">
      <c r="N15847"/>
    </row>
    <row r="15848" spans="14:14" x14ac:dyDescent="0.25">
      <c r="N15848"/>
    </row>
    <row r="15849" spans="14:14" x14ac:dyDescent="0.25">
      <c r="N15849"/>
    </row>
    <row r="15850" spans="14:14" x14ac:dyDescent="0.25">
      <c r="N15850"/>
    </row>
    <row r="15851" spans="14:14" x14ac:dyDescent="0.25">
      <c r="N15851"/>
    </row>
    <row r="15852" spans="14:14" x14ac:dyDescent="0.25">
      <c r="N15852"/>
    </row>
    <row r="15853" spans="14:14" x14ac:dyDescent="0.25">
      <c r="N15853"/>
    </row>
    <row r="15854" spans="14:14" x14ac:dyDescent="0.25">
      <c r="N15854"/>
    </row>
    <row r="15855" spans="14:14" x14ac:dyDescent="0.25">
      <c r="N15855"/>
    </row>
    <row r="15856" spans="14:14" x14ac:dyDescent="0.25">
      <c r="N15856"/>
    </row>
    <row r="15857" spans="14:14" x14ac:dyDescent="0.25">
      <c r="N15857"/>
    </row>
    <row r="15858" spans="14:14" x14ac:dyDescent="0.25">
      <c r="N15858"/>
    </row>
    <row r="15859" spans="14:14" x14ac:dyDescent="0.25">
      <c r="N15859"/>
    </row>
    <row r="15860" spans="14:14" x14ac:dyDescent="0.25">
      <c r="N15860"/>
    </row>
    <row r="15861" spans="14:14" x14ac:dyDescent="0.25">
      <c r="N15861"/>
    </row>
    <row r="15862" spans="14:14" x14ac:dyDescent="0.25">
      <c r="N15862"/>
    </row>
    <row r="15863" spans="14:14" x14ac:dyDescent="0.25">
      <c r="N15863"/>
    </row>
    <row r="15864" spans="14:14" x14ac:dyDescent="0.25">
      <c r="N15864"/>
    </row>
    <row r="15865" spans="14:14" x14ac:dyDescent="0.25">
      <c r="N15865"/>
    </row>
    <row r="15866" spans="14:14" x14ac:dyDescent="0.25">
      <c r="N15866"/>
    </row>
    <row r="15867" spans="14:14" x14ac:dyDescent="0.25">
      <c r="N15867"/>
    </row>
    <row r="15868" spans="14:14" x14ac:dyDescent="0.25">
      <c r="N15868"/>
    </row>
    <row r="15869" spans="14:14" x14ac:dyDescent="0.25">
      <c r="N15869"/>
    </row>
    <row r="15870" spans="14:14" x14ac:dyDescent="0.25">
      <c r="N15870"/>
    </row>
    <row r="15871" spans="14:14" x14ac:dyDescent="0.25">
      <c r="N15871"/>
    </row>
    <row r="15872" spans="14:14" x14ac:dyDescent="0.25">
      <c r="N15872"/>
    </row>
    <row r="15873" spans="14:14" x14ac:dyDescent="0.25">
      <c r="N15873"/>
    </row>
    <row r="15874" spans="14:14" x14ac:dyDescent="0.25">
      <c r="N15874"/>
    </row>
    <row r="15875" spans="14:14" x14ac:dyDescent="0.25">
      <c r="N15875"/>
    </row>
    <row r="15876" spans="14:14" x14ac:dyDescent="0.25">
      <c r="N15876"/>
    </row>
    <row r="15877" spans="14:14" x14ac:dyDescent="0.25">
      <c r="N15877"/>
    </row>
    <row r="15878" spans="14:14" x14ac:dyDescent="0.25">
      <c r="N15878"/>
    </row>
    <row r="15879" spans="14:14" x14ac:dyDescent="0.25">
      <c r="N15879"/>
    </row>
    <row r="15880" spans="14:14" x14ac:dyDescent="0.25">
      <c r="N15880"/>
    </row>
    <row r="15881" spans="14:14" x14ac:dyDescent="0.25">
      <c r="N15881"/>
    </row>
    <row r="15882" spans="14:14" x14ac:dyDescent="0.25">
      <c r="N15882"/>
    </row>
    <row r="15883" spans="14:14" x14ac:dyDescent="0.25">
      <c r="N15883"/>
    </row>
    <row r="15884" spans="14:14" x14ac:dyDescent="0.25">
      <c r="N15884"/>
    </row>
    <row r="15885" spans="14:14" x14ac:dyDescent="0.25">
      <c r="N15885"/>
    </row>
    <row r="15886" spans="14:14" x14ac:dyDescent="0.25">
      <c r="N15886"/>
    </row>
    <row r="15887" spans="14:14" x14ac:dyDescent="0.25">
      <c r="N15887"/>
    </row>
    <row r="15888" spans="14:14" x14ac:dyDescent="0.25">
      <c r="N15888"/>
    </row>
    <row r="15889" spans="14:14" x14ac:dyDescent="0.25">
      <c r="N15889"/>
    </row>
    <row r="15890" spans="14:14" x14ac:dyDescent="0.25">
      <c r="N15890"/>
    </row>
    <row r="15891" spans="14:14" x14ac:dyDescent="0.25">
      <c r="N15891"/>
    </row>
    <row r="15892" spans="14:14" x14ac:dyDescent="0.25">
      <c r="N15892"/>
    </row>
    <row r="15893" spans="14:14" x14ac:dyDescent="0.25">
      <c r="N15893"/>
    </row>
    <row r="15894" spans="14:14" x14ac:dyDescent="0.25">
      <c r="N15894"/>
    </row>
    <row r="15895" spans="14:14" x14ac:dyDescent="0.25">
      <c r="N15895"/>
    </row>
    <row r="15896" spans="14:14" x14ac:dyDescent="0.25">
      <c r="N15896"/>
    </row>
    <row r="15897" spans="14:14" x14ac:dyDescent="0.25">
      <c r="N15897"/>
    </row>
    <row r="15898" spans="14:14" x14ac:dyDescent="0.25">
      <c r="N15898"/>
    </row>
    <row r="15899" spans="14:14" x14ac:dyDescent="0.25">
      <c r="N15899"/>
    </row>
    <row r="15900" spans="14:14" x14ac:dyDescent="0.25">
      <c r="N15900"/>
    </row>
    <row r="15901" spans="14:14" x14ac:dyDescent="0.25">
      <c r="N15901"/>
    </row>
    <row r="15902" spans="14:14" x14ac:dyDescent="0.25">
      <c r="N15902"/>
    </row>
    <row r="15903" spans="14:14" x14ac:dyDescent="0.25">
      <c r="N15903"/>
    </row>
    <row r="15904" spans="14:14" x14ac:dyDescent="0.25">
      <c r="N15904"/>
    </row>
    <row r="15905" spans="14:14" x14ac:dyDescent="0.25">
      <c r="N15905"/>
    </row>
    <row r="15906" spans="14:14" x14ac:dyDescent="0.25">
      <c r="N15906"/>
    </row>
    <row r="15907" spans="14:14" x14ac:dyDescent="0.25">
      <c r="N15907"/>
    </row>
    <row r="15908" spans="14:14" x14ac:dyDescent="0.25">
      <c r="N15908"/>
    </row>
    <row r="15909" spans="14:14" x14ac:dyDescent="0.25">
      <c r="N15909"/>
    </row>
    <row r="15910" spans="14:14" x14ac:dyDescent="0.25">
      <c r="N15910"/>
    </row>
    <row r="15911" spans="14:14" x14ac:dyDescent="0.25">
      <c r="N15911"/>
    </row>
    <row r="15912" spans="14:14" x14ac:dyDescent="0.25">
      <c r="N15912"/>
    </row>
    <row r="15913" spans="14:14" x14ac:dyDescent="0.25">
      <c r="N15913"/>
    </row>
    <row r="15914" spans="14:14" x14ac:dyDescent="0.25">
      <c r="N15914"/>
    </row>
    <row r="15915" spans="14:14" x14ac:dyDescent="0.25">
      <c r="N15915"/>
    </row>
    <row r="15916" spans="14:14" x14ac:dyDescent="0.25">
      <c r="N15916"/>
    </row>
    <row r="15917" spans="14:14" x14ac:dyDescent="0.25">
      <c r="N15917"/>
    </row>
    <row r="15918" spans="14:14" x14ac:dyDescent="0.25">
      <c r="N15918"/>
    </row>
    <row r="15919" spans="14:14" x14ac:dyDescent="0.25">
      <c r="N15919"/>
    </row>
    <row r="15920" spans="14:14" x14ac:dyDescent="0.25">
      <c r="N15920"/>
    </row>
    <row r="15921" spans="14:14" x14ac:dyDescent="0.25">
      <c r="N15921"/>
    </row>
    <row r="15922" spans="14:14" x14ac:dyDescent="0.25">
      <c r="N15922"/>
    </row>
    <row r="15923" spans="14:14" x14ac:dyDescent="0.25">
      <c r="N15923"/>
    </row>
    <row r="15924" spans="14:14" x14ac:dyDescent="0.25">
      <c r="N15924"/>
    </row>
    <row r="15925" spans="14:14" x14ac:dyDescent="0.25">
      <c r="N15925"/>
    </row>
    <row r="15926" spans="14:14" x14ac:dyDescent="0.25">
      <c r="N15926"/>
    </row>
    <row r="15927" spans="14:14" x14ac:dyDescent="0.25">
      <c r="N15927"/>
    </row>
    <row r="15928" spans="14:14" x14ac:dyDescent="0.25">
      <c r="N15928"/>
    </row>
    <row r="15929" spans="14:14" x14ac:dyDescent="0.25">
      <c r="N15929"/>
    </row>
    <row r="15930" spans="14:14" x14ac:dyDescent="0.25">
      <c r="N15930"/>
    </row>
    <row r="15931" spans="14:14" x14ac:dyDescent="0.25">
      <c r="N15931"/>
    </row>
    <row r="15932" spans="14:14" x14ac:dyDescent="0.25">
      <c r="N15932"/>
    </row>
    <row r="15933" spans="14:14" x14ac:dyDescent="0.25">
      <c r="N15933"/>
    </row>
    <row r="15934" spans="14:14" x14ac:dyDescent="0.25">
      <c r="N15934"/>
    </row>
    <row r="15935" spans="14:14" x14ac:dyDescent="0.25">
      <c r="N15935"/>
    </row>
    <row r="15936" spans="14:14" x14ac:dyDescent="0.25">
      <c r="N15936"/>
    </row>
    <row r="15937" spans="14:14" x14ac:dyDescent="0.25">
      <c r="N15937"/>
    </row>
    <row r="15938" spans="14:14" x14ac:dyDescent="0.25">
      <c r="N15938"/>
    </row>
    <row r="15939" spans="14:14" x14ac:dyDescent="0.25">
      <c r="N15939"/>
    </row>
    <row r="15940" spans="14:14" x14ac:dyDescent="0.25">
      <c r="N15940"/>
    </row>
    <row r="15941" spans="14:14" x14ac:dyDescent="0.25">
      <c r="N15941"/>
    </row>
    <row r="15942" spans="14:14" x14ac:dyDescent="0.25">
      <c r="N15942"/>
    </row>
    <row r="15943" spans="14:14" x14ac:dyDescent="0.25">
      <c r="N15943"/>
    </row>
    <row r="15944" spans="14:14" x14ac:dyDescent="0.25">
      <c r="N15944"/>
    </row>
    <row r="15945" spans="14:14" x14ac:dyDescent="0.25">
      <c r="N15945"/>
    </row>
    <row r="15946" spans="14:14" x14ac:dyDescent="0.25">
      <c r="N15946"/>
    </row>
    <row r="15947" spans="14:14" x14ac:dyDescent="0.25">
      <c r="N15947"/>
    </row>
    <row r="15948" spans="14:14" x14ac:dyDescent="0.25">
      <c r="N15948"/>
    </row>
    <row r="15949" spans="14:14" x14ac:dyDescent="0.25">
      <c r="N15949"/>
    </row>
    <row r="15950" spans="14:14" x14ac:dyDescent="0.25">
      <c r="N15950"/>
    </row>
    <row r="15951" spans="14:14" x14ac:dyDescent="0.25">
      <c r="N15951"/>
    </row>
    <row r="15952" spans="14:14" x14ac:dyDescent="0.25">
      <c r="N15952"/>
    </row>
    <row r="15953" spans="14:14" x14ac:dyDescent="0.25">
      <c r="N15953"/>
    </row>
    <row r="15954" spans="14:14" x14ac:dyDescent="0.25">
      <c r="N15954"/>
    </row>
    <row r="15955" spans="14:14" x14ac:dyDescent="0.25">
      <c r="N15955"/>
    </row>
    <row r="15956" spans="14:14" x14ac:dyDescent="0.25">
      <c r="N15956"/>
    </row>
    <row r="15957" spans="14:14" x14ac:dyDescent="0.25">
      <c r="N15957"/>
    </row>
    <row r="15958" spans="14:14" x14ac:dyDescent="0.25">
      <c r="N15958"/>
    </row>
    <row r="15959" spans="14:14" x14ac:dyDescent="0.25">
      <c r="N15959"/>
    </row>
    <row r="15960" spans="14:14" x14ac:dyDescent="0.25">
      <c r="N15960"/>
    </row>
    <row r="15961" spans="14:14" x14ac:dyDescent="0.25">
      <c r="N15961"/>
    </row>
    <row r="15962" spans="14:14" x14ac:dyDescent="0.25">
      <c r="N15962"/>
    </row>
    <row r="15963" spans="14:14" x14ac:dyDescent="0.25">
      <c r="N15963"/>
    </row>
    <row r="15964" spans="14:14" x14ac:dyDescent="0.25">
      <c r="N15964"/>
    </row>
    <row r="15965" spans="14:14" x14ac:dyDescent="0.25">
      <c r="N15965"/>
    </row>
    <row r="15966" spans="14:14" x14ac:dyDescent="0.25">
      <c r="N15966"/>
    </row>
    <row r="15967" spans="14:14" x14ac:dyDescent="0.25">
      <c r="N15967"/>
    </row>
    <row r="15968" spans="14:14" x14ac:dyDescent="0.25">
      <c r="N15968"/>
    </row>
    <row r="15969" spans="14:14" x14ac:dyDescent="0.25">
      <c r="N15969"/>
    </row>
    <row r="15970" spans="14:14" x14ac:dyDescent="0.25">
      <c r="N15970"/>
    </row>
    <row r="15971" spans="14:14" x14ac:dyDescent="0.25">
      <c r="N15971"/>
    </row>
    <row r="15972" spans="14:14" x14ac:dyDescent="0.25">
      <c r="N15972"/>
    </row>
    <row r="15973" spans="14:14" x14ac:dyDescent="0.25">
      <c r="N15973"/>
    </row>
    <row r="15974" spans="14:14" x14ac:dyDescent="0.25">
      <c r="N15974"/>
    </row>
    <row r="15975" spans="14:14" x14ac:dyDescent="0.25">
      <c r="N15975"/>
    </row>
    <row r="15976" spans="14:14" x14ac:dyDescent="0.25">
      <c r="N15976"/>
    </row>
  </sheetData>
  <autoFilter ref="B6:R13254"/>
  <sortState ref="B13256:F15559">
    <sortCondition ref="B13256:B15559"/>
    <sortCondition ref="C13256:C15559"/>
    <sortCondition ref="D13256:D15559"/>
    <sortCondition ref="E13256:E15559"/>
    <sortCondition ref="F13256:F15559"/>
  </sortState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3:U13406"/>
  <sheetViews>
    <sheetView workbookViewId="0"/>
  </sheetViews>
  <sheetFormatPr defaultRowHeight="15" x14ac:dyDescent="0.25"/>
  <cols>
    <col min="1" max="1" width="12.85546875" customWidth="1"/>
    <col min="3" max="3" width="9.5703125" customWidth="1"/>
    <col min="4" max="13" width="11" customWidth="1"/>
    <col min="14" max="14" width="11" style="9" customWidth="1"/>
    <col min="15" max="21" width="11" customWidth="1"/>
  </cols>
  <sheetData>
    <row r="3" spans="2:21" ht="15.75" x14ac:dyDescent="0.25">
      <c r="B3" s="4" t="s">
        <v>1633</v>
      </c>
      <c r="C3" s="4"/>
    </row>
    <row r="4" spans="2:21" x14ac:dyDescent="0.25">
      <c r="B4" s="84" t="s">
        <v>1822</v>
      </c>
      <c r="L4" s="5"/>
      <c r="M4" s="5"/>
    </row>
    <row r="6" spans="2:21" x14ac:dyDescent="0.25"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2:21" x14ac:dyDescent="0.25">
      <c r="B7" s="63"/>
      <c r="D7" s="64" t="s">
        <v>1658</v>
      </c>
      <c r="E7" s="64" t="s">
        <v>1657</v>
      </c>
      <c r="F7" s="64" t="s">
        <v>1659</v>
      </c>
      <c r="G7" s="64" t="s">
        <v>1656</v>
      </c>
      <c r="H7" s="64" t="s">
        <v>1661</v>
      </c>
      <c r="I7" s="64" t="s">
        <v>1660</v>
      </c>
      <c r="J7" s="64" t="s">
        <v>1658</v>
      </c>
      <c r="K7" s="64" t="s">
        <v>1657</v>
      </c>
      <c r="L7" s="64" t="s">
        <v>1659</v>
      </c>
      <c r="M7" s="64" t="s">
        <v>1656</v>
      </c>
      <c r="N7" s="64" t="s">
        <v>1661</v>
      </c>
      <c r="O7" s="64" t="s">
        <v>1660</v>
      </c>
      <c r="P7" s="64" t="s">
        <v>1658</v>
      </c>
      <c r="Q7" s="64" t="s">
        <v>1657</v>
      </c>
      <c r="R7" s="64" t="s">
        <v>1659</v>
      </c>
      <c r="S7" s="64" t="s">
        <v>1656</v>
      </c>
      <c r="T7" s="64" t="s">
        <v>1661</v>
      </c>
      <c r="U7" s="64" t="s">
        <v>1660</v>
      </c>
    </row>
    <row r="8" spans="2:21" ht="24" x14ac:dyDescent="0.25">
      <c r="B8" s="65"/>
      <c r="D8" s="62" t="s">
        <v>1786</v>
      </c>
      <c r="E8" s="62" t="s">
        <v>1786</v>
      </c>
      <c r="F8" s="62" t="s">
        <v>1786</v>
      </c>
      <c r="G8" s="62" t="s">
        <v>1786</v>
      </c>
      <c r="H8" s="62" t="s">
        <v>1786</v>
      </c>
      <c r="I8" s="62" t="s">
        <v>1786</v>
      </c>
      <c r="J8" s="62" t="s">
        <v>1787</v>
      </c>
      <c r="K8" s="62" t="s">
        <v>1787</v>
      </c>
      <c r="L8" s="62" t="s">
        <v>1787</v>
      </c>
      <c r="M8" s="62" t="s">
        <v>1787</v>
      </c>
      <c r="N8" s="62" t="s">
        <v>1787</v>
      </c>
      <c r="O8" s="62" t="s">
        <v>1787</v>
      </c>
      <c r="P8" s="62" t="s">
        <v>1788</v>
      </c>
      <c r="Q8" s="62" t="s">
        <v>1788</v>
      </c>
      <c r="R8" s="62" t="s">
        <v>1788</v>
      </c>
      <c r="S8" s="62" t="s">
        <v>1788</v>
      </c>
      <c r="T8" s="62" t="s">
        <v>1788</v>
      </c>
      <c r="U8" s="62" t="s">
        <v>1788</v>
      </c>
    </row>
    <row r="9" spans="2:21" ht="24" x14ac:dyDescent="0.25">
      <c r="C9" s="66" t="s">
        <v>1789</v>
      </c>
      <c r="D9" s="67" t="s">
        <v>1790</v>
      </c>
      <c r="E9" s="67" t="s">
        <v>1791</v>
      </c>
      <c r="F9" s="67" t="s">
        <v>1792</v>
      </c>
      <c r="G9" s="67" t="s">
        <v>1793</v>
      </c>
      <c r="H9" s="67" t="s">
        <v>1794</v>
      </c>
      <c r="I9" s="67" t="s">
        <v>1795</v>
      </c>
      <c r="J9" s="67" t="s">
        <v>1790</v>
      </c>
      <c r="K9" s="67" t="s">
        <v>1791</v>
      </c>
      <c r="L9" s="67" t="s">
        <v>1792</v>
      </c>
      <c r="M9" s="67" t="s">
        <v>1793</v>
      </c>
      <c r="N9" s="67" t="s">
        <v>1794</v>
      </c>
      <c r="O9" s="67" t="s">
        <v>1795</v>
      </c>
      <c r="P9" s="67" t="s">
        <v>1790</v>
      </c>
      <c r="Q9" s="67" t="s">
        <v>1791</v>
      </c>
      <c r="R9" s="67" t="s">
        <v>1792</v>
      </c>
      <c r="S9" s="67" t="s">
        <v>1793</v>
      </c>
      <c r="T9" s="67" t="s">
        <v>1794</v>
      </c>
      <c r="U9" s="68" t="s">
        <v>1795</v>
      </c>
    </row>
    <row r="10" spans="2:21" x14ac:dyDescent="0.25">
      <c r="B10" s="40" t="s">
        <v>1768</v>
      </c>
      <c r="C10" s="41"/>
      <c r="D10" s="42">
        <v>2</v>
      </c>
      <c r="E10" s="42">
        <v>3</v>
      </c>
      <c r="F10" s="42">
        <v>4</v>
      </c>
      <c r="G10" s="42">
        <v>5</v>
      </c>
      <c r="H10" s="42">
        <v>6</v>
      </c>
      <c r="I10" s="42">
        <v>7</v>
      </c>
      <c r="J10" s="42">
        <v>8</v>
      </c>
      <c r="K10" s="42">
        <v>9</v>
      </c>
      <c r="L10" s="42">
        <v>10</v>
      </c>
      <c r="M10" s="42">
        <v>11</v>
      </c>
      <c r="N10" s="71">
        <v>12</v>
      </c>
      <c r="O10" s="42">
        <v>13</v>
      </c>
      <c r="P10" s="42">
        <v>14</v>
      </c>
      <c r="Q10" s="42">
        <v>15</v>
      </c>
      <c r="R10" s="42">
        <v>16</v>
      </c>
      <c r="S10" s="42">
        <v>17</v>
      </c>
      <c r="T10" s="42">
        <v>18</v>
      </c>
      <c r="U10" s="42">
        <v>19</v>
      </c>
    </row>
    <row r="11" spans="2:21" x14ac:dyDescent="0.25">
      <c r="B11" s="43">
        <v>1</v>
      </c>
      <c r="C11" s="44" t="s">
        <v>1769</v>
      </c>
      <c r="D11" s="45">
        <v>345.72059999999999</v>
      </c>
      <c r="E11" s="45">
        <v>27192.981</v>
      </c>
      <c r="F11" s="45">
        <v>19.869</v>
      </c>
      <c r="G11" s="45">
        <v>1562.8150000000001</v>
      </c>
      <c r="H11" s="45">
        <v>27.816600000000001</v>
      </c>
      <c r="I11" s="45">
        <v>2187.9409999999998</v>
      </c>
      <c r="J11" s="46">
        <v>240.69077658536582</v>
      </c>
      <c r="K11" s="46">
        <v>7734.7783758462656</v>
      </c>
      <c r="L11" s="46">
        <v>34.610042926829273</v>
      </c>
      <c r="M11" s="46">
        <v>1112.21965135255</v>
      </c>
      <c r="N11" s="72">
        <v>30.015282926829272</v>
      </c>
      <c r="O11" s="46">
        <v>964.563597413156</v>
      </c>
      <c r="P11" s="45">
        <v>115.45799999999998</v>
      </c>
      <c r="Q11" s="45">
        <v>825.57299999999987</v>
      </c>
      <c r="R11" s="45">
        <v>16.494</v>
      </c>
      <c r="S11" s="45">
        <v>117.93900000000001</v>
      </c>
      <c r="T11" s="45">
        <v>28.039800000000003</v>
      </c>
      <c r="U11" s="45">
        <v>200.49630000000002</v>
      </c>
    </row>
    <row r="12" spans="2:21" x14ac:dyDescent="0.25">
      <c r="B12" s="47">
        <v>2</v>
      </c>
      <c r="C12" s="41" t="s">
        <v>1769</v>
      </c>
      <c r="D12" s="48">
        <v>58933.512899999994</v>
      </c>
      <c r="E12" s="48">
        <v>95620.299299999984</v>
      </c>
      <c r="F12" s="48">
        <v>3386.9834999999994</v>
      </c>
      <c r="G12" s="48">
        <v>5495.4195000000009</v>
      </c>
      <c r="H12" s="48">
        <v>4741.7769000000008</v>
      </c>
      <c r="I12" s="48">
        <v>7693.5873000000011</v>
      </c>
      <c r="J12" s="49">
        <v>15232.882666104952</v>
      </c>
      <c r="K12" s="49">
        <v>24643.619812860306</v>
      </c>
      <c r="L12" s="49">
        <v>2190.4068384035481</v>
      </c>
      <c r="M12" s="49">
        <v>3543.6203733924617</v>
      </c>
      <c r="N12" s="73">
        <v>1899.6128123429419</v>
      </c>
      <c r="O12" s="49">
        <v>3073.1764279379158</v>
      </c>
      <c r="P12" s="48">
        <v>10589.654599999998</v>
      </c>
      <c r="Q12" s="48">
        <v>1012.046</v>
      </c>
      <c r="R12" s="48">
        <v>1512.8078</v>
      </c>
      <c r="S12" s="48">
        <v>144.578</v>
      </c>
      <c r="T12" s="48">
        <v>2571.7732600000004</v>
      </c>
      <c r="U12" s="48">
        <v>245.78260000000003</v>
      </c>
    </row>
    <row r="13" spans="2:21" x14ac:dyDescent="0.25">
      <c r="B13" s="47">
        <v>3</v>
      </c>
      <c r="C13" s="41" t="s">
        <v>1769</v>
      </c>
      <c r="D13" s="48">
        <v>65011.254600000007</v>
      </c>
      <c r="E13" s="48">
        <v>457847.41800000001</v>
      </c>
      <c r="F13" s="48">
        <v>3736.2790000000005</v>
      </c>
      <c r="G13" s="48">
        <v>26313.070000000003</v>
      </c>
      <c r="H13" s="48">
        <v>5230.7906000000003</v>
      </c>
      <c r="I13" s="48">
        <v>36838.298000000003</v>
      </c>
      <c r="J13" s="49">
        <v>28336.748967302283</v>
      </c>
      <c r="K13" s="49">
        <v>334557.91590403538</v>
      </c>
      <c r="L13" s="49">
        <v>4074.6725407538811</v>
      </c>
      <c r="M13" s="49">
        <v>48107.634181995571</v>
      </c>
      <c r="N13" s="73">
        <v>3533.7271728750925</v>
      </c>
      <c r="O13" s="49">
        <v>41720.960992904656</v>
      </c>
      <c r="P13" s="48">
        <v>5427.8559999999998</v>
      </c>
      <c r="Q13" s="48">
        <v>4295.5121999999992</v>
      </c>
      <c r="R13" s="48">
        <v>775.40800000000002</v>
      </c>
      <c r="S13" s="48">
        <v>613.64460000000008</v>
      </c>
      <c r="T13" s="48">
        <v>1318.1936000000003</v>
      </c>
      <c r="U13" s="48">
        <v>1043.1958200000001</v>
      </c>
    </row>
    <row r="14" spans="2:21" x14ac:dyDescent="0.25">
      <c r="B14" s="47">
        <v>4</v>
      </c>
      <c r="C14" s="41" t="s">
        <v>1769</v>
      </c>
      <c r="D14" s="48">
        <v>145209.15090000001</v>
      </c>
      <c r="E14" s="48">
        <v>146170.99679999999</v>
      </c>
      <c r="F14" s="48">
        <v>8345.3535000000011</v>
      </c>
      <c r="G14" s="48">
        <v>8400.6320000000014</v>
      </c>
      <c r="H14" s="48">
        <v>11683.4949</v>
      </c>
      <c r="I14" s="48">
        <v>11760.884800000002</v>
      </c>
      <c r="J14" s="49">
        <v>59312.900356186248</v>
      </c>
      <c r="K14" s="49">
        <v>85907.766519113065</v>
      </c>
      <c r="L14" s="49">
        <v>8528.8769954767213</v>
      </c>
      <c r="M14" s="49">
        <v>12353.076130110867</v>
      </c>
      <c r="N14" s="73">
        <v>7396.6003627494456</v>
      </c>
      <c r="O14" s="49">
        <v>10713.106477383593</v>
      </c>
      <c r="P14" s="48">
        <v>5920.5621999999994</v>
      </c>
      <c r="Q14" s="48">
        <v>2059.1815999999999</v>
      </c>
      <c r="R14" s="48">
        <v>845.79460000000017</v>
      </c>
      <c r="S14" s="48">
        <v>294.16880000000003</v>
      </c>
      <c r="T14" s="48">
        <v>1437.8508200000001</v>
      </c>
      <c r="U14" s="48">
        <v>500.08696000000003</v>
      </c>
    </row>
    <row r="15" spans="2:21" x14ac:dyDescent="0.25">
      <c r="B15" s="47">
        <v>5</v>
      </c>
      <c r="C15" s="41" t="s">
        <v>1769</v>
      </c>
      <c r="D15" s="48">
        <v>12319.4697</v>
      </c>
      <c r="E15" s="48">
        <v>49737.003899999996</v>
      </c>
      <c r="F15" s="48">
        <v>708.01550000000009</v>
      </c>
      <c r="G15" s="48">
        <v>2858.4485</v>
      </c>
      <c r="H15" s="48">
        <v>991.22170000000017</v>
      </c>
      <c r="I15" s="48">
        <v>4001.8278999999998</v>
      </c>
      <c r="J15" s="49">
        <v>4230.5076705099773</v>
      </c>
      <c r="K15" s="49">
        <v>10978.637313436804</v>
      </c>
      <c r="L15" s="49">
        <v>608.32431618625287</v>
      </c>
      <c r="M15" s="49">
        <v>1578.6691708203994</v>
      </c>
      <c r="N15" s="73">
        <v>527.56439800443457</v>
      </c>
      <c r="O15" s="49">
        <v>1369.0882126385811</v>
      </c>
      <c r="P15" s="48">
        <v>1005.8229999999999</v>
      </c>
      <c r="Q15" s="48">
        <v>6544.6752000000006</v>
      </c>
      <c r="R15" s="48">
        <v>143.68899999999999</v>
      </c>
      <c r="S15" s="48">
        <v>934.95360000000005</v>
      </c>
      <c r="T15" s="48">
        <v>244.2713</v>
      </c>
      <c r="U15" s="48">
        <v>1589.4211200000002</v>
      </c>
    </row>
    <row r="16" spans="2:21" x14ac:dyDescent="0.25">
      <c r="B16" s="47">
        <v>6</v>
      </c>
      <c r="C16" s="41" t="s">
        <v>1769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9">
        <v>0</v>
      </c>
      <c r="K16" s="49">
        <v>0</v>
      </c>
      <c r="L16" s="49">
        <v>0</v>
      </c>
      <c r="M16" s="49">
        <v>0</v>
      </c>
      <c r="N16" s="73">
        <v>0</v>
      </c>
      <c r="O16" s="49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</row>
    <row r="17" spans="2:21" x14ac:dyDescent="0.25">
      <c r="B17" s="47">
        <v>7</v>
      </c>
      <c r="C17" s="41" t="s">
        <v>1769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9">
        <v>0</v>
      </c>
      <c r="K17" s="49">
        <v>0</v>
      </c>
      <c r="L17" s="49">
        <v>0</v>
      </c>
      <c r="M17" s="49">
        <v>0</v>
      </c>
      <c r="N17" s="73">
        <v>0</v>
      </c>
      <c r="O17" s="49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</row>
    <row r="18" spans="2:21" x14ac:dyDescent="0.25">
      <c r="B18" s="47">
        <v>8</v>
      </c>
      <c r="C18" s="41" t="s">
        <v>1769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9">
        <v>0</v>
      </c>
      <c r="K18" s="49">
        <v>0</v>
      </c>
      <c r="L18" s="49">
        <v>0</v>
      </c>
      <c r="M18" s="49">
        <v>0</v>
      </c>
      <c r="N18" s="73">
        <v>0</v>
      </c>
      <c r="O18" s="49">
        <v>0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</row>
    <row r="19" spans="2:21" x14ac:dyDescent="0.25">
      <c r="B19" s="47">
        <v>9</v>
      </c>
      <c r="C19" s="41" t="s">
        <v>1769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9">
        <v>0</v>
      </c>
      <c r="K19" s="49">
        <v>0</v>
      </c>
      <c r="L19" s="49">
        <v>0</v>
      </c>
      <c r="M19" s="49">
        <v>0</v>
      </c>
      <c r="N19" s="73">
        <v>0</v>
      </c>
      <c r="O19" s="49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</row>
    <row r="20" spans="2:21" x14ac:dyDescent="0.25">
      <c r="B20" s="47">
        <v>10</v>
      </c>
      <c r="C20" s="41" t="s">
        <v>1769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9">
        <v>0</v>
      </c>
      <c r="K20" s="49">
        <v>0</v>
      </c>
      <c r="L20" s="49">
        <v>0</v>
      </c>
      <c r="M20" s="49">
        <v>0</v>
      </c>
      <c r="N20" s="73">
        <v>0</v>
      </c>
      <c r="O20" s="49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</row>
    <row r="21" spans="2:21" x14ac:dyDescent="0.25">
      <c r="B21" s="47">
        <v>11</v>
      </c>
      <c r="C21" s="41" t="s">
        <v>1769</v>
      </c>
      <c r="D21" s="48">
        <v>166500.3303</v>
      </c>
      <c r="E21" s="48">
        <v>12859.696199999998</v>
      </c>
      <c r="F21" s="48">
        <v>9568.9845000000005</v>
      </c>
      <c r="G21" s="48">
        <v>739.0630000000001</v>
      </c>
      <c r="H21" s="48">
        <v>13396.578300000001</v>
      </c>
      <c r="I21" s="48">
        <v>1034.6882000000001</v>
      </c>
      <c r="J21" s="49">
        <v>29584.556587287501</v>
      </c>
      <c r="K21" s="49">
        <v>868.72963311160311</v>
      </c>
      <c r="L21" s="49">
        <v>4254.1005849223957</v>
      </c>
      <c r="M21" s="49">
        <v>124.91866252771614</v>
      </c>
      <c r="N21" s="73">
        <v>3689.3347091648193</v>
      </c>
      <c r="O21" s="49">
        <v>108.33471101256463</v>
      </c>
      <c r="P21" s="48">
        <v>31856.859999999993</v>
      </c>
      <c r="Q21" s="48">
        <v>2501.415</v>
      </c>
      <c r="R21" s="48">
        <v>4550.9799999999987</v>
      </c>
      <c r="S21" s="48">
        <v>357.34500000000003</v>
      </c>
      <c r="T21" s="48">
        <v>7736.6660000000002</v>
      </c>
      <c r="U21" s="48">
        <v>607.48650000000009</v>
      </c>
    </row>
    <row r="22" spans="2:21" x14ac:dyDescent="0.25">
      <c r="B22" s="47">
        <v>12</v>
      </c>
      <c r="C22" s="41" t="s">
        <v>1769</v>
      </c>
      <c r="D22" s="48">
        <v>479843.74110000004</v>
      </c>
      <c r="E22" s="48">
        <v>70831.232700000022</v>
      </c>
      <c r="F22" s="48">
        <v>27577.226500000001</v>
      </c>
      <c r="G22" s="48">
        <v>4070.7605000000003</v>
      </c>
      <c r="H22" s="48">
        <v>38608.117100000003</v>
      </c>
      <c r="I22" s="48">
        <v>5699.0647000000008</v>
      </c>
      <c r="J22" s="49">
        <v>137090.04840981518</v>
      </c>
      <c r="K22" s="49">
        <v>20822.822021345153</v>
      </c>
      <c r="L22" s="49">
        <v>19712.813792106434</v>
      </c>
      <c r="M22" s="49">
        <v>2994.2101406651891</v>
      </c>
      <c r="N22" s="73">
        <v>17095.780103621586</v>
      </c>
      <c r="O22" s="49">
        <v>2596.7047976348858</v>
      </c>
      <c r="P22" s="48">
        <v>20357.758399999999</v>
      </c>
      <c r="Q22" s="48">
        <v>677.5930000000011</v>
      </c>
      <c r="R22" s="48">
        <v>2908.2511999999997</v>
      </c>
      <c r="S22" s="48">
        <v>96.799000000000163</v>
      </c>
      <c r="T22" s="48">
        <v>4944.0270400000009</v>
      </c>
      <c r="U22" s="48">
        <v>164.55830000000029</v>
      </c>
    </row>
    <row r="23" spans="2:21" x14ac:dyDescent="0.25">
      <c r="B23" s="47">
        <v>13</v>
      </c>
      <c r="C23" s="41" t="s">
        <v>1769</v>
      </c>
      <c r="D23" s="48">
        <v>235327.16999999998</v>
      </c>
      <c r="E23" s="48">
        <v>10153.648199999996</v>
      </c>
      <c r="F23" s="48">
        <v>13524.550000000001</v>
      </c>
      <c r="G23" s="48">
        <v>583.54299999999967</v>
      </c>
      <c r="H23" s="48">
        <v>18934.370000000003</v>
      </c>
      <c r="I23" s="48">
        <v>816.96019999999965</v>
      </c>
      <c r="J23" s="49">
        <v>64682.890742498137</v>
      </c>
      <c r="K23" s="49">
        <v>2224.7807878492222</v>
      </c>
      <c r="L23" s="49">
        <v>9301.0528155210668</v>
      </c>
      <c r="M23" s="49">
        <v>319.91154651884688</v>
      </c>
      <c r="N23" s="73">
        <v>8066.2636670362162</v>
      </c>
      <c r="O23" s="49">
        <v>277.44073015521053</v>
      </c>
      <c r="P23" s="48">
        <v>18592.84</v>
      </c>
      <c r="Q23" s="48">
        <v>1293.3326000000015</v>
      </c>
      <c r="R23" s="48">
        <v>2656.1200000000003</v>
      </c>
      <c r="S23" s="48">
        <v>184.76180000000025</v>
      </c>
      <c r="T23" s="48">
        <v>4515.4039999999995</v>
      </c>
      <c r="U23" s="48">
        <v>314.09506000000039</v>
      </c>
    </row>
    <row r="24" spans="2:21" x14ac:dyDescent="0.25">
      <c r="B24" s="47">
        <v>14</v>
      </c>
      <c r="C24" s="41" t="s">
        <v>1769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9">
        <v>0</v>
      </c>
      <c r="K24" s="49">
        <v>0</v>
      </c>
      <c r="L24" s="49">
        <v>0</v>
      </c>
      <c r="M24" s="49">
        <v>0</v>
      </c>
      <c r="N24" s="73">
        <v>0</v>
      </c>
      <c r="O24" s="49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</row>
    <row r="25" spans="2:21" x14ac:dyDescent="0.25">
      <c r="B25" s="47">
        <v>15</v>
      </c>
      <c r="C25" s="41" t="s">
        <v>1769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9">
        <v>0</v>
      </c>
      <c r="K25" s="49">
        <v>0</v>
      </c>
      <c r="L25" s="49">
        <v>0</v>
      </c>
      <c r="M25" s="49">
        <v>0</v>
      </c>
      <c r="N25" s="73">
        <v>0</v>
      </c>
      <c r="O25" s="49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</row>
    <row r="26" spans="2:21" x14ac:dyDescent="0.25">
      <c r="B26" s="47">
        <v>16</v>
      </c>
      <c r="C26" s="41" t="s">
        <v>1769</v>
      </c>
      <c r="D26" s="48">
        <v>25441.7667</v>
      </c>
      <c r="E26" s="48">
        <v>21408.951300000001</v>
      </c>
      <c r="F26" s="48">
        <v>1462.1704999999999</v>
      </c>
      <c r="G26" s="48">
        <v>1230.3995000000002</v>
      </c>
      <c r="H26" s="48">
        <v>2047.0387000000001</v>
      </c>
      <c r="I26" s="48">
        <v>1722.5592999999999</v>
      </c>
      <c r="J26" s="49">
        <v>216.26515287509235</v>
      </c>
      <c r="K26" s="49">
        <v>88.271038078344404</v>
      </c>
      <c r="L26" s="49">
        <v>31.097769223946791</v>
      </c>
      <c r="M26" s="49">
        <v>12.692901906873615</v>
      </c>
      <c r="N26" s="73">
        <v>26.969291648189213</v>
      </c>
      <c r="O26" s="49">
        <v>11.007817664449373</v>
      </c>
      <c r="P26" s="48">
        <v>4508.7419999999993</v>
      </c>
      <c r="Q26" s="48">
        <v>3189.7109999999993</v>
      </c>
      <c r="R26" s="48">
        <v>644.10599999999999</v>
      </c>
      <c r="S26" s="48">
        <v>455.673</v>
      </c>
      <c r="T26" s="48">
        <v>1094.9802000000002</v>
      </c>
      <c r="U26" s="48">
        <v>774.64409999999998</v>
      </c>
    </row>
    <row r="27" spans="2:21" ht="15.75" thickBot="1" x14ac:dyDescent="0.3">
      <c r="B27" s="50" t="s">
        <v>129</v>
      </c>
      <c r="C27" s="41" t="s">
        <v>1769</v>
      </c>
      <c r="D27" s="48">
        <v>1188932.1168</v>
      </c>
      <c r="E27" s="48">
        <v>891822.22740000009</v>
      </c>
      <c r="F27" s="48">
        <v>68329.432000000001</v>
      </c>
      <c r="G27" s="48">
        <v>51254.151000000005</v>
      </c>
      <c r="H27" s="48">
        <v>95661.204800000007</v>
      </c>
      <c r="I27" s="48">
        <v>71755.811399999991</v>
      </c>
      <c r="J27" s="49">
        <v>338927.49132916477</v>
      </c>
      <c r="K27" s="49">
        <v>487827.32140567619</v>
      </c>
      <c r="L27" s="49">
        <v>48735.955695521079</v>
      </c>
      <c r="M27" s="49">
        <v>70146.952759290492</v>
      </c>
      <c r="N27" s="73">
        <v>42265.86780036956</v>
      </c>
      <c r="O27" s="49">
        <v>60834.38376474502</v>
      </c>
      <c r="P27" s="48">
        <v>98375.554199999984</v>
      </c>
      <c r="Q27" s="48">
        <v>22399.039600000004</v>
      </c>
      <c r="R27" s="48">
        <v>14053.650599999999</v>
      </c>
      <c r="S27" s="48">
        <v>3199.8628000000008</v>
      </c>
      <c r="T27" s="48">
        <v>23891.206020000001</v>
      </c>
      <c r="U27" s="48">
        <v>5439.7667600000023</v>
      </c>
    </row>
    <row r="28" spans="2:21" ht="15.75" thickBot="1" x14ac:dyDescent="0.3">
      <c r="B28" s="132" t="s">
        <v>1770</v>
      </c>
      <c r="C28" s="133"/>
      <c r="D28" s="51">
        <v>0.50213478388635169</v>
      </c>
      <c r="E28" s="51">
        <v>0.37665309490152704</v>
      </c>
      <c r="F28" s="51">
        <v>2.8858320913008717E-2</v>
      </c>
      <c r="G28" s="51">
        <v>2.1646729592041784E-2</v>
      </c>
      <c r="H28" s="51">
        <v>4.0401649278212208E-2</v>
      </c>
      <c r="I28" s="51">
        <v>3.0305421428858493E-2</v>
      </c>
      <c r="J28" s="52">
        <v>0.32317652276754011</v>
      </c>
      <c r="K28" s="52">
        <v>0.46515653488190034</v>
      </c>
      <c r="L28" s="52">
        <v>4.6471050883667507E-2</v>
      </c>
      <c r="M28" s="52">
        <v>6.6887015233206781E-2</v>
      </c>
      <c r="N28" s="74">
        <v>4.0301647216366081E-2</v>
      </c>
      <c r="O28" s="52">
        <v>5.8007229017319382E-2</v>
      </c>
      <c r="P28" s="51">
        <v>0.58781127508442443</v>
      </c>
      <c r="Q28" s="51">
        <v>0.13383820945165786</v>
      </c>
      <c r="R28" s="51">
        <v>8.3973039297774929E-2</v>
      </c>
      <c r="S28" s="51">
        <v>1.9119744207379698E-2</v>
      </c>
      <c r="T28" s="51">
        <v>0.14275416680621741</v>
      </c>
      <c r="U28" s="53">
        <v>3.2503565152545495E-2</v>
      </c>
    </row>
    <row r="29" spans="2:21" x14ac:dyDescent="0.25">
      <c r="B29" s="40" t="s">
        <v>1771</v>
      </c>
      <c r="C29" s="41"/>
      <c r="D29" s="54"/>
      <c r="E29" s="54"/>
      <c r="F29" s="54"/>
      <c r="G29" s="54"/>
      <c r="H29" s="54"/>
      <c r="I29" s="54"/>
      <c r="J29" s="54">
        <v>1.1040604925214081</v>
      </c>
      <c r="K29" s="54">
        <v>1.0010116904227306</v>
      </c>
      <c r="L29" s="54">
        <v>0.88028454837542314</v>
      </c>
      <c r="M29" s="54">
        <v>0.61735121290944306</v>
      </c>
      <c r="N29" s="75">
        <v>1.1040604925214081</v>
      </c>
      <c r="O29" s="54">
        <v>1.0010116904227306</v>
      </c>
      <c r="P29" s="54"/>
      <c r="Q29" s="54"/>
      <c r="R29" s="54"/>
      <c r="S29" s="54"/>
      <c r="T29" s="54"/>
      <c r="U29" s="54"/>
    </row>
    <row r="30" spans="2:21" x14ac:dyDescent="0.25">
      <c r="B30" s="43">
        <v>1</v>
      </c>
      <c r="C30" s="44" t="s">
        <v>75</v>
      </c>
      <c r="D30" s="45">
        <v>0</v>
      </c>
      <c r="E30" s="45">
        <v>1946.7467999999999</v>
      </c>
      <c r="F30" s="45">
        <v>0</v>
      </c>
      <c r="G30" s="45">
        <v>111.88200000000001</v>
      </c>
      <c r="H30" s="45">
        <v>0</v>
      </c>
      <c r="I30" s="45">
        <v>156.63480000000001</v>
      </c>
      <c r="J30" s="46">
        <v>0</v>
      </c>
      <c r="K30" s="46">
        <v>721.99835754619346</v>
      </c>
      <c r="L30" s="46">
        <v>0</v>
      </c>
      <c r="M30" s="46">
        <v>103.81949197339247</v>
      </c>
      <c r="N30" s="72">
        <v>0</v>
      </c>
      <c r="O30" s="46">
        <v>90.036624094604591</v>
      </c>
      <c r="P30" s="55">
        <v>0.51457250537841981</v>
      </c>
      <c r="Q30" s="55">
        <v>0.20567023192842132</v>
      </c>
      <c r="R30" s="55">
        <v>7.4027884388711343E-2</v>
      </c>
      <c r="S30" s="55">
        <v>2.9898988181568702E-2</v>
      </c>
      <c r="T30" s="55">
        <v>0.12542475683751067</v>
      </c>
      <c r="U30" s="56">
        <v>5.0405633285368172E-2</v>
      </c>
    </row>
    <row r="31" spans="2:21" x14ac:dyDescent="0.25">
      <c r="B31" s="47">
        <v>2</v>
      </c>
      <c r="C31" s="41" t="s">
        <v>75</v>
      </c>
      <c r="D31" s="48">
        <v>1756.1471999999999</v>
      </c>
      <c r="E31" s="48">
        <v>164.06460000000001</v>
      </c>
      <c r="F31" s="48">
        <v>100.928</v>
      </c>
      <c r="G31" s="48">
        <v>9.4290000000000003</v>
      </c>
      <c r="H31" s="48">
        <v>141.29920000000001</v>
      </c>
      <c r="I31" s="48">
        <v>13.200600000000001</v>
      </c>
      <c r="J31" s="49">
        <v>351.64909144124164</v>
      </c>
      <c r="K31" s="49">
        <v>1113.1634035181075</v>
      </c>
      <c r="L31" s="49">
        <v>50.565253569844799</v>
      </c>
      <c r="M31" s="49">
        <v>160.06692789356987</v>
      </c>
      <c r="N31" s="73">
        <v>43.852311751662974</v>
      </c>
      <c r="O31" s="49">
        <v>138.816763045085</v>
      </c>
      <c r="P31" s="48">
        <v>130.71519999999998</v>
      </c>
      <c r="Q31" s="48">
        <v>0</v>
      </c>
      <c r="R31" s="48">
        <v>18.6736</v>
      </c>
      <c r="S31" s="48">
        <v>0</v>
      </c>
      <c r="T31" s="48">
        <v>31.74512</v>
      </c>
      <c r="U31" s="57">
        <v>0</v>
      </c>
    </row>
    <row r="32" spans="2:21" x14ac:dyDescent="0.25">
      <c r="B32" s="47">
        <v>3</v>
      </c>
      <c r="C32" s="41" t="s">
        <v>75</v>
      </c>
      <c r="D32" s="48">
        <v>1346.6381999999999</v>
      </c>
      <c r="E32" s="48">
        <v>4471.9391999999998</v>
      </c>
      <c r="F32" s="48">
        <v>77.393000000000001</v>
      </c>
      <c r="G32" s="48">
        <v>257.00799999999998</v>
      </c>
      <c r="H32" s="48">
        <v>108.3502</v>
      </c>
      <c r="I32" s="48">
        <v>359.81120000000004</v>
      </c>
      <c r="J32" s="49">
        <v>905.36067145602351</v>
      </c>
      <c r="K32" s="49">
        <v>3698.8620007095337</v>
      </c>
      <c r="L32" s="49">
        <v>130.18600940133041</v>
      </c>
      <c r="M32" s="49">
        <v>531.87651991130826</v>
      </c>
      <c r="N32" s="73">
        <v>112.90277546193646</v>
      </c>
      <c r="O32" s="49">
        <v>461.26565809312643</v>
      </c>
      <c r="P32" s="48">
        <v>0</v>
      </c>
      <c r="Q32" s="48">
        <v>44.192399999999999</v>
      </c>
      <c r="R32" s="48">
        <v>0</v>
      </c>
      <c r="S32" s="48">
        <v>6.3132000000000001</v>
      </c>
      <c r="T32" s="48">
        <v>0</v>
      </c>
      <c r="U32" s="57">
        <v>10.73244</v>
      </c>
    </row>
    <row r="33" spans="2:21" x14ac:dyDescent="0.25">
      <c r="B33" s="47">
        <v>4</v>
      </c>
      <c r="C33" s="41" t="s">
        <v>75</v>
      </c>
      <c r="D33" s="48">
        <v>5143.3703999999998</v>
      </c>
      <c r="E33" s="48">
        <v>166.5702</v>
      </c>
      <c r="F33" s="48">
        <v>295.596</v>
      </c>
      <c r="G33" s="48">
        <v>9.5730000000000004</v>
      </c>
      <c r="H33" s="48">
        <v>413.83440000000002</v>
      </c>
      <c r="I33" s="48">
        <v>13.402200000000002</v>
      </c>
      <c r="J33" s="49">
        <v>2209.4463487361418</v>
      </c>
      <c r="K33" s="49">
        <v>258.87314577974865</v>
      </c>
      <c r="L33" s="49">
        <v>317.70653640798236</v>
      </c>
      <c r="M33" s="49">
        <v>37.224570110864747</v>
      </c>
      <c r="N33" s="73">
        <v>275.52845277161867</v>
      </c>
      <c r="O33" s="49">
        <v>32.282710716925351</v>
      </c>
      <c r="P33" s="48">
        <v>261.43039999999996</v>
      </c>
      <c r="Q33" s="48">
        <v>130.71519999999998</v>
      </c>
      <c r="R33" s="48">
        <v>37.347200000000001</v>
      </c>
      <c r="S33" s="48">
        <v>18.6736</v>
      </c>
      <c r="T33" s="48">
        <v>63.49024</v>
      </c>
      <c r="U33" s="57">
        <v>31.74512</v>
      </c>
    </row>
    <row r="34" spans="2:21" x14ac:dyDescent="0.25">
      <c r="B34" s="47">
        <v>5</v>
      </c>
      <c r="C34" s="41" t="s">
        <v>75</v>
      </c>
      <c r="D34" s="48">
        <v>126.5502</v>
      </c>
      <c r="E34" s="48">
        <v>792.44820000000004</v>
      </c>
      <c r="F34" s="48">
        <v>7.2730000000000006</v>
      </c>
      <c r="G34" s="48">
        <v>45.543000000000006</v>
      </c>
      <c r="H34" s="48">
        <v>10.182200000000002</v>
      </c>
      <c r="I34" s="48">
        <v>63.760200000000005</v>
      </c>
      <c r="J34" s="58">
        <v>0.42433093640360009</v>
      </c>
      <c r="K34" s="58">
        <v>0.36400212124584019</v>
      </c>
      <c r="L34" s="58">
        <v>6.1016513106398725E-2</v>
      </c>
      <c r="M34" s="58">
        <v>5.2341553010475515E-2</v>
      </c>
      <c r="N34" s="76">
        <v>5.2916082998482619E-2</v>
      </c>
      <c r="O34" s="58">
        <v>4.5392793235202809E-2</v>
      </c>
      <c r="P34" s="48">
        <v>0</v>
      </c>
      <c r="Q34" s="48">
        <v>34.014399999999995</v>
      </c>
      <c r="R34" s="48">
        <v>0</v>
      </c>
      <c r="S34" s="48">
        <v>4.8592000000000004</v>
      </c>
      <c r="T34" s="48">
        <v>0</v>
      </c>
      <c r="U34" s="57">
        <v>8.2606400000000004</v>
      </c>
    </row>
    <row r="35" spans="2:21" x14ac:dyDescent="0.25">
      <c r="B35" s="47">
        <v>6</v>
      </c>
      <c r="C35" s="41" t="s">
        <v>75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9">
        <v>0</v>
      </c>
      <c r="K35" s="49">
        <v>0</v>
      </c>
      <c r="L35" s="49">
        <v>0</v>
      </c>
      <c r="M35" s="49">
        <v>0</v>
      </c>
      <c r="N35" s="73">
        <v>0</v>
      </c>
      <c r="O35" s="49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57">
        <v>0</v>
      </c>
    </row>
    <row r="36" spans="2:21" x14ac:dyDescent="0.25">
      <c r="B36" s="47">
        <v>7</v>
      </c>
      <c r="C36" s="41" t="s">
        <v>75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9">
        <v>0</v>
      </c>
      <c r="K36" s="49">
        <v>0</v>
      </c>
      <c r="L36" s="49">
        <v>0</v>
      </c>
      <c r="M36" s="49">
        <v>0</v>
      </c>
      <c r="N36" s="73">
        <v>0</v>
      </c>
      <c r="O36" s="49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57">
        <v>0</v>
      </c>
    </row>
    <row r="37" spans="2:21" x14ac:dyDescent="0.25">
      <c r="B37" s="47">
        <v>8</v>
      </c>
      <c r="C37" s="41" t="s">
        <v>75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9">
        <v>0</v>
      </c>
      <c r="K37" s="49">
        <v>0</v>
      </c>
      <c r="L37" s="49">
        <v>0</v>
      </c>
      <c r="M37" s="49">
        <v>0</v>
      </c>
      <c r="N37" s="73">
        <v>0</v>
      </c>
      <c r="O37" s="49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57">
        <v>0</v>
      </c>
    </row>
    <row r="38" spans="2:21" x14ac:dyDescent="0.25">
      <c r="B38" s="47">
        <v>9</v>
      </c>
      <c r="C38" s="41" t="s">
        <v>75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9">
        <v>0</v>
      </c>
      <c r="K38" s="49">
        <v>0</v>
      </c>
      <c r="L38" s="49">
        <v>0</v>
      </c>
      <c r="M38" s="49">
        <v>0</v>
      </c>
      <c r="N38" s="73">
        <v>0</v>
      </c>
      <c r="O38" s="49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57">
        <v>0</v>
      </c>
    </row>
    <row r="39" spans="2:21" x14ac:dyDescent="0.25">
      <c r="B39" s="47">
        <v>10</v>
      </c>
      <c r="C39" s="41" t="s">
        <v>75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9">
        <v>0</v>
      </c>
      <c r="K39" s="49">
        <v>0</v>
      </c>
      <c r="L39" s="49">
        <v>0</v>
      </c>
      <c r="M39" s="49">
        <v>0</v>
      </c>
      <c r="N39" s="73">
        <v>0</v>
      </c>
      <c r="O39" s="49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57">
        <v>0</v>
      </c>
    </row>
    <row r="40" spans="2:21" x14ac:dyDescent="0.25">
      <c r="B40" s="47">
        <v>11</v>
      </c>
      <c r="C40" s="41" t="s">
        <v>75</v>
      </c>
      <c r="D40" s="48">
        <v>7711.6278000000002</v>
      </c>
      <c r="E40" s="48">
        <v>0</v>
      </c>
      <c r="F40" s="48">
        <v>443.19700000000006</v>
      </c>
      <c r="G40" s="48">
        <v>0</v>
      </c>
      <c r="H40" s="48">
        <v>620.47580000000005</v>
      </c>
      <c r="I40" s="48">
        <v>0</v>
      </c>
      <c r="J40" s="49">
        <v>128.37137306725791</v>
      </c>
      <c r="K40" s="49">
        <v>0</v>
      </c>
      <c r="L40" s="49">
        <v>18.459115033259426</v>
      </c>
      <c r="M40" s="49">
        <v>0</v>
      </c>
      <c r="N40" s="73">
        <v>16.008519881744274</v>
      </c>
      <c r="O40" s="49">
        <v>0</v>
      </c>
      <c r="P40" s="48">
        <v>230.49599999999995</v>
      </c>
      <c r="Q40" s="48">
        <v>0</v>
      </c>
      <c r="R40" s="48">
        <v>32.927999999999997</v>
      </c>
      <c r="S40" s="48">
        <v>0</v>
      </c>
      <c r="T40" s="48">
        <v>55.977600000000002</v>
      </c>
      <c r="U40" s="57">
        <v>0</v>
      </c>
    </row>
    <row r="41" spans="2:21" x14ac:dyDescent="0.25">
      <c r="B41" s="47">
        <v>12</v>
      </c>
      <c r="C41" s="41" t="s">
        <v>75</v>
      </c>
      <c r="D41" s="48">
        <v>17318.7942</v>
      </c>
      <c r="E41" s="48">
        <v>236.32679999999948</v>
      </c>
      <c r="F41" s="48">
        <v>995.33300000000008</v>
      </c>
      <c r="G41" s="48">
        <v>13.581999999999972</v>
      </c>
      <c r="H41" s="48">
        <v>1393.4662000000001</v>
      </c>
      <c r="I41" s="48">
        <v>19.014799999999962</v>
      </c>
      <c r="J41" s="49">
        <v>2876.5425320916474</v>
      </c>
      <c r="K41" s="49">
        <v>82.656547346637083</v>
      </c>
      <c r="L41" s="49">
        <v>413.63139015521068</v>
      </c>
      <c r="M41" s="49">
        <v>11.88556824833703</v>
      </c>
      <c r="N41" s="73">
        <v>358.71851500369553</v>
      </c>
      <c r="O41" s="49">
        <v>10.307664005912788</v>
      </c>
      <c r="P41" s="48">
        <v>228.60879999999997</v>
      </c>
      <c r="Q41" s="48">
        <v>0</v>
      </c>
      <c r="R41" s="48">
        <v>32.6584</v>
      </c>
      <c r="S41" s="48">
        <v>0</v>
      </c>
      <c r="T41" s="48">
        <v>55.519280000000002</v>
      </c>
      <c r="U41" s="57">
        <v>0</v>
      </c>
    </row>
    <row r="42" spans="2:21" x14ac:dyDescent="0.25">
      <c r="B42" s="47">
        <v>13</v>
      </c>
      <c r="C42" s="41" t="s">
        <v>75</v>
      </c>
      <c r="D42" s="48">
        <v>7356.5807999999997</v>
      </c>
      <c r="E42" s="48">
        <v>0</v>
      </c>
      <c r="F42" s="48">
        <v>422.79200000000003</v>
      </c>
      <c r="G42" s="48">
        <v>0</v>
      </c>
      <c r="H42" s="48">
        <v>591.90880000000004</v>
      </c>
      <c r="I42" s="48">
        <v>0</v>
      </c>
      <c r="J42" s="49">
        <v>377.98319816703616</v>
      </c>
      <c r="K42" s="49">
        <v>0</v>
      </c>
      <c r="L42" s="49">
        <v>54.351956895787147</v>
      </c>
      <c r="M42" s="49">
        <v>0</v>
      </c>
      <c r="N42" s="73">
        <v>47.136299926090174</v>
      </c>
      <c r="O42" s="49">
        <v>0</v>
      </c>
      <c r="P42" s="48">
        <v>0</v>
      </c>
      <c r="Q42" s="48">
        <v>130.71519999999998</v>
      </c>
      <c r="R42" s="48">
        <v>0</v>
      </c>
      <c r="S42" s="48">
        <v>18.6736</v>
      </c>
      <c r="T42" s="48">
        <v>0</v>
      </c>
      <c r="U42" s="57">
        <v>31.74512</v>
      </c>
    </row>
    <row r="43" spans="2:21" x14ac:dyDescent="0.25">
      <c r="B43" s="47">
        <v>14</v>
      </c>
      <c r="C43" s="41" t="s">
        <v>75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9">
        <v>0</v>
      </c>
      <c r="K43" s="49">
        <v>0</v>
      </c>
      <c r="L43" s="49">
        <v>0</v>
      </c>
      <c r="M43" s="49">
        <v>0</v>
      </c>
      <c r="N43" s="73">
        <v>0</v>
      </c>
      <c r="O43" s="49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57">
        <v>0</v>
      </c>
    </row>
    <row r="44" spans="2:21" x14ac:dyDescent="0.25">
      <c r="B44" s="47">
        <v>15</v>
      </c>
      <c r="C44" s="41" t="s">
        <v>75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9">
        <v>0</v>
      </c>
      <c r="K44" s="49">
        <v>0</v>
      </c>
      <c r="L44" s="49">
        <v>0</v>
      </c>
      <c r="M44" s="49">
        <v>0</v>
      </c>
      <c r="N44" s="73">
        <v>0</v>
      </c>
      <c r="O44" s="49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57">
        <v>0</v>
      </c>
    </row>
    <row r="45" spans="2:21" x14ac:dyDescent="0.25">
      <c r="B45" s="47">
        <v>16</v>
      </c>
      <c r="C45" s="41" t="s">
        <v>75</v>
      </c>
      <c r="D45" s="48">
        <v>108.3498</v>
      </c>
      <c r="E45" s="48">
        <v>108.3498</v>
      </c>
      <c r="F45" s="48">
        <v>6.2270000000000003</v>
      </c>
      <c r="G45" s="48">
        <v>6.2270000000000003</v>
      </c>
      <c r="H45" s="48">
        <v>8.7178000000000004</v>
      </c>
      <c r="I45" s="48">
        <v>8.7178000000000004</v>
      </c>
      <c r="J45" s="58">
        <v>0.42433093640360015</v>
      </c>
      <c r="K45" s="58">
        <v>0.36400212124584025</v>
      </c>
      <c r="L45" s="58">
        <v>6.1016513106398738E-2</v>
      </c>
      <c r="M45" s="58">
        <v>5.2341553010475515E-2</v>
      </c>
      <c r="N45" s="76">
        <v>5.2916082998482626E-2</v>
      </c>
      <c r="O45" s="58">
        <v>4.5392793235202816E-2</v>
      </c>
      <c r="P45" s="58">
        <v>0.51583667516872</v>
      </c>
      <c r="Q45" s="58">
        <v>0.20581195742834538</v>
      </c>
      <c r="R45" s="58">
        <v>7.3691267014310183E-2</v>
      </c>
      <c r="S45" s="58">
        <v>2.9402021622828099E-2</v>
      </c>
      <c r="T45" s="58">
        <v>0.12527489796565802</v>
      </c>
      <c r="U45" s="59">
        <v>4.9983180800138458E-2</v>
      </c>
    </row>
    <row r="46" spans="2:21" ht="15.75" thickBot="1" x14ac:dyDescent="0.3">
      <c r="B46" s="50" t="s">
        <v>129</v>
      </c>
      <c r="C46" s="41" t="s">
        <v>75</v>
      </c>
      <c r="D46" s="48">
        <v>40868.058599999997</v>
      </c>
      <c r="E46" s="48">
        <v>7886.4455999999991</v>
      </c>
      <c r="F46" s="48">
        <v>2348.739</v>
      </c>
      <c r="G46" s="48">
        <v>453.24399999999991</v>
      </c>
      <c r="H46" s="48">
        <v>3288.2346000000002</v>
      </c>
      <c r="I46" s="48">
        <v>634.54160000000002</v>
      </c>
      <c r="J46" s="49">
        <v>6850.2018768321559</v>
      </c>
      <c r="K46" s="49">
        <v>5876.2814591427123</v>
      </c>
      <c r="L46" s="49">
        <v>985.02229448962771</v>
      </c>
      <c r="M46" s="49">
        <v>844.97776124349332</v>
      </c>
      <c r="N46" s="73">
        <v>854.25270696274504</v>
      </c>
      <c r="O46" s="49">
        <v>732.80020554212456</v>
      </c>
      <c r="P46" s="48">
        <v>852.28080918054707</v>
      </c>
      <c r="Q46" s="48">
        <v>340.04868218935673</v>
      </c>
      <c r="R46" s="48">
        <v>121.75491915140302</v>
      </c>
      <c r="S46" s="48">
        <v>48.578901009804397</v>
      </c>
      <c r="T46" s="48">
        <v>206.98293965480318</v>
      </c>
      <c r="U46" s="57">
        <v>82.583708814085512</v>
      </c>
    </row>
    <row r="47" spans="2:21" ht="15.75" thickBot="1" x14ac:dyDescent="0.3">
      <c r="B47" s="132" t="s">
        <v>1772</v>
      </c>
      <c r="C47" s="133"/>
      <c r="D47" s="51">
        <v>0.73663664755866243</v>
      </c>
      <c r="E47" s="51">
        <v>0.14215123122921636</v>
      </c>
      <c r="F47" s="51">
        <v>4.233543951486566E-2</v>
      </c>
      <c r="G47" s="51">
        <v>8.1696109901848463E-3</v>
      </c>
      <c r="H47" s="51">
        <v>5.926961532081193E-2</v>
      </c>
      <c r="I47" s="51">
        <v>1.1437455386258788E-2</v>
      </c>
      <c r="J47" s="52">
        <v>0.42433093640360009</v>
      </c>
      <c r="K47" s="52">
        <v>0.36400212124584019</v>
      </c>
      <c r="L47" s="52">
        <v>6.1016513106398731E-2</v>
      </c>
      <c r="M47" s="52">
        <v>5.2341553010475515E-2</v>
      </c>
      <c r="N47" s="74">
        <v>5.2916082998482619E-2</v>
      </c>
      <c r="O47" s="52">
        <v>4.5392793235202816E-2</v>
      </c>
      <c r="P47" s="51">
        <v>0.51583667516871989</v>
      </c>
      <c r="Q47" s="51">
        <v>0.20581195742834535</v>
      </c>
      <c r="R47" s="51">
        <v>7.3691267014310183E-2</v>
      </c>
      <c r="S47" s="51">
        <v>2.9402021622828095E-2</v>
      </c>
      <c r="T47" s="51">
        <v>0.12527489796565799</v>
      </c>
      <c r="U47" s="53">
        <v>4.9983180800138451E-2</v>
      </c>
    </row>
    <row r="49" spans="2:21" x14ac:dyDescent="0.25">
      <c r="B49" s="40" t="s">
        <v>1773</v>
      </c>
      <c r="C49" s="41"/>
      <c r="D49" s="42">
        <v>2</v>
      </c>
      <c r="E49" s="42">
        <v>3</v>
      </c>
      <c r="F49" s="42">
        <v>4</v>
      </c>
      <c r="G49" s="42">
        <v>5</v>
      </c>
      <c r="H49" s="42">
        <v>6</v>
      </c>
      <c r="I49" s="42">
        <v>7</v>
      </c>
      <c r="J49" s="42">
        <v>8</v>
      </c>
      <c r="K49" s="42">
        <v>9</v>
      </c>
      <c r="L49" s="42">
        <v>10</v>
      </c>
      <c r="M49" s="42">
        <v>11</v>
      </c>
      <c r="N49" s="71">
        <v>12</v>
      </c>
      <c r="O49" s="42">
        <v>13</v>
      </c>
      <c r="P49" s="42">
        <v>14</v>
      </c>
      <c r="Q49" s="42">
        <v>15</v>
      </c>
      <c r="R49" s="42">
        <v>16</v>
      </c>
      <c r="S49" s="42">
        <v>17</v>
      </c>
      <c r="T49" s="42">
        <v>18</v>
      </c>
      <c r="U49" s="42">
        <v>19</v>
      </c>
    </row>
    <row r="50" spans="2:21" x14ac:dyDescent="0.25">
      <c r="B50" s="43">
        <v>1</v>
      </c>
      <c r="C50" s="44" t="s">
        <v>1769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6">
        <v>0</v>
      </c>
      <c r="K50" s="46">
        <v>0</v>
      </c>
      <c r="L50" s="46">
        <v>0</v>
      </c>
      <c r="M50" s="46">
        <v>0</v>
      </c>
      <c r="N50" s="72">
        <v>0</v>
      </c>
      <c r="O50" s="46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</row>
    <row r="51" spans="2:21" x14ac:dyDescent="0.25">
      <c r="B51" s="47">
        <v>2</v>
      </c>
      <c r="C51" s="41" t="s">
        <v>1769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9">
        <v>0</v>
      </c>
      <c r="K51" s="49">
        <v>0</v>
      </c>
      <c r="L51" s="49">
        <v>0</v>
      </c>
      <c r="M51" s="49">
        <v>0</v>
      </c>
      <c r="N51" s="73">
        <v>0</v>
      </c>
      <c r="O51" s="49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</row>
    <row r="52" spans="2:21" x14ac:dyDescent="0.25">
      <c r="B52" s="47">
        <v>3</v>
      </c>
      <c r="C52" s="41" t="s">
        <v>1769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9">
        <v>0</v>
      </c>
      <c r="K52" s="49">
        <v>0</v>
      </c>
      <c r="L52" s="49">
        <v>0</v>
      </c>
      <c r="M52" s="49">
        <v>0</v>
      </c>
      <c r="N52" s="73">
        <v>0</v>
      </c>
      <c r="O52" s="49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</row>
    <row r="53" spans="2:21" x14ac:dyDescent="0.25">
      <c r="B53" s="47">
        <v>4</v>
      </c>
      <c r="C53" s="41" t="s">
        <v>1769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9">
        <v>0</v>
      </c>
      <c r="K53" s="49">
        <v>0</v>
      </c>
      <c r="L53" s="49">
        <v>0</v>
      </c>
      <c r="M53" s="49">
        <v>0</v>
      </c>
      <c r="N53" s="73">
        <v>0</v>
      </c>
      <c r="O53" s="49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</row>
    <row r="54" spans="2:21" x14ac:dyDescent="0.25">
      <c r="B54" s="47">
        <v>5</v>
      </c>
      <c r="C54" s="41" t="s">
        <v>1769</v>
      </c>
      <c r="D54" s="48">
        <v>1011.1604</v>
      </c>
      <c r="E54" s="48">
        <v>1572.1769999999999</v>
      </c>
      <c r="F54" s="48">
        <v>58.112666666666669</v>
      </c>
      <c r="G54" s="48">
        <v>90.355000000000004</v>
      </c>
      <c r="H54" s="48">
        <v>81.357733333333329</v>
      </c>
      <c r="I54" s="48">
        <v>126.497</v>
      </c>
      <c r="J54" s="49">
        <v>0</v>
      </c>
      <c r="K54" s="49">
        <v>760.13842897265317</v>
      </c>
      <c r="L54" s="49">
        <v>0</v>
      </c>
      <c r="M54" s="58">
        <v>0</v>
      </c>
      <c r="N54" s="73">
        <v>0</v>
      </c>
      <c r="O54" s="49">
        <v>94.792872135994088</v>
      </c>
      <c r="P54" s="48">
        <v>0.58315905488042541</v>
      </c>
      <c r="Q54" s="48">
        <v>0.13849042965565694</v>
      </c>
      <c r="R54" s="48">
        <v>8.3308436411489384E-2</v>
      </c>
      <c r="S54" s="48">
        <v>1.9784347093665281E-2</v>
      </c>
      <c r="T54" s="48">
        <v>0.14162434189953194</v>
      </c>
      <c r="U54" s="48">
        <v>3.3633390059230973E-2</v>
      </c>
    </row>
    <row r="55" spans="2:21" x14ac:dyDescent="0.25">
      <c r="B55" s="47">
        <v>6</v>
      </c>
      <c r="C55" s="41" t="s">
        <v>1769</v>
      </c>
      <c r="D55" s="48">
        <v>116282.9037</v>
      </c>
      <c r="E55" s="48">
        <v>196028.24340000001</v>
      </c>
      <c r="F55" s="48">
        <v>6682.9255000000012</v>
      </c>
      <c r="G55" s="48">
        <v>11265.991</v>
      </c>
      <c r="H55" s="48">
        <v>9356.0956999999999</v>
      </c>
      <c r="I55" s="48">
        <v>15772.387400000001</v>
      </c>
      <c r="J55" s="49">
        <v>81276.891659719113</v>
      </c>
      <c r="K55" s="49">
        <v>157329.34065333329</v>
      </c>
      <c r="L55" s="49">
        <v>11687.181159201775</v>
      </c>
      <c r="M55" s="49">
        <v>22623.11548</v>
      </c>
      <c r="N55" s="73">
        <v>10135.614389504806</v>
      </c>
      <c r="O55" s="49">
        <v>19619.715966666667</v>
      </c>
      <c r="P55" s="48">
        <v>4674.8519999999999</v>
      </c>
      <c r="Q55" s="48">
        <v>13779.142999999998</v>
      </c>
      <c r="R55" s="48">
        <v>667.83600000000001</v>
      </c>
      <c r="S55" s="48">
        <v>1968.4490000000001</v>
      </c>
      <c r="T55" s="48">
        <v>1135.3212000000003</v>
      </c>
      <c r="U55" s="48">
        <v>3346.3633</v>
      </c>
    </row>
    <row r="56" spans="2:21" x14ac:dyDescent="0.25">
      <c r="B56" s="47">
        <v>7</v>
      </c>
      <c r="C56" s="41" t="s">
        <v>1769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9">
        <v>0</v>
      </c>
      <c r="K56" s="49">
        <v>0</v>
      </c>
      <c r="L56" s="49">
        <v>0</v>
      </c>
      <c r="M56" s="49">
        <v>0</v>
      </c>
      <c r="N56" s="73">
        <v>0</v>
      </c>
      <c r="O56" s="49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</row>
    <row r="57" spans="2:21" x14ac:dyDescent="0.25">
      <c r="B57" s="47">
        <v>8</v>
      </c>
      <c r="C57" s="41" t="s">
        <v>1769</v>
      </c>
      <c r="D57" s="48">
        <v>210262.51349999997</v>
      </c>
      <c r="E57" s="48">
        <v>187474.7862</v>
      </c>
      <c r="F57" s="48">
        <v>12084.0525</v>
      </c>
      <c r="G57" s="48">
        <v>10774.413</v>
      </c>
      <c r="H57" s="48">
        <v>16917.673499999997</v>
      </c>
      <c r="I57" s="48">
        <v>15084.1782</v>
      </c>
      <c r="J57" s="49">
        <v>86904.061228203966</v>
      </c>
      <c r="K57" s="49">
        <v>80763.36178412415</v>
      </c>
      <c r="L57" s="49">
        <v>12496.337966474504</v>
      </c>
      <c r="M57" s="49">
        <v>11613.338316984478</v>
      </c>
      <c r="N57" s="73">
        <v>10837.349159201774</v>
      </c>
      <c r="O57" s="49">
        <v>10071.574775166298</v>
      </c>
      <c r="P57" s="48">
        <v>13719.0452</v>
      </c>
      <c r="Q57" s="48">
        <v>3573.0030000000002</v>
      </c>
      <c r="R57" s="48">
        <v>1959.8636000000001</v>
      </c>
      <c r="S57" s="48">
        <v>510.42900000000009</v>
      </c>
      <c r="T57" s="48">
        <v>3331.7681200000002</v>
      </c>
      <c r="U57" s="48">
        <v>867.72930000000008</v>
      </c>
    </row>
    <row r="58" spans="2:21" x14ac:dyDescent="0.25">
      <c r="B58" s="47">
        <v>9</v>
      </c>
      <c r="C58" s="41" t="s">
        <v>1769</v>
      </c>
      <c r="D58" s="48">
        <v>363336.67320000002</v>
      </c>
      <c r="E58" s="48">
        <v>86864.741100000014</v>
      </c>
      <c r="F58" s="48">
        <v>20881.417999999998</v>
      </c>
      <c r="G58" s="48">
        <v>4992.2265000000007</v>
      </c>
      <c r="H58" s="48">
        <v>29233.985200000003</v>
      </c>
      <c r="I58" s="48">
        <v>6989.1171000000004</v>
      </c>
      <c r="J58" s="49">
        <v>121876.47249049519</v>
      </c>
      <c r="K58" s="49">
        <v>35059.239842276416</v>
      </c>
      <c r="L58" s="49">
        <v>17525.183160354773</v>
      </c>
      <c r="M58" s="49">
        <v>5041.330678048781</v>
      </c>
      <c r="N58" s="73">
        <v>15198.574934294164</v>
      </c>
      <c r="O58" s="49">
        <v>4372.0537113821147</v>
      </c>
      <c r="P58" s="48">
        <v>17609.949000000001</v>
      </c>
      <c r="Q58" s="48">
        <v>3873.9259999999995</v>
      </c>
      <c r="R58" s="48">
        <v>2515.7070000000003</v>
      </c>
      <c r="S58" s="48">
        <v>553.41800000000001</v>
      </c>
      <c r="T58" s="48">
        <v>4276.7019</v>
      </c>
      <c r="U58" s="48">
        <v>940.81060000000002</v>
      </c>
    </row>
    <row r="59" spans="2:21" x14ac:dyDescent="0.25">
      <c r="B59" s="47">
        <v>10</v>
      </c>
      <c r="C59" s="41" t="s">
        <v>1769</v>
      </c>
      <c r="D59" s="48">
        <v>411862.56749999995</v>
      </c>
      <c r="E59" s="48">
        <v>22704.529200000008</v>
      </c>
      <c r="F59" s="48">
        <v>23670.262500000001</v>
      </c>
      <c r="G59" s="48">
        <v>1304.8580000000004</v>
      </c>
      <c r="H59" s="48">
        <v>33138.3675</v>
      </c>
      <c r="I59" s="48">
        <v>1826.8012000000008</v>
      </c>
      <c r="J59" s="49">
        <v>43636.014294575012</v>
      </c>
      <c r="K59" s="49">
        <v>4763.6105928455263</v>
      </c>
      <c r="L59" s="49">
        <v>6274.6248498447894</v>
      </c>
      <c r="M59" s="49">
        <v>684.98165756097546</v>
      </c>
      <c r="N59" s="73">
        <v>5441.6182183296387</v>
      </c>
      <c r="O59" s="49">
        <v>594.04486422764205</v>
      </c>
      <c r="P59" s="48">
        <v>33518.811199999996</v>
      </c>
      <c r="Q59" s="48">
        <v>1474.9140000000002</v>
      </c>
      <c r="R59" s="48">
        <v>4788.4016000000001</v>
      </c>
      <c r="S59" s="48">
        <v>210.70200000000003</v>
      </c>
      <c r="T59" s="48">
        <v>8140.2827200000002</v>
      </c>
      <c r="U59" s="48">
        <v>358.19340000000005</v>
      </c>
    </row>
    <row r="60" spans="2:21" x14ac:dyDescent="0.25">
      <c r="B60" s="47">
        <v>11</v>
      </c>
      <c r="C60" s="41" t="s">
        <v>1769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9">
        <v>0</v>
      </c>
      <c r="K60" s="49">
        <v>0</v>
      </c>
      <c r="L60" s="49">
        <v>0</v>
      </c>
      <c r="M60" s="49">
        <v>0</v>
      </c>
      <c r="N60" s="73">
        <v>0</v>
      </c>
      <c r="O60" s="49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</row>
    <row r="61" spans="2:21" x14ac:dyDescent="0.25">
      <c r="B61" s="47">
        <v>12</v>
      </c>
      <c r="C61" s="41" t="s">
        <v>1769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9">
        <v>0</v>
      </c>
      <c r="K61" s="49">
        <v>0</v>
      </c>
      <c r="L61" s="49">
        <v>0</v>
      </c>
      <c r="M61" s="49">
        <v>0</v>
      </c>
      <c r="N61" s="73">
        <v>0</v>
      </c>
      <c r="O61" s="49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</row>
    <row r="62" spans="2:21" x14ac:dyDescent="0.25">
      <c r="B62" s="47">
        <v>13</v>
      </c>
      <c r="C62" s="41" t="s">
        <v>1769</v>
      </c>
      <c r="D62" s="48">
        <v>62398.035600000003</v>
      </c>
      <c r="E62" s="48">
        <v>1217.9826000000044</v>
      </c>
      <c r="F62" s="48">
        <v>3586.0939999999996</v>
      </c>
      <c r="G62" s="48">
        <v>69.999000000000265</v>
      </c>
      <c r="H62" s="48">
        <v>5020.5315999999993</v>
      </c>
      <c r="I62" s="48">
        <v>97.998600000000366</v>
      </c>
      <c r="J62" s="49">
        <v>3444.634309711751</v>
      </c>
      <c r="K62" s="49">
        <v>364.11340881005162</v>
      </c>
      <c r="L62" s="49">
        <v>495.31994128603117</v>
      </c>
      <c r="M62" s="49">
        <v>52.357555565410209</v>
      </c>
      <c r="N62" s="73">
        <v>429.5622576496674</v>
      </c>
      <c r="O62" s="49">
        <v>45.406671322985957</v>
      </c>
      <c r="P62" s="48">
        <v>4228.5249999999996</v>
      </c>
      <c r="Q62" s="48">
        <v>0</v>
      </c>
      <c r="R62" s="48">
        <v>604.07500000000005</v>
      </c>
      <c r="S62" s="48">
        <v>0</v>
      </c>
      <c r="T62" s="48">
        <v>1026.9275</v>
      </c>
      <c r="U62" s="48">
        <v>0</v>
      </c>
    </row>
    <row r="63" spans="2:21" x14ac:dyDescent="0.25">
      <c r="B63" s="47">
        <v>14</v>
      </c>
      <c r="C63" s="41" t="s">
        <v>1769</v>
      </c>
      <c r="D63" s="48">
        <v>162114.72120000003</v>
      </c>
      <c r="E63" s="48">
        <v>7000.602899999998</v>
      </c>
      <c r="F63" s="48">
        <v>9316.9380000000001</v>
      </c>
      <c r="G63" s="48">
        <v>402.3334999999999</v>
      </c>
      <c r="H63" s="48">
        <v>13043.7132</v>
      </c>
      <c r="I63" s="48">
        <v>563.26689999999996</v>
      </c>
      <c r="J63" s="49">
        <v>14423.182856496673</v>
      </c>
      <c r="K63" s="49">
        <v>0</v>
      </c>
      <c r="L63" s="49">
        <v>2073.9763479379158</v>
      </c>
      <c r="M63" s="49">
        <v>0</v>
      </c>
      <c r="N63" s="73">
        <v>1798.6394006651885</v>
      </c>
      <c r="O63" s="49">
        <v>0</v>
      </c>
      <c r="P63" s="48">
        <v>10005.093000000001</v>
      </c>
      <c r="Q63" s="48">
        <v>672.86799999999948</v>
      </c>
      <c r="R63" s="48">
        <v>1429.2990000000002</v>
      </c>
      <c r="S63" s="48">
        <v>96.123999999999938</v>
      </c>
      <c r="T63" s="48">
        <v>2429.8083000000001</v>
      </c>
      <c r="U63" s="48">
        <v>163.41079999999988</v>
      </c>
    </row>
    <row r="64" spans="2:21" x14ac:dyDescent="0.25">
      <c r="B64" s="47">
        <v>15</v>
      </c>
      <c r="C64" s="41" t="s">
        <v>1769</v>
      </c>
      <c r="D64" s="48">
        <v>42333.530099999996</v>
      </c>
      <c r="E64" s="48">
        <v>282.57600000000093</v>
      </c>
      <c r="F64" s="48">
        <v>2432.9614999999999</v>
      </c>
      <c r="G64" s="48">
        <v>16.240000000000055</v>
      </c>
      <c r="H64" s="48">
        <v>3406.1461000000004</v>
      </c>
      <c r="I64" s="48">
        <v>22.736000000000079</v>
      </c>
      <c r="J64" s="49">
        <v>33148.619029889131</v>
      </c>
      <c r="K64" s="49">
        <v>383.96754994826307</v>
      </c>
      <c r="L64" s="49">
        <v>4766.5936512638582</v>
      </c>
      <c r="M64" s="49">
        <v>55.212474589800458</v>
      </c>
      <c r="N64" s="73">
        <v>4133.7902221729491</v>
      </c>
      <c r="O64" s="49">
        <v>47.882577014042873</v>
      </c>
      <c r="P64" s="48">
        <v>3817.4178000000002</v>
      </c>
      <c r="Q64" s="48">
        <v>0</v>
      </c>
      <c r="R64" s="48">
        <v>545.34540000000004</v>
      </c>
      <c r="S64" s="48">
        <v>0</v>
      </c>
      <c r="T64" s="48">
        <v>927.0871800000001</v>
      </c>
      <c r="U64" s="48">
        <v>0</v>
      </c>
    </row>
    <row r="65" spans="2:21" x14ac:dyDescent="0.25">
      <c r="B65" s="47">
        <v>16</v>
      </c>
      <c r="C65" s="41" t="s">
        <v>1769</v>
      </c>
      <c r="D65" s="48">
        <v>58942.569600000003</v>
      </c>
      <c r="E65" s="48">
        <v>30044.997599999999</v>
      </c>
      <c r="F65" s="48">
        <v>3387.5039999999999</v>
      </c>
      <c r="G65" s="48">
        <v>1726.7240000000002</v>
      </c>
      <c r="H65" s="48">
        <v>4742.5056000000004</v>
      </c>
      <c r="I65" s="48">
        <v>2417.4136000000003</v>
      </c>
      <c r="J65" s="49">
        <v>8030.5266682631172</v>
      </c>
      <c r="K65" s="49">
        <v>2684.362730761271</v>
      </c>
      <c r="L65" s="49">
        <v>1154.7466698004437</v>
      </c>
      <c r="M65" s="49">
        <v>385.99696532150784</v>
      </c>
      <c r="N65" s="73">
        <v>1001.4448140428677</v>
      </c>
      <c r="O65" s="49">
        <v>334.75278107908355</v>
      </c>
      <c r="P65" s="48">
        <v>10849.530999999999</v>
      </c>
      <c r="Q65" s="48">
        <v>0</v>
      </c>
      <c r="R65" s="48">
        <v>1549.9330000000002</v>
      </c>
      <c r="S65" s="48">
        <v>0</v>
      </c>
      <c r="T65" s="48">
        <v>2634.8861000000002</v>
      </c>
      <c r="U65" s="48">
        <v>0</v>
      </c>
    </row>
    <row r="66" spans="2:21" ht="15.75" thickBot="1" x14ac:dyDescent="0.3">
      <c r="B66" s="50" t="s">
        <v>130</v>
      </c>
      <c r="C66" s="41" t="s">
        <v>1769</v>
      </c>
      <c r="D66" s="48">
        <v>1428544.6748000002</v>
      </c>
      <c r="E66" s="48">
        <v>533190.63599999994</v>
      </c>
      <c r="F66" s="48">
        <v>82100.268666666656</v>
      </c>
      <c r="G66" s="48">
        <v>30643.14</v>
      </c>
      <c r="H66" s="48">
        <v>114940.37613333334</v>
      </c>
      <c r="I66" s="48">
        <v>42900.396000000001</v>
      </c>
      <c r="J66" s="49">
        <v>392740.40253735398</v>
      </c>
      <c r="K66" s="49">
        <v>282108.13499107165</v>
      </c>
      <c r="L66" s="49">
        <v>56473.963746164096</v>
      </c>
      <c r="M66" s="49">
        <v>40456.333128070961</v>
      </c>
      <c r="N66" s="73">
        <v>48976.593395861062</v>
      </c>
      <c r="O66" s="49">
        <v>35180.224218994816</v>
      </c>
      <c r="P66" s="48">
        <v>98423.224199999982</v>
      </c>
      <c r="Q66" s="48">
        <v>23373.853999999996</v>
      </c>
      <c r="R66" s="48">
        <v>14060.460600000002</v>
      </c>
      <c r="S66" s="48">
        <v>3339.1220000000003</v>
      </c>
      <c r="T66" s="48">
        <v>23902.783020000003</v>
      </c>
      <c r="U66" s="48">
        <v>5676.5073999999995</v>
      </c>
    </row>
    <row r="67" spans="2:21" ht="15.75" thickBot="1" x14ac:dyDescent="0.3">
      <c r="B67" s="132" t="s">
        <v>1774</v>
      </c>
      <c r="C67" s="133"/>
      <c r="D67" s="51">
        <v>0.63993737463453326</v>
      </c>
      <c r="E67" s="51">
        <v>0.23885050415334547</v>
      </c>
      <c r="F67" s="51">
        <v>3.6778010036467419E-2</v>
      </c>
      <c r="G67" s="51">
        <v>1.3727040468583075E-2</v>
      </c>
      <c r="H67" s="51">
        <v>5.1489214051054395E-2</v>
      </c>
      <c r="I67" s="51">
        <v>1.9217856656016306E-2</v>
      </c>
      <c r="J67" s="52">
        <v>0.45884337404526826</v>
      </c>
      <c r="K67" s="52">
        <v>0.32959035451569008</v>
      </c>
      <c r="L67" s="52">
        <v>6.5979216560321949E-2</v>
      </c>
      <c r="M67" s="52">
        <v>4.7265624504262416E-2</v>
      </c>
      <c r="N67" s="74">
        <v>5.7219947878580431E-2</v>
      </c>
      <c r="O67" s="52">
        <v>4.1101482495876751E-2</v>
      </c>
      <c r="P67" s="51">
        <v>0.58315905488042541</v>
      </c>
      <c r="Q67" s="51">
        <v>0.13849042965565694</v>
      </c>
      <c r="R67" s="51">
        <v>8.3308436411489384E-2</v>
      </c>
      <c r="S67" s="51">
        <v>1.9784347093665281E-2</v>
      </c>
      <c r="T67" s="51">
        <v>0.14162434189953194</v>
      </c>
      <c r="U67" s="53">
        <v>3.3633390059230973E-2</v>
      </c>
    </row>
    <row r="68" spans="2:21" x14ac:dyDescent="0.25">
      <c r="B68" s="40" t="s">
        <v>1775</v>
      </c>
      <c r="C68" s="41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75"/>
      <c r="O68" s="54"/>
      <c r="P68" s="54"/>
      <c r="Q68" s="54"/>
      <c r="R68" s="54"/>
      <c r="S68" s="54"/>
      <c r="T68" s="54"/>
      <c r="U68" s="54"/>
    </row>
    <row r="69" spans="2:21" x14ac:dyDescent="0.25">
      <c r="B69" s="43">
        <v>1</v>
      </c>
      <c r="C69" s="44" t="s">
        <v>75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6">
        <v>0</v>
      </c>
      <c r="K69" s="46">
        <v>0</v>
      </c>
      <c r="L69" s="46">
        <v>0</v>
      </c>
      <c r="M69" s="46">
        <v>0</v>
      </c>
      <c r="N69" s="72">
        <v>0</v>
      </c>
      <c r="O69" s="46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60">
        <v>0</v>
      </c>
    </row>
    <row r="70" spans="2:21" x14ac:dyDescent="0.25">
      <c r="B70" s="47">
        <v>2</v>
      </c>
      <c r="C70" s="41" t="s">
        <v>75</v>
      </c>
      <c r="D70" s="48">
        <v>0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9">
        <v>0</v>
      </c>
      <c r="K70" s="49">
        <v>0</v>
      </c>
      <c r="L70" s="49">
        <v>0</v>
      </c>
      <c r="M70" s="49">
        <v>0</v>
      </c>
      <c r="N70" s="73">
        <v>0</v>
      </c>
      <c r="O70" s="49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57">
        <v>0</v>
      </c>
    </row>
    <row r="71" spans="2:21" x14ac:dyDescent="0.25">
      <c r="B71" s="47">
        <v>3</v>
      </c>
      <c r="C71" s="41" t="s">
        <v>75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9">
        <v>0</v>
      </c>
      <c r="K71" s="49">
        <v>0</v>
      </c>
      <c r="L71" s="49">
        <v>0</v>
      </c>
      <c r="M71" s="49">
        <v>0</v>
      </c>
      <c r="N71" s="73">
        <v>0</v>
      </c>
      <c r="O71" s="49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57">
        <v>0</v>
      </c>
    </row>
    <row r="72" spans="2:21" x14ac:dyDescent="0.25">
      <c r="B72" s="47">
        <v>4</v>
      </c>
      <c r="C72" s="41" t="s">
        <v>75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9">
        <v>0</v>
      </c>
      <c r="K72" s="49">
        <v>0</v>
      </c>
      <c r="L72" s="49">
        <v>0</v>
      </c>
      <c r="M72" s="49">
        <v>0</v>
      </c>
      <c r="N72" s="73">
        <v>0</v>
      </c>
      <c r="O72" s="49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57">
        <v>0</v>
      </c>
    </row>
    <row r="73" spans="2:21" x14ac:dyDescent="0.25">
      <c r="B73" s="47">
        <v>5</v>
      </c>
      <c r="C73" s="41" t="s">
        <v>75</v>
      </c>
      <c r="D73" s="48">
        <v>42.455999999999996</v>
      </c>
      <c r="E73" s="48">
        <v>0</v>
      </c>
      <c r="F73" s="48">
        <v>2.44</v>
      </c>
      <c r="G73" s="48">
        <v>0</v>
      </c>
      <c r="H73" s="48">
        <v>3.4159999999999999</v>
      </c>
      <c r="I73" s="48">
        <v>0</v>
      </c>
      <c r="J73" s="58">
        <v>0.73809419203418203</v>
      </c>
      <c r="K73" s="58">
        <v>5.0238865615258151E-2</v>
      </c>
      <c r="L73" s="58">
        <v>0.10613398665605368</v>
      </c>
      <c r="M73" s="58">
        <v>7.224079460820561E-3</v>
      </c>
      <c r="N73" s="76">
        <v>9.2043851097460022E-2</v>
      </c>
      <c r="O73" s="58">
        <v>6.2650251362253969E-3</v>
      </c>
      <c r="P73" s="58">
        <v>0.41404112725327441</v>
      </c>
      <c r="Q73" s="58">
        <v>0.307608357282808</v>
      </c>
      <c r="R73" s="58">
        <v>5.9148732464753495E-2</v>
      </c>
      <c r="S73" s="58">
        <v>4.3944051040401139E-2</v>
      </c>
      <c r="T73" s="58">
        <v>0.10055284519008094</v>
      </c>
      <c r="U73" s="59">
        <v>7.470488676868195E-2</v>
      </c>
    </row>
    <row r="74" spans="2:21" x14ac:dyDescent="0.25">
      <c r="B74" s="47">
        <v>6</v>
      </c>
      <c r="C74" s="41" t="s">
        <v>75</v>
      </c>
      <c r="D74" s="48">
        <v>5705.5817999999999</v>
      </c>
      <c r="E74" s="48">
        <v>1813.7934</v>
      </c>
      <c r="F74" s="48">
        <v>327.90700000000004</v>
      </c>
      <c r="G74" s="48">
        <v>104.24100000000001</v>
      </c>
      <c r="H74" s="48">
        <v>459.06980000000004</v>
      </c>
      <c r="I74" s="48">
        <v>145.93740000000003</v>
      </c>
      <c r="J74" s="49">
        <v>2446.8379647597926</v>
      </c>
      <c r="K74" s="49">
        <v>292.19022912047296</v>
      </c>
      <c r="L74" s="49">
        <v>351.84217773835928</v>
      </c>
      <c r="M74" s="49">
        <v>42.015388026607546</v>
      </c>
      <c r="N74" s="73">
        <v>305.13231470805619</v>
      </c>
      <c r="O74" s="49">
        <v>36.437509238728751</v>
      </c>
      <c r="P74" s="48">
        <v>49.783999999999999</v>
      </c>
      <c r="Q74" s="48">
        <v>1064.1679999999999</v>
      </c>
      <c r="R74" s="48">
        <v>7.112000000000001</v>
      </c>
      <c r="S74" s="48">
        <v>152.024</v>
      </c>
      <c r="T74" s="48">
        <v>12.090400000000002</v>
      </c>
      <c r="U74" s="57">
        <v>258.44080000000002</v>
      </c>
    </row>
    <row r="75" spans="2:21" x14ac:dyDescent="0.25">
      <c r="B75" s="47">
        <v>7</v>
      </c>
      <c r="C75" s="41" t="s">
        <v>75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9">
        <v>0</v>
      </c>
      <c r="K75" s="49">
        <v>0</v>
      </c>
      <c r="L75" s="49">
        <v>0</v>
      </c>
      <c r="M75" s="49">
        <v>0</v>
      </c>
      <c r="N75" s="73">
        <v>0</v>
      </c>
      <c r="O75" s="49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57">
        <v>0</v>
      </c>
    </row>
    <row r="76" spans="2:21" x14ac:dyDescent="0.25">
      <c r="B76" s="47">
        <v>8</v>
      </c>
      <c r="C76" s="41" t="s">
        <v>75</v>
      </c>
      <c r="D76" s="48">
        <v>3808.7208000000001</v>
      </c>
      <c r="E76" s="48">
        <v>1655.5404000000001</v>
      </c>
      <c r="F76" s="48">
        <v>218.89200000000002</v>
      </c>
      <c r="G76" s="48">
        <v>95.146000000000015</v>
      </c>
      <c r="H76" s="48">
        <v>306.44880000000006</v>
      </c>
      <c r="I76" s="48">
        <v>133.20440000000002</v>
      </c>
      <c r="J76" s="49">
        <v>2915.185614545454</v>
      </c>
      <c r="K76" s="49">
        <v>272.46923796008861</v>
      </c>
      <c r="L76" s="49">
        <v>419.18805818181823</v>
      </c>
      <c r="M76" s="49">
        <v>39.179615254988917</v>
      </c>
      <c r="N76" s="73">
        <v>363.53749090909093</v>
      </c>
      <c r="O76" s="49">
        <v>33.978207982261644</v>
      </c>
      <c r="P76" s="48">
        <v>293.82639999999998</v>
      </c>
      <c r="Q76" s="48">
        <v>49.783999999999999</v>
      </c>
      <c r="R76" s="48">
        <v>41.975200000000001</v>
      </c>
      <c r="S76" s="48">
        <v>7.112000000000001</v>
      </c>
      <c r="T76" s="48">
        <v>71.35784000000001</v>
      </c>
      <c r="U76" s="57">
        <v>12.090400000000002</v>
      </c>
    </row>
    <row r="77" spans="2:21" x14ac:dyDescent="0.25">
      <c r="B77" s="47">
        <v>9</v>
      </c>
      <c r="C77" s="41" t="s">
        <v>75</v>
      </c>
      <c r="D77" s="48">
        <v>5905.0032000000001</v>
      </c>
      <c r="E77" s="48">
        <v>0</v>
      </c>
      <c r="F77" s="48">
        <v>339.36799999999999</v>
      </c>
      <c r="G77" s="48">
        <v>0</v>
      </c>
      <c r="H77" s="48">
        <v>475.11520000000002</v>
      </c>
      <c r="I77" s="48">
        <v>0</v>
      </c>
      <c r="J77" s="49">
        <v>2791.3117518403542</v>
      </c>
      <c r="K77" s="49">
        <v>0</v>
      </c>
      <c r="L77" s="49">
        <v>401.37566101995571</v>
      </c>
      <c r="M77" s="49">
        <v>0</v>
      </c>
      <c r="N77" s="73">
        <v>348.08983192904657</v>
      </c>
      <c r="O77" s="49">
        <v>0</v>
      </c>
      <c r="P77" s="48">
        <v>741.45399999999995</v>
      </c>
      <c r="Q77" s="48">
        <v>0</v>
      </c>
      <c r="R77" s="48">
        <v>105.92200000000001</v>
      </c>
      <c r="S77" s="48">
        <v>0</v>
      </c>
      <c r="T77" s="48">
        <v>180.06740000000002</v>
      </c>
      <c r="U77" s="57">
        <v>0</v>
      </c>
    </row>
    <row r="78" spans="2:21" x14ac:dyDescent="0.25">
      <c r="B78" s="47">
        <v>10</v>
      </c>
      <c r="C78" s="41" t="s">
        <v>75</v>
      </c>
      <c r="D78" s="48">
        <v>20431.8282</v>
      </c>
      <c r="E78" s="48">
        <v>49.885800000000124</v>
      </c>
      <c r="F78" s="48">
        <v>1174.2430000000002</v>
      </c>
      <c r="G78" s="48">
        <v>2.8670000000000075</v>
      </c>
      <c r="H78" s="48">
        <v>1643.9402000000002</v>
      </c>
      <c r="I78" s="48">
        <v>4.0138000000000105</v>
      </c>
      <c r="J78" s="49">
        <v>94.980317516629697</v>
      </c>
      <c r="K78" s="49">
        <v>0</v>
      </c>
      <c r="L78" s="49">
        <v>13.657660310421289</v>
      </c>
      <c r="M78" s="49">
        <v>0</v>
      </c>
      <c r="N78" s="73">
        <v>11.844496674057652</v>
      </c>
      <c r="O78" s="49">
        <v>0</v>
      </c>
      <c r="P78" s="48">
        <v>191.85039999999998</v>
      </c>
      <c r="Q78" s="48">
        <v>0</v>
      </c>
      <c r="R78" s="48">
        <v>27.407200000000003</v>
      </c>
      <c r="S78" s="48">
        <v>0</v>
      </c>
      <c r="T78" s="48">
        <v>46.592240000000004</v>
      </c>
      <c r="U78" s="57">
        <v>0</v>
      </c>
    </row>
    <row r="79" spans="2:21" x14ac:dyDescent="0.25">
      <c r="B79" s="47">
        <v>11</v>
      </c>
      <c r="C79" s="41" t="s">
        <v>75</v>
      </c>
      <c r="D79" s="48">
        <v>0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9">
        <v>0</v>
      </c>
      <c r="K79" s="49">
        <v>0</v>
      </c>
      <c r="L79" s="49">
        <v>0</v>
      </c>
      <c r="M79" s="49">
        <v>0</v>
      </c>
      <c r="N79" s="73">
        <v>0</v>
      </c>
      <c r="O79" s="49">
        <v>0</v>
      </c>
      <c r="P79" s="48">
        <v>0</v>
      </c>
      <c r="Q79" s="48">
        <v>0</v>
      </c>
      <c r="R79" s="48">
        <v>0</v>
      </c>
      <c r="S79" s="48">
        <v>0</v>
      </c>
      <c r="T79" s="48">
        <v>0</v>
      </c>
      <c r="U79" s="57">
        <v>0</v>
      </c>
    </row>
    <row r="80" spans="2:21" x14ac:dyDescent="0.25">
      <c r="B80" s="47">
        <v>12</v>
      </c>
      <c r="C80" s="41" t="s">
        <v>75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9">
        <v>0</v>
      </c>
      <c r="K80" s="49">
        <v>0</v>
      </c>
      <c r="L80" s="49">
        <v>0</v>
      </c>
      <c r="M80" s="49">
        <v>0</v>
      </c>
      <c r="N80" s="73">
        <v>0</v>
      </c>
      <c r="O80" s="49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57">
        <v>0</v>
      </c>
    </row>
    <row r="81" spans="2:21" x14ac:dyDescent="0.25">
      <c r="B81" s="47">
        <v>13</v>
      </c>
      <c r="C81" s="41" t="s">
        <v>75</v>
      </c>
      <c r="D81" s="48">
        <v>2374.3865999999998</v>
      </c>
      <c r="E81" s="48">
        <v>0</v>
      </c>
      <c r="F81" s="48">
        <v>136.459</v>
      </c>
      <c r="G81" s="48">
        <v>0</v>
      </c>
      <c r="H81" s="48">
        <v>191.04259999999999</v>
      </c>
      <c r="I81" s="48">
        <v>0</v>
      </c>
      <c r="J81" s="49">
        <v>47.490158758314848</v>
      </c>
      <c r="K81" s="49">
        <v>0</v>
      </c>
      <c r="L81" s="49">
        <v>6.8288301552106443</v>
      </c>
      <c r="M81" s="49">
        <v>0</v>
      </c>
      <c r="N81" s="73">
        <v>5.9222483370288259</v>
      </c>
      <c r="O81" s="49">
        <v>0</v>
      </c>
      <c r="P81" s="58">
        <v>0.41404112725327441</v>
      </c>
      <c r="Q81" s="58">
        <v>0.307608357282808</v>
      </c>
      <c r="R81" s="58">
        <v>5.9148732464753495E-2</v>
      </c>
      <c r="S81" s="58">
        <v>4.3944051040401139E-2</v>
      </c>
      <c r="T81" s="58">
        <v>0.10055284519008094</v>
      </c>
      <c r="U81" s="59">
        <v>7.470488676868195E-2</v>
      </c>
    </row>
    <row r="82" spans="2:21" x14ac:dyDescent="0.25">
      <c r="B82" s="47">
        <v>14</v>
      </c>
      <c r="C82" s="41" t="s">
        <v>75</v>
      </c>
      <c r="D82" s="48">
        <v>3163.4939999999997</v>
      </c>
      <c r="E82" s="48">
        <v>0</v>
      </c>
      <c r="F82" s="48">
        <v>181.81</v>
      </c>
      <c r="G82" s="48">
        <v>0</v>
      </c>
      <c r="H82" s="48">
        <v>254.53400000000002</v>
      </c>
      <c r="I82" s="48">
        <v>0</v>
      </c>
      <c r="J82" s="58">
        <v>0.73809419203418203</v>
      </c>
      <c r="K82" s="58">
        <v>5.0238865615258151E-2</v>
      </c>
      <c r="L82" s="58">
        <v>0.10613398665605368</v>
      </c>
      <c r="M82" s="58">
        <v>7.224079460820561E-3</v>
      </c>
      <c r="N82" s="76">
        <v>9.2043851097460022E-2</v>
      </c>
      <c r="O82" s="58">
        <v>6.2650251362253969E-3</v>
      </c>
      <c r="P82" s="58">
        <v>0.41404112725327441</v>
      </c>
      <c r="Q82" s="58">
        <v>0.307608357282808</v>
      </c>
      <c r="R82" s="58">
        <v>5.9148732464753495E-2</v>
      </c>
      <c r="S82" s="58">
        <v>4.3944051040401139E-2</v>
      </c>
      <c r="T82" s="58">
        <v>0.10055284519008094</v>
      </c>
      <c r="U82" s="59">
        <v>7.470488676868195E-2</v>
      </c>
    </row>
    <row r="83" spans="2:21" x14ac:dyDescent="0.25">
      <c r="B83" s="47">
        <v>15</v>
      </c>
      <c r="C83" s="41" t="s">
        <v>75</v>
      </c>
      <c r="D83" s="48">
        <v>619.59659999999997</v>
      </c>
      <c r="E83" s="48">
        <v>0</v>
      </c>
      <c r="F83" s="48">
        <v>35.609000000000002</v>
      </c>
      <c r="G83" s="48">
        <v>0</v>
      </c>
      <c r="H83" s="48">
        <v>49.852600000000002</v>
      </c>
      <c r="I83" s="48">
        <v>0</v>
      </c>
      <c r="J83" s="58">
        <v>0.73809419203418203</v>
      </c>
      <c r="K83" s="58">
        <v>5.0238865615258151E-2</v>
      </c>
      <c r="L83" s="58">
        <v>0.10613398665605368</v>
      </c>
      <c r="M83" s="58">
        <v>7.224079460820561E-3</v>
      </c>
      <c r="N83" s="76">
        <v>9.2043851097460022E-2</v>
      </c>
      <c r="O83" s="58">
        <v>6.2650251362253969E-3</v>
      </c>
      <c r="P83" s="48">
        <v>172.72359999999998</v>
      </c>
      <c r="Q83" s="48">
        <v>0</v>
      </c>
      <c r="R83" s="48">
        <v>24.674800000000001</v>
      </c>
      <c r="S83" s="48">
        <v>0</v>
      </c>
      <c r="T83" s="48">
        <v>41.947160000000004</v>
      </c>
      <c r="U83" s="57">
        <v>0</v>
      </c>
    </row>
    <row r="84" spans="2:21" x14ac:dyDescent="0.25">
      <c r="B84" s="47">
        <v>16</v>
      </c>
      <c r="C84" s="41" t="s">
        <v>75</v>
      </c>
      <c r="D84" s="48">
        <v>159.97559999999999</v>
      </c>
      <c r="E84" s="48">
        <v>948.35219999999993</v>
      </c>
      <c r="F84" s="48">
        <v>9.1940000000000008</v>
      </c>
      <c r="G84" s="48">
        <v>54.503</v>
      </c>
      <c r="H84" s="48">
        <v>12.871600000000001</v>
      </c>
      <c r="I84" s="48">
        <v>76.304200000000009</v>
      </c>
      <c r="J84" s="58">
        <v>0.73809419203418203</v>
      </c>
      <c r="K84" s="58">
        <v>5.0238865615258151E-2</v>
      </c>
      <c r="L84" s="58">
        <v>0.10613398665605368</v>
      </c>
      <c r="M84" s="58">
        <v>7.224079460820561E-3</v>
      </c>
      <c r="N84" s="76">
        <v>9.2043851097460022E-2</v>
      </c>
      <c r="O84" s="58">
        <v>6.2650251362253969E-3</v>
      </c>
      <c r="P84" s="48">
        <v>49.741999999999997</v>
      </c>
      <c r="Q84" s="48">
        <v>0</v>
      </c>
      <c r="R84" s="48">
        <v>7.1060000000000008</v>
      </c>
      <c r="S84" s="48">
        <v>0</v>
      </c>
      <c r="T84" s="48">
        <v>12.080200000000001</v>
      </c>
      <c r="U84" s="57">
        <v>0</v>
      </c>
    </row>
    <row r="85" spans="2:21" ht="15.75" thickBot="1" x14ac:dyDescent="0.3">
      <c r="B85" s="50" t="s">
        <v>130</v>
      </c>
      <c r="C85" s="41" t="s">
        <v>75</v>
      </c>
      <c r="D85" s="48">
        <v>42211.042799999988</v>
      </c>
      <c r="E85" s="48">
        <v>4467.5718000000006</v>
      </c>
      <c r="F85" s="48">
        <v>2425.922</v>
      </c>
      <c r="G85" s="48">
        <v>256.75700000000006</v>
      </c>
      <c r="H85" s="48">
        <v>3396.2908000000007</v>
      </c>
      <c r="I85" s="48">
        <v>359.45980000000009</v>
      </c>
      <c r="J85" s="49">
        <v>8298.758184188684</v>
      </c>
      <c r="K85" s="49">
        <v>564.86042254302265</v>
      </c>
      <c r="L85" s="49">
        <v>1193.3169233523893</v>
      </c>
      <c r="M85" s="49">
        <v>81.223899599439761</v>
      </c>
      <c r="N85" s="73">
        <v>1034.8945579616702</v>
      </c>
      <c r="O85" s="49">
        <v>70.440777321535307</v>
      </c>
      <c r="P85" s="48">
        <v>1500.6225233817597</v>
      </c>
      <c r="Q85" s="48">
        <v>1114.8748250718484</v>
      </c>
      <c r="R85" s="48">
        <v>214.37464619739427</v>
      </c>
      <c r="S85" s="48">
        <v>159.26783215312119</v>
      </c>
      <c r="T85" s="48">
        <v>364.43689853557021</v>
      </c>
      <c r="U85" s="57">
        <v>270.75531466030611</v>
      </c>
    </row>
    <row r="86" spans="2:21" ht="15.75" thickBot="1" x14ac:dyDescent="0.3">
      <c r="B86" s="132" t="s">
        <v>1776</v>
      </c>
      <c r="C86" s="133"/>
      <c r="D86" s="51">
        <v>0.79467981390425335</v>
      </c>
      <c r="E86" s="51">
        <v>8.4108064883625475E-2</v>
      </c>
      <c r="F86" s="51">
        <v>4.5671253672658257E-2</v>
      </c>
      <c r="G86" s="51">
        <v>4.8337968323922693E-3</v>
      </c>
      <c r="H86" s="51">
        <v>6.3939755141721566E-2</v>
      </c>
      <c r="I86" s="51">
        <v>6.7673155653491766E-3</v>
      </c>
      <c r="J86" s="52">
        <v>0.73809419203418225</v>
      </c>
      <c r="K86" s="52">
        <v>5.0238865615258151E-2</v>
      </c>
      <c r="L86" s="52">
        <v>0.10613398665605366</v>
      </c>
      <c r="M86" s="52">
        <v>7.2240794608205636E-3</v>
      </c>
      <c r="N86" s="74">
        <v>9.2043851097460036E-2</v>
      </c>
      <c r="O86" s="52">
        <v>6.2650251362253977E-3</v>
      </c>
      <c r="P86" s="51">
        <v>0.41404112725327452</v>
      </c>
      <c r="Q86" s="51">
        <v>0.30760835728280805</v>
      </c>
      <c r="R86" s="51">
        <v>5.9148732464753509E-2</v>
      </c>
      <c r="S86" s="51">
        <v>4.3944051040401153E-2</v>
      </c>
      <c r="T86" s="51">
        <v>0.10055284519008095</v>
      </c>
      <c r="U86" s="53">
        <v>7.4704886768681977E-2</v>
      </c>
    </row>
    <row r="88" spans="2:21" x14ac:dyDescent="0.25">
      <c r="B88" s="40" t="s">
        <v>1777</v>
      </c>
      <c r="C88" s="41"/>
      <c r="D88" s="42">
        <v>2</v>
      </c>
      <c r="E88" s="42">
        <v>3</v>
      </c>
      <c r="F88" s="42">
        <v>4</v>
      </c>
      <c r="G88" s="42">
        <v>5</v>
      </c>
      <c r="H88" s="42">
        <v>6</v>
      </c>
      <c r="I88" s="42">
        <v>7</v>
      </c>
      <c r="J88" s="42">
        <v>8</v>
      </c>
      <c r="K88" s="42">
        <v>9</v>
      </c>
      <c r="L88" s="42">
        <v>10</v>
      </c>
      <c r="M88" s="42">
        <v>11</v>
      </c>
      <c r="N88" s="71">
        <v>12</v>
      </c>
      <c r="O88" s="42">
        <v>13</v>
      </c>
      <c r="P88" s="42">
        <v>14</v>
      </c>
      <c r="Q88" s="42">
        <v>15</v>
      </c>
      <c r="R88" s="42">
        <v>16</v>
      </c>
      <c r="S88" s="42">
        <v>17</v>
      </c>
      <c r="T88" s="42">
        <v>18</v>
      </c>
      <c r="U88" s="42">
        <v>19</v>
      </c>
    </row>
    <row r="89" spans="2:21" x14ac:dyDescent="0.25">
      <c r="B89" s="43">
        <v>1</v>
      </c>
      <c r="C89" s="44" t="s">
        <v>1769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6">
        <v>0</v>
      </c>
      <c r="K89" s="46">
        <v>0</v>
      </c>
      <c r="L89" s="46">
        <v>0</v>
      </c>
      <c r="M89" s="46">
        <v>0</v>
      </c>
      <c r="N89" s="72">
        <v>0</v>
      </c>
      <c r="O89" s="46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</row>
    <row r="90" spans="2:21" x14ac:dyDescent="0.25">
      <c r="B90" s="47">
        <v>2</v>
      </c>
      <c r="C90" s="41" t="s">
        <v>1769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9">
        <v>0</v>
      </c>
      <c r="K90" s="49">
        <v>0</v>
      </c>
      <c r="L90" s="49">
        <v>0</v>
      </c>
      <c r="M90" s="49">
        <v>0</v>
      </c>
      <c r="N90" s="73">
        <v>0</v>
      </c>
      <c r="O90" s="49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</row>
    <row r="91" spans="2:21" x14ac:dyDescent="0.25">
      <c r="B91" s="47">
        <v>3</v>
      </c>
      <c r="C91" s="41" t="s">
        <v>1769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9">
        <v>0</v>
      </c>
      <c r="K91" s="49">
        <v>0</v>
      </c>
      <c r="L91" s="49">
        <v>0</v>
      </c>
      <c r="M91" s="49">
        <v>0</v>
      </c>
      <c r="N91" s="73">
        <v>0</v>
      </c>
      <c r="O91" s="49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</row>
    <row r="92" spans="2:21" x14ac:dyDescent="0.25">
      <c r="B92" s="47">
        <v>4</v>
      </c>
      <c r="C92" s="41" t="s">
        <v>1769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9">
        <v>0</v>
      </c>
      <c r="K92" s="49">
        <v>0</v>
      </c>
      <c r="L92" s="49">
        <v>0</v>
      </c>
      <c r="M92" s="49">
        <v>0</v>
      </c>
      <c r="N92" s="73">
        <v>0</v>
      </c>
      <c r="O92" s="49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</row>
    <row r="93" spans="2:21" x14ac:dyDescent="0.25">
      <c r="B93" s="47">
        <v>5</v>
      </c>
      <c r="C93" s="41" t="s">
        <v>1769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9">
        <v>0</v>
      </c>
      <c r="K93" s="49">
        <v>0</v>
      </c>
      <c r="L93" s="49">
        <v>0</v>
      </c>
      <c r="M93" s="49">
        <v>0</v>
      </c>
      <c r="N93" s="73">
        <v>0</v>
      </c>
      <c r="O93" s="49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</row>
    <row r="94" spans="2:21" x14ac:dyDescent="0.25">
      <c r="B94" s="47">
        <v>6</v>
      </c>
      <c r="C94" s="41" t="s">
        <v>1769</v>
      </c>
      <c r="D94" s="48">
        <v>28753.7088</v>
      </c>
      <c r="E94" s="48">
        <v>28213.221300000001</v>
      </c>
      <c r="F94" s="48">
        <v>1652.5120000000002</v>
      </c>
      <c r="G94" s="48">
        <v>1621.4495000000002</v>
      </c>
      <c r="H94" s="48">
        <v>2313.5167999999999</v>
      </c>
      <c r="I94" s="48">
        <v>2270.0293000000001</v>
      </c>
      <c r="J94" s="49">
        <v>4967.1007450702127</v>
      </c>
      <c r="K94" s="49">
        <v>7534.4172481005162</v>
      </c>
      <c r="L94" s="49">
        <v>714.24245019955674</v>
      </c>
      <c r="M94" s="49">
        <v>1083.4087956541021</v>
      </c>
      <c r="N94" s="73">
        <v>619.42105262379891</v>
      </c>
      <c r="O94" s="49">
        <v>939.57761322985959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</row>
    <row r="95" spans="2:21" x14ac:dyDescent="0.25">
      <c r="B95" s="47">
        <v>7</v>
      </c>
      <c r="C95" s="41" t="s">
        <v>1769</v>
      </c>
      <c r="D95" s="48">
        <v>111659.8803</v>
      </c>
      <c r="E95" s="48">
        <v>240240.06000000003</v>
      </c>
      <c r="F95" s="48">
        <v>6417.2345000000014</v>
      </c>
      <c r="G95" s="48">
        <v>13806.900000000003</v>
      </c>
      <c r="H95" s="48">
        <v>8984.1283000000003</v>
      </c>
      <c r="I95" s="48">
        <v>19329.66</v>
      </c>
      <c r="J95" s="49">
        <v>49272.164089342194</v>
      </c>
      <c r="K95" s="49">
        <v>118412.54622844048</v>
      </c>
      <c r="L95" s="49">
        <v>7085.0729654988909</v>
      </c>
      <c r="M95" s="49">
        <v>17027.089139778273</v>
      </c>
      <c r="N95" s="73">
        <v>6144.4728648928303</v>
      </c>
      <c r="O95" s="49">
        <v>14766.606878566148</v>
      </c>
      <c r="P95" s="48">
        <v>3813.8576000000003</v>
      </c>
      <c r="Q95" s="48">
        <v>13606.0736</v>
      </c>
      <c r="R95" s="48">
        <v>544.83680000000004</v>
      </c>
      <c r="S95" s="48">
        <v>1943.7248000000002</v>
      </c>
      <c r="T95" s="48">
        <v>926.22256000000016</v>
      </c>
      <c r="U95" s="48">
        <v>3304.3321599999999</v>
      </c>
    </row>
    <row r="96" spans="2:21" x14ac:dyDescent="0.25">
      <c r="B96" s="47">
        <v>8</v>
      </c>
      <c r="C96" s="41" t="s">
        <v>1769</v>
      </c>
      <c r="D96" s="48">
        <v>6395.7963</v>
      </c>
      <c r="E96" s="48">
        <v>1017.9087000000001</v>
      </c>
      <c r="F96" s="48">
        <v>367.5745</v>
      </c>
      <c r="G96" s="48">
        <v>58.500500000000002</v>
      </c>
      <c r="H96" s="48">
        <v>514.60430000000008</v>
      </c>
      <c r="I96" s="48">
        <v>81.900700000000015</v>
      </c>
      <c r="J96" s="49">
        <v>7561.7499796600123</v>
      </c>
      <c r="K96" s="49">
        <v>3363.6347398669618</v>
      </c>
      <c r="L96" s="49">
        <v>1087.3390958758316</v>
      </c>
      <c r="M96" s="49">
        <v>483.67263751662978</v>
      </c>
      <c r="N96" s="73">
        <v>942.98613466371046</v>
      </c>
      <c r="O96" s="49">
        <v>419.46122660753878</v>
      </c>
      <c r="P96" s="48">
        <v>937.10399999999993</v>
      </c>
      <c r="Q96" s="48">
        <v>624.73599999999999</v>
      </c>
      <c r="R96" s="48">
        <v>133.87200000000001</v>
      </c>
      <c r="S96" s="48">
        <v>89.248000000000005</v>
      </c>
      <c r="T96" s="48">
        <v>227.58240000000001</v>
      </c>
      <c r="U96" s="48">
        <v>151.72160000000002</v>
      </c>
    </row>
    <row r="97" spans="2:21" x14ac:dyDescent="0.25">
      <c r="B97" s="47">
        <v>9</v>
      </c>
      <c r="C97" s="41" t="s">
        <v>1769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9">
        <v>0</v>
      </c>
      <c r="K97" s="49">
        <v>0</v>
      </c>
      <c r="L97" s="49">
        <v>0</v>
      </c>
      <c r="M97" s="49">
        <v>0</v>
      </c>
      <c r="N97" s="73">
        <v>0</v>
      </c>
      <c r="O97" s="49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</row>
    <row r="98" spans="2:21" x14ac:dyDescent="0.25">
      <c r="B98" s="47">
        <v>10</v>
      </c>
      <c r="C98" s="41" t="s">
        <v>1769</v>
      </c>
      <c r="D98" s="48">
        <v>119059.0563</v>
      </c>
      <c r="E98" s="48">
        <v>44165.454299999998</v>
      </c>
      <c r="F98" s="48">
        <v>6842.4745000000003</v>
      </c>
      <c r="G98" s="48">
        <v>2538.2444999999998</v>
      </c>
      <c r="H98" s="48">
        <v>9579.4642999999996</v>
      </c>
      <c r="I98" s="48">
        <v>3553.5423000000001</v>
      </c>
      <c r="J98" s="49">
        <v>39344.368592579449</v>
      </c>
      <c r="K98" s="49">
        <v>10007.056719674794</v>
      </c>
      <c r="L98" s="49">
        <v>5657.5092125942365</v>
      </c>
      <c r="M98" s="49">
        <v>1438.9610917073173</v>
      </c>
      <c r="N98" s="73">
        <v>4906.42961744272</v>
      </c>
      <c r="O98" s="49">
        <v>1247.9274983739838</v>
      </c>
      <c r="P98" s="48">
        <v>13923.287</v>
      </c>
      <c r="Q98" s="48">
        <v>2338.5389999999998</v>
      </c>
      <c r="R98" s="48">
        <v>1989.0410000000002</v>
      </c>
      <c r="S98" s="48">
        <v>334.077</v>
      </c>
      <c r="T98" s="48">
        <v>3381.3697000000002</v>
      </c>
      <c r="U98" s="48">
        <v>567.93089999999995</v>
      </c>
    </row>
    <row r="99" spans="2:21" x14ac:dyDescent="0.25">
      <c r="B99" s="47">
        <v>11</v>
      </c>
      <c r="C99" s="41" t="s">
        <v>1769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9">
        <v>0</v>
      </c>
      <c r="K99" s="49">
        <v>0</v>
      </c>
      <c r="L99" s="49">
        <v>0</v>
      </c>
      <c r="M99" s="49">
        <v>0</v>
      </c>
      <c r="N99" s="73">
        <v>0</v>
      </c>
      <c r="O99" s="49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</row>
    <row r="100" spans="2:21" x14ac:dyDescent="0.25">
      <c r="B100" s="47">
        <v>12</v>
      </c>
      <c r="C100" s="41" t="s">
        <v>1769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9">
        <v>0</v>
      </c>
      <c r="K100" s="49">
        <v>0</v>
      </c>
      <c r="L100" s="49">
        <v>0</v>
      </c>
      <c r="M100" s="49">
        <v>0</v>
      </c>
      <c r="N100" s="73">
        <v>0</v>
      </c>
      <c r="O100" s="49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</row>
    <row r="101" spans="2:21" x14ac:dyDescent="0.25">
      <c r="B101" s="47">
        <v>13</v>
      </c>
      <c r="C101" s="41" t="s">
        <v>1769</v>
      </c>
      <c r="D101" s="48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9">
        <v>0</v>
      </c>
      <c r="K101" s="49">
        <v>0</v>
      </c>
      <c r="L101" s="49">
        <v>0</v>
      </c>
      <c r="M101" s="49">
        <v>0</v>
      </c>
      <c r="N101" s="73">
        <v>0</v>
      </c>
      <c r="O101" s="49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</row>
    <row r="102" spans="2:21" x14ac:dyDescent="0.25">
      <c r="B102" s="47">
        <v>14</v>
      </c>
      <c r="C102" s="41" t="s">
        <v>1769</v>
      </c>
      <c r="D102" s="48">
        <v>4297.9566000000004</v>
      </c>
      <c r="E102" s="48">
        <v>1849.4807999999998</v>
      </c>
      <c r="F102" s="48">
        <v>247.00900000000001</v>
      </c>
      <c r="G102" s="48">
        <v>106.292</v>
      </c>
      <c r="H102" s="48">
        <v>345.81260000000003</v>
      </c>
      <c r="I102" s="48">
        <v>148.80880000000002</v>
      </c>
      <c r="J102" s="49">
        <v>192.30555408721358</v>
      </c>
      <c r="K102" s="49">
        <v>0</v>
      </c>
      <c r="L102" s="49">
        <v>27.652507405764975</v>
      </c>
      <c r="M102" s="49">
        <v>0</v>
      </c>
      <c r="N102" s="73">
        <v>23.981415890613455</v>
      </c>
      <c r="O102" s="49">
        <v>0</v>
      </c>
      <c r="P102" s="48">
        <v>113.16899999999998</v>
      </c>
      <c r="Q102" s="48">
        <v>533.86199999999997</v>
      </c>
      <c r="R102" s="48">
        <v>16.166999999999998</v>
      </c>
      <c r="S102" s="48">
        <v>76.266000000000005</v>
      </c>
      <c r="T102" s="48">
        <v>27.483899999999998</v>
      </c>
      <c r="U102" s="48">
        <v>129.65219999999999</v>
      </c>
    </row>
    <row r="103" spans="2:21" x14ac:dyDescent="0.25">
      <c r="B103" s="47">
        <v>15</v>
      </c>
      <c r="C103" s="41" t="s">
        <v>1769</v>
      </c>
      <c r="D103" s="48">
        <v>2230.2189000000003</v>
      </c>
      <c r="E103" s="48">
        <v>0</v>
      </c>
      <c r="F103" s="48">
        <v>128.17350000000002</v>
      </c>
      <c r="G103" s="48">
        <v>0</v>
      </c>
      <c r="H103" s="48">
        <v>179.44290000000004</v>
      </c>
      <c r="I103" s="48">
        <v>0</v>
      </c>
      <c r="J103" s="49">
        <v>132.4990223798965</v>
      </c>
      <c r="K103" s="49">
        <v>0</v>
      </c>
      <c r="L103" s="49">
        <v>19.052648869179606</v>
      </c>
      <c r="M103" s="49">
        <v>0</v>
      </c>
      <c r="N103" s="73">
        <v>16.523257354028086</v>
      </c>
      <c r="O103" s="49">
        <v>0</v>
      </c>
      <c r="P103" s="58">
        <v>0.37775683811530836</v>
      </c>
      <c r="Q103" s="58">
        <v>0.343892646420774</v>
      </c>
      <c r="R103" s="58">
        <v>5.39652625879012E-2</v>
      </c>
      <c r="S103" s="58">
        <v>4.9127520917253427E-2</v>
      </c>
      <c r="T103" s="58">
        <v>9.1740946399432047E-2</v>
      </c>
      <c r="U103" s="58">
        <v>8.3516785559330814E-2</v>
      </c>
    </row>
    <row r="104" spans="2:21" x14ac:dyDescent="0.25">
      <c r="B104" s="47">
        <v>16</v>
      </c>
      <c r="C104" s="41" t="s">
        <v>1769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9">
        <v>0</v>
      </c>
      <c r="K104" s="49">
        <v>0</v>
      </c>
      <c r="L104" s="49">
        <v>0</v>
      </c>
      <c r="M104" s="49">
        <v>0</v>
      </c>
      <c r="N104" s="73">
        <v>0</v>
      </c>
      <c r="O104" s="49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0</v>
      </c>
    </row>
    <row r="105" spans="2:21" ht="15.75" thickBot="1" x14ac:dyDescent="0.3">
      <c r="B105" s="50" t="s">
        <v>1778</v>
      </c>
      <c r="C105" s="41" t="s">
        <v>1769</v>
      </c>
      <c r="D105" s="48">
        <v>272396.61719999992</v>
      </c>
      <c r="E105" s="48">
        <v>315486.12510000006</v>
      </c>
      <c r="F105" s="48">
        <v>15654.978000000003</v>
      </c>
      <c r="G105" s="48">
        <v>18131.386500000004</v>
      </c>
      <c r="H105" s="48">
        <v>21916.969200000003</v>
      </c>
      <c r="I105" s="48">
        <v>25383.941099999996</v>
      </c>
      <c r="J105" s="49">
        <v>101470.18798311897</v>
      </c>
      <c r="K105" s="49">
        <v>139317.65493608275</v>
      </c>
      <c r="L105" s="49">
        <v>14590.868880443461</v>
      </c>
      <c r="M105" s="49">
        <v>20033.131664656321</v>
      </c>
      <c r="N105" s="73">
        <v>12653.814342867703</v>
      </c>
      <c r="O105" s="49">
        <v>17373.573216777531</v>
      </c>
      <c r="P105" s="48">
        <v>18787.417600000001</v>
      </c>
      <c r="Q105" s="48">
        <v>17103.210600000002</v>
      </c>
      <c r="R105" s="48">
        <v>2683.9168000000004</v>
      </c>
      <c r="S105" s="48">
        <v>2443.3158000000003</v>
      </c>
      <c r="T105" s="48">
        <v>4562.6585600000008</v>
      </c>
      <c r="U105" s="48">
        <v>4153.6368599999996</v>
      </c>
    </row>
    <row r="106" spans="2:21" ht="15.75" thickBot="1" x14ac:dyDescent="0.3">
      <c r="B106" s="132" t="s">
        <v>1779</v>
      </c>
      <c r="C106" s="133"/>
      <c r="D106" s="51">
        <v>0.40718808053736899</v>
      </c>
      <c r="E106" s="51">
        <v>0.47159979825050974</v>
      </c>
      <c r="F106" s="51">
        <v>2.3401613823986735E-2</v>
      </c>
      <c r="G106" s="51">
        <v>2.7103436681063776E-2</v>
      </c>
      <c r="H106" s="51">
        <v>3.2762259353581423E-2</v>
      </c>
      <c r="I106" s="51">
        <v>3.7944811353489274E-2</v>
      </c>
      <c r="J106" s="52">
        <v>0.33221072369437576</v>
      </c>
      <c r="K106" s="52">
        <v>0.45612233395506457</v>
      </c>
      <c r="L106" s="52">
        <v>4.7770120529472923E-2</v>
      </c>
      <c r="M106" s="52">
        <v>6.5587945587401331E-2</v>
      </c>
      <c r="N106" s="74">
        <v>4.1428254977094389E-2</v>
      </c>
      <c r="O106" s="52">
        <v>5.688062125659106E-2</v>
      </c>
      <c r="P106" s="51">
        <v>0.37775683811530836</v>
      </c>
      <c r="Q106" s="51">
        <v>0.343892646420774</v>
      </c>
      <c r="R106" s="51">
        <v>5.39652625879012E-2</v>
      </c>
      <c r="S106" s="51">
        <v>4.9127520917253427E-2</v>
      </c>
      <c r="T106" s="51">
        <v>9.1740946399432047E-2</v>
      </c>
      <c r="U106" s="53">
        <v>8.3516785559330814E-2</v>
      </c>
    </row>
    <row r="107" spans="2:21" x14ac:dyDescent="0.25">
      <c r="B107" s="40" t="s">
        <v>1780</v>
      </c>
      <c r="C107" s="41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75"/>
      <c r="O107" s="54"/>
      <c r="P107" s="54"/>
      <c r="Q107" s="54"/>
      <c r="R107" s="54"/>
      <c r="S107" s="54"/>
      <c r="T107" s="54"/>
      <c r="U107" s="54"/>
    </row>
    <row r="108" spans="2:21" x14ac:dyDescent="0.25">
      <c r="B108" s="61">
        <v>1</v>
      </c>
      <c r="C108" s="44" t="s">
        <v>75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6">
        <v>0</v>
      </c>
      <c r="K108" s="46">
        <v>0</v>
      </c>
      <c r="L108" s="46">
        <v>0</v>
      </c>
      <c r="M108" s="46">
        <v>0</v>
      </c>
      <c r="N108" s="72">
        <v>0</v>
      </c>
      <c r="O108" s="46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60">
        <v>0</v>
      </c>
    </row>
    <row r="109" spans="2:21" x14ac:dyDescent="0.25">
      <c r="B109" s="47">
        <v>2</v>
      </c>
      <c r="C109" s="41" t="s">
        <v>75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9">
        <v>0</v>
      </c>
      <c r="K109" s="49">
        <v>0</v>
      </c>
      <c r="L109" s="49">
        <v>0</v>
      </c>
      <c r="M109" s="49">
        <v>0</v>
      </c>
      <c r="N109" s="73">
        <v>0</v>
      </c>
      <c r="O109" s="49">
        <v>0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57">
        <v>0</v>
      </c>
    </row>
    <row r="110" spans="2:21" x14ac:dyDescent="0.25">
      <c r="B110" s="47">
        <v>3</v>
      </c>
      <c r="C110" s="41" t="s">
        <v>75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9">
        <v>0</v>
      </c>
      <c r="K110" s="49">
        <v>0</v>
      </c>
      <c r="L110" s="49">
        <v>0</v>
      </c>
      <c r="M110" s="49">
        <v>0</v>
      </c>
      <c r="N110" s="73">
        <v>0</v>
      </c>
      <c r="O110" s="49">
        <v>0</v>
      </c>
      <c r="P110" s="48">
        <v>0</v>
      </c>
      <c r="Q110" s="48">
        <v>0</v>
      </c>
      <c r="R110" s="48">
        <v>0</v>
      </c>
      <c r="S110" s="48">
        <v>0</v>
      </c>
      <c r="T110" s="48">
        <v>0</v>
      </c>
      <c r="U110" s="57">
        <v>0</v>
      </c>
    </row>
    <row r="111" spans="2:21" x14ac:dyDescent="0.25">
      <c r="B111" s="47">
        <v>4</v>
      </c>
      <c r="C111" s="41" t="s">
        <v>75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9">
        <v>0</v>
      </c>
      <c r="K111" s="49">
        <v>0</v>
      </c>
      <c r="L111" s="49">
        <v>0</v>
      </c>
      <c r="M111" s="49">
        <v>0</v>
      </c>
      <c r="N111" s="73">
        <v>0</v>
      </c>
      <c r="O111" s="49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57">
        <v>0</v>
      </c>
    </row>
    <row r="112" spans="2:21" x14ac:dyDescent="0.25">
      <c r="B112" s="47">
        <v>5</v>
      </c>
      <c r="C112" s="41" t="s">
        <v>75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9">
        <v>0</v>
      </c>
      <c r="K112" s="49">
        <v>0</v>
      </c>
      <c r="L112" s="49">
        <v>0</v>
      </c>
      <c r="M112" s="49">
        <v>0</v>
      </c>
      <c r="N112" s="73">
        <v>0</v>
      </c>
      <c r="O112" s="49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57">
        <v>0</v>
      </c>
    </row>
    <row r="113" spans="2:21" x14ac:dyDescent="0.25">
      <c r="B113" s="47">
        <v>6</v>
      </c>
      <c r="C113" s="41" t="s">
        <v>75</v>
      </c>
      <c r="D113" s="48">
        <v>2681.8968</v>
      </c>
      <c r="E113" s="48">
        <v>1993.4658000000002</v>
      </c>
      <c r="F113" s="48">
        <v>154.13200000000001</v>
      </c>
      <c r="G113" s="48">
        <v>114.56700000000001</v>
      </c>
      <c r="H113" s="48">
        <v>215.78480000000002</v>
      </c>
      <c r="I113" s="48">
        <v>160.39380000000003</v>
      </c>
      <c r="J113" s="49">
        <v>191.82473472283809</v>
      </c>
      <c r="K113" s="49">
        <v>0</v>
      </c>
      <c r="L113" s="49">
        <v>27.583368159645236</v>
      </c>
      <c r="M113" s="49">
        <v>0</v>
      </c>
      <c r="N113" s="73">
        <v>23.921455432372507</v>
      </c>
      <c r="O113" s="49">
        <v>0</v>
      </c>
      <c r="P113" s="58">
        <v>0.61855670103092786</v>
      </c>
      <c r="Q113" s="58">
        <v>0.10309278350515466</v>
      </c>
      <c r="R113" s="58">
        <v>8.8365243004418267E-2</v>
      </c>
      <c r="S113" s="58">
        <v>1.4727540500736378E-2</v>
      </c>
      <c r="T113" s="58">
        <v>0.15022091310751107</v>
      </c>
      <c r="U113" s="59">
        <v>2.5036818851251842E-2</v>
      </c>
    </row>
    <row r="114" spans="2:21" x14ac:dyDescent="0.25">
      <c r="B114" s="47">
        <v>7</v>
      </c>
      <c r="C114" s="41" t="s">
        <v>75</v>
      </c>
      <c r="D114" s="48">
        <v>4352.9579999999996</v>
      </c>
      <c r="E114" s="48">
        <v>6531.6815999999999</v>
      </c>
      <c r="F114" s="48">
        <v>250.17</v>
      </c>
      <c r="G114" s="48">
        <v>375.38400000000001</v>
      </c>
      <c r="H114" s="48">
        <v>350.238</v>
      </c>
      <c r="I114" s="48">
        <v>525.53760000000011</v>
      </c>
      <c r="J114" s="49">
        <v>2497.5237229859567</v>
      </c>
      <c r="K114" s="49">
        <v>284.39355819660005</v>
      </c>
      <c r="L114" s="49">
        <v>359.13051796008875</v>
      </c>
      <c r="M114" s="49">
        <v>40.89426855875832</v>
      </c>
      <c r="N114" s="73">
        <v>311.45306947524023</v>
      </c>
      <c r="O114" s="49">
        <v>35.465227346637107</v>
      </c>
      <c r="P114" s="48">
        <v>124.9472</v>
      </c>
      <c r="Q114" s="48">
        <v>124.9472</v>
      </c>
      <c r="R114" s="48">
        <v>17.849600000000002</v>
      </c>
      <c r="S114" s="48">
        <v>17.849600000000002</v>
      </c>
      <c r="T114" s="48">
        <v>30.344320000000003</v>
      </c>
      <c r="U114" s="57">
        <v>30.344320000000003</v>
      </c>
    </row>
    <row r="115" spans="2:21" x14ac:dyDescent="0.25">
      <c r="B115" s="47">
        <v>8</v>
      </c>
      <c r="C115" s="41" t="s">
        <v>75</v>
      </c>
      <c r="D115" s="48">
        <v>277.16460000000001</v>
      </c>
      <c r="E115" s="48">
        <v>0</v>
      </c>
      <c r="F115" s="48">
        <v>15.929</v>
      </c>
      <c r="G115" s="48">
        <v>0</v>
      </c>
      <c r="H115" s="48">
        <v>22.300599999999999</v>
      </c>
      <c r="I115" s="48">
        <v>0</v>
      </c>
      <c r="J115" s="49">
        <v>954.83328543976324</v>
      </c>
      <c r="K115" s="49">
        <v>0</v>
      </c>
      <c r="L115" s="49">
        <v>137.29990598669625</v>
      </c>
      <c r="M115" s="49">
        <v>0</v>
      </c>
      <c r="N115" s="73">
        <v>119.07224538063564</v>
      </c>
      <c r="O115" s="49">
        <v>0</v>
      </c>
      <c r="P115" s="58">
        <v>0.61855670103092786</v>
      </c>
      <c r="Q115" s="58">
        <v>0.10309278350515466</v>
      </c>
      <c r="R115" s="58">
        <v>8.8365243004418267E-2</v>
      </c>
      <c r="S115" s="58">
        <v>1.4727540500736378E-2</v>
      </c>
      <c r="T115" s="58">
        <v>0.15022091310751107</v>
      </c>
      <c r="U115" s="59">
        <v>2.5036818851251842E-2</v>
      </c>
    </row>
    <row r="116" spans="2:21" x14ac:dyDescent="0.25">
      <c r="B116" s="47">
        <v>9</v>
      </c>
      <c r="C116" s="41" t="s">
        <v>75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9">
        <v>0</v>
      </c>
      <c r="K116" s="49">
        <v>0</v>
      </c>
      <c r="L116" s="49">
        <v>0</v>
      </c>
      <c r="M116" s="49">
        <v>0</v>
      </c>
      <c r="N116" s="73">
        <v>0</v>
      </c>
      <c r="O116" s="49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57">
        <v>0</v>
      </c>
    </row>
    <row r="117" spans="2:21" x14ac:dyDescent="0.25">
      <c r="B117" s="47">
        <v>10</v>
      </c>
      <c r="C117" s="41" t="s">
        <v>75</v>
      </c>
      <c r="D117" s="48">
        <v>6871.3643999999995</v>
      </c>
      <c r="E117" s="48">
        <v>117.29339999999999</v>
      </c>
      <c r="F117" s="48">
        <v>394.90600000000001</v>
      </c>
      <c r="G117" s="48">
        <v>6.7409999999999997</v>
      </c>
      <c r="H117" s="48">
        <v>552.86840000000007</v>
      </c>
      <c r="I117" s="48">
        <v>9.4374000000000002</v>
      </c>
      <c r="J117" s="49">
        <v>252.58550793791568</v>
      </c>
      <c r="K117" s="49">
        <v>691.80290146341451</v>
      </c>
      <c r="L117" s="49">
        <v>36.320441507760535</v>
      </c>
      <c r="M117" s="49">
        <v>99.477547317073189</v>
      </c>
      <c r="N117" s="73">
        <v>31.49861241685144</v>
      </c>
      <c r="O117" s="49">
        <v>86.271107317073174</v>
      </c>
      <c r="P117" s="48">
        <v>624.73599999999999</v>
      </c>
      <c r="Q117" s="48">
        <v>0</v>
      </c>
      <c r="R117" s="48">
        <v>89.248000000000005</v>
      </c>
      <c r="S117" s="48">
        <v>0</v>
      </c>
      <c r="T117" s="48">
        <v>151.72160000000002</v>
      </c>
      <c r="U117" s="57">
        <v>0</v>
      </c>
    </row>
    <row r="118" spans="2:21" x14ac:dyDescent="0.25">
      <c r="B118" s="47">
        <v>11</v>
      </c>
      <c r="C118" s="41" t="s">
        <v>75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9">
        <v>0</v>
      </c>
      <c r="K118" s="49">
        <v>0</v>
      </c>
      <c r="L118" s="49">
        <v>0</v>
      </c>
      <c r="M118" s="49">
        <v>0</v>
      </c>
      <c r="N118" s="73">
        <v>0</v>
      </c>
      <c r="O118" s="49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57">
        <v>0</v>
      </c>
    </row>
    <row r="119" spans="2:21" x14ac:dyDescent="0.25">
      <c r="B119" s="47">
        <v>12</v>
      </c>
      <c r="C119" s="41" t="s">
        <v>75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9">
        <v>0</v>
      </c>
      <c r="K119" s="49">
        <v>0</v>
      </c>
      <c r="L119" s="49">
        <v>0</v>
      </c>
      <c r="M119" s="49">
        <v>0</v>
      </c>
      <c r="N119" s="73">
        <v>0</v>
      </c>
      <c r="O119" s="49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57">
        <v>0</v>
      </c>
    </row>
    <row r="120" spans="2:21" x14ac:dyDescent="0.25">
      <c r="B120" s="47">
        <v>13</v>
      </c>
      <c r="C120" s="41" t="s">
        <v>75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9">
        <v>0</v>
      </c>
      <c r="K120" s="49">
        <v>0</v>
      </c>
      <c r="L120" s="49">
        <v>0</v>
      </c>
      <c r="M120" s="49">
        <v>0</v>
      </c>
      <c r="N120" s="73">
        <v>0</v>
      </c>
      <c r="O120" s="49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57">
        <v>0</v>
      </c>
    </row>
    <row r="121" spans="2:21" x14ac:dyDescent="0.25">
      <c r="B121" s="47">
        <v>14</v>
      </c>
      <c r="C121" s="41" t="s">
        <v>75</v>
      </c>
      <c r="D121" s="48">
        <v>48.615600000000001</v>
      </c>
      <c r="E121" s="48">
        <v>100.2414</v>
      </c>
      <c r="F121" s="48">
        <v>2.7940000000000005</v>
      </c>
      <c r="G121" s="48">
        <v>5.7610000000000001</v>
      </c>
      <c r="H121" s="48">
        <v>3.9116000000000004</v>
      </c>
      <c r="I121" s="48">
        <v>8.0654000000000003</v>
      </c>
      <c r="J121" s="58">
        <v>0.63040700164102237</v>
      </c>
      <c r="K121" s="58">
        <v>0.15792605600841789</v>
      </c>
      <c r="L121" s="58">
        <v>9.0649146168802958E-2</v>
      </c>
      <c r="M121" s="58">
        <v>2.2708919948071303E-2</v>
      </c>
      <c r="N121" s="76">
        <v>7.861474702832412E-2</v>
      </c>
      <c r="O121" s="58">
        <v>1.9694129205361319E-2</v>
      </c>
      <c r="P121" s="58">
        <v>0.61855670103092786</v>
      </c>
      <c r="Q121" s="58">
        <v>0.10309278350515466</v>
      </c>
      <c r="R121" s="58">
        <v>8.8365243004418267E-2</v>
      </c>
      <c r="S121" s="58">
        <v>1.4727540500736378E-2</v>
      </c>
      <c r="T121" s="58">
        <v>0.15022091310751107</v>
      </c>
      <c r="U121" s="59">
        <v>2.5036818851251842E-2</v>
      </c>
    </row>
    <row r="122" spans="2:21" x14ac:dyDescent="0.25">
      <c r="B122" s="47">
        <v>15</v>
      </c>
      <c r="C122" s="41" t="s">
        <v>75</v>
      </c>
      <c r="D122" s="58">
        <v>0.54437788437670287</v>
      </c>
      <c r="E122" s="58">
        <v>0.33440999441117591</v>
      </c>
      <c r="F122" s="58">
        <v>3.1286085309005909E-2</v>
      </c>
      <c r="G122" s="58">
        <v>1.9218965196044591E-2</v>
      </c>
      <c r="H122" s="58">
        <v>4.3800519432608272E-2</v>
      </c>
      <c r="I122" s="58">
        <v>2.6906551274462433E-2</v>
      </c>
      <c r="J122" s="58">
        <v>0.63040700164102237</v>
      </c>
      <c r="K122" s="58">
        <v>0.15792605600841789</v>
      </c>
      <c r="L122" s="58">
        <v>9.0649146168802958E-2</v>
      </c>
      <c r="M122" s="58">
        <v>2.2708919948071303E-2</v>
      </c>
      <c r="N122" s="76">
        <v>7.861474702832412E-2</v>
      </c>
      <c r="O122" s="58">
        <v>1.9694129205361319E-2</v>
      </c>
      <c r="P122" s="58">
        <v>0.61855670103092786</v>
      </c>
      <c r="Q122" s="58">
        <v>0.10309278350515466</v>
      </c>
      <c r="R122" s="58">
        <v>8.8365243004418267E-2</v>
      </c>
      <c r="S122" s="58">
        <v>1.4727540500736378E-2</v>
      </c>
      <c r="T122" s="58">
        <v>0.15022091310751107</v>
      </c>
      <c r="U122" s="59">
        <v>2.5036818851251842E-2</v>
      </c>
    </row>
    <row r="123" spans="2:21" x14ac:dyDescent="0.25">
      <c r="B123" s="47">
        <v>16</v>
      </c>
      <c r="C123" s="41" t="s">
        <v>75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9">
        <v>0</v>
      </c>
      <c r="K123" s="49">
        <v>0</v>
      </c>
      <c r="L123" s="49">
        <v>0</v>
      </c>
      <c r="M123" s="49">
        <v>0</v>
      </c>
      <c r="N123" s="73">
        <v>0</v>
      </c>
      <c r="O123" s="49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57">
        <v>0</v>
      </c>
    </row>
    <row r="124" spans="2:21" ht="15.75" thickBot="1" x14ac:dyDescent="0.3">
      <c r="B124" s="50" t="s">
        <v>1778</v>
      </c>
      <c r="C124" s="41" t="s">
        <v>75</v>
      </c>
      <c r="D124" s="48">
        <v>14232.543777884375</v>
      </c>
      <c r="E124" s="48">
        <v>8743.0166099944126</v>
      </c>
      <c r="F124" s="48">
        <v>817.96228608530896</v>
      </c>
      <c r="G124" s="48">
        <v>502.47221896519608</v>
      </c>
      <c r="H124" s="48">
        <v>1145.1472005194325</v>
      </c>
      <c r="I124" s="48">
        <v>703.46110655127461</v>
      </c>
      <c r="J124" s="49">
        <v>3898.0280650897553</v>
      </c>
      <c r="K124" s="49">
        <v>976.51231177203135</v>
      </c>
      <c r="L124" s="49">
        <v>560.51553190652851</v>
      </c>
      <c r="M124" s="49">
        <v>140.41723371572763</v>
      </c>
      <c r="N124" s="73">
        <v>486.10261219915645</v>
      </c>
      <c r="O124" s="49">
        <v>121.77572292212101</v>
      </c>
      <c r="P124" s="48">
        <v>752.1574268041237</v>
      </c>
      <c r="Q124" s="48">
        <v>125.35957113402064</v>
      </c>
      <c r="R124" s="48">
        <v>107.45106097201767</v>
      </c>
      <c r="S124" s="48">
        <v>17.908510162002948</v>
      </c>
      <c r="T124" s="48">
        <v>182.66680365243008</v>
      </c>
      <c r="U124" s="57">
        <v>30.44446727540501</v>
      </c>
    </row>
    <row r="125" spans="2:21" ht="15.75" thickBot="1" x14ac:dyDescent="0.3">
      <c r="B125" s="132" t="s">
        <v>1781</v>
      </c>
      <c r="C125" s="133"/>
      <c r="D125" s="51">
        <v>0.54437788437670287</v>
      </c>
      <c r="E125" s="51">
        <v>0.33440999441117591</v>
      </c>
      <c r="F125" s="51">
        <v>3.1286085309005909E-2</v>
      </c>
      <c r="G125" s="51">
        <v>1.9218965196044591E-2</v>
      </c>
      <c r="H125" s="51">
        <v>4.3800519432608272E-2</v>
      </c>
      <c r="I125" s="51">
        <v>2.6906551274462433E-2</v>
      </c>
      <c r="J125" s="52">
        <v>0.63040700164102237</v>
      </c>
      <c r="K125" s="52">
        <v>0.15792605600841789</v>
      </c>
      <c r="L125" s="52">
        <v>9.0649146168802958E-2</v>
      </c>
      <c r="M125" s="52">
        <v>2.2708919948071303E-2</v>
      </c>
      <c r="N125" s="74">
        <v>7.861474702832412E-2</v>
      </c>
      <c r="O125" s="52">
        <v>1.9694129205361319E-2</v>
      </c>
      <c r="P125" s="51">
        <v>0.61855670103092786</v>
      </c>
      <c r="Q125" s="51">
        <v>0.10309278350515466</v>
      </c>
      <c r="R125" s="51">
        <v>8.8365243004418267E-2</v>
      </c>
      <c r="S125" s="51">
        <v>1.4727540500736378E-2</v>
      </c>
      <c r="T125" s="51">
        <v>0.15022091310751107</v>
      </c>
      <c r="U125" s="53">
        <v>2.5036818851251842E-2</v>
      </c>
    </row>
    <row r="127" spans="2:21" x14ac:dyDescent="0.25">
      <c r="B127" s="40" t="s">
        <v>1782</v>
      </c>
      <c r="C127" s="41"/>
      <c r="D127" s="42">
        <v>2</v>
      </c>
      <c r="E127" s="42">
        <v>3</v>
      </c>
      <c r="F127" s="42">
        <v>4</v>
      </c>
      <c r="G127" s="42">
        <v>5</v>
      </c>
      <c r="H127" s="42">
        <v>6</v>
      </c>
      <c r="I127" s="42">
        <v>7</v>
      </c>
      <c r="J127" s="42">
        <v>8</v>
      </c>
      <c r="K127" s="42">
        <v>9</v>
      </c>
      <c r="L127" s="42">
        <v>10</v>
      </c>
      <c r="M127" s="42">
        <v>11</v>
      </c>
      <c r="N127" s="71">
        <v>12</v>
      </c>
      <c r="O127" s="42">
        <v>13</v>
      </c>
      <c r="P127" s="42">
        <v>14</v>
      </c>
      <c r="Q127" s="42">
        <v>15</v>
      </c>
      <c r="R127" s="42">
        <v>16</v>
      </c>
      <c r="S127" s="42">
        <v>17</v>
      </c>
      <c r="T127" s="42">
        <v>18</v>
      </c>
      <c r="U127" s="42">
        <v>19</v>
      </c>
    </row>
    <row r="128" spans="2:21" x14ac:dyDescent="0.25">
      <c r="B128" s="43">
        <v>1</v>
      </c>
      <c r="C128" s="44" t="s">
        <v>1769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I128" s="45">
        <v>0</v>
      </c>
      <c r="J128" s="46">
        <v>0</v>
      </c>
      <c r="K128" s="46">
        <v>0</v>
      </c>
      <c r="L128" s="46">
        <v>0</v>
      </c>
      <c r="M128" s="46">
        <v>0</v>
      </c>
      <c r="N128" s="72">
        <v>0</v>
      </c>
      <c r="O128" s="46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</row>
    <row r="129" spans="2:21" x14ac:dyDescent="0.25">
      <c r="B129" s="47">
        <v>2</v>
      </c>
      <c r="C129" s="41" t="s">
        <v>1769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9">
        <v>0</v>
      </c>
      <c r="K129" s="49">
        <v>0</v>
      </c>
      <c r="L129" s="49">
        <v>0</v>
      </c>
      <c r="M129" s="49">
        <v>0</v>
      </c>
      <c r="N129" s="73">
        <v>0</v>
      </c>
      <c r="O129" s="49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</row>
    <row r="130" spans="2:21" x14ac:dyDescent="0.25">
      <c r="B130" s="47">
        <v>3</v>
      </c>
      <c r="C130" s="41" t="s">
        <v>1769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9">
        <v>0</v>
      </c>
      <c r="K130" s="49">
        <v>0</v>
      </c>
      <c r="L130" s="49">
        <v>0</v>
      </c>
      <c r="M130" s="49">
        <v>0</v>
      </c>
      <c r="N130" s="73">
        <v>0</v>
      </c>
      <c r="O130" s="49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</row>
    <row r="131" spans="2:21" x14ac:dyDescent="0.25">
      <c r="B131" s="47">
        <v>4</v>
      </c>
      <c r="C131" s="41" t="s">
        <v>1769</v>
      </c>
      <c r="D131" s="48">
        <v>14782.013400000002</v>
      </c>
      <c r="E131" s="48">
        <v>4279.0427999999993</v>
      </c>
      <c r="F131" s="48">
        <v>849.54100000000017</v>
      </c>
      <c r="G131" s="48">
        <v>245.922</v>
      </c>
      <c r="H131" s="48">
        <v>1189.3574000000001</v>
      </c>
      <c r="I131" s="48">
        <v>344.29079999999999</v>
      </c>
      <c r="J131" s="49">
        <v>245.48417578713966</v>
      </c>
      <c r="K131" s="49">
        <v>2270.7693107464888</v>
      </c>
      <c r="L131" s="49">
        <v>35.299308026607548</v>
      </c>
      <c r="M131" s="49">
        <v>326.52444949002228</v>
      </c>
      <c r="N131" s="73">
        <v>30.613042572062088</v>
      </c>
      <c r="O131" s="49">
        <v>283.17571736881007</v>
      </c>
      <c r="P131" s="48">
        <v>114.86999999999999</v>
      </c>
      <c r="Q131" s="48">
        <v>0</v>
      </c>
      <c r="R131" s="48">
        <v>16.41</v>
      </c>
      <c r="S131" s="48">
        <v>0</v>
      </c>
      <c r="T131" s="48">
        <v>27.897000000000002</v>
      </c>
      <c r="U131" s="48">
        <v>0</v>
      </c>
    </row>
    <row r="132" spans="2:21" x14ac:dyDescent="0.25">
      <c r="B132" s="47">
        <v>5</v>
      </c>
      <c r="C132" s="41" t="s">
        <v>1769</v>
      </c>
      <c r="D132" s="48">
        <v>6073.9137000000001</v>
      </c>
      <c r="E132" s="48">
        <v>41212.1175</v>
      </c>
      <c r="F132" s="48">
        <v>349.07549999999998</v>
      </c>
      <c r="G132" s="48">
        <v>2368.5125000000003</v>
      </c>
      <c r="H132" s="48">
        <v>488.70570000000004</v>
      </c>
      <c r="I132" s="48">
        <v>3315.9175000000005</v>
      </c>
      <c r="J132" s="49">
        <v>245.48417578713966</v>
      </c>
      <c r="K132" s="49">
        <v>10455.631597753139</v>
      </c>
      <c r="L132" s="49">
        <v>35.299308026607548</v>
      </c>
      <c r="M132" s="49">
        <v>1503.4637536141909</v>
      </c>
      <c r="N132" s="73">
        <v>30.613042572062088</v>
      </c>
      <c r="O132" s="49">
        <v>1303.8669160384331</v>
      </c>
      <c r="P132" s="48">
        <v>352.24699999999996</v>
      </c>
      <c r="Q132" s="48">
        <v>874.40920000000006</v>
      </c>
      <c r="R132" s="48">
        <v>50.320999999999998</v>
      </c>
      <c r="S132" s="48">
        <v>124.9156</v>
      </c>
      <c r="T132" s="48">
        <v>85.545699999999997</v>
      </c>
      <c r="U132" s="48">
        <v>212.35651999999999</v>
      </c>
    </row>
    <row r="133" spans="2:21" x14ac:dyDescent="0.25">
      <c r="B133" s="47">
        <v>6</v>
      </c>
      <c r="C133" s="41" t="s">
        <v>1769</v>
      </c>
      <c r="D133" s="48">
        <v>137045.6103</v>
      </c>
      <c r="E133" s="48">
        <v>204693.39990000002</v>
      </c>
      <c r="F133" s="48">
        <v>7876.1845000000003</v>
      </c>
      <c r="G133" s="48">
        <v>11763.988499999999</v>
      </c>
      <c r="H133" s="48">
        <v>11026.658300000003</v>
      </c>
      <c r="I133" s="48">
        <v>16469.583900000001</v>
      </c>
      <c r="J133" s="49">
        <v>77593.001634294138</v>
      </c>
      <c r="K133" s="49">
        <v>98864.213603192897</v>
      </c>
      <c r="L133" s="49">
        <v>11157.457529046564</v>
      </c>
      <c r="M133" s="49">
        <v>14216.143739600891</v>
      </c>
      <c r="N133" s="73">
        <v>9676.2158078344419</v>
      </c>
      <c r="O133" s="49">
        <v>12328.836961419071</v>
      </c>
      <c r="P133" s="48">
        <v>678.4609999999999</v>
      </c>
      <c r="Q133" s="48">
        <v>4529.4633999999996</v>
      </c>
      <c r="R133" s="48">
        <v>96.923000000000002</v>
      </c>
      <c r="S133" s="48">
        <v>647.06619999999998</v>
      </c>
      <c r="T133" s="48">
        <v>164.76910000000004</v>
      </c>
      <c r="U133" s="48">
        <v>1100.0125400000002</v>
      </c>
    </row>
    <row r="134" spans="2:21" x14ac:dyDescent="0.25">
      <c r="B134" s="47">
        <v>7</v>
      </c>
      <c r="C134" s="41" t="s">
        <v>1769</v>
      </c>
      <c r="D134" s="48">
        <v>584.42250000000001</v>
      </c>
      <c r="E134" s="48">
        <v>2406.4548</v>
      </c>
      <c r="F134" s="48">
        <v>33.587500000000006</v>
      </c>
      <c r="G134" s="48">
        <v>138.30200000000002</v>
      </c>
      <c r="H134" s="48">
        <v>47.022500000000008</v>
      </c>
      <c r="I134" s="48">
        <v>193.62280000000004</v>
      </c>
      <c r="J134" s="49">
        <v>1115.1976392904653</v>
      </c>
      <c r="K134" s="49">
        <v>1507.6128156097559</v>
      </c>
      <c r="L134" s="49">
        <v>160.35944008869183</v>
      </c>
      <c r="M134" s="49">
        <v>216.78663804878053</v>
      </c>
      <c r="N134" s="73">
        <v>139.07044190687361</v>
      </c>
      <c r="O134" s="49">
        <v>188.00647804878051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0</v>
      </c>
    </row>
    <row r="135" spans="2:21" x14ac:dyDescent="0.25">
      <c r="B135" s="47">
        <v>8</v>
      </c>
      <c r="C135" s="41" t="s">
        <v>1769</v>
      </c>
      <c r="D135" s="48">
        <v>202825.78830000001</v>
      </c>
      <c r="E135" s="48">
        <v>215951.60009999995</v>
      </c>
      <c r="F135" s="48">
        <v>11656.654500000002</v>
      </c>
      <c r="G135" s="48">
        <v>12411.011500000002</v>
      </c>
      <c r="H135" s="48">
        <v>16319.3163</v>
      </c>
      <c r="I135" s="48">
        <v>17375.416100000002</v>
      </c>
      <c r="J135" s="49">
        <v>83876.800318433103</v>
      </c>
      <c r="K135" s="49">
        <v>106479.97809052475</v>
      </c>
      <c r="L135" s="49">
        <v>12061.03408186253</v>
      </c>
      <c r="M135" s="49">
        <v>15311.24983201774</v>
      </c>
      <c r="N135" s="73">
        <v>10459.835346711014</v>
      </c>
      <c r="O135" s="49">
        <v>13278.558961714707</v>
      </c>
      <c r="P135" s="48">
        <v>1209.2289999999998</v>
      </c>
      <c r="Q135" s="48">
        <v>634.73899999999992</v>
      </c>
      <c r="R135" s="48">
        <v>172.74700000000001</v>
      </c>
      <c r="S135" s="48">
        <v>90.677000000000007</v>
      </c>
      <c r="T135" s="48">
        <v>293.66989999999998</v>
      </c>
      <c r="U135" s="48">
        <v>154.15089999999998</v>
      </c>
    </row>
    <row r="136" spans="2:21" x14ac:dyDescent="0.25">
      <c r="B136" s="47">
        <v>9</v>
      </c>
      <c r="C136" s="41" t="s">
        <v>1769</v>
      </c>
      <c r="D136" s="48">
        <v>415159.03230000002</v>
      </c>
      <c r="E136" s="48">
        <v>120931.47899999999</v>
      </c>
      <c r="F136" s="48">
        <v>23859.714500000002</v>
      </c>
      <c r="G136" s="48">
        <v>6950.0850000000009</v>
      </c>
      <c r="H136" s="48">
        <v>33403.600300000006</v>
      </c>
      <c r="I136" s="48">
        <v>9730.1190000000006</v>
      </c>
      <c r="J136" s="49">
        <v>271272.07171500369</v>
      </c>
      <c r="K136" s="49">
        <v>135383.5465134368</v>
      </c>
      <c r="L136" s="49">
        <v>39007.469168957876</v>
      </c>
      <c r="M136" s="49">
        <v>19467.427970820409</v>
      </c>
      <c r="N136" s="73">
        <v>33828.915665927569</v>
      </c>
      <c r="O136" s="49">
        <v>16882.971212638582</v>
      </c>
      <c r="P136" s="48">
        <v>5767.333599999999</v>
      </c>
      <c r="Q136" s="48">
        <v>2280.3339999999998</v>
      </c>
      <c r="R136" s="48">
        <v>823.90480000000002</v>
      </c>
      <c r="S136" s="48">
        <v>325.762</v>
      </c>
      <c r="T136" s="48">
        <v>1400.63816</v>
      </c>
      <c r="U136" s="48">
        <v>553.79539999999997</v>
      </c>
    </row>
    <row r="137" spans="2:21" x14ac:dyDescent="0.25">
      <c r="B137" s="47">
        <v>10</v>
      </c>
      <c r="C137" s="41" t="s">
        <v>1769</v>
      </c>
      <c r="D137" s="48">
        <v>358943.75610000006</v>
      </c>
      <c r="E137" s="48">
        <v>21564.803100000008</v>
      </c>
      <c r="F137" s="48">
        <v>20628.951499999999</v>
      </c>
      <c r="G137" s="48">
        <v>1239.3565000000008</v>
      </c>
      <c r="H137" s="48">
        <v>28880.532100000004</v>
      </c>
      <c r="I137" s="48">
        <v>1735.099100000001</v>
      </c>
      <c r="J137" s="49">
        <v>29755.003353348111</v>
      </c>
      <c r="K137" s="49">
        <v>2844.7788651589067</v>
      </c>
      <c r="L137" s="49">
        <v>4278.6099158314864</v>
      </c>
      <c r="M137" s="49">
        <v>409.06394518847031</v>
      </c>
      <c r="N137" s="73">
        <v>3710.5902303769403</v>
      </c>
      <c r="O137" s="49">
        <v>354.75743488543992</v>
      </c>
      <c r="P137" s="48">
        <v>13981.042600000001</v>
      </c>
      <c r="Q137" s="48">
        <v>373.06500000000051</v>
      </c>
      <c r="R137" s="48">
        <v>1997.2918</v>
      </c>
      <c r="S137" s="48">
        <v>53.295000000000073</v>
      </c>
      <c r="T137" s="48">
        <v>3395.3960600000005</v>
      </c>
      <c r="U137" s="48">
        <v>90.601500000000129</v>
      </c>
    </row>
    <row r="138" spans="2:21" x14ac:dyDescent="0.25">
      <c r="B138" s="47">
        <v>11</v>
      </c>
      <c r="C138" s="41" t="s">
        <v>1769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9">
        <v>0</v>
      </c>
      <c r="K138" s="49">
        <v>0</v>
      </c>
      <c r="L138" s="49">
        <v>0</v>
      </c>
      <c r="M138" s="49">
        <v>0</v>
      </c>
      <c r="N138" s="73">
        <v>0</v>
      </c>
      <c r="O138" s="49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</row>
    <row r="139" spans="2:21" x14ac:dyDescent="0.25">
      <c r="B139" s="47">
        <v>12</v>
      </c>
      <c r="C139" s="41" t="s">
        <v>1769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9">
        <v>0</v>
      </c>
      <c r="K139" s="49">
        <v>0</v>
      </c>
      <c r="L139" s="49">
        <v>0</v>
      </c>
      <c r="M139" s="49">
        <v>0</v>
      </c>
      <c r="N139" s="73">
        <v>0</v>
      </c>
      <c r="O139" s="49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</row>
    <row r="140" spans="2:21" x14ac:dyDescent="0.25">
      <c r="B140" s="47">
        <v>13</v>
      </c>
      <c r="C140" s="41" t="s">
        <v>1769</v>
      </c>
      <c r="D140" s="48">
        <v>52937.664299999997</v>
      </c>
      <c r="E140" s="48">
        <v>1356.5823</v>
      </c>
      <c r="F140" s="48">
        <v>3042.3944999999999</v>
      </c>
      <c r="G140" s="48">
        <v>77.964500000000001</v>
      </c>
      <c r="H140" s="48">
        <v>4259.3523000000005</v>
      </c>
      <c r="I140" s="48">
        <v>109.1503</v>
      </c>
      <c r="J140" s="49">
        <v>7655.2804418625255</v>
      </c>
      <c r="K140" s="49">
        <v>648.49956978566229</v>
      </c>
      <c r="L140" s="49">
        <v>1100.788274767184</v>
      </c>
      <c r="M140" s="49">
        <v>93.250760443459129</v>
      </c>
      <c r="N140" s="73">
        <v>954.64982749445687</v>
      </c>
      <c r="O140" s="49">
        <v>80.87097620103485</v>
      </c>
      <c r="P140" s="48">
        <v>2516.9129999999996</v>
      </c>
      <c r="Q140" s="48">
        <v>0</v>
      </c>
      <c r="R140" s="48">
        <v>359.55899999999997</v>
      </c>
      <c r="S140" s="48">
        <v>0</v>
      </c>
      <c r="T140" s="48">
        <v>611.25030000000004</v>
      </c>
      <c r="U140" s="48">
        <v>0</v>
      </c>
    </row>
    <row r="141" spans="2:21" x14ac:dyDescent="0.25">
      <c r="B141" s="47">
        <v>14</v>
      </c>
      <c r="C141" s="41" t="s">
        <v>1769</v>
      </c>
      <c r="D141" s="48">
        <v>78281.164499999999</v>
      </c>
      <c r="E141" s="48">
        <v>577.00139999999624</v>
      </c>
      <c r="F141" s="48">
        <v>4498.9175000000005</v>
      </c>
      <c r="G141" s="48">
        <v>33.160999999999788</v>
      </c>
      <c r="H141" s="48">
        <v>6298.4845000000014</v>
      </c>
      <c r="I141" s="48">
        <v>46.425399999999705</v>
      </c>
      <c r="J141" s="49">
        <v>10731.703282335548</v>
      </c>
      <c r="K141" s="49">
        <v>0</v>
      </c>
      <c r="L141" s="49">
        <v>1543.1613813747229</v>
      </c>
      <c r="M141" s="49">
        <v>0</v>
      </c>
      <c r="N141" s="73">
        <v>1338.2943662232078</v>
      </c>
      <c r="O141" s="49">
        <v>0</v>
      </c>
      <c r="P141" s="48">
        <v>460.37599999999998</v>
      </c>
      <c r="Q141" s="48">
        <v>181.22999999999996</v>
      </c>
      <c r="R141" s="48">
        <v>65.768000000000001</v>
      </c>
      <c r="S141" s="48">
        <v>25.89</v>
      </c>
      <c r="T141" s="48">
        <v>111.80560000000001</v>
      </c>
      <c r="U141" s="48">
        <v>44.012999999999998</v>
      </c>
    </row>
    <row r="142" spans="2:21" x14ac:dyDescent="0.25">
      <c r="B142" s="47">
        <v>15</v>
      </c>
      <c r="C142" s="41" t="s">
        <v>1769</v>
      </c>
      <c r="D142" s="48">
        <v>18619.252799999995</v>
      </c>
      <c r="E142" s="48">
        <v>282.57600000000093</v>
      </c>
      <c r="F142" s="48">
        <v>1070.0719999999999</v>
      </c>
      <c r="G142" s="48">
        <v>16.240000000000055</v>
      </c>
      <c r="H142" s="48">
        <v>1498.1008000000002</v>
      </c>
      <c r="I142" s="48">
        <v>22.736000000000079</v>
      </c>
      <c r="J142" s="49">
        <v>24063.544537235772</v>
      </c>
      <c r="K142" s="49">
        <v>245.37321747228313</v>
      </c>
      <c r="L142" s="49">
        <v>3460.2086595121955</v>
      </c>
      <c r="M142" s="49">
        <v>35.283352815964435</v>
      </c>
      <c r="N142" s="73">
        <v>3000.8382861788623</v>
      </c>
      <c r="O142" s="49">
        <v>30.599205543237172</v>
      </c>
      <c r="P142" s="48">
        <v>1901.9041999999999</v>
      </c>
      <c r="Q142" s="48">
        <v>0</v>
      </c>
      <c r="R142" s="48">
        <v>271.70060000000001</v>
      </c>
      <c r="S142" s="48">
        <v>0</v>
      </c>
      <c r="T142" s="48">
        <v>461.89102000000003</v>
      </c>
      <c r="U142" s="48">
        <v>0</v>
      </c>
    </row>
    <row r="143" spans="2:21" x14ac:dyDescent="0.25">
      <c r="B143" s="47">
        <v>16</v>
      </c>
      <c r="C143" s="41" t="s">
        <v>1769</v>
      </c>
      <c r="D143" s="48">
        <v>13446.867899999999</v>
      </c>
      <c r="E143" s="48">
        <v>7119.9494999999997</v>
      </c>
      <c r="F143" s="48">
        <v>772.80849999999998</v>
      </c>
      <c r="G143" s="48">
        <v>409.19250000000005</v>
      </c>
      <c r="H143" s="48">
        <v>1081.9319000000003</v>
      </c>
      <c r="I143" s="48">
        <v>572.86950000000002</v>
      </c>
      <c r="J143" s="49">
        <v>4756.6793967775302</v>
      </c>
      <c r="K143" s="49">
        <v>0</v>
      </c>
      <c r="L143" s="49">
        <v>683.98498873614199</v>
      </c>
      <c r="M143" s="49">
        <v>0</v>
      </c>
      <c r="N143" s="73">
        <v>593.1805111603843</v>
      </c>
      <c r="O143" s="49">
        <v>0</v>
      </c>
      <c r="P143" s="48">
        <v>273.58100000000002</v>
      </c>
      <c r="Q143" s="48">
        <v>0</v>
      </c>
      <c r="R143" s="48">
        <v>39.083000000000006</v>
      </c>
      <c r="S143" s="48">
        <v>0</v>
      </c>
      <c r="T143" s="48">
        <v>66.441100000000006</v>
      </c>
      <c r="U143" s="48">
        <v>0</v>
      </c>
    </row>
    <row r="144" spans="2:21" ht="15.75" thickBot="1" x14ac:dyDescent="0.3">
      <c r="B144" s="50" t="s">
        <v>132</v>
      </c>
      <c r="C144" s="41" t="s">
        <v>1769</v>
      </c>
      <c r="D144" s="48">
        <v>1298699.4861000001</v>
      </c>
      <c r="E144" s="48">
        <v>620375.00639999984</v>
      </c>
      <c r="F144" s="48">
        <v>74637.901499999993</v>
      </c>
      <c r="G144" s="48">
        <v>35653.735999999997</v>
      </c>
      <c r="H144" s="48">
        <v>104493.06210000001</v>
      </c>
      <c r="I144" s="48">
        <v>49915.230400000008</v>
      </c>
      <c r="J144" s="49">
        <v>511310.25067015516</v>
      </c>
      <c r="K144" s="49">
        <v>358700.40358368069</v>
      </c>
      <c r="L144" s="49">
        <v>73523.672056230615</v>
      </c>
      <c r="M144" s="49">
        <v>51579.194442039923</v>
      </c>
      <c r="N144" s="73">
        <v>63762.816568957867</v>
      </c>
      <c r="O144" s="49">
        <v>44731.643863858088</v>
      </c>
      <c r="P144" s="48">
        <v>27255.957399999999</v>
      </c>
      <c r="Q144" s="48">
        <v>8873.2405999999992</v>
      </c>
      <c r="R144" s="48">
        <v>3893.7082000000005</v>
      </c>
      <c r="S144" s="48">
        <v>1267.6058000000003</v>
      </c>
      <c r="T144" s="48">
        <v>6619.3039399999998</v>
      </c>
      <c r="U144" s="48">
        <v>2154.9298600000002</v>
      </c>
    </row>
    <row r="145" spans="2:21" ht="15.75" thickBot="1" x14ac:dyDescent="0.3">
      <c r="B145" s="132" t="s">
        <v>1783</v>
      </c>
      <c r="C145" s="133"/>
      <c r="D145" s="51">
        <v>0.59470404668136001</v>
      </c>
      <c r="E145" s="51">
        <v>0.28408383210651866</v>
      </c>
      <c r="F145" s="51">
        <v>3.4178393487434476E-2</v>
      </c>
      <c r="G145" s="51">
        <v>1.6326657017616018E-2</v>
      </c>
      <c r="H145" s="51">
        <v>4.7849750882408275E-2</v>
      </c>
      <c r="I145" s="51">
        <v>2.285731982466243E-2</v>
      </c>
      <c r="J145" s="52">
        <v>0.46330785875721131</v>
      </c>
      <c r="K145" s="52">
        <v>0.32502519889222897</v>
      </c>
      <c r="L145" s="52">
        <v>6.6621185520323686E-2</v>
      </c>
      <c r="M145" s="52">
        <v>4.6736880596550547E-2</v>
      </c>
      <c r="N145" s="74">
        <v>5.7776690324853372E-2</v>
      </c>
      <c r="O145" s="52">
        <v>4.0532185908832043E-2</v>
      </c>
      <c r="P145" s="51">
        <v>0.54441417737109543</v>
      </c>
      <c r="Q145" s="51">
        <v>0.17723530716498717</v>
      </c>
      <c r="R145" s="51">
        <v>7.7773453910156498E-2</v>
      </c>
      <c r="S145" s="51">
        <v>2.5319329594998174E-2</v>
      </c>
      <c r="T145" s="51">
        <v>0.13221487164726603</v>
      </c>
      <c r="U145" s="53">
        <v>4.3042860311496893E-2</v>
      </c>
    </row>
    <row r="146" spans="2:21" x14ac:dyDescent="0.25">
      <c r="B146" s="40" t="s">
        <v>1784</v>
      </c>
      <c r="C146" s="41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75"/>
      <c r="O146" s="54"/>
      <c r="P146" s="54"/>
      <c r="Q146" s="54"/>
      <c r="R146" s="54"/>
      <c r="S146" s="54"/>
      <c r="T146" s="54"/>
      <c r="U146" s="54"/>
    </row>
    <row r="147" spans="2:21" x14ac:dyDescent="0.25">
      <c r="B147" s="61">
        <v>1</v>
      </c>
      <c r="C147" s="44" t="s">
        <v>75</v>
      </c>
      <c r="D147" s="45">
        <v>0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6">
        <v>0</v>
      </c>
      <c r="K147" s="46">
        <v>0</v>
      </c>
      <c r="L147" s="46">
        <v>0</v>
      </c>
      <c r="M147" s="46">
        <v>0</v>
      </c>
      <c r="N147" s="72">
        <v>0</v>
      </c>
      <c r="O147" s="46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60">
        <v>0</v>
      </c>
    </row>
    <row r="148" spans="2:21" x14ac:dyDescent="0.25">
      <c r="B148" s="47">
        <v>2</v>
      </c>
      <c r="C148" s="41" t="s">
        <v>75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9">
        <v>0</v>
      </c>
      <c r="K148" s="49">
        <v>0</v>
      </c>
      <c r="L148" s="49">
        <v>0</v>
      </c>
      <c r="M148" s="49">
        <v>0</v>
      </c>
      <c r="N148" s="73">
        <v>0</v>
      </c>
      <c r="O148" s="49">
        <v>0</v>
      </c>
      <c r="P148" s="48">
        <v>0</v>
      </c>
      <c r="Q148" s="48">
        <v>0</v>
      </c>
      <c r="R148" s="48">
        <v>0</v>
      </c>
      <c r="S148" s="48">
        <v>0</v>
      </c>
      <c r="T148" s="48">
        <v>0</v>
      </c>
      <c r="U148" s="57">
        <v>0</v>
      </c>
    </row>
    <row r="149" spans="2:21" x14ac:dyDescent="0.25">
      <c r="B149" s="47">
        <v>3</v>
      </c>
      <c r="C149" s="41" t="s">
        <v>75</v>
      </c>
      <c r="D149" s="48">
        <v>0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9">
        <v>0</v>
      </c>
      <c r="K149" s="49">
        <v>0</v>
      </c>
      <c r="L149" s="49">
        <v>0</v>
      </c>
      <c r="M149" s="49">
        <v>0</v>
      </c>
      <c r="N149" s="73">
        <v>0</v>
      </c>
      <c r="O149" s="49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57">
        <v>0</v>
      </c>
    </row>
    <row r="150" spans="2:21" x14ac:dyDescent="0.25">
      <c r="B150" s="47">
        <v>4</v>
      </c>
      <c r="C150" s="41" t="s">
        <v>75</v>
      </c>
      <c r="D150" s="48">
        <v>2053.9133999999999</v>
      </c>
      <c r="E150" s="48">
        <v>0</v>
      </c>
      <c r="F150" s="48">
        <v>118.04100000000001</v>
      </c>
      <c r="G150" s="48">
        <v>0</v>
      </c>
      <c r="H150" s="48">
        <v>165.25740000000002</v>
      </c>
      <c r="I150" s="48">
        <v>0</v>
      </c>
      <c r="J150" s="58">
        <v>0.63040700164102237</v>
      </c>
      <c r="K150" s="58">
        <v>0.15792605600841789</v>
      </c>
      <c r="L150" s="58">
        <v>9.0649146168802958E-2</v>
      </c>
      <c r="M150" s="58">
        <v>2.2708919948071303E-2</v>
      </c>
      <c r="N150" s="76">
        <v>7.861474702832412E-2</v>
      </c>
      <c r="O150" s="58">
        <v>1.9694129205361319E-2</v>
      </c>
      <c r="P150" s="58">
        <v>0.61855670103092786</v>
      </c>
      <c r="Q150" s="58">
        <v>0.10309278350515466</v>
      </c>
      <c r="R150" s="58">
        <v>8.8365243004418267E-2</v>
      </c>
      <c r="S150" s="58">
        <v>1.4727540500736378E-2</v>
      </c>
      <c r="T150" s="58">
        <v>0.15022091310751107</v>
      </c>
      <c r="U150" s="59">
        <v>2.5036818851251842E-2</v>
      </c>
    </row>
    <row r="151" spans="2:21" x14ac:dyDescent="0.25">
      <c r="B151" s="47">
        <v>5</v>
      </c>
      <c r="C151" s="41" t="s">
        <v>75</v>
      </c>
      <c r="D151" s="48">
        <v>105.7398</v>
      </c>
      <c r="E151" s="48">
        <v>674.42400000000009</v>
      </c>
      <c r="F151" s="48">
        <v>6.0770000000000008</v>
      </c>
      <c r="G151" s="48">
        <v>38.760000000000005</v>
      </c>
      <c r="H151" s="48">
        <v>8.5078000000000014</v>
      </c>
      <c r="I151" s="48">
        <v>54.26400000000001</v>
      </c>
      <c r="J151" s="58">
        <v>0.63040700164102237</v>
      </c>
      <c r="K151" s="58">
        <v>0.15792605600841789</v>
      </c>
      <c r="L151" s="58">
        <v>9.0649146168802958E-2</v>
      </c>
      <c r="M151" s="58">
        <v>2.2708919948071303E-2</v>
      </c>
      <c r="N151" s="76">
        <v>7.861474702832412E-2</v>
      </c>
      <c r="O151" s="58">
        <v>1.9694129205361319E-2</v>
      </c>
      <c r="P151" s="48">
        <v>0</v>
      </c>
      <c r="Q151" s="48">
        <v>34.014399999999995</v>
      </c>
      <c r="R151" s="48">
        <v>0</v>
      </c>
      <c r="S151" s="48">
        <v>4.8592000000000004</v>
      </c>
      <c r="T151" s="48">
        <v>0</v>
      </c>
      <c r="U151" s="57">
        <v>8.2606400000000004</v>
      </c>
    </row>
    <row r="152" spans="2:21" x14ac:dyDescent="0.25">
      <c r="B152" s="47">
        <v>6</v>
      </c>
      <c r="C152" s="41" t="s">
        <v>75</v>
      </c>
      <c r="D152" s="48">
        <v>8429.5691999999999</v>
      </c>
      <c r="E152" s="48">
        <v>3807.2766000000001</v>
      </c>
      <c r="F152" s="48">
        <v>484.45800000000003</v>
      </c>
      <c r="G152" s="48">
        <v>218.80900000000003</v>
      </c>
      <c r="H152" s="48">
        <v>678.24120000000005</v>
      </c>
      <c r="I152" s="48">
        <v>306.33260000000007</v>
      </c>
      <c r="J152" s="49">
        <v>2665.3370783739833</v>
      </c>
      <c r="K152" s="49">
        <v>880.09176455284535</v>
      </c>
      <c r="L152" s="49">
        <v>383.26117853658542</v>
      </c>
      <c r="M152" s="49">
        <v>126.552476097561</v>
      </c>
      <c r="N152" s="73">
        <v>332.38019186991869</v>
      </c>
      <c r="O152" s="49">
        <v>109.75162276422765</v>
      </c>
      <c r="P152" s="58">
        <v>49.783999999999999</v>
      </c>
      <c r="Q152" s="58">
        <v>538.80679999999995</v>
      </c>
      <c r="R152" s="58">
        <v>7.112000000000001</v>
      </c>
      <c r="S152" s="58">
        <v>76.972400000000007</v>
      </c>
      <c r="T152" s="58">
        <v>12.090400000000002</v>
      </c>
      <c r="U152" s="59">
        <v>130.85308000000001</v>
      </c>
    </row>
    <row r="153" spans="2:21" x14ac:dyDescent="0.25">
      <c r="B153" s="47">
        <v>7</v>
      </c>
      <c r="C153" s="41" t="s">
        <v>75</v>
      </c>
      <c r="D153" s="48">
        <v>0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9">
        <v>0</v>
      </c>
      <c r="K153" s="49">
        <v>0</v>
      </c>
      <c r="L153" s="49">
        <v>0</v>
      </c>
      <c r="M153" s="49">
        <v>0</v>
      </c>
      <c r="N153" s="73">
        <v>0</v>
      </c>
      <c r="O153" s="49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57">
        <v>0</v>
      </c>
    </row>
    <row r="154" spans="2:21" x14ac:dyDescent="0.25">
      <c r="B154" s="47">
        <v>8</v>
      </c>
      <c r="C154" s="41" t="s">
        <v>75</v>
      </c>
      <c r="D154" s="48">
        <v>4085.9027999999998</v>
      </c>
      <c r="E154" s="48">
        <v>1646.8578</v>
      </c>
      <c r="F154" s="48">
        <v>234.822</v>
      </c>
      <c r="G154" s="48">
        <v>94.647000000000006</v>
      </c>
      <c r="H154" s="48">
        <v>328.75080000000003</v>
      </c>
      <c r="I154" s="48">
        <v>132.50580000000002</v>
      </c>
      <c r="J154" s="49">
        <v>3131.3028230007385</v>
      </c>
      <c r="K154" s="49">
        <v>150.31153052475975</v>
      </c>
      <c r="L154" s="49">
        <v>450.26455379157437</v>
      </c>
      <c r="M154" s="49">
        <v>21.613992017738362</v>
      </c>
      <c r="N154" s="73">
        <v>390.48833318551368</v>
      </c>
      <c r="O154" s="49">
        <v>18.744561714708055</v>
      </c>
      <c r="P154" s="58">
        <v>0</v>
      </c>
      <c r="Q154" s="58">
        <v>49.783999999999999</v>
      </c>
      <c r="R154" s="58">
        <v>0</v>
      </c>
      <c r="S154" s="58">
        <v>7.112000000000001</v>
      </c>
      <c r="T154" s="58">
        <v>0</v>
      </c>
      <c r="U154" s="59">
        <v>12.090400000000002</v>
      </c>
    </row>
    <row r="155" spans="2:21" x14ac:dyDescent="0.25">
      <c r="B155" s="47">
        <v>9</v>
      </c>
      <c r="C155" s="41" t="s">
        <v>75</v>
      </c>
      <c r="D155" s="48">
        <v>5724.4260000000004</v>
      </c>
      <c r="E155" s="48">
        <v>0</v>
      </c>
      <c r="F155" s="48">
        <v>328.99</v>
      </c>
      <c r="G155" s="48">
        <v>0</v>
      </c>
      <c r="H155" s="48">
        <v>460.58600000000007</v>
      </c>
      <c r="I155" s="48">
        <v>0</v>
      </c>
      <c r="J155" s="49">
        <v>3057.9963629859562</v>
      </c>
      <c r="K155" s="49">
        <v>148.18113087952742</v>
      </c>
      <c r="L155" s="49">
        <v>439.7234779600887</v>
      </c>
      <c r="M155" s="49">
        <v>21.307651973392531</v>
      </c>
      <c r="N155" s="73">
        <v>381.34666947524022</v>
      </c>
      <c r="O155" s="49">
        <v>18.478890761271309</v>
      </c>
      <c r="P155" s="48">
        <v>153.80119999999999</v>
      </c>
      <c r="Q155" s="48">
        <v>0</v>
      </c>
      <c r="R155" s="48">
        <v>21.971600000000002</v>
      </c>
      <c r="S155" s="48">
        <v>0</v>
      </c>
      <c r="T155" s="48">
        <v>37.351720000000007</v>
      </c>
      <c r="U155" s="57">
        <v>0</v>
      </c>
    </row>
    <row r="156" spans="2:21" x14ac:dyDescent="0.25">
      <c r="B156" s="47">
        <v>10</v>
      </c>
      <c r="C156" s="41" t="s">
        <v>75</v>
      </c>
      <c r="D156" s="48">
        <v>18650.8164</v>
      </c>
      <c r="E156" s="48">
        <v>0</v>
      </c>
      <c r="F156" s="48">
        <v>1071.8860000000002</v>
      </c>
      <c r="G156" s="48">
        <v>0</v>
      </c>
      <c r="H156" s="48">
        <v>1500.6404000000002</v>
      </c>
      <c r="I156" s="48">
        <v>0</v>
      </c>
      <c r="J156" s="49">
        <v>94.980317516629697</v>
      </c>
      <c r="K156" s="49">
        <v>0</v>
      </c>
      <c r="L156" s="49">
        <v>13.657660310421289</v>
      </c>
      <c r="M156" s="49">
        <v>0</v>
      </c>
      <c r="N156" s="73">
        <v>11.844496674057652</v>
      </c>
      <c r="O156" s="49">
        <v>0</v>
      </c>
      <c r="P156" s="48">
        <v>44.937199999999997</v>
      </c>
      <c r="Q156" s="48">
        <v>0</v>
      </c>
      <c r="R156" s="48">
        <v>6.4196</v>
      </c>
      <c r="S156" s="48">
        <v>0</v>
      </c>
      <c r="T156" s="48">
        <v>10.913320000000001</v>
      </c>
      <c r="U156" s="57">
        <v>0</v>
      </c>
    </row>
    <row r="157" spans="2:21" x14ac:dyDescent="0.25">
      <c r="B157" s="47">
        <v>11</v>
      </c>
      <c r="C157" s="41" t="s">
        <v>75</v>
      </c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9">
        <v>0</v>
      </c>
      <c r="K157" s="49">
        <v>0</v>
      </c>
      <c r="L157" s="49">
        <v>0</v>
      </c>
      <c r="M157" s="49">
        <v>0</v>
      </c>
      <c r="N157" s="73">
        <v>0</v>
      </c>
      <c r="O157" s="49">
        <v>0</v>
      </c>
      <c r="P157" s="48">
        <v>0</v>
      </c>
      <c r="Q157" s="48">
        <v>0</v>
      </c>
      <c r="R157" s="48">
        <v>0</v>
      </c>
      <c r="S157" s="48">
        <v>0</v>
      </c>
      <c r="T157" s="48">
        <v>0</v>
      </c>
      <c r="U157" s="57">
        <v>0</v>
      </c>
    </row>
    <row r="158" spans="2:21" x14ac:dyDescent="0.25">
      <c r="B158" s="47">
        <v>12</v>
      </c>
      <c r="C158" s="41" t="s">
        <v>75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9">
        <v>0</v>
      </c>
      <c r="K158" s="49">
        <v>0</v>
      </c>
      <c r="L158" s="49">
        <v>0</v>
      </c>
      <c r="M158" s="49">
        <v>0</v>
      </c>
      <c r="N158" s="73">
        <v>0</v>
      </c>
      <c r="O158" s="49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57">
        <v>0</v>
      </c>
    </row>
    <row r="159" spans="2:21" x14ac:dyDescent="0.25">
      <c r="B159" s="47">
        <v>13</v>
      </c>
      <c r="C159" s="41" t="s">
        <v>75</v>
      </c>
      <c r="D159" s="48">
        <v>2599.7687999999998</v>
      </c>
      <c r="E159" s="48">
        <v>0</v>
      </c>
      <c r="F159" s="48">
        <v>149.41200000000001</v>
      </c>
      <c r="G159" s="48">
        <v>0</v>
      </c>
      <c r="H159" s="48">
        <v>209.17680000000001</v>
      </c>
      <c r="I159" s="48">
        <v>0</v>
      </c>
      <c r="J159" s="49">
        <v>71.057704833702871</v>
      </c>
      <c r="K159" s="49">
        <v>0</v>
      </c>
      <c r="L159" s="49">
        <v>10.217716895787142</v>
      </c>
      <c r="M159" s="49">
        <v>0</v>
      </c>
      <c r="N159" s="73">
        <v>8.8612332594235035</v>
      </c>
      <c r="O159" s="49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57">
        <v>0</v>
      </c>
    </row>
    <row r="160" spans="2:21" x14ac:dyDescent="0.25">
      <c r="B160" s="47">
        <v>14</v>
      </c>
      <c r="C160" s="41" t="s">
        <v>75</v>
      </c>
      <c r="D160" s="48">
        <v>1465.7064</v>
      </c>
      <c r="E160" s="48">
        <v>0</v>
      </c>
      <c r="F160" s="48">
        <v>84.236000000000004</v>
      </c>
      <c r="G160" s="48">
        <v>0</v>
      </c>
      <c r="H160" s="48">
        <v>117.93040000000002</v>
      </c>
      <c r="I160" s="48">
        <v>0</v>
      </c>
      <c r="J160" s="58">
        <v>0.63040700164102237</v>
      </c>
      <c r="K160" s="58">
        <v>0.15792605600841789</v>
      </c>
      <c r="L160" s="58">
        <v>9.0649146168802958E-2</v>
      </c>
      <c r="M160" s="58">
        <v>2.2708919948071303E-2</v>
      </c>
      <c r="N160" s="76">
        <v>7.861474702832412E-2</v>
      </c>
      <c r="O160" s="58">
        <v>1.9694129205361319E-2</v>
      </c>
      <c r="P160" s="58">
        <v>0.61855670103092786</v>
      </c>
      <c r="Q160" s="58">
        <v>0.10309278350515466</v>
      </c>
      <c r="R160" s="58">
        <v>8.8365243004418267E-2</v>
      </c>
      <c r="S160" s="58">
        <v>1.4727540500736378E-2</v>
      </c>
      <c r="T160" s="58">
        <v>0.15022091310751107</v>
      </c>
      <c r="U160" s="59">
        <v>2.5036818851251842E-2</v>
      </c>
    </row>
    <row r="161" spans="2:21" x14ac:dyDescent="0.25">
      <c r="B161" s="47">
        <v>15</v>
      </c>
      <c r="C161" s="41" t="s">
        <v>75</v>
      </c>
      <c r="D161" s="58">
        <v>469.50419999999997</v>
      </c>
      <c r="E161" s="58">
        <v>0</v>
      </c>
      <c r="F161" s="58">
        <v>26.983000000000001</v>
      </c>
      <c r="G161" s="58">
        <v>0</v>
      </c>
      <c r="H161" s="58">
        <v>37.776200000000003</v>
      </c>
      <c r="I161" s="58">
        <v>0</v>
      </c>
      <c r="J161" s="58">
        <v>0.63040700164102237</v>
      </c>
      <c r="K161" s="58">
        <v>0.15792605600841789</v>
      </c>
      <c r="L161" s="58">
        <v>9.0649146168802958E-2</v>
      </c>
      <c r="M161" s="58">
        <v>2.2708919948071303E-2</v>
      </c>
      <c r="N161" s="76">
        <v>7.861474702832412E-2</v>
      </c>
      <c r="O161" s="58">
        <v>1.9694129205361319E-2</v>
      </c>
      <c r="P161" s="58">
        <v>25.810399999999998</v>
      </c>
      <c r="Q161" s="58">
        <v>0</v>
      </c>
      <c r="R161" s="58">
        <v>3.6872000000000003</v>
      </c>
      <c r="S161" s="58">
        <v>0</v>
      </c>
      <c r="T161" s="58">
        <v>6.2682400000000005</v>
      </c>
      <c r="U161" s="59">
        <v>0</v>
      </c>
    </row>
    <row r="162" spans="2:21" x14ac:dyDescent="0.25">
      <c r="B162" s="47">
        <v>16</v>
      </c>
      <c r="C162" s="41" t="s">
        <v>75</v>
      </c>
      <c r="D162" s="48">
        <v>65.197800000000001</v>
      </c>
      <c r="E162" s="48">
        <v>65.197800000000001</v>
      </c>
      <c r="F162" s="48">
        <v>3.7469999999999999</v>
      </c>
      <c r="G162" s="48">
        <v>3.7469999999999999</v>
      </c>
      <c r="H162" s="48">
        <v>5.2458</v>
      </c>
      <c r="I162" s="48">
        <v>5.2458</v>
      </c>
      <c r="J162" s="49">
        <v>0</v>
      </c>
      <c r="K162" s="49">
        <v>0</v>
      </c>
      <c r="L162" s="49">
        <v>0</v>
      </c>
      <c r="M162" s="49">
        <v>0</v>
      </c>
      <c r="N162" s="73">
        <v>0</v>
      </c>
      <c r="O162" s="49">
        <v>0</v>
      </c>
      <c r="P162" s="48">
        <v>49.741999999999997</v>
      </c>
      <c r="Q162" s="48">
        <v>0</v>
      </c>
      <c r="R162" s="48">
        <v>7.1060000000000008</v>
      </c>
      <c r="S162" s="48">
        <v>0</v>
      </c>
      <c r="T162" s="48">
        <v>12.080200000000001</v>
      </c>
      <c r="U162" s="57">
        <v>0</v>
      </c>
    </row>
    <row r="163" spans="2:21" ht="15.75" thickBot="1" x14ac:dyDescent="0.3">
      <c r="B163" s="50" t="s">
        <v>132</v>
      </c>
      <c r="C163" s="41" t="s">
        <v>75</v>
      </c>
      <c r="D163" s="48">
        <v>14232.543777884375</v>
      </c>
      <c r="E163" s="48">
        <v>8743.0166099944126</v>
      </c>
      <c r="F163" s="48">
        <v>817.96228608530896</v>
      </c>
      <c r="G163" s="48">
        <v>502.47221896519608</v>
      </c>
      <c r="H163" s="48">
        <v>1145.1472005194325</v>
      </c>
      <c r="I163" s="48">
        <v>703.46110655127461</v>
      </c>
      <c r="J163" s="49">
        <v>3898.0280650897553</v>
      </c>
      <c r="K163" s="49">
        <v>976.51231177203135</v>
      </c>
      <c r="L163" s="49">
        <v>560.51553190652851</v>
      </c>
      <c r="M163" s="49">
        <v>140.41723371572763</v>
      </c>
      <c r="N163" s="73">
        <v>486.10261219915645</v>
      </c>
      <c r="O163" s="49">
        <v>121.77572292212101</v>
      </c>
      <c r="P163" s="48">
        <v>752.1574268041237</v>
      </c>
      <c r="Q163" s="48">
        <v>125.35957113402064</v>
      </c>
      <c r="R163" s="48">
        <v>107.45106097201767</v>
      </c>
      <c r="S163" s="48">
        <v>17.908510162002948</v>
      </c>
      <c r="T163" s="48">
        <v>182.66680365243008</v>
      </c>
      <c r="U163" s="57">
        <v>30.44446727540501</v>
      </c>
    </row>
    <row r="164" spans="2:21" ht="15.75" thickBot="1" x14ac:dyDescent="0.3">
      <c r="B164" s="132" t="s">
        <v>1785</v>
      </c>
      <c r="C164" s="133"/>
      <c r="D164" s="51">
        <v>0.54437788437670287</v>
      </c>
      <c r="E164" s="51">
        <v>0.33440999441117591</v>
      </c>
      <c r="F164" s="51">
        <v>3.1286085309005909E-2</v>
      </c>
      <c r="G164" s="51">
        <v>1.9218965196044591E-2</v>
      </c>
      <c r="H164" s="51">
        <v>4.3800519432608272E-2</v>
      </c>
      <c r="I164" s="51">
        <v>2.6906551274462433E-2</v>
      </c>
      <c r="J164" s="52">
        <v>0.63040700164102237</v>
      </c>
      <c r="K164" s="52">
        <v>0.15792605600841789</v>
      </c>
      <c r="L164" s="52">
        <v>9.0649146168802958E-2</v>
      </c>
      <c r="M164" s="52">
        <v>2.2708919948071303E-2</v>
      </c>
      <c r="N164" s="74">
        <v>7.861474702832412E-2</v>
      </c>
      <c r="O164" s="52">
        <v>1.9694129205361319E-2</v>
      </c>
      <c r="P164" s="51">
        <v>0.61855670103092786</v>
      </c>
      <c r="Q164" s="51">
        <v>0.10309278350515466</v>
      </c>
      <c r="R164" s="51">
        <v>8.8365243004418267E-2</v>
      </c>
      <c r="S164" s="51">
        <v>1.4727540500736378E-2</v>
      </c>
      <c r="T164" s="51">
        <v>0.15022091310751107</v>
      </c>
      <c r="U164" s="53">
        <v>2.5036818851251842E-2</v>
      </c>
    </row>
    <row r="166" spans="2:21" x14ac:dyDescent="0.25"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</row>
    <row r="167" spans="2:21" x14ac:dyDescent="0.25"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</row>
    <row r="13406" spans="20:20" x14ac:dyDescent="0.25">
      <c r="T13406" t="s">
        <v>1819</v>
      </c>
    </row>
  </sheetData>
  <mergeCells count="8">
    <mergeCell ref="B145:C145"/>
    <mergeCell ref="B164:C164"/>
    <mergeCell ref="B28:C28"/>
    <mergeCell ref="B47:C47"/>
    <mergeCell ref="B67:C67"/>
    <mergeCell ref="B86:C86"/>
    <mergeCell ref="B106:C106"/>
    <mergeCell ref="B125:C1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B1:AN10360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3" max="3" width="18.85546875" customWidth="1"/>
    <col min="4" max="4" width="13.42578125" customWidth="1"/>
    <col min="5" max="5" width="9.28515625" style="9" bestFit="1" customWidth="1"/>
    <col min="6" max="6" width="12" style="9" bestFit="1" customWidth="1"/>
    <col min="7" max="7" width="10.140625" customWidth="1"/>
    <col min="10" max="10" width="18.140625" bestFit="1" customWidth="1"/>
    <col min="22" max="22" width="13.28515625" bestFit="1" customWidth="1"/>
    <col min="23" max="23" width="14" bestFit="1" customWidth="1"/>
  </cols>
  <sheetData>
    <row r="1" spans="2:40" x14ac:dyDescent="0.25">
      <c r="V1" s="114" t="s">
        <v>4090</v>
      </c>
      <c r="W1" s="114" t="s">
        <v>4087</v>
      </c>
    </row>
    <row r="2" spans="2:40" ht="15.75" x14ac:dyDescent="0.25">
      <c r="B2" s="4" t="s">
        <v>4084</v>
      </c>
      <c r="J2" s="4" t="s">
        <v>4085</v>
      </c>
      <c r="V2" s="114" t="s">
        <v>4077</v>
      </c>
      <c r="W2" s="114" t="s">
        <v>4088</v>
      </c>
    </row>
    <row r="3" spans="2:40" x14ac:dyDescent="0.25">
      <c r="C3" s="1" t="s">
        <v>35</v>
      </c>
      <c r="D3" s="1"/>
      <c r="E3" s="8" t="s">
        <v>2</v>
      </c>
      <c r="F3" s="8" t="s">
        <v>128</v>
      </c>
      <c r="G3" s="15" t="s">
        <v>1636</v>
      </c>
      <c r="J3" t="s">
        <v>35</v>
      </c>
      <c r="K3" t="s">
        <v>1837</v>
      </c>
      <c r="L3" t="s">
        <v>76</v>
      </c>
      <c r="M3" t="s">
        <v>1</v>
      </c>
      <c r="N3" t="s">
        <v>2</v>
      </c>
      <c r="O3" t="s">
        <v>1637</v>
      </c>
      <c r="P3" t="s">
        <v>4075</v>
      </c>
      <c r="Q3" t="s">
        <v>128</v>
      </c>
      <c r="V3" s="114" t="s">
        <v>4086</v>
      </c>
      <c r="W3" s="114" t="s">
        <v>4089</v>
      </c>
    </row>
    <row r="4" spans="2:40" x14ac:dyDescent="0.25">
      <c r="C4" t="str">
        <f t="shared" ref="C4:C67" si="0">+D4&amp;E4</f>
        <v>PGESFmCZ011975</v>
      </c>
      <c r="D4" t="s">
        <v>1664</v>
      </c>
      <c r="E4" s="9">
        <v>1975</v>
      </c>
      <c r="F4" s="9">
        <v>11919</v>
      </c>
      <c r="G4" t="b">
        <f>INDEX(key!$AT$4:$BI$7,MATCH(LEFT(D4,3),key!$AS$4:$AS$7,0),VALUE(RIGHT(D4,2)))</f>
        <v>1</v>
      </c>
      <c r="J4" t="str">
        <f>K4&amp;L4&amp;M4&amp;N4</f>
        <v>PGESFmCZ011975</v>
      </c>
      <c r="K4" t="s">
        <v>129</v>
      </c>
      <c r="L4" t="s">
        <v>1649</v>
      </c>
      <c r="M4" t="s">
        <v>48</v>
      </c>
      <c r="N4" s="89" t="s">
        <v>47</v>
      </c>
      <c r="O4" t="b">
        <f>INDEX(key!$AT$4:$BI$7,MATCH(K4,key!$AS$4:$AS$7,0),VALUE(RIGHT(M4,2)))</f>
        <v>1</v>
      </c>
      <c r="P4" t="b">
        <f>VLOOKUP(L4&amp;N4,$S$4:$V$24,4,FALSE)</f>
        <v>1</v>
      </c>
      <c r="Q4" s="113">
        <f t="shared" ref="Q4:Q67" si="1">IF(O4,IF(P4,VLOOKUP(J4,$C$4:$F$387,4,FALSE),MAX(VLOOKUP(K4&amp;L4&amp;M4&amp;"2003",$C$4:$F$387,4,FALSE)*VLOOKUP(L4&amp;N4,$S$5:$W$24,5,FALSE),1)),0)</f>
        <v>11919</v>
      </c>
      <c r="S4" t="str">
        <f>T4&amp;U4</f>
        <v>SFm1975</v>
      </c>
      <c r="T4" t="s">
        <v>1649</v>
      </c>
      <c r="U4" s="89" t="s">
        <v>47</v>
      </c>
      <c r="V4" s="114" t="b">
        <v>1</v>
      </c>
      <c r="W4" s="114"/>
      <c r="Z4" s="134" t="s">
        <v>16</v>
      </c>
      <c r="AA4" s="135"/>
      <c r="AB4" s="136"/>
      <c r="AC4" s="134" t="s">
        <v>1832</v>
      </c>
      <c r="AD4" s="135"/>
      <c r="AE4" s="136"/>
      <c r="AF4" s="134" t="s">
        <v>1833</v>
      </c>
      <c r="AG4" s="135"/>
      <c r="AH4" s="136"/>
      <c r="AI4" s="134" t="s">
        <v>1834</v>
      </c>
      <c r="AJ4" s="135"/>
      <c r="AK4" s="136"/>
      <c r="AL4" s="134">
        <v>2017</v>
      </c>
      <c r="AM4" s="135"/>
      <c r="AN4" s="136"/>
    </row>
    <row r="5" spans="2:40" x14ac:dyDescent="0.25">
      <c r="C5" t="str">
        <f t="shared" si="0"/>
        <v>PGESFmCZ011985</v>
      </c>
      <c r="D5" t="s">
        <v>1664</v>
      </c>
      <c r="E5" s="9">
        <v>1985</v>
      </c>
      <c r="F5" s="9">
        <v>6580</v>
      </c>
      <c r="G5" t="b">
        <f>INDEX(key!$AT$4:$BI$7,MATCH(LEFT(D5,3),key!$AS$4:$AS$7,0),VALUE(RIGHT(D5,2)))</f>
        <v>1</v>
      </c>
      <c r="J5" t="str">
        <f t="shared" ref="J5:J68" si="2">K5&amp;L5&amp;M5&amp;N5</f>
        <v>PGESFmCZ021975</v>
      </c>
      <c r="K5" t="s">
        <v>129</v>
      </c>
      <c r="L5" t="s">
        <v>1649</v>
      </c>
      <c r="M5" t="s">
        <v>101</v>
      </c>
      <c r="N5" s="89" t="s">
        <v>47</v>
      </c>
      <c r="O5" t="b">
        <f>INDEX(key!$AT$4:$BI$7,MATCH(K5,key!$AS$4:$AS$7,0),VALUE(RIGHT(M5,2)))</f>
        <v>1</v>
      </c>
      <c r="P5" t="b">
        <f t="shared" ref="P5:P68" si="3">VLOOKUP(L5&amp;N5,$S$4:$V$24,4,FALSE)</f>
        <v>1</v>
      </c>
      <c r="Q5" s="113">
        <f t="shared" si="1"/>
        <v>108498</v>
      </c>
      <c r="S5" t="str">
        <f t="shared" ref="S5:S24" si="4">T5&amp;U5</f>
        <v>SFm1985</v>
      </c>
      <c r="T5" t="s">
        <v>1649</v>
      </c>
      <c r="U5" s="89" t="s">
        <v>67</v>
      </c>
      <c r="V5" s="114" t="b">
        <v>1</v>
      </c>
      <c r="W5" s="114"/>
      <c r="Z5" s="91" t="s">
        <v>1614</v>
      </c>
      <c r="AA5" s="92" t="s">
        <v>1650</v>
      </c>
      <c r="AB5" s="93" t="s">
        <v>1649</v>
      </c>
      <c r="AC5" s="91" t="s">
        <v>1614</v>
      </c>
      <c r="AD5" s="92" t="s">
        <v>1650</v>
      </c>
      <c r="AE5" s="93" t="s">
        <v>1649</v>
      </c>
      <c r="AF5" s="91" t="s">
        <v>1614</v>
      </c>
      <c r="AG5" s="92" t="s">
        <v>1650</v>
      </c>
      <c r="AH5" s="93" t="s">
        <v>1649</v>
      </c>
      <c r="AI5" s="91" t="s">
        <v>1614</v>
      </c>
      <c r="AJ5" s="92" t="s">
        <v>1650</v>
      </c>
      <c r="AK5" s="93" t="s">
        <v>1649</v>
      </c>
      <c r="AL5" s="91" t="s">
        <v>1614</v>
      </c>
      <c r="AM5" s="92" t="s">
        <v>1650</v>
      </c>
      <c r="AN5" s="93" t="s">
        <v>1649</v>
      </c>
    </row>
    <row r="6" spans="2:40" x14ac:dyDescent="0.25">
      <c r="C6" t="str">
        <f t="shared" si="0"/>
        <v>PGESFmCZ011996</v>
      </c>
      <c r="D6" t="s">
        <v>1664</v>
      </c>
      <c r="E6" s="9">
        <v>1996</v>
      </c>
      <c r="F6" s="9">
        <v>6443</v>
      </c>
      <c r="G6" t="b">
        <f>INDEX(key!$AT$4:$BI$7,MATCH(LEFT(D6,3),key!$AS$4:$AS$7,0),VALUE(RIGHT(D6,2)))</f>
        <v>1</v>
      </c>
      <c r="J6" t="str">
        <f t="shared" si="2"/>
        <v>PGESFmCZ031975</v>
      </c>
      <c r="K6" t="s">
        <v>129</v>
      </c>
      <c r="L6" t="s">
        <v>1649</v>
      </c>
      <c r="M6" t="s">
        <v>102</v>
      </c>
      <c r="N6" s="89" t="s">
        <v>47</v>
      </c>
      <c r="O6" t="b">
        <f>INDEX(key!$AT$4:$BI$7,MATCH(K6,key!$AS$4:$AS$7,0),VALUE(RIGHT(M6,2)))</f>
        <v>1</v>
      </c>
      <c r="P6" t="b">
        <f t="shared" si="3"/>
        <v>1</v>
      </c>
      <c r="Q6" s="113">
        <f t="shared" si="1"/>
        <v>446810</v>
      </c>
      <c r="S6" t="str">
        <f t="shared" si="4"/>
        <v>SFm1996</v>
      </c>
      <c r="T6" t="s">
        <v>1649</v>
      </c>
      <c r="U6" s="89" t="s">
        <v>70</v>
      </c>
      <c r="V6" s="114" t="b">
        <v>1</v>
      </c>
      <c r="W6" s="114"/>
      <c r="Y6" s="94" t="s">
        <v>1835</v>
      </c>
      <c r="Z6" s="95">
        <v>763931</v>
      </c>
      <c r="AA6" s="19">
        <v>194777</v>
      </c>
      <c r="AB6" s="96">
        <v>569154</v>
      </c>
      <c r="AC6" s="95">
        <v>368325</v>
      </c>
      <c r="AD6" s="19">
        <v>134388</v>
      </c>
      <c r="AE6" s="96">
        <v>233937</v>
      </c>
      <c r="AF6" s="95">
        <v>228478</v>
      </c>
      <c r="AG6" s="19">
        <v>116310</v>
      </c>
      <c r="AH6" s="96">
        <v>112168</v>
      </c>
      <c r="AI6" s="95">
        <v>280021</v>
      </c>
      <c r="AJ6" s="19">
        <v>149513</v>
      </c>
      <c r="AK6" s="96">
        <v>130508</v>
      </c>
      <c r="AL6" s="95">
        <v>98188</v>
      </c>
      <c r="AM6" s="19">
        <v>52544</v>
      </c>
      <c r="AN6" s="96">
        <v>45644</v>
      </c>
    </row>
    <row r="7" spans="2:40" x14ac:dyDescent="0.25">
      <c r="C7" t="str">
        <f t="shared" si="0"/>
        <v>PGESFmCZ012003</v>
      </c>
      <c r="D7" t="s">
        <v>1664</v>
      </c>
      <c r="E7" s="9">
        <v>2003</v>
      </c>
      <c r="F7" s="9">
        <v>4475</v>
      </c>
      <c r="G7" t="b">
        <f>INDEX(key!$AT$4:$BI$7,MATCH(LEFT(D7,3),key!$AS$4:$AS$7,0),VALUE(RIGHT(D7,2)))</f>
        <v>1</v>
      </c>
      <c r="J7" t="str">
        <f t="shared" si="2"/>
        <v>PGESFmCZ041975</v>
      </c>
      <c r="K7" t="s">
        <v>129</v>
      </c>
      <c r="L7" t="s">
        <v>1649</v>
      </c>
      <c r="M7" t="s">
        <v>103</v>
      </c>
      <c r="N7" s="89" t="s">
        <v>47</v>
      </c>
      <c r="O7" t="b">
        <f>INDEX(key!$AT$4:$BI$7,MATCH(K7,key!$AS$4:$AS$7,0),VALUE(RIGHT(M7,2)))</f>
        <v>1</v>
      </c>
      <c r="P7" t="b">
        <f t="shared" si="3"/>
        <v>1</v>
      </c>
      <c r="Q7" s="113">
        <f t="shared" si="1"/>
        <v>251319</v>
      </c>
      <c r="S7" t="str">
        <f t="shared" si="4"/>
        <v>SFm2003</v>
      </c>
      <c r="T7" t="s">
        <v>1649</v>
      </c>
      <c r="U7" s="89" t="s">
        <v>57</v>
      </c>
      <c r="V7" s="114" t="b">
        <v>1</v>
      </c>
      <c r="W7" s="114"/>
      <c r="Y7" s="94" t="s">
        <v>1836</v>
      </c>
      <c r="Z7" s="97">
        <v>364977.60000000003</v>
      </c>
      <c r="AA7" s="98">
        <v>78298.080000000002</v>
      </c>
      <c r="AB7" s="99">
        <v>273133.40000000002</v>
      </c>
      <c r="AC7" s="97">
        <v>175971.88033997835</v>
      </c>
      <c r="AD7" s="98">
        <v>54022.407034916861</v>
      </c>
      <c r="AE7" s="99">
        <v>112264.88471626308</v>
      </c>
      <c r="AF7" s="97"/>
      <c r="AG7" s="98"/>
      <c r="AH7" s="99"/>
      <c r="AI7" s="97"/>
      <c r="AJ7" s="98"/>
      <c r="AK7" s="99"/>
      <c r="AL7" s="97"/>
      <c r="AM7" s="98"/>
      <c r="AN7" s="99"/>
    </row>
    <row r="8" spans="2:40" x14ac:dyDescent="0.25">
      <c r="C8" t="str">
        <f t="shared" si="0"/>
        <v>PGESFmCZ012007</v>
      </c>
      <c r="D8" t="s">
        <v>1664</v>
      </c>
      <c r="E8" s="9">
        <v>2007</v>
      </c>
      <c r="F8" s="9">
        <v>2238</v>
      </c>
      <c r="G8" t="b">
        <f>INDEX(key!$AT$4:$BI$7,MATCH(LEFT(D8,3),key!$AS$4:$AS$7,0),VALUE(RIGHT(D8,2)))</f>
        <v>1</v>
      </c>
      <c r="J8" t="str">
        <f t="shared" si="2"/>
        <v>PGESFmCZ051975</v>
      </c>
      <c r="K8" t="s">
        <v>129</v>
      </c>
      <c r="L8" t="s">
        <v>1649</v>
      </c>
      <c r="M8" t="s">
        <v>104</v>
      </c>
      <c r="N8" s="89" t="s">
        <v>47</v>
      </c>
      <c r="O8" t="b">
        <f>INDEX(key!$AT$4:$BI$7,MATCH(K8,key!$AS$4:$AS$7,0),VALUE(RIGHT(M8,2)))</f>
        <v>1</v>
      </c>
      <c r="P8" t="b">
        <f t="shared" si="3"/>
        <v>1</v>
      </c>
      <c r="Q8" s="113">
        <f t="shared" si="1"/>
        <v>46576</v>
      </c>
      <c r="S8" t="str">
        <f t="shared" si="4"/>
        <v>SFm2007</v>
      </c>
      <c r="T8" t="s">
        <v>1649</v>
      </c>
      <c r="U8" s="89" t="s">
        <v>59</v>
      </c>
      <c r="V8" s="114" t="b">
        <v>0</v>
      </c>
      <c r="W8" s="127">
        <f>+AE8</f>
        <v>0.41102583834955037</v>
      </c>
      <c r="X8" s="106"/>
      <c r="Z8" s="100">
        <v>0.47776252043705525</v>
      </c>
      <c r="AA8" s="101">
        <v>0.40198832511025429</v>
      </c>
      <c r="AB8" s="102">
        <v>0.47989366674046047</v>
      </c>
      <c r="AC8" s="103">
        <v>0.48214432978894689</v>
      </c>
      <c r="AD8" s="104">
        <v>0.68995825995882476</v>
      </c>
      <c r="AE8" s="105">
        <v>0.41102583834955037</v>
      </c>
      <c r="AF8" s="103">
        <v>0.29908198515310935</v>
      </c>
      <c r="AG8" s="104">
        <v>0.59714442670335821</v>
      </c>
      <c r="AH8" s="105">
        <v>0.1970784708532313</v>
      </c>
      <c r="AI8" s="103">
        <v>0.36655273840176666</v>
      </c>
      <c r="AJ8" s="104">
        <v>0.76761116558936626</v>
      </c>
      <c r="AK8" s="105">
        <v>0.22930173555839017</v>
      </c>
      <c r="AL8" s="103">
        <v>0.12852993267716586</v>
      </c>
      <c r="AM8" s="104">
        <v>0.26976491064140018</v>
      </c>
      <c r="AN8" s="105">
        <v>8.0196221057921055E-2</v>
      </c>
    </row>
    <row r="9" spans="2:40" x14ac:dyDescent="0.25">
      <c r="C9" t="str">
        <f t="shared" si="0"/>
        <v>PGESFmCZ012011</v>
      </c>
      <c r="D9" t="s">
        <v>1664</v>
      </c>
      <c r="E9" s="9">
        <v>2011</v>
      </c>
      <c r="F9" s="9">
        <v>2238</v>
      </c>
      <c r="G9" t="b">
        <f>INDEX(key!$AT$4:$BI$7,MATCH(LEFT(D9,3),key!$AS$4:$AS$7,0),VALUE(RIGHT(D9,2)))</f>
        <v>1</v>
      </c>
      <c r="J9" t="str">
        <f t="shared" si="2"/>
        <v>PGESFmCZ061975</v>
      </c>
      <c r="K9" t="s">
        <v>129</v>
      </c>
      <c r="L9" t="s">
        <v>1649</v>
      </c>
      <c r="M9" t="s">
        <v>105</v>
      </c>
      <c r="N9" s="89" t="s">
        <v>47</v>
      </c>
      <c r="O9" t="b">
        <f>INDEX(key!$AT$4:$BI$7,MATCH(K9,key!$AS$4:$AS$7,0),VALUE(RIGHT(M9,2)))</f>
        <v>0</v>
      </c>
      <c r="P9" t="b">
        <f t="shared" si="3"/>
        <v>1</v>
      </c>
      <c r="Q9" s="113">
        <f t="shared" si="1"/>
        <v>0</v>
      </c>
      <c r="S9" t="str">
        <f t="shared" si="4"/>
        <v>SFm2011</v>
      </c>
      <c r="T9" t="s">
        <v>1649</v>
      </c>
      <c r="U9" s="89" t="s">
        <v>62</v>
      </c>
      <c r="V9" s="114" t="b">
        <v>0</v>
      </c>
      <c r="W9" s="127">
        <f>+AH8</f>
        <v>0.1970784708532313</v>
      </c>
      <c r="X9" s="106"/>
    </row>
    <row r="10" spans="2:40" x14ac:dyDescent="0.25">
      <c r="C10" t="str">
        <f t="shared" si="0"/>
        <v>PGESFmCZ021975</v>
      </c>
      <c r="D10" t="s">
        <v>1665</v>
      </c>
      <c r="E10" s="9">
        <v>1975</v>
      </c>
      <c r="F10" s="9">
        <v>108498</v>
      </c>
      <c r="G10" t="b">
        <f>INDEX(key!$AT$4:$BI$7,MATCH(LEFT(D10,3),key!$AS$4:$AS$7,0),VALUE(RIGHT(D10,2)))</f>
        <v>1</v>
      </c>
      <c r="J10" t="str">
        <f t="shared" si="2"/>
        <v>PGESFmCZ071975</v>
      </c>
      <c r="K10" t="s">
        <v>129</v>
      </c>
      <c r="L10" t="s">
        <v>1649</v>
      </c>
      <c r="M10" t="s">
        <v>106</v>
      </c>
      <c r="N10" s="89" t="s">
        <v>47</v>
      </c>
      <c r="O10" t="b">
        <f>INDEX(key!$AT$4:$BI$7,MATCH(K10,key!$AS$4:$AS$7,0),VALUE(RIGHT(M10,2)))</f>
        <v>0</v>
      </c>
      <c r="P10" t="b">
        <f t="shared" si="3"/>
        <v>1</v>
      </c>
      <c r="Q10" s="113">
        <f t="shared" si="1"/>
        <v>0</v>
      </c>
      <c r="S10" t="str">
        <f t="shared" si="4"/>
        <v>SFm2015</v>
      </c>
      <c r="T10" t="s">
        <v>1649</v>
      </c>
      <c r="U10" s="89" t="s">
        <v>1830</v>
      </c>
      <c r="V10" s="114" t="b">
        <v>0</v>
      </c>
      <c r="W10" s="127">
        <f>+AK8</f>
        <v>0.22930173555839017</v>
      </c>
      <c r="X10" s="106"/>
    </row>
    <row r="11" spans="2:40" x14ac:dyDescent="0.25">
      <c r="C11" t="str">
        <f t="shared" si="0"/>
        <v>PGESFmCZ021985</v>
      </c>
      <c r="D11" t="s">
        <v>1665</v>
      </c>
      <c r="E11" s="9">
        <v>1985</v>
      </c>
      <c r="F11" s="9">
        <v>52765</v>
      </c>
      <c r="G11" t="b">
        <f>INDEX(key!$AT$4:$BI$7,MATCH(LEFT(D11,3),key!$AS$4:$AS$7,0),VALUE(RIGHT(D11,2)))</f>
        <v>1</v>
      </c>
      <c r="J11" t="str">
        <f t="shared" si="2"/>
        <v>PGESFmCZ081975</v>
      </c>
      <c r="K11" t="s">
        <v>129</v>
      </c>
      <c r="L11" t="s">
        <v>1649</v>
      </c>
      <c r="M11" t="s">
        <v>107</v>
      </c>
      <c r="N11" s="89" t="s">
        <v>47</v>
      </c>
      <c r="O11" t="b">
        <f>INDEX(key!$AT$4:$BI$7,MATCH(K11,key!$AS$4:$AS$7,0),VALUE(RIGHT(M11,2)))</f>
        <v>0</v>
      </c>
      <c r="P11" t="b">
        <f t="shared" si="3"/>
        <v>1</v>
      </c>
      <c r="Q11" s="113">
        <f t="shared" si="1"/>
        <v>0</v>
      </c>
      <c r="S11" t="str">
        <f t="shared" si="4"/>
        <v>SFm2017</v>
      </c>
      <c r="T11" t="s">
        <v>1649</v>
      </c>
      <c r="U11" s="89">
        <v>2017</v>
      </c>
      <c r="V11" s="114" t="b">
        <v>0</v>
      </c>
      <c r="W11" s="127">
        <f>+AN8</f>
        <v>8.0196221057921055E-2</v>
      </c>
      <c r="X11" s="106"/>
    </row>
    <row r="12" spans="2:40" x14ac:dyDescent="0.25">
      <c r="C12" t="str">
        <f t="shared" si="0"/>
        <v>PGESFmCZ021996</v>
      </c>
      <c r="D12" t="s">
        <v>1665</v>
      </c>
      <c r="E12" s="9">
        <v>1996</v>
      </c>
      <c r="F12" s="9">
        <v>9763</v>
      </c>
      <c r="G12" t="b">
        <f>INDEX(key!$AT$4:$BI$7,MATCH(LEFT(D12,3),key!$AS$4:$AS$7,0),VALUE(RIGHT(D12,2)))</f>
        <v>1</v>
      </c>
      <c r="J12" t="str">
        <f t="shared" si="2"/>
        <v>PGESFmCZ091975</v>
      </c>
      <c r="K12" t="s">
        <v>129</v>
      </c>
      <c r="L12" t="s">
        <v>1649</v>
      </c>
      <c r="M12" t="s">
        <v>108</v>
      </c>
      <c r="N12" s="89" t="s">
        <v>47</v>
      </c>
      <c r="O12" t="b">
        <f>INDEX(key!$AT$4:$BI$7,MATCH(K12,key!$AS$4:$AS$7,0),VALUE(RIGHT(M12,2)))</f>
        <v>0</v>
      </c>
      <c r="P12" t="b">
        <f t="shared" si="3"/>
        <v>1</v>
      </c>
      <c r="Q12" s="113">
        <f t="shared" si="1"/>
        <v>0</v>
      </c>
      <c r="S12" t="str">
        <f t="shared" si="4"/>
        <v>MFm1975</v>
      </c>
      <c r="T12" t="s">
        <v>1650</v>
      </c>
      <c r="U12" s="89" t="s">
        <v>47</v>
      </c>
      <c r="V12" s="114" t="b">
        <v>1</v>
      </c>
      <c r="W12" s="114"/>
    </row>
    <row r="13" spans="2:40" x14ac:dyDescent="0.25">
      <c r="C13" t="str">
        <f t="shared" si="0"/>
        <v>PGESFmCZ022003</v>
      </c>
      <c r="D13" t="s">
        <v>1665</v>
      </c>
      <c r="E13" s="9">
        <v>2003</v>
      </c>
      <c r="F13" s="9">
        <v>4414</v>
      </c>
      <c r="G13" t="b">
        <f>INDEX(key!$AT$4:$BI$7,MATCH(LEFT(D13,3),key!$AS$4:$AS$7,0),VALUE(RIGHT(D13,2)))</f>
        <v>1</v>
      </c>
      <c r="J13" t="str">
        <f t="shared" si="2"/>
        <v>PGESFmCZ101975</v>
      </c>
      <c r="K13" t="s">
        <v>129</v>
      </c>
      <c r="L13" t="s">
        <v>1649</v>
      </c>
      <c r="M13" t="s">
        <v>109</v>
      </c>
      <c r="N13" s="89" t="s">
        <v>47</v>
      </c>
      <c r="O13" t="b">
        <f>INDEX(key!$AT$4:$BI$7,MATCH(K13,key!$AS$4:$AS$7,0),VALUE(RIGHT(M13,2)))</f>
        <v>0</v>
      </c>
      <c r="P13" t="b">
        <f t="shared" si="3"/>
        <v>1</v>
      </c>
      <c r="Q13" s="113">
        <f t="shared" si="1"/>
        <v>0</v>
      </c>
      <c r="S13" t="str">
        <f t="shared" si="4"/>
        <v>MFm1985</v>
      </c>
      <c r="T13" t="s">
        <v>1650</v>
      </c>
      <c r="U13" s="89" t="s">
        <v>67</v>
      </c>
      <c r="V13" s="114" t="b">
        <v>1</v>
      </c>
      <c r="W13" s="128"/>
      <c r="X13" s="107"/>
    </row>
    <row r="14" spans="2:40" x14ac:dyDescent="0.25">
      <c r="C14" t="str">
        <f t="shared" si="0"/>
        <v>PGESFmCZ022007</v>
      </c>
      <c r="D14" t="s">
        <v>1665</v>
      </c>
      <c r="E14" s="9">
        <v>2007</v>
      </c>
      <c r="F14" s="9">
        <v>2207</v>
      </c>
      <c r="G14" t="b">
        <f>INDEX(key!$AT$4:$BI$7,MATCH(LEFT(D14,3),key!$AS$4:$AS$7,0),VALUE(RIGHT(D14,2)))</f>
        <v>1</v>
      </c>
      <c r="J14" t="str">
        <f t="shared" si="2"/>
        <v>PGESFmCZ111975</v>
      </c>
      <c r="K14" t="s">
        <v>129</v>
      </c>
      <c r="L14" t="s">
        <v>1649</v>
      </c>
      <c r="M14" t="s">
        <v>110</v>
      </c>
      <c r="N14" s="89" t="s">
        <v>47</v>
      </c>
      <c r="O14" t="b">
        <f>INDEX(key!$AT$4:$BI$7,MATCH(K14,key!$AS$4:$AS$7,0),VALUE(RIGHT(M14,2)))</f>
        <v>1</v>
      </c>
      <c r="P14" t="b">
        <f t="shared" si="3"/>
        <v>1</v>
      </c>
      <c r="Q14" s="113">
        <f t="shared" si="1"/>
        <v>91972</v>
      </c>
      <c r="S14" t="str">
        <f t="shared" si="4"/>
        <v>MFm1996</v>
      </c>
      <c r="T14" t="s">
        <v>1650</v>
      </c>
      <c r="U14" s="89" t="s">
        <v>70</v>
      </c>
      <c r="V14" s="114" t="b">
        <v>1</v>
      </c>
      <c r="W14" s="114"/>
    </row>
    <row r="15" spans="2:40" x14ac:dyDescent="0.25">
      <c r="C15" t="str">
        <f t="shared" si="0"/>
        <v>PGESFmCZ022011</v>
      </c>
      <c r="D15" t="s">
        <v>1665</v>
      </c>
      <c r="E15" s="9">
        <v>2011</v>
      </c>
      <c r="F15" s="9">
        <v>2207</v>
      </c>
      <c r="G15" t="b">
        <f>INDEX(key!$AT$4:$BI$7,MATCH(LEFT(D15,3),key!$AS$4:$AS$7,0),VALUE(RIGHT(D15,2)))</f>
        <v>1</v>
      </c>
      <c r="J15" t="str">
        <f t="shared" si="2"/>
        <v>PGESFmCZ121975</v>
      </c>
      <c r="K15" t="s">
        <v>129</v>
      </c>
      <c r="L15" t="s">
        <v>1649</v>
      </c>
      <c r="M15" t="s">
        <v>111</v>
      </c>
      <c r="N15" s="89" t="s">
        <v>47</v>
      </c>
      <c r="O15" t="b">
        <f>INDEX(key!$AT$4:$BI$7,MATCH(K15,key!$AS$4:$AS$7,0),VALUE(RIGHT(M15,2)))</f>
        <v>1</v>
      </c>
      <c r="P15" t="b">
        <f t="shared" si="3"/>
        <v>1</v>
      </c>
      <c r="Q15" s="113">
        <f t="shared" si="1"/>
        <v>324299</v>
      </c>
      <c r="S15" t="str">
        <f t="shared" si="4"/>
        <v>MFm2003</v>
      </c>
      <c r="T15" t="s">
        <v>1650</v>
      </c>
      <c r="U15" s="89" t="s">
        <v>57</v>
      </c>
      <c r="V15" s="114" t="b">
        <v>1</v>
      </c>
      <c r="W15" s="114"/>
    </row>
    <row r="16" spans="2:40" x14ac:dyDescent="0.25">
      <c r="C16" t="str">
        <f t="shared" si="0"/>
        <v>PGESFmCZ031975</v>
      </c>
      <c r="D16" t="s">
        <v>1666</v>
      </c>
      <c r="E16" s="9">
        <v>1975</v>
      </c>
      <c r="F16" s="9">
        <v>446810</v>
      </c>
      <c r="G16" t="b">
        <f>INDEX(key!$AT$4:$BI$7,MATCH(LEFT(D16,3),key!$AS$4:$AS$7,0),VALUE(RIGHT(D16,2)))</f>
        <v>1</v>
      </c>
      <c r="J16" t="str">
        <f t="shared" si="2"/>
        <v>PGESFmCZ131975</v>
      </c>
      <c r="K16" t="s">
        <v>129</v>
      </c>
      <c r="L16" t="s">
        <v>1649</v>
      </c>
      <c r="M16" t="s">
        <v>112</v>
      </c>
      <c r="N16" s="89" t="s">
        <v>47</v>
      </c>
      <c r="O16" t="b">
        <f>INDEX(key!$AT$4:$BI$7,MATCH(K16,key!$AS$4:$AS$7,0),VALUE(RIGHT(M16,2)))</f>
        <v>1</v>
      </c>
      <c r="P16" t="b">
        <f t="shared" si="3"/>
        <v>1</v>
      </c>
      <c r="Q16" s="113">
        <f t="shared" si="1"/>
        <v>137126</v>
      </c>
      <c r="S16" t="str">
        <f t="shared" si="4"/>
        <v>MFm2007</v>
      </c>
      <c r="T16" t="s">
        <v>1650</v>
      </c>
      <c r="U16" s="89" t="s">
        <v>59</v>
      </c>
      <c r="V16" s="114" t="b">
        <v>0</v>
      </c>
      <c r="W16" s="127">
        <f>+AD8</f>
        <v>0.68995825995882476</v>
      </c>
      <c r="X16" s="106"/>
    </row>
    <row r="17" spans="3:24" x14ac:dyDescent="0.25">
      <c r="C17" t="str">
        <f t="shared" si="0"/>
        <v>PGESFmCZ031985</v>
      </c>
      <c r="D17" t="s">
        <v>1666</v>
      </c>
      <c r="E17" s="9">
        <v>1985</v>
      </c>
      <c r="F17" s="9">
        <v>85958</v>
      </c>
      <c r="G17" t="b">
        <f>INDEX(key!$AT$4:$BI$7,MATCH(LEFT(D17,3),key!$AS$4:$AS$7,0),VALUE(RIGHT(D17,2)))</f>
        <v>1</v>
      </c>
      <c r="J17" t="str">
        <f t="shared" si="2"/>
        <v>PGESFmCZ141975</v>
      </c>
      <c r="K17" t="s">
        <v>129</v>
      </c>
      <c r="L17" t="s">
        <v>1649</v>
      </c>
      <c r="M17" t="s">
        <v>113</v>
      </c>
      <c r="N17" s="89" t="s">
        <v>47</v>
      </c>
      <c r="O17" t="b">
        <f>INDEX(key!$AT$4:$BI$7,MATCH(K17,key!$AS$4:$AS$7,0),VALUE(RIGHT(M17,2)))</f>
        <v>0</v>
      </c>
      <c r="P17" t="b">
        <f t="shared" si="3"/>
        <v>1</v>
      </c>
      <c r="Q17" s="113">
        <f t="shared" si="1"/>
        <v>0</v>
      </c>
      <c r="S17" t="str">
        <f t="shared" si="4"/>
        <v>MFm2011</v>
      </c>
      <c r="T17" t="s">
        <v>1650</v>
      </c>
      <c r="U17" s="89" t="s">
        <v>62</v>
      </c>
      <c r="V17" s="114" t="b">
        <v>0</v>
      </c>
      <c r="W17" s="127">
        <f>+AG8</f>
        <v>0.59714442670335821</v>
      </c>
      <c r="X17" s="106"/>
    </row>
    <row r="18" spans="3:24" x14ac:dyDescent="0.25">
      <c r="C18" t="str">
        <f t="shared" si="0"/>
        <v>PGESFmCZ031996</v>
      </c>
      <c r="D18" t="s">
        <v>1666</v>
      </c>
      <c r="E18" s="9">
        <v>1996</v>
      </c>
      <c r="F18" s="9">
        <v>48155</v>
      </c>
      <c r="G18" t="b">
        <f>INDEX(key!$AT$4:$BI$7,MATCH(LEFT(D18,3),key!$AS$4:$AS$7,0),VALUE(RIGHT(D18,2)))</f>
        <v>1</v>
      </c>
      <c r="J18" t="str">
        <f t="shared" si="2"/>
        <v>PGESFmCZ151975</v>
      </c>
      <c r="K18" t="s">
        <v>129</v>
      </c>
      <c r="L18" t="s">
        <v>1649</v>
      </c>
      <c r="M18" t="s">
        <v>114</v>
      </c>
      <c r="N18" s="89" t="s">
        <v>47</v>
      </c>
      <c r="O18" t="b">
        <f>INDEX(key!$AT$4:$BI$7,MATCH(K18,key!$AS$4:$AS$7,0),VALUE(RIGHT(M18,2)))</f>
        <v>0</v>
      </c>
      <c r="P18" t="b">
        <f t="shared" si="3"/>
        <v>1</v>
      </c>
      <c r="Q18" s="113">
        <f t="shared" si="1"/>
        <v>0</v>
      </c>
      <c r="S18" t="str">
        <f t="shared" si="4"/>
        <v>MFm2015</v>
      </c>
      <c r="T18" t="s">
        <v>1650</v>
      </c>
      <c r="U18" s="89" t="s">
        <v>1830</v>
      </c>
      <c r="V18" s="114" t="b">
        <v>0</v>
      </c>
      <c r="W18" s="127">
        <f>+AJ8</f>
        <v>0.76761116558936626</v>
      </c>
      <c r="X18" s="106"/>
    </row>
    <row r="19" spans="3:24" x14ac:dyDescent="0.25">
      <c r="C19" t="str">
        <f t="shared" si="0"/>
        <v>PGESFmCZ032003</v>
      </c>
      <c r="D19" t="s">
        <v>1666</v>
      </c>
      <c r="E19" s="9">
        <v>2003</v>
      </c>
      <c r="F19" s="9">
        <v>13376</v>
      </c>
      <c r="G19" t="b">
        <f>INDEX(key!$AT$4:$BI$7,MATCH(LEFT(D19,3),key!$AS$4:$AS$7,0),VALUE(RIGHT(D19,2)))</f>
        <v>1</v>
      </c>
      <c r="J19" t="str">
        <f t="shared" si="2"/>
        <v>PGESFmCZ161975</v>
      </c>
      <c r="K19" t="s">
        <v>129</v>
      </c>
      <c r="L19" t="s">
        <v>1649</v>
      </c>
      <c r="M19" t="s">
        <v>115</v>
      </c>
      <c r="N19" s="89" t="s">
        <v>47</v>
      </c>
      <c r="O19" t="b">
        <f>INDEX(key!$AT$4:$BI$7,MATCH(K19,key!$AS$4:$AS$7,0),VALUE(RIGHT(M19,2)))</f>
        <v>1</v>
      </c>
      <c r="P19" t="b">
        <f t="shared" si="3"/>
        <v>1</v>
      </c>
      <c r="Q19" s="113">
        <f t="shared" si="1"/>
        <v>26412</v>
      </c>
      <c r="S19" t="str">
        <f t="shared" si="4"/>
        <v>MFm2017</v>
      </c>
      <c r="T19" t="s">
        <v>1650</v>
      </c>
      <c r="U19" s="89">
        <v>2017</v>
      </c>
      <c r="V19" s="114" t="b">
        <v>0</v>
      </c>
      <c r="W19" s="127">
        <f>+AM8</f>
        <v>0.26976491064140018</v>
      </c>
      <c r="X19" s="106"/>
    </row>
    <row r="20" spans="3:24" x14ac:dyDescent="0.25">
      <c r="C20" t="str">
        <f t="shared" si="0"/>
        <v>PGESFmCZ032007</v>
      </c>
      <c r="D20" t="s">
        <v>1666</v>
      </c>
      <c r="E20" s="9">
        <v>2007</v>
      </c>
      <c r="F20" s="9">
        <v>6688</v>
      </c>
      <c r="G20" t="b">
        <f>INDEX(key!$AT$4:$BI$7,MATCH(LEFT(D20,3),key!$AS$4:$AS$7,0),VALUE(RIGHT(D20,2)))</f>
        <v>1</v>
      </c>
      <c r="J20" t="str">
        <f t="shared" si="2"/>
        <v>PGESFmCZ011985</v>
      </c>
      <c r="K20" t="s">
        <v>129</v>
      </c>
      <c r="L20" t="s">
        <v>1649</v>
      </c>
      <c r="M20" t="s">
        <v>48</v>
      </c>
      <c r="N20" s="89" t="s">
        <v>67</v>
      </c>
      <c r="O20" t="b">
        <f>INDEX(key!$AT$4:$BI$7,MATCH(K20,key!$AS$4:$AS$7,0),VALUE(RIGHT(M20,2)))</f>
        <v>1</v>
      </c>
      <c r="P20" t="b">
        <f t="shared" si="3"/>
        <v>1</v>
      </c>
      <c r="Q20" s="113">
        <f t="shared" si="1"/>
        <v>6580</v>
      </c>
      <c r="S20" t="str">
        <f t="shared" si="4"/>
        <v>DMoMH72</v>
      </c>
      <c r="T20" t="s">
        <v>1651</v>
      </c>
      <c r="U20" t="s">
        <v>1654</v>
      </c>
      <c r="V20" s="114" t="b">
        <v>1</v>
      </c>
      <c r="W20" s="127"/>
      <c r="X20" s="106"/>
    </row>
    <row r="21" spans="3:24" x14ac:dyDescent="0.25">
      <c r="C21" t="str">
        <f t="shared" si="0"/>
        <v>PGESFmCZ032011</v>
      </c>
      <c r="D21" t="s">
        <v>1666</v>
      </c>
      <c r="E21" s="9">
        <v>2011</v>
      </c>
      <c r="F21" s="9">
        <v>6688</v>
      </c>
      <c r="G21" t="b">
        <f>INDEX(key!$AT$4:$BI$7,MATCH(LEFT(D21,3),key!$AS$4:$AS$7,0),VALUE(RIGHT(D21,2)))</f>
        <v>1</v>
      </c>
      <c r="J21" t="str">
        <f t="shared" si="2"/>
        <v>PGESFmCZ021985</v>
      </c>
      <c r="K21" t="s">
        <v>129</v>
      </c>
      <c r="L21" t="s">
        <v>1649</v>
      </c>
      <c r="M21" t="s">
        <v>101</v>
      </c>
      <c r="N21" s="89" t="s">
        <v>67</v>
      </c>
      <c r="O21" t="b">
        <f>INDEX(key!$AT$4:$BI$7,MATCH(K21,key!$AS$4:$AS$7,0),VALUE(RIGHT(M21,2)))</f>
        <v>1</v>
      </c>
      <c r="P21" t="b">
        <f t="shared" si="3"/>
        <v>1</v>
      </c>
      <c r="Q21" s="113">
        <f t="shared" si="1"/>
        <v>52765</v>
      </c>
      <c r="S21" t="str">
        <f t="shared" si="4"/>
        <v>DMoMH85</v>
      </c>
      <c r="T21" t="s">
        <v>1651</v>
      </c>
      <c r="U21" t="s">
        <v>1655</v>
      </c>
      <c r="V21" s="114" t="b">
        <v>1</v>
      </c>
      <c r="W21" s="127"/>
      <c r="X21" s="106"/>
    </row>
    <row r="22" spans="3:24" x14ac:dyDescent="0.25">
      <c r="C22" t="str">
        <f t="shared" si="0"/>
        <v>PGESFmCZ041975</v>
      </c>
      <c r="D22" t="s">
        <v>1667</v>
      </c>
      <c r="E22" s="9">
        <v>1975</v>
      </c>
      <c r="F22" s="9">
        <v>251319</v>
      </c>
      <c r="G22" t="b">
        <f>INDEX(key!$AT$4:$BI$7,MATCH(LEFT(D22,3),key!$AS$4:$AS$7,0),VALUE(RIGHT(D22,2)))</f>
        <v>1</v>
      </c>
      <c r="J22" t="str">
        <f t="shared" si="2"/>
        <v>PGESFmCZ031985</v>
      </c>
      <c r="K22" t="s">
        <v>129</v>
      </c>
      <c r="L22" t="s">
        <v>1649</v>
      </c>
      <c r="M22" t="s">
        <v>102</v>
      </c>
      <c r="N22" s="89" t="s">
        <v>67</v>
      </c>
      <c r="O22" t="b">
        <f>INDEX(key!$AT$4:$BI$7,MATCH(K22,key!$AS$4:$AS$7,0),VALUE(RIGHT(M22,2)))</f>
        <v>1</v>
      </c>
      <c r="P22" t="b">
        <f t="shared" si="3"/>
        <v>1</v>
      </c>
      <c r="Q22" s="113">
        <f t="shared" si="1"/>
        <v>85958</v>
      </c>
      <c r="S22" t="str">
        <f t="shared" si="4"/>
        <v>DMoMH00</v>
      </c>
      <c r="T22" t="s">
        <v>1651</v>
      </c>
      <c r="U22" t="s">
        <v>1652</v>
      </c>
      <c r="V22" s="114" t="b">
        <v>1</v>
      </c>
      <c r="W22" s="127"/>
      <c r="X22" s="106"/>
    </row>
    <row r="23" spans="3:24" x14ac:dyDescent="0.25">
      <c r="C23" t="str">
        <f t="shared" si="0"/>
        <v>PGESFmCZ041985</v>
      </c>
      <c r="D23" t="s">
        <v>1667</v>
      </c>
      <c r="E23" s="9">
        <v>1985</v>
      </c>
      <c r="F23" s="9">
        <v>44850</v>
      </c>
      <c r="G23" t="b">
        <f>INDEX(key!$AT$4:$BI$7,MATCH(LEFT(D23,3),key!$AS$4:$AS$7,0),VALUE(RIGHT(D23,2)))</f>
        <v>1</v>
      </c>
      <c r="J23" t="str">
        <f t="shared" si="2"/>
        <v>PGESFmCZ041985</v>
      </c>
      <c r="K23" t="s">
        <v>129</v>
      </c>
      <c r="L23" t="s">
        <v>1649</v>
      </c>
      <c r="M23" t="s">
        <v>103</v>
      </c>
      <c r="N23" s="89" t="s">
        <v>67</v>
      </c>
      <c r="O23" t="b">
        <f>INDEX(key!$AT$4:$BI$7,MATCH(K23,key!$AS$4:$AS$7,0),VALUE(RIGHT(M23,2)))</f>
        <v>1</v>
      </c>
      <c r="P23" t="b">
        <f t="shared" si="3"/>
        <v>1</v>
      </c>
      <c r="Q23" s="113">
        <f t="shared" si="1"/>
        <v>44850</v>
      </c>
      <c r="S23" t="str">
        <f t="shared" si="4"/>
        <v>DMoMH06</v>
      </c>
      <c r="T23" t="s">
        <v>1651</v>
      </c>
      <c r="U23" t="s">
        <v>1653</v>
      </c>
      <c r="V23" s="114" t="b">
        <v>0</v>
      </c>
      <c r="W23" s="127">
        <v>0.42199999999999999</v>
      </c>
      <c r="X23" s="106"/>
    </row>
    <row r="24" spans="3:24" x14ac:dyDescent="0.25">
      <c r="C24" t="str">
        <f t="shared" si="0"/>
        <v>PGESFmCZ041996</v>
      </c>
      <c r="D24" t="s">
        <v>1667</v>
      </c>
      <c r="E24" s="9">
        <v>1996</v>
      </c>
      <c r="F24" s="9">
        <v>20441</v>
      </c>
      <c r="G24" t="b">
        <f>INDEX(key!$AT$4:$BI$7,MATCH(LEFT(D24,3),key!$AS$4:$AS$7,0),VALUE(RIGHT(D24,2)))</f>
        <v>1</v>
      </c>
      <c r="J24" t="str">
        <f t="shared" si="2"/>
        <v>PGESFmCZ051985</v>
      </c>
      <c r="K24" t="s">
        <v>129</v>
      </c>
      <c r="L24" t="s">
        <v>1649</v>
      </c>
      <c r="M24" t="s">
        <v>104</v>
      </c>
      <c r="N24" s="89" t="s">
        <v>67</v>
      </c>
      <c r="O24" t="b">
        <f>INDEX(key!$AT$4:$BI$7,MATCH(K24,key!$AS$4:$AS$7,0),VALUE(RIGHT(M24,2)))</f>
        <v>1</v>
      </c>
      <c r="P24" t="b">
        <f t="shared" si="3"/>
        <v>1</v>
      </c>
      <c r="Q24" s="113">
        <f t="shared" si="1"/>
        <v>11907</v>
      </c>
      <c r="S24" t="str">
        <f t="shared" si="4"/>
        <v>DMoMH15</v>
      </c>
      <c r="T24" t="s">
        <v>1651</v>
      </c>
      <c r="U24" t="s">
        <v>1829</v>
      </c>
      <c r="V24" s="114" t="b">
        <v>0</v>
      </c>
      <c r="W24" s="127">
        <f>+AL8</f>
        <v>0.12852993267716586</v>
      </c>
      <c r="X24" s="106"/>
    </row>
    <row r="25" spans="3:24" x14ac:dyDescent="0.25">
      <c r="C25" t="str">
        <f t="shared" si="0"/>
        <v>PGESFmCZ042003</v>
      </c>
      <c r="D25" t="s">
        <v>1667</v>
      </c>
      <c r="E25" s="9">
        <v>2003</v>
      </c>
      <c r="F25" s="9">
        <v>12207</v>
      </c>
      <c r="G25" t="b">
        <f>INDEX(key!$AT$4:$BI$7,MATCH(LEFT(D25,3),key!$AS$4:$AS$7,0),VALUE(RIGHT(D25,2)))</f>
        <v>1</v>
      </c>
      <c r="J25" t="str">
        <f t="shared" si="2"/>
        <v>PGESFmCZ061985</v>
      </c>
      <c r="K25" t="s">
        <v>129</v>
      </c>
      <c r="L25" t="s">
        <v>1649</v>
      </c>
      <c r="M25" t="s">
        <v>105</v>
      </c>
      <c r="N25" s="89" t="s">
        <v>67</v>
      </c>
      <c r="O25" t="b">
        <f>INDEX(key!$AT$4:$BI$7,MATCH(K25,key!$AS$4:$AS$7,0),VALUE(RIGHT(M25,2)))</f>
        <v>0</v>
      </c>
      <c r="P25" t="b">
        <f t="shared" si="3"/>
        <v>1</v>
      </c>
      <c r="Q25" s="113">
        <f t="shared" si="1"/>
        <v>0</v>
      </c>
    </row>
    <row r="26" spans="3:24" x14ac:dyDescent="0.25">
      <c r="C26" t="str">
        <f t="shared" si="0"/>
        <v>PGESFmCZ042007</v>
      </c>
      <c r="D26" t="s">
        <v>1667</v>
      </c>
      <c r="E26" s="9">
        <v>2007</v>
      </c>
      <c r="F26" s="9">
        <v>6103</v>
      </c>
      <c r="G26" t="b">
        <f>INDEX(key!$AT$4:$BI$7,MATCH(LEFT(D26,3),key!$AS$4:$AS$7,0),VALUE(RIGHT(D26,2)))</f>
        <v>1</v>
      </c>
      <c r="J26" t="str">
        <f t="shared" si="2"/>
        <v>PGESFmCZ071985</v>
      </c>
      <c r="K26" t="s">
        <v>129</v>
      </c>
      <c r="L26" t="s">
        <v>1649</v>
      </c>
      <c r="M26" t="s">
        <v>106</v>
      </c>
      <c r="N26" s="89" t="s">
        <v>67</v>
      </c>
      <c r="O26" t="b">
        <f>INDEX(key!$AT$4:$BI$7,MATCH(K26,key!$AS$4:$AS$7,0),VALUE(RIGHT(M26,2)))</f>
        <v>0</v>
      </c>
      <c r="P26" t="b">
        <f t="shared" si="3"/>
        <v>1</v>
      </c>
      <c r="Q26" s="113">
        <f t="shared" si="1"/>
        <v>0</v>
      </c>
    </row>
    <row r="27" spans="3:24" x14ac:dyDescent="0.25">
      <c r="C27" t="str">
        <f t="shared" si="0"/>
        <v>PGESFmCZ042011</v>
      </c>
      <c r="D27" t="s">
        <v>1667</v>
      </c>
      <c r="E27" s="9">
        <v>2011</v>
      </c>
      <c r="F27" s="9">
        <v>6103</v>
      </c>
      <c r="G27" t="b">
        <f>INDEX(key!$AT$4:$BI$7,MATCH(LEFT(D27,3),key!$AS$4:$AS$7,0),VALUE(RIGHT(D27,2)))</f>
        <v>1</v>
      </c>
      <c r="J27" t="str">
        <f t="shared" si="2"/>
        <v>PGESFmCZ081985</v>
      </c>
      <c r="K27" t="s">
        <v>129</v>
      </c>
      <c r="L27" t="s">
        <v>1649</v>
      </c>
      <c r="M27" t="s">
        <v>107</v>
      </c>
      <c r="N27" s="89" t="s">
        <v>67</v>
      </c>
      <c r="O27" t="b">
        <f>INDEX(key!$AT$4:$BI$7,MATCH(K27,key!$AS$4:$AS$7,0),VALUE(RIGHT(M27,2)))</f>
        <v>0</v>
      </c>
      <c r="P27" t="b">
        <f t="shared" si="3"/>
        <v>1</v>
      </c>
      <c r="Q27" s="113">
        <f t="shared" si="1"/>
        <v>0</v>
      </c>
    </row>
    <row r="28" spans="3:24" x14ac:dyDescent="0.25">
      <c r="C28" t="str">
        <f t="shared" si="0"/>
        <v>PGESFmCZ051975</v>
      </c>
      <c r="D28" t="s">
        <v>1668</v>
      </c>
      <c r="E28" s="9">
        <v>1975</v>
      </c>
      <c r="F28" s="9">
        <v>46576</v>
      </c>
      <c r="G28" t="b">
        <f>INDEX(key!$AT$4:$BI$7,MATCH(LEFT(D28,3),key!$AS$4:$AS$7,0),VALUE(RIGHT(D28,2)))</f>
        <v>1</v>
      </c>
      <c r="J28" t="str">
        <f t="shared" si="2"/>
        <v>PGESFmCZ091985</v>
      </c>
      <c r="K28" t="s">
        <v>129</v>
      </c>
      <c r="L28" t="s">
        <v>1649</v>
      </c>
      <c r="M28" t="s">
        <v>108</v>
      </c>
      <c r="N28" s="89" t="s">
        <v>67</v>
      </c>
      <c r="O28" t="b">
        <f>INDEX(key!$AT$4:$BI$7,MATCH(K28,key!$AS$4:$AS$7,0),VALUE(RIGHT(M28,2)))</f>
        <v>0</v>
      </c>
      <c r="P28" t="b">
        <f t="shared" si="3"/>
        <v>1</v>
      </c>
      <c r="Q28" s="113">
        <f t="shared" si="1"/>
        <v>0</v>
      </c>
    </row>
    <row r="29" spans="3:24" x14ac:dyDescent="0.25">
      <c r="C29" t="str">
        <f t="shared" si="0"/>
        <v>PGESFmCZ051985</v>
      </c>
      <c r="D29" t="s">
        <v>1668</v>
      </c>
      <c r="E29" s="9">
        <v>1985</v>
      </c>
      <c r="F29" s="9">
        <v>11907</v>
      </c>
      <c r="G29" t="b">
        <f>INDEX(key!$AT$4:$BI$7,MATCH(LEFT(D29,3),key!$AS$4:$AS$7,0),VALUE(RIGHT(D29,2)))</f>
        <v>1</v>
      </c>
      <c r="J29" t="str">
        <f t="shared" si="2"/>
        <v>PGESFmCZ101985</v>
      </c>
      <c r="K29" t="s">
        <v>129</v>
      </c>
      <c r="L29" t="s">
        <v>1649</v>
      </c>
      <c r="M29" t="s">
        <v>109</v>
      </c>
      <c r="N29" s="89" t="s">
        <v>67</v>
      </c>
      <c r="O29" t="b">
        <f>INDEX(key!$AT$4:$BI$7,MATCH(K29,key!$AS$4:$AS$7,0),VALUE(RIGHT(M29,2)))</f>
        <v>0</v>
      </c>
      <c r="P29" t="b">
        <f t="shared" si="3"/>
        <v>1</v>
      </c>
      <c r="Q29" s="113">
        <f t="shared" si="1"/>
        <v>0</v>
      </c>
    </row>
    <row r="30" spans="3:24" x14ac:dyDescent="0.25">
      <c r="C30" t="str">
        <f t="shared" si="0"/>
        <v>PGESFmCZ051996</v>
      </c>
      <c r="D30" t="s">
        <v>1668</v>
      </c>
      <c r="E30" s="9">
        <v>1996</v>
      </c>
      <c r="F30" s="9">
        <v>9677</v>
      </c>
      <c r="G30" t="b">
        <f>INDEX(key!$AT$4:$BI$7,MATCH(LEFT(D30,3),key!$AS$4:$AS$7,0),VALUE(RIGHT(D30,2)))</f>
        <v>1</v>
      </c>
      <c r="J30" t="str">
        <f t="shared" si="2"/>
        <v>PGESFmCZ111985</v>
      </c>
      <c r="K30" t="s">
        <v>129</v>
      </c>
      <c r="L30" t="s">
        <v>1649</v>
      </c>
      <c r="M30" t="s">
        <v>110</v>
      </c>
      <c r="N30" s="89" t="s">
        <v>67</v>
      </c>
      <c r="O30" t="b">
        <f>INDEX(key!$AT$4:$BI$7,MATCH(K30,key!$AS$4:$AS$7,0),VALUE(RIGHT(M30,2)))</f>
        <v>1</v>
      </c>
      <c r="P30" t="b">
        <f t="shared" si="3"/>
        <v>1</v>
      </c>
      <c r="Q30" s="113">
        <f t="shared" si="1"/>
        <v>56795</v>
      </c>
    </row>
    <row r="31" spans="3:24" x14ac:dyDescent="0.25">
      <c r="C31" t="str">
        <f t="shared" si="0"/>
        <v>PGESFmCZ052003</v>
      </c>
      <c r="D31" t="s">
        <v>1668</v>
      </c>
      <c r="E31" s="9">
        <v>2003</v>
      </c>
      <c r="F31" s="9">
        <v>2113</v>
      </c>
      <c r="G31" t="b">
        <f>INDEX(key!$AT$4:$BI$7,MATCH(LEFT(D31,3),key!$AS$4:$AS$7,0),VALUE(RIGHT(D31,2)))</f>
        <v>1</v>
      </c>
      <c r="J31" t="str">
        <f t="shared" si="2"/>
        <v>PGESFmCZ121985</v>
      </c>
      <c r="K31" t="s">
        <v>129</v>
      </c>
      <c r="L31" t="s">
        <v>1649</v>
      </c>
      <c r="M31" t="s">
        <v>111</v>
      </c>
      <c r="N31" s="89" t="s">
        <v>67</v>
      </c>
      <c r="O31" t="b">
        <f>INDEX(key!$AT$4:$BI$7,MATCH(K31,key!$AS$4:$AS$7,0),VALUE(RIGHT(M31,2)))</f>
        <v>1</v>
      </c>
      <c r="P31" t="b">
        <f t="shared" si="3"/>
        <v>1</v>
      </c>
      <c r="Q31" s="113">
        <f t="shared" si="1"/>
        <v>163372</v>
      </c>
    </row>
    <row r="32" spans="3:24" x14ac:dyDescent="0.25">
      <c r="C32" t="str">
        <f t="shared" si="0"/>
        <v>PGESFmCZ052007</v>
      </c>
      <c r="D32" t="s">
        <v>1668</v>
      </c>
      <c r="E32" s="9">
        <v>2007</v>
      </c>
      <c r="F32" s="9">
        <v>1056</v>
      </c>
      <c r="G32" t="b">
        <f>INDEX(key!$AT$4:$BI$7,MATCH(LEFT(D32,3),key!$AS$4:$AS$7,0),VALUE(RIGHT(D32,2)))</f>
        <v>1</v>
      </c>
      <c r="J32" t="str">
        <f t="shared" si="2"/>
        <v>PGESFmCZ131985</v>
      </c>
      <c r="K32" t="s">
        <v>129</v>
      </c>
      <c r="L32" t="s">
        <v>1649</v>
      </c>
      <c r="M32" t="s">
        <v>112</v>
      </c>
      <c r="N32" s="89" t="s">
        <v>67</v>
      </c>
      <c r="O32" t="b">
        <f>INDEX(key!$AT$4:$BI$7,MATCH(K32,key!$AS$4:$AS$7,0),VALUE(RIGHT(M32,2)))</f>
        <v>1</v>
      </c>
      <c r="P32" t="b">
        <f t="shared" si="3"/>
        <v>1</v>
      </c>
      <c r="Q32" s="113">
        <f t="shared" si="1"/>
        <v>74574</v>
      </c>
    </row>
    <row r="33" spans="3:17" x14ac:dyDescent="0.25">
      <c r="C33" t="str">
        <f t="shared" si="0"/>
        <v>PGESFmCZ052011</v>
      </c>
      <c r="D33" t="s">
        <v>1668</v>
      </c>
      <c r="E33" s="9">
        <v>2011</v>
      </c>
      <c r="F33" s="9">
        <v>1056</v>
      </c>
      <c r="G33" t="b">
        <f>INDEX(key!$AT$4:$BI$7,MATCH(LEFT(D33,3),key!$AS$4:$AS$7,0),VALUE(RIGHT(D33,2)))</f>
        <v>1</v>
      </c>
      <c r="J33" t="str">
        <f t="shared" si="2"/>
        <v>PGESFmCZ141985</v>
      </c>
      <c r="K33" t="s">
        <v>129</v>
      </c>
      <c r="L33" t="s">
        <v>1649</v>
      </c>
      <c r="M33" t="s">
        <v>113</v>
      </c>
      <c r="N33" s="89" t="s">
        <v>67</v>
      </c>
      <c r="O33" t="b">
        <f>INDEX(key!$AT$4:$BI$7,MATCH(K33,key!$AS$4:$AS$7,0),VALUE(RIGHT(M33,2)))</f>
        <v>0</v>
      </c>
      <c r="P33" t="b">
        <f t="shared" si="3"/>
        <v>1</v>
      </c>
      <c r="Q33" s="113">
        <f t="shared" si="1"/>
        <v>0</v>
      </c>
    </row>
    <row r="34" spans="3:17" x14ac:dyDescent="0.25">
      <c r="C34" t="str">
        <f t="shared" si="0"/>
        <v>PGESFmCZ111975</v>
      </c>
      <c r="D34" t="s">
        <v>1669</v>
      </c>
      <c r="E34" s="9">
        <v>1975</v>
      </c>
      <c r="F34" s="9">
        <v>91972</v>
      </c>
      <c r="G34" t="b">
        <f>INDEX(key!$AT$4:$BI$7,MATCH(LEFT(D34,3),key!$AS$4:$AS$7,0),VALUE(RIGHT(D34,2)))</f>
        <v>1</v>
      </c>
      <c r="J34" t="str">
        <f t="shared" si="2"/>
        <v>PGESFmCZ151985</v>
      </c>
      <c r="K34" t="s">
        <v>129</v>
      </c>
      <c r="L34" t="s">
        <v>1649</v>
      </c>
      <c r="M34" t="s">
        <v>114</v>
      </c>
      <c r="N34" s="89" t="s">
        <v>67</v>
      </c>
      <c r="O34" t="b">
        <f>INDEX(key!$AT$4:$BI$7,MATCH(K34,key!$AS$4:$AS$7,0),VALUE(RIGHT(M34,2)))</f>
        <v>0</v>
      </c>
      <c r="P34" t="b">
        <f t="shared" si="3"/>
        <v>1</v>
      </c>
      <c r="Q34" s="113">
        <f t="shared" si="1"/>
        <v>0</v>
      </c>
    </row>
    <row r="35" spans="3:17" x14ac:dyDescent="0.25">
      <c r="C35" t="str">
        <f t="shared" si="0"/>
        <v>PGESFmCZ111985</v>
      </c>
      <c r="D35" t="s">
        <v>1669</v>
      </c>
      <c r="E35" s="9">
        <v>1985</v>
      </c>
      <c r="F35" s="9">
        <v>56795</v>
      </c>
      <c r="G35" t="b">
        <f>INDEX(key!$AT$4:$BI$7,MATCH(LEFT(D35,3),key!$AS$4:$AS$7,0),VALUE(RIGHT(D35,2)))</f>
        <v>1</v>
      </c>
      <c r="J35" t="str">
        <f t="shared" si="2"/>
        <v>PGESFmCZ161985</v>
      </c>
      <c r="K35" t="s">
        <v>129</v>
      </c>
      <c r="L35" t="s">
        <v>1649</v>
      </c>
      <c r="M35" t="s">
        <v>115</v>
      </c>
      <c r="N35" s="89" t="s">
        <v>67</v>
      </c>
      <c r="O35" t="b">
        <f>INDEX(key!$AT$4:$BI$7,MATCH(K35,key!$AS$4:$AS$7,0),VALUE(RIGHT(M35,2)))</f>
        <v>1</v>
      </c>
      <c r="P35" t="b">
        <f t="shared" si="3"/>
        <v>1</v>
      </c>
      <c r="Q35" s="113">
        <f t="shared" si="1"/>
        <v>19869</v>
      </c>
    </row>
    <row r="36" spans="3:17" x14ac:dyDescent="0.25">
      <c r="C36" t="str">
        <f t="shared" si="0"/>
        <v>PGESFmCZ111996</v>
      </c>
      <c r="D36" t="s">
        <v>1669</v>
      </c>
      <c r="E36" s="9">
        <v>1996</v>
      </c>
      <c r="F36" s="9">
        <v>30803</v>
      </c>
      <c r="G36" t="b">
        <f>INDEX(key!$AT$4:$BI$7,MATCH(LEFT(D36,3),key!$AS$4:$AS$7,0),VALUE(RIGHT(D36,2)))</f>
        <v>1</v>
      </c>
      <c r="J36" t="str">
        <f t="shared" si="2"/>
        <v>PGESFmCZ011996</v>
      </c>
      <c r="K36" t="s">
        <v>129</v>
      </c>
      <c r="L36" t="s">
        <v>1649</v>
      </c>
      <c r="M36" t="s">
        <v>48</v>
      </c>
      <c r="N36" s="89" t="s">
        <v>70</v>
      </c>
      <c r="O36" t="b">
        <f>INDEX(key!$AT$4:$BI$7,MATCH(K36,key!$AS$4:$AS$7,0),VALUE(RIGHT(M36,2)))</f>
        <v>1</v>
      </c>
      <c r="P36" t="b">
        <f t="shared" si="3"/>
        <v>1</v>
      </c>
      <c r="Q36" s="113">
        <f t="shared" si="1"/>
        <v>6443</v>
      </c>
    </row>
    <row r="37" spans="3:17" x14ac:dyDescent="0.25">
      <c r="C37" t="str">
        <f t="shared" si="0"/>
        <v>PGESFmCZ112003</v>
      </c>
      <c r="D37" t="s">
        <v>1669</v>
      </c>
      <c r="E37" s="9">
        <v>2003</v>
      </c>
      <c r="F37" s="9">
        <v>17728</v>
      </c>
      <c r="G37" t="b">
        <f>INDEX(key!$AT$4:$BI$7,MATCH(LEFT(D37,3),key!$AS$4:$AS$7,0),VALUE(RIGHT(D37,2)))</f>
        <v>1</v>
      </c>
      <c r="J37" t="str">
        <f t="shared" si="2"/>
        <v>PGESFmCZ021996</v>
      </c>
      <c r="K37" t="s">
        <v>129</v>
      </c>
      <c r="L37" t="s">
        <v>1649</v>
      </c>
      <c r="M37" t="s">
        <v>101</v>
      </c>
      <c r="N37" s="89" t="s">
        <v>70</v>
      </c>
      <c r="O37" t="b">
        <f>INDEX(key!$AT$4:$BI$7,MATCH(K37,key!$AS$4:$AS$7,0),VALUE(RIGHT(M37,2)))</f>
        <v>1</v>
      </c>
      <c r="P37" t="b">
        <f t="shared" si="3"/>
        <v>1</v>
      </c>
      <c r="Q37" s="113">
        <f t="shared" si="1"/>
        <v>9763</v>
      </c>
    </row>
    <row r="38" spans="3:17" x14ac:dyDescent="0.25">
      <c r="C38" t="str">
        <f t="shared" si="0"/>
        <v>PGESFmCZ112007</v>
      </c>
      <c r="D38" t="s">
        <v>1669</v>
      </c>
      <c r="E38" s="9">
        <v>2007</v>
      </c>
      <c r="F38" s="9">
        <v>8864</v>
      </c>
      <c r="G38" t="b">
        <f>INDEX(key!$AT$4:$BI$7,MATCH(LEFT(D38,3),key!$AS$4:$AS$7,0),VALUE(RIGHT(D38,2)))</f>
        <v>1</v>
      </c>
      <c r="J38" t="str">
        <f t="shared" si="2"/>
        <v>PGESFmCZ031996</v>
      </c>
      <c r="K38" t="s">
        <v>129</v>
      </c>
      <c r="L38" t="s">
        <v>1649</v>
      </c>
      <c r="M38" t="s">
        <v>102</v>
      </c>
      <c r="N38" s="89" t="s">
        <v>70</v>
      </c>
      <c r="O38" t="b">
        <f>INDEX(key!$AT$4:$BI$7,MATCH(K38,key!$AS$4:$AS$7,0),VALUE(RIGHT(M38,2)))</f>
        <v>1</v>
      </c>
      <c r="P38" t="b">
        <f t="shared" si="3"/>
        <v>1</v>
      </c>
      <c r="Q38" s="113">
        <f t="shared" si="1"/>
        <v>48155</v>
      </c>
    </row>
    <row r="39" spans="3:17" x14ac:dyDescent="0.25">
      <c r="C39" t="str">
        <f t="shared" si="0"/>
        <v>PGESFmCZ112011</v>
      </c>
      <c r="D39" t="s">
        <v>1669</v>
      </c>
      <c r="E39" s="9">
        <v>2011</v>
      </c>
      <c r="F39" s="9">
        <v>8864</v>
      </c>
      <c r="G39" t="b">
        <f>INDEX(key!$AT$4:$BI$7,MATCH(LEFT(D39,3),key!$AS$4:$AS$7,0),VALUE(RIGHT(D39,2)))</f>
        <v>1</v>
      </c>
      <c r="J39" t="str">
        <f t="shared" si="2"/>
        <v>PGESFmCZ041996</v>
      </c>
      <c r="K39" t="s">
        <v>129</v>
      </c>
      <c r="L39" t="s">
        <v>1649</v>
      </c>
      <c r="M39" t="s">
        <v>103</v>
      </c>
      <c r="N39" s="89" t="s">
        <v>70</v>
      </c>
      <c r="O39" t="b">
        <f>INDEX(key!$AT$4:$BI$7,MATCH(K39,key!$AS$4:$AS$7,0),VALUE(RIGHT(M39,2)))</f>
        <v>1</v>
      </c>
      <c r="P39" t="b">
        <f t="shared" si="3"/>
        <v>1</v>
      </c>
      <c r="Q39" s="113">
        <f t="shared" si="1"/>
        <v>20441</v>
      </c>
    </row>
    <row r="40" spans="3:17" x14ac:dyDescent="0.25">
      <c r="C40" t="str">
        <f t="shared" si="0"/>
        <v>PGESFmCZ121975</v>
      </c>
      <c r="D40" t="s">
        <v>1670</v>
      </c>
      <c r="E40" s="9">
        <v>1975</v>
      </c>
      <c r="F40" s="9">
        <v>324299</v>
      </c>
      <c r="G40" t="b">
        <f>INDEX(key!$AT$4:$BI$7,MATCH(LEFT(D40,3),key!$AS$4:$AS$7,0),VALUE(RIGHT(D40,2)))</f>
        <v>1</v>
      </c>
      <c r="J40" t="str">
        <f t="shared" si="2"/>
        <v>PGESFmCZ051996</v>
      </c>
      <c r="K40" t="s">
        <v>129</v>
      </c>
      <c r="L40" t="s">
        <v>1649</v>
      </c>
      <c r="M40" t="s">
        <v>104</v>
      </c>
      <c r="N40" s="89" t="s">
        <v>70</v>
      </c>
      <c r="O40" t="b">
        <f>INDEX(key!$AT$4:$BI$7,MATCH(K40,key!$AS$4:$AS$7,0),VALUE(RIGHT(M40,2)))</f>
        <v>1</v>
      </c>
      <c r="P40" t="b">
        <f t="shared" si="3"/>
        <v>1</v>
      </c>
      <c r="Q40" s="113">
        <f t="shared" si="1"/>
        <v>9677</v>
      </c>
    </row>
    <row r="41" spans="3:17" x14ac:dyDescent="0.25">
      <c r="C41" t="str">
        <f t="shared" si="0"/>
        <v>PGESFmCZ121985</v>
      </c>
      <c r="D41" t="s">
        <v>1670</v>
      </c>
      <c r="E41" s="9">
        <v>1985</v>
      </c>
      <c r="F41" s="9">
        <v>163372</v>
      </c>
      <c r="G41" t="b">
        <f>INDEX(key!$AT$4:$BI$7,MATCH(LEFT(D41,3),key!$AS$4:$AS$7,0),VALUE(RIGHT(D41,2)))</f>
        <v>1</v>
      </c>
      <c r="J41" t="str">
        <f t="shared" si="2"/>
        <v>PGESFmCZ061996</v>
      </c>
      <c r="K41" t="s">
        <v>129</v>
      </c>
      <c r="L41" t="s">
        <v>1649</v>
      </c>
      <c r="M41" t="s">
        <v>105</v>
      </c>
      <c r="N41" s="89" t="s">
        <v>70</v>
      </c>
      <c r="O41" t="b">
        <f>INDEX(key!$AT$4:$BI$7,MATCH(K41,key!$AS$4:$AS$7,0),VALUE(RIGHT(M41,2)))</f>
        <v>0</v>
      </c>
      <c r="P41" t="b">
        <f t="shared" si="3"/>
        <v>1</v>
      </c>
      <c r="Q41" s="113">
        <f t="shared" si="1"/>
        <v>0</v>
      </c>
    </row>
    <row r="42" spans="3:17" x14ac:dyDescent="0.25">
      <c r="C42" t="str">
        <f t="shared" si="0"/>
        <v>PGESFmCZ121996</v>
      </c>
      <c r="D42" t="s">
        <v>1670</v>
      </c>
      <c r="E42" s="9">
        <v>1996</v>
      </c>
      <c r="F42" s="9">
        <v>84754</v>
      </c>
      <c r="G42" t="b">
        <f>INDEX(key!$AT$4:$BI$7,MATCH(LEFT(D42,3),key!$AS$4:$AS$7,0),VALUE(RIGHT(D42,2)))</f>
        <v>1</v>
      </c>
      <c r="J42" t="str">
        <f t="shared" si="2"/>
        <v>PGESFmCZ071996</v>
      </c>
      <c r="K42" t="s">
        <v>129</v>
      </c>
      <c r="L42" t="s">
        <v>1649</v>
      </c>
      <c r="M42" t="s">
        <v>106</v>
      </c>
      <c r="N42" s="89" t="s">
        <v>70</v>
      </c>
      <c r="O42" t="b">
        <f>INDEX(key!$AT$4:$BI$7,MATCH(K42,key!$AS$4:$AS$7,0),VALUE(RIGHT(M42,2)))</f>
        <v>0</v>
      </c>
      <c r="P42" t="b">
        <f t="shared" si="3"/>
        <v>1</v>
      </c>
      <c r="Q42" s="113">
        <f t="shared" si="1"/>
        <v>0</v>
      </c>
    </row>
    <row r="43" spans="3:17" x14ac:dyDescent="0.25">
      <c r="C43" t="str">
        <f t="shared" si="0"/>
        <v>PGESFmCZ122003</v>
      </c>
      <c r="D43" t="s">
        <v>1670</v>
      </c>
      <c r="E43" s="9">
        <v>2003</v>
      </c>
      <c r="F43" s="9">
        <v>40357</v>
      </c>
      <c r="G43" t="b">
        <f>INDEX(key!$AT$4:$BI$7,MATCH(LEFT(D43,3),key!$AS$4:$AS$7,0),VALUE(RIGHT(D43,2)))</f>
        <v>1</v>
      </c>
      <c r="J43" t="str">
        <f t="shared" si="2"/>
        <v>PGESFmCZ081996</v>
      </c>
      <c r="K43" t="s">
        <v>129</v>
      </c>
      <c r="L43" t="s">
        <v>1649</v>
      </c>
      <c r="M43" t="s">
        <v>107</v>
      </c>
      <c r="N43" s="89" t="s">
        <v>70</v>
      </c>
      <c r="O43" t="b">
        <f>INDEX(key!$AT$4:$BI$7,MATCH(K43,key!$AS$4:$AS$7,0),VALUE(RIGHT(M43,2)))</f>
        <v>0</v>
      </c>
      <c r="P43" t="b">
        <f t="shared" si="3"/>
        <v>1</v>
      </c>
      <c r="Q43" s="113">
        <f t="shared" si="1"/>
        <v>0</v>
      </c>
    </row>
    <row r="44" spans="3:17" x14ac:dyDescent="0.25">
      <c r="C44" t="str">
        <f t="shared" si="0"/>
        <v>PGESFmCZ122007</v>
      </c>
      <c r="D44" t="s">
        <v>1670</v>
      </c>
      <c r="E44" s="9">
        <v>2007</v>
      </c>
      <c r="F44" s="9">
        <v>20178</v>
      </c>
      <c r="G44" t="b">
        <f>INDEX(key!$AT$4:$BI$7,MATCH(LEFT(D44,3),key!$AS$4:$AS$7,0),VALUE(RIGHT(D44,2)))</f>
        <v>1</v>
      </c>
      <c r="J44" t="str">
        <f t="shared" si="2"/>
        <v>PGESFmCZ091996</v>
      </c>
      <c r="K44" t="s">
        <v>129</v>
      </c>
      <c r="L44" t="s">
        <v>1649</v>
      </c>
      <c r="M44" t="s">
        <v>108</v>
      </c>
      <c r="N44" s="89" t="s">
        <v>70</v>
      </c>
      <c r="O44" t="b">
        <f>INDEX(key!$AT$4:$BI$7,MATCH(K44,key!$AS$4:$AS$7,0),VALUE(RIGHT(M44,2)))</f>
        <v>0</v>
      </c>
      <c r="P44" t="b">
        <f t="shared" si="3"/>
        <v>1</v>
      </c>
      <c r="Q44" s="113">
        <f t="shared" si="1"/>
        <v>0</v>
      </c>
    </row>
    <row r="45" spans="3:17" x14ac:dyDescent="0.25">
      <c r="C45" t="str">
        <f t="shared" si="0"/>
        <v>PGESFmCZ122011</v>
      </c>
      <c r="D45" t="s">
        <v>1670</v>
      </c>
      <c r="E45" s="9">
        <v>2011</v>
      </c>
      <c r="F45" s="9">
        <v>20178</v>
      </c>
      <c r="G45" t="b">
        <f>INDEX(key!$AT$4:$BI$7,MATCH(LEFT(D45,3),key!$AS$4:$AS$7,0),VALUE(RIGHT(D45,2)))</f>
        <v>1</v>
      </c>
      <c r="J45" t="str">
        <f t="shared" si="2"/>
        <v>PGESFmCZ101996</v>
      </c>
      <c r="K45" t="s">
        <v>129</v>
      </c>
      <c r="L45" t="s">
        <v>1649</v>
      </c>
      <c r="M45" t="s">
        <v>109</v>
      </c>
      <c r="N45" s="89" t="s">
        <v>70</v>
      </c>
      <c r="O45" t="b">
        <f>INDEX(key!$AT$4:$BI$7,MATCH(K45,key!$AS$4:$AS$7,0),VALUE(RIGHT(M45,2)))</f>
        <v>0</v>
      </c>
      <c r="P45" t="b">
        <f t="shared" si="3"/>
        <v>1</v>
      </c>
      <c r="Q45" s="113">
        <f t="shared" si="1"/>
        <v>0</v>
      </c>
    </row>
    <row r="46" spans="3:17" x14ac:dyDescent="0.25">
      <c r="C46" t="str">
        <f t="shared" si="0"/>
        <v>PGESFmCZ131975</v>
      </c>
      <c r="D46" t="s">
        <v>1671</v>
      </c>
      <c r="E46" s="9">
        <v>1975</v>
      </c>
      <c r="F46" s="9">
        <v>137126</v>
      </c>
      <c r="G46" t="b">
        <f>INDEX(key!$AT$4:$BI$7,MATCH(LEFT(D46,3),key!$AS$4:$AS$7,0),VALUE(RIGHT(D46,2)))</f>
        <v>1</v>
      </c>
      <c r="J46" t="str">
        <f t="shared" si="2"/>
        <v>PGESFmCZ111996</v>
      </c>
      <c r="K46" t="s">
        <v>129</v>
      </c>
      <c r="L46" t="s">
        <v>1649</v>
      </c>
      <c r="M46" t="s">
        <v>110</v>
      </c>
      <c r="N46" s="89" t="s">
        <v>70</v>
      </c>
      <c r="O46" t="b">
        <f>INDEX(key!$AT$4:$BI$7,MATCH(K46,key!$AS$4:$AS$7,0),VALUE(RIGHT(M46,2)))</f>
        <v>1</v>
      </c>
      <c r="P46" t="b">
        <f t="shared" si="3"/>
        <v>1</v>
      </c>
      <c r="Q46" s="113">
        <f t="shared" si="1"/>
        <v>30803</v>
      </c>
    </row>
    <row r="47" spans="3:17" x14ac:dyDescent="0.25">
      <c r="C47" t="str">
        <f t="shared" si="0"/>
        <v>PGESFmCZ131985</v>
      </c>
      <c r="D47" t="s">
        <v>1671</v>
      </c>
      <c r="E47" s="9">
        <v>1985</v>
      </c>
      <c r="F47" s="9">
        <v>74574</v>
      </c>
      <c r="G47" t="b">
        <f>INDEX(key!$AT$4:$BI$7,MATCH(LEFT(D47,3),key!$AS$4:$AS$7,0),VALUE(RIGHT(D47,2)))</f>
        <v>1</v>
      </c>
      <c r="J47" t="str">
        <f t="shared" si="2"/>
        <v>PGESFmCZ121996</v>
      </c>
      <c r="K47" t="s">
        <v>129</v>
      </c>
      <c r="L47" t="s">
        <v>1649</v>
      </c>
      <c r="M47" t="s">
        <v>111</v>
      </c>
      <c r="N47" s="89" t="s">
        <v>70</v>
      </c>
      <c r="O47" t="b">
        <f>INDEX(key!$AT$4:$BI$7,MATCH(K47,key!$AS$4:$AS$7,0),VALUE(RIGHT(M47,2)))</f>
        <v>1</v>
      </c>
      <c r="P47" t="b">
        <f t="shared" si="3"/>
        <v>1</v>
      </c>
      <c r="Q47" s="113">
        <f t="shared" si="1"/>
        <v>84754</v>
      </c>
    </row>
    <row r="48" spans="3:17" x14ac:dyDescent="0.25">
      <c r="C48" t="str">
        <f t="shared" si="0"/>
        <v>PGESFmCZ131996</v>
      </c>
      <c r="D48" t="s">
        <v>1671</v>
      </c>
      <c r="E48" s="9">
        <v>1996</v>
      </c>
      <c r="F48" s="9">
        <v>45095</v>
      </c>
      <c r="G48" t="b">
        <f>INDEX(key!$AT$4:$BI$7,MATCH(LEFT(D48,3),key!$AS$4:$AS$7,0),VALUE(RIGHT(D48,2)))</f>
        <v>1</v>
      </c>
      <c r="J48" t="str">
        <f t="shared" si="2"/>
        <v>PGESFmCZ131996</v>
      </c>
      <c r="K48" t="s">
        <v>129</v>
      </c>
      <c r="L48" t="s">
        <v>1649</v>
      </c>
      <c r="M48" t="s">
        <v>112</v>
      </c>
      <c r="N48" s="89" t="s">
        <v>70</v>
      </c>
      <c r="O48" t="b">
        <f>INDEX(key!$AT$4:$BI$7,MATCH(K48,key!$AS$4:$AS$7,0),VALUE(RIGHT(M48,2)))</f>
        <v>1</v>
      </c>
      <c r="P48" t="b">
        <f t="shared" si="3"/>
        <v>1</v>
      </c>
      <c r="Q48" s="113">
        <f t="shared" si="1"/>
        <v>45095</v>
      </c>
    </row>
    <row r="49" spans="3:17" x14ac:dyDescent="0.25">
      <c r="C49" t="str">
        <f t="shared" si="0"/>
        <v>PGESFmCZ132003</v>
      </c>
      <c r="D49" t="s">
        <v>1671</v>
      </c>
      <c r="E49" s="9">
        <v>2003</v>
      </c>
      <c r="F49" s="9">
        <v>16912</v>
      </c>
      <c r="G49" t="b">
        <f>INDEX(key!$AT$4:$BI$7,MATCH(LEFT(D49,3),key!$AS$4:$AS$7,0),VALUE(RIGHT(D49,2)))</f>
        <v>1</v>
      </c>
      <c r="J49" t="str">
        <f t="shared" si="2"/>
        <v>PGESFmCZ141996</v>
      </c>
      <c r="K49" t="s">
        <v>129</v>
      </c>
      <c r="L49" t="s">
        <v>1649</v>
      </c>
      <c r="M49" t="s">
        <v>113</v>
      </c>
      <c r="N49" s="89" t="s">
        <v>70</v>
      </c>
      <c r="O49" t="b">
        <f>INDEX(key!$AT$4:$BI$7,MATCH(K49,key!$AS$4:$AS$7,0),VALUE(RIGHT(M49,2)))</f>
        <v>0</v>
      </c>
      <c r="P49" t="b">
        <f t="shared" si="3"/>
        <v>1</v>
      </c>
      <c r="Q49" s="113">
        <f t="shared" si="1"/>
        <v>0</v>
      </c>
    </row>
    <row r="50" spans="3:17" x14ac:dyDescent="0.25">
      <c r="C50" t="str">
        <f t="shared" si="0"/>
        <v>PGESFmCZ132007</v>
      </c>
      <c r="D50" t="s">
        <v>1671</v>
      </c>
      <c r="E50" s="9">
        <v>2007</v>
      </c>
      <c r="F50" s="9">
        <v>8456</v>
      </c>
      <c r="G50" t="b">
        <f>INDEX(key!$AT$4:$BI$7,MATCH(LEFT(D50,3),key!$AS$4:$AS$7,0),VALUE(RIGHT(D50,2)))</f>
        <v>1</v>
      </c>
      <c r="J50" t="str">
        <f t="shared" si="2"/>
        <v>PGESFmCZ151996</v>
      </c>
      <c r="K50" t="s">
        <v>129</v>
      </c>
      <c r="L50" t="s">
        <v>1649</v>
      </c>
      <c r="M50" t="s">
        <v>114</v>
      </c>
      <c r="N50" s="89" t="s">
        <v>70</v>
      </c>
      <c r="O50" t="b">
        <f>INDEX(key!$AT$4:$BI$7,MATCH(K50,key!$AS$4:$AS$7,0),VALUE(RIGHT(M50,2)))</f>
        <v>0</v>
      </c>
      <c r="P50" t="b">
        <f t="shared" si="3"/>
        <v>1</v>
      </c>
      <c r="Q50" s="113">
        <f t="shared" si="1"/>
        <v>0</v>
      </c>
    </row>
    <row r="51" spans="3:17" x14ac:dyDescent="0.25">
      <c r="C51" t="str">
        <f t="shared" si="0"/>
        <v>PGESFmCZ132011</v>
      </c>
      <c r="D51" t="s">
        <v>1671</v>
      </c>
      <c r="E51" s="9">
        <v>2011</v>
      </c>
      <c r="F51" s="9">
        <v>8456</v>
      </c>
      <c r="G51" t="b">
        <f>INDEX(key!$AT$4:$BI$7,MATCH(LEFT(D51,3),key!$AS$4:$AS$7,0),VALUE(RIGHT(D51,2)))</f>
        <v>1</v>
      </c>
      <c r="J51" t="str">
        <f t="shared" si="2"/>
        <v>PGESFmCZ161996</v>
      </c>
      <c r="K51" t="s">
        <v>129</v>
      </c>
      <c r="L51" t="s">
        <v>1649</v>
      </c>
      <c r="M51" t="s">
        <v>115</v>
      </c>
      <c r="N51" s="89" t="s">
        <v>70</v>
      </c>
      <c r="O51" t="b">
        <f>INDEX(key!$AT$4:$BI$7,MATCH(K51,key!$AS$4:$AS$7,0),VALUE(RIGHT(M51,2)))</f>
        <v>1</v>
      </c>
      <c r="P51" t="b">
        <f t="shared" si="3"/>
        <v>1</v>
      </c>
      <c r="Q51" s="113">
        <f t="shared" si="1"/>
        <v>6824</v>
      </c>
    </row>
    <row r="52" spans="3:17" x14ac:dyDescent="0.25">
      <c r="C52" t="str">
        <f t="shared" si="0"/>
        <v>PGESFmCZ161975</v>
      </c>
      <c r="D52" t="s">
        <v>1672</v>
      </c>
      <c r="E52" s="9">
        <v>1975</v>
      </c>
      <c r="F52" s="9">
        <v>26412</v>
      </c>
      <c r="G52" t="b">
        <f>INDEX(key!$AT$4:$BI$7,MATCH(LEFT(D52,3),key!$AS$4:$AS$7,0),VALUE(RIGHT(D52,2)))</f>
        <v>1</v>
      </c>
      <c r="J52" t="str">
        <f t="shared" si="2"/>
        <v>PGESFmCZ012003</v>
      </c>
      <c r="K52" t="s">
        <v>129</v>
      </c>
      <c r="L52" t="s">
        <v>1649</v>
      </c>
      <c r="M52" t="s">
        <v>48</v>
      </c>
      <c r="N52" s="89" t="s">
        <v>57</v>
      </c>
      <c r="O52" t="b">
        <f>INDEX(key!$AT$4:$BI$7,MATCH(K52,key!$AS$4:$AS$7,0),VALUE(RIGHT(M52,2)))</f>
        <v>1</v>
      </c>
      <c r="P52" t="b">
        <f t="shared" si="3"/>
        <v>1</v>
      </c>
      <c r="Q52" s="113">
        <f t="shared" si="1"/>
        <v>4475</v>
      </c>
    </row>
    <row r="53" spans="3:17" x14ac:dyDescent="0.25">
      <c r="C53" t="str">
        <f t="shared" si="0"/>
        <v>PGESFmCZ161985</v>
      </c>
      <c r="D53" t="s">
        <v>1672</v>
      </c>
      <c r="E53" s="9">
        <v>1985</v>
      </c>
      <c r="F53" s="9">
        <v>19869</v>
      </c>
      <c r="G53" t="b">
        <f>INDEX(key!$AT$4:$BI$7,MATCH(LEFT(D53,3),key!$AS$4:$AS$7,0),VALUE(RIGHT(D53,2)))</f>
        <v>1</v>
      </c>
      <c r="J53" t="str">
        <f t="shared" si="2"/>
        <v>PGESFmCZ022003</v>
      </c>
      <c r="K53" t="s">
        <v>129</v>
      </c>
      <c r="L53" t="s">
        <v>1649</v>
      </c>
      <c r="M53" t="s">
        <v>101</v>
      </c>
      <c r="N53" s="89" t="s">
        <v>57</v>
      </c>
      <c r="O53" t="b">
        <f>INDEX(key!$AT$4:$BI$7,MATCH(K53,key!$AS$4:$AS$7,0),VALUE(RIGHT(M53,2)))</f>
        <v>1</v>
      </c>
      <c r="P53" t="b">
        <f t="shared" si="3"/>
        <v>1</v>
      </c>
      <c r="Q53" s="113">
        <f t="shared" si="1"/>
        <v>4414</v>
      </c>
    </row>
    <row r="54" spans="3:17" x14ac:dyDescent="0.25">
      <c r="C54" t="str">
        <f t="shared" si="0"/>
        <v>PGESFmCZ161996</v>
      </c>
      <c r="D54" t="s">
        <v>1672</v>
      </c>
      <c r="E54" s="9">
        <v>1996</v>
      </c>
      <c r="F54" s="9">
        <v>6824</v>
      </c>
      <c r="G54" t="b">
        <f>INDEX(key!$AT$4:$BI$7,MATCH(LEFT(D54,3),key!$AS$4:$AS$7,0),VALUE(RIGHT(D54,2)))</f>
        <v>1</v>
      </c>
      <c r="J54" t="str">
        <f t="shared" si="2"/>
        <v>PGESFmCZ032003</v>
      </c>
      <c r="K54" t="s">
        <v>129</v>
      </c>
      <c r="L54" t="s">
        <v>1649</v>
      </c>
      <c r="M54" t="s">
        <v>102</v>
      </c>
      <c r="N54" s="89" t="s">
        <v>57</v>
      </c>
      <c r="O54" t="b">
        <f>INDEX(key!$AT$4:$BI$7,MATCH(K54,key!$AS$4:$AS$7,0),VALUE(RIGHT(M54,2)))</f>
        <v>1</v>
      </c>
      <c r="P54" t="b">
        <f t="shared" si="3"/>
        <v>1</v>
      </c>
      <c r="Q54" s="113">
        <f t="shared" si="1"/>
        <v>13376</v>
      </c>
    </row>
    <row r="55" spans="3:17" x14ac:dyDescent="0.25">
      <c r="C55" t="str">
        <f t="shared" si="0"/>
        <v>PGESFmCZ162003</v>
      </c>
      <c r="D55" t="s">
        <v>1672</v>
      </c>
      <c r="E55" s="9">
        <v>2003</v>
      </c>
      <c r="F55" s="9">
        <v>498</v>
      </c>
      <c r="G55" t="b">
        <f>INDEX(key!$AT$4:$BI$7,MATCH(LEFT(D55,3),key!$AS$4:$AS$7,0),VALUE(RIGHT(D55,2)))</f>
        <v>1</v>
      </c>
      <c r="J55" t="str">
        <f t="shared" si="2"/>
        <v>PGESFmCZ042003</v>
      </c>
      <c r="K55" t="s">
        <v>129</v>
      </c>
      <c r="L55" t="s">
        <v>1649</v>
      </c>
      <c r="M55" t="s">
        <v>103</v>
      </c>
      <c r="N55" s="89" t="s">
        <v>57</v>
      </c>
      <c r="O55" t="b">
        <f>INDEX(key!$AT$4:$BI$7,MATCH(K55,key!$AS$4:$AS$7,0),VALUE(RIGHT(M55,2)))</f>
        <v>1</v>
      </c>
      <c r="P55" t="b">
        <f t="shared" si="3"/>
        <v>1</v>
      </c>
      <c r="Q55" s="113">
        <f t="shared" si="1"/>
        <v>12207</v>
      </c>
    </row>
    <row r="56" spans="3:17" x14ac:dyDescent="0.25">
      <c r="C56" t="str">
        <f t="shared" si="0"/>
        <v>PGESFmCZ162007</v>
      </c>
      <c r="D56" t="s">
        <v>1672</v>
      </c>
      <c r="E56" s="9">
        <v>2007</v>
      </c>
      <c r="F56" s="9">
        <v>249</v>
      </c>
      <c r="G56" t="b">
        <f>INDEX(key!$AT$4:$BI$7,MATCH(LEFT(D56,3),key!$AS$4:$AS$7,0),VALUE(RIGHT(D56,2)))</f>
        <v>1</v>
      </c>
      <c r="J56" t="str">
        <f t="shared" si="2"/>
        <v>PGESFmCZ052003</v>
      </c>
      <c r="K56" t="s">
        <v>129</v>
      </c>
      <c r="L56" t="s">
        <v>1649</v>
      </c>
      <c r="M56" t="s">
        <v>104</v>
      </c>
      <c r="N56" s="89" t="s">
        <v>57</v>
      </c>
      <c r="O56" t="b">
        <f>INDEX(key!$AT$4:$BI$7,MATCH(K56,key!$AS$4:$AS$7,0),VALUE(RIGHT(M56,2)))</f>
        <v>1</v>
      </c>
      <c r="P56" t="b">
        <f t="shared" si="3"/>
        <v>1</v>
      </c>
      <c r="Q56" s="113">
        <f t="shared" si="1"/>
        <v>2113</v>
      </c>
    </row>
    <row r="57" spans="3:17" x14ac:dyDescent="0.25">
      <c r="C57" t="str">
        <f t="shared" si="0"/>
        <v>PGESFmCZ162011</v>
      </c>
      <c r="D57" t="s">
        <v>1672</v>
      </c>
      <c r="E57" s="9">
        <v>2011</v>
      </c>
      <c r="F57" s="9">
        <v>249</v>
      </c>
      <c r="G57" t="b">
        <f>INDEX(key!$AT$4:$BI$7,MATCH(LEFT(D57,3),key!$AS$4:$AS$7,0),VALUE(RIGHT(D57,2)))</f>
        <v>1</v>
      </c>
      <c r="J57" t="str">
        <f t="shared" si="2"/>
        <v>PGESFmCZ062003</v>
      </c>
      <c r="K57" t="s">
        <v>129</v>
      </c>
      <c r="L57" t="s">
        <v>1649</v>
      </c>
      <c r="M57" t="s">
        <v>105</v>
      </c>
      <c r="N57" s="89" t="s">
        <v>57</v>
      </c>
      <c r="O57" t="b">
        <f>INDEX(key!$AT$4:$BI$7,MATCH(K57,key!$AS$4:$AS$7,0),VALUE(RIGHT(M57,2)))</f>
        <v>0</v>
      </c>
      <c r="P57" t="b">
        <f t="shared" si="3"/>
        <v>1</v>
      </c>
      <c r="Q57" s="113">
        <f t="shared" si="1"/>
        <v>0</v>
      </c>
    </row>
    <row r="58" spans="3:17" x14ac:dyDescent="0.25">
      <c r="C58" t="str">
        <f t="shared" si="0"/>
        <v>PGEMFmCZ011975</v>
      </c>
      <c r="D58" t="s">
        <v>1673</v>
      </c>
      <c r="E58" s="9">
        <v>1975</v>
      </c>
      <c r="F58" s="9">
        <v>4652</v>
      </c>
      <c r="G58" t="b">
        <f>INDEX(key!$AT$4:$BI$7,MATCH(LEFT(D58,3),key!$AS$4:$AS$7,0),VALUE(RIGHT(D58,2)))</f>
        <v>1</v>
      </c>
      <c r="J58" t="str">
        <f t="shared" si="2"/>
        <v>PGESFmCZ072003</v>
      </c>
      <c r="K58" t="s">
        <v>129</v>
      </c>
      <c r="L58" t="s">
        <v>1649</v>
      </c>
      <c r="M58" t="s">
        <v>106</v>
      </c>
      <c r="N58" s="89" t="s">
        <v>57</v>
      </c>
      <c r="O58" t="b">
        <f>INDEX(key!$AT$4:$BI$7,MATCH(K58,key!$AS$4:$AS$7,0),VALUE(RIGHT(M58,2)))</f>
        <v>0</v>
      </c>
      <c r="P58" t="b">
        <f t="shared" si="3"/>
        <v>1</v>
      </c>
      <c r="Q58" s="113">
        <f t="shared" si="1"/>
        <v>0</v>
      </c>
    </row>
    <row r="59" spans="3:17" x14ac:dyDescent="0.25">
      <c r="C59" t="str">
        <f t="shared" si="0"/>
        <v>PGEMFmCZ011985</v>
      </c>
      <c r="D59" t="s">
        <v>1673</v>
      </c>
      <c r="E59" s="9">
        <v>1985</v>
      </c>
      <c r="F59" s="9">
        <v>638</v>
      </c>
      <c r="G59" t="b">
        <f>INDEX(key!$AT$4:$BI$7,MATCH(LEFT(D59,3),key!$AS$4:$AS$7,0),VALUE(RIGHT(D59,2)))</f>
        <v>1</v>
      </c>
      <c r="J59" t="str">
        <f t="shared" si="2"/>
        <v>PGESFmCZ082003</v>
      </c>
      <c r="K59" t="s">
        <v>129</v>
      </c>
      <c r="L59" t="s">
        <v>1649</v>
      </c>
      <c r="M59" t="s">
        <v>107</v>
      </c>
      <c r="N59" s="89" t="s">
        <v>57</v>
      </c>
      <c r="O59" t="b">
        <f>INDEX(key!$AT$4:$BI$7,MATCH(K59,key!$AS$4:$AS$7,0),VALUE(RIGHT(M59,2)))</f>
        <v>0</v>
      </c>
      <c r="P59" t="b">
        <f t="shared" si="3"/>
        <v>1</v>
      </c>
      <c r="Q59" s="113">
        <f t="shared" si="1"/>
        <v>0</v>
      </c>
    </row>
    <row r="60" spans="3:17" x14ac:dyDescent="0.25">
      <c r="C60" t="str">
        <f t="shared" si="0"/>
        <v>PGEMFmCZ011996</v>
      </c>
      <c r="D60" t="s">
        <v>1673</v>
      </c>
      <c r="E60" s="9">
        <v>1996</v>
      </c>
      <c r="F60" s="9">
        <v>2564</v>
      </c>
      <c r="G60" t="b">
        <f>INDEX(key!$AT$4:$BI$7,MATCH(LEFT(D60,3),key!$AS$4:$AS$7,0),VALUE(RIGHT(D60,2)))</f>
        <v>1</v>
      </c>
      <c r="J60" t="str">
        <f t="shared" si="2"/>
        <v>PGESFmCZ092003</v>
      </c>
      <c r="K60" t="s">
        <v>129</v>
      </c>
      <c r="L60" t="s">
        <v>1649</v>
      </c>
      <c r="M60" t="s">
        <v>108</v>
      </c>
      <c r="N60" s="89" t="s">
        <v>57</v>
      </c>
      <c r="O60" t="b">
        <f>INDEX(key!$AT$4:$BI$7,MATCH(K60,key!$AS$4:$AS$7,0),VALUE(RIGHT(M60,2)))</f>
        <v>0</v>
      </c>
      <c r="P60" t="b">
        <f t="shared" si="3"/>
        <v>1</v>
      </c>
      <c r="Q60" s="113">
        <f t="shared" si="1"/>
        <v>0</v>
      </c>
    </row>
    <row r="61" spans="3:17" x14ac:dyDescent="0.25">
      <c r="C61" t="str">
        <f t="shared" si="0"/>
        <v>PGEMFmCZ012003</v>
      </c>
      <c r="D61" t="s">
        <v>1673</v>
      </c>
      <c r="E61" s="9">
        <v>2003</v>
      </c>
      <c r="F61" s="9">
        <v>1952</v>
      </c>
      <c r="G61" t="b">
        <f>INDEX(key!$AT$4:$BI$7,MATCH(LEFT(D61,3),key!$AS$4:$AS$7,0),VALUE(RIGHT(D61,2)))</f>
        <v>1</v>
      </c>
      <c r="J61" t="str">
        <f t="shared" si="2"/>
        <v>PGESFmCZ102003</v>
      </c>
      <c r="K61" t="s">
        <v>129</v>
      </c>
      <c r="L61" t="s">
        <v>1649</v>
      </c>
      <c r="M61" t="s">
        <v>109</v>
      </c>
      <c r="N61" s="89" t="s">
        <v>57</v>
      </c>
      <c r="O61" t="b">
        <f>INDEX(key!$AT$4:$BI$7,MATCH(K61,key!$AS$4:$AS$7,0),VALUE(RIGHT(M61,2)))</f>
        <v>0</v>
      </c>
      <c r="P61" t="b">
        <f t="shared" si="3"/>
        <v>1</v>
      </c>
      <c r="Q61" s="113">
        <f t="shared" si="1"/>
        <v>0</v>
      </c>
    </row>
    <row r="62" spans="3:17" x14ac:dyDescent="0.25">
      <c r="C62" t="str">
        <f t="shared" si="0"/>
        <v>PGEMFmCZ012007</v>
      </c>
      <c r="D62" t="s">
        <v>1673</v>
      </c>
      <c r="E62" s="9">
        <v>2007</v>
      </c>
      <c r="F62" s="9">
        <v>976</v>
      </c>
      <c r="G62" t="b">
        <f>INDEX(key!$AT$4:$BI$7,MATCH(LEFT(D62,3),key!$AS$4:$AS$7,0),VALUE(RIGHT(D62,2)))</f>
        <v>1</v>
      </c>
      <c r="J62" t="str">
        <f t="shared" si="2"/>
        <v>PGESFmCZ112003</v>
      </c>
      <c r="K62" t="s">
        <v>129</v>
      </c>
      <c r="L62" t="s">
        <v>1649</v>
      </c>
      <c r="M62" t="s">
        <v>110</v>
      </c>
      <c r="N62" s="89" t="s">
        <v>57</v>
      </c>
      <c r="O62" t="b">
        <f>INDEX(key!$AT$4:$BI$7,MATCH(K62,key!$AS$4:$AS$7,0),VALUE(RIGHT(M62,2)))</f>
        <v>1</v>
      </c>
      <c r="P62" t="b">
        <f t="shared" si="3"/>
        <v>1</v>
      </c>
      <c r="Q62" s="113">
        <f t="shared" si="1"/>
        <v>17728</v>
      </c>
    </row>
    <row r="63" spans="3:17" x14ac:dyDescent="0.25">
      <c r="C63" t="str">
        <f t="shared" si="0"/>
        <v>PGEMFmCZ012011</v>
      </c>
      <c r="D63" t="s">
        <v>1673</v>
      </c>
      <c r="E63" s="9">
        <v>2011</v>
      </c>
      <c r="F63" s="9">
        <v>976</v>
      </c>
      <c r="G63" t="b">
        <f>INDEX(key!$AT$4:$BI$7,MATCH(LEFT(D63,3),key!$AS$4:$AS$7,0),VALUE(RIGHT(D63,2)))</f>
        <v>1</v>
      </c>
      <c r="J63" t="str">
        <f t="shared" si="2"/>
        <v>PGESFmCZ122003</v>
      </c>
      <c r="K63" t="s">
        <v>129</v>
      </c>
      <c r="L63" t="s">
        <v>1649</v>
      </c>
      <c r="M63" t="s">
        <v>111</v>
      </c>
      <c r="N63" s="89" t="s">
        <v>57</v>
      </c>
      <c r="O63" t="b">
        <f>INDEX(key!$AT$4:$BI$7,MATCH(K63,key!$AS$4:$AS$7,0),VALUE(RIGHT(M63,2)))</f>
        <v>1</v>
      </c>
      <c r="P63" t="b">
        <f t="shared" si="3"/>
        <v>1</v>
      </c>
      <c r="Q63" s="113">
        <f t="shared" si="1"/>
        <v>40357</v>
      </c>
    </row>
    <row r="64" spans="3:17" x14ac:dyDescent="0.25">
      <c r="C64" t="str">
        <f t="shared" si="0"/>
        <v>PGEMFmCZ021975</v>
      </c>
      <c r="D64" t="s">
        <v>1674</v>
      </c>
      <c r="E64" s="9">
        <v>1975</v>
      </c>
      <c r="F64" s="9">
        <v>22574</v>
      </c>
      <c r="G64" t="b">
        <f>INDEX(key!$AT$4:$BI$7,MATCH(LEFT(D64,3),key!$AS$4:$AS$7,0),VALUE(RIGHT(D64,2)))</f>
        <v>1</v>
      </c>
      <c r="J64" t="str">
        <f t="shared" si="2"/>
        <v>PGESFmCZ132003</v>
      </c>
      <c r="K64" t="s">
        <v>129</v>
      </c>
      <c r="L64" t="s">
        <v>1649</v>
      </c>
      <c r="M64" t="s">
        <v>112</v>
      </c>
      <c r="N64" s="89" t="s">
        <v>57</v>
      </c>
      <c r="O64" t="b">
        <f>INDEX(key!$AT$4:$BI$7,MATCH(K64,key!$AS$4:$AS$7,0),VALUE(RIGHT(M64,2)))</f>
        <v>1</v>
      </c>
      <c r="P64" t="b">
        <f t="shared" si="3"/>
        <v>1</v>
      </c>
      <c r="Q64" s="113">
        <f t="shared" si="1"/>
        <v>16912</v>
      </c>
    </row>
    <row r="65" spans="3:17" x14ac:dyDescent="0.25">
      <c r="C65" t="str">
        <f t="shared" si="0"/>
        <v>PGEMFmCZ021985</v>
      </c>
      <c r="D65" t="s">
        <v>1674</v>
      </c>
      <c r="E65" s="9">
        <v>1985</v>
      </c>
      <c r="F65" s="9">
        <v>16076</v>
      </c>
      <c r="G65" t="b">
        <f>INDEX(key!$AT$4:$BI$7,MATCH(LEFT(D65,3),key!$AS$4:$AS$7,0),VALUE(RIGHT(D65,2)))</f>
        <v>1</v>
      </c>
      <c r="J65" t="str">
        <f t="shared" si="2"/>
        <v>PGESFmCZ142003</v>
      </c>
      <c r="K65" t="s">
        <v>129</v>
      </c>
      <c r="L65" t="s">
        <v>1649</v>
      </c>
      <c r="M65" t="s">
        <v>113</v>
      </c>
      <c r="N65" s="89" t="s">
        <v>57</v>
      </c>
      <c r="O65" t="b">
        <f>INDEX(key!$AT$4:$BI$7,MATCH(K65,key!$AS$4:$AS$7,0),VALUE(RIGHT(M65,2)))</f>
        <v>0</v>
      </c>
      <c r="P65" t="b">
        <f t="shared" si="3"/>
        <v>1</v>
      </c>
      <c r="Q65" s="113">
        <f t="shared" si="1"/>
        <v>0</v>
      </c>
    </row>
    <row r="66" spans="3:17" x14ac:dyDescent="0.25">
      <c r="C66" t="str">
        <f t="shared" si="0"/>
        <v>PGEMFmCZ021996</v>
      </c>
      <c r="D66" t="s">
        <v>1674</v>
      </c>
      <c r="E66" s="9">
        <v>1996</v>
      </c>
      <c r="F66" s="9">
        <v>9317</v>
      </c>
      <c r="G66" t="b">
        <f>INDEX(key!$AT$4:$BI$7,MATCH(LEFT(D66,3),key!$AS$4:$AS$7,0),VALUE(RIGHT(D66,2)))</f>
        <v>1</v>
      </c>
      <c r="J66" t="str">
        <f t="shared" si="2"/>
        <v>PGESFmCZ152003</v>
      </c>
      <c r="K66" t="s">
        <v>129</v>
      </c>
      <c r="L66" t="s">
        <v>1649</v>
      </c>
      <c r="M66" t="s">
        <v>114</v>
      </c>
      <c r="N66" s="89" t="s">
        <v>57</v>
      </c>
      <c r="O66" t="b">
        <f>INDEX(key!$AT$4:$BI$7,MATCH(K66,key!$AS$4:$AS$7,0),VALUE(RIGHT(M66,2)))</f>
        <v>0</v>
      </c>
      <c r="P66" t="b">
        <f t="shared" si="3"/>
        <v>1</v>
      </c>
      <c r="Q66" s="113">
        <f t="shared" si="1"/>
        <v>0</v>
      </c>
    </row>
    <row r="67" spans="3:17" x14ac:dyDescent="0.25">
      <c r="C67" t="str">
        <f t="shared" si="0"/>
        <v>PGEMFmCZ022003</v>
      </c>
      <c r="D67" t="s">
        <v>1674</v>
      </c>
      <c r="E67" s="9">
        <v>2003</v>
      </c>
      <c r="F67" s="9">
        <v>3960</v>
      </c>
      <c r="G67" t="b">
        <f>INDEX(key!$AT$4:$BI$7,MATCH(LEFT(D67,3),key!$AS$4:$AS$7,0),VALUE(RIGHT(D67,2)))</f>
        <v>1</v>
      </c>
      <c r="J67" t="str">
        <f t="shared" si="2"/>
        <v>PGESFmCZ162003</v>
      </c>
      <c r="K67" t="s">
        <v>129</v>
      </c>
      <c r="L67" t="s">
        <v>1649</v>
      </c>
      <c r="M67" t="s">
        <v>115</v>
      </c>
      <c r="N67" s="89" t="s">
        <v>57</v>
      </c>
      <c r="O67" t="b">
        <f>INDEX(key!$AT$4:$BI$7,MATCH(K67,key!$AS$4:$AS$7,0),VALUE(RIGHT(M67,2)))</f>
        <v>1</v>
      </c>
      <c r="P67" t="b">
        <f t="shared" si="3"/>
        <v>1</v>
      </c>
      <c r="Q67" s="113">
        <f t="shared" si="1"/>
        <v>498</v>
      </c>
    </row>
    <row r="68" spans="3:17" x14ac:dyDescent="0.25">
      <c r="C68" t="str">
        <f t="shared" ref="C68:C140" si="5">+D68&amp;E68</f>
        <v>PGEMFmCZ022007</v>
      </c>
      <c r="D68" t="s">
        <v>1674</v>
      </c>
      <c r="E68" s="9">
        <v>2007</v>
      </c>
      <c r="F68" s="9">
        <v>1980</v>
      </c>
      <c r="G68" t="b">
        <f>INDEX(key!$AT$4:$BI$7,MATCH(LEFT(D68,3),key!$AS$4:$AS$7,0),VALUE(RIGHT(D68,2)))</f>
        <v>1</v>
      </c>
      <c r="J68" t="str">
        <f t="shared" si="2"/>
        <v>PGESFmCZ012007</v>
      </c>
      <c r="K68" t="s">
        <v>129</v>
      </c>
      <c r="L68" t="s">
        <v>1649</v>
      </c>
      <c r="M68" t="s">
        <v>48</v>
      </c>
      <c r="N68" s="89" t="s">
        <v>59</v>
      </c>
      <c r="O68" t="b">
        <f>INDEX(key!$AT$4:$BI$7,MATCH(K68,key!$AS$4:$AS$7,0),VALUE(RIGHT(M68,2)))</f>
        <v>1</v>
      </c>
      <c r="P68" t="b">
        <f t="shared" si="3"/>
        <v>0</v>
      </c>
      <c r="Q68" s="113">
        <f t="shared" ref="Q68:Q131" si="6">IF(O68,IF(P68,VLOOKUP(J68,$C$4:$F$387,4,FALSE),MAX(VLOOKUP(K68&amp;L68&amp;M68&amp;"2003",$C$4:$F$387,4,FALSE)*VLOOKUP(L68&amp;N68,$S$5:$W$24,5,FALSE),1)),0)</f>
        <v>1839.3406266142379</v>
      </c>
    </row>
    <row r="69" spans="3:17" x14ac:dyDescent="0.25">
      <c r="C69" t="str">
        <f t="shared" si="5"/>
        <v>PGEMFmCZ022011</v>
      </c>
      <c r="D69" t="s">
        <v>1674</v>
      </c>
      <c r="E69" s="9">
        <v>2011</v>
      </c>
      <c r="F69" s="9">
        <v>1980</v>
      </c>
      <c r="G69" t="b">
        <f>INDEX(key!$AT$4:$BI$7,MATCH(LEFT(D69,3),key!$AS$4:$AS$7,0),VALUE(RIGHT(D69,2)))</f>
        <v>1</v>
      </c>
      <c r="J69" t="str">
        <f t="shared" ref="J69:J132" si="7">K69&amp;L69&amp;M69&amp;N69</f>
        <v>PGESFmCZ022007</v>
      </c>
      <c r="K69" t="s">
        <v>129</v>
      </c>
      <c r="L69" t="s">
        <v>1649</v>
      </c>
      <c r="M69" t="s">
        <v>101</v>
      </c>
      <c r="N69" s="89" t="s">
        <v>59</v>
      </c>
      <c r="O69" t="b">
        <f>INDEX(key!$AT$4:$BI$7,MATCH(K69,key!$AS$4:$AS$7,0),VALUE(RIGHT(M69,2)))</f>
        <v>1</v>
      </c>
      <c r="P69" t="b">
        <f t="shared" ref="P69:P132" si="8">VLOOKUP(L69&amp;N69,$S$4:$V$24,4,FALSE)</f>
        <v>0</v>
      </c>
      <c r="Q69" s="113">
        <f t="shared" si="6"/>
        <v>1814.2680504749153</v>
      </c>
    </row>
    <row r="70" spans="3:17" x14ac:dyDescent="0.25">
      <c r="C70" t="str">
        <f t="shared" si="5"/>
        <v>PGEMFmCZ031975</v>
      </c>
      <c r="D70" t="s">
        <v>1675</v>
      </c>
      <c r="E70" s="9">
        <v>1975</v>
      </c>
      <c r="F70" s="9">
        <v>358181</v>
      </c>
      <c r="G70" t="b">
        <f>INDEX(key!$AT$4:$BI$7,MATCH(LEFT(D70,3),key!$AS$4:$AS$7,0),VALUE(RIGHT(D70,2)))</f>
        <v>1</v>
      </c>
      <c r="J70" t="str">
        <f t="shared" si="7"/>
        <v>PGESFmCZ032007</v>
      </c>
      <c r="K70" t="s">
        <v>129</v>
      </c>
      <c r="L70" t="s">
        <v>1649</v>
      </c>
      <c r="M70" t="s">
        <v>102</v>
      </c>
      <c r="N70" s="89" t="s">
        <v>59</v>
      </c>
      <c r="O70" t="b">
        <f>INDEX(key!$AT$4:$BI$7,MATCH(K70,key!$AS$4:$AS$7,0),VALUE(RIGHT(M70,2)))</f>
        <v>1</v>
      </c>
      <c r="P70" t="b">
        <f t="shared" si="8"/>
        <v>0</v>
      </c>
      <c r="Q70" s="113">
        <f t="shared" si="6"/>
        <v>5497.8816137635858</v>
      </c>
    </row>
    <row r="71" spans="3:17" x14ac:dyDescent="0.25">
      <c r="C71" t="str">
        <f t="shared" si="5"/>
        <v>PGEMFmCZ031985</v>
      </c>
      <c r="D71" t="s">
        <v>1675</v>
      </c>
      <c r="E71" s="9">
        <v>1985</v>
      </c>
      <c r="F71" s="9">
        <v>86900</v>
      </c>
      <c r="G71" t="b">
        <f>INDEX(key!$AT$4:$BI$7,MATCH(LEFT(D71,3),key!$AS$4:$AS$7,0),VALUE(RIGHT(D71,2)))</f>
        <v>1</v>
      </c>
      <c r="J71" t="str">
        <f t="shared" si="7"/>
        <v>PGESFmCZ042007</v>
      </c>
      <c r="K71" t="s">
        <v>129</v>
      </c>
      <c r="L71" t="s">
        <v>1649</v>
      </c>
      <c r="M71" t="s">
        <v>103</v>
      </c>
      <c r="N71" s="89" t="s">
        <v>59</v>
      </c>
      <c r="O71" t="b">
        <f>INDEX(key!$AT$4:$BI$7,MATCH(K71,key!$AS$4:$AS$7,0),VALUE(RIGHT(M71,2)))</f>
        <v>1</v>
      </c>
      <c r="P71" t="b">
        <f t="shared" si="8"/>
        <v>0</v>
      </c>
      <c r="Q71" s="113">
        <f t="shared" si="6"/>
        <v>5017.3924087329615</v>
      </c>
    </row>
    <row r="72" spans="3:17" x14ac:dyDescent="0.25">
      <c r="C72" t="str">
        <f t="shared" si="5"/>
        <v>PGEMFmCZ031996</v>
      </c>
      <c r="D72" t="s">
        <v>1675</v>
      </c>
      <c r="E72" s="9">
        <v>1996</v>
      </c>
      <c r="F72" s="9">
        <v>26830</v>
      </c>
      <c r="G72" t="b">
        <f>INDEX(key!$AT$4:$BI$7,MATCH(LEFT(D72,3),key!$AS$4:$AS$7,0),VALUE(RIGHT(D72,2)))</f>
        <v>1</v>
      </c>
      <c r="J72" t="str">
        <f t="shared" si="7"/>
        <v>PGESFmCZ052007</v>
      </c>
      <c r="K72" t="s">
        <v>129</v>
      </c>
      <c r="L72" t="s">
        <v>1649</v>
      </c>
      <c r="M72" t="s">
        <v>104</v>
      </c>
      <c r="N72" s="89" t="s">
        <v>59</v>
      </c>
      <c r="O72" t="b">
        <f>INDEX(key!$AT$4:$BI$7,MATCH(K72,key!$AS$4:$AS$7,0),VALUE(RIGHT(M72,2)))</f>
        <v>1</v>
      </c>
      <c r="P72" t="b">
        <f t="shared" si="8"/>
        <v>0</v>
      </c>
      <c r="Q72" s="113">
        <f t="shared" si="6"/>
        <v>868.49759643259995</v>
      </c>
    </row>
    <row r="73" spans="3:17" x14ac:dyDescent="0.25">
      <c r="C73" t="str">
        <f t="shared" si="5"/>
        <v>PGEMFmCZ032003</v>
      </c>
      <c r="D73" t="s">
        <v>1675</v>
      </c>
      <c r="E73" s="9">
        <v>2003</v>
      </c>
      <c r="F73" s="9">
        <v>12449</v>
      </c>
      <c r="G73" t="b">
        <f>INDEX(key!$AT$4:$BI$7,MATCH(LEFT(D73,3),key!$AS$4:$AS$7,0),VALUE(RIGHT(D73,2)))</f>
        <v>1</v>
      </c>
      <c r="J73" t="str">
        <f t="shared" si="7"/>
        <v>PGESFmCZ062007</v>
      </c>
      <c r="K73" t="s">
        <v>129</v>
      </c>
      <c r="L73" t="s">
        <v>1649</v>
      </c>
      <c r="M73" t="s">
        <v>105</v>
      </c>
      <c r="N73" s="89" t="s">
        <v>59</v>
      </c>
      <c r="O73" t="b">
        <f>INDEX(key!$AT$4:$BI$7,MATCH(K73,key!$AS$4:$AS$7,0),VALUE(RIGHT(M73,2)))</f>
        <v>0</v>
      </c>
      <c r="P73" t="b">
        <f t="shared" si="8"/>
        <v>0</v>
      </c>
      <c r="Q73" s="113">
        <f t="shared" si="6"/>
        <v>0</v>
      </c>
    </row>
    <row r="74" spans="3:17" x14ac:dyDescent="0.25">
      <c r="C74" t="str">
        <f t="shared" si="5"/>
        <v>PGEMFmCZ032007</v>
      </c>
      <c r="D74" t="s">
        <v>1675</v>
      </c>
      <c r="E74" s="9">
        <v>2007</v>
      </c>
      <c r="F74" s="9">
        <v>6224</v>
      </c>
      <c r="G74" t="b">
        <f>INDEX(key!$AT$4:$BI$7,MATCH(LEFT(D74,3),key!$AS$4:$AS$7,0),VALUE(RIGHT(D74,2)))</f>
        <v>1</v>
      </c>
      <c r="J74" t="str">
        <f t="shared" si="7"/>
        <v>PGESFmCZ072007</v>
      </c>
      <c r="K74" t="s">
        <v>129</v>
      </c>
      <c r="L74" t="s">
        <v>1649</v>
      </c>
      <c r="M74" t="s">
        <v>106</v>
      </c>
      <c r="N74" s="89" t="s">
        <v>59</v>
      </c>
      <c r="O74" t="b">
        <f>INDEX(key!$AT$4:$BI$7,MATCH(K74,key!$AS$4:$AS$7,0),VALUE(RIGHT(M74,2)))</f>
        <v>0</v>
      </c>
      <c r="P74" t="b">
        <f t="shared" si="8"/>
        <v>0</v>
      </c>
      <c r="Q74" s="113">
        <f t="shared" si="6"/>
        <v>0</v>
      </c>
    </row>
    <row r="75" spans="3:17" x14ac:dyDescent="0.25">
      <c r="C75" t="str">
        <f t="shared" si="5"/>
        <v>PGEMFmCZ032011</v>
      </c>
      <c r="D75" t="s">
        <v>1675</v>
      </c>
      <c r="E75" s="9">
        <v>2011</v>
      </c>
      <c r="F75" s="9">
        <v>6224</v>
      </c>
      <c r="G75" t="b">
        <f>INDEX(key!$AT$4:$BI$7,MATCH(LEFT(D75,3),key!$AS$4:$AS$7,0),VALUE(RIGHT(D75,2)))</f>
        <v>1</v>
      </c>
      <c r="J75" t="str">
        <f t="shared" si="7"/>
        <v>PGESFmCZ082007</v>
      </c>
      <c r="K75" t="s">
        <v>129</v>
      </c>
      <c r="L75" t="s">
        <v>1649</v>
      </c>
      <c r="M75" t="s">
        <v>107</v>
      </c>
      <c r="N75" s="89" t="s">
        <v>59</v>
      </c>
      <c r="O75" t="b">
        <f>INDEX(key!$AT$4:$BI$7,MATCH(K75,key!$AS$4:$AS$7,0),VALUE(RIGHT(M75,2)))</f>
        <v>0</v>
      </c>
      <c r="P75" t="b">
        <f t="shared" si="8"/>
        <v>0</v>
      </c>
      <c r="Q75" s="113">
        <f t="shared" si="6"/>
        <v>0</v>
      </c>
    </row>
    <row r="76" spans="3:17" x14ac:dyDescent="0.25">
      <c r="C76" t="str">
        <f t="shared" si="5"/>
        <v>PGEMFmCZ041975</v>
      </c>
      <c r="D76" t="s">
        <v>1676</v>
      </c>
      <c r="E76" s="9">
        <v>1975</v>
      </c>
      <c r="F76" s="9">
        <v>101243</v>
      </c>
      <c r="G76" t="b">
        <f>INDEX(key!$AT$4:$BI$7,MATCH(LEFT(D76,3),key!$AS$4:$AS$7,0),VALUE(RIGHT(D76,2)))</f>
        <v>1</v>
      </c>
      <c r="J76" t="str">
        <f t="shared" si="7"/>
        <v>PGESFmCZ092007</v>
      </c>
      <c r="K76" t="s">
        <v>129</v>
      </c>
      <c r="L76" t="s">
        <v>1649</v>
      </c>
      <c r="M76" t="s">
        <v>108</v>
      </c>
      <c r="N76" s="89" t="s">
        <v>59</v>
      </c>
      <c r="O76" t="b">
        <f>INDEX(key!$AT$4:$BI$7,MATCH(K76,key!$AS$4:$AS$7,0),VALUE(RIGHT(M76,2)))</f>
        <v>0</v>
      </c>
      <c r="P76" t="b">
        <f t="shared" si="8"/>
        <v>0</v>
      </c>
      <c r="Q76" s="113">
        <f t="shared" si="6"/>
        <v>0</v>
      </c>
    </row>
    <row r="77" spans="3:17" x14ac:dyDescent="0.25">
      <c r="C77" t="str">
        <f t="shared" si="5"/>
        <v>PGEMFmCZ041985</v>
      </c>
      <c r="D77" t="s">
        <v>1676</v>
      </c>
      <c r="E77" s="9">
        <v>1985</v>
      </c>
      <c r="F77" s="9">
        <v>64812</v>
      </c>
      <c r="G77" t="b">
        <f>INDEX(key!$AT$4:$BI$7,MATCH(LEFT(D77,3),key!$AS$4:$AS$7,0),VALUE(RIGHT(D77,2)))</f>
        <v>1</v>
      </c>
      <c r="J77" t="str">
        <f t="shared" si="7"/>
        <v>PGESFmCZ102007</v>
      </c>
      <c r="K77" t="s">
        <v>129</v>
      </c>
      <c r="L77" t="s">
        <v>1649</v>
      </c>
      <c r="M77" t="s">
        <v>109</v>
      </c>
      <c r="N77" s="89" t="s">
        <v>59</v>
      </c>
      <c r="O77" t="b">
        <f>INDEX(key!$AT$4:$BI$7,MATCH(K77,key!$AS$4:$AS$7,0),VALUE(RIGHT(M77,2)))</f>
        <v>0</v>
      </c>
      <c r="P77" t="b">
        <f t="shared" si="8"/>
        <v>0</v>
      </c>
      <c r="Q77" s="113">
        <f t="shared" si="6"/>
        <v>0</v>
      </c>
    </row>
    <row r="78" spans="3:17" x14ac:dyDescent="0.25">
      <c r="C78" t="str">
        <f t="shared" si="5"/>
        <v>PGEMFmCZ041996</v>
      </c>
      <c r="D78" t="s">
        <v>1676</v>
      </c>
      <c r="E78" s="9">
        <v>1996</v>
      </c>
      <c r="F78" s="9">
        <v>20252</v>
      </c>
      <c r="G78" t="b">
        <f>INDEX(key!$AT$4:$BI$7,MATCH(LEFT(D78,3),key!$AS$4:$AS$7,0),VALUE(RIGHT(D78,2)))</f>
        <v>1</v>
      </c>
      <c r="J78" t="str">
        <f t="shared" si="7"/>
        <v>PGESFmCZ112007</v>
      </c>
      <c r="K78" t="s">
        <v>129</v>
      </c>
      <c r="L78" t="s">
        <v>1649</v>
      </c>
      <c r="M78" t="s">
        <v>110</v>
      </c>
      <c r="N78" s="89" t="s">
        <v>59</v>
      </c>
      <c r="O78" t="b">
        <f>INDEX(key!$AT$4:$BI$7,MATCH(K78,key!$AS$4:$AS$7,0),VALUE(RIGHT(M78,2)))</f>
        <v>1</v>
      </c>
      <c r="P78" t="b">
        <f t="shared" si="8"/>
        <v>0</v>
      </c>
      <c r="Q78" s="113">
        <f t="shared" si="6"/>
        <v>7286.6660622608288</v>
      </c>
    </row>
    <row r="79" spans="3:17" x14ac:dyDescent="0.25">
      <c r="C79" t="str">
        <f t="shared" si="5"/>
        <v>PGEMFmCZ042003</v>
      </c>
      <c r="D79" t="s">
        <v>1676</v>
      </c>
      <c r="E79" s="9">
        <v>2003</v>
      </c>
      <c r="F79" s="9">
        <v>6674</v>
      </c>
      <c r="G79" t="b">
        <f>INDEX(key!$AT$4:$BI$7,MATCH(LEFT(D79,3),key!$AS$4:$AS$7,0),VALUE(RIGHT(D79,2)))</f>
        <v>1</v>
      </c>
      <c r="J79" t="str">
        <f t="shared" si="7"/>
        <v>PGESFmCZ122007</v>
      </c>
      <c r="K79" t="s">
        <v>129</v>
      </c>
      <c r="L79" t="s">
        <v>1649</v>
      </c>
      <c r="M79" t="s">
        <v>111</v>
      </c>
      <c r="N79" s="89" t="s">
        <v>59</v>
      </c>
      <c r="O79" t="b">
        <f>INDEX(key!$AT$4:$BI$7,MATCH(K79,key!$AS$4:$AS$7,0),VALUE(RIGHT(M79,2)))</f>
        <v>1</v>
      </c>
      <c r="P79" t="b">
        <f t="shared" si="8"/>
        <v>0</v>
      </c>
      <c r="Q79" s="113">
        <f t="shared" si="6"/>
        <v>16587.769758272803</v>
      </c>
    </row>
    <row r="80" spans="3:17" x14ac:dyDescent="0.25">
      <c r="C80" t="str">
        <f t="shared" si="5"/>
        <v>PGEMFmCZ042007</v>
      </c>
      <c r="D80" t="s">
        <v>1676</v>
      </c>
      <c r="E80" s="9">
        <v>2007</v>
      </c>
      <c r="F80" s="9">
        <v>3337</v>
      </c>
      <c r="G80" t="b">
        <f>INDEX(key!$AT$4:$BI$7,MATCH(LEFT(D80,3),key!$AS$4:$AS$7,0),VALUE(RIGHT(D80,2)))</f>
        <v>1</v>
      </c>
      <c r="J80" t="str">
        <f t="shared" si="7"/>
        <v>PGESFmCZ132007</v>
      </c>
      <c r="K80" t="s">
        <v>129</v>
      </c>
      <c r="L80" t="s">
        <v>1649</v>
      </c>
      <c r="M80" t="s">
        <v>112</v>
      </c>
      <c r="N80" s="89" t="s">
        <v>59</v>
      </c>
      <c r="O80" t="b">
        <f>INDEX(key!$AT$4:$BI$7,MATCH(K80,key!$AS$4:$AS$7,0),VALUE(RIGHT(M80,2)))</f>
        <v>1</v>
      </c>
      <c r="P80" t="b">
        <f t="shared" si="8"/>
        <v>0</v>
      </c>
      <c r="Q80" s="113">
        <f t="shared" si="6"/>
        <v>6951.2689781675954</v>
      </c>
    </row>
    <row r="81" spans="3:17" x14ac:dyDescent="0.25">
      <c r="C81" t="str">
        <f t="shared" si="5"/>
        <v>PGEMFmCZ042011</v>
      </c>
      <c r="D81" t="s">
        <v>1676</v>
      </c>
      <c r="E81" s="9">
        <v>2011</v>
      </c>
      <c r="F81" s="9">
        <v>3337</v>
      </c>
      <c r="G81" t="b">
        <f>INDEX(key!$AT$4:$BI$7,MATCH(LEFT(D81,3),key!$AS$4:$AS$7,0),VALUE(RIGHT(D81,2)))</f>
        <v>1</v>
      </c>
      <c r="J81" t="str">
        <f t="shared" si="7"/>
        <v>PGESFmCZ142007</v>
      </c>
      <c r="K81" t="s">
        <v>129</v>
      </c>
      <c r="L81" t="s">
        <v>1649</v>
      </c>
      <c r="M81" t="s">
        <v>113</v>
      </c>
      <c r="N81" s="89" t="s">
        <v>59</v>
      </c>
      <c r="O81" t="b">
        <f>INDEX(key!$AT$4:$BI$7,MATCH(K81,key!$AS$4:$AS$7,0),VALUE(RIGHT(M81,2)))</f>
        <v>0</v>
      </c>
      <c r="P81" t="b">
        <f t="shared" si="8"/>
        <v>0</v>
      </c>
      <c r="Q81" s="113">
        <f t="shared" si="6"/>
        <v>0</v>
      </c>
    </row>
    <row r="82" spans="3:17" x14ac:dyDescent="0.25">
      <c r="C82" t="str">
        <f t="shared" si="5"/>
        <v>PGEMFmCZ051975</v>
      </c>
      <c r="D82" t="s">
        <v>1677</v>
      </c>
      <c r="E82" s="9">
        <v>1975</v>
      </c>
      <c r="F82" s="9">
        <v>12748</v>
      </c>
      <c r="G82" t="b">
        <f>INDEX(key!$AT$4:$BI$7,MATCH(LEFT(D82,3),key!$AS$4:$AS$7,0),VALUE(RIGHT(D82,2)))</f>
        <v>1</v>
      </c>
      <c r="J82" t="str">
        <f t="shared" si="7"/>
        <v>PGESFmCZ152007</v>
      </c>
      <c r="K82" t="s">
        <v>129</v>
      </c>
      <c r="L82" t="s">
        <v>1649</v>
      </c>
      <c r="M82" t="s">
        <v>114</v>
      </c>
      <c r="N82" s="89" t="s">
        <v>59</v>
      </c>
      <c r="O82" t="b">
        <f>INDEX(key!$AT$4:$BI$7,MATCH(K82,key!$AS$4:$AS$7,0),VALUE(RIGHT(M82,2)))</f>
        <v>0</v>
      </c>
      <c r="P82" t="b">
        <f t="shared" si="8"/>
        <v>0</v>
      </c>
      <c r="Q82" s="113">
        <f t="shared" si="6"/>
        <v>0</v>
      </c>
    </row>
    <row r="83" spans="3:17" x14ac:dyDescent="0.25">
      <c r="C83" t="str">
        <f t="shared" si="5"/>
        <v>PGEMFmCZ051985</v>
      </c>
      <c r="D83" t="s">
        <v>1677</v>
      </c>
      <c r="E83" s="9">
        <v>1985</v>
      </c>
      <c r="F83" s="9">
        <v>2426</v>
      </c>
      <c r="G83" t="b">
        <f>INDEX(key!$AT$4:$BI$7,MATCH(LEFT(D83,3),key!$AS$4:$AS$7,0),VALUE(RIGHT(D83,2)))</f>
        <v>1</v>
      </c>
      <c r="J83" t="str">
        <f t="shared" si="7"/>
        <v>PGESFmCZ162007</v>
      </c>
      <c r="K83" t="s">
        <v>129</v>
      </c>
      <c r="L83" t="s">
        <v>1649</v>
      </c>
      <c r="M83" t="s">
        <v>115</v>
      </c>
      <c r="N83" s="89" t="s">
        <v>59</v>
      </c>
      <c r="O83" t="b">
        <f>INDEX(key!$AT$4:$BI$7,MATCH(K83,key!$AS$4:$AS$7,0),VALUE(RIGHT(M83,2)))</f>
        <v>1</v>
      </c>
      <c r="P83" t="b">
        <f t="shared" si="8"/>
        <v>0</v>
      </c>
      <c r="Q83" s="113">
        <f t="shared" si="6"/>
        <v>204.69086749807607</v>
      </c>
    </row>
    <row r="84" spans="3:17" x14ac:dyDescent="0.25">
      <c r="C84" t="str">
        <f t="shared" si="5"/>
        <v>PGEMFmCZ051996</v>
      </c>
      <c r="D84" t="s">
        <v>1677</v>
      </c>
      <c r="E84" s="9">
        <v>1996</v>
      </c>
      <c r="F84" s="9">
        <v>5387</v>
      </c>
      <c r="G84" t="b">
        <f>INDEX(key!$AT$4:$BI$7,MATCH(LEFT(D84,3),key!$AS$4:$AS$7,0),VALUE(RIGHT(D84,2)))</f>
        <v>1</v>
      </c>
      <c r="J84" t="str">
        <f t="shared" si="7"/>
        <v>PGESFmCZ012011</v>
      </c>
      <c r="K84" t="s">
        <v>129</v>
      </c>
      <c r="L84" t="s">
        <v>1649</v>
      </c>
      <c r="M84" t="s">
        <v>48</v>
      </c>
      <c r="N84" s="89" t="s">
        <v>62</v>
      </c>
      <c r="O84" t="b">
        <f>INDEX(key!$AT$4:$BI$7,MATCH(K84,key!$AS$4:$AS$7,0),VALUE(RIGHT(M84,2)))</f>
        <v>1</v>
      </c>
      <c r="P84" t="b">
        <f t="shared" si="8"/>
        <v>0</v>
      </c>
      <c r="Q84" s="113">
        <f t="shared" si="6"/>
        <v>881.92615706821005</v>
      </c>
    </row>
    <row r="85" spans="3:17" x14ac:dyDescent="0.25">
      <c r="C85" t="str">
        <f t="shared" ref="C85" si="9">+D85&amp;E85</f>
        <v>PGEMFmCZ052003</v>
      </c>
      <c r="D85" t="s">
        <v>1677</v>
      </c>
      <c r="E85" s="9">
        <v>2003</v>
      </c>
      <c r="F85" s="9">
        <v>1</v>
      </c>
      <c r="G85" t="b">
        <f>INDEX(key!$AT$4:$BI$7,MATCH(LEFT(D85,3),key!$AS$4:$AS$7,0),VALUE(RIGHT(D85,2)))</f>
        <v>1</v>
      </c>
      <c r="J85" t="str">
        <f t="shared" si="7"/>
        <v>PGESFmCZ022011</v>
      </c>
      <c r="K85" t="s">
        <v>129</v>
      </c>
      <c r="L85" t="s">
        <v>1649</v>
      </c>
      <c r="M85" t="s">
        <v>101</v>
      </c>
      <c r="N85" s="89" t="s">
        <v>62</v>
      </c>
      <c r="O85" t="b">
        <f>INDEX(key!$AT$4:$BI$7,MATCH(K85,key!$AS$4:$AS$7,0),VALUE(RIGHT(M85,2)))</f>
        <v>1</v>
      </c>
      <c r="P85" t="b">
        <f t="shared" si="8"/>
        <v>0</v>
      </c>
      <c r="Q85" s="113">
        <f t="shared" si="6"/>
        <v>869.90437034616298</v>
      </c>
    </row>
    <row r="86" spans="3:17" x14ac:dyDescent="0.25">
      <c r="C86" t="str">
        <f t="shared" ref="C86:C87" si="10">+D86&amp;E86</f>
        <v>PGEMFmCZ052007</v>
      </c>
      <c r="D86" t="s">
        <v>1677</v>
      </c>
      <c r="E86" s="9">
        <v>2007</v>
      </c>
      <c r="F86" s="9">
        <v>1</v>
      </c>
      <c r="G86" t="b">
        <f>INDEX(key!$AT$4:$BI$7,MATCH(LEFT(D86,3),key!$AS$4:$AS$7,0),VALUE(RIGHT(D86,2)))</f>
        <v>1</v>
      </c>
      <c r="J86" t="str">
        <f t="shared" si="7"/>
        <v>PGESFmCZ032011</v>
      </c>
      <c r="K86" t="s">
        <v>129</v>
      </c>
      <c r="L86" t="s">
        <v>1649</v>
      </c>
      <c r="M86" t="s">
        <v>102</v>
      </c>
      <c r="N86" s="89" t="s">
        <v>62</v>
      </c>
      <c r="O86" t="b">
        <f>INDEX(key!$AT$4:$BI$7,MATCH(K86,key!$AS$4:$AS$7,0),VALUE(RIGHT(M86,2)))</f>
        <v>1</v>
      </c>
      <c r="P86" t="b">
        <f t="shared" si="8"/>
        <v>0</v>
      </c>
      <c r="Q86" s="113">
        <f t="shared" si="6"/>
        <v>2636.1216261328218</v>
      </c>
    </row>
    <row r="87" spans="3:17" x14ac:dyDescent="0.25">
      <c r="C87" t="str">
        <f t="shared" si="10"/>
        <v>PGEMFmCZ052011</v>
      </c>
      <c r="D87" t="s">
        <v>1677</v>
      </c>
      <c r="E87" s="9">
        <v>2011</v>
      </c>
      <c r="F87" s="9">
        <v>1</v>
      </c>
      <c r="G87" t="b">
        <f>INDEX(key!$AT$4:$BI$7,MATCH(LEFT(D87,3),key!$AS$4:$AS$7,0),VALUE(RIGHT(D87,2)))</f>
        <v>1</v>
      </c>
      <c r="J87" t="str">
        <f t="shared" si="7"/>
        <v>PGESFmCZ042011</v>
      </c>
      <c r="K87" t="s">
        <v>129</v>
      </c>
      <c r="L87" t="s">
        <v>1649</v>
      </c>
      <c r="M87" t="s">
        <v>103</v>
      </c>
      <c r="N87" s="89" t="s">
        <v>62</v>
      </c>
      <c r="O87" t="b">
        <f>INDEX(key!$AT$4:$BI$7,MATCH(K87,key!$AS$4:$AS$7,0),VALUE(RIGHT(M87,2)))</f>
        <v>1</v>
      </c>
      <c r="P87" t="b">
        <f t="shared" si="8"/>
        <v>0</v>
      </c>
      <c r="Q87" s="113">
        <f t="shared" si="6"/>
        <v>2405.7368937053943</v>
      </c>
    </row>
    <row r="88" spans="3:17" x14ac:dyDescent="0.25">
      <c r="C88" t="str">
        <f t="shared" si="5"/>
        <v>PGEMFmCZ111975</v>
      </c>
      <c r="D88" t="s">
        <v>1678</v>
      </c>
      <c r="E88" s="9">
        <v>1975</v>
      </c>
      <c r="F88" s="9">
        <v>18703</v>
      </c>
      <c r="G88" t="b">
        <f>INDEX(key!$AT$4:$BI$7,MATCH(LEFT(D88,3),key!$AS$4:$AS$7,0),VALUE(RIGHT(D88,2)))</f>
        <v>1</v>
      </c>
      <c r="J88" t="str">
        <f t="shared" si="7"/>
        <v>PGESFmCZ052011</v>
      </c>
      <c r="K88" t="s">
        <v>129</v>
      </c>
      <c r="L88" t="s">
        <v>1649</v>
      </c>
      <c r="M88" t="s">
        <v>104</v>
      </c>
      <c r="N88" s="89" t="s">
        <v>62</v>
      </c>
      <c r="O88" t="b">
        <f>INDEX(key!$AT$4:$BI$7,MATCH(K88,key!$AS$4:$AS$7,0),VALUE(RIGHT(M88,2)))</f>
        <v>1</v>
      </c>
      <c r="P88" t="b">
        <f t="shared" si="8"/>
        <v>0</v>
      </c>
      <c r="Q88" s="113">
        <f t="shared" si="6"/>
        <v>416.42680891287773</v>
      </c>
    </row>
    <row r="89" spans="3:17" x14ac:dyDescent="0.25">
      <c r="C89" t="str">
        <f t="shared" si="5"/>
        <v>PGEMFmCZ111985</v>
      </c>
      <c r="D89" t="s">
        <v>1678</v>
      </c>
      <c r="E89" s="9">
        <v>1985</v>
      </c>
      <c r="F89" s="9">
        <v>21129</v>
      </c>
      <c r="G89" t="b">
        <f>INDEX(key!$AT$4:$BI$7,MATCH(LEFT(D89,3),key!$AS$4:$AS$7,0),VALUE(RIGHT(D89,2)))</f>
        <v>1</v>
      </c>
      <c r="J89" t="str">
        <f t="shared" si="7"/>
        <v>PGESFmCZ062011</v>
      </c>
      <c r="K89" t="s">
        <v>129</v>
      </c>
      <c r="L89" t="s">
        <v>1649</v>
      </c>
      <c r="M89" t="s">
        <v>105</v>
      </c>
      <c r="N89" s="89" t="s">
        <v>62</v>
      </c>
      <c r="O89" t="b">
        <f>INDEX(key!$AT$4:$BI$7,MATCH(K89,key!$AS$4:$AS$7,0),VALUE(RIGHT(M89,2)))</f>
        <v>0</v>
      </c>
      <c r="P89" t="b">
        <f t="shared" si="8"/>
        <v>0</v>
      </c>
      <c r="Q89" s="113">
        <f t="shared" si="6"/>
        <v>0</v>
      </c>
    </row>
    <row r="90" spans="3:17" x14ac:dyDescent="0.25">
      <c r="C90" t="str">
        <f t="shared" si="5"/>
        <v>PGEMFmCZ111996</v>
      </c>
      <c r="D90" t="s">
        <v>1678</v>
      </c>
      <c r="E90" s="9">
        <v>1996</v>
      </c>
      <c r="F90" s="9">
        <v>816</v>
      </c>
      <c r="G90" t="b">
        <f>INDEX(key!$AT$4:$BI$7,MATCH(LEFT(D90,3),key!$AS$4:$AS$7,0),VALUE(RIGHT(D90,2)))</f>
        <v>1</v>
      </c>
      <c r="J90" t="str">
        <f t="shared" si="7"/>
        <v>PGESFmCZ072011</v>
      </c>
      <c r="K90" t="s">
        <v>129</v>
      </c>
      <c r="L90" t="s">
        <v>1649</v>
      </c>
      <c r="M90" t="s">
        <v>106</v>
      </c>
      <c r="N90" s="89" t="s">
        <v>62</v>
      </c>
      <c r="O90" t="b">
        <f>INDEX(key!$AT$4:$BI$7,MATCH(K90,key!$AS$4:$AS$7,0),VALUE(RIGHT(M90,2)))</f>
        <v>0</v>
      </c>
      <c r="P90" t="b">
        <f t="shared" si="8"/>
        <v>0</v>
      </c>
      <c r="Q90" s="113">
        <f t="shared" si="6"/>
        <v>0</v>
      </c>
    </row>
    <row r="91" spans="3:17" x14ac:dyDescent="0.25">
      <c r="C91" t="str">
        <f t="shared" si="5"/>
        <v>PGEMFmCZ112003</v>
      </c>
      <c r="D91" t="s">
        <v>1678</v>
      </c>
      <c r="E91" s="9">
        <v>2003</v>
      </c>
      <c r="F91" s="9">
        <v>347</v>
      </c>
      <c r="G91" t="b">
        <f>INDEX(key!$AT$4:$BI$7,MATCH(LEFT(D91,3),key!$AS$4:$AS$7,0),VALUE(RIGHT(D91,2)))</f>
        <v>1</v>
      </c>
      <c r="J91" t="str">
        <f t="shared" si="7"/>
        <v>PGESFmCZ082011</v>
      </c>
      <c r="K91" t="s">
        <v>129</v>
      </c>
      <c r="L91" t="s">
        <v>1649</v>
      </c>
      <c r="M91" t="s">
        <v>107</v>
      </c>
      <c r="N91" s="89" t="s">
        <v>62</v>
      </c>
      <c r="O91" t="b">
        <f>INDEX(key!$AT$4:$BI$7,MATCH(K91,key!$AS$4:$AS$7,0),VALUE(RIGHT(M91,2)))</f>
        <v>0</v>
      </c>
      <c r="P91" t="b">
        <f t="shared" si="8"/>
        <v>0</v>
      </c>
      <c r="Q91" s="113">
        <f t="shared" si="6"/>
        <v>0</v>
      </c>
    </row>
    <row r="92" spans="3:17" x14ac:dyDescent="0.25">
      <c r="C92" t="str">
        <f t="shared" si="5"/>
        <v>PGEMFmCZ112007</v>
      </c>
      <c r="D92" t="s">
        <v>1678</v>
      </c>
      <c r="E92" s="9">
        <v>2007</v>
      </c>
      <c r="F92" s="9">
        <v>174</v>
      </c>
      <c r="G92" t="b">
        <f>INDEX(key!$AT$4:$BI$7,MATCH(LEFT(D92,3),key!$AS$4:$AS$7,0),VALUE(RIGHT(D92,2)))</f>
        <v>1</v>
      </c>
      <c r="J92" t="str">
        <f t="shared" si="7"/>
        <v>PGESFmCZ092011</v>
      </c>
      <c r="K92" t="s">
        <v>129</v>
      </c>
      <c r="L92" t="s">
        <v>1649</v>
      </c>
      <c r="M92" t="s">
        <v>108</v>
      </c>
      <c r="N92" s="89" t="s">
        <v>62</v>
      </c>
      <c r="O92" t="b">
        <f>INDEX(key!$AT$4:$BI$7,MATCH(K92,key!$AS$4:$AS$7,0),VALUE(RIGHT(M92,2)))</f>
        <v>0</v>
      </c>
      <c r="P92" t="b">
        <f t="shared" si="8"/>
        <v>0</v>
      </c>
      <c r="Q92" s="113">
        <f t="shared" si="6"/>
        <v>0</v>
      </c>
    </row>
    <row r="93" spans="3:17" x14ac:dyDescent="0.25">
      <c r="C93" t="str">
        <f t="shared" si="5"/>
        <v>PGEMFmCZ112011</v>
      </c>
      <c r="D93" t="s">
        <v>1678</v>
      </c>
      <c r="E93" s="9">
        <v>2011</v>
      </c>
      <c r="F93" s="9">
        <v>174</v>
      </c>
      <c r="G93" t="b">
        <f>INDEX(key!$AT$4:$BI$7,MATCH(LEFT(D93,3),key!$AS$4:$AS$7,0),VALUE(RIGHT(D93,2)))</f>
        <v>1</v>
      </c>
      <c r="J93" t="str">
        <f t="shared" si="7"/>
        <v>PGESFmCZ102011</v>
      </c>
      <c r="K93" t="s">
        <v>129</v>
      </c>
      <c r="L93" t="s">
        <v>1649</v>
      </c>
      <c r="M93" t="s">
        <v>109</v>
      </c>
      <c r="N93" s="89" t="s">
        <v>62</v>
      </c>
      <c r="O93" t="b">
        <f>INDEX(key!$AT$4:$BI$7,MATCH(K93,key!$AS$4:$AS$7,0),VALUE(RIGHT(M93,2)))</f>
        <v>0</v>
      </c>
      <c r="P93" t="b">
        <f t="shared" si="8"/>
        <v>0</v>
      </c>
      <c r="Q93" s="113">
        <f t="shared" si="6"/>
        <v>0</v>
      </c>
    </row>
    <row r="94" spans="3:17" x14ac:dyDescent="0.25">
      <c r="C94" t="str">
        <f t="shared" si="5"/>
        <v>PGEMFmCZ121975</v>
      </c>
      <c r="D94" t="s">
        <v>1679</v>
      </c>
      <c r="E94" s="9">
        <v>1975</v>
      </c>
      <c r="F94" s="9">
        <v>82889</v>
      </c>
      <c r="G94" t="b">
        <f>INDEX(key!$AT$4:$BI$7,MATCH(LEFT(D94,3),key!$AS$4:$AS$7,0),VALUE(RIGHT(D94,2)))</f>
        <v>1</v>
      </c>
      <c r="J94" t="str">
        <f t="shared" si="7"/>
        <v>PGESFmCZ112011</v>
      </c>
      <c r="K94" t="s">
        <v>129</v>
      </c>
      <c r="L94" t="s">
        <v>1649</v>
      </c>
      <c r="M94" t="s">
        <v>110</v>
      </c>
      <c r="N94" s="89" t="s">
        <v>62</v>
      </c>
      <c r="O94" t="b">
        <f>INDEX(key!$AT$4:$BI$7,MATCH(K94,key!$AS$4:$AS$7,0),VALUE(RIGHT(M94,2)))</f>
        <v>1</v>
      </c>
      <c r="P94" t="b">
        <f t="shared" si="8"/>
        <v>0</v>
      </c>
      <c r="Q94" s="113">
        <f t="shared" si="6"/>
        <v>3493.8071312860843</v>
      </c>
    </row>
    <row r="95" spans="3:17" x14ac:dyDescent="0.25">
      <c r="C95" t="str">
        <f t="shared" si="5"/>
        <v>PGEMFmCZ121985</v>
      </c>
      <c r="D95" t="s">
        <v>1679</v>
      </c>
      <c r="E95" s="9">
        <v>1985</v>
      </c>
      <c r="F95" s="9">
        <v>102342</v>
      </c>
      <c r="G95" t="b">
        <f>INDEX(key!$AT$4:$BI$7,MATCH(LEFT(D95,3),key!$AS$4:$AS$7,0),VALUE(RIGHT(D95,2)))</f>
        <v>1</v>
      </c>
      <c r="J95" t="str">
        <f t="shared" si="7"/>
        <v>PGESFmCZ122011</v>
      </c>
      <c r="K95" t="s">
        <v>129</v>
      </c>
      <c r="L95" t="s">
        <v>1649</v>
      </c>
      <c r="M95" t="s">
        <v>111</v>
      </c>
      <c r="N95" s="89" t="s">
        <v>62</v>
      </c>
      <c r="O95" t="b">
        <f>INDEX(key!$AT$4:$BI$7,MATCH(K95,key!$AS$4:$AS$7,0),VALUE(RIGHT(M95,2)))</f>
        <v>1</v>
      </c>
      <c r="P95" t="b">
        <f t="shared" si="8"/>
        <v>0</v>
      </c>
      <c r="Q95" s="113">
        <f t="shared" si="6"/>
        <v>7953.4958482238553</v>
      </c>
    </row>
    <row r="96" spans="3:17" x14ac:dyDescent="0.25">
      <c r="C96" t="str">
        <f t="shared" si="5"/>
        <v>PGEMFmCZ121996</v>
      </c>
      <c r="D96" t="s">
        <v>1679</v>
      </c>
      <c r="E96" s="9">
        <v>1996</v>
      </c>
      <c r="F96" s="9">
        <v>16244</v>
      </c>
      <c r="G96" t="b">
        <f>INDEX(key!$AT$4:$BI$7,MATCH(LEFT(D96,3),key!$AS$4:$AS$7,0),VALUE(RIGHT(D96,2)))</f>
        <v>1</v>
      </c>
      <c r="J96" t="str">
        <f t="shared" si="7"/>
        <v>PGESFmCZ132011</v>
      </c>
      <c r="K96" t="s">
        <v>129</v>
      </c>
      <c r="L96" t="s">
        <v>1649</v>
      </c>
      <c r="M96" t="s">
        <v>112</v>
      </c>
      <c r="N96" s="89" t="s">
        <v>62</v>
      </c>
      <c r="O96" t="b">
        <f>INDEX(key!$AT$4:$BI$7,MATCH(K96,key!$AS$4:$AS$7,0),VALUE(RIGHT(M96,2)))</f>
        <v>1</v>
      </c>
      <c r="P96" t="b">
        <f t="shared" si="8"/>
        <v>0</v>
      </c>
      <c r="Q96" s="113">
        <f t="shared" si="6"/>
        <v>3332.9910990698477</v>
      </c>
    </row>
    <row r="97" spans="3:17" x14ac:dyDescent="0.25">
      <c r="C97" t="str">
        <f t="shared" si="5"/>
        <v>PGEMFmCZ122003</v>
      </c>
      <c r="D97" t="s">
        <v>1679</v>
      </c>
      <c r="E97" s="9">
        <v>2003</v>
      </c>
      <c r="F97" s="9">
        <v>8001</v>
      </c>
      <c r="G97" t="b">
        <f>INDEX(key!$AT$4:$BI$7,MATCH(LEFT(D97,3),key!$AS$4:$AS$7,0),VALUE(RIGHT(D97,2)))</f>
        <v>1</v>
      </c>
      <c r="J97" t="str">
        <f t="shared" si="7"/>
        <v>PGESFmCZ142011</v>
      </c>
      <c r="K97" t="s">
        <v>129</v>
      </c>
      <c r="L97" t="s">
        <v>1649</v>
      </c>
      <c r="M97" t="s">
        <v>113</v>
      </c>
      <c r="N97" s="89" t="s">
        <v>62</v>
      </c>
      <c r="O97" t="b">
        <f>INDEX(key!$AT$4:$BI$7,MATCH(K97,key!$AS$4:$AS$7,0),VALUE(RIGHT(M97,2)))</f>
        <v>0</v>
      </c>
      <c r="P97" t="b">
        <f t="shared" si="8"/>
        <v>0</v>
      </c>
      <c r="Q97" s="113">
        <f t="shared" si="6"/>
        <v>0</v>
      </c>
    </row>
    <row r="98" spans="3:17" x14ac:dyDescent="0.25">
      <c r="C98" t="str">
        <f t="shared" si="5"/>
        <v>PGEMFmCZ122007</v>
      </c>
      <c r="D98" t="s">
        <v>1679</v>
      </c>
      <c r="E98" s="9">
        <v>2007</v>
      </c>
      <c r="F98" s="9">
        <v>4000</v>
      </c>
      <c r="G98" t="b">
        <f>INDEX(key!$AT$4:$BI$7,MATCH(LEFT(D98,3),key!$AS$4:$AS$7,0),VALUE(RIGHT(D98,2)))</f>
        <v>1</v>
      </c>
      <c r="J98" t="str">
        <f t="shared" si="7"/>
        <v>PGESFmCZ152011</v>
      </c>
      <c r="K98" t="s">
        <v>129</v>
      </c>
      <c r="L98" t="s">
        <v>1649</v>
      </c>
      <c r="M98" t="s">
        <v>114</v>
      </c>
      <c r="N98" s="89" t="s">
        <v>62</v>
      </c>
      <c r="O98" t="b">
        <f>INDEX(key!$AT$4:$BI$7,MATCH(K98,key!$AS$4:$AS$7,0),VALUE(RIGHT(M98,2)))</f>
        <v>0</v>
      </c>
      <c r="P98" t="b">
        <f t="shared" si="8"/>
        <v>0</v>
      </c>
      <c r="Q98" s="113">
        <f t="shared" si="6"/>
        <v>0</v>
      </c>
    </row>
    <row r="99" spans="3:17" x14ac:dyDescent="0.25">
      <c r="C99" t="str">
        <f t="shared" si="5"/>
        <v>PGEMFmCZ122011</v>
      </c>
      <c r="D99" t="s">
        <v>1679</v>
      </c>
      <c r="E99" s="9">
        <v>2011</v>
      </c>
      <c r="F99" s="9">
        <v>4000</v>
      </c>
      <c r="G99" t="b">
        <f>INDEX(key!$AT$4:$BI$7,MATCH(LEFT(D99,3),key!$AS$4:$AS$7,0),VALUE(RIGHT(D99,2)))</f>
        <v>1</v>
      </c>
      <c r="J99" t="str">
        <f t="shared" si="7"/>
        <v>PGESFmCZ162011</v>
      </c>
      <c r="K99" t="s">
        <v>129</v>
      </c>
      <c r="L99" t="s">
        <v>1649</v>
      </c>
      <c r="M99" t="s">
        <v>115</v>
      </c>
      <c r="N99" s="89" t="s">
        <v>62</v>
      </c>
      <c r="O99" t="b">
        <f>INDEX(key!$AT$4:$BI$7,MATCH(K99,key!$AS$4:$AS$7,0),VALUE(RIGHT(M99,2)))</f>
        <v>1</v>
      </c>
      <c r="P99" t="b">
        <f t="shared" si="8"/>
        <v>0</v>
      </c>
      <c r="Q99" s="113">
        <f t="shared" si="6"/>
        <v>98.145078484909192</v>
      </c>
    </row>
    <row r="100" spans="3:17" x14ac:dyDescent="0.25">
      <c r="C100" t="str">
        <f t="shared" si="5"/>
        <v>PGEMFmCZ131975</v>
      </c>
      <c r="D100" t="s">
        <v>1680</v>
      </c>
      <c r="E100" s="9">
        <v>1975</v>
      </c>
      <c r="F100" s="9">
        <v>53194</v>
      </c>
      <c r="G100" t="b">
        <f>INDEX(key!$AT$4:$BI$7,MATCH(LEFT(D100,3),key!$AS$4:$AS$7,0),VALUE(RIGHT(D100,2)))</f>
        <v>1</v>
      </c>
      <c r="J100" t="str">
        <f t="shared" si="7"/>
        <v>PGESFmCZ012015</v>
      </c>
      <c r="K100" t="s">
        <v>129</v>
      </c>
      <c r="L100" t="s">
        <v>1649</v>
      </c>
      <c r="M100" t="s">
        <v>48</v>
      </c>
      <c r="N100" s="89" t="s">
        <v>1830</v>
      </c>
      <c r="O100" t="b">
        <f>INDEX(key!$AT$4:$BI$7,MATCH(K100,key!$AS$4:$AS$7,0),VALUE(RIGHT(M100,2)))</f>
        <v>1</v>
      </c>
      <c r="P100" t="b">
        <f t="shared" si="8"/>
        <v>0</v>
      </c>
      <c r="Q100" s="113">
        <f t="shared" si="6"/>
        <v>1026.1252666237961</v>
      </c>
    </row>
    <row r="101" spans="3:17" x14ac:dyDescent="0.25">
      <c r="C101" t="str">
        <f t="shared" si="5"/>
        <v>PGEMFmCZ131985</v>
      </c>
      <c r="D101" t="s">
        <v>1680</v>
      </c>
      <c r="E101" s="9">
        <v>1985</v>
      </c>
      <c r="F101" s="9">
        <v>30319</v>
      </c>
      <c r="G101" t="b">
        <f>INDEX(key!$AT$4:$BI$7,MATCH(LEFT(D101,3),key!$AS$4:$AS$7,0),VALUE(RIGHT(D101,2)))</f>
        <v>1</v>
      </c>
      <c r="J101" t="str">
        <f t="shared" si="7"/>
        <v>PGESFmCZ022015</v>
      </c>
      <c r="K101" t="s">
        <v>129</v>
      </c>
      <c r="L101" t="s">
        <v>1649</v>
      </c>
      <c r="M101" t="s">
        <v>101</v>
      </c>
      <c r="N101" s="89" t="s">
        <v>1830</v>
      </c>
      <c r="O101" t="b">
        <f>INDEX(key!$AT$4:$BI$7,MATCH(K101,key!$AS$4:$AS$7,0),VALUE(RIGHT(M101,2)))</f>
        <v>1</v>
      </c>
      <c r="P101" t="b">
        <f t="shared" si="8"/>
        <v>0</v>
      </c>
      <c r="Q101" s="113">
        <f t="shared" si="6"/>
        <v>1012.1378607547342</v>
      </c>
    </row>
    <row r="102" spans="3:17" x14ac:dyDescent="0.25">
      <c r="C102" t="str">
        <f t="shared" si="5"/>
        <v>PGEMFmCZ131996</v>
      </c>
      <c r="D102" t="s">
        <v>1680</v>
      </c>
      <c r="E102" s="9">
        <v>1996</v>
      </c>
      <c r="F102" s="9">
        <v>5404</v>
      </c>
      <c r="G102" t="b">
        <f>INDEX(key!$AT$4:$BI$7,MATCH(LEFT(D102,3),key!$AS$4:$AS$7,0),VALUE(RIGHT(D102,2)))</f>
        <v>1</v>
      </c>
      <c r="J102" t="str">
        <f t="shared" si="7"/>
        <v>PGESFmCZ032015</v>
      </c>
      <c r="K102" t="s">
        <v>129</v>
      </c>
      <c r="L102" t="s">
        <v>1649</v>
      </c>
      <c r="M102" t="s">
        <v>102</v>
      </c>
      <c r="N102" s="89" t="s">
        <v>1830</v>
      </c>
      <c r="O102" t="b">
        <f>INDEX(key!$AT$4:$BI$7,MATCH(K102,key!$AS$4:$AS$7,0),VALUE(RIGHT(M102,2)))</f>
        <v>1</v>
      </c>
      <c r="P102" t="b">
        <f t="shared" si="8"/>
        <v>0</v>
      </c>
      <c r="Q102" s="113">
        <f t="shared" si="6"/>
        <v>3067.1400148290268</v>
      </c>
    </row>
    <row r="103" spans="3:17" x14ac:dyDescent="0.25">
      <c r="C103" t="str">
        <f t="shared" si="5"/>
        <v>PGEMFmCZ132003</v>
      </c>
      <c r="D103" t="s">
        <v>1680</v>
      </c>
      <c r="E103" s="9">
        <v>2003</v>
      </c>
      <c r="F103" s="9">
        <v>1022</v>
      </c>
      <c r="G103" t="b">
        <f>INDEX(key!$AT$4:$BI$7,MATCH(LEFT(D103,3),key!$AS$4:$AS$7,0),VALUE(RIGHT(D103,2)))</f>
        <v>1</v>
      </c>
      <c r="J103" t="str">
        <f t="shared" si="7"/>
        <v>PGESFmCZ042015</v>
      </c>
      <c r="K103" t="s">
        <v>129</v>
      </c>
      <c r="L103" t="s">
        <v>1649</v>
      </c>
      <c r="M103" t="s">
        <v>103</v>
      </c>
      <c r="N103" s="89" t="s">
        <v>1830</v>
      </c>
      <c r="O103" t="b">
        <f>INDEX(key!$AT$4:$BI$7,MATCH(K103,key!$AS$4:$AS$7,0),VALUE(RIGHT(M103,2)))</f>
        <v>1</v>
      </c>
      <c r="P103" t="b">
        <f t="shared" si="8"/>
        <v>0</v>
      </c>
      <c r="Q103" s="113">
        <f t="shared" si="6"/>
        <v>2799.0862859612689</v>
      </c>
    </row>
    <row r="104" spans="3:17" x14ac:dyDescent="0.25">
      <c r="C104" t="str">
        <f t="shared" si="5"/>
        <v>PGEMFmCZ132007</v>
      </c>
      <c r="D104" t="s">
        <v>1680</v>
      </c>
      <c r="E104" s="9">
        <v>2007</v>
      </c>
      <c r="F104" s="9">
        <v>511</v>
      </c>
      <c r="G104" t="b">
        <f>INDEX(key!$AT$4:$BI$7,MATCH(LEFT(D104,3),key!$AS$4:$AS$7,0),VALUE(RIGHT(D104,2)))</f>
        <v>1</v>
      </c>
      <c r="J104" t="str">
        <f t="shared" si="7"/>
        <v>PGESFmCZ052015</v>
      </c>
      <c r="K104" t="s">
        <v>129</v>
      </c>
      <c r="L104" t="s">
        <v>1649</v>
      </c>
      <c r="M104" t="s">
        <v>104</v>
      </c>
      <c r="N104" s="89" t="s">
        <v>1830</v>
      </c>
      <c r="O104" t="b">
        <f>INDEX(key!$AT$4:$BI$7,MATCH(K104,key!$AS$4:$AS$7,0),VALUE(RIGHT(M104,2)))</f>
        <v>1</v>
      </c>
      <c r="P104" t="b">
        <f t="shared" si="8"/>
        <v>0</v>
      </c>
      <c r="Q104" s="113">
        <f t="shared" si="6"/>
        <v>484.51456723487843</v>
      </c>
    </row>
    <row r="105" spans="3:17" x14ac:dyDescent="0.25">
      <c r="C105" t="str">
        <f t="shared" si="5"/>
        <v>PGEMFmCZ132011</v>
      </c>
      <c r="D105" t="s">
        <v>1680</v>
      </c>
      <c r="E105" s="9">
        <v>2011</v>
      </c>
      <c r="F105" s="9">
        <v>511</v>
      </c>
      <c r="G105" t="b">
        <f>INDEX(key!$AT$4:$BI$7,MATCH(LEFT(D105,3),key!$AS$4:$AS$7,0),VALUE(RIGHT(D105,2)))</f>
        <v>1</v>
      </c>
      <c r="J105" t="str">
        <f t="shared" si="7"/>
        <v>PGESFmCZ062015</v>
      </c>
      <c r="K105" t="s">
        <v>129</v>
      </c>
      <c r="L105" t="s">
        <v>1649</v>
      </c>
      <c r="M105" t="s">
        <v>105</v>
      </c>
      <c r="N105" s="89" t="s">
        <v>1830</v>
      </c>
      <c r="O105" t="b">
        <f>INDEX(key!$AT$4:$BI$7,MATCH(K105,key!$AS$4:$AS$7,0),VALUE(RIGHT(M105,2)))</f>
        <v>0</v>
      </c>
      <c r="P105" t="b">
        <f t="shared" si="8"/>
        <v>0</v>
      </c>
      <c r="Q105" s="113">
        <f t="shared" si="6"/>
        <v>0</v>
      </c>
    </row>
    <row r="106" spans="3:17" x14ac:dyDescent="0.25">
      <c r="C106" t="str">
        <f t="shared" si="5"/>
        <v>PGEMFmCZ161975</v>
      </c>
      <c r="D106" t="s">
        <v>1681</v>
      </c>
      <c r="E106" s="9">
        <v>1975</v>
      </c>
      <c r="F106" s="9">
        <v>119</v>
      </c>
      <c r="G106" t="b">
        <f>INDEX(key!$AT$4:$BI$7,MATCH(LEFT(D106,3),key!$AS$4:$AS$7,0),VALUE(RIGHT(D106,2)))</f>
        <v>1</v>
      </c>
      <c r="J106" t="str">
        <f t="shared" si="7"/>
        <v>PGESFmCZ072015</v>
      </c>
      <c r="K106" t="s">
        <v>129</v>
      </c>
      <c r="L106" t="s">
        <v>1649</v>
      </c>
      <c r="M106" t="s">
        <v>106</v>
      </c>
      <c r="N106" s="89" t="s">
        <v>1830</v>
      </c>
      <c r="O106" t="b">
        <f>INDEX(key!$AT$4:$BI$7,MATCH(K106,key!$AS$4:$AS$7,0),VALUE(RIGHT(M106,2)))</f>
        <v>0</v>
      </c>
      <c r="P106" t="b">
        <f t="shared" si="8"/>
        <v>0</v>
      </c>
      <c r="Q106" s="113">
        <f t="shared" si="6"/>
        <v>0</v>
      </c>
    </row>
    <row r="107" spans="3:17" x14ac:dyDescent="0.25">
      <c r="C107" t="str">
        <f t="shared" si="5"/>
        <v>PGEMFmCZ161985</v>
      </c>
      <c r="D107" t="s">
        <v>1681</v>
      </c>
      <c r="E107" s="9">
        <v>1985</v>
      </c>
      <c r="F107" s="9">
        <v>292</v>
      </c>
      <c r="G107" t="b">
        <f>INDEX(key!$AT$4:$BI$7,MATCH(LEFT(D107,3),key!$AS$4:$AS$7,0),VALUE(RIGHT(D107,2)))</f>
        <v>1</v>
      </c>
      <c r="J107" t="str">
        <f t="shared" si="7"/>
        <v>PGESFmCZ082015</v>
      </c>
      <c r="K107" t="s">
        <v>129</v>
      </c>
      <c r="L107" t="s">
        <v>1649</v>
      </c>
      <c r="M107" t="s">
        <v>107</v>
      </c>
      <c r="N107" s="89" t="s">
        <v>1830</v>
      </c>
      <c r="O107" t="b">
        <f>INDEX(key!$AT$4:$BI$7,MATCH(K107,key!$AS$4:$AS$7,0),VALUE(RIGHT(M107,2)))</f>
        <v>0</v>
      </c>
      <c r="P107" t="b">
        <f t="shared" si="8"/>
        <v>0</v>
      </c>
      <c r="Q107" s="113">
        <f t="shared" si="6"/>
        <v>0</v>
      </c>
    </row>
    <row r="108" spans="3:17" x14ac:dyDescent="0.25">
      <c r="C108" t="str">
        <f t="shared" ref="C108:C111" si="11">+D108&amp;E108</f>
        <v>PGEMFmCZ161996</v>
      </c>
      <c r="D108" t="s">
        <v>1681</v>
      </c>
      <c r="E108" s="9">
        <v>1996</v>
      </c>
      <c r="F108" s="9">
        <v>1</v>
      </c>
      <c r="G108" t="b">
        <f>INDEX(key!$AT$4:$BI$7,MATCH(LEFT(D108,3),key!$AS$4:$AS$7,0),VALUE(RIGHT(D108,2)))</f>
        <v>1</v>
      </c>
      <c r="J108" t="str">
        <f t="shared" si="7"/>
        <v>PGESFmCZ092015</v>
      </c>
      <c r="K108" t="s">
        <v>129</v>
      </c>
      <c r="L108" t="s">
        <v>1649</v>
      </c>
      <c r="M108" t="s">
        <v>108</v>
      </c>
      <c r="N108" s="89" t="s">
        <v>1830</v>
      </c>
      <c r="O108" t="b">
        <f>INDEX(key!$AT$4:$BI$7,MATCH(K108,key!$AS$4:$AS$7,0),VALUE(RIGHT(M108,2)))</f>
        <v>0</v>
      </c>
      <c r="P108" t="b">
        <f t="shared" si="8"/>
        <v>0</v>
      </c>
      <c r="Q108" s="113">
        <f t="shared" si="6"/>
        <v>0</v>
      </c>
    </row>
    <row r="109" spans="3:17" x14ac:dyDescent="0.25">
      <c r="C109" t="str">
        <f t="shared" si="11"/>
        <v>PGEMFmCZ162003</v>
      </c>
      <c r="D109" t="s">
        <v>1681</v>
      </c>
      <c r="E109" s="9">
        <v>2003</v>
      </c>
      <c r="F109" s="9">
        <v>1</v>
      </c>
      <c r="G109" t="b">
        <f>INDEX(key!$AT$4:$BI$7,MATCH(LEFT(D109,3),key!$AS$4:$AS$7,0),VALUE(RIGHT(D109,2)))</f>
        <v>1</v>
      </c>
      <c r="J109" t="str">
        <f t="shared" si="7"/>
        <v>PGESFmCZ102015</v>
      </c>
      <c r="K109" t="s">
        <v>129</v>
      </c>
      <c r="L109" t="s">
        <v>1649</v>
      </c>
      <c r="M109" t="s">
        <v>109</v>
      </c>
      <c r="N109" s="89" t="s">
        <v>1830</v>
      </c>
      <c r="O109" t="b">
        <f>INDEX(key!$AT$4:$BI$7,MATCH(K109,key!$AS$4:$AS$7,0),VALUE(RIGHT(M109,2)))</f>
        <v>0</v>
      </c>
      <c r="P109" t="b">
        <f t="shared" si="8"/>
        <v>0</v>
      </c>
      <c r="Q109" s="113">
        <f t="shared" si="6"/>
        <v>0</v>
      </c>
    </row>
    <row r="110" spans="3:17" x14ac:dyDescent="0.25">
      <c r="C110" t="str">
        <f t="shared" si="11"/>
        <v>PGEMFmCZ162007</v>
      </c>
      <c r="D110" t="s">
        <v>1681</v>
      </c>
      <c r="E110" s="9">
        <v>2007</v>
      </c>
      <c r="F110" s="9">
        <v>1</v>
      </c>
      <c r="G110" t="b">
        <f>INDEX(key!$AT$4:$BI$7,MATCH(LEFT(D110,3),key!$AS$4:$AS$7,0),VALUE(RIGHT(D110,2)))</f>
        <v>1</v>
      </c>
      <c r="J110" t="str">
        <f t="shared" si="7"/>
        <v>PGESFmCZ112015</v>
      </c>
      <c r="K110" t="s">
        <v>129</v>
      </c>
      <c r="L110" t="s">
        <v>1649</v>
      </c>
      <c r="M110" t="s">
        <v>110</v>
      </c>
      <c r="N110" s="89" t="s">
        <v>1830</v>
      </c>
      <c r="O110" t="b">
        <f>INDEX(key!$AT$4:$BI$7,MATCH(K110,key!$AS$4:$AS$7,0),VALUE(RIGHT(M110,2)))</f>
        <v>1</v>
      </c>
      <c r="P110" t="b">
        <f t="shared" si="8"/>
        <v>0</v>
      </c>
      <c r="Q110" s="113">
        <f t="shared" si="6"/>
        <v>4065.0611679791409</v>
      </c>
    </row>
    <row r="111" spans="3:17" x14ac:dyDescent="0.25">
      <c r="C111" t="str">
        <f t="shared" si="11"/>
        <v>PGEMFmCZ162011</v>
      </c>
      <c r="D111" t="s">
        <v>1681</v>
      </c>
      <c r="E111" s="9">
        <v>2011</v>
      </c>
      <c r="F111" s="9">
        <v>1</v>
      </c>
      <c r="G111" t="b">
        <f>INDEX(key!$AT$4:$BI$7,MATCH(LEFT(D111,3),key!$AS$4:$AS$7,0),VALUE(RIGHT(D111,2)))</f>
        <v>1</v>
      </c>
      <c r="J111" t="str">
        <f t="shared" si="7"/>
        <v>PGESFmCZ122015</v>
      </c>
      <c r="K111" t="s">
        <v>129</v>
      </c>
      <c r="L111" t="s">
        <v>1649</v>
      </c>
      <c r="M111" t="s">
        <v>111</v>
      </c>
      <c r="N111" s="89" t="s">
        <v>1830</v>
      </c>
      <c r="O111" t="b">
        <f>INDEX(key!$AT$4:$BI$7,MATCH(K111,key!$AS$4:$AS$7,0),VALUE(RIGHT(M111,2)))</f>
        <v>1</v>
      </c>
      <c r="P111" t="b">
        <f t="shared" si="8"/>
        <v>0</v>
      </c>
      <c r="Q111" s="113">
        <f t="shared" si="6"/>
        <v>9253.9301419299518</v>
      </c>
    </row>
    <row r="112" spans="3:17" x14ac:dyDescent="0.25">
      <c r="C112" t="str">
        <f t="shared" si="5"/>
        <v>PGEDMoCZ01MH72</v>
      </c>
      <c r="D112" t="s">
        <v>1682</v>
      </c>
      <c r="E112" s="9" t="s">
        <v>1654</v>
      </c>
      <c r="F112" s="9">
        <v>887</v>
      </c>
      <c r="G112" t="b">
        <f>INDEX(key!$AT$4:$BI$7,MATCH(LEFT(D112,3),key!$AS$4:$AS$7,0),VALUE(RIGHT(D112,2)))</f>
        <v>1</v>
      </c>
      <c r="J112" t="str">
        <f t="shared" si="7"/>
        <v>PGESFmCZ132015</v>
      </c>
      <c r="K112" t="s">
        <v>129</v>
      </c>
      <c r="L112" t="s">
        <v>1649</v>
      </c>
      <c r="M112" t="s">
        <v>112</v>
      </c>
      <c r="N112" s="89" t="s">
        <v>1830</v>
      </c>
      <c r="O112" t="b">
        <f>INDEX(key!$AT$4:$BI$7,MATCH(K112,key!$AS$4:$AS$7,0),VALUE(RIGHT(M112,2)))</f>
        <v>1</v>
      </c>
      <c r="P112" t="b">
        <f t="shared" si="8"/>
        <v>0</v>
      </c>
      <c r="Q112" s="113">
        <f t="shared" si="6"/>
        <v>3877.9509517634947</v>
      </c>
    </row>
    <row r="113" spans="3:17" x14ac:dyDescent="0.25">
      <c r="C113" t="str">
        <f t="shared" si="5"/>
        <v>PGEDMoCZ01MH85</v>
      </c>
      <c r="D113" t="s">
        <v>1682</v>
      </c>
      <c r="E113" s="9" t="s">
        <v>1655</v>
      </c>
      <c r="F113" s="9">
        <v>457</v>
      </c>
      <c r="G113" t="b">
        <f>INDEX(key!$AT$4:$BI$7,MATCH(LEFT(D113,3),key!$AS$4:$AS$7,0),VALUE(RIGHT(D113,2)))</f>
        <v>1</v>
      </c>
      <c r="J113" t="str">
        <f t="shared" si="7"/>
        <v>PGESFmCZ142015</v>
      </c>
      <c r="K113" t="s">
        <v>129</v>
      </c>
      <c r="L113" t="s">
        <v>1649</v>
      </c>
      <c r="M113" t="s">
        <v>113</v>
      </c>
      <c r="N113" s="89" t="s">
        <v>1830</v>
      </c>
      <c r="O113" t="b">
        <f>INDEX(key!$AT$4:$BI$7,MATCH(K113,key!$AS$4:$AS$7,0),VALUE(RIGHT(M113,2)))</f>
        <v>0</v>
      </c>
      <c r="P113" t="b">
        <f t="shared" si="8"/>
        <v>0</v>
      </c>
      <c r="Q113" s="113">
        <f t="shared" si="6"/>
        <v>0</v>
      </c>
    </row>
    <row r="114" spans="3:17" x14ac:dyDescent="0.25">
      <c r="C114" t="str">
        <f t="shared" ref="C114" si="12">+D114&amp;E114</f>
        <v>PGEDMoCZ01MH00</v>
      </c>
      <c r="D114" t="s">
        <v>1682</v>
      </c>
      <c r="E114" s="9" t="s">
        <v>1652</v>
      </c>
      <c r="F114" s="9">
        <v>1</v>
      </c>
      <c r="G114" t="b">
        <f>INDEX(key!$AT$4:$BI$7,MATCH(LEFT(D114,3),key!$AS$4:$AS$7,0),VALUE(RIGHT(D114,2)))</f>
        <v>1</v>
      </c>
      <c r="J114" t="str">
        <f t="shared" si="7"/>
        <v>PGESFmCZ152015</v>
      </c>
      <c r="K114" t="s">
        <v>129</v>
      </c>
      <c r="L114" t="s">
        <v>1649</v>
      </c>
      <c r="M114" t="s">
        <v>114</v>
      </c>
      <c r="N114" s="89" t="s">
        <v>1830</v>
      </c>
      <c r="O114" t="b">
        <f>INDEX(key!$AT$4:$BI$7,MATCH(K114,key!$AS$4:$AS$7,0),VALUE(RIGHT(M114,2)))</f>
        <v>0</v>
      </c>
      <c r="P114" t="b">
        <f t="shared" si="8"/>
        <v>0</v>
      </c>
      <c r="Q114" s="113">
        <f t="shared" si="6"/>
        <v>0</v>
      </c>
    </row>
    <row r="115" spans="3:17" x14ac:dyDescent="0.25">
      <c r="C115" t="str">
        <f t="shared" ref="C115" si="13">+D115&amp;E115</f>
        <v>PGEDMoCZ01MH06</v>
      </c>
      <c r="D115" t="s">
        <v>1682</v>
      </c>
      <c r="E115" s="9" t="s">
        <v>1653</v>
      </c>
      <c r="F115" s="9">
        <v>1</v>
      </c>
      <c r="G115" t="b">
        <f>INDEX(key!$AT$4:$BI$7,MATCH(LEFT(D115,3),key!$AS$4:$AS$7,0),VALUE(RIGHT(D115,2)))</f>
        <v>1</v>
      </c>
      <c r="J115" t="str">
        <f t="shared" si="7"/>
        <v>PGESFmCZ162015</v>
      </c>
      <c r="K115" t="s">
        <v>129</v>
      </c>
      <c r="L115" t="s">
        <v>1649</v>
      </c>
      <c r="M115" t="s">
        <v>115</v>
      </c>
      <c r="N115" s="89" t="s">
        <v>1830</v>
      </c>
      <c r="O115" t="b">
        <f>INDEX(key!$AT$4:$BI$7,MATCH(K115,key!$AS$4:$AS$7,0),VALUE(RIGHT(M115,2)))</f>
        <v>1</v>
      </c>
      <c r="P115" t="b">
        <f t="shared" si="8"/>
        <v>0</v>
      </c>
      <c r="Q115" s="113">
        <f t="shared" si="6"/>
        <v>114.19226430807831</v>
      </c>
    </row>
    <row r="116" spans="3:17" x14ac:dyDescent="0.25">
      <c r="C116" t="str">
        <f t="shared" si="5"/>
        <v>PGEDMoCZ02MH72</v>
      </c>
      <c r="D116" t="s">
        <v>1683</v>
      </c>
      <c r="E116" s="9" t="s">
        <v>1654</v>
      </c>
      <c r="F116" s="9">
        <v>10933</v>
      </c>
      <c r="G116" t="b">
        <f>INDEX(key!$AT$4:$BI$7,MATCH(LEFT(D116,3),key!$AS$4:$AS$7,0),VALUE(RIGHT(D116,2)))</f>
        <v>1</v>
      </c>
      <c r="J116" t="str">
        <f t="shared" si="7"/>
        <v>PGESFmCZ012017</v>
      </c>
      <c r="K116" t="s">
        <v>129</v>
      </c>
      <c r="L116" t="s">
        <v>1649</v>
      </c>
      <c r="M116" t="s">
        <v>48</v>
      </c>
      <c r="N116" s="89">
        <v>2017</v>
      </c>
      <c r="O116" t="b">
        <f>INDEX(key!$AT$4:$BI$7,MATCH(K116,key!$AS$4:$AS$7,0),VALUE(RIGHT(M116,2)))</f>
        <v>1</v>
      </c>
      <c r="P116" t="b">
        <f t="shared" si="8"/>
        <v>0</v>
      </c>
      <c r="Q116" s="113">
        <f t="shared" si="6"/>
        <v>358.87808923419669</v>
      </c>
    </row>
    <row r="117" spans="3:17" x14ac:dyDescent="0.25">
      <c r="C117" t="str">
        <f t="shared" si="5"/>
        <v>PGEDMoCZ02MH85</v>
      </c>
      <c r="D117" t="s">
        <v>1683</v>
      </c>
      <c r="E117" s="9" t="s">
        <v>1655</v>
      </c>
      <c r="F117" s="9">
        <v>4221</v>
      </c>
      <c r="G117" t="b">
        <f>INDEX(key!$AT$4:$BI$7,MATCH(LEFT(D117,3),key!$AS$4:$AS$7,0),VALUE(RIGHT(D117,2)))</f>
        <v>1</v>
      </c>
      <c r="J117" t="str">
        <f t="shared" si="7"/>
        <v>PGESFmCZ022017</v>
      </c>
      <c r="K117" t="s">
        <v>129</v>
      </c>
      <c r="L117" t="s">
        <v>1649</v>
      </c>
      <c r="M117" t="s">
        <v>101</v>
      </c>
      <c r="N117" s="89">
        <v>2017</v>
      </c>
      <c r="O117" t="b">
        <f>INDEX(key!$AT$4:$BI$7,MATCH(K117,key!$AS$4:$AS$7,0),VALUE(RIGHT(M117,2)))</f>
        <v>1</v>
      </c>
      <c r="P117" t="b">
        <f t="shared" si="8"/>
        <v>0</v>
      </c>
      <c r="Q117" s="113">
        <f t="shared" si="6"/>
        <v>353.98611974966354</v>
      </c>
    </row>
    <row r="118" spans="3:17" x14ac:dyDescent="0.25">
      <c r="C118" t="str">
        <f t="shared" si="5"/>
        <v>PGEDMoCZ02MH00</v>
      </c>
      <c r="D118" t="s">
        <v>1683</v>
      </c>
      <c r="E118" s="9" t="s">
        <v>1652</v>
      </c>
      <c r="F118" s="9">
        <v>1233</v>
      </c>
      <c r="G118" t="b">
        <f>INDEX(key!$AT$4:$BI$7,MATCH(LEFT(D118,3),key!$AS$4:$AS$7,0),VALUE(RIGHT(D118,2)))</f>
        <v>1</v>
      </c>
      <c r="J118" t="str">
        <f t="shared" si="7"/>
        <v>PGESFmCZ032017</v>
      </c>
      <c r="K118" t="s">
        <v>129</v>
      </c>
      <c r="L118" t="s">
        <v>1649</v>
      </c>
      <c r="M118" t="s">
        <v>102</v>
      </c>
      <c r="N118" s="89">
        <v>2017</v>
      </c>
      <c r="O118" t="b">
        <f>INDEX(key!$AT$4:$BI$7,MATCH(K118,key!$AS$4:$AS$7,0),VALUE(RIGHT(M118,2)))</f>
        <v>1</v>
      </c>
      <c r="P118" t="b">
        <f t="shared" si="8"/>
        <v>0</v>
      </c>
      <c r="Q118" s="113">
        <f t="shared" si="6"/>
        <v>1072.7046528707519</v>
      </c>
    </row>
    <row r="119" spans="3:17" x14ac:dyDescent="0.25">
      <c r="C119" t="str">
        <f t="shared" si="5"/>
        <v>PGEDMoCZ02MH06</v>
      </c>
      <c r="D119" t="s">
        <v>1683</v>
      </c>
      <c r="E119" s="9" t="s">
        <v>1653</v>
      </c>
      <c r="F119" s="9">
        <v>187</v>
      </c>
      <c r="G119" t="b">
        <f>INDEX(key!$AT$4:$BI$7,MATCH(LEFT(D119,3),key!$AS$4:$AS$7,0),VALUE(RIGHT(D119,2)))</f>
        <v>1</v>
      </c>
      <c r="J119" t="str">
        <f t="shared" si="7"/>
        <v>PGESFmCZ042017</v>
      </c>
      <c r="K119" t="s">
        <v>129</v>
      </c>
      <c r="L119" t="s">
        <v>1649</v>
      </c>
      <c r="M119" t="s">
        <v>103</v>
      </c>
      <c r="N119" s="89">
        <v>2017</v>
      </c>
      <c r="O119" t="b">
        <f>INDEX(key!$AT$4:$BI$7,MATCH(K119,key!$AS$4:$AS$7,0),VALUE(RIGHT(M119,2)))</f>
        <v>1</v>
      </c>
      <c r="P119" t="b">
        <f t="shared" si="8"/>
        <v>0</v>
      </c>
      <c r="Q119" s="113">
        <f t="shared" si="6"/>
        <v>978.95527045404231</v>
      </c>
    </row>
    <row r="120" spans="3:17" x14ac:dyDescent="0.25">
      <c r="C120" t="str">
        <f t="shared" si="5"/>
        <v>PGEDMoCZ03MH72</v>
      </c>
      <c r="D120" t="s">
        <v>1684</v>
      </c>
      <c r="E120" s="9" t="s">
        <v>1654</v>
      </c>
      <c r="F120" s="9">
        <v>9176</v>
      </c>
      <c r="G120" t="b">
        <f>INDEX(key!$AT$4:$BI$7,MATCH(LEFT(D120,3),key!$AS$4:$AS$7,0),VALUE(RIGHT(D120,2)))</f>
        <v>1</v>
      </c>
      <c r="J120" t="str">
        <f t="shared" si="7"/>
        <v>PGESFmCZ052017</v>
      </c>
      <c r="K120" t="s">
        <v>129</v>
      </c>
      <c r="L120" t="s">
        <v>1649</v>
      </c>
      <c r="M120" t="s">
        <v>104</v>
      </c>
      <c r="N120" s="89">
        <v>2017</v>
      </c>
      <c r="O120" t="b">
        <f>INDEX(key!$AT$4:$BI$7,MATCH(K120,key!$AS$4:$AS$7,0),VALUE(RIGHT(M120,2)))</f>
        <v>1</v>
      </c>
      <c r="P120" t="b">
        <f t="shared" si="8"/>
        <v>0</v>
      </c>
      <c r="Q120" s="113">
        <f t="shared" si="6"/>
        <v>169.4546150953872</v>
      </c>
    </row>
    <row r="121" spans="3:17" x14ac:dyDescent="0.25">
      <c r="C121" t="str">
        <f t="shared" si="5"/>
        <v>PGEDMoCZ03MH85</v>
      </c>
      <c r="D121" t="s">
        <v>1684</v>
      </c>
      <c r="E121" s="9" t="s">
        <v>1655</v>
      </c>
      <c r="F121" s="9">
        <v>4284</v>
      </c>
      <c r="G121" t="b">
        <f>INDEX(key!$AT$4:$BI$7,MATCH(LEFT(D121,3),key!$AS$4:$AS$7,0),VALUE(RIGHT(D121,2)))</f>
        <v>1</v>
      </c>
      <c r="J121" t="str">
        <f t="shared" si="7"/>
        <v>PGESFmCZ062017</v>
      </c>
      <c r="K121" t="s">
        <v>129</v>
      </c>
      <c r="L121" t="s">
        <v>1649</v>
      </c>
      <c r="M121" t="s">
        <v>105</v>
      </c>
      <c r="N121" s="89">
        <v>2017</v>
      </c>
      <c r="O121" t="b">
        <f>INDEX(key!$AT$4:$BI$7,MATCH(K121,key!$AS$4:$AS$7,0),VALUE(RIGHT(M121,2)))</f>
        <v>0</v>
      </c>
      <c r="P121" t="b">
        <f t="shared" si="8"/>
        <v>0</v>
      </c>
      <c r="Q121" s="113">
        <f t="shared" si="6"/>
        <v>0</v>
      </c>
    </row>
    <row r="122" spans="3:17" x14ac:dyDescent="0.25">
      <c r="C122" t="str">
        <f t="shared" si="5"/>
        <v>PGEDMoCZ03MH00</v>
      </c>
      <c r="D122" t="s">
        <v>1684</v>
      </c>
      <c r="E122" s="9" t="s">
        <v>1652</v>
      </c>
      <c r="F122" s="9">
        <v>367</v>
      </c>
      <c r="G122" t="b">
        <f>INDEX(key!$AT$4:$BI$7,MATCH(LEFT(D122,3),key!$AS$4:$AS$7,0),VALUE(RIGHT(D122,2)))</f>
        <v>1</v>
      </c>
      <c r="J122" t="str">
        <f t="shared" si="7"/>
        <v>PGESFmCZ072017</v>
      </c>
      <c r="K122" t="s">
        <v>129</v>
      </c>
      <c r="L122" t="s">
        <v>1649</v>
      </c>
      <c r="M122" t="s">
        <v>106</v>
      </c>
      <c r="N122" s="89">
        <v>2017</v>
      </c>
      <c r="O122" t="b">
        <f>INDEX(key!$AT$4:$BI$7,MATCH(K122,key!$AS$4:$AS$7,0),VALUE(RIGHT(M122,2)))</f>
        <v>0</v>
      </c>
      <c r="P122" t="b">
        <f t="shared" si="8"/>
        <v>0</v>
      </c>
      <c r="Q122" s="113">
        <f t="shared" si="6"/>
        <v>0</v>
      </c>
    </row>
    <row r="123" spans="3:17" x14ac:dyDescent="0.25">
      <c r="C123" t="str">
        <f t="shared" si="5"/>
        <v>PGEDMoCZ03MH06</v>
      </c>
      <c r="D123" t="s">
        <v>1684</v>
      </c>
      <c r="E123" s="9" t="s">
        <v>1653</v>
      </c>
      <c r="F123" s="9">
        <v>63</v>
      </c>
      <c r="G123" t="b">
        <f>INDEX(key!$AT$4:$BI$7,MATCH(LEFT(D123,3),key!$AS$4:$AS$7,0),VALUE(RIGHT(D123,2)))</f>
        <v>1</v>
      </c>
      <c r="J123" t="str">
        <f t="shared" si="7"/>
        <v>PGESFmCZ082017</v>
      </c>
      <c r="K123" t="s">
        <v>129</v>
      </c>
      <c r="L123" t="s">
        <v>1649</v>
      </c>
      <c r="M123" t="s">
        <v>107</v>
      </c>
      <c r="N123" s="89">
        <v>2017</v>
      </c>
      <c r="O123" t="b">
        <f>INDEX(key!$AT$4:$BI$7,MATCH(K123,key!$AS$4:$AS$7,0),VALUE(RIGHT(M123,2)))</f>
        <v>0</v>
      </c>
      <c r="P123" t="b">
        <f t="shared" si="8"/>
        <v>0</v>
      </c>
      <c r="Q123" s="113">
        <f t="shared" si="6"/>
        <v>0</v>
      </c>
    </row>
    <row r="124" spans="3:17" x14ac:dyDescent="0.25">
      <c r="C124" t="str">
        <f t="shared" si="5"/>
        <v>PGEDMoCZ04MH72</v>
      </c>
      <c r="D124" t="s">
        <v>1685</v>
      </c>
      <c r="E124" s="9" t="s">
        <v>1654</v>
      </c>
      <c r="F124" s="9">
        <v>6455</v>
      </c>
      <c r="G124" t="b">
        <f>INDEX(key!$AT$4:$BI$7,MATCH(LEFT(D124,3),key!$AS$4:$AS$7,0),VALUE(RIGHT(D124,2)))</f>
        <v>1</v>
      </c>
      <c r="J124" t="str">
        <f t="shared" si="7"/>
        <v>PGESFmCZ092017</v>
      </c>
      <c r="K124" t="s">
        <v>129</v>
      </c>
      <c r="L124" t="s">
        <v>1649</v>
      </c>
      <c r="M124" t="s">
        <v>108</v>
      </c>
      <c r="N124" s="89">
        <v>2017</v>
      </c>
      <c r="O124" t="b">
        <f>INDEX(key!$AT$4:$BI$7,MATCH(K124,key!$AS$4:$AS$7,0),VALUE(RIGHT(M124,2)))</f>
        <v>0</v>
      </c>
      <c r="P124" t="b">
        <f t="shared" si="8"/>
        <v>0</v>
      </c>
      <c r="Q124" s="113">
        <f t="shared" si="6"/>
        <v>0</v>
      </c>
    </row>
    <row r="125" spans="3:17" x14ac:dyDescent="0.25">
      <c r="C125" t="str">
        <f t="shared" si="5"/>
        <v>PGEDMoCZ04MH85</v>
      </c>
      <c r="D125" t="s">
        <v>1685</v>
      </c>
      <c r="E125" s="9" t="s">
        <v>1655</v>
      </c>
      <c r="F125" s="9">
        <v>2213</v>
      </c>
      <c r="G125" t="b">
        <f>INDEX(key!$AT$4:$BI$7,MATCH(LEFT(D125,3),key!$AS$4:$AS$7,0),VALUE(RIGHT(D125,2)))</f>
        <v>1</v>
      </c>
      <c r="J125" t="str">
        <f t="shared" si="7"/>
        <v>PGESFmCZ102017</v>
      </c>
      <c r="K125" t="s">
        <v>129</v>
      </c>
      <c r="L125" t="s">
        <v>1649</v>
      </c>
      <c r="M125" t="s">
        <v>109</v>
      </c>
      <c r="N125" s="89">
        <v>2017</v>
      </c>
      <c r="O125" t="b">
        <f>INDEX(key!$AT$4:$BI$7,MATCH(K125,key!$AS$4:$AS$7,0),VALUE(RIGHT(M125,2)))</f>
        <v>0</v>
      </c>
      <c r="P125" t="b">
        <f t="shared" si="8"/>
        <v>0</v>
      </c>
      <c r="Q125" s="113">
        <f t="shared" si="6"/>
        <v>0</v>
      </c>
    </row>
    <row r="126" spans="3:17" x14ac:dyDescent="0.25">
      <c r="C126" t="str">
        <f t="shared" si="5"/>
        <v>PGEDMoCZ04MH00</v>
      </c>
      <c r="D126" t="s">
        <v>1685</v>
      </c>
      <c r="E126" s="9" t="s">
        <v>1652</v>
      </c>
      <c r="F126" s="9">
        <v>2171</v>
      </c>
      <c r="G126" t="b">
        <f>INDEX(key!$AT$4:$BI$7,MATCH(LEFT(D126,3),key!$AS$4:$AS$7,0),VALUE(RIGHT(D126,2)))</f>
        <v>1</v>
      </c>
      <c r="J126" t="str">
        <f t="shared" si="7"/>
        <v>PGESFmCZ112017</v>
      </c>
      <c r="K126" t="s">
        <v>129</v>
      </c>
      <c r="L126" t="s">
        <v>1649</v>
      </c>
      <c r="M126" t="s">
        <v>110</v>
      </c>
      <c r="N126" s="89">
        <v>2017</v>
      </c>
      <c r="O126" t="b">
        <f>INDEX(key!$AT$4:$BI$7,MATCH(K126,key!$AS$4:$AS$7,0),VALUE(RIGHT(M126,2)))</f>
        <v>1</v>
      </c>
      <c r="P126" t="b">
        <f t="shared" si="8"/>
        <v>0</v>
      </c>
      <c r="Q126" s="113">
        <f t="shared" si="6"/>
        <v>1421.7186069148245</v>
      </c>
    </row>
    <row r="127" spans="3:17" x14ac:dyDescent="0.25">
      <c r="C127" t="str">
        <f t="shared" si="5"/>
        <v>PGEDMoCZ04MH06</v>
      </c>
      <c r="D127" t="s">
        <v>1685</v>
      </c>
      <c r="E127" s="9" t="s">
        <v>1653</v>
      </c>
      <c r="F127" s="9">
        <v>560</v>
      </c>
      <c r="G127" t="b">
        <f>INDEX(key!$AT$4:$BI$7,MATCH(LEFT(D127,3),key!$AS$4:$AS$7,0),VALUE(RIGHT(D127,2)))</f>
        <v>1</v>
      </c>
      <c r="J127" t="str">
        <f t="shared" si="7"/>
        <v>PGESFmCZ122017</v>
      </c>
      <c r="K127" t="s">
        <v>129</v>
      </c>
      <c r="L127" t="s">
        <v>1649</v>
      </c>
      <c r="M127" t="s">
        <v>111</v>
      </c>
      <c r="N127" s="89">
        <v>2017</v>
      </c>
      <c r="O127" t="b">
        <f>INDEX(key!$AT$4:$BI$7,MATCH(K127,key!$AS$4:$AS$7,0),VALUE(RIGHT(M127,2)))</f>
        <v>1</v>
      </c>
      <c r="P127" t="b">
        <f t="shared" si="8"/>
        <v>0</v>
      </c>
      <c r="Q127" s="113">
        <f t="shared" si="6"/>
        <v>3236.47889323452</v>
      </c>
    </row>
    <row r="128" spans="3:17" x14ac:dyDescent="0.25">
      <c r="C128" t="str">
        <f t="shared" si="5"/>
        <v>PGEDMoCZ05MH72</v>
      </c>
      <c r="D128" t="s">
        <v>1686</v>
      </c>
      <c r="E128" s="9" t="s">
        <v>1654</v>
      </c>
      <c r="F128" s="9">
        <v>6736</v>
      </c>
      <c r="G128" t="b">
        <f>INDEX(key!$AT$4:$BI$7,MATCH(LEFT(D128,3),key!$AS$4:$AS$7,0),VALUE(RIGHT(D128,2)))</f>
        <v>1</v>
      </c>
      <c r="J128" t="str">
        <f t="shared" si="7"/>
        <v>PGESFmCZ132017</v>
      </c>
      <c r="K128" t="s">
        <v>129</v>
      </c>
      <c r="L128" t="s">
        <v>1649</v>
      </c>
      <c r="M128" t="s">
        <v>112</v>
      </c>
      <c r="N128" s="89">
        <v>2017</v>
      </c>
      <c r="O128" t="b">
        <f>INDEX(key!$AT$4:$BI$7,MATCH(K128,key!$AS$4:$AS$7,0),VALUE(RIGHT(M128,2)))</f>
        <v>1</v>
      </c>
      <c r="P128" t="b">
        <f t="shared" si="8"/>
        <v>0</v>
      </c>
      <c r="Q128" s="113">
        <f t="shared" si="6"/>
        <v>1356.2784905315609</v>
      </c>
    </row>
    <row r="129" spans="3:17" x14ac:dyDescent="0.25">
      <c r="C129" t="str">
        <f t="shared" si="5"/>
        <v>PGEDMoCZ05MH85</v>
      </c>
      <c r="D129" t="s">
        <v>1686</v>
      </c>
      <c r="E129" s="9" t="s">
        <v>1655</v>
      </c>
      <c r="F129" s="9">
        <v>3463</v>
      </c>
      <c r="G129" t="b">
        <f>INDEX(key!$AT$4:$BI$7,MATCH(LEFT(D129,3),key!$AS$4:$AS$7,0),VALUE(RIGHT(D129,2)))</f>
        <v>1</v>
      </c>
      <c r="J129" t="str">
        <f t="shared" si="7"/>
        <v>PGESFmCZ142017</v>
      </c>
      <c r="K129" t="s">
        <v>129</v>
      </c>
      <c r="L129" t="s">
        <v>1649</v>
      </c>
      <c r="M129" t="s">
        <v>113</v>
      </c>
      <c r="N129" s="89">
        <v>2017</v>
      </c>
      <c r="O129" t="b">
        <f>INDEX(key!$AT$4:$BI$7,MATCH(K129,key!$AS$4:$AS$7,0),VALUE(RIGHT(M129,2)))</f>
        <v>0</v>
      </c>
      <c r="P129" t="b">
        <f t="shared" si="8"/>
        <v>0</v>
      </c>
      <c r="Q129" s="113">
        <f t="shared" si="6"/>
        <v>0</v>
      </c>
    </row>
    <row r="130" spans="3:17" x14ac:dyDescent="0.25">
      <c r="C130" t="str">
        <f t="shared" si="5"/>
        <v>PGEDMoCZ05MH00</v>
      </c>
      <c r="D130" t="s">
        <v>1686</v>
      </c>
      <c r="E130" s="9" t="s">
        <v>1652</v>
      </c>
      <c r="F130" s="9">
        <v>538</v>
      </c>
      <c r="G130" t="b">
        <f>INDEX(key!$AT$4:$BI$7,MATCH(LEFT(D130,3),key!$AS$4:$AS$7,0),VALUE(RIGHT(D130,2)))</f>
        <v>1</v>
      </c>
      <c r="J130" t="str">
        <f t="shared" si="7"/>
        <v>PGESFmCZ152017</v>
      </c>
      <c r="K130" t="s">
        <v>129</v>
      </c>
      <c r="L130" t="s">
        <v>1649</v>
      </c>
      <c r="M130" t="s">
        <v>114</v>
      </c>
      <c r="N130" s="89">
        <v>2017</v>
      </c>
      <c r="O130" t="b">
        <f>INDEX(key!$AT$4:$BI$7,MATCH(K130,key!$AS$4:$AS$7,0),VALUE(RIGHT(M130,2)))</f>
        <v>0</v>
      </c>
      <c r="P130" t="b">
        <f t="shared" si="8"/>
        <v>0</v>
      </c>
      <c r="Q130" s="113">
        <f t="shared" si="6"/>
        <v>0</v>
      </c>
    </row>
    <row r="131" spans="3:17" x14ac:dyDescent="0.25">
      <c r="C131" t="str">
        <f t="shared" si="5"/>
        <v>PGEDMoCZ05MH06</v>
      </c>
      <c r="D131" t="s">
        <v>1686</v>
      </c>
      <c r="E131" s="9" t="s">
        <v>1653</v>
      </c>
      <c r="F131" s="9">
        <v>49</v>
      </c>
      <c r="G131" t="b">
        <f>INDEX(key!$AT$4:$BI$7,MATCH(LEFT(D131,3),key!$AS$4:$AS$7,0),VALUE(RIGHT(D131,2)))</f>
        <v>1</v>
      </c>
      <c r="J131" t="str">
        <f t="shared" si="7"/>
        <v>PGESFmCZ162017</v>
      </c>
      <c r="K131" t="s">
        <v>129</v>
      </c>
      <c r="L131" t="s">
        <v>1649</v>
      </c>
      <c r="M131" t="s">
        <v>115</v>
      </c>
      <c r="N131" s="89">
        <v>2017</v>
      </c>
      <c r="O131" t="b">
        <f>INDEX(key!$AT$4:$BI$7,MATCH(K131,key!$AS$4:$AS$7,0),VALUE(RIGHT(M131,2)))</f>
        <v>1</v>
      </c>
      <c r="P131" t="b">
        <f t="shared" si="8"/>
        <v>0</v>
      </c>
      <c r="Q131" s="113">
        <f t="shared" si="6"/>
        <v>39.937718086844683</v>
      </c>
    </row>
    <row r="132" spans="3:17" x14ac:dyDescent="0.25">
      <c r="C132" t="str">
        <f t="shared" si="5"/>
        <v>PGEDMoCZ11MH72</v>
      </c>
      <c r="D132" t="s">
        <v>1687</v>
      </c>
      <c r="E132" s="9" t="s">
        <v>1654</v>
      </c>
      <c r="F132" s="9">
        <v>23372</v>
      </c>
      <c r="G132" t="b">
        <f>INDEX(key!$AT$4:$BI$7,MATCH(LEFT(D132,3),key!$AS$4:$AS$7,0),VALUE(RIGHT(D132,2)))</f>
        <v>1</v>
      </c>
      <c r="J132" t="str">
        <f t="shared" si="7"/>
        <v>SCESFmCZ011975</v>
      </c>
      <c r="K132" t="s">
        <v>130</v>
      </c>
      <c r="L132" t="s">
        <v>1649</v>
      </c>
      <c r="M132" t="s">
        <v>48</v>
      </c>
      <c r="N132" s="89" t="s">
        <v>47</v>
      </c>
      <c r="O132" t="b">
        <f>INDEX(key!$AT$4:$BI$7,MATCH(K132,key!$AS$4:$AS$7,0),VALUE(RIGHT(M132,2)))</f>
        <v>0</v>
      </c>
      <c r="P132" t="b">
        <f t="shared" si="8"/>
        <v>1</v>
      </c>
      <c r="Q132" s="113">
        <f t="shared" ref="Q132:Q195" si="14">IF(O132,IF(P132,VLOOKUP(J132,$C$4:$F$387,4,FALSE),MAX(VLOOKUP(K132&amp;L132&amp;M132&amp;"2003",$C$4:$F$387,4,FALSE)*VLOOKUP(L132&amp;N132,$S$5:$W$24,5,FALSE),1)),0)</f>
        <v>0</v>
      </c>
    </row>
    <row r="133" spans="3:17" x14ac:dyDescent="0.25">
      <c r="C133" t="str">
        <f t="shared" si="5"/>
        <v>PGEDMoCZ11MH85</v>
      </c>
      <c r="D133" t="s">
        <v>1687</v>
      </c>
      <c r="E133" s="9" t="s">
        <v>1655</v>
      </c>
      <c r="F133" s="9">
        <v>23091</v>
      </c>
      <c r="G133" t="b">
        <f>INDEX(key!$AT$4:$BI$7,MATCH(LEFT(D133,3),key!$AS$4:$AS$7,0),VALUE(RIGHT(D133,2)))</f>
        <v>1</v>
      </c>
      <c r="J133" t="str">
        <f t="shared" ref="J133:J196" si="15">K133&amp;L133&amp;M133&amp;N133</f>
        <v>SCESFmCZ021975</v>
      </c>
      <c r="K133" t="s">
        <v>130</v>
      </c>
      <c r="L133" t="s">
        <v>1649</v>
      </c>
      <c r="M133" t="s">
        <v>101</v>
      </c>
      <c r="N133" s="89" t="s">
        <v>47</v>
      </c>
      <c r="O133" t="b">
        <f>INDEX(key!$AT$4:$BI$7,MATCH(K133,key!$AS$4:$AS$7,0),VALUE(RIGHT(M133,2)))</f>
        <v>0</v>
      </c>
      <c r="P133" t="b">
        <f t="shared" ref="P133:P196" si="16">VLOOKUP(L133&amp;N133,$S$4:$V$24,4,FALSE)</f>
        <v>1</v>
      </c>
      <c r="Q133" s="113">
        <f t="shared" si="14"/>
        <v>0</v>
      </c>
    </row>
    <row r="134" spans="3:17" x14ac:dyDescent="0.25">
      <c r="C134" t="str">
        <f t="shared" si="5"/>
        <v>PGEDMoCZ11MH00</v>
      </c>
      <c r="D134" t="s">
        <v>1687</v>
      </c>
      <c r="E134" s="9" t="s">
        <v>1652</v>
      </c>
      <c r="F134" s="9">
        <v>2290</v>
      </c>
      <c r="G134" t="b">
        <f>INDEX(key!$AT$4:$BI$7,MATCH(LEFT(D134,3),key!$AS$4:$AS$7,0),VALUE(RIGHT(D134,2)))</f>
        <v>1</v>
      </c>
      <c r="J134" t="str">
        <f t="shared" si="15"/>
        <v>SCESFmCZ031975</v>
      </c>
      <c r="K134" t="s">
        <v>130</v>
      </c>
      <c r="L134" t="s">
        <v>1649</v>
      </c>
      <c r="M134" t="s">
        <v>102</v>
      </c>
      <c r="N134" s="89" t="s">
        <v>47</v>
      </c>
      <c r="O134" t="b">
        <f>INDEX(key!$AT$4:$BI$7,MATCH(K134,key!$AS$4:$AS$7,0),VALUE(RIGHT(M134,2)))</f>
        <v>0</v>
      </c>
      <c r="P134" t="b">
        <f t="shared" si="16"/>
        <v>1</v>
      </c>
      <c r="Q134" s="113">
        <f t="shared" si="14"/>
        <v>0</v>
      </c>
    </row>
    <row r="135" spans="3:17" x14ac:dyDescent="0.25">
      <c r="C135" t="str">
        <f t="shared" si="5"/>
        <v>PGEDMoCZ11MH06</v>
      </c>
      <c r="D135" t="s">
        <v>1687</v>
      </c>
      <c r="E135" s="9" t="s">
        <v>1653</v>
      </c>
      <c r="F135" s="9">
        <v>329</v>
      </c>
      <c r="G135" t="b">
        <f>INDEX(key!$AT$4:$BI$7,MATCH(LEFT(D135,3),key!$AS$4:$AS$7,0),VALUE(RIGHT(D135,2)))</f>
        <v>1</v>
      </c>
      <c r="J135" t="str">
        <f t="shared" si="15"/>
        <v>SCESFmCZ041975</v>
      </c>
      <c r="K135" t="s">
        <v>130</v>
      </c>
      <c r="L135" t="s">
        <v>1649</v>
      </c>
      <c r="M135" t="s">
        <v>103</v>
      </c>
      <c r="N135" s="89" t="s">
        <v>47</v>
      </c>
      <c r="O135" t="b">
        <f>INDEX(key!$AT$4:$BI$7,MATCH(K135,key!$AS$4:$AS$7,0),VALUE(RIGHT(M135,2)))</f>
        <v>0</v>
      </c>
      <c r="P135" t="b">
        <f t="shared" si="16"/>
        <v>1</v>
      </c>
      <c r="Q135" s="113">
        <f t="shared" si="14"/>
        <v>0</v>
      </c>
    </row>
    <row r="136" spans="3:17" x14ac:dyDescent="0.25">
      <c r="C136" t="str">
        <f t="shared" si="5"/>
        <v>PGEDMoCZ12MH72</v>
      </c>
      <c r="D136" t="s">
        <v>1688</v>
      </c>
      <c r="E136" s="9" t="s">
        <v>1654</v>
      </c>
      <c r="F136" s="9">
        <v>18964</v>
      </c>
      <c r="G136" t="b">
        <f>INDEX(key!$AT$4:$BI$7,MATCH(LEFT(D136,3),key!$AS$4:$AS$7,0),VALUE(RIGHT(D136,2)))</f>
        <v>1</v>
      </c>
      <c r="J136" t="str">
        <f t="shared" si="15"/>
        <v>SCESFmCZ051975</v>
      </c>
      <c r="K136" t="s">
        <v>130</v>
      </c>
      <c r="L136" t="s">
        <v>1649</v>
      </c>
      <c r="M136" t="s">
        <v>104</v>
      </c>
      <c r="N136" s="89" t="s">
        <v>47</v>
      </c>
      <c r="O136" t="b">
        <f>INDEX(key!$AT$4:$BI$7,MATCH(K136,key!$AS$4:$AS$7,0),VALUE(RIGHT(M136,2)))</f>
        <v>1</v>
      </c>
      <c r="P136" t="b">
        <f t="shared" si="16"/>
        <v>1</v>
      </c>
      <c r="Q136" s="113">
        <f t="shared" si="14"/>
        <v>2498</v>
      </c>
    </row>
    <row r="137" spans="3:17" x14ac:dyDescent="0.25">
      <c r="C137" t="str">
        <f t="shared" si="5"/>
        <v>PGEDMoCZ12MH85</v>
      </c>
      <c r="D137" t="s">
        <v>1688</v>
      </c>
      <c r="E137" s="9" t="s">
        <v>1655</v>
      </c>
      <c r="F137" s="9">
        <v>9022</v>
      </c>
      <c r="G137" t="b">
        <f>INDEX(key!$AT$4:$BI$7,MATCH(LEFT(D137,3),key!$AS$4:$AS$7,0),VALUE(RIGHT(D137,2)))</f>
        <v>1</v>
      </c>
      <c r="J137" t="str">
        <f t="shared" si="15"/>
        <v>SCESFmCZ061975</v>
      </c>
      <c r="K137" t="s">
        <v>130</v>
      </c>
      <c r="L137" t="s">
        <v>1649</v>
      </c>
      <c r="M137" t="s">
        <v>105</v>
      </c>
      <c r="N137" s="89" t="s">
        <v>47</v>
      </c>
      <c r="O137" t="b">
        <f>INDEX(key!$AT$4:$BI$7,MATCH(K137,key!$AS$4:$AS$7,0),VALUE(RIGHT(M137,2)))</f>
        <v>1</v>
      </c>
      <c r="P137" t="b">
        <f t="shared" si="16"/>
        <v>1</v>
      </c>
      <c r="Q137" s="113">
        <f t="shared" si="14"/>
        <v>268167</v>
      </c>
    </row>
    <row r="138" spans="3:17" x14ac:dyDescent="0.25">
      <c r="C138" t="str">
        <f t="shared" si="5"/>
        <v>PGEDMoCZ12MH00</v>
      </c>
      <c r="D138" t="s">
        <v>1688</v>
      </c>
      <c r="E138" s="9" t="s">
        <v>1652</v>
      </c>
      <c r="F138" s="9">
        <v>1738</v>
      </c>
      <c r="G138" t="b">
        <f>INDEX(key!$AT$4:$BI$7,MATCH(LEFT(D138,3),key!$AS$4:$AS$7,0),VALUE(RIGHT(D138,2)))</f>
        <v>1</v>
      </c>
      <c r="J138" t="str">
        <f t="shared" si="15"/>
        <v>SCESFmCZ071975</v>
      </c>
      <c r="K138" t="s">
        <v>130</v>
      </c>
      <c r="L138" t="s">
        <v>1649</v>
      </c>
      <c r="M138" t="s">
        <v>106</v>
      </c>
      <c r="N138" s="89" t="s">
        <v>47</v>
      </c>
      <c r="O138" t="b">
        <f>INDEX(key!$AT$4:$BI$7,MATCH(K138,key!$AS$4:$AS$7,0),VALUE(RIGHT(M138,2)))</f>
        <v>0</v>
      </c>
      <c r="P138" t="b">
        <f t="shared" si="16"/>
        <v>1</v>
      </c>
      <c r="Q138" s="113">
        <f t="shared" si="14"/>
        <v>0</v>
      </c>
    </row>
    <row r="139" spans="3:17" x14ac:dyDescent="0.25">
      <c r="C139" t="str">
        <f t="shared" si="5"/>
        <v>PGEDMoCZ12MH06</v>
      </c>
      <c r="D139" t="s">
        <v>1688</v>
      </c>
      <c r="E139" s="9" t="s">
        <v>1653</v>
      </c>
      <c r="F139" s="9">
        <v>327</v>
      </c>
      <c r="G139" t="b">
        <f>INDEX(key!$AT$4:$BI$7,MATCH(LEFT(D139,3),key!$AS$4:$AS$7,0),VALUE(RIGHT(D139,2)))</f>
        <v>1</v>
      </c>
      <c r="J139" t="str">
        <f t="shared" si="15"/>
        <v>SCESFmCZ081975</v>
      </c>
      <c r="K139" t="s">
        <v>130</v>
      </c>
      <c r="L139" t="s">
        <v>1649</v>
      </c>
      <c r="M139" t="s">
        <v>107</v>
      </c>
      <c r="N139" s="89" t="s">
        <v>47</v>
      </c>
      <c r="O139" t="b">
        <f>INDEX(key!$AT$4:$BI$7,MATCH(K139,key!$AS$4:$AS$7,0),VALUE(RIGHT(M139,2)))</f>
        <v>1</v>
      </c>
      <c r="P139" t="b">
        <f t="shared" si="16"/>
        <v>1</v>
      </c>
      <c r="Q139" s="113">
        <f t="shared" si="14"/>
        <v>372820</v>
      </c>
    </row>
    <row r="140" spans="3:17" x14ac:dyDescent="0.25">
      <c r="C140" t="str">
        <f t="shared" si="5"/>
        <v>PGEDMoCZ13MH72</v>
      </c>
      <c r="D140" t="s">
        <v>1689</v>
      </c>
      <c r="E140" s="9" t="s">
        <v>1654</v>
      </c>
      <c r="F140" s="9">
        <v>20832</v>
      </c>
      <c r="G140" t="b">
        <f>INDEX(key!$AT$4:$BI$7,MATCH(LEFT(D140,3),key!$AS$4:$AS$7,0),VALUE(RIGHT(D140,2)))</f>
        <v>1</v>
      </c>
      <c r="J140" t="str">
        <f t="shared" si="15"/>
        <v>SCESFmCZ091975</v>
      </c>
      <c r="K140" t="s">
        <v>130</v>
      </c>
      <c r="L140" t="s">
        <v>1649</v>
      </c>
      <c r="M140" t="s">
        <v>108</v>
      </c>
      <c r="N140" s="89" t="s">
        <v>47</v>
      </c>
      <c r="O140" t="b">
        <f>INDEX(key!$AT$4:$BI$7,MATCH(K140,key!$AS$4:$AS$7,0),VALUE(RIGHT(M140,2)))</f>
        <v>1</v>
      </c>
      <c r="P140" t="b">
        <f t="shared" si="16"/>
        <v>1</v>
      </c>
      <c r="Q140" s="113">
        <f t="shared" si="14"/>
        <v>392782</v>
      </c>
    </row>
    <row r="141" spans="3:17" x14ac:dyDescent="0.25">
      <c r="C141" t="str">
        <f t="shared" ref="C141:C210" si="17">+D141&amp;E141</f>
        <v>PGEDMoCZ13MH85</v>
      </c>
      <c r="D141" t="s">
        <v>1689</v>
      </c>
      <c r="E141" s="9" t="s">
        <v>1655</v>
      </c>
      <c r="F141" s="9">
        <v>6489</v>
      </c>
      <c r="G141" t="b">
        <f>INDEX(key!$AT$4:$BI$7,MATCH(LEFT(D141,3),key!$AS$4:$AS$7,0),VALUE(RIGHT(D141,2)))</f>
        <v>1</v>
      </c>
      <c r="J141" t="str">
        <f t="shared" si="15"/>
        <v>SCESFmCZ101975</v>
      </c>
      <c r="K141" t="s">
        <v>130</v>
      </c>
      <c r="L141" t="s">
        <v>1649</v>
      </c>
      <c r="M141" t="s">
        <v>109</v>
      </c>
      <c r="N141" s="89" t="s">
        <v>47</v>
      </c>
      <c r="O141" t="b">
        <f>INDEX(key!$AT$4:$BI$7,MATCH(K141,key!$AS$4:$AS$7,0),VALUE(RIGHT(M141,2)))</f>
        <v>1</v>
      </c>
      <c r="P141" t="b">
        <f t="shared" si="16"/>
        <v>1</v>
      </c>
      <c r="Q141" s="113">
        <f t="shared" si="14"/>
        <v>160776</v>
      </c>
    </row>
    <row r="142" spans="3:17" x14ac:dyDescent="0.25">
      <c r="C142" t="str">
        <f t="shared" si="17"/>
        <v>PGEDMoCZ13MH00</v>
      </c>
      <c r="D142" t="s">
        <v>1689</v>
      </c>
      <c r="E142" s="9" t="s">
        <v>1652</v>
      </c>
      <c r="F142" s="9">
        <v>901</v>
      </c>
      <c r="G142" t="b">
        <f>INDEX(key!$AT$4:$BI$7,MATCH(LEFT(D142,3),key!$AS$4:$AS$7,0),VALUE(RIGHT(D142,2)))</f>
        <v>1</v>
      </c>
      <c r="J142" t="str">
        <f t="shared" si="15"/>
        <v>SCESFmCZ111975</v>
      </c>
      <c r="K142" t="s">
        <v>130</v>
      </c>
      <c r="L142" t="s">
        <v>1649</v>
      </c>
      <c r="M142" t="s">
        <v>110</v>
      </c>
      <c r="N142" s="89" t="s">
        <v>47</v>
      </c>
      <c r="O142" t="b">
        <f>INDEX(key!$AT$4:$BI$7,MATCH(K142,key!$AS$4:$AS$7,0),VALUE(RIGHT(M142,2)))</f>
        <v>0</v>
      </c>
      <c r="P142" t="b">
        <f t="shared" si="16"/>
        <v>1</v>
      </c>
      <c r="Q142" s="113">
        <f t="shared" si="14"/>
        <v>0</v>
      </c>
    </row>
    <row r="143" spans="3:17" x14ac:dyDescent="0.25">
      <c r="C143" t="str">
        <f t="shared" si="17"/>
        <v>PGEDMoCZ13MH06</v>
      </c>
      <c r="D143" t="s">
        <v>1689</v>
      </c>
      <c r="E143" s="9" t="s">
        <v>1653</v>
      </c>
      <c r="F143" s="9">
        <v>187</v>
      </c>
      <c r="G143" t="b">
        <f>INDEX(key!$AT$4:$BI$7,MATCH(LEFT(D143,3),key!$AS$4:$AS$7,0),VALUE(RIGHT(D143,2)))</f>
        <v>1</v>
      </c>
      <c r="J143" t="str">
        <f t="shared" si="15"/>
        <v>SCESFmCZ121975</v>
      </c>
      <c r="K143" t="s">
        <v>130</v>
      </c>
      <c r="L143" t="s">
        <v>1649</v>
      </c>
      <c r="M143" t="s">
        <v>111</v>
      </c>
      <c r="N143" s="89" t="s">
        <v>47</v>
      </c>
      <c r="O143" t="b">
        <f>INDEX(key!$AT$4:$BI$7,MATCH(K143,key!$AS$4:$AS$7,0),VALUE(RIGHT(M143,2)))</f>
        <v>0</v>
      </c>
      <c r="P143" t="b">
        <f t="shared" si="16"/>
        <v>1</v>
      </c>
      <c r="Q143" s="113">
        <f t="shared" si="14"/>
        <v>0</v>
      </c>
    </row>
    <row r="144" spans="3:17" x14ac:dyDescent="0.25">
      <c r="C144" t="str">
        <f t="shared" si="17"/>
        <v>PGEDMoCZ16MH72</v>
      </c>
      <c r="D144" t="s">
        <v>1690</v>
      </c>
      <c r="E144" s="9" t="s">
        <v>1654</v>
      </c>
      <c r="F144" s="9">
        <v>3398</v>
      </c>
      <c r="G144" t="b">
        <f>INDEX(key!$AT$4:$BI$7,MATCH(LEFT(D144,3),key!$AS$4:$AS$7,0),VALUE(RIGHT(D144,2)))</f>
        <v>1</v>
      </c>
      <c r="J144" t="str">
        <f t="shared" si="15"/>
        <v>SCESFmCZ131975</v>
      </c>
      <c r="K144" t="s">
        <v>130</v>
      </c>
      <c r="L144" t="s">
        <v>1649</v>
      </c>
      <c r="M144" t="s">
        <v>112</v>
      </c>
      <c r="N144" s="89" t="s">
        <v>47</v>
      </c>
      <c r="O144" t="b">
        <f>INDEX(key!$AT$4:$BI$7,MATCH(K144,key!$AS$4:$AS$7,0),VALUE(RIGHT(M144,2)))</f>
        <v>1</v>
      </c>
      <c r="P144" t="b">
        <f t="shared" si="16"/>
        <v>1</v>
      </c>
      <c r="Q144" s="113">
        <f t="shared" si="14"/>
        <v>32952</v>
      </c>
    </row>
    <row r="145" spans="3:17" x14ac:dyDescent="0.25">
      <c r="C145" t="str">
        <f t="shared" si="17"/>
        <v>PGEDMoCZ16MH85</v>
      </c>
      <c r="D145" t="s">
        <v>1690</v>
      </c>
      <c r="E145" s="9" t="s">
        <v>1655</v>
      </c>
      <c r="F145" s="9">
        <v>7250</v>
      </c>
      <c r="G145" t="b">
        <f>INDEX(key!$AT$4:$BI$7,MATCH(LEFT(D145,3),key!$AS$4:$AS$7,0),VALUE(RIGHT(D145,2)))</f>
        <v>1</v>
      </c>
      <c r="J145" t="str">
        <f t="shared" si="15"/>
        <v>SCESFmCZ141975</v>
      </c>
      <c r="K145" t="s">
        <v>130</v>
      </c>
      <c r="L145" t="s">
        <v>1649</v>
      </c>
      <c r="M145" t="s">
        <v>113</v>
      </c>
      <c r="N145" s="89" t="s">
        <v>47</v>
      </c>
      <c r="O145" t="b">
        <f>INDEX(key!$AT$4:$BI$7,MATCH(K145,key!$AS$4:$AS$7,0),VALUE(RIGHT(M145,2)))</f>
        <v>1</v>
      </c>
      <c r="P145" t="b">
        <f t="shared" si="16"/>
        <v>1</v>
      </c>
      <c r="Q145" s="113">
        <f t="shared" si="14"/>
        <v>52777</v>
      </c>
    </row>
    <row r="146" spans="3:17" x14ac:dyDescent="0.25">
      <c r="C146" t="str">
        <f t="shared" si="17"/>
        <v>PGEDMoCZ16MH00</v>
      </c>
      <c r="D146" t="s">
        <v>1690</v>
      </c>
      <c r="E146" s="9" t="s">
        <v>1652</v>
      </c>
      <c r="F146" s="9">
        <v>350</v>
      </c>
      <c r="G146" t="b">
        <f>INDEX(key!$AT$4:$BI$7,MATCH(LEFT(D146,3),key!$AS$4:$AS$7,0),VALUE(RIGHT(D146,2)))</f>
        <v>1</v>
      </c>
      <c r="J146" t="str">
        <f t="shared" si="15"/>
        <v>SCESFmCZ151975</v>
      </c>
      <c r="K146" t="s">
        <v>130</v>
      </c>
      <c r="L146" t="s">
        <v>1649</v>
      </c>
      <c r="M146" t="s">
        <v>114</v>
      </c>
      <c r="N146" s="89" t="s">
        <v>47</v>
      </c>
      <c r="O146" t="b">
        <f>INDEX(key!$AT$4:$BI$7,MATCH(K146,key!$AS$4:$AS$7,0),VALUE(RIGHT(M146,2)))</f>
        <v>1</v>
      </c>
      <c r="P146" t="b">
        <f t="shared" si="16"/>
        <v>1</v>
      </c>
      <c r="Q146" s="113">
        <f t="shared" si="14"/>
        <v>15659</v>
      </c>
    </row>
    <row r="147" spans="3:17" x14ac:dyDescent="0.25">
      <c r="C147" t="str">
        <f t="shared" ref="C147" si="18">+D147&amp;E147</f>
        <v>PGEDMoCZ16MH06</v>
      </c>
      <c r="D147" t="s">
        <v>1690</v>
      </c>
      <c r="E147" s="9" t="s">
        <v>1653</v>
      </c>
      <c r="F147" s="9">
        <v>1</v>
      </c>
      <c r="G147" t="b">
        <f>INDEX(key!$AT$4:$BI$7,MATCH(LEFT(D147,3),key!$AS$4:$AS$7,0),VALUE(RIGHT(D147,2)))</f>
        <v>1</v>
      </c>
      <c r="J147" t="str">
        <f t="shared" si="15"/>
        <v>SCESFmCZ161975</v>
      </c>
      <c r="K147" t="s">
        <v>130</v>
      </c>
      <c r="L147" t="s">
        <v>1649</v>
      </c>
      <c r="M147" t="s">
        <v>115</v>
      </c>
      <c r="N147" s="89" t="s">
        <v>47</v>
      </c>
      <c r="O147" t="b">
        <f>INDEX(key!$AT$4:$BI$7,MATCH(K147,key!$AS$4:$AS$7,0),VALUE(RIGHT(M147,2)))</f>
        <v>1</v>
      </c>
      <c r="P147" t="b">
        <f t="shared" si="16"/>
        <v>1</v>
      </c>
      <c r="Q147" s="113">
        <f t="shared" si="14"/>
        <v>69573</v>
      </c>
    </row>
    <row r="148" spans="3:17" x14ac:dyDescent="0.25">
      <c r="C148" t="str">
        <f t="shared" si="17"/>
        <v>SCESFmCZ051975</v>
      </c>
      <c r="D148" t="s">
        <v>1691</v>
      </c>
      <c r="E148" s="9">
        <v>1975</v>
      </c>
      <c r="F148" s="9">
        <v>2498</v>
      </c>
      <c r="G148" t="b">
        <f>INDEX(key!$AT$4:$BI$7,MATCH(LEFT(D148,3),key!$AS$4:$AS$7,0),VALUE(RIGHT(D148,2)))</f>
        <v>1</v>
      </c>
      <c r="J148" t="str">
        <f t="shared" si="15"/>
        <v>SCESFmCZ011985</v>
      </c>
      <c r="K148" t="s">
        <v>130</v>
      </c>
      <c r="L148" t="s">
        <v>1649</v>
      </c>
      <c r="M148" t="s">
        <v>48</v>
      </c>
      <c r="N148" s="89" t="s">
        <v>67</v>
      </c>
      <c r="O148" t="b">
        <f>INDEX(key!$AT$4:$BI$7,MATCH(K148,key!$AS$4:$AS$7,0),VALUE(RIGHT(M148,2)))</f>
        <v>0</v>
      </c>
      <c r="P148" t="b">
        <f t="shared" si="16"/>
        <v>1</v>
      </c>
      <c r="Q148" s="113">
        <f t="shared" si="14"/>
        <v>0</v>
      </c>
    </row>
    <row r="149" spans="3:17" x14ac:dyDescent="0.25">
      <c r="C149" t="str">
        <f t="shared" si="17"/>
        <v>SCESFmCZ051985</v>
      </c>
      <c r="D149" t="s">
        <v>1691</v>
      </c>
      <c r="E149" s="9">
        <v>1985</v>
      </c>
      <c r="F149" s="9">
        <v>203</v>
      </c>
      <c r="G149" t="b">
        <f>INDEX(key!$AT$4:$BI$7,MATCH(LEFT(D149,3),key!$AS$4:$AS$7,0),VALUE(RIGHT(D149,2)))</f>
        <v>1</v>
      </c>
      <c r="J149" t="str">
        <f t="shared" si="15"/>
        <v>SCESFmCZ021985</v>
      </c>
      <c r="K149" t="s">
        <v>130</v>
      </c>
      <c r="L149" t="s">
        <v>1649</v>
      </c>
      <c r="M149" t="s">
        <v>101</v>
      </c>
      <c r="N149" s="89" t="s">
        <v>67</v>
      </c>
      <c r="O149" t="b">
        <f>INDEX(key!$AT$4:$BI$7,MATCH(K149,key!$AS$4:$AS$7,0),VALUE(RIGHT(M149,2)))</f>
        <v>0</v>
      </c>
      <c r="P149" t="b">
        <f t="shared" si="16"/>
        <v>1</v>
      </c>
      <c r="Q149" s="113">
        <f t="shared" si="14"/>
        <v>0</v>
      </c>
    </row>
    <row r="150" spans="3:17" x14ac:dyDescent="0.25">
      <c r="C150" t="str">
        <f t="shared" si="17"/>
        <v>SCESFmCZ051996</v>
      </c>
      <c r="D150" t="s">
        <v>1691</v>
      </c>
      <c r="E150" s="9">
        <v>1996</v>
      </c>
      <c r="F150" s="9">
        <v>122</v>
      </c>
      <c r="G150" t="b">
        <f>INDEX(key!$AT$4:$BI$7,MATCH(LEFT(D150,3),key!$AS$4:$AS$7,0),VALUE(RIGHT(D150,2)))</f>
        <v>1</v>
      </c>
      <c r="J150" t="str">
        <f t="shared" si="15"/>
        <v>SCESFmCZ031985</v>
      </c>
      <c r="K150" t="s">
        <v>130</v>
      </c>
      <c r="L150" t="s">
        <v>1649</v>
      </c>
      <c r="M150" t="s">
        <v>102</v>
      </c>
      <c r="N150" s="89" t="s">
        <v>67</v>
      </c>
      <c r="O150" t="b">
        <f>INDEX(key!$AT$4:$BI$7,MATCH(K150,key!$AS$4:$AS$7,0),VALUE(RIGHT(M150,2)))</f>
        <v>0</v>
      </c>
      <c r="P150" t="b">
        <f t="shared" si="16"/>
        <v>1</v>
      </c>
      <c r="Q150" s="113">
        <f t="shared" si="14"/>
        <v>0</v>
      </c>
    </row>
    <row r="151" spans="3:17" x14ac:dyDescent="0.25">
      <c r="C151" t="str">
        <f t="shared" si="17"/>
        <v>SCESFmCZ052003</v>
      </c>
      <c r="D151" t="s">
        <v>1691</v>
      </c>
      <c r="E151" s="9">
        <v>2003</v>
      </c>
      <c r="F151" s="9">
        <v>98</v>
      </c>
      <c r="G151" t="b">
        <f>INDEX(key!$AT$4:$BI$7,MATCH(LEFT(D151,3),key!$AS$4:$AS$7,0),VALUE(RIGHT(D151,2)))</f>
        <v>1</v>
      </c>
      <c r="J151" t="str">
        <f t="shared" si="15"/>
        <v>SCESFmCZ041985</v>
      </c>
      <c r="K151" t="s">
        <v>130</v>
      </c>
      <c r="L151" t="s">
        <v>1649</v>
      </c>
      <c r="M151" t="s">
        <v>103</v>
      </c>
      <c r="N151" s="89" t="s">
        <v>67</v>
      </c>
      <c r="O151" t="b">
        <f>INDEX(key!$AT$4:$BI$7,MATCH(K151,key!$AS$4:$AS$7,0),VALUE(RIGHT(M151,2)))</f>
        <v>0</v>
      </c>
      <c r="P151" t="b">
        <f t="shared" si="16"/>
        <v>1</v>
      </c>
      <c r="Q151" s="113">
        <f t="shared" si="14"/>
        <v>0</v>
      </c>
    </row>
    <row r="152" spans="3:17" x14ac:dyDescent="0.25">
      <c r="C152" t="str">
        <f t="shared" si="17"/>
        <v>SCESFmCZ052007</v>
      </c>
      <c r="D152" t="s">
        <v>1691</v>
      </c>
      <c r="E152" s="9">
        <v>2007</v>
      </c>
      <c r="F152" s="9">
        <v>49</v>
      </c>
      <c r="G152" t="b">
        <f>INDEX(key!$AT$4:$BI$7,MATCH(LEFT(D152,3),key!$AS$4:$AS$7,0),VALUE(RIGHT(D152,2)))</f>
        <v>1</v>
      </c>
      <c r="J152" t="str">
        <f t="shared" si="15"/>
        <v>SCESFmCZ051985</v>
      </c>
      <c r="K152" t="s">
        <v>130</v>
      </c>
      <c r="L152" t="s">
        <v>1649</v>
      </c>
      <c r="M152" t="s">
        <v>104</v>
      </c>
      <c r="N152" s="89" t="s">
        <v>67</v>
      </c>
      <c r="O152" t="b">
        <f>INDEX(key!$AT$4:$BI$7,MATCH(K152,key!$AS$4:$AS$7,0),VALUE(RIGHT(M152,2)))</f>
        <v>1</v>
      </c>
      <c r="P152" t="b">
        <f t="shared" si="16"/>
        <v>1</v>
      </c>
      <c r="Q152" s="113">
        <f t="shared" si="14"/>
        <v>203</v>
      </c>
    </row>
    <row r="153" spans="3:17" x14ac:dyDescent="0.25">
      <c r="C153" t="str">
        <f t="shared" si="17"/>
        <v>SCESFmCZ052011</v>
      </c>
      <c r="D153" t="s">
        <v>1691</v>
      </c>
      <c r="E153" s="9">
        <v>2011</v>
      </c>
      <c r="F153" s="9">
        <v>49</v>
      </c>
      <c r="G153" t="b">
        <f>INDEX(key!$AT$4:$BI$7,MATCH(LEFT(D153,3),key!$AS$4:$AS$7,0),VALUE(RIGHT(D153,2)))</f>
        <v>1</v>
      </c>
      <c r="J153" t="str">
        <f t="shared" si="15"/>
        <v>SCESFmCZ061985</v>
      </c>
      <c r="K153" t="s">
        <v>130</v>
      </c>
      <c r="L153" t="s">
        <v>1649</v>
      </c>
      <c r="M153" t="s">
        <v>105</v>
      </c>
      <c r="N153" s="89" t="s">
        <v>67</v>
      </c>
      <c r="O153" t="b">
        <f>INDEX(key!$AT$4:$BI$7,MATCH(K153,key!$AS$4:$AS$7,0),VALUE(RIGHT(M153,2)))</f>
        <v>1</v>
      </c>
      <c r="P153" t="b">
        <f t="shared" si="16"/>
        <v>1</v>
      </c>
      <c r="Q153" s="113">
        <f t="shared" si="14"/>
        <v>34575</v>
      </c>
    </row>
    <row r="154" spans="3:17" x14ac:dyDescent="0.25">
      <c r="C154" t="str">
        <f t="shared" si="17"/>
        <v>SCESFmCZ061975</v>
      </c>
      <c r="D154" t="s">
        <v>1692</v>
      </c>
      <c r="E154" s="9">
        <v>1975</v>
      </c>
      <c r="F154" s="9">
        <v>268167</v>
      </c>
      <c r="G154" t="b">
        <f>INDEX(key!$AT$4:$BI$7,MATCH(LEFT(D154,3),key!$AS$4:$AS$7,0),VALUE(RIGHT(D154,2)))</f>
        <v>1</v>
      </c>
      <c r="J154" t="str">
        <f t="shared" si="15"/>
        <v>SCESFmCZ071985</v>
      </c>
      <c r="K154" t="s">
        <v>130</v>
      </c>
      <c r="L154" t="s">
        <v>1649</v>
      </c>
      <c r="M154" t="s">
        <v>106</v>
      </c>
      <c r="N154" s="89" t="s">
        <v>67</v>
      </c>
      <c r="O154" t="b">
        <f>INDEX(key!$AT$4:$BI$7,MATCH(K154,key!$AS$4:$AS$7,0),VALUE(RIGHT(M154,2)))</f>
        <v>0</v>
      </c>
      <c r="P154" t="b">
        <f t="shared" si="16"/>
        <v>1</v>
      </c>
      <c r="Q154" s="113">
        <f t="shared" si="14"/>
        <v>0</v>
      </c>
    </row>
    <row r="155" spans="3:17" x14ac:dyDescent="0.25">
      <c r="C155" t="str">
        <f t="shared" si="17"/>
        <v>SCESFmCZ061985</v>
      </c>
      <c r="D155" t="s">
        <v>1692</v>
      </c>
      <c r="E155" s="9">
        <v>1985</v>
      </c>
      <c r="F155" s="9">
        <v>34575</v>
      </c>
      <c r="G155" t="b">
        <f>INDEX(key!$AT$4:$BI$7,MATCH(LEFT(D155,3),key!$AS$4:$AS$7,0),VALUE(RIGHT(D155,2)))</f>
        <v>1</v>
      </c>
      <c r="J155" t="str">
        <f t="shared" si="15"/>
        <v>SCESFmCZ081985</v>
      </c>
      <c r="K155" t="s">
        <v>130</v>
      </c>
      <c r="L155" t="s">
        <v>1649</v>
      </c>
      <c r="M155" t="s">
        <v>107</v>
      </c>
      <c r="N155" s="89" t="s">
        <v>67</v>
      </c>
      <c r="O155" t="b">
        <f>INDEX(key!$AT$4:$BI$7,MATCH(K155,key!$AS$4:$AS$7,0),VALUE(RIGHT(M155,2)))</f>
        <v>1</v>
      </c>
      <c r="P155" t="b">
        <f t="shared" si="16"/>
        <v>1</v>
      </c>
      <c r="Q155" s="113">
        <f t="shared" si="14"/>
        <v>38996</v>
      </c>
    </row>
    <row r="156" spans="3:17" x14ac:dyDescent="0.25">
      <c r="C156" t="str">
        <f t="shared" si="17"/>
        <v>SCESFmCZ061996</v>
      </c>
      <c r="D156" t="s">
        <v>1692</v>
      </c>
      <c r="E156" s="9">
        <v>1996</v>
      </c>
      <c r="F156" s="9">
        <v>30307</v>
      </c>
      <c r="G156" t="b">
        <f>INDEX(key!$AT$4:$BI$7,MATCH(LEFT(D156,3),key!$AS$4:$AS$7,0),VALUE(RIGHT(D156,2)))</f>
        <v>1</v>
      </c>
      <c r="J156" t="str">
        <f t="shared" si="15"/>
        <v>SCESFmCZ091985</v>
      </c>
      <c r="K156" t="s">
        <v>130</v>
      </c>
      <c r="L156" t="s">
        <v>1649</v>
      </c>
      <c r="M156" t="s">
        <v>108</v>
      </c>
      <c r="N156" s="89" t="s">
        <v>67</v>
      </c>
      <c r="O156" t="b">
        <f>INDEX(key!$AT$4:$BI$7,MATCH(K156,key!$AS$4:$AS$7,0),VALUE(RIGHT(M156,2)))</f>
        <v>1</v>
      </c>
      <c r="P156" t="b">
        <f t="shared" si="16"/>
        <v>1</v>
      </c>
      <c r="Q156" s="113">
        <f t="shared" si="14"/>
        <v>75584</v>
      </c>
    </row>
    <row r="157" spans="3:17" x14ac:dyDescent="0.25">
      <c r="C157" t="str">
        <f t="shared" si="17"/>
        <v>SCESFmCZ062003</v>
      </c>
      <c r="D157" t="s">
        <v>1692</v>
      </c>
      <c r="E157" s="9">
        <v>2003</v>
      </c>
      <c r="F157" s="9">
        <v>17286</v>
      </c>
      <c r="G157" t="b">
        <f>INDEX(key!$AT$4:$BI$7,MATCH(LEFT(D157,3),key!$AS$4:$AS$7,0),VALUE(RIGHT(D157,2)))</f>
        <v>1</v>
      </c>
      <c r="J157" t="str">
        <f t="shared" si="15"/>
        <v>SCESFmCZ101985</v>
      </c>
      <c r="K157" t="s">
        <v>130</v>
      </c>
      <c r="L157" t="s">
        <v>1649</v>
      </c>
      <c r="M157" t="s">
        <v>109</v>
      </c>
      <c r="N157" s="89" t="s">
        <v>67</v>
      </c>
      <c r="O157" t="b">
        <f>INDEX(key!$AT$4:$BI$7,MATCH(K157,key!$AS$4:$AS$7,0),VALUE(RIGHT(M157,2)))</f>
        <v>1</v>
      </c>
      <c r="P157" t="b">
        <f t="shared" si="16"/>
        <v>1</v>
      </c>
      <c r="Q157" s="113">
        <f t="shared" si="14"/>
        <v>177527</v>
      </c>
    </row>
    <row r="158" spans="3:17" x14ac:dyDescent="0.25">
      <c r="C158" t="str">
        <f t="shared" si="17"/>
        <v>SCESFmCZ062007</v>
      </c>
      <c r="D158" t="s">
        <v>1692</v>
      </c>
      <c r="E158" s="9">
        <v>2007</v>
      </c>
      <c r="F158" s="9">
        <v>8643</v>
      </c>
      <c r="G158" t="b">
        <f>INDEX(key!$AT$4:$BI$7,MATCH(LEFT(D158,3),key!$AS$4:$AS$7,0),VALUE(RIGHT(D158,2)))</f>
        <v>1</v>
      </c>
      <c r="J158" t="str">
        <f t="shared" si="15"/>
        <v>SCESFmCZ111985</v>
      </c>
      <c r="K158" t="s">
        <v>130</v>
      </c>
      <c r="L158" t="s">
        <v>1649</v>
      </c>
      <c r="M158" t="s">
        <v>110</v>
      </c>
      <c r="N158" s="89" t="s">
        <v>67</v>
      </c>
      <c r="O158" t="b">
        <f>INDEX(key!$AT$4:$BI$7,MATCH(K158,key!$AS$4:$AS$7,0),VALUE(RIGHT(M158,2)))</f>
        <v>0</v>
      </c>
      <c r="P158" t="b">
        <f t="shared" si="16"/>
        <v>1</v>
      </c>
      <c r="Q158" s="113">
        <f t="shared" si="14"/>
        <v>0</v>
      </c>
    </row>
    <row r="159" spans="3:17" x14ac:dyDescent="0.25">
      <c r="C159" t="str">
        <f t="shared" si="17"/>
        <v>SCESFmCZ062011</v>
      </c>
      <c r="D159" t="s">
        <v>1692</v>
      </c>
      <c r="E159" s="9">
        <v>2011</v>
      </c>
      <c r="F159" s="9">
        <v>8643</v>
      </c>
      <c r="G159" t="b">
        <f>INDEX(key!$AT$4:$BI$7,MATCH(LEFT(D159,3),key!$AS$4:$AS$7,0),VALUE(RIGHT(D159,2)))</f>
        <v>1</v>
      </c>
      <c r="J159" t="str">
        <f t="shared" si="15"/>
        <v>SCESFmCZ121985</v>
      </c>
      <c r="K159" t="s">
        <v>130</v>
      </c>
      <c r="L159" t="s">
        <v>1649</v>
      </c>
      <c r="M159" t="s">
        <v>111</v>
      </c>
      <c r="N159" s="89" t="s">
        <v>67</v>
      </c>
      <c r="O159" t="b">
        <f>INDEX(key!$AT$4:$BI$7,MATCH(K159,key!$AS$4:$AS$7,0),VALUE(RIGHT(M159,2)))</f>
        <v>0</v>
      </c>
      <c r="P159" t="b">
        <f t="shared" si="16"/>
        <v>1</v>
      </c>
      <c r="Q159" s="113">
        <f t="shared" si="14"/>
        <v>0</v>
      </c>
    </row>
    <row r="160" spans="3:17" x14ac:dyDescent="0.25">
      <c r="C160" t="str">
        <f t="shared" si="17"/>
        <v>SCESFmCZ081975</v>
      </c>
      <c r="D160" t="s">
        <v>1693</v>
      </c>
      <c r="E160" s="9">
        <v>1975</v>
      </c>
      <c r="F160" s="9">
        <v>372820</v>
      </c>
      <c r="G160" t="b">
        <f>INDEX(key!$AT$4:$BI$7,MATCH(LEFT(D160,3),key!$AS$4:$AS$7,0),VALUE(RIGHT(D160,2)))</f>
        <v>1</v>
      </c>
      <c r="J160" t="str">
        <f t="shared" si="15"/>
        <v>SCESFmCZ131985</v>
      </c>
      <c r="K160" t="s">
        <v>130</v>
      </c>
      <c r="L160" t="s">
        <v>1649</v>
      </c>
      <c r="M160" t="s">
        <v>112</v>
      </c>
      <c r="N160" s="89" t="s">
        <v>67</v>
      </c>
      <c r="O160" t="b">
        <f>INDEX(key!$AT$4:$BI$7,MATCH(K160,key!$AS$4:$AS$7,0),VALUE(RIGHT(M160,2)))</f>
        <v>1</v>
      </c>
      <c r="P160" t="b">
        <f t="shared" si="16"/>
        <v>1</v>
      </c>
      <c r="Q160" s="113">
        <f t="shared" si="14"/>
        <v>16088</v>
      </c>
    </row>
    <row r="161" spans="3:17" x14ac:dyDescent="0.25">
      <c r="C161" t="str">
        <f t="shared" si="17"/>
        <v>SCESFmCZ081985</v>
      </c>
      <c r="D161" t="s">
        <v>1693</v>
      </c>
      <c r="E161" s="9">
        <v>1985</v>
      </c>
      <c r="F161" s="9">
        <v>38996</v>
      </c>
      <c r="G161" t="b">
        <f>INDEX(key!$AT$4:$BI$7,MATCH(LEFT(D161,3),key!$AS$4:$AS$7,0),VALUE(RIGHT(D161,2)))</f>
        <v>1</v>
      </c>
      <c r="J161" t="str">
        <f t="shared" si="15"/>
        <v>SCESFmCZ141985</v>
      </c>
      <c r="K161" t="s">
        <v>130</v>
      </c>
      <c r="L161" t="s">
        <v>1649</v>
      </c>
      <c r="M161" t="s">
        <v>113</v>
      </c>
      <c r="N161" s="89" t="s">
        <v>67</v>
      </c>
      <c r="O161" t="b">
        <f>INDEX(key!$AT$4:$BI$7,MATCH(K161,key!$AS$4:$AS$7,0),VALUE(RIGHT(M161,2)))</f>
        <v>1</v>
      </c>
      <c r="P161" t="b">
        <f t="shared" si="16"/>
        <v>1</v>
      </c>
      <c r="Q161" s="113">
        <f t="shared" si="14"/>
        <v>109423</v>
      </c>
    </row>
    <row r="162" spans="3:17" x14ac:dyDescent="0.25">
      <c r="C162" t="str">
        <f t="shared" si="17"/>
        <v>SCESFmCZ081996</v>
      </c>
      <c r="D162" t="s">
        <v>1693</v>
      </c>
      <c r="E162" s="9">
        <v>1996</v>
      </c>
      <c r="F162" s="9">
        <v>26511</v>
      </c>
      <c r="G162" t="b">
        <f>INDEX(key!$AT$4:$BI$7,MATCH(LEFT(D162,3),key!$AS$4:$AS$7,0),VALUE(RIGHT(D162,2)))</f>
        <v>1</v>
      </c>
      <c r="J162" t="str">
        <f t="shared" si="15"/>
        <v>SCESFmCZ151985</v>
      </c>
      <c r="K162" t="s">
        <v>130</v>
      </c>
      <c r="L162" t="s">
        <v>1649</v>
      </c>
      <c r="M162" t="s">
        <v>114</v>
      </c>
      <c r="N162" s="89" t="s">
        <v>67</v>
      </c>
      <c r="O162" t="b">
        <f>INDEX(key!$AT$4:$BI$7,MATCH(K162,key!$AS$4:$AS$7,0),VALUE(RIGHT(M162,2)))</f>
        <v>1</v>
      </c>
      <c r="P162" t="b">
        <f t="shared" si="16"/>
        <v>1</v>
      </c>
      <c r="Q162" s="113">
        <f t="shared" si="14"/>
        <v>21160</v>
      </c>
    </row>
    <row r="163" spans="3:17" x14ac:dyDescent="0.25">
      <c r="C163" t="str">
        <f t="shared" si="17"/>
        <v>SCESFmCZ082003</v>
      </c>
      <c r="D163" t="s">
        <v>1693</v>
      </c>
      <c r="E163" s="9">
        <v>2003</v>
      </c>
      <c r="F163" s="9">
        <v>12562</v>
      </c>
      <c r="G163" t="b">
        <f>INDEX(key!$AT$4:$BI$7,MATCH(LEFT(D163,3),key!$AS$4:$AS$7,0),VALUE(RIGHT(D163,2)))</f>
        <v>1</v>
      </c>
      <c r="J163" t="str">
        <f t="shared" si="15"/>
        <v>SCESFmCZ161985</v>
      </c>
      <c r="K163" t="s">
        <v>130</v>
      </c>
      <c r="L163" t="s">
        <v>1649</v>
      </c>
      <c r="M163" t="s">
        <v>115</v>
      </c>
      <c r="N163" s="89" t="s">
        <v>67</v>
      </c>
      <c r="O163" t="b">
        <f>INDEX(key!$AT$4:$BI$7,MATCH(K163,key!$AS$4:$AS$7,0),VALUE(RIGHT(M163,2)))</f>
        <v>1</v>
      </c>
      <c r="P163" t="b">
        <f t="shared" si="16"/>
        <v>1</v>
      </c>
      <c r="Q163" s="113">
        <f t="shared" si="14"/>
        <v>24071</v>
      </c>
    </row>
    <row r="164" spans="3:17" x14ac:dyDescent="0.25">
      <c r="C164" t="str">
        <f t="shared" si="17"/>
        <v>SCESFmCZ082007</v>
      </c>
      <c r="D164" t="s">
        <v>1693</v>
      </c>
      <c r="E164" s="9">
        <v>2007</v>
      </c>
      <c r="F164" s="9">
        <v>6281</v>
      </c>
      <c r="G164" t="b">
        <f>INDEX(key!$AT$4:$BI$7,MATCH(LEFT(D164,3),key!$AS$4:$AS$7,0),VALUE(RIGHT(D164,2)))</f>
        <v>1</v>
      </c>
      <c r="J164" t="str">
        <f t="shared" si="15"/>
        <v>SCESFmCZ011996</v>
      </c>
      <c r="K164" t="s">
        <v>130</v>
      </c>
      <c r="L164" t="s">
        <v>1649</v>
      </c>
      <c r="M164" t="s">
        <v>48</v>
      </c>
      <c r="N164" s="89" t="s">
        <v>70</v>
      </c>
      <c r="O164" t="b">
        <f>INDEX(key!$AT$4:$BI$7,MATCH(K164,key!$AS$4:$AS$7,0),VALUE(RIGHT(M164,2)))</f>
        <v>0</v>
      </c>
      <c r="P164" t="b">
        <f t="shared" si="16"/>
        <v>1</v>
      </c>
      <c r="Q164" s="113">
        <f t="shared" si="14"/>
        <v>0</v>
      </c>
    </row>
    <row r="165" spans="3:17" x14ac:dyDescent="0.25">
      <c r="C165" t="str">
        <f t="shared" si="17"/>
        <v>SCESFmCZ082011</v>
      </c>
      <c r="D165" t="s">
        <v>1693</v>
      </c>
      <c r="E165" s="9">
        <v>2011</v>
      </c>
      <c r="F165" s="9">
        <v>6281</v>
      </c>
      <c r="G165" t="b">
        <f>INDEX(key!$AT$4:$BI$7,MATCH(LEFT(D165,3),key!$AS$4:$AS$7,0),VALUE(RIGHT(D165,2)))</f>
        <v>1</v>
      </c>
      <c r="J165" t="str">
        <f t="shared" si="15"/>
        <v>SCESFmCZ021996</v>
      </c>
      <c r="K165" t="s">
        <v>130</v>
      </c>
      <c r="L165" t="s">
        <v>1649</v>
      </c>
      <c r="M165" t="s">
        <v>101</v>
      </c>
      <c r="N165" s="89" t="s">
        <v>70</v>
      </c>
      <c r="O165" t="b">
        <f>INDEX(key!$AT$4:$BI$7,MATCH(K165,key!$AS$4:$AS$7,0),VALUE(RIGHT(M165,2)))</f>
        <v>0</v>
      </c>
      <c r="P165" t="b">
        <f t="shared" si="16"/>
        <v>1</v>
      </c>
      <c r="Q165" s="113">
        <f t="shared" si="14"/>
        <v>0</v>
      </c>
    </row>
    <row r="166" spans="3:17" x14ac:dyDescent="0.25">
      <c r="C166" t="str">
        <f t="shared" si="17"/>
        <v>SCESFmCZ091975</v>
      </c>
      <c r="D166" t="s">
        <v>1694</v>
      </c>
      <c r="E166" s="9">
        <v>1975</v>
      </c>
      <c r="F166" s="9">
        <v>392782</v>
      </c>
      <c r="G166" t="b">
        <f>INDEX(key!$AT$4:$BI$7,MATCH(LEFT(D166,3),key!$AS$4:$AS$7,0),VALUE(RIGHT(D166,2)))</f>
        <v>1</v>
      </c>
      <c r="J166" t="str">
        <f t="shared" si="15"/>
        <v>SCESFmCZ031996</v>
      </c>
      <c r="K166" t="s">
        <v>130</v>
      </c>
      <c r="L166" t="s">
        <v>1649</v>
      </c>
      <c r="M166" t="s">
        <v>102</v>
      </c>
      <c r="N166" s="89" t="s">
        <v>70</v>
      </c>
      <c r="O166" t="b">
        <f>INDEX(key!$AT$4:$BI$7,MATCH(K166,key!$AS$4:$AS$7,0),VALUE(RIGHT(M166,2)))</f>
        <v>0</v>
      </c>
      <c r="P166" t="b">
        <f t="shared" si="16"/>
        <v>1</v>
      </c>
      <c r="Q166" s="113">
        <f t="shared" si="14"/>
        <v>0</v>
      </c>
    </row>
    <row r="167" spans="3:17" x14ac:dyDescent="0.25">
      <c r="C167" t="str">
        <f t="shared" si="17"/>
        <v>SCESFmCZ091985</v>
      </c>
      <c r="D167" t="s">
        <v>1694</v>
      </c>
      <c r="E167" s="9">
        <v>1985</v>
      </c>
      <c r="F167" s="9">
        <v>75584</v>
      </c>
      <c r="G167" t="b">
        <f>INDEX(key!$AT$4:$BI$7,MATCH(LEFT(D167,3),key!$AS$4:$AS$7,0),VALUE(RIGHT(D167,2)))</f>
        <v>1</v>
      </c>
      <c r="J167" t="str">
        <f t="shared" si="15"/>
        <v>SCESFmCZ041996</v>
      </c>
      <c r="K167" t="s">
        <v>130</v>
      </c>
      <c r="L167" t="s">
        <v>1649</v>
      </c>
      <c r="M167" t="s">
        <v>103</v>
      </c>
      <c r="N167" s="89" t="s">
        <v>70</v>
      </c>
      <c r="O167" t="b">
        <f>INDEX(key!$AT$4:$BI$7,MATCH(K167,key!$AS$4:$AS$7,0),VALUE(RIGHT(M167,2)))</f>
        <v>0</v>
      </c>
      <c r="P167" t="b">
        <f t="shared" si="16"/>
        <v>1</v>
      </c>
      <c r="Q167" s="113">
        <f t="shared" si="14"/>
        <v>0</v>
      </c>
    </row>
    <row r="168" spans="3:17" x14ac:dyDescent="0.25">
      <c r="C168" t="str">
        <f t="shared" si="17"/>
        <v>SCESFmCZ091996</v>
      </c>
      <c r="D168" t="s">
        <v>1694</v>
      </c>
      <c r="E168" s="9">
        <v>1996</v>
      </c>
      <c r="F168" s="9">
        <v>28745</v>
      </c>
      <c r="G168" t="b">
        <f>INDEX(key!$AT$4:$BI$7,MATCH(LEFT(D168,3),key!$AS$4:$AS$7,0),VALUE(RIGHT(D168,2)))</f>
        <v>1</v>
      </c>
      <c r="J168" t="str">
        <f t="shared" si="15"/>
        <v>SCESFmCZ051996</v>
      </c>
      <c r="K168" t="s">
        <v>130</v>
      </c>
      <c r="L168" t="s">
        <v>1649</v>
      </c>
      <c r="M168" t="s">
        <v>104</v>
      </c>
      <c r="N168" s="89" t="s">
        <v>70</v>
      </c>
      <c r="O168" t="b">
        <f>INDEX(key!$AT$4:$BI$7,MATCH(K168,key!$AS$4:$AS$7,0),VALUE(RIGHT(M168,2)))</f>
        <v>1</v>
      </c>
      <c r="P168" t="b">
        <f t="shared" si="16"/>
        <v>1</v>
      </c>
      <c r="Q168" s="113">
        <f t="shared" si="14"/>
        <v>122</v>
      </c>
    </row>
    <row r="169" spans="3:17" x14ac:dyDescent="0.25">
      <c r="C169" t="str">
        <f t="shared" si="17"/>
        <v>SCESFmCZ092003</v>
      </c>
      <c r="D169" t="s">
        <v>1694</v>
      </c>
      <c r="E169" s="9">
        <v>2003</v>
      </c>
      <c r="F169" s="9">
        <v>13575</v>
      </c>
      <c r="G169" t="b">
        <f>INDEX(key!$AT$4:$BI$7,MATCH(LEFT(D169,3),key!$AS$4:$AS$7,0),VALUE(RIGHT(D169,2)))</f>
        <v>1</v>
      </c>
      <c r="J169" t="str">
        <f t="shared" si="15"/>
        <v>SCESFmCZ061996</v>
      </c>
      <c r="K169" t="s">
        <v>130</v>
      </c>
      <c r="L169" t="s">
        <v>1649</v>
      </c>
      <c r="M169" t="s">
        <v>105</v>
      </c>
      <c r="N169" s="89" t="s">
        <v>70</v>
      </c>
      <c r="O169" t="b">
        <f>INDEX(key!$AT$4:$BI$7,MATCH(K169,key!$AS$4:$AS$7,0),VALUE(RIGHT(M169,2)))</f>
        <v>1</v>
      </c>
      <c r="P169" t="b">
        <f t="shared" si="16"/>
        <v>1</v>
      </c>
      <c r="Q169" s="113">
        <f t="shared" si="14"/>
        <v>30307</v>
      </c>
    </row>
    <row r="170" spans="3:17" x14ac:dyDescent="0.25">
      <c r="C170" t="str">
        <f t="shared" si="17"/>
        <v>SCESFmCZ092007</v>
      </c>
      <c r="D170" t="s">
        <v>1694</v>
      </c>
      <c r="E170" s="9">
        <v>2007</v>
      </c>
      <c r="F170" s="9">
        <v>6787</v>
      </c>
      <c r="G170" t="b">
        <f>INDEX(key!$AT$4:$BI$7,MATCH(LEFT(D170,3),key!$AS$4:$AS$7,0),VALUE(RIGHT(D170,2)))</f>
        <v>1</v>
      </c>
      <c r="J170" t="str">
        <f t="shared" si="15"/>
        <v>SCESFmCZ071996</v>
      </c>
      <c r="K170" t="s">
        <v>130</v>
      </c>
      <c r="L170" t="s">
        <v>1649</v>
      </c>
      <c r="M170" t="s">
        <v>106</v>
      </c>
      <c r="N170" s="89" t="s">
        <v>70</v>
      </c>
      <c r="O170" t="b">
        <f>INDEX(key!$AT$4:$BI$7,MATCH(K170,key!$AS$4:$AS$7,0),VALUE(RIGHT(M170,2)))</f>
        <v>0</v>
      </c>
      <c r="P170" t="b">
        <f t="shared" si="16"/>
        <v>1</v>
      </c>
      <c r="Q170" s="113">
        <f t="shared" si="14"/>
        <v>0</v>
      </c>
    </row>
    <row r="171" spans="3:17" x14ac:dyDescent="0.25">
      <c r="C171" t="str">
        <f t="shared" si="17"/>
        <v>SCESFmCZ092011</v>
      </c>
      <c r="D171" t="s">
        <v>1694</v>
      </c>
      <c r="E171" s="9">
        <v>2011</v>
      </c>
      <c r="F171" s="9">
        <v>6787</v>
      </c>
      <c r="G171" t="b">
        <f>INDEX(key!$AT$4:$BI$7,MATCH(LEFT(D171,3),key!$AS$4:$AS$7,0),VALUE(RIGHT(D171,2)))</f>
        <v>1</v>
      </c>
      <c r="J171" t="str">
        <f t="shared" si="15"/>
        <v>SCESFmCZ081996</v>
      </c>
      <c r="K171" t="s">
        <v>130</v>
      </c>
      <c r="L171" t="s">
        <v>1649</v>
      </c>
      <c r="M171" t="s">
        <v>107</v>
      </c>
      <c r="N171" s="89" t="s">
        <v>70</v>
      </c>
      <c r="O171" t="b">
        <f>INDEX(key!$AT$4:$BI$7,MATCH(K171,key!$AS$4:$AS$7,0),VALUE(RIGHT(M171,2)))</f>
        <v>1</v>
      </c>
      <c r="P171" t="b">
        <f t="shared" si="16"/>
        <v>1</v>
      </c>
      <c r="Q171" s="113">
        <f t="shared" si="14"/>
        <v>26511</v>
      </c>
    </row>
    <row r="172" spans="3:17" x14ac:dyDescent="0.25">
      <c r="C172" t="str">
        <f t="shared" si="17"/>
        <v>SCESFmCZ101975</v>
      </c>
      <c r="D172" t="s">
        <v>1695</v>
      </c>
      <c r="E172" s="9">
        <v>1975</v>
      </c>
      <c r="F172" s="9">
        <v>160776</v>
      </c>
      <c r="G172" t="b">
        <f>INDEX(key!$AT$4:$BI$7,MATCH(LEFT(D172,3),key!$AS$4:$AS$7,0),VALUE(RIGHT(D172,2)))</f>
        <v>1</v>
      </c>
      <c r="J172" t="str">
        <f t="shared" si="15"/>
        <v>SCESFmCZ091996</v>
      </c>
      <c r="K172" t="s">
        <v>130</v>
      </c>
      <c r="L172" t="s">
        <v>1649</v>
      </c>
      <c r="M172" t="s">
        <v>108</v>
      </c>
      <c r="N172" s="89" t="s">
        <v>70</v>
      </c>
      <c r="O172" t="b">
        <f>INDEX(key!$AT$4:$BI$7,MATCH(K172,key!$AS$4:$AS$7,0),VALUE(RIGHT(M172,2)))</f>
        <v>1</v>
      </c>
      <c r="P172" t="b">
        <f t="shared" si="16"/>
        <v>1</v>
      </c>
      <c r="Q172" s="113">
        <f t="shared" si="14"/>
        <v>28745</v>
      </c>
    </row>
    <row r="173" spans="3:17" x14ac:dyDescent="0.25">
      <c r="C173" t="str">
        <f t="shared" si="17"/>
        <v>SCESFmCZ101985</v>
      </c>
      <c r="D173" t="s">
        <v>1695</v>
      </c>
      <c r="E173" s="9">
        <v>1985</v>
      </c>
      <c r="F173" s="9">
        <v>177527</v>
      </c>
      <c r="G173" t="b">
        <f>INDEX(key!$AT$4:$BI$7,MATCH(LEFT(D173,3),key!$AS$4:$AS$7,0),VALUE(RIGHT(D173,2)))</f>
        <v>1</v>
      </c>
      <c r="J173" t="str">
        <f t="shared" si="15"/>
        <v>SCESFmCZ101996</v>
      </c>
      <c r="K173" t="s">
        <v>130</v>
      </c>
      <c r="L173" t="s">
        <v>1649</v>
      </c>
      <c r="M173" t="s">
        <v>109</v>
      </c>
      <c r="N173" s="89" t="s">
        <v>70</v>
      </c>
      <c r="O173" t="b">
        <f>INDEX(key!$AT$4:$BI$7,MATCH(K173,key!$AS$4:$AS$7,0),VALUE(RIGHT(M173,2)))</f>
        <v>1</v>
      </c>
      <c r="P173" t="b">
        <f t="shared" si="16"/>
        <v>1</v>
      </c>
      <c r="Q173" s="113">
        <f t="shared" si="14"/>
        <v>90573</v>
      </c>
    </row>
    <row r="174" spans="3:17" x14ac:dyDescent="0.25">
      <c r="C174" t="str">
        <f t="shared" si="17"/>
        <v>SCESFmCZ101996</v>
      </c>
      <c r="D174" t="s">
        <v>1695</v>
      </c>
      <c r="E174" s="9">
        <v>1996</v>
      </c>
      <c r="F174" s="9">
        <v>90573</v>
      </c>
      <c r="G174" t="b">
        <f>INDEX(key!$AT$4:$BI$7,MATCH(LEFT(D174,3),key!$AS$4:$AS$7,0),VALUE(RIGHT(D174,2)))</f>
        <v>1</v>
      </c>
      <c r="J174" t="str">
        <f t="shared" si="15"/>
        <v>SCESFmCZ111996</v>
      </c>
      <c r="K174" t="s">
        <v>130</v>
      </c>
      <c r="L174" t="s">
        <v>1649</v>
      </c>
      <c r="M174" t="s">
        <v>110</v>
      </c>
      <c r="N174" s="89" t="s">
        <v>70</v>
      </c>
      <c r="O174" t="b">
        <f>INDEX(key!$AT$4:$BI$7,MATCH(K174,key!$AS$4:$AS$7,0),VALUE(RIGHT(M174,2)))</f>
        <v>0</v>
      </c>
      <c r="P174" t="b">
        <f t="shared" si="16"/>
        <v>1</v>
      </c>
      <c r="Q174" s="113">
        <f t="shared" si="14"/>
        <v>0</v>
      </c>
    </row>
    <row r="175" spans="3:17" x14ac:dyDescent="0.25">
      <c r="C175" t="str">
        <f t="shared" si="17"/>
        <v>SCESFmCZ102003</v>
      </c>
      <c r="D175" t="s">
        <v>1695</v>
      </c>
      <c r="E175" s="9">
        <v>2003</v>
      </c>
      <c r="F175" s="9">
        <v>47084</v>
      </c>
      <c r="G175" t="b">
        <f>INDEX(key!$AT$4:$BI$7,MATCH(LEFT(D175,3),key!$AS$4:$AS$7,0),VALUE(RIGHT(D175,2)))</f>
        <v>1</v>
      </c>
      <c r="J175" t="str">
        <f t="shared" si="15"/>
        <v>SCESFmCZ121996</v>
      </c>
      <c r="K175" t="s">
        <v>130</v>
      </c>
      <c r="L175" t="s">
        <v>1649</v>
      </c>
      <c r="M175" t="s">
        <v>111</v>
      </c>
      <c r="N175" s="89" t="s">
        <v>70</v>
      </c>
      <c r="O175" t="b">
        <f>INDEX(key!$AT$4:$BI$7,MATCH(K175,key!$AS$4:$AS$7,0),VALUE(RIGHT(M175,2)))</f>
        <v>0</v>
      </c>
      <c r="P175" t="b">
        <f t="shared" si="16"/>
        <v>1</v>
      </c>
      <c r="Q175" s="113">
        <f t="shared" si="14"/>
        <v>0</v>
      </c>
    </row>
    <row r="176" spans="3:17" x14ac:dyDescent="0.25">
      <c r="C176" t="str">
        <f t="shared" si="17"/>
        <v>SCESFmCZ102007</v>
      </c>
      <c r="D176" t="s">
        <v>1695</v>
      </c>
      <c r="E176" s="9">
        <v>2007</v>
      </c>
      <c r="F176" s="9">
        <v>23542</v>
      </c>
      <c r="G176" t="b">
        <f>INDEX(key!$AT$4:$BI$7,MATCH(LEFT(D176,3),key!$AS$4:$AS$7,0),VALUE(RIGHT(D176,2)))</f>
        <v>1</v>
      </c>
      <c r="J176" t="str">
        <f t="shared" si="15"/>
        <v>SCESFmCZ131996</v>
      </c>
      <c r="K176" t="s">
        <v>130</v>
      </c>
      <c r="L176" t="s">
        <v>1649</v>
      </c>
      <c r="M176" t="s">
        <v>112</v>
      </c>
      <c r="N176" s="89" t="s">
        <v>70</v>
      </c>
      <c r="O176" t="b">
        <f>INDEX(key!$AT$4:$BI$7,MATCH(K176,key!$AS$4:$AS$7,0),VALUE(RIGHT(M176,2)))</f>
        <v>1</v>
      </c>
      <c r="P176" t="b">
        <f t="shared" si="16"/>
        <v>1</v>
      </c>
      <c r="Q176" s="113">
        <f t="shared" si="14"/>
        <v>15894</v>
      </c>
    </row>
    <row r="177" spans="3:17" x14ac:dyDescent="0.25">
      <c r="C177" t="str">
        <f t="shared" si="17"/>
        <v>SCESFmCZ102011</v>
      </c>
      <c r="D177" t="s">
        <v>1695</v>
      </c>
      <c r="E177" s="9">
        <v>2011</v>
      </c>
      <c r="F177" s="9">
        <v>23542</v>
      </c>
      <c r="G177" t="b">
        <f>INDEX(key!$AT$4:$BI$7,MATCH(LEFT(D177,3),key!$AS$4:$AS$7,0),VALUE(RIGHT(D177,2)))</f>
        <v>1</v>
      </c>
      <c r="J177" t="str">
        <f t="shared" si="15"/>
        <v>SCESFmCZ141996</v>
      </c>
      <c r="K177" t="s">
        <v>130</v>
      </c>
      <c r="L177" t="s">
        <v>1649</v>
      </c>
      <c r="M177" t="s">
        <v>113</v>
      </c>
      <c r="N177" s="89" t="s">
        <v>70</v>
      </c>
      <c r="O177" t="b">
        <f>INDEX(key!$AT$4:$BI$7,MATCH(K177,key!$AS$4:$AS$7,0),VALUE(RIGHT(M177,2)))</f>
        <v>1</v>
      </c>
      <c r="P177" t="b">
        <f t="shared" si="16"/>
        <v>1</v>
      </c>
      <c r="Q177" s="113">
        <f t="shared" si="14"/>
        <v>21277</v>
      </c>
    </row>
    <row r="178" spans="3:17" x14ac:dyDescent="0.25">
      <c r="C178" t="str">
        <f t="shared" si="17"/>
        <v>SCESFmCZ131975</v>
      </c>
      <c r="D178" t="s">
        <v>1696</v>
      </c>
      <c r="E178" s="9">
        <v>1975</v>
      </c>
      <c r="F178" s="9">
        <v>32952</v>
      </c>
      <c r="G178" t="b">
        <f>INDEX(key!$AT$4:$BI$7,MATCH(LEFT(D178,3),key!$AS$4:$AS$7,0),VALUE(RIGHT(D178,2)))</f>
        <v>1</v>
      </c>
      <c r="J178" t="str">
        <f t="shared" si="15"/>
        <v>SCESFmCZ151996</v>
      </c>
      <c r="K178" t="s">
        <v>130</v>
      </c>
      <c r="L178" t="s">
        <v>1649</v>
      </c>
      <c r="M178" t="s">
        <v>114</v>
      </c>
      <c r="N178" s="89" t="s">
        <v>70</v>
      </c>
      <c r="O178" t="b">
        <f>INDEX(key!$AT$4:$BI$7,MATCH(K178,key!$AS$4:$AS$7,0),VALUE(RIGHT(M178,2)))</f>
        <v>1</v>
      </c>
      <c r="P178" t="b">
        <f t="shared" si="16"/>
        <v>1</v>
      </c>
      <c r="Q178" s="113">
        <f t="shared" si="14"/>
        <v>10029</v>
      </c>
    </row>
    <row r="179" spans="3:17" x14ac:dyDescent="0.25">
      <c r="C179" t="str">
        <f t="shared" si="17"/>
        <v>SCESFmCZ131985</v>
      </c>
      <c r="D179" t="s">
        <v>1696</v>
      </c>
      <c r="E179" s="9">
        <v>1985</v>
      </c>
      <c r="F179" s="9">
        <v>16088</v>
      </c>
      <c r="G179" t="b">
        <f>INDEX(key!$AT$4:$BI$7,MATCH(LEFT(D179,3),key!$AS$4:$AS$7,0),VALUE(RIGHT(D179,2)))</f>
        <v>1</v>
      </c>
      <c r="J179" t="str">
        <f t="shared" si="15"/>
        <v>SCESFmCZ161996</v>
      </c>
      <c r="K179" t="s">
        <v>130</v>
      </c>
      <c r="L179" t="s">
        <v>1649</v>
      </c>
      <c r="M179" t="s">
        <v>115</v>
      </c>
      <c r="N179" s="89" t="s">
        <v>70</v>
      </c>
      <c r="O179" t="b">
        <f>INDEX(key!$AT$4:$BI$7,MATCH(K179,key!$AS$4:$AS$7,0),VALUE(RIGHT(M179,2)))</f>
        <v>1</v>
      </c>
      <c r="P179" t="b">
        <f t="shared" si="16"/>
        <v>1</v>
      </c>
      <c r="Q179" s="113">
        <f t="shared" si="14"/>
        <v>4820</v>
      </c>
    </row>
    <row r="180" spans="3:17" x14ac:dyDescent="0.25">
      <c r="C180" t="str">
        <f t="shared" si="17"/>
        <v>SCESFmCZ131996</v>
      </c>
      <c r="D180" t="s">
        <v>1696</v>
      </c>
      <c r="E180" s="9">
        <v>1996</v>
      </c>
      <c r="F180" s="9">
        <v>15894</v>
      </c>
      <c r="G180" t="b">
        <f>INDEX(key!$AT$4:$BI$7,MATCH(LEFT(D180,3),key!$AS$4:$AS$7,0),VALUE(RIGHT(D180,2)))</f>
        <v>1</v>
      </c>
      <c r="J180" t="str">
        <f t="shared" si="15"/>
        <v>SCESFmCZ012003</v>
      </c>
      <c r="K180" t="s">
        <v>130</v>
      </c>
      <c r="L180" t="s">
        <v>1649</v>
      </c>
      <c r="M180" t="s">
        <v>48</v>
      </c>
      <c r="N180" s="89" t="s">
        <v>57</v>
      </c>
      <c r="O180" t="b">
        <f>INDEX(key!$AT$4:$BI$7,MATCH(K180,key!$AS$4:$AS$7,0),VALUE(RIGHT(M180,2)))</f>
        <v>0</v>
      </c>
      <c r="P180" t="b">
        <f t="shared" si="16"/>
        <v>1</v>
      </c>
      <c r="Q180" s="113">
        <f t="shared" si="14"/>
        <v>0</v>
      </c>
    </row>
    <row r="181" spans="3:17" x14ac:dyDescent="0.25">
      <c r="C181" t="str">
        <f t="shared" si="17"/>
        <v>SCESFmCZ132003</v>
      </c>
      <c r="D181" t="s">
        <v>1696</v>
      </c>
      <c r="E181" s="9">
        <v>2003</v>
      </c>
      <c r="F181" s="9">
        <v>5458</v>
      </c>
      <c r="G181" t="b">
        <f>INDEX(key!$AT$4:$BI$7,MATCH(LEFT(D181,3),key!$AS$4:$AS$7,0),VALUE(RIGHT(D181,2)))</f>
        <v>1</v>
      </c>
      <c r="J181" t="str">
        <f t="shared" si="15"/>
        <v>SCESFmCZ022003</v>
      </c>
      <c r="K181" t="s">
        <v>130</v>
      </c>
      <c r="L181" t="s">
        <v>1649</v>
      </c>
      <c r="M181" t="s">
        <v>101</v>
      </c>
      <c r="N181" s="89" t="s">
        <v>57</v>
      </c>
      <c r="O181" t="b">
        <f>INDEX(key!$AT$4:$BI$7,MATCH(K181,key!$AS$4:$AS$7,0),VALUE(RIGHT(M181,2)))</f>
        <v>0</v>
      </c>
      <c r="P181" t="b">
        <f t="shared" si="16"/>
        <v>1</v>
      </c>
      <c r="Q181" s="113">
        <f t="shared" si="14"/>
        <v>0</v>
      </c>
    </row>
    <row r="182" spans="3:17" x14ac:dyDescent="0.25">
      <c r="C182" t="str">
        <f t="shared" si="17"/>
        <v>SCESFmCZ132007</v>
      </c>
      <c r="D182" t="s">
        <v>1696</v>
      </c>
      <c r="E182" s="9">
        <v>2007</v>
      </c>
      <c r="F182" s="9">
        <v>2729</v>
      </c>
      <c r="G182" t="b">
        <f>INDEX(key!$AT$4:$BI$7,MATCH(LEFT(D182,3),key!$AS$4:$AS$7,0),VALUE(RIGHT(D182,2)))</f>
        <v>1</v>
      </c>
      <c r="J182" t="str">
        <f t="shared" si="15"/>
        <v>SCESFmCZ032003</v>
      </c>
      <c r="K182" t="s">
        <v>130</v>
      </c>
      <c r="L182" t="s">
        <v>1649</v>
      </c>
      <c r="M182" t="s">
        <v>102</v>
      </c>
      <c r="N182" s="89" t="s">
        <v>57</v>
      </c>
      <c r="O182" t="b">
        <f>INDEX(key!$AT$4:$BI$7,MATCH(K182,key!$AS$4:$AS$7,0),VALUE(RIGHT(M182,2)))</f>
        <v>0</v>
      </c>
      <c r="P182" t="b">
        <f t="shared" si="16"/>
        <v>1</v>
      </c>
      <c r="Q182" s="113">
        <f t="shared" si="14"/>
        <v>0</v>
      </c>
    </row>
    <row r="183" spans="3:17" x14ac:dyDescent="0.25">
      <c r="C183" t="str">
        <f t="shared" si="17"/>
        <v>SCESFmCZ132011</v>
      </c>
      <c r="D183" t="s">
        <v>1696</v>
      </c>
      <c r="E183" s="9">
        <v>2011</v>
      </c>
      <c r="F183" s="9">
        <v>2729</v>
      </c>
      <c r="G183" t="b">
        <f>INDEX(key!$AT$4:$BI$7,MATCH(LEFT(D183,3),key!$AS$4:$AS$7,0),VALUE(RIGHT(D183,2)))</f>
        <v>1</v>
      </c>
      <c r="J183" t="str">
        <f t="shared" si="15"/>
        <v>SCESFmCZ042003</v>
      </c>
      <c r="K183" t="s">
        <v>130</v>
      </c>
      <c r="L183" t="s">
        <v>1649</v>
      </c>
      <c r="M183" t="s">
        <v>103</v>
      </c>
      <c r="N183" s="89" t="s">
        <v>57</v>
      </c>
      <c r="O183" t="b">
        <f>INDEX(key!$AT$4:$BI$7,MATCH(K183,key!$AS$4:$AS$7,0),VALUE(RIGHT(M183,2)))</f>
        <v>0</v>
      </c>
      <c r="P183" t="b">
        <f t="shared" si="16"/>
        <v>1</v>
      </c>
      <c r="Q183" s="113">
        <f t="shared" si="14"/>
        <v>0</v>
      </c>
    </row>
    <row r="184" spans="3:17" x14ac:dyDescent="0.25">
      <c r="C184" t="str">
        <f t="shared" si="17"/>
        <v>SCESFmCZ141975</v>
      </c>
      <c r="D184" t="s">
        <v>1697</v>
      </c>
      <c r="E184" s="9">
        <v>1975</v>
      </c>
      <c r="F184" s="9">
        <v>52777</v>
      </c>
      <c r="G184" t="b">
        <f>INDEX(key!$AT$4:$BI$7,MATCH(LEFT(D184,3),key!$AS$4:$AS$7,0),VALUE(RIGHT(D184,2)))</f>
        <v>1</v>
      </c>
      <c r="J184" t="str">
        <f t="shared" si="15"/>
        <v>SCESFmCZ052003</v>
      </c>
      <c r="K184" t="s">
        <v>130</v>
      </c>
      <c r="L184" t="s">
        <v>1649</v>
      </c>
      <c r="M184" t="s">
        <v>104</v>
      </c>
      <c r="N184" s="89" t="s">
        <v>57</v>
      </c>
      <c r="O184" t="b">
        <f>INDEX(key!$AT$4:$BI$7,MATCH(K184,key!$AS$4:$AS$7,0),VALUE(RIGHT(M184,2)))</f>
        <v>1</v>
      </c>
      <c r="P184" t="b">
        <f t="shared" si="16"/>
        <v>1</v>
      </c>
      <c r="Q184" s="113">
        <f t="shared" si="14"/>
        <v>98</v>
      </c>
    </row>
    <row r="185" spans="3:17" x14ac:dyDescent="0.25">
      <c r="C185" t="str">
        <f t="shared" si="17"/>
        <v>SCESFmCZ141985</v>
      </c>
      <c r="D185" t="s">
        <v>1697</v>
      </c>
      <c r="E185" s="9">
        <v>1985</v>
      </c>
      <c r="F185" s="9">
        <v>109423</v>
      </c>
      <c r="G185" t="b">
        <f>INDEX(key!$AT$4:$BI$7,MATCH(LEFT(D185,3),key!$AS$4:$AS$7,0),VALUE(RIGHT(D185,2)))</f>
        <v>1</v>
      </c>
      <c r="J185" t="str">
        <f t="shared" si="15"/>
        <v>SCESFmCZ062003</v>
      </c>
      <c r="K185" t="s">
        <v>130</v>
      </c>
      <c r="L185" t="s">
        <v>1649</v>
      </c>
      <c r="M185" t="s">
        <v>105</v>
      </c>
      <c r="N185" s="89" t="s">
        <v>57</v>
      </c>
      <c r="O185" t="b">
        <f>INDEX(key!$AT$4:$BI$7,MATCH(K185,key!$AS$4:$AS$7,0),VALUE(RIGHT(M185,2)))</f>
        <v>1</v>
      </c>
      <c r="P185" t="b">
        <f t="shared" si="16"/>
        <v>1</v>
      </c>
      <c r="Q185" s="113">
        <f t="shared" si="14"/>
        <v>17286</v>
      </c>
    </row>
    <row r="186" spans="3:17" x14ac:dyDescent="0.25">
      <c r="C186" t="str">
        <f t="shared" si="17"/>
        <v>SCESFmCZ141996</v>
      </c>
      <c r="D186" t="s">
        <v>1697</v>
      </c>
      <c r="E186" s="9">
        <v>1996</v>
      </c>
      <c r="F186" s="9">
        <v>21277</v>
      </c>
      <c r="G186" t="b">
        <f>INDEX(key!$AT$4:$BI$7,MATCH(LEFT(D186,3),key!$AS$4:$AS$7,0),VALUE(RIGHT(D186,2)))</f>
        <v>1</v>
      </c>
      <c r="J186" t="str">
        <f t="shared" si="15"/>
        <v>SCESFmCZ072003</v>
      </c>
      <c r="K186" t="s">
        <v>130</v>
      </c>
      <c r="L186" t="s">
        <v>1649</v>
      </c>
      <c r="M186" t="s">
        <v>106</v>
      </c>
      <c r="N186" s="89" t="s">
        <v>57</v>
      </c>
      <c r="O186" t="b">
        <f>INDEX(key!$AT$4:$BI$7,MATCH(K186,key!$AS$4:$AS$7,0),VALUE(RIGHT(M186,2)))</f>
        <v>0</v>
      </c>
      <c r="P186" t="b">
        <f t="shared" si="16"/>
        <v>1</v>
      </c>
      <c r="Q186" s="113">
        <f t="shared" si="14"/>
        <v>0</v>
      </c>
    </row>
    <row r="187" spans="3:17" x14ac:dyDescent="0.25">
      <c r="C187" t="str">
        <f t="shared" si="17"/>
        <v>SCESFmCZ142003</v>
      </c>
      <c r="D187" t="s">
        <v>1697</v>
      </c>
      <c r="E187" s="9">
        <v>2003</v>
      </c>
      <c r="F187" s="9">
        <v>7272</v>
      </c>
      <c r="G187" t="b">
        <f>INDEX(key!$AT$4:$BI$7,MATCH(LEFT(D187,3),key!$AS$4:$AS$7,0),VALUE(RIGHT(D187,2)))</f>
        <v>1</v>
      </c>
      <c r="J187" t="str">
        <f t="shared" si="15"/>
        <v>SCESFmCZ082003</v>
      </c>
      <c r="K187" t="s">
        <v>130</v>
      </c>
      <c r="L187" t="s">
        <v>1649</v>
      </c>
      <c r="M187" t="s">
        <v>107</v>
      </c>
      <c r="N187" s="89" t="s">
        <v>57</v>
      </c>
      <c r="O187" t="b">
        <f>INDEX(key!$AT$4:$BI$7,MATCH(K187,key!$AS$4:$AS$7,0),VALUE(RIGHT(M187,2)))</f>
        <v>1</v>
      </c>
      <c r="P187" t="b">
        <f t="shared" si="16"/>
        <v>1</v>
      </c>
      <c r="Q187" s="113">
        <f t="shared" si="14"/>
        <v>12562</v>
      </c>
    </row>
    <row r="188" spans="3:17" x14ac:dyDescent="0.25">
      <c r="C188" t="str">
        <f t="shared" si="17"/>
        <v>SCESFmCZ142007</v>
      </c>
      <c r="D188" t="s">
        <v>1697</v>
      </c>
      <c r="E188" s="9">
        <v>2007</v>
      </c>
      <c r="F188" s="9">
        <v>3636</v>
      </c>
      <c r="G188" t="b">
        <f>INDEX(key!$AT$4:$BI$7,MATCH(LEFT(D188,3),key!$AS$4:$AS$7,0),VALUE(RIGHT(D188,2)))</f>
        <v>1</v>
      </c>
      <c r="J188" t="str">
        <f t="shared" si="15"/>
        <v>SCESFmCZ092003</v>
      </c>
      <c r="K188" t="s">
        <v>130</v>
      </c>
      <c r="L188" t="s">
        <v>1649</v>
      </c>
      <c r="M188" t="s">
        <v>108</v>
      </c>
      <c r="N188" s="89" t="s">
        <v>57</v>
      </c>
      <c r="O188" t="b">
        <f>INDEX(key!$AT$4:$BI$7,MATCH(K188,key!$AS$4:$AS$7,0),VALUE(RIGHT(M188,2)))</f>
        <v>1</v>
      </c>
      <c r="P188" t="b">
        <f t="shared" si="16"/>
        <v>1</v>
      </c>
      <c r="Q188" s="113">
        <f t="shared" si="14"/>
        <v>13575</v>
      </c>
    </row>
    <row r="189" spans="3:17" x14ac:dyDescent="0.25">
      <c r="C189" t="str">
        <f t="shared" si="17"/>
        <v>SCESFmCZ142011</v>
      </c>
      <c r="D189" t="s">
        <v>1697</v>
      </c>
      <c r="E189" s="9">
        <v>2011</v>
      </c>
      <c r="F189" s="9">
        <v>3636</v>
      </c>
      <c r="G189" t="b">
        <f>INDEX(key!$AT$4:$BI$7,MATCH(LEFT(D189,3),key!$AS$4:$AS$7,0),VALUE(RIGHT(D189,2)))</f>
        <v>1</v>
      </c>
      <c r="J189" t="str">
        <f t="shared" si="15"/>
        <v>SCESFmCZ102003</v>
      </c>
      <c r="K189" t="s">
        <v>130</v>
      </c>
      <c r="L189" t="s">
        <v>1649</v>
      </c>
      <c r="M189" t="s">
        <v>109</v>
      </c>
      <c r="N189" s="89" t="s">
        <v>57</v>
      </c>
      <c r="O189" t="b">
        <f>INDEX(key!$AT$4:$BI$7,MATCH(K189,key!$AS$4:$AS$7,0),VALUE(RIGHT(M189,2)))</f>
        <v>1</v>
      </c>
      <c r="P189" t="b">
        <f t="shared" si="16"/>
        <v>1</v>
      </c>
      <c r="Q189" s="113">
        <f t="shared" si="14"/>
        <v>47084</v>
      </c>
    </row>
    <row r="190" spans="3:17" x14ac:dyDescent="0.25">
      <c r="C190" t="str">
        <f t="shared" si="17"/>
        <v>SCESFmCZ151975</v>
      </c>
      <c r="D190" t="s">
        <v>1698</v>
      </c>
      <c r="E190" s="9">
        <v>1975</v>
      </c>
      <c r="F190" s="9">
        <v>15659</v>
      </c>
      <c r="G190" t="b">
        <f>INDEX(key!$AT$4:$BI$7,MATCH(LEFT(D190,3),key!$AS$4:$AS$7,0),VALUE(RIGHT(D190,2)))</f>
        <v>1</v>
      </c>
      <c r="J190" t="str">
        <f t="shared" si="15"/>
        <v>SCESFmCZ112003</v>
      </c>
      <c r="K190" t="s">
        <v>130</v>
      </c>
      <c r="L190" t="s">
        <v>1649</v>
      </c>
      <c r="M190" t="s">
        <v>110</v>
      </c>
      <c r="N190" s="89" t="s">
        <v>57</v>
      </c>
      <c r="O190" t="b">
        <f>INDEX(key!$AT$4:$BI$7,MATCH(K190,key!$AS$4:$AS$7,0),VALUE(RIGHT(M190,2)))</f>
        <v>0</v>
      </c>
      <c r="P190" t="b">
        <f t="shared" si="16"/>
        <v>1</v>
      </c>
      <c r="Q190" s="113">
        <f t="shared" si="14"/>
        <v>0</v>
      </c>
    </row>
    <row r="191" spans="3:17" x14ac:dyDescent="0.25">
      <c r="C191" t="str">
        <f t="shared" si="17"/>
        <v>SCESFmCZ151985</v>
      </c>
      <c r="D191" t="s">
        <v>1698</v>
      </c>
      <c r="E191" s="9">
        <v>1985</v>
      </c>
      <c r="F191" s="9">
        <v>21160</v>
      </c>
      <c r="G191" t="b">
        <f>INDEX(key!$AT$4:$BI$7,MATCH(LEFT(D191,3),key!$AS$4:$AS$7,0),VALUE(RIGHT(D191,2)))</f>
        <v>1</v>
      </c>
      <c r="J191" t="str">
        <f t="shared" si="15"/>
        <v>SCESFmCZ122003</v>
      </c>
      <c r="K191" t="s">
        <v>130</v>
      </c>
      <c r="L191" t="s">
        <v>1649</v>
      </c>
      <c r="M191" t="s">
        <v>111</v>
      </c>
      <c r="N191" s="89" t="s">
        <v>57</v>
      </c>
      <c r="O191" t="b">
        <f>INDEX(key!$AT$4:$BI$7,MATCH(K191,key!$AS$4:$AS$7,0),VALUE(RIGHT(M191,2)))</f>
        <v>0</v>
      </c>
      <c r="P191" t="b">
        <f t="shared" si="16"/>
        <v>1</v>
      </c>
      <c r="Q191" s="113">
        <f t="shared" si="14"/>
        <v>0</v>
      </c>
    </row>
    <row r="192" spans="3:17" x14ac:dyDescent="0.25">
      <c r="C192" t="str">
        <f t="shared" si="17"/>
        <v>SCESFmCZ151996</v>
      </c>
      <c r="D192" t="s">
        <v>1698</v>
      </c>
      <c r="E192" s="9">
        <v>1996</v>
      </c>
      <c r="F192" s="9">
        <v>10029</v>
      </c>
      <c r="G192" t="b">
        <f>INDEX(key!$AT$4:$BI$7,MATCH(LEFT(D192,3),key!$AS$4:$AS$7,0),VALUE(RIGHT(D192,2)))</f>
        <v>1</v>
      </c>
      <c r="J192" t="str">
        <f t="shared" si="15"/>
        <v>SCESFmCZ132003</v>
      </c>
      <c r="K192" t="s">
        <v>130</v>
      </c>
      <c r="L192" t="s">
        <v>1649</v>
      </c>
      <c r="M192" t="s">
        <v>112</v>
      </c>
      <c r="N192" s="89" t="s">
        <v>57</v>
      </c>
      <c r="O192" t="b">
        <f>INDEX(key!$AT$4:$BI$7,MATCH(K192,key!$AS$4:$AS$7,0),VALUE(RIGHT(M192,2)))</f>
        <v>1</v>
      </c>
      <c r="P192" t="b">
        <f t="shared" si="16"/>
        <v>1</v>
      </c>
      <c r="Q192" s="113">
        <f t="shared" si="14"/>
        <v>5458</v>
      </c>
    </row>
    <row r="193" spans="3:17" x14ac:dyDescent="0.25">
      <c r="C193" t="str">
        <f t="shared" si="17"/>
        <v>SCESFmCZ152003</v>
      </c>
      <c r="D193" t="s">
        <v>1698</v>
      </c>
      <c r="E193" s="9">
        <v>2003</v>
      </c>
      <c r="F193" s="9">
        <v>1424</v>
      </c>
      <c r="G193" t="b">
        <f>INDEX(key!$AT$4:$BI$7,MATCH(LEFT(D193,3),key!$AS$4:$AS$7,0),VALUE(RIGHT(D193,2)))</f>
        <v>1</v>
      </c>
      <c r="J193" t="str">
        <f t="shared" si="15"/>
        <v>SCESFmCZ142003</v>
      </c>
      <c r="K193" t="s">
        <v>130</v>
      </c>
      <c r="L193" t="s">
        <v>1649</v>
      </c>
      <c r="M193" t="s">
        <v>113</v>
      </c>
      <c r="N193" s="89" t="s">
        <v>57</v>
      </c>
      <c r="O193" t="b">
        <f>INDEX(key!$AT$4:$BI$7,MATCH(K193,key!$AS$4:$AS$7,0),VALUE(RIGHT(M193,2)))</f>
        <v>1</v>
      </c>
      <c r="P193" t="b">
        <f t="shared" si="16"/>
        <v>1</v>
      </c>
      <c r="Q193" s="113">
        <f t="shared" si="14"/>
        <v>7272</v>
      </c>
    </row>
    <row r="194" spans="3:17" x14ac:dyDescent="0.25">
      <c r="C194" t="str">
        <f t="shared" si="17"/>
        <v>SCESFmCZ152007</v>
      </c>
      <c r="D194" t="s">
        <v>1698</v>
      </c>
      <c r="E194" s="9">
        <v>2007</v>
      </c>
      <c r="F194" s="9">
        <v>712</v>
      </c>
      <c r="G194" t="b">
        <f>INDEX(key!$AT$4:$BI$7,MATCH(LEFT(D194,3),key!$AS$4:$AS$7,0),VALUE(RIGHT(D194,2)))</f>
        <v>1</v>
      </c>
      <c r="J194" t="str">
        <f t="shared" si="15"/>
        <v>SCESFmCZ152003</v>
      </c>
      <c r="K194" t="s">
        <v>130</v>
      </c>
      <c r="L194" t="s">
        <v>1649</v>
      </c>
      <c r="M194" t="s">
        <v>114</v>
      </c>
      <c r="N194" s="89" t="s">
        <v>57</v>
      </c>
      <c r="O194" t="b">
        <f>INDEX(key!$AT$4:$BI$7,MATCH(K194,key!$AS$4:$AS$7,0),VALUE(RIGHT(M194,2)))</f>
        <v>1</v>
      </c>
      <c r="P194" t="b">
        <f t="shared" si="16"/>
        <v>1</v>
      </c>
      <c r="Q194" s="113">
        <f t="shared" si="14"/>
        <v>1424</v>
      </c>
    </row>
    <row r="195" spans="3:17" x14ac:dyDescent="0.25">
      <c r="C195" t="str">
        <f t="shared" si="17"/>
        <v>SCESFmCZ152011</v>
      </c>
      <c r="D195" t="s">
        <v>1698</v>
      </c>
      <c r="E195" s="9">
        <v>2011</v>
      </c>
      <c r="F195" s="9">
        <v>712</v>
      </c>
      <c r="G195" t="b">
        <f>INDEX(key!$AT$4:$BI$7,MATCH(LEFT(D195,3),key!$AS$4:$AS$7,0),VALUE(RIGHT(D195,2)))</f>
        <v>1</v>
      </c>
      <c r="J195" t="str">
        <f t="shared" si="15"/>
        <v>SCESFmCZ162003</v>
      </c>
      <c r="K195" t="s">
        <v>130</v>
      </c>
      <c r="L195" t="s">
        <v>1649</v>
      </c>
      <c r="M195" t="s">
        <v>115</v>
      </c>
      <c r="N195" s="89" t="s">
        <v>57</v>
      </c>
      <c r="O195" t="b">
        <f>INDEX(key!$AT$4:$BI$7,MATCH(K195,key!$AS$4:$AS$7,0),VALUE(RIGHT(M195,2)))</f>
        <v>1</v>
      </c>
      <c r="P195" t="b">
        <f t="shared" si="16"/>
        <v>1</v>
      </c>
      <c r="Q195" s="113">
        <f t="shared" si="14"/>
        <v>2548</v>
      </c>
    </row>
    <row r="196" spans="3:17" x14ac:dyDescent="0.25">
      <c r="C196" t="str">
        <f t="shared" si="17"/>
        <v>SCESFmCZ161975</v>
      </c>
      <c r="D196" t="s">
        <v>1699</v>
      </c>
      <c r="E196" s="9">
        <v>1975</v>
      </c>
      <c r="F196" s="9">
        <v>69573</v>
      </c>
      <c r="G196" t="b">
        <f>INDEX(key!$AT$4:$BI$7,MATCH(LEFT(D196,3),key!$AS$4:$AS$7,0),VALUE(RIGHT(D196,2)))</f>
        <v>1</v>
      </c>
      <c r="J196" t="str">
        <f t="shared" si="15"/>
        <v>SCESFmCZ012007</v>
      </c>
      <c r="K196" t="s">
        <v>130</v>
      </c>
      <c r="L196" t="s">
        <v>1649</v>
      </c>
      <c r="M196" t="s">
        <v>48</v>
      </c>
      <c r="N196" s="89" t="s">
        <v>59</v>
      </c>
      <c r="O196" t="b">
        <f>INDEX(key!$AT$4:$BI$7,MATCH(K196,key!$AS$4:$AS$7,0),VALUE(RIGHT(M196,2)))</f>
        <v>0</v>
      </c>
      <c r="P196" t="b">
        <f t="shared" si="16"/>
        <v>0</v>
      </c>
      <c r="Q196" s="113">
        <f t="shared" ref="Q196:Q259" si="19">IF(O196,IF(P196,VLOOKUP(J196,$C$4:$F$387,4,FALSE),MAX(VLOOKUP(K196&amp;L196&amp;M196&amp;"2003",$C$4:$F$387,4,FALSE)*VLOOKUP(L196&amp;N196,$S$5:$W$24,5,FALSE),1)),0)</f>
        <v>0</v>
      </c>
    </row>
    <row r="197" spans="3:17" x14ac:dyDescent="0.25">
      <c r="C197" t="str">
        <f t="shared" si="17"/>
        <v>SCESFmCZ161985</v>
      </c>
      <c r="D197" t="s">
        <v>1699</v>
      </c>
      <c r="E197" s="9">
        <v>1985</v>
      </c>
      <c r="F197" s="9">
        <v>24071</v>
      </c>
      <c r="G197" t="b">
        <f>INDEX(key!$AT$4:$BI$7,MATCH(LEFT(D197,3),key!$AS$4:$AS$7,0),VALUE(RIGHT(D197,2)))</f>
        <v>1</v>
      </c>
      <c r="J197" t="str">
        <f t="shared" ref="J197:J260" si="20">K197&amp;L197&amp;M197&amp;N197</f>
        <v>SCESFmCZ022007</v>
      </c>
      <c r="K197" t="s">
        <v>130</v>
      </c>
      <c r="L197" t="s">
        <v>1649</v>
      </c>
      <c r="M197" t="s">
        <v>101</v>
      </c>
      <c r="N197" s="89" t="s">
        <v>59</v>
      </c>
      <c r="O197" t="b">
        <f>INDEX(key!$AT$4:$BI$7,MATCH(K197,key!$AS$4:$AS$7,0),VALUE(RIGHT(M197,2)))</f>
        <v>0</v>
      </c>
      <c r="P197" t="b">
        <f t="shared" ref="P197:P260" si="21">VLOOKUP(L197&amp;N197,$S$4:$V$24,4,FALSE)</f>
        <v>0</v>
      </c>
      <c r="Q197" s="113">
        <f t="shared" si="19"/>
        <v>0</v>
      </c>
    </row>
    <row r="198" spans="3:17" x14ac:dyDescent="0.25">
      <c r="C198" t="str">
        <f t="shared" si="17"/>
        <v>SCESFmCZ161996</v>
      </c>
      <c r="D198" t="s">
        <v>1699</v>
      </c>
      <c r="E198" s="9">
        <v>1996</v>
      </c>
      <c r="F198" s="9">
        <v>4820</v>
      </c>
      <c r="G198" t="b">
        <f>INDEX(key!$AT$4:$BI$7,MATCH(LEFT(D198,3),key!$AS$4:$AS$7,0),VALUE(RIGHT(D198,2)))</f>
        <v>1</v>
      </c>
      <c r="J198" t="str">
        <f t="shared" si="20"/>
        <v>SCESFmCZ032007</v>
      </c>
      <c r="K198" t="s">
        <v>130</v>
      </c>
      <c r="L198" t="s">
        <v>1649</v>
      </c>
      <c r="M198" t="s">
        <v>102</v>
      </c>
      <c r="N198" s="89" t="s">
        <v>59</v>
      </c>
      <c r="O198" t="b">
        <f>INDEX(key!$AT$4:$BI$7,MATCH(K198,key!$AS$4:$AS$7,0),VALUE(RIGHT(M198,2)))</f>
        <v>0</v>
      </c>
      <c r="P198" t="b">
        <f t="shared" si="21"/>
        <v>0</v>
      </c>
      <c r="Q198" s="113">
        <f t="shared" si="19"/>
        <v>0</v>
      </c>
    </row>
    <row r="199" spans="3:17" x14ac:dyDescent="0.25">
      <c r="C199" t="str">
        <f t="shared" si="17"/>
        <v>SCESFmCZ162003</v>
      </c>
      <c r="D199" t="s">
        <v>1699</v>
      </c>
      <c r="E199" s="9">
        <v>2003</v>
      </c>
      <c r="F199" s="9">
        <v>2548</v>
      </c>
      <c r="G199" t="b">
        <f>INDEX(key!$AT$4:$BI$7,MATCH(LEFT(D199,3),key!$AS$4:$AS$7,0),VALUE(RIGHT(D199,2)))</f>
        <v>1</v>
      </c>
      <c r="J199" t="str">
        <f t="shared" si="20"/>
        <v>SCESFmCZ042007</v>
      </c>
      <c r="K199" t="s">
        <v>130</v>
      </c>
      <c r="L199" t="s">
        <v>1649</v>
      </c>
      <c r="M199" t="s">
        <v>103</v>
      </c>
      <c r="N199" s="89" t="s">
        <v>59</v>
      </c>
      <c r="O199" t="b">
        <f>INDEX(key!$AT$4:$BI$7,MATCH(K199,key!$AS$4:$AS$7,0),VALUE(RIGHT(M199,2)))</f>
        <v>0</v>
      </c>
      <c r="P199" t="b">
        <f t="shared" si="21"/>
        <v>0</v>
      </c>
      <c r="Q199" s="113">
        <f t="shared" si="19"/>
        <v>0</v>
      </c>
    </row>
    <row r="200" spans="3:17" x14ac:dyDescent="0.25">
      <c r="C200" t="str">
        <f t="shared" si="17"/>
        <v>SCESFmCZ162007</v>
      </c>
      <c r="D200" t="s">
        <v>1699</v>
      </c>
      <c r="E200" s="9">
        <v>2007</v>
      </c>
      <c r="F200" s="9">
        <v>1274</v>
      </c>
      <c r="G200" t="b">
        <f>INDEX(key!$AT$4:$BI$7,MATCH(LEFT(D200,3),key!$AS$4:$AS$7,0),VALUE(RIGHT(D200,2)))</f>
        <v>1</v>
      </c>
      <c r="J200" t="str">
        <f t="shared" si="20"/>
        <v>SCESFmCZ052007</v>
      </c>
      <c r="K200" t="s">
        <v>130</v>
      </c>
      <c r="L200" t="s">
        <v>1649</v>
      </c>
      <c r="M200" t="s">
        <v>104</v>
      </c>
      <c r="N200" s="89" t="s">
        <v>59</v>
      </c>
      <c r="O200" t="b">
        <f>INDEX(key!$AT$4:$BI$7,MATCH(K200,key!$AS$4:$AS$7,0),VALUE(RIGHT(M200,2)))</f>
        <v>1</v>
      </c>
      <c r="P200" t="b">
        <f t="shared" si="21"/>
        <v>0</v>
      </c>
      <c r="Q200" s="113">
        <f t="shared" si="19"/>
        <v>40.280532158255937</v>
      </c>
    </row>
    <row r="201" spans="3:17" x14ac:dyDescent="0.25">
      <c r="C201" t="str">
        <f t="shared" si="17"/>
        <v>SCESFmCZ162011</v>
      </c>
      <c r="D201" t="s">
        <v>1699</v>
      </c>
      <c r="E201" s="9">
        <v>2011</v>
      </c>
      <c r="F201" s="9">
        <v>1274</v>
      </c>
      <c r="G201" t="b">
        <f>INDEX(key!$AT$4:$BI$7,MATCH(LEFT(D201,3),key!$AS$4:$AS$7,0),VALUE(RIGHT(D201,2)))</f>
        <v>1</v>
      </c>
      <c r="J201" t="str">
        <f t="shared" si="20"/>
        <v>SCESFmCZ062007</v>
      </c>
      <c r="K201" t="s">
        <v>130</v>
      </c>
      <c r="L201" t="s">
        <v>1649</v>
      </c>
      <c r="M201" t="s">
        <v>105</v>
      </c>
      <c r="N201" s="89" t="s">
        <v>59</v>
      </c>
      <c r="O201" t="b">
        <f>INDEX(key!$AT$4:$BI$7,MATCH(K201,key!$AS$4:$AS$7,0),VALUE(RIGHT(M201,2)))</f>
        <v>1</v>
      </c>
      <c r="P201" t="b">
        <f t="shared" si="21"/>
        <v>0</v>
      </c>
      <c r="Q201" s="113">
        <f t="shared" si="19"/>
        <v>7104.9926417103279</v>
      </c>
    </row>
    <row r="202" spans="3:17" x14ac:dyDescent="0.25">
      <c r="C202" t="str">
        <f t="shared" si="17"/>
        <v>SCEMFmCZ051975</v>
      </c>
      <c r="D202" t="s">
        <v>1700</v>
      </c>
      <c r="E202" s="9">
        <v>1975</v>
      </c>
      <c r="F202" s="9">
        <v>1028</v>
      </c>
      <c r="G202" t="b">
        <f>INDEX(key!$AT$4:$BI$7,MATCH(LEFT(D202,3),key!$AS$4:$AS$7,0),VALUE(RIGHT(D202,2)))</f>
        <v>1</v>
      </c>
      <c r="J202" t="str">
        <f t="shared" si="20"/>
        <v>SCESFmCZ072007</v>
      </c>
      <c r="K202" t="s">
        <v>130</v>
      </c>
      <c r="L202" t="s">
        <v>1649</v>
      </c>
      <c r="M202" t="s">
        <v>106</v>
      </c>
      <c r="N202" s="89" t="s">
        <v>59</v>
      </c>
      <c r="O202" t="b">
        <f>INDEX(key!$AT$4:$BI$7,MATCH(K202,key!$AS$4:$AS$7,0),VALUE(RIGHT(M202,2)))</f>
        <v>0</v>
      </c>
      <c r="P202" t="b">
        <f t="shared" si="21"/>
        <v>0</v>
      </c>
      <c r="Q202" s="113">
        <f t="shared" si="19"/>
        <v>0</v>
      </c>
    </row>
    <row r="203" spans="3:17" x14ac:dyDescent="0.25">
      <c r="C203" t="str">
        <f t="shared" si="17"/>
        <v>SCEMFmCZ051985</v>
      </c>
      <c r="D203" t="s">
        <v>1700</v>
      </c>
      <c r="E203" s="9">
        <v>1985</v>
      </c>
      <c r="F203" s="9">
        <v>1</v>
      </c>
      <c r="G203" t="b">
        <f>INDEX(key!$AT$4:$BI$7,MATCH(LEFT(D203,3),key!$AS$4:$AS$7,0),VALUE(RIGHT(D203,2)))</f>
        <v>1</v>
      </c>
      <c r="J203" t="str">
        <f t="shared" si="20"/>
        <v>SCESFmCZ082007</v>
      </c>
      <c r="K203" t="s">
        <v>130</v>
      </c>
      <c r="L203" t="s">
        <v>1649</v>
      </c>
      <c r="M203" t="s">
        <v>107</v>
      </c>
      <c r="N203" s="89" t="s">
        <v>59</v>
      </c>
      <c r="O203" t="b">
        <f>INDEX(key!$AT$4:$BI$7,MATCH(K203,key!$AS$4:$AS$7,0),VALUE(RIGHT(M203,2)))</f>
        <v>1</v>
      </c>
      <c r="P203" t="b">
        <f t="shared" si="21"/>
        <v>0</v>
      </c>
      <c r="Q203" s="113">
        <f t="shared" si="19"/>
        <v>5163.3065813470521</v>
      </c>
    </row>
    <row r="204" spans="3:17" x14ac:dyDescent="0.25">
      <c r="C204" t="str">
        <f t="shared" si="17"/>
        <v>SCEMFmCZ051996</v>
      </c>
      <c r="D204" t="s">
        <v>1700</v>
      </c>
      <c r="E204" s="9">
        <v>1996</v>
      </c>
      <c r="F204" s="9">
        <v>1</v>
      </c>
      <c r="G204" t="b">
        <f>INDEX(key!$AT$4:$BI$7,MATCH(LEFT(D204,3),key!$AS$4:$AS$7,0),VALUE(RIGHT(D204,2)))</f>
        <v>1</v>
      </c>
      <c r="J204" t="str">
        <f t="shared" si="20"/>
        <v>SCESFmCZ092007</v>
      </c>
      <c r="K204" t="s">
        <v>130</v>
      </c>
      <c r="L204" t="s">
        <v>1649</v>
      </c>
      <c r="M204" t="s">
        <v>108</v>
      </c>
      <c r="N204" s="89" t="s">
        <v>59</v>
      </c>
      <c r="O204" t="b">
        <f>INDEX(key!$AT$4:$BI$7,MATCH(K204,key!$AS$4:$AS$7,0),VALUE(RIGHT(M204,2)))</f>
        <v>1</v>
      </c>
      <c r="P204" t="b">
        <f t="shared" si="21"/>
        <v>0</v>
      </c>
      <c r="Q204" s="113">
        <f t="shared" si="19"/>
        <v>5579.6757555951463</v>
      </c>
    </row>
    <row r="205" spans="3:17" x14ac:dyDescent="0.25">
      <c r="C205" t="str">
        <f t="shared" si="17"/>
        <v>SCEMFmCZ052003</v>
      </c>
      <c r="D205" t="s">
        <v>1700</v>
      </c>
      <c r="E205" s="9">
        <v>2003</v>
      </c>
      <c r="F205" s="9">
        <v>1</v>
      </c>
      <c r="G205" t="b">
        <f>INDEX(key!$AT$4:$BI$7,MATCH(LEFT(D205,3),key!$AS$4:$AS$7,0),VALUE(RIGHT(D205,2)))</f>
        <v>1</v>
      </c>
      <c r="J205" t="str">
        <f t="shared" si="20"/>
        <v>SCESFmCZ102007</v>
      </c>
      <c r="K205" t="s">
        <v>130</v>
      </c>
      <c r="L205" t="s">
        <v>1649</v>
      </c>
      <c r="M205" t="s">
        <v>109</v>
      </c>
      <c r="N205" s="89" t="s">
        <v>59</v>
      </c>
      <c r="O205" t="b">
        <f>INDEX(key!$AT$4:$BI$7,MATCH(K205,key!$AS$4:$AS$7,0),VALUE(RIGHT(M205,2)))</f>
        <v>1</v>
      </c>
      <c r="P205" t="b">
        <f t="shared" si="21"/>
        <v>0</v>
      </c>
      <c r="Q205" s="113">
        <f t="shared" si="19"/>
        <v>19352.740572850231</v>
      </c>
    </row>
    <row r="206" spans="3:17" x14ac:dyDescent="0.25">
      <c r="C206" t="str">
        <f t="shared" si="17"/>
        <v>SCEMFmCZ052007</v>
      </c>
      <c r="D206" t="s">
        <v>1700</v>
      </c>
      <c r="E206" s="9">
        <v>2007</v>
      </c>
      <c r="F206" s="9">
        <v>1</v>
      </c>
      <c r="G206" t="b">
        <f>INDEX(key!$AT$4:$BI$7,MATCH(LEFT(D206,3),key!$AS$4:$AS$7,0),VALUE(RIGHT(D206,2)))</f>
        <v>1</v>
      </c>
      <c r="J206" t="str">
        <f t="shared" si="20"/>
        <v>SCESFmCZ112007</v>
      </c>
      <c r="K206" t="s">
        <v>130</v>
      </c>
      <c r="L206" t="s">
        <v>1649</v>
      </c>
      <c r="M206" t="s">
        <v>110</v>
      </c>
      <c r="N206" s="89" t="s">
        <v>59</v>
      </c>
      <c r="O206" t="b">
        <f>INDEX(key!$AT$4:$BI$7,MATCH(K206,key!$AS$4:$AS$7,0),VALUE(RIGHT(M206,2)))</f>
        <v>0</v>
      </c>
      <c r="P206" t="b">
        <f t="shared" si="21"/>
        <v>0</v>
      </c>
      <c r="Q206" s="113">
        <f t="shared" si="19"/>
        <v>0</v>
      </c>
    </row>
    <row r="207" spans="3:17" x14ac:dyDescent="0.25">
      <c r="C207" t="str">
        <f t="shared" si="17"/>
        <v>SCEMFmCZ052011</v>
      </c>
      <c r="D207" t="s">
        <v>1700</v>
      </c>
      <c r="E207" s="9">
        <v>2011</v>
      </c>
      <c r="F207" s="9">
        <v>1</v>
      </c>
      <c r="G207" t="b">
        <f>INDEX(key!$AT$4:$BI$7,MATCH(LEFT(D207,3),key!$AS$4:$AS$7,0),VALUE(RIGHT(D207,2)))</f>
        <v>1</v>
      </c>
      <c r="J207" t="str">
        <f t="shared" si="20"/>
        <v>SCESFmCZ122007</v>
      </c>
      <c r="K207" t="s">
        <v>130</v>
      </c>
      <c r="L207" t="s">
        <v>1649</v>
      </c>
      <c r="M207" t="s">
        <v>111</v>
      </c>
      <c r="N207" s="89" t="s">
        <v>59</v>
      </c>
      <c r="O207" t="b">
        <f>INDEX(key!$AT$4:$BI$7,MATCH(K207,key!$AS$4:$AS$7,0),VALUE(RIGHT(M207,2)))</f>
        <v>0</v>
      </c>
      <c r="P207" t="b">
        <f t="shared" si="21"/>
        <v>0</v>
      </c>
      <c r="Q207" s="113">
        <f t="shared" si="19"/>
        <v>0</v>
      </c>
    </row>
    <row r="208" spans="3:17" x14ac:dyDescent="0.25">
      <c r="C208" t="str">
        <f t="shared" si="17"/>
        <v>SCEMFmCZ061975</v>
      </c>
      <c r="D208" t="s">
        <v>1701</v>
      </c>
      <c r="E208" s="9">
        <v>1975</v>
      </c>
      <c r="F208" s="9">
        <v>201834</v>
      </c>
      <c r="G208" t="b">
        <f>INDEX(key!$AT$4:$BI$7,MATCH(LEFT(D208,3),key!$AS$4:$AS$7,0),VALUE(RIGHT(D208,2)))</f>
        <v>1</v>
      </c>
      <c r="J208" t="str">
        <f t="shared" si="20"/>
        <v>SCESFmCZ132007</v>
      </c>
      <c r="K208" t="s">
        <v>130</v>
      </c>
      <c r="L208" t="s">
        <v>1649</v>
      </c>
      <c r="M208" t="s">
        <v>112</v>
      </c>
      <c r="N208" s="89" t="s">
        <v>59</v>
      </c>
      <c r="O208" t="b">
        <f>INDEX(key!$AT$4:$BI$7,MATCH(K208,key!$AS$4:$AS$7,0),VALUE(RIGHT(M208,2)))</f>
        <v>1</v>
      </c>
      <c r="P208" t="b">
        <f t="shared" si="21"/>
        <v>0</v>
      </c>
      <c r="Q208" s="113">
        <f t="shared" si="19"/>
        <v>2243.3790257118458</v>
      </c>
    </row>
    <row r="209" spans="3:17" x14ac:dyDescent="0.25">
      <c r="C209" t="str">
        <f t="shared" si="17"/>
        <v>SCEMFmCZ061985</v>
      </c>
      <c r="D209" t="s">
        <v>1701</v>
      </c>
      <c r="E209" s="9">
        <v>1985</v>
      </c>
      <c r="F209" s="9">
        <v>86262</v>
      </c>
      <c r="G209" t="b">
        <f>INDEX(key!$AT$4:$BI$7,MATCH(LEFT(D209,3),key!$AS$4:$AS$7,0),VALUE(RIGHT(D209,2)))</f>
        <v>1</v>
      </c>
      <c r="J209" t="str">
        <f t="shared" si="20"/>
        <v>SCESFmCZ142007</v>
      </c>
      <c r="K209" t="s">
        <v>130</v>
      </c>
      <c r="L209" t="s">
        <v>1649</v>
      </c>
      <c r="M209" t="s">
        <v>113</v>
      </c>
      <c r="N209" s="89" t="s">
        <v>59</v>
      </c>
      <c r="O209" t="b">
        <f>INDEX(key!$AT$4:$BI$7,MATCH(K209,key!$AS$4:$AS$7,0),VALUE(RIGHT(M209,2)))</f>
        <v>1</v>
      </c>
      <c r="P209" t="b">
        <f t="shared" si="21"/>
        <v>0</v>
      </c>
      <c r="Q209" s="113">
        <f t="shared" si="19"/>
        <v>2988.9798964779302</v>
      </c>
    </row>
    <row r="210" spans="3:17" x14ac:dyDescent="0.25">
      <c r="C210" t="str">
        <f t="shared" si="17"/>
        <v>SCEMFmCZ061996</v>
      </c>
      <c r="D210" t="s">
        <v>1701</v>
      </c>
      <c r="E210" s="9">
        <v>1996</v>
      </c>
      <c r="F210" s="9">
        <v>23358</v>
      </c>
      <c r="G210" t="b">
        <f>INDEX(key!$AT$4:$BI$7,MATCH(LEFT(D210,3),key!$AS$4:$AS$7,0),VALUE(RIGHT(D210,2)))</f>
        <v>1</v>
      </c>
      <c r="J210" t="str">
        <f t="shared" si="20"/>
        <v>SCESFmCZ152007</v>
      </c>
      <c r="K210" t="s">
        <v>130</v>
      </c>
      <c r="L210" t="s">
        <v>1649</v>
      </c>
      <c r="M210" t="s">
        <v>114</v>
      </c>
      <c r="N210" s="89" t="s">
        <v>59</v>
      </c>
      <c r="O210" t="b">
        <f>INDEX(key!$AT$4:$BI$7,MATCH(K210,key!$AS$4:$AS$7,0),VALUE(RIGHT(M210,2)))</f>
        <v>1</v>
      </c>
      <c r="P210" t="b">
        <f t="shared" si="21"/>
        <v>0</v>
      </c>
      <c r="Q210" s="113">
        <f t="shared" si="19"/>
        <v>585.30079380975974</v>
      </c>
    </row>
    <row r="211" spans="3:17" x14ac:dyDescent="0.25">
      <c r="C211" t="str">
        <f t="shared" ref="C211:C290" si="22">+D211&amp;E211</f>
        <v>SCEMFmCZ062003</v>
      </c>
      <c r="D211" t="s">
        <v>1701</v>
      </c>
      <c r="E211" s="9">
        <v>2003</v>
      </c>
      <c r="F211" s="9">
        <v>7406</v>
      </c>
      <c r="G211" t="b">
        <f>INDEX(key!$AT$4:$BI$7,MATCH(LEFT(D211,3),key!$AS$4:$AS$7,0),VALUE(RIGHT(D211,2)))</f>
        <v>1</v>
      </c>
      <c r="J211" t="str">
        <f t="shared" si="20"/>
        <v>SCESFmCZ162007</v>
      </c>
      <c r="K211" t="s">
        <v>130</v>
      </c>
      <c r="L211" t="s">
        <v>1649</v>
      </c>
      <c r="M211" t="s">
        <v>115</v>
      </c>
      <c r="N211" s="89" t="s">
        <v>59</v>
      </c>
      <c r="O211" t="b">
        <f>INDEX(key!$AT$4:$BI$7,MATCH(K211,key!$AS$4:$AS$7,0),VALUE(RIGHT(M211,2)))</f>
        <v>1</v>
      </c>
      <c r="P211" t="b">
        <f t="shared" si="21"/>
        <v>0</v>
      </c>
      <c r="Q211" s="113">
        <f t="shared" si="19"/>
        <v>1047.2938361146544</v>
      </c>
    </row>
    <row r="212" spans="3:17" x14ac:dyDescent="0.25">
      <c r="C212" t="str">
        <f t="shared" si="22"/>
        <v>SCEMFmCZ062007</v>
      </c>
      <c r="D212" t="s">
        <v>1701</v>
      </c>
      <c r="E212" s="9">
        <v>2007</v>
      </c>
      <c r="F212" s="9">
        <v>3703</v>
      </c>
      <c r="G212" t="b">
        <f>INDEX(key!$AT$4:$BI$7,MATCH(LEFT(D212,3),key!$AS$4:$AS$7,0),VALUE(RIGHT(D212,2)))</f>
        <v>1</v>
      </c>
      <c r="J212" t="str">
        <f t="shared" si="20"/>
        <v>SCESFmCZ012011</v>
      </c>
      <c r="K212" t="s">
        <v>130</v>
      </c>
      <c r="L212" t="s">
        <v>1649</v>
      </c>
      <c r="M212" t="s">
        <v>48</v>
      </c>
      <c r="N212" s="89" t="s">
        <v>62</v>
      </c>
      <c r="O212" t="b">
        <f>INDEX(key!$AT$4:$BI$7,MATCH(K212,key!$AS$4:$AS$7,0),VALUE(RIGHT(M212,2)))</f>
        <v>0</v>
      </c>
      <c r="P212" t="b">
        <f t="shared" si="21"/>
        <v>0</v>
      </c>
      <c r="Q212" s="113">
        <f t="shared" si="19"/>
        <v>0</v>
      </c>
    </row>
    <row r="213" spans="3:17" x14ac:dyDescent="0.25">
      <c r="C213" t="str">
        <f t="shared" si="22"/>
        <v>SCEMFmCZ062011</v>
      </c>
      <c r="D213" t="s">
        <v>1701</v>
      </c>
      <c r="E213" s="9">
        <v>2011</v>
      </c>
      <c r="F213" s="9">
        <v>3703</v>
      </c>
      <c r="G213" t="b">
        <f>INDEX(key!$AT$4:$BI$7,MATCH(LEFT(D213,3),key!$AS$4:$AS$7,0),VALUE(RIGHT(D213,2)))</f>
        <v>1</v>
      </c>
      <c r="J213" t="str">
        <f t="shared" si="20"/>
        <v>SCESFmCZ022011</v>
      </c>
      <c r="K213" t="s">
        <v>130</v>
      </c>
      <c r="L213" t="s">
        <v>1649</v>
      </c>
      <c r="M213" t="s">
        <v>101</v>
      </c>
      <c r="N213" s="89" t="s">
        <v>62</v>
      </c>
      <c r="O213" t="b">
        <f>INDEX(key!$AT$4:$BI$7,MATCH(K213,key!$AS$4:$AS$7,0),VALUE(RIGHT(M213,2)))</f>
        <v>0</v>
      </c>
      <c r="P213" t="b">
        <f t="shared" si="21"/>
        <v>0</v>
      </c>
      <c r="Q213" s="113">
        <f t="shared" si="19"/>
        <v>0</v>
      </c>
    </row>
    <row r="214" spans="3:17" x14ac:dyDescent="0.25">
      <c r="C214" t="str">
        <f t="shared" si="22"/>
        <v>SCEMFmCZ081975</v>
      </c>
      <c r="D214" t="s">
        <v>1702</v>
      </c>
      <c r="E214" s="9">
        <v>1975</v>
      </c>
      <c r="F214" s="9">
        <v>121849</v>
      </c>
      <c r="G214" t="b">
        <f>INDEX(key!$AT$4:$BI$7,MATCH(LEFT(D214,3),key!$AS$4:$AS$7,0),VALUE(RIGHT(D214,2)))</f>
        <v>1</v>
      </c>
      <c r="J214" t="str">
        <f t="shared" si="20"/>
        <v>SCESFmCZ032011</v>
      </c>
      <c r="K214" t="s">
        <v>130</v>
      </c>
      <c r="L214" t="s">
        <v>1649</v>
      </c>
      <c r="M214" t="s">
        <v>102</v>
      </c>
      <c r="N214" s="89" t="s">
        <v>62</v>
      </c>
      <c r="O214" t="b">
        <f>INDEX(key!$AT$4:$BI$7,MATCH(K214,key!$AS$4:$AS$7,0),VALUE(RIGHT(M214,2)))</f>
        <v>0</v>
      </c>
      <c r="P214" t="b">
        <f t="shared" si="21"/>
        <v>0</v>
      </c>
      <c r="Q214" s="113">
        <f t="shared" si="19"/>
        <v>0</v>
      </c>
    </row>
    <row r="215" spans="3:17" x14ac:dyDescent="0.25">
      <c r="C215" t="str">
        <f t="shared" si="22"/>
        <v>SCEMFmCZ081985</v>
      </c>
      <c r="D215" t="s">
        <v>1702</v>
      </c>
      <c r="E215" s="9">
        <v>1985</v>
      </c>
      <c r="F215" s="9">
        <v>74618</v>
      </c>
      <c r="G215" t="b">
        <f>INDEX(key!$AT$4:$BI$7,MATCH(LEFT(D215,3),key!$AS$4:$AS$7,0),VALUE(RIGHT(D215,2)))</f>
        <v>1</v>
      </c>
      <c r="J215" t="str">
        <f t="shared" si="20"/>
        <v>SCESFmCZ042011</v>
      </c>
      <c r="K215" t="s">
        <v>130</v>
      </c>
      <c r="L215" t="s">
        <v>1649</v>
      </c>
      <c r="M215" t="s">
        <v>103</v>
      </c>
      <c r="N215" s="89" t="s">
        <v>62</v>
      </c>
      <c r="O215" t="b">
        <f>INDEX(key!$AT$4:$BI$7,MATCH(K215,key!$AS$4:$AS$7,0),VALUE(RIGHT(M215,2)))</f>
        <v>0</v>
      </c>
      <c r="P215" t="b">
        <f t="shared" si="21"/>
        <v>0</v>
      </c>
      <c r="Q215" s="113">
        <f t="shared" si="19"/>
        <v>0</v>
      </c>
    </row>
    <row r="216" spans="3:17" x14ac:dyDescent="0.25">
      <c r="C216" t="str">
        <f t="shared" si="22"/>
        <v>SCEMFmCZ081996</v>
      </c>
      <c r="D216" t="s">
        <v>1702</v>
      </c>
      <c r="E216" s="9">
        <v>1996</v>
      </c>
      <c r="F216" s="9">
        <v>17267</v>
      </c>
      <c r="G216" t="b">
        <f>INDEX(key!$AT$4:$BI$7,MATCH(LEFT(D216,3),key!$AS$4:$AS$7,0),VALUE(RIGHT(D216,2)))</f>
        <v>1</v>
      </c>
      <c r="J216" t="str">
        <f t="shared" si="20"/>
        <v>SCESFmCZ052011</v>
      </c>
      <c r="K216" t="s">
        <v>130</v>
      </c>
      <c r="L216" t="s">
        <v>1649</v>
      </c>
      <c r="M216" t="s">
        <v>104</v>
      </c>
      <c r="N216" s="89" t="s">
        <v>62</v>
      </c>
      <c r="O216" t="b">
        <f>INDEX(key!$AT$4:$BI$7,MATCH(K216,key!$AS$4:$AS$7,0),VALUE(RIGHT(M216,2)))</f>
        <v>1</v>
      </c>
      <c r="P216" t="b">
        <f t="shared" si="21"/>
        <v>0</v>
      </c>
      <c r="Q216" s="113">
        <f t="shared" si="19"/>
        <v>19.313690143616668</v>
      </c>
    </row>
    <row r="217" spans="3:17" x14ac:dyDescent="0.25">
      <c r="C217" t="str">
        <f t="shared" si="22"/>
        <v>SCEMFmCZ082003</v>
      </c>
      <c r="D217" t="s">
        <v>1702</v>
      </c>
      <c r="E217" s="9">
        <v>2003</v>
      </c>
      <c r="F217" s="9">
        <v>8619</v>
      </c>
      <c r="G217" t="b">
        <f>INDEX(key!$AT$4:$BI$7,MATCH(LEFT(D217,3),key!$AS$4:$AS$7,0),VALUE(RIGHT(D217,2)))</f>
        <v>1</v>
      </c>
      <c r="J217" t="str">
        <f t="shared" si="20"/>
        <v>SCESFmCZ062011</v>
      </c>
      <c r="K217" t="s">
        <v>130</v>
      </c>
      <c r="L217" t="s">
        <v>1649</v>
      </c>
      <c r="M217" t="s">
        <v>105</v>
      </c>
      <c r="N217" s="89" t="s">
        <v>62</v>
      </c>
      <c r="O217" t="b">
        <f>INDEX(key!$AT$4:$BI$7,MATCH(K217,key!$AS$4:$AS$7,0),VALUE(RIGHT(M217,2)))</f>
        <v>1</v>
      </c>
      <c r="P217" t="b">
        <f t="shared" si="21"/>
        <v>0</v>
      </c>
      <c r="Q217" s="113">
        <f t="shared" si="19"/>
        <v>3406.6984471689561</v>
      </c>
    </row>
    <row r="218" spans="3:17" x14ac:dyDescent="0.25">
      <c r="C218" t="str">
        <f t="shared" si="22"/>
        <v>SCEMFmCZ082007</v>
      </c>
      <c r="D218" t="s">
        <v>1702</v>
      </c>
      <c r="E218" s="9">
        <v>2007</v>
      </c>
      <c r="F218" s="9">
        <v>4309</v>
      </c>
      <c r="G218" t="b">
        <f>INDEX(key!$AT$4:$BI$7,MATCH(LEFT(D218,3),key!$AS$4:$AS$7,0),VALUE(RIGHT(D218,2)))</f>
        <v>1</v>
      </c>
      <c r="J218" t="str">
        <f t="shared" si="20"/>
        <v>SCESFmCZ072011</v>
      </c>
      <c r="K218" t="s">
        <v>130</v>
      </c>
      <c r="L218" t="s">
        <v>1649</v>
      </c>
      <c r="M218" t="s">
        <v>106</v>
      </c>
      <c r="N218" s="89" t="s">
        <v>62</v>
      </c>
      <c r="O218" t="b">
        <f>INDEX(key!$AT$4:$BI$7,MATCH(K218,key!$AS$4:$AS$7,0),VALUE(RIGHT(M218,2)))</f>
        <v>0</v>
      </c>
      <c r="P218" t="b">
        <f t="shared" si="21"/>
        <v>0</v>
      </c>
      <c r="Q218" s="113">
        <f t="shared" si="19"/>
        <v>0</v>
      </c>
    </row>
    <row r="219" spans="3:17" x14ac:dyDescent="0.25">
      <c r="C219" t="str">
        <f t="shared" si="22"/>
        <v>SCEMFmCZ082011</v>
      </c>
      <c r="D219" t="s">
        <v>1702</v>
      </c>
      <c r="E219" s="9">
        <v>2011</v>
      </c>
      <c r="F219" s="9">
        <v>4309</v>
      </c>
      <c r="G219" t="b">
        <f>INDEX(key!$AT$4:$BI$7,MATCH(LEFT(D219,3),key!$AS$4:$AS$7,0),VALUE(RIGHT(D219,2)))</f>
        <v>1</v>
      </c>
      <c r="J219" t="str">
        <f t="shared" si="20"/>
        <v>SCESFmCZ082011</v>
      </c>
      <c r="K219" t="s">
        <v>130</v>
      </c>
      <c r="L219" t="s">
        <v>1649</v>
      </c>
      <c r="M219" t="s">
        <v>107</v>
      </c>
      <c r="N219" s="89" t="s">
        <v>62</v>
      </c>
      <c r="O219" t="b">
        <f>INDEX(key!$AT$4:$BI$7,MATCH(K219,key!$AS$4:$AS$7,0),VALUE(RIGHT(M219,2)))</f>
        <v>1</v>
      </c>
      <c r="P219" t="b">
        <f t="shared" si="21"/>
        <v>0</v>
      </c>
      <c r="Q219" s="113">
        <f t="shared" si="19"/>
        <v>2475.6997508582917</v>
      </c>
    </row>
    <row r="220" spans="3:17" x14ac:dyDescent="0.25">
      <c r="C220" t="str">
        <f t="shared" si="22"/>
        <v>SCEMFmCZ091975</v>
      </c>
      <c r="D220" t="s">
        <v>1703</v>
      </c>
      <c r="E220" s="9">
        <v>1975</v>
      </c>
      <c r="F220" s="9">
        <v>118683</v>
      </c>
      <c r="G220" t="b">
        <f>INDEX(key!$AT$4:$BI$7,MATCH(LEFT(D220,3),key!$AS$4:$AS$7,0),VALUE(RIGHT(D220,2)))</f>
        <v>1</v>
      </c>
      <c r="J220" t="str">
        <f t="shared" si="20"/>
        <v>SCESFmCZ092011</v>
      </c>
      <c r="K220" t="s">
        <v>130</v>
      </c>
      <c r="L220" t="s">
        <v>1649</v>
      </c>
      <c r="M220" t="s">
        <v>108</v>
      </c>
      <c r="N220" s="89" t="s">
        <v>62</v>
      </c>
      <c r="O220" t="b">
        <f>INDEX(key!$AT$4:$BI$7,MATCH(K220,key!$AS$4:$AS$7,0),VALUE(RIGHT(M220,2)))</f>
        <v>1</v>
      </c>
      <c r="P220" t="b">
        <f t="shared" si="21"/>
        <v>0</v>
      </c>
      <c r="Q220" s="113">
        <f t="shared" si="19"/>
        <v>2675.340241832615</v>
      </c>
    </row>
    <row r="221" spans="3:17" x14ac:dyDescent="0.25">
      <c r="C221" t="str">
        <f t="shared" si="22"/>
        <v>SCEMFmCZ091985</v>
      </c>
      <c r="D221" t="s">
        <v>1703</v>
      </c>
      <c r="E221" s="9">
        <v>1985</v>
      </c>
      <c r="F221" s="9">
        <v>70191</v>
      </c>
      <c r="G221" t="b">
        <f>INDEX(key!$AT$4:$BI$7,MATCH(LEFT(D221,3),key!$AS$4:$AS$7,0),VALUE(RIGHT(D221,2)))</f>
        <v>1</v>
      </c>
      <c r="J221" t="str">
        <f t="shared" si="20"/>
        <v>SCESFmCZ102011</v>
      </c>
      <c r="K221" t="s">
        <v>130</v>
      </c>
      <c r="L221" t="s">
        <v>1649</v>
      </c>
      <c r="M221" t="s">
        <v>109</v>
      </c>
      <c r="N221" s="89" t="s">
        <v>62</v>
      </c>
      <c r="O221" t="b">
        <f>INDEX(key!$AT$4:$BI$7,MATCH(K221,key!$AS$4:$AS$7,0),VALUE(RIGHT(M221,2)))</f>
        <v>1</v>
      </c>
      <c r="P221" t="b">
        <f t="shared" si="21"/>
        <v>0</v>
      </c>
      <c r="Q221" s="113">
        <f t="shared" si="19"/>
        <v>9279.2427216535416</v>
      </c>
    </row>
    <row r="222" spans="3:17" x14ac:dyDescent="0.25">
      <c r="C222" t="str">
        <f t="shared" si="22"/>
        <v>SCEMFmCZ091996</v>
      </c>
      <c r="D222" t="s">
        <v>1703</v>
      </c>
      <c r="E222" s="9">
        <v>1996</v>
      </c>
      <c r="F222" s="9">
        <v>11960</v>
      </c>
      <c r="G222" t="b">
        <f>INDEX(key!$AT$4:$BI$7,MATCH(LEFT(D222,3),key!$AS$4:$AS$7,0),VALUE(RIGHT(D222,2)))</f>
        <v>1</v>
      </c>
      <c r="J222" t="str">
        <f t="shared" si="20"/>
        <v>SCESFmCZ112011</v>
      </c>
      <c r="K222" t="s">
        <v>130</v>
      </c>
      <c r="L222" t="s">
        <v>1649</v>
      </c>
      <c r="M222" t="s">
        <v>110</v>
      </c>
      <c r="N222" s="89" t="s">
        <v>62</v>
      </c>
      <c r="O222" t="b">
        <f>INDEX(key!$AT$4:$BI$7,MATCH(K222,key!$AS$4:$AS$7,0),VALUE(RIGHT(M222,2)))</f>
        <v>0</v>
      </c>
      <c r="P222" t="b">
        <f t="shared" si="21"/>
        <v>0</v>
      </c>
      <c r="Q222" s="113">
        <f t="shared" si="19"/>
        <v>0</v>
      </c>
    </row>
    <row r="223" spans="3:17" x14ac:dyDescent="0.25">
      <c r="C223" t="str">
        <f t="shared" si="22"/>
        <v>SCEMFmCZ092003</v>
      </c>
      <c r="D223" t="s">
        <v>1703</v>
      </c>
      <c r="E223" s="9">
        <v>2003</v>
      </c>
      <c r="F223" s="9">
        <v>7547</v>
      </c>
      <c r="G223" t="b">
        <f>INDEX(key!$AT$4:$BI$7,MATCH(LEFT(D223,3),key!$AS$4:$AS$7,0),VALUE(RIGHT(D223,2)))</f>
        <v>1</v>
      </c>
      <c r="J223" t="str">
        <f t="shared" si="20"/>
        <v>SCESFmCZ122011</v>
      </c>
      <c r="K223" t="s">
        <v>130</v>
      </c>
      <c r="L223" t="s">
        <v>1649</v>
      </c>
      <c r="M223" t="s">
        <v>111</v>
      </c>
      <c r="N223" s="89" t="s">
        <v>62</v>
      </c>
      <c r="O223" t="b">
        <f>INDEX(key!$AT$4:$BI$7,MATCH(K223,key!$AS$4:$AS$7,0),VALUE(RIGHT(M223,2)))</f>
        <v>0</v>
      </c>
      <c r="P223" t="b">
        <f t="shared" si="21"/>
        <v>0</v>
      </c>
      <c r="Q223" s="113">
        <f t="shared" si="19"/>
        <v>0</v>
      </c>
    </row>
    <row r="224" spans="3:17" x14ac:dyDescent="0.25">
      <c r="C224" t="str">
        <f t="shared" si="22"/>
        <v>SCEMFmCZ092007</v>
      </c>
      <c r="D224" t="s">
        <v>1703</v>
      </c>
      <c r="E224" s="9">
        <v>2007</v>
      </c>
      <c r="F224" s="9">
        <v>3773</v>
      </c>
      <c r="G224" t="b">
        <f>INDEX(key!$AT$4:$BI$7,MATCH(LEFT(D224,3),key!$AS$4:$AS$7,0),VALUE(RIGHT(D224,2)))</f>
        <v>1</v>
      </c>
      <c r="J224" t="str">
        <f t="shared" si="20"/>
        <v>SCESFmCZ132011</v>
      </c>
      <c r="K224" t="s">
        <v>130</v>
      </c>
      <c r="L224" t="s">
        <v>1649</v>
      </c>
      <c r="M224" t="s">
        <v>112</v>
      </c>
      <c r="N224" s="89" t="s">
        <v>62</v>
      </c>
      <c r="O224" t="b">
        <f>INDEX(key!$AT$4:$BI$7,MATCH(K224,key!$AS$4:$AS$7,0),VALUE(RIGHT(M224,2)))</f>
        <v>1</v>
      </c>
      <c r="P224" t="b">
        <f t="shared" si="21"/>
        <v>0</v>
      </c>
      <c r="Q224" s="113">
        <f t="shared" si="19"/>
        <v>1075.6542939169365</v>
      </c>
    </row>
    <row r="225" spans="3:17" x14ac:dyDescent="0.25">
      <c r="C225" t="str">
        <f t="shared" si="22"/>
        <v>SCEMFmCZ092011</v>
      </c>
      <c r="D225" t="s">
        <v>1703</v>
      </c>
      <c r="E225" s="9">
        <v>2011</v>
      </c>
      <c r="F225" s="9">
        <v>3773</v>
      </c>
      <c r="G225" t="b">
        <f>INDEX(key!$AT$4:$BI$7,MATCH(LEFT(D225,3),key!$AS$4:$AS$7,0),VALUE(RIGHT(D225,2)))</f>
        <v>1</v>
      </c>
      <c r="J225" t="str">
        <f t="shared" si="20"/>
        <v>SCESFmCZ142011</v>
      </c>
      <c r="K225" t="s">
        <v>130</v>
      </c>
      <c r="L225" t="s">
        <v>1649</v>
      </c>
      <c r="M225" t="s">
        <v>113</v>
      </c>
      <c r="N225" s="89" t="s">
        <v>62</v>
      </c>
      <c r="O225" t="b">
        <f>INDEX(key!$AT$4:$BI$7,MATCH(K225,key!$AS$4:$AS$7,0),VALUE(RIGHT(M225,2)))</f>
        <v>1</v>
      </c>
      <c r="P225" t="b">
        <f t="shared" si="21"/>
        <v>0</v>
      </c>
      <c r="Q225" s="113">
        <f t="shared" si="19"/>
        <v>1433.154640044698</v>
      </c>
    </row>
    <row r="226" spans="3:17" x14ac:dyDescent="0.25">
      <c r="C226" t="str">
        <f t="shared" si="22"/>
        <v>SCEMFmCZ101975</v>
      </c>
      <c r="D226" t="s">
        <v>1704</v>
      </c>
      <c r="E226" s="9">
        <v>1975</v>
      </c>
      <c r="F226" s="9">
        <v>36465</v>
      </c>
      <c r="G226" t="b">
        <f>INDEX(key!$AT$4:$BI$7,MATCH(LEFT(D226,3),key!$AS$4:$AS$7,0),VALUE(RIGHT(D226,2)))</f>
        <v>1</v>
      </c>
      <c r="J226" t="str">
        <f t="shared" si="20"/>
        <v>SCESFmCZ152011</v>
      </c>
      <c r="K226" t="s">
        <v>130</v>
      </c>
      <c r="L226" t="s">
        <v>1649</v>
      </c>
      <c r="M226" t="s">
        <v>114</v>
      </c>
      <c r="N226" s="89" t="s">
        <v>62</v>
      </c>
      <c r="O226" t="b">
        <f>INDEX(key!$AT$4:$BI$7,MATCH(K226,key!$AS$4:$AS$7,0),VALUE(RIGHT(M226,2)))</f>
        <v>1</v>
      </c>
      <c r="P226" t="b">
        <f t="shared" si="21"/>
        <v>0</v>
      </c>
      <c r="Q226" s="113">
        <f t="shared" si="19"/>
        <v>280.63974249500137</v>
      </c>
    </row>
    <row r="227" spans="3:17" x14ac:dyDescent="0.25">
      <c r="C227" t="str">
        <f t="shared" si="22"/>
        <v>SCEMFmCZ101985</v>
      </c>
      <c r="D227" t="s">
        <v>1704</v>
      </c>
      <c r="E227" s="9">
        <v>1985</v>
      </c>
      <c r="F227" s="9">
        <v>27183</v>
      </c>
      <c r="G227" t="b">
        <f>INDEX(key!$AT$4:$BI$7,MATCH(LEFT(D227,3),key!$AS$4:$AS$7,0),VALUE(RIGHT(D227,2)))</f>
        <v>1</v>
      </c>
      <c r="J227" t="str">
        <f t="shared" si="20"/>
        <v>SCESFmCZ162011</v>
      </c>
      <c r="K227" t="s">
        <v>130</v>
      </c>
      <c r="L227" t="s">
        <v>1649</v>
      </c>
      <c r="M227" t="s">
        <v>115</v>
      </c>
      <c r="N227" s="89" t="s">
        <v>62</v>
      </c>
      <c r="O227" t="b">
        <f>INDEX(key!$AT$4:$BI$7,MATCH(K227,key!$AS$4:$AS$7,0),VALUE(RIGHT(M227,2)))</f>
        <v>1</v>
      </c>
      <c r="P227" t="b">
        <f t="shared" si="21"/>
        <v>0</v>
      </c>
      <c r="Q227" s="113">
        <f t="shared" si="19"/>
        <v>502.15594373403337</v>
      </c>
    </row>
    <row r="228" spans="3:17" x14ac:dyDescent="0.25">
      <c r="C228" t="str">
        <f t="shared" si="22"/>
        <v>SCEMFmCZ101996</v>
      </c>
      <c r="D228" t="s">
        <v>1704</v>
      </c>
      <c r="E228" s="9">
        <v>1996</v>
      </c>
      <c r="F228" s="9">
        <v>1397</v>
      </c>
      <c r="G228" t="b">
        <f>INDEX(key!$AT$4:$BI$7,MATCH(LEFT(D228,3),key!$AS$4:$AS$7,0),VALUE(RIGHT(D228,2)))</f>
        <v>1</v>
      </c>
      <c r="J228" t="str">
        <f t="shared" si="20"/>
        <v>SCESFmCZ012015</v>
      </c>
      <c r="K228" t="s">
        <v>130</v>
      </c>
      <c r="L228" t="s">
        <v>1649</v>
      </c>
      <c r="M228" t="s">
        <v>48</v>
      </c>
      <c r="N228" s="89" t="s">
        <v>1830</v>
      </c>
      <c r="O228" t="b">
        <f>INDEX(key!$AT$4:$BI$7,MATCH(K228,key!$AS$4:$AS$7,0),VALUE(RIGHT(M228,2)))</f>
        <v>0</v>
      </c>
      <c r="P228" t="b">
        <f t="shared" si="21"/>
        <v>0</v>
      </c>
      <c r="Q228" s="113">
        <f t="shared" si="19"/>
        <v>0</v>
      </c>
    </row>
    <row r="229" spans="3:17" x14ac:dyDescent="0.25">
      <c r="C229" t="str">
        <f t="shared" si="22"/>
        <v>SCEMFmCZ102003</v>
      </c>
      <c r="D229" t="s">
        <v>1704</v>
      </c>
      <c r="E229" s="9">
        <v>2003</v>
      </c>
      <c r="F229" s="9">
        <v>257</v>
      </c>
      <c r="G229" t="b">
        <f>INDEX(key!$AT$4:$BI$7,MATCH(LEFT(D229,3),key!$AS$4:$AS$7,0),VALUE(RIGHT(D229,2)))</f>
        <v>1</v>
      </c>
      <c r="J229" t="str">
        <f t="shared" si="20"/>
        <v>SCESFmCZ022015</v>
      </c>
      <c r="K229" t="s">
        <v>130</v>
      </c>
      <c r="L229" t="s">
        <v>1649</v>
      </c>
      <c r="M229" t="s">
        <v>101</v>
      </c>
      <c r="N229" s="89" t="s">
        <v>1830</v>
      </c>
      <c r="O229" t="b">
        <f>INDEX(key!$AT$4:$BI$7,MATCH(K229,key!$AS$4:$AS$7,0),VALUE(RIGHT(M229,2)))</f>
        <v>0</v>
      </c>
      <c r="P229" t="b">
        <f t="shared" si="21"/>
        <v>0</v>
      </c>
      <c r="Q229" s="113">
        <f t="shared" si="19"/>
        <v>0</v>
      </c>
    </row>
    <row r="230" spans="3:17" x14ac:dyDescent="0.25">
      <c r="C230" t="str">
        <f t="shared" si="22"/>
        <v>SCEMFmCZ102007</v>
      </c>
      <c r="D230" t="s">
        <v>1704</v>
      </c>
      <c r="E230" s="9">
        <v>2007</v>
      </c>
      <c r="F230" s="9">
        <v>128</v>
      </c>
      <c r="G230" t="b">
        <f>INDEX(key!$AT$4:$BI$7,MATCH(LEFT(D230,3),key!$AS$4:$AS$7,0),VALUE(RIGHT(D230,2)))</f>
        <v>1</v>
      </c>
      <c r="J230" t="str">
        <f t="shared" si="20"/>
        <v>SCESFmCZ032015</v>
      </c>
      <c r="K230" t="s">
        <v>130</v>
      </c>
      <c r="L230" t="s">
        <v>1649</v>
      </c>
      <c r="M230" t="s">
        <v>102</v>
      </c>
      <c r="N230" s="89" t="s">
        <v>1830</v>
      </c>
      <c r="O230" t="b">
        <f>INDEX(key!$AT$4:$BI$7,MATCH(K230,key!$AS$4:$AS$7,0),VALUE(RIGHT(M230,2)))</f>
        <v>0</v>
      </c>
      <c r="P230" t="b">
        <f t="shared" si="21"/>
        <v>0</v>
      </c>
      <c r="Q230" s="113">
        <f t="shared" si="19"/>
        <v>0</v>
      </c>
    </row>
    <row r="231" spans="3:17" x14ac:dyDescent="0.25">
      <c r="C231" t="str">
        <f t="shared" si="22"/>
        <v>SCEMFmCZ102011</v>
      </c>
      <c r="D231" t="s">
        <v>1704</v>
      </c>
      <c r="E231" s="9">
        <v>2011</v>
      </c>
      <c r="F231" s="9">
        <v>128</v>
      </c>
      <c r="G231" t="b">
        <f>INDEX(key!$AT$4:$BI$7,MATCH(LEFT(D231,3),key!$AS$4:$AS$7,0),VALUE(RIGHT(D231,2)))</f>
        <v>1</v>
      </c>
      <c r="J231" t="str">
        <f t="shared" si="20"/>
        <v>SCESFmCZ042015</v>
      </c>
      <c r="K231" t="s">
        <v>130</v>
      </c>
      <c r="L231" t="s">
        <v>1649</v>
      </c>
      <c r="M231" t="s">
        <v>103</v>
      </c>
      <c r="N231" s="89" t="s">
        <v>1830</v>
      </c>
      <c r="O231" t="b">
        <f>INDEX(key!$AT$4:$BI$7,MATCH(K231,key!$AS$4:$AS$7,0),VALUE(RIGHT(M231,2)))</f>
        <v>0</v>
      </c>
      <c r="P231" t="b">
        <f t="shared" si="21"/>
        <v>0</v>
      </c>
      <c r="Q231" s="113">
        <f t="shared" si="19"/>
        <v>0</v>
      </c>
    </row>
    <row r="232" spans="3:17" x14ac:dyDescent="0.25">
      <c r="C232" t="str">
        <f t="shared" si="22"/>
        <v>SCEMFmCZ131975</v>
      </c>
      <c r="D232" t="s">
        <v>1705</v>
      </c>
      <c r="E232" s="9">
        <v>1975</v>
      </c>
      <c r="F232" s="9">
        <v>2932</v>
      </c>
      <c r="G232" t="b">
        <f>INDEX(key!$AT$4:$BI$7,MATCH(LEFT(D232,3),key!$AS$4:$AS$7,0),VALUE(RIGHT(D232,2)))</f>
        <v>1</v>
      </c>
      <c r="J232" t="str">
        <f t="shared" si="20"/>
        <v>SCESFmCZ052015</v>
      </c>
      <c r="K232" t="s">
        <v>130</v>
      </c>
      <c r="L232" t="s">
        <v>1649</v>
      </c>
      <c r="M232" t="s">
        <v>104</v>
      </c>
      <c r="N232" s="89" t="s">
        <v>1830</v>
      </c>
      <c r="O232" t="b">
        <f>INDEX(key!$AT$4:$BI$7,MATCH(K232,key!$AS$4:$AS$7,0),VALUE(RIGHT(M232,2)))</f>
        <v>1</v>
      </c>
      <c r="P232" t="b">
        <f t="shared" si="21"/>
        <v>0</v>
      </c>
      <c r="Q232" s="113">
        <f t="shared" si="19"/>
        <v>22.471570084722238</v>
      </c>
    </row>
    <row r="233" spans="3:17" x14ac:dyDescent="0.25">
      <c r="C233" t="str">
        <f t="shared" si="22"/>
        <v>SCEMFmCZ131985</v>
      </c>
      <c r="D233" t="s">
        <v>1705</v>
      </c>
      <c r="E233" s="9">
        <v>1985</v>
      </c>
      <c r="F233" s="9">
        <v>1470</v>
      </c>
      <c r="G233" t="b">
        <f>INDEX(key!$AT$4:$BI$7,MATCH(LEFT(D233,3),key!$AS$4:$AS$7,0),VALUE(RIGHT(D233,2)))</f>
        <v>1</v>
      </c>
      <c r="J233" t="str">
        <f t="shared" si="20"/>
        <v>SCESFmCZ062015</v>
      </c>
      <c r="K233" t="s">
        <v>130</v>
      </c>
      <c r="L233" t="s">
        <v>1649</v>
      </c>
      <c r="M233" t="s">
        <v>105</v>
      </c>
      <c r="N233" s="89" t="s">
        <v>1830</v>
      </c>
      <c r="O233" t="b">
        <f>INDEX(key!$AT$4:$BI$7,MATCH(K233,key!$AS$4:$AS$7,0),VALUE(RIGHT(M233,2)))</f>
        <v>1</v>
      </c>
      <c r="P233" t="b">
        <f t="shared" si="21"/>
        <v>0</v>
      </c>
      <c r="Q233" s="113">
        <f t="shared" si="19"/>
        <v>3963.7098008623325</v>
      </c>
    </row>
    <row r="234" spans="3:17" x14ac:dyDescent="0.25">
      <c r="C234" t="str">
        <f t="shared" si="22"/>
        <v>SCEMFmCZ131996</v>
      </c>
      <c r="D234" t="s">
        <v>1705</v>
      </c>
      <c r="E234" s="9">
        <v>1996</v>
      </c>
      <c r="F234" s="9">
        <v>554</v>
      </c>
      <c r="G234" t="b">
        <f>INDEX(key!$AT$4:$BI$7,MATCH(LEFT(D234,3),key!$AS$4:$AS$7,0),VALUE(RIGHT(D234,2)))</f>
        <v>1</v>
      </c>
      <c r="J234" t="str">
        <f t="shared" si="20"/>
        <v>SCESFmCZ072015</v>
      </c>
      <c r="K234" t="s">
        <v>130</v>
      </c>
      <c r="L234" t="s">
        <v>1649</v>
      </c>
      <c r="M234" t="s">
        <v>106</v>
      </c>
      <c r="N234" s="89" t="s">
        <v>1830</v>
      </c>
      <c r="O234" t="b">
        <f>INDEX(key!$AT$4:$BI$7,MATCH(K234,key!$AS$4:$AS$7,0),VALUE(RIGHT(M234,2)))</f>
        <v>0</v>
      </c>
      <c r="P234" t="b">
        <f t="shared" si="21"/>
        <v>0</v>
      </c>
      <c r="Q234" s="113">
        <f t="shared" si="19"/>
        <v>0</v>
      </c>
    </row>
    <row r="235" spans="3:17" x14ac:dyDescent="0.25">
      <c r="C235" t="str">
        <f t="shared" si="22"/>
        <v>SCEMFmCZ132003</v>
      </c>
      <c r="D235" t="s">
        <v>1705</v>
      </c>
      <c r="E235" s="9">
        <v>2003</v>
      </c>
      <c r="F235" s="9">
        <v>128</v>
      </c>
      <c r="G235" t="b">
        <f>INDEX(key!$AT$4:$BI$7,MATCH(LEFT(D235,3),key!$AS$4:$AS$7,0),VALUE(RIGHT(D235,2)))</f>
        <v>1</v>
      </c>
      <c r="J235" t="str">
        <f t="shared" si="20"/>
        <v>SCESFmCZ082015</v>
      </c>
      <c r="K235" t="s">
        <v>130</v>
      </c>
      <c r="L235" t="s">
        <v>1649</v>
      </c>
      <c r="M235" t="s">
        <v>107</v>
      </c>
      <c r="N235" s="89" t="s">
        <v>1830</v>
      </c>
      <c r="O235" t="b">
        <f>INDEX(key!$AT$4:$BI$7,MATCH(K235,key!$AS$4:$AS$7,0),VALUE(RIGHT(M235,2)))</f>
        <v>1</v>
      </c>
      <c r="P235" t="b">
        <f t="shared" si="21"/>
        <v>0</v>
      </c>
      <c r="Q235" s="113">
        <f t="shared" si="19"/>
        <v>2880.4884020844975</v>
      </c>
    </row>
    <row r="236" spans="3:17" x14ac:dyDescent="0.25">
      <c r="C236" t="str">
        <f t="shared" si="22"/>
        <v>SCEMFmCZ132007</v>
      </c>
      <c r="D236" t="s">
        <v>1705</v>
      </c>
      <c r="E236" s="9">
        <v>2007</v>
      </c>
      <c r="F236" s="9">
        <v>64</v>
      </c>
      <c r="G236" t="b">
        <f>INDEX(key!$AT$4:$BI$7,MATCH(LEFT(D236,3),key!$AS$4:$AS$7,0),VALUE(RIGHT(D236,2)))</f>
        <v>1</v>
      </c>
      <c r="J236" t="str">
        <f t="shared" si="20"/>
        <v>SCESFmCZ092015</v>
      </c>
      <c r="K236" t="s">
        <v>130</v>
      </c>
      <c r="L236" t="s">
        <v>1649</v>
      </c>
      <c r="M236" t="s">
        <v>108</v>
      </c>
      <c r="N236" s="89" t="s">
        <v>1830</v>
      </c>
      <c r="O236" t="b">
        <f>INDEX(key!$AT$4:$BI$7,MATCH(K236,key!$AS$4:$AS$7,0),VALUE(RIGHT(M236,2)))</f>
        <v>1</v>
      </c>
      <c r="P236" t="b">
        <f t="shared" si="21"/>
        <v>0</v>
      </c>
      <c r="Q236" s="113">
        <f t="shared" si="19"/>
        <v>3112.7710602051466</v>
      </c>
    </row>
    <row r="237" spans="3:17" x14ac:dyDescent="0.25">
      <c r="C237" t="str">
        <f t="shared" si="22"/>
        <v>SCEMFmCZ132011</v>
      </c>
      <c r="D237" t="s">
        <v>1705</v>
      </c>
      <c r="E237" s="9">
        <v>2011</v>
      </c>
      <c r="F237" s="9">
        <v>64</v>
      </c>
      <c r="G237" t="b">
        <f>INDEX(key!$AT$4:$BI$7,MATCH(LEFT(D237,3),key!$AS$4:$AS$7,0),VALUE(RIGHT(D237,2)))</f>
        <v>1</v>
      </c>
      <c r="J237" t="str">
        <f t="shared" si="20"/>
        <v>SCESFmCZ102015</v>
      </c>
      <c r="K237" t="s">
        <v>130</v>
      </c>
      <c r="L237" t="s">
        <v>1649</v>
      </c>
      <c r="M237" t="s">
        <v>109</v>
      </c>
      <c r="N237" s="89" t="s">
        <v>1830</v>
      </c>
      <c r="O237" t="b">
        <f>INDEX(key!$AT$4:$BI$7,MATCH(K237,key!$AS$4:$AS$7,0),VALUE(RIGHT(M237,2)))</f>
        <v>1</v>
      </c>
      <c r="P237" t="b">
        <f t="shared" si="21"/>
        <v>0</v>
      </c>
      <c r="Q237" s="113">
        <f t="shared" si="19"/>
        <v>10796.442917031243</v>
      </c>
    </row>
    <row r="238" spans="3:17" x14ac:dyDescent="0.25">
      <c r="C238" t="str">
        <f t="shared" si="22"/>
        <v>SCEMFmCZ141975</v>
      </c>
      <c r="D238" t="s">
        <v>1706</v>
      </c>
      <c r="E238" s="9">
        <v>1975</v>
      </c>
      <c r="F238" s="9">
        <v>7855</v>
      </c>
      <c r="G238" t="b">
        <f>INDEX(key!$AT$4:$BI$7,MATCH(LEFT(D238,3),key!$AS$4:$AS$7,0),VALUE(RIGHT(D238,2)))</f>
        <v>1</v>
      </c>
      <c r="J238" t="str">
        <f t="shared" si="20"/>
        <v>SCESFmCZ112015</v>
      </c>
      <c r="K238" t="s">
        <v>130</v>
      </c>
      <c r="L238" t="s">
        <v>1649</v>
      </c>
      <c r="M238" t="s">
        <v>110</v>
      </c>
      <c r="N238" s="89" t="s">
        <v>1830</v>
      </c>
      <c r="O238" t="b">
        <f>INDEX(key!$AT$4:$BI$7,MATCH(K238,key!$AS$4:$AS$7,0),VALUE(RIGHT(M238,2)))</f>
        <v>0</v>
      </c>
      <c r="P238" t="b">
        <f t="shared" si="21"/>
        <v>0</v>
      </c>
      <c r="Q238" s="113">
        <f t="shared" si="19"/>
        <v>0</v>
      </c>
    </row>
    <row r="239" spans="3:17" x14ac:dyDescent="0.25">
      <c r="C239" t="str">
        <f t="shared" si="22"/>
        <v>SCEMFmCZ141985</v>
      </c>
      <c r="D239" t="s">
        <v>1706</v>
      </c>
      <c r="E239" s="9">
        <v>1985</v>
      </c>
      <c r="F239" s="9">
        <v>10645</v>
      </c>
      <c r="G239" t="b">
        <f>INDEX(key!$AT$4:$BI$7,MATCH(LEFT(D239,3),key!$AS$4:$AS$7,0),VALUE(RIGHT(D239,2)))</f>
        <v>1</v>
      </c>
      <c r="J239" t="str">
        <f t="shared" si="20"/>
        <v>SCESFmCZ122015</v>
      </c>
      <c r="K239" t="s">
        <v>130</v>
      </c>
      <c r="L239" t="s">
        <v>1649</v>
      </c>
      <c r="M239" t="s">
        <v>111</v>
      </c>
      <c r="N239" s="89" t="s">
        <v>1830</v>
      </c>
      <c r="O239" t="b">
        <f>INDEX(key!$AT$4:$BI$7,MATCH(K239,key!$AS$4:$AS$7,0),VALUE(RIGHT(M239,2)))</f>
        <v>0</v>
      </c>
      <c r="P239" t="b">
        <f t="shared" si="21"/>
        <v>0</v>
      </c>
      <c r="Q239" s="113">
        <f t="shared" si="19"/>
        <v>0</v>
      </c>
    </row>
    <row r="240" spans="3:17" x14ac:dyDescent="0.25">
      <c r="C240" t="str">
        <f t="shared" si="22"/>
        <v>SCEMFmCZ141996</v>
      </c>
      <c r="D240" t="s">
        <v>1706</v>
      </c>
      <c r="E240" s="9">
        <v>1996</v>
      </c>
      <c r="F240" s="9">
        <v>998</v>
      </c>
      <c r="G240" t="b">
        <f>INDEX(key!$AT$4:$BI$7,MATCH(LEFT(D240,3),key!$AS$4:$AS$7,0),VALUE(RIGHT(D240,2)))</f>
        <v>1</v>
      </c>
      <c r="J240" t="str">
        <f t="shared" si="20"/>
        <v>SCESFmCZ132015</v>
      </c>
      <c r="K240" t="s">
        <v>130</v>
      </c>
      <c r="L240" t="s">
        <v>1649</v>
      </c>
      <c r="M240" t="s">
        <v>112</v>
      </c>
      <c r="N240" s="89" t="s">
        <v>1830</v>
      </c>
      <c r="O240" t="b">
        <f>INDEX(key!$AT$4:$BI$7,MATCH(K240,key!$AS$4:$AS$7,0),VALUE(RIGHT(M240,2)))</f>
        <v>1</v>
      </c>
      <c r="P240" t="b">
        <f t="shared" si="21"/>
        <v>0</v>
      </c>
      <c r="Q240" s="113">
        <f t="shared" si="19"/>
        <v>1251.5288726776935</v>
      </c>
    </row>
    <row r="241" spans="3:17" x14ac:dyDescent="0.25">
      <c r="C241" t="str">
        <f t="shared" ref="C241:C243" si="23">+D241&amp;E241</f>
        <v>SCEMFmCZ142003</v>
      </c>
      <c r="D241" t="s">
        <v>1706</v>
      </c>
      <c r="E241" s="9">
        <v>2003</v>
      </c>
      <c r="F241" s="9">
        <v>1</v>
      </c>
      <c r="G241" t="b">
        <f>INDEX(key!$AT$4:$BI$7,MATCH(LEFT(D241,3),key!$AS$4:$AS$7,0),VALUE(RIGHT(D241,2)))</f>
        <v>1</v>
      </c>
      <c r="J241" t="str">
        <f t="shared" si="20"/>
        <v>SCESFmCZ142015</v>
      </c>
      <c r="K241" t="s">
        <v>130</v>
      </c>
      <c r="L241" t="s">
        <v>1649</v>
      </c>
      <c r="M241" t="s">
        <v>113</v>
      </c>
      <c r="N241" s="89" t="s">
        <v>1830</v>
      </c>
      <c r="O241" t="b">
        <f>INDEX(key!$AT$4:$BI$7,MATCH(K241,key!$AS$4:$AS$7,0),VALUE(RIGHT(M241,2)))</f>
        <v>1</v>
      </c>
      <c r="P241" t="b">
        <f t="shared" si="21"/>
        <v>0</v>
      </c>
      <c r="Q241" s="113">
        <f t="shared" si="19"/>
        <v>1667.4822209806134</v>
      </c>
    </row>
    <row r="242" spans="3:17" x14ac:dyDescent="0.25">
      <c r="C242" t="str">
        <f t="shared" si="23"/>
        <v>SCEMFmCZ142007</v>
      </c>
      <c r="D242" t="s">
        <v>1706</v>
      </c>
      <c r="E242" s="9">
        <v>2007</v>
      </c>
      <c r="F242" s="9">
        <v>1</v>
      </c>
      <c r="G242" t="b">
        <f>INDEX(key!$AT$4:$BI$7,MATCH(LEFT(D242,3),key!$AS$4:$AS$7,0),VALUE(RIGHT(D242,2)))</f>
        <v>1</v>
      </c>
      <c r="J242" t="str">
        <f t="shared" si="20"/>
        <v>SCESFmCZ152015</v>
      </c>
      <c r="K242" t="s">
        <v>130</v>
      </c>
      <c r="L242" t="s">
        <v>1649</v>
      </c>
      <c r="M242" t="s">
        <v>114</v>
      </c>
      <c r="N242" s="89" t="s">
        <v>1830</v>
      </c>
      <c r="O242" t="b">
        <f>INDEX(key!$AT$4:$BI$7,MATCH(K242,key!$AS$4:$AS$7,0),VALUE(RIGHT(M242,2)))</f>
        <v>1</v>
      </c>
      <c r="P242" t="b">
        <f t="shared" si="21"/>
        <v>0</v>
      </c>
      <c r="Q242" s="113">
        <f t="shared" si="19"/>
        <v>326.52567143514761</v>
      </c>
    </row>
    <row r="243" spans="3:17" x14ac:dyDescent="0.25">
      <c r="C243" t="str">
        <f t="shared" si="23"/>
        <v>SCEMFmCZ142011</v>
      </c>
      <c r="D243" t="s">
        <v>1706</v>
      </c>
      <c r="E243" s="9">
        <v>2011</v>
      </c>
      <c r="F243" s="9">
        <v>1</v>
      </c>
      <c r="G243" t="b">
        <f>INDEX(key!$AT$4:$BI$7,MATCH(LEFT(D243,3),key!$AS$4:$AS$7,0),VALUE(RIGHT(D243,2)))</f>
        <v>1</v>
      </c>
      <c r="J243" t="str">
        <f t="shared" si="20"/>
        <v>SCESFmCZ162015</v>
      </c>
      <c r="K243" t="s">
        <v>130</v>
      </c>
      <c r="L243" t="s">
        <v>1649</v>
      </c>
      <c r="M243" t="s">
        <v>115</v>
      </c>
      <c r="N243" s="89" t="s">
        <v>1830</v>
      </c>
      <c r="O243" t="b">
        <f>INDEX(key!$AT$4:$BI$7,MATCH(K243,key!$AS$4:$AS$7,0),VALUE(RIGHT(M243,2)))</f>
        <v>1</v>
      </c>
      <c r="P243" t="b">
        <f t="shared" si="21"/>
        <v>0</v>
      </c>
      <c r="Q243" s="113">
        <f t="shared" si="19"/>
        <v>584.26082220277817</v>
      </c>
    </row>
    <row r="244" spans="3:17" x14ac:dyDescent="0.25">
      <c r="C244" t="str">
        <f t="shared" si="22"/>
        <v>SCEMFmCZ151975</v>
      </c>
      <c r="D244" t="s">
        <v>1707</v>
      </c>
      <c r="E244" s="9">
        <v>1975</v>
      </c>
      <c r="F244" s="9">
        <v>22114</v>
      </c>
      <c r="G244" t="b">
        <f>INDEX(key!$AT$4:$BI$7,MATCH(LEFT(D244,3),key!$AS$4:$AS$7,0),VALUE(RIGHT(D244,2)))</f>
        <v>1</v>
      </c>
      <c r="J244" t="str">
        <f t="shared" si="20"/>
        <v>SCESFmCZ012017</v>
      </c>
      <c r="K244" t="s">
        <v>130</v>
      </c>
      <c r="L244" t="s">
        <v>1649</v>
      </c>
      <c r="M244" t="s">
        <v>48</v>
      </c>
      <c r="N244" s="89">
        <v>2017</v>
      </c>
      <c r="O244" t="b">
        <f>INDEX(key!$AT$4:$BI$7,MATCH(K244,key!$AS$4:$AS$7,0),VALUE(RIGHT(M244,2)))</f>
        <v>0</v>
      </c>
      <c r="P244" t="b">
        <f t="shared" si="21"/>
        <v>0</v>
      </c>
      <c r="Q244" s="113">
        <f t="shared" si="19"/>
        <v>0</v>
      </c>
    </row>
    <row r="245" spans="3:17" x14ac:dyDescent="0.25">
      <c r="C245" t="str">
        <f t="shared" si="22"/>
        <v>SCEMFmCZ151985</v>
      </c>
      <c r="D245" t="s">
        <v>1707</v>
      </c>
      <c r="E245" s="9">
        <v>1985</v>
      </c>
      <c r="F245" s="9">
        <v>19815</v>
      </c>
      <c r="G245" t="b">
        <f>INDEX(key!$AT$4:$BI$7,MATCH(LEFT(D245,3),key!$AS$4:$AS$7,0),VALUE(RIGHT(D245,2)))</f>
        <v>1</v>
      </c>
      <c r="J245" t="str">
        <f t="shared" si="20"/>
        <v>SCESFmCZ022017</v>
      </c>
      <c r="K245" t="s">
        <v>130</v>
      </c>
      <c r="L245" t="s">
        <v>1649</v>
      </c>
      <c r="M245" t="s">
        <v>101</v>
      </c>
      <c r="N245" s="89">
        <v>2017</v>
      </c>
      <c r="O245" t="b">
        <f>INDEX(key!$AT$4:$BI$7,MATCH(K245,key!$AS$4:$AS$7,0),VALUE(RIGHT(M245,2)))</f>
        <v>0</v>
      </c>
      <c r="P245" t="b">
        <f t="shared" si="21"/>
        <v>0</v>
      </c>
      <c r="Q245" s="113">
        <f t="shared" si="19"/>
        <v>0</v>
      </c>
    </row>
    <row r="246" spans="3:17" x14ac:dyDescent="0.25">
      <c r="C246" t="str">
        <f t="shared" si="22"/>
        <v>SCEMFmCZ151996</v>
      </c>
      <c r="D246" t="s">
        <v>1707</v>
      </c>
      <c r="E246" s="9">
        <v>1996</v>
      </c>
      <c r="F246" s="9">
        <v>3402</v>
      </c>
      <c r="G246" t="b">
        <f>INDEX(key!$AT$4:$BI$7,MATCH(LEFT(D246,3),key!$AS$4:$AS$7,0),VALUE(RIGHT(D246,2)))</f>
        <v>1</v>
      </c>
      <c r="J246" t="str">
        <f t="shared" si="20"/>
        <v>SCESFmCZ032017</v>
      </c>
      <c r="K246" t="s">
        <v>130</v>
      </c>
      <c r="L246" t="s">
        <v>1649</v>
      </c>
      <c r="M246" t="s">
        <v>102</v>
      </c>
      <c r="N246" s="89">
        <v>2017</v>
      </c>
      <c r="O246" t="b">
        <f>INDEX(key!$AT$4:$BI$7,MATCH(K246,key!$AS$4:$AS$7,0),VALUE(RIGHT(M246,2)))</f>
        <v>0</v>
      </c>
      <c r="P246" t="b">
        <f t="shared" si="21"/>
        <v>0</v>
      </c>
      <c r="Q246" s="113">
        <f t="shared" si="19"/>
        <v>0</v>
      </c>
    </row>
    <row r="247" spans="3:17" x14ac:dyDescent="0.25">
      <c r="C247" t="str">
        <f t="shared" ref="C247:C249" si="24">+D247&amp;E247</f>
        <v>SCEMFmCZ152003</v>
      </c>
      <c r="D247" t="s">
        <v>1707</v>
      </c>
      <c r="E247" s="9">
        <v>2003</v>
      </c>
      <c r="F247" s="9">
        <v>1</v>
      </c>
      <c r="G247" t="b">
        <f>INDEX(key!$AT$4:$BI$7,MATCH(LEFT(D247,3),key!$AS$4:$AS$7,0),VALUE(RIGHT(D247,2)))</f>
        <v>1</v>
      </c>
      <c r="J247" t="str">
        <f t="shared" si="20"/>
        <v>SCESFmCZ042017</v>
      </c>
      <c r="K247" t="s">
        <v>130</v>
      </c>
      <c r="L247" t="s">
        <v>1649</v>
      </c>
      <c r="M247" t="s">
        <v>103</v>
      </c>
      <c r="N247" s="89">
        <v>2017</v>
      </c>
      <c r="O247" t="b">
        <f>INDEX(key!$AT$4:$BI$7,MATCH(K247,key!$AS$4:$AS$7,0),VALUE(RIGHT(M247,2)))</f>
        <v>0</v>
      </c>
      <c r="P247" t="b">
        <f t="shared" si="21"/>
        <v>0</v>
      </c>
      <c r="Q247" s="113">
        <f t="shared" si="19"/>
        <v>0</v>
      </c>
    </row>
    <row r="248" spans="3:17" x14ac:dyDescent="0.25">
      <c r="C248" t="str">
        <f t="shared" si="24"/>
        <v>SCEMFmCZ152007</v>
      </c>
      <c r="D248" t="s">
        <v>1707</v>
      </c>
      <c r="E248" s="9">
        <v>2007</v>
      </c>
      <c r="F248" s="9">
        <v>1</v>
      </c>
      <c r="G248" t="b">
        <f>INDEX(key!$AT$4:$BI$7,MATCH(LEFT(D248,3),key!$AS$4:$AS$7,0),VALUE(RIGHT(D248,2)))</f>
        <v>1</v>
      </c>
      <c r="J248" t="str">
        <f t="shared" si="20"/>
        <v>SCESFmCZ052017</v>
      </c>
      <c r="K248" t="s">
        <v>130</v>
      </c>
      <c r="L248" t="s">
        <v>1649</v>
      </c>
      <c r="M248" t="s">
        <v>104</v>
      </c>
      <c r="N248" s="89">
        <v>2017</v>
      </c>
      <c r="O248" t="b">
        <f>INDEX(key!$AT$4:$BI$7,MATCH(K248,key!$AS$4:$AS$7,0),VALUE(RIGHT(M248,2)))</f>
        <v>1</v>
      </c>
      <c r="P248" t="b">
        <f t="shared" si="21"/>
        <v>0</v>
      </c>
      <c r="Q248" s="113">
        <f t="shared" si="19"/>
        <v>7.8592296636762633</v>
      </c>
    </row>
    <row r="249" spans="3:17" x14ac:dyDescent="0.25">
      <c r="C249" t="str">
        <f t="shared" si="24"/>
        <v>SCEMFmCZ152011</v>
      </c>
      <c r="D249" t="s">
        <v>1707</v>
      </c>
      <c r="E249" s="9">
        <v>2011</v>
      </c>
      <c r="F249" s="9">
        <v>1</v>
      </c>
      <c r="G249" t="b">
        <f>INDEX(key!$AT$4:$BI$7,MATCH(LEFT(D249,3),key!$AS$4:$AS$7,0),VALUE(RIGHT(D249,2)))</f>
        <v>1</v>
      </c>
      <c r="J249" t="str">
        <f t="shared" si="20"/>
        <v>SCESFmCZ062017</v>
      </c>
      <c r="K249" t="s">
        <v>130</v>
      </c>
      <c r="L249" t="s">
        <v>1649</v>
      </c>
      <c r="M249" t="s">
        <v>105</v>
      </c>
      <c r="N249" s="89">
        <v>2017</v>
      </c>
      <c r="O249" t="b">
        <f>INDEX(key!$AT$4:$BI$7,MATCH(K249,key!$AS$4:$AS$7,0),VALUE(RIGHT(M249,2)))</f>
        <v>1</v>
      </c>
      <c r="P249" t="b">
        <f t="shared" si="21"/>
        <v>0</v>
      </c>
      <c r="Q249" s="113">
        <f t="shared" si="19"/>
        <v>1386.2718772072233</v>
      </c>
    </row>
    <row r="250" spans="3:17" x14ac:dyDescent="0.25">
      <c r="C250" t="str">
        <f t="shared" si="22"/>
        <v>SCEMFmCZ161975</v>
      </c>
      <c r="D250" t="s">
        <v>1708</v>
      </c>
      <c r="E250" s="9">
        <v>1975</v>
      </c>
      <c r="F250" s="9">
        <v>6728</v>
      </c>
      <c r="G250" t="b">
        <f>INDEX(key!$AT$4:$BI$7,MATCH(LEFT(D250,3),key!$AS$4:$AS$7,0),VALUE(RIGHT(D250,2)))</f>
        <v>1</v>
      </c>
      <c r="J250" t="str">
        <f t="shared" si="20"/>
        <v>SCESFmCZ072017</v>
      </c>
      <c r="K250" t="s">
        <v>130</v>
      </c>
      <c r="L250" t="s">
        <v>1649</v>
      </c>
      <c r="M250" t="s">
        <v>106</v>
      </c>
      <c r="N250" s="89">
        <v>2017</v>
      </c>
      <c r="O250" t="b">
        <f>INDEX(key!$AT$4:$BI$7,MATCH(K250,key!$AS$4:$AS$7,0),VALUE(RIGHT(M250,2)))</f>
        <v>0</v>
      </c>
      <c r="P250" t="b">
        <f t="shared" si="21"/>
        <v>0</v>
      </c>
      <c r="Q250" s="113">
        <f t="shared" si="19"/>
        <v>0</v>
      </c>
    </row>
    <row r="251" spans="3:17" x14ac:dyDescent="0.25">
      <c r="C251" t="str">
        <f t="shared" si="22"/>
        <v>SCEMFmCZ161985</v>
      </c>
      <c r="D251" t="s">
        <v>1708</v>
      </c>
      <c r="E251" s="9">
        <v>1985</v>
      </c>
      <c r="F251" s="9">
        <v>7133</v>
      </c>
      <c r="G251" t="b">
        <f>INDEX(key!$AT$4:$BI$7,MATCH(LEFT(D251,3),key!$AS$4:$AS$7,0),VALUE(RIGHT(D251,2)))</f>
        <v>1</v>
      </c>
      <c r="J251" t="str">
        <f t="shared" si="20"/>
        <v>SCESFmCZ082017</v>
      </c>
      <c r="K251" t="s">
        <v>130</v>
      </c>
      <c r="L251" t="s">
        <v>1649</v>
      </c>
      <c r="M251" t="s">
        <v>107</v>
      </c>
      <c r="N251" s="89">
        <v>2017</v>
      </c>
      <c r="O251" t="b">
        <f>INDEX(key!$AT$4:$BI$7,MATCH(K251,key!$AS$4:$AS$7,0),VALUE(RIGHT(M251,2)))</f>
        <v>1</v>
      </c>
      <c r="P251" t="b">
        <f t="shared" si="21"/>
        <v>0</v>
      </c>
      <c r="Q251" s="113">
        <f t="shared" si="19"/>
        <v>1007.4249289296043</v>
      </c>
    </row>
    <row r="252" spans="3:17" x14ac:dyDescent="0.25">
      <c r="C252" t="str">
        <f t="shared" si="22"/>
        <v>SCEMFmCZ161996</v>
      </c>
      <c r="D252" t="s">
        <v>1708</v>
      </c>
      <c r="E252" s="9">
        <v>1996</v>
      </c>
      <c r="F252" s="9">
        <v>624</v>
      </c>
      <c r="G252" t="b">
        <f>INDEX(key!$AT$4:$BI$7,MATCH(LEFT(D252,3),key!$AS$4:$AS$7,0),VALUE(RIGHT(D252,2)))</f>
        <v>1</v>
      </c>
      <c r="J252" t="str">
        <f t="shared" si="20"/>
        <v>SCESFmCZ092017</v>
      </c>
      <c r="K252" t="s">
        <v>130</v>
      </c>
      <c r="L252" t="s">
        <v>1649</v>
      </c>
      <c r="M252" t="s">
        <v>108</v>
      </c>
      <c r="N252" s="89">
        <v>2017</v>
      </c>
      <c r="O252" t="b">
        <f>INDEX(key!$AT$4:$BI$7,MATCH(K252,key!$AS$4:$AS$7,0),VALUE(RIGHT(M252,2)))</f>
        <v>1</v>
      </c>
      <c r="P252" t="b">
        <f t="shared" si="21"/>
        <v>0</v>
      </c>
      <c r="Q252" s="113">
        <f t="shared" si="19"/>
        <v>1088.6637008612784</v>
      </c>
    </row>
    <row r="253" spans="3:17" x14ac:dyDescent="0.25">
      <c r="C253" t="str">
        <f t="shared" ref="C253:C259" si="25">+D253&amp;E253</f>
        <v>SCEMFmCZ162003</v>
      </c>
      <c r="D253" t="s">
        <v>1708</v>
      </c>
      <c r="E253" s="9">
        <v>2003</v>
      </c>
      <c r="F253" s="9">
        <v>1</v>
      </c>
      <c r="G253" t="b">
        <f>INDEX(key!$AT$4:$BI$7,MATCH(LEFT(D253,3),key!$AS$4:$AS$7,0),VALUE(RIGHT(D253,2)))</f>
        <v>1</v>
      </c>
      <c r="J253" t="str">
        <f t="shared" si="20"/>
        <v>SCESFmCZ102017</v>
      </c>
      <c r="K253" t="s">
        <v>130</v>
      </c>
      <c r="L253" t="s">
        <v>1649</v>
      </c>
      <c r="M253" t="s">
        <v>109</v>
      </c>
      <c r="N253" s="89">
        <v>2017</v>
      </c>
      <c r="O253" t="b">
        <f>INDEX(key!$AT$4:$BI$7,MATCH(K253,key!$AS$4:$AS$7,0),VALUE(RIGHT(M253,2)))</f>
        <v>1</v>
      </c>
      <c r="P253" t="b">
        <f t="shared" si="21"/>
        <v>0</v>
      </c>
      <c r="Q253" s="113">
        <f t="shared" si="19"/>
        <v>3775.9588722911549</v>
      </c>
    </row>
    <row r="254" spans="3:17" x14ac:dyDescent="0.25">
      <c r="C254" t="str">
        <f t="shared" si="25"/>
        <v>SCEMFmCZ162007</v>
      </c>
      <c r="D254" t="s">
        <v>1708</v>
      </c>
      <c r="E254" s="9">
        <v>2007</v>
      </c>
      <c r="F254" s="9">
        <v>1</v>
      </c>
      <c r="G254" t="b">
        <f>INDEX(key!$AT$4:$BI$7,MATCH(LEFT(D254,3),key!$AS$4:$AS$7,0),VALUE(RIGHT(D254,2)))</f>
        <v>1</v>
      </c>
      <c r="J254" t="str">
        <f t="shared" si="20"/>
        <v>SCESFmCZ112017</v>
      </c>
      <c r="K254" t="s">
        <v>130</v>
      </c>
      <c r="L254" t="s">
        <v>1649</v>
      </c>
      <c r="M254" t="s">
        <v>110</v>
      </c>
      <c r="N254" s="89">
        <v>2017</v>
      </c>
      <c r="O254" t="b">
        <f>INDEX(key!$AT$4:$BI$7,MATCH(K254,key!$AS$4:$AS$7,0),VALUE(RIGHT(M254,2)))</f>
        <v>0</v>
      </c>
      <c r="P254" t="b">
        <f t="shared" si="21"/>
        <v>0</v>
      </c>
      <c r="Q254" s="113">
        <f t="shared" si="19"/>
        <v>0</v>
      </c>
    </row>
    <row r="255" spans="3:17" x14ac:dyDescent="0.25">
      <c r="C255" t="str">
        <f t="shared" si="25"/>
        <v>SCEMFmCZ162011</v>
      </c>
      <c r="D255" t="s">
        <v>1708</v>
      </c>
      <c r="E255" s="9">
        <v>2011</v>
      </c>
      <c r="F255" s="9">
        <v>1</v>
      </c>
      <c r="G255" t="b">
        <f>INDEX(key!$AT$4:$BI$7,MATCH(LEFT(D255,3),key!$AS$4:$AS$7,0),VALUE(RIGHT(D255,2)))</f>
        <v>1</v>
      </c>
      <c r="J255" t="str">
        <f t="shared" si="20"/>
        <v>SCESFmCZ122017</v>
      </c>
      <c r="K255" t="s">
        <v>130</v>
      </c>
      <c r="L255" t="s">
        <v>1649</v>
      </c>
      <c r="M255" t="s">
        <v>111</v>
      </c>
      <c r="N255" s="89">
        <v>2017</v>
      </c>
      <c r="O255" t="b">
        <f>INDEX(key!$AT$4:$BI$7,MATCH(K255,key!$AS$4:$AS$7,0),VALUE(RIGHT(M255,2)))</f>
        <v>0</v>
      </c>
      <c r="P255" t="b">
        <f t="shared" si="21"/>
        <v>0</v>
      </c>
      <c r="Q255" s="113">
        <f t="shared" si="19"/>
        <v>0</v>
      </c>
    </row>
    <row r="256" spans="3:17" x14ac:dyDescent="0.25">
      <c r="C256" t="str">
        <f t="shared" si="25"/>
        <v>SCEDMoCZ05MH72</v>
      </c>
      <c r="D256" t="s">
        <v>1734</v>
      </c>
      <c r="E256" s="9" t="s">
        <v>1654</v>
      </c>
      <c r="F256" s="9">
        <v>1</v>
      </c>
      <c r="G256" t="b">
        <f>INDEX(key!$AT$4:$BI$7,MATCH(LEFT(D256,3),key!$AS$4:$AS$7,0),VALUE(RIGHT(D256,2)))</f>
        <v>1</v>
      </c>
      <c r="J256" t="str">
        <f t="shared" si="20"/>
        <v>SCESFmCZ132017</v>
      </c>
      <c r="K256" t="s">
        <v>130</v>
      </c>
      <c r="L256" t="s">
        <v>1649</v>
      </c>
      <c r="M256" t="s">
        <v>112</v>
      </c>
      <c r="N256" s="89">
        <v>2017</v>
      </c>
      <c r="O256" t="b">
        <f>INDEX(key!$AT$4:$BI$7,MATCH(K256,key!$AS$4:$AS$7,0),VALUE(RIGHT(M256,2)))</f>
        <v>1</v>
      </c>
      <c r="P256" t="b">
        <f t="shared" si="21"/>
        <v>0</v>
      </c>
      <c r="Q256" s="113">
        <f t="shared" si="19"/>
        <v>437.71097453413313</v>
      </c>
    </row>
    <row r="257" spans="3:17" x14ac:dyDescent="0.25">
      <c r="C257" t="str">
        <f t="shared" si="25"/>
        <v>SCEDMoCZ05MH85</v>
      </c>
      <c r="D257" t="s">
        <v>1734</v>
      </c>
      <c r="E257" s="9" t="s">
        <v>1655</v>
      </c>
      <c r="F257" s="9">
        <v>1</v>
      </c>
      <c r="G257" t="b">
        <f>INDEX(key!$AT$4:$BI$7,MATCH(LEFT(D257,3),key!$AS$4:$AS$7,0),VALUE(RIGHT(D257,2)))</f>
        <v>1</v>
      </c>
      <c r="J257" t="str">
        <f t="shared" si="20"/>
        <v>SCESFmCZ142017</v>
      </c>
      <c r="K257" t="s">
        <v>130</v>
      </c>
      <c r="L257" t="s">
        <v>1649</v>
      </c>
      <c r="M257" t="s">
        <v>113</v>
      </c>
      <c r="N257" s="89">
        <v>2017</v>
      </c>
      <c r="O257" t="b">
        <f>INDEX(key!$AT$4:$BI$7,MATCH(K257,key!$AS$4:$AS$7,0),VALUE(RIGHT(M257,2)))</f>
        <v>1</v>
      </c>
      <c r="P257" t="b">
        <f t="shared" si="21"/>
        <v>0</v>
      </c>
      <c r="Q257" s="113">
        <f t="shared" si="19"/>
        <v>583.18691953320194</v>
      </c>
    </row>
    <row r="258" spans="3:17" x14ac:dyDescent="0.25">
      <c r="C258" t="str">
        <f t="shared" si="25"/>
        <v>SCEDMoCZ05MH00</v>
      </c>
      <c r="D258" t="s">
        <v>1734</v>
      </c>
      <c r="E258" s="9" t="s">
        <v>1652</v>
      </c>
      <c r="F258" s="9">
        <v>1</v>
      </c>
      <c r="G258" t="b">
        <f>INDEX(key!$AT$4:$BI$7,MATCH(LEFT(D258,3),key!$AS$4:$AS$7,0),VALUE(RIGHT(D258,2)))</f>
        <v>1</v>
      </c>
      <c r="J258" t="str">
        <f t="shared" si="20"/>
        <v>SCESFmCZ152017</v>
      </c>
      <c r="K258" t="s">
        <v>130</v>
      </c>
      <c r="L258" t="s">
        <v>1649</v>
      </c>
      <c r="M258" t="s">
        <v>114</v>
      </c>
      <c r="N258" s="89">
        <v>2017</v>
      </c>
      <c r="O258" t="b">
        <f>INDEX(key!$AT$4:$BI$7,MATCH(K258,key!$AS$4:$AS$7,0),VALUE(RIGHT(M258,2)))</f>
        <v>1</v>
      </c>
      <c r="P258" t="b">
        <f t="shared" si="21"/>
        <v>0</v>
      </c>
      <c r="Q258" s="113">
        <f t="shared" si="19"/>
        <v>114.19941878647958</v>
      </c>
    </row>
    <row r="259" spans="3:17" x14ac:dyDescent="0.25">
      <c r="C259" t="str">
        <f t="shared" si="25"/>
        <v>SCEDMoCZ05MH06</v>
      </c>
      <c r="D259" t="s">
        <v>1734</v>
      </c>
      <c r="E259" s="9" t="s">
        <v>1653</v>
      </c>
      <c r="F259" s="9">
        <v>1</v>
      </c>
      <c r="G259" t="b">
        <f>INDEX(key!$AT$4:$BI$7,MATCH(LEFT(D259,3),key!$AS$4:$AS$7,0),VALUE(RIGHT(D259,2)))</f>
        <v>1</v>
      </c>
      <c r="J259" t="str">
        <f t="shared" si="20"/>
        <v>SCESFmCZ162017</v>
      </c>
      <c r="K259" t="s">
        <v>130</v>
      </c>
      <c r="L259" t="s">
        <v>1649</v>
      </c>
      <c r="M259" t="s">
        <v>115</v>
      </c>
      <c r="N259" s="89">
        <v>2017</v>
      </c>
      <c r="O259" t="b">
        <f>INDEX(key!$AT$4:$BI$7,MATCH(K259,key!$AS$4:$AS$7,0),VALUE(RIGHT(M259,2)))</f>
        <v>1</v>
      </c>
      <c r="P259" t="b">
        <f t="shared" si="21"/>
        <v>0</v>
      </c>
      <c r="Q259" s="113">
        <f t="shared" si="19"/>
        <v>204.33997125558284</v>
      </c>
    </row>
    <row r="260" spans="3:17" x14ac:dyDescent="0.25">
      <c r="C260" t="str">
        <f t="shared" si="22"/>
        <v>SCEDMoCZ06MH72</v>
      </c>
      <c r="D260" t="s">
        <v>1709</v>
      </c>
      <c r="E260" s="9" t="s">
        <v>1654</v>
      </c>
      <c r="F260" s="9">
        <v>12775</v>
      </c>
      <c r="G260" t="b">
        <f>INDEX(key!$AT$4:$BI$7,MATCH(LEFT(D260,3),key!$AS$4:$AS$7,0),VALUE(RIGHT(D260,2)))</f>
        <v>1</v>
      </c>
      <c r="J260" t="str">
        <f t="shared" si="20"/>
        <v>SDGSFmCZ011975</v>
      </c>
      <c r="K260" t="s">
        <v>131</v>
      </c>
      <c r="L260" t="s">
        <v>1649</v>
      </c>
      <c r="M260" t="s">
        <v>48</v>
      </c>
      <c r="N260" s="89" t="s">
        <v>47</v>
      </c>
      <c r="O260" t="b">
        <f>INDEX(key!$AT$4:$BI$7,MATCH(K260,key!$AS$4:$AS$7,0),VALUE(RIGHT(M260,2)))</f>
        <v>0</v>
      </c>
      <c r="P260" t="b">
        <f t="shared" si="21"/>
        <v>1</v>
      </c>
      <c r="Q260" s="113">
        <f t="shared" ref="Q260:Q323" si="26">IF(O260,IF(P260,VLOOKUP(J260,$C$4:$F$387,4,FALSE),MAX(VLOOKUP(K260&amp;L260&amp;M260&amp;"2003",$C$4:$F$387,4,FALSE)*VLOOKUP(L260&amp;N260,$S$5:$W$24,5,FALSE),1)),0)</f>
        <v>0</v>
      </c>
    </row>
    <row r="261" spans="3:17" x14ac:dyDescent="0.25">
      <c r="C261" t="str">
        <f t="shared" si="22"/>
        <v>SCEDMoCZ06MH85</v>
      </c>
      <c r="D261" t="s">
        <v>1709</v>
      </c>
      <c r="E261" s="9" t="s">
        <v>1655</v>
      </c>
      <c r="F261" s="9">
        <v>5043</v>
      </c>
      <c r="G261" t="b">
        <f>INDEX(key!$AT$4:$BI$7,MATCH(LEFT(D261,3),key!$AS$4:$AS$7,0),VALUE(RIGHT(D261,2)))</f>
        <v>1</v>
      </c>
      <c r="J261" t="str">
        <f t="shared" ref="J261:J324" si="27">K261&amp;L261&amp;M261&amp;N261</f>
        <v>SDGSFmCZ021975</v>
      </c>
      <c r="K261" t="s">
        <v>131</v>
      </c>
      <c r="L261" t="s">
        <v>1649</v>
      </c>
      <c r="M261" t="s">
        <v>101</v>
      </c>
      <c r="N261" s="89" t="s">
        <v>47</v>
      </c>
      <c r="O261" t="b">
        <f>INDEX(key!$AT$4:$BI$7,MATCH(K261,key!$AS$4:$AS$7,0),VALUE(RIGHT(M261,2)))</f>
        <v>0</v>
      </c>
      <c r="P261" t="b">
        <f t="shared" ref="P261:P324" si="28">VLOOKUP(L261&amp;N261,$S$4:$V$24,4,FALSE)</f>
        <v>1</v>
      </c>
      <c r="Q261" s="113">
        <f t="shared" si="26"/>
        <v>0</v>
      </c>
    </row>
    <row r="262" spans="3:17" x14ac:dyDescent="0.25">
      <c r="C262" t="str">
        <f t="shared" si="22"/>
        <v>SCEDMoCZ06MH00</v>
      </c>
      <c r="D262" t="s">
        <v>1709</v>
      </c>
      <c r="E262" s="9" t="s">
        <v>1652</v>
      </c>
      <c r="F262" s="9">
        <v>6954</v>
      </c>
      <c r="G262" t="b">
        <f>INDEX(key!$AT$4:$BI$7,MATCH(LEFT(D262,3),key!$AS$4:$AS$7,0),VALUE(RIGHT(D262,2)))</f>
        <v>1</v>
      </c>
      <c r="J262" t="str">
        <f t="shared" si="27"/>
        <v>SDGSFmCZ031975</v>
      </c>
      <c r="K262" t="s">
        <v>131</v>
      </c>
      <c r="L262" t="s">
        <v>1649</v>
      </c>
      <c r="M262" t="s">
        <v>102</v>
      </c>
      <c r="N262" s="89" t="s">
        <v>47</v>
      </c>
      <c r="O262" t="b">
        <f>INDEX(key!$AT$4:$BI$7,MATCH(K262,key!$AS$4:$AS$7,0),VALUE(RIGHT(M262,2)))</f>
        <v>0</v>
      </c>
      <c r="P262" t="b">
        <f t="shared" si="28"/>
        <v>1</v>
      </c>
      <c r="Q262" s="113">
        <f t="shared" si="26"/>
        <v>0</v>
      </c>
    </row>
    <row r="263" spans="3:17" x14ac:dyDescent="0.25">
      <c r="C263" t="str">
        <f t="shared" si="22"/>
        <v>SCEDMoCZ06MH06</v>
      </c>
      <c r="D263" t="s">
        <v>1709</v>
      </c>
      <c r="E263" s="9" t="s">
        <v>1653</v>
      </c>
      <c r="F263" s="9">
        <v>1591</v>
      </c>
      <c r="G263" t="b">
        <f>INDEX(key!$AT$4:$BI$7,MATCH(LEFT(D263,3),key!$AS$4:$AS$7,0),VALUE(RIGHT(D263,2)))</f>
        <v>1</v>
      </c>
      <c r="J263" t="str">
        <f t="shared" si="27"/>
        <v>SDGSFmCZ041975</v>
      </c>
      <c r="K263" t="s">
        <v>131</v>
      </c>
      <c r="L263" t="s">
        <v>1649</v>
      </c>
      <c r="M263" t="s">
        <v>103</v>
      </c>
      <c r="N263" s="89" t="s">
        <v>47</v>
      </c>
      <c r="O263" t="b">
        <f>INDEX(key!$AT$4:$BI$7,MATCH(K263,key!$AS$4:$AS$7,0),VALUE(RIGHT(M263,2)))</f>
        <v>0</v>
      </c>
      <c r="P263" t="b">
        <f t="shared" si="28"/>
        <v>1</v>
      </c>
      <c r="Q263" s="113">
        <f t="shared" si="26"/>
        <v>0</v>
      </c>
    </row>
    <row r="264" spans="3:17" x14ac:dyDescent="0.25">
      <c r="C264" t="str">
        <f t="shared" si="22"/>
        <v>SCEDMoCZ08MH72</v>
      </c>
      <c r="D264" t="s">
        <v>1710</v>
      </c>
      <c r="E264" s="9" t="s">
        <v>1654</v>
      </c>
      <c r="F264" s="9">
        <v>15405</v>
      </c>
      <c r="G264" t="b">
        <f>INDEX(key!$AT$4:$BI$7,MATCH(LEFT(D264,3),key!$AS$4:$AS$7,0),VALUE(RIGHT(D264,2)))</f>
        <v>1</v>
      </c>
      <c r="J264" t="str">
        <f t="shared" si="27"/>
        <v>SDGSFmCZ051975</v>
      </c>
      <c r="K264" t="s">
        <v>131</v>
      </c>
      <c r="L264" t="s">
        <v>1649</v>
      </c>
      <c r="M264" t="s">
        <v>104</v>
      </c>
      <c r="N264" s="89" t="s">
        <v>47</v>
      </c>
      <c r="O264" t="b">
        <f>INDEX(key!$AT$4:$BI$7,MATCH(K264,key!$AS$4:$AS$7,0),VALUE(RIGHT(M264,2)))</f>
        <v>0</v>
      </c>
      <c r="P264" t="b">
        <f t="shared" si="28"/>
        <v>1</v>
      </c>
      <c r="Q264" s="113">
        <f t="shared" si="26"/>
        <v>0</v>
      </c>
    </row>
    <row r="265" spans="3:17" x14ac:dyDescent="0.25">
      <c r="C265" t="str">
        <f t="shared" si="22"/>
        <v>SCEDMoCZ08MH85</v>
      </c>
      <c r="D265" t="s">
        <v>1710</v>
      </c>
      <c r="E265" s="9" t="s">
        <v>1655</v>
      </c>
      <c r="F265" s="9">
        <v>6905</v>
      </c>
      <c r="G265" t="b">
        <f>INDEX(key!$AT$4:$BI$7,MATCH(LEFT(D265,3),key!$AS$4:$AS$7,0),VALUE(RIGHT(D265,2)))</f>
        <v>1</v>
      </c>
      <c r="J265" t="str">
        <f t="shared" si="27"/>
        <v>SDGSFmCZ061975</v>
      </c>
      <c r="K265" t="s">
        <v>131</v>
      </c>
      <c r="L265" t="s">
        <v>1649</v>
      </c>
      <c r="M265" t="s">
        <v>105</v>
      </c>
      <c r="N265" s="89" t="s">
        <v>47</v>
      </c>
      <c r="O265" t="b">
        <f>INDEX(key!$AT$4:$BI$7,MATCH(K265,key!$AS$4:$AS$7,0),VALUE(RIGHT(M265,2)))</f>
        <v>1</v>
      </c>
      <c r="P265" t="b">
        <f t="shared" si="28"/>
        <v>1</v>
      </c>
      <c r="Q265" s="113">
        <f t="shared" si="26"/>
        <v>7440</v>
      </c>
    </row>
    <row r="266" spans="3:17" x14ac:dyDescent="0.25">
      <c r="C266" t="str">
        <f t="shared" si="22"/>
        <v>SCEDMoCZ08MH00</v>
      </c>
      <c r="D266" t="s">
        <v>1710</v>
      </c>
      <c r="E266" s="9" t="s">
        <v>1652</v>
      </c>
      <c r="F266" s="9">
        <v>1902</v>
      </c>
      <c r="G266" t="b">
        <f>INDEX(key!$AT$4:$BI$7,MATCH(LEFT(D266,3),key!$AS$4:$AS$7,0),VALUE(RIGHT(D266,2)))</f>
        <v>1</v>
      </c>
      <c r="J266" t="str">
        <f t="shared" si="27"/>
        <v>SDGSFmCZ071975</v>
      </c>
      <c r="K266" t="s">
        <v>131</v>
      </c>
      <c r="L266" t="s">
        <v>1649</v>
      </c>
      <c r="M266" t="s">
        <v>106</v>
      </c>
      <c r="N266" s="89" t="s">
        <v>47</v>
      </c>
      <c r="O266" t="b">
        <f>INDEX(key!$AT$4:$BI$7,MATCH(K266,key!$AS$4:$AS$7,0),VALUE(RIGHT(M266,2)))</f>
        <v>1</v>
      </c>
      <c r="P266" t="b">
        <f t="shared" si="28"/>
        <v>1</v>
      </c>
      <c r="Q266" s="113">
        <f t="shared" si="26"/>
        <v>213903</v>
      </c>
    </row>
    <row r="267" spans="3:17" x14ac:dyDescent="0.25">
      <c r="C267" t="str">
        <f t="shared" si="22"/>
        <v>SCEDMoCZ08MH06</v>
      </c>
      <c r="D267" t="s">
        <v>1710</v>
      </c>
      <c r="E267" s="9" t="s">
        <v>1653</v>
      </c>
      <c r="F267" s="9">
        <v>491</v>
      </c>
      <c r="G267" t="b">
        <f>INDEX(key!$AT$4:$BI$7,MATCH(LEFT(D267,3),key!$AS$4:$AS$7,0),VALUE(RIGHT(D267,2)))</f>
        <v>1</v>
      </c>
      <c r="J267" t="str">
        <f t="shared" si="27"/>
        <v>SDGSFmCZ081975</v>
      </c>
      <c r="K267" t="s">
        <v>131</v>
      </c>
      <c r="L267" t="s">
        <v>1649</v>
      </c>
      <c r="M267" t="s">
        <v>107</v>
      </c>
      <c r="N267" s="89" t="s">
        <v>47</v>
      </c>
      <c r="O267" t="b">
        <f>INDEX(key!$AT$4:$BI$7,MATCH(K267,key!$AS$4:$AS$7,0),VALUE(RIGHT(M267,2)))</f>
        <v>1</v>
      </c>
      <c r="P267" t="b">
        <f t="shared" si="28"/>
        <v>1</v>
      </c>
      <c r="Q267" s="113">
        <f t="shared" si="26"/>
        <v>2356</v>
      </c>
    </row>
    <row r="268" spans="3:17" x14ac:dyDescent="0.25">
      <c r="C268" t="str">
        <f t="shared" si="22"/>
        <v>SCEDMoCZ09MH72</v>
      </c>
      <c r="D268" t="s">
        <v>1711</v>
      </c>
      <c r="E268" s="9" t="s">
        <v>1654</v>
      </c>
      <c r="F268" s="9">
        <v>17806</v>
      </c>
      <c r="G268" t="b">
        <f>INDEX(key!$AT$4:$BI$7,MATCH(LEFT(D268,3),key!$AS$4:$AS$7,0),VALUE(RIGHT(D268,2)))</f>
        <v>1</v>
      </c>
      <c r="J268" t="str">
        <f t="shared" si="27"/>
        <v>SDGSFmCZ091975</v>
      </c>
      <c r="K268" t="s">
        <v>131</v>
      </c>
      <c r="L268" t="s">
        <v>1649</v>
      </c>
      <c r="M268" t="s">
        <v>108</v>
      </c>
      <c r="N268" s="89" t="s">
        <v>47</v>
      </c>
      <c r="O268" t="b">
        <f>INDEX(key!$AT$4:$BI$7,MATCH(K268,key!$AS$4:$AS$7,0),VALUE(RIGHT(M268,2)))</f>
        <v>0</v>
      </c>
      <c r="P268" t="b">
        <f t="shared" si="28"/>
        <v>1</v>
      </c>
      <c r="Q268" s="113">
        <f t="shared" si="26"/>
        <v>0</v>
      </c>
    </row>
    <row r="269" spans="3:17" x14ac:dyDescent="0.25">
      <c r="C269" t="str">
        <f t="shared" si="22"/>
        <v>SCEDMoCZ09MH85</v>
      </c>
      <c r="D269" t="s">
        <v>1711</v>
      </c>
      <c r="E269" s="9" t="s">
        <v>1655</v>
      </c>
      <c r="F269" s="9">
        <v>7784</v>
      </c>
      <c r="G269" t="b">
        <f>INDEX(key!$AT$4:$BI$7,MATCH(LEFT(D269,3),key!$AS$4:$AS$7,0),VALUE(RIGHT(D269,2)))</f>
        <v>1</v>
      </c>
      <c r="J269" t="str">
        <f t="shared" si="27"/>
        <v>SDGSFmCZ101975</v>
      </c>
      <c r="K269" t="s">
        <v>131</v>
      </c>
      <c r="L269" t="s">
        <v>1649</v>
      </c>
      <c r="M269" t="s">
        <v>109</v>
      </c>
      <c r="N269" s="89" t="s">
        <v>47</v>
      </c>
      <c r="O269" t="b">
        <f>INDEX(key!$AT$4:$BI$7,MATCH(K269,key!$AS$4:$AS$7,0),VALUE(RIGHT(M269,2)))</f>
        <v>1</v>
      </c>
      <c r="P269" t="b">
        <f t="shared" si="28"/>
        <v>1</v>
      </c>
      <c r="Q269" s="113">
        <f t="shared" si="26"/>
        <v>85422</v>
      </c>
    </row>
    <row r="270" spans="3:17" x14ac:dyDescent="0.25">
      <c r="C270" t="str">
        <f t="shared" si="22"/>
        <v>SCEDMoCZ09MH00</v>
      </c>
      <c r="D270" t="s">
        <v>1711</v>
      </c>
      <c r="E270" s="9" t="s">
        <v>1652</v>
      </c>
      <c r="F270" s="9">
        <v>4042</v>
      </c>
      <c r="G270" t="b">
        <f>INDEX(key!$AT$4:$BI$7,MATCH(LEFT(D270,3),key!$AS$4:$AS$7,0),VALUE(RIGHT(D270,2)))</f>
        <v>1</v>
      </c>
      <c r="J270" t="str">
        <f t="shared" si="27"/>
        <v>SDGSFmCZ111975</v>
      </c>
      <c r="K270" t="s">
        <v>131</v>
      </c>
      <c r="L270" t="s">
        <v>1649</v>
      </c>
      <c r="M270" t="s">
        <v>110</v>
      </c>
      <c r="N270" s="89" t="s">
        <v>47</v>
      </c>
      <c r="O270" t="b">
        <f>INDEX(key!$AT$4:$BI$7,MATCH(K270,key!$AS$4:$AS$7,0),VALUE(RIGHT(M270,2)))</f>
        <v>0</v>
      </c>
      <c r="P270" t="b">
        <f t="shared" si="28"/>
        <v>1</v>
      </c>
      <c r="Q270" s="113">
        <f t="shared" si="26"/>
        <v>0</v>
      </c>
    </row>
    <row r="271" spans="3:17" x14ac:dyDescent="0.25">
      <c r="C271" t="str">
        <f t="shared" si="22"/>
        <v>SCEDMoCZ09MH06</v>
      </c>
      <c r="D271" t="s">
        <v>1711</v>
      </c>
      <c r="E271" s="9" t="s">
        <v>1653</v>
      </c>
      <c r="F271" s="9">
        <v>1059</v>
      </c>
      <c r="G271" t="b">
        <f>INDEX(key!$AT$4:$BI$7,MATCH(LEFT(D271,3),key!$AS$4:$AS$7,0),VALUE(RIGHT(D271,2)))</f>
        <v>1</v>
      </c>
      <c r="J271" t="str">
        <f t="shared" si="27"/>
        <v>SDGSFmCZ121975</v>
      </c>
      <c r="K271" t="s">
        <v>131</v>
      </c>
      <c r="L271" t="s">
        <v>1649</v>
      </c>
      <c r="M271" t="s">
        <v>111</v>
      </c>
      <c r="N271" s="89" t="s">
        <v>47</v>
      </c>
      <c r="O271" t="b">
        <f>INDEX(key!$AT$4:$BI$7,MATCH(K271,key!$AS$4:$AS$7,0),VALUE(RIGHT(M271,2)))</f>
        <v>0</v>
      </c>
      <c r="P271" t="b">
        <f t="shared" si="28"/>
        <v>1</v>
      </c>
      <c r="Q271" s="113">
        <f t="shared" si="26"/>
        <v>0</v>
      </c>
    </row>
    <row r="272" spans="3:17" x14ac:dyDescent="0.25">
      <c r="C272" t="str">
        <f t="shared" si="22"/>
        <v>SCEDMoCZ10MH72</v>
      </c>
      <c r="D272" t="s">
        <v>1712</v>
      </c>
      <c r="E272" s="9" t="s">
        <v>1654</v>
      </c>
      <c r="F272" s="9">
        <v>23819</v>
      </c>
      <c r="G272" t="b">
        <f>INDEX(key!$AT$4:$BI$7,MATCH(LEFT(D272,3),key!$AS$4:$AS$7,0),VALUE(RIGHT(D272,2)))</f>
        <v>1</v>
      </c>
      <c r="J272" t="str">
        <f t="shared" si="27"/>
        <v>SDGSFmCZ131975</v>
      </c>
      <c r="K272" t="s">
        <v>131</v>
      </c>
      <c r="L272" t="s">
        <v>1649</v>
      </c>
      <c r="M272" t="s">
        <v>112</v>
      </c>
      <c r="N272" s="89" t="s">
        <v>47</v>
      </c>
      <c r="O272" t="b">
        <f>INDEX(key!$AT$4:$BI$7,MATCH(K272,key!$AS$4:$AS$7,0),VALUE(RIGHT(M272,2)))</f>
        <v>0</v>
      </c>
      <c r="P272" t="b">
        <f t="shared" si="28"/>
        <v>1</v>
      </c>
      <c r="Q272" s="113">
        <f t="shared" si="26"/>
        <v>0</v>
      </c>
    </row>
    <row r="273" spans="3:17" x14ac:dyDescent="0.25">
      <c r="C273" t="str">
        <f t="shared" si="22"/>
        <v>SCEDMoCZ10MH85</v>
      </c>
      <c r="D273" t="s">
        <v>1712</v>
      </c>
      <c r="E273" s="9" t="s">
        <v>1655</v>
      </c>
      <c r="F273" s="9">
        <v>24836</v>
      </c>
      <c r="G273" t="b">
        <f>INDEX(key!$AT$4:$BI$7,MATCH(LEFT(D273,3),key!$AS$4:$AS$7,0),VALUE(RIGHT(D273,2)))</f>
        <v>1</v>
      </c>
      <c r="J273" t="str">
        <f t="shared" si="27"/>
        <v>SDGSFmCZ141975</v>
      </c>
      <c r="K273" t="s">
        <v>131</v>
      </c>
      <c r="L273" t="s">
        <v>1649</v>
      </c>
      <c r="M273" t="s">
        <v>113</v>
      </c>
      <c r="N273" s="89" t="s">
        <v>47</v>
      </c>
      <c r="O273" t="b">
        <f>INDEX(key!$AT$4:$BI$7,MATCH(K273,key!$AS$4:$AS$7,0),VALUE(RIGHT(M273,2)))</f>
        <v>1</v>
      </c>
      <c r="P273" t="b">
        <f t="shared" si="28"/>
        <v>1</v>
      </c>
      <c r="Q273" s="113">
        <f t="shared" si="26"/>
        <v>4114</v>
      </c>
    </row>
    <row r="274" spans="3:17" x14ac:dyDescent="0.25">
      <c r="C274" t="str">
        <f t="shared" si="22"/>
        <v>SCEDMoCZ10MH00</v>
      </c>
      <c r="D274" t="s">
        <v>1712</v>
      </c>
      <c r="E274" s="9" t="s">
        <v>1652</v>
      </c>
      <c r="F274" s="9">
        <v>1062</v>
      </c>
      <c r="G274" t="b">
        <f>INDEX(key!$AT$4:$BI$7,MATCH(LEFT(D274,3),key!$AS$4:$AS$7,0),VALUE(RIGHT(D274,2)))</f>
        <v>1</v>
      </c>
      <c r="J274" t="str">
        <f t="shared" si="27"/>
        <v>SDGSFmCZ151975</v>
      </c>
      <c r="K274" t="s">
        <v>131</v>
      </c>
      <c r="L274" t="s">
        <v>1649</v>
      </c>
      <c r="M274" t="s">
        <v>114</v>
      </c>
      <c r="N274" s="89" t="s">
        <v>47</v>
      </c>
      <c r="O274" t="b">
        <f>INDEX(key!$AT$4:$BI$7,MATCH(K274,key!$AS$4:$AS$7,0),VALUE(RIGHT(M274,2)))</f>
        <v>1</v>
      </c>
      <c r="P274" t="b">
        <f t="shared" si="28"/>
        <v>1</v>
      </c>
      <c r="Q274" s="113">
        <f t="shared" si="26"/>
        <v>2000</v>
      </c>
    </row>
    <row r="275" spans="3:17" x14ac:dyDescent="0.25">
      <c r="C275" t="str">
        <f t="shared" si="22"/>
        <v>SCEDMoCZ10MH06</v>
      </c>
      <c r="D275" t="s">
        <v>1712</v>
      </c>
      <c r="E275" s="9" t="s">
        <v>1653</v>
      </c>
      <c r="F275" s="9">
        <v>274</v>
      </c>
      <c r="G275" t="b">
        <f>INDEX(key!$AT$4:$BI$7,MATCH(LEFT(D275,3),key!$AS$4:$AS$7,0),VALUE(RIGHT(D275,2)))</f>
        <v>1</v>
      </c>
      <c r="J275" t="str">
        <f t="shared" si="27"/>
        <v>SDGSFmCZ161975</v>
      </c>
      <c r="K275" t="s">
        <v>131</v>
      </c>
      <c r="L275" t="s">
        <v>1649</v>
      </c>
      <c r="M275" t="s">
        <v>115</v>
      </c>
      <c r="N275" s="89" t="s">
        <v>47</v>
      </c>
      <c r="O275" t="b">
        <f>INDEX(key!$AT$4:$BI$7,MATCH(K275,key!$AS$4:$AS$7,0),VALUE(RIGHT(M275,2)))</f>
        <v>0</v>
      </c>
      <c r="P275" t="b">
        <f t="shared" si="28"/>
        <v>1</v>
      </c>
      <c r="Q275" s="113">
        <f t="shared" si="26"/>
        <v>0</v>
      </c>
    </row>
    <row r="276" spans="3:17" x14ac:dyDescent="0.25">
      <c r="C276" t="str">
        <f t="shared" si="22"/>
        <v>SCEDMoCZ13MH72</v>
      </c>
      <c r="D276" t="s">
        <v>1713</v>
      </c>
      <c r="E276" s="9" t="s">
        <v>1654</v>
      </c>
      <c r="F276" s="9">
        <v>4396</v>
      </c>
      <c r="G276" t="b">
        <f>INDEX(key!$AT$4:$BI$7,MATCH(LEFT(D276,3),key!$AS$4:$AS$7,0),VALUE(RIGHT(D276,2)))</f>
        <v>1</v>
      </c>
      <c r="J276" t="str">
        <f t="shared" si="27"/>
        <v>SDGSFmCZ011985</v>
      </c>
      <c r="K276" t="s">
        <v>131</v>
      </c>
      <c r="L276" t="s">
        <v>1649</v>
      </c>
      <c r="M276" t="s">
        <v>48</v>
      </c>
      <c r="N276" s="89" t="s">
        <v>67</v>
      </c>
      <c r="O276" t="b">
        <f>INDEX(key!$AT$4:$BI$7,MATCH(K276,key!$AS$4:$AS$7,0),VALUE(RIGHT(M276,2)))</f>
        <v>0</v>
      </c>
      <c r="P276" t="b">
        <f t="shared" si="28"/>
        <v>1</v>
      </c>
      <c r="Q276" s="113">
        <f t="shared" si="26"/>
        <v>0</v>
      </c>
    </row>
    <row r="277" spans="3:17" x14ac:dyDescent="0.25">
      <c r="C277" t="str">
        <f t="shared" si="22"/>
        <v>SCEDMoCZ13MH85</v>
      </c>
      <c r="D277" t="s">
        <v>1713</v>
      </c>
      <c r="E277" s="9" t="s">
        <v>1655</v>
      </c>
      <c r="F277" s="9">
        <v>1644</v>
      </c>
      <c r="G277" t="b">
        <f>INDEX(key!$AT$4:$BI$7,MATCH(LEFT(D277,3),key!$AS$4:$AS$7,0),VALUE(RIGHT(D277,2)))</f>
        <v>1</v>
      </c>
      <c r="J277" t="str">
        <f t="shared" si="27"/>
        <v>SDGSFmCZ021985</v>
      </c>
      <c r="K277" t="s">
        <v>131</v>
      </c>
      <c r="L277" t="s">
        <v>1649</v>
      </c>
      <c r="M277" t="s">
        <v>101</v>
      </c>
      <c r="N277" s="89" t="s">
        <v>67</v>
      </c>
      <c r="O277" t="b">
        <f>INDEX(key!$AT$4:$BI$7,MATCH(K277,key!$AS$4:$AS$7,0),VALUE(RIGHT(M277,2)))</f>
        <v>0</v>
      </c>
      <c r="P277" t="b">
        <f t="shared" si="28"/>
        <v>1</v>
      </c>
      <c r="Q277" s="113">
        <f t="shared" si="26"/>
        <v>0</v>
      </c>
    </row>
    <row r="278" spans="3:17" x14ac:dyDescent="0.25">
      <c r="C278" t="str">
        <f t="shared" si="22"/>
        <v>SCEDMoCZ13MH00</v>
      </c>
      <c r="D278" t="s">
        <v>1713</v>
      </c>
      <c r="E278" s="9" t="s">
        <v>1652</v>
      </c>
      <c r="F278" s="9">
        <v>1</v>
      </c>
      <c r="G278" t="b">
        <f>INDEX(key!$AT$4:$BI$7,MATCH(LEFT(D278,3),key!$AS$4:$AS$7,0),VALUE(RIGHT(D278,2)))</f>
        <v>1</v>
      </c>
      <c r="J278" t="str">
        <f t="shared" si="27"/>
        <v>SDGSFmCZ031985</v>
      </c>
      <c r="K278" t="s">
        <v>131</v>
      </c>
      <c r="L278" t="s">
        <v>1649</v>
      </c>
      <c r="M278" t="s">
        <v>102</v>
      </c>
      <c r="N278" s="89" t="s">
        <v>67</v>
      </c>
      <c r="O278" t="b">
        <f>INDEX(key!$AT$4:$BI$7,MATCH(K278,key!$AS$4:$AS$7,0),VALUE(RIGHT(M278,2)))</f>
        <v>0</v>
      </c>
      <c r="P278" t="b">
        <f t="shared" si="28"/>
        <v>1</v>
      </c>
      <c r="Q278" s="113">
        <f t="shared" si="26"/>
        <v>0</v>
      </c>
    </row>
    <row r="279" spans="3:17" x14ac:dyDescent="0.25">
      <c r="C279" t="str">
        <f t="shared" si="22"/>
        <v>SCEDMoCZ13MH06</v>
      </c>
      <c r="D279" t="s">
        <v>1713</v>
      </c>
      <c r="E279" s="9" t="s">
        <v>1653</v>
      </c>
      <c r="F279" s="9">
        <v>1</v>
      </c>
      <c r="G279" t="b">
        <f>INDEX(key!$AT$4:$BI$7,MATCH(LEFT(D279,3),key!$AS$4:$AS$7,0),VALUE(RIGHT(D279,2)))</f>
        <v>1</v>
      </c>
      <c r="J279" t="str">
        <f t="shared" si="27"/>
        <v>SDGSFmCZ041985</v>
      </c>
      <c r="K279" t="s">
        <v>131</v>
      </c>
      <c r="L279" t="s">
        <v>1649</v>
      </c>
      <c r="M279" t="s">
        <v>103</v>
      </c>
      <c r="N279" s="89" t="s">
        <v>67</v>
      </c>
      <c r="O279" t="b">
        <f>INDEX(key!$AT$4:$BI$7,MATCH(K279,key!$AS$4:$AS$7,0),VALUE(RIGHT(M279,2)))</f>
        <v>0</v>
      </c>
      <c r="P279" t="b">
        <f t="shared" si="28"/>
        <v>1</v>
      </c>
      <c r="Q279" s="113">
        <f t="shared" si="26"/>
        <v>0</v>
      </c>
    </row>
    <row r="280" spans="3:17" x14ac:dyDescent="0.25">
      <c r="C280" t="str">
        <f t="shared" si="22"/>
        <v>SCEDMoCZ14MH72</v>
      </c>
      <c r="D280" t="s">
        <v>1714</v>
      </c>
      <c r="E280" s="9" t="s">
        <v>1654</v>
      </c>
      <c r="F280" s="9">
        <v>8527</v>
      </c>
      <c r="G280" t="b">
        <f>INDEX(key!$AT$4:$BI$7,MATCH(LEFT(D280,3),key!$AS$4:$AS$7,0),VALUE(RIGHT(D280,2)))</f>
        <v>1</v>
      </c>
      <c r="J280" t="str">
        <f t="shared" si="27"/>
        <v>SDGSFmCZ051985</v>
      </c>
      <c r="K280" t="s">
        <v>131</v>
      </c>
      <c r="L280" t="s">
        <v>1649</v>
      </c>
      <c r="M280" t="s">
        <v>104</v>
      </c>
      <c r="N280" s="89" t="s">
        <v>67</v>
      </c>
      <c r="O280" t="b">
        <f>INDEX(key!$AT$4:$BI$7,MATCH(K280,key!$AS$4:$AS$7,0),VALUE(RIGHT(M280,2)))</f>
        <v>0</v>
      </c>
      <c r="P280" t="b">
        <f t="shared" si="28"/>
        <v>1</v>
      </c>
      <c r="Q280" s="113">
        <f t="shared" si="26"/>
        <v>0</v>
      </c>
    </row>
    <row r="281" spans="3:17" x14ac:dyDescent="0.25">
      <c r="C281" t="str">
        <f t="shared" si="22"/>
        <v>SCEDMoCZ14MH85</v>
      </c>
      <c r="D281" t="s">
        <v>1714</v>
      </c>
      <c r="E281" s="9" t="s">
        <v>1655</v>
      </c>
      <c r="F281" s="9">
        <v>6224</v>
      </c>
      <c r="G281" t="b">
        <f>INDEX(key!$AT$4:$BI$7,MATCH(LEFT(D281,3),key!$AS$4:$AS$7,0),VALUE(RIGHT(D281,2)))</f>
        <v>1</v>
      </c>
      <c r="J281" t="str">
        <f t="shared" si="27"/>
        <v>SDGSFmCZ061985</v>
      </c>
      <c r="K281" t="s">
        <v>131</v>
      </c>
      <c r="L281" t="s">
        <v>1649</v>
      </c>
      <c r="M281" t="s">
        <v>105</v>
      </c>
      <c r="N281" s="89" t="s">
        <v>67</v>
      </c>
      <c r="O281" t="b">
        <f>INDEX(key!$AT$4:$BI$7,MATCH(K281,key!$AS$4:$AS$7,0),VALUE(RIGHT(M281,2)))</f>
        <v>1</v>
      </c>
      <c r="P281" t="b">
        <f t="shared" si="28"/>
        <v>1</v>
      </c>
      <c r="Q281" s="113">
        <f t="shared" si="26"/>
        <v>23426</v>
      </c>
    </row>
    <row r="282" spans="3:17" x14ac:dyDescent="0.25">
      <c r="C282" t="str">
        <f t="shared" si="22"/>
        <v>SCEDMoCZ14MH00</v>
      </c>
      <c r="D282" t="s">
        <v>1714</v>
      </c>
      <c r="E282" s="9" t="s">
        <v>1652</v>
      </c>
      <c r="F282" s="9">
        <v>504</v>
      </c>
      <c r="G282" t="b">
        <f>INDEX(key!$AT$4:$BI$7,MATCH(LEFT(D282,3),key!$AS$4:$AS$7,0),VALUE(RIGHT(D282,2)))</f>
        <v>1</v>
      </c>
      <c r="J282" t="str">
        <f t="shared" si="27"/>
        <v>SDGSFmCZ071985</v>
      </c>
      <c r="K282" t="s">
        <v>131</v>
      </c>
      <c r="L282" t="s">
        <v>1649</v>
      </c>
      <c r="M282" t="s">
        <v>106</v>
      </c>
      <c r="N282" s="89" t="s">
        <v>67</v>
      </c>
      <c r="O282" t="b">
        <f>INDEX(key!$AT$4:$BI$7,MATCH(K282,key!$AS$4:$AS$7,0),VALUE(RIGHT(M282,2)))</f>
        <v>1</v>
      </c>
      <c r="P282" t="b">
        <f t="shared" si="28"/>
        <v>1</v>
      </c>
      <c r="Q282" s="113">
        <f t="shared" si="26"/>
        <v>103726</v>
      </c>
    </row>
    <row r="283" spans="3:17" x14ac:dyDescent="0.25">
      <c r="C283" t="str">
        <f t="shared" ref="C283" si="29">+D283&amp;E283</f>
        <v>SCEDMoCZ14MH06</v>
      </c>
      <c r="D283" t="s">
        <v>1714</v>
      </c>
      <c r="E283" s="9" t="s">
        <v>1653</v>
      </c>
      <c r="F283" s="9">
        <v>1</v>
      </c>
      <c r="G283" t="b">
        <f>INDEX(key!$AT$4:$BI$7,MATCH(LEFT(D283,3),key!$AS$4:$AS$7,0),VALUE(RIGHT(D283,2)))</f>
        <v>1</v>
      </c>
      <c r="J283" t="str">
        <f t="shared" si="27"/>
        <v>SDGSFmCZ081985</v>
      </c>
      <c r="K283" t="s">
        <v>131</v>
      </c>
      <c r="L283" t="s">
        <v>1649</v>
      </c>
      <c r="M283" t="s">
        <v>107</v>
      </c>
      <c r="N283" s="89" t="s">
        <v>67</v>
      </c>
      <c r="O283" t="b">
        <f>INDEX(key!$AT$4:$BI$7,MATCH(K283,key!$AS$4:$AS$7,0),VALUE(RIGHT(M283,2)))</f>
        <v>1</v>
      </c>
      <c r="P283" t="b">
        <f t="shared" si="28"/>
        <v>1</v>
      </c>
      <c r="Q283" s="113">
        <f t="shared" si="26"/>
        <v>1660</v>
      </c>
    </row>
    <row r="284" spans="3:17" x14ac:dyDescent="0.25">
      <c r="C284" t="str">
        <f t="shared" si="22"/>
        <v>SCEDMoCZ15MH72</v>
      </c>
      <c r="D284" t="s">
        <v>1715</v>
      </c>
      <c r="E284" s="9" t="s">
        <v>1654</v>
      </c>
      <c r="F284" s="9">
        <v>2115</v>
      </c>
      <c r="G284" t="b">
        <f>INDEX(key!$AT$4:$BI$7,MATCH(LEFT(D284,3),key!$AS$4:$AS$7,0),VALUE(RIGHT(D284,2)))</f>
        <v>1</v>
      </c>
      <c r="J284" t="str">
        <f t="shared" si="27"/>
        <v>SDGSFmCZ091985</v>
      </c>
      <c r="K284" t="s">
        <v>131</v>
      </c>
      <c r="L284" t="s">
        <v>1649</v>
      </c>
      <c r="M284" t="s">
        <v>108</v>
      </c>
      <c r="N284" s="89" t="s">
        <v>67</v>
      </c>
      <c r="O284" t="b">
        <f>INDEX(key!$AT$4:$BI$7,MATCH(K284,key!$AS$4:$AS$7,0),VALUE(RIGHT(M284,2)))</f>
        <v>0</v>
      </c>
      <c r="P284" t="b">
        <f t="shared" si="28"/>
        <v>1</v>
      </c>
      <c r="Q284" s="113">
        <f t="shared" si="26"/>
        <v>0</v>
      </c>
    </row>
    <row r="285" spans="3:17" x14ac:dyDescent="0.25">
      <c r="C285" t="str">
        <f t="shared" si="22"/>
        <v>SCEDMoCZ15MH85</v>
      </c>
      <c r="D285" t="s">
        <v>1715</v>
      </c>
      <c r="E285" s="9" t="s">
        <v>1655</v>
      </c>
      <c r="F285" s="9">
        <v>2002</v>
      </c>
      <c r="G285" t="b">
        <f>INDEX(key!$AT$4:$BI$7,MATCH(LEFT(D285,3),key!$AS$4:$AS$7,0),VALUE(RIGHT(D285,2)))</f>
        <v>1</v>
      </c>
      <c r="J285" t="str">
        <f t="shared" si="27"/>
        <v>SDGSFmCZ101985</v>
      </c>
      <c r="K285" t="s">
        <v>131</v>
      </c>
      <c r="L285" t="s">
        <v>1649</v>
      </c>
      <c r="M285" t="s">
        <v>109</v>
      </c>
      <c r="N285" s="89" t="s">
        <v>67</v>
      </c>
      <c r="O285" t="b">
        <f>INDEX(key!$AT$4:$BI$7,MATCH(K285,key!$AS$4:$AS$7,0),VALUE(RIGHT(M285,2)))</f>
        <v>1</v>
      </c>
      <c r="P285" t="b">
        <f t="shared" si="28"/>
        <v>1</v>
      </c>
      <c r="Q285" s="113">
        <f t="shared" si="26"/>
        <v>54661</v>
      </c>
    </row>
    <row r="286" spans="3:17" x14ac:dyDescent="0.25">
      <c r="C286" t="str">
        <f t="shared" si="22"/>
        <v>SCEDMoCZ15MH00</v>
      </c>
      <c r="D286" t="s">
        <v>1715</v>
      </c>
      <c r="E286" s="9" t="s">
        <v>1652</v>
      </c>
      <c r="F286" s="9">
        <v>1089</v>
      </c>
      <c r="G286" t="b">
        <f>INDEX(key!$AT$4:$BI$7,MATCH(LEFT(D286,3),key!$AS$4:$AS$7,0),VALUE(RIGHT(D286,2)))</f>
        <v>1</v>
      </c>
      <c r="J286" t="str">
        <f t="shared" si="27"/>
        <v>SDGSFmCZ111985</v>
      </c>
      <c r="K286" t="s">
        <v>131</v>
      </c>
      <c r="L286" t="s">
        <v>1649</v>
      </c>
      <c r="M286" t="s">
        <v>110</v>
      </c>
      <c r="N286" s="89" t="s">
        <v>67</v>
      </c>
      <c r="O286" t="b">
        <f>INDEX(key!$AT$4:$BI$7,MATCH(K286,key!$AS$4:$AS$7,0),VALUE(RIGHT(M286,2)))</f>
        <v>0</v>
      </c>
      <c r="P286" t="b">
        <f t="shared" si="28"/>
        <v>1</v>
      </c>
      <c r="Q286" s="113">
        <f t="shared" si="26"/>
        <v>0</v>
      </c>
    </row>
    <row r="287" spans="3:17" x14ac:dyDescent="0.25">
      <c r="C287" t="str">
        <f t="shared" si="22"/>
        <v>SCEDMoCZ15MH06</v>
      </c>
      <c r="D287" t="s">
        <v>1715</v>
      </c>
      <c r="E287" s="9" t="s">
        <v>1653</v>
      </c>
      <c r="F287" s="9">
        <v>247</v>
      </c>
      <c r="G287" t="b">
        <f>INDEX(key!$AT$4:$BI$7,MATCH(LEFT(D287,3),key!$AS$4:$AS$7,0),VALUE(RIGHT(D287,2)))</f>
        <v>1</v>
      </c>
      <c r="J287" t="str">
        <f t="shared" si="27"/>
        <v>SDGSFmCZ121985</v>
      </c>
      <c r="K287" t="s">
        <v>131</v>
      </c>
      <c r="L287" t="s">
        <v>1649</v>
      </c>
      <c r="M287" t="s">
        <v>111</v>
      </c>
      <c r="N287" s="89" t="s">
        <v>67</v>
      </c>
      <c r="O287" t="b">
        <f>INDEX(key!$AT$4:$BI$7,MATCH(K287,key!$AS$4:$AS$7,0),VALUE(RIGHT(M287,2)))</f>
        <v>0</v>
      </c>
      <c r="P287" t="b">
        <f t="shared" si="28"/>
        <v>1</v>
      </c>
      <c r="Q287" s="113">
        <f t="shared" si="26"/>
        <v>0</v>
      </c>
    </row>
    <row r="288" spans="3:17" x14ac:dyDescent="0.25">
      <c r="C288" t="str">
        <f t="shared" si="22"/>
        <v>SCEDMoCZ16MH72</v>
      </c>
      <c r="D288" t="s">
        <v>1716</v>
      </c>
      <c r="E288" s="9" t="s">
        <v>1654</v>
      </c>
      <c r="F288" s="9">
        <v>5157</v>
      </c>
      <c r="G288" t="b">
        <f>INDEX(key!$AT$4:$BI$7,MATCH(LEFT(D288,3),key!$AS$4:$AS$7,0),VALUE(RIGHT(D288,2)))</f>
        <v>1</v>
      </c>
      <c r="J288" t="str">
        <f t="shared" si="27"/>
        <v>SDGSFmCZ131985</v>
      </c>
      <c r="K288" t="s">
        <v>131</v>
      </c>
      <c r="L288" t="s">
        <v>1649</v>
      </c>
      <c r="M288" t="s">
        <v>112</v>
      </c>
      <c r="N288" s="89" t="s">
        <v>67</v>
      </c>
      <c r="O288" t="b">
        <f>INDEX(key!$AT$4:$BI$7,MATCH(K288,key!$AS$4:$AS$7,0),VALUE(RIGHT(M288,2)))</f>
        <v>0</v>
      </c>
      <c r="P288" t="b">
        <f t="shared" si="28"/>
        <v>1</v>
      </c>
      <c r="Q288" s="113">
        <f t="shared" si="26"/>
        <v>0</v>
      </c>
    </row>
    <row r="289" spans="3:17" x14ac:dyDescent="0.25">
      <c r="C289" t="str">
        <f t="shared" si="22"/>
        <v>SCEDMoCZ16MH85</v>
      </c>
      <c r="D289" t="s">
        <v>1716</v>
      </c>
      <c r="E289" s="9" t="s">
        <v>1655</v>
      </c>
      <c r="F289" s="9">
        <v>9996</v>
      </c>
      <c r="G289" t="b">
        <f>INDEX(key!$AT$4:$BI$7,MATCH(LEFT(D289,3),key!$AS$4:$AS$7,0),VALUE(RIGHT(D289,2)))</f>
        <v>1</v>
      </c>
      <c r="J289" t="str">
        <f t="shared" si="27"/>
        <v>SDGSFmCZ141985</v>
      </c>
      <c r="K289" t="s">
        <v>131</v>
      </c>
      <c r="L289" t="s">
        <v>1649</v>
      </c>
      <c r="M289" t="s">
        <v>113</v>
      </c>
      <c r="N289" s="89" t="s">
        <v>67</v>
      </c>
      <c r="O289" t="b">
        <f>INDEX(key!$AT$4:$BI$7,MATCH(K289,key!$AS$4:$AS$7,0),VALUE(RIGHT(M289,2)))</f>
        <v>1</v>
      </c>
      <c r="P289" t="b">
        <f t="shared" si="28"/>
        <v>1</v>
      </c>
      <c r="Q289" s="113">
        <f t="shared" si="26"/>
        <v>2011</v>
      </c>
    </row>
    <row r="290" spans="3:17" x14ac:dyDescent="0.25">
      <c r="C290" t="str">
        <f t="shared" si="22"/>
        <v>SCEDMoCZ16MH00</v>
      </c>
      <c r="D290" t="s">
        <v>1716</v>
      </c>
      <c r="E290" s="9" t="s">
        <v>1652</v>
      </c>
      <c r="F290" s="9">
        <v>275</v>
      </c>
      <c r="G290" t="b">
        <f>INDEX(key!$AT$4:$BI$7,MATCH(LEFT(D290,3),key!$AS$4:$AS$7,0),VALUE(RIGHT(D290,2)))</f>
        <v>1</v>
      </c>
      <c r="J290" t="str">
        <f t="shared" si="27"/>
        <v>SDGSFmCZ151985</v>
      </c>
      <c r="K290" t="s">
        <v>131</v>
      </c>
      <c r="L290" t="s">
        <v>1649</v>
      </c>
      <c r="M290" t="s">
        <v>114</v>
      </c>
      <c r="N290" s="89" t="s">
        <v>67</v>
      </c>
      <c r="O290" t="b">
        <f>INDEX(key!$AT$4:$BI$7,MATCH(K290,key!$AS$4:$AS$7,0),VALUE(RIGHT(M290,2)))</f>
        <v>1</v>
      </c>
      <c r="P290" t="b">
        <f t="shared" si="28"/>
        <v>1</v>
      </c>
      <c r="Q290" s="113">
        <f t="shared" si="26"/>
        <v>564</v>
      </c>
    </row>
    <row r="291" spans="3:17" x14ac:dyDescent="0.25">
      <c r="C291" t="str">
        <f t="shared" ref="C291:C372" si="30">+D291&amp;E291</f>
        <v>SCEDMoCZ16MH06</v>
      </c>
      <c r="D291" t="s">
        <v>1716</v>
      </c>
      <c r="E291" s="9" t="s">
        <v>1653</v>
      </c>
      <c r="F291" s="9">
        <v>71</v>
      </c>
      <c r="G291" t="b">
        <f>INDEX(key!$AT$4:$BI$7,MATCH(LEFT(D291,3),key!$AS$4:$AS$7,0),VALUE(RIGHT(D291,2)))</f>
        <v>1</v>
      </c>
      <c r="J291" t="str">
        <f t="shared" si="27"/>
        <v>SDGSFmCZ161985</v>
      </c>
      <c r="K291" t="s">
        <v>131</v>
      </c>
      <c r="L291" t="s">
        <v>1649</v>
      </c>
      <c r="M291" t="s">
        <v>115</v>
      </c>
      <c r="N291" s="89" t="s">
        <v>67</v>
      </c>
      <c r="O291" t="b">
        <f>INDEX(key!$AT$4:$BI$7,MATCH(K291,key!$AS$4:$AS$7,0),VALUE(RIGHT(M291,2)))</f>
        <v>0</v>
      </c>
      <c r="P291" t="b">
        <f t="shared" si="28"/>
        <v>1</v>
      </c>
      <c r="Q291" s="113">
        <f t="shared" si="26"/>
        <v>0</v>
      </c>
    </row>
    <row r="292" spans="3:17" x14ac:dyDescent="0.25">
      <c r="C292" t="str">
        <f t="shared" si="30"/>
        <v>SDGSFmCZ061975</v>
      </c>
      <c r="D292" t="s">
        <v>1717</v>
      </c>
      <c r="E292" s="9">
        <v>1975</v>
      </c>
      <c r="F292" s="9">
        <v>7440</v>
      </c>
      <c r="G292" t="b">
        <f>INDEX(key!$AT$4:$BI$7,MATCH(LEFT(D292,3),key!$AS$4:$AS$7,0),VALUE(RIGHT(D292,2)))</f>
        <v>1</v>
      </c>
      <c r="J292" t="str">
        <f t="shared" si="27"/>
        <v>SDGSFmCZ011996</v>
      </c>
      <c r="K292" t="s">
        <v>131</v>
      </c>
      <c r="L292" t="s">
        <v>1649</v>
      </c>
      <c r="M292" t="s">
        <v>48</v>
      </c>
      <c r="N292" s="89" t="s">
        <v>70</v>
      </c>
      <c r="O292" t="b">
        <f>INDEX(key!$AT$4:$BI$7,MATCH(K292,key!$AS$4:$AS$7,0),VALUE(RIGHT(M292,2)))</f>
        <v>0</v>
      </c>
      <c r="P292" t="b">
        <f t="shared" si="28"/>
        <v>1</v>
      </c>
      <c r="Q292" s="113">
        <f t="shared" si="26"/>
        <v>0</v>
      </c>
    </row>
    <row r="293" spans="3:17" x14ac:dyDescent="0.25">
      <c r="C293" t="str">
        <f t="shared" si="30"/>
        <v>SDGSFmCZ061985</v>
      </c>
      <c r="D293" t="s">
        <v>1717</v>
      </c>
      <c r="E293" s="9">
        <v>1985</v>
      </c>
      <c r="F293" s="9">
        <v>23426</v>
      </c>
      <c r="G293" t="b">
        <f>INDEX(key!$AT$4:$BI$7,MATCH(LEFT(D293,3),key!$AS$4:$AS$7,0),VALUE(RIGHT(D293,2)))</f>
        <v>1</v>
      </c>
      <c r="J293" t="str">
        <f t="shared" si="27"/>
        <v>SDGSFmCZ021996</v>
      </c>
      <c r="K293" t="s">
        <v>131</v>
      </c>
      <c r="L293" t="s">
        <v>1649</v>
      </c>
      <c r="M293" t="s">
        <v>101</v>
      </c>
      <c r="N293" s="89" t="s">
        <v>70</v>
      </c>
      <c r="O293" t="b">
        <f>INDEX(key!$AT$4:$BI$7,MATCH(K293,key!$AS$4:$AS$7,0),VALUE(RIGHT(M293,2)))</f>
        <v>0</v>
      </c>
      <c r="P293" t="b">
        <f t="shared" si="28"/>
        <v>1</v>
      </c>
      <c r="Q293" s="113">
        <f t="shared" si="26"/>
        <v>0</v>
      </c>
    </row>
    <row r="294" spans="3:17" x14ac:dyDescent="0.25">
      <c r="C294" t="str">
        <f t="shared" si="30"/>
        <v>SDGSFmCZ061996</v>
      </c>
      <c r="D294" t="s">
        <v>1717</v>
      </c>
      <c r="E294" s="9">
        <v>1996</v>
      </c>
      <c r="F294" s="9">
        <v>18492</v>
      </c>
      <c r="G294" t="b">
        <f>INDEX(key!$AT$4:$BI$7,MATCH(LEFT(D294,3),key!$AS$4:$AS$7,0),VALUE(RIGHT(D294,2)))</f>
        <v>1</v>
      </c>
      <c r="J294" t="str">
        <f t="shared" si="27"/>
        <v>SDGSFmCZ031996</v>
      </c>
      <c r="K294" t="s">
        <v>131</v>
      </c>
      <c r="L294" t="s">
        <v>1649</v>
      </c>
      <c r="M294" t="s">
        <v>102</v>
      </c>
      <c r="N294" s="89" t="s">
        <v>70</v>
      </c>
      <c r="O294" t="b">
        <f>INDEX(key!$AT$4:$BI$7,MATCH(K294,key!$AS$4:$AS$7,0),VALUE(RIGHT(M294,2)))</f>
        <v>0</v>
      </c>
      <c r="P294" t="b">
        <f t="shared" si="28"/>
        <v>1</v>
      </c>
      <c r="Q294" s="113">
        <f t="shared" si="26"/>
        <v>0</v>
      </c>
    </row>
    <row r="295" spans="3:17" x14ac:dyDescent="0.25">
      <c r="C295" t="str">
        <f t="shared" si="30"/>
        <v>SDGSFmCZ062003</v>
      </c>
      <c r="D295" t="s">
        <v>1717</v>
      </c>
      <c r="E295" s="9">
        <v>2003</v>
      </c>
      <c r="F295" s="9">
        <v>10748</v>
      </c>
      <c r="G295" t="b">
        <f>INDEX(key!$AT$4:$BI$7,MATCH(LEFT(D295,3),key!$AS$4:$AS$7,0),VALUE(RIGHT(D295,2)))</f>
        <v>1</v>
      </c>
      <c r="J295" t="str">
        <f t="shared" si="27"/>
        <v>SDGSFmCZ041996</v>
      </c>
      <c r="K295" t="s">
        <v>131</v>
      </c>
      <c r="L295" t="s">
        <v>1649</v>
      </c>
      <c r="M295" t="s">
        <v>103</v>
      </c>
      <c r="N295" s="89" t="s">
        <v>70</v>
      </c>
      <c r="O295" t="b">
        <f>INDEX(key!$AT$4:$BI$7,MATCH(K295,key!$AS$4:$AS$7,0),VALUE(RIGHT(M295,2)))</f>
        <v>0</v>
      </c>
      <c r="P295" t="b">
        <f t="shared" si="28"/>
        <v>1</v>
      </c>
      <c r="Q295" s="113">
        <f t="shared" si="26"/>
        <v>0</v>
      </c>
    </row>
    <row r="296" spans="3:17" x14ac:dyDescent="0.25">
      <c r="C296" t="str">
        <f t="shared" si="30"/>
        <v>SDGSFmCZ062007</v>
      </c>
      <c r="D296" t="s">
        <v>1717</v>
      </c>
      <c r="E296" s="9">
        <v>2007</v>
      </c>
      <c r="F296" s="9">
        <v>5374</v>
      </c>
      <c r="G296" t="b">
        <f>INDEX(key!$AT$4:$BI$7,MATCH(LEFT(D296,3),key!$AS$4:$AS$7,0),VALUE(RIGHT(D296,2)))</f>
        <v>1</v>
      </c>
      <c r="J296" t="str">
        <f t="shared" si="27"/>
        <v>SDGSFmCZ051996</v>
      </c>
      <c r="K296" t="s">
        <v>131</v>
      </c>
      <c r="L296" t="s">
        <v>1649</v>
      </c>
      <c r="M296" t="s">
        <v>104</v>
      </c>
      <c r="N296" s="89" t="s">
        <v>70</v>
      </c>
      <c r="O296" t="b">
        <f>INDEX(key!$AT$4:$BI$7,MATCH(K296,key!$AS$4:$AS$7,0),VALUE(RIGHT(M296,2)))</f>
        <v>0</v>
      </c>
      <c r="P296" t="b">
        <f t="shared" si="28"/>
        <v>1</v>
      </c>
      <c r="Q296" s="113">
        <f t="shared" si="26"/>
        <v>0</v>
      </c>
    </row>
    <row r="297" spans="3:17" x14ac:dyDescent="0.25">
      <c r="C297" t="str">
        <f t="shared" si="30"/>
        <v>SDGSFmCZ062011</v>
      </c>
      <c r="D297" t="s">
        <v>1717</v>
      </c>
      <c r="E297" s="9">
        <v>2011</v>
      </c>
      <c r="F297" s="9">
        <v>5374</v>
      </c>
      <c r="G297" t="b">
        <f>INDEX(key!$AT$4:$BI$7,MATCH(LEFT(D297,3),key!$AS$4:$AS$7,0),VALUE(RIGHT(D297,2)))</f>
        <v>1</v>
      </c>
      <c r="J297" t="str">
        <f t="shared" si="27"/>
        <v>SDGSFmCZ061996</v>
      </c>
      <c r="K297" t="s">
        <v>131</v>
      </c>
      <c r="L297" t="s">
        <v>1649</v>
      </c>
      <c r="M297" t="s">
        <v>105</v>
      </c>
      <c r="N297" s="89" t="s">
        <v>70</v>
      </c>
      <c r="O297" t="b">
        <f>INDEX(key!$AT$4:$BI$7,MATCH(K297,key!$AS$4:$AS$7,0),VALUE(RIGHT(M297,2)))</f>
        <v>1</v>
      </c>
      <c r="P297" t="b">
        <f t="shared" si="28"/>
        <v>1</v>
      </c>
      <c r="Q297" s="113">
        <f t="shared" si="26"/>
        <v>18492</v>
      </c>
    </row>
    <row r="298" spans="3:17" x14ac:dyDescent="0.25">
      <c r="C298" t="str">
        <f t="shared" si="30"/>
        <v>SDGSFmCZ071975</v>
      </c>
      <c r="D298" t="s">
        <v>1718</v>
      </c>
      <c r="E298" s="9">
        <v>1975</v>
      </c>
      <c r="F298" s="9">
        <v>213903</v>
      </c>
      <c r="G298" t="b">
        <f>INDEX(key!$AT$4:$BI$7,MATCH(LEFT(D298,3),key!$AS$4:$AS$7,0),VALUE(RIGHT(D298,2)))</f>
        <v>1</v>
      </c>
      <c r="J298" t="str">
        <f t="shared" si="27"/>
        <v>SDGSFmCZ071996</v>
      </c>
      <c r="K298" t="s">
        <v>131</v>
      </c>
      <c r="L298" t="s">
        <v>1649</v>
      </c>
      <c r="M298" t="s">
        <v>106</v>
      </c>
      <c r="N298" s="89" t="s">
        <v>70</v>
      </c>
      <c r="O298" t="b">
        <f>INDEX(key!$AT$4:$BI$7,MATCH(K298,key!$AS$4:$AS$7,0),VALUE(RIGHT(M298,2)))</f>
        <v>1</v>
      </c>
      <c r="P298" t="b">
        <f t="shared" si="28"/>
        <v>1</v>
      </c>
      <c r="Q298" s="113">
        <f t="shared" si="26"/>
        <v>49320</v>
      </c>
    </row>
    <row r="299" spans="3:17" x14ac:dyDescent="0.25">
      <c r="C299" t="str">
        <f t="shared" si="30"/>
        <v>SDGSFmCZ071985</v>
      </c>
      <c r="D299" t="s">
        <v>1718</v>
      </c>
      <c r="E299" s="9">
        <v>1985</v>
      </c>
      <c r="F299" s="9">
        <v>103726</v>
      </c>
      <c r="G299" t="b">
        <f>INDEX(key!$AT$4:$BI$7,MATCH(LEFT(D299,3),key!$AS$4:$AS$7,0),VALUE(RIGHT(D299,2)))</f>
        <v>1</v>
      </c>
      <c r="J299" t="str">
        <f t="shared" si="27"/>
        <v>SDGSFmCZ081996</v>
      </c>
      <c r="K299" t="s">
        <v>131</v>
      </c>
      <c r="L299" t="s">
        <v>1649</v>
      </c>
      <c r="M299" t="s">
        <v>107</v>
      </c>
      <c r="N299" s="89" t="s">
        <v>70</v>
      </c>
      <c r="O299" t="b">
        <f>INDEX(key!$AT$4:$BI$7,MATCH(K299,key!$AS$4:$AS$7,0),VALUE(RIGHT(M299,2)))</f>
        <v>1</v>
      </c>
      <c r="P299" t="b">
        <f t="shared" si="28"/>
        <v>1</v>
      </c>
      <c r="Q299" s="113">
        <f t="shared" si="26"/>
        <v>3550</v>
      </c>
    </row>
    <row r="300" spans="3:17" x14ac:dyDescent="0.25">
      <c r="C300" t="str">
        <f t="shared" si="30"/>
        <v>SDGSFmCZ071996</v>
      </c>
      <c r="D300" t="s">
        <v>1718</v>
      </c>
      <c r="E300" s="9">
        <v>1996</v>
      </c>
      <c r="F300" s="9">
        <v>49320</v>
      </c>
      <c r="G300" t="b">
        <f>INDEX(key!$AT$4:$BI$7,MATCH(LEFT(D300,3),key!$AS$4:$AS$7,0),VALUE(RIGHT(D300,2)))</f>
        <v>1</v>
      </c>
      <c r="J300" t="str">
        <f t="shared" si="27"/>
        <v>SDGSFmCZ091996</v>
      </c>
      <c r="K300" t="s">
        <v>131</v>
      </c>
      <c r="L300" t="s">
        <v>1649</v>
      </c>
      <c r="M300" t="s">
        <v>108</v>
      </c>
      <c r="N300" s="89" t="s">
        <v>70</v>
      </c>
      <c r="O300" t="b">
        <f>INDEX(key!$AT$4:$BI$7,MATCH(K300,key!$AS$4:$AS$7,0),VALUE(RIGHT(M300,2)))</f>
        <v>0</v>
      </c>
      <c r="P300" t="b">
        <f t="shared" si="28"/>
        <v>1</v>
      </c>
      <c r="Q300" s="113">
        <f t="shared" si="26"/>
        <v>0</v>
      </c>
    </row>
    <row r="301" spans="3:17" x14ac:dyDescent="0.25">
      <c r="C301" t="str">
        <f t="shared" si="30"/>
        <v>SDGSFmCZ072003</v>
      </c>
      <c r="D301" t="s">
        <v>1718</v>
      </c>
      <c r="E301" s="9">
        <v>2003</v>
      </c>
      <c r="F301" s="9">
        <v>25022</v>
      </c>
      <c r="G301" t="b">
        <f>INDEX(key!$AT$4:$BI$7,MATCH(LEFT(D301,3),key!$AS$4:$AS$7,0),VALUE(RIGHT(D301,2)))</f>
        <v>1</v>
      </c>
      <c r="J301" t="str">
        <f t="shared" si="27"/>
        <v>SDGSFmCZ101996</v>
      </c>
      <c r="K301" t="s">
        <v>131</v>
      </c>
      <c r="L301" t="s">
        <v>1649</v>
      </c>
      <c r="M301" t="s">
        <v>109</v>
      </c>
      <c r="N301" s="89" t="s">
        <v>70</v>
      </c>
      <c r="O301" t="b">
        <f>INDEX(key!$AT$4:$BI$7,MATCH(K301,key!$AS$4:$AS$7,0),VALUE(RIGHT(M301,2)))</f>
        <v>1</v>
      </c>
      <c r="P301" t="b">
        <f t="shared" si="28"/>
        <v>1</v>
      </c>
      <c r="Q301" s="113">
        <f t="shared" si="26"/>
        <v>23433</v>
      </c>
    </row>
    <row r="302" spans="3:17" x14ac:dyDescent="0.25">
      <c r="C302" t="str">
        <f t="shared" si="30"/>
        <v>SDGSFmCZ072007</v>
      </c>
      <c r="D302" t="s">
        <v>1718</v>
      </c>
      <c r="E302" s="9">
        <v>2007</v>
      </c>
      <c r="F302" s="9">
        <v>12511</v>
      </c>
      <c r="G302" t="b">
        <f>INDEX(key!$AT$4:$BI$7,MATCH(LEFT(D302,3),key!$AS$4:$AS$7,0),VALUE(RIGHT(D302,2)))</f>
        <v>1</v>
      </c>
      <c r="J302" t="str">
        <f t="shared" si="27"/>
        <v>SDGSFmCZ111996</v>
      </c>
      <c r="K302" t="s">
        <v>131</v>
      </c>
      <c r="L302" t="s">
        <v>1649</v>
      </c>
      <c r="M302" t="s">
        <v>110</v>
      </c>
      <c r="N302" s="89" t="s">
        <v>70</v>
      </c>
      <c r="O302" t="b">
        <f>INDEX(key!$AT$4:$BI$7,MATCH(K302,key!$AS$4:$AS$7,0),VALUE(RIGHT(M302,2)))</f>
        <v>0</v>
      </c>
      <c r="P302" t="b">
        <f t="shared" si="28"/>
        <v>1</v>
      </c>
      <c r="Q302" s="113">
        <f t="shared" si="26"/>
        <v>0</v>
      </c>
    </row>
    <row r="303" spans="3:17" x14ac:dyDescent="0.25">
      <c r="C303" t="str">
        <f t="shared" si="30"/>
        <v>SDGSFmCZ072011</v>
      </c>
      <c r="D303" t="s">
        <v>1718</v>
      </c>
      <c r="E303" s="9">
        <v>2011</v>
      </c>
      <c r="F303" s="9">
        <v>12511</v>
      </c>
      <c r="G303" t="b">
        <f>INDEX(key!$AT$4:$BI$7,MATCH(LEFT(D303,3),key!$AS$4:$AS$7,0),VALUE(RIGHT(D303,2)))</f>
        <v>1</v>
      </c>
      <c r="J303" t="str">
        <f t="shared" si="27"/>
        <v>SDGSFmCZ121996</v>
      </c>
      <c r="K303" t="s">
        <v>131</v>
      </c>
      <c r="L303" t="s">
        <v>1649</v>
      </c>
      <c r="M303" t="s">
        <v>111</v>
      </c>
      <c r="N303" s="89" t="s">
        <v>70</v>
      </c>
      <c r="O303" t="b">
        <f>INDEX(key!$AT$4:$BI$7,MATCH(K303,key!$AS$4:$AS$7,0),VALUE(RIGHT(M303,2)))</f>
        <v>0</v>
      </c>
      <c r="P303" t="b">
        <f t="shared" si="28"/>
        <v>1</v>
      </c>
      <c r="Q303" s="113">
        <f t="shared" si="26"/>
        <v>0</v>
      </c>
    </row>
    <row r="304" spans="3:17" x14ac:dyDescent="0.25">
      <c r="C304" t="str">
        <f t="shared" si="30"/>
        <v>SDGSFmCZ081975</v>
      </c>
      <c r="D304" t="s">
        <v>1719</v>
      </c>
      <c r="E304" s="9">
        <v>1975</v>
      </c>
      <c r="F304" s="9">
        <v>2356</v>
      </c>
      <c r="G304" t="b">
        <f>INDEX(key!$AT$4:$BI$7,MATCH(LEFT(D304,3),key!$AS$4:$AS$7,0),VALUE(RIGHT(D304,2)))</f>
        <v>1</v>
      </c>
      <c r="J304" t="str">
        <f t="shared" si="27"/>
        <v>SDGSFmCZ131996</v>
      </c>
      <c r="K304" t="s">
        <v>131</v>
      </c>
      <c r="L304" t="s">
        <v>1649</v>
      </c>
      <c r="M304" t="s">
        <v>112</v>
      </c>
      <c r="N304" s="89" t="s">
        <v>70</v>
      </c>
      <c r="O304" t="b">
        <f>INDEX(key!$AT$4:$BI$7,MATCH(K304,key!$AS$4:$AS$7,0),VALUE(RIGHT(M304,2)))</f>
        <v>0</v>
      </c>
      <c r="P304" t="b">
        <f t="shared" si="28"/>
        <v>1</v>
      </c>
      <c r="Q304" s="113">
        <f t="shared" si="26"/>
        <v>0</v>
      </c>
    </row>
    <row r="305" spans="3:17" x14ac:dyDescent="0.25">
      <c r="C305" t="str">
        <f t="shared" si="30"/>
        <v>SDGSFmCZ081985</v>
      </c>
      <c r="D305" t="s">
        <v>1719</v>
      </c>
      <c r="E305" s="9">
        <v>1985</v>
      </c>
      <c r="F305" s="9">
        <v>1660</v>
      </c>
      <c r="G305" t="b">
        <f>INDEX(key!$AT$4:$BI$7,MATCH(LEFT(D305,3),key!$AS$4:$AS$7,0),VALUE(RIGHT(D305,2)))</f>
        <v>1</v>
      </c>
      <c r="J305" t="str">
        <f t="shared" si="27"/>
        <v>SDGSFmCZ141996</v>
      </c>
      <c r="K305" t="s">
        <v>131</v>
      </c>
      <c r="L305" t="s">
        <v>1649</v>
      </c>
      <c r="M305" t="s">
        <v>113</v>
      </c>
      <c r="N305" s="89" t="s">
        <v>70</v>
      </c>
      <c r="O305" t="b">
        <f>INDEX(key!$AT$4:$BI$7,MATCH(K305,key!$AS$4:$AS$7,0),VALUE(RIGHT(M305,2)))</f>
        <v>1</v>
      </c>
      <c r="P305" t="b">
        <f t="shared" si="28"/>
        <v>1</v>
      </c>
      <c r="Q305" s="113">
        <f t="shared" si="26"/>
        <v>428</v>
      </c>
    </row>
    <row r="306" spans="3:17" x14ac:dyDescent="0.25">
      <c r="C306" t="str">
        <f t="shared" si="30"/>
        <v>SDGSFmCZ081996</v>
      </c>
      <c r="D306" t="s">
        <v>1719</v>
      </c>
      <c r="E306" s="9">
        <v>1996</v>
      </c>
      <c r="F306" s="9">
        <v>3550</v>
      </c>
      <c r="G306" t="b">
        <f>INDEX(key!$AT$4:$BI$7,MATCH(LEFT(D306,3),key!$AS$4:$AS$7,0),VALUE(RIGHT(D306,2)))</f>
        <v>1</v>
      </c>
      <c r="J306" t="str">
        <f t="shared" si="27"/>
        <v>SDGSFmCZ151996</v>
      </c>
      <c r="K306" t="s">
        <v>131</v>
      </c>
      <c r="L306" t="s">
        <v>1649</v>
      </c>
      <c r="M306" t="s">
        <v>114</v>
      </c>
      <c r="N306" s="89" t="s">
        <v>70</v>
      </c>
      <c r="O306" t="b">
        <f>INDEX(key!$AT$4:$BI$7,MATCH(K306,key!$AS$4:$AS$7,0),VALUE(RIGHT(M306,2)))</f>
        <v>1</v>
      </c>
      <c r="P306" t="b">
        <f t="shared" si="28"/>
        <v>1</v>
      </c>
      <c r="Q306" s="113">
        <f t="shared" si="26"/>
        <v>1</v>
      </c>
    </row>
    <row r="307" spans="3:17" x14ac:dyDescent="0.25">
      <c r="C307" t="str">
        <f t="shared" si="30"/>
        <v>SDGSFmCZ082003</v>
      </c>
      <c r="D307" t="s">
        <v>1719</v>
      </c>
      <c r="E307" s="9">
        <v>2003</v>
      </c>
      <c r="F307" s="9">
        <v>637</v>
      </c>
      <c r="G307" t="b">
        <f>INDEX(key!$AT$4:$BI$7,MATCH(LEFT(D307,3),key!$AS$4:$AS$7,0),VALUE(RIGHT(D307,2)))</f>
        <v>1</v>
      </c>
      <c r="J307" t="str">
        <f t="shared" si="27"/>
        <v>SDGSFmCZ161996</v>
      </c>
      <c r="K307" t="s">
        <v>131</v>
      </c>
      <c r="L307" t="s">
        <v>1649</v>
      </c>
      <c r="M307" t="s">
        <v>115</v>
      </c>
      <c r="N307" s="89" t="s">
        <v>70</v>
      </c>
      <c r="O307" t="b">
        <f>INDEX(key!$AT$4:$BI$7,MATCH(K307,key!$AS$4:$AS$7,0),VALUE(RIGHT(M307,2)))</f>
        <v>0</v>
      </c>
      <c r="P307" t="b">
        <f t="shared" si="28"/>
        <v>1</v>
      </c>
      <c r="Q307" s="113">
        <f t="shared" si="26"/>
        <v>0</v>
      </c>
    </row>
    <row r="308" spans="3:17" x14ac:dyDescent="0.25">
      <c r="C308" t="str">
        <f t="shared" si="30"/>
        <v>SDGSFmCZ082007</v>
      </c>
      <c r="D308" t="s">
        <v>1719</v>
      </c>
      <c r="E308" s="9">
        <v>2007</v>
      </c>
      <c r="F308" s="9">
        <v>319</v>
      </c>
      <c r="G308" t="b">
        <f>INDEX(key!$AT$4:$BI$7,MATCH(LEFT(D308,3),key!$AS$4:$AS$7,0),VALUE(RIGHT(D308,2)))</f>
        <v>1</v>
      </c>
      <c r="J308" t="str">
        <f t="shared" si="27"/>
        <v>SDGSFmCZ012003</v>
      </c>
      <c r="K308" t="s">
        <v>131</v>
      </c>
      <c r="L308" t="s">
        <v>1649</v>
      </c>
      <c r="M308" t="s">
        <v>48</v>
      </c>
      <c r="N308" s="89" t="s">
        <v>57</v>
      </c>
      <c r="O308" t="b">
        <f>INDEX(key!$AT$4:$BI$7,MATCH(K308,key!$AS$4:$AS$7,0),VALUE(RIGHT(M308,2)))</f>
        <v>0</v>
      </c>
      <c r="P308" t="b">
        <f t="shared" si="28"/>
        <v>1</v>
      </c>
      <c r="Q308" s="113">
        <f t="shared" si="26"/>
        <v>0</v>
      </c>
    </row>
    <row r="309" spans="3:17" x14ac:dyDescent="0.25">
      <c r="C309" t="str">
        <f t="shared" si="30"/>
        <v>SDGSFmCZ082011</v>
      </c>
      <c r="D309" t="s">
        <v>1719</v>
      </c>
      <c r="E309" s="9">
        <v>2011</v>
      </c>
      <c r="F309" s="9">
        <v>319</v>
      </c>
      <c r="G309" t="b">
        <f>INDEX(key!$AT$4:$BI$7,MATCH(LEFT(D309,3),key!$AS$4:$AS$7,0),VALUE(RIGHT(D309,2)))</f>
        <v>1</v>
      </c>
      <c r="J309" t="str">
        <f t="shared" si="27"/>
        <v>SDGSFmCZ022003</v>
      </c>
      <c r="K309" t="s">
        <v>131</v>
      </c>
      <c r="L309" t="s">
        <v>1649</v>
      </c>
      <c r="M309" t="s">
        <v>101</v>
      </c>
      <c r="N309" s="89" t="s">
        <v>57</v>
      </c>
      <c r="O309" t="b">
        <f>INDEX(key!$AT$4:$BI$7,MATCH(K309,key!$AS$4:$AS$7,0),VALUE(RIGHT(M309,2)))</f>
        <v>0</v>
      </c>
      <c r="P309" t="b">
        <f t="shared" si="28"/>
        <v>1</v>
      </c>
      <c r="Q309" s="113">
        <f t="shared" si="26"/>
        <v>0</v>
      </c>
    </row>
    <row r="310" spans="3:17" x14ac:dyDescent="0.25">
      <c r="C310" t="str">
        <f t="shared" si="30"/>
        <v>SDGSFmCZ101975</v>
      </c>
      <c r="D310" t="s">
        <v>1720</v>
      </c>
      <c r="E310" s="9">
        <v>1975</v>
      </c>
      <c r="F310" s="9">
        <v>85422</v>
      </c>
      <c r="G310" t="b">
        <f>INDEX(key!$AT$4:$BI$7,MATCH(LEFT(D310,3),key!$AS$4:$AS$7,0),VALUE(RIGHT(D310,2)))</f>
        <v>1</v>
      </c>
      <c r="J310" t="str">
        <f t="shared" si="27"/>
        <v>SDGSFmCZ032003</v>
      </c>
      <c r="K310" t="s">
        <v>131</v>
      </c>
      <c r="L310" t="s">
        <v>1649</v>
      </c>
      <c r="M310" t="s">
        <v>102</v>
      </c>
      <c r="N310" s="89" t="s">
        <v>57</v>
      </c>
      <c r="O310" t="b">
        <f>INDEX(key!$AT$4:$BI$7,MATCH(K310,key!$AS$4:$AS$7,0),VALUE(RIGHT(M310,2)))</f>
        <v>0</v>
      </c>
      <c r="P310" t="b">
        <f t="shared" si="28"/>
        <v>1</v>
      </c>
      <c r="Q310" s="113">
        <f t="shared" si="26"/>
        <v>0</v>
      </c>
    </row>
    <row r="311" spans="3:17" x14ac:dyDescent="0.25">
      <c r="C311" t="str">
        <f t="shared" si="30"/>
        <v>SDGSFmCZ101985</v>
      </c>
      <c r="D311" t="s">
        <v>1720</v>
      </c>
      <c r="E311" s="9">
        <v>1985</v>
      </c>
      <c r="F311" s="9">
        <v>54661</v>
      </c>
      <c r="G311" t="b">
        <f>INDEX(key!$AT$4:$BI$7,MATCH(LEFT(D311,3),key!$AS$4:$AS$7,0),VALUE(RIGHT(D311,2)))</f>
        <v>1</v>
      </c>
      <c r="J311" t="str">
        <f t="shared" si="27"/>
        <v>SDGSFmCZ042003</v>
      </c>
      <c r="K311" t="s">
        <v>131</v>
      </c>
      <c r="L311" t="s">
        <v>1649</v>
      </c>
      <c r="M311" t="s">
        <v>103</v>
      </c>
      <c r="N311" s="89" t="s">
        <v>57</v>
      </c>
      <c r="O311" t="b">
        <f>INDEX(key!$AT$4:$BI$7,MATCH(K311,key!$AS$4:$AS$7,0),VALUE(RIGHT(M311,2)))</f>
        <v>0</v>
      </c>
      <c r="P311" t="b">
        <f t="shared" si="28"/>
        <v>1</v>
      </c>
      <c r="Q311" s="113">
        <f t="shared" si="26"/>
        <v>0</v>
      </c>
    </row>
    <row r="312" spans="3:17" x14ac:dyDescent="0.25">
      <c r="C312" t="str">
        <f t="shared" si="30"/>
        <v>SDGSFmCZ101996</v>
      </c>
      <c r="D312" t="s">
        <v>1720</v>
      </c>
      <c r="E312" s="9">
        <v>1996</v>
      </c>
      <c r="F312" s="9">
        <v>23433</v>
      </c>
      <c r="G312" t="b">
        <f>INDEX(key!$AT$4:$BI$7,MATCH(LEFT(D312,3),key!$AS$4:$AS$7,0),VALUE(RIGHT(D312,2)))</f>
        <v>1</v>
      </c>
      <c r="J312" t="str">
        <f t="shared" si="27"/>
        <v>SDGSFmCZ052003</v>
      </c>
      <c r="K312" t="s">
        <v>131</v>
      </c>
      <c r="L312" t="s">
        <v>1649</v>
      </c>
      <c r="M312" t="s">
        <v>104</v>
      </c>
      <c r="N312" s="89" t="s">
        <v>57</v>
      </c>
      <c r="O312" t="b">
        <f>INDEX(key!$AT$4:$BI$7,MATCH(K312,key!$AS$4:$AS$7,0),VALUE(RIGHT(M312,2)))</f>
        <v>0</v>
      </c>
      <c r="P312" t="b">
        <f t="shared" si="28"/>
        <v>1</v>
      </c>
      <c r="Q312" s="113">
        <f t="shared" si="26"/>
        <v>0</v>
      </c>
    </row>
    <row r="313" spans="3:17" x14ac:dyDescent="0.25">
      <c r="C313" t="str">
        <f t="shared" si="30"/>
        <v>SDGSFmCZ102003</v>
      </c>
      <c r="D313" t="s">
        <v>1720</v>
      </c>
      <c r="E313" s="9">
        <v>2003</v>
      </c>
      <c r="F313" s="9">
        <v>16066</v>
      </c>
      <c r="G313" t="b">
        <f>INDEX(key!$AT$4:$BI$7,MATCH(LEFT(D313,3),key!$AS$4:$AS$7,0),VALUE(RIGHT(D313,2)))</f>
        <v>1</v>
      </c>
      <c r="J313" t="str">
        <f t="shared" si="27"/>
        <v>SDGSFmCZ062003</v>
      </c>
      <c r="K313" t="s">
        <v>131</v>
      </c>
      <c r="L313" t="s">
        <v>1649</v>
      </c>
      <c r="M313" t="s">
        <v>105</v>
      </c>
      <c r="N313" s="89" t="s">
        <v>57</v>
      </c>
      <c r="O313" t="b">
        <f>INDEX(key!$AT$4:$BI$7,MATCH(K313,key!$AS$4:$AS$7,0),VALUE(RIGHT(M313,2)))</f>
        <v>1</v>
      </c>
      <c r="P313" t="b">
        <f t="shared" si="28"/>
        <v>1</v>
      </c>
      <c r="Q313" s="113">
        <f t="shared" si="26"/>
        <v>10748</v>
      </c>
    </row>
    <row r="314" spans="3:17" x14ac:dyDescent="0.25">
      <c r="C314" t="str">
        <f t="shared" si="30"/>
        <v>SDGSFmCZ102007</v>
      </c>
      <c r="D314" t="s">
        <v>1720</v>
      </c>
      <c r="E314" s="9">
        <v>2007</v>
      </c>
      <c r="F314" s="9">
        <v>8033</v>
      </c>
      <c r="G314" t="b">
        <f>INDEX(key!$AT$4:$BI$7,MATCH(LEFT(D314,3),key!$AS$4:$AS$7,0),VALUE(RIGHT(D314,2)))</f>
        <v>1</v>
      </c>
      <c r="J314" t="str">
        <f t="shared" si="27"/>
        <v>SDGSFmCZ072003</v>
      </c>
      <c r="K314" t="s">
        <v>131</v>
      </c>
      <c r="L314" t="s">
        <v>1649</v>
      </c>
      <c r="M314" t="s">
        <v>106</v>
      </c>
      <c r="N314" s="89" t="s">
        <v>57</v>
      </c>
      <c r="O314" t="b">
        <f>INDEX(key!$AT$4:$BI$7,MATCH(K314,key!$AS$4:$AS$7,0),VALUE(RIGHT(M314,2)))</f>
        <v>1</v>
      </c>
      <c r="P314" t="b">
        <f t="shared" si="28"/>
        <v>1</v>
      </c>
      <c r="Q314" s="113">
        <f t="shared" si="26"/>
        <v>25022</v>
      </c>
    </row>
    <row r="315" spans="3:17" x14ac:dyDescent="0.25">
      <c r="C315" t="str">
        <f t="shared" si="30"/>
        <v>SDGSFmCZ102011</v>
      </c>
      <c r="D315" t="s">
        <v>1720</v>
      </c>
      <c r="E315" s="9">
        <v>2011</v>
      </c>
      <c r="F315" s="9">
        <v>8033</v>
      </c>
      <c r="G315" t="b">
        <f>INDEX(key!$AT$4:$BI$7,MATCH(LEFT(D315,3),key!$AS$4:$AS$7,0),VALUE(RIGHT(D315,2)))</f>
        <v>1</v>
      </c>
      <c r="J315" t="str">
        <f t="shared" si="27"/>
        <v>SDGSFmCZ082003</v>
      </c>
      <c r="K315" t="s">
        <v>131</v>
      </c>
      <c r="L315" t="s">
        <v>1649</v>
      </c>
      <c r="M315" t="s">
        <v>107</v>
      </c>
      <c r="N315" s="89" t="s">
        <v>57</v>
      </c>
      <c r="O315" t="b">
        <f>INDEX(key!$AT$4:$BI$7,MATCH(K315,key!$AS$4:$AS$7,0),VALUE(RIGHT(M315,2)))</f>
        <v>1</v>
      </c>
      <c r="P315" t="b">
        <f t="shared" si="28"/>
        <v>1</v>
      </c>
      <c r="Q315" s="113">
        <f t="shared" si="26"/>
        <v>637</v>
      </c>
    </row>
    <row r="316" spans="3:17" x14ac:dyDescent="0.25">
      <c r="C316" t="str">
        <f t="shared" si="30"/>
        <v>SDGSFmCZ141975</v>
      </c>
      <c r="D316" t="s">
        <v>1721</v>
      </c>
      <c r="E316" s="9">
        <v>1975</v>
      </c>
      <c r="F316" s="9">
        <v>4114</v>
      </c>
      <c r="G316" t="b">
        <f>INDEX(key!$AT$4:$BI$7,MATCH(LEFT(D316,3),key!$AS$4:$AS$7,0),VALUE(RIGHT(D316,2)))</f>
        <v>1</v>
      </c>
      <c r="J316" t="str">
        <f t="shared" si="27"/>
        <v>SDGSFmCZ092003</v>
      </c>
      <c r="K316" t="s">
        <v>131</v>
      </c>
      <c r="L316" t="s">
        <v>1649</v>
      </c>
      <c r="M316" t="s">
        <v>108</v>
      </c>
      <c r="N316" s="89" t="s">
        <v>57</v>
      </c>
      <c r="O316" t="b">
        <f>INDEX(key!$AT$4:$BI$7,MATCH(K316,key!$AS$4:$AS$7,0),VALUE(RIGHT(M316,2)))</f>
        <v>0</v>
      </c>
      <c r="P316" t="b">
        <f t="shared" si="28"/>
        <v>1</v>
      </c>
      <c r="Q316" s="113">
        <f t="shared" si="26"/>
        <v>0</v>
      </c>
    </row>
    <row r="317" spans="3:17" x14ac:dyDescent="0.25">
      <c r="C317" t="str">
        <f t="shared" si="30"/>
        <v>SDGSFmCZ141985</v>
      </c>
      <c r="D317" t="s">
        <v>1721</v>
      </c>
      <c r="E317" s="9">
        <v>1985</v>
      </c>
      <c r="F317" s="9">
        <v>2011</v>
      </c>
      <c r="G317" t="b">
        <f>INDEX(key!$AT$4:$BI$7,MATCH(LEFT(D317,3),key!$AS$4:$AS$7,0),VALUE(RIGHT(D317,2)))</f>
        <v>1</v>
      </c>
      <c r="J317" t="str">
        <f t="shared" si="27"/>
        <v>SDGSFmCZ102003</v>
      </c>
      <c r="K317" t="s">
        <v>131</v>
      </c>
      <c r="L317" t="s">
        <v>1649</v>
      </c>
      <c r="M317" t="s">
        <v>109</v>
      </c>
      <c r="N317" s="89" t="s">
        <v>57</v>
      </c>
      <c r="O317" t="b">
        <f>INDEX(key!$AT$4:$BI$7,MATCH(K317,key!$AS$4:$AS$7,0),VALUE(RIGHT(M317,2)))</f>
        <v>1</v>
      </c>
      <c r="P317" t="b">
        <f t="shared" si="28"/>
        <v>1</v>
      </c>
      <c r="Q317" s="113">
        <f t="shared" si="26"/>
        <v>16066</v>
      </c>
    </row>
    <row r="318" spans="3:17" x14ac:dyDescent="0.25">
      <c r="C318" t="str">
        <f t="shared" si="30"/>
        <v>SDGSFmCZ141996</v>
      </c>
      <c r="D318" t="s">
        <v>1721</v>
      </c>
      <c r="E318" s="9">
        <v>1996</v>
      </c>
      <c r="F318" s="9">
        <v>428</v>
      </c>
      <c r="G318" t="b">
        <f>INDEX(key!$AT$4:$BI$7,MATCH(LEFT(D318,3),key!$AS$4:$AS$7,0),VALUE(RIGHT(D318,2)))</f>
        <v>1</v>
      </c>
      <c r="J318" t="str">
        <f t="shared" si="27"/>
        <v>SDGSFmCZ112003</v>
      </c>
      <c r="K318" t="s">
        <v>131</v>
      </c>
      <c r="L318" t="s">
        <v>1649</v>
      </c>
      <c r="M318" t="s">
        <v>110</v>
      </c>
      <c r="N318" s="89" t="s">
        <v>57</v>
      </c>
      <c r="O318" t="b">
        <f>INDEX(key!$AT$4:$BI$7,MATCH(K318,key!$AS$4:$AS$7,0),VALUE(RIGHT(M318,2)))</f>
        <v>0</v>
      </c>
      <c r="P318" t="b">
        <f t="shared" si="28"/>
        <v>1</v>
      </c>
      <c r="Q318" s="113">
        <f t="shared" si="26"/>
        <v>0</v>
      </c>
    </row>
    <row r="319" spans="3:17" x14ac:dyDescent="0.25">
      <c r="C319" t="str">
        <f t="shared" si="30"/>
        <v>SDGSFmCZ142003</v>
      </c>
      <c r="D319" t="s">
        <v>1721</v>
      </c>
      <c r="E319" s="9">
        <v>2003</v>
      </c>
      <c r="F319" s="9">
        <v>342</v>
      </c>
      <c r="G319" t="b">
        <f>INDEX(key!$AT$4:$BI$7,MATCH(LEFT(D319,3),key!$AS$4:$AS$7,0),VALUE(RIGHT(D319,2)))</f>
        <v>1</v>
      </c>
      <c r="J319" t="str">
        <f t="shared" si="27"/>
        <v>SDGSFmCZ122003</v>
      </c>
      <c r="K319" t="s">
        <v>131</v>
      </c>
      <c r="L319" t="s">
        <v>1649</v>
      </c>
      <c r="M319" t="s">
        <v>111</v>
      </c>
      <c r="N319" s="89" t="s">
        <v>57</v>
      </c>
      <c r="O319" t="b">
        <f>INDEX(key!$AT$4:$BI$7,MATCH(K319,key!$AS$4:$AS$7,0),VALUE(RIGHT(M319,2)))</f>
        <v>0</v>
      </c>
      <c r="P319" t="b">
        <f t="shared" si="28"/>
        <v>1</v>
      </c>
      <c r="Q319" s="113">
        <f t="shared" si="26"/>
        <v>0</v>
      </c>
    </row>
    <row r="320" spans="3:17" x14ac:dyDescent="0.25">
      <c r="C320" t="str">
        <f t="shared" si="30"/>
        <v>SDGSFmCZ142007</v>
      </c>
      <c r="D320" t="s">
        <v>1721</v>
      </c>
      <c r="E320" s="9">
        <v>2007</v>
      </c>
      <c r="F320" s="9">
        <v>171</v>
      </c>
      <c r="G320" t="b">
        <f>INDEX(key!$AT$4:$BI$7,MATCH(LEFT(D320,3),key!$AS$4:$AS$7,0),VALUE(RIGHT(D320,2)))</f>
        <v>1</v>
      </c>
      <c r="J320" t="str">
        <f t="shared" si="27"/>
        <v>SDGSFmCZ132003</v>
      </c>
      <c r="K320" t="s">
        <v>131</v>
      </c>
      <c r="L320" t="s">
        <v>1649</v>
      </c>
      <c r="M320" t="s">
        <v>112</v>
      </c>
      <c r="N320" s="89" t="s">
        <v>57</v>
      </c>
      <c r="O320" t="b">
        <f>INDEX(key!$AT$4:$BI$7,MATCH(K320,key!$AS$4:$AS$7,0),VALUE(RIGHT(M320,2)))</f>
        <v>0</v>
      </c>
      <c r="P320" t="b">
        <f t="shared" si="28"/>
        <v>1</v>
      </c>
      <c r="Q320" s="113">
        <f t="shared" si="26"/>
        <v>0</v>
      </c>
    </row>
    <row r="321" spans="3:17" x14ac:dyDescent="0.25">
      <c r="C321" t="str">
        <f t="shared" si="30"/>
        <v>SDGSFmCZ142011</v>
      </c>
      <c r="D321" t="s">
        <v>1721</v>
      </c>
      <c r="E321" s="9">
        <v>2011</v>
      </c>
      <c r="F321" s="9">
        <v>171</v>
      </c>
      <c r="G321" t="b">
        <f>INDEX(key!$AT$4:$BI$7,MATCH(LEFT(D321,3),key!$AS$4:$AS$7,0),VALUE(RIGHT(D321,2)))</f>
        <v>1</v>
      </c>
      <c r="J321" t="str">
        <f t="shared" si="27"/>
        <v>SDGSFmCZ142003</v>
      </c>
      <c r="K321" t="s">
        <v>131</v>
      </c>
      <c r="L321" t="s">
        <v>1649</v>
      </c>
      <c r="M321" t="s">
        <v>113</v>
      </c>
      <c r="N321" s="89" t="s">
        <v>57</v>
      </c>
      <c r="O321" t="b">
        <f>INDEX(key!$AT$4:$BI$7,MATCH(K321,key!$AS$4:$AS$7,0),VALUE(RIGHT(M321,2)))</f>
        <v>1</v>
      </c>
      <c r="P321" t="b">
        <f t="shared" si="28"/>
        <v>1</v>
      </c>
      <c r="Q321" s="113">
        <f t="shared" si="26"/>
        <v>342</v>
      </c>
    </row>
    <row r="322" spans="3:17" x14ac:dyDescent="0.25">
      <c r="C322" t="str">
        <f t="shared" si="30"/>
        <v>SDGSFmCZ151975</v>
      </c>
      <c r="D322" t="s">
        <v>1722</v>
      </c>
      <c r="E322" s="9">
        <v>1975</v>
      </c>
      <c r="F322" s="9">
        <v>2000</v>
      </c>
      <c r="G322" t="b">
        <f>INDEX(key!$AT$4:$BI$7,MATCH(LEFT(D322,3),key!$AS$4:$AS$7,0),VALUE(RIGHT(D322,2)))</f>
        <v>1</v>
      </c>
      <c r="J322" t="str">
        <f t="shared" si="27"/>
        <v>SDGSFmCZ152003</v>
      </c>
      <c r="K322" t="s">
        <v>131</v>
      </c>
      <c r="L322" t="s">
        <v>1649</v>
      </c>
      <c r="M322" t="s">
        <v>114</v>
      </c>
      <c r="N322" s="89" t="s">
        <v>57</v>
      </c>
      <c r="O322" t="b">
        <f>INDEX(key!$AT$4:$BI$7,MATCH(K322,key!$AS$4:$AS$7,0),VALUE(RIGHT(M322,2)))</f>
        <v>1</v>
      </c>
      <c r="P322" t="b">
        <f t="shared" si="28"/>
        <v>1</v>
      </c>
      <c r="Q322" s="113">
        <f t="shared" si="26"/>
        <v>1</v>
      </c>
    </row>
    <row r="323" spans="3:17" x14ac:dyDescent="0.25">
      <c r="C323" t="str">
        <f t="shared" si="30"/>
        <v>SDGSFmCZ151985</v>
      </c>
      <c r="D323" t="s">
        <v>1722</v>
      </c>
      <c r="E323" s="9">
        <v>1985</v>
      </c>
      <c r="F323" s="9">
        <v>564</v>
      </c>
      <c r="G323" t="b">
        <f>INDEX(key!$AT$4:$BI$7,MATCH(LEFT(D323,3),key!$AS$4:$AS$7,0),VALUE(RIGHT(D323,2)))</f>
        <v>1</v>
      </c>
      <c r="J323" t="str">
        <f t="shared" si="27"/>
        <v>SDGSFmCZ162003</v>
      </c>
      <c r="K323" t="s">
        <v>131</v>
      </c>
      <c r="L323" t="s">
        <v>1649</v>
      </c>
      <c r="M323" t="s">
        <v>115</v>
      </c>
      <c r="N323" s="89" t="s">
        <v>57</v>
      </c>
      <c r="O323" t="b">
        <f>INDEX(key!$AT$4:$BI$7,MATCH(K323,key!$AS$4:$AS$7,0),VALUE(RIGHT(M323,2)))</f>
        <v>0</v>
      </c>
      <c r="P323" t="b">
        <f t="shared" si="28"/>
        <v>1</v>
      </c>
      <c r="Q323" s="113">
        <f t="shared" si="26"/>
        <v>0</v>
      </c>
    </row>
    <row r="324" spans="3:17" x14ac:dyDescent="0.25">
      <c r="C324" t="str">
        <f t="shared" ref="C324:C327" si="31">+D324&amp;E324</f>
        <v>SDGSFmCZ151996</v>
      </c>
      <c r="D324" t="s">
        <v>1722</v>
      </c>
      <c r="E324" s="9">
        <v>1996</v>
      </c>
      <c r="F324" s="9">
        <v>1</v>
      </c>
      <c r="G324" t="b">
        <f>INDEX(key!$AT$4:$BI$7,MATCH(LEFT(D324,3),key!$AS$4:$AS$7,0),VALUE(RIGHT(D324,2)))</f>
        <v>1</v>
      </c>
      <c r="J324" t="str">
        <f t="shared" si="27"/>
        <v>SDGSFmCZ012007</v>
      </c>
      <c r="K324" t="s">
        <v>131</v>
      </c>
      <c r="L324" t="s">
        <v>1649</v>
      </c>
      <c r="M324" t="s">
        <v>48</v>
      </c>
      <c r="N324" s="89" t="s">
        <v>59</v>
      </c>
      <c r="O324" t="b">
        <f>INDEX(key!$AT$4:$BI$7,MATCH(K324,key!$AS$4:$AS$7,0),VALUE(RIGHT(M324,2)))</f>
        <v>0</v>
      </c>
      <c r="P324" t="b">
        <f t="shared" si="28"/>
        <v>0</v>
      </c>
      <c r="Q324" s="113">
        <f t="shared" ref="Q324:Q387" si="32">IF(O324,IF(P324,VLOOKUP(J324,$C$4:$F$387,4,FALSE),MAX(VLOOKUP(K324&amp;L324&amp;M324&amp;"2003",$C$4:$F$387,4,FALSE)*VLOOKUP(L324&amp;N324,$S$5:$W$24,5,FALSE),1)),0)</f>
        <v>0</v>
      </c>
    </row>
    <row r="325" spans="3:17" x14ac:dyDescent="0.25">
      <c r="C325" t="str">
        <f t="shared" si="31"/>
        <v>SDGSFmCZ152003</v>
      </c>
      <c r="D325" t="s">
        <v>1722</v>
      </c>
      <c r="E325" s="9">
        <v>2003</v>
      </c>
      <c r="F325" s="9">
        <v>1</v>
      </c>
      <c r="G325" t="b">
        <f>INDEX(key!$AT$4:$BI$7,MATCH(LEFT(D325,3),key!$AS$4:$AS$7,0),VALUE(RIGHT(D325,2)))</f>
        <v>1</v>
      </c>
      <c r="J325" t="str">
        <f t="shared" ref="J325:J387" si="33">K325&amp;L325&amp;M325&amp;N325</f>
        <v>SDGSFmCZ022007</v>
      </c>
      <c r="K325" t="s">
        <v>131</v>
      </c>
      <c r="L325" t="s">
        <v>1649</v>
      </c>
      <c r="M325" t="s">
        <v>101</v>
      </c>
      <c r="N325" s="89" t="s">
        <v>59</v>
      </c>
      <c r="O325" t="b">
        <f>INDEX(key!$AT$4:$BI$7,MATCH(K325,key!$AS$4:$AS$7,0),VALUE(RIGHT(M325,2)))</f>
        <v>0</v>
      </c>
      <c r="P325" t="b">
        <f t="shared" ref="P325:P387" si="34">VLOOKUP(L325&amp;N325,$S$4:$V$24,4,FALSE)</f>
        <v>0</v>
      </c>
      <c r="Q325" s="113">
        <f t="shared" si="32"/>
        <v>0</v>
      </c>
    </row>
    <row r="326" spans="3:17" x14ac:dyDescent="0.25">
      <c r="C326" t="str">
        <f t="shared" si="31"/>
        <v>SDGSFmCZ152007</v>
      </c>
      <c r="D326" t="s">
        <v>1722</v>
      </c>
      <c r="E326" s="9">
        <v>2007</v>
      </c>
      <c r="F326" s="9">
        <v>1</v>
      </c>
      <c r="G326" t="b">
        <f>INDEX(key!$AT$4:$BI$7,MATCH(LEFT(D326,3),key!$AS$4:$AS$7,0),VALUE(RIGHT(D326,2)))</f>
        <v>1</v>
      </c>
      <c r="J326" t="str">
        <f t="shared" si="33"/>
        <v>SDGSFmCZ032007</v>
      </c>
      <c r="K326" t="s">
        <v>131</v>
      </c>
      <c r="L326" t="s">
        <v>1649</v>
      </c>
      <c r="M326" t="s">
        <v>102</v>
      </c>
      <c r="N326" s="89" t="s">
        <v>59</v>
      </c>
      <c r="O326" t="b">
        <f>INDEX(key!$AT$4:$BI$7,MATCH(K326,key!$AS$4:$AS$7,0),VALUE(RIGHT(M326,2)))</f>
        <v>0</v>
      </c>
      <c r="P326" t="b">
        <f t="shared" si="34"/>
        <v>0</v>
      </c>
      <c r="Q326" s="113">
        <f t="shared" si="32"/>
        <v>0</v>
      </c>
    </row>
    <row r="327" spans="3:17" x14ac:dyDescent="0.25">
      <c r="C327" t="str">
        <f t="shared" si="31"/>
        <v>SDGSFmCZ152011</v>
      </c>
      <c r="D327" t="s">
        <v>1722</v>
      </c>
      <c r="E327" s="9">
        <v>2011</v>
      </c>
      <c r="F327" s="9">
        <v>1</v>
      </c>
      <c r="G327" t="b">
        <f>INDEX(key!$AT$4:$BI$7,MATCH(LEFT(D327,3),key!$AS$4:$AS$7,0),VALUE(RIGHT(D327,2)))</f>
        <v>1</v>
      </c>
      <c r="J327" t="str">
        <f t="shared" si="33"/>
        <v>SDGSFmCZ042007</v>
      </c>
      <c r="K327" t="s">
        <v>131</v>
      </c>
      <c r="L327" t="s">
        <v>1649</v>
      </c>
      <c r="M327" t="s">
        <v>103</v>
      </c>
      <c r="N327" s="89" t="s">
        <v>59</v>
      </c>
      <c r="O327" t="b">
        <f>INDEX(key!$AT$4:$BI$7,MATCH(K327,key!$AS$4:$AS$7,0),VALUE(RIGHT(M327,2)))</f>
        <v>0</v>
      </c>
      <c r="P327" t="b">
        <f t="shared" si="34"/>
        <v>0</v>
      </c>
      <c r="Q327" s="113">
        <f t="shared" si="32"/>
        <v>0</v>
      </c>
    </row>
    <row r="328" spans="3:17" x14ac:dyDescent="0.25">
      <c r="C328" t="str">
        <f t="shared" si="30"/>
        <v>SDGMFmCZ061975</v>
      </c>
      <c r="D328" t="s">
        <v>1723</v>
      </c>
      <c r="E328" s="9">
        <v>1975</v>
      </c>
      <c r="F328" s="9">
        <v>6832</v>
      </c>
      <c r="G328" t="b">
        <f>INDEX(key!$AT$4:$BI$7,MATCH(LEFT(D328,3),key!$AS$4:$AS$7,0),VALUE(RIGHT(D328,2)))</f>
        <v>1</v>
      </c>
      <c r="J328" t="str">
        <f t="shared" si="33"/>
        <v>SDGSFmCZ052007</v>
      </c>
      <c r="K328" t="s">
        <v>131</v>
      </c>
      <c r="L328" t="s">
        <v>1649</v>
      </c>
      <c r="M328" t="s">
        <v>104</v>
      </c>
      <c r="N328" s="89" t="s">
        <v>59</v>
      </c>
      <c r="O328" t="b">
        <f>INDEX(key!$AT$4:$BI$7,MATCH(K328,key!$AS$4:$AS$7,0),VALUE(RIGHT(M328,2)))</f>
        <v>0</v>
      </c>
      <c r="P328" t="b">
        <f t="shared" si="34"/>
        <v>0</v>
      </c>
      <c r="Q328" s="113">
        <f t="shared" si="32"/>
        <v>0</v>
      </c>
    </row>
    <row r="329" spans="3:17" x14ac:dyDescent="0.25">
      <c r="C329" t="str">
        <f t="shared" si="30"/>
        <v>SDGMFmCZ061985</v>
      </c>
      <c r="D329" t="s">
        <v>1723</v>
      </c>
      <c r="E329" s="9">
        <v>1985</v>
      </c>
      <c r="F329" s="9">
        <v>8111</v>
      </c>
      <c r="G329" t="b">
        <f>INDEX(key!$AT$4:$BI$7,MATCH(LEFT(D329,3),key!$AS$4:$AS$7,0),VALUE(RIGHT(D329,2)))</f>
        <v>1</v>
      </c>
      <c r="J329" t="str">
        <f t="shared" si="33"/>
        <v>SDGSFmCZ062007</v>
      </c>
      <c r="K329" t="s">
        <v>131</v>
      </c>
      <c r="L329" t="s">
        <v>1649</v>
      </c>
      <c r="M329" t="s">
        <v>105</v>
      </c>
      <c r="N329" s="89" t="s">
        <v>59</v>
      </c>
      <c r="O329" t="b">
        <f>INDEX(key!$AT$4:$BI$7,MATCH(K329,key!$AS$4:$AS$7,0),VALUE(RIGHT(M329,2)))</f>
        <v>1</v>
      </c>
      <c r="P329" t="b">
        <f t="shared" si="34"/>
        <v>0</v>
      </c>
      <c r="Q329" s="113">
        <f t="shared" si="32"/>
        <v>4417.7057105809672</v>
      </c>
    </row>
    <row r="330" spans="3:17" x14ac:dyDescent="0.25">
      <c r="C330" t="str">
        <f t="shared" si="30"/>
        <v>SDGMFmCZ061996</v>
      </c>
      <c r="D330" t="s">
        <v>1723</v>
      </c>
      <c r="E330" s="9">
        <v>1996</v>
      </c>
      <c r="F330" s="9">
        <v>1179</v>
      </c>
      <c r="G330" t="b">
        <f>INDEX(key!$AT$4:$BI$7,MATCH(LEFT(D330,3),key!$AS$4:$AS$7,0),VALUE(RIGHT(D330,2)))</f>
        <v>1</v>
      </c>
      <c r="J330" t="str">
        <f t="shared" si="33"/>
        <v>SDGSFmCZ072007</v>
      </c>
      <c r="K330" t="s">
        <v>131</v>
      </c>
      <c r="L330" t="s">
        <v>1649</v>
      </c>
      <c r="M330" t="s">
        <v>106</v>
      </c>
      <c r="N330" s="89" t="s">
        <v>59</v>
      </c>
      <c r="O330" t="b">
        <f>INDEX(key!$AT$4:$BI$7,MATCH(K330,key!$AS$4:$AS$7,0),VALUE(RIGHT(M330,2)))</f>
        <v>1</v>
      </c>
      <c r="P330" t="b">
        <f t="shared" si="34"/>
        <v>0</v>
      </c>
      <c r="Q330" s="113">
        <f t="shared" si="32"/>
        <v>10284.688527182449</v>
      </c>
    </row>
    <row r="331" spans="3:17" x14ac:dyDescent="0.25">
      <c r="C331" t="str">
        <f t="shared" si="30"/>
        <v>SDGMFmCZ062003</v>
      </c>
      <c r="D331" t="s">
        <v>1723</v>
      </c>
      <c r="E331" s="9">
        <v>2003</v>
      </c>
      <c r="F331" s="9">
        <v>519</v>
      </c>
      <c r="G331" t="b">
        <f>INDEX(key!$AT$4:$BI$7,MATCH(LEFT(D331,3),key!$AS$4:$AS$7,0),VALUE(RIGHT(D331,2)))</f>
        <v>1</v>
      </c>
      <c r="J331" t="str">
        <f t="shared" si="33"/>
        <v>SDGSFmCZ082007</v>
      </c>
      <c r="K331" t="s">
        <v>131</v>
      </c>
      <c r="L331" t="s">
        <v>1649</v>
      </c>
      <c r="M331" t="s">
        <v>107</v>
      </c>
      <c r="N331" s="89" t="s">
        <v>59</v>
      </c>
      <c r="O331" t="b">
        <f>INDEX(key!$AT$4:$BI$7,MATCH(K331,key!$AS$4:$AS$7,0),VALUE(RIGHT(M331,2)))</f>
        <v>1</v>
      </c>
      <c r="P331" t="b">
        <f t="shared" si="34"/>
        <v>0</v>
      </c>
      <c r="Q331" s="113">
        <f t="shared" si="32"/>
        <v>261.82345902866359</v>
      </c>
    </row>
    <row r="332" spans="3:17" x14ac:dyDescent="0.25">
      <c r="C332" t="str">
        <f t="shared" si="30"/>
        <v>SDGMFmCZ062007</v>
      </c>
      <c r="D332" t="s">
        <v>1723</v>
      </c>
      <c r="E332" s="9">
        <v>2007</v>
      </c>
      <c r="F332" s="9">
        <v>259</v>
      </c>
      <c r="G332" t="b">
        <f>INDEX(key!$AT$4:$BI$7,MATCH(LEFT(D332,3),key!$AS$4:$AS$7,0),VALUE(RIGHT(D332,2)))</f>
        <v>1</v>
      </c>
      <c r="J332" t="str">
        <f t="shared" si="33"/>
        <v>SDGSFmCZ092007</v>
      </c>
      <c r="K332" t="s">
        <v>131</v>
      </c>
      <c r="L332" t="s">
        <v>1649</v>
      </c>
      <c r="M332" t="s">
        <v>108</v>
      </c>
      <c r="N332" s="89" t="s">
        <v>59</v>
      </c>
      <c r="O332" t="b">
        <f>INDEX(key!$AT$4:$BI$7,MATCH(K332,key!$AS$4:$AS$7,0),VALUE(RIGHT(M332,2)))</f>
        <v>0</v>
      </c>
      <c r="P332" t="b">
        <f t="shared" si="34"/>
        <v>0</v>
      </c>
      <c r="Q332" s="113">
        <f t="shared" si="32"/>
        <v>0</v>
      </c>
    </row>
    <row r="333" spans="3:17" x14ac:dyDescent="0.25">
      <c r="C333" t="str">
        <f t="shared" si="30"/>
        <v>SDGMFmCZ062011</v>
      </c>
      <c r="D333" t="s">
        <v>1723</v>
      </c>
      <c r="E333" s="9">
        <v>2011</v>
      </c>
      <c r="F333" s="9">
        <v>259</v>
      </c>
      <c r="G333" t="b">
        <f>INDEX(key!$AT$4:$BI$7,MATCH(LEFT(D333,3),key!$AS$4:$AS$7,0),VALUE(RIGHT(D333,2)))</f>
        <v>1</v>
      </c>
      <c r="J333" t="str">
        <f t="shared" si="33"/>
        <v>SDGSFmCZ102007</v>
      </c>
      <c r="K333" t="s">
        <v>131</v>
      </c>
      <c r="L333" t="s">
        <v>1649</v>
      </c>
      <c r="M333" t="s">
        <v>109</v>
      </c>
      <c r="N333" s="89" t="s">
        <v>59</v>
      </c>
      <c r="O333" t="b">
        <f>INDEX(key!$AT$4:$BI$7,MATCH(K333,key!$AS$4:$AS$7,0),VALUE(RIGHT(M333,2)))</f>
        <v>1</v>
      </c>
      <c r="P333" t="b">
        <f t="shared" si="34"/>
        <v>0</v>
      </c>
      <c r="Q333" s="113">
        <f t="shared" si="32"/>
        <v>6603.5411189238757</v>
      </c>
    </row>
    <row r="334" spans="3:17" x14ac:dyDescent="0.25">
      <c r="C334" t="str">
        <f t="shared" si="30"/>
        <v>SDGMFmCZ071975</v>
      </c>
      <c r="D334" t="s">
        <v>1724</v>
      </c>
      <c r="E334" s="9">
        <v>1975</v>
      </c>
      <c r="F334" s="9">
        <v>116552</v>
      </c>
      <c r="G334" t="b">
        <f>INDEX(key!$AT$4:$BI$7,MATCH(LEFT(D334,3),key!$AS$4:$AS$7,0),VALUE(RIGHT(D334,2)))</f>
        <v>1</v>
      </c>
      <c r="J334" t="str">
        <f t="shared" si="33"/>
        <v>SDGSFmCZ112007</v>
      </c>
      <c r="K334" t="s">
        <v>131</v>
      </c>
      <c r="L334" t="s">
        <v>1649</v>
      </c>
      <c r="M334" t="s">
        <v>110</v>
      </c>
      <c r="N334" s="89" t="s">
        <v>59</v>
      </c>
      <c r="O334" t="b">
        <f>INDEX(key!$AT$4:$BI$7,MATCH(K334,key!$AS$4:$AS$7,0),VALUE(RIGHT(M334,2)))</f>
        <v>0</v>
      </c>
      <c r="P334" t="b">
        <f t="shared" si="34"/>
        <v>0</v>
      </c>
      <c r="Q334" s="113">
        <f t="shared" si="32"/>
        <v>0</v>
      </c>
    </row>
    <row r="335" spans="3:17" x14ac:dyDescent="0.25">
      <c r="C335" t="str">
        <f t="shared" si="30"/>
        <v>SDGMFmCZ071985</v>
      </c>
      <c r="D335" t="s">
        <v>1724</v>
      </c>
      <c r="E335" s="9">
        <v>1985</v>
      </c>
      <c r="F335" s="9">
        <v>87344</v>
      </c>
      <c r="G335" t="b">
        <f>INDEX(key!$AT$4:$BI$7,MATCH(LEFT(D335,3),key!$AS$4:$AS$7,0),VALUE(RIGHT(D335,2)))</f>
        <v>1</v>
      </c>
      <c r="J335" t="str">
        <f t="shared" si="33"/>
        <v>SDGSFmCZ122007</v>
      </c>
      <c r="K335" t="s">
        <v>131</v>
      </c>
      <c r="L335" t="s">
        <v>1649</v>
      </c>
      <c r="M335" t="s">
        <v>111</v>
      </c>
      <c r="N335" s="89" t="s">
        <v>59</v>
      </c>
      <c r="O335" t="b">
        <f>INDEX(key!$AT$4:$BI$7,MATCH(K335,key!$AS$4:$AS$7,0),VALUE(RIGHT(M335,2)))</f>
        <v>0</v>
      </c>
      <c r="P335" t="b">
        <f t="shared" si="34"/>
        <v>0</v>
      </c>
      <c r="Q335" s="113">
        <f t="shared" si="32"/>
        <v>0</v>
      </c>
    </row>
    <row r="336" spans="3:17" x14ac:dyDescent="0.25">
      <c r="C336" t="str">
        <f t="shared" si="30"/>
        <v>SDGMFmCZ071996</v>
      </c>
      <c r="D336" t="s">
        <v>1724</v>
      </c>
      <c r="E336" s="9">
        <v>1996</v>
      </c>
      <c r="F336" s="9">
        <v>11508</v>
      </c>
      <c r="G336" t="b">
        <f>INDEX(key!$AT$4:$BI$7,MATCH(LEFT(D336,3),key!$AS$4:$AS$7,0),VALUE(RIGHT(D336,2)))</f>
        <v>1</v>
      </c>
      <c r="J336" t="str">
        <f t="shared" si="33"/>
        <v>SDGSFmCZ132007</v>
      </c>
      <c r="K336" t="s">
        <v>131</v>
      </c>
      <c r="L336" t="s">
        <v>1649</v>
      </c>
      <c r="M336" t="s">
        <v>112</v>
      </c>
      <c r="N336" s="89" t="s">
        <v>59</v>
      </c>
      <c r="O336" t="b">
        <f>INDEX(key!$AT$4:$BI$7,MATCH(K336,key!$AS$4:$AS$7,0),VALUE(RIGHT(M336,2)))</f>
        <v>0</v>
      </c>
      <c r="P336" t="b">
        <f t="shared" si="34"/>
        <v>0</v>
      </c>
      <c r="Q336" s="113">
        <f t="shared" si="32"/>
        <v>0</v>
      </c>
    </row>
    <row r="337" spans="3:17" x14ac:dyDescent="0.25">
      <c r="C337" t="str">
        <f t="shared" si="30"/>
        <v>SDGMFmCZ072003</v>
      </c>
      <c r="D337" t="s">
        <v>1724</v>
      </c>
      <c r="E337" s="9">
        <v>2003</v>
      </c>
      <c r="F337" s="9">
        <v>7522</v>
      </c>
      <c r="G337" t="b">
        <f>INDEX(key!$AT$4:$BI$7,MATCH(LEFT(D337,3),key!$AS$4:$AS$7,0),VALUE(RIGHT(D337,2)))</f>
        <v>1</v>
      </c>
      <c r="J337" t="str">
        <f t="shared" si="33"/>
        <v>SDGSFmCZ142007</v>
      </c>
      <c r="K337" t="s">
        <v>131</v>
      </c>
      <c r="L337" t="s">
        <v>1649</v>
      </c>
      <c r="M337" t="s">
        <v>113</v>
      </c>
      <c r="N337" s="89" t="s">
        <v>59</v>
      </c>
      <c r="O337" t="b">
        <f>INDEX(key!$AT$4:$BI$7,MATCH(K337,key!$AS$4:$AS$7,0),VALUE(RIGHT(M337,2)))</f>
        <v>1</v>
      </c>
      <c r="P337" t="b">
        <f t="shared" si="34"/>
        <v>0</v>
      </c>
      <c r="Q337" s="113">
        <f t="shared" si="32"/>
        <v>140.57083671554622</v>
      </c>
    </row>
    <row r="338" spans="3:17" x14ac:dyDescent="0.25">
      <c r="C338" t="str">
        <f t="shared" si="30"/>
        <v>SDGMFmCZ072007</v>
      </c>
      <c r="D338" t="s">
        <v>1724</v>
      </c>
      <c r="E338" s="9">
        <v>2007</v>
      </c>
      <c r="F338" s="9">
        <v>3761</v>
      </c>
      <c r="G338" t="b">
        <f>INDEX(key!$AT$4:$BI$7,MATCH(LEFT(D338,3),key!$AS$4:$AS$7,0),VALUE(RIGHT(D338,2)))</f>
        <v>1</v>
      </c>
      <c r="J338" t="str">
        <f t="shared" si="33"/>
        <v>SDGSFmCZ152007</v>
      </c>
      <c r="K338" t="s">
        <v>131</v>
      </c>
      <c r="L338" t="s">
        <v>1649</v>
      </c>
      <c r="M338" t="s">
        <v>114</v>
      </c>
      <c r="N338" s="89" t="s">
        <v>59</v>
      </c>
      <c r="O338" t="b">
        <f>INDEX(key!$AT$4:$BI$7,MATCH(K338,key!$AS$4:$AS$7,0),VALUE(RIGHT(M338,2)))</f>
        <v>1</v>
      </c>
      <c r="P338" t="b">
        <f t="shared" si="34"/>
        <v>0</v>
      </c>
      <c r="Q338" s="113">
        <f t="shared" si="32"/>
        <v>1</v>
      </c>
    </row>
    <row r="339" spans="3:17" x14ac:dyDescent="0.25">
      <c r="C339" t="str">
        <f t="shared" si="30"/>
        <v>SDGMFmCZ072011</v>
      </c>
      <c r="D339" t="s">
        <v>1724</v>
      </c>
      <c r="E339" s="9">
        <v>2011</v>
      </c>
      <c r="F339" s="9">
        <v>3761</v>
      </c>
      <c r="G339" t="b">
        <f>INDEX(key!$AT$4:$BI$7,MATCH(LEFT(D339,3),key!$AS$4:$AS$7,0),VALUE(RIGHT(D339,2)))</f>
        <v>1</v>
      </c>
      <c r="J339" t="str">
        <f t="shared" si="33"/>
        <v>SDGSFmCZ162007</v>
      </c>
      <c r="K339" t="s">
        <v>131</v>
      </c>
      <c r="L339" t="s">
        <v>1649</v>
      </c>
      <c r="M339" t="s">
        <v>115</v>
      </c>
      <c r="N339" s="89" t="s">
        <v>59</v>
      </c>
      <c r="O339" t="b">
        <f>INDEX(key!$AT$4:$BI$7,MATCH(K339,key!$AS$4:$AS$7,0),VALUE(RIGHT(M339,2)))</f>
        <v>0</v>
      </c>
      <c r="P339" t="b">
        <f t="shared" si="34"/>
        <v>0</v>
      </c>
      <c r="Q339" s="113">
        <f t="shared" si="32"/>
        <v>0</v>
      </c>
    </row>
    <row r="340" spans="3:17" x14ac:dyDescent="0.25">
      <c r="C340" t="str">
        <f t="shared" si="30"/>
        <v>SDGMFmCZ081975</v>
      </c>
      <c r="D340" t="s">
        <v>1725</v>
      </c>
      <c r="E340" s="9">
        <v>1975</v>
      </c>
      <c r="F340" s="9">
        <v>769</v>
      </c>
      <c r="G340" t="b">
        <f>INDEX(key!$AT$4:$BI$7,MATCH(LEFT(D340,3),key!$AS$4:$AS$7,0),VALUE(RIGHT(D340,2)))</f>
        <v>1</v>
      </c>
      <c r="J340" t="str">
        <f t="shared" si="33"/>
        <v>SDGSFmCZ012011</v>
      </c>
      <c r="K340" t="s">
        <v>131</v>
      </c>
      <c r="L340" t="s">
        <v>1649</v>
      </c>
      <c r="M340" t="s">
        <v>48</v>
      </c>
      <c r="N340" s="89" t="s">
        <v>62</v>
      </c>
      <c r="O340" t="b">
        <f>INDEX(key!$AT$4:$BI$7,MATCH(K340,key!$AS$4:$AS$7,0),VALUE(RIGHT(M340,2)))</f>
        <v>0</v>
      </c>
      <c r="P340" t="b">
        <f t="shared" si="34"/>
        <v>0</v>
      </c>
      <c r="Q340" s="113">
        <f t="shared" si="32"/>
        <v>0</v>
      </c>
    </row>
    <row r="341" spans="3:17" x14ac:dyDescent="0.25">
      <c r="C341" t="str">
        <f t="shared" si="30"/>
        <v>SDGMFmCZ081985</v>
      </c>
      <c r="D341" t="s">
        <v>1725</v>
      </c>
      <c r="E341" s="9">
        <v>1985</v>
      </c>
      <c r="F341" s="9">
        <v>4563</v>
      </c>
      <c r="G341" t="b">
        <f>INDEX(key!$AT$4:$BI$7,MATCH(LEFT(D341,3),key!$AS$4:$AS$7,0),VALUE(RIGHT(D341,2)))</f>
        <v>1</v>
      </c>
      <c r="J341" t="str">
        <f t="shared" si="33"/>
        <v>SDGSFmCZ022011</v>
      </c>
      <c r="K341" t="s">
        <v>131</v>
      </c>
      <c r="L341" t="s">
        <v>1649</v>
      </c>
      <c r="M341" t="s">
        <v>101</v>
      </c>
      <c r="N341" s="89" t="s">
        <v>62</v>
      </c>
      <c r="O341" t="b">
        <f>INDEX(key!$AT$4:$BI$7,MATCH(K341,key!$AS$4:$AS$7,0),VALUE(RIGHT(M341,2)))</f>
        <v>0</v>
      </c>
      <c r="P341" t="b">
        <f t="shared" si="34"/>
        <v>0</v>
      </c>
      <c r="Q341" s="113">
        <f t="shared" si="32"/>
        <v>0</v>
      </c>
    </row>
    <row r="342" spans="3:17" x14ac:dyDescent="0.25">
      <c r="C342" t="str">
        <f t="shared" si="30"/>
        <v>SDGMFmCZ081996</v>
      </c>
      <c r="D342" t="s">
        <v>1725</v>
      </c>
      <c r="E342" s="9">
        <v>1996</v>
      </c>
      <c r="F342" s="9">
        <v>5565</v>
      </c>
      <c r="G342" t="b">
        <f>INDEX(key!$AT$4:$BI$7,MATCH(LEFT(D342,3),key!$AS$4:$AS$7,0),VALUE(RIGHT(D342,2)))</f>
        <v>1</v>
      </c>
      <c r="J342" t="str">
        <f t="shared" si="33"/>
        <v>SDGSFmCZ032011</v>
      </c>
      <c r="K342" t="s">
        <v>131</v>
      </c>
      <c r="L342" t="s">
        <v>1649</v>
      </c>
      <c r="M342" t="s">
        <v>102</v>
      </c>
      <c r="N342" s="89" t="s">
        <v>62</v>
      </c>
      <c r="O342" t="b">
        <f>INDEX(key!$AT$4:$BI$7,MATCH(K342,key!$AS$4:$AS$7,0),VALUE(RIGHT(M342,2)))</f>
        <v>0</v>
      </c>
      <c r="P342" t="b">
        <f t="shared" si="34"/>
        <v>0</v>
      </c>
      <c r="Q342" s="113">
        <f t="shared" si="32"/>
        <v>0</v>
      </c>
    </row>
    <row r="343" spans="3:17" x14ac:dyDescent="0.25">
      <c r="C343" t="str">
        <f t="shared" si="30"/>
        <v>SDGMFmCZ082003</v>
      </c>
      <c r="D343" t="s">
        <v>1725</v>
      </c>
      <c r="E343" s="9">
        <v>2003</v>
      </c>
      <c r="F343" s="9">
        <v>2582</v>
      </c>
      <c r="G343" t="b">
        <f>INDEX(key!$AT$4:$BI$7,MATCH(LEFT(D343,3),key!$AS$4:$AS$7,0),VALUE(RIGHT(D343,2)))</f>
        <v>1</v>
      </c>
      <c r="J343" t="str">
        <f t="shared" si="33"/>
        <v>SDGSFmCZ042011</v>
      </c>
      <c r="K343" t="s">
        <v>131</v>
      </c>
      <c r="L343" t="s">
        <v>1649</v>
      </c>
      <c r="M343" t="s">
        <v>103</v>
      </c>
      <c r="N343" s="89" t="s">
        <v>62</v>
      </c>
      <c r="O343" t="b">
        <f>INDEX(key!$AT$4:$BI$7,MATCH(K343,key!$AS$4:$AS$7,0),VALUE(RIGHT(M343,2)))</f>
        <v>0</v>
      </c>
      <c r="P343" t="b">
        <f t="shared" si="34"/>
        <v>0</v>
      </c>
      <c r="Q343" s="113">
        <f t="shared" si="32"/>
        <v>0</v>
      </c>
    </row>
    <row r="344" spans="3:17" x14ac:dyDescent="0.25">
      <c r="C344" t="str">
        <f t="shared" si="30"/>
        <v>SDGMFmCZ082007</v>
      </c>
      <c r="D344" t="s">
        <v>1725</v>
      </c>
      <c r="E344" s="9">
        <v>2007</v>
      </c>
      <c r="F344" s="9">
        <v>1291</v>
      </c>
      <c r="G344" t="b">
        <f>INDEX(key!$AT$4:$BI$7,MATCH(LEFT(D344,3),key!$AS$4:$AS$7,0),VALUE(RIGHT(D344,2)))</f>
        <v>1</v>
      </c>
      <c r="J344" t="str">
        <f t="shared" si="33"/>
        <v>SDGSFmCZ052011</v>
      </c>
      <c r="K344" t="s">
        <v>131</v>
      </c>
      <c r="L344" t="s">
        <v>1649</v>
      </c>
      <c r="M344" t="s">
        <v>104</v>
      </c>
      <c r="N344" s="89" t="s">
        <v>62</v>
      </c>
      <c r="O344" t="b">
        <f>INDEX(key!$AT$4:$BI$7,MATCH(K344,key!$AS$4:$AS$7,0),VALUE(RIGHT(M344,2)))</f>
        <v>0</v>
      </c>
      <c r="P344" t="b">
        <f t="shared" si="34"/>
        <v>0</v>
      </c>
      <c r="Q344" s="113">
        <f t="shared" si="32"/>
        <v>0</v>
      </c>
    </row>
    <row r="345" spans="3:17" x14ac:dyDescent="0.25">
      <c r="C345" t="str">
        <f t="shared" si="30"/>
        <v>SDGMFmCZ082011</v>
      </c>
      <c r="D345" t="s">
        <v>1725</v>
      </c>
      <c r="E345" s="9">
        <v>2011</v>
      </c>
      <c r="F345" s="9">
        <v>1291</v>
      </c>
      <c r="G345" t="b">
        <f>INDEX(key!$AT$4:$BI$7,MATCH(LEFT(D345,3),key!$AS$4:$AS$7,0),VALUE(RIGHT(D345,2)))</f>
        <v>1</v>
      </c>
      <c r="J345" t="str">
        <f t="shared" si="33"/>
        <v>SDGSFmCZ062011</v>
      </c>
      <c r="K345" t="s">
        <v>131</v>
      </c>
      <c r="L345" t="s">
        <v>1649</v>
      </c>
      <c r="M345" t="s">
        <v>105</v>
      </c>
      <c r="N345" s="89" t="s">
        <v>62</v>
      </c>
      <c r="O345" t="b">
        <f>INDEX(key!$AT$4:$BI$7,MATCH(K345,key!$AS$4:$AS$7,0),VALUE(RIGHT(M345,2)))</f>
        <v>1</v>
      </c>
      <c r="P345" t="b">
        <f t="shared" si="34"/>
        <v>0</v>
      </c>
      <c r="Q345" s="113">
        <f t="shared" si="32"/>
        <v>2118.1994047305302</v>
      </c>
    </row>
    <row r="346" spans="3:17" x14ac:dyDescent="0.25">
      <c r="C346" t="str">
        <f t="shared" si="30"/>
        <v>SDGMFmCZ101975</v>
      </c>
      <c r="D346" t="s">
        <v>1726</v>
      </c>
      <c r="E346" s="9">
        <v>1975</v>
      </c>
      <c r="F346" s="9">
        <v>29332</v>
      </c>
      <c r="G346" t="b">
        <f>INDEX(key!$AT$4:$BI$7,MATCH(LEFT(D346,3),key!$AS$4:$AS$7,0),VALUE(RIGHT(D346,2)))</f>
        <v>1</v>
      </c>
      <c r="J346" t="str">
        <f t="shared" si="33"/>
        <v>SDGSFmCZ072011</v>
      </c>
      <c r="K346" t="s">
        <v>131</v>
      </c>
      <c r="L346" t="s">
        <v>1649</v>
      </c>
      <c r="M346" t="s">
        <v>106</v>
      </c>
      <c r="N346" s="89" t="s">
        <v>62</v>
      </c>
      <c r="O346" t="b">
        <f>INDEX(key!$AT$4:$BI$7,MATCH(K346,key!$AS$4:$AS$7,0),VALUE(RIGHT(M346,2)))</f>
        <v>1</v>
      </c>
      <c r="P346" t="b">
        <f t="shared" si="34"/>
        <v>0</v>
      </c>
      <c r="Q346" s="113">
        <f t="shared" si="32"/>
        <v>4931.2974976895539</v>
      </c>
    </row>
    <row r="347" spans="3:17" x14ac:dyDescent="0.25">
      <c r="C347" t="str">
        <f t="shared" si="30"/>
        <v>SDGMFmCZ101985</v>
      </c>
      <c r="D347" t="s">
        <v>1726</v>
      </c>
      <c r="E347" s="9">
        <v>1985</v>
      </c>
      <c r="F347" s="9">
        <v>29446</v>
      </c>
      <c r="G347" t="b">
        <f>INDEX(key!$AT$4:$BI$7,MATCH(LEFT(D347,3),key!$AS$4:$AS$7,0),VALUE(RIGHT(D347,2)))</f>
        <v>1</v>
      </c>
      <c r="J347" t="str">
        <f t="shared" si="33"/>
        <v>SDGSFmCZ082011</v>
      </c>
      <c r="K347" t="s">
        <v>131</v>
      </c>
      <c r="L347" t="s">
        <v>1649</v>
      </c>
      <c r="M347" t="s">
        <v>107</v>
      </c>
      <c r="N347" s="89" t="s">
        <v>62</v>
      </c>
      <c r="O347" t="b">
        <f>INDEX(key!$AT$4:$BI$7,MATCH(K347,key!$AS$4:$AS$7,0),VALUE(RIGHT(M347,2)))</f>
        <v>1</v>
      </c>
      <c r="P347" t="b">
        <f t="shared" si="34"/>
        <v>0</v>
      </c>
      <c r="Q347" s="113">
        <f t="shared" si="32"/>
        <v>125.53898593350834</v>
      </c>
    </row>
    <row r="348" spans="3:17" x14ac:dyDescent="0.25">
      <c r="C348" t="str">
        <f t="shared" si="30"/>
        <v>SDGMFmCZ101996</v>
      </c>
      <c r="D348" t="s">
        <v>1726</v>
      </c>
      <c r="E348" s="9">
        <v>1996</v>
      </c>
      <c r="F348" s="9">
        <v>4108</v>
      </c>
      <c r="G348" t="b">
        <f>INDEX(key!$AT$4:$BI$7,MATCH(LEFT(D348,3),key!$AS$4:$AS$7,0),VALUE(RIGHT(D348,2)))</f>
        <v>1</v>
      </c>
      <c r="J348" t="str">
        <f t="shared" si="33"/>
        <v>SDGSFmCZ092011</v>
      </c>
      <c r="K348" t="s">
        <v>131</v>
      </c>
      <c r="L348" t="s">
        <v>1649</v>
      </c>
      <c r="M348" t="s">
        <v>108</v>
      </c>
      <c r="N348" s="89" t="s">
        <v>62</v>
      </c>
      <c r="O348" t="b">
        <f>INDEX(key!$AT$4:$BI$7,MATCH(K348,key!$AS$4:$AS$7,0),VALUE(RIGHT(M348,2)))</f>
        <v>0</v>
      </c>
      <c r="P348" t="b">
        <f t="shared" si="34"/>
        <v>0</v>
      </c>
      <c r="Q348" s="113">
        <f t="shared" si="32"/>
        <v>0</v>
      </c>
    </row>
    <row r="349" spans="3:17" x14ac:dyDescent="0.25">
      <c r="C349" t="str">
        <f t="shared" si="30"/>
        <v>SDGMFmCZ102003</v>
      </c>
      <c r="D349" t="s">
        <v>1726</v>
      </c>
      <c r="E349" s="9">
        <v>2003</v>
      </c>
      <c r="F349" s="9">
        <v>2553</v>
      </c>
      <c r="G349" t="b">
        <f>INDEX(key!$AT$4:$BI$7,MATCH(LEFT(D349,3),key!$AS$4:$AS$7,0),VALUE(RIGHT(D349,2)))</f>
        <v>1</v>
      </c>
      <c r="J349" t="str">
        <f t="shared" si="33"/>
        <v>SDGSFmCZ102011</v>
      </c>
      <c r="K349" t="s">
        <v>131</v>
      </c>
      <c r="L349" t="s">
        <v>1649</v>
      </c>
      <c r="M349" t="s">
        <v>109</v>
      </c>
      <c r="N349" s="89" t="s">
        <v>62</v>
      </c>
      <c r="O349" t="b">
        <f>INDEX(key!$AT$4:$BI$7,MATCH(K349,key!$AS$4:$AS$7,0),VALUE(RIGHT(M349,2)))</f>
        <v>1</v>
      </c>
      <c r="P349" t="b">
        <f t="shared" si="34"/>
        <v>0</v>
      </c>
      <c r="Q349" s="113">
        <f t="shared" si="32"/>
        <v>3166.2627127280139</v>
      </c>
    </row>
    <row r="350" spans="3:17" x14ac:dyDescent="0.25">
      <c r="C350" t="str">
        <f t="shared" si="30"/>
        <v>SDGMFmCZ102007</v>
      </c>
      <c r="D350" t="s">
        <v>1726</v>
      </c>
      <c r="E350" s="9">
        <v>2007</v>
      </c>
      <c r="F350" s="9">
        <v>1277</v>
      </c>
      <c r="G350" t="b">
        <f>INDEX(key!$AT$4:$BI$7,MATCH(LEFT(D350,3),key!$AS$4:$AS$7,0),VALUE(RIGHT(D350,2)))</f>
        <v>1</v>
      </c>
      <c r="J350" t="str">
        <f t="shared" si="33"/>
        <v>SDGSFmCZ112011</v>
      </c>
      <c r="K350" t="s">
        <v>131</v>
      </c>
      <c r="L350" t="s">
        <v>1649</v>
      </c>
      <c r="M350" t="s">
        <v>110</v>
      </c>
      <c r="N350" s="89" t="s">
        <v>62</v>
      </c>
      <c r="O350" t="b">
        <f>INDEX(key!$AT$4:$BI$7,MATCH(K350,key!$AS$4:$AS$7,0),VALUE(RIGHT(M350,2)))</f>
        <v>0</v>
      </c>
      <c r="P350" t="b">
        <f t="shared" si="34"/>
        <v>0</v>
      </c>
      <c r="Q350" s="113">
        <f t="shared" si="32"/>
        <v>0</v>
      </c>
    </row>
    <row r="351" spans="3:17" x14ac:dyDescent="0.25">
      <c r="C351" t="str">
        <f t="shared" si="30"/>
        <v>SDGMFmCZ102011</v>
      </c>
      <c r="D351" t="s">
        <v>1726</v>
      </c>
      <c r="E351" s="9">
        <v>2011</v>
      </c>
      <c r="F351" s="9">
        <v>1277</v>
      </c>
      <c r="G351" t="b">
        <f>INDEX(key!$AT$4:$BI$7,MATCH(LEFT(D351,3),key!$AS$4:$AS$7,0),VALUE(RIGHT(D351,2)))</f>
        <v>1</v>
      </c>
      <c r="J351" t="str">
        <f t="shared" si="33"/>
        <v>SDGSFmCZ122011</v>
      </c>
      <c r="K351" t="s">
        <v>131</v>
      </c>
      <c r="L351" t="s">
        <v>1649</v>
      </c>
      <c r="M351" t="s">
        <v>111</v>
      </c>
      <c r="N351" s="89" t="s">
        <v>62</v>
      </c>
      <c r="O351" t="b">
        <f>INDEX(key!$AT$4:$BI$7,MATCH(K351,key!$AS$4:$AS$7,0),VALUE(RIGHT(M351,2)))</f>
        <v>0</v>
      </c>
      <c r="P351" t="b">
        <f t="shared" si="34"/>
        <v>0</v>
      </c>
      <c r="Q351" s="113">
        <f t="shared" si="32"/>
        <v>0</v>
      </c>
    </row>
    <row r="352" spans="3:17" x14ac:dyDescent="0.25">
      <c r="C352" t="str">
        <f t="shared" si="30"/>
        <v>SDGMFmCZ141975</v>
      </c>
      <c r="D352" t="s">
        <v>1727</v>
      </c>
      <c r="E352" s="9">
        <v>1975</v>
      </c>
      <c r="F352" s="9">
        <v>260</v>
      </c>
      <c r="G352" t="b">
        <f>INDEX(key!$AT$4:$BI$7,MATCH(LEFT(D352,3),key!$AS$4:$AS$7,0),VALUE(RIGHT(D352,2)))</f>
        <v>1</v>
      </c>
      <c r="J352" t="str">
        <f t="shared" si="33"/>
        <v>SDGSFmCZ132011</v>
      </c>
      <c r="K352" t="s">
        <v>131</v>
      </c>
      <c r="L352" t="s">
        <v>1649</v>
      </c>
      <c r="M352" t="s">
        <v>112</v>
      </c>
      <c r="N352" s="89" t="s">
        <v>62</v>
      </c>
      <c r="O352" t="b">
        <f>INDEX(key!$AT$4:$BI$7,MATCH(K352,key!$AS$4:$AS$7,0),VALUE(RIGHT(M352,2)))</f>
        <v>0</v>
      </c>
      <c r="P352" t="b">
        <f t="shared" si="34"/>
        <v>0</v>
      </c>
      <c r="Q352" s="113">
        <f t="shared" si="32"/>
        <v>0</v>
      </c>
    </row>
    <row r="353" spans="3:17" x14ac:dyDescent="0.25">
      <c r="C353" t="str">
        <f t="shared" ref="C353:C357" si="35">+D353&amp;E353</f>
        <v>SDGMFmCZ141985</v>
      </c>
      <c r="D353" t="s">
        <v>1727</v>
      </c>
      <c r="E353" s="9">
        <v>1985</v>
      </c>
      <c r="F353" s="9">
        <v>1</v>
      </c>
      <c r="G353" t="b">
        <f>INDEX(key!$AT$4:$BI$7,MATCH(LEFT(D353,3),key!$AS$4:$AS$7,0),VALUE(RIGHT(D353,2)))</f>
        <v>1</v>
      </c>
      <c r="J353" t="str">
        <f t="shared" si="33"/>
        <v>SDGSFmCZ142011</v>
      </c>
      <c r="K353" t="s">
        <v>131</v>
      </c>
      <c r="L353" t="s">
        <v>1649</v>
      </c>
      <c r="M353" t="s">
        <v>113</v>
      </c>
      <c r="N353" s="89" t="s">
        <v>62</v>
      </c>
      <c r="O353" t="b">
        <f>INDEX(key!$AT$4:$BI$7,MATCH(K353,key!$AS$4:$AS$7,0),VALUE(RIGHT(M353,2)))</f>
        <v>1</v>
      </c>
      <c r="P353" t="b">
        <f t="shared" si="34"/>
        <v>0</v>
      </c>
      <c r="Q353" s="113">
        <f t="shared" si="32"/>
        <v>67.400837031805096</v>
      </c>
    </row>
    <row r="354" spans="3:17" x14ac:dyDescent="0.25">
      <c r="C354" t="str">
        <f t="shared" si="35"/>
        <v>SDGMFmCZ141996</v>
      </c>
      <c r="D354" t="s">
        <v>1727</v>
      </c>
      <c r="E354" s="9">
        <v>1996</v>
      </c>
      <c r="F354" s="9">
        <v>1</v>
      </c>
      <c r="G354" t="b">
        <f>INDEX(key!$AT$4:$BI$7,MATCH(LEFT(D354,3),key!$AS$4:$AS$7,0),VALUE(RIGHT(D354,2)))</f>
        <v>1</v>
      </c>
      <c r="J354" t="str">
        <f t="shared" si="33"/>
        <v>SDGSFmCZ152011</v>
      </c>
      <c r="K354" t="s">
        <v>131</v>
      </c>
      <c r="L354" t="s">
        <v>1649</v>
      </c>
      <c r="M354" t="s">
        <v>114</v>
      </c>
      <c r="N354" s="89" t="s">
        <v>62</v>
      </c>
      <c r="O354" t="b">
        <f>INDEX(key!$AT$4:$BI$7,MATCH(K354,key!$AS$4:$AS$7,0),VALUE(RIGHT(M354,2)))</f>
        <v>1</v>
      </c>
      <c r="P354" t="b">
        <f t="shared" si="34"/>
        <v>0</v>
      </c>
      <c r="Q354" s="113">
        <f t="shared" si="32"/>
        <v>1</v>
      </c>
    </row>
    <row r="355" spans="3:17" x14ac:dyDescent="0.25">
      <c r="C355" t="str">
        <f t="shared" si="35"/>
        <v>SDGMFmCZ142003</v>
      </c>
      <c r="D355" t="s">
        <v>1727</v>
      </c>
      <c r="E355" s="9">
        <v>2003</v>
      </c>
      <c r="F355" s="9">
        <v>1</v>
      </c>
      <c r="G355" t="b">
        <f>INDEX(key!$AT$4:$BI$7,MATCH(LEFT(D355,3),key!$AS$4:$AS$7,0),VALUE(RIGHT(D355,2)))</f>
        <v>1</v>
      </c>
      <c r="J355" t="str">
        <f t="shared" si="33"/>
        <v>SDGSFmCZ162011</v>
      </c>
      <c r="K355" t="s">
        <v>131</v>
      </c>
      <c r="L355" t="s">
        <v>1649</v>
      </c>
      <c r="M355" t="s">
        <v>115</v>
      </c>
      <c r="N355" s="89" t="s">
        <v>62</v>
      </c>
      <c r="O355" t="b">
        <f>INDEX(key!$AT$4:$BI$7,MATCH(K355,key!$AS$4:$AS$7,0),VALUE(RIGHT(M355,2)))</f>
        <v>0</v>
      </c>
      <c r="P355" t="b">
        <f t="shared" si="34"/>
        <v>0</v>
      </c>
      <c r="Q355" s="113">
        <f t="shared" si="32"/>
        <v>0</v>
      </c>
    </row>
    <row r="356" spans="3:17" x14ac:dyDescent="0.25">
      <c r="C356" t="str">
        <f t="shared" si="35"/>
        <v>SDGMFmCZ142007</v>
      </c>
      <c r="D356" t="s">
        <v>1727</v>
      </c>
      <c r="E356" s="9">
        <v>2007</v>
      </c>
      <c r="F356" s="9">
        <v>1</v>
      </c>
      <c r="G356" t="b">
        <f>INDEX(key!$AT$4:$BI$7,MATCH(LEFT(D356,3),key!$AS$4:$AS$7,0),VALUE(RIGHT(D356,2)))</f>
        <v>1</v>
      </c>
      <c r="J356" t="str">
        <f t="shared" si="33"/>
        <v>SDGSFmCZ012015</v>
      </c>
      <c r="K356" t="s">
        <v>131</v>
      </c>
      <c r="L356" t="s">
        <v>1649</v>
      </c>
      <c r="M356" t="s">
        <v>48</v>
      </c>
      <c r="N356" s="89" t="s">
        <v>1830</v>
      </c>
      <c r="O356" t="b">
        <f>INDEX(key!$AT$4:$BI$7,MATCH(K356,key!$AS$4:$AS$7,0),VALUE(RIGHT(M356,2)))</f>
        <v>0</v>
      </c>
      <c r="P356" t="b">
        <f t="shared" si="34"/>
        <v>0</v>
      </c>
      <c r="Q356" s="113">
        <f t="shared" si="32"/>
        <v>0</v>
      </c>
    </row>
    <row r="357" spans="3:17" x14ac:dyDescent="0.25">
      <c r="C357" t="str">
        <f t="shared" si="35"/>
        <v>SDGMFmCZ142011</v>
      </c>
      <c r="D357" t="s">
        <v>1727</v>
      </c>
      <c r="E357" s="9">
        <v>2011</v>
      </c>
      <c r="F357" s="9">
        <v>1</v>
      </c>
      <c r="G357" t="b">
        <f>INDEX(key!$AT$4:$BI$7,MATCH(LEFT(D357,3),key!$AS$4:$AS$7,0),VALUE(RIGHT(D357,2)))</f>
        <v>1</v>
      </c>
      <c r="J357" t="str">
        <f t="shared" si="33"/>
        <v>SDGSFmCZ022015</v>
      </c>
      <c r="K357" t="s">
        <v>131</v>
      </c>
      <c r="L357" t="s">
        <v>1649</v>
      </c>
      <c r="M357" t="s">
        <v>101</v>
      </c>
      <c r="N357" s="89" t="s">
        <v>1830</v>
      </c>
      <c r="O357" t="b">
        <f>INDEX(key!$AT$4:$BI$7,MATCH(K357,key!$AS$4:$AS$7,0),VALUE(RIGHT(M357,2)))</f>
        <v>0</v>
      </c>
      <c r="P357" t="b">
        <f t="shared" si="34"/>
        <v>0</v>
      </c>
      <c r="Q357" s="113">
        <f t="shared" si="32"/>
        <v>0</v>
      </c>
    </row>
    <row r="358" spans="3:17" x14ac:dyDescent="0.25">
      <c r="C358" t="str">
        <f t="shared" si="30"/>
        <v>SDGMFmCZ151975</v>
      </c>
      <c r="D358" t="s">
        <v>1728</v>
      </c>
      <c r="E358" s="9">
        <v>1975</v>
      </c>
      <c r="F358" s="9">
        <v>179</v>
      </c>
      <c r="G358" t="b">
        <f>INDEX(key!$AT$4:$BI$7,MATCH(LEFT(D358,3),key!$AS$4:$AS$7,0),VALUE(RIGHT(D358,2)))</f>
        <v>1</v>
      </c>
      <c r="J358" t="str">
        <f t="shared" si="33"/>
        <v>SDGSFmCZ032015</v>
      </c>
      <c r="K358" t="s">
        <v>131</v>
      </c>
      <c r="L358" t="s">
        <v>1649</v>
      </c>
      <c r="M358" t="s">
        <v>102</v>
      </c>
      <c r="N358" s="89" t="s">
        <v>1830</v>
      </c>
      <c r="O358" t="b">
        <f>INDEX(key!$AT$4:$BI$7,MATCH(K358,key!$AS$4:$AS$7,0),VALUE(RIGHT(M358,2)))</f>
        <v>0</v>
      </c>
      <c r="P358" t="b">
        <f t="shared" si="34"/>
        <v>0</v>
      </c>
      <c r="Q358" s="113">
        <f t="shared" si="32"/>
        <v>0</v>
      </c>
    </row>
    <row r="359" spans="3:17" x14ac:dyDescent="0.25">
      <c r="C359" t="str">
        <f t="shared" ref="C359:C367" si="36">+D359&amp;E359</f>
        <v>SDGMFmCZ151985</v>
      </c>
      <c r="D359" t="s">
        <v>1728</v>
      </c>
      <c r="E359" s="9">
        <v>1985</v>
      </c>
      <c r="F359" s="9">
        <v>1</v>
      </c>
      <c r="G359" t="b">
        <f>INDEX(key!$AT$4:$BI$7,MATCH(LEFT(D359,3),key!$AS$4:$AS$7,0),VALUE(RIGHT(D359,2)))</f>
        <v>1</v>
      </c>
      <c r="J359" t="str">
        <f t="shared" si="33"/>
        <v>SDGSFmCZ042015</v>
      </c>
      <c r="K359" t="s">
        <v>131</v>
      </c>
      <c r="L359" t="s">
        <v>1649</v>
      </c>
      <c r="M359" t="s">
        <v>103</v>
      </c>
      <c r="N359" s="89" t="s">
        <v>1830</v>
      </c>
      <c r="O359" t="b">
        <f>INDEX(key!$AT$4:$BI$7,MATCH(K359,key!$AS$4:$AS$7,0),VALUE(RIGHT(M359,2)))</f>
        <v>0</v>
      </c>
      <c r="P359" t="b">
        <f t="shared" si="34"/>
        <v>0</v>
      </c>
      <c r="Q359" s="113">
        <f t="shared" si="32"/>
        <v>0</v>
      </c>
    </row>
    <row r="360" spans="3:17" x14ac:dyDescent="0.25">
      <c r="C360" t="str">
        <f t="shared" si="36"/>
        <v>SDGMFmCZ151996</v>
      </c>
      <c r="D360" t="s">
        <v>1728</v>
      </c>
      <c r="E360" s="9">
        <v>1996</v>
      </c>
      <c r="F360" s="9">
        <v>1</v>
      </c>
      <c r="G360" t="b">
        <f>INDEX(key!$AT$4:$BI$7,MATCH(LEFT(D360,3),key!$AS$4:$AS$7,0),VALUE(RIGHT(D360,2)))</f>
        <v>1</v>
      </c>
      <c r="J360" t="str">
        <f t="shared" si="33"/>
        <v>SDGSFmCZ052015</v>
      </c>
      <c r="K360" t="s">
        <v>131</v>
      </c>
      <c r="L360" t="s">
        <v>1649</v>
      </c>
      <c r="M360" t="s">
        <v>104</v>
      </c>
      <c r="N360" s="89" t="s">
        <v>1830</v>
      </c>
      <c r="O360" t="b">
        <f>INDEX(key!$AT$4:$BI$7,MATCH(K360,key!$AS$4:$AS$7,0),VALUE(RIGHT(M360,2)))</f>
        <v>0</v>
      </c>
      <c r="P360" t="b">
        <f t="shared" si="34"/>
        <v>0</v>
      </c>
      <c r="Q360" s="113">
        <f t="shared" si="32"/>
        <v>0</v>
      </c>
    </row>
    <row r="361" spans="3:17" x14ac:dyDescent="0.25">
      <c r="C361" t="str">
        <f t="shared" si="36"/>
        <v>SDGMFmCZ152003</v>
      </c>
      <c r="D361" t="s">
        <v>1728</v>
      </c>
      <c r="E361" s="9">
        <v>2003</v>
      </c>
      <c r="F361" s="9">
        <v>1</v>
      </c>
      <c r="G361" t="b">
        <f>INDEX(key!$AT$4:$BI$7,MATCH(LEFT(D361,3),key!$AS$4:$AS$7,0),VALUE(RIGHT(D361,2)))</f>
        <v>1</v>
      </c>
      <c r="J361" t="str">
        <f t="shared" si="33"/>
        <v>SDGSFmCZ062015</v>
      </c>
      <c r="K361" t="s">
        <v>131</v>
      </c>
      <c r="L361" t="s">
        <v>1649</v>
      </c>
      <c r="M361" t="s">
        <v>105</v>
      </c>
      <c r="N361" s="89" t="s">
        <v>1830</v>
      </c>
      <c r="O361" t="b">
        <f>INDEX(key!$AT$4:$BI$7,MATCH(K361,key!$AS$4:$AS$7,0),VALUE(RIGHT(M361,2)))</f>
        <v>1</v>
      </c>
      <c r="P361" t="b">
        <f t="shared" si="34"/>
        <v>0</v>
      </c>
      <c r="Q361" s="113">
        <f t="shared" si="32"/>
        <v>2464.5350537815775</v>
      </c>
    </row>
    <row r="362" spans="3:17" x14ac:dyDescent="0.25">
      <c r="C362" t="str">
        <f t="shared" si="36"/>
        <v>SDGMFmCZ152007</v>
      </c>
      <c r="D362" t="s">
        <v>1728</v>
      </c>
      <c r="E362" s="9">
        <v>2007</v>
      </c>
      <c r="F362" s="9">
        <v>1</v>
      </c>
      <c r="G362" t="b">
        <f>INDEX(key!$AT$4:$BI$7,MATCH(LEFT(D362,3),key!$AS$4:$AS$7,0),VALUE(RIGHT(D362,2)))</f>
        <v>1</v>
      </c>
      <c r="J362" t="str">
        <f t="shared" si="33"/>
        <v>SDGSFmCZ072015</v>
      </c>
      <c r="K362" t="s">
        <v>131</v>
      </c>
      <c r="L362" t="s">
        <v>1649</v>
      </c>
      <c r="M362" t="s">
        <v>106</v>
      </c>
      <c r="N362" s="89" t="s">
        <v>1830</v>
      </c>
      <c r="O362" t="b">
        <f>INDEX(key!$AT$4:$BI$7,MATCH(K362,key!$AS$4:$AS$7,0),VALUE(RIGHT(M362,2)))</f>
        <v>1</v>
      </c>
      <c r="P362" t="b">
        <f t="shared" si="34"/>
        <v>0</v>
      </c>
      <c r="Q362" s="113">
        <f t="shared" si="32"/>
        <v>5737.5880271420392</v>
      </c>
    </row>
    <row r="363" spans="3:17" x14ac:dyDescent="0.25">
      <c r="C363" t="str">
        <f t="shared" si="36"/>
        <v>SDGMFmCZ152011</v>
      </c>
      <c r="D363" t="s">
        <v>1728</v>
      </c>
      <c r="E363" s="9">
        <v>2011</v>
      </c>
      <c r="F363" s="9">
        <v>1</v>
      </c>
      <c r="G363" t="b">
        <f>INDEX(key!$AT$4:$BI$7,MATCH(LEFT(D363,3),key!$AS$4:$AS$7,0),VALUE(RIGHT(D363,2)))</f>
        <v>1</v>
      </c>
      <c r="J363" t="str">
        <f t="shared" si="33"/>
        <v>SDGSFmCZ082015</v>
      </c>
      <c r="K363" t="s">
        <v>131</v>
      </c>
      <c r="L363" t="s">
        <v>1649</v>
      </c>
      <c r="M363" t="s">
        <v>107</v>
      </c>
      <c r="N363" s="89" t="s">
        <v>1830</v>
      </c>
      <c r="O363" t="b">
        <f>INDEX(key!$AT$4:$BI$7,MATCH(K363,key!$AS$4:$AS$7,0),VALUE(RIGHT(M363,2)))</f>
        <v>1</v>
      </c>
      <c r="P363" t="b">
        <f t="shared" si="34"/>
        <v>0</v>
      </c>
      <c r="Q363" s="113">
        <f t="shared" si="32"/>
        <v>146.06520555069454</v>
      </c>
    </row>
    <row r="364" spans="3:17" x14ac:dyDescent="0.25">
      <c r="C364" t="str">
        <f t="shared" si="36"/>
        <v>SDGDMoCZ06MH72</v>
      </c>
      <c r="D364" t="s">
        <v>1736</v>
      </c>
      <c r="E364" s="9" t="s">
        <v>1654</v>
      </c>
      <c r="F364" s="9">
        <v>1</v>
      </c>
      <c r="G364" t="b">
        <f>INDEX(key!$AT$4:$BI$7,MATCH(LEFT(D364,3),key!$AS$4:$AS$7,0),VALUE(RIGHT(D364,2)))</f>
        <v>1</v>
      </c>
      <c r="J364" t="str">
        <f t="shared" si="33"/>
        <v>SDGSFmCZ092015</v>
      </c>
      <c r="K364" t="s">
        <v>131</v>
      </c>
      <c r="L364" t="s">
        <v>1649</v>
      </c>
      <c r="M364" t="s">
        <v>108</v>
      </c>
      <c r="N364" s="89" t="s">
        <v>1830</v>
      </c>
      <c r="O364" t="b">
        <f>INDEX(key!$AT$4:$BI$7,MATCH(K364,key!$AS$4:$AS$7,0),VALUE(RIGHT(M364,2)))</f>
        <v>0</v>
      </c>
      <c r="P364" t="b">
        <f t="shared" si="34"/>
        <v>0</v>
      </c>
      <c r="Q364" s="113">
        <f t="shared" si="32"/>
        <v>0</v>
      </c>
    </row>
    <row r="365" spans="3:17" x14ac:dyDescent="0.25">
      <c r="C365" t="str">
        <f t="shared" si="36"/>
        <v>SDGDMoCZ06MH85</v>
      </c>
      <c r="D365" t="s">
        <v>1736</v>
      </c>
      <c r="E365" s="9" t="s">
        <v>1655</v>
      </c>
      <c r="F365" s="9">
        <v>1</v>
      </c>
      <c r="G365" t="b">
        <f>INDEX(key!$AT$4:$BI$7,MATCH(LEFT(D365,3),key!$AS$4:$AS$7,0),VALUE(RIGHT(D365,2)))</f>
        <v>1</v>
      </c>
      <c r="J365" t="str">
        <f t="shared" si="33"/>
        <v>SDGSFmCZ102015</v>
      </c>
      <c r="K365" t="s">
        <v>131</v>
      </c>
      <c r="L365" t="s">
        <v>1649</v>
      </c>
      <c r="M365" t="s">
        <v>109</v>
      </c>
      <c r="N365" s="89" t="s">
        <v>1830</v>
      </c>
      <c r="O365" t="b">
        <f>INDEX(key!$AT$4:$BI$7,MATCH(K365,key!$AS$4:$AS$7,0),VALUE(RIGHT(M365,2)))</f>
        <v>1</v>
      </c>
      <c r="P365" t="b">
        <f t="shared" si="34"/>
        <v>0</v>
      </c>
      <c r="Q365" s="113">
        <f t="shared" si="32"/>
        <v>3683.9616834810963</v>
      </c>
    </row>
    <row r="366" spans="3:17" x14ac:dyDescent="0.25">
      <c r="C366" t="str">
        <f t="shared" si="36"/>
        <v>SDGDMoCZ06MH00</v>
      </c>
      <c r="D366" t="s">
        <v>1736</v>
      </c>
      <c r="E366" s="9" t="s">
        <v>1652</v>
      </c>
      <c r="F366" s="9">
        <v>1</v>
      </c>
      <c r="G366" t="b">
        <f>INDEX(key!$AT$4:$BI$7,MATCH(LEFT(D366,3),key!$AS$4:$AS$7,0),VALUE(RIGHT(D366,2)))</f>
        <v>1</v>
      </c>
      <c r="J366" t="str">
        <f t="shared" si="33"/>
        <v>SDGSFmCZ112015</v>
      </c>
      <c r="K366" t="s">
        <v>131</v>
      </c>
      <c r="L366" t="s">
        <v>1649</v>
      </c>
      <c r="M366" t="s">
        <v>110</v>
      </c>
      <c r="N366" s="89" t="s">
        <v>1830</v>
      </c>
      <c r="O366" t="b">
        <f>INDEX(key!$AT$4:$BI$7,MATCH(K366,key!$AS$4:$AS$7,0),VALUE(RIGHT(M366,2)))</f>
        <v>0</v>
      </c>
      <c r="P366" t="b">
        <f t="shared" si="34"/>
        <v>0</v>
      </c>
      <c r="Q366" s="113">
        <f t="shared" si="32"/>
        <v>0</v>
      </c>
    </row>
    <row r="367" spans="3:17" x14ac:dyDescent="0.25">
      <c r="C367" t="str">
        <f t="shared" si="36"/>
        <v>SDGDMoCZ06MH06</v>
      </c>
      <c r="D367" t="s">
        <v>1736</v>
      </c>
      <c r="E367" s="9" t="s">
        <v>1653</v>
      </c>
      <c r="F367" s="9">
        <v>1</v>
      </c>
      <c r="G367" t="b">
        <f>INDEX(key!$AT$4:$BI$7,MATCH(LEFT(D367,3),key!$AS$4:$AS$7,0),VALUE(RIGHT(D367,2)))</f>
        <v>1</v>
      </c>
      <c r="J367" t="str">
        <f t="shared" si="33"/>
        <v>SDGSFmCZ122015</v>
      </c>
      <c r="K367" t="s">
        <v>131</v>
      </c>
      <c r="L367" t="s">
        <v>1649</v>
      </c>
      <c r="M367" t="s">
        <v>111</v>
      </c>
      <c r="N367" s="89" t="s">
        <v>1830</v>
      </c>
      <c r="O367" t="b">
        <f>INDEX(key!$AT$4:$BI$7,MATCH(K367,key!$AS$4:$AS$7,0),VALUE(RIGHT(M367,2)))</f>
        <v>0</v>
      </c>
      <c r="P367" t="b">
        <f t="shared" si="34"/>
        <v>0</v>
      </c>
      <c r="Q367" s="113">
        <f t="shared" si="32"/>
        <v>0</v>
      </c>
    </row>
    <row r="368" spans="3:17" x14ac:dyDescent="0.25">
      <c r="C368" t="str">
        <f t="shared" si="30"/>
        <v>SDGDMoCZ07MH72</v>
      </c>
      <c r="D368" t="s">
        <v>1729</v>
      </c>
      <c r="E368" s="9" t="s">
        <v>1654</v>
      </c>
      <c r="F368" s="9">
        <v>16837</v>
      </c>
      <c r="G368" t="b">
        <f>INDEX(key!$AT$4:$BI$7,MATCH(LEFT(D368,3),key!$AS$4:$AS$7,0),VALUE(RIGHT(D368,2)))</f>
        <v>1</v>
      </c>
      <c r="J368" t="str">
        <f t="shared" si="33"/>
        <v>SDGSFmCZ132015</v>
      </c>
      <c r="K368" t="s">
        <v>131</v>
      </c>
      <c r="L368" t="s">
        <v>1649</v>
      </c>
      <c r="M368" t="s">
        <v>112</v>
      </c>
      <c r="N368" s="89" t="s">
        <v>1830</v>
      </c>
      <c r="O368" t="b">
        <f>INDEX(key!$AT$4:$BI$7,MATCH(K368,key!$AS$4:$AS$7,0),VALUE(RIGHT(M368,2)))</f>
        <v>0</v>
      </c>
      <c r="P368" t="b">
        <f t="shared" si="34"/>
        <v>0</v>
      </c>
      <c r="Q368" s="113">
        <f t="shared" si="32"/>
        <v>0</v>
      </c>
    </row>
    <row r="369" spans="3:17" x14ac:dyDescent="0.25">
      <c r="C369" t="str">
        <f t="shared" si="30"/>
        <v>SDGDMoCZ07MH85</v>
      </c>
      <c r="D369" t="s">
        <v>1729</v>
      </c>
      <c r="E369" s="9" t="s">
        <v>1655</v>
      </c>
      <c r="F369" s="9">
        <v>5974</v>
      </c>
      <c r="G369" t="b">
        <f>INDEX(key!$AT$4:$BI$7,MATCH(LEFT(D369,3),key!$AS$4:$AS$7,0),VALUE(RIGHT(D369,2)))</f>
        <v>1</v>
      </c>
      <c r="J369" t="str">
        <f t="shared" si="33"/>
        <v>SDGSFmCZ142015</v>
      </c>
      <c r="K369" t="s">
        <v>131</v>
      </c>
      <c r="L369" t="s">
        <v>1649</v>
      </c>
      <c r="M369" t="s">
        <v>113</v>
      </c>
      <c r="N369" s="89" t="s">
        <v>1830</v>
      </c>
      <c r="O369" t="b">
        <f>INDEX(key!$AT$4:$BI$7,MATCH(K369,key!$AS$4:$AS$7,0),VALUE(RIGHT(M369,2)))</f>
        <v>1</v>
      </c>
      <c r="P369" t="b">
        <f t="shared" si="34"/>
        <v>0</v>
      </c>
      <c r="Q369" s="113">
        <f t="shared" si="32"/>
        <v>78.421193560969442</v>
      </c>
    </row>
    <row r="370" spans="3:17" x14ac:dyDescent="0.25">
      <c r="C370" t="str">
        <f t="shared" si="30"/>
        <v>SDGDMoCZ07MH00</v>
      </c>
      <c r="D370" t="s">
        <v>1729</v>
      </c>
      <c r="E370" s="9" t="s">
        <v>1652</v>
      </c>
      <c r="F370" s="9">
        <v>1718</v>
      </c>
      <c r="G370" t="b">
        <f>INDEX(key!$AT$4:$BI$7,MATCH(LEFT(D370,3),key!$AS$4:$AS$7,0),VALUE(RIGHT(D370,2)))</f>
        <v>1</v>
      </c>
      <c r="J370" t="str">
        <f t="shared" si="33"/>
        <v>SDGSFmCZ152015</v>
      </c>
      <c r="K370" t="s">
        <v>131</v>
      </c>
      <c r="L370" t="s">
        <v>1649</v>
      </c>
      <c r="M370" t="s">
        <v>114</v>
      </c>
      <c r="N370" s="89" t="s">
        <v>1830</v>
      </c>
      <c r="O370" t="b">
        <f>INDEX(key!$AT$4:$BI$7,MATCH(K370,key!$AS$4:$AS$7,0),VALUE(RIGHT(M370,2)))</f>
        <v>1</v>
      </c>
      <c r="P370" t="b">
        <f t="shared" si="34"/>
        <v>0</v>
      </c>
      <c r="Q370" s="113">
        <f t="shared" si="32"/>
        <v>1</v>
      </c>
    </row>
    <row r="371" spans="3:17" x14ac:dyDescent="0.25">
      <c r="C371" t="str">
        <f t="shared" si="30"/>
        <v>SDGDMoCZ07MH06</v>
      </c>
      <c r="D371" t="s">
        <v>1729</v>
      </c>
      <c r="E371" s="9" t="s">
        <v>1653</v>
      </c>
      <c r="F371" s="9">
        <v>357</v>
      </c>
      <c r="G371" t="b">
        <f>INDEX(key!$AT$4:$BI$7,MATCH(LEFT(D371,3),key!$AS$4:$AS$7,0),VALUE(RIGHT(D371,2)))</f>
        <v>1</v>
      </c>
      <c r="J371" t="str">
        <f t="shared" si="33"/>
        <v>SDGSFmCZ162015</v>
      </c>
      <c r="K371" t="s">
        <v>131</v>
      </c>
      <c r="L371" t="s">
        <v>1649</v>
      </c>
      <c r="M371" t="s">
        <v>115</v>
      </c>
      <c r="N371" s="89" t="s">
        <v>1830</v>
      </c>
      <c r="O371" t="b">
        <f>INDEX(key!$AT$4:$BI$7,MATCH(K371,key!$AS$4:$AS$7,0),VALUE(RIGHT(M371,2)))</f>
        <v>0</v>
      </c>
      <c r="P371" t="b">
        <f t="shared" si="34"/>
        <v>0</v>
      </c>
      <c r="Q371" s="113">
        <f t="shared" si="32"/>
        <v>0</v>
      </c>
    </row>
    <row r="372" spans="3:17" x14ac:dyDescent="0.25">
      <c r="C372" t="str">
        <f t="shared" si="30"/>
        <v>SDGDMoCZ08MH72</v>
      </c>
      <c r="D372" t="s">
        <v>1730</v>
      </c>
      <c r="E372" s="9" t="s">
        <v>1654</v>
      </c>
      <c r="F372" s="9">
        <v>2231</v>
      </c>
      <c r="G372" t="b">
        <f>INDEX(key!$AT$4:$BI$7,MATCH(LEFT(D372,3),key!$AS$4:$AS$7,0),VALUE(RIGHT(D372,2)))</f>
        <v>1</v>
      </c>
      <c r="J372" t="str">
        <f t="shared" si="33"/>
        <v>SDGSFmCZ012017</v>
      </c>
      <c r="K372" t="s">
        <v>131</v>
      </c>
      <c r="L372" t="s">
        <v>1649</v>
      </c>
      <c r="M372" t="s">
        <v>48</v>
      </c>
      <c r="N372" s="89">
        <v>2017</v>
      </c>
      <c r="O372" t="b">
        <f>INDEX(key!$AT$4:$BI$7,MATCH(K372,key!$AS$4:$AS$7,0),VALUE(RIGHT(M372,2)))</f>
        <v>0</v>
      </c>
      <c r="P372" t="b">
        <f t="shared" si="34"/>
        <v>0</v>
      </c>
      <c r="Q372" s="113">
        <f t="shared" si="32"/>
        <v>0</v>
      </c>
    </row>
    <row r="373" spans="3:17" x14ac:dyDescent="0.25">
      <c r="C373" t="str">
        <f t="shared" ref="C373:C375" si="37">+D373&amp;E373</f>
        <v>SDGDMoCZ08MH85</v>
      </c>
      <c r="D373" t="s">
        <v>1730</v>
      </c>
      <c r="E373" s="9" t="s">
        <v>1655</v>
      </c>
      <c r="F373" s="9">
        <v>1</v>
      </c>
      <c r="G373" t="b">
        <f>INDEX(key!$AT$4:$BI$7,MATCH(LEFT(D373,3),key!$AS$4:$AS$7,0),VALUE(RIGHT(D373,2)))</f>
        <v>1</v>
      </c>
      <c r="J373" t="str">
        <f t="shared" si="33"/>
        <v>SDGSFmCZ022017</v>
      </c>
      <c r="K373" t="s">
        <v>131</v>
      </c>
      <c r="L373" t="s">
        <v>1649</v>
      </c>
      <c r="M373" t="s">
        <v>101</v>
      </c>
      <c r="N373" s="89">
        <v>2017</v>
      </c>
      <c r="O373" t="b">
        <f>INDEX(key!$AT$4:$BI$7,MATCH(K373,key!$AS$4:$AS$7,0),VALUE(RIGHT(M373,2)))</f>
        <v>0</v>
      </c>
      <c r="P373" t="b">
        <f t="shared" si="34"/>
        <v>0</v>
      </c>
      <c r="Q373" s="113">
        <f t="shared" si="32"/>
        <v>0</v>
      </c>
    </row>
    <row r="374" spans="3:17" x14ac:dyDescent="0.25">
      <c r="C374" t="str">
        <f t="shared" si="37"/>
        <v>SDGDMoCZ08MH00</v>
      </c>
      <c r="D374" t="s">
        <v>1730</v>
      </c>
      <c r="E374" s="9" t="s">
        <v>1652</v>
      </c>
      <c r="F374" s="9">
        <v>1</v>
      </c>
      <c r="G374" t="b">
        <f>INDEX(key!$AT$4:$BI$7,MATCH(LEFT(D374,3),key!$AS$4:$AS$7,0),VALUE(RIGHT(D374,2)))</f>
        <v>1</v>
      </c>
      <c r="J374" t="str">
        <f t="shared" si="33"/>
        <v>SDGSFmCZ032017</v>
      </c>
      <c r="K374" t="s">
        <v>131</v>
      </c>
      <c r="L374" t="s">
        <v>1649</v>
      </c>
      <c r="M374" t="s">
        <v>102</v>
      </c>
      <c r="N374" s="89">
        <v>2017</v>
      </c>
      <c r="O374" t="b">
        <f>INDEX(key!$AT$4:$BI$7,MATCH(K374,key!$AS$4:$AS$7,0),VALUE(RIGHT(M374,2)))</f>
        <v>0</v>
      </c>
      <c r="P374" t="b">
        <f t="shared" si="34"/>
        <v>0</v>
      </c>
      <c r="Q374" s="113">
        <f t="shared" si="32"/>
        <v>0</v>
      </c>
    </row>
    <row r="375" spans="3:17" x14ac:dyDescent="0.25">
      <c r="C375" t="str">
        <f t="shared" si="37"/>
        <v>SDGDMoCZ08MH06</v>
      </c>
      <c r="D375" t="s">
        <v>1730</v>
      </c>
      <c r="E375" s="9" t="s">
        <v>1653</v>
      </c>
      <c r="F375" s="9">
        <v>1</v>
      </c>
      <c r="G375" t="b">
        <f>INDEX(key!$AT$4:$BI$7,MATCH(LEFT(D375,3),key!$AS$4:$AS$7,0),VALUE(RIGHT(D375,2)))</f>
        <v>1</v>
      </c>
      <c r="J375" t="str">
        <f t="shared" si="33"/>
        <v>SDGSFmCZ042017</v>
      </c>
      <c r="K375" t="s">
        <v>131</v>
      </c>
      <c r="L375" t="s">
        <v>1649</v>
      </c>
      <c r="M375" t="s">
        <v>103</v>
      </c>
      <c r="N375" s="89">
        <v>2017</v>
      </c>
      <c r="O375" t="b">
        <f>INDEX(key!$AT$4:$BI$7,MATCH(K375,key!$AS$4:$AS$7,0),VALUE(RIGHT(M375,2)))</f>
        <v>0</v>
      </c>
      <c r="P375" t="b">
        <f t="shared" si="34"/>
        <v>0</v>
      </c>
      <c r="Q375" s="113">
        <f t="shared" si="32"/>
        <v>0</v>
      </c>
    </row>
    <row r="376" spans="3:17" x14ac:dyDescent="0.25">
      <c r="C376" t="str">
        <f t="shared" ref="C376:C381" si="38">+D376&amp;E376</f>
        <v>SDGDMoCZ10MH72</v>
      </c>
      <c r="D376" t="s">
        <v>1731</v>
      </c>
      <c r="E376" s="9" t="s">
        <v>1654</v>
      </c>
      <c r="F376" s="9">
        <v>12279</v>
      </c>
      <c r="G376" t="b">
        <f>INDEX(key!$AT$4:$BI$7,MATCH(LEFT(D376,3),key!$AS$4:$AS$7,0),VALUE(RIGHT(D376,2)))</f>
        <v>1</v>
      </c>
      <c r="J376" t="str">
        <f t="shared" si="33"/>
        <v>SDGSFmCZ052017</v>
      </c>
      <c r="K376" t="s">
        <v>131</v>
      </c>
      <c r="L376" t="s">
        <v>1649</v>
      </c>
      <c r="M376" t="s">
        <v>104</v>
      </c>
      <c r="N376" s="89">
        <v>2017</v>
      </c>
      <c r="O376" t="b">
        <f>INDEX(key!$AT$4:$BI$7,MATCH(K376,key!$AS$4:$AS$7,0),VALUE(RIGHT(M376,2)))</f>
        <v>0</v>
      </c>
      <c r="P376" t="b">
        <f t="shared" si="34"/>
        <v>0</v>
      </c>
      <c r="Q376" s="113">
        <f t="shared" si="32"/>
        <v>0</v>
      </c>
    </row>
    <row r="377" spans="3:17" x14ac:dyDescent="0.25">
      <c r="C377" t="str">
        <f t="shared" si="38"/>
        <v>SDGDMoCZ10MH85</v>
      </c>
      <c r="D377" t="s">
        <v>1731</v>
      </c>
      <c r="E377" s="9" t="s">
        <v>1655</v>
      </c>
      <c r="F377" s="9">
        <v>6936</v>
      </c>
      <c r="G377" t="b">
        <f>INDEX(key!$AT$4:$BI$7,MATCH(LEFT(D377,3),key!$AS$4:$AS$7,0),VALUE(RIGHT(D377,2)))</f>
        <v>1</v>
      </c>
      <c r="J377" t="str">
        <f t="shared" si="33"/>
        <v>SDGSFmCZ062017</v>
      </c>
      <c r="K377" t="s">
        <v>131</v>
      </c>
      <c r="L377" t="s">
        <v>1649</v>
      </c>
      <c r="M377" t="s">
        <v>105</v>
      </c>
      <c r="N377" s="89">
        <v>2017</v>
      </c>
      <c r="O377" t="b">
        <f>INDEX(key!$AT$4:$BI$7,MATCH(K377,key!$AS$4:$AS$7,0),VALUE(RIGHT(M377,2)))</f>
        <v>1</v>
      </c>
      <c r="P377" t="b">
        <f t="shared" si="34"/>
        <v>0</v>
      </c>
      <c r="Q377" s="113">
        <f t="shared" si="32"/>
        <v>861.94898393053552</v>
      </c>
    </row>
    <row r="378" spans="3:17" x14ac:dyDescent="0.25">
      <c r="C378" t="str">
        <f t="shared" si="38"/>
        <v>SDGDMoCZ10MH00</v>
      </c>
      <c r="D378" t="s">
        <v>1731</v>
      </c>
      <c r="E378" s="9" t="s">
        <v>1652</v>
      </c>
      <c r="F378" s="9">
        <v>3124</v>
      </c>
      <c r="G378" t="b">
        <f>INDEX(key!$AT$4:$BI$7,MATCH(LEFT(D378,3),key!$AS$4:$AS$7,0),VALUE(RIGHT(D378,2)))</f>
        <v>1</v>
      </c>
      <c r="J378" t="str">
        <f t="shared" si="33"/>
        <v>SDGSFmCZ072017</v>
      </c>
      <c r="K378" t="s">
        <v>131</v>
      </c>
      <c r="L378" t="s">
        <v>1649</v>
      </c>
      <c r="M378" t="s">
        <v>106</v>
      </c>
      <c r="N378" s="89">
        <v>2017</v>
      </c>
      <c r="O378" t="b">
        <f>INDEX(key!$AT$4:$BI$7,MATCH(K378,key!$AS$4:$AS$7,0),VALUE(RIGHT(M378,2)))</f>
        <v>1</v>
      </c>
      <c r="P378" t="b">
        <f t="shared" si="34"/>
        <v>0</v>
      </c>
      <c r="Q378" s="113">
        <f t="shared" si="32"/>
        <v>2006.6698433113006</v>
      </c>
    </row>
    <row r="379" spans="3:17" x14ac:dyDescent="0.25">
      <c r="C379" t="str">
        <f t="shared" si="38"/>
        <v>SDGDMoCZ10MH06</v>
      </c>
      <c r="D379" t="s">
        <v>1731</v>
      </c>
      <c r="E379" s="9" t="s">
        <v>1653</v>
      </c>
      <c r="F379" s="9">
        <v>892</v>
      </c>
      <c r="G379" t="b">
        <f>INDEX(key!$AT$4:$BI$7,MATCH(LEFT(D379,3),key!$AS$4:$AS$7,0),VALUE(RIGHT(D379,2)))</f>
        <v>1</v>
      </c>
      <c r="J379" t="str">
        <f t="shared" si="33"/>
        <v>SDGSFmCZ082017</v>
      </c>
      <c r="K379" t="s">
        <v>131</v>
      </c>
      <c r="L379" t="s">
        <v>1649</v>
      </c>
      <c r="M379" t="s">
        <v>107</v>
      </c>
      <c r="N379" s="89">
        <v>2017</v>
      </c>
      <c r="O379" t="b">
        <f>INDEX(key!$AT$4:$BI$7,MATCH(K379,key!$AS$4:$AS$7,0),VALUE(RIGHT(M379,2)))</f>
        <v>1</v>
      </c>
      <c r="P379" t="b">
        <f t="shared" si="34"/>
        <v>0</v>
      </c>
      <c r="Q379" s="113">
        <f t="shared" si="32"/>
        <v>51.08499281389571</v>
      </c>
    </row>
    <row r="380" spans="3:17" x14ac:dyDescent="0.25">
      <c r="C380" t="str">
        <f t="shared" si="38"/>
        <v>SDGDMoCZ14MH72</v>
      </c>
      <c r="D380" t="s">
        <v>1732</v>
      </c>
      <c r="E380" s="9" t="s">
        <v>1654</v>
      </c>
      <c r="F380" s="9">
        <v>636</v>
      </c>
      <c r="G380" t="b">
        <f>INDEX(key!$AT$4:$BI$7,MATCH(LEFT(D380,3),key!$AS$4:$AS$7,0),VALUE(RIGHT(D380,2)))</f>
        <v>1</v>
      </c>
      <c r="J380" t="str">
        <f t="shared" si="33"/>
        <v>SDGSFmCZ092017</v>
      </c>
      <c r="K380" t="s">
        <v>131</v>
      </c>
      <c r="L380" t="s">
        <v>1649</v>
      </c>
      <c r="M380" t="s">
        <v>108</v>
      </c>
      <c r="N380" s="89">
        <v>2017</v>
      </c>
      <c r="O380" t="b">
        <f>INDEX(key!$AT$4:$BI$7,MATCH(K380,key!$AS$4:$AS$7,0),VALUE(RIGHT(M380,2)))</f>
        <v>0</v>
      </c>
      <c r="P380" t="b">
        <f t="shared" si="34"/>
        <v>0</v>
      </c>
      <c r="Q380" s="113">
        <f t="shared" si="32"/>
        <v>0</v>
      </c>
    </row>
    <row r="381" spans="3:17" x14ac:dyDescent="0.25">
      <c r="C381" t="str">
        <f t="shared" si="38"/>
        <v>SDGDMoCZ14MH85</v>
      </c>
      <c r="D381" t="s">
        <v>1732</v>
      </c>
      <c r="E381" s="9" t="s">
        <v>1655</v>
      </c>
      <c r="F381" s="9">
        <v>288</v>
      </c>
      <c r="G381" t="b">
        <f>INDEX(key!$AT$4:$BI$7,MATCH(LEFT(D381,3),key!$AS$4:$AS$7,0),VALUE(RIGHT(D381,2)))</f>
        <v>1</v>
      </c>
      <c r="J381" t="str">
        <f t="shared" si="33"/>
        <v>SDGSFmCZ102017</v>
      </c>
      <c r="K381" t="s">
        <v>131</v>
      </c>
      <c r="L381" t="s">
        <v>1649</v>
      </c>
      <c r="M381" t="s">
        <v>109</v>
      </c>
      <c r="N381" s="89">
        <v>2017</v>
      </c>
      <c r="O381" t="b">
        <f>INDEX(key!$AT$4:$BI$7,MATCH(K381,key!$AS$4:$AS$7,0),VALUE(RIGHT(M381,2)))</f>
        <v>1</v>
      </c>
      <c r="P381" t="b">
        <f t="shared" si="34"/>
        <v>0</v>
      </c>
      <c r="Q381" s="113">
        <f t="shared" si="32"/>
        <v>1288.4324875165596</v>
      </c>
    </row>
    <row r="382" spans="3:17" x14ac:dyDescent="0.25">
      <c r="C382" t="str">
        <f t="shared" ref="C382:C385" si="39">+D382&amp;E382</f>
        <v>SDGDMoCZ14MH00</v>
      </c>
      <c r="D382" t="s">
        <v>1732</v>
      </c>
      <c r="E382" s="9" t="s">
        <v>1652</v>
      </c>
      <c r="F382" s="9">
        <v>1</v>
      </c>
      <c r="G382" t="b">
        <f>INDEX(key!$AT$4:$BI$7,MATCH(LEFT(D382,3),key!$AS$4:$AS$7,0),VALUE(RIGHT(D382,2)))</f>
        <v>1</v>
      </c>
      <c r="J382" t="str">
        <f t="shared" si="33"/>
        <v>SDGSFmCZ112017</v>
      </c>
      <c r="K382" t="s">
        <v>131</v>
      </c>
      <c r="L382" t="s">
        <v>1649</v>
      </c>
      <c r="M382" t="s">
        <v>110</v>
      </c>
      <c r="N382" s="89">
        <v>2017</v>
      </c>
      <c r="O382" t="b">
        <f>INDEX(key!$AT$4:$BI$7,MATCH(K382,key!$AS$4:$AS$7,0),VALUE(RIGHT(M382,2)))</f>
        <v>0</v>
      </c>
      <c r="P382" t="b">
        <f t="shared" si="34"/>
        <v>0</v>
      </c>
      <c r="Q382" s="113">
        <f t="shared" si="32"/>
        <v>0</v>
      </c>
    </row>
    <row r="383" spans="3:17" x14ac:dyDescent="0.25">
      <c r="C383" t="str">
        <f t="shared" si="39"/>
        <v>SDGDMoCZ14MH06</v>
      </c>
      <c r="D383" t="s">
        <v>1732</v>
      </c>
      <c r="E383" s="9" t="s">
        <v>1653</v>
      </c>
      <c r="F383" s="9">
        <v>1</v>
      </c>
      <c r="G383" t="b">
        <f>INDEX(key!$AT$4:$BI$7,MATCH(LEFT(D383,3),key!$AS$4:$AS$7,0),VALUE(RIGHT(D383,2)))</f>
        <v>1</v>
      </c>
      <c r="J383" t="str">
        <f t="shared" si="33"/>
        <v>SDGSFmCZ122017</v>
      </c>
      <c r="K383" t="s">
        <v>131</v>
      </c>
      <c r="L383" t="s">
        <v>1649</v>
      </c>
      <c r="M383" t="s">
        <v>111</v>
      </c>
      <c r="N383" s="89">
        <v>2017</v>
      </c>
      <c r="O383" t="b">
        <f>INDEX(key!$AT$4:$BI$7,MATCH(K383,key!$AS$4:$AS$7,0),VALUE(RIGHT(M383,2)))</f>
        <v>0</v>
      </c>
      <c r="P383" t="b">
        <f t="shared" si="34"/>
        <v>0</v>
      </c>
      <c r="Q383" s="113">
        <f t="shared" si="32"/>
        <v>0</v>
      </c>
    </row>
    <row r="384" spans="3:17" x14ac:dyDescent="0.25">
      <c r="C384" t="str">
        <f t="shared" si="39"/>
        <v>SDGDMoCZ15MH72</v>
      </c>
      <c r="D384" t="s">
        <v>1735</v>
      </c>
      <c r="E384" s="9" t="s">
        <v>1654</v>
      </c>
      <c r="F384" s="9">
        <v>1</v>
      </c>
      <c r="G384" t="b">
        <f>INDEX(key!$AT$4:$BI$7,MATCH(LEFT(D384,3),key!$AS$4:$AS$7,0),VALUE(RIGHT(D384,2)))</f>
        <v>1</v>
      </c>
      <c r="J384" t="str">
        <f t="shared" si="33"/>
        <v>SDGSFmCZ132017</v>
      </c>
      <c r="K384" t="s">
        <v>131</v>
      </c>
      <c r="L384" t="s">
        <v>1649</v>
      </c>
      <c r="M384" t="s">
        <v>112</v>
      </c>
      <c r="N384" s="89">
        <v>2017</v>
      </c>
      <c r="O384" t="b">
        <f>INDEX(key!$AT$4:$BI$7,MATCH(K384,key!$AS$4:$AS$7,0),VALUE(RIGHT(M384,2)))</f>
        <v>0</v>
      </c>
      <c r="P384" t="b">
        <f t="shared" si="34"/>
        <v>0</v>
      </c>
      <c r="Q384" s="113">
        <f t="shared" si="32"/>
        <v>0</v>
      </c>
    </row>
    <row r="385" spans="3:17" x14ac:dyDescent="0.25">
      <c r="C385" t="str">
        <f t="shared" si="39"/>
        <v>SDGDMoCZ15MH85</v>
      </c>
      <c r="D385" t="s">
        <v>1735</v>
      </c>
      <c r="E385" s="9" t="s">
        <v>1655</v>
      </c>
      <c r="F385" s="9">
        <v>1</v>
      </c>
      <c r="G385" t="b">
        <f>INDEX(key!$AT$4:$BI$7,MATCH(LEFT(D385,3),key!$AS$4:$AS$7,0),VALUE(RIGHT(D385,2)))</f>
        <v>1</v>
      </c>
      <c r="J385" t="str">
        <f t="shared" si="33"/>
        <v>SDGSFmCZ142017</v>
      </c>
      <c r="K385" t="s">
        <v>131</v>
      </c>
      <c r="L385" t="s">
        <v>1649</v>
      </c>
      <c r="M385" t="s">
        <v>113</v>
      </c>
      <c r="N385" s="89">
        <v>2017</v>
      </c>
      <c r="O385" t="b">
        <f>INDEX(key!$AT$4:$BI$7,MATCH(K385,key!$AS$4:$AS$7,0),VALUE(RIGHT(M385,2)))</f>
        <v>1</v>
      </c>
      <c r="P385" t="b">
        <f t="shared" si="34"/>
        <v>0</v>
      </c>
      <c r="Q385" s="113">
        <f t="shared" si="32"/>
        <v>27.427107601809002</v>
      </c>
    </row>
    <row r="386" spans="3:17" x14ac:dyDescent="0.25">
      <c r="C386" t="str">
        <f t="shared" ref="C386:C387" si="40">+D386&amp;E386</f>
        <v>SDGDMoCZ15MH00</v>
      </c>
      <c r="D386" t="s">
        <v>1735</v>
      </c>
      <c r="E386" s="9" t="s">
        <v>1652</v>
      </c>
      <c r="F386" s="9">
        <v>1</v>
      </c>
      <c r="G386" t="b">
        <f>INDEX(key!$AT$4:$BI$7,MATCH(LEFT(D386,3),key!$AS$4:$AS$7,0),VALUE(RIGHT(D386,2)))</f>
        <v>1</v>
      </c>
      <c r="J386" t="str">
        <f t="shared" si="33"/>
        <v>SDGSFmCZ152017</v>
      </c>
      <c r="K386" t="s">
        <v>131</v>
      </c>
      <c r="L386" t="s">
        <v>1649</v>
      </c>
      <c r="M386" t="s">
        <v>114</v>
      </c>
      <c r="N386" s="89">
        <v>2017</v>
      </c>
      <c r="O386" t="b">
        <f>INDEX(key!$AT$4:$BI$7,MATCH(K386,key!$AS$4:$AS$7,0),VALUE(RIGHT(M386,2)))</f>
        <v>1</v>
      </c>
      <c r="P386" t="b">
        <f t="shared" si="34"/>
        <v>0</v>
      </c>
      <c r="Q386" s="113">
        <f t="shared" si="32"/>
        <v>1</v>
      </c>
    </row>
    <row r="387" spans="3:17" x14ac:dyDescent="0.25">
      <c r="C387" t="str">
        <f t="shared" si="40"/>
        <v>SDGDMoCZ15MH06</v>
      </c>
      <c r="D387" t="s">
        <v>1735</v>
      </c>
      <c r="E387" s="9" t="s">
        <v>1653</v>
      </c>
      <c r="F387" s="9">
        <v>1</v>
      </c>
      <c r="G387" t="b">
        <f>INDEX(key!$AT$4:$BI$7,MATCH(LEFT(D387,3),key!$AS$4:$AS$7,0),VALUE(RIGHT(D387,2)))</f>
        <v>1</v>
      </c>
      <c r="J387" t="str">
        <f t="shared" si="33"/>
        <v>SDGSFmCZ162017</v>
      </c>
      <c r="K387" t="s">
        <v>131</v>
      </c>
      <c r="L387" t="s">
        <v>1649</v>
      </c>
      <c r="M387" t="s">
        <v>115</v>
      </c>
      <c r="N387" s="89">
        <v>2017</v>
      </c>
      <c r="O387" t="b">
        <f>INDEX(key!$AT$4:$BI$7,MATCH(K387,key!$AS$4:$AS$7,0),VALUE(RIGHT(M387,2)))</f>
        <v>0</v>
      </c>
      <c r="P387" t="b">
        <f t="shared" si="34"/>
        <v>0</v>
      </c>
      <c r="Q387" s="113">
        <f t="shared" si="32"/>
        <v>0</v>
      </c>
    </row>
    <row r="388" spans="3:17" x14ac:dyDescent="0.25">
      <c r="J388" t="str">
        <f>K388&amp;L388&amp;M388&amp;N388</f>
        <v>PGEMFmCZ011975</v>
      </c>
      <c r="K388" t="s">
        <v>129</v>
      </c>
      <c r="L388" t="s">
        <v>1650</v>
      </c>
      <c r="M388" t="s">
        <v>48</v>
      </c>
      <c r="N388" s="89" t="s">
        <v>47</v>
      </c>
      <c r="O388" t="b">
        <f>INDEX(key!$AT$4:$BI$7,MATCH(K388,key!$AS$4:$AS$7,0),VALUE(RIGHT(M388,2)))</f>
        <v>1</v>
      </c>
      <c r="P388" t="b">
        <f>VLOOKUP(L388&amp;N388,$S$4:$V$24,4,FALSE)</f>
        <v>1</v>
      </c>
      <c r="Q388" s="113">
        <f t="shared" ref="Q388:Q451" si="41">IF(O388,IF(P388,VLOOKUP(J388,$C$4:$F$387,4,FALSE),MAX(VLOOKUP(K388&amp;L388&amp;M388&amp;"2003",$C$4:$F$387,4,FALSE)*VLOOKUP(L388&amp;N388,$S$5:$W$24,5,FALSE),1)),0)</f>
        <v>4652</v>
      </c>
    </row>
    <row r="389" spans="3:17" x14ac:dyDescent="0.25">
      <c r="J389" t="str">
        <f t="shared" ref="J389:J452" si="42">K389&amp;L389&amp;M389&amp;N389</f>
        <v>PGEMFmCZ021975</v>
      </c>
      <c r="K389" t="s">
        <v>129</v>
      </c>
      <c r="L389" t="s">
        <v>1650</v>
      </c>
      <c r="M389" t="s">
        <v>101</v>
      </c>
      <c r="N389" s="89" t="s">
        <v>47</v>
      </c>
      <c r="O389" t="b">
        <f>INDEX(key!$AT$4:$BI$7,MATCH(K389,key!$AS$4:$AS$7,0),VALUE(RIGHT(M389,2)))</f>
        <v>1</v>
      </c>
      <c r="P389" t="b">
        <f t="shared" ref="P389:P452" si="43">VLOOKUP(L389&amp;N389,$S$4:$V$24,4,FALSE)</f>
        <v>1</v>
      </c>
      <c r="Q389" s="113">
        <f t="shared" si="41"/>
        <v>22574</v>
      </c>
    </row>
    <row r="390" spans="3:17" x14ac:dyDescent="0.25">
      <c r="J390" t="str">
        <f t="shared" si="42"/>
        <v>PGEMFmCZ031975</v>
      </c>
      <c r="K390" t="s">
        <v>129</v>
      </c>
      <c r="L390" t="s">
        <v>1650</v>
      </c>
      <c r="M390" t="s">
        <v>102</v>
      </c>
      <c r="N390" s="89" t="s">
        <v>47</v>
      </c>
      <c r="O390" t="b">
        <f>INDEX(key!$AT$4:$BI$7,MATCH(K390,key!$AS$4:$AS$7,0),VALUE(RIGHT(M390,2)))</f>
        <v>1</v>
      </c>
      <c r="P390" t="b">
        <f t="shared" si="43"/>
        <v>1</v>
      </c>
      <c r="Q390" s="113">
        <f t="shared" si="41"/>
        <v>358181</v>
      </c>
    </row>
    <row r="391" spans="3:17" x14ac:dyDescent="0.25">
      <c r="J391" t="str">
        <f t="shared" si="42"/>
        <v>PGEMFmCZ041975</v>
      </c>
      <c r="K391" t="s">
        <v>129</v>
      </c>
      <c r="L391" t="s">
        <v>1650</v>
      </c>
      <c r="M391" t="s">
        <v>103</v>
      </c>
      <c r="N391" s="89" t="s">
        <v>47</v>
      </c>
      <c r="O391" t="b">
        <f>INDEX(key!$AT$4:$BI$7,MATCH(K391,key!$AS$4:$AS$7,0),VALUE(RIGHT(M391,2)))</f>
        <v>1</v>
      </c>
      <c r="P391" t="b">
        <f t="shared" si="43"/>
        <v>1</v>
      </c>
      <c r="Q391" s="113">
        <f t="shared" si="41"/>
        <v>101243</v>
      </c>
    </row>
    <row r="392" spans="3:17" x14ac:dyDescent="0.25">
      <c r="J392" t="str">
        <f t="shared" si="42"/>
        <v>PGEMFmCZ051975</v>
      </c>
      <c r="K392" t="s">
        <v>129</v>
      </c>
      <c r="L392" t="s">
        <v>1650</v>
      </c>
      <c r="M392" t="s">
        <v>104</v>
      </c>
      <c r="N392" s="89" t="s">
        <v>47</v>
      </c>
      <c r="O392" t="b">
        <f>INDEX(key!$AT$4:$BI$7,MATCH(K392,key!$AS$4:$AS$7,0),VALUE(RIGHT(M392,2)))</f>
        <v>1</v>
      </c>
      <c r="P392" t="b">
        <f t="shared" si="43"/>
        <v>1</v>
      </c>
      <c r="Q392" s="113">
        <f t="shared" si="41"/>
        <v>12748</v>
      </c>
    </row>
    <row r="393" spans="3:17" x14ac:dyDescent="0.25">
      <c r="J393" t="str">
        <f t="shared" si="42"/>
        <v>PGEMFmCZ061975</v>
      </c>
      <c r="K393" t="s">
        <v>129</v>
      </c>
      <c r="L393" t="s">
        <v>1650</v>
      </c>
      <c r="M393" t="s">
        <v>105</v>
      </c>
      <c r="N393" s="89" t="s">
        <v>47</v>
      </c>
      <c r="O393" t="b">
        <f>INDEX(key!$AT$4:$BI$7,MATCH(K393,key!$AS$4:$AS$7,0),VALUE(RIGHT(M393,2)))</f>
        <v>0</v>
      </c>
      <c r="P393" t="b">
        <f t="shared" si="43"/>
        <v>1</v>
      </c>
      <c r="Q393" s="113">
        <f t="shared" si="41"/>
        <v>0</v>
      </c>
    </row>
    <row r="394" spans="3:17" x14ac:dyDescent="0.25">
      <c r="J394" t="str">
        <f t="shared" si="42"/>
        <v>PGEMFmCZ071975</v>
      </c>
      <c r="K394" t="s">
        <v>129</v>
      </c>
      <c r="L394" t="s">
        <v>1650</v>
      </c>
      <c r="M394" t="s">
        <v>106</v>
      </c>
      <c r="N394" s="89" t="s">
        <v>47</v>
      </c>
      <c r="O394" t="b">
        <f>INDEX(key!$AT$4:$BI$7,MATCH(K394,key!$AS$4:$AS$7,0),VALUE(RIGHT(M394,2)))</f>
        <v>0</v>
      </c>
      <c r="P394" t="b">
        <f t="shared" si="43"/>
        <v>1</v>
      </c>
      <c r="Q394" s="113">
        <f t="shared" si="41"/>
        <v>0</v>
      </c>
    </row>
    <row r="395" spans="3:17" x14ac:dyDescent="0.25">
      <c r="J395" t="str">
        <f t="shared" si="42"/>
        <v>PGEMFmCZ081975</v>
      </c>
      <c r="K395" t="s">
        <v>129</v>
      </c>
      <c r="L395" t="s">
        <v>1650</v>
      </c>
      <c r="M395" t="s">
        <v>107</v>
      </c>
      <c r="N395" s="89" t="s">
        <v>47</v>
      </c>
      <c r="O395" t="b">
        <f>INDEX(key!$AT$4:$BI$7,MATCH(K395,key!$AS$4:$AS$7,0),VALUE(RIGHT(M395,2)))</f>
        <v>0</v>
      </c>
      <c r="P395" t="b">
        <f t="shared" si="43"/>
        <v>1</v>
      </c>
      <c r="Q395" s="113">
        <f t="shared" si="41"/>
        <v>0</v>
      </c>
    </row>
    <row r="396" spans="3:17" x14ac:dyDescent="0.25">
      <c r="J396" t="str">
        <f t="shared" si="42"/>
        <v>PGEMFmCZ091975</v>
      </c>
      <c r="K396" t="s">
        <v>129</v>
      </c>
      <c r="L396" t="s">
        <v>1650</v>
      </c>
      <c r="M396" t="s">
        <v>108</v>
      </c>
      <c r="N396" s="89" t="s">
        <v>47</v>
      </c>
      <c r="O396" t="b">
        <f>INDEX(key!$AT$4:$BI$7,MATCH(K396,key!$AS$4:$AS$7,0),VALUE(RIGHT(M396,2)))</f>
        <v>0</v>
      </c>
      <c r="P396" t="b">
        <f t="shared" si="43"/>
        <v>1</v>
      </c>
      <c r="Q396" s="113">
        <f t="shared" si="41"/>
        <v>0</v>
      </c>
    </row>
    <row r="397" spans="3:17" x14ac:dyDescent="0.25">
      <c r="J397" t="str">
        <f t="shared" si="42"/>
        <v>PGEMFmCZ101975</v>
      </c>
      <c r="K397" t="s">
        <v>129</v>
      </c>
      <c r="L397" t="s">
        <v>1650</v>
      </c>
      <c r="M397" t="s">
        <v>109</v>
      </c>
      <c r="N397" s="89" t="s">
        <v>47</v>
      </c>
      <c r="O397" t="b">
        <f>INDEX(key!$AT$4:$BI$7,MATCH(K397,key!$AS$4:$AS$7,0),VALUE(RIGHT(M397,2)))</f>
        <v>0</v>
      </c>
      <c r="P397" t="b">
        <f t="shared" si="43"/>
        <v>1</v>
      </c>
      <c r="Q397" s="113">
        <f t="shared" si="41"/>
        <v>0</v>
      </c>
    </row>
    <row r="398" spans="3:17" x14ac:dyDescent="0.25">
      <c r="J398" t="str">
        <f t="shared" si="42"/>
        <v>PGEMFmCZ111975</v>
      </c>
      <c r="K398" t="s">
        <v>129</v>
      </c>
      <c r="L398" t="s">
        <v>1650</v>
      </c>
      <c r="M398" t="s">
        <v>110</v>
      </c>
      <c r="N398" s="89" t="s">
        <v>47</v>
      </c>
      <c r="O398" t="b">
        <f>INDEX(key!$AT$4:$BI$7,MATCH(K398,key!$AS$4:$AS$7,0),VALUE(RIGHT(M398,2)))</f>
        <v>1</v>
      </c>
      <c r="P398" t="b">
        <f t="shared" si="43"/>
        <v>1</v>
      </c>
      <c r="Q398" s="113">
        <f t="shared" si="41"/>
        <v>18703</v>
      </c>
    </row>
    <row r="399" spans="3:17" x14ac:dyDescent="0.25">
      <c r="J399" t="str">
        <f t="shared" si="42"/>
        <v>PGEMFmCZ121975</v>
      </c>
      <c r="K399" t="s">
        <v>129</v>
      </c>
      <c r="L399" t="s">
        <v>1650</v>
      </c>
      <c r="M399" t="s">
        <v>111</v>
      </c>
      <c r="N399" s="89" t="s">
        <v>47</v>
      </c>
      <c r="O399" t="b">
        <f>INDEX(key!$AT$4:$BI$7,MATCH(K399,key!$AS$4:$AS$7,0),VALUE(RIGHT(M399,2)))</f>
        <v>1</v>
      </c>
      <c r="P399" t="b">
        <f t="shared" si="43"/>
        <v>1</v>
      </c>
      <c r="Q399" s="113">
        <f t="shared" si="41"/>
        <v>82889</v>
      </c>
    </row>
    <row r="400" spans="3:17" x14ac:dyDescent="0.25">
      <c r="J400" t="str">
        <f t="shared" si="42"/>
        <v>PGEMFmCZ131975</v>
      </c>
      <c r="K400" t="s">
        <v>129</v>
      </c>
      <c r="L400" t="s">
        <v>1650</v>
      </c>
      <c r="M400" t="s">
        <v>112</v>
      </c>
      <c r="N400" s="89" t="s">
        <v>47</v>
      </c>
      <c r="O400" t="b">
        <f>INDEX(key!$AT$4:$BI$7,MATCH(K400,key!$AS$4:$AS$7,0),VALUE(RIGHT(M400,2)))</f>
        <v>1</v>
      </c>
      <c r="P400" t="b">
        <f t="shared" si="43"/>
        <v>1</v>
      </c>
      <c r="Q400" s="113">
        <f t="shared" si="41"/>
        <v>53194</v>
      </c>
    </row>
    <row r="401" spans="10:17" x14ac:dyDescent="0.25">
      <c r="J401" t="str">
        <f t="shared" si="42"/>
        <v>PGEMFmCZ141975</v>
      </c>
      <c r="K401" t="s">
        <v>129</v>
      </c>
      <c r="L401" t="s">
        <v>1650</v>
      </c>
      <c r="M401" t="s">
        <v>113</v>
      </c>
      <c r="N401" s="89" t="s">
        <v>47</v>
      </c>
      <c r="O401" t="b">
        <f>INDEX(key!$AT$4:$BI$7,MATCH(K401,key!$AS$4:$AS$7,0),VALUE(RIGHT(M401,2)))</f>
        <v>0</v>
      </c>
      <c r="P401" t="b">
        <f t="shared" si="43"/>
        <v>1</v>
      </c>
      <c r="Q401" s="113">
        <f t="shared" si="41"/>
        <v>0</v>
      </c>
    </row>
    <row r="402" spans="10:17" x14ac:dyDescent="0.25">
      <c r="J402" t="str">
        <f t="shared" si="42"/>
        <v>PGEMFmCZ151975</v>
      </c>
      <c r="K402" t="s">
        <v>129</v>
      </c>
      <c r="L402" t="s">
        <v>1650</v>
      </c>
      <c r="M402" t="s">
        <v>114</v>
      </c>
      <c r="N402" s="89" t="s">
        <v>47</v>
      </c>
      <c r="O402" t="b">
        <f>INDEX(key!$AT$4:$BI$7,MATCH(K402,key!$AS$4:$AS$7,0),VALUE(RIGHT(M402,2)))</f>
        <v>0</v>
      </c>
      <c r="P402" t="b">
        <f t="shared" si="43"/>
        <v>1</v>
      </c>
      <c r="Q402" s="113">
        <f t="shared" si="41"/>
        <v>0</v>
      </c>
    </row>
    <row r="403" spans="10:17" x14ac:dyDescent="0.25">
      <c r="J403" t="str">
        <f t="shared" si="42"/>
        <v>PGEMFmCZ161975</v>
      </c>
      <c r="K403" t="s">
        <v>129</v>
      </c>
      <c r="L403" t="s">
        <v>1650</v>
      </c>
      <c r="M403" t="s">
        <v>115</v>
      </c>
      <c r="N403" s="89" t="s">
        <v>47</v>
      </c>
      <c r="O403" t="b">
        <f>INDEX(key!$AT$4:$BI$7,MATCH(K403,key!$AS$4:$AS$7,0),VALUE(RIGHT(M403,2)))</f>
        <v>1</v>
      </c>
      <c r="P403" t="b">
        <f t="shared" si="43"/>
        <v>1</v>
      </c>
      <c r="Q403" s="113">
        <f t="shared" si="41"/>
        <v>119</v>
      </c>
    </row>
    <row r="404" spans="10:17" x14ac:dyDescent="0.25">
      <c r="J404" t="str">
        <f t="shared" si="42"/>
        <v>PGEMFmCZ011985</v>
      </c>
      <c r="K404" t="s">
        <v>129</v>
      </c>
      <c r="L404" t="s">
        <v>1650</v>
      </c>
      <c r="M404" t="s">
        <v>48</v>
      </c>
      <c r="N404" s="89" t="s">
        <v>67</v>
      </c>
      <c r="O404" t="b">
        <f>INDEX(key!$AT$4:$BI$7,MATCH(K404,key!$AS$4:$AS$7,0),VALUE(RIGHT(M404,2)))</f>
        <v>1</v>
      </c>
      <c r="P404" t="b">
        <f t="shared" si="43"/>
        <v>1</v>
      </c>
      <c r="Q404" s="113">
        <f t="shared" si="41"/>
        <v>638</v>
      </c>
    </row>
    <row r="405" spans="10:17" x14ac:dyDescent="0.25">
      <c r="J405" t="str">
        <f t="shared" si="42"/>
        <v>PGEMFmCZ021985</v>
      </c>
      <c r="K405" t="s">
        <v>129</v>
      </c>
      <c r="L405" t="s">
        <v>1650</v>
      </c>
      <c r="M405" t="s">
        <v>101</v>
      </c>
      <c r="N405" s="89" t="s">
        <v>67</v>
      </c>
      <c r="O405" t="b">
        <f>INDEX(key!$AT$4:$BI$7,MATCH(K405,key!$AS$4:$AS$7,0),VALUE(RIGHT(M405,2)))</f>
        <v>1</v>
      </c>
      <c r="P405" t="b">
        <f t="shared" si="43"/>
        <v>1</v>
      </c>
      <c r="Q405" s="113">
        <f t="shared" si="41"/>
        <v>16076</v>
      </c>
    </row>
    <row r="406" spans="10:17" x14ac:dyDescent="0.25">
      <c r="J406" t="str">
        <f t="shared" si="42"/>
        <v>PGEMFmCZ031985</v>
      </c>
      <c r="K406" t="s">
        <v>129</v>
      </c>
      <c r="L406" t="s">
        <v>1650</v>
      </c>
      <c r="M406" t="s">
        <v>102</v>
      </c>
      <c r="N406" s="89" t="s">
        <v>67</v>
      </c>
      <c r="O406" t="b">
        <f>INDEX(key!$AT$4:$BI$7,MATCH(K406,key!$AS$4:$AS$7,0),VALUE(RIGHT(M406,2)))</f>
        <v>1</v>
      </c>
      <c r="P406" t="b">
        <f t="shared" si="43"/>
        <v>1</v>
      </c>
      <c r="Q406" s="113">
        <f t="shared" si="41"/>
        <v>86900</v>
      </c>
    </row>
    <row r="407" spans="10:17" x14ac:dyDescent="0.25">
      <c r="J407" t="str">
        <f t="shared" si="42"/>
        <v>PGEMFmCZ041985</v>
      </c>
      <c r="K407" t="s">
        <v>129</v>
      </c>
      <c r="L407" t="s">
        <v>1650</v>
      </c>
      <c r="M407" t="s">
        <v>103</v>
      </c>
      <c r="N407" s="89" t="s">
        <v>67</v>
      </c>
      <c r="O407" t="b">
        <f>INDEX(key!$AT$4:$BI$7,MATCH(K407,key!$AS$4:$AS$7,0),VALUE(RIGHT(M407,2)))</f>
        <v>1</v>
      </c>
      <c r="P407" t="b">
        <f t="shared" si="43"/>
        <v>1</v>
      </c>
      <c r="Q407" s="113">
        <f t="shared" si="41"/>
        <v>64812</v>
      </c>
    </row>
    <row r="408" spans="10:17" x14ac:dyDescent="0.25">
      <c r="J408" t="str">
        <f t="shared" si="42"/>
        <v>PGEMFmCZ051985</v>
      </c>
      <c r="K408" t="s">
        <v>129</v>
      </c>
      <c r="L408" t="s">
        <v>1650</v>
      </c>
      <c r="M408" t="s">
        <v>104</v>
      </c>
      <c r="N408" s="89" t="s">
        <v>67</v>
      </c>
      <c r="O408" t="b">
        <f>INDEX(key!$AT$4:$BI$7,MATCH(K408,key!$AS$4:$AS$7,0),VALUE(RIGHT(M408,2)))</f>
        <v>1</v>
      </c>
      <c r="P408" t="b">
        <f t="shared" si="43"/>
        <v>1</v>
      </c>
      <c r="Q408" s="113">
        <f t="shared" si="41"/>
        <v>2426</v>
      </c>
    </row>
    <row r="409" spans="10:17" x14ac:dyDescent="0.25">
      <c r="J409" t="str">
        <f t="shared" si="42"/>
        <v>PGEMFmCZ061985</v>
      </c>
      <c r="K409" t="s">
        <v>129</v>
      </c>
      <c r="L409" t="s">
        <v>1650</v>
      </c>
      <c r="M409" t="s">
        <v>105</v>
      </c>
      <c r="N409" s="89" t="s">
        <v>67</v>
      </c>
      <c r="O409" t="b">
        <f>INDEX(key!$AT$4:$BI$7,MATCH(K409,key!$AS$4:$AS$7,0),VALUE(RIGHT(M409,2)))</f>
        <v>0</v>
      </c>
      <c r="P409" t="b">
        <f t="shared" si="43"/>
        <v>1</v>
      </c>
      <c r="Q409" s="113">
        <f t="shared" si="41"/>
        <v>0</v>
      </c>
    </row>
    <row r="410" spans="10:17" x14ac:dyDescent="0.25">
      <c r="J410" t="str">
        <f t="shared" si="42"/>
        <v>PGEMFmCZ071985</v>
      </c>
      <c r="K410" t="s">
        <v>129</v>
      </c>
      <c r="L410" t="s">
        <v>1650</v>
      </c>
      <c r="M410" t="s">
        <v>106</v>
      </c>
      <c r="N410" s="89" t="s">
        <v>67</v>
      </c>
      <c r="O410" t="b">
        <f>INDEX(key!$AT$4:$BI$7,MATCH(K410,key!$AS$4:$AS$7,0),VALUE(RIGHT(M410,2)))</f>
        <v>0</v>
      </c>
      <c r="P410" t="b">
        <f t="shared" si="43"/>
        <v>1</v>
      </c>
      <c r="Q410" s="113">
        <f t="shared" si="41"/>
        <v>0</v>
      </c>
    </row>
    <row r="411" spans="10:17" x14ac:dyDescent="0.25">
      <c r="J411" t="str">
        <f t="shared" si="42"/>
        <v>PGEMFmCZ081985</v>
      </c>
      <c r="K411" t="s">
        <v>129</v>
      </c>
      <c r="L411" t="s">
        <v>1650</v>
      </c>
      <c r="M411" t="s">
        <v>107</v>
      </c>
      <c r="N411" s="89" t="s">
        <v>67</v>
      </c>
      <c r="O411" t="b">
        <f>INDEX(key!$AT$4:$BI$7,MATCH(K411,key!$AS$4:$AS$7,0),VALUE(RIGHT(M411,2)))</f>
        <v>0</v>
      </c>
      <c r="P411" t="b">
        <f t="shared" si="43"/>
        <v>1</v>
      </c>
      <c r="Q411" s="113">
        <f t="shared" si="41"/>
        <v>0</v>
      </c>
    </row>
    <row r="412" spans="10:17" x14ac:dyDescent="0.25">
      <c r="J412" t="str">
        <f t="shared" si="42"/>
        <v>PGEMFmCZ091985</v>
      </c>
      <c r="K412" t="s">
        <v>129</v>
      </c>
      <c r="L412" t="s">
        <v>1650</v>
      </c>
      <c r="M412" t="s">
        <v>108</v>
      </c>
      <c r="N412" s="89" t="s">
        <v>67</v>
      </c>
      <c r="O412" t="b">
        <f>INDEX(key!$AT$4:$BI$7,MATCH(K412,key!$AS$4:$AS$7,0),VALUE(RIGHT(M412,2)))</f>
        <v>0</v>
      </c>
      <c r="P412" t="b">
        <f t="shared" si="43"/>
        <v>1</v>
      </c>
      <c r="Q412" s="113">
        <f t="shared" si="41"/>
        <v>0</v>
      </c>
    </row>
    <row r="413" spans="10:17" x14ac:dyDescent="0.25">
      <c r="J413" t="str">
        <f t="shared" si="42"/>
        <v>PGEMFmCZ101985</v>
      </c>
      <c r="K413" t="s">
        <v>129</v>
      </c>
      <c r="L413" t="s">
        <v>1650</v>
      </c>
      <c r="M413" t="s">
        <v>109</v>
      </c>
      <c r="N413" s="89" t="s">
        <v>67</v>
      </c>
      <c r="O413" t="b">
        <f>INDEX(key!$AT$4:$BI$7,MATCH(K413,key!$AS$4:$AS$7,0),VALUE(RIGHT(M413,2)))</f>
        <v>0</v>
      </c>
      <c r="P413" t="b">
        <f t="shared" si="43"/>
        <v>1</v>
      </c>
      <c r="Q413" s="113">
        <f t="shared" si="41"/>
        <v>0</v>
      </c>
    </row>
    <row r="414" spans="10:17" x14ac:dyDescent="0.25">
      <c r="J414" t="str">
        <f t="shared" si="42"/>
        <v>PGEMFmCZ111985</v>
      </c>
      <c r="K414" t="s">
        <v>129</v>
      </c>
      <c r="L414" t="s">
        <v>1650</v>
      </c>
      <c r="M414" t="s">
        <v>110</v>
      </c>
      <c r="N414" s="89" t="s">
        <v>67</v>
      </c>
      <c r="O414" t="b">
        <f>INDEX(key!$AT$4:$BI$7,MATCH(K414,key!$AS$4:$AS$7,0),VALUE(RIGHT(M414,2)))</f>
        <v>1</v>
      </c>
      <c r="P414" t="b">
        <f t="shared" si="43"/>
        <v>1</v>
      </c>
      <c r="Q414" s="113">
        <f t="shared" si="41"/>
        <v>21129</v>
      </c>
    </row>
    <row r="415" spans="10:17" x14ac:dyDescent="0.25">
      <c r="J415" t="str">
        <f t="shared" si="42"/>
        <v>PGEMFmCZ121985</v>
      </c>
      <c r="K415" t="s">
        <v>129</v>
      </c>
      <c r="L415" t="s">
        <v>1650</v>
      </c>
      <c r="M415" t="s">
        <v>111</v>
      </c>
      <c r="N415" s="89" t="s">
        <v>67</v>
      </c>
      <c r="O415" t="b">
        <f>INDEX(key!$AT$4:$BI$7,MATCH(K415,key!$AS$4:$AS$7,0),VALUE(RIGHT(M415,2)))</f>
        <v>1</v>
      </c>
      <c r="P415" t="b">
        <f t="shared" si="43"/>
        <v>1</v>
      </c>
      <c r="Q415" s="113">
        <f t="shared" si="41"/>
        <v>102342</v>
      </c>
    </row>
    <row r="416" spans="10:17" x14ac:dyDescent="0.25">
      <c r="J416" t="str">
        <f t="shared" si="42"/>
        <v>PGEMFmCZ131985</v>
      </c>
      <c r="K416" t="s">
        <v>129</v>
      </c>
      <c r="L416" t="s">
        <v>1650</v>
      </c>
      <c r="M416" t="s">
        <v>112</v>
      </c>
      <c r="N416" s="89" t="s">
        <v>67</v>
      </c>
      <c r="O416" t="b">
        <f>INDEX(key!$AT$4:$BI$7,MATCH(K416,key!$AS$4:$AS$7,0),VALUE(RIGHT(M416,2)))</f>
        <v>1</v>
      </c>
      <c r="P416" t="b">
        <f t="shared" si="43"/>
        <v>1</v>
      </c>
      <c r="Q416" s="113">
        <f t="shared" si="41"/>
        <v>30319</v>
      </c>
    </row>
    <row r="417" spans="10:17" x14ac:dyDescent="0.25">
      <c r="J417" t="str">
        <f t="shared" si="42"/>
        <v>PGEMFmCZ141985</v>
      </c>
      <c r="K417" t="s">
        <v>129</v>
      </c>
      <c r="L417" t="s">
        <v>1650</v>
      </c>
      <c r="M417" t="s">
        <v>113</v>
      </c>
      <c r="N417" s="89" t="s">
        <v>67</v>
      </c>
      <c r="O417" t="b">
        <f>INDEX(key!$AT$4:$BI$7,MATCH(K417,key!$AS$4:$AS$7,0),VALUE(RIGHT(M417,2)))</f>
        <v>0</v>
      </c>
      <c r="P417" t="b">
        <f t="shared" si="43"/>
        <v>1</v>
      </c>
      <c r="Q417" s="113">
        <f t="shared" si="41"/>
        <v>0</v>
      </c>
    </row>
    <row r="418" spans="10:17" x14ac:dyDescent="0.25">
      <c r="J418" t="str">
        <f t="shared" si="42"/>
        <v>PGEMFmCZ151985</v>
      </c>
      <c r="K418" t="s">
        <v>129</v>
      </c>
      <c r="L418" t="s">
        <v>1650</v>
      </c>
      <c r="M418" t="s">
        <v>114</v>
      </c>
      <c r="N418" s="89" t="s">
        <v>67</v>
      </c>
      <c r="O418" t="b">
        <f>INDEX(key!$AT$4:$BI$7,MATCH(K418,key!$AS$4:$AS$7,0),VALUE(RIGHT(M418,2)))</f>
        <v>0</v>
      </c>
      <c r="P418" t="b">
        <f t="shared" si="43"/>
        <v>1</v>
      </c>
      <c r="Q418" s="113">
        <f t="shared" si="41"/>
        <v>0</v>
      </c>
    </row>
    <row r="419" spans="10:17" x14ac:dyDescent="0.25">
      <c r="J419" t="str">
        <f t="shared" si="42"/>
        <v>PGEMFmCZ161985</v>
      </c>
      <c r="K419" t="s">
        <v>129</v>
      </c>
      <c r="L419" t="s">
        <v>1650</v>
      </c>
      <c r="M419" t="s">
        <v>115</v>
      </c>
      <c r="N419" s="89" t="s">
        <v>67</v>
      </c>
      <c r="O419" t="b">
        <f>INDEX(key!$AT$4:$BI$7,MATCH(K419,key!$AS$4:$AS$7,0),VALUE(RIGHT(M419,2)))</f>
        <v>1</v>
      </c>
      <c r="P419" t="b">
        <f t="shared" si="43"/>
        <v>1</v>
      </c>
      <c r="Q419" s="113">
        <f t="shared" si="41"/>
        <v>292</v>
      </c>
    </row>
    <row r="420" spans="10:17" x14ac:dyDescent="0.25">
      <c r="J420" t="str">
        <f t="shared" si="42"/>
        <v>PGEMFmCZ011996</v>
      </c>
      <c r="K420" t="s">
        <v>129</v>
      </c>
      <c r="L420" t="s">
        <v>1650</v>
      </c>
      <c r="M420" t="s">
        <v>48</v>
      </c>
      <c r="N420" s="89" t="s">
        <v>70</v>
      </c>
      <c r="O420" t="b">
        <f>INDEX(key!$AT$4:$BI$7,MATCH(K420,key!$AS$4:$AS$7,0),VALUE(RIGHT(M420,2)))</f>
        <v>1</v>
      </c>
      <c r="P420" t="b">
        <f t="shared" si="43"/>
        <v>1</v>
      </c>
      <c r="Q420" s="113">
        <f t="shared" si="41"/>
        <v>2564</v>
      </c>
    </row>
    <row r="421" spans="10:17" x14ac:dyDescent="0.25">
      <c r="J421" t="str">
        <f t="shared" si="42"/>
        <v>PGEMFmCZ021996</v>
      </c>
      <c r="K421" t="s">
        <v>129</v>
      </c>
      <c r="L421" t="s">
        <v>1650</v>
      </c>
      <c r="M421" t="s">
        <v>101</v>
      </c>
      <c r="N421" s="89" t="s">
        <v>70</v>
      </c>
      <c r="O421" t="b">
        <f>INDEX(key!$AT$4:$BI$7,MATCH(K421,key!$AS$4:$AS$7,0),VALUE(RIGHT(M421,2)))</f>
        <v>1</v>
      </c>
      <c r="P421" t="b">
        <f t="shared" si="43"/>
        <v>1</v>
      </c>
      <c r="Q421" s="113">
        <f t="shared" si="41"/>
        <v>9317</v>
      </c>
    </row>
    <row r="422" spans="10:17" x14ac:dyDescent="0.25">
      <c r="J422" t="str">
        <f t="shared" si="42"/>
        <v>PGEMFmCZ031996</v>
      </c>
      <c r="K422" t="s">
        <v>129</v>
      </c>
      <c r="L422" t="s">
        <v>1650</v>
      </c>
      <c r="M422" t="s">
        <v>102</v>
      </c>
      <c r="N422" s="89" t="s">
        <v>70</v>
      </c>
      <c r="O422" t="b">
        <f>INDEX(key!$AT$4:$BI$7,MATCH(K422,key!$AS$4:$AS$7,0),VALUE(RIGHT(M422,2)))</f>
        <v>1</v>
      </c>
      <c r="P422" t="b">
        <f t="shared" si="43"/>
        <v>1</v>
      </c>
      <c r="Q422" s="113">
        <f t="shared" si="41"/>
        <v>26830</v>
      </c>
    </row>
    <row r="423" spans="10:17" x14ac:dyDescent="0.25">
      <c r="J423" t="str">
        <f t="shared" si="42"/>
        <v>PGEMFmCZ041996</v>
      </c>
      <c r="K423" t="s">
        <v>129</v>
      </c>
      <c r="L423" t="s">
        <v>1650</v>
      </c>
      <c r="M423" t="s">
        <v>103</v>
      </c>
      <c r="N423" s="89" t="s">
        <v>70</v>
      </c>
      <c r="O423" t="b">
        <f>INDEX(key!$AT$4:$BI$7,MATCH(K423,key!$AS$4:$AS$7,0),VALUE(RIGHT(M423,2)))</f>
        <v>1</v>
      </c>
      <c r="P423" t="b">
        <f t="shared" si="43"/>
        <v>1</v>
      </c>
      <c r="Q423" s="113">
        <f t="shared" si="41"/>
        <v>20252</v>
      </c>
    </row>
    <row r="424" spans="10:17" x14ac:dyDescent="0.25">
      <c r="J424" t="str">
        <f t="shared" si="42"/>
        <v>PGEMFmCZ051996</v>
      </c>
      <c r="K424" t="s">
        <v>129</v>
      </c>
      <c r="L424" t="s">
        <v>1650</v>
      </c>
      <c r="M424" t="s">
        <v>104</v>
      </c>
      <c r="N424" s="89" t="s">
        <v>70</v>
      </c>
      <c r="O424" t="b">
        <f>INDEX(key!$AT$4:$BI$7,MATCH(K424,key!$AS$4:$AS$7,0),VALUE(RIGHT(M424,2)))</f>
        <v>1</v>
      </c>
      <c r="P424" t="b">
        <f t="shared" si="43"/>
        <v>1</v>
      </c>
      <c r="Q424" s="113">
        <f t="shared" si="41"/>
        <v>5387</v>
      </c>
    </row>
    <row r="425" spans="10:17" x14ac:dyDescent="0.25">
      <c r="J425" t="str">
        <f t="shared" si="42"/>
        <v>PGEMFmCZ061996</v>
      </c>
      <c r="K425" t="s">
        <v>129</v>
      </c>
      <c r="L425" t="s">
        <v>1650</v>
      </c>
      <c r="M425" t="s">
        <v>105</v>
      </c>
      <c r="N425" s="89" t="s">
        <v>70</v>
      </c>
      <c r="O425" t="b">
        <f>INDEX(key!$AT$4:$BI$7,MATCH(K425,key!$AS$4:$AS$7,0),VALUE(RIGHT(M425,2)))</f>
        <v>0</v>
      </c>
      <c r="P425" t="b">
        <f t="shared" si="43"/>
        <v>1</v>
      </c>
      <c r="Q425" s="113">
        <f t="shared" si="41"/>
        <v>0</v>
      </c>
    </row>
    <row r="426" spans="10:17" x14ac:dyDescent="0.25">
      <c r="J426" t="str">
        <f t="shared" si="42"/>
        <v>PGEMFmCZ071996</v>
      </c>
      <c r="K426" t="s">
        <v>129</v>
      </c>
      <c r="L426" t="s">
        <v>1650</v>
      </c>
      <c r="M426" t="s">
        <v>106</v>
      </c>
      <c r="N426" s="89" t="s">
        <v>70</v>
      </c>
      <c r="O426" t="b">
        <f>INDEX(key!$AT$4:$BI$7,MATCH(K426,key!$AS$4:$AS$7,0),VALUE(RIGHT(M426,2)))</f>
        <v>0</v>
      </c>
      <c r="P426" t="b">
        <f t="shared" si="43"/>
        <v>1</v>
      </c>
      <c r="Q426" s="113">
        <f t="shared" si="41"/>
        <v>0</v>
      </c>
    </row>
    <row r="427" spans="10:17" x14ac:dyDescent="0.25">
      <c r="J427" t="str">
        <f t="shared" si="42"/>
        <v>PGEMFmCZ081996</v>
      </c>
      <c r="K427" t="s">
        <v>129</v>
      </c>
      <c r="L427" t="s">
        <v>1650</v>
      </c>
      <c r="M427" t="s">
        <v>107</v>
      </c>
      <c r="N427" s="89" t="s">
        <v>70</v>
      </c>
      <c r="O427" t="b">
        <f>INDEX(key!$AT$4:$BI$7,MATCH(K427,key!$AS$4:$AS$7,0),VALUE(RIGHT(M427,2)))</f>
        <v>0</v>
      </c>
      <c r="P427" t="b">
        <f t="shared" si="43"/>
        <v>1</v>
      </c>
      <c r="Q427" s="113">
        <f t="shared" si="41"/>
        <v>0</v>
      </c>
    </row>
    <row r="428" spans="10:17" x14ac:dyDescent="0.25">
      <c r="J428" t="str">
        <f t="shared" si="42"/>
        <v>PGEMFmCZ091996</v>
      </c>
      <c r="K428" t="s">
        <v>129</v>
      </c>
      <c r="L428" t="s">
        <v>1650</v>
      </c>
      <c r="M428" t="s">
        <v>108</v>
      </c>
      <c r="N428" s="89" t="s">
        <v>70</v>
      </c>
      <c r="O428" t="b">
        <f>INDEX(key!$AT$4:$BI$7,MATCH(K428,key!$AS$4:$AS$7,0),VALUE(RIGHT(M428,2)))</f>
        <v>0</v>
      </c>
      <c r="P428" t="b">
        <f t="shared" si="43"/>
        <v>1</v>
      </c>
      <c r="Q428" s="113">
        <f t="shared" si="41"/>
        <v>0</v>
      </c>
    </row>
    <row r="429" spans="10:17" x14ac:dyDescent="0.25">
      <c r="J429" t="str">
        <f t="shared" si="42"/>
        <v>PGEMFmCZ101996</v>
      </c>
      <c r="K429" t="s">
        <v>129</v>
      </c>
      <c r="L429" t="s">
        <v>1650</v>
      </c>
      <c r="M429" t="s">
        <v>109</v>
      </c>
      <c r="N429" s="89" t="s">
        <v>70</v>
      </c>
      <c r="O429" t="b">
        <f>INDEX(key!$AT$4:$BI$7,MATCH(K429,key!$AS$4:$AS$7,0),VALUE(RIGHT(M429,2)))</f>
        <v>0</v>
      </c>
      <c r="P429" t="b">
        <f t="shared" si="43"/>
        <v>1</v>
      </c>
      <c r="Q429" s="113">
        <f t="shared" si="41"/>
        <v>0</v>
      </c>
    </row>
    <row r="430" spans="10:17" x14ac:dyDescent="0.25">
      <c r="J430" t="str">
        <f t="shared" si="42"/>
        <v>PGEMFmCZ111996</v>
      </c>
      <c r="K430" t="s">
        <v>129</v>
      </c>
      <c r="L430" t="s">
        <v>1650</v>
      </c>
      <c r="M430" t="s">
        <v>110</v>
      </c>
      <c r="N430" s="89" t="s">
        <v>70</v>
      </c>
      <c r="O430" t="b">
        <f>INDEX(key!$AT$4:$BI$7,MATCH(K430,key!$AS$4:$AS$7,0),VALUE(RIGHT(M430,2)))</f>
        <v>1</v>
      </c>
      <c r="P430" t="b">
        <f t="shared" si="43"/>
        <v>1</v>
      </c>
      <c r="Q430" s="113">
        <f t="shared" si="41"/>
        <v>816</v>
      </c>
    </row>
    <row r="431" spans="10:17" x14ac:dyDescent="0.25">
      <c r="J431" t="str">
        <f t="shared" si="42"/>
        <v>PGEMFmCZ121996</v>
      </c>
      <c r="K431" t="s">
        <v>129</v>
      </c>
      <c r="L431" t="s">
        <v>1650</v>
      </c>
      <c r="M431" t="s">
        <v>111</v>
      </c>
      <c r="N431" s="89" t="s">
        <v>70</v>
      </c>
      <c r="O431" t="b">
        <f>INDEX(key!$AT$4:$BI$7,MATCH(K431,key!$AS$4:$AS$7,0),VALUE(RIGHT(M431,2)))</f>
        <v>1</v>
      </c>
      <c r="P431" t="b">
        <f t="shared" si="43"/>
        <v>1</v>
      </c>
      <c r="Q431" s="113">
        <f t="shared" si="41"/>
        <v>16244</v>
      </c>
    </row>
    <row r="432" spans="10:17" x14ac:dyDescent="0.25">
      <c r="J432" t="str">
        <f t="shared" si="42"/>
        <v>PGEMFmCZ131996</v>
      </c>
      <c r="K432" t="s">
        <v>129</v>
      </c>
      <c r="L432" t="s">
        <v>1650</v>
      </c>
      <c r="M432" t="s">
        <v>112</v>
      </c>
      <c r="N432" s="89" t="s">
        <v>70</v>
      </c>
      <c r="O432" t="b">
        <f>INDEX(key!$AT$4:$BI$7,MATCH(K432,key!$AS$4:$AS$7,0),VALUE(RIGHT(M432,2)))</f>
        <v>1</v>
      </c>
      <c r="P432" t="b">
        <f t="shared" si="43"/>
        <v>1</v>
      </c>
      <c r="Q432" s="113">
        <f t="shared" si="41"/>
        <v>5404</v>
      </c>
    </row>
    <row r="433" spans="10:17" x14ac:dyDescent="0.25">
      <c r="J433" t="str">
        <f t="shared" si="42"/>
        <v>PGEMFmCZ141996</v>
      </c>
      <c r="K433" t="s">
        <v>129</v>
      </c>
      <c r="L433" t="s">
        <v>1650</v>
      </c>
      <c r="M433" t="s">
        <v>113</v>
      </c>
      <c r="N433" s="89" t="s">
        <v>70</v>
      </c>
      <c r="O433" t="b">
        <f>INDEX(key!$AT$4:$BI$7,MATCH(K433,key!$AS$4:$AS$7,0),VALUE(RIGHT(M433,2)))</f>
        <v>0</v>
      </c>
      <c r="P433" t="b">
        <f t="shared" si="43"/>
        <v>1</v>
      </c>
      <c r="Q433" s="113">
        <f t="shared" si="41"/>
        <v>0</v>
      </c>
    </row>
    <row r="434" spans="10:17" x14ac:dyDescent="0.25">
      <c r="J434" t="str">
        <f t="shared" si="42"/>
        <v>PGEMFmCZ151996</v>
      </c>
      <c r="K434" t="s">
        <v>129</v>
      </c>
      <c r="L434" t="s">
        <v>1650</v>
      </c>
      <c r="M434" t="s">
        <v>114</v>
      </c>
      <c r="N434" s="89" t="s">
        <v>70</v>
      </c>
      <c r="O434" t="b">
        <f>INDEX(key!$AT$4:$BI$7,MATCH(K434,key!$AS$4:$AS$7,0),VALUE(RIGHT(M434,2)))</f>
        <v>0</v>
      </c>
      <c r="P434" t="b">
        <f t="shared" si="43"/>
        <v>1</v>
      </c>
      <c r="Q434" s="113">
        <f t="shared" si="41"/>
        <v>0</v>
      </c>
    </row>
    <row r="435" spans="10:17" x14ac:dyDescent="0.25">
      <c r="J435" t="str">
        <f t="shared" si="42"/>
        <v>PGEMFmCZ161996</v>
      </c>
      <c r="K435" t="s">
        <v>129</v>
      </c>
      <c r="L435" t="s">
        <v>1650</v>
      </c>
      <c r="M435" t="s">
        <v>115</v>
      </c>
      <c r="N435" s="89" t="s">
        <v>70</v>
      </c>
      <c r="O435" t="b">
        <f>INDEX(key!$AT$4:$BI$7,MATCH(K435,key!$AS$4:$AS$7,0),VALUE(RIGHT(M435,2)))</f>
        <v>1</v>
      </c>
      <c r="P435" t="b">
        <f t="shared" si="43"/>
        <v>1</v>
      </c>
      <c r="Q435" s="113">
        <f t="shared" si="41"/>
        <v>1</v>
      </c>
    </row>
    <row r="436" spans="10:17" x14ac:dyDescent="0.25">
      <c r="J436" t="str">
        <f t="shared" si="42"/>
        <v>PGEMFmCZ012003</v>
      </c>
      <c r="K436" t="s">
        <v>129</v>
      </c>
      <c r="L436" t="s">
        <v>1650</v>
      </c>
      <c r="M436" t="s">
        <v>48</v>
      </c>
      <c r="N436" s="89" t="s">
        <v>57</v>
      </c>
      <c r="O436" t="b">
        <f>INDEX(key!$AT$4:$BI$7,MATCH(K436,key!$AS$4:$AS$7,0),VALUE(RIGHT(M436,2)))</f>
        <v>1</v>
      </c>
      <c r="P436" t="b">
        <f t="shared" si="43"/>
        <v>1</v>
      </c>
      <c r="Q436" s="113">
        <f t="shared" si="41"/>
        <v>1952</v>
      </c>
    </row>
    <row r="437" spans="10:17" x14ac:dyDescent="0.25">
      <c r="J437" t="str">
        <f t="shared" si="42"/>
        <v>PGEMFmCZ022003</v>
      </c>
      <c r="K437" t="s">
        <v>129</v>
      </c>
      <c r="L437" t="s">
        <v>1650</v>
      </c>
      <c r="M437" t="s">
        <v>101</v>
      </c>
      <c r="N437" s="89" t="s">
        <v>57</v>
      </c>
      <c r="O437" t="b">
        <f>INDEX(key!$AT$4:$BI$7,MATCH(K437,key!$AS$4:$AS$7,0),VALUE(RIGHT(M437,2)))</f>
        <v>1</v>
      </c>
      <c r="P437" t="b">
        <f t="shared" si="43"/>
        <v>1</v>
      </c>
      <c r="Q437" s="113">
        <f t="shared" si="41"/>
        <v>3960</v>
      </c>
    </row>
    <row r="438" spans="10:17" x14ac:dyDescent="0.25">
      <c r="J438" t="str">
        <f t="shared" si="42"/>
        <v>PGEMFmCZ032003</v>
      </c>
      <c r="K438" t="s">
        <v>129</v>
      </c>
      <c r="L438" t="s">
        <v>1650</v>
      </c>
      <c r="M438" t="s">
        <v>102</v>
      </c>
      <c r="N438" s="89" t="s">
        <v>57</v>
      </c>
      <c r="O438" t="b">
        <f>INDEX(key!$AT$4:$BI$7,MATCH(K438,key!$AS$4:$AS$7,0),VALUE(RIGHT(M438,2)))</f>
        <v>1</v>
      </c>
      <c r="P438" t="b">
        <f t="shared" si="43"/>
        <v>1</v>
      </c>
      <c r="Q438" s="113">
        <f t="shared" si="41"/>
        <v>12449</v>
      </c>
    </row>
    <row r="439" spans="10:17" x14ac:dyDescent="0.25">
      <c r="J439" t="str">
        <f t="shared" si="42"/>
        <v>PGEMFmCZ042003</v>
      </c>
      <c r="K439" t="s">
        <v>129</v>
      </c>
      <c r="L439" t="s">
        <v>1650</v>
      </c>
      <c r="M439" t="s">
        <v>103</v>
      </c>
      <c r="N439" s="89" t="s">
        <v>57</v>
      </c>
      <c r="O439" t="b">
        <f>INDEX(key!$AT$4:$BI$7,MATCH(K439,key!$AS$4:$AS$7,0),VALUE(RIGHT(M439,2)))</f>
        <v>1</v>
      </c>
      <c r="P439" t="b">
        <f t="shared" si="43"/>
        <v>1</v>
      </c>
      <c r="Q439" s="113">
        <f t="shared" si="41"/>
        <v>6674</v>
      </c>
    </row>
    <row r="440" spans="10:17" x14ac:dyDescent="0.25">
      <c r="J440" t="str">
        <f t="shared" si="42"/>
        <v>PGEMFmCZ052003</v>
      </c>
      <c r="K440" t="s">
        <v>129</v>
      </c>
      <c r="L440" t="s">
        <v>1650</v>
      </c>
      <c r="M440" t="s">
        <v>104</v>
      </c>
      <c r="N440" s="89" t="s">
        <v>57</v>
      </c>
      <c r="O440" t="b">
        <f>INDEX(key!$AT$4:$BI$7,MATCH(K440,key!$AS$4:$AS$7,0),VALUE(RIGHT(M440,2)))</f>
        <v>1</v>
      </c>
      <c r="P440" t="b">
        <f t="shared" si="43"/>
        <v>1</v>
      </c>
      <c r="Q440" s="113">
        <f t="shared" si="41"/>
        <v>1</v>
      </c>
    </row>
    <row r="441" spans="10:17" x14ac:dyDescent="0.25">
      <c r="J441" t="str">
        <f t="shared" si="42"/>
        <v>PGEMFmCZ062003</v>
      </c>
      <c r="K441" t="s">
        <v>129</v>
      </c>
      <c r="L441" t="s">
        <v>1650</v>
      </c>
      <c r="M441" t="s">
        <v>105</v>
      </c>
      <c r="N441" s="89" t="s">
        <v>57</v>
      </c>
      <c r="O441" t="b">
        <f>INDEX(key!$AT$4:$BI$7,MATCH(K441,key!$AS$4:$AS$7,0),VALUE(RIGHT(M441,2)))</f>
        <v>0</v>
      </c>
      <c r="P441" t="b">
        <f t="shared" si="43"/>
        <v>1</v>
      </c>
      <c r="Q441" s="113">
        <f t="shared" si="41"/>
        <v>0</v>
      </c>
    </row>
    <row r="442" spans="10:17" x14ac:dyDescent="0.25">
      <c r="J442" t="str">
        <f t="shared" si="42"/>
        <v>PGEMFmCZ072003</v>
      </c>
      <c r="K442" t="s">
        <v>129</v>
      </c>
      <c r="L442" t="s">
        <v>1650</v>
      </c>
      <c r="M442" t="s">
        <v>106</v>
      </c>
      <c r="N442" s="89" t="s">
        <v>57</v>
      </c>
      <c r="O442" t="b">
        <f>INDEX(key!$AT$4:$BI$7,MATCH(K442,key!$AS$4:$AS$7,0),VALUE(RIGHT(M442,2)))</f>
        <v>0</v>
      </c>
      <c r="P442" t="b">
        <f t="shared" si="43"/>
        <v>1</v>
      </c>
      <c r="Q442" s="113">
        <f t="shared" si="41"/>
        <v>0</v>
      </c>
    </row>
    <row r="443" spans="10:17" x14ac:dyDescent="0.25">
      <c r="J443" t="str">
        <f t="shared" si="42"/>
        <v>PGEMFmCZ082003</v>
      </c>
      <c r="K443" t="s">
        <v>129</v>
      </c>
      <c r="L443" t="s">
        <v>1650</v>
      </c>
      <c r="M443" t="s">
        <v>107</v>
      </c>
      <c r="N443" s="89" t="s">
        <v>57</v>
      </c>
      <c r="O443" t="b">
        <f>INDEX(key!$AT$4:$BI$7,MATCH(K443,key!$AS$4:$AS$7,0),VALUE(RIGHT(M443,2)))</f>
        <v>0</v>
      </c>
      <c r="P443" t="b">
        <f t="shared" si="43"/>
        <v>1</v>
      </c>
      <c r="Q443" s="113">
        <f t="shared" si="41"/>
        <v>0</v>
      </c>
    </row>
    <row r="444" spans="10:17" x14ac:dyDescent="0.25">
      <c r="J444" t="str">
        <f t="shared" si="42"/>
        <v>PGEMFmCZ092003</v>
      </c>
      <c r="K444" t="s">
        <v>129</v>
      </c>
      <c r="L444" t="s">
        <v>1650</v>
      </c>
      <c r="M444" t="s">
        <v>108</v>
      </c>
      <c r="N444" s="89" t="s">
        <v>57</v>
      </c>
      <c r="O444" t="b">
        <f>INDEX(key!$AT$4:$BI$7,MATCH(K444,key!$AS$4:$AS$7,0),VALUE(RIGHT(M444,2)))</f>
        <v>0</v>
      </c>
      <c r="P444" t="b">
        <f t="shared" si="43"/>
        <v>1</v>
      </c>
      <c r="Q444" s="113">
        <f t="shared" si="41"/>
        <v>0</v>
      </c>
    </row>
    <row r="445" spans="10:17" x14ac:dyDescent="0.25">
      <c r="J445" t="str">
        <f t="shared" si="42"/>
        <v>PGEMFmCZ102003</v>
      </c>
      <c r="K445" t="s">
        <v>129</v>
      </c>
      <c r="L445" t="s">
        <v>1650</v>
      </c>
      <c r="M445" t="s">
        <v>109</v>
      </c>
      <c r="N445" s="89" t="s">
        <v>57</v>
      </c>
      <c r="O445" t="b">
        <f>INDEX(key!$AT$4:$BI$7,MATCH(K445,key!$AS$4:$AS$7,0),VALUE(RIGHT(M445,2)))</f>
        <v>0</v>
      </c>
      <c r="P445" t="b">
        <f t="shared" si="43"/>
        <v>1</v>
      </c>
      <c r="Q445" s="113">
        <f t="shared" si="41"/>
        <v>0</v>
      </c>
    </row>
    <row r="446" spans="10:17" x14ac:dyDescent="0.25">
      <c r="J446" t="str">
        <f t="shared" si="42"/>
        <v>PGEMFmCZ112003</v>
      </c>
      <c r="K446" t="s">
        <v>129</v>
      </c>
      <c r="L446" t="s">
        <v>1650</v>
      </c>
      <c r="M446" t="s">
        <v>110</v>
      </c>
      <c r="N446" s="89" t="s">
        <v>57</v>
      </c>
      <c r="O446" t="b">
        <f>INDEX(key!$AT$4:$BI$7,MATCH(K446,key!$AS$4:$AS$7,0),VALUE(RIGHT(M446,2)))</f>
        <v>1</v>
      </c>
      <c r="P446" t="b">
        <f t="shared" si="43"/>
        <v>1</v>
      </c>
      <c r="Q446" s="113">
        <f t="shared" si="41"/>
        <v>347</v>
      </c>
    </row>
    <row r="447" spans="10:17" x14ac:dyDescent="0.25">
      <c r="J447" t="str">
        <f t="shared" si="42"/>
        <v>PGEMFmCZ122003</v>
      </c>
      <c r="K447" t="s">
        <v>129</v>
      </c>
      <c r="L447" t="s">
        <v>1650</v>
      </c>
      <c r="M447" t="s">
        <v>111</v>
      </c>
      <c r="N447" s="89" t="s">
        <v>57</v>
      </c>
      <c r="O447" t="b">
        <f>INDEX(key!$AT$4:$BI$7,MATCH(K447,key!$AS$4:$AS$7,0),VALUE(RIGHT(M447,2)))</f>
        <v>1</v>
      </c>
      <c r="P447" t="b">
        <f t="shared" si="43"/>
        <v>1</v>
      </c>
      <c r="Q447" s="113">
        <f t="shared" si="41"/>
        <v>8001</v>
      </c>
    </row>
    <row r="448" spans="10:17" x14ac:dyDescent="0.25">
      <c r="J448" t="str">
        <f t="shared" si="42"/>
        <v>PGEMFmCZ132003</v>
      </c>
      <c r="K448" t="s">
        <v>129</v>
      </c>
      <c r="L448" t="s">
        <v>1650</v>
      </c>
      <c r="M448" t="s">
        <v>112</v>
      </c>
      <c r="N448" s="89" t="s">
        <v>57</v>
      </c>
      <c r="O448" t="b">
        <f>INDEX(key!$AT$4:$BI$7,MATCH(K448,key!$AS$4:$AS$7,0),VALUE(RIGHT(M448,2)))</f>
        <v>1</v>
      </c>
      <c r="P448" t="b">
        <f t="shared" si="43"/>
        <v>1</v>
      </c>
      <c r="Q448" s="113">
        <f t="shared" si="41"/>
        <v>1022</v>
      </c>
    </row>
    <row r="449" spans="10:17" x14ac:dyDescent="0.25">
      <c r="J449" t="str">
        <f t="shared" si="42"/>
        <v>PGEMFmCZ142003</v>
      </c>
      <c r="K449" t="s">
        <v>129</v>
      </c>
      <c r="L449" t="s">
        <v>1650</v>
      </c>
      <c r="M449" t="s">
        <v>113</v>
      </c>
      <c r="N449" s="89" t="s">
        <v>57</v>
      </c>
      <c r="O449" t="b">
        <f>INDEX(key!$AT$4:$BI$7,MATCH(K449,key!$AS$4:$AS$7,0),VALUE(RIGHT(M449,2)))</f>
        <v>0</v>
      </c>
      <c r="P449" t="b">
        <f t="shared" si="43"/>
        <v>1</v>
      </c>
      <c r="Q449" s="113">
        <f t="shared" si="41"/>
        <v>0</v>
      </c>
    </row>
    <row r="450" spans="10:17" x14ac:dyDescent="0.25">
      <c r="J450" t="str">
        <f t="shared" si="42"/>
        <v>PGEMFmCZ152003</v>
      </c>
      <c r="K450" t="s">
        <v>129</v>
      </c>
      <c r="L450" t="s">
        <v>1650</v>
      </c>
      <c r="M450" t="s">
        <v>114</v>
      </c>
      <c r="N450" s="89" t="s">
        <v>57</v>
      </c>
      <c r="O450" t="b">
        <f>INDEX(key!$AT$4:$BI$7,MATCH(K450,key!$AS$4:$AS$7,0),VALUE(RIGHT(M450,2)))</f>
        <v>0</v>
      </c>
      <c r="P450" t="b">
        <f t="shared" si="43"/>
        <v>1</v>
      </c>
      <c r="Q450" s="113">
        <f t="shared" si="41"/>
        <v>0</v>
      </c>
    </row>
    <row r="451" spans="10:17" x14ac:dyDescent="0.25">
      <c r="J451" t="str">
        <f t="shared" si="42"/>
        <v>PGEMFmCZ162003</v>
      </c>
      <c r="K451" t="s">
        <v>129</v>
      </c>
      <c r="L451" t="s">
        <v>1650</v>
      </c>
      <c r="M451" t="s">
        <v>115</v>
      </c>
      <c r="N451" s="89" t="s">
        <v>57</v>
      </c>
      <c r="O451" t="b">
        <f>INDEX(key!$AT$4:$BI$7,MATCH(K451,key!$AS$4:$AS$7,0),VALUE(RIGHT(M451,2)))</f>
        <v>1</v>
      </c>
      <c r="P451" t="b">
        <f t="shared" si="43"/>
        <v>1</v>
      </c>
      <c r="Q451" s="113">
        <f t="shared" si="41"/>
        <v>1</v>
      </c>
    </row>
    <row r="452" spans="10:17" x14ac:dyDescent="0.25">
      <c r="J452" t="str">
        <f t="shared" si="42"/>
        <v>PGEMFmCZ012007</v>
      </c>
      <c r="K452" t="s">
        <v>129</v>
      </c>
      <c r="L452" t="s">
        <v>1650</v>
      </c>
      <c r="M452" t="s">
        <v>48</v>
      </c>
      <c r="N452" s="89" t="s">
        <v>59</v>
      </c>
      <c r="O452" t="b">
        <f>INDEX(key!$AT$4:$BI$7,MATCH(K452,key!$AS$4:$AS$7,0),VALUE(RIGHT(M452,2)))</f>
        <v>1</v>
      </c>
      <c r="P452" t="b">
        <f t="shared" si="43"/>
        <v>0</v>
      </c>
      <c r="Q452" s="113">
        <f t="shared" ref="Q452:Q515" si="44">IF(O452,IF(P452,VLOOKUP(J452,$C$4:$F$387,4,FALSE),MAX(VLOOKUP(K452&amp;L452&amp;M452&amp;"2003",$C$4:$F$387,4,FALSE)*VLOOKUP(L452&amp;N452,$S$5:$W$24,5,FALSE),1)),0)</f>
        <v>1346.798523439626</v>
      </c>
    </row>
    <row r="453" spans="10:17" x14ac:dyDescent="0.25">
      <c r="J453" t="str">
        <f t="shared" ref="J453:J516" si="45">K453&amp;L453&amp;M453&amp;N453</f>
        <v>PGEMFmCZ022007</v>
      </c>
      <c r="K453" t="s">
        <v>129</v>
      </c>
      <c r="L453" t="s">
        <v>1650</v>
      </c>
      <c r="M453" t="s">
        <v>101</v>
      </c>
      <c r="N453" s="89" t="s">
        <v>59</v>
      </c>
      <c r="O453" t="b">
        <f>INDEX(key!$AT$4:$BI$7,MATCH(K453,key!$AS$4:$AS$7,0),VALUE(RIGHT(M453,2)))</f>
        <v>1</v>
      </c>
      <c r="P453" t="b">
        <f t="shared" ref="P453:P516" si="46">VLOOKUP(L453&amp;N453,$S$4:$V$24,4,FALSE)</f>
        <v>0</v>
      </c>
      <c r="Q453" s="113">
        <f t="shared" si="44"/>
        <v>2732.2347094369461</v>
      </c>
    </row>
    <row r="454" spans="10:17" x14ac:dyDescent="0.25">
      <c r="J454" t="str">
        <f t="shared" si="45"/>
        <v>PGEMFmCZ032007</v>
      </c>
      <c r="K454" t="s">
        <v>129</v>
      </c>
      <c r="L454" t="s">
        <v>1650</v>
      </c>
      <c r="M454" t="s">
        <v>102</v>
      </c>
      <c r="N454" s="89" t="s">
        <v>59</v>
      </c>
      <c r="O454" t="b">
        <f>INDEX(key!$AT$4:$BI$7,MATCH(K454,key!$AS$4:$AS$7,0),VALUE(RIGHT(M454,2)))</f>
        <v>1</v>
      </c>
      <c r="P454" t="b">
        <f t="shared" si="46"/>
        <v>0</v>
      </c>
      <c r="Q454" s="113">
        <f t="shared" si="44"/>
        <v>8589.2903782274097</v>
      </c>
    </row>
    <row r="455" spans="10:17" x14ac:dyDescent="0.25">
      <c r="J455" t="str">
        <f t="shared" si="45"/>
        <v>PGEMFmCZ042007</v>
      </c>
      <c r="K455" t="s">
        <v>129</v>
      </c>
      <c r="L455" t="s">
        <v>1650</v>
      </c>
      <c r="M455" t="s">
        <v>103</v>
      </c>
      <c r="N455" s="89" t="s">
        <v>59</v>
      </c>
      <c r="O455" t="b">
        <f>INDEX(key!$AT$4:$BI$7,MATCH(K455,key!$AS$4:$AS$7,0),VALUE(RIGHT(M455,2)))</f>
        <v>1</v>
      </c>
      <c r="P455" t="b">
        <f t="shared" si="46"/>
        <v>0</v>
      </c>
      <c r="Q455" s="113">
        <f t="shared" si="44"/>
        <v>4604.7814269651963</v>
      </c>
    </row>
    <row r="456" spans="10:17" x14ac:dyDescent="0.25">
      <c r="J456" t="str">
        <f t="shared" si="45"/>
        <v>PGEMFmCZ052007</v>
      </c>
      <c r="K456" t="s">
        <v>129</v>
      </c>
      <c r="L456" t="s">
        <v>1650</v>
      </c>
      <c r="M456" t="s">
        <v>104</v>
      </c>
      <c r="N456" s="89" t="s">
        <v>59</v>
      </c>
      <c r="O456" t="b">
        <f>INDEX(key!$AT$4:$BI$7,MATCH(K456,key!$AS$4:$AS$7,0),VALUE(RIGHT(M456,2)))</f>
        <v>1</v>
      </c>
      <c r="P456" t="b">
        <f t="shared" si="46"/>
        <v>0</v>
      </c>
      <c r="Q456" s="113">
        <f t="shared" si="44"/>
        <v>1</v>
      </c>
    </row>
    <row r="457" spans="10:17" x14ac:dyDescent="0.25">
      <c r="J457" t="str">
        <f t="shared" si="45"/>
        <v>PGEMFmCZ062007</v>
      </c>
      <c r="K457" t="s">
        <v>129</v>
      </c>
      <c r="L457" t="s">
        <v>1650</v>
      </c>
      <c r="M457" t="s">
        <v>105</v>
      </c>
      <c r="N457" s="89" t="s">
        <v>59</v>
      </c>
      <c r="O457" t="b">
        <f>INDEX(key!$AT$4:$BI$7,MATCH(K457,key!$AS$4:$AS$7,0),VALUE(RIGHT(M457,2)))</f>
        <v>0</v>
      </c>
      <c r="P457" t="b">
        <f t="shared" si="46"/>
        <v>0</v>
      </c>
      <c r="Q457" s="113">
        <f t="shared" si="44"/>
        <v>0</v>
      </c>
    </row>
    <row r="458" spans="10:17" x14ac:dyDescent="0.25">
      <c r="J458" t="str">
        <f t="shared" si="45"/>
        <v>PGEMFmCZ072007</v>
      </c>
      <c r="K458" t="s">
        <v>129</v>
      </c>
      <c r="L458" t="s">
        <v>1650</v>
      </c>
      <c r="M458" t="s">
        <v>106</v>
      </c>
      <c r="N458" s="89" t="s">
        <v>59</v>
      </c>
      <c r="O458" t="b">
        <f>INDEX(key!$AT$4:$BI$7,MATCH(K458,key!$AS$4:$AS$7,0),VALUE(RIGHT(M458,2)))</f>
        <v>0</v>
      </c>
      <c r="P458" t="b">
        <f t="shared" si="46"/>
        <v>0</v>
      </c>
      <c r="Q458" s="113">
        <f t="shared" si="44"/>
        <v>0</v>
      </c>
    </row>
    <row r="459" spans="10:17" x14ac:dyDescent="0.25">
      <c r="J459" t="str">
        <f t="shared" si="45"/>
        <v>PGEMFmCZ082007</v>
      </c>
      <c r="K459" t="s">
        <v>129</v>
      </c>
      <c r="L459" t="s">
        <v>1650</v>
      </c>
      <c r="M459" t="s">
        <v>107</v>
      </c>
      <c r="N459" s="89" t="s">
        <v>59</v>
      </c>
      <c r="O459" t="b">
        <f>INDEX(key!$AT$4:$BI$7,MATCH(K459,key!$AS$4:$AS$7,0),VALUE(RIGHT(M459,2)))</f>
        <v>0</v>
      </c>
      <c r="P459" t="b">
        <f t="shared" si="46"/>
        <v>0</v>
      </c>
      <c r="Q459" s="113">
        <f t="shared" si="44"/>
        <v>0</v>
      </c>
    </row>
    <row r="460" spans="10:17" x14ac:dyDescent="0.25">
      <c r="J460" t="str">
        <f t="shared" si="45"/>
        <v>PGEMFmCZ092007</v>
      </c>
      <c r="K460" t="s">
        <v>129</v>
      </c>
      <c r="L460" t="s">
        <v>1650</v>
      </c>
      <c r="M460" t="s">
        <v>108</v>
      </c>
      <c r="N460" s="89" t="s">
        <v>59</v>
      </c>
      <c r="O460" t="b">
        <f>INDEX(key!$AT$4:$BI$7,MATCH(K460,key!$AS$4:$AS$7,0),VALUE(RIGHT(M460,2)))</f>
        <v>0</v>
      </c>
      <c r="P460" t="b">
        <f t="shared" si="46"/>
        <v>0</v>
      </c>
      <c r="Q460" s="113">
        <f t="shared" si="44"/>
        <v>0</v>
      </c>
    </row>
    <row r="461" spans="10:17" x14ac:dyDescent="0.25">
      <c r="J461" t="str">
        <f t="shared" si="45"/>
        <v>PGEMFmCZ102007</v>
      </c>
      <c r="K461" t="s">
        <v>129</v>
      </c>
      <c r="L461" t="s">
        <v>1650</v>
      </c>
      <c r="M461" t="s">
        <v>109</v>
      </c>
      <c r="N461" s="89" t="s">
        <v>59</v>
      </c>
      <c r="O461" t="b">
        <f>INDEX(key!$AT$4:$BI$7,MATCH(K461,key!$AS$4:$AS$7,0),VALUE(RIGHT(M461,2)))</f>
        <v>0</v>
      </c>
      <c r="P461" t="b">
        <f t="shared" si="46"/>
        <v>0</v>
      </c>
      <c r="Q461" s="113">
        <f t="shared" si="44"/>
        <v>0</v>
      </c>
    </row>
    <row r="462" spans="10:17" x14ac:dyDescent="0.25">
      <c r="J462" t="str">
        <f t="shared" si="45"/>
        <v>PGEMFmCZ112007</v>
      </c>
      <c r="K462" t="s">
        <v>129</v>
      </c>
      <c r="L462" t="s">
        <v>1650</v>
      </c>
      <c r="M462" t="s">
        <v>110</v>
      </c>
      <c r="N462" s="89" t="s">
        <v>59</v>
      </c>
      <c r="O462" t="b">
        <f>INDEX(key!$AT$4:$BI$7,MATCH(K462,key!$AS$4:$AS$7,0),VALUE(RIGHT(M462,2)))</f>
        <v>1</v>
      </c>
      <c r="P462" t="b">
        <f t="shared" si="46"/>
        <v>0</v>
      </c>
      <c r="Q462" s="113">
        <f t="shared" si="44"/>
        <v>239.41551620571218</v>
      </c>
    </row>
    <row r="463" spans="10:17" x14ac:dyDescent="0.25">
      <c r="J463" t="str">
        <f t="shared" si="45"/>
        <v>PGEMFmCZ122007</v>
      </c>
      <c r="K463" t="s">
        <v>129</v>
      </c>
      <c r="L463" t="s">
        <v>1650</v>
      </c>
      <c r="M463" t="s">
        <v>111</v>
      </c>
      <c r="N463" s="89" t="s">
        <v>59</v>
      </c>
      <c r="O463" t="b">
        <f>INDEX(key!$AT$4:$BI$7,MATCH(K463,key!$AS$4:$AS$7,0),VALUE(RIGHT(M463,2)))</f>
        <v>1</v>
      </c>
      <c r="P463" t="b">
        <f t="shared" si="46"/>
        <v>0</v>
      </c>
      <c r="Q463" s="113">
        <f t="shared" si="44"/>
        <v>5520.3560379305572</v>
      </c>
    </row>
    <row r="464" spans="10:17" x14ac:dyDescent="0.25">
      <c r="J464" t="str">
        <f t="shared" si="45"/>
        <v>PGEMFmCZ132007</v>
      </c>
      <c r="K464" t="s">
        <v>129</v>
      </c>
      <c r="L464" t="s">
        <v>1650</v>
      </c>
      <c r="M464" t="s">
        <v>112</v>
      </c>
      <c r="N464" s="89" t="s">
        <v>59</v>
      </c>
      <c r="O464" t="b">
        <f>INDEX(key!$AT$4:$BI$7,MATCH(K464,key!$AS$4:$AS$7,0),VALUE(RIGHT(M464,2)))</f>
        <v>1</v>
      </c>
      <c r="P464" t="b">
        <f t="shared" si="46"/>
        <v>0</v>
      </c>
      <c r="Q464" s="113">
        <f t="shared" si="44"/>
        <v>705.13734167791893</v>
      </c>
    </row>
    <row r="465" spans="10:17" x14ac:dyDescent="0.25">
      <c r="J465" t="str">
        <f t="shared" si="45"/>
        <v>PGEMFmCZ142007</v>
      </c>
      <c r="K465" t="s">
        <v>129</v>
      </c>
      <c r="L465" t="s">
        <v>1650</v>
      </c>
      <c r="M465" t="s">
        <v>113</v>
      </c>
      <c r="N465" s="89" t="s">
        <v>59</v>
      </c>
      <c r="O465" t="b">
        <f>INDEX(key!$AT$4:$BI$7,MATCH(K465,key!$AS$4:$AS$7,0),VALUE(RIGHT(M465,2)))</f>
        <v>0</v>
      </c>
      <c r="P465" t="b">
        <f t="shared" si="46"/>
        <v>0</v>
      </c>
      <c r="Q465" s="113">
        <f t="shared" si="44"/>
        <v>0</v>
      </c>
    </row>
    <row r="466" spans="10:17" x14ac:dyDescent="0.25">
      <c r="J466" t="str">
        <f t="shared" si="45"/>
        <v>PGEMFmCZ152007</v>
      </c>
      <c r="K466" t="s">
        <v>129</v>
      </c>
      <c r="L466" t="s">
        <v>1650</v>
      </c>
      <c r="M466" t="s">
        <v>114</v>
      </c>
      <c r="N466" s="89" t="s">
        <v>59</v>
      </c>
      <c r="O466" t="b">
        <f>INDEX(key!$AT$4:$BI$7,MATCH(K466,key!$AS$4:$AS$7,0),VALUE(RIGHT(M466,2)))</f>
        <v>0</v>
      </c>
      <c r="P466" t="b">
        <f t="shared" si="46"/>
        <v>0</v>
      </c>
      <c r="Q466" s="113">
        <f t="shared" si="44"/>
        <v>0</v>
      </c>
    </row>
    <row r="467" spans="10:17" x14ac:dyDescent="0.25">
      <c r="J467" t="str">
        <f t="shared" si="45"/>
        <v>PGEMFmCZ162007</v>
      </c>
      <c r="K467" t="s">
        <v>129</v>
      </c>
      <c r="L467" t="s">
        <v>1650</v>
      </c>
      <c r="M467" t="s">
        <v>115</v>
      </c>
      <c r="N467" s="89" t="s">
        <v>59</v>
      </c>
      <c r="O467" t="b">
        <f>INDEX(key!$AT$4:$BI$7,MATCH(K467,key!$AS$4:$AS$7,0),VALUE(RIGHT(M467,2)))</f>
        <v>1</v>
      </c>
      <c r="P467" t="b">
        <f t="shared" si="46"/>
        <v>0</v>
      </c>
      <c r="Q467" s="113">
        <f t="shared" si="44"/>
        <v>1</v>
      </c>
    </row>
    <row r="468" spans="10:17" x14ac:dyDescent="0.25">
      <c r="J468" t="str">
        <f t="shared" si="45"/>
        <v>PGEMFmCZ012011</v>
      </c>
      <c r="K468" t="s">
        <v>129</v>
      </c>
      <c r="L468" t="s">
        <v>1650</v>
      </c>
      <c r="M468" t="s">
        <v>48</v>
      </c>
      <c r="N468" s="89" t="s">
        <v>62</v>
      </c>
      <c r="O468" t="b">
        <f>INDEX(key!$AT$4:$BI$7,MATCH(K468,key!$AS$4:$AS$7,0),VALUE(RIGHT(M468,2)))</f>
        <v>1</v>
      </c>
      <c r="P468" t="b">
        <f t="shared" si="46"/>
        <v>0</v>
      </c>
      <c r="Q468" s="113">
        <f t="shared" si="44"/>
        <v>1165.6259209249552</v>
      </c>
    </row>
    <row r="469" spans="10:17" x14ac:dyDescent="0.25">
      <c r="J469" t="str">
        <f t="shared" si="45"/>
        <v>PGEMFmCZ022011</v>
      </c>
      <c r="K469" t="s">
        <v>129</v>
      </c>
      <c r="L469" t="s">
        <v>1650</v>
      </c>
      <c r="M469" t="s">
        <v>101</v>
      </c>
      <c r="N469" s="89" t="s">
        <v>62</v>
      </c>
      <c r="O469" t="b">
        <f>INDEX(key!$AT$4:$BI$7,MATCH(K469,key!$AS$4:$AS$7,0),VALUE(RIGHT(M469,2)))</f>
        <v>1</v>
      </c>
      <c r="P469" t="b">
        <f t="shared" si="46"/>
        <v>0</v>
      </c>
      <c r="Q469" s="113">
        <f t="shared" si="44"/>
        <v>2364.6919297452987</v>
      </c>
    </row>
    <row r="470" spans="10:17" x14ac:dyDescent="0.25">
      <c r="J470" t="str">
        <f t="shared" si="45"/>
        <v>PGEMFmCZ032011</v>
      </c>
      <c r="K470" t="s">
        <v>129</v>
      </c>
      <c r="L470" t="s">
        <v>1650</v>
      </c>
      <c r="M470" t="s">
        <v>102</v>
      </c>
      <c r="N470" s="89" t="s">
        <v>62</v>
      </c>
      <c r="O470" t="b">
        <f>INDEX(key!$AT$4:$BI$7,MATCH(K470,key!$AS$4:$AS$7,0),VALUE(RIGHT(M470,2)))</f>
        <v>1</v>
      </c>
      <c r="P470" t="b">
        <f t="shared" si="46"/>
        <v>0</v>
      </c>
      <c r="Q470" s="113">
        <f t="shared" si="44"/>
        <v>7433.8509680301067</v>
      </c>
    </row>
    <row r="471" spans="10:17" x14ac:dyDescent="0.25">
      <c r="J471" t="str">
        <f t="shared" si="45"/>
        <v>PGEMFmCZ042011</v>
      </c>
      <c r="K471" t="s">
        <v>129</v>
      </c>
      <c r="L471" t="s">
        <v>1650</v>
      </c>
      <c r="M471" t="s">
        <v>103</v>
      </c>
      <c r="N471" s="89" t="s">
        <v>62</v>
      </c>
      <c r="O471" t="b">
        <f>INDEX(key!$AT$4:$BI$7,MATCH(K471,key!$AS$4:$AS$7,0),VALUE(RIGHT(M471,2)))</f>
        <v>1</v>
      </c>
      <c r="P471" t="b">
        <f t="shared" si="46"/>
        <v>0</v>
      </c>
      <c r="Q471" s="113">
        <f t="shared" si="44"/>
        <v>3985.3419038182128</v>
      </c>
    </row>
    <row r="472" spans="10:17" x14ac:dyDescent="0.25">
      <c r="J472" t="str">
        <f t="shared" si="45"/>
        <v>PGEMFmCZ052011</v>
      </c>
      <c r="K472" t="s">
        <v>129</v>
      </c>
      <c r="L472" t="s">
        <v>1650</v>
      </c>
      <c r="M472" t="s">
        <v>104</v>
      </c>
      <c r="N472" s="89" t="s">
        <v>62</v>
      </c>
      <c r="O472" t="b">
        <f>INDEX(key!$AT$4:$BI$7,MATCH(K472,key!$AS$4:$AS$7,0),VALUE(RIGHT(M472,2)))</f>
        <v>1</v>
      </c>
      <c r="P472" t="b">
        <f t="shared" si="46"/>
        <v>0</v>
      </c>
      <c r="Q472" s="113">
        <f t="shared" si="44"/>
        <v>1</v>
      </c>
    </row>
    <row r="473" spans="10:17" x14ac:dyDescent="0.25">
      <c r="J473" t="str">
        <f t="shared" si="45"/>
        <v>PGEMFmCZ062011</v>
      </c>
      <c r="K473" t="s">
        <v>129</v>
      </c>
      <c r="L473" t="s">
        <v>1650</v>
      </c>
      <c r="M473" t="s">
        <v>105</v>
      </c>
      <c r="N473" s="89" t="s">
        <v>62</v>
      </c>
      <c r="O473" t="b">
        <f>INDEX(key!$AT$4:$BI$7,MATCH(K473,key!$AS$4:$AS$7,0),VALUE(RIGHT(M473,2)))</f>
        <v>0</v>
      </c>
      <c r="P473" t="b">
        <f t="shared" si="46"/>
        <v>0</v>
      </c>
      <c r="Q473" s="113">
        <f t="shared" si="44"/>
        <v>0</v>
      </c>
    </row>
    <row r="474" spans="10:17" x14ac:dyDescent="0.25">
      <c r="J474" t="str">
        <f t="shared" si="45"/>
        <v>PGEMFmCZ072011</v>
      </c>
      <c r="K474" t="s">
        <v>129</v>
      </c>
      <c r="L474" t="s">
        <v>1650</v>
      </c>
      <c r="M474" t="s">
        <v>106</v>
      </c>
      <c r="N474" s="89" t="s">
        <v>62</v>
      </c>
      <c r="O474" t="b">
        <f>INDEX(key!$AT$4:$BI$7,MATCH(K474,key!$AS$4:$AS$7,0),VALUE(RIGHT(M474,2)))</f>
        <v>0</v>
      </c>
      <c r="P474" t="b">
        <f t="shared" si="46"/>
        <v>0</v>
      </c>
      <c r="Q474" s="113">
        <f t="shared" si="44"/>
        <v>0</v>
      </c>
    </row>
    <row r="475" spans="10:17" x14ac:dyDescent="0.25">
      <c r="J475" t="str">
        <f t="shared" si="45"/>
        <v>PGEMFmCZ082011</v>
      </c>
      <c r="K475" t="s">
        <v>129</v>
      </c>
      <c r="L475" t="s">
        <v>1650</v>
      </c>
      <c r="M475" t="s">
        <v>107</v>
      </c>
      <c r="N475" s="89" t="s">
        <v>62</v>
      </c>
      <c r="O475" t="b">
        <f>INDEX(key!$AT$4:$BI$7,MATCH(K475,key!$AS$4:$AS$7,0),VALUE(RIGHT(M475,2)))</f>
        <v>0</v>
      </c>
      <c r="P475" t="b">
        <f t="shared" si="46"/>
        <v>0</v>
      </c>
      <c r="Q475" s="113">
        <f t="shared" si="44"/>
        <v>0</v>
      </c>
    </row>
    <row r="476" spans="10:17" x14ac:dyDescent="0.25">
      <c r="J476" t="str">
        <f t="shared" si="45"/>
        <v>PGEMFmCZ092011</v>
      </c>
      <c r="K476" t="s">
        <v>129</v>
      </c>
      <c r="L476" t="s">
        <v>1650</v>
      </c>
      <c r="M476" t="s">
        <v>108</v>
      </c>
      <c r="N476" s="89" t="s">
        <v>62</v>
      </c>
      <c r="O476" t="b">
        <f>INDEX(key!$AT$4:$BI$7,MATCH(K476,key!$AS$4:$AS$7,0),VALUE(RIGHT(M476,2)))</f>
        <v>0</v>
      </c>
      <c r="P476" t="b">
        <f t="shared" si="46"/>
        <v>0</v>
      </c>
      <c r="Q476" s="113">
        <f t="shared" si="44"/>
        <v>0</v>
      </c>
    </row>
    <row r="477" spans="10:17" x14ac:dyDescent="0.25">
      <c r="J477" t="str">
        <f t="shared" si="45"/>
        <v>PGEMFmCZ102011</v>
      </c>
      <c r="K477" t="s">
        <v>129</v>
      </c>
      <c r="L477" t="s">
        <v>1650</v>
      </c>
      <c r="M477" t="s">
        <v>109</v>
      </c>
      <c r="N477" s="89" t="s">
        <v>62</v>
      </c>
      <c r="O477" t="b">
        <f>INDEX(key!$AT$4:$BI$7,MATCH(K477,key!$AS$4:$AS$7,0),VALUE(RIGHT(M477,2)))</f>
        <v>0</v>
      </c>
      <c r="P477" t="b">
        <f t="shared" si="46"/>
        <v>0</v>
      </c>
      <c r="Q477" s="113">
        <f t="shared" si="44"/>
        <v>0</v>
      </c>
    </row>
    <row r="478" spans="10:17" x14ac:dyDescent="0.25">
      <c r="J478" t="str">
        <f t="shared" si="45"/>
        <v>PGEMFmCZ112011</v>
      </c>
      <c r="K478" t="s">
        <v>129</v>
      </c>
      <c r="L478" t="s">
        <v>1650</v>
      </c>
      <c r="M478" t="s">
        <v>110</v>
      </c>
      <c r="N478" s="89" t="s">
        <v>62</v>
      </c>
      <c r="O478" t="b">
        <f>INDEX(key!$AT$4:$BI$7,MATCH(K478,key!$AS$4:$AS$7,0),VALUE(RIGHT(M478,2)))</f>
        <v>1</v>
      </c>
      <c r="P478" t="b">
        <f t="shared" si="46"/>
        <v>0</v>
      </c>
      <c r="Q478" s="113">
        <f t="shared" si="44"/>
        <v>207.20911606606529</v>
      </c>
    </row>
    <row r="479" spans="10:17" x14ac:dyDescent="0.25">
      <c r="J479" t="str">
        <f t="shared" si="45"/>
        <v>PGEMFmCZ122011</v>
      </c>
      <c r="K479" t="s">
        <v>129</v>
      </c>
      <c r="L479" t="s">
        <v>1650</v>
      </c>
      <c r="M479" t="s">
        <v>111</v>
      </c>
      <c r="N479" s="89" t="s">
        <v>62</v>
      </c>
      <c r="O479" t="b">
        <f>INDEX(key!$AT$4:$BI$7,MATCH(K479,key!$AS$4:$AS$7,0),VALUE(RIGHT(M479,2)))</f>
        <v>1</v>
      </c>
      <c r="P479" t="b">
        <f t="shared" si="46"/>
        <v>0</v>
      </c>
      <c r="Q479" s="113">
        <f t="shared" si="44"/>
        <v>4777.7525580535694</v>
      </c>
    </row>
    <row r="480" spans="10:17" x14ac:dyDescent="0.25">
      <c r="J480" t="str">
        <f t="shared" si="45"/>
        <v>PGEMFmCZ132011</v>
      </c>
      <c r="K480" t="s">
        <v>129</v>
      </c>
      <c r="L480" t="s">
        <v>1650</v>
      </c>
      <c r="M480" t="s">
        <v>112</v>
      </c>
      <c r="N480" s="89" t="s">
        <v>62</v>
      </c>
      <c r="O480" t="b">
        <f>INDEX(key!$AT$4:$BI$7,MATCH(K480,key!$AS$4:$AS$7,0),VALUE(RIGHT(M480,2)))</f>
        <v>1</v>
      </c>
      <c r="P480" t="b">
        <f t="shared" si="46"/>
        <v>0</v>
      </c>
      <c r="Q480" s="113">
        <f t="shared" si="44"/>
        <v>610.28160409083205</v>
      </c>
    </row>
    <row r="481" spans="10:17" x14ac:dyDescent="0.25">
      <c r="J481" t="str">
        <f t="shared" si="45"/>
        <v>PGEMFmCZ142011</v>
      </c>
      <c r="K481" t="s">
        <v>129</v>
      </c>
      <c r="L481" t="s">
        <v>1650</v>
      </c>
      <c r="M481" t="s">
        <v>113</v>
      </c>
      <c r="N481" s="89" t="s">
        <v>62</v>
      </c>
      <c r="O481" t="b">
        <f>INDEX(key!$AT$4:$BI$7,MATCH(K481,key!$AS$4:$AS$7,0),VALUE(RIGHT(M481,2)))</f>
        <v>0</v>
      </c>
      <c r="P481" t="b">
        <f t="shared" si="46"/>
        <v>0</v>
      </c>
      <c r="Q481" s="113">
        <f t="shared" si="44"/>
        <v>0</v>
      </c>
    </row>
    <row r="482" spans="10:17" x14ac:dyDescent="0.25">
      <c r="J482" t="str">
        <f t="shared" si="45"/>
        <v>PGEMFmCZ152011</v>
      </c>
      <c r="K482" t="s">
        <v>129</v>
      </c>
      <c r="L482" t="s">
        <v>1650</v>
      </c>
      <c r="M482" t="s">
        <v>114</v>
      </c>
      <c r="N482" s="89" t="s">
        <v>62</v>
      </c>
      <c r="O482" t="b">
        <f>INDEX(key!$AT$4:$BI$7,MATCH(K482,key!$AS$4:$AS$7,0),VALUE(RIGHT(M482,2)))</f>
        <v>0</v>
      </c>
      <c r="P482" t="b">
        <f t="shared" si="46"/>
        <v>0</v>
      </c>
      <c r="Q482" s="113">
        <f t="shared" si="44"/>
        <v>0</v>
      </c>
    </row>
    <row r="483" spans="10:17" x14ac:dyDescent="0.25">
      <c r="J483" t="str">
        <f t="shared" si="45"/>
        <v>PGEMFmCZ162011</v>
      </c>
      <c r="K483" t="s">
        <v>129</v>
      </c>
      <c r="L483" t="s">
        <v>1650</v>
      </c>
      <c r="M483" t="s">
        <v>115</v>
      </c>
      <c r="N483" s="89" t="s">
        <v>62</v>
      </c>
      <c r="O483" t="b">
        <f>INDEX(key!$AT$4:$BI$7,MATCH(K483,key!$AS$4:$AS$7,0),VALUE(RIGHT(M483,2)))</f>
        <v>1</v>
      </c>
      <c r="P483" t="b">
        <f t="shared" si="46"/>
        <v>0</v>
      </c>
      <c r="Q483" s="113">
        <f t="shared" si="44"/>
        <v>1</v>
      </c>
    </row>
    <row r="484" spans="10:17" x14ac:dyDescent="0.25">
      <c r="J484" t="str">
        <f t="shared" si="45"/>
        <v>PGEMFmCZ012015</v>
      </c>
      <c r="K484" t="s">
        <v>129</v>
      </c>
      <c r="L484" t="s">
        <v>1650</v>
      </c>
      <c r="M484" t="s">
        <v>48</v>
      </c>
      <c r="N484" s="89" t="s">
        <v>1830</v>
      </c>
      <c r="O484" t="b">
        <f>INDEX(key!$AT$4:$BI$7,MATCH(K484,key!$AS$4:$AS$7,0),VALUE(RIGHT(M484,2)))</f>
        <v>1</v>
      </c>
      <c r="P484" t="b">
        <f t="shared" si="46"/>
        <v>0</v>
      </c>
      <c r="Q484" s="113">
        <f t="shared" si="44"/>
        <v>1498.3769952304428</v>
      </c>
    </row>
    <row r="485" spans="10:17" x14ac:dyDescent="0.25">
      <c r="J485" t="str">
        <f t="shared" si="45"/>
        <v>PGEMFmCZ022015</v>
      </c>
      <c r="K485" t="s">
        <v>129</v>
      </c>
      <c r="L485" t="s">
        <v>1650</v>
      </c>
      <c r="M485" t="s">
        <v>101</v>
      </c>
      <c r="N485" s="89" t="s">
        <v>1830</v>
      </c>
      <c r="O485" t="b">
        <f>INDEX(key!$AT$4:$BI$7,MATCH(K485,key!$AS$4:$AS$7,0),VALUE(RIGHT(M485,2)))</f>
        <v>1</v>
      </c>
      <c r="P485" t="b">
        <f t="shared" si="46"/>
        <v>0</v>
      </c>
      <c r="Q485" s="113">
        <f t="shared" si="44"/>
        <v>3039.7402157338902</v>
      </c>
    </row>
    <row r="486" spans="10:17" x14ac:dyDescent="0.25">
      <c r="J486" t="str">
        <f t="shared" si="45"/>
        <v>PGEMFmCZ032015</v>
      </c>
      <c r="K486" t="s">
        <v>129</v>
      </c>
      <c r="L486" t="s">
        <v>1650</v>
      </c>
      <c r="M486" t="s">
        <v>102</v>
      </c>
      <c r="N486" s="89" t="s">
        <v>1830</v>
      </c>
      <c r="O486" t="b">
        <f>INDEX(key!$AT$4:$BI$7,MATCH(K486,key!$AS$4:$AS$7,0),VALUE(RIGHT(M486,2)))</f>
        <v>1</v>
      </c>
      <c r="P486" t="b">
        <f t="shared" si="46"/>
        <v>0</v>
      </c>
      <c r="Q486" s="113">
        <f t="shared" si="44"/>
        <v>9555.9914004220209</v>
      </c>
    </row>
    <row r="487" spans="10:17" x14ac:dyDescent="0.25">
      <c r="J487" t="str">
        <f t="shared" si="45"/>
        <v>PGEMFmCZ042015</v>
      </c>
      <c r="K487" t="s">
        <v>129</v>
      </c>
      <c r="L487" t="s">
        <v>1650</v>
      </c>
      <c r="M487" t="s">
        <v>103</v>
      </c>
      <c r="N487" s="89" t="s">
        <v>1830</v>
      </c>
      <c r="O487" t="b">
        <f>INDEX(key!$AT$4:$BI$7,MATCH(K487,key!$AS$4:$AS$7,0),VALUE(RIGHT(M487,2)))</f>
        <v>1</v>
      </c>
      <c r="P487" t="b">
        <f t="shared" si="46"/>
        <v>0</v>
      </c>
      <c r="Q487" s="113">
        <f t="shared" si="44"/>
        <v>5123.0369191434302</v>
      </c>
    </row>
    <row r="488" spans="10:17" x14ac:dyDescent="0.25">
      <c r="J488" t="str">
        <f t="shared" si="45"/>
        <v>PGEMFmCZ052015</v>
      </c>
      <c r="K488" t="s">
        <v>129</v>
      </c>
      <c r="L488" t="s">
        <v>1650</v>
      </c>
      <c r="M488" t="s">
        <v>104</v>
      </c>
      <c r="N488" s="89" t="s">
        <v>1830</v>
      </c>
      <c r="O488" t="b">
        <f>INDEX(key!$AT$4:$BI$7,MATCH(K488,key!$AS$4:$AS$7,0),VALUE(RIGHT(M488,2)))</f>
        <v>1</v>
      </c>
      <c r="P488" t="b">
        <f t="shared" si="46"/>
        <v>0</v>
      </c>
      <c r="Q488" s="113">
        <f t="shared" si="44"/>
        <v>1</v>
      </c>
    </row>
    <row r="489" spans="10:17" x14ac:dyDescent="0.25">
      <c r="J489" t="str">
        <f t="shared" si="45"/>
        <v>PGEMFmCZ062015</v>
      </c>
      <c r="K489" t="s">
        <v>129</v>
      </c>
      <c r="L489" t="s">
        <v>1650</v>
      </c>
      <c r="M489" t="s">
        <v>105</v>
      </c>
      <c r="N489" s="89" t="s">
        <v>1830</v>
      </c>
      <c r="O489" t="b">
        <f>INDEX(key!$AT$4:$BI$7,MATCH(K489,key!$AS$4:$AS$7,0),VALUE(RIGHT(M489,2)))</f>
        <v>0</v>
      </c>
      <c r="P489" t="b">
        <f t="shared" si="46"/>
        <v>0</v>
      </c>
      <c r="Q489" s="113">
        <f t="shared" si="44"/>
        <v>0</v>
      </c>
    </row>
    <row r="490" spans="10:17" x14ac:dyDescent="0.25">
      <c r="J490" t="str">
        <f t="shared" si="45"/>
        <v>PGEMFmCZ072015</v>
      </c>
      <c r="K490" t="s">
        <v>129</v>
      </c>
      <c r="L490" t="s">
        <v>1650</v>
      </c>
      <c r="M490" t="s">
        <v>106</v>
      </c>
      <c r="N490" s="89" t="s">
        <v>1830</v>
      </c>
      <c r="O490" t="b">
        <f>INDEX(key!$AT$4:$BI$7,MATCH(K490,key!$AS$4:$AS$7,0),VALUE(RIGHT(M490,2)))</f>
        <v>0</v>
      </c>
      <c r="P490" t="b">
        <f t="shared" si="46"/>
        <v>0</v>
      </c>
      <c r="Q490" s="113">
        <f t="shared" si="44"/>
        <v>0</v>
      </c>
    </row>
    <row r="491" spans="10:17" x14ac:dyDescent="0.25">
      <c r="J491" t="str">
        <f t="shared" si="45"/>
        <v>PGEMFmCZ082015</v>
      </c>
      <c r="K491" t="s">
        <v>129</v>
      </c>
      <c r="L491" t="s">
        <v>1650</v>
      </c>
      <c r="M491" t="s">
        <v>107</v>
      </c>
      <c r="N491" s="89" t="s">
        <v>1830</v>
      </c>
      <c r="O491" t="b">
        <f>INDEX(key!$AT$4:$BI$7,MATCH(K491,key!$AS$4:$AS$7,0),VALUE(RIGHT(M491,2)))</f>
        <v>0</v>
      </c>
      <c r="P491" t="b">
        <f t="shared" si="46"/>
        <v>0</v>
      </c>
      <c r="Q491" s="113">
        <f t="shared" si="44"/>
        <v>0</v>
      </c>
    </row>
    <row r="492" spans="10:17" x14ac:dyDescent="0.25">
      <c r="J492" t="str">
        <f t="shared" si="45"/>
        <v>PGEMFmCZ092015</v>
      </c>
      <c r="K492" t="s">
        <v>129</v>
      </c>
      <c r="L492" t="s">
        <v>1650</v>
      </c>
      <c r="M492" t="s">
        <v>108</v>
      </c>
      <c r="N492" s="89" t="s">
        <v>1830</v>
      </c>
      <c r="O492" t="b">
        <f>INDEX(key!$AT$4:$BI$7,MATCH(K492,key!$AS$4:$AS$7,0),VALUE(RIGHT(M492,2)))</f>
        <v>0</v>
      </c>
      <c r="P492" t="b">
        <f t="shared" si="46"/>
        <v>0</v>
      </c>
      <c r="Q492" s="113">
        <f t="shared" si="44"/>
        <v>0</v>
      </c>
    </row>
    <row r="493" spans="10:17" x14ac:dyDescent="0.25">
      <c r="J493" t="str">
        <f t="shared" si="45"/>
        <v>PGEMFmCZ102015</v>
      </c>
      <c r="K493" t="s">
        <v>129</v>
      </c>
      <c r="L493" t="s">
        <v>1650</v>
      </c>
      <c r="M493" t="s">
        <v>109</v>
      </c>
      <c r="N493" s="89" t="s">
        <v>1830</v>
      </c>
      <c r="O493" t="b">
        <f>INDEX(key!$AT$4:$BI$7,MATCH(K493,key!$AS$4:$AS$7,0),VALUE(RIGHT(M493,2)))</f>
        <v>0</v>
      </c>
      <c r="P493" t="b">
        <f t="shared" si="46"/>
        <v>0</v>
      </c>
      <c r="Q493" s="113">
        <f t="shared" si="44"/>
        <v>0</v>
      </c>
    </row>
    <row r="494" spans="10:17" x14ac:dyDescent="0.25">
      <c r="J494" t="str">
        <f t="shared" si="45"/>
        <v>PGEMFmCZ112015</v>
      </c>
      <c r="K494" t="s">
        <v>129</v>
      </c>
      <c r="L494" t="s">
        <v>1650</v>
      </c>
      <c r="M494" t="s">
        <v>110</v>
      </c>
      <c r="N494" s="89" t="s">
        <v>1830</v>
      </c>
      <c r="O494" t="b">
        <f>INDEX(key!$AT$4:$BI$7,MATCH(K494,key!$AS$4:$AS$7,0),VALUE(RIGHT(M494,2)))</f>
        <v>1</v>
      </c>
      <c r="P494" t="b">
        <f t="shared" si="46"/>
        <v>0</v>
      </c>
      <c r="Q494" s="113">
        <f t="shared" si="44"/>
        <v>266.36107445951012</v>
      </c>
    </row>
    <row r="495" spans="10:17" x14ac:dyDescent="0.25">
      <c r="J495" t="str">
        <f t="shared" si="45"/>
        <v>PGEMFmCZ122015</v>
      </c>
      <c r="K495" t="s">
        <v>129</v>
      </c>
      <c r="L495" t="s">
        <v>1650</v>
      </c>
      <c r="M495" t="s">
        <v>111</v>
      </c>
      <c r="N495" s="89" t="s">
        <v>1830</v>
      </c>
      <c r="O495" t="b">
        <f>INDEX(key!$AT$4:$BI$7,MATCH(K495,key!$AS$4:$AS$7,0),VALUE(RIGHT(M495,2)))</f>
        <v>1</v>
      </c>
      <c r="P495" t="b">
        <f t="shared" si="46"/>
        <v>0</v>
      </c>
      <c r="Q495" s="113">
        <f t="shared" si="44"/>
        <v>6141.6569358805191</v>
      </c>
    </row>
    <row r="496" spans="10:17" x14ac:dyDescent="0.25">
      <c r="J496" t="str">
        <f t="shared" si="45"/>
        <v>PGEMFmCZ132015</v>
      </c>
      <c r="K496" t="s">
        <v>129</v>
      </c>
      <c r="L496" t="s">
        <v>1650</v>
      </c>
      <c r="M496" t="s">
        <v>112</v>
      </c>
      <c r="N496" s="89" t="s">
        <v>1830</v>
      </c>
      <c r="O496" t="b">
        <f>INDEX(key!$AT$4:$BI$7,MATCH(K496,key!$AS$4:$AS$7,0),VALUE(RIGHT(M496,2)))</f>
        <v>1</v>
      </c>
      <c r="P496" t="b">
        <f t="shared" si="46"/>
        <v>0</v>
      </c>
      <c r="Q496" s="113">
        <f t="shared" si="44"/>
        <v>784.49861123233234</v>
      </c>
    </row>
    <row r="497" spans="10:17" x14ac:dyDescent="0.25">
      <c r="J497" t="str">
        <f t="shared" si="45"/>
        <v>PGEMFmCZ142015</v>
      </c>
      <c r="K497" t="s">
        <v>129</v>
      </c>
      <c r="L497" t="s">
        <v>1650</v>
      </c>
      <c r="M497" t="s">
        <v>113</v>
      </c>
      <c r="N497" s="89" t="s">
        <v>1830</v>
      </c>
      <c r="O497" t="b">
        <f>INDEX(key!$AT$4:$BI$7,MATCH(K497,key!$AS$4:$AS$7,0),VALUE(RIGHT(M497,2)))</f>
        <v>0</v>
      </c>
      <c r="P497" t="b">
        <f t="shared" si="46"/>
        <v>0</v>
      </c>
      <c r="Q497" s="113">
        <f t="shared" si="44"/>
        <v>0</v>
      </c>
    </row>
    <row r="498" spans="10:17" x14ac:dyDescent="0.25">
      <c r="J498" t="str">
        <f t="shared" si="45"/>
        <v>PGEMFmCZ152015</v>
      </c>
      <c r="K498" t="s">
        <v>129</v>
      </c>
      <c r="L498" t="s">
        <v>1650</v>
      </c>
      <c r="M498" t="s">
        <v>114</v>
      </c>
      <c r="N498" s="89" t="s">
        <v>1830</v>
      </c>
      <c r="O498" t="b">
        <f>INDEX(key!$AT$4:$BI$7,MATCH(K498,key!$AS$4:$AS$7,0),VALUE(RIGHT(M498,2)))</f>
        <v>0</v>
      </c>
      <c r="P498" t="b">
        <f t="shared" si="46"/>
        <v>0</v>
      </c>
      <c r="Q498" s="113">
        <f t="shared" si="44"/>
        <v>0</v>
      </c>
    </row>
    <row r="499" spans="10:17" x14ac:dyDescent="0.25">
      <c r="J499" t="str">
        <f t="shared" si="45"/>
        <v>PGEMFmCZ162015</v>
      </c>
      <c r="K499" t="s">
        <v>129</v>
      </c>
      <c r="L499" t="s">
        <v>1650</v>
      </c>
      <c r="M499" t="s">
        <v>115</v>
      </c>
      <c r="N499" s="89" t="s">
        <v>1830</v>
      </c>
      <c r="O499" t="b">
        <f>INDEX(key!$AT$4:$BI$7,MATCH(K499,key!$AS$4:$AS$7,0),VALUE(RIGHT(M499,2)))</f>
        <v>1</v>
      </c>
      <c r="P499" t="b">
        <f t="shared" si="46"/>
        <v>0</v>
      </c>
      <c r="Q499" s="113">
        <f t="shared" si="44"/>
        <v>1</v>
      </c>
    </row>
    <row r="500" spans="10:17" x14ac:dyDescent="0.25">
      <c r="J500" t="str">
        <f t="shared" si="45"/>
        <v>PGEMFmCZ012017</v>
      </c>
      <c r="K500" t="s">
        <v>129</v>
      </c>
      <c r="L500" t="s">
        <v>1650</v>
      </c>
      <c r="M500" t="s">
        <v>48</v>
      </c>
      <c r="N500" s="89">
        <v>2017</v>
      </c>
      <c r="O500" t="b">
        <f>INDEX(key!$AT$4:$BI$7,MATCH(K500,key!$AS$4:$AS$7,0),VALUE(RIGHT(M500,2)))</f>
        <v>1</v>
      </c>
      <c r="P500" t="b">
        <f t="shared" si="46"/>
        <v>0</v>
      </c>
      <c r="Q500" s="113">
        <f t="shared" si="44"/>
        <v>526.58110557201314</v>
      </c>
    </row>
    <row r="501" spans="10:17" x14ac:dyDescent="0.25">
      <c r="J501" t="str">
        <f t="shared" si="45"/>
        <v>PGEMFmCZ022017</v>
      </c>
      <c r="K501" t="s">
        <v>129</v>
      </c>
      <c r="L501" t="s">
        <v>1650</v>
      </c>
      <c r="M501" t="s">
        <v>101</v>
      </c>
      <c r="N501" s="89">
        <v>2017</v>
      </c>
      <c r="O501" t="b">
        <f>INDEX(key!$AT$4:$BI$7,MATCH(K501,key!$AS$4:$AS$7,0),VALUE(RIGHT(M501,2)))</f>
        <v>1</v>
      </c>
      <c r="P501" t="b">
        <f t="shared" si="46"/>
        <v>0</v>
      </c>
      <c r="Q501" s="113">
        <f t="shared" si="44"/>
        <v>1068.2690461399447</v>
      </c>
    </row>
    <row r="502" spans="10:17" x14ac:dyDescent="0.25">
      <c r="J502" t="str">
        <f t="shared" si="45"/>
        <v>PGEMFmCZ032017</v>
      </c>
      <c r="K502" t="s">
        <v>129</v>
      </c>
      <c r="L502" t="s">
        <v>1650</v>
      </c>
      <c r="M502" t="s">
        <v>102</v>
      </c>
      <c r="N502" s="89">
        <v>2017</v>
      </c>
      <c r="O502" t="b">
        <f>INDEX(key!$AT$4:$BI$7,MATCH(K502,key!$AS$4:$AS$7,0),VALUE(RIGHT(M502,2)))</f>
        <v>1</v>
      </c>
      <c r="P502" t="b">
        <f t="shared" si="46"/>
        <v>0</v>
      </c>
      <c r="Q502" s="113">
        <f t="shared" si="44"/>
        <v>3358.303372574791</v>
      </c>
    </row>
    <row r="503" spans="10:17" x14ac:dyDescent="0.25">
      <c r="J503" t="str">
        <f t="shared" si="45"/>
        <v>PGEMFmCZ042017</v>
      </c>
      <c r="K503" t="s">
        <v>129</v>
      </c>
      <c r="L503" t="s">
        <v>1650</v>
      </c>
      <c r="M503" t="s">
        <v>103</v>
      </c>
      <c r="N503" s="89">
        <v>2017</v>
      </c>
      <c r="O503" t="b">
        <f>INDEX(key!$AT$4:$BI$7,MATCH(K503,key!$AS$4:$AS$7,0),VALUE(RIGHT(M503,2)))</f>
        <v>1</v>
      </c>
      <c r="P503" t="b">
        <f t="shared" si="46"/>
        <v>0</v>
      </c>
      <c r="Q503" s="113">
        <f t="shared" si="44"/>
        <v>1800.4110136207048</v>
      </c>
    </row>
    <row r="504" spans="10:17" x14ac:dyDescent="0.25">
      <c r="J504" t="str">
        <f t="shared" si="45"/>
        <v>PGEMFmCZ052017</v>
      </c>
      <c r="K504" t="s">
        <v>129</v>
      </c>
      <c r="L504" t="s">
        <v>1650</v>
      </c>
      <c r="M504" t="s">
        <v>104</v>
      </c>
      <c r="N504" s="89">
        <v>2017</v>
      </c>
      <c r="O504" t="b">
        <f>INDEX(key!$AT$4:$BI$7,MATCH(K504,key!$AS$4:$AS$7,0),VALUE(RIGHT(M504,2)))</f>
        <v>1</v>
      </c>
      <c r="P504" t="b">
        <f t="shared" si="46"/>
        <v>0</v>
      </c>
      <c r="Q504" s="113">
        <f t="shared" si="44"/>
        <v>1</v>
      </c>
    </row>
    <row r="505" spans="10:17" x14ac:dyDescent="0.25">
      <c r="J505" t="str">
        <f t="shared" si="45"/>
        <v>PGEMFmCZ062017</v>
      </c>
      <c r="K505" t="s">
        <v>129</v>
      </c>
      <c r="L505" t="s">
        <v>1650</v>
      </c>
      <c r="M505" t="s">
        <v>105</v>
      </c>
      <c r="N505" s="89">
        <v>2017</v>
      </c>
      <c r="O505" t="b">
        <f>INDEX(key!$AT$4:$BI$7,MATCH(K505,key!$AS$4:$AS$7,0),VALUE(RIGHT(M505,2)))</f>
        <v>0</v>
      </c>
      <c r="P505" t="b">
        <f t="shared" si="46"/>
        <v>0</v>
      </c>
      <c r="Q505" s="113">
        <f t="shared" si="44"/>
        <v>0</v>
      </c>
    </row>
    <row r="506" spans="10:17" x14ac:dyDescent="0.25">
      <c r="J506" t="str">
        <f t="shared" si="45"/>
        <v>PGEMFmCZ072017</v>
      </c>
      <c r="K506" t="s">
        <v>129</v>
      </c>
      <c r="L506" t="s">
        <v>1650</v>
      </c>
      <c r="M506" t="s">
        <v>106</v>
      </c>
      <c r="N506" s="89">
        <v>2017</v>
      </c>
      <c r="O506" t="b">
        <f>INDEX(key!$AT$4:$BI$7,MATCH(K506,key!$AS$4:$AS$7,0),VALUE(RIGHT(M506,2)))</f>
        <v>0</v>
      </c>
      <c r="P506" t="b">
        <f t="shared" si="46"/>
        <v>0</v>
      </c>
      <c r="Q506" s="113">
        <f t="shared" si="44"/>
        <v>0</v>
      </c>
    </row>
    <row r="507" spans="10:17" x14ac:dyDescent="0.25">
      <c r="J507" t="str">
        <f t="shared" si="45"/>
        <v>PGEMFmCZ082017</v>
      </c>
      <c r="K507" t="s">
        <v>129</v>
      </c>
      <c r="L507" t="s">
        <v>1650</v>
      </c>
      <c r="M507" t="s">
        <v>107</v>
      </c>
      <c r="N507" s="89">
        <v>2017</v>
      </c>
      <c r="O507" t="b">
        <f>INDEX(key!$AT$4:$BI$7,MATCH(K507,key!$AS$4:$AS$7,0),VALUE(RIGHT(M507,2)))</f>
        <v>0</v>
      </c>
      <c r="P507" t="b">
        <f t="shared" si="46"/>
        <v>0</v>
      </c>
      <c r="Q507" s="113">
        <f t="shared" si="44"/>
        <v>0</v>
      </c>
    </row>
    <row r="508" spans="10:17" x14ac:dyDescent="0.25">
      <c r="J508" t="str">
        <f t="shared" si="45"/>
        <v>PGEMFmCZ092017</v>
      </c>
      <c r="K508" t="s">
        <v>129</v>
      </c>
      <c r="L508" t="s">
        <v>1650</v>
      </c>
      <c r="M508" t="s">
        <v>108</v>
      </c>
      <c r="N508" s="89">
        <v>2017</v>
      </c>
      <c r="O508" t="b">
        <f>INDEX(key!$AT$4:$BI$7,MATCH(K508,key!$AS$4:$AS$7,0),VALUE(RIGHT(M508,2)))</f>
        <v>0</v>
      </c>
      <c r="P508" t="b">
        <f t="shared" si="46"/>
        <v>0</v>
      </c>
      <c r="Q508" s="113">
        <f t="shared" si="44"/>
        <v>0</v>
      </c>
    </row>
    <row r="509" spans="10:17" x14ac:dyDescent="0.25">
      <c r="J509" t="str">
        <f t="shared" si="45"/>
        <v>PGEMFmCZ102017</v>
      </c>
      <c r="K509" t="s">
        <v>129</v>
      </c>
      <c r="L509" t="s">
        <v>1650</v>
      </c>
      <c r="M509" t="s">
        <v>109</v>
      </c>
      <c r="N509" s="89">
        <v>2017</v>
      </c>
      <c r="O509" t="b">
        <f>INDEX(key!$AT$4:$BI$7,MATCH(K509,key!$AS$4:$AS$7,0),VALUE(RIGHT(M509,2)))</f>
        <v>0</v>
      </c>
      <c r="P509" t="b">
        <f t="shared" si="46"/>
        <v>0</v>
      </c>
      <c r="Q509" s="113">
        <f t="shared" si="44"/>
        <v>0</v>
      </c>
    </row>
    <row r="510" spans="10:17" x14ac:dyDescent="0.25">
      <c r="J510" t="str">
        <f t="shared" si="45"/>
        <v>PGEMFmCZ112017</v>
      </c>
      <c r="K510" t="s">
        <v>129</v>
      </c>
      <c r="L510" t="s">
        <v>1650</v>
      </c>
      <c r="M510" t="s">
        <v>110</v>
      </c>
      <c r="N510" s="89">
        <v>2017</v>
      </c>
      <c r="O510" t="b">
        <f>INDEX(key!$AT$4:$BI$7,MATCH(K510,key!$AS$4:$AS$7,0),VALUE(RIGHT(M510,2)))</f>
        <v>1</v>
      </c>
      <c r="P510" t="b">
        <f t="shared" si="46"/>
        <v>0</v>
      </c>
      <c r="Q510" s="113">
        <f t="shared" si="44"/>
        <v>93.608423992565861</v>
      </c>
    </row>
    <row r="511" spans="10:17" x14ac:dyDescent="0.25">
      <c r="J511" t="str">
        <f t="shared" si="45"/>
        <v>PGEMFmCZ122017</v>
      </c>
      <c r="K511" t="s">
        <v>129</v>
      </c>
      <c r="L511" t="s">
        <v>1650</v>
      </c>
      <c r="M511" t="s">
        <v>111</v>
      </c>
      <c r="N511" s="89">
        <v>2017</v>
      </c>
      <c r="O511" t="b">
        <f>INDEX(key!$AT$4:$BI$7,MATCH(K511,key!$AS$4:$AS$7,0),VALUE(RIGHT(M511,2)))</f>
        <v>1</v>
      </c>
      <c r="P511" t="b">
        <f t="shared" si="46"/>
        <v>0</v>
      </c>
      <c r="Q511" s="113">
        <f t="shared" si="44"/>
        <v>2158.3890500418429</v>
      </c>
    </row>
    <row r="512" spans="10:17" x14ac:dyDescent="0.25">
      <c r="J512" t="str">
        <f t="shared" si="45"/>
        <v>PGEMFmCZ132017</v>
      </c>
      <c r="K512" t="s">
        <v>129</v>
      </c>
      <c r="L512" t="s">
        <v>1650</v>
      </c>
      <c r="M512" t="s">
        <v>112</v>
      </c>
      <c r="N512" s="89">
        <v>2017</v>
      </c>
      <c r="O512" t="b">
        <f>INDEX(key!$AT$4:$BI$7,MATCH(K512,key!$AS$4:$AS$7,0),VALUE(RIGHT(M512,2)))</f>
        <v>1</v>
      </c>
      <c r="P512" t="b">
        <f t="shared" si="46"/>
        <v>0</v>
      </c>
      <c r="Q512" s="113">
        <f t="shared" si="44"/>
        <v>275.69973867551096</v>
      </c>
    </row>
    <row r="513" spans="10:17" x14ac:dyDescent="0.25">
      <c r="J513" t="str">
        <f t="shared" si="45"/>
        <v>PGEMFmCZ142017</v>
      </c>
      <c r="K513" t="s">
        <v>129</v>
      </c>
      <c r="L513" t="s">
        <v>1650</v>
      </c>
      <c r="M513" t="s">
        <v>113</v>
      </c>
      <c r="N513" s="89">
        <v>2017</v>
      </c>
      <c r="O513" t="b">
        <f>INDEX(key!$AT$4:$BI$7,MATCH(K513,key!$AS$4:$AS$7,0),VALUE(RIGHT(M513,2)))</f>
        <v>0</v>
      </c>
      <c r="P513" t="b">
        <f t="shared" si="46"/>
        <v>0</v>
      </c>
      <c r="Q513" s="113">
        <f t="shared" si="44"/>
        <v>0</v>
      </c>
    </row>
    <row r="514" spans="10:17" x14ac:dyDescent="0.25">
      <c r="J514" t="str">
        <f t="shared" si="45"/>
        <v>PGEMFmCZ152017</v>
      </c>
      <c r="K514" t="s">
        <v>129</v>
      </c>
      <c r="L514" t="s">
        <v>1650</v>
      </c>
      <c r="M514" t="s">
        <v>114</v>
      </c>
      <c r="N514" s="89">
        <v>2017</v>
      </c>
      <c r="O514" t="b">
        <f>INDEX(key!$AT$4:$BI$7,MATCH(K514,key!$AS$4:$AS$7,0),VALUE(RIGHT(M514,2)))</f>
        <v>0</v>
      </c>
      <c r="P514" t="b">
        <f t="shared" si="46"/>
        <v>0</v>
      </c>
      <c r="Q514" s="113">
        <f t="shared" si="44"/>
        <v>0</v>
      </c>
    </row>
    <row r="515" spans="10:17" x14ac:dyDescent="0.25">
      <c r="J515" t="str">
        <f t="shared" si="45"/>
        <v>PGEMFmCZ162017</v>
      </c>
      <c r="K515" t="s">
        <v>129</v>
      </c>
      <c r="L515" t="s">
        <v>1650</v>
      </c>
      <c r="M515" t="s">
        <v>115</v>
      </c>
      <c r="N515" s="89">
        <v>2017</v>
      </c>
      <c r="O515" t="b">
        <f>INDEX(key!$AT$4:$BI$7,MATCH(K515,key!$AS$4:$AS$7,0),VALUE(RIGHT(M515,2)))</f>
        <v>1</v>
      </c>
      <c r="P515" t="b">
        <f t="shared" si="46"/>
        <v>0</v>
      </c>
      <c r="Q515" s="113">
        <f t="shared" si="44"/>
        <v>1</v>
      </c>
    </row>
    <row r="516" spans="10:17" x14ac:dyDescent="0.25">
      <c r="J516" t="str">
        <f t="shared" si="45"/>
        <v>SCEMFmCZ011975</v>
      </c>
      <c r="K516" t="s">
        <v>130</v>
      </c>
      <c r="L516" t="s">
        <v>1650</v>
      </c>
      <c r="M516" t="s">
        <v>48</v>
      </c>
      <c r="N516" s="89" t="s">
        <v>47</v>
      </c>
      <c r="O516" t="b">
        <f>INDEX(key!$AT$4:$BI$7,MATCH(K516,key!$AS$4:$AS$7,0),VALUE(RIGHT(M516,2)))</f>
        <v>0</v>
      </c>
      <c r="P516" t="b">
        <f t="shared" si="46"/>
        <v>1</v>
      </c>
      <c r="Q516" s="113">
        <f t="shared" ref="Q516:Q579" si="47">IF(O516,IF(P516,VLOOKUP(J516,$C$4:$F$387,4,FALSE),MAX(VLOOKUP(K516&amp;L516&amp;M516&amp;"2003",$C$4:$F$387,4,FALSE)*VLOOKUP(L516&amp;N516,$S$5:$W$24,5,FALSE),1)),0)</f>
        <v>0</v>
      </c>
    </row>
    <row r="517" spans="10:17" x14ac:dyDescent="0.25">
      <c r="J517" t="str">
        <f t="shared" ref="J517:J580" si="48">K517&amp;L517&amp;M517&amp;N517</f>
        <v>SCEMFmCZ021975</v>
      </c>
      <c r="K517" t="s">
        <v>130</v>
      </c>
      <c r="L517" t="s">
        <v>1650</v>
      </c>
      <c r="M517" t="s">
        <v>101</v>
      </c>
      <c r="N517" s="89" t="s">
        <v>47</v>
      </c>
      <c r="O517" t="b">
        <f>INDEX(key!$AT$4:$BI$7,MATCH(K517,key!$AS$4:$AS$7,0),VALUE(RIGHT(M517,2)))</f>
        <v>0</v>
      </c>
      <c r="P517" t="b">
        <f t="shared" ref="P517:P580" si="49">VLOOKUP(L517&amp;N517,$S$4:$V$24,4,FALSE)</f>
        <v>1</v>
      </c>
      <c r="Q517" s="113">
        <f t="shared" si="47"/>
        <v>0</v>
      </c>
    </row>
    <row r="518" spans="10:17" x14ac:dyDescent="0.25">
      <c r="J518" t="str">
        <f t="shared" si="48"/>
        <v>SCEMFmCZ031975</v>
      </c>
      <c r="K518" t="s">
        <v>130</v>
      </c>
      <c r="L518" t="s">
        <v>1650</v>
      </c>
      <c r="M518" t="s">
        <v>102</v>
      </c>
      <c r="N518" s="89" t="s">
        <v>47</v>
      </c>
      <c r="O518" t="b">
        <f>INDEX(key!$AT$4:$BI$7,MATCH(K518,key!$AS$4:$AS$7,0),VALUE(RIGHT(M518,2)))</f>
        <v>0</v>
      </c>
      <c r="P518" t="b">
        <f t="shared" si="49"/>
        <v>1</v>
      </c>
      <c r="Q518" s="113">
        <f t="shared" si="47"/>
        <v>0</v>
      </c>
    </row>
    <row r="519" spans="10:17" x14ac:dyDescent="0.25">
      <c r="J519" t="str">
        <f t="shared" si="48"/>
        <v>SCEMFmCZ041975</v>
      </c>
      <c r="K519" t="s">
        <v>130</v>
      </c>
      <c r="L519" t="s">
        <v>1650</v>
      </c>
      <c r="M519" t="s">
        <v>103</v>
      </c>
      <c r="N519" s="89" t="s">
        <v>47</v>
      </c>
      <c r="O519" t="b">
        <f>INDEX(key!$AT$4:$BI$7,MATCH(K519,key!$AS$4:$AS$7,0),VALUE(RIGHT(M519,2)))</f>
        <v>0</v>
      </c>
      <c r="P519" t="b">
        <f t="shared" si="49"/>
        <v>1</v>
      </c>
      <c r="Q519" s="113">
        <f t="shared" si="47"/>
        <v>0</v>
      </c>
    </row>
    <row r="520" spans="10:17" x14ac:dyDescent="0.25">
      <c r="J520" t="str">
        <f t="shared" si="48"/>
        <v>SCEMFmCZ051975</v>
      </c>
      <c r="K520" t="s">
        <v>130</v>
      </c>
      <c r="L520" t="s">
        <v>1650</v>
      </c>
      <c r="M520" t="s">
        <v>104</v>
      </c>
      <c r="N520" s="89" t="s">
        <v>47</v>
      </c>
      <c r="O520" t="b">
        <f>INDEX(key!$AT$4:$BI$7,MATCH(K520,key!$AS$4:$AS$7,0),VALUE(RIGHT(M520,2)))</f>
        <v>1</v>
      </c>
      <c r="P520" t="b">
        <f t="shared" si="49"/>
        <v>1</v>
      </c>
      <c r="Q520" s="113">
        <f t="shared" si="47"/>
        <v>1028</v>
      </c>
    </row>
    <row r="521" spans="10:17" x14ac:dyDescent="0.25">
      <c r="J521" t="str">
        <f t="shared" si="48"/>
        <v>SCEMFmCZ061975</v>
      </c>
      <c r="K521" t="s">
        <v>130</v>
      </c>
      <c r="L521" t="s">
        <v>1650</v>
      </c>
      <c r="M521" t="s">
        <v>105</v>
      </c>
      <c r="N521" s="89" t="s">
        <v>47</v>
      </c>
      <c r="O521" t="b">
        <f>INDEX(key!$AT$4:$BI$7,MATCH(K521,key!$AS$4:$AS$7,0),VALUE(RIGHT(M521,2)))</f>
        <v>1</v>
      </c>
      <c r="P521" t="b">
        <f t="shared" si="49"/>
        <v>1</v>
      </c>
      <c r="Q521" s="113">
        <f t="shared" si="47"/>
        <v>201834</v>
      </c>
    </row>
    <row r="522" spans="10:17" x14ac:dyDescent="0.25">
      <c r="J522" t="str">
        <f t="shared" si="48"/>
        <v>SCEMFmCZ071975</v>
      </c>
      <c r="K522" t="s">
        <v>130</v>
      </c>
      <c r="L522" t="s">
        <v>1650</v>
      </c>
      <c r="M522" t="s">
        <v>106</v>
      </c>
      <c r="N522" s="89" t="s">
        <v>47</v>
      </c>
      <c r="O522" t="b">
        <f>INDEX(key!$AT$4:$BI$7,MATCH(K522,key!$AS$4:$AS$7,0),VALUE(RIGHT(M522,2)))</f>
        <v>0</v>
      </c>
      <c r="P522" t="b">
        <f t="shared" si="49"/>
        <v>1</v>
      </c>
      <c r="Q522" s="113">
        <f t="shared" si="47"/>
        <v>0</v>
      </c>
    </row>
    <row r="523" spans="10:17" x14ac:dyDescent="0.25">
      <c r="J523" t="str">
        <f t="shared" si="48"/>
        <v>SCEMFmCZ081975</v>
      </c>
      <c r="K523" t="s">
        <v>130</v>
      </c>
      <c r="L523" t="s">
        <v>1650</v>
      </c>
      <c r="M523" t="s">
        <v>107</v>
      </c>
      <c r="N523" s="89" t="s">
        <v>47</v>
      </c>
      <c r="O523" t="b">
        <f>INDEX(key!$AT$4:$BI$7,MATCH(K523,key!$AS$4:$AS$7,0),VALUE(RIGHT(M523,2)))</f>
        <v>1</v>
      </c>
      <c r="P523" t="b">
        <f t="shared" si="49"/>
        <v>1</v>
      </c>
      <c r="Q523" s="113">
        <f t="shared" si="47"/>
        <v>121849</v>
      </c>
    </row>
    <row r="524" spans="10:17" x14ac:dyDescent="0.25">
      <c r="J524" t="str">
        <f t="shared" si="48"/>
        <v>SCEMFmCZ091975</v>
      </c>
      <c r="K524" t="s">
        <v>130</v>
      </c>
      <c r="L524" t="s">
        <v>1650</v>
      </c>
      <c r="M524" t="s">
        <v>108</v>
      </c>
      <c r="N524" s="89" t="s">
        <v>47</v>
      </c>
      <c r="O524" t="b">
        <f>INDEX(key!$AT$4:$BI$7,MATCH(K524,key!$AS$4:$AS$7,0),VALUE(RIGHT(M524,2)))</f>
        <v>1</v>
      </c>
      <c r="P524" t="b">
        <f t="shared" si="49"/>
        <v>1</v>
      </c>
      <c r="Q524" s="113">
        <f t="shared" si="47"/>
        <v>118683</v>
      </c>
    </row>
    <row r="525" spans="10:17" x14ac:dyDescent="0.25">
      <c r="J525" t="str">
        <f t="shared" si="48"/>
        <v>SCEMFmCZ101975</v>
      </c>
      <c r="K525" t="s">
        <v>130</v>
      </c>
      <c r="L525" t="s">
        <v>1650</v>
      </c>
      <c r="M525" t="s">
        <v>109</v>
      </c>
      <c r="N525" s="89" t="s">
        <v>47</v>
      </c>
      <c r="O525" t="b">
        <f>INDEX(key!$AT$4:$BI$7,MATCH(K525,key!$AS$4:$AS$7,0),VALUE(RIGHT(M525,2)))</f>
        <v>1</v>
      </c>
      <c r="P525" t="b">
        <f t="shared" si="49"/>
        <v>1</v>
      </c>
      <c r="Q525" s="113">
        <f t="shared" si="47"/>
        <v>36465</v>
      </c>
    </row>
    <row r="526" spans="10:17" x14ac:dyDescent="0.25">
      <c r="J526" t="str">
        <f t="shared" si="48"/>
        <v>SCEMFmCZ111975</v>
      </c>
      <c r="K526" t="s">
        <v>130</v>
      </c>
      <c r="L526" t="s">
        <v>1650</v>
      </c>
      <c r="M526" t="s">
        <v>110</v>
      </c>
      <c r="N526" s="89" t="s">
        <v>47</v>
      </c>
      <c r="O526" t="b">
        <f>INDEX(key!$AT$4:$BI$7,MATCH(K526,key!$AS$4:$AS$7,0),VALUE(RIGHT(M526,2)))</f>
        <v>0</v>
      </c>
      <c r="P526" t="b">
        <f t="shared" si="49"/>
        <v>1</v>
      </c>
      <c r="Q526" s="113">
        <f t="shared" si="47"/>
        <v>0</v>
      </c>
    </row>
    <row r="527" spans="10:17" x14ac:dyDescent="0.25">
      <c r="J527" t="str">
        <f t="shared" si="48"/>
        <v>SCEMFmCZ121975</v>
      </c>
      <c r="K527" t="s">
        <v>130</v>
      </c>
      <c r="L527" t="s">
        <v>1650</v>
      </c>
      <c r="M527" t="s">
        <v>111</v>
      </c>
      <c r="N527" s="89" t="s">
        <v>47</v>
      </c>
      <c r="O527" t="b">
        <f>INDEX(key!$AT$4:$BI$7,MATCH(K527,key!$AS$4:$AS$7,0),VALUE(RIGHT(M527,2)))</f>
        <v>0</v>
      </c>
      <c r="P527" t="b">
        <f t="shared" si="49"/>
        <v>1</v>
      </c>
      <c r="Q527" s="113">
        <f t="shared" si="47"/>
        <v>0</v>
      </c>
    </row>
    <row r="528" spans="10:17" x14ac:dyDescent="0.25">
      <c r="J528" t="str">
        <f t="shared" si="48"/>
        <v>SCEMFmCZ131975</v>
      </c>
      <c r="K528" t="s">
        <v>130</v>
      </c>
      <c r="L528" t="s">
        <v>1650</v>
      </c>
      <c r="M528" t="s">
        <v>112</v>
      </c>
      <c r="N528" s="89" t="s">
        <v>47</v>
      </c>
      <c r="O528" t="b">
        <f>INDEX(key!$AT$4:$BI$7,MATCH(K528,key!$AS$4:$AS$7,0),VALUE(RIGHT(M528,2)))</f>
        <v>1</v>
      </c>
      <c r="P528" t="b">
        <f t="shared" si="49"/>
        <v>1</v>
      </c>
      <c r="Q528" s="113">
        <f t="shared" si="47"/>
        <v>2932</v>
      </c>
    </row>
    <row r="529" spans="10:17" x14ac:dyDescent="0.25">
      <c r="J529" t="str">
        <f t="shared" si="48"/>
        <v>SCEMFmCZ141975</v>
      </c>
      <c r="K529" t="s">
        <v>130</v>
      </c>
      <c r="L529" t="s">
        <v>1650</v>
      </c>
      <c r="M529" t="s">
        <v>113</v>
      </c>
      <c r="N529" s="89" t="s">
        <v>47</v>
      </c>
      <c r="O529" t="b">
        <f>INDEX(key!$AT$4:$BI$7,MATCH(K529,key!$AS$4:$AS$7,0),VALUE(RIGHT(M529,2)))</f>
        <v>1</v>
      </c>
      <c r="P529" t="b">
        <f t="shared" si="49"/>
        <v>1</v>
      </c>
      <c r="Q529" s="113">
        <f t="shared" si="47"/>
        <v>7855</v>
      </c>
    </row>
    <row r="530" spans="10:17" x14ac:dyDescent="0.25">
      <c r="J530" t="str">
        <f t="shared" si="48"/>
        <v>SCEMFmCZ151975</v>
      </c>
      <c r="K530" t="s">
        <v>130</v>
      </c>
      <c r="L530" t="s">
        <v>1650</v>
      </c>
      <c r="M530" t="s">
        <v>114</v>
      </c>
      <c r="N530" s="89" t="s">
        <v>47</v>
      </c>
      <c r="O530" t="b">
        <f>INDEX(key!$AT$4:$BI$7,MATCH(K530,key!$AS$4:$AS$7,0),VALUE(RIGHT(M530,2)))</f>
        <v>1</v>
      </c>
      <c r="P530" t="b">
        <f t="shared" si="49"/>
        <v>1</v>
      </c>
      <c r="Q530" s="113">
        <f t="shared" si="47"/>
        <v>22114</v>
      </c>
    </row>
    <row r="531" spans="10:17" x14ac:dyDescent="0.25">
      <c r="J531" t="str">
        <f t="shared" si="48"/>
        <v>SCEMFmCZ161975</v>
      </c>
      <c r="K531" t="s">
        <v>130</v>
      </c>
      <c r="L531" t="s">
        <v>1650</v>
      </c>
      <c r="M531" t="s">
        <v>115</v>
      </c>
      <c r="N531" s="89" t="s">
        <v>47</v>
      </c>
      <c r="O531" t="b">
        <f>INDEX(key!$AT$4:$BI$7,MATCH(K531,key!$AS$4:$AS$7,0),VALUE(RIGHT(M531,2)))</f>
        <v>1</v>
      </c>
      <c r="P531" t="b">
        <f t="shared" si="49"/>
        <v>1</v>
      </c>
      <c r="Q531" s="113">
        <f t="shared" si="47"/>
        <v>6728</v>
      </c>
    </row>
    <row r="532" spans="10:17" x14ac:dyDescent="0.25">
      <c r="J532" t="str">
        <f t="shared" si="48"/>
        <v>SCEMFmCZ011985</v>
      </c>
      <c r="K532" t="s">
        <v>130</v>
      </c>
      <c r="L532" t="s">
        <v>1650</v>
      </c>
      <c r="M532" t="s">
        <v>48</v>
      </c>
      <c r="N532" s="89" t="s">
        <v>67</v>
      </c>
      <c r="O532" t="b">
        <f>INDEX(key!$AT$4:$BI$7,MATCH(K532,key!$AS$4:$AS$7,0),VALUE(RIGHT(M532,2)))</f>
        <v>0</v>
      </c>
      <c r="P532" t="b">
        <f t="shared" si="49"/>
        <v>1</v>
      </c>
      <c r="Q532" s="113">
        <f t="shared" si="47"/>
        <v>0</v>
      </c>
    </row>
    <row r="533" spans="10:17" x14ac:dyDescent="0.25">
      <c r="J533" t="str">
        <f t="shared" si="48"/>
        <v>SCEMFmCZ021985</v>
      </c>
      <c r="K533" t="s">
        <v>130</v>
      </c>
      <c r="L533" t="s">
        <v>1650</v>
      </c>
      <c r="M533" t="s">
        <v>101</v>
      </c>
      <c r="N533" s="89" t="s">
        <v>67</v>
      </c>
      <c r="O533" t="b">
        <f>INDEX(key!$AT$4:$BI$7,MATCH(K533,key!$AS$4:$AS$7,0),VALUE(RIGHT(M533,2)))</f>
        <v>0</v>
      </c>
      <c r="P533" t="b">
        <f t="shared" si="49"/>
        <v>1</v>
      </c>
      <c r="Q533" s="113">
        <f t="shared" si="47"/>
        <v>0</v>
      </c>
    </row>
    <row r="534" spans="10:17" x14ac:dyDescent="0.25">
      <c r="J534" t="str">
        <f t="shared" si="48"/>
        <v>SCEMFmCZ031985</v>
      </c>
      <c r="K534" t="s">
        <v>130</v>
      </c>
      <c r="L534" t="s">
        <v>1650</v>
      </c>
      <c r="M534" t="s">
        <v>102</v>
      </c>
      <c r="N534" s="89" t="s">
        <v>67</v>
      </c>
      <c r="O534" t="b">
        <f>INDEX(key!$AT$4:$BI$7,MATCH(K534,key!$AS$4:$AS$7,0),VALUE(RIGHT(M534,2)))</f>
        <v>0</v>
      </c>
      <c r="P534" t="b">
        <f t="shared" si="49"/>
        <v>1</v>
      </c>
      <c r="Q534" s="113">
        <f t="shared" si="47"/>
        <v>0</v>
      </c>
    </row>
    <row r="535" spans="10:17" x14ac:dyDescent="0.25">
      <c r="J535" t="str">
        <f t="shared" si="48"/>
        <v>SCEMFmCZ041985</v>
      </c>
      <c r="K535" t="s">
        <v>130</v>
      </c>
      <c r="L535" t="s">
        <v>1650</v>
      </c>
      <c r="M535" t="s">
        <v>103</v>
      </c>
      <c r="N535" s="89" t="s">
        <v>67</v>
      </c>
      <c r="O535" t="b">
        <f>INDEX(key!$AT$4:$BI$7,MATCH(K535,key!$AS$4:$AS$7,0),VALUE(RIGHT(M535,2)))</f>
        <v>0</v>
      </c>
      <c r="P535" t="b">
        <f t="shared" si="49"/>
        <v>1</v>
      </c>
      <c r="Q535" s="113">
        <f t="shared" si="47"/>
        <v>0</v>
      </c>
    </row>
    <row r="536" spans="10:17" x14ac:dyDescent="0.25">
      <c r="J536" t="str">
        <f t="shared" si="48"/>
        <v>SCEMFmCZ051985</v>
      </c>
      <c r="K536" t="s">
        <v>130</v>
      </c>
      <c r="L536" t="s">
        <v>1650</v>
      </c>
      <c r="M536" t="s">
        <v>104</v>
      </c>
      <c r="N536" s="89" t="s">
        <v>67</v>
      </c>
      <c r="O536" t="b">
        <f>INDEX(key!$AT$4:$BI$7,MATCH(K536,key!$AS$4:$AS$7,0),VALUE(RIGHT(M536,2)))</f>
        <v>1</v>
      </c>
      <c r="P536" t="b">
        <f t="shared" si="49"/>
        <v>1</v>
      </c>
      <c r="Q536" s="113">
        <f t="shared" si="47"/>
        <v>1</v>
      </c>
    </row>
    <row r="537" spans="10:17" x14ac:dyDescent="0.25">
      <c r="J537" t="str">
        <f t="shared" si="48"/>
        <v>SCEMFmCZ061985</v>
      </c>
      <c r="K537" t="s">
        <v>130</v>
      </c>
      <c r="L537" t="s">
        <v>1650</v>
      </c>
      <c r="M537" t="s">
        <v>105</v>
      </c>
      <c r="N537" s="89" t="s">
        <v>67</v>
      </c>
      <c r="O537" t="b">
        <f>INDEX(key!$AT$4:$BI$7,MATCH(K537,key!$AS$4:$AS$7,0),VALUE(RIGHT(M537,2)))</f>
        <v>1</v>
      </c>
      <c r="P537" t="b">
        <f t="shared" si="49"/>
        <v>1</v>
      </c>
      <c r="Q537" s="113">
        <f t="shared" si="47"/>
        <v>86262</v>
      </c>
    </row>
    <row r="538" spans="10:17" x14ac:dyDescent="0.25">
      <c r="J538" t="str">
        <f t="shared" si="48"/>
        <v>SCEMFmCZ071985</v>
      </c>
      <c r="K538" t="s">
        <v>130</v>
      </c>
      <c r="L538" t="s">
        <v>1650</v>
      </c>
      <c r="M538" t="s">
        <v>106</v>
      </c>
      <c r="N538" s="89" t="s">
        <v>67</v>
      </c>
      <c r="O538" t="b">
        <f>INDEX(key!$AT$4:$BI$7,MATCH(K538,key!$AS$4:$AS$7,0),VALUE(RIGHT(M538,2)))</f>
        <v>0</v>
      </c>
      <c r="P538" t="b">
        <f t="shared" si="49"/>
        <v>1</v>
      </c>
      <c r="Q538" s="113">
        <f t="shared" si="47"/>
        <v>0</v>
      </c>
    </row>
    <row r="539" spans="10:17" x14ac:dyDescent="0.25">
      <c r="J539" t="str">
        <f t="shared" si="48"/>
        <v>SCEMFmCZ081985</v>
      </c>
      <c r="K539" t="s">
        <v>130</v>
      </c>
      <c r="L539" t="s">
        <v>1650</v>
      </c>
      <c r="M539" t="s">
        <v>107</v>
      </c>
      <c r="N539" s="89" t="s">
        <v>67</v>
      </c>
      <c r="O539" t="b">
        <f>INDEX(key!$AT$4:$BI$7,MATCH(K539,key!$AS$4:$AS$7,0),VALUE(RIGHT(M539,2)))</f>
        <v>1</v>
      </c>
      <c r="P539" t="b">
        <f t="shared" si="49"/>
        <v>1</v>
      </c>
      <c r="Q539" s="113">
        <f t="shared" si="47"/>
        <v>74618</v>
      </c>
    </row>
    <row r="540" spans="10:17" x14ac:dyDescent="0.25">
      <c r="J540" t="str">
        <f t="shared" si="48"/>
        <v>SCEMFmCZ091985</v>
      </c>
      <c r="K540" t="s">
        <v>130</v>
      </c>
      <c r="L540" t="s">
        <v>1650</v>
      </c>
      <c r="M540" t="s">
        <v>108</v>
      </c>
      <c r="N540" s="89" t="s">
        <v>67</v>
      </c>
      <c r="O540" t="b">
        <f>INDEX(key!$AT$4:$BI$7,MATCH(K540,key!$AS$4:$AS$7,0),VALUE(RIGHT(M540,2)))</f>
        <v>1</v>
      </c>
      <c r="P540" t="b">
        <f t="shared" si="49"/>
        <v>1</v>
      </c>
      <c r="Q540" s="113">
        <f t="shared" si="47"/>
        <v>70191</v>
      </c>
    </row>
    <row r="541" spans="10:17" x14ac:dyDescent="0.25">
      <c r="J541" t="str">
        <f t="shared" si="48"/>
        <v>SCEMFmCZ101985</v>
      </c>
      <c r="K541" t="s">
        <v>130</v>
      </c>
      <c r="L541" t="s">
        <v>1650</v>
      </c>
      <c r="M541" t="s">
        <v>109</v>
      </c>
      <c r="N541" s="89" t="s">
        <v>67</v>
      </c>
      <c r="O541" t="b">
        <f>INDEX(key!$AT$4:$BI$7,MATCH(K541,key!$AS$4:$AS$7,0),VALUE(RIGHT(M541,2)))</f>
        <v>1</v>
      </c>
      <c r="P541" t="b">
        <f t="shared" si="49"/>
        <v>1</v>
      </c>
      <c r="Q541" s="113">
        <f t="shared" si="47"/>
        <v>27183</v>
      </c>
    </row>
    <row r="542" spans="10:17" x14ac:dyDescent="0.25">
      <c r="J542" t="str">
        <f t="shared" si="48"/>
        <v>SCEMFmCZ111985</v>
      </c>
      <c r="K542" t="s">
        <v>130</v>
      </c>
      <c r="L542" t="s">
        <v>1650</v>
      </c>
      <c r="M542" t="s">
        <v>110</v>
      </c>
      <c r="N542" s="89" t="s">
        <v>67</v>
      </c>
      <c r="O542" t="b">
        <f>INDEX(key!$AT$4:$BI$7,MATCH(K542,key!$AS$4:$AS$7,0),VALUE(RIGHT(M542,2)))</f>
        <v>0</v>
      </c>
      <c r="P542" t="b">
        <f t="shared" si="49"/>
        <v>1</v>
      </c>
      <c r="Q542" s="113">
        <f t="shared" si="47"/>
        <v>0</v>
      </c>
    </row>
    <row r="543" spans="10:17" x14ac:dyDescent="0.25">
      <c r="J543" t="str">
        <f t="shared" si="48"/>
        <v>SCEMFmCZ121985</v>
      </c>
      <c r="K543" t="s">
        <v>130</v>
      </c>
      <c r="L543" t="s">
        <v>1650</v>
      </c>
      <c r="M543" t="s">
        <v>111</v>
      </c>
      <c r="N543" s="89" t="s">
        <v>67</v>
      </c>
      <c r="O543" t="b">
        <f>INDEX(key!$AT$4:$BI$7,MATCH(K543,key!$AS$4:$AS$7,0),VALUE(RIGHT(M543,2)))</f>
        <v>0</v>
      </c>
      <c r="P543" t="b">
        <f t="shared" si="49"/>
        <v>1</v>
      </c>
      <c r="Q543" s="113">
        <f t="shared" si="47"/>
        <v>0</v>
      </c>
    </row>
    <row r="544" spans="10:17" x14ac:dyDescent="0.25">
      <c r="J544" t="str">
        <f t="shared" si="48"/>
        <v>SCEMFmCZ131985</v>
      </c>
      <c r="K544" t="s">
        <v>130</v>
      </c>
      <c r="L544" t="s">
        <v>1650</v>
      </c>
      <c r="M544" t="s">
        <v>112</v>
      </c>
      <c r="N544" s="89" t="s">
        <v>67</v>
      </c>
      <c r="O544" t="b">
        <f>INDEX(key!$AT$4:$BI$7,MATCH(K544,key!$AS$4:$AS$7,0),VALUE(RIGHT(M544,2)))</f>
        <v>1</v>
      </c>
      <c r="P544" t="b">
        <f t="shared" si="49"/>
        <v>1</v>
      </c>
      <c r="Q544" s="113">
        <f t="shared" si="47"/>
        <v>1470</v>
      </c>
    </row>
    <row r="545" spans="10:17" x14ac:dyDescent="0.25">
      <c r="J545" t="str">
        <f t="shared" si="48"/>
        <v>SCEMFmCZ141985</v>
      </c>
      <c r="K545" t="s">
        <v>130</v>
      </c>
      <c r="L545" t="s">
        <v>1650</v>
      </c>
      <c r="M545" t="s">
        <v>113</v>
      </c>
      <c r="N545" s="89" t="s">
        <v>67</v>
      </c>
      <c r="O545" t="b">
        <f>INDEX(key!$AT$4:$BI$7,MATCH(K545,key!$AS$4:$AS$7,0),VALUE(RIGHT(M545,2)))</f>
        <v>1</v>
      </c>
      <c r="P545" t="b">
        <f t="shared" si="49"/>
        <v>1</v>
      </c>
      <c r="Q545" s="113">
        <f t="shared" si="47"/>
        <v>10645</v>
      </c>
    </row>
    <row r="546" spans="10:17" x14ac:dyDescent="0.25">
      <c r="J546" t="str">
        <f t="shared" si="48"/>
        <v>SCEMFmCZ151985</v>
      </c>
      <c r="K546" t="s">
        <v>130</v>
      </c>
      <c r="L546" t="s">
        <v>1650</v>
      </c>
      <c r="M546" t="s">
        <v>114</v>
      </c>
      <c r="N546" s="89" t="s">
        <v>67</v>
      </c>
      <c r="O546" t="b">
        <f>INDEX(key!$AT$4:$BI$7,MATCH(K546,key!$AS$4:$AS$7,0),VALUE(RIGHT(M546,2)))</f>
        <v>1</v>
      </c>
      <c r="P546" t="b">
        <f t="shared" si="49"/>
        <v>1</v>
      </c>
      <c r="Q546" s="113">
        <f t="shared" si="47"/>
        <v>19815</v>
      </c>
    </row>
    <row r="547" spans="10:17" x14ac:dyDescent="0.25">
      <c r="J547" t="str">
        <f t="shared" si="48"/>
        <v>SCEMFmCZ161985</v>
      </c>
      <c r="K547" t="s">
        <v>130</v>
      </c>
      <c r="L547" t="s">
        <v>1650</v>
      </c>
      <c r="M547" t="s">
        <v>115</v>
      </c>
      <c r="N547" s="89" t="s">
        <v>67</v>
      </c>
      <c r="O547" t="b">
        <f>INDEX(key!$AT$4:$BI$7,MATCH(K547,key!$AS$4:$AS$7,0),VALUE(RIGHT(M547,2)))</f>
        <v>1</v>
      </c>
      <c r="P547" t="b">
        <f t="shared" si="49"/>
        <v>1</v>
      </c>
      <c r="Q547" s="113">
        <f t="shared" si="47"/>
        <v>7133</v>
      </c>
    </row>
    <row r="548" spans="10:17" x14ac:dyDescent="0.25">
      <c r="J548" t="str">
        <f t="shared" si="48"/>
        <v>SCEMFmCZ011996</v>
      </c>
      <c r="K548" t="s">
        <v>130</v>
      </c>
      <c r="L548" t="s">
        <v>1650</v>
      </c>
      <c r="M548" t="s">
        <v>48</v>
      </c>
      <c r="N548" s="89" t="s">
        <v>70</v>
      </c>
      <c r="O548" t="b">
        <f>INDEX(key!$AT$4:$BI$7,MATCH(K548,key!$AS$4:$AS$7,0),VALUE(RIGHT(M548,2)))</f>
        <v>0</v>
      </c>
      <c r="P548" t="b">
        <f t="shared" si="49"/>
        <v>1</v>
      </c>
      <c r="Q548" s="113">
        <f t="shared" si="47"/>
        <v>0</v>
      </c>
    </row>
    <row r="549" spans="10:17" x14ac:dyDescent="0.25">
      <c r="J549" t="str">
        <f t="shared" si="48"/>
        <v>SCEMFmCZ021996</v>
      </c>
      <c r="K549" t="s">
        <v>130</v>
      </c>
      <c r="L549" t="s">
        <v>1650</v>
      </c>
      <c r="M549" t="s">
        <v>101</v>
      </c>
      <c r="N549" s="89" t="s">
        <v>70</v>
      </c>
      <c r="O549" t="b">
        <f>INDEX(key!$AT$4:$BI$7,MATCH(K549,key!$AS$4:$AS$7,0),VALUE(RIGHT(M549,2)))</f>
        <v>0</v>
      </c>
      <c r="P549" t="b">
        <f t="shared" si="49"/>
        <v>1</v>
      </c>
      <c r="Q549" s="113">
        <f t="shared" si="47"/>
        <v>0</v>
      </c>
    </row>
    <row r="550" spans="10:17" x14ac:dyDescent="0.25">
      <c r="J550" t="str">
        <f t="shared" si="48"/>
        <v>SCEMFmCZ031996</v>
      </c>
      <c r="K550" t="s">
        <v>130</v>
      </c>
      <c r="L550" t="s">
        <v>1650</v>
      </c>
      <c r="M550" t="s">
        <v>102</v>
      </c>
      <c r="N550" s="89" t="s">
        <v>70</v>
      </c>
      <c r="O550" t="b">
        <f>INDEX(key!$AT$4:$BI$7,MATCH(K550,key!$AS$4:$AS$7,0),VALUE(RIGHT(M550,2)))</f>
        <v>0</v>
      </c>
      <c r="P550" t="b">
        <f t="shared" si="49"/>
        <v>1</v>
      </c>
      <c r="Q550" s="113">
        <f t="shared" si="47"/>
        <v>0</v>
      </c>
    </row>
    <row r="551" spans="10:17" x14ac:dyDescent="0.25">
      <c r="J551" t="str">
        <f t="shared" si="48"/>
        <v>SCEMFmCZ041996</v>
      </c>
      <c r="K551" t="s">
        <v>130</v>
      </c>
      <c r="L551" t="s">
        <v>1650</v>
      </c>
      <c r="M551" t="s">
        <v>103</v>
      </c>
      <c r="N551" s="89" t="s">
        <v>70</v>
      </c>
      <c r="O551" t="b">
        <f>INDEX(key!$AT$4:$BI$7,MATCH(K551,key!$AS$4:$AS$7,0),VALUE(RIGHT(M551,2)))</f>
        <v>0</v>
      </c>
      <c r="P551" t="b">
        <f t="shared" si="49"/>
        <v>1</v>
      </c>
      <c r="Q551" s="113">
        <f t="shared" si="47"/>
        <v>0</v>
      </c>
    </row>
    <row r="552" spans="10:17" x14ac:dyDescent="0.25">
      <c r="J552" t="str">
        <f t="shared" si="48"/>
        <v>SCEMFmCZ051996</v>
      </c>
      <c r="K552" t="s">
        <v>130</v>
      </c>
      <c r="L552" t="s">
        <v>1650</v>
      </c>
      <c r="M552" t="s">
        <v>104</v>
      </c>
      <c r="N552" s="89" t="s">
        <v>70</v>
      </c>
      <c r="O552" t="b">
        <f>INDEX(key!$AT$4:$BI$7,MATCH(K552,key!$AS$4:$AS$7,0),VALUE(RIGHT(M552,2)))</f>
        <v>1</v>
      </c>
      <c r="P552" t="b">
        <f t="shared" si="49"/>
        <v>1</v>
      </c>
      <c r="Q552" s="113">
        <f t="shared" si="47"/>
        <v>1</v>
      </c>
    </row>
    <row r="553" spans="10:17" x14ac:dyDescent="0.25">
      <c r="J553" t="str">
        <f t="shared" si="48"/>
        <v>SCEMFmCZ061996</v>
      </c>
      <c r="K553" t="s">
        <v>130</v>
      </c>
      <c r="L553" t="s">
        <v>1650</v>
      </c>
      <c r="M553" t="s">
        <v>105</v>
      </c>
      <c r="N553" s="89" t="s">
        <v>70</v>
      </c>
      <c r="O553" t="b">
        <f>INDEX(key!$AT$4:$BI$7,MATCH(K553,key!$AS$4:$AS$7,0),VALUE(RIGHT(M553,2)))</f>
        <v>1</v>
      </c>
      <c r="P553" t="b">
        <f t="shared" si="49"/>
        <v>1</v>
      </c>
      <c r="Q553" s="113">
        <f t="shared" si="47"/>
        <v>23358</v>
      </c>
    </row>
    <row r="554" spans="10:17" x14ac:dyDescent="0.25">
      <c r="J554" t="str">
        <f t="shared" si="48"/>
        <v>SCEMFmCZ071996</v>
      </c>
      <c r="K554" t="s">
        <v>130</v>
      </c>
      <c r="L554" t="s">
        <v>1650</v>
      </c>
      <c r="M554" t="s">
        <v>106</v>
      </c>
      <c r="N554" s="89" t="s">
        <v>70</v>
      </c>
      <c r="O554" t="b">
        <f>INDEX(key!$AT$4:$BI$7,MATCH(K554,key!$AS$4:$AS$7,0),VALUE(RIGHT(M554,2)))</f>
        <v>0</v>
      </c>
      <c r="P554" t="b">
        <f t="shared" si="49"/>
        <v>1</v>
      </c>
      <c r="Q554" s="113">
        <f t="shared" si="47"/>
        <v>0</v>
      </c>
    </row>
    <row r="555" spans="10:17" x14ac:dyDescent="0.25">
      <c r="J555" t="str">
        <f t="shared" si="48"/>
        <v>SCEMFmCZ081996</v>
      </c>
      <c r="K555" t="s">
        <v>130</v>
      </c>
      <c r="L555" t="s">
        <v>1650</v>
      </c>
      <c r="M555" t="s">
        <v>107</v>
      </c>
      <c r="N555" s="89" t="s">
        <v>70</v>
      </c>
      <c r="O555" t="b">
        <f>INDEX(key!$AT$4:$BI$7,MATCH(K555,key!$AS$4:$AS$7,0),VALUE(RIGHT(M555,2)))</f>
        <v>1</v>
      </c>
      <c r="P555" t="b">
        <f t="shared" si="49"/>
        <v>1</v>
      </c>
      <c r="Q555" s="113">
        <f t="shared" si="47"/>
        <v>17267</v>
      </c>
    </row>
    <row r="556" spans="10:17" x14ac:dyDescent="0.25">
      <c r="J556" t="str">
        <f t="shared" si="48"/>
        <v>SCEMFmCZ091996</v>
      </c>
      <c r="K556" t="s">
        <v>130</v>
      </c>
      <c r="L556" t="s">
        <v>1650</v>
      </c>
      <c r="M556" t="s">
        <v>108</v>
      </c>
      <c r="N556" s="89" t="s">
        <v>70</v>
      </c>
      <c r="O556" t="b">
        <f>INDEX(key!$AT$4:$BI$7,MATCH(K556,key!$AS$4:$AS$7,0),VALUE(RIGHT(M556,2)))</f>
        <v>1</v>
      </c>
      <c r="P556" t="b">
        <f t="shared" si="49"/>
        <v>1</v>
      </c>
      <c r="Q556" s="113">
        <f t="shared" si="47"/>
        <v>11960</v>
      </c>
    </row>
    <row r="557" spans="10:17" x14ac:dyDescent="0.25">
      <c r="J557" t="str">
        <f t="shared" si="48"/>
        <v>SCEMFmCZ101996</v>
      </c>
      <c r="K557" t="s">
        <v>130</v>
      </c>
      <c r="L557" t="s">
        <v>1650</v>
      </c>
      <c r="M557" t="s">
        <v>109</v>
      </c>
      <c r="N557" s="89" t="s">
        <v>70</v>
      </c>
      <c r="O557" t="b">
        <f>INDEX(key!$AT$4:$BI$7,MATCH(K557,key!$AS$4:$AS$7,0),VALUE(RIGHT(M557,2)))</f>
        <v>1</v>
      </c>
      <c r="P557" t="b">
        <f t="shared" si="49"/>
        <v>1</v>
      </c>
      <c r="Q557" s="113">
        <f t="shared" si="47"/>
        <v>1397</v>
      </c>
    </row>
    <row r="558" spans="10:17" x14ac:dyDescent="0.25">
      <c r="J558" t="str">
        <f t="shared" si="48"/>
        <v>SCEMFmCZ111996</v>
      </c>
      <c r="K558" t="s">
        <v>130</v>
      </c>
      <c r="L558" t="s">
        <v>1650</v>
      </c>
      <c r="M558" t="s">
        <v>110</v>
      </c>
      <c r="N558" s="89" t="s">
        <v>70</v>
      </c>
      <c r="O558" t="b">
        <f>INDEX(key!$AT$4:$BI$7,MATCH(K558,key!$AS$4:$AS$7,0),VALUE(RIGHT(M558,2)))</f>
        <v>0</v>
      </c>
      <c r="P558" t="b">
        <f t="shared" si="49"/>
        <v>1</v>
      </c>
      <c r="Q558" s="113">
        <f t="shared" si="47"/>
        <v>0</v>
      </c>
    </row>
    <row r="559" spans="10:17" x14ac:dyDescent="0.25">
      <c r="J559" t="str">
        <f t="shared" si="48"/>
        <v>SCEMFmCZ121996</v>
      </c>
      <c r="K559" t="s">
        <v>130</v>
      </c>
      <c r="L559" t="s">
        <v>1650</v>
      </c>
      <c r="M559" t="s">
        <v>111</v>
      </c>
      <c r="N559" s="89" t="s">
        <v>70</v>
      </c>
      <c r="O559" t="b">
        <f>INDEX(key!$AT$4:$BI$7,MATCH(K559,key!$AS$4:$AS$7,0),VALUE(RIGHT(M559,2)))</f>
        <v>0</v>
      </c>
      <c r="P559" t="b">
        <f t="shared" si="49"/>
        <v>1</v>
      </c>
      <c r="Q559" s="113">
        <f t="shared" si="47"/>
        <v>0</v>
      </c>
    </row>
    <row r="560" spans="10:17" x14ac:dyDescent="0.25">
      <c r="J560" t="str">
        <f t="shared" si="48"/>
        <v>SCEMFmCZ131996</v>
      </c>
      <c r="K560" t="s">
        <v>130</v>
      </c>
      <c r="L560" t="s">
        <v>1650</v>
      </c>
      <c r="M560" t="s">
        <v>112</v>
      </c>
      <c r="N560" s="89" t="s">
        <v>70</v>
      </c>
      <c r="O560" t="b">
        <f>INDEX(key!$AT$4:$BI$7,MATCH(K560,key!$AS$4:$AS$7,0),VALUE(RIGHT(M560,2)))</f>
        <v>1</v>
      </c>
      <c r="P560" t="b">
        <f t="shared" si="49"/>
        <v>1</v>
      </c>
      <c r="Q560" s="113">
        <f t="shared" si="47"/>
        <v>554</v>
      </c>
    </row>
    <row r="561" spans="10:17" x14ac:dyDescent="0.25">
      <c r="J561" t="str">
        <f t="shared" si="48"/>
        <v>SCEMFmCZ141996</v>
      </c>
      <c r="K561" t="s">
        <v>130</v>
      </c>
      <c r="L561" t="s">
        <v>1650</v>
      </c>
      <c r="M561" t="s">
        <v>113</v>
      </c>
      <c r="N561" s="89" t="s">
        <v>70</v>
      </c>
      <c r="O561" t="b">
        <f>INDEX(key!$AT$4:$BI$7,MATCH(K561,key!$AS$4:$AS$7,0),VALUE(RIGHT(M561,2)))</f>
        <v>1</v>
      </c>
      <c r="P561" t="b">
        <f t="shared" si="49"/>
        <v>1</v>
      </c>
      <c r="Q561" s="113">
        <f t="shared" si="47"/>
        <v>998</v>
      </c>
    </row>
    <row r="562" spans="10:17" x14ac:dyDescent="0.25">
      <c r="J562" t="str">
        <f t="shared" si="48"/>
        <v>SCEMFmCZ151996</v>
      </c>
      <c r="K562" t="s">
        <v>130</v>
      </c>
      <c r="L562" t="s">
        <v>1650</v>
      </c>
      <c r="M562" t="s">
        <v>114</v>
      </c>
      <c r="N562" s="89" t="s">
        <v>70</v>
      </c>
      <c r="O562" t="b">
        <f>INDEX(key!$AT$4:$BI$7,MATCH(K562,key!$AS$4:$AS$7,0),VALUE(RIGHT(M562,2)))</f>
        <v>1</v>
      </c>
      <c r="P562" t="b">
        <f t="shared" si="49"/>
        <v>1</v>
      </c>
      <c r="Q562" s="113">
        <f t="shared" si="47"/>
        <v>3402</v>
      </c>
    </row>
    <row r="563" spans="10:17" x14ac:dyDescent="0.25">
      <c r="J563" t="str">
        <f t="shared" si="48"/>
        <v>SCEMFmCZ161996</v>
      </c>
      <c r="K563" t="s">
        <v>130</v>
      </c>
      <c r="L563" t="s">
        <v>1650</v>
      </c>
      <c r="M563" t="s">
        <v>115</v>
      </c>
      <c r="N563" s="89" t="s">
        <v>70</v>
      </c>
      <c r="O563" t="b">
        <f>INDEX(key!$AT$4:$BI$7,MATCH(K563,key!$AS$4:$AS$7,0),VALUE(RIGHT(M563,2)))</f>
        <v>1</v>
      </c>
      <c r="P563" t="b">
        <f t="shared" si="49"/>
        <v>1</v>
      </c>
      <c r="Q563" s="113">
        <f t="shared" si="47"/>
        <v>624</v>
      </c>
    </row>
    <row r="564" spans="10:17" x14ac:dyDescent="0.25">
      <c r="J564" t="str">
        <f t="shared" si="48"/>
        <v>SCEMFmCZ012003</v>
      </c>
      <c r="K564" t="s">
        <v>130</v>
      </c>
      <c r="L564" t="s">
        <v>1650</v>
      </c>
      <c r="M564" t="s">
        <v>48</v>
      </c>
      <c r="N564" s="89" t="s">
        <v>57</v>
      </c>
      <c r="O564" t="b">
        <f>INDEX(key!$AT$4:$BI$7,MATCH(K564,key!$AS$4:$AS$7,0),VALUE(RIGHT(M564,2)))</f>
        <v>0</v>
      </c>
      <c r="P564" t="b">
        <f t="shared" si="49"/>
        <v>1</v>
      </c>
      <c r="Q564" s="113">
        <f t="shared" si="47"/>
        <v>0</v>
      </c>
    </row>
    <row r="565" spans="10:17" x14ac:dyDescent="0.25">
      <c r="J565" t="str">
        <f t="shared" si="48"/>
        <v>SCEMFmCZ022003</v>
      </c>
      <c r="K565" t="s">
        <v>130</v>
      </c>
      <c r="L565" t="s">
        <v>1650</v>
      </c>
      <c r="M565" t="s">
        <v>101</v>
      </c>
      <c r="N565" s="89" t="s">
        <v>57</v>
      </c>
      <c r="O565" t="b">
        <f>INDEX(key!$AT$4:$BI$7,MATCH(K565,key!$AS$4:$AS$7,0),VALUE(RIGHT(M565,2)))</f>
        <v>0</v>
      </c>
      <c r="P565" t="b">
        <f t="shared" si="49"/>
        <v>1</v>
      </c>
      <c r="Q565" s="113">
        <f t="shared" si="47"/>
        <v>0</v>
      </c>
    </row>
    <row r="566" spans="10:17" x14ac:dyDescent="0.25">
      <c r="J566" t="str">
        <f t="shared" si="48"/>
        <v>SCEMFmCZ032003</v>
      </c>
      <c r="K566" t="s">
        <v>130</v>
      </c>
      <c r="L566" t="s">
        <v>1650</v>
      </c>
      <c r="M566" t="s">
        <v>102</v>
      </c>
      <c r="N566" s="89" t="s">
        <v>57</v>
      </c>
      <c r="O566" t="b">
        <f>INDEX(key!$AT$4:$BI$7,MATCH(K566,key!$AS$4:$AS$7,0),VALUE(RIGHT(M566,2)))</f>
        <v>0</v>
      </c>
      <c r="P566" t="b">
        <f t="shared" si="49"/>
        <v>1</v>
      </c>
      <c r="Q566" s="113">
        <f t="shared" si="47"/>
        <v>0</v>
      </c>
    </row>
    <row r="567" spans="10:17" x14ac:dyDescent="0.25">
      <c r="J567" t="str">
        <f t="shared" si="48"/>
        <v>SCEMFmCZ042003</v>
      </c>
      <c r="K567" t="s">
        <v>130</v>
      </c>
      <c r="L567" t="s">
        <v>1650</v>
      </c>
      <c r="M567" t="s">
        <v>103</v>
      </c>
      <c r="N567" s="89" t="s">
        <v>57</v>
      </c>
      <c r="O567" t="b">
        <f>INDEX(key!$AT$4:$BI$7,MATCH(K567,key!$AS$4:$AS$7,0),VALUE(RIGHT(M567,2)))</f>
        <v>0</v>
      </c>
      <c r="P567" t="b">
        <f t="shared" si="49"/>
        <v>1</v>
      </c>
      <c r="Q567" s="113">
        <f t="shared" si="47"/>
        <v>0</v>
      </c>
    </row>
    <row r="568" spans="10:17" x14ac:dyDescent="0.25">
      <c r="J568" t="str">
        <f t="shared" si="48"/>
        <v>SCEMFmCZ052003</v>
      </c>
      <c r="K568" t="s">
        <v>130</v>
      </c>
      <c r="L568" t="s">
        <v>1650</v>
      </c>
      <c r="M568" t="s">
        <v>104</v>
      </c>
      <c r="N568" s="89" t="s">
        <v>57</v>
      </c>
      <c r="O568" t="b">
        <f>INDEX(key!$AT$4:$BI$7,MATCH(K568,key!$AS$4:$AS$7,0),VALUE(RIGHT(M568,2)))</f>
        <v>1</v>
      </c>
      <c r="P568" t="b">
        <f t="shared" si="49"/>
        <v>1</v>
      </c>
      <c r="Q568" s="113">
        <f t="shared" si="47"/>
        <v>1</v>
      </c>
    </row>
    <row r="569" spans="10:17" x14ac:dyDescent="0.25">
      <c r="J569" t="str">
        <f t="shared" si="48"/>
        <v>SCEMFmCZ062003</v>
      </c>
      <c r="K569" t="s">
        <v>130</v>
      </c>
      <c r="L569" t="s">
        <v>1650</v>
      </c>
      <c r="M569" t="s">
        <v>105</v>
      </c>
      <c r="N569" s="89" t="s">
        <v>57</v>
      </c>
      <c r="O569" t="b">
        <f>INDEX(key!$AT$4:$BI$7,MATCH(K569,key!$AS$4:$AS$7,0),VALUE(RIGHT(M569,2)))</f>
        <v>1</v>
      </c>
      <c r="P569" t="b">
        <f t="shared" si="49"/>
        <v>1</v>
      </c>
      <c r="Q569" s="113">
        <f t="shared" si="47"/>
        <v>7406</v>
      </c>
    </row>
    <row r="570" spans="10:17" x14ac:dyDescent="0.25">
      <c r="J570" t="str">
        <f t="shared" si="48"/>
        <v>SCEMFmCZ072003</v>
      </c>
      <c r="K570" t="s">
        <v>130</v>
      </c>
      <c r="L570" t="s">
        <v>1650</v>
      </c>
      <c r="M570" t="s">
        <v>106</v>
      </c>
      <c r="N570" s="89" t="s">
        <v>57</v>
      </c>
      <c r="O570" t="b">
        <f>INDEX(key!$AT$4:$BI$7,MATCH(K570,key!$AS$4:$AS$7,0),VALUE(RIGHT(M570,2)))</f>
        <v>0</v>
      </c>
      <c r="P570" t="b">
        <f t="shared" si="49"/>
        <v>1</v>
      </c>
      <c r="Q570" s="113">
        <f t="shared" si="47"/>
        <v>0</v>
      </c>
    </row>
    <row r="571" spans="10:17" x14ac:dyDescent="0.25">
      <c r="J571" t="str">
        <f t="shared" si="48"/>
        <v>SCEMFmCZ082003</v>
      </c>
      <c r="K571" t="s">
        <v>130</v>
      </c>
      <c r="L571" t="s">
        <v>1650</v>
      </c>
      <c r="M571" t="s">
        <v>107</v>
      </c>
      <c r="N571" s="89" t="s">
        <v>57</v>
      </c>
      <c r="O571" t="b">
        <f>INDEX(key!$AT$4:$BI$7,MATCH(K571,key!$AS$4:$AS$7,0),VALUE(RIGHT(M571,2)))</f>
        <v>1</v>
      </c>
      <c r="P571" t="b">
        <f t="shared" si="49"/>
        <v>1</v>
      </c>
      <c r="Q571" s="113">
        <f t="shared" si="47"/>
        <v>8619</v>
      </c>
    </row>
    <row r="572" spans="10:17" x14ac:dyDescent="0.25">
      <c r="J572" t="str">
        <f t="shared" si="48"/>
        <v>SCEMFmCZ092003</v>
      </c>
      <c r="K572" t="s">
        <v>130</v>
      </c>
      <c r="L572" t="s">
        <v>1650</v>
      </c>
      <c r="M572" t="s">
        <v>108</v>
      </c>
      <c r="N572" s="89" t="s">
        <v>57</v>
      </c>
      <c r="O572" t="b">
        <f>INDEX(key!$AT$4:$BI$7,MATCH(K572,key!$AS$4:$AS$7,0),VALUE(RIGHT(M572,2)))</f>
        <v>1</v>
      </c>
      <c r="P572" t="b">
        <f t="shared" si="49"/>
        <v>1</v>
      </c>
      <c r="Q572" s="113">
        <f t="shared" si="47"/>
        <v>7547</v>
      </c>
    </row>
    <row r="573" spans="10:17" x14ac:dyDescent="0.25">
      <c r="J573" t="str">
        <f t="shared" si="48"/>
        <v>SCEMFmCZ102003</v>
      </c>
      <c r="K573" t="s">
        <v>130</v>
      </c>
      <c r="L573" t="s">
        <v>1650</v>
      </c>
      <c r="M573" t="s">
        <v>109</v>
      </c>
      <c r="N573" s="89" t="s">
        <v>57</v>
      </c>
      <c r="O573" t="b">
        <f>INDEX(key!$AT$4:$BI$7,MATCH(K573,key!$AS$4:$AS$7,0),VALUE(RIGHT(M573,2)))</f>
        <v>1</v>
      </c>
      <c r="P573" t="b">
        <f t="shared" si="49"/>
        <v>1</v>
      </c>
      <c r="Q573" s="113">
        <f t="shared" si="47"/>
        <v>257</v>
      </c>
    </row>
    <row r="574" spans="10:17" x14ac:dyDescent="0.25">
      <c r="J574" t="str">
        <f t="shared" si="48"/>
        <v>SCEMFmCZ112003</v>
      </c>
      <c r="K574" t="s">
        <v>130</v>
      </c>
      <c r="L574" t="s">
        <v>1650</v>
      </c>
      <c r="M574" t="s">
        <v>110</v>
      </c>
      <c r="N574" s="89" t="s">
        <v>57</v>
      </c>
      <c r="O574" t="b">
        <f>INDEX(key!$AT$4:$BI$7,MATCH(K574,key!$AS$4:$AS$7,0),VALUE(RIGHT(M574,2)))</f>
        <v>0</v>
      </c>
      <c r="P574" t="b">
        <f t="shared" si="49"/>
        <v>1</v>
      </c>
      <c r="Q574" s="113">
        <f t="shared" si="47"/>
        <v>0</v>
      </c>
    </row>
    <row r="575" spans="10:17" x14ac:dyDescent="0.25">
      <c r="J575" t="str">
        <f t="shared" si="48"/>
        <v>SCEMFmCZ122003</v>
      </c>
      <c r="K575" t="s">
        <v>130</v>
      </c>
      <c r="L575" t="s">
        <v>1650</v>
      </c>
      <c r="M575" t="s">
        <v>111</v>
      </c>
      <c r="N575" s="89" t="s">
        <v>57</v>
      </c>
      <c r="O575" t="b">
        <f>INDEX(key!$AT$4:$BI$7,MATCH(K575,key!$AS$4:$AS$7,0),VALUE(RIGHT(M575,2)))</f>
        <v>0</v>
      </c>
      <c r="P575" t="b">
        <f t="shared" si="49"/>
        <v>1</v>
      </c>
      <c r="Q575" s="113">
        <f t="shared" si="47"/>
        <v>0</v>
      </c>
    </row>
    <row r="576" spans="10:17" x14ac:dyDescent="0.25">
      <c r="J576" t="str">
        <f t="shared" si="48"/>
        <v>SCEMFmCZ132003</v>
      </c>
      <c r="K576" t="s">
        <v>130</v>
      </c>
      <c r="L576" t="s">
        <v>1650</v>
      </c>
      <c r="M576" t="s">
        <v>112</v>
      </c>
      <c r="N576" s="89" t="s">
        <v>57</v>
      </c>
      <c r="O576" t="b">
        <f>INDEX(key!$AT$4:$BI$7,MATCH(K576,key!$AS$4:$AS$7,0),VALUE(RIGHT(M576,2)))</f>
        <v>1</v>
      </c>
      <c r="P576" t="b">
        <f t="shared" si="49"/>
        <v>1</v>
      </c>
      <c r="Q576" s="113">
        <f t="shared" si="47"/>
        <v>128</v>
      </c>
    </row>
    <row r="577" spans="10:17" x14ac:dyDescent="0.25">
      <c r="J577" t="str">
        <f t="shared" si="48"/>
        <v>SCEMFmCZ142003</v>
      </c>
      <c r="K577" t="s">
        <v>130</v>
      </c>
      <c r="L577" t="s">
        <v>1650</v>
      </c>
      <c r="M577" t="s">
        <v>113</v>
      </c>
      <c r="N577" s="89" t="s">
        <v>57</v>
      </c>
      <c r="O577" t="b">
        <f>INDEX(key!$AT$4:$BI$7,MATCH(K577,key!$AS$4:$AS$7,0),VALUE(RIGHT(M577,2)))</f>
        <v>1</v>
      </c>
      <c r="P577" t="b">
        <f t="shared" si="49"/>
        <v>1</v>
      </c>
      <c r="Q577" s="113">
        <f t="shared" si="47"/>
        <v>1</v>
      </c>
    </row>
    <row r="578" spans="10:17" x14ac:dyDescent="0.25">
      <c r="J578" t="str">
        <f t="shared" si="48"/>
        <v>SCEMFmCZ152003</v>
      </c>
      <c r="K578" t="s">
        <v>130</v>
      </c>
      <c r="L578" t="s">
        <v>1650</v>
      </c>
      <c r="M578" t="s">
        <v>114</v>
      </c>
      <c r="N578" s="89" t="s">
        <v>57</v>
      </c>
      <c r="O578" t="b">
        <f>INDEX(key!$AT$4:$BI$7,MATCH(K578,key!$AS$4:$AS$7,0),VALUE(RIGHT(M578,2)))</f>
        <v>1</v>
      </c>
      <c r="P578" t="b">
        <f t="shared" si="49"/>
        <v>1</v>
      </c>
      <c r="Q578" s="113">
        <f t="shared" si="47"/>
        <v>1</v>
      </c>
    </row>
    <row r="579" spans="10:17" x14ac:dyDescent="0.25">
      <c r="J579" t="str">
        <f t="shared" si="48"/>
        <v>SCEMFmCZ162003</v>
      </c>
      <c r="K579" t="s">
        <v>130</v>
      </c>
      <c r="L579" t="s">
        <v>1650</v>
      </c>
      <c r="M579" t="s">
        <v>115</v>
      </c>
      <c r="N579" s="89" t="s">
        <v>57</v>
      </c>
      <c r="O579" t="b">
        <f>INDEX(key!$AT$4:$BI$7,MATCH(K579,key!$AS$4:$AS$7,0),VALUE(RIGHT(M579,2)))</f>
        <v>1</v>
      </c>
      <c r="P579" t="b">
        <f t="shared" si="49"/>
        <v>1</v>
      </c>
      <c r="Q579" s="113">
        <f t="shared" si="47"/>
        <v>1</v>
      </c>
    </row>
    <row r="580" spans="10:17" x14ac:dyDescent="0.25">
      <c r="J580" t="str">
        <f t="shared" si="48"/>
        <v>SCEMFmCZ012007</v>
      </c>
      <c r="K580" t="s">
        <v>130</v>
      </c>
      <c r="L580" t="s">
        <v>1650</v>
      </c>
      <c r="M580" t="s">
        <v>48</v>
      </c>
      <c r="N580" s="89" t="s">
        <v>59</v>
      </c>
      <c r="O580" t="b">
        <f>INDEX(key!$AT$4:$BI$7,MATCH(K580,key!$AS$4:$AS$7,0),VALUE(RIGHT(M580,2)))</f>
        <v>0</v>
      </c>
      <c r="P580" t="b">
        <f t="shared" si="49"/>
        <v>0</v>
      </c>
      <c r="Q580" s="113">
        <f t="shared" ref="Q580:Q643" si="50">IF(O580,IF(P580,VLOOKUP(J580,$C$4:$F$387,4,FALSE),MAX(VLOOKUP(K580&amp;L580&amp;M580&amp;"2003",$C$4:$F$387,4,FALSE)*VLOOKUP(L580&amp;N580,$S$5:$W$24,5,FALSE),1)),0)</f>
        <v>0</v>
      </c>
    </row>
    <row r="581" spans="10:17" x14ac:dyDescent="0.25">
      <c r="J581" t="str">
        <f t="shared" ref="J581:J644" si="51">K581&amp;L581&amp;M581&amp;N581</f>
        <v>SCEMFmCZ022007</v>
      </c>
      <c r="K581" t="s">
        <v>130</v>
      </c>
      <c r="L581" t="s">
        <v>1650</v>
      </c>
      <c r="M581" t="s">
        <v>101</v>
      </c>
      <c r="N581" s="89" t="s">
        <v>59</v>
      </c>
      <c r="O581" t="b">
        <f>INDEX(key!$AT$4:$BI$7,MATCH(K581,key!$AS$4:$AS$7,0),VALUE(RIGHT(M581,2)))</f>
        <v>0</v>
      </c>
      <c r="P581" t="b">
        <f t="shared" ref="P581:P644" si="52">VLOOKUP(L581&amp;N581,$S$4:$V$24,4,FALSE)</f>
        <v>0</v>
      </c>
      <c r="Q581" s="113">
        <f t="shared" si="50"/>
        <v>0</v>
      </c>
    </row>
    <row r="582" spans="10:17" x14ac:dyDescent="0.25">
      <c r="J582" t="str">
        <f t="shared" si="51"/>
        <v>SCEMFmCZ032007</v>
      </c>
      <c r="K582" t="s">
        <v>130</v>
      </c>
      <c r="L582" t="s">
        <v>1650</v>
      </c>
      <c r="M582" t="s">
        <v>102</v>
      </c>
      <c r="N582" s="89" t="s">
        <v>59</v>
      </c>
      <c r="O582" t="b">
        <f>INDEX(key!$AT$4:$BI$7,MATCH(K582,key!$AS$4:$AS$7,0),VALUE(RIGHT(M582,2)))</f>
        <v>0</v>
      </c>
      <c r="P582" t="b">
        <f t="shared" si="52"/>
        <v>0</v>
      </c>
      <c r="Q582" s="113">
        <f t="shared" si="50"/>
        <v>0</v>
      </c>
    </row>
    <row r="583" spans="10:17" x14ac:dyDescent="0.25">
      <c r="J583" t="str">
        <f t="shared" si="51"/>
        <v>SCEMFmCZ042007</v>
      </c>
      <c r="K583" t="s">
        <v>130</v>
      </c>
      <c r="L583" t="s">
        <v>1650</v>
      </c>
      <c r="M583" t="s">
        <v>103</v>
      </c>
      <c r="N583" s="89" t="s">
        <v>59</v>
      </c>
      <c r="O583" t="b">
        <f>INDEX(key!$AT$4:$BI$7,MATCH(K583,key!$AS$4:$AS$7,0),VALUE(RIGHT(M583,2)))</f>
        <v>0</v>
      </c>
      <c r="P583" t="b">
        <f t="shared" si="52"/>
        <v>0</v>
      </c>
      <c r="Q583" s="113">
        <f t="shared" si="50"/>
        <v>0</v>
      </c>
    </row>
    <row r="584" spans="10:17" x14ac:dyDescent="0.25">
      <c r="J584" t="str">
        <f t="shared" si="51"/>
        <v>SCEMFmCZ052007</v>
      </c>
      <c r="K584" t="s">
        <v>130</v>
      </c>
      <c r="L584" t="s">
        <v>1650</v>
      </c>
      <c r="M584" t="s">
        <v>104</v>
      </c>
      <c r="N584" s="89" t="s">
        <v>59</v>
      </c>
      <c r="O584" t="b">
        <f>INDEX(key!$AT$4:$BI$7,MATCH(K584,key!$AS$4:$AS$7,0),VALUE(RIGHT(M584,2)))</f>
        <v>1</v>
      </c>
      <c r="P584" t="b">
        <f t="shared" si="52"/>
        <v>0</v>
      </c>
      <c r="Q584" s="113">
        <f t="shared" si="50"/>
        <v>1</v>
      </c>
    </row>
    <row r="585" spans="10:17" x14ac:dyDescent="0.25">
      <c r="J585" t="str">
        <f t="shared" si="51"/>
        <v>SCEMFmCZ062007</v>
      </c>
      <c r="K585" t="s">
        <v>130</v>
      </c>
      <c r="L585" t="s">
        <v>1650</v>
      </c>
      <c r="M585" t="s">
        <v>105</v>
      </c>
      <c r="N585" s="89" t="s">
        <v>59</v>
      </c>
      <c r="O585" t="b">
        <f>INDEX(key!$AT$4:$BI$7,MATCH(K585,key!$AS$4:$AS$7,0),VALUE(RIGHT(M585,2)))</f>
        <v>1</v>
      </c>
      <c r="P585" t="b">
        <f t="shared" si="52"/>
        <v>0</v>
      </c>
      <c r="Q585" s="113">
        <f t="shared" si="50"/>
        <v>5109.8308732550558</v>
      </c>
    </row>
    <row r="586" spans="10:17" x14ac:dyDescent="0.25">
      <c r="J586" t="str">
        <f t="shared" si="51"/>
        <v>SCEMFmCZ072007</v>
      </c>
      <c r="K586" t="s">
        <v>130</v>
      </c>
      <c r="L586" t="s">
        <v>1650</v>
      </c>
      <c r="M586" t="s">
        <v>106</v>
      </c>
      <c r="N586" s="89" t="s">
        <v>59</v>
      </c>
      <c r="O586" t="b">
        <f>INDEX(key!$AT$4:$BI$7,MATCH(K586,key!$AS$4:$AS$7,0),VALUE(RIGHT(M586,2)))</f>
        <v>0</v>
      </c>
      <c r="P586" t="b">
        <f t="shared" si="52"/>
        <v>0</v>
      </c>
      <c r="Q586" s="113">
        <f t="shared" si="50"/>
        <v>0</v>
      </c>
    </row>
    <row r="587" spans="10:17" x14ac:dyDescent="0.25">
      <c r="J587" t="str">
        <f t="shared" si="51"/>
        <v>SCEMFmCZ082007</v>
      </c>
      <c r="K587" t="s">
        <v>130</v>
      </c>
      <c r="L587" t="s">
        <v>1650</v>
      </c>
      <c r="M587" t="s">
        <v>107</v>
      </c>
      <c r="N587" s="89" t="s">
        <v>59</v>
      </c>
      <c r="O587" t="b">
        <f>INDEX(key!$AT$4:$BI$7,MATCH(K587,key!$AS$4:$AS$7,0),VALUE(RIGHT(M587,2)))</f>
        <v>1</v>
      </c>
      <c r="P587" t="b">
        <f t="shared" si="52"/>
        <v>0</v>
      </c>
      <c r="Q587" s="113">
        <f t="shared" si="50"/>
        <v>5946.7502425851108</v>
      </c>
    </row>
    <row r="588" spans="10:17" x14ac:dyDescent="0.25">
      <c r="J588" t="str">
        <f t="shared" si="51"/>
        <v>SCEMFmCZ092007</v>
      </c>
      <c r="K588" t="s">
        <v>130</v>
      </c>
      <c r="L588" t="s">
        <v>1650</v>
      </c>
      <c r="M588" t="s">
        <v>108</v>
      </c>
      <c r="N588" s="89" t="s">
        <v>59</v>
      </c>
      <c r="O588" t="b">
        <f>INDEX(key!$AT$4:$BI$7,MATCH(K588,key!$AS$4:$AS$7,0),VALUE(RIGHT(M588,2)))</f>
        <v>1</v>
      </c>
      <c r="P588" t="b">
        <f t="shared" si="52"/>
        <v>0</v>
      </c>
      <c r="Q588" s="113">
        <f t="shared" si="50"/>
        <v>5207.1149879092509</v>
      </c>
    </row>
    <row r="589" spans="10:17" x14ac:dyDescent="0.25">
      <c r="J589" t="str">
        <f t="shared" si="51"/>
        <v>SCEMFmCZ102007</v>
      </c>
      <c r="K589" t="s">
        <v>130</v>
      </c>
      <c r="L589" t="s">
        <v>1650</v>
      </c>
      <c r="M589" t="s">
        <v>109</v>
      </c>
      <c r="N589" s="89" t="s">
        <v>59</v>
      </c>
      <c r="O589" t="b">
        <f>INDEX(key!$AT$4:$BI$7,MATCH(K589,key!$AS$4:$AS$7,0),VALUE(RIGHT(M589,2)))</f>
        <v>1</v>
      </c>
      <c r="P589" t="b">
        <f t="shared" si="52"/>
        <v>0</v>
      </c>
      <c r="Q589" s="113">
        <f t="shared" si="50"/>
        <v>177.31927280941795</v>
      </c>
    </row>
    <row r="590" spans="10:17" x14ac:dyDescent="0.25">
      <c r="J590" t="str">
        <f t="shared" si="51"/>
        <v>SCEMFmCZ112007</v>
      </c>
      <c r="K590" t="s">
        <v>130</v>
      </c>
      <c r="L590" t="s">
        <v>1650</v>
      </c>
      <c r="M590" t="s">
        <v>110</v>
      </c>
      <c r="N590" s="89" t="s">
        <v>59</v>
      </c>
      <c r="O590" t="b">
        <f>INDEX(key!$AT$4:$BI$7,MATCH(K590,key!$AS$4:$AS$7,0),VALUE(RIGHT(M590,2)))</f>
        <v>0</v>
      </c>
      <c r="P590" t="b">
        <f t="shared" si="52"/>
        <v>0</v>
      </c>
      <c r="Q590" s="113">
        <f t="shared" si="50"/>
        <v>0</v>
      </c>
    </row>
    <row r="591" spans="10:17" x14ac:dyDescent="0.25">
      <c r="J591" t="str">
        <f t="shared" si="51"/>
        <v>SCEMFmCZ122007</v>
      </c>
      <c r="K591" t="s">
        <v>130</v>
      </c>
      <c r="L591" t="s">
        <v>1650</v>
      </c>
      <c r="M591" t="s">
        <v>111</v>
      </c>
      <c r="N591" s="89" t="s">
        <v>59</v>
      </c>
      <c r="O591" t="b">
        <f>INDEX(key!$AT$4:$BI$7,MATCH(K591,key!$AS$4:$AS$7,0),VALUE(RIGHT(M591,2)))</f>
        <v>0</v>
      </c>
      <c r="P591" t="b">
        <f t="shared" si="52"/>
        <v>0</v>
      </c>
      <c r="Q591" s="113">
        <f t="shared" si="50"/>
        <v>0</v>
      </c>
    </row>
    <row r="592" spans="10:17" x14ac:dyDescent="0.25">
      <c r="J592" t="str">
        <f t="shared" si="51"/>
        <v>SCEMFmCZ132007</v>
      </c>
      <c r="K592" t="s">
        <v>130</v>
      </c>
      <c r="L592" t="s">
        <v>1650</v>
      </c>
      <c r="M592" t="s">
        <v>112</v>
      </c>
      <c r="N592" s="89" t="s">
        <v>59</v>
      </c>
      <c r="O592" t="b">
        <f>INDEX(key!$AT$4:$BI$7,MATCH(K592,key!$AS$4:$AS$7,0),VALUE(RIGHT(M592,2)))</f>
        <v>1</v>
      </c>
      <c r="P592" t="b">
        <f t="shared" si="52"/>
        <v>0</v>
      </c>
      <c r="Q592" s="113">
        <f t="shared" si="50"/>
        <v>88.314657274729569</v>
      </c>
    </row>
    <row r="593" spans="10:17" x14ac:dyDescent="0.25">
      <c r="J593" t="str">
        <f t="shared" si="51"/>
        <v>SCEMFmCZ142007</v>
      </c>
      <c r="K593" t="s">
        <v>130</v>
      </c>
      <c r="L593" t="s">
        <v>1650</v>
      </c>
      <c r="M593" t="s">
        <v>113</v>
      </c>
      <c r="N593" s="89" t="s">
        <v>59</v>
      </c>
      <c r="O593" t="b">
        <f>INDEX(key!$AT$4:$BI$7,MATCH(K593,key!$AS$4:$AS$7,0),VALUE(RIGHT(M593,2)))</f>
        <v>1</v>
      </c>
      <c r="P593" t="b">
        <f t="shared" si="52"/>
        <v>0</v>
      </c>
      <c r="Q593" s="113">
        <f t="shared" si="50"/>
        <v>1</v>
      </c>
    </row>
    <row r="594" spans="10:17" x14ac:dyDescent="0.25">
      <c r="J594" t="str">
        <f t="shared" si="51"/>
        <v>SCEMFmCZ152007</v>
      </c>
      <c r="K594" t="s">
        <v>130</v>
      </c>
      <c r="L594" t="s">
        <v>1650</v>
      </c>
      <c r="M594" t="s">
        <v>114</v>
      </c>
      <c r="N594" s="89" t="s">
        <v>59</v>
      </c>
      <c r="O594" t="b">
        <f>INDEX(key!$AT$4:$BI$7,MATCH(K594,key!$AS$4:$AS$7,0),VALUE(RIGHT(M594,2)))</f>
        <v>1</v>
      </c>
      <c r="P594" t="b">
        <f t="shared" si="52"/>
        <v>0</v>
      </c>
      <c r="Q594" s="113">
        <f t="shared" si="50"/>
        <v>1</v>
      </c>
    </row>
    <row r="595" spans="10:17" x14ac:dyDescent="0.25">
      <c r="J595" t="str">
        <f t="shared" si="51"/>
        <v>SCEMFmCZ162007</v>
      </c>
      <c r="K595" t="s">
        <v>130</v>
      </c>
      <c r="L595" t="s">
        <v>1650</v>
      </c>
      <c r="M595" t="s">
        <v>115</v>
      </c>
      <c r="N595" s="89" t="s">
        <v>59</v>
      </c>
      <c r="O595" t="b">
        <f>INDEX(key!$AT$4:$BI$7,MATCH(K595,key!$AS$4:$AS$7,0),VALUE(RIGHT(M595,2)))</f>
        <v>1</v>
      </c>
      <c r="P595" t="b">
        <f t="shared" si="52"/>
        <v>0</v>
      </c>
      <c r="Q595" s="113">
        <f t="shared" si="50"/>
        <v>1</v>
      </c>
    </row>
    <row r="596" spans="10:17" x14ac:dyDescent="0.25">
      <c r="J596" t="str">
        <f t="shared" si="51"/>
        <v>SCEMFmCZ012011</v>
      </c>
      <c r="K596" t="s">
        <v>130</v>
      </c>
      <c r="L596" t="s">
        <v>1650</v>
      </c>
      <c r="M596" t="s">
        <v>48</v>
      </c>
      <c r="N596" s="89" t="s">
        <v>62</v>
      </c>
      <c r="O596" t="b">
        <f>INDEX(key!$AT$4:$BI$7,MATCH(K596,key!$AS$4:$AS$7,0),VALUE(RIGHT(M596,2)))</f>
        <v>0</v>
      </c>
      <c r="P596" t="b">
        <f t="shared" si="52"/>
        <v>0</v>
      </c>
      <c r="Q596" s="113">
        <f t="shared" si="50"/>
        <v>0</v>
      </c>
    </row>
    <row r="597" spans="10:17" x14ac:dyDescent="0.25">
      <c r="J597" t="str">
        <f t="shared" si="51"/>
        <v>SCEMFmCZ022011</v>
      </c>
      <c r="K597" t="s">
        <v>130</v>
      </c>
      <c r="L597" t="s">
        <v>1650</v>
      </c>
      <c r="M597" t="s">
        <v>101</v>
      </c>
      <c r="N597" s="89" t="s">
        <v>62</v>
      </c>
      <c r="O597" t="b">
        <f>INDEX(key!$AT$4:$BI$7,MATCH(K597,key!$AS$4:$AS$7,0),VALUE(RIGHT(M597,2)))</f>
        <v>0</v>
      </c>
      <c r="P597" t="b">
        <f t="shared" si="52"/>
        <v>0</v>
      </c>
      <c r="Q597" s="113">
        <f t="shared" si="50"/>
        <v>0</v>
      </c>
    </row>
    <row r="598" spans="10:17" x14ac:dyDescent="0.25">
      <c r="J598" t="str">
        <f t="shared" si="51"/>
        <v>SCEMFmCZ032011</v>
      </c>
      <c r="K598" t="s">
        <v>130</v>
      </c>
      <c r="L598" t="s">
        <v>1650</v>
      </c>
      <c r="M598" t="s">
        <v>102</v>
      </c>
      <c r="N598" s="89" t="s">
        <v>62</v>
      </c>
      <c r="O598" t="b">
        <f>INDEX(key!$AT$4:$BI$7,MATCH(K598,key!$AS$4:$AS$7,0),VALUE(RIGHT(M598,2)))</f>
        <v>0</v>
      </c>
      <c r="P598" t="b">
        <f t="shared" si="52"/>
        <v>0</v>
      </c>
      <c r="Q598" s="113">
        <f t="shared" si="50"/>
        <v>0</v>
      </c>
    </row>
    <row r="599" spans="10:17" x14ac:dyDescent="0.25">
      <c r="J599" t="str">
        <f t="shared" si="51"/>
        <v>SCEMFmCZ042011</v>
      </c>
      <c r="K599" t="s">
        <v>130</v>
      </c>
      <c r="L599" t="s">
        <v>1650</v>
      </c>
      <c r="M599" t="s">
        <v>103</v>
      </c>
      <c r="N599" s="89" t="s">
        <v>62</v>
      </c>
      <c r="O599" t="b">
        <f>INDEX(key!$AT$4:$BI$7,MATCH(K599,key!$AS$4:$AS$7,0),VALUE(RIGHT(M599,2)))</f>
        <v>0</v>
      </c>
      <c r="P599" t="b">
        <f t="shared" si="52"/>
        <v>0</v>
      </c>
      <c r="Q599" s="113">
        <f t="shared" si="50"/>
        <v>0</v>
      </c>
    </row>
    <row r="600" spans="10:17" x14ac:dyDescent="0.25">
      <c r="J600" t="str">
        <f t="shared" si="51"/>
        <v>SCEMFmCZ052011</v>
      </c>
      <c r="K600" t="s">
        <v>130</v>
      </c>
      <c r="L600" t="s">
        <v>1650</v>
      </c>
      <c r="M600" t="s">
        <v>104</v>
      </c>
      <c r="N600" s="89" t="s">
        <v>62</v>
      </c>
      <c r="O600" t="b">
        <f>INDEX(key!$AT$4:$BI$7,MATCH(K600,key!$AS$4:$AS$7,0),VALUE(RIGHT(M600,2)))</f>
        <v>1</v>
      </c>
      <c r="P600" t="b">
        <f t="shared" si="52"/>
        <v>0</v>
      </c>
      <c r="Q600" s="113">
        <f t="shared" si="50"/>
        <v>1</v>
      </c>
    </row>
    <row r="601" spans="10:17" x14ac:dyDescent="0.25">
      <c r="J601" t="str">
        <f t="shared" si="51"/>
        <v>SCEMFmCZ062011</v>
      </c>
      <c r="K601" t="s">
        <v>130</v>
      </c>
      <c r="L601" t="s">
        <v>1650</v>
      </c>
      <c r="M601" t="s">
        <v>105</v>
      </c>
      <c r="N601" s="89" t="s">
        <v>62</v>
      </c>
      <c r="O601" t="b">
        <f>INDEX(key!$AT$4:$BI$7,MATCH(K601,key!$AS$4:$AS$7,0),VALUE(RIGHT(M601,2)))</f>
        <v>1</v>
      </c>
      <c r="P601" t="b">
        <f t="shared" si="52"/>
        <v>0</v>
      </c>
      <c r="Q601" s="113">
        <f t="shared" si="50"/>
        <v>4422.4516241650708</v>
      </c>
    </row>
    <row r="602" spans="10:17" x14ac:dyDescent="0.25">
      <c r="J602" t="str">
        <f t="shared" si="51"/>
        <v>SCEMFmCZ072011</v>
      </c>
      <c r="K602" t="s">
        <v>130</v>
      </c>
      <c r="L602" t="s">
        <v>1650</v>
      </c>
      <c r="M602" t="s">
        <v>106</v>
      </c>
      <c r="N602" s="89" t="s">
        <v>62</v>
      </c>
      <c r="O602" t="b">
        <f>INDEX(key!$AT$4:$BI$7,MATCH(K602,key!$AS$4:$AS$7,0),VALUE(RIGHT(M602,2)))</f>
        <v>0</v>
      </c>
      <c r="P602" t="b">
        <f t="shared" si="52"/>
        <v>0</v>
      </c>
      <c r="Q602" s="113">
        <f t="shared" si="50"/>
        <v>0</v>
      </c>
    </row>
    <row r="603" spans="10:17" x14ac:dyDescent="0.25">
      <c r="J603" t="str">
        <f t="shared" si="51"/>
        <v>SCEMFmCZ082011</v>
      </c>
      <c r="K603" t="s">
        <v>130</v>
      </c>
      <c r="L603" t="s">
        <v>1650</v>
      </c>
      <c r="M603" t="s">
        <v>107</v>
      </c>
      <c r="N603" s="89" t="s">
        <v>62</v>
      </c>
      <c r="O603" t="b">
        <f>INDEX(key!$AT$4:$BI$7,MATCH(K603,key!$AS$4:$AS$7,0),VALUE(RIGHT(M603,2)))</f>
        <v>1</v>
      </c>
      <c r="P603" t="b">
        <f t="shared" si="52"/>
        <v>0</v>
      </c>
      <c r="Q603" s="113">
        <f t="shared" si="50"/>
        <v>5146.7878137562448</v>
      </c>
    </row>
    <row r="604" spans="10:17" x14ac:dyDescent="0.25">
      <c r="J604" t="str">
        <f t="shared" si="51"/>
        <v>SCEMFmCZ092011</v>
      </c>
      <c r="K604" t="s">
        <v>130</v>
      </c>
      <c r="L604" t="s">
        <v>1650</v>
      </c>
      <c r="M604" t="s">
        <v>108</v>
      </c>
      <c r="N604" s="89" t="s">
        <v>62</v>
      </c>
      <c r="O604" t="b">
        <f>INDEX(key!$AT$4:$BI$7,MATCH(K604,key!$AS$4:$AS$7,0),VALUE(RIGHT(M604,2)))</f>
        <v>1</v>
      </c>
      <c r="P604" t="b">
        <f t="shared" si="52"/>
        <v>0</v>
      </c>
      <c r="Q604" s="113">
        <f t="shared" si="50"/>
        <v>4506.6489883302447</v>
      </c>
    </row>
    <row r="605" spans="10:17" x14ac:dyDescent="0.25">
      <c r="J605" t="str">
        <f t="shared" si="51"/>
        <v>SCEMFmCZ102011</v>
      </c>
      <c r="K605" t="s">
        <v>130</v>
      </c>
      <c r="L605" t="s">
        <v>1650</v>
      </c>
      <c r="M605" t="s">
        <v>109</v>
      </c>
      <c r="N605" s="89" t="s">
        <v>62</v>
      </c>
      <c r="O605" t="b">
        <f>INDEX(key!$AT$4:$BI$7,MATCH(K605,key!$AS$4:$AS$7,0),VALUE(RIGHT(M605,2)))</f>
        <v>1</v>
      </c>
      <c r="P605" t="b">
        <f t="shared" si="52"/>
        <v>0</v>
      </c>
      <c r="Q605" s="113">
        <f t="shared" si="50"/>
        <v>153.46611766276305</v>
      </c>
    </row>
    <row r="606" spans="10:17" x14ac:dyDescent="0.25">
      <c r="J606" t="str">
        <f t="shared" si="51"/>
        <v>SCEMFmCZ112011</v>
      </c>
      <c r="K606" t="s">
        <v>130</v>
      </c>
      <c r="L606" t="s">
        <v>1650</v>
      </c>
      <c r="M606" t="s">
        <v>110</v>
      </c>
      <c r="N606" s="89" t="s">
        <v>62</v>
      </c>
      <c r="O606" t="b">
        <f>INDEX(key!$AT$4:$BI$7,MATCH(K606,key!$AS$4:$AS$7,0),VALUE(RIGHT(M606,2)))</f>
        <v>0</v>
      </c>
      <c r="P606" t="b">
        <f t="shared" si="52"/>
        <v>0</v>
      </c>
      <c r="Q606" s="113">
        <f t="shared" si="50"/>
        <v>0</v>
      </c>
    </row>
    <row r="607" spans="10:17" x14ac:dyDescent="0.25">
      <c r="J607" t="str">
        <f t="shared" si="51"/>
        <v>SCEMFmCZ122011</v>
      </c>
      <c r="K607" t="s">
        <v>130</v>
      </c>
      <c r="L607" t="s">
        <v>1650</v>
      </c>
      <c r="M607" t="s">
        <v>111</v>
      </c>
      <c r="N607" s="89" t="s">
        <v>62</v>
      </c>
      <c r="O607" t="b">
        <f>INDEX(key!$AT$4:$BI$7,MATCH(K607,key!$AS$4:$AS$7,0),VALUE(RIGHT(M607,2)))</f>
        <v>0</v>
      </c>
      <c r="P607" t="b">
        <f t="shared" si="52"/>
        <v>0</v>
      </c>
      <c r="Q607" s="113">
        <f t="shared" si="50"/>
        <v>0</v>
      </c>
    </row>
    <row r="608" spans="10:17" x14ac:dyDescent="0.25">
      <c r="J608" t="str">
        <f t="shared" si="51"/>
        <v>SCEMFmCZ132011</v>
      </c>
      <c r="K608" t="s">
        <v>130</v>
      </c>
      <c r="L608" t="s">
        <v>1650</v>
      </c>
      <c r="M608" t="s">
        <v>112</v>
      </c>
      <c r="N608" s="89" t="s">
        <v>62</v>
      </c>
      <c r="O608" t="b">
        <f>INDEX(key!$AT$4:$BI$7,MATCH(K608,key!$AS$4:$AS$7,0),VALUE(RIGHT(M608,2)))</f>
        <v>1</v>
      </c>
      <c r="P608" t="b">
        <f t="shared" si="52"/>
        <v>0</v>
      </c>
      <c r="Q608" s="113">
        <f t="shared" si="50"/>
        <v>76.434486618029851</v>
      </c>
    </row>
    <row r="609" spans="10:17" x14ac:dyDescent="0.25">
      <c r="J609" t="str">
        <f t="shared" si="51"/>
        <v>SCEMFmCZ142011</v>
      </c>
      <c r="K609" t="s">
        <v>130</v>
      </c>
      <c r="L609" t="s">
        <v>1650</v>
      </c>
      <c r="M609" t="s">
        <v>113</v>
      </c>
      <c r="N609" s="89" t="s">
        <v>62</v>
      </c>
      <c r="O609" t="b">
        <f>INDEX(key!$AT$4:$BI$7,MATCH(K609,key!$AS$4:$AS$7,0),VALUE(RIGHT(M609,2)))</f>
        <v>1</v>
      </c>
      <c r="P609" t="b">
        <f t="shared" si="52"/>
        <v>0</v>
      </c>
      <c r="Q609" s="113">
        <f t="shared" si="50"/>
        <v>1</v>
      </c>
    </row>
    <row r="610" spans="10:17" x14ac:dyDescent="0.25">
      <c r="J610" t="str">
        <f t="shared" si="51"/>
        <v>SCEMFmCZ152011</v>
      </c>
      <c r="K610" t="s">
        <v>130</v>
      </c>
      <c r="L610" t="s">
        <v>1650</v>
      </c>
      <c r="M610" t="s">
        <v>114</v>
      </c>
      <c r="N610" s="89" t="s">
        <v>62</v>
      </c>
      <c r="O610" t="b">
        <f>INDEX(key!$AT$4:$BI$7,MATCH(K610,key!$AS$4:$AS$7,0),VALUE(RIGHT(M610,2)))</f>
        <v>1</v>
      </c>
      <c r="P610" t="b">
        <f t="shared" si="52"/>
        <v>0</v>
      </c>
      <c r="Q610" s="113">
        <f t="shared" si="50"/>
        <v>1</v>
      </c>
    </row>
    <row r="611" spans="10:17" x14ac:dyDescent="0.25">
      <c r="J611" t="str">
        <f t="shared" si="51"/>
        <v>SCEMFmCZ162011</v>
      </c>
      <c r="K611" t="s">
        <v>130</v>
      </c>
      <c r="L611" t="s">
        <v>1650</v>
      </c>
      <c r="M611" t="s">
        <v>115</v>
      </c>
      <c r="N611" s="89" t="s">
        <v>62</v>
      </c>
      <c r="O611" t="b">
        <f>INDEX(key!$AT$4:$BI$7,MATCH(K611,key!$AS$4:$AS$7,0),VALUE(RIGHT(M611,2)))</f>
        <v>1</v>
      </c>
      <c r="P611" t="b">
        <f t="shared" si="52"/>
        <v>0</v>
      </c>
      <c r="Q611" s="113">
        <f t="shared" si="50"/>
        <v>1</v>
      </c>
    </row>
    <row r="612" spans="10:17" x14ac:dyDescent="0.25">
      <c r="J612" t="str">
        <f t="shared" si="51"/>
        <v>SCEMFmCZ012015</v>
      </c>
      <c r="K612" t="s">
        <v>130</v>
      </c>
      <c r="L612" t="s">
        <v>1650</v>
      </c>
      <c r="M612" t="s">
        <v>48</v>
      </c>
      <c r="N612" s="89" t="s">
        <v>1830</v>
      </c>
      <c r="O612" t="b">
        <f>INDEX(key!$AT$4:$BI$7,MATCH(K612,key!$AS$4:$AS$7,0),VALUE(RIGHT(M612,2)))</f>
        <v>0</v>
      </c>
      <c r="P612" t="b">
        <f t="shared" si="52"/>
        <v>0</v>
      </c>
      <c r="Q612" s="113">
        <f t="shared" si="50"/>
        <v>0</v>
      </c>
    </row>
    <row r="613" spans="10:17" x14ac:dyDescent="0.25">
      <c r="J613" t="str">
        <f t="shared" si="51"/>
        <v>SCEMFmCZ022015</v>
      </c>
      <c r="K613" t="s">
        <v>130</v>
      </c>
      <c r="L613" t="s">
        <v>1650</v>
      </c>
      <c r="M613" t="s">
        <v>101</v>
      </c>
      <c r="N613" s="89" t="s">
        <v>1830</v>
      </c>
      <c r="O613" t="b">
        <f>INDEX(key!$AT$4:$BI$7,MATCH(K613,key!$AS$4:$AS$7,0),VALUE(RIGHT(M613,2)))</f>
        <v>0</v>
      </c>
      <c r="P613" t="b">
        <f t="shared" si="52"/>
        <v>0</v>
      </c>
      <c r="Q613" s="113">
        <f t="shared" si="50"/>
        <v>0</v>
      </c>
    </row>
    <row r="614" spans="10:17" x14ac:dyDescent="0.25">
      <c r="J614" t="str">
        <f t="shared" si="51"/>
        <v>SCEMFmCZ032015</v>
      </c>
      <c r="K614" t="s">
        <v>130</v>
      </c>
      <c r="L614" t="s">
        <v>1650</v>
      </c>
      <c r="M614" t="s">
        <v>102</v>
      </c>
      <c r="N614" s="89" t="s">
        <v>1830</v>
      </c>
      <c r="O614" t="b">
        <f>INDEX(key!$AT$4:$BI$7,MATCH(K614,key!$AS$4:$AS$7,0),VALUE(RIGHT(M614,2)))</f>
        <v>0</v>
      </c>
      <c r="P614" t="b">
        <f t="shared" si="52"/>
        <v>0</v>
      </c>
      <c r="Q614" s="113">
        <f t="shared" si="50"/>
        <v>0</v>
      </c>
    </row>
    <row r="615" spans="10:17" x14ac:dyDescent="0.25">
      <c r="J615" t="str">
        <f t="shared" si="51"/>
        <v>SCEMFmCZ042015</v>
      </c>
      <c r="K615" t="s">
        <v>130</v>
      </c>
      <c r="L615" t="s">
        <v>1650</v>
      </c>
      <c r="M615" t="s">
        <v>103</v>
      </c>
      <c r="N615" s="89" t="s">
        <v>1830</v>
      </c>
      <c r="O615" t="b">
        <f>INDEX(key!$AT$4:$BI$7,MATCH(K615,key!$AS$4:$AS$7,0),VALUE(RIGHT(M615,2)))</f>
        <v>0</v>
      </c>
      <c r="P615" t="b">
        <f t="shared" si="52"/>
        <v>0</v>
      </c>
      <c r="Q615" s="113">
        <f t="shared" si="50"/>
        <v>0</v>
      </c>
    </row>
    <row r="616" spans="10:17" x14ac:dyDescent="0.25">
      <c r="J616" t="str">
        <f t="shared" si="51"/>
        <v>SCEMFmCZ052015</v>
      </c>
      <c r="K616" t="s">
        <v>130</v>
      </c>
      <c r="L616" t="s">
        <v>1650</v>
      </c>
      <c r="M616" t="s">
        <v>104</v>
      </c>
      <c r="N616" s="89" t="s">
        <v>1830</v>
      </c>
      <c r="O616" t="b">
        <f>INDEX(key!$AT$4:$BI$7,MATCH(K616,key!$AS$4:$AS$7,0),VALUE(RIGHT(M616,2)))</f>
        <v>1</v>
      </c>
      <c r="P616" t="b">
        <f t="shared" si="52"/>
        <v>0</v>
      </c>
      <c r="Q616" s="113">
        <f t="shared" si="50"/>
        <v>1</v>
      </c>
    </row>
    <row r="617" spans="10:17" x14ac:dyDescent="0.25">
      <c r="J617" t="str">
        <f t="shared" si="51"/>
        <v>SCEMFmCZ062015</v>
      </c>
      <c r="K617" t="s">
        <v>130</v>
      </c>
      <c r="L617" t="s">
        <v>1650</v>
      </c>
      <c r="M617" t="s">
        <v>105</v>
      </c>
      <c r="N617" s="89" t="s">
        <v>1830</v>
      </c>
      <c r="O617" t="b">
        <f>INDEX(key!$AT$4:$BI$7,MATCH(K617,key!$AS$4:$AS$7,0),VALUE(RIGHT(M617,2)))</f>
        <v>1</v>
      </c>
      <c r="P617" t="b">
        <f t="shared" si="52"/>
        <v>0</v>
      </c>
      <c r="Q617" s="113">
        <f t="shared" si="50"/>
        <v>5684.9282923548462</v>
      </c>
    </row>
    <row r="618" spans="10:17" x14ac:dyDescent="0.25">
      <c r="J618" t="str">
        <f t="shared" si="51"/>
        <v>SCEMFmCZ072015</v>
      </c>
      <c r="K618" t="s">
        <v>130</v>
      </c>
      <c r="L618" t="s">
        <v>1650</v>
      </c>
      <c r="M618" t="s">
        <v>106</v>
      </c>
      <c r="N618" s="89" t="s">
        <v>1830</v>
      </c>
      <c r="O618" t="b">
        <f>INDEX(key!$AT$4:$BI$7,MATCH(K618,key!$AS$4:$AS$7,0),VALUE(RIGHT(M618,2)))</f>
        <v>0</v>
      </c>
      <c r="P618" t="b">
        <f t="shared" si="52"/>
        <v>0</v>
      </c>
      <c r="Q618" s="113">
        <f t="shared" si="50"/>
        <v>0</v>
      </c>
    </row>
    <row r="619" spans="10:17" x14ac:dyDescent="0.25">
      <c r="J619" t="str">
        <f t="shared" si="51"/>
        <v>SCEMFmCZ082015</v>
      </c>
      <c r="K619" t="s">
        <v>130</v>
      </c>
      <c r="L619" t="s">
        <v>1650</v>
      </c>
      <c r="M619" t="s">
        <v>107</v>
      </c>
      <c r="N619" s="89" t="s">
        <v>1830</v>
      </c>
      <c r="O619" t="b">
        <f>INDEX(key!$AT$4:$BI$7,MATCH(K619,key!$AS$4:$AS$7,0),VALUE(RIGHT(M619,2)))</f>
        <v>1</v>
      </c>
      <c r="P619" t="b">
        <f t="shared" si="52"/>
        <v>0</v>
      </c>
      <c r="Q619" s="113">
        <f t="shared" si="50"/>
        <v>6616.0406362147478</v>
      </c>
    </row>
    <row r="620" spans="10:17" x14ac:dyDescent="0.25">
      <c r="J620" t="str">
        <f t="shared" si="51"/>
        <v>SCEMFmCZ092015</v>
      </c>
      <c r="K620" t="s">
        <v>130</v>
      </c>
      <c r="L620" t="s">
        <v>1650</v>
      </c>
      <c r="M620" t="s">
        <v>108</v>
      </c>
      <c r="N620" s="89" t="s">
        <v>1830</v>
      </c>
      <c r="O620" t="b">
        <f>INDEX(key!$AT$4:$BI$7,MATCH(K620,key!$AS$4:$AS$7,0),VALUE(RIGHT(M620,2)))</f>
        <v>1</v>
      </c>
      <c r="P620" t="b">
        <f t="shared" si="52"/>
        <v>0</v>
      </c>
      <c r="Q620" s="113">
        <f t="shared" si="50"/>
        <v>5793.1614667029471</v>
      </c>
    </row>
    <row r="621" spans="10:17" x14ac:dyDescent="0.25">
      <c r="J621" t="str">
        <f t="shared" si="51"/>
        <v>SCEMFmCZ102015</v>
      </c>
      <c r="K621" t="s">
        <v>130</v>
      </c>
      <c r="L621" t="s">
        <v>1650</v>
      </c>
      <c r="M621" t="s">
        <v>109</v>
      </c>
      <c r="N621" s="89" t="s">
        <v>1830</v>
      </c>
      <c r="O621" t="b">
        <f>INDEX(key!$AT$4:$BI$7,MATCH(K621,key!$AS$4:$AS$7,0),VALUE(RIGHT(M621,2)))</f>
        <v>1</v>
      </c>
      <c r="P621" t="b">
        <f t="shared" si="52"/>
        <v>0</v>
      </c>
      <c r="Q621" s="113">
        <f t="shared" si="50"/>
        <v>197.27606955646712</v>
      </c>
    </row>
    <row r="622" spans="10:17" x14ac:dyDescent="0.25">
      <c r="J622" t="str">
        <f t="shared" si="51"/>
        <v>SCEMFmCZ112015</v>
      </c>
      <c r="K622" t="s">
        <v>130</v>
      </c>
      <c r="L622" t="s">
        <v>1650</v>
      </c>
      <c r="M622" t="s">
        <v>110</v>
      </c>
      <c r="N622" s="89" t="s">
        <v>1830</v>
      </c>
      <c r="O622" t="b">
        <f>INDEX(key!$AT$4:$BI$7,MATCH(K622,key!$AS$4:$AS$7,0),VALUE(RIGHT(M622,2)))</f>
        <v>0</v>
      </c>
      <c r="P622" t="b">
        <f t="shared" si="52"/>
        <v>0</v>
      </c>
      <c r="Q622" s="113">
        <f t="shared" si="50"/>
        <v>0</v>
      </c>
    </row>
    <row r="623" spans="10:17" x14ac:dyDescent="0.25">
      <c r="J623" t="str">
        <f t="shared" si="51"/>
        <v>SCEMFmCZ122015</v>
      </c>
      <c r="K623" t="s">
        <v>130</v>
      </c>
      <c r="L623" t="s">
        <v>1650</v>
      </c>
      <c r="M623" t="s">
        <v>111</v>
      </c>
      <c r="N623" s="89" t="s">
        <v>1830</v>
      </c>
      <c r="O623" t="b">
        <f>INDEX(key!$AT$4:$BI$7,MATCH(K623,key!$AS$4:$AS$7,0),VALUE(RIGHT(M623,2)))</f>
        <v>0</v>
      </c>
      <c r="P623" t="b">
        <f t="shared" si="52"/>
        <v>0</v>
      </c>
      <c r="Q623" s="113">
        <f t="shared" si="50"/>
        <v>0</v>
      </c>
    </row>
    <row r="624" spans="10:17" x14ac:dyDescent="0.25">
      <c r="J624" t="str">
        <f t="shared" si="51"/>
        <v>SCEMFmCZ132015</v>
      </c>
      <c r="K624" t="s">
        <v>130</v>
      </c>
      <c r="L624" t="s">
        <v>1650</v>
      </c>
      <c r="M624" t="s">
        <v>112</v>
      </c>
      <c r="N624" s="89" t="s">
        <v>1830</v>
      </c>
      <c r="O624" t="b">
        <f>INDEX(key!$AT$4:$BI$7,MATCH(K624,key!$AS$4:$AS$7,0),VALUE(RIGHT(M624,2)))</f>
        <v>1</v>
      </c>
      <c r="P624" t="b">
        <f t="shared" si="52"/>
        <v>0</v>
      </c>
      <c r="Q624" s="113">
        <f t="shared" si="50"/>
        <v>98.254229195438882</v>
      </c>
    </row>
    <row r="625" spans="10:17" x14ac:dyDescent="0.25">
      <c r="J625" t="str">
        <f t="shared" si="51"/>
        <v>SCEMFmCZ142015</v>
      </c>
      <c r="K625" t="s">
        <v>130</v>
      </c>
      <c r="L625" t="s">
        <v>1650</v>
      </c>
      <c r="M625" t="s">
        <v>113</v>
      </c>
      <c r="N625" s="89" t="s">
        <v>1830</v>
      </c>
      <c r="O625" t="b">
        <f>INDEX(key!$AT$4:$BI$7,MATCH(K625,key!$AS$4:$AS$7,0),VALUE(RIGHT(M625,2)))</f>
        <v>1</v>
      </c>
      <c r="P625" t="b">
        <f t="shared" si="52"/>
        <v>0</v>
      </c>
      <c r="Q625" s="113">
        <f t="shared" si="50"/>
        <v>1</v>
      </c>
    </row>
    <row r="626" spans="10:17" x14ac:dyDescent="0.25">
      <c r="J626" t="str">
        <f t="shared" si="51"/>
        <v>SCEMFmCZ152015</v>
      </c>
      <c r="K626" t="s">
        <v>130</v>
      </c>
      <c r="L626" t="s">
        <v>1650</v>
      </c>
      <c r="M626" t="s">
        <v>114</v>
      </c>
      <c r="N626" s="89" t="s">
        <v>1830</v>
      </c>
      <c r="O626" t="b">
        <f>INDEX(key!$AT$4:$BI$7,MATCH(K626,key!$AS$4:$AS$7,0),VALUE(RIGHT(M626,2)))</f>
        <v>1</v>
      </c>
      <c r="P626" t="b">
        <f t="shared" si="52"/>
        <v>0</v>
      </c>
      <c r="Q626" s="113">
        <f t="shared" si="50"/>
        <v>1</v>
      </c>
    </row>
    <row r="627" spans="10:17" x14ac:dyDescent="0.25">
      <c r="J627" t="str">
        <f t="shared" si="51"/>
        <v>SCEMFmCZ162015</v>
      </c>
      <c r="K627" t="s">
        <v>130</v>
      </c>
      <c r="L627" t="s">
        <v>1650</v>
      </c>
      <c r="M627" t="s">
        <v>115</v>
      </c>
      <c r="N627" s="89" t="s">
        <v>1830</v>
      </c>
      <c r="O627" t="b">
        <f>INDEX(key!$AT$4:$BI$7,MATCH(K627,key!$AS$4:$AS$7,0),VALUE(RIGHT(M627,2)))</f>
        <v>1</v>
      </c>
      <c r="P627" t="b">
        <f t="shared" si="52"/>
        <v>0</v>
      </c>
      <c r="Q627" s="113">
        <f t="shared" si="50"/>
        <v>1</v>
      </c>
    </row>
    <row r="628" spans="10:17" x14ac:dyDescent="0.25">
      <c r="J628" t="str">
        <f t="shared" si="51"/>
        <v>SCEMFmCZ012017</v>
      </c>
      <c r="K628" t="s">
        <v>130</v>
      </c>
      <c r="L628" t="s">
        <v>1650</v>
      </c>
      <c r="M628" t="s">
        <v>48</v>
      </c>
      <c r="N628" s="89">
        <v>2017</v>
      </c>
      <c r="O628" t="b">
        <f>INDEX(key!$AT$4:$BI$7,MATCH(K628,key!$AS$4:$AS$7,0),VALUE(RIGHT(M628,2)))</f>
        <v>0</v>
      </c>
      <c r="P628" t="b">
        <f t="shared" si="52"/>
        <v>0</v>
      </c>
      <c r="Q628" s="113">
        <f t="shared" si="50"/>
        <v>0</v>
      </c>
    </row>
    <row r="629" spans="10:17" x14ac:dyDescent="0.25">
      <c r="J629" t="str">
        <f t="shared" si="51"/>
        <v>SCEMFmCZ022017</v>
      </c>
      <c r="K629" t="s">
        <v>130</v>
      </c>
      <c r="L629" t="s">
        <v>1650</v>
      </c>
      <c r="M629" t="s">
        <v>101</v>
      </c>
      <c r="N629" s="89">
        <v>2017</v>
      </c>
      <c r="O629" t="b">
        <f>INDEX(key!$AT$4:$BI$7,MATCH(K629,key!$AS$4:$AS$7,0),VALUE(RIGHT(M629,2)))</f>
        <v>0</v>
      </c>
      <c r="P629" t="b">
        <f t="shared" si="52"/>
        <v>0</v>
      </c>
      <c r="Q629" s="113">
        <f t="shared" si="50"/>
        <v>0</v>
      </c>
    </row>
    <row r="630" spans="10:17" x14ac:dyDescent="0.25">
      <c r="J630" t="str">
        <f t="shared" si="51"/>
        <v>SCEMFmCZ032017</v>
      </c>
      <c r="K630" t="s">
        <v>130</v>
      </c>
      <c r="L630" t="s">
        <v>1650</v>
      </c>
      <c r="M630" t="s">
        <v>102</v>
      </c>
      <c r="N630" s="89">
        <v>2017</v>
      </c>
      <c r="O630" t="b">
        <f>INDEX(key!$AT$4:$BI$7,MATCH(K630,key!$AS$4:$AS$7,0),VALUE(RIGHT(M630,2)))</f>
        <v>0</v>
      </c>
      <c r="P630" t="b">
        <f t="shared" si="52"/>
        <v>0</v>
      </c>
      <c r="Q630" s="113">
        <f t="shared" si="50"/>
        <v>0</v>
      </c>
    </row>
    <row r="631" spans="10:17" x14ac:dyDescent="0.25">
      <c r="J631" t="str">
        <f t="shared" si="51"/>
        <v>SCEMFmCZ042017</v>
      </c>
      <c r="K631" t="s">
        <v>130</v>
      </c>
      <c r="L631" t="s">
        <v>1650</v>
      </c>
      <c r="M631" t="s">
        <v>103</v>
      </c>
      <c r="N631" s="89">
        <v>2017</v>
      </c>
      <c r="O631" t="b">
        <f>INDEX(key!$AT$4:$BI$7,MATCH(K631,key!$AS$4:$AS$7,0),VALUE(RIGHT(M631,2)))</f>
        <v>0</v>
      </c>
      <c r="P631" t="b">
        <f t="shared" si="52"/>
        <v>0</v>
      </c>
      <c r="Q631" s="113">
        <f t="shared" si="50"/>
        <v>0</v>
      </c>
    </row>
    <row r="632" spans="10:17" x14ac:dyDescent="0.25">
      <c r="J632" t="str">
        <f t="shared" si="51"/>
        <v>SCEMFmCZ052017</v>
      </c>
      <c r="K632" t="s">
        <v>130</v>
      </c>
      <c r="L632" t="s">
        <v>1650</v>
      </c>
      <c r="M632" t="s">
        <v>104</v>
      </c>
      <c r="N632" s="89">
        <v>2017</v>
      </c>
      <c r="O632" t="b">
        <f>INDEX(key!$AT$4:$BI$7,MATCH(K632,key!$AS$4:$AS$7,0),VALUE(RIGHT(M632,2)))</f>
        <v>1</v>
      </c>
      <c r="P632" t="b">
        <f t="shared" si="52"/>
        <v>0</v>
      </c>
      <c r="Q632" s="113">
        <f t="shared" si="50"/>
        <v>1</v>
      </c>
    </row>
    <row r="633" spans="10:17" x14ac:dyDescent="0.25">
      <c r="J633" t="str">
        <f t="shared" si="51"/>
        <v>SCEMFmCZ062017</v>
      </c>
      <c r="K633" t="s">
        <v>130</v>
      </c>
      <c r="L633" t="s">
        <v>1650</v>
      </c>
      <c r="M633" t="s">
        <v>105</v>
      </c>
      <c r="N633" s="89">
        <v>2017</v>
      </c>
      <c r="O633" t="b">
        <f>INDEX(key!$AT$4:$BI$7,MATCH(K633,key!$AS$4:$AS$7,0),VALUE(RIGHT(M633,2)))</f>
        <v>1</v>
      </c>
      <c r="P633" t="b">
        <f t="shared" si="52"/>
        <v>0</v>
      </c>
      <c r="Q633" s="113">
        <f t="shared" si="50"/>
        <v>1997.8789282102098</v>
      </c>
    </row>
    <row r="634" spans="10:17" x14ac:dyDescent="0.25">
      <c r="J634" t="str">
        <f t="shared" si="51"/>
        <v>SCEMFmCZ072017</v>
      </c>
      <c r="K634" t="s">
        <v>130</v>
      </c>
      <c r="L634" t="s">
        <v>1650</v>
      </c>
      <c r="M634" t="s">
        <v>106</v>
      </c>
      <c r="N634" s="89">
        <v>2017</v>
      </c>
      <c r="O634" t="b">
        <f>INDEX(key!$AT$4:$BI$7,MATCH(K634,key!$AS$4:$AS$7,0),VALUE(RIGHT(M634,2)))</f>
        <v>0</v>
      </c>
      <c r="P634" t="b">
        <f t="shared" si="52"/>
        <v>0</v>
      </c>
      <c r="Q634" s="113">
        <f t="shared" si="50"/>
        <v>0</v>
      </c>
    </row>
    <row r="635" spans="10:17" x14ac:dyDescent="0.25">
      <c r="J635" t="str">
        <f t="shared" si="51"/>
        <v>SCEMFmCZ082017</v>
      </c>
      <c r="K635" t="s">
        <v>130</v>
      </c>
      <c r="L635" t="s">
        <v>1650</v>
      </c>
      <c r="M635" t="s">
        <v>107</v>
      </c>
      <c r="N635" s="89">
        <v>2017</v>
      </c>
      <c r="O635" t="b">
        <f>INDEX(key!$AT$4:$BI$7,MATCH(K635,key!$AS$4:$AS$7,0),VALUE(RIGHT(M635,2)))</f>
        <v>1</v>
      </c>
      <c r="P635" t="b">
        <f t="shared" si="52"/>
        <v>0</v>
      </c>
      <c r="Q635" s="113">
        <f t="shared" si="50"/>
        <v>2325.1037648182282</v>
      </c>
    </row>
    <row r="636" spans="10:17" x14ac:dyDescent="0.25">
      <c r="J636" t="str">
        <f t="shared" si="51"/>
        <v>SCEMFmCZ092017</v>
      </c>
      <c r="K636" t="s">
        <v>130</v>
      </c>
      <c r="L636" t="s">
        <v>1650</v>
      </c>
      <c r="M636" t="s">
        <v>108</v>
      </c>
      <c r="N636" s="89">
        <v>2017</v>
      </c>
      <c r="O636" t="b">
        <f>INDEX(key!$AT$4:$BI$7,MATCH(K636,key!$AS$4:$AS$7,0),VALUE(RIGHT(M636,2)))</f>
        <v>1</v>
      </c>
      <c r="P636" t="b">
        <f t="shared" si="52"/>
        <v>0</v>
      </c>
      <c r="Q636" s="113">
        <f t="shared" si="50"/>
        <v>2035.9157806106471</v>
      </c>
    </row>
    <row r="637" spans="10:17" x14ac:dyDescent="0.25">
      <c r="J637" t="str">
        <f t="shared" si="51"/>
        <v>SCEMFmCZ102017</v>
      </c>
      <c r="K637" t="s">
        <v>130</v>
      </c>
      <c r="L637" t="s">
        <v>1650</v>
      </c>
      <c r="M637" t="s">
        <v>109</v>
      </c>
      <c r="N637" s="89">
        <v>2017</v>
      </c>
      <c r="O637" t="b">
        <f>INDEX(key!$AT$4:$BI$7,MATCH(K637,key!$AS$4:$AS$7,0),VALUE(RIGHT(M637,2)))</f>
        <v>1</v>
      </c>
      <c r="P637" t="b">
        <f t="shared" si="52"/>
        <v>0</v>
      </c>
      <c r="Q637" s="113">
        <f t="shared" si="50"/>
        <v>69.329582034839845</v>
      </c>
    </row>
    <row r="638" spans="10:17" x14ac:dyDescent="0.25">
      <c r="J638" t="str">
        <f t="shared" si="51"/>
        <v>SCEMFmCZ112017</v>
      </c>
      <c r="K638" t="s">
        <v>130</v>
      </c>
      <c r="L638" t="s">
        <v>1650</v>
      </c>
      <c r="M638" t="s">
        <v>110</v>
      </c>
      <c r="N638" s="89">
        <v>2017</v>
      </c>
      <c r="O638" t="b">
        <f>INDEX(key!$AT$4:$BI$7,MATCH(K638,key!$AS$4:$AS$7,0),VALUE(RIGHT(M638,2)))</f>
        <v>0</v>
      </c>
      <c r="P638" t="b">
        <f t="shared" si="52"/>
        <v>0</v>
      </c>
      <c r="Q638" s="113">
        <f t="shared" si="50"/>
        <v>0</v>
      </c>
    </row>
    <row r="639" spans="10:17" x14ac:dyDescent="0.25">
      <c r="J639" t="str">
        <f t="shared" si="51"/>
        <v>SCEMFmCZ122017</v>
      </c>
      <c r="K639" t="s">
        <v>130</v>
      </c>
      <c r="L639" t="s">
        <v>1650</v>
      </c>
      <c r="M639" t="s">
        <v>111</v>
      </c>
      <c r="N639" s="89">
        <v>2017</v>
      </c>
      <c r="O639" t="b">
        <f>INDEX(key!$AT$4:$BI$7,MATCH(K639,key!$AS$4:$AS$7,0),VALUE(RIGHT(M639,2)))</f>
        <v>0</v>
      </c>
      <c r="P639" t="b">
        <f t="shared" si="52"/>
        <v>0</v>
      </c>
      <c r="Q639" s="113">
        <f t="shared" si="50"/>
        <v>0</v>
      </c>
    </row>
    <row r="640" spans="10:17" x14ac:dyDescent="0.25">
      <c r="J640" t="str">
        <f t="shared" si="51"/>
        <v>SCEMFmCZ132017</v>
      </c>
      <c r="K640" t="s">
        <v>130</v>
      </c>
      <c r="L640" t="s">
        <v>1650</v>
      </c>
      <c r="M640" t="s">
        <v>112</v>
      </c>
      <c r="N640" s="89">
        <v>2017</v>
      </c>
      <c r="O640" t="b">
        <f>INDEX(key!$AT$4:$BI$7,MATCH(K640,key!$AS$4:$AS$7,0),VALUE(RIGHT(M640,2)))</f>
        <v>1</v>
      </c>
      <c r="P640" t="b">
        <f t="shared" si="52"/>
        <v>0</v>
      </c>
      <c r="Q640" s="113">
        <f t="shared" si="50"/>
        <v>34.529908562099223</v>
      </c>
    </row>
    <row r="641" spans="10:17" x14ac:dyDescent="0.25">
      <c r="J641" t="str">
        <f t="shared" si="51"/>
        <v>SCEMFmCZ142017</v>
      </c>
      <c r="K641" t="s">
        <v>130</v>
      </c>
      <c r="L641" t="s">
        <v>1650</v>
      </c>
      <c r="M641" t="s">
        <v>113</v>
      </c>
      <c r="N641" s="89">
        <v>2017</v>
      </c>
      <c r="O641" t="b">
        <f>INDEX(key!$AT$4:$BI$7,MATCH(K641,key!$AS$4:$AS$7,0),VALUE(RIGHT(M641,2)))</f>
        <v>1</v>
      </c>
      <c r="P641" t="b">
        <f t="shared" si="52"/>
        <v>0</v>
      </c>
      <c r="Q641" s="113">
        <f t="shared" si="50"/>
        <v>1</v>
      </c>
    </row>
    <row r="642" spans="10:17" x14ac:dyDescent="0.25">
      <c r="J642" t="str">
        <f t="shared" si="51"/>
        <v>SCEMFmCZ152017</v>
      </c>
      <c r="K642" t="s">
        <v>130</v>
      </c>
      <c r="L642" t="s">
        <v>1650</v>
      </c>
      <c r="M642" t="s">
        <v>114</v>
      </c>
      <c r="N642" s="89">
        <v>2017</v>
      </c>
      <c r="O642" t="b">
        <f>INDEX(key!$AT$4:$BI$7,MATCH(K642,key!$AS$4:$AS$7,0),VALUE(RIGHT(M642,2)))</f>
        <v>1</v>
      </c>
      <c r="P642" t="b">
        <f t="shared" si="52"/>
        <v>0</v>
      </c>
      <c r="Q642" s="113">
        <f t="shared" si="50"/>
        <v>1</v>
      </c>
    </row>
    <row r="643" spans="10:17" x14ac:dyDescent="0.25">
      <c r="J643" t="str">
        <f t="shared" si="51"/>
        <v>SCEMFmCZ162017</v>
      </c>
      <c r="K643" t="s">
        <v>130</v>
      </c>
      <c r="L643" t="s">
        <v>1650</v>
      </c>
      <c r="M643" t="s">
        <v>115</v>
      </c>
      <c r="N643" s="89">
        <v>2017</v>
      </c>
      <c r="O643" t="b">
        <f>INDEX(key!$AT$4:$BI$7,MATCH(K643,key!$AS$4:$AS$7,0),VALUE(RIGHT(M643,2)))</f>
        <v>1</v>
      </c>
      <c r="P643" t="b">
        <f t="shared" si="52"/>
        <v>0</v>
      </c>
      <c r="Q643" s="113">
        <f t="shared" si="50"/>
        <v>1</v>
      </c>
    </row>
    <row r="644" spans="10:17" x14ac:dyDescent="0.25">
      <c r="J644" t="str">
        <f t="shared" si="51"/>
        <v>SDGMFmCZ011975</v>
      </c>
      <c r="K644" t="s">
        <v>131</v>
      </c>
      <c r="L644" t="s">
        <v>1650</v>
      </c>
      <c r="M644" t="s">
        <v>48</v>
      </c>
      <c r="N644" s="89" t="s">
        <v>47</v>
      </c>
      <c r="O644" t="b">
        <f>INDEX(key!$AT$4:$BI$7,MATCH(K644,key!$AS$4:$AS$7,0),VALUE(RIGHT(M644,2)))</f>
        <v>0</v>
      </c>
      <c r="P644" t="b">
        <f t="shared" si="52"/>
        <v>1</v>
      </c>
      <c r="Q644" s="113">
        <f t="shared" ref="Q644:Q707" si="53">IF(O644,IF(P644,VLOOKUP(J644,$C$4:$F$387,4,FALSE),MAX(VLOOKUP(K644&amp;L644&amp;M644&amp;"2003",$C$4:$F$387,4,FALSE)*VLOOKUP(L644&amp;N644,$S$5:$W$24,5,FALSE),1)),0)</f>
        <v>0</v>
      </c>
    </row>
    <row r="645" spans="10:17" x14ac:dyDescent="0.25">
      <c r="J645" t="str">
        <f t="shared" ref="J645:J708" si="54">K645&amp;L645&amp;M645&amp;N645</f>
        <v>SDGMFmCZ021975</v>
      </c>
      <c r="K645" t="s">
        <v>131</v>
      </c>
      <c r="L645" t="s">
        <v>1650</v>
      </c>
      <c r="M645" t="s">
        <v>101</v>
      </c>
      <c r="N645" s="89" t="s">
        <v>47</v>
      </c>
      <c r="O645" t="b">
        <f>INDEX(key!$AT$4:$BI$7,MATCH(K645,key!$AS$4:$AS$7,0),VALUE(RIGHT(M645,2)))</f>
        <v>0</v>
      </c>
      <c r="P645" t="b">
        <f t="shared" ref="P645:P708" si="55">VLOOKUP(L645&amp;N645,$S$4:$V$24,4,FALSE)</f>
        <v>1</v>
      </c>
      <c r="Q645" s="113">
        <f t="shared" si="53"/>
        <v>0</v>
      </c>
    </row>
    <row r="646" spans="10:17" x14ac:dyDescent="0.25">
      <c r="J646" t="str">
        <f t="shared" si="54"/>
        <v>SDGMFmCZ031975</v>
      </c>
      <c r="K646" t="s">
        <v>131</v>
      </c>
      <c r="L646" t="s">
        <v>1650</v>
      </c>
      <c r="M646" t="s">
        <v>102</v>
      </c>
      <c r="N646" s="89" t="s">
        <v>47</v>
      </c>
      <c r="O646" t="b">
        <f>INDEX(key!$AT$4:$BI$7,MATCH(K646,key!$AS$4:$AS$7,0),VALUE(RIGHT(M646,2)))</f>
        <v>0</v>
      </c>
      <c r="P646" t="b">
        <f t="shared" si="55"/>
        <v>1</v>
      </c>
      <c r="Q646" s="113">
        <f t="shared" si="53"/>
        <v>0</v>
      </c>
    </row>
    <row r="647" spans="10:17" x14ac:dyDescent="0.25">
      <c r="J647" t="str">
        <f t="shared" si="54"/>
        <v>SDGMFmCZ041975</v>
      </c>
      <c r="K647" t="s">
        <v>131</v>
      </c>
      <c r="L647" t="s">
        <v>1650</v>
      </c>
      <c r="M647" t="s">
        <v>103</v>
      </c>
      <c r="N647" s="89" t="s">
        <v>47</v>
      </c>
      <c r="O647" t="b">
        <f>INDEX(key!$AT$4:$BI$7,MATCH(K647,key!$AS$4:$AS$7,0),VALUE(RIGHT(M647,2)))</f>
        <v>0</v>
      </c>
      <c r="P647" t="b">
        <f t="shared" si="55"/>
        <v>1</v>
      </c>
      <c r="Q647" s="113">
        <f t="shared" si="53"/>
        <v>0</v>
      </c>
    </row>
    <row r="648" spans="10:17" x14ac:dyDescent="0.25">
      <c r="J648" t="str">
        <f t="shared" si="54"/>
        <v>SDGMFmCZ051975</v>
      </c>
      <c r="K648" t="s">
        <v>131</v>
      </c>
      <c r="L648" t="s">
        <v>1650</v>
      </c>
      <c r="M648" t="s">
        <v>104</v>
      </c>
      <c r="N648" s="89" t="s">
        <v>47</v>
      </c>
      <c r="O648" t="b">
        <f>INDEX(key!$AT$4:$BI$7,MATCH(K648,key!$AS$4:$AS$7,0),VALUE(RIGHT(M648,2)))</f>
        <v>0</v>
      </c>
      <c r="P648" t="b">
        <f t="shared" si="55"/>
        <v>1</v>
      </c>
      <c r="Q648" s="113">
        <f t="shared" si="53"/>
        <v>0</v>
      </c>
    </row>
    <row r="649" spans="10:17" x14ac:dyDescent="0.25">
      <c r="J649" t="str">
        <f t="shared" si="54"/>
        <v>SDGMFmCZ061975</v>
      </c>
      <c r="K649" t="s">
        <v>131</v>
      </c>
      <c r="L649" t="s">
        <v>1650</v>
      </c>
      <c r="M649" t="s">
        <v>105</v>
      </c>
      <c r="N649" s="89" t="s">
        <v>47</v>
      </c>
      <c r="O649" t="b">
        <f>INDEX(key!$AT$4:$BI$7,MATCH(K649,key!$AS$4:$AS$7,0),VALUE(RIGHT(M649,2)))</f>
        <v>1</v>
      </c>
      <c r="P649" t="b">
        <f t="shared" si="55"/>
        <v>1</v>
      </c>
      <c r="Q649" s="113">
        <f t="shared" si="53"/>
        <v>6832</v>
      </c>
    </row>
    <row r="650" spans="10:17" x14ac:dyDescent="0.25">
      <c r="J650" t="str">
        <f t="shared" si="54"/>
        <v>SDGMFmCZ071975</v>
      </c>
      <c r="K650" t="s">
        <v>131</v>
      </c>
      <c r="L650" t="s">
        <v>1650</v>
      </c>
      <c r="M650" t="s">
        <v>106</v>
      </c>
      <c r="N650" s="89" t="s">
        <v>47</v>
      </c>
      <c r="O650" t="b">
        <f>INDEX(key!$AT$4:$BI$7,MATCH(K650,key!$AS$4:$AS$7,0),VALUE(RIGHT(M650,2)))</f>
        <v>1</v>
      </c>
      <c r="P650" t="b">
        <f t="shared" si="55"/>
        <v>1</v>
      </c>
      <c r="Q650" s="113">
        <f t="shared" si="53"/>
        <v>116552</v>
      </c>
    </row>
    <row r="651" spans="10:17" x14ac:dyDescent="0.25">
      <c r="J651" t="str">
        <f t="shared" si="54"/>
        <v>SDGMFmCZ081975</v>
      </c>
      <c r="K651" t="s">
        <v>131</v>
      </c>
      <c r="L651" t="s">
        <v>1650</v>
      </c>
      <c r="M651" t="s">
        <v>107</v>
      </c>
      <c r="N651" s="89" t="s">
        <v>47</v>
      </c>
      <c r="O651" t="b">
        <f>INDEX(key!$AT$4:$BI$7,MATCH(K651,key!$AS$4:$AS$7,0),VALUE(RIGHT(M651,2)))</f>
        <v>1</v>
      </c>
      <c r="P651" t="b">
        <f t="shared" si="55"/>
        <v>1</v>
      </c>
      <c r="Q651" s="113">
        <f t="shared" si="53"/>
        <v>769</v>
      </c>
    </row>
    <row r="652" spans="10:17" x14ac:dyDescent="0.25">
      <c r="J652" t="str">
        <f t="shared" si="54"/>
        <v>SDGMFmCZ091975</v>
      </c>
      <c r="K652" t="s">
        <v>131</v>
      </c>
      <c r="L652" t="s">
        <v>1650</v>
      </c>
      <c r="M652" t="s">
        <v>108</v>
      </c>
      <c r="N652" s="89" t="s">
        <v>47</v>
      </c>
      <c r="O652" t="b">
        <f>INDEX(key!$AT$4:$BI$7,MATCH(K652,key!$AS$4:$AS$7,0),VALUE(RIGHT(M652,2)))</f>
        <v>0</v>
      </c>
      <c r="P652" t="b">
        <f t="shared" si="55"/>
        <v>1</v>
      </c>
      <c r="Q652" s="113">
        <f t="shared" si="53"/>
        <v>0</v>
      </c>
    </row>
    <row r="653" spans="10:17" x14ac:dyDescent="0.25">
      <c r="J653" t="str">
        <f t="shared" si="54"/>
        <v>SDGMFmCZ101975</v>
      </c>
      <c r="K653" t="s">
        <v>131</v>
      </c>
      <c r="L653" t="s">
        <v>1650</v>
      </c>
      <c r="M653" t="s">
        <v>109</v>
      </c>
      <c r="N653" s="89" t="s">
        <v>47</v>
      </c>
      <c r="O653" t="b">
        <f>INDEX(key!$AT$4:$BI$7,MATCH(K653,key!$AS$4:$AS$7,0),VALUE(RIGHT(M653,2)))</f>
        <v>1</v>
      </c>
      <c r="P653" t="b">
        <f t="shared" si="55"/>
        <v>1</v>
      </c>
      <c r="Q653" s="113">
        <f t="shared" si="53"/>
        <v>29332</v>
      </c>
    </row>
    <row r="654" spans="10:17" x14ac:dyDescent="0.25">
      <c r="J654" t="str">
        <f t="shared" si="54"/>
        <v>SDGMFmCZ111975</v>
      </c>
      <c r="K654" t="s">
        <v>131</v>
      </c>
      <c r="L654" t="s">
        <v>1650</v>
      </c>
      <c r="M654" t="s">
        <v>110</v>
      </c>
      <c r="N654" s="89" t="s">
        <v>47</v>
      </c>
      <c r="O654" t="b">
        <f>INDEX(key!$AT$4:$BI$7,MATCH(K654,key!$AS$4:$AS$7,0),VALUE(RIGHT(M654,2)))</f>
        <v>0</v>
      </c>
      <c r="P654" t="b">
        <f t="shared" si="55"/>
        <v>1</v>
      </c>
      <c r="Q654" s="113">
        <f t="shared" si="53"/>
        <v>0</v>
      </c>
    </row>
    <row r="655" spans="10:17" x14ac:dyDescent="0.25">
      <c r="J655" t="str">
        <f t="shared" si="54"/>
        <v>SDGMFmCZ121975</v>
      </c>
      <c r="K655" t="s">
        <v>131</v>
      </c>
      <c r="L655" t="s">
        <v>1650</v>
      </c>
      <c r="M655" t="s">
        <v>111</v>
      </c>
      <c r="N655" s="89" t="s">
        <v>47</v>
      </c>
      <c r="O655" t="b">
        <f>INDEX(key!$AT$4:$BI$7,MATCH(K655,key!$AS$4:$AS$7,0),VALUE(RIGHT(M655,2)))</f>
        <v>0</v>
      </c>
      <c r="P655" t="b">
        <f t="shared" si="55"/>
        <v>1</v>
      </c>
      <c r="Q655" s="113">
        <f t="shared" si="53"/>
        <v>0</v>
      </c>
    </row>
    <row r="656" spans="10:17" x14ac:dyDescent="0.25">
      <c r="J656" t="str">
        <f t="shared" si="54"/>
        <v>SDGMFmCZ131975</v>
      </c>
      <c r="K656" t="s">
        <v>131</v>
      </c>
      <c r="L656" t="s">
        <v>1650</v>
      </c>
      <c r="M656" t="s">
        <v>112</v>
      </c>
      <c r="N656" s="89" t="s">
        <v>47</v>
      </c>
      <c r="O656" t="b">
        <f>INDEX(key!$AT$4:$BI$7,MATCH(K656,key!$AS$4:$AS$7,0),VALUE(RIGHT(M656,2)))</f>
        <v>0</v>
      </c>
      <c r="P656" t="b">
        <f t="shared" si="55"/>
        <v>1</v>
      </c>
      <c r="Q656" s="113">
        <f t="shared" si="53"/>
        <v>0</v>
      </c>
    </row>
    <row r="657" spans="10:17" x14ac:dyDescent="0.25">
      <c r="J657" t="str">
        <f t="shared" si="54"/>
        <v>SDGMFmCZ141975</v>
      </c>
      <c r="K657" t="s">
        <v>131</v>
      </c>
      <c r="L657" t="s">
        <v>1650</v>
      </c>
      <c r="M657" t="s">
        <v>113</v>
      </c>
      <c r="N657" s="89" t="s">
        <v>47</v>
      </c>
      <c r="O657" t="b">
        <f>INDEX(key!$AT$4:$BI$7,MATCH(K657,key!$AS$4:$AS$7,0),VALUE(RIGHT(M657,2)))</f>
        <v>1</v>
      </c>
      <c r="P657" t="b">
        <f t="shared" si="55"/>
        <v>1</v>
      </c>
      <c r="Q657" s="113">
        <f t="shared" si="53"/>
        <v>260</v>
      </c>
    </row>
    <row r="658" spans="10:17" x14ac:dyDescent="0.25">
      <c r="J658" t="str">
        <f t="shared" si="54"/>
        <v>SDGMFmCZ151975</v>
      </c>
      <c r="K658" t="s">
        <v>131</v>
      </c>
      <c r="L658" t="s">
        <v>1650</v>
      </c>
      <c r="M658" t="s">
        <v>114</v>
      </c>
      <c r="N658" s="89" t="s">
        <v>47</v>
      </c>
      <c r="O658" t="b">
        <f>INDEX(key!$AT$4:$BI$7,MATCH(K658,key!$AS$4:$AS$7,0),VALUE(RIGHT(M658,2)))</f>
        <v>1</v>
      </c>
      <c r="P658" t="b">
        <f t="shared" si="55"/>
        <v>1</v>
      </c>
      <c r="Q658" s="113">
        <f t="shared" si="53"/>
        <v>179</v>
      </c>
    </row>
    <row r="659" spans="10:17" x14ac:dyDescent="0.25">
      <c r="J659" t="str">
        <f t="shared" si="54"/>
        <v>SDGMFmCZ161975</v>
      </c>
      <c r="K659" t="s">
        <v>131</v>
      </c>
      <c r="L659" t="s">
        <v>1650</v>
      </c>
      <c r="M659" t="s">
        <v>115</v>
      </c>
      <c r="N659" s="89" t="s">
        <v>47</v>
      </c>
      <c r="O659" t="b">
        <f>INDEX(key!$AT$4:$BI$7,MATCH(K659,key!$AS$4:$AS$7,0),VALUE(RIGHT(M659,2)))</f>
        <v>0</v>
      </c>
      <c r="P659" t="b">
        <f t="shared" si="55"/>
        <v>1</v>
      </c>
      <c r="Q659" s="113">
        <f t="shared" si="53"/>
        <v>0</v>
      </c>
    </row>
    <row r="660" spans="10:17" x14ac:dyDescent="0.25">
      <c r="J660" t="str">
        <f t="shared" si="54"/>
        <v>SDGMFmCZ011985</v>
      </c>
      <c r="K660" t="s">
        <v>131</v>
      </c>
      <c r="L660" t="s">
        <v>1650</v>
      </c>
      <c r="M660" t="s">
        <v>48</v>
      </c>
      <c r="N660" s="89" t="s">
        <v>67</v>
      </c>
      <c r="O660" t="b">
        <f>INDEX(key!$AT$4:$BI$7,MATCH(K660,key!$AS$4:$AS$7,0),VALUE(RIGHT(M660,2)))</f>
        <v>0</v>
      </c>
      <c r="P660" t="b">
        <f t="shared" si="55"/>
        <v>1</v>
      </c>
      <c r="Q660" s="113">
        <f t="shared" si="53"/>
        <v>0</v>
      </c>
    </row>
    <row r="661" spans="10:17" x14ac:dyDescent="0.25">
      <c r="J661" t="str">
        <f t="shared" si="54"/>
        <v>SDGMFmCZ021985</v>
      </c>
      <c r="K661" t="s">
        <v>131</v>
      </c>
      <c r="L661" t="s">
        <v>1650</v>
      </c>
      <c r="M661" t="s">
        <v>101</v>
      </c>
      <c r="N661" s="89" t="s">
        <v>67</v>
      </c>
      <c r="O661" t="b">
        <f>INDEX(key!$AT$4:$BI$7,MATCH(K661,key!$AS$4:$AS$7,0),VALUE(RIGHT(M661,2)))</f>
        <v>0</v>
      </c>
      <c r="P661" t="b">
        <f t="shared" si="55"/>
        <v>1</v>
      </c>
      <c r="Q661" s="113">
        <f t="shared" si="53"/>
        <v>0</v>
      </c>
    </row>
    <row r="662" spans="10:17" x14ac:dyDescent="0.25">
      <c r="J662" t="str">
        <f t="shared" si="54"/>
        <v>SDGMFmCZ031985</v>
      </c>
      <c r="K662" t="s">
        <v>131</v>
      </c>
      <c r="L662" t="s">
        <v>1650</v>
      </c>
      <c r="M662" t="s">
        <v>102</v>
      </c>
      <c r="N662" s="89" t="s">
        <v>67</v>
      </c>
      <c r="O662" t="b">
        <f>INDEX(key!$AT$4:$BI$7,MATCH(K662,key!$AS$4:$AS$7,0),VALUE(RIGHT(M662,2)))</f>
        <v>0</v>
      </c>
      <c r="P662" t="b">
        <f t="shared" si="55"/>
        <v>1</v>
      </c>
      <c r="Q662" s="113">
        <f t="shared" si="53"/>
        <v>0</v>
      </c>
    </row>
    <row r="663" spans="10:17" x14ac:dyDescent="0.25">
      <c r="J663" t="str">
        <f t="shared" si="54"/>
        <v>SDGMFmCZ041985</v>
      </c>
      <c r="K663" t="s">
        <v>131</v>
      </c>
      <c r="L663" t="s">
        <v>1650</v>
      </c>
      <c r="M663" t="s">
        <v>103</v>
      </c>
      <c r="N663" s="89" t="s">
        <v>67</v>
      </c>
      <c r="O663" t="b">
        <f>INDEX(key!$AT$4:$BI$7,MATCH(K663,key!$AS$4:$AS$7,0),VALUE(RIGHT(M663,2)))</f>
        <v>0</v>
      </c>
      <c r="P663" t="b">
        <f t="shared" si="55"/>
        <v>1</v>
      </c>
      <c r="Q663" s="113">
        <f t="shared" si="53"/>
        <v>0</v>
      </c>
    </row>
    <row r="664" spans="10:17" x14ac:dyDescent="0.25">
      <c r="J664" t="str">
        <f t="shared" si="54"/>
        <v>SDGMFmCZ051985</v>
      </c>
      <c r="K664" t="s">
        <v>131</v>
      </c>
      <c r="L664" t="s">
        <v>1650</v>
      </c>
      <c r="M664" t="s">
        <v>104</v>
      </c>
      <c r="N664" s="89" t="s">
        <v>67</v>
      </c>
      <c r="O664" t="b">
        <f>INDEX(key!$AT$4:$BI$7,MATCH(K664,key!$AS$4:$AS$7,0),VALUE(RIGHT(M664,2)))</f>
        <v>0</v>
      </c>
      <c r="P664" t="b">
        <f t="shared" si="55"/>
        <v>1</v>
      </c>
      <c r="Q664" s="113">
        <f t="shared" si="53"/>
        <v>0</v>
      </c>
    </row>
    <row r="665" spans="10:17" x14ac:dyDescent="0.25">
      <c r="J665" t="str">
        <f t="shared" si="54"/>
        <v>SDGMFmCZ061985</v>
      </c>
      <c r="K665" t="s">
        <v>131</v>
      </c>
      <c r="L665" t="s">
        <v>1650</v>
      </c>
      <c r="M665" t="s">
        <v>105</v>
      </c>
      <c r="N665" s="89" t="s">
        <v>67</v>
      </c>
      <c r="O665" t="b">
        <f>INDEX(key!$AT$4:$BI$7,MATCH(K665,key!$AS$4:$AS$7,0),VALUE(RIGHT(M665,2)))</f>
        <v>1</v>
      </c>
      <c r="P665" t="b">
        <f t="shared" si="55"/>
        <v>1</v>
      </c>
      <c r="Q665" s="113">
        <f t="shared" si="53"/>
        <v>8111</v>
      </c>
    </row>
    <row r="666" spans="10:17" x14ac:dyDescent="0.25">
      <c r="J666" t="str">
        <f t="shared" si="54"/>
        <v>SDGMFmCZ071985</v>
      </c>
      <c r="K666" t="s">
        <v>131</v>
      </c>
      <c r="L666" t="s">
        <v>1650</v>
      </c>
      <c r="M666" t="s">
        <v>106</v>
      </c>
      <c r="N666" s="89" t="s">
        <v>67</v>
      </c>
      <c r="O666" t="b">
        <f>INDEX(key!$AT$4:$BI$7,MATCH(K666,key!$AS$4:$AS$7,0),VALUE(RIGHT(M666,2)))</f>
        <v>1</v>
      </c>
      <c r="P666" t="b">
        <f t="shared" si="55"/>
        <v>1</v>
      </c>
      <c r="Q666" s="113">
        <f t="shared" si="53"/>
        <v>87344</v>
      </c>
    </row>
    <row r="667" spans="10:17" x14ac:dyDescent="0.25">
      <c r="J667" t="str">
        <f t="shared" si="54"/>
        <v>SDGMFmCZ081985</v>
      </c>
      <c r="K667" t="s">
        <v>131</v>
      </c>
      <c r="L667" t="s">
        <v>1650</v>
      </c>
      <c r="M667" t="s">
        <v>107</v>
      </c>
      <c r="N667" s="89" t="s">
        <v>67</v>
      </c>
      <c r="O667" t="b">
        <f>INDEX(key!$AT$4:$BI$7,MATCH(K667,key!$AS$4:$AS$7,0),VALUE(RIGHT(M667,2)))</f>
        <v>1</v>
      </c>
      <c r="P667" t="b">
        <f t="shared" si="55"/>
        <v>1</v>
      </c>
      <c r="Q667" s="113">
        <f t="shared" si="53"/>
        <v>4563</v>
      </c>
    </row>
    <row r="668" spans="10:17" x14ac:dyDescent="0.25">
      <c r="J668" t="str">
        <f t="shared" si="54"/>
        <v>SDGMFmCZ091985</v>
      </c>
      <c r="K668" t="s">
        <v>131</v>
      </c>
      <c r="L668" t="s">
        <v>1650</v>
      </c>
      <c r="M668" t="s">
        <v>108</v>
      </c>
      <c r="N668" s="89" t="s">
        <v>67</v>
      </c>
      <c r="O668" t="b">
        <f>INDEX(key!$AT$4:$BI$7,MATCH(K668,key!$AS$4:$AS$7,0),VALUE(RIGHT(M668,2)))</f>
        <v>0</v>
      </c>
      <c r="P668" t="b">
        <f t="shared" si="55"/>
        <v>1</v>
      </c>
      <c r="Q668" s="113">
        <f t="shared" si="53"/>
        <v>0</v>
      </c>
    </row>
    <row r="669" spans="10:17" x14ac:dyDescent="0.25">
      <c r="J669" t="str">
        <f t="shared" si="54"/>
        <v>SDGMFmCZ101985</v>
      </c>
      <c r="K669" t="s">
        <v>131</v>
      </c>
      <c r="L669" t="s">
        <v>1650</v>
      </c>
      <c r="M669" t="s">
        <v>109</v>
      </c>
      <c r="N669" s="89" t="s">
        <v>67</v>
      </c>
      <c r="O669" t="b">
        <f>INDEX(key!$AT$4:$BI$7,MATCH(K669,key!$AS$4:$AS$7,0),VALUE(RIGHT(M669,2)))</f>
        <v>1</v>
      </c>
      <c r="P669" t="b">
        <f t="shared" si="55"/>
        <v>1</v>
      </c>
      <c r="Q669" s="113">
        <f t="shared" si="53"/>
        <v>29446</v>
      </c>
    </row>
    <row r="670" spans="10:17" x14ac:dyDescent="0.25">
      <c r="J670" t="str">
        <f t="shared" si="54"/>
        <v>SDGMFmCZ111985</v>
      </c>
      <c r="K670" t="s">
        <v>131</v>
      </c>
      <c r="L670" t="s">
        <v>1650</v>
      </c>
      <c r="M670" t="s">
        <v>110</v>
      </c>
      <c r="N670" s="89" t="s">
        <v>67</v>
      </c>
      <c r="O670" t="b">
        <f>INDEX(key!$AT$4:$BI$7,MATCH(K670,key!$AS$4:$AS$7,0),VALUE(RIGHT(M670,2)))</f>
        <v>0</v>
      </c>
      <c r="P670" t="b">
        <f t="shared" si="55"/>
        <v>1</v>
      </c>
      <c r="Q670" s="113">
        <f t="shared" si="53"/>
        <v>0</v>
      </c>
    </row>
    <row r="671" spans="10:17" x14ac:dyDescent="0.25">
      <c r="J671" t="str">
        <f t="shared" si="54"/>
        <v>SDGMFmCZ121985</v>
      </c>
      <c r="K671" t="s">
        <v>131</v>
      </c>
      <c r="L671" t="s">
        <v>1650</v>
      </c>
      <c r="M671" t="s">
        <v>111</v>
      </c>
      <c r="N671" s="89" t="s">
        <v>67</v>
      </c>
      <c r="O671" t="b">
        <f>INDEX(key!$AT$4:$BI$7,MATCH(K671,key!$AS$4:$AS$7,0),VALUE(RIGHT(M671,2)))</f>
        <v>0</v>
      </c>
      <c r="P671" t="b">
        <f t="shared" si="55"/>
        <v>1</v>
      </c>
      <c r="Q671" s="113">
        <f t="shared" si="53"/>
        <v>0</v>
      </c>
    </row>
    <row r="672" spans="10:17" x14ac:dyDescent="0.25">
      <c r="J672" t="str">
        <f t="shared" si="54"/>
        <v>SDGMFmCZ131985</v>
      </c>
      <c r="K672" t="s">
        <v>131</v>
      </c>
      <c r="L672" t="s">
        <v>1650</v>
      </c>
      <c r="M672" t="s">
        <v>112</v>
      </c>
      <c r="N672" s="89" t="s">
        <v>67</v>
      </c>
      <c r="O672" t="b">
        <f>INDEX(key!$AT$4:$BI$7,MATCH(K672,key!$AS$4:$AS$7,0),VALUE(RIGHT(M672,2)))</f>
        <v>0</v>
      </c>
      <c r="P672" t="b">
        <f t="shared" si="55"/>
        <v>1</v>
      </c>
      <c r="Q672" s="113">
        <f t="shared" si="53"/>
        <v>0</v>
      </c>
    </row>
    <row r="673" spans="10:17" x14ac:dyDescent="0.25">
      <c r="J673" t="str">
        <f t="shared" si="54"/>
        <v>SDGMFmCZ141985</v>
      </c>
      <c r="K673" t="s">
        <v>131</v>
      </c>
      <c r="L673" t="s">
        <v>1650</v>
      </c>
      <c r="M673" t="s">
        <v>113</v>
      </c>
      <c r="N673" s="89" t="s">
        <v>67</v>
      </c>
      <c r="O673" t="b">
        <f>INDEX(key!$AT$4:$BI$7,MATCH(K673,key!$AS$4:$AS$7,0),VALUE(RIGHT(M673,2)))</f>
        <v>1</v>
      </c>
      <c r="P673" t="b">
        <f t="shared" si="55"/>
        <v>1</v>
      </c>
      <c r="Q673" s="113">
        <f t="shared" si="53"/>
        <v>1</v>
      </c>
    </row>
    <row r="674" spans="10:17" x14ac:dyDescent="0.25">
      <c r="J674" t="str">
        <f t="shared" si="54"/>
        <v>SDGMFmCZ151985</v>
      </c>
      <c r="K674" t="s">
        <v>131</v>
      </c>
      <c r="L674" t="s">
        <v>1650</v>
      </c>
      <c r="M674" t="s">
        <v>114</v>
      </c>
      <c r="N674" s="89" t="s">
        <v>67</v>
      </c>
      <c r="O674" t="b">
        <f>INDEX(key!$AT$4:$BI$7,MATCH(K674,key!$AS$4:$AS$7,0),VALUE(RIGHT(M674,2)))</f>
        <v>1</v>
      </c>
      <c r="P674" t="b">
        <f t="shared" si="55"/>
        <v>1</v>
      </c>
      <c r="Q674" s="113">
        <f t="shared" si="53"/>
        <v>1</v>
      </c>
    </row>
    <row r="675" spans="10:17" x14ac:dyDescent="0.25">
      <c r="J675" t="str">
        <f t="shared" si="54"/>
        <v>SDGMFmCZ161985</v>
      </c>
      <c r="K675" t="s">
        <v>131</v>
      </c>
      <c r="L675" t="s">
        <v>1650</v>
      </c>
      <c r="M675" t="s">
        <v>115</v>
      </c>
      <c r="N675" s="89" t="s">
        <v>67</v>
      </c>
      <c r="O675" t="b">
        <f>INDEX(key!$AT$4:$BI$7,MATCH(K675,key!$AS$4:$AS$7,0),VALUE(RIGHT(M675,2)))</f>
        <v>0</v>
      </c>
      <c r="P675" t="b">
        <f t="shared" si="55"/>
        <v>1</v>
      </c>
      <c r="Q675" s="113">
        <f t="shared" si="53"/>
        <v>0</v>
      </c>
    </row>
    <row r="676" spans="10:17" x14ac:dyDescent="0.25">
      <c r="J676" t="str">
        <f t="shared" si="54"/>
        <v>SDGMFmCZ011996</v>
      </c>
      <c r="K676" t="s">
        <v>131</v>
      </c>
      <c r="L676" t="s">
        <v>1650</v>
      </c>
      <c r="M676" t="s">
        <v>48</v>
      </c>
      <c r="N676" s="89" t="s">
        <v>70</v>
      </c>
      <c r="O676" t="b">
        <f>INDEX(key!$AT$4:$BI$7,MATCH(K676,key!$AS$4:$AS$7,0),VALUE(RIGHT(M676,2)))</f>
        <v>0</v>
      </c>
      <c r="P676" t="b">
        <f t="shared" si="55"/>
        <v>1</v>
      </c>
      <c r="Q676" s="113">
        <f t="shared" si="53"/>
        <v>0</v>
      </c>
    </row>
    <row r="677" spans="10:17" x14ac:dyDescent="0.25">
      <c r="J677" t="str">
        <f t="shared" si="54"/>
        <v>SDGMFmCZ021996</v>
      </c>
      <c r="K677" t="s">
        <v>131</v>
      </c>
      <c r="L677" t="s">
        <v>1650</v>
      </c>
      <c r="M677" t="s">
        <v>101</v>
      </c>
      <c r="N677" s="89" t="s">
        <v>70</v>
      </c>
      <c r="O677" t="b">
        <f>INDEX(key!$AT$4:$BI$7,MATCH(K677,key!$AS$4:$AS$7,0),VALUE(RIGHT(M677,2)))</f>
        <v>0</v>
      </c>
      <c r="P677" t="b">
        <f t="shared" si="55"/>
        <v>1</v>
      </c>
      <c r="Q677" s="113">
        <f t="shared" si="53"/>
        <v>0</v>
      </c>
    </row>
    <row r="678" spans="10:17" x14ac:dyDescent="0.25">
      <c r="J678" t="str">
        <f t="shared" si="54"/>
        <v>SDGMFmCZ031996</v>
      </c>
      <c r="K678" t="s">
        <v>131</v>
      </c>
      <c r="L678" t="s">
        <v>1650</v>
      </c>
      <c r="M678" t="s">
        <v>102</v>
      </c>
      <c r="N678" s="89" t="s">
        <v>70</v>
      </c>
      <c r="O678" t="b">
        <f>INDEX(key!$AT$4:$BI$7,MATCH(K678,key!$AS$4:$AS$7,0),VALUE(RIGHT(M678,2)))</f>
        <v>0</v>
      </c>
      <c r="P678" t="b">
        <f t="shared" si="55"/>
        <v>1</v>
      </c>
      <c r="Q678" s="113">
        <f t="shared" si="53"/>
        <v>0</v>
      </c>
    </row>
    <row r="679" spans="10:17" x14ac:dyDescent="0.25">
      <c r="J679" t="str">
        <f t="shared" si="54"/>
        <v>SDGMFmCZ041996</v>
      </c>
      <c r="K679" t="s">
        <v>131</v>
      </c>
      <c r="L679" t="s">
        <v>1650</v>
      </c>
      <c r="M679" t="s">
        <v>103</v>
      </c>
      <c r="N679" s="89" t="s">
        <v>70</v>
      </c>
      <c r="O679" t="b">
        <f>INDEX(key!$AT$4:$BI$7,MATCH(K679,key!$AS$4:$AS$7,0),VALUE(RIGHT(M679,2)))</f>
        <v>0</v>
      </c>
      <c r="P679" t="b">
        <f t="shared" si="55"/>
        <v>1</v>
      </c>
      <c r="Q679" s="113">
        <f t="shared" si="53"/>
        <v>0</v>
      </c>
    </row>
    <row r="680" spans="10:17" x14ac:dyDescent="0.25">
      <c r="J680" t="str">
        <f t="shared" si="54"/>
        <v>SDGMFmCZ051996</v>
      </c>
      <c r="K680" t="s">
        <v>131</v>
      </c>
      <c r="L680" t="s">
        <v>1650</v>
      </c>
      <c r="M680" t="s">
        <v>104</v>
      </c>
      <c r="N680" s="89" t="s">
        <v>70</v>
      </c>
      <c r="O680" t="b">
        <f>INDEX(key!$AT$4:$BI$7,MATCH(K680,key!$AS$4:$AS$7,0),VALUE(RIGHT(M680,2)))</f>
        <v>0</v>
      </c>
      <c r="P680" t="b">
        <f t="shared" si="55"/>
        <v>1</v>
      </c>
      <c r="Q680" s="113">
        <f t="shared" si="53"/>
        <v>0</v>
      </c>
    </row>
    <row r="681" spans="10:17" x14ac:dyDescent="0.25">
      <c r="J681" t="str">
        <f t="shared" si="54"/>
        <v>SDGMFmCZ061996</v>
      </c>
      <c r="K681" t="s">
        <v>131</v>
      </c>
      <c r="L681" t="s">
        <v>1650</v>
      </c>
      <c r="M681" t="s">
        <v>105</v>
      </c>
      <c r="N681" s="89" t="s">
        <v>70</v>
      </c>
      <c r="O681" t="b">
        <f>INDEX(key!$AT$4:$BI$7,MATCH(K681,key!$AS$4:$AS$7,0),VALUE(RIGHT(M681,2)))</f>
        <v>1</v>
      </c>
      <c r="P681" t="b">
        <f t="shared" si="55"/>
        <v>1</v>
      </c>
      <c r="Q681" s="113">
        <f t="shared" si="53"/>
        <v>1179</v>
      </c>
    </row>
    <row r="682" spans="10:17" x14ac:dyDescent="0.25">
      <c r="J682" t="str">
        <f t="shared" si="54"/>
        <v>SDGMFmCZ071996</v>
      </c>
      <c r="K682" t="s">
        <v>131</v>
      </c>
      <c r="L682" t="s">
        <v>1650</v>
      </c>
      <c r="M682" t="s">
        <v>106</v>
      </c>
      <c r="N682" s="89" t="s">
        <v>70</v>
      </c>
      <c r="O682" t="b">
        <f>INDEX(key!$AT$4:$BI$7,MATCH(K682,key!$AS$4:$AS$7,0),VALUE(RIGHT(M682,2)))</f>
        <v>1</v>
      </c>
      <c r="P682" t="b">
        <f t="shared" si="55"/>
        <v>1</v>
      </c>
      <c r="Q682" s="113">
        <f t="shared" si="53"/>
        <v>11508</v>
      </c>
    </row>
    <row r="683" spans="10:17" x14ac:dyDescent="0.25">
      <c r="J683" t="str">
        <f t="shared" si="54"/>
        <v>SDGMFmCZ081996</v>
      </c>
      <c r="K683" t="s">
        <v>131</v>
      </c>
      <c r="L683" t="s">
        <v>1650</v>
      </c>
      <c r="M683" t="s">
        <v>107</v>
      </c>
      <c r="N683" s="89" t="s">
        <v>70</v>
      </c>
      <c r="O683" t="b">
        <f>INDEX(key!$AT$4:$BI$7,MATCH(K683,key!$AS$4:$AS$7,0),VALUE(RIGHT(M683,2)))</f>
        <v>1</v>
      </c>
      <c r="P683" t="b">
        <f t="shared" si="55"/>
        <v>1</v>
      </c>
      <c r="Q683" s="113">
        <f t="shared" si="53"/>
        <v>5565</v>
      </c>
    </row>
    <row r="684" spans="10:17" x14ac:dyDescent="0.25">
      <c r="J684" t="str">
        <f t="shared" si="54"/>
        <v>SDGMFmCZ091996</v>
      </c>
      <c r="K684" t="s">
        <v>131</v>
      </c>
      <c r="L684" t="s">
        <v>1650</v>
      </c>
      <c r="M684" t="s">
        <v>108</v>
      </c>
      <c r="N684" s="89" t="s">
        <v>70</v>
      </c>
      <c r="O684" t="b">
        <f>INDEX(key!$AT$4:$BI$7,MATCH(K684,key!$AS$4:$AS$7,0),VALUE(RIGHT(M684,2)))</f>
        <v>0</v>
      </c>
      <c r="P684" t="b">
        <f t="shared" si="55"/>
        <v>1</v>
      </c>
      <c r="Q684" s="113">
        <f t="shared" si="53"/>
        <v>0</v>
      </c>
    </row>
    <row r="685" spans="10:17" x14ac:dyDescent="0.25">
      <c r="J685" t="str">
        <f t="shared" si="54"/>
        <v>SDGMFmCZ101996</v>
      </c>
      <c r="K685" t="s">
        <v>131</v>
      </c>
      <c r="L685" t="s">
        <v>1650</v>
      </c>
      <c r="M685" t="s">
        <v>109</v>
      </c>
      <c r="N685" s="89" t="s">
        <v>70</v>
      </c>
      <c r="O685" t="b">
        <f>INDEX(key!$AT$4:$BI$7,MATCH(K685,key!$AS$4:$AS$7,0),VALUE(RIGHT(M685,2)))</f>
        <v>1</v>
      </c>
      <c r="P685" t="b">
        <f t="shared" si="55"/>
        <v>1</v>
      </c>
      <c r="Q685" s="113">
        <f t="shared" si="53"/>
        <v>4108</v>
      </c>
    </row>
    <row r="686" spans="10:17" x14ac:dyDescent="0.25">
      <c r="J686" t="str">
        <f t="shared" si="54"/>
        <v>SDGMFmCZ111996</v>
      </c>
      <c r="K686" t="s">
        <v>131</v>
      </c>
      <c r="L686" t="s">
        <v>1650</v>
      </c>
      <c r="M686" t="s">
        <v>110</v>
      </c>
      <c r="N686" s="89" t="s">
        <v>70</v>
      </c>
      <c r="O686" t="b">
        <f>INDEX(key!$AT$4:$BI$7,MATCH(K686,key!$AS$4:$AS$7,0),VALUE(RIGHT(M686,2)))</f>
        <v>0</v>
      </c>
      <c r="P686" t="b">
        <f t="shared" si="55"/>
        <v>1</v>
      </c>
      <c r="Q686" s="113">
        <f t="shared" si="53"/>
        <v>0</v>
      </c>
    </row>
    <row r="687" spans="10:17" x14ac:dyDescent="0.25">
      <c r="J687" t="str">
        <f t="shared" si="54"/>
        <v>SDGMFmCZ121996</v>
      </c>
      <c r="K687" t="s">
        <v>131</v>
      </c>
      <c r="L687" t="s">
        <v>1650</v>
      </c>
      <c r="M687" t="s">
        <v>111</v>
      </c>
      <c r="N687" s="89" t="s">
        <v>70</v>
      </c>
      <c r="O687" t="b">
        <f>INDEX(key!$AT$4:$BI$7,MATCH(K687,key!$AS$4:$AS$7,0),VALUE(RIGHT(M687,2)))</f>
        <v>0</v>
      </c>
      <c r="P687" t="b">
        <f t="shared" si="55"/>
        <v>1</v>
      </c>
      <c r="Q687" s="113">
        <f t="shared" si="53"/>
        <v>0</v>
      </c>
    </row>
    <row r="688" spans="10:17" x14ac:dyDescent="0.25">
      <c r="J688" t="str">
        <f t="shared" si="54"/>
        <v>SDGMFmCZ131996</v>
      </c>
      <c r="K688" t="s">
        <v>131</v>
      </c>
      <c r="L688" t="s">
        <v>1650</v>
      </c>
      <c r="M688" t="s">
        <v>112</v>
      </c>
      <c r="N688" s="89" t="s">
        <v>70</v>
      </c>
      <c r="O688" t="b">
        <f>INDEX(key!$AT$4:$BI$7,MATCH(K688,key!$AS$4:$AS$7,0),VALUE(RIGHT(M688,2)))</f>
        <v>0</v>
      </c>
      <c r="P688" t="b">
        <f t="shared" si="55"/>
        <v>1</v>
      </c>
      <c r="Q688" s="113">
        <f t="shared" si="53"/>
        <v>0</v>
      </c>
    </row>
    <row r="689" spans="10:17" x14ac:dyDescent="0.25">
      <c r="J689" t="str">
        <f t="shared" si="54"/>
        <v>SDGMFmCZ141996</v>
      </c>
      <c r="K689" t="s">
        <v>131</v>
      </c>
      <c r="L689" t="s">
        <v>1650</v>
      </c>
      <c r="M689" t="s">
        <v>113</v>
      </c>
      <c r="N689" s="89" t="s">
        <v>70</v>
      </c>
      <c r="O689" t="b">
        <f>INDEX(key!$AT$4:$BI$7,MATCH(K689,key!$AS$4:$AS$7,0),VALUE(RIGHT(M689,2)))</f>
        <v>1</v>
      </c>
      <c r="P689" t="b">
        <f t="shared" si="55"/>
        <v>1</v>
      </c>
      <c r="Q689" s="113">
        <f t="shared" si="53"/>
        <v>1</v>
      </c>
    </row>
    <row r="690" spans="10:17" x14ac:dyDescent="0.25">
      <c r="J690" t="str">
        <f t="shared" si="54"/>
        <v>SDGMFmCZ151996</v>
      </c>
      <c r="K690" t="s">
        <v>131</v>
      </c>
      <c r="L690" t="s">
        <v>1650</v>
      </c>
      <c r="M690" t="s">
        <v>114</v>
      </c>
      <c r="N690" s="89" t="s">
        <v>70</v>
      </c>
      <c r="O690" t="b">
        <f>INDEX(key!$AT$4:$BI$7,MATCH(K690,key!$AS$4:$AS$7,0),VALUE(RIGHT(M690,2)))</f>
        <v>1</v>
      </c>
      <c r="P690" t="b">
        <f t="shared" si="55"/>
        <v>1</v>
      </c>
      <c r="Q690" s="113">
        <f t="shared" si="53"/>
        <v>1</v>
      </c>
    </row>
    <row r="691" spans="10:17" x14ac:dyDescent="0.25">
      <c r="J691" t="str">
        <f t="shared" si="54"/>
        <v>SDGMFmCZ161996</v>
      </c>
      <c r="K691" t="s">
        <v>131</v>
      </c>
      <c r="L691" t="s">
        <v>1650</v>
      </c>
      <c r="M691" t="s">
        <v>115</v>
      </c>
      <c r="N691" s="89" t="s">
        <v>70</v>
      </c>
      <c r="O691" t="b">
        <f>INDEX(key!$AT$4:$BI$7,MATCH(K691,key!$AS$4:$AS$7,0),VALUE(RIGHT(M691,2)))</f>
        <v>0</v>
      </c>
      <c r="P691" t="b">
        <f t="shared" si="55"/>
        <v>1</v>
      </c>
      <c r="Q691" s="113">
        <f t="shared" si="53"/>
        <v>0</v>
      </c>
    </row>
    <row r="692" spans="10:17" x14ac:dyDescent="0.25">
      <c r="J692" t="str">
        <f t="shared" si="54"/>
        <v>SDGMFmCZ012003</v>
      </c>
      <c r="K692" t="s">
        <v>131</v>
      </c>
      <c r="L692" t="s">
        <v>1650</v>
      </c>
      <c r="M692" t="s">
        <v>48</v>
      </c>
      <c r="N692" s="89" t="s">
        <v>57</v>
      </c>
      <c r="O692" t="b">
        <f>INDEX(key!$AT$4:$BI$7,MATCH(K692,key!$AS$4:$AS$7,0),VALUE(RIGHT(M692,2)))</f>
        <v>0</v>
      </c>
      <c r="P692" t="b">
        <f t="shared" si="55"/>
        <v>1</v>
      </c>
      <c r="Q692" s="113">
        <f t="shared" si="53"/>
        <v>0</v>
      </c>
    </row>
    <row r="693" spans="10:17" x14ac:dyDescent="0.25">
      <c r="J693" t="str">
        <f t="shared" si="54"/>
        <v>SDGMFmCZ022003</v>
      </c>
      <c r="K693" t="s">
        <v>131</v>
      </c>
      <c r="L693" t="s">
        <v>1650</v>
      </c>
      <c r="M693" t="s">
        <v>101</v>
      </c>
      <c r="N693" s="89" t="s">
        <v>57</v>
      </c>
      <c r="O693" t="b">
        <f>INDEX(key!$AT$4:$BI$7,MATCH(K693,key!$AS$4:$AS$7,0),VALUE(RIGHT(M693,2)))</f>
        <v>0</v>
      </c>
      <c r="P693" t="b">
        <f t="shared" si="55"/>
        <v>1</v>
      </c>
      <c r="Q693" s="113">
        <f t="shared" si="53"/>
        <v>0</v>
      </c>
    </row>
    <row r="694" spans="10:17" x14ac:dyDescent="0.25">
      <c r="J694" t="str">
        <f t="shared" si="54"/>
        <v>SDGMFmCZ032003</v>
      </c>
      <c r="K694" t="s">
        <v>131</v>
      </c>
      <c r="L694" t="s">
        <v>1650</v>
      </c>
      <c r="M694" t="s">
        <v>102</v>
      </c>
      <c r="N694" s="89" t="s">
        <v>57</v>
      </c>
      <c r="O694" t="b">
        <f>INDEX(key!$AT$4:$BI$7,MATCH(K694,key!$AS$4:$AS$7,0),VALUE(RIGHT(M694,2)))</f>
        <v>0</v>
      </c>
      <c r="P694" t="b">
        <f t="shared" si="55"/>
        <v>1</v>
      </c>
      <c r="Q694" s="113">
        <f t="shared" si="53"/>
        <v>0</v>
      </c>
    </row>
    <row r="695" spans="10:17" x14ac:dyDescent="0.25">
      <c r="J695" t="str">
        <f t="shared" si="54"/>
        <v>SDGMFmCZ042003</v>
      </c>
      <c r="K695" t="s">
        <v>131</v>
      </c>
      <c r="L695" t="s">
        <v>1650</v>
      </c>
      <c r="M695" t="s">
        <v>103</v>
      </c>
      <c r="N695" s="89" t="s">
        <v>57</v>
      </c>
      <c r="O695" t="b">
        <f>INDEX(key!$AT$4:$BI$7,MATCH(K695,key!$AS$4:$AS$7,0),VALUE(RIGHT(M695,2)))</f>
        <v>0</v>
      </c>
      <c r="P695" t="b">
        <f t="shared" si="55"/>
        <v>1</v>
      </c>
      <c r="Q695" s="113">
        <f t="shared" si="53"/>
        <v>0</v>
      </c>
    </row>
    <row r="696" spans="10:17" x14ac:dyDescent="0.25">
      <c r="J696" t="str">
        <f t="shared" si="54"/>
        <v>SDGMFmCZ052003</v>
      </c>
      <c r="K696" t="s">
        <v>131</v>
      </c>
      <c r="L696" t="s">
        <v>1650</v>
      </c>
      <c r="M696" t="s">
        <v>104</v>
      </c>
      <c r="N696" s="89" t="s">
        <v>57</v>
      </c>
      <c r="O696" t="b">
        <f>INDEX(key!$AT$4:$BI$7,MATCH(K696,key!$AS$4:$AS$7,0),VALUE(RIGHT(M696,2)))</f>
        <v>0</v>
      </c>
      <c r="P696" t="b">
        <f t="shared" si="55"/>
        <v>1</v>
      </c>
      <c r="Q696" s="113">
        <f t="shared" si="53"/>
        <v>0</v>
      </c>
    </row>
    <row r="697" spans="10:17" x14ac:dyDescent="0.25">
      <c r="J697" t="str">
        <f t="shared" si="54"/>
        <v>SDGMFmCZ062003</v>
      </c>
      <c r="K697" t="s">
        <v>131</v>
      </c>
      <c r="L697" t="s">
        <v>1650</v>
      </c>
      <c r="M697" t="s">
        <v>105</v>
      </c>
      <c r="N697" s="89" t="s">
        <v>57</v>
      </c>
      <c r="O697" t="b">
        <f>INDEX(key!$AT$4:$BI$7,MATCH(K697,key!$AS$4:$AS$7,0),VALUE(RIGHT(M697,2)))</f>
        <v>1</v>
      </c>
      <c r="P697" t="b">
        <f t="shared" si="55"/>
        <v>1</v>
      </c>
      <c r="Q697" s="113">
        <f t="shared" si="53"/>
        <v>519</v>
      </c>
    </row>
    <row r="698" spans="10:17" x14ac:dyDescent="0.25">
      <c r="J698" t="str">
        <f t="shared" si="54"/>
        <v>SDGMFmCZ072003</v>
      </c>
      <c r="K698" t="s">
        <v>131</v>
      </c>
      <c r="L698" t="s">
        <v>1650</v>
      </c>
      <c r="M698" t="s">
        <v>106</v>
      </c>
      <c r="N698" s="89" t="s">
        <v>57</v>
      </c>
      <c r="O698" t="b">
        <f>INDEX(key!$AT$4:$BI$7,MATCH(K698,key!$AS$4:$AS$7,0),VALUE(RIGHT(M698,2)))</f>
        <v>1</v>
      </c>
      <c r="P698" t="b">
        <f t="shared" si="55"/>
        <v>1</v>
      </c>
      <c r="Q698" s="113">
        <f t="shared" si="53"/>
        <v>7522</v>
      </c>
    </row>
    <row r="699" spans="10:17" x14ac:dyDescent="0.25">
      <c r="J699" t="str">
        <f t="shared" si="54"/>
        <v>SDGMFmCZ082003</v>
      </c>
      <c r="K699" t="s">
        <v>131</v>
      </c>
      <c r="L699" t="s">
        <v>1650</v>
      </c>
      <c r="M699" t="s">
        <v>107</v>
      </c>
      <c r="N699" s="89" t="s">
        <v>57</v>
      </c>
      <c r="O699" t="b">
        <f>INDEX(key!$AT$4:$BI$7,MATCH(K699,key!$AS$4:$AS$7,0),VALUE(RIGHT(M699,2)))</f>
        <v>1</v>
      </c>
      <c r="P699" t="b">
        <f t="shared" si="55"/>
        <v>1</v>
      </c>
      <c r="Q699" s="113">
        <f t="shared" si="53"/>
        <v>2582</v>
      </c>
    </row>
    <row r="700" spans="10:17" x14ac:dyDescent="0.25">
      <c r="J700" t="str">
        <f t="shared" si="54"/>
        <v>SDGMFmCZ092003</v>
      </c>
      <c r="K700" t="s">
        <v>131</v>
      </c>
      <c r="L700" t="s">
        <v>1650</v>
      </c>
      <c r="M700" t="s">
        <v>108</v>
      </c>
      <c r="N700" s="89" t="s">
        <v>57</v>
      </c>
      <c r="O700" t="b">
        <f>INDEX(key!$AT$4:$BI$7,MATCH(K700,key!$AS$4:$AS$7,0),VALUE(RIGHT(M700,2)))</f>
        <v>0</v>
      </c>
      <c r="P700" t="b">
        <f t="shared" si="55"/>
        <v>1</v>
      </c>
      <c r="Q700" s="113">
        <f t="shared" si="53"/>
        <v>0</v>
      </c>
    </row>
    <row r="701" spans="10:17" x14ac:dyDescent="0.25">
      <c r="J701" t="str">
        <f t="shared" si="54"/>
        <v>SDGMFmCZ102003</v>
      </c>
      <c r="K701" t="s">
        <v>131</v>
      </c>
      <c r="L701" t="s">
        <v>1650</v>
      </c>
      <c r="M701" t="s">
        <v>109</v>
      </c>
      <c r="N701" s="89" t="s">
        <v>57</v>
      </c>
      <c r="O701" t="b">
        <f>INDEX(key!$AT$4:$BI$7,MATCH(K701,key!$AS$4:$AS$7,0),VALUE(RIGHT(M701,2)))</f>
        <v>1</v>
      </c>
      <c r="P701" t="b">
        <f t="shared" si="55"/>
        <v>1</v>
      </c>
      <c r="Q701" s="113">
        <f t="shared" si="53"/>
        <v>2553</v>
      </c>
    </row>
    <row r="702" spans="10:17" x14ac:dyDescent="0.25">
      <c r="J702" t="str">
        <f t="shared" si="54"/>
        <v>SDGMFmCZ112003</v>
      </c>
      <c r="K702" t="s">
        <v>131</v>
      </c>
      <c r="L702" t="s">
        <v>1650</v>
      </c>
      <c r="M702" t="s">
        <v>110</v>
      </c>
      <c r="N702" s="89" t="s">
        <v>57</v>
      </c>
      <c r="O702" t="b">
        <f>INDEX(key!$AT$4:$BI$7,MATCH(K702,key!$AS$4:$AS$7,0),VALUE(RIGHT(M702,2)))</f>
        <v>0</v>
      </c>
      <c r="P702" t="b">
        <f t="shared" si="55"/>
        <v>1</v>
      </c>
      <c r="Q702" s="113">
        <f t="shared" si="53"/>
        <v>0</v>
      </c>
    </row>
    <row r="703" spans="10:17" x14ac:dyDescent="0.25">
      <c r="J703" t="str">
        <f t="shared" si="54"/>
        <v>SDGMFmCZ122003</v>
      </c>
      <c r="K703" t="s">
        <v>131</v>
      </c>
      <c r="L703" t="s">
        <v>1650</v>
      </c>
      <c r="M703" t="s">
        <v>111</v>
      </c>
      <c r="N703" s="89" t="s">
        <v>57</v>
      </c>
      <c r="O703" t="b">
        <f>INDEX(key!$AT$4:$BI$7,MATCH(K703,key!$AS$4:$AS$7,0),VALUE(RIGHT(M703,2)))</f>
        <v>0</v>
      </c>
      <c r="P703" t="b">
        <f t="shared" si="55"/>
        <v>1</v>
      </c>
      <c r="Q703" s="113">
        <f t="shared" si="53"/>
        <v>0</v>
      </c>
    </row>
    <row r="704" spans="10:17" x14ac:dyDescent="0.25">
      <c r="J704" t="str">
        <f t="shared" si="54"/>
        <v>SDGMFmCZ132003</v>
      </c>
      <c r="K704" t="s">
        <v>131</v>
      </c>
      <c r="L704" t="s">
        <v>1650</v>
      </c>
      <c r="M704" t="s">
        <v>112</v>
      </c>
      <c r="N704" s="89" t="s">
        <v>57</v>
      </c>
      <c r="O704" t="b">
        <f>INDEX(key!$AT$4:$BI$7,MATCH(K704,key!$AS$4:$AS$7,0),VALUE(RIGHT(M704,2)))</f>
        <v>0</v>
      </c>
      <c r="P704" t="b">
        <f t="shared" si="55"/>
        <v>1</v>
      </c>
      <c r="Q704" s="113">
        <f t="shared" si="53"/>
        <v>0</v>
      </c>
    </row>
    <row r="705" spans="10:17" x14ac:dyDescent="0.25">
      <c r="J705" t="str">
        <f t="shared" si="54"/>
        <v>SDGMFmCZ142003</v>
      </c>
      <c r="K705" t="s">
        <v>131</v>
      </c>
      <c r="L705" t="s">
        <v>1650</v>
      </c>
      <c r="M705" t="s">
        <v>113</v>
      </c>
      <c r="N705" s="89" t="s">
        <v>57</v>
      </c>
      <c r="O705" t="b">
        <f>INDEX(key!$AT$4:$BI$7,MATCH(K705,key!$AS$4:$AS$7,0),VALUE(RIGHT(M705,2)))</f>
        <v>1</v>
      </c>
      <c r="P705" t="b">
        <f t="shared" si="55"/>
        <v>1</v>
      </c>
      <c r="Q705" s="113">
        <f t="shared" si="53"/>
        <v>1</v>
      </c>
    </row>
    <row r="706" spans="10:17" x14ac:dyDescent="0.25">
      <c r="J706" t="str">
        <f t="shared" si="54"/>
        <v>SDGMFmCZ152003</v>
      </c>
      <c r="K706" t="s">
        <v>131</v>
      </c>
      <c r="L706" t="s">
        <v>1650</v>
      </c>
      <c r="M706" t="s">
        <v>114</v>
      </c>
      <c r="N706" s="89" t="s">
        <v>57</v>
      </c>
      <c r="O706" t="b">
        <f>INDEX(key!$AT$4:$BI$7,MATCH(K706,key!$AS$4:$AS$7,0),VALUE(RIGHT(M706,2)))</f>
        <v>1</v>
      </c>
      <c r="P706" t="b">
        <f t="shared" si="55"/>
        <v>1</v>
      </c>
      <c r="Q706" s="113">
        <f t="shared" si="53"/>
        <v>1</v>
      </c>
    </row>
    <row r="707" spans="10:17" x14ac:dyDescent="0.25">
      <c r="J707" t="str">
        <f t="shared" si="54"/>
        <v>SDGMFmCZ162003</v>
      </c>
      <c r="K707" t="s">
        <v>131</v>
      </c>
      <c r="L707" t="s">
        <v>1650</v>
      </c>
      <c r="M707" t="s">
        <v>115</v>
      </c>
      <c r="N707" s="89" t="s">
        <v>57</v>
      </c>
      <c r="O707" t="b">
        <f>INDEX(key!$AT$4:$BI$7,MATCH(K707,key!$AS$4:$AS$7,0),VALUE(RIGHT(M707,2)))</f>
        <v>0</v>
      </c>
      <c r="P707" t="b">
        <f t="shared" si="55"/>
        <v>1</v>
      </c>
      <c r="Q707" s="113">
        <f t="shared" si="53"/>
        <v>0</v>
      </c>
    </row>
    <row r="708" spans="10:17" x14ac:dyDescent="0.25">
      <c r="J708" t="str">
        <f t="shared" si="54"/>
        <v>SDGMFmCZ012007</v>
      </c>
      <c r="K708" t="s">
        <v>131</v>
      </c>
      <c r="L708" t="s">
        <v>1650</v>
      </c>
      <c r="M708" t="s">
        <v>48</v>
      </c>
      <c r="N708" s="89" t="s">
        <v>59</v>
      </c>
      <c r="O708" t="b">
        <f>INDEX(key!$AT$4:$BI$7,MATCH(K708,key!$AS$4:$AS$7,0),VALUE(RIGHT(M708,2)))</f>
        <v>0</v>
      </c>
      <c r="P708" t="b">
        <f t="shared" si="55"/>
        <v>0</v>
      </c>
      <c r="Q708" s="113">
        <f t="shared" ref="Q708:Q771" si="56">IF(O708,IF(P708,VLOOKUP(J708,$C$4:$F$387,4,FALSE),MAX(VLOOKUP(K708&amp;L708&amp;M708&amp;"2003",$C$4:$F$387,4,FALSE)*VLOOKUP(L708&amp;N708,$S$5:$W$24,5,FALSE),1)),0)</f>
        <v>0</v>
      </c>
    </row>
    <row r="709" spans="10:17" x14ac:dyDescent="0.25">
      <c r="J709" t="str">
        <f t="shared" ref="J709:J771" si="57">K709&amp;L709&amp;M709&amp;N709</f>
        <v>SDGMFmCZ022007</v>
      </c>
      <c r="K709" t="s">
        <v>131</v>
      </c>
      <c r="L709" t="s">
        <v>1650</v>
      </c>
      <c r="M709" t="s">
        <v>101</v>
      </c>
      <c r="N709" s="89" t="s">
        <v>59</v>
      </c>
      <c r="O709" t="b">
        <f>INDEX(key!$AT$4:$BI$7,MATCH(K709,key!$AS$4:$AS$7,0),VALUE(RIGHT(M709,2)))</f>
        <v>0</v>
      </c>
      <c r="P709" t="b">
        <f t="shared" ref="P709:P771" si="58">VLOOKUP(L709&amp;N709,$S$4:$V$24,4,FALSE)</f>
        <v>0</v>
      </c>
      <c r="Q709" s="113">
        <f t="shared" si="56"/>
        <v>0</v>
      </c>
    </row>
    <row r="710" spans="10:17" x14ac:dyDescent="0.25">
      <c r="J710" t="str">
        <f t="shared" si="57"/>
        <v>SDGMFmCZ032007</v>
      </c>
      <c r="K710" t="s">
        <v>131</v>
      </c>
      <c r="L710" t="s">
        <v>1650</v>
      </c>
      <c r="M710" t="s">
        <v>102</v>
      </c>
      <c r="N710" s="89" t="s">
        <v>59</v>
      </c>
      <c r="O710" t="b">
        <f>INDEX(key!$AT$4:$BI$7,MATCH(K710,key!$AS$4:$AS$7,0),VALUE(RIGHT(M710,2)))</f>
        <v>0</v>
      </c>
      <c r="P710" t="b">
        <f t="shared" si="58"/>
        <v>0</v>
      </c>
      <c r="Q710" s="113">
        <f t="shared" si="56"/>
        <v>0</v>
      </c>
    </row>
    <row r="711" spans="10:17" x14ac:dyDescent="0.25">
      <c r="J711" t="str">
        <f t="shared" si="57"/>
        <v>SDGMFmCZ042007</v>
      </c>
      <c r="K711" t="s">
        <v>131</v>
      </c>
      <c r="L711" t="s">
        <v>1650</v>
      </c>
      <c r="M711" t="s">
        <v>103</v>
      </c>
      <c r="N711" s="89" t="s">
        <v>59</v>
      </c>
      <c r="O711" t="b">
        <f>INDEX(key!$AT$4:$BI$7,MATCH(K711,key!$AS$4:$AS$7,0),VALUE(RIGHT(M711,2)))</f>
        <v>0</v>
      </c>
      <c r="P711" t="b">
        <f t="shared" si="58"/>
        <v>0</v>
      </c>
      <c r="Q711" s="113">
        <f t="shared" si="56"/>
        <v>0</v>
      </c>
    </row>
    <row r="712" spans="10:17" x14ac:dyDescent="0.25">
      <c r="J712" t="str">
        <f t="shared" si="57"/>
        <v>SDGMFmCZ052007</v>
      </c>
      <c r="K712" t="s">
        <v>131</v>
      </c>
      <c r="L712" t="s">
        <v>1650</v>
      </c>
      <c r="M712" t="s">
        <v>104</v>
      </c>
      <c r="N712" s="89" t="s">
        <v>59</v>
      </c>
      <c r="O712" t="b">
        <f>INDEX(key!$AT$4:$BI$7,MATCH(K712,key!$AS$4:$AS$7,0),VALUE(RIGHT(M712,2)))</f>
        <v>0</v>
      </c>
      <c r="P712" t="b">
        <f t="shared" si="58"/>
        <v>0</v>
      </c>
      <c r="Q712" s="113">
        <f t="shared" si="56"/>
        <v>0</v>
      </c>
    </row>
    <row r="713" spans="10:17" x14ac:dyDescent="0.25">
      <c r="J713" t="str">
        <f t="shared" si="57"/>
        <v>SDGMFmCZ062007</v>
      </c>
      <c r="K713" t="s">
        <v>131</v>
      </c>
      <c r="L713" t="s">
        <v>1650</v>
      </c>
      <c r="M713" t="s">
        <v>105</v>
      </c>
      <c r="N713" s="89" t="s">
        <v>59</v>
      </c>
      <c r="O713" t="b">
        <f>INDEX(key!$AT$4:$BI$7,MATCH(K713,key!$AS$4:$AS$7,0),VALUE(RIGHT(M713,2)))</f>
        <v>1</v>
      </c>
      <c r="P713" t="b">
        <f t="shared" si="58"/>
        <v>0</v>
      </c>
      <c r="Q713" s="113">
        <f t="shared" si="56"/>
        <v>358.08833691863003</v>
      </c>
    </row>
    <row r="714" spans="10:17" x14ac:dyDescent="0.25">
      <c r="J714" t="str">
        <f t="shared" si="57"/>
        <v>SDGMFmCZ072007</v>
      </c>
      <c r="K714" t="s">
        <v>131</v>
      </c>
      <c r="L714" t="s">
        <v>1650</v>
      </c>
      <c r="M714" t="s">
        <v>106</v>
      </c>
      <c r="N714" s="89" t="s">
        <v>59</v>
      </c>
      <c r="O714" t="b">
        <f>INDEX(key!$AT$4:$BI$7,MATCH(K714,key!$AS$4:$AS$7,0),VALUE(RIGHT(M714,2)))</f>
        <v>1</v>
      </c>
      <c r="P714" t="b">
        <f t="shared" si="58"/>
        <v>0</v>
      </c>
      <c r="Q714" s="113">
        <f t="shared" si="56"/>
        <v>5189.8660314102799</v>
      </c>
    </row>
    <row r="715" spans="10:17" x14ac:dyDescent="0.25">
      <c r="J715" t="str">
        <f t="shared" si="57"/>
        <v>SDGMFmCZ082007</v>
      </c>
      <c r="K715" t="s">
        <v>131</v>
      </c>
      <c r="L715" t="s">
        <v>1650</v>
      </c>
      <c r="M715" t="s">
        <v>107</v>
      </c>
      <c r="N715" s="89" t="s">
        <v>59</v>
      </c>
      <c r="O715" t="b">
        <f>INDEX(key!$AT$4:$BI$7,MATCH(K715,key!$AS$4:$AS$7,0),VALUE(RIGHT(M715,2)))</f>
        <v>1</v>
      </c>
      <c r="P715" t="b">
        <f t="shared" si="58"/>
        <v>0</v>
      </c>
      <c r="Q715" s="113">
        <f t="shared" si="56"/>
        <v>1781.4722272136855</v>
      </c>
    </row>
    <row r="716" spans="10:17" x14ac:dyDescent="0.25">
      <c r="J716" t="str">
        <f t="shared" si="57"/>
        <v>SDGMFmCZ092007</v>
      </c>
      <c r="K716" t="s">
        <v>131</v>
      </c>
      <c r="L716" t="s">
        <v>1650</v>
      </c>
      <c r="M716" t="s">
        <v>108</v>
      </c>
      <c r="N716" s="89" t="s">
        <v>59</v>
      </c>
      <c r="O716" t="b">
        <f>INDEX(key!$AT$4:$BI$7,MATCH(K716,key!$AS$4:$AS$7,0),VALUE(RIGHT(M716,2)))</f>
        <v>0</v>
      </c>
      <c r="P716" t="b">
        <f t="shared" si="58"/>
        <v>0</v>
      </c>
      <c r="Q716" s="113">
        <f t="shared" si="56"/>
        <v>0</v>
      </c>
    </row>
    <row r="717" spans="10:17" x14ac:dyDescent="0.25">
      <c r="J717" t="str">
        <f t="shared" si="57"/>
        <v>SDGMFmCZ102007</v>
      </c>
      <c r="K717" t="s">
        <v>131</v>
      </c>
      <c r="L717" t="s">
        <v>1650</v>
      </c>
      <c r="M717" t="s">
        <v>109</v>
      </c>
      <c r="N717" s="89" t="s">
        <v>59</v>
      </c>
      <c r="O717" t="b">
        <f>INDEX(key!$AT$4:$BI$7,MATCH(K717,key!$AS$4:$AS$7,0),VALUE(RIGHT(M717,2)))</f>
        <v>1</v>
      </c>
      <c r="P717" t="b">
        <f t="shared" si="58"/>
        <v>0</v>
      </c>
      <c r="Q717" s="113">
        <f t="shared" si="56"/>
        <v>1761.4634376748795</v>
      </c>
    </row>
    <row r="718" spans="10:17" x14ac:dyDescent="0.25">
      <c r="J718" t="str">
        <f t="shared" si="57"/>
        <v>SDGMFmCZ112007</v>
      </c>
      <c r="K718" t="s">
        <v>131</v>
      </c>
      <c r="L718" t="s">
        <v>1650</v>
      </c>
      <c r="M718" t="s">
        <v>110</v>
      </c>
      <c r="N718" s="89" t="s">
        <v>59</v>
      </c>
      <c r="O718" t="b">
        <f>INDEX(key!$AT$4:$BI$7,MATCH(K718,key!$AS$4:$AS$7,0),VALUE(RIGHT(M718,2)))</f>
        <v>0</v>
      </c>
      <c r="P718" t="b">
        <f t="shared" si="58"/>
        <v>0</v>
      </c>
      <c r="Q718" s="113">
        <f t="shared" si="56"/>
        <v>0</v>
      </c>
    </row>
    <row r="719" spans="10:17" x14ac:dyDescent="0.25">
      <c r="J719" t="str">
        <f t="shared" si="57"/>
        <v>SDGMFmCZ122007</v>
      </c>
      <c r="K719" t="s">
        <v>131</v>
      </c>
      <c r="L719" t="s">
        <v>1650</v>
      </c>
      <c r="M719" t="s">
        <v>111</v>
      </c>
      <c r="N719" s="89" t="s">
        <v>59</v>
      </c>
      <c r="O719" t="b">
        <f>INDEX(key!$AT$4:$BI$7,MATCH(K719,key!$AS$4:$AS$7,0),VALUE(RIGHT(M719,2)))</f>
        <v>0</v>
      </c>
      <c r="P719" t="b">
        <f t="shared" si="58"/>
        <v>0</v>
      </c>
      <c r="Q719" s="113">
        <f t="shared" si="56"/>
        <v>0</v>
      </c>
    </row>
    <row r="720" spans="10:17" x14ac:dyDescent="0.25">
      <c r="J720" t="str">
        <f t="shared" si="57"/>
        <v>SDGMFmCZ132007</v>
      </c>
      <c r="K720" t="s">
        <v>131</v>
      </c>
      <c r="L720" t="s">
        <v>1650</v>
      </c>
      <c r="M720" t="s">
        <v>112</v>
      </c>
      <c r="N720" s="89" t="s">
        <v>59</v>
      </c>
      <c r="O720" t="b">
        <f>INDEX(key!$AT$4:$BI$7,MATCH(K720,key!$AS$4:$AS$7,0),VALUE(RIGHT(M720,2)))</f>
        <v>0</v>
      </c>
      <c r="P720" t="b">
        <f t="shared" si="58"/>
        <v>0</v>
      </c>
      <c r="Q720" s="113">
        <f t="shared" si="56"/>
        <v>0</v>
      </c>
    </row>
    <row r="721" spans="10:17" x14ac:dyDescent="0.25">
      <c r="J721" t="str">
        <f t="shared" si="57"/>
        <v>SDGMFmCZ142007</v>
      </c>
      <c r="K721" t="s">
        <v>131</v>
      </c>
      <c r="L721" t="s">
        <v>1650</v>
      </c>
      <c r="M721" t="s">
        <v>113</v>
      </c>
      <c r="N721" s="89" t="s">
        <v>59</v>
      </c>
      <c r="O721" t="b">
        <f>INDEX(key!$AT$4:$BI$7,MATCH(K721,key!$AS$4:$AS$7,0),VALUE(RIGHT(M721,2)))</f>
        <v>1</v>
      </c>
      <c r="P721" t="b">
        <f t="shared" si="58"/>
        <v>0</v>
      </c>
      <c r="Q721" s="113">
        <f t="shared" si="56"/>
        <v>1</v>
      </c>
    </row>
    <row r="722" spans="10:17" x14ac:dyDescent="0.25">
      <c r="J722" t="str">
        <f t="shared" si="57"/>
        <v>SDGMFmCZ152007</v>
      </c>
      <c r="K722" t="s">
        <v>131</v>
      </c>
      <c r="L722" t="s">
        <v>1650</v>
      </c>
      <c r="M722" t="s">
        <v>114</v>
      </c>
      <c r="N722" s="89" t="s">
        <v>59</v>
      </c>
      <c r="O722" t="b">
        <f>INDEX(key!$AT$4:$BI$7,MATCH(K722,key!$AS$4:$AS$7,0),VALUE(RIGHT(M722,2)))</f>
        <v>1</v>
      </c>
      <c r="P722" t="b">
        <f t="shared" si="58"/>
        <v>0</v>
      </c>
      <c r="Q722" s="113">
        <f t="shared" si="56"/>
        <v>1</v>
      </c>
    </row>
    <row r="723" spans="10:17" x14ac:dyDescent="0.25">
      <c r="J723" t="str">
        <f t="shared" si="57"/>
        <v>SDGMFmCZ162007</v>
      </c>
      <c r="K723" t="s">
        <v>131</v>
      </c>
      <c r="L723" t="s">
        <v>1650</v>
      </c>
      <c r="M723" t="s">
        <v>115</v>
      </c>
      <c r="N723" s="89" t="s">
        <v>59</v>
      </c>
      <c r="O723" t="b">
        <f>INDEX(key!$AT$4:$BI$7,MATCH(K723,key!$AS$4:$AS$7,0),VALUE(RIGHT(M723,2)))</f>
        <v>0</v>
      </c>
      <c r="P723" t="b">
        <f t="shared" si="58"/>
        <v>0</v>
      </c>
      <c r="Q723" s="113">
        <f t="shared" si="56"/>
        <v>0</v>
      </c>
    </row>
    <row r="724" spans="10:17" x14ac:dyDescent="0.25">
      <c r="J724" t="str">
        <f t="shared" si="57"/>
        <v>SDGMFmCZ012011</v>
      </c>
      <c r="K724" t="s">
        <v>131</v>
      </c>
      <c r="L724" t="s">
        <v>1650</v>
      </c>
      <c r="M724" t="s">
        <v>48</v>
      </c>
      <c r="N724" s="89" t="s">
        <v>62</v>
      </c>
      <c r="O724" t="b">
        <f>INDEX(key!$AT$4:$BI$7,MATCH(K724,key!$AS$4:$AS$7,0),VALUE(RIGHT(M724,2)))</f>
        <v>0</v>
      </c>
      <c r="P724" t="b">
        <f t="shared" si="58"/>
        <v>0</v>
      </c>
      <c r="Q724" s="113">
        <f t="shared" si="56"/>
        <v>0</v>
      </c>
    </row>
    <row r="725" spans="10:17" x14ac:dyDescent="0.25">
      <c r="J725" t="str">
        <f t="shared" si="57"/>
        <v>SDGMFmCZ022011</v>
      </c>
      <c r="K725" t="s">
        <v>131</v>
      </c>
      <c r="L725" t="s">
        <v>1650</v>
      </c>
      <c r="M725" t="s">
        <v>101</v>
      </c>
      <c r="N725" s="89" t="s">
        <v>62</v>
      </c>
      <c r="O725" t="b">
        <f>INDEX(key!$AT$4:$BI$7,MATCH(K725,key!$AS$4:$AS$7,0),VALUE(RIGHT(M725,2)))</f>
        <v>0</v>
      </c>
      <c r="P725" t="b">
        <f t="shared" si="58"/>
        <v>0</v>
      </c>
      <c r="Q725" s="113">
        <f t="shared" si="56"/>
        <v>0</v>
      </c>
    </row>
    <row r="726" spans="10:17" x14ac:dyDescent="0.25">
      <c r="J726" t="str">
        <f t="shared" si="57"/>
        <v>SDGMFmCZ032011</v>
      </c>
      <c r="K726" t="s">
        <v>131</v>
      </c>
      <c r="L726" t="s">
        <v>1650</v>
      </c>
      <c r="M726" t="s">
        <v>102</v>
      </c>
      <c r="N726" s="89" t="s">
        <v>62</v>
      </c>
      <c r="O726" t="b">
        <f>INDEX(key!$AT$4:$BI$7,MATCH(K726,key!$AS$4:$AS$7,0),VALUE(RIGHT(M726,2)))</f>
        <v>0</v>
      </c>
      <c r="P726" t="b">
        <f t="shared" si="58"/>
        <v>0</v>
      </c>
      <c r="Q726" s="113">
        <f t="shared" si="56"/>
        <v>0</v>
      </c>
    </row>
    <row r="727" spans="10:17" x14ac:dyDescent="0.25">
      <c r="J727" t="str">
        <f t="shared" si="57"/>
        <v>SDGMFmCZ042011</v>
      </c>
      <c r="K727" t="s">
        <v>131</v>
      </c>
      <c r="L727" t="s">
        <v>1650</v>
      </c>
      <c r="M727" t="s">
        <v>103</v>
      </c>
      <c r="N727" s="89" t="s">
        <v>62</v>
      </c>
      <c r="O727" t="b">
        <f>INDEX(key!$AT$4:$BI$7,MATCH(K727,key!$AS$4:$AS$7,0),VALUE(RIGHT(M727,2)))</f>
        <v>0</v>
      </c>
      <c r="P727" t="b">
        <f t="shared" si="58"/>
        <v>0</v>
      </c>
      <c r="Q727" s="113">
        <f t="shared" si="56"/>
        <v>0</v>
      </c>
    </row>
    <row r="728" spans="10:17" x14ac:dyDescent="0.25">
      <c r="J728" t="str">
        <f t="shared" si="57"/>
        <v>SDGMFmCZ052011</v>
      </c>
      <c r="K728" t="s">
        <v>131</v>
      </c>
      <c r="L728" t="s">
        <v>1650</v>
      </c>
      <c r="M728" t="s">
        <v>104</v>
      </c>
      <c r="N728" s="89" t="s">
        <v>62</v>
      </c>
      <c r="O728" t="b">
        <f>INDEX(key!$AT$4:$BI$7,MATCH(K728,key!$AS$4:$AS$7,0),VALUE(RIGHT(M728,2)))</f>
        <v>0</v>
      </c>
      <c r="P728" t="b">
        <f t="shared" si="58"/>
        <v>0</v>
      </c>
      <c r="Q728" s="113">
        <f t="shared" si="56"/>
        <v>0</v>
      </c>
    </row>
    <row r="729" spans="10:17" x14ac:dyDescent="0.25">
      <c r="J729" t="str">
        <f t="shared" si="57"/>
        <v>SDGMFmCZ062011</v>
      </c>
      <c r="K729" t="s">
        <v>131</v>
      </c>
      <c r="L729" t="s">
        <v>1650</v>
      </c>
      <c r="M729" t="s">
        <v>105</v>
      </c>
      <c r="N729" s="89" t="s">
        <v>62</v>
      </c>
      <c r="O729" t="b">
        <f>INDEX(key!$AT$4:$BI$7,MATCH(K729,key!$AS$4:$AS$7,0),VALUE(RIGHT(M729,2)))</f>
        <v>1</v>
      </c>
      <c r="P729" t="b">
        <f t="shared" si="58"/>
        <v>0</v>
      </c>
      <c r="Q729" s="113">
        <f t="shared" si="56"/>
        <v>309.9179574590429</v>
      </c>
    </row>
    <row r="730" spans="10:17" x14ac:dyDescent="0.25">
      <c r="J730" t="str">
        <f t="shared" si="57"/>
        <v>SDGMFmCZ072011</v>
      </c>
      <c r="K730" t="s">
        <v>131</v>
      </c>
      <c r="L730" t="s">
        <v>1650</v>
      </c>
      <c r="M730" t="s">
        <v>106</v>
      </c>
      <c r="N730" s="89" t="s">
        <v>62</v>
      </c>
      <c r="O730" t="b">
        <f>INDEX(key!$AT$4:$BI$7,MATCH(K730,key!$AS$4:$AS$7,0),VALUE(RIGHT(M730,2)))</f>
        <v>1</v>
      </c>
      <c r="P730" t="b">
        <f t="shared" si="58"/>
        <v>0</v>
      </c>
      <c r="Q730" s="113">
        <f t="shared" si="56"/>
        <v>4491.7203776626602</v>
      </c>
    </row>
    <row r="731" spans="10:17" x14ac:dyDescent="0.25">
      <c r="J731" t="str">
        <f t="shared" si="57"/>
        <v>SDGMFmCZ082011</v>
      </c>
      <c r="K731" t="s">
        <v>131</v>
      </c>
      <c r="L731" t="s">
        <v>1650</v>
      </c>
      <c r="M731" t="s">
        <v>107</v>
      </c>
      <c r="N731" s="89" t="s">
        <v>62</v>
      </c>
      <c r="O731" t="b">
        <f>INDEX(key!$AT$4:$BI$7,MATCH(K731,key!$AS$4:$AS$7,0),VALUE(RIGHT(M731,2)))</f>
        <v>1</v>
      </c>
      <c r="P731" t="b">
        <f t="shared" si="58"/>
        <v>0</v>
      </c>
      <c r="Q731" s="113">
        <f t="shared" si="56"/>
        <v>1541.8269097480709</v>
      </c>
    </row>
    <row r="732" spans="10:17" x14ac:dyDescent="0.25">
      <c r="J732" t="str">
        <f t="shared" si="57"/>
        <v>SDGMFmCZ092011</v>
      </c>
      <c r="K732" t="s">
        <v>131</v>
      </c>
      <c r="L732" t="s">
        <v>1650</v>
      </c>
      <c r="M732" t="s">
        <v>108</v>
      </c>
      <c r="N732" s="89" t="s">
        <v>62</v>
      </c>
      <c r="O732" t="b">
        <f>INDEX(key!$AT$4:$BI$7,MATCH(K732,key!$AS$4:$AS$7,0),VALUE(RIGHT(M732,2)))</f>
        <v>0</v>
      </c>
      <c r="P732" t="b">
        <f t="shared" si="58"/>
        <v>0</v>
      </c>
      <c r="Q732" s="113">
        <f t="shared" si="56"/>
        <v>0</v>
      </c>
    </row>
    <row r="733" spans="10:17" x14ac:dyDescent="0.25">
      <c r="J733" t="str">
        <f t="shared" si="57"/>
        <v>SDGMFmCZ102011</v>
      </c>
      <c r="K733" t="s">
        <v>131</v>
      </c>
      <c r="L733" t="s">
        <v>1650</v>
      </c>
      <c r="M733" t="s">
        <v>109</v>
      </c>
      <c r="N733" s="89" t="s">
        <v>62</v>
      </c>
      <c r="O733" t="b">
        <f>INDEX(key!$AT$4:$BI$7,MATCH(K733,key!$AS$4:$AS$7,0),VALUE(RIGHT(M733,2)))</f>
        <v>1</v>
      </c>
      <c r="P733" t="b">
        <f t="shared" si="58"/>
        <v>0</v>
      </c>
      <c r="Q733" s="113">
        <f t="shared" si="56"/>
        <v>1524.5097213736735</v>
      </c>
    </row>
    <row r="734" spans="10:17" x14ac:dyDescent="0.25">
      <c r="J734" t="str">
        <f t="shared" si="57"/>
        <v>SDGMFmCZ112011</v>
      </c>
      <c r="K734" t="s">
        <v>131</v>
      </c>
      <c r="L734" t="s">
        <v>1650</v>
      </c>
      <c r="M734" t="s">
        <v>110</v>
      </c>
      <c r="N734" s="89" t="s">
        <v>62</v>
      </c>
      <c r="O734" t="b">
        <f>INDEX(key!$AT$4:$BI$7,MATCH(K734,key!$AS$4:$AS$7,0),VALUE(RIGHT(M734,2)))</f>
        <v>0</v>
      </c>
      <c r="P734" t="b">
        <f t="shared" si="58"/>
        <v>0</v>
      </c>
      <c r="Q734" s="113">
        <f t="shared" si="56"/>
        <v>0</v>
      </c>
    </row>
    <row r="735" spans="10:17" x14ac:dyDescent="0.25">
      <c r="J735" t="str">
        <f t="shared" si="57"/>
        <v>SDGMFmCZ122011</v>
      </c>
      <c r="K735" t="s">
        <v>131</v>
      </c>
      <c r="L735" t="s">
        <v>1650</v>
      </c>
      <c r="M735" t="s">
        <v>111</v>
      </c>
      <c r="N735" s="89" t="s">
        <v>62</v>
      </c>
      <c r="O735" t="b">
        <f>INDEX(key!$AT$4:$BI$7,MATCH(K735,key!$AS$4:$AS$7,0),VALUE(RIGHT(M735,2)))</f>
        <v>0</v>
      </c>
      <c r="P735" t="b">
        <f t="shared" si="58"/>
        <v>0</v>
      </c>
      <c r="Q735" s="113">
        <f t="shared" si="56"/>
        <v>0</v>
      </c>
    </row>
    <row r="736" spans="10:17" x14ac:dyDescent="0.25">
      <c r="J736" t="str">
        <f t="shared" si="57"/>
        <v>SDGMFmCZ132011</v>
      </c>
      <c r="K736" t="s">
        <v>131</v>
      </c>
      <c r="L736" t="s">
        <v>1650</v>
      </c>
      <c r="M736" t="s">
        <v>112</v>
      </c>
      <c r="N736" s="89" t="s">
        <v>62</v>
      </c>
      <c r="O736" t="b">
        <f>INDEX(key!$AT$4:$BI$7,MATCH(K736,key!$AS$4:$AS$7,0),VALUE(RIGHT(M736,2)))</f>
        <v>0</v>
      </c>
      <c r="P736" t="b">
        <f t="shared" si="58"/>
        <v>0</v>
      </c>
      <c r="Q736" s="113">
        <f t="shared" si="56"/>
        <v>0</v>
      </c>
    </row>
    <row r="737" spans="10:17" x14ac:dyDescent="0.25">
      <c r="J737" t="str">
        <f t="shared" si="57"/>
        <v>SDGMFmCZ142011</v>
      </c>
      <c r="K737" t="s">
        <v>131</v>
      </c>
      <c r="L737" t="s">
        <v>1650</v>
      </c>
      <c r="M737" t="s">
        <v>113</v>
      </c>
      <c r="N737" s="89" t="s">
        <v>62</v>
      </c>
      <c r="O737" t="b">
        <f>INDEX(key!$AT$4:$BI$7,MATCH(K737,key!$AS$4:$AS$7,0),VALUE(RIGHT(M737,2)))</f>
        <v>1</v>
      </c>
      <c r="P737" t="b">
        <f t="shared" si="58"/>
        <v>0</v>
      </c>
      <c r="Q737" s="113">
        <f t="shared" si="56"/>
        <v>1</v>
      </c>
    </row>
    <row r="738" spans="10:17" x14ac:dyDescent="0.25">
      <c r="J738" t="str">
        <f t="shared" si="57"/>
        <v>SDGMFmCZ152011</v>
      </c>
      <c r="K738" t="s">
        <v>131</v>
      </c>
      <c r="L738" t="s">
        <v>1650</v>
      </c>
      <c r="M738" t="s">
        <v>114</v>
      </c>
      <c r="N738" s="89" t="s">
        <v>62</v>
      </c>
      <c r="O738" t="b">
        <f>INDEX(key!$AT$4:$BI$7,MATCH(K738,key!$AS$4:$AS$7,0),VALUE(RIGHT(M738,2)))</f>
        <v>1</v>
      </c>
      <c r="P738" t="b">
        <f t="shared" si="58"/>
        <v>0</v>
      </c>
      <c r="Q738" s="113">
        <f t="shared" si="56"/>
        <v>1</v>
      </c>
    </row>
    <row r="739" spans="10:17" x14ac:dyDescent="0.25">
      <c r="J739" t="str">
        <f t="shared" si="57"/>
        <v>SDGMFmCZ162011</v>
      </c>
      <c r="K739" t="s">
        <v>131</v>
      </c>
      <c r="L739" t="s">
        <v>1650</v>
      </c>
      <c r="M739" t="s">
        <v>115</v>
      </c>
      <c r="N739" s="89" t="s">
        <v>62</v>
      </c>
      <c r="O739" t="b">
        <f>INDEX(key!$AT$4:$BI$7,MATCH(K739,key!$AS$4:$AS$7,0),VALUE(RIGHT(M739,2)))</f>
        <v>0</v>
      </c>
      <c r="P739" t="b">
        <f t="shared" si="58"/>
        <v>0</v>
      </c>
      <c r="Q739" s="113">
        <f t="shared" si="56"/>
        <v>0</v>
      </c>
    </row>
    <row r="740" spans="10:17" x14ac:dyDescent="0.25">
      <c r="J740" t="str">
        <f t="shared" si="57"/>
        <v>SDGMFmCZ012015</v>
      </c>
      <c r="K740" t="s">
        <v>131</v>
      </c>
      <c r="L740" t="s">
        <v>1650</v>
      </c>
      <c r="M740" t="s">
        <v>48</v>
      </c>
      <c r="N740" s="89" t="s">
        <v>1830</v>
      </c>
      <c r="O740" t="b">
        <f>INDEX(key!$AT$4:$BI$7,MATCH(K740,key!$AS$4:$AS$7,0),VALUE(RIGHT(M740,2)))</f>
        <v>0</v>
      </c>
      <c r="P740" t="b">
        <f t="shared" si="58"/>
        <v>0</v>
      </c>
      <c r="Q740" s="113">
        <f t="shared" si="56"/>
        <v>0</v>
      </c>
    </row>
    <row r="741" spans="10:17" x14ac:dyDescent="0.25">
      <c r="J741" t="str">
        <f t="shared" si="57"/>
        <v>SDGMFmCZ022015</v>
      </c>
      <c r="K741" t="s">
        <v>131</v>
      </c>
      <c r="L741" t="s">
        <v>1650</v>
      </c>
      <c r="M741" t="s">
        <v>101</v>
      </c>
      <c r="N741" s="89" t="s">
        <v>1830</v>
      </c>
      <c r="O741" t="b">
        <f>INDEX(key!$AT$4:$BI$7,MATCH(K741,key!$AS$4:$AS$7,0),VALUE(RIGHT(M741,2)))</f>
        <v>0</v>
      </c>
      <c r="P741" t="b">
        <f t="shared" si="58"/>
        <v>0</v>
      </c>
      <c r="Q741" s="113">
        <f t="shared" si="56"/>
        <v>0</v>
      </c>
    </row>
    <row r="742" spans="10:17" x14ac:dyDescent="0.25">
      <c r="J742" t="str">
        <f t="shared" si="57"/>
        <v>SDGMFmCZ032015</v>
      </c>
      <c r="K742" t="s">
        <v>131</v>
      </c>
      <c r="L742" t="s">
        <v>1650</v>
      </c>
      <c r="M742" t="s">
        <v>102</v>
      </c>
      <c r="N742" s="89" t="s">
        <v>1830</v>
      </c>
      <c r="O742" t="b">
        <f>INDEX(key!$AT$4:$BI$7,MATCH(K742,key!$AS$4:$AS$7,0),VALUE(RIGHT(M742,2)))</f>
        <v>0</v>
      </c>
      <c r="P742" t="b">
        <f t="shared" si="58"/>
        <v>0</v>
      </c>
      <c r="Q742" s="113">
        <f t="shared" si="56"/>
        <v>0</v>
      </c>
    </row>
    <row r="743" spans="10:17" x14ac:dyDescent="0.25">
      <c r="J743" t="str">
        <f t="shared" si="57"/>
        <v>SDGMFmCZ042015</v>
      </c>
      <c r="K743" t="s">
        <v>131</v>
      </c>
      <c r="L743" t="s">
        <v>1650</v>
      </c>
      <c r="M743" t="s">
        <v>103</v>
      </c>
      <c r="N743" s="89" t="s">
        <v>1830</v>
      </c>
      <c r="O743" t="b">
        <f>INDEX(key!$AT$4:$BI$7,MATCH(K743,key!$AS$4:$AS$7,0),VALUE(RIGHT(M743,2)))</f>
        <v>0</v>
      </c>
      <c r="P743" t="b">
        <f t="shared" si="58"/>
        <v>0</v>
      </c>
      <c r="Q743" s="113">
        <f t="shared" si="56"/>
        <v>0</v>
      </c>
    </row>
    <row r="744" spans="10:17" x14ac:dyDescent="0.25">
      <c r="J744" t="str">
        <f t="shared" si="57"/>
        <v>SDGMFmCZ052015</v>
      </c>
      <c r="K744" t="s">
        <v>131</v>
      </c>
      <c r="L744" t="s">
        <v>1650</v>
      </c>
      <c r="M744" t="s">
        <v>104</v>
      </c>
      <c r="N744" s="89" t="s">
        <v>1830</v>
      </c>
      <c r="O744" t="b">
        <f>INDEX(key!$AT$4:$BI$7,MATCH(K744,key!$AS$4:$AS$7,0),VALUE(RIGHT(M744,2)))</f>
        <v>0</v>
      </c>
      <c r="P744" t="b">
        <f t="shared" si="58"/>
        <v>0</v>
      </c>
      <c r="Q744" s="113">
        <f t="shared" si="56"/>
        <v>0</v>
      </c>
    </row>
    <row r="745" spans="10:17" x14ac:dyDescent="0.25">
      <c r="J745" t="str">
        <f t="shared" si="57"/>
        <v>SDGMFmCZ062015</v>
      </c>
      <c r="K745" t="s">
        <v>131</v>
      </c>
      <c r="L745" t="s">
        <v>1650</v>
      </c>
      <c r="M745" t="s">
        <v>105</v>
      </c>
      <c r="N745" s="89" t="s">
        <v>1830</v>
      </c>
      <c r="O745" t="b">
        <f>INDEX(key!$AT$4:$BI$7,MATCH(K745,key!$AS$4:$AS$7,0),VALUE(RIGHT(M745,2)))</f>
        <v>1</v>
      </c>
      <c r="P745" t="b">
        <f t="shared" si="58"/>
        <v>0</v>
      </c>
      <c r="Q745" s="113">
        <f t="shared" si="56"/>
        <v>398.39019494088109</v>
      </c>
    </row>
    <row r="746" spans="10:17" x14ac:dyDescent="0.25">
      <c r="J746" t="str">
        <f t="shared" si="57"/>
        <v>SDGMFmCZ072015</v>
      </c>
      <c r="K746" t="s">
        <v>131</v>
      </c>
      <c r="L746" t="s">
        <v>1650</v>
      </c>
      <c r="M746" t="s">
        <v>106</v>
      </c>
      <c r="N746" s="89" t="s">
        <v>1830</v>
      </c>
      <c r="O746" t="b">
        <f>INDEX(key!$AT$4:$BI$7,MATCH(K746,key!$AS$4:$AS$7,0),VALUE(RIGHT(M746,2)))</f>
        <v>1</v>
      </c>
      <c r="P746" t="b">
        <f t="shared" si="58"/>
        <v>0</v>
      </c>
      <c r="Q746" s="113">
        <f t="shared" si="56"/>
        <v>5773.9711875632129</v>
      </c>
    </row>
    <row r="747" spans="10:17" x14ac:dyDescent="0.25">
      <c r="J747" t="str">
        <f t="shared" si="57"/>
        <v>SDGMFmCZ082015</v>
      </c>
      <c r="K747" t="s">
        <v>131</v>
      </c>
      <c r="L747" t="s">
        <v>1650</v>
      </c>
      <c r="M747" t="s">
        <v>107</v>
      </c>
      <c r="N747" s="89" t="s">
        <v>1830</v>
      </c>
      <c r="O747" t="b">
        <f>INDEX(key!$AT$4:$BI$7,MATCH(K747,key!$AS$4:$AS$7,0),VALUE(RIGHT(M747,2)))</f>
        <v>1</v>
      </c>
      <c r="P747" t="b">
        <f t="shared" si="58"/>
        <v>0</v>
      </c>
      <c r="Q747" s="113">
        <f t="shared" si="56"/>
        <v>1981.9720295517436</v>
      </c>
    </row>
    <row r="748" spans="10:17" x14ac:dyDescent="0.25">
      <c r="J748" t="str">
        <f t="shared" si="57"/>
        <v>SDGMFmCZ092015</v>
      </c>
      <c r="K748" t="s">
        <v>131</v>
      </c>
      <c r="L748" t="s">
        <v>1650</v>
      </c>
      <c r="M748" t="s">
        <v>108</v>
      </c>
      <c r="N748" s="89" t="s">
        <v>1830</v>
      </c>
      <c r="O748" t="b">
        <f>INDEX(key!$AT$4:$BI$7,MATCH(K748,key!$AS$4:$AS$7,0),VALUE(RIGHT(M748,2)))</f>
        <v>0</v>
      </c>
      <c r="P748" t="b">
        <f t="shared" si="58"/>
        <v>0</v>
      </c>
      <c r="Q748" s="113">
        <f t="shared" si="56"/>
        <v>0</v>
      </c>
    </row>
    <row r="749" spans="10:17" x14ac:dyDescent="0.25">
      <c r="J749" t="str">
        <f t="shared" si="57"/>
        <v>SDGMFmCZ102015</v>
      </c>
      <c r="K749" t="s">
        <v>131</v>
      </c>
      <c r="L749" t="s">
        <v>1650</v>
      </c>
      <c r="M749" t="s">
        <v>109</v>
      </c>
      <c r="N749" s="89" t="s">
        <v>1830</v>
      </c>
      <c r="O749" t="b">
        <f>INDEX(key!$AT$4:$BI$7,MATCH(K749,key!$AS$4:$AS$7,0),VALUE(RIGHT(M749,2)))</f>
        <v>1</v>
      </c>
      <c r="P749" t="b">
        <f t="shared" si="58"/>
        <v>0</v>
      </c>
      <c r="Q749" s="113">
        <f t="shared" si="56"/>
        <v>1959.711305749652</v>
      </c>
    </row>
    <row r="750" spans="10:17" x14ac:dyDescent="0.25">
      <c r="J750" t="str">
        <f t="shared" si="57"/>
        <v>SDGMFmCZ112015</v>
      </c>
      <c r="K750" t="s">
        <v>131</v>
      </c>
      <c r="L750" t="s">
        <v>1650</v>
      </c>
      <c r="M750" t="s">
        <v>110</v>
      </c>
      <c r="N750" s="89" t="s">
        <v>1830</v>
      </c>
      <c r="O750" t="b">
        <f>INDEX(key!$AT$4:$BI$7,MATCH(K750,key!$AS$4:$AS$7,0),VALUE(RIGHT(M750,2)))</f>
        <v>0</v>
      </c>
      <c r="P750" t="b">
        <f t="shared" si="58"/>
        <v>0</v>
      </c>
      <c r="Q750" s="113">
        <f t="shared" si="56"/>
        <v>0</v>
      </c>
    </row>
    <row r="751" spans="10:17" x14ac:dyDescent="0.25">
      <c r="J751" t="str">
        <f t="shared" si="57"/>
        <v>SDGMFmCZ122015</v>
      </c>
      <c r="K751" t="s">
        <v>131</v>
      </c>
      <c r="L751" t="s">
        <v>1650</v>
      </c>
      <c r="M751" t="s">
        <v>111</v>
      </c>
      <c r="N751" s="89" t="s">
        <v>1830</v>
      </c>
      <c r="O751" t="b">
        <f>INDEX(key!$AT$4:$BI$7,MATCH(K751,key!$AS$4:$AS$7,0),VALUE(RIGHT(M751,2)))</f>
        <v>0</v>
      </c>
      <c r="P751" t="b">
        <f t="shared" si="58"/>
        <v>0</v>
      </c>
      <c r="Q751" s="113">
        <f t="shared" si="56"/>
        <v>0</v>
      </c>
    </row>
    <row r="752" spans="10:17" x14ac:dyDescent="0.25">
      <c r="J752" t="str">
        <f t="shared" si="57"/>
        <v>SDGMFmCZ132015</v>
      </c>
      <c r="K752" t="s">
        <v>131</v>
      </c>
      <c r="L752" t="s">
        <v>1650</v>
      </c>
      <c r="M752" t="s">
        <v>112</v>
      </c>
      <c r="N752" s="89" t="s">
        <v>1830</v>
      </c>
      <c r="O752" t="b">
        <f>INDEX(key!$AT$4:$BI$7,MATCH(K752,key!$AS$4:$AS$7,0),VALUE(RIGHT(M752,2)))</f>
        <v>0</v>
      </c>
      <c r="P752" t="b">
        <f t="shared" si="58"/>
        <v>0</v>
      </c>
      <c r="Q752" s="113">
        <f t="shared" si="56"/>
        <v>0</v>
      </c>
    </row>
    <row r="753" spans="10:17" x14ac:dyDescent="0.25">
      <c r="J753" t="str">
        <f t="shared" si="57"/>
        <v>SDGMFmCZ142015</v>
      </c>
      <c r="K753" t="s">
        <v>131</v>
      </c>
      <c r="L753" t="s">
        <v>1650</v>
      </c>
      <c r="M753" t="s">
        <v>113</v>
      </c>
      <c r="N753" s="89" t="s">
        <v>1830</v>
      </c>
      <c r="O753" t="b">
        <f>INDEX(key!$AT$4:$BI$7,MATCH(K753,key!$AS$4:$AS$7,0),VALUE(RIGHT(M753,2)))</f>
        <v>1</v>
      </c>
      <c r="P753" t="b">
        <f t="shared" si="58"/>
        <v>0</v>
      </c>
      <c r="Q753" s="113">
        <f t="shared" si="56"/>
        <v>1</v>
      </c>
    </row>
    <row r="754" spans="10:17" x14ac:dyDescent="0.25">
      <c r="J754" t="str">
        <f t="shared" si="57"/>
        <v>SDGMFmCZ152015</v>
      </c>
      <c r="K754" t="s">
        <v>131</v>
      </c>
      <c r="L754" t="s">
        <v>1650</v>
      </c>
      <c r="M754" t="s">
        <v>114</v>
      </c>
      <c r="N754" s="89" t="s">
        <v>1830</v>
      </c>
      <c r="O754" t="b">
        <f>INDEX(key!$AT$4:$BI$7,MATCH(K754,key!$AS$4:$AS$7,0),VALUE(RIGHT(M754,2)))</f>
        <v>1</v>
      </c>
      <c r="P754" t="b">
        <f t="shared" si="58"/>
        <v>0</v>
      </c>
      <c r="Q754" s="113">
        <f t="shared" si="56"/>
        <v>1</v>
      </c>
    </row>
    <row r="755" spans="10:17" x14ac:dyDescent="0.25">
      <c r="J755" t="str">
        <f t="shared" si="57"/>
        <v>SDGMFmCZ162015</v>
      </c>
      <c r="K755" t="s">
        <v>131</v>
      </c>
      <c r="L755" t="s">
        <v>1650</v>
      </c>
      <c r="M755" t="s">
        <v>115</v>
      </c>
      <c r="N755" s="89" t="s">
        <v>1830</v>
      </c>
      <c r="O755" t="b">
        <f>INDEX(key!$AT$4:$BI$7,MATCH(K755,key!$AS$4:$AS$7,0),VALUE(RIGHT(M755,2)))</f>
        <v>0</v>
      </c>
      <c r="P755" t="b">
        <f t="shared" si="58"/>
        <v>0</v>
      </c>
      <c r="Q755" s="113">
        <f t="shared" si="56"/>
        <v>0</v>
      </c>
    </row>
    <row r="756" spans="10:17" x14ac:dyDescent="0.25">
      <c r="J756" t="str">
        <f t="shared" si="57"/>
        <v>SDGMFmCZ012017</v>
      </c>
      <c r="K756" t="s">
        <v>131</v>
      </c>
      <c r="L756" t="s">
        <v>1650</v>
      </c>
      <c r="M756" t="s">
        <v>48</v>
      </c>
      <c r="N756" s="89">
        <v>2017</v>
      </c>
      <c r="O756" t="b">
        <f>INDEX(key!$AT$4:$BI$7,MATCH(K756,key!$AS$4:$AS$7,0),VALUE(RIGHT(M756,2)))</f>
        <v>0</v>
      </c>
      <c r="P756" t="b">
        <f t="shared" si="58"/>
        <v>0</v>
      </c>
      <c r="Q756" s="113">
        <f t="shared" si="56"/>
        <v>0</v>
      </c>
    </row>
    <row r="757" spans="10:17" x14ac:dyDescent="0.25">
      <c r="J757" t="str">
        <f t="shared" si="57"/>
        <v>SDGMFmCZ022017</v>
      </c>
      <c r="K757" t="s">
        <v>131</v>
      </c>
      <c r="L757" t="s">
        <v>1650</v>
      </c>
      <c r="M757" t="s">
        <v>101</v>
      </c>
      <c r="N757" s="89">
        <v>2017</v>
      </c>
      <c r="O757" t="b">
        <f>INDEX(key!$AT$4:$BI$7,MATCH(K757,key!$AS$4:$AS$7,0),VALUE(RIGHT(M757,2)))</f>
        <v>0</v>
      </c>
      <c r="P757" t="b">
        <f t="shared" si="58"/>
        <v>0</v>
      </c>
      <c r="Q757" s="113">
        <f t="shared" si="56"/>
        <v>0</v>
      </c>
    </row>
    <row r="758" spans="10:17" x14ac:dyDescent="0.25">
      <c r="J758" t="str">
        <f t="shared" si="57"/>
        <v>SDGMFmCZ032017</v>
      </c>
      <c r="K758" t="s">
        <v>131</v>
      </c>
      <c r="L758" t="s">
        <v>1650</v>
      </c>
      <c r="M758" t="s">
        <v>102</v>
      </c>
      <c r="N758" s="89">
        <v>2017</v>
      </c>
      <c r="O758" t="b">
        <f>INDEX(key!$AT$4:$BI$7,MATCH(K758,key!$AS$4:$AS$7,0),VALUE(RIGHT(M758,2)))</f>
        <v>0</v>
      </c>
      <c r="P758" t="b">
        <f t="shared" si="58"/>
        <v>0</v>
      </c>
      <c r="Q758" s="113">
        <f t="shared" si="56"/>
        <v>0</v>
      </c>
    </row>
    <row r="759" spans="10:17" x14ac:dyDescent="0.25">
      <c r="J759" t="str">
        <f t="shared" si="57"/>
        <v>SDGMFmCZ042017</v>
      </c>
      <c r="K759" t="s">
        <v>131</v>
      </c>
      <c r="L759" t="s">
        <v>1650</v>
      </c>
      <c r="M759" t="s">
        <v>103</v>
      </c>
      <c r="N759" s="89">
        <v>2017</v>
      </c>
      <c r="O759" t="b">
        <f>INDEX(key!$AT$4:$BI$7,MATCH(K759,key!$AS$4:$AS$7,0),VALUE(RIGHT(M759,2)))</f>
        <v>0</v>
      </c>
      <c r="P759" t="b">
        <f t="shared" si="58"/>
        <v>0</v>
      </c>
      <c r="Q759" s="113">
        <f t="shared" si="56"/>
        <v>0</v>
      </c>
    </row>
    <row r="760" spans="10:17" x14ac:dyDescent="0.25">
      <c r="J760" t="str">
        <f t="shared" si="57"/>
        <v>SDGMFmCZ052017</v>
      </c>
      <c r="K760" t="s">
        <v>131</v>
      </c>
      <c r="L760" t="s">
        <v>1650</v>
      </c>
      <c r="M760" t="s">
        <v>104</v>
      </c>
      <c r="N760" s="89">
        <v>2017</v>
      </c>
      <c r="O760" t="b">
        <f>INDEX(key!$AT$4:$BI$7,MATCH(K760,key!$AS$4:$AS$7,0),VALUE(RIGHT(M760,2)))</f>
        <v>0</v>
      </c>
      <c r="P760" t="b">
        <f t="shared" si="58"/>
        <v>0</v>
      </c>
      <c r="Q760" s="113">
        <f t="shared" si="56"/>
        <v>0</v>
      </c>
    </row>
    <row r="761" spans="10:17" x14ac:dyDescent="0.25">
      <c r="J761" t="str">
        <f t="shared" si="57"/>
        <v>SDGMFmCZ062017</v>
      </c>
      <c r="K761" t="s">
        <v>131</v>
      </c>
      <c r="L761" t="s">
        <v>1650</v>
      </c>
      <c r="M761" t="s">
        <v>105</v>
      </c>
      <c r="N761" s="89">
        <v>2017</v>
      </c>
      <c r="O761" t="b">
        <f>INDEX(key!$AT$4:$BI$7,MATCH(K761,key!$AS$4:$AS$7,0),VALUE(RIGHT(M761,2)))</f>
        <v>1</v>
      </c>
      <c r="P761" t="b">
        <f t="shared" si="58"/>
        <v>0</v>
      </c>
      <c r="Q761" s="113">
        <f t="shared" si="56"/>
        <v>140.0079886228867</v>
      </c>
    </row>
    <row r="762" spans="10:17" x14ac:dyDescent="0.25">
      <c r="J762" t="str">
        <f t="shared" si="57"/>
        <v>SDGMFmCZ072017</v>
      </c>
      <c r="K762" t="s">
        <v>131</v>
      </c>
      <c r="L762" t="s">
        <v>1650</v>
      </c>
      <c r="M762" t="s">
        <v>106</v>
      </c>
      <c r="N762" s="89">
        <v>2017</v>
      </c>
      <c r="O762" t="b">
        <f>INDEX(key!$AT$4:$BI$7,MATCH(K762,key!$AS$4:$AS$7,0),VALUE(RIGHT(M762,2)))</f>
        <v>1</v>
      </c>
      <c r="P762" t="b">
        <f t="shared" si="58"/>
        <v>0</v>
      </c>
      <c r="Q762" s="113">
        <f t="shared" si="56"/>
        <v>2029.1716578446121</v>
      </c>
    </row>
    <row r="763" spans="10:17" x14ac:dyDescent="0.25">
      <c r="J763" t="str">
        <f t="shared" si="57"/>
        <v>SDGMFmCZ082017</v>
      </c>
      <c r="K763" t="s">
        <v>131</v>
      </c>
      <c r="L763" t="s">
        <v>1650</v>
      </c>
      <c r="M763" t="s">
        <v>107</v>
      </c>
      <c r="N763" s="89">
        <v>2017</v>
      </c>
      <c r="O763" t="b">
        <f>INDEX(key!$AT$4:$BI$7,MATCH(K763,key!$AS$4:$AS$7,0),VALUE(RIGHT(M763,2)))</f>
        <v>1</v>
      </c>
      <c r="P763" t="b">
        <f t="shared" si="58"/>
        <v>0</v>
      </c>
      <c r="Q763" s="113">
        <f t="shared" si="56"/>
        <v>696.53299927609521</v>
      </c>
    </row>
    <row r="764" spans="10:17" x14ac:dyDescent="0.25">
      <c r="J764" t="str">
        <f t="shared" si="57"/>
        <v>SDGMFmCZ092017</v>
      </c>
      <c r="K764" t="s">
        <v>131</v>
      </c>
      <c r="L764" t="s">
        <v>1650</v>
      </c>
      <c r="M764" t="s">
        <v>108</v>
      </c>
      <c r="N764" s="89">
        <v>2017</v>
      </c>
      <c r="O764" t="b">
        <f>INDEX(key!$AT$4:$BI$7,MATCH(K764,key!$AS$4:$AS$7,0),VALUE(RIGHT(M764,2)))</f>
        <v>0</v>
      </c>
      <c r="P764" t="b">
        <f t="shared" si="58"/>
        <v>0</v>
      </c>
      <c r="Q764" s="113">
        <f t="shared" si="56"/>
        <v>0</v>
      </c>
    </row>
    <row r="765" spans="10:17" x14ac:dyDescent="0.25">
      <c r="J765" t="str">
        <f t="shared" si="57"/>
        <v>SDGMFmCZ102017</v>
      </c>
      <c r="K765" t="s">
        <v>131</v>
      </c>
      <c r="L765" t="s">
        <v>1650</v>
      </c>
      <c r="M765" t="s">
        <v>109</v>
      </c>
      <c r="N765" s="89">
        <v>2017</v>
      </c>
      <c r="O765" t="b">
        <f>INDEX(key!$AT$4:$BI$7,MATCH(K765,key!$AS$4:$AS$7,0),VALUE(RIGHT(M765,2)))</f>
        <v>1</v>
      </c>
      <c r="P765" t="b">
        <f t="shared" si="58"/>
        <v>0</v>
      </c>
      <c r="Q765" s="113">
        <f t="shared" si="56"/>
        <v>688.70981686749462</v>
      </c>
    </row>
    <row r="766" spans="10:17" x14ac:dyDescent="0.25">
      <c r="J766" t="str">
        <f t="shared" si="57"/>
        <v>SDGMFmCZ112017</v>
      </c>
      <c r="K766" t="s">
        <v>131</v>
      </c>
      <c r="L766" t="s">
        <v>1650</v>
      </c>
      <c r="M766" t="s">
        <v>110</v>
      </c>
      <c r="N766" s="89">
        <v>2017</v>
      </c>
      <c r="O766" t="b">
        <f>INDEX(key!$AT$4:$BI$7,MATCH(K766,key!$AS$4:$AS$7,0),VALUE(RIGHT(M766,2)))</f>
        <v>0</v>
      </c>
      <c r="P766" t="b">
        <f t="shared" si="58"/>
        <v>0</v>
      </c>
      <c r="Q766" s="113">
        <f t="shared" si="56"/>
        <v>0</v>
      </c>
    </row>
    <row r="767" spans="10:17" x14ac:dyDescent="0.25">
      <c r="J767" t="str">
        <f t="shared" si="57"/>
        <v>SDGMFmCZ122017</v>
      </c>
      <c r="K767" t="s">
        <v>131</v>
      </c>
      <c r="L767" t="s">
        <v>1650</v>
      </c>
      <c r="M767" t="s">
        <v>111</v>
      </c>
      <c r="N767" s="89">
        <v>2017</v>
      </c>
      <c r="O767" t="b">
        <f>INDEX(key!$AT$4:$BI$7,MATCH(K767,key!$AS$4:$AS$7,0),VALUE(RIGHT(M767,2)))</f>
        <v>0</v>
      </c>
      <c r="P767" t="b">
        <f t="shared" si="58"/>
        <v>0</v>
      </c>
      <c r="Q767" s="113">
        <f t="shared" si="56"/>
        <v>0</v>
      </c>
    </row>
    <row r="768" spans="10:17" x14ac:dyDescent="0.25">
      <c r="J768" t="str">
        <f t="shared" si="57"/>
        <v>SDGMFmCZ132017</v>
      </c>
      <c r="K768" t="s">
        <v>131</v>
      </c>
      <c r="L768" t="s">
        <v>1650</v>
      </c>
      <c r="M768" t="s">
        <v>112</v>
      </c>
      <c r="N768" s="89">
        <v>2017</v>
      </c>
      <c r="O768" t="b">
        <f>INDEX(key!$AT$4:$BI$7,MATCH(K768,key!$AS$4:$AS$7,0),VALUE(RIGHT(M768,2)))</f>
        <v>0</v>
      </c>
      <c r="P768" t="b">
        <f t="shared" si="58"/>
        <v>0</v>
      </c>
      <c r="Q768" s="113">
        <f t="shared" si="56"/>
        <v>0</v>
      </c>
    </row>
    <row r="769" spans="10:17" x14ac:dyDescent="0.25">
      <c r="J769" t="str">
        <f t="shared" si="57"/>
        <v>SDGMFmCZ142017</v>
      </c>
      <c r="K769" t="s">
        <v>131</v>
      </c>
      <c r="L769" t="s">
        <v>1650</v>
      </c>
      <c r="M769" t="s">
        <v>113</v>
      </c>
      <c r="N769" s="89">
        <v>2017</v>
      </c>
      <c r="O769" t="b">
        <f>INDEX(key!$AT$4:$BI$7,MATCH(K769,key!$AS$4:$AS$7,0),VALUE(RIGHT(M769,2)))</f>
        <v>1</v>
      </c>
      <c r="P769" t="b">
        <f t="shared" si="58"/>
        <v>0</v>
      </c>
      <c r="Q769" s="113">
        <f t="shared" si="56"/>
        <v>1</v>
      </c>
    </row>
    <row r="770" spans="10:17" x14ac:dyDescent="0.25">
      <c r="J770" t="str">
        <f t="shared" si="57"/>
        <v>SDGMFmCZ152017</v>
      </c>
      <c r="K770" t="s">
        <v>131</v>
      </c>
      <c r="L770" t="s">
        <v>1650</v>
      </c>
      <c r="M770" t="s">
        <v>114</v>
      </c>
      <c r="N770" s="89">
        <v>2017</v>
      </c>
      <c r="O770" t="b">
        <f>INDEX(key!$AT$4:$BI$7,MATCH(K770,key!$AS$4:$AS$7,0),VALUE(RIGHT(M770,2)))</f>
        <v>1</v>
      </c>
      <c r="P770" t="b">
        <f t="shared" si="58"/>
        <v>0</v>
      </c>
      <c r="Q770" s="113">
        <f t="shared" si="56"/>
        <v>1</v>
      </c>
    </row>
    <row r="771" spans="10:17" x14ac:dyDescent="0.25">
      <c r="J771" t="str">
        <f t="shared" si="57"/>
        <v>SDGMFmCZ162017</v>
      </c>
      <c r="K771" t="s">
        <v>131</v>
      </c>
      <c r="L771" t="s">
        <v>1650</v>
      </c>
      <c r="M771" t="s">
        <v>115</v>
      </c>
      <c r="N771" s="89">
        <v>2017</v>
      </c>
      <c r="O771" t="b">
        <f>INDEX(key!$AT$4:$BI$7,MATCH(K771,key!$AS$4:$AS$7,0),VALUE(RIGHT(M771,2)))</f>
        <v>0</v>
      </c>
      <c r="P771" t="b">
        <f t="shared" si="58"/>
        <v>0</v>
      </c>
      <c r="Q771" s="113">
        <f t="shared" si="56"/>
        <v>0</v>
      </c>
    </row>
    <row r="773" spans="10:17" x14ac:dyDescent="0.25">
      <c r="J773" s="113" t="str">
        <f>K773&amp;L773&amp;M773&amp;N773</f>
        <v>PGEDMoCZ01MH72</v>
      </c>
      <c r="K773" s="113" t="s">
        <v>129</v>
      </c>
      <c r="L773" s="113" t="s">
        <v>1651</v>
      </c>
      <c r="M773" s="113" t="s">
        <v>48</v>
      </c>
      <c r="N773" s="89" t="s">
        <v>1654</v>
      </c>
      <c r="O773" s="113" t="b">
        <f>INDEX(key!$AT$4:$BI$7,MATCH(K773,key!$AS$4:$AS$7,0),VALUE(RIGHT(M773,2)))</f>
        <v>1</v>
      </c>
      <c r="P773" s="113" t="b">
        <f>VLOOKUP(L773&amp;N773,$S$4:$V$24,4,FALSE)</f>
        <v>1</v>
      </c>
      <c r="Q773" s="113">
        <f t="shared" ref="Q773:Q836" si="59">IF(O773,IF(P773,VLOOKUP(J773,$C$4:$F$387,4,FALSE),MAX(VLOOKUP(K773&amp;L773&amp;M773&amp;"MH00",$C$4:$F$387,4,FALSE)*VLOOKUP(L773&amp;N773,$S$5:$W$24,5,FALSE),1)),0)</f>
        <v>887</v>
      </c>
    </row>
    <row r="774" spans="10:17" x14ac:dyDescent="0.25">
      <c r="J774" s="113" t="str">
        <f t="shared" ref="J774:J837" si="60">K774&amp;L774&amp;M774&amp;N774</f>
        <v>PGEDMoCZ02MH72</v>
      </c>
      <c r="K774" s="113" t="s">
        <v>129</v>
      </c>
      <c r="L774" s="113" t="s">
        <v>1651</v>
      </c>
      <c r="M774" s="113" t="s">
        <v>101</v>
      </c>
      <c r="N774" s="89" t="s">
        <v>1654</v>
      </c>
      <c r="O774" s="113" t="b">
        <f>INDEX(key!$AT$4:$BI$7,MATCH(K774,key!$AS$4:$AS$7,0),VALUE(RIGHT(M774,2)))</f>
        <v>1</v>
      </c>
      <c r="P774" s="113" t="b">
        <f t="shared" ref="P774:P837" si="61">VLOOKUP(L774&amp;N774,$S$4:$V$24,4,FALSE)</f>
        <v>1</v>
      </c>
      <c r="Q774" s="113">
        <f t="shared" si="59"/>
        <v>10933</v>
      </c>
    </row>
    <row r="775" spans="10:17" x14ac:dyDescent="0.25">
      <c r="J775" s="113" t="str">
        <f t="shared" si="60"/>
        <v>PGEDMoCZ03MH72</v>
      </c>
      <c r="K775" s="113" t="s">
        <v>129</v>
      </c>
      <c r="L775" s="113" t="s">
        <v>1651</v>
      </c>
      <c r="M775" s="113" t="s">
        <v>102</v>
      </c>
      <c r="N775" s="89" t="s">
        <v>1654</v>
      </c>
      <c r="O775" s="113" t="b">
        <f>INDEX(key!$AT$4:$BI$7,MATCH(K775,key!$AS$4:$AS$7,0),VALUE(RIGHT(M775,2)))</f>
        <v>1</v>
      </c>
      <c r="P775" s="113" t="b">
        <f t="shared" si="61"/>
        <v>1</v>
      </c>
      <c r="Q775" s="113">
        <f t="shared" si="59"/>
        <v>9176</v>
      </c>
    </row>
    <row r="776" spans="10:17" x14ac:dyDescent="0.25">
      <c r="J776" s="113" t="str">
        <f t="shared" si="60"/>
        <v>PGEDMoCZ04MH72</v>
      </c>
      <c r="K776" s="113" t="s">
        <v>129</v>
      </c>
      <c r="L776" s="113" t="s">
        <v>1651</v>
      </c>
      <c r="M776" s="113" t="s">
        <v>103</v>
      </c>
      <c r="N776" s="89" t="s">
        <v>1654</v>
      </c>
      <c r="O776" s="113" t="b">
        <f>INDEX(key!$AT$4:$BI$7,MATCH(K776,key!$AS$4:$AS$7,0),VALUE(RIGHT(M776,2)))</f>
        <v>1</v>
      </c>
      <c r="P776" s="113" t="b">
        <f t="shared" si="61"/>
        <v>1</v>
      </c>
      <c r="Q776" s="113">
        <f t="shared" si="59"/>
        <v>6455</v>
      </c>
    </row>
    <row r="777" spans="10:17" x14ac:dyDescent="0.25">
      <c r="J777" s="113" t="str">
        <f t="shared" si="60"/>
        <v>PGEDMoCZ05MH72</v>
      </c>
      <c r="K777" s="113" t="s">
        <v>129</v>
      </c>
      <c r="L777" s="113" t="s">
        <v>1651</v>
      </c>
      <c r="M777" s="113" t="s">
        <v>104</v>
      </c>
      <c r="N777" s="89" t="s">
        <v>1654</v>
      </c>
      <c r="O777" s="113" t="b">
        <f>INDEX(key!$AT$4:$BI$7,MATCH(K777,key!$AS$4:$AS$7,0),VALUE(RIGHT(M777,2)))</f>
        <v>1</v>
      </c>
      <c r="P777" s="113" t="b">
        <f t="shared" si="61"/>
        <v>1</v>
      </c>
      <c r="Q777" s="113">
        <f t="shared" si="59"/>
        <v>6736</v>
      </c>
    </row>
    <row r="778" spans="10:17" x14ac:dyDescent="0.25">
      <c r="J778" s="113" t="str">
        <f t="shared" si="60"/>
        <v>PGEDMoCZ06MH72</v>
      </c>
      <c r="K778" s="113" t="s">
        <v>129</v>
      </c>
      <c r="L778" s="113" t="s">
        <v>1651</v>
      </c>
      <c r="M778" s="113" t="s">
        <v>105</v>
      </c>
      <c r="N778" s="89" t="s">
        <v>1654</v>
      </c>
      <c r="O778" s="113" t="b">
        <f>INDEX(key!$AT$4:$BI$7,MATCH(K778,key!$AS$4:$AS$7,0),VALUE(RIGHT(M778,2)))</f>
        <v>0</v>
      </c>
      <c r="P778" s="113" t="b">
        <f t="shared" si="61"/>
        <v>1</v>
      </c>
      <c r="Q778" s="113">
        <f t="shared" si="59"/>
        <v>0</v>
      </c>
    </row>
    <row r="779" spans="10:17" x14ac:dyDescent="0.25">
      <c r="J779" s="113" t="str">
        <f t="shared" si="60"/>
        <v>PGEDMoCZ07MH72</v>
      </c>
      <c r="K779" s="113" t="s">
        <v>129</v>
      </c>
      <c r="L779" s="113" t="s">
        <v>1651</v>
      </c>
      <c r="M779" s="113" t="s">
        <v>106</v>
      </c>
      <c r="N779" s="89" t="s">
        <v>1654</v>
      </c>
      <c r="O779" s="113" t="b">
        <f>INDEX(key!$AT$4:$BI$7,MATCH(K779,key!$AS$4:$AS$7,0),VALUE(RIGHT(M779,2)))</f>
        <v>0</v>
      </c>
      <c r="P779" s="113" t="b">
        <f t="shared" si="61"/>
        <v>1</v>
      </c>
      <c r="Q779" s="113">
        <f t="shared" si="59"/>
        <v>0</v>
      </c>
    </row>
    <row r="780" spans="10:17" x14ac:dyDescent="0.25">
      <c r="J780" s="113" t="str">
        <f t="shared" si="60"/>
        <v>PGEDMoCZ08MH72</v>
      </c>
      <c r="K780" s="113" t="s">
        <v>129</v>
      </c>
      <c r="L780" s="113" t="s">
        <v>1651</v>
      </c>
      <c r="M780" s="113" t="s">
        <v>107</v>
      </c>
      <c r="N780" s="89" t="s">
        <v>1654</v>
      </c>
      <c r="O780" s="113" t="b">
        <f>INDEX(key!$AT$4:$BI$7,MATCH(K780,key!$AS$4:$AS$7,0),VALUE(RIGHT(M780,2)))</f>
        <v>0</v>
      </c>
      <c r="P780" s="113" t="b">
        <f t="shared" si="61"/>
        <v>1</v>
      </c>
      <c r="Q780" s="113">
        <f t="shared" si="59"/>
        <v>0</v>
      </c>
    </row>
    <row r="781" spans="10:17" x14ac:dyDescent="0.25">
      <c r="J781" s="113" t="str">
        <f t="shared" si="60"/>
        <v>PGEDMoCZ09MH72</v>
      </c>
      <c r="K781" s="113" t="s">
        <v>129</v>
      </c>
      <c r="L781" s="113" t="s">
        <v>1651</v>
      </c>
      <c r="M781" s="113" t="s">
        <v>108</v>
      </c>
      <c r="N781" s="89" t="s">
        <v>1654</v>
      </c>
      <c r="O781" s="113" t="b">
        <f>INDEX(key!$AT$4:$BI$7,MATCH(K781,key!$AS$4:$AS$7,0),VALUE(RIGHT(M781,2)))</f>
        <v>0</v>
      </c>
      <c r="P781" s="113" t="b">
        <f t="shared" si="61"/>
        <v>1</v>
      </c>
      <c r="Q781" s="113">
        <f t="shared" si="59"/>
        <v>0</v>
      </c>
    </row>
    <row r="782" spans="10:17" x14ac:dyDescent="0.25">
      <c r="J782" s="113" t="str">
        <f t="shared" si="60"/>
        <v>PGEDMoCZ10MH72</v>
      </c>
      <c r="K782" s="113" t="s">
        <v>129</v>
      </c>
      <c r="L782" s="113" t="s">
        <v>1651</v>
      </c>
      <c r="M782" s="113" t="s">
        <v>109</v>
      </c>
      <c r="N782" s="89" t="s">
        <v>1654</v>
      </c>
      <c r="O782" s="113" t="b">
        <f>INDEX(key!$AT$4:$BI$7,MATCH(K782,key!$AS$4:$AS$7,0),VALUE(RIGHT(M782,2)))</f>
        <v>0</v>
      </c>
      <c r="P782" s="113" t="b">
        <f t="shared" si="61"/>
        <v>1</v>
      </c>
      <c r="Q782" s="113">
        <f t="shared" si="59"/>
        <v>0</v>
      </c>
    </row>
    <row r="783" spans="10:17" x14ac:dyDescent="0.25">
      <c r="J783" s="113" t="str">
        <f t="shared" si="60"/>
        <v>PGEDMoCZ11MH72</v>
      </c>
      <c r="K783" s="113" t="s">
        <v>129</v>
      </c>
      <c r="L783" s="113" t="s">
        <v>1651</v>
      </c>
      <c r="M783" s="113" t="s">
        <v>110</v>
      </c>
      <c r="N783" s="89" t="s">
        <v>1654</v>
      </c>
      <c r="O783" s="113" t="b">
        <f>INDEX(key!$AT$4:$BI$7,MATCH(K783,key!$AS$4:$AS$7,0),VALUE(RIGHT(M783,2)))</f>
        <v>1</v>
      </c>
      <c r="P783" s="113" t="b">
        <f t="shared" si="61"/>
        <v>1</v>
      </c>
      <c r="Q783" s="113">
        <f t="shared" si="59"/>
        <v>23372</v>
      </c>
    </row>
    <row r="784" spans="10:17" x14ac:dyDescent="0.25">
      <c r="J784" s="113" t="str">
        <f t="shared" si="60"/>
        <v>PGEDMoCZ12MH72</v>
      </c>
      <c r="K784" s="113" t="s">
        <v>129</v>
      </c>
      <c r="L784" s="113" t="s">
        <v>1651</v>
      </c>
      <c r="M784" s="113" t="s">
        <v>111</v>
      </c>
      <c r="N784" s="89" t="s">
        <v>1654</v>
      </c>
      <c r="O784" s="113" t="b">
        <f>INDEX(key!$AT$4:$BI$7,MATCH(K784,key!$AS$4:$AS$7,0),VALUE(RIGHT(M784,2)))</f>
        <v>1</v>
      </c>
      <c r="P784" s="113" t="b">
        <f t="shared" si="61"/>
        <v>1</v>
      </c>
      <c r="Q784" s="113">
        <f t="shared" si="59"/>
        <v>18964</v>
      </c>
    </row>
    <row r="785" spans="10:17" x14ac:dyDescent="0.25">
      <c r="J785" s="113" t="str">
        <f t="shared" si="60"/>
        <v>PGEDMoCZ13MH72</v>
      </c>
      <c r="K785" s="113" t="s">
        <v>129</v>
      </c>
      <c r="L785" s="113" t="s">
        <v>1651</v>
      </c>
      <c r="M785" s="113" t="s">
        <v>112</v>
      </c>
      <c r="N785" s="89" t="s">
        <v>1654</v>
      </c>
      <c r="O785" s="113" t="b">
        <f>INDEX(key!$AT$4:$BI$7,MATCH(K785,key!$AS$4:$AS$7,0),VALUE(RIGHT(M785,2)))</f>
        <v>1</v>
      </c>
      <c r="P785" s="113" t="b">
        <f t="shared" si="61"/>
        <v>1</v>
      </c>
      <c r="Q785" s="113">
        <f t="shared" si="59"/>
        <v>20832</v>
      </c>
    </row>
    <row r="786" spans="10:17" x14ac:dyDescent="0.25">
      <c r="J786" s="113" t="str">
        <f t="shared" si="60"/>
        <v>PGEDMoCZ14MH72</v>
      </c>
      <c r="K786" s="113" t="s">
        <v>129</v>
      </c>
      <c r="L786" s="113" t="s">
        <v>1651</v>
      </c>
      <c r="M786" s="113" t="s">
        <v>113</v>
      </c>
      <c r="N786" s="89" t="s">
        <v>1654</v>
      </c>
      <c r="O786" s="113" t="b">
        <f>INDEX(key!$AT$4:$BI$7,MATCH(K786,key!$AS$4:$AS$7,0),VALUE(RIGHT(M786,2)))</f>
        <v>0</v>
      </c>
      <c r="P786" s="113" t="b">
        <f t="shared" si="61"/>
        <v>1</v>
      </c>
      <c r="Q786" s="113">
        <f t="shared" si="59"/>
        <v>0</v>
      </c>
    </row>
    <row r="787" spans="10:17" x14ac:dyDescent="0.25">
      <c r="J787" s="113" t="str">
        <f t="shared" si="60"/>
        <v>PGEDMoCZ15MH72</v>
      </c>
      <c r="K787" s="113" t="s">
        <v>129</v>
      </c>
      <c r="L787" s="113" t="s">
        <v>1651</v>
      </c>
      <c r="M787" s="113" t="s">
        <v>114</v>
      </c>
      <c r="N787" s="89" t="s">
        <v>1654</v>
      </c>
      <c r="O787" s="113" t="b">
        <f>INDEX(key!$AT$4:$BI$7,MATCH(K787,key!$AS$4:$AS$7,0),VALUE(RIGHT(M787,2)))</f>
        <v>0</v>
      </c>
      <c r="P787" s="113" t="b">
        <f t="shared" si="61"/>
        <v>1</v>
      </c>
      <c r="Q787" s="113">
        <f t="shared" si="59"/>
        <v>0</v>
      </c>
    </row>
    <row r="788" spans="10:17" x14ac:dyDescent="0.25">
      <c r="J788" s="113" t="str">
        <f t="shared" si="60"/>
        <v>PGEDMoCZ16MH72</v>
      </c>
      <c r="K788" s="113" t="s">
        <v>129</v>
      </c>
      <c r="L788" s="113" t="s">
        <v>1651</v>
      </c>
      <c r="M788" s="113" t="s">
        <v>115</v>
      </c>
      <c r="N788" s="89" t="s">
        <v>1654</v>
      </c>
      <c r="O788" s="113" t="b">
        <f>INDEX(key!$AT$4:$BI$7,MATCH(K788,key!$AS$4:$AS$7,0),VALUE(RIGHT(M788,2)))</f>
        <v>1</v>
      </c>
      <c r="P788" s="113" t="b">
        <f t="shared" si="61"/>
        <v>1</v>
      </c>
      <c r="Q788" s="113">
        <f t="shared" si="59"/>
        <v>3398</v>
      </c>
    </row>
    <row r="789" spans="10:17" x14ac:dyDescent="0.25">
      <c r="J789" s="113" t="str">
        <f t="shared" si="60"/>
        <v>PGEDMoCZ01MH85</v>
      </c>
      <c r="K789" s="113" t="s">
        <v>129</v>
      </c>
      <c r="L789" s="113" t="s">
        <v>1651</v>
      </c>
      <c r="M789" s="113" t="s">
        <v>48</v>
      </c>
      <c r="N789" s="89" t="s">
        <v>1655</v>
      </c>
      <c r="O789" s="113" t="b">
        <f>INDEX(key!$AT$4:$BI$7,MATCH(K789,key!$AS$4:$AS$7,0),VALUE(RIGHT(M789,2)))</f>
        <v>1</v>
      </c>
      <c r="P789" s="113" t="b">
        <f t="shared" si="61"/>
        <v>1</v>
      </c>
      <c r="Q789" s="113">
        <f t="shared" si="59"/>
        <v>457</v>
      </c>
    </row>
    <row r="790" spans="10:17" x14ac:dyDescent="0.25">
      <c r="J790" s="113" t="str">
        <f t="shared" si="60"/>
        <v>PGEDMoCZ02MH85</v>
      </c>
      <c r="K790" s="113" t="s">
        <v>129</v>
      </c>
      <c r="L790" s="113" t="s">
        <v>1651</v>
      </c>
      <c r="M790" s="113" t="s">
        <v>101</v>
      </c>
      <c r="N790" s="89" t="s">
        <v>1655</v>
      </c>
      <c r="O790" s="113" t="b">
        <f>INDEX(key!$AT$4:$BI$7,MATCH(K790,key!$AS$4:$AS$7,0),VALUE(RIGHT(M790,2)))</f>
        <v>1</v>
      </c>
      <c r="P790" s="113" t="b">
        <f t="shared" si="61"/>
        <v>1</v>
      </c>
      <c r="Q790" s="113">
        <f t="shared" si="59"/>
        <v>4221</v>
      </c>
    </row>
    <row r="791" spans="10:17" x14ac:dyDescent="0.25">
      <c r="J791" s="113" t="str">
        <f t="shared" si="60"/>
        <v>PGEDMoCZ03MH85</v>
      </c>
      <c r="K791" s="113" t="s">
        <v>129</v>
      </c>
      <c r="L791" s="113" t="s">
        <v>1651</v>
      </c>
      <c r="M791" s="113" t="s">
        <v>102</v>
      </c>
      <c r="N791" s="89" t="s">
        <v>1655</v>
      </c>
      <c r="O791" s="113" t="b">
        <f>INDEX(key!$AT$4:$BI$7,MATCH(K791,key!$AS$4:$AS$7,0),VALUE(RIGHT(M791,2)))</f>
        <v>1</v>
      </c>
      <c r="P791" s="113" t="b">
        <f t="shared" si="61"/>
        <v>1</v>
      </c>
      <c r="Q791" s="113">
        <f t="shared" si="59"/>
        <v>4284</v>
      </c>
    </row>
    <row r="792" spans="10:17" x14ac:dyDescent="0.25">
      <c r="J792" s="113" t="str">
        <f t="shared" si="60"/>
        <v>PGEDMoCZ04MH85</v>
      </c>
      <c r="K792" s="113" t="s">
        <v>129</v>
      </c>
      <c r="L792" s="113" t="s">
        <v>1651</v>
      </c>
      <c r="M792" s="113" t="s">
        <v>103</v>
      </c>
      <c r="N792" s="89" t="s">
        <v>1655</v>
      </c>
      <c r="O792" s="113" t="b">
        <f>INDEX(key!$AT$4:$BI$7,MATCH(K792,key!$AS$4:$AS$7,0),VALUE(RIGHT(M792,2)))</f>
        <v>1</v>
      </c>
      <c r="P792" s="113" t="b">
        <f t="shared" si="61"/>
        <v>1</v>
      </c>
      <c r="Q792" s="113">
        <f t="shared" si="59"/>
        <v>2213</v>
      </c>
    </row>
    <row r="793" spans="10:17" x14ac:dyDescent="0.25">
      <c r="J793" s="113" t="str">
        <f t="shared" si="60"/>
        <v>PGEDMoCZ05MH85</v>
      </c>
      <c r="K793" s="113" t="s">
        <v>129</v>
      </c>
      <c r="L793" s="113" t="s">
        <v>1651</v>
      </c>
      <c r="M793" s="113" t="s">
        <v>104</v>
      </c>
      <c r="N793" s="89" t="s">
        <v>1655</v>
      </c>
      <c r="O793" s="113" t="b">
        <f>INDEX(key!$AT$4:$BI$7,MATCH(K793,key!$AS$4:$AS$7,0),VALUE(RIGHT(M793,2)))</f>
        <v>1</v>
      </c>
      <c r="P793" s="113" t="b">
        <f t="shared" si="61"/>
        <v>1</v>
      </c>
      <c r="Q793" s="113">
        <f t="shared" si="59"/>
        <v>3463</v>
      </c>
    </row>
    <row r="794" spans="10:17" x14ac:dyDescent="0.25">
      <c r="J794" s="113" t="str">
        <f t="shared" si="60"/>
        <v>PGEDMoCZ06MH85</v>
      </c>
      <c r="K794" s="113" t="s">
        <v>129</v>
      </c>
      <c r="L794" s="113" t="s">
        <v>1651</v>
      </c>
      <c r="M794" s="113" t="s">
        <v>105</v>
      </c>
      <c r="N794" s="89" t="s">
        <v>1655</v>
      </c>
      <c r="O794" s="113" t="b">
        <f>INDEX(key!$AT$4:$BI$7,MATCH(K794,key!$AS$4:$AS$7,0),VALUE(RIGHT(M794,2)))</f>
        <v>0</v>
      </c>
      <c r="P794" s="113" t="b">
        <f t="shared" si="61"/>
        <v>1</v>
      </c>
      <c r="Q794" s="113">
        <f t="shared" si="59"/>
        <v>0</v>
      </c>
    </row>
    <row r="795" spans="10:17" x14ac:dyDescent="0.25">
      <c r="J795" s="113" t="str">
        <f t="shared" si="60"/>
        <v>PGEDMoCZ07MH85</v>
      </c>
      <c r="K795" s="113" t="s">
        <v>129</v>
      </c>
      <c r="L795" s="113" t="s">
        <v>1651</v>
      </c>
      <c r="M795" s="113" t="s">
        <v>106</v>
      </c>
      <c r="N795" s="89" t="s">
        <v>1655</v>
      </c>
      <c r="O795" s="113" t="b">
        <f>INDEX(key!$AT$4:$BI$7,MATCH(K795,key!$AS$4:$AS$7,0),VALUE(RIGHT(M795,2)))</f>
        <v>0</v>
      </c>
      <c r="P795" s="113" t="b">
        <f t="shared" si="61"/>
        <v>1</v>
      </c>
      <c r="Q795" s="113">
        <f t="shared" si="59"/>
        <v>0</v>
      </c>
    </row>
    <row r="796" spans="10:17" x14ac:dyDescent="0.25">
      <c r="J796" s="113" t="str">
        <f t="shared" si="60"/>
        <v>PGEDMoCZ08MH85</v>
      </c>
      <c r="K796" s="113" t="s">
        <v>129</v>
      </c>
      <c r="L796" s="113" t="s">
        <v>1651</v>
      </c>
      <c r="M796" s="113" t="s">
        <v>107</v>
      </c>
      <c r="N796" s="89" t="s">
        <v>1655</v>
      </c>
      <c r="O796" s="113" t="b">
        <f>INDEX(key!$AT$4:$BI$7,MATCH(K796,key!$AS$4:$AS$7,0),VALUE(RIGHT(M796,2)))</f>
        <v>0</v>
      </c>
      <c r="P796" s="113" t="b">
        <f t="shared" si="61"/>
        <v>1</v>
      </c>
      <c r="Q796" s="113">
        <f t="shared" si="59"/>
        <v>0</v>
      </c>
    </row>
    <row r="797" spans="10:17" x14ac:dyDescent="0.25">
      <c r="J797" s="113" t="str">
        <f t="shared" si="60"/>
        <v>PGEDMoCZ09MH85</v>
      </c>
      <c r="K797" s="113" t="s">
        <v>129</v>
      </c>
      <c r="L797" s="113" t="s">
        <v>1651</v>
      </c>
      <c r="M797" s="113" t="s">
        <v>108</v>
      </c>
      <c r="N797" s="89" t="s">
        <v>1655</v>
      </c>
      <c r="O797" s="113" t="b">
        <f>INDEX(key!$AT$4:$BI$7,MATCH(K797,key!$AS$4:$AS$7,0),VALUE(RIGHT(M797,2)))</f>
        <v>0</v>
      </c>
      <c r="P797" s="113" t="b">
        <f t="shared" si="61"/>
        <v>1</v>
      </c>
      <c r="Q797" s="113">
        <f t="shared" si="59"/>
        <v>0</v>
      </c>
    </row>
    <row r="798" spans="10:17" x14ac:dyDescent="0.25">
      <c r="J798" s="113" t="str">
        <f t="shared" si="60"/>
        <v>PGEDMoCZ10MH85</v>
      </c>
      <c r="K798" s="113" t="s">
        <v>129</v>
      </c>
      <c r="L798" s="113" t="s">
        <v>1651</v>
      </c>
      <c r="M798" s="113" t="s">
        <v>109</v>
      </c>
      <c r="N798" s="89" t="s">
        <v>1655</v>
      </c>
      <c r="O798" s="113" t="b">
        <f>INDEX(key!$AT$4:$BI$7,MATCH(K798,key!$AS$4:$AS$7,0),VALUE(RIGHT(M798,2)))</f>
        <v>0</v>
      </c>
      <c r="P798" s="113" t="b">
        <f t="shared" si="61"/>
        <v>1</v>
      </c>
      <c r="Q798" s="113">
        <f t="shared" si="59"/>
        <v>0</v>
      </c>
    </row>
    <row r="799" spans="10:17" x14ac:dyDescent="0.25">
      <c r="J799" s="113" t="str">
        <f t="shared" si="60"/>
        <v>PGEDMoCZ11MH85</v>
      </c>
      <c r="K799" s="113" t="s">
        <v>129</v>
      </c>
      <c r="L799" s="113" t="s">
        <v>1651</v>
      </c>
      <c r="M799" s="113" t="s">
        <v>110</v>
      </c>
      <c r="N799" s="89" t="s">
        <v>1655</v>
      </c>
      <c r="O799" s="113" t="b">
        <f>INDEX(key!$AT$4:$BI$7,MATCH(K799,key!$AS$4:$AS$7,0),VALUE(RIGHT(M799,2)))</f>
        <v>1</v>
      </c>
      <c r="P799" s="113" t="b">
        <f t="shared" si="61"/>
        <v>1</v>
      </c>
      <c r="Q799" s="113">
        <f t="shared" si="59"/>
        <v>23091</v>
      </c>
    </row>
    <row r="800" spans="10:17" x14ac:dyDescent="0.25">
      <c r="J800" s="113" t="str">
        <f t="shared" si="60"/>
        <v>PGEDMoCZ12MH85</v>
      </c>
      <c r="K800" s="113" t="s">
        <v>129</v>
      </c>
      <c r="L800" s="113" t="s">
        <v>1651</v>
      </c>
      <c r="M800" s="113" t="s">
        <v>111</v>
      </c>
      <c r="N800" s="89" t="s">
        <v>1655</v>
      </c>
      <c r="O800" s="113" t="b">
        <f>INDEX(key!$AT$4:$BI$7,MATCH(K800,key!$AS$4:$AS$7,0),VALUE(RIGHT(M800,2)))</f>
        <v>1</v>
      </c>
      <c r="P800" s="113" t="b">
        <f t="shared" si="61"/>
        <v>1</v>
      </c>
      <c r="Q800" s="113">
        <f t="shared" si="59"/>
        <v>9022</v>
      </c>
    </row>
    <row r="801" spans="10:17" x14ac:dyDescent="0.25">
      <c r="J801" s="113" t="str">
        <f t="shared" si="60"/>
        <v>PGEDMoCZ13MH85</v>
      </c>
      <c r="K801" s="113" t="s">
        <v>129</v>
      </c>
      <c r="L801" s="113" t="s">
        <v>1651</v>
      </c>
      <c r="M801" s="113" t="s">
        <v>112</v>
      </c>
      <c r="N801" s="89" t="s">
        <v>1655</v>
      </c>
      <c r="O801" s="113" t="b">
        <f>INDEX(key!$AT$4:$BI$7,MATCH(K801,key!$AS$4:$AS$7,0),VALUE(RIGHT(M801,2)))</f>
        <v>1</v>
      </c>
      <c r="P801" s="113" t="b">
        <f t="shared" si="61"/>
        <v>1</v>
      </c>
      <c r="Q801" s="113">
        <f t="shared" si="59"/>
        <v>6489</v>
      </c>
    </row>
    <row r="802" spans="10:17" x14ac:dyDescent="0.25">
      <c r="J802" s="113" t="str">
        <f t="shared" si="60"/>
        <v>PGEDMoCZ14MH85</v>
      </c>
      <c r="K802" s="113" t="s">
        <v>129</v>
      </c>
      <c r="L802" s="113" t="s">
        <v>1651</v>
      </c>
      <c r="M802" s="113" t="s">
        <v>113</v>
      </c>
      <c r="N802" s="89" t="s">
        <v>1655</v>
      </c>
      <c r="O802" s="113" t="b">
        <f>INDEX(key!$AT$4:$BI$7,MATCH(K802,key!$AS$4:$AS$7,0),VALUE(RIGHT(M802,2)))</f>
        <v>0</v>
      </c>
      <c r="P802" s="113" t="b">
        <f t="shared" si="61"/>
        <v>1</v>
      </c>
      <c r="Q802" s="113">
        <f t="shared" si="59"/>
        <v>0</v>
      </c>
    </row>
    <row r="803" spans="10:17" x14ac:dyDescent="0.25">
      <c r="J803" s="113" t="str">
        <f t="shared" si="60"/>
        <v>PGEDMoCZ15MH85</v>
      </c>
      <c r="K803" s="113" t="s">
        <v>129</v>
      </c>
      <c r="L803" s="113" t="s">
        <v>1651</v>
      </c>
      <c r="M803" s="113" t="s">
        <v>114</v>
      </c>
      <c r="N803" s="89" t="s">
        <v>1655</v>
      </c>
      <c r="O803" s="113" t="b">
        <f>INDEX(key!$AT$4:$BI$7,MATCH(K803,key!$AS$4:$AS$7,0),VALUE(RIGHT(M803,2)))</f>
        <v>0</v>
      </c>
      <c r="P803" s="113" t="b">
        <f t="shared" si="61"/>
        <v>1</v>
      </c>
      <c r="Q803" s="113">
        <f t="shared" si="59"/>
        <v>0</v>
      </c>
    </row>
    <row r="804" spans="10:17" x14ac:dyDescent="0.25">
      <c r="J804" s="113" t="str">
        <f t="shared" si="60"/>
        <v>PGEDMoCZ16MH85</v>
      </c>
      <c r="K804" s="113" t="s">
        <v>129</v>
      </c>
      <c r="L804" s="113" t="s">
        <v>1651</v>
      </c>
      <c r="M804" s="113" t="s">
        <v>115</v>
      </c>
      <c r="N804" s="89" t="s">
        <v>1655</v>
      </c>
      <c r="O804" s="113" t="b">
        <f>INDEX(key!$AT$4:$BI$7,MATCH(K804,key!$AS$4:$AS$7,0),VALUE(RIGHT(M804,2)))</f>
        <v>1</v>
      </c>
      <c r="P804" s="113" t="b">
        <f t="shared" si="61"/>
        <v>1</v>
      </c>
      <c r="Q804" s="113">
        <f t="shared" si="59"/>
        <v>7250</v>
      </c>
    </row>
    <row r="805" spans="10:17" x14ac:dyDescent="0.25">
      <c r="J805" s="113" t="str">
        <f t="shared" si="60"/>
        <v>PGEDMoCZ01MH00</v>
      </c>
      <c r="K805" s="113" t="s">
        <v>129</v>
      </c>
      <c r="L805" s="113" t="s">
        <v>1651</v>
      </c>
      <c r="M805" s="113" t="s">
        <v>48</v>
      </c>
      <c r="N805" s="89" t="s">
        <v>1652</v>
      </c>
      <c r="O805" s="113" t="b">
        <f>INDEX(key!$AT$4:$BI$7,MATCH(K805,key!$AS$4:$AS$7,0),VALUE(RIGHT(M805,2)))</f>
        <v>1</v>
      </c>
      <c r="P805" s="113" t="b">
        <f t="shared" si="61"/>
        <v>1</v>
      </c>
      <c r="Q805" s="113">
        <f t="shared" si="59"/>
        <v>1</v>
      </c>
    </row>
    <row r="806" spans="10:17" x14ac:dyDescent="0.25">
      <c r="J806" s="113" t="str">
        <f t="shared" si="60"/>
        <v>PGEDMoCZ02MH00</v>
      </c>
      <c r="K806" s="113" t="s">
        <v>129</v>
      </c>
      <c r="L806" s="113" t="s">
        <v>1651</v>
      </c>
      <c r="M806" s="113" t="s">
        <v>101</v>
      </c>
      <c r="N806" s="89" t="s">
        <v>1652</v>
      </c>
      <c r="O806" s="113" t="b">
        <f>INDEX(key!$AT$4:$BI$7,MATCH(K806,key!$AS$4:$AS$7,0),VALUE(RIGHT(M806,2)))</f>
        <v>1</v>
      </c>
      <c r="P806" s="113" t="b">
        <f t="shared" si="61"/>
        <v>1</v>
      </c>
      <c r="Q806" s="113">
        <f t="shared" si="59"/>
        <v>1233</v>
      </c>
    </row>
    <row r="807" spans="10:17" x14ac:dyDescent="0.25">
      <c r="J807" s="113" t="str">
        <f t="shared" si="60"/>
        <v>PGEDMoCZ03MH00</v>
      </c>
      <c r="K807" s="113" t="s">
        <v>129</v>
      </c>
      <c r="L807" s="113" t="s">
        <v>1651</v>
      </c>
      <c r="M807" s="113" t="s">
        <v>102</v>
      </c>
      <c r="N807" s="89" t="s">
        <v>1652</v>
      </c>
      <c r="O807" s="113" t="b">
        <f>INDEX(key!$AT$4:$BI$7,MATCH(K807,key!$AS$4:$AS$7,0),VALUE(RIGHT(M807,2)))</f>
        <v>1</v>
      </c>
      <c r="P807" s="113" t="b">
        <f t="shared" si="61"/>
        <v>1</v>
      </c>
      <c r="Q807" s="113">
        <f t="shared" si="59"/>
        <v>367</v>
      </c>
    </row>
    <row r="808" spans="10:17" x14ac:dyDescent="0.25">
      <c r="J808" s="113" t="str">
        <f t="shared" si="60"/>
        <v>PGEDMoCZ04MH00</v>
      </c>
      <c r="K808" s="113" t="s">
        <v>129</v>
      </c>
      <c r="L808" s="113" t="s">
        <v>1651</v>
      </c>
      <c r="M808" s="113" t="s">
        <v>103</v>
      </c>
      <c r="N808" s="89" t="s">
        <v>1652</v>
      </c>
      <c r="O808" s="113" t="b">
        <f>INDEX(key!$AT$4:$BI$7,MATCH(K808,key!$AS$4:$AS$7,0),VALUE(RIGHT(M808,2)))</f>
        <v>1</v>
      </c>
      <c r="P808" s="113" t="b">
        <f t="shared" si="61"/>
        <v>1</v>
      </c>
      <c r="Q808" s="113">
        <f t="shared" si="59"/>
        <v>2171</v>
      </c>
    </row>
    <row r="809" spans="10:17" x14ac:dyDescent="0.25">
      <c r="J809" s="113" t="str">
        <f t="shared" si="60"/>
        <v>PGEDMoCZ05MH00</v>
      </c>
      <c r="K809" s="113" t="s">
        <v>129</v>
      </c>
      <c r="L809" s="113" t="s">
        <v>1651</v>
      </c>
      <c r="M809" s="113" t="s">
        <v>104</v>
      </c>
      <c r="N809" s="89" t="s">
        <v>1652</v>
      </c>
      <c r="O809" s="113" t="b">
        <f>INDEX(key!$AT$4:$BI$7,MATCH(K809,key!$AS$4:$AS$7,0),VALUE(RIGHT(M809,2)))</f>
        <v>1</v>
      </c>
      <c r="P809" s="113" t="b">
        <f t="shared" si="61"/>
        <v>1</v>
      </c>
      <c r="Q809" s="113">
        <f t="shared" si="59"/>
        <v>538</v>
      </c>
    </row>
    <row r="810" spans="10:17" x14ac:dyDescent="0.25">
      <c r="J810" s="113" t="str">
        <f t="shared" si="60"/>
        <v>PGEDMoCZ06MH00</v>
      </c>
      <c r="K810" s="113" t="s">
        <v>129</v>
      </c>
      <c r="L810" s="113" t="s">
        <v>1651</v>
      </c>
      <c r="M810" s="113" t="s">
        <v>105</v>
      </c>
      <c r="N810" s="89" t="s">
        <v>1652</v>
      </c>
      <c r="O810" s="113" t="b">
        <f>INDEX(key!$AT$4:$BI$7,MATCH(K810,key!$AS$4:$AS$7,0),VALUE(RIGHT(M810,2)))</f>
        <v>0</v>
      </c>
      <c r="P810" s="113" t="b">
        <f t="shared" si="61"/>
        <v>1</v>
      </c>
      <c r="Q810" s="113">
        <f t="shared" si="59"/>
        <v>0</v>
      </c>
    </row>
    <row r="811" spans="10:17" x14ac:dyDescent="0.25">
      <c r="J811" s="113" t="str">
        <f t="shared" si="60"/>
        <v>PGEDMoCZ07MH00</v>
      </c>
      <c r="K811" s="113" t="s">
        <v>129</v>
      </c>
      <c r="L811" s="113" t="s">
        <v>1651</v>
      </c>
      <c r="M811" s="113" t="s">
        <v>106</v>
      </c>
      <c r="N811" s="89" t="s">
        <v>1652</v>
      </c>
      <c r="O811" s="113" t="b">
        <f>INDEX(key!$AT$4:$BI$7,MATCH(K811,key!$AS$4:$AS$7,0),VALUE(RIGHT(M811,2)))</f>
        <v>0</v>
      </c>
      <c r="P811" s="113" t="b">
        <f t="shared" si="61"/>
        <v>1</v>
      </c>
      <c r="Q811" s="113">
        <f t="shared" si="59"/>
        <v>0</v>
      </c>
    </row>
    <row r="812" spans="10:17" x14ac:dyDescent="0.25">
      <c r="J812" s="113" t="str">
        <f t="shared" si="60"/>
        <v>PGEDMoCZ08MH00</v>
      </c>
      <c r="K812" s="113" t="s">
        <v>129</v>
      </c>
      <c r="L812" s="113" t="s">
        <v>1651</v>
      </c>
      <c r="M812" s="113" t="s">
        <v>107</v>
      </c>
      <c r="N812" s="89" t="s">
        <v>1652</v>
      </c>
      <c r="O812" s="113" t="b">
        <f>INDEX(key!$AT$4:$BI$7,MATCH(K812,key!$AS$4:$AS$7,0),VALUE(RIGHT(M812,2)))</f>
        <v>0</v>
      </c>
      <c r="P812" s="113" t="b">
        <f t="shared" si="61"/>
        <v>1</v>
      </c>
      <c r="Q812" s="113">
        <f t="shared" si="59"/>
        <v>0</v>
      </c>
    </row>
    <row r="813" spans="10:17" x14ac:dyDescent="0.25">
      <c r="J813" s="113" t="str">
        <f t="shared" si="60"/>
        <v>PGEDMoCZ09MH00</v>
      </c>
      <c r="K813" s="113" t="s">
        <v>129</v>
      </c>
      <c r="L813" s="113" t="s">
        <v>1651</v>
      </c>
      <c r="M813" s="113" t="s">
        <v>108</v>
      </c>
      <c r="N813" s="89" t="s">
        <v>1652</v>
      </c>
      <c r="O813" s="113" t="b">
        <f>INDEX(key!$AT$4:$BI$7,MATCH(K813,key!$AS$4:$AS$7,0),VALUE(RIGHT(M813,2)))</f>
        <v>0</v>
      </c>
      <c r="P813" s="113" t="b">
        <f t="shared" si="61"/>
        <v>1</v>
      </c>
      <c r="Q813" s="113">
        <f t="shared" si="59"/>
        <v>0</v>
      </c>
    </row>
    <row r="814" spans="10:17" x14ac:dyDescent="0.25">
      <c r="J814" s="113" t="str">
        <f t="shared" si="60"/>
        <v>PGEDMoCZ10MH00</v>
      </c>
      <c r="K814" s="113" t="s">
        <v>129</v>
      </c>
      <c r="L814" s="113" t="s">
        <v>1651</v>
      </c>
      <c r="M814" s="113" t="s">
        <v>109</v>
      </c>
      <c r="N814" s="89" t="s">
        <v>1652</v>
      </c>
      <c r="O814" s="113" t="b">
        <f>INDEX(key!$AT$4:$BI$7,MATCH(K814,key!$AS$4:$AS$7,0),VALUE(RIGHT(M814,2)))</f>
        <v>0</v>
      </c>
      <c r="P814" s="113" t="b">
        <f t="shared" si="61"/>
        <v>1</v>
      </c>
      <c r="Q814" s="113">
        <f t="shared" si="59"/>
        <v>0</v>
      </c>
    </row>
    <row r="815" spans="10:17" x14ac:dyDescent="0.25">
      <c r="J815" s="113" t="str">
        <f t="shared" si="60"/>
        <v>PGEDMoCZ11MH00</v>
      </c>
      <c r="K815" s="113" t="s">
        <v>129</v>
      </c>
      <c r="L815" s="113" t="s">
        <v>1651</v>
      </c>
      <c r="M815" s="113" t="s">
        <v>110</v>
      </c>
      <c r="N815" s="89" t="s">
        <v>1652</v>
      </c>
      <c r="O815" s="113" t="b">
        <f>INDEX(key!$AT$4:$BI$7,MATCH(K815,key!$AS$4:$AS$7,0),VALUE(RIGHT(M815,2)))</f>
        <v>1</v>
      </c>
      <c r="P815" s="113" t="b">
        <f t="shared" si="61"/>
        <v>1</v>
      </c>
      <c r="Q815" s="113">
        <f t="shared" si="59"/>
        <v>2290</v>
      </c>
    </row>
    <row r="816" spans="10:17" x14ac:dyDescent="0.25">
      <c r="J816" s="113" t="str">
        <f t="shared" si="60"/>
        <v>PGEDMoCZ12MH00</v>
      </c>
      <c r="K816" s="113" t="s">
        <v>129</v>
      </c>
      <c r="L816" s="113" t="s">
        <v>1651</v>
      </c>
      <c r="M816" s="113" t="s">
        <v>111</v>
      </c>
      <c r="N816" s="89" t="s">
        <v>1652</v>
      </c>
      <c r="O816" s="113" t="b">
        <f>INDEX(key!$AT$4:$BI$7,MATCH(K816,key!$AS$4:$AS$7,0),VALUE(RIGHT(M816,2)))</f>
        <v>1</v>
      </c>
      <c r="P816" s="113" t="b">
        <f t="shared" si="61"/>
        <v>1</v>
      </c>
      <c r="Q816" s="113">
        <f t="shared" si="59"/>
        <v>1738</v>
      </c>
    </row>
    <row r="817" spans="10:17" x14ac:dyDescent="0.25">
      <c r="J817" s="113" t="str">
        <f t="shared" si="60"/>
        <v>PGEDMoCZ13MH00</v>
      </c>
      <c r="K817" s="113" t="s">
        <v>129</v>
      </c>
      <c r="L817" s="113" t="s">
        <v>1651</v>
      </c>
      <c r="M817" s="113" t="s">
        <v>112</v>
      </c>
      <c r="N817" s="89" t="s">
        <v>1652</v>
      </c>
      <c r="O817" s="113" t="b">
        <f>INDEX(key!$AT$4:$BI$7,MATCH(K817,key!$AS$4:$AS$7,0),VALUE(RIGHT(M817,2)))</f>
        <v>1</v>
      </c>
      <c r="P817" s="113" t="b">
        <f t="shared" si="61"/>
        <v>1</v>
      </c>
      <c r="Q817" s="113">
        <f t="shared" si="59"/>
        <v>901</v>
      </c>
    </row>
    <row r="818" spans="10:17" x14ac:dyDescent="0.25">
      <c r="J818" s="113" t="str">
        <f t="shared" si="60"/>
        <v>PGEDMoCZ14MH00</v>
      </c>
      <c r="K818" s="113" t="s">
        <v>129</v>
      </c>
      <c r="L818" s="113" t="s">
        <v>1651</v>
      </c>
      <c r="M818" s="113" t="s">
        <v>113</v>
      </c>
      <c r="N818" s="89" t="s">
        <v>1652</v>
      </c>
      <c r="O818" s="113" t="b">
        <f>INDEX(key!$AT$4:$BI$7,MATCH(K818,key!$AS$4:$AS$7,0),VALUE(RIGHT(M818,2)))</f>
        <v>0</v>
      </c>
      <c r="P818" s="113" t="b">
        <f t="shared" si="61"/>
        <v>1</v>
      </c>
      <c r="Q818" s="113">
        <f t="shared" si="59"/>
        <v>0</v>
      </c>
    </row>
    <row r="819" spans="10:17" x14ac:dyDescent="0.25">
      <c r="J819" s="113" t="str">
        <f t="shared" si="60"/>
        <v>PGEDMoCZ15MH00</v>
      </c>
      <c r="K819" s="113" t="s">
        <v>129</v>
      </c>
      <c r="L819" s="113" t="s">
        <v>1651</v>
      </c>
      <c r="M819" s="113" t="s">
        <v>114</v>
      </c>
      <c r="N819" s="89" t="s">
        <v>1652</v>
      </c>
      <c r="O819" s="113" t="b">
        <f>INDEX(key!$AT$4:$BI$7,MATCH(K819,key!$AS$4:$AS$7,0),VALUE(RIGHT(M819,2)))</f>
        <v>0</v>
      </c>
      <c r="P819" s="113" t="b">
        <f t="shared" si="61"/>
        <v>1</v>
      </c>
      <c r="Q819" s="113">
        <f t="shared" si="59"/>
        <v>0</v>
      </c>
    </row>
    <row r="820" spans="10:17" x14ac:dyDescent="0.25">
      <c r="J820" s="113" t="str">
        <f t="shared" si="60"/>
        <v>PGEDMoCZ16MH00</v>
      </c>
      <c r="K820" s="113" t="s">
        <v>129</v>
      </c>
      <c r="L820" s="113" t="s">
        <v>1651</v>
      </c>
      <c r="M820" s="113" t="s">
        <v>115</v>
      </c>
      <c r="N820" s="89" t="s">
        <v>1652</v>
      </c>
      <c r="O820" s="113" t="b">
        <f>INDEX(key!$AT$4:$BI$7,MATCH(K820,key!$AS$4:$AS$7,0),VALUE(RIGHT(M820,2)))</f>
        <v>1</v>
      </c>
      <c r="P820" s="113" t="b">
        <f t="shared" si="61"/>
        <v>1</v>
      </c>
      <c r="Q820" s="113">
        <f t="shared" si="59"/>
        <v>350</v>
      </c>
    </row>
    <row r="821" spans="10:17" x14ac:dyDescent="0.25">
      <c r="J821" s="113" t="str">
        <f t="shared" si="60"/>
        <v>PGEDMoCZ01MH06</v>
      </c>
      <c r="K821" s="113" t="s">
        <v>129</v>
      </c>
      <c r="L821" s="113" t="s">
        <v>1651</v>
      </c>
      <c r="M821" s="113" t="s">
        <v>48</v>
      </c>
      <c r="N821" s="89" t="s">
        <v>1653</v>
      </c>
      <c r="O821" s="113" t="b">
        <f>INDEX(key!$AT$4:$BI$7,MATCH(K821,key!$AS$4:$AS$7,0),VALUE(RIGHT(M821,2)))</f>
        <v>1</v>
      </c>
      <c r="P821" s="113" t="b">
        <f t="shared" si="61"/>
        <v>0</v>
      </c>
      <c r="Q821" s="113">
        <f t="shared" si="59"/>
        <v>1</v>
      </c>
    </row>
    <row r="822" spans="10:17" x14ac:dyDescent="0.25">
      <c r="J822" s="113" t="str">
        <f t="shared" si="60"/>
        <v>PGEDMoCZ02MH06</v>
      </c>
      <c r="K822" s="113" t="s">
        <v>129</v>
      </c>
      <c r="L822" s="113" t="s">
        <v>1651</v>
      </c>
      <c r="M822" s="113" t="s">
        <v>101</v>
      </c>
      <c r="N822" s="89" t="s">
        <v>1653</v>
      </c>
      <c r="O822" s="113" t="b">
        <f>INDEX(key!$AT$4:$BI$7,MATCH(K822,key!$AS$4:$AS$7,0),VALUE(RIGHT(M822,2)))</f>
        <v>1</v>
      </c>
      <c r="P822" s="113" t="b">
        <f t="shared" si="61"/>
        <v>0</v>
      </c>
      <c r="Q822" s="113">
        <f t="shared" si="59"/>
        <v>520.32600000000002</v>
      </c>
    </row>
    <row r="823" spans="10:17" x14ac:dyDescent="0.25">
      <c r="J823" s="113" t="str">
        <f t="shared" si="60"/>
        <v>PGEDMoCZ03MH06</v>
      </c>
      <c r="K823" s="113" t="s">
        <v>129</v>
      </c>
      <c r="L823" s="113" t="s">
        <v>1651</v>
      </c>
      <c r="M823" s="113" t="s">
        <v>102</v>
      </c>
      <c r="N823" s="89" t="s">
        <v>1653</v>
      </c>
      <c r="O823" s="113" t="b">
        <f>INDEX(key!$AT$4:$BI$7,MATCH(K823,key!$AS$4:$AS$7,0),VALUE(RIGHT(M823,2)))</f>
        <v>1</v>
      </c>
      <c r="P823" s="113" t="b">
        <f t="shared" si="61"/>
        <v>0</v>
      </c>
      <c r="Q823" s="113">
        <f t="shared" si="59"/>
        <v>154.874</v>
      </c>
    </row>
    <row r="824" spans="10:17" x14ac:dyDescent="0.25">
      <c r="J824" s="113" t="str">
        <f t="shared" si="60"/>
        <v>PGEDMoCZ04MH06</v>
      </c>
      <c r="K824" s="113" t="s">
        <v>129</v>
      </c>
      <c r="L824" s="113" t="s">
        <v>1651</v>
      </c>
      <c r="M824" s="113" t="s">
        <v>103</v>
      </c>
      <c r="N824" s="89" t="s">
        <v>1653</v>
      </c>
      <c r="O824" s="113" t="b">
        <f>INDEX(key!$AT$4:$BI$7,MATCH(K824,key!$AS$4:$AS$7,0),VALUE(RIGHT(M824,2)))</f>
        <v>1</v>
      </c>
      <c r="P824" s="113" t="b">
        <f t="shared" si="61"/>
        <v>0</v>
      </c>
      <c r="Q824" s="113">
        <f t="shared" si="59"/>
        <v>916.16199999999992</v>
      </c>
    </row>
    <row r="825" spans="10:17" x14ac:dyDescent="0.25">
      <c r="J825" s="113" t="str">
        <f t="shared" si="60"/>
        <v>PGEDMoCZ05MH06</v>
      </c>
      <c r="K825" s="113" t="s">
        <v>129</v>
      </c>
      <c r="L825" s="113" t="s">
        <v>1651</v>
      </c>
      <c r="M825" s="113" t="s">
        <v>104</v>
      </c>
      <c r="N825" s="89" t="s">
        <v>1653</v>
      </c>
      <c r="O825" s="113" t="b">
        <f>INDEX(key!$AT$4:$BI$7,MATCH(K825,key!$AS$4:$AS$7,0),VALUE(RIGHT(M825,2)))</f>
        <v>1</v>
      </c>
      <c r="P825" s="113" t="b">
        <f t="shared" si="61"/>
        <v>0</v>
      </c>
      <c r="Q825" s="113">
        <f t="shared" si="59"/>
        <v>227.036</v>
      </c>
    </row>
    <row r="826" spans="10:17" x14ac:dyDescent="0.25">
      <c r="J826" s="113" t="str">
        <f t="shared" si="60"/>
        <v>PGEDMoCZ06MH06</v>
      </c>
      <c r="K826" s="113" t="s">
        <v>129</v>
      </c>
      <c r="L826" s="113" t="s">
        <v>1651</v>
      </c>
      <c r="M826" s="113" t="s">
        <v>105</v>
      </c>
      <c r="N826" s="89" t="s">
        <v>1653</v>
      </c>
      <c r="O826" s="113" t="b">
        <f>INDEX(key!$AT$4:$BI$7,MATCH(K826,key!$AS$4:$AS$7,0),VALUE(RIGHT(M826,2)))</f>
        <v>0</v>
      </c>
      <c r="P826" s="113" t="b">
        <f t="shared" si="61"/>
        <v>0</v>
      </c>
      <c r="Q826" s="113">
        <f t="shared" si="59"/>
        <v>0</v>
      </c>
    </row>
    <row r="827" spans="10:17" x14ac:dyDescent="0.25">
      <c r="J827" s="113" t="str">
        <f t="shared" si="60"/>
        <v>PGEDMoCZ07MH06</v>
      </c>
      <c r="K827" s="113" t="s">
        <v>129</v>
      </c>
      <c r="L827" s="113" t="s">
        <v>1651</v>
      </c>
      <c r="M827" s="113" t="s">
        <v>106</v>
      </c>
      <c r="N827" s="89" t="s">
        <v>1653</v>
      </c>
      <c r="O827" s="113" t="b">
        <f>INDEX(key!$AT$4:$BI$7,MATCH(K827,key!$AS$4:$AS$7,0),VALUE(RIGHT(M827,2)))</f>
        <v>0</v>
      </c>
      <c r="P827" s="113" t="b">
        <f t="shared" si="61"/>
        <v>0</v>
      </c>
      <c r="Q827" s="113">
        <f t="shared" si="59"/>
        <v>0</v>
      </c>
    </row>
    <row r="828" spans="10:17" x14ac:dyDescent="0.25">
      <c r="J828" s="113" t="str">
        <f t="shared" si="60"/>
        <v>PGEDMoCZ08MH06</v>
      </c>
      <c r="K828" s="113" t="s">
        <v>129</v>
      </c>
      <c r="L828" s="113" t="s">
        <v>1651</v>
      </c>
      <c r="M828" s="113" t="s">
        <v>107</v>
      </c>
      <c r="N828" s="89" t="s">
        <v>1653</v>
      </c>
      <c r="O828" s="113" t="b">
        <f>INDEX(key!$AT$4:$BI$7,MATCH(K828,key!$AS$4:$AS$7,0),VALUE(RIGHT(M828,2)))</f>
        <v>0</v>
      </c>
      <c r="P828" s="113" t="b">
        <f t="shared" si="61"/>
        <v>0</v>
      </c>
      <c r="Q828" s="113">
        <f t="shared" si="59"/>
        <v>0</v>
      </c>
    </row>
    <row r="829" spans="10:17" x14ac:dyDescent="0.25">
      <c r="J829" s="113" t="str">
        <f t="shared" si="60"/>
        <v>PGEDMoCZ09MH06</v>
      </c>
      <c r="K829" s="113" t="s">
        <v>129</v>
      </c>
      <c r="L829" s="113" t="s">
        <v>1651</v>
      </c>
      <c r="M829" s="113" t="s">
        <v>108</v>
      </c>
      <c r="N829" s="89" t="s">
        <v>1653</v>
      </c>
      <c r="O829" s="113" t="b">
        <f>INDEX(key!$AT$4:$BI$7,MATCH(K829,key!$AS$4:$AS$7,0),VALUE(RIGHT(M829,2)))</f>
        <v>0</v>
      </c>
      <c r="P829" s="113" t="b">
        <f t="shared" si="61"/>
        <v>0</v>
      </c>
      <c r="Q829" s="113">
        <f t="shared" si="59"/>
        <v>0</v>
      </c>
    </row>
    <row r="830" spans="10:17" x14ac:dyDescent="0.25">
      <c r="J830" s="113" t="str">
        <f t="shared" si="60"/>
        <v>PGEDMoCZ10MH06</v>
      </c>
      <c r="K830" s="113" t="s">
        <v>129</v>
      </c>
      <c r="L830" s="113" t="s">
        <v>1651</v>
      </c>
      <c r="M830" s="113" t="s">
        <v>109</v>
      </c>
      <c r="N830" s="89" t="s">
        <v>1653</v>
      </c>
      <c r="O830" s="113" t="b">
        <f>INDEX(key!$AT$4:$BI$7,MATCH(K830,key!$AS$4:$AS$7,0),VALUE(RIGHT(M830,2)))</f>
        <v>0</v>
      </c>
      <c r="P830" s="113" t="b">
        <f t="shared" si="61"/>
        <v>0</v>
      </c>
      <c r="Q830" s="113">
        <f t="shared" si="59"/>
        <v>0</v>
      </c>
    </row>
    <row r="831" spans="10:17" x14ac:dyDescent="0.25">
      <c r="J831" s="113" t="str">
        <f t="shared" si="60"/>
        <v>PGEDMoCZ11MH06</v>
      </c>
      <c r="K831" s="113" t="s">
        <v>129</v>
      </c>
      <c r="L831" s="113" t="s">
        <v>1651</v>
      </c>
      <c r="M831" s="113" t="s">
        <v>110</v>
      </c>
      <c r="N831" s="89" t="s">
        <v>1653</v>
      </c>
      <c r="O831" s="113" t="b">
        <f>INDEX(key!$AT$4:$BI$7,MATCH(K831,key!$AS$4:$AS$7,0),VALUE(RIGHT(M831,2)))</f>
        <v>1</v>
      </c>
      <c r="P831" s="113" t="b">
        <f t="shared" si="61"/>
        <v>0</v>
      </c>
      <c r="Q831" s="113">
        <f t="shared" si="59"/>
        <v>966.38</v>
      </c>
    </row>
    <row r="832" spans="10:17" x14ac:dyDescent="0.25">
      <c r="J832" s="113" t="str">
        <f t="shared" si="60"/>
        <v>PGEDMoCZ12MH06</v>
      </c>
      <c r="K832" s="113" t="s">
        <v>129</v>
      </c>
      <c r="L832" s="113" t="s">
        <v>1651</v>
      </c>
      <c r="M832" s="113" t="s">
        <v>111</v>
      </c>
      <c r="N832" s="89" t="s">
        <v>1653</v>
      </c>
      <c r="O832" s="113" t="b">
        <f>INDEX(key!$AT$4:$BI$7,MATCH(K832,key!$AS$4:$AS$7,0),VALUE(RIGHT(M832,2)))</f>
        <v>1</v>
      </c>
      <c r="P832" s="113" t="b">
        <f t="shared" si="61"/>
        <v>0</v>
      </c>
      <c r="Q832" s="113">
        <f t="shared" si="59"/>
        <v>733.43599999999992</v>
      </c>
    </row>
    <row r="833" spans="10:17" x14ac:dyDescent="0.25">
      <c r="J833" s="113" t="str">
        <f t="shared" si="60"/>
        <v>PGEDMoCZ13MH06</v>
      </c>
      <c r="K833" s="113" t="s">
        <v>129</v>
      </c>
      <c r="L833" s="113" t="s">
        <v>1651</v>
      </c>
      <c r="M833" s="113" t="s">
        <v>112</v>
      </c>
      <c r="N833" s="89" t="s">
        <v>1653</v>
      </c>
      <c r="O833" s="113" t="b">
        <f>INDEX(key!$AT$4:$BI$7,MATCH(K833,key!$AS$4:$AS$7,0),VALUE(RIGHT(M833,2)))</f>
        <v>1</v>
      </c>
      <c r="P833" s="113" t="b">
        <f t="shared" si="61"/>
        <v>0</v>
      </c>
      <c r="Q833" s="113">
        <f t="shared" si="59"/>
        <v>380.22199999999998</v>
      </c>
    </row>
    <row r="834" spans="10:17" x14ac:dyDescent="0.25">
      <c r="J834" s="113" t="str">
        <f t="shared" si="60"/>
        <v>PGEDMoCZ14MH06</v>
      </c>
      <c r="K834" s="113" t="s">
        <v>129</v>
      </c>
      <c r="L834" s="113" t="s">
        <v>1651</v>
      </c>
      <c r="M834" s="113" t="s">
        <v>113</v>
      </c>
      <c r="N834" s="89" t="s">
        <v>1653</v>
      </c>
      <c r="O834" s="113" t="b">
        <f>INDEX(key!$AT$4:$BI$7,MATCH(K834,key!$AS$4:$AS$7,0),VALUE(RIGHT(M834,2)))</f>
        <v>0</v>
      </c>
      <c r="P834" s="113" t="b">
        <f t="shared" si="61"/>
        <v>0</v>
      </c>
      <c r="Q834" s="113">
        <f t="shared" si="59"/>
        <v>0</v>
      </c>
    </row>
    <row r="835" spans="10:17" x14ac:dyDescent="0.25">
      <c r="J835" s="113" t="str">
        <f t="shared" si="60"/>
        <v>PGEDMoCZ15MH06</v>
      </c>
      <c r="K835" s="113" t="s">
        <v>129</v>
      </c>
      <c r="L835" s="113" t="s">
        <v>1651</v>
      </c>
      <c r="M835" s="113" t="s">
        <v>114</v>
      </c>
      <c r="N835" s="89" t="s">
        <v>1653</v>
      </c>
      <c r="O835" s="113" t="b">
        <f>INDEX(key!$AT$4:$BI$7,MATCH(K835,key!$AS$4:$AS$7,0),VALUE(RIGHT(M835,2)))</f>
        <v>0</v>
      </c>
      <c r="P835" s="113" t="b">
        <f t="shared" si="61"/>
        <v>0</v>
      </c>
      <c r="Q835" s="113">
        <f t="shared" si="59"/>
        <v>0</v>
      </c>
    </row>
    <row r="836" spans="10:17" x14ac:dyDescent="0.25">
      <c r="J836" s="113" t="str">
        <f t="shared" si="60"/>
        <v>PGEDMoCZ16MH06</v>
      </c>
      <c r="K836" s="113" t="s">
        <v>129</v>
      </c>
      <c r="L836" s="113" t="s">
        <v>1651</v>
      </c>
      <c r="M836" s="113" t="s">
        <v>115</v>
      </c>
      <c r="N836" s="89" t="s">
        <v>1653</v>
      </c>
      <c r="O836" s="113" t="b">
        <f>INDEX(key!$AT$4:$BI$7,MATCH(K836,key!$AS$4:$AS$7,0),VALUE(RIGHT(M836,2)))</f>
        <v>1</v>
      </c>
      <c r="P836" s="113" t="b">
        <f t="shared" si="61"/>
        <v>0</v>
      </c>
      <c r="Q836" s="113">
        <f t="shared" si="59"/>
        <v>147.69999999999999</v>
      </c>
    </row>
    <row r="837" spans="10:17" x14ac:dyDescent="0.25">
      <c r="J837" s="113" t="str">
        <f t="shared" si="60"/>
        <v>PGEDMoCZ01MH15</v>
      </c>
      <c r="K837" s="113" t="s">
        <v>129</v>
      </c>
      <c r="L837" s="113" t="s">
        <v>1651</v>
      </c>
      <c r="M837" s="113" t="s">
        <v>48</v>
      </c>
      <c r="N837" s="89" t="s">
        <v>1829</v>
      </c>
      <c r="O837" s="113" t="b">
        <f>INDEX(key!$AT$4:$BI$7,MATCH(K837,key!$AS$4:$AS$7,0),VALUE(RIGHT(M837,2)))</f>
        <v>1</v>
      </c>
      <c r="P837" s="113" t="b">
        <f t="shared" si="61"/>
        <v>0</v>
      </c>
      <c r="Q837" s="113">
        <f t="shared" ref="Q837:Q900" si="62">IF(O837,IF(P837,VLOOKUP(J837,$C$4:$F$387,4,FALSE),MAX(VLOOKUP(K837&amp;L837&amp;M837&amp;"MH00",$C$4:$F$387,4,FALSE)*VLOOKUP(L837&amp;N837,$S$5:$W$24,5,FALSE),1)),0)</f>
        <v>1</v>
      </c>
    </row>
    <row r="838" spans="10:17" x14ac:dyDescent="0.25">
      <c r="J838" s="113" t="str">
        <f t="shared" ref="J838:J853" si="63">K838&amp;L838&amp;M838&amp;N838</f>
        <v>PGEDMoCZ02MH15</v>
      </c>
      <c r="K838" s="113" t="s">
        <v>129</v>
      </c>
      <c r="L838" s="113" t="s">
        <v>1651</v>
      </c>
      <c r="M838" s="113" t="s">
        <v>101</v>
      </c>
      <c r="N838" s="89" t="s">
        <v>1829</v>
      </c>
      <c r="O838" s="113" t="b">
        <f>INDEX(key!$AT$4:$BI$7,MATCH(K838,key!$AS$4:$AS$7,0),VALUE(RIGHT(M838,2)))</f>
        <v>1</v>
      </c>
      <c r="P838" s="113" t="b">
        <f t="shared" ref="P838:P853" si="64">VLOOKUP(L838&amp;N838,$S$4:$V$24,4,FALSE)</f>
        <v>0</v>
      </c>
      <c r="Q838" s="113">
        <f t="shared" si="62"/>
        <v>158.47740699094552</v>
      </c>
    </row>
    <row r="839" spans="10:17" x14ac:dyDescent="0.25">
      <c r="J839" s="113" t="str">
        <f t="shared" si="63"/>
        <v>PGEDMoCZ03MH15</v>
      </c>
      <c r="K839" s="113" t="s">
        <v>129</v>
      </c>
      <c r="L839" s="113" t="s">
        <v>1651</v>
      </c>
      <c r="M839" s="113" t="s">
        <v>102</v>
      </c>
      <c r="N839" s="89" t="s">
        <v>1829</v>
      </c>
      <c r="O839" s="113" t="b">
        <f>INDEX(key!$AT$4:$BI$7,MATCH(K839,key!$AS$4:$AS$7,0),VALUE(RIGHT(M839,2)))</f>
        <v>1</v>
      </c>
      <c r="P839" s="113" t="b">
        <f t="shared" si="64"/>
        <v>0</v>
      </c>
      <c r="Q839" s="113">
        <f t="shared" si="62"/>
        <v>47.170485292519871</v>
      </c>
    </row>
    <row r="840" spans="10:17" x14ac:dyDescent="0.25">
      <c r="J840" s="113" t="str">
        <f t="shared" si="63"/>
        <v>PGEDMoCZ04MH15</v>
      </c>
      <c r="K840" s="113" t="s">
        <v>129</v>
      </c>
      <c r="L840" s="113" t="s">
        <v>1651</v>
      </c>
      <c r="M840" s="113" t="s">
        <v>103</v>
      </c>
      <c r="N840" s="89" t="s">
        <v>1829</v>
      </c>
      <c r="O840" s="113" t="b">
        <f>INDEX(key!$AT$4:$BI$7,MATCH(K840,key!$AS$4:$AS$7,0),VALUE(RIGHT(M840,2)))</f>
        <v>1</v>
      </c>
      <c r="P840" s="113" t="b">
        <f t="shared" si="64"/>
        <v>0</v>
      </c>
      <c r="Q840" s="113">
        <f t="shared" si="62"/>
        <v>279.03848384212711</v>
      </c>
    </row>
    <row r="841" spans="10:17" x14ac:dyDescent="0.25">
      <c r="J841" s="113" t="str">
        <f t="shared" si="63"/>
        <v>PGEDMoCZ05MH15</v>
      </c>
      <c r="K841" s="113" t="s">
        <v>129</v>
      </c>
      <c r="L841" s="113" t="s">
        <v>1651</v>
      </c>
      <c r="M841" s="113" t="s">
        <v>104</v>
      </c>
      <c r="N841" s="89" t="s">
        <v>1829</v>
      </c>
      <c r="O841" s="113" t="b">
        <f>INDEX(key!$AT$4:$BI$7,MATCH(K841,key!$AS$4:$AS$7,0),VALUE(RIGHT(M841,2)))</f>
        <v>1</v>
      </c>
      <c r="P841" s="113" t="b">
        <f t="shared" si="64"/>
        <v>0</v>
      </c>
      <c r="Q841" s="113">
        <f t="shared" si="62"/>
        <v>69.14910378031523</v>
      </c>
    </row>
    <row r="842" spans="10:17" x14ac:dyDescent="0.25">
      <c r="J842" s="113" t="str">
        <f t="shared" si="63"/>
        <v>PGEDMoCZ06MH15</v>
      </c>
      <c r="K842" s="113" t="s">
        <v>129</v>
      </c>
      <c r="L842" s="113" t="s">
        <v>1651</v>
      </c>
      <c r="M842" s="113" t="s">
        <v>105</v>
      </c>
      <c r="N842" s="89" t="s">
        <v>1829</v>
      </c>
      <c r="O842" s="113" t="b">
        <f>INDEX(key!$AT$4:$BI$7,MATCH(K842,key!$AS$4:$AS$7,0),VALUE(RIGHT(M842,2)))</f>
        <v>0</v>
      </c>
      <c r="P842" s="113" t="b">
        <f t="shared" si="64"/>
        <v>0</v>
      </c>
      <c r="Q842" s="113">
        <f t="shared" si="62"/>
        <v>0</v>
      </c>
    </row>
    <row r="843" spans="10:17" x14ac:dyDescent="0.25">
      <c r="J843" s="113" t="str">
        <f t="shared" si="63"/>
        <v>PGEDMoCZ07MH15</v>
      </c>
      <c r="K843" s="113" t="s">
        <v>129</v>
      </c>
      <c r="L843" s="113" t="s">
        <v>1651</v>
      </c>
      <c r="M843" s="113" t="s">
        <v>106</v>
      </c>
      <c r="N843" s="89" t="s">
        <v>1829</v>
      </c>
      <c r="O843" s="113" t="b">
        <f>INDEX(key!$AT$4:$BI$7,MATCH(K843,key!$AS$4:$AS$7,0),VALUE(RIGHT(M843,2)))</f>
        <v>0</v>
      </c>
      <c r="P843" s="113" t="b">
        <f t="shared" si="64"/>
        <v>0</v>
      </c>
      <c r="Q843" s="113">
        <f t="shared" si="62"/>
        <v>0</v>
      </c>
    </row>
    <row r="844" spans="10:17" x14ac:dyDescent="0.25">
      <c r="J844" s="113" t="str">
        <f t="shared" si="63"/>
        <v>PGEDMoCZ08MH15</v>
      </c>
      <c r="K844" s="113" t="s">
        <v>129</v>
      </c>
      <c r="L844" s="113" t="s">
        <v>1651</v>
      </c>
      <c r="M844" s="113" t="s">
        <v>107</v>
      </c>
      <c r="N844" s="89" t="s">
        <v>1829</v>
      </c>
      <c r="O844" s="113" t="b">
        <f>INDEX(key!$AT$4:$BI$7,MATCH(K844,key!$AS$4:$AS$7,0),VALUE(RIGHT(M844,2)))</f>
        <v>0</v>
      </c>
      <c r="P844" s="113" t="b">
        <f t="shared" si="64"/>
        <v>0</v>
      </c>
      <c r="Q844" s="113">
        <f t="shared" si="62"/>
        <v>0</v>
      </c>
    </row>
    <row r="845" spans="10:17" x14ac:dyDescent="0.25">
      <c r="J845" s="113" t="str">
        <f t="shared" si="63"/>
        <v>PGEDMoCZ09MH15</v>
      </c>
      <c r="K845" s="113" t="s">
        <v>129</v>
      </c>
      <c r="L845" s="113" t="s">
        <v>1651</v>
      </c>
      <c r="M845" s="113" t="s">
        <v>108</v>
      </c>
      <c r="N845" s="89" t="s">
        <v>1829</v>
      </c>
      <c r="O845" s="113" t="b">
        <f>INDEX(key!$AT$4:$BI$7,MATCH(K845,key!$AS$4:$AS$7,0),VALUE(RIGHT(M845,2)))</f>
        <v>0</v>
      </c>
      <c r="P845" s="113" t="b">
        <f t="shared" si="64"/>
        <v>0</v>
      </c>
      <c r="Q845" s="113">
        <f t="shared" si="62"/>
        <v>0</v>
      </c>
    </row>
    <row r="846" spans="10:17" x14ac:dyDescent="0.25">
      <c r="J846" s="113" t="str">
        <f t="shared" si="63"/>
        <v>PGEDMoCZ10MH15</v>
      </c>
      <c r="K846" s="113" t="s">
        <v>129</v>
      </c>
      <c r="L846" s="113" t="s">
        <v>1651</v>
      </c>
      <c r="M846" s="113" t="s">
        <v>109</v>
      </c>
      <c r="N846" s="89" t="s">
        <v>1829</v>
      </c>
      <c r="O846" s="113" t="b">
        <f>INDEX(key!$AT$4:$BI$7,MATCH(K846,key!$AS$4:$AS$7,0),VALUE(RIGHT(M846,2)))</f>
        <v>0</v>
      </c>
      <c r="P846" s="113" t="b">
        <f t="shared" si="64"/>
        <v>0</v>
      </c>
      <c r="Q846" s="113">
        <f t="shared" si="62"/>
        <v>0</v>
      </c>
    </row>
    <row r="847" spans="10:17" x14ac:dyDescent="0.25">
      <c r="J847" s="113" t="str">
        <f t="shared" si="63"/>
        <v>PGEDMoCZ11MH15</v>
      </c>
      <c r="K847" s="113" t="s">
        <v>129</v>
      </c>
      <c r="L847" s="113" t="s">
        <v>1651</v>
      </c>
      <c r="M847" s="113" t="s">
        <v>110</v>
      </c>
      <c r="N847" s="89" t="s">
        <v>1829</v>
      </c>
      <c r="O847" s="113" t="b">
        <f>INDEX(key!$AT$4:$BI$7,MATCH(K847,key!$AS$4:$AS$7,0),VALUE(RIGHT(M847,2)))</f>
        <v>1</v>
      </c>
      <c r="P847" s="113" t="b">
        <f t="shared" si="64"/>
        <v>0</v>
      </c>
      <c r="Q847" s="113">
        <f t="shared" si="62"/>
        <v>294.33354583070985</v>
      </c>
    </row>
    <row r="848" spans="10:17" x14ac:dyDescent="0.25">
      <c r="J848" s="113" t="str">
        <f t="shared" si="63"/>
        <v>PGEDMoCZ12MH15</v>
      </c>
      <c r="K848" s="113" t="s">
        <v>129</v>
      </c>
      <c r="L848" s="113" t="s">
        <v>1651</v>
      </c>
      <c r="M848" s="113" t="s">
        <v>111</v>
      </c>
      <c r="N848" s="89" t="s">
        <v>1829</v>
      </c>
      <c r="O848" s="113" t="b">
        <f>INDEX(key!$AT$4:$BI$7,MATCH(K848,key!$AS$4:$AS$7,0),VALUE(RIGHT(M848,2)))</f>
        <v>1</v>
      </c>
      <c r="P848" s="113" t="b">
        <f t="shared" si="64"/>
        <v>0</v>
      </c>
      <c r="Q848" s="113">
        <f t="shared" si="62"/>
        <v>223.38502299291426</v>
      </c>
    </row>
    <row r="849" spans="10:17" x14ac:dyDescent="0.25">
      <c r="J849" s="113" t="str">
        <f t="shared" si="63"/>
        <v>PGEDMoCZ13MH15</v>
      </c>
      <c r="K849" s="113" t="s">
        <v>129</v>
      </c>
      <c r="L849" s="113" t="s">
        <v>1651</v>
      </c>
      <c r="M849" s="113" t="s">
        <v>112</v>
      </c>
      <c r="N849" s="89" t="s">
        <v>1829</v>
      </c>
      <c r="O849" s="113" t="b">
        <f>INDEX(key!$AT$4:$BI$7,MATCH(K849,key!$AS$4:$AS$7,0),VALUE(RIGHT(M849,2)))</f>
        <v>1</v>
      </c>
      <c r="P849" s="113" t="b">
        <f t="shared" si="64"/>
        <v>0</v>
      </c>
      <c r="Q849" s="113">
        <f t="shared" si="62"/>
        <v>115.80546934212644</v>
      </c>
    </row>
    <row r="850" spans="10:17" x14ac:dyDescent="0.25">
      <c r="J850" s="113" t="str">
        <f t="shared" si="63"/>
        <v>PGEDMoCZ14MH15</v>
      </c>
      <c r="K850" s="113" t="s">
        <v>129</v>
      </c>
      <c r="L850" s="113" t="s">
        <v>1651</v>
      </c>
      <c r="M850" s="113" t="s">
        <v>113</v>
      </c>
      <c r="N850" s="89" t="s">
        <v>1829</v>
      </c>
      <c r="O850" s="113" t="b">
        <f>INDEX(key!$AT$4:$BI$7,MATCH(K850,key!$AS$4:$AS$7,0),VALUE(RIGHT(M850,2)))</f>
        <v>0</v>
      </c>
      <c r="P850" s="113" t="b">
        <f t="shared" si="64"/>
        <v>0</v>
      </c>
      <c r="Q850" s="113">
        <f t="shared" si="62"/>
        <v>0</v>
      </c>
    </row>
    <row r="851" spans="10:17" x14ac:dyDescent="0.25">
      <c r="J851" s="113" t="str">
        <f t="shared" si="63"/>
        <v>PGEDMoCZ15MH15</v>
      </c>
      <c r="K851" s="113" t="s">
        <v>129</v>
      </c>
      <c r="L851" s="113" t="s">
        <v>1651</v>
      </c>
      <c r="M851" s="113" t="s">
        <v>114</v>
      </c>
      <c r="N851" s="89" t="s">
        <v>1829</v>
      </c>
      <c r="O851" s="113" t="b">
        <f>INDEX(key!$AT$4:$BI$7,MATCH(K851,key!$AS$4:$AS$7,0),VALUE(RIGHT(M851,2)))</f>
        <v>0</v>
      </c>
      <c r="P851" s="113" t="b">
        <f t="shared" si="64"/>
        <v>0</v>
      </c>
      <c r="Q851" s="113">
        <f t="shared" si="62"/>
        <v>0</v>
      </c>
    </row>
    <row r="852" spans="10:17" x14ac:dyDescent="0.25">
      <c r="J852" s="113" t="str">
        <f t="shared" si="63"/>
        <v>PGEDMoCZ16MH15</v>
      </c>
      <c r="K852" s="113" t="s">
        <v>129</v>
      </c>
      <c r="L852" s="113" t="s">
        <v>1651</v>
      </c>
      <c r="M852" s="113" t="s">
        <v>115</v>
      </c>
      <c r="N852" s="89" t="s">
        <v>1829</v>
      </c>
      <c r="O852" s="113" t="b">
        <f>INDEX(key!$AT$4:$BI$7,MATCH(K852,key!$AS$4:$AS$7,0),VALUE(RIGHT(M852,2)))</f>
        <v>1</v>
      </c>
      <c r="P852" s="113" t="b">
        <f t="shared" si="64"/>
        <v>0</v>
      </c>
      <c r="Q852" s="113">
        <f t="shared" si="62"/>
        <v>44.985476437008053</v>
      </c>
    </row>
    <row r="853" spans="10:17" x14ac:dyDescent="0.25">
      <c r="J853" s="113" t="str">
        <f t="shared" si="63"/>
        <v>SCEDMoCZ01MH72</v>
      </c>
      <c r="K853" s="113" t="s">
        <v>130</v>
      </c>
      <c r="L853" s="113" t="s">
        <v>1651</v>
      </c>
      <c r="M853" s="113" t="s">
        <v>48</v>
      </c>
      <c r="N853" s="89" t="s">
        <v>1654</v>
      </c>
      <c r="O853" s="113" t="b">
        <f>INDEX(key!$AT$4:$BI$7,MATCH(K853,key!$AS$4:$AS$7,0),VALUE(RIGHT(M853,2)))</f>
        <v>0</v>
      </c>
      <c r="P853" s="113" t="b">
        <f t="shared" si="64"/>
        <v>1</v>
      </c>
      <c r="Q853" s="113">
        <f t="shared" si="62"/>
        <v>0</v>
      </c>
    </row>
    <row r="854" spans="10:17" x14ac:dyDescent="0.25">
      <c r="J854" s="113" t="str">
        <f t="shared" ref="J854:J917" si="65">K854&amp;L854&amp;M854&amp;N854</f>
        <v>SCEDMoCZ02MH72</v>
      </c>
      <c r="K854" s="113" t="s">
        <v>130</v>
      </c>
      <c r="L854" s="113" t="s">
        <v>1651</v>
      </c>
      <c r="M854" s="113" t="s">
        <v>101</v>
      </c>
      <c r="N854" s="89" t="s">
        <v>1654</v>
      </c>
      <c r="O854" s="113" t="b">
        <f>INDEX(key!$AT$4:$BI$7,MATCH(K854,key!$AS$4:$AS$7,0),VALUE(RIGHT(M854,2)))</f>
        <v>0</v>
      </c>
      <c r="P854" s="113" t="b">
        <f t="shared" ref="P854:P917" si="66">VLOOKUP(L854&amp;N854,$S$4:$V$24,4,FALSE)</f>
        <v>1</v>
      </c>
      <c r="Q854" s="113">
        <f t="shared" si="62"/>
        <v>0</v>
      </c>
    </row>
    <row r="855" spans="10:17" x14ac:dyDescent="0.25">
      <c r="J855" s="113" t="str">
        <f t="shared" si="65"/>
        <v>SCEDMoCZ03MH72</v>
      </c>
      <c r="K855" s="113" t="s">
        <v>130</v>
      </c>
      <c r="L855" s="113" t="s">
        <v>1651</v>
      </c>
      <c r="M855" s="113" t="s">
        <v>102</v>
      </c>
      <c r="N855" s="89" t="s">
        <v>1654</v>
      </c>
      <c r="O855" s="113" t="b">
        <f>INDEX(key!$AT$4:$BI$7,MATCH(K855,key!$AS$4:$AS$7,0),VALUE(RIGHT(M855,2)))</f>
        <v>0</v>
      </c>
      <c r="P855" s="113" t="b">
        <f t="shared" si="66"/>
        <v>1</v>
      </c>
      <c r="Q855" s="113">
        <f t="shared" si="62"/>
        <v>0</v>
      </c>
    </row>
    <row r="856" spans="10:17" x14ac:dyDescent="0.25">
      <c r="J856" s="113" t="str">
        <f t="shared" si="65"/>
        <v>SCEDMoCZ04MH72</v>
      </c>
      <c r="K856" s="113" t="s">
        <v>130</v>
      </c>
      <c r="L856" s="113" t="s">
        <v>1651</v>
      </c>
      <c r="M856" s="113" t="s">
        <v>103</v>
      </c>
      <c r="N856" s="89" t="s">
        <v>1654</v>
      </c>
      <c r="O856" s="113" t="b">
        <f>INDEX(key!$AT$4:$BI$7,MATCH(K856,key!$AS$4:$AS$7,0),VALUE(RIGHT(M856,2)))</f>
        <v>0</v>
      </c>
      <c r="P856" s="113" t="b">
        <f t="shared" si="66"/>
        <v>1</v>
      </c>
      <c r="Q856" s="113">
        <f t="shared" si="62"/>
        <v>0</v>
      </c>
    </row>
    <row r="857" spans="10:17" x14ac:dyDescent="0.25">
      <c r="J857" s="113" t="str">
        <f t="shared" si="65"/>
        <v>SCEDMoCZ05MH72</v>
      </c>
      <c r="K857" s="113" t="s">
        <v>130</v>
      </c>
      <c r="L857" s="113" t="s">
        <v>1651</v>
      </c>
      <c r="M857" s="113" t="s">
        <v>104</v>
      </c>
      <c r="N857" s="89" t="s">
        <v>1654</v>
      </c>
      <c r="O857" s="113" t="b">
        <f>INDEX(key!$AT$4:$BI$7,MATCH(K857,key!$AS$4:$AS$7,0),VALUE(RIGHT(M857,2)))</f>
        <v>1</v>
      </c>
      <c r="P857" s="113" t="b">
        <f t="shared" si="66"/>
        <v>1</v>
      </c>
      <c r="Q857" s="113">
        <f t="shared" si="62"/>
        <v>1</v>
      </c>
    </row>
    <row r="858" spans="10:17" x14ac:dyDescent="0.25">
      <c r="J858" s="113" t="str">
        <f t="shared" si="65"/>
        <v>SCEDMoCZ06MH72</v>
      </c>
      <c r="K858" s="113" t="s">
        <v>130</v>
      </c>
      <c r="L858" s="113" t="s">
        <v>1651</v>
      </c>
      <c r="M858" s="113" t="s">
        <v>105</v>
      </c>
      <c r="N858" s="89" t="s">
        <v>1654</v>
      </c>
      <c r="O858" s="113" t="b">
        <f>INDEX(key!$AT$4:$BI$7,MATCH(K858,key!$AS$4:$AS$7,0),VALUE(RIGHT(M858,2)))</f>
        <v>1</v>
      </c>
      <c r="P858" s="113" t="b">
        <f t="shared" si="66"/>
        <v>1</v>
      </c>
      <c r="Q858" s="113">
        <f t="shared" si="62"/>
        <v>12775</v>
      </c>
    </row>
    <row r="859" spans="10:17" x14ac:dyDescent="0.25">
      <c r="J859" s="113" t="str">
        <f t="shared" si="65"/>
        <v>SCEDMoCZ07MH72</v>
      </c>
      <c r="K859" s="113" t="s">
        <v>130</v>
      </c>
      <c r="L859" s="113" t="s">
        <v>1651</v>
      </c>
      <c r="M859" s="113" t="s">
        <v>106</v>
      </c>
      <c r="N859" s="89" t="s">
        <v>1654</v>
      </c>
      <c r="O859" s="113" t="b">
        <f>INDEX(key!$AT$4:$BI$7,MATCH(K859,key!$AS$4:$AS$7,0),VALUE(RIGHT(M859,2)))</f>
        <v>0</v>
      </c>
      <c r="P859" s="113" t="b">
        <f t="shared" si="66"/>
        <v>1</v>
      </c>
      <c r="Q859" s="113">
        <f t="shared" si="62"/>
        <v>0</v>
      </c>
    </row>
    <row r="860" spans="10:17" x14ac:dyDescent="0.25">
      <c r="J860" s="113" t="str">
        <f t="shared" si="65"/>
        <v>SCEDMoCZ08MH72</v>
      </c>
      <c r="K860" s="113" t="s">
        <v>130</v>
      </c>
      <c r="L860" s="113" t="s">
        <v>1651</v>
      </c>
      <c r="M860" s="113" t="s">
        <v>107</v>
      </c>
      <c r="N860" s="89" t="s">
        <v>1654</v>
      </c>
      <c r="O860" s="113" t="b">
        <f>INDEX(key!$AT$4:$BI$7,MATCH(K860,key!$AS$4:$AS$7,0),VALUE(RIGHT(M860,2)))</f>
        <v>1</v>
      </c>
      <c r="P860" s="113" t="b">
        <f t="shared" si="66"/>
        <v>1</v>
      </c>
      <c r="Q860" s="113">
        <f t="shared" si="62"/>
        <v>15405</v>
      </c>
    </row>
    <row r="861" spans="10:17" x14ac:dyDescent="0.25">
      <c r="J861" s="113" t="str">
        <f t="shared" si="65"/>
        <v>SCEDMoCZ09MH72</v>
      </c>
      <c r="K861" s="113" t="s">
        <v>130</v>
      </c>
      <c r="L861" s="113" t="s">
        <v>1651</v>
      </c>
      <c r="M861" s="113" t="s">
        <v>108</v>
      </c>
      <c r="N861" s="89" t="s">
        <v>1654</v>
      </c>
      <c r="O861" s="113" t="b">
        <f>INDEX(key!$AT$4:$BI$7,MATCH(K861,key!$AS$4:$AS$7,0),VALUE(RIGHT(M861,2)))</f>
        <v>1</v>
      </c>
      <c r="P861" s="113" t="b">
        <f t="shared" si="66"/>
        <v>1</v>
      </c>
      <c r="Q861" s="113">
        <f t="shared" si="62"/>
        <v>17806</v>
      </c>
    </row>
    <row r="862" spans="10:17" x14ac:dyDescent="0.25">
      <c r="J862" s="113" t="str">
        <f t="shared" si="65"/>
        <v>SCEDMoCZ10MH72</v>
      </c>
      <c r="K862" s="113" t="s">
        <v>130</v>
      </c>
      <c r="L862" s="113" t="s">
        <v>1651</v>
      </c>
      <c r="M862" s="113" t="s">
        <v>109</v>
      </c>
      <c r="N862" s="89" t="s">
        <v>1654</v>
      </c>
      <c r="O862" s="113" t="b">
        <f>INDEX(key!$AT$4:$BI$7,MATCH(K862,key!$AS$4:$AS$7,0),VALUE(RIGHT(M862,2)))</f>
        <v>1</v>
      </c>
      <c r="P862" s="113" t="b">
        <f t="shared" si="66"/>
        <v>1</v>
      </c>
      <c r="Q862" s="113">
        <f t="shared" si="62"/>
        <v>23819</v>
      </c>
    </row>
    <row r="863" spans="10:17" x14ac:dyDescent="0.25">
      <c r="J863" s="113" t="str">
        <f t="shared" si="65"/>
        <v>SCEDMoCZ11MH72</v>
      </c>
      <c r="K863" s="113" t="s">
        <v>130</v>
      </c>
      <c r="L863" s="113" t="s">
        <v>1651</v>
      </c>
      <c r="M863" s="113" t="s">
        <v>110</v>
      </c>
      <c r="N863" s="89" t="s">
        <v>1654</v>
      </c>
      <c r="O863" s="113" t="b">
        <f>INDEX(key!$AT$4:$BI$7,MATCH(K863,key!$AS$4:$AS$7,0),VALUE(RIGHT(M863,2)))</f>
        <v>0</v>
      </c>
      <c r="P863" s="113" t="b">
        <f t="shared" si="66"/>
        <v>1</v>
      </c>
      <c r="Q863" s="113">
        <f t="shared" si="62"/>
        <v>0</v>
      </c>
    </row>
    <row r="864" spans="10:17" x14ac:dyDescent="0.25">
      <c r="J864" s="113" t="str">
        <f t="shared" si="65"/>
        <v>SCEDMoCZ12MH72</v>
      </c>
      <c r="K864" s="113" t="s">
        <v>130</v>
      </c>
      <c r="L864" s="113" t="s">
        <v>1651</v>
      </c>
      <c r="M864" s="113" t="s">
        <v>111</v>
      </c>
      <c r="N864" s="89" t="s">
        <v>1654</v>
      </c>
      <c r="O864" s="113" t="b">
        <f>INDEX(key!$AT$4:$BI$7,MATCH(K864,key!$AS$4:$AS$7,0),VALUE(RIGHT(M864,2)))</f>
        <v>0</v>
      </c>
      <c r="P864" s="113" t="b">
        <f t="shared" si="66"/>
        <v>1</v>
      </c>
      <c r="Q864" s="113">
        <f t="shared" si="62"/>
        <v>0</v>
      </c>
    </row>
    <row r="865" spans="10:17" x14ac:dyDescent="0.25">
      <c r="J865" s="113" t="str">
        <f t="shared" si="65"/>
        <v>SCEDMoCZ13MH72</v>
      </c>
      <c r="K865" s="113" t="s">
        <v>130</v>
      </c>
      <c r="L865" s="113" t="s">
        <v>1651</v>
      </c>
      <c r="M865" s="113" t="s">
        <v>112</v>
      </c>
      <c r="N865" s="89" t="s">
        <v>1654</v>
      </c>
      <c r="O865" s="113" t="b">
        <f>INDEX(key!$AT$4:$BI$7,MATCH(K865,key!$AS$4:$AS$7,0),VALUE(RIGHT(M865,2)))</f>
        <v>1</v>
      </c>
      <c r="P865" s="113" t="b">
        <f t="shared" si="66"/>
        <v>1</v>
      </c>
      <c r="Q865" s="113">
        <f t="shared" si="62"/>
        <v>4396</v>
      </c>
    </row>
    <row r="866" spans="10:17" x14ac:dyDescent="0.25">
      <c r="J866" s="113" t="str">
        <f t="shared" si="65"/>
        <v>SCEDMoCZ14MH72</v>
      </c>
      <c r="K866" s="113" t="s">
        <v>130</v>
      </c>
      <c r="L866" s="113" t="s">
        <v>1651</v>
      </c>
      <c r="M866" s="113" t="s">
        <v>113</v>
      </c>
      <c r="N866" s="89" t="s">
        <v>1654</v>
      </c>
      <c r="O866" s="113" t="b">
        <f>INDEX(key!$AT$4:$BI$7,MATCH(K866,key!$AS$4:$AS$7,0),VALUE(RIGHT(M866,2)))</f>
        <v>1</v>
      </c>
      <c r="P866" s="113" t="b">
        <f t="shared" si="66"/>
        <v>1</v>
      </c>
      <c r="Q866" s="113">
        <f t="shared" si="62"/>
        <v>8527</v>
      </c>
    </row>
    <row r="867" spans="10:17" x14ac:dyDescent="0.25">
      <c r="J867" s="113" t="str">
        <f t="shared" si="65"/>
        <v>SCEDMoCZ15MH72</v>
      </c>
      <c r="K867" s="113" t="s">
        <v>130</v>
      </c>
      <c r="L867" s="113" t="s">
        <v>1651</v>
      </c>
      <c r="M867" s="113" t="s">
        <v>114</v>
      </c>
      <c r="N867" s="89" t="s">
        <v>1654</v>
      </c>
      <c r="O867" s="113" t="b">
        <f>INDEX(key!$AT$4:$BI$7,MATCH(K867,key!$AS$4:$AS$7,0),VALUE(RIGHT(M867,2)))</f>
        <v>1</v>
      </c>
      <c r="P867" s="113" t="b">
        <f t="shared" si="66"/>
        <v>1</v>
      </c>
      <c r="Q867" s="113">
        <f t="shared" si="62"/>
        <v>2115</v>
      </c>
    </row>
    <row r="868" spans="10:17" x14ac:dyDescent="0.25">
      <c r="J868" s="113" t="str">
        <f t="shared" si="65"/>
        <v>SCEDMoCZ16MH72</v>
      </c>
      <c r="K868" s="113" t="s">
        <v>130</v>
      </c>
      <c r="L868" s="113" t="s">
        <v>1651</v>
      </c>
      <c r="M868" s="113" t="s">
        <v>115</v>
      </c>
      <c r="N868" s="89" t="s">
        <v>1654</v>
      </c>
      <c r="O868" s="113" t="b">
        <f>INDEX(key!$AT$4:$BI$7,MATCH(K868,key!$AS$4:$AS$7,0),VALUE(RIGHT(M868,2)))</f>
        <v>1</v>
      </c>
      <c r="P868" s="113" t="b">
        <f t="shared" si="66"/>
        <v>1</v>
      </c>
      <c r="Q868" s="113">
        <f t="shared" si="62"/>
        <v>5157</v>
      </c>
    </row>
    <row r="869" spans="10:17" x14ac:dyDescent="0.25">
      <c r="J869" s="113" t="str">
        <f t="shared" si="65"/>
        <v>SCEDMoCZ01MH85</v>
      </c>
      <c r="K869" s="113" t="s">
        <v>130</v>
      </c>
      <c r="L869" s="113" t="s">
        <v>1651</v>
      </c>
      <c r="M869" s="113" t="s">
        <v>48</v>
      </c>
      <c r="N869" s="89" t="s">
        <v>1655</v>
      </c>
      <c r="O869" s="113" t="b">
        <f>INDEX(key!$AT$4:$BI$7,MATCH(K869,key!$AS$4:$AS$7,0),VALUE(RIGHT(M869,2)))</f>
        <v>0</v>
      </c>
      <c r="P869" s="113" t="b">
        <f t="shared" si="66"/>
        <v>1</v>
      </c>
      <c r="Q869" s="113">
        <f t="shared" si="62"/>
        <v>0</v>
      </c>
    </row>
    <row r="870" spans="10:17" x14ac:dyDescent="0.25">
      <c r="J870" s="113" t="str">
        <f t="shared" si="65"/>
        <v>SCEDMoCZ02MH85</v>
      </c>
      <c r="K870" s="113" t="s">
        <v>130</v>
      </c>
      <c r="L870" s="113" t="s">
        <v>1651</v>
      </c>
      <c r="M870" s="113" t="s">
        <v>101</v>
      </c>
      <c r="N870" s="89" t="s">
        <v>1655</v>
      </c>
      <c r="O870" s="113" t="b">
        <f>INDEX(key!$AT$4:$BI$7,MATCH(K870,key!$AS$4:$AS$7,0),VALUE(RIGHT(M870,2)))</f>
        <v>0</v>
      </c>
      <c r="P870" s="113" t="b">
        <f t="shared" si="66"/>
        <v>1</v>
      </c>
      <c r="Q870" s="113">
        <f t="shared" si="62"/>
        <v>0</v>
      </c>
    </row>
    <row r="871" spans="10:17" x14ac:dyDescent="0.25">
      <c r="J871" s="113" t="str">
        <f t="shared" si="65"/>
        <v>SCEDMoCZ03MH85</v>
      </c>
      <c r="K871" s="113" t="s">
        <v>130</v>
      </c>
      <c r="L871" s="113" t="s">
        <v>1651</v>
      </c>
      <c r="M871" s="113" t="s">
        <v>102</v>
      </c>
      <c r="N871" s="89" t="s">
        <v>1655</v>
      </c>
      <c r="O871" s="113" t="b">
        <f>INDEX(key!$AT$4:$BI$7,MATCH(K871,key!$AS$4:$AS$7,0),VALUE(RIGHT(M871,2)))</f>
        <v>0</v>
      </c>
      <c r="P871" s="113" t="b">
        <f t="shared" si="66"/>
        <v>1</v>
      </c>
      <c r="Q871" s="113">
        <f t="shared" si="62"/>
        <v>0</v>
      </c>
    </row>
    <row r="872" spans="10:17" x14ac:dyDescent="0.25">
      <c r="J872" s="113" t="str">
        <f t="shared" si="65"/>
        <v>SCEDMoCZ04MH85</v>
      </c>
      <c r="K872" s="113" t="s">
        <v>130</v>
      </c>
      <c r="L872" s="113" t="s">
        <v>1651</v>
      </c>
      <c r="M872" s="113" t="s">
        <v>103</v>
      </c>
      <c r="N872" s="89" t="s">
        <v>1655</v>
      </c>
      <c r="O872" s="113" t="b">
        <f>INDEX(key!$AT$4:$BI$7,MATCH(K872,key!$AS$4:$AS$7,0),VALUE(RIGHT(M872,2)))</f>
        <v>0</v>
      </c>
      <c r="P872" s="113" t="b">
        <f t="shared" si="66"/>
        <v>1</v>
      </c>
      <c r="Q872" s="113">
        <f t="shared" si="62"/>
        <v>0</v>
      </c>
    </row>
    <row r="873" spans="10:17" x14ac:dyDescent="0.25">
      <c r="J873" s="113" t="str">
        <f t="shared" si="65"/>
        <v>SCEDMoCZ05MH85</v>
      </c>
      <c r="K873" s="113" t="s">
        <v>130</v>
      </c>
      <c r="L873" s="113" t="s">
        <v>1651</v>
      </c>
      <c r="M873" s="113" t="s">
        <v>104</v>
      </c>
      <c r="N873" s="89" t="s">
        <v>1655</v>
      </c>
      <c r="O873" s="113" t="b">
        <f>INDEX(key!$AT$4:$BI$7,MATCH(K873,key!$AS$4:$AS$7,0),VALUE(RIGHT(M873,2)))</f>
        <v>1</v>
      </c>
      <c r="P873" s="113" t="b">
        <f t="shared" si="66"/>
        <v>1</v>
      </c>
      <c r="Q873" s="113">
        <f t="shared" si="62"/>
        <v>1</v>
      </c>
    </row>
    <row r="874" spans="10:17" x14ac:dyDescent="0.25">
      <c r="J874" s="113" t="str">
        <f t="shared" si="65"/>
        <v>SCEDMoCZ06MH85</v>
      </c>
      <c r="K874" s="113" t="s">
        <v>130</v>
      </c>
      <c r="L874" s="113" t="s">
        <v>1651</v>
      </c>
      <c r="M874" s="113" t="s">
        <v>105</v>
      </c>
      <c r="N874" s="89" t="s">
        <v>1655</v>
      </c>
      <c r="O874" s="113" t="b">
        <f>INDEX(key!$AT$4:$BI$7,MATCH(K874,key!$AS$4:$AS$7,0),VALUE(RIGHT(M874,2)))</f>
        <v>1</v>
      </c>
      <c r="P874" s="113" t="b">
        <f t="shared" si="66"/>
        <v>1</v>
      </c>
      <c r="Q874" s="113">
        <f t="shared" si="62"/>
        <v>5043</v>
      </c>
    </row>
    <row r="875" spans="10:17" x14ac:dyDescent="0.25">
      <c r="J875" s="113" t="str">
        <f t="shared" si="65"/>
        <v>SCEDMoCZ07MH85</v>
      </c>
      <c r="K875" s="113" t="s">
        <v>130</v>
      </c>
      <c r="L875" s="113" t="s">
        <v>1651</v>
      </c>
      <c r="M875" s="113" t="s">
        <v>106</v>
      </c>
      <c r="N875" s="89" t="s">
        <v>1655</v>
      </c>
      <c r="O875" s="113" t="b">
        <f>INDEX(key!$AT$4:$BI$7,MATCH(K875,key!$AS$4:$AS$7,0),VALUE(RIGHT(M875,2)))</f>
        <v>0</v>
      </c>
      <c r="P875" s="113" t="b">
        <f t="shared" si="66"/>
        <v>1</v>
      </c>
      <c r="Q875" s="113">
        <f t="shared" si="62"/>
        <v>0</v>
      </c>
    </row>
    <row r="876" spans="10:17" x14ac:dyDescent="0.25">
      <c r="J876" s="113" t="str">
        <f t="shared" si="65"/>
        <v>SCEDMoCZ08MH85</v>
      </c>
      <c r="K876" s="113" t="s">
        <v>130</v>
      </c>
      <c r="L876" s="113" t="s">
        <v>1651</v>
      </c>
      <c r="M876" s="113" t="s">
        <v>107</v>
      </c>
      <c r="N876" s="89" t="s">
        <v>1655</v>
      </c>
      <c r="O876" s="113" t="b">
        <f>INDEX(key!$AT$4:$BI$7,MATCH(K876,key!$AS$4:$AS$7,0),VALUE(RIGHT(M876,2)))</f>
        <v>1</v>
      </c>
      <c r="P876" s="113" t="b">
        <f t="shared" si="66"/>
        <v>1</v>
      </c>
      <c r="Q876" s="113">
        <f t="shared" si="62"/>
        <v>6905</v>
      </c>
    </row>
    <row r="877" spans="10:17" x14ac:dyDescent="0.25">
      <c r="J877" s="113" t="str">
        <f t="shared" si="65"/>
        <v>SCEDMoCZ09MH85</v>
      </c>
      <c r="K877" s="113" t="s">
        <v>130</v>
      </c>
      <c r="L877" s="113" t="s">
        <v>1651</v>
      </c>
      <c r="M877" s="113" t="s">
        <v>108</v>
      </c>
      <c r="N877" s="89" t="s">
        <v>1655</v>
      </c>
      <c r="O877" s="113" t="b">
        <f>INDEX(key!$AT$4:$BI$7,MATCH(K877,key!$AS$4:$AS$7,0),VALUE(RIGHT(M877,2)))</f>
        <v>1</v>
      </c>
      <c r="P877" s="113" t="b">
        <f t="shared" si="66"/>
        <v>1</v>
      </c>
      <c r="Q877" s="113">
        <f t="shared" si="62"/>
        <v>7784</v>
      </c>
    </row>
    <row r="878" spans="10:17" x14ac:dyDescent="0.25">
      <c r="J878" s="113" t="str">
        <f t="shared" si="65"/>
        <v>SCEDMoCZ10MH85</v>
      </c>
      <c r="K878" s="113" t="s">
        <v>130</v>
      </c>
      <c r="L878" s="113" t="s">
        <v>1651</v>
      </c>
      <c r="M878" s="113" t="s">
        <v>109</v>
      </c>
      <c r="N878" s="89" t="s">
        <v>1655</v>
      </c>
      <c r="O878" s="113" t="b">
        <f>INDEX(key!$AT$4:$BI$7,MATCH(K878,key!$AS$4:$AS$7,0),VALUE(RIGHT(M878,2)))</f>
        <v>1</v>
      </c>
      <c r="P878" s="113" t="b">
        <f t="shared" si="66"/>
        <v>1</v>
      </c>
      <c r="Q878" s="113">
        <f t="shared" si="62"/>
        <v>24836</v>
      </c>
    </row>
    <row r="879" spans="10:17" x14ac:dyDescent="0.25">
      <c r="J879" s="113" t="str">
        <f t="shared" si="65"/>
        <v>SCEDMoCZ11MH85</v>
      </c>
      <c r="K879" s="113" t="s">
        <v>130</v>
      </c>
      <c r="L879" s="113" t="s">
        <v>1651</v>
      </c>
      <c r="M879" s="113" t="s">
        <v>110</v>
      </c>
      <c r="N879" s="89" t="s">
        <v>1655</v>
      </c>
      <c r="O879" s="113" t="b">
        <f>INDEX(key!$AT$4:$BI$7,MATCH(K879,key!$AS$4:$AS$7,0),VALUE(RIGHT(M879,2)))</f>
        <v>0</v>
      </c>
      <c r="P879" s="113" t="b">
        <f t="shared" si="66"/>
        <v>1</v>
      </c>
      <c r="Q879" s="113">
        <f t="shared" si="62"/>
        <v>0</v>
      </c>
    </row>
    <row r="880" spans="10:17" x14ac:dyDescent="0.25">
      <c r="J880" s="113" t="str">
        <f t="shared" si="65"/>
        <v>SCEDMoCZ12MH85</v>
      </c>
      <c r="K880" s="113" t="s">
        <v>130</v>
      </c>
      <c r="L880" s="113" t="s">
        <v>1651</v>
      </c>
      <c r="M880" s="113" t="s">
        <v>111</v>
      </c>
      <c r="N880" s="89" t="s">
        <v>1655</v>
      </c>
      <c r="O880" s="113" t="b">
        <f>INDEX(key!$AT$4:$BI$7,MATCH(K880,key!$AS$4:$AS$7,0),VALUE(RIGHT(M880,2)))</f>
        <v>0</v>
      </c>
      <c r="P880" s="113" t="b">
        <f t="shared" si="66"/>
        <v>1</v>
      </c>
      <c r="Q880" s="113">
        <f t="shared" si="62"/>
        <v>0</v>
      </c>
    </row>
    <row r="881" spans="10:17" x14ac:dyDescent="0.25">
      <c r="J881" s="113" t="str">
        <f t="shared" si="65"/>
        <v>SCEDMoCZ13MH85</v>
      </c>
      <c r="K881" s="113" t="s">
        <v>130</v>
      </c>
      <c r="L881" s="113" t="s">
        <v>1651</v>
      </c>
      <c r="M881" s="113" t="s">
        <v>112</v>
      </c>
      <c r="N881" s="89" t="s">
        <v>1655</v>
      </c>
      <c r="O881" s="113" t="b">
        <f>INDEX(key!$AT$4:$BI$7,MATCH(K881,key!$AS$4:$AS$7,0),VALUE(RIGHT(M881,2)))</f>
        <v>1</v>
      </c>
      <c r="P881" s="113" t="b">
        <f t="shared" si="66"/>
        <v>1</v>
      </c>
      <c r="Q881" s="113">
        <f t="shared" si="62"/>
        <v>1644</v>
      </c>
    </row>
    <row r="882" spans="10:17" x14ac:dyDescent="0.25">
      <c r="J882" s="113" t="str">
        <f t="shared" si="65"/>
        <v>SCEDMoCZ14MH85</v>
      </c>
      <c r="K882" s="113" t="s">
        <v>130</v>
      </c>
      <c r="L882" s="113" t="s">
        <v>1651</v>
      </c>
      <c r="M882" s="113" t="s">
        <v>113</v>
      </c>
      <c r="N882" s="89" t="s">
        <v>1655</v>
      </c>
      <c r="O882" s="113" t="b">
        <f>INDEX(key!$AT$4:$BI$7,MATCH(K882,key!$AS$4:$AS$7,0),VALUE(RIGHT(M882,2)))</f>
        <v>1</v>
      </c>
      <c r="P882" s="113" t="b">
        <f t="shared" si="66"/>
        <v>1</v>
      </c>
      <c r="Q882" s="113">
        <f t="shared" si="62"/>
        <v>6224</v>
      </c>
    </row>
    <row r="883" spans="10:17" x14ac:dyDescent="0.25">
      <c r="J883" s="113" t="str">
        <f t="shared" si="65"/>
        <v>SCEDMoCZ15MH85</v>
      </c>
      <c r="K883" s="113" t="s">
        <v>130</v>
      </c>
      <c r="L883" s="113" t="s">
        <v>1651</v>
      </c>
      <c r="M883" s="113" t="s">
        <v>114</v>
      </c>
      <c r="N883" s="89" t="s">
        <v>1655</v>
      </c>
      <c r="O883" s="113" t="b">
        <f>INDEX(key!$AT$4:$BI$7,MATCH(K883,key!$AS$4:$AS$7,0),VALUE(RIGHT(M883,2)))</f>
        <v>1</v>
      </c>
      <c r="P883" s="113" t="b">
        <f t="shared" si="66"/>
        <v>1</v>
      </c>
      <c r="Q883" s="113">
        <f t="shared" si="62"/>
        <v>2002</v>
      </c>
    </row>
    <row r="884" spans="10:17" x14ac:dyDescent="0.25">
      <c r="J884" s="113" t="str">
        <f t="shared" si="65"/>
        <v>SCEDMoCZ16MH85</v>
      </c>
      <c r="K884" s="113" t="s">
        <v>130</v>
      </c>
      <c r="L884" s="113" t="s">
        <v>1651</v>
      </c>
      <c r="M884" s="113" t="s">
        <v>115</v>
      </c>
      <c r="N884" s="89" t="s">
        <v>1655</v>
      </c>
      <c r="O884" s="113" t="b">
        <f>INDEX(key!$AT$4:$BI$7,MATCH(K884,key!$AS$4:$AS$7,0),VALUE(RIGHT(M884,2)))</f>
        <v>1</v>
      </c>
      <c r="P884" s="113" t="b">
        <f t="shared" si="66"/>
        <v>1</v>
      </c>
      <c r="Q884" s="113">
        <f t="shared" si="62"/>
        <v>9996</v>
      </c>
    </row>
    <row r="885" spans="10:17" x14ac:dyDescent="0.25">
      <c r="J885" s="113" t="str">
        <f t="shared" si="65"/>
        <v>SCEDMoCZ01MH00</v>
      </c>
      <c r="K885" s="113" t="s">
        <v>130</v>
      </c>
      <c r="L885" s="113" t="s">
        <v>1651</v>
      </c>
      <c r="M885" s="113" t="s">
        <v>48</v>
      </c>
      <c r="N885" s="89" t="s">
        <v>1652</v>
      </c>
      <c r="O885" s="113" t="b">
        <f>INDEX(key!$AT$4:$BI$7,MATCH(K885,key!$AS$4:$AS$7,0),VALUE(RIGHT(M885,2)))</f>
        <v>0</v>
      </c>
      <c r="P885" s="113" t="b">
        <f t="shared" si="66"/>
        <v>1</v>
      </c>
      <c r="Q885" s="113">
        <f t="shared" si="62"/>
        <v>0</v>
      </c>
    </row>
    <row r="886" spans="10:17" x14ac:dyDescent="0.25">
      <c r="J886" s="113" t="str">
        <f t="shared" si="65"/>
        <v>SCEDMoCZ02MH00</v>
      </c>
      <c r="K886" s="113" t="s">
        <v>130</v>
      </c>
      <c r="L886" s="113" t="s">
        <v>1651</v>
      </c>
      <c r="M886" s="113" t="s">
        <v>101</v>
      </c>
      <c r="N886" s="89" t="s">
        <v>1652</v>
      </c>
      <c r="O886" s="113" t="b">
        <f>INDEX(key!$AT$4:$BI$7,MATCH(K886,key!$AS$4:$AS$7,0),VALUE(RIGHT(M886,2)))</f>
        <v>0</v>
      </c>
      <c r="P886" s="113" t="b">
        <f t="shared" si="66"/>
        <v>1</v>
      </c>
      <c r="Q886" s="113">
        <f t="shared" si="62"/>
        <v>0</v>
      </c>
    </row>
    <row r="887" spans="10:17" x14ac:dyDescent="0.25">
      <c r="J887" s="113" t="str">
        <f t="shared" si="65"/>
        <v>SCEDMoCZ03MH00</v>
      </c>
      <c r="K887" s="113" t="s">
        <v>130</v>
      </c>
      <c r="L887" s="113" t="s">
        <v>1651</v>
      </c>
      <c r="M887" s="113" t="s">
        <v>102</v>
      </c>
      <c r="N887" s="89" t="s">
        <v>1652</v>
      </c>
      <c r="O887" s="113" t="b">
        <f>INDEX(key!$AT$4:$BI$7,MATCH(K887,key!$AS$4:$AS$7,0),VALUE(RIGHT(M887,2)))</f>
        <v>0</v>
      </c>
      <c r="P887" s="113" t="b">
        <f t="shared" si="66"/>
        <v>1</v>
      </c>
      <c r="Q887" s="113">
        <f t="shared" si="62"/>
        <v>0</v>
      </c>
    </row>
    <row r="888" spans="10:17" x14ac:dyDescent="0.25">
      <c r="J888" s="113" t="str">
        <f t="shared" si="65"/>
        <v>SCEDMoCZ04MH00</v>
      </c>
      <c r="K888" s="113" t="s">
        <v>130</v>
      </c>
      <c r="L888" s="113" t="s">
        <v>1651</v>
      </c>
      <c r="M888" s="113" t="s">
        <v>103</v>
      </c>
      <c r="N888" s="89" t="s">
        <v>1652</v>
      </c>
      <c r="O888" s="113" t="b">
        <f>INDEX(key!$AT$4:$BI$7,MATCH(K888,key!$AS$4:$AS$7,0),VALUE(RIGHT(M888,2)))</f>
        <v>0</v>
      </c>
      <c r="P888" s="113" t="b">
        <f t="shared" si="66"/>
        <v>1</v>
      </c>
      <c r="Q888" s="113">
        <f t="shared" si="62"/>
        <v>0</v>
      </c>
    </row>
    <row r="889" spans="10:17" x14ac:dyDescent="0.25">
      <c r="J889" s="113" t="str">
        <f t="shared" si="65"/>
        <v>SCEDMoCZ05MH00</v>
      </c>
      <c r="K889" s="113" t="s">
        <v>130</v>
      </c>
      <c r="L889" s="113" t="s">
        <v>1651</v>
      </c>
      <c r="M889" s="113" t="s">
        <v>104</v>
      </c>
      <c r="N889" s="89" t="s">
        <v>1652</v>
      </c>
      <c r="O889" s="113" t="b">
        <f>INDEX(key!$AT$4:$BI$7,MATCH(K889,key!$AS$4:$AS$7,0),VALUE(RIGHT(M889,2)))</f>
        <v>1</v>
      </c>
      <c r="P889" s="113" t="b">
        <f t="shared" si="66"/>
        <v>1</v>
      </c>
      <c r="Q889" s="113">
        <f t="shared" si="62"/>
        <v>1</v>
      </c>
    </row>
    <row r="890" spans="10:17" x14ac:dyDescent="0.25">
      <c r="J890" s="113" t="str">
        <f t="shared" si="65"/>
        <v>SCEDMoCZ06MH00</v>
      </c>
      <c r="K890" s="113" t="s">
        <v>130</v>
      </c>
      <c r="L890" s="113" t="s">
        <v>1651</v>
      </c>
      <c r="M890" s="113" t="s">
        <v>105</v>
      </c>
      <c r="N890" s="89" t="s">
        <v>1652</v>
      </c>
      <c r="O890" s="113" t="b">
        <f>INDEX(key!$AT$4:$BI$7,MATCH(K890,key!$AS$4:$AS$7,0),VALUE(RIGHT(M890,2)))</f>
        <v>1</v>
      </c>
      <c r="P890" s="113" t="b">
        <f t="shared" si="66"/>
        <v>1</v>
      </c>
      <c r="Q890" s="113">
        <f t="shared" si="62"/>
        <v>6954</v>
      </c>
    </row>
    <row r="891" spans="10:17" x14ac:dyDescent="0.25">
      <c r="J891" s="113" t="str">
        <f t="shared" si="65"/>
        <v>SCEDMoCZ07MH00</v>
      </c>
      <c r="K891" s="113" t="s">
        <v>130</v>
      </c>
      <c r="L891" s="113" t="s">
        <v>1651</v>
      </c>
      <c r="M891" s="113" t="s">
        <v>106</v>
      </c>
      <c r="N891" s="89" t="s">
        <v>1652</v>
      </c>
      <c r="O891" s="113" t="b">
        <f>INDEX(key!$AT$4:$BI$7,MATCH(K891,key!$AS$4:$AS$7,0),VALUE(RIGHT(M891,2)))</f>
        <v>0</v>
      </c>
      <c r="P891" s="113" t="b">
        <f t="shared" si="66"/>
        <v>1</v>
      </c>
      <c r="Q891" s="113">
        <f t="shared" si="62"/>
        <v>0</v>
      </c>
    </row>
    <row r="892" spans="10:17" x14ac:dyDescent="0.25">
      <c r="J892" s="113" t="str">
        <f t="shared" si="65"/>
        <v>SCEDMoCZ08MH00</v>
      </c>
      <c r="K892" s="113" t="s">
        <v>130</v>
      </c>
      <c r="L892" s="113" t="s">
        <v>1651</v>
      </c>
      <c r="M892" s="113" t="s">
        <v>107</v>
      </c>
      <c r="N892" s="89" t="s">
        <v>1652</v>
      </c>
      <c r="O892" s="113" t="b">
        <f>INDEX(key!$AT$4:$BI$7,MATCH(K892,key!$AS$4:$AS$7,0),VALUE(RIGHT(M892,2)))</f>
        <v>1</v>
      </c>
      <c r="P892" s="113" t="b">
        <f t="shared" si="66"/>
        <v>1</v>
      </c>
      <c r="Q892" s="113">
        <f t="shared" si="62"/>
        <v>1902</v>
      </c>
    </row>
    <row r="893" spans="10:17" x14ac:dyDescent="0.25">
      <c r="J893" s="113" t="str">
        <f t="shared" si="65"/>
        <v>SCEDMoCZ09MH00</v>
      </c>
      <c r="K893" s="113" t="s">
        <v>130</v>
      </c>
      <c r="L893" s="113" t="s">
        <v>1651</v>
      </c>
      <c r="M893" s="113" t="s">
        <v>108</v>
      </c>
      <c r="N893" s="89" t="s">
        <v>1652</v>
      </c>
      <c r="O893" s="113" t="b">
        <f>INDEX(key!$AT$4:$BI$7,MATCH(K893,key!$AS$4:$AS$7,0),VALUE(RIGHT(M893,2)))</f>
        <v>1</v>
      </c>
      <c r="P893" s="113" t="b">
        <f t="shared" si="66"/>
        <v>1</v>
      </c>
      <c r="Q893" s="113">
        <f t="shared" si="62"/>
        <v>4042</v>
      </c>
    </row>
    <row r="894" spans="10:17" x14ac:dyDescent="0.25">
      <c r="J894" s="113" t="str">
        <f t="shared" si="65"/>
        <v>SCEDMoCZ10MH00</v>
      </c>
      <c r="K894" s="113" t="s">
        <v>130</v>
      </c>
      <c r="L894" s="113" t="s">
        <v>1651</v>
      </c>
      <c r="M894" s="113" t="s">
        <v>109</v>
      </c>
      <c r="N894" s="89" t="s">
        <v>1652</v>
      </c>
      <c r="O894" s="113" t="b">
        <f>INDEX(key!$AT$4:$BI$7,MATCH(K894,key!$AS$4:$AS$7,0),VALUE(RIGHT(M894,2)))</f>
        <v>1</v>
      </c>
      <c r="P894" s="113" t="b">
        <f t="shared" si="66"/>
        <v>1</v>
      </c>
      <c r="Q894" s="113">
        <f t="shared" si="62"/>
        <v>1062</v>
      </c>
    </row>
    <row r="895" spans="10:17" x14ac:dyDescent="0.25">
      <c r="J895" s="113" t="str">
        <f t="shared" si="65"/>
        <v>SCEDMoCZ11MH00</v>
      </c>
      <c r="K895" s="113" t="s">
        <v>130</v>
      </c>
      <c r="L895" s="113" t="s">
        <v>1651</v>
      </c>
      <c r="M895" s="113" t="s">
        <v>110</v>
      </c>
      <c r="N895" s="89" t="s">
        <v>1652</v>
      </c>
      <c r="O895" s="113" t="b">
        <f>INDEX(key!$AT$4:$BI$7,MATCH(K895,key!$AS$4:$AS$7,0),VALUE(RIGHT(M895,2)))</f>
        <v>0</v>
      </c>
      <c r="P895" s="113" t="b">
        <f t="shared" si="66"/>
        <v>1</v>
      </c>
      <c r="Q895" s="113">
        <f t="shared" si="62"/>
        <v>0</v>
      </c>
    </row>
    <row r="896" spans="10:17" x14ac:dyDescent="0.25">
      <c r="J896" s="113" t="str">
        <f t="shared" si="65"/>
        <v>SCEDMoCZ12MH00</v>
      </c>
      <c r="K896" s="113" t="s">
        <v>130</v>
      </c>
      <c r="L896" s="113" t="s">
        <v>1651</v>
      </c>
      <c r="M896" s="113" t="s">
        <v>111</v>
      </c>
      <c r="N896" s="89" t="s">
        <v>1652</v>
      </c>
      <c r="O896" s="113" t="b">
        <f>INDEX(key!$AT$4:$BI$7,MATCH(K896,key!$AS$4:$AS$7,0),VALUE(RIGHT(M896,2)))</f>
        <v>0</v>
      </c>
      <c r="P896" s="113" t="b">
        <f t="shared" si="66"/>
        <v>1</v>
      </c>
      <c r="Q896" s="113">
        <f t="shared" si="62"/>
        <v>0</v>
      </c>
    </row>
    <row r="897" spans="10:17" x14ac:dyDescent="0.25">
      <c r="J897" s="113" t="str">
        <f t="shared" si="65"/>
        <v>SCEDMoCZ13MH00</v>
      </c>
      <c r="K897" s="113" t="s">
        <v>130</v>
      </c>
      <c r="L897" s="113" t="s">
        <v>1651</v>
      </c>
      <c r="M897" s="113" t="s">
        <v>112</v>
      </c>
      <c r="N897" s="89" t="s">
        <v>1652</v>
      </c>
      <c r="O897" s="113" t="b">
        <f>INDEX(key!$AT$4:$BI$7,MATCH(K897,key!$AS$4:$AS$7,0),VALUE(RIGHT(M897,2)))</f>
        <v>1</v>
      </c>
      <c r="P897" s="113" t="b">
        <f t="shared" si="66"/>
        <v>1</v>
      </c>
      <c r="Q897" s="113">
        <f t="shared" si="62"/>
        <v>1</v>
      </c>
    </row>
    <row r="898" spans="10:17" x14ac:dyDescent="0.25">
      <c r="J898" s="113" t="str">
        <f t="shared" si="65"/>
        <v>SCEDMoCZ14MH00</v>
      </c>
      <c r="K898" s="113" t="s">
        <v>130</v>
      </c>
      <c r="L898" s="113" t="s">
        <v>1651</v>
      </c>
      <c r="M898" s="113" t="s">
        <v>113</v>
      </c>
      <c r="N898" s="89" t="s">
        <v>1652</v>
      </c>
      <c r="O898" s="113" t="b">
        <f>INDEX(key!$AT$4:$BI$7,MATCH(K898,key!$AS$4:$AS$7,0),VALUE(RIGHT(M898,2)))</f>
        <v>1</v>
      </c>
      <c r="P898" s="113" t="b">
        <f t="shared" si="66"/>
        <v>1</v>
      </c>
      <c r="Q898" s="113">
        <f t="shared" si="62"/>
        <v>504</v>
      </c>
    </row>
    <row r="899" spans="10:17" x14ac:dyDescent="0.25">
      <c r="J899" s="113" t="str">
        <f t="shared" si="65"/>
        <v>SCEDMoCZ15MH00</v>
      </c>
      <c r="K899" s="113" t="s">
        <v>130</v>
      </c>
      <c r="L899" s="113" t="s">
        <v>1651</v>
      </c>
      <c r="M899" s="113" t="s">
        <v>114</v>
      </c>
      <c r="N899" s="89" t="s">
        <v>1652</v>
      </c>
      <c r="O899" s="113" t="b">
        <f>INDEX(key!$AT$4:$BI$7,MATCH(K899,key!$AS$4:$AS$7,0),VALUE(RIGHT(M899,2)))</f>
        <v>1</v>
      </c>
      <c r="P899" s="113" t="b">
        <f t="shared" si="66"/>
        <v>1</v>
      </c>
      <c r="Q899" s="113">
        <f t="shared" si="62"/>
        <v>1089</v>
      </c>
    </row>
    <row r="900" spans="10:17" x14ac:dyDescent="0.25">
      <c r="J900" s="113" t="str">
        <f t="shared" si="65"/>
        <v>SCEDMoCZ16MH00</v>
      </c>
      <c r="K900" s="113" t="s">
        <v>130</v>
      </c>
      <c r="L900" s="113" t="s">
        <v>1651</v>
      </c>
      <c r="M900" s="113" t="s">
        <v>115</v>
      </c>
      <c r="N900" s="89" t="s">
        <v>1652</v>
      </c>
      <c r="O900" s="113" t="b">
        <f>INDEX(key!$AT$4:$BI$7,MATCH(K900,key!$AS$4:$AS$7,0),VALUE(RIGHT(M900,2)))</f>
        <v>1</v>
      </c>
      <c r="P900" s="113" t="b">
        <f t="shared" si="66"/>
        <v>1</v>
      </c>
      <c r="Q900" s="113">
        <f t="shared" si="62"/>
        <v>275</v>
      </c>
    </row>
    <row r="901" spans="10:17" x14ac:dyDescent="0.25">
      <c r="J901" s="113" t="str">
        <f t="shared" si="65"/>
        <v>SCEDMoCZ01MH06</v>
      </c>
      <c r="K901" s="113" t="s">
        <v>130</v>
      </c>
      <c r="L901" s="113" t="s">
        <v>1651</v>
      </c>
      <c r="M901" s="113" t="s">
        <v>48</v>
      </c>
      <c r="N901" s="89" t="s">
        <v>1653</v>
      </c>
      <c r="O901" s="113" t="b">
        <f>INDEX(key!$AT$4:$BI$7,MATCH(K901,key!$AS$4:$AS$7,0),VALUE(RIGHT(M901,2)))</f>
        <v>0</v>
      </c>
      <c r="P901" s="113" t="b">
        <f t="shared" si="66"/>
        <v>0</v>
      </c>
      <c r="Q901" s="113">
        <f t="shared" ref="Q901:Q964" si="67">IF(O901,IF(P901,VLOOKUP(J901,$C$4:$F$387,4,FALSE),MAX(VLOOKUP(K901&amp;L901&amp;M901&amp;"MH00",$C$4:$F$387,4,FALSE)*VLOOKUP(L901&amp;N901,$S$5:$W$24,5,FALSE),1)),0)</f>
        <v>0</v>
      </c>
    </row>
    <row r="902" spans="10:17" x14ac:dyDescent="0.25">
      <c r="J902" s="113" t="str">
        <f t="shared" si="65"/>
        <v>SCEDMoCZ02MH06</v>
      </c>
      <c r="K902" s="113" t="s">
        <v>130</v>
      </c>
      <c r="L902" s="113" t="s">
        <v>1651</v>
      </c>
      <c r="M902" s="113" t="s">
        <v>101</v>
      </c>
      <c r="N902" s="89" t="s">
        <v>1653</v>
      </c>
      <c r="O902" s="113" t="b">
        <f>INDEX(key!$AT$4:$BI$7,MATCH(K902,key!$AS$4:$AS$7,0),VALUE(RIGHT(M902,2)))</f>
        <v>0</v>
      </c>
      <c r="P902" s="113" t="b">
        <f t="shared" si="66"/>
        <v>0</v>
      </c>
      <c r="Q902" s="113">
        <f t="shared" si="67"/>
        <v>0</v>
      </c>
    </row>
    <row r="903" spans="10:17" x14ac:dyDescent="0.25">
      <c r="J903" s="113" t="str">
        <f t="shared" si="65"/>
        <v>SCEDMoCZ03MH06</v>
      </c>
      <c r="K903" s="113" t="s">
        <v>130</v>
      </c>
      <c r="L903" s="113" t="s">
        <v>1651</v>
      </c>
      <c r="M903" s="113" t="s">
        <v>102</v>
      </c>
      <c r="N903" s="89" t="s">
        <v>1653</v>
      </c>
      <c r="O903" s="113" t="b">
        <f>INDEX(key!$AT$4:$BI$7,MATCH(K903,key!$AS$4:$AS$7,0),VALUE(RIGHT(M903,2)))</f>
        <v>0</v>
      </c>
      <c r="P903" s="113" t="b">
        <f t="shared" si="66"/>
        <v>0</v>
      </c>
      <c r="Q903" s="113">
        <f t="shared" si="67"/>
        <v>0</v>
      </c>
    </row>
    <row r="904" spans="10:17" x14ac:dyDescent="0.25">
      <c r="J904" s="113" t="str">
        <f t="shared" si="65"/>
        <v>SCEDMoCZ04MH06</v>
      </c>
      <c r="K904" s="113" t="s">
        <v>130</v>
      </c>
      <c r="L904" s="113" t="s">
        <v>1651</v>
      </c>
      <c r="M904" s="113" t="s">
        <v>103</v>
      </c>
      <c r="N904" s="89" t="s">
        <v>1653</v>
      </c>
      <c r="O904" s="113" t="b">
        <f>INDEX(key!$AT$4:$BI$7,MATCH(K904,key!$AS$4:$AS$7,0),VALUE(RIGHT(M904,2)))</f>
        <v>0</v>
      </c>
      <c r="P904" s="113" t="b">
        <f t="shared" si="66"/>
        <v>0</v>
      </c>
      <c r="Q904" s="113">
        <f t="shared" si="67"/>
        <v>0</v>
      </c>
    </row>
    <row r="905" spans="10:17" x14ac:dyDescent="0.25">
      <c r="J905" s="113" t="str">
        <f t="shared" si="65"/>
        <v>SCEDMoCZ05MH06</v>
      </c>
      <c r="K905" s="113" t="s">
        <v>130</v>
      </c>
      <c r="L905" s="113" t="s">
        <v>1651</v>
      </c>
      <c r="M905" s="113" t="s">
        <v>104</v>
      </c>
      <c r="N905" s="89" t="s">
        <v>1653</v>
      </c>
      <c r="O905" s="113" t="b">
        <f>INDEX(key!$AT$4:$BI$7,MATCH(K905,key!$AS$4:$AS$7,0),VALUE(RIGHT(M905,2)))</f>
        <v>1</v>
      </c>
      <c r="P905" s="113" t="b">
        <f t="shared" si="66"/>
        <v>0</v>
      </c>
      <c r="Q905" s="113">
        <f t="shared" si="67"/>
        <v>1</v>
      </c>
    </row>
    <row r="906" spans="10:17" x14ac:dyDescent="0.25">
      <c r="J906" s="113" t="str">
        <f t="shared" si="65"/>
        <v>SCEDMoCZ06MH06</v>
      </c>
      <c r="K906" s="113" t="s">
        <v>130</v>
      </c>
      <c r="L906" s="113" t="s">
        <v>1651</v>
      </c>
      <c r="M906" s="113" t="s">
        <v>105</v>
      </c>
      <c r="N906" s="89" t="s">
        <v>1653</v>
      </c>
      <c r="O906" s="113" t="b">
        <f>INDEX(key!$AT$4:$BI$7,MATCH(K906,key!$AS$4:$AS$7,0),VALUE(RIGHT(M906,2)))</f>
        <v>1</v>
      </c>
      <c r="P906" s="113" t="b">
        <f t="shared" si="66"/>
        <v>0</v>
      </c>
      <c r="Q906" s="113">
        <f t="shared" si="67"/>
        <v>2934.5879999999997</v>
      </c>
    </row>
    <row r="907" spans="10:17" x14ac:dyDescent="0.25">
      <c r="J907" s="113" t="str">
        <f t="shared" si="65"/>
        <v>SCEDMoCZ07MH06</v>
      </c>
      <c r="K907" s="113" t="s">
        <v>130</v>
      </c>
      <c r="L907" s="113" t="s">
        <v>1651</v>
      </c>
      <c r="M907" s="113" t="s">
        <v>106</v>
      </c>
      <c r="N907" s="89" t="s">
        <v>1653</v>
      </c>
      <c r="O907" s="113" t="b">
        <f>INDEX(key!$AT$4:$BI$7,MATCH(K907,key!$AS$4:$AS$7,0),VALUE(RIGHT(M907,2)))</f>
        <v>0</v>
      </c>
      <c r="P907" s="113" t="b">
        <f t="shared" si="66"/>
        <v>0</v>
      </c>
      <c r="Q907" s="113">
        <f t="shared" si="67"/>
        <v>0</v>
      </c>
    </row>
    <row r="908" spans="10:17" x14ac:dyDescent="0.25">
      <c r="J908" s="113" t="str">
        <f t="shared" si="65"/>
        <v>SCEDMoCZ08MH06</v>
      </c>
      <c r="K908" s="113" t="s">
        <v>130</v>
      </c>
      <c r="L908" s="113" t="s">
        <v>1651</v>
      </c>
      <c r="M908" s="113" t="s">
        <v>107</v>
      </c>
      <c r="N908" s="89" t="s">
        <v>1653</v>
      </c>
      <c r="O908" s="113" t="b">
        <f>INDEX(key!$AT$4:$BI$7,MATCH(K908,key!$AS$4:$AS$7,0),VALUE(RIGHT(M908,2)))</f>
        <v>1</v>
      </c>
      <c r="P908" s="113" t="b">
        <f t="shared" si="66"/>
        <v>0</v>
      </c>
      <c r="Q908" s="113">
        <f t="shared" si="67"/>
        <v>802.64400000000001</v>
      </c>
    </row>
    <row r="909" spans="10:17" x14ac:dyDescent="0.25">
      <c r="J909" s="113" t="str">
        <f t="shared" si="65"/>
        <v>SCEDMoCZ09MH06</v>
      </c>
      <c r="K909" s="113" t="s">
        <v>130</v>
      </c>
      <c r="L909" s="113" t="s">
        <v>1651</v>
      </c>
      <c r="M909" s="113" t="s">
        <v>108</v>
      </c>
      <c r="N909" s="89" t="s">
        <v>1653</v>
      </c>
      <c r="O909" s="113" t="b">
        <f>INDEX(key!$AT$4:$BI$7,MATCH(K909,key!$AS$4:$AS$7,0),VALUE(RIGHT(M909,2)))</f>
        <v>1</v>
      </c>
      <c r="P909" s="113" t="b">
        <f t="shared" si="66"/>
        <v>0</v>
      </c>
      <c r="Q909" s="113">
        <f t="shared" si="67"/>
        <v>1705.7239999999999</v>
      </c>
    </row>
    <row r="910" spans="10:17" x14ac:dyDescent="0.25">
      <c r="J910" s="113" t="str">
        <f t="shared" si="65"/>
        <v>SCEDMoCZ10MH06</v>
      </c>
      <c r="K910" s="113" t="s">
        <v>130</v>
      </c>
      <c r="L910" s="113" t="s">
        <v>1651</v>
      </c>
      <c r="M910" s="113" t="s">
        <v>109</v>
      </c>
      <c r="N910" s="89" t="s">
        <v>1653</v>
      </c>
      <c r="O910" s="113" t="b">
        <f>INDEX(key!$AT$4:$BI$7,MATCH(K910,key!$AS$4:$AS$7,0),VALUE(RIGHT(M910,2)))</f>
        <v>1</v>
      </c>
      <c r="P910" s="113" t="b">
        <f t="shared" si="66"/>
        <v>0</v>
      </c>
      <c r="Q910" s="113">
        <f t="shared" si="67"/>
        <v>448.16399999999999</v>
      </c>
    </row>
    <row r="911" spans="10:17" x14ac:dyDescent="0.25">
      <c r="J911" s="113" t="str">
        <f t="shared" si="65"/>
        <v>SCEDMoCZ11MH06</v>
      </c>
      <c r="K911" s="113" t="s">
        <v>130</v>
      </c>
      <c r="L911" s="113" t="s">
        <v>1651</v>
      </c>
      <c r="M911" s="113" t="s">
        <v>110</v>
      </c>
      <c r="N911" s="89" t="s">
        <v>1653</v>
      </c>
      <c r="O911" s="113" t="b">
        <f>INDEX(key!$AT$4:$BI$7,MATCH(K911,key!$AS$4:$AS$7,0),VALUE(RIGHT(M911,2)))</f>
        <v>0</v>
      </c>
      <c r="P911" s="113" t="b">
        <f t="shared" si="66"/>
        <v>0</v>
      </c>
      <c r="Q911" s="113">
        <f t="shared" si="67"/>
        <v>0</v>
      </c>
    </row>
    <row r="912" spans="10:17" x14ac:dyDescent="0.25">
      <c r="J912" s="113" t="str">
        <f t="shared" si="65"/>
        <v>SCEDMoCZ12MH06</v>
      </c>
      <c r="K912" s="113" t="s">
        <v>130</v>
      </c>
      <c r="L912" s="113" t="s">
        <v>1651</v>
      </c>
      <c r="M912" s="113" t="s">
        <v>111</v>
      </c>
      <c r="N912" s="89" t="s">
        <v>1653</v>
      </c>
      <c r="O912" s="113" t="b">
        <f>INDEX(key!$AT$4:$BI$7,MATCH(K912,key!$AS$4:$AS$7,0),VALUE(RIGHT(M912,2)))</f>
        <v>0</v>
      </c>
      <c r="P912" s="113" t="b">
        <f t="shared" si="66"/>
        <v>0</v>
      </c>
      <c r="Q912" s="113">
        <f t="shared" si="67"/>
        <v>0</v>
      </c>
    </row>
    <row r="913" spans="10:17" x14ac:dyDescent="0.25">
      <c r="J913" s="113" t="str">
        <f t="shared" si="65"/>
        <v>SCEDMoCZ13MH06</v>
      </c>
      <c r="K913" s="113" t="s">
        <v>130</v>
      </c>
      <c r="L913" s="113" t="s">
        <v>1651</v>
      </c>
      <c r="M913" s="113" t="s">
        <v>112</v>
      </c>
      <c r="N913" s="89" t="s">
        <v>1653</v>
      </c>
      <c r="O913" s="113" t="b">
        <f>INDEX(key!$AT$4:$BI$7,MATCH(K913,key!$AS$4:$AS$7,0),VALUE(RIGHT(M913,2)))</f>
        <v>1</v>
      </c>
      <c r="P913" s="113" t="b">
        <f t="shared" si="66"/>
        <v>0</v>
      </c>
      <c r="Q913" s="113">
        <f t="shared" si="67"/>
        <v>1</v>
      </c>
    </row>
    <row r="914" spans="10:17" x14ac:dyDescent="0.25">
      <c r="J914" s="113" t="str">
        <f t="shared" si="65"/>
        <v>SCEDMoCZ14MH06</v>
      </c>
      <c r="K914" s="113" t="s">
        <v>130</v>
      </c>
      <c r="L914" s="113" t="s">
        <v>1651</v>
      </c>
      <c r="M914" s="113" t="s">
        <v>113</v>
      </c>
      <c r="N914" s="89" t="s">
        <v>1653</v>
      </c>
      <c r="O914" s="113" t="b">
        <f>INDEX(key!$AT$4:$BI$7,MATCH(K914,key!$AS$4:$AS$7,0),VALUE(RIGHT(M914,2)))</f>
        <v>1</v>
      </c>
      <c r="P914" s="113" t="b">
        <f t="shared" si="66"/>
        <v>0</v>
      </c>
      <c r="Q914" s="113">
        <f t="shared" si="67"/>
        <v>212.68799999999999</v>
      </c>
    </row>
    <row r="915" spans="10:17" x14ac:dyDescent="0.25">
      <c r="J915" s="113" t="str">
        <f t="shared" si="65"/>
        <v>SCEDMoCZ15MH06</v>
      </c>
      <c r="K915" s="113" t="s">
        <v>130</v>
      </c>
      <c r="L915" s="113" t="s">
        <v>1651</v>
      </c>
      <c r="M915" s="113" t="s">
        <v>114</v>
      </c>
      <c r="N915" s="89" t="s">
        <v>1653</v>
      </c>
      <c r="O915" s="113" t="b">
        <f>INDEX(key!$AT$4:$BI$7,MATCH(K915,key!$AS$4:$AS$7,0),VALUE(RIGHT(M915,2)))</f>
        <v>1</v>
      </c>
      <c r="P915" s="113" t="b">
        <f t="shared" si="66"/>
        <v>0</v>
      </c>
      <c r="Q915" s="113">
        <f t="shared" si="67"/>
        <v>459.55799999999999</v>
      </c>
    </row>
    <row r="916" spans="10:17" x14ac:dyDescent="0.25">
      <c r="J916" s="113" t="str">
        <f t="shared" si="65"/>
        <v>SCEDMoCZ16MH06</v>
      </c>
      <c r="K916" s="113" t="s">
        <v>130</v>
      </c>
      <c r="L916" s="113" t="s">
        <v>1651</v>
      </c>
      <c r="M916" s="113" t="s">
        <v>115</v>
      </c>
      <c r="N916" s="89" t="s">
        <v>1653</v>
      </c>
      <c r="O916" s="113" t="b">
        <f>INDEX(key!$AT$4:$BI$7,MATCH(K916,key!$AS$4:$AS$7,0),VALUE(RIGHT(M916,2)))</f>
        <v>1</v>
      </c>
      <c r="P916" s="113" t="b">
        <f t="shared" si="66"/>
        <v>0</v>
      </c>
      <c r="Q916" s="113">
        <f t="shared" si="67"/>
        <v>116.05</v>
      </c>
    </row>
    <row r="917" spans="10:17" x14ac:dyDescent="0.25">
      <c r="J917" s="113" t="str">
        <f t="shared" si="65"/>
        <v>SCEDMoCZ01MH15</v>
      </c>
      <c r="K917" s="113" t="s">
        <v>130</v>
      </c>
      <c r="L917" s="113" t="s">
        <v>1651</v>
      </c>
      <c r="M917" s="113" t="s">
        <v>48</v>
      </c>
      <c r="N917" s="89" t="s">
        <v>1829</v>
      </c>
      <c r="O917" s="113" t="b">
        <f>INDEX(key!$AT$4:$BI$7,MATCH(K917,key!$AS$4:$AS$7,0),VALUE(RIGHT(M917,2)))</f>
        <v>0</v>
      </c>
      <c r="P917" s="113" t="b">
        <f t="shared" si="66"/>
        <v>0</v>
      </c>
      <c r="Q917" s="113">
        <f t="shared" si="67"/>
        <v>0</v>
      </c>
    </row>
    <row r="918" spans="10:17" x14ac:dyDescent="0.25">
      <c r="J918" s="113" t="str">
        <f t="shared" ref="J918:J933" si="68">K918&amp;L918&amp;M918&amp;N918</f>
        <v>SCEDMoCZ02MH15</v>
      </c>
      <c r="K918" s="113" t="s">
        <v>130</v>
      </c>
      <c r="L918" s="113" t="s">
        <v>1651</v>
      </c>
      <c r="M918" s="113" t="s">
        <v>101</v>
      </c>
      <c r="N918" s="89" t="s">
        <v>1829</v>
      </c>
      <c r="O918" s="113" t="b">
        <f>INDEX(key!$AT$4:$BI$7,MATCH(K918,key!$AS$4:$AS$7,0),VALUE(RIGHT(M918,2)))</f>
        <v>0</v>
      </c>
      <c r="P918" s="113" t="b">
        <f t="shared" ref="P918:P933" si="69">VLOOKUP(L918&amp;N918,$S$4:$V$24,4,FALSE)</f>
        <v>0</v>
      </c>
      <c r="Q918" s="113">
        <f t="shared" si="67"/>
        <v>0</v>
      </c>
    </row>
    <row r="919" spans="10:17" x14ac:dyDescent="0.25">
      <c r="J919" s="113" t="str">
        <f t="shared" si="68"/>
        <v>SCEDMoCZ03MH15</v>
      </c>
      <c r="K919" s="113" t="s">
        <v>130</v>
      </c>
      <c r="L919" s="113" t="s">
        <v>1651</v>
      </c>
      <c r="M919" s="113" t="s">
        <v>102</v>
      </c>
      <c r="N919" s="89" t="s">
        <v>1829</v>
      </c>
      <c r="O919" s="113" t="b">
        <f>INDEX(key!$AT$4:$BI$7,MATCH(K919,key!$AS$4:$AS$7,0),VALUE(RIGHT(M919,2)))</f>
        <v>0</v>
      </c>
      <c r="P919" s="113" t="b">
        <f t="shared" si="69"/>
        <v>0</v>
      </c>
      <c r="Q919" s="113">
        <f t="shared" si="67"/>
        <v>0</v>
      </c>
    </row>
    <row r="920" spans="10:17" x14ac:dyDescent="0.25">
      <c r="J920" s="113" t="str">
        <f t="shared" si="68"/>
        <v>SCEDMoCZ04MH15</v>
      </c>
      <c r="K920" s="113" t="s">
        <v>130</v>
      </c>
      <c r="L920" s="113" t="s">
        <v>1651</v>
      </c>
      <c r="M920" s="113" t="s">
        <v>103</v>
      </c>
      <c r="N920" s="89" t="s">
        <v>1829</v>
      </c>
      <c r="O920" s="113" t="b">
        <f>INDEX(key!$AT$4:$BI$7,MATCH(K920,key!$AS$4:$AS$7,0),VALUE(RIGHT(M920,2)))</f>
        <v>0</v>
      </c>
      <c r="P920" s="113" t="b">
        <f t="shared" si="69"/>
        <v>0</v>
      </c>
      <c r="Q920" s="113">
        <f t="shared" si="67"/>
        <v>0</v>
      </c>
    </row>
    <row r="921" spans="10:17" x14ac:dyDescent="0.25">
      <c r="J921" s="113" t="str">
        <f t="shared" si="68"/>
        <v>SCEDMoCZ05MH15</v>
      </c>
      <c r="K921" s="113" t="s">
        <v>130</v>
      </c>
      <c r="L921" s="113" t="s">
        <v>1651</v>
      </c>
      <c r="M921" s="113" t="s">
        <v>104</v>
      </c>
      <c r="N921" s="89" t="s">
        <v>1829</v>
      </c>
      <c r="O921" s="113" t="b">
        <f>INDEX(key!$AT$4:$BI$7,MATCH(K921,key!$AS$4:$AS$7,0),VALUE(RIGHT(M921,2)))</f>
        <v>1</v>
      </c>
      <c r="P921" s="113" t="b">
        <f t="shared" si="69"/>
        <v>0</v>
      </c>
      <c r="Q921" s="113">
        <f t="shared" si="67"/>
        <v>1</v>
      </c>
    </row>
    <row r="922" spans="10:17" x14ac:dyDescent="0.25">
      <c r="J922" s="113" t="str">
        <f t="shared" si="68"/>
        <v>SCEDMoCZ06MH15</v>
      </c>
      <c r="K922" s="113" t="s">
        <v>130</v>
      </c>
      <c r="L922" s="113" t="s">
        <v>1651</v>
      </c>
      <c r="M922" s="113" t="s">
        <v>105</v>
      </c>
      <c r="N922" s="89" t="s">
        <v>1829</v>
      </c>
      <c r="O922" s="113" t="b">
        <f>INDEX(key!$AT$4:$BI$7,MATCH(K922,key!$AS$4:$AS$7,0),VALUE(RIGHT(M922,2)))</f>
        <v>1</v>
      </c>
      <c r="P922" s="113" t="b">
        <f t="shared" si="69"/>
        <v>0</v>
      </c>
      <c r="Q922" s="113">
        <f t="shared" si="67"/>
        <v>893.79715183701137</v>
      </c>
    </row>
    <row r="923" spans="10:17" x14ac:dyDescent="0.25">
      <c r="J923" s="113" t="str">
        <f t="shared" si="68"/>
        <v>SCEDMoCZ07MH15</v>
      </c>
      <c r="K923" s="113" t="s">
        <v>130</v>
      </c>
      <c r="L923" s="113" t="s">
        <v>1651</v>
      </c>
      <c r="M923" s="113" t="s">
        <v>106</v>
      </c>
      <c r="N923" s="89" t="s">
        <v>1829</v>
      </c>
      <c r="O923" s="113" t="b">
        <f>INDEX(key!$AT$4:$BI$7,MATCH(K923,key!$AS$4:$AS$7,0),VALUE(RIGHT(M923,2)))</f>
        <v>0</v>
      </c>
      <c r="P923" s="113" t="b">
        <f t="shared" si="69"/>
        <v>0</v>
      </c>
      <c r="Q923" s="113">
        <f t="shared" si="67"/>
        <v>0</v>
      </c>
    </row>
    <row r="924" spans="10:17" x14ac:dyDescent="0.25">
      <c r="J924" s="113" t="str">
        <f t="shared" si="68"/>
        <v>SCEDMoCZ08MH15</v>
      </c>
      <c r="K924" s="113" t="s">
        <v>130</v>
      </c>
      <c r="L924" s="113" t="s">
        <v>1651</v>
      </c>
      <c r="M924" s="113" t="s">
        <v>107</v>
      </c>
      <c r="N924" s="89" t="s">
        <v>1829</v>
      </c>
      <c r="O924" s="113" t="b">
        <f>INDEX(key!$AT$4:$BI$7,MATCH(K924,key!$AS$4:$AS$7,0),VALUE(RIGHT(M924,2)))</f>
        <v>1</v>
      </c>
      <c r="P924" s="113" t="b">
        <f t="shared" si="69"/>
        <v>0</v>
      </c>
      <c r="Q924" s="113">
        <f t="shared" si="67"/>
        <v>244.46393195196947</v>
      </c>
    </row>
    <row r="925" spans="10:17" x14ac:dyDescent="0.25">
      <c r="J925" s="113" t="str">
        <f t="shared" si="68"/>
        <v>SCEDMoCZ09MH15</v>
      </c>
      <c r="K925" s="113" t="s">
        <v>130</v>
      </c>
      <c r="L925" s="113" t="s">
        <v>1651</v>
      </c>
      <c r="M925" s="113" t="s">
        <v>108</v>
      </c>
      <c r="N925" s="89" t="s">
        <v>1829</v>
      </c>
      <c r="O925" s="113" t="b">
        <f>INDEX(key!$AT$4:$BI$7,MATCH(K925,key!$AS$4:$AS$7,0),VALUE(RIGHT(M925,2)))</f>
        <v>1</v>
      </c>
      <c r="P925" s="113" t="b">
        <f t="shared" si="69"/>
        <v>0</v>
      </c>
      <c r="Q925" s="113">
        <f t="shared" si="67"/>
        <v>519.51798788110443</v>
      </c>
    </row>
    <row r="926" spans="10:17" x14ac:dyDescent="0.25">
      <c r="J926" s="113" t="str">
        <f t="shared" si="68"/>
        <v>SCEDMoCZ10MH15</v>
      </c>
      <c r="K926" s="113" t="s">
        <v>130</v>
      </c>
      <c r="L926" s="113" t="s">
        <v>1651</v>
      </c>
      <c r="M926" s="113" t="s">
        <v>109</v>
      </c>
      <c r="N926" s="89" t="s">
        <v>1829</v>
      </c>
      <c r="O926" s="113" t="b">
        <f>INDEX(key!$AT$4:$BI$7,MATCH(K926,key!$AS$4:$AS$7,0),VALUE(RIGHT(M926,2)))</f>
        <v>1</v>
      </c>
      <c r="P926" s="113" t="b">
        <f t="shared" si="69"/>
        <v>0</v>
      </c>
      <c r="Q926" s="113">
        <f t="shared" si="67"/>
        <v>136.49878850315014</v>
      </c>
    </row>
    <row r="927" spans="10:17" x14ac:dyDescent="0.25">
      <c r="J927" s="113" t="str">
        <f t="shared" si="68"/>
        <v>SCEDMoCZ11MH15</v>
      </c>
      <c r="K927" s="113" t="s">
        <v>130</v>
      </c>
      <c r="L927" s="113" t="s">
        <v>1651</v>
      </c>
      <c r="M927" s="113" t="s">
        <v>110</v>
      </c>
      <c r="N927" s="89" t="s">
        <v>1829</v>
      </c>
      <c r="O927" s="113" t="b">
        <f>INDEX(key!$AT$4:$BI$7,MATCH(K927,key!$AS$4:$AS$7,0),VALUE(RIGHT(M927,2)))</f>
        <v>0</v>
      </c>
      <c r="P927" s="113" t="b">
        <f t="shared" si="69"/>
        <v>0</v>
      </c>
      <c r="Q927" s="113">
        <f t="shared" si="67"/>
        <v>0</v>
      </c>
    </row>
    <row r="928" spans="10:17" x14ac:dyDescent="0.25">
      <c r="J928" s="113" t="str">
        <f t="shared" si="68"/>
        <v>SCEDMoCZ12MH15</v>
      </c>
      <c r="K928" s="113" t="s">
        <v>130</v>
      </c>
      <c r="L928" s="113" t="s">
        <v>1651</v>
      </c>
      <c r="M928" s="113" t="s">
        <v>111</v>
      </c>
      <c r="N928" s="89" t="s">
        <v>1829</v>
      </c>
      <c r="O928" s="113" t="b">
        <f>INDEX(key!$AT$4:$BI$7,MATCH(K928,key!$AS$4:$AS$7,0),VALUE(RIGHT(M928,2)))</f>
        <v>0</v>
      </c>
      <c r="P928" s="113" t="b">
        <f t="shared" si="69"/>
        <v>0</v>
      </c>
      <c r="Q928" s="113">
        <f t="shared" si="67"/>
        <v>0</v>
      </c>
    </row>
    <row r="929" spans="10:17" x14ac:dyDescent="0.25">
      <c r="J929" s="113" t="str">
        <f t="shared" si="68"/>
        <v>SCEDMoCZ13MH15</v>
      </c>
      <c r="K929" s="113" t="s">
        <v>130</v>
      </c>
      <c r="L929" s="113" t="s">
        <v>1651</v>
      </c>
      <c r="M929" s="113" t="s">
        <v>112</v>
      </c>
      <c r="N929" s="89" t="s">
        <v>1829</v>
      </c>
      <c r="O929" s="113" t="b">
        <f>INDEX(key!$AT$4:$BI$7,MATCH(K929,key!$AS$4:$AS$7,0),VALUE(RIGHT(M929,2)))</f>
        <v>1</v>
      </c>
      <c r="P929" s="113" t="b">
        <f t="shared" si="69"/>
        <v>0</v>
      </c>
      <c r="Q929" s="113">
        <f t="shared" si="67"/>
        <v>1</v>
      </c>
    </row>
    <row r="930" spans="10:17" x14ac:dyDescent="0.25">
      <c r="J930" s="113" t="str">
        <f t="shared" si="68"/>
        <v>SCEDMoCZ14MH15</v>
      </c>
      <c r="K930" s="113" t="s">
        <v>130</v>
      </c>
      <c r="L930" s="113" t="s">
        <v>1651</v>
      </c>
      <c r="M930" s="113" t="s">
        <v>113</v>
      </c>
      <c r="N930" s="89" t="s">
        <v>1829</v>
      </c>
      <c r="O930" s="113" t="b">
        <f>INDEX(key!$AT$4:$BI$7,MATCH(K930,key!$AS$4:$AS$7,0),VALUE(RIGHT(M930,2)))</f>
        <v>1</v>
      </c>
      <c r="P930" s="113" t="b">
        <f t="shared" si="69"/>
        <v>0</v>
      </c>
      <c r="Q930" s="113">
        <f t="shared" si="67"/>
        <v>64.779086069291594</v>
      </c>
    </row>
    <row r="931" spans="10:17" x14ac:dyDescent="0.25">
      <c r="J931" s="113" t="str">
        <f t="shared" si="68"/>
        <v>SCEDMoCZ15MH15</v>
      </c>
      <c r="K931" s="113" t="s">
        <v>130</v>
      </c>
      <c r="L931" s="113" t="s">
        <v>1651</v>
      </c>
      <c r="M931" s="113" t="s">
        <v>114</v>
      </c>
      <c r="N931" s="89" t="s">
        <v>1829</v>
      </c>
      <c r="O931" s="113" t="b">
        <f>INDEX(key!$AT$4:$BI$7,MATCH(K931,key!$AS$4:$AS$7,0),VALUE(RIGHT(M931,2)))</f>
        <v>1</v>
      </c>
      <c r="P931" s="113" t="b">
        <f t="shared" si="69"/>
        <v>0</v>
      </c>
      <c r="Q931" s="113">
        <f t="shared" si="67"/>
        <v>139.96909668543361</v>
      </c>
    </row>
    <row r="932" spans="10:17" x14ac:dyDescent="0.25">
      <c r="J932" s="113" t="str">
        <f t="shared" si="68"/>
        <v>SCEDMoCZ16MH15</v>
      </c>
      <c r="K932" s="113" t="s">
        <v>130</v>
      </c>
      <c r="L932" s="113" t="s">
        <v>1651</v>
      </c>
      <c r="M932" s="113" t="s">
        <v>115</v>
      </c>
      <c r="N932" s="89" t="s">
        <v>1829</v>
      </c>
      <c r="O932" s="113" t="b">
        <f>INDEX(key!$AT$4:$BI$7,MATCH(K932,key!$AS$4:$AS$7,0),VALUE(RIGHT(M932,2)))</f>
        <v>1</v>
      </c>
      <c r="P932" s="113" t="b">
        <f t="shared" si="69"/>
        <v>0</v>
      </c>
      <c r="Q932" s="113">
        <f t="shared" si="67"/>
        <v>35.345731486220615</v>
      </c>
    </row>
    <row r="933" spans="10:17" x14ac:dyDescent="0.25">
      <c r="J933" s="113" t="str">
        <f t="shared" si="68"/>
        <v>SDGDMoCZ01MH72</v>
      </c>
      <c r="K933" s="113" t="s">
        <v>131</v>
      </c>
      <c r="L933" s="113" t="s">
        <v>1651</v>
      </c>
      <c r="M933" s="113" t="s">
        <v>48</v>
      </c>
      <c r="N933" s="89" t="s">
        <v>1654</v>
      </c>
      <c r="O933" s="113" t="b">
        <f>INDEX(key!$AT$4:$BI$7,MATCH(K933,key!$AS$4:$AS$7,0),VALUE(RIGHT(M933,2)))</f>
        <v>0</v>
      </c>
      <c r="P933" s="113" t="b">
        <f t="shared" si="69"/>
        <v>1</v>
      </c>
      <c r="Q933" s="113">
        <f t="shared" si="67"/>
        <v>0</v>
      </c>
    </row>
    <row r="934" spans="10:17" x14ac:dyDescent="0.25">
      <c r="J934" s="113" t="str">
        <f t="shared" ref="J934:J997" si="70">K934&amp;L934&amp;M934&amp;N934</f>
        <v>SDGDMoCZ02MH72</v>
      </c>
      <c r="K934" s="113" t="s">
        <v>131</v>
      </c>
      <c r="L934" s="113" t="s">
        <v>1651</v>
      </c>
      <c r="M934" s="113" t="s">
        <v>101</v>
      </c>
      <c r="N934" s="89" t="s">
        <v>1654</v>
      </c>
      <c r="O934" s="113" t="b">
        <f>INDEX(key!$AT$4:$BI$7,MATCH(K934,key!$AS$4:$AS$7,0),VALUE(RIGHT(M934,2)))</f>
        <v>0</v>
      </c>
      <c r="P934" s="113" t="b">
        <f t="shared" ref="P934:P997" si="71">VLOOKUP(L934&amp;N934,$S$4:$V$24,4,FALSE)</f>
        <v>1</v>
      </c>
      <c r="Q934" s="113">
        <f t="shared" si="67"/>
        <v>0</v>
      </c>
    </row>
    <row r="935" spans="10:17" x14ac:dyDescent="0.25">
      <c r="J935" s="113" t="str">
        <f t="shared" si="70"/>
        <v>SDGDMoCZ03MH72</v>
      </c>
      <c r="K935" s="113" t="s">
        <v>131</v>
      </c>
      <c r="L935" s="113" t="s">
        <v>1651</v>
      </c>
      <c r="M935" s="113" t="s">
        <v>102</v>
      </c>
      <c r="N935" s="89" t="s">
        <v>1654</v>
      </c>
      <c r="O935" s="113" t="b">
        <f>INDEX(key!$AT$4:$BI$7,MATCH(K935,key!$AS$4:$AS$7,0),VALUE(RIGHT(M935,2)))</f>
        <v>0</v>
      </c>
      <c r="P935" s="113" t="b">
        <f t="shared" si="71"/>
        <v>1</v>
      </c>
      <c r="Q935" s="113">
        <f t="shared" si="67"/>
        <v>0</v>
      </c>
    </row>
    <row r="936" spans="10:17" x14ac:dyDescent="0.25">
      <c r="J936" s="113" t="str">
        <f t="shared" si="70"/>
        <v>SDGDMoCZ04MH72</v>
      </c>
      <c r="K936" s="113" t="s">
        <v>131</v>
      </c>
      <c r="L936" s="113" t="s">
        <v>1651</v>
      </c>
      <c r="M936" s="113" t="s">
        <v>103</v>
      </c>
      <c r="N936" s="89" t="s">
        <v>1654</v>
      </c>
      <c r="O936" s="113" t="b">
        <f>INDEX(key!$AT$4:$BI$7,MATCH(K936,key!$AS$4:$AS$7,0),VALUE(RIGHT(M936,2)))</f>
        <v>0</v>
      </c>
      <c r="P936" s="113" t="b">
        <f t="shared" si="71"/>
        <v>1</v>
      </c>
      <c r="Q936" s="113">
        <f t="shared" si="67"/>
        <v>0</v>
      </c>
    </row>
    <row r="937" spans="10:17" x14ac:dyDescent="0.25">
      <c r="J937" s="113" t="str">
        <f t="shared" si="70"/>
        <v>SDGDMoCZ05MH72</v>
      </c>
      <c r="K937" s="113" t="s">
        <v>131</v>
      </c>
      <c r="L937" s="113" t="s">
        <v>1651</v>
      </c>
      <c r="M937" s="113" t="s">
        <v>104</v>
      </c>
      <c r="N937" s="89" t="s">
        <v>1654</v>
      </c>
      <c r="O937" s="113" t="b">
        <f>INDEX(key!$AT$4:$BI$7,MATCH(K937,key!$AS$4:$AS$7,0),VALUE(RIGHT(M937,2)))</f>
        <v>0</v>
      </c>
      <c r="P937" s="113" t="b">
        <f t="shared" si="71"/>
        <v>1</v>
      </c>
      <c r="Q937" s="113">
        <f t="shared" si="67"/>
        <v>0</v>
      </c>
    </row>
    <row r="938" spans="10:17" x14ac:dyDescent="0.25">
      <c r="J938" s="113" t="str">
        <f t="shared" si="70"/>
        <v>SDGDMoCZ06MH72</v>
      </c>
      <c r="K938" s="113" t="s">
        <v>131</v>
      </c>
      <c r="L938" s="113" t="s">
        <v>1651</v>
      </c>
      <c r="M938" s="113" t="s">
        <v>105</v>
      </c>
      <c r="N938" s="89" t="s">
        <v>1654</v>
      </c>
      <c r="O938" s="113" t="b">
        <f>INDEX(key!$AT$4:$BI$7,MATCH(K938,key!$AS$4:$AS$7,0),VALUE(RIGHT(M938,2)))</f>
        <v>1</v>
      </c>
      <c r="P938" s="113" t="b">
        <f t="shared" si="71"/>
        <v>1</v>
      </c>
      <c r="Q938" s="113">
        <f t="shared" si="67"/>
        <v>1</v>
      </c>
    </row>
    <row r="939" spans="10:17" x14ac:dyDescent="0.25">
      <c r="J939" s="113" t="str">
        <f t="shared" si="70"/>
        <v>SDGDMoCZ07MH72</v>
      </c>
      <c r="K939" s="113" t="s">
        <v>131</v>
      </c>
      <c r="L939" s="113" t="s">
        <v>1651</v>
      </c>
      <c r="M939" s="113" t="s">
        <v>106</v>
      </c>
      <c r="N939" s="89" t="s">
        <v>1654</v>
      </c>
      <c r="O939" s="113" t="b">
        <f>INDEX(key!$AT$4:$BI$7,MATCH(K939,key!$AS$4:$AS$7,0),VALUE(RIGHT(M939,2)))</f>
        <v>1</v>
      </c>
      <c r="P939" s="113" t="b">
        <f t="shared" si="71"/>
        <v>1</v>
      </c>
      <c r="Q939" s="113">
        <f t="shared" si="67"/>
        <v>16837</v>
      </c>
    </row>
    <row r="940" spans="10:17" x14ac:dyDescent="0.25">
      <c r="J940" s="113" t="str">
        <f t="shared" si="70"/>
        <v>SDGDMoCZ08MH72</v>
      </c>
      <c r="K940" s="113" t="s">
        <v>131</v>
      </c>
      <c r="L940" s="113" t="s">
        <v>1651</v>
      </c>
      <c r="M940" s="113" t="s">
        <v>107</v>
      </c>
      <c r="N940" s="89" t="s">
        <v>1654</v>
      </c>
      <c r="O940" s="113" t="b">
        <f>INDEX(key!$AT$4:$BI$7,MATCH(K940,key!$AS$4:$AS$7,0),VALUE(RIGHT(M940,2)))</f>
        <v>1</v>
      </c>
      <c r="P940" s="113" t="b">
        <f t="shared" si="71"/>
        <v>1</v>
      </c>
      <c r="Q940" s="113">
        <f t="shared" si="67"/>
        <v>2231</v>
      </c>
    </row>
    <row r="941" spans="10:17" x14ac:dyDescent="0.25">
      <c r="J941" s="113" t="str">
        <f t="shared" si="70"/>
        <v>SDGDMoCZ09MH72</v>
      </c>
      <c r="K941" s="113" t="s">
        <v>131</v>
      </c>
      <c r="L941" s="113" t="s">
        <v>1651</v>
      </c>
      <c r="M941" s="113" t="s">
        <v>108</v>
      </c>
      <c r="N941" s="89" t="s">
        <v>1654</v>
      </c>
      <c r="O941" s="113" t="b">
        <f>INDEX(key!$AT$4:$BI$7,MATCH(K941,key!$AS$4:$AS$7,0),VALUE(RIGHT(M941,2)))</f>
        <v>0</v>
      </c>
      <c r="P941" s="113" t="b">
        <f t="shared" si="71"/>
        <v>1</v>
      </c>
      <c r="Q941" s="113">
        <f t="shared" si="67"/>
        <v>0</v>
      </c>
    </row>
    <row r="942" spans="10:17" x14ac:dyDescent="0.25">
      <c r="J942" s="113" t="str">
        <f t="shared" si="70"/>
        <v>SDGDMoCZ10MH72</v>
      </c>
      <c r="K942" s="113" t="s">
        <v>131</v>
      </c>
      <c r="L942" s="113" t="s">
        <v>1651</v>
      </c>
      <c r="M942" s="113" t="s">
        <v>109</v>
      </c>
      <c r="N942" s="89" t="s">
        <v>1654</v>
      </c>
      <c r="O942" s="113" t="b">
        <f>INDEX(key!$AT$4:$BI$7,MATCH(K942,key!$AS$4:$AS$7,0),VALUE(RIGHT(M942,2)))</f>
        <v>1</v>
      </c>
      <c r="P942" s="113" t="b">
        <f t="shared" si="71"/>
        <v>1</v>
      </c>
      <c r="Q942" s="113">
        <f t="shared" si="67"/>
        <v>12279</v>
      </c>
    </row>
    <row r="943" spans="10:17" x14ac:dyDescent="0.25">
      <c r="J943" s="113" t="str">
        <f t="shared" si="70"/>
        <v>SDGDMoCZ11MH72</v>
      </c>
      <c r="K943" s="113" t="s">
        <v>131</v>
      </c>
      <c r="L943" s="113" t="s">
        <v>1651</v>
      </c>
      <c r="M943" s="113" t="s">
        <v>110</v>
      </c>
      <c r="N943" s="89" t="s">
        <v>1654</v>
      </c>
      <c r="O943" s="113" t="b">
        <f>INDEX(key!$AT$4:$BI$7,MATCH(K943,key!$AS$4:$AS$7,0),VALUE(RIGHT(M943,2)))</f>
        <v>0</v>
      </c>
      <c r="P943" s="113" t="b">
        <f t="shared" si="71"/>
        <v>1</v>
      </c>
      <c r="Q943" s="113">
        <f t="shared" si="67"/>
        <v>0</v>
      </c>
    </row>
    <row r="944" spans="10:17" x14ac:dyDescent="0.25">
      <c r="J944" s="113" t="str">
        <f t="shared" si="70"/>
        <v>SDGDMoCZ12MH72</v>
      </c>
      <c r="K944" s="113" t="s">
        <v>131</v>
      </c>
      <c r="L944" s="113" t="s">
        <v>1651</v>
      </c>
      <c r="M944" s="113" t="s">
        <v>111</v>
      </c>
      <c r="N944" s="89" t="s">
        <v>1654</v>
      </c>
      <c r="O944" s="113" t="b">
        <f>INDEX(key!$AT$4:$BI$7,MATCH(K944,key!$AS$4:$AS$7,0),VALUE(RIGHT(M944,2)))</f>
        <v>0</v>
      </c>
      <c r="P944" s="113" t="b">
        <f t="shared" si="71"/>
        <v>1</v>
      </c>
      <c r="Q944" s="113">
        <f t="shared" si="67"/>
        <v>0</v>
      </c>
    </row>
    <row r="945" spans="10:17" x14ac:dyDescent="0.25">
      <c r="J945" s="113" t="str">
        <f t="shared" si="70"/>
        <v>SDGDMoCZ13MH72</v>
      </c>
      <c r="K945" s="113" t="s">
        <v>131</v>
      </c>
      <c r="L945" s="113" t="s">
        <v>1651</v>
      </c>
      <c r="M945" s="113" t="s">
        <v>112</v>
      </c>
      <c r="N945" s="89" t="s">
        <v>1654</v>
      </c>
      <c r="O945" s="113" t="b">
        <f>INDEX(key!$AT$4:$BI$7,MATCH(K945,key!$AS$4:$AS$7,0),VALUE(RIGHT(M945,2)))</f>
        <v>0</v>
      </c>
      <c r="P945" s="113" t="b">
        <f t="shared" si="71"/>
        <v>1</v>
      </c>
      <c r="Q945" s="113">
        <f t="shared" si="67"/>
        <v>0</v>
      </c>
    </row>
    <row r="946" spans="10:17" x14ac:dyDescent="0.25">
      <c r="J946" s="113" t="str">
        <f t="shared" si="70"/>
        <v>SDGDMoCZ14MH72</v>
      </c>
      <c r="K946" s="113" t="s">
        <v>131</v>
      </c>
      <c r="L946" s="113" t="s">
        <v>1651</v>
      </c>
      <c r="M946" s="113" t="s">
        <v>113</v>
      </c>
      <c r="N946" s="89" t="s">
        <v>1654</v>
      </c>
      <c r="O946" s="113" t="b">
        <f>INDEX(key!$AT$4:$BI$7,MATCH(K946,key!$AS$4:$AS$7,0),VALUE(RIGHT(M946,2)))</f>
        <v>1</v>
      </c>
      <c r="P946" s="113" t="b">
        <f t="shared" si="71"/>
        <v>1</v>
      </c>
      <c r="Q946" s="113">
        <f t="shared" si="67"/>
        <v>636</v>
      </c>
    </row>
    <row r="947" spans="10:17" x14ac:dyDescent="0.25">
      <c r="J947" s="113" t="str">
        <f t="shared" si="70"/>
        <v>SDGDMoCZ15MH72</v>
      </c>
      <c r="K947" s="113" t="s">
        <v>131</v>
      </c>
      <c r="L947" s="113" t="s">
        <v>1651</v>
      </c>
      <c r="M947" s="113" t="s">
        <v>114</v>
      </c>
      <c r="N947" s="89" t="s">
        <v>1654</v>
      </c>
      <c r="O947" s="113" t="b">
        <f>INDEX(key!$AT$4:$BI$7,MATCH(K947,key!$AS$4:$AS$7,0),VALUE(RIGHT(M947,2)))</f>
        <v>1</v>
      </c>
      <c r="P947" s="113" t="b">
        <f t="shared" si="71"/>
        <v>1</v>
      </c>
      <c r="Q947" s="113">
        <f t="shared" si="67"/>
        <v>1</v>
      </c>
    </row>
    <row r="948" spans="10:17" x14ac:dyDescent="0.25">
      <c r="J948" s="113" t="str">
        <f t="shared" si="70"/>
        <v>SDGDMoCZ16MH72</v>
      </c>
      <c r="K948" s="113" t="s">
        <v>131</v>
      </c>
      <c r="L948" s="113" t="s">
        <v>1651</v>
      </c>
      <c r="M948" s="113" t="s">
        <v>115</v>
      </c>
      <c r="N948" s="89" t="s">
        <v>1654</v>
      </c>
      <c r="O948" s="113" t="b">
        <f>INDEX(key!$AT$4:$BI$7,MATCH(K948,key!$AS$4:$AS$7,0),VALUE(RIGHT(M948,2)))</f>
        <v>0</v>
      </c>
      <c r="P948" s="113" t="b">
        <f t="shared" si="71"/>
        <v>1</v>
      </c>
      <c r="Q948" s="113">
        <f t="shared" si="67"/>
        <v>0</v>
      </c>
    </row>
    <row r="949" spans="10:17" x14ac:dyDescent="0.25">
      <c r="J949" s="113" t="str">
        <f t="shared" si="70"/>
        <v>SDGDMoCZ01MH85</v>
      </c>
      <c r="K949" s="113" t="s">
        <v>131</v>
      </c>
      <c r="L949" s="113" t="s">
        <v>1651</v>
      </c>
      <c r="M949" s="113" t="s">
        <v>48</v>
      </c>
      <c r="N949" s="89" t="s">
        <v>1655</v>
      </c>
      <c r="O949" s="113" t="b">
        <f>INDEX(key!$AT$4:$BI$7,MATCH(K949,key!$AS$4:$AS$7,0),VALUE(RIGHT(M949,2)))</f>
        <v>0</v>
      </c>
      <c r="P949" s="113" t="b">
        <f t="shared" si="71"/>
        <v>1</v>
      </c>
      <c r="Q949" s="113">
        <f t="shared" si="67"/>
        <v>0</v>
      </c>
    </row>
    <row r="950" spans="10:17" x14ac:dyDescent="0.25">
      <c r="J950" s="113" t="str">
        <f t="shared" si="70"/>
        <v>SDGDMoCZ02MH85</v>
      </c>
      <c r="K950" s="113" t="s">
        <v>131</v>
      </c>
      <c r="L950" s="113" t="s">
        <v>1651</v>
      </c>
      <c r="M950" s="113" t="s">
        <v>101</v>
      </c>
      <c r="N950" s="89" t="s">
        <v>1655</v>
      </c>
      <c r="O950" s="113" t="b">
        <f>INDEX(key!$AT$4:$BI$7,MATCH(K950,key!$AS$4:$AS$7,0),VALUE(RIGHT(M950,2)))</f>
        <v>0</v>
      </c>
      <c r="P950" s="113" t="b">
        <f t="shared" si="71"/>
        <v>1</v>
      </c>
      <c r="Q950" s="113">
        <f t="shared" si="67"/>
        <v>0</v>
      </c>
    </row>
    <row r="951" spans="10:17" x14ac:dyDescent="0.25">
      <c r="J951" s="113" t="str">
        <f t="shared" si="70"/>
        <v>SDGDMoCZ03MH85</v>
      </c>
      <c r="K951" s="113" t="s">
        <v>131</v>
      </c>
      <c r="L951" s="113" t="s">
        <v>1651</v>
      </c>
      <c r="M951" s="113" t="s">
        <v>102</v>
      </c>
      <c r="N951" s="89" t="s">
        <v>1655</v>
      </c>
      <c r="O951" s="113" t="b">
        <f>INDEX(key!$AT$4:$BI$7,MATCH(K951,key!$AS$4:$AS$7,0),VALUE(RIGHT(M951,2)))</f>
        <v>0</v>
      </c>
      <c r="P951" s="113" t="b">
        <f t="shared" si="71"/>
        <v>1</v>
      </c>
      <c r="Q951" s="113">
        <f t="shared" si="67"/>
        <v>0</v>
      </c>
    </row>
    <row r="952" spans="10:17" x14ac:dyDescent="0.25">
      <c r="J952" s="113" t="str">
        <f t="shared" si="70"/>
        <v>SDGDMoCZ04MH85</v>
      </c>
      <c r="K952" s="113" t="s">
        <v>131</v>
      </c>
      <c r="L952" s="113" t="s">
        <v>1651</v>
      </c>
      <c r="M952" s="113" t="s">
        <v>103</v>
      </c>
      <c r="N952" s="89" t="s">
        <v>1655</v>
      </c>
      <c r="O952" s="113" t="b">
        <f>INDEX(key!$AT$4:$BI$7,MATCH(K952,key!$AS$4:$AS$7,0),VALUE(RIGHT(M952,2)))</f>
        <v>0</v>
      </c>
      <c r="P952" s="113" t="b">
        <f t="shared" si="71"/>
        <v>1</v>
      </c>
      <c r="Q952" s="113">
        <f t="shared" si="67"/>
        <v>0</v>
      </c>
    </row>
    <row r="953" spans="10:17" x14ac:dyDescent="0.25">
      <c r="J953" s="113" t="str">
        <f t="shared" si="70"/>
        <v>SDGDMoCZ05MH85</v>
      </c>
      <c r="K953" s="113" t="s">
        <v>131</v>
      </c>
      <c r="L953" s="113" t="s">
        <v>1651</v>
      </c>
      <c r="M953" s="113" t="s">
        <v>104</v>
      </c>
      <c r="N953" s="89" t="s">
        <v>1655</v>
      </c>
      <c r="O953" s="113" t="b">
        <f>INDEX(key!$AT$4:$BI$7,MATCH(K953,key!$AS$4:$AS$7,0),VALUE(RIGHT(M953,2)))</f>
        <v>0</v>
      </c>
      <c r="P953" s="113" t="b">
        <f t="shared" si="71"/>
        <v>1</v>
      </c>
      <c r="Q953" s="113">
        <f t="shared" si="67"/>
        <v>0</v>
      </c>
    </row>
    <row r="954" spans="10:17" x14ac:dyDescent="0.25">
      <c r="J954" s="113" t="str">
        <f t="shared" si="70"/>
        <v>SDGDMoCZ06MH85</v>
      </c>
      <c r="K954" s="113" t="s">
        <v>131</v>
      </c>
      <c r="L954" s="113" t="s">
        <v>1651</v>
      </c>
      <c r="M954" s="113" t="s">
        <v>105</v>
      </c>
      <c r="N954" s="89" t="s">
        <v>1655</v>
      </c>
      <c r="O954" s="113" t="b">
        <f>INDEX(key!$AT$4:$BI$7,MATCH(K954,key!$AS$4:$AS$7,0),VALUE(RIGHT(M954,2)))</f>
        <v>1</v>
      </c>
      <c r="P954" s="113" t="b">
        <f t="shared" si="71"/>
        <v>1</v>
      </c>
      <c r="Q954" s="113">
        <f t="shared" si="67"/>
        <v>1</v>
      </c>
    </row>
    <row r="955" spans="10:17" x14ac:dyDescent="0.25">
      <c r="J955" s="113" t="str">
        <f t="shared" si="70"/>
        <v>SDGDMoCZ07MH85</v>
      </c>
      <c r="K955" s="113" t="s">
        <v>131</v>
      </c>
      <c r="L955" s="113" t="s">
        <v>1651</v>
      </c>
      <c r="M955" s="113" t="s">
        <v>106</v>
      </c>
      <c r="N955" s="89" t="s">
        <v>1655</v>
      </c>
      <c r="O955" s="113" t="b">
        <f>INDEX(key!$AT$4:$BI$7,MATCH(K955,key!$AS$4:$AS$7,0),VALUE(RIGHT(M955,2)))</f>
        <v>1</v>
      </c>
      <c r="P955" s="113" t="b">
        <f t="shared" si="71"/>
        <v>1</v>
      </c>
      <c r="Q955" s="113">
        <f t="shared" si="67"/>
        <v>5974</v>
      </c>
    </row>
    <row r="956" spans="10:17" x14ac:dyDescent="0.25">
      <c r="J956" s="113" t="str">
        <f t="shared" si="70"/>
        <v>SDGDMoCZ08MH85</v>
      </c>
      <c r="K956" s="113" t="s">
        <v>131</v>
      </c>
      <c r="L956" s="113" t="s">
        <v>1651</v>
      </c>
      <c r="M956" s="113" t="s">
        <v>107</v>
      </c>
      <c r="N956" s="89" t="s">
        <v>1655</v>
      </c>
      <c r="O956" s="113" t="b">
        <f>INDEX(key!$AT$4:$BI$7,MATCH(K956,key!$AS$4:$AS$7,0),VALUE(RIGHT(M956,2)))</f>
        <v>1</v>
      </c>
      <c r="P956" s="113" t="b">
        <f t="shared" si="71"/>
        <v>1</v>
      </c>
      <c r="Q956" s="113">
        <f t="shared" si="67"/>
        <v>1</v>
      </c>
    </row>
    <row r="957" spans="10:17" x14ac:dyDescent="0.25">
      <c r="J957" s="113" t="str">
        <f t="shared" si="70"/>
        <v>SDGDMoCZ09MH85</v>
      </c>
      <c r="K957" s="113" t="s">
        <v>131</v>
      </c>
      <c r="L957" s="113" t="s">
        <v>1651</v>
      </c>
      <c r="M957" s="113" t="s">
        <v>108</v>
      </c>
      <c r="N957" s="89" t="s">
        <v>1655</v>
      </c>
      <c r="O957" s="113" t="b">
        <f>INDEX(key!$AT$4:$BI$7,MATCH(K957,key!$AS$4:$AS$7,0),VALUE(RIGHT(M957,2)))</f>
        <v>0</v>
      </c>
      <c r="P957" s="113" t="b">
        <f t="shared" si="71"/>
        <v>1</v>
      </c>
      <c r="Q957" s="113">
        <f t="shared" si="67"/>
        <v>0</v>
      </c>
    </row>
    <row r="958" spans="10:17" x14ac:dyDescent="0.25">
      <c r="J958" s="113" t="str">
        <f t="shared" si="70"/>
        <v>SDGDMoCZ10MH85</v>
      </c>
      <c r="K958" s="113" t="s">
        <v>131</v>
      </c>
      <c r="L958" s="113" t="s">
        <v>1651</v>
      </c>
      <c r="M958" s="113" t="s">
        <v>109</v>
      </c>
      <c r="N958" s="89" t="s">
        <v>1655</v>
      </c>
      <c r="O958" s="113" t="b">
        <f>INDEX(key!$AT$4:$BI$7,MATCH(K958,key!$AS$4:$AS$7,0),VALUE(RIGHT(M958,2)))</f>
        <v>1</v>
      </c>
      <c r="P958" s="113" t="b">
        <f t="shared" si="71"/>
        <v>1</v>
      </c>
      <c r="Q958" s="113">
        <f t="shared" si="67"/>
        <v>6936</v>
      </c>
    </row>
    <row r="959" spans="10:17" x14ac:dyDescent="0.25">
      <c r="J959" s="113" t="str">
        <f t="shared" si="70"/>
        <v>SDGDMoCZ11MH85</v>
      </c>
      <c r="K959" s="113" t="s">
        <v>131</v>
      </c>
      <c r="L959" s="113" t="s">
        <v>1651</v>
      </c>
      <c r="M959" s="113" t="s">
        <v>110</v>
      </c>
      <c r="N959" s="89" t="s">
        <v>1655</v>
      </c>
      <c r="O959" s="113" t="b">
        <f>INDEX(key!$AT$4:$BI$7,MATCH(K959,key!$AS$4:$AS$7,0),VALUE(RIGHT(M959,2)))</f>
        <v>0</v>
      </c>
      <c r="P959" s="113" t="b">
        <f t="shared" si="71"/>
        <v>1</v>
      </c>
      <c r="Q959" s="113">
        <f t="shared" si="67"/>
        <v>0</v>
      </c>
    </row>
    <row r="960" spans="10:17" x14ac:dyDescent="0.25">
      <c r="J960" s="113" t="str">
        <f t="shared" si="70"/>
        <v>SDGDMoCZ12MH85</v>
      </c>
      <c r="K960" s="113" t="s">
        <v>131</v>
      </c>
      <c r="L960" s="113" t="s">
        <v>1651</v>
      </c>
      <c r="M960" s="113" t="s">
        <v>111</v>
      </c>
      <c r="N960" s="89" t="s">
        <v>1655</v>
      </c>
      <c r="O960" s="113" t="b">
        <f>INDEX(key!$AT$4:$BI$7,MATCH(K960,key!$AS$4:$AS$7,0),VALUE(RIGHT(M960,2)))</f>
        <v>0</v>
      </c>
      <c r="P960" s="113" t="b">
        <f t="shared" si="71"/>
        <v>1</v>
      </c>
      <c r="Q960" s="113">
        <f t="shared" si="67"/>
        <v>0</v>
      </c>
    </row>
    <row r="961" spans="10:17" x14ac:dyDescent="0.25">
      <c r="J961" s="113" t="str">
        <f t="shared" si="70"/>
        <v>SDGDMoCZ13MH85</v>
      </c>
      <c r="K961" s="113" t="s">
        <v>131</v>
      </c>
      <c r="L961" s="113" t="s">
        <v>1651</v>
      </c>
      <c r="M961" s="113" t="s">
        <v>112</v>
      </c>
      <c r="N961" s="89" t="s">
        <v>1655</v>
      </c>
      <c r="O961" s="113" t="b">
        <f>INDEX(key!$AT$4:$BI$7,MATCH(K961,key!$AS$4:$AS$7,0),VALUE(RIGHT(M961,2)))</f>
        <v>0</v>
      </c>
      <c r="P961" s="113" t="b">
        <f t="shared" si="71"/>
        <v>1</v>
      </c>
      <c r="Q961" s="113">
        <f t="shared" si="67"/>
        <v>0</v>
      </c>
    </row>
    <row r="962" spans="10:17" x14ac:dyDescent="0.25">
      <c r="J962" s="113" t="str">
        <f t="shared" si="70"/>
        <v>SDGDMoCZ14MH85</v>
      </c>
      <c r="K962" s="113" t="s">
        <v>131</v>
      </c>
      <c r="L962" s="113" t="s">
        <v>1651</v>
      </c>
      <c r="M962" s="113" t="s">
        <v>113</v>
      </c>
      <c r="N962" s="89" t="s">
        <v>1655</v>
      </c>
      <c r="O962" s="113" t="b">
        <f>INDEX(key!$AT$4:$BI$7,MATCH(K962,key!$AS$4:$AS$7,0),VALUE(RIGHT(M962,2)))</f>
        <v>1</v>
      </c>
      <c r="P962" s="113" t="b">
        <f t="shared" si="71"/>
        <v>1</v>
      </c>
      <c r="Q962" s="113">
        <f t="shared" si="67"/>
        <v>288</v>
      </c>
    </row>
    <row r="963" spans="10:17" x14ac:dyDescent="0.25">
      <c r="J963" s="113" t="str">
        <f t="shared" si="70"/>
        <v>SDGDMoCZ15MH85</v>
      </c>
      <c r="K963" s="113" t="s">
        <v>131</v>
      </c>
      <c r="L963" s="113" t="s">
        <v>1651</v>
      </c>
      <c r="M963" s="113" t="s">
        <v>114</v>
      </c>
      <c r="N963" s="89" t="s">
        <v>1655</v>
      </c>
      <c r="O963" s="113" t="b">
        <f>INDEX(key!$AT$4:$BI$7,MATCH(K963,key!$AS$4:$AS$7,0),VALUE(RIGHT(M963,2)))</f>
        <v>1</v>
      </c>
      <c r="P963" s="113" t="b">
        <f t="shared" si="71"/>
        <v>1</v>
      </c>
      <c r="Q963" s="113">
        <f t="shared" si="67"/>
        <v>1</v>
      </c>
    </row>
    <row r="964" spans="10:17" x14ac:dyDescent="0.25">
      <c r="J964" s="113" t="str">
        <f t="shared" si="70"/>
        <v>SDGDMoCZ16MH85</v>
      </c>
      <c r="K964" s="113" t="s">
        <v>131</v>
      </c>
      <c r="L964" s="113" t="s">
        <v>1651</v>
      </c>
      <c r="M964" s="113" t="s">
        <v>115</v>
      </c>
      <c r="N964" s="89" t="s">
        <v>1655</v>
      </c>
      <c r="O964" s="113" t="b">
        <f>INDEX(key!$AT$4:$BI$7,MATCH(K964,key!$AS$4:$AS$7,0),VALUE(RIGHT(M964,2)))</f>
        <v>0</v>
      </c>
      <c r="P964" s="113" t="b">
        <f t="shared" si="71"/>
        <v>1</v>
      </c>
      <c r="Q964" s="113">
        <f t="shared" si="67"/>
        <v>0</v>
      </c>
    </row>
    <row r="965" spans="10:17" x14ac:dyDescent="0.25">
      <c r="J965" s="113" t="str">
        <f t="shared" si="70"/>
        <v>SDGDMoCZ01MH00</v>
      </c>
      <c r="K965" s="113" t="s">
        <v>131</v>
      </c>
      <c r="L965" s="113" t="s">
        <v>1651</v>
      </c>
      <c r="M965" s="113" t="s">
        <v>48</v>
      </c>
      <c r="N965" s="89" t="s">
        <v>1652</v>
      </c>
      <c r="O965" s="113" t="b">
        <f>INDEX(key!$AT$4:$BI$7,MATCH(K965,key!$AS$4:$AS$7,0),VALUE(RIGHT(M965,2)))</f>
        <v>0</v>
      </c>
      <c r="P965" s="113" t="b">
        <f t="shared" si="71"/>
        <v>1</v>
      </c>
      <c r="Q965" s="113">
        <f t="shared" ref="Q965:Q1012" si="72">IF(O965,IF(P965,VLOOKUP(J965,$C$4:$F$387,4,FALSE),MAX(VLOOKUP(K965&amp;L965&amp;M965&amp;"MH00",$C$4:$F$387,4,FALSE)*VLOOKUP(L965&amp;N965,$S$5:$W$24,5,FALSE),1)),0)</f>
        <v>0</v>
      </c>
    </row>
    <row r="966" spans="10:17" x14ac:dyDescent="0.25">
      <c r="J966" s="113" t="str">
        <f t="shared" si="70"/>
        <v>SDGDMoCZ02MH00</v>
      </c>
      <c r="K966" s="113" t="s">
        <v>131</v>
      </c>
      <c r="L966" s="113" t="s">
        <v>1651</v>
      </c>
      <c r="M966" s="113" t="s">
        <v>101</v>
      </c>
      <c r="N966" s="89" t="s">
        <v>1652</v>
      </c>
      <c r="O966" s="113" t="b">
        <f>INDEX(key!$AT$4:$BI$7,MATCH(K966,key!$AS$4:$AS$7,0),VALUE(RIGHT(M966,2)))</f>
        <v>0</v>
      </c>
      <c r="P966" s="113" t="b">
        <f t="shared" si="71"/>
        <v>1</v>
      </c>
      <c r="Q966" s="113">
        <f t="shared" si="72"/>
        <v>0</v>
      </c>
    </row>
    <row r="967" spans="10:17" x14ac:dyDescent="0.25">
      <c r="J967" s="113" t="str">
        <f t="shared" si="70"/>
        <v>SDGDMoCZ03MH00</v>
      </c>
      <c r="K967" s="113" t="s">
        <v>131</v>
      </c>
      <c r="L967" s="113" t="s">
        <v>1651</v>
      </c>
      <c r="M967" s="113" t="s">
        <v>102</v>
      </c>
      <c r="N967" s="89" t="s">
        <v>1652</v>
      </c>
      <c r="O967" s="113" t="b">
        <f>INDEX(key!$AT$4:$BI$7,MATCH(K967,key!$AS$4:$AS$7,0),VALUE(RIGHT(M967,2)))</f>
        <v>0</v>
      </c>
      <c r="P967" s="113" t="b">
        <f t="shared" si="71"/>
        <v>1</v>
      </c>
      <c r="Q967" s="113">
        <f t="shared" si="72"/>
        <v>0</v>
      </c>
    </row>
    <row r="968" spans="10:17" x14ac:dyDescent="0.25">
      <c r="J968" s="113" t="str">
        <f t="shared" si="70"/>
        <v>SDGDMoCZ04MH00</v>
      </c>
      <c r="K968" s="113" t="s">
        <v>131</v>
      </c>
      <c r="L968" s="113" t="s">
        <v>1651</v>
      </c>
      <c r="M968" s="113" t="s">
        <v>103</v>
      </c>
      <c r="N968" s="89" t="s">
        <v>1652</v>
      </c>
      <c r="O968" s="113" t="b">
        <f>INDEX(key!$AT$4:$BI$7,MATCH(K968,key!$AS$4:$AS$7,0),VALUE(RIGHT(M968,2)))</f>
        <v>0</v>
      </c>
      <c r="P968" s="113" t="b">
        <f t="shared" si="71"/>
        <v>1</v>
      </c>
      <c r="Q968" s="113">
        <f t="shared" si="72"/>
        <v>0</v>
      </c>
    </row>
    <row r="969" spans="10:17" x14ac:dyDescent="0.25">
      <c r="J969" s="113" t="str">
        <f t="shared" si="70"/>
        <v>SDGDMoCZ05MH00</v>
      </c>
      <c r="K969" s="113" t="s">
        <v>131</v>
      </c>
      <c r="L969" s="113" t="s">
        <v>1651</v>
      </c>
      <c r="M969" s="113" t="s">
        <v>104</v>
      </c>
      <c r="N969" s="89" t="s">
        <v>1652</v>
      </c>
      <c r="O969" s="113" t="b">
        <f>INDEX(key!$AT$4:$BI$7,MATCH(K969,key!$AS$4:$AS$7,0),VALUE(RIGHT(M969,2)))</f>
        <v>0</v>
      </c>
      <c r="P969" s="113" t="b">
        <f t="shared" si="71"/>
        <v>1</v>
      </c>
      <c r="Q969" s="113">
        <f t="shared" si="72"/>
        <v>0</v>
      </c>
    </row>
    <row r="970" spans="10:17" x14ac:dyDescent="0.25">
      <c r="J970" s="113" t="str">
        <f t="shared" si="70"/>
        <v>SDGDMoCZ06MH00</v>
      </c>
      <c r="K970" s="113" t="s">
        <v>131</v>
      </c>
      <c r="L970" s="113" t="s">
        <v>1651</v>
      </c>
      <c r="M970" s="113" t="s">
        <v>105</v>
      </c>
      <c r="N970" s="89" t="s">
        <v>1652</v>
      </c>
      <c r="O970" s="113" t="b">
        <f>INDEX(key!$AT$4:$BI$7,MATCH(K970,key!$AS$4:$AS$7,0),VALUE(RIGHT(M970,2)))</f>
        <v>1</v>
      </c>
      <c r="P970" s="113" t="b">
        <f t="shared" si="71"/>
        <v>1</v>
      </c>
      <c r="Q970" s="113">
        <f t="shared" si="72"/>
        <v>1</v>
      </c>
    </row>
    <row r="971" spans="10:17" x14ac:dyDescent="0.25">
      <c r="J971" s="113" t="str">
        <f t="shared" si="70"/>
        <v>SDGDMoCZ07MH00</v>
      </c>
      <c r="K971" s="113" t="s">
        <v>131</v>
      </c>
      <c r="L971" s="113" t="s">
        <v>1651</v>
      </c>
      <c r="M971" s="113" t="s">
        <v>106</v>
      </c>
      <c r="N971" s="89" t="s">
        <v>1652</v>
      </c>
      <c r="O971" s="113" t="b">
        <f>INDEX(key!$AT$4:$BI$7,MATCH(K971,key!$AS$4:$AS$7,0),VALUE(RIGHT(M971,2)))</f>
        <v>1</v>
      </c>
      <c r="P971" s="113" t="b">
        <f t="shared" si="71"/>
        <v>1</v>
      </c>
      <c r="Q971" s="113">
        <f t="shared" si="72"/>
        <v>1718</v>
      </c>
    </row>
    <row r="972" spans="10:17" x14ac:dyDescent="0.25">
      <c r="J972" s="113" t="str">
        <f t="shared" si="70"/>
        <v>SDGDMoCZ08MH00</v>
      </c>
      <c r="K972" s="113" t="s">
        <v>131</v>
      </c>
      <c r="L972" s="113" t="s">
        <v>1651</v>
      </c>
      <c r="M972" s="113" t="s">
        <v>107</v>
      </c>
      <c r="N972" s="89" t="s">
        <v>1652</v>
      </c>
      <c r="O972" s="113" t="b">
        <f>INDEX(key!$AT$4:$BI$7,MATCH(K972,key!$AS$4:$AS$7,0),VALUE(RIGHT(M972,2)))</f>
        <v>1</v>
      </c>
      <c r="P972" s="113" t="b">
        <f t="shared" si="71"/>
        <v>1</v>
      </c>
      <c r="Q972" s="113">
        <f t="shared" si="72"/>
        <v>1</v>
      </c>
    </row>
    <row r="973" spans="10:17" x14ac:dyDescent="0.25">
      <c r="J973" s="113" t="str">
        <f t="shared" si="70"/>
        <v>SDGDMoCZ09MH00</v>
      </c>
      <c r="K973" s="113" t="s">
        <v>131</v>
      </c>
      <c r="L973" s="113" t="s">
        <v>1651</v>
      </c>
      <c r="M973" s="113" t="s">
        <v>108</v>
      </c>
      <c r="N973" s="89" t="s">
        <v>1652</v>
      </c>
      <c r="O973" s="113" t="b">
        <f>INDEX(key!$AT$4:$BI$7,MATCH(K973,key!$AS$4:$AS$7,0),VALUE(RIGHT(M973,2)))</f>
        <v>0</v>
      </c>
      <c r="P973" s="113" t="b">
        <f t="shared" si="71"/>
        <v>1</v>
      </c>
      <c r="Q973" s="113">
        <f t="shared" si="72"/>
        <v>0</v>
      </c>
    </row>
    <row r="974" spans="10:17" x14ac:dyDescent="0.25">
      <c r="J974" s="113" t="str">
        <f t="shared" si="70"/>
        <v>SDGDMoCZ10MH00</v>
      </c>
      <c r="K974" s="113" t="s">
        <v>131</v>
      </c>
      <c r="L974" s="113" t="s">
        <v>1651</v>
      </c>
      <c r="M974" s="113" t="s">
        <v>109</v>
      </c>
      <c r="N974" s="89" t="s">
        <v>1652</v>
      </c>
      <c r="O974" s="113" t="b">
        <f>INDEX(key!$AT$4:$BI$7,MATCH(K974,key!$AS$4:$AS$7,0),VALUE(RIGHT(M974,2)))</f>
        <v>1</v>
      </c>
      <c r="P974" s="113" t="b">
        <f t="shared" si="71"/>
        <v>1</v>
      </c>
      <c r="Q974" s="113">
        <f t="shared" si="72"/>
        <v>3124</v>
      </c>
    </row>
    <row r="975" spans="10:17" x14ac:dyDescent="0.25">
      <c r="J975" s="113" t="str">
        <f t="shared" si="70"/>
        <v>SDGDMoCZ11MH00</v>
      </c>
      <c r="K975" s="113" t="s">
        <v>131</v>
      </c>
      <c r="L975" s="113" t="s">
        <v>1651</v>
      </c>
      <c r="M975" s="113" t="s">
        <v>110</v>
      </c>
      <c r="N975" s="89" t="s">
        <v>1652</v>
      </c>
      <c r="O975" s="113" t="b">
        <f>INDEX(key!$AT$4:$BI$7,MATCH(K975,key!$AS$4:$AS$7,0),VALUE(RIGHT(M975,2)))</f>
        <v>0</v>
      </c>
      <c r="P975" s="113" t="b">
        <f t="shared" si="71"/>
        <v>1</v>
      </c>
      <c r="Q975" s="113">
        <f t="shared" si="72"/>
        <v>0</v>
      </c>
    </row>
    <row r="976" spans="10:17" x14ac:dyDescent="0.25">
      <c r="J976" s="113" t="str">
        <f t="shared" si="70"/>
        <v>SDGDMoCZ12MH00</v>
      </c>
      <c r="K976" s="113" t="s">
        <v>131</v>
      </c>
      <c r="L976" s="113" t="s">
        <v>1651</v>
      </c>
      <c r="M976" s="113" t="s">
        <v>111</v>
      </c>
      <c r="N976" s="89" t="s">
        <v>1652</v>
      </c>
      <c r="O976" s="113" t="b">
        <f>INDEX(key!$AT$4:$BI$7,MATCH(K976,key!$AS$4:$AS$7,0),VALUE(RIGHT(M976,2)))</f>
        <v>0</v>
      </c>
      <c r="P976" s="113" t="b">
        <f t="shared" si="71"/>
        <v>1</v>
      </c>
      <c r="Q976" s="113">
        <f t="shared" si="72"/>
        <v>0</v>
      </c>
    </row>
    <row r="977" spans="10:17" x14ac:dyDescent="0.25">
      <c r="J977" s="113" t="str">
        <f t="shared" si="70"/>
        <v>SDGDMoCZ13MH00</v>
      </c>
      <c r="K977" s="113" t="s">
        <v>131</v>
      </c>
      <c r="L977" s="113" t="s">
        <v>1651</v>
      </c>
      <c r="M977" s="113" t="s">
        <v>112</v>
      </c>
      <c r="N977" s="89" t="s">
        <v>1652</v>
      </c>
      <c r="O977" s="113" t="b">
        <f>INDEX(key!$AT$4:$BI$7,MATCH(K977,key!$AS$4:$AS$7,0),VALUE(RIGHT(M977,2)))</f>
        <v>0</v>
      </c>
      <c r="P977" s="113" t="b">
        <f t="shared" si="71"/>
        <v>1</v>
      </c>
      <c r="Q977" s="113">
        <f t="shared" si="72"/>
        <v>0</v>
      </c>
    </row>
    <row r="978" spans="10:17" x14ac:dyDescent="0.25">
      <c r="J978" s="113" t="str">
        <f t="shared" si="70"/>
        <v>SDGDMoCZ14MH00</v>
      </c>
      <c r="K978" s="113" t="s">
        <v>131</v>
      </c>
      <c r="L978" s="113" t="s">
        <v>1651</v>
      </c>
      <c r="M978" s="113" t="s">
        <v>113</v>
      </c>
      <c r="N978" s="89" t="s">
        <v>1652</v>
      </c>
      <c r="O978" s="113" t="b">
        <f>INDEX(key!$AT$4:$BI$7,MATCH(K978,key!$AS$4:$AS$7,0),VALUE(RIGHT(M978,2)))</f>
        <v>1</v>
      </c>
      <c r="P978" s="113" t="b">
        <f t="shared" si="71"/>
        <v>1</v>
      </c>
      <c r="Q978" s="113">
        <f t="shared" si="72"/>
        <v>1</v>
      </c>
    </row>
    <row r="979" spans="10:17" x14ac:dyDescent="0.25">
      <c r="J979" s="113" t="str">
        <f t="shared" si="70"/>
        <v>SDGDMoCZ15MH00</v>
      </c>
      <c r="K979" s="113" t="s">
        <v>131</v>
      </c>
      <c r="L979" s="113" t="s">
        <v>1651</v>
      </c>
      <c r="M979" s="113" t="s">
        <v>114</v>
      </c>
      <c r="N979" s="89" t="s">
        <v>1652</v>
      </c>
      <c r="O979" s="113" t="b">
        <f>INDEX(key!$AT$4:$BI$7,MATCH(K979,key!$AS$4:$AS$7,0),VALUE(RIGHT(M979,2)))</f>
        <v>1</v>
      </c>
      <c r="P979" s="113" t="b">
        <f t="shared" si="71"/>
        <v>1</v>
      </c>
      <c r="Q979" s="113">
        <f t="shared" si="72"/>
        <v>1</v>
      </c>
    </row>
    <row r="980" spans="10:17" x14ac:dyDescent="0.25">
      <c r="J980" s="113" t="str">
        <f t="shared" si="70"/>
        <v>SDGDMoCZ16MH00</v>
      </c>
      <c r="K980" s="113" t="s">
        <v>131</v>
      </c>
      <c r="L980" s="113" t="s">
        <v>1651</v>
      </c>
      <c r="M980" s="113" t="s">
        <v>115</v>
      </c>
      <c r="N980" s="89" t="s">
        <v>1652</v>
      </c>
      <c r="O980" s="113" t="b">
        <f>INDEX(key!$AT$4:$BI$7,MATCH(K980,key!$AS$4:$AS$7,0),VALUE(RIGHT(M980,2)))</f>
        <v>0</v>
      </c>
      <c r="P980" s="113" t="b">
        <f t="shared" si="71"/>
        <v>1</v>
      </c>
      <c r="Q980" s="113">
        <f t="shared" si="72"/>
        <v>0</v>
      </c>
    </row>
    <row r="981" spans="10:17" x14ac:dyDescent="0.25">
      <c r="J981" s="113" t="str">
        <f t="shared" si="70"/>
        <v>SDGDMoCZ01MH06</v>
      </c>
      <c r="K981" s="113" t="s">
        <v>131</v>
      </c>
      <c r="L981" s="113" t="s">
        <v>1651</v>
      </c>
      <c r="M981" s="113" t="s">
        <v>48</v>
      </c>
      <c r="N981" s="89" t="s">
        <v>1653</v>
      </c>
      <c r="O981" s="113" t="b">
        <f>INDEX(key!$AT$4:$BI$7,MATCH(K981,key!$AS$4:$AS$7,0),VALUE(RIGHT(M981,2)))</f>
        <v>0</v>
      </c>
      <c r="P981" s="113" t="b">
        <f t="shared" si="71"/>
        <v>0</v>
      </c>
      <c r="Q981" s="113">
        <f t="shared" si="72"/>
        <v>0</v>
      </c>
    </row>
    <row r="982" spans="10:17" x14ac:dyDescent="0.25">
      <c r="J982" s="113" t="str">
        <f t="shared" si="70"/>
        <v>SDGDMoCZ02MH06</v>
      </c>
      <c r="K982" s="113" t="s">
        <v>131</v>
      </c>
      <c r="L982" s="113" t="s">
        <v>1651</v>
      </c>
      <c r="M982" s="113" t="s">
        <v>101</v>
      </c>
      <c r="N982" s="89" t="s">
        <v>1653</v>
      </c>
      <c r="O982" s="113" t="b">
        <f>INDEX(key!$AT$4:$BI$7,MATCH(K982,key!$AS$4:$AS$7,0),VALUE(RIGHT(M982,2)))</f>
        <v>0</v>
      </c>
      <c r="P982" s="113" t="b">
        <f t="shared" si="71"/>
        <v>0</v>
      </c>
      <c r="Q982" s="113">
        <f t="shared" si="72"/>
        <v>0</v>
      </c>
    </row>
    <row r="983" spans="10:17" x14ac:dyDescent="0.25">
      <c r="J983" s="113" t="str">
        <f t="shared" si="70"/>
        <v>SDGDMoCZ03MH06</v>
      </c>
      <c r="K983" s="113" t="s">
        <v>131</v>
      </c>
      <c r="L983" s="113" t="s">
        <v>1651</v>
      </c>
      <c r="M983" s="113" t="s">
        <v>102</v>
      </c>
      <c r="N983" s="89" t="s">
        <v>1653</v>
      </c>
      <c r="O983" s="113" t="b">
        <f>INDEX(key!$AT$4:$BI$7,MATCH(K983,key!$AS$4:$AS$7,0),VALUE(RIGHT(M983,2)))</f>
        <v>0</v>
      </c>
      <c r="P983" s="113" t="b">
        <f t="shared" si="71"/>
        <v>0</v>
      </c>
      <c r="Q983" s="113">
        <f t="shared" si="72"/>
        <v>0</v>
      </c>
    </row>
    <row r="984" spans="10:17" x14ac:dyDescent="0.25">
      <c r="J984" s="113" t="str">
        <f t="shared" si="70"/>
        <v>SDGDMoCZ04MH06</v>
      </c>
      <c r="K984" s="113" t="s">
        <v>131</v>
      </c>
      <c r="L984" s="113" t="s">
        <v>1651</v>
      </c>
      <c r="M984" s="113" t="s">
        <v>103</v>
      </c>
      <c r="N984" s="89" t="s">
        <v>1653</v>
      </c>
      <c r="O984" s="113" t="b">
        <f>INDEX(key!$AT$4:$BI$7,MATCH(K984,key!$AS$4:$AS$7,0),VALUE(RIGHT(M984,2)))</f>
        <v>0</v>
      </c>
      <c r="P984" s="113" t="b">
        <f t="shared" si="71"/>
        <v>0</v>
      </c>
      <c r="Q984" s="113">
        <f t="shared" si="72"/>
        <v>0</v>
      </c>
    </row>
    <row r="985" spans="10:17" x14ac:dyDescent="0.25">
      <c r="J985" s="113" t="str">
        <f t="shared" si="70"/>
        <v>SDGDMoCZ05MH06</v>
      </c>
      <c r="K985" s="113" t="s">
        <v>131</v>
      </c>
      <c r="L985" s="113" t="s">
        <v>1651</v>
      </c>
      <c r="M985" s="113" t="s">
        <v>104</v>
      </c>
      <c r="N985" s="89" t="s">
        <v>1653</v>
      </c>
      <c r="O985" s="113" t="b">
        <f>INDEX(key!$AT$4:$BI$7,MATCH(K985,key!$AS$4:$AS$7,0),VALUE(RIGHT(M985,2)))</f>
        <v>0</v>
      </c>
      <c r="P985" s="113" t="b">
        <f t="shared" si="71"/>
        <v>0</v>
      </c>
      <c r="Q985" s="113">
        <f t="shared" si="72"/>
        <v>0</v>
      </c>
    </row>
    <row r="986" spans="10:17" x14ac:dyDescent="0.25">
      <c r="J986" s="113" t="str">
        <f t="shared" si="70"/>
        <v>SDGDMoCZ06MH06</v>
      </c>
      <c r="K986" s="113" t="s">
        <v>131</v>
      </c>
      <c r="L986" s="113" t="s">
        <v>1651</v>
      </c>
      <c r="M986" s="113" t="s">
        <v>105</v>
      </c>
      <c r="N986" s="89" t="s">
        <v>1653</v>
      </c>
      <c r="O986" s="113" t="b">
        <f>INDEX(key!$AT$4:$BI$7,MATCH(K986,key!$AS$4:$AS$7,0),VALUE(RIGHT(M986,2)))</f>
        <v>1</v>
      </c>
      <c r="P986" s="113" t="b">
        <f t="shared" si="71"/>
        <v>0</v>
      </c>
      <c r="Q986" s="113">
        <f t="shared" si="72"/>
        <v>1</v>
      </c>
    </row>
    <row r="987" spans="10:17" x14ac:dyDescent="0.25">
      <c r="J987" s="113" t="str">
        <f t="shared" si="70"/>
        <v>SDGDMoCZ07MH06</v>
      </c>
      <c r="K987" s="113" t="s">
        <v>131</v>
      </c>
      <c r="L987" s="113" t="s">
        <v>1651</v>
      </c>
      <c r="M987" s="113" t="s">
        <v>106</v>
      </c>
      <c r="N987" s="89" t="s">
        <v>1653</v>
      </c>
      <c r="O987" s="113" t="b">
        <f>INDEX(key!$AT$4:$BI$7,MATCH(K987,key!$AS$4:$AS$7,0),VALUE(RIGHT(M987,2)))</f>
        <v>1</v>
      </c>
      <c r="P987" s="113" t="b">
        <f t="shared" si="71"/>
        <v>0</v>
      </c>
      <c r="Q987" s="113">
        <f t="shared" si="72"/>
        <v>724.99599999999998</v>
      </c>
    </row>
    <row r="988" spans="10:17" x14ac:dyDescent="0.25">
      <c r="J988" s="113" t="str">
        <f t="shared" si="70"/>
        <v>SDGDMoCZ08MH06</v>
      </c>
      <c r="K988" s="113" t="s">
        <v>131</v>
      </c>
      <c r="L988" s="113" t="s">
        <v>1651</v>
      </c>
      <c r="M988" s="113" t="s">
        <v>107</v>
      </c>
      <c r="N988" s="89" t="s">
        <v>1653</v>
      </c>
      <c r="O988" s="113" t="b">
        <f>INDEX(key!$AT$4:$BI$7,MATCH(K988,key!$AS$4:$AS$7,0),VALUE(RIGHT(M988,2)))</f>
        <v>1</v>
      </c>
      <c r="P988" s="113" t="b">
        <f t="shared" si="71"/>
        <v>0</v>
      </c>
      <c r="Q988" s="113">
        <f t="shared" si="72"/>
        <v>1</v>
      </c>
    </row>
    <row r="989" spans="10:17" x14ac:dyDescent="0.25">
      <c r="J989" s="113" t="str">
        <f t="shared" si="70"/>
        <v>SDGDMoCZ09MH06</v>
      </c>
      <c r="K989" s="113" t="s">
        <v>131</v>
      </c>
      <c r="L989" s="113" t="s">
        <v>1651</v>
      </c>
      <c r="M989" s="113" t="s">
        <v>108</v>
      </c>
      <c r="N989" s="89" t="s">
        <v>1653</v>
      </c>
      <c r="O989" s="113" t="b">
        <f>INDEX(key!$AT$4:$BI$7,MATCH(K989,key!$AS$4:$AS$7,0),VALUE(RIGHT(M989,2)))</f>
        <v>0</v>
      </c>
      <c r="P989" s="113" t="b">
        <f t="shared" si="71"/>
        <v>0</v>
      </c>
      <c r="Q989" s="113">
        <f t="shared" si="72"/>
        <v>0</v>
      </c>
    </row>
    <row r="990" spans="10:17" x14ac:dyDescent="0.25">
      <c r="J990" s="113" t="str">
        <f t="shared" si="70"/>
        <v>SDGDMoCZ10MH06</v>
      </c>
      <c r="K990" s="113" t="s">
        <v>131</v>
      </c>
      <c r="L990" s="113" t="s">
        <v>1651</v>
      </c>
      <c r="M990" s="113" t="s">
        <v>109</v>
      </c>
      <c r="N990" s="89" t="s">
        <v>1653</v>
      </c>
      <c r="O990" s="113" t="b">
        <f>INDEX(key!$AT$4:$BI$7,MATCH(K990,key!$AS$4:$AS$7,0),VALUE(RIGHT(M990,2)))</f>
        <v>1</v>
      </c>
      <c r="P990" s="113" t="b">
        <f t="shared" si="71"/>
        <v>0</v>
      </c>
      <c r="Q990" s="113">
        <f t="shared" si="72"/>
        <v>1318.328</v>
      </c>
    </row>
    <row r="991" spans="10:17" x14ac:dyDescent="0.25">
      <c r="J991" s="113" t="str">
        <f t="shared" si="70"/>
        <v>SDGDMoCZ11MH06</v>
      </c>
      <c r="K991" s="113" t="s">
        <v>131</v>
      </c>
      <c r="L991" s="113" t="s">
        <v>1651</v>
      </c>
      <c r="M991" s="113" t="s">
        <v>110</v>
      </c>
      <c r="N991" s="89" t="s">
        <v>1653</v>
      </c>
      <c r="O991" s="113" t="b">
        <f>INDEX(key!$AT$4:$BI$7,MATCH(K991,key!$AS$4:$AS$7,0),VALUE(RIGHT(M991,2)))</f>
        <v>0</v>
      </c>
      <c r="P991" s="113" t="b">
        <f t="shared" si="71"/>
        <v>0</v>
      </c>
      <c r="Q991" s="113">
        <f t="shared" si="72"/>
        <v>0</v>
      </c>
    </row>
    <row r="992" spans="10:17" x14ac:dyDescent="0.25">
      <c r="J992" s="113" t="str">
        <f t="shared" si="70"/>
        <v>SDGDMoCZ12MH06</v>
      </c>
      <c r="K992" s="113" t="s">
        <v>131</v>
      </c>
      <c r="L992" s="113" t="s">
        <v>1651</v>
      </c>
      <c r="M992" s="113" t="s">
        <v>111</v>
      </c>
      <c r="N992" s="89" t="s">
        <v>1653</v>
      </c>
      <c r="O992" s="113" t="b">
        <f>INDEX(key!$AT$4:$BI$7,MATCH(K992,key!$AS$4:$AS$7,0),VALUE(RIGHT(M992,2)))</f>
        <v>0</v>
      </c>
      <c r="P992" s="113" t="b">
        <f t="shared" si="71"/>
        <v>0</v>
      </c>
      <c r="Q992" s="113">
        <f t="shared" si="72"/>
        <v>0</v>
      </c>
    </row>
    <row r="993" spans="10:17" x14ac:dyDescent="0.25">
      <c r="J993" s="113" t="str">
        <f t="shared" si="70"/>
        <v>SDGDMoCZ13MH06</v>
      </c>
      <c r="K993" s="113" t="s">
        <v>131</v>
      </c>
      <c r="L993" s="113" t="s">
        <v>1651</v>
      </c>
      <c r="M993" s="113" t="s">
        <v>112</v>
      </c>
      <c r="N993" s="89" t="s">
        <v>1653</v>
      </c>
      <c r="O993" s="113" t="b">
        <f>INDEX(key!$AT$4:$BI$7,MATCH(K993,key!$AS$4:$AS$7,0),VALUE(RIGHT(M993,2)))</f>
        <v>0</v>
      </c>
      <c r="P993" s="113" t="b">
        <f t="shared" si="71"/>
        <v>0</v>
      </c>
      <c r="Q993" s="113">
        <f t="shared" si="72"/>
        <v>0</v>
      </c>
    </row>
    <row r="994" spans="10:17" x14ac:dyDescent="0.25">
      <c r="J994" s="113" t="str">
        <f t="shared" si="70"/>
        <v>SDGDMoCZ14MH06</v>
      </c>
      <c r="K994" s="113" t="s">
        <v>131</v>
      </c>
      <c r="L994" s="113" t="s">
        <v>1651</v>
      </c>
      <c r="M994" s="113" t="s">
        <v>113</v>
      </c>
      <c r="N994" s="89" t="s">
        <v>1653</v>
      </c>
      <c r="O994" s="113" t="b">
        <f>INDEX(key!$AT$4:$BI$7,MATCH(K994,key!$AS$4:$AS$7,0),VALUE(RIGHT(M994,2)))</f>
        <v>1</v>
      </c>
      <c r="P994" s="113" t="b">
        <f t="shared" si="71"/>
        <v>0</v>
      </c>
      <c r="Q994" s="113">
        <f t="shared" si="72"/>
        <v>1</v>
      </c>
    </row>
    <row r="995" spans="10:17" x14ac:dyDescent="0.25">
      <c r="J995" s="113" t="str">
        <f t="shared" si="70"/>
        <v>SDGDMoCZ15MH06</v>
      </c>
      <c r="K995" s="113" t="s">
        <v>131</v>
      </c>
      <c r="L995" s="113" t="s">
        <v>1651</v>
      </c>
      <c r="M995" s="113" t="s">
        <v>114</v>
      </c>
      <c r="N995" s="89" t="s">
        <v>1653</v>
      </c>
      <c r="O995" s="113" t="b">
        <f>INDEX(key!$AT$4:$BI$7,MATCH(K995,key!$AS$4:$AS$7,0),VALUE(RIGHT(M995,2)))</f>
        <v>1</v>
      </c>
      <c r="P995" s="113" t="b">
        <f t="shared" si="71"/>
        <v>0</v>
      </c>
      <c r="Q995" s="113">
        <f t="shared" si="72"/>
        <v>1</v>
      </c>
    </row>
    <row r="996" spans="10:17" x14ac:dyDescent="0.25">
      <c r="J996" s="113" t="str">
        <f t="shared" si="70"/>
        <v>SDGDMoCZ16MH06</v>
      </c>
      <c r="K996" s="113" t="s">
        <v>131</v>
      </c>
      <c r="L996" s="113" t="s">
        <v>1651</v>
      </c>
      <c r="M996" s="113" t="s">
        <v>115</v>
      </c>
      <c r="N996" s="89" t="s">
        <v>1653</v>
      </c>
      <c r="O996" s="113" t="b">
        <f>INDEX(key!$AT$4:$BI$7,MATCH(K996,key!$AS$4:$AS$7,0),VALUE(RIGHT(M996,2)))</f>
        <v>0</v>
      </c>
      <c r="P996" s="113" t="b">
        <f t="shared" si="71"/>
        <v>0</v>
      </c>
      <c r="Q996" s="113">
        <f t="shared" si="72"/>
        <v>0</v>
      </c>
    </row>
    <row r="997" spans="10:17" x14ac:dyDescent="0.25">
      <c r="J997" s="113" t="str">
        <f t="shared" si="70"/>
        <v>SDGDMoCZ01MH15</v>
      </c>
      <c r="K997" s="113" t="s">
        <v>131</v>
      </c>
      <c r="L997" s="113" t="s">
        <v>1651</v>
      </c>
      <c r="M997" s="113" t="s">
        <v>48</v>
      </c>
      <c r="N997" s="89" t="s">
        <v>1829</v>
      </c>
      <c r="O997" s="113" t="b">
        <f>INDEX(key!$AT$4:$BI$7,MATCH(K997,key!$AS$4:$AS$7,0),VALUE(RIGHT(M997,2)))</f>
        <v>0</v>
      </c>
      <c r="P997" s="113" t="b">
        <f t="shared" si="71"/>
        <v>0</v>
      </c>
      <c r="Q997" s="113">
        <f t="shared" si="72"/>
        <v>0</v>
      </c>
    </row>
    <row r="998" spans="10:17" x14ac:dyDescent="0.25">
      <c r="J998" s="113" t="str">
        <f t="shared" ref="J998:J1012" si="73">K998&amp;L998&amp;M998&amp;N998</f>
        <v>SDGDMoCZ02MH15</v>
      </c>
      <c r="K998" s="113" t="s">
        <v>131</v>
      </c>
      <c r="L998" s="113" t="s">
        <v>1651</v>
      </c>
      <c r="M998" s="113" t="s">
        <v>101</v>
      </c>
      <c r="N998" s="89" t="s">
        <v>1829</v>
      </c>
      <c r="O998" s="113" t="b">
        <f>INDEX(key!$AT$4:$BI$7,MATCH(K998,key!$AS$4:$AS$7,0),VALUE(RIGHT(M998,2)))</f>
        <v>0</v>
      </c>
      <c r="P998" s="113" t="b">
        <f t="shared" ref="P998:P1012" si="74">VLOOKUP(L998&amp;N998,$S$4:$V$24,4,FALSE)</f>
        <v>0</v>
      </c>
      <c r="Q998" s="113">
        <f t="shared" si="72"/>
        <v>0</v>
      </c>
    </row>
    <row r="999" spans="10:17" x14ac:dyDescent="0.25">
      <c r="J999" s="113" t="str">
        <f t="shared" si="73"/>
        <v>SDGDMoCZ03MH15</v>
      </c>
      <c r="K999" s="113" t="s">
        <v>131</v>
      </c>
      <c r="L999" s="113" t="s">
        <v>1651</v>
      </c>
      <c r="M999" s="113" t="s">
        <v>102</v>
      </c>
      <c r="N999" s="89" t="s">
        <v>1829</v>
      </c>
      <c r="O999" s="113" t="b">
        <f>INDEX(key!$AT$4:$BI$7,MATCH(K999,key!$AS$4:$AS$7,0),VALUE(RIGHT(M999,2)))</f>
        <v>0</v>
      </c>
      <c r="P999" s="113" t="b">
        <f t="shared" si="74"/>
        <v>0</v>
      </c>
      <c r="Q999" s="113">
        <f t="shared" si="72"/>
        <v>0</v>
      </c>
    </row>
    <row r="1000" spans="10:17" x14ac:dyDescent="0.25">
      <c r="J1000" s="113" t="str">
        <f t="shared" si="73"/>
        <v>SDGDMoCZ04MH15</v>
      </c>
      <c r="K1000" s="113" t="s">
        <v>131</v>
      </c>
      <c r="L1000" s="113" t="s">
        <v>1651</v>
      </c>
      <c r="M1000" s="113" t="s">
        <v>103</v>
      </c>
      <c r="N1000" s="89" t="s">
        <v>1829</v>
      </c>
      <c r="O1000" s="113" t="b">
        <f>INDEX(key!$AT$4:$BI$7,MATCH(K1000,key!$AS$4:$AS$7,0),VALUE(RIGHT(M1000,2)))</f>
        <v>0</v>
      </c>
      <c r="P1000" s="113" t="b">
        <f t="shared" si="74"/>
        <v>0</v>
      </c>
      <c r="Q1000" s="113">
        <f t="shared" si="72"/>
        <v>0</v>
      </c>
    </row>
    <row r="1001" spans="10:17" x14ac:dyDescent="0.25">
      <c r="J1001" s="113" t="str">
        <f t="shared" si="73"/>
        <v>SDGDMoCZ05MH15</v>
      </c>
      <c r="K1001" s="113" t="s">
        <v>131</v>
      </c>
      <c r="L1001" s="113" t="s">
        <v>1651</v>
      </c>
      <c r="M1001" s="113" t="s">
        <v>104</v>
      </c>
      <c r="N1001" s="89" t="s">
        <v>1829</v>
      </c>
      <c r="O1001" s="113" t="b">
        <f>INDEX(key!$AT$4:$BI$7,MATCH(K1001,key!$AS$4:$AS$7,0),VALUE(RIGHT(M1001,2)))</f>
        <v>0</v>
      </c>
      <c r="P1001" s="113" t="b">
        <f t="shared" si="74"/>
        <v>0</v>
      </c>
      <c r="Q1001" s="113">
        <f t="shared" si="72"/>
        <v>0</v>
      </c>
    </row>
    <row r="1002" spans="10:17" x14ac:dyDescent="0.25">
      <c r="J1002" s="113" t="str">
        <f t="shared" si="73"/>
        <v>SDGDMoCZ06MH15</v>
      </c>
      <c r="K1002" s="113" t="s">
        <v>131</v>
      </c>
      <c r="L1002" s="113" t="s">
        <v>1651</v>
      </c>
      <c r="M1002" s="113" t="s">
        <v>105</v>
      </c>
      <c r="N1002" s="89" t="s">
        <v>1829</v>
      </c>
      <c r="O1002" s="113" t="b">
        <f>INDEX(key!$AT$4:$BI$7,MATCH(K1002,key!$AS$4:$AS$7,0),VALUE(RIGHT(M1002,2)))</f>
        <v>1</v>
      </c>
      <c r="P1002" s="113" t="b">
        <f t="shared" si="74"/>
        <v>0</v>
      </c>
      <c r="Q1002" s="113">
        <f t="shared" si="72"/>
        <v>1</v>
      </c>
    </row>
    <row r="1003" spans="10:17" x14ac:dyDescent="0.25">
      <c r="J1003" s="113" t="str">
        <f t="shared" si="73"/>
        <v>SDGDMoCZ07MH15</v>
      </c>
      <c r="K1003" s="113" t="s">
        <v>131</v>
      </c>
      <c r="L1003" s="113" t="s">
        <v>1651</v>
      </c>
      <c r="M1003" s="113" t="s">
        <v>106</v>
      </c>
      <c r="N1003" s="89" t="s">
        <v>1829</v>
      </c>
      <c r="O1003" s="113" t="b">
        <f>INDEX(key!$AT$4:$BI$7,MATCH(K1003,key!$AS$4:$AS$7,0),VALUE(RIGHT(M1003,2)))</f>
        <v>1</v>
      </c>
      <c r="P1003" s="113" t="b">
        <f t="shared" si="74"/>
        <v>0</v>
      </c>
      <c r="Q1003" s="113">
        <f t="shared" si="72"/>
        <v>220.81442433937096</v>
      </c>
    </row>
    <row r="1004" spans="10:17" x14ac:dyDescent="0.25">
      <c r="J1004" s="113" t="str">
        <f t="shared" si="73"/>
        <v>SDGDMoCZ08MH15</v>
      </c>
      <c r="K1004" s="113" t="s">
        <v>131</v>
      </c>
      <c r="L1004" s="113" t="s">
        <v>1651</v>
      </c>
      <c r="M1004" s="113" t="s">
        <v>107</v>
      </c>
      <c r="N1004" s="89" t="s">
        <v>1829</v>
      </c>
      <c r="O1004" s="113" t="b">
        <f>INDEX(key!$AT$4:$BI$7,MATCH(K1004,key!$AS$4:$AS$7,0),VALUE(RIGHT(M1004,2)))</f>
        <v>1</v>
      </c>
      <c r="P1004" s="113" t="b">
        <f t="shared" si="74"/>
        <v>0</v>
      </c>
      <c r="Q1004" s="113">
        <f t="shared" si="72"/>
        <v>1</v>
      </c>
    </row>
    <row r="1005" spans="10:17" x14ac:dyDescent="0.25">
      <c r="J1005" s="113" t="str">
        <f t="shared" si="73"/>
        <v>SDGDMoCZ09MH15</v>
      </c>
      <c r="K1005" s="113" t="s">
        <v>131</v>
      </c>
      <c r="L1005" s="113" t="s">
        <v>1651</v>
      </c>
      <c r="M1005" s="113" t="s">
        <v>108</v>
      </c>
      <c r="N1005" s="89" t="s">
        <v>1829</v>
      </c>
      <c r="O1005" s="113" t="b">
        <f>INDEX(key!$AT$4:$BI$7,MATCH(K1005,key!$AS$4:$AS$7,0),VALUE(RIGHT(M1005,2)))</f>
        <v>0</v>
      </c>
      <c r="P1005" s="113" t="b">
        <f t="shared" si="74"/>
        <v>0</v>
      </c>
      <c r="Q1005" s="113">
        <f t="shared" si="72"/>
        <v>0</v>
      </c>
    </row>
    <row r="1006" spans="10:17" x14ac:dyDescent="0.25">
      <c r="J1006" s="113" t="str">
        <f t="shared" si="73"/>
        <v>SDGDMoCZ10MH15</v>
      </c>
      <c r="K1006" s="113" t="s">
        <v>131</v>
      </c>
      <c r="L1006" s="113" t="s">
        <v>1651</v>
      </c>
      <c r="M1006" s="113" t="s">
        <v>109</v>
      </c>
      <c r="N1006" s="89" t="s">
        <v>1829</v>
      </c>
      <c r="O1006" s="113" t="b">
        <f>INDEX(key!$AT$4:$BI$7,MATCH(K1006,key!$AS$4:$AS$7,0),VALUE(RIGHT(M1006,2)))</f>
        <v>1</v>
      </c>
      <c r="P1006" s="113" t="b">
        <f t="shared" si="74"/>
        <v>0</v>
      </c>
      <c r="Q1006" s="113">
        <f t="shared" si="72"/>
        <v>401.52750968346618</v>
      </c>
    </row>
    <row r="1007" spans="10:17" x14ac:dyDescent="0.25">
      <c r="J1007" s="113" t="str">
        <f t="shared" si="73"/>
        <v>SDGDMoCZ11MH15</v>
      </c>
      <c r="K1007" s="113" t="s">
        <v>131</v>
      </c>
      <c r="L1007" s="113" t="s">
        <v>1651</v>
      </c>
      <c r="M1007" s="113" t="s">
        <v>110</v>
      </c>
      <c r="N1007" s="89" t="s">
        <v>1829</v>
      </c>
      <c r="O1007" s="113" t="b">
        <f>INDEX(key!$AT$4:$BI$7,MATCH(K1007,key!$AS$4:$AS$7,0),VALUE(RIGHT(M1007,2)))</f>
        <v>0</v>
      </c>
      <c r="P1007" s="113" t="b">
        <f t="shared" si="74"/>
        <v>0</v>
      </c>
      <c r="Q1007" s="113">
        <f t="shared" si="72"/>
        <v>0</v>
      </c>
    </row>
    <row r="1008" spans="10:17" x14ac:dyDescent="0.25">
      <c r="J1008" s="113" t="str">
        <f t="shared" si="73"/>
        <v>SDGDMoCZ12MH15</v>
      </c>
      <c r="K1008" s="113" t="s">
        <v>131</v>
      </c>
      <c r="L1008" s="113" t="s">
        <v>1651</v>
      </c>
      <c r="M1008" s="113" t="s">
        <v>111</v>
      </c>
      <c r="N1008" s="89" t="s">
        <v>1829</v>
      </c>
      <c r="O1008" s="113" t="b">
        <f>INDEX(key!$AT$4:$BI$7,MATCH(K1008,key!$AS$4:$AS$7,0),VALUE(RIGHT(M1008,2)))</f>
        <v>0</v>
      </c>
      <c r="P1008" s="113" t="b">
        <f t="shared" si="74"/>
        <v>0</v>
      </c>
      <c r="Q1008" s="113">
        <f t="shared" si="72"/>
        <v>0</v>
      </c>
    </row>
    <row r="1009" spans="10:17" x14ac:dyDescent="0.25">
      <c r="J1009" s="113" t="str">
        <f t="shared" si="73"/>
        <v>SDGDMoCZ13MH15</v>
      </c>
      <c r="K1009" s="113" t="s">
        <v>131</v>
      </c>
      <c r="L1009" s="113" t="s">
        <v>1651</v>
      </c>
      <c r="M1009" s="113" t="s">
        <v>112</v>
      </c>
      <c r="N1009" s="89" t="s">
        <v>1829</v>
      </c>
      <c r="O1009" s="113" t="b">
        <f>INDEX(key!$AT$4:$BI$7,MATCH(K1009,key!$AS$4:$AS$7,0),VALUE(RIGHT(M1009,2)))</f>
        <v>0</v>
      </c>
      <c r="P1009" s="113" t="b">
        <f t="shared" si="74"/>
        <v>0</v>
      </c>
      <c r="Q1009" s="113">
        <f t="shared" si="72"/>
        <v>0</v>
      </c>
    </row>
    <row r="1010" spans="10:17" x14ac:dyDescent="0.25">
      <c r="J1010" s="113" t="str">
        <f t="shared" si="73"/>
        <v>SDGDMoCZ14MH15</v>
      </c>
      <c r="K1010" s="113" t="s">
        <v>131</v>
      </c>
      <c r="L1010" s="113" t="s">
        <v>1651</v>
      </c>
      <c r="M1010" s="113" t="s">
        <v>113</v>
      </c>
      <c r="N1010" s="89" t="s">
        <v>1829</v>
      </c>
      <c r="O1010" s="113" t="b">
        <f>INDEX(key!$AT$4:$BI$7,MATCH(K1010,key!$AS$4:$AS$7,0),VALUE(RIGHT(M1010,2)))</f>
        <v>1</v>
      </c>
      <c r="P1010" s="113" t="b">
        <f t="shared" si="74"/>
        <v>0</v>
      </c>
      <c r="Q1010" s="113">
        <f t="shared" si="72"/>
        <v>1</v>
      </c>
    </row>
    <row r="1011" spans="10:17" x14ac:dyDescent="0.25">
      <c r="J1011" s="113" t="str">
        <f t="shared" si="73"/>
        <v>SDGDMoCZ15MH15</v>
      </c>
      <c r="K1011" s="113" t="s">
        <v>131</v>
      </c>
      <c r="L1011" s="113" t="s">
        <v>1651</v>
      </c>
      <c r="M1011" s="113" t="s">
        <v>114</v>
      </c>
      <c r="N1011" s="89" t="s">
        <v>1829</v>
      </c>
      <c r="O1011" s="113" t="b">
        <f>INDEX(key!$AT$4:$BI$7,MATCH(K1011,key!$AS$4:$AS$7,0),VALUE(RIGHT(M1011,2)))</f>
        <v>1</v>
      </c>
      <c r="P1011" s="113" t="b">
        <f t="shared" si="74"/>
        <v>0</v>
      </c>
      <c r="Q1011" s="113">
        <f t="shared" si="72"/>
        <v>1</v>
      </c>
    </row>
    <row r="1012" spans="10:17" x14ac:dyDescent="0.25">
      <c r="J1012" s="113" t="str">
        <f t="shared" si="73"/>
        <v>SDGDMoCZ16MH15</v>
      </c>
      <c r="K1012" s="113" t="s">
        <v>131</v>
      </c>
      <c r="L1012" s="113" t="s">
        <v>1651</v>
      </c>
      <c r="M1012" s="113" t="s">
        <v>115</v>
      </c>
      <c r="N1012" s="89" t="s">
        <v>1829</v>
      </c>
      <c r="O1012" s="113" t="b">
        <f>INDEX(key!$AT$4:$BI$7,MATCH(K1012,key!$AS$4:$AS$7,0),VALUE(RIGHT(M1012,2)))</f>
        <v>0</v>
      </c>
      <c r="P1012" s="113" t="b">
        <f t="shared" si="74"/>
        <v>0</v>
      </c>
      <c r="Q1012" s="113">
        <f t="shared" si="72"/>
        <v>0</v>
      </c>
    </row>
    <row r="8889" spans="3:6" x14ac:dyDescent="0.25">
      <c r="C8889" t="str">
        <f t="shared" ref="C8889:C8952" si="75">+D8889&amp;E8889</f>
        <v>PGEAsmCZ012014</v>
      </c>
      <c r="D8889" t="s">
        <v>142</v>
      </c>
      <c r="E8889" s="9">
        <v>2014</v>
      </c>
      <c r="F8889" s="9" t="e">
        <f t="shared" ref="F8889:F8952" si="76">VLOOKUP(D8889&amp;"2011",$C$4:$F$8887,4,FALSE)/2</f>
        <v>#N/A</v>
      </c>
    </row>
    <row r="8890" spans="3:6" x14ac:dyDescent="0.25">
      <c r="C8890" t="str">
        <f t="shared" si="75"/>
        <v>PGEAsmCZ022014</v>
      </c>
      <c r="D8890" t="s">
        <v>143</v>
      </c>
      <c r="E8890" s="9">
        <v>2014</v>
      </c>
      <c r="F8890" s="9" t="e">
        <f t="shared" si="76"/>
        <v>#N/A</v>
      </c>
    </row>
    <row r="8891" spans="3:6" x14ac:dyDescent="0.25">
      <c r="C8891" t="str">
        <f t="shared" si="75"/>
        <v>PGEAsmCZ032014</v>
      </c>
      <c r="D8891" t="s">
        <v>144</v>
      </c>
      <c r="E8891" s="9">
        <v>2014</v>
      </c>
      <c r="F8891" s="9" t="e">
        <f t="shared" si="76"/>
        <v>#N/A</v>
      </c>
    </row>
    <row r="8892" spans="3:6" x14ac:dyDescent="0.25">
      <c r="C8892" t="str">
        <f t="shared" si="75"/>
        <v>PGEAsmCZ042014</v>
      </c>
      <c r="D8892" t="s">
        <v>145</v>
      </c>
      <c r="E8892" s="9">
        <v>2014</v>
      </c>
      <c r="F8892" s="9" t="e">
        <f t="shared" si="76"/>
        <v>#N/A</v>
      </c>
    </row>
    <row r="8893" spans="3:6" x14ac:dyDescent="0.25">
      <c r="C8893" t="str">
        <f t="shared" si="75"/>
        <v>PGEAsmCZ052014</v>
      </c>
      <c r="D8893" t="s">
        <v>146</v>
      </c>
      <c r="E8893" s="9">
        <v>2014</v>
      </c>
      <c r="F8893" s="9" t="e">
        <f t="shared" si="76"/>
        <v>#N/A</v>
      </c>
    </row>
    <row r="8894" spans="3:6" x14ac:dyDescent="0.25">
      <c r="C8894" t="str">
        <f t="shared" si="75"/>
        <v>PGEAsmCZ062014</v>
      </c>
      <c r="D8894" t="s">
        <v>147</v>
      </c>
      <c r="E8894" s="9">
        <v>2014</v>
      </c>
      <c r="F8894" s="9" t="e">
        <f t="shared" si="76"/>
        <v>#N/A</v>
      </c>
    </row>
    <row r="8895" spans="3:6" x14ac:dyDescent="0.25">
      <c r="C8895" t="str">
        <f t="shared" si="75"/>
        <v>PGEAsmCZ072014</v>
      </c>
      <c r="D8895" t="s">
        <v>148</v>
      </c>
      <c r="E8895" s="9">
        <v>2014</v>
      </c>
      <c r="F8895" s="9" t="e">
        <f t="shared" si="76"/>
        <v>#N/A</v>
      </c>
    </row>
    <row r="8896" spans="3:6" x14ac:dyDescent="0.25">
      <c r="C8896" t="str">
        <f t="shared" si="75"/>
        <v>PGEAsmCZ082014</v>
      </c>
      <c r="D8896" t="s">
        <v>149</v>
      </c>
      <c r="E8896" s="9">
        <v>2014</v>
      </c>
      <c r="F8896" s="9" t="e">
        <f t="shared" si="76"/>
        <v>#N/A</v>
      </c>
    </row>
    <row r="8897" spans="3:6" x14ac:dyDescent="0.25">
      <c r="C8897" t="str">
        <f t="shared" si="75"/>
        <v>PGEAsmCZ092014</v>
      </c>
      <c r="D8897" t="s">
        <v>150</v>
      </c>
      <c r="E8897" s="9">
        <v>2014</v>
      </c>
      <c r="F8897" s="9" t="e">
        <f t="shared" si="76"/>
        <v>#N/A</v>
      </c>
    </row>
    <row r="8898" spans="3:6" x14ac:dyDescent="0.25">
      <c r="C8898" t="str">
        <f t="shared" si="75"/>
        <v>PGEAsmCZ102014</v>
      </c>
      <c r="D8898" t="s">
        <v>151</v>
      </c>
      <c r="E8898" s="9">
        <v>2014</v>
      </c>
      <c r="F8898" s="9" t="e">
        <f t="shared" si="76"/>
        <v>#N/A</v>
      </c>
    </row>
    <row r="8899" spans="3:6" x14ac:dyDescent="0.25">
      <c r="C8899" t="str">
        <f t="shared" si="75"/>
        <v>PGEAsmCZ112014</v>
      </c>
      <c r="D8899" t="s">
        <v>152</v>
      </c>
      <c r="E8899" s="9">
        <v>2014</v>
      </c>
      <c r="F8899" s="9" t="e">
        <f t="shared" si="76"/>
        <v>#N/A</v>
      </c>
    </row>
    <row r="8900" spans="3:6" x14ac:dyDescent="0.25">
      <c r="C8900" t="str">
        <f t="shared" si="75"/>
        <v>PGEAsmCZ122014</v>
      </c>
      <c r="D8900" t="s">
        <v>153</v>
      </c>
      <c r="E8900" s="9">
        <v>2014</v>
      </c>
      <c r="F8900" s="9" t="e">
        <f t="shared" si="76"/>
        <v>#N/A</v>
      </c>
    </row>
    <row r="8901" spans="3:6" x14ac:dyDescent="0.25">
      <c r="C8901" t="str">
        <f t="shared" si="75"/>
        <v>PGEAsmCZ132014</v>
      </c>
      <c r="D8901" t="s">
        <v>154</v>
      </c>
      <c r="E8901" s="9">
        <v>2014</v>
      </c>
      <c r="F8901" s="9" t="e">
        <f t="shared" si="76"/>
        <v>#N/A</v>
      </c>
    </row>
    <row r="8902" spans="3:6" x14ac:dyDescent="0.25">
      <c r="C8902" t="str">
        <f t="shared" si="75"/>
        <v>PGEAsmCZ142014</v>
      </c>
      <c r="D8902" t="s">
        <v>155</v>
      </c>
      <c r="E8902" s="9">
        <v>2014</v>
      </c>
      <c r="F8902" s="9" t="e">
        <f t="shared" si="76"/>
        <v>#N/A</v>
      </c>
    </row>
    <row r="8903" spans="3:6" x14ac:dyDescent="0.25">
      <c r="C8903" t="str">
        <f t="shared" si="75"/>
        <v>PGEAsmCZ152014</v>
      </c>
      <c r="D8903" t="s">
        <v>156</v>
      </c>
      <c r="E8903" s="9">
        <v>2014</v>
      </c>
      <c r="F8903" s="9" t="e">
        <f t="shared" si="76"/>
        <v>#N/A</v>
      </c>
    </row>
    <row r="8904" spans="3:6" x14ac:dyDescent="0.25">
      <c r="C8904" t="str">
        <f t="shared" si="75"/>
        <v>PGEAsmCZ162014</v>
      </c>
      <c r="D8904" t="s">
        <v>157</v>
      </c>
      <c r="E8904" s="9">
        <v>2014</v>
      </c>
      <c r="F8904" s="9" t="e">
        <f t="shared" si="76"/>
        <v>#N/A</v>
      </c>
    </row>
    <row r="8905" spans="3:6" x14ac:dyDescent="0.25">
      <c r="C8905" t="str">
        <f t="shared" si="75"/>
        <v>PGEEPrCZ012014</v>
      </c>
      <c r="D8905" t="s">
        <v>158</v>
      </c>
      <c r="E8905" s="9">
        <v>2014</v>
      </c>
      <c r="F8905" s="9" t="e">
        <f t="shared" si="76"/>
        <v>#N/A</v>
      </c>
    </row>
    <row r="8906" spans="3:6" x14ac:dyDescent="0.25">
      <c r="C8906" t="str">
        <f t="shared" si="75"/>
        <v>PGEEPrCZ022014</v>
      </c>
      <c r="D8906" t="s">
        <v>159</v>
      </c>
      <c r="E8906" s="9">
        <v>2014</v>
      </c>
      <c r="F8906" s="9" t="e">
        <f t="shared" si="76"/>
        <v>#N/A</v>
      </c>
    </row>
    <row r="8907" spans="3:6" x14ac:dyDescent="0.25">
      <c r="C8907" t="str">
        <f t="shared" si="75"/>
        <v>PGEEPrCZ032014</v>
      </c>
      <c r="D8907" t="s">
        <v>160</v>
      </c>
      <c r="E8907" s="9">
        <v>2014</v>
      </c>
      <c r="F8907" s="9" t="e">
        <f t="shared" si="76"/>
        <v>#N/A</v>
      </c>
    </row>
    <row r="8908" spans="3:6" x14ac:dyDescent="0.25">
      <c r="C8908" t="str">
        <f t="shared" si="75"/>
        <v>PGEEPrCZ042014</v>
      </c>
      <c r="D8908" t="s">
        <v>161</v>
      </c>
      <c r="E8908" s="9">
        <v>2014</v>
      </c>
      <c r="F8908" s="9" t="e">
        <f t="shared" si="76"/>
        <v>#N/A</v>
      </c>
    </row>
    <row r="8909" spans="3:6" x14ac:dyDescent="0.25">
      <c r="C8909" t="str">
        <f t="shared" si="75"/>
        <v>PGEEPrCZ052014</v>
      </c>
      <c r="D8909" t="s">
        <v>162</v>
      </c>
      <c r="E8909" s="9">
        <v>2014</v>
      </c>
      <c r="F8909" s="9" t="e">
        <f t="shared" si="76"/>
        <v>#N/A</v>
      </c>
    </row>
    <row r="8910" spans="3:6" x14ac:dyDescent="0.25">
      <c r="C8910" t="str">
        <f t="shared" si="75"/>
        <v>PGEEPrCZ062014</v>
      </c>
      <c r="D8910" t="s">
        <v>163</v>
      </c>
      <c r="E8910" s="9">
        <v>2014</v>
      </c>
      <c r="F8910" s="9" t="e">
        <f t="shared" si="76"/>
        <v>#N/A</v>
      </c>
    </row>
    <row r="8911" spans="3:6" x14ac:dyDescent="0.25">
      <c r="C8911" t="str">
        <f t="shared" si="75"/>
        <v>PGEEPrCZ072014</v>
      </c>
      <c r="D8911" t="s">
        <v>164</v>
      </c>
      <c r="E8911" s="9">
        <v>2014</v>
      </c>
      <c r="F8911" s="9" t="e">
        <f t="shared" si="76"/>
        <v>#N/A</v>
      </c>
    </row>
    <row r="8912" spans="3:6" x14ac:dyDescent="0.25">
      <c r="C8912" t="str">
        <f t="shared" si="75"/>
        <v>PGEEPrCZ082014</v>
      </c>
      <c r="D8912" t="s">
        <v>165</v>
      </c>
      <c r="E8912" s="9">
        <v>2014</v>
      </c>
      <c r="F8912" s="9" t="e">
        <f t="shared" si="76"/>
        <v>#N/A</v>
      </c>
    </row>
    <row r="8913" spans="3:6" x14ac:dyDescent="0.25">
      <c r="C8913" t="str">
        <f t="shared" si="75"/>
        <v>PGEEPrCZ092014</v>
      </c>
      <c r="D8913" t="s">
        <v>166</v>
      </c>
      <c r="E8913" s="9">
        <v>2014</v>
      </c>
      <c r="F8913" s="9" t="e">
        <f t="shared" si="76"/>
        <v>#N/A</v>
      </c>
    </row>
    <row r="8914" spans="3:6" x14ac:dyDescent="0.25">
      <c r="C8914" t="str">
        <f t="shared" si="75"/>
        <v>PGEEPrCZ102014</v>
      </c>
      <c r="D8914" t="s">
        <v>167</v>
      </c>
      <c r="E8914" s="9">
        <v>2014</v>
      </c>
      <c r="F8914" s="9" t="e">
        <f t="shared" si="76"/>
        <v>#N/A</v>
      </c>
    </row>
    <row r="8915" spans="3:6" x14ac:dyDescent="0.25">
      <c r="C8915" t="str">
        <f t="shared" si="75"/>
        <v>PGEEPrCZ112014</v>
      </c>
      <c r="D8915" t="s">
        <v>168</v>
      </c>
      <c r="E8915" s="9">
        <v>2014</v>
      </c>
      <c r="F8915" s="9" t="e">
        <f t="shared" si="76"/>
        <v>#N/A</v>
      </c>
    </row>
    <row r="8916" spans="3:6" x14ac:dyDescent="0.25">
      <c r="C8916" t="str">
        <f t="shared" si="75"/>
        <v>PGEEPrCZ122014</v>
      </c>
      <c r="D8916" t="s">
        <v>169</v>
      </c>
      <c r="E8916" s="9">
        <v>2014</v>
      </c>
      <c r="F8916" s="9" t="e">
        <f t="shared" si="76"/>
        <v>#N/A</v>
      </c>
    </row>
    <row r="8917" spans="3:6" x14ac:dyDescent="0.25">
      <c r="C8917" t="str">
        <f t="shared" si="75"/>
        <v>PGEEPrCZ132014</v>
      </c>
      <c r="D8917" t="s">
        <v>170</v>
      </c>
      <c r="E8917" s="9">
        <v>2014</v>
      </c>
      <c r="F8917" s="9" t="e">
        <f t="shared" si="76"/>
        <v>#N/A</v>
      </c>
    </row>
    <row r="8918" spans="3:6" x14ac:dyDescent="0.25">
      <c r="C8918" t="str">
        <f t="shared" si="75"/>
        <v>PGEEPrCZ142014</v>
      </c>
      <c r="D8918" t="s">
        <v>171</v>
      </c>
      <c r="E8918" s="9">
        <v>2014</v>
      </c>
      <c r="F8918" s="9" t="e">
        <f t="shared" si="76"/>
        <v>#N/A</v>
      </c>
    </row>
    <row r="8919" spans="3:6" x14ac:dyDescent="0.25">
      <c r="C8919" t="str">
        <f t="shared" si="75"/>
        <v>PGEEPrCZ152014</v>
      </c>
      <c r="D8919" t="s">
        <v>172</v>
      </c>
      <c r="E8919" s="9">
        <v>2014</v>
      </c>
      <c r="F8919" s="9" t="e">
        <f t="shared" si="76"/>
        <v>#N/A</v>
      </c>
    </row>
    <row r="8920" spans="3:6" x14ac:dyDescent="0.25">
      <c r="C8920" t="str">
        <f t="shared" si="75"/>
        <v>PGEEPrCZ162014</v>
      </c>
      <c r="D8920" t="s">
        <v>173</v>
      </c>
      <c r="E8920" s="9">
        <v>2014</v>
      </c>
      <c r="F8920" s="9" t="e">
        <f t="shared" si="76"/>
        <v>#N/A</v>
      </c>
    </row>
    <row r="8921" spans="3:6" x14ac:dyDescent="0.25">
      <c r="C8921" t="str">
        <f t="shared" si="75"/>
        <v>PGEESeCZ012014</v>
      </c>
      <c r="D8921" t="s">
        <v>174</v>
      </c>
      <c r="E8921" s="9">
        <v>2014</v>
      </c>
      <c r="F8921" s="9" t="e">
        <f t="shared" si="76"/>
        <v>#N/A</v>
      </c>
    </row>
    <row r="8922" spans="3:6" x14ac:dyDescent="0.25">
      <c r="C8922" t="str">
        <f t="shared" si="75"/>
        <v>PGEESeCZ022014</v>
      </c>
      <c r="D8922" t="s">
        <v>175</v>
      </c>
      <c r="E8922" s="9">
        <v>2014</v>
      </c>
      <c r="F8922" s="9" t="e">
        <f t="shared" si="76"/>
        <v>#N/A</v>
      </c>
    </row>
    <row r="8923" spans="3:6" x14ac:dyDescent="0.25">
      <c r="C8923" t="str">
        <f t="shared" si="75"/>
        <v>PGEESeCZ032014</v>
      </c>
      <c r="D8923" t="s">
        <v>176</v>
      </c>
      <c r="E8923" s="9">
        <v>2014</v>
      </c>
      <c r="F8923" s="9" t="e">
        <f t="shared" si="76"/>
        <v>#N/A</v>
      </c>
    </row>
    <row r="8924" spans="3:6" x14ac:dyDescent="0.25">
      <c r="C8924" t="str">
        <f t="shared" si="75"/>
        <v>PGEESeCZ042014</v>
      </c>
      <c r="D8924" t="s">
        <v>177</v>
      </c>
      <c r="E8924" s="9">
        <v>2014</v>
      </c>
      <c r="F8924" s="9" t="e">
        <f t="shared" si="76"/>
        <v>#N/A</v>
      </c>
    </row>
    <row r="8925" spans="3:6" x14ac:dyDescent="0.25">
      <c r="C8925" t="str">
        <f t="shared" si="75"/>
        <v>PGEESeCZ052014</v>
      </c>
      <c r="D8925" t="s">
        <v>178</v>
      </c>
      <c r="E8925" s="9">
        <v>2014</v>
      </c>
      <c r="F8925" s="9" t="e">
        <f t="shared" si="76"/>
        <v>#N/A</v>
      </c>
    </row>
    <row r="8926" spans="3:6" x14ac:dyDescent="0.25">
      <c r="C8926" t="str">
        <f t="shared" si="75"/>
        <v>PGEESeCZ062014</v>
      </c>
      <c r="D8926" t="s">
        <v>179</v>
      </c>
      <c r="E8926" s="9">
        <v>2014</v>
      </c>
      <c r="F8926" s="9" t="e">
        <f t="shared" si="76"/>
        <v>#N/A</v>
      </c>
    </row>
    <row r="8927" spans="3:6" x14ac:dyDescent="0.25">
      <c r="C8927" t="str">
        <f t="shared" si="75"/>
        <v>PGEESeCZ072014</v>
      </c>
      <c r="D8927" t="s">
        <v>180</v>
      </c>
      <c r="E8927" s="9">
        <v>2014</v>
      </c>
      <c r="F8927" s="9" t="e">
        <f t="shared" si="76"/>
        <v>#N/A</v>
      </c>
    </row>
    <row r="8928" spans="3:6" x14ac:dyDescent="0.25">
      <c r="C8928" t="str">
        <f t="shared" si="75"/>
        <v>PGEESeCZ082014</v>
      </c>
      <c r="D8928" t="s">
        <v>181</v>
      </c>
      <c r="E8928" s="9">
        <v>2014</v>
      </c>
      <c r="F8928" s="9" t="e">
        <f t="shared" si="76"/>
        <v>#N/A</v>
      </c>
    </row>
    <row r="8929" spans="3:6" x14ac:dyDescent="0.25">
      <c r="C8929" t="str">
        <f t="shared" si="75"/>
        <v>PGEESeCZ092014</v>
      </c>
      <c r="D8929" t="s">
        <v>182</v>
      </c>
      <c r="E8929" s="9">
        <v>2014</v>
      </c>
      <c r="F8929" s="9" t="e">
        <f t="shared" si="76"/>
        <v>#N/A</v>
      </c>
    </row>
    <row r="8930" spans="3:6" x14ac:dyDescent="0.25">
      <c r="C8930" t="str">
        <f t="shared" si="75"/>
        <v>PGEESeCZ102014</v>
      </c>
      <c r="D8930" t="s">
        <v>183</v>
      </c>
      <c r="E8930" s="9">
        <v>2014</v>
      </c>
      <c r="F8930" s="9" t="e">
        <f t="shared" si="76"/>
        <v>#N/A</v>
      </c>
    </row>
    <row r="8931" spans="3:6" x14ac:dyDescent="0.25">
      <c r="C8931" t="str">
        <f t="shared" si="75"/>
        <v>PGEESeCZ112014</v>
      </c>
      <c r="D8931" t="s">
        <v>184</v>
      </c>
      <c r="E8931" s="9">
        <v>2014</v>
      </c>
      <c r="F8931" s="9" t="e">
        <f t="shared" si="76"/>
        <v>#N/A</v>
      </c>
    </row>
    <row r="8932" spans="3:6" x14ac:dyDescent="0.25">
      <c r="C8932" t="str">
        <f t="shared" si="75"/>
        <v>PGEESeCZ122014</v>
      </c>
      <c r="D8932" t="s">
        <v>185</v>
      </c>
      <c r="E8932" s="9">
        <v>2014</v>
      </c>
      <c r="F8932" s="9" t="e">
        <f t="shared" si="76"/>
        <v>#N/A</v>
      </c>
    </row>
    <row r="8933" spans="3:6" x14ac:dyDescent="0.25">
      <c r="C8933" t="str">
        <f t="shared" si="75"/>
        <v>PGEESeCZ132014</v>
      </c>
      <c r="D8933" t="s">
        <v>186</v>
      </c>
      <c r="E8933" s="9">
        <v>2014</v>
      </c>
      <c r="F8933" s="9" t="e">
        <f t="shared" si="76"/>
        <v>#N/A</v>
      </c>
    </row>
    <row r="8934" spans="3:6" x14ac:dyDescent="0.25">
      <c r="C8934" t="str">
        <f t="shared" si="75"/>
        <v>PGEESeCZ142014</v>
      </c>
      <c r="D8934" t="s">
        <v>187</v>
      </c>
      <c r="E8934" s="9">
        <v>2014</v>
      </c>
      <c r="F8934" s="9" t="e">
        <f t="shared" si="76"/>
        <v>#N/A</v>
      </c>
    </row>
    <row r="8935" spans="3:6" x14ac:dyDescent="0.25">
      <c r="C8935" t="str">
        <f t="shared" si="75"/>
        <v>PGEESeCZ152014</v>
      </c>
      <c r="D8935" t="s">
        <v>188</v>
      </c>
      <c r="E8935" s="9">
        <v>2014</v>
      </c>
      <c r="F8935" s="9" t="e">
        <f t="shared" si="76"/>
        <v>#N/A</v>
      </c>
    </row>
    <row r="8936" spans="3:6" x14ac:dyDescent="0.25">
      <c r="C8936" t="str">
        <f t="shared" si="75"/>
        <v>PGEESeCZ162014</v>
      </c>
      <c r="D8936" t="s">
        <v>189</v>
      </c>
      <c r="E8936" s="9">
        <v>2014</v>
      </c>
      <c r="F8936" s="9" t="e">
        <f t="shared" si="76"/>
        <v>#N/A</v>
      </c>
    </row>
    <row r="8937" spans="3:6" x14ac:dyDescent="0.25">
      <c r="C8937" t="str">
        <f t="shared" si="75"/>
        <v>PGEECCCZ012014</v>
      </c>
      <c r="D8937" t="s">
        <v>190</v>
      </c>
      <c r="E8937" s="9">
        <v>2014</v>
      </c>
      <c r="F8937" s="9" t="e">
        <f t="shared" si="76"/>
        <v>#N/A</v>
      </c>
    </row>
    <row r="8938" spans="3:6" x14ac:dyDescent="0.25">
      <c r="C8938" t="str">
        <f t="shared" si="75"/>
        <v>PGEECCCZ022014</v>
      </c>
      <c r="D8938" t="s">
        <v>191</v>
      </c>
      <c r="E8938" s="9">
        <v>2014</v>
      </c>
      <c r="F8938" s="9" t="e">
        <f t="shared" si="76"/>
        <v>#N/A</v>
      </c>
    </row>
    <row r="8939" spans="3:6" x14ac:dyDescent="0.25">
      <c r="C8939" t="str">
        <f t="shared" si="75"/>
        <v>PGEECCCZ032014</v>
      </c>
      <c r="D8939" t="s">
        <v>192</v>
      </c>
      <c r="E8939" s="9">
        <v>2014</v>
      </c>
      <c r="F8939" s="9" t="e">
        <f t="shared" si="76"/>
        <v>#N/A</v>
      </c>
    </row>
    <row r="8940" spans="3:6" x14ac:dyDescent="0.25">
      <c r="C8940" t="str">
        <f t="shared" si="75"/>
        <v>PGEECCCZ042014</v>
      </c>
      <c r="D8940" t="s">
        <v>193</v>
      </c>
      <c r="E8940" s="9">
        <v>2014</v>
      </c>
      <c r="F8940" s="9" t="e">
        <f t="shared" si="76"/>
        <v>#N/A</v>
      </c>
    </row>
    <row r="8941" spans="3:6" x14ac:dyDescent="0.25">
      <c r="C8941" t="str">
        <f t="shared" si="75"/>
        <v>PGEECCCZ052014</v>
      </c>
      <c r="D8941" t="s">
        <v>194</v>
      </c>
      <c r="E8941" s="9">
        <v>2014</v>
      </c>
      <c r="F8941" s="9" t="e">
        <f t="shared" si="76"/>
        <v>#N/A</v>
      </c>
    </row>
    <row r="8942" spans="3:6" x14ac:dyDescent="0.25">
      <c r="C8942" t="str">
        <f t="shared" si="75"/>
        <v>PGEECCCZ062014</v>
      </c>
      <c r="D8942" t="s">
        <v>195</v>
      </c>
      <c r="E8942" s="9">
        <v>2014</v>
      </c>
      <c r="F8942" s="9" t="e">
        <f t="shared" si="76"/>
        <v>#N/A</v>
      </c>
    </row>
    <row r="8943" spans="3:6" x14ac:dyDescent="0.25">
      <c r="C8943" t="str">
        <f t="shared" si="75"/>
        <v>PGEECCCZ072014</v>
      </c>
      <c r="D8943" t="s">
        <v>196</v>
      </c>
      <c r="E8943" s="9">
        <v>2014</v>
      </c>
      <c r="F8943" s="9" t="e">
        <f t="shared" si="76"/>
        <v>#N/A</v>
      </c>
    </row>
    <row r="8944" spans="3:6" x14ac:dyDescent="0.25">
      <c r="C8944" t="str">
        <f t="shared" si="75"/>
        <v>PGEECCCZ082014</v>
      </c>
      <c r="D8944" t="s">
        <v>197</v>
      </c>
      <c r="E8944" s="9">
        <v>2014</v>
      </c>
      <c r="F8944" s="9" t="e">
        <f t="shared" si="76"/>
        <v>#N/A</v>
      </c>
    </row>
    <row r="8945" spans="3:6" x14ac:dyDescent="0.25">
      <c r="C8945" t="str">
        <f t="shared" si="75"/>
        <v>PGEECCCZ092014</v>
      </c>
      <c r="D8945" t="s">
        <v>198</v>
      </c>
      <c r="E8945" s="9">
        <v>2014</v>
      </c>
      <c r="F8945" s="9" t="e">
        <f t="shared" si="76"/>
        <v>#N/A</v>
      </c>
    </row>
    <row r="8946" spans="3:6" x14ac:dyDescent="0.25">
      <c r="C8946" t="str">
        <f t="shared" si="75"/>
        <v>PGEECCCZ102014</v>
      </c>
      <c r="D8946" t="s">
        <v>199</v>
      </c>
      <c r="E8946" s="9">
        <v>2014</v>
      </c>
      <c r="F8946" s="9" t="e">
        <f t="shared" si="76"/>
        <v>#N/A</v>
      </c>
    </row>
    <row r="8947" spans="3:6" x14ac:dyDescent="0.25">
      <c r="C8947" t="str">
        <f t="shared" si="75"/>
        <v>PGEECCCZ112014</v>
      </c>
      <c r="D8947" t="s">
        <v>200</v>
      </c>
      <c r="E8947" s="9">
        <v>2014</v>
      </c>
      <c r="F8947" s="9" t="e">
        <f t="shared" si="76"/>
        <v>#N/A</v>
      </c>
    </row>
    <row r="8948" spans="3:6" x14ac:dyDescent="0.25">
      <c r="C8948" t="str">
        <f t="shared" si="75"/>
        <v>PGEECCCZ122014</v>
      </c>
      <c r="D8948" t="s">
        <v>201</v>
      </c>
      <c r="E8948" s="9">
        <v>2014</v>
      </c>
      <c r="F8948" s="9" t="e">
        <f t="shared" si="76"/>
        <v>#N/A</v>
      </c>
    </row>
    <row r="8949" spans="3:6" x14ac:dyDescent="0.25">
      <c r="C8949" t="str">
        <f t="shared" si="75"/>
        <v>PGEECCCZ132014</v>
      </c>
      <c r="D8949" t="s">
        <v>202</v>
      </c>
      <c r="E8949" s="9">
        <v>2014</v>
      </c>
      <c r="F8949" s="9" t="e">
        <f t="shared" si="76"/>
        <v>#N/A</v>
      </c>
    </row>
    <row r="8950" spans="3:6" x14ac:dyDescent="0.25">
      <c r="C8950" t="str">
        <f t="shared" si="75"/>
        <v>PGEECCCZ142014</v>
      </c>
      <c r="D8950" t="s">
        <v>203</v>
      </c>
      <c r="E8950" s="9">
        <v>2014</v>
      </c>
      <c r="F8950" s="9" t="e">
        <f t="shared" si="76"/>
        <v>#N/A</v>
      </c>
    </row>
    <row r="8951" spans="3:6" x14ac:dyDescent="0.25">
      <c r="C8951" t="str">
        <f t="shared" si="75"/>
        <v>PGEECCCZ152014</v>
      </c>
      <c r="D8951" t="s">
        <v>204</v>
      </c>
      <c r="E8951" s="9">
        <v>2014</v>
      </c>
      <c r="F8951" s="9" t="e">
        <f t="shared" si="76"/>
        <v>#N/A</v>
      </c>
    </row>
    <row r="8952" spans="3:6" x14ac:dyDescent="0.25">
      <c r="C8952" t="str">
        <f t="shared" si="75"/>
        <v>PGEECCCZ162014</v>
      </c>
      <c r="D8952" t="s">
        <v>205</v>
      </c>
      <c r="E8952" s="9">
        <v>2014</v>
      </c>
      <c r="F8952" s="9" t="e">
        <f t="shared" si="76"/>
        <v>#N/A</v>
      </c>
    </row>
    <row r="8953" spans="3:6" x14ac:dyDescent="0.25">
      <c r="C8953" t="str">
        <f t="shared" ref="C8953:C9016" si="77">+D8953&amp;E8953</f>
        <v>PGEEUnCZ012014</v>
      </c>
      <c r="D8953" t="s">
        <v>206</v>
      </c>
      <c r="E8953" s="9">
        <v>2014</v>
      </c>
      <c r="F8953" s="9" t="e">
        <f t="shared" ref="F8953:F9016" si="78">VLOOKUP(D8953&amp;"2011",$C$4:$F$8887,4,FALSE)/2</f>
        <v>#N/A</v>
      </c>
    </row>
    <row r="8954" spans="3:6" x14ac:dyDescent="0.25">
      <c r="C8954" t="str">
        <f t="shared" si="77"/>
        <v>PGEEUnCZ022014</v>
      </c>
      <c r="D8954" t="s">
        <v>207</v>
      </c>
      <c r="E8954" s="9">
        <v>2014</v>
      </c>
      <c r="F8954" s="9" t="e">
        <f t="shared" si="78"/>
        <v>#N/A</v>
      </c>
    </row>
    <row r="8955" spans="3:6" x14ac:dyDescent="0.25">
      <c r="C8955" t="str">
        <f t="shared" si="77"/>
        <v>PGEEUnCZ032014</v>
      </c>
      <c r="D8955" t="s">
        <v>208</v>
      </c>
      <c r="E8955" s="9">
        <v>2014</v>
      </c>
      <c r="F8955" s="9" t="e">
        <f t="shared" si="78"/>
        <v>#N/A</v>
      </c>
    </row>
    <row r="8956" spans="3:6" x14ac:dyDescent="0.25">
      <c r="C8956" t="str">
        <f t="shared" si="77"/>
        <v>PGEEUnCZ042014</v>
      </c>
      <c r="D8956" t="s">
        <v>209</v>
      </c>
      <c r="E8956" s="9">
        <v>2014</v>
      </c>
      <c r="F8956" s="9" t="e">
        <f t="shared" si="78"/>
        <v>#N/A</v>
      </c>
    </row>
    <row r="8957" spans="3:6" x14ac:dyDescent="0.25">
      <c r="C8957" t="str">
        <f t="shared" si="77"/>
        <v>PGEEUnCZ052014</v>
      </c>
      <c r="D8957" t="s">
        <v>210</v>
      </c>
      <c r="E8957" s="9">
        <v>2014</v>
      </c>
      <c r="F8957" s="9" t="e">
        <f t="shared" si="78"/>
        <v>#N/A</v>
      </c>
    </row>
    <row r="8958" spans="3:6" x14ac:dyDescent="0.25">
      <c r="C8958" t="str">
        <f t="shared" si="77"/>
        <v>PGEEUnCZ062014</v>
      </c>
      <c r="D8958" t="s">
        <v>211</v>
      </c>
      <c r="E8958" s="9">
        <v>2014</v>
      </c>
      <c r="F8958" s="9" t="e">
        <f t="shared" si="78"/>
        <v>#N/A</v>
      </c>
    </row>
    <row r="8959" spans="3:6" x14ac:dyDescent="0.25">
      <c r="C8959" t="str">
        <f t="shared" si="77"/>
        <v>PGEEUnCZ072014</v>
      </c>
      <c r="D8959" t="s">
        <v>212</v>
      </c>
      <c r="E8959" s="9">
        <v>2014</v>
      </c>
      <c r="F8959" s="9" t="e">
        <f t="shared" si="78"/>
        <v>#N/A</v>
      </c>
    </row>
    <row r="8960" spans="3:6" x14ac:dyDescent="0.25">
      <c r="C8960" t="str">
        <f t="shared" si="77"/>
        <v>PGEEUnCZ082014</v>
      </c>
      <c r="D8960" t="s">
        <v>213</v>
      </c>
      <c r="E8960" s="9">
        <v>2014</v>
      </c>
      <c r="F8960" s="9" t="e">
        <f t="shared" si="78"/>
        <v>#N/A</v>
      </c>
    </row>
    <row r="8961" spans="3:6" x14ac:dyDescent="0.25">
      <c r="C8961" t="str">
        <f t="shared" si="77"/>
        <v>PGEEUnCZ092014</v>
      </c>
      <c r="D8961" t="s">
        <v>214</v>
      </c>
      <c r="E8961" s="9">
        <v>2014</v>
      </c>
      <c r="F8961" s="9" t="e">
        <f t="shared" si="78"/>
        <v>#N/A</v>
      </c>
    </row>
    <row r="8962" spans="3:6" x14ac:dyDescent="0.25">
      <c r="C8962" t="str">
        <f t="shared" si="77"/>
        <v>PGEEUnCZ102014</v>
      </c>
      <c r="D8962" t="s">
        <v>215</v>
      </c>
      <c r="E8962" s="9">
        <v>2014</v>
      </c>
      <c r="F8962" s="9" t="e">
        <f t="shared" si="78"/>
        <v>#N/A</v>
      </c>
    </row>
    <row r="8963" spans="3:6" x14ac:dyDescent="0.25">
      <c r="C8963" t="str">
        <f t="shared" si="77"/>
        <v>PGEEUnCZ112014</v>
      </c>
      <c r="D8963" t="s">
        <v>216</v>
      </c>
      <c r="E8963" s="9">
        <v>2014</v>
      </c>
      <c r="F8963" s="9" t="e">
        <f t="shared" si="78"/>
        <v>#N/A</v>
      </c>
    </row>
    <row r="8964" spans="3:6" x14ac:dyDescent="0.25">
      <c r="C8964" t="str">
        <f t="shared" si="77"/>
        <v>PGEEUnCZ122014</v>
      </c>
      <c r="D8964" t="s">
        <v>217</v>
      </c>
      <c r="E8964" s="9">
        <v>2014</v>
      </c>
      <c r="F8964" s="9" t="e">
        <f t="shared" si="78"/>
        <v>#N/A</v>
      </c>
    </row>
    <row r="8965" spans="3:6" x14ac:dyDescent="0.25">
      <c r="C8965" t="str">
        <f t="shared" si="77"/>
        <v>PGEEUnCZ132014</v>
      </c>
      <c r="D8965" t="s">
        <v>218</v>
      </c>
      <c r="E8965" s="9">
        <v>2014</v>
      </c>
      <c r="F8965" s="9" t="e">
        <f t="shared" si="78"/>
        <v>#N/A</v>
      </c>
    </row>
    <row r="8966" spans="3:6" x14ac:dyDescent="0.25">
      <c r="C8966" t="str">
        <f t="shared" si="77"/>
        <v>PGEEUnCZ142014</v>
      </c>
      <c r="D8966" t="s">
        <v>219</v>
      </c>
      <c r="E8966" s="9">
        <v>2014</v>
      </c>
      <c r="F8966" s="9" t="e">
        <f t="shared" si="78"/>
        <v>#N/A</v>
      </c>
    </row>
    <row r="8967" spans="3:6" x14ac:dyDescent="0.25">
      <c r="C8967" t="str">
        <f t="shared" si="77"/>
        <v>PGEEUnCZ152014</v>
      </c>
      <c r="D8967" t="s">
        <v>220</v>
      </c>
      <c r="E8967" s="9">
        <v>2014</v>
      </c>
      <c r="F8967" s="9" t="e">
        <f t="shared" si="78"/>
        <v>#N/A</v>
      </c>
    </row>
    <row r="8968" spans="3:6" x14ac:dyDescent="0.25">
      <c r="C8968" t="str">
        <f t="shared" si="77"/>
        <v>PGEEUnCZ162014</v>
      </c>
      <c r="D8968" t="s">
        <v>221</v>
      </c>
      <c r="E8968" s="9">
        <v>2014</v>
      </c>
      <c r="F8968" s="9" t="e">
        <f t="shared" si="78"/>
        <v>#N/A</v>
      </c>
    </row>
    <row r="8969" spans="3:6" x14ac:dyDescent="0.25">
      <c r="C8969" t="str">
        <f t="shared" si="77"/>
        <v>PGEERCCZ012014</v>
      </c>
      <c r="D8969" t="s">
        <v>222</v>
      </c>
      <c r="E8969" s="9">
        <v>2014</v>
      </c>
      <c r="F8969" s="9" t="e">
        <f t="shared" si="78"/>
        <v>#N/A</v>
      </c>
    </row>
    <row r="8970" spans="3:6" x14ac:dyDescent="0.25">
      <c r="C8970" t="str">
        <f t="shared" si="77"/>
        <v>PGEERCCZ022014</v>
      </c>
      <c r="D8970" t="s">
        <v>223</v>
      </c>
      <c r="E8970" s="9">
        <v>2014</v>
      </c>
      <c r="F8970" s="9" t="e">
        <f t="shared" si="78"/>
        <v>#N/A</v>
      </c>
    </row>
    <row r="8971" spans="3:6" x14ac:dyDescent="0.25">
      <c r="C8971" t="str">
        <f t="shared" si="77"/>
        <v>PGEERCCZ032014</v>
      </c>
      <c r="D8971" t="s">
        <v>224</v>
      </c>
      <c r="E8971" s="9">
        <v>2014</v>
      </c>
      <c r="F8971" s="9" t="e">
        <f t="shared" si="78"/>
        <v>#N/A</v>
      </c>
    </row>
    <row r="8972" spans="3:6" x14ac:dyDescent="0.25">
      <c r="C8972" t="str">
        <f t="shared" si="77"/>
        <v>PGEERCCZ042014</v>
      </c>
      <c r="D8972" t="s">
        <v>225</v>
      </c>
      <c r="E8972" s="9">
        <v>2014</v>
      </c>
      <c r="F8972" s="9" t="e">
        <f t="shared" si="78"/>
        <v>#N/A</v>
      </c>
    </row>
    <row r="8973" spans="3:6" x14ac:dyDescent="0.25">
      <c r="C8973" t="str">
        <f t="shared" si="77"/>
        <v>PGEERCCZ052014</v>
      </c>
      <c r="D8973" t="s">
        <v>226</v>
      </c>
      <c r="E8973" s="9">
        <v>2014</v>
      </c>
      <c r="F8973" s="9" t="e">
        <f t="shared" si="78"/>
        <v>#N/A</v>
      </c>
    </row>
    <row r="8974" spans="3:6" x14ac:dyDescent="0.25">
      <c r="C8974" t="str">
        <f t="shared" si="77"/>
        <v>PGEERCCZ062014</v>
      </c>
      <c r="D8974" t="s">
        <v>227</v>
      </c>
      <c r="E8974" s="9">
        <v>2014</v>
      </c>
      <c r="F8974" s="9" t="e">
        <f t="shared" si="78"/>
        <v>#N/A</v>
      </c>
    </row>
    <row r="8975" spans="3:6" x14ac:dyDescent="0.25">
      <c r="C8975" t="str">
        <f t="shared" si="77"/>
        <v>PGEERCCZ072014</v>
      </c>
      <c r="D8975" t="s">
        <v>228</v>
      </c>
      <c r="E8975" s="9">
        <v>2014</v>
      </c>
      <c r="F8975" s="9" t="e">
        <f t="shared" si="78"/>
        <v>#N/A</v>
      </c>
    </row>
    <row r="8976" spans="3:6" x14ac:dyDescent="0.25">
      <c r="C8976" t="str">
        <f t="shared" si="77"/>
        <v>PGEERCCZ082014</v>
      </c>
      <c r="D8976" t="s">
        <v>229</v>
      </c>
      <c r="E8976" s="9">
        <v>2014</v>
      </c>
      <c r="F8976" s="9" t="e">
        <f t="shared" si="78"/>
        <v>#N/A</v>
      </c>
    </row>
    <row r="8977" spans="3:6" x14ac:dyDescent="0.25">
      <c r="C8977" t="str">
        <f t="shared" si="77"/>
        <v>PGEERCCZ092014</v>
      </c>
      <c r="D8977" t="s">
        <v>230</v>
      </c>
      <c r="E8977" s="9">
        <v>2014</v>
      </c>
      <c r="F8977" s="9" t="e">
        <f t="shared" si="78"/>
        <v>#N/A</v>
      </c>
    </row>
    <row r="8978" spans="3:6" x14ac:dyDescent="0.25">
      <c r="C8978" t="str">
        <f t="shared" si="77"/>
        <v>PGEERCCZ102014</v>
      </c>
      <c r="D8978" t="s">
        <v>231</v>
      </c>
      <c r="E8978" s="9">
        <v>2014</v>
      </c>
      <c r="F8978" s="9" t="e">
        <f t="shared" si="78"/>
        <v>#N/A</v>
      </c>
    </row>
    <row r="8979" spans="3:6" x14ac:dyDescent="0.25">
      <c r="C8979" t="str">
        <f t="shared" si="77"/>
        <v>PGEERCCZ112014</v>
      </c>
      <c r="D8979" t="s">
        <v>232</v>
      </c>
      <c r="E8979" s="9">
        <v>2014</v>
      </c>
      <c r="F8979" s="9" t="e">
        <f t="shared" si="78"/>
        <v>#N/A</v>
      </c>
    </row>
    <row r="8980" spans="3:6" x14ac:dyDescent="0.25">
      <c r="C8980" t="str">
        <f t="shared" si="77"/>
        <v>PGEERCCZ122014</v>
      </c>
      <c r="D8980" t="s">
        <v>233</v>
      </c>
      <c r="E8980" s="9">
        <v>2014</v>
      </c>
      <c r="F8980" s="9" t="e">
        <f t="shared" si="78"/>
        <v>#N/A</v>
      </c>
    </row>
    <row r="8981" spans="3:6" x14ac:dyDescent="0.25">
      <c r="C8981" t="str">
        <f t="shared" si="77"/>
        <v>PGEERCCZ132014</v>
      </c>
      <c r="D8981" t="s">
        <v>234</v>
      </c>
      <c r="E8981" s="9">
        <v>2014</v>
      </c>
      <c r="F8981" s="9" t="e">
        <f t="shared" si="78"/>
        <v>#N/A</v>
      </c>
    </row>
    <row r="8982" spans="3:6" x14ac:dyDescent="0.25">
      <c r="C8982" t="str">
        <f t="shared" si="77"/>
        <v>PGEERCCZ142014</v>
      </c>
      <c r="D8982" t="s">
        <v>235</v>
      </c>
      <c r="E8982" s="9">
        <v>2014</v>
      </c>
      <c r="F8982" s="9" t="e">
        <f t="shared" si="78"/>
        <v>#N/A</v>
      </c>
    </row>
    <row r="8983" spans="3:6" x14ac:dyDescent="0.25">
      <c r="C8983" t="str">
        <f t="shared" si="77"/>
        <v>PGEERCCZ152014</v>
      </c>
      <c r="D8983" t="s">
        <v>236</v>
      </c>
      <c r="E8983" s="9">
        <v>2014</v>
      </c>
      <c r="F8983" s="9" t="e">
        <f t="shared" si="78"/>
        <v>#N/A</v>
      </c>
    </row>
    <row r="8984" spans="3:6" x14ac:dyDescent="0.25">
      <c r="C8984" t="str">
        <f t="shared" si="77"/>
        <v>PGEERCCZ162014</v>
      </c>
      <c r="D8984" t="s">
        <v>237</v>
      </c>
      <c r="E8984" s="9">
        <v>2014</v>
      </c>
      <c r="F8984" s="9" t="e">
        <f t="shared" si="78"/>
        <v>#N/A</v>
      </c>
    </row>
    <row r="8985" spans="3:6" x14ac:dyDescent="0.25">
      <c r="C8985" t="str">
        <f t="shared" si="77"/>
        <v>PGEGroCZ012014</v>
      </c>
      <c r="D8985" t="s">
        <v>238</v>
      </c>
      <c r="E8985" s="9">
        <v>2014</v>
      </c>
      <c r="F8985" s="9" t="e">
        <f t="shared" si="78"/>
        <v>#N/A</v>
      </c>
    </row>
    <row r="8986" spans="3:6" x14ac:dyDescent="0.25">
      <c r="C8986" t="str">
        <f t="shared" si="77"/>
        <v>PGEGroCZ022014</v>
      </c>
      <c r="D8986" t="s">
        <v>239</v>
      </c>
      <c r="E8986" s="9">
        <v>2014</v>
      </c>
      <c r="F8986" s="9" t="e">
        <f t="shared" si="78"/>
        <v>#N/A</v>
      </c>
    </row>
    <row r="8987" spans="3:6" x14ac:dyDescent="0.25">
      <c r="C8987" t="str">
        <f t="shared" si="77"/>
        <v>PGEGroCZ032014</v>
      </c>
      <c r="D8987" t="s">
        <v>240</v>
      </c>
      <c r="E8987" s="9">
        <v>2014</v>
      </c>
      <c r="F8987" s="9" t="e">
        <f t="shared" si="78"/>
        <v>#N/A</v>
      </c>
    </row>
    <row r="8988" spans="3:6" x14ac:dyDescent="0.25">
      <c r="C8988" t="str">
        <f t="shared" si="77"/>
        <v>PGEGroCZ042014</v>
      </c>
      <c r="D8988" t="s">
        <v>241</v>
      </c>
      <c r="E8988" s="9">
        <v>2014</v>
      </c>
      <c r="F8988" s="9" t="e">
        <f t="shared" si="78"/>
        <v>#N/A</v>
      </c>
    </row>
    <row r="8989" spans="3:6" x14ac:dyDescent="0.25">
      <c r="C8989" t="str">
        <f t="shared" si="77"/>
        <v>PGEGroCZ052014</v>
      </c>
      <c r="D8989" t="s">
        <v>242</v>
      </c>
      <c r="E8989" s="9">
        <v>2014</v>
      </c>
      <c r="F8989" s="9" t="e">
        <f t="shared" si="78"/>
        <v>#N/A</v>
      </c>
    </row>
    <row r="8990" spans="3:6" x14ac:dyDescent="0.25">
      <c r="C8990" t="str">
        <f t="shared" si="77"/>
        <v>PGEGroCZ062014</v>
      </c>
      <c r="D8990" t="s">
        <v>243</v>
      </c>
      <c r="E8990" s="9">
        <v>2014</v>
      </c>
      <c r="F8990" s="9" t="e">
        <f t="shared" si="78"/>
        <v>#N/A</v>
      </c>
    </row>
    <row r="8991" spans="3:6" x14ac:dyDescent="0.25">
      <c r="C8991" t="str">
        <f t="shared" si="77"/>
        <v>PGEGroCZ072014</v>
      </c>
      <c r="D8991" t="s">
        <v>244</v>
      </c>
      <c r="E8991" s="9">
        <v>2014</v>
      </c>
      <c r="F8991" s="9" t="e">
        <f t="shared" si="78"/>
        <v>#N/A</v>
      </c>
    </row>
    <row r="8992" spans="3:6" x14ac:dyDescent="0.25">
      <c r="C8992" t="str">
        <f t="shared" si="77"/>
        <v>PGEGroCZ082014</v>
      </c>
      <c r="D8992" t="s">
        <v>245</v>
      </c>
      <c r="E8992" s="9">
        <v>2014</v>
      </c>
      <c r="F8992" s="9" t="e">
        <f t="shared" si="78"/>
        <v>#N/A</v>
      </c>
    </row>
    <row r="8993" spans="3:6" x14ac:dyDescent="0.25">
      <c r="C8993" t="str">
        <f t="shared" si="77"/>
        <v>PGEGroCZ092014</v>
      </c>
      <c r="D8993" t="s">
        <v>246</v>
      </c>
      <c r="E8993" s="9">
        <v>2014</v>
      </c>
      <c r="F8993" s="9" t="e">
        <f t="shared" si="78"/>
        <v>#N/A</v>
      </c>
    </row>
    <row r="8994" spans="3:6" x14ac:dyDescent="0.25">
      <c r="C8994" t="str">
        <f t="shared" si="77"/>
        <v>PGEGroCZ102014</v>
      </c>
      <c r="D8994" t="s">
        <v>247</v>
      </c>
      <c r="E8994" s="9">
        <v>2014</v>
      </c>
      <c r="F8994" s="9" t="e">
        <f t="shared" si="78"/>
        <v>#N/A</v>
      </c>
    </row>
    <row r="8995" spans="3:6" x14ac:dyDescent="0.25">
      <c r="C8995" t="str">
        <f t="shared" si="77"/>
        <v>PGEGroCZ112014</v>
      </c>
      <c r="D8995" t="s">
        <v>248</v>
      </c>
      <c r="E8995" s="9">
        <v>2014</v>
      </c>
      <c r="F8995" s="9" t="e">
        <f t="shared" si="78"/>
        <v>#N/A</v>
      </c>
    </row>
    <row r="8996" spans="3:6" x14ac:dyDescent="0.25">
      <c r="C8996" t="str">
        <f t="shared" si="77"/>
        <v>PGEGroCZ122014</v>
      </c>
      <c r="D8996" t="s">
        <v>249</v>
      </c>
      <c r="E8996" s="9">
        <v>2014</v>
      </c>
      <c r="F8996" s="9" t="e">
        <f t="shared" si="78"/>
        <v>#N/A</v>
      </c>
    </row>
    <row r="8997" spans="3:6" x14ac:dyDescent="0.25">
      <c r="C8997" t="str">
        <f t="shared" si="77"/>
        <v>PGEGroCZ132014</v>
      </c>
      <c r="D8997" t="s">
        <v>250</v>
      </c>
      <c r="E8997" s="9">
        <v>2014</v>
      </c>
      <c r="F8997" s="9" t="e">
        <f t="shared" si="78"/>
        <v>#N/A</v>
      </c>
    </row>
    <row r="8998" spans="3:6" x14ac:dyDescent="0.25">
      <c r="C8998" t="str">
        <f t="shared" si="77"/>
        <v>PGEGroCZ142014</v>
      </c>
      <c r="D8998" t="s">
        <v>251</v>
      </c>
      <c r="E8998" s="9">
        <v>2014</v>
      </c>
      <c r="F8998" s="9" t="e">
        <f t="shared" si="78"/>
        <v>#N/A</v>
      </c>
    </row>
    <row r="8999" spans="3:6" x14ac:dyDescent="0.25">
      <c r="C8999" t="str">
        <f t="shared" si="77"/>
        <v>PGEGroCZ152014</v>
      </c>
      <c r="D8999" t="s">
        <v>252</v>
      </c>
      <c r="E8999" s="9">
        <v>2014</v>
      </c>
      <c r="F8999" s="9" t="e">
        <f t="shared" si="78"/>
        <v>#N/A</v>
      </c>
    </row>
    <row r="9000" spans="3:6" x14ac:dyDescent="0.25">
      <c r="C9000" t="str">
        <f t="shared" si="77"/>
        <v>PGEGroCZ162014</v>
      </c>
      <c r="D9000" t="s">
        <v>253</v>
      </c>
      <c r="E9000" s="9">
        <v>2014</v>
      </c>
      <c r="F9000" s="9" t="e">
        <f t="shared" si="78"/>
        <v>#N/A</v>
      </c>
    </row>
    <row r="9001" spans="3:6" x14ac:dyDescent="0.25">
      <c r="C9001" t="str">
        <f t="shared" si="77"/>
        <v>PGEHspCZ012014</v>
      </c>
      <c r="D9001" t="s">
        <v>254</v>
      </c>
      <c r="E9001" s="9">
        <v>2014</v>
      </c>
      <c r="F9001" s="9" t="e">
        <f t="shared" si="78"/>
        <v>#N/A</v>
      </c>
    </row>
    <row r="9002" spans="3:6" x14ac:dyDescent="0.25">
      <c r="C9002" t="str">
        <f t="shared" si="77"/>
        <v>PGEHspCZ022014</v>
      </c>
      <c r="D9002" t="s">
        <v>255</v>
      </c>
      <c r="E9002" s="9">
        <v>2014</v>
      </c>
      <c r="F9002" s="9" t="e">
        <f t="shared" si="78"/>
        <v>#N/A</v>
      </c>
    </row>
    <row r="9003" spans="3:6" x14ac:dyDescent="0.25">
      <c r="C9003" t="str">
        <f t="shared" si="77"/>
        <v>PGEHspCZ032014</v>
      </c>
      <c r="D9003" t="s">
        <v>256</v>
      </c>
      <c r="E9003" s="9">
        <v>2014</v>
      </c>
      <c r="F9003" s="9" t="e">
        <f t="shared" si="78"/>
        <v>#N/A</v>
      </c>
    </row>
    <row r="9004" spans="3:6" x14ac:dyDescent="0.25">
      <c r="C9004" t="str">
        <f t="shared" si="77"/>
        <v>PGEHspCZ042014</v>
      </c>
      <c r="D9004" t="s">
        <v>257</v>
      </c>
      <c r="E9004" s="9">
        <v>2014</v>
      </c>
      <c r="F9004" s="9" t="e">
        <f t="shared" si="78"/>
        <v>#N/A</v>
      </c>
    </row>
    <row r="9005" spans="3:6" x14ac:dyDescent="0.25">
      <c r="C9005" t="str">
        <f t="shared" si="77"/>
        <v>PGEHspCZ052014</v>
      </c>
      <c r="D9005" t="s">
        <v>258</v>
      </c>
      <c r="E9005" s="9">
        <v>2014</v>
      </c>
      <c r="F9005" s="9" t="e">
        <f t="shared" si="78"/>
        <v>#N/A</v>
      </c>
    </row>
    <row r="9006" spans="3:6" x14ac:dyDescent="0.25">
      <c r="C9006" t="str">
        <f t="shared" si="77"/>
        <v>PGEHspCZ062014</v>
      </c>
      <c r="D9006" t="s">
        <v>259</v>
      </c>
      <c r="E9006" s="9">
        <v>2014</v>
      </c>
      <c r="F9006" s="9" t="e">
        <f t="shared" si="78"/>
        <v>#N/A</v>
      </c>
    </row>
    <row r="9007" spans="3:6" x14ac:dyDescent="0.25">
      <c r="C9007" t="str">
        <f t="shared" si="77"/>
        <v>PGEHspCZ072014</v>
      </c>
      <c r="D9007" t="s">
        <v>260</v>
      </c>
      <c r="E9007" s="9">
        <v>2014</v>
      </c>
      <c r="F9007" s="9" t="e">
        <f t="shared" si="78"/>
        <v>#N/A</v>
      </c>
    </row>
    <row r="9008" spans="3:6" x14ac:dyDescent="0.25">
      <c r="C9008" t="str">
        <f t="shared" si="77"/>
        <v>PGEHspCZ082014</v>
      </c>
      <c r="D9008" t="s">
        <v>261</v>
      </c>
      <c r="E9008" s="9">
        <v>2014</v>
      </c>
      <c r="F9008" s="9" t="e">
        <f t="shared" si="78"/>
        <v>#N/A</v>
      </c>
    </row>
    <row r="9009" spans="3:6" x14ac:dyDescent="0.25">
      <c r="C9009" t="str">
        <f t="shared" si="77"/>
        <v>PGEHspCZ092014</v>
      </c>
      <c r="D9009" t="s">
        <v>262</v>
      </c>
      <c r="E9009" s="9">
        <v>2014</v>
      </c>
      <c r="F9009" s="9" t="e">
        <f t="shared" si="78"/>
        <v>#N/A</v>
      </c>
    </row>
    <row r="9010" spans="3:6" x14ac:dyDescent="0.25">
      <c r="C9010" t="str">
        <f t="shared" si="77"/>
        <v>PGEHspCZ102014</v>
      </c>
      <c r="D9010" t="s">
        <v>263</v>
      </c>
      <c r="E9010" s="9">
        <v>2014</v>
      </c>
      <c r="F9010" s="9" t="e">
        <f t="shared" si="78"/>
        <v>#N/A</v>
      </c>
    </row>
    <row r="9011" spans="3:6" x14ac:dyDescent="0.25">
      <c r="C9011" t="str">
        <f t="shared" si="77"/>
        <v>PGEHspCZ112014</v>
      </c>
      <c r="D9011" t="s">
        <v>264</v>
      </c>
      <c r="E9011" s="9">
        <v>2014</v>
      </c>
      <c r="F9011" s="9" t="e">
        <f t="shared" si="78"/>
        <v>#N/A</v>
      </c>
    </row>
    <row r="9012" spans="3:6" x14ac:dyDescent="0.25">
      <c r="C9012" t="str">
        <f t="shared" si="77"/>
        <v>PGEHspCZ122014</v>
      </c>
      <c r="D9012" t="s">
        <v>265</v>
      </c>
      <c r="E9012" s="9">
        <v>2014</v>
      </c>
      <c r="F9012" s="9" t="e">
        <f t="shared" si="78"/>
        <v>#N/A</v>
      </c>
    </row>
    <row r="9013" spans="3:6" x14ac:dyDescent="0.25">
      <c r="C9013" t="str">
        <f t="shared" si="77"/>
        <v>PGEHspCZ132014</v>
      </c>
      <c r="D9013" t="s">
        <v>266</v>
      </c>
      <c r="E9013" s="9">
        <v>2014</v>
      </c>
      <c r="F9013" s="9" t="e">
        <f t="shared" si="78"/>
        <v>#N/A</v>
      </c>
    </row>
    <row r="9014" spans="3:6" x14ac:dyDescent="0.25">
      <c r="C9014" t="str">
        <f t="shared" si="77"/>
        <v>PGEHspCZ142014</v>
      </c>
      <c r="D9014" t="s">
        <v>267</v>
      </c>
      <c r="E9014" s="9">
        <v>2014</v>
      </c>
      <c r="F9014" s="9" t="e">
        <f t="shared" si="78"/>
        <v>#N/A</v>
      </c>
    </row>
    <row r="9015" spans="3:6" x14ac:dyDescent="0.25">
      <c r="C9015" t="str">
        <f t="shared" si="77"/>
        <v>PGEHspCZ152014</v>
      </c>
      <c r="D9015" t="s">
        <v>268</v>
      </c>
      <c r="E9015" s="9">
        <v>2014</v>
      </c>
      <c r="F9015" s="9" t="e">
        <f t="shared" si="78"/>
        <v>#N/A</v>
      </c>
    </row>
    <row r="9016" spans="3:6" x14ac:dyDescent="0.25">
      <c r="C9016" t="str">
        <f t="shared" si="77"/>
        <v>PGEHspCZ162014</v>
      </c>
      <c r="D9016" t="s">
        <v>269</v>
      </c>
      <c r="E9016" s="9">
        <v>2014</v>
      </c>
      <c r="F9016" s="9" t="e">
        <f t="shared" si="78"/>
        <v>#N/A</v>
      </c>
    </row>
    <row r="9017" spans="3:6" x14ac:dyDescent="0.25">
      <c r="C9017" t="str">
        <f t="shared" ref="C9017:C9080" si="79">+D9017&amp;E9017</f>
        <v>PGENrsCZ012014</v>
      </c>
      <c r="D9017" t="s">
        <v>270</v>
      </c>
      <c r="E9017" s="9">
        <v>2014</v>
      </c>
      <c r="F9017" s="9" t="e">
        <f t="shared" ref="F9017:F9080" si="80">VLOOKUP(D9017&amp;"2011",$C$4:$F$8887,4,FALSE)/2</f>
        <v>#N/A</v>
      </c>
    </row>
    <row r="9018" spans="3:6" x14ac:dyDescent="0.25">
      <c r="C9018" t="str">
        <f t="shared" si="79"/>
        <v>PGENrsCZ022014</v>
      </c>
      <c r="D9018" t="s">
        <v>271</v>
      </c>
      <c r="E9018" s="9">
        <v>2014</v>
      </c>
      <c r="F9018" s="9" t="e">
        <f t="shared" si="80"/>
        <v>#N/A</v>
      </c>
    </row>
    <row r="9019" spans="3:6" x14ac:dyDescent="0.25">
      <c r="C9019" t="str">
        <f t="shared" si="79"/>
        <v>PGENrsCZ032014</v>
      </c>
      <c r="D9019" t="s">
        <v>272</v>
      </c>
      <c r="E9019" s="9">
        <v>2014</v>
      </c>
      <c r="F9019" s="9" t="e">
        <f t="shared" si="80"/>
        <v>#N/A</v>
      </c>
    </row>
    <row r="9020" spans="3:6" x14ac:dyDescent="0.25">
      <c r="C9020" t="str">
        <f t="shared" si="79"/>
        <v>PGENrsCZ042014</v>
      </c>
      <c r="D9020" t="s">
        <v>273</v>
      </c>
      <c r="E9020" s="9">
        <v>2014</v>
      </c>
      <c r="F9020" s="9" t="e">
        <f t="shared" si="80"/>
        <v>#N/A</v>
      </c>
    </row>
    <row r="9021" spans="3:6" x14ac:dyDescent="0.25">
      <c r="C9021" t="str">
        <f t="shared" si="79"/>
        <v>PGENrsCZ052014</v>
      </c>
      <c r="D9021" t="s">
        <v>274</v>
      </c>
      <c r="E9021" s="9">
        <v>2014</v>
      </c>
      <c r="F9021" s="9" t="e">
        <f t="shared" si="80"/>
        <v>#N/A</v>
      </c>
    </row>
    <row r="9022" spans="3:6" x14ac:dyDescent="0.25">
      <c r="C9022" t="str">
        <f t="shared" si="79"/>
        <v>PGENrsCZ062014</v>
      </c>
      <c r="D9022" t="s">
        <v>275</v>
      </c>
      <c r="E9022" s="9">
        <v>2014</v>
      </c>
      <c r="F9022" s="9" t="e">
        <f t="shared" si="80"/>
        <v>#N/A</v>
      </c>
    </row>
    <row r="9023" spans="3:6" x14ac:dyDescent="0.25">
      <c r="C9023" t="str">
        <f t="shared" si="79"/>
        <v>PGENrsCZ072014</v>
      </c>
      <c r="D9023" t="s">
        <v>276</v>
      </c>
      <c r="E9023" s="9">
        <v>2014</v>
      </c>
      <c r="F9023" s="9" t="e">
        <f t="shared" si="80"/>
        <v>#N/A</v>
      </c>
    </row>
    <row r="9024" spans="3:6" x14ac:dyDescent="0.25">
      <c r="C9024" t="str">
        <f t="shared" si="79"/>
        <v>PGENrsCZ082014</v>
      </c>
      <c r="D9024" t="s">
        <v>277</v>
      </c>
      <c r="E9024" s="9">
        <v>2014</v>
      </c>
      <c r="F9024" s="9" t="e">
        <f t="shared" si="80"/>
        <v>#N/A</v>
      </c>
    </row>
    <row r="9025" spans="3:6" x14ac:dyDescent="0.25">
      <c r="C9025" t="str">
        <f t="shared" si="79"/>
        <v>PGENrsCZ092014</v>
      </c>
      <c r="D9025" t="s">
        <v>278</v>
      </c>
      <c r="E9025" s="9">
        <v>2014</v>
      </c>
      <c r="F9025" s="9" t="e">
        <f t="shared" si="80"/>
        <v>#N/A</v>
      </c>
    </row>
    <row r="9026" spans="3:6" x14ac:dyDescent="0.25">
      <c r="C9026" t="str">
        <f t="shared" si="79"/>
        <v>PGENrsCZ102014</v>
      </c>
      <c r="D9026" t="s">
        <v>279</v>
      </c>
      <c r="E9026" s="9">
        <v>2014</v>
      </c>
      <c r="F9026" s="9" t="e">
        <f t="shared" si="80"/>
        <v>#N/A</v>
      </c>
    </row>
    <row r="9027" spans="3:6" x14ac:dyDescent="0.25">
      <c r="C9027" t="str">
        <f t="shared" si="79"/>
        <v>PGENrsCZ112014</v>
      </c>
      <c r="D9027" t="s">
        <v>280</v>
      </c>
      <c r="E9027" s="9">
        <v>2014</v>
      </c>
      <c r="F9027" s="9" t="e">
        <f t="shared" si="80"/>
        <v>#N/A</v>
      </c>
    </row>
    <row r="9028" spans="3:6" x14ac:dyDescent="0.25">
      <c r="C9028" t="str">
        <f t="shared" si="79"/>
        <v>PGENrsCZ122014</v>
      </c>
      <c r="D9028" t="s">
        <v>281</v>
      </c>
      <c r="E9028" s="9">
        <v>2014</v>
      </c>
      <c r="F9028" s="9" t="e">
        <f t="shared" si="80"/>
        <v>#N/A</v>
      </c>
    </row>
    <row r="9029" spans="3:6" x14ac:dyDescent="0.25">
      <c r="C9029" t="str">
        <f t="shared" si="79"/>
        <v>PGENrsCZ132014</v>
      </c>
      <c r="D9029" t="s">
        <v>282</v>
      </c>
      <c r="E9029" s="9">
        <v>2014</v>
      </c>
      <c r="F9029" s="9" t="e">
        <f t="shared" si="80"/>
        <v>#N/A</v>
      </c>
    </row>
    <row r="9030" spans="3:6" x14ac:dyDescent="0.25">
      <c r="C9030" t="str">
        <f t="shared" si="79"/>
        <v>PGENrsCZ142014</v>
      </c>
      <c r="D9030" t="s">
        <v>283</v>
      </c>
      <c r="E9030" s="9">
        <v>2014</v>
      </c>
      <c r="F9030" s="9" t="e">
        <f t="shared" si="80"/>
        <v>#N/A</v>
      </c>
    </row>
    <row r="9031" spans="3:6" x14ac:dyDescent="0.25">
      <c r="C9031" t="str">
        <f t="shared" si="79"/>
        <v>PGENrsCZ152014</v>
      </c>
      <c r="D9031" t="s">
        <v>284</v>
      </c>
      <c r="E9031" s="9">
        <v>2014</v>
      </c>
      <c r="F9031" s="9" t="e">
        <f t="shared" si="80"/>
        <v>#N/A</v>
      </c>
    </row>
    <row r="9032" spans="3:6" x14ac:dyDescent="0.25">
      <c r="C9032" t="str">
        <f t="shared" si="79"/>
        <v>PGENrsCZ162014</v>
      </c>
      <c r="D9032" t="s">
        <v>285</v>
      </c>
      <c r="E9032" s="9">
        <v>2014</v>
      </c>
      <c r="F9032" s="9" t="e">
        <f t="shared" si="80"/>
        <v>#N/A</v>
      </c>
    </row>
    <row r="9033" spans="3:6" x14ac:dyDescent="0.25">
      <c r="C9033" t="str">
        <f t="shared" si="79"/>
        <v>PGEHtlCZ012014</v>
      </c>
      <c r="D9033" t="s">
        <v>286</v>
      </c>
      <c r="E9033" s="9">
        <v>2014</v>
      </c>
      <c r="F9033" s="9" t="e">
        <f t="shared" si="80"/>
        <v>#N/A</v>
      </c>
    </row>
    <row r="9034" spans="3:6" x14ac:dyDescent="0.25">
      <c r="C9034" t="str">
        <f t="shared" si="79"/>
        <v>PGEHtlCZ022014</v>
      </c>
      <c r="D9034" t="s">
        <v>287</v>
      </c>
      <c r="E9034" s="9">
        <v>2014</v>
      </c>
      <c r="F9034" s="9" t="e">
        <f t="shared" si="80"/>
        <v>#N/A</v>
      </c>
    </row>
    <row r="9035" spans="3:6" x14ac:dyDescent="0.25">
      <c r="C9035" t="str">
        <f t="shared" si="79"/>
        <v>PGEHtlCZ032014</v>
      </c>
      <c r="D9035" t="s">
        <v>288</v>
      </c>
      <c r="E9035" s="9">
        <v>2014</v>
      </c>
      <c r="F9035" s="9" t="e">
        <f t="shared" si="80"/>
        <v>#N/A</v>
      </c>
    </row>
    <row r="9036" spans="3:6" x14ac:dyDescent="0.25">
      <c r="C9036" t="str">
        <f t="shared" si="79"/>
        <v>PGEHtlCZ042014</v>
      </c>
      <c r="D9036" t="s">
        <v>289</v>
      </c>
      <c r="E9036" s="9">
        <v>2014</v>
      </c>
      <c r="F9036" s="9" t="e">
        <f t="shared" si="80"/>
        <v>#N/A</v>
      </c>
    </row>
    <row r="9037" spans="3:6" x14ac:dyDescent="0.25">
      <c r="C9037" t="str">
        <f t="shared" si="79"/>
        <v>PGEHtlCZ052014</v>
      </c>
      <c r="D9037" t="s">
        <v>290</v>
      </c>
      <c r="E9037" s="9">
        <v>2014</v>
      </c>
      <c r="F9037" s="9" t="e">
        <f t="shared" si="80"/>
        <v>#N/A</v>
      </c>
    </row>
    <row r="9038" spans="3:6" x14ac:dyDescent="0.25">
      <c r="C9038" t="str">
        <f t="shared" si="79"/>
        <v>PGEHtlCZ062014</v>
      </c>
      <c r="D9038" t="s">
        <v>291</v>
      </c>
      <c r="E9038" s="9">
        <v>2014</v>
      </c>
      <c r="F9038" s="9" t="e">
        <f t="shared" si="80"/>
        <v>#N/A</v>
      </c>
    </row>
    <row r="9039" spans="3:6" x14ac:dyDescent="0.25">
      <c r="C9039" t="str">
        <f t="shared" si="79"/>
        <v>PGEHtlCZ072014</v>
      </c>
      <c r="D9039" t="s">
        <v>292</v>
      </c>
      <c r="E9039" s="9">
        <v>2014</v>
      </c>
      <c r="F9039" s="9" t="e">
        <f t="shared" si="80"/>
        <v>#N/A</v>
      </c>
    </row>
    <row r="9040" spans="3:6" x14ac:dyDescent="0.25">
      <c r="C9040" t="str">
        <f t="shared" si="79"/>
        <v>PGEHtlCZ082014</v>
      </c>
      <c r="D9040" t="s">
        <v>293</v>
      </c>
      <c r="E9040" s="9">
        <v>2014</v>
      </c>
      <c r="F9040" s="9" t="e">
        <f t="shared" si="80"/>
        <v>#N/A</v>
      </c>
    </row>
    <row r="9041" spans="3:6" x14ac:dyDescent="0.25">
      <c r="C9041" t="str">
        <f t="shared" si="79"/>
        <v>PGEHtlCZ092014</v>
      </c>
      <c r="D9041" t="s">
        <v>294</v>
      </c>
      <c r="E9041" s="9">
        <v>2014</v>
      </c>
      <c r="F9041" s="9" t="e">
        <f t="shared" si="80"/>
        <v>#N/A</v>
      </c>
    </row>
    <row r="9042" spans="3:6" x14ac:dyDescent="0.25">
      <c r="C9042" t="str">
        <f t="shared" si="79"/>
        <v>PGEHtlCZ102014</v>
      </c>
      <c r="D9042" t="s">
        <v>295</v>
      </c>
      <c r="E9042" s="9">
        <v>2014</v>
      </c>
      <c r="F9042" s="9" t="e">
        <f t="shared" si="80"/>
        <v>#N/A</v>
      </c>
    </row>
    <row r="9043" spans="3:6" x14ac:dyDescent="0.25">
      <c r="C9043" t="str">
        <f t="shared" si="79"/>
        <v>PGEHtlCZ112014</v>
      </c>
      <c r="D9043" t="s">
        <v>296</v>
      </c>
      <c r="E9043" s="9">
        <v>2014</v>
      </c>
      <c r="F9043" s="9" t="e">
        <f t="shared" si="80"/>
        <v>#N/A</v>
      </c>
    </row>
    <row r="9044" spans="3:6" x14ac:dyDescent="0.25">
      <c r="C9044" t="str">
        <f t="shared" si="79"/>
        <v>PGEHtlCZ122014</v>
      </c>
      <c r="D9044" t="s">
        <v>297</v>
      </c>
      <c r="E9044" s="9">
        <v>2014</v>
      </c>
      <c r="F9044" s="9" t="e">
        <f t="shared" si="80"/>
        <v>#N/A</v>
      </c>
    </row>
    <row r="9045" spans="3:6" x14ac:dyDescent="0.25">
      <c r="C9045" t="str">
        <f t="shared" si="79"/>
        <v>PGEHtlCZ132014</v>
      </c>
      <c r="D9045" t="s">
        <v>298</v>
      </c>
      <c r="E9045" s="9">
        <v>2014</v>
      </c>
      <c r="F9045" s="9" t="e">
        <f t="shared" si="80"/>
        <v>#N/A</v>
      </c>
    </row>
    <row r="9046" spans="3:6" x14ac:dyDescent="0.25">
      <c r="C9046" t="str">
        <f t="shared" si="79"/>
        <v>PGEHtlCZ142014</v>
      </c>
      <c r="D9046" t="s">
        <v>299</v>
      </c>
      <c r="E9046" s="9">
        <v>2014</v>
      </c>
      <c r="F9046" s="9" t="e">
        <f t="shared" si="80"/>
        <v>#N/A</v>
      </c>
    </row>
    <row r="9047" spans="3:6" x14ac:dyDescent="0.25">
      <c r="C9047" t="str">
        <f t="shared" si="79"/>
        <v>PGEHtlCZ152014</v>
      </c>
      <c r="D9047" t="s">
        <v>300</v>
      </c>
      <c r="E9047" s="9">
        <v>2014</v>
      </c>
      <c r="F9047" s="9" t="e">
        <f t="shared" si="80"/>
        <v>#N/A</v>
      </c>
    </row>
    <row r="9048" spans="3:6" x14ac:dyDescent="0.25">
      <c r="C9048" t="str">
        <f t="shared" si="79"/>
        <v>PGEHtlCZ162014</v>
      </c>
      <c r="D9048" t="s">
        <v>301</v>
      </c>
      <c r="E9048" s="9">
        <v>2014</v>
      </c>
      <c r="F9048" s="9" t="e">
        <f t="shared" si="80"/>
        <v>#N/A</v>
      </c>
    </row>
    <row r="9049" spans="3:6" x14ac:dyDescent="0.25">
      <c r="C9049" t="str">
        <f t="shared" si="79"/>
        <v>PGEMtlCZ012014</v>
      </c>
      <c r="D9049" t="s">
        <v>302</v>
      </c>
      <c r="E9049" s="9">
        <v>2014</v>
      </c>
      <c r="F9049" s="9" t="e">
        <f t="shared" si="80"/>
        <v>#N/A</v>
      </c>
    </row>
    <row r="9050" spans="3:6" x14ac:dyDescent="0.25">
      <c r="C9050" t="str">
        <f t="shared" si="79"/>
        <v>PGEMtlCZ022014</v>
      </c>
      <c r="D9050" t="s">
        <v>303</v>
      </c>
      <c r="E9050" s="9">
        <v>2014</v>
      </c>
      <c r="F9050" s="9" t="e">
        <f t="shared" si="80"/>
        <v>#N/A</v>
      </c>
    </row>
    <row r="9051" spans="3:6" x14ac:dyDescent="0.25">
      <c r="C9051" t="str">
        <f t="shared" si="79"/>
        <v>PGEMtlCZ032014</v>
      </c>
      <c r="D9051" t="s">
        <v>304</v>
      </c>
      <c r="E9051" s="9">
        <v>2014</v>
      </c>
      <c r="F9051" s="9" t="e">
        <f t="shared" si="80"/>
        <v>#N/A</v>
      </c>
    </row>
    <row r="9052" spans="3:6" x14ac:dyDescent="0.25">
      <c r="C9052" t="str">
        <f t="shared" si="79"/>
        <v>PGEMtlCZ042014</v>
      </c>
      <c r="D9052" t="s">
        <v>305</v>
      </c>
      <c r="E9052" s="9">
        <v>2014</v>
      </c>
      <c r="F9052" s="9" t="e">
        <f t="shared" si="80"/>
        <v>#N/A</v>
      </c>
    </row>
    <row r="9053" spans="3:6" x14ac:dyDescent="0.25">
      <c r="C9053" t="str">
        <f t="shared" si="79"/>
        <v>PGEMtlCZ052014</v>
      </c>
      <c r="D9053" t="s">
        <v>306</v>
      </c>
      <c r="E9053" s="9">
        <v>2014</v>
      </c>
      <c r="F9053" s="9" t="e">
        <f t="shared" si="80"/>
        <v>#N/A</v>
      </c>
    </row>
    <row r="9054" spans="3:6" x14ac:dyDescent="0.25">
      <c r="C9054" t="str">
        <f t="shared" si="79"/>
        <v>PGEMtlCZ062014</v>
      </c>
      <c r="D9054" t="s">
        <v>307</v>
      </c>
      <c r="E9054" s="9">
        <v>2014</v>
      </c>
      <c r="F9054" s="9" t="e">
        <f t="shared" si="80"/>
        <v>#N/A</v>
      </c>
    </row>
    <row r="9055" spans="3:6" x14ac:dyDescent="0.25">
      <c r="C9055" t="str">
        <f t="shared" si="79"/>
        <v>PGEMtlCZ072014</v>
      </c>
      <c r="D9055" t="s">
        <v>308</v>
      </c>
      <c r="E9055" s="9">
        <v>2014</v>
      </c>
      <c r="F9055" s="9" t="e">
        <f t="shared" si="80"/>
        <v>#N/A</v>
      </c>
    </row>
    <row r="9056" spans="3:6" x14ac:dyDescent="0.25">
      <c r="C9056" t="str">
        <f t="shared" si="79"/>
        <v>PGEMtlCZ082014</v>
      </c>
      <c r="D9056" t="s">
        <v>309</v>
      </c>
      <c r="E9056" s="9">
        <v>2014</v>
      </c>
      <c r="F9056" s="9" t="e">
        <f t="shared" si="80"/>
        <v>#N/A</v>
      </c>
    </row>
    <row r="9057" spans="3:6" x14ac:dyDescent="0.25">
      <c r="C9057" t="str">
        <f t="shared" si="79"/>
        <v>PGEMtlCZ092014</v>
      </c>
      <c r="D9057" t="s">
        <v>310</v>
      </c>
      <c r="E9057" s="9">
        <v>2014</v>
      </c>
      <c r="F9057" s="9" t="e">
        <f t="shared" si="80"/>
        <v>#N/A</v>
      </c>
    </row>
    <row r="9058" spans="3:6" x14ac:dyDescent="0.25">
      <c r="C9058" t="str">
        <f t="shared" si="79"/>
        <v>PGEMtlCZ102014</v>
      </c>
      <c r="D9058" t="s">
        <v>311</v>
      </c>
      <c r="E9058" s="9">
        <v>2014</v>
      </c>
      <c r="F9058" s="9" t="e">
        <f t="shared" si="80"/>
        <v>#N/A</v>
      </c>
    </row>
    <row r="9059" spans="3:6" x14ac:dyDescent="0.25">
      <c r="C9059" t="str">
        <f t="shared" si="79"/>
        <v>PGEMtlCZ112014</v>
      </c>
      <c r="D9059" t="s">
        <v>312</v>
      </c>
      <c r="E9059" s="9">
        <v>2014</v>
      </c>
      <c r="F9059" s="9" t="e">
        <f t="shared" si="80"/>
        <v>#N/A</v>
      </c>
    </row>
    <row r="9060" spans="3:6" x14ac:dyDescent="0.25">
      <c r="C9060" t="str">
        <f t="shared" si="79"/>
        <v>PGEMtlCZ122014</v>
      </c>
      <c r="D9060" t="s">
        <v>313</v>
      </c>
      <c r="E9060" s="9">
        <v>2014</v>
      </c>
      <c r="F9060" s="9" t="e">
        <f t="shared" si="80"/>
        <v>#N/A</v>
      </c>
    </row>
    <row r="9061" spans="3:6" x14ac:dyDescent="0.25">
      <c r="C9061" t="str">
        <f t="shared" si="79"/>
        <v>PGEMtlCZ132014</v>
      </c>
      <c r="D9061" t="s">
        <v>314</v>
      </c>
      <c r="E9061" s="9">
        <v>2014</v>
      </c>
      <c r="F9061" s="9" t="e">
        <f t="shared" si="80"/>
        <v>#N/A</v>
      </c>
    </row>
    <row r="9062" spans="3:6" x14ac:dyDescent="0.25">
      <c r="C9062" t="str">
        <f t="shared" si="79"/>
        <v>PGEMtlCZ142014</v>
      </c>
      <c r="D9062" t="s">
        <v>315</v>
      </c>
      <c r="E9062" s="9">
        <v>2014</v>
      </c>
      <c r="F9062" s="9" t="e">
        <f t="shared" si="80"/>
        <v>#N/A</v>
      </c>
    </row>
    <row r="9063" spans="3:6" x14ac:dyDescent="0.25">
      <c r="C9063" t="str">
        <f t="shared" si="79"/>
        <v>PGEMtlCZ152014</v>
      </c>
      <c r="D9063" t="s">
        <v>316</v>
      </c>
      <c r="E9063" s="9">
        <v>2014</v>
      </c>
      <c r="F9063" s="9" t="e">
        <f t="shared" si="80"/>
        <v>#N/A</v>
      </c>
    </row>
    <row r="9064" spans="3:6" x14ac:dyDescent="0.25">
      <c r="C9064" t="str">
        <f t="shared" si="79"/>
        <v>PGEMtlCZ162014</v>
      </c>
      <c r="D9064" t="s">
        <v>317</v>
      </c>
      <c r="E9064" s="9">
        <v>2014</v>
      </c>
      <c r="F9064" s="9" t="e">
        <f t="shared" si="80"/>
        <v>#N/A</v>
      </c>
    </row>
    <row r="9065" spans="3:6" x14ac:dyDescent="0.25">
      <c r="C9065" t="str">
        <f t="shared" si="79"/>
        <v>PGEMBTCZ012014</v>
      </c>
      <c r="D9065" t="s">
        <v>318</v>
      </c>
      <c r="E9065" s="9">
        <v>2014</v>
      </c>
      <c r="F9065" s="9" t="e">
        <f t="shared" si="80"/>
        <v>#N/A</v>
      </c>
    </row>
    <row r="9066" spans="3:6" x14ac:dyDescent="0.25">
      <c r="C9066" t="str">
        <f t="shared" si="79"/>
        <v>PGEMBTCZ022014</v>
      </c>
      <c r="D9066" t="s">
        <v>319</v>
      </c>
      <c r="E9066" s="9">
        <v>2014</v>
      </c>
      <c r="F9066" s="9" t="e">
        <f t="shared" si="80"/>
        <v>#N/A</v>
      </c>
    </row>
    <row r="9067" spans="3:6" x14ac:dyDescent="0.25">
      <c r="C9067" t="str">
        <f t="shared" si="79"/>
        <v>PGEMBTCZ032014</v>
      </c>
      <c r="D9067" t="s">
        <v>320</v>
      </c>
      <c r="E9067" s="9">
        <v>2014</v>
      </c>
      <c r="F9067" s="9" t="e">
        <f t="shared" si="80"/>
        <v>#N/A</v>
      </c>
    </row>
    <row r="9068" spans="3:6" x14ac:dyDescent="0.25">
      <c r="C9068" t="str">
        <f t="shared" si="79"/>
        <v>PGEMBTCZ042014</v>
      </c>
      <c r="D9068" t="s">
        <v>321</v>
      </c>
      <c r="E9068" s="9">
        <v>2014</v>
      </c>
      <c r="F9068" s="9" t="e">
        <f t="shared" si="80"/>
        <v>#N/A</v>
      </c>
    </row>
    <row r="9069" spans="3:6" x14ac:dyDescent="0.25">
      <c r="C9069" t="str">
        <f t="shared" si="79"/>
        <v>PGEMBTCZ052014</v>
      </c>
      <c r="D9069" t="s">
        <v>322</v>
      </c>
      <c r="E9069" s="9">
        <v>2014</v>
      </c>
      <c r="F9069" s="9" t="e">
        <f t="shared" si="80"/>
        <v>#N/A</v>
      </c>
    </row>
    <row r="9070" spans="3:6" x14ac:dyDescent="0.25">
      <c r="C9070" t="str">
        <f t="shared" si="79"/>
        <v>PGEMBTCZ062014</v>
      </c>
      <c r="D9070" t="s">
        <v>323</v>
      </c>
      <c r="E9070" s="9">
        <v>2014</v>
      </c>
      <c r="F9070" s="9" t="e">
        <f t="shared" si="80"/>
        <v>#N/A</v>
      </c>
    </row>
    <row r="9071" spans="3:6" x14ac:dyDescent="0.25">
      <c r="C9071" t="str">
        <f t="shared" si="79"/>
        <v>PGEMBTCZ072014</v>
      </c>
      <c r="D9071" t="s">
        <v>324</v>
      </c>
      <c r="E9071" s="9">
        <v>2014</v>
      </c>
      <c r="F9071" s="9" t="e">
        <f t="shared" si="80"/>
        <v>#N/A</v>
      </c>
    </row>
    <row r="9072" spans="3:6" x14ac:dyDescent="0.25">
      <c r="C9072" t="str">
        <f t="shared" si="79"/>
        <v>PGEMBTCZ082014</v>
      </c>
      <c r="D9072" t="s">
        <v>325</v>
      </c>
      <c r="E9072" s="9">
        <v>2014</v>
      </c>
      <c r="F9072" s="9" t="e">
        <f t="shared" si="80"/>
        <v>#N/A</v>
      </c>
    </row>
    <row r="9073" spans="3:6" x14ac:dyDescent="0.25">
      <c r="C9073" t="str">
        <f t="shared" si="79"/>
        <v>PGEMBTCZ092014</v>
      </c>
      <c r="D9073" t="s">
        <v>326</v>
      </c>
      <c r="E9073" s="9">
        <v>2014</v>
      </c>
      <c r="F9073" s="9" t="e">
        <f t="shared" si="80"/>
        <v>#N/A</v>
      </c>
    </row>
    <row r="9074" spans="3:6" x14ac:dyDescent="0.25">
      <c r="C9074" t="str">
        <f t="shared" si="79"/>
        <v>PGEMBTCZ102014</v>
      </c>
      <c r="D9074" t="s">
        <v>327</v>
      </c>
      <c r="E9074" s="9">
        <v>2014</v>
      </c>
      <c r="F9074" s="9" t="e">
        <f t="shared" si="80"/>
        <v>#N/A</v>
      </c>
    </row>
    <row r="9075" spans="3:6" x14ac:dyDescent="0.25">
      <c r="C9075" t="str">
        <f t="shared" si="79"/>
        <v>PGEMBTCZ112014</v>
      </c>
      <c r="D9075" t="s">
        <v>328</v>
      </c>
      <c r="E9075" s="9">
        <v>2014</v>
      </c>
      <c r="F9075" s="9" t="e">
        <f t="shared" si="80"/>
        <v>#N/A</v>
      </c>
    </row>
    <row r="9076" spans="3:6" x14ac:dyDescent="0.25">
      <c r="C9076" t="str">
        <f t="shared" si="79"/>
        <v>PGEMBTCZ122014</v>
      </c>
      <c r="D9076" t="s">
        <v>329</v>
      </c>
      <c r="E9076" s="9">
        <v>2014</v>
      </c>
      <c r="F9076" s="9" t="e">
        <f t="shared" si="80"/>
        <v>#N/A</v>
      </c>
    </row>
    <row r="9077" spans="3:6" x14ac:dyDescent="0.25">
      <c r="C9077" t="str">
        <f t="shared" si="79"/>
        <v>PGEMBTCZ132014</v>
      </c>
      <c r="D9077" t="s">
        <v>330</v>
      </c>
      <c r="E9077" s="9">
        <v>2014</v>
      </c>
      <c r="F9077" s="9" t="e">
        <f t="shared" si="80"/>
        <v>#N/A</v>
      </c>
    </row>
    <row r="9078" spans="3:6" x14ac:dyDescent="0.25">
      <c r="C9078" t="str">
        <f t="shared" si="79"/>
        <v>PGEMBTCZ142014</v>
      </c>
      <c r="D9078" t="s">
        <v>331</v>
      </c>
      <c r="E9078" s="9">
        <v>2014</v>
      </c>
      <c r="F9078" s="9" t="e">
        <f t="shared" si="80"/>
        <v>#N/A</v>
      </c>
    </row>
    <row r="9079" spans="3:6" x14ac:dyDescent="0.25">
      <c r="C9079" t="str">
        <f t="shared" si="79"/>
        <v>PGEMBTCZ152014</v>
      </c>
      <c r="D9079" t="s">
        <v>332</v>
      </c>
      <c r="E9079" s="9">
        <v>2014</v>
      </c>
      <c r="F9079" s="9" t="e">
        <f t="shared" si="80"/>
        <v>#N/A</v>
      </c>
    </row>
    <row r="9080" spans="3:6" x14ac:dyDescent="0.25">
      <c r="C9080" t="str">
        <f t="shared" si="79"/>
        <v>PGEMBTCZ162014</v>
      </c>
      <c r="D9080" t="s">
        <v>333</v>
      </c>
      <c r="E9080" s="9">
        <v>2014</v>
      </c>
      <c r="F9080" s="9" t="e">
        <f t="shared" si="80"/>
        <v>#N/A</v>
      </c>
    </row>
    <row r="9081" spans="3:6" x14ac:dyDescent="0.25">
      <c r="C9081" t="str">
        <f t="shared" ref="C9081:C9144" si="81">+D9081&amp;E9081</f>
        <v>PGEMLICZ012014</v>
      </c>
      <c r="D9081" t="s">
        <v>334</v>
      </c>
      <c r="E9081" s="9">
        <v>2014</v>
      </c>
      <c r="F9081" s="9" t="e">
        <f t="shared" ref="F9081:F9144" si="82">VLOOKUP(D9081&amp;"2011",$C$4:$F$8887,4,FALSE)/2</f>
        <v>#N/A</v>
      </c>
    </row>
    <row r="9082" spans="3:6" x14ac:dyDescent="0.25">
      <c r="C9082" t="str">
        <f t="shared" si="81"/>
        <v>PGEMLICZ022014</v>
      </c>
      <c r="D9082" t="s">
        <v>335</v>
      </c>
      <c r="E9082" s="9">
        <v>2014</v>
      </c>
      <c r="F9082" s="9" t="e">
        <f t="shared" si="82"/>
        <v>#N/A</v>
      </c>
    </row>
    <row r="9083" spans="3:6" x14ac:dyDescent="0.25">
      <c r="C9083" t="str">
        <f t="shared" si="81"/>
        <v>PGEMLICZ032014</v>
      </c>
      <c r="D9083" t="s">
        <v>336</v>
      </c>
      <c r="E9083" s="9">
        <v>2014</v>
      </c>
      <c r="F9083" s="9" t="e">
        <f t="shared" si="82"/>
        <v>#N/A</v>
      </c>
    </row>
    <row r="9084" spans="3:6" x14ac:dyDescent="0.25">
      <c r="C9084" t="str">
        <f t="shared" si="81"/>
        <v>PGEMLICZ042014</v>
      </c>
      <c r="D9084" t="s">
        <v>337</v>
      </c>
      <c r="E9084" s="9">
        <v>2014</v>
      </c>
      <c r="F9084" s="9" t="e">
        <f t="shared" si="82"/>
        <v>#N/A</v>
      </c>
    </row>
    <row r="9085" spans="3:6" x14ac:dyDescent="0.25">
      <c r="C9085" t="str">
        <f t="shared" si="81"/>
        <v>PGEMLICZ052014</v>
      </c>
      <c r="D9085" t="s">
        <v>338</v>
      </c>
      <c r="E9085" s="9">
        <v>2014</v>
      </c>
      <c r="F9085" s="9" t="e">
        <f t="shared" si="82"/>
        <v>#N/A</v>
      </c>
    </row>
    <row r="9086" spans="3:6" x14ac:dyDescent="0.25">
      <c r="C9086" t="str">
        <f t="shared" si="81"/>
        <v>PGEMLICZ062014</v>
      </c>
      <c r="D9086" t="s">
        <v>339</v>
      </c>
      <c r="E9086" s="9">
        <v>2014</v>
      </c>
      <c r="F9086" s="9" t="e">
        <f t="shared" si="82"/>
        <v>#N/A</v>
      </c>
    </row>
    <row r="9087" spans="3:6" x14ac:dyDescent="0.25">
      <c r="C9087" t="str">
        <f t="shared" si="81"/>
        <v>PGEMLICZ072014</v>
      </c>
      <c r="D9087" t="s">
        <v>340</v>
      </c>
      <c r="E9087" s="9">
        <v>2014</v>
      </c>
      <c r="F9087" s="9" t="e">
        <f t="shared" si="82"/>
        <v>#N/A</v>
      </c>
    </row>
    <row r="9088" spans="3:6" x14ac:dyDescent="0.25">
      <c r="C9088" t="str">
        <f t="shared" si="81"/>
        <v>PGEMLICZ082014</v>
      </c>
      <c r="D9088" t="s">
        <v>341</v>
      </c>
      <c r="E9088" s="9">
        <v>2014</v>
      </c>
      <c r="F9088" s="9" t="e">
        <f t="shared" si="82"/>
        <v>#N/A</v>
      </c>
    </row>
    <row r="9089" spans="3:6" x14ac:dyDescent="0.25">
      <c r="C9089" t="str">
        <f t="shared" si="81"/>
        <v>PGEMLICZ092014</v>
      </c>
      <c r="D9089" t="s">
        <v>342</v>
      </c>
      <c r="E9089" s="9">
        <v>2014</v>
      </c>
      <c r="F9089" s="9" t="e">
        <f t="shared" si="82"/>
        <v>#N/A</v>
      </c>
    </row>
    <row r="9090" spans="3:6" x14ac:dyDescent="0.25">
      <c r="C9090" t="str">
        <f t="shared" si="81"/>
        <v>PGEMLICZ102014</v>
      </c>
      <c r="D9090" t="s">
        <v>343</v>
      </c>
      <c r="E9090" s="9">
        <v>2014</v>
      </c>
      <c r="F9090" s="9" t="e">
        <f t="shared" si="82"/>
        <v>#N/A</v>
      </c>
    </row>
    <row r="9091" spans="3:6" x14ac:dyDescent="0.25">
      <c r="C9091" t="str">
        <f t="shared" si="81"/>
        <v>PGEMLICZ112014</v>
      </c>
      <c r="D9091" t="s">
        <v>344</v>
      </c>
      <c r="E9091" s="9">
        <v>2014</v>
      </c>
      <c r="F9091" s="9" t="e">
        <f t="shared" si="82"/>
        <v>#N/A</v>
      </c>
    </row>
    <row r="9092" spans="3:6" x14ac:dyDescent="0.25">
      <c r="C9092" t="str">
        <f t="shared" si="81"/>
        <v>PGEMLICZ122014</v>
      </c>
      <c r="D9092" t="s">
        <v>345</v>
      </c>
      <c r="E9092" s="9">
        <v>2014</v>
      </c>
      <c r="F9092" s="9" t="e">
        <f t="shared" si="82"/>
        <v>#N/A</v>
      </c>
    </row>
    <row r="9093" spans="3:6" x14ac:dyDescent="0.25">
      <c r="C9093" t="str">
        <f t="shared" si="81"/>
        <v>PGEMLICZ132014</v>
      </c>
      <c r="D9093" t="s">
        <v>346</v>
      </c>
      <c r="E9093" s="9">
        <v>2014</v>
      </c>
      <c r="F9093" s="9" t="e">
        <f t="shared" si="82"/>
        <v>#N/A</v>
      </c>
    </row>
    <row r="9094" spans="3:6" x14ac:dyDescent="0.25">
      <c r="C9094" t="str">
        <f t="shared" si="81"/>
        <v>PGEMLICZ142014</v>
      </c>
      <c r="D9094" t="s">
        <v>347</v>
      </c>
      <c r="E9094" s="9">
        <v>2014</v>
      </c>
      <c r="F9094" s="9" t="e">
        <f t="shared" si="82"/>
        <v>#N/A</v>
      </c>
    </row>
    <row r="9095" spans="3:6" x14ac:dyDescent="0.25">
      <c r="C9095" t="str">
        <f t="shared" si="81"/>
        <v>PGEMLICZ152014</v>
      </c>
      <c r="D9095" t="s">
        <v>348</v>
      </c>
      <c r="E9095" s="9">
        <v>2014</v>
      </c>
      <c r="F9095" s="9" t="e">
        <f t="shared" si="82"/>
        <v>#N/A</v>
      </c>
    </row>
    <row r="9096" spans="3:6" x14ac:dyDescent="0.25">
      <c r="C9096" t="str">
        <f t="shared" si="81"/>
        <v>PGEMLICZ162014</v>
      </c>
      <c r="D9096" t="s">
        <v>349</v>
      </c>
      <c r="E9096" s="9">
        <v>2014</v>
      </c>
      <c r="F9096" s="9" t="e">
        <f t="shared" si="82"/>
        <v>#N/A</v>
      </c>
    </row>
    <row r="9097" spans="3:6" x14ac:dyDescent="0.25">
      <c r="C9097" t="str">
        <f t="shared" si="81"/>
        <v>PGEOfLCZ012014</v>
      </c>
      <c r="D9097" t="s">
        <v>350</v>
      </c>
      <c r="E9097" s="9">
        <v>2014</v>
      </c>
      <c r="F9097" s="9" t="e">
        <f t="shared" si="82"/>
        <v>#N/A</v>
      </c>
    </row>
    <row r="9098" spans="3:6" x14ac:dyDescent="0.25">
      <c r="C9098" t="str">
        <f t="shared" si="81"/>
        <v>PGEOfLCZ022014</v>
      </c>
      <c r="D9098" t="s">
        <v>351</v>
      </c>
      <c r="E9098" s="9">
        <v>2014</v>
      </c>
      <c r="F9098" s="9" t="e">
        <f t="shared" si="82"/>
        <v>#N/A</v>
      </c>
    </row>
    <row r="9099" spans="3:6" x14ac:dyDescent="0.25">
      <c r="C9099" t="str">
        <f t="shared" si="81"/>
        <v>PGEOfLCZ032014</v>
      </c>
      <c r="D9099" t="s">
        <v>352</v>
      </c>
      <c r="E9099" s="9">
        <v>2014</v>
      </c>
      <c r="F9099" s="9" t="e">
        <f t="shared" si="82"/>
        <v>#N/A</v>
      </c>
    </row>
    <row r="9100" spans="3:6" x14ac:dyDescent="0.25">
      <c r="C9100" t="str">
        <f t="shared" si="81"/>
        <v>PGEOfLCZ042014</v>
      </c>
      <c r="D9100" t="s">
        <v>353</v>
      </c>
      <c r="E9100" s="9">
        <v>2014</v>
      </c>
      <c r="F9100" s="9" t="e">
        <f t="shared" si="82"/>
        <v>#N/A</v>
      </c>
    </row>
    <row r="9101" spans="3:6" x14ac:dyDescent="0.25">
      <c r="C9101" t="str">
        <f t="shared" si="81"/>
        <v>PGEOfLCZ052014</v>
      </c>
      <c r="D9101" t="s">
        <v>354</v>
      </c>
      <c r="E9101" s="9">
        <v>2014</v>
      </c>
      <c r="F9101" s="9" t="e">
        <f t="shared" si="82"/>
        <v>#N/A</v>
      </c>
    </row>
    <row r="9102" spans="3:6" x14ac:dyDescent="0.25">
      <c r="C9102" t="str">
        <f t="shared" si="81"/>
        <v>PGEOfLCZ062014</v>
      </c>
      <c r="D9102" t="s">
        <v>355</v>
      </c>
      <c r="E9102" s="9">
        <v>2014</v>
      </c>
      <c r="F9102" s="9" t="e">
        <f t="shared" si="82"/>
        <v>#N/A</v>
      </c>
    </row>
    <row r="9103" spans="3:6" x14ac:dyDescent="0.25">
      <c r="C9103" t="str">
        <f t="shared" si="81"/>
        <v>PGEOfLCZ072014</v>
      </c>
      <c r="D9103" t="s">
        <v>356</v>
      </c>
      <c r="E9103" s="9">
        <v>2014</v>
      </c>
      <c r="F9103" s="9" t="e">
        <f t="shared" si="82"/>
        <v>#N/A</v>
      </c>
    </row>
    <row r="9104" spans="3:6" x14ac:dyDescent="0.25">
      <c r="C9104" t="str">
        <f t="shared" si="81"/>
        <v>PGEOfLCZ082014</v>
      </c>
      <c r="D9104" t="s">
        <v>357</v>
      </c>
      <c r="E9104" s="9">
        <v>2014</v>
      </c>
      <c r="F9104" s="9" t="e">
        <f t="shared" si="82"/>
        <v>#N/A</v>
      </c>
    </row>
    <row r="9105" spans="3:6" x14ac:dyDescent="0.25">
      <c r="C9105" t="str">
        <f t="shared" si="81"/>
        <v>PGEOfLCZ092014</v>
      </c>
      <c r="D9105" t="s">
        <v>358</v>
      </c>
      <c r="E9105" s="9">
        <v>2014</v>
      </c>
      <c r="F9105" s="9" t="e">
        <f t="shared" si="82"/>
        <v>#N/A</v>
      </c>
    </row>
    <row r="9106" spans="3:6" x14ac:dyDescent="0.25">
      <c r="C9106" t="str">
        <f t="shared" si="81"/>
        <v>PGEOfLCZ102014</v>
      </c>
      <c r="D9106" t="s">
        <v>359</v>
      </c>
      <c r="E9106" s="9">
        <v>2014</v>
      </c>
      <c r="F9106" s="9" t="e">
        <f t="shared" si="82"/>
        <v>#N/A</v>
      </c>
    </row>
    <row r="9107" spans="3:6" x14ac:dyDescent="0.25">
      <c r="C9107" t="str">
        <f t="shared" si="81"/>
        <v>PGEOfLCZ112014</v>
      </c>
      <c r="D9107" t="s">
        <v>360</v>
      </c>
      <c r="E9107" s="9">
        <v>2014</v>
      </c>
      <c r="F9107" s="9" t="e">
        <f t="shared" si="82"/>
        <v>#N/A</v>
      </c>
    </row>
    <row r="9108" spans="3:6" x14ac:dyDescent="0.25">
      <c r="C9108" t="str">
        <f t="shared" si="81"/>
        <v>PGEOfLCZ122014</v>
      </c>
      <c r="D9108" t="s">
        <v>361</v>
      </c>
      <c r="E9108" s="9">
        <v>2014</v>
      </c>
      <c r="F9108" s="9" t="e">
        <f t="shared" si="82"/>
        <v>#N/A</v>
      </c>
    </row>
    <row r="9109" spans="3:6" x14ac:dyDescent="0.25">
      <c r="C9109" t="str">
        <f t="shared" si="81"/>
        <v>PGEOfLCZ132014</v>
      </c>
      <c r="D9109" t="s">
        <v>362</v>
      </c>
      <c r="E9109" s="9">
        <v>2014</v>
      </c>
      <c r="F9109" s="9" t="e">
        <f t="shared" si="82"/>
        <v>#N/A</v>
      </c>
    </row>
    <row r="9110" spans="3:6" x14ac:dyDescent="0.25">
      <c r="C9110" t="str">
        <f t="shared" si="81"/>
        <v>PGEOfLCZ142014</v>
      </c>
      <c r="D9110" t="s">
        <v>363</v>
      </c>
      <c r="E9110" s="9">
        <v>2014</v>
      </c>
      <c r="F9110" s="9" t="e">
        <f t="shared" si="82"/>
        <v>#N/A</v>
      </c>
    </row>
    <row r="9111" spans="3:6" x14ac:dyDescent="0.25">
      <c r="C9111" t="str">
        <f t="shared" si="81"/>
        <v>PGEOfLCZ152014</v>
      </c>
      <c r="D9111" t="s">
        <v>364</v>
      </c>
      <c r="E9111" s="9">
        <v>2014</v>
      </c>
      <c r="F9111" s="9" t="e">
        <f t="shared" si="82"/>
        <v>#N/A</v>
      </c>
    </row>
    <row r="9112" spans="3:6" x14ac:dyDescent="0.25">
      <c r="C9112" t="str">
        <f t="shared" si="81"/>
        <v>PGEOfLCZ162014</v>
      </c>
      <c r="D9112" t="s">
        <v>365</v>
      </c>
      <c r="E9112" s="9">
        <v>2014</v>
      </c>
      <c r="F9112" s="9" t="e">
        <f t="shared" si="82"/>
        <v>#N/A</v>
      </c>
    </row>
    <row r="9113" spans="3:6" x14ac:dyDescent="0.25">
      <c r="C9113" t="str">
        <f t="shared" si="81"/>
        <v>PGEOfSCZ012014</v>
      </c>
      <c r="D9113" t="s">
        <v>366</v>
      </c>
      <c r="E9113" s="9">
        <v>2014</v>
      </c>
      <c r="F9113" s="9" t="e">
        <f t="shared" si="82"/>
        <v>#N/A</v>
      </c>
    </row>
    <row r="9114" spans="3:6" x14ac:dyDescent="0.25">
      <c r="C9114" t="str">
        <f t="shared" si="81"/>
        <v>PGEOfSCZ022014</v>
      </c>
      <c r="D9114" t="s">
        <v>367</v>
      </c>
      <c r="E9114" s="9">
        <v>2014</v>
      </c>
      <c r="F9114" s="9" t="e">
        <f t="shared" si="82"/>
        <v>#N/A</v>
      </c>
    </row>
    <row r="9115" spans="3:6" x14ac:dyDescent="0.25">
      <c r="C9115" t="str">
        <f t="shared" si="81"/>
        <v>PGEOfSCZ032014</v>
      </c>
      <c r="D9115" t="s">
        <v>368</v>
      </c>
      <c r="E9115" s="9">
        <v>2014</v>
      </c>
      <c r="F9115" s="9" t="e">
        <f t="shared" si="82"/>
        <v>#N/A</v>
      </c>
    </row>
    <row r="9116" spans="3:6" x14ac:dyDescent="0.25">
      <c r="C9116" t="str">
        <f t="shared" si="81"/>
        <v>PGEOfSCZ042014</v>
      </c>
      <c r="D9116" t="s">
        <v>369</v>
      </c>
      <c r="E9116" s="9">
        <v>2014</v>
      </c>
      <c r="F9116" s="9" t="e">
        <f t="shared" si="82"/>
        <v>#N/A</v>
      </c>
    </row>
    <row r="9117" spans="3:6" x14ac:dyDescent="0.25">
      <c r="C9117" t="str">
        <f t="shared" si="81"/>
        <v>PGEOfSCZ052014</v>
      </c>
      <c r="D9117" t="s">
        <v>370</v>
      </c>
      <c r="E9117" s="9">
        <v>2014</v>
      </c>
      <c r="F9117" s="9" t="e">
        <f t="shared" si="82"/>
        <v>#N/A</v>
      </c>
    </row>
    <row r="9118" spans="3:6" x14ac:dyDescent="0.25">
      <c r="C9118" t="str">
        <f t="shared" si="81"/>
        <v>PGEOfSCZ062014</v>
      </c>
      <c r="D9118" t="s">
        <v>371</v>
      </c>
      <c r="E9118" s="9">
        <v>2014</v>
      </c>
      <c r="F9118" s="9" t="e">
        <f t="shared" si="82"/>
        <v>#N/A</v>
      </c>
    </row>
    <row r="9119" spans="3:6" x14ac:dyDescent="0.25">
      <c r="C9119" t="str">
        <f t="shared" si="81"/>
        <v>PGEOfSCZ072014</v>
      </c>
      <c r="D9119" t="s">
        <v>372</v>
      </c>
      <c r="E9119" s="9">
        <v>2014</v>
      </c>
      <c r="F9119" s="9" t="e">
        <f t="shared" si="82"/>
        <v>#N/A</v>
      </c>
    </row>
    <row r="9120" spans="3:6" x14ac:dyDescent="0.25">
      <c r="C9120" t="str">
        <f t="shared" si="81"/>
        <v>PGEOfSCZ082014</v>
      </c>
      <c r="D9120" t="s">
        <v>373</v>
      </c>
      <c r="E9120" s="9">
        <v>2014</v>
      </c>
      <c r="F9120" s="9" t="e">
        <f t="shared" si="82"/>
        <v>#N/A</v>
      </c>
    </row>
    <row r="9121" spans="3:6" x14ac:dyDescent="0.25">
      <c r="C9121" t="str">
        <f t="shared" si="81"/>
        <v>PGEOfSCZ092014</v>
      </c>
      <c r="D9121" t="s">
        <v>374</v>
      </c>
      <c r="E9121" s="9">
        <v>2014</v>
      </c>
      <c r="F9121" s="9" t="e">
        <f t="shared" si="82"/>
        <v>#N/A</v>
      </c>
    </row>
    <row r="9122" spans="3:6" x14ac:dyDescent="0.25">
      <c r="C9122" t="str">
        <f t="shared" si="81"/>
        <v>PGEOfSCZ102014</v>
      </c>
      <c r="D9122" t="s">
        <v>375</v>
      </c>
      <c r="E9122" s="9">
        <v>2014</v>
      </c>
      <c r="F9122" s="9" t="e">
        <f t="shared" si="82"/>
        <v>#N/A</v>
      </c>
    </row>
    <row r="9123" spans="3:6" x14ac:dyDescent="0.25">
      <c r="C9123" t="str">
        <f t="shared" si="81"/>
        <v>PGEOfSCZ112014</v>
      </c>
      <c r="D9123" t="s">
        <v>376</v>
      </c>
      <c r="E9123" s="9">
        <v>2014</v>
      </c>
      <c r="F9123" s="9" t="e">
        <f t="shared" si="82"/>
        <v>#N/A</v>
      </c>
    </row>
    <row r="9124" spans="3:6" x14ac:dyDescent="0.25">
      <c r="C9124" t="str">
        <f t="shared" si="81"/>
        <v>PGEOfSCZ122014</v>
      </c>
      <c r="D9124" t="s">
        <v>377</v>
      </c>
      <c r="E9124" s="9">
        <v>2014</v>
      </c>
      <c r="F9124" s="9" t="e">
        <f t="shared" si="82"/>
        <v>#N/A</v>
      </c>
    </row>
    <row r="9125" spans="3:6" x14ac:dyDescent="0.25">
      <c r="C9125" t="str">
        <f t="shared" si="81"/>
        <v>PGEOfSCZ132014</v>
      </c>
      <c r="D9125" t="s">
        <v>378</v>
      </c>
      <c r="E9125" s="9">
        <v>2014</v>
      </c>
      <c r="F9125" s="9" t="e">
        <f t="shared" si="82"/>
        <v>#N/A</v>
      </c>
    </row>
    <row r="9126" spans="3:6" x14ac:dyDescent="0.25">
      <c r="C9126" t="str">
        <f t="shared" si="81"/>
        <v>PGEOfSCZ142014</v>
      </c>
      <c r="D9126" t="s">
        <v>379</v>
      </c>
      <c r="E9126" s="9">
        <v>2014</v>
      </c>
      <c r="F9126" s="9" t="e">
        <f t="shared" si="82"/>
        <v>#N/A</v>
      </c>
    </row>
    <row r="9127" spans="3:6" x14ac:dyDescent="0.25">
      <c r="C9127" t="str">
        <f t="shared" si="81"/>
        <v>PGEOfSCZ152014</v>
      </c>
      <c r="D9127" t="s">
        <v>380</v>
      </c>
      <c r="E9127" s="9">
        <v>2014</v>
      </c>
      <c r="F9127" s="9" t="e">
        <f t="shared" si="82"/>
        <v>#N/A</v>
      </c>
    </row>
    <row r="9128" spans="3:6" x14ac:dyDescent="0.25">
      <c r="C9128" t="str">
        <f t="shared" si="81"/>
        <v>PGEOfSCZ162014</v>
      </c>
      <c r="D9128" t="s">
        <v>381</v>
      </c>
      <c r="E9128" s="9">
        <v>2014</v>
      </c>
      <c r="F9128" s="9" t="e">
        <f t="shared" si="82"/>
        <v>#N/A</v>
      </c>
    </row>
    <row r="9129" spans="3:6" x14ac:dyDescent="0.25">
      <c r="C9129" t="str">
        <f t="shared" si="81"/>
        <v>PGERSDCZ012014</v>
      </c>
      <c r="D9129" t="s">
        <v>382</v>
      </c>
      <c r="E9129" s="9">
        <v>2014</v>
      </c>
      <c r="F9129" s="9" t="e">
        <f t="shared" si="82"/>
        <v>#N/A</v>
      </c>
    </row>
    <row r="9130" spans="3:6" x14ac:dyDescent="0.25">
      <c r="C9130" t="str">
        <f t="shared" si="81"/>
        <v>PGERSDCZ022014</v>
      </c>
      <c r="D9130" t="s">
        <v>383</v>
      </c>
      <c r="E9130" s="9">
        <v>2014</v>
      </c>
      <c r="F9130" s="9" t="e">
        <f t="shared" si="82"/>
        <v>#N/A</v>
      </c>
    </row>
    <row r="9131" spans="3:6" x14ac:dyDescent="0.25">
      <c r="C9131" t="str">
        <f t="shared" si="81"/>
        <v>PGERSDCZ032014</v>
      </c>
      <c r="D9131" t="s">
        <v>384</v>
      </c>
      <c r="E9131" s="9">
        <v>2014</v>
      </c>
      <c r="F9131" s="9" t="e">
        <f t="shared" si="82"/>
        <v>#N/A</v>
      </c>
    </row>
    <row r="9132" spans="3:6" x14ac:dyDescent="0.25">
      <c r="C9132" t="str">
        <f t="shared" si="81"/>
        <v>PGERSDCZ042014</v>
      </c>
      <c r="D9132" t="s">
        <v>385</v>
      </c>
      <c r="E9132" s="9">
        <v>2014</v>
      </c>
      <c r="F9132" s="9" t="e">
        <f t="shared" si="82"/>
        <v>#N/A</v>
      </c>
    </row>
    <row r="9133" spans="3:6" x14ac:dyDescent="0.25">
      <c r="C9133" t="str">
        <f t="shared" si="81"/>
        <v>PGERSDCZ052014</v>
      </c>
      <c r="D9133" t="s">
        <v>386</v>
      </c>
      <c r="E9133" s="9">
        <v>2014</v>
      </c>
      <c r="F9133" s="9" t="e">
        <f t="shared" si="82"/>
        <v>#N/A</v>
      </c>
    </row>
    <row r="9134" spans="3:6" x14ac:dyDescent="0.25">
      <c r="C9134" t="str">
        <f t="shared" si="81"/>
        <v>PGERSDCZ062014</v>
      </c>
      <c r="D9134" t="s">
        <v>387</v>
      </c>
      <c r="E9134" s="9">
        <v>2014</v>
      </c>
      <c r="F9134" s="9" t="e">
        <f t="shared" si="82"/>
        <v>#N/A</v>
      </c>
    </row>
    <row r="9135" spans="3:6" x14ac:dyDescent="0.25">
      <c r="C9135" t="str">
        <f t="shared" si="81"/>
        <v>PGERSDCZ072014</v>
      </c>
      <c r="D9135" t="s">
        <v>388</v>
      </c>
      <c r="E9135" s="9">
        <v>2014</v>
      </c>
      <c r="F9135" s="9" t="e">
        <f t="shared" si="82"/>
        <v>#N/A</v>
      </c>
    </row>
    <row r="9136" spans="3:6" x14ac:dyDescent="0.25">
      <c r="C9136" t="str">
        <f t="shared" si="81"/>
        <v>PGERSDCZ082014</v>
      </c>
      <c r="D9136" t="s">
        <v>389</v>
      </c>
      <c r="E9136" s="9">
        <v>2014</v>
      </c>
      <c r="F9136" s="9" t="e">
        <f t="shared" si="82"/>
        <v>#N/A</v>
      </c>
    </row>
    <row r="9137" spans="3:6" x14ac:dyDescent="0.25">
      <c r="C9137" t="str">
        <f t="shared" si="81"/>
        <v>PGERSDCZ092014</v>
      </c>
      <c r="D9137" t="s">
        <v>390</v>
      </c>
      <c r="E9137" s="9">
        <v>2014</v>
      </c>
      <c r="F9137" s="9" t="e">
        <f t="shared" si="82"/>
        <v>#N/A</v>
      </c>
    </row>
    <row r="9138" spans="3:6" x14ac:dyDescent="0.25">
      <c r="C9138" t="str">
        <f t="shared" si="81"/>
        <v>PGERSDCZ102014</v>
      </c>
      <c r="D9138" t="s">
        <v>391</v>
      </c>
      <c r="E9138" s="9">
        <v>2014</v>
      </c>
      <c r="F9138" s="9" t="e">
        <f t="shared" si="82"/>
        <v>#N/A</v>
      </c>
    </row>
    <row r="9139" spans="3:6" x14ac:dyDescent="0.25">
      <c r="C9139" t="str">
        <f t="shared" si="81"/>
        <v>PGERSDCZ112014</v>
      </c>
      <c r="D9139" t="s">
        <v>392</v>
      </c>
      <c r="E9139" s="9">
        <v>2014</v>
      </c>
      <c r="F9139" s="9" t="e">
        <f t="shared" si="82"/>
        <v>#N/A</v>
      </c>
    </row>
    <row r="9140" spans="3:6" x14ac:dyDescent="0.25">
      <c r="C9140" t="str">
        <f t="shared" si="81"/>
        <v>PGERSDCZ122014</v>
      </c>
      <c r="D9140" t="s">
        <v>393</v>
      </c>
      <c r="E9140" s="9">
        <v>2014</v>
      </c>
      <c r="F9140" s="9" t="e">
        <f t="shared" si="82"/>
        <v>#N/A</v>
      </c>
    </row>
    <row r="9141" spans="3:6" x14ac:dyDescent="0.25">
      <c r="C9141" t="str">
        <f t="shared" si="81"/>
        <v>PGERSDCZ132014</v>
      </c>
      <c r="D9141" t="s">
        <v>394</v>
      </c>
      <c r="E9141" s="9">
        <v>2014</v>
      </c>
      <c r="F9141" s="9" t="e">
        <f t="shared" si="82"/>
        <v>#N/A</v>
      </c>
    </row>
    <row r="9142" spans="3:6" x14ac:dyDescent="0.25">
      <c r="C9142" t="str">
        <f t="shared" si="81"/>
        <v>PGERSDCZ142014</v>
      </c>
      <c r="D9142" t="s">
        <v>395</v>
      </c>
      <c r="E9142" s="9">
        <v>2014</v>
      </c>
      <c r="F9142" s="9" t="e">
        <f t="shared" si="82"/>
        <v>#N/A</v>
      </c>
    </row>
    <row r="9143" spans="3:6" x14ac:dyDescent="0.25">
      <c r="C9143" t="str">
        <f t="shared" si="81"/>
        <v>PGERSDCZ152014</v>
      </c>
      <c r="D9143" t="s">
        <v>396</v>
      </c>
      <c r="E9143" s="9">
        <v>2014</v>
      </c>
      <c r="F9143" s="9" t="e">
        <f t="shared" si="82"/>
        <v>#N/A</v>
      </c>
    </row>
    <row r="9144" spans="3:6" x14ac:dyDescent="0.25">
      <c r="C9144" t="str">
        <f t="shared" si="81"/>
        <v>PGERSDCZ162014</v>
      </c>
      <c r="D9144" t="s">
        <v>397</v>
      </c>
      <c r="E9144" s="9">
        <v>2014</v>
      </c>
      <c r="F9144" s="9" t="e">
        <f t="shared" si="82"/>
        <v>#N/A</v>
      </c>
    </row>
    <row r="9145" spans="3:6" x14ac:dyDescent="0.25">
      <c r="C9145" t="str">
        <f t="shared" ref="C9145:C9208" si="83">+D9145&amp;E9145</f>
        <v>PGERFFCZ012014</v>
      </c>
      <c r="D9145" t="s">
        <v>398</v>
      </c>
      <c r="E9145" s="9">
        <v>2014</v>
      </c>
      <c r="F9145" s="9" t="e">
        <f t="shared" ref="F9145:F9208" si="84">VLOOKUP(D9145&amp;"2011",$C$4:$F$8887,4,FALSE)/2</f>
        <v>#N/A</v>
      </c>
    </row>
    <row r="9146" spans="3:6" x14ac:dyDescent="0.25">
      <c r="C9146" t="str">
        <f t="shared" si="83"/>
        <v>PGERFFCZ022014</v>
      </c>
      <c r="D9146" t="s">
        <v>399</v>
      </c>
      <c r="E9146" s="9">
        <v>2014</v>
      </c>
      <c r="F9146" s="9" t="e">
        <f t="shared" si="84"/>
        <v>#N/A</v>
      </c>
    </row>
    <row r="9147" spans="3:6" x14ac:dyDescent="0.25">
      <c r="C9147" t="str">
        <f t="shared" si="83"/>
        <v>PGERFFCZ032014</v>
      </c>
      <c r="D9147" t="s">
        <v>400</v>
      </c>
      <c r="E9147" s="9">
        <v>2014</v>
      </c>
      <c r="F9147" s="9" t="e">
        <f t="shared" si="84"/>
        <v>#N/A</v>
      </c>
    </row>
    <row r="9148" spans="3:6" x14ac:dyDescent="0.25">
      <c r="C9148" t="str">
        <f t="shared" si="83"/>
        <v>PGERFFCZ042014</v>
      </c>
      <c r="D9148" t="s">
        <v>401</v>
      </c>
      <c r="E9148" s="9">
        <v>2014</v>
      </c>
      <c r="F9148" s="9" t="e">
        <f t="shared" si="84"/>
        <v>#N/A</v>
      </c>
    </row>
    <row r="9149" spans="3:6" x14ac:dyDescent="0.25">
      <c r="C9149" t="str">
        <f t="shared" si="83"/>
        <v>PGERFFCZ052014</v>
      </c>
      <c r="D9149" t="s">
        <v>402</v>
      </c>
      <c r="E9149" s="9">
        <v>2014</v>
      </c>
      <c r="F9149" s="9" t="e">
        <f t="shared" si="84"/>
        <v>#N/A</v>
      </c>
    </row>
    <row r="9150" spans="3:6" x14ac:dyDescent="0.25">
      <c r="C9150" t="str">
        <f t="shared" si="83"/>
        <v>PGERFFCZ062014</v>
      </c>
      <c r="D9150" t="s">
        <v>403</v>
      </c>
      <c r="E9150" s="9">
        <v>2014</v>
      </c>
      <c r="F9150" s="9" t="e">
        <f t="shared" si="84"/>
        <v>#N/A</v>
      </c>
    </row>
    <row r="9151" spans="3:6" x14ac:dyDescent="0.25">
      <c r="C9151" t="str">
        <f t="shared" si="83"/>
        <v>PGERFFCZ072014</v>
      </c>
      <c r="D9151" t="s">
        <v>404</v>
      </c>
      <c r="E9151" s="9">
        <v>2014</v>
      </c>
      <c r="F9151" s="9" t="e">
        <f t="shared" si="84"/>
        <v>#N/A</v>
      </c>
    </row>
    <row r="9152" spans="3:6" x14ac:dyDescent="0.25">
      <c r="C9152" t="str">
        <f t="shared" si="83"/>
        <v>PGERFFCZ082014</v>
      </c>
      <c r="D9152" t="s">
        <v>405</v>
      </c>
      <c r="E9152" s="9">
        <v>2014</v>
      </c>
      <c r="F9152" s="9" t="e">
        <f t="shared" si="84"/>
        <v>#N/A</v>
      </c>
    </row>
    <row r="9153" spans="3:6" x14ac:dyDescent="0.25">
      <c r="C9153" t="str">
        <f t="shared" si="83"/>
        <v>PGERFFCZ092014</v>
      </c>
      <c r="D9153" t="s">
        <v>406</v>
      </c>
      <c r="E9153" s="9">
        <v>2014</v>
      </c>
      <c r="F9153" s="9" t="e">
        <f t="shared" si="84"/>
        <v>#N/A</v>
      </c>
    </row>
    <row r="9154" spans="3:6" x14ac:dyDescent="0.25">
      <c r="C9154" t="str">
        <f t="shared" si="83"/>
        <v>PGERFFCZ102014</v>
      </c>
      <c r="D9154" t="s">
        <v>407</v>
      </c>
      <c r="E9154" s="9">
        <v>2014</v>
      </c>
      <c r="F9154" s="9" t="e">
        <f t="shared" si="84"/>
        <v>#N/A</v>
      </c>
    </row>
    <row r="9155" spans="3:6" x14ac:dyDescent="0.25">
      <c r="C9155" t="str">
        <f t="shared" si="83"/>
        <v>PGERFFCZ112014</v>
      </c>
      <c r="D9155" t="s">
        <v>408</v>
      </c>
      <c r="E9155" s="9">
        <v>2014</v>
      </c>
      <c r="F9155" s="9" t="e">
        <f t="shared" si="84"/>
        <v>#N/A</v>
      </c>
    </row>
    <row r="9156" spans="3:6" x14ac:dyDescent="0.25">
      <c r="C9156" t="str">
        <f t="shared" si="83"/>
        <v>PGERFFCZ122014</v>
      </c>
      <c r="D9156" t="s">
        <v>409</v>
      </c>
      <c r="E9156" s="9">
        <v>2014</v>
      </c>
      <c r="F9156" s="9" t="e">
        <f t="shared" si="84"/>
        <v>#N/A</v>
      </c>
    </row>
    <row r="9157" spans="3:6" x14ac:dyDescent="0.25">
      <c r="C9157" t="str">
        <f t="shared" si="83"/>
        <v>PGERFFCZ132014</v>
      </c>
      <c r="D9157" t="s">
        <v>410</v>
      </c>
      <c r="E9157" s="9">
        <v>2014</v>
      </c>
      <c r="F9157" s="9" t="e">
        <f t="shared" si="84"/>
        <v>#N/A</v>
      </c>
    </row>
    <row r="9158" spans="3:6" x14ac:dyDescent="0.25">
      <c r="C9158" t="str">
        <f t="shared" si="83"/>
        <v>PGERFFCZ142014</v>
      </c>
      <c r="D9158" t="s">
        <v>411</v>
      </c>
      <c r="E9158" s="9">
        <v>2014</v>
      </c>
      <c r="F9158" s="9" t="e">
        <f t="shared" si="84"/>
        <v>#N/A</v>
      </c>
    </row>
    <row r="9159" spans="3:6" x14ac:dyDescent="0.25">
      <c r="C9159" t="str">
        <f t="shared" si="83"/>
        <v>PGERFFCZ152014</v>
      </c>
      <c r="D9159" t="s">
        <v>412</v>
      </c>
      <c r="E9159" s="9">
        <v>2014</v>
      </c>
      <c r="F9159" s="9" t="e">
        <f t="shared" si="84"/>
        <v>#N/A</v>
      </c>
    </row>
    <row r="9160" spans="3:6" x14ac:dyDescent="0.25">
      <c r="C9160" t="str">
        <f t="shared" si="83"/>
        <v>PGERFFCZ162014</v>
      </c>
      <c r="D9160" t="s">
        <v>413</v>
      </c>
      <c r="E9160" s="9">
        <v>2014</v>
      </c>
      <c r="F9160" s="9" t="e">
        <f t="shared" si="84"/>
        <v>#N/A</v>
      </c>
    </row>
    <row r="9161" spans="3:6" x14ac:dyDescent="0.25">
      <c r="C9161" t="str">
        <f t="shared" si="83"/>
        <v>PGERt3CZ012014</v>
      </c>
      <c r="D9161" t="s">
        <v>414</v>
      </c>
      <c r="E9161" s="9">
        <v>2014</v>
      </c>
      <c r="F9161" s="9" t="e">
        <f t="shared" si="84"/>
        <v>#N/A</v>
      </c>
    </row>
    <row r="9162" spans="3:6" x14ac:dyDescent="0.25">
      <c r="C9162" t="str">
        <f t="shared" si="83"/>
        <v>PGERt3CZ022014</v>
      </c>
      <c r="D9162" t="s">
        <v>415</v>
      </c>
      <c r="E9162" s="9">
        <v>2014</v>
      </c>
      <c r="F9162" s="9" t="e">
        <f t="shared" si="84"/>
        <v>#N/A</v>
      </c>
    </row>
    <row r="9163" spans="3:6" x14ac:dyDescent="0.25">
      <c r="C9163" t="str">
        <f t="shared" si="83"/>
        <v>PGERt3CZ032014</v>
      </c>
      <c r="D9163" t="s">
        <v>416</v>
      </c>
      <c r="E9163" s="9">
        <v>2014</v>
      </c>
      <c r="F9163" s="9" t="e">
        <f t="shared" si="84"/>
        <v>#N/A</v>
      </c>
    </row>
    <row r="9164" spans="3:6" x14ac:dyDescent="0.25">
      <c r="C9164" t="str">
        <f t="shared" si="83"/>
        <v>PGERt3CZ042014</v>
      </c>
      <c r="D9164" t="s">
        <v>417</v>
      </c>
      <c r="E9164" s="9">
        <v>2014</v>
      </c>
      <c r="F9164" s="9" t="e">
        <f t="shared" si="84"/>
        <v>#N/A</v>
      </c>
    </row>
    <row r="9165" spans="3:6" x14ac:dyDescent="0.25">
      <c r="C9165" t="str">
        <f t="shared" si="83"/>
        <v>PGERt3CZ052014</v>
      </c>
      <c r="D9165" t="s">
        <v>418</v>
      </c>
      <c r="E9165" s="9">
        <v>2014</v>
      </c>
      <c r="F9165" s="9" t="e">
        <f t="shared" si="84"/>
        <v>#N/A</v>
      </c>
    </row>
    <row r="9166" spans="3:6" x14ac:dyDescent="0.25">
      <c r="C9166" t="str">
        <f t="shared" si="83"/>
        <v>PGERt3CZ062014</v>
      </c>
      <c r="D9166" t="s">
        <v>419</v>
      </c>
      <c r="E9166" s="9">
        <v>2014</v>
      </c>
      <c r="F9166" s="9" t="e">
        <f t="shared" si="84"/>
        <v>#N/A</v>
      </c>
    </row>
    <row r="9167" spans="3:6" x14ac:dyDescent="0.25">
      <c r="C9167" t="str">
        <f t="shared" si="83"/>
        <v>PGERt3CZ072014</v>
      </c>
      <c r="D9167" t="s">
        <v>420</v>
      </c>
      <c r="E9167" s="9">
        <v>2014</v>
      </c>
      <c r="F9167" s="9" t="e">
        <f t="shared" si="84"/>
        <v>#N/A</v>
      </c>
    </row>
    <row r="9168" spans="3:6" x14ac:dyDescent="0.25">
      <c r="C9168" t="str">
        <f t="shared" si="83"/>
        <v>PGERt3CZ082014</v>
      </c>
      <c r="D9168" t="s">
        <v>421</v>
      </c>
      <c r="E9168" s="9">
        <v>2014</v>
      </c>
      <c r="F9168" s="9" t="e">
        <f t="shared" si="84"/>
        <v>#N/A</v>
      </c>
    </row>
    <row r="9169" spans="3:6" x14ac:dyDescent="0.25">
      <c r="C9169" t="str">
        <f t="shared" si="83"/>
        <v>PGERt3CZ092014</v>
      </c>
      <c r="D9169" t="s">
        <v>422</v>
      </c>
      <c r="E9169" s="9">
        <v>2014</v>
      </c>
      <c r="F9169" s="9" t="e">
        <f t="shared" si="84"/>
        <v>#N/A</v>
      </c>
    </row>
    <row r="9170" spans="3:6" x14ac:dyDescent="0.25">
      <c r="C9170" t="str">
        <f t="shared" si="83"/>
        <v>PGERt3CZ102014</v>
      </c>
      <c r="D9170" t="s">
        <v>423</v>
      </c>
      <c r="E9170" s="9">
        <v>2014</v>
      </c>
      <c r="F9170" s="9" t="e">
        <f t="shared" si="84"/>
        <v>#N/A</v>
      </c>
    </row>
    <row r="9171" spans="3:6" x14ac:dyDescent="0.25">
      <c r="C9171" t="str">
        <f t="shared" si="83"/>
        <v>PGERt3CZ112014</v>
      </c>
      <c r="D9171" t="s">
        <v>424</v>
      </c>
      <c r="E9171" s="9">
        <v>2014</v>
      </c>
      <c r="F9171" s="9" t="e">
        <f t="shared" si="84"/>
        <v>#N/A</v>
      </c>
    </row>
    <row r="9172" spans="3:6" x14ac:dyDescent="0.25">
      <c r="C9172" t="str">
        <f t="shared" si="83"/>
        <v>PGERt3CZ122014</v>
      </c>
      <c r="D9172" t="s">
        <v>425</v>
      </c>
      <c r="E9172" s="9">
        <v>2014</v>
      </c>
      <c r="F9172" s="9" t="e">
        <f t="shared" si="84"/>
        <v>#N/A</v>
      </c>
    </row>
    <row r="9173" spans="3:6" x14ac:dyDescent="0.25">
      <c r="C9173" t="str">
        <f t="shared" si="83"/>
        <v>PGERt3CZ132014</v>
      </c>
      <c r="D9173" t="s">
        <v>426</v>
      </c>
      <c r="E9173" s="9">
        <v>2014</v>
      </c>
      <c r="F9173" s="9" t="e">
        <f t="shared" si="84"/>
        <v>#N/A</v>
      </c>
    </row>
    <row r="9174" spans="3:6" x14ac:dyDescent="0.25">
      <c r="C9174" t="str">
        <f t="shared" si="83"/>
        <v>PGERt3CZ142014</v>
      </c>
      <c r="D9174" t="s">
        <v>427</v>
      </c>
      <c r="E9174" s="9">
        <v>2014</v>
      </c>
      <c r="F9174" s="9" t="e">
        <f t="shared" si="84"/>
        <v>#N/A</v>
      </c>
    </row>
    <row r="9175" spans="3:6" x14ac:dyDescent="0.25">
      <c r="C9175" t="str">
        <f t="shared" si="83"/>
        <v>PGERt3CZ152014</v>
      </c>
      <c r="D9175" t="s">
        <v>428</v>
      </c>
      <c r="E9175" s="9">
        <v>2014</v>
      </c>
      <c r="F9175" s="9" t="e">
        <f t="shared" si="84"/>
        <v>#N/A</v>
      </c>
    </row>
    <row r="9176" spans="3:6" x14ac:dyDescent="0.25">
      <c r="C9176" t="str">
        <f t="shared" si="83"/>
        <v>PGERt3CZ162014</v>
      </c>
      <c r="D9176" t="s">
        <v>429</v>
      </c>
      <c r="E9176" s="9">
        <v>2014</v>
      </c>
      <c r="F9176" s="9" t="e">
        <f t="shared" si="84"/>
        <v>#N/A</v>
      </c>
    </row>
    <row r="9177" spans="3:6" x14ac:dyDescent="0.25">
      <c r="C9177" t="str">
        <f t="shared" si="83"/>
        <v>PGERtLCZ012014</v>
      </c>
      <c r="D9177" t="s">
        <v>430</v>
      </c>
      <c r="E9177" s="9">
        <v>2014</v>
      </c>
      <c r="F9177" s="9" t="e">
        <f t="shared" si="84"/>
        <v>#N/A</v>
      </c>
    </row>
    <row r="9178" spans="3:6" x14ac:dyDescent="0.25">
      <c r="C9178" t="str">
        <f t="shared" si="83"/>
        <v>PGERtLCZ022014</v>
      </c>
      <c r="D9178" t="s">
        <v>431</v>
      </c>
      <c r="E9178" s="9">
        <v>2014</v>
      </c>
      <c r="F9178" s="9" t="e">
        <f t="shared" si="84"/>
        <v>#N/A</v>
      </c>
    </row>
    <row r="9179" spans="3:6" x14ac:dyDescent="0.25">
      <c r="C9179" t="str">
        <f t="shared" si="83"/>
        <v>PGERtLCZ032014</v>
      </c>
      <c r="D9179" t="s">
        <v>432</v>
      </c>
      <c r="E9179" s="9">
        <v>2014</v>
      </c>
      <c r="F9179" s="9" t="e">
        <f t="shared" si="84"/>
        <v>#N/A</v>
      </c>
    </row>
    <row r="9180" spans="3:6" x14ac:dyDescent="0.25">
      <c r="C9180" t="str">
        <f t="shared" si="83"/>
        <v>PGERtLCZ042014</v>
      </c>
      <c r="D9180" t="s">
        <v>433</v>
      </c>
      <c r="E9180" s="9">
        <v>2014</v>
      </c>
      <c r="F9180" s="9" t="e">
        <f t="shared" si="84"/>
        <v>#N/A</v>
      </c>
    </row>
    <row r="9181" spans="3:6" x14ac:dyDescent="0.25">
      <c r="C9181" t="str">
        <f t="shared" si="83"/>
        <v>PGERtLCZ052014</v>
      </c>
      <c r="D9181" t="s">
        <v>434</v>
      </c>
      <c r="E9181" s="9">
        <v>2014</v>
      </c>
      <c r="F9181" s="9" t="e">
        <f t="shared" si="84"/>
        <v>#N/A</v>
      </c>
    </row>
    <row r="9182" spans="3:6" x14ac:dyDescent="0.25">
      <c r="C9182" t="str">
        <f t="shared" si="83"/>
        <v>PGERtLCZ062014</v>
      </c>
      <c r="D9182" t="s">
        <v>435</v>
      </c>
      <c r="E9182" s="9">
        <v>2014</v>
      </c>
      <c r="F9182" s="9" t="e">
        <f t="shared" si="84"/>
        <v>#N/A</v>
      </c>
    </row>
    <row r="9183" spans="3:6" x14ac:dyDescent="0.25">
      <c r="C9183" t="str">
        <f t="shared" si="83"/>
        <v>PGERtLCZ072014</v>
      </c>
      <c r="D9183" t="s">
        <v>436</v>
      </c>
      <c r="E9183" s="9">
        <v>2014</v>
      </c>
      <c r="F9183" s="9" t="e">
        <f t="shared" si="84"/>
        <v>#N/A</v>
      </c>
    </row>
    <row r="9184" spans="3:6" x14ac:dyDescent="0.25">
      <c r="C9184" t="str">
        <f t="shared" si="83"/>
        <v>PGERtLCZ082014</v>
      </c>
      <c r="D9184" t="s">
        <v>437</v>
      </c>
      <c r="E9184" s="9">
        <v>2014</v>
      </c>
      <c r="F9184" s="9" t="e">
        <f t="shared" si="84"/>
        <v>#N/A</v>
      </c>
    </row>
    <row r="9185" spans="3:6" x14ac:dyDescent="0.25">
      <c r="C9185" t="str">
        <f t="shared" si="83"/>
        <v>PGERtLCZ092014</v>
      </c>
      <c r="D9185" t="s">
        <v>438</v>
      </c>
      <c r="E9185" s="9">
        <v>2014</v>
      </c>
      <c r="F9185" s="9" t="e">
        <f t="shared" si="84"/>
        <v>#N/A</v>
      </c>
    </row>
    <row r="9186" spans="3:6" x14ac:dyDescent="0.25">
      <c r="C9186" t="str">
        <f t="shared" si="83"/>
        <v>PGERtLCZ102014</v>
      </c>
      <c r="D9186" t="s">
        <v>439</v>
      </c>
      <c r="E9186" s="9">
        <v>2014</v>
      </c>
      <c r="F9186" s="9" t="e">
        <f t="shared" si="84"/>
        <v>#N/A</v>
      </c>
    </row>
    <row r="9187" spans="3:6" x14ac:dyDescent="0.25">
      <c r="C9187" t="str">
        <f t="shared" si="83"/>
        <v>PGERtLCZ112014</v>
      </c>
      <c r="D9187" t="s">
        <v>440</v>
      </c>
      <c r="E9187" s="9">
        <v>2014</v>
      </c>
      <c r="F9187" s="9" t="e">
        <f t="shared" si="84"/>
        <v>#N/A</v>
      </c>
    </row>
    <row r="9188" spans="3:6" x14ac:dyDescent="0.25">
      <c r="C9188" t="str">
        <f t="shared" si="83"/>
        <v>PGERtLCZ122014</v>
      </c>
      <c r="D9188" t="s">
        <v>441</v>
      </c>
      <c r="E9188" s="9">
        <v>2014</v>
      </c>
      <c r="F9188" s="9" t="e">
        <f t="shared" si="84"/>
        <v>#N/A</v>
      </c>
    </row>
    <row r="9189" spans="3:6" x14ac:dyDescent="0.25">
      <c r="C9189" t="str">
        <f t="shared" si="83"/>
        <v>PGERtLCZ132014</v>
      </c>
      <c r="D9189" t="s">
        <v>442</v>
      </c>
      <c r="E9189" s="9">
        <v>2014</v>
      </c>
      <c r="F9189" s="9" t="e">
        <f t="shared" si="84"/>
        <v>#N/A</v>
      </c>
    </row>
    <row r="9190" spans="3:6" x14ac:dyDescent="0.25">
      <c r="C9190" t="str">
        <f t="shared" si="83"/>
        <v>PGERtLCZ142014</v>
      </c>
      <c r="D9190" t="s">
        <v>443</v>
      </c>
      <c r="E9190" s="9">
        <v>2014</v>
      </c>
      <c r="F9190" s="9" t="e">
        <f t="shared" si="84"/>
        <v>#N/A</v>
      </c>
    </row>
    <row r="9191" spans="3:6" x14ac:dyDescent="0.25">
      <c r="C9191" t="str">
        <f t="shared" si="83"/>
        <v>PGERtLCZ152014</v>
      </c>
      <c r="D9191" t="s">
        <v>444</v>
      </c>
      <c r="E9191" s="9">
        <v>2014</v>
      </c>
      <c r="F9191" s="9" t="e">
        <f t="shared" si="84"/>
        <v>#N/A</v>
      </c>
    </row>
    <row r="9192" spans="3:6" x14ac:dyDescent="0.25">
      <c r="C9192" t="str">
        <f t="shared" si="83"/>
        <v>PGERtLCZ162014</v>
      </c>
      <c r="D9192" t="s">
        <v>445</v>
      </c>
      <c r="E9192" s="9">
        <v>2014</v>
      </c>
      <c r="F9192" s="9" t="e">
        <f t="shared" si="84"/>
        <v>#N/A</v>
      </c>
    </row>
    <row r="9193" spans="3:6" x14ac:dyDescent="0.25">
      <c r="C9193" t="str">
        <f t="shared" si="83"/>
        <v>PGERtSCZ012014</v>
      </c>
      <c r="D9193" t="s">
        <v>446</v>
      </c>
      <c r="E9193" s="9">
        <v>2014</v>
      </c>
      <c r="F9193" s="9" t="e">
        <f t="shared" si="84"/>
        <v>#N/A</v>
      </c>
    </row>
    <row r="9194" spans="3:6" x14ac:dyDescent="0.25">
      <c r="C9194" t="str">
        <f t="shared" si="83"/>
        <v>PGERtSCZ022014</v>
      </c>
      <c r="D9194" t="s">
        <v>447</v>
      </c>
      <c r="E9194" s="9">
        <v>2014</v>
      </c>
      <c r="F9194" s="9" t="e">
        <f t="shared" si="84"/>
        <v>#N/A</v>
      </c>
    </row>
    <row r="9195" spans="3:6" x14ac:dyDescent="0.25">
      <c r="C9195" t="str">
        <f t="shared" si="83"/>
        <v>PGERtSCZ032014</v>
      </c>
      <c r="D9195" t="s">
        <v>448</v>
      </c>
      <c r="E9195" s="9">
        <v>2014</v>
      </c>
      <c r="F9195" s="9" t="e">
        <f t="shared" si="84"/>
        <v>#N/A</v>
      </c>
    </row>
    <row r="9196" spans="3:6" x14ac:dyDescent="0.25">
      <c r="C9196" t="str">
        <f t="shared" si="83"/>
        <v>PGERtSCZ042014</v>
      </c>
      <c r="D9196" t="s">
        <v>449</v>
      </c>
      <c r="E9196" s="9">
        <v>2014</v>
      </c>
      <c r="F9196" s="9" t="e">
        <f t="shared" si="84"/>
        <v>#N/A</v>
      </c>
    </row>
    <row r="9197" spans="3:6" x14ac:dyDescent="0.25">
      <c r="C9197" t="str">
        <f t="shared" si="83"/>
        <v>PGERtSCZ052014</v>
      </c>
      <c r="D9197" t="s">
        <v>450</v>
      </c>
      <c r="E9197" s="9">
        <v>2014</v>
      </c>
      <c r="F9197" s="9" t="e">
        <f t="shared" si="84"/>
        <v>#N/A</v>
      </c>
    </row>
    <row r="9198" spans="3:6" x14ac:dyDescent="0.25">
      <c r="C9198" t="str">
        <f t="shared" si="83"/>
        <v>PGERtSCZ062014</v>
      </c>
      <c r="D9198" t="s">
        <v>451</v>
      </c>
      <c r="E9198" s="9">
        <v>2014</v>
      </c>
      <c r="F9198" s="9" t="e">
        <f t="shared" si="84"/>
        <v>#N/A</v>
      </c>
    </row>
    <row r="9199" spans="3:6" x14ac:dyDescent="0.25">
      <c r="C9199" t="str">
        <f t="shared" si="83"/>
        <v>PGERtSCZ072014</v>
      </c>
      <c r="D9199" t="s">
        <v>452</v>
      </c>
      <c r="E9199" s="9">
        <v>2014</v>
      </c>
      <c r="F9199" s="9" t="e">
        <f t="shared" si="84"/>
        <v>#N/A</v>
      </c>
    </row>
    <row r="9200" spans="3:6" x14ac:dyDescent="0.25">
      <c r="C9200" t="str">
        <f t="shared" si="83"/>
        <v>PGERtSCZ082014</v>
      </c>
      <c r="D9200" t="s">
        <v>453</v>
      </c>
      <c r="E9200" s="9">
        <v>2014</v>
      </c>
      <c r="F9200" s="9" t="e">
        <f t="shared" si="84"/>
        <v>#N/A</v>
      </c>
    </row>
    <row r="9201" spans="3:6" x14ac:dyDescent="0.25">
      <c r="C9201" t="str">
        <f t="shared" si="83"/>
        <v>PGERtSCZ092014</v>
      </c>
      <c r="D9201" t="s">
        <v>454</v>
      </c>
      <c r="E9201" s="9">
        <v>2014</v>
      </c>
      <c r="F9201" s="9" t="e">
        <f t="shared" si="84"/>
        <v>#N/A</v>
      </c>
    </row>
    <row r="9202" spans="3:6" x14ac:dyDescent="0.25">
      <c r="C9202" t="str">
        <f t="shared" si="83"/>
        <v>PGERtSCZ102014</v>
      </c>
      <c r="D9202" t="s">
        <v>455</v>
      </c>
      <c r="E9202" s="9">
        <v>2014</v>
      </c>
      <c r="F9202" s="9" t="e">
        <f t="shared" si="84"/>
        <v>#N/A</v>
      </c>
    </row>
    <row r="9203" spans="3:6" x14ac:dyDescent="0.25">
      <c r="C9203" t="str">
        <f t="shared" si="83"/>
        <v>PGERtSCZ112014</v>
      </c>
      <c r="D9203" t="s">
        <v>456</v>
      </c>
      <c r="E9203" s="9">
        <v>2014</v>
      </c>
      <c r="F9203" s="9" t="e">
        <f t="shared" si="84"/>
        <v>#N/A</v>
      </c>
    </row>
    <row r="9204" spans="3:6" x14ac:dyDescent="0.25">
      <c r="C9204" t="str">
        <f t="shared" si="83"/>
        <v>PGERtSCZ122014</v>
      </c>
      <c r="D9204" t="s">
        <v>457</v>
      </c>
      <c r="E9204" s="9">
        <v>2014</v>
      </c>
      <c r="F9204" s="9" t="e">
        <f t="shared" si="84"/>
        <v>#N/A</v>
      </c>
    </row>
    <row r="9205" spans="3:6" x14ac:dyDescent="0.25">
      <c r="C9205" t="str">
        <f t="shared" si="83"/>
        <v>PGERtSCZ132014</v>
      </c>
      <c r="D9205" t="s">
        <v>458</v>
      </c>
      <c r="E9205" s="9">
        <v>2014</v>
      </c>
      <c r="F9205" s="9" t="e">
        <f t="shared" si="84"/>
        <v>#N/A</v>
      </c>
    </row>
    <row r="9206" spans="3:6" x14ac:dyDescent="0.25">
      <c r="C9206" t="str">
        <f t="shared" si="83"/>
        <v>PGERtSCZ142014</v>
      </c>
      <c r="D9206" t="s">
        <v>459</v>
      </c>
      <c r="E9206" s="9">
        <v>2014</v>
      </c>
      <c r="F9206" s="9" t="e">
        <f t="shared" si="84"/>
        <v>#N/A</v>
      </c>
    </row>
    <row r="9207" spans="3:6" x14ac:dyDescent="0.25">
      <c r="C9207" t="str">
        <f t="shared" si="83"/>
        <v>PGERtSCZ152014</v>
      </c>
      <c r="D9207" t="s">
        <v>460</v>
      </c>
      <c r="E9207" s="9">
        <v>2014</v>
      </c>
      <c r="F9207" s="9" t="e">
        <f t="shared" si="84"/>
        <v>#N/A</v>
      </c>
    </row>
    <row r="9208" spans="3:6" x14ac:dyDescent="0.25">
      <c r="C9208" t="str">
        <f t="shared" si="83"/>
        <v>PGERtSCZ162014</v>
      </c>
      <c r="D9208" t="s">
        <v>461</v>
      </c>
      <c r="E9208" s="9">
        <v>2014</v>
      </c>
      <c r="F9208" s="9" t="e">
        <f t="shared" si="84"/>
        <v>#N/A</v>
      </c>
    </row>
    <row r="9209" spans="3:6" x14ac:dyDescent="0.25">
      <c r="C9209" t="str">
        <f t="shared" ref="C9209:C9272" si="85">+D9209&amp;E9209</f>
        <v>PGESCnCZ012014</v>
      </c>
      <c r="D9209" t="s">
        <v>462</v>
      </c>
      <c r="E9209" s="9">
        <v>2014</v>
      </c>
      <c r="F9209" s="9" t="e">
        <f t="shared" ref="F9209:F9272" si="86">VLOOKUP(D9209&amp;"2011",$C$4:$F$8887,4,FALSE)/2</f>
        <v>#N/A</v>
      </c>
    </row>
    <row r="9210" spans="3:6" x14ac:dyDescent="0.25">
      <c r="C9210" t="str">
        <f t="shared" si="85"/>
        <v>PGESCnCZ022014</v>
      </c>
      <c r="D9210" t="s">
        <v>463</v>
      </c>
      <c r="E9210" s="9">
        <v>2014</v>
      </c>
      <c r="F9210" s="9" t="e">
        <f t="shared" si="86"/>
        <v>#N/A</v>
      </c>
    </row>
    <row r="9211" spans="3:6" x14ac:dyDescent="0.25">
      <c r="C9211" t="str">
        <f t="shared" si="85"/>
        <v>PGESCnCZ032014</v>
      </c>
      <c r="D9211" t="s">
        <v>464</v>
      </c>
      <c r="E9211" s="9">
        <v>2014</v>
      </c>
      <c r="F9211" s="9" t="e">
        <f t="shared" si="86"/>
        <v>#N/A</v>
      </c>
    </row>
    <row r="9212" spans="3:6" x14ac:dyDescent="0.25">
      <c r="C9212" t="str">
        <f t="shared" si="85"/>
        <v>PGESCnCZ042014</v>
      </c>
      <c r="D9212" t="s">
        <v>465</v>
      </c>
      <c r="E9212" s="9">
        <v>2014</v>
      </c>
      <c r="F9212" s="9" t="e">
        <f t="shared" si="86"/>
        <v>#N/A</v>
      </c>
    </row>
    <row r="9213" spans="3:6" x14ac:dyDescent="0.25">
      <c r="C9213" t="str">
        <f t="shared" si="85"/>
        <v>PGESCnCZ052014</v>
      </c>
      <c r="D9213" t="s">
        <v>466</v>
      </c>
      <c r="E9213" s="9">
        <v>2014</v>
      </c>
      <c r="F9213" s="9" t="e">
        <f t="shared" si="86"/>
        <v>#N/A</v>
      </c>
    </row>
    <row r="9214" spans="3:6" x14ac:dyDescent="0.25">
      <c r="C9214" t="str">
        <f t="shared" si="85"/>
        <v>PGESCnCZ062014</v>
      </c>
      <c r="D9214" t="s">
        <v>467</v>
      </c>
      <c r="E9214" s="9">
        <v>2014</v>
      </c>
      <c r="F9214" s="9" t="e">
        <f t="shared" si="86"/>
        <v>#N/A</v>
      </c>
    </row>
    <row r="9215" spans="3:6" x14ac:dyDescent="0.25">
      <c r="C9215" t="str">
        <f t="shared" si="85"/>
        <v>PGESCnCZ072014</v>
      </c>
      <c r="D9215" t="s">
        <v>468</v>
      </c>
      <c r="E9215" s="9">
        <v>2014</v>
      </c>
      <c r="F9215" s="9" t="e">
        <f t="shared" si="86"/>
        <v>#N/A</v>
      </c>
    </row>
    <row r="9216" spans="3:6" x14ac:dyDescent="0.25">
      <c r="C9216" t="str">
        <f t="shared" si="85"/>
        <v>PGESCnCZ082014</v>
      </c>
      <c r="D9216" t="s">
        <v>469</v>
      </c>
      <c r="E9216" s="9">
        <v>2014</v>
      </c>
      <c r="F9216" s="9" t="e">
        <f t="shared" si="86"/>
        <v>#N/A</v>
      </c>
    </row>
    <row r="9217" spans="3:6" x14ac:dyDescent="0.25">
      <c r="C9217" t="str">
        <f t="shared" si="85"/>
        <v>PGESCnCZ092014</v>
      </c>
      <c r="D9217" t="s">
        <v>470</v>
      </c>
      <c r="E9217" s="9">
        <v>2014</v>
      </c>
      <c r="F9217" s="9" t="e">
        <f t="shared" si="86"/>
        <v>#N/A</v>
      </c>
    </row>
    <row r="9218" spans="3:6" x14ac:dyDescent="0.25">
      <c r="C9218" t="str">
        <f t="shared" si="85"/>
        <v>PGESCnCZ102014</v>
      </c>
      <c r="D9218" t="s">
        <v>471</v>
      </c>
      <c r="E9218" s="9">
        <v>2014</v>
      </c>
      <c r="F9218" s="9" t="e">
        <f t="shared" si="86"/>
        <v>#N/A</v>
      </c>
    </row>
    <row r="9219" spans="3:6" x14ac:dyDescent="0.25">
      <c r="C9219" t="str">
        <f t="shared" si="85"/>
        <v>PGESCnCZ112014</v>
      </c>
      <c r="D9219" t="s">
        <v>472</v>
      </c>
      <c r="E9219" s="9">
        <v>2014</v>
      </c>
      <c r="F9219" s="9" t="e">
        <f t="shared" si="86"/>
        <v>#N/A</v>
      </c>
    </row>
    <row r="9220" spans="3:6" x14ac:dyDescent="0.25">
      <c r="C9220" t="str">
        <f t="shared" si="85"/>
        <v>PGESCnCZ122014</v>
      </c>
      <c r="D9220" t="s">
        <v>473</v>
      </c>
      <c r="E9220" s="9">
        <v>2014</v>
      </c>
      <c r="F9220" s="9" t="e">
        <f t="shared" si="86"/>
        <v>#N/A</v>
      </c>
    </row>
    <row r="9221" spans="3:6" x14ac:dyDescent="0.25">
      <c r="C9221" t="str">
        <f t="shared" si="85"/>
        <v>PGESCnCZ132014</v>
      </c>
      <c r="D9221" t="s">
        <v>474</v>
      </c>
      <c r="E9221" s="9">
        <v>2014</v>
      </c>
      <c r="F9221" s="9" t="e">
        <f t="shared" si="86"/>
        <v>#N/A</v>
      </c>
    </row>
    <row r="9222" spans="3:6" x14ac:dyDescent="0.25">
      <c r="C9222" t="str">
        <f t="shared" si="85"/>
        <v>PGESCnCZ142014</v>
      </c>
      <c r="D9222" t="s">
        <v>475</v>
      </c>
      <c r="E9222" s="9">
        <v>2014</v>
      </c>
      <c r="F9222" s="9" t="e">
        <f t="shared" si="86"/>
        <v>#N/A</v>
      </c>
    </row>
    <row r="9223" spans="3:6" x14ac:dyDescent="0.25">
      <c r="C9223" t="str">
        <f t="shared" si="85"/>
        <v>PGESCnCZ152014</v>
      </c>
      <c r="D9223" t="s">
        <v>476</v>
      </c>
      <c r="E9223" s="9">
        <v>2014</v>
      </c>
      <c r="F9223" s="9" t="e">
        <f t="shared" si="86"/>
        <v>#N/A</v>
      </c>
    </row>
    <row r="9224" spans="3:6" x14ac:dyDescent="0.25">
      <c r="C9224" t="str">
        <f t="shared" si="85"/>
        <v>PGESCnCZ162014</v>
      </c>
      <c r="D9224" t="s">
        <v>477</v>
      </c>
      <c r="E9224" s="9">
        <v>2014</v>
      </c>
      <c r="F9224" s="9" t="e">
        <f t="shared" si="86"/>
        <v>#N/A</v>
      </c>
    </row>
    <row r="9225" spans="3:6" x14ac:dyDescent="0.25">
      <c r="C9225" t="str">
        <f t="shared" si="85"/>
        <v>PGESUnCZ012014</v>
      </c>
      <c r="D9225" t="s">
        <v>478</v>
      </c>
      <c r="E9225" s="9">
        <v>2014</v>
      </c>
      <c r="F9225" s="9" t="e">
        <f t="shared" si="86"/>
        <v>#N/A</v>
      </c>
    </row>
    <row r="9226" spans="3:6" x14ac:dyDescent="0.25">
      <c r="C9226" t="str">
        <f t="shared" si="85"/>
        <v>PGESUnCZ022014</v>
      </c>
      <c r="D9226" t="s">
        <v>479</v>
      </c>
      <c r="E9226" s="9">
        <v>2014</v>
      </c>
      <c r="F9226" s="9" t="e">
        <f t="shared" si="86"/>
        <v>#N/A</v>
      </c>
    </row>
    <row r="9227" spans="3:6" x14ac:dyDescent="0.25">
      <c r="C9227" t="str">
        <f t="shared" si="85"/>
        <v>PGESUnCZ032014</v>
      </c>
      <c r="D9227" t="s">
        <v>480</v>
      </c>
      <c r="E9227" s="9">
        <v>2014</v>
      </c>
      <c r="F9227" s="9" t="e">
        <f t="shared" si="86"/>
        <v>#N/A</v>
      </c>
    </row>
    <row r="9228" spans="3:6" x14ac:dyDescent="0.25">
      <c r="C9228" t="str">
        <f t="shared" si="85"/>
        <v>PGESUnCZ042014</v>
      </c>
      <c r="D9228" t="s">
        <v>481</v>
      </c>
      <c r="E9228" s="9">
        <v>2014</v>
      </c>
      <c r="F9228" s="9" t="e">
        <f t="shared" si="86"/>
        <v>#N/A</v>
      </c>
    </row>
    <row r="9229" spans="3:6" x14ac:dyDescent="0.25">
      <c r="C9229" t="str">
        <f t="shared" si="85"/>
        <v>PGESUnCZ052014</v>
      </c>
      <c r="D9229" t="s">
        <v>482</v>
      </c>
      <c r="E9229" s="9">
        <v>2014</v>
      </c>
      <c r="F9229" s="9" t="e">
        <f t="shared" si="86"/>
        <v>#N/A</v>
      </c>
    </row>
    <row r="9230" spans="3:6" x14ac:dyDescent="0.25">
      <c r="C9230" t="str">
        <f t="shared" si="85"/>
        <v>PGESUnCZ062014</v>
      </c>
      <c r="D9230" t="s">
        <v>483</v>
      </c>
      <c r="E9230" s="9">
        <v>2014</v>
      </c>
      <c r="F9230" s="9" t="e">
        <f t="shared" si="86"/>
        <v>#N/A</v>
      </c>
    </row>
    <row r="9231" spans="3:6" x14ac:dyDescent="0.25">
      <c r="C9231" t="str">
        <f t="shared" si="85"/>
        <v>PGESUnCZ072014</v>
      </c>
      <c r="D9231" t="s">
        <v>484</v>
      </c>
      <c r="E9231" s="9">
        <v>2014</v>
      </c>
      <c r="F9231" s="9" t="e">
        <f t="shared" si="86"/>
        <v>#N/A</v>
      </c>
    </row>
    <row r="9232" spans="3:6" x14ac:dyDescent="0.25">
      <c r="C9232" t="str">
        <f t="shared" si="85"/>
        <v>PGESUnCZ082014</v>
      </c>
      <c r="D9232" t="s">
        <v>485</v>
      </c>
      <c r="E9232" s="9">
        <v>2014</v>
      </c>
      <c r="F9232" s="9" t="e">
        <f t="shared" si="86"/>
        <v>#N/A</v>
      </c>
    </row>
    <row r="9233" spans="3:6" x14ac:dyDescent="0.25">
      <c r="C9233" t="str">
        <f t="shared" si="85"/>
        <v>PGESUnCZ092014</v>
      </c>
      <c r="D9233" t="s">
        <v>486</v>
      </c>
      <c r="E9233" s="9">
        <v>2014</v>
      </c>
      <c r="F9233" s="9" t="e">
        <f t="shared" si="86"/>
        <v>#N/A</v>
      </c>
    </row>
    <row r="9234" spans="3:6" x14ac:dyDescent="0.25">
      <c r="C9234" t="str">
        <f t="shared" si="85"/>
        <v>PGESUnCZ102014</v>
      </c>
      <c r="D9234" t="s">
        <v>487</v>
      </c>
      <c r="E9234" s="9">
        <v>2014</v>
      </c>
      <c r="F9234" s="9" t="e">
        <f t="shared" si="86"/>
        <v>#N/A</v>
      </c>
    </row>
    <row r="9235" spans="3:6" x14ac:dyDescent="0.25">
      <c r="C9235" t="str">
        <f t="shared" si="85"/>
        <v>PGESUnCZ112014</v>
      </c>
      <c r="D9235" t="s">
        <v>488</v>
      </c>
      <c r="E9235" s="9">
        <v>2014</v>
      </c>
      <c r="F9235" s="9" t="e">
        <f t="shared" si="86"/>
        <v>#N/A</v>
      </c>
    </row>
    <row r="9236" spans="3:6" x14ac:dyDescent="0.25">
      <c r="C9236" t="str">
        <f t="shared" si="85"/>
        <v>PGESUnCZ122014</v>
      </c>
      <c r="D9236" t="s">
        <v>489</v>
      </c>
      <c r="E9236" s="9">
        <v>2014</v>
      </c>
      <c r="F9236" s="9" t="e">
        <f t="shared" si="86"/>
        <v>#N/A</v>
      </c>
    </row>
    <row r="9237" spans="3:6" x14ac:dyDescent="0.25">
      <c r="C9237" t="str">
        <f t="shared" si="85"/>
        <v>PGESUnCZ132014</v>
      </c>
      <c r="D9237" t="s">
        <v>490</v>
      </c>
      <c r="E9237" s="9">
        <v>2014</v>
      </c>
      <c r="F9237" s="9" t="e">
        <f t="shared" si="86"/>
        <v>#N/A</v>
      </c>
    </row>
    <row r="9238" spans="3:6" x14ac:dyDescent="0.25">
      <c r="C9238" t="str">
        <f t="shared" si="85"/>
        <v>PGESUnCZ142014</v>
      </c>
      <c r="D9238" t="s">
        <v>491</v>
      </c>
      <c r="E9238" s="9">
        <v>2014</v>
      </c>
      <c r="F9238" s="9" t="e">
        <f t="shared" si="86"/>
        <v>#N/A</v>
      </c>
    </row>
    <row r="9239" spans="3:6" x14ac:dyDescent="0.25">
      <c r="C9239" t="str">
        <f t="shared" si="85"/>
        <v>PGESUnCZ152014</v>
      </c>
      <c r="D9239" t="s">
        <v>492</v>
      </c>
      <c r="E9239" s="9">
        <v>2014</v>
      </c>
      <c r="F9239" s="9" t="e">
        <f t="shared" si="86"/>
        <v>#N/A</v>
      </c>
    </row>
    <row r="9240" spans="3:6" x14ac:dyDescent="0.25">
      <c r="C9240" t="str">
        <f t="shared" si="85"/>
        <v>PGESUnCZ162014</v>
      </c>
      <c r="D9240" t="s">
        <v>493</v>
      </c>
      <c r="E9240" s="9">
        <v>2014</v>
      </c>
      <c r="F9240" s="9" t="e">
        <f t="shared" si="86"/>
        <v>#N/A</v>
      </c>
    </row>
    <row r="9241" spans="3:6" x14ac:dyDescent="0.25">
      <c r="C9241" t="str">
        <f t="shared" si="85"/>
        <v>PGEWRfCZ012014</v>
      </c>
      <c r="D9241" t="s">
        <v>494</v>
      </c>
      <c r="E9241" s="9">
        <v>2014</v>
      </c>
      <c r="F9241" s="9" t="e">
        <f t="shared" si="86"/>
        <v>#N/A</v>
      </c>
    </row>
    <row r="9242" spans="3:6" x14ac:dyDescent="0.25">
      <c r="C9242" t="str">
        <f t="shared" si="85"/>
        <v>PGEWRfCZ022014</v>
      </c>
      <c r="D9242" t="s">
        <v>495</v>
      </c>
      <c r="E9242" s="9">
        <v>2014</v>
      </c>
      <c r="F9242" s="9" t="e">
        <f t="shared" si="86"/>
        <v>#N/A</v>
      </c>
    </row>
    <row r="9243" spans="3:6" x14ac:dyDescent="0.25">
      <c r="C9243" t="str">
        <f t="shared" si="85"/>
        <v>PGEWRfCZ032014</v>
      </c>
      <c r="D9243" t="s">
        <v>496</v>
      </c>
      <c r="E9243" s="9">
        <v>2014</v>
      </c>
      <c r="F9243" s="9" t="e">
        <f t="shared" si="86"/>
        <v>#N/A</v>
      </c>
    </row>
    <row r="9244" spans="3:6" x14ac:dyDescent="0.25">
      <c r="C9244" t="str">
        <f t="shared" si="85"/>
        <v>PGEWRfCZ042014</v>
      </c>
      <c r="D9244" t="s">
        <v>497</v>
      </c>
      <c r="E9244" s="9">
        <v>2014</v>
      </c>
      <c r="F9244" s="9" t="e">
        <f t="shared" si="86"/>
        <v>#N/A</v>
      </c>
    </row>
    <row r="9245" spans="3:6" x14ac:dyDescent="0.25">
      <c r="C9245" t="str">
        <f t="shared" si="85"/>
        <v>PGEWRfCZ052014</v>
      </c>
      <c r="D9245" t="s">
        <v>498</v>
      </c>
      <c r="E9245" s="9">
        <v>2014</v>
      </c>
      <c r="F9245" s="9" t="e">
        <f t="shared" si="86"/>
        <v>#N/A</v>
      </c>
    </row>
    <row r="9246" spans="3:6" x14ac:dyDescent="0.25">
      <c r="C9246" t="str">
        <f t="shared" si="85"/>
        <v>PGEWRfCZ062014</v>
      </c>
      <c r="D9246" t="s">
        <v>499</v>
      </c>
      <c r="E9246" s="9">
        <v>2014</v>
      </c>
      <c r="F9246" s="9" t="e">
        <f t="shared" si="86"/>
        <v>#N/A</v>
      </c>
    </row>
    <row r="9247" spans="3:6" x14ac:dyDescent="0.25">
      <c r="C9247" t="str">
        <f t="shared" si="85"/>
        <v>PGEWRfCZ072014</v>
      </c>
      <c r="D9247" t="s">
        <v>500</v>
      </c>
      <c r="E9247" s="9">
        <v>2014</v>
      </c>
      <c r="F9247" s="9" t="e">
        <f t="shared" si="86"/>
        <v>#N/A</v>
      </c>
    </row>
    <row r="9248" spans="3:6" x14ac:dyDescent="0.25">
      <c r="C9248" t="str">
        <f t="shared" si="85"/>
        <v>PGEWRfCZ082014</v>
      </c>
      <c r="D9248" t="s">
        <v>501</v>
      </c>
      <c r="E9248" s="9">
        <v>2014</v>
      </c>
      <c r="F9248" s="9" t="e">
        <f t="shared" si="86"/>
        <v>#N/A</v>
      </c>
    </row>
    <row r="9249" spans="3:6" x14ac:dyDescent="0.25">
      <c r="C9249" t="str">
        <f t="shared" si="85"/>
        <v>PGEWRfCZ092014</v>
      </c>
      <c r="D9249" t="s">
        <v>502</v>
      </c>
      <c r="E9249" s="9">
        <v>2014</v>
      </c>
      <c r="F9249" s="9" t="e">
        <f t="shared" si="86"/>
        <v>#N/A</v>
      </c>
    </row>
    <row r="9250" spans="3:6" x14ac:dyDescent="0.25">
      <c r="C9250" t="str">
        <f t="shared" si="85"/>
        <v>PGEWRfCZ102014</v>
      </c>
      <c r="D9250" t="s">
        <v>503</v>
      </c>
      <c r="E9250" s="9">
        <v>2014</v>
      </c>
      <c r="F9250" s="9" t="e">
        <f t="shared" si="86"/>
        <v>#N/A</v>
      </c>
    </row>
    <row r="9251" spans="3:6" x14ac:dyDescent="0.25">
      <c r="C9251" t="str">
        <f t="shared" si="85"/>
        <v>PGEWRfCZ112014</v>
      </c>
      <c r="D9251" t="s">
        <v>504</v>
      </c>
      <c r="E9251" s="9">
        <v>2014</v>
      </c>
      <c r="F9251" s="9" t="e">
        <f t="shared" si="86"/>
        <v>#N/A</v>
      </c>
    </row>
    <row r="9252" spans="3:6" x14ac:dyDescent="0.25">
      <c r="C9252" t="str">
        <f t="shared" si="85"/>
        <v>PGEWRfCZ122014</v>
      </c>
      <c r="D9252" t="s">
        <v>505</v>
      </c>
      <c r="E9252" s="9">
        <v>2014</v>
      </c>
      <c r="F9252" s="9" t="e">
        <f t="shared" si="86"/>
        <v>#N/A</v>
      </c>
    </row>
    <row r="9253" spans="3:6" x14ac:dyDescent="0.25">
      <c r="C9253" t="str">
        <f t="shared" si="85"/>
        <v>PGEWRfCZ132014</v>
      </c>
      <c r="D9253" t="s">
        <v>506</v>
      </c>
      <c r="E9253" s="9">
        <v>2014</v>
      </c>
      <c r="F9253" s="9" t="e">
        <f t="shared" si="86"/>
        <v>#N/A</v>
      </c>
    </row>
    <row r="9254" spans="3:6" x14ac:dyDescent="0.25">
      <c r="C9254" t="str">
        <f t="shared" si="85"/>
        <v>PGEWRfCZ142014</v>
      </c>
      <c r="D9254" t="s">
        <v>507</v>
      </c>
      <c r="E9254" s="9">
        <v>2014</v>
      </c>
      <c r="F9254" s="9" t="e">
        <f t="shared" si="86"/>
        <v>#N/A</v>
      </c>
    </row>
    <row r="9255" spans="3:6" x14ac:dyDescent="0.25">
      <c r="C9255" t="str">
        <f t="shared" si="85"/>
        <v>PGEWRfCZ152014</v>
      </c>
      <c r="D9255" t="s">
        <v>508</v>
      </c>
      <c r="E9255" s="9">
        <v>2014</v>
      </c>
      <c r="F9255" s="9" t="e">
        <f t="shared" si="86"/>
        <v>#N/A</v>
      </c>
    </row>
    <row r="9256" spans="3:6" x14ac:dyDescent="0.25">
      <c r="C9256" t="str">
        <f t="shared" si="85"/>
        <v>PGEWRfCZ162014</v>
      </c>
      <c r="D9256" t="s">
        <v>509</v>
      </c>
      <c r="E9256" s="9">
        <v>2014</v>
      </c>
      <c r="F9256" s="9" t="e">
        <f t="shared" si="86"/>
        <v>#N/A</v>
      </c>
    </row>
    <row r="9257" spans="3:6" x14ac:dyDescent="0.25">
      <c r="C9257" t="str">
        <f t="shared" si="85"/>
        <v>SCEAsmCZ012014</v>
      </c>
      <c r="D9257" t="s">
        <v>510</v>
      </c>
      <c r="E9257" s="9">
        <v>2014</v>
      </c>
      <c r="F9257" s="9" t="e">
        <f t="shared" si="86"/>
        <v>#N/A</v>
      </c>
    </row>
    <row r="9258" spans="3:6" x14ac:dyDescent="0.25">
      <c r="C9258" t="str">
        <f t="shared" si="85"/>
        <v>SCEAsmCZ022014</v>
      </c>
      <c r="D9258" t="s">
        <v>511</v>
      </c>
      <c r="E9258" s="9">
        <v>2014</v>
      </c>
      <c r="F9258" s="9" t="e">
        <f t="shared" si="86"/>
        <v>#N/A</v>
      </c>
    </row>
    <row r="9259" spans="3:6" x14ac:dyDescent="0.25">
      <c r="C9259" t="str">
        <f t="shared" si="85"/>
        <v>SCEAsmCZ032014</v>
      </c>
      <c r="D9259" t="s">
        <v>512</v>
      </c>
      <c r="E9259" s="9">
        <v>2014</v>
      </c>
      <c r="F9259" s="9" t="e">
        <f t="shared" si="86"/>
        <v>#N/A</v>
      </c>
    </row>
    <row r="9260" spans="3:6" x14ac:dyDescent="0.25">
      <c r="C9260" t="str">
        <f t="shared" si="85"/>
        <v>SCEAsmCZ042014</v>
      </c>
      <c r="D9260" t="s">
        <v>513</v>
      </c>
      <c r="E9260" s="9">
        <v>2014</v>
      </c>
      <c r="F9260" s="9" t="e">
        <f t="shared" si="86"/>
        <v>#N/A</v>
      </c>
    </row>
    <row r="9261" spans="3:6" x14ac:dyDescent="0.25">
      <c r="C9261" t="str">
        <f t="shared" si="85"/>
        <v>SCEAsmCZ052014</v>
      </c>
      <c r="D9261" t="s">
        <v>514</v>
      </c>
      <c r="E9261" s="9">
        <v>2014</v>
      </c>
      <c r="F9261" s="9" t="e">
        <f t="shared" si="86"/>
        <v>#N/A</v>
      </c>
    </row>
    <row r="9262" spans="3:6" x14ac:dyDescent="0.25">
      <c r="C9262" t="str">
        <f t="shared" si="85"/>
        <v>SCEAsmCZ062014</v>
      </c>
      <c r="D9262" t="s">
        <v>515</v>
      </c>
      <c r="E9262" s="9">
        <v>2014</v>
      </c>
      <c r="F9262" s="9" t="e">
        <f t="shared" si="86"/>
        <v>#N/A</v>
      </c>
    </row>
    <row r="9263" spans="3:6" x14ac:dyDescent="0.25">
      <c r="C9263" t="str">
        <f t="shared" si="85"/>
        <v>SCEAsmCZ072014</v>
      </c>
      <c r="D9263" t="s">
        <v>516</v>
      </c>
      <c r="E9263" s="9">
        <v>2014</v>
      </c>
      <c r="F9263" s="9" t="e">
        <f t="shared" si="86"/>
        <v>#N/A</v>
      </c>
    </row>
    <row r="9264" spans="3:6" x14ac:dyDescent="0.25">
      <c r="C9264" t="str">
        <f t="shared" si="85"/>
        <v>SCEAsmCZ082014</v>
      </c>
      <c r="D9264" t="s">
        <v>517</v>
      </c>
      <c r="E9264" s="9">
        <v>2014</v>
      </c>
      <c r="F9264" s="9" t="e">
        <f t="shared" si="86"/>
        <v>#N/A</v>
      </c>
    </row>
    <row r="9265" spans="3:6" x14ac:dyDescent="0.25">
      <c r="C9265" t="str">
        <f t="shared" si="85"/>
        <v>SCEAsmCZ092014</v>
      </c>
      <c r="D9265" t="s">
        <v>518</v>
      </c>
      <c r="E9265" s="9">
        <v>2014</v>
      </c>
      <c r="F9265" s="9" t="e">
        <f t="shared" si="86"/>
        <v>#N/A</v>
      </c>
    </row>
    <row r="9266" spans="3:6" x14ac:dyDescent="0.25">
      <c r="C9266" t="str">
        <f t="shared" si="85"/>
        <v>SCEAsmCZ102014</v>
      </c>
      <c r="D9266" t="s">
        <v>519</v>
      </c>
      <c r="E9266" s="9">
        <v>2014</v>
      </c>
      <c r="F9266" s="9" t="e">
        <f t="shared" si="86"/>
        <v>#N/A</v>
      </c>
    </row>
    <row r="9267" spans="3:6" x14ac:dyDescent="0.25">
      <c r="C9267" t="str">
        <f t="shared" si="85"/>
        <v>SCEAsmCZ112014</v>
      </c>
      <c r="D9267" t="s">
        <v>520</v>
      </c>
      <c r="E9267" s="9">
        <v>2014</v>
      </c>
      <c r="F9267" s="9" t="e">
        <f t="shared" si="86"/>
        <v>#N/A</v>
      </c>
    </row>
    <row r="9268" spans="3:6" x14ac:dyDescent="0.25">
      <c r="C9268" t="str">
        <f t="shared" si="85"/>
        <v>SCEAsmCZ122014</v>
      </c>
      <c r="D9268" t="s">
        <v>521</v>
      </c>
      <c r="E9268" s="9">
        <v>2014</v>
      </c>
      <c r="F9268" s="9" t="e">
        <f t="shared" si="86"/>
        <v>#N/A</v>
      </c>
    </row>
    <row r="9269" spans="3:6" x14ac:dyDescent="0.25">
      <c r="C9269" t="str">
        <f t="shared" si="85"/>
        <v>SCEAsmCZ132014</v>
      </c>
      <c r="D9269" t="s">
        <v>522</v>
      </c>
      <c r="E9269" s="9">
        <v>2014</v>
      </c>
      <c r="F9269" s="9" t="e">
        <f t="shared" si="86"/>
        <v>#N/A</v>
      </c>
    </row>
    <row r="9270" spans="3:6" x14ac:dyDescent="0.25">
      <c r="C9270" t="str">
        <f t="shared" si="85"/>
        <v>SCEAsmCZ142014</v>
      </c>
      <c r="D9270" t="s">
        <v>523</v>
      </c>
      <c r="E9270" s="9">
        <v>2014</v>
      </c>
      <c r="F9270" s="9" t="e">
        <f t="shared" si="86"/>
        <v>#N/A</v>
      </c>
    </row>
    <row r="9271" spans="3:6" x14ac:dyDescent="0.25">
      <c r="C9271" t="str">
        <f t="shared" si="85"/>
        <v>SCEAsmCZ152014</v>
      </c>
      <c r="D9271" t="s">
        <v>524</v>
      </c>
      <c r="E9271" s="9">
        <v>2014</v>
      </c>
      <c r="F9271" s="9" t="e">
        <f t="shared" si="86"/>
        <v>#N/A</v>
      </c>
    </row>
    <row r="9272" spans="3:6" x14ac:dyDescent="0.25">
      <c r="C9272" t="str">
        <f t="shared" si="85"/>
        <v>SCEAsmCZ162014</v>
      </c>
      <c r="D9272" t="s">
        <v>525</v>
      </c>
      <c r="E9272" s="9">
        <v>2014</v>
      </c>
      <c r="F9272" s="9" t="e">
        <f t="shared" si="86"/>
        <v>#N/A</v>
      </c>
    </row>
    <row r="9273" spans="3:6" x14ac:dyDescent="0.25">
      <c r="C9273" t="str">
        <f t="shared" ref="C9273:C9336" si="87">+D9273&amp;E9273</f>
        <v>SCEEPrCZ012014</v>
      </c>
      <c r="D9273" t="s">
        <v>526</v>
      </c>
      <c r="E9273" s="9">
        <v>2014</v>
      </c>
      <c r="F9273" s="9" t="e">
        <f t="shared" ref="F9273:F9336" si="88">VLOOKUP(D9273&amp;"2011",$C$4:$F$8887,4,FALSE)/2</f>
        <v>#N/A</v>
      </c>
    </row>
    <row r="9274" spans="3:6" x14ac:dyDescent="0.25">
      <c r="C9274" t="str">
        <f t="shared" si="87"/>
        <v>SCEEPrCZ022014</v>
      </c>
      <c r="D9274" t="s">
        <v>527</v>
      </c>
      <c r="E9274" s="9">
        <v>2014</v>
      </c>
      <c r="F9274" s="9" t="e">
        <f t="shared" si="88"/>
        <v>#N/A</v>
      </c>
    </row>
    <row r="9275" spans="3:6" x14ac:dyDescent="0.25">
      <c r="C9275" t="str">
        <f t="shared" si="87"/>
        <v>SCEEPrCZ032014</v>
      </c>
      <c r="D9275" t="s">
        <v>528</v>
      </c>
      <c r="E9275" s="9">
        <v>2014</v>
      </c>
      <c r="F9275" s="9" t="e">
        <f t="shared" si="88"/>
        <v>#N/A</v>
      </c>
    </row>
    <row r="9276" spans="3:6" x14ac:dyDescent="0.25">
      <c r="C9276" t="str">
        <f t="shared" si="87"/>
        <v>SCEEPrCZ042014</v>
      </c>
      <c r="D9276" t="s">
        <v>529</v>
      </c>
      <c r="E9276" s="9">
        <v>2014</v>
      </c>
      <c r="F9276" s="9" t="e">
        <f t="shared" si="88"/>
        <v>#N/A</v>
      </c>
    </row>
    <row r="9277" spans="3:6" x14ac:dyDescent="0.25">
      <c r="C9277" t="str">
        <f t="shared" si="87"/>
        <v>SCEEPrCZ052014</v>
      </c>
      <c r="D9277" t="s">
        <v>530</v>
      </c>
      <c r="E9277" s="9">
        <v>2014</v>
      </c>
      <c r="F9277" s="9" t="e">
        <f t="shared" si="88"/>
        <v>#N/A</v>
      </c>
    </row>
    <row r="9278" spans="3:6" x14ac:dyDescent="0.25">
      <c r="C9278" t="str">
        <f t="shared" si="87"/>
        <v>SCEEPrCZ062014</v>
      </c>
      <c r="D9278" t="s">
        <v>531</v>
      </c>
      <c r="E9278" s="9">
        <v>2014</v>
      </c>
      <c r="F9278" s="9" t="e">
        <f t="shared" si="88"/>
        <v>#N/A</v>
      </c>
    </row>
    <row r="9279" spans="3:6" x14ac:dyDescent="0.25">
      <c r="C9279" t="str">
        <f t="shared" si="87"/>
        <v>SCEEPrCZ072014</v>
      </c>
      <c r="D9279" t="s">
        <v>532</v>
      </c>
      <c r="E9279" s="9">
        <v>2014</v>
      </c>
      <c r="F9279" s="9" t="e">
        <f t="shared" si="88"/>
        <v>#N/A</v>
      </c>
    </row>
    <row r="9280" spans="3:6" x14ac:dyDescent="0.25">
      <c r="C9280" t="str">
        <f t="shared" si="87"/>
        <v>SCEEPrCZ082014</v>
      </c>
      <c r="D9280" t="s">
        <v>533</v>
      </c>
      <c r="E9280" s="9">
        <v>2014</v>
      </c>
      <c r="F9280" s="9" t="e">
        <f t="shared" si="88"/>
        <v>#N/A</v>
      </c>
    </row>
    <row r="9281" spans="3:6" x14ac:dyDescent="0.25">
      <c r="C9281" t="str">
        <f t="shared" si="87"/>
        <v>SCEEPrCZ092014</v>
      </c>
      <c r="D9281" t="s">
        <v>534</v>
      </c>
      <c r="E9281" s="9">
        <v>2014</v>
      </c>
      <c r="F9281" s="9" t="e">
        <f t="shared" si="88"/>
        <v>#N/A</v>
      </c>
    </row>
    <row r="9282" spans="3:6" x14ac:dyDescent="0.25">
      <c r="C9282" t="str">
        <f t="shared" si="87"/>
        <v>SCEEPrCZ102014</v>
      </c>
      <c r="D9282" t="s">
        <v>535</v>
      </c>
      <c r="E9282" s="9">
        <v>2014</v>
      </c>
      <c r="F9282" s="9" t="e">
        <f t="shared" si="88"/>
        <v>#N/A</v>
      </c>
    </row>
    <row r="9283" spans="3:6" x14ac:dyDescent="0.25">
      <c r="C9283" t="str">
        <f t="shared" si="87"/>
        <v>SCEEPrCZ112014</v>
      </c>
      <c r="D9283" t="s">
        <v>536</v>
      </c>
      <c r="E9283" s="9">
        <v>2014</v>
      </c>
      <c r="F9283" s="9" t="e">
        <f t="shared" si="88"/>
        <v>#N/A</v>
      </c>
    </row>
    <row r="9284" spans="3:6" x14ac:dyDescent="0.25">
      <c r="C9284" t="str">
        <f t="shared" si="87"/>
        <v>SCEEPrCZ122014</v>
      </c>
      <c r="D9284" t="s">
        <v>537</v>
      </c>
      <c r="E9284" s="9">
        <v>2014</v>
      </c>
      <c r="F9284" s="9" t="e">
        <f t="shared" si="88"/>
        <v>#N/A</v>
      </c>
    </row>
    <row r="9285" spans="3:6" x14ac:dyDescent="0.25">
      <c r="C9285" t="str">
        <f t="shared" si="87"/>
        <v>SCEEPrCZ132014</v>
      </c>
      <c r="D9285" t="s">
        <v>538</v>
      </c>
      <c r="E9285" s="9">
        <v>2014</v>
      </c>
      <c r="F9285" s="9" t="e">
        <f t="shared" si="88"/>
        <v>#N/A</v>
      </c>
    </row>
    <row r="9286" spans="3:6" x14ac:dyDescent="0.25">
      <c r="C9286" t="str">
        <f t="shared" si="87"/>
        <v>SCEEPrCZ142014</v>
      </c>
      <c r="D9286" t="s">
        <v>539</v>
      </c>
      <c r="E9286" s="9">
        <v>2014</v>
      </c>
      <c r="F9286" s="9" t="e">
        <f t="shared" si="88"/>
        <v>#N/A</v>
      </c>
    </row>
    <row r="9287" spans="3:6" x14ac:dyDescent="0.25">
      <c r="C9287" t="str">
        <f t="shared" si="87"/>
        <v>SCEEPrCZ152014</v>
      </c>
      <c r="D9287" t="s">
        <v>540</v>
      </c>
      <c r="E9287" s="9">
        <v>2014</v>
      </c>
      <c r="F9287" s="9" t="e">
        <f t="shared" si="88"/>
        <v>#N/A</v>
      </c>
    </row>
    <row r="9288" spans="3:6" x14ac:dyDescent="0.25">
      <c r="C9288" t="str">
        <f t="shared" si="87"/>
        <v>SCEEPrCZ162014</v>
      </c>
      <c r="D9288" t="s">
        <v>541</v>
      </c>
      <c r="E9288" s="9">
        <v>2014</v>
      </c>
      <c r="F9288" s="9" t="e">
        <f t="shared" si="88"/>
        <v>#N/A</v>
      </c>
    </row>
    <row r="9289" spans="3:6" x14ac:dyDescent="0.25">
      <c r="C9289" t="str">
        <f t="shared" si="87"/>
        <v>SCEESeCZ012014</v>
      </c>
      <c r="D9289" t="s">
        <v>542</v>
      </c>
      <c r="E9289" s="9">
        <v>2014</v>
      </c>
      <c r="F9289" s="9" t="e">
        <f t="shared" si="88"/>
        <v>#N/A</v>
      </c>
    </row>
    <row r="9290" spans="3:6" x14ac:dyDescent="0.25">
      <c r="C9290" t="str">
        <f t="shared" si="87"/>
        <v>SCEESeCZ022014</v>
      </c>
      <c r="D9290" t="s">
        <v>543</v>
      </c>
      <c r="E9290" s="9">
        <v>2014</v>
      </c>
      <c r="F9290" s="9" t="e">
        <f t="shared" si="88"/>
        <v>#N/A</v>
      </c>
    </row>
    <row r="9291" spans="3:6" x14ac:dyDescent="0.25">
      <c r="C9291" t="str">
        <f t="shared" si="87"/>
        <v>SCEESeCZ032014</v>
      </c>
      <c r="D9291" t="s">
        <v>544</v>
      </c>
      <c r="E9291" s="9">
        <v>2014</v>
      </c>
      <c r="F9291" s="9" t="e">
        <f t="shared" si="88"/>
        <v>#N/A</v>
      </c>
    </row>
    <row r="9292" spans="3:6" x14ac:dyDescent="0.25">
      <c r="C9292" t="str">
        <f t="shared" si="87"/>
        <v>SCEESeCZ042014</v>
      </c>
      <c r="D9292" t="s">
        <v>545</v>
      </c>
      <c r="E9292" s="9">
        <v>2014</v>
      </c>
      <c r="F9292" s="9" t="e">
        <f t="shared" si="88"/>
        <v>#N/A</v>
      </c>
    </row>
    <row r="9293" spans="3:6" x14ac:dyDescent="0.25">
      <c r="C9293" t="str">
        <f t="shared" si="87"/>
        <v>SCEESeCZ052014</v>
      </c>
      <c r="D9293" t="s">
        <v>546</v>
      </c>
      <c r="E9293" s="9">
        <v>2014</v>
      </c>
      <c r="F9293" s="9" t="e">
        <f t="shared" si="88"/>
        <v>#N/A</v>
      </c>
    </row>
    <row r="9294" spans="3:6" x14ac:dyDescent="0.25">
      <c r="C9294" t="str">
        <f t="shared" si="87"/>
        <v>SCEESeCZ062014</v>
      </c>
      <c r="D9294" t="s">
        <v>547</v>
      </c>
      <c r="E9294" s="9">
        <v>2014</v>
      </c>
      <c r="F9294" s="9" t="e">
        <f t="shared" si="88"/>
        <v>#N/A</v>
      </c>
    </row>
    <row r="9295" spans="3:6" x14ac:dyDescent="0.25">
      <c r="C9295" t="str">
        <f t="shared" si="87"/>
        <v>SCEESeCZ072014</v>
      </c>
      <c r="D9295" t="s">
        <v>548</v>
      </c>
      <c r="E9295" s="9">
        <v>2014</v>
      </c>
      <c r="F9295" s="9" t="e">
        <f t="shared" si="88"/>
        <v>#N/A</v>
      </c>
    </row>
    <row r="9296" spans="3:6" x14ac:dyDescent="0.25">
      <c r="C9296" t="str">
        <f t="shared" si="87"/>
        <v>SCEESeCZ082014</v>
      </c>
      <c r="D9296" t="s">
        <v>549</v>
      </c>
      <c r="E9296" s="9">
        <v>2014</v>
      </c>
      <c r="F9296" s="9" t="e">
        <f t="shared" si="88"/>
        <v>#N/A</v>
      </c>
    </row>
    <row r="9297" spans="3:6" x14ac:dyDescent="0.25">
      <c r="C9297" t="str">
        <f t="shared" si="87"/>
        <v>SCEESeCZ092014</v>
      </c>
      <c r="D9297" t="s">
        <v>550</v>
      </c>
      <c r="E9297" s="9">
        <v>2014</v>
      </c>
      <c r="F9297" s="9" t="e">
        <f t="shared" si="88"/>
        <v>#N/A</v>
      </c>
    </row>
    <row r="9298" spans="3:6" x14ac:dyDescent="0.25">
      <c r="C9298" t="str">
        <f t="shared" si="87"/>
        <v>SCEESeCZ102014</v>
      </c>
      <c r="D9298" t="s">
        <v>551</v>
      </c>
      <c r="E9298" s="9">
        <v>2014</v>
      </c>
      <c r="F9298" s="9" t="e">
        <f t="shared" si="88"/>
        <v>#N/A</v>
      </c>
    </row>
    <row r="9299" spans="3:6" x14ac:dyDescent="0.25">
      <c r="C9299" t="str">
        <f t="shared" si="87"/>
        <v>SCEESeCZ112014</v>
      </c>
      <c r="D9299" t="s">
        <v>552</v>
      </c>
      <c r="E9299" s="9">
        <v>2014</v>
      </c>
      <c r="F9299" s="9" t="e">
        <f t="shared" si="88"/>
        <v>#N/A</v>
      </c>
    </row>
    <row r="9300" spans="3:6" x14ac:dyDescent="0.25">
      <c r="C9300" t="str">
        <f t="shared" si="87"/>
        <v>SCEESeCZ122014</v>
      </c>
      <c r="D9300" t="s">
        <v>553</v>
      </c>
      <c r="E9300" s="9">
        <v>2014</v>
      </c>
      <c r="F9300" s="9" t="e">
        <f t="shared" si="88"/>
        <v>#N/A</v>
      </c>
    </row>
    <row r="9301" spans="3:6" x14ac:dyDescent="0.25">
      <c r="C9301" t="str">
        <f t="shared" si="87"/>
        <v>SCEESeCZ132014</v>
      </c>
      <c r="D9301" t="s">
        <v>554</v>
      </c>
      <c r="E9301" s="9">
        <v>2014</v>
      </c>
      <c r="F9301" s="9" t="e">
        <f t="shared" si="88"/>
        <v>#N/A</v>
      </c>
    </row>
    <row r="9302" spans="3:6" x14ac:dyDescent="0.25">
      <c r="C9302" t="str">
        <f t="shared" si="87"/>
        <v>SCEESeCZ142014</v>
      </c>
      <c r="D9302" t="s">
        <v>555</v>
      </c>
      <c r="E9302" s="9">
        <v>2014</v>
      </c>
      <c r="F9302" s="9" t="e">
        <f t="shared" si="88"/>
        <v>#N/A</v>
      </c>
    </row>
    <row r="9303" spans="3:6" x14ac:dyDescent="0.25">
      <c r="C9303" t="str">
        <f t="shared" si="87"/>
        <v>SCEESeCZ152014</v>
      </c>
      <c r="D9303" t="s">
        <v>556</v>
      </c>
      <c r="E9303" s="9">
        <v>2014</v>
      </c>
      <c r="F9303" s="9" t="e">
        <f t="shared" si="88"/>
        <v>#N/A</v>
      </c>
    </row>
    <row r="9304" spans="3:6" x14ac:dyDescent="0.25">
      <c r="C9304" t="str">
        <f t="shared" si="87"/>
        <v>SCEESeCZ162014</v>
      </c>
      <c r="D9304" t="s">
        <v>557</v>
      </c>
      <c r="E9304" s="9">
        <v>2014</v>
      </c>
      <c r="F9304" s="9" t="e">
        <f t="shared" si="88"/>
        <v>#N/A</v>
      </c>
    </row>
    <row r="9305" spans="3:6" x14ac:dyDescent="0.25">
      <c r="C9305" t="str">
        <f t="shared" si="87"/>
        <v>SCEECCCZ012014</v>
      </c>
      <c r="D9305" t="s">
        <v>558</v>
      </c>
      <c r="E9305" s="9">
        <v>2014</v>
      </c>
      <c r="F9305" s="9" t="e">
        <f t="shared" si="88"/>
        <v>#N/A</v>
      </c>
    </row>
    <row r="9306" spans="3:6" x14ac:dyDescent="0.25">
      <c r="C9306" t="str">
        <f t="shared" si="87"/>
        <v>SCEECCCZ022014</v>
      </c>
      <c r="D9306" t="s">
        <v>559</v>
      </c>
      <c r="E9306" s="9">
        <v>2014</v>
      </c>
      <c r="F9306" s="9" t="e">
        <f t="shared" si="88"/>
        <v>#N/A</v>
      </c>
    </row>
    <row r="9307" spans="3:6" x14ac:dyDescent="0.25">
      <c r="C9307" t="str">
        <f t="shared" si="87"/>
        <v>SCEECCCZ032014</v>
      </c>
      <c r="D9307" t="s">
        <v>560</v>
      </c>
      <c r="E9307" s="9">
        <v>2014</v>
      </c>
      <c r="F9307" s="9" t="e">
        <f t="shared" si="88"/>
        <v>#N/A</v>
      </c>
    </row>
    <row r="9308" spans="3:6" x14ac:dyDescent="0.25">
      <c r="C9308" t="str">
        <f t="shared" si="87"/>
        <v>SCEECCCZ042014</v>
      </c>
      <c r="D9308" t="s">
        <v>561</v>
      </c>
      <c r="E9308" s="9">
        <v>2014</v>
      </c>
      <c r="F9308" s="9" t="e">
        <f t="shared" si="88"/>
        <v>#N/A</v>
      </c>
    </row>
    <row r="9309" spans="3:6" x14ac:dyDescent="0.25">
      <c r="C9309" t="str">
        <f t="shared" si="87"/>
        <v>SCEECCCZ052014</v>
      </c>
      <c r="D9309" t="s">
        <v>562</v>
      </c>
      <c r="E9309" s="9">
        <v>2014</v>
      </c>
      <c r="F9309" s="9" t="e">
        <f t="shared" si="88"/>
        <v>#N/A</v>
      </c>
    </row>
    <row r="9310" spans="3:6" x14ac:dyDescent="0.25">
      <c r="C9310" t="str">
        <f t="shared" si="87"/>
        <v>SCEECCCZ062014</v>
      </c>
      <c r="D9310" t="s">
        <v>563</v>
      </c>
      <c r="E9310" s="9">
        <v>2014</v>
      </c>
      <c r="F9310" s="9" t="e">
        <f t="shared" si="88"/>
        <v>#N/A</v>
      </c>
    </row>
    <row r="9311" spans="3:6" x14ac:dyDescent="0.25">
      <c r="C9311" t="str">
        <f t="shared" si="87"/>
        <v>SCEECCCZ072014</v>
      </c>
      <c r="D9311" t="s">
        <v>564</v>
      </c>
      <c r="E9311" s="9">
        <v>2014</v>
      </c>
      <c r="F9311" s="9" t="e">
        <f t="shared" si="88"/>
        <v>#N/A</v>
      </c>
    </row>
    <row r="9312" spans="3:6" x14ac:dyDescent="0.25">
      <c r="C9312" t="str">
        <f t="shared" si="87"/>
        <v>SCEECCCZ082014</v>
      </c>
      <c r="D9312" t="s">
        <v>565</v>
      </c>
      <c r="E9312" s="9">
        <v>2014</v>
      </c>
      <c r="F9312" s="9" t="e">
        <f t="shared" si="88"/>
        <v>#N/A</v>
      </c>
    </row>
    <row r="9313" spans="3:6" x14ac:dyDescent="0.25">
      <c r="C9313" t="str">
        <f t="shared" si="87"/>
        <v>SCEECCCZ092014</v>
      </c>
      <c r="D9313" t="s">
        <v>566</v>
      </c>
      <c r="E9313" s="9">
        <v>2014</v>
      </c>
      <c r="F9313" s="9" t="e">
        <f t="shared" si="88"/>
        <v>#N/A</v>
      </c>
    </row>
    <row r="9314" spans="3:6" x14ac:dyDescent="0.25">
      <c r="C9314" t="str">
        <f t="shared" si="87"/>
        <v>SCEECCCZ102014</v>
      </c>
      <c r="D9314" t="s">
        <v>567</v>
      </c>
      <c r="E9314" s="9">
        <v>2014</v>
      </c>
      <c r="F9314" s="9" t="e">
        <f t="shared" si="88"/>
        <v>#N/A</v>
      </c>
    </row>
    <row r="9315" spans="3:6" x14ac:dyDescent="0.25">
      <c r="C9315" t="str">
        <f t="shared" si="87"/>
        <v>SCEECCCZ112014</v>
      </c>
      <c r="D9315" t="s">
        <v>568</v>
      </c>
      <c r="E9315" s="9">
        <v>2014</v>
      </c>
      <c r="F9315" s="9" t="e">
        <f t="shared" si="88"/>
        <v>#N/A</v>
      </c>
    </row>
    <row r="9316" spans="3:6" x14ac:dyDescent="0.25">
      <c r="C9316" t="str">
        <f t="shared" si="87"/>
        <v>SCEECCCZ122014</v>
      </c>
      <c r="D9316" t="s">
        <v>569</v>
      </c>
      <c r="E9316" s="9">
        <v>2014</v>
      </c>
      <c r="F9316" s="9" t="e">
        <f t="shared" si="88"/>
        <v>#N/A</v>
      </c>
    </row>
    <row r="9317" spans="3:6" x14ac:dyDescent="0.25">
      <c r="C9317" t="str">
        <f t="shared" si="87"/>
        <v>SCEECCCZ132014</v>
      </c>
      <c r="D9317" t="s">
        <v>570</v>
      </c>
      <c r="E9317" s="9">
        <v>2014</v>
      </c>
      <c r="F9317" s="9" t="e">
        <f t="shared" si="88"/>
        <v>#N/A</v>
      </c>
    </row>
    <row r="9318" spans="3:6" x14ac:dyDescent="0.25">
      <c r="C9318" t="str">
        <f t="shared" si="87"/>
        <v>SCEECCCZ142014</v>
      </c>
      <c r="D9318" t="s">
        <v>571</v>
      </c>
      <c r="E9318" s="9">
        <v>2014</v>
      </c>
      <c r="F9318" s="9" t="e">
        <f t="shared" si="88"/>
        <v>#N/A</v>
      </c>
    </row>
    <row r="9319" spans="3:6" x14ac:dyDescent="0.25">
      <c r="C9319" t="str">
        <f t="shared" si="87"/>
        <v>SCEECCCZ152014</v>
      </c>
      <c r="D9319" t="s">
        <v>572</v>
      </c>
      <c r="E9319" s="9">
        <v>2014</v>
      </c>
      <c r="F9319" s="9" t="e">
        <f t="shared" si="88"/>
        <v>#N/A</v>
      </c>
    </row>
    <row r="9320" spans="3:6" x14ac:dyDescent="0.25">
      <c r="C9320" t="str">
        <f t="shared" si="87"/>
        <v>SCEECCCZ162014</v>
      </c>
      <c r="D9320" t="s">
        <v>573</v>
      </c>
      <c r="E9320" s="9">
        <v>2014</v>
      </c>
      <c r="F9320" s="9" t="e">
        <f t="shared" si="88"/>
        <v>#N/A</v>
      </c>
    </row>
    <row r="9321" spans="3:6" x14ac:dyDescent="0.25">
      <c r="C9321" t="str">
        <f t="shared" si="87"/>
        <v>SCEEUnCZ012014</v>
      </c>
      <c r="D9321" t="s">
        <v>574</v>
      </c>
      <c r="E9321" s="9">
        <v>2014</v>
      </c>
      <c r="F9321" s="9" t="e">
        <f t="shared" si="88"/>
        <v>#N/A</v>
      </c>
    </row>
    <row r="9322" spans="3:6" x14ac:dyDescent="0.25">
      <c r="C9322" t="str">
        <f t="shared" si="87"/>
        <v>SCEEUnCZ022014</v>
      </c>
      <c r="D9322" t="s">
        <v>575</v>
      </c>
      <c r="E9322" s="9">
        <v>2014</v>
      </c>
      <c r="F9322" s="9" t="e">
        <f t="shared" si="88"/>
        <v>#N/A</v>
      </c>
    </row>
    <row r="9323" spans="3:6" x14ac:dyDescent="0.25">
      <c r="C9323" t="str">
        <f t="shared" si="87"/>
        <v>SCEEUnCZ032014</v>
      </c>
      <c r="D9323" t="s">
        <v>576</v>
      </c>
      <c r="E9323" s="9">
        <v>2014</v>
      </c>
      <c r="F9323" s="9" t="e">
        <f t="shared" si="88"/>
        <v>#N/A</v>
      </c>
    </row>
    <row r="9324" spans="3:6" x14ac:dyDescent="0.25">
      <c r="C9324" t="str">
        <f t="shared" si="87"/>
        <v>SCEEUnCZ042014</v>
      </c>
      <c r="D9324" t="s">
        <v>577</v>
      </c>
      <c r="E9324" s="9">
        <v>2014</v>
      </c>
      <c r="F9324" s="9" t="e">
        <f t="shared" si="88"/>
        <v>#N/A</v>
      </c>
    </row>
    <row r="9325" spans="3:6" x14ac:dyDescent="0.25">
      <c r="C9325" t="str">
        <f t="shared" si="87"/>
        <v>SCEEUnCZ052014</v>
      </c>
      <c r="D9325" t="s">
        <v>578</v>
      </c>
      <c r="E9325" s="9">
        <v>2014</v>
      </c>
      <c r="F9325" s="9" t="e">
        <f t="shared" si="88"/>
        <v>#N/A</v>
      </c>
    </row>
    <row r="9326" spans="3:6" x14ac:dyDescent="0.25">
      <c r="C9326" t="str">
        <f t="shared" si="87"/>
        <v>SCEEUnCZ062014</v>
      </c>
      <c r="D9326" t="s">
        <v>579</v>
      </c>
      <c r="E9326" s="9">
        <v>2014</v>
      </c>
      <c r="F9326" s="9" t="e">
        <f t="shared" si="88"/>
        <v>#N/A</v>
      </c>
    </row>
    <row r="9327" spans="3:6" x14ac:dyDescent="0.25">
      <c r="C9327" t="str">
        <f t="shared" si="87"/>
        <v>SCEEUnCZ072014</v>
      </c>
      <c r="D9327" t="s">
        <v>580</v>
      </c>
      <c r="E9327" s="9">
        <v>2014</v>
      </c>
      <c r="F9327" s="9" t="e">
        <f t="shared" si="88"/>
        <v>#N/A</v>
      </c>
    </row>
    <row r="9328" spans="3:6" x14ac:dyDescent="0.25">
      <c r="C9328" t="str">
        <f t="shared" si="87"/>
        <v>SCEEUnCZ082014</v>
      </c>
      <c r="D9328" t="s">
        <v>581</v>
      </c>
      <c r="E9328" s="9">
        <v>2014</v>
      </c>
      <c r="F9328" s="9" t="e">
        <f t="shared" si="88"/>
        <v>#N/A</v>
      </c>
    </row>
    <row r="9329" spans="3:6" x14ac:dyDescent="0.25">
      <c r="C9329" t="str">
        <f t="shared" si="87"/>
        <v>SCEEUnCZ092014</v>
      </c>
      <c r="D9329" t="s">
        <v>582</v>
      </c>
      <c r="E9329" s="9">
        <v>2014</v>
      </c>
      <c r="F9329" s="9" t="e">
        <f t="shared" si="88"/>
        <v>#N/A</v>
      </c>
    </row>
    <row r="9330" spans="3:6" x14ac:dyDescent="0.25">
      <c r="C9330" t="str">
        <f t="shared" si="87"/>
        <v>SCEEUnCZ102014</v>
      </c>
      <c r="D9330" t="s">
        <v>583</v>
      </c>
      <c r="E9330" s="9">
        <v>2014</v>
      </c>
      <c r="F9330" s="9" t="e">
        <f t="shared" si="88"/>
        <v>#N/A</v>
      </c>
    </row>
    <row r="9331" spans="3:6" x14ac:dyDescent="0.25">
      <c r="C9331" t="str">
        <f t="shared" si="87"/>
        <v>SCEEUnCZ112014</v>
      </c>
      <c r="D9331" t="s">
        <v>584</v>
      </c>
      <c r="E9331" s="9">
        <v>2014</v>
      </c>
      <c r="F9331" s="9" t="e">
        <f t="shared" si="88"/>
        <v>#N/A</v>
      </c>
    </row>
    <row r="9332" spans="3:6" x14ac:dyDescent="0.25">
      <c r="C9332" t="str">
        <f t="shared" si="87"/>
        <v>SCEEUnCZ122014</v>
      </c>
      <c r="D9332" t="s">
        <v>585</v>
      </c>
      <c r="E9332" s="9">
        <v>2014</v>
      </c>
      <c r="F9332" s="9" t="e">
        <f t="shared" si="88"/>
        <v>#N/A</v>
      </c>
    </row>
    <row r="9333" spans="3:6" x14ac:dyDescent="0.25">
      <c r="C9333" t="str">
        <f t="shared" si="87"/>
        <v>SCEEUnCZ132014</v>
      </c>
      <c r="D9333" t="s">
        <v>586</v>
      </c>
      <c r="E9333" s="9">
        <v>2014</v>
      </c>
      <c r="F9333" s="9" t="e">
        <f t="shared" si="88"/>
        <v>#N/A</v>
      </c>
    </row>
    <row r="9334" spans="3:6" x14ac:dyDescent="0.25">
      <c r="C9334" t="str">
        <f t="shared" si="87"/>
        <v>SCEEUnCZ142014</v>
      </c>
      <c r="D9334" t="s">
        <v>587</v>
      </c>
      <c r="E9334" s="9">
        <v>2014</v>
      </c>
      <c r="F9334" s="9" t="e">
        <f t="shared" si="88"/>
        <v>#N/A</v>
      </c>
    </row>
    <row r="9335" spans="3:6" x14ac:dyDescent="0.25">
      <c r="C9335" t="str">
        <f t="shared" si="87"/>
        <v>SCEEUnCZ152014</v>
      </c>
      <c r="D9335" t="s">
        <v>588</v>
      </c>
      <c r="E9335" s="9">
        <v>2014</v>
      </c>
      <c r="F9335" s="9" t="e">
        <f t="shared" si="88"/>
        <v>#N/A</v>
      </c>
    </row>
    <row r="9336" spans="3:6" x14ac:dyDescent="0.25">
      <c r="C9336" t="str">
        <f t="shared" si="87"/>
        <v>SCEEUnCZ162014</v>
      </c>
      <c r="D9336" t="s">
        <v>589</v>
      </c>
      <c r="E9336" s="9">
        <v>2014</v>
      </c>
      <c r="F9336" s="9" t="e">
        <f t="shared" si="88"/>
        <v>#N/A</v>
      </c>
    </row>
    <row r="9337" spans="3:6" x14ac:dyDescent="0.25">
      <c r="C9337" t="str">
        <f t="shared" ref="C9337:C9400" si="89">+D9337&amp;E9337</f>
        <v>SCEERCCZ012014</v>
      </c>
      <c r="D9337" t="s">
        <v>590</v>
      </c>
      <c r="E9337" s="9">
        <v>2014</v>
      </c>
      <c r="F9337" s="9" t="e">
        <f t="shared" ref="F9337:F9400" si="90">VLOOKUP(D9337&amp;"2011",$C$4:$F$8887,4,FALSE)/2</f>
        <v>#N/A</v>
      </c>
    </row>
    <row r="9338" spans="3:6" x14ac:dyDescent="0.25">
      <c r="C9338" t="str">
        <f t="shared" si="89"/>
        <v>SCEERCCZ022014</v>
      </c>
      <c r="D9338" t="s">
        <v>591</v>
      </c>
      <c r="E9338" s="9">
        <v>2014</v>
      </c>
      <c r="F9338" s="9" t="e">
        <f t="shared" si="90"/>
        <v>#N/A</v>
      </c>
    </row>
    <row r="9339" spans="3:6" x14ac:dyDescent="0.25">
      <c r="C9339" t="str">
        <f t="shared" si="89"/>
        <v>SCEERCCZ032014</v>
      </c>
      <c r="D9339" t="s">
        <v>592</v>
      </c>
      <c r="E9339" s="9">
        <v>2014</v>
      </c>
      <c r="F9339" s="9" t="e">
        <f t="shared" si="90"/>
        <v>#N/A</v>
      </c>
    </row>
    <row r="9340" spans="3:6" x14ac:dyDescent="0.25">
      <c r="C9340" t="str">
        <f t="shared" si="89"/>
        <v>SCEERCCZ042014</v>
      </c>
      <c r="D9340" t="s">
        <v>593</v>
      </c>
      <c r="E9340" s="9">
        <v>2014</v>
      </c>
      <c r="F9340" s="9" t="e">
        <f t="shared" si="90"/>
        <v>#N/A</v>
      </c>
    </row>
    <row r="9341" spans="3:6" x14ac:dyDescent="0.25">
      <c r="C9341" t="str">
        <f t="shared" si="89"/>
        <v>SCEERCCZ052014</v>
      </c>
      <c r="D9341" t="s">
        <v>594</v>
      </c>
      <c r="E9341" s="9">
        <v>2014</v>
      </c>
      <c r="F9341" s="9" t="e">
        <f t="shared" si="90"/>
        <v>#N/A</v>
      </c>
    </row>
    <row r="9342" spans="3:6" x14ac:dyDescent="0.25">
      <c r="C9342" t="str">
        <f t="shared" si="89"/>
        <v>SCEERCCZ062014</v>
      </c>
      <c r="D9342" t="s">
        <v>595</v>
      </c>
      <c r="E9342" s="9">
        <v>2014</v>
      </c>
      <c r="F9342" s="9" t="e">
        <f t="shared" si="90"/>
        <v>#N/A</v>
      </c>
    </row>
    <row r="9343" spans="3:6" x14ac:dyDescent="0.25">
      <c r="C9343" t="str">
        <f t="shared" si="89"/>
        <v>SCEERCCZ072014</v>
      </c>
      <c r="D9343" t="s">
        <v>596</v>
      </c>
      <c r="E9343" s="9">
        <v>2014</v>
      </c>
      <c r="F9343" s="9" t="e">
        <f t="shared" si="90"/>
        <v>#N/A</v>
      </c>
    </row>
    <row r="9344" spans="3:6" x14ac:dyDescent="0.25">
      <c r="C9344" t="str">
        <f t="shared" si="89"/>
        <v>SCEERCCZ082014</v>
      </c>
      <c r="D9344" t="s">
        <v>597</v>
      </c>
      <c r="E9344" s="9">
        <v>2014</v>
      </c>
      <c r="F9344" s="9" t="e">
        <f t="shared" si="90"/>
        <v>#N/A</v>
      </c>
    </row>
    <row r="9345" spans="3:6" x14ac:dyDescent="0.25">
      <c r="C9345" t="str">
        <f t="shared" si="89"/>
        <v>SCEERCCZ092014</v>
      </c>
      <c r="D9345" t="s">
        <v>598</v>
      </c>
      <c r="E9345" s="9">
        <v>2014</v>
      </c>
      <c r="F9345" s="9" t="e">
        <f t="shared" si="90"/>
        <v>#N/A</v>
      </c>
    </row>
    <row r="9346" spans="3:6" x14ac:dyDescent="0.25">
      <c r="C9346" t="str">
        <f t="shared" si="89"/>
        <v>SCEERCCZ102014</v>
      </c>
      <c r="D9346" t="s">
        <v>599</v>
      </c>
      <c r="E9346" s="9">
        <v>2014</v>
      </c>
      <c r="F9346" s="9" t="e">
        <f t="shared" si="90"/>
        <v>#N/A</v>
      </c>
    </row>
    <row r="9347" spans="3:6" x14ac:dyDescent="0.25">
      <c r="C9347" t="str">
        <f t="shared" si="89"/>
        <v>SCEERCCZ112014</v>
      </c>
      <c r="D9347" t="s">
        <v>600</v>
      </c>
      <c r="E9347" s="9">
        <v>2014</v>
      </c>
      <c r="F9347" s="9" t="e">
        <f t="shared" si="90"/>
        <v>#N/A</v>
      </c>
    </row>
    <row r="9348" spans="3:6" x14ac:dyDescent="0.25">
      <c r="C9348" t="str">
        <f t="shared" si="89"/>
        <v>SCEERCCZ122014</v>
      </c>
      <c r="D9348" t="s">
        <v>601</v>
      </c>
      <c r="E9348" s="9">
        <v>2014</v>
      </c>
      <c r="F9348" s="9" t="e">
        <f t="shared" si="90"/>
        <v>#N/A</v>
      </c>
    </row>
    <row r="9349" spans="3:6" x14ac:dyDescent="0.25">
      <c r="C9349" t="str">
        <f t="shared" si="89"/>
        <v>SCEERCCZ132014</v>
      </c>
      <c r="D9349" t="s">
        <v>602</v>
      </c>
      <c r="E9349" s="9">
        <v>2014</v>
      </c>
      <c r="F9349" s="9" t="e">
        <f t="shared" si="90"/>
        <v>#N/A</v>
      </c>
    </row>
    <row r="9350" spans="3:6" x14ac:dyDescent="0.25">
      <c r="C9350" t="str">
        <f t="shared" si="89"/>
        <v>SCEERCCZ142014</v>
      </c>
      <c r="D9350" t="s">
        <v>603</v>
      </c>
      <c r="E9350" s="9">
        <v>2014</v>
      </c>
      <c r="F9350" s="9" t="e">
        <f t="shared" si="90"/>
        <v>#N/A</v>
      </c>
    </row>
    <row r="9351" spans="3:6" x14ac:dyDescent="0.25">
      <c r="C9351" t="str">
        <f t="shared" si="89"/>
        <v>SCEERCCZ152014</v>
      </c>
      <c r="D9351" t="s">
        <v>604</v>
      </c>
      <c r="E9351" s="9">
        <v>2014</v>
      </c>
      <c r="F9351" s="9" t="e">
        <f t="shared" si="90"/>
        <v>#N/A</v>
      </c>
    </row>
    <row r="9352" spans="3:6" x14ac:dyDescent="0.25">
      <c r="C9352" t="str">
        <f t="shared" si="89"/>
        <v>SCEERCCZ162014</v>
      </c>
      <c r="D9352" t="s">
        <v>605</v>
      </c>
      <c r="E9352" s="9">
        <v>2014</v>
      </c>
      <c r="F9352" s="9" t="e">
        <f t="shared" si="90"/>
        <v>#N/A</v>
      </c>
    </row>
    <row r="9353" spans="3:6" x14ac:dyDescent="0.25">
      <c r="C9353" t="str">
        <f t="shared" si="89"/>
        <v>SCEGroCZ012014</v>
      </c>
      <c r="D9353" t="s">
        <v>606</v>
      </c>
      <c r="E9353" s="9">
        <v>2014</v>
      </c>
      <c r="F9353" s="9" t="e">
        <f t="shared" si="90"/>
        <v>#N/A</v>
      </c>
    </row>
    <row r="9354" spans="3:6" x14ac:dyDescent="0.25">
      <c r="C9354" t="str">
        <f t="shared" si="89"/>
        <v>SCEGroCZ022014</v>
      </c>
      <c r="D9354" t="s">
        <v>607</v>
      </c>
      <c r="E9354" s="9">
        <v>2014</v>
      </c>
      <c r="F9354" s="9" t="e">
        <f t="shared" si="90"/>
        <v>#N/A</v>
      </c>
    </row>
    <row r="9355" spans="3:6" x14ac:dyDescent="0.25">
      <c r="C9355" t="str">
        <f t="shared" si="89"/>
        <v>SCEGroCZ032014</v>
      </c>
      <c r="D9355" t="s">
        <v>608</v>
      </c>
      <c r="E9355" s="9">
        <v>2014</v>
      </c>
      <c r="F9355" s="9" t="e">
        <f t="shared" si="90"/>
        <v>#N/A</v>
      </c>
    </row>
    <row r="9356" spans="3:6" x14ac:dyDescent="0.25">
      <c r="C9356" t="str">
        <f t="shared" si="89"/>
        <v>SCEGroCZ042014</v>
      </c>
      <c r="D9356" t="s">
        <v>609</v>
      </c>
      <c r="E9356" s="9">
        <v>2014</v>
      </c>
      <c r="F9356" s="9" t="e">
        <f t="shared" si="90"/>
        <v>#N/A</v>
      </c>
    </row>
    <row r="9357" spans="3:6" x14ac:dyDescent="0.25">
      <c r="C9357" t="str">
        <f t="shared" si="89"/>
        <v>SCEGroCZ052014</v>
      </c>
      <c r="D9357" t="s">
        <v>610</v>
      </c>
      <c r="E9357" s="9">
        <v>2014</v>
      </c>
      <c r="F9357" s="9" t="e">
        <f t="shared" si="90"/>
        <v>#N/A</v>
      </c>
    </row>
    <row r="9358" spans="3:6" x14ac:dyDescent="0.25">
      <c r="C9358" t="str">
        <f t="shared" si="89"/>
        <v>SCEGroCZ062014</v>
      </c>
      <c r="D9358" t="s">
        <v>611</v>
      </c>
      <c r="E9358" s="9">
        <v>2014</v>
      </c>
      <c r="F9358" s="9" t="e">
        <f t="shared" si="90"/>
        <v>#N/A</v>
      </c>
    </row>
    <row r="9359" spans="3:6" x14ac:dyDescent="0.25">
      <c r="C9359" t="str">
        <f t="shared" si="89"/>
        <v>SCEGroCZ072014</v>
      </c>
      <c r="D9359" t="s">
        <v>612</v>
      </c>
      <c r="E9359" s="9">
        <v>2014</v>
      </c>
      <c r="F9359" s="9" t="e">
        <f t="shared" si="90"/>
        <v>#N/A</v>
      </c>
    </row>
    <row r="9360" spans="3:6" x14ac:dyDescent="0.25">
      <c r="C9360" t="str">
        <f t="shared" si="89"/>
        <v>SCEGroCZ082014</v>
      </c>
      <c r="D9360" t="s">
        <v>613</v>
      </c>
      <c r="E9360" s="9">
        <v>2014</v>
      </c>
      <c r="F9360" s="9" t="e">
        <f t="shared" si="90"/>
        <v>#N/A</v>
      </c>
    </row>
    <row r="9361" spans="3:6" x14ac:dyDescent="0.25">
      <c r="C9361" t="str">
        <f t="shared" si="89"/>
        <v>SCEGroCZ092014</v>
      </c>
      <c r="D9361" t="s">
        <v>614</v>
      </c>
      <c r="E9361" s="9">
        <v>2014</v>
      </c>
      <c r="F9361" s="9" t="e">
        <f t="shared" si="90"/>
        <v>#N/A</v>
      </c>
    </row>
    <row r="9362" spans="3:6" x14ac:dyDescent="0.25">
      <c r="C9362" t="str">
        <f t="shared" si="89"/>
        <v>SCEGroCZ102014</v>
      </c>
      <c r="D9362" t="s">
        <v>615</v>
      </c>
      <c r="E9362" s="9">
        <v>2014</v>
      </c>
      <c r="F9362" s="9" t="e">
        <f t="shared" si="90"/>
        <v>#N/A</v>
      </c>
    </row>
    <row r="9363" spans="3:6" x14ac:dyDescent="0.25">
      <c r="C9363" t="str">
        <f t="shared" si="89"/>
        <v>SCEGroCZ112014</v>
      </c>
      <c r="D9363" t="s">
        <v>616</v>
      </c>
      <c r="E9363" s="9">
        <v>2014</v>
      </c>
      <c r="F9363" s="9" t="e">
        <f t="shared" si="90"/>
        <v>#N/A</v>
      </c>
    </row>
    <row r="9364" spans="3:6" x14ac:dyDescent="0.25">
      <c r="C9364" t="str">
        <f t="shared" si="89"/>
        <v>SCEGroCZ122014</v>
      </c>
      <c r="D9364" t="s">
        <v>617</v>
      </c>
      <c r="E9364" s="9">
        <v>2014</v>
      </c>
      <c r="F9364" s="9" t="e">
        <f t="shared" si="90"/>
        <v>#N/A</v>
      </c>
    </row>
    <row r="9365" spans="3:6" x14ac:dyDescent="0.25">
      <c r="C9365" t="str">
        <f t="shared" si="89"/>
        <v>SCEGroCZ132014</v>
      </c>
      <c r="D9365" t="s">
        <v>618</v>
      </c>
      <c r="E9365" s="9">
        <v>2014</v>
      </c>
      <c r="F9365" s="9" t="e">
        <f t="shared" si="90"/>
        <v>#N/A</v>
      </c>
    </row>
    <row r="9366" spans="3:6" x14ac:dyDescent="0.25">
      <c r="C9366" t="str">
        <f t="shared" si="89"/>
        <v>SCEGroCZ142014</v>
      </c>
      <c r="D9366" t="s">
        <v>619</v>
      </c>
      <c r="E9366" s="9">
        <v>2014</v>
      </c>
      <c r="F9366" s="9" t="e">
        <f t="shared" si="90"/>
        <v>#N/A</v>
      </c>
    </row>
    <row r="9367" spans="3:6" x14ac:dyDescent="0.25">
      <c r="C9367" t="str">
        <f t="shared" si="89"/>
        <v>SCEGroCZ152014</v>
      </c>
      <c r="D9367" t="s">
        <v>620</v>
      </c>
      <c r="E9367" s="9">
        <v>2014</v>
      </c>
      <c r="F9367" s="9" t="e">
        <f t="shared" si="90"/>
        <v>#N/A</v>
      </c>
    </row>
    <row r="9368" spans="3:6" x14ac:dyDescent="0.25">
      <c r="C9368" t="str">
        <f t="shared" si="89"/>
        <v>SCEGroCZ162014</v>
      </c>
      <c r="D9368" t="s">
        <v>621</v>
      </c>
      <c r="E9368" s="9">
        <v>2014</v>
      </c>
      <c r="F9368" s="9" t="e">
        <f t="shared" si="90"/>
        <v>#N/A</v>
      </c>
    </row>
    <row r="9369" spans="3:6" x14ac:dyDescent="0.25">
      <c r="C9369" t="str">
        <f t="shared" si="89"/>
        <v>SCEHspCZ012014</v>
      </c>
      <c r="D9369" t="s">
        <v>622</v>
      </c>
      <c r="E9369" s="9">
        <v>2014</v>
      </c>
      <c r="F9369" s="9" t="e">
        <f t="shared" si="90"/>
        <v>#N/A</v>
      </c>
    </row>
    <row r="9370" spans="3:6" x14ac:dyDescent="0.25">
      <c r="C9370" t="str">
        <f t="shared" si="89"/>
        <v>SCEHspCZ022014</v>
      </c>
      <c r="D9370" t="s">
        <v>623</v>
      </c>
      <c r="E9370" s="9">
        <v>2014</v>
      </c>
      <c r="F9370" s="9" t="e">
        <f t="shared" si="90"/>
        <v>#N/A</v>
      </c>
    </row>
    <row r="9371" spans="3:6" x14ac:dyDescent="0.25">
      <c r="C9371" t="str">
        <f t="shared" si="89"/>
        <v>SCEHspCZ032014</v>
      </c>
      <c r="D9371" t="s">
        <v>624</v>
      </c>
      <c r="E9371" s="9">
        <v>2014</v>
      </c>
      <c r="F9371" s="9" t="e">
        <f t="shared" si="90"/>
        <v>#N/A</v>
      </c>
    </row>
    <row r="9372" spans="3:6" x14ac:dyDescent="0.25">
      <c r="C9372" t="str">
        <f t="shared" si="89"/>
        <v>SCEHspCZ042014</v>
      </c>
      <c r="D9372" t="s">
        <v>625</v>
      </c>
      <c r="E9372" s="9">
        <v>2014</v>
      </c>
      <c r="F9372" s="9" t="e">
        <f t="shared" si="90"/>
        <v>#N/A</v>
      </c>
    </row>
    <row r="9373" spans="3:6" x14ac:dyDescent="0.25">
      <c r="C9373" t="str">
        <f t="shared" si="89"/>
        <v>SCEHspCZ052014</v>
      </c>
      <c r="D9373" t="s">
        <v>626</v>
      </c>
      <c r="E9373" s="9">
        <v>2014</v>
      </c>
      <c r="F9373" s="9" t="e">
        <f t="shared" si="90"/>
        <v>#N/A</v>
      </c>
    </row>
    <row r="9374" spans="3:6" x14ac:dyDescent="0.25">
      <c r="C9374" t="str">
        <f t="shared" si="89"/>
        <v>SCEHspCZ062014</v>
      </c>
      <c r="D9374" t="s">
        <v>627</v>
      </c>
      <c r="E9374" s="9">
        <v>2014</v>
      </c>
      <c r="F9374" s="9" t="e">
        <f t="shared" si="90"/>
        <v>#N/A</v>
      </c>
    </row>
    <row r="9375" spans="3:6" x14ac:dyDescent="0.25">
      <c r="C9375" t="str">
        <f t="shared" si="89"/>
        <v>SCEHspCZ072014</v>
      </c>
      <c r="D9375" t="s">
        <v>628</v>
      </c>
      <c r="E9375" s="9">
        <v>2014</v>
      </c>
      <c r="F9375" s="9" t="e">
        <f t="shared" si="90"/>
        <v>#N/A</v>
      </c>
    </row>
    <row r="9376" spans="3:6" x14ac:dyDescent="0.25">
      <c r="C9376" t="str">
        <f t="shared" si="89"/>
        <v>SCEHspCZ082014</v>
      </c>
      <c r="D9376" t="s">
        <v>629</v>
      </c>
      <c r="E9376" s="9">
        <v>2014</v>
      </c>
      <c r="F9376" s="9" t="e">
        <f t="shared" si="90"/>
        <v>#N/A</v>
      </c>
    </row>
    <row r="9377" spans="3:6" x14ac:dyDescent="0.25">
      <c r="C9377" t="str">
        <f t="shared" si="89"/>
        <v>SCEHspCZ092014</v>
      </c>
      <c r="D9377" t="s">
        <v>630</v>
      </c>
      <c r="E9377" s="9">
        <v>2014</v>
      </c>
      <c r="F9377" s="9" t="e">
        <f t="shared" si="90"/>
        <v>#N/A</v>
      </c>
    </row>
    <row r="9378" spans="3:6" x14ac:dyDescent="0.25">
      <c r="C9378" t="str">
        <f t="shared" si="89"/>
        <v>SCEHspCZ102014</v>
      </c>
      <c r="D9378" t="s">
        <v>631</v>
      </c>
      <c r="E9378" s="9">
        <v>2014</v>
      </c>
      <c r="F9378" s="9" t="e">
        <f t="shared" si="90"/>
        <v>#N/A</v>
      </c>
    </row>
    <row r="9379" spans="3:6" x14ac:dyDescent="0.25">
      <c r="C9379" t="str">
        <f t="shared" si="89"/>
        <v>SCEHspCZ112014</v>
      </c>
      <c r="D9379" t="s">
        <v>632</v>
      </c>
      <c r="E9379" s="9">
        <v>2014</v>
      </c>
      <c r="F9379" s="9" t="e">
        <f t="shared" si="90"/>
        <v>#N/A</v>
      </c>
    </row>
    <row r="9380" spans="3:6" x14ac:dyDescent="0.25">
      <c r="C9380" t="str">
        <f t="shared" si="89"/>
        <v>SCEHspCZ122014</v>
      </c>
      <c r="D9380" t="s">
        <v>633</v>
      </c>
      <c r="E9380" s="9">
        <v>2014</v>
      </c>
      <c r="F9380" s="9" t="e">
        <f t="shared" si="90"/>
        <v>#N/A</v>
      </c>
    </row>
    <row r="9381" spans="3:6" x14ac:dyDescent="0.25">
      <c r="C9381" t="str">
        <f t="shared" si="89"/>
        <v>SCEHspCZ132014</v>
      </c>
      <c r="D9381" t="s">
        <v>634</v>
      </c>
      <c r="E9381" s="9">
        <v>2014</v>
      </c>
      <c r="F9381" s="9" t="e">
        <f t="shared" si="90"/>
        <v>#N/A</v>
      </c>
    </row>
    <row r="9382" spans="3:6" x14ac:dyDescent="0.25">
      <c r="C9382" t="str">
        <f t="shared" si="89"/>
        <v>SCEHspCZ142014</v>
      </c>
      <c r="D9382" t="s">
        <v>635</v>
      </c>
      <c r="E9382" s="9">
        <v>2014</v>
      </c>
      <c r="F9382" s="9" t="e">
        <f t="shared" si="90"/>
        <v>#N/A</v>
      </c>
    </row>
    <row r="9383" spans="3:6" x14ac:dyDescent="0.25">
      <c r="C9383" t="str">
        <f t="shared" si="89"/>
        <v>SCEHspCZ152014</v>
      </c>
      <c r="D9383" t="s">
        <v>636</v>
      </c>
      <c r="E9383" s="9">
        <v>2014</v>
      </c>
      <c r="F9383" s="9" t="e">
        <f t="shared" si="90"/>
        <v>#N/A</v>
      </c>
    </row>
    <row r="9384" spans="3:6" x14ac:dyDescent="0.25">
      <c r="C9384" t="str">
        <f t="shared" si="89"/>
        <v>SCEHspCZ162014</v>
      </c>
      <c r="D9384" t="s">
        <v>637</v>
      </c>
      <c r="E9384" s="9">
        <v>2014</v>
      </c>
      <c r="F9384" s="9" t="e">
        <f t="shared" si="90"/>
        <v>#N/A</v>
      </c>
    </row>
    <row r="9385" spans="3:6" x14ac:dyDescent="0.25">
      <c r="C9385" t="str">
        <f t="shared" si="89"/>
        <v>SCENrsCZ012014</v>
      </c>
      <c r="D9385" t="s">
        <v>638</v>
      </c>
      <c r="E9385" s="9">
        <v>2014</v>
      </c>
      <c r="F9385" s="9" t="e">
        <f t="shared" si="90"/>
        <v>#N/A</v>
      </c>
    </row>
    <row r="9386" spans="3:6" x14ac:dyDescent="0.25">
      <c r="C9386" t="str">
        <f t="shared" si="89"/>
        <v>SCENrsCZ022014</v>
      </c>
      <c r="D9386" t="s">
        <v>639</v>
      </c>
      <c r="E9386" s="9">
        <v>2014</v>
      </c>
      <c r="F9386" s="9" t="e">
        <f t="shared" si="90"/>
        <v>#N/A</v>
      </c>
    </row>
    <row r="9387" spans="3:6" x14ac:dyDescent="0.25">
      <c r="C9387" t="str">
        <f t="shared" si="89"/>
        <v>SCENrsCZ032014</v>
      </c>
      <c r="D9387" t="s">
        <v>640</v>
      </c>
      <c r="E9387" s="9">
        <v>2014</v>
      </c>
      <c r="F9387" s="9" t="e">
        <f t="shared" si="90"/>
        <v>#N/A</v>
      </c>
    </row>
    <row r="9388" spans="3:6" x14ac:dyDescent="0.25">
      <c r="C9388" t="str">
        <f t="shared" si="89"/>
        <v>SCENrsCZ042014</v>
      </c>
      <c r="D9388" t="s">
        <v>641</v>
      </c>
      <c r="E9388" s="9">
        <v>2014</v>
      </c>
      <c r="F9388" s="9" t="e">
        <f t="shared" si="90"/>
        <v>#N/A</v>
      </c>
    </row>
    <row r="9389" spans="3:6" x14ac:dyDescent="0.25">
      <c r="C9389" t="str">
        <f t="shared" si="89"/>
        <v>SCENrsCZ052014</v>
      </c>
      <c r="D9389" t="s">
        <v>642</v>
      </c>
      <c r="E9389" s="9">
        <v>2014</v>
      </c>
      <c r="F9389" s="9" t="e">
        <f t="shared" si="90"/>
        <v>#N/A</v>
      </c>
    </row>
    <row r="9390" spans="3:6" x14ac:dyDescent="0.25">
      <c r="C9390" t="str">
        <f t="shared" si="89"/>
        <v>SCENrsCZ062014</v>
      </c>
      <c r="D9390" t="s">
        <v>643</v>
      </c>
      <c r="E9390" s="9">
        <v>2014</v>
      </c>
      <c r="F9390" s="9" t="e">
        <f t="shared" si="90"/>
        <v>#N/A</v>
      </c>
    </row>
    <row r="9391" spans="3:6" x14ac:dyDescent="0.25">
      <c r="C9391" t="str">
        <f t="shared" si="89"/>
        <v>SCENrsCZ072014</v>
      </c>
      <c r="D9391" t="s">
        <v>644</v>
      </c>
      <c r="E9391" s="9">
        <v>2014</v>
      </c>
      <c r="F9391" s="9" t="e">
        <f t="shared" si="90"/>
        <v>#N/A</v>
      </c>
    </row>
    <row r="9392" spans="3:6" x14ac:dyDescent="0.25">
      <c r="C9392" t="str">
        <f t="shared" si="89"/>
        <v>SCENrsCZ082014</v>
      </c>
      <c r="D9392" t="s">
        <v>645</v>
      </c>
      <c r="E9392" s="9">
        <v>2014</v>
      </c>
      <c r="F9392" s="9" t="e">
        <f t="shared" si="90"/>
        <v>#N/A</v>
      </c>
    </row>
    <row r="9393" spans="3:6" x14ac:dyDescent="0.25">
      <c r="C9393" t="str">
        <f t="shared" si="89"/>
        <v>SCENrsCZ092014</v>
      </c>
      <c r="D9393" t="s">
        <v>646</v>
      </c>
      <c r="E9393" s="9">
        <v>2014</v>
      </c>
      <c r="F9393" s="9" t="e">
        <f t="shared" si="90"/>
        <v>#N/A</v>
      </c>
    </row>
    <row r="9394" spans="3:6" x14ac:dyDescent="0.25">
      <c r="C9394" t="str">
        <f t="shared" si="89"/>
        <v>SCENrsCZ102014</v>
      </c>
      <c r="D9394" t="s">
        <v>647</v>
      </c>
      <c r="E9394" s="9">
        <v>2014</v>
      </c>
      <c r="F9394" s="9" t="e">
        <f t="shared" si="90"/>
        <v>#N/A</v>
      </c>
    </row>
    <row r="9395" spans="3:6" x14ac:dyDescent="0.25">
      <c r="C9395" t="str">
        <f t="shared" si="89"/>
        <v>SCENrsCZ112014</v>
      </c>
      <c r="D9395" t="s">
        <v>648</v>
      </c>
      <c r="E9395" s="9">
        <v>2014</v>
      </c>
      <c r="F9395" s="9" t="e">
        <f t="shared" si="90"/>
        <v>#N/A</v>
      </c>
    </row>
    <row r="9396" spans="3:6" x14ac:dyDescent="0.25">
      <c r="C9396" t="str">
        <f t="shared" si="89"/>
        <v>SCENrsCZ122014</v>
      </c>
      <c r="D9396" t="s">
        <v>649</v>
      </c>
      <c r="E9396" s="9">
        <v>2014</v>
      </c>
      <c r="F9396" s="9" t="e">
        <f t="shared" si="90"/>
        <v>#N/A</v>
      </c>
    </row>
    <row r="9397" spans="3:6" x14ac:dyDescent="0.25">
      <c r="C9397" t="str">
        <f t="shared" si="89"/>
        <v>SCENrsCZ132014</v>
      </c>
      <c r="D9397" t="s">
        <v>650</v>
      </c>
      <c r="E9397" s="9">
        <v>2014</v>
      </c>
      <c r="F9397" s="9" t="e">
        <f t="shared" si="90"/>
        <v>#N/A</v>
      </c>
    </row>
    <row r="9398" spans="3:6" x14ac:dyDescent="0.25">
      <c r="C9398" t="str">
        <f t="shared" si="89"/>
        <v>SCENrsCZ142014</v>
      </c>
      <c r="D9398" t="s">
        <v>651</v>
      </c>
      <c r="E9398" s="9">
        <v>2014</v>
      </c>
      <c r="F9398" s="9" t="e">
        <f t="shared" si="90"/>
        <v>#N/A</v>
      </c>
    </row>
    <row r="9399" spans="3:6" x14ac:dyDescent="0.25">
      <c r="C9399" t="str">
        <f t="shared" si="89"/>
        <v>SCENrsCZ152014</v>
      </c>
      <c r="D9399" t="s">
        <v>652</v>
      </c>
      <c r="E9399" s="9">
        <v>2014</v>
      </c>
      <c r="F9399" s="9" t="e">
        <f t="shared" si="90"/>
        <v>#N/A</v>
      </c>
    </row>
    <row r="9400" spans="3:6" x14ac:dyDescent="0.25">
      <c r="C9400" t="str">
        <f t="shared" si="89"/>
        <v>SCENrsCZ162014</v>
      </c>
      <c r="D9400" t="s">
        <v>653</v>
      </c>
      <c r="E9400" s="9">
        <v>2014</v>
      </c>
      <c r="F9400" s="9" t="e">
        <f t="shared" si="90"/>
        <v>#N/A</v>
      </c>
    </row>
    <row r="9401" spans="3:6" x14ac:dyDescent="0.25">
      <c r="C9401" t="str">
        <f t="shared" ref="C9401:C9464" si="91">+D9401&amp;E9401</f>
        <v>SCEHtlCZ012014</v>
      </c>
      <c r="D9401" t="s">
        <v>654</v>
      </c>
      <c r="E9401" s="9">
        <v>2014</v>
      </c>
      <c r="F9401" s="9" t="e">
        <f t="shared" ref="F9401:F9464" si="92">VLOOKUP(D9401&amp;"2011",$C$4:$F$8887,4,FALSE)/2</f>
        <v>#N/A</v>
      </c>
    </row>
    <row r="9402" spans="3:6" x14ac:dyDescent="0.25">
      <c r="C9402" t="str">
        <f t="shared" si="91"/>
        <v>SCEHtlCZ022014</v>
      </c>
      <c r="D9402" t="s">
        <v>655</v>
      </c>
      <c r="E9402" s="9">
        <v>2014</v>
      </c>
      <c r="F9402" s="9" t="e">
        <f t="shared" si="92"/>
        <v>#N/A</v>
      </c>
    </row>
    <row r="9403" spans="3:6" x14ac:dyDescent="0.25">
      <c r="C9403" t="str">
        <f t="shared" si="91"/>
        <v>SCEHtlCZ032014</v>
      </c>
      <c r="D9403" t="s">
        <v>656</v>
      </c>
      <c r="E9403" s="9">
        <v>2014</v>
      </c>
      <c r="F9403" s="9" t="e">
        <f t="shared" si="92"/>
        <v>#N/A</v>
      </c>
    </row>
    <row r="9404" spans="3:6" x14ac:dyDescent="0.25">
      <c r="C9404" t="str">
        <f t="shared" si="91"/>
        <v>SCEHtlCZ042014</v>
      </c>
      <c r="D9404" t="s">
        <v>657</v>
      </c>
      <c r="E9404" s="9">
        <v>2014</v>
      </c>
      <c r="F9404" s="9" t="e">
        <f t="shared" si="92"/>
        <v>#N/A</v>
      </c>
    </row>
    <row r="9405" spans="3:6" x14ac:dyDescent="0.25">
      <c r="C9405" t="str">
        <f t="shared" si="91"/>
        <v>SCEHtlCZ052014</v>
      </c>
      <c r="D9405" t="s">
        <v>658</v>
      </c>
      <c r="E9405" s="9">
        <v>2014</v>
      </c>
      <c r="F9405" s="9" t="e">
        <f t="shared" si="92"/>
        <v>#N/A</v>
      </c>
    </row>
    <row r="9406" spans="3:6" x14ac:dyDescent="0.25">
      <c r="C9406" t="str">
        <f t="shared" si="91"/>
        <v>SCEHtlCZ062014</v>
      </c>
      <c r="D9406" t="s">
        <v>659</v>
      </c>
      <c r="E9406" s="9">
        <v>2014</v>
      </c>
      <c r="F9406" s="9" t="e">
        <f t="shared" si="92"/>
        <v>#N/A</v>
      </c>
    </row>
    <row r="9407" spans="3:6" x14ac:dyDescent="0.25">
      <c r="C9407" t="str">
        <f t="shared" si="91"/>
        <v>SCEHtlCZ072014</v>
      </c>
      <c r="D9407" t="s">
        <v>660</v>
      </c>
      <c r="E9407" s="9">
        <v>2014</v>
      </c>
      <c r="F9407" s="9" t="e">
        <f t="shared" si="92"/>
        <v>#N/A</v>
      </c>
    </row>
    <row r="9408" spans="3:6" x14ac:dyDescent="0.25">
      <c r="C9408" t="str">
        <f t="shared" si="91"/>
        <v>SCEHtlCZ082014</v>
      </c>
      <c r="D9408" t="s">
        <v>661</v>
      </c>
      <c r="E9408" s="9">
        <v>2014</v>
      </c>
      <c r="F9408" s="9" t="e">
        <f t="shared" si="92"/>
        <v>#N/A</v>
      </c>
    </row>
    <row r="9409" spans="3:6" x14ac:dyDescent="0.25">
      <c r="C9409" t="str">
        <f t="shared" si="91"/>
        <v>SCEHtlCZ092014</v>
      </c>
      <c r="D9409" t="s">
        <v>662</v>
      </c>
      <c r="E9409" s="9">
        <v>2014</v>
      </c>
      <c r="F9409" s="9" t="e">
        <f t="shared" si="92"/>
        <v>#N/A</v>
      </c>
    </row>
    <row r="9410" spans="3:6" x14ac:dyDescent="0.25">
      <c r="C9410" t="str">
        <f t="shared" si="91"/>
        <v>SCEHtlCZ102014</v>
      </c>
      <c r="D9410" t="s">
        <v>663</v>
      </c>
      <c r="E9410" s="9">
        <v>2014</v>
      </c>
      <c r="F9410" s="9" t="e">
        <f t="shared" si="92"/>
        <v>#N/A</v>
      </c>
    </row>
    <row r="9411" spans="3:6" x14ac:dyDescent="0.25">
      <c r="C9411" t="str">
        <f t="shared" si="91"/>
        <v>SCEHtlCZ112014</v>
      </c>
      <c r="D9411" t="s">
        <v>664</v>
      </c>
      <c r="E9411" s="9">
        <v>2014</v>
      </c>
      <c r="F9411" s="9" t="e">
        <f t="shared" si="92"/>
        <v>#N/A</v>
      </c>
    </row>
    <row r="9412" spans="3:6" x14ac:dyDescent="0.25">
      <c r="C9412" t="str">
        <f t="shared" si="91"/>
        <v>SCEHtlCZ122014</v>
      </c>
      <c r="D9412" t="s">
        <v>665</v>
      </c>
      <c r="E9412" s="9">
        <v>2014</v>
      </c>
      <c r="F9412" s="9" t="e">
        <f t="shared" si="92"/>
        <v>#N/A</v>
      </c>
    </row>
    <row r="9413" spans="3:6" x14ac:dyDescent="0.25">
      <c r="C9413" t="str">
        <f t="shared" si="91"/>
        <v>SCEHtlCZ132014</v>
      </c>
      <c r="D9413" t="s">
        <v>666</v>
      </c>
      <c r="E9413" s="9">
        <v>2014</v>
      </c>
      <c r="F9413" s="9" t="e">
        <f t="shared" si="92"/>
        <v>#N/A</v>
      </c>
    </row>
    <row r="9414" spans="3:6" x14ac:dyDescent="0.25">
      <c r="C9414" t="str">
        <f t="shared" si="91"/>
        <v>SCEHtlCZ142014</v>
      </c>
      <c r="D9414" t="s">
        <v>667</v>
      </c>
      <c r="E9414" s="9">
        <v>2014</v>
      </c>
      <c r="F9414" s="9" t="e">
        <f t="shared" si="92"/>
        <v>#N/A</v>
      </c>
    </row>
    <row r="9415" spans="3:6" x14ac:dyDescent="0.25">
      <c r="C9415" t="str">
        <f t="shared" si="91"/>
        <v>SCEHtlCZ152014</v>
      </c>
      <c r="D9415" t="s">
        <v>668</v>
      </c>
      <c r="E9415" s="9">
        <v>2014</v>
      </c>
      <c r="F9415" s="9" t="e">
        <f t="shared" si="92"/>
        <v>#N/A</v>
      </c>
    </row>
    <row r="9416" spans="3:6" x14ac:dyDescent="0.25">
      <c r="C9416" t="str">
        <f t="shared" si="91"/>
        <v>SCEHtlCZ162014</v>
      </c>
      <c r="D9416" t="s">
        <v>669</v>
      </c>
      <c r="E9416" s="9">
        <v>2014</v>
      </c>
      <c r="F9416" s="9" t="e">
        <f t="shared" si="92"/>
        <v>#N/A</v>
      </c>
    </row>
    <row r="9417" spans="3:6" x14ac:dyDescent="0.25">
      <c r="C9417" t="str">
        <f t="shared" si="91"/>
        <v>SCEMtlCZ012014</v>
      </c>
      <c r="D9417" t="s">
        <v>670</v>
      </c>
      <c r="E9417" s="9">
        <v>2014</v>
      </c>
      <c r="F9417" s="9" t="e">
        <f t="shared" si="92"/>
        <v>#N/A</v>
      </c>
    </row>
    <row r="9418" spans="3:6" x14ac:dyDescent="0.25">
      <c r="C9418" t="str">
        <f t="shared" si="91"/>
        <v>SCEMtlCZ022014</v>
      </c>
      <c r="D9418" t="s">
        <v>671</v>
      </c>
      <c r="E9418" s="9">
        <v>2014</v>
      </c>
      <c r="F9418" s="9" t="e">
        <f t="shared" si="92"/>
        <v>#N/A</v>
      </c>
    </row>
    <row r="9419" spans="3:6" x14ac:dyDescent="0.25">
      <c r="C9419" t="str">
        <f t="shared" si="91"/>
        <v>SCEMtlCZ032014</v>
      </c>
      <c r="D9419" t="s">
        <v>672</v>
      </c>
      <c r="E9419" s="9">
        <v>2014</v>
      </c>
      <c r="F9419" s="9" t="e">
        <f t="shared" si="92"/>
        <v>#N/A</v>
      </c>
    </row>
    <row r="9420" spans="3:6" x14ac:dyDescent="0.25">
      <c r="C9420" t="str">
        <f t="shared" si="91"/>
        <v>SCEMtlCZ042014</v>
      </c>
      <c r="D9420" t="s">
        <v>673</v>
      </c>
      <c r="E9420" s="9">
        <v>2014</v>
      </c>
      <c r="F9420" s="9" t="e">
        <f t="shared" si="92"/>
        <v>#N/A</v>
      </c>
    </row>
    <row r="9421" spans="3:6" x14ac:dyDescent="0.25">
      <c r="C9421" t="str">
        <f t="shared" si="91"/>
        <v>SCEMtlCZ052014</v>
      </c>
      <c r="D9421" t="s">
        <v>674</v>
      </c>
      <c r="E9421" s="9">
        <v>2014</v>
      </c>
      <c r="F9421" s="9" t="e">
        <f t="shared" si="92"/>
        <v>#N/A</v>
      </c>
    </row>
    <row r="9422" spans="3:6" x14ac:dyDescent="0.25">
      <c r="C9422" t="str">
        <f t="shared" si="91"/>
        <v>SCEMtlCZ062014</v>
      </c>
      <c r="D9422" t="s">
        <v>675</v>
      </c>
      <c r="E9422" s="9">
        <v>2014</v>
      </c>
      <c r="F9422" s="9" t="e">
        <f t="shared" si="92"/>
        <v>#N/A</v>
      </c>
    </row>
    <row r="9423" spans="3:6" x14ac:dyDescent="0.25">
      <c r="C9423" t="str">
        <f t="shared" si="91"/>
        <v>SCEMtlCZ072014</v>
      </c>
      <c r="D9423" t="s">
        <v>676</v>
      </c>
      <c r="E9423" s="9">
        <v>2014</v>
      </c>
      <c r="F9423" s="9" t="e">
        <f t="shared" si="92"/>
        <v>#N/A</v>
      </c>
    </row>
    <row r="9424" spans="3:6" x14ac:dyDescent="0.25">
      <c r="C9424" t="str">
        <f t="shared" si="91"/>
        <v>SCEMtlCZ082014</v>
      </c>
      <c r="D9424" t="s">
        <v>677</v>
      </c>
      <c r="E9424" s="9">
        <v>2014</v>
      </c>
      <c r="F9424" s="9" t="e">
        <f t="shared" si="92"/>
        <v>#N/A</v>
      </c>
    </row>
    <row r="9425" spans="3:6" x14ac:dyDescent="0.25">
      <c r="C9425" t="str">
        <f t="shared" si="91"/>
        <v>SCEMtlCZ092014</v>
      </c>
      <c r="D9425" t="s">
        <v>678</v>
      </c>
      <c r="E9425" s="9">
        <v>2014</v>
      </c>
      <c r="F9425" s="9" t="e">
        <f t="shared" si="92"/>
        <v>#N/A</v>
      </c>
    </row>
    <row r="9426" spans="3:6" x14ac:dyDescent="0.25">
      <c r="C9426" t="str">
        <f t="shared" si="91"/>
        <v>SCEMtlCZ102014</v>
      </c>
      <c r="D9426" t="s">
        <v>679</v>
      </c>
      <c r="E9426" s="9">
        <v>2014</v>
      </c>
      <c r="F9426" s="9" t="e">
        <f t="shared" si="92"/>
        <v>#N/A</v>
      </c>
    </row>
    <row r="9427" spans="3:6" x14ac:dyDescent="0.25">
      <c r="C9427" t="str">
        <f t="shared" si="91"/>
        <v>SCEMtlCZ112014</v>
      </c>
      <c r="D9427" t="s">
        <v>680</v>
      </c>
      <c r="E9427" s="9">
        <v>2014</v>
      </c>
      <c r="F9427" s="9" t="e">
        <f t="shared" si="92"/>
        <v>#N/A</v>
      </c>
    </row>
    <row r="9428" spans="3:6" x14ac:dyDescent="0.25">
      <c r="C9428" t="str">
        <f t="shared" si="91"/>
        <v>SCEMtlCZ122014</v>
      </c>
      <c r="D9428" t="s">
        <v>681</v>
      </c>
      <c r="E9428" s="9">
        <v>2014</v>
      </c>
      <c r="F9428" s="9" t="e">
        <f t="shared" si="92"/>
        <v>#N/A</v>
      </c>
    </row>
    <row r="9429" spans="3:6" x14ac:dyDescent="0.25">
      <c r="C9429" t="str">
        <f t="shared" si="91"/>
        <v>SCEMtlCZ132014</v>
      </c>
      <c r="D9429" t="s">
        <v>682</v>
      </c>
      <c r="E9429" s="9">
        <v>2014</v>
      </c>
      <c r="F9429" s="9" t="e">
        <f t="shared" si="92"/>
        <v>#N/A</v>
      </c>
    </row>
    <row r="9430" spans="3:6" x14ac:dyDescent="0.25">
      <c r="C9430" t="str">
        <f t="shared" si="91"/>
        <v>SCEMtlCZ142014</v>
      </c>
      <c r="D9430" t="s">
        <v>683</v>
      </c>
      <c r="E9430" s="9">
        <v>2014</v>
      </c>
      <c r="F9430" s="9" t="e">
        <f t="shared" si="92"/>
        <v>#N/A</v>
      </c>
    </row>
    <row r="9431" spans="3:6" x14ac:dyDescent="0.25">
      <c r="C9431" t="str">
        <f t="shared" si="91"/>
        <v>SCEMtlCZ152014</v>
      </c>
      <c r="D9431" t="s">
        <v>684</v>
      </c>
      <c r="E9431" s="9">
        <v>2014</v>
      </c>
      <c r="F9431" s="9" t="e">
        <f t="shared" si="92"/>
        <v>#N/A</v>
      </c>
    </row>
    <row r="9432" spans="3:6" x14ac:dyDescent="0.25">
      <c r="C9432" t="str">
        <f t="shared" si="91"/>
        <v>SCEMtlCZ162014</v>
      </c>
      <c r="D9432" t="s">
        <v>685</v>
      </c>
      <c r="E9432" s="9">
        <v>2014</v>
      </c>
      <c r="F9432" s="9" t="e">
        <f t="shared" si="92"/>
        <v>#N/A</v>
      </c>
    </row>
    <row r="9433" spans="3:6" x14ac:dyDescent="0.25">
      <c r="C9433" t="str">
        <f t="shared" si="91"/>
        <v>SCEMBTCZ012014</v>
      </c>
      <c r="D9433" t="s">
        <v>686</v>
      </c>
      <c r="E9433" s="9">
        <v>2014</v>
      </c>
      <c r="F9433" s="9" t="e">
        <f t="shared" si="92"/>
        <v>#N/A</v>
      </c>
    </row>
    <row r="9434" spans="3:6" x14ac:dyDescent="0.25">
      <c r="C9434" t="str">
        <f t="shared" si="91"/>
        <v>SCEMBTCZ022014</v>
      </c>
      <c r="D9434" t="s">
        <v>687</v>
      </c>
      <c r="E9434" s="9">
        <v>2014</v>
      </c>
      <c r="F9434" s="9" t="e">
        <f t="shared" si="92"/>
        <v>#N/A</v>
      </c>
    </row>
    <row r="9435" spans="3:6" x14ac:dyDescent="0.25">
      <c r="C9435" t="str">
        <f t="shared" si="91"/>
        <v>SCEMBTCZ032014</v>
      </c>
      <c r="D9435" t="s">
        <v>688</v>
      </c>
      <c r="E9435" s="9">
        <v>2014</v>
      </c>
      <c r="F9435" s="9" t="e">
        <f t="shared" si="92"/>
        <v>#N/A</v>
      </c>
    </row>
    <row r="9436" spans="3:6" x14ac:dyDescent="0.25">
      <c r="C9436" t="str">
        <f t="shared" si="91"/>
        <v>SCEMBTCZ042014</v>
      </c>
      <c r="D9436" t="s">
        <v>689</v>
      </c>
      <c r="E9436" s="9">
        <v>2014</v>
      </c>
      <c r="F9436" s="9" t="e">
        <f t="shared" si="92"/>
        <v>#N/A</v>
      </c>
    </row>
    <row r="9437" spans="3:6" x14ac:dyDescent="0.25">
      <c r="C9437" t="str">
        <f t="shared" si="91"/>
        <v>SCEMBTCZ052014</v>
      </c>
      <c r="D9437" t="s">
        <v>690</v>
      </c>
      <c r="E9437" s="9">
        <v>2014</v>
      </c>
      <c r="F9437" s="9" t="e">
        <f t="shared" si="92"/>
        <v>#N/A</v>
      </c>
    </row>
    <row r="9438" spans="3:6" x14ac:dyDescent="0.25">
      <c r="C9438" t="str">
        <f t="shared" si="91"/>
        <v>SCEMBTCZ062014</v>
      </c>
      <c r="D9438" t="s">
        <v>691</v>
      </c>
      <c r="E9438" s="9">
        <v>2014</v>
      </c>
      <c r="F9438" s="9" t="e">
        <f t="shared" si="92"/>
        <v>#N/A</v>
      </c>
    </row>
    <row r="9439" spans="3:6" x14ac:dyDescent="0.25">
      <c r="C9439" t="str">
        <f t="shared" si="91"/>
        <v>SCEMBTCZ072014</v>
      </c>
      <c r="D9439" t="s">
        <v>692</v>
      </c>
      <c r="E9439" s="9">
        <v>2014</v>
      </c>
      <c r="F9439" s="9" t="e">
        <f t="shared" si="92"/>
        <v>#N/A</v>
      </c>
    </row>
    <row r="9440" spans="3:6" x14ac:dyDescent="0.25">
      <c r="C9440" t="str">
        <f t="shared" si="91"/>
        <v>SCEMBTCZ082014</v>
      </c>
      <c r="D9440" t="s">
        <v>693</v>
      </c>
      <c r="E9440" s="9">
        <v>2014</v>
      </c>
      <c r="F9440" s="9" t="e">
        <f t="shared" si="92"/>
        <v>#N/A</v>
      </c>
    </row>
    <row r="9441" spans="3:6" x14ac:dyDescent="0.25">
      <c r="C9441" t="str">
        <f t="shared" si="91"/>
        <v>SCEMBTCZ092014</v>
      </c>
      <c r="D9441" t="s">
        <v>694</v>
      </c>
      <c r="E9441" s="9">
        <v>2014</v>
      </c>
      <c r="F9441" s="9" t="e">
        <f t="shared" si="92"/>
        <v>#N/A</v>
      </c>
    </row>
    <row r="9442" spans="3:6" x14ac:dyDescent="0.25">
      <c r="C9442" t="str">
        <f t="shared" si="91"/>
        <v>SCEMBTCZ102014</v>
      </c>
      <c r="D9442" t="s">
        <v>695</v>
      </c>
      <c r="E9442" s="9">
        <v>2014</v>
      </c>
      <c r="F9442" s="9" t="e">
        <f t="shared" si="92"/>
        <v>#N/A</v>
      </c>
    </row>
    <row r="9443" spans="3:6" x14ac:dyDescent="0.25">
      <c r="C9443" t="str">
        <f t="shared" si="91"/>
        <v>SCEMBTCZ112014</v>
      </c>
      <c r="D9443" t="s">
        <v>696</v>
      </c>
      <c r="E9443" s="9">
        <v>2014</v>
      </c>
      <c r="F9443" s="9" t="e">
        <f t="shared" si="92"/>
        <v>#N/A</v>
      </c>
    </row>
    <row r="9444" spans="3:6" x14ac:dyDescent="0.25">
      <c r="C9444" t="str">
        <f t="shared" si="91"/>
        <v>SCEMBTCZ122014</v>
      </c>
      <c r="D9444" t="s">
        <v>697</v>
      </c>
      <c r="E9444" s="9">
        <v>2014</v>
      </c>
      <c r="F9444" s="9" t="e">
        <f t="shared" si="92"/>
        <v>#N/A</v>
      </c>
    </row>
    <row r="9445" spans="3:6" x14ac:dyDescent="0.25">
      <c r="C9445" t="str">
        <f t="shared" si="91"/>
        <v>SCEMBTCZ132014</v>
      </c>
      <c r="D9445" t="s">
        <v>698</v>
      </c>
      <c r="E9445" s="9">
        <v>2014</v>
      </c>
      <c r="F9445" s="9" t="e">
        <f t="shared" si="92"/>
        <v>#N/A</v>
      </c>
    </row>
    <row r="9446" spans="3:6" x14ac:dyDescent="0.25">
      <c r="C9446" t="str">
        <f t="shared" si="91"/>
        <v>SCEMBTCZ142014</v>
      </c>
      <c r="D9446" t="s">
        <v>699</v>
      </c>
      <c r="E9446" s="9">
        <v>2014</v>
      </c>
      <c r="F9446" s="9" t="e">
        <f t="shared" si="92"/>
        <v>#N/A</v>
      </c>
    </row>
    <row r="9447" spans="3:6" x14ac:dyDescent="0.25">
      <c r="C9447" t="str">
        <f t="shared" si="91"/>
        <v>SCEMBTCZ152014</v>
      </c>
      <c r="D9447" t="s">
        <v>700</v>
      </c>
      <c r="E9447" s="9">
        <v>2014</v>
      </c>
      <c r="F9447" s="9" t="e">
        <f t="shared" si="92"/>
        <v>#N/A</v>
      </c>
    </row>
    <row r="9448" spans="3:6" x14ac:dyDescent="0.25">
      <c r="C9448" t="str">
        <f t="shared" si="91"/>
        <v>SCEMBTCZ162014</v>
      </c>
      <c r="D9448" t="s">
        <v>701</v>
      </c>
      <c r="E9448" s="9">
        <v>2014</v>
      </c>
      <c r="F9448" s="9" t="e">
        <f t="shared" si="92"/>
        <v>#N/A</v>
      </c>
    </row>
    <row r="9449" spans="3:6" x14ac:dyDescent="0.25">
      <c r="C9449" t="str">
        <f t="shared" si="91"/>
        <v>SCEMLICZ012014</v>
      </c>
      <c r="D9449" t="s">
        <v>702</v>
      </c>
      <c r="E9449" s="9">
        <v>2014</v>
      </c>
      <c r="F9449" s="9" t="e">
        <f t="shared" si="92"/>
        <v>#N/A</v>
      </c>
    </row>
    <row r="9450" spans="3:6" x14ac:dyDescent="0.25">
      <c r="C9450" t="str">
        <f t="shared" si="91"/>
        <v>SCEMLICZ022014</v>
      </c>
      <c r="D9450" t="s">
        <v>703</v>
      </c>
      <c r="E9450" s="9">
        <v>2014</v>
      </c>
      <c r="F9450" s="9" t="e">
        <f t="shared" si="92"/>
        <v>#N/A</v>
      </c>
    </row>
    <row r="9451" spans="3:6" x14ac:dyDescent="0.25">
      <c r="C9451" t="str">
        <f t="shared" si="91"/>
        <v>SCEMLICZ032014</v>
      </c>
      <c r="D9451" t="s">
        <v>704</v>
      </c>
      <c r="E9451" s="9">
        <v>2014</v>
      </c>
      <c r="F9451" s="9" t="e">
        <f t="shared" si="92"/>
        <v>#N/A</v>
      </c>
    </row>
    <row r="9452" spans="3:6" x14ac:dyDescent="0.25">
      <c r="C9452" t="str">
        <f t="shared" si="91"/>
        <v>SCEMLICZ042014</v>
      </c>
      <c r="D9452" t="s">
        <v>705</v>
      </c>
      <c r="E9452" s="9">
        <v>2014</v>
      </c>
      <c r="F9452" s="9" t="e">
        <f t="shared" si="92"/>
        <v>#N/A</v>
      </c>
    </row>
    <row r="9453" spans="3:6" x14ac:dyDescent="0.25">
      <c r="C9453" t="str">
        <f t="shared" si="91"/>
        <v>SCEMLICZ052014</v>
      </c>
      <c r="D9453" t="s">
        <v>706</v>
      </c>
      <c r="E9453" s="9">
        <v>2014</v>
      </c>
      <c r="F9453" s="9" t="e">
        <f t="shared" si="92"/>
        <v>#N/A</v>
      </c>
    </row>
    <row r="9454" spans="3:6" x14ac:dyDescent="0.25">
      <c r="C9454" t="str">
        <f t="shared" si="91"/>
        <v>SCEMLICZ062014</v>
      </c>
      <c r="D9454" t="s">
        <v>707</v>
      </c>
      <c r="E9454" s="9">
        <v>2014</v>
      </c>
      <c r="F9454" s="9" t="e">
        <f t="shared" si="92"/>
        <v>#N/A</v>
      </c>
    </row>
    <row r="9455" spans="3:6" x14ac:dyDescent="0.25">
      <c r="C9455" t="str">
        <f t="shared" si="91"/>
        <v>SCEMLICZ072014</v>
      </c>
      <c r="D9455" t="s">
        <v>708</v>
      </c>
      <c r="E9455" s="9">
        <v>2014</v>
      </c>
      <c r="F9455" s="9" t="e">
        <f t="shared" si="92"/>
        <v>#N/A</v>
      </c>
    </row>
    <row r="9456" spans="3:6" x14ac:dyDescent="0.25">
      <c r="C9456" t="str">
        <f t="shared" si="91"/>
        <v>SCEMLICZ082014</v>
      </c>
      <c r="D9456" t="s">
        <v>709</v>
      </c>
      <c r="E9456" s="9">
        <v>2014</v>
      </c>
      <c r="F9456" s="9" t="e">
        <f t="shared" si="92"/>
        <v>#N/A</v>
      </c>
    </row>
    <row r="9457" spans="3:6" x14ac:dyDescent="0.25">
      <c r="C9457" t="str">
        <f t="shared" si="91"/>
        <v>SCEMLICZ092014</v>
      </c>
      <c r="D9457" t="s">
        <v>710</v>
      </c>
      <c r="E9457" s="9">
        <v>2014</v>
      </c>
      <c r="F9457" s="9" t="e">
        <f t="shared" si="92"/>
        <v>#N/A</v>
      </c>
    </row>
    <row r="9458" spans="3:6" x14ac:dyDescent="0.25">
      <c r="C9458" t="str">
        <f t="shared" si="91"/>
        <v>SCEMLICZ102014</v>
      </c>
      <c r="D9458" t="s">
        <v>711</v>
      </c>
      <c r="E9458" s="9">
        <v>2014</v>
      </c>
      <c r="F9458" s="9" t="e">
        <f t="shared" si="92"/>
        <v>#N/A</v>
      </c>
    </row>
    <row r="9459" spans="3:6" x14ac:dyDescent="0.25">
      <c r="C9459" t="str">
        <f t="shared" si="91"/>
        <v>SCEMLICZ112014</v>
      </c>
      <c r="D9459" t="s">
        <v>712</v>
      </c>
      <c r="E9459" s="9">
        <v>2014</v>
      </c>
      <c r="F9459" s="9" t="e">
        <f t="shared" si="92"/>
        <v>#N/A</v>
      </c>
    </row>
    <row r="9460" spans="3:6" x14ac:dyDescent="0.25">
      <c r="C9460" t="str">
        <f t="shared" si="91"/>
        <v>SCEMLICZ122014</v>
      </c>
      <c r="D9460" t="s">
        <v>713</v>
      </c>
      <c r="E9460" s="9">
        <v>2014</v>
      </c>
      <c r="F9460" s="9" t="e">
        <f t="shared" si="92"/>
        <v>#N/A</v>
      </c>
    </row>
    <row r="9461" spans="3:6" x14ac:dyDescent="0.25">
      <c r="C9461" t="str">
        <f t="shared" si="91"/>
        <v>SCEMLICZ132014</v>
      </c>
      <c r="D9461" t="s">
        <v>714</v>
      </c>
      <c r="E9461" s="9">
        <v>2014</v>
      </c>
      <c r="F9461" s="9" t="e">
        <f t="shared" si="92"/>
        <v>#N/A</v>
      </c>
    </row>
    <row r="9462" spans="3:6" x14ac:dyDescent="0.25">
      <c r="C9462" t="str">
        <f t="shared" si="91"/>
        <v>SCEMLICZ142014</v>
      </c>
      <c r="D9462" t="s">
        <v>715</v>
      </c>
      <c r="E9462" s="9">
        <v>2014</v>
      </c>
      <c r="F9462" s="9" t="e">
        <f t="shared" si="92"/>
        <v>#N/A</v>
      </c>
    </row>
    <row r="9463" spans="3:6" x14ac:dyDescent="0.25">
      <c r="C9463" t="str">
        <f t="shared" si="91"/>
        <v>SCEMLICZ152014</v>
      </c>
      <c r="D9463" t="s">
        <v>716</v>
      </c>
      <c r="E9463" s="9">
        <v>2014</v>
      </c>
      <c r="F9463" s="9" t="e">
        <f t="shared" si="92"/>
        <v>#N/A</v>
      </c>
    </row>
    <row r="9464" spans="3:6" x14ac:dyDescent="0.25">
      <c r="C9464" t="str">
        <f t="shared" si="91"/>
        <v>SCEMLICZ162014</v>
      </c>
      <c r="D9464" t="s">
        <v>717</v>
      </c>
      <c r="E9464" s="9">
        <v>2014</v>
      </c>
      <c r="F9464" s="9" t="e">
        <f t="shared" si="92"/>
        <v>#N/A</v>
      </c>
    </row>
    <row r="9465" spans="3:6" x14ac:dyDescent="0.25">
      <c r="C9465" t="str">
        <f t="shared" ref="C9465:C9528" si="93">+D9465&amp;E9465</f>
        <v>SCEOfLCZ012014</v>
      </c>
      <c r="D9465" t="s">
        <v>718</v>
      </c>
      <c r="E9465" s="9">
        <v>2014</v>
      </c>
      <c r="F9465" s="9" t="e">
        <f t="shared" ref="F9465:F9528" si="94">VLOOKUP(D9465&amp;"2011",$C$4:$F$8887,4,FALSE)/2</f>
        <v>#N/A</v>
      </c>
    </row>
    <row r="9466" spans="3:6" x14ac:dyDescent="0.25">
      <c r="C9466" t="str">
        <f t="shared" si="93"/>
        <v>SCEOfLCZ022014</v>
      </c>
      <c r="D9466" t="s">
        <v>719</v>
      </c>
      <c r="E9466" s="9">
        <v>2014</v>
      </c>
      <c r="F9466" s="9" t="e">
        <f t="shared" si="94"/>
        <v>#N/A</v>
      </c>
    </row>
    <row r="9467" spans="3:6" x14ac:dyDescent="0.25">
      <c r="C9467" t="str">
        <f t="shared" si="93"/>
        <v>SCEOfLCZ032014</v>
      </c>
      <c r="D9467" t="s">
        <v>720</v>
      </c>
      <c r="E9467" s="9">
        <v>2014</v>
      </c>
      <c r="F9467" s="9" t="e">
        <f t="shared" si="94"/>
        <v>#N/A</v>
      </c>
    </row>
    <row r="9468" spans="3:6" x14ac:dyDescent="0.25">
      <c r="C9468" t="str">
        <f t="shared" si="93"/>
        <v>SCEOfLCZ042014</v>
      </c>
      <c r="D9468" t="s">
        <v>721</v>
      </c>
      <c r="E9468" s="9">
        <v>2014</v>
      </c>
      <c r="F9468" s="9" t="e">
        <f t="shared" si="94"/>
        <v>#N/A</v>
      </c>
    </row>
    <row r="9469" spans="3:6" x14ac:dyDescent="0.25">
      <c r="C9469" t="str">
        <f t="shared" si="93"/>
        <v>SCEOfLCZ052014</v>
      </c>
      <c r="D9469" t="s">
        <v>722</v>
      </c>
      <c r="E9469" s="9">
        <v>2014</v>
      </c>
      <c r="F9469" s="9" t="e">
        <f t="shared" si="94"/>
        <v>#N/A</v>
      </c>
    </row>
    <row r="9470" spans="3:6" x14ac:dyDescent="0.25">
      <c r="C9470" t="str">
        <f t="shared" si="93"/>
        <v>SCEOfLCZ062014</v>
      </c>
      <c r="D9470" t="s">
        <v>723</v>
      </c>
      <c r="E9470" s="9">
        <v>2014</v>
      </c>
      <c r="F9470" s="9" t="e">
        <f t="shared" si="94"/>
        <v>#N/A</v>
      </c>
    </row>
    <row r="9471" spans="3:6" x14ac:dyDescent="0.25">
      <c r="C9471" t="str">
        <f t="shared" si="93"/>
        <v>SCEOfLCZ072014</v>
      </c>
      <c r="D9471" t="s">
        <v>724</v>
      </c>
      <c r="E9471" s="9">
        <v>2014</v>
      </c>
      <c r="F9471" s="9" t="e">
        <f t="shared" si="94"/>
        <v>#N/A</v>
      </c>
    </row>
    <row r="9472" spans="3:6" x14ac:dyDescent="0.25">
      <c r="C9472" t="str">
        <f t="shared" si="93"/>
        <v>SCEOfLCZ082014</v>
      </c>
      <c r="D9472" t="s">
        <v>725</v>
      </c>
      <c r="E9472" s="9">
        <v>2014</v>
      </c>
      <c r="F9472" s="9" t="e">
        <f t="shared" si="94"/>
        <v>#N/A</v>
      </c>
    </row>
    <row r="9473" spans="3:6" x14ac:dyDescent="0.25">
      <c r="C9473" t="str">
        <f t="shared" si="93"/>
        <v>SCEOfLCZ092014</v>
      </c>
      <c r="D9473" t="s">
        <v>726</v>
      </c>
      <c r="E9473" s="9">
        <v>2014</v>
      </c>
      <c r="F9473" s="9" t="e">
        <f t="shared" si="94"/>
        <v>#N/A</v>
      </c>
    </row>
    <row r="9474" spans="3:6" x14ac:dyDescent="0.25">
      <c r="C9474" t="str">
        <f t="shared" si="93"/>
        <v>SCEOfLCZ102014</v>
      </c>
      <c r="D9474" t="s">
        <v>727</v>
      </c>
      <c r="E9474" s="9">
        <v>2014</v>
      </c>
      <c r="F9474" s="9" t="e">
        <f t="shared" si="94"/>
        <v>#N/A</v>
      </c>
    </row>
    <row r="9475" spans="3:6" x14ac:dyDescent="0.25">
      <c r="C9475" t="str">
        <f t="shared" si="93"/>
        <v>SCEOfLCZ112014</v>
      </c>
      <c r="D9475" t="s">
        <v>728</v>
      </c>
      <c r="E9475" s="9">
        <v>2014</v>
      </c>
      <c r="F9475" s="9" t="e">
        <f t="shared" si="94"/>
        <v>#N/A</v>
      </c>
    </row>
    <row r="9476" spans="3:6" x14ac:dyDescent="0.25">
      <c r="C9476" t="str">
        <f t="shared" si="93"/>
        <v>SCEOfLCZ122014</v>
      </c>
      <c r="D9476" t="s">
        <v>729</v>
      </c>
      <c r="E9476" s="9">
        <v>2014</v>
      </c>
      <c r="F9476" s="9" t="e">
        <f t="shared" si="94"/>
        <v>#N/A</v>
      </c>
    </row>
    <row r="9477" spans="3:6" x14ac:dyDescent="0.25">
      <c r="C9477" t="str">
        <f t="shared" si="93"/>
        <v>SCEOfLCZ132014</v>
      </c>
      <c r="D9477" t="s">
        <v>730</v>
      </c>
      <c r="E9477" s="9">
        <v>2014</v>
      </c>
      <c r="F9477" s="9" t="e">
        <f t="shared" si="94"/>
        <v>#N/A</v>
      </c>
    </row>
    <row r="9478" spans="3:6" x14ac:dyDescent="0.25">
      <c r="C9478" t="str">
        <f t="shared" si="93"/>
        <v>SCEOfLCZ142014</v>
      </c>
      <c r="D9478" t="s">
        <v>731</v>
      </c>
      <c r="E9478" s="9">
        <v>2014</v>
      </c>
      <c r="F9478" s="9" t="e">
        <f t="shared" si="94"/>
        <v>#N/A</v>
      </c>
    </row>
    <row r="9479" spans="3:6" x14ac:dyDescent="0.25">
      <c r="C9479" t="str">
        <f t="shared" si="93"/>
        <v>SCEOfLCZ152014</v>
      </c>
      <c r="D9479" t="s">
        <v>732</v>
      </c>
      <c r="E9479" s="9">
        <v>2014</v>
      </c>
      <c r="F9479" s="9" t="e">
        <f t="shared" si="94"/>
        <v>#N/A</v>
      </c>
    </row>
    <row r="9480" spans="3:6" x14ac:dyDescent="0.25">
      <c r="C9480" t="str">
        <f t="shared" si="93"/>
        <v>SCEOfLCZ162014</v>
      </c>
      <c r="D9480" t="s">
        <v>733</v>
      </c>
      <c r="E9480" s="9">
        <v>2014</v>
      </c>
      <c r="F9480" s="9" t="e">
        <f t="shared" si="94"/>
        <v>#N/A</v>
      </c>
    </row>
    <row r="9481" spans="3:6" x14ac:dyDescent="0.25">
      <c r="C9481" t="str">
        <f t="shared" si="93"/>
        <v>SCEOfSCZ012014</v>
      </c>
      <c r="D9481" t="s">
        <v>734</v>
      </c>
      <c r="E9481" s="9">
        <v>2014</v>
      </c>
      <c r="F9481" s="9" t="e">
        <f t="shared" si="94"/>
        <v>#N/A</v>
      </c>
    </row>
    <row r="9482" spans="3:6" x14ac:dyDescent="0.25">
      <c r="C9482" t="str">
        <f t="shared" si="93"/>
        <v>SCEOfSCZ022014</v>
      </c>
      <c r="D9482" t="s">
        <v>735</v>
      </c>
      <c r="E9482" s="9">
        <v>2014</v>
      </c>
      <c r="F9482" s="9" t="e">
        <f t="shared" si="94"/>
        <v>#N/A</v>
      </c>
    </row>
    <row r="9483" spans="3:6" x14ac:dyDescent="0.25">
      <c r="C9483" t="str">
        <f t="shared" si="93"/>
        <v>SCEOfSCZ032014</v>
      </c>
      <c r="D9483" t="s">
        <v>736</v>
      </c>
      <c r="E9483" s="9">
        <v>2014</v>
      </c>
      <c r="F9483" s="9" t="e">
        <f t="shared" si="94"/>
        <v>#N/A</v>
      </c>
    </row>
    <row r="9484" spans="3:6" x14ac:dyDescent="0.25">
      <c r="C9484" t="str">
        <f t="shared" si="93"/>
        <v>SCEOfSCZ042014</v>
      </c>
      <c r="D9484" t="s">
        <v>737</v>
      </c>
      <c r="E9484" s="9">
        <v>2014</v>
      </c>
      <c r="F9484" s="9" t="e">
        <f t="shared" si="94"/>
        <v>#N/A</v>
      </c>
    </row>
    <row r="9485" spans="3:6" x14ac:dyDescent="0.25">
      <c r="C9485" t="str">
        <f t="shared" si="93"/>
        <v>SCEOfSCZ052014</v>
      </c>
      <c r="D9485" t="s">
        <v>738</v>
      </c>
      <c r="E9485" s="9">
        <v>2014</v>
      </c>
      <c r="F9485" s="9" t="e">
        <f t="shared" si="94"/>
        <v>#N/A</v>
      </c>
    </row>
    <row r="9486" spans="3:6" x14ac:dyDescent="0.25">
      <c r="C9486" t="str">
        <f t="shared" si="93"/>
        <v>SCEOfSCZ062014</v>
      </c>
      <c r="D9486" t="s">
        <v>739</v>
      </c>
      <c r="E9486" s="9">
        <v>2014</v>
      </c>
      <c r="F9486" s="9" t="e">
        <f t="shared" si="94"/>
        <v>#N/A</v>
      </c>
    </row>
    <row r="9487" spans="3:6" x14ac:dyDescent="0.25">
      <c r="C9487" t="str">
        <f t="shared" si="93"/>
        <v>SCEOfSCZ072014</v>
      </c>
      <c r="D9487" t="s">
        <v>740</v>
      </c>
      <c r="E9487" s="9">
        <v>2014</v>
      </c>
      <c r="F9487" s="9" t="e">
        <f t="shared" si="94"/>
        <v>#N/A</v>
      </c>
    </row>
    <row r="9488" spans="3:6" x14ac:dyDescent="0.25">
      <c r="C9488" t="str">
        <f t="shared" si="93"/>
        <v>SCEOfSCZ082014</v>
      </c>
      <c r="D9488" t="s">
        <v>741</v>
      </c>
      <c r="E9488" s="9">
        <v>2014</v>
      </c>
      <c r="F9488" s="9" t="e">
        <f t="shared" si="94"/>
        <v>#N/A</v>
      </c>
    </row>
    <row r="9489" spans="3:6" x14ac:dyDescent="0.25">
      <c r="C9489" t="str">
        <f t="shared" si="93"/>
        <v>SCEOfSCZ092014</v>
      </c>
      <c r="D9489" t="s">
        <v>742</v>
      </c>
      <c r="E9489" s="9">
        <v>2014</v>
      </c>
      <c r="F9489" s="9" t="e">
        <f t="shared" si="94"/>
        <v>#N/A</v>
      </c>
    </row>
    <row r="9490" spans="3:6" x14ac:dyDescent="0.25">
      <c r="C9490" t="str">
        <f t="shared" si="93"/>
        <v>SCEOfSCZ102014</v>
      </c>
      <c r="D9490" t="s">
        <v>743</v>
      </c>
      <c r="E9490" s="9">
        <v>2014</v>
      </c>
      <c r="F9490" s="9" t="e">
        <f t="shared" si="94"/>
        <v>#N/A</v>
      </c>
    </row>
    <row r="9491" spans="3:6" x14ac:dyDescent="0.25">
      <c r="C9491" t="str">
        <f t="shared" si="93"/>
        <v>SCEOfSCZ112014</v>
      </c>
      <c r="D9491" t="s">
        <v>744</v>
      </c>
      <c r="E9491" s="9">
        <v>2014</v>
      </c>
      <c r="F9491" s="9" t="e">
        <f t="shared" si="94"/>
        <v>#N/A</v>
      </c>
    </row>
    <row r="9492" spans="3:6" x14ac:dyDescent="0.25">
      <c r="C9492" t="str">
        <f t="shared" si="93"/>
        <v>SCEOfSCZ122014</v>
      </c>
      <c r="D9492" t="s">
        <v>745</v>
      </c>
      <c r="E9492" s="9">
        <v>2014</v>
      </c>
      <c r="F9492" s="9" t="e">
        <f t="shared" si="94"/>
        <v>#N/A</v>
      </c>
    </row>
    <row r="9493" spans="3:6" x14ac:dyDescent="0.25">
      <c r="C9493" t="str">
        <f t="shared" si="93"/>
        <v>SCEOfSCZ132014</v>
      </c>
      <c r="D9493" t="s">
        <v>746</v>
      </c>
      <c r="E9493" s="9">
        <v>2014</v>
      </c>
      <c r="F9493" s="9" t="e">
        <f t="shared" si="94"/>
        <v>#N/A</v>
      </c>
    </row>
    <row r="9494" spans="3:6" x14ac:dyDescent="0.25">
      <c r="C9494" t="str">
        <f t="shared" si="93"/>
        <v>SCEOfSCZ142014</v>
      </c>
      <c r="D9494" t="s">
        <v>747</v>
      </c>
      <c r="E9494" s="9">
        <v>2014</v>
      </c>
      <c r="F9494" s="9" t="e">
        <f t="shared" si="94"/>
        <v>#N/A</v>
      </c>
    </row>
    <row r="9495" spans="3:6" x14ac:dyDescent="0.25">
      <c r="C9495" t="str">
        <f t="shared" si="93"/>
        <v>SCEOfSCZ152014</v>
      </c>
      <c r="D9495" t="s">
        <v>748</v>
      </c>
      <c r="E9495" s="9">
        <v>2014</v>
      </c>
      <c r="F9495" s="9" t="e">
        <f t="shared" si="94"/>
        <v>#N/A</v>
      </c>
    </row>
    <row r="9496" spans="3:6" x14ac:dyDescent="0.25">
      <c r="C9496" t="str">
        <f t="shared" si="93"/>
        <v>SCEOfSCZ162014</v>
      </c>
      <c r="D9496" t="s">
        <v>749</v>
      </c>
      <c r="E9496" s="9">
        <v>2014</v>
      </c>
      <c r="F9496" s="9" t="e">
        <f t="shared" si="94"/>
        <v>#N/A</v>
      </c>
    </row>
    <row r="9497" spans="3:6" x14ac:dyDescent="0.25">
      <c r="C9497" t="str">
        <f t="shared" si="93"/>
        <v>SCERSDCZ012014</v>
      </c>
      <c r="D9497" t="s">
        <v>750</v>
      </c>
      <c r="E9497" s="9">
        <v>2014</v>
      </c>
      <c r="F9497" s="9" t="e">
        <f t="shared" si="94"/>
        <v>#N/A</v>
      </c>
    </row>
    <row r="9498" spans="3:6" x14ac:dyDescent="0.25">
      <c r="C9498" t="str">
        <f t="shared" si="93"/>
        <v>SCERSDCZ022014</v>
      </c>
      <c r="D9498" t="s">
        <v>751</v>
      </c>
      <c r="E9498" s="9">
        <v>2014</v>
      </c>
      <c r="F9498" s="9" t="e">
        <f t="shared" si="94"/>
        <v>#N/A</v>
      </c>
    </row>
    <row r="9499" spans="3:6" x14ac:dyDescent="0.25">
      <c r="C9499" t="str">
        <f t="shared" si="93"/>
        <v>SCERSDCZ032014</v>
      </c>
      <c r="D9499" t="s">
        <v>752</v>
      </c>
      <c r="E9499" s="9">
        <v>2014</v>
      </c>
      <c r="F9499" s="9" t="e">
        <f t="shared" si="94"/>
        <v>#N/A</v>
      </c>
    </row>
    <row r="9500" spans="3:6" x14ac:dyDescent="0.25">
      <c r="C9500" t="str">
        <f t="shared" si="93"/>
        <v>SCERSDCZ042014</v>
      </c>
      <c r="D9500" t="s">
        <v>753</v>
      </c>
      <c r="E9500" s="9">
        <v>2014</v>
      </c>
      <c r="F9500" s="9" t="e">
        <f t="shared" si="94"/>
        <v>#N/A</v>
      </c>
    </row>
    <row r="9501" spans="3:6" x14ac:dyDescent="0.25">
      <c r="C9501" t="str">
        <f t="shared" si="93"/>
        <v>SCERSDCZ052014</v>
      </c>
      <c r="D9501" t="s">
        <v>754</v>
      </c>
      <c r="E9501" s="9">
        <v>2014</v>
      </c>
      <c r="F9501" s="9" t="e">
        <f t="shared" si="94"/>
        <v>#N/A</v>
      </c>
    </row>
    <row r="9502" spans="3:6" x14ac:dyDescent="0.25">
      <c r="C9502" t="str">
        <f t="shared" si="93"/>
        <v>SCERSDCZ062014</v>
      </c>
      <c r="D9502" t="s">
        <v>755</v>
      </c>
      <c r="E9502" s="9">
        <v>2014</v>
      </c>
      <c r="F9502" s="9" t="e">
        <f t="shared" si="94"/>
        <v>#N/A</v>
      </c>
    </row>
    <row r="9503" spans="3:6" x14ac:dyDescent="0.25">
      <c r="C9503" t="str">
        <f t="shared" si="93"/>
        <v>SCERSDCZ072014</v>
      </c>
      <c r="D9503" t="s">
        <v>756</v>
      </c>
      <c r="E9503" s="9">
        <v>2014</v>
      </c>
      <c r="F9503" s="9" t="e">
        <f t="shared" si="94"/>
        <v>#N/A</v>
      </c>
    </row>
    <row r="9504" spans="3:6" x14ac:dyDescent="0.25">
      <c r="C9504" t="str">
        <f t="shared" si="93"/>
        <v>SCERSDCZ082014</v>
      </c>
      <c r="D9504" t="s">
        <v>757</v>
      </c>
      <c r="E9504" s="9">
        <v>2014</v>
      </c>
      <c r="F9504" s="9" t="e">
        <f t="shared" si="94"/>
        <v>#N/A</v>
      </c>
    </row>
    <row r="9505" spans="3:6" x14ac:dyDescent="0.25">
      <c r="C9505" t="str">
        <f t="shared" si="93"/>
        <v>SCERSDCZ092014</v>
      </c>
      <c r="D9505" t="s">
        <v>758</v>
      </c>
      <c r="E9505" s="9">
        <v>2014</v>
      </c>
      <c r="F9505" s="9" t="e">
        <f t="shared" si="94"/>
        <v>#N/A</v>
      </c>
    </row>
    <row r="9506" spans="3:6" x14ac:dyDescent="0.25">
      <c r="C9506" t="str">
        <f t="shared" si="93"/>
        <v>SCERSDCZ102014</v>
      </c>
      <c r="D9506" t="s">
        <v>759</v>
      </c>
      <c r="E9506" s="9">
        <v>2014</v>
      </c>
      <c r="F9506" s="9" t="e">
        <f t="shared" si="94"/>
        <v>#N/A</v>
      </c>
    </row>
    <row r="9507" spans="3:6" x14ac:dyDescent="0.25">
      <c r="C9507" t="str">
        <f t="shared" si="93"/>
        <v>SCERSDCZ112014</v>
      </c>
      <c r="D9507" t="s">
        <v>760</v>
      </c>
      <c r="E9507" s="9">
        <v>2014</v>
      </c>
      <c r="F9507" s="9" t="e">
        <f t="shared" si="94"/>
        <v>#N/A</v>
      </c>
    </row>
    <row r="9508" spans="3:6" x14ac:dyDescent="0.25">
      <c r="C9508" t="str">
        <f t="shared" si="93"/>
        <v>SCERSDCZ122014</v>
      </c>
      <c r="D9508" t="s">
        <v>761</v>
      </c>
      <c r="E9508" s="9">
        <v>2014</v>
      </c>
      <c r="F9508" s="9" t="e">
        <f t="shared" si="94"/>
        <v>#N/A</v>
      </c>
    </row>
    <row r="9509" spans="3:6" x14ac:dyDescent="0.25">
      <c r="C9509" t="str">
        <f t="shared" si="93"/>
        <v>SCERSDCZ132014</v>
      </c>
      <c r="D9509" t="s">
        <v>762</v>
      </c>
      <c r="E9509" s="9">
        <v>2014</v>
      </c>
      <c r="F9509" s="9" t="e">
        <f t="shared" si="94"/>
        <v>#N/A</v>
      </c>
    </row>
    <row r="9510" spans="3:6" x14ac:dyDescent="0.25">
      <c r="C9510" t="str">
        <f t="shared" si="93"/>
        <v>SCERSDCZ142014</v>
      </c>
      <c r="D9510" t="s">
        <v>763</v>
      </c>
      <c r="E9510" s="9">
        <v>2014</v>
      </c>
      <c r="F9510" s="9" t="e">
        <f t="shared" si="94"/>
        <v>#N/A</v>
      </c>
    </row>
    <row r="9511" spans="3:6" x14ac:dyDescent="0.25">
      <c r="C9511" t="str">
        <f t="shared" si="93"/>
        <v>SCERSDCZ152014</v>
      </c>
      <c r="D9511" t="s">
        <v>764</v>
      </c>
      <c r="E9511" s="9">
        <v>2014</v>
      </c>
      <c r="F9511" s="9" t="e">
        <f t="shared" si="94"/>
        <v>#N/A</v>
      </c>
    </row>
    <row r="9512" spans="3:6" x14ac:dyDescent="0.25">
      <c r="C9512" t="str">
        <f t="shared" si="93"/>
        <v>SCERSDCZ162014</v>
      </c>
      <c r="D9512" t="s">
        <v>765</v>
      </c>
      <c r="E9512" s="9">
        <v>2014</v>
      </c>
      <c r="F9512" s="9" t="e">
        <f t="shared" si="94"/>
        <v>#N/A</v>
      </c>
    </row>
    <row r="9513" spans="3:6" x14ac:dyDescent="0.25">
      <c r="C9513" t="str">
        <f t="shared" si="93"/>
        <v>SCERFFCZ012014</v>
      </c>
      <c r="D9513" t="s">
        <v>766</v>
      </c>
      <c r="E9513" s="9">
        <v>2014</v>
      </c>
      <c r="F9513" s="9" t="e">
        <f t="shared" si="94"/>
        <v>#N/A</v>
      </c>
    </row>
    <row r="9514" spans="3:6" x14ac:dyDescent="0.25">
      <c r="C9514" t="str">
        <f t="shared" si="93"/>
        <v>SCERFFCZ022014</v>
      </c>
      <c r="D9514" t="s">
        <v>767</v>
      </c>
      <c r="E9514" s="9">
        <v>2014</v>
      </c>
      <c r="F9514" s="9" t="e">
        <f t="shared" si="94"/>
        <v>#N/A</v>
      </c>
    </row>
    <row r="9515" spans="3:6" x14ac:dyDescent="0.25">
      <c r="C9515" t="str">
        <f t="shared" si="93"/>
        <v>SCERFFCZ032014</v>
      </c>
      <c r="D9515" t="s">
        <v>768</v>
      </c>
      <c r="E9515" s="9">
        <v>2014</v>
      </c>
      <c r="F9515" s="9" t="e">
        <f t="shared" si="94"/>
        <v>#N/A</v>
      </c>
    </row>
    <row r="9516" spans="3:6" x14ac:dyDescent="0.25">
      <c r="C9516" t="str">
        <f t="shared" si="93"/>
        <v>SCERFFCZ042014</v>
      </c>
      <c r="D9516" t="s">
        <v>769</v>
      </c>
      <c r="E9516" s="9">
        <v>2014</v>
      </c>
      <c r="F9516" s="9" t="e">
        <f t="shared" si="94"/>
        <v>#N/A</v>
      </c>
    </row>
    <row r="9517" spans="3:6" x14ac:dyDescent="0.25">
      <c r="C9517" t="str">
        <f t="shared" si="93"/>
        <v>SCERFFCZ052014</v>
      </c>
      <c r="D9517" t="s">
        <v>770</v>
      </c>
      <c r="E9517" s="9">
        <v>2014</v>
      </c>
      <c r="F9517" s="9" t="e">
        <f t="shared" si="94"/>
        <v>#N/A</v>
      </c>
    </row>
    <row r="9518" spans="3:6" x14ac:dyDescent="0.25">
      <c r="C9518" t="str">
        <f t="shared" si="93"/>
        <v>SCERFFCZ062014</v>
      </c>
      <c r="D9518" t="s">
        <v>771</v>
      </c>
      <c r="E9518" s="9">
        <v>2014</v>
      </c>
      <c r="F9518" s="9" t="e">
        <f t="shared" si="94"/>
        <v>#N/A</v>
      </c>
    </row>
    <row r="9519" spans="3:6" x14ac:dyDescent="0.25">
      <c r="C9519" t="str">
        <f t="shared" si="93"/>
        <v>SCERFFCZ072014</v>
      </c>
      <c r="D9519" t="s">
        <v>772</v>
      </c>
      <c r="E9519" s="9">
        <v>2014</v>
      </c>
      <c r="F9519" s="9" t="e">
        <f t="shared" si="94"/>
        <v>#N/A</v>
      </c>
    </row>
    <row r="9520" spans="3:6" x14ac:dyDescent="0.25">
      <c r="C9520" t="str">
        <f t="shared" si="93"/>
        <v>SCERFFCZ082014</v>
      </c>
      <c r="D9520" t="s">
        <v>773</v>
      </c>
      <c r="E9520" s="9">
        <v>2014</v>
      </c>
      <c r="F9520" s="9" t="e">
        <f t="shared" si="94"/>
        <v>#N/A</v>
      </c>
    </row>
    <row r="9521" spans="3:6" x14ac:dyDescent="0.25">
      <c r="C9521" t="str">
        <f t="shared" si="93"/>
        <v>SCERFFCZ092014</v>
      </c>
      <c r="D9521" t="s">
        <v>774</v>
      </c>
      <c r="E9521" s="9">
        <v>2014</v>
      </c>
      <c r="F9521" s="9" t="e">
        <f t="shared" si="94"/>
        <v>#N/A</v>
      </c>
    </row>
    <row r="9522" spans="3:6" x14ac:dyDescent="0.25">
      <c r="C9522" t="str">
        <f t="shared" si="93"/>
        <v>SCERFFCZ102014</v>
      </c>
      <c r="D9522" t="s">
        <v>775</v>
      </c>
      <c r="E9522" s="9">
        <v>2014</v>
      </c>
      <c r="F9522" s="9" t="e">
        <f t="shared" si="94"/>
        <v>#N/A</v>
      </c>
    </row>
    <row r="9523" spans="3:6" x14ac:dyDescent="0.25">
      <c r="C9523" t="str">
        <f t="shared" si="93"/>
        <v>SCERFFCZ112014</v>
      </c>
      <c r="D9523" t="s">
        <v>776</v>
      </c>
      <c r="E9523" s="9">
        <v>2014</v>
      </c>
      <c r="F9523" s="9" t="e">
        <f t="shared" si="94"/>
        <v>#N/A</v>
      </c>
    </row>
    <row r="9524" spans="3:6" x14ac:dyDescent="0.25">
      <c r="C9524" t="str">
        <f t="shared" si="93"/>
        <v>SCERFFCZ122014</v>
      </c>
      <c r="D9524" t="s">
        <v>777</v>
      </c>
      <c r="E9524" s="9">
        <v>2014</v>
      </c>
      <c r="F9524" s="9" t="e">
        <f t="shared" si="94"/>
        <v>#N/A</v>
      </c>
    </row>
    <row r="9525" spans="3:6" x14ac:dyDescent="0.25">
      <c r="C9525" t="str">
        <f t="shared" si="93"/>
        <v>SCERFFCZ132014</v>
      </c>
      <c r="D9525" t="s">
        <v>778</v>
      </c>
      <c r="E9525" s="9">
        <v>2014</v>
      </c>
      <c r="F9525" s="9" t="e">
        <f t="shared" si="94"/>
        <v>#N/A</v>
      </c>
    </row>
    <row r="9526" spans="3:6" x14ac:dyDescent="0.25">
      <c r="C9526" t="str">
        <f t="shared" si="93"/>
        <v>SCERFFCZ142014</v>
      </c>
      <c r="D9526" t="s">
        <v>779</v>
      </c>
      <c r="E9526" s="9">
        <v>2014</v>
      </c>
      <c r="F9526" s="9" t="e">
        <f t="shared" si="94"/>
        <v>#N/A</v>
      </c>
    </row>
    <row r="9527" spans="3:6" x14ac:dyDescent="0.25">
      <c r="C9527" t="str">
        <f t="shared" si="93"/>
        <v>SCERFFCZ152014</v>
      </c>
      <c r="D9527" t="s">
        <v>780</v>
      </c>
      <c r="E9527" s="9">
        <v>2014</v>
      </c>
      <c r="F9527" s="9" t="e">
        <f t="shared" si="94"/>
        <v>#N/A</v>
      </c>
    </row>
    <row r="9528" spans="3:6" x14ac:dyDescent="0.25">
      <c r="C9528" t="str">
        <f t="shared" si="93"/>
        <v>SCERFFCZ162014</v>
      </c>
      <c r="D9528" t="s">
        <v>781</v>
      </c>
      <c r="E9528" s="9">
        <v>2014</v>
      </c>
      <c r="F9528" s="9" t="e">
        <f t="shared" si="94"/>
        <v>#N/A</v>
      </c>
    </row>
    <row r="9529" spans="3:6" x14ac:dyDescent="0.25">
      <c r="C9529" t="str">
        <f t="shared" ref="C9529:C9592" si="95">+D9529&amp;E9529</f>
        <v>SCERt3CZ012014</v>
      </c>
      <c r="D9529" t="s">
        <v>782</v>
      </c>
      <c r="E9529" s="9">
        <v>2014</v>
      </c>
      <c r="F9529" s="9" t="e">
        <f t="shared" ref="F9529:F9592" si="96">VLOOKUP(D9529&amp;"2011",$C$4:$F$8887,4,FALSE)/2</f>
        <v>#N/A</v>
      </c>
    </row>
    <row r="9530" spans="3:6" x14ac:dyDescent="0.25">
      <c r="C9530" t="str">
        <f t="shared" si="95"/>
        <v>SCERt3CZ022014</v>
      </c>
      <c r="D9530" t="s">
        <v>783</v>
      </c>
      <c r="E9530" s="9">
        <v>2014</v>
      </c>
      <c r="F9530" s="9" t="e">
        <f t="shared" si="96"/>
        <v>#N/A</v>
      </c>
    </row>
    <row r="9531" spans="3:6" x14ac:dyDescent="0.25">
      <c r="C9531" t="str">
        <f t="shared" si="95"/>
        <v>SCERt3CZ032014</v>
      </c>
      <c r="D9531" t="s">
        <v>784</v>
      </c>
      <c r="E9531" s="9">
        <v>2014</v>
      </c>
      <c r="F9531" s="9" t="e">
        <f t="shared" si="96"/>
        <v>#N/A</v>
      </c>
    </row>
    <row r="9532" spans="3:6" x14ac:dyDescent="0.25">
      <c r="C9532" t="str">
        <f t="shared" si="95"/>
        <v>SCERt3CZ042014</v>
      </c>
      <c r="D9532" t="s">
        <v>785</v>
      </c>
      <c r="E9532" s="9">
        <v>2014</v>
      </c>
      <c r="F9532" s="9" t="e">
        <f t="shared" si="96"/>
        <v>#N/A</v>
      </c>
    </row>
    <row r="9533" spans="3:6" x14ac:dyDescent="0.25">
      <c r="C9533" t="str">
        <f t="shared" si="95"/>
        <v>SCERt3CZ052014</v>
      </c>
      <c r="D9533" t="s">
        <v>786</v>
      </c>
      <c r="E9533" s="9">
        <v>2014</v>
      </c>
      <c r="F9533" s="9" t="e">
        <f t="shared" si="96"/>
        <v>#N/A</v>
      </c>
    </row>
    <row r="9534" spans="3:6" x14ac:dyDescent="0.25">
      <c r="C9534" t="str">
        <f t="shared" si="95"/>
        <v>SCERt3CZ062014</v>
      </c>
      <c r="D9534" t="s">
        <v>787</v>
      </c>
      <c r="E9534" s="9">
        <v>2014</v>
      </c>
      <c r="F9534" s="9" t="e">
        <f t="shared" si="96"/>
        <v>#N/A</v>
      </c>
    </row>
    <row r="9535" spans="3:6" x14ac:dyDescent="0.25">
      <c r="C9535" t="str">
        <f t="shared" si="95"/>
        <v>SCERt3CZ072014</v>
      </c>
      <c r="D9535" t="s">
        <v>788</v>
      </c>
      <c r="E9535" s="9">
        <v>2014</v>
      </c>
      <c r="F9535" s="9" t="e">
        <f t="shared" si="96"/>
        <v>#N/A</v>
      </c>
    </row>
    <row r="9536" spans="3:6" x14ac:dyDescent="0.25">
      <c r="C9536" t="str">
        <f t="shared" si="95"/>
        <v>SCERt3CZ082014</v>
      </c>
      <c r="D9536" t="s">
        <v>789</v>
      </c>
      <c r="E9536" s="9">
        <v>2014</v>
      </c>
      <c r="F9536" s="9" t="e">
        <f t="shared" si="96"/>
        <v>#N/A</v>
      </c>
    </row>
    <row r="9537" spans="3:6" x14ac:dyDescent="0.25">
      <c r="C9537" t="str">
        <f t="shared" si="95"/>
        <v>SCERt3CZ092014</v>
      </c>
      <c r="D9537" t="s">
        <v>790</v>
      </c>
      <c r="E9537" s="9">
        <v>2014</v>
      </c>
      <c r="F9537" s="9" t="e">
        <f t="shared" si="96"/>
        <v>#N/A</v>
      </c>
    </row>
    <row r="9538" spans="3:6" x14ac:dyDescent="0.25">
      <c r="C9538" t="str">
        <f t="shared" si="95"/>
        <v>SCERt3CZ102014</v>
      </c>
      <c r="D9538" t="s">
        <v>791</v>
      </c>
      <c r="E9538" s="9">
        <v>2014</v>
      </c>
      <c r="F9538" s="9" t="e">
        <f t="shared" si="96"/>
        <v>#N/A</v>
      </c>
    </row>
    <row r="9539" spans="3:6" x14ac:dyDescent="0.25">
      <c r="C9539" t="str">
        <f t="shared" si="95"/>
        <v>SCERt3CZ112014</v>
      </c>
      <c r="D9539" t="s">
        <v>792</v>
      </c>
      <c r="E9539" s="9">
        <v>2014</v>
      </c>
      <c r="F9539" s="9" t="e">
        <f t="shared" si="96"/>
        <v>#N/A</v>
      </c>
    </row>
    <row r="9540" spans="3:6" x14ac:dyDescent="0.25">
      <c r="C9540" t="str">
        <f t="shared" si="95"/>
        <v>SCERt3CZ122014</v>
      </c>
      <c r="D9540" t="s">
        <v>793</v>
      </c>
      <c r="E9540" s="9">
        <v>2014</v>
      </c>
      <c r="F9540" s="9" t="e">
        <f t="shared" si="96"/>
        <v>#N/A</v>
      </c>
    </row>
    <row r="9541" spans="3:6" x14ac:dyDescent="0.25">
      <c r="C9541" t="str">
        <f t="shared" si="95"/>
        <v>SCERt3CZ132014</v>
      </c>
      <c r="D9541" t="s">
        <v>794</v>
      </c>
      <c r="E9541" s="9">
        <v>2014</v>
      </c>
      <c r="F9541" s="9" t="e">
        <f t="shared" si="96"/>
        <v>#N/A</v>
      </c>
    </row>
    <row r="9542" spans="3:6" x14ac:dyDescent="0.25">
      <c r="C9542" t="str">
        <f t="shared" si="95"/>
        <v>SCERt3CZ142014</v>
      </c>
      <c r="D9542" t="s">
        <v>795</v>
      </c>
      <c r="E9542" s="9">
        <v>2014</v>
      </c>
      <c r="F9542" s="9" t="e">
        <f t="shared" si="96"/>
        <v>#N/A</v>
      </c>
    </row>
    <row r="9543" spans="3:6" x14ac:dyDescent="0.25">
      <c r="C9543" t="str">
        <f t="shared" si="95"/>
        <v>SCERt3CZ152014</v>
      </c>
      <c r="D9543" t="s">
        <v>796</v>
      </c>
      <c r="E9543" s="9">
        <v>2014</v>
      </c>
      <c r="F9543" s="9" t="e">
        <f t="shared" si="96"/>
        <v>#N/A</v>
      </c>
    </row>
    <row r="9544" spans="3:6" x14ac:dyDescent="0.25">
      <c r="C9544" t="str">
        <f t="shared" si="95"/>
        <v>SCERt3CZ162014</v>
      </c>
      <c r="D9544" t="s">
        <v>797</v>
      </c>
      <c r="E9544" s="9">
        <v>2014</v>
      </c>
      <c r="F9544" s="9" t="e">
        <f t="shared" si="96"/>
        <v>#N/A</v>
      </c>
    </row>
    <row r="9545" spans="3:6" x14ac:dyDescent="0.25">
      <c r="C9545" t="str">
        <f t="shared" si="95"/>
        <v>SCERtLCZ012014</v>
      </c>
      <c r="D9545" t="s">
        <v>798</v>
      </c>
      <c r="E9545" s="9">
        <v>2014</v>
      </c>
      <c r="F9545" s="9" t="e">
        <f t="shared" si="96"/>
        <v>#N/A</v>
      </c>
    </row>
    <row r="9546" spans="3:6" x14ac:dyDescent="0.25">
      <c r="C9546" t="str">
        <f t="shared" si="95"/>
        <v>SCERtLCZ022014</v>
      </c>
      <c r="D9546" t="s">
        <v>799</v>
      </c>
      <c r="E9546" s="9">
        <v>2014</v>
      </c>
      <c r="F9546" s="9" t="e">
        <f t="shared" si="96"/>
        <v>#N/A</v>
      </c>
    </row>
    <row r="9547" spans="3:6" x14ac:dyDescent="0.25">
      <c r="C9547" t="str">
        <f t="shared" si="95"/>
        <v>SCERtLCZ032014</v>
      </c>
      <c r="D9547" t="s">
        <v>800</v>
      </c>
      <c r="E9547" s="9">
        <v>2014</v>
      </c>
      <c r="F9547" s="9" t="e">
        <f t="shared" si="96"/>
        <v>#N/A</v>
      </c>
    </row>
    <row r="9548" spans="3:6" x14ac:dyDescent="0.25">
      <c r="C9548" t="str">
        <f t="shared" si="95"/>
        <v>SCERtLCZ042014</v>
      </c>
      <c r="D9548" t="s">
        <v>801</v>
      </c>
      <c r="E9548" s="9">
        <v>2014</v>
      </c>
      <c r="F9548" s="9" t="e">
        <f t="shared" si="96"/>
        <v>#N/A</v>
      </c>
    </row>
    <row r="9549" spans="3:6" x14ac:dyDescent="0.25">
      <c r="C9549" t="str">
        <f t="shared" si="95"/>
        <v>SCERtLCZ052014</v>
      </c>
      <c r="D9549" t="s">
        <v>802</v>
      </c>
      <c r="E9549" s="9">
        <v>2014</v>
      </c>
      <c r="F9549" s="9" t="e">
        <f t="shared" si="96"/>
        <v>#N/A</v>
      </c>
    </row>
    <row r="9550" spans="3:6" x14ac:dyDescent="0.25">
      <c r="C9550" t="str">
        <f t="shared" si="95"/>
        <v>SCERtLCZ062014</v>
      </c>
      <c r="D9550" t="s">
        <v>803</v>
      </c>
      <c r="E9550" s="9">
        <v>2014</v>
      </c>
      <c r="F9550" s="9" t="e">
        <f t="shared" si="96"/>
        <v>#N/A</v>
      </c>
    </row>
    <row r="9551" spans="3:6" x14ac:dyDescent="0.25">
      <c r="C9551" t="str">
        <f t="shared" si="95"/>
        <v>SCERtLCZ072014</v>
      </c>
      <c r="D9551" t="s">
        <v>804</v>
      </c>
      <c r="E9551" s="9">
        <v>2014</v>
      </c>
      <c r="F9551" s="9" t="e">
        <f t="shared" si="96"/>
        <v>#N/A</v>
      </c>
    </row>
    <row r="9552" spans="3:6" x14ac:dyDescent="0.25">
      <c r="C9552" t="str">
        <f t="shared" si="95"/>
        <v>SCERtLCZ082014</v>
      </c>
      <c r="D9552" t="s">
        <v>805</v>
      </c>
      <c r="E9552" s="9">
        <v>2014</v>
      </c>
      <c r="F9552" s="9" t="e">
        <f t="shared" si="96"/>
        <v>#N/A</v>
      </c>
    </row>
    <row r="9553" spans="3:6" x14ac:dyDescent="0.25">
      <c r="C9553" t="str">
        <f t="shared" si="95"/>
        <v>SCERtLCZ092014</v>
      </c>
      <c r="D9553" t="s">
        <v>806</v>
      </c>
      <c r="E9553" s="9">
        <v>2014</v>
      </c>
      <c r="F9553" s="9" t="e">
        <f t="shared" si="96"/>
        <v>#N/A</v>
      </c>
    </row>
    <row r="9554" spans="3:6" x14ac:dyDescent="0.25">
      <c r="C9554" t="str">
        <f t="shared" si="95"/>
        <v>SCERtLCZ102014</v>
      </c>
      <c r="D9554" t="s">
        <v>807</v>
      </c>
      <c r="E9554" s="9">
        <v>2014</v>
      </c>
      <c r="F9554" s="9" t="e">
        <f t="shared" si="96"/>
        <v>#N/A</v>
      </c>
    </row>
    <row r="9555" spans="3:6" x14ac:dyDescent="0.25">
      <c r="C9555" t="str">
        <f t="shared" si="95"/>
        <v>SCERtLCZ112014</v>
      </c>
      <c r="D9555" t="s">
        <v>808</v>
      </c>
      <c r="E9555" s="9">
        <v>2014</v>
      </c>
      <c r="F9555" s="9" t="e">
        <f t="shared" si="96"/>
        <v>#N/A</v>
      </c>
    </row>
    <row r="9556" spans="3:6" x14ac:dyDescent="0.25">
      <c r="C9556" t="str">
        <f t="shared" si="95"/>
        <v>SCERtLCZ122014</v>
      </c>
      <c r="D9556" t="s">
        <v>809</v>
      </c>
      <c r="E9556" s="9">
        <v>2014</v>
      </c>
      <c r="F9556" s="9" t="e">
        <f t="shared" si="96"/>
        <v>#N/A</v>
      </c>
    </row>
    <row r="9557" spans="3:6" x14ac:dyDescent="0.25">
      <c r="C9557" t="str">
        <f t="shared" si="95"/>
        <v>SCERtLCZ132014</v>
      </c>
      <c r="D9557" t="s">
        <v>810</v>
      </c>
      <c r="E9557" s="9">
        <v>2014</v>
      </c>
      <c r="F9557" s="9" t="e">
        <f t="shared" si="96"/>
        <v>#N/A</v>
      </c>
    </row>
    <row r="9558" spans="3:6" x14ac:dyDescent="0.25">
      <c r="C9558" t="str">
        <f t="shared" si="95"/>
        <v>SCERtLCZ142014</v>
      </c>
      <c r="D9558" t="s">
        <v>811</v>
      </c>
      <c r="E9558" s="9">
        <v>2014</v>
      </c>
      <c r="F9558" s="9" t="e">
        <f t="shared" si="96"/>
        <v>#N/A</v>
      </c>
    </row>
    <row r="9559" spans="3:6" x14ac:dyDescent="0.25">
      <c r="C9559" t="str">
        <f t="shared" si="95"/>
        <v>SCERtLCZ152014</v>
      </c>
      <c r="D9559" t="s">
        <v>812</v>
      </c>
      <c r="E9559" s="9">
        <v>2014</v>
      </c>
      <c r="F9559" s="9" t="e">
        <f t="shared" si="96"/>
        <v>#N/A</v>
      </c>
    </row>
    <row r="9560" spans="3:6" x14ac:dyDescent="0.25">
      <c r="C9560" t="str">
        <f t="shared" si="95"/>
        <v>SCERtLCZ162014</v>
      </c>
      <c r="D9560" t="s">
        <v>813</v>
      </c>
      <c r="E9560" s="9">
        <v>2014</v>
      </c>
      <c r="F9560" s="9" t="e">
        <f t="shared" si="96"/>
        <v>#N/A</v>
      </c>
    </row>
    <row r="9561" spans="3:6" x14ac:dyDescent="0.25">
      <c r="C9561" t="str">
        <f t="shared" si="95"/>
        <v>SCERtSCZ012014</v>
      </c>
      <c r="D9561" t="s">
        <v>814</v>
      </c>
      <c r="E9561" s="9">
        <v>2014</v>
      </c>
      <c r="F9561" s="9" t="e">
        <f t="shared" si="96"/>
        <v>#N/A</v>
      </c>
    </row>
    <row r="9562" spans="3:6" x14ac:dyDescent="0.25">
      <c r="C9562" t="str">
        <f t="shared" si="95"/>
        <v>SCERtSCZ022014</v>
      </c>
      <c r="D9562" t="s">
        <v>815</v>
      </c>
      <c r="E9562" s="9">
        <v>2014</v>
      </c>
      <c r="F9562" s="9" t="e">
        <f t="shared" si="96"/>
        <v>#N/A</v>
      </c>
    </row>
    <row r="9563" spans="3:6" x14ac:dyDescent="0.25">
      <c r="C9563" t="str">
        <f t="shared" si="95"/>
        <v>SCERtSCZ032014</v>
      </c>
      <c r="D9563" t="s">
        <v>816</v>
      </c>
      <c r="E9563" s="9">
        <v>2014</v>
      </c>
      <c r="F9563" s="9" t="e">
        <f t="shared" si="96"/>
        <v>#N/A</v>
      </c>
    </row>
    <row r="9564" spans="3:6" x14ac:dyDescent="0.25">
      <c r="C9564" t="str">
        <f t="shared" si="95"/>
        <v>SCERtSCZ042014</v>
      </c>
      <c r="D9564" t="s">
        <v>817</v>
      </c>
      <c r="E9564" s="9">
        <v>2014</v>
      </c>
      <c r="F9564" s="9" t="e">
        <f t="shared" si="96"/>
        <v>#N/A</v>
      </c>
    </row>
    <row r="9565" spans="3:6" x14ac:dyDescent="0.25">
      <c r="C9565" t="str">
        <f t="shared" si="95"/>
        <v>SCERtSCZ052014</v>
      </c>
      <c r="D9565" t="s">
        <v>818</v>
      </c>
      <c r="E9565" s="9">
        <v>2014</v>
      </c>
      <c r="F9565" s="9" t="e">
        <f t="shared" si="96"/>
        <v>#N/A</v>
      </c>
    </row>
    <row r="9566" spans="3:6" x14ac:dyDescent="0.25">
      <c r="C9566" t="str">
        <f t="shared" si="95"/>
        <v>SCERtSCZ062014</v>
      </c>
      <c r="D9566" t="s">
        <v>819</v>
      </c>
      <c r="E9566" s="9">
        <v>2014</v>
      </c>
      <c r="F9566" s="9" t="e">
        <f t="shared" si="96"/>
        <v>#N/A</v>
      </c>
    </row>
    <row r="9567" spans="3:6" x14ac:dyDescent="0.25">
      <c r="C9567" t="str">
        <f t="shared" si="95"/>
        <v>SCERtSCZ072014</v>
      </c>
      <c r="D9567" t="s">
        <v>820</v>
      </c>
      <c r="E9567" s="9">
        <v>2014</v>
      </c>
      <c r="F9567" s="9" t="e">
        <f t="shared" si="96"/>
        <v>#N/A</v>
      </c>
    </row>
    <row r="9568" spans="3:6" x14ac:dyDescent="0.25">
      <c r="C9568" t="str">
        <f t="shared" si="95"/>
        <v>SCERtSCZ082014</v>
      </c>
      <c r="D9568" t="s">
        <v>821</v>
      </c>
      <c r="E9568" s="9">
        <v>2014</v>
      </c>
      <c r="F9568" s="9" t="e">
        <f t="shared" si="96"/>
        <v>#N/A</v>
      </c>
    </row>
    <row r="9569" spans="3:6" x14ac:dyDescent="0.25">
      <c r="C9569" t="str">
        <f t="shared" si="95"/>
        <v>SCERtSCZ092014</v>
      </c>
      <c r="D9569" t="s">
        <v>822</v>
      </c>
      <c r="E9569" s="9">
        <v>2014</v>
      </c>
      <c r="F9569" s="9" t="e">
        <f t="shared" si="96"/>
        <v>#N/A</v>
      </c>
    </row>
    <row r="9570" spans="3:6" x14ac:dyDescent="0.25">
      <c r="C9570" t="str">
        <f t="shared" si="95"/>
        <v>SCERtSCZ102014</v>
      </c>
      <c r="D9570" t="s">
        <v>823</v>
      </c>
      <c r="E9570" s="9">
        <v>2014</v>
      </c>
      <c r="F9570" s="9" t="e">
        <f t="shared" si="96"/>
        <v>#N/A</v>
      </c>
    </row>
    <row r="9571" spans="3:6" x14ac:dyDescent="0.25">
      <c r="C9571" t="str">
        <f t="shared" si="95"/>
        <v>SCERtSCZ112014</v>
      </c>
      <c r="D9571" t="s">
        <v>824</v>
      </c>
      <c r="E9571" s="9">
        <v>2014</v>
      </c>
      <c r="F9571" s="9" t="e">
        <f t="shared" si="96"/>
        <v>#N/A</v>
      </c>
    </row>
    <row r="9572" spans="3:6" x14ac:dyDescent="0.25">
      <c r="C9572" t="str">
        <f t="shared" si="95"/>
        <v>SCERtSCZ122014</v>
      </c>
      <c r="D9572" t="s">
        <v>825</v>
      </c>
      <c r="E9572" s="9">
        <v>2014</v>
      </c>
      <c r="F9572" s="9" t="e">
        <f t="shared" si="96"/>
        <v>#N/A</v>
      </c>
    </row>
    <row r="9573" spans="3:6" x14ac:dyDescent="0.25">
      <c r="C9573" t="str">
        <f t="shared" si="95"/>
        <v>SCERtSCZ132014</v>
      </c>
      <c r="D9573" t="s">
        <v>826</v>
      </c>
      <c r="E9573" s="9">
        <v>2014</v>
      </c>
      <c r="F9573" s="9" t="e">
        <f t="shared" si="96"/>
        <v>#N/A</v>
      </c>
    </row>
    <row r="9574" spans="3:6" x14ac:dyDescent="0.25">
      <c r="C9574" t="str">
        <f t="shared" si="95"/>
        <v>SCERtSCZ142014</v>
      </c>
      <c r="D9574" t="s">
        <v>827</v>
      </c>
      <c r="E9574" s="9">
        <v>2014</v>
      </c>
      <c r="F9574" s="9" t="e">
        <f t="shared" si="96"/>
        <v>#N/A</v>
      </c>
    </row>
    <row r="9575" spans="3:6" x14ac:dyDescent="0.25">
      <c r="C9575" t="str">
        <f t="shared" si="95"/>
        <v>SCERtSCZ152014</v>
      </c>
      <c r="D9575" t="s">
        <v>828</v>
      </c>
      <c r="E9575" s="9">
        <v>2014</v>
      </c>
      <c r="F9575" s="9" t="e">
        <f t="shared" si="96"/>
        <v>#N/A</v>
      </c>
    </row>
    <row r="9576" spans="3:6" x14ac:dyDescent="0.25">
      <c r="C9576" t="str">
        <f t="shared" si="95"/>
        <v>SCERtSCZ162014</v>
      </c>
      <c r="D9576" t="s">
        <v>829</v>
      </c>
      <c r="E9576" s="9">
        <v>2014</v>
      </c>
      <c r="F9576" s="9" t="e">
        <f t="shared" si="96"/>
        <v>#N/A</v>
      </c>
    </row>
    <row r="9577" spans="3:6" x14ac:dyDescent="0.25">
      <c r="C9577" t="str">
        <f t="shared" si="95"/>
        <v>SCESCnCZ012014</v>
      </c>
      <c r="D9577" t="s">
        <v>830</v>
      </c>
      <c r="E9577" s="9">
        <v>2014</v>
      </c>
      <c r="F9577" s="9" t="e">
        <f t="shared" si="96"/>
        <v>#N/A</v>
      </c>
    </row>
    <row r="9578" spans="3:6" x14ac:dyDescent="0.25">
      <c r="C9578" t="str">
        <f t="shared" si="95"/>
        <v>SCESCnCZ022014</v>
      </c>
      <c r="D9578" t="s">
        <v>831</v>
      </c>
      <c r="E9578" s="9">
        <v>2014</v>
      </c>
      <c r="F9578" s="9" t="e">
        <f t="shared" si="96"/>
        <v>#N/A</v>
      </c>
    </row>
    <row r="9579" spans="3:6" x14ac:dyDescent="0.25">
      <c r="C9579" t="str">
        <f t="shared" si="95"/>
        <v>SCESCnCZ032014</v>
      </c>
      <c r="D9579" t="s">
        <v>832</v>
      </c>
      <c r="E9579" s="9">
        <v>2014</v>
      </c>
      <c r="F9579" s="9" t="e">
        <f t="shared" si="96"/>
        <v>#N/A</v>
      </c>
    </row>
    <row r="9580" spans="3:6" x14ac:dyDescent="0.25">
      <c r="C9580" t="str">
        <f t="shared" si="95"/>
        <v>SCESCnCZ042014</v>
      </c>
      <c r="D9580" t="s">
        <v>833</v>
      </c>
      <c r="E9580" s="9">
        <v>2014</v>
      </c>
      <c r="F9580" s="9" t="e">
        <f t="shared" si="96"/>
        <v>#N/A</v>
      </c>
    </row>
    <row r="9581" spans="3:6" x14ac:dyDescent="0.25">
      <c r="C9581" t="str">
        <f t="shared" si="95"/>
        <v>SCESCnCZ052014</v>
      </c>
      <c r="D9581" t="s">
        <v>834</v>
      </c>
      <c r="E9581" s="9">
        <v>2014</v>
      </c>
      <c r="F9581" s="9" t="e">
        <f t="shared" si="96"/>
        <v>#N/A</v>
      </c>
    </row>
    <row r="9582" spans="3:6" x14ac:dyDescent="0.25">
      <c r="C9582" t="str">
        <f t="shared" si="95"/>
        <v>SCESCnCZ062014</v>
      </c>
      <c r="D9582" t="s">
        <v>835</v>
      </c>
      <c r="E9582" s="9">
        <v>2014</v>
      </c>
      <c r="F9582" s="9" t="e">
        <f t="shared" si="96"/>
        <v>#N/A</v>
      </c>
    </row>
    <row r="9583" spans="3:6" x14ac:dyDescent="0.25">
      <c r="C9583" t="str">
        <f t="shared" si="95"/>
        <v>SCESCnCZ072014</v>
      </c>
      <c r="D9583" t="s">
        <v>836</v>
      </c>
      <c r="E9583" s="9">
        <v>2014</v>
      </c>
      <c r="F9583" s="9" t="e">
        <f t="shared" si="96"/>
        <v>#N/A</v>
      </c>
    </row>
    <row r="9584" spans="3:6" x14ac:dyDescent="0.25">
      <c r="C9584" t="str">
        <f t="shared" si="95"/>
        <v>SCESCnCZ082014</v>
      </c>
      <c r="D9584" t="s">
        <v>837</v>
      </c>
      <c r="E9584" s="9">
        <v>2014</v>
      </c>
      <c r="F9584" s="9" t="e">
        <f t="shared" si="96"/>
        <v>#N/A</v>
      </c>
    </row>
    <row r="9585" spans="3:6" x14ac:dyDescent="0.25">
      <c r="C9585" t="str">
        <f t="shared" si="95"/>
        <v>SCESCnCZ092014</v>
      </c>
      <c r="D9585" t="s">
        <v>838</v>
      </c>
      <c r="E9585" s="9">
        <v>2014</v>
      </c>
      <c r="F9585" s="9" t="e">
        <f t="shared" si="96"/>
        <v>#N/A</v>
      </c>
    </row>
    <row r="9586" spans="3:6" x14ac:dyDescent="0.25">
      <c r="C9586" t="str">
        <f t="shared" si="95"/>
        <v>SCESCnCZ102014</v>
      </c>
      <c r="D9586" t="s">
        <v>839</v>
      </c>
      <c r="E9586" s="9">
        <v>2014</v>
      </c>
      <c r="F9586" s="9" t="e">
        <f t="shared" si="96"/>
        <v>#N/A</v>
      </c>
    </row>
    <row r="9587" spans="3:6" x14ac:dyDescent="0.25">
      <c r="C9587" t="str">
        <f t="shared" si="95"/>
        <v>SCESCnCZ112014</v>
      </c>
      <c r="D9587" t="s">
        <v>840</v>
      </c>
      <c r="E9587" s="9">
        <v>2014</v>
      </c>
      <c r="F9587" s="9" t="e">
        <f t="shared" si="96"/>
        <v>#N/A</v>
      </c>
    </row>
    <row r="9588" spans="3:6" x14ac:dyDescent="0.25">
      <c r="C9588" t="str">
        <f t="shared" si="95"/>
        <v>SCESCnCZ122014</v>
      </c>
      <c r="D9588" t="s">
        <v>841</v>
      </c>
      <c r="E9588" s="9">
        <v>2014</v>
      </c>
      <c r="F9588" s="9" t="e">
        <f t="shared" si="96"/>
        <v>#N/A</v>
      </c>
    </row>
    <row r="9589" spans="3:6" x14ac:dyDescent="0.25">
      <c r="C9589" t="str">
        <f t="shared" si="95"/>
        <v>SCESCnCZ132014</v>
      </c>
      <c r="D9589" t="s">
        <v>842</v>
      </c>
      <c r="E9589" s="9">
        <v>2014</v>
      </c>
      <c r="F9589" s="9" t="e">
        <f t="shared" si="96"/>
        <v>#N/A</v>
      </c>
    </row>
    <row r="9590" spans="3:6" x14ac:dyDescent="0.25">
      <c r="C9590" t="str">
        <f t="shared" si="95"/>
        <v>SCESCnCZ142014</v>
      </c>
      <c r="D9590" t="s">
        <v>843</v>
      </c>
      <c r="E9590" s="9">
        <v>2014</v>
      </c>
      <c r="F9590" s="9" t="e">
        <f t="shared" si="96"/>
        <v>#N/A</v>
      </c>
    </row>
    <row r="9591" spans="3:6" x14ac:dyDescent="0.25">
      <c r="C9591" t="str">
        <f t="shared" si="95"/>
        <v>SCESCnCZ152014</v>
      </c>
      <c r="D9591" t="s">
        <v>844</v>
      </c>
      <c r="E9591" s="9">
        <v>2014</v>
      </c>
      <c r="F9591" s="9" t="e">
        <f t="shared" si="96"/>
        <v>#N/A</v>
      </c>
    </row>
    <row r="9592" spans="3:6" x14ac:dyDescent="0.25">
      <c r="C9592" t="str">
        <f t="shared" si="95"/>
        <v>SCESCnCZ162014</v>
      </c>
      <c r="D9592" t="s">
        <v>845</v>
      </c>
      <c r="E9592" s="9">
        <v>2014</v>
      </c>
      <c r="F9592" s="9" t="e">
        <f t="shared" si="96"/>
        <v>#N/A</v>
      </c>
    </row>
    <row r="9593" spans="3:6" x14ac:dyDescent="0.25">
      <c r="C9593" t="str">
        <f t="shared" ref="C9593:C9656" si="97">+D9593&amp;E9593</f>
        <v>SCESUnCZ012014</v>
      </c>
      <c r="D9593" t="s">
        <v>846</v>
      </c>
      <c r="E9593" s="9">
        <v>2014</v>
      </c>
      <c r="F9593" s="9" t="e">
        <f t="shared" ref="F9593:F9656" si="98">VLOOKUP(D9593&amp;"2011",$C$4:$F$8887,4,FALSE)/2</f>
        <v>#N/A</v>
      </c>
    </row>
    <row r="9594" spans="3:6" x14ac:dyDescent="0.25">
      <c r="C9594" t="str">
        <f t="shared" si="97"/>
        <v>SCESUnCZ022014</v>
      </c>
      <c r="D9594" t="s">
        <v>847</v>
      </c>
      <c r="E9594" s="9">
        <v>2014</v>
      </c>
      <c r="F9594" s="9" t="e">
        <f t="shared" si="98"/>
        <v>#N/A</v>
      </c>
    </row>
    <row r="9595" spans="3:6" x14ac:dyDescent="0.25">
      <c r="C9595" t="str">
        <f t="shared" si="97"/>
        <v>SCESUnCZ032014</v>
      </c>
      <c r="D9595" t="s">
        <v>848</v>
      </c>
      <c r="E9595" s="9">
        <v>2014</v>
      </c>
      <c r="F9595" s="9" t="e">
        <f t="shared" si="98"/>
        <v>#N/A</v>
      </c>
    </row>
    <row r="9596" spans="3:6" x14ac:dyDescent="0.25">
      <c r="C9596" t="str">
        <f t="shared" si="97"/>
        <v>SCESUnCZ042014</v>
      </c>
      <c r="D9596" t="s">
        <v>849</v>
      </c>
      <c r="E9596" s="9">
        <v>2014</v>
      </c>
      <c r="F9596" s="9" t="e">
        <f t="shared" si="98"/>
        <v>#N/A</v>
      </c>
    </row>
    <row r="9597" spans="3:6" x14ac:dyDescent="0.25">
      <c r="C9597" t="str">
        <f t="shared" si="97"/>
        <v>SCESUnCZ052014</v>
      </c>
      <c r="D9597" t="s">
        <v>850</v>
      </c>
      <c r="E9597" s="9">
        <v>2014</v>
      </c>
      <c r="F9597" s="9" t="e">
        <f t="shared" si="98"/>
        <v>#N/A</v>
      </c>
    </row>
    <row r="9598" spans="3:6" x14ac:dyDescent="0.25">
      <c r="C9598" t="str">
        <f t="shared" si="97"/>
        <v>SCESUnCZ062014</v>
      </c>
      <c r="D9598" t="s">
        <v>851</v>
      </c>
      <c r="E9598" s="9">
        <v>2014</v>
      </c>
      <c r="F9598" s="9" t="e">
        <f t="shared" si="98"/>
        <v>#N/A</v>
      </c>
    </row>
    <row r="9599" spans="3:6" x14ac:dyDescent="0.25">
      <c r="C9599" t="str">
        <f t="shared" si="97"/>
        <v>SCESUnCZ072014</v>
      </c>
      <c r="D9599" t="s">
        <v>852</v>
      </c>
      <c r="E9599" s="9">
        <v>2014</v>
      </c>
      <c r="F9599" s="9" t="e">
        <f t="shared" si="98"/>
        <v>#N/A</v>
      </c>
    </row>
    <row r="9600" spans="3:6" x14ac:dyDescent="0.25">
      <c r="C9600" t="str">
        <f t="shared" si="97"/>
        <v>SCESUnCZ082014</v>
      </c>
      <c r="D9600" t="s">
        <v>853</v>
      </c>
      <c r="E9600" s="9">
        <v>2014</v>
      </c>
      <c r="F9600" s="9" t="e">
        <f t="shared" si="98"/>
        <v>#N/A</v>
      </c>
    </row>
    <row r="9601" spans="3:6" x14ac:dyDescent="0.25">
      <c r="C9601" t="str">
        <f t="shared" si="97"/>
        <v>SCESUnCZ092014</v>
      </c>
      <c r="D9601" t="s">
        <v>854</v>
      </c>
      <c r="E9601" s="9">
        <v>2014</v>
      </c>
      <c r="F9601" s="9" t="e">
        <f t="shared" si="98"/>
        <v>#N/A</v>
      </c>
    </row>
    <row r="9602" spans="3:6" x14ac:dyDescent="0.25">
      <c r="C9602" t="str">
        <f t="shared" si="97"/>
        <v>SCESUnCZ102014</v>
      </c>
      <c r="D9602" t="s">
        <v>855</v>
      </c>
      <c r="E9602" s="9">
        <v>2014</v>
      </c>
      <c r="F9602" s="9" t="e">
        <f t="shared" si="98"/>
        <v>#N/A</v>
      </c>
    </row>
    <row r="9603" spans="3:6" x14ac:dyDescent="0.25">
      <c r="C9603" t="str">
        <f t="shared" si="97"/>
        <v>SCESUnCZ112014</v>
      </c>
      <c r="D9603" t="s">
        <v>856</v>
      </c>
      <c r="E9603" s="9">
        <v>2014</v>
      </c>
      <c r="F9603" s="9" t="e">
        <f t="shared" si="98"/>
        <v>#N/A</v>
      </c>
    </row>
    <row r="9604" spans="3:6" x14ac:dyDescent="0.25">
      <c r="C9604" t="str">
        <f t="shared" si="97"/>
        <v>SCESUnCZ122014</v>
      </c>
      <c r="D9604" t="s">
        <v>857</v>
      </c>
      <c r="E9604" s="9">
        <v>2014</v>
      </c>
      <c r="F9604" s="9" t="e">
        <f t="shared" si="98"/>
        <v>#N/A</v>
      </c>
    </row>
    <row r="9605" spans="3:6" x14ac:dyDescent="0.25">
      <c r="C9605" t="str">
        <f t="shared" si="97"/>
        <v>SCESUnCZ132014</v>
      </c>
      <c r="D9605" t="s">
        <v>858</v>
      </c>
      <c r="E9605" s="9">
        <v>2014</v>
      </c>
      <c r="F9605" s="9" t="e">
        <f t="shared" si="98"/>
        <v>#N/A</v>
      </c>
    </row>
    <row r="9606" spans="3:6" x14ac:dyDescent="0.25">
      <c r="C9606" t="str">
        <f t="shared" si="97"/>
        <v>SCESUnCZ142014</v>
      </c>
      <c r="D9606" t="s">
        <v>859</v>
      </c>
      <c r="E9606" s="9">
        <v>2014</v>
      </c>
      <c r="F9606" s="9" t="e">
        <f t="shared" si="98"/>
        <v>#N/A</v>
      </c>
    </row>
    <row r="9607" spans="3:6" x14ac:dyDescent="0.25">
      <c r="C9607" t="str">
        <f t="shared" si="97"/>
        <v>SCESUnCZ152014</v>
      </c>
      <c r="D9607" t="s">
        <v>860</v>
      </c>
      <c r="E9607" s="9">
        <v>2014</v>
      </c>
      <c r="F9607" s="9" t="e">
        <f t="shared" si="98"/>
        <v>#N/A</v>
      </c>
    </row>
    <row r="9608" spans="3:6" x14ac:dyDescent="0.25">
      <c r="C9608" t="str">
        <f t="shared" si="97"/>
        <v>SCESUnCZ162014</v>
      </c>
      <c r="D9608" t="s">
        <v>861</v>
      </c>
      <c r="E9608" s="9">
        <v>2014</v>
      </c>
      <c r="F9608" s="9" t="e">
        <f t="shared" si="98"/>
        <v>#N/A</v>
      </c>
    </row>
    <row r="9609" spans="3:6" x14ac:dyDescent="0.25">
      <c r="C9609" t="str">
        <f t="shared" si="97"/>
        <v>SCEWRfCZ012014</v>
      </c>
      <c r="D9609" t="s">
        <v>862</v>
      </c>
      <c r="E9609" s="9">
        <v>2014</v>
      </c>
      <c r="F9609" s="9" t="e">
        <f t="shared" si="98"/>
        <v>#N/A</v>
      </c>
    </row>
    <row r="9610" spans="3:6" x14ac:dyDescent="0.25">
      <c r="C9610" t="str">
        <f t="shared" si="97"/>
        <v>SCEWRfCZ022014</v>
      </c>
      <c r="D9610" t="s">
        <v>863</v>
      </c>
      <c r="E9610" s="9">
        <v>2014</v>
      </c>
      <c r="F9610" s="9" t="e">
        <f t="shared" si="98"/>
        <v>#N/A</v>
      </c>
    </row>
    <row r="9611" spans="3:6" x14ac:dyDescent="0.25">
      <c r="C9611" t="str">
        <f t="shared" si="97"/>
        <v>SCEWRfCZ032014</v>
      </c>
      <c r="D9611" t="s">
        <v>864</v>
      </c>
      <c r="E9611" s="9">
        <v>2014</v>
      </c>
      <c r="F9611" s="9" t="e">
        <f t="shared" si="98"/>
        <v>#N/A</v>
      </c>
    </row>
    <row r="9612" spans="3:6" x14ac:dyDescent="0.25">
      <c r="C9612" t="str">
        <f t="shared" si="97"/>
        <v>SCEWRfCZ042014</v>
      </c>
      <c r="D9612" t="s">
        <v>865</v>
      </c>
      <c r="E9612" s="9">
        <v>2014</v>
      </c>
      <c r="F9612" s="9" t="e">
        <f t="shared" si="98"/>
        <v>#N/A</v>
      </c>
    </row>
    <row r="9613" spans="3:6" x14ac:dyDescent="0.25">
      <c r="C9613" t="str">
        <f t="shared" si="97"/>
        <v>SCEWRfCZ052014</v>
      </c>
      <c r="D9613" t="s">
        <v>866</v>
      </c>
      <c r="E9613" s="9">
        <v>2014</v>
      </c>
      <c r="F9613" s="9" t="e">
        <f t="shared" si="98"/>
        <v>#N/A</v>
      </c>
    </row>
    <row r="9614" spans="3:6" x14ac:dyDescent="0.25">
      <c r="C9614" t="str">
        <f t="shared" si="97"/>
        <v>SCEWRfCZ062014</v>
      </c>
      <c r="D9614" t="s">
        <v>867</v>
      </c>
      <c r="E9614" s="9">
        <v>2014</v>
      </c>
      <c r="F9614" s="9" t="e">
        <f t="shared" si="98"/>
        <v>#N/A</v>
      </c>
    </row>
    <row r="9615" spans="3:6" x14ac:dyDescent="0.25">
      <c r="C9615" t="str">
        <f t="shared" si="97"/>
        <v>SCEWRfCZ072014</v>
      </c>
      <c r="D9615" t="s">
        <v>868</v>
      </c>
      <c r="E9615" s="9">
        <v>2014</v>
      </c>
      <c r="F9615" s="9" t="e">
        <f t="shared" si="98"/>
        <v>#N/A</v>
      </c>
    </row>
    <row r="9616" spans="3:6" x14ac:dyDescent="0.25">
      <c r="C9616" t="str">
        <f t="shared" si="97"/>
        <v>SCEWRfCZ082014</v>
      </c>
      <c r="D9616" t="s">
        <v>869</v>
      </c>
      <c r="E9616" s="9">
        <v>2014</v>
      </c>
      <c r="F9616" s="9" t="e">
        <f t="shared" si="98"/>
        <v>#N/A</v>
      </c>
    </row>
    <row r="9617" spans="3:6" x14ac:dyDescent="0.25">
      <c r="C9617" t="str">
        <f t="shared" si="97"/>
        <v>SCEWRfCZ092014</v>
      </c>
      <c r="D9617" t="s">
        <v>870</v>
      </c>
      <c r="E9617" s="9">
        <v>2014</v>
      </c>
      <c r="F9617" s="9" t="e">
        <f t="shared" si="98"/>
        <v>#N/A</v>
      </c>
    </row>
    <row r="9618" spans="3:6" x14ac:dyDescent="0.25">
      <c r="C9618" t="str">
        <f t="shared" si="97"/>
        <v>SCEWRfCZ102014</v>
      </c>
      <c r="D9618" t="s">
        <v>871</v>
      </c>
      <c r="E9618" s="9">
        <v>2014</v>
      </c>
      <c r="F9618" s="9" t="e">
        <f t="shared" si="98"/>
        <v>#N/A</v>
      </c>
    </row>
    <row r="9619" spans="3:6" x14ac:dyDescent="0.25">
      <c r="C9619" t="str">
        <f t="shared" si="97"/>
        <v>SCEWRfCZ112014</v>
      </c>
      <c r="D9619" t="s">
        <v>872</v>
      </c>
      <c r="E9619" s="9">
        <v>2014</v>
      </c>
      <c r="F9619" s="9" t="e">
        <f t="shared" si="98"/>
        <v>#N/A</v>
      </c>
    </row>
    <row r="9620" spans="3:6" x14ac:dyDescent="0.25">
      <c r="C9620" t="str">
        <f t="shared" si="97"/>
        <v>SCEWRfCZ122014</v>
      </c>
      <c r="D9620" t="s">
        <v>873</v>
      </c>
      <c r="E9620" s="9">
        <v>2014</v>
      </c>
      <c r="F9620" s="9" t="e">
        <f t="shared" si="98"/>
        <v>#N/A</v>
      </c>
    </row>
    <row r="9621" spans="3:6" x14ac:dyDescent="0.25">
      <c r="C9621" t="str">
        <f t="shared" si="97"/>
        <v>SCEWRfCZ132014</v>
      </c>
      <c r="D9621" t="s">
        <v>874</v>
      </c>
      <c r="E9621" s="9">
        <v>2014</v>
      </c>
      <c r="F9621" s="9" t="e">
        <f t="shared" si="98"/>
        <v>#N/A</v>
      </c>
    </row>
    <row r="9622" spans="3:6" x14ac:dyDescent="0.25">
      <c r="C9622" t="str">
        <f t="shared" si="97"/>
        <v>SCEWRfCZ142014</v>
      </c>
      <c r="D9622" t="s">
        <v>875</v>
      </c>
      <c r="E9622" s="9">
        <v>2014</v>
      </c>
      <c r="F9622" s="9" t="e">
        <f t="shared" si="98"/>
        <v>#N/A</v>
      </c>
    </row>
    <row r="9623" spans="3:6" x14ac:dyDescent="0.25">
      <c r="C9623" t="str">
        <f t="shared" si="97"/>
        <v>SCEWRfCZ152014</v>
      </c>
      <c r="D9623" t="s">
        <v>876</v>
      </c>
      <c r="E9623" s="9">
        <v>2014</v>
      </c>
      <c r="F9623" s="9" t="e">
        <f t="shared" si="98"/>
        <v>#N/A</v>
      </c>
    </row>
    <row r="9624" spans="3:6" x14ac:dyDescent="0.25">
      <c r="C9624" t="str">
        <f t="shared" si="97"/>
        <v>SCEWRfCZ162014</v>
      </c>
      <c r="D9624" t="s">
        <v>877</v>
      </c>
      <c r="E9624" s="9">
        <v>2014</v>
      </c>
      <c r="F9624" s="9" t="e">
        <f t="shared" si="98"/>
        <v>#N/A</v>
      </c>
    </row>
    <row r="9625" spans="3:6" x14ac:dyDescent="0.25">
      <c r="C9625" t="str">
        <f t="shared" si="97"/>
        <v>SDGAsmCZ012014</v>
      </c>
      <c r="D9625" t="s">
        <v>878</v>
      </c>
      <c r="E9625" s="9">
        <v>2014</v>
      </c>
      <c r="F9625" s="9" t="e">
        <f t="shared" si="98"/>
        <v>#N/A</v>
      </c>
    </row>
    <row r="9626" spans="3:6" x14ac:dyDescent="0.25">
      <c r="C9626" t="str">
        <f t="shared" si="97"/>
        <v>SDGAsmCZ022014</v>
      </c>
      <c r="D9626" t="s">
        <v>879</v>
      </c>
      <c r="E9626" s="9">
        <v>2014</v>
      </c>
      <c r="F9626" s="9" t="e">
        <f t="shared" si="98"/>
        <v>#N/A</v>
      </c>
    </row>
    <row r="9627" spans="3:6" x14ac:dyDescent="0.25">
      <c r="C9627" t="str">
        <f t="shared" si="97"/>
        <v>SDGAsmCZ032014</v>
      </c>
      <c r="D9627" t="s">
        <v>880</v>
      </c>
      <c r="E9627" s="9">
        <v>2014</v>
      </c>
      <c r="F9627" s="9" t="e">
        <f t="shared" si="98"/>
        <v>#N/A</v>
      </c>
    </row>
    <row r="9628" spans="3:6" x14ac:dyDescent="0.25">
      <c r="C9628" t="str">
        <f t="shared" si="97"/>
        <v>SDGAsmCZ042014</v>
      </c>
      <c r="D9628" t="s">
        <v>881</v>
      </c>
      <c r="E9628" s="9">
        <v>2014</v>
      </c>
      <c r="F9628" s="9" t="e">
        <f t="shared" si="98"/>
        <v>#N/A</v>
      </c>
    </row>
    <row r="9629" spans="3:6" x14ac:dyDescent="0.25">
      <c r="C9629" t="str">
        <f t="shared" si="97"/>
        <v>SDGAsmCZ052014</v>
      </c>
      <c r="D9629" t="s">
        <v>882</v>
      </c>
      <c r="E9629" s="9">
        <v>2014</v>
      </c>
      <c r="F9629" s="9" t="e">
        <f t="shared" si="98"/>
        <v>#N/A</v>
      </c>
    </row>
    <row r="9630" spans="3:6" x14ac:dyDescent="0.25">
      <c r="C9630" t="str">
        <f t="shared" si="97"/>
        <v>SDGAsmCZ062014</v>
      </c>
      <c r="D9630" t="s">
        <v>883</v>
      </c>
      <c r="E9630" s="9">
        <v>2014</v>
      </c>
      <c r="F9630" s="9" t="e">
        <f t="shared" si="98"/>
        <v>#N/A</v>
      </c>
    </row>
    <row r="9631" spans="3:6" x14ac:dyDescent="0.25">
      <c r="C9631" t="str">
        <f t="shared" si="97"/>
        <v>SDGAsmCZ072014</v>
      </c>
      <c r="D9631" t="s">
        <v>884</v>
      </c>
      <c r="E9631" s="9">
        <v>2014</v>
      </c>
      <c r="F9631" s="9" t="e">
        <f t="shared" si="98"/>
        <v>#N/A</v>
      </c>
    </row>
    <row r="9632" spans="3:6" x14ac:dyDescent="0.25">
      <c r="C9632" t="str">
        <f t="shared" si="97"/>
        <v>SDGAsmCZ082014</v>
      </c>
      <c r="D9632" t="s">
        <v>885</v>
      </c>
      <c r="E9632" s="9">
        <v>2014</v>
      </c>
      <c r="F9632" s="9" t="e">
        <f t="shared" si="98"/>
        <v>#N/A</v>
      </c>
    </row>
    <row r="9633" spans="3:6" x14ac:dyDescent="0.25">
      <c r="C9633" t="str">
        <f t="shared" si="97"/>
        <v>SDGAsmCZ092014</v>
      </c>
      <c r="D9633" t="s">
        <v>886</v>
      </c>
      <c r="E9633" s="9">
        <v>2014</v>
      </c>
      <c r="F9633" s="9" t="e">
        <f t="shared" si="98"/>
        <v>#N/A</v>
      </c>
    </row>
    <row r="9634" spans="3:6" x14ac:dyDescent="0.25">
      <c r="C9634" t="str">
        <f t="shared" si="97"/>
        <v>SDGAsmCZ102014</v>
      </c>
      <c r="D9634" t="s">
        <v>887</v>
      </c>
      <c r="E9634" s="9">
        <v>2014</v>
      </c>
      <c r="F9634" s="9" t="e">
        <f t="shared" si="98"/>
        <v>#N/A</v>
      </c>
    </row>
    <row r="9635" spans="3:6" x14ac:dyDescent="0.25">
      <c r="C9635" t="str">
        <f t="shared" si="97"/>
        <v>SDGAsmCZ112014</v>
      </c>
      <c r="D9635" t="s">
        <v>888</v>
      </c>
      <c r="E9635" s="9">
        <v>2014</v>
      </c>
      <c r="F9635" s="9" t="e">
        <f t="shared" si="98"/>
        <v>#N/A</v>
      </c>
    </row>
    <row r="9636" spans="3:6" x14ac:dyDescent="0.25">
      <c r="C9636" t="str">
        <f t="shared" si="97"/>
        <v>SDGAsmCZ122014</v>
      </c>
      <c r="D9636" t="s">
        <v>889</v>
      </c>
      <c r="E9636" s="9">
        <v>2014</v>
      </c>
      <c r="F9636" s="9" t="e">
        <f t="shared" si="98"/>
        <v>#N/A</v>
      </c>
    </row>
    <row r="9637" spans="3:6" x14ac:dyDescent="0.25">
      <c r="C9637" t="str">
        <f t="shared" si="97"/>
        <v>SDGAsmCZ132014</v>
      </c>
      <c r="D9637" t="s">
        <v>890</v>
      </c>
      <c r="E9637" s="9">
        <v>2014</v>
      </c>
      <c r="F9637" s="9" t="e">
        <f t="shared" si="98"/>
        <v>#N/A</v>
      </c>
    </row>
    <row r="9638" spans="3:6" x14ac:dyDescent="0.25">
      <c r="C9638" t="str">
        <f t="shared" si="97"/>
        <v>SDGAsmCZ142014</v>
      </c>
      <c r="D9638" t="s">
        <v>891</v>
      </c>
      <c r="E9638" s="9">
        <v>2014</v>
      </c>
      <c r="F9638" s="9" t="e">
        <f t="shared" si="98"/>
        <v>#N/A</v>
      </c>
    </row>
    <row r="9639" spans="3:6" x14ac:dyDescent="0.25">
      <c r="C9639" t="str">
        <f t="shared" si="97"/>
        <v>SDGAsmCZ152014</v>
      </c>
      <c r="D9639" t="s">
        <v>892</v>
      </c>
      <c r="E9639" s="9">
        <v>2014</v>
      </c>
      <c r="F9639" s="9" t="e">
        <f t="shared" si="98"/>
        <v>#N/A</v>
      </c>
    </row>
    <row r="9640" spans="3:6" x14ac:dyDescent="0.25">
      <c r="C9640" t="str">
        <f t="shared" si="97"/>
        <v>SDGAsmCZ162014</v>
      </c>
      <c r="D9640" t="s">
        <v>893</v>
      </c>
      <c r="E9640" s="9">
        <v>2014</v>
      </c>
      <c r="F9640" s="9" t="e">
        <f t="shared" si="98"/>
        <v>#N/A</v>
      </c>
    </row>
    <row r="9641" spans="3:6" x14ac:dyDescent="0.25">
      <c r="C9641" t="str">
        <f t="shared" si="97"/>
        <v>SDGEPrCZ012014</v>
      </c>
      <c r="D9641" t="s">
        <v>894</v>
      </c>
      <c r="E9641" s="9">
        <v>2014</v>
      </c>
      <c r="F9641" s="9" t="e">
        <f t="shared" si="98"/>
        <v>#N/A</v>
      </c>
    </row>
    <row r="9642" spans="3:6" x14ac:dyDescent="0.25">
      <c r="C9642" t="str">
        <f t="shared" si="97"/>
        <v>SDGEPrCZ022014</v>
      </c>
      <c r="D9642" t="s">
        <v>895</v>
      </c>
      <c r="E9642" s="9">
        <v>2014</v>
      </c>
      <c r="F9642" s="9" t="e">
        <f t="shared" si="98"/>
        <v>#N/A</v>
      </c>
    </row>
    <row r="9643" spans="3:6" x14ac:dyDescent="0.25">
      <c r="C9643" t="str">
        <f t="shared" si="97"/>
        <v>SDGEPrCZ032014</v>
      </c>
      <c r="D9643" t="s">
        <v>896</v>
      </c>
      <c r="E9643" s="9">
        <v>2014</v>
      </c>
      <c r="F9643" s="9" t="e">
        <f t="shared" si="98"/>
        <v>#N/A</v>
      </c>
    </row>
    <row r="9644" spans="3:6" x14ac:dyDescent="0.25">
      <c r="C9644" t="str">
        <f t="shared" si="97"/>
        <v>SDGEPrCZ042014</v>
      </c>
      <c r="D9644" t="s">
        <v>897</v>
      </c>
      <c r="E9644" s="9">
        <v>2014</v>
      </c>
      <c r="F9644" s="9" t="e">
        <f t="shared" si="98"/>
        <v>#N/A</v>
      </c>
    </row>
    <row r="9645" spans="3:6" x14ac:dyDescent="0.25">
      <c r="C9645" t="str">
        <f t="shared" si="97"/>
        <v>SDGEPrCZ052014</v>
      </c>
      <c r="D9645" t="s">
        <v>898</v>
      </c>
      <c r="E9645" s="9">
        <v>2014</v>
      </c>
      <c r="F9645" s="9" t="e">
        <f t="shared" si="98"/>
        <v>#N/A</v>
      </c>
    </row>
    <row r="9646" spans="3:6" x14ac:dyDescent="0.25">
      <c r="C9646" t="str">
        <f t="shared" si="97"/>
        <v>SDGEPrCZ062014</v>
      </c>
      <c r="D9646" t="s">
        <v>899</v>
      </c>
      <c r="E9646" s="9">
        <v>2014</v>
      </c>
      <c r="F9646" s="9" t="e">
        <f t="shared" si="98"/>
        <v>#N/A</v>
      </c>
    </row>
    <row r="9647" spans="3:6" x14ac:dyDescent="0.25">
      <c r="C9647" t="str">
        <f t="shared" si="97"/>
        <v>SDGEPrCZ072014</v>
      </c>
      <c r="D9647" t="s">
        <v>900</v>
      </c>
      <c r="E9647" s="9">
        <v>2014</v>
      </c>
      <c r="F9647" s="9" t="e">
        <f t="shared" si="98"/>
        <v>#N/A</v>
      </c>
    </row>
    <row r="9648" spans="3:6" x14ac:dyDescent="0.25">
      <c r="C9648" t="str">
        <f t="shared" si="97"/>
        <v>SDGEPrCZ082014</v>
      </c>
      <c r="D9648" t="s">
        <v>901</v>
      </c>
      <c r="E9648" s="9">
        <v>2014</v>
      </c>
      <c r="F9648" s="9" t="e">
        <f t="shared" si="98"/>
        <v>#N/A</v>
      </c>
    </row>
    <row r="9649" spans="3:6" x14ac:dyDescent="0.25">
      <c r="C9649" t="str">
        <f t="shared" si="97"/>
        <v>SDGEPrCZ092014</v>
      </c>
      <c r="D9649" t="s">
        <v>902</v>
      </c>
      <c r="E9649" s="9">
        <v>2014</v>
      </c>
      <c r="F9649" s="9" t="e">
        <f t="shared" si="98"/>
        <v>#N/A</v>
      </c>
    </row>
    <row r="9650" spans="3:6" x14ac:dyDescent="0.25">
      <c r="C9650" t="str">
        <f t="shared" si="97"/>
        <v>SDGEPrCZ102014</v>
      </c>
      <c r="D9650" t="s">
        <v>903</v>
      </c>
      <c r="E9650" s="9">
        <v>2014</v>
      </c>
      <c r="F9650" s="9" t="e">
        <f t="shared" si="98"/>
        <v>#N/A</v>
      </c>
    </row>
    <row r="9651" spans="3:6" x14ac:dyDescent="0.25">
      <c r="C9651" t="str">
        <f t="shared" si="97"/>
        <v>SDGEPrCZ112014</v>
      </c>
      <c r="D9651" t="s">
        <v>904</v>
      </c>
      <c r="E9651" s="9">
        <v>2014</v>
      </c>
      <c r="F9651" s="9" t="e">
        <f t="shared" si="98"/>
        <v>#N/A</v>
      </c>
    </row>
    <row r="9652" spans="3:6" x14ac:dyDescent="0.25">
      <c r="C9652" t="str">
        <f t="shared" si="97"/>
        <v>SDGEPrCZ122014</v>
      </c>
      <c r="D9652" t="s">
        <v>905</v>
      </c>
      <c r="E9652" s="9">
        <v>2014</v>
      </c>
      <c r="F9652" s="9" t="e">
        <f t="shared" si="98"/>
        <v>#N/A</v>
      </c>
    </row>
    <row r="9653" spans="3:6" x14ac:dyDescent="0.25">
      <c r="C9653" t="str">
        <f t="shared" si="97"/>
        <v>SDGEPrCZ132014</v>
      </c>
      <c r="D9653" t="s">
        <v>906</v>
      </c>
      <c r="E9653" s="9">
        <v>2014</v>
      </c>
      <c r="F9653" s="9" t="e">
        <f t="shared" si="98"/>
        <v>#N/A</v>
      </c>
    </row>
    <row r="9654" spans="3:6" x14ac:dyDescent="0.25">
      <c r="C9654" t="str">
        <f t="shared" si="97"/>
        <v>SDGEPrCZ142014</v>
      </c>
      <c r="D9654" t="s">
        <v>907</v>
      </c>
      <c r="E9654" s="9">
        <v>2014</v>
      </c>
      <c r="F9654" s="9" t="e">
        <f t="shared" si="98"/>
        <v>#N/A</v>
      </c>
    </row>
    <row r="9655" spans="3:6" x14ac:dyDescent="0.25">
      <c r="C9655" t="str">
        <f t="shared" si="97"/>
        <v>SDGEPrCZ152014</v>
      </c>
      <c r="D9655" t="s">
        <v>908</v>
      </c>
      <c r="E9655" s="9">
        <v>2014</v>
      </c>
      <c r="F9655" s="9" t="e">
        <f t="shared" si="98"/>
        <v>#N/A</v>
      </c>
    </row>
    <row r="9656" spans="3:6" x14ac:dyDescent="0.25">
      <c r="C9656" t="str">
        <f t="shared" si="97"/>
        <v>SDGEPrCZ162014</v>
      </c>
      <c r="D9656" t="s">
        <v>909</v>
      </c>
      <c r="E9656" s="9">
        <v>2014</v>
      </c>
      <c r="F9656" s="9" t="e">
        <f t="shared" si="98"/>
        <v>#N/A</v>
      </c>
    </row>
    <row r="9657" spans="3:6" x14ac:dyDescent="0.25">
      <c r="C9657" t="str">
        <f t="shared" ref="C9657:C9720" si="99">+D9657&amp;E9657</f>
        <v>SDGESeCZ012014</v>
      </c>
      <c r="D9657" t="s">
        <v>910</v>
      </c>
      <c r="E9657" s="9">
        <v>2014</v>
      </c>
      <c r="F9657" s="9" t="e">
        <f t="shared" ref="F9657:F9720" si="100">VLOOKUP(D9657&amp;"2011",$C$4:$F$8887,4,FALSE)/2</f>
        <v>#N/A</v>
      </c>
    </row>
    <row r="9658" spans="3:6" x14ac:dyDescent="0.25">
      <c r="C9658" t="str">
        <f t="shared" si="99"/>
        <v>SDGESeCZ022014</v>
      </c>
      <c r="D9658" t="s">
        <v>911</v>
      </c>
      <c r="E9658" s="9">
        <v>2014</v>
      </c>
      <c r="F9658" s="9" t="e">
        <f t="shared" si="100"/>
        <v>#N/A</v>
      </c>
    </row>
    <row r="9659" spans="3:6" x14ac:dyDescent="0.25">
      <c r="C9659" t="str">
        <f t="shared" si="99"/>
        <v>SDGESeCZ032014</v>
      </c>
      <c r="D9659" t="s">
        <v>912</v>
      </c>
      <c r="E9659" s="9">
        <v>2014</v>
      </c>
      <c r="F9659" s="9" t="e">
        <f t="shared" si="100"/>
        <v>#N/A</v>
      </c>
    </row>
    <row r="9660" spans="3:6" x14ac:dyDescent="0.25">
      <c r="C9660" t="str">
        <f t="shared" si="99"/>
        <v>SDGESeCZ042014</v>
      </c>
      <c r="D9660" t="s">
        <v>913</v>
      </c>
      <c r="E9660" s="9">
        <v>2014</v>
      </c>
      <c r="F9660" s="9" t="e">
        <f t="shared" si="100"/>
        <v>#N/A</v>
      </c>
    </row>
    <row r="9661" spans="3:6" x14ac:dyDescent="0.25">
      <c r="C9661" t="str">
        <f t="shared" si="99"/>
        <v>SDGESeCZ052014</v>
      </c>
      <c r="D9661" t="s">
        <v>914</v>
      </c>
      <c r="E9661" s="9">
        <v>2014</v>
      </c>
      <c r="F9661" s="9" t="e">
        <f t="shared" si="100"/>
        <v>#N/A</v>
      </c>
    </row>
    <row r="9662" spans="3:6" x14ac:dyDescent="0.25">
      <c r="C9662" t="str">
        <f t="shared" si="99"/>
        <v>SDGESeCZ062014</v>
      </c>
      <c r="D9662" t="s">
        <v>915</v>
      </c>
      <c r="E9662" s="9">
        <v>2014</v>
      </c>
      <c r="F9662" s="9" t="e">
        <f t="shared" si="100"/>
        <v>#N/A</v>
      </c>
    </row>
    <row r="9663" spans="3:6" x14ac:dyDescent="0.25">
      <c r="C9663" t="str">
        <f t="shared" si="99"/>
        <v>SDGESeCZ072014</v>
      </c>
      <c r="D9663" t="s">
        <v>916</v>
      </c>
      <c r="E9663" s="9">
        <v>2014</v>
      </c>
      <c r="F9663" s="9" t="e">
        <f t="shared" si="100"/>
        <v>#N/A</v>
      </c>
    </row>
    <row r="9664" spans="3:6" x14ac:dyDescent="0.25">
      <c r="C9664" t="str">
        <f t="shared" si="99"/>
        <v>SDGESeCZ082014</v>
      </c>
      <c r="D9664" t="s">
        <v>917</v>
      </c>
      <c r="E9664" s="9">
        <v>2014</v>
      </c>
      <c r="F9664" s="9" t="e">
        <f t="shared" si="100"/>
        <v>#N/A</v>
      </c>
    </row>
    <row r="9665" spans="3:6" x14ac:dyDescent="0.25">
      <c r="C9665" t="str">
        <f t="shared" si="99"/>
        <v>SDGESeCZ092014</v>
      </c>
      <c r="D9665" t="s">
        <v>918</v>
      </c>
      <c r="E9665" s="9">
        <v>2014</v>
      </c>
      <c r="F9665" s="9" t="e">
        <f t="shared" si="100"/>
        <v>#N/A</v>
      </c>
    </row>
    <row r="9666" spans="3:6" x14ac:dyDescent="0.25">
      <c r="C9666" t="str">
        <f t="shared" si="99"/>
        <v>SDGESeCZ102014</v>
      </c>
      <c r="D9666" t="s">
        <v>919</v>
      </c>
      <c r="E9666" s="9">
        <v>2014</v>
      </c>
      <c r="F9666" s="9" t="e">
        <f t="shared" si="100"/>
        <v>#N/A</v>
      </c>
    </row>
    <row r="9667" spans="3:6" x14ac:dyDescent="0.25">
      <c r="C9667" t="str">
        <f t="shared" si="99"/>
        <v>SDGESeCZ112014</v>
      </c>
      <c r="D9667" t="s">
        <v>920</v>
      </c>
      <c r="E9667" s="9">
        <v>2014</v>
      </c>
      <c r="F9667" s="9" t="e">
        <f t="shared" si="100"/>
        <v>#N/A</v>
      </c>
    </row>
    <row r="9668" spans="3:6" x14ac:dyDescent="0.25">
      <c r="C9668" t="str">
        <f t="shared" si="99"/>
        <v>SDGESeCZ122014</v>
      </c>
      <c r="D9668" t="s">
        <v>921</v>
      </c>
      <c r="E9668" s="9">
        <v>2014</v>
      </c>
      <c r="F9668" s="9" t="e">
        <f t="shared" si="100"/>
        <v>#N/A</v>
      </c>
    </row>
    <row r="9669" spans="3:6" x14ac:dyDescent="0.25">
      <c r="C9669" t="str">
        <f t="shared" si="99"/>
        <v>SDGESeCZ132014</v>
      </c>
      <c r="D9669" t="s">
        <v>922</v>
      </c>
      <c r="E9669" s="9">
        <v>2014</v>
      </c>
      <c r="F9669" s="9" t="e">
        <f t="shared" si="100"/>
        <v>#N/A</v>
      </c>
    </row>
    <row r="9670" spans="3:6" x14ac:dyDescent="0.25">
      <c r="C9670" t="str">
        <f t="shared" si="99"/>
        <v>SDGESeCZ142014</v>
      </c>
      <c r="D9670" t="s">
        <v>923</v>
      </c>
      <c r="E9670" s="9">
        <v>2014</v>
      </c>
      <c r="F9670" s="9" t="e">
        <f t="shared" si="100"/>
        <v>#N/A</v>
      </c>
    </row>
    <row r="9671" spans="3:6" x14ac:dyDescent="0.25">
      <c r="C9671" t="str">
        <f t="shared" si="99"/>
        <v>SDGESeCZ152014</v>
      </c>
      <c r="D9671" t="s">
        <v>924</v>
      </c>
      <c r="E9671" s="9">
        <v>2014</v>
      </c>
      <c r="F9671" s="9" t="e">
        <f t="shared" si="100"/>
        <v>#N/A</v>
      </c>
    </row>
    <row r="9672" spans="3:6" x14ac:dyDescent="0.25">
      <c r="C9672" t="str">
        <f t="shared" si="99"/>
        <v>SDGESeCZ162014</v>
      </c>
      <c r="D9672" t="s">
        <v>925</v>
      </c>
      <c r="E9672" s="9">
        <v>2014</v>
      </c>
      <c r="F9672" s="9" t="e">
        <f t="shared" si="100"/>
        <v>#N/A</v>
      </c>
    </row>
    <row r="9673" spans="3:6" x14ac:dyDescent="0.25">
      <c r="C9673" t="str">
        <f t="shared" si="99"/>
        <v>SDGECCCZ012014</v>
      </c>
      <c r="D9673" t="s">
        <v>926</v>
      </c>
      <c r="E9673" s="9">
        <v>2014</v>
      </c>
      <c r="F9673" s="9" t="e">
        <f t="shared" si="100"/>
        <v>#N/A</v>
      </c>
    </row>
    <row r="9674" spans="3:6" x14ac:dyDescent="0.25">
      <c r="C9674" t="str">
        <f t="shared" si="99"/>
        <v>SDGECCCZ022014</v>
      </c>
      <c r="D9674" t="s">
        <v>927</v>
      </c>
      <c r="E9674" s="9">
        <v>2014</v>
      </c>
      <c r="F9674" s="9" t="e">
        <f t="shared" si="100"/>
        <v>#N/A</v>
      </c>
    </row>
    <row r="9675" spans="3:6" x14ac:dyDescent="0.25">
      <c r="C9675" t="str">
        <f t="shared" si="99"/>
        <v>SDGECCCZ032014</v>
      </c>
      <c r="D9675" t="s">
        <v>928</v>
      </c>
      <c r="E9675" s="9">
        <v>2014</v>
      </c>
      <c r="F9675" s="9" t="e">
        <f t="shared" si="100"/>
        <v>#N/A</v>
      </c>
    </row>
    <row r="9676" spans="3:6" x14ac:dyDescent="0.25">
      <c r="C9676" t="str">
        <f t="shared" si="99"/>
        <v>SDGECCCZ042014</v>
      </c>
      <c r="D9676" t="s">
        <v>929</v>
      </c>
      <c r="E9676" s="9">
        <v>2014</v>
      </c>
      <c r="F9676" s="9" t="e">
        <f t="shared" si="100"/>
        <v>#N/A</v>
      </c>
    </row>
    <row r="9677" spans="3:6" x14ac:dyDescent="0.25">
      <c r="C9677" t="str">
        <f t="shared" si="99"/>
        <v>SDGECCCZ052014</v>
      </c>
      <c r="D9677" t="s">
        <v>930</v>
      </c>
      <c r="E9677" s="9">
        <v>2014</v>
      </c>
      <c r="F9677" s="9" t="e">
        <f t="shared" si="100"/>
        <v>#N/A</v>
      </c>
    </row>
    <row r="9678" spans="3:6" x14ac:dyDescent="0.25">
      <c r="C9678" t="str">
        <f t="shared" si="99"/>
        <v>SDGECCCZ062014</v>
      </c>
      <c r="D9678" t="s">
        <v>931</v>
      </c>
      <c r="E9678" s="9">
        <v>2014</v>
      </c>
      <c r="F9678" s="9" t="e">
        <f t="shared" si="100"/>
        <v>#N/A</v>
      </c>
    </row>
    <row r="9679" spans="3:6" x14ac:dyDescent="0.25">
      <c r="C9679" t="str">
        <f t="shared" si="99"/>
        <v>SDGECCCZ072014</v>
      </c>
      <c r="D9679" t="s">
        <v>932</v>
      </c>
      <c r="E9679" s="9">
        <v>2014</v>
      </c>
      <c r="F9679" s="9" t="e">
        <f t="shared" si="100"/>
        <v>#N/A</v>
      </c>
    </row>
    <row r="9680" spans="3:6" x14ac:dyDescent="0.25">
      <c r="C9680" t="str">
        <f t="shared" si="99"/>
        <v>SDGECCCZ082014</v>
      </c>
      <c r="D9680" t="s">
        <v>933</v>
      </c>
      <c r="E9680" s="9">
        <v>2014</v>
      </c>
      <c r="F9680" s="9" t="e">
        <f t="shared" si="100"/>
        <v>#N/A</v>
      </c>
    </row>
    <row r="9681" spans="3:6" x14ac:dyDescent="0.25">
      <c r="C9681" t="str">
        <f t="shared" si="99"/>
        <v>SDGECCCZ092014</v>
      </c>
      <c r="D9681" t="s">
        <v>934</v>
      </c>
      <c r="E9681" s="9">
        <v>2014</v>
      </c>
      <c r="F9681" s="9" t="e">
        <f t="shared" si="100"/>
        <v>#N/A</v>
      </c>
    </row>
    <row r="9682" spans="3:6" x14ac:dyDescent="0.25">
      <c r="C9682" t="str">
        <f t="shared" si="99"/>
        <v>SDGECCCZ102014</v>
      </c>
      <c r="D9682" t="s">
        <v>935</v>
      </c>
      <c r="E9682" s="9">
        <v>2014</v>
      </c>
      <c r="F9682" s="9" t="e">
        <f t="shared" si="100"/>
        <v>#N/A</v>
      </c>
    </row>
    <row r="9683" spans="3:6" x14ac:dyDescent="0.25">
      <c r="C9683" t="str">
        <f t="shared" si="99"/>
        <v>SDGECCCZ112014</v>
      </c>
      <c r="D9683" t="s">
        <v>936</v>
      </c>
      <c r="E9683" s="9">
        <v>2014</v>
      </c>
      <c r="F9683" s="9" t="e">
        <f t="shared" si="100"/>
        <v>#N/A</v>
      </c>
    </row>
    <row r="9684" spans="3:6" x14ac:dyDescent="0.25">
      <c r="C9684" t="str">
        <f t="shared" si="99"/>
        <v>SDGECCCZ122014</v>
      </c>
      <c r="D9684" t="s">
        <v>937</v>
      </c>
      <c r="E9684" s="9">
        <v>2014</v>
      </c>
      <c r="F9684" s="9" t="e">
        <f t="shared" si="100"/>
        <v>#N/A</v>
      </c>
    </row>
    <row r="9685" spans="3:6" x14ac:dyDescent="0.25">
      <c r="C9685" t="str">
        <f t="shared" si="99"/>
        <v>SDGECCCZ132014</v>
      </c>
      <c r="D9685" t="s">
        <v>938</v>
      </c>
      <c r="E9685" s="9">
        <v>2014</v>
      </c>
      <c r="F9685" s="9" t="e">
        <f t="shared" si="100"/>
        <v>#N/A</v>
      </c>
    </row>
    <row r="9686" spans="3:6" x14ac:dyDescent="0.25">
      <c r="C9686" t="str">
        <f t="shared" si="99"/>
        <v>SDGECCCZ142014</v>
      </c>
      <c r="D9686" t="s">
        <v>939</v>
      </c>
      <c r="E9686" s="9">
        <v>2014</v>
      </c>
      <c r="F9686" s="9" t="e">
        <f t="shared" si="100"/>
        <v>#N/A</v>
      </c>
    </row>
    <row r="9687" spans="3:6" x14ac:dyDescent="0.25">
      <c r="C9687" t="str">
        <f t="shared" si="99"/>
        <v>SDGECCCZ152014</v>
      </c>
      <c r="D9687" t="s">
        <v>940</v>
      </c>
      <c r="E9687" s="9">
        <v>2014</v>
      </c>
      <c r="F9687" s="9" t="e">
        <f t="shared" si="100"/>
        <v>#N/A</v>
      </c>
    </row>
    <row r="9688" spans="3:6" x14ac:dyDescent="0.25">
      <c r="C9688" t="str">
        <f t="shared" si="99"/>
        <v>SDGECCCZ162014</v>
      </c>
      <c r="D9688" t="s">
        <v>941</v>
      </c>
      <c r="E9688" s="9">
        <v>2014</v>
      </c>
      <c r="F9688" s="9" t="e">
        <f t="shared" si="100"/>
        <v>#N/A</v>
      </c>
    </row>
    <row r="9689" spans="3:6" x14ac:dyDescent="0.25">
      <c r="C9689" t="str">
        <f t="shared" si="99"/>
        <v>SDGEUnCZ012014</v>
      </c>
      <c r="D9689" t="s">
        <v>942</v>
      </c>
      <c r="E9689" s="9">
        <v>2014</v>
      </c>
      <c r="F9689" s="9" t="e">
        <f t="shared" si="100"/>
        <v>#N/A</v>
      </c>
    </row>
    <row r="9690" spans="3:6" x14ac:dyDescent="0.25">
      <c r="C9690" t="str">
        <f t="shared" si="99"/>
        <v>SDGEUnCZ022014</v>
      </c>
      <c r="D9690" t="s">
        <v>943</v>
      </c>
      <c r="E9690" s="9">
        <v>2014</v>
      </c>
      <c r="F9690" s="9" t="e">
        <f t="shared" si="100"/>
        <v>#N/A</v>
      </c>
    </row>
    <row r="9691" spans="3:6" x14ac:dyDescent="0.25">
      <c r="C9691" t="str">
        <f t="shared" si="99"/>
        <v>SDGEUnCZ032014</v>
      </c>
      <c r="D9691" t="s">
        <v>944</v>
      </c>
      <c r="E9691" s="9">
        <v>2014</v>
      </c>
      <c r="F9691" s="9" t="e">
        <f t="shared" si="100"/>
        <v>#N/A</v>
      </c>
    </row>
    <row r="9692" spans="3:6" x14ac:dyDescent="0.25">
      <c r="C9692" t="str">
        <f t="shared" si="99"/>
        <v>SDGEUnCZ042014</v>
      </c>
      <c r="D9692" t="s">
        <v>945</v>
      </c>
      <c r="E9692" s="9">
        <v>2014</v>
      </c>
      <c r="F9692" s="9" t="e">
        <f t="shared" si="100"/>
        <v>#N/A</v>
      </c>
    </row>
    <row r="9693" spans="3:6" x14ac:dyDescent="0.25">
      <c r="C9693" t="str">
        <f t="shared" si="99"/>
        <v>SDGEUnCZ052014</v>
      </c>
      <c r="D9693" t="s">
        <v>946</v>
      </c>
      <c r="E9693" s="9">
        <v>2014</v>
      </c>
      <c r="F9693" s="9" t="e">
        <f t="shared" si="100"/>
        <v>#N/A</v>
      </c>
    </row>
    <row r="9694" spans="3:6" x14ac:dyDescent="0.25">
      <c r="C9694" t="str">
        <f t="shared" si="99"/>
        <v>SDGEUnCZ062014</v>
      </c>
      <c r="D9694" t="s">
        <v>947</v>
      </c>
      <c r="E9694" s="9">
        <v>2014</v>
      </c>
      <c r="F9694" s="9" t="e">
        <f t="shared" si="100"/>
        <v>#N/A</v>
      </c>
    </row>
    <row r="9695" spans="3:6" x14ac:dyDescent="0.25">
      <c r="C9695" t="str">
        <f t="shared" si="99"/>
        <v>SDGEUnCZ072014</v>
      </c>
      <c r="D9695" t="s">
        <v>948</v>
      </c>
      <c r="E9695" s="9">
        <v>2014</v>
      </c>
      <c r="F9695" s="9" t="e">
        <f t="shared" si="100"/>
        <v>#N/A</v>
      </c>
    </row>
    <row r="9696" spans="3:6" x14ac:dyDescent="0.25">
      <c r="C9696" t="str">
        <f t="shared" si="99"/>
        <v>SDGEUnCZ082014</v>
      </c>
      <c r="D9696" t="s">
        <v>949</v>
      </c>
      <c r="E9696" s="9">
        <v>2014</v>
      </c>
      <c r="F9696" s="9" t="e">
        <f t="shared" si="100"/>
        <v>#N/A</v>
      </c>
    </row>
    <row r="9697" spans="3:6" x14ac:dyDescent="0.25">
      <c r="C9697" t="str">
        <f t="shared" si="99"/>
        <v>SDGEUnCZ092014</v>
      </c>
      <c r="D9697" t="s">
        <v>950</v>
      </c>
      <c r="E9697" s="9">
        <v>2014</v>
      </c>
      <c r="F9697" s="9" t="e">
        <f t="shared" si="100"/>
        <v>#N/A</v>
      </c>
    </row>
    <row r="9698" spans="3:6" x14ac:dyDescent="0.25">
      <c r="C9698" t="str">
        <f t="shared" si="99"/>
        <v>SDGEUnCZ102014</v>
      </c>
      <c r="D9698" t="s">
        <v>951</v>
      </c>
      <c r="E9698" s="9">
        <v>2014</v>
      </c>
      <c r="F9698" s="9" t="e">
        <f t="shared" si="100"/>
        <v>#N/A</v>
      </c>
    </row>
    <row r="9699" spans="3:6" x14ac:dyDescent="0.25">
      <c r="C9699" t="str">
        <f t="shared" si="99"/>
        <v>SDGEUnCZ112014</v>
      </c>
      <c r="D9699" t="s">
        <v>952</v>
      </c>
      <c r="E9699" s="9">
        <v>2014</v>
      </c>
      <c r="F9699" s="9" t="e">
        <f t="shared" si="100"/>
        <v>#N/A</v>
      </c>
    </row>
    <row r="9700" spans="3:6" x14ac:dyDescent="0.25">
      <c r="C9700" t="str">
        <f t="shared" si="99"/>
        <v>SDGEUnCZ122014</v>
      </c>
      <c r="D9700" t="s">
        <v>953</v>
      </c>
      <c r="E9700" s="9">
        <v>2014</v>
      </c>
      <c r="F9700" s="9" t="e">
        <f t="shared" si="100"/>
        <v>#N/A</v>
      </c>
    </row>
    <row r="9701" spans="3:6" x14ac:dyDescent="0.25">
      <c r="C9701" t="str">
        <f t="shared" si="99"/>
        <v>SDGEUnCZ132014</v>
      </c>
      <c r="D9701" t="s">
        <v>954</v>
      </c>
      <c r="E9701" s="9">
        <v>2014</v>
      </c>
      <c r="F9701" s="9" t="e">
        <f t="shared" si="100"/>
        <v>#N/A</v>
      </c>
    </row>
    <row r="9702" spans="3:6" x14ac:dyDescent="0.25">
      <c r="C9702" t="str">
        <f t="shared" si="99"/>
        <v>SDGEUnCZ142014</v>
      </c>
      <c r="D9702" t="s">
        <v>955</v>
      </c>
      <c r="E9702" s="9">
        <v>2014</v>
      </c>
      <c r="F9702" s="9" t="e">
        <f t="shared" si="100"/>
        <v>#N/A</v>
      </c>
    </row>
    <row r="9703" spans="3:6" x14ac:dyDescent="0.25">
      <c r="C9703" t="str">
        <f t="shared" si="99"/>
        <v>SDGEUnCZ152014</v>
      </c>
      <c r="D9703" t="s">
        <v>956</v>
      </c>
      <c r="E9703" s="9">
        <v>2014</v>
      </c>
      <c r="F9703" s="9" t="e">
        <f t="shared" si="100"/>
        <v>#N/A</v>
      </c>
    </row>
    <row r="9704" spans="3:6" x14ac:dyDescent="0.25">
      <c r="C9704" t="str">
        <f t="shared" si="99"/>
        <v>SDGEUnCZ162014</v>
      </c>
      <c r="D9704" t="s">
        <v>957</v>
      </c>
      <c r="E9704" s="9">
        <v>2014</v>
      </c>
      <c r="F9704" s="9" t="e">
        <f t="shared" si="100"/>
        <v>#N/A</v>
      </c>
    </row>
    <row r="9705" spans="3:6" x14ac:dyDescent="0.25">
      <c r="C9705" t="str">
        <f t="shared" si="99"/>
        <v>SDGERCCZ012014</v>
      </c>
      <c r="D9705" t="s">
        <v>958</v>
      </c>
      <c r="E9705" s="9">
        <v>2014</v>
      </c>
      <c r="F9705" s="9" t="e">
        <f t="shared" si="100"/>
        <v>#N/A</v>
      </c>
    </row>
    <row r="9706" spans="3:6" x14ac:dyDescent="0.25">
      <c r="C9706" t="str">
        <f t="shared" si="99"/>
        <v>SDGERCCZ022014</v>
      </c>
      <c r="D9706" t="s">
        <v>959</v>
      </c>
      <c r="E9706" s="9">
        <v>2014</v>
      </c>
      <c r="F9706" s="9" t="e">
        <f t="shared" si="100"/>
        <v>#N/A</v>
      </c>
    </row>
    <row r="9707" spans="3:6" x14ac:dyDescent="0.25">
      <c r="C9707" t="str">
        <f t="shared" si="99"/>
        <v>SDGERCCZ032014</v>
      </c>
      <c r="D9707" t="s">
        <v>960</v>
      </c>
      <c r="E9707" s="9">
        <v>2014</v>
      </c>
      <c r="F9707" s="9" t="e">
        <f t="shared" si="100"/>
        <v>#N/A</v>
      </c>
    </row>
    <row r="9708" spans="3:6" x14ac:dyDescent="0.25">
      <c r="C9708" t="str">
        <f t="shared" si="99"/>
        <v>SDGERCCZ042014</v>
      </c>
      <c r="D9708" t="s">
        <v>961</v>
      </c>
      <c r="E9708" s="9">
        <v>2014</v>
      </c>
      <c r="F9708" s="9" t="e">
        <f t="shared" si="100"/>
        <v>#N/A</v>
      </c>
    </row>
    <row r="9709" spans="3:6" x14ac:dyDescent="0.25">
      <c r="C9709" t="str">
        <f t="shared" si="99"/>
        <v>SDGERCCZ052014</v>
      </c>
      <c r="D9709" t="s">
        <v>962</v>
      </c>
      <c r="E9709" s="9">
        <v>2014</v>
      </c>
      <c r="F9709" s="9" t="e">
        <f t="shared" si="100"/>
        <v>#N/A</v>
      </c>
    </row>
    <row r="9710" spans="3:6" x14ac:dyDescent="0.25">
      <c r="C9710" t="str">
        <f t="shared" si="99"/>
        <v>SDGERCCZ062014</v>
      </c>
      <c r="D9710" t="s">
        <v>963</v>
      </c>
      <c r="E9710" s="9">
        <v>2014</v>
      </c>
      <c r="F9710" s="9" t="e">
        <f t="shared" si="100"/>
        <v>#N/A</v>
      </c>
    </row>
    <row r="9711" spans="3:6" x14ac:dyDescent="0.25">
      <c r="C9711" t="str">
        <f t="shared" si="99"/>
        <v>SDGERCCZ072014</v>
      </c>
      <c r="D9711" t="s">
        <v>964</v>
      </c>
      <c r="E9711" s="9">
        <v>2014</v>
      </c>
      <c r="F9711" s="9" t="e">
        <f t="shared" si="100"/>
        <v>#N/A</v>
      </c>
    </row>
    <row r="9712" spans="3:6" x14ac:dyDescent="0.25">
      <c r="C9712" t="str">
        <f t="shared" si="99"/>
        <v>SDGERCCZ082014</v>
      </c>
      <c r="D9712" t="s">
        <v>965</v>
      </c>
      <c r="E9712" s="9">
        <v>2014</v>
      </c>
      <c r="F9712" s="9" t="e">
        <f t="shared" si="100"/>
        <v>#N/A</v>
      </c>
    </row>
    <row r="9713" spans="3:6" x14ac:dyDescent="0.25">
      <c r="C9713" t="str">
        <f t="shared" si="99"/>
        <v>SDGERCCZ092014</v>
      </c>
      <c r="D9713" t="s">
        <v>966</v>
      </c>
      <c r="E9713" s="9">
        <v>2014</v>
      </c>
      <c r="F9713" s="9" t="e">
        <f t="shared" si="100"/>
        <v>#N/A</v>
      </c>
    </row>
    <row r="9714" spans="3:6" x14ac:dyDescent="0.25">
      <c r="C9714" t="str">
        <f t="shared" si="99"/>
        <v>SDGERCCZ102014</v>
      </c>
      <c r="D9714" t="s">
        <v>967</v>
      </c>
      <c r="E9714" s="9">
        <v>2014</v>
      </c>
      <c r="F9714" s="9" t="e">
        <f t="shared" si="100"/>
        <v>#N/A</v>
      </c>
    </row>
    <row r="9715" spans="3:6" x14ac:dyDescent="0.25">
      <c r="C9715" t="str">
        <f t="shared" si="99"/>
        <v>SDGERCCZ112014</v>
      </c>
      <c r="D9715" t="s">
        <v>968</v>
      </c>
      <c r="E9715" s="9">
        <v>2014</v>
      </c>
      <c r="F9715" s="9" t="e">
        <f t="shared" si="100"/>
        <v>#N/A</v>
      </c>
    </row>
    <row r="9716" spans="3:6" x14ac:dyDescent="0.25">
      <c r="C9716" t="str">
        <f t="shared" si="99"/>
        <v>SDGERCCZ122014</v>
      </c>
      <c r="D9716" t="s">
        <v>969</v>
      </c>
      <c r="E9716" s="9">
        <v>2014</v>
      </c>
      <c r="F9716" s="9" t="e">
        <f t="shared" si="100"/>
        <v>#N/A</v>
      </c>
    </row>
    <row r="9717" spans="3:6" x14ac:dyDescent="0.25">
      <c r="C9717" t="str">
        <f t="shared" si="99"/>
        <v>SDGERCCZ132014</v>
      </c>
      <c r="D9717" t="s">
        <v>970</v>
      </c>
      <c r="E9717" s="9">
        <v>2014</v>
      </c>
      <c r="F9717" s="9" t="e">
        <f t="shared" si="100"/>
        <v>#N/A</v>
      </c>
    </row>
    <row r="9718" spans="3:6" x14ac:dyDescent="0.25">
      <c r="C9718" t="str">
        <f t="shared" si="99"/>
        <v>SDGERCCZ142014</v>
      </c>
      <c r="D9718" t="s">
        <v>971</v>
      </c>
      <c r="E9718" s="9">
        <v>2014</v>
      </c>
      <c r="F9718" s="9" t="e">
        <f t="shared" si="100"/>
        <v>#N/A</v>
      </c>
    </row>
    <row r="9719" spans="3:6" x14ac:dyDescent="0.25">
      <c r="C9719" t="str">
        <f t="shared" si="99"/>
        <v>SDGERCCZ152014</v>
      </c>
      <c r="D9719" t="s">
        <v>972</v>
      </c>
      <c r="E9719" s="9">
        <v>2014</v>
      </c>
      <c r="F9719" s="9" t="e">
        <f t="shared" si="100"/>
        <v>#N/A</v>
      </c>
    </row>
    <row r="9720" spans="3:6" x14ac:dyDescent="0.25">
      <c r="C9720" t="str">
        <f t="shared" si="99"/>
        <v>SDGERCCZ162014</v>
      </c>
      <c r="D9720" t="s">
        <v>973</v>
      </c>
      <c r="E9720" s="9">
        <v>2014</v>
      </c>
      <c r="F9720" s="9" t="e">
        <f t="shared" si="100"/>
        <v>#N/A</v>
      </c>
    </row>
    <row r="9721" spans="3:6" x14ac:dyDescent="0.25">
      <c r="C9721" t="str">
        <f t="shared" ref="C9721:C9784" si="101">+D9721&amp;E9721</f>
        <v>SDGGroCZ012014</v>
      </c>
      <c r="D9721" t="s">
        <v>974</v>
      </c>
      <c r="E9721" s="9">
        <v>2014</v>
      </c>
      <c r="F9721" s="9" t="e">
        <f t="shared" ref="F9721:F9784" si="102">VLOOKUP(D9721&amp;"2011",$C$4:$F$8887,4,FALSE)/2</f>
        <v>#N/A</v>
      </c>
    </row>
    <row r="9722" spans="3:6" x14ac:dyDescent="0.25">
      <c r="C9722" t="str">
        <f t="shared" si="101"/>
        <v>SDGGroCZ022014</v>
      </c>
      <c r="D9722" t="s">
        <v>975</v>
      </c>
      <c r="E9722" s="9">
        <v>2014</v>
      </c>
      <c r="F9722" s="9" t="e">
        <f t="shared" si="102"/>
        <v>#N/A</v>
      </c>
    </row>
    <row r="9723" spans="3:6" x14ac:dyDescent="0.25">
      <c r="C9723" t="str">
        <f t="shared" si="101"/>
        <v>SDGGroCZ032014</v>
      </c>
      <c r="D9723" t="s">
        <v>976</v>
      </c>
      <c r="E9723" s="9">
        <v>2014</v>
      </c>
      <c r="F9723" s="9" t="e">
        <f t="shared" si="102"/>
        <v>#N/A</v>
      </c>
    </row>
    <row r="9724" spans="3:6" x14ac:dyDescent="0.25">
      <c r="C9724" t="str">
        <f t="shared" si="101"/>
        <v>SDGGroCZ042014</v>
      </c>
      <c r="D9724" t="s">
        <v>977</v>
      </c>
      <c r="E9724" s="9">
        <v>2014</v>
      </c>
      <c r="F9724" s="9" t="e">
        <f t="shared" si="102"/>
        <v>#N/A</v>
      </c>
    </row>
    <row r="9725" spans="3:6" x14ac:dyDescent="0.25">
      <c r="C9725" t="str">
        <f t="shared" si="101"/>
        <v>SDGGroCZ052014</v>
      </c>
      <c r="D9725" t="s">
        <v>978</v>
      </c>
      <c r="E9725" s="9">
        <v>2014</v>
      </c>
      <c r="F9725" s="9" t="e">
        <f t="shared" si="102"/>
        <v>#N/A</v>
      </c>
    </row>
    <row r="9726" spans="3:6" x14ac:dyDescent="0.25">
      <c r="C9726" t="str">
        <f t="shared" si="101"/>
        <v>SDGGroCZ062014</v>
      </c>
      <c r="D9726" t="s">
        <v>979</v>
      </c>
      <c r="E9726" s="9">
        <v>2014</v>
      </c>
      <c r="F9726" s="9" t="e">
        <f t="shared" si="102"/>
        <v>#N/A</v>
      </c>
    </row>
    <row r="9727" spans="3:6" x14ac:dyDescent="0.25">
      <c r="C9727" t="str">
        <f t="shared" si="101"/>
        <v>SDGGroCZ072014</v>
      </c>
      <c r="D9727" t="s">
        <v>980</v>
      </c>
      <c r="E9727" s="9">
        <v>2014</v>
      </c>
      <c r="F9727" s="9" t="e">
        <f t="shared" si="102"/>
        <v>#N/A</v>
      </c>
    </row>
    <row r="9728" spans="3:6" x14ac:dyDescent="0.25">
      <c r="C9728" t="str">
        <f t="shared" si="101"/>
        <v>SDGGroCZ082014</v>
      </c>
      <c r="D9728" t="s">
        <v>981</v>
      </c>
      <c r="E9728" s="9">
        <v>2014</v>
      </c>
      <c r="F9728" s="9" t="e">
        <f t="shared" si="102"/>
        <v>#N/A</v>
      </c>
    </row>
    <row r="9729" spans="3:6" x14ac:dyDescent="0.25">
      <c r="C9729" t="str">
        <f t="shared" si="101"/>
        <v>SDGGroCZ092014</v>
      </c>
      <c r="D9729" t="s">
        <v>982</v>
      </c>
      <c r="E9729" s="9">
        <v>2014</v>
      </c>
      <c r="F9729" s="9" t="e">
        <f t="shared" si="102"/>
        <v>#N/A</v>
      </c>
    </row>
    <row r="9730" spans="3:6" x14ac:dyDescent="0.25">
      <c r="C9730" t="str">
        <f t="shared" si="101"/>
        <v>SDGGroCZ102014</v>
      </c>
      <c r="D9730" t="s">
        <v>983</v>
      </c>
      <c r="E9730" s="9">
        <v>2014</v>
      </c>
      <c r="F9730" s="9" t="e">
        <f t="shared" si="102"/>
        <v>#N/A</v>
      </c>
    </row>
    <row r="9731" spans="3:6" x14ac:dyDescent="0.25">
      <c r="C9731" t="str">
        <f t="shared" si="101"/>
        <v>SDGGroCZ112014</v>
      </c>
      <c r="D9731" t="s">
        <v>984</v>
      </c>
      <c r="E9731" s="9">
        <v>2014</v>
      </c>
      <c r="F9731" s="9" t="e">
        <f t="shared" si="102"/>
        <v>#N/A</v>
      </c>
    </row>
    <row r="9732" spans="3:6" x14ac:dyDescent="0.25">
      <c r="C9732" t="str">
        <f t="shared" si="101"/>
        <v>SDGGroCZ122014</v>
      </c>
      <c r="D9732" t="s">
        <v>985</v>
      </c>
      <c r="E9732" s="9">
        <v>2014</v>
      </c>
      <c r="F9732" s="9" t="e">
        <f t="shared" si="102"/>
        <v>#N/A</v>
      </c>
    </row>
    <row r="9733" spans="3:6" x14ac:dyDescent="0.25">
      <c r="C9733" t="str">
        <f t="shared" si="101"/>
        <v>SDGGroCZ132014</v>
      </c>
      <c r="D9733" t="s">
        <v>986</v>
      </c>
      <c r="E9733" s="9">
        <v>2014</v>
      </c>
      <c r="F9733" s="9" t="e">
        <f t="shared" si="102"/>
        <v>#N/A</v>
      </c>
    </row>
    <row r="9734" spans="3:6" x14ac:dyDescent="0.25">
      <c r="C9734" t="str">
        <f t="shared" si="101"/>
        <v>SDGGroCZ142014</v>
      </c>
      <c r="D9734" t="s">
        <v>987</v>
      </c>
      <c r="E9734" s="9">
        <v>2014</v>
      </c>
      <c r="F9734" s="9" t="e">
        <f t="shared" si="102"/>
        <v>#N/A</v>
      </c>
    </row>
    <row r="9735" spans="3:6" x14ac:dyDescent="0.25">
      <c r="C9735" t="str">
        <f t="shared" si="101"/>
        <v>SDGGroCZ152014</v>
      </c>
      <c r="D9735" t="s">
        <v>988</v>
      </c>
      <c r="E9735" s="9">
        <v>2014</v>
      </c>
      <c r="F9735" s="9" t="e">
        <f t="shared" si="102"/>
        <v>#N/A</v>
      </c>
    </row>
    <row r="9736" spans="3:6" x14ac:dyDescent="0.25">
      <c r="C9736" t="str">
        <f t="shared" si="101"/>
        <v>SDGGroCZ162014</v>
      </c>
      <c r="D9736" t="s">
        <v>989</v>
      </c>
      <c r="E9736" s="9">
        <v>2014</v>
      </c>
      <c r="F9736" s="9" t="e">
        <f t="shared" si="102"/>
        <v>#N/A</v>
      </c>
    </row>
    <row r="9737" spans="3:6" x14ac:dyDescent="0.25">
      <c r="C9737" t="str">
        <f t="shared" si="101"/>
        <v>SDGHspCZ012014</v>
      </c>
      <c r="D9737" t="s">
        <v>990</v>
      </c>
      <c r="E9737" s="9">
        <v>2014</v>
      </c>
      <c r="F9737" s="9" t="e">
        <f t="shared" si="102"/>
        <v>#N/A</v>
      </c>
    </row>
    <row r="9738" spans="3:6" x14ac:dyDescent="0.25">
      <c r="C9738" t="str">
        <f t="shared" si="101"/>
        <v>SDGHspCZ022014</v>
      </c>
      <c r="D9738" t="s">
        <v>991</v>
      </c>
      <c r="E9738" s="9">
        <v>2014</v>
      </c>
      <c r="F9738" s="9" t="e">
        <f t="shared" si="102"/>
        <v>#N/A</v>
      </c>
    </row>
    <row r="9739" spans="3:6" x14ac:dyDescent="0.25">
      <c r="C9739" t="str">
        <f t="shared" si="101"/>
        <v>SDGHspCZ032014</v>
      </c>
      <c r="D9739" t="s">
        <v>992</v>
      </c>
      <c r="E9739" s="9">
        <v>2014</v>
      </c>
      <c r="F9739" s="9" t="e">
        <f t="shared" si="102"/>
        <v>#N/A</v>
      </c>
    </row>
    <row r="9740" spans="3:6" x14ac:dyDescent="0.25">
      <c r="C9740" t="str">
        <f t="shared" si="101"/>
        <v>SDGHspCZ042014</v>
      </c>
      <c r="D9740" t="s">
        <v>993</v>
      </c>
      <c r="E9740" s="9">
        <v>2014</v>
      </c>
      <c r="F9740" s="9" t="e">
        <f t="shared" si="102"/>
        <v>#N/A</v>
      </c>
    </row>
    <row r="9741" spans="3:6" x14ac:dyDescent="0.25">
      <c r="C9741" t="str">
        <f t="shared" si="101"/>
        <v>SDGHspCZ052014</v>
      </c>
      <c r="D9741" t="s">
        <v>994</v>
      </c>
      <c r="E9741" s="9">
        <v>2014</v>
      </c>
      <c r="F9741" s="9" t="e">
        <f t="shared" si="102"/>
        <v>#N/A</v>
      </c>
    </row>
    <row r="9742" spans="3:6" x14ac:dyDescent="0.25">
      <c r="C9742" t="str">
        <f t="shared" si="101"/>
        <v>SDGHspCZ062014</v>
      </c>
      <c r="D9742" t="s">
        <v>995</v>
      </c>
      <c r="E9742" s="9">
        <v>2014</v>
      </c>
      <c r="F9742" s="9" t="e">
        <f t="shared" si="102"/>
        <v>#N/A</v>
      </c>
    </row>
    <row r="9743" spans="3:6" x14ac:dyDescent="0.25">
      <c r="C9743" t="str">
        <f t="shared" si="101"/>
        <v>SDGHspCZ072014</v>
      </c>
      <c r="D9743" t="s">
        <v>996</v>
      </c>
      <c r="E9743" s="9">
        <v>2014</v>
      </c>
      <c r="F9743" s="9" t="e">
        <f t="shared" si="102"/>
        <v>#N/A</v>
      </c>
    </row>
    <row r="9744" spans="3:6" x14ac:dyDescent="0.25">
      <c r="C9744" t="str">
        <f t="shared" si="101"/>
        <v>SDGHspCZ082014</v>
      </c>
      <c r="D9744" t="s">
        <v>997</v>
      </c>
      <c r="E9744" s="9">
        <v>2014</v>
      </c>
      <c r="F9744" s="9" t="e">
        <f t="shared" si="102"/>
        <v>#N/A</v>
      </c>
    </row>
    <row r="9745" spans="3:6" x14ac:dyDescent="0.25">
      <c r="C9745" t="str">
        <f t="shared" si="101"/>
        <v>SDGHspCZ092014</v>
      </c>
      <c r="D9745" t="s">
        <v>998</v>
      </c>
      <c r="E9745" s="9">
        <v>2014</v>
      </c>
      <c r="F9745" s="9" t="e">
        <f t="shared" si="102"/>
        <v>#N/A</v>
      </c>
    </row>
    <row r="9746" spans="3:6" x14ac:dyDescent="0.25">
      <c r="C9746" t="str">
        <f t="shared" si="101"/>
        <v>SDGHspCZ102014</v>
      </c>
      <c r="D9746" t="s">
        <v>999</v>
      </c>
      <c r="E9746" s="9">
        <v>2014</v>
      </c>
      <c r="F9746" s="9" t="e">
        <f t="shared" si="102"/>
        <v>#N/A</v>
      </c>
    </row>
    <row r="9747" spans="3:6" x14ac:dyDescent="0.25">
      <c r="C9747" t="str">
        <f t="shared" si="101"/>
        <v>SDGHspCZ112014</v>
      </c>
      <c r="D9747" t="s">
        <v>1000</v>
      </c>
      <c r="E9747" s="9">
        <v>2014</v>
      </c>
      <c r="F9747" s="9" t="e">
        <f t="shared" si="102"/>
        <v>#N/A</v>
      </c>
    </row>
    <row r="9748" spans="3:6" x14ac:dyDescent="0.25">
      <c r="C9748" t="str">
        <f t="shared" si="101"/>
        <v>SDGHspCZ122014</v>
      </c>
      <c r="D9748" t="s">
        <v>1001</v>
      </c>
      <c r="E9748" s="9">
        <v>2014</v>
      </c>
      <c r="F9748" s="9" t="e">
        <f t="shared" si="102"/>
        <v>#N/A</v>
      </c>
    </row>
    <row r="9749" spans="3:6" x14ac:dyDescent="0.25">
      <c r="C9749" t="str">
        <f t="shared" si="101"/>
        <v>SDGHspCZ132014</v>
      </c>
      <c r="D9749" t="s">
        <v>1002</v>
      </c>
      <c r="E9749" s="9">
        <v>2014</v>
      </c>
      <c r="F9749" s="9" t="e">
        <f t="shared" si="102"/>
        <v>#N/A</v>
      </c>
    </row>
    <row r="9750" spans="3:6" x14ac:dyDescent="0.25">
      <c r="C9750" t="str">
        <f t="shared" si="101"/>
        <v>SDGHspCZ142014</v>
      </c>
      <c r="D9750" t="s">
        <v>1003</v>
      </c>
      <c r="E9750" s="9">
        <v>2014</v>
      </c>
      <c r="F9750" s="9" t="e">
        <f t="shared" si="102"/>
        <v>#N/A</v>
      </c>
    </row>
    <row r="9751" spans="3:6" x14ac:dyDescent="0.25">
      <c r="C9751" t="str">
        <f t="shared" si="101"/>
        <v>SDGHspCZ152014</v>
      </c>
      <c r="D9751" t="s">
        <v>1004</v>
      </c>
      <c r="E9751" s="9">
        <v>2014</v>
      </c>
      <c r="F9751" s="9" t="e">
        <f t="shared" si="102"/>
        <v>#N/A</v>
      </c>
    </row>
    <row r="9752" spans="3:6" x14ac:dyDescent="0.25">
      <c r="C9752" t="str">
        <f t="shared" si="101"/>
        <v>SDGHspCZ162014</v>
      </c>
      <c r="D9752" t="s">
        <v>1005</v>
      </c>
      <c r="E9752" s="9">
        <v>2014</v>
      </c>
      <c r="F9752" s="9" t="e">
        <f t="shared" si="102"/>
        <v>#N/A</v>
      </c>
    </row>
    <row r="9753" spans="3:6" x14ac:dyDescent="0.25">
      <c r="C9753" t="str">
        <f t="shared" si="101"/>
        <v>SDGNrsCZ012014</v>
      </c>
      <c r="D9753" t="s">
        <v>1006</v>
      </c>
      <c r="E9753" s="9">
        <v>2014</v>
      </c>
      <c r="F9753" s="9" t="e">
        <f t="shared" si="102"/>
        <v>#N/A</v>
      </c>
    </row>
    <row r="9754" spans="3:6" x14ac:dyDescent="0.25">
      <c r="C9754" t="str">
        <f t="shared" si="101"/>
        <v>SDGNrsCZ022014</v>
      </c>
      <c r="D9754" t="s">
        <v>1007</v>
      </c>
      <c r="E9754" s="9">
        <v>2014</v>
      </c>
      <c r="F9754" s="9" t="e">
        <f t="shared" si="102"/>
        <v>#N/A</v>
      </c>
    </row>
    <row r="9755" spans="3:6" x14ac:dyDescent="0.25">
      <c r="C9755" t="str">
        <f t="shared" si="101"/>
        <v>SDGNrsCZ032014</v>
      </c>
      <c r="D9755" t="s">
        <v>1008</v>
      </c>
      <c r="E9755" s="9">
        <v>2014</v>
      </c>
      <c r="F9755" s="9" t="e">
        <f t="shared" si="102"/>
        <v>#N/A</v>
      </c>
    </row>
    <row r="9756" spans="3:6" x14ac:dyDescent="0.25">
      <c r="C9756" t="str">
        <f t="shared" si="101"/>
        <v>SDGNrsCZ042014</v>
      </c>
      <c r="D9756" t="s">
        <v>1009</v>
      </c>
      <c r="E9756" s="9">
        <v>2014</v>
      </c>
      <c r="F9756" s="9" t="e">
        <f t="shared" si="102"/>
        <v>#N/A</v>
      </c>
    </row>
    <row r="9757" spans="3:6" x14ac:dyDescent="0.25">
      <c r="C9757" t="str">
        <f t="shared" si="101"/>
        <v>SDGNrsCZ052014</v>
      </c>
      <c r="D9757" t="s">
        <v>1010</v>
      </c>
      <c r="E9757" s="9">
        <v>2014</v>
      </c>
      <c r="F9757" s="9" t="e">
        <f t="shared" si="102"/>
        <v>#N/A</v>
      </c>
    </row>
    <row r="9758" spans="3:6" x14ac:dyDescent="0.25">
      <c r="C9758" t="str">
        <f t="shared" si="101"/>
        <v>SDGNrsCZ062014</v>
      </c>
      <c r="D9758" t="s">
        <v>1011</v>
      </c>
      <c r="E9758" s="9">
        <v>2014</v>
      </c>
      <c r="F9758" s="9" t="e">
        <f t="shared" si="102"/>
        <v>#N/A</v>
      </c>
    </row>
    <row r="9759" spans="3:6" x14ac:dyDescent="0.25">
      <c r="C9759" t="str">
        <f t="shared" si="101"/>
        <v>SDGNrsCZ072014</v>
      </c>
      <c r="D9759" t="s">
        <v>1012</v>
      </c>
      <c r="E9759" s="9">
        <v>2014</v>
      </c>
      <c r="F9759" s="9" t="e">
        <f t="shared" si="102"/>
        <v>#N/A</v>
      </c>
    </row>
    <row r="9760" spans="3:6" x14ac:dyDescent="0.25">
      <c r="C9760" t="str">
        <f t="shared" si="101"/>
        <v>SDGNrsCZ082014</v>
      </c>
      <c r="D9760" t="s">
        <v>1013</v>
      </c>
      <c r="E9760" s="9">
        <v>2014</v>
      </c>
      <c r="F9760" s="9" t="e">
        <f t="shared" si="102"/>
        <v>#N/A</v>
      </c>
    </row>
    <row r="9761" spans="3:6" x14ac:dyDescent="0.25">
      <c r="C9761" t="str">
        <f t="shared" si="101"/>
        <v>SDGNrsCZ092014</v>
      </c>
      <c r="D9761" t="s">
        <v>1014</v>
      </c>
      <c r="E9761" s="9">
        <v>2014</v>
      </c>
      <c r="F9761" s="9" t="e">
        <f t="shared" si="102"/>
        <v>#N/A</v>
      </c>
    </row>
    <row r="9762" spans="3:6" x14ac:dyDescent="0.25">
      <c r="C9762" t="str">
        <f t="shared" si="101"/>
        <v>SDGNrsCZ102014</v>
      </c>
      <c r="D9762" t="s">
        <v>1015</v>
      </c>
      <c r="E9762" s="9">
        <v>2014</v>
      </c>
      <c r="F9762" s="9" t="e">
        <f t="shared" si="102"/>
        <v>#N/A</v>
      </c>
    </row>
    <row r="9763" spans="3:6" x14ac:dyDescent="0.25">
      <c r="C9763" t="str">
        <f t="shared" si="101"/>
        <v>SDGNrsCZ112014</v>
      </c>
      <c r="D9763" t="s">
        <v>1016</v>
      </c>
      <c r="E9763" s="9">
        <v>2014</v>
      </c>
      <c r="F9763" s="9" t="e">
        <f t="shared" si="102"/>
        <v>#N/A</v>
      </c>
    </row>
    <row r="9764" spans="3:6" x14ac:dyDescent="0.25">
      <c r="C9764" t="str">
        <f t="shared" si="101"/>
        <v>SDGNrsCZ122014</v>
      </c>
      <c r="D9764" t="s">
        <v>1017</v>
      </c>
      <c r="E9764" s="9">
        <v>2014</v>
      </c>
      <c r="F9764" s="9" t="e">
        <f t="shared" si="102"/>
        <v>#N/A</v>
      </c>
    </row>
    <row r="9765" spans="3:6" x14ac:dyDescent="0.25">
      <c r="C9765" t="str">
        <f t="shared" si="101"/>
        <v>SDGNrsCZ132014</v>
      </c>
      <c r="D9765" t="s">
        <v>1018</v>
      </c>
      <c r="E9765" s="9">
        <v>2014</v>
      </c>
      <c r="F9765" s="9" t="e">
        <f t="shared" si="102"/>
        <v>#N/A</v>
      </c>
    </row>
    <row r="9766" spans="3:6" x14ac:dyDescent="0.25">
      <c r="C9766" t="str">
        <f t="shared" si="101"/>
        <v>SDGNrsCZ142014</v>
      </c>
      <c r="D9766" t="s">
        <v>1019</v>
      </c>
      <c r="E9766" s="9">
        <v>2014</v>
      </c>
      <c r="F9766" s="9" t="e">
        <f t="shared" si="102"/>
        <v>#N/A</v>
      </c>
    </row>
    <row r="9767" spans="3:6" x14ac:dyDescent="0.25">
      <c r="C9767" t="str">
        <f t="shared" si="101"/>
        <v>SDGNrsCZ152014</v>
      </c>
      <c r="D9767" t="s">
        <v>1020</v>
      </c>
      <c r="E9767" s="9">
        <v>2014</v>
      </c>
      <c r="F9767" s="9" t="e">
        <f t="shared" si="102"/>
        <v>#N/A</v>
      </c>
    </row>
    <row r="9768" spans="3:6" x14ac:dyDescent="0.25">
      <c r="C9768" t="str">
        <f t="shared" si="101"/>
        <v>SDGNrsCZ162014</v>
      </c>
      <c r="D9768" t="s">
        <v>1021</v>
      </c>
      <c r="E9768" s="9">
        <v>2014</v>
      </c>
      <c r="F9768" s="9" t="e">
        <f t="shared" si="102"/>
        <v>#N/A</v>
      </c>
    </row>
    <row r="9769" spans="3:6" x14ac:dyDescent="0.25">
      <c r="C9769" t="str">
        <f t="shared" si="101"/>
        <v>SDGHtlCZ012014</v>
      </c>
      <c r="D9769" t="s">
        <v>1022</v>
      </c>
      <c r="E9769" s="9">
        <v>2014</v>
      </c>
      <c r="F9769" s="9" t="e">
        <f t="shared" si="102"/>
        <v>#N/A</v>
      </c>
    </row>
    <row r="9770" spans="3:6" x14ac:dyDescent="0.25">
      <c r="C9770" t="str">
        <f t="shared" si="101"/>
        <v>SDGHtlCZ022014</v>
      </c>
      <c r="D9770" t="s">
        <v>1023</v>
      </c>
      <c r="E9770" s="9">
        <v>2014</v>
      </c>
      <c r="F9770" s="9" t="e">
        <f t="shared" si="102"/>
        <v>#N/A</v>
      </c>
    </row>
    <row r="9771" spans="3:6" x14ac:dyDescent="0.25">
      <c r="C9771" t="str">
        <f t="shared" si="101"/>
        <v>SDGHtlCZ032014</v>
      </c>
      <c r="D9771" t="s">
        <v>1024</v>
      </c>
      <c r="E9771" s="9">
        <v>2014</v>
      </c>
      <c r="F9771" s="9" t="e">
        <f t="shared" si="102"/>
        <v>#N/A</v>
      </c>
    </row>
    <row r="9772" spans="3:6" x14ac:dyDescent="0.25">
      <c r="C9772" t="str">
        <f t="shared" si="101"/>
        <v>SDGHtlCZ042014</v>
      </c>
      <c r="D9772" t="s">
        <v>1025</v>
      </c>
      <c r="E9772" s="9">
        <v>2014</v>
      </c>
      <c r="F9772" s="9" t="e">
        <f t="shared" si="102"/>
        <v>#N/A</v>
      </c>
    </row>
    <row r="9773" spans="3:6" x14ac:dyDescent="0.25">
      <c r="C9773" t="str">
        <f t="shared" si="101"/>
        <v>SDGHtlCZ052014</v>
      </c>
      <c r="D9773" t="s">
        <v>1026</v>
      </c>
      <c r="E9773" s="9">
        <v>2014</v>
      </c>
      <c r="F9773" s="9" t="e">
        <f t="shared" si="102"/>
        <v>#N/A</v>
      </c>
    </row>
    <row r="9774" spans="3:6" x14ac:dyDescent="0.25">
      <c r="C9774" t="str">
        <f t="shared" si="101"/>
        <v>SDGHtlCZ062014</v>
      </c>
      <c r="D9774" t="s">
        <v>1027</v>
      </c>
      <c r="E9774" s="9">
        <v>2014</v>
      </c>
      <c r="F9774" s="9" t="e">
        <f t="shared" si="102"/>
        <v>#N/A</v>
      </c>
    </row>
    <row r="9775" spans="3:6" x14ac:dyDescent="0.25">
      <c r="C9775" t="str">
        <f t="shared" si="101"/>
        <v>SDGHtlCZ072014</v>
      </c>
      <c r="D9775" t="s">
        <v>1028</v>
      </c>
      <c r="E9775" s="9">
        <v>2014</v>
      </c>
      <c r="F9775" s="9" t="e">
        <f t="shared" si="102"/>
        <v>#N/A</v>
      </c>
    </row>
    <row r="9776" spans="3:6" x14ac:dyDescent="0.25">
      <c r="C9776" t="str">
        <f t="shared" si="101"/>
        <v>SDGHtlCZ082014</v>
      </c>
      <c r="D9776" t="s">
        <v>1029</v>
      </c>
      <c r="E9776" s="9">
        <v>2014</v>
      </c>
      <c r="F9776" s="9" t="e">
        <f t="shared" si="102"/>
        <v>#N/A</v>
      </c>
    </row>
    <row r="9777" spans="3:6" x14ac:dyDescent="0.25">
      <c r="C9777" t="str">
        <f t="shared" si="101"/>
        <v>SDGHtlCZ092014</v>
      </c>
      <c r="D9777" t="s">
        <v>1030</v>
      </c>
      <c r="E9777" s="9">
        <v>2014</v>
      </c>
      <c r="F9777" s="9" t="e">
        <f t="shared" si="102"/>
        <v>#N/A</v>
      </c>
    </row>
    <row r="9778" spans="3:6" x14ac:dyDescent="0.25">
      <c r="C9778" t="str">
        <f t="shared" si="101"/>
        <v>SDGHtlCZ102014</v>
      </c>
      <c r="D9778" t="s">
        <v>1031</v>
      </c>
      <c r="E9778" s="9">
        <v>2014</v>
      </c>
      <c r="F9778" s="9" t="e">
        <f t="shared" si="102"/>
        <v>#N/A</v>
      </c>
    </row>
    <row r="9779" spans="3:6" x14ac:dyDescent="0.25">
      <c r="C9779" t="str">
        <f t="shared" si="101"/>
        <v>SDGHtlCZ112014</v>
      </c>
      <c r="D9779" t="s">
        <v>1032</v>
      </c>
      <c r="E9779" s="9">
        <v>2014</v>
      </c>
      <c r="F9779" s="9" t="e">
        <f t="shared" si="102"/>
        <v>#N/A</v>
      </c>
    </row>
    <row r="9780" spans="3:6" x14ac:dyDescent="0.25">
      <c r="C9780" t="str">
        <f t="shared" si="101"/>
        <v>SDGHtlCZ122014</v>
      </c>
      <c r="D9780" t="s">
        <v>1033</v>
      </c>
      <c r="E9780" s="9">
        <v>2014</v>
      </c>
      <c r="F9780" s="9" t="e">
        <f t="shared" si="102"/>
        <v>#N/A</v>
      </c>
    </row>
    <row r="9781" spans="3:6" x14ac:dyDescent="0.25">
      <c r="C9781" t="str">
        <f t="shared" si="101"/>
        <v>SDGHtlCZ132014</v>
      </c>
      <c r="D9781" t="s">
        <v>1034</v>
      </c>
      <c r="E9781" s="9">
        <v>2014</v>
      </c>
      <c r="F9781" s="9" t="e">
        <f t="shared" si="102"/>
        <v>#N/A</v>
      </c>
    </row>
    <row r="9782" spans="3:6" x14ac:dyDescent="0.25">
      <c r="C9782" t="str">
        <f t="shared" si="101"/>
        <v>SDGHtlCZ142014</v>
      </c>
      <c r="D9782" t="s">
        <v>1035</v>
      </c>
      <c r="E9782" s="9">
        <v>2014</v>
      </c>
      <c r="F9782" s="9" t="e">
        <f t="shared" si="102"/>
        <v>#N/A</v>
      </c>
    </row>
    <row r="9783" spans="3:6" x14ac:dyDescent="0.25">
      <c r="C9783" t="str">
        <f t="shared" si="101"/>
        <v>SDGHtlCZ152014</v>
      </c>
      <c r="D9783" t="s">
        <v>1036</v>
      </c>
      <c r="E9783" s="9">
        <v>2014</v>
      </c>
      <c r="F9783" s="9" t="e">
        <f t="shared" si="102"/>
        <v>#N/A</v>
      </c>
    </row>
    <row r="9784" spans="3:6" x14ac:dyDescent="0.25">
      <c r="C9784" t="str">
        <f t="shared" si="101"/>
        <v>SDGHtlCZ162014</v>
      </c>
      <c r="D9784" t="s">
        <v>1037</v>
      </c>
      <c r="E9784" s="9">
        <v>2014</v>
      </c>
      <c r="F9784" s="9" t="e">
        <f t="shared" si="102"/>
        <v>#N/A</v>
      </c>
    </row>
    <row r="9785" spans="3:6" x14ac:dyDescent="0.25">
      <c r="C9785" t="str">
        <f t="shared" ref="C9785:C9848" si="103">+D9785&amp;E9785</f>
        <v>SDGMtlCZ012014</v>
      </c>
      <c r="D9785" t="s">
        <v>1038</v>
      </c>
      <c r="E9785" s="9">
        <v>2014</v>
      </c>
      <c r="F9785" s="9" t="e">
        <f t="shared" ref="F9785:F9848" si="104">VLOOKUP(D9785&amp;"2011",$C$4:$F$8887,4,FALSE)/2</f>
        <v>#N/A</v>
      </c>
    </row>
    <row r="9786" spans="3:6" x14ac:dyDescent="0.25">
      <c r="C9786" t="str">
        <f t="shared" si="103"/>
        <v>SDGMtlCZ022014</v>
      </c>
      <c r="D9786" t="s">
        <v>1039</v>
      </c>
      <c r="E9786" s="9">
        <v>2014</v>
      </c>
      <c r="F9786" s="9" t="e">
        <f t="shared" si="104"/>
        <v>#N/A</v>
      </c>
    </row>
    <row r="9787" spans="3:6" x14ac:dyDescent="0.25">
      <c r="C9787" t="str">
        <f t="shared" si="103"/>
        <v>SDGMtlCZ032014</v>
      </c>
      <c r="D9787" t="s">
        <v>1040</v>
      </c>
      <c r="E9787" s="9">
        <v>2014</v>
      </c>
      <c r="F9787" s="9" t="e">
        <f t="shared" si="104"/>
        <v>#N/A</v>
      </c>
    </row>
    <row r="9788" spans="3:6" x14ac:dyDescent="0.25">
      <c r="C9788" t="str">
        <f t="shared" si="103"/>
        <v>SDGMtlCZ042014</v>
      </c>
      <c r="D9788" t="s">
        <v>1041</v>
      </c>
      <c r="E9788" s="9">
        <v>2014</v>
      </c>
      <c r="F9788" s="9" t="e">
        <f t="shared" si="104"/>
        <v>#N/A</v>
      </c>
    </row>
    <row r="9789" spans="3:6" x14ac:dyDescent="0.25">
      <c r="C9789" t="str">
        <f t="shared" si="103"/>
        <v>SDGMtlCZ052014</v>
      </c>
      <c r="D9789" t="s">
        <v>1042</v>
      </c>
      <c r="E9789" s="9">
        <v>2014</v>
      </c>
      <c r="F9789" s="9" t="e">
        <f t="shared" si="104"/>
        <v>#N/A</v>
      </c>
    </row>
    <row r="9790" spans="3:6" x14ac:dyDescent="0.25">
      <c r="C9790" t="str">
        <f t="shared" si="103"/>
        <v>SDGMtlCZ062014</v>
      </c>
      <c r="D9790" t="s">
        <v>1043</v>
      </c>
      <c r="E9790" s="9">
        <v>2014</v>
      </c>
      <c r="F9790" s="9" t="e">
        <f t="shared" si="104"/>
        <v>#N/A</v>
      </c>
    </row>
    <row r="9791" spans="3:6" x14ac:dyDescent="0.25">
      <c r="C9791" t="str">
        <f t="shared" si="103"/>
        <v>SDGMtlCZ072014</v>
      </c>
      <c r="D9791" t="s">
        <v>1044</v>
      </c>
      <c r="E9791" s="9">
        <v>2014</v>
      </c>
      <c r="F9791" s="9" t="e">
        <f t="shared" si="104"/>
        <v>#N/A</v>
      </c>
    </row>
    <row r="9792" spans="3:6" x14ac:dyDescent="0.25">
      <c r="C9792" t="str">
        <f t="shared" si="103"/>
        <v>SDGMtlCZ082014</v>
      </c>
      <c r="D9792" t="s">
        <v>1045</v>
      </c>
      <c r="E9792" s="9">
        <v>2014</v>
      </c>
      <c r="F9792" s="9" t="e">
        <f t="shared" si="104"/>
        <v>#N/A</v>
      </c>
    </row>
    <row r="9793" spans="3:6" x14ac:dyDescent="0.25">
      <c r="C9793" t="str">
        <f t="shared" si="103"/>
        <v>SDGMtlCZ092014</v>
      </c>
      <c r="D9793" t="s">
        <v>1046</v>
      </c>
      <c r="E9793" s="9">
        <v>2014</v>
      </c>
      <c r="F9793" s="9" t="e">
        <f t="shared" si="104"/>
        <v>#N/A</v>
      </c>
    </row>
    <row r="9794" spans="3:6" x14ac:dyDescent="0.25">
      <c r="C9794" t="str">
        <f t="shared" si="103"/>
        <v>SDGMtlCZ102014</v>
      </c>
      <c r="D9794" t="s">
        <v>1047</v>
      </c>
      <c r="E9794" s="9">
        <v>2014</v>
      </c>
      <c r="F9794" s="9" t="e">
        <f t="shared" si="104"/>
        <v>#N/A</v>
      </c>
    </row>
    <row r="9795" spans="3:6" x14ac:dyDescent="0.25">
      <c r="C9795" t="str">
        <f t="shared" si="103"/>
        <v>SDGMtlCZ112014</v>
      </c>
      <c r="D9795" t="s">
        <v>1048</v>
      </c>
      <c r="E9795" s="9">
        <v>2014</v>
      </c>
      <c r="F9795" s="9" t="e">
        <f t="shared" si="104"/>
        <v>#N/A</v>
      </c>
    </row>
    <row r="9796" spans="3:6" x14ac:dyDescent="0.25">
      <c r="C9796" t="str">
        <f t="shared" si="103"/>
        <v>SDGMtlCZ122014</v>
      </c>
      <c r="D9796" t="s">
        <v>1049</v>
      </c>
      <c r="E9796" s="9">
        <v>2014</v>
      </c>
      <c r="F9796" s="9" t="e">
        <f t="shared" si="104"/>
        <v>#N/A</v>
      </c>
    </row>
    <row r="9797" spans="3:6" x14ac:dyDescent="0.25">
      <c r="C9797" t="str">
        <f t="shared" si="103"/>
        <v>SDGMtlCZ132014</v>
      </c>
      <c r="D9797" t="s">
        <v>1050</v>
      </c>
      <c r="E9797" s="9">
        <v>2014</v>
      </c>
      <c r="F9797" s="9" t="e">
        <f t="shared" si="104"/>
        <v>#N/A</v>
      </c>
    </row>
    <row r="9798" spans="3:6" x14ac:dyDescent="0.25">
      <c r="C9798" t="str">
        <f t="shared" si="103"/>
        <v>SDGMtlCZ142014</v>
      </c>
      <c r="D9798" t="s">
        <v>1051</v>
      </c>
      <c r="E9798" s="9">
        <v>2014</v>
      </c>
      <c r="F9798" s="9" t="e">
        <f t="shared" si="104"/>
        <v>#N/A</v>
      </c>
    </row>
    <row r="9799" spans="3:6" x14ac:dyDescent="0.25">
      <c r="C9799" t="str">
        <f t="shared" si="103"/>
        <v>SDGMtlCZ152014</v>
      </c>
      <c r="D9799" t="s">
        <v>1052</v>
      </c>
      <c r="E9799" s="9">
        <v>2014</v>
      </c>
      <c r="F9799" s="9" t="e">
        <f t="shared" si="104"/>
        <v>#N/A</v>
      </c>
    </row>
    <row r="9800" spans="3:6" x14ac:dyDescent="0.25">
      <c r="C9800" t="str">
        <f t="shared" si="103"/>
        <v>SDGMtlCZ162014</v>
      </c>
      <c r="D9800" t="s">
        <v>1053</v>
      </c>
      <c r="E9800" s="9">
        <v>2014</v>
      </c>
      <c r="F9800" s="9" t="e">
        <f t="shared" si="104"/>
        <v>#N/A</v>
      </c>
    </row>
    <row r="9801" spans="3:6" x14ac:dyDescent="0.25">
      <c r="C9801" t="str">
        <f t="shared" si="103"/>
        <v>SDGMBTCZ012014</v>
      </c>
      <c r="D9801" t="s">
        <v>1054</v>
      </c>
      <c r="E9801" s="9">
        <v>2014</v>
      </c>
      <c r="F9801" s="9" t="e">
        <f t="shared" si="104"/>
        <v>#N/A</v>
      </c>
    </row>
    <row r="9802" spans="3:6" x14ac:dyDescent="0.25">
      <c r="C9802" t="str">
        <f t="shared" si="103"/>
        <v>SDGMBTCZ022014</v>
      </c>
      <c r="D9802" t="s">
        <v>1055</v>
      </c>
      <c r="E9802" s="9">
        <v>2014</v>
      </c>
      <c r="F9802" s="9" t="e">
        <f t="shared" si="104"/>
        <v>#N/A</v>
      </c>
    </row>
    <row r="9803" spans="3:6" x14ac:dyDescent="0.25">
      <c r="C9803" t="str">
        <f t="shared" si="103"/>
        <v>SDGMBTCZ032014</v>
      </c>
      <c r="D9803" t="s">
        <v>1056</v>
      </c>
      <c r="E9803" s="9">
        <v>2014</v>
      </c>
      <c r="F9803" s="9" t="e">
        <f t="shared" si="104"/>
        <v>#N/A</v>
      </c>
    </row>
    <row r="9804" spans="3:6" x14ac:dyDescent="0.25">
      <c r="C9804" t="str">
        <f t="shared" si="103"/>
        <v>SDGMBTCZ042014</v>
      </c>
      <c r="D9804" t="s">
        <v>1057</v>
      </c>
      <c r="E9804" s="9">
        <v>2014</v>
      </c>
      <c r="F9804" s="9" t="e">
        <f t="shared" si="104"/>
        <v>#N/A</v>
      </c>
    </row>
    <row r="9805" spans="3:6" x14ac:dyDescent="0.25">
      <c r="C9805" t="str">
        <f t="shared" si="103"/>
        <v>SDGMBTCZ052014</v>
      </c>
      <c r="D9805" t="s">
        <v>1058</v>
      </c>
      <c r="E9805" s="9">
        <v>2014</v>
      </c>
      <c r="F9805" s="9" t="e">
        <f t="shared" si="104"/>
        <v>#N/A</v>
      </c>
    </row>
    <row r="9806" spans="3:6" x14ac:dyDescent="0.25">
      <c r="C9806" t="str">
        <f t="shared" si="103"/>
        <v>SDGMBTCZ062014</v>
      </c>
      <c r="D9806" t="s">
        <v>1059</v>
      </c>
      <c r="E9806" s="9">
        <v>2014</v>
      </c>
      <c r="F9806" s="9" t="e">
        <f t="shared" si="104"/>
        <v>#N/A</v>
      </c>
    </row>
    <row r="9807" spans="3:6" x14ac:dyDescent="0.25">
      <c r="C9807" t="str">
        <f t="shared" si="103"/>
        <v>SDGMBTCZ072014</v>
      </c>
      <c r="D9807" t="s">
        <v>1060</v>
      </c>
      <c r="E9807" s="9">
        <v>2014</v>
      </c>
      <c r="F9807" s="9" t="e">
        <f t="shared" si="104"/>
        <v>#N/A</v>
      </c>
    </row>
    <row r="9808" spans="3:6" x14ac:dyDescent="0.25">
      <c r="C9808" t="str">
        <f t="shared" si="103"/>
        <v>SDGMBTCZ082014</v>
      </c>
      <c r="D9808" t="s">
        <v>1061</v>
      </c>
      <c r="E9808" s="9">
        <v>2014</v>
      </c>
      <c r="F9808" s="9" t="e">
        <f t="shared" si="104"/>
        <v>#N/A</v>
      </c>
    </row>
    <row r="9809" spans="3:6" x14ac:dyDescent="0.25">
      <c r="C9809" t="str">
        <f t="shared" si="103"/>
        <v>SDGMBTCZ092014</v>
      </c>
      <c r="D9809" t="s">
        <v>1062</v>
      </c>
      <c r="E9809" s="9">
        <v>2014</v>
      </c>
      <c r="F9809" s="9" t="e">
        <f t="shared" si="104"/>
        <v>#N/A</v>
      </c>
    </row>
    <row r="9810" spans="3:6" x14ac:dyDescent="0.25">
      <c r="C9810" t="str">
        <f t="shared" si="103"/>
        <v>SDGMBTCZ102014</v>
      </c>
      <c r="D9810" t="s">
        <v>1063</v>
      </c>
      <c r="E9810" s="9">
        <v>2014</v>
      </c>
      <c r="F9810" s="9" t="e">
        <f t="shared" si="104"/>
        <v>#N/A</v>
      </c>
    </row>
    <row r="9811" spans="3:6" x14ac:dyDescent="0.25">
      <c r="C9811" t="str">
        <f t="shared" si="103"/>
        <v>SDGMBTCZ112014</v>
      </c>
      <c r="D9811" t="s">
        <v>1064</v>
      </c>
      <c r="E9811" s="9">
        <v>2014</v>
      </c>
      <c r="F9811" s="9" t="e">
        <f t="shared" si="104"/>
        <v>#N/A</v>
      </c>
    </row>
    <row r="9812" spans="3:6" x14ac:dyDescent="0.25">
      <c r="C9812" t="str">
        <f t="shared" si="103"/>
        <v>SDGMBTCZ122014</v>
      </c>
      <c r="D9812" t="s">
        <v>1065</v>
      </c>
      <c r="E9812" s="9">
        <v>2014</v>
      </c>
      <c r="F9812" s="9" t="e">
        <f t="shared" si="104"/>
        <v>#N/A</v>
      </c>
    </row>
    <row r="9813" spans="3:6" x14ac:dyDescent="0.25">
      <c r="C9813" t="str">
        <f t="shared" si="103"/>
        <v>SDGMBTCZ132014</v>
      </c>
      <c r="D9813" t="s">
        <v>1066</v>
      </c>
      <c r="E9813" s="9">
        <v>2014</v>
      </c>
      <c r="F9813" s="9" t="e">
        <f t="shared" si="104"/>
        <v>#N/A</v>
      </c>
    </row>
    <row r="9814" spans="3:6" x14ac:dyDescent="0.25">
      <c r="C9814" t="str">
        <f t="shared" si="103"/>
        <v>SDGMBTCZ142014</v>
      </c>
      <c r="D9814" t="s">
        <v>1067</v>
      </c>
      <c r="E9814" s="9">
        <v>2014</v>
      </c>
      <c r="F9814" s="9" t="e">
        <f t="shared" si="104"/>
        <v>#N/A</v>
      </c>
    </row>
    <row r="9815" spans="3:6" x14ac:dyDescent="0.25">
      <c r="C9815" t="str">
        <f t="shared" si="103"/>
        <v>SDGMBTCZ152014</v>
      </c>
      <c r="D9815" t="s">
        <v>1068</v>
      </c>
      <c r="E9815" s="9">
        <v>2014</v>
      </c>
      <c r="F9815" s="9" t="e">
        <f t="shared" si="104"/>
        <v>#N/A</v>
      </c>
    </row>
    <row r="9816" spans="3:6" x14ac:dyDescent="0.25">
      <c r="C9816" t="str">
        <f t="shared" si="103"/>
        <v>SDGMBTCZ162014</v>
      </c>
      <c r="D9816" t="s">
        <v>1069</v>
      </c>
      <c r="E9816" s="9">
        <v>2014</v>
      </c>
      <c r="F9816" s="9" t="e">
        <f t="shared" si="104"/>
        <v>#N/A</v>
      </c>
    </row>
    <row r="9817" spans="3:6" x14ac:dyDescent="0.25">
      <c r="C9817" t="str">
        <f t="shared" si="103"/>
        <v>SDGMLICZ012014</v>
      </c>
      <c r="D9817" t="s">
        <v>1070</v>
      </c>
      <c r="E9817" s="9">
        <v>2014</v>
      </c>
      <c r="F9817" s="9" t="e">
        <f t="shared" si="104"/>
        <v>#N/A</v>
      </c>
    </row>
    <row r="9818" spans="3:6" x14ac:dyDescent="0.25">
      <c r="C9818" t="str">
        <f t="shared" si="103"/>
        <v>SDGMLICZ022014</v>
      </c>
      <c r="D9818" t="s">
        <v>1071</v>
      </c>
      <c r="E9818" s="9">
        <v>2014</v>
      </c>
      <c r="F9818" s="9" t="e">
        <f t="shared" si="104"/>
        <v>#N/A</v>
      </c>
    </row>
    <row r="9819" spans="3:6" x14ac:dyDescent="0.25">
      <c r="C9819" t="str">
        <f t="shared" si="103"/>
        <v>SDGMLICZ032014</v>
      </c>
      <c r="D9819" t="s">
        <v>1072</v>
      </c>
      <c r="E9819" s="9">
        <v>2014</v>
      </c>
      <c r="F9819" s="9" t="e">
        <f t="shared" si="104"/>
        <v>#N/A</v>
      </c>
    </row>
    <row r="9820" spans="3:6" x14ac:dyDescent="0.25">
      <c r="C9820" t="str">
        <f t="shared" si="103"/>
        <v>SDGMLICZ042014</v>
      </c>
      <c r="D9820" t="s">
        <v>1073</v>
      </c>
      <c r="E9820" s="9">
        <v>2014</v>
      </c>
      <c r="F9820" s="9" t="e">
        <f t="shared" si="104"/>
        <v>#N/A</v>
      </c>
    </row>
    <row r="9821" spans="3:6" x14ac:dyDescent="0.25">
      <c r="C9821" t="str">
        <f t="shared" si="103"/>
        <v>SDGMLICZ052014</v>
      </c>
      <c r="D9821" t="s">
        <v>1074</v>
      </c>
      <c r="E9821" s="9">
        <v>2014</v>
      </c>
      <c r="F9821" s="9" t="e">
        <f t="shared" si="104"/>
        <v>#N/A</v>
      </c>
    </row>
    <row r="9822" spans="3:6" x14ac:dyDescent="0.25">
      <c r="C9822" t="str">
        <f t="shared" si="103"/>
        <v>SDGMLICZ062014</v>
      </c>
      <c r="D9822" t="s">
        <v>1075</v>
      </c>
      <c r="E9822" s="9">
        <v>2014</v>
      </c>
      <c r="F9822" s="9" t="e">
        <f t="shared" si="104"/>
        <v>#N/A</v>
      </c>
    </row>
    <row r="9823" spans="3:6" x14ac:dyDescent="0.25">
      <c r="C9823" t="str">
        <f t="shared" si="103"/>
        <v>SDGMLICZ072014</v>
      </c>
      <c r="D9823" t="s">
        <v>1076</v>
      </c>
      <c r="E9823" s="9">
        <v>2014</v>
      </c>
      <c r="F9823" s="9" t="e">
        <f t="shared" si="104"/>
        <v>#N/A</v>
      </c>
    </row>
    <row r="9824" spans="3:6" x14ac:dyDescent="0.25">
      <c r="C9824" t="str">
        <f t="shared" si="103"/>
        <v>SDGMLICZ082014</v>
      </c>
      <c r="D9824" t="s">
        <v>1077</v>
      </c>
      <c r="E9824" s="9">
        <v>2014</v>
      </c>
      <c r="F9824" s="9" t="e">
        <f t="shared" si="104"/>
        <v>#N/A</v>
      </c>
    </row>
    <row r="9825" spans="3:6" x14ac:dyDescent="0.25">
      <c r="C9825" t="str">
        <f t="shared" si="103"/>
        <v>SDGMLICZ092014</v>
      </c>
      <c r="D9825" t="s">
        <v>1078</v>
      </c>
      <c r="E9825" s="9">
        <v>2014</v>
      </c>
      <c r="F9825" s="9" t="e">
        <f t="shared" si="104"/>
        <v>#N/A</v>
      </c>
    </row>
    <row r="9826" spans="3:6" x14ac:dyDescent="0.25">
      <c r="C9826" t="str">
        <f t="shared" si="103"/>
        <v>SDGMLICZ102014</v>
      </c>
      <c r="D9826" t="s">
        <v>1079</v>
      </c>
      <c r="E9826" s="9">
        <v>2014</v>
      </c>
      <c r="F9826" s="9" t="e">
        <f t="shared" si="104"/>
        <v>#N/A</v>
      </c>
    </row>
    <row r="9827" spans="3:6" x14ac:dyDescent="0.25">
      <c r="C9827" t="str">
        <f t="shared" si="103"/>
        <v>SDGMLICZ112014</v>
      </c>
      <c r="D9827" t="s">
        <v>1080</v>
      </c>
      <c r="E9827" s="9">
        <v>2014</v>
      </c>
      <c r="F9827" s="9" t="e">
        <f t="shared" si="104"/>
        <v>#N/A</v>
      </c>
    </row>
    <row r="9828" spans="3:6" x14ac:dyDescent="0.25">
      <c r="C9828" t="str">
        <f t="shared" si="103"/>
        <v>SDGMLICZ122014</v>
      </c>
      <c r="D9828" t="s">
        <v>1081</v>
      </c>
      <c r="E9828" s="9">
        <v>2014</v>
      </c>
      <c r="F9828" s="9" t="e">
        <f t="shared" si="104"/>
        <v>#N/A</v>
      </c>
    </row>
    <row r="9829" spans="3:6" x14ac:dyDescent="0.25">
      <c r="C9829" t="str">
        <f t="shared" si="103"/>
        <v>SDGMLICZ132014</v>
      </c>
      <c r="D9829" t="s">
        <v>1082</v>
      </c>
      <c r="E9829" s="9">
        <v>2014</v>
      </c>
      <c r="F9829" s="9" t="e">
        <f t="shared" si="104"/>
        <v>#N/A</v>
      </c>
    </row>
    <row r="9830" spans="3:6" x14ac:dyDescent="0.25">
      <c r="C9830" t="str">
        <f t="shared" si="103"/>
        <v>SDGMLICZ142014</v>
      </c>
      <c r="D9830" t="s">
        <v>1083</v>
      </c>
      <c r="E9830" s="9">
        <v>2014</v>
      </c>
      <c r="F9830" s="9" t="e">
        <f t="shared" si="104"/>
        <v>#N/A</v>
      </c>
    </row>
    <row r="9831" spans="3:6" x14ac:dyDescent="0.25">
      <c r="C9831" t="str">
        <f t="shared" si="103"/>
        <v>SDGMLICZ152014</v>
      </c>
      <c r="D9831" t="s">
        <v>1084</v>
      </c>
      <c r="E9831" s="9">
        <v>2014</v>
      </c>
      <c r="F9831" s="9" t="e">
        <f t="shared" si="104"/>
        <v>#N/A</v>
      </c>
    </row>
    <row r="9832" spans="3:6" x14ac:dyDescent="0.25">
      <c r="C9832" t="str">
        <f t="shared" si="103"/>
        <v>SDGMLICZ162014</v>
      </c>
      <c r="D9832" t="s">
        <v>1085</v>
      </c>
      <c r="E9832" s="9">
        <v>2014</v>
      </c>
      <c r="F9832" s="9" t="e">
        <f t="shared" si="104"/>
        <v>#N/A</v>
      </c>
    </row>
    <row r="9833" spans="3:6" x14ac:dyDescent="0.25">
      <c r="C9833" t="str">
        <f t="shared" si="103"/>
        <v>SDGOfLCZ012014</v>
      </c>
      <c r="D9833" t="s">
        <v>1086</v>
      </c>
      <c r="E9833" s="9">
        <v>2014</v>
      </c>
      <c r="F9833" s="9" t="e">
        <f t="shared" si="104"/>
        <v>#N/A</v>
      </c>
    </row>
    <row r="9834" spans="3:6" x14ac:dyDescent="0.25">
      <c r="C9834" t="str">
        <f t="shared" si="103"/>
        <v>SDGOfLCZ022014</v>
      </c>
      <c r="D9834" t="s">
        <v>1087</v>
      </c>
      <c r="E9834" s="9">
        <v>2014</v>
      </c>
      <c r="F9834" s="9" t="e">
        <f t="shared" si="104"/>
        <v>#N/A</v>
      </c>
    </row>
    <row r="9835" spans="3:6" x14ac:dyDescent="0.25">
      <c r="C9835" t="str">
        <f t="shared" si="103"/>
        <v>SDGOfLCZ032014</v>
      </c>
      <c r="D9835" t="s">
        <v>1088</v>
      </c>
      <c r="E9835" s="9">
        <v>2014</v>
      </c>
      <c r="F9835" s="9" t="e">
        <f t="shared" si="104"/>
        <v>#N/A</v>
      </c>
    </row>
    <row r="9836" spans="3:6" x14ac:dyDescent="0.25">
      <c r="C9836" t="str">
        <f t="shared" si="103"/>
        <v>SDGOfLCZ042014</v>
      </c>
      <c r="D9836" t="s">
        <v>1089</v>
      </c>
      <c r="E9836" s="9">
        <v>2014</v>
      </c>
      <c r="F9836" s="9" t="e">
        <f t="shared" si="104"/>
        <v>#N/A</v>
      </c>
    </row>
    <row r="9837" spans="3:6" x14ac:dyDescent="0.25">
      <c r="C9837" t="str">
        <f t="shared" si="103"/>
        <v>SDGOfLCZ052014</v>
      </c>
      <c r="D9837" t="s">
        <v>1090</v>
      </c>
      <c r="E9837" s="9">
        <v>2014</v>
      </c>
      <c r="F9837" s="9" t="e">
        <f t="shared" si="104"/>
        <v>#N/A</v>
      </c>
    </row>
    <row r="9838" spans="3:6" x14ac:dyDescent="0.25">
      <c r="C9838" t="str">
        <f t="shared" si="103"/>
        <v>SDGOfLCZ062014</v>
      </c>
      <c r="D9838" t="s">
        <v>1091</v>
      </c>
      <c r="E9838" s="9">
        <v>2014</v>
      </c>
      <c r="F9838" s="9" t="e">
        <f t="shared" si="104"/>
        <v>#N/A</v>
      </c>
    </row>
    <row r="9839" spans="3:6" x14ac:dyDescent="0.25">
      <c r="C9839" t="str">
        <f t="shared" si="103"/>
        <v>SDGOfLCZ072014</v>
      </c>
      <c r="D9839" t="s">
        <v>1092</v>
      </c>
      <c r="E9839" s="9">
        <v>2014</v>
      </c>
      <c r="F9839" s="9" t="e">
        <f t="shared" si="104"/>
        <v>#N/A</v>
      </c>
    </row>
    <row r="9840" spans="3:6" x14ac:dyDescent="0.25">
      <c r="C9840" t="str">
        <f t="shared" si="103"/>
        <v>SDGOfLCZ082014</v>
      </c>
      <c r="D9840" t="s">
        <v>1093</v>
      </c>
      <c r="E9840" s="9">
        <v>2014</v>
      </c>
      <c r="F9840" s="9" t="e">
        <f t="shared" si="104"/>
        <v>#N/A</v>
      </c>
    </row>
    <row r="9841" spans="3:6" x14ac:dyDescent="0.25">
      <c r="C9841" t="str">
        <f t="shared" si="103"/>
        <v>SDGOfLCZ092014</v>
      </c>
      <c r="D9841" t="s">
        <v>1094</v>
      </c>
      <c r="E9841" s="9">
        <v>2014</v>
      </c>
      <c r="F9841" s="9" t="e">
        <f t="shared" si="104"/>
        <v>#N/A</v>
      </c>
    </row>
    <row r="9842" spans="3:6" x14ac:dyDescent="0.25">
      <c r="C9842" t="str">
        <f t="shared" si="103"/>
        <v>SDGOfLCZ102014</v>
      </c>
      <c r="D9842" t="s">
        <v>1095</v>
      </c>
      <c r="E9842" s="9">
        <v>2014</v>
      </c>
      <c r="F9842" s="9" t="e">
        <f t="shared" si="104"/>
        <v>#N/A</v>
      </c>
    </row>
    <row r="9843" spans="3:6" x14ac:dyDescent="0.25">
      <c r="C9843" t="str">
        <f t="shared" si="103"/>
        <v>SDGOfLCZ112014</v>
      </c>
      <c r="D9843" t="s">
        <v>1096</v>
      </c>
      <c r="E9843" s="9">
        <v>2014</v>
      </c>
      <c r="F9843" s="9" t="e">
        <f t="shared" si="104"/>
        <v>#N/A</v>
      </c>
    </row>
    <row r="9844" spans="3:6" x14ac:dyDescent="0.25">
      <c r="C9844" t="str">
        <f t="shared" si="103"/>
        <v>SDGOfLCZ122014</v>
      </c>
      <c r="D9844" t="s">
        <v>1097</v>
      </c>
      <c r="E9844" s="9">
        <v>2014</v>
      </c>
      <c r="F9844" s="9" t="e">
        <f t="shared" si="104"/>
        <v>#N/A</v>
      </c>
    </row>
    <row r="9845" spans="3:6" x14ac:dyDescent="0.25">
      <c r="C9845" t="str">
        <f t="shared" si="103"/>
        <v>SDGOfLCZ132014</v>
      </c>
      <c r="D9845" t="s">
        <v>1098</v>
      </c>
      <c r="E9845" s="9">
        <v>2014</v>
      </c>
      <c r="F9845" s="9" t="e">
        <f t="shared" si="104"/>
        <v>#N/A</v>
      </c>
    </row>
    <row r="9846" spans="3:6" x14ac:dyDescent="0.25">
      <c r="C9846" t="str">
        <f t="shared" si="103"/>
        <v>SDGOfLCZ142014</v>
      </c>
      <c r="D9846" t="s">
        <v>1099</v>
      </c>
      <c r="E9846" s="9">
        <v>2014</v>
      </c>
      <c r="F9846" s="9" t="e">
        <f t="shared" si="104"/>
        <v>#N/A</v>
      </c>
    </row>
    <row r="9847" spans="3:6" x14ac:dyDescent="0.25">
      <c r="C9847" t="str">
        <f t="shared" si="103"/>
        <v>SDGOfLCZ152014</v>
      </c>
      <c r="D9847" t="s">
        <v>1100</v>
      </c>
      <c r="E9847" s="9">
        <v>2014</v>
      </c>
      <c r="F9847" s="9" t="e">
        <f t="shared" si="104"/>
        <v>#N/A</v>
      </c>
    </row>
    <row r="9848" spans="3:6" x14ac:dyDescent="0.25">
      <c r="C9848" t="str">
        <f t="shared" si="103"/>
        <v>SDGOfLCZ162014</v>
      </c>
      <c r="D9848" t="s">
        <v>1101</v>
      </c>
      <c r="E9848" s="9">
        <v>2014</v>
      </c>
      <c r="F9848" s="9" t="e">
        <f t="shared" si="104"/>
        <v>#N/A</v>
      </c>
    </row>
    <row r="9849" spans="3:6" x14ac:dyDescent="0.25">
      <c r="C9849" t="str">
        <f t="shared" ref="C9849:C9912" si="105">+D9849&amp;E9849</f>
        <v>SDGOfSCZ012014</v>
      </c>
      <c r="D9849" t="s">
        <v>1102</v>
      </c>
      <c r="E9849" s="9">
        <v>2014</v>
      </c>
      <c r="F9849" s="9" t="e">
        <f t="shared" ref="F9849:F9912" si="106">VLOOKUP(D9849&amp;"2011",$C$4:$F$8887,4,FALSE)/2</f>
        <v>#N/A</v>
      </c>
    </row>
    <row r="9850" spans="3:6" x14ac:dyDescent="0.25">
      <c r="C9850" t="str">
        <f t="shared" si="105"/>
        <v>SDGOfSCZ022014</v>
      </c>
      <c r="D9850" t="s">
        <v>1103</v>
      </c>
      <c r="E9850" s="9">
        <v>2014</v>
      </c>
      <c r="F9850" s="9" t="e">
        <f t="shared" si="106"/>
        <v>#N/A</v>
      </c>
    </row>
    <row r="9851" spans="3:6" x14ac:dyDescent="0.25">
      <c r="C9851" t="str">
        <f t="shared" si="105"/>
        <v>SDGOfSCZ032014</v>
      </c>
      <c r="D9851" t="s">
        <v>1104</v>
      </c>
      <c r="E9851" s="9">
        <v>2014</v>
      </c>
      <c r="F9851" s="9" t="e">
        <f t="shared" si="106"/>
        <v>#N/A</v>
      </c>
    </row>
    <row r="9852" spans="3:6" x14ac:dyDescent="0.25">
      <c r="C9852" t="str">
        <f t="shared" si="105"/>
        <v>SDGOfSCZ042014</v>
      </c>
      <c r="D9852" t="s">
        <v>1105</v>
      </c>
      <c r="E9852" s="9">
        <v>2014</v>
      </c>
      <c r="F9852" s="9" t="e">
        <f t="shared" si="106"/>
        <v>#N/A</v>
      </c>
    </row>
    <row r="9853" spans="3:6" x14ac:dyDescent="0.25">
      <c r="C9853" t="str">
        <f t="shared" si="105"/>
        <v>SDGOfSCZ052014</v>
      </c>
      <c r="D9853" t="s">
        <v>1106</v>
      </c>
      <c r="E9853" s="9">
        <v>2014</v>
      </c>
      <c r="F9853" s="9" t="e">
        <f t="shared" si="106"/>
        <v>#N/A</v>
      </c>
    </row>
    <row r="9854" spans="3:6" x14ac:dyDescent="0.25">
      <c r="C9854" t="str">
        <f t="shared" si="105"/>
        <v>SDGOfSCZ062014</v>
      </c>
      <c r="D9854" t="s">
        <v>1107</v>
      </c>
      <c r="E9854" s="9">
        <v>2014</v>
      </c>
      <c r="F9854" s="9" t="e">
        <f t="shared" si="106"/>
        <v>#N/A</v>
      </c>
    </row>
    <row r="9855" spans="3:6" x14ac:dyDescent="0.25">
      <c r="C9855" t="str">
        <f t="shared" si="105"/>
        <v>SDGOfSCZ072014</v>
      </c>
      <c r="D9855" t="s">
        <v>1108</v>
      </c>
      <c r="E9855" s="9">
        <v>2014</v>
      </c>
      <c r="F9855" s="9" t="e">
        <f t="shared" si="106"/>
        <v>#N/A</v>
      </c>
    </row>
    <row r="9856" spans="3:6" x14ac:dyDescent="0.25">
      <c r="C9856" t="str">
        <f t="shared" si="105"/>
        <v>SDGOfSCZ082014</v>
      </c>
      <c r="D9856" t="s">
        <v>1109</v>
      </c>
      <c r="E9856" s="9">
        <v>2014</v>
      </c>
      <c r="F9856" s="9" t="e">
        <f t="shared" si="106"/>
        <v>#N/A</v>
      </c>
    </row>
    <row r="9857" spans="3:6" x14ac:dyDescent="0.25">
      <c r="C9857" t="str">
        <f t="shared" si="105"/>
        <v>SDGOfSCZ092014</v>
      </c>
      <c r="D9857" t="s">
        <v>1110</v>
      </c>
      <c r="E9857" s="9">
        <v>2014</v>
      </c>
      <c r="F9857" s="9" t="e">
        <f t="shared" si="106"/>
        <v>#N/A</v>
      </c>
    </row>
    <row r="9858" spans="3:6" x14ac:dyDescent="0.25">
      <c r="C9858" t="str">
        <f t="shared" si="105"/>
        <v>SDGOfSCZ102014</v>
      </c>
      <c r="D9858" t="s">
        <v>1111</v>
      </c>
      <c r="E9858" s="9">
        <v>2014</v>
      </c>
      <c r="F9858" s="9" t="e">
        <f t="shared" si="106"/>
        <v>#N/A</v>
      </c>
    </row>
    <row r="9859" spans="3:6" x14ac:dyDescent="0.25">
      <c r="C9859" t="str">
        <f t="shared" si="105"/>
        <v>SDGOfSCZ112014</v>
      </c>
      <c r="D9859" t="s">
        <v>1112</v>
      </c>
      <c r="E9859" s="9">
        <v>2014</v>
      </c>
      <c r="F9859" s="9" t="e">
        <f t="shared" si="106"/>
        <v>#N/A</v>
      </c>
    </row>
    <row r="9860" spans="3:6" x14ac:dyDescent="0.25">
      <c r="C9860" t="str">
        <f t="shared" si="105"/>
        <v>SDGOfSCZ122014</v>
      </c>
      <c r="D9860" t="s">
        <v>1113</v>
      </c>
      <c r="E9860" s="9">
        <v>2014</v>
      </c>
      <c r="F9860" s="9" t="e">
        <f t="shared" si="106"/>
        <v>#N/A</v>
      </c>
    </row>
    <row r="9861" spans="3:6" x14ac:dyDescent="0.25">
      <c r="C9861" t="str">
        <f t="shared" si="105"/>
        <v>SDGOfSCZ132014</v>
      </c>
      <c r="D9861" t="s">
        <v>1114</v>
      </c>
      <c r="E9861" s="9">
        <v>2014</v>
      </c>
      <c r="F9861" s="9" t="e">
        <f t="shared" si="106"/>
        <v>#N/A</v>
      </c>
    </row>
    <row r="9862" spans="3:6" x14ac:dyDescent="0.25">
      <c r="C9862" t="str">
        <f t="shared" si="105"/>
        <v>SDGOfSCZ142014</v>
      </c>
      <c r="D9862" t="s">
        <v>1115</v>
      </c>
      <c r="E9862" s="9">
        <v>2014</v>
      </c>
      <c r="F9862" s="9" t="e">
        <f t="shared" si="106"/>
        <v>#N/A</v>
      </c>
    </row>
    <row r="9863" spans="3:6" x14ac:dyDescent="0.25">
      <c r="C9863" t="str">
        <f t="shared" si="105"/>
        <v>SDGOfSCZ152014</v>
      </c>
      <c r="D9863" t="s">
        <v>1116</v>
      </c>
      <c r="E9863" s="9">
        <v>2014</v>
      </c>
      <c r="F9863" s="9" t="e">
        <f t="shared" si="106"/>
        <v>#N/A</v>
      </c>
    </row>
    <row r="9864" spans="3:6" x14ac:dyDescent="0.25">
      <c r="C9864" t="str">
        <f t="shared" si="105"/>
        <v>SDGOfSCZ162014</v>
      </c>
      <c r="D9864" t="s">
        <v>1117</v>
      </c>
      <c r="E9864" s="9">
        <v>2014</v>
      </c>
      <c r="F9864" s="9" t="e">
        <f t="shared" si="106"/>
        <v>#N/A</v>
      </c>
    </row>
    <row r="9865" spans="3:6" x14ac:dyDescent="0.25">
      <c r="C9865" t="str">
        <f t="shared" si="105"/>
        <v>SDGRSDCZ012014</v>
      </c>
      <c r="D9865" t="s">
        <v>1118</v>
      </c>
      <c r="E9865" s="9">
        <v>2014</v>
      </c>
      <c r="F9865" s="9" t="e">
        <f t="shared" si="106"/>
        <v>#N/A</v>
      </c>
    </row>
    <row r="9866" spans="3:6" x14ac:dyDescent="0.25">
      <c r="C9866" t="str">
        <f t="shared" si="105"/>
        <v>SDGRSDCZ022014</v>
      </c>
      <c r="D9866" t="s">
        <v>1119</v>
      </c>
      <c r="E9866" s="9">
        <v>2014</v>
      </c>
      <c r="F9866" s="9" t="e">
        <f t="shared" si="106"/>
        <v>#N/A</v>
      </c>
    </row>
    <row r="9867" spans="3:6" x14ac:dyDescent="0.25">
      <c r="C9867" t="str">
        <f t="shared" si="105"/>
        <v>SDGRSDCZ032014</v>
      </c>
      <c r="D9867" t="s">
        <v>1120</v>
      </c>
      <c r="E9867" s="9">
        <v>2014</v>
      </c>
      <c r="F9867" s="9" t="e">
        <f t="shared" si="106"/>
        <v>#N/A</v>
      </c>
    </row>
    <row r="9868" spans="3:6" x14ac:dyDescent="0.25">
      <c r="C9868" t="str">
        <f t="shared" si="105"/>
        <v>SDGRSDCZ042014</v>
      </c>
      <c r="D9868" t="s">
        <v>1121</v>
      </c>
      <c r="E9868" s="9">
        <v>2014</v>
      </c>
      <c r="F9868" s="9" t="e">
        <f t="shared" si="106"/>
        <v>#N/A</v>
      </c>
    </row>
    <row r="9869" spans="3:6" x14ac:dyDescent="0.25">
      <c r="C9869" t="str">
        <f t="shared" si="105"/>
        <v>SDGRSDCZ052014</v>
      </c>
      <c r="D9869" t="s">
        <v>1122</v>
      </c>
      <c r="E9869" s="9">
        <v>2014</v>
      </c>
      <c r="F9869" s="9" t="e">
        <f t="shared" si="106"/>
        <v>#N/A</v>
      </c>
    </row>
    <row r="9870" spans="3:6" x14ac:dyDescent="0.25">
      <c r="C9870" t="str">
        <f t="shared" si="105"/>
        <v>SDGRSDCZ062014</v>
      </c>
      <c r="D9870" t="s">
        <v>1123</v>
      </c>
      <c r="E9870" s="9">
        <v>2014</v>
      </c>
      <c r="F9870" s="9" t="e">
        <f t="shared" si="106"/>
        <v>#N/A</v>
      </c>
    </row>
    <row r="9871" spans="3:6" x14ac:dyDescent="0.25">
      <c r="C9871" t="str">
        <f t="shared" si="105"/>
        <v>SDGRSDCZ072014</v>
      </c>
      <c r="D9871" t="s">
        <v>1124</v>
      </c>
      <c r="E9871" s="9">
        <v>2014</v>
      </c>
      <c r="F9871" s="9" t="e">
        <f t="shared" si="106"/>
        <v>#N/A</v>
      </c>
    </row>
    <row r="9872" spans="3:6" x14ac:dyDescent="0.25">
      <c r="C9872" t="str">
        <f t="shared" si="105"/>
        <v>SDGRSDCZ082014</v>
      </c>
      <c r="D9872" t="s">
        <v>1125</v>
      </c>
      <c r="E9872" s="9">
        <v>2014</v>
      </c>
      <c r="F9872" s="9" t="e">
        <f t="shared" si="106"/>
        <v>#N/A</v>
      </c>
    </row>
    <row r="9873" spans="3:6" x14ac:dyDescent="0.25">
      <c r="C9873" t="str">
        <f t="shared" si="105"/>
        <v>SDGRSDCZ092014</v>
      </c>
      <c r="D9873" t="s">
        <v>1126</v>
      </c>
      <c r="E9873" s="9">
        <v>2014</v>
      </c>
      <c r="F9873" s="9" t="e">
        <f t="shared" si="106"/>
        <v>#N/A</v>
      </c>
    </row>
    <row r="9874" spans="3:6" x14ac:dyDescent="0.25">
      <c r="C9874" t="str">
        <f t="shared" si="105"/>
        <v>SDGRSDCZ102014</v>
      </c>
      <c r="D9874" t="s">
        <v>1127</v>
      </c>
      <c r="E9874" s="9">
        <v>2014</v>
      </c>
      <c r="F9874" s="9" t="e">
        <f t="shared" si="106"/>
        <v>#N/A</v>
      </c>
    </row>
    <row r="9875" spans="3:6" x14ac:dyDescent="0.25">
      <c r="C9875" t="str">
        <f t="shared" si="105"/>
        <v>SDGRSDCZ112014</v>
      </c>
      <c r="D9875" t="s">
        <v>1128</v>
      </c>
      <c r="E9875" s="9">
        <v>2014</v>
      </c>
      <c r="F9875" s="9" t="e">
        <f t="shared" si="106"/>
        <v>#N/A</v>
      </c>
    </row>
    <row r="9876" spans="3:6" x14ac:dyDescent="0.25">
      <c r="C9876" t="str">
        <f t="shared" si="105"/>
        <v>SDGRSDCZ122014</v>
      </c>
      <c r="D9876" t="s">
        <v>1129</v>
      </c>
      <c r="E9876" s="9">
        <v>2014</v>
      </c>
      <c r="F9876" s="9" t="e">
        <f t="shared" si="106"/>
        <v>#N/A</v>
      </c>
    </row>
    <row r="9877" spans="3:6" x14ac:dyDescent="0.25">
      <c r="C9877" t="str">
        <f t="shared" si="105"/>
        <v>SDGRSDCZ132014</v>
      </c>
      <c r="D9877" t="s">
        <v>1130</v>
      </c>
      <c r="E9877" s="9">
        <v>2014</v>
      </c>
      <c r="F9877" s="9" t="e">
        <f t="shared" si="106"/>
        <v>#N/A</v>
      </c>
    </row>
    <row r="9878" spans="3:6" x14ac:dyDescent="0.25">
      <c r="C9878" t="str">
        <f t="shared" si="105"/>
        <v>SDGRSDCZ142014</v>
      </c>
      <c r="D9878" t="s">
        <v>1131</v>
      </c>
      <c r="E9878" s="9">
        <v>2014</v>
      </c>
      <c r="F9878" s="9" t="e">
        <f t="shared" si="106"/>
        <v>#N/A</v>
      </c>
    </row>
    <row r="9879" spans="3:6" x14ac:dyDescent="0.25">
      <c r="C9879" t="str">
        <f t="shared" si="105"/>
        <v>SDGRSDCZ152014</v>
      </c>
      <c r="D9879" t="s">
        <v>1132</v>
      </c>
      <c r="E9879" s="9">
        <v>2014</v>
      </c>
      <c r="F9879" s="9" t="e">
        <f t="shared" si="106"/>
        <v>#N/A</v>
      </c>
    </row>
    <row r="9880" spans="3:6" x14ac:dyDescent="0.25">
      <c r="C9880" t="str">
        <f t="shared" si="105"/>
        <v>SDGRSDCZ162014</v>
      </c>
      <c r="D9880" t="s">
        <v>1133</v>
      </c>
      <c r="E9880" s="9">
        <v>2014</v>
      </c>
      <c r="F9880" s="9" t="e">
        <f t="shared" si="106"/>
        <v>#N/A</v>
      </c>
    </row>
    <row r="9881" spans="3:6" x14ac:dyDescent="0.25">
      <c r="C9881" t="str">
        <f t="shared" si="105"/>
        <v>SDGRFFCZ012014</v>
      </c>
      <c r="D9881" t="s">
        <v>1134</v>
      </c>
      <c r="E9881" s="9">
        <v>2014</v>
      </c>
      <c r="F9881" s="9" t="e">
        <f t="shared" si="106"/>
        <v>#N/A</v>
      </c>
    </row>
    <row r="9882" spans="3:6" x14ac:dyDescent="0.25">
      <c r="C9882" t="str">
        <f t="shared" si="105"/>
        <v>SDGRFFCZ022014</v>
      </c>
      <c r="D9882" t="s">
        <v>1135</v>
      </c>
      <c r="E9882" s="9">
        <v>2014</v>
      </c>
      <c r="F9882" s="9" t="e">
        <f t="shared" si="106"/>
        <v>#N/A</v>
      </c>
    </row>
    <row r="9883" spans="3:6" x14ac:dyDescent="0.25">
      <c r="C9883" t="str">
        <f t="shared" si="105"/>
        <v>SDGRFFCZ032014</v>
      </c>
      <c r="D9883" t="s">
        <v>1136</v>
      </c>
      <c r="E9883" s="9">
        <v>2014</v>
      </c>
      <c r="F9883" s="9" t="e">
        <f t="shared" si="106"/>
        <v>#N/A</v>
      </c>
    </row>
    <row r="9884" spans="3:6" x14ac:dyDescent="0.25">
      <c r="C9884" t="str">
        <f t="shared" si="105"/>
        <v>SDGRFFCZ042014</v>
      </c>
      <c r="D9884" t="s">
        <v>1137</v>
      </c>
      <c r="E9884" s="9">
        <v>2014</v>
      </c>
      <c r="F9884" s="9" t="e">
        <f t="shared" si="106"/>
        <v>#N/A</v>
      </c>
    </row>
    <row r="9885" spans="3:6" x14ac:dyDescent="0.25">
      <c r="C9885" t="str">
        <f t="shared" si="105"/>
        <v>SDGRFFCZ052014</v>
      </c>
      <c r="D9885" t="s">
        <v>1138</v>
      </c>
      <c r="E9885" s="9">
        <v>2014</v>
      </c>
      <c r="F9885" s="9" t="e">
        <f t="shared" si="106"/>
        <v>#N/A</v>
      </c>
    </row>
    <row r="9886" spans="3:6" x14ac:dyDescent="0.25">
      <c r="C9886" t="str">
        <f t="shared" si="105"/>
        <v>SDGRFFCZ062014</v>
      </c>
      <c r="D9886" t="s">
        <v>1139</v>
      </c>
      <c r="E9886" s="9">
        <v>2014</v>
      </c>
      <c r="F9886" s="9" t="e">
        <f t="shared" si="106"/>
        <v>#N/A</v>
      </c>
    </row>
    <row r="9887" spans="3:6" x14ac:dyDescent="0.25">
      <c r="C9887" t="str">
        <f t="shared" si="105"/>
        <v>SDGRFFCZ072014</v>
      </c>
      <c r="D9887" t="s">
        <v>1140</v>
      </c>
      <c r="E9887" s="9">
        <v>2014</v>
      </c>
      <c r="F9887" s="9" t="e">
        <f t="shared" si="106"/>
        <v>#N/A</v>
      </c>
    </row>
    <row r="9888" spans="3:6" x14ac:dyDescent="0.25">
      <c r="C9888" t="str">
        <f t="shared" si="105"/>
        <v>SDGRFFCZ082014</v>
      </c>
      <c r="D9888" t="s">
        <v>1141</v>
      </c>
      <c r="E9888" s="9">
        <v>2014</v>
      </c>
      <c r="F9888" s="9" t="e">
        <f t="shared" si="106"/>
        <v>#N/A</v>
      </c>
    </row>
    <row r="9889" spans="3:6" x14ac:dyDescent="0.25">
      <c r="C9889" t="str">
        <f t="shared" si="105"/>
        <v>SDGRFFCZ092014</v>
      </c>
      <c r="D9889" t="s">
        <v>1142</v>
      </c>
      <c r="E9889" s="9">
        <v>2014</v>
      </c>
      <c r="F9889" s="9" t="e">
        <f t="shared" si="106"/>
        <v>#N/A</v>
      </c>
    </row>
    <row r="9890" spans="3:6" x14ac:dyDescent="0.25">
      <c r="C9890" t="str">
        <f t="shared" si="105"/>
        <v>SDGRFFCZ102014</v>
      </c>
      <c r="D9890" t="s">
        <v>1143</v>
      </c>
      <c r="E9890" s="9">
        <v>2014</v>
      </c>
      <c r="F9890" s="9" t="e">
        <f t="shared" si="106"/>
        <v>#N/A</v>
      </c>
    </row>
    <row r="9891" spans="3:6" x14ac:dyDescent="0.25">
      <c r="C9891" t="str">
        <f t="shared" si="105"/>
        <v>SDGRFFCZ112014</v>
      </c>
      <c r="D9891" t="s">
        <v>1144</v>
      </c>
      <c r="E9891" s="9">
        <v>2014</v>
      </c>
      <c r="F9891" s="9" t="e">
        <f t="shared" si="106"/>
        <v>#N/A</v>
      </c>
    </row>
    <row r="9892" spans="3:6" x14ac:dyDescent="0.25">
      <c r="C9892" t="str">
        <f t="shared" si="105"/>
        <v>SDGRFFCZ122014</v>
      </c>
      <c r="D9892" t="s">
        <v>1145</v>
      </c>
      <c r="E9892" s="9">
        <v>2014</v>
      </c>
      <c r="F9892" s="9" t="e">
        <f t="shared" si="106"/>
        <v>#N/A</v>
      </c>
    </row>
    <row r="9893" spans="3:6" x14ac:dyDescent="0.25">
      <c r="C9893" t="str">
        <f t="shared" si="105"/>
        <v>SDGRFFCZ132014</v>
      </c>
      <c r="D9893" t="s">
        <v>1146</v>
      </c>
      <c r="E9893" s="9">
        <v>2014</v>
      </c>
      <c r="F9893" s="9" t="e">
        <f t="shared" si="106"/>
        <v>#N/A</v>
      </c>
    </row>
    <row r="9894" spans="3:6" x14ac:dyDescent="0.25">
      <c r="C9894" t="str">
        <f t="shared" si="105"/>
        <v>SDGRFFCZ142014</v>
      </c>
      <c r="D9894" t="s">
        <v>1147</v>
      </c>
      <c r="E9894" s="9">
        <v>2014</v>
      </c>
      <c r="F9894" s="9" t="e">
        <f t="shared" si="106"/>
        <v>#N/A</v>
      </c>
    </row>
    <row r="9895" spans="3:6" x14ac:dyDescent="0.25">
      <c r="C9895" t="str">
        <f t="shared" si="105"/>
        <v>SDGRFFCZ152014</v>
      </c>
      <c r="D9895" t="s">
        <v>1148</v>
      </c>
      <c r="E9895" s="9">
        <v>2014</v>
      </c>
      <c r="F9895" s="9" t="e">
        <f t="shared" si="106"/>
        <v>#N/A</v>
      </c>
    </row>
    <row r="9896" spans="3:6" x14ac:dyDescent="0.25">
      <c r="C9896" t="str">
        <f t="shared" si="105"/>
        <v>SDGRFFCZ162014</v>
      </c>
      <c r="D9896" t="s">
        <v>1149</v>
      </c>
      <c r="E9896" s="9">
        <v>2014</v>
      </c>
      <c r="F9896" s="9" t="e">
        <f t="shared" si="106"/>
        <v>#N/A</v>
      </c>
    </row>
    <row r="9897" spans="3:6" x14ac:dyDescent="0.25">
      <c r="C9897" t="str">
        <f t="shared" si="105"/>
        <v>SDGRt3CZ012014</v>
      </c>
      <c r="D9897" t="s">
        <v>1150</v>
      </c>
      <c r="E9897" s="9">
        <v>2014</v>
      </c>
      <c r="F9897" s="9" t="e">
        <f t="shared" si="106"/>
        <v>#N/A</v>
      </c>
    </row>
    <row r="9898" spans="3:6" x14ac:dyDescent="0.25">
      <c r="C9898" t="str">
        <f t="shared" si="105"/>
        <v>SDGRt3CZ022014</v>
      </c>
      <c r="D9898" t="s">
        <v>1151</v>
      </c>
      <c r="E9898" s="9">
        <v>2014</v>
      </c>
      <c r="F9898" s="9" t="e">
        <f t="shared" si="106"/>
        <v>#N/A</v>
      </c>
    </row>
    <row r="9899" spans="3:6" x14ac:dyDescent="0.25">
      <c r="C9899" t="str">
        <f t="shared" si="105"/>
        <v>SDGRt3CZ032014</v>
      </c>
      <c r="D9899" t="s">
        <v>1152</v>
      </c>
      <c r="E9899" s="9">
        <v>2014</v>
      </c>
      <c r="F9899" s="9" t="e">
        <f t="shared" si="106"/>
        <v>#N/A</v>
      </c>
    </row>
    <row r="9900" spans="3:6" x14ac:dyDescent="0.25">
      <c r="C9900" t="str">
        <f t="shared" si="105"/>
        <v>SDGRt3CZ042014</v>
      </c>
      <c r="D9900" t="s">
        <v>1153</v>
      </c>
      <c r="E9900" s="9">
        <v>2014</v>
      </c>
      <c r="F9900" s="9" t="e">
        <f t="shared" si="106"/>
        <v>#N/A</v>
      </c>
    </row>
    <row r="9901" spans="3:6" x14ac:dyDescent="0.25">
      <c r="C9901" t="str">
        <f t="shared" si="105"/>
        <v>SDGRt3CZ052014</v>
      </c>
      <c r="D9901" t="s">
        <v>1154</v>
      </c>
      <c r="E9901" s="9">
        <v>2014</v>
      </c>
      <c r="F9901" s="9" t="e">
        <f t="shared" si="106"/>
        <v>#N/A</v>
      </c>
    </row>
    <row r="9902" spans="3:6" x14ac:dyDescent="0.25">
      <c r="C9902" t="str">
        <f t="shared" si="105"/>
        <v>SDGRt3CZ062014</v>
      </c>
      <c r="D9902" t="s">
        <v>1155</v>
      </c>
      <c r="E9902" s="9">
        <v>2014</v>
      </c>
      <c r="F9902" s="9" t="e">
        <f t="shared" si="106"/>
        <v>#N/A</v>
      </c>
    </row>
    <row r="9903" spans="3:6" x14ac:dyDescent="0.25">
      <c r="C9903" t="str">
        <f t="shared" si="105"/>
        <v>SDGRt3CZ072014</v>
      </c>
      <c r="D9903" t="s">
        <v>1156</v>
      </c>
      <c r="E9903" s="9">
        <v>2014</v>
      </c>
      <c r="F9903" s="9" t="e">
        <f t="shared" si="106"/>
        <v>#N/A</v>
      </c>
    </row>
    <row r="9904" spans="3:6" x14ac:dyDescent="0.25">
      <c r="C9904" t="str">
        <f t="shared" si="105"/>
        <v>SDGRt3CZ082014</v>
      </c>
      <c r="D9904" t="s">
        <v>1157</v>
      </c>
      <c r="E9904" s="9">
        <v>2014</v>
      </c>
      <c r="F9904" s="9" t="e">
        <f t="shared" si="106"/>
        <v>#N/A</v>
      </c>
    </row>
    <row r="9905" spans="3:6" x14ac:dyDescent="0.25">
      <c r="C9905" t="str">
        <f t="shared" si="105"/>
        <v>SDGRt3CZ092014</v>
      </c>
      <c r="D9905" t="s">
        <v>1158</v>
      </c>
      <c r="E9905" s="9">
        <v>2014</v>
      </c>
      <c r="F9905" s="9" t="e">
        <f t="shared" si="106"/>
        <v>#N/A</v>
      </c>
    </row>
    <row r="9906" spans="3:6" x14ac:dyDescent="0.25">
      <c r="C9906" t="str">
        <f t="shared" si="105"/>
        <v>SDGRt3CZ102014</v>
      </c>
      <c r="D9906" t="s">
        <v>1159</v>
      </c>
      <c r="E9906" s="9">
        <v>2014</v>
      </c>
      <c r="F9906" s="9" t="e">
        <f t="shared" si="106"/>
        <v>#N/A</v>
      </c>
    </row>
    <row r="9907" spans="3:6" x14ac:dyDescent="0.25">
      <c r="C9907" t="str">
        <f t="shared" si="105"/>
        <v>SDGRt3CZ112014</v>
      </c>
      <c r="D9907" t="s">
        <v>1160</v>
      </c>
      <c r="E9907" s="9">
        <v>2014</v>
      </c>
      <c r="F9907" s="9" t="e">
        <f t="shared" si="106"/>
        <v>#N/A</v>
      </c>
    </row>
    <row r="9908" spans="3:6" x14ac:dyDescent="0.25">
      <c r="C9908" t="str">
        <f t="shared" si="105"/>
        <v>SDGRt3CZ122014</v>
      </c>
      <c r="D9908" t="s">
        <v>1161</v>
      </c>
      <c r="E9908" s="9">
        <v>2014</v>
      </c>
      <c r="F9908" s="9" t="e">
        <f t="shared" si="106"/>
        <v>#N/A</v>
      </c>
    </row>
    <row r="9909" spans="3:6" x14ac:dyDescent="0.25">
      <c r="C9909" t="str">
        <f t="shared" si="105"/>
        <v>SDGRt3CZ132014</v>
      </c>
      <c r="D9909" t="s">
        <v>1162</v>
      </c>
      <c r="E9909" s="9">
        <v>2014</v>
      </c>
      <c r="F9909" s="9" t="e">
        <f t="shared" si="106"/>
        <v>#N/A</v>
      </c>
    </row>
    <row r="9910" spans="3:6" x14ac:dyDescent="0.25">
      <c r="C9910" t="str">
        <f t="shared" si="105"/>
        <v>SDGRt3CZ142014</v>
      </c>
      <c r="D9910" t="s">
        <v>1163</v>
      </c>
      <c r="E9910" s="9">
        <v>2014</v>
      </c>
      <c r="F9910" s="9" t="e">
        <f t="shared" si="106"/>
        <v>#N/A</v>
      </c>
    </row>
    <row r="9911" spans="3:6" x14ac:dyDescent="0.25">
      <c r="C9911" t="str">
        <f t="shared" si="105"/>
        <v>SDGRt3CZ152014</v>
      </c>
      <c r="D9911" t="s">
        <v>1164</v>
      </c>
      <c r="E9911" s="9">
        <v>2014</v>
      </c>
      <c r="F9911" s="9" t="e">
        <f t="shared" si="106"/>
        <v>#N/A</v>
      </c>
    </row>
    <row r="9912" spans="3:6" x14ac:dyDescent="0.25">
      <c r="C9912" t="str">
        <f t="shared" si="105"/>
        <v>SDGRt3CZ162014</v>
      </c>
      <c r="D9912" t="s">
        <v>1165</v>
      </c>
      <c r="E9912" s="9">
        <v>2014</v>
      </c>
      <c r="F9912" s="9" t="e">
        <f t="shared" si="106"/>
        <v>#N/A</v>
      </c>
    </row>
    <row r="9913" spans="3:6" x14ac:dyDescent="0.25">
      <c r="C9913" t="str">
        <f t="shared" ref="C9913:C9976" si="107">+D9913&amp;E9913</f>
        <v>SDGRtLCZ012014</v>
      </c>
      <c r="D9913" t="s">
        <v>1166</v>
      </c>
      <c r="E9913" s="9">
        <v>2014</v>
      </c>
      <c r="F9913" s="9" t="e">
        <f t="shared" ref="F9913:F9976" si="108">VLOOKUP(D9913&amp;"2011",$C$4:$F$8887,4,FALSE)/2</f>
        <v>#N/A</v>
      </c>
    </row>
    <row r="9914" spans="3:6" x14ac:dyDescent="0.25">
      <c r="C9914" t="str">
        <f t="shared" si="107"/>
        <v>SDGRtLCZ022014</v>
      </c>
      <c r="D9914" t="s">
        <v>1167</v>
      </c>
      <c r="E9914" s="9">
        <v>2014</v>
      </c>
      <c r="F9914" s="9" t="e">
        <f t="shared" si="108"/>
        <v>#N/A</v>
      </c>
    </row>
    <row r="9915" spans="3:6" x14ac:dyDescent="0.25">
      <c r="C9915" t="str">
        <f t="shared" si="107"/>
        <v>SDGRtLCZ032014</v>
      </c>
      <c r="D9915" t="s">
        <v>1168</v>
      </c>
      <c r="E9915" s="9">
        <v>2014</v>
      </c>
      <c r="F9915" s="9" t="e">
        <f t="shared" si="108"/>
        <v>#N/A</v>
      </c>
    </row>
    <row r="9916" spans="3:6" x14ac:dyDescent="0.25">
      <c r="C9916" t="str">
        <f t="shared" si="107"/>
        <v>SDGRtLCZ042014</v>
      </c>
      <c r="D9916" t="s">
        <v>1169</v>
      </c>
      <c r="E9916" s="9">
        <v>2014</v>
      </c>
      <c r="F9916" s="9" t="e">
        <f t="shared" si="108"/>
        <v>#N/A</v>
      </c>
    </row>
    <row r="9917" spans="3:6" x14ac:dyDescent="0.25">
      <c r="C9917" t="str">
        <f t="shared" si="107"/>
        <v>SDGRtLCZ052014</v>
      </c>
      <c r="D9917" t="s">
        <v>1170</v>
      </c>
      <c r="E9917" s="9">
        <v>2014</v>
      </c>
      <c r="F9917" s="9" t="e">
        <f t="shared" si="108"/>
        <v>#N/A</v>
      </c>
    </row>
    <row r="9918" spans="3:6" x14ac:dyDescent="0.25">
      <c r="C9918" t="str">
        <f t="shared" si="107"/>
        <v>SDGRtLCZ062014</v>
      </c>
      <c r="D9918" t="s">
        <v>1171</v>
      </c>
      <c r="E9918" s="9">
        <v>2014</v>
      </c>
      <c r="F9918" s="9" t="e">
        <f t="shared" si="108"/>
        <v>#N/A</v>
      </c>
    </row>
    <row r="9919" spans="3:6" x14ac:dyDescent="0.25">
      <c r="C9919" t="str">
        <f t="shared" si="107"/>
        <v>SDGRtLCZ072014</v>
      </c>
      <c r="D9919" t="s">
        <v>1172</v>
      </c>
      <c r="E9919" s="9">
        <v>2014</v>
      </c>
      <c r="F9919" s="9" t="e">
        <f t="shared" si="108"/>
        <v>#N/A</v>
      </c>
    </row>
    <row r="9920" spans="3:6" x14ac:dyDescent="0.25">
      <c r="C9920" t="str">
        <f t="shared" si="107"/>
        <v>SDGRtLCZ082014</v>
      </c>
      <c r="D9920" t="s">
        <v>1173</v>
      </c>
      <c r="E9920" s="9">
        <v>2014</v>
      </c>
      <c r="F9920" s="9" t="e">
        <f t="shared" si="108"/>
        <v>#N/A</v>
      </c>
    </row>
    <row r="9921" spans="3:6" x14ac:dyDescent="0.25">
      <c r="C9921" t="str">
        <f t="shared" si="107"/>
        <v>SDGRtLCZ092014</v>
      </c>
      <c r="D9921" t="s">
        <v>1174</v>
      </c>
      <c r="E9921" s="9">
        <v>2014</v>
      </c>
      <c r="F9921" s="9" t="e">
        <f t="shared" si="108"/>
        <v>#N/A</v>
      </c>
    </row>
    <row r="9922" spans="3:6" x14ac:dyDescent="0.25">
      <c r="C9922" t="str">
        <f t="shared" si="107"/>
        <v>SDGRtLCZ102014</v>
      </c>
      <c r="D9922" t="s">
        <v>1175</v>
      </c>
      <c r="E9922" s="9">
        <v>2014</v>
      </c>
      <c r="F9922" s="9" t="e">
        <f t="shared" si="108"/>
        <v>#N/A</v>
      </c>
    </row>
    <row r="9923" spans="3:6" x14ac:dyDescent="0.25">
      <c r="C9923" t="str">
        <f t="shared" si="107"/>
        <v>SDGRtLCZ112014</v>
      </c>
      <c r="D9923" t="s">
        <v>1176</v>
      </c>
      <c r="E9923" s="9">
        <v>2014</v>
      </c>
      <c r="F9923" s="9" t="e">
        <f t="shared" si="108"/>
        <v>#N/A</v>
      </c>
    </row>
    <row r="9924" spans="3:6" x14ac:dyDescent="0.25">
      <c r="C9924" t="str">
        <f t="shared" si="107"/>
        <v>SDGRtLCZ122014</v>
      </c>
      <c r="D9924" t="s">
        <v>1177</v>
      </c>
      <c r="E9924" s="9">
        <v>2014</v>
      </c>
      <c r="F9924" s="9" t="e">
        <f t="shared" si="108"/>
        <v>#N/A</v>
      </c>
    </row>
    <row r="9925" spans="3:6" x14ac:dyDescent="0.25">
      <c r="C9925" t="str">
        <f t="shared" si="107"/>
        <v>SDGRtLCZ132014</v>
      </c>
      <c r="D9925" t="s">
        <v>1178</v>
      </c>
      <c r="E9925" s="9">
        <v>2014</v>
      </c>
      <c r="F9925" s="9" t="e">
        <f t="shared" si="108"/>
        <v>#N/A</v>
      </c>
    </row>
    <row r="9926" spans="3:6" x14ac:dyDescent="0.25">
      <c r="C9926" t="str">
        <f t="shared" si="107"/>
        <v>SDGRtLCZ142014</v>
      </c>
      <c r="D9926" t="s">
        <v>1179</v>
      </c>
      <c r="E9926" s="9">
        <v>2014</v>
      </c>
      <c r="F9926" s="9" t="e">
        <f t="shared" si="108"/>
        <v>#N/A</v>
      </c>
    </row>
    <row r="9927" spans="3:6" x14ac:dyDescent="0.25">
      <c r="C9927" t="str">
        <f t="shared" si="107"/>
        <v>SDGRtLCZ152014</v>
      </c>
      <c r="D9927" t="s">
        <v>1180</v>
      </c>
      <c r="E9927" s="9">
        <v>2014</v>
      </c>
      <c r="F9927" s="9" t="e">
        <f t="shared" si="108"/>
        <v>#N/A</v>
      </c>
    </row>
    <row r="9928" spans="3:6" x14ac:dyDescent="0.25">
      <c r="C9928" t="str">
        <f t="shared" si="107"/>
        <v>SDGRtLCZ162014</v>
      </c>
      <c r="D9928" t="s">
        <v>1181</v>
      </c>
      <c r="E9928" s="9">
        <v>2014</v>
      </c>
      <c r="F9928" s="9" t="e">
        <f t="shared" si="108"/>
        <v>#N/A</v>
      </c>
    </row>
    <row r="9929" spans="3:6" x14ac:dyDescent="0.25">
      <c r="C9929" t="str">
        <f t="shared" si="107"/>
        <v>SDGRtSCZ012014</v>
      </c>
      <c r="D9929" t="s">
        <v>1182</v>
      </c>
      <c r="E9929" s="9">
        <v>2014</v>
      </c>
      <c r="F9929" s="9" t="e">
        <f t="shared" si="108"/>
        <v>#N/A</v>
      </c>
    </row>
    <row r="9930" spans="3:6" x14ac:dyDescent="0.25">
      <c r="C9930" t="str">
        <f t="shared" si="107"/>
        <v>SDGRtSCZ022014</v>
      </c>
      <c r="D9930" t="s">
        <v>1183</v>
      </c>
      <c r="E9930" s="9">
        <v>2014</v>
      </c>
      <c r="F9930" s="9" t="e">
        <f t="shared" si="108"/>
        <v>#N/A</v>
      </c>
    </row>
    <row r="9931" spans="3:6" x14ac:dyDescent="0.25">
      <c r="C9931" t="str">
        <f t="shared" si="107"/>
        <v>SDGRtSCZ032014</v>
      </c>
      <c r="D9931" t="s">
        <v>1184</v>
      </c>
      <c r="E9931" s="9">
        <v>2014</v>
      </c>
      <c r="F9931" s="9" t="e">
        <f t="shared" si="108"/>
        <v>#N/A</v>
      </c>
    </row>
    <row r="9932" spans="3:6" x14ac:dyDescent="0.25">
      <c r="C9932" t="str">
        <f t="shared" si="107"/>
        <v>SDGRtSCZ042014</v>
      </c>
      <c r="D9932" t="s">
        <v>1185</v>
      </c>
      <c r="E9932" s="9">
        <v>2014</v>
      </c>
      <c r="F9932" s="9" t="e">
        <f t="shared" si="108"/>
        <v>#N/A</v>
      </c>
    </row>
    <row r="9933" spans="3:6" x14ac:dyDescent="0.25">
      <c r="C9933" t="str">
        <f t="shared" si="107"/>
        <v>SDGRtSCZ052014</v>
      </c>
      <c r="D9933" t="s">
        <v>1186</v>
      </c>
      <c r="E9933" s="9">
        <v>2014</v>
      </c>
      <c r="F9933" s="9" t="e">
        <f t="shared" si="108"/>
        <v>#N/A</v>
      </c>
    </row>
    <row r="9934" spans="3:6" x14ac:dyDescent="0.25">
      <c r="C9934" t="str">
        <f t="shared" si="107"/>
        <v>SDGRtSCZ062014</v>
      </c>
      <c r="D9934" t="s">
        <v>1187</v>
      </c>
      <c r="E9934" s="9">
        <v>2014</v>
      </c>
      <c r="F9934" s="9" t="e">
        <f t="shared" si="108"/>
        <v>#N/A</v>
      </c>
    </row>
    <row r="9935" spans="3:6" x14ac:dyDescent="0.25">
      <c r="C9935" t="str">
        <f t="shared" si="107"/>
        <v>SDGRtSCZ072014</v>
      </c>
      <c r="D9935" t="s">
        <v>1188</v>
      </c>
      <c r="E9935" s="9">
        <v>2014</v>
      </c>
      <c r="F9935" s="9" t="e">
        <f t="shared" si="108"/>
        <v>#N/A</v>
      </c>
    </row>
    <row r="9936" spans="3:6" x14ac:dyDescent="0.25">
      <c r="C9936" t="str">
        <f t="shared" si="107"/>
        <v>SDGRtSCZ082014</v>
      </c>
      <c r="D9936" t="s">
        <v>1189</v>
      </c>
      <c r="E9936" s="9">
        <v>2014</v>
      </c>
      <c r="F9936" s="9" t="e">
        <f t="shared" si="108"/>
        <v>#N/A</v>
      </c>
    </row>
    <row r="9937" spans="3:6" x14ac:dyDescent="0.25">
      <c r="C9937" t="str">
        <f t="shared" si="107"/>
        <v>SDGRtSCZ092014</v>
      </c>
      <c r="D9937" t="s">
        <v>1190</v>
      </c>
      <c r="E9937" s="9">
        <v>2014</v>
      </c>
      <c r="F9937" s="9" t="e">
        <f t="shared" si="108"/>
        <v>#N/A</v>
      </c>
    </row>
    <row r="9938" spans="3:6" x14ac:dyDescent="0.25">
      <c r="C9938" t="str">
        <f t="shared" si="107"/>
        <v>SDGRtSCZ102014</v>
      </c>
      <c r="D9938" t="s">
        <v>1191</v>
      </c>
      <c r="E9938" s="9">
        <v>2014</v>
      </c>
      <c r="F9938" s="9" t="e">
        <f t="shared" si="108"/>
        <v>#N/A</v>
      </c>
    </row>
    <row r="9939" spans="3:6" x14ac:dyDescent="0.25">
      <c r="C9939" t="str">
        <f t="shared" si="107"/>
        <v>SDGRtSCZ112014</v>
      </c>
      <c r="D9939" t="s">
        <v>1192</v>
      </c>
      <c r="E9939" s="9">
        <v>2014</v>
      </c>
      <c r="F9939" s="9" t="e">
        <f t="shared" si="108"/>
        <v>#N/A</v>
      </c>
    </row>
    <row r="9940" spans="3:6" x14ac:dyDescent="0.25">
      <c r="C9940" t="str">
        <f t="shared" si="107"/>
        <v>SDGRtSCZ122014</v>
      </c>
      <c r="D9940" t="s">
        <v>1193</v>
      </c>
      <c r="E9940" s="9">
        <v>2014</v>
      </c>
      <c r="F9940" s="9" t="e">
        <f t="shared" si="108"/>
        <v>#N/A</v>
      </c>
    </row>
    <row r="9941" spans="3:6" x14ac:dyDescent="0.25">
      <c r="C9941" t="str">
        <f t="shared" si="107"/>
        <v>SDGRtSCZ132014</v>
      </c>
      <c r="D9941" t="s">
        <v>1194</v>
      </c>
      <c r="E9941" s="9">
        <v>2014</v>
      </c>
      <c r="F9941" s="9" t="e">
        <f t="shared" si="108"/>
        <v>#N/A</v>
      </c>
    </row>
    <row r="9942" spans="3:6" x14ac:dyDescent="0.25">
      <c r="C9942" t="str">
        <f t="shared" si="107"/>
        <v>SDGRtSCZ142014</v>
      </c>
      <c r="D9942" t="s">
        <v>1195</v>
      </c>
      <c r="E9942" s="9">
        <v>2014</v>
      </c>
      <c r="F9942" s="9" t="e">
        <f t="shared" si="108"/>
        <v>#N/A</v>
      </c>
    </row>
    <row r="9943" spans="3:6" x14ac:dyDescent="0.25">
      <c r="C9943" t="str">
        <f t="shared" si="107"/>
        <v>SDGRtSCZ152014</v>
      </c>
      <c r="D9943" t="s">
        <v>1196</v>
      </c>
      <c r="E9943" s="9">
        <v>2014</v>
      </c>
      <c r="F9943" s="9" t="e">
        <f t="shared" si="108"/>
        <v>#N/A</v>
      </c>
    </row>
    <row r="9944" spans="3:6" x14ac:dyDescent="0.25">
      <c r="C9944" t="str">
        <f t="shared" si="107"/>
        <v>SDGRtSCZ162014</v>
      </c>
      <c r="D9944" t="s">
        <v>1197</v>
      </c>
      <c r="E9944" s="9">
        <v>2014</v>
      </c>
      <c r="F9944" s="9" t="e">
        <f t="shared" si="108"/>
        <v>#N/A</v>
      </c>
    </row>
    <row r="9945" spans="3:6" x14ac:dyDescent="0.25">
      <c r="C9945" t="str">
        <f t="shared" si="107"/>
        <v>SDGSCnCZ012014</v>
      </c>
      <c r="D9945" t="s">
        <v>1198</v>
      </c>
      <c r="E9945" s="9">
        <v>2014</v>
      </c>
      <c r="F9945" s="9" t="e">
        <f t="shared" si="108"/>
        <v>#N/A</v>
      </c>
    </row>
    <row r="9946" spans="3:6" x14ac:dyDescent="0.25">
      <c r="C9946" t="str">
        <f t="shared" si="107"/>
        <v>SDGSCnCZ022014</v>
      </c>
      <c r="D9946" t="s">
        <v>1199</v>
      </c>
      <c r="E9946" s="9">
        <v>2014</v>
      </c>
      <c r="F9946" s="9" t="e">
        <f t="shared" si="108"/>
        <v>#N/A</v>
      </c>
    </row>
    <row r="9947" spans="3:6" x14ac:dyDescent="0.25">
      <c r="C9947" t="str">
        <f t="shared" si="107"/>
        <v>SDGSCnCZ032014</v>
      </c>
      <c r="D9947" t="s">
        <v>1200</v>
      </c>
      <c r="E9947" s="9">
        <v>2014</v>
      </c>
      <c r="F9947" s="9" t="e">
        <f t="shared" si="108"/>
        <v>#N/A</v>
      </c>
    </row>
    <row r="9948" spans="3:6" x14ac:dyDescent="0.25">
      <c r="C9948" t="str">
        <f t="shared" si="107"/>
        <v>SDGSCnCZ042014</v>
      </c>
      <c r="D9948" t="s">
        <v>1201</v>
      </c>
      <c r="E9948" s="9">
        <v>2014</v>
      </c>
      <c r="F9948" s="9" t="e">
        <f t="shared" si="108"/>
        <v>#N/A</v>
      </c>
    </row>
    <row r="9949" spans="3:6" x14ac:dyDescent="0.25">
      <c r="C9949" t="str">
        <f t="shared" si="107"/>
        <v>SDGSCnCZ052014</v>
      </c>
      <c r="D9949" t="s">
        <v>1202</v>
      </c>
      <c r="E9949" s="9">
        <v>2014</v>
      </c>
      <c r="F9949" s="9" t="e">
        <f t="shared" si="108"/>
        <v>#N/A</v>
      </c>
    </row>
    <row r="9950" spans="3:6" x14ac:dyDescent="0.25">
      <c r="C9950" t="str">
        <f t="shared" si="107"/>
        <v>SDGSCnCZ062014</v>
      </c>
      <c r="D9950" t="s">
        <v>1203</v>
      </c>
      <c r="E9950" s="9">
        <v>2014</v>
      </c>
      <c r="F9950" s="9" t="e">
        <f t="shared" si="108"/>
        <v>#N/A</v>
      </c>
    </row>
    <row r="9951" spans="3:6" x14ac:dyDescent="0.25">
      <c r="C9951" t="str">
        <f t="shared" si="107"/>
        <v>SDGSCnCZ072014</v>
      </c>
      <c r="D9951" t="s">
        <v>1204</v>
      </c>
      <c r="E9951" s="9">
        <v>2014</v>
      </c>
      <c r="F9951" s="9" t="e">
        <f t="shared" si="108"/>
        <v>#N/A</v>
      </c>
    </row>
    <row r="9952" spans="3:6" x14ac:dyDescent="0.25">
      <c r="C9952" t="str">
        <f t="shared" si="107"/>
        <v>SDGSCnCZ082014</v>
      </c>
      <c r="D9952" t="s">
        <v>1205</v>
      </c>
      <c r="E9952" s="9">
        <v>2014</v>
      </c>
      <c r="F9952" s="9" t="e">
        <f t="shared" si="108"/>
        <v>#N/A</v>
      </c>
    </row>
    <row r="9953" spans="3:6" x14ac:dyDescent="0.25">
      <c r="C9953" t="str">
        <f t="shared" si="107"/>
        <v>SDGSCnCZ092014</v>
      </c>
      <c r="D9953" t="s">
        <v>1206</v>
      </c>
      <c r="E9953" s="9">
        <v>2014</v>
      </c>
      <c r="F9953" s="9" t="e">
        <f t="shared" si="108"/>
        <v>#N/A</v>
      </c>
    </row>
    <row r="9954" spans="3:6" x14ac:dyDescent="0.25">
      <c r="C9954" t="str">
        <f t="shared" si="107"/>
        <v>SDGSCnCZ102014</v>
      </c>
      <c r="D9954" t="s">
        <v>1207</v>
      </c>
      <c r="E9954" s="9">
        <v>2014</v>
      </c>
      <c r="F9954" s="9" t="e">
        <f t="shared" si="108"/>
        <v>#N/A</v>
      </c>
    </row>
    <row r="9955" spans="3:6" x14ac:dyDescent="0.25">
      <c r="C9955" t="str">
        <f t="shared" si="107"/>
        <v>SDGSCnCZ112014</v>
      </c>
      <c r="D9955" t="s">
        <v>1208</v>
      </c>
      <c r="E9955" s="9">
        <v>2014</v>
      </c>
      <c r="F9955" s="9" t="e">
        <f t="shared" si="108"/>
        <v>#N/A</v>
      </c>
    </row>
    <row r="9956" spans="3:6" x14ac:dyDescent="0.25">
      <c r="C9956" t="str">
        <f t="shared" si="107"/>
        <v>SDGSCnCZ122014</v>
      </c>
      <c r="D9956" t="s">
        <v>1209</v>
      </c>
      <c r="E9956" s="9">
        <v>2014</v>
      </c>
      <c r="F9956" s="9" t="e">
        <f t="shared" si="108"/>
        <v>#N/A</v>
      </c>
    </row>
    <row r="9957" spans="3:6" x14ac:dyDescent="0.25">
      <c r="C9957" t="str">
        <f t="shared" si="107"/>
        <v>SDGSCnCZ132014</v>
      </c>
      <c r="D9957" t="s">
        <v>1210</v>
      </c>
      <c r="E9957" s="9">
        <v>2014</v>
      </c>
      <c r="F9957" s="9" t="e">
        <f t="shared" si="108"/>
        <v>#N/A</v>
      </c>
    </row>
    <row r="9958" spans="3:6" x14ac:dyDescent="0.25">
      <c r="C9958" t="str">
        <f t="shared" si="107"/>
        <v>SDGSCnCZ142014</v>
      </c>
      <c r="D9958" t="s">
        <v>1211</v>
      </c>
      <c r="E9958" s="9">
        <v>2014</v>
      </c>
      <c r="F9958" s="9" t="e">
        <f t="shared" si="108"/>
        <v>#N/A</v>
      </c>
    </row>
    <row r="9959" spans="3:6" x14ac:dyDescent="0.25">
      <c r="C9959" t="str">
        <f t="shared" si="107"/>
        <v>SDGSCnCZ152014</v>
      </c>
      <c r="D9959" t="s">
        <v>1212</v>
      </c>
      <c r="E9959" s="9">
        <v>2014</v>
      </c>
      <c r="F9959" s="9" t="e">
        <f t="shared" si="108"/>
        <v>#N/A</v>
      </c>
    </row>
    <row r="9960" spans="3:6" x14ac:dyDescent="0.25">
      <c r="C9960" t="str">
        <f t="shared" si="107"/>
        <v>SDGSCnCZ162014</v>
      </c>
      <c r="D9960" t="s">
        <v>1213</v>
      </c>
      <c r="E9960" s="9">
        <v>2014</v>
      </c>
      <c r="F9960" s="9" t="e">
        <f t="shared" si="108"/>
        <v>#N/A</v>
      </c>
    </row>
    <row r="9961" spans="3:6" x14ac:dyDescent="0.25">
      <c r="C9961" t="str">
        <f t="shared" si="107"/>
        <v>SDGSUnCZ012014</v>
      </c>
      <c r="D9961" t="s">
        <v>1214</v>
      </c>
      <c r="E9961" s="9">
        <v>2014</v>
      </c>
      <c r="F9961" s="9" t="e">
        <f t="shared" si="108"/>
        <v>#N/A</v>
      </c>
    </row>
    <row r="9962" spans="3:6" x14ac:dyDescent="0.25">
      <c r="C9962" t="str">
        <f t="shared" si="107"/>
        <v>SDGSUnCZ022014</v>
      </c>
      <c r="D9962" t="s">
        <v>1215</v>
      </c>
      <c r="E9962" s="9">
        <v>2014</v>
      </c>
      <c r="F9962" s="9" t="e">
        <f t="shared" si="108"/>
        <v>#N/A</v>
      </c>
    </row>
    <row r="9963" spans="3:6" x14ac:dyDescent="0.25">
      <c r="C9963" t="str">
        <f t="shared" si="107"/>
        <v>SDGSUnCZ032014</v>
      </c>
      <c r="D9963" t="s">
        <v>1216</v>
      </c>
      <c r="E9963" s="9">
        <v>2014</v>
      </c>
      <c r="F9963" s="9" t="e">
        <f t="shared" si="108"/>
        <v>#N/A</v>
      </c>
    </row>
    <row r="9964" spans="3:6" x14ac:dyDescent="0.25">
      <c r="C9964" t="str">
        <f t="shared" si="107"/>
        <v>SDGSUnCZ042014</v>
      </c>
      <c r="D9964" t="s">
        <v>1217</v>
      </c>
      <c r="E9964" s="9">
        <v>2014</v>
      </c>
      <c r="F9964" s="9" t="e">
        <f t="shared" si="108"/>
        <v>#N/A</v>
      </c>
    </row>
    <row r="9965" spans="3:6" x14ac:dyDescent="0.25">
      <c r="C9965" t="str">
        <f t="shared" si="107"/>
        <v>SDGSUnCZ052014</v>
      </c>
      <c r="D9965" t="s">
        <v>1218</v>
      </c>
      <c r="E9965" s="9">
        <v>2014</v>
      </c>
      <c r="F9965" s="9" t="e">
        <f t="shared" si="108"/>
        <v>#N/A</v>
      </c>
    </row>
    <row r="9966" spans="3:6" x14ac:dyDescent="0.25">
      <c r="C9966" t="str">
        <f t="shared" si="107"/>
        <v>SDGSUnCZ062014</v>
      </c>
      <c r="D9966" t="s">
        <v>1219</v>
      </c>
      <c r="E9966" s="9">
        <v>2014</v>
      </c>
      <c r="F9966" s="9" t="e">
        <f t="shared" si="108"/>
        <v>#N/A</v>
      </c>
    </row>
    <row r="9967" spans="3:6" x14ac:dyDescent="0.25">
      <c r="C9967" t="str">
        <f t="shared" si="107"/>
        <v>SDGSUnCZ072014</v>
      </c>
      <c r="D9967" t="s">
        <v>1220</v>
      </c>
      <c r="E9967" s="9">
        <v>2014</v>
      </c>
      <c r="F9967" s="9" t="e">
        <f t="shared" si="108"/>
        <v>#N/A</v>
      </c>
    </row>
    <row r="9968" spans="3:6" x14ac:dyDescent="0.25">
      <c r="C9968" t="str">
        <f t="shared" si="107"/>
        <v>SDGSUnCZ082014</v>
      </c>
      <c r="D9968" t="s">
        <v>1221</v>
      </c>
      <c r="E9968" s="9">
        <v>2014</v>
      </c>
      <c r="F9968" s="9" t="e">
        <f t="shared" si="108"/>
        <v>#N/A</v>
      </c>
    </row>
    <row r="9969" spans="3:6" x14ac:dyDescent="0.25">
      <c r="C9969" t="str">
        <f t="shared" si="107"/>
        <v>SDGSUnCZ092014</v>
      </c>
      <c r="D9969" t="s">
        <v>1222</v>
      </c>
      <c r="E9969" s="9">
        <v>2014</v>
      </c>
      <c r="F9969" s="9" t="e">
        <f t="shared" si="108"/>
        <v>#N/A</v>
      </c>
    </row>
    <row r="9970" spans="3:6" x14ac:dyDescent="0.25">
      <c r="C9970" t="str">
        <f t="shared" si="107"/>
        <v>SDGSUnCZ102014</v>
      </c>
      <c r="D9970" t="s">
        <v>1223</v>
      </c>
      <c r="E9970" s="9">
        <v>2014</v>
      </c>
      <c r="F9970" s="9" t="e">
        <f t="shared" si="108"/>
        <v>#N/A</v>
      </c>
    </row>
    <row r="9971" spans="3:6" x14ac:dyDescent="0.25">
      <c r="C9971" t="str">
        <f t="shared" si="107"/>
        <v>SDGSUnCZ112014</v>
      </c>
      <c r="D9971" t="s">
        <v>1224</v>
      </c>
      <c r="E9971" s="9">
        <v>2014</v>
      </c>
      <c r="F9971" s="9" t="e">
        <f t="shared" si="108"/>
        <v>#N/A</v>
      </c>
    </row>
    <row r="9972" spans="3:6" x14ac:dyDescent="0.25">
      <c r="C9972" t="str">
        <f t="shared" si="107"/>
        <v>SDGSUnCZ122014</v>
      </c>
      <c r="D9972" t="s">
        <v>1225</v>
      </c>
      <c r="E9972" s="9">
        <v>2014</v>
      </c>
      <c r="F9972" s="9" t="e">
        <f t="shared" si="108"/>
        <v>#N/A</v>
      </c>
    </row>
    <row r="9973" spans="3:6" x14ac:dyDescent="0.25">
      <c r="C9973" t="str">
        <f t="shared" si="107"/>
        <v>SDGSUnCZ132014</v>
      </c>
      <c r="D9973" t="s">
        <v>1226</v>
      </c>
      <c r="E9973" s="9">
        <v>2014</v>
      </c>
      <c r="F9973" s="9" t="e">
        <f t="shared" si="108"/>
        <v>#N/A</v>
      </c>
    </row>
    <row r="9974" spans="3:6" x14ac:dyDescent="0.25">
      <c r="C9974" t="str">
        <f t="shared" si="107"/>
        <v>SDGSUnCZ142014</v>
      </c>
      <c r="D9974" t="s">
        <v>1227</v>
      </c>
      <c r="E9974" s="9">
        <v>2014</v>
      </c>
      <c r="F9974" s="9" t="e">
        <f t="shared" si="108"/>
        <v>#N/A</v>
      </c>
    </row>
    <row r="9975" spans="3:6" x14ac:dyDescent="0.25">
      <c r="C9975" t="str">
        <f t="shared" si="107"/>
        <v>SDGSUnCZ152014</v>
      </c>
      <c r="D9975" t="s">
        <v>1228</v>
      </c>
      <c r="E9975" s="9">
        <v>2014</v>
      </c>
      <c r="F9975" s="9" t="e">
        <f t="shared" si="108"/>
        <v>#N/A</v>
      </c>
    </row>
    <row r="9976" spans="3:6" x14ac:dyDescent="0.25">
      <c r="C9976" t="str">
        <f t="shared" si="107"/>
        <v>SDGSUnCZ162014</v>
      </c>
      <c r="D9976" t="s">
        <v>1229</v>
      </c>
      <c r="E9976" s="9">
        <v>2014</v>
      </c>
      <c r="F9976" s="9" t="e">
        <f t="shared" si="108"/>
        <v>#N/A</v>
      </c>
    </row>
    <row r="9977" spans="3:6" x14ac:dyDescent="0.25">
      <c r="C9977" t="str">
        <f t="shared" ref="C9977:C10040" si="109">+D9977&amp;E9977</f>
        <v>SDGWRfCZ012014</v>
      </c>
      <c r="D9977" t="s">
        <v>1230</v>
      </c>
      <c r="E9977" s="9">
        <v>2014</v>
      </c>
      <c r="F9977" s="9" t="e">
        <f t="shared" ref="F9977:F10040" si="110">VLOOKUP(D9977&amp;"2011",$C$4:$F$8887,4,FALSE)/2</f>
        <v>#N/A</v>
      </c>
    </row>
    <row r="9978" spans="3:6" x14ac:dyDescent="0.25">
      <c r="C9978" t="str">
        <f t="shared" si="109"/>
        <v>SDGWRfCZ022014</v>
      </c>
      <c r="D9978" t="s">
        <v>1231</v>
      </c>
      <c r="E9978" s="9">
        <v>2014</v>
      </c>
      <c r="F9978" s="9" t="e">
        <f t="shared" si="110"/>
        <v>#N/A</v>
      </c>
    </row>
    <row r="9979" spans="3:6" x14ac:dyDescent="0.25">
      <c r="C9979" t="str">
        <f t="shared" si="109"/>
        <v>SDGWRfCZ032014</v>
      </c>
      <c r="D9979" t="s">
        <v>1232</v>
      </c>
      <c r="E9979" s="9">
        <v>2014</v>
      </c>
      <c r="F9979" s="9" t="e">
        <f t="shared" si="110"/>
        <v>#N/A</v>
      </c>
    </row>
    <row r="9980" spans="3:6" x14ac:dyDescent="0.25">
      <c r="C9980" t="str">
        <f t="shared" si="109"/>
        <v>SDGWRfCZ042014</v>
      </c>
      <c r="D9980" t="s">
        <v>1233</v>
      </c>
      <c r="E9980" s="9">
        <v>2014</v>
      </c>
      <c r="F9980" s="9" t="e">
        <f t="shared" si="110"/>
        <v>#N/A</v>
      </c>
    </row>
    <row r="9981" spans="3:6" x14ac:dyDescent="0.25">
      <c r="C9981" t="str">
        <f t="shared" si="109"/>
        <v>SDGWRfCZ052014</v>
      </c>
      <c r="D9981" t="s">
        <v>1234</v>
      </c>
      <c r="E9981" s="9">
        <v>2014</v>
      </c>
      <c r="F9981" s="9" t="e">
        <f t="shared" si="110"/>
        <v>#N/A</v>
      </c>
    </row>
    <row r="9982" spans="3:6" x14ac:dyDescent="0.25">
      <c r="C9982" t="str">
        <f t="shared" si="109"/>
        <v>SDGWRfCZ062014</v>
      </c>
      <c r="D9982" t="s">
        <v>1235</v>
      </c>
      <c r="E9982" s="9">
        <v>2014</v>
      </c>
      <c r="F9982" s="9" t="e">
        <f t="shared" si="110"/>
        <v>#N/A</v>
      </c>
    </row>
    <row r="9983" spans="3:6" x14ac:dyDescent="0.25">
      <c r="C9983" t="str">
        <f t="shared" si="109"/>
        <v>SDGWRfCZ072014</v>
      </c>
      <c r="D9983" t="s">
        <v>1236</v>
      </c>
      <c r="E9983" s="9">
        <v>2014</v>
      </c>
      <c r="F9983" s="9" t="e">
        <f t="shared" si="110"/>
        <v>#N/A</v>
      </c>
    </row>
    <row r="9984" spans="3:6" x14ac:dyDescent="0.25">
      <c r="C9984" t="str">
        <f t="shared" si="109"/>
        <v>SDGWRfCZ082014</v>
      </c>
      <c r="D9984" t="s">
        <v>1237</v>
      </c>
      <c r="E9984" s="9">
        <v>2014</v>
      </c>
      <c r="F9984" s="9" t="e">
        <f t="shared" si="110"/>
        <v>#N/A</v>
      </c>
    </row>
    <row r="9985" spans="3:6" x14ac:dyDescent="0.25">
      <c r="C9985" t="str">
        <f t="shared" si="109"/>
        <v>SDGWRfCZ092014</v>
      </c>
      <c r="D9985" t="s">
        <v>1238</v>
      </c>
      <c r="E9985" s="9">
        <v>2014</v>
      </c>
      <c r="F9985" s="9" t="e">
        <f t="shared" si="110"/>
        <v>#N/A</v>
      </c>
    </row>
    <row r="9986" spans="3:6" x14ac:dyDescent="0.25">
      <c r="C9986" t="str">
        <f t="shared" si="109"/>
        <v>SDGWRfCZ102014</v>
      </c>
      <c r="D9986" t="s">
        <v>1239</v>
      </c>
      <c r="E9986" s="9">
        <v>2014</v>
      </c>
      <c r="F9986" s="9" t="e">
        <f t="shared" si="110"/>
        <v>#N/A</v>
      </c>
    </row>
    <row r="9987" spans="3:6" x14ac:dyDescent="0.25">
      <c r="C9987" t="str">
        <f t="shared" si="109"/>
        <v>SDGWRfCZ112014</v>
      </c>
      <c r="D9987" t="s">
        <v>1240</v>
      </c>
      <c r="E9987" s="9">
        <v>2014</v>
      </c>
      <c r="F9987" s="9" t="e">
        <f t="shared" si="110"/>
        <v>#N/A</v>
      </c>
    </row>
    <row r="9988" spans="3:6" x14ac:dyDescent="0.25">
      <c r="C9988" t="str">
        <f t="shared" si="109"/>
        <v>SDGWRfCZ122014</v>
      </c>
      <c r="D9988" t="s">
        <v>1241</v>
      </c>
      <c r="E9988" s="9">
        <v>2014</v>
      </c>
      <c r="F9988" s="9" t="e">
        <f t="shared" si="110"/>
        <v>#N/A</v>
      </c>
    </row>
    <row r="9989" spans="3:6" x14ac:dyDescent="0.25">
      <c r="C9989" t="str">
        <f t="shared" si="109"/>
        <v>SDGWRfCZ132014</v>
      </c>
      <c r="D9989" t="s">
        <v>1242</v>
      </c>
      <c r="E9989" s="9">
        <v>2014</v>
      </c>
      <c r="F9989" s="9" t="e">
        <f t="shared" si="110"/>
        <v>#N/A</v>
      </c>
    </row>
    <row r="9990" spans="3:6" x14ac:dyDescent="0.25">
      <c r="C9990" t="str">
        <f t="shared" si="109"/>
        <v>SDGWRfCZ142014</v>
      </c>
      <c r="D9990" t="s">
        <v>1243</v>
      </c>
      <c r="E9990" s="9">
        <v>2014</v>
      </c>
      <c r="F9990" s="9" t="e">
        <f t="shared" si="110"/>
        <v>#N/A</v>
      </c>
    </row>
    <row r="9991" spans="3:6" x14ac:dyDescent="0.25">
      <c r="C9991" t="str">
        <f t="shared" si="109"/>
        <v>SDGWRfCZ152014</v>
      </c>
      <c r="D9991" t="s">
        <v>1244</v>
      </c>
      <c r="E9991" s="9">
        <v>2014</v>
      </c>
      <c r="F9991" s="9" t="e">
        <f t="shared" si="110"/>
        <v>#N/A</v>
      </c>
    </row>
    <row r="9992" spans="3:6" x14ac:dyDescent="0.25">
      <c r="C9992" t="str">
        <f t="shared" si="109"/>
        <v>SDGWRfCZ162014</v>
      </c>
      <c r="D9992" t="s">
        <v>1245</v>
      </c>
      <c r="E9992" s="9">
        <v>2014</v>
      </c>
      <c r="F9992" s="9" t="e">
        <f t="shared" si="110"/>
        <v>#N/A</v>
      </c>
    </row>
    <row r="9993" spans="3:6" x14ac:dyDescent="0.25">
      <c r="C9993" t="str">
        <f t="shared" si="109"/>
        <v>SCGAsmCZ012014</v>
      </c>
      <c r="D9993" t="s">
        <v>1246</v>
      </c>
      <c r="E9993" s="9">
        <v>2014</v>
      </c>
      <c r="F9993" s="9" t="e">
        <f t="shared" si="110"/>
        <v>#N/A</v>
      </c>
    </row>
    <row r="9994" spans="3:6" x14ac:dyDescent="0.25">
      <c r="C9994" t="str">
        <f t="shared" si="109"/>
        <v>SCGAsmCZ022014</v>
      </c>
      <c r="D9994" t="s">
        <v>1247</v>
      </c>
      <c r="E9994" s="9">
        <v>2014</v>
      </c>
      <c r="F9994" s="9" t="e">
        <f t="shared" si="110"/>
        <v>#N/A</v>
      </c>
    </row>
    <row r="9995" spans="3:6" x14ac:dyDescent="0.25">
      <c r="C9995" t="str">
        <f t="shared" si="109"/>
        <v>SCGAsmCZ032014</v>
      </c>
      <c r="D9995" t="s">
        <v>1248</v>
      </c>
      <c r="E9995" s="9">
        <v>2014</v>
      </c>
      <c r="F9995" s="9" t="e">
        <f t="shared" si="110"/>
        <v>#N/A</v>
      </c>
    </row>
    <row r="9996" spans="3:6" x14ac:dyDescent="0.25">
      <c r="C9996" t="str">
        <f t="shared" si="109"/>
        <v>SCGAsmCZ042014</v>
      </c>
      <c r="D9996" t="s">
        <v>1249</v>
      </c>
      <c r="E9996" s="9">
        <v>2014</v>
      </c>
      <c r="F9996" s="9" t="e">
        <f t="shared" si="110"/>
        <v>#N/A</v>
      </c>
    </row>
    <row r="9997" spans="3:6" x14ac:dyDescent="0.25">
      <c r="C9997" t="str">
        <f t="shared" si="109"/>
        <v>SCGAsmCZ052014</v>
      </c>
      <c r="D9997" t="s">
        <v>1250</v>
      </c>
      <c r="E9997" s="9">
        <v>2014</v>
      </c>
      <c r="F9997" s="9" t="e">
        <f t="shared" si="110"/>
        <v>#N/A</v>
      </c>
    </row>
    <row r="9998" spans="3:6" x14ac:dyDescent="0.25">
      <c r="C9998" t="str">
        <f t="shared" si="109"/>
        <v>SCGAsmCZ062014</v>
      </c>
      <c r="D9998" t="s">
        <v>1251</v>
      </c>
      <c r="E9998" s="9">
        <v>2014</v>
      </c>
      <c r="F9998" s="9" t="e">
        <f t="shared" si="110"/>
        <v>#N/A</v>
      </c>
    </row>
    <row r="9999" spans="3:6" x14ac:dyDescent="0.25">
      <c r="C9999" t="str">
        <f t="shared" si="109"/>
        <v>SCGAsmCZ072014</v>
      </c>
      <c r="D9999" t="s">
        <v>1252</v>
      </c>
      <c r="E9999" s="9">
        <v>2014</v>
      </c>
      <c r="F9999" s="9" t="e">
        <f t="shared" si="110"/>
        <v>#N/A</v>
      </c>
    </row>
    <row r="10000" spans="3:6" x14ac:dyDescent="0.25">
      <c r="C10000" t="str">
        <f t="shared" si="109"/>
        <v>SCGAsmCZ082014</v>
      </c>
      <c r="D10000" t="s">
        <v>1253</v>
      </c>
      <c r="E10000" s="9">
        <v>2014</v>
      </c>
      <c r="F10000" s="9" t="e">
        <f t="shared" si="110"/>
        <v>#N/A</v>
      </c>
    </row>
    <row r="10001" spans="3:6" x14ac:dyDescent="0.25">
      <c r="C10001" t="str">
        <f t="shared" si="109"/>
        <v>SCGAsmCZ092014</v>
      </c>
      <c r="D10001" t="s">
        <v>1254</v>
      </c>
      <c r="E10001" s="9">
        <v>2014</v>
      </c>
      <c r="F10001" s="9" t="e">
        <f t="shared" si="110"/>
        <v>#N/A</v>
      </c>
    </row>
    <row r="10002" spans="3:6" x14ac:dyDescent="0.25">
      <c r="C10002" t="str">
        <f t="shared" si="109"/>
        <v>SCGAsmCZ102014</v>
      </c>
      <c r="D10002" t="s">
        <v>1255</v>
      </c>
      <c r="E10002" s="9">
        <v>2014</v>
      </c>
      <c r="F10002" s="9" t="e">
        <f t="shared" si="110"/>
        <v>#N/A</v>
      </c>
    </row>
    <row r="10003" spans="3:6" x14ac:dyDescent="0.25">
      <c r="C10003" t="str">
        <f t="shared" si="109"/>
        <v>SCGAsmCZ112014</v>
      </c>
      <c r="D10003" t="s">
        <v>1256</v>
      </c>
      <c r="E10003" s="9">
        <v>2014</v>
      </c>
      <c r="F10003" s="9" t="e">
        <f t="shared" si="110"/>
        <v>#N/A</v>
      </c>
    </row>
    <row r="10004" spans="3:6" x14ac:dyDescent="0.25">
      <c r="C10004" t="str">
        <f t="shared" si="109"/>
        <v>SCGAsmCZ122014</v>
      </c>
      <c r="D10004" t="s">
        <v>1257</v>
      </c>
      <c r="E10004" s="9">
        <v>2014</v>
      </c>
      <c r="F10004" s="9" t="e">
        <f t="shared" si="110"/>
        <v>#N/A</v>
      </c>
    </row>
    <row r="10005" spans="3:6" x14ac:dyDescent="0.25">
      <c r="C10005" t="str">
        <f t="shared" si="109"/>
        <v>SCGAsmCZ132014</v>
      </c>
      <c r="D10005" t="s">
        <v>1258</v>
      </c>
      <c r="E10005" s="9">
        <v>2014</v>
      </c>
      <c r="F10005" s="9" t="e">
        <f t="shared" si="110"/>
        <v>#N/A</v>
      </c>
    </row>
    <row r="10006" spans="3:6" x14ac:dyDescent="0.25">
      <c r="C10006" t="str">
        <f t="shared" si="109"/>
        <v>SCGAsmCZ142014</v>
      </c>
      <c r="D10006" t="s">
        <v>1259</v>
      </c>
      <c r="E10006" s="9">
        <v>2014</v>
      </c>
      <c r="F10006" s="9" t="e">
        <f t="shared" si="110"/>
        <v>#N/A</v>
      </c>
    </row>
    <row r="10007" spans="3:6" x14ac:dyDescent="0.25">
      <c r="C10007" t="str">
        <f t="shared" si="109"/>
        <v>SCGAsmCZ152014</v>
      </c>
      <c r="D10007" t="s">
        <v>1260</v>
      </c>
      <c r="E10007" s="9">
        <v>2014</v>
      </c>
      <c r="F10007" s="9" t="e">
        <f t="shared" si="110"/>
        <v>#N/A</v>
      </c>
    </row>
    <row r="10008" spans="3:6" x14ac:dyDescent="0.25">
      <c r="C10008" t="str">
        <f t="shared" si="109"/>
        <v>SCGAsmCZ162014</v>
      </c>
      <c r="D10008" t="s">
        <v>1261</v>
      </c>
      <c r="E10008" s="9">
        <v>2014</v>
      </c>
      <c r="F10008" s="9" t="e">
        <f t="shared" si="110"/>
        <v>#N/A</v>
      </c>
    </row>
    <row r="10009" spans="3:6" x14ac:dyDescent="0.25">
      <c r="C10009" t="str">
        <f t="shared" si="109"/>
        <v>SCGEPrCZ012014</v>
      </c>
      <c r="D10009" t="s">
        <v>1262</v>
      </c>
      <c r="E10009" s="9">
        <v>2014</v>
      </c>
      <c r="F10009" s="9" t="e">
        <f t="shared" si="110"/>
        <v>#N/A</v>
      </c>
    </row>
    <row r="10010" spans="3:6" x14ac:dyDescent="0.25">
      <c r="C10010" t="str">
        <f t="shared" si="109"/>
        <v>SCGEPrCZ022014</v>
      </c>
      <c r="D10010" t="s">
        <v>1263</v>
      </c>
      <c r="E10010" s="9">
        <v>2014</v>
      </c>
      <c r="F10010" s="9" t="e">
        <f t="shared" si="110"/>
        <v>#N/A</v>
      </c>
    </row>
    <row r="10011" spans="3:6" x14ac:dyDescent="0.25">
      <c r="C10011" t="str">
        <f t="shared" si="109"/>
        <v>SCGEPrCZ032014</v>
      </c>
      <c r="D10011" t="s">
        <v>1264</v>
      </c>
      <c r="E10011" s="9">
        <v>2014</v>
      </c>
      <c r="F10011" s="9" t="e">
        <f t="shared" si="110"/>
        <v>#N/A</v>
      </c>
    </row>
    <row r="10012" spans="3:6" x14ac:dyDescent="0.25">
      <c r="C10012" t="str">
        <f t="shared" si="109"/>
        <v>SCGEPrCZ042014</v>
      </c>
      <c r="D10012" t="s">
        <v>1265</v>
      </c>
      <c r="E10012" s="9">
        <v>2014</v>
      </c>
      <c r="F10012" s="9" t="e">
        <f t="shared" si="110"/>
        <v>#N/A</v>
      </c>
    </row>
    <row r="10013" spans="3:6" x14ac:dyDescent="0.25">
      <c r="C10013" t="str">
        <f t="shared" si="109"/>
        <v>SCGEPrCZ052014</v>
      </c>
      <c r="D10013" t="s">
        <v>1266</v>
      </c>
      <c r="E10013" s="9">
        <v>2014</v>
      </c>
      <c r="F10013" s="9" t="e">
        <f t="shared" si="110"/>
        <v>#N/A</v>
      </c>
    </row>
    <row r="10014" spans="3:6" x14ac:dyDescent="0.25">
      <c r="C10014" t="str">
        <f t="shared" si="109"/>
        <v>SCGEPrCZ062014</v>
      </c>
      <c r="D10014" t="s">
        <v>1267</v>
      </c>
      <c r="E10014" s="9">
        <v>2014</v>
      </c>
      <c r="F10014" s="9" t="e">
        <f t="shared" si="110"/>
        <v>#N/A</v>
      </c>
    </row>
    <row r="10015" spans="3:6" x14ac:dyDescent="0.25">
      <c r="C10015" t="str">
        <f t="shared" si="109"/>
        <v>SCGEPrCZ072014</v>
      </c>
      <c r="D10015" t="s">
        <v>1268</v>
      </c>
      <c r="E10015" s="9">
        <v>2014</v>
      </c>
      <c r="F10015" s="9" t="e">
        <f t="shared" si="110"/>
        <v>#N/A</v>
      </c>
    </row>
    <row r="10016" spans="3:6" x14ac:dyDescent="0.25">
      <c r="C10016" t="str">
        <f t="shared" si="109"/>
        <v>SCGEPrCZ082014</v>
      </c>
      <c r="D10016" t="s">
        <v>1269</v>
      </c>
      <c r="E10016" s="9">
        <v>2014</v>
      </c>
      <c r="F10016" s="9" t="e">
        <f t="shared" si="110"/>
        <v>#N/A</v>
      </c>
    </row>
    <row r="10017" spans="3:6" x14ac:dyDescent="0.25">
      <c r="C10017" t="str">
        <f t="shared" si="109"/>
        <v>SCGEPrCZ092014</v>
      </c>
      <c r="D10017" t="s">
        <v>1270</v>
      </c>
      <c r="E10017" s="9">
        <v>2014</v>
      </c>
      <c r="F10017" s="9" t="e">
        <f t="shared" si="110"/>
        <v>#N/A</v>
      </c>
    </row>
    <row r="10018" spans="3:6" x14ac:dyDescent="0.25">
      <c r="C10018" t="str">
        <f t="shared" si="109"/>
        <v>SCGEPrCZ102014</v>
      </c>
      <c r="D10018" t="s">
        <v>1271</v>
      </c>
      <c r="E10018" s="9">
        <v>2014</v>
      </c>
      <c r="F10018" s="9" t="e">
        <f t="shared" si="110"/>
        <v>#N/A</v>
      </c>
    </row>
    <row r="10019" spans="3:6" x14ac:dyDescent="0.25">
      <c r="C10019" t="str">
        <f t="shared" si="109"/>
        <v>SCGEPrCZ112014</v>
      </c>
      <c r="D10019" t="s">
        <v>1272</v>
      </c>
      <c r="E10019" s="9">
        <v>2014</v>
      </c>
      <c r="F10019" s="9" t="e">
        <f t="shared" si="110"/>
        <v>#N/A</v>
      </c>
    </row>
    <row r="10020" spans="3:6" x14ac:dyDescent="0.25">
      <c r="C10020" t="str">
        <f t="shared" si="109"/>
        <v>SCGEPrCZ122014</v>
      </c>
      <c r="D10020" t="s">
        <v>1273</v>
      </c>
      <c r="E10020" s="9">
        <v>2014</v>
      </c>
      <c r="F10020" s="9" t="e">
        <f t="shared" si="110"/>
        <v>#N/A</v>
      </c>
    </row>
    <row r="10021" spans="3:6" x14ac:dyDescent="0.25">
      <c r="C10021" t="str">
        <f t="shared" si="109"/>
        <v>SCGEPrCZ132014</v>
      </c>
      <c r="D10021" t="s">
        <v>1274</v>
      </c>
      <c r="E10021" s="9">
        <v>2014</v>
      </c>
      <c r="F10021" s="9" t="e">
        <f t="shared" si="110"/>
        <v>#N/A</v>
      </c>
    </row>
    <row r="10022" spans="3:6" x14ac:dyDescent="0.25">
      <c r="C10022" t="str">
        <f t="shared" si="109"/>
        <v>SCGEPrCZ142014</v>
      </c>
      <c r="D10022" t="s">
        <v>1275</v>
      </c>
      <c r="E10022" s="9">
        <v>2014</v>
      </c>
      <c r="F10022" s="9" t="e">
        <f t="shared" si="110"/>
        <v>#N/A</v>
      </c>
    </row>
    <row r="10023" spans="3:6" x14ac:dyDescent="0.25">
      <c r="C10023" t="str">
        <f t="shared" si="109"/>
        <v>SCGEPrCZ152014</v>
      </c>
      <c r="D10023" t="s">
        <v>1276</v>
      </c>
      <c r="E10023" s="9">
        <v>2014</v>
      </c>
      <c r="F10023" s="9" t="e">
        <f t="shared" si="110"/>
        <v>#N/A</v>
      </c>
    </row>
    <row r="10024" spans="3:6" x14ac:dyDescent="0.25">
      <c r="C10024" t="str">
        <f t="shared" si="109"/>
        <v>SCGEPrCZ162014</v>
      </c>
      <c r="D10024" t="s">
        <v>1277</v>
      </c>
      <c r="E10024" s="9">
        <v>2014</v>
      </c>
      <c r="F10024" s="9" t="e">
        <f t="shared" si="110"/>
        <v>#N/A</v>
      </c>
    </row>
    <row r="10025" spans="3:6" x14ac:dyDescent="0.25">
      <c r="C10025" t="str">
        <f t="shared" si="109"/>
        <v>SCGESeCZ012014</v>
      </c>
      <c r="D10025" t="s">
        <v>1278</v>
      </c>
      <c r="E10025" s="9">
        <v>2014</v>
      </c>
      <c r="F10025" s="9" t="e">
        <f t="shared" si="110"/>
        <v>#N/A</v>
      </c>
    </row>
    <row r="10026" spans="3:6" x14ac:dyDescent="0.25">
      <c r="C10026" t="str">
        <f t="shared" si="109"/>
        <v>SCGESeCZ022014</v>
      </c>
      <c r="D10026" t="s">
        <v>1279</v>
      </c>
      <c r="E10026" s="9">
        <v>2014</v>
      </c>
      <c r="F10026" s="9" t="e">
        <f t="shared" si="110"/>
        <v>#N/A</v>
      </c>
    </row>
    <row r="10027" spans="3:6" x14ac:dyDescent="0.25">
      <c r="C10027" t="str">
        <f t="shared" si="109"/>
        <v>SCGESeCZ032014</v>
      </c>
      <c r="D10027" t="s">
        <v>1280</v>
      </c>
      <c r="E10027" s="9">
        <v>2014</v>
      </c>
      <c r="F10027" s="9" t="e">
        <f t="shared" si="110"/>
        <v>#N/A</v>
      </c>
    </row>
    <row r="10028" spans="3:6" x14ac:dyDescent="0.25">
      <c r="C10028" t="str">
        <f t="shared" si="109"/>
        <v>SCGESeCZ042014</v>
      </c>
      <c r="D10028" t="s">
        <v>1281</v>
      </c>
      <c r="E10028" s="9">
        <v>2014</v>
      </c>
      <c r="F10028" s="9" t="e">
        <f t="shared" si="110"/>
        <v>#N/A</v>
      </c>
    </row>
    <row r="10029" spans="3:6" x14ac:dyDescent="0.25">
      <c r="C10029" t="str">
        <f t="shared" si="109"/>
        <v>SCGESeCZ052014</v>
      </c>
      <c r="D10029" t="s">
        <v>1282</v>
      </c>
      <c r="E10029" s="9">
        <v>2014</v>
      </c>
      <c r="F10029" s="9" t="e">
        <f t="shared" si="110"/>
        <v>#N/A</v>
      </c>
    </row>
    <row r="10030" spans="3:6" x14ac:dyDescent="0.25">
      <c r="C10030" t="str">
        <f t="shared" si="109"/>
        <v>SCGESeCZ062014</v>
      </c>
      <c r="D10030" t="s">
        <v>1283</v>
      </c>
      <c r="E10030" s="9">
        <v>2014</v>
      </c>
      <c r="F10030" s="9" t="e">
        <f t="shared" si="110"/>
        <v>#N/A</v>
      </c>
    </row>
    <row r="10031" spans="3:6" x14ac:dyDescent="0.25">
      <c r="C10031" t="str">
        <f t="shared" si="109"/>
        <v>SCGESeCZ072014</v>
      </c>
      <c r="D10031" t="s">
        <v>1284</v>
      </c>
      <c r="E10031" s="9">
        <v>2014</v>
      </c>
      <c r="F10031" s="9" t="e">
        <f t="shared" si="110"/>
        <v>#N/A</v>
      </c>
    </row>
    <row r="10032" spans="3:6" x14ac:dyDescent="0.25">
      <c r="C10032" t="str">
        <f t="shared" si="109"/>
        <v>SCGESeCZ082014</v>
      </c>
      <c r="D10032" t="s">
        <v>1285</v>
      </c>
      <c r="E10032" s="9">
        <v>2014</v>
      </c>
      <c r="F10032" s="9" t="e">
        <f t="shared" si="110"/>
        <v>#N/A</v>
      </c>
    </row>
    <row r="10033" spans="3:6" x14ac:dyDescent="0.25">
      <c r="C10033" t="str">
        <f t="shared" si="109"/>
        <v>SCGESeCZ092014</v>
      </c>
      <c r="D10033" t="s">
        <v>1286</v>
      </c>
      <c r="E10033" s="9">
        <v>2014</v>
      </c>
      <c r="F10033" s="9" t="e">
        <f t="shared" si="110"/>
        <v>#N/A</v>
      </c>
    </row>
    <row r="10034" spans="3:6" x14ac:dyDescent="0.25">
      <c r="C10034" t="str">
        <f t="shared" si="109"/>
        <v>SCGESeCZ102014</v>
      </c>
      <c r="D10034" t="s">
        <v>1287</v>
      </c>
      <c r="E10034" s="9">
        <v>2014</v>
      </c>
      <c r="F10034" s="9" t="e">
        <f t="shared" si="110"/>
        <v>#N/A</v>
      </c>
    </row>
    <row r="10035" spans="3:6" x14ac:dyDescent="0.25">
      <c r="C10035" t="str">
        <f t="shared" si="109"/>
        <v>SCGESeCZ112014</v>
      </c>
      <c r="D10035" t="s">
        <v>1288</v>
      </c>
      <c r="E10035" s="9">
        <v>2014</v>
      </c>
      <c r="F10035" s="9" t="e">
        <f t="shared" si="110"/>
        <v>#N/A</v>
      </c>
    </row>
    <row r="10036" spans="3:6" x14ac:dyDescent="0.25">
      <c r="C10036" t="str">
        <f t="shared" si="109"/>
        <v>SCGESeCZ122014</v>
      </c>
      <c r="D10036" t="s">
        <v>1289</v>
      </c>
      <c r="E10036" s="9">
        <v>2014</v>
      </c>
      <c r="F10036" s="9" t="e">
        <f t="shared" si="110"/>
        <v>#N/A</v>
      </c>
    </row>
    <row r="10037" spans="3:6" x14ac:dyDescent="0.25">
      <c r="C10037" t="str">
        <f t="shared" si="109"/>
        <v>SCGESeCZ132014</v>
      </c>
      <c r="D10037" t="s">
        <v>1290</v>
      </c>
      <c r="E10037" s="9">
        <v>2014</v>
      </c>
      <c r="F10037" s="9" t="e">
        <f t="shared" si="110"/>
        <v>#N/A</v>
      </c>
    </row>
    <row r="10038" spans="3:6" x14ac:dyDescent="0.25">
      <c r="C10038" t="str">
        <f t="shared" si="109"/>
        <v>SCGESeCZ142014</v>
      </c>
      <c r="D10038" t="s">
        <v>1291</v>
      </c>
      <c r="E10038" s="9">
        <v>2014</v>
      </c>
      <c r="F10038" s="9" t="e">
        <f t="shared" si="110"/>
        <v>#N/A</v>
      </c>
    </row>
    <row r="10039" spans="3:6" x14ac:dyDescent="0.25">
      <c r="C10039" t="str">
        <f t="shared" si="109"/>
        <v>SCGESeCZ152014</v>
      </c>
      <c r="D10039" t="s">
        <v>1292</v>
      </c>
      <c r="E10039" s="9">
        <v>2014</v>
      </c>
      <c r="F10039" s="9" t="e">
        <f t="shared" si="110"/>
        <v>#N/A</v>
      </c>
    </row>
    <row r="10040" spans="3:6" x14ac:dyDescent="0.25">
      <c r="C10040" t="str">
        <f t="shared" si="109"/>
        <v>SCGESeCZ162014</v>
      </c>
      <c r="D10040" t="s">
        <v>1293</v>
      </c>
      <c r="E10040" s="9">
        <v>2014</v>
      </c>
      <c r="F10040" s="9" t="e">
        <f t="shared" si="110"/>
        <v>#N/A</v>
      </c>
    </row>
    <row r="10041" spans="3:6" x14ac:dyDescent="0.25">
      <c r="C10041" t="str">
        <f t="shared" ref="C10041:C10104" si="111">+D10041&amp;E10041</f>
        <v>SCGECCCZ012014</v>
      </c>
      <c r="D10041" t="s">
        <v>1294</v>
      </c>
      <c r="E10041" s="9">
        <v>2014</v>
      </c>
      <c r="F10041" s="9" t="e">
        <f t="shared" ref="F10041:F10104" si="112">VLOOKUP(D10041&amp;"2011",$C$4:$F$8887,4,FALSE)/2</f>
        <v>#N/A</v>
      </c>
    </row>
    <row r="10042" spans="3:6" x14ac:dyDescent="0.25">
      <c r="C10042" t="str">
        <f t="shared" si="111"/>
        <v>SCGECCCZ022014</v>
      </c>
      <c r="D10042" t="s">
        <v>1295</v>
      </c>
      <c r="E10042" s="9">
        <v>2014</v>
      </c>
      <c r="F10042" s="9" t="e">
        <f t="shared" si="112"/>
        <v>#N/A</v>
      </c>
    </row>
    <row r="10043" spans="3:6" x14ac:dyDescent="0.25">
      <c r="C10043" t="str">
        <f t="shared" si="111"/>
        <v>SCGECCCZ032014</v>
      </c>
      <c r="D10043" t="s">
        <v>1296</v>
      </c>
      <c r="E10043" s="9">
        <v>2014</v>
      </c>
      <c r="F10043" s="9" t="e">
        <f t="shared" si="112"/>
        <v>#N/A</v>
      </c>
    </row>
    <row r="10044" spans="3:6" x14ac:dyDescent="0.25">
      <c r="C10044" t="str">
        <f t="shared" si="111"/>
        <v>SCGECCCZ042014</v>
      </c>
      <c r="D10044" t="s">
        <v>1297</v>
      </c>
      <c r="E10044" s="9">
        <v>2014</v>
      </c>
      <c r="F10044" s="9" t="e">
        <f t="shared" si="112"/>
        <v>#N/A</v>
      </c>
    </row>
    <row r="10045" spans="3:6" x14ac:dyDescent="0.25">
      <c r="C10045" t="str">
        <f t="shared" si="111"/>
        <v>SCGECCCZ052014</v>
      </c>
      <c r="D10045" t="s">
        <v>1298</v>
      </c>
      <c r="E10045" s="9">
        <v>2014</v>
      </c>
      <c r="F10045" s="9" t="e">
        <f t="shared" si="112"/>
        <v>#N/A</v>
      </c>
    </row>
    <row r="10046" spans="3:6" x14ac:dyDescent="0.25">
      <c r="C10046" t="str">
        <f t="shared" si="111"/>
        <v>SCGECCCZ062014</v>
      </c>
      <c r="D10046" t="s">
        <v>1299</v>
      </c>
      <c r="E10046" s="9">
        <v>2014</v>
      </c>
      <c r="F10046" s="9" t="e">
        <f t="shared" si="112"/>
        <v>#N/A</v>
      </c>
    </row>
    <row r="10047" spans="3:6" x14ac:dyDescent="0.25">
      <c r="C10047" t="str">
        <f t="shared" si="111"/>
        <v>SCGECCCZ072014</v>
      </c>
      <c r="D10047" t="s">
        <v>1300</v>
      </c>
      <c r="E10047" s="9">
        <v>2014</v>
      </c>
      <c r="F10047" s="9" t="e">
        <f t="shared" si="112"/>
        <v>#N/A</v>
      </c>
    </row>
    <row r="10048" spans="3:6" x14ac:dyDescent="0.25">
      <c r="C10048" t="str">
        <f t="shared" si="111"/>
        <v>SCGECCCZ082014</v>
      </c>
      <c r="D10048" t="s">
        <v>1301</v>
      </c>
      <c r="E10048" s="9">
        <v>2014</v>
      </c>
      <c r="F10048" s="9" t="e">
        <f t="shared" si="112"/>
        <v>#N/A</v>
      </c>
    </row>
    <row r="10049" spans="3:6" x14ac:dyDescent="0.25">
      <c r="C10049" t="str">
        <f t="shared" si="111"/>
        <v>SCGECCCZ092014</v>
      </c>
      <c r="D10049" t="s">
        <v>1302</v>
      </c>
      <c r="E10049" s="9">
        <v>2014</v>
      </c>
      <c r="F10049" s="9" t="e">
        <f t="shared" si="112"/>
        <v>#N/A</v>
      </c>
    </row>
    <row r="10050" spans="3:6" x14ac:dyDescent="0.25">
      <c r="C10050" t="str">
        <f t="shared" si="111"/>
        <v>SCGECCCZ102014</v>
      </c>
      <c r="D10050" t="s">
        <v>1303</v>
      </c>
      <c r="E10050" s="9">
        <v>2014</v>
      </c>
      <c r="F10050" s="9" t="e">
        <f t="shared" si="112"/>
        <v>#N/A</v>
      </c>
    </row>
    <row r="10051" spans="3:6" x14ac:dyDescent="0.25">
      <c r="C10051" t="str">
        <f t="shared" si="111"/>
        <v>SCGECCCZ112014</v>
      </c>
      <c r="D10051" t="s">
        <v>1304</v>
      </c>
      <c r="E10051" s="9">
        <v>2014</v>
      </c>
      <c r="F10051" s="9" t="e">
        <f t="shared" si="112"/>
        <v>#N/A</v>
      </c>
    </row>
    <row r="10052" spans="3:6" x14ac:dyDescent="0.25">
      <c r="C10052" t="str">
        <f t="shared" si="111"/>
        <v>SCGECCCZ122014</v>
      </c>
      <c r="D10052" t="s">
        <v>1305</v>
      </c>
      <c r="E10052" s="9">
        <v>2014</v>
      </c>
      <c r="F10052" s="9" t="e">
        <f t="shared" si="112"/>
        <v>#N/A</v>
      </c>
    </row>
    <row r="10053" spans="3:6" x14ac:dyDescent="0.25">
      <c r="C10053" t="str">
        <f t="shared" si="111"/>
        <v>SCGECCCZ132014</v>
      </c>
      <c r="D10053" t="s">
        <v>1306</v>
      </c>
      <c r="E10053" s="9">
        <v>2014</v>
      </c>
      <c r="F10053" s="9" t="e">
        <f t="shared" si="112"/>
        <v>#N/A</v>
      </c>
    </row>
    <row r="10054" spans="3:6" x14ac:dyDescent="0.25">
      <c r="C10054" t="str">
        <f t="shared" si="111"/>
        <v>SCGECCCZ142014</v>
      </c>
      <c r="D10054" t="s">
        <v>1307</v>
      </c>
      <c r="E10054" s="9">
        <v>2014</v>
      </c>
      <c r="F10054" s="9" t="e">
        <f t="shared" si="112"/>
        <v>#N/A</v>
      </c>
    </row>
    <row r="10055" spans="3:6" x14ac:dyDescent="0.25">
      <c r="C10055" t="str">
        <f t="shared" si="111"/>
        <v>SCGECCCZ152014</v>
      </c>
      <c r="D10055" t="s">
        <v>1308</v>
      </c>
      <c r="E10055" s="9">
        <v>2014</v>
      </c>
      <c r="F10055" s="9" t="e">
        <f t="shared" si="112"/>
        <v>#N/A</v>
      </c>
    </row>
    <row r="10056" spans="3:6" x14ac:dyDescent="0.25">
      <c r="C10056" t="str">
        <f t="shared" si="111"/>
        <v>SCGECCCZ162014</v>
      </c>
      <c r="D10056" t="s">
        <v>1309</v>
      </c>
      <c r="E10056" s="9">
        <v>2014</v>
      </c>
      <c r="F10056" s="9" t="e">
        <f t="shared" si="112"/>
        <v>#N/A</v>
      </c>
    </row>
    <row r="10057" spans="3:6" x14ac:dyDescent="0.25">
      <c r="C10057" t="str">
        <f t="shared" si="111"/>
        <v>SCGEUnCZ012014</v>
      </c>
      <c r="D10057" t="s">
        <v>1310</v>
      </c>
      <c r="E10057" s="9">
        <v>2014</v>
      </c>
      <c r="F10057" s="9" t="e">
        <f t="shared" si="112"/>
        <v>#N/A</v>
      </c>
    </row>
    <row r="10058" spans="3:6" x14ac:dyDescent="0.25">
      <c r="C10058" t="str">
        <f t="shared" si="111"/>
        <v>SCGEUnCZ022014</v>
      </c>
      <c r="D10058" t="s">
        <v>1311</v>
      </c>
      <c r="E10058" s="9">
        <v>2014</v>
      </c>
      <c r="F10058" s="9" t="e">
        <f t="shared" si="112"/>
        <v>#N/A</v>
      </c>
    </row>
    <row r="10059" spans="3:6" x14ac:dyDescent="0.25">
      <c r="C10059" t="str">
        <f t="shared" si="111"/>
        <v>SCGEUnCZ032014</v>
      </c>
      <c r="D10059" t="s">
        <v>1312</v>
      </c>
      <c r="E10059" s="9">
        <v>2014</v>
      </c>
      <c r="F10059" s="9" t="e">
        <f t="shared" si="112"/>
        <v>#N/A</v>
      </c>
    </row>
    <row r="10060" spans="3:6" x14ac:dyDescent="0.25">
      <c r="C10060" t="str">
        <f t="shared" si="111"/>
        <v>SCGEUnCZ042014</v>
      </c>
      <c r="D10060" t="s">
        <v>1313</v>
      </c>
      <c r="E10060" s="9">
        <v>2014</v>
      </c>
      <c r="F10060" s="9" t="e">
        <f t="shared" si="112"/>
        <v>#N/A</v>
      </c>
    </row>
    <row r="10061" spans="3:6" x14ac:dyDescent="0.25">
      <c r="C10061" t="str">
        <f t="shared" si="111"/>
        <v>SCGEUnCZ052014</v>
      </c>
      <c r="D10061" t="s">
        <v>1314</v>
      </c>
      <c r="E10061" s="9">
        <v>2014</v>
      </c>
      <c r="F10061" s="9" t="e">
        <f t="shared" si="112"/>
        <v>#N/A</v>
      </c>
    </row>
    <row r="10062" spans="3:6" x14ac:dyDescent="0.25">
      <c r="C10062" t="str">
        <f t="shared" si="111"/>
        <v>SCGEUnCZ062014</v>
      </c>
      <c r="D10062" t="s">
        <v>1315</v>
      </c>
      <c r="E10062" s="9">
        <v>2014</v>
      </c>
      <c r="F10062" s="9" t="e">
        <f t="shared" si="112"/>
        <v>#N/A</v>
      </c>
    </row>
    <row r="10063" spans="3:6" x14ac:dyDescent="0.25">
      <c r="C10063" t="str">
        <f t="shared" si="111"/>
        <v>SCGEUnCZ072014</v>
      </c>
      <c r="D10063" t="s">
        <v>1316</v>
      </c>
      <c r="E10063" s="9">
        <v>2014</v>
      </c>
      <c r="F10063" s="9" t="e">
        <f t="shared" si="112"/>
        <v>#N/A</v>
      </c>
    </row>
    <row r="10064" spans="3:6" x14ac:dyDescent="0.25">
      <c r="C10064" t="str">
        <f t="shared" si="111"/>
        <v>SCGEUnCZ082014</v>
      </c>
      <c r="D10064" t="s">
        <v>1317</v>
      </c>
      <c r="E10064" s="9">
        <v>2014</v>
      </c>
      <c r="F10064" s="9" t="e">
        <f t="shared" si="112"/>
        <v>#N/A</v>
      </c>
    </row>
    <row r="10065" spans="3:6" x14ac:dyDescent="0.25">
      <c r="C10065" t="str">
        <f t="shared" si="111"/>
        <v>SCGEUnCZ092014</v>
      </c>
      <c r="D10065" t="s">
        <v>1318</v>
      </c>
      <c r="E10065" s="9">
        <v>2014</v>
      </c>
      <c r="F10065" s="9" t="e">
        <f t="shared" si="112"/>
        <v>#N/A</v>
      </c>
    </row>
    <row r="10066" spans="3:6" x14ac:dyDescent="0.25">
      <c r="C10066" t="str">
        <f t="shared" si="111"/>
        <v>SCGEUnCZ102014</v>
      </c>
      <c r="D10066" t="s">
        <v>1319</v>
      </c>
      <c r="E10066" s="9">
        <v>2014</v>
      </c>
      <c r="F10066" s="9" t="e">
        <f t="shared" si="112"/>
        <v>#N/A</v>
      </c>
    </row>
    <row r="10067" spans="3:6" x14ac:dyDescent="0.25">
      <c r="C10067" t="str">
        <f t="shared" si="111"/>
        <v>SCGEUnCZ112014</v>
      </c>
      <c r="D10067" t="s">
        <v>1320</v>
      </c>
      <c r="E10067" s="9">
        <v>2014</v>
      </c>
      <c r="F10067" s="9" t="e">
        <f t="shared" si="112"/>
        <v>#N/A</v>
      </c>
    </row>
    <row r="10068" spans="3:6" x14ac:dyDescent="0.25">
      <c r="C10068" t="str">
        <f t="shared" si="111"/>
        <v>SCGEUnCZ122014</v>
      </c>
      <c r="D10068" t="s">
        <v>1321</v>
      </c>
      <c r="E10068" s="9">
        <v>2014</v>
      </c>
      <c r="F10068" s="9" t="e">
        <f t="shared" si="112"/>
        <v>#N/A</v>
      </c>
    </row>
    <row r="10069" spans="3:6" x14ac:dyDescent="0.25">
      <c r="C10069" t="str">
        <f t="shared" si="111"/>
        <v>SCGEUnCZ132014</v>
      </c>
      <c r="D10069" t="s">
        <v>1322</v>
      </c>
      <c r="E10069" s="9">
        <v>2014</v>
      </c>
      <c r="F10069" s="9" t="e">
        <f t="shared" si="112"/>
        <v>#N/A</v>
      </c>
    </row>
    <row r="10070" spans="3:6" x14ac:dyDescent="0.25">
      <c r="C10070" t="str">
        <f t="shared" si="111"/>
        <v>SCGEUnCZ142014</v>
      </c>
      <c r="D10070" t="s">
        <v>1323</v>
      </c>
      <c r="E10070" s="9">
        <v>2014</v>
      </c>
      <c r="F10070" s="9" t="e">
        <f t="shared" si="112"/>
        <v>#N/A</v>
      </c>
    </row>
    <row r="10071" spans="3:6" x14ac:dyDescent="0.25">
      <c r="C10071" t="str">
        <f t="shared" si="111"/>
        <v>SCGEUnCZ152014</v>
      </c>
      <c r="D10071" t="s">
        <v>1324</v>
      </c>
      <c r="E10071" s="9">
        <v>2014</v>
      </c>
      <c r="F10071" s="9" t="e">
        <f t="shared" si="112"/>
        <v>#N/A</v>
      </c>
    </row>
    <row r="10072" spans="3:6" x14ac:dyDescent="0.25">
      <c r="C10072" t="str">
        <f t="shared" si="111"/>
        <v>SCGEUnCZ162014</v>
      </c>
      <c r="D10072" t="s">
        <v>1325</v>
      </c>
      <c r="E10072" s="9">
        <v>2014</v>
      </c>
      <c r="F10072" s="9" t="e">
        <f t="shared" si="112"/>
        <v>#N/A</v>
      </c>
    </row>
    <row r="10073" spans="3:6" x14ac:dyDescent="0.25">
      <c r="C10073" t="str">
        <f t="shared" si="111"/>
        <v>SCGERCCZ012014</v>
      </c>
      <c r="D10073" t="s">
        <v>1326</v>
      </c>
      <c r="E10073" s="9">
        <v>2014</v>
      </c>
      <c r="F10073" s="9" t="e">
        <f t="shared" si="112"/>
        <v>#N/A</v>
      </c>
    </row>
    <row r="10074" spans="3:6" x14ac:dyDescent="0.25">
      <c r="C10074" t="str">
        <f t="shared" si="111"/>
        <v>SCGERCCZ022014</v>
      </c>
      <c r="D10074" t="s">
        <v>1327</v>
      </c>
      <c r="E10074" s="9">
        <v>2014</v>
      </c>
      <c r="F10074" s="9" t="e">
        <f t="shared" si="112"/>
        <v>#N/A</v>
      </c>
    </row>
    <row r="10075" spans="3:6" x14ac:dyDescent="0.25">
      <c r="C10075" t="str">
        <f t="shared" si="111"/>
        <v>SCGERCCZ032014</v>
      </c>
      <c r="D10075" t="s">
        <v>1328</v>
      </c>
      <c r="E10075" s="9">
        <v>2014</v>
      </c>
      <c r="F10075" s="9" t="e">
        <f t="shared" si="112"/>
        <v>#N/A</v>
      </c>
    </row>
    <row r="10076" spans="3:6" x14ac:dyDescent="0.25">
      <c r="C10076" t="str">
        <f t="shared" si="111"/>
        <v>SCGERCCZ042014</v>
      </c>
      <c r="D10076" t="s">
        <v>1329</v>
      </c>
      <c r="E10076" s="9">
        <v>2014</v>
      </c>
      <c r="F10076" s="9" t="e">
        <f t="shared" si="112"/>
        <v>#N/A</v>
      </c>
    </row>
    <row r="10077" spans="3:6" x14ac:dyDescent="0.25">
      <c r="C10077" t="str">
        <f t="shared" si="111"/>
        <v>SCGERCCZ052014</v>
      </c>
      <c r="D10077" t="s">
        <v>1330</v>
      </c>
      <c r="E10077" s="9">
        <v>2014</v>
      </c>
      <c r="F10077" s="9" t="e">
        <f t="shared" si="112"/>
        <v>#N/A</v>
      </c>
    </row>
    <row r="10078" spans="3:6" x14ac:dyDescent="0.25">
      <c r="C10078" t="str">
        <f t="shared" si="111"/>
        <v>SCGERCCZ062014</v>
      </c>
      <c r="D10078" t="s">
        <v>1331</v>
      </c>
      <c r="E10078" s="9">
        <v>2014</v>
      </c>
      <c r="F10078" s="9" t="e">
        <f t="shared" si="112"/>
        <v>#N/A</v>
      </c>
    </row>
    <row r="10079" spans="3:6" x14ac:dyDescent="0.25">
      <c r="C10079" t="str">
        <f t="shared" si="111"/>
        <v>SCGERCCZ072014</v>
      </c>
      <c r="D10079" t="s">
        <v>1332</v>
      </c>
      <c r="E10079" s="9">
        <v>2014</v>
      </c>
      <c r="F10079" s="9" t="e">
        <f t="shared" si="112"/>
        <v>#N/A</v>
      </c>
    </row>
    <row r="10080" spans="3:6" x14ac:dyDescent="0.25">
      <c r="C10080" t="str">
        <f t="shared" si="111"/>
        <v>SCGERCCZ082014</v>
      </c>
      <c r="D10080" t="s">
        <v>1333</v>
      </c>
      <c r="E10080" s="9">
        <v>2014</v>
      </c>
      <c r="F10080" s="9" t="e">
        <f t="shared" si="112"/>
        <v>#N/A</v>
      </c>
    </row>
    <row r="10081" spans="3:6" x14ac:dyDescent="0.25">
      <c r="C10081" t="str">
        <f t="shared" si="111"/>
        <v>SCGERCCZ092014</v>
      </c>
      <c r="D10081" t="s">
        <v>1334</v>
      </c>
      <c r="E10081" s="9">
        <v>2014</v>
      </c>
      <c r="F10081" s="9" t="e">
        <f t="shared" si="112"/>
        <v>#N/A</v>
      </c>
    </row>
    <row r="10082" spans="3:6" x14ac:dyDescent="0.25">
      <c r="C10082" t="str">
        <f t="shared" si="111"/>
        <v>SCGERCCZ102014</v>
      </c>
      <c r="D10082" t="s">
        <v>1335</v>
      </c>
      <c r="E10082" s="9">
        <v>2014</v>
      </c>
      <c r="F10082" s="9" t="e">
        <f t="shared" si="112"/>
        <v>#N/A</v>
      </c>
    </row>
    <row r="10083" spans="3:6" x14ac:dyDescent="0.25">
      <c r="C10083" t="str">
        <f t="shared" si="111"/>
        <v>SCGERCCZ112014</v>
      </c>
      <c r="D10083" t="s">
        <v>1336</v>
      </c>
      <c r="E10083" s="9">
        <v>2014</v>
      </c>
      <c r="F10083" s="9" t="e">
        <f t="shared" si="112"/>
        <v>#N/A</v>
      </c>
    </row>
    <row r="10084" spans="3:6" x14ac:dyDescent="0.25">
      <c r="C10084" t="str">
        <f t="shared" si="111"/>
        <v>SCGERCCZ122014</v>
      </c>
      <c r="D10084" t="s">
        <v>1337</v>
      </c>
      <c r="E10084" s="9">
        <v>2014</v>
      </c>
      <c r="F10084" s="9" t="e">
        <f t="shared" si="112"/>
        <v>#N/A</v>
      </c>
    </row>
    <row r="10085" spans="3:6" x14ac:dyDescent="0.25">
      <c r="C10085" t="str">
        <f t="shared" si="111"/>
        <v>SCGERCCZ132014</v>
      </c>
      <c r="D10085" t="s">
        <v>1338</v>
      </c>
      <c r="E10085" s="9">
        <v>2014</v>
      </c>
      <c r="F10085" s="9" t="e">
        <f t="shared" si="112"/>
        <v>#N/A</v>
      </c>
    </row>
    <row r="10086" spans="3:6" x14ac:dyDescent="0.25">
      <c r="C10086" t="str">
        <f t="shared" si="111"/>
        <v>SCGERCCZ142014</v>
      </c>
      <c r="D10086" t="s">
        <v>1339</v>
      </c>
      <c r="E10086" s="9">
        <v>2014</v>
      </c>
      <c r="F10086" s="9" t="e">
        <f t="shared" si="112"/>
        <v>#N/A</v>
      </c>
    </row>
    <row r="10087" spans="3:6" x14ac:dyDescent="0.25">
      <c r="C10087" t="str">
        <f t="shared" si="111"/>
        <v>SCGERCCZ152014</v>
      </c>
      <c r="D10087" t="s">
        <v>1340</v>
      </c>
      <c r="E10087" s="9">
        <v>2014</v>
      </c>
      <c r="F10087" s="9" t="e">
        <f t="shared" si="112"/>
        <v>#N/A</v>
      </c>
    </row>
    <row r="10088" spans="3:6" x14ac:dyDescent="0.25">
      <c r="C10088" t="str">
        <f t="shared" si="111"/>
        <v>SCGERCCZ162014</v>
      </c>
      <c r="D10088" t="s">
        <v>1341</v>
      </c>
      <c r="E10088" s="9">
        <v>2014</v>
      </c>
      <c r="F10088" s="9" t="e">
        <f t="shared" si="112"/>
        <v>#N/A</v>
      </c>
    </row>
    <row r="10089" spans="3:6" x14ac:dyDescent="0.25">
      <c r="C10089" t="str">
        <f t="shared" si="111"/>
        <v>SCGGroCZ012014</v>
      </c>
      <c r="D10089" t="s">
        <v>1342</v>
      </c>
      <c r="E10089" s="9">
        <v>2014</v>
      </c>
      <c r="F10089" s="9" t="e">
        <f t="shared" si="112"/>
        <v>#N/A</v>
      </c>
    </row>
    <row r="10090" spans="3:6" x14ac:dyDescent="0.25">
      <c r="C10090" t="str">
        <f t="shared" si="111"/>
        <v>SCGGroCZ022014</v>
      </c>
      <c r="D10090" t="s">
        <v>1343</v>
      </c>
      <c r="E10090" s="9">
        <v>2014</v>
      </c>
      <c r="F10090" s="9" t="e">
        <f t="shared" si="112"/>
        <v>#N/A</v>
      </c>
    </row>
    <row r="10091" spans="3:6" x14ac:dyDescent="0.25">
      <c r="C10091" t="str">
        <f t="shared" si="111"/>
        <v>SCGGroCZ032014</v>
      </c>
      <c r="D10091" t="s">
        <v>1344</v>
      </c>
      <c r="E10091" s="9">
        <v>2014</v>
      </c>
      <c r="F10091" s="9" t="e">
        <f t="shared" si="112"/>
        <v>#N/A</v>
      </c>
    </row>
    <row r="10092" spans="3:6" x14ac:dyDescent="0.25">
      <c r="C10092" t="str">
        <f t="shared" si="111"/>
        <v>SCGGroCZ042014</v>
      </c>
      <c r="D10092" t="s">
        <v>1345</v>
      </c>
      <c r="E10092" s="9">
        <v>2014</v>
      </c>
      <c r="F10092" s="9" t="e">
        <f t="shared" si="112"/>
        <v>#N/A</v>
      </c>
    </row>
    <row r="10093" spans="3:6" x14ac:dyDescent="0.25">
      <c r="C10093" t="str">
        <f t="shared" si="111"/>
        <v>SCGGroCZ052014</v>
      </c>
      <c r="D10093" t="s">
        <v>1346</v>
      </c>
      <c r="E10093" s="9">
        <v>2014</v>
      </c>
      <c r="F10093" s="9" t="e">
        <f t="shared" si="112"/>
        <v>#N/A</v>
      </c>
    </row>
    <row r="10094" spans="3:6" x14ac:dyDescent="0.25">
      <c r="C10094" t="str">
        <f t="shared" si="111"/>
        <v>SCGGroCZ062014</v>
      </c>
      <c r="D10094" t="s">
        <v>1347</v>
      </c>
      <c r="E10094" s="9">
        <v>2014</v>
      </c>
      <c r="F10094" s="9" t="e">
        <f t="shared" si="112"/>
        <v>#N/A</v>
      </c>
    </row>
    <row r="10095" spans="3:6" x14ac:dyDescent="0.25">
      <c r="C10095" t="str">
        <f t="shared" si="111"/>
        <v>SCGGroCZ072014</v>
      </c>
      <c r="D10095" t="s">
        <v>1348</v>
      </c>
      <c r="E10095" s="9">
        <v>2014</v>
      </c>
      <c r="F10095" s="9" t="e">
        <f t="shared" si="112"/>
        <v>#N/A</v>
      </c>
    </row>
    <row r="10096" spans="3:6" x14ac:dyDescent="0.25">
      <c r="C10096" t="str">
        <f t="shared" si="111"/>
        <v>SCGGroCZ082014</v>
      </c>
      <c r="D10096" t="s">
        <v>1349</v>
      </c>
      <c r="E10096" s="9">
        <v>2014</v>
      </c>
      <c r="F10096" s="9" t="e">
        <f t="shared" si="112"/>
        <v>#N/A</v>
      </c>
    </row>
    <row r="10097" spans="3:6" x14ac:dyDescent="0.25">
      <c r="C10097" t="str">
        <f t="shared" si="111"/>
        <v>SCGGroCZ092014</v>
      </c>
      <c r="D10097" t="s">
        <v>1350</v>
      </c>
      <c r="E10097" s="9">
        <v>2014</v>
      </c>
      <c r="F10097" s="9" t="e">
        <f t="shared" si="112"/>
        <v>#N/A</v>
      </c>
    </row>
    <row r="10098" spans="3:6" x14ac:dyDescent="0.25">
      <c r="C10098" t="str">
        <f t="shared" si="111"/>
        <v>SCGGroCZ102014</v>
      </c>
      <c r="D10098" t="s">
        <v>1351</v>
      </c>
      <c r="E10098" s="9">
        <v>2014</v>
      </c>
      <c r="F10098" s="9" t="e">
        <f t="shared" si="112"/>
        <v>#N/A</v>
      </c>
    </row>
    <row r="10099" spans="3:6" x14ac:dyDescent="0.25">
      <c r="C10099" t="str">
        <f t="shared" si="111"/>
        <v>SCGGroCZ112014</v>
      </c>
      <c r="D10099" t="s">
        <v>1352</v>
      </c>
      <c r="E10099" s="9">
        <v>2014</v>
      </c>
      <c r="F10099" s="9" t="e">
        <f t="shared" si="112"/>
        <v>#N/A</v>
      </c>
    </row>
    <row r="10100" spans="3:6" x14ac:dyDescent="0.25">
      <c r="C10100" t="str">
        <f t="shared" si="111"/>
        <v>SCGGroCZ122014</v>
      </c>
      <c r="D10100" t="s">
        <v>1353</v>
      </c>
      <c r="E10100" s="9">
        <v>2014</v>
      </c>
      <c r="F10100" s="9" t="e">
        <f t="shared" si="112"/>
        <v>#N/A</v>
      </c>
    </row>
    <row r="10101" spans="3:6" x14ac:dyDescent="0.25">
      <c r="C10101" t="str">
        <f t="shared" si="111"/>
        <v>SCGGroCZ132014</v>
      </c>
      <c r="D10101" t="s">
        <v>1354</v>
      </c>
      <c r="E10101" s="9">
        <v>2014</v>
      </c>
      <c r="F10101" s="9" t="e">
        <f t="shared" si="112"/>
        <v>#N/A</v>
      </c>
    </row>
    <row r="10102" spans="3:6" x14ac:dyDescent="0.25">
      <c r="C10102" t="str">
        <f t="shared" si="111"/>
        <v>SCGGroCZ142014</v>
      </c>
      <c r="D10102" t="s">
        <v>1355</v>
      </c>
      <c r="E10102" s="9">
        <v>2014</v>
      </c>
      <c r="F10102" s="9" t="e">
        <f t="shared" si="112"/>
        <v>#N/A</v>
      </c>
    </row>
    <row r="10103" spans="3:6" x14ac:dyDescent="0.25">
      <c r="C10103" t="str">
        <f t="shared" si="111"/>
        <v>SCGGroCZ152014</v>
      </c>
      <c r="D10103" t="s">
        <v>1356</v>
      </c>
      <c r="E10103" s="9">
        <v>2014</v>
      </c>
      <c r="F10103" s="9" t="e">
        <f t="shared" si="112"/>
        <v>#N/A</v>
      </c>
    </row>
    <row r="10104" spans="3:6" x14ac:dyDescent="0.25">
      <c r="C10104" t="str">
        <f t="shared" si="111"/>
        <v>SCGGroCZ162014</v>
      </c>
      <c r="D10104" t="s">
        <v>1357</v>
      </c>
      <c r="E10104" s="9">
        <v>2014</v>
      </c>
      <c r="F10104" s="9" t="e">
        <f t="shared" si="112"/>
        <v>#N/A</v>
      </c>
    </row>
    <row r="10105" spans="3:6" x14ac:dyDescent="0.25">
      <c r="C10105" t="str">
        <f t="shared" ref="C10105:C10168" si="113">+D10105&amp;E10105</f>
        <v>SCGHspCZ012014</v>
      </c>
      <c r="D10105" t="s">
        <v>1358</v>
      </c>
      <c r="E10105" s="9">
        <v>2014</v>
      </c>
      <c r="F10105" s="9" t="e">
        <f t="shared" ref="F10105:F10168" si="114">VLOOKUP(D10105&amp;"2011",$C$4:$F$8887,4,FALSE)/2</f>
        <v>#N/A</v>
      </c>
    </row>
    <row r="10106" spans="3:6" x14ac:dyDescent="0.25">
      <c r="C10106" t="str">
        <f t="shared" si="113"/>
        <v>SCGHspCZ022014</v>
      </c>
      <c r="D10106" t="s">
        <v>1359</v>
      </c>
      <c r="E10106" s="9">
        <v>2014</v>
      </c>
      <c r="F10106" s="9" t="e">
        <f t="shared" si="114"/>
        <v>#N/A</v>
      </c>
    </row>
    <row r="10107" spans="3:6" x14ac:dyDescent="0.25">
      <c r="C10107" t="str">
        <f t="shared" si="113"/>
        <v>SCGHspCZ032014</v>
      </c>
      <c r="D10107" t="s">
        <v>1360</v>
      </c>
      <c r="E10107" s="9">
        <v>2014</v>
      </c>
      <c r="F10107" s="9" t="e">
        <f t="shared" si="114"/>
        <v>#N/A</v>
      </c>
    </row>
    <row r="10108" spans="3:6" x14ac:dyDescent="0.25">
      <c r="C10108" t="str">
        <f t="shared" si="113"/>
        <v>SCGHspCZ042014</v>
      </c>
      <c r="D10108" t="s">
        <v>1361</v>
      </c>
      <c r="E10108" s="9">
        <v>2014</v>
      </c>
      <c r="F10108" s="9" t="e">
        <f t="shared" si="114"/>
        <v>#N/A</v>
      </c>
    </row>
    <row r="10109" spans="3:6" x14ac:dyDescent="0.25">
      <c r="C10109" t="str">
        <f t="shared" si="113"/>
        <v>SCGHspCZ052014</v>
      </c>
      <c r="D10109" t="s">
        <v>1362</v>
      </c>
      <c r="E10109" s="9">
        <v>2014</v>
      </c>
      <c r="F10109" s="9" t="e">
        <f t="shared" si="114"/>
        <v>#N/A</v>
      </c>
    </row>
    <row r="10110" spans="3:6" x14ac:dyDescent="0.25">
      <c r="C10110" t="str">
        <f t="shared" si="113"/>
        <v>SCGHspCZ062014</v>
      </c>
      <c r="D10110" t="s">
        <v>1363</v>
      </c>
      <c r="E10110" s="9">
        <v>2014</v>
      </c>
      <c r="F10110" s="9" t="e">
        <f t="shared" si="114"/>
        <v>#N/A</v>
      </c>
    </row>
    <row r="10111" spans="3:6" x14ac:dyDescent="0.25">
      <c r="C10111" t="str">
        <f t="shared" si="113"/>
        <v>SCGHspCZ072014</v>
      </c>
      <c r="D10111" t="s">
        <v>1364</v>
      </c>
      <c r="E10111" s="9">
        <v>2014</v>
      </c>
      <c r="F10111" s="9" t="e">
        <f t="shared" si="114"/>
        <v>#N/A</v>
      </c>
    </row>
    <row r="10112" spans="3:6" x14ac:dyDescent="0.25">
      <c r="C10112" t="str">
        <f t="shared" si="113"/>
        <v>SCGHspCZ082014</v>
      </c>
      <c r="D10112" t="s">
        <v>1365</v>
      </c>
      <c r="E10112" s="9">
        <v>2014</v>
      </c>
      <c r="F10112" s="9" t="e">
        <f t="shared" si="114"/>
        <v>#N/A</v>
      </c>
    </row>
    <row r="10113" spans="3:6" x14ac:dyDescent="0.25">
      <c r="C10113" t="str">
        <f t="shared" si="113"/>
        <v>SCGHspCZ092014</v>
      </c>
      <c r="D10113" t="s">
        <v>1366</v>
      </c>
      <c r="E10113" s="9">
        <v>2014</v>
      </c>
      <c r="F10113" s="9" t="e">
        <f t="shared" si="114"/>
        <v>#N/A</v>
      </c>
    </row>
    <row r="10114" spans="3:6" x14ac:dyDescent="0.25">
      <c r="C10114" t="str">
        <f t="shared" si="113"/>
        <v>SCGHspCZ102014</v>
      </c>
      <c r="D10114" t="s">
        <v>1367</v>
      </c>
      <c r="E10114" s="9">
        <v>2014</v>
      </c>
      <c r="F10114" s="9" t="e">
        <f t="shared" si="114"/>
        <v>#N/A</v>
      </c>
    </row>
    <row r="10115" spans="3:6" x14ac:dyDescent="0.25">
      <c r="C10115" t="str">
        <f t="shared" si="113"/>
        <v>SCGHspCZ112014</v>
      </c>
      <c r="D10115" t="s">
        <v>1368</v>
      </c>
      <c r="E10115" s="9">
        <v>2014</v>
      </c>
      <c r="F10115" s="9" t="e">
        <f t="shared" si="114"/>
        <v>#N/A</v>
      </c>
    </row>
    <row r="10116" spans="3:6" x14ac:dyDescent="0.25">
      <c r="C10116" t="str">
        <f t="shared" si="113"/>
        <v>SCGHspCZ122014</v>
      </c>
      <c r="D10116" t="s">
        <v>1369</v>
      </c>
      <c r="E10116" s="9">
        <v>2014</v>
      </c>
      <c r="F10116" s="9" t="e">
        <f t="shared" si="114"/>
        <v>#N/A</v>
      </c>
    </row>
    <row r="10117" spans="3:6" x14ac:dyDescent="0.25">
      <c r="C10117" t="str">
        <f t="shared" si="113"/>
        <v>SCGHspCZ132014</v>
      </c>
      <c r="D10117" t="s">
        <v>1370</v>
      </c>
      <c r="E10117" s="9">
        <v>2014</v>
      </c>
      <c r="F10117" s="9" t="e">
        <f t="shared" si="114"/>
        <v>#N/A</v>
      </c>
    </row>
    <row r="10118" spans="3:6" x14ac:dyDescent="0.25">
      <c r="C10118" t="str">
        <f t="shared" si="113"/>
        <v>SCGHspCZ142014</v>
      </c>
      <c r="D10118" t="s">
        <v>1371</v>
      </c>
      <c r="E10118" s="9">
        <v>2014</v>
      </c>
      <c r="F10118" s="9" t="e">
        <f t="shared" si="114"/>
        <v>#N/A</v>
      </c>
    </row>
    <row r="10119" spans="3:6" x14ac:dyDescent="0.25">
      <c r="C10119" t="str">
        <f t="shared" si="113"/>
        <v>SCGHspCZ152014</v>
      </c>
      <c r="D10119" t="s">
        <v>1372</v>
      </c>
      <c r="E10119" s="9">
        <v>2014</v>
      </c>
      <c r="F10119" s="9" t="e">
        <f t="shared" si="114"/>
        <v>#N/A</v>
      </c>
    </row>
    <row r="10120" spans="3:6" x14ac:dyDescent="0.25">
      <c r="C10120" t="str">
        <f t="shared" si="113"/>
        <v>SCGHspCZ162014</v>
      </c>
      <c r="D10120" t="s">
        <v>1373</v>
      </c>
      <c r="E10120" s="9">
        <v>2014</v>
      </c>
      <c r="F10120" s="9" t="e">
        <f t="shared" si="114"/>
        <v>#N/A</v>
      </c>
    </row>
    <row r="10121" spans="3:6" x14ac:dyDescent="0.25">
      <c r="C10121" t="str">
        <f t="shared" si="113"/>
        <v>SCGNrsCZ012014</v>
      </c>
      <c r="D10121" t="s">
        <v>1374</v>
      </c>
      <c r="E10121" s="9">
        <v>2014</v>
      </c>
      <c r="F10121" s="9" t="e">
        <f t="shared" si="114"/>
        <v>#N/A</v>
      </c>
    </row>
    <row r="10122" spans="3:6" x14ac:dyDescent="0.25">
      <c r="C10122" t="str">
        <f t="shared" si="113"/>
        <v>SCGNrsCZ022014</v>
      </c>
      <c r="D10122" t="s">
        <v>1375</v>
      </c>
      <c r="E10122" s="9">
        <v>2014</v>
      </c>
      <c r="F10122" s="9" t="e">
        <f t="shared" si="114"/>
        <v>#N/A</v>
      </c>
    </row>
    <row r="10123" spans="3:6" x14ac:dyDescent="0.25">
      <c r="C10123" t="str">
        <f t="shared" si="113"/>
        <v>SCGNrsCZ032014</v>
      </c>
      <c r="D10123" t="s">
        <v>1376</v>
      </c>
      <c r="E10123" s="9">
        <v>2014</v>
      </c>
      <c r="F10123" s="9" t="e">
        <f t="shared" si="114"/>
        <v>#N/A</v>
      </c>
    </row>
    <row r="10124" spans="3:6" x14ac:dyDescent="0.25">
      <c r="C10124" t="str">
        <f t="shared" si="113"/>
        <v>SCGNrsCZ042014</v>
      </c>
      <c r="D10124" t="s">
        <v>1377</v>
      </c>
      <c r="E10124" s="9">
        <v>2014</v>
      </c>
      <c r="F10124" s="9" t="e">
        <f t="shared" si="114"/>
        <v>#N/A</v>
      </c>
    </row>
    <row r="10125" spans="3:6" x14ac:dyDescent="0.25">
      <c r="C10125" t="str">
        <f t="shared" si="113"/>
        <v>SCGNrsCZ052014</v>
      </c>
      <c r="D10125" t="s">
        <v>1378</v>
      </c>
      <c r="E10125" s="9">
        <v>2014</v>
      </c>
      <c r="F10125" s="9" t="e">
        <f t="shared" si="114"/>
        <v>#N/A</v>
      </c>
    </row>
    <row r="10126" spans="3:6" x14ac:dyDescent="0.25">
      <c r="C10126" t="str">
        <f t="shared" si="113"/>
        <v>SCGNrsCZ062014</v>
      </c>
      <c r="D10126" t="s">
        <v>1379</v>
      </c>
      <c r="E10126" s="9">
        <v>2014</v>
      </c>
      <c r="F10126" s="9" t="e">
        <f t="shared" si="114"/>
        <v>#N/A</v>
      </c>
    </row>
    <row r="10127" spans="3:6" x14ac:dyDescent="0.25">
      <c r="C10127" t="str">
        <f t="shared" si="113"/>
        <v>SCGNrsCZ072014</v>
      </c>
      <c r="D10127" t="s">
        <v>1380</v>
      </c>
      <c r="E10127" s="9">
        <v>2014</v>
      </c>
      <c r="F10127" s="9" t="e">
        <f t="shared" si="114"/>
        <v>#N/A</v>
      </c>
    </row>
    <row r="10128" spans="3:6" x14ac:dyDescent="0.25">
      <c r="C10128" t="str">
        <f t="shared" si="113"/>
        <v>SCGNrsCZ082014</v>
      </c>
      <c r="D10128" t="s">
        <v>1381</v>
      </c>
      <c r="E10128" s="9">
        <v>2014</v>
      </c>
      <c r="F10128" s="9" t="e">
        <f t="shared" si="114"/>
        <v>#N/A</v>
      </c>
    </row>
    <row r="10129" spans="3:6" x14ac:dyDescent="0.25">
      <c r="C10129" t="str">
        <f t="shared" si="113"/>
        <v>SCGNrsCZ092014</v>
      </c>
      <c r="D10129" t="s">
        <v>1382</v>
      </c>
      <c r="E10129" s="9">
        <v>2014</v>
      </c>
      <c r="F10129" s="9" t="e">
        <f t="shared" si="114"/>
        <v>#N/A</v>
      </c>
    </row>
    <row r="10130" spans="3:6" x14ac:dyDescent="0.25">
      <c r="C10130" t="str">
        <f t="shared" si="113"/>
        <v>SCGNrsCZ102014</v>
      </c>
      <c r="D10130" t="s">
        <v>1383</v>
      </c>
      <c r="E10130" s="9">
        <v>2014</v>
      </c>
      <c r="F10130" s="9" t="e">
        <f t="shared" si="114"/>
        <v>#N/A</v>
      </c>
    </row>
    <row r="10131" spans="3:6" x14ac:dyDescent="0.25">
      <c r="C10131" t="str">
        <f t="shared" si="113"/>
        <v>SCGNrsCZ112014</v>
      </c>
      <c r="D10131" t="s">
        <v>1384</v>
      </c>
      <c r="E10131" s="9">
        <v>2014</v>
      </c>
      <c r="F10131" s="9" t="e">
        <f t="shared" si="114"/>
        <v>#N/A</v>
      </c>
    </row>
    <row r="10132" spans="3:6" x14ac:dyDescent="0.25">
      <c r="C10132" t="str">
        <f t="shared" si="113"/>
        <v>SCGNrsCZ122014</v>
      </c>
      <c r="D10132" t="s">
        <v>1385</v>
      </c>
      <c r="E10132" s="9">
        <v>2014</v>
      </c>
      <c r="F10132" s="9" t="e">
        <f t="shared" si="114"/>
        <v>#N/A</v>
      </c>
    </row>
    <row r="10133" spans="3:6" x14ac:dyDescent="0.25">
      <c r="C10133" t="str">
        <f t="shared" si="113"/>
        <v>SCGNrsCZ132014</v>
      </c>
      <c r="D10133" t="s">
        <v>1386</v>
      </c>
      <c r="E10133" s="9">
        <v>2014</v>
      </c>
      <c r="F10133" s="9" t="e">
        <f t="shared" si="114"/>
        <v>#N/A</v>
      </c>
    </row>
    <row r="10134" spans="3:6" x14ac:dyDescent="0.25">
      <c r="C10134" t="str">
        <f t="shared" si="113"/>
        <v>SCGNrsCZ142014</v>
      </c>
      <c r="D10134" t="s">
        <v>1387</v>
      </c>
      <c r="E10134" s="9">
        <v>2014</v>
      </c>
      <c r="F10134" s="9" t="e">
        <f t="shared" si="114"/>
        <v>#N/A</v>
      </c>
    </row>
    <row r="10135" spans="3:6" x14ac:dyDescent="0.25">
      <c r="C10135" t="str">
        <f t="shared" si="113"/>
        <v>SCGNrsCZ152014</v>
      </c>
      <c r="D10135" t="s">
        <v>1388</v>
      </c>
      <c r="E10135" s="9">
        <v>2014</v>
      </c>
      <c r="F10135" s="9" t="e">
        <f t="shared" si="114"/>
        <v>#N/A</v>
      </c>
    </row>
    <row r="10136" spans="3:6" x14ac:dyDescent="0.25">
      <c r="C10136" t="str">
        <f t="shared" si="113"/>
        <v>SCGNrsCZ162014</v>
      </c>
      <c r="D10136" t="s">
        <v>1389</v>
      </c>
      <c r="E10136" s="9">
        <v>2014</v>
      </c>
      <c r="F10136" s="9" t="e">
        <f t="shared" si="114"/>
        <v>#N/A</v>
      </c>
    </row>
    <row r="10137" spans="3:6" x14ac:dyDescent="0.25">
      <c r="C10137" t="str">
        <f t="shared" si="113"/>
        <v>SCGHtlCZ012014</v>
      </c>
      <c r="D10137" t="s">
        <v>1390</v>
      </c>
      <c r="E10137" s="9">
        <v>2014</v>
      </c>
      <c r="F10137" s="9" t="e">
        <f t="shared" si="114"/>
        <v>#N/A</v>
      </c>
    </row>
    <row r="10138" spans="3:6" x14ac:dyDescent="0.25">
      <c r="C10138" t="str">
        <f t="shared" si="113"/>
        <v>SCGHtlCZ022014</v>
      </c>
      <c r="D10138" t="s">
        <v>1391</v>
      </c>
      <c r="E10138" s="9">
        <v>2014</v>
      </c>
      <c r="F10138" s="9" t="e">
        <f t="shared" si="114"/>
        <v>#N/A</v>
      </c>
    </row>
    <row r="10139" spans="3:6" x14ac:dyDescent="0.25">
      <c r="C10139" t="str">
        <f t="shared" si="113"/>
        <v>SCGHtlCZ032014</v>
      </c>
      <c r="D10139" t="s">
        <v>1392</v>
      </c>
      <c r="E10139" s="9">
        <v>2014</v>
      </c>
      <c r="F10139" s="9" t="e">
        <f t="shared" si="114"/>
        <v>#N/A</v>
      </c>
    </row>
    <row r="10140" spans="3:6" x14ac:dyDescent="0.25">
      <c r="C10140" t="str">
        <f t="shared" si="113"/>
        <v>SCGHtlCZ042014</v>
      </c>
      <c r="D10140" t="s">
        <v>1393</v>
      </c>
      <c r="E10140" s="9">
        <v>2014</v>
      </c>
      <c r="F10140" s="9" t="e">
        <f t="shared" si="114"/>
        <v>#N/A</v>
      </c>
    </row>
    <row r="10141" spans="3:6" x14ac:dyDescent="0.25">
      <c r="C10141" t="str">
        <f t="shared" si="113"/>
        <v>SCGHtlCZ052014</v>
      </c>
      <c r="D10141" t="s">
        <v>1394</v>
      </c>
      <c r="E10141" s="9">
        <v>2014</v>
      </c>
      <c r="F10141" s="9" t="e">
        <f t="shared" si="114"/>
        <v>#N/A</v>
      </c>
    </row>
    <row r="10142" spans="3:6" x14ac:dyDescent="0.25">
      <c r="C10142" t="str">
        <f t="shared" si="113"/>
        <v>SCGHtlCZ062014</v>
      </c>
      <c r="D10142" t="s">
        <v>1395</v>
      </c>
      <c r="E10142" s="9">
        <v>2014</v>
      </c>
      <c r="F10142" s="9" t="e">
        <f t="shared" si="114"/>
        <v>#N/A</v>
      </c>
    </row>
    <row r="10143" spans="3:6" x14ac:dyDescent="0.25">
      <c r="C10143" t="str">
        <f t="shared" si="113"/>
        <v>SCGHtlCZ072014</v>
      </c>
      <c r="D10143" t="s">
        <v>1396</v>
      </c>
      <c r="E10143" s="9">
        <v>2014</v>
      </c>
      <c r="F10143" s="9" t="e">
        <f t="shared" si="114"/>
        <v>#N/A</v>
      </c>
    </row>
    <row r="10144" spans="3:6" x14ac:dyDescent="0.25">
      <c r="C10144" t="str">
        <f t="shared" si="113"/>
        <v>SCGHtlCZ082014</v>
      </c>
      <c r="D10144" t="s">
        <v>1397</v>
      </c>
      <c r="E10144" s="9">
        <v>2014</v>
      </c>
      <c r="F10144" s="9" t="e">
        <f t="shared" si="114"/>
        <v>#N/A</v>
      </c>
    </row>
    <row r="10145" spans="3:6" x14ac:dyDescent="0.25">
      <c r="C10145" t="str">
        <f t="shared" si="113"/>
        <v>SCGHtlCZ092014</v>
      </c>
      <c r="D10145" t="s">
        <v>1398</v>
      </c>
      <c r="E10145" s="9">
        <v>2014</v>
      </c>
      <c r="F10145" s="9" t="e">
        <f t="shared" si="114"/>
        <v>#N/A</v>
      </c>
    </row>
    <row r="10146" spans="3:6" x14ac:dyDescent="0.25">
      <c r="C10146" t="str">
        <f t="shared" si="113"/>
        <v>SCGHtlCZ102014</v>
      </c>
      <c r="D10146" t="s">
        <v>1399</v>
      </c>
      <c r="E10146" s="9">
        <v>2014</v>
      </c>
      <c r="F10146" s="9" t="e">
        <f t="shared" si="114"/>
        <v>#N/A</v>
      </c>
    </row>
    <row r="10147" spans="3:6" x14ac:dyDescent="0.25">
      <c r="C10147" t="str">
        <f t="shared" si="113"/>
        <v>SCGHtlCZ112014</v>
      </c>
      <c r="D10147" t="s">
        <v>1400</v>
      </c>
      <c r="E10147" s="9">
        <v>2014</v>
      </c>
      <c r="F10147" s="9" t="e">
        <f t="shared" si="114"/>
        <v>#N/A</v>
      </c>
    </row>
    <row r="10148" spans="3:6" x14ac:dyDescent="0.25">
      <c r="C10148" t="str">
        <f t="shared" si="113"/>
        <v>SCGHtlCZ122014</v>
      </c>
      <c r="D10148" t="s">
        <v>1401</v>
      </c>
      <c r="E10148" s="9">
        <v>2014</v>
      </c>
      <c r="F10148" s="9" t="e">
        <f t="shared" si="114"/>
        <v>#N/A</v>
      </c>
    </row>
    <row r="10149" spans="3:6" x14ac:dyDescent="0.25">
      <c r="C10149" t="str">
        <f t="shared" si="113"/>
        <v>SCGHtlCZ132014</v>
      </c>
      <c r="D10149" t="s">
        <v>1402</v>
      </c>
      <c r="E10149" s="9">
        <v>2014</v>
      </c>
      <c r="F10149" s="9" t="e">
        <f t="shared" si="114"/>
        <v>#N/A</v>
      </c>
    </row>
    <row r="10150" spans="3:6" x14ac:dyDescent="0.25">
      <c r="C10150" t="str">
        <f t="shared" si="113"/>
        <v>SCGHtlCZ142014</v>
      </c>
      <c r="D10150" t="s">
        <v>1403</v>
      </c>
      <c r="E10150" s="9">
        <v>2014</v>
      </c>
      <c r="F10150" s="9" t="e">
        <f t="shared" si="114"/>
        <v>#N/A</v>
      </c>
    </row>
    <row r="10151" spans="3:6" x14ac:dyDescent="0.25">
      <c r="C10151" t="str">
        <f t="shared" si="113"/>
        <v>SCGHtlCZ152014</v>
      </c>
      <c r="D10151" t="s">
        <v>1404</v>
      </c>
      <c r="E10151" s="9">
        <v>2014</v>
      </c>
      <c r="F10151" s="9" t="e">
        <f t="shared" si="114"/>
        <v>#N/A</v>
      </c>
    </row>
    <row r="10152" spans="3:6" x14ac:dyDescent="0.25">
      <c r="C10152" t="str">
        <f t="shared" si="113"/>
        <v>SCGHtlCZ162014</v>
      </c>
      <c r="D10152" t="s">
        <v>1405</v>
      </c>
      <c r="E10152" s="9">
        <v>2014</v>
      </c>
      <c r="F10152" s="9" t="e">
        <f t="shared" si="114"/>
        <v>#N/A</v>
      </c>
    </row>
    <row r="10153" spans="3:6" x14ac:dyDescent="0.25">
      <c r="C10153" t="str">
        <f t="shared" si="113"/>
        <v>SCGMtlCZ012014</v>
      </c>
      <c r="D10153" t="s">
        <v>1406</v>
      </c>
      <c r="E10153" s="9">
        <v>2014</v>
      </c>
      <c r="F10153" s="9" t="e">
        <f t="shared" si="114"/>
        <v>#N/A</v>
      </c>
    </row>
    <row r="10154" spans="3:6" x14ac:dyDescent="0.25">
      <c r="C10154" t="str">
        <f t="shared" si="113"/>
        <v>SCGMtlCZ022014</v>
      </c>
      <c r="D10154" t="s">
        <v>1407</v>
      </c>
      <c r="E10154" s="9">
        <v>2014</v>
      </c>
      <c r="F10154" s="9" t="e">
        <f t="shared" si="114"/>
        <v>#N/A</v>
      </c>
    </row>
    <row r="10155" spans="3:6" x14ac:dyDescent="0.25">
      <c r="C10155" t="str">
        <f t="shared" si="113"/>
        <v>SCGMtlCZ032014</v>
      </c>
      <c r="D10155" t="s">
        <v>1408</v>
      </c>
      <c r="E10155" s="9">
        <v>2014</v>
      </c>
      <c r="F10155" s="9" t="e">
        <f t="shared" si="114"/>
        <v>#N/A</v>
      </c>
    </row>
    <row r="10156" spans="3:6" x14ac:dyDescent="0.25">
      <c r="C10156" t="str">
        <f t="shared" si="113"/>
        <v>SCGMtlCZ042014</v>
      </c>
      <c r="D10156" t="s">
        <v>1409</v>
      </c>
      <c r="E10156" s="9">
        <v>2014</v>
      </c>
      <c r="F10156" s="9" t="e">
        <f t="shared" si="114"/>
        <v>#N/A</v>
      </c>
    </row>
    <row r="10157" spans="3:6" x14ac:dyDescent="0.25">
      <c r="C10157" t="str">
        <f t="shared" si="113"/>
        <v>SCGMtlCZ052014</v>
      </c>
      <c r="D10157" t="s">
        <v>1410</v>
      </c>
      <c r="E10157" s="9">
        <v>2014</v>
      </c>
      <c r="F10157" s="9" t="e">
        <f t="shared" si="114"/>
        <v>#N/A</v>
      </c>
    </row>
    <row r="10158" spans="3:6" x14ac:dyDescent="0.25">
      <c r="C10158" t="str">
        <f t="shared" si="113"/>
        <v>SCGMtlCZ062014</v>
      </c>
      <c r="D10158" t="s">
        <v>1411</v>
      </c>
      <c r="E10158" s="9">
        <v>2014</v>
      </c>
      <c r="F10158" s="9" t="e">
        <f t="shared" si="114"/>
        <v>#N/A</v>
      </c>
    </row>
    <row r="10159" spans="3:6" x14ac:dyDescent="0.25">
      <c r="C10159" t="str">
        <f t="shared" si="113"/>
        <v>SCGMtlCZ072014</v>
      </c>
      <c r="D10159" t="s">
        <v>1412</v>
      </c>
      <c r="E10159" s="9">
        <v>2014</v>
      </c>
      <c r="F10159" s="9" t="e">
        <f t="shared" si="114"/>
        <v>#N/A</v>
      </c>
    </row>
    <row r="10160" spans="3:6" x14ac:dyDescent="0.25">
      <c r="C10160" t="str">
        <f t="shared" si="113"/>
        <v>SCGMtlCZ082014</v>
      </c>
      <c r="D10160" t="s">
        <v>1413</v>
      </c>
      <c r="E10160" s="9">
        <v>2014</v>
      </c>
      <c r="F10160" s="9" t="e">
        <f t="shared" si="114"/>
        <v>#N/A</v>
      </c>
    </row>
    <row r="10161" spans="3:6" x14ac:dyDescent="0.25">
      <c r="C10161" t="str">
        <f t="shared" si="113"/>
        <v>SCGMtlCZ092014</v>
      </c>
      <c r="D10161" t="s">
        <v>1414</v>
      </c>
      <c r="E10161" s="9">
        <v>2014</v>
      </c>
      <c r="F10161" s="9" t="e">
        <f t="shared" si="114"/>
        <v>#N/A</v>
      </c>
    </row>
    <row r="10162" spans="3:6" x14ac:dyDescent="0.25">
      <c r="C10162" t="str">
        <f t="shared" si="113"/>
        <v>SCGMtlCZ102014</v>
      </c>
      <c r="D10162" t="s">
        <v>1415</v>
      </c>
      <c r="E10162" s="9">
        <v>2014</v>
      </c>
      <c r="F10162" s="9" t="e">
        <f t="shared" si="114"/>
        <v>#N/A</v>
      </c>
    </row>
    <row r="10163" spans="3:6" x14ac:dyDescent="0.25">
      <c r="C10163" t="str">
        <f t="shared" si="113"/>
        <v>SCGMtlCZ112014</v>
      </c>
      <c r="D10163" t="s">
        <v>1416</v>
      </c>
      <c r="E10163" s="9">
        <v>2014</v>
      </c>
      <c r="F10163" s="9" t="e">
        <f t="shared" si="114"/>
        <v>#N/A</v>
      </c>
    </row>
    <row r="10164" spans="3:6" x14ac:dyDescent="0.25">
      <c r="C10164" t="str">
        <f t="shared" si="113"/>
        <v>SCGMtlCZ122014</v>
      </c>
      <c r="D10164" t="s">
        <v>1417</v>
      </c>
      <c r="E10164" s="9">
        <v>2014</v>
      </c>
      <c r="F10164" s="9" t="e">
        <f t="shared" si="114"/>
        <v>#N/A</v>
      </c>
    </row>
    <row r="10165" spans="3:6" x14ac:dyDescent="0.25">
      <c r="C10165" t="str">
        <f t="shared" si="113"/>
        <v>SCGMtlCZ132014</v>
      </c>
      <c r="D10165" t="s">
        <v>1418</v>
      </c>
      <c r="E10165" s="9">
        <v>2014</v>
      </c>
      <c r="F10165" s="9" t="e">
        <f t="shared" si="114"/>
        <v>#N/A</v>
      </c>
    </row>
    <row r="10166" spans="3:6" x14ac:dyDescent="0.25">
      <c r="C10166" t="str">
        <f t="shared" si="113"/>
        <v>SCGMtlCZ142014</v>
      </c>
      <c r="D10166" t="s">
        <v>1419</v>
      </c>
      <c r="E10166" s="9">
        <v>2014</v>
      </c>
      <c r="F10166" s="9" t="e">
        <f t="shared" si="114"/>
        <v>#N/A</v>
      </c>
    </row>
    <row r="10167" spans="3:6" x14ac:dyDescent="0.25">
      <c r="C10167" t="str">
        <f t="shared" si="113"/>
        <v>SCGMtlCZ152014</v>
      </c>
      <c r="D10167" t="s">
        <v>1420</v>
      </c>
      <c r="E10167" s="9">
        <v>2014</v>
      </c>
      <c r="F10167" s="9" t="e">
        <f t="shared" si="114"/>
        <v>#N/A</v>
      </c>
    </row>
    <row r="10168" spans="3:6" x14ac:dyDescent="0.25">
      <c r="C10168" t="str">
        <f t="shared" si="113"/>
        <v>SCGMtlCZ162014</v>
      </c>
      <c r="D10168" t="s">
        <v>1421</v>
      </c>
      <c r="E10168" s="9">
        <v>2014</v>
      </c>
      <c r="F10168" s="9" t="e">
        <f t="shared" si="114"/>
        <v>#N/A</v>
      </c>
    </row>
    <row r="10169" spans="3:6" x14ac:dyDescent="0.25">
      <c r="C10169" t="str">
        <f t="shared" ref="C10169:C10232" si="115">+D10169&amp;E10169</f>
        <v>SCGMBTCZ012014</v>
      </c>
      <c r="D10169" t="s">
        <v>1422</v>
      </c>
      <c r="E10169" s="9">
        <v>2014</v>
      </c>
      <c r="F10169" s="9" t="e">
        <f t="shared" ref="F10169:F10232" si="116">VLOOKUP(D10169&amp;"2011",$C$4:$F$8887,4,FALSE)/2</f>
        <v>#N/A</v>
      </c>
    </row>
    <row r="10170" spans="3:6" x14ac:dyDescent="0.25">
      <c r="C10170" t="str">
        <f t="shared" si="115"/>
        <v>SCGMBTCZ022014</v>
      </c>
      <c r="D10170" t="s">
        <v>1423</v>
      </c>
      <c r="E10170" s="9">
        <v>2014</v>
      </c>
      <c r="F10170" s="9" t="e">
        <f t="shared" si="116"/>
        <v>#N/A</v>
      </c>
    </row>
    <row r="10171" spans="3:6" x14ac:dyDescent="0.25">
      <c r="C10171" t="str">
        <f t="shared" si="115"/>
        <v>SCGMBTCZ032014</v>
      </c>
      <c r="D10171" t="s">
        <v>1424</v>
      </c>
      <c r="E10171" s="9">
        <v>2014</v>
      </c>
      <c r="F10171" s="9" t="e">
        <f t="shared" si="116"/>
        <v>#N/A</v>
      </c>
    </row>
    <row r="10172" spans="3:6" x14ac:dyDescent="0.25">
      <c r="C10172" t="str">
        <f t="shared" si="115"/>
        <v>SCGMBTCZ042014</v>
      </c>
      <c r="D10172" t="s">
        <v>1425</v>
      </c>
      <c r="E10172" s="9">
        <v>2014</v>
      </c>
      <c r="F10172" s="9" t="e">
        <f t="shared" si="116"/>
        <v>#N/A</v>
      </c>
    </row>
    <row r="10173" spans="3:6" x14ac:dyDescent="0.25">
      <c r="C10173" t="str">
        <f t="shared" si="115"/>
        <v>SCGMBTCZ052014</v>
      </c>
      <c r="D10173" t="s">
        <v>1426</v>
      </c>
      <c r="E10173" s="9">
        <v>2014</v>
      </c>
      <c r="F10173" s="9" t="e">
        <f t="shared" si="116"/>
        <v>#N/A</v>
      </c>
    </row>
    <row r="10174" spans="3:6" x14ac:dyDescent="0.25">
      <c r="C10174" t="str">
        <f t="shared" si="115"/>
        <v>SCGMBTCZ062014</v>
      </c>
      <c r="D10174" t="s">
        <v>1427</v>
      </c>
      <c r="E10174" s="9">
        <v>2014</v>
      </c>
      <c r="F10174" s="9" t="e">
        <f t="shared" si="116"/>
        <v>#N/A</v>
      </c>
    </row>
    <row r="10175" spans="3:6" x14ac:dyDescent="0.25">
      <c r="C10175" t="str">
        <f t="shared" si="115"/>
        <v>SCGMBTCZ072014</v>
      </c>
      <c r="D10175" t="s">
        <v>1428</v>
      </c>
      <c r="E10175" s="9">
        <v>2014</v>
      </c>
      <c r="F10175" s="9" t="e">
        <f t="shared" si="116"/>
        <v>#N/A</v>
      </c>
    </row>
    <row r="10176" spans="3:6" x14ac:dyDescent="0.25">
      <c r="C10176" t="str">
        <f t="shared" si="115"/>
        <v>SCGMBTCZ082014</v>
      </c>
      <c r="D10176" t="s">
        <v>1429</v>
      </c>
      <c r="E10176" s="9">
        <v>2014</v>
      </c>
      <c r="F10176" s="9" t="e">
        <f t="shared" si="116"/>
        <v>#N/A</v>
      </c>
    </row>
    <row r="10177" spans="3:6" x14ac:dyDescent="0.25">
      <c r="C10177" t="str">
        <f t="shared" si="115"/>
        <v>SCGMBTCZ092014</v>
      </c>
      <c r="D10177" t="s">
        <v>1430</v>
      </c>
      <c r="E10177" s="9">
        <v>2014</v>
      </c>
      <c r="F10177" s="9" t="e">
        <f t="shared" si="116"/>
        <v>#N/A</v>
      </c>
    </row>
    <row r="10178" spans="3:6" x14ac:dyDescent="0.25">
      <c r="C10178" t="str">
        <f t="shared" si="115"/>
        <v>SCGMBTCZ102014</v>
      </c>
      <c r="D10178" t="s">
        <v>1431</v>
      </c>
      <c r="E10178" s="9">
        <v>2014</v>
      </c>
      <c r="F10178" s="9" t="e">
        <f t="shared" si="116"/>
        <v>#N/A</v>
      </c>
    </row>
    <row r="10179" spans="3:6" x14ac:dyDescent="0.25">
      <c r="C10179" t="str">
        <f t="shared" si="115"/>
        <v>SCGMBTCZ112014</v>
      </c>
      <c r="D10179" t="s">
        <v>1432</v>
      </c>
      <c r="E10179" s="9">
        <v>2014</v>
      </c>
      <c r="F10179" s="9" t="e">
        <f t="shared" si="116"/>
        <v>#N/A</v>
      </c>
    </row>
    <row r="10180" spans="3:6" x14ac:dyDescent="0.25">
      <c r="C10180" t="str">
        <f t="shared" si="115"/>
        <v>SCGMBTCZ122014</v>
      </c>
      <c r="D10180" t="s">
        <v>1433</v>
      </c>
      <c r="E10180" s="9">
        <v>2014</v>
      </c>
      <c r="F10180" s="9" t="e">
        <f t="shared" si="116"/>
        <v>#N/A</v>
      </c>
    </row>
    <row r="10181" spans="3:6" x14ac:dyDescent="0.25">
      <c r="C10181" t="str">
        <f t="shared" si="115"/>
        <v>SCGMBTCZ132014</v>
      </c>
      <c r="D10181" t="s">
        <v>1434</v>
      </c>
      <c r="E10181" s="9">
        <v>2014</v>
      </c>
      <c r="F10181" s="9" t="e">
        <f t="shared" si="116"/>
        <v>#N/A</v>
      </c>
    </row>
    <row r="10182" spans="3:6" x14ac:dyDescent="0.25">
      <c r="C10182" t="str">
        <f t="shared" si="115"/>
        <v>SCGMBTCZ142014</v>
      </c>
      <c r="D10182" t="s">
        <v>1435</v>
      </c>
      <c r="E10182" s="9">
        <v>2014</v>
      </c>
      <c r="F10182" s="9" t="e">
        <f t="shared" si="116"/>
        <v>#N/A</v>
      </c>
    </row>
    <row r="10183" spans="3:6" x14ac:dyDescent="0.25">
      <c r="C10183" t="str">
        <f t="shared" si="115"/>
        <v>SCGMBTCZ152014</v>
      </c>
      <c r="D10183" t="s">
        <v>1436</v>
      </c>
      <c r="E10183" s="9">
        <v>2014</v>
      </c>
      <c r="F10183" s="9" t="e">
        <f t="shared" si="116"/>
        <v>#N/A</v>
      </c>
    </row>
    <row r="10184" spans="3:6" x14ac:dyDescent="0.25">
      <c r="C10184" t="str">
        <f t="shared" si="115"/>
        <v>SCGMBTCZ162014</v>
      </c>
      <c r="D10184" t="s">
        <v>1437</v>
      </c>
      <c r="E10184" s="9">
        <v>2014</v>
      </c>
      <c r="F10184" s="9" t="e">
        <f t="shared" si="116"/>
        <v>#N/A</v>
      </c>
    </row>
    <row r="10185" spans="3:6" x14ac:dyDescent="0.25">
      <c r="C10185" t="str">
        <f t="shared" si="115"/>
        <v>SCGMLICZ012014</v>
      </c>
      <c r="D10185" t="s">
        <v>1438</v>
      </c>
      <c r="E10185" s="9">
        <v>2014</v>
      </c>
      <c r="F10185" s="9" t="e">
        <f t="shared" si="116"/>
        <v>#N/A</v>
      </c>
    </row>
    <row r="10186" spans="3:6" x14ac:dyDescent="0.25">
      <c r="C10186" t="str">
        <f t="shared" si="115"/>
        <v>SCGMLICZ022014</v>
      </c>
      <c r="D10186" t="s">
        <v>1439</v>
      </c>
      <c r="E10186" s="9">
        <v>2014</v>
      </c>
      <c r="F10186" s="9" t="e">
        <f t="shared" si="116"/>
        <v>#N/A</v>
      </c>
    </row>
    <row r="10187" spans="3:6" x14ac:dyDescent="0.25">
      <c r="C10187" t="str">
        <f t="shared" si="115"/>
        <v>SCGMLICZ032014</v>
      </c>
      <c r="D10187" t="s">
        <v>1440</v>
      </c>
      <c r="E10187" s="9">
        <v>2014</v>
      </c>
      <c r="F10187" s="9" t="e">
        <f t="shared" si="116"/>
        <v>#N/A</v>
      </c>
    </row>
    <row r="10188" spans="3:6" x14ac:dyDescent="0.25">
      <c r="C10188" t="str">
        <f t="shared" si="115"/>
        <v>SCGMLICZ042014</v>
      </c>
      <c r="D10188" t="s">
        <v>1441</v>
      </c>
      <c r="E10188" s="9">
        <v>2014</v>
      </c>
      <c r="F10188" s="9" t="e">
        <f t="shared" si="116"/>
        <v>#N/A</v>
      </c>
    </row>
    <row r="10189" spans="3:6" x14ac:dyDescent="0.25">
      <c r="C10189" t="str">
        <f t="shared" si="115"/>
        <v>SCGMLICZ052014</v>
      </c>
      <c r="D10189" t="s">
        <v>1442</v>
      </c>
      <c r="E10189" s="9">
        <v>2014</v>
      </c>
      <c r="F10189" s="9" t="e">
        <f t="shared" si="116"/>
        <v>#N/A</v>
      </c>
    </row>
    <row r="10190" spans="3:6" x14ac:dyDescent="0.25">
      <c r="C10190" t="str">
        <f t="shared" si="115"/>
        <v>SCGMLICZ062014</v>
      </c>
      <c r="D10190" t="s">
        <v>1443</v>
      </c>
      <c r="E10190" s="9">
        <v>2014</v>
      </c>
      <c r="F10190" s="9" t="e">
        <f t="shared" si="116"/>
        <v>#N/A</v>
      </c>
    </row>
    <row r="10191" spans="3:6" x14ac:dyDescent="0.25">
      <c r="C10191" t="str">
        <f t="shared" si="115"/>
        <v>SCGMLICZ072014</v>
      </c>
      <c r="D10191" t="s">
        <v>1444</v>
      </c>
      <c r="E10191" s="9">
        <v>2014</v>
      </c>
      <c r="F10191" s="9" t="e">
        <f t="shared" si="116"/>
        <v>#N/A</v>
      </c>
    </row>
    <row r="10192" spans="3:6" x14ac:dyDescent="0.25">
      <c r="C10192" t="str">
        <f t="shared" si="115"/>
        <v>SCGMLICZ082014</v>
      </c>
      <c r="D10192" t="s">
        <v>1445</v>
      </c>
      <c r="E10192" s="9">
        <v>2014</v>
      </c>
      <c r="F10192" s="9" t="e">
        <f t="shared" si="116"/>
        <v>#N/A</v>
      </c>
    </row>
    <row r="10193" spans="3:6" x14ac:dyDescent="0.25">
      <c r="C10193" t="str">
        <f t="shared" si="115"/>
        <v>SCGMLICZ092014</v>
      </c>
      <c r="D10193" t="s">
        <v>1446</v>
      </c>
      <c r="E10193" s="9">
        <v>2014</v>
      </c>
      <c r="F10193" s="9" t="e">
        <f t="shared" si="116"/>
        <v>#N/A</v>
      </c>
    </row>
    <row r="10194" spans="3:6" x14ac:dyDescent="0.25">
      <c r="C10194" t="str">
        <f t="shared" si="115"/>
        <v>SCGMLICZ102014</v>
      </c>
      <c r="D10194" t="s">
        <v>1447</v>
      </c>
      <c r="E10194" s="9">
        <v>2014</v>
      </c>
      <c r="F10194" s="9" t="e">
        <f t="shared" si="116"/>
        <v>#N/A</v>
      </c>
    </row>
    <row r="10195" spans="3:6" x14ac:dyDescent="0.25">
      <c r="C10195" t="str">
        <f t="shared" si="115"/>
        <v>SCGMLICZ112014</v>
      </c>
      <c r="D10195" t="s">
        <v>1448</v>
      </c>
      <c r="E10195" s="9">
        <v>2014</v>
      </c>
      <c r="F10195" s="9" t="e">
        <f t="shared" si="116"/>
        <v>#N/A</v>
      </c>
    </row>
    <row r="10196" spans="3:6" x14ac:dyDescent="0.25">
      <c r="C10196" t="str">
        <f t="shared" si="115"/>
        <v>SCGMLICZ122014</v>
      </c>
      <c r="D10196" t="s">
        <v>1449</v>
      </c>
      <c r="E10196" s="9">
        <v>2014</v>
      </c>
      <c r="F10196" s="9" t="e">
        <f t="shared" si="116"/>
        <v>#N/A</v>
      </c>
    </row>
    <row r="10197" spans="3:6" x14ac:dyDescent="0.25">
      <c r="C10197" t="str">
        <f t="shared" si="115"/>
        <v>SCGMLICZ132014</v>
      </c>
      <c r="D10197" t="s">
        <v>1450</v>
      </c>
      <c r="E10197" s="9">
        <v>2014</v>
      </c>
      <c r="F10197" s="9" t="e">
        <f t="shared" si="116"/>
        <v>#N/A</v>
      </c>
    </row>
    <row r="10198" spans="3:6" x14ac:dyDescent="0.25">
      <c r="C10198" t="str">
        <f t="shared" si="115"/>
        <v>SCGMLICZ142014</v>
      </c>
      <c r="D10198" t="s">
        <v>1451</v>
      </c>
      <c r="E10198" s="9">
        <v>2014</v>
      </c>
      <c r="F10198" s="9" t="e">
        <f t="shared" si="116"/>
        <v>#N/A</v>
      </c>
    </row>
    <row r="10199" spans="3:6" x14ac:dyDescent="0.25">
      <c r="C10199" t="str">
        <f t="shared" si="115"/>
        <v>SCGMLICZ152014</v>
      </c>
      <c r="D10199" t="s">
        <v>1452</v>
      </c>
      <c r="E10199" s="9">
        <v>2014</v>
      </c>
      <c r="F10199" s="9" t="e">
        <f t="shared" si="116"/>
        <v>#N/A</v>
      </c>
    </row>
    <row r="10200" spans="3:6" x14ac:dyDescent="0.25">
      <c r="C10200" t="str">
        <f t="shared" si="115"/>
        <v>SCGMLICZ162014</v>
      </c>
      <c r="D10200" t="s">
        <v>1453</v>
      </c>
      <c r="E10200" s="9">
        <v>2014</v>
      </c>
      <c r="F10200" s="9" t="e">
        <f t="shared" si="116"/>
        <v>#N/A</v>
      </c>
    </row>
    <row r="10201" spans="3:6" x14ac:dyDescent="0.25">
      <c r="C10201" t="str">
        <f t="shared" si="115"/>
        <v>SCGOfLCZ012014</v>
      </c>
      <c r="D10201" t="s">
        <v>1454</v>
      </c>
      <c r="E10201" s="9">
        <v>2014</v>
      </c>
      <c r="F10201" s="9" t="e">
        <f t="shared" si="116"/>
        <v>#N/A</v>
      </c>
    </row>
    <row r="10202" spans="3:6" x14ac:dyDescent="0.25">
      <c r="C10202" t="str">
        <f t="shared" si="115"/>
        <v>SCGOfLCZ022014</v>
      </c>
      <c r="D10202" t="s">
        <v>1455</v>
      </c>
      <c r="E10202" s="9">
        <v>2014</v>
      </c>
      <c r="F10202" s="9" t="e">
        <f t="shared" si="116"/>
        <v>#N/A</v>
      </c>
    </row>
    <row r="10203" spans="3:6" x14ac:dyDescent="0.25">
      <c r="C10203" t="str">
        <f t="shared" si="115"/>
        <v>SCGOfLCZ032014</v>
      </c>
      <c r="D10203" t="s">
        <v>1456</v>
      </c>
      <c r="E10203" s="9">
        <v>2014</v>
      </c>
      <c r="F10203" s="9" t="e">
        <f t="shared" si="116"/>
        <v>#N/A</v>
      </c>
    </row>
    <row r="10204" spans="3:6" x14ac:dyDescent="0.25">
      <c r="C10204" t="str">
        <f t="shared" si="115"/>
        <v>SCGOfLCZ042014</v>
      </c>
      <c r="D10204" t="s">
        <v>1457</v>
      </c>
      <c r="E10204" s="9">
        <v>2014</v>
      </c>
      <c r="F10204" s="9" t="e">
        <f t="shared" si="116"/>
        <v>#N/A</v>
      </c>
    </row>
    <row r="10205" spans="3:6" x14ac:dyDescent="0.25">
      <c r="C10205" t="str">
        <f t="shared" si="115"/>
        <v>SCGOfLCZ052014</v>
      </c>
      <c r="D10205" t="s">
        <v>1458</v>
      </c>
      <c r="E10205" s="9">
        <v>2014</v>
      </c>
      <c r="F10205" s="9" t="e">
        <f t="shared" si="116"/>
        <v>#N/A</v>
      </c>
    </row>
    <row r="10206" spans="3:6" x14ac:dyDescent="0.25">
      <c r="C10206" t="str">
        <f t="shared" si="115"/>
        <v>SCGOfLCZ062014</v>
      </c>
      <c r="D10206" t="s">
        <v>1459</v>
      </c>
      <c r="E10206" s="9">
        <v>2014</v>
      </c>
      <c r="F10206" s="9" t="e">
        <f t="shared" si="116"/>
        <v>#N/A</v>
      </c>
    </row>
    <row r="10207" spans="3:6" x14ac:dyDescent="0.25">
      <c r="C10207" t="str">
        <f t="shared" si="115"/>
        <v>SCGOfLCZ072014</v>
      </c>
      <c r="D10207" t="s">
        <v>1460</v>
      </c>
      <c r="E10207" s="9">
        <v>2014</v>
      </c>
      <c r="F10207" s="9" t="e">
        <f t="shared" si="116"/>
        <v>#N/A</v>
      </c>
    </row>
    <row r="10208" spans="3:6" x14ac:dyDescent="0.25">
      <c r="C10208" t="str">
        <f t="shared" si="115"/>
        <v>SCGOfLCZ082014</v>
      </c>
      <c r="D10208" t="s">
        <v>1461</v>
      </c>
      <c r="E10208" s="9">
        <v>2014</v>
      </c>
      <c r="F10208" s="9" t="e">
        <f t="shared" si="116"/>
        <v>#N/A</v>
      </c>
    </row>
    <row r="10209" spans="3:6" x14ac:dyDescent="0.25">
      <c r="C10209" t="str">
        <f t="shared" si="115"/>
        <v>SCGOfLCZ092014</v>
      </c>
      <c r="D10209" t="s">
        <v>1462</v>
      </c>
      <c r="E10209" s="9">
        <v>2014</v>
      </c>
      <c r="F10209" s="9" t="e">
        <f t="shared" si="116"/>
        <v>#N/A</v>
      </c>
    </row>
    <row r="10210" spans="3:6" x14ac:dyDescent="0.25">
      <c r="C10210" t="str">
        <f t="shared" si="115"/>
        <v>SCGOfLCZ102014</v>
      </c>
      <c r="D10210" t="s">
        <v>1463</v>
      </c>
      <c r="E10210" s="9">
        <v>2014</v>
      </c>
      <c r="F10210" s="9" t="e">
        <f t="shared" si="116"/>
        <v>#N/A</v>
      </c>
    </row>
    <row r="10211" spans="3:6" x14ac:dyDescent="0.25">
      <c r="C10211" t="str">
        <f t="shared" si="115"/>
        <v>SCGOfLCZ112014</v>
      </c>
      <c r="D10211" t="s">
        <v>1464</v>
      </c>
      <c r="E10211" s="9">
        <v>2014</v>
      </c>
      <c r="F10211" s="9" t="e">
        <f t="shared" si="116"/>
        <v>#N/A</v>
      </c>
    </row>
    <row r="10212" spans="3:6" x14ac:dyDescent="0.25">
      <c r="C10212" t="str">
        <f t="shared" si="115"/>
        <v>SCGOfLCZ122014</v>
      </c>
      <c r="D10212" t="s">
        <v>1465</v>
      </c>
      <c r="E10212" s="9">
        <v>2014</v>
      </c>
      <c r="F10212" s="9" t="e">
        <f t="shared" si="116"/>
        <v>#N/A</v>
      </c>
    </row>
    <row r="10213" spans="3:6" x14ac:dyDescent="0.25">
      <c r="C10213" t="str">
        <f t="shared" si="115"/>
        <v>SCGOfLCZ132014</v>
      </c>
      <c r="D10213" t="s">
        <v>1466</v>
      </c>
      <c r="E10213" s="9">
        <v>2014</v>
      </c>
      <c r="F10213" s="9" t="e">
        <f t="shared" si="116"/>
        <v>#N/A</v>
      </c>
    </row>
    <row r="10214" spans="3:6" x14ac:dyDescent="0.25">
      <c r="C10214" t="str">
        <f t="shared" si="115"/>
        <v>SCGOfLCZ142014</v>
      </c>
      <c r="D10214" t="s">
        <v>1467</v>
      </c>
      <c r="E10214" s="9">
        <v>2014</v>
      </c>
      <c r="F10214" s="9" t="e">
        <f t="shared" si="116"/>
        <v>#N/A</v>
      </c>
    </row>
    <row r="10215" spans="3:6" x14ac:dyDescent="0.25">
      <c r="C10215" t="str">
        <f t="shared" si="115"/>
        <v>SCGOfLCZ152014</v>
      </c>
      <c r="D10215" t="s">
        <v>1468</v>
      </c>
      <c r="E10215" s="9">
        <v>2014</v>
      </c>
      <c r="F10215" s="9" t="e">
        <f t="shared" si="116"/>
        <v>#N/A</v>
      </c>
    </row>
    <row r="10216" spans="3:6" x14ac:dyDescent="0.25">
      <c r="C10216" t="str">
        <f t="shared" si="115"/>
        <v>SCGOfLCZ162014</v>
      </c>
      <c r="D10216" t="s">
        <v>1469</v>
      </c>
      <c r="E10216" s="9">
        <v>2014</v>
      </c>
      <c r="F10216" s="9" t="e">
        <f t="shared" si="116"/>
        <v>#N/A</v>
      </c>
    </row>
    <row r="10217" spans="3:6" x14ac:dyDescent="0.25">
      <c r="C10217" t="str">
        <f t="shared" si="115"/>
        <v>SCGOfSCZ012014</v>
      </c>
      <c r="D10217" t="s">
        <v>1470</v>
      </c>
      <c r="E10217" s="9">
        <v>2014</v>
      </c>
      <c r="F10217" s="9" t="e">
        <f t="shared" si="116"/>
        <v>#N/A</v>
      </c>
    </row>
    <row r="10218" spans="3:6" x14ac:dyDescent="0.25">
      <c r="C10218" t="str">
        <f t="shared" si="115"/>
        <v>SCGOfSCZ022014</v>
      </c>
      <c r="D10218" t="s">
        <v>1471</v>
      </c>
      <c r="E10218" s="9">
        <v>2014</v>
      </c>
      <c r="F10218" s="9" t="e">
        <f t="shared" si="116"/>
        <v>#N/A</v>
      </c>
    </row>
    <row r="10219" spans="3:6" x14ac:dyDescent="0.25">
      <c r="C10219" t="str">
        <f t="shared" si="115"/>
        <v>SCGOfSCZ032014</v>
      </c>
      <c r="D10219" t="s">
        <v>1472</v>
      </c>
      <c r="E10219" s="9">
        <v>2014</v>
      </c>
      <c r="F10219" s="9" t="e">
        <f t="shared" si="116"/>
        <v>#N/A</v>
      </c>
    </row>
    <row r="10220" spans="3:6" x14ac:dyDescent="0.25">
      <c r="C10220" t="str">
        <f t="shared" si="115"/>
        <v>SCGOfSCZ042014</v>
      </c>
      <c r="D10220" t="s">
        <v>1473</v>
      </c>
      <c r="E10220" s="9">
        <v>2014</v>
      </c>
      <c r="F10220" s="9" t="e">
        <f t="shared" si="116"/>
        <v>#N/A</v>
      </c>
    </row>
    <row r="10221" spans="3:6" x14ac:dyDescent="0.25">
      <c r="C10221" t="str">
        <f t="shared" si="115"/>
        <v>SCGOfSCZ052014</v>
      </c>
      <c r="D10221" t="s">
        <v>1474</v>
      </c>
      <c r="E10221" s="9">
        <v>2014</v>
      </c>
      <c r="F10221" s="9" t="e">
        <f t="shared" si="116"/>
        <v>#N/A</v>
      </c>
    </row>
    <row r="10222" spans="3:6" x14ac:dyDescent="0.25">
      <c r="C10222" t="str">
        <f t="shared" si="115"/>
        <v>SCGOfSCZ062014</v>
      </c>
      <c r="D10222" t="s">
        <v>1475</v>
      </c>
      <c r="E10222" s="9">
        <v>2014</v>
      </c>
      <c r="F10222" s="9" t="e">
        <f t="shared" si="116"/>
        <v>#N/A</v>
      </c>
    </row>
    <row r="10223" spans="3:6" x14ac:dyDescent="0.25">
      <c r="C10223" t="str">
        <f t="shared" si="115"/>
        <v>SCGOfSCZ072014</v>
      </c>
      <c r="D10223" t="s">
        <v>1476</v>
      </c>
      <c r="E10223" s="9">
        <v>2014</v>
      </c>
      <c r="F10223" s="9" t="e">
        <f t="shared" si="116"/>
        <v>#N/A</v>
      </c>
    </row>
    <row r="10224" spans="3:6" x14ac:dyDescent="0.25">
      <c r="C10224" t="str">
        <f t="shared" si="115"/>
        <v>SCGOfSCZ082014</v>
      </c>
      <c r="D10224" t="s">
        <v>1477</v>
      </c>
      <c r="E10224" s="9">
        <v>2014</v>
      </c>
      <c r="F10224" s="9" t="e">
        <f t="shared" si="116"/>
        <v>#N/A</v>
      </c>
    </row>
    <row r="10225" spans="3:6" x14ac:dyDescent="0.25">
      <c r="C10225" t="str">
        <f t="shared" si="115"/>
        <v>SCGOfSCZ092014</v>
      </c>
      <c r="D10225" t="s">
        <v>1478</v>
      </c>
      <c r="E10225" s="9">
        <v>2014</v>
      </c>
      <c r="F10225" s="9" t="e">
        <f t="shared" si="116"/>
        <v>#N/A</v>
      </c>
    </row>
    <row r="10226" spans="3:6" x14ac:dyDescent="0.25">
      <c r="C10226" t="str">
        <f t="shared" si="115"/>
        <v>SCGOfSCZ102014</v>
      </c>
      <c r="D10226" t="s">
        <v>1479</v>
      </c>
      <c r="E10226" s="9">
        <v>2014</v>
      </c>
      <c r="F10226" s="9" t="e">
        <f t="shared" si="116"/>
        <v>#N/A</v>
      </c>
    </row>
    <row r="10227" spans="3:6" x14ac:dyDescent="0.25">
      <c r="C10227" t="str">
        <f t="shared" si="115"/>
        <v>SCGOfSCZ112014</v>
      </c>
      <c r="D10227" t="s">
        <v>1480</v>
      </c>
      <c r="E10227" s="9">
        <v>2014</v>
      </c>
      <c r="F10227" s="9" t="e">
        <f t="shared" si="116"/>
        <v>#N/A</v>
      </c>
    </row>
    <row r="10228" spans="3:6" x14ac:dyDescent="0.25">
      <c r="C10228" t="str">
        <f t="shared" si="115"/>
        <v>SCGOfSCZ122014</v>
      </c>
      <c r="D10228" t="s">
        <v>1481</v>
      </c>
      <c r="E10228" s="9">
        <v>2014</v>
      </c>
      <c r="F10228" s="9" t="e">
        <f t="shared" si="116"/>
        <v>#N/A</v>
      </c>
    </row>
    <row r="10229" spans="3:6" x14ac:dyDescent="0.25">
      <c r="C10229" t="str">
        <f t="shared" si="115"/>
        <v>SCGOfSCZ132014</v>
      </c>
      <c r="D10229" t="s">
        <v>1482</v>
      </c>
      <c r="E10229" s="9">
        <v>2014</v>
      </c>
      <c r="F10229" s="9" t="e">
        <f t="shared" si="116"/>
        <v>#N/A</v>
      </c>
    </row>
    <row r="10230" spans="3:6" x14ac:dyDescent="0.25">
      <c r="C10230" t="str">
        <f t="shared" si="115"/>
        <v>SCGOfSCZ142014</v>
      </c>
      <c r="D10230" t="s">
        <v>1483</v>
      </c>
      <c r="E10230" s="9">
        <v>2014</v>
      </c>
      <c r="F10230" s="9" t="e">
        <f t="shared" si="116"/>
        <v>#N/A</v>
      </c>
    </row>
    <row r="10231" spans="3:6" x14ac:dyDescent="0.25">
      <c r="C10231" t="str">
        <f t="shared" si="115"/>
        <v>SCGOfSCZ152014</v>
      </c>
      <c r="D10231" t="s">
        <v>1484</v>
      </c>
      <c r="E10231" s="9">
        <v>2014</v>
      </c>
      <c r="F10231" s="9" t="e">
        <f t="shared" si="116"/>
        <v>#N/A</v>
      </c>
    </row>
    <row r="10232" spans="3:6" x14ac:dyDescent="0.25">
      <c r="C10232" t="str">
        <f t="shared" si="115"/>
        <v>SCGOfSCZ162014</v>
      </c>
      <c r="D10232" t="s">
        <v>1485</v>
      </c>
      <c r="E10232" s="9">
        <v>2014</v>
      </c>
      <c r="F10232" s="9" t="e">
        <f t="shared" si="116"/>
        <v>#N/A</v>
      </c>
    </row>
    <row r="10233" spans="3:6" x14ac:dyDescent="0.25">
      <c r="C10233" t="str">
        <f t="shared" ref="C10233:C10296" si="117">+D10233&amp;E10233</f>
        <v>SCGRSDCZ012014</v>
      </c>
      <c r="D10233" t="s">
        <v>1486</v>
      </c>
      <c r="E10233" s="9">
        <v>2014</v>
      </c>
      <c r="F10233" s="9" t="e">
        <f t="shared" ref="F10233:F10296" si="118">VLOOKUP(D10233&amp;"2011",$C$4:$F$8887,4,FALSE)/2</f>
        <v>#N/A</v>
      </c>
    </row>
    <row r="10234" spans="3:6" x14ac:dyDescent="0.25">
      <c r="C10234" t="str">
        <f t="shared" si="117"/>
        <v>SCGRSDCZ022014</v>
      </c>
      <c r="D10234" t="s">
        <v>1487</v>
      </c>
      <c r="E10234" s="9">
        <v>2014</v>
      </c>
      <c r="F10234" s="9" t="e">
        <f t="shared" si="118"/>
        <v>#N/A</v>
      </c>
    </row>
    <row r="10235" spans="3:6" x14ac:dyDescent="0.25">
      <c r="C10235" t="str">
        <f t="shared" si="117"/>
        <v>SCGRSDCZ032014</v>
      </c>
      <c r="D10235" t="s">
        <v>1488</v>
      </c>
      <c r="E10235" s="9">
        <v>2014</v>
      </c>
      <c r="F10235" s="9" t="e">
        <f t="shared" si="118"/>
        <v>#N/A</v>
      </c>
    </row>
    <row r="10236" spans="3:6" x14ac:dyDescent="0.25">
      <c r="C10236" t="str">
        <f t="shared" si="117"/>
        <v>SCGRSDCZ042014</v>
      </c>
      <c r="D10236" t="s">
        <v>1489</v>
      </c>
      <c r="E10236" s="9">
        <v>2014</v>
      </c>
      <c r="F10236" s="9" t="e">
        <f t="shared" si="118"/>
        <v>#N/A</v>
      </c>
    </row>
    <row r="10237" spans="3:6" x14ac:dyDescent="0.25">
      <c r="C10237" t="str">
        <f t="shared" si="117"/>
        <v>SCGRSDCZ052014</v>
      </c>
      <c r="D10237" t="s">
        <v>1490</v>
      </c>
      <c r="E10237" s="9">
        <v>2014</v>
      </c>
      <c r="F10237" s="9" t="e">
        <f t="shared" si="118"/>
        <v>#N/A</v>
      </c>
    </row>
    <row r="10238" spans="3:6" x14ac:dyDescent="0.25">
      <c r="C10238" t="str">
        <f t="shared" si="117"/>
        <v>SCGRSDCZ062014</v>
      </c>
      <c r="D10238" t="s">
        <v>1491</v>
      </c>
      <c r="E10238" s="9">
        <v>2014</v>
      </c>
      <c r="F10238" s="9" t="e">
        <f t="shared" si="118"/>
        <v>#N/A</v>
      </c>
    </row>
    <row r="10239" spans="3:6" x14ac:dyDescent="0.25">
      <c r="C10239" t="str">
        <f t="shared" si="117"/>
        <v>SCGRSDCZ072014</v>
      </c>
      <c r="D10239" t="s">
        <v>1492</v>
      </c>
      <c r="E10239" s="9">
        <v>2014</v>
      </c>
      <c r="F10239" s="9" t="e">
        <f t="shared" si="118"/>
        <v>#N/A</v>
      </c>
    </row>
    <row r="10240" spans="3:6" x14ac:dyDescent="0.25">
      <c r="C10240" t="str">
        <f t="shared" si="117"/>
        <v>SCGRSDCZ082014</v>
      </c>
      <c r="D10240" t="s">
        <v>1493</v>
      </c>
      <c r="E10240" s="9">
        <v>2014</v>
      </c>
      <c r="F10240" s="9" t="e">
        <f t="shared" si="118"/>
        <v>#N/A</v>
      </c>
    </row>
    <row r="10241" spans="3:6" x14ac:dyDescent="0.25">
      <c r="C10241" t="str">
        <f t="shared" si="117"/>
        <v>SCGRSDCZ092014</v>
      </c>
      <c r="D10241" t="s">
        <v>1494</v>
      </c>
      <c r="E10241" s="9">
        <v>2014</v>
      </c>
      <c r="F10241" s="9" t="e">
        <f t="shared" si="118"/>
        <v>#N/A</v>
      </c>
    </row>
    <row r="10242" spans="3:6" x14ac:dyDescent="0.25">
      <c r="C10242" t="str">
        <f t="shared" si="117"/>
        <v>SCGRSDCZ102014</v>
      </c>
      <c r="D10242" t="s">
        <v>1495</v>
      </c>
      <c r="E10242" s="9">
        <v>2014</v>
      </c>
      <c r="F10242" s="9" t="e">
        <f t="shared" si="118"/>
        <v>#N/A</v>
      </c>
    </row>
    <row r="10243" spans="3:6" x14ac:dyDescent="0.25">
      <c r="C10243" t="str">
        <f t="shared" si="117"/>
        <v>SCGRSDCZ112014</v>
      </c>
      <c r="D10243" t="s">
        <v>1496</v>
      </c>
      <c r="E10243" s="9">
        <v>2014</v>
      </c>
      <c r="F10243" s="9" t="e">
        <f t="shared" si="118"/>
        <v>#N/A</v>
      </c>
    </row>
    <row r="10244" spans="3:6" x14ac:dyDescent="0.25">
      <c r="C10244" t="str">
        <f t="shared" si="117"/>
        <v>SCGRSDCZ122014</v>
      </c>
      <c r="D10244" t="s">
        <v>1497</v>
      </c>
      <c r="E10244" s="9">
        <v>2014</v>
      </c>
      <c r="F10244" s="9" t="e">
        <f t="shared" si="118"/>
        <v>#N/A</v>
      </c>
    </row>
    <row r="10245" spans="3:6" x14ac:dyDescent="0.25">
      <c r="C10245" t="str">
        <f t="shared" si="117"/>
        <v>SCGRSDCZ132014</v>
      </c>
      <c r="D10245" t="s">
        <v>1498</v>
      </c>
      <c r="E10245" s="9">
        <v>2014</v>
      </c>
      <c r="F10245" s="9" t="e">
        <f t="shared" si="118"/>
        <v>#N/A</v>
      </c>
    </row>
    <row r="10246" spans="3:6" x14ac:dyDescent="0.25">
      <c r="C10246" t="str">
        <f t="shared" si="117"/>
        <v>SCGRSDCZ142014</v>
      </c>
      <c r="D10246" t="s">
        <v>1499</v>
      </c>
      <c r="E10246" s="9">
        <v>2014</v>
      </c>
      <c r="F10246" s="9" t="e">
        <f t="shared" si="118"/>
        <v>#N/A</v>
      </c>
    </row>
    <row r="10247" spans="3:6" x14ac:dyDescent="0.25">
      <c r="C10247" t="str">
        <f t="shared" si="117"/>
        <v>SCGRSDCZ152014</v>
      </c>
      <c r="D10247" t="s">
        <v>1500</v>
      </c>
      <c r="E10247" s="9">
        <v>2014</v>
      </c>
      <c r="F10247" s="9" t="e">
        <f t="shared" si="118"/>
        <v>#N/A</v>
      </c>
    </row>
    <row r="10248" spans="3:6" x14ac:dyDescent="0.25">
      <c r="C10248" t="str">
        <f t="shared" si="117"/>
        <v>SCGRSDCZ162014</v>
      </c>
      <c r="D10248" t="s">
        <v>1501</v>
      </c>
      <c r="E10248" s="9">
        <v>2014</v>
      </c>
      <c r="F10248" s="9" t="e">
        <f t="shared" si="118"/>
        <v>#N/A</v>
      </c>
    </row>
    <row r="10249" spans="3:6" x14ac:dyDescent="0.25">
      <c r="C10249" t="str">
        <f t="shared" si="117"/>
        <v>SCGRFFCZ012014</v>
      </c>
      <c r="D10249" t="s">
        <v>1502</v>
      </c>
      <c r="E10249" s="9">
        <v>2014</v>
      </c>
      <c r="F10249" s="9" t="e">
        <f t="shared" si="118"/>
        <v>#N/A</v>
      </c>
    </row>
    <row r="10250" spans="3:6" x14ac:dyDescent="0.25">
      <c r="C10250" t="str">
        <f t="shared" si="117"/>
        <v>SCGRFFCZ022014</v>
      </c>
      <c r="D10250" t="s">
        <v>1503</v>
      </c>
      <c r="E10250" s="9">
        <v>2014</v>
      </c>
      <c r="F10250" s="9" t="e">
        <f t="shared" si="118"/>
        <v>#N/A</v>
      </c>
    </row>
    <row r="10251" spans="3:6" x14ac:dyDescent="0.25">
      <c r="C10251" t="str">
        <f t="shared" si="117"/>
        <v>SCGRFFCZ032014</v>
      </c>
      <c r="D10251" t="s">
        <v>1504</v>
      </c>
      <c r="E10251" s="9">
        <v>2014</v>
      </c>
      <c r="F10251" s="9" t="e">
        <f t="shared" si="118"/>
        <v>#N/A</v>
      </c>
    </row>
    <row r="10252" spans="3:6" x14ac:dyDescent="0.25">
      <c r="C10252" t="str">
        <f t="shared" si="117"/>
        <v>SCGRFFCZ042014</v>
      </c>
      <c r="D10252" t="s">
        <v>1505</v>
      </c>
      <c r="E10252" s="9">
        <v>2014</v>
      </c>
      <c r="F10252" s="9" t="e">
        <f t="shared" si="118"/>
        <v>#N/A</v>
      </c>
    </row>
    <row r="10253" spans="3:6" x14ac:dyDescent="0.25">
      <c r="C10253" t="str">
        <f t="shared" si="117"/>
        <v>SCGRFFCZ052014</v>
      </c>
      <c r="D10253" t="s">
        <v>1506</v>
      </c>
      <c r="E10253" s="9">
        <v>2014</v>
      </c>
      <c r="F10253" s="9" t="e">
        <f t="shared" si="118"/>
        <v>#N/A</v>
      </c>
    </row>
    <row r="10254" spans="3:6" x14ac:dyDescent="0.25">
      <c r="C10254" t="str">
        <f t="shared" si="117"/>
        <v>SCGRFFCZ062014</v>
      </c>
      <c r="D10254" t="s">
        <v>1507</v>
      </c>
      <c r="E10254" s="9">
        <v>2014</v>
      </c>
      <c r="F10254" s="9" t="e">
        <f t="shared" si="118"/>
        <v>#N/A</v>
      </c>
    </row>
    <row r="10255" spans="3:6" x14ac:dyDescent="0.25">
      <c r="C10255" t="str">
        <f t="shared" si="117"/>
        <v>SCGRFFCZ072014</v>
      </c>
      <c r="D10255" t="s">
        <v>1508</v>
      </c>
      <c r="E10255" s="9">
        <v>2014</v>
      </c>
      <c r="F10255" s="9" t="e">
        <f t="shared" si="118"/>
        <v>#N/A</v>
      </c>
    </row>
    <row r="10256" spans="3:6" x14ac:dyDescent="0.25">
      <c r="C10256" t="str">
        <f t="shared" si="117"/>
        <v>SCGRFFCZ082014</v>
      </c>
      <c r="D10256" t="s">
        <v>1509</v>
      </c>
      <c r="E10256" s="9">
        <v>2014</v>
      </c>
      <c r="F10256" s="9" t="e">
        <f t="shared" si="118"/>
        <v>#N/A</v>
      </c>
    </row>
    <row r="10257" spans="3:6" x14ac:dyDescent="0.25">
      <c r="C10257" t="str">
        <f t="shared" si="117"/>
        <v>SCGRFFCZ092014</v>
      </c>
      <c r="D10257" t="s">
        <v>1510</v>
      </c>
      <c r="E10257" s="9">
        <v>2014</v>
      </c>
      <c r="F10257" s="9" t="e">
        <f t="shared" si="118"/>
        <v>#N/A</v>
      </c>
    </row>
    <row r="10258" spans="3:6" x14ac:dyDescent="0.25">
      <c r="C10258" t="str">
        <f t="shared" si="117"/>
        <v>SCGRFFCZ102014</v>
      </c>
      <c r="D10258" t="s">
        <v>1511</v>
      </c>
      <c r="E10258" s="9">
        <v>2014</v>
      </c>
      <c r="F10258" s="9" t="e">
        <f t="shared" si="118"/>
        <v>#N/A</v>
      </c>
    </row>
    <row r="10259" spans="3:6" x14ac:dyDescent="0.25">
      <c r="C10259" t="str">
        <f t="shared" si="117"/>
        <v>SCGRFFCZ112014</v>
      </c>
      <c r="D10259" t="s">
        <v>1512</v>
      </c>
      <c r="E10259" s="9">
        <v>2014</v>
      </c>
      <c r="F10259" s="9" t="e">
        <f t="shared" si="118"/>
        <v>#N/A</v>
      </c>
    </row>
    <row r="10260" spans="3:6" x14ac:dyDescent="0.25">
      <c r="C10260" t="str">
        <f t="shared" si="117"/>
        <v>SCGRFFCZ122014</v>
      </c>
      <c r="D10260" t="s">
        <v>1513</v>
      </c>
      <c r="E10260" s="9">
        <v>2014</v>
      </c>
      <c r="F10260" s="9" t="e">
        <f t="shared" si="118"/>
        <v>#N/A</v>
      </c>
    </row>
    <row r="10261" spans="3:6" x14ac:dyDescent="0.25">
      <c r="C10261" t="str">
        <f t="shared" si="117"/>
        <v>SCGRFFCZ132014</v>
      </c>
      <c r="D10261" t="s">
        <v>1514</v>
      </c>
      <c r="E10261" s="9">
        <v>2014</v>
      </c>
      <c r="F10261" s="9" t="e">
        <f t="shared" si="118"/>
        <v>#N/A</v>
      </c>
    </row>
    <row r="10262" spans="3:6" x14ac:dyDescent="0.25">
      <c r="C10262" t="str">
        <f t="shared" si="117"/>
        <v>SCGRFFCZ142014</v>
      </c>
      <c r="D10262" t="s">
        <v>1515</v>
      </c>
      <c r="E10262" s="9">
        <v>2014</v>
      </c>
      <c r="F10262" s="9" t="e">
        <f t="shared" si="118"/>
        <v>#N/A</v>
      </c>
    </row>
    <row r="10263" spans="3:6" x14ac:dyDescent="0.25">
      <c r="C10263" t="str">
        <f t="shared" si="117"/>
        <v>SCGRFFCZ152014</v>
      </c>
      <c r="D10263" t="s">
        <v>1516</v>
      </c>
      <c r="E10263" s="9">
        <v>2014</v>
      </c>
      <c r="F10263" s="9" t="e">
        <f t="shared" si="118"/>
        <v>#N/A</v>
      </c>
    </row>
    <row r="10264" spans="3:6" x14ac:dyDescent="0.25">
      <c r="C10264" t="str">
        <f t="shared" si="117"/>
        <v>SCGRFFCZ162014</v>
      </c>
      <c r="D10264" t="s">
        <v>1517</v>
      </c>
      <c r="E10264" s="9">
        <v>2014</v>
      </c>
      <c r="F10264" s="9" t="e">
        <f t="shared" si="118"/>
        <v>#N/A</v>
      </c>
    </row>
    <row r="10265" spans="3:6" x14ac:dyDescent="0.25">
      <c r="C10265" t="str">
        <f t="shared" si="117"/>
        <v>SCGRt3CZ012014</v>
      </c>
      <c r="D10265" t="s">
        <v>1518</v>
      </c>
      <c r="E10265" s="9">
        <v>2014</v>
      </c>
      <c r="F10265" s="9" t="e">
        <f t="shared" si="118"/>
        <v>#N/A</v>
      </c>
    </row>
    <row r="10266" spans="3:6" x14ac:dyDescent="0.25">
      <c r="C10266" t="str">
        <f t="shared" si="117"/>
        <v>SCGRt3CZ022014</v>
      </c>
      <c r="D10266" t="s">
        <v>1519</v>
      </c>
      <c r="E10266" s="9">
        <v>2014</v>
      </c>
      <c r="F10266" s="9" t="e">
        <f t="shared" si="118"/>
        <v>#N/A</v>
      </c>
    </row>
    <row r="10267" spans="3:6" x14ac:dyDescent="0.25">
      <c r="C10267" t="str">
        <f t="shared" si="117"/>
        <v>SCGRt3CZ032014</v>
      </c>
      <c r="D10267" t="s">
        <v>1520</v>
      </c>
      <c r="E10267" s="9">
        <v>2014</v>
      </c>
      <c r="F10267" s="9" t="e">
        <f t="shared" si="118"/>
        <v>#N/A</v>
      </c>
    </row>
    <row r="10268" spans="3:6" x14ac:dyDescent="0.25">
      <c r="C10268" t="str">
        <f t="shared" si="117"/>
        <v>SCGRt3CZ042014</v>
      </c>
      <c r="D10268" t="s">
        <v>1521</v>
      </c>
      <c r="E10268" s="9">
        <v>2014</v>
      </c>
      <c r="F10268" s="9" t="e">
        <f t="shared" si="118"/>
        <v>#N/A</v>
      </c>
    </row>
    <row r="10269" spans="3:6" x14ac:dyDescent="0.25">
      <c r="C10269" t="str">
        <f t="shared" si="117"/>
        <v>SCGRt3CZ052014</v>
      </c>
      <c r="D10269" t="s">
        <v>1522</v>
      </c>
      <c r="E10269" s="9">
        <v>2014</v>
      </c>
      <c r="F10269" s="9" t="e">
        <f t="shared" si="118"/>
        <v>#N/A</v>
      </c>
    </row>
    <row r="10270" spans="3:6" x14ac:dyDescent="0.25">
      <c r="C10270" t="str">
        <f t="shared" si="117"/>
        <v>SCGRt3CZ062014</v>
      </c>
      <c r="D10270" t="s">
        <v>1523</v>
      </c>
      <c r="E10270" s="9">
        <v>2014</v>
      </c>
      <c r="F10270" s="9" t="e">
        <f t="shared" si="118"/>
        <v>#N/A</v>
      </c>
    </row>
    <row r="10271" spans="3:6" x14ac:dyDescent="0.25">
      <c r="C10271" t="str">
        <f t="shared" si="117"/>
        <v>SCGRt3CZ072014</v>
      </c>
      <c r="D10271" t="s">
        <v>1524</v>
      </c>
      <c r="E10271" s="9">
        <v>2014</v>
      </c>
      <c r="F10271" s="9" t="e">
        <f t="shared" si="118"/>
        <v>#N/A</v>
      </c>
    </row>
    <row r="10272" spans="3:6" x14ac:dyDescent="0.25">
      <c r="C10272" t="str">
        <f t="shared" si="117"/>
        <v>SCGRt3CZ082014</v>
      </c>
      <c r="D10272" t="s">
        <v>1525</v>
      </c>
      <c r="E10272" s="9">
        <v>2014</v>
      </c>
      <c r="F10272" s="9" t="e">
        <f t="shared" si="118"/>
        <v>#N/A</v>
      </c>
    </row>
    <row r="10273" spans="3:6" x14ac:dyDescent="0.25">
      <c r="C10273" t="str">
        <f t="shared" si="117"/>
        <v>SCGRt3CZ092014</v>
      </c>
      <c r="D10273" t="s">
        <v>1526</v>
      </c>
      <c r="E10273" s="9">
        <v>2014</v>
      </c>
      <c r="F10273" s="9" t="e">
        <f t="shared" si="118"/>
        <v>#N/A</v>
      </c>
    </row>
    <row r="10274" spans="3:6" x14ac:dyDescent="0.25">
      <c r="C10274" t="str">
        <f t="shared" si="117"/>
        <v>SCGRt3CZ102014</v>
      </c>
      <c r="D10274" t="s">
        <v>1527</v>
      </c>
      <c r="E10274" s="9">
        <v>2014</v>
      </c>
      <c r="F10274" s="9" t="e">
        <f t="shared" si="118"/>
        <v>#N/A</v>
      </c>
    </row>
    <row r="10275" spans="3:6" x14ac:dyDescent="0.25">
      <c r="C10275" t="str">
        <f t="shared" si="117"/>
        <v>SCGRt3CZ112014</v>
      </c>
      <c r="D10275" t="s">
        <v>1528</v>
      </c>
      <c r="E10275" s="9">
        <v>2014</v>
      </c>
      <c r="F10275" s="9" t="e">
        <f t="shared" si="118"/>
        <v>#N/A</v>
      </c>
    </row>
    <row r="10276" spans="3:6" x14ac:dyDescent="0.25">
      <c r="C10276" t="str">
        <f t="shared" si="117"/>
        <v>SCGRt3CZ122014</v>
      </c>
      <c r="D10276" t="s">
        <v>1529</v>
      </c>
      <c r="E10276" s="9">
        <v>2014</v>
      </c>
      <c r="F10276" s="9" t="e">
        <f t="shared" si="118"/>
        <v>#N/A</v>
      </c>
    </row>
    <row r="10277" spans="3:6" x14ac:dyDescent="0.25">
      <c r="C10277" t="str">
        <f t="shared" si="117"/>
        <v>SCGRt3CZ132014</v>
      </c>
      <c r="D10277" t="s">
        <v>1530</v>
      </c>
      <c r="E10277" s="9">
        <v>2014</v>
      </c>
      <c r="F10277" s="9" t="e">
        <f t="shared" si="118"/>
        <v>#N/A</v>
      </c>
    </row>
    <row r="10278" spans="3:6" x14ac:dyDescent="0.25">
      <c r="C10278" t="str">
        <f t="shared" si="117"/>
        <v>SCGRt3CZ142014</v>
      </c>
      <c r="D10278" t="s">
        <v>1531</v>
      </c>
      <c r="E10278" s="9">
        <v>2014</v>
      </c>
      <c r="F10278" s="9" t="e">
        <f t="shared" si="118"/>
        <v>#N/A</v>
      </c>
    </row>
    <row r="10279" spans="3:6" x14ac:dyDescent="0.25">
      <c r="C10279" t="str">
        <f t="shared" si="117"/>
        <v>SCGRt3CZ152014</v>
      </c>
      <c r="D10279" t="s">
        <v>1532</v>
      </c>
      <c r="E10279" s="9">
        <v>2014</v>
      </c>
      <c r="F10279" s="9" t="e">
        <f t="shared" si="118"/>
        <v>#N/A</v>
      </c>
    </row>
    <row r="10280" spans="3:6" x14ac:dyDescent="0.25">
      <c r="C10280" t="str">
        <f t="shared" si="117"/>
        <v>SCGRt3CZ162014</v>
      </c>
      <c r="D10280" t="s">
        <v>1533</v>
      </c>
      <c r="E10280" s="9">
        <v>2014</v>
      </c>
      <c r="F10280" s="9" t="e">
        <f t="shared" si="118"/>
        <v>#N/A</v>
      </c>
    </row>
    <row r="10281" spans="3:6" x14ac:dyDescent="0.25">
      <c r="C10281" t="str">
        <f t="shared" si="117"/>
        <v>SCGRtLCZ012014</v>
      </c>
      <c r="D10281" t="s">
        <v>1534</v>
      </c>
      <c r="E10281" s="9">
        <v>2014</v>
      </c>
      <c r="F10281" s="9" t="e">
        <f t="shared" si="118"/>
        <v>#N/A</v>
      </c>
    </row>
    <row r="10282" spans="3:6" x14ac:dyDescent="0.25">
      <c r="C10282" t="str">
        <f t="shared" si="117"/>
        <v>SCGRtLCZ022014</v>
      </c>
      <c r="D10282" t="s">
        <v>1535</v>
      </c>
      <c r="E10282" s="9">
        <v>2014</v>
      </c>
      <c r="F10282" s="9" t="e">
        <f t="shared" si="118"/>
        <v>#N/A</v>
      </c>
    </row>
    <row r="10283" spans="3:6" x14ac:dyDescent="0.25">
      <c r="C10283" t="str">
        <f t="shared" si="117"/>
        <v>SCGRtLCZ032014</v>
      </c>
      <c r="D10283" t="s">
        <v>1536</v>
      </c>
      <c r="E10283" s="9">
        <v>2014</v>
      </c>
      <c r="F10283" s="9" t="e">
        <f t="shared" si="118"/>
        <v>#N/A</v>
      </c>
    </row>
    <row r="10284" spans="3:6" x14ac:dyDescent="0.25">
      <c r="C10284" t="str">
        <f t="shared" si="117"/>
        <v>SCGRtLCZ042014</v>
      </c>
      <c r="D10284" t="s">
        <v>1537</v>
      </c>
      <c r="E10284" s="9">
        <v>2014</v>
      </c>
      <c r="F10284" s="9" t="e">
        <f t="shared" si="118"/>
        <v>#N/A</v>
      </c>
    </row>
    <row r="10285" spans="3:6" x14ac:dyDescent="0.25">
      <c r="C10285" t="str">
        <f t="shared" si="117"/>
        <v>SCGRtLCZ052014</v>
      </c>
      <c r="D10285" t="s">
        <v>1538</v>
      </c>
      <c r="E10285" s="9">
        <v>2014</v>
      </c>
      <c r="F10285" s="9" t="e">
        <f t="shared" si="118"/>
        <v>#N/A</v>
      </c>
    </row>
    <row r="10286" spans="3:6" x14ac:dyDescent="0.25">
      <c r="C10286" t="str">
        <f t="shared" si="117"/>
        <v>SCGRtLCZ062014</v>
      </c>
      <c r="D10286" t="s">
        <v>1539</v>
      </c>
      <c r="E10286" s="9">
        <v>2014</v>
      </c>
      <c r="F10286" s="9" t="e">
        <f t="shared" si="118"/>
        <v>#N/A</v>
      </c>
    </row>
    <row r="10287" spans="3:6" x14ac:dyDescent="0.25">
      <c r="C10287" t="str">
        <f t="shared" si="117"/>
        <v>SCGRtLCZ072014</v>
      </c>
      <c r="D10287" t="s">
        <v>1540</v>
      </c>
      <c r="E10287" s="9">
        <v>2014</v>
      </c>
      <c r="F10287" s="9" t="e">
        <f t="shared" si="118"/>
        <v>#N/A</v>
      </c>
    </row>
    <row r="10288" spans="3:6" x14ac:dyDescent="0.25">
      <c r="C10288" t="str">
        <f t="shared" si="117"/>
        <v>SCGRtLCZ082014</v>
      </c>
      <c r="D10288" t="s">
        <v>1541</v>
      </c>
      <c r="E10288" s="9">
        <v>2014</v>
      </c>
      <c r="F10288" s="9" t="e">
        <f t="shared" si="118"/>
        <v>#N/A</v>
      </c>
    </row>
    <row r="10289" spans="3:6" x14ac:dyDescent="0.25">
      <c r="C10289" t="str">
        <f t="shared" si="117"/>
        <v>SCGRtLCZ092014</v>
      </c>
      <c r="D10289" t="s">
        <v>1542</v>
      </c>
      <c r="E10289" s="9">
        <v>2014</v>
      </c>
      <c r="F10289" s="9" t="e">
        <f t="shared" si="118"/>
        <v>#N/A</v>
      </c>
    </row>
    <row r="10290" spans="3:6" x14ac:dyDescent="0.25">
      <c r="C10290" t="str">
        <f t="shared" si="117"/>
        <v>SCGRtLCZ102014</v>
      </c>
      <c r="D10290" t="s">
        <v>1543</v>
      </c>
      <c r="E10290" s="9">
        <v>2014</v>
      </c>
      <c r="F10290" s="9" t="e">
        <f t="shared" si="118"/>
        <v>#N/A</v>
      </c>
    </row>
    <row r="10291" spans="3:6" x14ac:dyDescent="0.25">
      <c r="C10291" t="str">
        <f t="shared" si="117"/>
        <v>SCGRtLCZ112014</v>
      </c>
      <c r="D10291" t="s">
        <v>1544</v>
      </c>
      <c r="E10291" s="9">
        <v>2014</v>
      </c>
      <c r="F10291" s="9" t="e">
        <f t="shared" si="118"/>
        <v>#N/A</v>
      </c>
    </row>
    <row r="10292" spans="3:6" x14ac:dyDescent="0.25">
      <c r="C10292" t="str">
        <f t="shared" si="117"/>
        <v>SCGRtLCZ122014</v>
      </c>
      <c r="D10292" t="s">
        <v>1545</v>
      </c>
      <c r="E10292" s="9">
        <v>2014</v>
      </c>
      <c r="F10292" s="9" t="e">
        <f t="shared" si="118"/>
        <v>#N/A</v>
      </c>
    </row>
    <row r="10293" spans="3:6" x14ac:dyDescent="0.25">
      <c r="C10293" t="str">
        <f t="shared" si="117"/>
        <v>SCGRtLCZ132014</v>
      </c>
      <c r="D10293" t="s">
        <v>1546</v>
      </c>
      <c r="E10293" s="9">
        <v>2014</v>
      </c>
      <c r="F10293" s="9" t="e">
        <f t="shared" si="118"/>
        <v>#N/A</v>
      </c>
    </row>
    <row r="10294" spans="3:6" x14ac:dyDescent="0.25">
      <c r="C10294" t="str">
        <f t="shared" si="117"/>
        <v>SCGRtLCZ142014</v>
      </c>
      <c r="D10294" t="s">
        <v>1547</v>
      </c>
      <c r="E10294" s="9">
        <v>2014</v>
      </c>
      <c r="F10294" s="9" t="e">
        <f t="shared" si="118"/>
        <v>#N/A</v>
      </c>
    </row>
    <row r="10295" spans="3:6" x14ac:dyDescent="0.25">
      <c r="C10295" t="str">
        <f t="shared" si="117"/>
        <v>SCGRtLCZ152014</v>
      </c>
      <c r="D10295" t="s">
        <v>1548</v>
      </c>
      <c r="E10295" s="9">
        <v>2014</v>
      </c>
      <c r="F10295" s="9" t="e">
        <f t="shared" si="118"/>
        <v>#N/A</v>
      </c>
    </row>
    <row r="10296" spans="3:6" x14ac:dyDescent="0.25">
      <c r="C10296" t="str">
        <f t="shared" si="117"/>
        <v>SCGRtLCZ162014</v>
      </c>
      <c r="D10296" t="s">
        <v>1549</v>
      </c>
      <c r="E10296" s="9">
        <v>2014</v>
      </c>
      <c r="F10296" s="9" t="e">
        <f t="shared" si="118"/>
        <v>#N/A</v>
      </c>
    </row>
    <row r="10297" spans="3:6" x14ac:dyDescent="0.25">
      <c r="C10297" t="str">
        <f t="shared" ref="C10297:C10360" si="119">+D10297&amp;E10297</f>
        <v>SCGRtSCZ012014</v>
      </c>
      <c r="D10297" t="s">
        <v>1550</v>
      </c>
      <c r="E10297" s="9">
        <v>2014</v>
      </c>
      <c r="F10297" s="9" t="e">
        <f t="shared" ref="F10297:F10360" si="120">VLOOKUP(D10297&amp;"2011",$C$4:$F$8887,4,FALSE)/2</f>
        <v>#N/A</v>
      </c>
    </row>
    <row r="10298" spans="3:6" x14ac:dyDescent="0.25">
      <c r="C10298" t="str">
        <f t="shared" si="119"/>
        <v>SCGRtSCZ022014</v>
      </c>
      <c r="D10298" t="s">
        <v>1551</v>
      </c>
      <c r="E10298" s="9">
        <v>2014</v>
      </c>
      <c r="F10298" s="9" t="e">
        <f t="shared" si="120"/>
        <v>#N/A</v>
      </c>
    </row>
    <row r="10299" spans="3:6" x14ac:dyDescent="0.25">
      <c r="C10299" t="str">
        <f t="shared" si="119"/>
        <v>SCGRtSCZ032014</v>
      </c>
      <c r="D10299" t="s">
        <v>1552</v>
      </c>
      <c r="E10299" s="9">
        <v>2014</v>
      </c>
      <c r="F10299" s="9" t="e">
        <f t="shared" si="120"/>
        <v>#N/A</v>
      </c>
    </row>
    <row r="10300" spans="3:6" x14ac:dyDescent="0.25">
      <c r="C10300" t="str">
        <f t="shared" si="119"/>
        <v>SCGRtSCZ042014</v>
      </c>
      <c r="D10300" t="s">
        <v>1553</v>
      </c>
      <c r="E10300" s="9">
        <v>2014</v>
      </c>
      <c r="F10300" s="9" t="e">
        <f t="shared" si="120"/>
        <v>#N/A</v>
      </c>
    </row>
    <row r="10301" spans="3:6" x14ac:dyDescent="0.25">
      <c r="C10301" t="str">
        <f t="shared" si="119"/>
        <v>SCGRtSCZ052014</v>
      </c>
      <c r="D10301" t="s">
        <v>1554</v>
      </c>
      <c r="E10301" s="9">
        <v>2014</v>
      </c>
      <c r="F10301" s="9" t="e">
        <f t="shared" si="120"/>
        <v>#N/A</v>
      </c>
    </row>
    <row r="10302" spans="3:6" x14ac:dyDescent="0.25">
      <c r="C10302" t="str">
        <f t="shared" si="119"/>
        <v>SCGRtSCZ062014</v>
      </c>
      <c r="D10302" t="s">
        <v>1555</v>
      </c>
      <c r="E10302" s="9">
        <v>2014</v>
      </c>
      <c r="F10302" s="9" t="e">
        <f t="shared" si="120"/>
        <v>#N/A</v>
      </c>
    </row>
    <row r="10303" spans="3:6" x14ac:dyDescent="0.25">
      <c r="C10303" t="str">
        <f t="shared" si="119"/>
        <v>SCGRtSCZ072014</v>
      </c>
      <c r="D10303" t="s">
        <v>1556</v>
      </c>
      <c r="E10303" s="9">
        <v>2014</v>
      </c>
      <c r="F10303" s="9" t="e">
        <f t="shared" si="120"/>
        <v>#N/A</v>
      </c>
    </row>
    <row r="10304" spans="3:6" x14ac:dyDescent="0.25">
      <c r="C10304" t="str">
        <f t="shared" si="119"/>
        <v>SCGRtSCZ082014</v>
      </c>
      <c r="D10304" t="s">
        <v>1557</v>
      </c>
      <c r="E10304" s="9">
        <v>2014</v>
      </c>
      <c r="F10304" s="9" t="e">
        <f t="shared" si="120"/>
        <v>#N/A</v>
      </c>
    </row>
    <row r="10305" spans="3:6" x14ac:dyDescent="0.25">
      <c r="C10305" t="str">
        <f t="shared" si="119"/>
        <v>SCGRtSCZ092014</v>
      </c>
      <c r="D10305" t="s">
        <v>1558</v>
      </c>
      <c r="E10305" s="9">
        <v>2014</v>
      </c>
      <c r="F10305" s="9" t="e">
        <f t="shared" si="120"/>
        <v>#N/A</v>
      </c>
    </row>
    <row r="10306" spans="3:6" x14ac:dyDescent="0.25">
      <c r="C10306" t="str">
        <f t="shared" si="119"/>
        <v>SCGRtSCZ102014</v>
      </c>
      <c r="D10306" t="s">
        <v>1559</v>
      </c>
      <c r="E10306" s="9">
        <v>2014</v>
      </c>
      <c r="F10306" s="9" t="e">
        <f t="shared" si="120"/>
        <v>#N/A</v>
      </c>
    </row>
    <row r="10307" spans="3:6" x14ac:dyDescent="0.25">
      <c r="C10307" t="str">
        <f t="shared" si="119"/>
        <v>SCGRtSCZ112014</v>
      </c>
      <c r="D10307" t="s">
        <v>1560</v>
      </c>
      <c r="E10307" s="9">
        <v>2014</v>
      </c>
      <c r="F10307" s="9" t="e">
        <f t="shared" si="120"/>
        <v>#N/A</v>
      </c>
    </row>
    <row r="10308" spans="3:6" x14ac:dyDescent="0.25">
      <c r="C10308" t="str">
        <f t="shared" si="119"/>
        <v>SCGRtSCZ122014</v>
      </c>
      <c r="D10308" t="s">
        <v>1561</v>
      </c>
      <c r="E10308" s="9">
        <v>2014</v>
      </c>
      <c r="F10308" s="9" t="e">
        <f t="shared" si="120"/>
        <v>#N/A</v>
      </c>
    </row>
    <row r="10309" spans="3:6" x14ac:dyDescent="0.25">
      <c r="C10309" t="str">
        <f t="shared" si="119"/>
        <v>SCGRtSCZ132014</v>
      </c>
      <c r="D10309" t="s">
        <v>1562</v>
      </c>
      <c r="E10309" s="9">
        <v>2014</v>
      </c>
      <c r="F10309" s="9" t="e">
        <f t="shared" si="120"/>
        <v>#N/A</v>
      </c>
    </row>
    <row r="10310" spans="3:6" x14ac:dyDescent="0.25">
      <c r="C10310" t="str">
        <f t="shared" si="119"/>
        <v>SCGRtSCZ142014</v>
      </c>
      <c r="D10310" t="s">
        <v>1563</v>
      </c>
      <c r="E10310" s="9">
        <v>2014</v>
      </c>
      <c r="F10310" s="9" t="e">
        <f t="shared" si="120"/>
        <v>#N/A</v>
      </c>
    </row>
    <row r="10311" spans="3:6" x14ac:dyDescent="0.25">
      <c r="C10311" t="str">
        <f t="shared" si="119"/>
        <v>SCGRtSCZ152014</v>
      </c>
      <c r="D10311" t="s">
        <v>1564</v>
      </c>
      <c r="E10311" s="9">
        <v>2014</v>
      </c>
      <c r="F10311" s="9" t="e">
        <f t="shared" si="120"/>
        <v>#N/A</v>
      </c>
    </row>
    <row r="10312" spans="3:6" x14ac:dyDescent="0.25">
      <c r="C10312" t="str">
        <f t="shared" si="119"/>
        <v>SCGRtSCZ162014</v>
      </c>
      <c r="D10312" t="s">
        <v>1565</v>
      </c>
      <c r="E10312" s="9">
        <v>2014</v>
      </c>
      <c r="F10312" s="9" t="e">
        <f t="shared" si="120"/>
        <v>#N/A</v>
      </c>
    </row>
    <row r="10313" spans="3:6" x14ac:dyDescent="0.25">
      <c r="C10313" t="str">
        <f t="shared" si="119"/>
        <v>SCGSCnCZ012014</v>
      </c>
      <c r="D10313" t="s">
        <v>1566</v>
      </c>
      <c r="E10313" s="9">
        <v>2014</v>
      </c>
      <c r="F10313" s="9" t="e">
        <f t="shared" si="120"/>
        <v>#N/A</v>
      </c>
    </row>
    <row r="10314" spans="3:6" x14ac:dyDescent="0.25">
      <c r="C10314" t="str">
        <f t="shared" si="119"/>
        <v>SCGSCnCZ022014</v>
      </c>
      <c r="D10314" t="s">
        <v>1567</v>
      </c>
      <c r="E10314" s="9">
        <v>2014</v>
      </c>
      <c r="F10314" s="9" t="e">
        <f t="shared" si="120"/>
        <v>#N/A</v>
      </c>
    </row>
    <row r="10315" spans="3:6" x14ac:dyDescent="0.25">
      <c r="C10315" t="str">
        <f t="shared" si="119"/>
        <v>SCGSCnCZ032014</v>
      </c>
      <c r="D10315" t="s">
        <v>1568</v>
      </c>
      <c r="E10315" s="9">
        <v>2014</v>
      </c>
      <c r="F10315" s="9" t="e">
        <f t="shared" si="120"/>
        <v>#N/A</v>
      </c>
    </row>
    <row r="10316" spans="3:6" x14ac:dyDescent="0.25">
      <c r="C10316" t="str">
        <f t="shared" si="119"/>
        <v>SCGSCnCZ042014</v>
      </c>
      <c r="D10316" t="s">
        <v>1569</v>
      </c>
      <c r="E10316" s="9">
        <v>2014</v>
      </c>
      <c r="F10316" s="9" t="e">
        <f t="shared" si="120"/>
        <v>#N/A</v>
      </c>
    </row>
    <row r="10317" spans="3:6" x14ac:dyDescent="0.25">
      <c r="C10317" t="str">
        <f t="shared" si="119"/>
        <v>SCGSCnCZ052014</v>
      </c>
      <c r="D10317" t="s">
        <v>1570</v>
      </c>
      <c r="E10317" s="9">
        <v>2014</v>
      </c>
      <c r="F10317" s="9" t="e">
        <f t="shared" si="120"/>
        <v>#N/A</v>
      </c>
    </row>
    <row r="10318" spans="3:6" x14ac:dyDescent="0.25">
      <c r="C10318" t="str">
        <f t="shared" si="119"/>
        <v>SCGSCnCZ062014</v>
      </c>
      <c r="D10318" t="s">
        <v>1571</v>
      </c>
      <c r="E10318" s="9">
        <v>2014</v>
      </c>
      <c r="F10318" s="9" t="e">
        <f t="shared" si="120"/>
        <v>#N/A</v>
      </c>
    </row>
    <row r="10319" spans="3:6" x14ac:dyDescent="0.25">
      <c r="C10319" t="str">
        <f t="shared" si="119"/>
        <v>SCGSCnCZ072014</v>
      </c>
      <c r="D10319" t="s">
        <v>1572</v>
      </c>
      <c r="E10319" s="9">
        <v>2014</v>
      </c>
      <c r="F10319" s="9" t="e">
        <f t="shared" si="120"/>
        <v>#N/A</v>
      </c>
    </row>
    <row r="10320" spans="3:6" x14ac:dyDescent="0.25">
      <c r="C10320" t="str">
        <f t="shared" si="119"/>
        <v>SCGSCnCZ082014</v>
      </c>
      <c r="D10320" t="s">
        <v>1573</v>
      </c>
      <c r="E10320" s="9">
        <v>2014</v>
      </c>
      <c r="F10320" s="9" t="e">
        <f t="shared" si="120"/>
        <v>#N/A</v>
      </c>
    </row>
    <row r="10321" spans="3:6" x14ac:dyDescent="0.25">
      <c r="C10321" t="str">
        <f t="shared" si="119"/>
        <v>SCGSCnCZ092014</v>
      </c>
      <c r="D10321" t="s">
        <v>1574</v>
      </c>
      <c r="E10321" s="9">
        <v>2014</v>
      </c>
      <c r="F10321" s="9" t="e">
        <f t="shared" si="120"/>
        <v>#N/A</v>
      </c>
    </row>
    <row r="10322" spans="3:6" x14ac:dyDescent="0.25">
      <c r="C10322" t="str">
        <f t="shared" si="119"/>
        <v>SCGSCnCZ102014</v>
      </c>
      <c r="D10322" t="s">
        <v>1575</v>
      </c>
      <c r="E10322" s="9">
        <v>2014</v>
      </c>
      <c r="F10322" s="9" t="e">
        <f t="shared" si="120"/>
        <v>#N/A</v>
      </c>
    </row>
    <row r="10323" spans="3:6" x14ac:dyDescent="0.25">
      <c r="C10323" t="str">
        <f t="shared" si="119"/>
        <v>SCGSCnCZ112014</v>
      </c>
      <c r="D10323" t="s">
        <v>1576</v>
      </c>
      <c r="E10323" s="9">
        <v>2014</v>
      </c>
      <c r="F10323" s="9" t="e">
        <f t="shared" si="120"/>
        <v>#N/A</v>
      </c>
    </row>
    <row r="10324" spans="3:6" x14ac:dyDescent="0.25">
      <c r="C10324" t="str">
        <f t="shared" si="119"/>
        <v>SCGSCnCZ122014</v>
      </c>
      <c r="D10324" t="s">
        <v>1577</v>
      </c>
      <c r="E10324" s="9">
        <v>2014</v>
      </c>
      <c r="F10324" s="9" t="e">
        <f t="shared" si="120"/>
        <v>#N/A</v>
      </c>
    </row>
    <row r="10325" spans="3:6" x14ac:dyDescent="0.25">
      <c r="C10325" t="str">
        <f t="shared" si="119"/>
        <v>SCGSCnCZ132014</v>
      </c>
      <c r="D10325" t="s">
        <v>1578</v>
      </c>
      <c r="E10325" s="9">
        <v>2014</v>
      </c>
      <c r="F10325" s="9" t="e">
        <f t="shared" si="120"/>
        <v>#N/A</v>
      </c>
    </row>
    <row r="10326" spans="3:6" x14ac:dyDescent="0.25">
      <c r="C10326" t="str">
        <f t="shared" si="119"/>
        <v>SCGSCnCZ142014</v>
      </c>
      <c r="D10326" t="s">
        <v>1579</v>
      </c>
      <c r="E10326" s="9">
        <v>2014</v>
      </c>
      <c r="F10326" s="9" t="e">
        <f t="shared" si="120"/>
        <v>#N/A</v>
      </c>
    </row>
    <row r="10327" spans="3:6" x14ac:dyDescent="0.25">
      <c r="C10327" t="str">
        <f t="shared" si="119"/>
        <v>SCGSCnCZ152014</v>
      </c>
      <c r="D10327" t="s">
        <v>1580</v>
      </c>
      <c r="E10327" s="9">
        <v>2014</v>
      </c>
      <c r="F10327" s="9" t="e">
        <f t="shared" si="120"/>
        <v>#N/A</v>
      </c>
    </row>
    <row r="10328" spans="3:6" x14ac:dyDescent="0.25">
      <c r="C10328" t="str">
        <f t="shared" si="119"/>
        <v>SCGSCnCZ162014</v>
      </c>
      <c r="D10328" t="s">
        <v>1581</v>
      </c>
      <c r="E10328" s="9">
        <v>2014</v>
      </c>
      <c r="F10328" s="9" t="e">
        <f t="shared" si="120"/>
        <v>#N/A</v>
      </c>
    </row>
    <row r="10329" spans="3:6" x14ac:dyDescent="0.25">
      <c r="C10329" t="str">
        <f t="shared" si="119"/>
        <v>SCGSUnCZ012014</v>
      </c>
      <c r="D10329" t="s">
        <v>1582</v>
      </c>
      <c r="E10329" s="9">
        <v>2014</v>
      </c>
      <c r="F10329" s="9" t="e">
        <f t="shared" si="120"/>
        <v>#N/A</v>
      </c>
    </row>
    <row r="10330" spans="3:6" x14ac:dyDescent="0.25">
      <c r="C10330" t="str">
        <f t="shared" si="119"/>
        <v>SCGSUnCZ022014</v>
      </c>
      <c r="D10330" t="s">
        <v>1583</v>
      </c>
      <c r="E10330" s="9">
        <v>2014</v>
      </c>
      <c r="F10330" s="9" t="e">
        <f t="shared" si="120"/>
        <v>#N/A</v>
      </c>
    </row>
    <row r="10331" spans="3:6" x14ac:dyDescent="0.25">
      <c r="C10331" t="str">
        <f t="shared" si="119"/>
        <v>SCGSUnCZ032014</v>
      </c>
      <c r="D10331" t="s">
        <v>1584</v>
      </c>
      <c r="E10331" s="9">
        <v>2014</v>
      </c>
      <c r="F10331" s="9" t="e">
        <f t="shared" si="120"/>
        <v>#N/A</v>
      </c>
    </row>
    <row r="10332" spans="3:6" x14ac:dyDescent="0.25">
      <c r="C10332" t="str">
        <f t="shared" si="119"/>
        <v>SCGSUnCZ042014</v>
      </c>
      <c r="D10332" t="s">
        <v>1585</v>
      </c>
      <c r="E10332" s="9">
        <v>2014</v>
      </c>
      <c r="F10332" s="9" t="e">
        <f t="shared" si="120"/>
        <v>#N/A</v>
      </c>
    </row>
    <row r="10333" spans="3:6" x14ac:dyDescent="0.25">
      <c r="C10333" t="str">
        <f t="shared" si="119"/>
        <v>SCGSUnCZ052014</v>
      </c>
      <c r="D10333" t="s">
        <v>1586</v>
      </c>
      <c r="E10333" s="9">
        <v>2014</v>
      </c>
      <c r="F10333" s="9" t="e">
        <f t="shared" si="120"/>
        <v>#N/A</v>
      </c>
    </row>
    <row r="10334" spans="3:6" x14ac:dyDescent="0.25">
      <c r="C10334" t="str">
        <f t="shared" si="119"/>
        <v>SCGSUnCZ062014</v>
      </c>
      <c r="D10334" t="s">
        <v>1587</v>
      </c>
      <c r="E10334" s="9">
        <v>2014</v>
      </c>
      <c r="F10334" s="9" t="e">
        <f t="shared" si="120"/>
        <v>#N/A</v>
      </c>
    </row>
    <row r="10335" spans="3:6" x14ac:dyDescent="0.25">
      <c r="C10335" t="str">
        <f t="shared" si="119"/>
        <v>SCGSUnCZ072014</v>
      </c>
      <c r="D10335" t="s">
        <v>1588</v>
      </c>
      <c r="E10335" s="9">
        <v>2014</v>
      </c>
      <c r="F10335" s="9" t="e">
        <f t="shared" si="120"/>
        <v>#N/A</v>
      </c>
    </row>
    <row r="10336" spans="3:6" x14ac:dyDescent="0.25">
      <c r="C10336" t="str">
        <f t="shared" si="119"/>
        <v>SCGSUnCZ082014</v>
      </c>
      <c r="D10336" t="s">
        <v>1589</v>
      </c>
      <c r="E10336" s="9">
        <v>2014</v>
      </c>
      <c r="F10336" s="9" t="e">
        <f t="shared" si="120"/>
        <v>#N/A</v>
      </c>
    </row>
    <row r="10337" spans="3:6" x14ac:dyDescent="0.25">
      <c r="C10337" t="str">
        <f t="shared" si="119"/>
        <v>SCGSUnCZ092014</v>
      </c>
      <c r="D10337" t="s">
        <v>1590</v>
      </c>
      <c r="E10337" s="9">
        <v>2014</v>
      </c>
      <c r="F10337" s="9" t="e">
        <f t="shared" si="120"/>
        <v>#N/A</v>
      </c>
    </row>
    <row r="10338" spans="3:6" x14ac:dyDescent="0.25">
      <c r="C10338" t="str">
        <f t="shared" si="119"/>
        <v>SCGSUnCZ102014</v>
      </c>
      <c r="D10338" t="s">
        <v>1591</v>
      </c>
      <c r="E10338" s="9">
        <v>2014</v>
      </c>
      <c r="F10338" s="9" t="e">
        <f t="shared" si="120"/>
        <v>#N/A</v>
      </c>
    </row>
    <row r="10339" spans="3:6" x14ac:dyDescent="0.25">
      <c r="C10339" t="str">
        <f t="shared" si="119"/>
        <v>SCGSUnCZ112014</v>
      </c>
      <c r="D10339" t="s">
        <v>1592</v>
      </c>
      <c r="E10339" s="9">
        <v>2014</v>
      </c>
      <c r="F10339" s="9" t="e">
        <f t="shared" si="120"/>
        <v>#N/A</v>
      </c>
    </row>
    <row r="10340" spans="3:6" x14ac:dyDescent="0.25">
      <c r="C10340" t="str">
        <f t="shared" si="119"/>
        <v>SCGSUnCZ122014</v>
      </c>
      <c r="D10340" t="s">
        <v>1593</v>
      </c>
      <c r="E10340" s="9">
        <v>2014</v>
      </c>
      <c r="F10340" s="9" t="e">
        <f t="shared" si="120"/>
        <v>#N/A</v>
      </c>
    </row>
    <row r="10341" spans="3:6" x14ac:dyDescent="0.25">
      <c r="C10341" t="str">
        <f t="shared" si="119"/>
        <v>SCGSUnCZ132014</v>
      </c>
      <c r="D10341" t="s">
        <v>1594</v>
      </c>
      <c r="E10341" s="9">
        <v>2014</v>
      </c>
      <c r="F10341" s="9" t="e">
        <f t="shared" si="120"/>
        <v>#N/A</v>
      </c>
    </row>
    <row r="10342" spans="3:6" x14ac:dyDescent="0.25">
      <c r="C10342" t="str">
        <f t="shared" si="119"/>
        <v>SCGSUnCZ142014</v>
      </c>
      <c r="D10342" t="s">
        <v>1595</v>
      </c>
      <c r="E10342" s="9">
        <v>2014</v>
      </c>
      <c r="F10342" s="9" t="e">
        <f t="shared" si="120"/>
        <v>#N/A</v>
      </c>
    </row>
    <row r="10343" spans="3:6" x14ac:dyDescent="0.25">
      <c r="C10343" t="str">
        <f t="shared" si="119"/>
        <v>SCGSUnCZ152014</v>
      </c>
      <c r="D10343" t="s">
        <v>1596</v>
      </c>
      <c r="E10343" s="9">
        <v>2014</v>
      </c>
      <c r="F10343" s="9" t="e">
        <f t="shared" si="120"/>
        <v>#N/A</v>
      </c>
    </row>
    <row r="10344" spans="3:6" x14ac:dyDescent="0.25">
      <c r="C10344" t="str">
        <f t="shared" si="119"/>
        <v>SCGSUnCZ162014</v>
      </c>
      <c r="D10344" t="s">
        <v>1597</v>
      </c>
      <c r="E10344" s="9">
        <v>2014</v>
      </c>
      <c r="F10344" s="9" t="e">
        <f t="shared" si="120"/>
        <v>#N/A</v>
      </c>
    </row>
    <row r="10345" spans="3:6" x14ac:dyDescent="0.25">
      <c r="C10345" t="str">
        <f t="shared" si="119"/>
        <v>SCGWRfCZ012014</v>
      </c>
      <c r="D10345" t="s">
        <v>1598</v>
      </c>
      <c r="E10345" s="9">
        <v>2014</v>
      </c>
      <c r="F10345" s="9" t="e">
        <f t="shared" si="120"/>
        <v>#N/A</v>
      </c>
    </row>
    <row r="10346" spans="3:6" x14ac:dyDescent="0.25">
      <c r="C10346" t="str">
        <f t="shared" si="119"/>
        <v>SCGWRfCZ022014</v>
      </c>
      <c r="D10346" t="s">
        <v>1599</v>
      </c>
      <c r="E10346" s="9">
        <v>2014</v>
      </c>
      <c r="F10346" s="9" t="e">
        <f t="shared" si="120"/>
        <v>#N/A</v>
      </c>
    </row>
    <row r="10347" spans="3:6" x14ac:dyDescent="0.25">
      <c r="C10347" t="str">
        <f t="shared" si="119"/>
        <v>SCGWRfCZ032014</v>
      </c>
      <c r="D10347" t="s">
        <v>1600</v>
      </c>
      <c r="E10347" s="9">
        <v>2014</v>
      </c>
      <c r="F10347" s="9" t="e">
        <f t="shared" si="120"/>
        <v>#N/A</v>
      </c>
    </row>
    <row r="10348" spans="3:6" x14ac:dyDescent="0.25">
      <c r="C10348" t="str">
        <f t="shared" si="119"/>
        <v>SCGWRfCZ042014</v>
      </c>
      <c r="D10348" t="s">
        <v>1601</v>
      </c>
      <c r="E10348" s="9">
        <v>2014</v>
      </c>
      <c r="F10348" s="9" t="e">
        <f t="shared" si="120"/>
        <v>#N/A</v>
      </c>
    </row>
    <row r="10349" spans="3:6" x14ac:dyDescent="0.25">
      <c r="C10349" t="str">
        <f t="shared" si="119"/>
        <v>SCGWRfCZ052014</v>
      </c>
      <c r="D10349" t="s">
        <v>1602</v>
      </c>
      <c r="E10349" s="9">
        <v>2014</v>
      </c>
      <c r="F10349" s="9" t="e">
        <f t="shared" si="120"/>
        <v>#N/A</v>
      </c>
    </row>
    <row r="10350" spans="3:6" x14ac:dyDescent="0.25">
      <c r="C10350" t="str">
        <f t="shared" si="119"/>
        <v>SCGWRfCZ062014</v>
      </c>
      <c r="D10350" t="s">
        <v>1603</v>
      </c>
      <c r="E10350" s="9">
        <v>2014</v>
      </c>
      <c r="F10350" s="9" t="e">
        <f t="shared" si="120"/>
        <v>#N/A</v>
      </c>
    </row>
    <row r="10351" spans="3:6" x14ac:dyDescent="0.25">
      <c r="C10351" t="str">
        <f t="shared" si="119"/>
        <v>SCGWRfCZ072014</v>
      </c>
      <c r="D10351" t="s">
        <v>1604</v>
      </c>
      <c r="E10351" s="9">
        <v>2014</v>
      </c>
      <c r="F10351" s="9" t="e">
        <f t="shared" si="120"/>
        <v>#N/A</v>
      </c>
    </row>
    <row r="10352" spans="3:6" x14ac:dyDescent="0.25">
      <c r="C10352" t="str">
        <f t="shared" si="119"/>
        <v>SCGWRfCZ082014</v>
      </c>
      <c r="D10352" t="s">
        <v>1605</v>
      </c>
      <c r="E10352" s="9">
        <v>2014</v>
      </c>
      <c r="F10352" s="9" t="e">
        <f t="shared" si="120"/>
        <v>#N/A</v>
      </c>
    </row>
    <row r="10353" spans="3:6" x14ac:dyDescent="0.25">
      <c r="C10353" t="str">
        <f t="shared" si="119"/>
        <v>SCGWRfCZ092014</v>
      </c>
      <c r="D10353" t="s">
        <v>1606</v>
      </c>
      <c r="E10353" s="9">
        <v>2014</v>
      </c>
      <c r="F10353" s="9" t="e">
        <f t="shared" si="120"/>
        <v>#N/A</v>
      </c>
    </row>
    <row r="10354" spans="3:6" x14ac:dyDescent="0.25">
      <c r="C10354" t="str">
        <f t="shared" si="119"/>
        <v>SCGWRfCZ102014</v>
      </c>
      <c r="D10354" t="s">
        <v>1607</v>
      </c>
      <c r="E10354" s="9">
        <v>2014</v>
      </c>
      <c r="F10354" s="9" t="e">
        <f t="shared" si="120"/>
        <v>#N/A</v>
      </c>
    </row>
    <row r="10355" spans="3:6" x14ac:dyDescent="0.25">
      <c r="C10355" t="str">
        <f t="shared" si="119"/>
        <v>SCGWRfCZ112014</v>
      </c>
      <c r="D10355" t="s">
        <v>1608</v>
      </c>
      <c r="E10355" s="9">
        <v>2014</v>
      </c>
      <c r="F10355" s="9" t="e">
        <f t="shared" si="120"/>
        <v>#N/A</v>
      </c>
    </row>
    <row r="10356" spans="3:6" x14ac:dyDescent="0.25">
      <c r="C10356" t="str">
        <f t="shared" si="119"/>
        <v>SCGWRfCZ122014</v>
      </c>
      <c r="D10356" t="s">
        <v>1609</v>
      </c>
      <c r="E10356" s="9">
        <v>2014</v>
      </c>
      <c r="F10356" s="9" t="e">
        <f t="shared" si="120"/>
        <v>#N/A</v>
      </c>
    </row>
    <row r="10357" spans="3:6" x14ac:dyDescent="0.25">
      <c r="C10357" t="str">
        <f t="shared" si="119"/>
        <v>SCGWRfCZ132014</v>
      </c>
      <c r="D10357" t="s">
        <v>1610</v>
      </c>
      <c r="E10357" s="9">
        <v>2014</v>
      </c>
      <c r="F10357" s="9" t="e">
        <f t="shared" si="120"/>
        <v>#N/A</v>
      </c>
    </row>
    <row r="10358" spans="3:6" x14ac:dyDescent="0.25">
      <c r="C10358" t="str">
        <f t="shared" si="119"/>
        <v>SCGWRfCZ142014</v>
      </c>
      <c r="D10358" t="s">
        <v>1611</v>
      </c>
      <c r="E10358" s="9">
        <v>2014</v>
      </c>
      <c r="F10358" s="9" t="e">
        <f t="shared" si="120"/>
        <v>#N/A</v>
      </c>
    </row>
    <row r="10359" spans="3:6" x14ac:dyDescent="0.25">
      <c r="C10359" t="str">
        <f t="shared" si="119"/>
        <v>SCGWRfCZ152014</v>
      </c>
      <c r="D10359" t="s">
        <v>1612</v>
      </c>
      <c r="E10359" s="9">
        <v>2014</v>
      </c>
      <c r="F10359" s="9" t="e">
        <f t="shared" si="120"/>
        <v>#N/A</v>
      </c>
    </row>
    <row r="10360" spans="3:6" x14ac:dyDescent="0.25">
      <c r="C10360" t="str">
        <f t="shared" si="119"/>
        <v>SCGWRfCZ162014</v>
      </c>
      <c r="D10360" t="s">
        <v>1613</v>
      </c>
      <c r="E10360" s="9">
        <v>2014</v>
      </c>
      <c r="F10360" s="9" t="e">
        <f t="shared" si="120"/>
        <v>#N/A</v>
      </c>
    </row>
  </sheetData>
  <autoFilter ref="C3:G387"/>
  <mergeCells count="5">
    <mergeCell ref="Z4:AB4"/>
    <mergeCell ref="AC4:AE4"/>
    <mergeCell ref="AF4:AH4"/>
    <mergeCell ref="AI4:AK4"/>
    <mergeCell ref="AL4:AN4"/>
  </mergeCells>
  <pageMargins left="0.7" right="0.7" top="0.75" bottom="0.75" header="0.3" footer="0.3"/>
  <pageSetup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B2:Q292"/>
  <sheetViews>
    <sheetView workbookViewId="0">
      <selection activeCell="C5" sqref="C5"/>
    </sheetView>
  </sheetViews>
  <sheetFormatPr defaultRowHeight="15" x14ac:dyDescent="0.25"/>
  <cols>
    <col min="2" max="2" width="16.85546875" customWidth="1"/>
    <col min="11" max="11" width="10.42578125" bestFit="1" customWidth="1"/>
    <col min="14" max="14" width="16.7109375" customWidth="1"/>
    <col min="15" max="15" width="15" customWidth="1"/>
  </cols>
  <sheetData>
    <row r="2" spans="2:17" ht="15.75" x14ac:dyDescent="0.25">
      <c r="B2" s="4" t="s">
        <v>1634</v>
      </c>
    </row>
    <row r="4" spans="2:17" x14ac:dyDescent="0.25">
      <c r="B4" s="1" t="s">
        <v>127</v>
      </c>
      <c r="C4" s="1" t="s">
        <v>36</v>
      </c>
      <c r="D4" s="1" t="s">
        <v>2</v>
      </c>
      <c r="E4" s="1" t="s">
        <v>76</v>
      </c>
      <c r="F4" s="1" t="s">
        <v>1</v>
      </c>
      <c r="G4" s="1" t="s">
        <v>128</v>
      </c>
      <c r="H4" s="15" t="s">
        <v>1637</v>
      </c>
      <c r="K4" t="s">
        <v>1823</v>
      </c>
      <c r="L4" t="s">
        <v>1755</v>
      </c>
      <c r="O4" t="s">
        <v>1733</v>
      </c>
    </row>
    <row r="5" spans="2:17" x14ac:dyDescent="0.25">
      <c r="B5" t="str">
        <f>C5&amp;D5&amp;E5&amp;F5</f>
        <v>PGEExSFmCZ01</v>
      </c>
      <c r="C5" t="s">
        <v>129</v>
      </c>
      <c r="D5" t="s">
        <v>72</v>
      </c>
      <c r="E5" t="s">
        <v>1649</v>
      </c>
      <c r="F5" t="s">
        <v>48</v>
      </c>
      <c r="G5" s="36">
        <f>IF(ISNA(L5),0,L5)</f>
        <v>31653.68</v>
      </c>
      <c r="H5" t="b">
        <f>INDEX(key!$AT$4:$BI$7,MATCH(LEFT(C5,3),key!$AS$4:$AS$7,0),VALUE(RIGHT(F5,2)))</f>
        <v>1</v>
      </c>
      <c r="J5">
        <f>VALUE(RIGHT(F5,2))</f>
        <v>1</v>
      </c>
      <c r="K5">
        <f>VLOOKUP(E5&amp;D5&amp;C5&amp;F5,$N$5:$Q$127,4,FALSE)</f>
        <v>31653.68</v>
      </c>
      <c r="L5">
        <f>IF(AND(H5,ISNA(K5)),1,K5)</f>
        <v>31653.68</v>
      </c>
      <c r="N5" t="str">
        <f>+O5&amp;P5</f>
        <v>SFmExPGECZ01</v>
      </c>
      <c r="O5" t="s">
        <v>1737</v>
      </c>
      <c r="P5" t="s">
        <v>48</v>
      </c>
      <c r="Q5">
        <v>31653.68</v>
      </c>
    </row>
    <row r="6" spans="2:17" x14ac:dyDescent="0.25">
      <c r="B6" t="str">
        <f t="shared" ref="B6:B69" si="0">C6&amp;D6&amp;E6&amp;F6</f>
        <v>PGEExSFmCZ02</v>
      </c>
      <c r="C6" t="s">
        <v>129</v>
      </c>
      <c r="D6" t="s">
        <v>72</v>
      </c>
      <c r="E6" t="s">
        <v>1649</v>
      </c>
      <c r="F6" t="s">
        <v>101</v>
      </c>
      <c r="G6" s="36">
        <f t="shared" ref="G6:G69" si="1">IF(ISNA(L6),0,L6)</f>
        <v>177648.06</v>
      </c>
      <c r="H6" t="b">
        <f>INDEX(key!$AT$4:$BI$7,MATCH(LEFT(C6,3),key!$AS$4:$AS$7,0),VALUE(RIGHT(F6,2)))</f>
        <v>1</v>
      </c>
      <c r="J6">
        <f t="shared" ref="J6:J52" si="2">VALUE(RIGHT(F6,2))</f>
        <v>2</v>
      </c>
      <c r="K6">
        <f t="shared" ref="K6:K52" si="3">VLOOKUP(E6&amp;D6&amp;C6&amp;F6,$N$5:$Q$127,4,FALSE)</f>
        <v>177648.06</v>
      </c>
      <c r="L6">
        <f t="shared" ref="L6:L69" si="4">IF(AND(H6,ISNA(K6)),1,K6)</f>
        <v>177648.06</v>
      </c>
      <c r="N6" t="str">
        <f t="shared" ref="N6:N69" si="5">+O6&amp;P6</f>
        <v>SFmExPGECZ02</v>
      </c>
      <c r="O6" t="s">
        <v>1737</v>
      </c>
      <c r="P6" t="s">
        <v>101</v>
      </c>
      <c r="Q6">
        <v>177648.06</v>
      </c>
    </row>
    <row r="7" spans="2:17" x14ac:dyDescent="0.25">
      <c r="B7" t="str">
        <f t="shared" si="0"/>
        <v>PGEExSFmCZ03</v>
      </c>
      <c r="C7" t="s">
        <v>129</v>
      </c>
      <c r="D7" t="s">
        <v>72</v>
      </c>
      <c r="E7" t="s">
        <v>1649</v>
      </c>
      <c r="F7" t="s">
        <v>102</v>
      </c>
      <c r="G7" s="36">
        <f t="shared" si="1"/>
        <v>600986.98</v>
      </c>
      <c r="H7" t="b">
        <f>INDEX(key!$AT$4:$BI$7,MATCH(LEFT(C7,3),key!$AS$4:$AS$7,0),VALUE(RIGHT(F7,2)))</f>
        <v>1</v>
      </c>
      <c r="J7">
        <f t="shared" si="2"/>
        <v>3</v>
      </c>
      <c r="K7">
        <f t="shared" si="3"/>
        <v>600986.98</v>
      </c>
      <c r="L7">
        <f t="shared" si="4"/>
        <v>600986.98</v>
      </c>
      <c r="N7" t="str">
        <f t="shared" si="5"/>
        <v>SFmExPGECZ03</v>
      </c>
      <c r="O7" t="s">
        <v>1737</v>
      </c>
      <c r="P7" t="s">
        <v>102</v>
      </c>
      <c r="Q7">
        <v>600986.98</v>
      </c>
    </row>
    <row r="8" spans="2:17" x14ac:dyDescent="0.25">
      <c r="B8" t="str">
        <f t="shared" si="0"/>
        <v>PGEExSFmCZ04</v>
      </c>
      <c r="C8" t="s">
        <v>129</v>
      </c>
      <c r="D8" t="s">
        <v>72</v>
      </c>
      <c r="E8" t="s">
        <v>1649</v>
      </c>
      <c r="F8" t="s">
        <v>103</v>
      </c>
      <c r="G8" s="36">
        <f t="shared" si="1"/>
        <v>334919.71000000002</v>
      </c>
      <c r="H8" t="b">
        <f>INDEX(key!$AT$4:$BI$7,MATCH(LEFT(C8,3),key!$AS$4:$AS$7,0),VALUE(RIGHT(F8,2)))</f>
        <v>1</v>
      </c>
      <c r="J8">
        <f t="shared" si="2"/>
        <v>4</v>
      </c>
      <c r="K8">
        <f t="shared" si="3"/>
        <v>334919.71000000002</v>
      </c>
      <c r="L8">
        <f t="shared" si="4"/>
        <v>334919.71000000002</v>
      </c>
      <c r="N8" t="str">
        <f t="shared" si="5"/>
        <v>SFmExPGECZ04</v>
      </c>
      <c r="O8" t="s">
        <v>1737</v>
      </c>
      <c r="P8" t="s">
        <v>103</v>
      </c>
      <c r="Q8">
        <v>334919.71000000002</v>
      </c>
    </row>
    <row r="9" spans="2:17" x14ac:dyDescent="0.25">
      <c r="B9" t="str">
        <f t="shared" si="0"/>
        <v>PGEExSFmCZ05</v>
      </c>
      <c r="C9" t="s">
        <v>129</v>
      </c>
      <c r="D9" t="s">
        <v>72</v>
      </c>
      <c r="E9" t="s">
        <v>1649</v>
      </c>
      <c r="F9" t="s">
        <v>104</v>
      </c>
      <c r="G9" s="36">
        <f t="shared" si="1"/>
        <v>71329.279999999999</v>
      </c>
      <c r="H9" t="b">
        <f>INDEX(key!$AT$4:$BI$7,MATCH(LEFT(C9,3),key!$AS$4:$AS$7,0),VALUE(RIGHT(F9,2)))</f>
        <v>1</v>
      </c>
      <c r="J9">
        <f t="shared" si="2"/>
        <v>5</v>
      </c>
      <c r="K9">
        <f t="shared" si="3"/>
        <v>71329.279999999999</v>
      </c>
      <c r="L9">
        <f t="shared" si="4"/>
        <v>71329.279999999999</v>
      </c>
      <c r="N9" t="str">
        <f t="shared" si="5"/>
        <v>SFmExPGECZ05</v>
      </c>
      <c r="O9" t="s">
        <v>1737</v>
      </c>
      <c r="P9" t="s">
        <v>104</v>
      </c>
      <c r="Q9">
        <v>71329.279999999999</v>
      </c>
    </row>
    <row r="10" spans="2:17" x14ac:dyDescent="0.25">
      <c r="B10" t="str">
        <f t="shared" si="0"/>
        <v>PGEExSFmCZ06</v>
      </c>
      <c r="C10" t="s">
        <v>129</v>
      </c>
      <c r="D10" t="s">
        <v>72</v>
      </c>
      <c r="E10" t="s">
        <v>1649</v>
      </c>
      <c r="F10" t="s">
        <v>105</v>
      </c>
      <c r="G10" s="36">
        <f t="shared" si="1"/>
        <v>0</v>
      </c>
      <c r="H10" t="b">
        <f>INDEX(key!$AT$4:$BI$7,MATCH(LEFT(C10,3),key!$AS$4:$AS$7,0),VALUE(RIGHT(F10,2)))</f>
        <v>0</v>
      </c>
      <c r="J10">
        <f t="shared" si="2"/>
        <v>6</v>
      </c>
      <c r="K10" t="e">
        <f t="shared" si="3"/>
        <v>#N/A</v>
      </c>
      <c r="L10" t="e">
        <f t="shared" si="4"/>
        <v>#N/A</v>
      </c>
      <c r="N10" t="str">
        <f t="shared" si="5"/>
        <v>SFmExPGECZ11</v>
      </c>
      <c r="O10" t="s">
        <v>1737</v>
      </c>
      <c r="P10" t="s">
        <v>110</v>
      </c>
      <c r="Q10">
        <v>206160.95</v>
      </c>
    </row>
    <row r="11" spans="2:17" x14ac:dyDescent="0.25">
      <c r="B11" t="str">
        <f t="shared" si="0"/>
        <v>PGEExSFmCZ07</v>
      </c>
      <c r="C11" t="s">
        <v>129</v>
      </c>
      <c r="D11" t="s">
        <v>72</v>
      </c>
      <c r="E11" t="s">
        <v>1649</v>
      </c>
      <c r="F11" t="s">
        <v>106</v>
      </c>
      <c r="G11" s="36">
        <f t="shared" si="1"/>
        <v>0</v>
      </c>
      <c r="H11" t="b">
        <f>INDEX(key!$AT$4:$BI$7,MATCH(LEFT(C11,3),key!$AS$4:$AS$7,0),VALUE(RIGHT(F11,2)))</f>
        <v>0</v>
      </c>
      <c r="J11">
        <f t="shared" si="2"/>
        <v>7</v>
      </c>
      <c r="K11" t="e">
        <f t="shared" si="3"/>
        <v>#N/A</v>
      </c>
      <c r="L11" t="e">
        <f t="shared" si="4"/>
        <v>#N/A</v>
      </c>
      <c r="N11" t="str">
        <f t="shared" si="5"/>
        <v>SFmExPGECZ12</v>
      </c>
      <c r="O11" t="s">
        <v>1737</v>
      </c>
      <c r="P11" t="s">
        <v>111</v>
      </c>
      <c r="Q11">
        <v>632959.74</v>
      </c>
    </row>
    <row r="12" spans="2:17" x14ac:dyDescent="0.25">
      <c r="B12" t="str">
        <f t="shared" si="0"/>
        <v>PGEExSFmCZ08</v>
      </c>
      <c r="C12" t="s">
        <v>129</v>
      </c>
      <c r="D12" t="s">
        <v>72</v>
      </c>
      <c r="E12" t="s">
        <v>1649</v>
      </c>
      <c r="F12" t="s">
        <v>107</v>
      </c>
      <c r="G12" s="36">
        <f t="shared" si="1"/>
        <v>0</v>
      </c>
      <c r="H12" t="b">
        <f>INDEX(key!$AT$4:$BI$7,MATCH(LEFT(C12,3),key!$AS$4:$AS$7,0),VALUE(RIGHT(F12,2)))</f>
        <v>0</v>
      </c>
      <c r="J12">
        <f t="shared" si="2"/>
        <v>8</v>
      </c>
      <c r="K12" t="e">
        <f t="shared" si="3"/>
        <v>#N/A</v>
      </c>
      <c r="L12" t="e">
        <f t="shared" si="4"/>
        <v>#N/A</v>
      </c>
      <c r="N12" t="str">
        <f t="shared" si="5"/>
        <v>SFmExPGECZ13</v>
      </c>
      <c r="O12" t="s">
        <v>1737</v>
      </c>
      <c r="P12" t="s">
        <v>112</v>
      </c>
      <c r="Q12">
        <v>282161.86</v>
      </c>
    </row>
    <row r="13" spans="2:17" x14ac:dyDescent="0.25">
      <c r="B13" t="str">
        <f t="shared" si="0"/>
        <v>PGEExSFmCZ09</v>
      </c>
      <c r="C13" t="s">
        <v>129</v>
      </c>
      <c r="D13" t="s">
        <v>72</v>
      </c>
      <c r="E13" t="s">
        <v>1649</v>
      </c>
      <c r="F13" t="s">
        <v>108</v>
      </c>
      <c r="G13" s="36">
        <f t="shared" si="1"/>
        <v>0</v>
      </c>
      <c r="H13" t="b">
        <f>INDEX(key!$AT$4:$BI$7,MATCH(LEFT(C13,3),key!$AS$4:$AS$7,0),VALUE(RIGHT(F13,2)))</f>
        <v>0</v>
      </c>
      <c r="J13">
        <f t="shared" si="2"/>
        <v>9</v>
      </c>
      <c r="K13" t="e">
        <f t="shared" si="3"/>
        <v>#N/A</v>
      </c>
      <c r="L13" t="e">
        <f t="shared" si="4"/>
        <v>#N/A</v>
      </c>
      <c r="N13" t="str">
        <f t="shared" si="5"/>
        <v>SFmExPGECZ16</v>
      </c>
      <c r="O13" t="s">
        <v>1737</v>
      </c>
      <c r="P13" t="s">
        <v>115</v>
      </c>
      <c r="Q13">
        <v>53851.4</v>
      </c>
    </row>
    <row r="14" spans="2:17" x14ac:dyDescent="0.25">
      <c r="B14" t="str">
        <f t="shared" si="0"/>
        <v>PGEExSFmCZ10</v>
      </c>
      <c r="C14" t="s">
        <v>129</v>
      </c>
      <c r="D14" t="s">
        <v>72</v>
      </c>
      <c r="E14" t="s">
        <v>1649</v>
      </c>
      <c r="F14" t="s">
        <v>109</v>
      </c>
      <c r="G14" s="36">
        <f t="shared" si="1"/>
        <v>0</v>
      </c>
      <c r="H14" t="b">
        <f>INDEX(key!$AT$4:$BI$7,MATCH(LEFT(C14,3),key!$AS$4:$AS$7,0),VALUE(RIGHT(F14,2)))</f>
        <v>0</v>
      </c>
      <c r="J14">
        <f t="shared" si="2"/>
        <v>10</v>
      </c>
      <c r="K14" t="e">
        <f t="shared" si="3"/>
        <v>#N/A</v>
      </c>
      <c r="L14" t="e">
        <f t="shared" si="4"/>
        <v>#N/A</v>
      </c>
      <c r="N14" t="str">
        <f t="shared" si="5"/>
        <v>MFmExPGECZ01</v>
      </c>
      <c r="O14" t="s">
        <v>1738</v>
      </c>
      <c r="P14" t="s">
        <v>48</v>
      </c>
      <c r="Q14">
        <v>10781.71</v>
      </c>
    </row>
    <row r="15" spans="2:17" x14ac:dyDescent="0.25">
      <c r="B15" t="str">
        <f t="shared" si="0"/>
        <v>PGEExSFmCZ11</v>
      </c>
      <c r="C15" t="s">
        <v>129</v>
      </c>
      <c r="D15" t="s">
        <v>72</v>
      </c>
      <c r="E15" t="s">
        <v>1649</v>
      </c>
      <c r="F15" t="s">
        <v>110</v>
      </c>
      <c r="G15" s="36">
        <f t="shared" si="1"/>
        <v>206160.95</v>
      </c>
      <c r="H15" t="b">
        <f>INDEX(key!$AT$4:$BI$7,MATCH(LEFT(C15,3),key!$AS$4:$AS$7,0),VALUE(RIGHT(F15,2)))</f>
        <v>1</v>
      </c>
      <c r="J15">
        <f t="shared" si="2"/>
        <v>11</v>
      </c>
      <c r="K15">
        <f t="shared" si="3"/>
        <v>206160.95</v>
      </c>
      <c r="L15">
        <f t="shared" si="4"/>
        <v>206160.95</v>
      </c>
      <c r="N15" t="str">
        <f t="shared" si="5"/>
        <v>MFmExPGECZ02</v>
      </c>
      <c r="O15" t="s">
        <v>1738</v>
      </c>
      <c r="P15" t="s">
        <v>101</v>
      </c>
      <c r="Q15">
        <v>53907.41</v>
      </c>
    </row>
    <row r="16" spans="2:17" x14ac:dyDescent="0.25">
      <c r="B16" t="str">
        <f t="shared" si="0"/>
        <v>PGEExSFmCZ12</v>
      </c>
      <c r="C16" t="s">
        <v>129</v>
      </c>
      <c r="D16" t="s">
        <v>72</v>
      </c>
      <c r="E16" t="s">
        <v>1649</v>
      </c>
      <c r="F16" t="s">
        <v>111</v>
      </c>
      <c r="G16" s="36">
        <f t="shared" si="1"/>
        <v>632959.74</v>
      </c>
      <c r="H16" t="b">
        <f>INDEX(key!$AT$4:$BI$7,MATCH(LEFT(C16,3),key!$AS$4:$AS$7,0),VALUE(RIGHT(F16,2)))</f>
        <v>1</v>
      </c>
      <c r="J16">
        <f t="shared" si="2"/>
        <v>12</v>
      </c>
      <c r="K16">
        <f t="shared" si="3"/>
        <v>632959.74</v>
      </c>
      <c r="L16">
        <f t="shared" si="4"/>
        <v>632959.74</v>
      </c>
      <c r="N16" t="str">
        <f t="shared" si="5"/>
        <v>MFmExPGECZ03</v>
      </c>
      <c r="O16" t="s">
        <v>1738</v>
      </c>
      <c r="P16" t="s">
        <v>102</v>
      </c>
      <c r="Q16">
        <v>490582.43</v>
      </c>
    </row>
    <row r="17" spans="2:17" x14ac:dyDescent="0.25">
      <c r="B17" t="str">
        <f t="shared" si="0"/>
        <v>PGEExSFmCZ13</v>
      </c>
      <c r="C17" t="s">
        <v>129</v>
      </c>
      <c r="D17" t="s">
        <v>72</v>
      </c>
      <c r="E17" t="s">
        <v>1649</v>
      </c>
      <c r="F17" t="s">
        <v>112</v>
      </c>
      <c r="G17" s="36">
        <f t="shared" si="1"/>
        <v>282161.86</v>
      </c>
      <c r="H17" t="b">
        <f>INDEX(key!$AT$4:$BI$7,MATCH(LEFT(C17,3),key!$AS$4:$AS$7,0),VALUE(RIGHT(F17,2)))</f>
        <v>1</v>
      </c>
      <c r="J17">
        <f t="shared" si="2"/>
        <v>13</v>
      </c>
      <c r="K17">
        <f t="shared" si="3"/>
        <v>282161.86</v>
      </c>
      <c r="L17">
        <f t="shared" si="4"/>
        <v>282161.86</v>
      </c>
      <c r="N17" t="str">
        <f t="shared" si="5"/>
        <v>MFmExPGECZ04</v>
      </c>
      <c r="O17" t="s">
        <v>1738</v>
      </c>
      <c r="P17" t="s">
        <v>103</v>
      </c>
      <c r="Q17">
        <v>196317.87</v>
      </c>
    </row>
    <row r="18" spans="2:17" x14ac:dyDescent="0.25">
      <c r="B18" t="str">
        <f t="shared" si="0"/>
        <v>PGEExSFmCZ14</v>
      </c>
      <c r="C18" t="s">
        <v>129</v>
      </c>
      <c r="D18" t="s">
        <v>72</v>
      </c>
      <c r="E18" t="s">
        <v>1649</v>
      </c>
      <c r="F18" t="s">
        <v>113</v>
      </c>
      <c r="G18" s="36">
        <f t="shared" si="1"/>
        <v>0</v>
      </c>
      <c r="H18" t="b">
        <f>INDEX(key!$AT$4:$BI$7,MATCH(LEFT(C18,3),key!$AS$4:$AS$7,0),VALUE(RIGHT(F18,2)))</f>
        <v>0</v>
      </c>
      <c r="J18">
        <f t="shared" si="2"/>
        <v>14</v>
      </c>
      <c r="K18" t="e">
        <f t="shared" si="3"/>
        <v>#N/A</v>
      </c>
      <c r="L18" t="e">
        <f t="shared" si="4"/>
        <v>#N/A</v>
      </c>
      <c r="N18" t="str">
        <f t="shared" si="5"/>
        <v>MFmExPGECZ05</v>
      </c>
      <c r="O18" t="s">
        <v>1738</v>
      </c>
      <c r="P18" t="s">
        <v>104</v>
      </c>
      <c r="Q18">
        <v>20560.62</v>
      </c>
    </row>
    <row r="19" spans="2:17" x14ac:dyDescent="0.25">
      <c r="B19" t="str">
        <f t="shared" si="0"/>
        <v>PGEExSFmCZ15</v>
      </c>
      <c r="C19" t="s">
        <v>129</v>
      </c>
      <c r="D19" t="s">
        <v>72</v>
      </c>
      <c r="E19" t="s">
        <v>1649</v>
      </c>
      <c r="F19" t="s">
        <v>114</v>
      </c>
      <c r="G19" s="36">
        <f t="shared" si="1"/>
        <v>0</v>
      </c>
      <c r="H19" t="b">
        <f>INDEX(key!$AT$4:$BI$7,MATCH(LEFT(C19,3),key!$AS$4:$AS$7,0),VALUE(RIGHT(F19,2)))</f>
        <v>0</v>
      </c>
      <c r="J19">
        <f t="shared" si="2"/>
        <v>15</v>
      </c>
      <c r="K19" t="e">
        <f t="shared" si="3"/>
        <v>#N/A</v>
      </c>
      <c r="L19" t="e">
        <f t="shared" si="4"/>
        <v>#N/A</v>
      </c>
      <c r="N19" t="str">
        <f t="shared" si="5"/>
        <v>MFmExPGECZ11</v>
      </c>
      <c r="O19" t="s">
        <v>1738</v>
      </c>
      <c r="P19" t="s">
        <v>110</v>
      </c>
      <c r="Q19">
        <v>41168.550000000003</v>
      </c>
    </row>
    <row r="20" spans="2:17" x14ac:dyDescent="0.25">
      <c r="B20" t="str">
        <f t="shared" si="0"/>
        <v>PGEExSFmCZ16</v>
      </c>
      <c r="C20" t="s">
        <v>129</v>
      </c>
      <c r="D20" t="s">
        <v>72</v>
      </c>
      <c r="E20" t="s">
        <v>1649</v>
      </c>
      <c r="F20" t="s">
        <v>115</v>
      </c>
      <c r="G20" s="36">
        <f t="shared" si="1"/>
        <v>53851.4</v>
      </c>
      <c r="H20" t="b">
        <f>INDEX(key!$AT$4:$BI$7,MATCH(LEFT(C20,3),key!$AS$4:$AS$7,0),VALUE(RIGHT(F20,2)))</f>
        <v>1</v>
      </c>
      <c r="J20">
        <f t="shared" si="2"/>
        <v>16</v>
      </c>
      <c r="K20">
        <f t="shared" si="3"/>
        <v>53851.4</v>
      </c>
      <c r="L20">
        <f t="shared" si="4"/>
        <v>53851.4</v>
      </c>
      <c r="N20" t="str">
        <f t="shared" si="5"/>
        <v>MFmExPGECZ12</v>
      </c>
      <c r="O20" t="s">
        <v>1738</v>
      </c>
      <c r="P20" t="s">
        <v>111</v>
      </c>
      <c r="Q20">
        <v>213475.94</v>
      </c>
    </row>
    <row r="21" spans="2:17" x14ac:dyDescent="0.25">
      <c r="B21" t="str">
        <f t="shared" si="0"/>
        <v>PGEExMFmCZ01</v>
      </c>
      <c r="C21" t="s">
        <v>129</v>
      </c>
      <c r="D21" t="s">
        <v>72</v>
      </c>
      <c r="E21" t="s">
        <v>1650</v>
      </c>
      <c r="F21" t="s">
        <v>48</v>
      </c>
      <c r="G21" s="36">
        <f t="shared" si="1"/>
        <v>10781.71</v>
      </c>
      <c r="H21" t="b">
        <f>INDEX(key!$AT$4:$BI$7,MATCH(LEFT(C21,3),key!$AS$4:$AS$7,0),VALUE(RIGHT(F21,2)))</f>
        <v>1</v>
      </c>
      <c r="J21">
        <f t="shared" si="2"/>
        <v>1</v>
      </c>
      <c r="K21">
        <f t="shared" si="3"/>
        <v>10781.71</v>
      </c>
      <c r="L21">
        <f t="shared" si="4"/>
        <v>10781.71</v>
      </c>
      <c r="N21" t="str">
        <f t="shared" si="5"/>
        <v>MFmExPGECZ13</v>
      </c>
      <c r="O21" t="s">
        <v>1738</v>
      </c>
      <c r="P21" t="s">
        <v>112</v>
      </c>
      <c r="Q21">
        <v>90449.74</v>
      </c>
    </row>
    <row r="22" spans="2:17" x14ac:dyDescent="0.25">
      <c r="B22" t="str">
        <f t="shared" si="0"/>
        <v>PGEExMFmCZ02</v>
      </c>
      <c r="C22" t="s">
        <v>129</v>
      </c>
      <c r="D22" t="s">
        <v>72</v>
      </c>
      <c r="E22" t="s">
        <v>1650</v>
      </c>
      <c r="F22" t="s">
        <v>101</v>
      </c>
      <c r="G22" s="36">
        <f t="shared" si="1"/>
        <v>53907.41</v>
      </c>
      <c r="H22" t="b">
        <f>INDEX(key!$AT$4:$BI$7,MATCH(LEFT(C22,3),key!$AS$4:$AS$7,0),VALUE(RIGHT(F22,2)))</f>
        <v>1</v>
      </c>
      <c r="J22">
        <f t="shared" si="2"/>
        <v>2</v>
      </c>
      <c r="K22">
        <f t="shared" si="3"/>
        <v>53907.41</v>
      </c>
      <c r="L22">
        <f t="shared" si="4"/>
        <v>53907.41</v>
      </c>
      <c r="N22" t="str">
        <f t="shared" si="5"/>
        <v>MFmExPGECZ16</v>
      </c>
      <c r="O22" t="s">
        <v>1738</v>
      </c>
      <c r="P22" t="s">
        <v>115</v>
      </c>
      <c r="Q22">
        <v>411.69</v>
      </c>
    </row>
    <row r="23" spans="2:17" x14ac:dyDescent="0.25">
      <c r="B23" t="str">
        <f t="shared" si="0"/>
        <v>PGEExMFmCZ03</v>
      </c>
      <c r="C23" t="s">
        <v>129</v>
      </c>
      <c r="D23" t="s">
        <v>72</v>
      </c>
      <c r="E23" t="s">
        <v>1650</v>
      </c>
      <c r="F23" t="s">
        <v>102</v>
      </c>
      <c r="G23" s="36">
        <f t="shared" si="1"/>
        <v>490582.43</v>
      </c>
      <c r="H23" t="b">
        <f>INDEX(key!$AT$4:$BI$7,MATCH(LEFT(C23,3),key!$AS$4:$AS$7,0),VALUE(RIGHT(F23,2)))</f>
        <v>1</v>
      </c>
      <c r="J23">
        <f t="shared" si="2"/>
        <v>3</v>
      </c>
      <c r="K23">
        <f t="shared" si="3"/>
        <v>490582.43</v>
      </c>
      <c r="L23">
        <f t="shared" si="4"/>
        <v>490582.43</v>
      </c>
      <c r="N23" t="str">
        <f t="shared" si="5"/>
        <v>DMoExPGECZ01</v>
      </c>
      <c r="O23" t="s">
        <v>1739</v>
      </c>
      <c r="P23" t="s">
        <v>48</v>
      </c>
      <c r="Q23">
        <v>1344.33</v>
      </c>
    </row>
    <row r="24" spans="2:17" x14ac:dyDescent="0.25">
      <c r="B24" t="str">
        <f t="shared" si="0"/>
        <v>PGEExMFmCZ04</v>
      </c>
      <c r="C24" t="s">
        <v>129</v>
      </c>
      <c r="D24" t="s">
        <v>72</v>
      </c>
      <c r="E24" t="s">
        <v>1650</v>
      </c>
      <c r="F24" t="s">
        <v>103</v>
      </c>
      <c r="G24" s="36">
        <f t="shared" si="1"/>
        <v>196317.87</v>
      </c>
      <c r="H24" t="b">
        <f>INDEX(key!$AT$4:$BI$7,MATCH(LEFT(C24,3),key!$AS$4:$AS$7,0),VALUE(RIGHT(F24,2)))</f>
        <v>1</v>
      </c>
      <c r="J24">
        <f t="shared" si="2"/>
        <v>4</v>
      </c>
      <c r="K24">
        <f t="shared" si="3"/>
        <v>196317.87</v>
      </c>
      <c r="L24">
        <f t="shared" si="4"/>
        <v>196317.87</v>
      </c>
      <c r="N24" t="str">
        <f t="shared" si="5"/>
        <v>DMoExPGECZ02</v>
      </c>
      <c r="O24" t="s">
        <v>1739</v>
      </c>
      <c r="P24" t="s">
        <v>101</v>
      </c>
      <c r="Q24">
        <v>16573.858</v>
      </c>
    </row>
    <row r="25" spans="2:17" x14ac:dyDescent="0.25">
      <c r="B25" t="str">
        <f t="shared" si="0"/>
        <v>PGEExMFmCZ05</v>
      </c>
      <c r="C25" t="s">
        <v>129</v>
      </c>
      <c r="D25" t="s">
        <v>72</v>
      </c>
      <c r="E25" t="s">
        <v>1650</v>
      </c>
      <c r="F25" t="s">
        <v>104</v>
      </c>
      <c r="G25" s="36">
        <f t="shared" si="1"/>
        <v>20560.62</v>
      </c>
      <c r="H25" t="b">
        <f>INDEX(key!$AT$4:$BI$7,MATCH(LEFT(C25,3),key!$AS$4:$AS$7,0),VALUE(RIGHT(F25,2)))</f>
        <v>1</v>
      </c>
      <c r="J25">
        <f t="shared" si="2"/>
        <v>5</v>
      </c>
      <c r="K25">
        <f t="shared" si="3"/>
        <v>20560.62</v>
      </c>
      <c r="L25">
        <f t="shared" si="4"/>
        <v>20560.62</v>
      </c>
      <c r="N25" t="str">
        <f t="shared" si="5"/>
        <v>DMoExPGECZ03</v>
      </c>
      <c r="O25" t="s">
        <v>1739</v>
      </c>
      <c r="P25" t="s">
        <v>102</v>
      </c>
      <c r="Q25">
        <v>13890.526</v>
      </c>
    </row>
    <row r="26" spans="2:17" x14ac:dyDescent="0.25">
      <c r="B26" t="str">
        <f t="shared" si="0"/>
        <v>PGEExMFmCZ06</v>
      </c>
      <c r="C26" t="s">
        <v>129</v>
      </c>
      <c r="D26" t="s">
        <v>72</v>
      </c>
      <c r="E26" t="s">
        <v>1650</v>
      </c>
      <c r="F26" t="s">
        <v>105</v>
      </c>
      <c r="G26" s="36">
        <f t="shared" si="1"/>
        <v>0</v>
      </c>
      <c r="H26" t="b">
        <f>INDEX(key!$AT$4:$BI$7,MATCH(LEFT(C26,3),key!$AS$4:$AS$7,0),VALUE(RIGHT(F26,2)))</f>
        <v>0</v>
      </c>
      <c r="J26">
        <f t="shared" si="2"/>
        <v>6</v>
      </c>
      <c r="K26" t="e">
        <f t="shared" si="3"/>
        <v>#N/A</v>
      </c>
      <c r="L26" t="e">
        <f t="shared" si="4"/>
        <v>#N/A</v>
      </c>
      <c r="N26" t="str">
        <f t="shared" si="5"/>
        <v>DMoExPGECZ04</v>
      </c>
      <c r="O26" t="s">
        <v>1739</v>
      </c>
      <c r="P26" t="s">
        <v>103</v>
      </c>
      <c r="Q26">
        <v>11399.634</v>
      </c>
    </row>
    <row r="27" spans="2:17" x14ac:dyDescent="0.25">
      <c r="B27" t="str">
        <f t="shared" si="0"/>
        <v>PGEExMFmCZ07</v>
      </c>
      <c r="C27" t="s">
        <v>129</v>
      </c>
      <c r="D27" t="s">
        <v>72</v>
      </c>
      <c r="E27" t="s">
        <v>1650</v>
      </c>
      <c r="F27" t="s">
        <v>106</v>
      </c>
      <c r="G27" s="36">
        <f t="shared" si="1"/>
        <v>0</v>
      </c>
      <c r="H27" t="b">
        <f>INDEX(key!$AT$4:$BI$7,MATCH(LEFT(C27,3),key!$AS$4:$AS$7,0),VALUE(RIGHT(F27,2)))</f>
        <v>0</v>
      </c>
      <c r="J27">
        <f t="shared" si="2"/>
        <v>7</v>
      </c>
      <c r="K27" t="e">
        <f t="shared" si="3"/>
        <v>#N/A</v>
      </c>
      <c r="L27" t="e">
        <f t="shared" si="4"/>
        <v>#N/A</v>
      </c>
      <c r="N27" t="str">
        <f t="shared" si="5"/>
        <v>DMoExPGECZ05</v>
      </c>
      <c r="O27" t="s">
        <v>1739</v>
      </c>
      <c r="P27" t="s">
        <v>104</v>
      </c>
      <c r="Q27">
        <v>10786.425999999999</v>
      </c>
    </row>
    <row r="28" spans="2:17" x14ac:dyDescent="0.25">
      <c r="B28" t="str">
        <f t="shared" si="0"/>
        <v>PGEExMFmCZ08</v>
      </c>
      <c r="C28" t="s">
        <v>129</v>
      </c>
      <c r="D28" t="s">
        <v>72</v>
      </c>
      <c r="E28" t="s">
        <v>1650</v>
      </c>
      <c r="F28" t="s">
        <v>107</v>
      </c>
      <c r="G28" s="36">
        <f t="shared" si="1"/>
        <v>0</v>
      </c>
      <c r="H28" t="b">
        <f>INDEX(key!$AT$4:$BI$7,MATCH(LEFT(C28,3),key!$AS$4:$AS$7,0),VALUE(RIGHT(F28,2)))</f>
        <v>0</v>
      </c>
      <c r="J28">
        <f t="shared" si="2"/>
        <v>8</v>
      </c>
      <c r="K28" t="e">
        <f t="shared" si="3"/>
        <v>#N/A</v>
      </c>
      <c r="L28" t="e">
        <f t="shared" si="4"/>
        <v>#N/A</v>
      </c>
      <c r="N28" t="str">
        <f t="shared" si="5"/>
        <v>DMoExPGECZ11</v>
      </c>
      <c r="O28" t="s">
        <v>1739</v>
      </c>
      <c r="P28" t="s">
        <v>110</v>
      </c>
      <c r="Q28">
        <v>49083.25</v>
      </c>
    </row>
    <row r="29" spans="2:17" x14ac:dyDescent="0.25">
      <c r="B29" t="str">
        <f t="shared" si="0"/>
        <v>PGEExMFmCZ09</v>
      </c>
      <c r="C29" t="s">
        <v>129</v>
      </c>
      <c r="D29" t="s">
        <v>72</v>
      </c>
      <c r="E29" t="s">
        <v>1650</v>
      </c>
      <c r="F29" t="s">
        <v>108</v>
      </c>
      <c r="G29" s="36">
        <f t="shared" si="1"/>
        <v>0</v>
      </c>
      <c r="H29" t="b">
        <f>INDEX(key!$AT$4:$BI$7,MATCH(LEFT(C29,3),key!$AS$4:$AS$7,0),VALUE(RIGHT(F29,2)))</f>
        <v>0</v>
      </c>
      <c r="J29">
        <f t="shared" si="2"/>
        <v>9</v>
      </c>
      <c r="K29" t="e">
        <f t="shared" si="3"/>
        <v>#N/A</v>
      </c>
      <c r="L29" t="e">
        <f t="shared" si="4"/>
        <v>#N/A</v>
      </c>
      <c r="N29" t="str">
        <f t="shared" si="5"/>
        <v>DMoExPGECZ12</v>
      </c>
      <c r="O29" t="s">
        <v>1739</v>
      </c>
      <c r="P29" t="s">
        <v>111</v>
      </c>
      <c r="Q29">
        <v>30050.502</v>
      </c>
    </row>
    <row r="30" spans="2:17" x14ac:dyDescent="0.25">
      <c r="B30" t="str">
        <f t="shared" si="0"/>
        <v>PGEExMFmCZ10</v>
      </c>
      <c r="C30" t="s">
        <v>129</v>
      </c>
      <c r="D30" t="s">
        <v>72</v>
      </c>
      <c r="E30" t="s">
        <v>1650</v>
      </c>
      <c r="F30" t="s">
        <v>109</v>
      </c>
      <c r="G30" s="36">
        <f t="shared" si="1"/>
        <v>0</v>
      </c>
      <c r="H30" t="b">
        <f>INDEX(key!$AT$4:$BI$7,MATCH(LEFT(C30,3),key!$AS$4:$AS$7,0),VALUE(RIGHT(F30,2)))</f>
        <v>0</v>
      </c>
      <c r="J30">
        <f t="shared" si="2"/>
        <v>10</v>
      </c>
      <c r="K30" t="e">
        <f t="shared" si="3"/>
        <v>#N/A</v>
      </c>
      <c r="L30" t="e">
        <f t="shared" si="4"/>
        <v>#N/A</v>
      </c>
      <c r="N30" t="str">
        <f t="shared" si="5"/>
        <v>DMoExPGECZ13</v>
      </c>
      <c r="O30" t="s">
        <v>1739</v>
      </c>
      <c r="P30" t="s">
        <v>112</v>
      </c>
      <c r="Q30">
        <v>28408.817999999999</v>
      </c>
    </row>
    <row r="31" spans="2:17" x14ac:dyDescent="0.25">
      <c r="B31" t="str">
        <f t="shared" si="0"/>
        <v>PGEExMFmCZ11</v>
      </c>
      <c r="C31" t="s">
        <v>129</v>
      </c>
      <c r="D31" t="s">
        <v>72</v>
      </c>
      <c r="E31" t="s">
        <v>1650</v>
      </c>
      <c r="F31" t="s">
        <v>110</v>
      </c>
      <c r="G31" s="36">
        <f t="shared" si="1"/>
        <v>41168.550000000003</v>
      </c>
      <c r="H31" t="b">
        <f>INDEX(key!$AT$4:$BI$7,MATCH(LEFT(C31,3),key!$AS$4:$AS$7,0),VALUE(RIGHT(F31,2)))</f>
        <v>1</v>
      </c>
      <c r="J31">
        <f t="shared" si="2"/>
        <v>11</v>
      </c>
      <c r="K31">
        <f t="shared" si="3"/>
        <v>41168.550000000003</v>
      </c>
      <c r="L31">
        <f t="shared" si="4"/>
        <v>41168.550000000003</v>
      </c>
      <c r="N31" t="str">
        <f t="shared" si="5"/>
        <v>DMoExPGECZ16</v>
      </c>
      <c r="O31" t="s">
        <v>1739</v>
      </c>
      <c r="P31" t="s">
        <v>115</v>
      </c>
      <c r="Q31">
        <v>10997.79</v>
      </c>
    </row>
    <row r="32" spans="2:17" x14ac:dyDescent="0.25">
      <c r="B32" t="str">
        <f t="shared" si="0"/>
        <v>PGEExMFmCZ12</v>
      </c>
      <c r="C32" t="s">
        <v>129</v>
      </c>
      <c r="D32" t="s">
        <v>72</v>
      </c>
      <c r="E32" t="s">
        <v>1650</v>
      </c>
      <c r="F32" t="s">
        <v>111</v>
      </c>
      <c r="G32" s="36">
        <f t="shared" si="1"/>
        <v>213475.94</v>
      </c>
      <c r="H32" t="b">
        <f>INDEX(key!$AT$4:$BI$7,MATCH(LEFT(C32,3),key!$AS$4:$AS$7,0),VALUE(RIGHT(F32,2)))</f>
        <v>1</v>
      </c>
      <c r="J32">
        <f t="shared" si="2"/>
        <v>12</v>
      </c>
      <c r="K32">
        <f t="shared" si="3"/>
        <v>213475.94</v>
      </c>
      <c r="L32">
        <f t="shared" si="4"/>
        <v>213475.94</v>
      </c>
      <c r="N32" t="str">
        <f t="shared" si="5"/>
        <v>SFmNewPGECZ01</v>
      </c>
      <c r="O32" t="s">
        <v>1740</v>
      </c>
      <c r="P32" t="s">
        <v>48</v>
      </c>
      <c r="Q32">
        <v>2237.64</v>
      </c>
    </row>
    <row r="33" spans="2:17" x14ac:dyDescent="0.25">
      <c r="B33" t="str">
        <f t="shared" si="0"/>
        <v>PGEExMFmCZ13</v>
      </c>
      <c r="C33" t="s">
        <v>129</v>
      </c>
      <c r="D33" t="s">
        <v>72</v>
      </c>
      <c r="E33" t="s">
        <v>1650</v>
      </c>
      <c r="F33" t="s">
        <v>112</v>
      </c>
      <c r="G33" s="36">
        <f t="shared" si="1"/>
        <v>90449.74</v>
      </c>
      <c r="H33" t="b">
        <f>INDEX(key!$AT$4:$BI$7,MATCH(LEFT(C33,3),key!$AS$4:$AS$7,0),VALUE(RIGHT(F33,2)))</f>
        <v>1</v>
      </c>
      <c r="J33">
        <f t="shared" si="2"/>
        <v>13</v>
      </c>
      <c r="K33">
        <f t="shared" si="3"/>
        <v>90449.74</v>
      </c>
      <c r="L33">
        <f t="shared" si="4"/>
        <v>90449.74</v>
      </c>
      <c r="N33" t="str">
        <f t="shared" si="5"/>
        <v>SFmNewPGECZ02</v>
      </c>
      <c r="O33" t="s">
        <v>1740</v>
      </c>
      <c r="P33" t="s">
        <v>101</v>
      </c>
      <c r="Q33">
        <v>2207.14</v>
      </c>
    </row>
    <row r="34" spans="2:17" x14ac:dyDescent="0.25">
      <c r="B34" t="str">
        <f t="shared" si="0"/>
        <v>PGEExMFmCZ14</v>
      </c>
      <c r="C34" t="s">
        <v>129</v>
      </c>
      <c r="D34" t="s">
        <v>72</v>
      </c>
      <c r="E34" t="s">
        <v>1650</v>
      </c>
      <c r="F34" t="s">
        <v>113</v>
      </c>
      <c r="G34" s="36">
        <f t="shared" si="1"/>
        <v>0</v>
      </c>
      <c r="H34" t="b">
        <f>INDEX(key!$AT$4:$BI$7,MATCH(LEFT(C34,3),key!$AS$4:$AS$7,0),VALUE(RIGHT(F34,2)))</f>
        <v>0</v>
      </c>
      <c r="J34">
        <f t="shared" si="2"/>
        <v>14</v>
      </c>
      <c r="K34" t="e">
        <f t="shared" si="3"/>
        <v>#N/A</v>
      </c>
      <c r="L34" t="e">
        <f t="shared" si="4"/>
        <v>#N/A</v>
      </c>
      <c r="N34" t="str">
        <f t="shared" si="5"/>
        <v>SFmNewPGECZ03</v>
      </c>
      <c r="O34" t="s">
        <v>1740</v>
      </c>
      <c r="P34" t="s">
        <v>102</v>
      </c>
      <c r="Q34">
        <v>6688.02</v>
      </c>
    </row>
    <row r="35" spans="2:17" x14ac:dyDescent="0.25">
      <c r="B35" t="str">
        <f t="shared" si="0"/>
        <v>PGEExMFmCZ15</v>
      </c>
      <c r="C35" t="s">
        <v>129</v>
      </c>
      <c r="D35" t="s">
        <v>72</v>
      </c>
      <c r="E35" t="s">
        <v>1650</v>
      </c>
      <c r="F35" t="s">
        <v>114</v>
      </c>
      <c r="G35" s="36">
        <f t="shared" si="1"/>
        <v>0</v>
      </c>
      <c r="H35" t="b">
        <f>INDEX(key!$AT$4:$BI$7,MATCH(LEFT(C35,3),key!$AS$4:$AS$7,0),VALUE(RIGHT(F35,2)))</f>
        <v>0</v>
      </c>
      <c r="J35">
        <f t="shared" si="2"/>
        <v>15</v>
      </c>
      <c r="K35" t="e">
        <f t="shared" si="3"/>
        <v>#N/A</v>
      </c>
      <c r="L35" t="e">
        <f t="shared" si="4"/>
        <v>#N/A</v>
      </c>
      <c r="N35" t="str">
        <f t="shared" si="5"/>
        <v>SFmNewPGECZ04</v>
      </c>
      <c r="O35" t="s">
        <v>1740</v>
      </c>
      <c r="P35" t="s">
        <v>103</v>
      </c>
      <c r="Q35">
        <v>6103.38</v>
      </c>
    </row>
    <row r="36" spans="2:17" x14ac:dyDescent="0.25">
      <c r="B36" t="str">
        <f t="shared" si="0"/>
        <v>PGEExMFmCZ16</v>
      </c>
      <c r="C36" t="s">
        <v>129</v>
      </c>
      <c r="D36" t="s">
        <v>72</v>
      </c>
      <c r="E36" t="s">
        <v>1650</v>
      </c>
      <c r="F36" t="s">
        <v>115</v>
      </c>
      <c r="G36" s="36">
        <f t="shared" si="1"/>
        <v>411.69</v>
      </c>
      <c r="H36" t="b">
        <f>INDEX(key!$AT$4:$BI$7,MATCH(LEFT(C36,3),key!$AS$4:$AS$7,0),VALUE(RIGHT(F36,2)))</f>
        <v>1</v>
      </c>
      <c r="J36">
        <f t="shared" si="2"/>
        <v>16</v>
      </c>
      <c r="K36">
        <f t="shared" si="3"/>
        <v>411.69</v>
      </c>
      <c r="L36">
        <f t="shared" si="4"/>
        <v>411.69</v>
      </c>
      <c r="N36" t="str">
        <f t="shared" si="5"/>
        <v>SFmNewPGECZ05</v>
      </c>
      <c r="O36" t="s">
        <v>1740</v>
      </c>
      <c r="P36" t="s">
        <v>104</v>
      </c>
      <c r="Q36">
        <v>1056.32</v>
      </c>
    </row>
    <row r="37" spans="2:17" x14ac:dyDescent="0.25">
      <c r="B37" t="str">
        <f t="shared" si="0"/>
        <v>PGEExDMoCZ01</v>
      </c>
      <c r="C37" t="s">
        <v>129</v>
      </c>
      <c r="D37" t="s">
        <v>72</v>
      </c>
      <c r="E37" t="s">
        <v>1651</v>
      </c>
      <c r="F37" t="s">
        <v>48</v>
      </c>
      <c r="G37" s="36">
        <f t="shared" si="1"/>
        <v>1344.33</v>
      </c>
      <c r="H37" t="b">
        <f>INDEX(key!$AT$4:$BI$7,MATCH(LEFT(C37,3),key!$AS$4:$AS$7,0),VALUE(RIGHT(F37,2)))</f>
        <v>1</v>
      </c>
      <c r="J37">
        <f t="shared" si="2"/>
        <v>1</v>
      </c>
      <c r="K37">
        <f t="shared" si="3"/>
        <v>1344.33</v>
      </c>
      <c r="L37">
        <f t="shared" si="4"/>
        <v>1344.33</v>
      </c>
      <c r="N37" t="str">
        <f t="shared" si="5"/>
        <v>SFmNewPGECZ11</v>
      </c>
      <c r="O37" t="s">
        <v>1740</v>
      </c>
      <c r="P37" t="s">
        <v>110</v>
      </c>
      <c r="Q37">
        <v>8863.94</v>
      </c>
    </row>
    <row r="38" spans="2:17" x14ac:dyDescent="0.25">
      <c r="B38" t="str">
        <f t="shared" si="0"/>
        <v>PGEExDMoCZ02</v>
      </c>
      <c r="C38" t="s">
        <v>129</v>
      </c>
      <c r="D38" t="s">
        <v>72</v>
      </c>
      <c r="E38" t="s">
        <v>1651</v>
      </c>
      <c r="F38" t="s">
        <v>101</v>
      </c>
      <c r="G38" s="36">
        <f t="shared" si="1"/>
        <v>16573.858</v>
      </c>
      <c r="H38" t="b">
        <f>INDEX(key!$AT$4:$BI$7,MATCH(LEFT(C38,3),key!$AS$4:$AS$7,0),VALUE(RIGHT(F38,2)))</f>
        <v>1</v>
      </c>
      <c r="J38">
        <f t="shared" si="2"/>
        <v>2</v>
      </c>
      <c r="K38">
        <f t="shared" si="3"/>
        <v>16573.858</v>
      </c>
      <c r="L38">
        <f t="shared" si="4"/>
        <v>16573.858</v>
      </c>
      <c r="N38" t="str">
        <f t="shared" si="5"/>
        <v>SFmNewPGECZ12</v>
      </c>
      <c r="O38" t="s">
        <v>1740</v>
      </c>
      <c r="P38" t="s">
        <v>111</v>
      </c>
      <c r="Q38">
        <v>20178.3</v>
      </c>
    </row>
    <row r="39" spans="2:17" x14ac:dyDescent="0.25">
      <c r="B39" t="str">
        <f t="shared" si="0"/>
        <v>PGEExDMoCZ03</v>
      </c>
      <c r="C39" t="s">
        <v>129</v>
      </c>
      <c r="D39" t="s">
        <v>72</v>
      </c>
      <c r="E39" t="s">
        <v>1651</v>
      </c>
      <c r="F39" t="s">
        <v>102</v>
      </c>
      <c r="G39" s="36">
        <f t="shared" si="1"/>
        <v>13890.526</v>
      </c>
      <c r="H39" t="b">
        <f>INDEX(key!$AT$4:$BI$7,MATCH(LEFT(C39,3),key!$AS$4:$AS$7,0),VALUE(RIGHT(F39,2)))</f>
        <v>1</v>
      </c>
      <c r="J39">
        <f t="shared" si="2"/>
        <v>3</v>
      </c>
      <c r="K39">
        <f t="shared" si="3"/>
        <v>13890.526</v>
      </c>
      <c r="L39">
        <f t="shared" si="4"/>
        <v>13890.526</v>
      </c>
      <c r="N39" t="str">
        <f t="shared" si="5"/>
        <v>SFmNewPGECZ13</v>
      </c>
      <c r="O39" t="s">
        <v>1740</v>
      </c>
      <c r="P39" t="s">
        <v>112</v>
      </c>
      <c r="Q39">
        <v>8455.84</v>
      </c>
    </row>
    <row r="40" spans="2:17" x14ac:dyDescent="0.25">
      <c r="B40" t="str">
        <f t="shared" si="0"/>
        <v>PGEExDMoCZ04</v>
      </c>
      <c r="C40" t="s">
        <v>129</v>
      </c>
      <c r="D40" t="s">
        <v>72</v>
      </c>
      <c r="E40" t="s">
        <v>1651</v>
      </c>
      <c r="F40" t="s">
        <v>103</v>
      </c>
      <c r="G40" s="36">
        <f t="shared" si="1"/>
        <v>11399.634</v>
      </c>
      <c r="H40" t="b">
        <f>INDEX(key!$AT$4:$BI$7,MATCH(LEFT(C40,3),key!$AS$4:$AS$7,0),VALUE(RIGHT(F40,2)))</f>
        <v>1</v>
      </c>
      <c r="J40">
        <f t="shared" si="2"/>
        <v>4</v>
      </c>
      <c r="K40">
        <f t="shared" si="3"/>
        <v>11399.634</v>
      </c>
      <c r="L40">
        <f t="shared" si="4"/>
        <v>11399.634</v>
      </c>
      <c r="N40" t="str">
        <f t="shared" si="5"/>
        <v>SFmNewPGECZ16</v>
      </c>
      <c r="O40" t="s">
        <v>1740</v>
      </c>
      <c r="P40" t="s">
        <v>115</v>
      </c>
      <c r="Q40">
        <v>249.08</v>
      </c>
    </row>
    <row r="41" spans="2:17" x14ac:dyDescent="0.25">
      <c r="B41" t="str">
        <f t="shared" si="0"/>
        <v>PGEExDMoCZ05</v>
      </c>
      <c r="C41" t="s">
        <v>129</v>
      </c>
      <c r="D41" t="s">
        <v>72</v>
      </c>
      <c r="E41" t="s">
        <v>1651</v>
      </c>
      <c r="F41" t="s">
        <v>104</v>
      </c>
      <c r="G41" s="36">
        <f t="shared" si="1"/>
        <v>10786.425999999999</v>
      </c>
      <c r="H41" t="b">
        <f>INDEX(key!$AT$4:$BI$7,MATCH(LEFT(C41,3),key!$AS$4:$AS$7,0),VALUE(RIGHT(F41,2)))</f>
        <v>1</v>
      </c>
      <c r="J41">
        <f t="shared" si="2"/>
        <v>5</v>
      </c>
      <c r="K41">
        <f t="shared" si="3"/>
        <v>10786.425999999999</v>
      </c>
      <c r="L41">
        <f t="shared" si="4"/>
        <v>10786.425999999999</v>
      </c>
      <c r="N41" t="str">
        <f t="shared" si="5"/>
        <v>MFmNewPGECZ01</v>
      </c>
      <c r="O41" t="s">
        <v>1741</v>
      </c>
      <c r="P41" t="s">
        <v>48</v>
      </c>
      <c r="Q41">
        <v>976.04</v>
      </c>
    </row>
    <row r="42" spans="2:17" x14ac:dyDescent="0.25">
      <c r="B42" t="str">
        <f t="shared" si="0"/>
        <v>PGEExDMoCZ06</v>
      </c>
      <c r="C42" t="s">
        <v>129</v>
      </c>
      <c r="D42" t="s">
        <v>72</v>
      </c>
      <c r="E42" t="s">
        <v>1651</v>
      </c>
      <c r="F42" t="s">
        <v>105</v>
      </c>
      <c r="G42" s="36">
        <f t="shared" si="1"/>
        <v>0</v>
      </c>
      <c r="H42" t="b">
        <f>INDEX(key!$AT$4:$BI$7,MATCH(LEFT(C42,3),key!$AS$4:$AS$7,0),VALUE(RIGHT(F42,2)))</f>
        <v>0</v>
      </c>
      <c r="J42">
        <f t="shared" si="2"/>
        <v>6</v>
      </c>
      <c r="K42" t="e">
        <f t="shared" si="3"/>
        <v>#N/A</v>
      </c>
      <c r="L42" t="e">
        <f t="shared" si="4"/>
        <v>#N/A</v>
      </c>
      <c r="N42" t="str">
        <f t="shared" si="5"/>
        <v>MFmNewPGECZ02</v>
      </c>
      <c r="O42" t="s">
        <v>1741</v>
      </c>
      <c r="P42" t="s">
        <v>101</v>
      </c>
      <c r="Q42">
        <v>1980.22</v>
      </c>
    </row>
    <row r="43" spans="2:17" x14ac:dyDescent="0.25">
      <c r="B43" t="str">
        <f t="shared" si="0"/>
        <v>PGEExDMoCZ07</v>
      </c>
      <c r="C43" t="s">
        <v>129</v>
      </c>
      <c r="D43" t="s">
        <v>72</v>
      </c>
      <c r="E43" t="s">
        <v>1651</v>
      </c>
      <c r="F43" t="s">
        <v>106</v>
      </c>
      <c r="G43" s="36">
        <f t="shared" si="1"/>
        <v>0</v>
      </c>
      <c r="H43" t="b">
        <f>INDEX(key!$AT$4:$BI$7,MATCH(LEFT(C43,3),key!$AS$4:$AS$7,0),VALUE(RIGHT(F43,2)))</f>
        <v>0</v>
      </c>
      <c r="J43">
        <f t="shared" si="2"/>
        <v>7</v>
      </c>
      <c r="K43" t="e">
        <f t="shared" si="3"/>
        <v>#N/A</v>
      </c>
      <c r="L43" t="e">
        <f t="shared" si="4"/>
        <v>#N/A</v>
      </c>
      <c r="N43" t="str">
        <f t="shared" si="5"/>
        <v>MFmNewPGECZ03</v>
      </c>
      <c r="O43" t="s">
        <v>1741</v>
      </c>
      <c r="P43" t="s">
        <v>102</v>
      </c>
      <c r="Q43">
        <v>6224.26</v>
      </c>
    </row>
    <row r="44" spans="2:17" x14ac:dyDescent="0.25">
      <c r="B44" t="str">
        <f t="shared" si="0"/>
        <v>PGEExDMoCZ08</v>
      </c>
      <c r="C44" t="s">
        <v>129</v>
      </c>
      <c r="D44" t="s">
        <v>72</v>
      </c>
      <c r="E44" t="s">
        <v>1651</v>
      </c>
      <c r="F44" t="s">
        <v>107</v>
      </c>
      <c r="G44" s="36">
        <f t="shared" si="1"/>
        <v>0</v>
      </c>
      <c r="H44" t="b">
        <f>INDEX(key!$AT$4:$BI$7,MATCH(LEFT(C44,3),key!$AS$4:$AS$7,0),VALUE(RIGHT(F44,2)))</f>
        <v>0</v>
      </c>
      <c r="J44">
        <f t="shared" si="2"/>
        <v>8</v>
      </c>
      <c r="K44" t="e">
        <f t="shared" si="3"/>
        <v>#N/A</v>
      </c>
      <c r="L44" t="e">
        <f t="shared" si="4"/>
        <v>#N/A</v>
      </c>
      <c r="N44" t="str">
        <f t="shared" si="5"/>
        <v>MFmNewPGECZ04</v>
      </c>
      <c r="O44" t="s">
        <v>1741</v>
      </c>
      <c r="P44" t="s">
        <v>103</v>
      </c>
      <c r="Q44">
        <v>3336.82</v>
      </c>
    </row>
    <row r="45" spans="2:17" x14ac:dyDescent="0.25">
      <c r="B45" t="str">
        <f t="shared" si="0"/>
        <v>PGEExDMoCZ09</v>
      </c>
      <c r="C45" t="s">
        <v>129</v>
      </c>
      <c r="D45" t="s">
        <v>72</v>
      </c>
      <c r="E45" t="s">
        <v>1651</v>
      </c>
      <c r="F45" t="s">
        <v>108</v>
      </c>
      <c r="G45" s="36">
        <f t="shared" si="1"/>
        <v>0</v>
      </c>
      <c r="H45" t="b">
        <f>INDEX(key!$AT$4:$BI$7,MATCH(LEFT(C45,3),key!$AS$4:$AS$7,0),VALUE(RIGHT(F45,2)))</f>
        <v>0</v>
      </c>
      <c r="J45">
        <f t="shared" si="2"/>
        <v>9</v>
      </c>
      <c r="K45" t="e">
        <f t="shared" si="3"/>
        <v>#N/A</v>
      </c>
      <c r="L45" t="e">
        <f t="shared" si="4"/>
        <v>#N/A</v>
      </c>
      <c r="N45" t="str">
        <f t="shared" si="5"/>
        <v>MFmNewPGECZ11</v>
      </c>
      <c r="O45" t="s">
        <v>1741</v>
      </c>
      <c r="P45" t="s">
        <v>110</v>
      </c>
      <c r="Q45">
        <v>173.54</v>
      </c>
    </row>
    <row r="46" spans="2:17" x14ac:dyDescent="0.25">
      <c r="B46" t="str">
        <f t="shared" si="0"/>
        <v>PGEExDMoCZ10</v>
      </c>
      <c r="C46" t="s">
        <v>129</v>
      </c>
      <c r="D46" t="s">
        <v>72</v>
      </c>
      <c r="E46" t="s">
        <v>1651</v>
      </c>
      <c r="F46" t="s">
        <v>109</v>
      </c>
      <c r="G46" s="36">
        <f t="shared" si="1"/>
        <v>0</v>
      </c>
      <c r="H46" t="b">
        <f>INDEX(key!$AT$4:$BI$7,MATCH(LEFT(C46,3),key!$AS$4:$AS$7,0),VALUE(RIGHT(F46,2)))</f>
        <v>0</v>
      </c>
      <c r="J46">
        <f t="shared" si="2"/>
        <v>10</v>
      </c>
      <c r="K46" t="e">
        <f t="shared" si="3"/>
        <v>#N/A</v>
      </c>
      <c r="L46" t="e">
        <f t="shared" si="4"/>
        <v>#N/A</v>
      </c>
      <c r="N46" t="str">
        <f t="shared" si="5"/>
        <v>MFmNewPGECZ12</v>
      </c>
      <c r="O46" t="s">
        <v>1741</v>
      </c>
      <c r="P46" t="s">
        <v>111</v>
      </c>
      <c r="Q46">
        <v>4000.42</v>
      </c>
    </row>
    <row r="47" spans="2:17" x14ac:dyDescent="0.25">
      <c r="B47" t="str">
        <f t="shared" si="0"/>
        <v>PGEExDMoCZ11</v>
      </c>
      <c r="C47" t="s">
        <v>129</v>
      </c>
      <c r="D47" t="s">
        <v>72</v>
      </c>
      <c r="E47" t="s">
        <v>1651</v>
      </c>
      <c r="F47" t="s">
        <v>110</v>
      </c>
      <c r="G47" s="36">
        <f t="shared" si="1"/>
        <v>49083.25</v>
      </c>
      <c r="H47" t="b">
        <f>INDEX(key!$AT$4:$BI$7,MATCH(LEFT(C47,3),key!$AS$4:$AS$7,0),VALUE(RIGHT(F47,2)))</f>
        <v>1</v>
      </c>
      <c r="J47">
        <f t="shared" si="2"/>
        <v>11</v>
      </c>
      <c r="K47">
        <f t="shared" si="3"/>
        <v>49083.25</v>
      </c>
      <c r="L47">
        <f t="shared" si="4"/>
        <v>49083.25</v>
      </c>
      <c r="N47" t="str">
        <f t="shared" si="5"/>
        <v>MFmNewPGECZ13</v>
      </c>
      <c r="O47" t="s">
        <v>1741</v>
      </c>
      <c r="P47" t="s">
        <v>112</v>
      </c>
      <c r="Q47">
        <v>510.98</v>
      </c>
    </row>
    <row r="48" spans="2:17" x14ac:dyDescent="0.25">
      <c r="B48" t="str">
        <f t="shared" si="0"/>
        <v>PGEExDMoCZ12</v>
      </c>
      <c r="C48" t="s">
        <v>129</v>
      </c>
      <c r="D48" t="s">
        <v>72</v>
      </c>
      <c r="E48" t="s">
        <v>1651</v>
      </c>
      <c r="F48" t="s">
        <v>111</v>
      </c>
      <c r="G48" s="36">
        <f t="shared" si="1"/>
        <v>30050.502</v>
      </c>
      <c r="H48" t="b">
        <f>INDEX(key!$AT$4:$BI$7,MATCH(LEFT(C48,3),key!$AS$4:$AS$7,0),VALUE(RIGHT(F48,2)))</f>
        <v>1</v>
      </c>
      <c r="J48">
        <f t="shared" si="2"/>
        <v>12</v>
      </c>
      <c r="K48">
        <f t="shared" si="3"/>
        <v>30050.502</v>
      </c>
      <c r="L48">
        <f t="shared" si="4"/>
        <v>30050.502</v>
      </c>
      <c r="N48" t="str">
        <f t="shared" si="5"/>
        <v>DMoNewPGECZ02</v>
      </c>
      <c r="O48" t="s">
        <v>1742</v>
      </c>
      <c r="P48" t="s">
        <v>101</v>
      </c>
      <c r="Q48">
        <v>186.73599999999999</v>
      </c>
    </row>
    <row r="49" spans="2:17" x14ac:dyDescent="0.25">
      <c r="B49" t="str">
        <f t="shared" si="0"/>
        <v>PGEExDMoCZ13</v>
      </c>
      <c r="C49" t="s">
        <v>129</v>
      </c>
      <c r="D49" t="s">
        <v>72</v>
      </c>
      <c r="E49" t="s">
        <v>1651</v>
      </c>
      <c r="F49" t="s">
        <v>112</v>
      </c>
      <c r="G49" s="36">
        <f t="shared" si="1"/>
        <v>28408.817999999999</v>
      </c>
      <c r="H49" t="b">
        <f>INDEX(key!$AT$4:$BI$7,MATCH(LEFT(C49,3),key!$AS$4:$AS$7,0),VALUE(RIGHT(F49,2)))</f>
        <v>1</v>
      </c>
      <c r="J49">
        <f t="shared" si="2"/>
        <v>13</v>
      </c>
      <c r="K49">
        <f t="shared" si="3"/>
        <v>28408.817999999999</v>
      </c>
      <c r="L49">
        <f t="shared" si="4"/>
        <v>28408.817999999999</v>
      </c>
      <c r="N49" t="str">
        <f t="shared" si="5"/>
        <v>DMoNewPGECZ03</v>
      </c>
      <c r="O49" t="s">
        <v>1742</v>
      </c>
      <c r="P49" t="s">
        <v>102</v>
      </c>
      <c r="Q49">
        <v>63.131999999999998</v>
      </c>
    </row>
    <row r="50" spans="2:17" x14ac:dyDescent="0.25">
      <c r="B50" t="str">
        <f t="shared" si="0"/>
        <v>PGEExDMoCZ14</v>
      </c>
      <c r="C50" t="s">
        <v>129</v>
      </c>
      <c r="D50" t="s">
        <v>72</v>
      </c>
      <c r="E50" t="s">
        <v>1651</v>
      </c>
      <c r="F50" t="s">
        <v>113</v>
      </c>
      <c r="G50" s="36">
        <f t="shared" si="1"/>
        <v>0</v>
      </c>
      <c r="H50" t="b">
        <f>INDEX(key!$AT$4:$BI$7,MATCH(LEFT(C50,3),key!$AS$4:$AS$7,0),VALUE(RIGHT(F50,2)))</f>
        <v>0</v>
      </c>
      <c r="J50">
        <f t="shared" si="2"/>
        <v>14</v>
      </c>
      <c r="K50" t="e">
        <f t="shared" si="3"/>
        <v>#N/A</v>
      </c>
      <c r="L50" t="e">
        <f t="shared" si="4"/>
        <v>#N/A</v>
      </c>
      <c r="N50" t="str">
        <f t="shared" si="5"/>
        <v>DMoNewPGECZ04</v>
      </c>
      <c r="O50" t="s">
        <v>1742</v>
      </c>
      <c r="P50" t="s">
        <v>103</v>
      </c>
      <c r="Q50">
        <v>560.20799999999997</v>
      </c>
    </row>
    <row r="51" spans="2:17" x14ac:dyDescent="0.25">
      <c r="B51" t="str">
        <f t="shared" si="0"/>
        <v>PGEExDMoCZ15</v>
      </c>
      <c r="C51" t="s">
        <v>129</v>
      </c>
      <c r="D51" t="s">
        <v>72</v>
      </c>
      <c r="E51" t="s">
        <v>1651</v>
      </c>
      <c r="F51" t="s">
        <v>114</v>
      </c>
      <c r="G51" s="36">
        <f t="shared" si="1"/>
        <v>0</v>
      </c>
      <c r="H51" t="b">
        <f>INDEX(key!$AT$4:$BI$7,MATCH(LEFT(C51,3),key!$AS$4:$AS$7,0),VALUE(RIGHT(F51,2)))</f>
        <v>0</v>
      </c>
      <c r="J51">
        <f t="shared" si="2"/>
        <v>15</v>
      </c>
      <c r="K51" t="e">
        <f t="shared" si="3"/>
        <v>#N/A</v>
      </c>
      <c r="L51" t="e">
        <f t="shared" si="4"/>
        <v>#N/A</v>
      </c>
      <c r="N51" t="str">
        <f t="shared" si="5"/>
        <v>DMoNewPGECZ05</v>
      </c>
      <c r="O51" t="s">
        <v>1742</v>
      </c>
      <c r="P51" t="s">
        <v>104</v>
      </c>
      <c r="Q51">
        <v>48.591999999999999</v>
      </c>
    </row>
    <row r="52" spans="2:17" x14ac:dyDescent="0.25">
      <c r="B52" t="str">
        <f t="shared" si="0"/>
        <v>PGEExDMoCZ16</v>
      </c>
      <c r="C52" t="s">
        <v>129</v>
      </c>
      <c r="D52" t="s">
        <v>72</v>
      </c>
      <c r="E52" t="s">
        <v>1651</v>
      </c>
      <c r="F52" t="s">
        <v>115</v>
      </c>
      <c r="G52" s="36">
        <f t="shared" si="1"/>
        <v>10997.79</v>
      </c>
      <c r="H52" t="b">
        <f>INDEX(key!$AT$4:$BI$7,MATCH(LEFT(C52,3),key!$AS$4:$AS$7,0),VALUE(RIGHT(F52,2)))</f>
        <v>1</v>
      </c>
      <c r="J52">
        <f t="shared" si="2"/>
        <v>16</v>
      </c>
      <c r="K52">
        <f t="shared" si="3"/>
        <v>10997.79</v>
      </c>
      <c r="L52">
        <f t="shared" si="4"/>
        <v>10997.79</v>
      </c>
      <c r="N52" t="str">
        <f t="shared" si="5"/>
        <v>DMoNewPGECZ11</v>
      </c>
      <c r="O52" t="s">
        <v>1742</v>
      </c>
      <c r="P52" t="s">
        <v>110</v>
      </c>
      <c r="Q52">
        <v>329.28</v>
      </c>
    </row>
    <row r="53" spans="2:17" x14ac:dyDescent="0.25">
      <c r="B53" t="str">
        <f t="shared" si="0"/>
        <v>PGENewSFmCZ01</v>
      </c>
      <c r="C53" t="s">
        <v>129</v>
      </c>
      <c r="D53" t="s">
        <v>75</v>
      </c>
      <c r="E53" t="s">
        <v>1649</v>
      </c>
      <c r="F53" t="s">
        <v>48</v>
      </c>
      <c r="G53" s="36">
        <f t="shared" si="1"/>
        <v>2237.64</v>
      </c>
      <c r="H53" t="b">
        <f>INDEX(key!$AT$4:$BI$7,MATCH(LEFT(C53,3),key!$AS$4:$AS$7,0),VALUE(RIGHT(F53,2)))</f>
        <v>1</v>
      </c>
      <c r="J53">
        <f t="shared" ref="J53:J116" si="6">VALUE(RIGHT(F53,2))</f>
        <v>1</v>
      </c>
      <c r="K53">
        <f t="shared" ref="K53:K116" si="7">VLOOKUP(E53&amp;D53&amp;C53&amp;F53,$N$5:$Q$127,4,FALSE)</f>
        <v>2237.64</v>
      </c>
      <c r="L53">
        <f t="shared" si="4"/>
        <v>2237.64</v>
      </c>
      <c r="N53" t="str">
        <f t="shared" si="5"/>
        <v>DMoNewPGECZ12</v>
      </c>
      <c r="O53" t="s">
        <v>1742</v>
      </c>
      <c r="P53" t="s">
        <v>111</v>
      </c>
      <c r="Q53">
        <v>326.584</v>
      </c>
    </row>
    <row r="54" spans="2:17" x14ac:dyDescent="0.25">
      <c r="B54" t="str">
        <f t="shared" si="0"/>
        <v>PGENewSFmCZ02</v>
      </c>
      <c r="C54" t="s">
        <v>129</v>
      </c>
      <c r="D54" t="s">
        <v>75</v>
      </c>
      <c r="E54" t="s">
        <v>1649</v>
      </c>
      <c r="F54" t="s">
        <v>101</v>
      </c>
      <c r="G54" s="36">
        <f t="shared" si="1"/>
        <v>2207.14</v>
      </c>
      <c r="H54" t="b">
        <f>INDEX(key!$AT$4:$BI$7,MATCH(LEFT(C54,3),key!$AS$4:$AS$7,0),VALUE(RIGHT(F54,2)))</f>
        <v>1</v>
      </c>
      <c r="J54">
        <f t="shared" si="6"/>
        <v>2</v>
      </c>
      <c r="K54">
        <f t="shared" si="7"/>
        <v>2207.14</v>
      </c>
      <c r="L54">
        <f t="shared" si="4"/>
        <v>2207.14</v>
      </c>
      <c r="N54" t="str">
        <f t="shared" si="5"/>
        <v>DMoNewPGECZ13</v>
      </c>
      <c r="O54" t="s">
        <v>1742</v>
      </c>
      <c r="P54" t="s">
        <v>112</v>
      </c>
      <c r="Q54">
        <v>186.73599999999999</v>
      </c>
    </row>
    <row r="55" spans="2:17" x14ac:dyDescent="0.25">
      <c r="B55" t="str">
        <f t="shared" si="0"/>
        <v>PGENewSFmCZ03</v>
      </c>
      <c r="C55" t="s">
        <v>129</v>
      </c>
      <c r="D55" t="s">
        <v>75</v>
      </c>
      <c r="E55" t="s">
        <v>1649</v>
      </c>
      <c r="F55" t="s">
        <v>102</v>
      </c>
      <c r="G55" s="36">
        <f t="shared" si="1"/>
        <v>6688.02</v>
      </c>
      <c r="H55" t="b">
        <f>INDEX(key!$AT$4:$BI$7,MATCH(LEFT(C55,3),key!$AS$4:$AS$7,0),VALUE(RIGHT(F55,2)))</f>
        <v>1</v>
      </c>
      <c r="J55">
        <f t="shared" si="6"/>
        <v>3</v>
      </c>
      <c r="K55">
        <f t="shared" si="7"/>
        <v>6688.02</v>
      </c>
      <c r="L55">
        <f t="shared" si="4"/>
        <v>6688.02</v>
      </c>
      <c r="N55" t="str">
        <f t="shared" si="5"/>
        <v>SFmExSCECZ05</v>
      </c>
      <c r="O55" t="s">
        <v>1743</v>
      </c>
      <c r="P55" t="s">
        <v>104</v>
      </c>
      <c r="Q55">
        <v>2969.3533000000002</v>
      </c>
    </row>
    <row r="56" spans="2:17" x14ac:dyDescent="0.25">
      <c r="B56" t="str">
        <f t="shared" si="0"/>
        <v>PGENewSFmCZ04</v>
      </c>
      <c r="C56" t="s">
        <v>129</v>
      </c>
      <c r="D56" t="s">
        <v>75</v>
      </c>
      <c r="E56" t="s">
        <v>1649</v>
      </c>
      <c r="F56" t="s">
        <v>103</v>
      </c>
      <c r="G56" s="36">
        <f t="shared" si="1"/>
        <v>6103.38</v>
      </c>
      <c r="H56" t="b">
        <f>INDEX(key!$AT$4:$BI$7,MATCH(LEFT(C56,3),key!$AS$4:$AS$7,0),VALUE(RIGHT(F56,2)))</f>
        <v>1</v>
      </c>
      <c r="J56">
        <f t="shared" si="6"/>
        <v>4</v>
      </c>
      <c r="K56">
        <f t="shared" si="7"/>
        <v>6103.38</v>
      </c>
      <c r="L56">
        <f t="shared" si="4"/>
        <v>6103.38</v>
      </c>
      <c r="N56" t="str">
        <f t="shared" si="5"/>
        <v>SFmExSCECZ06</v>
      </c>
      <c r="O56" t="s">
        <v>1743</v>
      </c>
      <c r="P56" t="s">
        <v>105</v>
      </c>
      <c r="Q56">
        <v>358978.33</v>
      </c>
    </row>
    <row r="57" spans="2:17" x14ac:dyDescent="0.25">
      <c r="B57" t="str">
        <f t="shared" si="0"/>
        <v>PGENewSFmCZ05</v>
      </c>
      <c r="C57" t="s">
        <v>129</v>
      </c>
      <c r="D57" t="s">
        <v>75</v>
      </c>
      <c r="E57" t="s">
        <v>1649</v>
      </c>
      <c r="F57" t="s">
        <v>104</v>
      </c>
      <c r="G57" s="36">
        <f t="shared" si="1"/>
        <v>1056.32</v>
      </c>
      <c r="H57" t="b">
        <f>INDEX(key!$AT$4:$BI$7,MATCH(LEFT(C57,3),key!$AS$4:$AS$7,0),VALUE(RIGHT(F57,2)))</f>
        <v>1</v>
      </c>
      <c r="J57">
        <f t="shared" si="6"/>
        <v>5</v>
      </c>
      <c r="K57">
        <f t="shared" si="7"/>
        <v>1056.32</v>
      </c>
      <c r="L57">
        <f t="shared" si="4"/>
        <v>1056.32</v>
      </c>
      <c r="N57" t="str">
        <f t="shared" si="5"/>
        <v>SFmExSCECZ08</v>
      </c>
      <c r="O57" t="s">
        <v>1743</v>
      </c>
      <c r="P57" t="s">
        <v>107</v>
      </c>
      <c r="Q57">
        <v>457169.31</v>
      </c>
    </row>
    <row r="58" spans="2:17" x14ac:dyDescent="0.25">
      <c r="B58" t="str">
        <f t="shared" si="0"/>
        <v>PGENewSFmCZ06</v>
      </c>
      <c r="C58" t="s">
        <v>129</v>
      </c>
      <c r="D58" t="s">
        <v>75</v>
      </c>
      <c r="E58" t="s">
        <v>1649</v>
      </c>
      <c r="F58" t="s">
        <v>105</v>
      </c>
      <c r="G58" s="36">
        <f t="shared" si="1"/>
        <v>0</v>
      </c>
      <c r="H58" t="b">
        <f>INDEX(key!$AT$4:$BI$7,MATCH(LEFT(C58,3),key!$AS$4:$AS$7,0),VALUE(RIGHT(F58,2)))</f>
        <v>0</v>
      </c>
      <c r="J58">
        <f t="shared" si="6"/>
        <v>6</v>
      </c>
      <c r="K58" t="e">
        <f t="shared" si="7"/>
        <v>#N/A</v>
      </c>
      <c r="L58" t="e">
        <f t="shared" si="4"/>
        <v>#N/A</v>
      </c>
      <c r="N58" t="str">
        <f t="shared" si="5"/>
        <v>SFmExSCECZ09</v>
      </c>
      <c r="O58" t="s">
        <v>1743</v>
      </c>
      <c r="P58" t="s">
        <v>108</v>
      </c>
      <c r="Q58">
        <v>517472.89</v>
      </c>
    </row>
    <row r="59" spans="2:17" x14ac:dyDescent="0.25">
      <c r="B59" t="str">
        <f t="shared" si="0"/>
        <v>PGENewSFmCZ07</v>
      </c>
      <c r="C59" t="s">
        <v>129</v>
      </c>
      <c r="D59" t="s">
        <v>75</v>
      </c>
      <c r="E59" t="s">
        <v>1649</v>
      </c>
      <c r="F59" t="s">
        <v>106</v>
      </c>
      <c r="G59" s="36">
        <f t="shared" si="1"/>
        <v>0</v>
      </c>
      <c r="H59" t="b">
        <f>INDEX(key!$AT$4:$BI$7,MATCH(LEFT(C59,3),key!$AS$4:$AS$7,0),VALUE(RIGHT(F59,2)))</f>
        <v>0</v>
      </c>
      <c r="J59">
        <f t="shared" si="6"/>
        <v>7</v>
      </c>
      <c r="K59" t="e">
        <f t="shared" si="7"/>
        <v>#N/A</v>
      </c>
      <c r="L59" t="e">
        <f t="shared" si="4"/>
        <v>#N/A</v>
      </c>
      <c r="N59" t="str">
        <f t="shared" si="5"/>
        <v>SFmExSCECZ10</v>
      </c>
      <c r="O59" t="s">
        <v>1743</v>
      </c>
      <c r="P59" t="s">
        <v>109</v>
      </c>
      <c r="Q59">
        <v>499502.41</v>
      </c>
    </row>
    <row r="60" spans="2:17" x14ac:dyDescent="0.25">
      <c r="B60" t="str">
        <f t="shared" si="0"/>
        <v>PGENewSFmCZ08</v>
      </c>
      <c r="C60" t="s">
        <v>129</v>
      </c>
      <c r="D60" t="s">
        <v>75</v>
      </c>
      <c r="E60" t="s">
        <v>1649</v>
      </c>
      <c r="F60" t="s">
        <v>107</v>
      </c>
      <c r="G60" s="36">
        <f t="shared" si="1"/>
        <v>0</v>
      </c>
      <c r="H60" t="b">
        <f>INDEX(key!$AT$4:$BI$7,MATCH(LEFT(C60,3),key!$AS$4:$AS$7,0),VALUE(RIGHT(F60,2)))</f>
        <v>0</v>
      </c>
      <c r="J60">
        <f t="shared" si="6"/>
        <v>8</v>
      </c>
      <c r="K60" t="e">
        <f t="shared" si="7"/>
        <v>#N/A</v>
      </c>
      <c r="L60" t="e">
        <f t="shared" si="4"/>
        <v>#N/A</v>
      </c>
      <c r="N60" t="str">
        <f t="shared" si="5"/>
        <v>SFmExSCECZ13</v>
      </c>
      <c r="O60" t="s">
        <v>1743</v>
      </c>
      <c r="P60" t="s">
        <v>112</v>
      </c>
      <c r="Q60">
        <v>73121.86</v>
      </c>
    </row>
    <row r="61" spans="2:17" x14ac:dyDescent="0.25">
      <c r="B61" t="str">
        <f t="shared" si="0"/>
        <v>PGENewSFmCZ09</v>
      </c>
      <c r="C61" t="s">
        <v>129</v>
      </c>
      <c r="D61" t="s">
        <v>75</v>
      </c>
      <c r="E61" t="s">
        <v>1649</v>
      </c>
      <c r="F61" t="s">
        <v>108</v>
      </c>
      <c r="G61" s="36">
        <f t="shared" si="1"/>
        <v>0</v>
      </c>
      <c r="H61" t="b">
        <f>INDEX(key!$AT$4:$BI$7,MATCH(LEFT(C61,3),key!$AS$4:$AS$7,0),VALUE(RIGHT(F61,2)))</f>
        <v>0</v>
      </c>
      <c r="J61">
        <f t="shared" si="6"/>
        <v>9</v>
      </c>
      <c r="K61" t="e">
        <f t="shared" si="7"/>
        <v>#N/A</v>
      </c>
      <c r="L61" t="e">
        <f t="shared" si="4"/>
        <v>#N/A</v>
      </c>
      <c r="N61" t="str">
        <f t="shared" si="5"/>
        <v>SFmExSCECZ14</v>
      </c>
      <c r="O61" t="s">
        <v>1743</v>
      </c>
      <c r="P61" t="s">
        <v>113</v>
      </c>
      <c r="Q61">
        <v>194385.43</v>
      </c>
    </row>
    <row r="62" spans="2:17" x14ac:dyDescent="0.25">
      <c r="B62" t="str">
        <f t="shared" si="0"/>
        <v>PGENewSFmCZ10</v>
      </c>
      <c r="C62" t="s">
        <v>129</v>
      </c>
      <c r="D62" t="s">
        <v>75</v>
      </c>
      <c r="E62" t="s">
        <v>1649</v>
      </c>
      <c r="F62" t="s">
        <v>109</v>
      </c>
      <c r="G62" s="36">
        <f t="shared" si="1"/>
        <v>0</v>
      </c>
      <c r="H62" t="b">
        <f>INDEX(key!$AT$4:$BI$7,MATCH(LEFT(C62,3),key!$AS$4:$AS$7,0),VALUE(RIGHT(F62,2)))</f>
        <v>0</v>
      </c>
      <c r="J62">
        <f t="shared" si="6"/>
        <v>10</v>
      </c>
      <c r="K62" t="e">
        <f t="shared" si="7"/>
        <v>#N/A</v>
      </c>
      <c r="L62" t="e">
        <f t="shared" si="4"/>
        <v>#N/A</v>
      </c>
      <c r="N62" t="str">
        <f t="shared" si="5"/>
        <v>SFmExSCECZ15</v>
      </c>
      <c r="O62" t="s">
        <v>1743</v>
      </c>
      <c r="P62" t="s">
        <v>114</v>
      </c>
      <c r="Q62">
        <v>48984.03</v>
      </c>
    </row>
    <row r="63" spans="2:17" x14ac:dyDescent="0.25">
      <c r="B63" t="str">
        <f t="shared" si="0"/>
        <v>PGENewSFmCZ11</v>
      </c>
      <c r="C63" t="s">
        <v>129</v>
      </c>
      <c r="D63" t="s">
        <v>75</v>
      </c>
      <c r="E63" t="s">
        <v>1649</v>
      </c>
      <c r="F63" t="s">
        <v>110</v>
      </c>
      <c r="G63" s="36">
        <f t="shared" si="1"/>
        <v>8863.94</v>
      </c>
      <c r="H63" t="b">
        <f>INDEX(key!$AT$4:$BI$7,MATCH(LEFT(C63,3),key!$AS$4:$AS$7,0),VALUE(RIGHT(F63,2)))</f>
        <v>1</v>
      </c>
      <c r="J63">
        <f t="shared" si="6"/>
        <v>11</v>
      </c>
      <c r="K63">
        <f t="shared" si="7"/>
        <v>8863.94</v>
      </c>
      <c r="L63">
        <f t="shared" si="4"/>
        <v>8863.94</v>
      </c>
      <c r="N63" t="str">
        <f t="shared" si="5"/>
        <v>SFmExSCECZ16</v>
      </c>
      <c r="O63" t="s">
        <v>1743</v>
      </c>
      <c r="P63" t="s">
        <v>115</v>
      </c>
      <c r="Q63">
        <v>102284.56</v>
      </c>
    </row>
    <row r="64" spans="2:17" x14ac:dyDescent="0.25">
      <c r="B64" t="str">
        <f t="shared" si="0"/>
        <v>PGENewSFmCZ12</v>
      </c>
      <c r="C64" t="s">
        <v>129</v>
      </c>
      <c r="D64" t="s">
        <v>75</v>
      </c>
      <c r="E64" t="s">
        <v>1649</v>
      </c>
      <c r="F64" t="s">
        <v>111</v>
      </c>
      <c r="G64" s="36">
        <f t="shared" si="1"/>
        <v>20178.3</v>
      </c>
      <c r="H64" t="b">
        <f>INDEX(key!$AT$4:$BI$7,MATCH(LEFT(C64,3),key!$AS$4:$AS$7,0),VALUE(RIGHT(F64,2)))</f>
        <v>1</v>
      </c>
      <c r="J64">
        <f t="shared" si="6"/>
        <v>12</v>
      </c>
      <c r="K64">
        <f t="shared" si="7"/>
        <v>20178.3</v>
      </c>
      <c r="L64">
        <f t="shared" si="4"/>
        <v>20178.3</v>
      </c>
      <c r="N64" t="str">
        <f t="shared" si="5"/>
        <v>MFmExSCECZ05</v>
      </c>
      <c r="O64" t="s">
        <v>1744</v>
      </c>
      <c r="P64" t="s">
        <v>104</v>
      </c>
      <c r="Q64">
        <v>1027.5999999999999</v>
      </c>
    </row>
    <row r="65" spans="2:17" x14ac:dyDescent="0.25">
      <c r="B65" t="str">
        <f t="shared" si="0"/>
        <v>PGENewSFmCZ13</v>
      </c>
      <c r="C65" t="s">
        <v>129</v>
      </c>
      <c r="D65" t="s">
        <v>75</v>
      </c>
      <c r="E65" t="s">
        <v>1649</v>
      </c>
      <c r="F65" t="s">
        <v>112</v>
      </c>
      <c r="G65" s="36">
        <f t="shared" si="1"/>
        <v>8455.84</v>
      </c>
      <c r="H65" t="b">
        <f>INDEX(key!$AT$4:$BI$7,MATCH(LEFT(C65,3),key!$AS$4:$AS$7,0),VALUE(RIGHT(F65,2)))</f>
        <v>1</v>
      </c>
      <c r="J65">
        <f t="shared" si="6"/>
        <v>13</v>
      </c>
      <c r="K65">
        <f t="shared" si="7"/>
        <v>8455.84</v>
      </c>
      <c r="L65">
        <f t="shared" si="4"/>
        <v>8455.84</v>
      </c>
      <c r="N65" t="str">
        <f t="shared" si="5"/>
        <v>MFmExSCECZ06</v>
      </c>
      <c r="O65" t="s">
        <v>1744</v>
      </c>
      <c r="P65" t="s">
        <v>105</v>
      </c>
      <c r="Q65">
        <v>322561.99</v>
      </c>
    </row>
    <row r="66" spans="2:17" x14ac:dyDescent="0.25">
      <c r="B66" t="str">
        <f t="shared" si="0"/>
        <v>PGENewSFmCZ14</v>
      </c>
      <c r="C66" t="s">
        <v>129</v>
      </c>
      <c r="D66" t="s">
        <v>75</v>
      </c>
      <c r="E66" t="s">
        <v>1649</v>
      </c>
      <c r="F66" t="s">
        <v>113</v>
      </c>
      <c r="G66" s="36">
        <f t="shared" si="1"/>
        <v>0</v>
      </c>
      <c r="H66" t="b">
        <f>INDEX(key!$AT$4:$BI$7,MATCH(LEFT(C66,3),key!$AS$4:$AS$7,0),VALUE(RIGHT(F66,2)))</f>
        <v>0</v>
      </c>
      <c r="J66">
        <f t="shared" si="6"/>
        <v>14</v>
      </c>
      <c r="K66" t="e">
        <f t="shared" si="7"/>
        <v>#N/A</v>
      </c>
      <c r="L66" t="e">
        <f t="shared" si="4"/>
        <v>#N/A</v>
      </c>
      <c r="N66" t="str">
        <f t="shared" si="5"/>
        <v>MFmExSCECZ08</v>
      </c>
      <c r="O66" t="s">
        <v>1744</v>
      </c>
      <c r="P66" t="s">
        <v>107</v>
      </c>
      <c r="Q66">
        <v>226662.72</v>
      </c>
    </row>
    <row r="67" spans="2:17" x14ac:dyDescent="0.25">
      <c r="B67" t="str">
        <f t="shared" si="0"/>
        <v>PGENewSFmCZ15</v>
      </c>
      <c r="C67" t="s">
        <v>129</v>
      </c>
      <c r="D67" t="s">
        <v>75</v>
      </c>
      <c r="E67" t="s">
        <v>1649</v>
      </c>
      <c r="F67" t="s">
        <v>114</v>
      </c>
      <c r="G67" s="36">
        <f t="shared" si="1"/>
        <v>0</v>
      </c>
      <c r="H67" t="b">
        <f>INDEX(key!$AT$4:$BI$7,MATCH(LEFT(C67,3),key!$AS$4:$AS$7,0),VALUE(RIGHT(F67,2)))</f>
        <v>0</v>
      </c>
      <c r="J67">
        <f t="shared" si="6"/>
        <v>15</v>
      </c>
      <c r="K67" t="e">
        <f t="shared" si="7"/>
        <v>#N/A</v>
      </c>
      <c r="L67" t="e">
        <f t="shared" si="4"/>
        <v>#N/A</v>
      </c>
      <c r="N67" t="str">
        <f t="shared" si="5"/>
        <v>MFmExSCECZ09</v>
      </c>
      <c r="O67" t="s">
        <v>1744</v>
      </c>
      <c r="P67" t="s">
        <v>108</v>
      </c>
      <c r="Q67">
        <v>212154.96</v>
      </c>
    </row>
    <row r="68" spans="2:17" x14ac:dyDescent="0.25">
      <c r="B68" t="str">
        <f t="shared" si="0"/>
        <v>PGENewSFmCZ16</v>
      </c>
      <c r="C68" t="s">
        <v>129</v>
      </c>
      <c r="D68" t="s">
        <v>75</v>
      </c>
      <c r="E68" t="s">
        <v>1649</v>
      </c>
      <c r="F68" t="s">
        <v>115</v>
      </c>
      <c r="G68" s="36">
        <f t="shared" si="1"/>
        <v>249.08</v>
      </c>
      <c r="H68" t="b">
        <f>INDEX(key!$AT$4:$BI$7,MATCH(LEFT(C68,3),key!$AS$4:$AS$7,0),VALUE(RIGHT(F68,2)))</f>
        <v>1</v>
      </c>
      <c r="J68">
        <f t="shared" si="6"/>
        <v>16</v>
      </c>
      <c r="K68">
        <f t="shared" si="7"/>
        <v>249.08</v>
      </c>
      <c r="L68">
        <f t="shared" si="4"/>
        <v>249.08</v>
      </c>
      <c r="N68" t="str">
        <f t="shared" si="5"/>
        <v>MFmExSCECZ10</v>
      </c>
      <c r="O68" t="s">
        <v>1744</v>
      </c>
      <c r="P68" t="s">
        <v>109</v>
      </c>
      <c r="Q68">
        <v>65429.47</v>
      </c>
    </row>
    <row r="69" spans="2:17" x14ac:dyDescent="0.25">
      <c r="B69" t="str">
        <f t="shared" si="0"/>
        <v>PGENewMFmCZ01</v>
      </c>
      <c r="C69" t="s">
        <v>129</v>
      </c>
      <c r="D69" t="s">
        <v>75</v>
      </c>
      <c r="E69" t="s">
        <v>1650</v>
      </c>
      <c r="F69" t="s">
        <v>48</v>
      </c>
      <c r="G69" s="36">
        <f t="shared" si="1"/>
        <v>976.04</v>
      </c>
      <c r="H69" t="b">
        <f>INDEX(key!$AT$4:$BI$7,MATCH(LEFT(C69,3),key!$AS$4:$AS$7,0),VALUE(RIGHT(F69,2)))</f>
        <v>1</v>
      </c>
      <c r="J69">
        <f t="shared" si="6"/>
        <v>1</v>
      </c>
      <c r="K69">
        <f t="shared" si="7"/>
        <v>976.04</v>
      </c>
      <c r="L69">
        <f t="shared" si="4"/>
        <v>976.04</v>
      </c>
      <c r="N69" t="str">
        <f t="shared" si="5"/>
        <v>MFmExSCECZ13</v>
      </c>
      <c r="O69" t="s">
        <v>1744</v>
      </c>
      <c r="P69" t="s">
        <v>112</v>
      </c>
      <c r="Q69">
        <v>5148.8900000000003</v>
      </c>
    </row>
    <row r="70" spans="2:17" x14ac:dyDescent="0.25">
      <c r="B70" t="str">
        <f t="shared" ref="B70:B133" si="8">C70&amp;D70&amp;E70&amp;F70</f>
        <v>PGENewMFmCZ02</v>
      </c>
      <c r="C70" t="s">
        <v>129</v>
      </c>
      <c r="D70" t="s">
        <v>75</v>
      </c>
      <c r="E70" t="s">
        <v>1650</v>
      </c>
      <c r="F70" t="s">
        <v>101</v>
      </c>
      <c r="G70" s="36">
        <f t="shared" ref="G70:G133" si="9">IF(ISNA(L70),0,L70)</f>
        <v>1980.22</v>
      </c>
      <c r="H70" t="b">
        <f>INDEX(key!$AT$4:$BI$7,MATCH(LEFT(C70,3),key!$AS$4:$AS$7,0),VALUE(RIGHT(F70,2)))</f>
        <v>1</v>
      </c>
      <c r="J70">
        <f t="shared" si="6"/>
        <v>2</v>
      </c>
      <c r="K70">
        <f t="shared" si="7"/>
        <v>1980.22</v>
      </c>
      <c r="L70">
        <f t="shared" ref="L70:L133" si="10">IF(AND(H70,ISNA(K70)),1,K70)</f>
        <v>1980.22</v>
      </c>
      <c r="N70" t="str">
        <f t="shared" ref="N70:N127" si="11">+O70&amp;P70</f>
        <v>MFmExSCECZ14</v>
      </c>
      <c r="O70" t="s">
        <v>1744</v>
      </c>
      <c r="P70" t="s">
        <v>113</v>
      </c>
      <c r="Q70">
        <v>19498.11</v>
      </c>
    </row>
    <row r="71" spans="2:17" x14ac:dyDescent="0.25">
      <c r="B71" t="str">
        <f t="shared" si="8"/>
        <v>PGENewMFmCZ03</v>
      </c>
      <c r="C71" t="s">
        <v>129</v>
      </c>
      <c r="D71" t="s">
        <v>75</v>
      </c>
      <c r="E71" t="s">
        <v>1650</v>
      </c>
      <c r="F71" t="s">
        <v>102</v>
      </c>
      <c r="G71" s="36">
        <f t="shared" si="9"/>
        <v>6224.26</v>
      </c>
      <c r="H71" t="b">
        <f>INDEX(key!$AT$4:$BI$7,MATCH(LEFT(C71,3),key!$AS$4:$AS$7,0),VALUE(RIGHT(F71,2)))</f>
        <v>1</v>
      </c>
      <c r="J71">
        <f t="shared" si="6"/>
        <v>3</v>
      </c>
      <c r="K71">
        <f t="shared" si="7"/>
        <v>6224.26</v>
      </c>
      <c r="L71">
        <f t="shared" si="10"/>
        <v>6224.26</v>
      </c>
      <c r="N71" t="str">
        <f t="shared" si="11"/>
        <v>MFmExSCECZ15</v>
      </c>
      <c r="O71" t="s">
        <v>1744</v>
      </c>
      <c r="P71" t="s">
        <v>114</v>
      </c>
      <c r="Q71">
        <v>45331.33</v>
      </c>
    </row>
    <row r="72" spans="2:17" x14ac:dyDescent="0.25">
      <c r="B72" t="str">
        <f t="shared" si="8"/>
        <v>PGENewMFmCZ04</v>
      </c>
      <c r="C72" t="s">
        <v>129</v>
      </c>
      <c r="D72" t="s">
        <v>75</v>
      </c>
      <c r="E72" t="s">
        <v>1650</v>
      </c>
      <c r="F72" t="s">
        <v>103</v>
      </c>
      <c r="G72" s="36">
        <f t="shared" si="9"/>
        <v>3336.82</v>
      </c>
      <c r="H72" t="b">
        <f>INDEX(key!$AT$4:$BI$7,MATCH(LEFT(C72,3),key!$AS$4:$AS$7,0),VALUE(RIGHT(F72,2)))</f>
        <v>1</v>
      </c>
      <c r="J72">
        <f t="shared" si="6"/>
        <v>4</v>
      </c>
      <c r="K72">
        <f t="shared" si="7"/>
        <v>3336.82</v>
      </c>
      <c r="L72">
        <f t="shared" si="10"/>
        <v>3336.82</v>
      </c>
      <c r="N72" t="str">
        <f t="shared" si="11"/>
        <v>MFmExSCECZ16</v>
      </c>
      <c r="O72" t="s">
        <v>1744</v>
      </c>
      <c r="P72" t="s">
        <v>115</v>
      </c>
      <c r="Q72">
        <v>14485.02</v>
      </c>
    </row>
    <row r="73" spans="2:17" x14ac:dyDescent="0.25">
      <c r="B73" t="str">
        <f t="shared" si="8"/>
        <v>PGENewMFmCZ05</v>
      </c>
      <c r="C73" t="s">
        <v>129</v>
      </c>
      <c r="D73" t="s">
        <v>75</v>
      </c>
      <c r="E73" t="s">
        <v>1650</v>
      </c>
      <c r="F73" t="s">
        <v>104</v>
      </c>
      <c r="G73" s="36">
        <f t="shared" si="9"/>
        <v>1</v>
      </c>
      <c r="H73" t="b">
        <f>INDEX(key!$AT$4:$BI$7,MATCH(LEFT(C73,3),key!$AS$4:$AS$7,0),VALUE(RIGHT(F73,2)))</f>
        <v>1</v>
      </c>
      <c r="J73">
        <f t="shared" si="6"/>
        <v>5</v>
      </c>
      <c r="K73" t="e">
        <f t="shared" si="7"/>
        <v>#N/A</v>
      </c>
      <c r="L73">
        <f t="shared" si="10"/>
        <v>1</v>
      </c>
      <c r="N73" t="str">
        <f t="shared" si="11"/>
        <v>DMoExSCECZ06</v>
      </c>
      <c r="O73" t="s">
        <v>1745</v>
      </c>
      <c r="P73" t="s">
        <v>105</v>
      </c>
      <c r="Q73">
        <v>26362.85</v>
      </c>
    </row>
    <row r="74" spans="2:17" x14ac:dyDescent="0.25">
      <c r="B74" t="str">
        <f t="shared" si="8"/>
        <v>PGENewMFmCZ06</v>
      </c>
      <c r="C74" t="s">
        <v>129</v>
      </c>
      <c r="D74" t="s">
        <v>75</v>
      </c>
      <c r="E74" t="s">
        <v>1650</v>
      </c>
      <c r="F74" t="s">
        <v>105</v>
      </c>
      <c r="G74" s="36">
        <f t="shared" si="9"/>
        <v>0</v>
      </c>
      <c r="H74" t="b">
        <f>INDEX(key!$AT$4:$BI$7,MATCH(LEFT(C74,3),key!$AS$4:$AS$7,0),VALUE(RIGHT(F74,2)))</f>
        <v>0</v>
      </c>
      <c r="J74">
        <f t="shared" si="6"/>
        <v>6</v>
      </c>
      <c r="K74" t="e">
        <f t="shared" si="7"/>
        <v>#N/A</v>
      </c>
      <c r="L74" t="e">
        <f t="shared" si="10"/>
        <v>#N/A</v>
      </c>
      <c r="N74" t="str">
        <f t="shared" si="11"/>
        <v>DMoExSCECZ08</v>
      </c>
      <c r="O74" t="s">
        <v>1745</v>
      </c>
      <c r="P74" t="s">
        <v>107</v>
      </c>
      <c r="Q74">
        <v>24702.925999999999</v>
      </c>
    </row>
    <row r="75" spans="2:17" x14ac:dyDescent="0.25">
      <c r="B75" t="str">
        <f t="shared" si="8"/>
        <v>PGENewMFmCZ07</v>
      </c>
      <c r="C75" t="s">
        <v>129</v>
      </c>
      <c r="D75" t="s">
        <v>75</v>
      </c>
      <c r="E75" t="s">
        <v>1650</v>
      </c>
      <c r="F75" t="s">
        <v>106</v>
      </c>
      <c r="G75" s="36">
        <f t="shared" si="9"/>
        <v>0</v>
      </c>
      <c r="H75" t="b">
        <f>INDEX(key!$AT$4:$BI$7,MATCH(LEFT(C75,3),key!$AS$4:$AS$7,0),VALUE(RIGHT(F75,2)))</f>
        <v>0</v>
      </c>
      <c r="J75">
        <f t="shared" si="6"/>
        <v>7</v>
      </c>
      <c r="K75" t="e">
        <f t="shared" si="7"/>
        <v>#N/A</v>
      </c>
      <c r="L75" t="e">
        <f t="shared" si="10"/>
        <v>#N/A</v>
      </c>
      <c r="N75" t="str">
        <f t="shared" si="11"/>
        <v>DMoExSCECZ09</v>
      </c>
      <c r="O75" t="s">
        <v>1745</v>
      </c>
      <c r="P75" t="s">
        <v>108</v>
      </c>
      <c r="Q75">
        <v>30691.25</v>
      </c>
    </row>
    <row r="76" spans="2:17" x14ac:dyDescent="0.25">
      <c r="B76" t="str">
        <f t="shared" si="8"/>
        <v>PGENewMFmCZ08</v>
      </c>
      <c r="C76" t="s">
        <v>129</v>
      </c>
      <c r="D76" t="s">
        <v>75</v>
      </c>
      <c r="E76" t="s">
        <v>1650</v>
      </c>
      <c r="F76" t="s">
        <v>107</v>
      </c>
      <c r="G76" s="36">
        <f t="shared" si="9"/>
        <v>0</v>
      </c>
      <c r="H76" t="b">
        <f>INDEX(key!$AT$4:$BI$7,MATCH(LEFT(C76,3),key!$AS$4:$AS$7,0),VALUE(RIGHT(F76,2)))</f>
        <v>0</v>
      </c>
      <c r="J76">
        <f t="shared" si="6"/>
        <v>8</v>
      </c>
      <c r="K76" t="e">
        <f t="shared" si="7"/>
        <v>#N/A</v>
      </c>
      <c r="L76" t="e">
        <f t="shared" si="10"/>
        <v>#N/A</v>
      </c>
      <c r="N76" t="str">
        <f t="shared" si="11"/>
        <v>DMoExSCECZ10</v>
      </c>
      <c r="O76" t="s">
        <v>1745</v>
      </c>
      <c r="P76" t="s">
        <v>109</v>
      </c>
      <c r="Q76">
        <v>49991.036</v>
      </c>
    </row>
    <row r="77" spans="2:17" x14ac:dyDescent="0.25">
      <c r="B77" t="str">
        <f t="shared" si="8"/>
        <v>PGENewMFmCZ09</v>
      </c>
      <c r="C77" t="s">
        <v>129</v>
      </c>
      <c r="D77" t="s">
        <v>75</v>
      </c>
      <c r="E77" t="s">
        <v>1650</v>
      </c>
      <c r="F77" t="s">
        <v>108</v>
      </c>
      <c r="G77" s="36">
        <f t="shared" si="9"/>
        <v>0</v>
      </c>
      <c r="H77" t="b">
        <f>INDEX(key!$AT$4:$BI$7,MATCH(LEFT(C77,3),key!$AS$4:$AS$7,0),VALUE(RIGHT(F77,2)))</f>
        <v>0</v>
      </c>
      <c r="J77">
        <f t="shared" si="6"/>
        <v>9</v>
      </c>
      <c r="K77" t="e">
        <f t="shared" si="7"/>
        <v>#N/A</v>
      </c>
      <c r="L77" t="e">
        <f t="shared" si="10"/>
        <v>#N/A</v>
      </c>
      <c r="N77" t="str">
        <f t="shared" si="11"/>
        <v>DMoExSCECZ13</v>
      </c>
      <c r="O77" t="s">
        <v>1745</v>
      </c>
      <c r="P77" t="s">
        <v>112</v>
      </c>
      <c r="Q77">
        <v>6040.75</v>
      </c>
    </row>
    <row r="78" spans="2:17" x14ac:dyDescent="0.25">
      <c r="B78" t="str">
        <f t="shared" si="8"/>
        <v>PGENewMFmCZ10</v>
      </c>
      <c r="C78" t="s">
        <v>129</v>
      </c>
      <c r="D78" t="s">
        <v>75</v>
      </c>
      <c r="E78" t="s">
        <v>1650</v>
      </c>
      <c r="F78" t="s">
        <v>109</v>
      </c>
      <c r="G78" s="36">
        <f t="shared" si="9"/>
        <v>0</v>
      </c>
      <c r="H78" t="b">
        <f>INDEX(key!$AT$4:$BI$7,MATCH(LEFT(C78,3),key!$AS$4:$AS$7,0),VALUE(RIGHT(F78,2)))</f>
        <v>0</v>
      </c>
      <c r="J78">
        <f t="shared" si="6"/>
        <v>10</v>
      </c>
      <c r="K78" t="e">
        <f t="shared" si="7"/>
        <v>#N/A</v>
      </c>
      <c r="L78" t="e">
        <f t="shared" si="10"/>
        <v>#N/A</v>
      </c>
      <c r="N78" t="str">
        <f t="shared" si="11"/>
        <v>DMoExSCECZ14</v>
      </c>
      <c r="O78" t="s">
        <v>1745</v>
      </c>
      <c r="P78" t="s">
        <v>113</v>
      </c>
      <c r="Q78">
        <v>15254.23</v>
      </c>
    </row>
    <row r="79" spans="2:17" x14ac:dyDescent="0.25">
      <c r="B79" t="str">
        <f t="shared" si="8"/>
        <v>PGENewMFmCZ11</v>
      </c>
      <c r="C79" t="s">
        <v>129</v>
      </c>
      <c r="D79" t="s">
        <v>75</v>
      </c>
      <c r="E79" t="s">
        <v>1650</v>
      </c>
      <c r="F79" t="s">
        <v>110</v>
      </c>
      <c r="G79" s="36">
        <f t="shared" si="9"/>
        <v>173.54</v>
      </c>
      <c r="H79" t="b">
        <f>INDEX(key!$AT$4:$BI$7,MATCH(LEFT(C79,3),key!$AS$4:$AS$7,0),VALUE(RIGHT(F79,2)))</f>
        <v>1</v>
      </c>
      <c r="J79">
        <f t="shared" si="6"/>
        <v>11</v>
      </c>
      <c r="K79">
        <f t="shared" si="7"/>
        <v>173.54</v>
      </c>
      <c r="L79">
        <f t="shared" si="10"/>
        <v>173.54</v>
      </c>
      <c r="N79" t="str">
        <f t="shared" si="11"/>
        <v>DMoExSCECZ15</v>
      </c>
      <c r="O79" t="s">
        <v>1745</v>
      </c>
      <c r="P79" t="s">
        <v>114</v>
      </c>
      <c r="Q79">
        <v>5453.4539999999997</v>
      </c>
    </row>
    <row r="80" spans="2:17" x14ac:dyDescent="0.25">
      <c r="B80" t="str">
        <f t="shared" si="8"/>
        <v>PGENewMFmCZ12</v>
      </c>
      <c r="C80" t="s">
        <v>129</v>
      </c>
      <c r="D80" t="s">
        <v>75</v>
      </c>
      <c r="E80" t="s">
        <v>1650</v>
      </c>
      <c r="F80" t="s">
        <v>111</v>
      </c>
      <c r="G80" s="36">
        <f t="shared" si="9"/>
        <v>4000.42</v>
      </c>
      <c r="H80" t="b">
        <f>INDEX(key!$AT$4:$BI$7,MATCH(LEFT(C80,3),key!$AS$4:$AS$7,0),VALUE(RIGHT(F80,2)))</f>
        <v>1</v>
      </c>
      <c r="J80">
        <f t="shared" si="6"/>
        <v>12</v>
      </c>
      <c r="K80">
        <f t="shared" si="7"/>
        <v>4000.42</v>
      </c>
      <c r="L80">
        <f t="shared" si="10"/>
        <v>4000.42</v>
      </c>
      <c r="N80" t="str">
        <f t="shared" si="11"/>
        <v>DMoExSCECZ16</v>
      </c>
      <c r="O80" t="s">
        <v>1745</v>
      </c>
      <c r="P80" t="s">
        <v>115</v>
      </c>
      <c r="Q80">
        <v>15499.33</v>
      </c>
    </row>
    <row r="81" spans="2:17" x14ac:dyDescent="0.25">
      <c r="B81" t="str">
        <f t="shared" si="8"/>
        <v>PGENewMFmCZ13</v>
      </c>
      <c r="C81" t="s">
        <v>129</v>
      </c>
      <c r="D81" t="s">
        <v>75</v>
      </c>
      <c r="E81" t="s">
        <v>1650</v>
      </c>
      <c r="F81" t="s">
        <v>112</v>
      </c>
      <c r="G81" s="36">
        <f t="shared" si="9"/>
        <v>510.98</v>
      </c>
      <c r="H81" t="b">
        <f>INDEX(key!$AT$4:$BI$7,MATCH(LEFT(C81,3),key!$AS$4:$AS$7,0),VALUE(RIGHT(F81,2)))</f>
        <v>1</v>
      </c>
      <c r="J81">
        <f t="shared" si="6"/>
        <v>13</v>
      </c>
      <c r="K81">
        <f t="shared" si="7"/>
        <v>510.98</v>
      </c>
      <c r="L81">
        <f t="shared" si="10"/>
        <v>510.98</v>
      </c>
      <c r="N81" t="str">
        <f t="shared" si="11"/>
        <v>SFmNewSCECZ05</v>
      </c>
      <c r="O81" t="s">
        <v>1746</v>
      </c>
      <c r="P81" t="s">
        <v>104</v>
      </c>
      <c r="Q81">
        <v>48.8</v>
      </c>
    </row>
    <row r="82" spans="2:17" x14ac:dyDescent="0.25">
      <c r="B82" t="str">
        <f t="shared" si="8"/>
        <v>PGENewMFmCZ14</v>
      </c>
      <c r="C82" t="s">
        <v>129</v>
      </c>
      <c r="D82" t="s">
        <v>75</v>
      </c>
      <c r="E82" t="s">
        <v>1650</v>
      </c>
      <c r="F82" t="s">
        <v>113</v>
      </c>
      <c r="G82" s="36">
        <f t="shared" si="9"/>
        <v>0</v>
      </c>
      <c r="H82" t="b">
        <f>INDEX(key!$AT$4:$BI$7,MATCH(LEFT(C82,3),key!$AS$4:$AS$7,0),VALUE(RIGHT(F82,2)))</f>
        <v>0</v>
      </c>
      <c r="J82">
        <f t="shared" si="6"/>
        <v>14</v>
      </c>
      <c r="K82" t="e">
        <f t="shared" si="7"/>
        <v>#N/A</v>
      </c>
      <c r="L82" t="e">
        <f t="shared" si="10"/>
        <v>#N/A</v>
      </c>
      <c r="N82" t="str">
        <f t="shared" si="11"/>
        <v>SFmNewSCECZ06</v>
      </c>
      <c r="O82" t="s">
        <v>1746</v>
      </c>
      <c r="P82" t="s">
        <v>105</v>
      </c>
      <c r="Q82">
        <v>8642.9599999999991</v>
      </c>
    </row>
    <row r="83" spans="2:17" x14ac:dyDescent="0.25">
      <c r="B83" t="str">
        <f t="shared" si="8"/>
        <v>PGENewMFmCZ15</v>
      </c>
      <c r="C83" t="s">
        <v>129</v>
      </c>
      <c r="D83" t="s">
        <v>75</v>
      </c>
      <c r="E83" t="s">
        <v>1650</v>
      </c>
      <c r="F83" t="s">
        <v>114</v>
      </c>
      <c r="G83" s="36">
        <f t="shared" si="9"/>
        <v>0</v>
      </c>
      <c r="H83" t="b">
        <f>INDEX(key!$AT$4:$BI$7,MATCH(LEFT(C83,3),key!$AS$4:$AS$7,0),VALUE(RIGHT(F83,2)))</f>
        <v>0</v>
      </c>
      <c r="J83">
        <f t="shared" si="6"/>
        <v>15</v>
      </c>
      <c r="K83" t="e">
        <f t="shared" si="7"/>
        <v>#N/A</v>
      </c>
      <c r="L83" t="e">
        <f t="shared" si="10"/>
        <v>#N/A</v>
      </c>
      <c r="N83" t="str">
        <f t="shared" si="11"/>
        <v>SFmNewSCECZ08</v>
      </c>
      <c r="O83" t="s">
        <v>1746</v>
      </c>
      <c r="P83" t="s">
        <v>107</v>
      </c>
      <c r="Q83">
        <v>6280.76</v>
      </c>
    </row>
    <row r="84" spans="2:17" x14ac:dyDescent="0.25">
      <c r="B84" t="str">
        <f t="shared" si="8"/>
        <v>PGENewMFmCZ16</v>
      </c>
      <c r="C84" t="s">
        <v>129</v>
      </c>
      <c r="D84" t="s">
        <v>75</v>
      </c>
      <c r="E84" t="s">
        <v>1650</v>
      </c>
      <c r="F84" t="s">
        <v>115</v>
      </c>
      <c r="G84" s="36">
        <f t="shared" si="9"/>
        <v>1</v>
      </c>
      <c r="H84" t="b">
        <f>INDEX(key!$AT$4:$BI$7,MATCH(LEFT(C84,3),key!$AS$4:$AS$7,0),VALUE(RIGHT(F84,2)))</f>
        <v>1</v>
      </c>
      <c r="J84">
        <f t="shared" si="6"/>
        <v>16</v>
      </c>
      <c r="K84" t="e">
        <f t="shared" si="7"/>
        <v>#N/A</v>
      </c>
      <c r="L84">
        <f t="shared" si="10"/>
        <v>1</v>
      </c>
      <c r="N84" t="str">
        <f t="shared" si="11"/>
        <v>SFmNewSCECZ09</v>
      </c>
      <c r="O84" t="s">
        <v>1746</v>
      </c>
      <c r="P84" t="s">
        <v>108</v>
      </c>
      <c r="Q84">
        <v>6787.36</v>
      </c>
    </row>
    <row r="85" spans="2:17" x14ac:dyDescent="0.25">
      <c r="B85" t="str">
        <f t="shared" si="8"/>
        <v>PGENewDMoCZ01</v>
      </c>
      <c r="C85" t="s">
        <v>129</v>
      </c>
      <c r="D85" t="s">
        <v>75</v>
      </c>
      <c r="E85" t="s">
        <v>1651</v>
      </c>
      <c r="F85" t="s">
        <v>48</v>
      </c>
      <c r="G85" s="36">
        <f t="shared" si="9"/>
        <v>1</v>
      </c>
      <c r="H85" t="b">
        <f>INDEX(key!$AT$4:$BI$7,MATCH(LEFT(C85,3),key!$AS$4:$AS$7,0),VALUE(RIGHT(F85,2)))</f>
        <v>1</v>
      </c>
      <c r="J85">
        <f t="shared" si="6"/>
        <v>1</v>
      </c>
      <c r="K85" t="e">
        <f t="shared" si="7"/>
        <v>#N/A</v>
      </c>
      <c r="L85">
        <f t="shared" si="10"/>
        <v>1</v>
      </c>
      <c r="N85" t="str">
        <f t="shared" si="11"/>
        <v>SFmNewSCECZ10</v>
      </c>
      <c r="O85" t="s">
        <v>1746</v>
      </c>
      <c r="P85" t="s">
        <v>109</v>
      </c>
      <c r="Q85">
        <v>23542.2</v>
      </c>
    </row>
    <row r="86" spans="2:17" x14ac:dyDescent="0.25">
      <c r="B86" t="str">
        <f t="shared" si="8"/>
        <v>PGENewDMoCZ02</v>
      </c>
      <c r="C86" t="s">
        <v>129</v>
      </c>
      <c r="D86" t="s">
        <v>75</v>
      </c>
      <c r="E86" t="s">
        <v>1651</v>
      </c>
      <c r="F86" t="s">
        <v>101</v>
      </c>
      <c r="G86" s="36">
        <f t="shared" si="9"/>
        <v>186.73599999999999</v>
      </c>
      <c r="H86" t="b">
        <f>INDEX(key!$AT$4:$BI$7,MATCH(LEFT(C86,3),key!$AS$4:$AS$7,0),VALUE(RIGHT(F86,2)))</f>
        <v>1</v>
      </c>
      <c r="J86">
        <f t="shared" si="6"/>
        <v>2</v>
      </c>
      <c r="K86">
        <f t="shared" si="7"/>
        <v>186.73599999999999</v>
      </c>
      <c r="L86">
        <f t="shared" si="10"/>
        <v>186.73599999999999</v>
      </c>
      <c r="N86" t="str">
        <f t="shared" si="11"/>
        <v>SFmNewSCECZ13</v>
      </c>
      <c r="O86" t="s">
        <v>1746</v>
      </c>
      <c r="P86" t="s">
        <v>112</v>
      </c>
      <c r="Q86">
        <v>2729.18</v>
      </c>
    </row>
    <row r="87" spans="2:17" x14ac:dyDescent="0.25">
      <c r="B87" t="str">
        <f t="shared" si="8"/>
        <v>PGENewDMoCZ03</v>
      </c>
      <c r="C87" t="s">
        <v>129</v>
      </c>
      <c r="D87" t="s">
        <v>75</v>
      </c>
      <c r="E87" t="s">
        <v>1651</v>
      </c>
      <c r="F87" t="s">
        <v>102</v>
      </c>
      <c r="G87" s="36">
        <f t="shared" si="9"/>
        <v>63.131999999999998</v>
      </c>
      <c r="H87" t="b">
        <f>INDEX(key!$AT$4:$BI$7,MATCH(LEFT(C87,3),key!$AS$4:$AS$7,0),VALUE(RIGHT(F87,2)))</f>
        <v>1</v>
      </c>
      <c r="J87">
        <f t="shared" si="6"/>
        <v>3</v>
      </c>
      <c r="K87">
        <f t="shared" si="7"/>
        <v>63.131999999999998</v>
      </c>
      <c r="L87">
        <f t="shared" si="10"/>
        <v>63.131999999999998</v>
      </c>
      <c r="N87" t="str">
        <f t="shared" si="11"/>
        <v>SFmNewSCECZ14</v>
      </c>
      <c r="O87" t="s">
        <v>1746</v>
      </c>
      <c r="P87" t="s">
        <v>113</v>
      </c>
      <c r="Q87">
        <v>3636.2</v>
      </c>
    </row>
    <row r="88" spans="2:17" x14ac:dyDescent="0.25">
      <c r="B88" t="str">
        <f t="shared" si="8"/>
        <v>PGENewDMoCZ04</v>
      </c>
      <c r="C88" t="s">
        <v>129</v>
      </c>
      <c r="D88" t="s">
        <v>75</v>
      </c>
      <c r="E88" t="s">
        <v>1651</v>
      </c>
      <c r="F88" t="s">
        <v>103</v>
      </c>
      <c r="G88" s="36">
        <f t="shared" si="9"/>
        <v>560.20799999999997</v>
      </c>
      <c r="H88" t="b">
        <f>INDEX(key!$AT$4:$BI$7,MATCH(LEFT(C88,3),key!$AS$4:$AS$7,0),VALUE(RIGHT(F88,2)))</f>
        <v>1</v>
      </c>
      <c r="J88">
        <f t="shared" si="6"/>
        <v>4</v>
      </c>
      <c r="K88">
        <f t="shared" si="7"/>
        <v>560.20799999999997</v>
      </c>
      <c r="L88">
        <f t="shared" si="10"/>
        <v>560.20799999999997</v>
      </c>
      <c r="N88" t="str">
        <f t="shared" si="11"/>
        <v>SFmNewSCECZ15</v>
      </c>
      <c r="O88" t="s">
        <v>1746</v>
      </c>
      <c r="P88" t="s">
        <v>114</v>
      </c>
      <c r="Q88">
        <v>712.18</v>
      </c>
    </row>
    <row r="89" spans="2:17" x14ac:dyDescent="0.25">
      <c r="B89" t="str">
        <f t="shared" si="8"/>
        <v>PGENewDMoCZ05</v>
      </c>
      <c r="C89" t="s">
        <v>129</v>
      </c>
      <c r="D89" t="s">
        <v>75</v>
      </c>
      <c r="E89" t="s">
        <v>1651</v>
      </c>
      <c r="F89" t="s">
        <v>104</v>
      </c>
      <c r="G89" s="36">
        <f t="shared" si="9"/>
        <v>48.591999999999999</v>
      </c>
      <c r="H89" t="b">
        <f>INDEX(key!$AT$4:$BI$7,MATCH(LEFT(C89,3),key!$AS$4:$AS$7,0),VALUE(RIGHT(F89,2)))</f>
        <v>1</v>
      </c>
      <c r="J89">
        <f t="shared" si="6"/>
        <v>5</v>
      </c>
      <c r="K89">
        <f t="shared" si="7"/>
        <v>48.591999999999999</v>
      </c>
      <c r="L89">
        <f t="shared" si="10"/>
        <v>48.591999999999999</v>
      </c>
      <c r="N89" t="str">
        <f t="shared" si="11"/>
        <v>SFmNewSCECZ16</v>
      </c>
      <c r="O89" t="s">
        <v>1746</v>
      </c>
      <c r="P89" t="s">
        <v>115</v>
      </c>
      <c r="Q89">
        <v>1273.94</v>
      </c>
    </row>
    <row r="90" spans="2:17" x14ac:dyDescent="0.25">
      <c r="B90" t="str">
        <f t="shared" si="8"/>
        <v>PGENewDMoCZ06</v>
      </c>
      <c r="C90" t="s">
        <v>129</v>
      </c>
      <c r="D90" t="s">
        <v>75</v>
      </c>
      <c r="E90" t="s">
        <v>1651</v>
      </c>
      <c r="F90" t="s">
        <v>105</v>
      </c>
      <c r="G90" s="36">
        <f t="shared" si="9"/>
        <v>0</v>
      </c>
      <c r="H90" t="b">
        <f>INDEX(key!$AT$4:$BI$7,MATCH(LEFT(C90,3),key!$AS$4:$AS$7,0),VALUE(RIGHT(F90,2)))</f>
        <v>0</v>
      </c>
      <c r="J90">
        <f t="shared" si="6"/>
        <v>6</v>
      </c>
      <c r="K90" t="e">
        <f t="shared" si="7"/>
        <v>#N/A</v>
      </c>
      <c r="L90" t="e">
        <f t="shared" si="10"/>
        <v>#N/A</v>
      </c>
      <c r="N90" t="str">
        <f t="shared" si="11"/>
        <v>MFmNewSCECZ06</v>
      </c>
      <c r="O90" t="s">
        <v>1747</v>
      </c>
      <c r="P90" t="s">
        <v>105</v>
      </c>
      <c r="Q90">
        <v>3702.78</v>
      </c>
    </row>
    <row r="91" spans="2:17" x14ac:dyDescent="0.25">
      <c r="B91" t="str">
        <f t="shared" si="8"/>
        <v>PGENewDMoCZ07</v>
      </c>
      <c r="C91" t="s">
        <v>129</v>
      </c>
      <c r="D91" t="s">
        <v>75</v>
      </c>
      <c r="E91" t="s">
        <v>1651</v>
      </c>
      <c r="F91" t="s">
        <v>106</v>
      </c>
      <c r="G91" s="36">
        <f t="shared" si="9"/>
        <v>0</v>
      </c>
      <c r="H91" t="b">
        <f>INDEX(key!$AT$4:$BI$7,MATCH(LEFT(C91,3),key!$AS$4:$AS$7,0),VALUE(RIGHT(F91,2)))</f>
        <v>0</v>
      </c>
      <c r="J91">
        <f t="shared" si="6"/>
        <v>7</v>
      </c>
      <c r="K91" t="e">
        <f t="shared" si="7"/>
        <v>#N/A</v>
      </c>
      <c r="L91" t="e">
        <f t="shared" si="10"/>
        <v>#N/A</v>
      </c>
      <c r="N91" t="str">
        <f t="shared" si="11"/>
        <v>MFmNewSCECZ08</v>
      </c>
      <c r="O91" t="s">
        <v>1747</v>
      </c>
      <c r="P91" t="s">
        <v>107</v>
      </c>
      <c r="Q91">
        <v>4309.26</v>
      </c>
    </row>
    <row r="92" spans="2:17" x14ac:dyDescent="0.25">
      <c r="B92" t="str">
        <f t="shared" si="8"/>
        <v>PGENewDMoCZ08</v>
      </c>
      <c r="C92" t="s">
        <v>129</v>
      </c>
      <c r="D92" t="s">
        <v>75</v>
      </c>
      <c r="E92" t="s">
        <v>1651</v>
      </c>
      <c r="F92" t="s">
        <v>107</v>
      </c>
      <c r="G92" s="36">
        <f t="shared" si="9"/>
        <v>0</v>
      </c>
      <c r="H92" t="b">
        <f>INDEX(key!$AT$4:$BI$7,MATCH(LEFT(C92,3),key!$AS$4:$AS$7,0),VALUE(RIGHT(F92,2)))</f>
        <v>0</v>
      </c>
      <c r="J92">
        <f t="shared" si="6"/>
        <v>8</v>
      </c>
      <c r="K92" t="e">
        <f t="shared" si="7"/>
        <v>#N/A</v>
      </c>
      <c r="L92" t="e">
        <f t="shared" si="10"/>
        <v>#N/A</v>
      </c>
      <c r="N92" t="str">
        <f t="shared" si="11"/>
        <v>MFmNewSCECZ09</v>
      </c>
      <c r="O92" t="s">
        <v>1747</v>
      </c>
      <c r="P92" t="s">
        <v>108</v>
      </c>
      <c r="Q92">
        <v>3773.46</v>
      </c>
    </row>
    <row r="93" spans="2:17" x14ac:dyDescent="0.25">
      <c r="B93" t="str">
        <f t="shared" si="8"/>
        <v>PGENewDMoCZ09</v>
      </c>
      <c r="C93" t="s">
        <v>129</v>
      </c>
      <c r="D93" t="s">
        <v>75</v>
      </c>
      <c r="E93" t="s">
        <v>1651</v>
      </c>
      <c r="F93" t="s">
        <v>108</v>
      </c>
      <c r="G93" s="36">
        <f t="shared" si="9"/>
        <v>0</v>
      </c>
      <c r="H93" t="b">
        <f>INDEX(key!$AT$4:$BI$7,MATCH(LEFT(C93,3),key!$AS$4:$AS$7,0),VALUE(RIGHT(F93,2)))</f>
        <v>0</v>
      </c>
      <c r="J93">
        <f t="shared" si="6"/>
        <v>9</v>
      </c>
      <c r="K93" t="e">
        <f t="shared" si="7"/>
        <v>#N/A</v>
      </c>
      <c r="L93" t="e">
        <f t="shared" si="10"/>
        <v>#N/A</v>
      </c>
      <c r="N93" t="str">
        <f t="shared" si="11"/>
        <v>MFmNewSCECZ10</v>
      </c>
      <c r="O93" t="s">
        <v>1747</v>
      </c>
      <c r="P93" t="s">
        <v>109</v>
      </c>
      <c r="Q93">
        <v>128.4</v>
      </c>
    </row>
    <row r="94" spans="2:17" x14ac:dyDescent="0.25">
      <c r="B94" t="str">
        <f t="shared" si="8"/>
        <v>PGENewDMoCZ10</v>
      </c>
      <c r="C94" t="s">
        <v>129</v>
      </c>
      <c r="D94" t="s">
        <v>75</v>
      </c>
      <c r="E94" t="s">
        <v>1651</v>
      </c>
      <c r="F94" t="s">
        <v>109</v>
      </c>
      <c r="G94" s="36">
        <f t="shared" si="9"/>
        <v>0</v>
      </c>
      <c r="H94" t="b">
        <f>INDEX(key!$AT$4:$BI$7,MATCH(LEFT(C94,3),key!$AS$4:$AS$7,0),VALUE(RIGHT(F94,2)))</f>
        <v>0</v>
      </c>
      <c r="J94">
        <f t="shared" si="6"/>
        <v>10</v>
      </c>
      <c r="K94" t="e">
        <f t="shared" si="7"/>
        <v>#N/A</v>
      </c>
      <c r="L94" t="e">
        <f t="shared" si="10"/>
        <v>#N/A</v>
      </c>
      <c r="N94" t="str">
        <f t="shared" si="11"/>
        <v>MFmNewSCECZ13</v>
      </c>
      <c r="O94" t="s">
        <v>1747</v>
      </c>
      <c r="P94" t="s">
        <v>112</v>
      </c>
      <c r="Q94">
        <v>64.2</v>
      </c>
    </row>
    <row r="95" spans="2:17" x14ac:dyDescent="0.25">
      <c r="B95" t="str">
        <f t="shared" si="8"/>
        <v>PGENewDMoCZ11</v>
      </c>
      <c r="C95" t="s">
        <v>129</v>
      </c>
      <c r="D95" t="s">
        <v>75</v>
      </c>
      <c r="E95" t="s">
        <v>1651</v>
      </c>
      <c r="F95" t="s">
        <v>110</v>
      </c>
      <c r="G95" s="36">
        <f t="shared" si="9"/>
        <v>329.28</v>
      </c>
      <c r="H95" t="b">
        <f>INDEX(key!$AT$4:$BI$7,MATCH(LEFT(C95,3),key!$AS$4:$AS$7,0),VALUE(RIGHT(F95,2)))</f>
        <v>1</v>
      </c>
      <c r="J95">
        <f t="shared" si="6"/>
        <v>11</v>
      </c>
      <c r="K95">
        <f t="shared" si="7"/>
        <v>329.28</v>
      </c>
      <c r="L95">
        <f t="shared" si="10"/>
        <v>329.28</v>
      </c>
      <c r="N95" t="str">
        <f t="shared" si="11"/>
        <v>DMoNewSCECZ06</v>
      </c>
      <c r="O95" t="s">
        <v>1748</v>
      </c>
      <c r="P95" t="s">
        <v>105</v>
      </c>
      <c r="Q95">
        <v>1591.36</v>
      </c>
    </row>
    <row r="96" spans="2:17" x14ac:dyDescent="0.25">
      <c r="B96" t="str">
        <f t="shared" si="8"/>
        <v>PGENewDMoCZ12</v>
      </c>
      <c r="C96" t="s">
        <v>129</v>
      </c>
      <c r="D96" t="s">
        <v>75</v>
      </c>
      <c r="E96" t="s">
        <v>1651</v>
      </c>
      <c r="F96" t="s">
        <v>111</v>
      </c>
      <c r="G96" s="36">
        <f t="shared" si="9"/>
        <v>326.584</v>
      </c>
      <c r="H96" t="b">
        <f>INDEX(key!$AT$4:$BI$7,MATCH(LEFT(C96,3),key!$AS$4:$AS$7,0),VALUE(RIGHT(F96,2)))</f>
        <v>1</v>
      </c>
      <c r="J96">
        <f t="shared" si="6"/>
        <v>12</v>
      </c>
      <c r="K96">
        <f t="shared" si="7"/>
        <v>326.584</v>
      </c>
      <c r="L96">
        <f t="shared" si="10"/>
        <v>326.584</v>
      </c>
      <c r="N96" t="str">
        <f t="shared" si="11"/>
        <v>DMoNewSCECZ08</v>
      </c>
      <c r="O96" t="s">
        <v>1748</v>
      </c>
      <c r="P96" t="s">
        <v>107</v>
      </c>
      <c r="Q96">
        <v>490.87200000000001</v>
      </c>
    </row>
    <row r="97" spans="2:17" x14ac:dyDescent="0.25">
      <c r="B97" t="str">
        <f t="shared" si="8"/>
        <v>PGENewDMoCZ13</v>
      </c>
      <c r="C97" t="s">
        <v>129</v>
      </c>
      <c r="D97" t="s">
        <v>75</v>
      </c>
      <c r="E97" t="s">
        <v>1651</v>
      </c>
      <c r="F97" t="s">
        <v>112</v>
      </c>
      <c r="G97" s="36">
        <f t="shared" si="9"/>
        <v>186.73599999999999</v>
      </c>
      <c r="H97" t="b">
        <f>INDEX(key!$AT$4:$BI$7,MATCH(LEFT(C97,3),key!$AS$4:$AS$7,0),VALUE(RIGHT(F97,2)))</f>
        <v>1</v>
      </c>
      <c r="J97">
        <f t="shared" si="6"/>
        <v>13</v>
      </c>
      <c r="K97">
        <f t="shared" si="7"/>
        <v>186.73599999999999</v>
      </c>
      <c r="L97">
        <f t="shared" si="10"/>
        <v>186.73599999999999</v>
      </c>
      <c r="N97" t="str">
        <f t="shared" si="11"/>
        <v>DMoNewSCECZ09</v>
      </c>
      <c r="O97" t="s">
        <v>1748</v>
      </c>
      <c r="P97" t="s">
        <v>108</v>
      </c>
      <c r="Q97">
        <v>1059.22</v>
      </c>
    </row>
    <row r="98" spans="2:17" x14ac:dyDescent="0.25">
      <c r="B98" t="str">
        <f t="shared" si="8"/>
        <v>PGENewDMoCZ14</v>
      </c>
      <c r="C98" t="s">
        <v>129</v>
      </c>
      <c r="D98" t="s">
        <v>75</v>
      </c>
      <c r="E98" t="s">
        <v>1651</v>
      </c>
      <c r="F98" t="s">
        <v>113</v>
      </c>
      <c r="G98" s="36">
        <f t="shared" si="9"/>
        <v>0</v>
      </c>
      <c r="H98" t="b">
        <f>INDEX(key!$AT$4:$BI$7,MATCH(LEFT(C98,3),key!$AS$4:$AS$7,0),VALUE(RIGHT(F98,2)))</f>
        <v>0</v>
      </c>
      <c r="J98">
        <f t="shared" si="6"/>
        <v>14</v>
      </c>
      <c r="K98" t="e">
        <f t="shared" si="7"/>
        <v>#N/A</v>
      </c>
      <c r="L98" t="e">
        <f t="shared" si="10"/>
        <v>#N/A</v>
      </c>
      <c r="N98" t="str">
        <f t="shared" si="11"/>
        <v>DMoNewSCECZ10</v>
      </c>
      <c r="O98" t="s">
        <v>1748</v>
      </c>
      <c r="P98" t="s">
        <v>109</v>
      </c>
      <c r="Q98">
        <v>274.072</v>
      </c>
    </row>
    <row r="99" spans="2:17" x14ac:dyDescent="0.25">
      <c r="B99" t="str">
        <f t="shared" si="8"/>
        <v>PGENewDMoCZ15</v>
      </c>
      <c r="C99" t="s">
        <v>129</v>
      </c>
      <c r="D99" t="s">
        <v>75</v>
      </c>
      <c r="E99" t="s">
        <v>1651</v>
      </c>
      <c r="F99" t="s">
        <v>114</v>
      </c>
      <c r="G99" s="36">
        <f t="shared" si="9"/>
        <v>0</v>
      </c>
      <c r="H99" t="b">
        <f>INDEX(key!$AT$4:$BI$7,MATCH(LEFT(C99,3),key!$AS$4:$AS$7,0),VALUE(RIGHT(F99,2)))</f>
        <v>0</v>
      </c>
      <c r="J99">
        <f t="shared" si="6"/>
        <v>15</v>
      </c>
      <c r="K99" t="e">
        <f t="shared" si="7"/>
        <v>#N/A</v>
      </c>
      <c r="L99" t="e">
        <f t="shared" si="10"/>
        <v>#N/A</v>
      </c>
      <c r="N99" t="str">
        <f t="shared" si="11"/>
        <v>DMoNewSCECZ15</v>
      </c>
      <c r="O99" t="s">
        <v>1748</v>
      </c>
      <c r="P99" t="s">
        <v>114</v>
      </c>
      <c r="Q99">
        <v>246.74799999999999</v>
      </c>
    </row>
    <row r="100" spans="2:17" x14ac:dyDescent="0.25">
      <c r="B100" t="str">
        <f t="shared" si="8"/>
        <v>PGENewDMoCZ16</v>
      </c>
      <c r="C100" t="s">
        <v>129</v>
      </c>
      <c r="D100" t="s">
        <v>75</v>
      </c>
      <c r="E100" t="s">
        <v>1651</v>
      </c>
      <c r="F100" t="s">
        <v>115</v>
      </c>
      <c r="G100" s="36">
        <f t="shared" si="9"/>
        <v>1</v>
      </c>
      <c r="H100" t="b">
        <f>INDEX(key!$AT$4:$BI$7,MATCH(LEFT(C100,3),key!$AS$4:$AS$7,0),VALUE(RIGHT(F100,2)))</f>
        <v>1</v>
      </c>
      <c r="J100">
        <f t="shared" si="6"/>
        <v>16</v>
      </c>
      <c r="K100" t="e">
        <f t="shared" si="7"/>
        <v>#N/A</v>
      </c>
      <c r="L100">
        <f t="shared" si="10"/>
        <v>1</v>
      </c>
      <c r="N100" t="str">
        <f t="shared" si="11"/>
        <v>DMoNewSCECZ16</v>
      </c>
      <c r="O100" t="s">
        <v>1748</v>
      </c>
      <c r="P100" t="s">
        <v>115</v>
      </c>
      <c r="Q100">
        <v>71.06</v>
      </c>
    </row>
    <row r="101" spans="2:17" x14ac:dyDescent="0.25">
      <c r="B101" t="str">
        <f t="shared" si="8"/>
        <v>SCEExSFmCZ01</v>
      </c>
      <c r="C101" t="s">
        <v>130</v>
      </c>
      <c r="D101" t="s">
        <v>72</v>
      </c>
      <c r="E101" t="s">
        <v>1649</v>
      </c>
      <c r="F101" t="s">
        <v>48</v>
      </c>
      <c r="G101" s="36">
        <f t="shared" si="9"/>
        <v>0</v>
      </c>
      <c r="H101" t="b">
        <f>INDEX(key!$AT$4:$BI$7,MATCH(LEFT(C101,3),key!$AS$4:$AS$7,0),VALUE(RIGHT(F101,2)))</f>
        <v>0</v>
      </c>
      <c r="J101">
        <f t="shared" si="6"/>
        <v>1</v>
      </c>
      <c r="K101" t="e">
        <f t="shared" si="7"/>
        <v>#N/A</v>
      </c>
      <c r="L101" t="e">
        <f t="shared" si="10"/>
        <v>#N/A</v>
      </c>
      <c r="N101" t="str">
        <f t="shared" si="11"/>
        <v>SFmExSDGCZ06</v>
      </c>
      <c r="O101" t="s">
        <v>1749</v>
      </c>
      <c r="P101" t="s">
        <v>105</v>
      </c>
      <c r="Q101">
        <v>65479.23</v>
      </c>
    </row>
    <row r="102" spans="2:17" x14ac:dyDescent="0.25">
      <c r="B102" t="str">
        <f t="shared" si="8"/>
        <v>SCEExSFmCZ02</v>
      </c>
      <c r="C102" t="s">
        <v>130</v>
      </c>
      <c r="D102" t="s">
        <v>72</v>
      </c>
      <c r="E102" t="s">
        <v>1649</v>
      </c>
      <c r="F102" t="s">
        <v>101</v>
      </c>
      <c r="G102" s="36">
        <f t="shared" si="9"/>
        <v>0</v>
      </c>
      <c r="H102" t="b">
        <f>INDEX(key!$AT$4:$BI$7,MATCH(LEFT(C102,3),key!$AS$4:$AS$7,0),VALUE(RIGHT(F102,2)))</f>
        <v>0</v>
      </c>
      <c r="J102">
        <f t="shared" si="6"/>
        <v>2</v>
      </c>
      <c r="K102" t="e">
        <f t="shared" si="7"/>
        <v>#N/A</v>
      </c>
      <c r="L102" t="e">
        <f t="shared" si="10"/>
        <v>#N/A</v>
      </c>
      <c r="N102" t="str">
        <f t="shared" si="11"/>
        <v>SFmExSDGCZ07</v>
      </c>
      <c r="O102" t="s">
        <v>1749</v>
      </c>
      <c r="P102" t="s">
        <v>106</v>
      </c>
      <c r="Q102">
        <v>404482.69</v>
      </c>
    </row>
    <row r="103" spans="2:17" x14ac:dyDescent="0.25">
      <c r="B103" t="str">
        <f t="shared" si="8"/>
        <v>SCEExSFmCZ03</v>
      </c>
      <c r="C103" t="s">
        <v>130</v>
      </c>
      <c r="D103" t="s">
        <v>72</v>
      </c>
      <c r="E103" t="s">
        <v>1649</v>
      </c>
      <c r="F103" t="s">
        <v>102</v>
      </c>
      <c r="G103" s="36">
        <f t="shared" si="9"/>
        <v>0</v>
      </c>
      <c r="H103" t="b">
        <f>INDEX(key!$AT$4:$BI$7,MATCH(LEFT(C103,3),key!$AS$4:$AS$7,0),VALUE(RIGHT(F103,2)))</f>
        <v>0</v>
      </c>
      <c r="J103">
        <f t="shared" si="6"/>
        <v>3</v>
      </c>
      <c r="K103" t="e">
        <f t="shared" si="7"/>
        <v>#N/A</v>
      </c>
      <c r="L103" t="e">
        <f t="shared" si="10"/>
        <v>#N/A</v>
      </c>
      <c r="N103" t="str">
        <f t="shared" si="11"/>
        <v>SFmExSDGCZ08</v>
      </c>
      <c r="O103" t="s">
        <v>1749</v>
      </c>
      <c r="P103" t="s">
        <v>107</v>
      </c>
      <c r="Q103">
        <v>8521.5</v>
      </c>
    </row>
    <row r="104" spans="2:17" x14ac:dyDescent="0.25">
      <c r="B104" t="str">
        <f t="shared" si="8"/>
        <v>SCEExSFmCZ04</v>
      </c>
      <c r="C104" t="s">
        <v>130</v>
      </c>
      <c r="D104" t="s">
        <v>72</v>
      </c>
      <c r="E104" t="s">
        <v>1649</v>
      </c>
      <c r="F104" t="s">
        <v>103</v>
      </c>
      <c r="G104" s="36">
        <f t="shared" si="9"/>
        <v>0</v>
      </c>
      <c r="H104" t="b">
        <f>INDEX(key!$AT$4:$BI$7,MATCH(LEFT(C104,3),key!$AS$4:$AS$7,0),VALUE(RIGHT(F104,2)))</f>
        <v>0</v>
      </c>
      <c r="J104">
        <f t="shared" si="6"/>
        <v>4</v>
      </c>
      <c r="K104" t="e">
        <f t="shared" si="7"/>
        <v>#N/A</v>
      </c>
      <c r="L104" t="e">
        <f t="shared" si="10"/>
        <v>#N/A</v>
      </c>
      <c r="N104" t="str">
        <f t="shared" si="11"/>
        <v>SFmExSDGCZ10</v>
      </c>
      <c r="O104" t="s">
        <v>1749</v>
      </c>
      <c r="P104" t="s">
        <v>109</v>
      </c>
      <c r="Q104">
        <v>187614.38</v>
      </c>
    </row>
    <row r="105" spans="2:17" x14ac:dyDescent="0.25">
      <c r="B105" t="str">
        <f t="shared" si="8"/>
        <v>SCEExSFmCZ05</v>
      </c>
      <c r="C105" t="s">
        <v>130</v>
      </c>
      <c r="D105" t="s">
        <v>72</v>
      </c>
      <c r="E105" t="s">
        <v>1649</v>
      </c>
      <c r="F105" t="s">
        <v>104</v>
      </c>
      <c r="G105" s="36">
        <f t="shared" si="9"/>
        <v>2969.3533000000002</v>
      </c>
      <c r="H105" t="b">
        <f>INDEX(key!$AT$4:$BI$7,MATCH(LEFT(C105,3),key!$AS$4:$AS$7,0),VALUE(RIGHT(F105,2)))</f>
        <v>1</v>
      </c>
      <c r="J105">
        <f t="shared" si="6"/>
        <v>5</v>
      </c>
      <c r="K105">
        <f t="shared" si="7"/>
        <v>2969.3533000000002</v>
      </c>
      <c r="L105">
        <f t="shared" si="10"/>
        <v>2969.3533000000002</v>
      </c>
      <c r="N105" t="str">
        <f t="shared" si="11"/>
        <v>SFmExSDGCZ14</v>
      </c>
      <c r="O105" t="s">
        <v>1749</v>
      </c>
      <c r="P105" t="s">
        <v>113</v>
      </c>
      <c r="Q105">
        <v>7066.02</v>
      </c>
    </row>
    <row r="106" spans="2:17" x14ac:dyDescent="0.25">
      <c r="B106" t="str">
        <f t="shared" si="8"/>
        <v>SCEExSFmCZ06</v>
      </c>
      <c r="C106" t="s">
        <v>130</v>
      </c>
      <c r="D106" t="s">
        <v>72</v>
      </c>
      <c r="E106" t="s">
        <v>1649</v>
      </c>
      <c r="F106" t="s">
        <v>105</v>
      </c>
      <c r="G106" s="36">
        <f t="shared" si="9"/>
        <v>358978.33</v>
      </c>
      <c r="H106" t="b">
        <f>INDEX(key!$AT$4:$BI$7,MATCH(LEFT(C106,3),key!$AS$4:$AS$7,0),VALUE(RIGHT(F106,2)))</f>
        <v>1</v>
      </c>
      <c r="J106">
        <f t="shared" si="6"/>
        <v>6</v>
      </c>
      <c r="K106">
        <f t="shared" si="7"/>
        <v>358978.33</v>
      </c>
      <c r="L106">
        <f t="shared" si="10"/>
        <v>358978.33</v>
      </c>
      <c r="N106" t="str">
        <f t="shared" si="11"/>
        <v>SFmExSDGCZ15</v>
      </c>
      <c r="O106" t="s">
        <v>1749</v>
      </c>
      <c r="P106" t="s">
        <v>114</v>
      </c>
      <c r="Q106">
        <v>2563.4699999999998</v>
      </c>
    </row>
    <row r="107" spans="2:17" x14ac:dyDescent="0.25">
      <c r="B107" t="str">
        <f t="shared" si="8"/>
        <v>SCEExSFmCZ07</v>
      </c>
      <c r="C107" t="s">
        <v>130</v>
      </c>
      <c r="D107" t="s">
        <v>72</v>
      </c>
      <c r="E107" t="s">
        <v>1649</v>
      </c>
      <c r="F107" t="s">
        <v>106</v>
      </c>
      <c r="G107" s="36">
        <f t="shared" si="9"/>
        <v>0</v>
      </c>
      <c r="H107" t="b">
        <f>INDEX(key!$AT$4:$BI$7,MATCH(LEFT(C107,3),key!$AS$4:$AS$7,0),VALUE(RIGHT(F107,2)))</f>
        <v>0</v>
      </c>
      <c r="J107">
        <f t="shared" si="6"/>
        <v>7</v>
      </c>
      <c r="K107" t="e">
        <f t="shared" si="7"/>
        <v>#N/A</v>
      </c>
      <c r="L107" t="e">
        <f t="shared" si="10"/>
        <v>#N/A</v>
      </c>
      <c r="N107" t="str">
        <f t="shared" si="11"/>
        <v>MFmExSDGCZ06</v>
      </c>
      <c r="O107" t="s">
        <v>1750</v>
      </c>
      <c r="P107" t="s">
        <v>105</v>
      </c>
      <c r="Q107">
        <v>16900.29</v>
      </c>
    </row>
    <row r="108" spans="2:17" x14ac:dyDescent="0.25">
      <c r="B108" t="str">
        <f t="shared" si="8"/>
        <v>SCEExSFmCZ08</v>
      </c>
      <c r="C108" t="s">
        <v>130</v>
      </c>
      <c r="D108" t="s">
        <v>72</v>
      </c>
      <c r="E108" t="s">
        <v>1649</v>
      </c>
      <c r="F108" t="s">
        <v>107</v>
      </c>
      <c r="G108" s="36">
        <f t="shared" si="9"/>
        <v>457169.31</v>
      </c>
      <c r="H108" t="b">
        <f>INDEX(key!$AT$4:$BI$7,MATCH(LEFT(C108,3),key!$AS$4:$AS$7,0),VALUE(RIGHT(F108,2)))</f>
        <v>1</v>
      </c>
      <c r="J108">
        <f t="shared" si="6"/>
        <v>8</v>
      </c>
      <c r="K108">
        <f t="shared" si="7"/>
        <v>457169.31</v>
      </c>
      <c r="L108">
        <f t="shared" si="10"/>
        <v>457169.31</v>
      </c>
      <c r="N108" t="str">
        <f t="shared" si="11"/>
        <v>MFmExSDGCZ07</v>
      </c>
      <c r="O108" t="s">
        <v>1750</v>
      </c>
      <c r="P108" t="s">
        <v>106</v>
      </c>
      <c r="Q108">
        <v>226686.09</v>
      </c>
    </row>
    <row r="109" spans="2:17" x14ac:dyDescent="0.25">
      <c r="B109" t="str">
        <f t="shared" si="8"/>
        <v>SCEExSFmCZ09</v>
      </c>
      <c r="C109" t="s">
        <v>130</v>
      </c>
      <c r="D109" t="s">
        <v>72</v>
      </c>
      <c r="E109" t="s">
        <v>1649</v>
      </c>
      <c r="F109" t="s">
        <v>108</v>
      </c>
      <c r="G109" s="36">
        <f t="shared" si="9"/>
        <v>517472.89</v>
      </c>
      <c r="H109" t="b">
        <f>INDEX(key!$AT$4:$BI$7,MATCH(LEFT(C109,3),key!$AS$4:$AS$7,0),VALUE(RIGHT(F109,2)))</f>
        <v>1</v>
      </c>
      <c r="J109">
        <f t="shared" si="6"/>
        <v>9</v>
      </c>
      <c r="K109">
        <f t="shared" si="7"/>
        <v>517472.89</v>
      </c>
      <c r="L109">
        <f t="shared" si="10"/>
        <v>517472.89</v>
      </c>
      <c r="N109" t="str">
        <f t="shared" si="11"/>
        <v>MFmExSDGCZ08</v>
      </c>
      <c r="O109" t="s">
        <v>1750</v>
      </c>
      <c r="P109" t="s">
        <v>107</v>
      </c>
      <c r="Q109">
        <v>14769.58</v>
      </c>
    </row>
    <row r="110" spans="2:17" x14ac:dyDescent="0.25">
      <c r="B110" t="str">
        <f t="shared" si="8"/>
        <v>SCEExSFmCZ10</v>
      </c>
      <c r="C110" t="s">
        <v>130</v>
      </c>
      <c r="D110" t="s">
        <v>72</v>
      </c>
      <c r="E110" t="s">
        <v>1649</v>
      </c>
      <c r="F110" t="s">
        <v>109</v>
      </c>
      <c r="G110" s="36">
        <f t="shared" si="9"/>
        <v>499502.41</v>
      </c>
      <c r="H110" t="b">
        <f>INDEX(key!$AT$4:$BI$7,MATCH(LEFT(C110,3),key!$AS$4:$AS$7,0),VALUE(RIGHT(F110,2)))</f>
        <v>1</v>
      </c>
      <c r="J110">
        <f t="shared" si="6"/>
        <v>10</v>
      </c>
      <c r="K110">
        <f t="shared" si="7"/>
        <v>499502.41</v>
      </c>
      <c r="L110">
        <f t="shared" si="10"/>
        <v>499502.41</v>
      </c>
      <c r="N110" t="str">
        <f t="shared" si="11"/>
        <v>MFmExSDGCZ10</v>
      </c>
      <c r="O110" t="s">
        <v>1750</v>
      </c>
      <c r="P110" t="s">
        <v>109</v>
      </c>
      <c r="Q110">
        <v>66716.17</v>
      </c>
    </row>
    <row r="111" spans="2:17" x14ac:dyDescent="0.25">
      <c r="B111" t="str">
        <f t="shared" si="8"/>
        <v>SCEExSFmCZ11</v>
      </c>
      <c r="C111" t="s">
        <v>130</v>
      </c>
      <c r="D111" t="s">
        <v>72</v>
      </c>
      <c r="E111" t="s">
        <v>1649</v>
      </c>
      <c r="F111" t="s">
        <v>110</v>
      </c>
      <c r="G111" s="36">
        <f t="shared" si="9"/>
        <v>0</v>
      </c>
      <c r="H111" t="b">
        <f>INDEX(key!$AT$4:$BI$7,MATCH(LEFT(C111,3),key!$AS$4:$AS$7,0),VALUE(RIGHT(F111,2)))</f>
        <v>0</v>
      </c>
      <c r="J111">
        <f t="shared" si="6"/>
        <v>11</v>
      </c>
      <c r="K111" t="e">
        <f t="shared" si="7"/>
        <v>#N/A</v>
      </c>
      <c r="L111" t="e">
        <f t="shared" si="10"/>
        <v>#N/A</v>
      </c>
      <c r="N111" t="str">
        <f t="shared" si="11"/>
        <v>MFmExSDGCZ14</v>
      </c>
      <c r="O111" t="s">
        <v>1750</v>
      </c>
      <c r="P111" t="s">
        <v>113</v>
      </c>
      <c r="Q111">
        <v>259.97000000000003</v>
      </c>
    </row>
    <row r="112" spans="2:17" x14ac:dyDescent="0.25">
      <c r="B112" t="str">
        <f t="shared" si="8"/>
        <v>SCEExSFmCZ12</v>
      </c>
      <c r="C112" t="s">
        <v>130</v>
      </c>
      <c r="D112" t="s">
        <v>72</v>
      </c>
      <c r="E112" t="s">
        <v>1649</v>
      </c>
      <c r="F112" t="s">
        <v>111</v>
      </c>
      <c r="G112" s="36">
        <f t="shared" si="9"/>
        <v>0</v>
      </c>
      <c r="H112" t="b">
        <f>INDEX(key!$AT$4:$BI$7,MATCH(LEFT(C112,3),key!$AS$4:$AS$7,0),VALUE(RIGHT(F112,2)))</f>
        <v>0</v>
      </c>
      <c r="J112">
        <f t="shared" si="6"/>
        <v>12</v>
      </c>
      <c r="K112" t="e">
        <f t="shared" si="7"/>
        <v>#N/A</v>
      </c>
      <c r="L112" t="e">
        <f t="shared" si="10"/>
        <v>#N/A</v>
      </c>
      <c r="N112" t="str">
        <f t="shared" si="11"/>
        <v>MFmExSDGCZ15</v>
      </c>
      <c r="O112" t="s">
        <v>1750</v>
      </c>
      <c r="P112" t="s">
        <v>114</v>
      </c>
      <c r="Q112">
        <v>179.12</v>
      </c>
    </row>
    <row r="113" spans="2:17" x14ac:dyDescent="0.25">
      <c r="B113" t="str">
        <f t="shared" si="8"/>
        <v>SCEExSFmCZ13</v>
      </c>
      <c r="C113" t="s">
        <v>130</v>
      </c>
      <c r="D113" t="s">
        <v>72</v>
      </c>
      <c r="E113" t="s">
        <v>1649</v>
      </c>
      <c r="F113" t="s">
        <v>112</v>
      </c>
      <c r="G113" s="36">
        <f t="shared" si="9"/>
        <v>73121.86</v>
      </c>
      <c r="H113" t="b">
        <f>INDEX(key!$AT$4:$BI$7,MATCH(LEFT(C113,3),key!$AS$4:$AS$7,0),VALUE(RIGHT(F113,2)))</f>
        <v>1</v>
      </c>
      <c r="J113">
        <f t="shared" si="6"/>
        <v>13</v>
      </c>
      <c r="K113">
        <f t="shared" si="7"/>
        <v>73121.86</v>
      </c>
      <c r="L113">
        <f t="shared" si="10"/>
        <v>73121.86</v>
      </c>
      <c r="N113" t="str">
        <f t="shared" si="11"/>
        <v>DMoExSDGCZ07</v>
      </c>
      <c r="O113" t="s">
        <v>1751</v>
      </c>
      <c r="P113" t="s">
        <v>106</v>
      </c>
      <c r="Q113">
        <v>24885.616000000002</v>
      </c>
    </row>
    <row r="114" spans="2:17" x14ac:dyDescent="0.25">
      <c r="B114" t="str">
        <f t="shared" si="8"/>
        <v>SCEExSFmCZ14</v>
      </c>
      <c r="C114" t="s">
        <v>130</v>
      </c>
      <c r="D114" t="s">
        <v>72</v>
      </c>
      <c r="E114" t="s">
        <v>1649</v>
      </c>
      <c r="F114" t="s">
        <v>113</v>
      </c>
      <c r="G114" s="36">
        <f t="shared" si="9"/>
        <v>194385.43</v>
      </c>
      <c r="H114" t="b">
        <f>INDEX(key!$AT$4:$BI$7,MATCH(LEFT(C114,3),key!$AS$4:$AS$7,0),VALUE(RIGHT(F114,2)))</f>
        <v>1</v>
      </c>
      <c r="J114">
        <f t="shared" si="6"/>
        <v>14</v>
      </c>
      <c r="K114">
        <f t="shared" si="7"/>
        <v>194385.43</v>
      </c>
      <c r="L114">
        <f t="shared" si="10"/>
        <v>194385.43</v>
      </c>
      <c r="N114" t="str">
        <f t="shared" si="11"/>
        <v>DMoExSDGCZ08</v>
      </c>
      <c r="O114" t="s">
        <v>1751</v>
      </c>
      <c r="P114" t="s">
        <v>107</v>
      </c>
      <c r="Q114">
        <v>2231.1999999999998</v>
      </c>
    </row>
    <row r="115" spans="2:17" x14ac:dyDescent="0.25">
      <c r="B115" t="str">
        <f t="shared" si="8"/>
        <v>SCEExSFmCZ15</v>
      </c>
      <c r="C115" t="s">
        <v>130</v>
      </c>
      <c r="D115" t="s">
        <v>72</v>
      </c>
      <c r="E115" t="s">
        <v>1649</v>
      </c>
      <c r="F115" t="s">
        <v>114</v>
      </c>
      <c r="G115" s="36">
        <f t="shared" si="9"/>
        <v>48984.03</v>
      </c>
      <c r="H115" t="b">
        <f>INDEX(key!$AT$4:$BI$7,MATCH(LEFT(C115,3),key!$AS$4:$AS$7,0),VALUE(RIGHT(F115,2)))</f>
        <v>1</v>
      </c>
      <c r="J115">
        <f t="shared" si="6"/>
        <v>15</v>
      </c>
      <c r="K115">
        <f t="shared" si="7"/>
        <v>48984.03</v>
      </c>
      <c r="L115">
        <f t="shared" si="10"/>
        <v>48984.03</v>
      </c>
      <c r="N115" t="str">
        <f t="shared" si="11"/>
        <v>DMoExSDGCZ10</v>
      </c>
      <c r="O115" t="s">
        <v>1751</v>
      </c>
      <c r="P115" t="s">
        <v>109</v>
      </c>
      <c r="Q115">
        <v>23231.18</v>
      </c>
    </row>
    <row r="116" spans="2:17" x14ac:dyDescent="0.25">
      <c r="B116" t="str">
        <f t="shared" si="8"/>
        <v>SCEExSFmCZ16</v>
      </c>
      <c r="C116" t="s">
        <v>130</v>
      </c>
      <c r="D116" t="s">
        <v>72</v>
      </c>
      <c r="E116" t="s">
        <v>1649</v>
      </c>
      <c r="F116" t="s">
        <v>115</v>
      </c>
      <c r="G116" s="36">
        <f t="shared" si="9"/>
        <v>102284.56</v>
      </c>
      <c r="H116" t="b">
        <f>INDEX(key!$AT$4:$BI$7,MATCH(LEFT(C116,3),key!$AS$4:$AS$7,0),VALUE(RIGHT(F116,2)))</f>
        <v>1</v>
      </c>
      <c r="J116">
        <f t="shared" si="6"/>
        <v>16</v>
      </c>
      <c r="K116">
        <f t="shared" si="7"/>
        <v>102284.56</v>
      </c>
      <c r="L116">
        <f t="shared" si="10"/>
        <v>102284.56</v>
      </c>
      <c r="N116" t="str">
        <f t="shared" si="11"/>
        <v>DMoExSDGCZ14</v>
      </c>
      <c r="O116" t="s">
        <v>1751</v>
      </c>
      <c r="P116" t="s">
        <v>113</v>
      </c>
      <c r="Q116">
        <v>924.33</v>
      </c>
    </row>
    <row r="117" spans="2:17" x14ac:dyDescent="0.25">
      <c r="B117" t="str">
        <f t="shared" si="8"/>
        <v>SCEExMFmCZ01</v>
      </c>
      <c r="C117" t="s">
        <v>130</v>
      </c>
      <c r="D117" t="s">
        <v>72</v>
      </c>
      <c r="E117" t="s">
        <v>1650</v>
      </c>
      <c r="F117" t="s">
        <v>48</v>
      </c>
      <c r="G117" s="36">
        <f t="shared" si="9"/>
        <v>0</v>
      </c>
      <c r="H117" t="b">
        <f>INDEX(key!$AT$4:$BI$7,MATCH(LEFT(C117,3),key!$AS$4:$AS$7,0),VALUE(RIGHT(F117,2)))</f>
        <v>0</v>
      </c>
      <c r="J117">
        <f t="shared" ref="J117:J180" si="12">VALUE(RIGHT(F117,2))</f>
        <v>1</v>
      </c>
      <c r="K117" t="e">
        <f t="shared" ref="K117:K180" si="13">VLOOKUP(E117&amp;D117&amp;C117&amp;F117,$N$5:$Q$127,4,FALSE)</f>
        <v>#N/A</v>
      </c>
      <c r="L117" t="e">
        <f t="shared" si="10"/>
        <v>#N/A</v>
      </c>
      <c r="N117" t="str">
        <f t="shared" si="11"/>
        <v>SFmNewSDGCZ06</v>
      </c>
      <c r="O117" t="s">
        <v>1752</v>
      </c>
      <c r="P117" t="s">
        <v>105</v>
      </c>
      <c r="Q117">
        <v>5373.98</v>
      </c>
    </row>
    <row r="118" spans="2:17" x14ac:dyDescent="0.25">
      <c r="B118" t="str">
        <f t="shared" si="8"/>
        <v>SCEExMFmCZ02</v>
      </c>
      <c r="C118" t="s">
        <v>130</v>
      </c>
      <c r="D118" t="s">
        <v>72</v>
      </c>
      <c r="E118" t="s">
        <v>1650</v>
      </c>
      <c r="F118" t="s">
        <v>101</v>
      </c>
      <c r="G118" s="36">
        <f t="shared" si="9"/>
        <v>0</v>
      </c>
      <c r="H118" t="b">
        <f>INDEX(key!$AT$4:$BI$7,MATCH(LEFT(C118,3),key!$AS$4:$AS$7,0),VALUE(RIGHT(F118,2)))</f>
        <v>0</v>
      </c>
      <c r="J118">
        <f t="shared" si="12"/>
        <v>2</v>
      </c>
      <c r="K118" t="e">
        <f t="shared" si="13"/>
        <v>#N/A</v>
      </c>
      <c r="L118" t="e">
        <f t="shared" si="10"/>
        <v>#N/A</v>
      </c>
      <c r="N118" t="str">
        <f t="shared" si="11"/>
        <v>SFmNewSDGCZ07</v>
      </c>
      <c r="O118" t="s">
        <v>1752</v>
      </c>
      <c r="P118" t="s">
        <v>106</v>
      </c>
      <c r="Q118">
        <v>12511.08</v>
      </c>
    </row>
    <row r="119" spans="2:17" x14ac:dyDescent="0.25">
      <c r="B119" t="str">
        <f t="shared" si="8"/>
        <v>SCEExMFmCZ03</v>
      </c>
      <c r="C119" t="s">
        <v>130</v>
      </c>
      <c r="D119" t="s">
        <v>72</v>
      </c>
      <c r="E119" t="s">
        <v>1650</v>
      </c>
      <c r="F119" t="s">
        <v>102</v>
      </c>
      <c r="G119" s="36">
        <f t="shared" si="9"/>
        <v>0</v>
      </c>
      <c r="H119" t="b">
        <f>INDEX(key!$AT$4:$BI$7,MATCH(LEFT(C119,3),key!$AS$4:$AS$7,0),VALUE(RIGHT(F119,2)))</f>
        <v>0</v>
      </c>
      <c r="J119">
        <f t="shared" si="12"/>
        <v>3</v>
      </c>
      <c r="K119" t="e">
        <f t="shared" si="13"/>
        <v>#N/A</v>
      </c>
      <c r="L119" t="e">
        <f t="shared" si="10"/>
        <v>#N/A</v>
      </c>
      <c r="N119" t="str">
        <f t="shared" si="11"/>
        <v>SFmNewSDGCZ08</v>
      </c>
      <c r="O119" t="s">
        <v>1752</v>
      </c>
      <c r="P119" t="s">
        <v>107</v>
      </c>
      <c r="Q119">
        <v>318.58</v>
      </c>
    </row>
    <row r="120" spans="2:17" x14ac:dyDescent="0.25">
      <c r="B120" t="str">
        <f t="shared" si="8"/>
        <v>SCEExMFmCZ04</v>
      </c>
      <c r="C120" t="s">
        <v>130</v>
      </c>
      <c r="D120" t="s">
        <v>72</v>
      </c>
      <c r="E120" t="s">
        <v>1650</v>
      </c>
      <c r="F120" t="s">
        <v>103</v>
      </c>
      <c r="G120" s="36">
        <f t="shared" si="9"/>
        <v>0</v>
      </c>
      <c r="H120" t="b">
        <f>INDEX(key!$AT$4:$BI$7,MATCH(LEFT(C120,3),key!$AS$4:$AS$7,0),VALUE(RIGHT(F120,2)))</f>
        <v>0</v>
      </c>
      <c r="J120">
        <f t="shared" si="12"/>
        <v>4</v>
      </c>
      <c r="K120" t="e">
        <f t="shared" si="13"/>
        <v>#N/A</v>
      </c>
      <c r="L120" t="e">
        <f t="shared" si="10"/>
        <v>#N/A</v>
      </c>
      <c r="N120" t="str">
        <f t="shared" si="11"/>
        <v>SFmNewSDGCZ10</v>
      </c>
      <c r="O120" t="s">
        <v>1752</v>
      </c>
      <c r="P120" t="s">
        <v>109</v>
      </c>
      <c r="Q120">
        <v>8032.94</v>
      </c>
    </row>
    <row r="121" spans="2:17" x14ac:dyDescent="0.25">
      <c r="B121" t="str">
        <f t="shared" si="8"/>
        <v>SCEExMFmCZ05</v>
      </c>
      <c r="C121" t="s">
        <v>130</v>
      </c>
      <c r="D121" t="s">
        <v>72</v>
      </c>
      <c r="E121" t="s">
        <v>1650</v>
      </c>
      <c r="F121" t="s">
        <v>104</v>
      </c>
      <c r="G121" s="36">
        <f t="shared" si="9"/>
        <v>1027.5999999999999</v>
      </c>
      <c r="H121" t="b">
        <f>INDEX(key!$AT$4:$BI$7,MATCH(LEFT(C121,3),key!$AS$4:$AS$7,0),VALUE(RIGHT(F121,2)))</f>
        <v>1</v>
      </c>
      <c r="J121">
        <f t="shared" si="12"/>
        <v>5</v>
      </c>
      <c r="K121">
        <f t="shared" si="13"/>
        <v>1027.5999999999999</v>
      </c>
      <c r="L121">
        <f t="shared" si="10"/>
        <v>1027.5999999999999</v>
      </c>
      <c r="N121" t="str">
        <f t="shared" si="11"/>
        <v>SFmNewSDGCZ14</v>
      </c>
      <c r="O121" t="s">
        <v>1752</v>
      </c>
      <c r="P121" t="s">
        <v>113</v>
      </c>
      <c r="Q121">
        <v>171.1</v>
      </c>
    </row>
    <row r="122" spans="2:17" x14ac:dyDescent="0.25">
      <c r="B122" t="str">
        <f t="shared" si="8"/>
        <v>SCEExMFmCZ06</v>
      </c>
      <c r="C122" t="s">
        <v>130</v>
      </c>
      <c r="D122" t="s">
        <v>72</v>
      </c>
      <c r="E122" t="s">
        <v>1650</v>
      </c>
      <c r="F122" t="s">
        <v>105</v>
      </c>
      <c r="G122" s="36">
        <f t="shared" si="9"/>
        <v>322561.99</v>
      </c>
      <c r="H122" t="b">
        <f>INDEX(key!$AT$4:$BI$7,MATCH(LEFT(C122,3),key!$AS$4:$AS$7,0),VALUE(RIGHT(F122,2)))</f>
        <v>1</v>
      </c>
      <c r="J122">
        <f t="shared" si="12"/>
        <v>6</v>
      </c>
      <c r="K122">
        <f t="shared" si="13"/>
        <v>322561.99</v>
      </c>
      <c r="L122">
        <f t="shared" si="10"/>
        <v>322561.99</v>
      </c>
      <c r="N122" t="str">
        <f t="shared" si="11"/>
        <v>MFmNewSDGCZ06</v>
      </c>
      <c r="O122" t="s">
        <v>1753</v>
      </c>
      <c r="P122" t="s">
        <v>105</v>
      </c>
      <c r="Q122">
        <v>259.32</v>
      </c>
    </row>
    <row r="123" spans="2:17" x14ac:dyDescent="0.25">
      <c r="B123" t="str">
        <f t="shared" si="8"/>
        <v>SCEExMFmCZ07</v>
      </c>
      <c r="C123" t="s">
        <v>130</v>
      </c>
      <c r="D123" t="s">
        <v>72</v>
      </c>
      <c r="E123" t="s">
        <v>1650</v>
      </c>
      <c r="F123" t="s">
        <v>106</v>
      </c>
      <c r="G123" s="36">
        <f t="shared" si="9"/>
        <v>0</v>
      </c>
      <c r="H123" t="b">
        <f>INDEX(key!$AT$4:$BI$7,MATCH(LEFT(C123,3),key!$AS$4:$AS$7,0),VALUE(RIGHT(F123,2)))</f>
        <v>0</v>
      </c>
      <c r="J123">
        <f t="shared" si="12"/>
        <v>7</v>
      </c>
      <c r="K123" t="e">
        <f t="shared" si="13"/>
        <v>#N/A</v>
      </c>
      <c r="L123" t="e">
        <f t="shared" si="10"/>
        <v>#N/A</v>
      </c>
      <c r="N123" t="str">
        <f t="shared" si="11"/>
        <v>MFmNewSDGCZ07</v>
      </c>
      <c r="O123" t="s">
        <v>1753</v>
      </c>
      <c r="P123" t="s">
        <v>106</v>
      </c>
      <c r="Q123">
        <v>3760.76</v>
      </c>
    </row>
    <row r="124" spans="2:17" x14ac:dyDescent="0.25">
      <c r="B124" t="str">
        <f t="shared" si="8"/>
        <v>SCEExMFmCZ08</v>
      </c>
      <c r="C124" t="s">
        <v>130</v>
      </c>
      <c r="D124" t="s">
        <v>72</v>
      </c>
      <c r="E124" t="s">
        <v>1650</v>
      </c>
      <c r="F124" t="s">
        <v>107</v>
      </c>
      <c r="G124" s="36">
        <f t="shared" si="9"/>
        <v>226662.72</v>
      </c>
      <c r="H124" t="b">
        <f>INDEX(key!$AT$4:$BI$7,MATCH(LEFT(C124,3),key!$AS$4:$AS$7,0),VALUE(RIGHT(F124,2)))</f>
        <v>1</v>
      </c>
      <c r="J124">
        <f t="shared" si="12"/>
        <v>8</v>
      </c>
      <c r="K124">
        <f t="shared" si="13"/>
        <v>226662.72</v>
      </c>
      <c r="L124">
        <f t="shared" si="10"/>
        <v>226662.72</v>
      </c>
      <c r="N124" t="str">
        <f t="shared" si="11"/>
        <v>MFmNewSDGCZ08</v>
      </c>
      <c r="O124" t="s">
        <v>1753</v>
      </c>
      <c r="P124" t="s">
        <v>107</v>
      </c>
      <c r="Q124">
        <v>1290.8</v>
      </c>
    </row>
    <row r="125" spans="2:17" x14ac:dyDescent="0.25">
      <c r="B125" t="str">
        <f t="shared" si="8"/>
        <v>SCEExMFmCZ09</v>
      </c>
      <c r="C125" t="s">
        <v>130</v>
      </c>
      <c r="D125" t="s">
        <v>72</v>
      </c>
      <c r="E125" t="s">
        <v>1650</v>
      </c>
      <c r="F125" t="s">
        <v>108</v>
      </c>
      <c r="G125" s="36">
        <f t="shared" si="9"/>
        <v>212154.96</v>
      </c>
      <c r="H125" t="b">
        <f>INDEX(key!$AT$4:$BI$7,MATCH(LEFT(C125,3),key!$AS$4:$AS$7,0),VALUE(RIGHT(F125,2)))</f>
        <v>1</v>
      </c>
      <c r="J125">
        <f t="shared" si="12"/>
        <v>9</v>
      </c>
      <c r="K125">
        <f t="shared" si="13"/>
        <v>212154.96</v>
      </c>
      <c r="L125">
        <f t="shared" si="10"/>
        <v>212154.96</v>
      </c>
      <c r="N125" t="str">
        <f t="shared" si="11"/>
        <v>MFmNewSDGCZ10</v>
      </c>
      <c r="O125" t="s">
        <v>1753</v>
      </c>
      <c r="P125" t="s">
        <v>109</v>
      </c>
      <c r="Q125">
        <v>1276.68</v>
      </c>
    </row>
    <row r="126" spans="2:17" x14ac:dyDescent="0.25">
      <c r="B126" t="str">
        <f t="shared" si="8"/>
        <v>SCEExMFmCZ10</v>
      </c>
      <c r="C126" t="s">
        <v>130</v>
      </c>
      <c r="D126" t="s">
        <v>72</v>
      </c>
      <c r="E126" t="s">
        <v>1650</v>
      </c>
      <c r="F126" t="s">
        <v>109</v>
      </c>
      <c r="G126" s="36">
        <f t="shared" si="9"/>
        <v>65429.47</v>
      </c>
      <c r="H126" t="b">
        <f>INDEX(key!$AT$4:$BI$7,MATCH(LEFT(C126,3),key!$AS$4:$AS$7,0),VALUE(RIGHT(F126,2)))</f>
        <v>1</v>
      </c>
      <c r="J126">
        <f t="shared" si="12"/>
        <v>10</v>
      </c>
      <c r="K126">
        <f t="shared" si="13"/>
        <v>65429.47</v>
      </c>
      <c r="L126">
        <f t="shared" si="10"/>
        <v>65429.47</v>
      </c>
      <c r="N126" t="str">
        <f t="shared" si="11"/>
        <v>DMoNewSDGCZ07</v>
      </c>
      <c r="O126" t="s">
        <v>1754</v>
      </c>
      <c r="P126" t="s">
        <v>106</v>
      </c>
      <c r="Q126">
        <v>356.99200000000002</v>
      </c>
    </row>
    <row r="127" spans="2:17" x14ac:dyDescent="0.25">
      <c r="B127" t="str">
        <f t="shared" si="8"/>
        <v>SCEExMFmCZ11</v>
      </c>
      <c r="C127" t="s">
        <v>130</v>
      </c>
      <c r="D127" t="s">
        <v>72</v>
      </c>
      <c r="E127" t="s">
        <v>1650</v>
      </c>
      <c r="F127" t="s">
        <v>110</v>
      </c>
      <c r="G127" s="36">
        <f t="shared" si="9"/>
        <v>0</v>
      </c>
      <c r="H127" t="b">
        <f>INDEX(key!$AT$4:$BI$7,MATCH(LEFT(C127,3),key!$AS$4:$AS$7,0),VALUE(RIGHT(F127,2)))</f>
        <v>0</v>
      </c>
      <c r="J127">
        <f t="shared" si="12"/>
        <v>11</v>
      </c>
      <c r="K127" t="e">
        <f t="shared" si="13"/>
        <v>#N/A</v>
      </c>
      <c r="L127" t="e">
        <f t="shared" si="10"/>
        <v>#N/A</v>
      </c>
      <c r="N127" t="str">
        <f t="shared" si="11"/>
        <v>DMoNewSDGCZ10</v>
      </c>
      <c r="O127" t="s">
        <v>1754</v>
      </c>
      <c r="P127" t="s">
        <v>109</v>
      </c>
      <c r="Q127">
        <v>892.48</v>
      </c>
    </row>
    <row r="128" spans="2:17" x14ac:dyDescent="0.25">
      <c r="B128" t="str">
        <f t="shared" si="8"/>
        <v>SCEExMFmCZ12</v>
      </c>
      <c r="C128" t="s">
        <v>130</v>
      </c>
      <c r="D128" t="s">
        <v>72</v>
      </c>
      <c r="E128" t="s">
        <v>1650</v>
      </c>
      <c r="F128" t="s">
        <v>111</v>
      </c>
      <c r="G128" s="36">
        <f t="shared" si="9"/>
        <v>0</v>
      </c>
      <c r="H128" t="b">
        <f>INDEX(key!$AT$4:$BI$7,MATCH(LEFT(C128,3),key!$AS$4:$AS$7,0),VALUE(RIGHT(F128,2)))</f>
        <v>0</v>
      </c>
      <c r="J128">
        <f t="shared" si="12"/>
        <v>12</v>
      </c>
      <c r="K128" t="e">
        <f t="shared" si="13"/>
        <v>#N/A</v>
      </c>
      <c r="L128" t="e">
        <f t="shared" si="10"/>
        <v>#N/A</v>
      </c>
    </row>
    <row r="129" spans="2:12" x14ac:dyDescent="0.25">
      <c r="B129" t="str">
        <f t="shared" si="8"/>
        <v>SCEExMFmCZ13</v>
      </c>
      <c r="C129" t="s">
        <v>130</v>
      </c>
      <c r="D129" t="s">
        <v>72</v>
      </c>
      <c r="E129" t="s">
        <v>1650</v>
      </c>
      <c r="F129" t="s">
        <v>112</v>
      </c>
      <c r="G129" s="36">
        <f t="shared" si="9"/>
        <v>5148.8900000000003</v>
      </c>
      <c r="H129" t="b">
        <f>INDEX(key!$AT$4:$BI$7,MATCH(LEFT(C129,3),key!$AS$4:$AS$7,0),VALUE(RIGHT(F129,2)))</f>
        <v>1</v>
      </c>
      <c r="J129">
        <f t="shared" si="12"/>
        <v>13</v>
      </c>
      <c r="K129">
        <f t="shared" si="13"/>
        <v>5148.8900000000003</v>
      </c>
      <c r="L129">
        <f t="shared" si="10"/>
        <v>5148.8900000000003</v>
      </c>
    </row>
    <row r="130" spans="2:12" x14ac:dyDescent="0.25">
      <c r="B130" t="str">
        <f t="shared" si="8"/>
        <v>SCEExMFmCZ14</v>
      </c>
      <c r="C130" t="s">
        <v>130</v>
      </c>
      <c r="D130" t="s">
        <v>72</v>
      </c>
      <c r="E130" t="s">
        <v>1650</v>
      </c>
      <c r="F130" t="s">
        <v>113</v>
      </c>
      <c r="G130" s="36">
        <f t="shared" si="9"/>
        <v>19498.11</v>
      </c>
      <c r="H130" t="b">
        <f>INDEX(key!$AT$4:$BI$7,MATCH(LEFT(C130,3),key!$AS$4:$AS$7,0),VALUE(RIGHT(F130,2)))</f>
        <v>1</v>
      </c>
      <c r="J130">
        <f t="shared" si="12"/>
        <v>14</v>
      </c>
      <c r="K130">
        <f t="shared" si="13"/>
        <v>19498.11</v>
      </c>
      <c r="L130">
        <f t="shared" si="10"/>
        <v>19498.11</v>
      </c>
    </row>
    <row r="131" spans="2:12" x14ac:dyDescent="0.25">
      <c r="B131" t="str">
        <f t="shared" si="8"/>
        <v>SCEExMFmCZ15</v>
      </c>
      <c r="C131" t="s">
        <v>130</v>
      </c>
      <c r="D131" t="s">
        <v>72</v>
      </c>
      <c r="E131" t="s">
        <v>1650</v>
      </c>
      <c r="F131" t="s">
        <v>114</v>
      </c>
      <c r="G131" s="36">
        <f t="shared" si="9"/>
        <v>45331.33</v>
      </c>
      <c r="H131" t="b">
        <f>INDEX(key!$AT$4:$BI$7,MATCH(LEFT(C131,3),key!$AS$4:$AS$7,0),VALUE(RIGHT(F131,2)))</f>
        <v>1</v>
      </c>
      <c r="J131">
        <f t="shared" si="12"/>
        <v>15</v>
      </c>
      <c r="K131">
        <f t="shared" si="13"/>
        <v>45331.33</v>
      </c>
      <c r="L131">
        <f t="shared" si="10"/>
        <v>45331.33</v>
      </c>
    </row>
    <row r="132" spans="2:12" x14ac:dyDescent="0.25">
      <c r="B132" t="str">
        <f t="shared" si="8"/>
        <v>SCEExMFmCZ16</v>
      </c>
      <c r="C132" t="s">
        <v>130</v>
      </c>
      <c r="D132" t="s">
        <v>72</v>
      </c>
      <c r="E132" t="s">
        <v>1650</v>
      </c>
      <c r="F132" t="s">
        <v>115</v>
      </c>
      <c r="G132" s="36">
        <f t="shared" si="9"/>
        <v>14485.02</v>
      </c>
      <c r="H132" t="b">
        <f>INDEX(key!$AT$4:$BI$7,MATCH(LEFT(C132,3),key!$AS$4:$AS$7,0),VALUE(RIGHT(F132,2)))</f>
        <v>1</v>
      </c>
      <c r="J132">
        <f t="shared" si="12"/>
        <v>16</v>
      </c>
      <c r="K132">
        <f t="shared" si="13"/>
        <v>14485.02</v>
      </c>
      <c r="L132">
        <f t="shared" si="10"/>
        <v>14485.02</v>
      </c>
    </row>
    <row r="133" spans="2:12" x14ac:dyDescent="0.25">
      <c r="B133" t="str">
        <f t="shared" si="8"/>
        <v>SCEExDMoCZ01</v>
      </c>
      <c r="C133" t="s">
        <v>130</v>
      </c>
      <c r="D133" t="s">
        <v>72</v>
      </c>
      <c r="E133" t="s">
        <v>1651</v>
      </c>
      <c r="F133" t="s">
        <v>48</v>
      </c>
      <c r="G133" s="36">
        <f t="shared" si="9"/>
        <v>0</v>
      </c>
      <c r="H133" t="b">
        <f>INDEX(key!$AT$4:$BI$7,MATCH(LEFT(C133,3),key!$AS$4:$AS$7,0),VALUE(RIGHT(F133,2)))</f>
        <v>0</v>
      </c>
      <c r="J133">
        <f t="shared" si="12"/>
        <v>1</v>
      </c>
      <c r="K133" t="e">
        <f t="shared" si="13"/>
        <v>#N/A</v>
      </c>
      <c r="L133" t="e">
        <f t="shared" si="10"/>
        <v>#N/A</v>
      </c>
    </row>
    <row r="134" spans="2:12" x14ac:dyDescent="0.25">
      <c r="B134" t="str">
        <f t="shared" ref="B134:B197" si="14">C134&amp;D134&amp;E134&amp;F134</f>
        <v>SCEExDMoCZ02</v>
      </c>
      <c r="C134" t="s">
        <v>130</v>
      </c>
      <c r="D134" t="s">
        <v>72</v>
      </c>
      <c r="E134" t="s">
        <v>1651</v>
      </c>
      <c r="F134" t="s">
        <v>101</v>
      </c>
      <c r="G134" s="36">
        <f t="shared" ref="G134:G197" si="15">IF(ISNA(L134),0,L134)</f>
        <v>0</v>
      </c>
      <c r="H134" t="b">
        <f>INDEX(key!$AT$4:$BI$7,MATCH(LEFT(C134,3),key!$AS$4:$AS$7,0),VALUE(RIGHT(F134,2)))</f>
        <v>0</v>
      </c>
      <c r="J134">
        <f t="shared" si="12"/>
        <v>2</v>
      </c>
      <c r="K134" t="e">
        <f t="shared" si="13"/>
        <v>#N/A</v>
      </c>
      <c r="L134" t="e">
        <f t="shared" ref="L134:L197" si="16">IF(AND(H134,ISNA(K134)),1,K134)</f>
        <v>#N/A</v>
      </c>
    </row>
    <row r="135" spans="2:12" x14ac:dyDescent="0.25">
      <c r="B135" t="str">
        <f t="shared" si="14"/>
        <v>SCEExDMoCZ03</v>
      </c>
      <c r="C135" t="s">
        <v>130</v>
      </c>
      <c r="D135" t="s">
        <v>72</v>
      </c>
      <c r="E135" t="s">
        <v>1651</v>
      </c>
      <c r="F135" t="s">
        <v>102</v>
      </c>
      <c r="G135" s="36">
        <f t="shared" si="15"/>
        <v>0</v>
      </c>
      <c r="H135" t="b">
        <f>INDEX(key!$AT$4:$BI$7,MATCH(LEFT(C135,3),key!$AS$4:$AS$7,0),VALUE(RIGHT(F135,2)))</f>
        <v>0</v>
      </c>
      <c r="J135">
        <f t="shared" si="12"/>
        <v>3</v>
      </c>
      <c r="K135" t="e">
        <f t="shared" si="13"/>
        <v>#N/A</v>
      </c>
      <c r="L135" t="e">
        <f t="shared" si="16"/>
        <v>#N/A</v>
      </c>
    </row>
    <row r="136" spans="2:12" x14ac:dyDescent="0.25">
      <c r="B136" t="str">
        <f t="shared" si="14"/>
        <v>SCEExDMoCZ04</v>
      </c>
      <c r="C136" t="s">
        <v>130</v>
      </c>
      <c r="D136" t="s">
        <v>72</v>
      </c>
      <c r="E136" t="s">
        <v>1651</v>
      </c>
      <c r="F136" t="s">
        <v>103</v>
      </c>
      <c r="G136" s="36">
        <f t="shared" si="15"/>
        <v>0</v>
      </c>
      <c r="H136" t="b">
        <f>INDEX(key!$AT$4:$BI$7,MATCH(LEFT(C136,3),key!$AS$4:$AS$7,0),VALUE(RIGHT(F136,2)))</f>
        <v>0</v>
      </c>
      <c r="J136">
        <f t="shared" si="12"/>
        <v>4</v>
      </c>
      <c r="K136" t="e">
        <f t="shared" si="13"/>
        <v>#N/A</v>
      </c>
      <c r="L136" t="e">
        <f t="shared" si="16"/>
        <v>#N/A</v>
      </c>
    </row>
    <row r="137" spans="2:12" x14ac:dyDescent="0.25">
      <c r="B137" t="str">
        <f t="shared" si="14"/>
        <v>SCEExDMoCZ05</v>
      </c>
      <c r="C137" t="s">
        <v>130</v>
      </c>
      <c r="D137" t="s">
        <v>72</v>
      </c>
      <c r="E137" t="s">
        <v>1651</v>
      </c>
      <c r="F137" t="s">
        <v>104</v>
      </c>
      <c r="G137" s="36">
        <f t="shared" si="15"/>
        <v>1</v>
      </c>
      <c r="H137" t="b">
        <f>INDEX(key!$AT$4:$BI$7,MATCH(LEFT(C137,3),key!$AS$4:$AS$7,0),VALUE(RIGHT(F137,2)))</f>
        <v>1</v>
      </c>
      <c r="J137">
        <f t="shared" si="12"/>
        <v>5</v>
      </c>
      <c r="K137" t="e">
        <f t="shared" si="13"/>
        <v>#N/A</v>
      </c>
      <c r="L137">
        <f t="shared" si="16"/>
        <v>1</v>
      </c>
    </row>
    <row r="138" spans="2:12" x14ac:dyDescent="0.25">
      <c r="B138" t="str">
        <f t="shared" si="14"/>
        <v>SCEExDMoCZ06</v>
      </c>
      <c r="C138" t="s">
        <v>130</v>
      </c>
      <c r="D138" t="s">
        <v>72</v>
      </c>
      <c r="E138" t="s">
        <v>1651</v>
      </c>
      <c r="F138" t="s">
        <v>105</v>
      </c>
      <c r="G138" s="36">
        <f t="shared" si="15"/>
        <v>26362.85</v>
      </c>
      <c r="H138" t="b">
        <f>INDEX(key!$AT$4:$BI$7,MATCH(LEFT(C138,3),key!$AS$4:$AS$7,0),VALUE(RIGHT(F138,2)))</f>
        <v>1</v>
      </c>
      <c r="J138">
        <f t="shared" si="12"/>
        <v>6</v>
      </c>
      <c r="K138">
        <f t="shared" si="13"/>
        <v>26362.85</v>
      </c>
      <c r="L138">
        <f t="shared" si="16"/>
        <v>26362.85</v>
      </c>
    </row>
    <row r="139" spans="2:12" x14ac:dyDescent="0.25">
      <c r="B139" t="str">
        <f t="shared" si="14"/>
        <v>SCEExDMoCZ07</v>
      </c>
      <c r="C139" t="s">
        <v>130</v>
      </c>
      <c r="D139" t="s">
        <v>72</v>
      </c>
      <c r="E139" t="s">
        <v>1651</v>
      </c>
      <c r="F139" t="s">
        <v>106</v>
      </c>
      <c r="G139" s="36">
        <f t="shared" si="15"/>
        <v>0</v>
      </c>
      <c r="H139" t="b">
        <f>INDEX(key!$AT$4:$BI$7,MATCH(LEFT(C139,3),key!$AS$4:$AS$7,0),VALUE(RIGHT(F139,2)))</f>
        <v>0</v>
      </c>
      <c r="J139">
        <f t="shared" si="12"/>
        <v>7</v>
      </c>
      <c r="K139" t="e">
        <f t="shared" si="13"/>
        <v>#N/A</v>
      </c>
      <c r="L139" t="e">
        <f t="shared" si="16"/>
        <v>#N/A</v>
      </c>
    </row>
    <row r="140" spans="2:12" x14ac:dyDescent="0.25">
      <c r="B140" t="str">
        <f t="shared" si="14"/>
        <v>SCEExDMoCZ08</v>
      </c>
      <c r="C140" t="s">
        <v>130</v>
      </c>
      <c r="D140" t="s">
        <v>72</v>
      </c>
      <c r="E140" t="s">
        <v>1651</v>
      </c>
      <c r="F140" t="s">
        <v>107</v>
      </c>
      <c r="G140" s="36">
        <f t="shared" si="15"/>
        <v>24702.925999999999</v>
      </c>
      <c r="H140" t="b">
        <f>INDEX(key!$AT$4:$BI$7,MATCH(LEFT(C140,3),key!$AS$4:$AS$7,0),VALUE(RIGHT(F140,2)))</f>
        <v>1</v>
      </c>
      <c r="J140">
        <f t="shared" si="12"/>
        <v>8</v>
      </c>
      <c r="K140">
        <f t="shared" si="13"/>
        <v>24702.925999999999</v>
      </c>
      <c r="L140">
        <f t="shared" si="16"/>
        <v>24702.925999999999</v>
      </c>
    </row>
    <row r="141" spans="2:12" x14ac:dyDescent="0.25">
      <c r="B141" t="str">
        <f t="shared" si="14"/>
        <v>SCEExDMoCZ09</v>
      </c>
      <c r="C141" t="s">
        <v>130</v>
      </c>
      <c r="D141" t="s">
        <v>72</v>
      </c>
      <c r="E141" t="s">
        <v>1651</v>
      </c>
      <c r="F141" t="s">
        <v>108</v>
      </c>
      <c r="G141" s="36">
        <f t="shared" si="15"/>
        <v>30691.25</v>
      </c>
      <c r="H141" t="b">
        <f>INDEX(key!$AT$4:$BI$7,MATCH(LEFT(C141,3),key!$AS$4:$AS$7,0),VALUE(RIGHT(F141,2)))</f>
        <v>1</v>
      </c>
      <c r="J141">
        <f t="shared" si="12"/>
        <v>9</v>
      </c>
      <c r="K141">
        <f t="shared" si="13"/>
        <v>30691.25</v>
      </c>
      <c r="L141">
        <f t="shared" si="16"/>
        <v>30691.25</v>
      </c>
    </row>
    <row r="142" spans="2:12" x14ac:dyDescent="0.25">
      <c r="B142" t="str">
        <f t="shared" si="14"/>
        <v>SCEExDMoCZ10</v>
      </c>
      <c r="C142" t="s">
        <v>130</v>
      </c>
      <c r="D142" t="s">
        <v>72</v>
      </c>
      <c r="E142" t="s">
        <v>1651</v>
      </c>
      <c r="F142" t="s">
        <v>109</v>
      </c>
      <c r="G142" s="36">
        <f t="shared" si="15"/>
        <v>49991.036</v>
      </c>
      <c r="H142" t="b">
        <f>INDEX(key!$AT$4:$BI$7,MATCH(LEFT(C142,3),key!$AS$4:$AS$7,0),VALUE(RIGHT(F142,2)))</f>
        <v>1</v>
      </c>
      <c r="J142">
        <f t="shared" si="12"/>
        <v>10</v>
      </c>
      <c r="K142">
        <f t="shared" si="13"/>
        <v>49991.036</v>
      </c>
      <c r="L142">
        <f t="shared" si="16"/>
        <v>49991.036</v>
      </c>
    </row>
    <row r="143" spans="2:12" x14ac:dyDescent="0.25">
      <c r="B143" t="str">
        <f t="shared" si="14"/>
        <v>SCEExDMoCZ11</v>
      </c>
      <c r="C143" t="s">
        <v>130</v>
      </c>
      <c r="D143" t="s">
        <v>72</v>
      </c>
      <c r="E143" t="s">
        <v>1651</v>
      </c>
      <c r="F143" t="s">
        <v>110</v>
      </c>
      <c r="G143" s="36">
        <f t="shared" si="15"/>
        <v>0</v>
      </c>
      <c r="H143" t="b">
        <f>INDEX(key!$AT$4:$BI$7,MATCH(LEFT(C143,3),key!$AS$4:$AS$7,0),VALUE(RIGHT(F143,2)))</f>
        <v>0</v>
      </c>
      <c r="J143">
        <f t="shared" si="12"/>
        <v>11</v>
      </c>
      <c r="K143" t="e">
        <f t="shared" si="13"/>
        <v>#N/A</v>
      </c>
      <c r="L143" t="e">
        <f t="shared" si="16"/>
        <v>#N/A</v>
      </c>
    </row>
    <row r="144" spans="2:12" x14ac:dyDescent="0.25">
      <c r="B144" t="str">
        <f t="shared" si="14"/>
        <v>SCEExDMoCZ12</v>
      </c>
      <c r="C144" t="s">
        <v>130</v>
      </c>
      <c r="D144" t="s">
        <v>72</v>
      </c>
      <c r="E144" t="s">
        <v>1651</v>
      </c>
      <c r="F144" t="s">
        <v>111</v>
      </c>
      <c r="G144" s="36">
        <f t="shared" si="15"/>
        <v>0</v>
      </c>
      <c r="H144" t="b">
        <f>INDEX(key!$AT$4:$BI$7,MATCH(LEFT(C144,3),key!$AS$4:$AS$7,0),VALUE(RIGHT(F144,2)))</f>
        <v>0</v>
      </c>
      <c r="J144">
        <f t="shared" si="12"/>
        <v>12</v>
      </c>
      <c r="K144" t="e">
        <f t="shared" si="13"/>
        <v>#N/A</v>
      </c>
      <c r="L144" t="e">
        <f t="shared" si="16"/>
        <v>#N/A</v>
      </c>
    </row>
    <row r="145" spans="2:12" x14ac:dyDescent="0.25">
      <c r="B145" t="str">
        <f t="shared" si="14"/>
        <v>SCEExDMoCZ13</v>
      </c>
      <c r="C145" t="s">
        <v>130</v>
      </c>
      <c r="D145" t="s">
        <v>72</v>
      </c>
      <c r="E145" t="s">
        <v>1651</v>
      </c>
      <c r="F145" t="s">
        <v>112</v>
      </c>
      <c r="G145" s="36">
        <f t="shared" si="15"/>
        <v>6040.75</v>
      </c>
      <c r="H145" t="b">
        <f>INDEX(key!$AT$4:$BI$7,MATCH(LEFT(C145,3),key!$AS$4:$AS$7,0),VALUE(RIGHT(F145,2)))</f>
        <v>1</v>
      </c>
      <c r="J145">
        <f t="shared" si="12"/>
        <v>13</v>
      </c>
      <c r="K145">
        <f t="shared" si="13"/>
        <v>6040.75</v>
      </c>
      <c r="L145">
        <f t="shared" si="16"/>
        <v>6040.75</v>
      </c>
    </row>
    <row r="146" spans="2:12" x14ac:dyDescent="0.25">
      <c r="B146" t="str">
        <f t="shared" si="14"/>
        <v>SCEExDMoCZ14</v>
      </c>
      <c r="C146" t="s">
        <v>130</v>
      </c>
      <c r="D146" t="s">
        <v>72</v>
      </c>
      <c r="E146" t="s">
        <v>1651</v>
      </c>
      <c r="F146" t="s">
        <v>113</v>
      </c>
      <c r="G146" s="36">
        <f t="shared" si="15"/>
        <v>15254.23</v>
      </c>
      <c r="H146" t="b">
        <f>INDEX(key!$AT$4:$BI$7,MATCH(LEFT(C146,3),key!$AS$4:$AS$7,0),VALUE(RIGHT(F146,2)))</f>
        <v>1</v>
      </c>
      <c r="J146">
        <f t="shared" si="12"/>
        <v>14</v>
      </c>
      <c r="K146">
        <f t="shared" si="13"/>
        <v>15254.23</v>
      </c>
      <c r="L146">
        <f t="shared" si="16"/>
        <v>15254.23</v>
      </c>
    </row>
    <row r="147" spans="2:12" x14ac:dyDescent="0.25">
      <c r="B147" t="str">
        <f t="shared" si="14"/>
        <v>SCEExDMoCZ15</v>
      </c>
      <c r="C147" t="s">
        <v>130</v>
      </c>
      <c r="D147" t="s">
        <v>72</v>
      </c>
      <c r="E147" t="s">
        <v>1651</v>
      </c>
      <c r="F147" t="s">
        <v>114</v>
      </c>
      <c r="G147" s="36">
        <f t="shared" si="15"/>
        <v>5453.4539999999997</v>
      </c>
      <c r="H147" t="b">
        <f>INDEX(key!$AT$4:$BI$7,MATCH(LEFT(C147,3),key!$AS$4:$AS$7,0),VALUE(RIGHT(F147,2)))</f>
        <v>1</v>
      </c>
      <c r="J147">
        <f t="shared" si="12"/>
        <v>15</v>
      </c>
      <c r="K147">
        <f t="shared" si="13"/>
        <v>5453.4539999999997</v>
      </c>
      <c r="L147">
        <f t="shared" si="16"/>
        <v>5453.4539999999997</v>
      </c>
    </row>
    <row r="148" spans="2:12" x14ac:dyDescent="0.25">
      <c r="B148" t="str">
        <f t="shared" si="14"/>
        <v>SCEExDMoCZ16</v>
      </c>
      <c r="C148" t="s">
        <v>130</v>
      </c>
      <c r="D148" t="s">
        <v>72</v>
      </c>
      <c r="E148" t="s">
        <v>1651</v>
      </c>
      <c r="F148" t="s">
        <v>115</v>
      </c>
      <c r="G148" s="36">
        <f t="shared" si="15"/>
        <v>15499.33</v>
      </c>
      <c r="H148" t="b">
        <f>INDEX(key!$AT$4:$BI$7,MATCH(LEFT(C148,3),key!$AS$4:$AS$7,0),VALUE(RIGHT(F148,2)))</f>
        <v>1</v>
      </c>
      <c r="J148">
        <f t="shared" si="12"/>
        <v>16</v>
      </c>
      <c r="K148">
        <f t="shared" si="13"/>
        <v>15499.33</v>
      </c>
      <c r="L148">
        <f t="shared" si="16"/>
        <v>15499.33</v>
      </c>
    </row>
    <row r="149" spans="2:12" x14ac:dyDescent="0.25">
      <c r="B149" t="str">
        <f t="shared" si="14"/>
        <v>SCENewSFmCZ01</v>
      </c>
      <c r="C149" t="s">
        <v>130</v>
      </c>
      <c r="D149" t="s">
        <v>75</v>
      </c>
      <c r="E149" t="s">
        <v>1649</v>
      </c>
      <c r="F149" t="s">
        <v>48</v>
      </c>
      <c r="G149" s="36">
        <f t="shared" si="15"/>
        <v>0</v>
      </c>
      <c r="H149" t="b">
        <f>INDEX(key!$AT$4:$BI$7,MATCH(LEFT(C149,3),key!$AS$4:$AS$7,0),VALUE(RIGHT(F149,2)))</f>
        <v>0</v>
      </c>
      <c r="J149">
        <f t="shared" si="12"/>
        <v>1</v>
      </c>
      <c r="K149" t="e">
        <f t="shared" si="13"/>
        <v>#N/A</v>
      </c>
      <c r="L149" t="e">
        <f t="shared" si="16"/>
        <v>#N/A</v>
      </c>
    </row>
    <row r="150" spans="2:12" x14ac:dyDescent="0.25">
      <c r="B150" t="str">
        <f t="shared" si="14"/>
        <v>SCENewSFmCZ02</v>
      </c>
      <c r="C150" t="s">
        <v>130</v>
      </c>
      <c r="D150" t="s">
        <v>75</v>
      </c>
      <c r="E150" t="s">
        <v>1649</v>
      </c>
      <c r="F150" t="s">
        <v>101</v>
      </c>
      <c r="G150" s="36">
        <f t="shared" si="15"/>
        <v>0</v>
      </c>
      <c r="H150" t="b">
        <f>INDEX(key!$AT$4:$BI$7,MATCH(LEFT(C150,3),key!$AS$4:$AS$7,0),VALUE(RIGHT(F150,2)))</f>
        <v>0</v>
      </c>
      <c r="J150">
        <f t="shared" si="12"/>
        <v>2</v>
      </c>
      <c r="K150" t="e">
        <f t="shared" si="13"/>
        <v>#N/A</v>
      </c>
      <c r="L150" t="e">
        <f t="shared" si="16"/>
        <v>#N/A</v>
      </c>
    </row>
    <row r="151" spans="2:12" x14ac:dyDescent="0.25">
      <c r="B151" t="str">
        <f t="shared" si="14"/>
        <v>SCENewSFmCZ03</v>
      </c>
      <c r="C151" t="s">
        <v>130</v>
      </c>
      <c r="D151" t="s">
        <v>75</v>
      </c>
      <c r="E151" t="s">
        <v>1649</v>
      </c>
      <c r="F151" t="s">
        <v>102</v>
      </c>
      <c r="G151" s="36">
        <f t="shared" si="15"/>
        <v>0</v>
      </c>
      <c r="H151" t="b">
        <f>INDEX(key!$AT$4:$BI$7,MATCH(LEFT(C151,3),key!$AS$4:$AS$7,0),VALUE(RIGHT(F151,2)))</f>
        <v>0</v>
      </c>
      <c r="J151">
        <f t="shared" si="12"/>
        <v>3</v>
      </c>
      <c r="K151" t="e">
        <f t="shared" si="13"/>
        <v>#N/A</v>
      </c>
      <c r="L151" t="e">
        <f t="shared" si="16"/>
        <v>#N/A</v>
      </c>
    </row>
    <row r="152" spans="2:12" x14ac:dyDescent="0.25">
      <c r="B152" t="str">
        <f t="shared" si="14"/>
        <v>SCENewSFmCZ04</v>
      </c>
      <c r="C152" t="s">
        <v>130</v>
      </c>
      <c r="D152" t="s">
        <v>75</v>
      </c>
      <c r="E152" t="s">
        <v>1649</v>
      </c>
      <c r="F152" t="s">
        <v>103</v>
      </c>
      <c r="G152" s="36">
        <f t="shared" si="15"/>
        <v>0</v>
      </c>
      <c r="H152" t="b">
        <f>INDEX(key!$AT$4:$BI$7,MATCH(LEFT(C152,3),key!$AS$4:$AS$7,0),VALUE(RIGHT(F152,2)))</f>
        <v>0</v>
      </c>
      <c r="J152">
        <f t="shared" si="12"/>
        <v>4</v>
      </c>
      <c r="K152" t="e">
        <f t="shared" si="13"/>
        <v>#N/A</v>
      </c>
      <c r="L152" t="e">
        <f t="shared" si="16"/>
        <v>#N/A</v>
      </c>
    </row>
    <row r="153" spans="2:12" x14ac:dyDescent="0.25">
      <c r="B153" t="str">
        <f t="shared" si="14"/>
        <v>SCENewSFmCZ05</v>
      </c>
      <c r="C153" t="s">
        <v>130</v>
      </c>
      <c r="D153" t="s">
        <v>75</v>
      </c>
      <c r="E153" t="s">
        <v>1649</v>
      </c>
      <c r="F153" t="s">
        <v>104</v>
      </c>
      <c r="G153" s="36">
        <f t="shared" si="15"/>
        <v>48.8</v>
      </c>
      <c r="H153" t="b">
        <f>INDEX(key!$AT$4:$BI$7,MATCH(LEFT(C153,3),key!$AS$4:$AS$7,0),VALUE(RIGHT(F153,2)))</f>
        <v>1</v>
      </c>
      <c r="J153">
        <f t="shared" si="12"/>
        <v>5</v>
      </c>
      <c r="K153">
        <f t="shared" si="13"/>
        <v>48.8</v>
      </c>
      <c r="L153">
        <f t="shared" si="16"/>
        <v>48.8</v>
      </c>
    </row>
    <row r="154" spans="2:12" x14ac:dyDescent="0.25">
      <c r="B154" t="str">
        <f t="shared" si="14"/>
        <v>SCENewSFmCZ06</v>
      </c>
      <c r="C154" t="s">
        <v>130</v>
      </c>
      <c r="D154" t="s">
        <v>75</v>
      </c>
      <c r="E154" t="s">
        <v>1649</v>
      </c>
      <c r="F154" t="s">
        <v>105</v>
      </c>
      <c r="G154" s="36">
        <f t="shared" si="15"/>
        <v>8642.9599999999991</v>
      </c>
      <c r="H154" t="b">
        <f>INDEX(key!$AT$4:$BI$7,MATCH(LEFT(C154,3),key!$AS$4:$AS$7,0),VALUE(RIGHT(F154,2)))</f>
        <v>1</v>
      </c>
      <c r="J154">
        <f t="shared" si="12"/>
        <v>6</v>
      </c>
      <c r="K154">
        <f t="shared" si="13"/>
        <v>8642.9599999999991</v>
      </c>
      <c r="L154">
        <f t="shared" si="16"/>
        <v>8642.9599999999991</v>
      </c>
    </row>
    <row r="155" spans="2:12" x14ac:dyDescent="0.25">
      <c r="B155" t="str">
        <f t="shared" si="14"/>
        <v>SCENewSFmCZ07</v>
      </c>
      <c r="C155" t="s">
        <v>130</v>
      </c>
      <c r="D155" t="s">
        <v>75</v>
      </c>
      <c r="E155" t="s">
        <v>1649</v>
      </c>
      <c r="F155" t="s">
        <v>106</v>
      </c>
      <c r="G155" s="36">
        <f t="shared" si="15"/>
        <v>0</v>
      </c>
      <c r="H155" t="b">
        <f>INDEX(key!$AT$4:$BI$7,MATCH(LEFT(C155,3),key!$AS$4:$AS$7,0),VALUE(RIGHT(F155,2)))</f>
        <v>0</v>
      </c>
      <c r="J155">
        <f t="shared" si="12"/>
        <v>7</v>
      </c>
      <c r="K155" t="e">
        <f t="shared" si="13"/>
        <v>#N/A</v>
      </c>
      <c r="L155" t="e">
        <f t="shared" si="16"/>
        <v>#N/A</v>
      </c>
    </row>
    <row r="156" spans="2:12" x14ac:dyDescent="0.25">
      <c r="B156" t="str">
        <f t="shared" si="14"/>
        <v>SCENewSFmCZ08</v>
      </c>
      <c r="C156" t="s">
        <v>130</v>
      </c>
      <c r="D156" t="s">
        <v>75</v>
      </c>
      <c r="E156" t="s">
        <v>1649</v>
      </c>
      <c r="F156" t="s">
        <v>107</v>
      </c>
      <c r="G156" s="36">
        <f t="shared" si="15"/>
        <v>6280.76</v>
      </c>
      <c r="H156" t="b">
        <f>INDEX(key!$AT$4:$BI$7,MATCH(LEFT(C156,3),key!$AS$4:$AS$7,0),VALUE(RIGHT(F156,2)))</f>
        <v>1</v>
      </c>
      <c r="J156">
        <f t="shared" si="12"/>
        <v>8</v>
      </c>
      <c r="K156">
        <f t="shared" si="13"/>
        <v>6280.76</v>
      </c>
      <c r="L156">
        <f t="shared" si="16"/>
        <v>6280.76</v>
      </c>
    </row>
    <row r="157" spans="2:12" x14ac:dyDescent="0.25">
      <c r="B157" t="str">
        <f t="shared" si="14"/>
        <v>SCENewSFmCZ09</v>
      </c>
      <c r="C157" t="s">
        <v>130</v>
      </c>
      <c r="D157" t="s">
        <v>75</v>
      </c>
      <c r="E157" t="s">
        <v>1649</v>
      </c>
      <c r="F157" t="s">
        <v>108</v>
      </c>
      <c r="G157" s="36">
        <f t="shared" si="15"/>
        <v>6787.36</v>
      </c>
      <c r="H157" t="b">
        <f>INDEX(key!$AT$4:$BI$7,MATCH(LEFT(C157,3),key!$AS$4:$AS$7,0),VALUE(RIGHT(F157,2)))</f>
        <v>1</v>
      </c>
      <c r="J157">
        <f t="shared" si="12"/>
        <v>9</v>
      </c>
      <c r="K157">
        <f t="shared" si="13"/>
        <v>6787.36</v>
      </c>
      <c r="L157">
        <f t="shared" si="16"/>
        <v>6787.36</v>
      </c>
    </row>
    <row r="158" spans="2:12" x14ac:dyDescent="0.25">
      <c r="B158" t="str">
        <f t="shared" si="14"/>
        <v>SCENewSFmCZ10</v>
      </c>
      <c r="C158" t="s">
        <v>130</v>
      </c>
      <c r="D158" t="s">
        <v>75</v>
      </c>
      <c r="E158" t="s">
        <v>1649</v>
      </c>
      <c r="F158" t="s">
        <v>109</v>
      </c>
      <c r="G158" s="36">
        <f t="shared" si="15"/>
        <v>23542.2</v>
      </c>
      <c r="H158" t="b">
        <f>INDEX(key!$AT$4:$BI$7,MATCH(LEFT(C158,3),key!$AS$4:$AS$7,0),VALUE(RIGHT(F158,2)))</f>
        <v>1</v>
      </c>
      <c r="J158">
        <f t="shared" si="12"/>
        <v>10</v>
      </c>
      <c r="K158">
        <f t="shared" si="13"/>
        <v>23542.2</v>
      </c>
      <c r="L158">
        <f t="shared" si="16"/>
        <v>23542.2</v>
      </c>
    </row>
    <row r="159" spans="2:12" x14ac:dyDescent="0.25">
      <c r="B159" t="str">
        <f t="shared" si="14"/>
        <v>SCENewSFmCZ11</v>
      </c>
      <c r="C159" t="s">
        <v>130</v>
      </c>
      <c r="D159" t="s">
        <v>75</v>
      </c>
      <c r="E159" t="s">
        <v>1649</v>
      </c>
      <c r="F159" t="s">
        <v>110</v>
      </c>
      <c r="G159" s="36">
        <f t="shared" si="15"/>
        <v>0</v>
      </c>
      <c r="H159" t="b">
        <f>INDEX(key!$AT$4:$BI$7,MATCH(LEFT(C159,3),key!$AS$4:$AS$7,0),VALUE(RIGHT(F159,2)))</f>
        <v>0</v>
      </c>
      <c r="J159">
        <f t="shared" si="12"/>
        <v>11</v>
      </c>
      <c r="K159" t="e">
        <f t="shared" si="13"/>
        <v>#N/A</v>
      </c>
      <c r="L159" t="e">
        <f t="shared" si="16"/>
        <v>#N/A</v>
      </c>
    </row>
    <row r="160" spans="2:12" x14ac:dyDescent="0.25">
      <c r="B160" t="str">
        <f t="shared" si="14"/>
        <v>SCENewSFmCZ12</v>
      </c>
      <c r="C160" t="s">
        <v>130</v>
      </c>
      <c r="D160" t="s">
        <v>75</v>
      </c>
      <c r="E160" t="s">
        <v>1649</v>
      </c>
      <c r="F160" t="s">
        <v>111</v>
      </c>
      <c r="G160" s="36">
        <f t="shared" si="15"/>
        <v>0</v>
      </c>
      <c r="H160" t="b">
        <f>INDEX(key!$AT$4:$BI$7,MATCH(LEFT(C160,3),key!$AS$4:$AS$7,0),VALUE(RIGHT(F160,2)))</f>
        <v>0</v>
      </c>
      <c r="J160">
        <f t="shared" si="12"/>
        <v>12</v>
      </c>
      <c r="K160" t="e">
        <f t="shared" si="13"/>
        <v>#N/A</v>
      </c>
      <c r="L160" t="e">
        <f t="shared" si="16"/>
        <v>#N/A</v>
      </c>
    </row>
    <row r="161" spans="2:12" x14ac:dyDescent="0.25">
      <c r="B161" t="str">
        <f t="shared" si="14"/>
        <v>SCENewSFmCZ13</v>
      </c>
      <c r="C161" t="s">
        <v>130</v>
      </c>
      <c r="D161" t="s">
        <v>75</v>
      </c>
      <c r="E161" t="s">
        <v>1649</v>
      </c>
      <c r="F161" t="s">
        <v>112</v>
      </c>
      <c r="G161" s="36">
        <f t="shared" si="15"/>
        <v>2729.18</v>
      </c>
      <c r="H161" t="b">
        <f>INDEX(key!$AT$4:$BI$7,MATCH(LEFT(C161,3),key!$AS$4:$AS$7,0),VALUE(RIGHT(F161,2)))</f>
        <v>1</v>
      </c>
      <c r="J161">
        <f t="shared" si="12"/>
        <v>13</v>
      </c>
      <c r="K161">
        <f t="shared" si="13"/>
        <v>2729.18</v>
      </c>
      <c r="L161">
        <f t="shared" si="16"/>
        <v>2729.18</v>
      </c>
    </row>
    <row r="162" spans="2:12" x14ac:dyDescent="0.25">
      <c r="B162" t="str">
        <f t="shared" si="14"/>
        <v>SCENewSFmCZ14</v>
      </c>
      <c r="C162" t="s">
        <v>130</v>
      </c>
      <c r="D162" t="s">
        <v>75</v>
      </c>
      <c r="E162" t="s">
        <v>1649</v>
      </c>
      <c r="F162" t="s">
        <v>113</v>
      </c>
      <c r="G162" s="36">
        <f t="shared" si="15"/>
        <v>3636.2</v>
      </c>
      <c r="H162" t="b">
        <f>INDEX(key!$AT$4:$BI$7,MATCH(LEFT(C162,3),key!$AS$4:$AS$7,0),VALUE(RIGHT(F162,2)))</f>
        <v>1</v>
      </c>
      <c r="J162">
        <f t="shared" si="12"/>
        <v>14</v>
      </c>
      <c r="K162">
        <f t="shared" si="13"/>
        <v>3636.2</v>
      </c>
      <c r="L162">
        <f t="shared" si="16"/>
        <v>3636.2</v>
      </c>
    </row>
    <row r="163" spans="2:12" x14ac:dyDescent="0.25">
      <c r="B163" t="str">
        <f t="shared" si="14"/>
        <v>SCENewSFmCZ15</v>
      </c>
      <c r="C163" t="s">
        <v>130</v>
      </c>
      <c r="D163" t="s">
        <v>75</v>
      </c>
      <c r="E163" t="s">
        <v>1649</v>
      </c>
      <c r="F163" t="s">
        <v>114</v>
      </c>
      <c r="G163" s="36">
        <f t="shared" si="15"/>
        <v>712.18</v>
      </c>
      <c r="H163" t="b">
        <f>INDEX(key!$AT$4:$BI$7,MATCH(LEFT(C163,3),key!$AS$4:$AS$7,0),VALUE(RIGHT(F163,2)))</f>
        <v>1</v>
      </c>
      <c r="J163">
        <f t="shared" si="12"/>
        <v>15</v>
      </c>
      <c r="K163">
        <f t="shared" si="13"/>
        <v>712.18</v>
      </c>
      <c r="L163">
        <f t="shared" si="16"/>
        <v>712.18</v>
      </c>
    </row>
    <row r="164" spans="2:12" x14ac:dyDescent="0.25">
      <c r="B164" t="str">
        <f t="shared" si="14"/>
        <v>SCENewSFmCZ16</v>
      </c>
      <c r="C164" t="s">
        <v>130</v>
      </c>
      <c r="D164" t="s">
        <v>75</v>
      </c>
      <c r="E164" t="s">
        <v>1649</v>
      </c>
      <c r="F164" t="s">
        <v>115</v>
      </c>
      <c r="G164" s="36">
        <f t="shared" si="15"/>
        <v>1273.94</v>
      </c>
      <c r="H164" t="b">
        <f>INDEX(key!$AT$4:$BI$7,MATCH(LEFT(C164,3),key!$AS$4:$AS$7,0),VALUE(RIGHT(F164,2)))</f>
        <v>1</v>
      </c>
      <c r="J164">
        <f t="shared" si="12"/>
        <v>16</v>
      </c>
      <c r="K164">
        <f t="shared" si="13"/>
        <v>1273.94</v>
      </c>
      <c r="L164">
        <f t="shared" si="16"/>
        <v>1273.94</v>
      </c>
    </row>
    <row r="165" spans="2:12" x14ac:dyDescent="0.25">
      <c r="B165" t="str">
        <f t="shared" si="14"/>
        <v>SCENewMFmCZ01</v>
      </c>
      <c r="C165" t="s">
        <v>130</v>
      </c>
      <c r="D165" t="s">
        <v>75</v>
      </c>
      <c r="E165" t="s">
        <v>1650</v>
      </c>
      <c r="F165" t="s">
        <v>48</v>
      </c>
      <c r="G165" s="36">
        <f t="shared" si="15"/>
        <v>0</v>
      </c>
      <c r="H165" t="b">
        <f>INDEX(key!$AT$4:$BI$7,MATCH(LEFT(C165,3),key!$AS$4:$AS$7,0),VALUE(RIGHT(F165,2)))</f>
        <v>0</v>
      </c>
      <c r="J165">
        <f t="shared" si="12"/>
        <v>1</v>
      </c>
      <c r="K165" t="e">
        <f t="shared" si="13"/>
        <v>#N/A</v>
      </c>
      <c r="L165" t="e">
        <f t="shared" si="16"/>
        <v>#N/A</v>
      </c>
    </row>
    <row r="166" spans="2:12" x14ac:dyDescent="0.25">
      <c r="B166" t="str">
        <f t="shared" si="14"/>
        <v>SCENewMFmCZ02</v>
      </c>
      <c r="C166" t="s">
        <v>130</v>
      </c>
      <c r="D166" t="s">
        <v>75</v>
      </c>
      <c r="E166" t="s">
        <v>1650</v>
      </c>
      <c r="F166" t="s">
        <v>101</v>
      </c>
      <c r="G166" s="36">
        <f t="shared" si="15"/>
        <v>0</v>
      </c>
      <c r="H166" t="b">
        <f>INDEX(key!$AT$4:$BI$7,MATCH(LEFT(C166,3),key!$AS$4:$AS$7,0),VALUE(RIGHT(F166,2)))</f>
        <v>0</v>
      </c>
      <c r="J166">
        <f t="shared" si="12"/>
        <v>2</v>
      </c>
      <c r="K166" t="e">
        <f t="shared" si="13"/>
        <v>#N/A</v>
      </c>
      <c r="L166" t="e">
        <f t="shared" si="16"/>
        <v>#N/A</v>
      </c>
    </row>
    <row r="167" spans="2:12" x14ac:dyDescent="0.25">
      <c r="B167" t="str">
        <f t="shared" si="14"/>
        <v>SCENewMFmCZ03</v>
      </c>
      <c r="C167" t="s">
        <v>130</v>
      </c>
      <c r="D167" t="s">
        <v>75</v>
      </c>
      <c r="E167" t="s">
        <v>1650</v>
      </c>
      <c r="F167" t="s">
        <v>102</v>
      </c>
      <c r="G167" s="36">
        <f t="shared" si="15"/>
        <v>0</v>
      </c>
      <c r="H167" t="b">
        <f>INDEX(key!$AT$4:$BI$7,MATCH(LEFT(C167,3),key!$AS$4:$AS$7,0),VALUE(RIGHT(F167,2)))</f>
        <v>0</v>
      </c>
      <c r="J167">
        <f t="shared" si="12"/>
        <v>3</v>
      </c>
      <c r="K167" t="e">
        <f t="shared" si="13"/>
        <v>#N/A</v>
      </c>
      <c r="L167" t="e">
        <f t="shared" si="16"/>
        <v>#N/A</v>
      </c>
    </row>
    <row r="168" spans="2:12" x14ac:dyDescent="0.25">
      <c r="B168" t="str">
        <f t="shared" si="14"/>
        <v>SCENewMFmCZ04</v>
      </c>
      <c r="C168" t="s">
        <v>130</v>
      </c>
      <c r="D168" t="s">
        <v>75</v>
      </c>
      <c r="E168" t="s">
        <v>1650</v>
      </c>
      <c r="F168" t="s">
        <v>103</v>
      </c>
      <c r="G168" s="36">
        <f t="shared" si="15"/>
        <v>0</v>
      </c>
      <c r="H168" t="b">
        <f>INDEX(key!$AT$4:$BI$7,MATCH(LEFT(C168,3),key!$AS$4:$AS$7,0),VALUE(RIGHT(F168,2)))</f>
        <v>0</v>
      </c>
      <c r="J168">
        <f t="shared" si="12"/>
        <v>4</v>
      </c>
      <c r="K168" t="e">
        <f t="shared" si="13"/>
        <v>#N/A</v>
      </c>
      <c r="L168" t="e">
        <f t="shared" si="16"/>
        <v>#N/A</v>
      </c>
    </row>
    <row r="169" spans="2:12" x14ac:dyDescent="0.25">
      <c r="B169" t="str">
        <f t="shared" si="14"/>
        <v>SCENewMFmCZ05</v>
      </c>
      <c r="C169" t="s">
        <v>130</v>
      </c>
      <c r="D169" t="s">
        <v>75</v>
      </c>
      <c r="E169" t="s">
        <v>1650</v>
      </c>
      <c r="F169" t="s">
        <v>104</v>
      </c>
      <c r="G169" s="36">
        <f t="shared" si="15"/>
        <v>1</v>
      </c>
      <c r="H169" t="b">
        <f>INDEX(key!$AT$4:$BI$7,MATCH(LEFT(C169,3),key!$AS$4:$AS$7,0),VALUE(RIGHT(F169,2)))</f>
        <v>1</v>
      </c>
      <c r="J169">
        <f t="shared" si="12"/>
        <v>5</v>
      </c>
      <c r="K169" t="e">
        <f t="shared" si="13"/>
        <v>#N/A</v>
      </c>
      <c r="L169">
        <f t="shared" si="16"/>
        <v>1</v>
      </c>
    </row>
    <row r="170" spans="2:12" x14ac:dyDescent="0.25">
      <c r="B170" t="str">
        <f t="shared" si="14"/>
        <v>SCENewMFmCZ06</v>
      </c>
      <c r="C170" t="s">
        <v>130</v>
      </c>
      <c r="D170" t="s">
        <v>75</v>
      </c>
      <c r="E170" t="s">
        <v>1650</v>
      </c>
      <c r="F170" t="s">
        <v>105</v>
      </c>
      <c r="G170" s="36">
        <f t="shared" si="15"/>
        <v>3702.78</v>
      </c>
      <c r="H170" t="b">
        <f>INDEX(key!$AT$4:$BI$7,MATCH(LEFT(C170,3),key!$AS$4:$AS$7,0),VALUE(RIGHT(F170,2)))</f>
        <v>1</v>
      </c>
      <c r="J170">
        <f t="shared" si="12"/>
        <v>6</v>
      </c>
      <c r="K170">
        <f t="shared" si="13"/>
        <v>3702.78</v>
      </c>
      <c r="L170">
        <f t="shared" si="16"/>
        <v>3702.78</v>
      </c>
    </row>
    <row r="171" spans="2:12" x14ac:dyDescent="0.25">
      <c r="B171" t="str">
        <f t="shared" si="14"/>
        <v>SCENewMFmCZ07</v>
      </c>
      <c r="C171" t="s">
        <v>130</v>
      </c>
      <c r="D171" t="s">
        <v>75</v>
      </c>
      <c r="E171" t="s">
        <v>1650</v>
      </c>
      <c r="F171" t="s">
        <v>106</v>
      </c>
      <c r="G171" s="36">
        <f t="shared" si="15"/>
        <v>0</v>
      </c>
      <c r="H171" t="b">
        <f>INDEX(key!$AT$4:$BI$7,MATCH(LEFT(C171,3),key!$AS$4:$AS$7,0),VALUE(RIGHT(F171,2)))</f>
        <v>0</v>
      </c>
      <c r="J171">
        <f t="shared" si="12"/>
        <v>7</v>
      </c>
      <c r="K171" t="e">
        <f t="shared" si="13"/>
        <v>#N/A</v>
      </c>
      <c r="L171" t="e">
        <f t="shared" si="16"/>
        <v>#N/A</v>
      </c>
    </row>
    <row r="172" spans="2:12" x14ac:dyDescent="0.25">
      <c r="B172" t="str">
        <f t="shared" si="14"/>
        <v>SCENewMFmCZ08</v>
      </c>
      <c r="C172" t="s">
        <v>130</v>
      </c>
      <c r="D172" t="s">
        <v>75</v>
      </c>
      <c r="E172" t="s">
        <v>1650</v>
      </c>
      <c r="F172" t="s">
        <v>107</v>
      </c>
      <c r="G172" s="36">
        <f t="shared" si="15"/>
        <v>4309.26</v>
      </c>
      <c r="H172" t="b">
        <f>INDEX(key!$AT$4:$BI$7,MATCH(LEFT(C172,3),key!$AS$4:$AS$7,0),VALUE(RIGHT(F172,2)))</f>
        <v>1</v>
      </c>
      <c r="J172">
        <f t="shared" si="12"/>
        <v>8</v>
      </c>
      <c r="K172">
        <f t="shared" si="13"/>
        <v>4309.26</v>
      </c>
      <c r="L172">
        <f t="shared" si="16"/>
        <v>4309.26</v>
      </c>
    </row>
    <row r="173" spans="2:12" x14ac:dyDescent="0.25">
      <c r="B173" t="str">
        <f t="shared" si="14"/>
        <v>SCENewMFmCZ09</v>
      </c>
      <c r="C173" t="s">
        <v>130</v>
      </c>
      <c r="D173" t="s">
        <v>75</v>
      </c>
      <c r="E173" t="s">
        <v>1650</v>
      </c>
      <c r="F173" t="s">
        <v>108</v>
      </c>
      <c r="G173" s="36">
        <f t="shared" si="15"/>
        <v>3773.46</v>
      </c>
      <c r="H173" t="b">
        <f>INDEX(key!$AT$4:$BI$7,MATCH(LEFT(C173,3),key!$AS$4:$AS$7,0),VALUE(RIGHT(F173,2)))</f>
        <v>1</v>
      </c>
      <c r="J173">
        <f t="shared" si="12"/>
        <v>9</v>
      </c>
      <c r="K173">
        <f t="shared" si="13"/>
        <v>3773.46</v>
      </c>
      <c r="L173">
        <f t="shared" si="16"/>
        <v>3773.46</v>
      </c>
    </row>
    <row r="174" spans="2:12" x14ac:dyDescent="0.25">
      <c r="B174" t="str">
        <f t="shared" si="14"/>
        <v>SCENewMFmCZ10</v>
      </c>
      <c r="C174" t="s">
        <v>130</v>
      </c>
      <c r="D174" t="s">
        <v>75</v>
      </c>
      <c r="E174" t="s">
        <v>1650</v>
      </c>
      <c r="F174" t="s">
        <v>109</v>
      </c>
      <c r="G174" s="36">
        <f t="shared" si="15"/>
        <v>128.4</v>
      </c>
      <c r="H174" t="b">
        <f>INDEX(key!$AT$4:$BI$7,MATCH(LEFT(C174,3),key!$AS$4:$AS$7,0),VALUE(RIGHT(F174,2)))</f>
        <v>1</v>
      </c>
      <c r="J174">
        <f t="shared" si="12"/>
        <v>10</v>
      </c>
      <c r="K174">
        <f t="shared" si="13"/>
        <v>128.4</v>
      </c>
      <c r="L174">
        <f t="shared" si="16"/>
        <v>128.4</v>
      </c>
    </row>
    <row r="175" spans="2:12" x14ac:dyDescent="0.25">
      <c r="B175" t="str">
        <f t="shared" si="14"/>
        <v>SCENewMFmCZ11</v>
      </c>
      <c r="C175" t="s">
        <v>130</v>
      </c>
      <c r="D175" t="s">
        <v>75</v>
      </c>
      <c r="E175" t="s">
        <v>1650</v>
      </c>
      <c r="F175" t="s">
        <v>110</v>
      </c>
      <c r="G175" s="36">
        <f t="shared" si="15"/>
        <v>0</v>
      </c>
      <c r="H175" t="b">
        <f>INDEX(key!$AT$4:$BI$7,MATCH(LEFT(C175,3),key!$AS$4:$AS$7,0),VALUE(RIGHT(F175,2)))</f>
        <v>0</v>
      </c>
      <c r="J175">
        <f t="shared" si="12"/>
        <v>11</v>
      </c>
      <c r="K175" t="e">
        <f t="shared" si="13"/>
        <v>#N/A</v>
      </c>
      <c r="L175" t="e">
        <f t="shared" si="16"/>
        <v>#N/A</v>
      </c>
    </row>
    <row r="176" spans="2:12" x14ac:dyDescent="0.25">
      <c r="B176" t="str">
        <f t="shared" si="14"/>
        <v>SCENewMFmCZ12</v>
      </c>
      <c r="C176" t="s">
        <v>130</v>
      </c>
      <c r="D176" t="s">
        <v>75</v>
      </c>
      <c r="E176" t="s">
        <v>1650</v>
      </c>
      <c r="F176" t="s">
        <v>111</v>
      </c>
      <c r="G176" s="36">
        <f t="shared" si="15"/>
        <v>0</v>
      </c>
      <c r="H176" t="b">
        <f>INDEX(key!$AT$4:$BI$7,MATCH(LEFT(C176,3),key!$AS$4:$AS$7,0),VALUE(RIGHT(F176,2)))</f>
        <v>0</v>
      </c>
      <c r="J176">
        <f t="shared" si="12"/>
        <v>12</v>
      </c>
      <c r="K176" t="e">
        <f t="shared" si="13"/>
        <v>#N/A</v>
      </c>
      <c r="L176" t="e">
        <f t="shared" si="16"/>
        <v>#N/A</v>
      </c>
    </row>
    <row r="177" spans="2:12" x14ac:dyDescent="0.25">
      <c r="B177" t="str">
        <f t="shared" si="14"/>
        <v>SCENewMFmCZ13</v>
      </c>
      <c r="C177" t="s">
        <v>130</v>
      </c>
      <c r="D177" t="s">
        <v>75</v>
      </c>
      <c r="E177" t="s">
        <v>1650</v>
      </c>
      <c r="F177" t="s">
        <v>112</v>
      </c>
      <c r="G177" s="36">
        <f t="shared" si="15"/>
        <v>64.2</v>
      </c>
      <c r="H177" t="b">
        <f>INDEX(key!$AT$4:$BI$7,MATCH(LEFT(C177,3),key!$AS$4:$AS$7,0),VALUE(RIGHT(F177,2)))</f>
        <v>1</v>
      </c>
      <c r="J177">
        <f t="shared" si="12"/>
        <v>13</v>
      </c>
      <c r="K177">
        <f t="shared" si="13"/>
        <v>64.2</v>
      </c>
      <c r="L177">
        <f t="shared" si="16"/>
        <v>64.2</v>
      </c>
    </row>
    <row r="178" spans="2:12" x14ac:dyDescent="0.25">
      <c r="B178" t="str">
        <f t="shared" si="14"/>
        <v>SCENewMFmCZ14</v>
      </c>
      <c r="C178" t="s">
        <v>130</v>
      </c>
      <c r="D178" t="s">
        <v>75</v>
      </c>
      <c r="E178" t="s">
        <v>1650</v>
      </c>
      <c r="F178" t="s">
        <v>113</v>
      </c>
      <c r="G178" s="36">
        <f t="shared" si="15"/>
        <v>1</v>
      </c>
      <c r="H178" t="b">
        <f>INDEX(key!$AT$4:$BI$7,MATCH(LEFT(C178,3),key!$AS$4:$AS$7,0),VALUE(RIGHT(F178,2)))</f>
        <v>1</v>
      </c>
      <c r="J178">
        <f t="shared" si="12"/>
        <v>14</v>
      </c>
      <c r="K178" t="e">
        <f t="shared" si="13"/>
        <v>#N/A</v>
      </c>
      <c r="L178">
        <f t="shared" si="16"/>
        <v>1</v>
      </c>
    </row>
    <row r="179" spans="2:12" x14ac:dyDescent="0.25">
      <c r="B179" t="str">
        <f t="shared" si="14"/>
        <v>SCENewMFmCZ15</v>
      </c>
      <c r="C179" t="s">
        <v>130</v>
      </c>
      <c r="D179" t="s">
        <v>75</v>
      </c>
      <c r="E179" t="s">
        <v>1650</v>
      </c>
      <c r="F179" t="s">
        <v>114</v>
      </c>
      <c r="G179" s="36">
        <f t="shared" si="15"/>
        <v>1</v>
      </c>
      <c r="H179" t="b">
        <f>INDEX(key!$AT$4:$BI$7,MATCH(LEFT(C179,3),key!$AS$4:$AS$7,0),VALUE(RIGHT(F179,2)))</f>
        <v>1</v>
      </c>
      <c r="J179">
        <f t="shared" si="12"/>
        <v>15</v>
      </c>
      <c r="K179" t="e">
        <f t="shared" si="13"/>
        <v>#N/A</v>
      </c>
      <c r="L179">
        <f t="shared" si="16"/>
        <v>1</v>
      </c>
    </row>
    <row r="180" spans="2:12" x14ac:dyDescent="0.25">
      <c r="B180" t="str">
        <f t="shared" si="14"/>
        <v>SCENewMFmCZ16</v>
      </c>
      <c r="C180" t="s">
        <v>130</v>
      </c>
      <c r="D180" t="s">
        <v>75</v>
      </c>
      <c r="E180" t="s">
        <v>1650</v>
      </c>
      <c r="F180" t="s">
        <v>115</v>
      </c>
      <c r="G180" s="36">
        <f t="shared" si="15"/>
        <v>1</v>
      </c>
      <c r="H180" t="b">
        <f>INDEX(key!$AT$4:$BI$7,MATCH(LEFT(C180,3),key!$AS$4:$AS$7,0),VALUE(RIGHT(F180,2)))</f>
        <v>1</v>
      </c>
      <c r="J180">
        <f t="shared" si="12"/>
        <v>16</v>
      </c>
      <c r="K180" t="e">
        <f t="shared" si="13"/>
        <v>#N/A</v>
      </c>
      <c r="L180">
        <f t="shared" si="16"/>
        <v>1</v>
      </c>
    </row>
    <row r="181" spans="2:12" x14ac:dyDescent="0.25">
      <c r="B181" t="str">
        <f t="shared" si="14"/>
        <v>SCENewDMoCZ01</v>
      </c>
      <c r="C181" t="s">
        <v>130</v>
      </c>
      <c r="D181" t="s">
        <v>75</v>
      </c>
      <c r="E181" t="s">
        <v>1651</v>
      </c>
      <c r="F181" t="s">
        <v>48</v>
      </c>
      <c r="G181" s="36">
        <f t="shared" si="15"/>
        <v>0</v>
      </c>
      <c r="H181" t="b">
        <f>INDEX(key!$AT$4:$BI$7,MATCH(LEFT(C181,3),key!$AS$4:$AS$7,0),VALUE(RIGHT(F181,2)))</f>
        <v>0</v>
      </c>
      <c r="J181">
        <f t="shared" ref="J181:J244" si="17">VALUE(RIGHT(F181,2))</f>
        <v>1</v>
      </c>
      <c r="K181" t="e">
        <f t="shared" ref="K181:K244" si="18">VLOOKUP(E181&amp;D181&amp;C181&amp;F181,$N$5:$Q$127,4,FALSE)</f>
        <v>#N/A</v>
      </c>
      <c r="L181" t="e">
        <f t="shared" si="16"/>
        <v>#N/A</v>
      </c>
    </row>
    <row r="182" spans="2:12" x14ac:dyDescent="0.25">
      <c r="B182" t="str">
        <f t="shared" si="14"/>
        <v>SCENewDMoCZ02</v>
      </c>
      <c r="C182" t="s">
        <v>130</v>
      </c>
      <c r="D182" t="s">
        <v>75</v>
      </c>
      <c r="E182" t="s">
        <v>1651</v>
      </c>
      <c r="F182" t="s">
        <v>101</v>
      </c>
      <c r="G182" s="36">
        <f t="shared" si="15"/>
        <v>0</v>
      </c>
      <c r="H182" t="b">
        <f>INDEX(key!$AT$4:$BI$7,MATCH(LEFT(C182,3),key!$AS$4:$AS$7,0),VALUE(RIGHT(F182,2)))</f>
        <v>0</v>
      </c>
      <c r="J182">
        <f t="shared" si="17"/>
        <v>2</v>
      </c>
      <c r="K182" t="e">
        <f t="shared" si="18"/>
        <v>#N/A</v>
      </c>
      <c r="L182" t="e">
        <f t="shared" si="16"/>
        <v>#N/A</v>
      </c>
    </row>
    <row r="183" spans="2:12" x14ac:dyDescent="0.25">
      <c r="B183" t="str">
        <f t="shared" si="14"/>
        <v>SCENewDMoCZ03</v>
      </c>
      <c r="C183" t="s">
        <v>130</v>
      </c>
      <c r="D183" t="s">
        <v>75</v>
      </c>
      <c r="E183" t="s">
        <v>1651</v>
      </c>
      <c r="F183" t="s">
        <v>102</v>
      </c>
      <c r="G183" s="36">
        <f t="shared" si="15"/>
        <v>0</v>
      </c>
      <c r="H183" t="b">
        <f>INDEX(key!$AT$4:$BI$7,MATCH(LEFT(C183,3),key!$AS$4:$AS$7,0),VALUE(RIGHT(F183,2)))</f>
        <v>0</v>
      </c>
      <c r="J183">
        <f t="shared" si="17"/>
        <v>3</v>
      </c>
      <c r="K183" t="e">
        <f t="shared" si="18"/>
        <v>#N/A</v>
      </c>
      <c r="L183" t="e">
        <f t="shared" si="16"/>
        <v>#N/A</v>
      </c>
    </row>
    <row r="184" spans="2:12" x14ac:dyDescent="0.25">
      <c r="B184" t="str">
        <f t="shared" si="14"/>
        <v>SCENewDMoCZ04</v>
      </c>
      <c r="C184" t="s">
        <v>130</v>
      </c>
      <c r="D184" t="s">
        <v>75</v>
      </c>
      <c r="E184" t="s">
        <v>1651</v>
      </c>
      <c r="F184" t="s">
        <v>103</v>
      </c>
      <c r="G184" s="36">
        <f t="shared" si="15"/>
        <v>0</v>
      </c>
      <c r="H184" t="b">
        <f>INDEX(key!$AT$4:$BI$7,MATCH(LEFT(C184,3),key!$AS$4:$AS$7,0),VALUE(RIGHT(F184,2)))</f>
        <v>0</v>
      </c>
      <c r="J184">
        <f t="shared" si="17"/>
        <v>4</v>
      </c>
      <c r="K184" t="e">
        <f t="shared" si="18"/>
        <v>#N/A</v>
      </c>
      <c r="L184" t="e">
        <f t="shared" si="16"/>
        <v>#N/A</v>
      </c>
    </row>
    <row r="185" spans="2:12" x14ac:dyDescent="0.25">
      <c r="B185" t="str">
        <f t="shared" si="14"/>
        <v>SCENewDMoCZ05</v>
      </c>
      <c r="C185" t="s">
        <v>130</v>
      </c>
      <c r="D185" t="s">
        <v>75</v>
      </c>
      <c r="E185" t="s">
        <v>1651</v>
      </c>
      <c r="F185" t="s">
        <v>104</v>
      </c>
      <c r="G185" s="36">
        <f t="shared" si="15"/>
        <v>1</v>
      </c>
      <c r="H185" t="b">
        <f>INDEX(key!$AT$4:$BI$7,MATCH(LEFT(C185,3),key!$AS$4:$AS$7,0),VALUE(RIGHT(F185,2)))</f>
        <v>1</v>
      </c>
      <c r="J185">
        <f t="shared" si="17"/>
        <v>5</v>
      </c>
      <c r="K185" t="e">
        <f t="shared" si="18"/>
        <v>#N/A</v>
      </c>
      <c r="L185">
        <f t="shared" si="16"/>
        <v>1</v>
      </c>
    </row>
    <row r="186" spans="2:12" x14ac:dyDescent="0.25">
      <c r="B186" t="str">
        <f t="shared" si="14"/>
        <v>SCENewDMoCZ06</v>
      </c>
      <c r="C186" t="s">
        <v>130</v>
      </c>
      <c r="D186" t="s">
        <v>75</v>
      </c>
      <c r="E186" t="s">
        <v>1651</v>
      </c>
      <c r="F186" t="s">
        <v>105</v>
      </c>
      <c r="G186" s="36">
        <f t="shared" si="15"/>
        <v>1591.36</v>
      </c>
      <c r="H186" t="b">
        <f>INDEX(key!$AT$4:$BI$7,MATCH(LEFT(C186,3),key!$AS$4:$AS$7,0),VALUE(RIGHT(F186,2)))</f>
        <v>1</v>
      </c>
      <c r="J186">
        <f t="shared" si="17"/>
        <v>6</v>
      </c>
      <c r="K186">
        <f t="shared" si="18"/>
        <v>1591.36</v>
      </c>
      <c r="L186">
        <f t="shared" si="16"/>
        <v>1591.36</v>
      </c>
    </row>
    <row r="187" spans="2:12" x14ac:dyDescent="0.25">
      <c r="B187" t="str">
        <f t="shared" si="14"/>
        <v>SCENewDMoCZ07</v>
      </c>
      <c r="C187" t="s">
        <v>130</v>
      </c>
      <c r="D187" t="s">
        <v>75</v>
      </c>
      <c r="E187" t="s">
        <v>1651</v>
      </c>
      <c r="F187" t="s">
        <v>106</v>
      </c>
      <c r="G187" s="36">
        <f t="shared" si="15"/>
        <v>0</v>
      </c>
      <c r="H187" t="b">
        <f>INDEX(key!$AT$4:$BI$7,MATCH(LEFT(C187,3),key!$AS$4:$AS$7,0),VALUE(RIGHT(F187,2)))</f>
        <v>0</v>
      </c>
      <c r="J187">
        <f t="shared" si="17"/>
        <v>7</v>
      </c>
      <c r="K187" t="e">
        <f t="shared" si="18"/>
        <v>#N/A</v>
      </c>
      <c r="L187" t="e">
        <f t="shared" si="16"/>
        <v>#N/A</v>
      </c>
    </row>
    <row r="188" spans="2:12" x14ac:dyDescent="0.25">
      <c r="B188" t="str">
        <f t="shared" si="14"/>
        <v>SCENewDMoCZ08</v>
      </c>
      <c r="C188" t="s">
        <v>130</v>
      </c>
      <c r="D188" t="s">
        <v>75</v>
      </c>
      <c r="E188" t="s">
        <v>1651</v>
      </c>
      <c r="F188" t="s">
        <v>107</v>
      </c>
      <c r="G188" s="36">
        <f t="shared" si="15"/>
        <v>490.87200000000001</v>
      </c>
      <c r="H188" t="b">
        <f>INDEX(key!$AT$4:$BI$7,MATCH(LEFT(C188,3),key!$AS$4:$AS$7,0),VALUE(RIGHT(F188,2)))</f>
        <v>1</v>
      </c>
      <c r="J188">
        <f t="shared" si="17"/>
        <v>8</v>
      </c>
      <c r="K188">
        <f t="shared" si="18"/>
        <v>490.87200000000001</v>
      </c>
      <c r="L188">
        <f t="shared" si="16"/>
        <v>490.87200000000001</v>
      </c>
    </row>
    <row r="189" spans="2:12" x14ac:dyDescent="0.25">
      <c r="B189" t="str">
        <f t="shared" si="14"/>
        <v>SCENewDMoCZ09</v>
      </c>
      <c r="C189" t="s">
        <v>130</v>
      </c>
      <c r="D189" t="s">
        <v>75</v>
      </c>
      <c r="E189" t="s">
        <v>1651</v>
      </c>
      <c r="F189" t="s">
        <v>108</v>
      </c>
      <c r="G189" s="36">
        <f t="shared" si="15"/>
        <v>1059.22</v>
      </c>
      <c r="H189" t="b">
        <f>INDEX(key!$AT$4:$BI$7,MATCH(LEFT(C189,3),key!$AS$4:$AS$7,0),VALUE(RIGHT(F189,2)))</f>
        <v>1</v>
      </c>
      <c r="J189">
        <f t="shared" si="17"/>
        <v>9</v>
      </c>
      <c r="K189">
        <f t="shared" si="18"/>
        <v>1059.22</v>
      </c>
      <c r="L189">
        <f t="shared" si="16"/>
        <v>1059.22</v>
      </c>
    </row>
    <row r="190" spans="2:12" x14ac:dyDescent="0.25">
      <c r="B190" t="str">
        <f t="shared" si="14"/>
        <v>SCENewDMoCZ10</v>
      </c>
      <c r="C190" t="s">
        <v>130</v>
      </c>
      <c r="D190" t="s">
        <v>75</v>
      </c>
      <c r="E190" t="s">
        <v>1651</v>
      </c>
      <c r="F190" t="s">
        <v>109</v>
      </c>
      <c r="G190" s="36">
        <f t="shared" si="15"/>
        <v>274.072</v>
      </c>
      <c r="H190" t="b">
        <f>INDEX(key!$AT$4:$BI$7,MATCH(LEFT(C190,3),key!$AS$4:$AS$7,0),VALUE(RIGHT(F190,2)))</f>
        <v>1</v>
      </c>
      <c r="J190">
        <f t="shared" si="17"/>
        <v>10</v>
      </c>
      <c r="K190">
        <f t="shared" si="18"/>
        <v>274.072</v>
      </c>
      <c r="L190">
        <f t="shared" si="16"/>
        <v>274.072</v>
      </c>
    </row>
    <row r="191" spans="2:12" x14ac:dyDescent="0.25">
      <c r="B191" t="str">
        <f t="shared" si="14"/>
        <v>SCENewDMoCZ11</v>
      </c>
      <c r="C191" t="s">
        <v>130</v>
      </c>
      <c r="D191" t="s">
        <v>75</v>
      </c>
      <c r="E191" t="s">
        <v>1651</v>
      </c>
      <c r="F191" t="s">
        <v>110</v>
      </c>
      <c r="G191" s="36">
        <f t="shared" si="15"/>
        <v>0</v>
      </c>
      <c r="H191" t="b">
        <f>INDEX(key!$AT$4:$BI$7,MATCH(LEFT(C191,3),key!$AS$4:$AS$7,0),VALUE(RIGHT(F191,2)))</f>
        <v>0</v>
      </c>
      <c r="J191">
        <f t="shared" si="17"/>
        <v>11</v>
      </c>
      <c r="K191" t="e">
        <f t="shared" si="18"/>
        <v>#N/A</v>
      </c>
      <c r="L191" t="e">
        <f t="shared" si="16"/>
        <v>#N/A</v>
      </c>
    </row>
    <row r="192" spans="2:12" x14ac:dyDescent="0.25">
      <c r="B192" t="str">
        <f t="shared" si="14"/>
        <v>SCENewDMoCZ12</v>
      </c>
      <c r="C192" t="s">
        <v>130</v>
      </c>
      <c r="D192" t="s">
        <v>75</v>
      </c>
      <c r="E192" t="s">
        <v>1651</v>
      </c>
      <c r="F192" t="s">
        <v>111</v>
      </c>
      <c r="G192" s="36">
        <f t="shared" si="15"/>
        <v>0</v>
      </c>
      <c r="H192" t="b">
        <f>INDEX(key!$AT$4:$BI$7,MATCH(LEFT(C192,3),key!$AS$4:$AS$7,0),VALUE(RIGHT(F192,2)))</f>
        <v>0</v>
      </c>
      <c r="J192">
        <f t="shared" si="17"/>
        <v>12</v>
      </c>
      <c r="K192" t="e">
        <f t="shared" si="18"/>
        <v>#N/A</v>
      </c>
      <c r="L192" t="e">
        <f t="shared" si="16"/>
        <v>#N/A</v>
      </c>
    </row>
    <row r="193" spans="2:12" x14ac:dyDescent="0.25">
      <c r="B193" t="str">
        <f t="shared" si="14"/>
        <v>SCENewDMoCZ13</v>
      </c>
      <c r="C193" t="s">
        <v>130</v>
      </c>
      <c r="D193" t="s">
        <v>75</v>
      </c>
      <c r="E193" t="s">
        <v>1651</v>
      </c>
      <c r="F193" t="s">
        <v>112</v>
      </c>
      <c r="G193" s="36">
        <f t="shared" si="15"/>
        <v>1</v>
      </c>
      <c r="H193" t="b">
        <f>INDEX(key!$AT$4:$BI$7,MATCH(LEFT(C193,3),key!$AS$4:$AS$7,0),VALUE(RIGHT(F193,2)))</f>
        <v>1</v>
      </c>
      <c r="J193">
        <f t="shared" si="17"/>
        <v>13</v>
      </c>
      <c r="K193" t="e">
        <f t="shared" si="18"/>
        <v>#N/A</v>
      </c>
      <c r="L193">
        <f t="shared" si="16"/>
        <v>1</v>
      </c>
    </row>
    <row r="194" spans="2:12" x14ac:dyDescent="0.25">
      <c r="B194" t="str">
        <f t="shared" si="14"/>
        <v>SCENewDMoCZ14</v>
      </c>
      <c r="C194" t="s">
        <v>130</v>
      </c>
      <c r="D194" t="s">
        <v>75</v>
      </c>
      <c r="E194" t="s">
        <v>1651</v>
      </c>
      <c r="F194" t="s">
        <v>113</v>
      </c>
      <c r="G194" s="36">
        <f t="shared" si="15"/>
        <v>1</v>
      </c>
      <c r="H194" t="b">
        <f>INDEX(key!$AT$4:$BI$7,MATCH(LEFT(C194,3),key!$AS$4:$AS$7,0),VALUE(RIGHT(F194,2)))</f>
        <v>1</v>
      </c>
      <c r="J194">
        <f t="shared" si="17"/>
        <v>14</v>
      </c>
      <c r="K194" t="e">
        <f t="shared" si="18"/>
        <v>#N/A</v>
      </c>
      <c r="L194">
        <f t="shared" si="16"/>
        <v>1</v>
      </c>
    </row>
    <row r="195" spans="2:12" x14ac:dyDescent="0.25">
      <c r="B195" t="str">
        <f t="shared" si="14"/>
        <v>SCENewDMoCZ15</v>
      </c>
      <c r="C195" t="s">
        <v>130</v>
      </c>
      <c r="D195" t="s">
        <v>75</v>
      </c>
      <c r="E195" t="s">
        <v>1651</v>
      </c>
      <c r="F195" t="s">
        <v>114</v>
      </c>
      <c r="G195" s="36">
        <f t="shared" si="15"/>
        <v>246.74799999999999</v>
      </c>
      <c r="H195" t="b">
        <f>INDEX(key!$AT$4:$BI$7,MATCH(LEFT(C195,3),key!$AS$4:$AS$7,0),VALUE(RIGHT(F195,2)))</f>
        <v>1</v>
      </c>
      <c r="J195">
        <f t="shared" si="17"/>
        <v>15</v>
      </c>
      <c r="K195">
        <f t="shared" si="18"/>
        <v>246.74799999999999</v>
      </c>
      <c r="L195">
        <f t="shared" si="16"/>
        <v>246.74799999999999</v>
      </c>
    </row>
    <row r="196" spans="2:12" x14ac:dyDescent="0.25">
      <c r="B196" t="str">
        <f t="shared" si="14"/>
        <v>SCENewDMoCZ16</v>
      </c>
      <c r="C196" t="s">
        <v>130</v>
      </c>
      <c r="D196" t="s">
        <v>75</v>
      </c>
      <c r="E196" t="s">
        <v>1651</v>
      </c>
      <c r="F196" t="s">
        <v>115</v>
      </c>
      <c r="G196" s="36">
        <f t="shared" si="15"/>
        <v>71.06</v>
      </c>
      <c r="H196" t="b">
        <f>INDEX(key!$AT$4:$BI$7,MATCH(LEFT(C196,3),key!$AS$4:$AS$7,0),VALUE(RIGHT(F196,2)))</f>
        <v>1</v>
      </c>
      <c r="J196">
        <f t="shared" si="17"/>
        <v>16</v>
      </c>
      <c r="K196">
        <f t="shared" si="18"/>
        <v>71.06</v>
      </c>
      <c r="L196">
        <f t="shared" si="16"/>
        <v>71.06</v>
      </c>
    </row>
    <row r="197" spans="2:12" x14ac:dyDescent="0.25">
      <c r="B197" t="str">
        <f t="shared" si="14"/>
        <v>SDGExSFmCZ01</v>
      </c>
      <c r="C197" t="s">
        <v>131</v>
      </c>
      <c r="D197" t="s">
        <v>72</v>
      </c>
      <c r="E197" t="s">
        <v>1649</v>
      </c>
      <c r="F197" t="s">
        <v>48</v>
      </c>
      <c r="G197" s="36">
        <f t="shared" si="15"/>
        <v>0</v>
      </c>
      <c r="H197" t="b">
        <f>INDEX(key!$AT$4:$BI$7,MATCH(LEFT(C197,3),key!$AS$4:$AS$7,0),VALUE(RIGHT(F197,2)))</f>
        <v>0</v>
      </c>
      <c r="J197">
        <f t="shared" si="17"/>
        <v>1</v>
      </c>
      <c r="K197" t="e">
        <f t="shared" si="18"/>
        <v>#N/A</v>
      </c>
      <c r="L197" t="e">
        <f t="shared" si="16"/>
        <v>#N/A</v>
      </c>
    </row>
    <row r="198" spans="2:12" x14ac:dyDescent="0.25">
      <c r="B198" t="str">
        <f t="shared" ref="B198:B261" si="19">C198&amp;D198&amp;E198&amp;F198</f>
        <v>SDGExSFmCZ02</v>
      </c>
      <c r="C198" t="s">
        <v>131</v>
      </c>
      <c r="D198" t="s">
        <v>72</v>
      </c>
      <c r="E198" t="s">
        <v>1649</v>
      </c>
      <c r="F198" t="s">
        <v>101</v>
      </c>
      <c r="G198" s="36">
        <f t="shared" ref="G198:G261" si="20">IF(ISNA(L198),0,L198)</f>
        <v>0</v>
      </c>
      <c r="H198" t="b">
        <f>INDEX(key!$AT$4:$BI$7,MATCH(LEFT(C198,3),key!$AS$4:$AS$7,0),VALUE(RIGHT(F198,2)))</f>
        <v>0</v>
      </c>
      <c r="J198">
        <f t="shared" si="17"/>
        <v>2</v>
      </c>
      <c r="K198" t="e">
        <f t="shared" si="18"/>
        <v>#N/A</v>
      </c>
      <c r="L198" t="e">
        <f t="shared" ref="L198:L261" si="21">IF(AND(H198,ISNA(K198)),1,K198)</f>
        <v>#N/A</v>
      </c>
    </row>
    <row r="199" spans="2:12" x14ac:dyDescent="0.25">
      <c r="B199" t="str">
        <f t="shared" si="19"/>
        <v>SDGExSFmCZ03</v>
      </c>
      <c r="C199" t="s">
        <v>131</v>
      </c>
      <c r="D199" t="s">
        <v>72</v>
      </c>
      <c r="E199" t="s">
        <v>1649</v>
      </c>
      <c r="F199" t="s">
        <v>102</v>
      </c>
      <c r="G199" s="36">
        <f t="shared" si="20"/>
        <v>0</v>
      </c>
      <c r="H199" t="b">
        <f>INDEX(key!$AT$4:$BI$7,MATCH(LEFT(C199,3),key!$AS$4:$AS$7,0),VALUE(RIGHT(F199,2)))</f>
        <v>0</v>
      </c>
      <c r="J199">
        <f t="shared" si="17"/>
        <v>3</v>
      </c>
      <c r="K199" t="e">
        <f t="shared" si="18"/>
        <v>#N/A</v>
      </c>
      <c r="L199" t="e">
        <f t="shared" si="21"/>
        <v>#N/A</v>
      </c>
    </row>
    <row r="200" spans="2:12" x14ac:dyDescent="0.25">
      <c r="B200" t="str">
        <f t="shared" si="19"/>
        <v>SDGExSFmCZ04</v>
      </c>
      <c r="C200" t="s">
        <v>131</v>
      </c>
      <c r="D200" t="s">
        <v>72</v>
      </c>
      <c r="E200" t="s">
        <v>1649</v>
      </c>
      <c r="F200" t="s">
        <v>103</v>
      </c>
      <c r="G200" s="36">
        <f t="shared" si="20"/>
        <v>0</v>
      </c>
      <c r="H200" t="b">
        <f>INDEX(key!$AT$4:$BI$7,MATCH(LEFT(C200,3),key!$AS$4:$AS$7,0),VALUE(RIGHT(F200,2)))</f>
        <v>0</v>
      </c>
      <c r="J200">
        <f t="shared" si="17"/>
        <v>4</v>
      </c>
      <c r="K200" t="e">
        <f t="shared" si="18"/>
        <v>#N/A</v>
      </c>
      <c r="L200" t="e">
        <f t="shared" si="21"/>
        <v>#N/A</v>
      </c>
    </row>
    <row r="201" spans="2:12" x14ac:dyDescent="0.25">
      <c r="B201" t="str">
        <f t="shared" si="19"/>
        <v>SDGExSFmCZ05</v>
      </c>
      <c r="C201" t="s">
        <v>131</v>
      </c>
      <c r="D201" t="s">
        <v>72</v>
      </c>
      <c r="E201" t="s">
        <v>1649</v>
      </c>
      <c r="F201" t="s">
        <v>104</v>
      </c>
      <c r="G201" s="36">
        <f t="shared" si="20"/>
        <v>0</v>
      </c>
      <c r="H201" t="b">
        <f>INDEX(key!$AT$4:$BI$7,MATCH(LEFT(C201,3),key!$AS$4:$AS$7,0),VALUE(RIGHT(F201,2)))</f>
        <v>0</v>
      </c>
      <c r="J201">
        <f t="shared" si="17"/>
        <v>5</v>
      </c>
      <c r="K201" t="e">
        <f t="shared" si="18"/>
        <v>#N/A</v>
      </c>
      <c r="L201" t="e">
        <f t="shared" si="21"/>
        <v>#N/A</v>
      </c>
    </row>
    <row r="202" spans="2:12" x14ac:dyDescent="0.25">
      <c r="B202" t="str">
        <f t="shared" si="19"/>
        <v>SDGExSFmCZ06</v>
      </c>
      <c r="C202" t="s">
        <v>131</v>
      </c>
      <c r="D202" t="s">
        <v>72</v>
      </c>
      <c r="E202" t="s">
        <v>1649</v>
      </c>
      <c r="F202" t="s">
        <v>105</v>
      </c>
      <c r="G202" s="36">
        <f t="shared" si="20"/>
        <v>65479.23</v>
      </c>
      <c r="H202" t="b">
        <f>INDEX(key!$AT$4:$BI$7,MATCH(LEFT(C202,3),key!$AS$4:$AS$7,0),VALUE(RIGHT(F202,2)))</f>
        <v>1</v>
      </c>
      <c r="J202">
        <f t="shared" si="17"/>
        <v>6</v>
      </c>
      <c r="K202">
        <f t="shared" si="18"/>
        <v>65479.23</v>
      </c>
      <c r="L202">
        <f t="shared" si="21"/>
        <v>65479.23</v>
      </c>
    </row>
    <row r="203" spans="2:12" x14ac:dyDescent="0.25">
      <c r="B203" t="str">
        <f t="shared" si="19"/>
        <v>SDGExSFmCZ07</v>
      </c>
      <c r="C203" t="s">
        <v>131</v>
      </c>
      <c r="D203" t="s">
        <v>72</v>
      </c>
      <c r="E203" t="s">
        <v>1649</v>
      </c>
      <c r="F203" t="s">
        <v>106</v>
      </c>
      <c r="G203" s="36">
        <f t="shared" si="20"/>
        <v>404482.69</v>
      </c>
      <c r="H203" t="b">
        <f>INDEX(key!$AT$4:$BI$7,MATCH(LEFT(C203,3),key!$AS$4:$AS$7,0),VALUE(RIGHT(F203,2)))</f>
        <v>1</v>
      </c>
      <c r="J203">
        <f t="shared" si="17"/>
        <v>7</v>
      </c>
      <c r="K203">
        <f t="shared" si="18"/>
        <v>404482.69</v>
      </c>
      <c r="L203">
        <f t="shared" si="21"/>
        <v>404482.69</v>
      </c>
    </row>
    <row r="204" spans="2:12" x14ac:dyDescent="0.25">
      <c r="B204" t="str">
        <f t="shared" si="19"/>
        <v>SDGExSFmCZ08</v>
      </c>
      <c r="C204" t="s">
        <v>131</v>
      </c>
      <c r="D204" t="s">
        <v>72</v>
      </c>
      <c r="E204" t="s">
        <v>1649</v>
      </c>
      <c r="F204" t="s">
        <v>107</v>
      </c>
      <c r="G204" s="36">
        <f t="shared" si="20"/>
        <v>8521.5</v>
      </c>
      <c r="H204" t="b">
        <f>INDEX(key!$AT$4:$BI$7,MATCH(LEFT(C204,3),key!$AS$4:$AS$7,0),VALUE(RIGHT(F204,2)))</f>
        <v>1</v>
      </c>
      <c r="J204">
        <f t="shared" si="17"/>
        <v>8</v>
      </c>
      <c r="K204">
        <f t="shared" si="18"/>
        <v>8521.5</v>
      </c>
      <c r="L204">
        <f t="shared" si="21"/>
        <v>8521.5</v>
      </c>
    </row>
    <row r="205" spans="2:12" x14ac:dyDescent="0.25">
      <c r="B205" t="str">
        <f t="shared" si="19"/>
        <v>SDGExSFmCZ09</v>
      </c>
      <c r="C205" t="s">
        <v>131</v>
      </c>
      <c r="D205" t="s">
        <v>72</v>
      </c>
      <c r="E205" t="s">
        <v>1649</v>
      </c>
      <c r="F205" t="s">
        <v>108</v>
      </c>
      <c r="G205" s="36">
        <f t="shared" si="20"/>
        <v>0</v>
      </c>
      <c r="H205" t="b">
        <f>INDEX(key!$AT$4:$BI$7,MATCH(LEFT(C205,3),key!$AS$4:$AS$7,0),VALUE(RIGHT(F205,2)))</f>
        <v>0</v>
      </c>
      <c r="J205">
        <f t="shared" si="17"/>
        <v>9</v>
      </c>
      <c r="K205" t="e">
        <f t="shared" si="18"/>
        <v>#N/A</v>
      </c>
      <c r="L205" t="e">
        <f t="shared" si="21"/>
        <v>#N/A</v>
      </c>
    </row>
    <row r="206" spans="2:12" x14ac:dyDescent="0.25">
      <c r="B206" t="str">
        <f t="shared" si="19"/>
        <v>SDGExSFmCZ10</v>
      </c>
      <c r="C206" t="s">
        <v>131</v>
      </c>
      <c r="D206" t="s">
        <v>72</v>
      </c>
      <c r="E206" t="s">
        <v>1649</v>
      </c>
      <c r="F206" t="s">
        <v>109</v>
      </c>
      <c r="G206" s="36">
        <f t="shared" si="20"/>
        <v>187614.38</v>
      </c>
      <c r="H206" t="b">
        <f>INDEX(key!$AT$4:$BI$7,MATCH(LEFT(C206,3),key!$AS$4:$AS$7,0),VALUE(RIGHT(F206,2)))</f>
        <v>1</v>
      </c>
      <c r="J206">
        <f t="shared" si="17"/>
        <v>10</v>
      </c>
      <c r="K206">
        <f t="shared" si="18"/>
        <v>187614.38</v>
      </c>
      <c r="L206">
        <f t="shared" si="21"/>
        <v>187614.38</v>
      </c>
    </row>
    <row r="207" spans="2:12" x14ac:dyDescent="0.25">
      <c r="B207" t="str">
        <f t="shared" si="19"/>
        <v>SDGExSFmCZ11</v>
      </c>
      <c r="C207" t="s">
        <v>131</v>
      </c>
      <c r="D207" t="s">
        <v>72</v>
      </c>
      <c r="E207" t="s">
        <v>1649</v>
      </c>
      <c r="F207" t="s">
        <v>110</v>
      </c>
      <c r="G207" s="36">
        <f t="shared" si="20"/>
        <v>0</v>
      </c>
      <c r="H207" t="b">
        <f>INDEX(key!$AT$4:$BI$7,MATCH(LEFT(C207,3),key!$AS$4:$AS$7,0),VALUE(RIGHT(F207,2)))</f>
        <v>0</v>
      </c>
      <c r="J207">
        <f t="shared" si="17"/>
        <v>11</v>
      </c>
      <c r="K207" t="e">
        <f t="shared" si="18"/>
        <v>#N/A</v>
      </c>
      <c r="L207" t="e">
        <f t="shared" si="21"/>
        <v>#N/A</v>
      </c>
    </row>
    <row r="208" spans="2:12" x14ac:dyDescent="0.25">
      <c r="B208" t="str">
        <f t="shared" si="19"/>
        <v>SDGExSFmCZ12</v>
      </c>
      <c r="C208" t="s">
        <v>131</v>
      </c>
      <c r="D208" t="s">
        <v>72</v>
      </c>
      <c r="E208" t="s">
        <v>1649</v>
      </c>
      <c r="F208" t="s">
        <v>111</v>
      </c>
      <c r="G208" s="36">
        <f t="shared" si="20"/>
        <v>0</v>
      </c>
      <c r="H208" t="b">
        <f>INDEX(key!$AT$4:$BI$7,MATCH(LEFT(C208,3),key!$AS$4:$AS$7,0),VALUE(RIGHT(F208,2)))</f>
        <v>0</v>
      </c>
      <c r="J208">
        <f t="shared" si="17"/>
        <v>12</v>
      </c>
      <c r="K208" t="e">
        <f t="shared" si="18"/>
        <v>#N/A</v>
      </c>
      <c r="L208" t="e">
        <f t="shared" si="21"/>
        <v>#N/A</v>
      </c>
    </row>
    <row r="209" spans="2:12" x14ac:dyDescent="0.25">
      <c r="B209" t="str">
        <f t="shared" si="19"/>
        <v>SDGExSFmCZ13</v>
      </c>
      <c r="C209" t="s">
        <v>131</v>
      </c>
      <c r="D209" t="s">
        <v>72</v>
      </c>
      <c r="E209" t="s">
        <v>1649</v>
      </c>
      <c r="F209" t="s">
        <v>112</v>
      </c>
      <c r="G209" s="36">
        <f t="shared" si="20"/>
        <v>0</v>
      </c>
      <c r="H209" t="b">
        <f>INDEX(key!$AT$4:$BI$7,MATCH(LEFT(C209,3),key!$AS$4:$AS$7,0),VALUE(RIGHT(F209,2)))</f>
        <v>0</v>
      </c>
      <c r="J209">
        <f t="shared" si="17"/>
        <v>13</v>
      </c>
      <c r="K209" t="e">
        <f t="shared" si="18"/>
        <v>#N/A</v>
      </c>
      <c r="L209" t="e">
        <f t="shared" si="21"/>
        <v>#N/A</v>
      </c>
    </row>
    <row r="210" spans="2:12" x14ac:dyDescent="0.25">
      <c r="B210" t="str">
        <f t="shared" si="19"/>
        <v>SDGExSFmCZ14</v>
      </c>
      <c r="C210" t="s">
        <v>131</v>
      </c>
      <c r="D210" t="s">
        <v>72</v>
      </c>
      <c r="E210" t="s">
        <v>1649</v>
      </c>
      <c r="F210" t="s">
        <v>113</v>
      </c>
      <c r="G210" s="36">
        <f t="shared" si="20"/>
        <v>7066.02</v>
      </c>
      <c r="H210" t="b">
        <f>INDEX(key!$AT$4:$BI$7,MATCH(LEFT(C210,3),key!$AS$4:$AS$7,0),VALUE(RIGHT(F210,2)))</f>
        <v>1</v>
      </c>
      <c r="J210">
        <f t="shared" si="17"/>
        <v>14</v>
      </c>
      <c r="K210">
        <f t="shared" si="18"/>
        <v>7066.02</v>
      </c>
      <c r="L210">
        <f t="shared" si="21"/>
        <v>7066.02</v>
      </c>
    </row>
    <row r="211" spans="2:12" x14ac:dyDescent="0.25">
      <c r="B211" t="str">
        <f t="shared" si="19"/>
        <v>SDGExSFmCZ15</v>
      </c>
      <c r="C211" t="s">
        <v>131</v>
      </c>
      <c r="D211" t="s">
        <v>72</v>
      </c>
      <c r="E211" t="s">
        <v>1649</v>
      </c>
      <c r="F211" t="s">
        <v>114</v>
      </c>
      <c r="G211" s="36">
        <f t="shared" si="20"/>
        <v>2563.4699999999998</v>
      </c>
      <c r="H211" t="b">
        <f>INDEX(key!$AT$4:$BI$7,MATCH(LEFT(C211,3),key!$AS$4:$AS$7,0),VALUE(RIGHT(F211,2)))</f>
        <v>1</v>
      </c>
      <c r="J211">
        <f t="shared" si="17"/>
        <v>15</v>
      </c>
      <c r="K211">
        <f t="shared" si="18"/>
        <v>2563.4699999999998</v>
      </c>
      <c r="L211">
        <f t="shared" si="21"/>
        <v>2563.4699999999998</v>
      </c>
    </row>
    <row r="212" spans="2:12" x14ac:dyDescent="0.25">
      <c r="B212" t="str">
        <f t="shared" si="19"/>
        <v>SDGExSFmCZ16</v>
      </c>
      <c r="C212" t="s">
        <v>131</v>
      </c>
      <c r="D212" t="s">
        <v>72</v>
      </c>
      <c r="E212" t="s">
        <v>1649</v>
      </c>
      <c r="F212" t="s">
        <v>115</v>
      </c>
      <c r="G212" s="36">
        <f t="shared" si="20"/>
        <v>0</v>
      </c>
      <c r="H212" t="b">
        <f>INDEX(key!$AT$4:$BI$7,MATCH(LEFT(C212,3),key!$AS$4:$AS$7,0),VALUE(RIGHT(F212,2)))</f>
        <v>0</v>
      </c>
      <c r="J212">
        <f t="shared" si="17"/>
        <v>16</v>
      </c>
      <c r="K212" t="e">
        <f t="shared" si="18"/>
        <v>#N/A</v>
      </c>
      <c r="L212" t="e">
        <f t="shared" si="21"/>
        <v>#N/A</v>
      </c>
    </row>
    <row r="213" spans="2:12" x14ac:dyDescent="0.25">
      <c r="B213" t="str">
        <f t="shared" si="19"/>
        <v>SDGExMFmCZ01</v>
      </c>
      <c r="C213" t="s">
        <v>131</v>
      </c>
      <c r="D213" t="s">
        <v>72</v>
      </c>
      <c r="E213" t="s">
        <v>1650</v>
      </c>
      <c r="F213" t="s">
        <v>48</v>
      </c>
      <c r="G213" s="36">
        <f t="shared" si="20"/>
        <v>0</v>
      </c>
      <c r="H213" t="b">
        <f>INDEX(key!$AT$4:$BI$7,MATCH(LEFT(C213,3),key!$AS$4:$AS$7,0),VALUE(RIGHT(F213,2)))</f>
        <v>0</v>
      </c>
      <c r="J213">
        <f t="shared" si="17"/>
        <v>1</v>
      </c>
      <c r="K213" t="e">
        <f t="shared" si="18"/>
        <v>#N/A</v>
      </c>
      <c r="L213" t="e">
        <f t="shared" si="21"/>
        <v>#N/A</v>
      </c>
    </row>
    <row r="214" spans="2:12" x14ac:dyDescent="0.25">
      <c r="B214" t="str">
        <f t="shared" si="19"/>
        <v>SDGExMFmCZ02</v>
      </c>
      <c r="C214" t="s">
        <v>131</v>
      </c>
      <c r="D214" t="s">
        <v>72</v>
      </c>
      <c r="E214" t="s">
        <v>1650</v>
      </c>
      <c r="F214" t="s">
        <v>101</v>
      </c>
      <c r="G214" s="36">
        <f t="shared" si="20"/>
        <v>0</v>
      </c>
      <c r="H214" t="b">
        <f>INDEX(key!$AT$4:$BI$7,MATCH(LEFT(C214,3),key!$AS$4:$AS$7,0),VALUE(RIGHT(F214,2)))</f>
        <v>0</v>
      </c>
      <c r="J214">
        <f t="shared" si="17"/>
        <v>2</v>
      </c>
      <c r="K214" t="e">
        <f t="shared" si="18"/>
        <v>#N/A</v>
      </c>
      <c r="L214" t="e">
        <f t="shared" si="21"/>
        <v>#N/A</v>
      </c>
    </row>
    <row r="215" spans="2:12" x14ac:dyDescent="0.25">
      <c r="B215" t="str">
        <f t="shared" si="19"/>
        <v>SDGExMFmCZ03</v>
      </c>
      <c r="C215" t="s">
        <v>131</v>
      </c>
      <c r="D215" t="s">
        <v>72</v>
      </c>
      <c r="E215" t="s">
        <v>1650</v>
      </c>
      <c r="F215" t="s">
        <v>102</v>
      </c>
      <c r="G215" s="36">
        <f t="shared" si="20"/>
        <v>0</v>
      </c>
      <c r="H215" t="b">
        <f>INDEX(key!$AT$4:$BI$7,MATCH(LEFT(C215,3),key!$AS$4:$AS$7,0),VALUE(RIGHT(F215,2)))</f>
        <v>0</v>
      </c>
      <c r="J215">
        <f t="shared" si="17"/>
        <v>3</v>
      </c>
      <c r="K215" t="e">
        <f t="shared" si="18"/>
        <v>#N/A</v>
      </c>
      <c r="L215" t="e">
        <f t="shared" si="21"/>
        <v>#N/A</v>
      </c>
    </row>
    <row r="216" spans="2:12" x14ac:dyDescent="0.25">
      <c r="B216" t="str">
        <f t="shared" si="19"/>
        <v>SDGExMFmCZ04</v>
      </c>
      <c r="C216" t="s">
        <v>131</v>
      </c>
      <c r="D216" t="s">
        <v>72</v>
      </c>
      <c r="E216" t="s">
        <v>1650</v>
      </c>
      <c r="F216" t="s">
        <v>103</v>
      </c>
      <c r="G216" s="36">
        <f t="shared" si="20"/>
        <v>0</v>
      </c>
      <c r="H216" t="b">
        <f>INDEX(key!$AT$4:$BI$7,MATCH(LEFT(C216,3),key!$AS$4:$AS$7,0),VALUE(RIGHT(F216,2)))</f>
        <v>0</v>
      </c>
      <c r="J216">
        <f t="shared" si="17"/>
        <v>4</v>
      </c>
      <c r="K216" t="e">
        <f t="shared" si="18"/>
        <v>#N/A</v>
      </c>
      <c r="L216" t="e">
        <f t="shared" si="21"/>
        <v>#N/A</v>
      </c>
    </row>
    <row r="217" spans="2:12" x14ac:dyDescent="0.25">
      <c r="B217" t="str">
        <f t="shared" si="19"/>
        <v>SDGExMFmCZ05</v>
      </c>
      <c r="C217" t="s">
        <v>131</v>
      </c>
      <c r="D217" t="s">
        <v>72</v>
      </c>
      <c r="E217" t="s">
        <v>1650</v>
      </c>
      <c r="F217" t="s">
        <v>104</v>
      </c>
      <c r="G217" s="36">
        <f t="shared" si="20"/>
        <v>0</v>
      </c>
      <c r="H217" t="b">
        <f>INDEX(key!$AT$4:$BI$7,MATCH(LEFT(C217,3),key!$AS$4:$AS$7,0),VALUE(RIGHT(F217,2)))</f>
        <v>0</v>
      </c>
      <c r="J217">
        <f t="shared" si="17"/>
        <v>5</v>
      </c>
      <c r="K217" t="e">
        <f t="shared" si="18"/>
        <v>#N/A</v>
      </c>
      <c r="L217" t="e">
        <f t="shared" si="21"/>
        <v>#N/A</v>
      </c>
    </row>
    <row r="218" spans="2:12" x14ac:dyDescent="0.25">
      <c r="B218" t="str">
        <f t="shared" si="19"/>
        <v>SDGExMFmCZ06</v>
      </c>
      <c r="C218" t="s">
        <v>131</v>
      </c>
      <c r="D218" t="s">
        <v>72</v>
      </c>
      <c r="E218" t="s">
        <v>1650</v>
      </c>
      <c r="F218" t="s">
        <v>105</v>
      </c>
      <c r="G218" s="36">
        <f t="shared" si="20"/>
        <v>16900.29</v>
      </c>
      <c r="H218" t="b">
        <f>INDEX(key!$AT$4:$BI$7,MATCH(LEFT(C218,3),key!$AS$4:$AS$7,0),VALUE(RIGHT(F218,2)))</f>
        <v>1</v>
      </c>
      <c r="J218">
        <f t="shared" si="17"/>
        <v>6</v>
      </c>
      <c r="K218">
        <f t="shared" si="18"/>
        <v>16900.29</v>
      </c>
      <c r="L218">
        <f t="shared" si="21"/>
        <v>16900.29</v>
      </c>
    </row>
    <row r="219" spans="2:12" x14ac:dyDescent="0.25">
      <c r="B219" t="str">
        <f t="shared" si="19"/>
        <v>SDGExMFmCZ07</v>
      </c>
      <c r="C219" t="s">
        <v>131</v>
      </c>
      <c r="D219" t="s">
        <v>72</v>
      </c>
      <c r="E219" t="s">
        <v>1650</v>
      </c>
      <c r="F219" t="s">
        <v>106</v>
      </c>
      <c r="G219" s="36">
        <f t="shared" si="20"/>
        <v>226686.09</v>
      </c>
      <c r="H219" t="b">
        <f>INDEX(key!$AT$4:$BI$7,MATCH(LEFT(C219,3),key!$AS$4:$AS$7,0),VALUE(RIGHT(F219,2)))</f>
        <v>1</v>
      </c>
      <c r="J219">
        <f t="shared" si="17"/>
        <v>7</v>
      </c>
      <c r="K219">
        <f t="shared" si="18"/>
        <v>226686.09</v>
      </c>
      <c r="L219">
        <f t="shared" si="21"/>
        <v>226686.09</v>
      </c>
    </row>
    <row r="220" spans="2:12" x14ac:dyDescent="0.25">
      <c r="B220" t="str">
        <f t="shared" si="19"/>
        <v>SDGExMFmCZ08</v>
      </c>
      <c r="C220" t="s">
        <v>131</v>
      </c>
      <c r="D220" t="s">
        <v>72</v>
      </c>
      <c r="E220" t="s">
        <v>1650</v>
      </c>
      <c r="F220" t="s">
        <v>107</v>
      </c>
      <c r="G220" s="36">
        <f t="shared" si="20"/>
        <v>14769.58</v>
      </c>
      <c r="H220" t="b">
        <f>INDEX(key!$AT$4:$BI$7,MATCH(LEFT(C220,3),key!$AS$4:$AS$7,0),VALUE(RIGHT(F220,2)))</f>
        <v>1</v>
      </c>
      <c r="J220">
        <f t="shared" si="17"/>
        <v>8</v>
      </c>
      <c r="K220">
        <f t="shared" si="18"/>
        <v>14769.58</v>
      </c>
      <c r="L220">
        <f t="shared" si="21"/>
        <v>14769.58</v>
      </c>
    </row>
    <row r="221" spans="2:12" x14ac:dyDescent="0.25">
      <c r="B221" t="str">
        <f t="shared" si="19"/>
        <v>SDGExMFmCZ09</v>
      </c>
      <c r="C221" t="s">
        <v>131</v>
      </c>
      <c r="D221" t="s">
        <v>72</v>
      </c>
      <c r="E221" t="s">
        <v>1650</v>
      </c>
      <c r="F221" t="s">
        <v>108</v>
      </c>
      <c r="G221" s="36">
        <f t="shared" si="20"/>
        <v>0</v>
      </c>
      <c r="H221" t="b">
        <f>INDEX(key!$AT$4:$BI$7,MATCH(LEFT(C221,3),key!$AS$4:$AS$7,0),VALUE(RIGHT(F221,2)))</f>
        <v>0</v>
      </c>
      <c r="J221">
        <f t="shared" si="17"/>
        <v>9</v>
      </c>
      <c r="K221" t="e">
        <f t="shared" si="18"/>
        <v>#N/A</v>
      </c>
      <c r="L221" t="e">
        <f t="shared" si="21"/>
        <v>#N/A</v>
      </c>
    </row>
    <row r="222" spans="2:12" x14ac:dyDescent="0.25">
      <c r="B222" t="str">
        <f t="shared" si="19"/>
        <v>SDGExMFmCZ10</v>
      </c>
      <c r="C222" t="s">
        <v>131</v>
      </c>
      <c r="D222" t="s">
        <v>72</v>
      </c>
      <c r="E222" t="s">
        <v>1650</v>
      </c>
      <c r="F222" t="s">
        <v>109</v>
      </c>
      <c r="G222" s="36">
        <f t="shared" si="20"/>
        <v>66716.17</v>
      </c>
      <c r="H222" t="b">
        <f>INDEX(key!$AT$4:$BI$7,MATCH(LEFT(C222,3),key!$AS$4:$AS$7,0),VALUE(RIGHT(F222,2)))</f>
        <v>1</v>
      </c>
      <c r="J222">
        <f t="shared" si="17"/>
        <v>10</v>
      </c>
      <c r="K222">
        <f t="shared" si="18"/>
        <v>66716.17</v>
      </c>
      <c r="L222">
        <f t="shared" si="21"/>
        <v>66716.17</v>
      </c>
    </row>
    <row r="223" spans="2:12" x14ac:dyDescent="0.25">
      <c r="B223" t="str">
        <f t="shared" si="19"/>
        <v>SDGExMFmCZ11</v>
      </c>
      <c r="C223" t="s">
        <v>131</v>
      </c>
      <c r="D223" t="s">
        <v>72</v>
      </c>
      <c r="E223" t="s">
        <v>1650</v>
      </c>
      <c r="F223" t="s">
        <v>110</v>
      </c>
      <c r="G223" s="36">
        <f t="shared" si="20"/>
        <v>0</v>
      </c>
      <c r="H223" t="b">
        <f>INDEX(key!$AT$4:$BI$7,MATCH(LEFT(C223,3),key!$AS$4:$AS$7,0),VALUE(RIGHT(F223,2)))</f>
        <v>0</v>
      </c>
      <c r="J223">
        <f t="shared" si="17"/>
        <v>11</v>
      </c>
      <c r="K223" t="e">
        <f t="shared" si="18"/>
        <v>#N/A</v>
      </c>
      <c r="L223" t="e">
        <f t="shared" si="21"/>
        <v>#N/A</v>
      </c>
    </row>
    <row r="224" spans="2:12" x14ac:dyDescent="0.25">
      <c r="B224" t="str">
        <f t="shared" si="19"/>
        <v>SDGExMFmCZ12</v>
      </c>
      <c r="C224" t="s">
        <v>131</v>
      </c>
      <c r="D224" t="s">
        <v>72</v>
      </c>
      <c r="E224" t="s">
        <v>1650</v>
      </c>
      <c r="F224" t="s">
        <v>111</v>
      </c>
      <c r="G224" s="36">
        <f t="shared" si="20"/>
        <v>0</v>
      </c>
      <c r="H224" t="b">
        <f>INDEX(key!$AT$4:$BI$7,MATCH(LEFT(C224,3),key!$AS$4:$AS$7,0),VALUE(RIGHT(F224,2)))</f>
        <v>0</v>
      </c>
      <c r="J224">
        <f t="shared" si="17"/>
        <v>12</v>
      </c>
      <c r="K224" t="e">
        <f t="shared" si="18"/>
        <v>#N/A</v>
      </c>
      <c r="L224" t="e">
        <f t="shared" si="21"/>
        <v>#N/A</v>
      </c>
    </row>
    <row r="225" spans="2:12" x14ac:dyDescent="0.25">
      <c r="B225" t="str">
        <f t="shared" si="19"/>
        <v>SDGExMFmCZ13</v>
      </c>
      <c r="C225" t="s">
        <v>131</v>
      </c>
      <c r="D225" t="s">
        <v>72</v>
      </c>
      <c r="E225" t="s">
        <v>1650</v>
      </c>
      <c r="F225" t="s">
        <v>112</v>
      </c>
      <c r="G225" s="36">
        <f t="shared" si="20"/>
        <v>0</v>
      </c>
      <c r="H225" t="b">
        <f>INDEX(key!$AT$4:$BI$7,MATCH(LEFT(C225,3),key!$AS$4:$AS$7,0),VALUE(RIGHT(F225,2)))</f>
        <v>0</v>
      </c>
      <c r="J225">
        <f t="shared" si="17"/>
        <v>13</v>
      </c>
      <c r="K225" t="e">
        <f t="shared" si="18"/>
        <v>#N/A</v>
      </c>
      <c r="L225" t="e">
        <f t="shared" si="21"/>
        <v>#N/A</v>
      </c>
    </row>
    <row r="226" spans="2:12" x14ac:dyDescent="0.25">
      <c r="B226" t="str">
        <f t="shared" si="19"/>
        <v>SDGExMFmCZ14</v>
      </c>
      <c r="C226" t="s">
        <v>131</v>
      </c>
      <c r="D226" t="s">
        <v>72</v>
      </c>
      <c r="E226" t="s">
        <v>1650</v>
      </c>
      <c r="F226" t="s">
        <v>113</v>
      </c>
      <c r="G226" s="36">
        <f t="shared" si="20"/>
        <v>259.97000000000003</v>
      </c>
      <c r="H226" t="b">
        <f>INDEX(key!$AT$4:$BI$7,MATCH(LEFT(C226,3),key!$AS$4:$AS$7,0),VALUE(RIGHT(F226,2)))</f>
        <v>1</v>
      </c>
      <c r="J226">
        <f t="shared" si="17"/>
        <v>14</v>
      </c>
      <c r="K226">
        <f t="shared" si="18"/>
        <v>259.97000000000003</v>
      </c>
      <c r="L226">
        <f t="shared" si="21"/>
        <v>259.97000000000003</v>
      </c>
    </row>
    <row r="227" spans="2:12" x14ac:dyDescent="0.25">
      <c r="B227" t="str">
        <f t="shared" si="19"/>
        <v>SDGExMFmCZ15</v>
      </c>
      <c r="C227" t="s">
        <v>131</v>
      </c>
      <c r="D227" t="s">
        <v>72</v>
      </c>
      <c r="E227" t="s">
        <v>1650</v>
      </c>
      <c r="F227" t="s">
        <v>114</v>
      </c>
      <c r="G227" s="36">
        <f t="shared" si="20"/>
        <v>179.12</v>
      </c>
      <c r="H227" t="b">
        <f>INDEX(key!$AT$4:$BI$7,MATCH(LEFT(C227,3),key!$AS$4:$AS$7,0),VALUE(RIGHT(F227,2)))</f>
        <v>1</v>
      </c>
      <c r="J227">
        <f t="shared" si="17"/>
        <v>15</v>
      </c>
      <c r="K227">
        <f t="shared" si="18"/>
        <v>179.12</v>
      </c>
      <c r="L227">
        <f t="shared" si="21"/>
        <v>179.12</v>
      </c>
    </row>
    <row r="228" spans="2:12" x14ac:dyDescent="0.25">
      <c r="B228" t="str">
        <f t="shared" si="19"/>
        <v>SDGExMFmCZ16</v>
      </c>
      <c r="C228" t="s">
        <v>131</v>
      </c>
      <c r="D228" t="s">
        <v>72</v>
      </c>
      <c r="E228" t="s">
        <v>1650</v>
      </c>
      <c r="F228" t="s">
        <v>115</v>
      </c>
      <c r="G228" s="36">
        <f t="shared" si="20"/>
        <v>0</v>
      </c>
      <c r="H228" t="b">
        <f>INDEX(key!$AT$4:$BI$7,MATCH(LEFT(C228,3),key!$AS$4:$AS$7,0),VALUE(RIGHT(F228,2)))</f>
        <v>0</v>
      </c>
      <c r="J228">
        <f t="shared" si="17"/>
        <v>16</v>
      </c>
      <c r="K228" t="e">
        <f t="shared" si="18"/>
        <v>#N/A</v>
      </c>
      <c r="L228" t="e">
        <f t="shared" si="21"/>
        <v>#N/A</v>
      </c>
    </row>
    <row r="229" spans="2:12" x14ac:dyDescent="0.25">
      <c r="B229" t="str">
        <f t="shared" si="19"/>
        <v>SDGExDMoCZ01</v>
      </c>
      <c r="C229" t="s">
        <v>131</v>
      </c>
      <c r="D229" t="s">
        <v>72</v>
      </c>
      <c r="E229" t="s">
        <v>1651</v>
      </c>
      <c r="F229" t="s">
        <v>48</v>
      </c>
      <c r="G229" s="36">
        <f t="shared" si="20"/>
        <v>0</v>
      </c>
      <c r="H229" t="b">
        <f>INDEX(key!$AT$4:$BI$7,MATCH(LEFT(C229,3),key!$AS$4:$AS$7,0),VALUE(RIGHT(F229,2)))</f>
        <v>0</v>
      </c>
      <c r="J229">
        <f t="shared" si="17"/>
        <v>1</v>
      </c>
      <c r="K229" t="e">
        <f t="shared" si="18"/>
        <v>#N/A</v>
      </c>
      <c r="L229" t="e">
        <f t="shared" si="21"/>
        <v>#N/A</v>
      </c>
    </row>
    <row r="230" spans="2:12" x14ac:dyDescent="0.25">
      <c r="B230" t="str">
        <f t="shared" si="19"/>
        <v>SDGExDMoCZ02</v>
      </c>
      <c r="C230" t="s">
        <v>131</v>
      </c>
      <c r="D230" t="s">
        <v>72</v>
      </c>
      <c r="E230" t="s">
        <v>1651</v>
      </c>
      <c r="F230" t="s">
        <v>101</v>
      </c>
      <c r="G230" s="36">
        <f t="shared" si="20"/>
        <v>0</v>
      </c>
      <c r="H230" t="b">
        <f>INDEX(key!$AT$4:$BI$7,MATCH(LEFT(C230,3),key!$AS$4:$AS$7,0),VALUE(RIGHT(F230,2)))</f>
        <v>0</v>
      </c>
      <c r="J230">
        <f t="shared" si="17"/>
        <v>2</v>
      </c>
      <c r="K230" t="e">
        <f t="shared" si="18"/>
        <v>#N/A</v>
      </c>
      <c r="L230" t="e">
        <f t="shared" si="21"/>
        <v>#N/A</v>
      </c>
    </row>
    <row r="231" spans="2:12" x14ac:dyDescent="0.25">
      <c r="B231" t="str">
        <f t="shared" si="19"/>
        <v>SDGExDMoCZ03</v>
      </c>
      <c r="C231" t="s">
        <v>131</v>
      </c>
      <c r="D231" t="s">
        <v>72</v>
      </c>
      <c r="E231" t="s">
        <v>1651</v>
      </c>
      <c r="F231" t="s">
        <v>102</v>
      </c>
      <c r="G231" s="36">
        <f t="shared" si="20"/>
        <v>0</v>
      </c>
      <c r="H231" t="b">
        <f>INDEX(key!$AT$4:$BI$7,MATCH(LEFT(C231,3),key!$AS$4:$AS$7,0),VALUE(RIGHT(F231,2)))</f>
        <v>0</v>
      </c>
      <c r="J231">
        <f t="shared" si="17"/>
        <v>3</v>
      </c>
      <c r="K231" t="e">
        <f t="shared" si="18"/>
        <v>#N/A</v>
      </c>
      <c r="L231" t="e">
        <f t="shared" si="21"/>
        <v>#N/A</v>
      </c>
    </row>
    <row r="232" spans="2:12" x14ac:dyDescent="0.25">
      <c r="B232" t="str">
        <f t="shared" si="19"/>
        <v>SDGExDMoCZ04</v>
      </c>
      <c r="C232" t="s">
        <v>131</v>
      </c>
      <c r="D232" t="s">
        <v>72</v>
      </c>
      <c r="E232" t="s">
        <v>1651</v>
      </c>
      <c r="F232" t="s">
        <v>103</v>
      </c>
      <c r="G232" s="36">
        <f t="shared" si="20"/>
        <v>0</v>
      </c>
      <c r="H232" t="b">
        <f>INDEX(key!$AT$4:$BI$7,MATCH(LEFT(C232,3),key!$AS$4:$AS$7,0),VALUE(RIGHT(F232,2)))</f>
        <v>0</v>
      </c>
      <c r="J232">
        <f t="shared" si="17"/>
        <v>4</v>
      </c>
      <c r="K232" t="e">
        <f t="shared" si="18"/>
        <v>#N/A</v>
      </c>
      <c r="L232" t="e">
        <f t="shared" si="21"/>
        <v>#N/A</v>
      </c>
    </row>
    <row r="233" spans="2:12" x14ac:dyDescent="0.25">
      <c r="B233" t="str">
        <f t="shared" si="19"/>
        <v>SDGExDMoCZ05</v>
      </c>
      <c r="C233" t="s">
        <v>131</v>
      </c>
      <c r="D233" t="s">
        <v>72</v>
      </c>
      <c r="E233" t="s">
        <v>1651</v>
      </c>
      <c r="F233" t="s">
        <v>104</v>
      </c>
      <c r="G233" s="36">
        <f t="shared" si="20"/>
        <v>0</v>
      </c>
      <c r="H233" t="b">
        <f>INDEX(key!$AT$4:$BI$7,MATCH(LEFT(C233,3),key!$AS$4:$AS$7,0),VALUE(RIGHT(F233,2)))</f>
        <v>0</v>
      </c>
      <c r="J233">
        <f t="shared" si="17"/>
        <v>5</v>
      </c>
      <c r="K233" t="e">
        <f t="shared" si="18"/>
        <v>#N/A</v>
      </c>
      <c r="L233" t="e">
        <f t="shared" si="21"/>
        <v>#N/A</v>
      </c>
    </row>
    <row r="234" spans="2:12" x14ac:dyDescent="0.25">
      <c r="B234" t="str">
        <f t="shared" si="19"/>
        <v>SDGExDMoCZ06</v>
      </c>
      <c r="C234" t="s">
        <v>131</v>
      </c>
      <c r="D234" t="s">
        <v>72</v>
      </c>
      <c r="E234" t="s">
        <v>1651</v>
      </c>
      <c r="F234" t="s">
        <v>105</v>
      </c>
      <c r="G234" s="36">
        <f t="shared" si="20"/>
        <v>1</v>
      </c>
      <c r="H234" t="b">
        <f>INDEX(key!$AT$4:$BI$7,MATCH(LEFT(C234,3),key!$AS$4:$AS$7,0),VALUE(RIGHT(F234,2)))</f>
        <v>1</v>
      </c>
      <c r="J234">
        <f t="shared" si="17"/>
        <v>6</v>
      </c>
      <c r="K234" t="e">
        <f t="shared" si="18"/>
        <v>#N/A</v>
      </c>
      <c r="L234">
        <f t="shared" si="21"/>
        <v>1</v>
      </c>
    </row>
    <row r="235" spans="2:12" x14ac:dyDescent="0.25">
      <c r="B235" t="str">
        <f t="shared" si="19"/>
        <v>SDGExDMoCZ07</v>
      </c>
      <c r="C235" t="s">
        <v>131</v>
      </c>
      <c r="D235" t="s">
        <v>72</v>
      </c>
      <c r="E235" t="s">
        <v>1651</v>
      </c>
      <c r="F235" t="s">
        <v>106</v>
      </c>
      <c r="G235" s="36">
        <f t="shared" si="20"/>
        <v>24885.616000000002</v>
      </c>
      <c r="H235" t="b">
        <f>INDEX(key!$AT$4:$BI$7,MATCH(LEFT(C235,3),key!$AS$4:$AS$7,0),VALUE(RIGHT(F235,2)))</f>
        <v>1</v>
      </c>
      <c r="J235">
        <f t="shared" si="17"/>
        <v>7</v>
      </c>
      <c r="K235">
        <f t="shared" si="18"/>
        <v>24885.616000000002</v>
      </c>
      <c r="L235">
        <f t="shared" si="21"/>
        <v>24885.616000000002</v>
      </c>
    </row>
    <row r="236" spans="2:12" x14ac:dyDescent="0.25">
      <c r="B236" t="str">
        <f t="shared" si="19"/>
        <v>SDGExDMoCZ08</v>
      </c>
      <c r="C236" t="s">
        <v>131</v>
      </c>
      <c r="D236" t="s">
        <v>72</v>
      </c>
      <c r="E236" t="s">
        <v>1651</v>
      </c>
      <c r="F236" t="s">
        <v>107</v>
      </c>
      <c r="G236" s="36">
        <f t="shared" si="20"/>
        <v>2231.1999999999998</v>
      </c>
      <c r="H236" t="b">
        <f>INDEX(key!$AT$4:$BI$7,MATCH(LEFT(C236,3),key!$AS$4:$AS$7,0),VALUE(RIGHT(F236,2)))</f>
        <v>1</v>
      </c>
      <c r="J236">
        <f t="shared" si="17"/>
        <v>8</v>
      </c>
      <c r="K236">
        <f t="shared" si="18"/>
        <v>2231.1999999999998</v>
      </c>
      <c r="L236">
        <f t="shared" si="21"/>
        <v>2231.1999999999998</v>
      </c>
    </row>
    <row r="237" spans="2:12" x14ac:dyDescent="0.25">
      <c r="B237" t="str">
        <f t="shared" si="19"/>
        <v>SDGExDMoCZ09</v>
      </c>
      <c r="C237" t="s">
        <v>131</v>
      </c>
      <c r="D237" t="s">
        <v>72</v>
      </c>
      <c r="E237" t="s">
        <v>1651</v>
      </c>
      <c r="F237" t="s">
        <v>108</v>
      </c>
      <c r="G237" s="36">
        <f t="shared" si="20"/>
        <v>0</v>
      </c>
      <c r="H237" t="b">
        <f>INDEX(key!$AT$4:$BI$7,MATCH(LEFT(C237,3),key!$AS$4:$AS$7,0),VALUE(RIGHT(F237,2)))</f>
        <v>0</v>
      </c>
      <c r="J237">
        <f t="shared" si="17"/>
        <v>9</v>
      </c>
      <c r="K237" t="e">
        <f t="shared" si="18"/>
        <v>#N/A</v>
      </c>
      <c r="L237" t="e">
        <f t="shared" si="21"/>
        <v>#N/A</v>
      </c>
    </row>
    <row r="238" spans="2:12" x14ac:dyDescent="0.25">
      <c r="B238" t="str">
        <f t="shared" si="19"/>
        <v>SDGExDMoCZ10</v>
      </c>
      <c r="C238" t="s">
        <v>131</v>
      </c>
      <c r="D238" t="s">
        <v>72</v>
      </c>
      <c r="E238" t="s">
        <v>1651</v>
      </c>
      <c r="F238" t="s">
        <v>109</v>
      </c>
      <c r="G238" s="36">
        <f t="shared" si="20"/>
        <v>23231.18</v>
      </c>
      <c r="H238" t="b">
        <f>INDEX(key!$AT$4:$BI$7,MATCH(LEFT(C238,3),key!$AS$4:$AS$7,0),VALUE(RIGHT(F238,2)))</f>
        <v>1</v>
      </c>
      <c r="J238">
        <f t="shared" si="17"/>
        <v>10</v>
      </c>
      <c r="K238">
        <f t="shared" si="18"/>
        <v>23231.18</v>
      </c>
      <c r="L238">
        <f t="shared" si="21"/>
        <v>23231.18</v>
      </c>
    </row>
    <row r="239" spans="2:12" x14ac:dyDescent="0.25">
      <c r="B239" t="str">
        <f t="shared" si="19"/>
        <v>SDGExDMoCZ11</v>
      </c>
      <c r="C239" t="s">
        <v>131</v>
      </c>
      <c r="D239" t="s">
        <v>72</v>
      </c>
      <c r="E239" t="s">
        <v>1651</v>
      </c>
      <c r="F239" t="s">
        <v>110</v>
      </c>
      <c r="G239" s="36">
        <f t="shared" si="20"/>
        <v>0</v>
      </c>
      <c r="H239" t="b">
        <f>INDEX(key!$AT$4:$BI$7,MATCH(LEFT(C239,3),key!$AS$4:$AS$7,0),VALUE(RIGHT(F239,2)))</f>
        <v>0</v>
      </c>
      <c r="J239">
        <f t="shared" si="17"/>
        <v>11</v>
      </c>
      <c r="K239" t="e">
        <f t="shared" si="18"/>
        <v>#N/A</v>
      </c>
      <c r="L239" t="e">
        <f t="shared" si="21"/>
        <v>#N/A</v>
      </c>
    </row>
    <row r="240" spans="2:12" x14ac:dyDescent="0.25">
      <c r="B240" t="str">
        <f t="shared" si="19"/>
        <v>SDGExDMoCZ12</v>
      </c>
      <c r="C240" t="s">
        <v>131</v>
      </c>
      <c r="D240" t="s">
        <v>72</v>
      </c>
      <c r="E240" t="s">
        <v>1651</v>
      </c>
      <c r="F240" t="s">
        <v>111</v>
      </c>
      <c r="G240" s="36">
        <f t="shared" si="20"/>
        <v>0</v>
      </c>
      <c r="H240" t="b">
        <f>INDEX(key!$AT$4:$BI$7,MATCH(LEFT(C240,3),key!$AS$4:$AS$7,0),VALUE(RIGHT(F240,2)))</f>
        <v>0</v>
      </c>
      <c r="J240">
        <f t="shared" si="17"/>
        <v>12</v>
      </c>
      <c r="K240" t="e">
        <f t="shared" si="18"/>
        <v>#N/A</v>
      </c>
      <c r="L240" t="e">
        <f t="shared" si="21"/>
        <v>#N/A</v>
      </c>
    </row>
    <row r="241" spans="2:12" x14ac:dyDescent="0.25">
      <c r="B241" t="str">
        <f t="shared" si="19"/>
        <v>SDGExDMoCZ13</v>
      </c>
      <c r="C241" t="s">
        <v>131</v>
      </c>
      <c r="D241" t="s">
        <v>72</v>
      </c>
      <c r="E241" t="s">
        <v>1651</v>
      </c>
      <c r="F241" t="s">
        <v>112</v>
      </c>
      <c r="G241" s="36">
        <f t="shared" si="20"/>
        <v>0</v>
      </c>
      <c r="H241" t="b">
        <f>INDEX(key!$AT$4:$BI$7,MATCH(LEFT(C241,3),key!$AS$4:$AS$7,0),VALUE(RIGHT(F241,2)))</f>
        <v>0</v>
      </c>
      <c r="J241">
        <f t="shared" si="17"/>
        <v>13</v>
      </c>
      <c r="K241" t="e">
        <f t="shared" si="18"/>
        <v>#N/A</v>
      </c>
      <c r="L241" t="e">
        <f t="shared" si="21"/>
        <v>#N/A</v>
      </c>
    </row>
    <row r="242" spans="2:12" x14ac:dyDescent="0.25">
      <c r="B242" t="str">
        <f t="shared" si="19"/>
        <v>SDGExDMoCZ14</v>
      </c>
      <c r="C242" t="s">
        <v>131</v>
      </c>
      <c r="D242" t="s">
        <v>72</v>
      </c>
      <c r="E242" t="s">
        <v>1651</v>
      </c>
      <c r="F242" t="s">
        <v>113</v>
      </c>
      <c r="G242" s="36">
        <f t="shared" si="20"/>
        <v>924.33</v>
      </c>
      <c r="H242" t="b">
        <f>INDEX(key!$AT$4:$BI$7,MATCH(LEFT(C242,3),key!$AS$4:$AS$7,0),VALUE(RIGHT(F242,2)))</f>
        <v>1</v>
      </c>
      <c r="J242">
        <f t="shared" si="17"/>
        <v>14</v>
      </c>
      <c r="K242">
        <f t="shared" si="18"/>
        <v>924.33</v>
      </c>
      <c r="L242">
        <f t="shared" si="21"/>
        <v>924.33</v>
      </c>
    </row>
    <row r="243" spans="2:12" x14ac:dyDescent="0.25">
      <c r="B243" t="str">
        <f t="shared" si="19"/>
        <v>SDGExDMoCZ15</v>
      </c>
      <c r="C243" t="s">
        <v>131</v>
      </c>
      <c r="D243" t="s">
        <v>72</v>
      </c>
      <c r="E243" t="s">
        <v>1651</v>
      </c>
      <c r="F243" t="s">
        <v>114</v>
      </c>
      <c r="G243" s="36">
        <f t="shared" si="20"/>
        <v>1</v>
      </c>
      <c r="H243" t="b">
        <f>INDEX(key!$AT$4:$BI$7,MATCH(LEFT(C243,3),key!$AS$4:$AS$7,0),VALUE(RIGHT(F243,2)))</f>
        <v>1</v>
      </c>
      <c r="J243">
        <f t="shared" si="17"/>
        <v>15</v>
      </c>
      <c r="K243" t="e">
        <f t="shared" si="18"/>
        <v>#N/A</v>
      </c>
      <c r="L243">
        <f t="shared" si="21"/>
        <v>1</v>
      </c>
    </row>
    <row r="244" spans="2:12" x14ac:dyDescent="0.25">
      <c r="B244" t="str">
        <f t="shared" si="19"/>
        <v>SDGExDMoCZ16</v>
      </c>
      <c r="C244" t="s">
        <v>131</v>
      </c>
      <c r="D244" t="s">
        <v>72</v>
      </c>
      <c r="E244" t="s">
        <v>1651</v>
      </c>
      <c r="F244" t="s">
        <v>115</v>
      </c>
      <c r="G244" s="36">
        <f t="shared" si="20"/>
        <v>0</v>
      </c>
      <c r="H244" t="b">
        <f>INDEX(key!$AT$4:$BI$7,MATCH(LEFT(C244,3),key!$AS$4:$AS$7,0),VALUE(RIGHT(F244,2)))</f>
        <v>0</v>
      </c>
      <c r="J244">
        <f t="shared" si="17"/>
        <v>16</v>
      </c>
      <c r="K244" t="e">
        <f t="shared" si="18"/>
        <v>#N/A</v>
      </c>
      <c r="L244" t="e">
        <f t="shared" si="21"/>
        <v>#N/A</v>
      </c>
    </row>
    <row r="245" spans="2:12" x14ac:dyDescent="0.25">
      <c r="B245" t="str">
        <f t="shared" si="19"/>
        <v>SDGNewSFmCZ01</v>
      </c>
      <c r="C245" t="s">
        <v>131</v>
      </c>
      <c r="D245" t="s">
        <v>75</v>
      </c>
      <c r="E245" t="s">
        <v>1649</v>
      </c>
      <c r="F245" t="s">
        <v>48</v>
      </c>
      <c r="G245" s="36">
        <f t="shared" si="20"/>
        <v>0</v>
      </c>
      <c r="H245" t="b">
        <f>INDEX(key!$AT$4:$BI$7,MATCH(LEFT(C245,3),key!$AS$4:$AS$7,0),VALUE(RIGHT(F245,2)))</f>
        <v>0</v>
      </c>
      <c r="J245">
        <f t="shared" ref="J245:J292" si="22">VALUE(RIGHT(F245,2))</f>
        <v>1</v>
      </c>
      <c r="K245" t="e">
        <f t="shared" ref="K245:K292" si="23">VLOOKUP(E245&amp;D245&amp;C245&amp;F245,$N$5:$Q$127,4,FALSE)</f>
        <v>#N/A</v>
      </c>
      <c r="L245" t="e">
        <f t="shared" si="21"/>
        <v>#N/A</v>
      </c>
    </row>
    <row r="246" spans="2:12" x14ac:dyDescent="0.25">
      <c r="B246" t="str">
        <f t="shared" si="19"/>
        <v>SDGNewSFmCZ02</v>
      </c>
      <c r="C246" t="s">
        <v>131</v>
      </c>
      <c r="D246" t="s">
        <v>75</v>
      </c>
      <c r="E246" t="s">
        <v>1649</v>
      </c>
      <c r="F246" t="s">
        <v>101</v>
      </c>
      <c r="G246" s="36">
        <f t="shared" si="20"/>
        <v>0</v>
      </c>
      <c r="H246" t="b">
        <f>INDEX(key!$AT$4:$BI$7,MATCH(LEFT(C246,3),key!$AS$4:$AS$7,0),VALUE(RIGHT(F246,2)))</f>
        <v>0</v>
      </c>
      <c r="J246">
        <f t="shared" si="22"/>
        <v>2</v>
      </c>
      <c r="K246" t="e">
        <f t="shared" si="23"/>
        <v>#N/A</v>
      </c>
      <c r="L246" t="e">
        <f t="shared" si="21"/>
        <v>#N/A</v>
      </c>
    </row>
    <row r="247" spans="2:12" x14ac:dyDescent="0.25">
      <c r="B247" t="str">
        <f t="shared" si="19"/>
        <v>SDGNewSFmCZ03</v>
      </c>
      <c r="C247" t="s">
        <v>131</v>
      </c>
      <c r="D247" t="s">
        <v>75</v>
      </c>
      <c r="E247" t="s">
        <v>1649</v>
      </c>
      <c r="F247" t="s">
        <v>102</v>
      </c>
      <c r="G247" s="36">
        <f t="shared" si="20"/>
        <v>0</v>
      </c>
      <c r="H247" t="b">
        <f>INDEX(key!$AT$4:$BI$7,MATCH(LEFT(C247,3),key!$AS$4:$AS$7,0),VALUE(RIGHT(F247,2)))</f>
        <v>0</v>
      </c>
      <c r="J247">
        <f t="shared" si="22"/>
        <v>3</v>
      </c>
      <c r="K247" t="e">
        <f t="shared" si="23"/>
        <v>#N/A</v>
      </c>
      <c r="L247" t="e">
        <f t="shared" si="21"/>
        <v>#N/A</v>
      </c>
    </row>
    <row r="248" spans="2:12" x14ac:dyDescent="0.25">
      <c r="B248" t="str">
        <f t="shared" si="19"/>
        <v>SDGNewSFmCZ04</v>
      </c>
      <c r="C248" t="s">
        <v>131</v>
      </c>
      <c r="D248" t="s">
        <v>75</v>
      </c>
      <c r="E248" t="s">
        <v>1649</v>
      </c>
      <c r="F248" t="s">
        <v>103</v>
      </c>
      <c r="G248" s="36">
        <f t="shared" si="20"/>
        <v>0</v>
      </c>
      <c r="H248" t="b">
        <f>INDEX(key!$AT$4:$BI$7,MATCH(LEFT(C248,3),key!$AS$4:$AS$7,0),VALUE(RIGHT(F248,2)))</f>
        <v>0</v>
      </c>
      <c r="J248">
        <f t="shared" si="22"/>
        <v>4</v>
      </c>
      <c r="K248" t="e">
        <f t="shared" si="23"/>
        <v>#N/A</v>
      </c>
      <c r="L248" t="e">
        <f t="shared" si="21"/>
        <v>#N/A</v>
      </c>
    </row>
    <row r="249" spans="2:12" x14ac:dyDescent="0.25">
      <c r="B249" t="str">
        <f t="shared" si="19"/>
        <v>SDGNewSFmCZ05</v>
      </c>
      <c r="C249" t="s">
        <v>131</v>
      </c>
      <c r="D249" t="s">
        <v>75</v>
      </c>
      <c r="E249" t="s">
        <v>1649</v>
      </c>
      <c r="F249" t="s">
        <v>104</v>
      </c>
      <c r="G249" s="36">
        <f t="shared" si="20"/>
        <v>0</v>
      </c>
      <c r="H249" t="b">
        <f>INDEX(key!$AT$4:$BI$7,MATCH(LEFT(C249,3),key!$AS$4:$AS$7,0),VALUE(RIGHT(F249,2)))</f>
        <v>0</v>
      </c>
      <c r="J249">
        <f t="shared" si="22"/>
        <v>5</v>
      </c>
      <c r="K249" t="e">
        <f t="shared" si="23"/>
        <v>#N/A</v>
      </c>
      <c r="L249" t="e">
        <f t="shared" si="21"/>
        <v>#N/A</v>
      </c>
    </row>
    <row r="250" spans="2:12" x14ac:dyDescent="0.25">
      <c r="B250" t="str">
        <f t="shared" si="19"/>
        <v>SDGNewSFmCZ06</v>
      </c>
      <c r="C250" t="s">
        <v>131</v>
      </c>
      <c r="D250" t="s">
        <v>75</v>
      </c>
      <c r="E250" t="s">
        <v>1649</v>
      </c>
      <c r="F250" t="s">
        <v>105</v>
      </c>
      <c r="G250" s="36">
        <f t="shared" si="20"/>
        <v>5373.98</v>
      </c>
      <c r="H250" t="b">
        <f>INDEX(key!$AT$4:$BI$7,MATCH(LEFT(C250,3),key!$AS$4:$AS$7,0),VALUE(RIGHT(F250,2)))</f>
        <v>1</v>
      </c>
      <c r="J250">
        <f t="shared" si="22"/>
        <v>6</v>
      </c>
      <c r="K250">
        <f t="shared" si="23"/>
        <v>5373.98</v>
      </c>
      <c r="L250">
        <f t="shared" si="21"/>
        <v>5373.98</v>
      </c>
    </row>
    <row r="251" spans="2:12" x14ac:dyDescent="0.25">
      <c r="B251" t="str">
        <f t="shared" si="19"/>
        <v>SDGNewSFmCZ07</v>
      </c>
      <c r="C251" t="s">
        <v>131</v>
      </c>
      <c r="D251" t="s">
        <v>75</v>
      </c>
      <c r="E251" t="s">
        <v>1649</v>
      </c>
      <c r="F251" t="s">
        <v>106</v>
      </c>
      <c r="G251" s="36">
        <f t="shared" si="20"/>
        <v>12511.08</v>
      </c>
      <c r="H251" t="b">
        <f>INDEX(key!$AT$4:$BI$7,MATCH(LEFT(C251,3),key!$AS$4:$AS$7,0),VALUE(RIGHT(F251,2)))</f>
        <v>1</v>
      </c>
      <c r="J251">
        <f t="shared" si="22"/>
        <v>7</v>
      </c>
      <c r="K251">
        <f t="shared" si="23"/>
        <v>12511.08</v>
      </c>
      <c r="L251">
        <f t="shared" si="21"/>
        <v>12511.08</v>
      </c>
    </row>
    <row r="252" spans="2:12" x14ac:dyDescent="0.25">
      <c r="B252" t="str">
        <f t="shared" si="19"/>
        <v>SDGNewSFmCZ08</v>
      </c>
      <c r="C252" t="s">
        <v>131</v>
      </c>
      <c r="D252" t="s">
        <v>75</v>
      </c>
      <c r="E252" t="s">
        <v>1649</v>
      </c>
      <c r="F252" t="s">
        <v>107</v>
      </c>
      <c r="G252" s="36">
        <f t="shared" si="20"/>
        <v>318.58</v>
      </c>
      <c r="H252" t="b">
        <f>INDEX(key!$AT$4:$BI$7,MATCH(LEFT(C252,3),key!$AS$4:$AS$7,0),VALUE(RIGHT(F252,2)))</f>
        <v>1</v>
      </c>
      <c r="J252">
        <f t="shared" si="22"/>
        <v>8</v>
      </c>
      <c r="K252">
        <f t="shared" si="23"/>
        <v>318.58</v>
      </c>
      <c r="L252">
        <f t="shared" si="21"/>
        <v>318.58</v>
      </c>
    </row>
    <row r="253" spans="2:12" x14ac:dyDescent="0.25">
      <c r="B253" t="str">
        <f t="shared" si="19"/>
        <v>SDGNewSFmCZ09</v>
      </c>
      <c r="C253" t="s">
        <v>131</v>
      </c>
      <c r="D253" t="s">
        <v>75</v>
      </c>
      <c r="E253" t="s">
        <v>1649</v>
      </c>
      <c r="F253" t="s">
        <v>108</v>
      </c>
      <c r="G253" s="36">
        <f t="shared" si="20"/>
        <v>0</v>
      </c>
      <c r="H253" t="b">
        <f>INDEX(key!$AT$4:$BI$7,MATCH(LEFT(C253,3),key!$AS$4:$AS$7,0),VALUE(RIGHT(F253,2)))</f>
        <v>0</v>
      </c>
      <c r="J253">
        <f t="shared" si="22"/>
        <v>9</v>
      </c>
      <c r="K253" t="e">
        <f t="shared" si="23"/>
        <v>#N/A</v>
      </c>
      <c r="L253" t="e">
        <f t="shared" si="21"/>
        <v>#N/A</v>
      </c>
    </row>
    <row r="254" spans="2:12" x14ac:dyDescent="0.25">
      <c r="B254" t="str">
        <f t="shared" si="19"/>
        <v>SDGNewSFmCZ10</v>
      </c>
      <c r="C254" t="s">
        <v>131</v>
      </c>
      <c r="D254" t="s">
        <v>75</v>
      </c>
      <c r="E254" t="s">
        <v>1649</v>
      </c>
      <c r="F254" t="s">
        <v>109</v>
      </c>
      <c r="G254" s="36">
        <f t="shared" si="20"/>
        <v>8032.94</v>
      </c>
      <c r="H254" t="b">
        <f>INDEX(key!$AT$4:$BI$7,MATCH(LEFT(C254,3),key!$AS$4:$AS$7,0),VALUE(RIGHT(F254,2)))</f>
        <v>1</v>
      </c>
      <c r="J254">
        <f t="shared" si="22"/>
        <v>10</v>
      </c>
      <c r="K254">
        <f t="shared" si="23"/>
        <v>8032.94</v>
      </c>
      <c r="L254">
        <f t="shared" si="21"/>
        <v>8032.94</v>
      </c>
    </row>
    <row r="255" spans="2:12" x14ac:dyDescent="0.25">
      <c r="B255" t="str">
        <f t="shared" si="19"/>
        <v>SDGNewSFmCZ11</v>
      </c>
      <c r="C255" t="s">
        <v>131</v>
      </c>
      <c r="D255" t="s">
        <v>75</v>
      </c>
      <c r="E255" t="s">
        <v>1649</v>
      </c>
      <c r="F255" t="s">
        <v>110</v>
      </c>
      <c r="G255" s="36">
        <f t="shared" si="20"/>
        <v>0</v>
      </c>
      <c r="H255" t="b">
        <f>INDEX(key!$AT$4:$BI$7,MATCH(LEFT(C255,3),key!$AS$4:$AS$7,0),VALUE(RIGHT(F255,2)))</f>
        <v>0</v>
      </c>
      <c r="J255">
        <f t="shared" si="22"/>
        <v>11</v>
      </c>
      <c r="K255" t="e">
        <f t="shared" si="23"/>
        <v>#N/A</v>
      </c>
      <c r="L255" t="e">
        <f t="shared" si="21"/>
        <v>#N/A</v>
      </c>
    </row>
    <row r="256" spans="2:12" x14ac:dyDescent="0.25">
      <c r="B256" t="str">
        <f t="shared" si="19"/>
        <v>SDGNewSFmCZ12</v>
      </c>
      <c r="C256" t="s">
        <v>131</v>
      </c>
      <c r="D256" t="s">
        <v>75</v>
      </c>
      <c r="E256" t="s">
        <v>1649</v>
      </c>
      <c r="F256" t="s">
        <v>111</v>
      </c>
      <c r="G256" s="36">
        <f t="shared" si="20"/>
        <v>0</v>
      </c>
      <c r="H256" t="b">
        <f>INDEX(key!$AT$4:$BI$7,MATCH(LEFT(C256,3),key!$AS$4:$AS$7,0),VALUE(RIGHT(F256,2)))</f>
        <v>0</v>
      </c>
      <c r="J256">
        <f t="shared" si="22"/>
        <v>12</v>
      </c>
      <c r="K256" t="e">
        <f t="shared" si="23"/>
        <v>#N/A</v>
      </c>
      <c r="L256" t="e">
        <f t="shared" si="21"/>
        <v>#N/A</v>
      </c>
    </row>
    <row r="257" spans="2:12" x14ac:dyDescent="0.25">
      <c r="B257" t="str">
        <f t="shared" si="19"/>
        <v>SDGNewSFmCZ13</v>
      </c>
      <c r="C257" t="s">
        <v>131</v>
      </c>
      <c r="D257" t="s">
        <v>75</v>
      </c>
      <c r="E257" t="s">
        <v>1649</v>
      </c>
      <c r="F257" t="s">
        <v>112</v>
      </c>
      <c r="G257" s="36">
        <f t="shared" si="20"/>
        <v>0</v>
      </c>
      <c r="H257" t="b">
        <f>INDEX(key!$AT$4:$BI$7,MATCH(LEFT(C257,3),key!$AS$4:$AS$7,0),VALUE(RIGHT(F257,2)))</f>
        <v>0</v>
      </c>
      <c r="J257">
        <f t="shared" si="22"/>
        <v>13</v>
      </c>
      <c r="K257" t="e">
        <f t="shared" si="23"/>
        <v>#N/A</v>
      </c>
      <c r="L257" t="e">
        <f t="shared" si="21"/>
        <v>#N/A</v>
      </c>
    </row>
    <row r="258" spans="2:12" x14ac:dyDescent="0.25">
      <c r="B258" t="str">
        <f t="shared" si="19"/>
        <v>SDGNewSFmCZ14</v>
      </c>
      <c r="C258" t="s">
        <v>131</v>
      </c>
      <c r="D258" t="s">
        <v>75</v>
      </c>
      <c r="E258" t="s">
        <v>1649</v>
      </c>
      <c r="F258" t="s">
        <v>113</v>
      </c>
      <c r="G258" s="36">
        <f t="shared" si="20"/>
        <v>171.1</v>
      </c>
      <c r="H258" t="b">
        <f>INDEX(key!$AT$4:$BI$7,MATCH(LEFT(C258,3),key!$AS$4:$AS$7,0),VALUE(RIGHT(F258,2)))</f>
        <v>1</v>
      </c>
      <c r="J258">
        <f t="shared" si="22"/>
        <v>14</v>
      </c>
      <c r="K258">
        <f t="shared" si="23"/>
        <v>171.1</v>
      </c>
      <c r="L258">
        <f t="shared" si="21"/>
        <v>171.1</v>
      </c>
    </row>
    <row r="259" spans="2:12" x14ac:dyDescent="0.25">
      <c r="B259" t="str">
        <f t="shared" si="19"/>
        <v>SDGNewSFmCZ15</v>
      </c>
      <c r="C259" t="s">
        <v>131</v>
      </c>
      <c r="D259" t="s">
        <v>75</v>
      </c>
      <c r="E259" t="s">
        <v>1649</v>
      </c>
      <c r="F259" t="s">
        <v>114</v>
      </c>
      <c r="G259" s="36">
        <f t="shared" si="20"/>
        <v>1</v>
      </c>
      <c r="H259" t="b">
        <f>INDEX(key!$AT$4:$BI$7,MATCH(LEFT(C259,3),key!$AS$4:$AS$7,0),VALUE(RIGHT(F259,2)))</f>
        <v>1</v>
      </c>
      <c r="J259">
        <f t="shared" si="22"/>
        <v>15</v>
      </c>
      <c r="K259" t="e">
        <f t="shared" si="23"/>
        <v>#N/A</v>
      </c>
      <c r="L259">
        <f t="shared" si="21"/>
        <v>1</v>
      </c>
    </row>
    <row r="260" spans="2:12" x14ac:dyDescent="0.25">
      <c r="B260" t="str">
        <f t="shared" si="19"/>
        <v>SDGNewSFmCZ16</v>
      </c>
      <c r="C260" t="s">
        <v>131</v>
      </c>
      <c r="D260" t="s">
        <v>75</v>
      </c>
      <c r="E260" t="s">
        <v>1649</v>
      </c>
      <c r="F260" t="s">
        <v>115</v>
      </c>
      <c r="G260" s="36">
        <f t="shared" si="20"/>
        <v>0</v>
      </c>
      <c r="H260" t="b">
        <f>INDEX(key!$AT$4:$BI$7,MATCH(LEFT(C260,3),key!$AS$4:$AS$7,0),VALUE(RIGHT(F260,2)))</f>
        <v>0</v>
      </c>
      <c r="J260">
        <f t="shared" si="22"/>
        <v>16</v>
      </c>
      <c r="K260" t="e">
        <f t="shared" si="23"/>
        <v>#N/A</v>
      </c>
      <c r="L260" t="e">
        <f t="shared" si="21"/>
        <v>#N/A</v>
      </c>
    </row>
    <row r="261" spans="2:12" x14ac:dyDescent="0.25">
      <c r="B261" t="str">
        <f t="shared" si="19"/>
        <v>SDGNewMFmCZ01</v>
      </c>
      <c r="C261" t="s">
        <v>131</v>
      </c>
      <c r="D261" t="s">
        <v>75</v>
      </c>
      <c r="E261" t="s">
        <v>1650</v>
      </c>
      <c r="F261" t="s">
        <v>48</v>
      </c>
      <c r="G261" s="36">
        <f t="shared" si="20"/>
        <v>0</v>
      </c>
      <c r="H261" t="b">
        <f>INDEX(key!$AT$4:$BI$7,MATCH(LEFT(C261,3),key!$AS$4:$AS$7,0),VALUE(RIGHT(F261,2)))</f>
        <v>0</v>
      </c>
      <c r="J261">
        <f t="shared" si="22"/>
        <v>1</v>
      </c>
      <c r="K261" t="e">
        <f t="shared" si="23"/>
        <v>#N/A</v>
      </c>
      <c r="L261" t="e">
        <f t="shared" si="21"/>
        <v>#N/A</v>
      </c>
    </row>
    <row r="262" spans="2:12" x14ac:dyDescent="0.25">
      <c r="B262" t="str">
        <f t="shared" ref="B262:B292" si="24">C262&amp;D262&amp;E262&amp;F262</f>
        <v>SDGNewMFmCZ02</v>
      </c>
      <c r="C262" t="s">
        <v>131</v>
      </c>
      <c r="D262" t="s">
        <v>75</v>
      </c>
      <c r="E262" t="s">
        <v>1650</v>
      </c>
      <c r="F262" t="s">
        <v>101</v>
      </c>
      <c r="G262" s="36">
        <f t="shared" ref="G262:G292" si="25">IF(ISNA(L262),0,L262)</f>
        <v>0</v>
      </c>
      <c r="H262" t="b">
        <f>INDEX(key!$AT$4:$BI$7,MATCH(LEFT(C262,3),key!$AS$4:$AS$7,0),VALUE(RIGHT(F262,2)))</f>
        <v>0</v>
      </c>
      <c r="J262">
        <f t="shared" si="22"/>
        <v>2</v>
      </c>
      <c r="K262" t="e">
        <f t="shared" si="23"/>
        <v>#N/A</v>
      </c>
      <c r="L262" t="e">
        <f t="shared" ref="L262:L292" si="26">IF(AND(H262,ISNA(K262)),1,K262)</f>
        <v>#N/A</v>
      </c>
    </row>
    <row r="263" spans="2:12" x14ac:dyDescent="0.25">
      <c r="B263" t="str">
        <f t="shared" si="24"/>
        <v>SDGNewMFmCZ03</v>
      </c>
      <c r="C263" t="s">
        <v>131</v>
      </c>
      <c r="D263" t="s">
        <v>75</v>
      </c>
      <c r="E263" t="s">
        <v>1650</v>
      </c>
      <c r="F263" t="s">
        <v>102</v>
      </c>
      <c r="G263" s="36">
        <f t="shared" si="25"/>
        <v>0</v>
      </c>
      <c r="H263" t="b">
        <f>INDEX(key!$AT$4:$BI$7,MATCH(LEFT(C263,3),key!$AS$4:$AS$7,0),VALUE(RIGHT(F263,2)))</f>
        <v>0</v>
      </c>
      <c r="J263">
        <f t="shared" si="22"/>
        <v>3</v>
      </c>
      <c r="K263" t="e">
        <f t="shared" si="23"/>
        <v>#N/A</v>
      </c>
      <c r="L263" t="e">
        <f t="shared" si="26"/>
        <v>#N/A</v>
      </c>
    </row>
    <row r="264" spans="2:12" x14ac:dyDescent="0.25">
      <c r="B264" t="str">
        <f t="shared" si="24"/>
        <v>SDGNewMFmCZ04</v>
      </c>
      <c r="C264" t="s">
        <v>131</v>
      </c>
      <c r="D264" t="s">
        <v>75</v>
      </c>
      <c r="E264" t="s">
        <v>1650</v>
      </c>
      <c r="F264" t="s">
        <v>103</v>
      </c>
      <c r="G264" s="36">
        <f t="shared" si="25"/>
        <v>0</v>
      </c>
      <c r="H264" t="b">
        <f>INDEX(key!$AT$4:$BI$7,MATCH(LEFT(C264,3),key!$AS$4:$AS$7,0),VALUE(RIGHT(F264,2)))</f>
        <v>0</v>
      </c>
      <c r="J264">
        <f t="shared" si="22"/>
        <v>4</v>
      </c>
      <c r="K264" t="e">
        <f t="shared" si="23"/>
        <v>#N/A</v>
      </c>
      <c r="L264" t="e">
        <f t="shared" si="26"/>
        <v>#N/A</v>
      </c>
    </row>
    <row r="265" spans="2:12" x14ac:dyDescent="0.25">
      <c r="B265" t="str">
        <f t="shared" si="24"/>
        <v>SDGNewMFmCZ05</v>
      </c>
      <c r="C265" t="s">
        <v>131</v>
      </c>
      <c r="D265" t="s">
        <v>75</v>
      </c>
      <c r="E265" t="s">
        <v>1650</v>
      </c>
      <c r="F265" t="s">
        <v>104</v>
      </c>
      <c r="G265" s="36">
        <f t="shared" si="25"/>
        <v>0</v>
      </c>
      <c r="H265" t="b">
        <f>INDEX(key!$AT$4:$BI$7,MATCH(LEFT(C265,3),key!$AS$4:$AS$7,0),VALUE(RIGHT(F265,2)))</f>
        <v>0</v>
      </c>
      <c r="J265">
        <f t="shared" si="22"/>
        <v>5</v>
      </c>
      <c r="K265" t="e">
        <f t="shared" si="23"/>
        <v>#N/A</v>
      </c>
      <c r="L265" t="e">
        <f t="shared" si="26"/>
        <v>#N/A</v>
      </c>
    </row>
    <row r="266" spans="2:12" x14ac:dyDescent="0.25">
      <c r="B266" t="str">
        <f t="shared" si="24"/>
        <v>SDGNewMFmCZ06</v>
      </c>
      <c r="C266" t="s">
        <v>131</v>
      </c>
      <c r="D266" t="s">
        <v>75</v>
      </c>
      <c r="E266" t="s">
        <v>1650</v>
      </c>
      <c r="F266" t="s">
        <v>105</v>
      </c>
      <c r="G266" s="36">
        <f t="shared" si="25"/>
        <v>259.32</v>
      </c>
      <c r="H266" t="b">
        <f>INDEX(key!$AT$4:$BI$7,MATCH(LEFT(C266,3),key!$AS$4:$AS$7,0),VALUE(RIGHT(F266,2)))</f>
        <v>1</v>
      </c>
      <c r="J266">
        <f t="shared" si="22"/>
        <v>6</v>
      </c>
      <c r="K266">
        <f t="shared" si="23"/>
        <v>259.32</v>
      </c>
      <c r="L266">
        <f t="shared" si="26"/>
        <v>259.32</v>
      </c>
    </row>
    <row r="267" spans="2:12" x14ac:dyDescent="0.25">
      <c r="B267" t="str">
        <f t="shared" si="24"/>
        <v>SDGNewMFmCZ07</v>
      </c>
      <c r="C267" t="s">
        <v>131</v>
      </c>
      <c r="D267" t="s">
        <v>75</v>
      </c>
      <c r="E267" t="s">
        <v>1650</v>
      </c>
      <c r="F267" t="s">
        <v>106</v>
      </c>
      <c r="G267" s="36">
        <f t="shared" si="25"/>
        <v>3760.76</v>
      </c>
      <c r="H267" t="b">
        <f>INDEX(key!$AT$4:$BI$7,MATCH(LEFT(C267,3),key!$AS$4:$AS$7,0),VALUE(RIGHT(F267,2)))</f>
        <v>1</v>
      </c>
      <c r="J267">
        <f t="shared" si="22"/>
        <v>7</v>
      </c>
      <c r="K267">
        <f t="shared" si="23"/>
        <v>3760.76</v>
      </c>
      <c r="L267">
        <f t="shared" si="26"/>
        <v>3760.76</v>
      </c>
    </row>
    <row r="268" spans="2:12" x14ac:dyDescent="0.25">
      <c r="B268" t="str">
        <f t="shared" si="24"/>
        <v>SDGNewMFmCZ08</v>
      </c>
      <c r="C268" t="s">
        <v>131</v>
      </c>
      <c r="D268" t="s">
        <v>75</v>
      </c>
      <c r="E268" t="s">
        <v>1650</v>
      </c>
      <c r="F268" t="s">
        <v>107</v>
      </c>
      <c r="G268" s="36">
        <f t="shared" si="25"/>
        <v>1290.8</v>
      </c>
      <c r="H268" t="b">
        <f>INDEX(key!$AT$4:$BI$7,MATCH(LEFT(C268,3),key!$AS$4:$AS$7,0),VALUE(RIGHT(F268,2)))</f>
        <v>1</v>
      </c>
      <c r="J268">
        <f t="shared" si="22"/>
        <v>8</v>
      </c>
      <c r="K268">
        <f t="shared" si="23"/>
        <v>1290.8</v>
      </c>
      <c r="L268">
        <f t="shared" si="26"/>
        <v>1290.8</v>
      </c>
    </row>
    <row r="269" spans="2:12" x14ac:dyDescent="0.25">
      <c r="B269" t="str">
        <f t="shared" si="24"/>
        <v>SDGNewMFmCZ09</v>
      </c>
      <c r="C269" t="s">
        <v>131</v>
      </c>
      <c r="D269" t="s">
        <v>75</v>
      </c>
      <c r="E269" t="s">
        <v>1650</v>
      </c>
      <c r="F269" t="s">
        <v>108</v>
      </c>
      <c r="G269" s="36">
        <f t="shared" si="25"/>
        <v>0</v>
      </c>
      <c r="H269" t="b">
        <f>INDEX(key!$AT$4:$BI$7,MATCH(LEFT(C269,3),key!$AS$4:$AS$7,0),VALUE(RIGHT(F269,2)))</f>
        <v>0</v>
      </c>
      <c r="J269">
        <f t="shared" si="22"/>
        <v>9</v>
      </c>
      <c r="K269" t="e">
        <f t="shared" si="23"/>
        <v>#N/A</v>
      </c>
      <c r="L269" t="e">
        <f t="shared" si="26"/>
        <v>#N/A</v>
      </c>
    </row>
    <row r="270" spans="2:12" x14ac:dyDescent="0.25">
      <c r="B270" t="str">
        <f t="shared" si="24"/>
        <v>SDGNewMFmCZ10</v>
      </c>
      <c r="C270" t="s">
        <v>131</v>
      </c>
      <c r="D270" t="s">
        <v>75</v>
      </c>
      <c r="E270" t="s">
        <v>1650</v>
      </c>
      <c r="F270" t="s">
        <v>109</v>
      </c>
      <c r="G270" s="36">
        <f t="shared" si="25"/>
        <v>1276.68</v>
      </c>
      <c r="H270" t="b">
        <f>INDEX(key!$AT$4:$BI$7,MATCH(LEFT(C270,3),key!$AS$4:$AS$7,0),VALUE(RIGHT(F270,2)))</f>
        <v>1</v>
      </c>
      <c r="J270">
        <f t="shared" si="22"/>
        <v>10</v>
      </c>
      <c r="K270">
        <f t="shared" si="23"/>
        <v>1276.68</v>
      </c>
      <c r="L270">
        <f t="shared" si="26"/>
        <v>1276.68</v>
      </c>
    </row>
    <row r="271" spans="2:12" x14ac:dyDescent="0.25">
      <c r="B271" t="str">
        <f t="shared" si="24"/>
        <v>SDGNewMFmCZ11</v>
      </c>
      <c r="C271" t="s">
        <v>131</v>
      </c>
      <c r="D271" t="s">
        <v>75</v>
      </c>
      <c r="E271" t="s">
        <v>1650</v>
      </c>
      <c r="F271" t="s">
        <v>110</v>
      </c>
      <c r="G271" s="36">
        <f t="shared" si="25"/>
        <v>0</v>
      </c>
      <c r="H271" t="b">
        <f>INDEX(key!$AT$4:$BI$7,MATCH(LEFT(C271,3),key!$AS$4:$AS$7,0),VALUE(RIGHT(F271,2)))</f>
        <v>0</v>
      </c>
      <c r="J271">
        <f t="shared" si="22"/>
        <v>11</v>
      </c>
      <c r="K271" t="e">
        <f t="shared" si="23"/>
        <v>#N/A</v>
      </c>
      <c r="L271" t="e">
        <f t="shared" si="26"/>
        <v>#N/A</v>
      </c>
    </row>
    <row r="272" spans="2:12" x14ac:dyDescent="0.25">
      <c r="B272" t="str">
        <f t="shared" si="24"/>
        <v>SDGNewMFmCZ12</v>
      </c>
      <c r="C272" t="s">
        <v>131</v>
      </c>
      <c r="D272" t="s">
        <v>75</v>
      </c>
      <c r="E272" t="s">
        <v>1650</v>
      </c>
      <c r="F272" t="s">
        <v>111</v>
      </c>
      <c r="G272" s="36">
        <f t="shared" si="25"/>
        <v>0</v>
      </c>
      <c r="H272" t="b">
        <f>INDEX(key!$AT$4:$BI$7,MATCH(LEFT(C272,3),key!$AS$4:$AS$7,0),VALUE(RIGHT(F272,2)))</f>
        <v>0</v>
      </c>
      <c r="J272">
        <f t="shared" si="22"/>
        <v>12</v>
      </c>
      <c r="K272" t="e">
        <f t="shared" si="23"/>
        <v>#N/A</v>
      </c>
      <c r="L272" t="e">
        <f t="shared" si="26"/>
        <v>#N/A</v>
      </c>
    </row>
    <row r="273" spans="2:12" x14ac:dyDescent="0.25">
      <c r="B273" t="str">
        <f t="shared" si="24"/>
        <v>SDGNewMFmCZ13</v>
      </c>
      <c r="C273" t="s">
        <v>131</v>
      </c>
      <c r="D273" t="s">
        <v>75</v>
      </c>
      <c r="E273" t="s">
        <v>1650</v>
      </c>
      <c r="F273" t="s">
        <v>112</v>
      </c>
      <c r="G273" s="36">
        <f t="shared" si="25"/>
        <v>0</v>
      </c>
      <c r="H273" t="b">
        <f>INDEX(key!$AT$4:$BI$7,MATCH(LEFT(C273,3),key!$AS$4:$AS$7,0),VALUE(RIGHT(F273,2)))</f>
        <v>0</v>
      </c>
      <c r="J273">
        <f t="shared" si="22"/>
        <v>13</v>
      </c>
      <c r="K273" t="e">
        <f t="shared" si="23"/>
        <v>#N/A</v>
      </c>
      <c r="L273" t="e">
        <f t="shared" si="26"/>
        <v>#N/A</v>
      </c>
    </row>
    <row r="274" spans="2:12" x14ac:dyDescent="0.25">
      <c r="B274" t="str">
        <f t="shared" si="24"/>
        <v>SDGNewMFmCZ14</v>
      </c>
      <c r="C274" t="s">
        <v>131</v>
      </c>
      <c r="D274" t="s">
        <v>75</v>
      </c>
      <c r="E274" t="s">
        <v>1650</v>
      </c>
      <c r="F274" t="s">
        <v>113</v>
      </c>
      <c r="G274" s="36">
        <f t="shared" si="25"/>
        <v>1</v>
      </c>
      <c r="H274" t="b">
        <f>INDEX(key!$AT$4:$BI$7,MATCH(LEFT(C274,3),key!$AS$4:$AS$7,0),VALUE(RIGHT(F274,2)))</f>
        <v>1</v>
      </c>
      <c r="J274">
        <f t="shared" si="22"/>
        <v>14</v>
      </c>
      <c r="K274" t="e">
        <f t="shared" si="23"/>
        <v>#N/A</v>
      </c>
      <c r="L274">
        <f t="shared" si="26"/>
        <v>1</v>
      </c>
    </row>
    <row r="275" spans="2:12" x14ac:dyDescent="0.25">
      <c r="B275" t="str">
        <f t="shared" si="24"/>
        <v>SDGNewMFmCZ15</v>
      </c>
      <c r="C275" t="s">
        <v>131</v>
      </c>
      <c r="D275" t="s">
        <v>75</v>
      </c>
      <c r="E275" t="s">
        <v>1650</v>
      </c>
      <c r="F275" t="s">
        <v>114</v>
      </c>
      <c r="G275" s="36">
        <f t="shared" si="25"/>
        <v>1</v>
      </c>
      <c r="H275" t="b">
        <f>INDEX(key!$AT$4:$BI$7,MATCH(LEFT(C275,3),key!$AS$4:$AS$7,0),VALUE(RIGHT(F275,2)))</f>
        <v>1</v>
      </c>
      <c r="J275">
        <f t="shared" si="22"/>
        <v>15</v>
      </c>
      <c r="K275" t="e">
        <f t="shared" si="23"/>
        <v>#N/A</v>
      </c>
      <c r="L275">
        <f t="shared" si="26"/>
        <v>1</v>
      </c>
    </row>
    <row r="276" spans="2:12" x14ac:dyDescent="0.25">
      <c r="B276" t="str">
        <f t="shared" si="24"/>
        <v>SDGNewMFmCZ16</v>
      </c>
      <c r="C276" t="s">
        <v>131</v>
      </c>
      <c r="D276" t="s">
        <v>75</v>
      </c>
      <c r="E276" t="s">
        <v>1650</v>
      </c>
      <c r="F276" t="s">
        <v>115</v>
      </c>
      <c r="G276" s="36">
        <f t="shared" si="25"/>
        <v>0</v>
      </c>
      <c r="H276" t="b">
        <f>INDEX(key!$AT$4:$BI$7,MATCH(LEFT(C276,3),key!$AS$4:$AS$7,0),VALUE(RIGHT(F276,2)))</f>
        <v>0</v>
      </c>
      <c r="J276">
        <f t="shared" si="22"/>
        <v>16</v>
      </c>
      <c r="K276" t="e">
        <f t="shared" si="23"/>
        <v>#N/A</v>
      </c>
      <c r="L276" t="e">
        <f t="shared" si="26"/>
        <v>#N/A</v>
      </c>
    </row>
    <row r="277" spans="2:12" x14ac:dyDescent="0.25">
      <c r="B277" t="str">
        <f t="shared" si="24"/>
        <v>SDGNewDMoCZ01</v>
      </c>
      <c r="C277" t="s">
        <v>131</v>
      </c>
      <c r="D277" t="s">
        <v>75</v>
      </c>
      <c r="E277" t="s">
        <v>1651</v>
      </c>
      <c r="F277" t="s">
        <v>48</v>
      </c>
      <c r="G277" s="36">
        <f t="shared" si="25"/>
        <v>0</v>
      </c>
      <c r="H277" t="b">
        <f>INDEX(key!$AT$4:$BI$7,MATCH(LEFT(C277,3),key!$AS$4:$AS$7,0),VALUE(RIGHT(F277,2)))</f>
        <v>0</v>
      </c>
      <c r="J277">
        <f t="shared" si="22"/>
        <v>1</v>
      </c>
      <c r="K277" t="e">
        <f t="shared" si="23"/>
        <v>#N/A</v>
      </c>
      <c r="L277" t="e">
        <f t="shared" si="26"/>
        <v>#N/A</v>
      </c>
    </row>
    <row r="278" spans="2:12" x14ac:dyDescent="0.25">
      <c r="B278" t="str">
        <f t="shared" si="24"/>
        <v>SDGNewDMoCZ02</v>
      </c>
      <c r="C278" t="s">
        <v>131</v>
      </c>
      <c r="D278" t="s">
        <v>75</v>
      </c>
      <c r="E278" t="s">
        <v>1651</v>
      </c>
      <c r="F278" t="s">
        <v>101</v>
      </c>
      <c r="G278" s="36">
        <f t="shared" si="25"/>
        <v>0</v>
      </c>
      <c r="H278" t="b">
        <f>INDEX(key!$AT$4:$BI$7,MATCH(LEFT(C278,3),key!$AS$4:$AS$7,0),VALUE(RIGHT(F278,2)))</f>
        <v>0</v>
      </c>
      <c r="J278">
        <f t="shared" si="22"/>
        <v>2</v>
      </c>
      <c r="K278" t="e">
        <f t="shared" si="23"/>
        <v>#N/A</v>
      </c>
      <c r="L278" t="e">
        <f t="shared" si="26"/>
        <v>#N/A</v>
      </c>
    </row>
    <row r="279" spans="2:12" x14ac:dyDescent="0.25">
      <c r="B279" t="str">
        <f t="shared" si="24"/>
        <v>SDGNewDMoCZ03</v>
      </c>
      <c r="C279" t="s">
        <v>131</v>
      </c>
      <c r="D279" t="s">
        <v>75</v>
      </c>
      <c r="E279" t="s">
        <v>1651</v>
      </c>
      <c r="F279" t="s">
        <v>102</v>
      </c>
      <c r="G279" s="36">
        <f t="shared" si="25"/>
        <v>0</v>
      </c>
      <c r="H279" t="b">
        <f>INDEX(key!$AT$4:$BI$7,MATCH(LEFT(C279,3),key!$AS$4:$AS$7,0),VALUE(RIGHT(F279,2)))</f>
        <v>0</v>
      </c>
      <c r="J279">
        <f t="shared" si="22"/>
        <v>3</v>
      </c>
      <c r="K279" t="e">
        <f t="shared" si="23"/>
        <v>#N/A</v>
      </c>
      <c r="L279" t="e">
        <f t="shared" si="26"/>
        <v>#N/A</v>
      </c>
    </row>
    <row r="280" spans="2:12" x14ac:dyDescent="0.25">
      <c r="B280" t="str">
        <f t="shared" si="24"/>
        <v>SDGNewDMoCZ04</v>
      </c>
      <c r="C280" t="s">
        <v>131</v>
      </c>
      <c r="D280" t="s">
        <v>75</v>
      </c>
      <c r="E280" t="s">
        <v>1651</v>
      </c>
      <c r="F280" t="s">
        <v>103</v>
      </c>
      <c r="G280" s="36">
        <f t="shared" si="25"/>
        <v>0</v>
      </c>
      <c r="H280" t="b">
        <f>INDEX(key!$AT$4:$BI$7,MATCH(LEFT(C280,3),key!$AS$4:$AS$7,0),VALUE(RIGHT(F280,2)))</f>
        <v>0</v>
      </c>
      <c r="J280">
        <f t="shared" si="22"/>
        <v>4</v>
      </c>
      <c r="K280" t="e">
        <f t="shared" si="23"/>
        <v>#N/A</v>
      </c>
      <c r="L280" t="e">
        <f t="shared" si="26"/>
        <v>#N/A</v>
      </c>
    </row>
    <row r="281" spans="2:12" x14ac:dyDescent="0.25">
      <c r="B281" t="str">
        <f t="shared" si="24"/>
        <v>SDGNewDMoCZ05</v>
      </c>
      <c r="C281" t="s">
        <v>131</v>
      </c>
      <c r="D281" t="s">
        <v>75</v>
      </c>
      <c r="E281" t="s">
        <v>1651</v>
      </c>
      <c r="F281" t="s">
        <v>104</v>
      </c>
      <c r="G281" s="36">
        <f t="shared" si="25"/>
        <v>0</v>
      </c>
      <c r="H281" t="b">
        <f>INDEX(key!$AT$4:$BI$7,MATCH(LEFT(C281,3),key!$AS$4:$AS$7,0),VALUE(RIGHT(F281,2)))</f>
        <v>0</v>
      </c>
      <c r="J281">
        <f t="shared" si="22"/>
        <v>5</v>
      </c>
      <c r="K281" t="e">
        <f t="shared" si="23"/>
        <v>#N/A</v>
      </c>
      <c r="L281" t="e">
        <f t="shared" si="26"/>
        <v>#N/A</v>
      </c>
    </row>
    <row r="282" spans="2:12" x14ac:dyDescent="0.25">
      <c r="B282" t="str">
        <f t="shared" si="24"/>
        <v>SDGNewDMoCZ06</v>
      </c>
      <c r="C282" t="s">
        <v>131</v>
      </c>
      <c r="D282" t="s">
        <v>75</v>
      </c>
      <c r="E282" t="s">
        <v>1651</v>
      </c>
      <c r="F282" t="s">
        <v>105</v>
      </c>
      <c r="G282" s="36">
        <f t="shared" si="25"/>
        <v>1</v>
      </c>
      <c r="H282" t="b">
        <f>INDEX(key!$AT$4:$BI$7,MATCH(LEFT(C282,3),key!$AS$4:$AS$7,0),VALUE(RIGHT(F282,2)))</f>
        <v>1</v>
      </c>
      <c r="J282">
        <f t="shared" si="22"/>
        <v>6</v>
      </c>
      <c r="K282" t="e">
        <f t="shared" si="23"/>
        <v>#N/A</v>
      </c>
      <c r="L282">
        <f t="shared" si="26"/>
        <v>1</v>
      </c>
    </row>
    <row r="283" spans="2:12" x14ac:dyDescent="0.25">
      <c r="B283" t="str">
        <f t="shared" si="24"/>
        <v>SDGNewDMoCZ07</v>
      </c>
      <c r="C283" t="s">
        <v>131</v>
      </c>
      <c r="D283" t="s">
        <v>75</v>
      </c>
      <c r="E283" t="s">
        <v>1651</v>
      </c>
      <c r="F283" t="s">
        <v>106</v>
      </c>
      <c r="G283" s="36">
        <f t="shared" si="25"/>
        <v>356.99200000000002</v>
      </c>
      <c r="H283" t="b">
        <f>INDEX(key!$AT$4:$BI$7,MATCH(LEFT(C283,3),key!$AS$4:$AS$7,0),VALUE(RIGHT(F283,2)))</f>
        <v>1</v>
      </c>
      <c r="J283">
        <f t="shared" si="22"/>
        <v>7</v>
      </c>
      <c r="K283">
        <f t="shared" si="23"/>
        <v>356.99200000000002</v>
      </c>
      <c r="L283">
        <f t="shared" si="26"/>
        <v>356.99200000000002</v>
      </c>
    </row>
    <row r="284" spans="2:12" x14ac:dyDescent="0.25">
      <c r="B284" t="str">
        <f t="shared" si="24"/>
        <v>SDGNewDMoCZ08</v>
      </c>
      <c r="C284" t="s">
        <v>131</v>
      </c>
      <c r="D284" t="s">
        <v>75</v>
      </c>
      <c r="E284" t="s">
        <v>1651</v>
      </c>
      <c r="F284" t="s">
        <v>107</v>
      </c>
      <c r="G284" s="36">
        <f t="shared" si="25"/>
        <v>1</v>
      </c>
      <c r="H284" t="b">
        <f>INDEX(key!$AT$4:$BI$7,MATCH(LEFT(C284,3),key!$AS$4:$AS$7,0),VALUE(RIGHT(F284,2)))</f>
        <v>1</v>
      </c>
      <c r="J284">
        <f t="shared" si="22"/>
        <v>8</v>
      </c>
      <c r="K284" t="e">
        <f t="shared" si="23"/>
        <v>#N/A</v>
      </c>
      <c r="L284">
        <f t="shared" si="26"/>
        <v>1</v>
      </c>
    </row>
    <row r="285" spans="2:12" x14ac:dyDescent="0.25">
      <c r="B285" t="str">
        <f t="shared" si="24"/>
        <v>SDGNewDMoCZ09</v>
      </c>
      <c r="C285" t="s">
        <v>131</v>
      </c>
      <c r="D285" t="s">
        <v>75</v>
      </c>
      <c r="E285" t="s">
        <v>1651</v>
      </c>
      <c r="F285" t="s">
        <v>108</v>
      </c>
      <c r="G285" s="36">
        <f t="shared" si="25"/>
        <v>0</v>
      </c>
      <c r="H285" t="b">
        <f>INDEX(key!$AT$4:$BI$7,MATCH(LEFT(C285,3),key!$AS$4:$AS$7,0),VALUE(RIGHT(F285,2)))</f>
        <v>0</v>
      </c>
      <c r="J285">
        <f t="shared" si="22"/>
        <v>9</v>
      </c>
      <c r="K285" t="e">
        <f t="shared" si="23"/>
        <v>#N/A</v>
      </c>
      <c r="L285" t="e">
        <f t="shared" si="26"/>
        <v>#N/A</v>
      </c>
    </row>
    <row r="286" spans="2:12" x14ac:dyDescent="0.25">
      <c r="B286" t="str">
        <f t="shared" si="24"/>
        <v>SDGNewDMoCZ10</v>
      </c>
      <c r="C286" t="s">
        <v>131</v>
      </c>
      <c r="D286" t="s">
        <v>75</v>
      </c>
      <c r="E286" t="s">
        <v>1651</v>
      </c>
      <c r="F286" t="s">
        <v>109</v>
      </c>
      <c r="G286" s="36">
        <f t="shared" si="25"/>
        <v>892.48</v>
      </c>
      <c r="H286" t="b">
        <f>INDEX(key!$AT$4:$BI$7,MATCH(LEFT(C286,3),key!$AS$4:$AS$7,0),VALUE(RIGHT(F286,2)))</f>
        <v>1</v>
      </c>
      <c r="J286">
        <f t="shared" si="22"/>
        <v>10</v>
      </c>
      <c r="K286">
        <f t="shared" si="23"/>
        <v>892.48</v>
      </c>
      <c r="L286">
        <f t="shared" si="26"/>
        <v>892.48</v>
      </c>
    </row>
    <row r="287" spans="2:12" x14ac:dyDescent="0.25">
      <c r="B287" t="str">
        <f t="shared" si="24"/>
        <v>SDGNewDMoCZ11</v>
      </c>
      <c r="C287" t="s">
        <v>131</v>
      </c>
      <c r="D287" t="s">
        <v>75</v>
      </c>
      <c r="E287" t="s">
        <v>1651</v>
      </c>
      <c r="F287" t="s">
        <v>110</v>
      </c>
      <c r="G287" s="36">
        <f t="shared" si="25"/>
        <v>0</v>
      </c>
      <c r="H287" t="b">
        <f>INDEX(key!$AT$4:$BI$7,MATCH(LEFT(C287,3),key!$AS$4:$AS$7,0),VALUE(RIGHT(F287,2)))</f>
        <v>0</v>
      </c>
      <c r="J287">
        <f t="shared" si="22"/>
        <v>11</v>
      </c>
      <c r="K287" t="e">
        <f t="shared" si="23"/>
        <v>#N/A</v>
      </c>
      <c r="L287" t="e">
        <f t="shared" si="26"/>
        <v>#N/A</v>
      </c>
    </row>
    <row r="288" spans="2:12" x14ac:dyDescent="0.25">
      <c r="B288" t="str">
        <f t="shared" si="24"/>
        <v>SDGNewDMoCZ12</v>
      </c>
      <c r="C288" t="s">
        <v>131</v>
      </c>
      <c r="D288" t="s">
        <v>75</v>
      </c>
      <c r="E288" t="s">
        <v>1651</v>
      </c>
      <c r="F288" t="s">
        <v>111</v>
      </c>
      <c r="G288" s="36">
        <f t="shared" si="25"/>
        <v>0</v>
      </c>
      <c r="H288" t="b">
        <f>INDEX(key!$AT$4:$BI$7,MATCH(LEFT(C288,3),key!$AS$4:$AS$7,0),VALUE(RIGHT(F288,2)))</f>
        <v>0</v>
      </c>
      <c r="J288">
        <f t="shared" si="22"/>
        <v>12</v>
      </c>
      <c r="K288" t="e">
        <f t="shared" si="23"/>
        <v>#N/A</v>
      </c>
      <c r="L288" t="e">
        <f t="shared" si="26"/>
        <v>#N/A</v>
      </c>
    </row>
    <row r="289" spans="2:12" x14ac:dyDescent="0.25">
      <c r="B289" t="str">
        <f t="shared" si="24"/>
        <v>SDGNewDMoCZ13</v>
      </c>
      <c r="C289" t="s">
        <v>131</v>
      </c>
      <c r="D289" t="s">
        <v>75</v>
      </c>
      <c r="E289" t="s">
        <v>1651</v>
      </c>
      <c r="F289" t="s">
        <v>112</v>
      </c>
      <c r="G289" s="36">
        <f t="shared" si="25"/>
        <v>0</v>
      </c>
      <c r="H289" t="b">
        <f>INDEX(key!$AT$4:$BI$7,MATCH(LEFT(C289,3),key!$AS$4:$AS$7,0),VALUE(RIGHT(F289,2)))</f>
        <v>0</v>
      </c>
      <c r="J289">
        <f t="shared" si="22"/>
        <v>13</v>
      </c>
      <c r="K289" t="e">
        <f t="shared" si="23"/>
        <v>#N/A</v>
      </c>
      <c r="L289" t="e">
        <f t="shared" si="26"/>
        <v>#N/A</v>
      </c>
    </row>
    <row r="290" spans="2:12" x14ac:dyDescent="0.25">
      <c r="B290" t="str">
        <f t="shared" si="24"/>
        <v>SDGNewDMoCZ14</v>
      </c>
      <c r="C290" t="s">
        <v>131</v>
      </c>
      <c r="D290" t="s">
        <v>75</v>
      </c>
      <c r="E290" t="s">
        <v>1651</v>
      </c>
      <c r="F290" t="s">
        <v>113</v>
      </c>
      <c r="G290" s="36">
        <f t="shared" si="25"/>
        <v>1</v>
      </c>
      <c r="H290" t="b">
        <f>INDEX(key!$AT$4:$BI$7,MATCH(LEFT(C290,3),key!$AS$4:$AS$7,0),VALUE(RIGHT(F290,2)))</f>
        <v>1</v>
      </c>
      <c r="J290">
        <f t="shared" si="22"/>
        <v>14</v>
      </c>
      <c r="K290" t="e">
        <f t="shared" si="23"/>
        <v>#N/A</v>
      </c>
      <c r="L290">
        <f t="shared" si="26"/>
        <v>1</v>
      </c>
    </row>
    <row r="291" spans="2:12" x14ac:dyDescent="0.25">
      <c r="B291" t="str">
        <f t="shared" si="24"/>
        <v>SDGNewDMoCZ15</v>
      </c>
      <c r="C291" t="s">
        <v>131</v>
      </c>
      <c r="D291" t="s">
        <v>75</v>
      </c>
      <c r="E291" t="s">
        <v>1651</v>
      </c>
      <c r="F291" t="s">
        <v>114</v>
      </c>
      <c r="G291" s="36">
        <f t="shared" si="25"/>
        <v>1</v>
      </c>
      <c r="H291" t="b">
        <f>INDEX(key!$AT$4:$BI$7,MATCH(LEFT(C291,3),key!$AS$4:$AS$7,0),VALUE(RIGHT(F291,2)))</f>
        <v>1</v>
      </c>
      <c r="J291">
        <f t="shared" si="22"/>
        <v>15</v>
      </c>
      <c r="K291" t="e">
        <f t="shared" si="23"/>
        <v>#N/A</v>
      </c>
      <c r="L291">
        <f t="shared" si="26"/>
        <v>1</v>
      </c>
    </row>
    <row r="292" spans="2:12" x14ac:dyDescent="0.25">
      <c r="B292" t="str">
        <f t="shared" si="24"/>
        <v>SDGNewDMoCZ16</v>
      </c>
      <c r="C292" t="s">
        <v>131</v>
      </c>
      <c r="D292" t="s">
        <v>75</v>
      </c>
      <c r="E292" t="s">
        <v>1651</v>
      </c>
      <c r="F292" t="s">
        <v>115</v>
      </c>
      <c r="G292" s="36">
        <f t="shared" si="25"/>
        <v>0</v>
      </c>
      <c r="H292" t="b">
        <f>INDEX(key!$AT$4:$BI$7,MATCH(LEFT(C292,3),key!$AS$4:$AS$7,0),VALUE(RIGHT(F292,2)))</f>
        <v>0</v>
      </c>
      <c r="J292">
        <f t="shared" si="22"/>
        <v>16</v>
      </c>
      <c r="K292" t="e">
        <f t="shared" si="23"/>
        <v>#N/A</v>
      </c>
      <c r="L292" t="e">
        <f t="shared" si="26"/>
        <v>#N/A</v>
      </c>
    </row>
  </sheetData>
  <pageMargins left="0.7" right="0.7" top="0.75" bottom="0.75" header="0.3" footer="0.3"/>
  <pageSetup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B2:N220"/>
  <sheetViews>
    <sheetView workbookViewId="0">
      <selection activeCell="D23" sqref="D23"/>
    </sheetView>
  </sheetViews>
  <sheetFormatPr defaultRowHeight="15" x14ac:dyDescent="0.25"/>
  <cols>
    <col min="2" max="2" width="16.28515625" customWidth="1"/>
    <col min="5" max="5" width="8.85546875" style="81"/>
    <col min="7" max="7" width="10.5703125" bestFit="1" customWidth="1"/>
    <col min="10" max="10" width="11.28515625" bestFit="1" customWidth="1"/>
  </cols>
  <sheetData>
    <row r="2" spans="2:14" ht="15.75" x14ac:dyDescent="0.25">
      <c r="B2" s="4" t="s">
        <v>1635</v>
      </c>
    </row>
    <row r="3" spans="2:14" x14ac:dyDescent="0.25">
      <c r="B3" s="1" t="s">
        <v>35</v>
      </c>
      <c r="C3" s="8" t="s">
        <v>36</v>
      </c>
      <c r="D3" s="8" t="s">
        <v>76</v>
      </c>
      <c r="E3" s="8" t="s">
        <v>2</v>
      </c>
      <c r="F3" s="8" t="s">
        <v>1804</v>
      </c>
      <c r="G3" s="8" t="s">
        <v>1630</v>
      </c>
      <c r="J3" t="s">
        <v>1733</v>
      </c>
    </row>
    <row r="4" spans="2:14" x14ac:dyDescent="0.25">
      <c r="B4" t="str">
        <f>C4&amp;D4&amp;E4&amp;F4</f>
        <v>PGESFmExIOU</v>
      </c>
      <c r="C4" s="9" t="str">
        <f>RIGHT(J4,3)</f>
        <v>PGE</v>
      </c>
      <c r="D4" s="9" t="str">
        <f t="shared" ref="D4:D21" si="0">+K4</f>
        <v>SFm</v>
      </c>
      <c r="E4" s="9" t="s">
        <v>72</v>
      </c>
      <c r="F4" s="9" t="s">
        <v>36</v>
      </c>
      <c r="G4" s="21">
        <f t="shared" ref="G4:G21" si="1">SUMIFS($G$23:$G$220,$D$23:$D$220,D4,$E$23:$E$220,E4,$C$23:$C$220,C4)</f>
        <v>2391671.6599999997</v>
      </c>
      <c r="I4" s="80"/>
      <c r="J4" t="s">
        <v>1756</v>
      </c>
      <c r="K4" t="s">
        <v>1649</v>
      </c>
      <c r="L4">
        <v>2391.6716999999999</v>
      </c>
      <c r="N4" s="80"/>
    </row>
    <row r="5" spans="2:14" x14ac:dyDescent="0.25">
      <c r="B5" t="str">
        <f t="shared" ref="B5:B71" si="2">C5&amp;D5&amp;E5&amp;F5</f>
        <v>PGEMFmExIOU</v>
      </c>
      <c r="C5" s="9" t="str">
        <f t="shared" ref="C5:C21" si="3">RIGHT(J5,3)</f>
        <v>PGE</v>
      </c>
      <c r="D5" s="9" t="str">
        <f t="shared" si="0"/>
        <v>MFm</v>
      </c>
      <c r="E5" s="9" t="s">
        <v>72</v>
      </c>
      <c r="F5" s="9" t="s">
        <v>36</v>
      </c>
      <c r="G5" s="21">
        <f t="shared" si="1"/>
        <v>1117655.96</v>
      </c>
      <c r="I5" s="80"/>
      <c r="J5" t="s">
        <v>1756</v>
      </c>
      <c r="K5" t="s">
        <v>1650</v>
      </c>
      <c r="L5">
        <v>1117.6559999999999</v>
      </c>
      <c r="N5" s="80"/>
    </row>
    <row r="6" spans="2:14" x14ac:dyDescent="0.25">
      <c r="B6" t="str">
        <f t="shared" si="2"/>
        <v>PGEDMoExIOU</v>
      </c>
      <c r="C6" s="9" t="str">
        <f t="shared" si="3"/>
        <v>PGE</v>
      </c>
      <c r="D6" s="9" t="str">
        <f t="shared" si="0"/>
        <v>DMo</v>
      </c>
      <c r="E6" s="9" t="s">
        <v>72</v>
      </c>
      <c r="F6" s="9" t="s">
        <v>36</v>
      </c>
      <c r="G6" s="21">
        <f t="shared" si="1"/>
        <v>172535.13400000002</v>
      </c>
      <c r="I6" s="80"/>
      <c r="J6" t="s">
        <v>1756</v>
      </c>
      <c r="K6" t="s">
        <v>1651</v>
      </c>
      <c r="L6">
        <v>172.5351</v>
      </c>
      <c r="N6" s="80"/>
    </row>
    <row r="7" spans="2:14" x14ac:dyDescent="0.25">
      <c r="B7" t="str">
        <f t="shared" si="2"/>
        <v>PGESFmNewIOU</v>
      </c>
      <c r="C7" s="9" t="str">
        <f t="shared" si="3"/>
        <v>PGE</v>
      </c>
      <c r="D7" s="9" t="str">
        <f t="shared" si="0"/>
        <v>SFm</v>
      </c>
      <c r="E7" s="9" t="s">
        <v>75</v>
      </c>
      <c r="F7" s="9" t="s">
        <v>36</v>
      </c>
      <c r="G7" s="21">
        <f t="shared" si="1"/>
        <v>56039.66</v>
      </c>
      <c r="J7" t="s">
        <v>1757</v>
      </c>
      <c r="K7" t="s">
        <v>1649</v>
      </c>
      <c r="L7">
        <v>56.039700000000003</v>
      </c>
    </row>
    <row r="8" spans="2:14" x14ac:dyDescent="0.25">
      <c r="B8" t="str">
        <f t="shared" si="2"/>
        <v>PGEMFmNewIOU</v>
      </c>
      <c r="C8" s="9" t="str">
        <f t="shared" si="3"/>
        <v>PGE</v>
      </c>
      <c r="D8" s="9" t="str">
        <f t="shared" si="0"/>
        <v>MFm</v>
      </c>
      <c r="E8" s="9" t="s">
        <v>75</v>
      </c>
      <c r="F8" s="9" t="s">
        <v>36</v>
      </c>
      <c r="G8" s="21">
        <f t="shared" si="1"/>
        <v>17202.280000000002</v>
      </c>
      <c r="J8" t="s">
        <v>1757</v>
      </c>
      <c r="K8" t="s">
        <v>1650</v>
      </c>
      <c r="L8">
        <v>17.202300000000001</v>
      </c>
    </row>
    <row r="9" spans="2:14" x14ac:dyDescent="0.25">
      <c r="B9" t="str">
        <f t="shared" si="2"/>
        <v>PGEDMoNewIOU</v>
      </c>
      <c r="C9" s="9" t="str">
        <f t="shared" si="3"/>
        <v>PGE</v>
      </c>
      <c r="D9" s="9" t="str">
        <f t="shared" si="0"/>
        <v>DMo</v>
      </c>
      <c r="E9" s="9" t="s">
        <v>75</v>
      </c>
      <c r="F9" s="9" t="s">
        <v>36</v>
      </c>
      <c r="G9" s="21">
        <f t="shared" si="1"/>
        <v>1701.268</v>
      </c>
      <c r="J9" t="s">
        <v>1757</v>
      </c>
      <c r="K9" t="s">
        <v>1651</v>
      </c>
      <c r="L9">
        <v>1.7013</v>
      </c>
    </row>
    <row r="10" spans="2:14" x14ac:dyDescent="0.25">
      <c r="B10" t="str">
        <f t="shared" si="2"/>
        <v>SCESFmExIOU</v>
      </c>
      <c r="C10" s="9" t="str">
        <f t="shared" si="3"/>
        <v>SCE</v>
      </c>
      <c r="D10" s="9" t="str">
        <f t="shared" si="0"/>
        <v>SFm</v>
      </c>
      <c r="E10" s="9" t="s">
        <v>72</v>
      </c>
      <c r="F10" s="9" t="s">
        <v>36</v>
      </c>
      <c r="G10" s="21">
        <f t="shared" si="1"/>
        <v>2254868.1732999999</v>
      </c>
      <c r="J10" t="s">
        <v>1758</v>
      </c>
      <c r="K10" t="s">
        <v>1649</v>
      </c>
      <c r="L10">
        <v>2254.8681999999999</v>
      </c>
    </row>
    <row r="11" spans="2:14" x14ac:dyDescent="0.25">
      <c r="B11" t="str">
        <f t="shared" si="2"/>
        <v>SCEMFmExIOU</v>
      </c>
      <c r="C11" s="9" t="str">
        <f t="shared" si="3"/>
        <v>SCE</v>
      </c>
      <c r="D11" s="9" t="str">
        <f t="shared" si="0"/>
        <v>MFm</v>
      </c>
      <c r="E11" s="9" t="s">
        <v>72</v>
      </c>
      <c r="F11" s="9" t="s">
        <v>36</v>
      </c>
      <c r="G11" s="21">
        <f t="shared" si="1"/>
        <v>912300.08999999985</v>
      </c>
      <c r="J11" t="s">
        <v>1758</v>
      </c>
      <c r="K11" t="s">
        <v>1650</v>
      </c>
      <c r="L11">
        <v>912.30010000000004</v>
      </c>
    </row>
    <row r="12" spans="2:14" x14ac:dyDescent="0.25">
      <c r="B12" t="str">
        <f t="shared" si="2"/>
        <v>SCEDMoExIOU</v>
      </c>
      <c r="C12" s="9" t="str">
        <f t="shared" si="3"/>
        <v>SCE</v>
      </c>
      <c r="D12" s="9" t="str">
        <f t="shared" si="0"/>
        <v>DMo</v>
      </c>
      <c r="E12" s="9" t="s">
        <v>72</v>
      </c>
      <c r="F12" s="9" t="s">
        <v>36</v>
      </c>
      <c r="G12" s="21">
        <f t="shared" si="1"/>
        <v>173995.826</v>
      </c>
      <c r="J12" t="s">
        <v>1758</v>
      </c>
      <c r="K12" t="s">
        <v>1651</v>
      </c>
      <c r="L12">
        <v>173.9958</v>
      </c>
    </row>
    <row r="13" spans="2:14" x14ac:dyDescent="0.25">
      <c r="B13" t="str">
        <f t="shared" si="2"/>
        <v>SCESFmNewIOU</v>
      </c>
      <c r="C13" s="9" t="str">
        <f t="shared" si="3"/>
        <v>SCE</v>
      </c>
      <c r="D13" s="9" t="str">
        <f t="shared" si="0"/>
        <v>SFm</v>
      </c>
      <c r="E13" s="9" t="s">
        <v>75</v>
      </c>
      <c r="F13" s="9" t="s">
        <v>36</v>
      </c>
      <c r="G13" s="21">
        <f t="shared" si="1"/>
        <v>53653.58</v>
      </c>
      <c r="J13" t="s">
        <v>1759</v>
      </c>
      <c r="K13" t="s">
        <v>1649</v>
      </c>
      <c r="L13">
        <v>53.653599999999997</v>
      </c>
    </row>
    <row r="14" spans="2:14" x14ac:dyDescent="0.25">
      <c r="B14" t="str">
        <f t="shared" si="2"/>
        <v>SCEMFmNewIOU</v>
      </c>
      <c r="C14" s="9" t="str">
        <f t="shared" si="3"/>
        <v>SCE</v>
      </c>
      <c r="D14" s="9" t="str">
        <f t="shared" si="0"/>
        <v>MFm</v>
      </c>
      <c r="E14" s="9" t="s">
        <v>75</v>
      </c>
      <c r="F14" s="9" t="s">
        <v>36</v>
      </c>
      <c r="G14" s="21">
        <f t="shared" si="1"/>
        <v>11978.1</v>
      </c>
      <c r="J14" t="s">
        <v>1759</v>
      </c>
      <c r="K14" t="s">
        <v>1650</v>
      </c>
      <c r="L14">
        <v>11.9781</v>
      </c>
    </row>
    <row r="15" spans="2:14" x14ac:dyDescent="0.25">
      <c r="B15" t="str">
        <f t="shared" si="2"/>
        <v>SCEDMoNewIOU</v>
      </c>
      <c r="C15" s="9" t="str">
        <f t="shared" si="3"/>
        <v>SCE</v>
      </c>
      <c r="D15" s="9" t="str">
        <f t="shared" si="0"/>
        <v>DMo</v>
      </c>
      <c r="E15" s="9" t="s">
        <v>75</v>
      </c>
      <c r="F15" s="9" t="s">
        <v>36</v>
      </c>
      <c r="G15" s="21">
        <f t="shared" si="1"/>
        <v>3733.3320000000003</v>
      </c>
      <c r="J15" t="s">
        <v>1759</v>
      </c>
      <c r="K15" t="s">
        <v>1651</v>
      </c>
      <c r="L15">
        <v>3.7332999999999998</v>
      </c>
    </row>
    <row r="16" spans="2:14" x14ac:dyDescent="0.25">
      <c r="B16" t="str">
        <f t="shared" si="2"/>
        <v>SDGSFmExIOU</v>
      </c>
      <c r="C16" s="9" t="str">
        <f t="shared" si="3"/>
        <v>SDG</v>
      </c>
      <c r="D16" s="9" t="str">
        <f t="shared" si="0"/>
        <v>SFm</v>
      </c>
      <c r="E16" s="9" t="s">
        <v>72</v>
      </c>
      <c r="F16" s="9" t="s">
        <v>36</v>
      </c>
      <c r="G16" s="21">
        <f t="shared" si="1"/>
        <v>675727.29</v>
      </c>
      <c r="J16" t="s">
        <v>1760</v>
      </c>
      <c r="K16" t="s">
        <v>1649</v>
      </c>
      <c r="L16">
        <v>675.72730000000001</v>
      </c>
    </row>
    <row r="17" spans="2:12" x14ac:dyDescent="0.25">
      <c r="B17" t="str">
        <f t="shared" si="2"/>
        <v>SDGMFmExIOU</v>
      </c>
      <c r="C17" s="9" t="str">
        <f t="shared" si="3"/>
        <v>SDG</v>
      </c>
      <c r="D17" s="9" t="str">
        <f t="shared" si="0"/>
        <v>MFm</v>
      </c>
      <c r="E17" s="9" t="s">
        <v>72</v>
      </c>
      <c r="F17" s="9" t="s">
        <v>36</v>
      </c>
      <c r="G17" s="21">
        <f t="shared" si="1"/>
        <v>325511.21999999997</v>
      </c>
      <c r="J17" t="s">
        <v>1760</v>
      </c>
      <c r="K17" t="s">
        <v>1650</v>
      </c>
      <c r="L17">
        <v>325.51119999999997</v>
      </c>
    </row>
    <row r="18" spans="2:12" x14ac:dyDescent="0.25">
      <c r="B18" t="str">
        <f t="shared" si="2"/>
        <v>SDGDMoExIOU</v>
      </c>
      <c r="C18" s="9" t="str">
        <f t="shared" si="3"/>
        <v>SDG</v>
      </c>
      <c r="D18" s="9" t="str">
        <f t="shared" si="0"/>
        <v>DMo</v>
      </c>
      <c r="E18" s="9" t="s">
        <v>72</v>
      </c>
      <c r="F18" s="9" t="s">
        <v>36</v>
      </c>
      <c r="G18" s="21">
        <f t="shared" si="1"/>
        <v>51272.326000000001</v>
      </c>
      <c r="J18" t="s">
        <v>1760</v>
      </c>
      <c r="K18" t="s">
        <v>1651</v>
      </c>
      <c r="L18">
        <v>51.272300000000001</v>
      </c>
    </row>
    <row r="19" spans="2:12" x14ac:dyDescent="0.25">
      <c r="B19" t="str">
        <f t="shared" si="2"/>
        <v>SDGSFmNewIOU</v>
      </c>
      <c r="C19" s="9" t="str">
        <f t="shared" si="3"/>
        <v>SDG</v>
      </c>
      <c r="D19" s="9" t="str">
        <f t="shared" si="0"/>
        <v>SFm</v>
      </c>
      <c r="E19" s="9" t="s">
        <v>75</v>
      </c>
      <c r="F19" s="9" t="s">
        <v>36</v>
      </c>
      <c r="G19" s="21">
        <f t="shared" si="1"/>
        <v>26408.451146213753</v>
      </c>
      <c r="H19" s="35">
        <v>26407.679999999997</v>
      </c>
      <c r="J19" t="s">
        <v>1761</v>
      </c>
      <c r="K19" t="s">
        <v>1649</v>
      </c>
      <c r="L19">
        <v>26.407699999999998</v>
      </c>
    </row>
    <row r="20" spans="2:12" x14ac:dyDescent="0.25">
      <c r="B20" t="str">
        <f t="shared" si="2"/>
        <v>SDGMFmNewIOU</v>
      </c>
      <c r="C20" s="9" t="str">
        <f t="shared" si="3"/>
        <v>SDG</v>
      </c>
      <c r="D20" s="9" t="str">
        <f t="shared" si="0"/>
        <v>MFm</v>
      </c>
      <c r="E20" s="9" t="s">
        <v>75</v>
      </c>
      <c r="F20" s="9" t="s">
        <v>36</v>
      </c>
      <c r="G20" s="21">
        <f t="shared" si="1"/>
        <v>6587.7523672186235</v>
      </c>
      <c r="H20" s="35">
        <v>6587.56</v>
      </c>
      <c r="J20" t="s">
        <v>1761</v>
      </c>
      <c r="K20" t="s">
        <v>1650</v>
      </c>
      <c r="L20">
        <v>6.5876000000000001</v>
      </c>
    </row>
    <row r="21" spans="2:12" x14ac:dyDescent="0.25">
      <c r="B21" t="str">
        <f t="shared" si="2"/>
        <v>SDGDMoNewIOU</v>
      </c>
      <c r="C21" s="9" t="str">
        <f t="shared" si="3"/>
        <v>SDG</v>
      </c>
      <c r="D21" s="9" t="str">
        <f t="shared" si="0"/>
        <v>DMo</v>
      </c>
      <c r="E21" s="9" t="s">
        <v>75</v>
      </c>
      <c r="F21" s="9" t="s">
        <v>36</v>
      </c>
      <c r="G21" s="21">
        <f t="shared" si="1"/>
        <v>1249.5084865676195</v>
      </c>
      <c r="H21" s="35">
        <v>1249.472</v>
      </c>
      <c r="J21" t="s">
        <v>1761</v>
      </c>
      <c r="K21" t="s">
        <v>1651</v>
      </c>
      <c r="L21">
        <v>1.2495000000000001</v>
      </c>
    </row>
    <row r="23" spans="2:12" x14ac:dyDescent="0.25">
      <c r="B23" t="str">
        <f t="shared" si="2"/>
        <v>PGESFmExCZ01</v>
      </c>
      <c r="C23" s="9" t="str">
        <f t="shared" ref="C23" si="4">RIGHT(J23,3)</f>
        <v>PGE</v>
      </c>
      <c r="D23" s="9" t="str">
        <f>LEFT(J23,3)</f>
        <v>SFm</v>
      </c>
      <c r="E23" s="9" t="s">
        <v>72</v>
      </c>
      <c r="F23" s="9" t="str">
        <f t="shared" ref="F23" si="5">+K23</f>
        <v>CZ01</v>
      </c>
      <c r="G23" s="21">
        <f>+L23</f>
        <v>31653.68</v>
      </c>
      <c r="J23" t="s">
        <v>1737</v>
      </c>
      <c r="K23" t="s">
        <v>48</v>
      </c>
      <c r="L23">
        <v>31653.68</v>
      </c>
    </row>
    <row r="24" spans="2:12" x14ac:dyDescent="0.25">
      <c r="B24" t="str">
        <f t="shared" si="2"/>
        <v>PGESFmExCZ02</v>
      </c>
      <c r="C24" s="9" t="str">
        <f t="shared" ref="C24:C91" si="6">RIGHT(J24,3)</f>
        <v>PGE</v>
      </c>
      <c r="D24" s="9" t="str">
        <f t="shared" ref="D24:D91" si="7">LEFT(J24,3)</f>
        <v>SFm</v>
      </c>
      <c r="E24" s="9" t="s">
        <v>72</v>
      </c>
      <c r="F24" s="9" t="str">
        <f t="shared" ref="F24:F91" si="8">+K24</f>
        <v>CZ02</v>
      </c>
      <c r="G24" s="21">
        <f t="shared" ref="G24:G91" si="9">+L24</f>
        <v>177648.06</v>
      </c>
      <c r="J24" t="s">
        <v>1737</v>
      </c>
      <c r="K24" t="s">
        <v>101</v>
      </c>
      <c r="L24">
        <v>177648.06</v>
      </c>
    </row>
    <row r="25" spans="2:12" x14ac:dyDescent="0.25">
      <c r="B25" t="str">
        <f t="shared" si="2"/>
        <v>PGESFmExCZ03</v>
      </c>
      <c r="C25" s="9" t="str">
        <f t="shared" si="6"/>
        <v>PGE</v>
      </c>
      <c r="D25" s="9" t="str">
        <f t="shared" si="7"/>
        <v>SFm</v>
      </c>
      <c r="E25" s="9" t="s">
        <v>72</v>
      </c>
      <c r="F25" s="9" t="str">
        <f t="shared" si="8"/>
        <v>CZ03</v>
      </c>
      <c r="G25" s="21">
        <f t="shared" si="9"/>
        <v>600986.98</v>
      </c>
      <c r="J25" t="s">
        <v>1737</v>
      </c>
      <c r="K25" t="s">
        <v>102</v>
      </c>
      <c r="L25">
        <v>600986.98</v>
      </c>
    </row>
    <row r="26" spans="2:12" x14ac:dyDescent="0.25">
      <c r="B26" t="str">
        <f t="shared" si="2"/>
        <v>PGESFmExCZ04</v>
      </c>
      <c r="C26" s="9" t="str">
        <f t="shared" si="6"/>
        <v>PGE</v>
      </c>
      <c r="D26" s="9" t="str">
        <f t="shared" si="7"/>
        <v>SFm</v>
      </c>
      <c r="E26" s="9" t="s">
        <v>72</v>
      </c>
      <c r="F26" s="9" t="str">
        <f t="shared" si="8"/>
        <v>CZ04</v>
      </c>
      <c r="G26" s="21">
        <f t="shared" si="9"/>
        <v>334919.71000000002</v>
      </c>
      <c r="J26" t="s">
        <v>1737</v>
      </c>
      <c r="K26" t="s">
        <v>103</v>
      </c>
      <c r="L26">
        <v>334919.71000000002</v>
      </c>
    </row>
    <row r="27" spans="2:12" x14ac:dyDescent="0.25">
      <c r="B27" t="str">
        <f t="shared" si="2"/>
        <v>PGESFmExCZ05</v>
      </c>
      <c r="C27" s="9" t="str">
        <f t="shared" si="6"/>
        <v>PGE</v>
      </c>
      <c r="D27" s="9" t="str">
        <f t="shared" si="7"/>
        <v>SFm</v>
      </c>
      <c r="E27" s="9" t="s">
        <v>72</v>
      </c>
      <c r="F27" s="9" t="str">
        <f t="shared" si="8"/>
        <v>CZ05</v>
      </c>
      <c r="G27" s="21">
        <f t="shared" si="9"/>
        <v>71329.279999999999</v>
      </c>
      <c r="J27" t="s">
        <v>1737</v>
      </c>
      <c r="K27" t="s">
        <v>104</v>
      </c>
      <c r="L27">
        <v>71329.279999999999</v>
      </c>
    </row>
    <row r="28" spans="2:12" x14ac:dyDescent="0.25">
      <c r="B28" t="str">
        <f t="shared" si="2"/>
        <v>PGESFmExCZ11</v>
      </c>
      <c r="C28" s="9" t="str">
        <f t="shared" si="6"/>
        <v>PGE</v>
      </c>
      <c r="D28" s="9" t="str">
        <f t="shared" si="7"/>
        <v>SFm</v>
      </c>
      <c r="E28" s="9" t="s">
        <v>72</v>
      </c>
      <c r="F28" s="9" t="str">
        <f t="shared" si="8"/>
        <v>CZ11</v>
      </c>
      <c r="G28" s="21">
        <f t="shared" si="9"/>
        <v>206160.95</v>
      </c>
      <c r="J28" t="s">
        <v>1737</v>
      </c>
      <c r="K28" t="s">
        <v>110</v>
      </c>
      <c r="L28">
        <v>206160.95</v>
      </c>
    </row>
    <row r="29" spans="2:12" x14ac:dyDescent="0.25">
      <c r="B29" t="str">
        <f t="shared" si="2"/>
        <v>PGESFmExCZ12</v>
      </c>
      <c r="C29" s="9" t="str">
        <f t="shared" si="6"/>
        <v>PGE</v>
      </c>
      <c r="D29" s="9" t="str">
        <f t="shared" si="7"/>
        <v>SFm</v>
      </c>
      <c r="E29" s="9" t="s">
        <v>72</v>
      </c>
      <c r="F29" s="9" t="str">
        <f t="shared" si="8"/>
        <v>CZ12</v>
      </c>
      <c r="G29" s="21">
        <f t="shared" si="9"/>
        <v>632959.74</v>
      </c>
      <c r="J29" t="s">
        <v>1737</v>
      </c>
      <c r="K29" t="s">
        <v>111</v>
      </c>
      <c r="L29">
        <v>632959.74</v>
      </c>
    </row>
    <row r="30" spans="2:12" x14ac:dyDescent="0.25">
      <c r="B30" t="str">
        <f t="shared" si="2"/>
        <v>PGESFmExCZ13</v>
      </c>
      <c r="C30" s="9" t="str">
        <f t="shared" si="6"/>
        <v>PGE</v>
      </c>
      <c r="D30" s="9" t="str">
        <f t="shared" si="7"/>
        <v>SFm</v>
      </c>
      <c r="E30" s="9" t="s">
        <v>72</v>
      </c>
      <c r="F30" s="9" t="str">
        <f t="shared" si="8"/>
        <v>CZ13</v>
      </c>
      <c r="G30" s="21">
        <f t="shared" si="9"/>
        <v>282161.86</v>
      </c>
      <c r="J30" t="s">
        <v>1737</v>
      </c>
      <c r="K30" t="s">
        <v>112</v>
      </c>
      <c r="L30">
        <v>282161.86</v>
      </c>
    </row>
    <row r="31" spans="2:12" x14ac:dyDescent="0.25">
      <c r="B31" t="str">
        <f t="shared" si="2"/>
        <v>PGESFmExCZ16</v>
      </c>
      <c r="C31" s="9" t="str">
        <f t="shared" si="6"/>
        <v>PGE</v>
      </c>
      <c r="D31" s="9" t="str">
        <f t="shared" si="7"/>
        <v>SFm</v>
      </c>
      <c r="E31" s="9" t="s">
        <v>72</v>
      </c>
      <c r="F31" s="9" t="str">
        <f t="shared" si="8"/>
        <v>CZ16</v>
      </c>
      <c r="G31" s="21">
        <f t="shared" si="9"/>
        <v>53851.4</v>
      </c>
      <c r="J31" t="s">
        <v>1737</v>
      </c>
      <c r="K31" t="s">
        <v>115</v>
      </c>
      <c r="L31">
        <v>53851.4</v>
      </c>
    </row>
    <row r="32" spans="2:12" x14ac:dyDescent="0.25">
      <c r="B32" t="str">
        <f t="shared" si="2"/>
        <v>PGEMFmExCZ01</v>
      </c>
      <c r="C32" s="9" t="str">
        <f t="shared" si="6"/>
        <v>PGE</v>
      </c>
      <c r="D32" s="9" t="str">
        <f t="shared" si="7"/>
        <v>MFm</v>
      </c>
      <c r="E32" s="9" t="s">
        <v>72</v>
      </c>
      <c r="F32" s="9" t="str">
        <f t="shared" si="8"/>
        <v>CZ01</v>
      </c>
      <c r="G32" s="21">
        <f t="shared" si="9"/>
        <v>10781.71</v>
      </c>
      <c r="J32" t="s">
        <v>1738</v>
      </c>
      <c r="K32" t="s">
        <v>48</v>
      </c>
      <c r="L32">
        <v>10781.71</v>
      </c>
    </row>
    <row r="33" spans="2:12" x14ac:dyDescent="0.25">
      <c r="B33" t="str">
        <f t="shared" si="2"/>
        <v>PGEMFmExCZ02</v>
      </c>
      <c r="C33" s="9" t="str">
        <f t="shared" si="6"/>
        <v>PGE</v>
      </c>
      <c r="D33" s="9" t="str">
        <f t="shared" si="7"/>
        <v>MFm</v>
      </c>
      <c r="E33" s="9" t="s">
        <v>72</v>
      </c>
      <c r="F33" s="9" t="str">
        <f t="shared" si="8"/>
        <v>CZ02</v>
      </c>
      <c r="G33" s="21">
        <f t="shared" si="9"/>
        <v>53907.41</v>
      </c>
      <c r="J33" t="s">
        <v>1738</v>
      </c>
      <c r="K33" t="s">
        <v>101</v>
      </c>
      <c r="L33">
        <v>53907.41</v>
      </c>
    </row>
    <row r="34" spans="2:12" x14ac:dyDescent="0.25">
      <c r="B34" t="str">
        <f t="shared" si="2"/>
        <v>PGEMFmExCZ03</v>
      </c>
      <c r="C34" s="9" t="str">
        <f t="shared" si="6"/>
        <v>PGE</v>
      </c>
      <c r="D34" s="9" t="str">
        <f t="shared" si="7"/>
        <v>MFm</v>
      </c>
      <c r="E34" s="9" t="s">
        <v>72</v>
      </c>
      <c r="F34" s="9" t="str">
        <f t="shared" si="8"/>
        <v>CZ03</v>
      </c>
      <c r="G34" s="21">
        <f t="shared" si="9"/>
        <v>490582.43</v>
      </c>
      <c r="J34" t="s">
        <v>1738</v>
      </c>
      <c r="K34" t="s">
        <v>102</v>
      </c>
      <c r="L34">
        <v>490582.43</v>
      </c>
    </row>
    <row r="35" spans="2:12" x14ac:dyDescent="0.25">
      <c r="B35" t="str">
        <f t="shared" si="2"/>
        <v>PGEMFmExCZ04</v>
      </c>
      <c r="C35" s="9" t="str">
        <f t="shared" si="6"/>
        <v>PGE</v>
      </c>
      <c r="D35" s="9" t="str">
        <f t="shared" si="7"/>
        <v>MFm</v>
      </c>
      <c r="E35" s="9" t="s">
        <v>72</v>
      </c>
      <c r="F35" s="9" t="str">
        <f t="shared" si="8"/>
        <v>CZ04</v>
      </c>
      <c r="G35" s="21">
        <f t="shared" si="9"/>
        <v>196317.87</v>
      </c>
      <c r="J35" t="s">
        <v>1738</v>
      </c>
      <c r="K35" t="s">
        <v>103</v>
      </c>
      <c r="L35">
        <v>196317.87</v>
      </c>
    </row>
    <row r="36" spans="2:12" x14ac:dyDescent="0.25">
      <c r="B36" t="str">
        <f t="shared" si="2"/>
        <v>PGEMFmExCZ05</v>
      </c>
      <c r="C36" s="9" t="str">
        <f t="shared" si="6"/>
        <v>PGE</v>
      </c>
      <c r="D36" s="9" t="str">
        <f t="shared" si="7"/>
        <v>MFm</v>
      </c>
      <c r="E36" s="9" t="s">
        <v>72</v>
      </c>
      <c r="F36" s="9" t="str">
        <f t="shared" si="8"/>
        <v>CZ05</v>
      </c>
      <c r="G36" s="21">
        <f t="shared" si="9"/>
        <v>20560.62</v>
      </c>
      <c r="J36" t="s">
        <v>1738</v>
      </c>
      <c r="K36" t="s">
        <v>104</v>
      </c>
      <c r="L36">
        <v>20560.62</v>
      </c>
    </row>
    <row r="37" spans="2:12" x14ac:dyDescent="0.25">
      <c r="B37" t="str">
        <f t="shared" si="2"/>
        <v>PGEMFmExCZ11</v>
      </c>
      <c r="C37" s="9" t="str">
        <f t="shared" si="6"/>
        <v>PGE</v>
      </c>
      <c r="D37" s="9" t="str">
        <f t="shared" si="7"/>
        <v>MFm</v>
      </c>
      <c r="E37" s="9" t="s">
        <v>72</v>
      </c>
      <c r="F37" s="9" t="str">
        <f t="shared" si="8"/>
        <v>CZ11</v>
      </c>
      <c r="G37" s="21">
        <f t="shared" si="9"/>
        <v>41168.550000000003</v>
      </c>
      <c r="J37" t="s">
        <v>1738</v>
      </c>
      <c r="K37" t="s">
        <v>110</v>
      </c>
      <c r="L37">
        <v>41168.550000000003</v>
      </c>
    </row>
    <row r="38" spans="2:12" x14ac:dyDescent="0.25">
      <c r="B38" t="str">
        <f t="shared" si="2"/>
        <v>PGEMFmExCZ12</v>
      </c>
      <c r="C38" s="9" t="str">
        <f t="shared" si="6"/>
        <v>PGE</v>
      </c>
      <c r="D38" s="9" t="str">
        <f t="shared" si="7"/>
        <v>MFm</v>
      </c>
      <c r="E38" s="9" t="s">
        <v>72</v>
      </c>
      <c r="F38" s="9" t="str">
        <f t="shared" si="8"/>
        <v>CZ12</v>
      </c>
      <c r="G38" s="21">
        <f t="shared" si="9"/>
        <v>213475.94</v>
      </c>
      <c r="J38" t="s">
        <v>1738</v>
      </c>
      <c r="K38" t="s">
        <v>111</v>
      </c>
      <c r="L38">
        <v>213475.94</v>
      </c>
    </row>
    <row r="39" spans="2:12" x14ac:dyDescent="0.25">
      <c r="B39" t="str">
        <f t="shared" si="2"/>
        <v>PGEMFmExCZ13</v>
      </c>
      <c r="C39" s="9" t="str">
        <f t="shared" si="6"/>
        <v>PGE</v>
      </c>
      <c r="D39" s="9" t="str">
        <f t="shared" si="7"/>
        <v>MFm</v>
      </c>
      <c r="E39" s="9" t="s">
        <v>72</v>
      </c>
      <c r="F39" s="9" t="str">
        <f t="shared" si="8"/>
        <v>CZ13</v>
      </c>
      <c r="G39" s="21">
        <f t="shared" si="9"/>
        <v>90449.74</v>
      </c>
      <c r="J39" t="s">
        <v>1738</v>
      </c>
      <c r="K39" t="s">
        <v>112</v>
      </c>
      <c r="L39">
        <v>90449.74</v>
      </c>
    </row>
    <row r="40" spans="2:12" x14ac:dyDescent="0.25">
      <c r="B40" t="str">
        <f t="shared" si="2"/>
        <v>PGEMFmExCZ16</v>
      </c>
      <c r="C40" s="9" t="str">
        <f t="shared" si="6"/>
        <v>PGE</v>
      </c>
      <c r="D40" s="9" t="str">
        <f t="shared" si="7"/>
        <v>MFm</v>
      </c>
      <c r="E40" s="9" t="s">
        <v>72</v>
      </c>
      <c r="F40" s="9" t="str">
        <f t="shared" si="8"/>
        <v>CZ16</v>
      </c>
      <c r="G40" s="21">
        <f t="shared" si="9"/>
        <v>411.69</v>
      </c>
      <c r="J40" t="s">
        <v>1738</v>
      </c>
      <c r="K40" t="s">
        <v>115</v>
      </c>
      <c r="L40">
        <v>411.69</v>
      </c>
    </row>
    <row r="41" spans="2:12" x14ac:dyDescent="0.25">
      <c r="B41" t="str">
        <f t="shared" si="2"/>
        <v>PGEDMoExCZ01</v>
      </c>
      <c r="C41" s="9" t="str">
        <f t="shared" si="6"/>
        <v>PGE</v>
      </c>
      <c r="D41" s="9" t="str">
        <f t="shared" si="7"/>
        <v>DMo</v>
      </c>
      <c r="E41" s="9" t="s">
        <v>72</v>
      </c>
      <c r="F41" s="9" t="str">
        <f t="shared" si="8"/>
        <v>CZ01</v>
      </c>
      <c r="G41" s="21">
        <f t="shared" si="9"/>
        <v>1344.33</v>
      </c>
      <c r="J41" t="s">
        <v>1739</v>
      </c>
      <c r="K41" t="s">
        <v>48</v>
      </c>
      <c r="L41">
        <v>1344.33</v>
      </c>
    </row>
    <row r="42" spans="2:12" x14ac:dyDescent="0.25">
      <c r="B42" t="str">
        <f t="shared" si="2"/>
        <v>PGEDMoExCZ02</v>
      </c>
      <c r="C42" s="9" t="str">
        <f t="shared" si="6"/>
        <v>PGE</v>
      </c>
      <c r="D42" s="9" t="str">
        <f t="shared" si="7"/>
        <v>DMo</v>
      </c>
      <c r="E42" s="9" t="s">
        <v>72</v>
      </c>
      <c r="F42" s="9" t="str">
        <f t="shared" si="8"/>
        <v>CZ02</v>
      </c>
      <c r="G42" s="21">
        <f t="shared" si="9"/>
        <v>16573.858</v>
      </c>
      <c r="J42" t="s">
        <v>1739</v>
      </c>
      <c r="K42" t="s">
        <v>101</v>
      </c>
      <c r="L42">
        <v>16573.858</v>
      </c>
    </row>
    <row r="43" spans="2:12" x14ac:dyDescent="0.25">
      <c r="B43" t="str">
        <f t="shared" si="2"/>
        <v>PGEDMoExCZ03</v>
      </c>
      <c r="C43" s="9" t="str">
        <f t="shared" si="6"/>
        <v>PGE</v>
      </c>
      <c r="D43" s="9" t="str">
        <f t="shared" si="7"/>
        <v>DMo</v>
      </c>
      <c r="E43" s="9" t="s">
        <v>72</v>
      </c>
      <c r="F43" s="9" t="str">
        <f t="shared" si="8"/>
        <v>CZ03</v>
      </c>
      <c r="G43" s="21">
        <f t="shared" si="9"/>
        <v>13890.526</v>
      </c>
      <c r="J43" t="s">
        <v>1739</v>
      </c>
      <c r="K43" t="s">
        <v>102</v>
      </c>
      <c r="L43">
        <v>13890.526</v>
      </c>
    </row>
    <row r="44" spans="2:12" x14ac:dyDescent="0.25">
      <c r="B44" t="str">
        <f t="shared" si="2"/>
        <v>PGEDMoExCZ04</v>
      </c>
      <c r="C44" s="9" t="str">
        <f t="shared" si="6"/>
        <v>PGE</v>
      </c>
      <c r="D44" s="9" t="str">
        <f t="shared" si="7"/>
        <v>DMo</v>
      </c>
      <c r="E44" s="9" t="s">
        <v>72</v>
      </c>
      <c r="F44" s="9" t="str">
        <f t="shared" si="8"/>
        <v>CZ04</v>
      </c>
      <c r="G44" s="21">
        <f t="shared" si="9"/>
        <v>11399.634</v>
      </c>
      <c r="J44" t="s">
        <v>1739</v>
      </c>
      <c r="K44" t="s">
        <v>103</v>
      </c>
      <c r="L44">
        <v>11399.634</v>
      </c>
    </row>
    <row r="45" spans="2:12" x14ac:dyDescent="0.25">
      <c r="B45" t="str">
        <f t="shared" si="2"/>
        <v>PGEDMoExCZ05</v>
      </c>
      <c r="C45" s="9" t="str">
        <f t="shared" si="6"/>
        <v>PGE</v>
      </c>
      <c r="D45" s="9" t="str">
        <f t="shared" si="7"/>
        <v>DMo</v>
      </c>
      <c r="E45" s="9" t="s">
        <v>72</v>
      </c>
      <c r="F45" s="9" t="str">
        <f t="shared" si="8"/>
        <v>CZ05</v>
      </c>
      <c r="G45" s="21">
        <f t="shared" si="9"/>
        <v>10786.425999999999</v>
      </c>
      <c r="J45" t="s">
        <v>1739</v>
      </c>
      <c r="K45" t="s">
        <v>104</v>
      </c>
      <c r="L45">
        <v>10786.425999999999</v>
      </c>
    </row>
    <row r="46" spans="2:12" x14ac:dyDescent="0.25">
      <c r="B46" t="str">
        <f t="shared" si="2"/>
        <v>PGEDMoExCZ11</v>
      </c>
      <c r="C46" s="9" t="str">
        <f t="shared" si="6"/>
        <v>PGE</v>
      </c>
      <c r="D46" s="9" t="str">
        <f t="shared" si="7"/>
        <v>DMo</v>
      </c>
      <c r="E46" s="9" t="s">
        <v>72</v>
      </c>
      <c r="F46" s="9" t="str">
        <f t="shared" si="8"/>
        <v>CZ11</v>
      </c>
      <c r="G46" s="21">
        <f t="shared" si="9"/>
        <v>49083.25</v>
      </c>
      <c r="J46" t="s">
        <v>1739</v>
      </c>
      <c r="K46" t="s">
        <v>110</v>
      </c>
      <c r="L46">
        <v>49083.25</v>
      </c>
    </row>
    <row r="47" spans="2:12" x14ac:dyDescent="0.25">
      <c r="B47" t="str">
        <f t="shared" si="2"/>
        <v>PGEDMoExCZ12</v>
      </c>
      <c r="C47" s="9" t="str">
        <f t="shared" si="6"/>
        <v>PGE</v>
      </c>
      <c r="D47" s="9" t="str">
        <f t="shared" si="7"/>
        <v>DMo</v>
      </c>
      <c r="E47" s="9" t="s">
        <v>72</v>
      </c>
      <c r="F47" s="9" t="str">
        <f t="shared" si="8"/>
        <v>CZ12</v>
      </c>
      <c r="G47" s="21">
        <f t="shared" si="9"/>
        <v>30050.502</v>
      </c>
      <c r="J47" t="s">
        <v>1739</v>
      </c>
      <c r="K47" t="s">
        <v>111</v>
      </c>
      <c r="L47">
        <v>30050.502</v>
      </c>
    </row>
    <row r="48" spans="2:12" x14ac:dyDescent="0.25">
      <c r="B48" t="str">
        <f t="shared" si="2"/>
        <v>PGEDMoExCZ13</v>
      </c>
      <c r="C48" s="9" t="str">
        <f t="shared" si="6"/>
        <v>PGE</v>
      </c>
      <c r="D48" s="9" t="str">
        <f t="shared" si="7"/>
        <v>DMo</v>
      </c>
      <c r="E48" s="9" t="s">
        <v>72</v>
      </c>
      <c r="F48" s="9" t="str">
        <f t="shared" si="8"/>
        <v>CZ13</v>
      </c>
      <c r="G48" s="21">
        <f t="shared" si="9"/>
        <v>28408.817999999999</v>
      </c>
      <c r="J48" t="s">
        <v>1739</v>
      </c>
      <c r="K48" t="s">
        <v>112</v>
      </c>
      <c r="L48">
        <v>28408.817999999999</v>
      </c>
    </row>
    <row r="49" spans="2:12" x14ac:dyDescent="0.25">
      <c r="B49" t="str">
        <f t="shared" si="2"/>
        <v>PGEDMoExCZ16</v>
      </c>
      <c r="C49" s="9" t="str">
        <f t="shared" si="6"/>
        <v>PGE</v>
      </c>
      <c r="D49" s="9" t="str">
        <f t="shared" si="7"/>
        <v>DMo</v>
      </c>
      <c r="E49" s="9" t="s">
        <v>72</v>
      </c>
      <c r="F49" s="9" t="str">
        <f t="shared" si="8"/>
        <v>CZ16</v>
      </c>
      <c r="G49" s="21">
        <f t="shared" si="9"/>
        <v>10997.79</v>
      </c>
      <c r="J49" t="s">
        <v>1739</v>
      </c>
      <c r="K49" t="s">
        <v>115</v>
      </c>
      <c r="L49">
        <v>10997.79</v>
      </c>
    </row>
    <row r="50" spans="2:12" x14ac:dyDescent="0.25">
      <c r="B50" t="str">
        <f t="shared" si="2"/>
        <v>PGESFmNewCZ01</v>
      </c>
      <c r="C50" s="9" t="str">
        <f t="shared" si="6"/>
        <v>PGE</v>
      </c>
      <c r="D50" s="9" t="str">
        <f t="shared" si="7"/>
        <v>SFm</v>
      </c>
      <c r="E50" s="9" t="s">
        <v>75</v>
      </c>
      <c r="F50" s="9" t="str">
        <f t="shared" si="8"/>
        <v>CZ01</v>
      </c>
      <c r="G50" s="21">
        <f t="shared" si="9"/>
        <v>2237.64</v>
      </c>
      <c r="J50" t="s">
        <v>1740</v>
      </c>
      <c r="K50" t="s">
        <v>48</v>
      </c>
      <c r="L50">
        <v>2237.64</v>
      </c>
    </row>
    <row r="51" spans="2:12" x14ac:dyDescent="0.25">
      <c r="B51" t="str">
        <f t="shared" si="2"/>
        <v>PGESFmNewCZ02</v>
      </c>
      <c r="C51" s="9" t="str">
        <f t="shared" si="6"/>
        <v>PGE</v>
      </c>
      <c r="D51" s="9" t="str">
        <f t="shared" si="7"/>
        <v>SFm</v>
      </c>
      <c r="E51" s="9" t="s">
        <v>75</v>
      </c>
      <c r="F51" s="9" t="str">
        <f t="shared" si="8"/>
        <v>CZ02</v>
      </c>
      <c r="G51" s="21">
        <f t="shared" si="9"/>
        <v>2207.14</v>
      </c>
      <c r="J51" t="s">
        <v>1740</v>
      </c>
      <c r="K51" t="s">
        <v>101</v>
      </c>
      <c r="L51">
        <v>2207.14</v>
      </c>
    </row>
    <row r="52" spans="2:12" x14ac:dyDescent="0.25">
      <c r="B52" t="str">
        <f t="shared" si="2"/>
        <v>PGESFmNewCZ03</v>
      </c>
      <c r="C52" s="9" t="str">
        <f t="shared" si="6"/>
        <v>PGE</v>
      </c>
      <c r="D52" s="9" t="str">
        <f t="shared" si="7"/>
        <v>SFm</v>
      </c>
      <c r="E52" s="9" t="s">
        <v>75</v>
      </c>
      <c r="F52" s="9" t="str">
        <f t="shared" si="8"/>
        <v>CZ03</v>
      </c>
      <c r="G52" s="21">
        <f t="shared" si="9"/>
        <v>6688.02</v>
      </c>
      <c r="J52" t="s">
        <v>1740</v>
      </c>
      <c r="K52" t="s">
        <v>102</v>
      </c>
      <c r="L52">
        <v>6688.02</v>
      </c>
    </row>
    <row r="53" spans="2:12" x14ac:dyDescent="0.25">
      <c r="B53" t="str">
        <f t="shared" si="2"/>
        <v>PGESFmNewCZ04</v>
      </c>
      <c r="C53" s="9" t="str">
        <f t="shared" si="6"/>
        <v>PGE</v>
      </c>
      <c r="D53" s="9" t="str">
        <f t="shared" si="7"/>
        <v>SFm</v>
      </c>
      <c r="E53" s="9" t="s">
        <v>75</v>
      </c>
      <c r="F53" s="9" t="str">
        <f t="shared" si="8"/>
        <v>CZ04</v>
      </c>
      <c r="G53" s="21">
        <f t="shared" si="9"/>
        <v>6103.38</v>
      </c>
      <c r="J53" t="s">
        <v>1740</v>
      </c>
      <c r="K53" t="s">
        <v>103</v>
      </c>
      <c r="L53">
        <v>6103.38</v>
      </c>
    </row>
    <row r="54" spans="2:12" x14ac:dyDescent="0.25">
      <c r="B54" t="str">
        <f t="shared" si="2"/>
        <v>PGESFmNewCZ05</v>
      </c>
      <c r="C54" s="9" t="str">
        <f t="shared" si="6"/>
        <v>PGE</v>
      </c>
      <c r="D54" s="9" t="str">
        <f t="shared" si="7"/>
        <v>SFm</v>
      </c>
      <c r="E54" s="9" t="s">
        <v>75</v>
      </c>
      <c r="F54" s="9" t="str">
        <f t="shared" si="8"/>
        <v>CZ05</v>
      </c>
      <c r="G54" s="21">
        <f t="shared" si="9"/>
        <v>1056.32</v>
      </c>
      <c r="J54" t="s">
        <v>1740</v>
      </c>
      <c r="K54" t="s">
        <v>104</v>
      </c>
      <c r="L54">
        <v>1056.32</v>
      </c>
    </row>
    <row r="55" spans="2:12" x14ac:dyDescent="0.25">
      <c r="B55" t="str">
        <f t="shared" si="2"/>
        <v>PGESFmNewCZ11</v>
      </c>
      <c r="C55" s="9" t="str">
        <f t="shared" si="6"/>
        <v>PGE</v>
      </c>
      <c r="D55" s="9" t="str">
        <f t="shared" si="7"/>
        <v>SFm</v>
      </c>
      <c r="E55" s="9" t="s">
        <v>75</v>
      </c>
      <c r="F55" s="9" t="str">
        <f t="shared" si="8"/>
        <v>CZ11</v>
      </c>
      <c r="G55" s="21">
        <f t="shared" si="9"/>
        <v>8863.94</v>
      </c>
      <c r="J55" t="s">
        <v>1740</v>
      </c>
      <c r="K55" t="s">
        <v>110</v>
      </c>
      <c r="L55">
        <v>8863.94</v>
      </c>
    </row>
    <row r="56" spans="2:12" x14ac:dyDescent="0.25">
      <c r="B56" t="str">
        <f t="shared" si="2"/>
        <v>PGESFmNewCZ12</v>
      </c>
      <c r="C56" s="9" t="str">
        <f t="shared" si="6"/>
        <v>PGE</v>
      </c>
      <c r="D56" s="9" t="str">
        <f t="shared" si="7"/>
        <v>SFm</v>
      </c>
      <c r="E56" s="9" t="s">
        <v>75</v>
      </c>
      <c r="F56" s="9" t="str">
        <f t="shared" si="8"/>
        <v>CZ12</v>
      </c>
      <c r="G56" s="21">
        <f t="shared" si="9"/>
        <v>20178.3</v>
      </c>
      <c r="J56" t="s">
        <v>1740</v>
      </c>
      <c r="K56" t="s">
        <v>111</v>
      </c>
      <c r="L56">
        <v>20178.3</v>
      </c>
    </row>
    <row r="57" spans="2:12" x14ac:dyDescent="0.25">
      <c r="B57" t="str">
        <f t="shared" si="2"/>
        <v>PGESFmNewCZ13</v>
      </c>
      <c r="C57" s="9" t="str">
        <f t="shared" si="6"/>
        <v>PGE</v>
      </c>
      <c r="D57" s="9" t="str">
        <f t="shared" si="7"/>
        <v>SFm</v>
      </c>
      <c r="E57" s="9" t="s">
        <v>75</v>
      </c>
      <c r="F57" s="9" t="str">
        <f t="shared" si="8"/>
        <v>CZ13</v>
      </c>
      <c r="G57" s="21">
        <f t="shared" si="9"/>
        <v>8455.84</v>
      </c>
      <c r="J57" t="s">
        <v>1740</v>
      </c>
      <c r="K57" t="s">
        <v>112</v>
      </c>
      <c r="L57">
        <v>8455.84</v>
      </c>
    </row>
    <row r="58" spans="2:12" x14ac:dyDescent="0.25">
      <c r="B58" t="str">
        <f t="shared" si="2"/>
        <v>PGESFmNewCZ16</v>
      </c>
      <c r="C58" s="9" t="str">
        <f t="shared" si="6"/>
        <v>PGE</v>
      </c>
      <c r="D58" s="9" t="str">
        <f t="shared" si="7"/>
        <v>SFm</v>
      </c>
      <c r="E58" s="9" t="s">
        <v>75</v>
      </c>
      <c r="F58" s="9" t="str">
        <f t="shared" si="8"/>
        <v>CZ16</v>
      </c>
      <c r="G58" s="21">
        <f t="shared" si="9"/>
        <v>249.08</v>
      </c>
      <c r="J58" t="s">
        <v>1740</v>
      </c>
      <c r="K58" t="s">
        <v>115</v>
      </c>
      <c r="L58">
        <v>249.08</v>
      </c>
    </row>
    <row r="59" spans="2:12" x14ac:dyDescent="0.25">
      <c r="B59" t="str">
        <f t="shared" si="2"/>
        <v>PGEMFmNewCZ01</v>
      </c>
      <c r="C59" s="9" t="str">
        <f t="shared" si="6"/>
        <v>PGE</v>
      </c>
      <c r="D59" s="9" t="str">
        <f t="shared" si="7"/>
        <v>MFm</v>
      </c>
      <c r="E59" s="9" t="s">
        <v>75</v>
      </c>
      <c r="F59" s="9" t="str">
        <f t="shared" si="8"/>
        <v>CZ01</v>
      </c>
      <c r="G59" s="21">
        <f t="shared" si="9"/>
        <v>976.04</v>
      </c>
      <c r="J59" t="s">
        <v>1741</v>
      </c>
      <c r="K59" t="s">
        <v>48</v>
      </c>
      <c r="L59">
        <v>976.04</v>
      </c>
    </row>
    <row r="60" spans="2:12" x14ac:dyDescent="0.25">
      <c r="B60" t="str">
        <f t="shared" si="2"/>
        <v>PGEMFmNewCZ02</v>
      </c>
      <c r="C60" s="9" t="str">
        <f t="shared" si="6"/>
        <v>PGE</v>
      </c>
      <c r="D60" s="9" t="str">
        <f t="shared" si="7"/>
        <v>MFm</v>
      </c>
      <c r="E60" s="9" t="s">
        <v>75</v>
      </c>
      <c r="F60" s="9" t="str">
        <f t="shared" si="8"/>
        <v>CZ02</v>
      </c>
      <c r="G60" s="21">
        <f t="shared" si="9"/>
        <v>1980.22</v>
      </c>
      <c r="J60" t="s">
        <v>1741</v>
      </c>
      <c r="K60" t="s">
        <v>101</v>
      </c>
      <c r="L60">
        <v>1980.22</v>
      </c>
    </row>
    <row r="61" spans="2:12" x14ac:dyDescent="0.25">
      <c r="B61" t="str">
        <f t="shared" si="2"/>
        <v>PGEMFmNewCZ03</v>
      </c>
      <c r="C61" s="9" t="str">
        <f t="shared" si="6"/>
        <v>PGE</v>
      </c>
      <c r="D61" s="9" t="str">
        <f t="shared" si="7"/>
        <v>MFm</v>
      </c>
      <c r="E61" s="9" t="s">
        <v>75</v>
      </c>
      <c r="F61" s="9" t="str">
        <f t="shared" si="8"/>
        <v>CZ03</v>
      </c>
      <c r="G61" s="21">
        <f t="shared" si="9"/>
        <v>6224.26</v>
      </c>
      <c r="J61" t="s">
        <v>1741</v>
      </c>
      <c r="K61" t="s">
        <v>102</v>
      </c>
      <c r="L61">
        <v>6224.26</v>
      </c>
    </row>
    <row r="62" spans="2:12" x14ac:dyDescent="0.25">
      <c r="B62" t="str">
        <f t="shared" si="2"/>
        <v>PGEMFmNewCZ04</v>
      </c>
      <c r="C62" s="9" t="str">
        <f t="shared" si="6"/>
        <v>PGE</v>
      </c>
      <c r="D62" s="9" t="str">
        <f t="shared" si="7"/>
        <v>MFm</v>
      </c>
      <c r="E62" s="9" t="s">
        <v>75</v>
      </c>
      <c r="F62" s="9" t="str">
        <f t="shared" si="8"/>
        <v>CZ04</v>
      </c>
      <c r="G62" s="21">
        <f t="shared" si="9"/>
        <v>3336.82</v>
      </c>
      <c r="J62" t="s">
        <v>1741</v>
      </c>
      <c r="K62" t="s">
        <v>103</v>
      </c>
      <c r="L62">
        <v>3336.82</v>
      </c>
    </row>
    <row r="63" spans="2:12" x14ac:dyDescent="0.25">
      <c r="B63" t="str">
        <f t="shared" si="2"/>
        <v>PGEMFmNewCZ05</v>
      </c>
      <c r="C63" s="9" t="str">
        <f>+C64</f>
        <v>PGE</v>
      </c>
      <c r="D63" s="9" t="str">
        <f t="shared" ref="D63" si="10">+D64</f>
        <v>MFm</v>
      </c>
      <c r="E63" s="9" t="s">
        <v>75</v>
      </c>
      <c r="F63" s="9" t="s">
        <v>104</v>
      </c>
      <c r="G63" s="21">
        <v>0</v>
      </c>
    </row>
    <row r="64" spans="2:12" x14ac:dyDescent="0.25">
      <c r="B64" t="str">
        <f t="shared" si="2"/>
        <v>PGEMFmNewCZ11</v>
      </c>
      <c r="C64" s="9" t="str">
        <f t="shared" si="6"/>
        <v>PGE</v>
      </c>
      <c r="D64" s="9" t="str">
        <f t="shared" si="7"/>
        <v>MFm</v>
      </c>
      <c r="E64" s="9" t="s">
        <v>75</v>
      </c>
      <c r="F64" s="9" t="str">
        <f t="shared" si="8"/>
        <v>CZ11</v>
      </c>
      <c r="G64" s="21">
        <f t="shared" si="9"/>
        <v>173.54</v>
      </c>
      <c r="J64" t="s">
        <v>1741</v>
      </c>
      <c r="K64" t="s">
        <v>110</v>
      </c>
      <c r="L64">
        <v>173.54</v>
      </c>
    </row>
    <row r="65" spans="2:12" x14ac:dyDescent="0.25">
      <c r="B65" t="str">
        <f t="shared" si="2"/>
        <v>PGEMFmNewCZ12</v>
      </c>
      <c r="C65" s="9" t="str">
        <f t="shared" si="6"/>
        <v>PGE</v>
      </c>
      <c r="D65" s="9" t="str">
        <f t="shared" si="7"/>
        <v>MFm</v>
      </c>
      <c r="E65" s="9" t="s">
        <v>75</v>
      </c>
      <c r="F65" s="9" t="str">
        <f t="shared" si="8"/>
        <v>CZ12</v>
      </c>
      <c r="G65" s="21">
        <f t="shared" si="9"/>
        <v>4000.42</v>
      </c>
      <c r="J65" t="s">
        <v>1741</v>
      </c>
      <c r="K65" t="s">
        <v>111</v>
      </c>
      <c r="L65">
        <v>4000.42</v>
      </c>
    </row>
    <row r="66" spans="2:12" x14ac:dyDescent="0.25">
      <c r="B66" t="str">
        <f t="shared" si="2"/>
        <v>PGEMFmNewCZ13</v>
      </c>
      <c r="C66" s="9" t="str">
        <f t="shared" si="6"/>
        <v>PGE</v>
      </c>
      <c r="D66" s="9" t="str">
        <f t="shared" si="7"/>
        <v>MFm</v>
      </c>
      <c r="E66" s="9" t="s">
        <v>75</v>
      </c>
      <c r="F66" s="9" t="str">
        <f t="shared" si="8"/>
        <v>CZ13</v>
      </c>
      <c r="G66" s="21">
        <f t="shared" si="9"/>
        <v>510.98</v>
      </c>
      <c r="J66" t="s">
        <v>1741</v>
      </c>
      <c r="K66" t="s">
        <v>112</v>
      </c>
      <c r="L66">
        <v>510.98</v>
      </c>
    </row>
    <row r="67" spans="2:12" x14ac:dyDescent="0.25">
      <c r="B67" t="str">
        <f t="shared" ref="B67" si="11">C67&amp;D67&amp;E67&amp;F67</f>
        <v>PGEMFmNewCZ16</v>
      </c>
      <c r="C67" s="9" t="str">
        <f>+C66</f>
        <v>PGE</v>
      </c>
      <c r="D67" s="9" t="str">
        <f>+D66</f>
        <v>MFm</v>
      </c>
      <c r="E67" s="9" t="s">
        <v>75</v>
      </c>
      <c r="F67" s="9" t="str">
        <f>+F58</f>
        <v>CZ16</v>
      </c>
      <c r="G67" s="21">
        <f t="shared" ref="G67" si="12">+L67</f>
        <v>0</v>
      </c>
    </row>
    <row r="68" spans="2:12" x14ac:dyDescent="0.25">
      <c r="B68" t="str">
        <f t="shared" ref="B68" si="13">C68&amp;D68&amp;E68&amp;F68</f>
        <v>PGEDMoNewCZ01</v>
      </c>
      <c r="C68" s="9" t="str">
        <f>+C69</f>
        <v>PGE</v>
      </c>
      <c r="D68" s="9" t="str">
        <f>+D69</f>
        <v>DMo</v>
      </c>
      <c r="E68" s="9" t="s">
        <v>75</v>
      </c>
      <c r="F68" s="9" t="s">
        <v>48</v>
      </c>
      <c r="G68" s="21">
        <v>0</v>
      </c>
    </row>
    <row r="69" spans="2:12" x14ac:dyDescent="0.25">
      <c r="B69" t="str">
        <f t="shared" si="2"/>
        <v>PGEDMoNewCZ02</v>
      </c>
      <c r="C69" s="9" t="str">
        <f t="shared" si="6"/>
        <v>PGE</v>
      </c>
      <c r="D69" s="9" t="str">
        <f t="shared" si="7"/>
        <v>DMo</v>
      </c>
      <c r="E69" s="9" t="s">
        <v>75</v>
      </c>
      <c r="F69" s="9" t="str">
        <f t="shared" si="8"/>
        <v>CZ02</v>
      </c>
      <c r="G69" s="21">
        <f t="shared" si="9"/>
        <v>186.73599999999999</v>
      </c>
      <c r="J69" t="s">
        <v>1742</v>
      </c>
      <c r="K69" t="s">
        <v>101</v>
      </c>
      <c r="L69">
        <v>186.73599999999999</v>
      </c>
    </row>
    <row r="70" spans="2:12" x14ac:dyDescent="0.25">
      <c r="B70" t="str">
        <f t="shared" si="2"/>
        <v>PGEDMoNewCZ03</v>
      </c>
      <c r="C70" s="9" t="str">
        <f t="shared" si="6"/>
        <v>PGE</v>
      </c>
      <c r="D70" s="9" t="str">
        <f t="shared" si="7"/>
        <v>DMo</v>
      </c>
      <c r="E70" s="9" t="s">
        <v>75</v>
      </c>
      <c r="F70" s="9" t="str">
        <f t="shared" si="8"/>
        <v>CZ03</v>
      </c>
      <c r="G70" s="21">
        <f t="shared" si="9"/>
        <v>63.131999999999998</v>
      </c>
      <c r="J70" t="s">
        <v>1742</v>
      </c>
      <c r="K70" t="s">
        <v>102</v>
      </c>
      <c r="L70">
        <v>63.131999999999998</v>
      </c>
    </row>
    <row r="71" spans="2:12" x14ac:dyDescent="0.25">
      <c r="B71" t="str">
        <f t="shared" si="2"/>
        <v>PGEDMoNewCZ04</v>
      </c>
      <c r="C71" s="9" t="str">
        <f t="shared" si="6"/>
        <v>PGE</v>
      </c>
      <c r="D71" s="9" t="str">
        <f t="shared" si="7"/>
        <v>DMo</v>
      </c>
      <c r="E71" s="9" t="s">
        <v>75</v>
      </c>
      <c r="F71" s="9" t="str">
        <f t="shared" si="8"/>
        <v>CZ04</v>
      </c>
      <c r="G71" s="21">
        <f t="shared" si="9"/>
        <v>560.20799999999997</v>
      </c>
      <c r="J71" t="s">
        <v>1742</v>
      </c>
      <c r="K71" t="s">
        <v>103</v>
      </c>
      <c r="L71">
        <v>560.20799999999997</v>
      </c>
    </row>
    <row r="72" spans="2:12" x14ac:dyDescent="0.25">
      <c r="B72" t="str">
        <f t="shared" ref="B72:B145" si="14">C72&amp;D72&amp;E72&amp;F72</f>
        <v>PGEDMoNewCZ05</v>
      </c>
      <c r="C72" s="9" t="str">
        <f t="shared" si="6"/>
        <v>PGE</v>
      </c>
      <c r="D72" s="9" t="str">
        <f t="shared" si="7"/>
        <v>DMo</v>
      </c>
      <c r="E72" s="9" t="s">
        <v>75</v>
      </c>
      <c r="F72" s="9" t="str">
        <f t="shared" si="8"/>
        <v>CZ05</v>
      </c>
      <c r="G72" s="21">
        <f t="shared" si="9"/>
        <v>48.591999999999999</v>
      </c>
      <c r="J72" t="s">
        <v>1742</v>
      </c>
      <c r="K72" t="s">
        <v>104</v>
      </c>
      <c r="L72">
        <v>48.591999999999999</v>
      </c>
    </row>
    <row r="73" spans="2:12" x14ac:dyDescent="0.25">
      <c r="B73" t="str">
        <f t="shared" si="14"/>
        <v>PGEDMoNewCZ11</v>
      </c>
      <c r="C73" s="9" t="str">
        <f t="shared" si="6"/>
        <v>PGE</v>
      </c>
      <c r="D73" s="9" t="str">
        <f t="shared" si="7"/>
        <v>DMo</v>
      </c>
      <c r="E73" s="9" t="s">
        <v>75</v>
      </c>
      <c r="F73" s="9" t="str">
        <f t="shared" si="8"/>
        <v>CZ11</v>
      </c>
      <c r="G73" s="21">
        <f t="shared" si="9"/>
        <v>329.28</v>
      </c>
      <c r="J73" t="s">
        <v>1742</v>
      </c>
      <c r="K73" t="s">
        <v>110</v>
      </c>
      <c r="L73">
        <v>329.28</v>
      </c>
    </row>
    <row r="74" spans="2:12" x14ac:dyDescent="0.25">
      <c r="B74" t="str">
        <f t="shared" si="14"/>
        <v>PGEDMoNewCZ12</v>
      </c>
      <c r="C74" s="9" t="str">
        <f t="shared" si="6"/>
        <v>PGE</v>
      </c>
      <c r="D74" s="9" t="str">
        <f t="shared" si="7"/>
        <v>DMo</v>
      </c>
      <c r="E74" s="9" t="s">
        <v>75</v>
      </c>
      <c r="F74" s="9" t="str">
        <f t="shared" si="8"/>
        <v>CZ12</v>
      </c>
      <c r="G74" s="21">
        <f t="shared" si="9"/>
        <v>326.584</v>
      </c>
      <c r="J74" t="s">
        <v>1742</v>
      </c>
      <c r="K74" t="s">
        <v>111</v>
      </c>
      <c r="L74">
        <v>326.584</v>
      </c>
    </row>
    <row r="75" spans="2:12" x14ac:dyDescent="0.25">
      <c r="B75" t="str">
        <f t="shared" si="14"/>
        <v>PGEDMoNewCZ13</v>
      </c>
      <c r="C75" s="9" t="str">
        <f t="shared" si="6"/>
        <v>PGE</v>
      </c>
      <c r="D75" s="9" t="str">
        <f t="shared" si="7"/>
        <v>DMo</v>
      </c>
      <c r="E75" s="9" t="s">
        <v>75</v>
      </c>
      <c r="F75" s="9" t="str">
        <f t="shared" si="8"/>
        <v>CZ13</v>
      </c>
      <c r="G75" s="21">
        <f t="shared" si="9"/>
        <v>186.73599999999999</v>
      </c>
      <c r="J75" t="s">
        <v>1742</v>
      </c>
      <c r="K75" t="s">
        <v>112</v>
      </c>
      <c r="L75">
        <v>186.73599999999999</v>
      </c>
    </row>
    <row r="76" spans="2:12" x14ac:dyDescent="0.25">
      <c r="B76" t="str">
        <f t="shared" si="14"/>
        <v>PGEDMoNewCZ16</v>
      </c>
      <c r="C76" s="9" t="str">
        <f>+C75</f>
        <v>PGE</v>
      </c>
      <c r="D76" s="9" t="str">
        <f>+D75</f>
        <v>DMo</v>
      </c>
      <c r="E76" s="9" t="s">
        <v>75</v>
      </c>
      <c r="F76" s="9" t="str">
        <f>+F67</f>
        <v>CZ16</v>
      </c>
      <c r="G76" s="21">
        <f t="shared" si="9"/>
        <v>0</v>
      </c>
    </row>
    <row r="77" spans="2:12" x14ac:dyDescent="0.25">
      <c r="B77" t="str">
        <f t="shared" si="14"/>
        <v>SCESFmExCZ05</v>
      </c>
      <c r="C77" s="9" t="str">
        <f t="shared" si="6"/>
        <v>SCE</v>
      </c>
      <c r="D77" s="9" t="str">
        <f t="shared" si="7"/>
        <v>SFm</v>
      </c>
      <c r="E77" s="9" t="s">
        <v>72</v>
      </c>
      <c r="F77" s="9" t="str">
        <f t="shared" si="8"/>
        <v>CZ05</v>
      </c>
      <c r="G77" s="21">
        <f t="shared" si="9"/>
        <v>2969.3533000000002</v>
      </c>
      <c r="J77" t="s">
        <v>1743</v>
      </c>
      <c r="K77" t="s">
        <v>104</v>
      </c>
      <c r="L77">
        <v>2969.3533000000002</v>
      </c>
    </row>
    <row r="78" spans="2:12" x14ac:dyDescent="0.25">
      <c r="B78" t="str">
        <f t="shared" si="14"/>
        <v>SCESFmExCZ06</v>
      </c>
      <c r="C78" s="9" t="str">
        <f t="shared" si="6"/>
        <v>SCE</v>
      </c>
      <c r="D78" s="9" t="str">
        <f t="shared" si="7"/>
        <v>SFm</v>
      </c>
      <c r="E78" s="9" t="s">
        <v>72</v>
      </c>
      <c r="F78" s="9" t="str">
        <f t="shared" si="8"/>
        <v>CZ06</v>
      </c>
      <c r="G78" s="21">
        <f t="shared" si="9"/>
        <v>358978.33</v>
      </c>
      <c r="J78" t="s">
        <v>1743</v>
      </c>
      <c r="K78" t="s">
        <v>105</v>
      </c>
      <c r="L78">
        <v>358978.33</v>
      </c>
    </row>
    <row r="79" spans="2:12" x14ac:dyDescent="0.25">
      <c r="B79" t="str">
        <f t="shared" si="14"/>
        <v>SCESFmExCZ08</v>
      </c>
      <c r="C79" s="9" t="str">
        <f t="shared" si="6"/>
        <v>SCE</v>
      </c>
      <c r="D79" s="9" t="str">
        <f t="shared" si="7"/>
        <v>SFm</v>
      </c>
      <c r="E79" s="9" t="s">
        <v>72</v>
      </c>
      <c r="F79" s="9" t="str">
        <f t="shared" si="8"/>
        <v>CZ08</v>
      </c>
      <c r="G79" s="21">
        <f t="shared" si="9"/>
        <v>457169.31</v>
      </c>
      <c r="J79" t="s">
        <v>1743</v>
      </c>
      <c r="K79" t="s">
        <v>107</v>
      </c>
      <c r="L79">
        <v>457169.31</v>
      </c>
    </row>
    <row r="80" spans="2:12" x14ac:dyDescent="0.25">
      <c r="B80" t="str">
        <f t="shared" si="14"/>
        <v>SCESFmExCZ09</v>
      </c>
      <c r="C80" s="9" t="str">
        <f t="shared" si="6"/>
        <v>SCE</v>
      </c>
      <c r="D80" s="9" t="str">
        <f t="shared" si="7"/>
        <v>SFm</v>
      </c>
      <c r="E80" s="9" t="s">
        <v>72</v>
      </c>
      <c r="F80" s="9" t="str">
        <f t="shared" si="8"/>
        <v>CZ09</v>
      </c>
      <c r="G80" s="21">
        <f t="shared" si="9"/>
        <v>517472.89</v>
      </c>
      <c r="J80" t="s">
        <v>1743</v>
      </c>
      <c r="K80" t="s">
        <v>108</v>
      </c>
      <c r="L80">
        <v>517472.89</v>
      </c>
    </row>
    <row r="81" spans="2:12" x14ac:dyDescent="0.25">
      <c r="B81" t="str">
        <f t="shared" si="14"/>
        <v>SCESFmExCZ10</v>
      </c>
      <c r="C81" s="9" t="str">
        <f t="shared" si="6"/>
        <v>SCE</v>
      </c>
      <c r="D81" s="9" t="str">
        <f t="shared" si="7"/>
        <v>SFm</v>
      </c>
      <c r="E81" s="9" t="s">
        <v>72</v>
      </c>
      <c r="F81" s="9" t="str">
        <f t="shared" si="8"/>
        <v>CZ10</v>
      </c>
      <c r="G81" s="21">
        <f t="shared" si="9"/>
        <v>499502.41</v>
      </c>
      <c r="J81" t="s">
        <v>1743</v>
      </c>
      <c r="K81" t="s">
        <v>109</v>
      </c>
      <c r="L81">
        <v>499502.41</v>
      </c>
    </row>
    <row r="82" spans="2:12" x14ac:dyDescent="0.25">
      <c r="B82" t="str">
        <f t="shared" si="14"/>
        <v>SCESFmExCZ13</v>
      </c>
      <c r="C82" s="9" t="str">
        <f t="shared" si="6"/>
        <v>SCE</v>
      </c>
      <c r="D82" s="9" t="str">
        <f t="shared" si="7"/>
        <v>SFm</v>
      </c>
      <c r="E82" s="9" t="s">
        <v>72</v>
      </c>
      <c r="F82" s="9" t="str">
        <f t="shared" si="8"/>
        <v>CZ13</v>
      </c>
      <c r="G82" s="21">
        <f t="shared" si="9"/>
        <v>73121.86</v>
      </c>
      <c r="J82" t="s">
        <v>1743</v>
      </c>
      <c r="K82" t="s">
        <v>112</v>
      </c>
      <c r="L82">
        <v>73121.86</v>
      </c>
    </row>
    <row r="83" spans="2:12" x14ac:dyDescent="0.25">
      <c r="B83" t="str">
        <f t="shared" si="14"/>
        <v>SCESFmExCZ14</v>
      </c>
      <c r="C83" s="9" t="str">
        <f t="shared" si="6"/>
        <v>SCE</v>
      </c>
      <c r="D83" s="9" t="str">
        <f t="shared" si="7"/>
        <v>SFm</v>
      </c>
      <c r="E83" s="9" t="s">
        <v>72</v>
      </c>
      <c r="F83" s="9" t="str">
        <f t="shared" si="8"/>
        <v>CZ14</v>
      </c>
      <c r="G83" s="21">
        <f t="shared" si="9"/>
        <v>194385.43</v>
      </c>
      <c r="J83" t="s">
        <v>1743</v>
      </c>
      <c r="K83" t="s">
        <v>113</v>
      </c>
      <c r="L83">
        <v>194385.43</v>
      </c>
    </row>
    <row r="84" spans="2:12" x14ac:dyDescent="0.25">
      <c r="B84" t="str">
        <f t="shared" si="14"/>
        <v>SCESFmExCZ15</v>
      </c>
      <c r="C84" s="9" t="str">
        <f t="shared" si="6"/>
        <v>SCE</v>
      </c>
      <c r="D84" s="9" t="str">
        <f t="shared" si="7"/>
        <v>SFm</v>
      </c>
      <c r="E84" s="9" t="s">
        <v>72</v>
      </c>
      <c r="F84" s="9" t="str">
        <f t="shared" si="8"/>
        <v>CZ15</v>
      </c>
      <c r="G84" s="21">
        <f t="shared" si="9"/>
        <v>48984.03</v>
      </c>
      <c r="J84" t="s">
        <v>1743</v>
      </c>
      <c r="K84" t="s">
        <v>114</v>
      </c>
      <c r="L84">
        <v>48984.03</v>
      </c>
    </row>
    <row r="85" spans="2:12" x14ac:dyDescent="0.25">
      <c r="B85" t="str">
        <f t="shared" si="14"/>
        <v>SCESFmExCZ16</v>
      </c>
      <c r="C85" s="9" t="str">
        <f t="shared" si="6"/>
        <v>SCE</v>
      </c>
      <c r="D85" s="9" t="str">
        <f t="shared" si="7"/>
        <v>SFm</v>
      </c>
      <c r="E85" s="9" t="s">
        <v>72</v>
      </c>
      <c r="F85" s="9" t="str">
        <f t="shared" si="8"/>
        <v>CZ16</v>
      </c>
      <c r="G85" s="21">
        <f t="shared" si="9"/>
        <v>102284.56</v>
      </c>
      <c r="J85" t="s">
        <v>1743</v>
      </c>
      <c r="K85" t="s">
        <v>115</v>
      </c>
      <c r="L85">
        <v>102284.56</v>
      </c>
    </row>
    <row r="86" spans="2:12" x14ac:dyDescent="0.25">
      <c r="B86" t="str">
        <f t="shared" si="14"/>
        <v>SCEMFmExCZ05</v>
      </c>
      <c r="C86" s="9" t="str">
        <f t="shared" si="6"/>
        <v>SCE</v>
      </c>
      <c r="D86" s="9" t="str">
        <f t="shared" si="7"/>
        <v>MFm</v>
      </c>
      <c r="E86" s="9" t="s">
        <v>72</v>
      </c>
      <c r="F86" s="9" t="str">
        <f t="shared" si="8"/>
        <v>CZ05</v>
      </c>
      <c r="G86" s="21">
        <f t="shared" si="9"/>
        <v>1027.5999999999999</v>
      </c>
      <c r="J86" t="s">
        <v>1744</v>
      </c>
      <c r="K86" t="s">
        <v>104</v>
      </c>
      <c r="L86">
        <v>1027.5999999999999</v>
      </c>
    </row>
    <row r="87" spans="2:12" x14ac:dyDescent="0.25">
      <c r="B87" t="str">
        <f t="shared" si="14"/>
        <v>SCEMFmExCZ06</v>
      </c>
      <c r="C87" s="9" t="str">
        <f t="shared" si="6"/>
        <v>SCE</v>
      </c>
      <c r="D87" s="9" t="str">
        <f t="shared" si="7"/>
        <v>MFm</v>
      </c>
      <c r="E87" s="9" t="s">
        <v>72</v>
      </c>
      <c r="F87" s="9" t="str">
        <f t="shared" si="8"/>
        <v>CZ06</v>
      </c>
      <c r="G87" s="21">
        <f t="shared" si="9"/>
        <v>322561.99</v>
      </c>
      <c r="J87" t="s">
        <v>1744</v>
      </c>
      <c r="K87" t="s">
        <v>105</v>
      </c>
      <c r="L87">
        <v>322561.99</v>
      </c>
    </row>
    <row r="88" spans="2:12" x14ac:dyDescent="0.25">
      <c r="B88" t="str">
        <f t="shared" si="14"/>
        <v>SCEMFmExCZ08</v>
      </c>
      <c r="C88" s="9" t="str">
        <f t="shared" si="6"/>
        <v>SCE</v>
      </c>
      <c r="D88" s="9" t="str">
        <f t="shared" si="7"/>
        <v>MFm</v>
      </c>
      <c r="E88" s="9" t="s">
        <v>72</v>
      </c>
      <c r="F88" s="9" t="str">
        <f t="shared" si="8"/>
        <v>CZ08</v>
      </c>
      <c r="G88" s="21">
        <f t="shared" si="9"/>
        <v>226662.72</v>
      </c>
      <c r="J88" t="s">
        <v>1744</v>
      </c>
      <c r="K88" t="s">
        <v>107</v>
      </c>
      <c r="L88">
        <v>226662.72</v>
      </c>
    </row>
    <row r="89" spans="2:12" x14ac:dyDescent="0.25">
      <c r="B89" t="str">
        <f t="shared" si="14"/>
        <v>SCEMFmExCZ09</v>
      </c>
      <c r="C89" s="9" t="str">
        <f t="shared" si="6"/>
        <v>SCE</v>
      </c>
      <c r="D89" s="9" t="str">
        <f t="shared" si="7"/>
        <v>MFm</v>
      </c>
      <c r="E89" s="9" t="s">
        <v>72</v>
      </c>
      <c r="F89" s="9" t="str">
        <f t="shared" si="8"/>
        <v>CZ09</v>
      </c>
      <c r="G89" s="21">
        <f t="shared" si="9"/>
        <v>212154.96</v>
      </c>
      <c r="J89" t="s">
        <v>1744</v>
      </c>
      <c r="K89" t="s">
        <v>108</v>
      </c>
      <c r="L89">
        <v>212154.96</v>
      </c>
    </row>
    <row r="90" spans="2:12" x14ac:dyDescent="0.25">
      <c r="B90" t="str">
        <f t="shared" si="14"/>
        <v>SCEMFmExCZ10</v>
      </c>
      <c r="C90" s="9" t="str">
        <f t="shared" si="6"/>
        <v>SCE</v>
      </c>
      <c r="D90" s="9" t="str">
        <f t="shared" si="7"/>
        <v>MFm</v>
      </c>
      <c r="E90" s="9" t="s">
        <v>72</v>
      </c>
      <c r="F90" s="9" t="str">
        <f t="shared" si="8"/>
        <v>CZ10</v>
      </c>
      <c r="G90" s="21">
        <f t="shared" si="9"/>
        <v>65429.47</v>
      </c>
      <c r="J90" t="s">
        <v>1744</v>
      </c>
      <c r="K90" t="s">
        <v>109</v>
      </c>
      <c r="L90">
        <v>65429.47</v>
      </c>
    </row>
    <row r="91" spans="2:12" x14ac:dyDescent="0.25">
      <c r="B91" t="str">
        <f t="shared" si="14"/>
        <v>SCEMFmExCZ13</v>
      </c>
      <c r="C91" s="9" t="str">
        <f t="shared" si="6"/>
        <v>SCE</v>
      </c>
      <c r="D91" s="9" t="str">
        <f t="shared" si="7"/>
        <v>MFm</v>
      </c>
      <c r="E91" s="9" t="s">
        <v>72</v>
      </c>
      <c r="F91" s="9" t="str">
        <f t="shared" si="8"/>
        <v>CZ13</v>
      </c>
      <c r="G91" s="21">
        <f t="shared" si="9"/>
        <v>5148.8900000000003</v>
      </c>
      <c r="J91" t="s">
        <v>1744</v>
      </c>
      <c r="K91" t="s">
        <v>112</v>
      </c>
      <c r="L91">
        <v>5148.8900000000003</v>
      </c>
    </row>
    <row r="92" spans="2:12" x14ac:dyDescent="0.25">
      <c r="B92" t="str">
        <f t="shared" si="14"/>
        <v>SCEMFmExCZ14</v>
      </c>
      <c r="C92" s="9" t="str">
        <f t="shared" ref="C92:C172" si="15">RIGHT(J92,3)</f>
        <v>SCE</v>
      </c>
      <c r="D92" s="9" t="str">
        <f t="shared" ref="D92:D172" si="16">LEFT(J92,3)</f>
        <v>MFm</v>
      </c>
      <c r="E92" s="9" t="s">
        <v>72</v>
      </c>
      <c r="F92" s="9" t="str">
        <f t="shared" ref="F92:F172" si="17">+K92</f>
        <v>CZ14</v>
      </c>
      <c r="G92" s="21">
        <f t="shared" ref="G92:G172" si="18">+L92</f>
        <v>19498.11</v>
      </c>
      <c r="J92" t="s">
        <v>1744</v>
      </c>
      <c r="K92" t="s">
        <v>113</v>
      </c>
      <c r="L92">
        <v>19498.11</v>
      </c>
    </row>
    <row r="93" spans="2:12" x14ac:dyDescent="0.25">
      <c r="B93" t="str">
        <f t="shared" si="14"/>
        <v>SCEMFmExCZ15</v>
      </c>
      <c r="C93" s="9" t="str">
        <f t="shared" si="15"/>
        <v>SCE</v>
      </c>
      <c r="D93" s="9" t="str">
        <f t="shared" si="16"/>
        <v>MFm</v>
      </c>
      <c r="E93" s="9" t="s">
        <v>72</v>
      </c>
      <c r="F93" s="9" t="str">
        <f t="shared" si="17"/>
        <v>CZ15</v>
      </c>
      <c r="G93" s="21">
        <f t="shared" si="18"/>
        <v>45331.33</v>
      </c>
      <c r="J93" t="s">
        <v>1744</v>
      </c>
      <c r="K93" t="s">
        <v>114</v>
      </c>
      <c r="L93">
        <v>45331.33</v>
      </c>
    </row>
    <row r="94" spans="2:12" x14ac:dyDescent="0.25">
      <c r="B94" t="str">
        <f t="shared" si="14"/>
        <v>SCEMFmExCZ16</v>
      </c>
      <c r="C94" s="9" t="str">
        <f t="shared" si="15"/>
        <v>SCE</v>
      </c>
      <c r="D94" s="9" t="str">
        <f t="shared" si="16"/>
        <v>MFm</v>
      </c>
      <c r="E94" s="9" t="s">
        <v>72</v>
      </c>
      <c r="F94" s="9" t="str">
        <f t="shared" si="17"/>
        <v>CZ16</v>
      </c>
      <c r="G94" s="21">
        <f t="shared" si="18"/>
        <v>14485.02</v>
      </c>
      <c r="J94" t="s">
        <v>1744</v>
      </c>
      <c r="K94" t="s">
        <v>115</v>
      </c>
      <c r="L94">
        <v>14485.02</v>
      </c>
    </row>
    <row r="95" spans="2:12" x14ac:dyDescent="0.25">
      <c r="B95" t="str">
        <f t="shared" si="14"/>
        <v>SCEDMoExCZ05</v>
      </c>
      <c r="C95" s="9" t="str">
        <f>+C96</f>
        <v>SCE</v>
      </c>
      <c r="D95" s="9" t="str">
        <f t="shared" ref="D95" si="19">+D96</f>
        <v>DMo</v>
      </c>
      <c r="E95" s="9" t="str">
        <f>+E96</f>
        <v>Ex</v>
      </c>
      <c r="F95" s="9" t="str">
        <f>+F86</f>
        <v>CZ05</v>
      </c>
      <c r="G95" s="21">
        <v>0</v>
      </c>
    </row>
    <row r="96" spans="2:12" x14ac:dyDescent="0.25">
      <c r="B96" t="str">
        <f t="shared" si="14"/>
        <v>SCEDMoExCZ06</v>
      </c>
      <c r="C96" s="9" t="str">
        <f t="shared" si="15"/>
        <v>SCE</v>
      </c>
      <c r="D96" s="9" t="str">
        <f t="shared" si="16"/>
        <v>DMo</v>
      </c>
      <c r="E96" s="9" t="s">
        <v>72</v>
      </c>
      <c r="F96" s="9" t="str">
        <f t="shared" si="17"/>
        <v>CZ06</v>
      </c>
      <c r="G96" s="21">
        <f t="shared" si="18"/>
        <v>26362.85</v>
      </c>
      <c r="J96" t="s">
        <v>1745</v>
      </c>
      <c r="K96" t="s">
        <v>105</v>
      </c>
      <c r="L96">
        <v>26362.85</v>
      </c>
    </row>
    <row r="97" spans="2:12" x14ac:dyDescent="0.25">
      <c r="B97" t="str">
        <f t="shared" si="14"/>
        <v>SCEDMoExCZ08</v>
      </c>
      <c r="C97" s="9" t="str">
        <f t="shared" si="15"/>
        <v>SCE</v>
      </c>
      <c r="D97" s="9" t="str">
        <f t="shared" si="16"/>
        <v>DMo</v>
      </c>
      <c r="E97" s="9" t="s">
        <v>72</v>
      </c>
      <c r="F97" s="9" t="str">
        <f t="shared" si="17"/>
        <v>CZ08</v>
      </c>
      <c r="G97" s="21">
        <f t="shared" si="18"/>
        <v>24702.925999999999</v>
      </c>
      <c r="J97" t="s">
        <v>1745</v>
      </c>
      <c r="K97" t="s">
        <v>107</v>
      </c>
      <c r="L97">
        <v>24702.925999999999</v>
      </c>
    </row>
    <row r="98" spans="2:12" x14ac:dyDescent="0.25">
      <c r="B98" t="str">
        <f t="shared" si="14"/>
        <v>SCEDMoExCZ09</v>
      </c>
      <c r="C98" s="9" t="str">
        <f t="shared" si="15"/>
        <v>SCE</v>
      </c>
      <c r="D98" s="9" t="str">
        <f t="shared" si="16"/>
        <v>DMo</v>
      </c>
      <c r="E98" s="9" t="s">
        <v>72</v>
      </c>
      <c r="F98" s="9" t="str">
        <f t="shared" si="17"/>
        <v>CZ09</v>
      </c>
      <c r="G98" s="21">
        <f t="shared" si="18"/>
        <v>30691.25</v>
      </c>
      <c r="J98" t="s">
        <v>1745</v>
      </c>
      <c r="K98" t="s">
        <v>108</v>
      </c>
      <c r="L98">
        <v>30691.25</v>
      </c>
    </row>
    <row r="99" spans="2:12" x14ac:dyDescent="0.25">
      <c r="B99" t="str">
        <f t="shared" si="14"/>
        <v>SCEDMoExCZ10</v>
      </c>
      <c r="C99" s="9" t="str">
        <f t="shared" si="15"/>
        <v>SCE</v>
      </c>
      <c r="D99" s="9" t="str">
        <f t="shared" si="16"/>
        <v>DMo</v>
      </c>
      <c r="E99" s="9" t="s">
        <v>72</v>
      </c>
      <c r="F99" s="9" t="str">
        <f t="shared" si="17"/>
        <v>CZ10</v>
      </c>
      <c r="G99" s="21">
        <f t="shared" si="18"/>
        <v>49991.036</v>
      </c>
      <c r="J99" t="s">
        <v>1745</v>
      </c>
      <c r="K99" t="s">
        <v>109</v>
      </c>
      <c r="L99">
        <v>49991.036</v>
      </c>
    </row>
    <row r="100" spans="2:12" x14ac:dyDescent="0.25">
      <c r="B100" t="str">
        <f t="shared" si="14"/>
        <v>SCEDMoExCZ13</v>
      </c>
      <c r="C100" s="9" t="str">
        <f t="shared" si="15"/>
        <v>SCE</v>
      </c>
      <c r="D100" s="9" t="str">
        <f t="shared" si="16"/>
        <v>DMo</v>
      </c>
      <c r="E100" s="9" t="s">
        <v>72</v>
      </c>
      <c r="F100" s="9" t="str">
        <f t="shared" si="17"/>
        <v>CZ13</v>
      </c>
      <c r="G100" s="21">
        <f t="shared" si="18"/>
        <v>6040.75</v>
      </c>
      <c r="J100" t="s">
        <v>1745</v>
      </c>
      <c r="K100" t="s">
        <v>112</v>
      </c>
      <c r="L100">
        <v>6040.75</v>
      </c>
    </row>
    <row r="101" spans="2:12" x14ac:dyDescent="0.25">
      <c r="B101" t="str">
        <f t="shared" si="14"/>
        <v>SCEDMoExCZ14</v>
      </c>
      <c r="C101" s="9" t="str">
        <f t="shared" si="15"/>
        <v>SCE</v>
      </c>
      <c r="D101" s="9" t="str">
        <f t="shared" si="16"/>
        <v>DMo</v>
      </c>
      <c r="E101" s="9" t="s">
        <v>72</v>
      </c>
      <c r="F101" s="9" t="str">
        <f t="shared" si="17"/>
        <v>CZ14</v>
      </c>
      <c r="G101" s="21">
        <f t="shared" si="18"/>
        <v>15254.23</v>
      </c>
      <c r="J101" t="s">
        <v>1745</v>
      </c>
      <c r="K101" t="s">
        <v>113</v>
      </c>
      <c r="L101">
        <v>15254.23</v>
      </c>
    </row>
    <row r="102" spans="2:12" x14ac:dyDescent="0.25">
      <c r="B102" t="str">
        <f t="shared" si="14"/>
        <v>SCEDMoExCZ15</v>
      </c>
      <c r="C102" s="9" t="str">
        <f t="shared" si="15"/>
        <v>SCE</v>
      </c>
      <c r="D102" s="9" t="str">
        <f t="shared" si="16"/>
        <v>DMo</v>
      </c>
      <c r="E102" s="9" t="s">
        <v>72</v>
      </c>
      <c r="F102" s="9" t="str">
        <f t="shared" si="17"/>
        <v>CZ15</v>
      </c>
      <c r="G102" s="21">
        <f t="shared" si="18"/>
        <v>5453.4539999999997</v>
      </c>
      <c r="J102" t="s">
        <v>1745</v>
      </c>
      <c r="K102" t="s">
        <v>114</v>
      </c>
      <c r="L102">
        <v>5453.4539999999997</v>
      </c>
    </row>
    <row r="103" spans="2:12" x14ac:dyDescent="0.25">
      <c r="B103" t="str">
        <f t="shared" si="14"/>
        <v>SCEDMoExCZ16</v>
      </c>
      <c r="C103" s="9" t="str">
        <f t="shared" si="15"/>
        <v>SCE</v>
      </c>
      <c r="D103" s="9" t="str">
        <f t="shared" si="16"/>
        <v>DMo</v>
      </c>
      <c r="E103" s="9" t="s">
        <v>72</v>
      </c>
      <c r="F103" s="9" t="str">
        <f t="shared" si="17"/>
        <v>CZ16</v>
      </c>
      <c r="G103" s="21">
        <f t="shared" si="18"/>
        <v>15499.33</v>
      </c>
      <c r="J103" t="s">
        <v>1745</v>
      </c>
      <c r="K103" t="s">
        <v>115</v>
      </c>
      <c r="L103">
        <v>15499.33</v>
      </c>
    </row>
    <row r="104" spans="2:12" x14ac:dyDescent="0.25">
      <c r="B104" t="str">
        <f t="shared" si="14"/>
        <v>SCESFmNewCZ05</v>
      </c>
      <c r="C104" s="9" t="str">
        <f t="shared" si="15"/>
        <v>SCE</v>
      </c>
      <c r="D104" s="9" t="str">
        <f t="shared" si="16"/>
        <v>SFm</v>
      </c>
      <c r="E104" s="9" t="s">
        <v>75</v>
      </c>
      <c r="F104" s="9" t="str">
        <f t="shared" si="17"/>
        <v>CZ05</v>
      </c>
      <c r="G104" s="21">
        <f t="shared" si="18"/>
        <v>48.8</v>
      </c>
      <c r="J104" t="s">
        <v>1746</v>
      </c>
      <c r="K104" t="s">
        <v>104</v>
      </c>
      <c r="L104">
        <v>48.8</v>
      </c>
    </row>
    <row r="105" spans="2:12" x14ac:dyDescent="0.25">
      <c r="B105" t="str">
        <f t="shared" si="14"/>
        <v>SCESFmNewCZ06</v>
      </c>
      <c r="C105" s="9" t="str">
        <f t="shared" si="15"/>
        <v>SCE</v>
      </c>
      <c r="D105" s="9" t="str">
        <f t="shared" si="16"/>
        <v>SFm</v>
      </c>
      <c r="E105" s="9" t="s">
        <v>75</v>
      </c>
      <c r="F105" s="9" t="str">
        <f t="shared" si="17"/>
        <v>CZ06</v>
      </c>
      <c r="G105" s="21">
        <f t="shared" si="18"/>
        <v>8642.9599999999991</v>
      </c>
      <c r="J105" t="s">
        <v>1746</v>
      </c>
      <c r="K105" t="s">
        <v>105</v>
      </c>
      <c r="L105">
        <v>8642.9599999999991</v>
      </c>
    </row>
    <row r="106" spans="2:12" x14ac:dyDescent="0.25">
      <c r="B106" t="str">
        <f t="shared" si="14"/>
        <v>SCESFmNewCZ08</v>
      </c>
      <c r="C106" s="9" t="str">
        <f t="shared" si="15"/>
        <v>SCE</v>
      </c>
      <c r="D106" s="9" t="str">
        <f t="shared" si="16"/>
        <v>SFm</v>
      </c>
      <c r="E106" s="9" t="s">
        <v>75</v>
      </c>
      <c r="F106" s="9" t="str">
        <f t="shared" si="17"/>
        <v>CZ08</v>
      </c>
      <c r="G106" s="21">
        <f t="shared" si="18"/>
        <v>6280.76</v>
      </c>
      <c r="J106" t="s">
        <v>1746</v>
      </c>
      <c r="K106" t="s">
        <v>107</v>
      </c>
      <c r="L106">
        <v>6280.76</v>
      </c>
    </row>
    <row r="107" spans="2:12" x14ac:dyDescent="0.25">
      <c r="B107" t="str">
        <f t="shared" si="14"/>
        <v>SCESFmNewCZ09</v>
      </c>
      <c r="C107" s="9" t="str">
        <f t="shared" si="15"/>
        <v>SCE</v>
      </c>
      <c r="D107" s="9" t="str">
        <f t="shared" si="16"/>
        <v>SFm</v>
      </c>
      <c r="E107" s="9" t="s">
        <v>75</v>
      </c>
      <c r="F107" s="9" t="str">
        <f t="shared" si="17"/>
        <v>CZ09</v>
      </c>
      <c r="G107" s="21">
        <f t="shared" si="18"/>
        <v>6787.36</v>
      </c>
      <c r="J107" t="s">
        <v>1746</v>
      </c>
      <c r="K107" t="s">
        <v>108</v>
      </c>
      <c r="L107">
        <v>6787.36</v>
      </c>
    </row>
    <row r="108" spans="2:12" x14ac:dyDescent="0.25">
      <c r="B108" t="str">
        <f t="shared" si="14"/>
        <v>SCESFmNewCZ10</v>
      </c>
      <c r="C108" s="9" t="str">
        <f t="shared" si="15"/>
        <v>SCE</v>
      </c>
      <c r="D108" s="9" t="str">
        <f t="shared" si="16"/>
        <v>SFm</v>
      </c>
      <c r="E108" s="9" t="s">
        <v>75</v>
      </c>
      <c r="F108" s="9" t="str">
        <f t="shared" si="17"/>
        <v>CZ10</v>
      </c>
      <c r="G108" s="21">
        <f t="shared" si="18"/>
        <v>23542.2</v>
      </c>
      <c r="J108" t="s">
        <v>1746</v>
      </c>
      <c r="K108" t="s">
        <v>109</v>
      </c>
      <c r="L108">
        <v>23542.2</v>
      </c>
    </row>
    <row r="109" spans="2:12" x14ac:dyDescent="0.25">
      <c r="B109" t="str">
        <f t="shared" si="14"/>
        <v>SCESFmNewCZ13</v>
      </c>
      <c r="C109" s="9" t="str">
        <f t="shared" si="15"/>
        <v>SCE</v>
      </c>
      <c r="D109" s="9" t="str">
        <f t="shared" si="16"/>
        <v>SFm</v>
      </c>
      <c r="E109" s="9" t="s">
        <v>75</v>
      </c>
      <c r="F109" s="9" t="str">
        <f t="shared" si="17"/>
        <v>CZ13</v>
      </c>
      <c r="G109" s="21">
        <f t="shared" si="18"/>
        <v>2729.18</v>
      </c>
      <c r="J109" t="s">
        <v>1746</v>
      </c>
      <c r="K109" t="s">
        <v>112</v>
      </c>
      <c r="L109">
        <v>2729.18</v>
      </c>
    </row>
    <row r="110" spans="2:12" x14ac:dyDescent="0.25">
      <c r="B110" t="str">
        <f t="shared" si="14"/>
        <v>SCESFmNewCZ14</v>
      </c>
      <c r="C110" s="9" t="str">
        <f t="shared" si="15"/>
        <v>SCE</v>
      </c>
      <c r="D110" s="9" t="str">
        <f t="shared" si="16"/>
        <v>SFm</v>
      </c>
      <c r="E110" s="9" t="s">
        <v>75</v>
      </c>
      <c r="F110" s="9" t="str">
        <f t="shared" si="17"/>
        <v>CZ14</v>
      </c>
      <c r="G110" s="21">
        <f t="shared" si="18"/>
        <v>3636.2</v>
      </c>
      <c r="J110" t="s">
        <v>1746</v>
      </c>
      <c r="K110" t="s">
        <v>113</v>
      </c>
      <c r="L110">
        <v>3636.2</v>
      </c>
    </row>
    <row r="111" spans="2:12" x14ac:dyDescent="0.25">
      <c r="B111" t="str">
        <f t="shared" si="14"/>
        <v>SCESFmNewCZ15</v>
      </c>
      <c r="C111" s="9" t="str">
        <f t="shared" si="15"/>
        <v>SCE</v>
      </c>
      <c r="D111" s="9" t="str">
        <f t="shared" si="16"/>
        <v>SFm</v>
      </c>
      <c r="E111" s="9" t="s">
        <v>75</v>
      </c>
      <c r="F111" s="9" t="str">
        <f t="shared" si="17"/>
        <v>CZ15</v>
      </c>
      <c r="G111" s="21">
        <f t="shared" si="18"/>
        <v>712.18</v>
      </c>
      <c r="J111" t="s">
        <v>1746</v>
      </c>
      <c r="K111" t="s">
        <v>114</v>
      </c>
      <c r="L111">
        <v>712.18</v>
      </c>
    </row>
    <row r="112" spans="2:12" x14ac:dyDescent="0.25">
      <c r="B112" t="str">
        <f t="shared" si="14"/>
        <v>SCESFmNewCZ16</v>
      </c>
      <c r="C112" s="9" t="str">
        <f t="shared" si="15"/>
        <v>SCE</v>
      </c>
      <c r="D112" s="9" t="str">
        <f t="shared" si="16"/>
        <v>SFm</v>
      </c>
      <c r="E112" s="9" t="s">
        <v>75</v>
      </c>
      <c r="F112" s="9" t="str">
        <f t="shared" si="17"/>
        <v>CZ16</v>
      </c>
      <c r="G112" s="21">
        <f t="shared" si="18"/>
        <v>1273.94</v>
      </c>
      <c r="J112" t="s">
        <v>1746</v>
      </c>
      <c r="K112" t="s">
        <v>115</v>
      </c>
      <c r="L112">
        <v>1273.94</v>
      </c>
    </row>
    <row r="113" spans="2:12" x14ac:dyDescent="0.25">
      <c r="B113" t="str">
        <f t="shared" si="14"/>
        <v>SCEMFmNewCZ05</v>
      </c>
      <c r="C113" s="9" t="str">
        <f>+C114</f>
        <v>SCE</v>
      </c>
      <c r="D113" s="9" t="str">
        <f t="shared" ref="D113:E113" si="20">+D114</f>
        <v>MFm</v>
      </c>
      <c r="E113" s="9" t="str">
        <f t="shared" si="20"/>
        <v>New</v>
      </c>
      <c r="F113" s="9" t="str">
        <f>+F104</f>
        <v>CZ05</v>
      </c>
      <c r="G113" s="21">
        <v>0</v>
      </c>
    </row>
    <row r="114" spans="2:12" x14ac:dyDescent="0.25">
      <c r="B114" t="str">
        <f t="shared" si="14"/>
        <v>SCEMFmNewCZ06</v>
      </c>
      <c r="C114" s="9" t="str">
        <f t="shared" si="15"/>
        <v>SCE</v>
      </c>
      <c r="D114" s="9" t="str">
        <f t="shared" si="16"/>
        <v>MFm</v>
      </c>
      <c r="E114" s="9" t="s">
        <v>75</v>
      </c>
      <c r="F114" s="9" t="str">
        <f t="shared" si="17"/>
        <v>CZ06</v>
      </c>
      <c r="G114" s="21">
        <f t="shared" si="18"/>
        <v>3702.78</v>
      </c>
      <c r="J114" t="s">
        <v>1747</v>
      </c>
      <c r="K114" t="s">
        <v>105</v>
      </c>
      <c r="L114">
        <v>3702.78</v>
      </c>
    </row>
    <row r="115" spans="2:12" x14ac:dyDescent="0.25">
      <c r="B115" t="str">
        <f t="shared" si="14"/>
        <v>SCEMFmNewCZ08</v>
      </c>
      <c r="C115" s="9" t="str">
        <f t="shared" si="15"/>
        <v>SCE</v>
      </c>
      <c r="D115" s="9" t="str">
        <f t="shared" si="16"/>
        <v>MFm</v>
      </c>
      <c r="E115" s="9" t="s">
        <v>75</v>
      </c>
      <c r="F115" s="9" t="str">
        <f t="shared" si="17"/>
        <v>CZ08</v>
      </c>
      <c r="G115" s="21">
        <f t="shared" si="18"/>
        <v>4309.26</v>
      </c>
      <c r="J115" t="s">
        <v>1747</v>
      </c>
      <c r="K115" t="s">
        <v>107</v>
      </c>
      <c r="L115">
        <v>4309.26</v>
      </c>
    </row>
    <row r="116" spans="2:12" x14ac:dyDescent="0.25">
      <c r="B116" t="str">
        <f t="shared" si="14"/>
        <v>SCEMFmNewCZ09</v>
      </c>
      <c r="C116" s="9" t="str">
        <f t="shared" si="15"/>
        <v>SCE</v>
      </c>
      <c r="D116" s="9" t="str">
        <f t="shared" si="16"/>
        <v>MFm</v>
      </c>
      <c r="E116" s="9" t="s">
        <v>75</v>
      </c>
      <c r="F116" s="9" t="str">
        <f t="shared" si="17"/>
        <v>CZ09</v>
      </c>
      <c r="G116" s="21">
        <f t="shared" si="18"/>
        <v>3773.46</v>
      </c>
      <c r="J116" t="s">
        <v>1747</v>
      </c>
      <c r="K116" t="s">
        <v>108</v>
      </c>
      <c r="L116">
        <v>3773.46</v>
      </c>
    </row>
    <row r="117" spans="2:12" x14ac:dyDescent="0.25">
      <c r="B117" t="str">
        <f t="shared" si="14"/>
        <v>SCEMFmNewCZ10</v>
      </c>
      <c r="C117" s="9" t="str">
        <f t="shared" si="15"/>
        <v>SCE</v>
      </c>
      <c r="D117" s="9" t="str">
        <f t="shared" si="16"/>
        <v>MFm</v>
      </c>
      <c r="E117" s="9" t="s">
        <v>75</v>
      </c>
      <c r="F117" s="9" t="str">
        <f t="shared" si="17"/>
        <v>CZ10</v>
      </c>
      <c r="G117" s="21">
        <f t="shared" si="18"/>
        <v>128.4</v>
      </c>
      <c r="J117" t="s">
        <v>1747</v>
      </c>
      <c r="K117" t="s">
        <v>109</v>
      </c>
      <c r="L117">
        <v>128.4</v>
      </c>
    </row>
    <row r="118" spans="2:12" x14ac:dyDescent="0.25">
      <c r="B118" t="str">
        <f t="shared" si="14"/>
        <v>SCEMFmNewCZ13</v>
      </c>
      <c r="C118" s="9" t="str">
        <f t="shared" si="15"/>
        <v>SCE</v>
      </c>
      <c r="D118" s="9" t="str">
        <f t="shared" si="16"/>
        <v>MFm</v>
      </c>
      <c r="E118" s="9" t="s">
        <v>75</v>
      </c>
      <c r="F118" s="9" t="str">
        <f t="shared" si="17"/>
        <v>CZ13</v>
      </c>
      <c r="G118" s="21">
        <f t="shared" si="18"/>
        <v>64.2</v>
      </c>
      <c r="J118" t="s">
        <v>1747</v>
      </c>
      <c r="K118" t="s">
        <v>112</v>
      </c>
      <c r="L118">
        <v>64.2</v>
      </c>
    </row>
    <row r="119" spans="2:12" x14ac:dyDescent="0.25">
      <c r="B119" t="str">
        <f t="shared" ref="B119:B121" si="21">C119&amp;D119&amp;E119&amp;F119</f>
        <v>SCEMFmNewCZ14</v>
      </c>
      <c r="C119" s="9" t="str">
        <f t="shared" ref="C119:C121" si="22">+C120</f>
        <v>SCE</v>
      </c>
      <c r="D119" s="9" t="str">
        <f>+D118</f>
        <v>MFm</v>
      </c>
      <c r="E119" s="9" t="str">
        <f t="shared" ref="E119:E121" si="23">+E120</f>
        <v>New</v>
      </c>
      <c r="F119" s="9" t="str">
        <f t="shared" ref="F119:F121" si="24">+F110</f>
        <v>CZ14</v>
      </c>
      <c r="G119" s="21">
        <v>0</v>
      </c>
    </row>
    <row r="120" spans="2:12" x14ac:dyDescent="0.25">
      <c r="B120" t="str">
        <f t="shared" si="21"/>
        <v>SCEMFmNewCZ15</v>
      </c>
      <c r="C120" s="9" t="str">
        <f t="shared" si="22"/>
        <v>SCE</v>
      </c>
      <c r="D120" s="9" t="str">
        <f t="shared" ref="D120:D121" si="25">+D119</f>
        <v>MFm</v>
      </c>
      <c r="E120" s="9" t="str">
        <f t="shared" si="23"/>
        <v>New</v>
      </c>
      <c r="F120" s="9" t="str">
        <f t="shared" si="24"/>
        <v>CZ15</v>
      </c>
      <c r="G120" s="21">
        <v>0</v>
      </c>
    </row>
    <row r="121" spans="2:12" x14ac:dyDescent="0.25">
      <c r="B121" t="str">
        <f t="shared" si="21"/>
        <v>SCEMFmNewCZ16</v>
      </c>
      <c r="C121" s="9" t="str">
        <f t="shared" si="22"/>
        <v>SCE</v>
      </c>
      <c r="D121" s="9" t="str">
        <f t="shared" si="25"/>
        <v>MFm</v>
      </c>
      <c r="E121" s="9" t="str">
        <f t="shared" si="23"/>
        <v>New</v>
      </c>
      <c r="F121" s="9" t="str">
        <f t="shared" si="24"/>
        <v>CZ16</v>
      </c>
      <c r="G121" s="21">
        <v>0</v>
      </c>
    </row>
    <row r="122" spans="2:12" x14ac:dyDescent="0.25">
      <c r="B122" t="str">
        <f t="shared" ref="B122" si="26">C122&amp;D122&amp;E122&amp;F122</f>
        <v>SCEDMoNewCZ05</v>
      </c>
      <c r="C122" s="9" t="str">
        <f>+C123</f>
        <v>SCE</v>
      </c>
      <c r="D122" s="9" t="str">
        <f t="shared" ref="D122" si="27">+D123</f>
        <v>DMo</v>
      </c>
      <c r="E122" s="9" t="str">
        <f t="shared" ref="E122" si="28">+E123</f>
        <v>New</v>
      </c>
      <c r="F122" s="9" t="str">
        <f>+F113</f>
        <v>CZ05</v>
      </c>
      <c r="G122" s="21">
        <v>0</v>
      </c>
    </row>
    <row r="123" spans="2:12" x14ac:dyDescent="0.25">
      <c r="B123" t="str">
        <f t="shared" si="14"/>
        <v>SCEDMoNewCZ06</v>
      </c>
      <c r="C123" s="9" t="str">
        <f t="shared" si="15"/>
        <v>SCE</v>
      </c>
      <c r="D123" s="9" t="str">
        <f t="shared" si="16"/>
        <v>DMo</v>
      </c>
      <c r="E123" s="9" t="s">
        <v>75</v>
      </c>
      <c r="F123" s="9" t="str">
        <f t="shared" si="17"/>
        <v>CZ06</v>
      </c>
      <c r="G123" s="21">
        <f t="shared" si="18"/>
        <v>1591.36</v>
      </c>
      <c r="J123" t="s">
        <v>1748</v>
      </c>
      <c r="K123" t="s">
        <v>105</v>
      </c>
      <c r="L123">
        <v>1591.36</v>
      </c>
    </row>
    <row r="124" spans="2:12" x14ac:dyDescent="0.25">
      <c r="B124" t="str">
        <f t="shared" si="14"/>
        <v>SCEDMoNewCZ08</v>
      </c>
      <c r="C124" s="9" t="str">
        <f t="shared" si="15"/>
        <v>SCE</v>
      </c>
      <c r="D124" s="9" t="str">
        <f t="shared" si="16"/>
        <v>DMo</v>
      </c>
      <c r="E124" s="9" t="s">
        <v>75</v>
      </c>
      <c r="F124" s="9" t="str">
        <f t="shared" si="17"/>
        <v>CZ08</v>
      </c>
      <c r="G124" s="21">
        <f t="shared" si="18"/>
        <v>490.87200000000001</v>
      </c>
      <c r="J124" t="s">
        <v>1748</v>
      </c>
      <c r="K124" t="s">
        <v>107</v>
      </c>
      <c r="L124">
        <v>490.87200000000001</v>
      </c>
    </row>
    <row r="125" spans="2:12" x14ac:dyDescent="0.25">
      <c r="B125" t="str">
        <f t="shared" si="14"/>
        <v>SCEDMoNewCZ09</v>
      </c>
      <c r="C125" s="9" t="str">
        <f t="shared" si="15"/>
        <v>SCE</v>
      </c>
      <c r="D125" s="9" t="str">
        <f t="shared" si="16"/>
        <v>DMo</v>
      </c>
      <c r="E125" s="9" t="s">
        <v>75</v>
      </c>
      <c r="F125" s="9" t="str">
        <f t="shared" si="17"/>
        <v>CZ09</v>
      </c>
      <c r="G125" s="21">
        <f t="shared" si="18"/>
        <v>1059.22</v>
      </c>
      <c r="J125" t="s">
        <v>1748</v>
      </c>
      <c r="K125" t="s">
        <v>108</v>
      </c>
      <c r="L125">
        <v>1059.22</v>
      </c>
    </row>
    <row r="126" spans="2:12" x14ac:dyDescent="0.25">
      <c r="B126" t="str">
        <f t="shared" si="14"/>
        <v>SCEDMoNewCZ10</v>
      </c>
      <c r="C126" s="9" t="str">
        <f t="shared" si="15"/>
        <v>SCE</v>
      </c>
      <c r="D126" s="9" t="str">
        <f t="shared" si="16"/>
        <v>DMo</v>
      </c>
      <c r="E126" s="9" t="s">
        <v>75</v>
      </c>
      <c r="F126" s="9" t="str">
        <f t="shared" si="17"/>
        <v>CZ10</v>
      </c>
      <c r="G126" s="21">
        <f t="shared" si="18"/>
        <v>274.072</v>
      </c>
      <c r="J126" t="s">
        <v>1748</v>
      </c>
      <c r="K126" t="s">
        <v>109</v>
      </c>
      <c r="L126">
        <v>274.072</v>
      </c>
    </row>
    <row r="127" spans="2:12" x14ac:dyDescent="0.25">
      <c r="B127" t="str">
        <f t="shared" si="14"/>
        <v>SCEDMoNewCZ13</v>
      </c>
      <c r="C127" s="9" t="str">
        <f>+C128</f>
        <v>SCE</v>
      </c>
      <c r="D127" s="9" t="str">
        <f t="shared" ref="D127" si="29">+D128</f>
        <v>DMo</v>
      </c>
      <c r="E127" s="9" t="str">
        <f t="shared" ref="E127" si="30">+E128</f>
        <v>New</v>
      </c>
      <c r="F127" s="9" t="str">
        <f>+F118</f>
        <v>CZ13</v>
      </c>
      <c r="G127" s="21">
        <v>0</v>
      </c>
    </row>
    <row r="128" spans="2:12" x14ac:dyDescent="0.25">
      <c r="B128" t="str">
        <f t="shared" ref="B128" si="31">C128&amp;D128&amp;E128&amp;F128</f>
        <v>SCEDMoNewCZ14</v>
      </c>
      <c r="C128" s="9" t="str">
        <f>+C129</f>
        <v>SCE</v>
      </c>
      <c r="D128" s="9" t="str">
        <f t="shared" ref="D128" si="32">+D129</f>
        <v>DMo</v>
      </c>
      <c r="E128" s="9" t="str">
        <f t="shared" ref="E128" si="33">+E129</f>
        <v>New</v>
      </c>
      <c r="F128" s="9" t="str">
        <f>+F110</f>
        <v>CZ14</v>
      </c>
      <c r="G128" s="21">
        <v>0</v>
      </c>
    </row>
    <row r="129" spans="2:12" x14ac:dyDescent="0.25">
      <c r="B129" t="str">
        <f t="shared" si="14"/>
        <v>SCEDMoNewCZ15</v>
      </c>
      <c r="C129" s="9" t="str">
        <f t="shared" si="15"/>
        <v>SCE</v>
      </c>
      <c r="D129" s="9" t="str">
        <f t="shared" si="16"/>
        <v>DMo</v>
      </c>
      <c r="E129" s="9" t="s">
        <v>75</v>
      </c>
      <c r="F129" s="9" t="str">
        <f t="shared" si="17"/>
        <v>CZ15</v>
      </c>
      <c r="G129" s="21">
        <f t="shared" si="18"/>
        <v>246.74799999999999</v>
      </c>
      <c r="J129" t="s">
        <v>1748</v>
      </c>
      <c r="K129" t="s">
        <v>114</v>
      </c>
      <c r="L129">
        <v>246.74799999999999</v>
      </c>
    </row>
    <row r="130" spans="2:12" x14ac:dyDescent="0.25">
      <c r="B130" t="str">
        <f t="shared" si="14"/>
        <v>SCEDMoNewCZ16</v>
      </c>
      <c r="C130" s="9" t="str">
        <f t="shared" si="15"/>
        <v>SCE</v>
      </c>
      <c r="D130" s="9" t="str">
        <f t="shared" si="16"/>
        <v>DMo</v>
      </c>
      <c r="E130" s="9" t="s">
        <v>75</v>
      </c>
      <c r="F130" s="9" t="str">
        <f t="shared" si="17"/>
        <v>CZ16</v>
      </c>
      <c r="G130" s="21">
        <f t="shared" si="18"/>
        <v>71.06</v>
      </c>
      <c r="J130" t="s">
        <v>1748</v>
      </c>
      <c r="K130" t="s">
        <v>115</v>
      </c>
      <c r="L130">
        <v>71.06</v>
      </c>
    </row>
    <row r="131" spans="2:12" x14ac:dyDescent="0.25">
      <c r="B131" t="str">
        <f t="shared" si="14"/>
        <v>SDGSFmExCZ06</v>
      </c>
      <c r="C131" s="9" t="str">
        <f t="shared" si="15"/>
        <v>SDG</v>
      </c>
      <c r="D131" s="9" t="str">
        <f t="shared" si="16"/>
        <v>SFm</v>
      </c>
      <c r="E131" s="9" t="s">
        <v>72</v>
      </c>
      <c r="F131" s="9" t="str">
        <f t="shared" si="17"/>
        <v>CZ06</v>
      </c>
      <c r="G131" s="21">
        <f t="shared" si="18"/>
        <v>65479.23</v>
      </c>
      <c r="J131" t="s">
        <v>1749</v>
      </c>
      <c r="K131" t="s">
        <v>105</v>
      </c>
      <c r="L131">
        <v>65479.23</v>
      </c>
    </row>
    <row r="132" spans="2:12" x14ac:dyDescent="0.25">
      <c r="B132" t="str">
        <f t="shared" si="14"/>
        <v>SDGSFmExCZ07</v>
      </c>
      <c r="C132" s="9" t="str">
        <f t="shared" si="15"/>
        <v>SDG</v>
      </c>
      <c r="D132" s="9" t="str">
        <f t="shared" si="16"/>
        <v>SFm</v>
      </c>
      <c r="E132" s="9" t="s">
        <v>72</v>
      </c>
      <c r="F132" s="9" t="str">
        <f t="shared" si="17"/>
        <v>CZ07</v>
      </c>
      <c r="G132" s="21">
        <f t="shared" si="18"/>
        <v>404482.69</v>
      </c>
      <c r="J132" t="s">
        <v>1749</v>
      </c>
      <c r="K132" t="s">
        <v>106</v>
      </c>
      <c r="L132">
        <v>404482.69</v>
      </c>
    </row>
    <row r="133" spans="2:12" x14ac:dyDescent="0.25">
      <c r="B133" t="str">
        <f t="shared" si="14"/>
        <v>SDGSFmExCZ08</v>
      </c>
      <c r="C133" s="9" t="str">
        <f t="shared" si="15"/>
        <v>SDG</v>
      </c>
      <c r="D133" s="9" t="str">
        <f t="shared" si="16"/>
        <v>SFm</v>
      </c>
      <c r="E133" s="9" t="s">
        <v>72</v>
      </c>
      <c r="F133" s="9" t="str">
        <f t="shared" si="17"/>
        <v>CZ08</v>
      </c>
      <c r="G133" s="21">
        <f t="shared" si="18"/>
        <v>8521.5</v>
      </c>
      <c r="J133" t="s">
        <v>1749</v>
      </c>
      <c r="K133" t="s">
        <v>107</v>
      </c>
      <c r="L133">
        <v>8521.5</v>
      </c>
    </row>
    <row r="134" spans="2:12" x14ac:dyDescent="0.25">
      <c r="B134" t="str">
        <f t="shared" si="14"/>
        <v>SDGSFmExCZ10</v>
      </c>
      <c r="C134" s="9" t="str">
        <f t="shared" si="15"/>
        <v>SDG</v>
      </c>
      <c r="D134" s="9" t="str">
        <f t="shared" si="16"/>
        <v>SFm</v>
      </c>
      <c r="E134" s="9" t="s">
        <v>72</v>
      </c>
      <c r="F134" s="9" t="str">
        <f t="shared" si="17"/>
        <v>CZ10</v>
      </c>
      <c r="G134" s="21">
        <f t="shared" si="18"/>
        <v>187614.38</v>
      </c>
      <c r="J134" t="s">
        <v>1749</v>
      </c>
      <c r="K134" t="s">
        <v>109</v>
      </c>
      <c r="L134">
        <v>187614.38</v>
      </c>
    </row>
    <row r="135" spans="2:12" x14ac:dyDescent="0.25">
      <c r="B135" t="str">
        <f t="shared" si="14"/>
        <v>SDGSFmExCZ14</v>
      </c>
      <c r="C135" s="9" t="str">
        <f t="shared" si="15"/>
        <v>SDG</v>
      </c>
      <c r="D135" s="9" t="str">
        <f t="shared" si="16"/>
        <v>SFm</v>
      </c>
      <c r="E135" s="9" t="s">
        <v>72</v>
      </c>
      <c r="F135" s="9" t="str">
        <f t="shared" si="17"/>
        <v>CZ14</v>
      </c>
      <c r="G135" s="21">
        <f t="shared" si="18"/>
        <v>7066.02</v>
      </c>
      <c r="J135" t="s">
        <v>1749</v>
      </c>
      <c r="K135" t="s">
        <v>113</v>
      </c>
      <c r="L135">
        <v>7066.02</v>
      </c>
    </row>
    <row r="136" spans="2:12" x14ac:dyDescent="0.25">
      <c r="B136" t="str">
        <f t="shared" si="14"/>
        <v>SDGSFmExCZ15</v>
      </c>
      <c r="C136" s="9" t="str">
        <f t="shared" si="15"/>
        <v>SDG</v>
      </c>
      <c r="D136" s="9" t="str">
        <f t="shared" si="16"/>
        <v>SFm</v>
      </c>
      <c r="E136" s="9" t="s">
        <v>72</v>
      </c>
      <c r="F136" s="9" t="str">
        <f t="shared" si="17"/>
        <v>CZ15</v>
      </c>
      <c r="G136" s="21">
        <f t="shared" si="18"/>
        <v>2563.4699999999998</v>
      </c>
      <c r="J136" t="s">
        <v>1749</v>
      </c>
      <c r="K136" t="s">
        <v>114</v>
      </c>
      <c r="L136">
        <v>2563.4699999999998</v>
      </c>
    </row>
    <row r="137" spans="2:12" x14ac:dyDescent="0.25">
      <c r="B137" t="str">
        <f t="shared" si="14"/>
        <v>SDGMFmExCZ06</v>
      </c>
      <c r="C137" s="9" t="str">
        <f t="shared" si="15"/>
        <v>SDG</v>
      </c>
      <c r="D137" s="9" t="str">
        <f t="shared" si="16"/>
        <v>MFm</v>
      </c>
      <c r="E137" s="9" t="s">
        <v>72</v>
      </c>
      <c r="F137" s="9" t="str">
        <f t="shared" si="17"/>
        <v>CZ06</v>
      </c>
      <c r="G137" s="21">
        <f t="shared" si="18"/>
        <v>16900.29</v>
      </c>
      <c r="J137" t="s">
        <v>1750</v>
      </c>
      <c r="K137" t="s">
        <v>105</v>
      </c>
      <c r="L137">
        <v>16900.29</v>
      </c>
    </row>
    <row r="138" spans="2:12" x14ac:dyDescent="0.25">
      <c r="B138" t="str">
        <f t="shared" si="14"/>
        <v>SDGMFmExCZ07</v>
      </c>
      <c r="C138" s="9" t="str">
        <f t="shared" si="15"/>
        <v>SDG</v>
      </c>
      <c r="D138" s="9" t="str">
        <f t="shared" si="16"/>
        <v>MFm</v>
      </c>
      <c r="E138" s="9" t="s">
        <v>72</v>
      </c>
      <c r="F138" s="9" t="str">
        <f t="shared" si="17"/>
        <v>CZ07</v>
      </c>
      <c r="G138" s="21">
        <f t="shared" si="18"/>
        <v>226686.09</v>
      </c>
      <c r="J138" t="s">
        <v>1750</v>
      </c>
      <c r="K138" t="s">
        <v>106</v>
      </c>
      <c r="L138">
        <v>226686.09</v>
      </c>
    </row>
    <row r="139" spans="2:12" x14ac:dyDescent="0.25">
      <c r="B139" t="str">
        <f t="shared" si="14"/>
        <v>SDGMFmExCZ08</v>
      </c>
      <c r="C139" s="9" t="str">
        <f t="shared" si="15"/>
        <v>SDG</v>
      </c>
      <c r="D139" s="9" t="str">
        <f t="shared" si="16"/>
        <v>MFm</v>
      </c>
      <c r="E139" s="9" t="s">
        <v>72</v>
      </c>
      <c r="F139" s="9" t="str">
        <f t="shared" si="17"/>
        <v>CZ08</v>
      </c>
      <c r="G139" s="21">
        <f t="shared" si="18"/>
        <v>14769.58</v>
      </c>
      <c r="J139" t="s">
        <v>1750</v>
      </c>
      <c r="K139" t="s">
        <v>107</v>
      </c>
      <c r="L139">
        <v>14769.58</v>
      </c>
    </row>
    <row r="140" spans="2:12" x14ac:dyDescent="0.25">
      <c r="B140" t="str">
        <f t="shared" si="14"/>
        <v>SDGMFmExCZ10</v>
      </c>
      <c r="C140" s="9" t="str">
        <f t="shared" si="15"/>
        <v>SDG</v>
      </c>
      <c r="D140" s="9" t="str">
        <f t="shared" si="16"/>
        <v>MFm</v>
      </c>
      <c r="E140" s="9" t="s">
        <v>72</v>
      </c>
      <c r="F140" s="9" t="str">
        <f t="shared" si="17"/>
        <v>CZ10</v>
      </c>
      <c r="G140" s="21">
        <f t="shared" si="18"/>
        <v>66716.17</v>
      </c>
      <c r="J140" t="s">
        <v>1750</v>
      </c>
      <c r="K140" t="s">
        <v>109</v>
      </c>
      <c r="L140">
        <v>66716.17</v>
      </c>
    </row>
    <row r="141" spans="2:12" x14ac:dyDescent="0.25">
      <c r="B141" t="str">
        <f t="shared" si="14"/>
        <v>SDGMFmExCZ14</v>
      </c>
      <c r="C141" s="9" t="str">
        <f t="shared" si="15"/>
        <v>SDG</v>
      </c>
      <c r="D141" s="9" t="str">
        <f t="shared" si="16"/>
        <v>MFm</v>
      </c>
      <c r="E141" s="9" t="s">
        <v>72</v>
      </c>
      <c r="F141" s="9" t="str">
        <f t="shared" si="17"/>
        <v>CZ14</v>
      </c>
      <c r="G141" s="21">
        <f t="shared" si="18"/>
        <v>259.97000000000003</v>
      </c>
      <c r="J141" t="s">
        <v>1750</v>
      </c>
      <c r="K141" t="s">
        <v>113</v>
      </c>
      <c r="L141">
        <v>259.97000000000003</v>
      </c>
    </row>
    <row r="142" spans="2:12" x14ac:dyDescent="0.25">
      <c r="B142" t="str">
        <f t="shared" si="14"/>
        <v>SDGMFmExCZ15</v>
      </c>
      <c r="C142" s="9" t="str">
        <f t="shared" si="15"/>
        <v>SDG</v>
      </c>
      <c r="D142" s="9" t="str">
        <f t="shared" si="16"/>
        <v>MFm</v>
      </c>
      <c r="E142" s="9" t="s">
        <v>72</v>
      </c>
      <c r="F142" s="9" t="str">
        <f t="shared" si="17"/>
        <v>CZ15</v>
      </c>
      <c r="G142" s="21">
        <f t="shared" si="18"/>
        <v>179.12</v>
      </c>
      <c r="J142" t="s">
        <v>1750</v>
      </c>
      <c r="K142" t="s">
        <v>114</v>
      </c>
      <c r="L142">
        <v>179.12</v>
      </c>
    </row>
    <row r="143" spans="2:12" x14ac:dyDescent="0.25">
      <c r="B143" t="str">
        <f t="shared" si="14"/>
        <v>SDGDMoExCZ06</v>
      </c>
      <c r="C143" s="9" t="str">
        <f>+C142</f>
        <v>SDG</v>
      </c>
      <c r="D143" s="9" t="str">
        <f>+D144</f>
        <v>DMo</v>
      </c>
      <c r="E143" s="9" t="str">
        <f>+E144</f>
        <v>Ex</v>
      </c>
      <c r="F143" s="9" t="str">
        <f>+F137</f>
        <v>CZ06</v>
      </c>
      <c r="G143" s="21">
        <v>0</v>
      </c>
    </row>
    <row r="144" spans="2:12" x14ac:dyDescent="0.25">
      <c r="B144" t="str">
        <f t="shared" si="14"/>
        <v>SDGDMoExCZ07</v>
      </c>
      <c r="C144" s="9" t="str">
        <f t="shared" si="15"/>
        <v>SDG</v>
      </c>
      <c r="D144" s="9" t="str">
        <f t="shared" si="16"/>
        <v>DMo</v>
      </c>
      <c r="E144" s="9" t="s">
        <v>72</v>
      </c>
      <c r="F144" s="9" t="str">
        <f t="shared" si="17"/>
        <v>CZ07</v>
      </c>
      <c r="G144" s="21">
        <f t="shared" si="18"/>
        <v>24885.616000000002</v>
      </c>
      <c r="J144" t="s">
        <v>1751</v>
      </c>
      <c r="K144" t="s">
        <v>106</v>
      </c>
      <c r="L144">
        <v>24885.616000000002</v>
      </c>
    </row>
    <row r="145" spans="2:12" x14ac:dyDescent="0.25">
      <c r="B145" t="str">
        <f t="shared" si="14"/>
        <v>SDGDMoExCZ08</v>
      </c>
      <c r="C145" s="9" t="str">
        <f t="shared" si="15"/>
        <v>SDG</v>
      </c>
      <c r="D145" s="9" t="str">
        <f t="shared" si="16"/>
        <v>DMo</v>
      </c>
      <c r="E145" s="9" t="s">
        <v>72</v>
      </c>
      <c r="F145" s="9" t="str">
        <f t="shared" si="17"/>
        <v>CZ08</v>
      </c>
      <c r="G145" s="21">
        <f t="shared" si="18"/>
        <v>2231.1999999999998</v>
      </c>
      <c r="J145" t="s">
        <v>1751</v>
      </c>
      <c r="K145" t="s">
        <v>107</v>
      </c>
      <c r="L145">
        <v>2231.1999999999998</v>
      </c>
    </row>
    <row r="146" spans="2:12" x14ac:dyDescent="0.25">
      <c r="B146" t="str">
        <f t="shared" ref="B146:B149" si="34">C146&amp;D146&amp;E146&amp;F146</f>
        <v>SDGDMoExCZ10</v>
      </c>
      <c r="C146" s="9" t="str">
        <f t="shared" si="15"/>
        <v>SDG</v>
      </c>
      <c r="D146" s="9" t="str">
        <f t="shared" si="16"/>
        <v>DMo</v>
      </c>
      <c r="E146" s="9" t="s">
        <v>72</v>
      </c>
      <c r="F146" s="9" t="str">
        <f t="shared" si="17"/>
        <v>CZ10</v>
      </c>
      <c r="G146" s="21">
        <f t="shared" si="18"/>
        <v>23231.18</v>
      </c>
      <c r="J146" t="s">
        <v>1751</v>
      </c>
      <c r="K146" t="s">
        <v>109</v>
      </c>
      <c r="L146">
        <v>23231.18</v>
      </c>
    </row>
    <row r="147" spans="2:12" x14ac:dyDescent="0.25">
      <c r="B147" t="str">
        <f t="shared" si="34"/>
        <v>SDGDMoExCZ14</v>
      </c>
      <c r="C147" s="9" t="str">
        <f t="shared" si="15"/>
        <v>SDG</v>
      </c>
      <c r="D147" s="9" t="str">
        <f t="shared" si="16"/>
        <v>DMo</v>
      </c>
      <c r="E147" s="9" t="s">
        <v>72</v>
      </c>
      <c r="F147" s="9" t="str">
        <f t="shared" si="17"/>
        <v>CZ14</v>
      </c>
      <c r="G147" s="21">
        <f t="shared" si="18"/>
        <v>924.33</v>
      </c>
      <c r="J147" t="s">
        <v>1751</v>
      </c>
      <c r="K147" t="s">
        <v>113</v>
      </c>
      <c r="L147">
        <v>924.33</v>
      </c>
    </row>
    <row r="148" spans="2:12" x14ac:dyDescent="0.25">
      <c r="B148" t="str">
        <f t="shared" si="34"/>
        <v>SDGDMoExCZ15</v>
      </c>
      <c r="C148" s="9" t="str">
        <f>+C147</f>
        <v>SDG</v>
      </c>
      <c r="D148" s="9" t="str">
        <f>+D147</f>
        <v>DMo</v>
      </c>
      <c r="E148" s="9" t="str">
        <f>+E147</f>
        <v>Ex</v>
      </c>
      <c r="F148" s="9" t="str">
        <f>+F142</f>
        <v>CZ15</v>
      </c>
      <c r="G148" s="21">
        <v>0</v>
      </c>
    </row>
    <row r="149" spans="2:12" x14ac:dyDescent="0.25">
      <c r="B149" t="str">
        <f t="shared" si="34"/>
        <v>SDGSFmNewCZ06</v>
      </c>
      <c r="C149" s="9" t="str">
        <f t="shared" si="15"/>
        <v>SDG</v>
      </c>
      <c r="D149" s="9" t="str">
        <f t="shared" si="16"/>
        <v>SFm</v>
      </c>
      <c r="E149" s="9" t="s">
        <v>75</v>
      </c>
      <c r="F149" s="9" t="str">
        <f t="shared" si="17"/>
        <v>CZ06</v>
      </c>
      <c r="G149" s="21">
        <f t="shared" si="18"/>
        <v>5373.98</v>
      </c>
      <c r="J149" t="s">
        <v>1752</v>
      </c>
      <c r="K149" t="s">
        <v>105</v>
      </c>
      <c r="L149">
        <v>5373.98</v>
      </c>
    </row>
    <row r="150" spans="2:12" x14ac:dyDescent="0.25">
      <c r="B150" t="str">
        <f t="shared" ref="B150:B217" si="35">C150&amp;D150&amp;E150&amp;F150</f>
        <v>SDGSFmNewCZ07</v>
      </c>
      <c r="C150" s="9" t="str">
        <f t="shared" si="15"/>
        <v>SDG</v>
      </c>
      <c r="D150" s="9" t="str">
        <f t="shared" si="16"/>
        <v>SFm</v>
      </c>
      <c r="E150" s="9" t="s">
        <v>75</v>
      </c>
      <c r="F150" s="9" t="str">
        <f t="shared" si="17"/>
        <v>CZ07</v>
      </c>
      <c r="G150" s="21">
        <f t="shared" si="18"/>
        <v>12511.08</v>
      </c>
      <c r="J150" t="s">
        <v>1752</v>
      </c>
      <c r="K150" t="s">
        <v>106</v>
      </c>
      <c r="L150">
        <v>12511.08</v>
      </c>
    </row>
    <row r="151" spans="2:12" x14ac:dyDescent="0.25">
      <c r="B151" t="str">
        <f t="shared" si="35"/>
        <v>SDGSFmNewCZ08</v>
      </c>
      <c r="C151" s="9" t="str">
        <f t="shared" si="15"/>
        <v>SDG</v>
      </c>
      <c r="D151" s="9" t="str">
        <f t="shared" si="16"/>
        <v>SFm</v>
      </c>
      <c r="E151" s="9" t="s">
        <v>75</v>
      </c>
      <c r="F151" s="9" t="str">
        <f t="shared" si="17"/>
        <v>CZ08</v>
      </c>
      <c r="G151" s="21">
        <f t="shared" si="18"/>
        <v>318.58</v>
      </c>
      <c r="J151" t="s">
        <v>1752</v>
      </c>
      <c r="K151" t="s">
        <v>107</v>
      </c>
      <c r="L151">
        <v>318.58</v>
      </c>
    </row>
    <row r="152" spans="2:12" x14ac:dyDescent="0.25">
      <c r="B152" t="str">
        <f t="shared" si="35"/>
        <v>SDGSFmNewCZ10</v>
      </c>
      <c r="C152" s="9" t="str">
        <f t="shared" si="15"/>
        <v>SDG</v>
      </c>
      <c r="D152" s="9" t="str">
        <f t="shared" si="16"/>
        <v>SFm</v>
      </c>
      <c r="E152" s="9" t="s">
        <v>75</v>
      </c>
      <c r="F152" s="9" t="str">
        <f t="shared" si="17"/>
        <v>CZ10</v>
      </c>
      <c r="G152" s="21">
        <f t="shared" si="18"/>
        <v>8032.94</v>
      </c>
      <c r="J152" t="s">
        <v>1752</v>
      </c>
      <c r="K152" t="s">
        <v>109</v>
      </c>
      <c r="L152">
        <v>8032.94</v>
      </c>
    </row>
    <row r="153" spans="2:12" x14ac:dyDescent="0.25">
      <c r="B153" t="str">
        <f t="shared" si="35"/>
        <v>SDGSFmNewCZ14</v>
      </c>
      <c r="C153" s="9" t="str">
        <f t="shared" si="15"/>
        <v>SDG</v>
      </c>
      <c r="D153" s="9" t="str">
        <f t="shared" si="16"/>
        <v>SFm</v>
      </c>
      <c r="E153" s="9" t="s">
        <v>75</v>
      </c>
      <c r="F153" s="9" t="str">
        <f t="shared" si="17"/>
        <v>CZ14</v>
      </c>
      <c r="G153" s="21">
        <f t="shared" si="18"/>
        <v>171.1</v>
      </c>
      <c r="J153" t="s">
        <v>1752</v>
      </c>
      <c r="K153" t="s">
        <v>113</v>
      </c>
      <c r="L153">
        <v>171.1</v>
      </c>
    </row>
    <row r="154" spans="2:12" x14ac:dyDescent="0.25">
      <c r="B154" t="str">
        <f t="shared" si="35"/>
        <v>SDGSFmNewCZ15</v>
      </c>
      <c r="C154" s="9" t="str">
        <f>+C153</f>
        <v>SDG</v>
      </c>
      <c r="D154" s="9" t="str">
        <f t="shared" ref="D154:E154" si="36">+D153</f>
        <v>SFm</v>
      </c>
      <c r="E154" s="9" t="str">
        <f t="shared" si="36"/>
        <v>New</v>
      </c>
      <c r="F154" s="9" t="str">
        <f>+F148</f>
        <v>CZ15</v>
      </c>
      <c r="G154" s="82">
        <f>+H19/SUM(H19:H21)</f>
        <v>0.77114621375703196</v>
      </c>
    </row>
    <row r="155" spans="2:12" x14ac:dyDescent="0.25">
      <c r="B155" t="str">
        <f t="shared" si="35"/>
        <v>SDGMFmNewCZ06</v>
      </c>
      <c r="C155" s="9" t="str">
        <f t="shared" si="15"/>
        <v>SDG</v>
      </c>
      <c r="D155" s="9" t="str">
        <f t="shared" si="16"/>
        <v>MFm</v>
      </c>
      <c r="E155" s="9" t="s">
        <v>75</v>
      </c>
      <c r="F155" s="9" t="str">
        <f t="shared" si="17"/>
        <v>CZ06</v>
      </c>
      <c r="G155" s="21">
        <f t="shared" si="18"/>
        <v>259.32</v>
      </c>
      <c r="J155" t="s">
        <v>1753</v>
      </c>
      <c r="K155" t="s">
        <v>105</v>
      </c>
      <c r="L155">
        <v>259.32</v>
      </c>
    </row>
    <row r="156" spans="2:12" x14ac:dyDescent="0.25">
      <c r="B156" t="str">
        <f t="shared" si="35"/>
        <v>SDGMFmNewCZ07</v>
      </c>
      <c r="C156" s="9" t="str">
        <f t="shared" si="15"/>
        <v>SDG</v>
      </c>
      <c r="D156" s="9" t="str">
        <f t="shared" si="16"/>
        <v>MFm</v>
      </c>
      <c r="E156" s="9" t="s">
        <v>75</v>
      </c>
      <c r="F156" s="9" t="str">
        <f t="shared" si="17"/>
        <v>CZ07</v>
      </c>
      <c r="G156" s="21">
        <f t="shared" si="18"/>
        <v>3760.76</v>
      </c>
      <c r="J156" t="s">
        <v>1753</v>
      </c>
      <c r="K156" t="s">
        <v>106</v>
      </c>
      <c r="L156">
        <v>3760.76</v>
      </c>
    </row>
    <row r="157" spans="2:12" x14ac:dyDescent="0.25">
      <c r="B157" t="str">
        <f t="shared" si="35"/>
        <v>SDGMFmNewCZ08</v>
      </c>
      <c r="C157" s="9" t="str">
        <f t="shared" si="15"/>
        <v>SDG</v>
      </c>
      <c r="D157" s="9" t="str">
        <f t="shared" si="16"/>
        <v>MFm</v>
      </c>
      <c r="E157" s="9" t="s">
        <v>75</v>
      </c>
      <c r="F157" s="9" t="str">
        <f t="shared" si="17"/>
        <v>CZ08</v>
      </c>
      <c r="G157" s="21">
        <f t="shared" si="18"/>
        <v>1290.8</v>
      </c>
      <c r="J157" t="s">
        <v>1753</v>
      </c>
      <c r="K157" t="s">
        <v>107</v>
      </c>
      <c r="L157">
        <v>1290.8</v>
      </c>
    </row>
    <row r="158" spans="2:12" x14ac:dyDescent="0.25">
      <c r="B158" t="str">
        <f t="shared" si="35"/>
        <v>SDGMFmNewCZ10</v>
      </c>
      <c r="C158" s="9" t="str">
        <f t="shared" si="15"/>
        <v>SDG</v>
      </c>
      <c r="D158" s="9" t="str">
        <f t="shared" si="16"/>
        <v>MFm</v>
      </c>
      <c r="E158" s="9" t="s">
        <v>75</v>
      </c>
      <c r="F158" s="9" t="str">
        <f t="shared" si="17"/>
        <v>CZ10</v>
      </c>
      <c r="G158" s="21">
        <f t="shared" si="18"/>
        <v>1276.68</v>
      </c>
      <c r="J158" t="s">
        <v>1753</v>
      </c>
      <c r="K158" t="s">
        <v>109</v>
      </c>
      <c r="L158">
        <v>1276.68</v>
      </c>
    </row>
    <row r="159" spans="2:12" x14ac:dyDescent="0.25">
      <c r="B159" t="str">
        <f t="shared" ref="B159:B166" si="37">C159&amp;D159&amp;E159&amp;F159</f>
        <v>SDGMFmNewCZ14</v>
      </c>
      <c r="C159" s="9" t="str">
        <f t="shared" ref="C159:C160" si="38">+C158</f>
        <v>SDG</v>
      </c>
      <c r="D159" s="9" t="str">
        <f t="shared" ref="D159:D160" si="39">+D158</f>
        <v>MFm</v>
      </c>
      <c r="E159" s="9" t="str">
        <f t="shared" ref="E159:E160" si="40">+E158</f>
        <v>New</v>
      </c>
      <c r="F159" s="9" t="str">
        <f t="shared" ref="F159:F160" si="41">+F153</f>
        <v>CZ14</v>
      </c>
      <c r="G159" s="21">
        <v>0</v>
      </c>
    </row>
    <row r="160" spans="2:12" x14ac:dyDescent="0.25">
      <c r="B160" t="str">
        <f t="shared" si="37"/>
        <v>SDGMFmNewCZ15</v>
      </c>
      <c r="C160" s="9" t="str">
        <f t="shared" si="38"/>
        <v>SDG</v>
      </c>
      <c r="D160" s="9" t="str">
        <f t="shared" si="39"/>
        <v>MFm</v>
      </c>
      <c r="E160" s="9" t="str">
        <f t="shared" si="40"/>
        <v>New</v>
      </c>
      <c r="F160" s="9" t="str">
        <f t="shared" si="41"/>
        <v>CZ15</v>
      </c>
      <c r="G160" s="82">
        <f>+H20/SUM(H19:H21)</f>
        <v>0.19236721862341843</v>
      </c>
    </row>
    <row r="161" spans="2:12" x14ac:dyDescent="0.25">
      <c r="B161" t="str">
        <f t="shared" si="37"/>
        <v>SDGDMoNewCZ06</v>
      </c>
      <c r="C161" s="9" t="str">
        <f>+C160</f>
        <v>SDG</v>
      </c>
      <c r="D161" s="9" t="str">
        <f>+D162</f>
        <v>DMo</v>
      </c>
      <c r="E161" s="9" t="str">
        <f>+E162</f>
        <v>New</v>
      </c>
      <c r="F161" s="9" t="str">
        <f>+F155</f>
        <v>CZ06</v>
      </c>
      <c r="G161" s="21">
        <v>0</v>
      </c>
    </row>
    <row r="162" spans="2:12" x14ac:dyDescent="0.25">
      <c r="B162" t="str">
        <f t="shared" si="37"/>
        <v>SDGDMoNewCZ07</v>
      </c>
      <c r="C162" s="9" t="str">
        <f t="shared" si="15"/>
        <v>SDG</v>
      </c>
      <c r="D162" s="9" t="str">
        <f t="shared" si="16"/>
        <v>DMo</v>
      </c>
      <c r="E162" s="9" t="s">
        <v>75</v>
      </c>
      <c r="F162" s="9" t="str">
        <f t="shared" si="17"/>
        <v>CZ07</v>
      </c>
      <c r="G162" s="21">
        <f t="shared" si="18"/>
        <v>356.99200000000002</v>
      </c>
      <c r="J162" t="s">
        <v>1754</v>
      </c>
      <c r="K162" t="s">
        <v>106</v>
      </c>
      <c r="L162">
        <v>356.99200000000002</v>
      </c>
    </row>
    <row r="163" spans="2:12" x14ac:dyDescent="0.25">
      <c r="B163" t="str">
        <f t="shared" si="37"/>
        <v>SDGDMoNewCZ08</v>
      </c>
      <c r="C163" s="9" t="str">
        <f>+C162</f>
        <v>SDG</v>
      </c>
      <c r="D163" s="9" t="str">
        <f>+D164</f>
        <v>DMo</v>
      </c>
      <c r="E163" s="9" t="str">
        <f>+E164</f>
        <v>New</v>
      </c>
      <c r="F163" s="9" t="str">
        <f>+F157</f>
        <v>CZ08</v>
      </c>
      <c r="G163" s="21">
        <v>0</v>
      </c>
    </row>
    <row r="164" spans="2:12" x14ac:dyDescent="0.25">
      <c r="B164" t="str">
        <f t="shared" si="37"/>
        <v>SDGDMoNewCZ10</v>
      </c>
      <c r="C164" s="9" t="str">
        <f t="shared" si="15"/>
        <v>SDG</v>
      </c>
      <c r="D164" s="9" t="str">
        <f t="shared" si="16"/>
        <v>DMo</v>
      </c>
      <c r="E164" s="9" t="s">
        <v>75</v>
      </c>
      <c r="F164" s="9" t="str">
        <f t="shared" si="17"/>
        <v>CZ10</v>
      </c>
      <c r="G164" s="21">
        <f t="shared" si="18"/>
        <v>892.48</v>
      </c>
      <c r="J164" t="s">
        <v>1754</v>
      </c>
      <c r="K164" t="s">
        <v>109</v>
      </c>
      <c r="L164">
        <v>892.48</v>
      </c>
    </row>
    <row r="165" spans="2:12" x14ac:dyDescent="0.25">
      <c r="B165" t="str">
        <f t="shared" si="37"/>
        <v>SDGDMoNewCZ14</v>
      </c>
      <c r="C165" s="9" t="str">
        <f t="shared" ref="C165:C166" si="42">+C164</f>
        <v>SDG</v>
      </c>
      <c r="D165" s="9" t="str">
        <f>+D164</f>
        <v>DMo</v>
      </c>
      <c r="E165" s="9" t="str">
        <f>+E164</f>
        <v>New</v>
      </c>
      <c r="F165" s="9" t="str">
        <f t="shared" ref="F165:F166" si="43">+F159</f>
        <v>CZ14</v>
      </c>
      <c r="G165" s="21">
        <v>0</v>
      </c>
    </row>
    <row r="166" spans="2:12" x14ac:dyDescent="0.25">
      <c r="B166" t="str">
        <f t="shared" si="37"/>
        <v>SDGDMoNewCZ15</v>
      </c>
      <c r="C166" s="9" t="str">
        <f t="shared" si="42"/>
        <v>SDG</v>
      </c>
      <c r="D166" s="9" t="str">
        <f>+D165</f>
        <v>DMo</v>
      </c>
      <c r="E166" s="9" t="str">
        <f>+E165</f>
        <v>New</v>
      </c>
      <c r="F166" s="9" t="str">
        <f t="shared" si="43"/>
        <v>CZ15</v>
      </c>
      <c r="G166" s="82">
        <f>+H21/SUM(H19:H21)</f>
        <v>3.6486567619549555E-2</v>
      </c>
    </row>
    <row r="167" spans="2:12" x14ac:dyDescent="0.25">
      <c r="B167" t="str">
        <f t="shared" si="35"/>
        <v>SCGSFmExCZ04</v>
      </c>
      <c r="C167" s="9" t="str">
        <f t="shared" si="15"/>
        <v>SCG</v>
      </c>
      <c r="D167" s="9" t="str">
        <f t="shared" si="16"/>
        <v>SFm</v>
      </c>
      <c r="E167" s="9" t="s">
        <v>72</v>
      </c>
      <c r="F167" s="9" t="str">
        <f t="shared" si="17"/>
        <v>CZ04</v>
      </c>
      <c r="G167" s="21">
        <f t="shared" si="18"/>
        <v>21909.26</v>
      </c>
      <c r="J167" t="s">
        <v>1812</v>
      </c>
      <c r="K167" t="s">
        <v>103</v>
      </c>
      <c r="L167">
        <v>21909.26</v>
      </c>
    </row>
    <row r="168" spans="2:12" x14ac:dyDescent="0.25">
      <c r="B168" t="str">
        <f t="shared" si="35"/>
        <v>SCGSFmExCZ05</v>
      </c>
      <c r="C168" s="9" t="str">
        <f t="shared" si="15"/>
        <v>SCG</v>
      </c>
      <c r="D168" s="9" t="str">
        <f t="shared" si="16"/>
        <v>SFm</v>
      </c>
      <c r="E168" s="9" t="s">
        <v>72</v>
      </c>
      <c r="F168" s="9" t="str">
        <f t="shared" si="17"/>
        <v>CZ05</v>
      </c>
      <c r="G168" s="21">
        <f t="shared" si="18"/>
        <v>54351.76</v>
      </c>
      <c r="J168" t="s">
        <v>1812</v>
      </c>
      <c r="K168" t="s">
        <v>104</v>
      </c>
      <c r="L168">
        <v>54351.76</v>
      </c>
    </row>
    <row r="169" spans="2:12" x14ac:dyDescent="0.25">
      <c r="B169" t="str">
        <f t="shared" si="35"/>
        <v>SCGSFmExCZ06</v>
      </c>
      <c r="C169" s="9" t="str">
        <f t="shared" si="15"/>
        <v>SCG</v>
      </c>
      <c r="D169" s="9" t="str">
        <f t="shared" si="16"/>
        <v>SFm</v>
      </c>
      <c r="E169" s="9" t="s">
        <v>72</v>
      </c>
      <c r="F169" s="9" t="str">
        <f t="shared" si="17"/>
        <v>CZ06</v>
      </c>
      <c r="G169" s="21">
        <f t="shared" si="18"/>
        <v>392803.46</v>
      </c>
      <c r="J169" t="s">
        <v>1812</v>
      </c>
      <c r="K169" t="s">
        <v>105</v>
      </c>
      <c r="L169">
        <v>392803.46</v>
      </c>
    </row>
    <row r="170" spans="2:12" x14ac:dyDescent="0.25">
      <c r="B170" t="str">
        <f t="shared" si="35"/>
        <v>SCGSFmExCZ07</v>
      </c>
      <c r="C170" s="9" t="str">
        <f t="shared" si="15"/>
        <v>SCG</v>
      </c>
      <c r="D170" s="9" t="str">
        <f t="shared" si="16"/>
        <v>SFm</v>
      </c>
      <c r="E170" s="9" t="s">
        <v>72</v>
      </c>
      <c r="F170" s="9" t="str">
        <f t="shared" si="17"/>
        <v>CZ07</v>
      </c>
      <c r="G170" s="21">
        <f t="shared" si="18"/>
        <v>3437.79</v>
      </c>
      <c r="J170" t="s">
        <v>1812</v>
      </c>
      <c r="K170" t="s">
        <v>106</v>
      </c>
      <c r="L170">
        <v>3437.79</v>
      </c>
    </row>
    <row r="171" spans="2:12" x14ac:dyDescent="0.25">
      <c r="B171" t="str">
        <f t="shared" si="35"/>
        <v>SCGSFmExCZ08</v>
      </c>
      <c r="C171" s="9" t="str">
        <f t="shared" si="15"/>
        <v>SCG</v>
      </c>
      <c r="D171" s="9" t="str">
        <f t="shared" si="16"/>
        <v>SFm</v>
      </c>
      <c r="E171" s="9" t="s">
        <v>72</v>
      </c>
      <c r="F171" s="9" t="str">
        <f t="shared" si="17"/>
        <v>CZ08</v>
      </c>
      <c r="G171" s="21">
        <f t="shared" si="18"/>
        <v>481353.32</v>
      </c>
      <c r="J171" t="s">
        <v>1812</v>
      </c>
      <c r="K171" t="s">
        <v>107</v>
      </c>
      <c r="L171">
        <v>481353.32</v>
      </c>
    </row>
    <row r="172" spans="2:12" x14ac:dyDescent="0.25">
      <c r="B172" t="str">
        <f t="shared" si="35"/>
        <v>SCGSFmExCZ09</v>
      </c>
      <c r="C172" s="9" t="str">
        <f t="shared" si="15"/>
        <v>SCG</v>
      </c>
      <c r="D172" s="9" t="str">
        <f t="shared" si="16"/>
        <v>SFm</v>
      </c>
      <c r="E172" s="9" t="s">
        <v>72</v>
      </c>
      <c r="F172" s="9" t="str">
        <f t="shared" si="17"/>
        <v>CZ09</v>
      </c>
      <c r="G172" s="21">
        <f t="shared" si="18"/>
        <v>616195.99</v>
      </c>
      <c r="J172" t="s">
        <v>1812</v>
      </c>
      <c r="K172" t="s">
        <v>108</v>
      </c>
      <c r="L172">
        <v>616195.99</v>
      </c>
    </row>
    <row r="173" spans="2:12" x14ac:dyDescent="0.25">
      <c r="B173" t="str">
        <f t="shared" si="35"/>
        <v>SCGSFmExCZ10</v>
      </c>
      <c r="C173" s="9" t="str">
        <f t="shared" ref="C173:C220" si="44">RIGHT(J173,3)</f>
        <v>SCG</v>
      </c>
      <c r="D173" s="9" t="str">
        <f t="shared" ref="D173:D220" si="45">LEFT(J173,3)</f>
        <v>SFm</v>
      </c>
      <c r="E173" s="9" t="s">
        <v>72</v>
      </c>
      <c r="F173" s="9" t="str">
        <f t="shared" ref="F173:F220" si="46">+K173</f>
        <v>CZ10</v>
      </c>
      <c r="G173" s="21">
        <f t="shared" ref="G173:G220" si="47">+L173</f>
        <v>437366.16</v>
      </c>
      <c r="J173" t="s">
        <v>1812</v>
      </c>
      <c r="K173" t="s">
        <v>109</v>
      </c>
      <c r="L173">
        <v>437366.16</v>
      </c>
    </row>
    <row r="174" spans="2:12" x14ac:dyDescent="0.25">
      <c r="B174" t="str">
        <f t="shared" si="35"/>
        <v>SCGSFmExCZ13</v>
      </c>
      <c r="C174" s="9" t="str">
        <f t="shared" si="44"/>
        <v>SCG</v>
      </c>
      <c r="D174" s="9" t="str">
        <f t="shared" si="45"/>
        <v>SFm</v>
      </c>
      <c r="E174" s="9" t="s">
        <v>72</v>
      </c>
      <c r="F174" s="9" t="str">
        <f t="shared" si="46"/>
        <v>CZ13</v>
      </c>
      <c r="G174" s="21">
        <f t="shared" si="47"/>
        <v>62407.18</v>
      </c>
      <c r="J174" t="s">
        <v>1812</v>
      </c>
      <c r="K174" t="s">
        <v>112</v>
      </c>
      <c r="L174">
        <v>62407.18</v>
      </c>
    </row>
    <row r="175" spans="2:12" x14ac:dyDescent="0.25">
      <c r="B175" t="str">
        <f t="shared" si="35"/>
        <v>SCGSFmExCZ14</v>
      </c>
      <c r="C175" s="9" t="str">
        <f t="shared" si="44"/>
        <v>SCG</v>
      </c>
      <c r="D175" s="9" t="str">
        <f t="shared" si="45"/>
        <v>SFm</v>
      </c>
      <c r="E175" s="9" t="s">
        <v>72</v>
      </c>
      <c r="F175" s="9" t="str">
        <f t="shared" si="46"/>
        <v>CZ14</v>
      </c>
      <c r="G175" s="21">
        <f t="shared" si="47"/>
        <v>90641.57</v>
      </c>
      <c r="J175" t="s">
        <v>1812</v>
      </c>
      <c r="K175" t="s">
        <v>113</v>
      </c>
      <c r="L175">
        <v>90641.57</v>
      </c>
    </row>
    <row r="176" spans="2:12" x14ac:dyDescent="0.25">
      <c r="B176" t="str">
        <f t="shared" si="35"/>
        <v>SCGSFmExCZ15</v>
      </c>
      <c r="C176" s="9" t="str">
        <f t="shared" si="44"/>
        <v>SCG</v>
      </c>
      <c r="D176" s="9" t="str">
        <f t="shared" si="45"/>
        <v>SFm</v>
      </c>
      <c r="E176" s="9" t="s">
        <v>72</v>
      </c>
      <c r="F176" s="9" t="str">
        <f t="shared" si="46"/>
        <v>CZ15</v>
      </c>
      <c r="G176" s="21">
        <f t="shared" si="47"/>
        <v>21726.240000000002</v>
      </c>
      <c r="J176" t="s">
        <v>1812</v>
      </c>
      <c r="K176" t="s">
        <v>114</v>
      </c>
      <c r="L176">
        <v>21726.240000000002</v>
      </c>
    </row>
    <row r="177" spans="2:12" x14ac:dyDescent="0.25">
      <c r="B177" t="str">
        <f t="shared" si="35"/>
        <v>SCGSFmExCZ16</v>
      </c>
      <c r="C177" s="9" t="str">
        <f t="shared" si="44"/>
        <v>SCG</v>
      </c>
      <c r="D177" s="9" t="str">
        <f t="shared" si="45"/>
        <v>SFm</v>
      </c>
      <c r="E177" s="9" t="s">
        <v>72</v>
      </c>
      <c r="F177" s="9" t="str">
        <f t="shared" si="46"/>
        <v>CZ16</v>
      </c>
      <c r="G177" s="21">
        <f t="shared" si="47"/>
        <v>23640.02</v>
      </c>
      <c r="J177" t="s">
        <v>1812</v>
      </c>
      <c r="K177" t="s">
        <v>115</v>
      </c>
      <c r="L177">
        <v>23640.02</v>
      </c>
    </row>
    <row r="178" spans="2:12" x14ac:dyDescent="0.25">
      <c r="B178" t="str">
        <f t="shared" si="35"/>
        <v>SCGMFmExCZ04</v>
      </c>
      <c r="C178" s="9" t="str">
        <f t="shared" si="44"/>
        <v>SCG</v>
      </c>
      <c r="D178" s="9" t="str">
        <f t="shared" si="45"/>
        <v>MFm</v>
      </c>
      <c r="E178" s="9" t="s">
        <v>72</v>
      </c>
      <c r="F178" s="9" t="str">
        <f t="shared" si="46"/>
        <v>CZ04</v>
      </c>
      <c r="G178" s="21">
        <f t="shared" si="47"/>
        <v>3401.62</v>
      </c>
      <c r="J178" t="s">
        <v>1813</v>
      </c>
      <c r="K178" t="s">
        <v>103</v>
      </c>
      <c r="L178">
        <v>3401.62</v>
      </c>
    </row>
    <row r="179" spans="2:12" x14ac:dyDescent="0.25">
      <c r="B179" t="str">
        <f t="shared" si="35"/>
        <v>SCGMFmExCZ05</v>
      </c>
      <c r="C179" s="9" t="str">
        <f t="shared" si="44"/>
        <v>SCG</v>
      </c>
      <c r="D179" s="9" t="str">
        <f t="shared" si="45"/>
        <v>MFm</v>
      </c>
      <c r="E179" s="9" t="s">
        <v>72</v>
      </c>
      <c r="F179" s="9" t="str">
        <f t="shared" si="46"/>
        <v>CZ05</v>
      </c>
      <c r="G179" s="21">
        <f t="shared" si="47"/>
        <v>14466.4</v>
      </c>
      <c r="J179" t="s">
        <v>1813</v>
      </c>
      <c r="K179" t="s">
        <v>104</v>
      </c>
      <c r="L179">
        <v>14466.4</v>
      </c>
    </row>
    <row r="180" spans="2:12" x14ac:dyDescent="0.25">
      <c r="B180" t="str">
        <f t="shared" si="35"/>
        <v>SCGMFmExCZ06</v>
      </c>
      <c r="C180" s="9" t="str">
        <f t="shared" si="44"/>
        <v>SCG</v>
      </c>
      <c r="D180" s="9" t="str">
        <f t="shared" si="45"/>
        <v>MFm</v>
      </c>
      <c r="E180" s="9" t="s">
        <v>72</v>
      </c>
      <c r="F180" s="9" t="str">
        <f t="shared" si="46"/>
        <v>CZ06</v>
      </c>
      <c r="G180" s="21">
        <f t="shared" si="47"/>
        <v>238545.28</v>
      </c>
      <c r="J180" t="s">
        <v>1813</v>
      </c>
      <c r="K180" t="s">
        <v>105</v>
      </c>
      <c r="L180">
        <v>238545.28</v>
      </c>
    </row>
    <row r="181" spans="2:12" x14ac:dyDescent="0.25">
      <c r="B181" t="str">
        <f t="shared" si="35"/>
        <v>SCGMFmExCZ07</v>
      </c>
      <c r="C181" s="9" t="str">
        <f t="shared" si="44"/>
        <v>SCG</v>
      </c>
      <c r="D181" s="9" t="str">
        <f t="shared" si="45"/>
        <v>MFm</v>
      </c>
      <c r="E181" s="9" t="s">
        <v>72</v>
      </c>
      <c r="F181" s="9" t="str">
        <f t="shared" si="46"/>
        <v>CZ07</v>
      </c>
      <c r="G181" s="21">
        <f t="shared" si="47"/>
        <v>3545.67</v>
      </c>
      <c r="J181" t="s">
        <v>1813</v>
      </c>
      <c r="K181" t="s">
        <v>106</v>
      </c>
      <c r="L181">
        <v>3545.67</v>
      </c>
    </row>
    <row r="182" spans="2:12" x14ac:dyDescent="0.25">
      <c r="B182" t="str">
        <f t="shared" si="35"/>
        <v>SCGMFmExCZ08</v>
      </c>
      <c r="C182" s="9" t="str">
        <f t="shared" si="44"/>
        <v>SCG</v>
      </c>
      <c r="D182" s="9" t="str">
        <f t="shared" si="45"/>
        <v>MFm</v>
      </c>
      <c r="E182" s="9" t="s">
        <v>72</v>
      </c>
      <c r="F182" s="9" t="str">
        <f t="shared" si="46"/>
        <v>CZ08</v>
      </c>
      <c r="G182" s="21">
        <f t="shared" si="47"/>
        <v>257335.53</v>
      </c>
      <c r="J182" t="s">
        <v>1813</v>
      </c>
      <c r="K182" t="s">
        <v>107</v>
      </c>
      <c r="L182">
        <v>257335.53</v>
      </c>
    </row>
    <row r="183" spans="2:12" x14ac:dyDescent="0.25">
      <c r="B183" t="str">
        <f t="shared" si="35"/>
        <v>SCGMFmExCZ09</v>
      </c>
      <c r="C183" s="9" t="str">
        <f t="shared" si="44"/>
        <v>SCG</v>
      </c>
      <c r="D183" s="9" t="str">
        <f t="shared" si="45"/>
        <v>MFm</v>
      </c>
      <c r="E183" s="9" t="s">
        <v>72</v>
      </c>
      <c r="F183" s="9" t="str">
        <f t="shared" si="46"/>
        <v>CZ09</v>
      </c>
      <c r="G183" s="21">
        <f t="shared" si="47"/>
        <v>549741.06999999995</v>
      </c>
      <c r="J183" t="s">
        <v>1813</v>
      </c>
      <c r="K183" t="s">
        <v>108</v>
      </c>
      <c r="L183">
        <v>549741.06999999995</v>
      </c>
    </row>
    <row r="184" spans="2:12" x14ac:dyDescent="0.25">
      <c r="B184" t="str">
        <f t="shared" si="35"/>
        <v>SCGMFmExCZ10</v>
      </c>
      <c r="C184" s="9" t="str">
        <f t="shared" si="44"/>
        <v>SCG</v>
      </c>
      <c r="D184" s="9" t="str">
        <f t="shared" si="45"/>
        <v>MFm</v>
      </c>
      <c r="E184" s="9" t="s">
        <v>72</v>
      </c>
      <c r="F184" s="9" t="str">
        <f t="shared" si="46"/>
        <v>CZ10</v>
      </c>
      <c r="G184" s="21">
        <f t="shared" si="47"/>
        <v>44070.31</v>
      </c>
      <c r="J184" t="s">
        <v>1813</v>
      </c>
      <c r="K184" t="s">
        <v>109</v>
      </c>
      <c r="L184">
        <v>44070.31</v>
      </c>
    </row>
    <row r="185" spans="2:12" x14ac:dyDescent="0.25">
      <c r="B185" t="str">
        <f t="shared" si="35"/>
        <v>SCGMFmExCZ13</v>
      </c>
      <c r="C185" s="9" t="str">
        <f t="shared" si="44"/>
        <v>SCG</v>
      </c>
      <c r="D185" s="9" t="str">
        <f t="shared" si="45"/>
        <v>MFm</v>
      </c>
      <c r="E185" s="9" t="s">
        <v>72</v>
      </c>
      <c r="F185" s="9" t="str">
        <f t="shared" si="46"/>
        <v>CZ13</v>
      </c>
      <c r="G185" s="21">
        <f t="shared" si="47"/>
        <v>11225.54</v>
      </c>
      <c r="J185" t="s">
        <v>1813</v>
      </c>
      <c r="K185" t="s">
        <v>112</v>
      </c>
      <c r="L185">
        <v>11225.54</v>
      </c>
    </row>
    <row r="186" spans="2:12" x14ac:dyDescent="0.25">
      <c r="B186" t="str">
        <f t="shared" si="35"/>
        <v>SCGMFmExCZ14</v>
      </c>
      <c r="C186" s="9" t="str">
        <f t="shared" si="44"/>
        <v>SCG</v>
      </c>
      <c r="D186" s="9" t="str">
        <f t="shared" si="45"/>
        <v>MFm</v>
      </c>
      <c r="E186" s="9" t="s">
        <v>72</v>
      </c>
      <c r="F186" s="9" t="str">
        <f t="shared" si="46"/>
        <v>CZ14</v>
      </c>
      <c r="G186" s="21">
        <f t="shared" si="47"/>
        <v>14507.75</v>
      </c>
      <c r="J186" t="s">
        <v>1813</v>
      </c>
      <c r="K186" t="s">
        <v>113</v>
      </c>
      <c r="L186">
        <v>14507.75</v>
      </c>
    </row>
    <row r="187" spans="2:12" x14ac:dyDescent="0.25">
      <c r="B187" t="str">
        <f t="shared" si="35"/>
        <v>SCGMFmExCZ15</v>
      </c>
      <c r="C187" s="9" t="str">
        <f t="shared" si="44"/>
        <v>SCG</v>
      </c>
      <c r="D187" s="9" t="str">
        <f t="shared" si="45"/>
        <v>MFm</v>
      </c>
      <c r="E187" s="9" t="s">
        <v>72</v>
      </c>
      <c r="F187" s="9" t="str">
        <f t="shared" si="46"/>
        <v>CZ15</v>
      </c>
      <c r="G187" s="21">
        <f t="shared" si="47"/>
        <v>32862.230000000003</v>
      </c>
      <c r="J187" t="s">
        <v>1813</v>
      </c>
      <c r="K187" t="s">
        <v>114</v>
      </c>
      <c r="L187">
        <v>32862.230000000003</v>
      </c>
    </row>
    <row r="188" spans="2:12" x14ac:dyDescent="0.25">
      <c r="B188" t="str">
        <f t="shared" si="35"/>
        <v>SCGMFmExCZ16</v>
      </c>
      <c r="C188" s="9" t="str">
        <f t="shared" si="44"/>
        <v>SCG</v>
      </c>
      <c r="D188" s="9" t="str">
        <f t="shared" si="45"/>
        <v>MFm</v>
      </c>
      <c r="E188" s="9" t="s">
        <v>72</v>
      </c>
      <c r="F188" s="9" t="str">
        <f t="shared" si="46"/>
        <v>CZ16</v>
      </c>
      <c r="G188" s="21">
        <f t="shared" si="47"/>
        <v>6430.36</v>
      </c>
      <c r="J188" t="s">
        <v>1813</v>
      </c>
      <c r="K188" t="s">
        <v>115</v>
      </c>
      <c r="L188">
        <v>6430.36</v>
      </c>
    </row>
    <row r="189" spans="2:12" x14ac:dyDescent="0.25">
      <c r="B189" t="str">
        <f t="shared" si="35"/>
        <v>SCGDMoExCZ04</v>
      </c>
      <c r="C189" s="9" t="str">
        <f t="shared" si="44"/>
        <v>SCG</v>
      </c>
      <c r="D189" s="9" t="str">
        <f t="shared" si="45"/>
        <v>DMo</v>
      </c>
      <c r="E189" s="9" t="s">
        <v>72</v>
      </c>
      <c r="F189" s="9" t="str">
        <f t="shared" si="46"/>
        <v>CZ04</v>
      </c>
      <c r="G189" s="21">
        <f t="shared" si="47"/>
        <v>164.1</v>
      </c>
      <c r="J189" t="s">
        <v>1814</v>
      </c>
      <c r="K189" t="s">
        <v>103</v>
      </c>
      <c r="L189">
        <v>164.1</v>
      </c>
    </row>
    <row r="190" spans="2:12" x14ac:dyDescent="0.25">
      <c r="B190" t="str">
        <f t="shared" si="35"/>
        <v>SCGDMoExCZ05</v>
      </c>
      <c r="C190" s="9" t="str">
        <f t="shared" si="44"/>
        <v>SCG</v>
      </c>
      <c r="D190" s="9" t="str">
        <f t="shared" si="45"/>
        <v>DMo</v>
      </c>
      <c r="E190" s="9" t="s">
        <v>72</v>
      </c>
      <c r="F190" s="9" t="str">
        <f t="shared" si="46"/>
        <v>CZ05</v>
      </c>
      <c r="G190" s="21">
        <f t="shared" si="47"/>
        <v>1752.366</v>
      </c>
      <c r="J190" t="s">
        <v>1814</v>
      </c>
      <c r="K190" t="s">
        <v>104</v>
      </c>
      <c r="L190">
        <v>1752.366</v>
      </c>
    </row>
    <row r="191" spans="2:12" x14ac:dyDescent="0.25">
      <c r="B191" t="str">
        <f t="shared" si="35"/>
        <v>SCGDMoExCZ06</v>
      </c>
      <c r="C191" s="9" t="str">
        <f t="shared" si="44"/>
        <v>SCG</v>
      </c>
      <c r="D191" s="9" t="str">
        <f t="shared" si="45"/>
        <v>DMo</v>
      </c>
      <c r="E191" s="9" t="s">
        <v>72</v>
      </c>
      <c r="F191" s="9" t="str">
        <f t="shared" si="46"/>
        <v>CZ06</v>
      </c>
      <c r="G191" s="21">
        <f t="shared" si="47"/>
        <v>7439.8919999999998</v>
      </c>
      <c r="J191" t="s">
        <v>1814</v>
      </c>
      <c r="K191" t="s">
        <v>105</v>
      </c>
      <c r="L191">
        <v>7439.8919999999998</v>
      </c>
    </row>
    <row r="192" spans="2:12" x14ac:dyDescent="0.25">
      <c r="B192" t="str">
        <f t="shared" si="35"/>
        <v>SCGDMoExCZ08</v>
      </c>
      <c r="C192" s="9" t="str">
        <f t="shared" si="44"/>
        <v>SCG</v>
      </c>
      <c r="D192" s="9" t="str">
        <f t="shared" si="45"/>
        <v>DMo</v>
      </c>
      <c r="E192" s="9" t="s">
        <v>72</v>
      </c>
      <c r="F192" s="9" t="str">
        <f t="shared" si="46"/>
        <v>CZ08</v>
      </c>
      <c r="G192" s="21">
        <f t="shared" si="47"/>
        <v>2634.24</v>
      </c>
      <c r="J192" t="s">
        <v>1814</v>
      </c>
      <c r="K192" t="s">
        <v>107</v>
      </c>
      <c r="L192">
        <v>2634.24</v>
      </c>
    </row>
    <row r="193" spans="2:12" x14ac:dyDescent="0.25">
      <c r="B193" t="str">
        <f t="shared" si="35"/>
        <v>SCGDMoExCZ09</v>
      </c>
      <c r="C193" s="9" t="str">
        <f t="shared" si="44"/>
        <v>SCG</v>
      </c>
      <c r="D193" s="9" t="str">
        <f t="shared" si="45"/>
        <v>DMo</v>
      </c>
      <c r="E193" s="9" t="s">
        <v>72</v>
      </c>
      <c r="F193" s="9" t="str">
        <f t="shared" si="46"/>
        <v>CZ09</v>
      </c>
      <c r="G193" s="21">
        <f t="shared" si="47"/>
        <v>11496.668</v>
      </c>
      <c r="J193" t="s">
        <v>1814</v>
      </c>
      <c r="K193" t="s">
        <v>108</v>
      </c>
      <c r="L193">
        <v>11496.668</v>
      </c>
    </row>
    <row r="194" spans="2:12" x14ac:dyDescent="0.25">
      <c r="B194" t="str">
        <f t="shared" si="35"/>
        <v>SCGDMoExCZ10</v>
      </c>
      <c r="C194" s="9" t="str">
        <f t="shared" si="44"/>
        <v>SCG</v>
      </c>
      <c r="D194" s="9" t="str">
        <f t="shared" si="45"/>
        <v>DMo</v>
      </c>
      <c r="E194" s="9" t="s">
        <v>72</v>
      </c>
      <c r="F194" s="9" t="str">
        <f t="shared" si="46"/>
        <v>CZ10</v>
      </c>
      <c r="G194" s="21">
        <f t="shared" si="47"/>
        <v>20505.867999999999</v>
      </c>
      <c r="J194" t="s">
        <v>1814</v>
      </c>
      <c r="K194" t="s">
        <v>109</v>
      </c>
      <c r="L194">
        <v>20505.867999999999</v>
      </c>
    </row>
    <row r="195" spans="2:12" x14ac:dyDescent="0.25">
      <c r="B195" t="str">
        <f t="shared" si="35"/>
        <v>SCGDMoExCZ13</v>
      </c>
      <c r="C195" s="9" t="str">
        <f t="shared" si="44"/>
        <v>SCG</v>
      </c>
      <c r="D195" s="9" t="str">
        <f t="shared" si="45"/>
        <v>DMo</v>
      </c>
      <c r="E195" s="9" t="s">
        <v>72</v>
      </c>
      <c r="F195" s="9" t="str">
        <f t="shared" si="46"/>
        <v>CZ13</v>
      </c>
      <c r="G195" s="21">
        <f t="shared" si="47"/>
        <v>3595.59</v>
      </c>
      <c r="J195" t="s">
        <v>1814</v>
      </c>
      <c r="K195" t="s">
        <v>112</v>
      </c>
      <c r="L195">
        <v>3595.59</v>
      </c>
    </row>
    <row r="196" spans="2:12" x14ac:dyDescent="0.25">
      <c r="B196" t="str">
        <f t="shared" si="35"/>
        <v>SCGDMoExCZ14</v>
      </c>
      <c r="C196" s="9" t="str">
        <f t="shared" si="44"/>
        <v>SCG</v>
      </c>
      <c r="D196" s="9" t="str">
        <f t="shared" si="45"/>
        <v>DMo</v>
      </c>
      <c r="E196" s="9" t="s">
        <v>72</v>
      </c>
      <c r="F196" s="9" t="str">
        <f t="shared" si="46"/>
        <v>CZ14</v>
      </c>
      <c r="G196" s="21">
        <f t="shared" si="47"/>
        <v>916.58</v>
      </c>
      <c r="J196" t="s">
        <v>1814</v>
      </c>
      <c r="K196" t="s">
        <v>113</v>
      </c>
      <c r="L196">
        <v>916.58</v>
      </c>
    </row>
    <row r="197" spans="2:12" x14ac:dyDescent="0.25">
      <c r="B197" t="str">
        <f t="shared" si="35"/>
        <v>SCGDMoExCZ15</v>
      </c>
      <c r="C197" s="9" t="str">
        <f t="shared" si="44"/>
        <v>SCG</v>
      </c>
      <c r="D197" s="9" t="str">
        <f t="shared" si="45"/>
        <v>DMo</v>
      </c>
      <c r="E197" s="9" t="s">
        <v>72</v>
      </c>
      <c r="F197" s="9" t="str">
        <f t="shared" si="46"/>
        <v>CZ15</v>
      </c>
      <c r="G197" s="21">
        <f t="shared" si="47"/>
        <v>2717.0059999999999</v>
      </c>
      <c r="J197" t="s">
        <v>1814</v>
      </c>
      <c r="K197" t="s">
        <v>114</v>
      </c>
      <c r="L197">
        <v>2717.0059999999999</v>
      </c>
    </row>
    <row r="198" spans="2:12" x14ac:dyDescent="0.25">
      <c r="B198" t="str">
        <f t="shared" si="35"/>
        <v>SCGDMoExCZ16</v>
      </c>
      <c r="C198" s="9" t="str">
        <f t="shared" si="44"/>
        <v>SCG</v>
      </c>
      <c r="D198" s="9" t="str">
        <f t="shared" si="45"/>
        <v>DMo</v>
      </c>
      <c r="E198" s="9" t="s">
        <v>72</v>
      </c>
      <c r="F198" s="9" t="str">
        <f t="shared" si="46"/>
        <v>CZ16</v>
      </c>
      <c r="G198" s="21">
        <f t="shared" si="47"/>
        <v>390.83</v>
      </c>
      <c r="J198" t="s">
        <v>1814</v>
      </c>
      <c r="K198" t="s">
        <v>115</v>
      </c>
      <c r="L198">
        <v>390.83</v>
      </c>
    </row>
    <row r="199" spans="2:12" x14ac:dyDescent="0.25">
      <c r="B199" t="str">
        <f t="shared" si="35"/>
        <v>SCGSFmNewCZ04</v>
      </c>
      <c r="C199" s="9" t="str">
        <f t="shared" si="44"/>
        <v>SCG</v>
      </c>
      <c r="D199" s="9" t="str">
        <f t="shared" si="45"/>
        <v>SFm</v>
      </c>
      <c r="E199" s="9" t="s">
        <v>75</v>
      </c>
      <c r="F199" s="9" t="str">
        <f t="shared" si="46"/>
        <v>CZ04</v>
      </c>
      <c r="G199" s="21">
        <f t="shared" si="47"/>
        <v>2360.8200000000002</v>
      </c>
      <c r="J199" t="s">
        <v>1815</v>
      </c>
      <c r="K199" t="s">
        <v>103</v>
      </c>
      <c r="L199">
        <v>2360.8200000000002</v>
      </c>
    </row>
    <row r="200" spans="2:12" x14ac:dyDescent="0.25">
      <c r="B200" t="str">
        <f t="shared" si="35"/>
        <v>SCGSFmNewCZ05</v>
      </c>
      <c r="C200" s="9" t="str">
        <f t="shared" si="44"/>
        <v>SCG</v>
      </c>
      <c r="D200" s="9" t="str">
        <f t="shared" si="45"/>
        <v>SFm</v>
      </c>
      <c r="E200" s="9" t="s">
        <v>75</v>
      </c>
      <c r="F200" s="9" t="str">
        <f t="shared" si="46"/>
        <v>CZ05</v>
      </c>
      <c r="G200" s="21">
        <f t="shared" si="47"/>
        <v>896.74</v>
      </c>
      <c r="J200" t="s">
        <v>1815</v>
      </c>
      <c r="K200" t="s">
        <v>104</v>
      </c>
      <c r="L200">
        <v>896.74</v>
      </c>
    </row>
    <row r="201" spans="2:12" x14ac:dyDescent="0.25">
      <c r="B201" t="str">
        <f t="shared" si="35"/>
        <v>SCGSFmNewCZ06</v>
      </c>
      <c r="C201" s="9" t="str">
        <f t="shared" si="44"/>
        <v>SCG</v>
      </c>
      <c r="D201" s="9" t="str">
        <f t="shared" si="45"/>
        <v>SFm</v>
      </c>
      <c r="E201" s="9" t="s">
        <v>75</v>
      </c>
      <c r="F201" s="9" t="str">
        <f t="shared" si="46"/>
        <v>CZ06</v>
      </c>
      <c r="G201" s="21">
        <f t="shared" si="47"/>
        <v>14065.34</v>
      </c>
      <c r="J201" t="s">
        <v>1815</v>
      </c>
      <c r="K201" t="s">
        <v>105</v>
      </c>
      <c r="L201">
        <v>14065.34</v>
      </c>
    </row>
    <row r="202" spans="2:12" x14ac:dyDescent="0.25">
      <c r="B202" t="str">
        <f t="shared" si="35"/>
        <v>SCGSFmNewCZ08</v>
      </c>
      <c r="C202" s="9" t="str">
        <f t="shared" si="44"/>
        <v>SCG</v>
      </c>
      <c r="D202" s="9" t="str">
        <f t="shared" si="45"/>
        <v>SFm</v>
      </c>
      <c r="E202" s="9" t="s">
        <v>75</v>
      </c>
      <c r="F202" s="9" t="str">
        <f t="shared" si="46"/>
        <v>CZ08</v>
      </c>
      <c r="G202" s="21">
        <f t="shared" si="47"/>
        <v>6589.38</v>
      </c>
      <c r="J202" t="s">
        <v>1815</v>
      </c>
      <c r="K202" t="s">
        <v>107</v>
      </c>
      <c r="L202">
        <v>6589.38</v>
      </c>
    </row>
    <row r="203" spans="2:12" x14ac:dyDescent="0.25">
      <c r="B203" t="str">
        <f t="shared" si="35"/>
        <v>SCGSFmNewCZ09</v>
      </c>
      <c r="C203" s="9" t="str">
        <f t="shared" si="44"/>
        <v>SCG</v>
      </c>
      <c r="D203" s="9" t="str">
        <f t="shared" si="45"/>
        <v>SFm</v>
      </c>
      <c r="E203" s="9" t="s">
        <v>75</v>
      </c>
      <c r="F203" s="9" t="str">
        <f t="shared" si="46"/>
        <v>CZ09</v>
      </c>
      <c r="G203" s="21">
        <f t="shared" si="47"/>
        <v>6579.8</v>
      </c>
      <c r="J203" t="s">
        <v>1815</v>
      </c>
      <c r="K203" t="s">
        <v>108</v>
      </c>
      <c r="L203">
        <v>6579.8</v>
      </c>
    </row>
    <row r="204" spans="2:12" x14ac:dyDescent="0.25">
      <c r="B204" t="str">
        <f t="shared" si="35"/>
        <v>SCGSFmNewCZ10</v>
      </c>
      <c r="C204" s="9" t="str">
        <f t="shared" si="44"/>
        <v>SCG</v>
      </c>
      <c r="D204" s="9" t="str">
        <f t="shared" si="45"/>
        <v>SFm</v>
      </c>
      <c r="E204" s="9" t="s">
        <v>75</v>
      </c>
      <c r="F204" s="9" t="str">
        <f t="shared" si="46"/>
        <v>CZ10</v>
      </c>
      <c r="G204" s="21">
        <f t="shared" si="47"/>
        <v>21437.72</v>
      </c>
      <c r="J204" t="s">
        <v>1815</v>
      </c>
      <c r="K204" t="s">
        <v>109</v>
      </c>
      <c r="L204">
        <v>21437.72</v>
      </c>
    </row>
    <row r="205" spans="2:12" x14ac:dyDescent="0.25">
      <c r="B205" t="str">
        <f t="shared" si="35"/>
        <v>SCGSFmNewCZ13</v>
      </c>
      <c r="C205" s="9" t="str">
        <f t="shared" si="44"/>
        <v>SCG</v>
      </c>
      <c r="D205" s="9" t="str">
        <f t="shared" si="45"/>
        <v>SFm</v>
      </c>
      <c r="E205" s="9" t="s">
        <v>75</v>
      </c>
      <c r="F205" s="9" t="str">
        <f t="shared" si="46"/>
        <v>CZ13</v>
      </c>
      <c r="G205" s="21">
        <f t="shared" si="47"/>
        <v>2988.24</v>
      </c>
      <c r="J205" t="s">
        <v>1815</v>
      </c>
      <c r="K205" t="s">
        <v>112</v>
      </c>
      <c r="L205">
        <v>2988.24</v>
      </c>
    </row>
    <row r="206" spans="2:12" x14ac:dyDescent="0.25">
      <c r="B206" t="str">
        <f t="shared" si="35"/>
        <v>SCGSFmNewCZ14</v>
      </c>
      <c r="C206" s="9" t="str">
        <f t="shared" si="44"/>
        <v>SCG</v>
      </c>
      <c r="D206" s="9" t="str">
        <f t="shared" si="45"/>
        <v>SFm</v>
      </c>
      <c r="E206" s="9" t="s">
        <v>75</v>
      </c>
      <c r="F206" s="9" t="str">
        <f t="shared" si="46"/>
        <v>CZ14</v>
      </c>
      <c r="G206" s="21">
        <f t="shared" si="47"/>
        <v>1684.72</v>
      </c>
      <c r="J206" t="s">
        <v>1815</v>
      </c>
      <c r="K206" t="s">
        <v>113</v>
      </c>
      <c r="L206">
        <v>1684.72</v>
      </c>
    </row>
    <row r="207" spans="2:12" x14ac:dyDescent="0.25">
      <c r="B207" t="str">
        <f t="shared" si="35"/>
        <v>SCGSFmNewCZ15</v>
      </c>
      <c r="C207" s="9" t="str">
        <f t="shared" si="44"/>
        <v>SCG</v>
      </c>
      <c r="D207" s="9" t="str">
        <f t="shared" si="45"/>
        <v>SFm</v>
      </c>
      <c r="E207" s="9" t="s">
        <v>75</v>
      </c>
      <c r="F207" s="9" t="str">
        <f t="shared" si="46"/>
        <v>CZ15</v>
      </c>
      <c r="G207" s="21">
        <f t="shared" si="47"/>
        <v>539.66</v>
      </c>
      <c r="J207" t="s">
        <v>1815</v>
      </c>
      <c r="K207" t="s">
        <v>114</v>
      </c>
      <c r="L207">
        <v>539.66</v>
      </c>
    </row>
    <row r="208" spans="2:12" x14ac:dyDescent="0.25">
      <c r="B208" t="str">
        <f t="shared" si="35"/>
        <v>SCGSFmNewCZ16</v>
      </c>
      <c r="C208" s="9" t="str">
        <f t="shared" si="44"/>
        <v>SCG</v>
      </c>
      <c r="D208" s="9" t="str">
        <f t="shared" si="45"/>
        <v>SFm</v>
      </c>
      <c r="E208" s="9" t="s">
        <v>75</v>
      </c>
      <c r="F208" s="9" t="str">
        <f t="shared" si="46"/>
        <v>CZ16</v>
      </c>
      <c r="G208" s="21">
        <f t="shared" si="47"/>
        <v>149.88</v>
      </c>
      <c r="J208" t="s">
        <v>1815</v>
      </c>
      <c r="K208" t="s">
        <v>115</v>
      </c>
      <c r="L208">
        <v>149.88</v>
      </c>
    </row>
    <row r="209" spans="2:12" x14ac:dyDescent="0.25">
      <c r="B209" t="str">
        <f t="shared" si="35"/>
        <v>SCGMFmNewCZ06</v>
      </c>
      <c r="C209" s="9" t="str">
        <f t="shared" si="44"/>
        <v>SCG</v>
      </c>
      <c r="D209" s="9" t="str">
        <f t="shared" si="45"/>
        <v>MFm</v>
      </c>
      <c r="E209" s="9" t="s">
        <v>75</v>
      </c>
      <c r="F209" s="9" t="str">
        <f t="shared" si="46"/>
        <v>CZ06</v>
      </c>
      <c r="G209" s="21">
        <f t="shared" si="47"/>
        <v>4792.92</v>
      </c>
      <c r="J209" t="s">
        <v>1816</v>
      </c>
      <c r="K209" t="s">
        <v>105</v>
      </c>
      <c r="L209">
        <v>4792.92</v>
      </c>
    </row>
    <row r="210" spans="2:12" x14ac:dyDescent="0.25">
      <c r="B210" t="str">
        <f t="shared" si="35"/>
        <v>SCGMFmNewCZ08</v>
      </c>
      <c r="C210" s="9" t="str">
        <f t="shared" si="44"/>
        <v>SCG</v>
      </c>
      <c r="D210" s="9" t="str">
        <f t="shared" si="45"/>
        <v>MFm</v>
      </c>
      <c r="E210" s="9" t="s">
        <v>75</v>
      </c>
      <c r="F210" s="9" t="str">
        <f t="shared" si="46"/>
        <v>CZ08</v>
      </c>
      <c r="G210" s="21">
        <f t="shared" si="47"/>
        <v>4436.28</v>
      </c>
      <c r="J210" t="s">
        <v>1816</v>
      </c>
      <c r="K210" t="s">
        <v>107</v>
      </c>
      <c r="L210">
        <v>4436.28</v>
      </c>
    </row>
    <row r="211" spans="2:12" x14ac:dyDescent="0.25">
      <c r="B211" t="str">
        <f t="shared" si="35"/>
        <v>SCGMFmNewCZ09</v>
      </c>
      <c r="C211" s="9" t="str">
        <f t="shared" si="44"/>
        <v>SCG</v>
      </c>
      <c r="D211" s="9" t="str">
        <f t="shared" si="45"/>
        <v>MFm</v>
      </c>
      <c r="E211" s="9" t="s">
        <v>75</v>
      </c>
      <c r="F211" s="9" t="str">
        <f t="shared" si="46"/>
        <v>CZ09</v>
      </c>
      <c r="G211" s="21">
        <f t="shared" si="47"/>
        <v>4334.3</v>
      </c>
      <c r="J211" t="s">
        <v>1816</v>
      </c>
      <c r="K211" t="s">
        <v>108</v>
      </c>
      <c r="L211">
        <v>4334.3</v>
      </c>
    </row>
    <row r="212" spans="2:12" x14ac:dyDescent="0.25">
      <c r="B212" t="str">
        <f t="shared" si="35"/>
        <v>SCGMFmNewCZ10</v>
      </c>
      <c r="C212" s="9" t="str">
        <f t="shared" si="44"/>
        <v>SCG</v>
      </c>
      <c r="D212" s="9" t="str">
        <f t="shared" si="45"/>
        <v>MFm</v>
      </c>
      <c r="E212" s="9" t="s">
        <v>75</v>
      </c>
      <c r="F212" s="9" t="str">
        <f t="shared" si="46"/>
        <v>CZ10</v>
      </c>
      <c r="G212" s="21">
        <f t="shared" si="47"/>
        <v>128.4</v>
      </c>
      <c r="J212" t="s">
        <v>1816</v>
      </c>
      <c r="K212" t="s">
        <v>109</v>
      </c>
      <c r="L212">
        <v>128.4</v>
      </c>
    </row>
    <row r="213" spans="2:12" x14ac:dyDescent="0.25">
      <c r="B213" t="str">
        <f t="shared" si="35"/>
        <v>SCGMFmNewCZ13</v>
      </c>
      <c r="C213" s="9" t="str">
        <f t="shared" si="44"/>
        <v>SCG</v>
      </c>
      <c r="D213" s="9" t="str">
        <f t="shared" si="45"/>
        <v>MFm</v>
      </c>
      <c r="E213" s="9" t="s">
        <v>75</v>
      </c>
      <c r="F213" s="9" t="str">
        <f t="shared" si="46"/>
        <v>CZ13</v>
      </c>
      <c r="G213" s="21">
        <f t="shared" si="47"/>
        <v>96.06</v>
      </c>
      <c r="J213" t="s">
        <v>1816</v>
      </c>
      <c r="K213" t="s">
        <v>112</v>
      </c>
      <c r="L213">
        <v>96.06</v>
      </c>
    </row>
    <row r="214" spans="2:12" x14ac:dyDescent="0.25">
      <c r="B214" t="str">
        <f t="shared" si="35"/>
        <v>SCGDMoNewCZ05</v>
      </c>
      <c r="C214" s="9" t="str">
        <f t="shared" si="44"/>
        <v>SCG</v>
      </c>
      <c r="D214" s="9" t="str">
        <f t="shared" si="45"/>
        <v>DMo</v>
      </c>
      <c r="E214" s="9" t="s">
        <v>75</v>
      </c>
      <c r="F214" s="9" t="str">
        <f t="shared" si="46"/>
        <v>CZ05</v>
      </c>
      <c r="G214" s="21">
        <f t="shared" si="47"/>
        <v>48.591999999999999</v>
      </c>
      <c r="J214" t="s">
        <v>1817</v>
      </c>
      <c r="K214" t="s">
        <v>104</v>
      </c>
      <c r="L214">
        <v>48.591999999999999</v>
      </c>
    </row>
    <row r="215" spans="2:12" x14ac:dyDescent="0.25">
      <c r="B215" t="str">
        <f t="shared" si="35"/>
        <v>SCGDMoNewCZ06</v>
      </c>
      <c r="C215" s="9" t="str">
        <f t="shared" si="44"/>
        <v>SCG</v>
      </c>
      <c r="D215" s="9" t="str">
        <f t="shared" si="45"/>
        <v>DMo</v>
      </c>
      <c r="E215" s="9" t="s">
        <v>75</v>
      </c>
      <c r="F215" s="9" t="str">
        <f t="shared" si="46"/>
        <v>CZ06</v>
      </c>
      <c r="G215" s="21">
        <f t="shared" si="47"/>
        <v>840.84400000000005</v>
      </c>
      <c r="J215" t="s">
        <v>1817</v>
      </c>
      <c r="K215" t="s">
        <v>105</v>
      </c>
      <c r="L215">
        <v>840.84400000000005</v>
      </c>
    </row>
    <row r="216" spans="2:12" x14ac:dyDescent="0.25">
      <c r="B216" t="str">
        <f t="shared" si="35"/>
        <v>SCGDMoNewCZ08</v>
      </c>
      <c r="C216" s="9" t="str">
        <f t="shared" si="44"/>
        <v>SCG</v>
      </c>
      <c r="D216" s="9" t="str">
        <f t="shared" si="45"/>
        <v>DMo</v>
      </c>
      <c r="E216" s="9" t="s">
        <v>75</v>
      </c>
      <c r="F216" s="9" t="str">
        <f t="shared" si="46"/>
        <v>CZ08</v>
      </c>
      <c r="G216" s="21">
        <f t="shared" si="47"/>
        <v>71.12</v>
      </c>
      <c r="J216" t="s">
        <v>1817</v>
      </c>
      <c r="K216" t="s">
        <v>107</v>
      </c>
      <c r="L216">
        <v>71.12</v>
      </c>
    </row>
    <row r="217" spans="2:12" x14ac:dyDescent="0.25">
      <c r="B217" t="str">
        <f t="shared" si="35"/>
        <v>SCGDMoNewCZ09</v>
      </c>
      <c r="C217" s="9" t="str">
        <f t="shared" si="44"/>
        <v>SCG</v>
      </c>
      <c r="D217" s="9" t="str">
        <f t="shared" si="45"/>
        <v>DMo</v>
      </c>
      <c r="E217" s="9" t="s">
        <v>75</v>
      </c>
      <c r="F217" s="9" t="str">
        <f t="shared" si="46"/>
        <v>CZ09</v>
      </c>
      <c r="G217" s="21">
        <f t="shared" si="47"/>
        <v>219.71600000000001</v>
      </c>
      <c r="J217" t="s">
        <v>1817</v>
      </c>
      <c r="K217" t="s">
        <v>108</v>
      </c>
      <c r="L217">
        <v>219.71600000000001</v>
      </c>
    </row>
    <row r="218" spans="2:12" x14ac:dyDescent="0.25">
      <c r="B218" t="str">
        <f t="shared" ref="B218:B220" si="48">C218&amp;D218&amp;E218&amp;F218</f>
        <v>SCGDMoNewCZ10</v>
      </c>
      <c r="C218" s="9" t="str">
        <f t="shared" si="44"/>
        <v>SCG</v>
      </c>
      <c r="D218" s="9" t="str">
        <f t="shared" si="45"/>
        <v>DMo</v>
      </c>
      <c r="E218" s="9" t="s">
        <v>75</v>
      </c>
      <c r="F218" s="9" t="str">
        <f t="shared" si="46"/>
        <v>CZ10</v>
      </c>
      <c r="G218" s="21">
        <f t="shared" si="47"/>
        <v>64.195999999999998</v>
      </c>
      <c r="J218" t="s">
        <v>1817</v>
      </c>
      <c r="K218" t="s">
        <v>109</v>
      </c>
      <c r="L218">
        <v>64.195999999999998</v>
      </c>
    </row>
    <row r="219" spans="2:12" x14ac:dyDescent="0.25">
      <c r="B219" t="str">
        <f t="shared" si="48"/>
        <v>SCGDMoNewCZ15</v>
      </c>
      <c r="C219" s="9" t="str">
        <f t="shared" si="44"/>
        <v>SCG</v>
      </c>
      <c r="D219" s="9" t="str">
        <f t="shared" si="45"/>
        <v>DMo</v>
      </c>
      <c r="E219" s="9" t="s">
        <v>75</v>
      </c>
      <c r="F219" s="9" t="str">
        <f t="shared" si="46"/>
        <v>CZ15</v>
      </c>
      <c r="G219" s="21">
        <f t="shared" si="47"/>
        <v>36.872</v>
      </c>
      <c r="J219" t="s">
        <v>1817</v>
      </c>
      <c r="K219" t="s">
        <v>114</v>
      </c>
      <c r="L219">
        <v>36.872</v>
      </c>
    </row>
    <row r="220" spans="2:12" x14ac:dyDescent="0.25">
      <c r="B220" t="str">
        <f t="shared" si="48"/>
        <v>SCGDMoNewCZ16</v>
      </c>
      <c r="C220" s="9" t="str">
        <f t="shared" si="44"/>
        <v>SCG</v>
      </c>
      <c r="D220" s="9" t="str">
        <f t="shared" si="45"/>
        <v>DMo</v>
      </c>
      <c r="E220" s="9" t="s">
        <v>75</v>
      </c>
      <c r="F220" s="9" t="str">
        <f t="shared" si="46"/>
        <v>CZ16</v>
      </c>
      <c r="G220" s="21">
        <f t="shared" si="47"/>
        <v>71.06</v>
      </c>
      <c r="J220" t="s">
        <v>1817</v>
      </c>
      <c r="K220" t="s">
        <v>115</v>
      </c>
      <c r="L220">
        <v>71.06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S219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140625" style="113" customWidth="1"/>
    <col min="2" max="2" width="20.5703125" style="113" customWidth="1"/>
    <col min="3" max="4" width="7.28515625" style="113" customWidth="1"/>
    <col min="5" max="5" width="11.85546875" style="113" customWidth="1"/>
    <col min="6" max="6" width="11.7109375" style="113" customWidth="1"/>
    <col min="7" max="8" width="11.42578125" style="113" customWidth="1"/>
    <col min="9" max="9" width="12.42578125" style="113" customWidth="1"/>
    <col min="10" max="10" width="10.28515625" style="113" customWidth="1"/>
    <col min="11" max="11" width="13" style="113" customWidth="1"/>
    <col min="12" max="12" width="7.28515625" style="113" customWidth="1"/>
    <col min="13" max="18" width="9.140625" style="113"/>
    <col min="19" max="19" width="13.85546875" style="113" bestFit="1" customWidth="1"/>
    <col min="20" max="16384" width="9.140625" style="113"/>
  </cols>
  <sheetData>
    <row r="1" spans="2:19" x14ac:dyDescent="0.25">
      <c r="C1" s="3" t="s">
        <v>4103</v>
      </c>
    </row>
    <row r="3" spans="2:19" x14ac:dyDescent="0.25">
      <c r="B3" s="113" t="s">
        <v>35</v>
      </c>
      <c r="C3" s="1" t="s">
        <v>120</v>
      </c>
      <c r="D3" s="1" t="s">
        <v>36</v>
      </c>
      <c r="E3" s="1" t="s">
        <v>0</v>
      </c>
      <c r="F3" s="1" t="s">
        <v>37</v>
      </c>
      <c r="G3" s="1" t="s">
        <v>38</v>
      </c>
      <c r="H3" s="1" t="s">
        <v>39</v>
      </c>
      <c r="I3" s="1" t="s">
        <v>4100</v>
      </c>
      <c r="J3" s="1" t="s">
        <v>4101</v>
      </c>
      <c r="K3" s="1" t="s">
        <v>4102</v>
      </c>
    </row>
    <row r="4" spans="2:19" x14ac:dyDescent="0.25">
      <c r="B4" s="87" t="str">
        <f>D4&amp;C4&amp;E4&amp;F4&amp;G4</f>
        <v>PGECFLSFmExCZ01</v>
      </c>
      <c r="C4" s="113" t="s">
        <v>118</v>
      </c>
      <c r="D4" s="113" t="s">
        <v>129</v>
      </c>
      <c r="E4" s="113" t="s">
        <v>1649</v>
      </c>
      <c r="F4" s="113" t="s">
        <v>72</v>
      </c>
      <c r="G4" s="113" t="s">
        <v>48</v>
      </c>
      <c r="H4" s="113" t="s">
        <v>1662</v>
      </c>
      <c r="I4" s="113">
        <f>VLOOKUP(B4,'All Results'!$B$4:$O$1234,12,FALSE)</f>
        <v>0.96</v>
      </c>
      <c r="J4" s="113">
        <f>VLOOKUP(B4,'All Results'!$B$4:$O$1234,13,FALSE)</f>
        <v>1.02</v>
      </c>
      <c r="K4" s="113">
        <f>VLOOKUP(B4,'All Results'!$B$4:$O$1234,14,FALSE)</f>
        <v>-2.8500000000000001E-2</v>
      </c>
      <c r="S4" s="130"/>
    </row>
    <row r="5" spans="2:19" x14ac:dyDescent="0.25">
      <c r="B5" s="87" t="str">
        <f t="shared" ref="B5:B68" si="0">D5&amp;C5&amp;E5&amp;F5&amp;G5</f>
        <v>PGECFLSFmExCZ02</v>
      </c>
      <c r="C5" s="113" t="s">
        <v>118</v>
      </c>
      <c r="D5" s="113" t="s">
        <v>129</v>
      </c>
      <c r="E5" s="113" t="s">
        <v>1649</v>
      </c>
      <c r="F5" s="113" t="s">
        <v>72</v>
      </c>
      <c r="G5" s="113" t="s">
        <v>101</v>
      </c>
      <c r="H5" s="113" t="s">
        <v>1662</v>
      </c>
      <c r="I5" s="113">
        <f>VLOOKUP(B5,'All Results'!$B$4:$O$1234,12,FALSE)</f>
        <v>0.99199999999999999</v>
      </c>
      <c r="J5" s="113">
        <f>VLOOKUP(B5,'All Results'!$B$4:$O$1234,13,FALSE)</f>
        <v>1.4</v>
      </c>
      <c r="K5" s="113">
        <f>VLOOKUP(B5,'All Results'!$B$4:$O$1234,14,FALSE)</f>
        <v>-2.76E-2</v>
      </c>
      <c r="S5" s="130"/>
    </row>
    <row r="6" spans="2:19" x14ac:dyDescent="0.25">
      <c r="B6" s="87" t="str">
        <f t="shared" si="0"/>
        <v>PGECFLSFmExCZ03</v>
      </c>
      <c r="C6" s="113" t="s">
        <v>118</v>
      </c>
      <c r="D6" s="113" t="s">
        <v>129</v>
      </c>
      <c r="E6" s="113" t="s">
        <v>1649</v>
      </c>
      <c r="F6" s="113" t="s">
        <v>72</v>
      </c>
      <c r="G6" s="113" t="s">
        <v>102</v>
      </c>
      <c r="H6" s="113" t="s">
        <v>1662</v>
      </c>
      <c r="I6" s="113">
        <f>VLOOKUP(B6,'All Results'!$B$4:$O$1234,12,FALSE)</f>
        <v>0.96899999999999997</v>
      </c>
      <c r="J6" s="113">
        <f>VLOOKUP(B6,'All Results'!$B$4:$O$1234,13,FALSE)</f>
        <v>1.1399999999999999</v>
      </c>
      <c r="K6" s="113">
        <f>VLOOKUP(B6,'All Results'!$B$4:$O$1234,14,FALSE)</f>
        <v>-2.7099999999999999E-2</v>
      </c>
      <c r="S6" s="130"/>
    </row>
    <row r="7" spans="2:19" x14ac:dyDescent="0.25">
      <c r="B7" s="87" t="str">
        <f t="shared" si="0"/>
        <v>PGECFLSFmExCZ04</v>
      </c>
      <c r="C7" s="113" t="s">
        <v>118</v>
      </c>
      <c r="D7" s="113" t="s">
        <v>129</v>
      </c>
      <c r="E7" s="113" t="s">
        <v>1649</v>
      </c>
      <c r="F7" s="113" t="s">
        <v>72</v>
      </c>
      <c r="G7" s="113" t="s">
        <v>103</v>
      </c>
      <c r="H7" s="113" t="s">
        <v>1662</v>
      </c>
      <c r="I7" s="113">
        <f>VLOOKUP(B7,'All Results'!$B$4:$O$1234,12,FALSE)</f>
        <v>1.02</v>
      </c>
      <c r="J7" s="113">
        <f>VLOOKUP(B7,'All Results'!$B$4:$O$1234,13,FALSE)</f>
        <v>1.52</v>
      </c>
      <c r="K7" s="113">
        <f>VLOOKUP(B7,'All Results'!$B$4:$O$1234,14,FALSE)</f>
        <v>-2.1499999999999998E-2</v>
      </c>
      <c r="S7" s="130"/>
    </row>
    <row r="8" spans="2:19" x14ac:dyDescent="0.25">
      <c r="B8" s="87" t="str">
        <f t="shared" si="0"/>
        <v>PGECFLSFmExCZ05</v>
      </c>
      <c r="C8" s="113" t="s">
        <v>118</v>
      </c>
      <c r="D8" s="113" t="s">
        <v>129</v>
      </c>
      <c r="E8" s="113" t="s">
        <v>1649</v>
      </c>
      <c r="F8" s="113" t="s">
        <v>72</v>
      </c>
      <c r="G8" s="113" t="s">
        <v>104</v>
      </c>
      <c r="H8" s="113" t="s">
        <v>1662</v>
      </c>
      <c r="I8" s="113">
        <f>VLOOKUP(B8,'All Results'!$B$4:$O$1234,12,FALSE)</f>
        <v>0.96199999999999997</v>
      </c>
      <c r="J8" s="113">
        <f>VLOOKUP(B8,'All Results'!$B$4:$O$1234,13,FALSE)</f>
        <v>1.2</v>
      </c>
      <c r="K8" s="113">
        <f>VLOOKUP(B8,'All Results'!$B$4:$O$1234,14,FALSE)</f>
        <v>-2.9899999999999999E-2</v>
      </c>
      <c r="S8" s="130"/>
    </row>
    <row r="9" spans="2:19" x14ac:dyDescent="0.25">
      <c r="B9" s="87" t="str">
        <f t="shared" si="0"/>
        <v>PGECFLSFmExCZ11</v>
      </c>
      <c r="C9" s="113" t="s">
        <v>118</v>
      </c>
      <c r="D9" s="113" t="s">
        <v>129</v>
      </c>
      <c r="E9" s="113" t="s">
        <v>1649</v>
      </c>
      <c r="F9" s="113" t="s">
        <v>72</v>
      </c>
      <c r="G9" s="113" t="s">
        <v>110</v>
      </c>
      <c r="H9" s="113" t="s">
        <v>1662</v>
      </c>
      <c r="I9" s="113">
        <f>VLOOKUP(B9,'All Results'!$B$4:$O$1234,12,FALSE)</f>
        <v>1.1000000000000001</v>
      </c>
      <c r="J9" s="113">
        <f>VLOOKUP(B9,'All Results'!$B$4:$O$1234,13,FALSE)</f>
        <v>1.9</v>
      </c>
      <c r="K9" s="113">
        <f>VLOOKUP(B9,'All Results'!$B$4:$O$1234,14,FALSE)</f>
        <v>-2.4400000000000002E-2</v>
      </c>
      <c r="S9" s="130"/>
    </row>
    <row r="10" spans="2:19" x14ac:dyDescent="0.25">
      <c r="B10" s="87" t="str">
        <f t="shared" si="0"/>
        <v>PGECFLSFmExCZ12</v>
      </c>
      <c r="C10" s="113" t="s">
        <v>118</v>
      </c>
      <c r="D10" s="113" t="s">
        <v>129</v>
      </c>
      <c r="E10" s="113" t="s">
        <v>1649</v>
      </c>
      <c r="F10" s="113" t="s">
        <v>72</v>
      </c>
      <c r="G10" s="113" t="s">
        <v>111</v>
      </c>
      <c r="H10" s="113" t="s">
        <v>1662</v>
      </c>
      <c r="I10" s="113">
        <f>VLOOKUP(B10,'All Results'!$B$4:$O$1234,12,FALSE)</f>
        <v>1.07</v>
      </c>
      <c r="J10" s="113">
        <f>VLOOKUP(B10,'All Results'!$B$4:$O$1234,13,FALSE)</f>
        <v>1.86</v>
      </c>
      <c r="K10" s="113">
        <f>VLOOKUP(B10,'All Results'!$B$4:$O$1234,14,FALSE)</f>
        <v>-2.3199999999999998E-2</v>
      </c>
      <c r="S10" s="130"/>
    </row>
    <row r="11" spans="2:19" x14ac:dyDescent="0.25">
      <c r="B11" s="87" t="str">
        <f t="shared" si="0"/>
        <v>PGECFLSFmExCZ13</v>
      </c>
      <c r="C11" s="113" t="s">
        <v>118</v>
      </c>
      <c r="D11" s="113" t="s">
        <v>129</v>
      </c>
      <c r="E11" s="113" t="s">
        <v>1649</v>
      </c>
      <c r="F11" s="113" t="s">
        <v>72</v>
      </c>
      <c r="G11" s="113" t="s">
        <v>112</v>
      </c>
      <c r="H11" s="113" t="s">
        <v>1662</v>
      </c>
      <c r="I11" s="113">
        <f>VLOOKUP(B11,'All Results'!$B$4:$O$1234,12,FALSE)</f>
        <v>1.1299999999999999</v>
      </c>
      <c r="J11" s="113">
        <f>VLOOKUP(B11,'All Results'!$B$4:$O$1234,13,FALSE)</f>
        <v>1.85</v>
      </c>
      <c r="K11" s="113">
        <f>VLOOKUP(B11,'All Results'!$B$4:$O$1234,14,FALSE)</f>
        <v>-2.3599999999999999E-2</v>
      </c>
      <c r="S11" s="130"/>
    </row>
    <row r="12" spans="2:19" x14ac:dyDescent="0.25">
      <c r="B12" s="87" t="str">
        <f t="shared" si="0"/>
        <v>PGECFLSFmExCZ16</v>
      </c>
      <c r="C12" s="113" t="s">
        <v>118</v>
      </c>
      <c r="D12" s="113" t="s">
        <v>129</v>
      </c>
      <c r="E12" s="113" t="s">
        <v>1649</v>
      </c>
      <c r="F12" s="113" t="s">
        <v>72</v>
      </c>
      <c r="G12" s="113" t="s">
        <v>115</v>
      </c>
      <c r="H12" s="113" t="s">
        <v>1662</v>
      </c>
      <c r="I12" s="113">
        <f>VLOOKUP(B12,'All Results'!$B$4:$O$1234,12,FALSE)</f>
        <v>1.02</v>
      </c>
      <c r="J12" s="113">
        <f>VLOOKUP(B12,'All Results'!$B$4:$O$1234,13,FALSE)</f>
        <v>1.5</v>
      </c>
      <c r="K12" s="113">
        <f>VLOOKUP(B12,'All Results'!$B$4:$O$1234,14,FALSE)</f>
        <v>-2.6700000000000002E-2</v>
      </c>
      <c r="S12" s="130"/>
    </row>
    <row r="13" spans="2:19" x14ac:dyDescent="0.25">
      <c r="B13" s="87" t="str">
        <f t="shared" si="0"/>
        <v>PGECFLSFmNewCZ01</v>
      </c>
      <c r="C13" s="113" t="s">
        <v>118</v>
      </c>
      <c r="D13" s="113" t="s">
        <v>129</v>
      </c>
      <c r="E13" s="113" t="s">
        <v>1649</v>
      </c>
      <c r="F13" s="113" t="s">
        <v>75</v>
      </c>
      <c r="G13" s="113" t="s">
        <v>48</v>
      </c>
      <c r="H13" s="113" t="s">
        <v>1662</v>
      </c>
      <c r="I13" s="113">
        <f>VLOOKUP(B13,'All Results'!$B$4:$O$1234,12,FALSE)</f>
        <v>0.97099999999999997</v>
      </c>
      <c r="J13" s="113">
        <f>VLOOKUP(B13,'All Results'!$B$4:$O$1234,13,FALSE)</f>
        <v>1</v>
      </c>
      <c r="K13" s="113">
        <f>VLOOKUP(B13,'All Results'!$B$4:$O$1234,14,FALSE)</f>
        <v>-2.4799999999999999E-2</v>
      </c>
      <c r="S13" s="130"/>
    </row>
    <row r="14" spans="2:19" x14ac:dyDescent="0.25">
      <c r="B14" s="87" t="str">
        <f t="shared" si="0"/>
        <v>PGECFLSFmNewCZ02</v>
      </c>
      <c r="C14" s="113" t="s">
        <v>118</v>
      </c>
      <c r="D14" s="113" t="s">
        <v>129</v>
      </c>
      <c r="E14" s="113" t="s">
        <v>1649</v>
      </c>
      <c r="F14" s="113" t="s">
        <v>75</v>
      </c>
      <c r="G14" s="113" t="s">
        <v>101</v>
      </c>
      <c r="H14" s="113" t="s">
        <v>1662</v>
      </c>
      <c r="I14" s="113">
        <f>VLOOKUP(B14,'All Results'!$B$4:$O$1234,12,FALSE)</f>
        <v>1.02</v>
      </c>
      <c r="J14" s="113">
        <f>VLOOKUP(B14,'All Results'!$B$4:$O$1234,13,FALSE)</f>
        <v>1.85</v>
      </c>
      <c r="K14" s="113">
        <f>VLOOKUP(B14,'All Results'!$B$4:$O$1234,14,FALSE)</f>
        <v>-2.7400000000000001E-2</v>
      </c>
      <c r="S14" s="130"/>
    </row>
    <row r="15" spans="2:19" x14ac:dyDescent="0.25">
      <c r="B15" s="87" t="str">
        <f t="shared" si="0"/>
        <v>PGECFLSFmNewCZ03</v>
      </c>
      <c r="C15" s="113" t="s">
        <v>118</v>
      </c>
      <c r="D15" s="113" t="s">
        <v>129</v>
      </c>
      <c r="E15" s="113" t="s">
        <v>1649</v>
      </c>
      <c r="F15" s="113" t="s">
        <v>75</v>
      </c>
      <c r="G15" s="113" t="s">
        <v>102</v>
      </c>
      <c r="H15" s="113" t="s">
        <v>1662</v>
      </c>
      <c r="I15" s="113">
        <f>VLOOKUP(B15,'All Results'!$B$4:$O$1234,12,FALSE)</f>
        <v>0.98699999999999999</v>
      </c>
      <c r="J15" s="113">
        <f>VLOOKUP(B15,'All Results'!$B$4:$O$1234,13,FALSE)</f>
        <v>1.2</v>
      </c>
      <c r="K15" s="113">
        <f>VLOOKUP(B15,'All Results'!$B$4:$O$1234,14,FALSE)</f>
        <v>-0.02</v>
      </c>
      <c r="S15" s="130"/>
    </row>
    <row r="16" spans="2:19" x14ac:dyDescent="0.25">
      <c r="B16" s="87" t="str">
        <f t="shared" si="0"/>
        <v>PGECFLSFmNewCZ04</v>
      </c>
      <c r="C16" s="113" t="s">
        <v>118</v>
      </c>
      <c r="D16" s="113" t="s">
        <v>129</v>
      </c>
      <c r="E16" s="113" t="s">
        <v>1649</v>
      </c>
      <c r="F16" s="113" t="s">
        <v>75</v>
      </c>
      <c r="G16" s="113" t="s">
        <v>103</v>
      </c>
      <c r="H16" s="113" t="s">
        <v>1662</v>
      </c>
      <c r="I16" s="113">
        <f>VLOOKUP(B16,'All Results'!$B$4:$O$1234,12,FALSE)</f>
        <v>1.05</v>
      </c>
      <c r="J16" s="113">
        <f>VLOOKUP(B16,'All Results'!$B$4:$O$1234,13,FALSE)</f>
        <v>1.77</v>
      </c>
      <c r="K16" s="113">
        <f>VLOOKUP(B16,'All Results'!$B$4:$O$1234,14,FALSE)</f>
        <v>-2.23E-2</v>
      </c>
      <c r="S16" s="130"/>
    </row>
    <row r="17" spans="2:19" x14ac:dyDescent="0.25">
      <c r="B17" s="87" t="str">
        <f t="shared" si="0"/>
        <v>PGECFLSFmNewCZ05</v>
      </c>
      <c r="C17" s="113" t="s">
        <v>118</v>
      </c>
      <c r="D17" s="113" t="s">
        <v>129</v>
      </c>
      <c r="E17" s="113" t="s">
        <v>1649</v>
      </c>
      <c r="F17" s="113" t="s">
        <v>75</v>
      </c>
      <c r="G17" s="113" t="s">
        <v>104</v>
      </c>
      <c r="H17" s="113" t="s">
        <v>1662</v>
      </c>
      <c r="I17" s="113">
        <f>VLOOKUP(B17,'All Results'!$B$4:$O$1234,12,FALSE)</f>
        <v>0.97699999999999998</v>
      </c>
      <c r="J17" s="113">
        <f>VLOOKUP(B17,'All Results'!$B$4:$O$1234,13,FALSE)</f>
        <v>1.1200000000000001</v>
      </c>
      <c r="K17" s="113">
        <f>VLOOKUP(B17,'All Results'!$B$4:$O$1234,14,FALSE)</f>
        <v>-2.4299999999999999E-2</v>
      </c>
      <c r="S17" s="130"/>
    </row>
    <row r="18" spans="2:19" x14ac:dyDescent="0.25">
      <c r="B18" s="87" t="str">
        <f t="shared" si="0"/>
        <v>PGECFLSFmNewCZ11</v>
      </c>
      <c r="C18" s="113" t="s">
        <v>118</v>
      </c>
      <c r="D18" s="113" t="s">
        <v>129</v>
      </c>
      <c r="E18" s="113" t="s">
        <v>1649</v>
      </c>
      <c r="F18" s="113" t="s">
        <v>75</v>
      </c>
      <c r="G18" s="113" t="s">
        <v>110</v>
      </c>
      <c r="H18" s="113" t="s">
        <v>1662</v>
      </c>
      <c r="I18" s="113">
        <f>VLOOKUP(B18,'All Results'!$B$4:$O$1234,12,FALSE)</f>
        <v>1.07</v>
      </c>
      <c r="J18" s="113">
        <f>VLOOKUP(B18,'All Results'!$B$4:$O$1234,13,FALSE)</f>
        <v>1.52</v>
      </c>
      <c r="K18" s="113">
        <f>VLOOKUP(B18,'All Results'!$B$4:$O$1234,14,FALSE)</f>
        <v>-2.0199999999999999E-2</v>
      </c>
      <c r="S18" s="130"/>
    </row>
    <row r="19" spans="2:19" x14ac:dyDescent="0.25">
      <c r="B19" s="87" t="str">
        <f t="shared" si="0"/>
        <v>PGECFLSFmNewCZ12</v>
      </c>
      <c r="C19" s="113" t="s">
        <v>118</v>
      </c>
      <c r="D19" s="113" t="s">
        <v>129</v>
      </c>
      <c r="E19" s="113" t="s">
        <v>1649</v>
      </c>
      <c r="F19" s="113" t="s">
        <v>75</v>
      </c>
      <c r="G19" s="113" t="s">
        <v>111</v>
      </c>
      <c r="H19" s="113" t="s">
        <v>1662</v>
      </c>
      <c r="I19" s="113">
        <f>VLOOKUP(B19,'All Results'!$B$4:$O$1234,12,FALSE)</f>
        <v>1.04</v>
      </c>
      <c r="J19" s="113">
        <f>VLOOKUP(B19,'All Results'!$B$4:$O$1234,13,FALSE)</f>
        <v>1.54</v>
      </c>
      <c r="K19" s="113">
        <f>VLOOKUP(B19,'All Results'!$B$4:$O$1234,14,FALSE)</f>
        <v>-2.0899999999999998E-2</v>
      </c>
      <c r="S19" s="130"/>
    </row>
    <row r="20" spans="2:19" x14ac:dyDescent="0.25">
      <c r="B20" s="87" t="str">
        <f t="shared" si="0"/>
        <v>PGECFLSFmNewCZ13</v>
      </c>
      <c r="C20" s="113" t="s">
        <v>118</v>
      </c>
      <c r="D20" s="113" t="s">
        <v>129</v>
      </c>
      <c r="E20" s="113" t="s">
        <v>1649</v>
      </c>
      <c r="F20" s="113" t="s">
        <v>75</v>
      </c>
      <c r="G20" s="113" t="s">
        <v>112</v>
      </c>
      <c r="H20" s="113" t="s">
        <v>1662</v>
      </c>
      <c r="I20" s="113">
        <f>VLOOKUP(B20,'All Results'!$B$4:$O$1234,12,FALSE)</f>
        <v>1.07</v>
      </c>
      <c r="J20" s="113">
        <f>VLOOKUP(B20,'All Results'!$B$4:$O$1234,13,FALSE)</f>
        <v>1.49</v>
      </c>
      <c r="K20" s="113">
        <f>VLOOKUP(B20,'All Results'!$B$4:$O$1234,14,FALSE)</f>
        <v>-2.0400000000000001E-2</v>
      </c>
      <c r="S20" s="130"/>
    </row>
    <row r="21" spans="2:19" x14ac:dyDescent="0.25">
      <c r="B21" s="87" t="str">
        <f t="shared" si="0"/>
        <v>PGECFLSFmNewCZ16</v>
      </c>
      <c r="C21" s="113" t="s">
        <v>118</v>
      </c>
      <c r="D21" s="113" t="s">
        <v>129</v>
      </c>
      <c r="E21" s="113" t="s">
        <v>1649</v>
      </c>
      <c r="F21" s="113" t="s">
        <v>75</v>
      </c>
      <c r="G21" s="113" t="s">
        <v>115</v>
      </c>
      <c r="H21" s="113" t="s">
        <v>1662</v>
      </c>
      <c r="I21" s="113">
        <f>VLOOKUP(B21,'All Results'!$B$4:$O$1234,12,FALSE)</f>
        <v>0.98899999999999999</v>
      </c>
      <c r="J21" s="113">
        <f>VLOOKUP(B21,'All Results'!$B$4:$O$1234,13,FALSE)</f>
        <v>1.35</v>
      </c>
      <c r="K21" s="113">
        <f>VLOOKUP(B21,'All Results'!$B$4:$O$1234,14,FALSE)</f>
        <v>-2.3699999999999999E-2</v>
      </c>
      <c r="S21" s="130"/>
    </row>
    <row r="22" spans="2:19" x14ac:dyDescent="0.25">
      <c r="B22" s="87" t="str">
        <f t="shared" si="0"/>
        <v>PGECFLMFmExCZ01</v>
      </c>
      <c r="C22" s="113" t="s">
        <v>118</v>
      </c>
      <c r="D22" s="113" t="s">
        <v>129</v>
      </c>
      <c r="E22" s="113" t="s">
        <v>1650</v>
      </c>
      <c r="F22" s="113" t="s">
        <v>72</v>
      </c>
      <c r="G22" s="113" t="s">
        <v>48</v>
      </c>
      <c r="H22" s="113" t="s">
        <v>1662</v>
      </c>
      <c r="I22" s="113">
        <f>VLOOKUP(B22,'All Results'!$B$4:$O$1234,12,FALSE)</f>
        <v>0.90500000000000003</v>
      </c>
      <c r="J22" s="113">
        <f>VLOOKUP(B22,'All Results'!$B$4:$O$1234,13,FALSE)</f>
        <v>1.02</v>
      </c>
      <c r="K22" s="113">
        <f>VLOOKUP(B22,'All Results'!$B$4:$O$1234,14,FALSE)</f>
        <v>-2.6499999999999999E-2</v>
      </c>
      <c r="S22" s="130"/>
    </row>
    <row r="23" spans="2:19" x14ac:dyDescent="0.25">
      <c r="B23" s="87" t="str">
        <f t="shared" si="0"/>
        <v>PGECFLMFmExCZ02</v>
      </c>
      <c r="C23" s="113" t="s">
        <v>118</v>
      </c>
      <c r="D23" s="113" t="s">
        <v>129</v>
      </c>
      <c r="E23" s="113" t="s">
        <v>1650</v>
      </c>
      <c r="F23" s="113" t="s">
        <v>72</v>
      </c>
      <c r="G23" s="113" t="s">
        <v>101</v>
      </c>
      <c r="H23" s="113" t="s">
        <v>1662</v>
      </c>
      <c r="I23" s="113">
        <f>VLOOKUP(B23,'All Results'!$B$4:$O$1234,12,FALSE)</f>
        <v>0.97599999999999998</v>
      </c>
      <c r="J23" s="113">
        <f>VLOOKUP(B23,'All Results'!$B$4:$O$1234,13,FALSE)</f>
        <v>1.31</v>
      </c>
      <c r="K23" s="113">
        <f>VLOOKUP(B23,'All Results'!$B$4:$O$1234,14,FALSE)</f>
        <v>-1.8100000000000002E-2</v>
      </c>
      <c r="S23" s="130"/>
    </row>
    <row r="24" spans="2:19" x14ac:dyDescent="0.25">
      <c r="B24" s="87" t="str">
        <f t="shared" si="0"/>
        <v>PGECFLMFmExCZ03</v>
      </c>
      <c r="C24" s="113" t="s">
        <v>118</v>
      </c>
      <c r="D24" s="113" t="s">
        <v>129</v>
      </c>
      <c r="E24" s="113" t="s">
        <v>1650</v>
      </c>
      <c r="F24" s="113" t="s">
        <v>72</v>
      </c>
      <c r="G24" s="113" t="s">
        <v>102</v>
      </c>
      <c r="H24" s="113" t="s">
        <v>1662</v>
      </c>
      <c r="I24" s="113">
        <f>VLOOKUP(B24,'All Results'!$B$4:$O$1234,12,FALSE)</f>
        <v>0.93899999999999995</v>
      </c>
      <c r="J24" s="113">
        <f>VLOOKUP(B24,'All Results'!$B$4:$O$1234,13,FALSE)</f>
        <v>1.05</v>
      </c>
      <c r="K24" s="113">
        <f>VLOOKUP(B24,'All Results'!$B$4:$O$1234,14,FALSE)</f>
        <v>-2.07E-2</v>
      </c>
      <c r="S24" s="130"/>
    </row>
    <row r="25" spans="2:19" x14ac:dyDescent="0.25">
      <c r="B25" s="87" t="str">
        <f t="shared" si="0"/>
        <v>PGECFLMFmExCZ04</v>
      </c>
      <c r="C25" s="113" t="s">
        <v>118</v>
      </c>
      <c r="D25" s="113" t="s">
        <v>129</v>
      </c>
      <c r="E25" s="113" t="s">
        <v>1650</v>
      </c>
      <c r="F25" s="113" t="s">
        <v>72</v>
      </c>
      <c r="G25" s="113" t="s">
        <v>103</v>
      </c>
      <c r="H25" s="113" t="s">
        <v>1662</v>
      </c>
      <c r="I25" s="113">
        <f>VLOOKUP(B25,'All Results'!$B$4:$O$1234,12,FALSE)</f>
        <v>0.99099999999999999</v>
      </c>
      <c r="J25" s="113">
        <f>VLOOKUP(B25,'All Results'!$B$4:$O$1234,13,FALSE)</f>
        <v>1.37</v>
      </c>
      <c r="K25" s="113">
        <f>VLOOKUP(B25,'All Results'!$B$4:$O$1234,14,FALSE)</f>
        <v>-1.6199999999999999E-2</v>
      </c>
      <c r="S25" s="130"/>
    </row>
    <row r="26" spans="2:19" x14ac:dyDescent="0.25">
      <c r="B26" s="87" t="str">
        <f t="shared" si="0"/>
        <v>PGECFLMFmExCZ05</v>
      </c>
      <c r="C26" s="113" t="s">
        <v>118</v>
      </c>
      <c r="D26" s="113" t="s">
        <v>129</v>
      </c>
      <c r="E26" s="113" t="s">
        <v>1650</v>
      </c>
      <c r="F26" s="113" t="s">
        <v>72</v>
      </c>
      <c r="G26" s="113" t="s">
        <v>104</v>
      </c>
      <c r="H26" s="113" t="s">
        <v>1662</v>
      </c>
      <c r="I26" s="113">
        <f>VLOOKUP(B26,'All Results'!$B$4:$O$1234,12,FALSE)</f>
        <v>0.94099999999999995</v>
      </c>
      <c r="J26" s="113">
        <f>VLOOKUP(B26,'All Results'!$B$4:$O$1234,13,FALSE)</f>
        <v>1.05</v>
      </c>
      <c r="K26" s="113">
        <f>VLOOKUP(B26,'All Results'!$B$4:$O$1234,14,FALSE)</f>
        <v>-2.3800000000000002E-2</v>
      </c>
      <c r="S26" s="130"/>
    </row>
    <row r="27" spans="2:19" x14ac:dyDescent="0.25">
      <c r="B27" s="87" t="str">
        <f t="shared" si="0"/>
        <v>PGECFLMFmExCZ11</v>
      </c>
      <c r="C27" s="113" t="s">
        <v>118</v>
      </c>
      <c r="D27" s="113" t="s">
        <v>129</v>
      </c>
      <c r="E27" s="113" t="s">
        <v>1650</v>
      </c>
      <c r="F27" s="113" t="s">
        <v>72</v>
      </c>
      <c r="G27" s="113" t="s">
        <v>110</v>
      </c>
      <c r="H27" s="113" t="s">
        <v>1662</v>
      </c>
      <c r="I27" s="113">
        <f>VLOOKUP(B27,'All Results'!$B$4:$O$1234,12,FALSE)</f>
        <v>1.0900000000000001</v>
      </c>
      <c r="J27" s="113">
        <f>VLOOKUP(B27,'All Results'!$B$4:$O$1234,13,FALSE)</f>
        <v>1.82</v>
      </c>
      <c r="K27" s="113">
        <f>VLOOKUP(B27,'All Results'!$B$4:$O$1234,14,FALSE)</f>
        <v>-1.7000000000000001E-2</v>
      </c>
      <c r="S27" s="130"/>
    </row>
    <row r="28" spans="2:19" x14ac:dyDescent="0.25">
      <c r="B28" s="87" t="str">
        <f t="shared" si="0"/>
        <v>PGECFLMFmExCZ12</v>
      </c>
      <c r="C28" s="113" t="s">
        <v>118</v>
      </c>
      <c r="D28" s="113" t="s">
        <v>129</v>
      </c>
      <c r="E28" s="113" t="s">
        <v>1650</v>
      </c>
      <c r="F28" s="113" t="s">
        <v>72</v>
      </c>
      <c r="G28" s="113" t="s">
        <v>111</v>
      </c>
      <c r="H28" s="113" t="s">
        <v>1662</v>
      </c>
      <c r="I28" s="113">
        <f>VLOOKUP(B28,'All Results'!$B$4:$O$1234,12,FALSE)</f>
        <v>1.05</v>
      </c>
      <c r="J28" s="113">
        <f>VLOOKUP(B28,'All Results'!$B$4:$O$1234,13,FALSE)</f>
        <v>1.76</v>
      </c>
      <c r="K28" s="113">
        <f>VLOOKUP(B28,'All Results'!$B$4:$O$1234,14,FALSE)</f>
        <v>-1.78E-2</v>
      </c>
      <c r="S28" s="130"/>
    </row>
    <row r="29" spans="2:19" x14ac:dyDescent="0.25">
      <c r="B29" s="87" t="str">
        <f t="shared" si="0"/>
        <v>PGECFLMFmExCZ13</v>
      </c>
      <c r="C29" s="113" t="s">
        <v>118</v>
      </c>
      <c r="D29" s="113" t="s">
        <v>129</v>
      </c>
      <c r="E29" s="113" t="s">
        <v>1650</v>
      </c>
      <c r="F29" s="113" t="s">
        <v>72</v>
      </c>
      <c r="G29" s="113" t="s">
        <v>112</v>
      </c>
      <c r="H29" s="113" t="s">
        <v>1662</v>
      </c>
      <c r="I29" s="113">
        <f>VLOOKUP(B29,'All Results'!$B$4:$O$1234,12,FALSE)</f>
        <v>1.1000000000000001</v>
      </c>
      <c r="J29" s="113">
        <f>VLOOKUP(B29,'All Results'!$B$4:$O$1234,13,FALSE)</f>
        <v>1.83</v>
      </c>
      <c r="K29" s="113">
        <f>VLOOKUP(B29,'All Results'!$B$4:$O$1234,14,FALSE)</f>
        <v>-1.67E-2</v>
      </c>
      <c r="S29" s="130"/>
    </row>
    <row r="30" spans="2:19" x14ac:dyDescent="0.25">
      <c r="B30" s="87" t="str">
        <f t="shared" si="0"/>
        <v>PGECFLMFmExCZ16</v>
      </c>
      <c r="C30" s="113" t="s">
        <v>118</v>
      </c>
      <c r="D30" s="113" t="s">
        <v>129</v>
      </c>
      <c r="E30" s="113" t="s">
        <v>1650</v>
      </c>
      <c r="F30" s="113" t="s">
        <v>72</v>
      </c>
      <c r="G30" s="113" t="s">
        <v>115</v>
      </c>
      <c r="H30" s="113" t="s">
        <v>1662</v>
      </c>
      <c r="I30" s="113">
        <f>VLOOKUP(B30,'All Results'!$B$4:$O$1234,12,FALSE)</f>
        <v>1.02</v>
      </c>
      <c r="J30" s="113">
        <f>VLOOKUP(B30,'All Results'!$B$4:$O$1234,13,FALSE)</f>
        <v>1.43</v>
      </c>
      <c r="K30" s="113">
        <f>VLOOKUP(B30,'All Results'!$B$4:$O$1234,14,FALSE)</f>
        <v>-2.0400000000000001E-2</v>
      </c>
      <c r="S30" s="130"/>
    </row>
    <row r="31" spans="2:19" x14ac:dyDescent="0.25">
      <c r="B31" s="87" t="str">
        <f t="shared" si="0"/>
        <v>PGECFLMFmNewCZ01</v>
      </c>
      <c r="C31" s="113" t="s">
        <v>118</v>
      </c>
      <c r="D31" s="113" t="s">
        <v>129</v>
      </c>
      <c r="E31" s="113" t="s">
        <v>1650</v>
      </c>
      <c r="F31" s="113" t="s">
        <v>75</v>
      </c>
      <c r="G31" s="113" t="s">
        <v>48</v>
      </c>
      <c r="H31" s="113" t="s">
        <v>1662</v>
      </c>
      <c r="I31" s="113">
        <f>VLOOKUP(B31,'All Results'!$B$4:$O$1234,12,FALSE)</f>
        <v>0.92600000000000005</v>
      </c>
      <c r="J31" s="113">
        <f>VLOOKUP(B31,'All Results'!$B$4:$O$1234,13,FALSE)</f>
        <v>1.04</v>
      </c>
      <c r="K31" s="113">
        <f>VLOOKUP(B31,'All Results'!$B$4:$O$1234,14,FALSE)</f>
        <v>-2.4E-2</v>
      </c>
      <c r="S31" s="130"/>
    </row>
    <row r="32" spans="2:19" x14ac:dyDescent="0.25">
      <c r="B32" s="87" t="str">
        <f t="shared" si="0"/>
        <v>PGECFLMFmNewCZ02</v>
      </c>
      <c r="C32" s="113" t="s">
        <v>118</v>
      </c>
      <c r="D32" s="113" t="s">
        <v>129</v>
      </c>
      <c r="E32" s="113" t="s">
        <v>1650</v>
      </c>
      <c r="F32" s="113" t="s">
        <v>75</v>
      </c>
      <c r="G32" s="113" t="s">
        <v>101</v>
      </c>
      <c r="H32" s="113" t="s">
        <v>1662</v>
      </c>
      <c r="I32" s="113">
        <f>VLOOKUP(B32,'All Results'!$B$4:$O$1234,12,FALSE)</f>
        <v>0.97699999999999998</v>
      </c>
      <c r="J32" s="113">
        <f>VLOOKUP(B32,'All Results'!$B$4:$O$1234,13,FALSE)</f>
        <v>1.1299999999999999</v>
      </c>
      <c r="K32" s="113">
        <f>VLOOKUP(B32,'All Results'!$B$4:$O$1234,14,FALSE)</f>
        <v>-1.5699999999999999E-2</v>
      </c>
      <c r="S32" s="130"/>
    </row>
    <row r="33" spans="2:19" x14ac:dyDescent="0.25">
      <c r="B33" s="87" t="str">
        <f t="shared" si="0"/>
        <v>PGECFLMFmNewCZ03</v>
      </c>
      <c r="C33" s="113" t="s">
        <v>118</v>
      </c>
      <c r="D33" s="113" t="s">
        <v>129</v>
      </c>
      <c r="E33" s="113" t="s">
        <v>1650</v>
      </c>
      <c r="F33" s="113" t="s">
        <v>75</v>
      </c>
      <c r="G33" s="113" t="s">
        <v>102</v>
      </c>
      <c r="H33" s="113" t="s">
        <v>1662</v>
      </c>
      <c r="I33" s="113">
        <f>VLOOKUP(B33,'All Results'!$B$4:$O$1234,12,FALSE)</f>
        <v>0.95599999999999996</v>
      </c>
      <c r="J33" s="113">
        <f>VLOOKUP(B33,'All Results'!$B$4:$O$1234,13,FALSE)</f>
        <v>1.0900000000000001</v>
      </c>
      <c r="K33" s="113">
        <f>VLOOKUP(B33,'All Results'!$B$4:$O$1234,14,FALSE)</f>
        <v>-1.8200000000000001E-2</v>
      </c>
      <c r="S33" s="130"/>
    </row>
    <row r="34" spans="2:19" x14ac:dyDescent="0.25">
      <c r="B34" s="87" t="str">
        <f t="shared" si="0"/>
        <v>PGECFLMFmNewCZ04</v>
      </c>
      <c r="C34" s="113" t="s">
        <v>118</v>
      </c>
      <c r="D34" s="113" t="s">
        <v>129</v>
      </c>
      <c r="E34" s="113" t="s">
        <v>1650</v>
      </c>
      <c r="F34" s="113" t="s">
        <v>75</v>
      </c>
      <c r="G34" s="113" t="s">
        <v>103</v>
      </c>
      <c r="H34" s="113" t="s">
        <v>1662</v>
      </c>
      <c r="I34" s="113">
        <f>VLOOKUP(B34,'All Results'!$B$4:$O$1234,12,FALSE)</f>
        <v>1.06</v>
      </c>
      <c r="J34" s="113">
        <f>VLOOKUP(B34,'All Results'!$B$4:$O$1234,13,FALSE)</f>
        <v>1.56</v>
      </c>
      <c r="K34" s="113">
        <f>VLOOKUP(B34,'All Results'!$B$4:$O$1234,14,FALSE)</f>
        <v>-1.17E-2</v>
      </c>
      <c r="S34" s="130"/>
    </row>
    <row r="35" spans="2:19" x14ac:dyDescent="0.25">
      <c r="B35" s="87" t="str">
        <f t="shared" si="0"/>
        <v>PGECFLMFmNewCZ05</v>
      </c>
      <c r="C35" s="113" t="s">
        <v>118</v>
      </c>
      <c r="D35" s="113" t="s">
        <v>129</v>
      </c>
      <c r="E35" s="113" t="s">
        <v>1650</v>
      </c>
      <c r="F35" s="113" t="s">
        <v>75</v>
      </c>
      <c r="G35" s="113" t="s">
        <v>104</v>
      </c>
      <c r="H35" s="113" t="s">
        <v>1662</v>
      </c>
      <c r="I35" s="113">
        <f>VLOOKUP(B35,'All Results'!$B$4:$O$1234,12,FALSE)</f>
        <v>1</v>
      </c>
      <c r="J35" s="113">
        <f>VLOOKUP(B35,'All Results'!$B$4:$O$1234,13,FALSE)</f>
        <v>1.1399999999999999</v>
      </c>
      <c r="K35" s="113">
        <f>VLOOKUP(B35,'All Results'!$B$4:$O$1234,14,FALSE)</f>
        <v>-1.32E-2</v>
      </c>
      <c r="S35" s="130"/>
    </row>
    <row r="36" spans="2:19" x14ac:dyDescent="0.25">
      <c r="B36" s="87" t="str">
        <f t="shared" si="0"/>
        <v>PGECFLMFmNewCZ11</v>
      </c>
      <c r="C36" s="113" t="s">
        <v>118</v>
      </c>
      <c r="D36" s="113" t="s">
        <v>129</v>
      </c>
      <c r="E36" s="113" t="s">
        <v>1650</v>
      </c>
      <c r="F36" s="113" t="s">
        <v>75</v>
      </c>
      <c r="G36" s="113" t="s">
        <v>110</v>
      </c>
      <c r="H36" s="113" t="s">
        <v>1662</v>
      </c>
      <c r="I36" s="113">
        <f>VLOOKUP(B36,'All Results'!$B$4:$O$1234,12,FALSE)</f>
        <v>1.08</v>
      </c>
      <c r="J36" s="113">
        <f>VLOOKUP(B36,'All Results'!$B$4:$O$1234,13,FALSE)</f>
        <v>1.41</v>
      </c>
      <c r="K36" s="113">
        <f>VLOOKUP(B36,'All Results'!$B$4:$O$1234,14,FALSE)</f>
        <v>-1.4999999999999999E-2</v>
      </c>
      <c r="S36" s="130"/>
    </row>
    <row r="37" spans="2:19" x14ac:dyDescent="0.25">
      <c r="B37" s="87" t="str">
        <f t="shared" si="0"/>
        <v>PGECFLMFmNewCZ12</v>
      </c>
      <c r="C37" s="113" t="s">
        <v>118</v>
      </c>
      <c r="D37" s="113" t="s">
        <v>129</v>
      </c>
      <c r="E37" s="113" t="s">
        <v>1650</v>
      </c>
      <c r="F37" s="113" t="s">
        <v>75</v>
      </c>
      <c r="G37" s="113" t="s">
        <v>111</v>
      </c>
      <c r="H37" s="113" t="s">
        <v>1662</v>
      </c>
      <c r="I37" s="113">
        <f>VLOOKUP(B37,'All Results'!$B$4:$O$1234,12,FALSE)</f>
        <v>1.08</v>
      </c>
      <c r="J37" s="113">
        <f>VLOOKUP(B37,'All Results'!$B$4:$O$1234,13,FALSE)</f>
        <v>1.4</v>
      </c>
      <c r="K37" s="113">
        <f>VLOOKUP(B37,'All Results'!$B$4:$O$1234,14,FALSE)</f>
        <v>-1.41E-2</v>
      </c>
      <c r="S37" s="130"/>
    </row>
    <row r="38" spans="2:19" x14ac:dyDescent="0.25">
      <c r="B38" s="87" t="str">
        <f t="shared" si="0"/>
        <v>PGECFLMFmNewCZ13</v>
      </c>
      <c r="C38" s="113" t="s">
        <v>118</v>
      </c>
      <c r="D38" s="113" t="s">
        <v>129</v>
      </c>
      <c r="E38" s="113" t="s">
        <v>1650</v>
      </c>
      <c r="F38" s="113" t="s">
        <v>75</v>
      </c>
      <c r="G38" s="113" t="s">
        <v>112</v>
      </c>
      <c r="H38" s="113" t="s">
        <v>1662</v>
      </c>
      <c r="I38" s="113">
        <f>VLOOKUP(B38,'All Results'!$B$4:$O$1234,12,FALSE)</f>
        <v>1.0900000000000001</v>
      </c>
      <c r="J38" s="113">
        <f>VLOOKUP(B38,'All Results'!$B$4:$O$1234,13,FALSE)</f>
        <v>1.44</v>
      </c>
      <c r="K38" s="113">
        <f>VLOOKUP(B38,'All Results'!$B$4:$O$1234,14,FALSE)</f>
        <v>-1.3899999999999999E-2</v>
      </c>
      <c r="S38" s="130"/>
    </row>
    <row r="39" spans="2:19" x14ac:dyDescent="0.25">
      <c r="B39" s="87" t="str">
        <f t="shared" si="0"/>
        <v>PGECFLMFmNewCZ16</v>
      </c>
      <c r="C39" s="113" t="s">
        <v>118</v>
      </c>
      <c r="D39" s="113" t="s">
        <v>129</v>
      </c>
      <c r="E39" s="113" t="s">
        <v>1650</v>
      </c>
      <c r="F39" s="113" t="s">
        <v>75</v>
      </c>
      <c r="G39" s="113" t="s">
        <v>115</v>
      </c>
      <c r="H39" s="113" t="s">
        <v>1662</v>
      </c>
      <c r="I39" s="113">
        <f>VLOOKUP(B39,'All Results'!$B$4:$O$1234,12,FALSE)</f>
        <v>0.98599999999999999</v>
      </c>
      <c r="J39" s="113">
        <f>VLOOKUP(B39,'All Results'!$B$4:$O$1234,13,FALSE)</f>
        <v>1.21</v>
      </c>
      <c r="K39" s="113">
        <f>VLOOKUP(B39,'All Results'!$B$4:$O$1234,14,FALSE)</f>
        <v>-2.1100000000000001E-2</v>
      </c>
      <c r="S39" s="130"/>
    </row>
    <row r="40" spans="2:19" x14ac:dyDescent="0.25">
      <c r="B40" s="87" t="str">
        <f t="shared" si="0"/>
        <v>SCECFLSFmExCZ05</v>
      </c>
      <c r="C40" s="113" t="s">
        <v>118</v>
      </c>
      <c r="D40" s="113" t="s">
        <v>130</v>
      </c>
      <c r="E40" s="113" t="s">
        <v>1649</v>
      </c>
      <c r="F40" s="113" t="s">
        <v>72</v>
      </c>
      <c r="G40" s="113" t="s">
        <v>104</v>
      </c>
      <c r="H40" s="113" t="s">
        <v>1662</v>
      </c>
      <c r="I40" s="113">
        <f>VLOOKUP(B40,'All Results'!$B$4:$O$1234,12,FALSE)</f>
        <v>0.96899999999999997</v>
      </c>
      <c r="J40" s="113">
        <f>VLOOKUP(B40,'All Results'!$B$4:$O$1234,13,FALSE)</f>
        <v>1.4</v>
      </c>
      <c r="K40" s="113">
        <f>VLOOKUP(B40,'All Results'!$B$4:$O$1234,14,FALSE)</f>
        <v>-2.9899999999999999E-2</v>
      </c>
      <c r="S40" s="130"/>
    </row>
    <row r="41" spans="2:19" x14ac:dyDescent="0.25">
      <c r="B41" s="87" t="str">
        <f t="shared" si="0"/>
        <v>SCECFLSFmExCZ06</v>
      </c>
      <c r="C41" s="113" t="s">
        <v>118</v>
      </c>
      <c r="D41" s="113" t="s">
        <v>130</v>
      </c>
      <c r="E41" s="113" t="s">
        <v>1649</v>
      </c>
      <c r="F41" s="113" t="s">
        <v>72</v>
      </c>
      <c r="G41" s="113" t="s">
        <v>105</v>
      </c>
      <c r="H41" s="113" t="s">
        <v>1662</v>
      </c>
      <c r="I41" s="113">
        <f>VLOOKUP(B41,'All Results'!$B$4:$O$1234,12,FALSE)</f>
        <v>1.01</v>
      </c>
      <c r="J41" s="113">
        <f>VLOOKUP(B41,'All Results'!$B$4:$O$1234,13,FALSE)</f>
        <v>1.36</v>
      </c>
      <c r="K41" s="113">
        <f>VLOOKUP(B41,'All Results'!$B$4:$O$1234,14,FALSE)</f>
        <v>-1.83E-2</v>
      </c>
      <c r="S41" s="130"/>
    </row>
    <row r="42" spans="2:19" x14ac:dyDescent="0.25">
      <c r="B42" s="87" t="str">
        <f t="shared" si="0"/>
        <v>SCECFLSFmExCZ08</v>
      </c>
      <c r="C42" s="113" t="s">
        <v>118</v>
      </c>
      <c r="D42" s="113" t="s">
        <v>130</v>
      </c>
      <c r="E42" s="113" t="s">
        <v>1649</v>
      </c>
      <c r="F42" s="113" t="s">
        <v>72</v>
      </c>
      <c r="G42" s="113" t="s">
        <v>107</v>
      </c>
      <c r="H42" s="113" t="s">
        <v>1662</v>
      </c>
      <c r="I42" s="113">
        <f>VLOOKUP(B42,'All Results'!$B$4:$O$1234,12,FALSE)</f>
        <v>1.05</v>
      </c>
      <c r="J42" s="113">
        <f>VLOOKUP(B42,'All Results'!$B$4:$O$1234,13,FALSE)</f>
        <v>1.42</v>
      </c>
      <c r="K42" s="113">
        <f>VLOOKUP(B42,'All Results'!$B$4:$O$1234,14,FALSE)</f>
        <v>-1.6899999999999998E-2</v>
      </c>
      <c r="S42" s="130"/>
    </row>
    <row r="43" spans="2:19" x14ac:dyDescent="0.25">
      <c r="B43" s="87" t="str">
        <f t="shared" si="0"/>
        <v>SCECFLSFmExCZ09</v>
      </c>
      <c r="C43" s="113" t="s">
        <v>118</v>
      </c>
      <c r="D43" s="113" t="s">
        <v>130</v>
      </c>
      <c r="E43" s="113" t="s">
        <v>1649</v>
      </c>
      <c r="F43" s="113" t="s">
        <v>72</v>
      </c>
      <c r="G43" s="113" t="s">
        <v>108</v>
      </c>
      <c r="H43" s="113" t="s">
        <v>1662</v>
      </c>
      <c r="I43" s="113">
        <f>VLOOKUP(B43,'All Results'!$B$4:$O$1234,12,FALSE)</f>
        <v>1.08</v>
      </c>
      <c r="J43" s="113">
        <f>VLOOKUP(B43,'All Results'!$B$4:$O$1234,13,FALSE)</f>
        <v>1.51</v>
      </c>
      <c r="K43" s="113">
        <f>VLOOKUP(B43,'All Results'!$B$4:$O$1234,14,FALSE)</f>
        <v>-1.83E-2</v>
      </c>
      <c r="S43" s="130"/>
    </row>
    <row r="44" spans="2:19" x14ac:dyDescent="0.25">
      <c r="B44" s="87" t="str">
        <f t="shared" si="0"/>
        <v>SCECFLSFmExCZ10</v>
      </c>
      <c r="C44" s="113" t="s">
        <v>118</v>
      </c>
      <c r="D44" s="113" t="s">
        <v>130</v>
      </c>
      <c r="E44" s="113" t="s">
        <v>1649</v>
      </c>
      <c r="F44" s="113" t="s">
        <v>72</v>
      </c>
      <c r="G44" s="113" t="s">
        <v>109</v>
      </c>
      <c r="H44" s="113" t="s">
        <v>1662</v>
      </c>
      <c r="I44" s="113">
        <f>VLOOKUP(B44,'All Results'!$B$4:$O$1234,12,FALSE)</f>
        <v>1.08</v>
      </c>
      <c r="J44" s="113">
        <f>VLOOKUP(B44,'All Results'!$B$4:$O$1234,13,FALSE)</f>
        <v>1.85</v>
      </c>
      <c r="K44" s="113">
        <f>VLOOKUP(B44,'All Results'!$B$4:$O$1234,14,FALSE)</f>
        <v>-2.1899999999999999E-2</v>
      </c>
      <c r="S44" s="130"/>
    </row>
    <row r="45" spans="2:19" x14ac:dyDescent="0.25">
      <c r="B45" s="87" t="str">
        <f t="shared" si="0"/>
        <v>SCECFLSFmExCZ13</v>
      </c>
      <c r="C45" s="113" t="s">
        <v>118</v>
      </c>
      <c r="D45" s="113" t="s">
        <v>130</v>
      </c>
      <c r="E45" s="113" t="s">
        <v>1649</v>
      </c>
      <c r="F45" s="113" t="s">
        <v>72</v>
      </c>
      <c r="G45" s="113" t="s">
        <v>112</v>
      </c>
      <c r="H45" s="113" t="s">
        <v>1662</v>
      </c>
      <c r="I45" s="113">
        <f>VLOOKUP(B45,'All Results'!$B$4:$O$1234,12,FALSE)</f>
        <v>1.1299999999999999</v>
      </c>
      <c r="J45" s="113">
        <f>VLOOKUP(B45,'All Results'!$B$4:$O$1234,13,FALSE)</f>
        <v>1.86</v>
      </c>
      <c r="K45" s="113">
        <f>VLOOKUP(B45,'All Results'!$B$4:$O$1234,14,FALSE)</f>
        <v>-2.35E-2</v>
      </c>
      <c r="S45" s="130"/>
    </row>
    <row r="46" spans="2:19" x14ac:dyDescent="0.25">
      <c r="B46" s="87" t="str">
        <f t="shared" si="0"/>
        <v>SCECFLSFmExCZ14</v>
      </c>
      <c r="C46" s="113" t="s">
        <v>118</v>
      </c>
      <c r="D46" s="113" t="s">
        <v>130</v>
      </c>
      <c r="E46" s="113" t="s">
        <v>1649</v>
      </c>
      <c r="F46" s="113" t="s">
        <v>72</v>
      </c>
      <c r="G46" s="113" t="s">
        <v>113</v>
      </c>
      <c r="H46" s="113" t="s">
        <v>1662</v>
      </c>
      <c r="I46" s="113">
        <f>VLOOKUP(B46,'All Results'!$B$4:$O$1234,12,FALSE)</f>
        <v>1.1399999999999999</v>
      </c>
      <c r="J46" s="113">
        <f>VLOOKUP(B46,'All Results'!$B$4:$O$1234,13,FALSE)</f>
        <v>1.66</v>
      </c>
      <c r="K46" s="113">
        <f>VLOOKUP(B46,'All Results'!$B$4:$O$1234,14,FALSE)</f>
        <v>-2.4799999999999999E-2</v>
      </c>
      <c r="S46" s="130"/>
    </row>
    <row r="47" spans="2:19" x14ac:dyDescent="0.25">
      <c r="B47" s="87" t="str">
        <f t="shared" si="0"/>
        <v>SCECFLSFmExCZ15</v>
      </c>
      <c r="C47" s="113" t="s">
        <v>118</v>
      </c>
      <c r="D47" s="113" t="s">
        <v>130</v>
      </c>
      <c r="E47" s="113" t="s">
        <v>1649</v>
      </c>
      <c r="F47" s="113" t="s">
        <v>72</v>
      </c>
      <c r="G47" s="113" t="s">
        <v>114</v>
      </c>
      <c r="H47" s="113" t="s">
        <v>1662</v>
      </c>
      <c r="I47" s="113">
        <f>VLOOKUP(B47,'All Results'!$B$4:$O$1234,12,FALSE)</f>
        <v>1.21</v>
      </c>
      <c r="J47" s="113">
        <f>VLOOKUP(B47,'All Results'!$B$4:$O$1234,13,FALSE)</f>
        <v>1.7</v>
      </c>
      <c r="K47" s="113">
        <f>VLOOKUP(B47,'All Results'!$B$4:$O$1234,14,FALSE)</f>
        <v>-1.12E-2</v>
      </c>
      <c r="S47" s="130"/>
    </row>
    <row r="48" spans="2:19" x14ac:dyDescent="0.25">
      <c r="B48" s="87" t="str">
        <f t="shared" si="0"/>
        <v>SCECFLSFmExCZ16</v>
      </c>
      <c r="C48" s="113" t="s">
        <v>118</v>
      </c>
      <c r="D48" s="113" t="s">
        <v>130</v>
      </c>
      <c r="E48" s="113" t="s">
        <v>1649</v>
      </c>
      <c r="F48" s="113" t="s">
        <v>72</v>
      </c>
      <c r="G48" s="113" t="s">
        <v>115</v>
      </c>
      <c r="H48" s="113" t="s">
        <v>1662</v>
      </c>
      <c r="I48" s="113">
        <f>VLOOKUP(B48,'All Results'!$B$4:$O$1234,12,FALSE)</f>
        <v>1.04</v>
      </c>
      <c r="J48" s="113">
        <f>VLOOKUP(B48,'All Results'!$B$4:$O$1234,13,FALSE)</f>
        <v>1.59</v>
      </c>
      <c r="K48" s="113">
        <f>VLOOKUP(B48,'All Results'!$B$4:$O$1234,14,FALSE)</f>
        <v>-2.63E-2</v>
      </c>
      <c r="S48" s="130"/>
    </row>
    <row r="49" spans="2:19" x14ac:dyDescent="0.25">
      <c r="B49" s="87" t="str">
        <f t="shared" si="0"/>
        <v>SCECFLSFmNewCZ05</v>
      </c>
      <c r="C49" s="113" t="s">
        <v>118</v>
      </c>
      <c r="D49" s="113" t="s">
        <v>130</v>
      </c>
      <c r="E49" s="113" t="s">
        <v>1649</v>
      </c>
      <c r="F49" s="113" t="s">
        <v>75</v>
      </c>
      <c r="G49" s="113" t="s">
        <v>104</v>
      </c>
      <c r="H49" s="113" t="s">
        <v>1662</v>
      </c>
      <c r="I49" s="113">
        <f>VLOOKUP(B49,'All Results'!$B$4:$O$1234,12,FALSE)</f>
        <v>1</v>
      </c>
      <c r="J49" s="113">
        <f>VLOOKUP(B49,'All Results'!$B$4:$O$1234,13,FALSE)</f>
        <v>1.74</v>
      </c>
      <c r="K49" s="113">
        <f>VLOOKUP(B49,'All Results'!$B$4:$O$1234,14,FALSE)</f>
        <v>-2.4299999999999999E-2</v>
      </c>
      <c r="S49" s="130"/>
    </row>
    <row r="50" spans="2:19" x14ac:dyDescent="0.25">
      <c r="B50" s="87" t="str">
        <f t="shared" si="0"/>
        <v>SCECFLSFmNewCZ06</v>
      </c>
      <c r="C50" s="113" t="s">
        <v>118</v>
      </c>
      <c r="D50" s="113" t="s">
        <v>130</v>
      </c>
      <c r="E50" s="113" t="s">
        <v>1649</v>
      </c>
      <c r="F50" s="113" t="s">
        <v>75</v>
      </c>
      <c r="G50" s="113" t="s">
        <v>105</v>
      </c>
      <c r="H50" s="113" t="s">
        <v>1662</v>
      </c>
      <c r="I50" s="113">
        <f>VLOOKUP(B50,'All Results'!$B$4:$O$1234,12,FALSE)</f>
        <v>1.03</v>
      </c>
      <c r="J50" s="113">
        <f>VLOOKUP(B50,'All Results'!$B$4:$O$1234,13,FALSE)</f>
        <v>1.41</v>
      </c>
      <c r="K50" s="113">
        <f>VLOOKUP(B50,'All Results'!$B$4:$O$1234,14,FALSE)</f>
        <v>-1.7000000000000001E-2</v>
      </c>
      <c r="S50" s="130"/>
    </row>
    <row r="51" spans="2:19" x14ac:dyDescent="0.25">
      <c r="B51" s="87" t="str">
        <f t="shared" si="0"/>
        <v>SCECFLSFmNewCZ08</v>
      </c>
      <c r="C51" s="113" t="s">
        <v>118</v>
      </c>
      <c r="D51" s="113" t="s">
        <v>130</v>
      </c>
      <c r="E51" s="113" t="s">
        <v>1649</v>
      </c>
      <c r="F51" s="113" t="s">
        <v>75</v>
      </c>
      <c r="G51" s="113" t="s">
        <v>107</v>
      </c>
      <c r="H51" s="113" t="s">
        <v>1662</v>
      </c>
      <c r="I51" s="113">
        <f>VLOOKUP(B51,'All Results'!$B$4:$O$1234,12,FALSE)</f>
        <v>1.07</v>
      </c>
      <c r="J51" s="113">
        <f>VLOOKUP(B51,'All Results'!$B$4:$O$1234,13,FALSE)</f>
        <v>1.35</v>
      </c>
      <c r="K51" s="113">
        <f>VLOOKUP(B51,'All Results'!$B$4:$O$1234,14,FALSE)</f>
        <v>-1.4E-2</v>
      </c>
      <c r="S51" s="130"/>
    </row>
    <row r="52" spans="2:19" x14ac:dyDescent="0.25">
      <c r="B52" s="87" t="str">
        <f t="shared" si="0"/>
        <v>SCECFLSFmNewCZ09</v>
      </c>
      <c r="C52" s="113" t="s">
        <v>118</v>
      </c>
      <c r="D52" s="113" t="s">
        <v>130</v>
      </c>
      <c r="E52" s="113" t="s">
        <v>1649</v>
      </c>
      <c r="F52" s="113" t="s">
        <v>75</v>
      </c>
      <c r="G52" s="113" t="s">
        <v>108</v>
      </c>
      <c r="H52" s="113" t="s">
        <v>1662</v>
      </c>
      <c r="I52" s="113">
        <f>VLOOKUP(B52,'All Results'!$B$4:$O$1234,12,FALSE)</f>
        <v>1.07</v>
      </c>
      <c r="J52" s="113">
        <f>VLOOKUP(B52,'All Results'!$B$4:$O$1234,13,FALSE)</f>
        <v>1.53</v>
      </c>
      <c r="K52" s="113">
        <f>VLOOKUP(B52,'All Results'!$B$4:$O$1234,14,FALSE)</f>
        <v>-1.5100000000000001E-2</v>
      </c>
      <c r="S52" s="130"/>
    </row>
    <row r="53" spans="2:19" x14ac:dyDescent="0.25">
      <c r="B53" s="87" t="str">
        <f t="shared" si="0"/>
        <v>SCECFLSFmNewCZ10</v>
      </c>
      <c r="C53" s="113" t="s">
        <v>118</v>
      </c>
      <c r="D53" s="113" t="s">
        <v>130</v>
      </c>
      <c r="E53" s="113" t="s">
        <v>1649</v>
      </c>
      <c r="F53" s="113" t="s">
        <v>75</v>
      </c>
      <c r="G53" s="113" t="s">
        <v>109</v>
      </c>
      <c r="H53" s="113" t="s">
        <v>1662</v>
      </c>
      <c r="I53" s="113">
        <f>VLOOKUP(B53,'All Results'!$B$4:$O$1234,12,FALSE)</f>
        <v>1.07</v>
      </c>
      <c r="J53" s="113">
        <f>VLOOKUP(B53,'All Results'!$B$4:$O$1234,13,FALSE)</f>
        <v>1.46</v>
      </c>
      <c r="K53" s="113">
        <f>VLOOKUP(B53,'All Results'!$B$4:$O$1234,14,FALSE)</f>
        <v>-2.07E-2</v>
      </c>
      <c r="S53" s="130"/>
    </row>
    <row r="54" spans="2:19" x14ac:dyDescent="0.25">
      <c r="B54" s="87" t="str">
        <f t="shared" si="0"/>
        <v>SCECFLSFmNewCZ13</v>
      </c>
      <c r="C54" s="113" t="s">
        <v>118</v>
      </c>
      <c r="D54" s="113" t="s">
        <v>130</v>
      </c>
      <c r="E54" s="113" t="s">
        <v>1649</v>
      </c>
      <c r="F54" s="113" t="s">
        <v>75</v>
      </c>
      <c r="G54" s="113" t="s">
        <v>112</v>
      </c>
      <c r="H54" s="113" t="s">
        <v>1662</v>
      </c>
      <c r="I54" s="113">
        <f>VLOOKUP(B54,'All Results'!$B$4:$O$1234,12,FALSE)</f>
        <v>1.07</v>
      </c>
      <c r="J54" s="113">
        <f>VLOOKUP(B54,'All Results'!$B$4:$O$1234,13,FALSE)</f>
        <v>1.49</v>
      </c>
      <c r="K54" s="113">
        <f>VLOOKUP(B54,'All Results'!$B$4:$O$1234,14,FALSE)</f>
        <v>-2.0400000000000001E-2</v>
      </c>
      <c r="S54" s="130"/>
    </row>
    <row r="55" spans="2:19" x14ac:dyDescent="0.25">
      <c r="B55" s="87" t="str">
        <f t="shared" si="0"/>
        <v>SCECFLSFmNewCZ14</v>
      </c>
      <c r="C55" s="113" t="s">
        <v>118</v>
      </c>
      <c r="D55" s="113" t="s">
        <v>130</v>
      </c>
      <c r="E55" s="113" t="s">
        <v>1649</v>
      </c>
      <c r="F55" s="113" t="s">
        <v>75</v>
      </c>
      <c r="G55" s="113" t="s">
        <v>113</v>
      </c>
      <c r="H55" s="113" t="s">
        <v>1662</v>
      </c>
      <c r="I55" s="113">
        <f>VLOOKUP(B55,'All Results'!$B$4:$O$1234,12,FALSE)</f>
        <v>1.0900000000000001</v>
      </c>
      <c r="J55" s="113">
        <f>VLOOKUP(B55,'All Results'!$B$4:$O$1234,13,FALSE)</f>
        <v>1.34</v>
      </c>
      <c r="K55" s="113">
        <f>VLOOKUP(B55,'All Results'!$B$4:$O$1234,14,FALSE)</f>
        <v>-2.3400000000000001E-2</v>
      </c>
      <c r="S55" s="130"/>
    </row>
    <row r="56" spans="2:19" x14ac:dyDescent="0.25">
      <c r="B56" s="87" t="str">
        <f t="shared" si="0"/>
        <v>SCECFLSFmNewCZ15</v>
      </c>
      <c r="C56" s="113" t="s">
        <v>118</v>
      </c>
      <c r="D56" s="113" t="s">
        <v>130</v>
      </c>
      <c r="E56" s="113" t="s">
        <v>1649</v>
      </c>
      <c r="F56" s="113" t="s">
        <v>75</v>
      </c>
      <c r="G56" s="113" t="s">
        <v>114</v>
      </c>
      <c r="H56" s="113" t="s">
        <v>1662</v>
      </c>
      <c r="I56" s="113">
        <f>VLOOKUP(B56,'All Results'!$B$4:$O$1234,12,FALSE)</f>
        <v>1.1599999999999999</v>
      </c>
      <c r="J56" s="113">
        <f>VLOOKUP(B56,'All Results'!$B$4:$O$1234,13,FALSE)</f>
        <v>1.47</v>
      </c>
      <c r="K56" s="113">
        <f>VLOOKUP(B56,'All Results'!$B$4:$O$1234,14,FALSE)</f>
        <v>-1.06E-2</v>
      </c>
      <c r="S56" s="130"/>
    </row>
    <row r="57" spans="2:19" x14ac:dyDescent="0.25">
      <c r="B57" s="87" t="str">
        <f t="shared" si="0"/>
        <v>SCECFLSFmNewCZ16</v>
      </c>
      <c r="C57" s="113" t="s">
        <v>118</v>
      </c>
      <c r="D57" s="113" t="s">
        <v>130</v>
      </c>
      <c r="E57" s="113" t="s">
        <v>1649</v>
      </c>
      <c r="F57" s="113" t="s">
        <v>75</v>
      </c>
      <c r="G57" s="113" t="s">
        <v>115</v>
      </c>
      <c r="H57" s="113" t="s">
        <v>1662</v>
      </c>
      <c r="I57" s="113">
        <f>VLOOKUP(B57,'All Results'!$B$4:$O$1234,12,FALSE)</f>
        <v>0.97599999999999998</v>
      </c>
      <c r="J57" s="113">
        <f>VLOOKUP(B57,'All Results'!$B$4:$O$1234,13,FALSE)</f>
        <v>1.1200000000000001</v>
      </c>
      <c r="K57" s="113">
        <f>VLOOKUP(B57,'All Results'!$B$4:$O$1234,14,FALSE)</f>
        <v>-2.3699999999999999E-2</v>
      </c>
      <c r="S57" s="130"/>
    </row>
    <row r="58" spans="2:19" x14ac:dyDescent="0.25">
      <c r="B58" s="87" t="str">
        <f t="shared" si="0"/>
        <v>SCECFLMFmExCZ05</v>
      </c>
      <c r="C58" s="113" t="s">
        <v>118</v>
      </c>
      <c r="D58" s="113" t="s">
        <v>130</v>
      </c>
      <c r="E58" s="113" t="s">
        <v>1650</v>
      </c>
      <c r="F58" s="113" t="s">
        <v>72</v>
      </c>
      <c r="G58" s="113" t="s">
        <v>104</v>
      </c>
      <c r="H58" s="113" t="s">
        <v>1662</v>
      </c>
      <c r="I58" s="113">
        <f>VLOOKUP(B58,'All Results'!$B$4:$O$1234,12,FALSE)</f>
        <v>0.98599999999999999</v>
      </c>
      <c r="J58" s="113">
        <f>VLOOKUP(B58,'All Results'!$B$4:$O$1234,13,FALSE)</f>
        <v>1</v>
      </c>
      <c r="K58" s="113">
        <f>VLOOKUP(B58,'All Results'!$B$4:$O$1234,14,FALSE)</f>
        <v>-2.8199999999999999E-2</v>
      </c>
      <c r="S58" s="130"/>
    </row>
    <row r="59" spans="2:19" x14ac:dyDescent="0.25">
      <c r="B59" s="87" t="str">
        <f t="shared" si="0"/>
        <v>SCECFLMFmExCZ06</v>
      </c>
      <c r="C59" s="113" t="s">
        <v>118</v>
      </c>
      <c r="D59" s="113" t="s">
        <v>130</v>
      </c>
      <c r="E59" s="113" t="s">
        <v>1650</v>
      </c>
      <c r="F59" s="113" t="s">
        <v>72</v>
      </c>
      <c r="G59" s="113" t="s">
        <v>105</v>
      </c>
      <c r="H59" s="113" t="s">
        <v>1662</v>
      </c>
      <c r="I59" s="113">
        <f>VLOOKUP(B59,'All Results'!$B$4:$O$1234,12,FALSE)</f>
        <v>1</v>
      </c>
      <c r="J59" s="113">
        <f>VLOOKUP(B59,'All Results'!$B$4:$O$1234,13,FALSE)</f>
        <v>1.25</v>
      </c>
      <c r="K59" s="113">
        <f>VLOOKUP(B59,'All Results'!$B$4:$O$1234,14,FALSE)</f>
        <v>-1.4200000000000001E-2</v>
      </c>
      <c r="S59" s="130"/>
    </row>
    <row r="60" spans="2:19" x14ac:dyDescent="0.25">
      <c r="B60" s="87" t="str">
        <f t="shared" si="0"/>
        <v>SCECFLMFmExCZ08</v>
      </c>
      <c r="C60" s="113" t="s">
        <v>118</v>
      </c>
      <c r="D60" s="113" t="s">
        <v>130</v>
      </c>
      <c r="E60" s="113" t="s">
        <v>1650</v>
      </c>
      <c r="F60" s="113" t="s">
        <v>72</v>
      </c>
      <c r="G60" s="113" t="s">
        <v>107</v>
      </c>
      <c r="H60" s="113" t="s">
        <v>1662</v>
      </c>
      <c r="I60" s="113">
        <f>VLOOKUP(B60,'All Results'!$B$4:$O$1234,12,FALSE)</f>
        <v>1.04</v>
      </c>
      <c r="J60" s="113">
        <f>VLOOKUP(B60,'All Results'!$B$4:$O$1234,13,FALSE)</f>
        <v>1.39</v>
      </c>
      <c r="K60" s="113">
        <f>VLOOKUP(B60,'All Results'!$B$4:$O$1234,14,FALSE)</f>
        <v>-1.21E-2</v>
      </c>
      <c r="S60" s="130"/>
    </row>
    <row r="61" spans="2:19" x14ac:dyDescent="0.25">
      <c r="B61" s="87" t="str">
        <f t="shared" si="0"/>
        <v>SCECFLMFmExCZ09</v>
      </c>
      <c r="C61" s="113" t="s">
        <v>118</v>
      </c>
      <c r="D61" s="113" t="s">
        <v>130</v>
      </c>
      <c r="E61" s="113" t="s">
        <v>1650</v>
      </c>
      <c r="F61" s="113" t="s">
        <v>72</v>
      </c>
      <c r="G61" s="113" t="s">
        <v>108</v>
      </c>
      <c r="H61" s="113" t="s">
        <v>1662</v>
      </c>
      <c r="I61" s="113">
        <f>VLOOKUP(B61,'All Results'!$B$4:$O$1234,12,FALSE)</f>
        <v>1.0900000000000001</v>
      </c>
      <c r="J61" s="113">
        <f>VLOOKUP(B61,'All Results'!$B$4:$O$1234,13,FALSE)</f>
        <v>1.43</v>
      </c>
      <c r="K61" s="113">
        <f>VLOOKUP(B61,'All Results'!$B$4:$O$1234,14,FALSE)</f>
        <v>-1.3299999999999999E-2</v>
      </c>
      <c r="S61" s="130"/>
    </row>
    <row r="62" spans="2:19" x14ac:dyDescent="0.25">
      <c r="B62" s="87" t="str">
        <f t="shared" si="0"/>
        <v>SCECFLMFmExCZ10</v>
      </c>
      <c r="C62" s="113" t="s">
        <v>118</v>
      </c>
      <c r="D62" s="113" t="s">
        <v>130</v>
      </c>
      <c r="E62" s="113" t="s">
        <v>1650</v>
      </c>
      <c r="F62" s="113" t="s">
        <v>72</v>
      </c>
      <c r="G62" s="113" t="s">
        <v>109</v>
      </c>
      <c r="H62" s="113" t="s">
        <v>1662</v>
      </c>
      <c r="I62" s="113">
        <f>VLOOKUP(B62,'All Results'!$B$4:$O$1234,12,FALSE)</f>
        <v>1.0900000000000001</v>
      </c>
      <c r="J62" s="113">
        <f>VLOOKUP(B62,'All Results'!$B$4:$O$1234,13,FALSE)</f>
        <v>1.8</v>
      </c>
      <c r="K62" s="113">
        <f>VLOOKUP(B62,'All Results'!$B$4:$O$1234,14,FALSE)</f>
        <v>-1.4800000000000001E-2</v>
      </c>
      <c r="S62" s="130"/>
    </row>
    <row r="63" spans="2:19" x14ac:dyDescent="0.25">
      <c r="B63" s="87" t="str">
        <f t="shared" si="0"/>
        <v>SCECFLMFmExCZ13</v>
      </c>
      <c r="C63" s="113" t="s">
        <v>118</v>
      </c>
      <c r="D63" s="113" t="s">
        <v>130</v>
      </c>
      <c r="E63" s="113" t="s">
        <v>1650</v>
      </c>
      <c r="F63" s="113" t="s">
        <v>72</v>
      </c>
      <c r="G63" s="113" t="s">
        <v>112</v>
      </c>
      <c r="H63" s="113" t="s">
        <v>1662</v>
      </c>
      <c r="I63" s="113">
        <f>VLOOKUP(B63,'All Results'!$B$4:$O$1234,12,FALSE)</f>
        <v>1.1000000000000001</v>
      </c>
      <c r="J63" s="113">
        <f>VLOOKUP(B63,'All Results'!$B$4:$O$1234,13,FALSE)</f>
        <v>1.77</v>
      </c>
      <c r="K63" s="113">
        <f>VLOOKUP(B63,'All Results'!$B$4:$O$1234,14,FALSE)</f>
        <v>-1.6500000000000001E-2</v>
      </c>
      <c r="S63" s="130"/>
    </row>
    <row r="64" spans="2:19" x14ac:dyDescent="0.25">
      <c r="B64" s="87" t="str">
        <f t="shared" si="0"/>
        <v>SCECFLMFmExCZ14</v>
      </c>
      <c r="C64" s="113" t="s">
        <v>118</v>
      </c>
      <c r="D64" s="113" t="s">
        <v>130</v>
      </c>
      <c r="E64" s="113" t="s">
        <v>1650</v>
      </c>
      <c r="F64" s="113" t="s">
        <v>72</v>
      </c>
      <c r="G64" s="113" t="s">
        <v>113</v>
      </c>
      <c r="H64" s="113" t="s">
        <v>1662</v>
      </c>
      <c r="I64" s="113">
        <f>VLOOKUP(B64,'All Results'!$B$4:$O$1234,12,FALSE)</f>
        <v>1.1100000000000001</v>
      </c>
      <c r="J64" s="113">
        <f>VLOOKUP(B64,'All Results'!$B$4:$O$1234,13,FALSE)</f>
        <v>1.59</v>
      </c>
      <c r="K64" s="113">
        <f>VLOOKUP(B64,'All Results'!$B$4:$O$1234,14,FALSE)</f>
        <v>-1.6E-2</v>
      </c>
      <c r="S64" s="130"/>
    </row>
    <row r="65" spans="2:19" x14ac:dyDescent="0.25">
      <c r="B65" s="87" t="str">
        <f t="shared" si="0"/>
        <v>SCECFLMFmExCZ15</v>
      </c>
      <c r="C65" s="113" t="s">
        <v>118</v>
      </c>
      <c r="D65" s="113" t="s">
        <v>130</v>
      </c>
      <c r="E65" s="113" t="s">
        <v>1650</v>
      </c>
      <c r="F65" s="113" t="s">
        <v>72</v>
      </c>
      <c r="G65" s="113" t="s">
        <v>114</v>
      </c>
      <c r="H65" s="113" t="s">
        <v>1662</v>
      </c>
      <c r="I65" s="113">
        <f>VLOOKUP(B65,'All Results'!$B$4:$O$1234,12,FALSE)</f>
        <v>1.21</v>
      </c>
      <c r="J65" s="113">
        <f>VLOOKUP(B65,'All Results'!$B$4:$O$1234,13,FALSE)</f>
        <v>1.61</v>
      </c>
      <c r="K65" s="113">
        <f>VLOOKUP(B65,'All Results'!$B$4:$O$1234,14,FALSE)</f>
        <v>-7.3000000000000001E-3</v>
      </c>
      <c r="S65" s="130"/>
    </row>
    <row r="66" spans="2:19" x14ac:dyDescent="0.25">
      <c r="B66" s="87" t="str">
        <f t="shared" si="0"/>
        <v>SCECFLMFmExCZ16</v>
      </c>
      <c r="C66" s="113" t="s">
        <v>118</v>
      </c>
      <c r="D66" s="113" t="s">
        <v>130</v>
      </c>
      <c r="E66" s="113" t="s">
        <v>1650</v>
      </c>
      <c r="F66" s="113" t="s">
        <v>72</v>
      </c>
      <c r="G66" s="113" t="s">
        <v>115</v>
      </c>
      <c r="H66" s="113" t="s">
        <v>1662</v>
      </c>
      <c r="I66" s="113">
        <f>VLOOKUP(B66,'All Results'!$B$4:$O$1234,12,FALSE)</f>
        <v>1.02</v>
      </c>
      <c r="J66" s="113">
        <f>VLOOKUP(B66,'All Results'!$B$4:$O$1234,13,FALSE)</f>
        <v>1.44</v>
      </c>
      <c r="K66" s="113">
        <f>VLOOKUP(B66,'All Results'!$B$4:$O$1234,14,FALSE)</f>
        <v>-2.0400000000000001E-2</v>
      </c>
      <c r="S66" s="130"/>
    </row>
    <row r="67" spans="2:19" x14ac:dyDescent="0.25">
      <c r="B67" s="87" t="str">
        <f t="shared" si="0"/>
        <v>SCECFLMFmNewCZ05</v>
      </c>
      <c r="C67" s="113" t="s">
        <v>118</v>
      </c>
      <c r="D67" s="113" t="s">
        <v>130</v>
      </c>
      <c r="E67" s="113" t="s">
        <v>1650</v>
      </c>
      <c r="F67" s="113" t="s">
        <v>75</v>
      </c>
      <c r="G67" s="113" t="s">
        <v>104</v>
      </c>
      <c r="H67" s="113" t="s">
        <v>1662</v>
      </c>
      <c r="I67" s="113">
        <f>VLOOKUP(B67,'All Results'!$B$4:$O$1234,12,FALSE)</f>
        <v>1.02</v>
      </c>
      <c r="J67" s="113">
        <f>VLOOKUP(B67,'All Results'!$B$4:$O$1234,13,FALSE)</f>
        <v>1.23</v>
      </c>
      <c r="K67" s="113">
        <f>VLOOKUP(B67,'All Results'!$B$4:$O$1234,14,FALSE)</f>
        <v>-1.32E-2</v>
      </c>
      <c r="S67" s="130"/>
    </row>
    <row r="68" spans="2:19" x14ac:dyDescent="0.25">
      <c r="B68" s="87" t="str">
        <f t="shared" si="0"/>
        <v>SCECFLMFmNewCZ06</v>
      </c>
      <c r="C68" s="113" t="s">
        <v>118</v>
      </c>
      <c r="D68" s="113" t="s">
        <v>130</v>
      </c>
      <c r="E68" s="113" t="s">
        <v>1650</v>
      </c>
      <c r="F68" s="113" t="s">
        <v>75</v>
      </c>
      <c r="G68" s="113" t="s">
        <v>105</v>
      </c>
      <c r="H68" s="113" t="s">
        <v>1662</v>
      </c>
      <c r="I68" s="113">
        <f>VLOOKUP(B68,'All Results'!$B$4:$O$1234,12,FALSE)</f>
        <v>1.04</v>
      </c>
      <c r="J68" s="113">
        <f>VLOOKUP(B68,'All Results'!$B$4:$O$1234,13,FALSE)</f>
        <v>1.43</v>
      </c>
      <c r="K68" s="113">
        <f>VLOOKUP(B68,'All Results'!$B$4:$O$1234,14,FALSE)</f>
        <v>-1.26E-2</v>
      </c>
      <c r="S68" s="130"/>
    </row>
    <row r="69" spans="2:19" x14ac:dyDescent="0.25">
      <c r="B69" s="87" t="str">
        <f t="shared" ref="B69:B132" si="1">D69&amp;C69&amp;E69&amp;F69&amp;G69</f>
        <v>SCECFLMFmNewCZ08</v>
      </c>
      <c r="C69" s="113" t="s">
        <v>118</v>
      </c>
      <c r="D69" s="113" t="s">
        <v>130</v>
      </c>
      <c r="E69" s="113" t="s">
        <v>1650</v>
      </c>
      <c r="F69" s="113" t="s">
        <v>75</v>
      </c>
      <c r="G69" s="113" t="s">
        <v>107</v>
      </c>
      <c r="H69" s="113" t="s">
        <v>1662</v>
      </c>
      <c r="I69" s="113">
        <f>VLOOKUP(B69,'All Results'!$B$4:$O$1234,12,FALSE)</f>
        <v>1.1100000000000001</v>
      </c>
      <c r="J69" s="113">
        <f>VLOOKUP(B69,'All Results'!$B$4:$O$1234,13,FALSE)</f>
        <v>1.25</v>
      </c>
      <c r="K69" s="113">
        <f>VLOOKUP(B69,'All Results'!$B$4:$O$1234,14,FALSE)</f>
        <v>-8.2500000000000004E-3</v>
      </c>
      <c r="S69" s="130"/>
    </row>
    <row r="70" spans="2:19" x14ac:dyDescent="0.25">
      <c r="B70" s="87" t="str">
        <f t="shared" si="1"/>
        <v>SCECFLMFmNewCZ09</v>
      </c>
      <c r="C70" s="113" t="s">
        <v>118</v>
      </c>
      <c r="D70" s="113" t="s">
        <v>130</v>
      </c>
      <c r="E70" s="113" t="s">
        <v>1650</v>
      </c>
      <c r="F70" s="113" t="s">
        <v>75</v>
      </c>
      <c r="G70" s="113" t="s">
        <v>108</v>
      </c>
      <c r="H70" s="113" t="s">
        <v>1662</v>
      </c>
      <c r="I70" s="113">
        <f>VLOOKUP(B70,'All Results'!$B$4:$O$1234,12,FALSE)</f>
        <v>1.1000000000000001</v>
      </c>
      <c r="J70" s="113">
        <f>VLOOKUP(B70,'All Results'!$B$4:$O$1234,13,FALSE)</f>
        <v>1.37</v>
      </c>
      <c r="K70" s="113">
        <f>VLOOKUP(B70,'All Results'!$B$4:$O$1234,14,FALSE)</f>
        <v>-1.04E-2</v>
      </c>
      <c r="S70" s="130"/>
    </row>
    <row r="71" spans="2:19" x14ac:dyDescent="0.25">
      <c r="B71" s="87" t="str">
        <f t="shared" si="1"/>
        <v>SCECFLMFmNewCZ10</v>
      </c>
      <c r="C71" s="113" t="s">
        <v>118</v>
      </c>
      <c r="D71" s="113" t="s">
        <v>130</v>
      </c>
      <c r="E71" s="113" t="s">
        <v>1650</v>
      </c>
      <c r="F71" s="113" t="s">
        <v>75</v>
      </c>
      <c r="G71" s="113" t="s">
        <v>109</v>
      </c>
      <c r="H71" s="113" t="s">
        <v>1662</v>
      </c>
      <c r="I71" s="113">
        <f>VLOOKUP(B71,'All Results'!$B$4:$O$1234,12,FALSE)</f>
        <v>1.0900000000000001</v>
      </c>
      <c r="J71" s="113">
        <f>VLOOKUP(B71,'All Results'!$B$4:$O$1234,13,FALSE)</f>
        <v>1.51</v>
      </c>
      <c r="K71" s="113">
        <f>VLOOKUP(B71,'All Results'!$B$4:$O$1234,14,FALSE)</f>
        <v>-8.6999999999999994E-3</v>
      </c>
      <c r="S71" s="130"/>
    </row>
    <row r="72" spans="2:19" x14ac:dyDescent="0.25">
      <c r="B72" s="87" t="str">
        <f t="shared" si="1"/>
        <v>SCECFLMFmNewCZ13</v>
      </c>
      <c r="C72" s="113" t="s">
        <v>118</v>
      </c>
      <c r="D72" s="113" t="s">
        <v>130</v>
      </c>
      <c r="E72" s="113" t="s">
        <v>1650</v>
      </c>
      <c r="F72" s="113" t="s">
        <v>75</v>
      </c>
      <c r="G72" s="113" t="s">
        <v>112</v>
      </c>
      <c r="H72" s="113" t="s">
        <v>1662</v>
      </c>
      <c r="I72" s="113">
        <f>VLOOKUP(B72,'All Results'!$B$4:$O$1234,12,FALSE)</f>
        <v>1.0900000000000001</v>
      </c>
      <c r="J72" s="113">
        <f>VLOOKUP(B72,'All Results'!$B$4:$O$1234,13,FALSE)</f>
        <v>1.44</v>
      </c>
      <c r="K72" s="113">
        <f>VLOOKUP(B72,'All Results'!$B$4:$O$1234,14,FALSE)</f>
        <v>-1.3899999999999999E-2</v>
      </c>
      <c r="S72" s="130"/>
    </row>
    <row r="73" spans="2:19" x14ac:dyDescent="0.25">
      <c r="B73" s="87" t="str">
        <f t="shared" si="1"/>
        <v>SCECFLMFmNewCZ14</v>
      </c>
      <c r="C73" s="113" t="s">
        <v>118</v>
      </c>
      <c r="D73" s="113" t="s">
        <v>130</v>
      </c>
      <c r="E73" s="113" t="s">
        <v>1650</v>
      </c>
      <c r="F73" s="113" t="s">
        <v>75</v>
      </c>
      <c r="G73" s="113" t="s">
        <v>113</v>
      </c>
      <c r="H73" s="113" t="s">
        <v>1662</v>
      </c>
      <c r="I73" s="113">
        <f>VLOOKUP(B73,'All Results'!$B$4:$O$1234,12,FALSE)</f>
        <v>1.08</v>
      </c>
      <c r="J73" s="113">
        <f>VLOOKUP(B73,'All Results'!$B$4:$O$1234,13,FALSE)</f>
        <v>1.3</v>
      </c>
      <c r="K73" s="113">
        <f>VLOOKUP(B73,'All Results'!$B$4:$O$1234,14,FALSE)</f>
        <v>-1.5599999999999999E-2</v>
      </c>
      <c r="S73" s="130"/>
    </row>
    <row r="74" spans="2:19" x14ac:dyDescent="0.25">
      <c r="B74" s="87" t="str">
        <f t="shared" si="1"/>
        <v>SCECFLMFmNewCZ15</v>
      </c>
      <c r="C74" s="113" t="s">
        <v>118</v>
      </c>
      <c r="D74" s="113" t="s">
        <v>130</v>
      </c>
      <c r="E74" s="113" t="s">
        <v>1650</v>
      </c>
      <c r="F74" s="113" t="s">
        <v>75</v>
      </c>
      <c r="G74" s="113" t="s">
        <v>114</v>
      </c>
      <c r="H74" s="113" t="s">
        <v>1662</v>
      </c>
      <c r="I74" s="113">
        <f>VLOOKUP(B74,'All Results'!$B$4:$O$1234,12,FALSE)</f>
        <v>1.1399999999999999</v>
      </c>
      <c r="J74" s="113">
        <f>VLOOKUP(B74,'All Results'!$B$4:$O$1234,13,FALSE)</f>
        <v>1.38</v>
      </c>
      <c r="K74" s="113">
        <f>VLOOKUP(B74,'All Results'!$B$4:$O$1234,14,FALSE)</f>
        <v>-6.7099999999999998E-3</v>
      </c>
      <c r="S74" s="130"/>
    </row>
    <row r="75" spans="2:19" x14ac:dyDescent="0.25">
      <c r="B75" s="87" t="str">
        <f t="shared" si="1"/>
        <v>SCECFLMFmNewCZ16</v>
      </c>
      <c r="C75" s="113" t="s">
        <v>118</v>
      </c>
      <c r="D75" s="113" t="s">
        <v>130</v>
      </c>
      <c r="E75" s="113" t="s">
        <v>1650</v>
      </c>
      <c r="F75" s="113" t="s">
        <v>75</v>
      </c>
      <c r="G75" s="113" t="s">
        <v>115</v>
      </c>
      <c r="H75" s="113" t="s">
        <v>1662</v>
      </c>
      <c r="I75" s="113">
        <f>VLOOKUP(B75,'All Results'!$B$4:$O$1234,12,FALSE)</f>
        <v>1.02</v>
      </c>
      <c r="J75" s="113">
        <f>VLOOKUP(B75,'All Results'!$B$4:$O$1234,13,FALSE)</f>
        <v>1.36</v>
      </c>
      <c r="K75" s="113">
        <f>VLOOKUP(B75,'All Results'!$B$4:$O$1234,14,FALSE)</f>
        <v>-2.1000000000000001E-2</v>
      </c>
      <c r="S75" s="130"/>
    </row>
    <row r="76" spans="2:19" x14ac:dyDescent="0.25">
      <c r="B76" s="87" t="str">
        <f t="shared" si="1"/>
        <v>SDGCFLSFmExCZ06</v>
      </c>
      <c r="C76" s="113" t="s">
        <v>118</v>
      </c>
      <c r="D76" s="113" t="s">
        <v>131</v>
      </c>
      <c r="E76" s="113" t="s">
        <v>1649</v>
      </c>
      <c r="F76" s="113" t="s">
        <v>72</v>
      </c>
      <c r="G76" s="113" t="s">
        <v>105</v>
      </c>
      <c r="H76" s="113" t="s">
        <v>1662</v>
      </c>
      <c r="I76" s="113">
        <f>VLOOKUP(B76,'All Results'!$B$4:$O$1234,12,FALSE)</f>
        <v>1.03</v>
      </c>
      <c r="J76" s="113">
        <f>VLOOKUP(B76,'All Results'!$B$4:$O$1234,13,FALSE)</f>
        <v>1.48</v>
      </c>
      <c r="K76" s="113">
        <f>VLOOKUP(B76,'All Results'!$B$4:$O$1234,14,FALSE)</f>
        <v>-1.72E-2</v>
      </c>
      <c r="S76" s="130"/>
    </row>
    <row r="77" spans="2:19" x14ac:dyDescent="0.25">
      <c r="B77" s="87" t="str">
        <f t="shared" si="1"/>
        <v>SDGCFLSFmExCZ07</v>
      </c>
      <c r="C77" s="113" t="s">
        <v>118</v>
      </c>
      <c r="D77" s="113" t="s">
        <v>131</v>
      </c>
      <c r="E77" s="113" t="s">
        <v>1649</v>
      </c>
      <c r="F77" s="113" t="s">
        <v>72</v>
      </c>
      <c r="G77" s="113" t="s">
        <v>106</v>
      </c>
      <c r="H77" s="113" t="s">
        <v>1662</v>
      </c>
      <c r="I77" s="113">
        <f>VLOOKUP(B77,'All Results'!$B$4:$O$1234,12,FALSE)</f>
        <v>1.01</v>
      </c>
      <c r="J77" s="113">
        <f>VLOOKUP(B77,'All Results'!$B$4:$O$1234,13,FALSE)</f>
        <v>1.29</v>
      </c>
      <c r="K77" s="113">
        <f>VLOOKUP(B77,'All Results'!$B$4:$O$1234,14,FALSE)</f>
        <v>-1.6299999999999999E-2</v>
      </c>
      <c r="S77" s="130"/>
    </row>
    <row r="78" spans="2:19" x14ac:dyDescent="0.25">
      <c r="B78" s="87" t="str">
        <f t="shared" si="1"/>
        <v>SDGCFLSFmExCZ08</v>
      </c>
      <c r="C78" s="113" t="s">
        <v>118</v>
      </c>
      <c r="D78" s="113" t="s">
        <v>131</v>
      </c>
      <c r="E78" s="113" t="s">
        <v>1649</v>
      </c>
      <c r="F78" s="113" t="s">
        <v>72</v>
      </c>
      <c r="G78" s="113" t="s">
        <v>107</v>
      </c>
      <c r="H78" s="113" t="s">
        <v>1662</v>
      </c>
      <c r="I78" s="113">
        <f>VLOOKUP(B78,'All Results'!$B$4:$O$1234,12,FALSE)</f>
        <v>1.1000000000000001</v>
      </c>
      <c r="J78" s="113">
        <f>VLOOKUP(B78,'All Results'!$B$4:$O$1234,13,FALSE)</f>
        <v>1.67</v>
      </c>
      <c r="K78" s="113">
        <f>VLOOKUP(B78,'All Results'!$B$4:$O$1234,14,FALSE)</f>
        <v>-1.66E-2</v>
      </c>
      <c r="S78" s="130"/>
    </row>
    <row r="79" spans="2:19" x14ac:dyDescent="0.25">
      <c r="B79" s="87" t="str">
        <f t="shared" si="1"/>
        <v>SDGCFLSFmExCZ10</v>
      </c>
      <c r="C79" s="113" t="s">
        <v>118</v>
      </c>
      <c r="D79" s="113" t="s">
        <v>131</v>
      </c>
      <c r="E79" s="113" t="s">
        <v>1649</v>
      </c>
      <c r="F79" s="113" t="s">
        <v>72</v>
      </c>
      <c r="G79" s="113" t="s">
        <v>109</v>
      </c>
      <c r="H79" s="113" t="s">
        <v>1662</v>
      </c>
      <c r="I79" s="113">
        <f>VLOOKUP(B79,'All Results'!$B$4:$O$1234,12,FALSE)</f>
        <v>1.06</v>
      </c>
      <c r="J79" s="113">
        <f>VLOOKUP(B79,'All Results'!$B$4:$O$1234,13,FALSE)</f>
        <v>1.68</v>
      </c>
      <c r="K79" s="113">
        <f>VLOOKUP(B79,'All Results'!$B$4:$O$1234,14,FALSE)</f>
        <v>-2.1899999999999999E-2</v>
      </c>
      <c r="S79" s="130"/>
    </row>
    <row r="80" spans="2:19" x14ac:dyDescent="0.25">
      <c r="B80" s="87" t="str">
        <f t="shared" si="1"/>
        <v>SDGCFLSFmExCZ14</v>
      </c>
      <c r="C80" s="113" t="s">
        <v>118</v>
      </c>
      <c r="D80" s="113" t="s">
        <v>131</v>
      </c>
      <c r="E80" s="113" t="s">
        <v>1649</v>
      </c>
      <c r="F80" s="113" t="s">
        <v>72</v>
      </c>
      <c r="G80" s="113" t="s">
        <v>113</v>
      </c>
      <c r="H80" s="113" t="s">
        <v>1662</v>
      </c>
      <c r="I80" s="113">
        <f>VLOOKUP(B80,'All Results'!$B$4:$O$1234,12,FALSE)</f>
        <v>1.0900000000000001</v>
      </c>
      <c r="J80" s="113">
        <f>VLOOKUP(B80,'All Results'!$B$4:$O$1234,13,FALSE)</f>
        <v>1.47</v>
      </c>
      <c r="K80" s="113">
        <f>VLOOKUP(B80,'All Results'!$B$4:$O$1234,14,FALSE)</f>
        <v>-2.3199999999999998E-2</v>
      </c>
      <c r="S80" s="130"/>
    </row>
    <row r="81" spans="2:19" x14ac:dyDescent="0.25">
      <c r="B81" s="87" t="str">
        <f t="shared" si="1"/>
        <v>SDGCFLSFmExCZ15</v>
      </c>
      <c r="C81" s="113" t="s">
        <v>118</v>
      </c>
      <c r="D81" s="113" t="s">
        <v>131</v>
      </c>
      <c r="E81" s="113" t="s">
        <v>1649</v>
      </c>
      <c r="F81" s="113" t="s">
        <v>72</v>
      </c>
      <c r="G81" s="113" t="s">
        <v>114</v>
      </c>
      <c r="H81" s="113" t="s">
        <v>1662</v>
      </c>
      <c r="I81" s="113">
        <f>VLOOKUP(B81,'All Results'!$B$4:$O$1234,12,FALSE)</f>
        <v>1.22</v>
      </c>
      <c r="J81" s="113">
        <f>VLOOKUP(B81,'All Results'!$B$4:$O$1234,13,FALSE)</f>
        <v>1.72</v>
      </c>
      <c r="K81" s="113">
        <f>VLOOKUP(B81,'All Results'!$B$4:$O$1234,14,FALSE)</f>
        <v>-1.04E-2</v>
      </c>
      <c r="S81" s="130"/>
    </row>
    <row r="82" spans="2:19" x14ac:dyDescent="0.25">
      <c r="B82" s="87" t="str">
        <f t="shared" si="1"/>
        <v>SDGCFLSFmNewCZ06</v>
      </c>
      <c r="C82" s="113" t="s">
        <v>118</v>
      </c>
      <c r="D82" s="113" t="s">
        <v>131</v>
      </c>
      <c r="E82" s="113" t="s">
        <v>1649</v>
      </c>
      <c r="F82" s="113" t="s">
        <v>75</v>
      </c>
      <c r="G82" s="113" t="s">
        <v>105</v>
      </c>
      <c r="H82" s="113" t="s">
        <v>1662</v>
      </c>
      <c r="I82" s="113">
        <f>VLOOKUP(B82,'All Results'!$B$4:$O$1234,12,FALSE)</f>
        <v>1.02</v>
      </c>
      <c r="J82" s="113">
        <f>VLOOKUP(B82,'All Results'!$B$4:$O$1234,13,FALSE)</f>
        <v>1.31</v>
      </c>
      <c r="K82" s="113">
        <f>VLOOKUP(B82,'All Results'!$B$4:$O$1234,14,FALSE)</f>
        <v>-1.7000000000000001E-2</v>
      </c>
      <c r="S82" s="130"/>
    </row>
    <row r="83" spans="2:19" x14ac:dyDescent="0.25">
      <c r="B83" s="87" t="str">
        <f t="shared" si="1"/>
        <v>SDGCFLSFmNewCZ07</v>
      </c>
      <c r="C83" s="113" t="s">
        <v>118</v>
      </c>
      <c r="D83" s="113" t="s">
        <v>131</v>
      </c>
      <c r="E83" s="113" t="s">
        <v>1649</v>
      </c>
      <c r="F83" s="113" t="s">
        <v>75</v>
      </c>
      <c r="G83" s="113" t="s">
        <v>106</v>
      </c>
      <c r="H83" s="113" t="s">
        <v>1662</v>
      </c>
      <c r="I83" s="113">
        <f>VLOOKUP(B83,'All Results'!$B$4:$O$1234,12,FALSE)</f>
        <v>1.03</v>
      </c>
      <c r="J83" s="113">
        <f>VLOOKUP(B83,'All Results'!$B$4:$O$1234,13,FALSE)</f>
        <v>1.1399999999999999</v>
      </c>
      <c r="K83" s="113">
        <f>VLOOKUP(B83,'All Results'!$B$4:$O$1234,14,FALSE)</f>
        <v>-1.5800000000000002E-2</v>
      </c>
      <c r="S83" s="130"/>
    </row>
    <row r="84" spans="2:19" x14ac:dyDescent="0.25">
      <c r="B84" s="87" t="str">
        <f t="shared" si="1"/>
        <v>SDGCFLSFmNewCZ08</v>
      </c>
      <c r="C84" s="113" t="s">
        <v>118</v>
      </c>
      <c r="D84" s="113" t="s">
        <v>131</v>
      </c>
      <c r="E84" s="113" t="s">
        <v>1649</v>
      </c>
      <c r="F84" s="113" t="s">
        <v>75</v>
      </c>
      <c r="G84" s="113" t="s">
        <v>107</v>
      </c>
      <c r="H84" s="113" t="s">
        <v>1662</v>
      </c>
      <c r="I84" s="113">
        <f>VLOOKUP(B84,'All Results'!$B$4:$O$1234,12,FALSE)</f>
        <v>1.0900000000000001</v>
      </c>
      <c r="J84" s="113">
        <f>VLOOKUP(B84,'All Results'!$B$4:$O$1234,13,FALSE)</f>
        <v>1.49</v>
      </c>
      <c r="K84" s="113">
        <f>VLOOKUP(B84,'All Results'!$B$4:$O$1234,14,FALSE)</f>
        <v>-1.41E-2</v>
      </c>
      <c r="S84" s="130"/>
    </row>
    <row r="85" spans="2:19" x14ac:dyDescent="0.25">
      <c r="B85" s="87" t="str">
        <f t="shared" si="1"/>
        <v>SDGCFLSFmNewCZ10</v>
      </c>
      <c r="C85" s="113" t="s">
        <v>118</v>
      </c>
      <c r="D85" s="113" t="s">
        <v>131</v>
      </c>
      <c r="E85" s="113" t="s">
        <v>1649</v>
      </c>
      <c r="F85" s="113" t="s">
        <v>75</v>
      </c>
      <c r="G85" s="113" t="s">
        <v>109</v>
      </c>
      <c r="H85" s="113" t="s">
        <v>1662</v>
      </c>
      <c r="I85" s="113">
        <f>VLOOKUP(B85,'All Results'!$B$4:$O$1234,12,FALSE)</f>
        <v>1.07</v>
      </c>
      <c r="J85" s="113">
        <f>VLOOKUP(B85,'All Results'!$B$4:$O$1234,13,FALSE)</f>
        <v>1.46</v>
      </c>
      <c r="K85" s="113">
        <f>VLOOKUP(B85,'All Results'!$B$4:$O$1234,14,FALSE)</f>
        <v>-2.07E-2</v>
      </c>
      <c r="S85" s="130"/>
    </row>
    <row r="86" spans="2:19" x14ac:dyDescent="0.25">
      <c r="B86" s="87" t="str">
        <f t="shared" si="1"/>
        <v>SDGCFLSFmNewCZ14</v>
      </c>
      <c r="C86" s="113" t="s">
        <v>118</v>
      </c>
      <c r="D86" s="113" t="s">
        <v>131</v>
      </c>
      <c r="E86" s="113" t="s">
        <v>1649</v>
      </c>
      <c r="F86" s="113" t="s">
        <v>75</v>
      </c>
      <c r="G86" s="113" t="s">
        <v>113</v>
      </c>
      <c r="H86" s="113" t="s">
        <v>1662</v>
      </c>
      <c r="I86" s="113">
        <f>VLOOKUP(B86,'All Results'!$B$4:$O$1234,12,FALSE)</f>
        <v>1.03</v>
      </c>
      <c r="J86" s="113">
        <f>VLOOKUP(B86,'All Results'!$B$4:$O$1234,13,FALSE)</f>
        <v>1.1100000000000001</v>
      </c>
      <c r="K86" s="113">
        <f>VLOOKUP(B86,'All Results'!$B$4:$O$1234,14,FALSE)</f>
        <v>-2.3400000000000001E-2</v>
      </c>
      <c r="S86" s="130"/>
    </row>
    <row r="87" spans="2:19" x14ac:dyDescent="0.25">
      <c r="B87" s="87" t="str">
        <f t="shared" si="1"/>
        <v>SDGCFLSFmNewCZ15</v>
      </c>
      <c r="C87" s="113" t="s">
        <v>118</v>
      </c>
      <c r="D87" s="113" t="s">
        <v>131</v>
      </c>
      <c r="E87" s="113" t="s">
        <v>1649</v>
      </c>
      <c r="F87" s="113" t="s">
        <v>75</v>
      </c>
      <c r="G87" s="113" t="s">
        <v>114</v>
      </c>
      <c r="H87" s="113" t="s">
        <v>1662</v>
      </c>
      <c r="I87" s="113">
        <f>VLOOKUP(B87,'All Results'!$B$4:$O$1234,12,FALSE)</f>
        <v>1.1000000000000001</v>
      </c>
      <c r="J87" s="113">
        <f>VLOOKUP(B87,'All Results'!$B$4:$O$1234,13,FALSE)</f>
        <v>1.29</v>
      </c>
      <c r="K87" s="113">
        <f>VLOOKUP(B87,'All Results'!$B$4:$O$1234,14,FALSE)</f>
        <v>-1.0699999999999999E-2</v>
      </c>
      <c r="S87" s="130"/>
    </row>
    <row r="88" spans="2:19" x14ac:dyDescent="0.25">
      <c r="B88" s="87" t="str">
        <f t="shared" si="1"/>
        <v>SDGCFLMFmExCZ06</v>
      </c>
      <c r="C88" s="113" t="s">
        <v>118</v>
      </c>
      <c r="D88" s="113" t="s">
        <v>131</v>
      </c>
      <c r="E88" s="113" t="s">
        <v>1650</v>
      </c>
      <c r="F88" s="113" t="s">
        <v>72</v>
      </c>
      <c r="G88" s="113" t="s">
        <v>105</v>
      </c>
      <c r="H88" s="113" t="s">
        <v>1662</v>
      </c>
      <c r="I88" s="113">
        <f>VLOOKUP(B88,'All Results'!$B$4:$O$1234,12,FALSE)</f>
        <v>1.01</v>
      </c>
      <c r="J88" s="113">
        <f>VLOOKUP(B88,'All Results'!$B$4:$O$1234,13,FALSE)</f>
        <v>1.31</v>
      </c>
      <c r="K88" s="113">
        <f>VLOOKUP(B88,'All Results'!$B$4:$O$1234,14,FALSE)</f>
        <v>-1.44E-2</v>
      </c>
      <c r="S88" s="130"/>
    </row>
    <row r="89" spans="2:19" x14ac:dyDescent="0.25">
      <c r="B89" s="87" t="str">
        <f t="shared" si="1"/>
        <v>SDGCFLMFmExCZ07</v>
      </c>
      <c r="C89" s="113" t="s">
        <v>118</v>
      </c>
      <c r="D89" s="113" t="s">
        <v>131</v>
      </c>
      <c r="E89" s="113" t="s">
        <v>1650</v>
      </c>
      <c r="F89" s="113" t="s">
        <v>72</v>
      </c>
      <c r="G89" s="113" t="s">
        <v>106</v>
      </c>
      <c r="H89" s="113" t="s">
        <v>1662</v>
      </c>
      <c r="I89" s="113">
        <f>VLOOKUP(B89,'All Results'!$B$4:$O$1234,12,FALSE)</f>
        <v>1.01</v>
      </c>
      <c r="J89" s="113">
        <f>VLOOKUP(B89,'All Results'!$B$4:$O$1234,13,FALSE)</f>
        <v>1.1499999999999999</v>
      </c>
      <c r="K89" s="113">
        <f>VLOOKUP(B89,'All Results'!$B$4:$O$1234,14,FALSE)</f>
        <v>-1.2500000000000001E-2</v>
      </c>
      <c r="S89" s="130"/>
    </row>
    <row r="90" spans="2:19" x14ac:dyDescent="0.25">
      <c r="B90" s="87" t="str">
        <f t="shared" si="1"/>
        <v>SDGCFLMFmExCZ08</v>
      </c>
      <c r="C90" s="113" t="s">
        <v>118</v>
      </c>
      <c r="D90" s="113" t="s">
        <v>131</v>
      </c>
      <c r="E90" s="113" t="s">
        <v>1650</v>
      </c>
      <c r="F90" s="113" t="s">
        <v>72</v>
      </c>
      <c r="G90" s="113" t="s">
        <v>107</v>
      </c>
      <c r="H90" s="113" t="s">
        <v>1662</v>
      </c>
      <c r="I90" s="113">
        <f>VLOOKUP(B90,'All Results'!$B$4:$O$1234,12,FALSE)</f>
        <v>1.08</v>
      </c>
      <c r="J90" s="113">
        <f>VLOOKUP(B90,'All Results'!$B$4:$O$1234,13,FALSE)</f>
        <v>1.4</v>
      </c>
      <c r="K90" s="113">
        <f>VLOOKUP(B90,'All Results'!$B$4:$O$1234,14,FALSE)</f>
        <v>-1.1299999999999999E-2</v>
      </c>
      <c r="S90" s="130"/>
    </row>
    <row r="91" spans="2:19" x14ac:dyDescent="0.25">
      <c r="B91" s="87" t="str">
        <f t="shared" si="1"/>
        <v>SDGCFLMFmExCZ10</v>
      </c>
      <c r="C91" s="113" t="s">
        <v>118</v>
      </c>
      <c r="D91" s="113" t="s">
        <v>131</v>
      </c>
      <c r="E91" s="113" t="s">
        <v>1650</v>
      </c>
      <c r="F91" s="113" t="s">
        <v>72</v>
      </c>
      <c r="G91" s="113" t="s">
        <v>109</v>
      </c>
      <c r="H91" s="113" t="s">
        <v>1662</v>
      </c>
      <c r="I91" s="113">
        <f>VLOOKUP(B91,'All Results'!$B$4:$O$1234,12,FALSE)</f>
        <v>1.06</v>
      </c>
      <c r="J91" s="113">
        <f>VLOOKUP(B91,'All Results'!$B$4:$O$1234,13,FALSE)</f>
        <v>1.68</v>
      </c>
      <c r="K91" s="113">
        <f>VLOOKUP(B91,'All Results'!$B$4:$O$1234,14,FALSE)</f>
        <v>-1.44E-2</v>
      </c>
      <c r="S91" s="130"/>
    </row>
    <row r="92" spans="2:19" x14ac:dyDescent="0.25">
      <c r="B92" s="87" t="str">
        <f t="shared" si="1"/>
        <v>SDGCFLMFmExCZ14</v>
      </c>
      <c r="C92" s="113" t="s">
        <v>118</v>
      </c>
      <c r="D92" s="113" t="s">
        <v>131</v>
      </c>
      <c r="E92" s="113" t="s">
        <v>1650</v>
      </c>
      <c r="F92" s="113" t="s">
        <v>72</v>
      </c>
      <c r="G92" s="113" t="s">
        <v>113</v>
      </c>
      <c r="H92" s="113" t="s">
        <v>1662</v>
      </c>
      <c r="I92" s="113">
        <f>VLOOKUP(B92,'All Results'!$B$4:$O$1234,12,FALSE)</f>
        <v>1.1100000000000001</v>
      </c>
      <c r="J92" s="113">
        <f>VLOOKUP(B92,'All Results'!$B$4:$O$1234,13,FALSE)</f>
        <v>1.51</v>
      </c>
      <c r="K92" s="113">
        <f>VLOOKUP(B92,'All Results'!$B$4:$O$1234,14,FALSE)</f>
        <v>-1.7100000000000001E-2</v>
      </c>
      <c r="S92" s="130"/>
    </row>
    <row r="93" spans="2:19" x14ac:dyDescent="0.25">
      <c r="B93" s="87" t="str">
        <f t="shared" si="1"/>
        <v>SDGCFLMFmExCZ15</v>
      </c>
      <c r="C93" s="113" t="s">
        <v>118</v>
      </c>
      <c r="D93" s="113" t="s">
        <v>131</v>
      </c>
      <c r="E93" s="113" t="s">
        <v>1650</v>
      </c>
      <c r="F93" s="113" t="s">
        <v>72</v>
      </c>
      <c r="G93" s="113" t="s">
        <v>114</v>
      </c>
      <c r="H93" s="113" t="s">
        <v>1662</v>
      </c>
      <c r="I93" s="113">
        <f>VLOOKUP(B93,'All Results'!$B$4:$O$1234,12,FALSE)</f>
        <v>1.21</v>
      </c>
      <c r="J93" s="113">
        <f>VLOOKUP(B93,'All Results'!$B$4:$O$1234,13,FALSE)</f>
        <v>1.58</v>
      </c>
      <c r="K93" s="113">
        <f>VLOOKUP(B93,'All Results'!$B$4:$O$1234,14,FALSE)</f>
        <v>-7.0299999999999998E-3</v>
      </c>
      <c r="S93" s="130"/>
    </row>
    <row r="94" spans="2:19" x14ac:dyDescent="0.25">
      <c r="B94" s="87" t="str">
        <f t="shared" si="1"/>
        <v>SDGCFLMFmNewCZ06</v>
      </c>
      <c r="C94" s="113" t="s">
        <v>118</v>
      </c>
      <c r="D94" s="113" t="s">
        <v>131</v>
      </c>
      <c r="E94" s="113" t="s">
        <v>1650</v>
      </c>
      <c r="F94" s="113" t="s">
        <v>75</v>
      </c>
      <c r="G94" s="113" t="s">
        <v>105</v>
      </c>
      <c r="H94" s="113" t="s">
        <v>1662</v>
      </c>
      <c r="I94" s="113">
        <f>VLOOKUP(B94,'All Results'!$B$4:$O$1234,12,FALSE)</f>
        <v>1.05</v>
      </c>
      <c r="J94" s="113">
        <f>VLOOKUP(B94,'All Results'!$B$4:$O$1234,13,FALSE)</f>
        <v>1.48</v>
      </c>
      <c r="K94" s="113">
        <f>VLOOKUP(B94,'All Results'!$B$4:$O$1234,14,FALSE)</f>
        <v>-1.26E-2</v>
      </c>
      <c r="S94" s="130"/>
    </row>
    <row r="95" spans="2:19" x14ac:dyDescent="0.25">
      <c r="B95" s="87" t="str">
        <f t="shared" si="1"/>
        <v>SDGCFLMFmNewCZ07</v>
      </c>
      <c r="C95" s="113" t="s">
        <v>118</v>
      </c>
      <c r="D95" s="113" t="s">
        <v>131</v>
      </c>
      <c r="E95" s="113" t="s">
        <v>1650</v>
      </c>
      <c r="F95" s="113" t="s">
        <v>75</v>
      </c>
      <c r="G95" s="113" t="s">
        <v>106</v>
      </c>
      <c r="H95" s="113" t="s">
        <v>1662</v>
      </c>
      <c r="I95" s="113">
        <f>VLOOKUP(B95,'All Results'!$B$4:$O$1234,12,FALSE)</f>
        <v>1.08</v>
      </c>
      <c r="J95" s="113">
        <f>VLOOKUP(B95,'All Results'!$B$4:$O$1234,13,FALSE)</f>
        <v>1.31</v>
      </c>
      <c r="K95" s="113">
        <f>VLOOKUP(B95,'All Results'!$B$4:$O$1234,14,FALSE)</f>
        <v>-1.11E-2</v>
      </c>
      <c r="S95" s="130"/>
    </row>
    <row r="96" spans="2:19" x14ac:dyDescent="0.25">
      <c r="B96" s="87" t="str">
        <f t="shared" si="1"/>
        <v>SDGCFLMFmNewCZ08</v>
      </c>
      <c r="C96" s="113" t="s">
        <v>118</v>
      </c>
      <c r="D96" s="113" t="s">
        <v>131</v>
      </c>
      <c r="E96" s="113" t="s">
        <v>1650</v>
      </c>
      <c r="F96" s="113" t="s">
        <v>75</v>
      </c>
      <c r="G96" s="113" t="s">
        <v>107</v>
      </c>
      <c r="H96" s="113" t="s">
        <v>1662</v>
      </c>
      <c r="I96" s="113">
        <f>VLOOKUP(B96,'All Results'!$B$4:$O$1234,12,FALSE)</f>
        <v>1.1200000000000001</v>
      </c>
      <c r="J96" s="113">
        <f>VLOOKUP(B96,'All Results'!$B$4:$O$1234,13,FALSE)</f>
        <v>1.27</v>
      </c>
      <c r="K96" s="113">
        <f>VLOOKUP(B96,'All Results'!$B$4:$O$1234,14,FALSE)</f>
        <v>-8.2100000000000003E-3</v>
      </c>
      <c r="S96" s="130"/>
    </row>
    <row r="97" spans="2:19" x14ac:dyDescent="0.25">
      <c r="B97" s="87" t="str">
        <f t="shared" si="1"/>
        <v>SDGCFLMFmNewCZ10</v>
      </c>
      <c r="C97" s="113" t="s">
        <v>118</v>
      </c>
      <c r="D97" s="113" t="s">
        <v>131</v>
      </c>
      <c r="E97" s="113" t="s">
        <v>1650</v>
      </c>
      <c r="F97" s="113" t="s">
        <v>75</v>
      </c>
      <c r="G97" s="113" t="s">
        <v>109</v>
      </c>
      <c r="H97" s="113" t="s">
        <v>1662</v>
      </c>
      <c r="I97" s="113">
        <f>VLOOKUP(B97,'All Results'!$B$4:$O$1234,12,FALSE)</f>
        <v>1.02</v>
      </c>
      <c r="J97" s="113">
        <f>VLOOKUP(B97,'All Results'!$B$4:$O$1234,13,FALSE)</f>
        <v>1.17</v>
      </c>
      <c r="K97" s="113">
        <f>VLOOKUP(B97,'All Results'!$B$4:$O$1234,14,FALSE)</f>
        <v>-8.9499999999999996E-3</v>
      </c>
      <c r="S97" s="130"/>
    </row>
    <row r="98" spans="2:19" x14ac:dyDescent="0.25">
      <c r="B98" s="87" t="str">
        <f t="shared" si="1"/>
        <v>SDGCFLMFmNewCZ14</v>
      </c>
      <c r="C98" s="113" t="s">
        <v>118</v>
      </c>
      <c r="D98" s="113" t="s">
        <v>131</v>
      </c>
      <c r="E98" s="113" t="s">
        <v>1650</v>
      </c>
      <c r="F98" s="113" t="s">
        <v>75</v>
      </c>
      <c r="G98" s="113" t="s">
        <v>113</v>
      </c>
      <c r="H98" s="113" t="s">
        <v>1662</v>
      </c>
      <c r="I98" s="113">
        <f>VLOOKUP(B98,'All Results'!$B$4:$O$1234,12,FALSE)</f>
        <v>1.06</v>
      </c>
      <c r="J98" s="113">
        <f>VLOOKUP(B98,'All Results'!$B$4:$O$1234,13,FALSE)</f>
        <v>1.26</v>
      </c>
      <c r="K98" s="113">
        <f>VLOOKUP(B98,'All Results'!$B$4:$O$1234,14,FALSE)</f>
        <v>-1.5699999999999999E-2</v>
      </c>
      <c r="S98" s="130"/>
    </row>
    <row r="99" spans="2:19" x14ac:dyDescent="0.25">
      <c r="B99" s="87" t="str">
        <f t="shared" si="1"/>
        <v>SDGCFLMFmNewCZ15</v>
      </c>
      <c r="C99" s="113" t="s">
        <v>118</v>
      </c>
      <c r="D99" s="113" t="s">
        <v>131</v>
      </c>
      <c r="E99" s="113" t="s">
        <v>1650</v>
      </c>
      <c r="F99" s="113" t="s">
        <v>75</v>
      </c>
      <c r="G99" s="113" t="s">
        <v>114</v>
      </c>
      <c r="H99" s="113" t="s">
        <v>1662</v>
      </c>
      <c r="I99" s="113">
        <f>VLOOKUP(B99,'All Results'!$B$4:$O$1234,12,FALSE)</f>
        <v>1.1200000000000001</v>
      </c>
      <c r="J99" s="113">
        <f>VLOOKUP(B99,'All Results'!$B$4:$O$1234,13,FALSE)</f>
        <v>1.33</v>
      </c>
      <c r="K99" s="113">
        <f>VLOOKUP(B99,'All Results'!$B$4:$O$1234,14,FALSE)</f>
        <v>-6.7600000000000004E-3</v>
      </c>
      <c r="S99" s="130"/>
    </row>
    <row r="100" spans="2:19" x14ac:dyDescent="0.25">
      <c r="B100" s="87" t="str">
        <f t="shared" si="1"/>
        <v>PGECFLDMoExCZ01</v>
      </c>
      <c r="C100" s="113" t="s">
        <v>118</v>
      </c>
      <c r="D100" s="113" t="s">
        <v>129</v>
      </c>
      <c r="E100" s="113" t="s">
        <v>1651</v>
      </c>
      <c r="F100" s="113" t="s">
        <v>72</v>
      </c>
      <c r="G100" s="113" t="s">
        <v>48</v>
      </c>
      <c r="H100" s="113" t="s">
        <v>1662</v>
      </c>
      <c r="I100" s="113">
        <f>VLOOKUP(B100,'All Results'!$B$4:$O$1234,12,FALSE)</f>
        <v>0.95199999999999996</v>
      </c>
      <c r="J100" s="113">
        <f>VLOOKUP(B100,'All Results'!$B$4:$O$1234,13,FALSE)</f>
        <v>1.02</v>
      </c>
      <c r="K100" s="113">
        <f>VLOOKUP(B100,'All Results'!$B$4:$O$1234,14,FALSE)</f>
        <v>-2.1999999999999999E-2</v>
      </c>
      <c r="S100" s="130"/>
    </row>
    <row r="101" spans="2:19" x14ac:dyDescent="0.25">
      <c r="B101" s="87" t="str">
        <f t="shared" si="1"/>
        <v>PGECFLDMoExCZ02</v>
      </c>
      <c r="C101" s="113" t="s">
        <v>118</v>
      </c>
      <c r="D101" s="113" t="s">
        <v>129</v>
      </c>
      <c r="E101" s="113" t="s">
        <v>1651</v>
      </c>
      <c r="F101" s="113" t="s">
        <v>72</v>
      </c>
      <c r="G101" s="113" t="s">
        <v>101</v>
      </c>
      <c r="H101" s="113" t="s">
        <v>1662</v>
      </c>
      <c r="I101" s="113">
        <f>VLOOKUP(B101,'All Results'!$B$4:$O$1234,12,FALSE)</f>
        <v>1.06</v>
      </c>
      <c r="J101" s="113">
        <f>VLOOKUP(B101,'All Results'!$B$4:$O$1234,13,FALSE)</f>
        <v>1.91</v>
      </c>
      <c r="K101" s="113">
        <f>VLOOKUP(B101,'All Results'!$B$4:$O$1234,14,FALSE)</f>
        <v>-1.9599999999999999E-2</v>
      </c>
      <c r="S101" s="130"/>
    </row>
    <row r="102" spans="2:19" x14ac:dyDescent="0.25">
      <c r="B102" s="87" t="str">
        <f t="shared" si="1"/>
        <v>PGECFLDMoExCZ03</v>
      </c>
      <c r="C102" s="113" t="s">
        <v>118</v>
      </c>
      <c r="D102" s="113" t="s">
        <v>129</v>
      </c>
      <c r="E102" s="113" t="s">
        <v>1651</v>
      </c>
      <c r="F102" s="113" t="s">
        <v>72</v>
      </c>
      <c r="G102" s="113" t="s">
        <v>102</v>
      </c>
      <c r="H102" s="113" t="s">
        <v>1662</v>
      </c>
      <c r="I102" s="113">
        <f>VLOOKUP(B102,'All Results'!$B$4:$O$1234,12,FALSE)</f>
        <v>0.99299999999999999</v>
      </c>
      <c r="J102" s="113">
        <f>VLOOKUP(B102,'All Results'!$B$4:$O$1234,13,FALSE)</f>
        <v>1.56</v>
      </c>
      <c r="K102" s="113">
        <f>VLOOKUP(B102,'All Results'!$B$4:$O$1234,14,FALSE)</f>
        <v>-1.9199999999999998E-2</v>
      </c>
      <c r="S102" s="130"/>
    </row>
    <row r="103" spans="2:19" x14ac:dyDescent="0.25">
      <c r="B103" s="87" t="str">
        <f t="shared" si="1"/>
        <v>PGECFLDMoExCZ04</v>
      </c>
      <c r="C103" s="113" t="s">
        <v>118</v>
      </c>
      <c r="D103" s="113" t="s">
        <v>129</v>
      </c>
      <c r="E103" s="113" t="s">
        <v>1651</v>
      </c>
      <c r="F103" s="113" t="s">
        <v>72</v>
      </c>
      <c r="G103" s="113" t="s">
        <v>103</v>
      </c>
      <c r="H103" s="113" t="s">
        <v>1662</v>
      </c>
      <c r="I103" s="113">
        <f>VLOOKUP(B103,'All Results'!$B$4:$O$1234,12,FALSE)</f>
        <v>1.06</v>
      </c>
      <c r="J103" s="113">
        <f>VLOOKUP(B103,'All Results'!$B$4:$O$1234,13,FALSE)</f>
        <v>1.68</v>
      </c>
      <c r="K103" s="113">
        <f>VLOOKUP(B103,'All Results'!$B$4:$O$1234,14,FALSE)</f>
        <v>-1.67E-2</v>
      </c>
      <c r="S103" s="130"/>
    </row>
    <row r="104" spans="2:19" x14ac:dyDescent="0.25">
      <c r="B104" s="87" t="str">
        <f t="shared" si="1"/>
        <v>PGECFLDMoExCZ05</v>
      </c>
      <c r="C104" s="113" t="s">
        <v>118</v>
      </c>
      <c r="D104" s="113" t="s">
        <v>129</v>
      </c>
      <c r="E104" s="113" t="s">
        <v>1651</v>
      </c>
      <c r="F104" s="113" t="s">
        <v>72</v>
      </c>
      <c r="G104" s="113" t="s">
        <v>104</v>
      </c>
      <c r="H104" s="113" t="s">
        <v>1662</v>
      </c>
      <c r="I104" s="113">
        <f>VLOOKUP(B104,'All Results'!$B$4:$O$1234,12,FALSE)</f>
        <v>0.95799999999999996</v>
      </c>
      <c r="J104" s="113">
        <f>VLOOKUP(B104,'All Results'!$B$4:$O$1234,13,FALSE)</f>
        <v>1.1399999999999999</v>
      </c>
      <c r="K104" s="113">
        <f>VLOOKUP(B104,'All Results'!$B$4:$O$1234,14,FALSE)</f>
        <v>-2.1700000000000001E-2</v>
      </c>
      <c r="S104" s="130"/>
    </row>
    <row r="105" spans="2:19" x14ac:dyDescent="0.25">
      <c r="B105" s="87" t="str">
        <f t="shared" si="1"/>
        <v>PGECFLDMoExCZ11</v>
      </c>
      <c r="C105" s="113" t="s">
        <v>118</v>
      </c>
      <c r="D105" s="113" t="s">
        <v>129</v>
      </c>
      <c r="E105" s="113" t="s">
        <v>1651</v>
      </c>
      <c r="F105" s="113" t="s">
        <v>72</v>
      </c>
      <c r="G105" s="113" t="s">
        <v>110</v>
      </c>
      <c r="H105" s="113" t="s">
        <v>1662</v>
      </c>
      <c r="I105" s="113">
        <f>VLOOKUP(B105,'All Results'!$B$4:$O$1234,12,FALSE)</f>
        <v>1.1200000000000001</v>
      </c>
      <c r="J105" s="113">
        <f>VLOOKUP(B105,'All Results'!$B$4:$O$1234,13,FALSE)</f>
        <v>1.87</v>
      </c>
      <c r="K105" s="113">
        <f>VLOOKUP(B105,'All Results'!$B$4:$O$1234,14,FALSE)</f>
        <v>-1.7999999999999999E-2</v>
      </c>
      <c r="S105" s="130"/>
    </row>
    <row r="106" spans="2:19" x14ac:dyDescent="0.25">
      <c r="B106" s="87" t="str">
        <f t="shared" si="1"/>
        <v>PGECFLDMoExCZ12</v>
      </c>
      <c r="C106" s="113" t="s">
        <v>118</v>
      </c>
      <c r="D106" s="113" t="s">
        <v>129</v>
      </c>
      <c r="E106" s="113" t="s">
        <v>1651</v>
      </c>
      <c r="F106" s="113" t="s">
        <v>72</v>
      </c>
      <c r="G106" s="113" t="s">
        <v>111</v>
      </c>
      <c r="H106" s="113" t="s">
        <v>1662</v>
      </c>
      <c r="I106" s="113">
        <f>VLOOKUP(B106,'All Results'!$B$4:$O$1234,12,FALSE)</f>
        <v>1.1200000000000001</v>
      </c>
      <c r="J106" s="113">
        <f>VLOOKUP(B106,'All Results'!$B$4:$O$1234,13,FALSE)</f>
        <v>1.96</v>
      </c>
      <c r="K106" s="113">
        <f>VLOOKUP(B106,'All Results'!$B$4:$O$1234,14,FALSE)</f>
        <v>-1.77E-2</v>
      </c>
      <c r="S106" s="130"/>
    </row>
    <row r="107" spans="2:19" x14ac:dyDescent="0.25">
      <c r="B107" s="87" t="str">
        <f t="shared" si="1"/>
        <v>PGECFLDMoExCZ13</v>
      </c>
      <c r="C107" s="113" t="s">
        <v>118</v>
      </c>
      <c r="D107" s="113" t="s">
        <v>129</v>
      </c>
      <c r="E107" s="113" t="s">
        <v>1651</v>
      </c>
      <c r="F107" s="113" t="s">
        <v>72</v>
      </c>
      <c r="G107" s="113" t="s">
        <v>112</v>
      </c>
      <c r="H107" s="113" t="s">
        <v>1662</v>
      </c>
      <c r="I107" s="113">
        <f>VLOOKUP(B107,'All Results'!$B$4:$O$1234,12,FALSE)</f>
        <v>1.1499999999999999</v>
      </c>
      <c r="J107" s="113">
        <f>VLOOKUP(B107,'All Results'!$B$4:$O$1234,13,FALSE)</f>
        <v>1.75</v>
      </c>
      <c r="K107" s="113">
        <f>VLOOKUP(B107,'All Results'!$B$4:$O$1234,14,FALSE)</f>
        <v>-1.6400000000000001E-2</v>
      </c>
      <c r="S107" s="130"/>
    </row>
    <row r="108" spans="2:19" x14ac:dyDescent="0.25">
      <c r="B108" s="87" t="str">
        <f t="shared" si="1"/>
        <v>PGECFLDMoExCZ16</v>
      </c>
      <c r="C108" s="113" t="s">
        <v>118</v>
      </c>
      <c r="D108" s="113" t="s">
        <v>129</v>
      </c>
      <c r="E108" s="113" t="s">
        <v>1651</v>
      </c>
      <c r="F108" s="113" t="s">
        <v>72</v>
      </c>
      <c r="G108" s="113" t="s">
        <v>115</v>
      </c>
      <c r="H108" s="113" t="s">
        <v>1662</v>
      </c>
      <c r="I108" s="113">
        <f>VLOOKUP(B108,'All Results'!$B$4:$O$1234,12,FALSE)</f>
        <v>1.01</v>
      </c>
      <c r="J108" s="113">
        <f>VLOOKUP(B108,'All Results'!$B$4:$O$1234,13,FALSE)</f>
        <v>1.45</v>
      </c>
      <c r="K108" s="113">
        <f>VLOOKUP(B108,'All Results'!$B$4:$O$1234,14,FALSE)</f>
        <v>-2.2599999999999999E-2</v>
      </c>
      <c r="S108" s="130"/>
    </row>
    <row r="109" spans="2:19" x14ac:dyDescent="0.25">
      <c r="B109" s="87" t="str">
        <f t="shared" si="1"/>
        <v>PGECFLDMoNewCZ01</v>
      </c>
      <c r="C109" s="113" t="s">
        <v>118</v>
      </c>
      <c r="D109" s="113" t="s">
        <v>129</v>
      </c>
      <c r="E109" s="113" t="s">
        <v>1651</v>
      </c>
      <c r="F109" s="113" t="s">
        <v>75</v>
      </c>
      <c r="G109" s="113" t="s">
        <v>48</v>
      </c>
      <c r="H109" s="113" t="s">
        <v>1662</v>
      </c>
      <c r="I109" s="113">
        <f>VLOOKUP(B109,'All Results'!$B$4:$O$1234,12,FALSE)</f>
        <v>0.96399999999999997</v>
      </c>
      <c r="J109" s="113">
        <f>VLOOKUP(B109,'All Results'!$B$4:$O$1234,13,FALSE)</f>
        <v>1.02</v>
      </c>
      <c r="K109" s="113">
        <f>VLOOKUP(B109,'All Results'!$B$4:$O$1234,14,FALSE)</f>
        <v>-2.46E-2</v>
      </c>
      <c r="S109" s="130"/>
    </row>
    <row r="110" spans="2:19" x14ac:dyDescent="0.25">
      <c r="B110" s="87" t="str">
        <f t="shared" si="1"/>
        <v>PGECFLDMoNewCZ02</v>
      </c>
      <c r="C110" s="113" t="s">
        <v>118</v>
      </c>
      <c r="D110" s="113" t="s">
        <v>129</v>
      </c>
      <c r="E110" s="113" t="s">
        <v>1651</v>
      </c>
      <c r="F110" s="113" t="s">
        <v>75</v>
      </c>
      <c r="G110" s="113" t="s">
        <v>101</v>
      </c>
      <c r="H110" s="113" t="s">
        <v>1662</v>
      </c>
      <c r="I110" s="113">
        <f>VLOOKUP(B110,'All Results'!$B$4:$O$1234,12,FALSE)</f>
        <v>1.06</v>
      </c>
      <c r="J110" s="113">
        <f>VLOOKUP(B110,'All Results'!$B$4:$O$1234,13,FALSE)</f>
        <v>1.86</v>
      </c>
      <c r="K110" s="113">
        <f>VLOOKUP(B110,'All Results'!$B$4:$O$1234,14,FALSE)</f>
        <v>-2.12E-2</v>
      </c>
      <c r="S110" s="130"/>
    </row>
    <row r="111" spans="2:19" x14ac:dyDescent="0.25">
      <c r="B111" s="87" t="str">
        <f t="shared" si="1"/>
        <v>PGECFLDMoNewCZ03</v>
      </c>
      <c r="C111" s="113" t="s">
        <v>118</v>
      </c>
      <c r="D111" s="113" t="s">
        <v>129</v>
      </c>
      <c r="E111" s="113" t="s">
        <v>1651</v>
      </c>
      <c r="F111" s="113" t="s">
        <v>75</v>
      </c>
      <c r="G111" s="113" t="s">
        <v>102</v>
      </c>
      <c r="H111" s="113" t="s">
        <v>1662</v>
      </c>
      <c r="I111" s="113">
        <f>VLOOKUP(B111,'All Results'!$B$4:$O$1234,12,FALSE)</f>
        <v>0.95699999999999996</v>
      </c>
      <c r="J111" s="113">
        <f>VLOOKUP(B111,'All Results'!$B$4:$O$1234,13,FALSE)</f>
        <v>1</v>
      </c>
      <c r="K111" s="113">
        <f>VLOOKUP(B111,'All Results'!$B$4:$O$1234,14,FALSE)</f>
        <v>-1.8599999999999998E-2</v>
      </c>
      <c r="S111" s="130"/>
    </row>
    <row r="112" spans="2:19" x14ac:dyDescent="0.25">
      <c r="B112" s="87" t="str">
        <f t="shared" si="1"/>
        <v>PGECFLDMoNewCZ04</v>
      </c>
      <c r="C112" s="113" t="s">
        <v>118</v>
      </c>
      <c r="D112" s="113" t="s">
        <v>129</v>
      </c>
      <c r="E112" s="113" t="s">
        <v>1651</v>
      </c>
      <c r="F112" s="113" t="s">
        <v>75</v>
      </c>
      <c r="G112" s="113" t="s">
        <v>103</v>
      </c>
      <c r="H112" s="113" t="s">
        <v>1662</v>
      </c>
      <c r="I112" s="113">
        <f>VLOOKUP(B112,'All Results'!$B$4:$O$1234,12,FALSE)</f>
        <v>1.03</v>
      </c>
      <c r="J112" s="113">
        <f>VLOOKUP(B112,'All Results'!$B$4:$O$1234,13,FALSE)</f>
        <v>1.44</v>
      </c>
      <c r="K112" s="113">
        <f>VLOOKUP(B112,'All Results'!$B$4:$O$1234,14,FALSE)</f>
        <v>-1.78E-2</v>
      </c>
      <c r="S112" s="130"/>
    </row>
    <row r="113" spans="2:19" x14ac:dyDescent="0.25">
      <c r="B113" s="87" t="str">
        <f t="shared" si="1"/>
        <v>PGECFLDMoNewCZ05</v>
      </c>
      <c r="C113" s="113" t="s">
        <v>118</v>
      </c>
      <c r="D113" s="113" t="s">
        <v>129</v>
      </c>
      <c r="E113" s="113" t="s">
        <v>1651</v>
      </c>
      <c r="F113" s="113" t="s">
        <v>75</v>
      </c>
      <c r="G113" s="113" t="s">
        <v>104</v>
      </c>
      <c r="H113" s="113" t="s">
        <v>1662</v>
      </c>
      <c r="I113" s="113">
        <f>VLOOKUP(B113,'All Results'!$B$4:$O$1234,12,FALSE)</f>
        <v>0.94699999999999995</v>
      </c>
      <c r="J113" s="113">
        <f>VLOOKUP(B113,'All Results'!$B$4:$O$1234,13,FALSE)</f>
        <v>1.02</v>
      </c>
      <c r="K113" s="113">
        <f>VLOOKUP(B113,'All Results'!$B$4:$O$1234,14,FALSE)</f>
        <v>-2.3400000000000001E-2</v>
      </c>
      <c r="S113" s="130"/>
    </row>
    <row r="114" spans="2:19" x14ac:dyDescent="0.25">
      <c r="B114" s="87" t="str">
        <f t="shared" si="1"/>
        <v>PGECFLDMoNewCZ11</v>
      </c>
      <c r="C114" s="113" t="s">
        <v>118</v>
      </c>
      <c r="D114" s="113" t="s">
        <v>129</v>
      </c>
      <c r="E114" s="113" t="s">
        <v>1651</v>
      </c>
      <c r="F114" s="113" t="s">
        <v>75</v>
      </c>
      <c r="G114" s="113" t="s">
        <v>110</v>
      </c>
      <c r="H114" s="113" t="s">
        <v>1662</v>
      </c>
      <c r="I114" s="113">
        <f>VLOOKUP(B114,'All Results'!$B$4:$O$1234,12,FALSE)</f>
        <v>1.1200000000000001</v>
      </c>
      <c r="J114" s="113">
        <f>VLOOKUP(B114,'All Results'!$B$4:$O$1234,13,FALSE)</f>
        <v>1.68</v>
      </c>
      <c r="K114" s="113">
        <f>VLOOKUP(B114,'All Results'!$B$4:$O$1234,14,FALSE)</f>
        <v>-1.54E-2</v>
      </c>
      <c r="S114" s="130"/>
    </row>
    <row r="115" spans="2:19" x14ac:dyDescent="0.25">
      <c r="B115" s="87" t="str">
        <f t="shared" si="1"/>
        <v>PGECFLDMoNewCZ12</v>
      </c>
      <c r="C115" s="113" t="s">
        <v>118</v>
      </c>
      <c r="D115" s="113" t="s">
        <v>129</v>
      </c>
      <c r="E115" s="113" t="s">
        <v>1651</v>
      </c>
      <c r="F115" s="113" t="s">
        <v>75</v>
      </c>
      <c r="G115" s="113" t="s">
        <v>111</v>
      </c>
      <c r="H115" s="113" t="s">
        <v>1662</v>
      </c>
      <c r="I115" s="113">
        <f>VLOOKUP(B115,'All Results'!$B$4:$O$1234,12,FALSE)</f>
        <v>1.0900000000000001</v>
      </c>
      <c r="J115" s="113">
        <f>VLOOKUP(B115,'All Results'!$B$4:$O$1234,13,FALSE)</f>
        <v>1.68</v>
      </c>
      <c r="K115" s="113">
        <f>VLOOKUP(B115,'All Results'!$B$4:$O$1234,14,FALSE)</f>
        <v>-1.7999999999999999E-2</v>
      </c>
      <c r="S115" s="130"/>
    </row>
    <row r="116" spans="2:19" x14ac:dyDescent="0.25">
      <c r="B116" s="87" t="str">
        <f t="shared" si="1"/>
        <v>PGECFLDMoNewCZ13</v>
      </c>
      <c r="C116" s="113" t="s">
        <v>118</v>
      </c>
      <c r="D116" s="113" t="s">
        <v>129</v>
      </c>
      <c r="E116" s="113" t="s">
        <v>1651</v>
      </c>
      <c r="F116" s="113" t="s">
        <v>75</v>
      </c>
      <c r="G116" s="113" t="s">
        <v>112</v>
      </c>
      <c r="H116" s="113" t="s">
        <v>1662</v>
      </c>
      <c r="I116" s="113">
        <f>VLOOKUP(B116,'All Results'!$B$4:$O$1234,12,FALSE)</f>
        <v>0.96299999999999997</v>
      </c>
      <c r="J116" s="113">
        <f>VLOOKUP(B116,'All Results'!$B$4:$O$1234,13,FALSE)</f>
        <v>1</v>
      </c>
      <c r="K116" s="113">
        <f>VLOOKUP(B116,'All Results'!$B$4:$O$1234,14,FALSE)</f>
        <v>-1.66E-2</v>
      </c>
      <c r="S116" s="130"/>
    </row>
    <row r="117" spans="2:19" x14ac:dyDescent="0.25">
      <c r="B117" s="87" t="str">
        <f t="shared" si="1"/>
        <v>PGECFLDMoNewCZ16</v>
      </c>
      <c r="C117" s="113" t="s">
        <v>118</v>
      </c>
      <c r="D117" s="113" t="s">
        <v>129</v>
      </c>
      <c r="E117" s="113" t="s">
        <v>1651</v>
      </c>
      <c r="F117" s="113" t="s">
        <v>75</v>
      </c>
      <c r="G117" s="113" t="s">
        <v>115</v>
      </c>
      <c r="H117" s="113" t="s">
        <v>1662</v>
      </c>
      <c r="I117" s="113">
        <f>VLOOKUP(B117,'All Results'!$B$4:$O$1234,12,FALSE)</f>
        <v>1</v>
      </c>
      <c r="J117" s="113">
        <f>VLOOKUP(B117,'All Results'!$B$4:$O$1234,13,FALSE)</f>
        <v>1.45</v>
      </c>
      <c r="K117" s="113">
        <f>VLOOKUP(B117,'All Results'!$B$4:$O$1234,14,FALSE)</f>
        <v>-1.9099999999999999E-2</v>
      </c>
      <c r="S117" s="130"/>
    </row>
    <row r="118" spans="2:19" x14ac:dyDescent="0.25">
      <c r="B118" s="87" t="str">
        <f t="shared" si="1"/>
        <v>SCECFLDMoExCZ05</v>
      </c>
      <c r="C118" s="113" t="s">
        <v>118</v>
      </c>
      <c r="D118" s="113" t="s">
        <v>130</v>
      </c>
      <c r="E118" s="113" t="s">
        <v>1651</v>
      </c>
      <c r="F118" s="113" t="s">
        <v>72</v>
      </c>
      <c r="G118" s="113" t="s">
        <v>104</v>
      </c>
      <c r="H118" s="113" t="s">
        <v>1662</v>
      </c>
      <c r="I118" s="113">
        <f>VLOOKUP(B118,'All Results'!$B$4:$O$1234,12,FALSE)</f>
        <v>0.98199999999999998</v>
      </c>
      <c r="J118" s="113">
        <f>VLOOKUP(B118,'All Results'!$B$4:$O$1234,13,FALSE)</f>
        <v>1.71</v>
      </c>
      <c r="K118" s="113">
        <f>VLOOKUP(B118,'All Results'!$B$4:$O$1234,14,FALSE)</f>
        <v>-2.35E-2</v>
      </c>
      <c r="S118" s="130"/>
    </row>
    <row r="119" spans="2:19" x14ac:dyDescent="0.25">
      <c r="B119" s="87" t="str">
        <f t="shared" si="1"/>
        <v>SCECFLDMoExCZ06</v>
      </c>
      <c r="C119" s="113" t="s">
        <v>118</v>
      </c>
      <c r="D119" s="113" t="s">
        <v>130</v>
      </c>
      <c r="E119" s="113" t="s">
        <v>1651</v>
      </c>
      <c r="F119" s="113" t="s">
        <v>72</v>
      </c>
      <c r="G119" s="113" t="s">
        <v>105</v>
      </c>
      <c r="H119" s="113" t="s">
        <v>1662</v>
      </c>
      <c r="I119" s="113">
        <f>VLOOKUP(B119,'All Results'!$B$4:$O$1234,12,FALSE)</f>
        <v>1.01</v>
      </c>
      <c r="J119" s="113">
        <f>VLOOKUP(B119,'All Results'!$B$4:$O$1234,13,FALSE)</f>
        <v>1.17</v>
      </c>
      <c r="K119" s="113">
        <f>VLOOKUP(B119,'All Results'!$B$4:$O$1234,14,FALSE)</f>
        <v>-1.2200000000000001E-2</v>
      </c>
      <c r="S119" s="130"/>
    </row>
    <row r="120" spans="2:19" x14ac:dyDescent="0.25">
      <c r="B120" s="87" t="str">
        <f t="shared" si="1"/>
        <v>SCECFLDMoExCZ08</v>
      </c>
      <c r="C120" s="113" t="s">
        <v>118</v>
      </c>
      <c r="D120" s="113" t="s">
        <v>130</v>
      </c>
      <c r="E120" s="113" t="s">
        <v>1651</v>
      </c>
      <c r="F120" s="113" t="s">
        <v>72</v>
      </c>
      <c r="G120" s="113" t="s">
        <v>107</v>
      </c>
      <c r="H120" s="113" t="s">
        <v>1662</v>
      </c>
      <c r="I120" s="113">
        <f>VLOOKUP(B120,'All Results'!$B$4:$O$1234,12,FALSE)</f>
        <v>1.1200000000000001</v>
      </c>
      <c r="J120" s="113">
        <f>VLOOKUP(B120,'All Results'!$B$4:$O$1234,13,FALSE)</f>
        <v>1.59</v>
      </c>
      <c r="K120" s="113">
        <f>VLOOKUP(B120,'All Results'!$B$4:$O$1234,14,FALSE)</f>
        <v>-1.17E-2</v>
      </c>
      <c r="S120" s="130"/>
    </row>
    <row r="121" spans="2:19" x14ac:dyDescent="0.25">
      <c r="B121" s="87" t="str">
        <f t="shared" si="1"/>
        <v>SCECFLDMoExCZ09</v>
      </c>
      <c r="C121" s="113" t="s">
        <v>118</v>
      </c>
      <c r="D121" s="113" t="s">
        <v>130</v>
      </c>
      <c r="E121" s="113" t="s">
        <v>1651</v>
      </c>
      <c r="F121" s="113" t="s">
        <v>72</v>
      </c>
      <c r="G121" s="113" t="s">
        <v>108</v>
      </c>
      <c r="H121" s="113" t="s">
        <v>1662</v>
      </c>
      <c r="I121" s="113">
        <f>VLOOKUP(B121,'All Results'!$B$4:$O$1234,12,FALSE)</f>
        <v>1.1200000000000001</v>
      </c>
      <c r="J121" s="113">
        <f>VLOOKUP(B121,'All Results'!$B$4:$O$1234,13,FALSE)</f>
        <v>1.58</v>
      </c>
      <c r="K121" s="113">
        <f>VLOOKUP(B121,'All Results'!$B$4:$O$1234,14,FALSE)</f>
        <v>-1.2800000000000001E-2</v>
      </c>
      <c r="S121" s="130"/>
    </row>
    <row r="122" spans="2:19" x14ac:dyDescent="0.25">
      <c r="B122" s="87" t="str">
        <f t="shared" si="1"/>
        <v>SCECFLDMoExCZ10</v>
      </c>
      <c r="C122" s="113" t="s">
        <v>118</v>
      </c>
      <c r="D122" s="113" t="s">
        <v>130</v>
      </c>
      <c r="E122" s="113" t="s">
        <v>1651</v>
      </c>
      <c r="F122" s="113" t="s">
        <v>72</v>
      </c>
      <c r="G122" s="113" t="s">
        <v>109</v>
      </c>
      <c r="H122" s="113" t="s">
        <v>1662</v>
      </c>
      <c r="I122" s="113">
        <f>VLOOKUP(B122,'All Results'!$B$4:$O$1234,12,FALSE)</f>
        <v>1.1299999999999999</v>
      </c>
      <c r="J122" s="113">
        <f>VLOOKUP(B122,'All Results'!$B$4:$O$1234,13,FALSE)</f>
        <v>1.88</v>
      </c>
      <c r="K122" s="113">
        <f>VLOOKUP(B122,'All Results'!$B$4:$O$1234,14,FALSE)</f>
        <v>-1.3299999999999999E-2</v>
      </c>
      <c r="S122" s="130"/>
    </row>
    <row r="123" spans="2:19" x14ac:dyDescent="0.25">
      <c r="B123" s="87" t="str">
        <f t="shared" si="1"/>
        <v>SCECFLDMoExCZ13</v>
      </c>
      <c r="C123" s="113" t="s">
        <v>118</v>
      </c>
      <c r="D123" s="113" t="s">
        <v>130</v>
      </c>
      <c r="E123" s="113" t="s">
        <v>1651</v>
      </c>
      <c r="F123" s="113" t="s">
        <v>72</v>
      </c>
      <c r="G123" s="113" t="s">
        <v>112</v>
      </c>
      <c r="H123" s="113" t="s">
        <v>1662</v>
      </c>
      <c r="I123" s="113">
        <f>VLOOKUP(B123,'All Results'!$B$4:$O$1234,12,FALSE)</f>
        <v>1.1599999999999999</v>
      </c>
      <c r="J123" s="113">
        <f>VLOOKUP(B123,'All Results'!$B$4:$O$1234,13,FALSE)</f>
        <v>1.8</v>
      </c>
      <c r="K123" s="113">
        <f>VLOOKUP(B123,'All Results'!$B$4:$O$1234,14,FALSE)</f>
        <v>-1.6400000000000001E-2</v>
      </c>
      <c r="S123" s="130"/>
    </row>
    <row r="124" spans="2:19" x14ac:dyDescent="0.25">
      <c r="B124" s="87" t="str">
        <f t="shared" si="1"/>
        <v>SCECFLDMoExCZ14</v>
      </c>
      <c r="C124" s="113" t="s">
        <v>118</v>
      </c>
      <c r="D124" s="113" t="s">
        <v>130</v>
      </c>
      <c r="E124" s="113" t="s">
        <v>1651</v>
      </c>
      <c r="F124" s="113" t="s">
        <v>72</v>
      </c>
      <c r="G124" s="113" t="s">
        <v>113</v>
      </c>
      <c r="H124" s="113" t="s">
        <v>1662</v>
      </c>
      <c r="I124" s="113">
        <f>VLOOKUP(B124,'All Results'!$B$4:$O$1234,12,FALSE)</f>
        <v>1.1499999999999999</v>
      </c>
      <c r="J124" s="113">
        <f>VLOOKUP(B124,'All Results'!$B$4:$O$1234,13,FALSE)</f>
        <v>1.69</v>
      </c>
      <c r="K124" s="113">
        <f>VLOOKUP(B124,'All Results'!$B$4:$O$1234,14,FALSE)</f>
        <v>-1.6199999999999999E-2</v>
      </c>
      <c r="S124" s="130"/>
    </row>
    <row r="125" spans="2:19" x14ac:dyDescent="0.25">
      <c r="B125" s="87" t="str">
        <f t="shared" si="1"/>
        <v>SCECFLDMoExCZ15</v>
      </c>
      <c r="C125" s="113" t="s">
        <v>118</v>
      </c>
      <c r="D125" s="113" t="s">
        <v>130</v>
      </c>
      <c r="E125" s="113" t="s">
        <v>1651</v>
      </c>
      <c r="F125" s="113" t="s">
        <v>72</v>
      </c>
      <c r="G125" s="113" t="s">
        <v>114</v>
      </c>
      <c r="H125" s="113" t="s">
        <v>1662</v>
      </c>
      <c r="I125" s="113">
        <f>VLOOKUP(B125,'All Results'!$B$4:$O$1234,12,FALSE)</f>
        <v>1.25</v>
      </c>
      <c r="J125" s="113">
        <f>VLOOKUP(B125,'All Results'!$B$4:$O$1234,13,FALSE)</f>
        <v>1.69</v>
      </c>
      <c r="K125" s="113">
        <f>VLOOKUP(B125,'All Results'!$B$4:$O$1234,14,FALSE)</f>
        <v>-6.62E-3</v>
      </c>
      <c r="S125" s="130"/>
    </row>
    <row r="126" spans="2:19" x14ac:dyDescent="0.25">
      <c r="B126" s="87" t="str">
        <f t="shared" si="1"/>
        <v>SCECFLDMoExCZ16</v>
      </c>
      <c r="C126" s="113" t="s">
        <v>118</v>
      </c>
      <c r="D126" s="113" t="s">
        <v>130</v>
      </c>
      <c r="E126" s="113" t="s">
        <v>1651</v>
      </c>
      <c r="F126" s="113" t="s">
        <v>72</v>
      </c>
      <c r="G126" s="113" t="s">
        <v>115</v>
      </c>
      <c r="H126" s="113" t="s">
        <v>1662</v>
      </c>
      <c r="I126" s="113">
        <f>VLOOKUP(B126,'All Results'!$B$4:$O$1234,12,FALSE)</f>
        <v>1.06</v>
      </c>
      <c r="J126" s="113">
        <f>VLOOKUP(B126,'All Results'!$B$4:$O$1234,13,FALSE)</f>
        <v>1.76</v>
      </c>
      <c r="K126" s="113">
        <f>VLOOKUP(B126,'All Results'!$B$4:$O$1234,14,FALSE)</f>
        <v>-2.2599999999999999E-2</v>
      </c>
      <c r="S126" s="130"/>
    </row>
    <row r="127" spans="2:19" x14ac:dyDescent="0.25">
      <c r="B127" s="87" t="str">
        <f t="shared" si="1"/>
        <v>SCECFLDMoNewCZ05</v>
      </c>
      <c r="C127" s="113" t="s">
        <v>118</v>
      </c>
      <c r="D127" s="113" t="s">
        <v>130</v>
      </c>
      <c r="E127" s="113" t="s">
        <v>1651</v>
      </c>
      <c r="F127" s="113" t="s">
        <v>75</v>
      </c>
      <c r="G127" s="113" t="s">
        <v>104</v>
      </c>
      <c r="H127" s="113" t="s">
        <v>1662</v>
      </c>
      <c r="I127" s="113">
        <f>VLOOKUP(B127,'All Results'!$B$4:$O$1234,12,FALSE)</f>
        <v>0.97699999999999998</v>
      </c>
      <c r="J127" s="113">
        <f>VLOOKUP(B127,'All Results'!$B$4:$O$1234,13,FALSE)</f>
        <v>1.54</v>
      </c>
      <c r="K127" s="113">
        <f>VLOOKUP(B127,'All Results'!$B$4:$O$1234,14,FALSE)</f>
        <v>-2.35E-2</v>
      </c>
      <c r="S127" s="130"/>
    </row>
    <row r="128" spans="2:19" x14ac:dyDescent="0.25">
      <c r="B128" s="87" t="str">
        <f t="shared" si="1"/>
        <v>SCECFLDMoNewCZ06</v>
      </c>
      <c r="C128" s="113" t="s">
        <v>118</v>
      </c>
      <c r="D128" s="113" t="s">
        <v>130</v>
      </c>
      <c r="E128" s="113" t="s">
        <v>1651</v>
      </c>
      <c r="F128" s="113" t="s">
        <v>75</v>
      </c>
      <c r="G128" s="113" t="s">
        <v>105</v>
      </c>
      <c r="H128" s="113" t="s">
        <v>1662</v>
      </c>
      <c r="I128" s="113">
        <f>VLOOKUP(B128,'All Results'!$B$4:$O$1234,12,FALSE)</f>
        <v>0.98299999999999998</v>
      </c>
      <c r="J128" s="113">
        <f>VLOOKUP(B128,'All Results'!$B$4:$O$1234,13,FALSE)</f>
        <v>1.04</v>
      </c>
      <c r="K128" s="113">
        <f>VLOOKUP(B128,'All Results'!$B$4:$O$1234,14,FALSE)</f>
        <v>-1.1900000000000001E-2</v>
      </c>
      <c r="S128" s="130"/>
    </row>
    <row r="129" spans="2:19" x14ac:dyDescent="0.25">
      <c r="B129" s="87" t="str">
        <f t="shared" si="1"/>
        <v>SCECFLDMoNewCZ08</v>
      </c>
      <c r="C129" s="113" t="s">
        <v>118</v>
      </c>
      <c r="D129" s="113" t="s">
        <v>130</v>
      </c>
      <c r="E129" s="113" t="s">
        <v>1651</v>
      </c>
      <c r="F129" s="113" t="s">
        <v>75</v>
      </c>
      <c r="G129" s="113" t="s">
        <v>107</v>
      </c>
      <c r="H129" s="113" t="s">
        <v>1662</v>
      </c>
      <c r="I129" s="113">
        <f>VLOOKUP(B129,'All Results'!$B$4:$O$1234,12,FALSE)</f>
        <v>1.1299999999999999</v>
      </c>
      <c r="J129" s="113">
        <f>VLOOKUP(B129,'All Results'!$B$4:$O$1234,13,FALSE)</f>
        <v>1.43</v>
      </c>
      <c r="K129" s="113">
        <f>VLOOKUP(B129,'All Results'!$B$4:$O$1234,14,FALSE)</f>
        <v>-1.0800000000000001E-2</v>
      </c>
      <c r="S129" s="130"/>
    </row>
    <row r="130" spans="2:19" x14ac:dyDescent="0.25">
      <c r="B130" s="87" t="str">
        <f t="shared" si="1"/>
        <v>SCECFLDMoNewCZ09</v>
      </c>
      <c r="C130" s="113" t="s">
        <v>118</v>
      </c>
      <c r="D130" s="113" t="s">
        <v>130</v>
      </c>
      <c r="E130" s="113" t="s">
        <v>1651</v>
      </c>
      <c r="F130" s="113" t="s">
        <v>75</v>
      </c>
      <c r="G130" s="113" t="s">
        <v>108</v>
      </c>
      <c r="H130" s="113" t="s">
        <v>1662</v>
      </c>
      <c r="I130" s="113">
        <f>VLOOKUP(B130,'All Results'!$B$4:$O$1234,12,FALSE)</f>
        <v>1.1200000000000001</v>
      </c>
      <c r="J130" s="113">
        <f>VLOOKUP(B130,'All Results'!$B$4:$O$1234,13,FALSE)</f>
        <v>1.57</v>
      </c>
      <c r="K130" s="113">
        <f>VLOOKUP(B130,'All Results'!$B$4:$O$1234,14,FALSE)</f>
        <v>-1.2E-2</v>
      </c>
      <c r="S130" s="130"/>
    </row>
    <row r="131" spans="2:19" x14ac:dyDescent="0.25">
      <c r="B131" s="87" t="str">
        <f t="shared" si="1"/>
        <v>SCECFLDMoNewCZ10</v>
      </c>
      <c r="C131" s="113" t="s">
        <v>118</v>
      </c>
      <c r="D131" s="113" t="s">
        <v>130</v>
      </c>
      <c r="E131" s="113" t="s">
        <v>1651</v>
      </c>
      <c r="F131" s="113" t="s">
        <v>75</v>
      </c>
      <c r="G131" s="113" t="s">
        <v>109</v>
      </c>
      <c r="H131" s="113" t="s">
        <v>1662</v>
      </c>
      <c r="I131" s="113">
        <f>VLOOKUP(B131,'All Results'!$B$4:$O$1234,12,FALSE)</f>
        <v>1.1399999999999999</v>
      </c>
      <c r="J131" s="113">
        <f>VLOOKUP(B131,'All Results'!$B$4:$O$1234,13,FALSE)</f>
        <v>1.5</v>
      </c>
      <c r="K131" s="113">
        <f>VLOOKUP(B131,'All Results'!$B$4:$O$1234,14,FALSE)</f>
        <v>-1.44E-2</v>
      </c>
      <c r="S131" s="130"/>
    </row>
    <row r="132" spans="2:19" x14ac:dyDescent="0.25">
      <c r="B132" s="87" t="str">
        <f t="shared" si="1"/>
        <v>SCECFLDMoNewCZ13</v>
      </c>
      <c r="C132" s="113" t="s">
        <v>118</v>
      </c>
      <c r="D132" s="113" t="s">
        <v>130</v>
      </c>
      <c r="E132" s="113" t="s">
        <v>1651</v>
      </c>
      <c r="F132" s="113" t="s">
        <v>75</v>
      </c>
      <c r="G132" s="113" t="s">
        <v>112</v>
      </c>
      <c r="H132" s="113" t="s">
        <v>1662</v>
      </c>
      <c r="I132" s="113">
        <f>VLOOKUP(B132,'All Results'!$B$4:$O$1234,12,FALSE)</f>
        <v>1.05</v>
      </c>
      <c r="J132" s="113">
        <f>VLOOKUP(B132,'All Results'!$B$4:$O$1234,13,FALSE)</f>
        <v>1.31</v>
      </c>
      <c r="K132" s="113">
        <f>VLOOKUP(B132,'All Results'!$B$4:$O$1234,14,FALSE)</f>
        <v>-1.6799999999999999E-2</v>
      </c>
      <c r="S132" s="130"/>
    </row>
    <row r="133" spans="2:19" x14ac:dyDescent="0.25">
      <c r="B133" s="87" t="str">
        <f t="shared" ref="B133:B196" si="2">D133&amp;C133&amp;E133&amp;F133&amp;G133</f>
        <v>SCECFLDMoNewCZ14</v>
      </c>
      <c r="C133" s="113" t="s">
        <v>118</v>
      </c>
      <c r="D133" s="113" t="s">
        <v>130</v>
      </c>
      <c r="E133" s="113" t="s">
        <v>1651</v>
      </c>
      <c r="F133" s="113" t="s">
        <v>75</v>
      </c>
      <c r="G133" s="113" t="s">
        <v>113</v>
      </c>
      <c r="H133" s="113" t="s">
        <v>1662</v>
      </c>
      <c r="I133" s="113">
        <f>VLOOKUP(B133,'All Results'!$B$4:$O$1234,12,FALSE)</f>
        <v>1.06</v>
      </c>
      <c r="J133" s="113">
        <f>VLOOKUP(B133,'All Results'!$B$4:$O$1234,13,FALSE)</f>
        <v>1.34</v>
      </c>
      <c r="K133" s="113">
        <f>VLOOKUP(B133,'All Results'!$B$4:$O$1234,14,FALSE)</f>
        <v>-1.7500000000000002E-2</v>
      </c>
      <c r="S133" s="130"/>
    </row>
    <row r="134" spans="2:19" x14ac:dyDescent="0.25">
      <c r="B134" s="87" t="str">
        <f t="shared" si="2"/>
        <v>SCECFLDMoNewCZ15</v>
      </c>
      <c r="C134" s="113" t="s">
        <v>118</v>
      </c>
      <c r="D134" s="113" t="s">
        <v>130</v>
      </c>
      <c r="E134" s="113" t="s">
        <v>1651</v>
      </c>
      <c r="F134" s="113" t="s">
        <v>75</v>
      </c>
      <c r="G134" s="113" t="s">
        <v>114</v>
      </c>
      <c r="H134" s="113" t="s">
        <v>1662</v>
      </c>
      <c r="I134" s="113">
        <f>VLOOKUP(B134,'All Results'!$B$4:$O$1234,12,FALSE)</f>
        <v>1.21</v>
      </c>
      <c r="J134" s="113">
        <f>VLOOKUP(B134,'All Results'!$B$4:$O$1234,13,FALSE)</f>
        <v>1.55</v>
      </c>
      <c r="K134" s="113">
        <f>VLOOKUP(B134,'All Results'!$B$4:$O$1234,14,FALSE)</f>
        <v>-6.8100000000000001E-3</v>
      </c>
      <c r="S134" s="130"/>
    </row>
    <row r="135" spans="2:19" x14ac:dyDescent="0.25">
      <c r="B135" s="87" t="str">
        <f t="shared" si="2"/>
        <v>SCECFLDMoNewCZ16</v>
      </c>
      <c r="C135" s="113" t="s">
        <v>118</v>
      </c>
      <c r="D135" s="113" t="s">
        <v>130</v>
      </c>
      <c r="E135" s="113" t="s">
        <v>1651</v>
      </c>
      <c r="F135" s="113" t="s">
        <v>75</v>
      </c>
      <c r="G135" s="113" t="s">
        <v>115</v>
      </c>
      <c r="H135" s="113" t="s">
        <v>1662</v>
      </c>
      <c r="I135" s="113">
        <f>VLOOKUP(B135,'All Results'!$B$4:$O$1234,12,FALSE)</f>
        <v>1.02</v>
      </c>
      <c r="J135" s="113">
        <f>VLOOKUP(B135,'All Results'!$B$4:$O$1234,13,FALSE)</f>
        <v>1.63</v>
      </c>
      <c r="K135" s="113">
        <f>VLOOKUP(B135,'All Results'!$B$4:$O$1234,14,FALSE)</f>
        <v>-1.9199999999999998E-2</v>
      </c>
      <c r="S135" s="130"/>
    </row>
    <row r="136" spans="2:19" x14ac:dyDescent="0.25">
      <c r="B136" s="87" t="str">
        <f t="shared" si="2"/>
        <v>SDGCFLDMoExCZ06</v>
      </c>
      <c r="C136" s="113" t="s">
        <v>118</v>
      </c>
      <c r="D136" s="113" t="s">
        <v>131</v>
      </c>
      <c r="E136" s="113" t="s">
        <v>1651</v>
      </c>
      <c r="F136" s="113" t="s">
        <v>72</v>
      </c>
      <c r="G136" s="113" t="s">
        <v>105</v>
      </c>
      <c r="H136" s="113" t="s">
        <v>1662</v>
      </c>
      <c r="I136" s="113">
        <f>VLOOKUP(B136,'All Results'!$B$4:$O$1234,12,FALSE)</f>
        <v>0.43099999999999999</v>
      </c>
      <c r="J136" s="113">
        <f>VLOOKUP(B136,'All Results'!$B$4:$O$1234,13,FALSE)</f>
        <v>0.58899999999999997</v>
      </c>
      <c r="K136" s="113">
        <f>VLOOKUP(B136,'All Results'!$B$4:$O$1234,14,FALSE)</f>
        <v>-3.82E-3</v>
      </c>
      <c r="S136" s="130"/>
    </row>
    <row r="137" spans="2:19" x14ac:dyDescent="0.25">
      <c r="B137" s="87" t="str">
        <f t="shared" si="2"/>
        <v>SDGCFLDMoExCZ07</v>
      </c>
      <c r="C137" s="113" t="s">
        <v>118</v>
      </c>
      <c r="D137" s="113" t="s">
        <v>131</v>
      </c>
      <c r="E137" s="113" t="s">
        <v>1651</v>
      </c>
      <c r="F137" s="113" t="s">
        <v>72</v>
      </c>
      <c r="G137" s="113" t="s">
        <v>106</v>
      </c>
      <c r="H137" s="113" t="s">
        <v>1662</v>
      </c>
      <c r="I137" s="113">
        <f>VLOOKUP(B137,'All Results'!$B$4:$O$1234,12,FALSE)</f>
        <v>1.02</v>
      </c>
      <c r="J137" s="113">
        <f>VLOOKUP(B137,'All Results'!$B$4:$O$1234,13,FALSE)</f>
        <v>1.1599999999999999</v>
      </c>
      <c r="K137" s="113">
        <f>VLOOKUP(B137,'All Results'!$B$4:$O$1234,14,FALSE)</f>
        <v>-8.6899999999999998E-3</v>
      </c>
      <c r="S137" s="130"/>
    </row>
    <row r="138" spans="2:19" x14ac:dyDescent="0.25">
      <c r="B138" s="87" t="str">
        <f t="shared" si="2"/>
        <v>SDGCFLDMoExCZ08</v>
      </c>
      <c r="C138" s="113" t="s">
        <v>118</v>
      </c>
      <c r="D138" s="113" t="s">
        <v>131</v>
      </c>
      <c r="E138" s="113" t="s">
        <v>1651</v>
      </c>
      <c r="F138" s="113" t="s">
        <v>72</v>
      </c>
      <c r="G138" s="113" t="s">
        <v>107</v>
      </c>
      <c r="H138" s="113" t="s">
        <v>1662</v>
      </c>
      <c r="I138" s="113">
        <f>VLOOKUP(B138,'All Results'!$B$4:$O$1234,12,FALSE)</f>
        <v>1.0900000000000001</v>
      </c>
      <c r="J138" s="113">
        <f>VLOOKUP(B138,'All Results'!$B$4:$O$1234,13,FALSE)</f>
        <v>1.45</v>
      </c>
      <c r="K138" s="113">
        <f>VLOOKUP(B138,'All Results'!$B$4:$O$1234,14,FALSE)</f>
        <v>-1.0800000000000001E-2</v>
      </c>
      <c r="S138" s="130"/>
    </row>
    <row r="139" spans="2:19" x14ac:dyDescent="0.25">
      <c r="B139" s="87" t="str">
        <f t="shared" si="2"/>
        <v>SDGCFLDMoExCZ10</v>
      </c>
      <c r="C139" s="113" t="s">
        <v>118</v>
      </c>
      <c r="D139" s="113" t="s">
        <v>131</v>
      </c>
      <c r="E139" s="113" t="s">
        <v>1651</v>
      </c>
      <c r="F139" s="113" t="s">
        <v>72</v>
      </c>
      <c r="G139" s="113" t="s">
        <v>109</v>
      </c>
      <c r="H139" s="113" t="s">
        <v>1662</v>
      </c>
      <c r="I139" s="113">
        <f>VLOOKUP(B139,'All Results'!$B$4:$O$1234,12,FALSE)</f>
        <v>1.1200000000000001</v>
      </c>
      <c r="J139" s="113">
        <f>VLOOKUP(B139,'All Results'!$B$4:$O$1234,13,FALSE)</f>
        <v>1.77</v>
      </c>
      <c r="K139" s="113">
        <f>VLOOKUP(B139,'All Results'!$B$4:$O$1234,14,FALSE)</f>
        <v>-1.32E-2</v>
      </c>
      <c r="S139" s="130"/>
    </row>
    <row r="140" spans="2:19" x14ac:dyDescent="0.25">
      <c r="B140" s="87" t="str">
        <f t="shared" si="2"/>
        <v>SDGCFLDMoExCZ14</v>
      </c>
      <c r="C140" s="113" t="s">
        <v>118</v>
      </c>
      <c r="D140" s="113" t="s">
        <v>131</v>
      </c>
      <c r="E140" s="113" t="s">
        <v>1651</v>
      </c>
      <c r="F140" s="113" t="s">
        <v>72</v>
      </c>
      <c r="G140" s="113" t="s">
        <v>113</v>
      </c>
      <c r="H140" s="113" t="s">
        <v>1662</v>
      </c>
      <c r="I140" s="113">
        <f>VLOOKUP(B140,'All Results'!$B$4:$O$1234,12,FALSE)</f>
        <v>1</v>
      </c>
      <c r="J140" s="113">
        <f>VLOOKUP(B140,'All Results'!$B$4:$O$1234,13,FALSE)</f>
        <v>1.1499999999999999</v>
      </c>
      <c r="K140" s="113">
        <f>VLOOKUP(B140,'All Results'!$B$4:$O$1234,14,FALSE)</f>
        <v>-1.54E-2</v>
      </c>
      <c r="S140" s="130"/>
    </row>
    <row r="141" spans="2:19" x14ac:dyDescent="0.25">
      <c r="B141" s="87" t="str">
        <f t="shared" si="2"/>
        <v>SDGCFLDMoExCZ15</v>
      </c>
      <c r="C141" s="113" t="s">
        <v>118</v>
      </c>
      <c r="D141" s="113" t="s">
        <v>131</v>
      </c>
      <c r="E141" s="113" t="s">
        <v>1651</v>
      </c>
      <c r="F141" s="113" t="s">
        <v>72</v>
      </c>
      <c r="G141" s="113" t="s">
        <v>114</v>
      </c>
      <c r="H141" s="113" t="s">
        <v>1662</v>
      </c>
      <c r="I141" s="113">
        <f>VLOOKUP(B141,'All Results'!$B$4:$O$1234,12,FALSE)</f>
        <v>1.1499999999999999</v>
      </c>
      <c r="J141" s="113">
        <f>VLOOKUP(B141,'All Results'!$B$4:$O$1234,13,FALSE)</f>
        <v>1.42</v>
      </c>
      <c r="K141" s="113">
        <f>VLOOKUP(B141,'All Results'!$B$4:$O$1234,14,FALSE)</f>
        <v>-6.7099999999999998E-3</v>
      </c>
      <c r="S141" s="130"/>
    </row>
    <row r="142" spans="2:19" x14ac:dyDescent="0.25">
      <c r="B142" s="87" t="str">
        <f t="shared" si="2"/>
        <v>SDGCFLDMoNewCZ06</v>
      </c>
      <c r="C142" s="113" t="s">
        <v>118</v>
      </c>
      <c r="D142" s="113" t="s">
        <v>131</v>
      </c>
      <c r="E142" s="113" t="s">
        <v>1651</v>
      </c>
      <c r="F142" s="113" t="s">
        <v>75</v>
      </c>
      <c r="G142" s="113" t="s">
        <v>105</v>
      </c>
      <c r="H142" s="113" t="s">
        <v>1662</v>
      </c>
      <c r="I142" s="113">
        <f>VLOOKUP(B142,'All Results'!$B$4:$O$1234,12,FALSE)</f>
        <v>1.07</v>
      </c>
      <c r="J142" s="113">
        <f>VLOOKUP(B142,'All Results'!$B$4:$O$1234,13,FALSE)</f>
        <v>1.45</v>
      </c>
      <c r="K142" s="113">
        <f>VLOOKUP(B142,'All Results'!$B$4:$O$1234,14,FALSE)</f>
        <v>-1.2E-2</v>
      </c>
      <c r="S142" s="130"/>
    </row>
    <row r="143" spans="2:19" x14ac:dyDescent="0.25">
      <c r="B143" s="87" t="str">
        <f t="shared" si="2"/>
        <v>SDGCFLDMoNewCZ07</v>
      </c>
      <c r="C143" s="113" t="s">
        <v>118</v>
      </c>
      <c r="D143" s="113" t="s">
        <v>131</v>
      </c>
      <c r="E143" s="113" t="s">
        <v>1651</v>
      </c>
      <c r="F143" s="113" t="s">
        <v>75</v>
      </c>
      <c r="G143" s="113" t="s">
        <v>106</v>
      </c>
      <c r="H143" s="113" t="s">
        <v>1662</v>
      </c>
      <c r="I143" s="113">
        <f>VLOOKUP(B143,'All Results'!$B$4:$O$1234,12,FALSE)</f>
        <v>1.07</v>
      </c>
      <c r="J143" s="113">
        <f>VLOOKUP(B143,'All Results'!$B$4:$O$1234,13,FALSE)</f>
        <v>1.23</v>
      </c>
      <c r="K143" s="113">
        <f>VLOOKUP(B143,'All Results'!$B$4:$O$1234,14,FALSE)</f>
        <v>-7.9500000000000005E-3</v>
      </c>
      <c r="S143" s="130"/>
    </row>
    <row r="144" spans="2:19" x14ac:dyDescent="0.25">
      <c r="B144" s="87" t="str">
        <f t="shared" si="2"/>
        <v>SDGCFLDMoNewCZ08</v>
      </c>
      <c r="C144" s="113" t="s">
        <v>118</v>
      </c>
      <c r="D144" s="113" t="s">
        <v>131</v>
      </c>
      <c r="E144" s="113" t="s">
        <v>1651</v>
      </c>
      <c r="F144" s="113" t="s">
        <v>75</v>
      </c>
      <c r="G144" s="113" t="s">
        <v>107</v>
      </c>
      <c r="H144" s="113" t="s">
        <v>1662</v>
      </c>
      <c r="I144" s="113">
        <f>VLOOKUP(B144,'All Results'!$B$4:$O$1234,12,FALSE)</f>
        <v>1.1299999999999999</v>
      </c>
      <c r="J144" s="113">
        <f>VLOOKUP(B144,'All Results'!$B$4:$O$1234,13,FALSE)</f>
        <v>1.43</v>
      </c>
      <c r="K144" s="113">
        <f>VLOOKUP(B144,'All Results'!$B$4:$O$1234,14,FALSE)</f>
        <v>-1.0800000000000001E-2</v>
      </c>
      <c r="S144" s="130"/>
    </row>
    <row r="145" spans="2:19" x14ac:dyDescent="0.25">
      <c r="B145" s="87" t="str">
        <f t="shared" si="2"/>
        <v>SDGCFLDMoNewCZ10</v>
      </c>
      <c r="C145" s="113" t="s">
        <v>118</v>
      </c>
      <c r="D145" s="113" t="s">
        <v>131</v>
      </c>
      <c r="E145" s="113" t="s">
        <v>1651</v>
      </c>
      <c r="F145" s="113" t="s">
        <v>75</v>
      </c>
      <c r="G145" s="113" t="s">
        <v>109</v>
      </c>
      <c r="H145" s="113" t="s">
        <v>1662</v>
      </c>
      <c r="I145" s="113">
        <f>VLOOKUP(B145,'All Results'!$B$4:$O$1234,12,FALSE)</f>
        <v>1.1399999999999999</v>
      </c>
      <c r="J145" s="113">
        <f>VLOOKUP(B145,'All Results'!$B$4:$O$1234,13,FALSE)</f>
        <v>1.5</v>
      </c>
      <c r="K145" s="113">
        <f>VLOOKUP(B145,'All Results'!$B$4:$O$1234,14,FALSE)</f>
        <v>-1.44E-2</v>
      </c>
      <c r="S145" s="130"/>
    </row>
    <row r="146" spans="2:19" x14ac:dyDescent="0.25">
      <c r="B146" s="87" t="str">
        <f t="shared" si="2"/>
        <v>SDGCFLDMoNewCZ14</v>
      </c>
      <c r="C146" s="113" t="s">
        <v>118</v>
      </c>
      <c r="D146" s="113" t="s">
        <v>131</v>
      </c>
      <c r="E146" s="113" t="s">
        <v>1651</v>
      </c>
      <c r="F146" s="113" t="s">
        <v>75</v>
      </c>
      <c r="G146" s="113" t="s">
        <v>113</v>
      </c>
      <c r="H146" s="113" t="s">
        <v>1662</v>
      </c>
      <c r="I146" s="113">
        <f>VLOOKUP(B146,'All Results'!$B$4:$O$1234,12,FALSE)</f>
        <v>1.1000000000000001</v>
      </c>
      <c r="J146" s="113">
        <f>VLOOKUP(B146,'All Results'!$B$4:$O$1234,13,FALSE)</f>
        <v>1.49</v>
      </c>
      <c r="K146" s="113">
        <f>VLOOKUP(B146,'All Results'!$B$4:$O$1234,14,FALSE)</f>
        <v>-1.7600000000000001E-2</v>
      </c>
      <c r="S146" s="130"/>
    </row>
    <row r="147" spans="2:19" x14ac:dyDescent="0.25">
      <c r="B147" s="87" t="str">
        <f t="shared" si="2"/>
        <v>SDGCFLDMoNewCZ15</v>
      </c>
      <c r="C147" s="113" t="s">
        <v>118</v>
      </c>
      <c r="D147" s="113" t="s">
        <v>131</v>
      </c>
      <c r="E147" s="113" t="s">
        <v>1651</v>
      </c>
      <c r="F147" s="113" t="s">
        <v>75</v>
      </c>
      <c r="G147" s="113" t="s">
        <v>114</v>
      </c>
      <c r="H147" s="113" t="s">
        <v>1662</v>
      </c>
      <c r="I147" s="113">
        <f>VLOOKUP(B147,'All Results'!$B$4:$O$1234,12,FALSE)</f>
        <v>1.18</v>
      </c>
      <c r="J147" s="113">
        <f>VLOOKUP(B147,'All Results'!$B$4:$O$1234,13,FALSE)</f>
        <v>1.47</v>
      </c>
      <c r="K147" s="113">
        <f>VLOOKUP(B147,'All Results'!$B$4:$O$1234,14,FALSE)</f>
        <v>-6.79E-3</v>
      </c>
      <c r="S147" s="130"/>
    </row>
    <row r="148" spans="2:19" x14ac:dyDescent="0.25">
      <c r="B148" s="87" t="str">
        <f t="shared" si="2"/>
        <v>PGECFLDMoExIOU</v>
      </c>
      <c r="C148" s="113" t="s">
        <v>118</v>
      </c>
      <c r="D148" s="113" t="s">
        <v>129</v>
      </c>
      <c r="E148" s="113" t="s">
        <v>1651</v>
      </c>
      <c r="F148" s="113" t="s">
        <v>72</v>
      </c>
      <c r="G148" s="113" t="s">
        <v>36</v>
      </c>
      <c r="H148" s="113" t="s">
        <v>1662</v>
      </c>
      <c r="I148" s="113">
        <f>VLOOKUP(B148,'All Results'!$B$4:$O$1234,12,FALSE)</f>
        <v>1.0900000000000001</v>
      </c>
      <c r="J148" s="113">
        <f>VLOOKUP(B148,'All Results'!$B$4:$O$1234,13,FALSE)</f>
        <v>1.75</v>
      </c>
      <c r="K148" s="113">
        <f>VLOOKUP(B148,'All Results'!$B$4:$O$1234,14,FALSE)</f>
        <v>-1.84E-2</v>
      </c>
      <c r="S148" s="130"/>
    </row>
    <row r="149" spans="2:19" x14ac:dyDescent="0.25">
      <c r="B149" s="87" t="str">
        <f t="shared" si="2"/>
        <v>PGECFLMFmExIOU</v>
      </c>
      <c r="C149" s="113" t="s">
        <v>118</v>
      </c>
      <c r="D149" s="113" t="s">
        <v>129</v>
      </c>
      <c r="E149" s="113" t="s">
        <v>1650</v>
      </c>
      <c r="F149" s="113" t="s">
        <v>72</v>
      </c>
      <c r="G149" s="113" t="s">
        <v>36</v>
      </c>
      <c r="H149" s="113" t="s">
        <v>1662</v>
      </c>
      <c r="I149" s="113">
        <f>VLOOKUP(B149,'All Results'!$B$4:$O$1234,12,FALSE)</f>
        <v>0.98899999999999999</v>
      </c>
      <c r="J149" s="113">
        <f>VLOOKUP(B149,'All Results'!$B$4:$O$1234,13,FALSE)</f>
        <v>1.35</v>
      </c>
      <c r="K149" s="113">
        <f>VLOOKUP(B149,'All Results'!$B$4:$O$1234,14,FALSE)</f>
        <v>-1.89E-2</v>
      </c>
      <c r="S149" s="130"/>
    </row>
    <row r="150" spans="2:19" x14ac:dyDescent="0.25">
      <c r="B150" s="87" t="str">
        <f t="shared" si="2"/>
        <v>PGECFLSFmExIOU</v>
      </c>
      <c r="C150" s="113" t="s">
        <v>118</v>
      </c>
      <c r="D150" s="113" t="s">
        <v>129</v>
      </c>
      <c r="E150" s="113" t="s">
        <v>1649</v>
      </c>
      <c r="F150" s="113" t="s">
        <v>72</v>
      </c>
      <c r="G150" s="113" t="s">
        <v>36</v>
      </c>
      <c r="H150" s="113" t="s">
        <v>1662</v>
      </c>
      <c r="I150" s="113">
        <f>VLOOKUP(B150,'All Results'!$B$4:$O$1234,12,FALSE)</f>
        <v>1.04</v>
      </c>
      <c r="J150" s="113">
        <f>VLOOKUP(B150,'All Results'!$B$4:$O$1234,13,FALSE)</f>
        <v>1.56</v>
      </c>
      <c r="K150" s="113">
        <f>VLOOKUP(B150,'All Results'!$B$4:$O$1234,14,FALSE)</f>
        <v>-2.4799999999999999E-2</v>
      </c>
      <c r="S150" s="130"/>
    </row>
    <row r="151" spans="2:19" x14ac:dyDescent="0.25">
      <c r="B151" s="87" t="str">
        <f t="shared" si="2"/>
        <v>SCECFLDMoExIOU</v>
      </c>
      <c r="C151" s="113" t="s">
        <v>118</v>
      </c>
      <c r="D151" s="113" t="s">
        <v>130</v>
      </c>
      <c r="E151" s="113" t="s">
        <v>1651</v>
      </c>
      <c r="F151" s="113" t="s">
        <v>72</v>
      </c>
      <c r="G151" s="113" t="s">
        <v>36</v>
      </c>
      <c r="H151" s="113" t="s">
        <v>1662</v>
      </c>
      <c r="I151" s="113">
        <f>VLOOKUP(B151,'All Results'!$B$4:$O$1234,12,FALSE)</f>
        <v>1.1100000000000001</v>
      </c>
      <c r="J151" s="113">
        <f>VLOOKUP(B151,'All Results'!$B$4:$O$1234,13,FALSE)</f>
        <v>1.64</v>
      </c>
      <c r="K151" s="113">
        <f>VLOOKUP(B151,'All Results'!$B$4:$O$1234,14,FALSE)</f>
        <v>-1.38E-2</v>
      </c>
      <c r="S151" s="130"/>
    </row>
    <row r="152" spans="2:19" x14ac:dyDescent="0.25">
      <c r="B152" s="87" t="str">
        <f t="shared" si="2"/>
        <v>SCECFLMFmExIOU</v>
      </c>
      <c r="C152" s="113" t="s">
        <v>118</v>
      </c>
      <c r="D152" s="113" t="s">
        <v>130</v>
      </c>
      <c r="E152" s="113" t="s">
        <v>1650</v>
      </c>
      <c r="F152" s="113" t="s">
        <v>72</v>
      </c>
      <c r="G152" s="113" t="s">
        <v>36</v>
      </c>
      <c r="H152" s="113" t="s">
        <v>1662</v>
      </c>
      <c r="I152" s="113">
        <f>VLOOKUP(B152,'All Results'!$B$4:$O$1234,12,FALSE)</f>
        <v>1.05</v>
      </c>
      <c r="J152" s="113">
        <f>VLOOKUP(B152,'All Results'!$B$4:$O$1234,13,FALSE)</f>
        <v>1.4</v>
      </c>
      <c r="K152" s="113">
        <f>VLOOKUP(B152,'All Results'!$B$4:$O$1234,14,FALSE)</f>
        <v>-1.3299999999999999E-2</v>
      </c>
      <c r="S152" s="130"/>
    </row>
    <row r="153" spans="2:19" x14ac:dyDescent="0.25">
      <c r="B153" s="87" t="str">
        <f t="shared" si="2"/>
        <v>SCECFLSFmExIOU</v>
      </c>
      <c r="C153" s="113" t="s">
        <v>118</v>
      </c>
      <c r="D153" s="113" t="s">
        <v>130</v>
      </c>
      <c r="E153" s="113" t="s">
        <v>1649</v>
      </c>
      <c r="F153" s="113" t="s">
        <v>72</v>
      </c>
      <c r="G153" s="113" t="s">
        <v>36</v>
      </c>
      <c r="H153" s="113" t="s">
        <v>1662</v>
      </c>
      <c r="I153" s="113">
        <f>VLOOKUP(B153,'All Results'!$B$4:$O$1234,12,FALSE)</f>
        <v>1.07</v>
      </c>
      <c r="J153" s="113">
        <f>VLOOKUP(B153,'All Results'!$B$4:$O$1234,13,FALSE)</f>
        <v>1.58</v>
      </c>
      <c r="K153" s="113">
        <f>VLOOKUP(B153,'All Results'!$B$4:$O$1234,14,FALSE)</f>
        <v>-1.9800000000000002E-2</v>
      </c>
      <c r="S153" s="130"/>
    </row>
    <row r="154" spans="2:19" x14ac:dyDescent="0.25">
      <c r="B154" s="87" t="str">
        <f t="shared" si="2"/>
        <v>SDGCFLDMoExIOU</v>
      </c>
      <c r="C154" s="113" t="s">
        <v>118</v>
      </c>
      <c r="D154" s="113" t="s">
        <v>131</v>
      </c>
      <c r="E154" s="113" t="s">
        <v>1651</v>
      </c>
      <c r="F154" s="113" t="s">
        <v>72</v>
      </c>
      <c r="G154" s="113" t="s">
        <v>36</v>
      </c>
      <c r="H154" s="113" t="s">
        <v>1662</v>
      </c>
      <c r="I154" s="113">
        <f>VLOOKUP(B154,'All Results'!$B$4:$O$1234,12,FALSE)</f>
        <v>1.07</v>
      </c>
      <c r="J154" s="113">
        <f>VLOOKUP(B154,'All Results'!$B$4:$O$1234,13,FALSE)</f>
        <v>1.45</v>
      </c>
      <c r="K154" s="113">
        <f>VLOOKUP(B154,'All Results'!$B$4:$O$1234,14,FALSE)</f>
        <v>-1.09E-2</v>
      </c>
      <c r="S154" s="130"/>
    </row>
    <row r="155" spans="2:19" x14ac:dyDescent="0.25">
      <c r="B155" s="87" t="str">
        <f t="shared" si="2"/>
        <v>SDGCFLMFmExIOU</v>
      </c>
      <c r="C155" s="113" t="s">
        <v>118</v>
      </c>
      <c r="D155" s="113" t="s">
        <v>131</v>
      </c>
      <c r="E155" s="113" t="s">
        <v>1650</v>
      </c>
      <c r="F155" s="113" t="s">
        <v>72</v>
      </c>
      <c r="G155" s="113" t="s">
        <v>36</v>
      </c>
      <c r="H155" s="113" t="s">
        <v>1662</v>
      </c>
      <c r="I155" s="113">
        <f>VLOOKUP(B155,'All Results'!$B$4:$O$1234,12,FALSE)</f>
        <v>1.02</v>
      </c>
      <c r="J155" s="113">
        <f>VLOOKUP(B155,'All Results'!$B$4:$O$1234,13,FALSE)</f>
        <v>1.28</v>
      </c>
      <c r="K155" s="113">
        <f>VLOOKUP(B155,'All Results'!$B$4:$O$1234,14,FALSE)</f>
        <v>-1.2999999999999999E-2</v>
      </c>
      <c r="S155" s="130"/>
    </row>
    <row r="156" spans="2:19" x14ac:dyDescent="0.25">
      <c r="B156" s="87" t="str">
        <f t="shared" si="2"/>
        <v>SDGCFLSFmExIOU</v>
      </c>
      <c r="C156" s="113" t="s">
        <v>118</v>
      </c>
      <c r="D156" s="113" t="s">
        <v>131</v>
      </c>
      <c r="E156" s="113" t="s">
        <v>1649</v>
      </c>
      <c r="F156" s="113" t="s">
        <v>72</v>
      </c>
      <c r="G156" s="113" t="s">
        <v>36</v>
      </c>
      <c r="H156" s="113" t="s">
        <v>1662</v>
      </c>
      <c r="I156" s="113">
        <f>VLOOKUP(B156,'All Results'!$B$4:$O$1234,12,FALSE)</f>
        <v>1.03</v>
      </c>
      <c r="J156" s="113">
        <f>VLOOKUP(B156,'All Results'!$B$4:$O$1234,13,FALSE)</f>
        <v>1.42</v>
      </c>
      <c r="K156" s="113">
        <f>VLOOKUP(B156,'All Results'!$B$4:$O$1234,14,FALSE)</f>
        <v>-1.7999999999999999E-2</v>
      </c>
      <c r="S156" s="130"/>
    </row>
    <row r="157" spans="2:19" x14ac:dyDescent="0.25">
      <c r="B157" s="87" t="str">
        <f t="shared" si="2"/>
        <v>PGECFLDMoNewIOU</v>
      </c>
      <c r="C157" s="113" t="s">
        <v>118</v>
      </c>
      <c r="D157" s="113" t="s">
        <v>129</v>
      </c>
      <c r="E157" s="113" t="s">
        <v>1651</v>
      </c>
      <c r="F157" s="113" t="s">
        <v>75</v>
      </c>
      <c r="G157" s="113" t="s">
        <v>36</v>
      </c>
      <c r="H157" s="113" t="s">
        <v>1662</v>
      </c>
      <c r="I157" s="113">
        <f>VLOOKUP(B157,'All Results'!$B$4:$O$1234,12,FALSE)</f>
        <v>1.05</v>
      </c>
      <c r="J157" s="113">
        <f>VLOOKUP(B157,'All Results'!$B$4:$O$1234,13,FALSE)</f>
        <v>1.5</v>
      </c>
      <c r="K157" s="113">
        <f>VLOOKUP(B157,'All Results'!$B$4:$O$1234,14,FALSE)</f>
        <v>-1.78E-2</v>
      </c>
      <c r="S157" s="130"/>
    </row>
    <row r="158" spans="2:19" x14ac:dyDescent="0.25">
      <c r="B158" s="87" t="str">
        <f t="shared" si="2"/>
        <v>PGECFLMFmNewIOU</v>
      </c>
      <c r="C158" s="113" t="s">
        <v>118</v>
      </c>
      <c r="D158" s="113" t="s">
        <v>129</v>
      </c>
      <c r="E158" s="113" t="s">
        <v>1650</v>
      </c>
      <c r="F158" s="113" t="s">
        <v>75</v>
      </c>
      <c r="G158" s="113" t="s">
        <v>36</v>
      </c>
      <c r="H158" s="113" t="s">
        <v>1662</v>
      </c>
      <c r="I158" s="113">
        <f>VLOOKUP(B158,'All Results'!$B$4:$O$1234,12,FALSE)</f>
        <v>1.01</v>
      </c>
      <c r="J158" s="113">
        <f>VLOOKUP(B158,'All Results'!$B$4:$O$1234,13,FALSE)</f>
        <v>1.27</v>
      </c>
      <c r="K158" s="113">
        <f>VLOOKUP(B158,'All Results'!$B$4:$O$1234,14,FALSE)</f>
        <v>-1.5900000000000001E-2</v>
      </c>
      <c r="S158" s="130"/>
    </row>
    <row r="159" spans="2:19" x14ac:dyDescent="0.25">
      <c r="B159" s="87" t="str">
        <f t="shared" si="2"/>
        <v>PGECFLSFmNewIOU</v>
      </c>
      <c r="C159" s="113" t="s">
        <v>118</v>
      </c>
      <c r="D159" s="113" t="s">
        <v>129</v>
      </c>
      <c r="E159" s="113" t="s">
        <v>1649</v>
      </c>
      <c r="F159" s="113" t="s">
        <v>75</v>
      </c>
      <c r="G159" s="113" t="s">
        <v>36</v>
      </c>
      <c r="H159" s="113" t="s">
        <v>1662</v>
      </c>
      <c r="I159" s="113">
        <f>VLOOKUP(B159,'All Results'!$B$4:$O$1234,12,FALSE)</f>
        <v>1.04</v>
      </c>
      <c r="J159" s="113">
        <f>VLOOKUP(B159,'All Results'!$B$4:$O$1234,13,FALSE)</f>
        <v>1.49</v>
      </c>
      <c r="K159" s="113">
        <f>VLOOKUP(B159,'All Results'!$B$4:$O$1234,14,FALSE)</f>
        <v>-2.1299999999999999E-2</v>
      </c>
      <c r="S159" s="130"/>
    </row>
    <row r="160" spans="2:19" x14ac:dyDescent="0.25">
      <c r="B160" s="87" t="str">
        <f t="shared" si="2"/>
        <v>SCECFLDMoNewIOU</v>
      </c>
      <c r="C160" s="113" t="s">
        <v>118</v>
      </c>
      <c r="D160" s="113" t="s">
        <v>130</v>
      </c>
      <c r="E160" s="113" t="s">
        <v>1651</v>
      </c>
      <c r="F160" s="113" t="s">
        <v>75</v>
      </c>
      <c r="G160" s="113" t="s">
        <v>36</v>
      </c>
      <c r="H160" s="113" t="s">
        <v>1662</v>
      </c>
      <c r="I160" s="113">
        <f>VLOOKUP(B160,'All Results'!$B$4:$O$1234,12,FALSE)</f>
        <v>1.07</v>
      </c>
      <c r="J160" s="113">
        <f>VLOOKUP(B160,'All Results'!$B$4:$O$1234,13,FALSE)</f>
        <v>1.32</v>
      </c>
      <c r="K160" s="113">
        <f>VLOOKUP(B160,'All Results'!$B$4:$O$1234,14,FALSE)</f>
        <v>-1.18E-2</v>
      </c>
      <c r="S160" s="130"/>
    </row>
    <row r="161" spans="2:19" x14ac:dyDescent="0.25">
      <c r="B161" s="87" t="str">
        <f t="shared" si="2"/>
        <v>SCECFLMFmNewIOU</v>
      </c>
      <c r="C161" s="113" t="s">
        <v>118</v>
      </c>
      <c r="D161" s="113" t="s">
        <v>130</v>
      </c>
      <c r="E161" s="113" t="s">
        <v>1650</v>
      </c>
      <c r="F161" s="113" t="s">
        <v>75</v>
      </c>
      <c r="G161" s="113" t="s">
        <v>36</v>
      </c>
      <c r="H161" s="113" t="s">
        <v>1662</v>
      </c>
      <c r="I161" s="113">
        <f>VLOOKUP(B161,'All Results'!$B$4:$O$1234,12,FALSE)</f>
        <v>1.08</v>
      </c>
      <c r="J161" s="113">
        <f>VLOOKUP(B161,'All Results'!$B$4:$O$1234,13,FALSE)</f>
        <v>1.35</v>
      </c>
      <c r="K161" s="113">
        <f>VLOOKUP(B161,'All Results'!$B$4:$O$1234,14,FALSE)</f>
        <v>-1.03E-2</v>
      </c>
      <c r="S161" s="130"/>
    </row>
    <row r="162" spans="2:19" x14ac:dyDescent="0.25">
      <c r="B162" s="87" t="str">
        <f t="shared" si="2"/>
        <v>SCECFLSFmNewIOU</v>
      </c>
      <c r="C162" s="113" t="s">
        <v>118</v>
      </c>
      <c r="D162" s="113" t="s">
        <v>130</v>
      </c>
      <c r="E162" s="113" t="s">
        <v>1649</v>
      </c>
      <c r="F162" s="113" t="s">
        <v>75</v>
      </c>
      <c r="G162" s="113" t="s">
        <v>36</v>
      </c>
      <c r="H162" s="113" t="s">
        <v>1662</v>
      </c>
      <c r="I162" s="113">
        <f>VLOOKUP(B162,'All Results'!$B$4:$O$1234,12,FALSE)</f>
        <v>1.06</v>
      </c>
      <c r="J162" s="113">
        <f>VLOOKUP(B162,'All Results'!$B$4:$O$1234,13,FALSE)</f>
        <v>1.44</v>
      </c>
      <c r="K162" s="113">
        <f>VLOOKUP(B162,'All Results'!$B$4:$O$1234,14,FALSE)</f>
        <v>-1.8700000000000001E-2</v>
      </c>
      <c r="S162" s="130"/>
    </row>
    <row r="163" spans="2:19" x14ac:dyDescent="0.25">
      <c r="B163" s="87" t="str">
        <f t="shared" si="2"/>
        <v>SDGCFLDMoNewIOU</v>
      </c>
      <c r="C163" s="113" t="s">
        <v>118</v>
      </c>
      <c r="D163" s="113" t="s">
        <v>131</v>
      </c>
      <c r="E163" s="113" t="s">
        <v>1651</v>
      </c>
      <c r="F163" s="113" t="s">
        <v>75</v>
      </c>
      <c r="G163" s="113" t="s">
        <v>36</v>
      </c>
      <c r="H163" s="113" t="s">
        <v>1662</v>
      </c>
      <c r="I163" s="113">
        <f>VLOOKUP(B163,'All Results'!$B$4:$O$1234,12,FALSE)</f>
        <v>1.1200000000000001</v>
      </c>
      <c r="J163" s="113">
        <f>VLOOKUP(B163,'All Results'!$B$4:$O$1234,13,FALSE)</f>
        <v>1.42</v>
      </c>
      <c r="K163" s="113">
        <f>VLOOKUP(B163,'All Results'!$B$4:$O$1234,14,FALSE)</f>
        <v>-1.26E-2</v>
      </c>
      <c r="S163" s="130"/>
    </row>
    <row r="164" spans="2:19" x14ac:dyDescent="0.25">
      <c r="B164" s="87" t="str">
        <f t="shared" si="2"/>
        <v>SDGCFLMFmNewIOU</v>
      </c>
      <c r="C164" s="113" t="s">
        <v>118</v>
      </c>
      <c r="D164" s="113" t="s">
        <v>131</v>
      </c>
      <c r="E164" s="113" t="s">
        <v>1650</v>
      </c>
      <c r="F164" s="113" t="s">
        <v>75</v>
      </c>
      <c r="G164" s="113" t="s">
        <v>36</v>
      </c>
      <c r="H164" s="113" t="s">
        <v>1662</v>
      </c>
      <c r="I164" s="113">
        <f>VLOOKUP(B164,'All Results'!$B$4:$O$1234,12,FALSE)</f>
        <v>1.08</v>
      </c>
      <c r="J164" s="113">
        <f>VLOOKUP(B164,'All Results'!$B$4:$O$1234,13,FALSE)</f>
        <v>1.28</v>
      </c>
      <c r="K164" s="113">
        <f>VLOOKUP(B164,'All Results'!$B$4:$O$1234,14,FALSE)</f>
        <v>-1.0200000000000001E-2</v>
      </c>
      <c r="S164" s="130"/>
    </row>
    <row r="165" spans="2:19" x14ac:dyDescent="0.25">
      <c r="B165" s="87" t="str">
        <f t="shared" si="2"/>
        <v>SDGCFLSFmNewIOU</v>
      </c>
      <c r="C165" s="113" t="s">
        <v>118</v>
      </c>
      <c r="D165" s="113" t="s">
        <v>131</v>
      </c>
      <c r="E165" s="113" t="s">
        <v>1649</v>
      </c>
      <c r="F165" s="113" t="s">
        <v>75</v>
      </c>
      <c r="G165" s="113" t="s">
        <v>36</v>
      </c>
      <c r="H165" s="113" t="s">
        <v>1662</v>
      </c>
      <c r="I165" s="113">
        <f>VLOOKUP(B165,'All Results'!$B$4:$O$1234,12,FALSE)</f>
        <v>1.04</v>
      </c>
      <c r="J165" s="113">
        <f>VLOOKUP(B165,'All Results'!$B$4:$O$1234,13,FALSE)</f>
        <v>1.27</v>
      </c>
      <c r="K165" s="113">
        <f>VLOOKUP(B165,'All Results'!$B$4:$O$1234,14,FALSE)</f>
        <v>-1.7500000000000002E-2</v>
      </c>
      <c r="S165" s="130"/>
    </row>
    <row r="166" spans="2:19" x14ac:dyDescent="0.25">
      <c r="B166" s="87" t="str">
        <f t="shared" si="2"/>
        <v>PGECFLResExIOU</v>
      </c>
      <c r="C166" s="113" t="s">
        <v>118</v>
      </c>
      <c r="D166" s="113" t="s">
        <v>129</v>
      </c>
      <c r="E166" s="113" t="s">
        <v>1762</v>
      </c>
      <c r="F166" s="113" t="s">
        <v>72</v>
      </c>
      <c r="G166" s="113" t="s">
        <v>36</v>
      </c>
      <c r="H166" s="113" t="s">
        <v>1662</v>
      </c>
      <c r="I166" s="113">
        <f>VLOOKUP(B166,'All Results'!$B$4:$O$1234,12,FALSE)</f>
        <v>1.02</v>
      </c>
      <c r="J166" s="113">
        <f>VLOOKUP(B166,'All Results'!$B$4:$O$1234,13,FALSE)</f>
        <v>1.5</v>
      </c>
      <c r="K166" s="113">
        <f>VLOOKUP(B166,'All Results'!$B$4:$O$1234,14,FALSE)</f>
        <v>-2.2700000000000001E-2</v>
      </c>
      <c r="S166" s="130"/>
    </row>
    <row r="167" spans="2:19" x14ac:dyDescent="0.25">
      <c r="B167" s="87" t="str">
        <f t="shared" si="2"/>
        <v>PGECFLResNewIOU</v>
      </c>
      <c r="C167" s="113" t="s">
        <v>118</v>
      </c>
      <c r="D167" s="113" t="s">
        <v>129</v>
      </c>
      <c r="E167" s="113" t="s">
        <v>1762</v>
      </c>
      <c r="F167" s="113" t="s">
        <v>75</v>
      </c>
      <c r="G167" s="113" t="s">
        <v>36</v>
      </c>
      <c r="H167" s="113" t="s">
        <v>1662</v>
      </c>
      <c r="I167" s="113">
        <f>VLOOKUP(B167,'All Results'!$B$4:$O$1234,12,FALSE)</f>
        <v>1.03</v>
      </c>
      <c r="J167" s="113">
        <f>VLOOKUP(B167,'All Results'!$B$4:$O$1234,13,FALSE)</f>
        <v>1.44</v>
      </c>
      <c r="K167" s="113">
        <f>VLOOKUP(B167,'All Results'!$B$4:$O$1234,14,FALSE)</f>
        <v>-1.9900000000000001E-2</v>
      </c>
      <c r="S167" s="130"/>
    </row>
    <row r="168" spans="2:19" x14ac:dyDescent="0.25">
      <c r="B168" s="87" t="str">
        <f t="shared" si="2"/>
        <v>SCECFLResExIOU</v>
      </c>
      <c r="C168" s="113" t="s">
        <v>118</v>
      </c>
      <c r="D168" s="113" t="s">
        <v>130</v>
      </c>
      <c r="E168" s="113" t="s">
        <v>1762</v>
      </c>
      <c r="F168" s="113" t="s">
        <v>72</v>
      </c>
      <c r="G168" s="113" t="s">
        <v>36</v>
      </c>
      <c r="H168" s="113" t="s">
        <v>1662</v>
      </c>
      <c r="I168" s="113">
        <f>VLOOKUP(B168,'All Results'!$B$4:$O$1234,12,FALSE)</f>
        <v>1.07</v>
      </c>
      <c r="J168" s="113">
        <f>VLOOKUP(B168,'All Results'!$B$4:$O$1234,13,FALSE)</f>
        <v>1.53</v>
      </c>
      <c r="K168" s="113">
        <f>VLOOKUP(B168,'All Results'!$B$4:$O$1234,14,FALSE)</f>
        <v>-1.77E-2</v>
      </c>
      <c r="S168" s="130"/>
    </row>
    <row r="169" spans="2:19" x14ac:dyDescent="0.25">
      <c r="B169" s="87" t="str">
        <f t="shared" si="2"/>
        <v>SCECFLResNewIOU</v>
      </c>
      <c r="C169" s="113" t="s">
        <v>118</v>
      </c>
      <c r="D169" s="113" t="s">
        <v>130</v>
      </c>
      <c r="E169" s="113" t="s">
        <v>1762</v>
      </c>
      <c r="F169" s="113" t="s">
        <v>75</v>
      </c>
      <c r="G169" s="113" t="s">
        <v>36</v>
      </c>
      <c r="H169" s="113" t="s">
        <v>1662</v>
      </c>
      <c r="I169" s="113">
        <f>VLOOKUP(B169,'All Results'!$B$4:$O$1234,12,FALSE)</f>
        <v>1.07</v>
      </c>
      <c r="J169" s="113">
        <f>VLOOKUP(B169,'All Results'!$B$4:$O$1234,13,FALSE)</f>
        <v>1.41</v>
      </c>
      <c r="K169" s="113">
        <f>VLOOKUP(B169,'All Results'!$B$4:$O$1234,14,FALSE)</f>
        <v>-1.6899999999999998E-2</v>
      </c>
      <c r="S169" s="130"/>
    </row>
    <row r="170" spans="2:19" x14ac:dyDescent="0.25">
      <c r="B170" s="87" t="str">
        <f t="shared" si="2"/>
        <v>SDGCFLResExIOU</v>
      </c>
      <c r="C170" s="113" t="s">
        <v>118</v>
      </c>
      <c r="D170" s="113" t="s">
        <v>131</v>
      </c>
      <c r="E170" s="113" t="s">
        <v>1762</v>
      </c>
      <c r="F170" s="113" t="s">
        <v>72</v>
      </c>
      <c r="G170" s="113" t="s">
        <v>36</v>
      </c>
      <c r="H170" s="113" t="s">
        <v>1662</v>
      </c>
      <c r="I170" s="113">
        <f>VLOOKUP(B170,'All Results'!$B$4:$O$1234,12,FALSE)</f>
        <v>1.03</v>
      </c>
      <c r="J170" s="113">
        <f>VLOOKUP(B170,'All Results'!$B$4:$O$1234,13,FALSE)</f>
        <v>1.38</v>
      </c>
      <c r="K170" s="113">
        <f>VLOOKUP(B170,'All Results'!$B$4:$O$1234,14,FALSE)</f>
        <v>-1.61E-2</v>
      </c>
      <c r="S170" s="130"/>
    </row>
    <row r="171" spans="2:19" x14ac:dyDescent="0.25">
      <c r="B171" s="87" t="str">
        <f t="shared" si="2"/>
        <v>SDGCFLResNewIOU</v>
      </c>
      <c r="C171" s="113" t="s">
        <v>118</v>
      </c>
      <c r="D171" s="113" t="s">
        <v>131</v>
      </c>
      <c r="E171" s="113" t="s">
        <v>1762</v>
      </c>
      <c r="F171" s="113" t="s">
        <v>75</v>
      </c>
      <c r="G171" s="113" t="s">
        <v>36</v>
      </c>
      <c r="H171" s="113" t="s">
        <v>1662</v>
      </c>
      <c r="I171" s="113">
        <f>VLOOKUP(B171,'All Results'!$B$4:$O$1234,12,FALSE)</f>
        <v>1.05</v>
      </c>
      <c r="J171" s="113">
        <f>VLOOKUP(B171,'All Results'!$B$4:$O$1234,13,FALSE)</f>
        <v>1.28</v>
      </c>
      <c r="K171" s="113">
        <f>VLOOKUP(B171,'All Results'!$B$4:$O$1234,14,FALSE)</f>
        <v>-1.5900000000000001E-2</v>
      </c>
      <c r="S171" s="130"/>
    </row>
    <row r="172" spans="2:19" x14ac:dyDescent="0.25">
      <c r="B172" s="87" t="str">
        <f t="shared" si="2"/>
        <v>PGECFLResExCZ01</v>
      </c>
      <c r="C172" s="113" t="s">
        <v>118</v>
      </c>
      <c r="D172" s="113" t="s">
        <v>129</v>
      </c>
      <c r="E172" s="113" t="s">
        <v>1762</v>
      </c>
      <c r="F172" s="113" t="s">
        <v>72</v>
      </c>
      <c r="G172" s="113" t="s">
        <v>48</v>
      </c>
      <c r="H172" s="113" t="s">
        <v>1662</v>
      </c>
      <c r="I172" s="113">
        <f>VLOOKUP(B172,'All Results'!$B$4:$O$1234,12,FALSE)</f>
        <v>0.94599999999999995</v>
      </c>
      <c r="J172" s="113">
        <f>VLOOKUP(B172,'All Results'!$B$4:$O$1234,13,FALSE)</f>
        <v>1.02</v>
      </c>
      <c r="K172" s="113">
        <f>VLOOKUP(B172,'All Results'!$B$4:$O$1234,14,FALSE)</f>
        <v>-2.7799999999999998E-2</v>
      </c>
      <c r="S172" s="130"/>
    </row>
    <row r="173" spans="2:19" x14ac:dyDescent="0.25">
      <c r="B173" s="87" t="str">
        <f t="shared" si="2"/>
        <v>PGECFLResExCZ02</v>
      </c>
      <c r="C173" s="113" t="s">
        <v>118</v>
      </c>
      <c r="D173" s="113" t="s">
        <v>129</v>
      </c>
      <c r="E173" s="113" t="s">
        <v>1762</v>
      </c>
      <c r="F173" s="113" t="s">
        <v>72</v>
      </c>
      <c r="G173" s="113" t="s">
        <v>101</v>
      </c>
      <c r="H173" s="113" t="s">
        <v>1662</v>
      </c>
      <c r="I173" s="113">
        <f>VLOOKUP(B173,'All Results'!$B$4:$O$1234,12,FALSE)</f>
        <v>0.99299999999999999</v>
      </c>
      <c r="J173" s="113">
        <f>VLOOKUP(B173,'All Results'!$B$4:$O$1234,13,FALSE)</f>
        <v>1.42</v>
      </c>
      <c r="K173" s="113">
        <f>VLOOKUP(B173,'All Results'!$B$4:$O$1234,14,FALSE)</f>
        <v>-2.5000000000000001E-2</v>
      </c>
      <c r="S173" s="130"/>
    </row>
    <row r="174" spans="2:19" x14ac:dyDescent="0.25">
      <c r="B174" s="87" t="str">
        <f t="shared" si="2"/>
        <v>PGECFLResExCZ03</v>
      </c>
      <c r="C174" s="113" t="s">
        <v>118</v>
      </c>
      <c r="D174" s="113" t="s">
        <v>129</v>
      </c>
      <c r="E174" s="113" t="s">
        <v>1762</v>
      </c>
      <c r="F174" s="113" t="s">
        <v>72</v>
      </c>
      <c r="G174" s="113" t="s">
        <v>102</v>
      </c>
      <c r="H174" s="113" t="s">
        <v>1662</v>
      </c>
      <c r="I174" s="113">
        <f>VLOOKUP(B174,'All Results'!$B$4:$O$1234,12,FALSE)</f>
        <v>0.95599999999999996</v>
      </c>
      <c r="J174" s="113">
        <f>VLOOKUP(B174,'All Results'!$B$4:$O$1234,13,FALSE)</f>
        <v>1.1000000000000001</v>
      </c>
      <c r="K174" s="113">
        <f>VLOOKUP(B174,'All Results'!$B$4:$O$1234,14,FALSE)</f>
        <v>-2.4199999999999999E-2</v>
      </c>
      <c r="S174" s="130"/>
    </row>
    <row r="175" spans="2:19" x14ac:dyDescent="0.25">
      <c r="B175" s="87" t="str">
        <f t="shared" si="2"/>
        <v>PGECFLResExCZ04</v>
      </c>
      <c r="C175" s="113" t="s">
        <v>118</v>
      </c>
      <c r="D175" s="113" t="s">
        <v>129</v>
      </c>
      <c r="E175" s="113" t="s">
        <v>1762</v>
      </c>
      <c r="F175" s="113" t="s">
        <v>72</v>
      </c>
      <c r="G175" s="113" t="s">
        <v>103</v>
      </c>
      <c r="H175" s="113" t="s">
        <v>1662</v>
      </c>
      <c r="I175" s="113">
        <f>VLOOKUP(B175,'All Results'!$B$4:$O$1234,12,FALSE)</f>
        <v>1.01</v>
      </c>
      <c r="J175" s="113">
        <f>VLOOKUP(B175,'All Results'!$B$4:$O$1234,13,FALSE)</f>
        <v>1.47</v>
      </c>
      <c r="K175" s="113">
        <f>VLOOKUP(B175,'All Results'!$B$4:$O$1234,14,FALSE)</f>
        <v>-1.95E-2</v>
      </c>
      <c r="S175" s="130"/>
    </row>
    <row r="176" spans="2:19" x14ac:dyDescent="0.25">
      <c r="B176" s="87" t="str">
        <f t="shared" si="2"/>
        <v>PGECFLResExCZ05</v>
      </c>
      <c r="C176" s="113" t="s">
        <v>118</v>
      </c>
      <c r="D176" s="113" t="s">
        <v>129</v>
      </c>
      <c r="E176" s="113" t="s">
        <v>1762</v>
      </c>
      <c r="F176" s="113" t="s">
        <v>72</v>
      </c>
      <c r="G176" s="113" t="s">
        <v>104</v>
      </c>
      <c r="H176" s="113" t="s">
        <v>1662</v>
      </c>
      <c r="I176" s="113">
        <f>VLOOKUP(B176,'All Results'!$B$4:$O$1234,12,FALSE)</f>
        <v>0.95799999999999996</v>
      </c>
      <c r="J176" s="113">
        <f>VLOOKUP(B176,'All Results'!$B$4:$O$1234,13,FALSE)</f>
        <v>1.1599999999999999</v>
      </c>
      <c r="K176" s="113">
        <f>VLOOKUP(B176,'All Results'!$B$4:$O$1234,14,FALSE)</f>
        <v>-2.7799999999999998E-2</v>
      </c>
      <c r="S176" s="130"/>
    </row>
    <row r="177" spans="2:19" x14ac:dyDescent="0.25">
      <c r="B177" s="87" t="str">
        <f t="shared" si="2"/>
        <v>PGECFLResExCZ11</v>
      </c>
      <c r="C177" s="113" t="s">
        <v>118</v>
      </c>
      <c r="D177" s="113" t="s">
        <v>129</v>
      </c>
      <c r="E177" s="113" t="s">
        <v>1762</v>
      </c>
      <c r="F177" s="113" t="s">
        <v>72</v>
      </c>
      <c r="G177" s="113" t="s">
        <v>110</v>
      </c>
      <c r="H177" s="113" t="s">
        <v>1662</v>
      </c>
      <c r="I177" s="113">
        <f>VLOOKUP(B177,'All Results'!$B$4:$O$1234,12,FALSE)</f>
        <v>1.1000000000000001</v>
      </c>
      <c r="J177" s="113">
        <f>VLOOKUP(B177,'All Results'!$B$4:$O$1234,13,FALSE)</f>
        <v>1.88</v>
      </c>
      <c r="K177" s="113">
        <f>VLOOKUP(B177,'All Results'!$B$4:$O$1234,14,FALSE)</f>
        <v>-2.23E-2</v>
      </c>
      <c r="S177" s="130"/>
    </row>
    <row r="178" spans="2:19" x14ac:dyDescent="0.25">
      <c r="B178" s="87" t="str">
        <f t="shared" si="2"/>
        <v>PGECFLResExCZ12</v>
      </c>
      <c r="C178" s="113" t="s">
        <v>118</v>
      </c>
      <c r="D178" s="113" t="s">
        <v>129</v>
      </c>
      <c r="E178" s="113" t="s">
        <v>1762</v>
      </c>
      <c r="F178" s="113" t="s">
        <v>72</v>
      </c>
      <c r="G178" s="113" t="s">
        <v>111</v>
      </c>
      <c r="H178" s="113" t="s">
        <v>1662</v>
      </c>
      <c r="I178" s="113">
        <f>VLOOKUP(B178,'All Results'!$B$4:$O$1234,12,FALSE)</f>
        <v>1.07</v>
      </c>
      <c r="J178" s="113">
        <f>VLOOKUP(B178,'All Results'!$B$4:$O$1234,13,FALSE)</f>
        <v>1.84</v>
      </c>
      <c r="K178" s="113">
        <f>VLOOKUP(B178,'All Results'!$B$4:$O$1234,14,FALSE)</f>
        <v>-2.1700000000000001E-2</v>
      </c>
      <c r="S178" s="130"/>
    </row>
    <row r="179" spans="2:19" x14ac:dyDescent="0.25">
      <c r="B179" s="87" t="str">
        <f t="shared" si="2"/>
        <v>PGECFLResExCZ13</v>
      </c>
      <c r="C179" s="113" t="s">
        <v>118</v>
      </c>
      <c r="D179" s="113" t="s">
        <v>129</v>
      </c>
      <c r="E179" s="113" t="s">
        <v>1762</v>
      </c>
      <c r="F179" s="113" t="s">
        <v>72</v>
      </c>
      <c r="G179" s="113" t="s">
        <v>112</v>
      </c>
      <c r="H179" s="113" t="s">
        <v>1662</v>
      </c>
      <c r="I179" s="113">
        <f>VLOOKUP(B179,'All Results'!$B$4:$O$1234,12,FALSE)</f>
        <v>1.1200000000000001</v>
      </c>
      <c r="J179" s="113">
        <f>VLOOKUP(B179,'All Results'!$B$4:$O$1234,13,FALSE)</f>
        <v>1.84</v>
      </c>
      <c r="K179" s="113">
        <f>VLOOKUP(B179,'All Results'!$B$4:$O$1234,14,FALSE)</f>
        <v>-2.1499999999999998E-2</v>
      </c>
      <c r="S179" s="130"/>
    </row>
    <row r="180" spans="2:19" x14ac:dyDescent="0.25">
      <c r="B180" s="87" t="str">
        <f t="shared" si="2"/>
        <v>PGECFLResExCZ16</v>
      </c>
      <c r="C180" s="113" t="s">
        <v>118</v>
      </c>
      <c r="D180" s="113" t="s">
        <v>129</v>
      </c>
      <c r="E180" s="113" t="s">
        <v>1762</v>
      </c>
      <c r="F180" s="113" t="s">
        <v>72</v>
      </c>
      <c r="G180" s="113" t="s">
        <v>115</v>
      </c>
      <c r="H180" s="113" t="s">
        <v>1662</v>
      </c>
      <c r="I180" s="113">
        <f>VLOOKUP(B180,'All Results'!$B$4:$O$1234,12,FALSE)</f>
        <v>1.02</v>
      </c>
      <c r="J180" s="113">
        <f>VLOOKUP(B180,'All Results'!$B$4:$O$1234,13,FALSE)</f>
        <v>1.49</v>
      </c>
      <c r="K180" s="113">
        <f>VLOOKUP(B180,'All Results'!$B$4:$O$1234,14,FALSE)</f>
        <v>-2.5999999999999999E-2</v>
      </c>
      <c r="S180" s="130"/>
    </row>
    <row r="181" spans="2:19" x14ac:dyDescent="0.25">
      <c r="B181" s="87" t="str">
        <f t="shared" si="2"/>
        <v>PGECFLResNewCZ01</v>
      </c>
      <c r="C181" s="113" t="s">
        <v>118</v>
      </c>
      <c r="D181" s="113" t="s">
        <v>129</v>
      </c>
      <c r="E181" s="113" t="s">
        <v>1762</v>
      </c>
      <c r="F181" s="113" t="s">
        <v>75</v>
      </c>
      <c r="G181" s="113" t="s">
        <v>48</v>
      </c>
      <c r="H181" s="113" t="s">
        <v>1662</v>
      </c>
      <c r="I181" s="113">
        <f>VLOOKUP(B181,'All Results'!$B$4:$O$1234,12,FALSE)</f>
        <v>0.95699999999999996</v>
      </c>
      <c r="J181" s="113">
        <f>VLOOKUP(B181,'All Results'!$B$4:$O$1234,13,FALSE)</f>
        <v>1.01</v>
      </c>
      <c r="K181" s="113">
        <f>VLOOKUP(B181,'All Results'!$B$4:$O$1234,14,FALSE)</f>
        <v>-2.4500000000000001E-2</v>
      </c>
      <c r="S181" s="130"/>
    </row>
    <row r="182" spans="2:19" x14ac:dyDescent="0.25">
      <c r="B182" s="87" t="str">
        <f t="shared" si="2"/>
        <v>PGECFLResNewCZ02</v>
      </c>
      <c r="C182" s="113" t="s">
        <v>118</v>
      </c>
      <c r="D182" s="113" t="s">
        <v>129</v>
      </c>
      <c r="E182" s="113" t="s">
        <v>1762</v>
      </c>
      <c r="F182" s="113" t="s">
        <v>75</v>
      </c>
      <c r="G182" s="113" t="s">
        <v>101</v>
      </c>
      <c r="H182" s="113" t="s">
        <v>1662</v>
      </c>
      <c r="I182" s="113">
        <f>VLOOKUP(B182,'All Results'!$B$4:$O$1234,12,FALSE)</f>
        <v>1</v>
      </c>
      <c r="J182" s="113">
        <f>VLOOKUP(B182,'All Results'!$B$4:$O$1234,13,FALSE)</f>
        <v>1.53</v>
      </c>
      <c r="K182" s="113">
        <f>VLOOKUP(B182,'All Results'!$B$4:$O$1234,14,FALSE)</f>
        <v>-2.1899999999999999E-2</v>
      </c>
      <c r="S182" s="130"/>
    </row>
    <row r="183" spans="2:19" x14ac:dyDescent="0.25">
      <c r="B183" s="87" t="str">
        <f t="shared" si="2"/>
        <v>PGECFLResNewCZ03</v>
      </c>
      <c r="C183" s="113" t="s">
        <v>118</v>
      </c>
      <c r="D183" s="113" t="s">
        <v>129</v>
      </c>
      <c r="E183" s="113" t="s">
        <v>1762</v>
      </c>
      <c r="F183" s="113" t="s">
        <v>75</v>
      </c>
      <c r="G183" s="113" t="s">
        <v>102</v>
      </c>
      <c r="H183" s="113" t="s">
        <v>1662</v>
      </c>
      <c r="I183" s="113">
        <f>VLOOKUP(B183,'All Results'!$B$4:$O$1234,12,FALSE)</f>
        <v>0.97199999999999998</v>
      </c>
      <c r="J183" s="113">
        <f>VLOOKUP(B183,'All Results'!$B$4:$O$1234,13,FALSE)</f>
        <v>1.1399999999999999</v>
      </c>
      <c r="K183" s="113">
        <f>VLOOKUP(B183,'All Results'!$B$4:$O$1234,14,FALSE)</f>
        <v>-1.9099999999999999E-2</v>
      </c>
      <c r="S183" s="130"/>
    </row>
    <row r="184" spans="2:19" x14ac:dyDescent="0.25">
      <c r="B184" s="87" t="str">
        <f t="shared" si="2"/>
        <v>PGECFLResNewCZ04</v>
      </c>
      <c r="C184" s="113" t="s">
        <v>118</v>
      </c>
      <c r="D184" s="113" t="s">
        <v>129</v>
      </c>
      <c r="E184" s="113" t="s">
        <v>1762</v>
      </c>
      <c r="F184" s="113" t="s">
        <v>75</v>
      </c>
      <c r="G184" s="113" t="s">
        <v>103</v>
      </c>
      <c r="H184" s="113" t="s">
        <v>1662</v>
      </c>
      <c r="I184" s="113">
        <f>VLOOKUP(B184,'All Results'!$B$4:$O$1234,12,FALSE)</f>
        <v>1.05</v>
      </c>
      <c r="J184" s="113">
        <f>VLOOKUP(B184,'All Results'!$B$4:$O$1234,13,FALSE)</f>
        <v>1.68</v>
      </c>
      <c r="K184" s="113">
        <f>VLOOKUP(B184,'All Results'!$B$4:$O$1234,14,FALSE)</f>
        <v>-1.8499999999999999E-2</v>
      </c>
      <c r="S184" s="130"/>
    </row>
    <row r="185" spans="2:19" x14ac:dyDescent="0.25">
      <c r="B185" s="87" t="str">
        <f t="shared" si="2"/>
        <v>PGECFLResNewCZ05</v>
      </c>
      <c r="C185" s="113" t="s">
        <v>118</v>
      </c>
      <c r="D185" s="113" t="s">
        <v>129</v>
      </c>
      <c r="E185" s="113" t="s">
        <v>1762</v>
      </c>
      <c r="F185" s="113" t="s">
        <v>75</v>
      </c>
      <c r="G185" s="113" t="s">
        <v>104</v>
      </c>
      <c r="H185" s="113" t="s">
        <v>1662</v>
      </c>
      <c r="I185" s="113">
        <f>VLOOKUP(B185,'All Results'!$B$4:$O$1234,12,FALSE)</f>
        <v>0.97599999999999998</v>
      </c>
      <c r="J185" s="113">
        <f>VLOOKUP(B185,'All Results'!$B$4:$O$1234,13,FALSE)</f>
        <v>1.1200000000000001</v>
      </c>
      <c r="K185" s="113">
        <f>VLOOKUP(B185,'All Results'!$B$4:$O$1234,14,FALSE)</f>
        <v>-2.4199999999999999E-2</v>
      </c>
      <c r="S185" s="130"/>
    </row>
    <row r="186" spans="2:19" x14ac:dyDescent="0.25">
      <c r="B186" s="87" t="str">
        <f t="shared" si="2"/>
        <v>PGECFLResNewCZ11</v>
      </c>
      <c r="C186" s="113" t="s">
        <v>118</v>
      </c>
      <c r="D186" s="113" t="s">
        <v>129</v>
      </c>
      <c r="E186" s="113" t="s">
        <v>1762</v>
      </c>
      <c r="F186" s="113" t="s">
        <v>75</v>
      </c>
      <c r="G186" s="113" t="s">
        <v>110</v>
      </c>
      <c r="H186" s="113" t="s">
        <v>1662</v>
      </c>
      <c r="I186" s="113">
        <f>VLOOKUP(B186,'All Results'!$B$4:$O$1234,12,FALSE)</f>
        <v>1.08</v>
      </c>
      <c r="J186" s="113">
        <f>VLOOKUP(B186,'All Results'!$B$4:$O$1234,13,FALSE)</f>
        <v>1.52</v>
      </c>
      <c r="K186" s="113">
        <f>VLOOKUP(B186,'All Results'!$B$4:$O$1234,14,FALSE)</f>
        <v>-1.9900000000000001E-2</v>
      </c>
      <c r="S186" s="130"/>
    </row>
    <row r="187" spans="2:19" x14ac:dyDescent="0.25">
      <c r="B187" s="87" t="str">
        <f t="shared" si="2"/>
        <v>PGECFLResNewCZ12</v>
      </c>
      <c r="C187" s="113" t="s">
        <v>118</v>
      </c>
      <c r="D187" s="113" t="s">
        <v>129</v>
      </c>
      <c r="E187" s="113" t="s">
        <v>1762</v>
      </c>
      <c r="F187" s="113" t="s">
        <v>75</v>
      </c>
      <c r="G187" s="113" t="s">
        <v>111</v>
      </c>
      <c r="H187" s="113" t="s">
        <v>1662</v>
      </c>
      <c r="I187" s="113">
        <f>VLOOKUP(B187,'All Results'!$B$4:$O$1234,12,FALSE)</f>
        <v>1.05</v>
      </c>
      <c r="J187" s="113">
        <f>VLOOKUP(B187,'All Results'!$B$4:$O$1234,13,FALSE)</f>
        <v>1.52</v>
      </c>
      <c r="K187" s="113">
        <f>VLOOKUP(B187,'All Results'!$B$4:$O$1234,14,FALSE)</f>
        <v>-1.9800000000000002E-2</v>
      </c>
      <c r="S187" s="130"/>
    </row>
    <row r="188" spans="2:19" x14ac:dyDescent="0.25">
      <c r="B188" s="87" t="str">
        <f t="shared" si="2"/>
        <v>PGECFLResNewCZ13</v>
      </c>
      <c r="C188" s="113" t="s">
        <v>118</v>
      </c>
      <c r="D188" s="113" t="s">
        <v>129</v>
      </c>
      <c r="E188" s="113" t="s">
        <v>1762</v>
      </c>
      <c r="F188" s="113" t="s">
        <v>75</v>
      </c>
      <c r="G188" s="113" t="s">
        <v>112</v>
      </c>
      <c r="H188" s="113" t="s">
        <v>1662</v>
      </c>
      <c r="I188" s="113">
        <f>VLOOKUP(B188,'All Results'!$B$4:$O$1234,12,FALSE)</f>
        <v>1.07</v>
      </c>
      <c r="J188" s="113">
        <f>VLOOKUP(B188,'All Results'!$B$4:$O$1234,13,FALSE)</f>
        <v>1.48</v>
      </c>
      <c r="K188" s="113">
        <f>VLOOKUP(B188,'All Results'!$B$4:$O$1234,14,FALSE)</f>
        <v>-1.9900000000000001E-2</v>
      </c>
      <c r="S188" s="130"/>
    </row>
    <row r="189" spans="2:19" x14ac:dyDescent="0.25">
      <c r="B189" s="87" t="str">
        <f t="shared" si="2"/>
        <v>PGECFLResNewCZ16</v>
      </c>
      <c r="C189" s="113" t="s">
        <v>118</v>
      </c>
      <c r="D189" s="113" t="s">
        <v>129</v>
      </c>
      <c r="E189" s="113" t="s">
        <v>1762</v>
      </c>
      <c r="F189" s="113" t="s">
        <v>75</v>
      </c>
      <c r="G189" s="113" t="s">
        <v>115</v>
      </c>
      <c r="H189" s="113" t="s">
        <v>1662</v>
      </c>
      <c r="I189" s="113">
        <f>VLOOKUP(B189,'All Results'!$B$4:$O$1234,12,FALSE)</f>
        <v>0.98899999999999999</v>
      </c>
      <c r="J189" s="113">
        <f>VLOOKUP(B189,'All Results'!$B$4:$O$1234,13,FALSE)</f>
        <v>1.35</v>
      </c>
      <c r="K189" s="113">
        <f>VLOOKUP(B189,'All Results'!$B$4:$O$1234,14,FALSE)</f>
        <v>-2.3699999999999999E-2</v>
      </c>
      <c r="S189" s="130"/>
    </row>
    <row r="190" spans="2:19" x14ac:dyDescent="0.25">
      <c r="B190" s="87" t="str">
        <f t="shared" si="2"/>
        <v>SCECFLResExCZ05</v>
      </c>
      <c r="C190" s="113" t="s">
        <v>118</v>
      </c>
      <c r="D190" s="113" t="s">
        <v>130</v>
      </c>
      <c r="E190" s="113" t="s">
        <v>1762</v>
      </c>
      <c r="F190" s="113" t="s">
        <v>72</v>
      </c>
      <c r="G190" s="113" t="s">
        <v>104</v>
      </c>
      <c r="H190" s="113" t="s">
        <v>1662</v>
      </c>
      <c r="I190" s="113">
        <f>VLOOKUP(B190,'All Results'!$B$4:$O$1234,12,FALSE)</f>
        <v>0.97399999999999998</v>
      </c>
      <c r="J190" s="113">
        <f>VLOOKUP(B190,'All Results'!$B$4:$O$1234,13,FALSE)</f>
        <v>1.3</v>
      </c>
      <c r="K190" s="113">
        <f>VLOOKUP(B190,'All Results'!$B$4:$O$1234,14,FALSE)</f>
        <v>-2.9499999999999998E-2</v>
      </c>
      <c r="S190" s="130"/>
    </row>
    <row r="191" spans="2:19" x14ac:dyDescent="0.25">
      <c r="B191" s="87" t="str">
        <f t="shared" si="2"/>
        <v>SCECFLResExCZ06</v>
      </c>
      <c r="C191" s="113" t="s">
        <v>118</v>
      </c>
      <c r="D191" s="113" t="s">
        <v>130</v>
      </c>
      <c r="E191" s="113" t="s">
        <v>1762</v>
      </c>
      <c r="F191" s="113" t="s">
        <v>72</v>
      </c>
      <c r="G191" s="113" t="s">
        <v>105</v>
      </c>
      <c r="H191" s="113" t="s">
        <v>1662</v>
      </c>
      <c r="I191" s="113">
        <f>VLOOKUP(B191,'All Results'!$B$4:$O$1234,12,FALSE)</f>
        <v>1.01</v>
      </c>
      <c r="J191" s="113">
        <f>VLOOKUP(B191,'All Results'!$B$4:$O$1234,13,FALSE)</f>
        <v>1.31</v>
      </c>
      <c r="K191" s="113">
        <f>VLOOKUP(B191,'All Results'!$B$4:$O$1234,14,FALSE)</f>
        <v>-1.6199999999999999E-2</v>
      </c>
      <c r="S191" s="130"/>
    </row>
    <row r="192" spans="2:19" x14ac:dyDescent="0.25">
      <c r="B192" s="87" t="str">
        <f t="shared" si="2"/>
        <v>SCECFLResExCZ08</v>
      </c>
      <c r="C192" s="113" t="s">
        <v>118</v>
      </c>
      <c r="D192" s="113" t="s">
        <v>130</v>
      </c>
      <c r="E192" s="113" t="s">
        <v>1762</v>
      </c>
      <c r="F192" s="113" t="s">
        <v>72</v>
      </c>
      <c r="G192" s="113" t="s">
        <v>107</v>
      </c>
      <c r="H192" s="113" t="s">
        <v>1662</v>
      </c>
      <c r="I192" s="113">
        <f>VLOOKUP(B192,'All Results'!$B$4:$O$1234,12,FALSE)</f>
        <v>1.05</v>
      </c>
      <c r="J192" s="113">
        <f>VLOOKUP(B192,'All Results'!$B$4:$O$1234,13,FALSE)</f>
        <v>1.42</v>
      </c>
      <c r="K192" s="113">
        <f>VLOOKUP(B192,'All Results'!$B$4:$O$1234,14,FALSE)</f>
        <v>-1.52E-2</v>
      </c>
      <c r="S192" s="130"/>
    </row>
    <row r="193" spans="2:19" x14ac:dyDescent="0.25">
      <c r="B193" s="87" t="str">
        <f t="shared" si="2"/>
        <v>SCECFLResExCZ09</v>
      </c>
      <c r="C193" s="113" t="s">
        <v>118</v>
      </c>
      <c r="D193" s="113" t="s">
        <v>130</v>
      </c>
      <c r="E193" s="113" t="s">
        <v>1762</v>
      </c>
      <c r="F193" s="113" t="s">
        <v>72</v>
      </c>
      <c r="G193" s="113" t="s">
        <v>108</v>
      </c>
      <c r="H193" s="113" t="s">
        <v>1662</v>
      </c>
      <c r="I193" s="113">
        <f>VLOOKUP(B193,'All Results'!$B$4:$O$1234,12,FALSE)</f>
        <v>1.0900000000000001</v>
      </c>
      <c r="J193" s="113">
        <f>VLOOKUP(B193,'All Results'!$B$4:$O$1234,13,FALSE)</f>
        <v>1.49</v>
      </c>
      <c r="K193" s="113">
        <f>VLOOKUP(B193,'All Results'!$B$4:$O$1234,14,FALSE)</f>
        <v>-1.67E-2</v>
      </c>
      <c r="S193" s="130"/>
    </row>
    <row r="194" spans="2:19" x14ac:dyDescent="0.25">
      <c r="B194" s="87" t="str">
        <f t="shared" si="2"/>
        <v>SCECFLResExCZ10</v>
      </c>
      <c r="C194" s="113" t="s">
        <v>118</v>
      </c>
      <c r="D194" s="113" t="s">
        <v>130</v>
      </c>
      <c r="E194" s="113" t="s">
        <v>1762</v>
      </c>
      <c r="F194" s="113" t="s">
        <v>72</v>
      </c>
      <c r="G194" s="113" t="s">
        <v>109</v>
      </c>
      <c r="H194" s="113" t="s">
        <v>1662</v>
      </c>
      <c r="I194" s="113">
        <f>VLOOKUP(B194,'All Results'!$B$4:$O$1234,12,FALSE)</f>
        <v>1.0900000000000001</v>
      </c>
      <c r="J194" s="113">
        <f>VLOOKUP(B194,'All Results'!$B$4:$O$1234,13,FALSE)</f>
        <v>1.85</v>
      </c>
      <c r="K194" s="113">
        <f>VLOOKUP(B194,'All Results'!$B$4:$O$1234,14,FALSE)</f>
        <v>-2.0500000000000001E-2</v>
      </c>
      <c r="S194" s="130"/>
    </row>
    <row r="195" spans="2:19" x14ac:dyDescent="0.25">
      <c r="B195" s="87" t="str">
        <f t="shared" si="2"/>
        <v>SCECFLResExCZ13</v>
      </c>
      <c r="C195" s="113" t="s">
        <v>118</v>
      </c>
      <c r="D195" s="113" t="s">
        <v>130</v>
      </c>
      <c r="E195" s="113" t="s">
        <v>1762</v>
      </c>
      <c r="F195" s="113" t="s">
        <v>72</v>
      </c>
      <c r="G195" s="113" t="s">
        <v>112</v>
      </c>
      <c r="H195" s="113" t="s">
        <v>1662</v>
      </c>
      <c r="I195" s="113">
        <f>VLOOKUP(B195,'All Results'!$B$4:$O$1234,12,FALSE)</f>
        <v>1.1299999999999999</v>
      </c>
      <c r="J195" s="113">
        <f>VLOOKUP(B195,'All Results'!$B$4:$O$1234,13,FALSE)</f>
        <v>1.85</v>
      </c>
      <c r="K195" s="113">
        <f>VLOOKUP(B195,'All Results'!$B$4:$O$1234,14,FALSE)</f>
        <v>-2.2599999999999999E-2</v>
      </c>
      <c r="S195" s="130"/>
    </row>
    <row r="196" spans="2:19" x14ac:dyDescent="0.25">
      <c r="B196" s="87" t="str">
        <f t="shared" si="2"/>
        <v>SCECFLResExCZ14</v>
      </c>
      <c r="C196" s="113" t="s">
        <v>118</v>
      </c>
      <c r="D196" s="113" t="s">
        <v>130</v>
      </c>
      <c r="E196" s="113" t="s">
        <v>1762</v>
      </c>
      <c r="F196" s="113" t="s">
        <v>72</v>
      </c>
      <c r="G196" s="113" t="s">
        <v>113</v>
      </c>
      <c r="H196" s="113" t="s">
        <v>1662</v>
      </c>
      <c r="I196" s="113">
        <f>VLOOKUP(B196,'All Results'!$B$4:$O$1234,12,FALSE)</f>
        <v>1.1399999999999999</v>
      </c>
      <c r="J196" s="113">
        <f>VLOOKUP(B196,'All Results'!$B$4:$O$1234,13,FALSE)</f>
        <v>1.66</v>
      </c>
      <c r="K196" s="113">
        <f>VLOOKUP(B196,'All Results'!$B$4:$O$1234,14,FALSE)</f>
        <v>-2.35E-2</v>
      </c>
      <c r="S196" s="130"/>
    </row>
    <row r="197" spans="2:19" x14ac:dyDescent="0.25">
      <c r="B197" s="87" t="str">
        <f t="shared" ref="B197:B219" si="3">D197&amp;C197&amp;E197&amp;F197&amp;G197</f>
        <v>SCECFLResExCZ15</v>
      </c>
      <c r="C197" s="113" t="s">
        <v>118</v>
      </c>
      <c r="D197" s="113" t="s">
        <v>130</v>
      </c>
      <c r="E197" s="113" t="s">
        <v>1762</v>
      </c>
      <c r="F197" s="113" t="s">
        <v>72</v>
      </c>
      <c r="G197" s="113" t="s">
        <v>114</v>
      </c>
      <c r="H197" s="113" t="s">
        <v>1662</v>
      </c>
      <c r="I197" s="113">
        <f>VLOOKUP(B197,'All Results'!$B$4:$O$1234,12,FALSE)</f>
        <v>1.21</v>
      </c>
      <c r="J197" s="113">
        <f>VLOOKUP(B197,'All Results'!$B$4:$O$1234,13,FALSE)</f>
        <v>1.66</v>
      </c>
      <c r="K197" s="113">
        <f>VLOOKUP(B197,'All Results'!$B$4:$O$1234,14,FALSE)</f>
        <v>-9.1599999999999997E-3</v>
      </c>
      <c r="S197" s="130"/>
    </row>
    <row r="198" spans="2:19" x14ac:dyDescent="0.25">
      <c r="B198" s="87" t="str">
        <f t="shared" si="3"/>
        <v>SCECFLResExCZ16</v>
      </c>
      <c r="C198" s="113" t="s">
        <v>118</v>
      </c>
      <c r="D198" s="113" t="s">
        <v>130</v>
      </c>
      <c r="E198" s="113" t="s">
        <v>1762</v>
      </c>
      <c r="F198" s="113" t="s">
        <v>72</v>
      </c>
      <c r="G198" s="113" t="s">
        <v>115</v>
      </c>
      <c r="H198" s="113" t="s">
        <v>1662</v>
      </c>
      <c r="I198" s="113">
        <f>VLOOKUP(B198,'All Results'!$B$4:$O$1234,12,FALSE)</f>
        <v>1.04</v>
      </c>
      <c r="J198" s="113">
        <f>VLOOKUP(B198,'All Results'!$B$4:$O$1234,13,FALSE)</f>
        <v>1.59</v>
      </c>
      <c r="K198" s="113">
        <f>VLOOKUP(B198,'All Results'!$B$4:$O$1234,14,FALSE)</f>
        <v>-2.53E-2</v>
      </c>
      <c r="S198" s="130"/>
    </row>
    <row r="199" spans="2:19" x14ac:dyDescent="0.25">
      <c r="B199" s="87" t="str">
        <f t="shared" si="3"/>
        <v>SCECFLResNewCZ05</v>
      </c>
      <c r="C199" s="113" t="s">
        <v>118</v>
      </c>
      <c r="D199" s="113" t="s">
        <v>130</v>
      </c>
      <c r="E199" s="113" t="s">
        <v>1762</v>
      </c>
      <c r="F199" s="113" t="s">
        <v>75</v>
      </c>
      <c r="G199" s="113" t="s">
        <v>104</v>
      </c>
      <c r="H199" s="113" t="s">
        <v>1662</v>
      </c>
      <c r="I199" s="113">
        <f>VLOOKUP(B199,'All Results'!$B$4:$O$1234,12,FALSE)</f>
        <v>1</v>
      </c>
      <c r="J199" s="113">
        <f>VLOOKUP(B199,'All Results'!$B$4:$O$1234,13,FALSE)</f>
        <v>1.74</v>
      </c>
      <c r="K199" s="113">
        <f>VLOOKUP(B199,'All Results'!$B$4:$O$1234,14,FALSE)</f>
        <v>-2.4299999999999999E-2</v>
      </c>
      <c r="S199" s="130"/>
    </row>
    <row r="200" spans="2:19" x14ac:dyDescent="0.25">
      <c r="B200" s="87" t="str">
        <f t="shared" si="3"/>
        <v>SCECFLResNewCZ06</v>
      </c>
      <c r="C200" s="113" t="s">
        <v>118</v>
      </c>
      <c r="D200" s="113" t="s">
        <v>130</v>
      </c>
      <c r="E200" s="113" t="s">
        <v>1762</v>
      </c>
      <c r="F200" s="113" t="s">
        <v>75</v>
      </c>
      <c r="G200" s="113" t="s">
        <v>105</v>
      </c>
      <c r="H200" s="113" t="s">
        <v>1662</v>
      </c>
      <c r="I200" s="113">
        <f>VLOOKUP(B200,'All Results'!$B$4:$O$1234,12,FALSE)</f>
        <v>1.03</v>
      </c>
      <c r="J200" s="113">
        <f>VLOOKUP(B200,'All Results'!$B$4:$O$1234,13,FALSE)</f>
        <v>1.38</v>
      </c>
      <c r="K200" s="113">
        <f>VLOOKUP(B200,'All Results'!$B$4:$O$1234,14,FALSE)</f>
        <v>-1.52E-2</v>
      </c>
      <c r="S200" s="130"/>
    </row>
    <row r="201" spans="2:19" x14ac:dyDescent="0.25">
      <c r="B201" s="87" t="str">
        <f t="shared" si="3"/>
        <v>SCECFLResNewCZ08</v>
      </c>
      <c r="C201" s="113" t="s">
        <v>118</v>
      </c>
      <c r="D201" s="113" t="s">
        <v>130</v>
      </c>
      <c r="E201" s="113" t="s">
        <v>1762</v>
      </c>
      <c r="F201" s="113" t="s">
        <v>75</v>
      </c>
      <c r="G201" s="113" t="s">
        <v>107</v>
      </c>
      <c r="H201" s="113" t="s">
        <v>1662</v>
      </c>
      <c r="I201" s="113">
        <f>VLOOKUP(B201,'All Results'!$B$4:$O$1234,12,FALSE)</f>
        <v>1.0900000000000001</v>
      </c>
      <c r="J201" s="113">
        <f>VLOOKUP(B201,'All Results'!$B$4:$O$1234,13,FALSE)</f>
        <v>1.31</v>
      </c>
      <c r="K201" s="113">
        <f>VLOOKUP(B201,'All Results'!$B$4:$O$1234,14,FALSE)</f>
        <v>-1.1599999999999999E-2</v>
      </c>
      <c r="S201" s="130"/>
    </row>
    <row r="202" spans="2:19" x14ac:dyDescent="0.25">
      <c r="B202" s="87" t="str">
        <f t="shared" si="3"/>
        <v>SCECFLResNewCZ09</v>
      </c>
      <c r="C202" s="113" t="s">
        <v>118</v>
      </c>
      <c r="D202" s="113" t="s">
        <v>130</v>
      </c>
      <c r="E202" s="113" t="s">
        <v>1762</v>
      </c>
      <c r="F202" s="113" t="s">
        <v>75</v>
      </c>
      <c r="G202" s="113" t="s">
        <v>108</v>
      </c>
      <c r="H202" s="113" t="s">
        <v>1662</v>
      </c>
      <c r="I202" s="113">
        <f>VLOOKUP(B202,'All Results'!$B$4:$O$1234,12,FALSE)</f>
        <v>1.08</v>
      </c>
      <c r="J202" s="113">
        <f>VLOOKUP(B202,'All Results'!$B$4:$O$1234,13,FALSE)</f>
        <v>1.48</v>
      </c>
      <c r="K202" s="113">
        <f>VLOOKUP(B202,'All Results'!$B$4:$O$1234,14,FALSE)</f>
        <v>-1.3299999999999999E-2</v>
      </c>
      <c r="S202" s="130"/>
    </row>
    <row r="203" spans="2:19" x14ac:dyDescent="0.25">
      <c r="B203" s="87" t="str">
        <f t="shared" si="3"/>
        <v>SCECFLResNewCZ10</v>
      </c>
      <c r="C203" s="113" t="s">
        <v>118</v>
      </c>
      <c r="D203" s="113" t="s">
        <v>130</v>
      </c>
      <c r="E203" s="113" t="s">
        <v>1762</v>
      </c>
      <c r="F203" s="113" t="s">
        <v>75</v>
      </c>
      <c r="G203" s="113" t="s">
        <v>109</v>
      </c>
      <c r="H203" s="113" t="s">
        <v>1662</v>
      </c>
      <c r="I203" s="113">
        <f>VLOOKUP(B203,'All Results'!$B$4:$O$1234,12,FALSE)</f>
        <v>1.07</v>
      </c>
      <c r="J203" s="113">
        <f>VLOOKUP(B203,'All Results'!$B$4:$O$1234,13,FALSE)</f>
        <v>1.46</v>
      </c>
      <c r="K203" s="113">
        <f>VLOOKUP(B203,'All Results'!$B$4:$O$1234,14,FALSE)</f>
        <v>-2.06E-2</v>
      </c>
      <c r="S203" s="130"/>
    </row>
    <row r="204" spans="2:19" x14ac:dyDescent="0.25">
      <c r="B204" s="87" t="str">
        <f t="shared" si="3"/>
        <v>SCECFLResNewCZ13</v>
      </c>
      <c r="C204" s="113" t="s">
        <v>118</v>
      </c>
      <c r="D204" s="113" t="s">
        <v>130</v>
      </c>
      <c r="E204" s="113" t="s">
        <v>1762</v>
      </c>
      <c r="F204" s="113" t="s">
        <v>75</v>
      </c>
      <c r="G204" s="113" t="s">
        <v>112</v>
      </c>
      <c r="H204" s="113" t="s">
        <v>1662</v>
      </c>
      <c r="I204" s="113">
        <f>VLOOKUP(B204,'All Results'!$B$4:$O$1234,12,FALSE)</f>
        <v>1.07</v>
      </c>
      <c r="J204" s="113">
        <f>VLOOKUP(B204,'All Results'!$B$4:$O$1234,13,FALSE)</f>
        <v>1.49</v>
      </c>
      <c r="K204" s="113">
        <f>VLOOKUP(B204,'All Results'!$B$4:$O$1234,14,FALSE)</f>
        <v>-2.0199999999999999E-2</v>
      </c>
      <c r="S204" s="130"/>
    </row>
    <row r="205" spans="2:19" x14ac:dyDescent="0.25">
      <c r="B205" s="87" t="str">
        <f t="shared" si="3"/>
        <v>SCECFLResNewCZ14</v>
      </c>
      <c r="C205" s="113" t="s">
        <v>118</v>
      </c>
      <c r="D205" s="113" t="s">
        <v>130</v>
      </c>
      <c r="E205" s="113" t="s">
        <v>1762</v>
      </c>
      <c r="F205" s="113" t="s">
        <v>75</v>
      </c>
      <c r="G205" s="113" t="s">
        <v>113</v>
      </c>
      <c r="H205" s="113" t="s">
        <v>1662</v>
      </c>
      <c r="I205" s="113">
        <f>VLOOKUP(B205,'All Results'!$B$4:$O$1234,12,FALSE)</f>
        <v>1.0900000000000001</v>
      </c>
      <c r="J205" s="113">
        <f>VLOOKUP(B205,'All Results'!$B$4:$O$1234,13,FALSE)</f>
        <v>1.34</v>
      </c>
      <c r="K205" s="113">
        <f>VLOOKUP(B205,'All Results'!$B$4:$O$1234,14,FALSE)</f>
        <v>-2.3400000000000001E-2</v>
      </c>
      <c r="S205" s="130"/>
    </row>
    <row r="206" spans="2:19" x14ac:dyDescent="0.25">
      <c r="B206" s="87" t="str">
        <f t="shared" si="3"/>
        <v>SCECFLResNewCZ15</v>
      </c>
      <c r="C206" s="113" t="s">
        <v>118</v>
      </c>
      <c r="D206" s="113" t="s">
        <v>130</v>
      </c>
      <c r="E206" s="113" t="s">
        <v>1762</v>
      </c>
      <c r="F206" s="113" t="s">
        <v>75</v>
      </c>
      <c r="G206" s="113" t="s">
        <v>114</v>
      </c>
      <c r="H206" s="113" t="s">
        <v>1662</v>
      </c>
      <c r="I206" s="113">
        <f>VLOOKUP(B206,'All Results'!$B$4:$O$1234,12,FALSE)</f>
        <v>1.17</v>
      </c>
      <c r="J206" s="113">
        <f>VLOOKUP(B206,'All Results'!$B$4:$O$1234,13,FALSE)</f>
        <v>1.49</v>
      </c>
      <c r="K206" s="113">
        <f>VLOOKUP(B206,'All Results'!$B$4:$O$1234,14,FALSE)</f>
        <v>-9.6500000000000006E-3</v>
      </c>
      <c r="S206" s="130"/>
    </row>
    <row r="207" spans="2:19" x14ac:dyDescent="0.25">
      <c r="B207" s="87" t="str">
        <f t="shared" si="3"/>
        <v>SCECFLResNewCZ16</v>
      </c>
      <c r="C207" s="113" t="s">
        <v>118</v>
      </c>
      <c r="D207" s="113" t="s">
        <v>130</v>
      </c>
      <c r="E207" s="113" t="s">
        <v>1762</v>
      </c>
      <c r="F207" s="113" t="s">
        <v>75</v>
      </c>
      <c r="G207" s="113" t="s">
        <v>115</v>
      </c>
      <c r="H207" s="113" t="s">
        <v>1662</v>
      </c>
      <c r="I207" s="113">
        <f>VLOOKUP(B207,'All Results'!$B$4:$O$1234,12,FALSE)</f>
        <v>0.97799999999999998</v>
      </c>
      <c r="J207" s="113">
        <f>VLOOKUP(B207,'All Results'!$B$4:$O$1234,13,FALSE)</f>
        <v>1.1499999999999999</v>
      </c>
      <c r="K207" s="113">
        <f>VLOOKUP(B207,'All Results'!$B$4:$O$1234,14,FALSE)</f>
        <v>-2.35E-2</v>
      </c>
      <c r="S207" s="130"/>
    </row>
    <row r="208" spans="2:19" x14ac:dyDescent="0.25">
      <c r="B208" s="87" t="str">
        <f t="shared" si="3"/>
        <v>SDGCFLResExCZ06</v>
      </c>
      <c r="C208" s="113" t="s">
        <v>118</v>
      </c>
      <c r="D208" s="113" t="s">
        <v>131</v>
      </c>
      <c r="E208" s="113" t="s">
        <v>1762</v>
      </c>
      <c r="F208" s="113" t="s">
        <v>72</v>
      </c>
      <c r="G208" s="113" t="s">
        <v>105</v>
      </c>
      <c r="H208" s="113" t="s">
        <v>1662</v>
      </c>
      <c r="I208" s="113">
        <f>VLOOKUP(B208,'All Results'!$B$4:$O$1234,12,FALSE)</f>
        <v>1.02</v>
      </c>
      <c r="J208" s="113">
        <f>VLOOKUP(B208,'All Results'!$B$4:$O$1234,13,FALSE)</f>
        <v>1.45</v>
      </c>
      <c r="K208" s="113">
        <f>VLOOKUP(B208,'All Results'!$B$4:$O$1234,14,FALSE)</f>
        <v>-1.66E-2</v>
      </c>
      <c r="S208" s="130"/>
    </row>
    <row r="209" spans="2:19" x14ac:dyDescent="0.25">
      <c r="B209" s="87" t="str">
        <f t="shared" si="3"/>
        <v>SDGCFLResExCZ07</v>
      </c>
      <c r="C209" s="113" t="s">
        <v>118</v>
      </c>
      <c r="D209" s="113" t="s">
        <v>131</v>
      </c>
      <c r="E209" s="113" t="s">
        <v>1762</v>
      </c>
      <c r="F209" s="113" t="s">
        <v>72</v>
      </c>
      <c r="G209" s="113" t="s">
        <v>106</v>
      </c>
      <c r="H209" s="113" t="s">
        <v>1662</v>
      </c>
      <c r="I209" s="113">
        <f>VLOOKUP(B209,'All Results'!$B$4:$O$1234,12,FALSE)</f>
        <v>1.01</v>
      </c>
      <c r="J209" s="113">
        <f>VLOOKUP(B209,'All Results'!$B$4:$O$1234,13,FALSE)</f>
        <v>1.24</v>
      </c>
      <c r="K209" s="113">
        <f>VLOOKUP(B209,'All Results'!$B$4:$O$1234,14,FALSE)</f>
        <v>-1.47E-2</v>
      </c>
      <c r="S209" s="130"/>
    </row>
    <row r="210" spans="2:19" x14ac:dyDescent="0.25">
      <c r="B210" s="87" t="str">
        <f t="shared" si="3"/>
        <v>SDGCFLResExCZ08</v>
      </c>
      <c r="C210" s="113" t="s">
        <v>118</v>
      </c>
      <c r="D210" s="113" t="s">
        <v>131</v>
      </c>
      <c r="E210" s="113" t="s">
        <v>1762</v>
      </c>
      <c r="F210" s="113" t="s">
        <v>72</v>
      </c>
      <c r="G210" s="113" t="s">
        <v>107</v>
      </c>
      <c r="H210" s="113" t="s">
        <v>1662</v>
      </c>
      <c r="I210" s="113">
        <f>VLOOKUP(B210,'All Results'!$B$4:$O$1234,12,FALSE)</f>
        <v>1.0900000000000001</v>
      </c>
      <c r="J210" s="113">
        <f>VLOOKUP(B210,'All Results'!$B$4:$O$1234,13,FALSE)</f>
        <v>1.5</v>
      </c>
      <c r="K210" s="113">
        <f>VLOOKUP(B210,'All Results'!$B$4:$O$1234,14,FALSE)</f>
        <v>-1.2999999999999999E-2</v>
      </c>
      <c r="S210" s="130"/>
    </row>
    <row r="211" spans="2:19" x14ac:dyDescent="0.25">
      <c r="B211" s="87" t="str">
        <f t="shared" si="3"/>
        <v>SDGCFLResExCZ10</v>
      </c>
      <c r="C211" s="113" t="s">
        <v>118</v>
      </c>
      <c r="D211" s="113" t="s">
        <v>131</v>
      </c>
      <c r="E211" s="113" t="s">
        <v>1762</v>
      </c>
      <c r="F211" s="113" t="s">
        <v>72</v>
      </c>
      <c r="G211" s="113" t="s">
        <v>109</v>
      </c>
      <c r="H211" s="113" t="s">
        <v>1662</v>
      </c>
      <c r="I211" s="113">
        <f>VLOOKUP(B211,'All Results'!$B$4:$O$1234,12,FALSE)</f>
        <v>1.06</v>
      </c>
      <c r="J211" s="113">
        <f>VLOOKUP(B211,'All Results'!$B$4:$O$1234,13,FALSE)</f>
        <v>1.68</v>
      </c>
      <c r="K211" s="113">
        <f>VLOOKUP(B211,'All Results'!$B$4:$O$1234,14,FALSE)</f>
        <v>-1.9400000000000001E-2</v>
      </c>
      <c r="S211" s="130"/>
    </row>
    <row r="212" spans="2:19" x14ac:dyDescent="0.25">
      <c r="B212" s="87" t="str">
        <f t="shared" si="3"/>
        <v>SDGCFLResExCZ14</v>
      </c>
      <c r="C212" s="113" t="s">
        <v>118</v>
      </c>
      <c r="D212" s="113" t="s">
        <v>131</v>
      </c>
      <c r="E212" s="113" t="s">
        <v>1762</v>
      </c>
      <c r="F212" s="113" t="s">
        <v>72</v>
      </c>
      <c r="G212" s="113" t="s">
        <v>113</v>
      </c>
      <c r="H212" s="113" t="s">
        <v>1662</v>
      </c>
      <c r="I212" s="113">
        <f>VLOOKUP(B212,'All Results'!$B$4:$O$1234,12,FALSE)</f>
        <v>1.08</v>
      </c>
      <c r="J212" s="113">
        <f>VLOOKUP(B212,'All Results'!$B$4:$O$1234,13,FALSE)</f>
        <v>1.44</v>
      </c>
      <c r="K212" s="113">
        <f>VLOOKUP(B212,'All Results'!$B$4:$O$1234,14,FALSE)</f>
        <v>-2.2100000000000002E-2</v>
      </c>
      <c r="S212" s="130"/>
    </row>
    <row r="213" spans="2:19" x14ac:dyDescent="0.25">
      <c r="B213" s="87" t="str">
        <f t="shared" si="3"/>
        <v>SDGCFLResExCZ15</v>
      </c>
      <c r="C213" s="113" t="s">
        <v>118</v>
      </c>
      <c r="D213" s="113" t="s">
        <v>131</v>
      </c>
      <c r="E213" s="113" t="s">
        <v>1762</v>
      </c>
      <c r="F213" s="113" t="s">
        <v>72</v>
      </c>
      <c r="G213" s="113" t="s">
        <v>114</v>
      </c>
      <c r="H213" s="113" t="s">
        <v>1662</v>
      </c>
      <c r="I213" s="113">
        <f>VLOOKUP(B213,'All Results'!$B$4:$O$1234,12,FALSE)</f>
        <v>1.22</v>
      </c>
      <c r="J213" s="113">
        <f>VLOOKUP(B213,'All Results'!$B$4:$O$1234,13,FALSE)</f>
        <v>1.71</v>
      </c>
      <c r="K213" s="113">
        <f>VLOOKUP(B213,'All Results'!$B$4:$O$1234,14,FALSE)</f>
        <v>-1.0200000000000001E-2</v>
      </c>
      <c r="S213" s="130"/>
    </row>
    <row r="214" spans="2:19" x14ac:dyDescent="0.25">
      <c r="B214" s="87" t="str">
        <f t="shared" si="3"/>
        <v>SDGCFLResNewCZ06</v>
      </c>
      <c r="C214" s="113" t="s">
        <v>118</v>
      </c>
      <c r="D214" s="113" t="s">
        <v>131</v>
      </c>
      <c r="E214" s="113" t="s">
        <v>1762</v>
      </c>
      <c r="F214" s="113" t="s">
        <v>75</v>
      </c>
      <c r="G214" s="113" t="s">
        <v>105</v>
      </c>
      <c r="H214" s="113" t="s">
        <v>1662</v>
      </c>
      <c r="I214" s="113">
        <f>VLOOKUP(B214,'All Results'!$B$4:$O$1234,12,FALSE)</f>
        <v>1.02</v>
      </c>
      <c r="J214" s="113">
        <f>VLOOKUP(B214,'All Results'!$B$4:$O$1234,13,FALSE)</f>
        <v>1.32</v>
      </c>
      <c r="K214" s="113">
        <f>VLOOKUP(B214,'All Results'!$B$4:$O$1234,14,FALSE)</f>
        <v>-1.6799999999999999E-2</v>
      </c>
      <c r="S214" s="130"/>
    </row>
    <row r="215" spans="2:19" x14ac:dyDescent="0.25">
      <c r="B215" s="87" t="str">
        <f t="shared" si="3"/>
        <v>SDGCFLResNewCZ07</v>
      </c>
      <c r="C215" s="113" t="s">
        <v>118</v>
      </c>
      <c r="D215" s="113" t="s">
        <v>131</v>
      </c>
      <c r="E215" s="113" t="s">
        <v>1762</v>
      </c>
      <c r="F215" s="113" t="s">
        <v>75</v>
      </c>
      <c r="G215" s="113" t="s">
        <v>106</v>
      </c>
      <c r="H215" s="113" t="s">
        <v>1662</v>
      </c>
      <c r="I215" s="113">
        <f>VLOOKUP(B215,'All Results'!$B$4:$O$1234,12,FALSE)</f>
        <v>1.04</v>
      </c>
      <c r="J215" s="113">
        <f>VLOOKUP(B215,'All Results'!$B$4:$O$1234,13,FALSE)</f>
        <v>1.18</v>
      </c>
      <c r="K215" s="113">
        <f>VLOOKUP(B215,'All Results'!$B$4:$O$1234,14,FALSE)</f>
        <v>-1.4500000000000001E-2</v>
      </c>
      <c r="S215" s="130"/>
    </row>
    <row r="216" spans="2:19" x14ac:dyDescent="0.25">
      <c r="B216" s="87" t="str">
        <f t="shared" si="3"/>
        <v>SDGCFLResNewCZ08</v>
      </c>
      <c r="C216" s="113" t="s">
        <v>118</v>
      </c>
      <c r="D216" s="113" t="s">
        <v>131</v>
      </c>
      <c r="E216" s="113" t="s">
        <v>1762</v>
      </c>
      <c r="F216" s="113" t="s">
        <v>75</v>
      </c>
      <c r="G216" s="113" t="s">
        <v>107</v>
      </c>
      <c r="H216" s="113" t="s">
        <v>1662</v>
      </c>
      <c r="I216" s="113">
        <f>VLOOKUP(B216,'All Results'!$B$4:$O$1234,12,FALSE)</f>
        <v>1.1200000000000001</v>
      </c>
      <c r="J216" s="113">
        <f>VLOOKUP(B216,'All Results'!$B$4:$O$1234,13,FALSE)</f>
        <v>1.32</v>
      </c>
      <c r="K216" s="113">
        <f>VLOOKUP(B216,'All Results'!$B$4:$O$1234,14,FALSE)</f>
        <v>-9.3699999999999999E-3</v>
      </c>
      <c r="S216" s="130"/>
    </row>
    <row r="217" spans="2:19" x14ac:dyDescent="0.25">
      <c r="B217" s="87" t="str">
        <f t="shared" si="3"/>
        <v>SDGCFLResNewCZ10</v>
      </c>
      <c r="C217" s="113" t="s">
        <v>118</v>
      </c>
      <c r="D217" s="113" t="s">
        <v>131</v>
      </c>
      <c r="E217" s="113" t="s">
        <v>1762</v>
      </c>
      <c r="F217" s="113" t="s">
        <v>75</v>
      </c>
      <c r="G217" s="113" t="s">
        <v>109</v>
      </c>
      <c r="H217" s="113" t="s">
        <v>1662</v>
      </c>
      <c r="I217" s="113">
        <f>VLOOKUP(B217,'All Results'!$B$4:$O$1234,12,FALSE)</f>
        <v>1.07</v>
      </c>
      <c r="J217" s="113">
        <f>VLOOKUP(B217,'All Results'!$B$4:$O$1234,13,FALSE)</f>
        <v>1.42</v>
      </c>
      <c r="K217" s="113">
        <f>VLOOKUP(B217,'All Results'!$B$4:$O$1234,14,FALSE)</f>
        <v>-1.8700000000000001E-2</v>
      </c>
      <c r="S217" s="130"/>
    </row>
    <row r="218" spans="2:19" x14ac:dyDescent="0.25">
      <c r="B218" s="87" t="str">
        <f t="shared" si="3"/>
        <v>SDGCFLResNewCZ14</v>
      </c>
      <c r="C218" s="113" t="s">
        <v>118</v>
      </c>
      <c r="D218" s="113" t="s">
        <v>131</v>
      </c>
      <c r="E218" s="113" t="s">
        <v>1762</v>
      </c>
      <c r="F218" s="113" t="s">
        <v>75</v>
      </c>
      <c r="G218" s="113" t="s">
        <v>113</v>
      </c>
      <c r="H218" s="113" t="s">
        <v>1662</v>
      </c>
      <c r="I218" s="113">
        <f>VLOOKUP(B218,'All Results'!$B$4:$O$1234,12,FALSE)</f>
        <v>1.03</v>
      </c>
      <c r="J218" s="113">
        <f>VLOOKUP(B218,'All Results'!$B$4:$O$1234,13,FALSE)</f>
        <v>1.1100000000000001</v>
      </c>
      <c r="K218" s="113">
        <f>VLOOKUP(B218,'All Results'!$B$4:$O$1234,14,FALSE)</f>
        <v>-2.3400000000000001E-2</v>
      </c>
      <c r="S218" s="130"/>
    </row>
    <row r="219" spans="2:19" x14ac:dyDescent="0.25">
      <c r="B219" s="87" t="str">
        <f t="shared" si="3"/>
        <v>SDGCFLResNewCZ15</v>
      </c>
      <c r="C219" s="113" t="s">
        <v>118</v>
      </c>
      <c r="D219" s="113" t="s">
        <v>131</v>
      </c>
      <c r="E219" s="113" t="s">
        <v>1762</v>
      </c>
      <c r="F219" s="113" t="s">
        <v>75</v>
      </c>
      <c r="G219" s="113" t="s">
        <v>114</v>
      </c>
      <c r="H219" s="113" t="s">
        <v>1662</v>
      </c>
      <c r="I219" s="113">
        <f>VLOOKUP(B219,'All Results'!$B$4:$O$1234,12,FALSE)</f>
        <v>1.1000000000000001</v>
      </c>
      <c r="J219" s="113">
        <f>VLOOKUP(B219,'All Results'!$B$4:$O$1234,13,FALSE)</f>
        <v>1.31</v>
      </c>
      <c r="K219" s="113">
        <f>VLOOKUP(B219,'All Results'!$B$4:$O$1234,14,FALSE)</f>
        <v>-9.7800000000000005E-3</v>
      </c>
      <c r="S219" s="130"/>
    </row>
  </sheetData>
  <autoFilter ref="C3:K3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A107"/>
  <sheetViews>
    <sheetView showGridLines="0" workbookViewId="0"/>
  </sheetViews>
  <sheetFormatPr defaultRowHeight="15" x14ac:dyDescent="0.25"/>
  <cols>
    <col min="37" max="37" width="12.5703125" bestFit="1" customWidth="1"/>
  </cols>
  <sheetData>
    <row r="2" spans="2:7" x14ac:dyDescent="0.25">
      <c r="B2" s="3" t="s">
        <v>4099</v>
      </c>
    </row>
    <row r="4" spans="2:7" hidden="1" x14ac:dyDescent="0.25"/>
    <row r="5" spans="2:7" hidden="1" x14ac:dyDescent="0.25">
      <c r="B5" s="3" t="s">
        <v>4076</v>
      </c>
    </row>
    <row r="6" spans="2:7" hidden="1" x14ac:dyDescent="0.25"/>
    <row r="7" spans="2:7" hidden="1" x14ac:dyDescent="0.25"/>
    <row r="8" spans="2:7" hidden="1" x14ac:dyDescent="0.25"/>
    <row r="9" spans="2:7" hidden="1" x14ac:dyDescent="0.25"/>
    <row r="10" spans="2:7" hidden="1" x14ac:dyDescent="0.25">
      <c r="C10" s="1" t="s">
        <v>1825</v>
      </c>
      <c r="D10" s="1"/>
      <c r="E10" s="1" t="s">
        <v>1837</v>
      </c>
      <c r="F10" s="1">
        <v>2014</v>
      </c>
      <c r="G10" s="1">
        <v>2017</v>
      </c>
    </row>
    <row r="11" spans="2:7" hidden="1" x14ac:dyDescent="0.25">
      <c r="B11" t="s">
        <v>124</v>
      </c>
      <c r="C11" t="e">
        <f>+#REF!</f>
        <v>#REF!</v>
      </c>
      <c r="D11" s="9" t="s">
        <v>72</v>
      </c>
      <c r="E11" t="s">
        <v>129</v>
      </c>
      <c r="F11" t="e">
        <f>VLOOKUP(E11&amp;"CFL"&amp;C11&amp;D11&amp;"IOU",'2014 All Results'!$B$4:$K$1083,7+MATCH(B11,$AA$42:$AA$44,0),FALSE)</f>
        <v>#REF!</v>
      </c>
      <c r="G11" s="28" t="e">
        <f>VLOOKUP(E11&amp;"CFL"&amp;C11&amp;D11&amp;"IOU",'All Results'!$B$4:$O$1234,7+MATCH(B11,$AA$42:$AA$44,0),FALSE)</f>
        <v>#REF!</v>
      </c>
    </row>
    <row r="12" spans="2:7" hidden="1" x14ac:dyDescent="0.25">
      <c r="B12" t="s">
        <v>124</v>
      </c>
      <c r="C12" t="e">
        <f>+#REF!</f>
        <v>#REF!</v>
      </c>
      <c r="D12" s="9" t="s">
        <v>72</v>
      </c>
      <c r="E12" t="e">
        <f>+#REF!</f>
        <v>#REF!</v>
      </c>
      <c r="F12" t="e">
        <f>VLOOKUP(E12&amp;"CFL"&amp;C12&amp;D12&amp;"IOU",'2014 All Results'!$B$4:$K$1083,7+MATCH(B12,$AA$42:$AA$44,0),FALSE)</f>
        <v>#REF!</v>
      </c>
      <c r="G12" s="28" t="e">
        <f>VLOOKUP(E12&amp;"CFL"&amp;C12&amp;D12&amp;"IOU",'All Results'!$B$4:$O$1234,7+MATCH(B12,$AA$42:$AA$44,0),FALSE)</f>
        <v>#REF!</v>
      </c>
    </row>
    <row r="13" spans="2:7" hidden="1" x14ac:dyDescent="0.25">
      <c r="B13" s="1" t="s">
        <v>124</v>
      </c>
      <c r="C13" s="1" t="e">
        <f>+#REF!</f>
        <v>#REF!</v>
      </c>
      <c r="D13" s="8" t="s">
        <v>72</v>
      </c>
      <c r="E13" s="1" t="s">
        <v>131</v>
      </c>
      <c r="F13" s="1" t="e">
        <f>VLOOKUP(E13&amp;"CFL"&amp;C13&amp;D13&amp;"IOU",'2014 All Results'!$B$4:$K$1083,7+MATCH(B13,$AA$42:$AA$44,0),FALSE)</f>
        <v>#REF!</v>
      </c>
      <c r="G13" s="119" t="e">
        <f>VLOOKUP(E13&amp;"CFL"&amp;C13&amp;D13&amp;"IOU",'All Results'!$B$4:$O$1234,7+MATCH(B13,$AA$42:$AA$44,0),FALSE)</f>
        <v>#REF!</v>
      </c>
    </row>
    <row r="14" spans="2:7" hidden="1" x14ac:dyDescent="0.25">
      <c r="B14" t="s">
        <v>124</v>
      </c>
      <c r="C14" t="e">
        <f>+#REF!</f>
        <v>#REF!</v>
      </c>
      <c r="D14" s="9" t="s">
        <v>75</v>
      </c>
      <c r="E14" t="s">
        <v>129</v>
      </c>
      <c r="F14" t="e">
        <f>VLOOKUP(E14&amp;"CFL"&amp;C14&amp;D14&amp;"IOU",'2014 All Results'!$B$4:$K$1083,7+MATCH(B14,$AA$42:$AA$44,0),FALSE)</f>
        <v>#REF!</v>
      </c>
      <c r="G14" s="28" t="e">
        <f>VLOOKUP(E14&amp;"CFL"&amp;C14&amp;D14&amp;"IOU",'All Results'!$B$4:$O$1234,7+MATCH(B14,$AA$42:$AA$44,0),FALSE)</f>
        <v>#REF!</v>
      </c>
    </row>
    <row r="15" spans="2:7" hidden="1" x14ac:dyDescent="0.25">
      <c r="B15" t="s">
        <v>124</v>
      </c>
      <c r="C15" t="e">
        <f>+#REF!</f>
        <v>#REF!</v>
      </c>
      <c r="D15" s="9" t="s">
        <v>75</v>
      </c>
      <c r="E15" t="e">
        <f>+#REF!</f>
        <v>#REF!</v>
      </c>
      <c r="F15" t="e">
        <f>VLOOKUP(E15&amp;"CFL"&amp;C15&amp;D15&amp;"IOU",'2014 All Results'!$B$4:$K$1083,7+MATCH(B15,$AA$42:$AA$44,0),FALSE)</f>
        <v>#REF!</v>
      </c>
      <c r="G15" s="28" t="e">
        <f>VLOOKUP(E15&amp;"CFL"&amp;C15&amp;D15&amp;"IOU",'All Results'!$B$4:$O$1234,7+MATCH(B15,$AA$42:$AA$44,0),FALSE)</f>
        <v>#REF!</v>
      </c>
    </row>
    <row r="16" spans="2:7" hidden="1" x14ac:dyDescent="0.25">
      <c r="B16" t="s">
        <v>124</v>
      </c>
      <c r="C16" t="e">
        <f>+#REF!</f>
        <v>#REF!</v>
      </c>
      <c r="D16" s="9" t="s">
        <v>75</v>
      </c>
      <c r="E16" s="1" t="s">
        <v>131</v>
      </c>
      <c r="F16" t="e">
        <f>VLOOKUP(E16&amp;"CFL"&amp;C16&amp;D16&amp;"IOU",'2014 All Results'!$B$4:$K$1083,7+MATCH(B16,$AA$42:$AA$44,0),FALSE)</f>
        <v>#REF!</v>
      </c>
      <c r="G16" s="28" t="e">
        <f>VLOOKUP(E16&amp;"CFL"&amp;C16&amp;D16&amp;"IOU",'All Results'!$B$4:$O$1234,7+MATCH(B16,$AA$42:$AA$44,0),FALSE)</f>
        <v>#REF!</v>
      </c>
    </row>
    <row r="17" spans="2:7" hidden="1" x14ac:dyDescent="0.25">
      <c r="B17" s="109" t="e">
        <f>"HVAC IE Factors - kWh/kWh"&amp;CHAR(13)&amp;INDEX(key!$J$3:$J$5,#REF!)&amp;" - IOU territory - Existing Vintage"</f>
        <v>#REF!</v>
      </c>
    </row>
    <row r="18" spans="2:7" hidden="1" x14ac:dyDescent="0.25">
      <c r="B18" s="109" t="e">
        <f>"HVAC IE Factors - kWh/kWh"&amp;CHAR(13)&amp;INDEX(key!$J$3:$J$5,#REF!)&amp;" - IOU territory - New Vintage"</f>
        <v>#REF!</v>
      </c>
    </row>
    <row r="19" spans="2:7" hidden="1" x14ac:dyDescent="0.25"/>
    <row r="20" spans="2:7" hidden="1" x14ac:dyDescent="0.25">
      <c r="C20" s="1" t="s">
        <v>1825</v>
      </c>
      <c r="D20" s="1"/>
      <c r="E20" s="1" t="s">
        <v>1837</v>
      </c>
      <c r="F20" s="1">
        <v>2014</v>
      </c>
      <c r="G20" s="1">
        <v>2017</v>
      </c>
    </row>
    <row r="21" spans="2:7" hidden="1" x14ac:dyDescent="0.25">
      <c r="B21" t="s">
        <v>125</v>
      </c>
      <c r="C21" t="e">
        <f>+#REF!</f>
        <v>#REF!</v>
      </c>
      <c r="D21" s="9" t="s">
        <v>72</v>
      </c>
      <c r="E21" t="s">
        <v>129</v>
      </c>
      <c r="F21" t="e">
        <f>VLOOKUP(E21&amp;"CFL"&amp;C21&amp;D21&amp;"IOU",'2014 All Results'!$B$4:$K$1083,7+MATCH(B21,$AA$42:$AA$44,0),FALSE)</f>
        <v>#REF!</v>
      </c>
      <c r="G21" s="28" t="e">
        <f>VLOOKUP(E21&amp;"CFL"&amp;C21&amp;D21&amp;"IOU",'All Results'!$B$4:$O$1234,7+MATCH(B21,$AA$42:$AA$44,0),FALSE)</f>
        <v>#REF!</v>
      </c>
    </row>
    <row r="22" spans="2:7" hidden="1" x14ac:dyDescent="0.25">
      <c r="B22" t="s">
        <v>125</v>
      </c>
      <c r="C22" t="e">
        <f>+#REF!</f>
        <v>#REF!</v>
      </c>
      <c r="D22" s="9" t="s">
        <v>72</v>
      </c>
      <c r="E22" t="e">
        <f>+#REF!</f>
        <v>#REF!</v>
      </c>
      <c r="F22" t="e">
        <f>VLOOKUP(E22&amp;"CFL"&amp;C22&amp;D22&amp;"IOU",'2014 All Results'!$B$4:$K$1083,7+MATCH(B22,$AA$42:$AA$44,0),FALSE)</f>
        <v>#REF!</v>
      </c>
      <c r="G22" s="28" t="e">
        <f>VLOOKUP(E22&amp;"CFL"&amp;C22&amp;D22&amp;"IOU",'All Results'!$B$4:$O$1234,7+MATCH(B22,$AA$42:$AA$44,0),FALSE)</f>
        <v>#REF!</v>
      </c>
    </row>
    <row r="23" spans="2:7" hidden="1" x14ac:dyDescent="0.25">
      <c r="B23" s="1" t="s">
        <v>125</v>
      </c>
      <c r="C23" s="1" t="e">
        <f>+#REF!</f>
        <v>#REF!</v>
      </c>
      <c r="D23" s="8" t="s">
        <v>72</v>
      </c>
      <c r="E23" s="1" t="s">
        <v>131</v>
      </c>
      <c r="F23" s="1" t="e">
        <f>VLOOKUP(E23&amp;"CFL"&amp;C23&amp;D23&amp;"IOU",'2014 All Results'!$B$4:$K$1083,7+MATCH(B23,$AA$42:$AA$44,0),FALSE)</f>
        <v>#REF!</v>
      </c>
      <c r="G23" s="119" t="e">
        <f>VLOOKUP(E23&amp;"CFL"&amp;C23&amp;D23&amp;"IOU",'All Results'!$B$4:$O$1234,7+MATCH(B23,$AA$42:$AA$44,0),FALSE)</f>
        <v>#REF!</v>
      </c>
    </row>
    <row r="24" spans="2:7" hidden="1" x14ac:dyDescent="0.25">
      <c r="B24" t="s">
        <v>125</v>
      </c>
      <c r="C24" t="e">
        <f>+#REF!</f>
        <v>#REF!</v>
      </c>
      <c r="D24" s="9" t="s">
        <v>75</v>
      </c>
      <c r="E24" t="s">
        <v>129</v>
      </c>
      <c r="F24" t="e">
        <f>VLOOKUP(E24&amp;"CFL"&amp;C24&amp;D24&amp;"IOU",'2014 All Results'!$B$4:$K$1083,7+MATCH(B24,$AA$42:$AA$44,0),FALSE)</f>
        <v>#REF!</v>
      </c>
      <c r="G24" s="28" t="e">
        <f>VLOOKUP(E24&amp;"CFL"&amp;C24&amp;D24&amp;"IOU",'All Results'!$B$4:$O$1234,7+MATCH(B24,$AA$42:$AA$44,0),FALSE)</f>
        <v>#REF!</v>
      </c>
    </row>
    <row r="25" spans="2:7" hidden="1" x14ac:dyDescent="0.25">
      <c r="B25" t="s">
        <v>125</v>
      </c>
      <c r="C25" t="e">
        <f>+#REF!</f>
        <v>#REF!</v>
      </c>
      <c r="D25" s="9" t="s">
        <v>75</v>
      </c>
      <c r="E25" t="e">
        <f>+#REF!</f>
        <v>#REF!</v>
      </c>
      <c r="F25" t="e">
        <f>VLOOKUP(E25&amp;"CFL"&amp;C25&amp;D25&amp;"IOU",'2014 All Results'!$B$4:$K$1083,7+MATCH(B25,$AA$42:$AA$44,0),FALSE)</f>
        <v>#REF!</v>
      </c>
      <c r="G25" s="28" t="e">
        <f>VLOOKUP(E25&amp;"CFL"&amp;C25&amp;D25&amp;"IOU",'All Results'!$B$4:$O$1234,7+MATCH(B25,$AA$42:$AA$44,0),FALSE)</f>
        <v>#REF!</v>
      </c>
    </row>
    <row r="26" spans="2:7" hidden="1" x14ac:dyDescent="0.25">
      <c r="B26" t="s">
        <v>125</v>
      </c>
      <c r="C26" t="e">
        <f>+#REF!</f>
        <v>#REF!</v>
      </c>
      <c r="D26" s="9" t="s">
        <v>75</v>
      </c>
      <c r="E26" s="1" t="s">
        <v>131</v>
      </c>
      <c r="F26" t="e">
        <f>VLOOKUP(E26&amp;"CFL"&amp;C26&amp;D26&amp;"IOU",'2014 All Results'!$B$4:$K$1083,7+MATCH(B26,$AA$42:$AA$44,0),FALSE)</f>
        <v>#REF!</v>
      </c>
      <c r="G26" s="28" t="e">
        <f>VLOOKUP(E26&amp;"CFL"&amp;C26&amp;D26&amp;"IOU",'All Results'!$B$4:$O$1234,7+MATCH(B26,$AA$42:$AA$44,0),FALSE)</f>
        <v>#REF!</v>
      </c>
    </row>
    <row r="27" spans="2:7" hidden="1" x14ac:dyDescent="0.25">
      <c r="B27" s="109" t="e">
        <f>"HVAC IE Factors - kW/kW"&amp;CHAR(13)&amp;INDEX(key!$J$3:$J$5,#REF!)&amp;" - IOU territory - Existing Vintage"</f>
        <v>#REF!</v>
      </c>
    </row>
    <row r="28" spans="2:7" hidden="1" x14ac:dyDescent="0.25">
      <c r="B28" s="109" t="e">
        <f>"HVAC IE Factors - kW/kW"&amp;CHAR(13)&amp;INDEX(key!$J$3:$J$5,#REF!)&amp;" - IOU territory - New Vintage"</f>
        <v>#REF!</v>
      </c>
    </row>
    <row r="29" spans="2:7" hidden="1" x14ac:dyDescent="0.25"/>
    <row r="30" spans="2:7" hidden="1" x14ac:dyDescent="0.25">
      <c r="C30" s="1" t="s">
        <v>1825</v>
      </c>
      <c r="D30" s="1"/>
      <c r="E30" s="1" t="s">
        <v>1837</v>
      </c>
      <c r="F30" s="1">
        <v>2014</v>
      </c>
      <c r="G30" s="1">
        <v>2017</v>
      </c>
    </row>
    <row r="31" spans="2:7" hidden="1" x14ac:dyDescent="0.25">
      <c r="B31" t="s">
        <v>126</v>
      </c>
      <c r="C31" t="e">
        <f>+#REF!</f>
        <v>#REF!</v>
      </c>
      <c r="D31" s="9" t="s">
        <v>72</v>
      </c>
      <c r="E31" t="s">
        <v>129</v>
      </c>
      <c r="F31" t="e">
        <f>VLOOKUP(E31&amp;"CFL"&amp;C31&amp;D31&amp;"IOU",'2014 All Results'!$B$4:$K$1083,7+MATCH(B31,$AA$42:$AA$44,0),FALSE)</f>
        <v>#REF!</v>
      </c>
      <c r="G31" s="27" t="e">
        <f>VLOOKUP(E31&amp;"CFL"&amp;C31&amp;D31&amp;"IOU",'All Results'!$B$4:$O$1234,7+MATCH(B31,$AA$42:$AA$44,0),FALSE)</f>
        <v>#REF!</v>
      </c>
    </row>
    <row r="32" spans="2:7" hidden="1" x14ac:dyDescent="0.25">
      <c r="B32" t="s">
        <v>126</v>
      </c>
      <c r="C32" t="e">
        <f>+#REF!</f>
        <v>#REF!</v>
      </c>
      <c r="D32" s="9" t="s">
        <v>72</v>
      </c>
      <c r="E32" t="e">
        <f>+#REF!</f>
        <v>#REF!</v>
      </c>
      <c r="F32" t="e">
        <f>VLOOKUP(E32&amp;"CFL"&amp;C32&amp;D32&amp;"IOU",'2014 All Results'!$B$4:$K$1083,7+MATCH(B32,$AA$42:$AA$44,0),FALSE)</f>
        <v>#REF!</v>
      </c>
      <c r="G32" s="27" t="e">
        <f>VLOOKUP(E32&amp;"CFL"&amp;C32&amp;D32&amp;"IOU",'All Results'!$B$4:$O$1234,7+MATCH(B32,$AA$42:$AA$44,0),FALSE)</f>
        <v>#REF!</v>
      </c>
    </row>
    <row r="33" spans="2:27" hidden="1" x14ac:dyDescent="0.25">
      <c r="B33" s="1" t="s">
        <v>126</v>
      </c>
      <c r="C33" s="1" t="e">
        <f>+#REF!</f>
        <v>#REF!</v>
      </c>
      <c r="D33" s="8" t="s">
        <v>72</v>
      </c>
      <c r="E33" s="1" t="s">
        <v>131</v>
      </c>
      <c r="F33" s="1" t="e">
        <f>VLOOKUP(E33&amp;"CFL"&amp;C33&amp;D33&amp;"IOU",'2014 All Results'!$B$4:$K$1083,7+MATCH(B33,$AA$42:$AA$44,0),FALSE)</f>
        <v>#REF!</v>
      </c>
      <c r="G33" s="118" t="e">
        <f>VLOOKUP(E33&amp;"CFL"&amp;C33&amp;D33&amp;"IOU",'All Results'!$B$4:$O$1234,7+MATCH(B33,$AA$42:$AA$44,0),FALSE)</f>
        <v>#REF!</v>
      </c>
    </row>
    <row r="34" spans="2:27" hidden="1" x14ac:dyDescent="0.25">
      <c r="B34" t="s">
        <v>126</v>
      </c>
      <c r="C34" t="e">
        <f>+#REF!</f>
        <v>#REF!</v>
      </c>
      <c r="D34" s="9" t="s">
        <v>75</v>
      </c>
      <c r="E34" t="s">
        <v>129</v>
      </c>
      <c r="F34" t="e">
        <f>VLOOKUP(E34&amp;"CFL"&amp;C34&amp;D34&amp;"IOU",'2014 All Results'!$B$4:$K$1083,7+MATCH(B34,$AA$42:$AA$44,0),FALSE)</f>
        <v>#REF!</v>
      </c>
      <c r="G34" s="27" t="e">
        <f>VLOOKUP(E34&amp;"CFL"&amp;C34&amp;D34&amp;"IOU",'All Results'!$B$4:$O$1234,7+MATCH(B34,$AA$42:$AA$44,0),FALSE)</f>
        <v>#REF!</v>
      </c>
    </row>
    <row r="35" spans="2:27" hidden="1" x14ac:dyDescent="0.25">
      <c r="B35" t="s">
        <v>126</v>
      </c>
      <c r="C35" t="e">
        <f>+#REF!</f>
        <v>#REF!</v>
      </c>
      <c r="D35" s="9" t="s">
        <v>75</v>
      </c>
      <c r="E35" t="e">
        <f>+#REF!</f>
        <v>#REF!</v>
      </c>
      <c r="F35" t="e">
        <f>VLOOKUP(E35&amp;"CFL"&amp;C35&amp;D35&amp;"IOU",'2014 All Results'!$B$4:$K$1083,7+MATCH(B35,$AA$42:$AA$44,0),FALSE)</f>
        <v>#REF!</v>
      </c>
      <c r="G35" s="27" t="e">
        <f>VLOOKUP(E35&amp;"CFL"&amp;C35&amp;D35&amp;"IOU",'All Results'!$B$4:$O$1234,7+MATCH(B35,$AA$42:$AA$44,0),FALSE)</f>
        <v>#REF!</v>
      </c>
    </row>
    <row r="36" spans="2:27" hidden="1" x14ac:dyDescent="0.25">
      <c r="B36" t="s">
        <v>126</v>
      </c>
      <c r="C36" t="e">
        <f>+#REF!</f>
        <v>#REF!</v>
      </c>
      <c r="D36" s="9" t="s">
        <v>75</v>
      </c>
      <c r="E36" s="1" t="s">
        <v>131</v>
      </c>
      <c r="F36" t="e">
        <f>VLOOKUP(E36&amp;"CFL"&amp;C36&amp;D36&amp;"IOU",'2014 All Results'!$B$4:$K$1083,7+MATCH(B36,$AA$42:$AA$44,0),FALSE)</f>
        <v>#REF!</v>
      </c>
      <c r="G36" s="27" t="e">
        <f>VLOOKUP(E36&amp;"CFL"&amp;C36&amp;D36&amp;"IOU",'All Results'!$B$4:$O$1234,7+MATCH(B36,$AA$42:$AA$44,0),FALSE)</f>
        <v>#REF!</v>
      </c>
    </row>
    <row r="37" spans="2:27" hidden="1" x14ac:dyDescent="0.25">
      <c r="B37" s="109" t="e">
        <f>"HVAC IE Factors - therm/kWh"&amp;CHAR(13)&amp;INDEX(key!$J$3:$J$5,#REF!)&amp;" - IOU territory - Existing Vintage"</f>
        <v>#REF!</v>
      </c>
    </row>
    <row r="38" spans="2:27" hidden="1" x14ac:dyDescent="0.25">
      <c r="B38" s="109" t="e">
        <f>"HVAC IE Factors - therm/kWh"&amp;CHAR(13)&amp;INDEX(key!$J$3:$J$5,#REF!)&amp;" - IOU territory - New Vintage"</f>
        <v>#REF!</v>
      </c>
    </row>
    <row r="39" spans="2:27" hidden="1" x14ac:dyDescent="0.25"/>
    <row r="41" spans="2:27" x14ac:dyDescent="0.25">
      <c r="B41" s="113"/>
      <c r="C41" s="1"/>
      <c r="D41" s="1" t="s">
        <v>1837</v>
      </c>
      <c r="E41" s="1" t="s">
        <v>1825</v>
      </c>
      <c r="F41" s="1">
        <v>2014</v>
      </c>
      <c r="G41" s="1">
        <v>2017</v>
      </c>
      <c r="H41" s="123" t="s">
        <v>4083</v>
      </c>
    </row>
    <row r="42" spans="2:27" x14ac:dyDescent="0.25">
      <c r="B42" s="113" t="s">
        <v>124</v>
      </c>
      <c r="C42" s="114" t="s">
        <v>72</v>
      </c>
      <c r="D42" s="113" t="s">
        <v>129</v>
      </c>
      <c r="E42" s="113" t="s">
        <v>1649</v>
      </c>
      <c r="F42" s="113">
        <f>VLOOKUP(D42&amp;"CFL"&amp;E42&amp;C42&amp;"IOU",'2014 All Results'!$B$4:$K$1083,7+MATCH(B42,$AA$42:$AA$44,0),FALSE)</f>
        <v>1.03</v>
      </c>
      <c r="G42" s="28">
        <f>VLOOKUP(D42&amp;"CFL"&amp;E42&amp;C42&amp;"IOU",'All Results'!$B$4:$O$1234,7+MATCH(B42,$AA$42:$AA$44,0),FALSE)</f>
        <v>1.035360696698475</v>
      </c>
      <c r="H42" s="122">
        <f>(G42-F42)/F42</f>
        <v>5.204559901431983E-3</v>
      </c>
      <c r="AA42" t="s">
        <v>124</v>
      </c>
    </row>
    <row r="43" spans="2:27" s="113" customFormat="1" x14ac:dyDescent="0.25">
      <c r="B43" s="113" t="s">
        <v>124</v>
      </c>
      <c r="C43" s="114" t="s">
        <v>72</v>
      </c>
      <c r="D43" s="113" t="s">
        <v>129</v>
      </c>
      <c r="E43" s="113" t="s">
        <v>1650</v>
      </c>
      <c r="F43" s="113">
        <f>VLOOKUP(D43&amp;"CFL"&amp;E43&amp;C43&amp;"IOU",'2014 All Results'!$B$4:$K$1083,7+MATCH(B43,$AA$42:$AA$44,0),FALSE)</f>
        <v>0.99</v>
      </c>
      <c r="G43" s="28">
        <f>VLOOKUP(D43&amp;"CFL"&amp;E43&amp;C43&amp;"IOU",'All Results'!$B$4:$O$1234,7+MATCH(B43,$AA$42:$AA$44,0),FALSE)</f>
        <v>0.98854741283127279</v>
      </c>
      <c r="H43" s="122">
        <f t="shared" ref="H43:H59" si="0">(G43-F43)/F43</f>
        <v>-1.4672597663911151E-3</v>
      </c>
      <c r="AA43" t="s">
        <v>125</v>
      </c>
    </row>
    <row r="44" spans="2:27" s="113" customFormat="1" x14ac:dyDescent="0.25">
      <c r="B44" s="113" t="s">
        <v>124</v>
      </c>
      <c r="C44" s="114" t="s">
        <v>72</v>
      </c>
      <c r="D44" s="113" t="s">
        <v>129</v>
      </c>
      <c r="E44" s="113" t="s">
        <v>4082</v>
      </c>
      <c r="F44" s="113">
        <f>VLOOKUP(D44&amp;"CFL"&amp;E44&amp;C44&amp;"IOU",'2014 All Results'!$B$4:$K$1083,7+MATCH(B44,$AA$42:$AA$44,0),FALSE)</f>
        <v>1.1200000000000001</v>
      </c>
      <c r="G44" s="28">
        <f>VLOOKUP(D44&amp;"CFL"&amp;E44&amp;C44&amp;"IOU",'All Results'!$B$4:$O$1234,7+MATCH(B44,$AA$42:$AA$44,0),FALSE)</f>
        <v>1.0852701082321845</v>
      </c>
      <c r="H44" s="122">
        <f t="shared" si="0"/>
        <v>-3.1008831935549642E-2</v>
      </c>
      <c r="AA44" t="s">
        <v>126</v>
      </c>
    </row>
    <row r="45" spans="2:27" x14ac:dyDescent="0.25">
      <c r="B45" s="113" t="s">
        <v>124</v>
      </c>
      <c r="C45" s="114" t="s">
        <v>72</v>
      </c>
      <c r="D45" s="113" t="s">
        <v>130</v>
      </c>
      <c r="E45" s="113" t="s">
        <v>1649</v>
      </c>
      <c r="F45" s="113">
        <f>VLOOKUP(D45&amp;"CFL"&amp;E45&amp;C45&amp;"IOU",'2014 All Results'!$B$4:$K$1083,7+MATCH(B45,$AA$42:$AA$44,0),FALSE)</f>
        <v>1.07</v>
      </c>
      <c r="G45" s="28">
        <f>VLOOKUP(D45&amp;"CFL"&amp;E45&amp;C45&amp;"IOU",'All Results'!$B$4:$O$1234,7+MATCH(B45,$AA$42:$AA$44,0),FALSE)</f>
        <v>1.0719692713251285</v>
      </c>
      <c r="H45" s="122">
        <f t="shared" si="0"/>
        <v>1.840440490774275E-3</v>
      </c>
    </row>
    <row r="46" spans="2:27" s="113" customFormat="1" x14ac:dyDescent="0.25">
      <c r="B46" s="113" t="s">
        <v>124</v>
      </c>
      <c r="C46" s="114" t="s">
        <v>72</v>
      </c>
      <c r="D46" s="113" t="s">
        <v>130</v>
      </c>
      <c r="E46" s="113" t="s">
        <v>1650</v>
      </c>
      <c r="F46" s="113">
        <f>VLOOKUP(D46&amp;"CFL"&amp;E46&amp;C46&amp;"IOU",'2014 All Results'!$B$4:$K$1083,7+MATCH(B46,$AA$42:$AA$44,0),FALSE)</f>
        <v>1.06</v>
      </c>
      <c r="G46" s="28">
        <f>VLOOKUP(D46&amp;"CFL"&amp;E46&amp;C46&amp;"IOU",'All Results'!$B$4:$O$1234,7+MATCH(B46,$AA$42:$AA$44,0),FALSE)</f>
        <v>1.0510837762825354</v>
      </c>
      <c r="H46" s="122">
        <f t="shared" si="0"/>
        <v>-8.4115318089289619E-3</v>
      </c>
    </row>
    <row r="47" spans="2:27" s="113" customFormat="1" x14ac:dyDescent="0.25">
      <c r="B47" s="113" t="s">
        <v>124</v>
      </c>
      <c r="C47" s="114" t="s">
        <v>72</v>
      </c>
      <c r="D47" s="113" t="s">
        <v>130</v>
      </c>
      <c r="E47" s="113" t="s">
        <v>4082</v>
      </c>
      <c r="F47" s="113">
        <f>VLOOKUP(D47&amp;"CFL"&amp;E47&amp;C47&amp;"IOU",'2014 All Results'!$B$4:$K$1083,7+MATCH(B47,$AA$42:$AA$44,0),FALSE)</f>
        <v>1.1599999999999999</v>
      </c>
      <c r="G47" s="28">
        <f>VLOOKUP(D47&amp;"CFL"&amp;E47&amp;C47&amp;"IOU",'All Results'!$B$4:$O$1234,7+MATCH(B47,$AA$42:$AA$44,0),FALSE)</f>
        <v>1.1089263907431868</v>
      </c>
      <c r="H47" s="122">
        <f t="shared" si="0"/>
        <v>-4.4028973497252717E-2</v>
      </c>
    </row>
    <row r="48" spans="2:27" x14ac:dyDescent="0.25">
      <c r="B48" s="19" t="s">
        <v>124</v>
      </c>
      <c r="C48" s="7" t="s">
        <v>72</v>
      </c>
      <c r="D48" s="19" t="s">
        <v>131</v>
      </c>
      <c r="E48" s="113" t="s">
        <v>1649</v>
      </c>
      <c r="F48" s="19">
        <f>VLOOKUP(D48&amp;"CFL"&amp;E48&amp;C48&amp;"IOU",'2014 All Results'!$B$4:$K$1083,7+MATCH(B48,$AA$42:$AA$44,0),FALSE)</f>
        <v>1.03</v>
      </c>
      <c r="G48" s="120">
        <f>VLOOKUP(D48&amp;"CFL"&amp;E48&amp;C48&amp;"IOU",'All Results'!$B$4:$O$1234,7+MATCH(B48,$AA$42:$AA$44,0),FALSE)</f>
        <v>1.0287866093417444</v>
      </c>
      <c r="H48" s="122">
        <f t="shared" si="0"/>
        <v>-1.1780491827724786E-3</v>
      </c>
    </row>
    <row r="49" spans="2:8" s="113" customFormat="1" x14ac:dyDescent="0.25">
      <c r="B49" s="19" t="s">
        <v>124</v>
      </c>
      <c r="C49" s="7" t="s">
        <v>72</v>
      </c>
      <c r="D49" s="19" t="s">
        <v>131</v>
      </c>
      <c r="E49" s="113" t="s">
        <v>1650</v>
      </c>
      <c r="F49" s="19">
        <f>VLOOKUP(D49&amp;"CFL"&amp;E49&amp;C49&amp;"IOU",'2014 All Results'!$B$4:$K$1083,7+MATCH(B49,$AA$42:$AA$44,0),FALSE)</f>
        <v>1.03</v>
      </c>
      <c r="G49" s="120">
        <f>VLOOKUP(D49&amp;"CFL"&amp;E49&amp;C49&amp;"IOU",'All Results'!$B$4:$O$1234,7+MATCH(B49,$AA$42:$AA$44,0),FALSE)</f>
        <v>1.0224523459918533</v>
      </c>
      <c r="H49" s="122">
        <f t="shared" si="0"/>
        <v>-7.3278194253851648E-3</v>
      </c>
    </row>
    <row r="50" spans="2:8" s="113" customFormat="1" x14ac:dyDescent="0.25">
      <c r="B50" s="19" t="s">
        <v>124</v>
      </c>
      <c r="C50" s="7" t="s">
        <v>72</v>
      </c>
      <c r="D50" s="19" t="s">
        <v>131</v>
      </c>
      <c r="E50" s="113" t="s">
        <v>4082</v>
      </c>
      <c r="F50" s="19">
        <f>VLOOKUP(D50&amp;"CFL"&amp;E50&amp;C50&amp;"IOU",'2014 All Results'!$B$4:$K$1083,7+MATCH(B50,$AA$42:$AA$44,0),FALSE)</f>
        <v>1.0900000000000001</v>
      </c>
      <c r="G50" s="120">
        <f>VLOOKUP(D50&amp;"CFL"&amp;E50&amp;C50&amp;"IOU",'All Results'!$B$4:$O$1234,7+MATCH(B50,$AA$42:$AA$44,0),FALSE)</f>
        <v>1.0699699609424076</v>
      </c>
      <c r="H50" s="122">
        <f t="shared" si="0"/>
        <v>-1.837618262164448E-2</v>
      </c>
    </row>
    <row r="51" spans="2:8" x14ac:dyDescent="0.25">
      <c r="B51" s="113" t="s">
        <v>124</v>
      </c>
      <c r="C51" s="114" t="s">
        <v>75</v>
      </c>
      <c r="D51" s="113" t="s">
        <v>129</v>
      </c>
      <c r="E51" s="113" t="s">
        <v>1649</v>
      </c>
      <c r="F51" s="113">
        <f>VLOOKUP(D51&amp;"CFL"&amp;E51&amp;C51&amp;"IOU",'2014 All Results'!$B$4:$K$1083,7+MATCH(B51,$AA$42:$AA$44,0),FALSE)</f>
        <v>1.06</v>
      </c>
      <c r="G51" s="28">
        <f>VLOOKUP(D51&amp;"CFL"&amp;E51&amp;C51&amp;"IOU",'All Results'!$B$4:$O$1234,7+MATCH(B51,$AA$42:$AA$44,0),FALSE)</f>
        <v>1.0411394738236559</v>
      </c>
      <c r="H51" s="122">
        <f t="shared" si="0"/>
        <v>-1.7792949222966179E-2</v>
      </c>
    </row>
    <row r="52" spans="2:8" s="113" customFormat="1" x14ac:dyDescent="0.25">
      <c r="B52" s="113" t="s">
        <v>124</v>
      </c>
      <c r="C52" s="114" t="s">
        <v>75</v>
      </c>
      <c r="D52" s="113" t="s">
        <v>129</v>
      </c>
      <c r="E52" s="113" t="s">
        <v>1650</v>
      </c>
      <c r="F52" s="113">
        <f>VLOOKUP(D52&amp;"CFL"&amp;E52&amp;C52&amp;"IOU",'2014 All Results'!$B$4:$K$1083,7+MATCH(B52,$AA$42:$AA$44,0),FALSE)</f>
        <v>1.03</v>
      </c>
      <c r="G52" s="28">
        <f>VLOOKUP(D52&amp;"CFL"&amp;E52&amp;C52&amp;"IOU",'All Results'!$B$4:$O$1234,7+MATCH(B52,$AA$42:$AA$44,0),FALSE)</f>
        <v>1.0111560087592983</v>
      </c>
      <c r="H52" s="122">
        <f t="shared" si="0"/>
        <v>-1.8295137126894838E-2</v>
      </c>
    </row>
    <row r="53" spans="2:8" s="113" customFormat="1" x14ac:dyDescent="0.25">
      <c r="B53" s="113" t="s">
        <v>124</v>
      </c>
      <c r="C53" s="114" t="s">
        <v>75</v>
      </c>
      <c r="D53" s="113" t="s">
        <v>129</v>
      </c>
      <c r="E53" s="113" t="s">
        <v>4082</v>
      </c>
      <c r="F53" s="113">
        <f>VLOOKUP(D53&amp;"CFL"&amp;E53&amp;C53&amp;"IOU",'2014 All Results'!$B$4:$K$1083,7+MATCH(B53,$AA$42:$AA$44,0),FALSE)</f>
        <v>1.07</v>
      </c>
      <c r="G53" s="28">
        <f>VLOOKUP(D53&amp;"CFL"&amp;E53&amp;C53&amp;"IOU",'All Results'!$B$4:$O$1234,7+MATCH(B53,$AA$42:$AA$44,0),FALSE)</f>
        <v>1.0494189719136224</v>
      </c>
      <c r="H53" s="122">
        <f t="shared" si="0"/>
        <v>-1.9234605688203388E-2</v>
      </c>
    </row>
    <row r="54" spans="2:8" x14ac:dyDescent="0.25">
      <c r="B54" s="113" t="s">
        <v>124</v>
      </c>
      <c r="C54" s="114" t="s">
        <v>75</v>
      </c>
      <c r="D54" s="113" t="s">
        <v>130</v>
      </c>
      <c r="E54" s="113" t="s">
        <v>1649</v>
      </c>
      <c r="F54" s="113">
        <f>VLOOKUP(D54&amp;"CFL"&amp;E54&amp;C54&amp;"IOU",'2014 All Results'!$B$4:$K$1083,7+MATCH(B54,$AA$42:$AA$44,0),FALSE)</f>
        <v>1.0900000000000001</v>
      </c>
      <c r="G54" s="28">
        <f>VLOOKUP(D54&amp;"CFL"&amp;E54&amp;C54&amp;"IOU",'All Results'!$B$4:$O$1234,7+MATCH(B54,$AA$42:$AA$44,0),FALSE)</f>
        <v>1.0636895375514892</v>
      </c>
      <c r="H54" s="122">
        <f t="shared" si="0"/>
        <v>-2.4138038943587955E-2</v>
      </c>
    </row>
    <row r="55" spans="2:8" s="113" customFormat="1" x14ac:dyDescent="0.25">
      <c r="B55" s="113" t="s">
        <v>124</v>
      </c>
      <c r="C55" s="114" t="s">
        <v>75</v>
      </c>
      <c r="D55" s="113" t="s">
        <v>130</v>
      </c>
      <c r="E55" s="113" t="s">
        <v>1650</v>
      </c>
      <c r="F55" s="113">
        <f>VLOOKUP(D55&amp;"CFL"&amp;E55&amp;C55&amp;"IOU",'2014 All Results'!$B$4:$K$1083,7+MATCH(B55,$AA$42:$AA$44,0),FALSE)</f>
        <v>1.1100000000000001</v>
      </c>
      <c r="G55" s="28">
        <f>VLOOKUP(D55&amp;"CFL"&amp;E55&amp;C55&amp;"IOU",'All Results'!$B$4:$O$1234,7+MATCH(B55,$AA$42:$AA$44,0),FALSE)</f>
        <v>1.0847279773883647</v>
      </c>
      <c r="H55" s="122">
        <f t="shared" si="0"/>
        <v>-2.2767587938410282E-2</v>
      </c>
    </row>
    <row r="56" spans="2:8" s="113" customFormat="1" x14ac:dyDescent="0.25">
      <c r="B56" s="113" t="s">
        <v>124</v>
      </c>
      <c r="C56" s="114" t="s">
        <v>75</v>
      </c>
      <c r="D56" s="113" t="s">
        <v>130</v>
      </c>
      <c r="E56" s="113" t="s">
        <v>4082</v>
      </c>
      <c r="F56" s="113">
        <f>VLOOKUP(D56&amp;"CFL"&amp;E56&amp;C56&amp;"IOU",'2014 All Results'!$B$4:$K$1083,7+MATCH(B56,$AA$42:$AA$44,0),FALSE)</f>
        <v>1.0900000000000001</v>
      </c>
      <c r="G56" s="28">
        <f>VLOOKUP(D56&amp;"CFL"&amp;E56&amp;C56&amp;"IOU",'All Results'!$B$4:$O$1234,7+MATCH(B56,$AA$42:$AA$44,0),FALSE)</f>
        <v>1.0688261607892839</v>
      </c>
      <c r="H56" s="122">
        <f t="shared" si="0"/>
        <v>-1.9425540560290035E-2</v>
      </c>
    </row>
    <row r="57" spans="2:8" x14ac:dyDescent="0.25">
      <c r="B57" s="113" t="s">
        <v>124</v>
      </c>
      <c r="C57" s="114" t="s">
        <v>75</v>
      </c>
      <c r="D57" s="19" t="s">
        <v>131</v>
      </c>
      <c r="E57" s="113" t="s">
        <v>1649</v>
      </c>
      <c r="F57" s="113">
        <f>VLOOKUP(D57&amp;"CFL"&amp;E57&amp;C57&amp;"IOU",'2014 All Results'!$B$4:$K$1083,7+MATCH(B57,$AA$42:$AA$44,0),FALSE)</f>
        <v>1.05</v>
      </c>
      <c r="G57" s="28">
        <f>VLOOKUP(D57&amp;"CFL"&amp;E57&amp;C57&amp;"IOU",'All Results'!$B$4:$O$1234,7+MATCH(B57,$AA$42:$AA$44,0),FALSE)</f>
        <v>1.0385280347857848</v>
      </c>
      <c r="H57" s="122">
        <f t="shared" si="0"/>
        <v>-1.0925681156395457E-2</v>
      </c>
    </row>
    <row r="58" spans="2:8" s="113" customFormat="1" x14ac:dyDescent="0.25">
      <c r="B58" s="19" t="s">
        <v>124</v>
      </c>
      <c r="C58" s="7" t="s">
        <v>75</v>
      </c>
      <c r="D58" s="19" t="s">
        <v>131</v>
      </c>
      <c r="E58" s="113" t="s">
        <v>1650</v>
      </c>
      <c r="F58" s="19">
        <f>VLOOKUP(D58&amp;"CFL"&amp;E58&amp;C58&amp;"IOU",'2014 All Results'!$B$4:$K$1083,7+MATCH(B58,$AA$42:$AA$44,0),FALSE)</f>
        <v>1.1000000000000001</v>
      </c>
      <c r="G58" s="120">
        <f>VLOOKUP(D58&amp;"CFL"&amp;E58&amp;C58&amp;"IOU",'All Results'!$B$4:$O$1234,7+MATCH(B58,$AA$42:$AA$44,0),FALSE)</f>
        <v>1.0759627081204814</v>
      </c>
      <c r="H58" s="122">
        <f t="shared" si="0"/>
        <v>-2.1852083526835125E-2</v>
      </c>
    </row>
    <row r="59" spans="2:8" s="113" customFormat="1" x14ac:dyDescent="0.25">
      <c r="B59" s="1" t="s">
        <v>124</v>
      </c>
      <c r="C59" s="8" t="s">
        <v>75</v>
      </c>
      <c r="D59" s="1" t="s">
        <v>131</v>
      </c>
      <c r="E59" s="1" t="s">
        <v>4082</v>
      </c>
      <c r="F59" s="1">
        <f>VLOOKUP(D59&amp;"CFL"&amp;E59&amp;C59&amp;"IOU",'2014 All Results'!$B$4:$K$1083,7+MATCH(B59,$AA$42:$AA$44,0),FALSE)</f>
        <v>1.1399999999999999</v>
      </c>
      <c r="G59" s="119">
        <f>VLOOKUP(D59&amp;"CFL"&amp;E59&amp;C59&amp;"IOU",'All Results'!$B$4:$O$1234,7+MATCH(B59,$AA$42:$AA$44,0),FALSE)</f>
        <v>1.1173458682859105</v>
      </c>
      <c r="H59" s="126">
        <f t="shared" si="0"/>
        <v>-1.9872045363236286E-2</v>
      </c>
    </row>
    <row r="60" spans="2:8" x14ac:dyDescent="0.25">
      <c r="B60" s="109" t="str">
        <f>"HVAC IE Factors - kWh/kWh"&amp;CHAR(13)&amp;"IOU territory - Existing Vintage"</f>
        <v>HVAC IE Factors - kWh/kWh_x000D_IOU territory - Existing Vintage</v>
      </c>
      <c r="C60" s="113"/>
      <c r="D60" s="113"/>
      <c r="E60" s="113"/>
      <c r="G60" s="113"/>
      <c r="H60" s="124">
        <f>AVERAGE(H42:H59)</f>
        <v>-1.5503184298474323E-2</v>
      </c>
    </row>
    <row r="61" spans="2:8" x14ac:dyDescent="0.25">
      <c r="B61" s="109" t="str">
        <f>"HVAC IE Factors - kWh/kWh"&amp;CHAR(13)&amp;"IOU territory - New Vintage"</f>
        <v>HVAC IE Factors - kWh/kWh_x000D_IOU territory - New Vintage</v>
      </c>
      <c r="C61" s="113"/>
      <c r="D61" s="113"/>
      <c r="E61" s="113"/>
      <c r="G61" s="113"/>
      <c r="H61" s="113"/>
    </row>
    <row r="62" spans="2:8" x14ac:dyDescent="0.25">
      <c r="B62" s="113"/>
      <c r="C62" s="113"/>
      <c r="D62" s="113"/>
      <c r="E62" s="113"/>
      <c r="G62" s="113"/>
      <c r="H62" s="113"/>
    </row>
    <row r="64" spans="2:8" x14ac:dyDescent="0.25">
      <c r="B64" s="113"/>
      <c r="C64" s="1"/>
      <c r="D64" s="1" t="s">
        <v>1837</v>
      </c>
      <c r="E64" s="1" t="s">
        <v>1825</v>
      </c>
      <c r="F64" s="1">
        <v>2014</v>
      </c>
      <c r="G64" s="1">
        <v>2017</v>
      </c>
      <c r="H64" s="123" t="s">
        <v>4083</v>
      </c>
    </row>
    <row r="65" spans="2:8" x14ac:dyDescent="0.25">
      <c r="B65" s="113" t="s">
        <v>125</v>
      </c>
      <c r="C65" s="114" t="s">
        <v>72</v>
      </c>
      <c r="D65" s="113" t="s">
        <v>129</v>
      </c>
      <c r="E65" s="113" t="s">
        <v>1649</v>
      </c>
      <c r="F65" s="113">
        <f>VLOOKUP(D65&amp;"CFL"&amp;E65&amp;C65&amp;"IOU",'2014 All Results'!$B$4:$K$1083,7+MATCH(B65,$AA$42:$AA$44,0),FALSE)</f>
        <v>1.38</v>
      </c>
      <c r="G65" s="28">
        <f>VLOOKUP(D65&amp;"CFL"&amp;E65&amp;C65&amp;"IOU",'All Results'!$B$4:$O$1234,7+MATCH(B65,$AA$42:$AA$44,0),FALSE)</f>
        <v>1.5610781012258936</v>
      </c>
      <c r="H65" s="80">
        <f>(G65-F65)/F65</f>
        <v>0.13121601538108243</v>
      </c>
    </row>
    <row r="66" spans="2:8" x14ac:dyDescent="0.25">
      <c r="B66" s="113" t="s">
        <v>125</v>
      </c>
      <c r="C66" s="114" t="s">
        <v>72</v>
      </c>
      <c r="D66" s="113" t="s">
        <v>129</v>
      </c>
      <c r="E66" s="113" t="s">
        <v>1650</v>
      </c>
      <c r="F66" s="113">
        <f>VLOOKUP(D66&amp;"CFL"&amp;E66&amp;C66&amp;"IOU",'2014 All Results'!$B$4:$K$1083,7+MATCH(B66,$AA$42:$AA$44,0),FALSE)</f>
        <v>1.18</v>
      </c>
      <c r="G66" s="28">
        <f>VLOOKUP(D66&amp;"CFL"&amp;E66&amp;C66&amp;"IOU",'All Results'!$B$4:$O$1234,7+MATCH(B66,$AA$42:$AA$44,0),FALSE)</f>
        <v>1.3460320396028314</v>
      </c>
      <c r="H66" s="80">
        <f t="shared" ref="H66:H82" si="1">(G66-F66)/F66</f>
        <v>0.14070511830748425</v>
      </c>
    </row>
    <row r="67" spans="2:8" x14ac:dyDescent="0.25">
      <c r="B67" s="113" t="s">
        <v>125</v>
      </c>
      <c r="C67" s="114" t="s">
        <v>72</v>
      </c>
      <c r="D67" s="113" t="s">
        <v>129</v>
      </c>
      <c r="E67" s="113" t="s">
        <v>4082</v>
      </c>
      <c r="F67" s="113">
        <f>VLOOKUP(D67&amp;"CFL"&amp;E67&amp;C67&amp;"IOU",'2014 All Results'!$B$4:$K$1083,7+MATCH(B67,$AA$42:$AA$44,0),FALSE)</f>
        <v>1.55</v>
      </c>
      <c r="G67" s="28">
        <f>VLOOKUP(D67&amp;"CFL"&amp;E67&amp;C67&amp;"IOU",'All Results'!$B$4:$O$1234,7+MATCH(B67,$AA$42:$AA$44,0),FALSE)</f>
        <v>1.7530108840901357</v>
      </c>
      <c r="H67" s="80">
        <f t="shared" si="1"/>
        <v>0.1309747639291198</v>
      </c>
    </row>
    <row r="68" spans="2:8" x14ac:dyDescent="0.25">
      <c r="B68" s="113" t="s">
        <v>125</v>
      </c>
      <c r="C68" s="114" t="s">
        <v>72</v>
      </c>
      <c r="D68" s="113" t="s">
        <v>130</v>
      </c>
      <c r="E68" s="113" t="s">
        <v>1649</v>
      </c>
      <c r="F68" s="113">
        <f>VLOOKUP(D68&amp;"CFL"&amp;E68&amp;C68&amp;"IOU",'2014 All Results'!$B$4:$K$1083,7+MATCH(B68,$AA$42:$AA$44,0),FALSE)</f>
        <v>1.46</v>
      </c>
      <c r="G68" s="28">
        <f>VLOOKUP(D68&amp;"CFL"&amp;E68&amp;C68&amp;"IOU",'All Results'!$B$4:$O$1234,7+MATCH(B68,$AA$42:$AA$44,0),FALSE)</f>
        <v>1.5773612662315184</v>
      </c>
      <c r="H68" s="80">
        <f t="shared" si="1"/>
        <v>8.0384428925697554E-2</v>
      </c>
    </row>
    <row r="69" spans="2:8" x14ac:dyDescent="0.25">
      <c r="B69" s="113" t="s">
        <v>125</v>
      </c>
      <c r="C69" s="114" t="s">
        <v>72</v>
      </c>
      <c r="D69" s="113" t="s">
        <v>130</v>
      </c>
      <c r="E69" s="113" t="s">
        <v>1650</v>
      </c>
      <c r="F69" s="113">
        <f>VLOOKUP(D69&amp;"CFL"&amp;E69&amp;C69&amp;"IOU",'2014 All Results'!$B$4:$K$1083,7+MATCH(B69,$AA$42:$AA$44,0),FALSE)</f>
        <v>1.29</v>
      </c>
      <c r="G69" s="28">
        <f>VLOOKUP(D69&amp;"CFL"&amp;E69&amp;C69&amp;"IOU",'All Results'!$B$4:$O$1234,7+MATCH(B69,$AA$42:$AA$44,0),FALSE)</f>
        <v>1.3973115485171359</v>
      </c>
      <c r="H69" s="80">
        <f t="shared" si="1"/>
        <v>8.3187246912508422E-2</v>
      </c>
    </row>
    <row r="70" spans="2:8" x14ac:dyDescent="0.25">
      <c r="B70" s="113" t="s">
        <v>125</v>
      </c>
      <c r="C70" s="114" t="s">
        <v>72</v>
      </c>
      <c r="D70" s="113" t="s">
        <v>130</v>
      </c>
      <c r="E70" s="113" t="s">
        <v>4082</v>
      </c>
      <c r="F70" s="113">
        <f>VLOOKUP(D70&amp;"CFL"&amp;E70&amp;C70&amp;"IOU",'2014 All Results'!$B$4:$K$1083,7+MATCH(B70,$AA$42:$AA$44,0),FALSE)</f>
        <v>1.6</v>
      </c>
      <c r="G70" s="28">
        <f>VLOOKUP(D70&amp;"CFL"&amp;E70&amp;C70&amp;"IOU",'All Results'!$B$4:$O$1234,7+MATCH(B70,$AA$42:$AA$44,0),FALSE)</f>
        <v>1.6436140082300665</v>
      </c>
      <c r="H70" s="80">
        <f t="shared" si="1"/>
        <v>2.725875514379153E-2</v>
      </c>
    </row>
    <row r="71" spans="2:8" x14ac:dyDescent="0.25">
      <c r="B71" s="113" t="s">
        <v>125</v>
      </c>
      <c r="C71" s="7" t="s">
        <v>72</v>
      </c>
      <c r="D71" s="19" t="s">
        <v>131</v>
      </c>
      <c r="E71" s="113" t="s">
        <v>1649</v>
      </c>
      <c r="F71" s="19">
        <f>VLOOKUP(D71&amp;"CFL"&amp;E71&amp;C71&amp;"IOU",'2014 All Results'!$B$4:$K$1083,7+MATCH(B71,$AA$42:$AA$44,0),FALSE)</f>
        <v>1.29</v>
      </c>
      <c r="G71" s="120">
        <f>VLOOKUP(D71&amp;"CFL"&amp;E71&amp;C71&amp;"IOU",'All Results'!$B$4:$O$1234,7+MATCH(B71,$AA$42:$AA$44,0),FALSE)</f>
        <v>1.4234185399688277</v>
      </c>
      <c r="H71" s="80">
        <f t="shared" si="1"/>
        <v>0.10342522478203696</v>
      </c>
    </row>
    <row r="72" spans="2:8" x14ac:dyDescent="0.25">
      <c r="B72" s="113" t="s">
        <v>125</v>
      </c>
      <c r="C72" s="7" t="s">
        <v>72</v>
      </c>
      <c r="D72" s="19" t="s">
        <v>131</v>
      </c>
      <c r="E72" s="113" t="s">
        <v>1650</v>
      </c>
      <c r="F72" s="19">
        <f>VLOOKUP(D72&amp;"CFL"&amp;E72&amp;C72&amp;"IOU",'2014 All Results'!$B$4:$K$1083,7+MATCH(B72,$AA$42:$AA$44,0),FALSE)</f>
        <v>1.19</v>
      </c>
      <c r="G72" s="120">
        <f>VLOOKUP(D72&amp;"CFL"&amp;E72&amp;C72&amp;"IOU",'All Results'!$B$4:$O$1234,7+MATCH(B72,$AA$42:$AA$44,0),FALSE)</f>
        <v>1.2782839125263914</v>
      </c>
      <c r="H72" s="80">
        <f t="shared" si="1"/>
        <v>7.4188161786883575E-2</v>
      </c>
    </row>
    <row r="73" spans="2:8" x14ac:dyDescent="0.25">
      <c r="B73" s="113" t="s">
        <v>125</v>
      </c>
      <c r="C73" s="7" t="s">
        <v>72</v>
      </c>
      <c r="D73" s="19" t="s">
        <v>131</v>
      </c>
      <c r="E73" s="113" t="s">
        <v>4082</v>
      </c>
      <c r="F73" s="19">
        <f>VLOOKUP(D73&amp;"CFL"&amp;E73&amp;C73&amp;"IOU",'2014 All Results'!$B$4:$K$1083,7+MATCH(B73,$AA$42:$AA$44,0),FALSE)</f>
        <v>1.38</v>
      </c>
      <c r="G73" s="120">
        <f>VLOOKUP(D73&amp;"CFL"&amp;E73&amp;C73&amp;"IOU",'All Results'!$B$4:$O$1234,7+MATCH(B73,$AA$42:$AA$44,0),FALSE)</f>
        <v>1.4489878826702336</v>
      </c>
      <c r="H73" s="80">
        <f t="shared" si="1"/>
        <v>4.999121932625631E-2</v>
      </c>
    </row>
    <row r="74" spans="2:8" x14ac:dyDescent="0.25">
      <c r="B74" s="113" t="s">
        <v>125</v>
      </c>
      <c r="C74" s="114" t="s">
        <v>75</v>
      </c>
      <c r="D74" s="113" t="s">
        <v>129</v>
      </c>
      <c r="E74" s="113" t="s">
        <v>1649</v>
      </c>
      <c r="F74" s="113">
        <f>VLOOKUP(D74&amp;"CFL"&amp;E74&amp;C74&amp;"IOU",'2014 All Results'!$B$4:$K$1083,7+MATCH(B74,$AA$42:$AA$44,0),FALSE)</f>
        <v>1.42</v>
      </c>
      <c r="G74" s="28">
        <f>VLOOKUP(D74&amp;"CFL"&amp;E74&amp;C74&amp;"IOU",'All Results'!$B$4:$O$1234,7+MATCH(B74,$AA$42:$AA$44,0),FALSE)</f>
        <v>1.4946759165312897</v>
      </c>
      <c r="H74" s="80">
        <f t="shared" si="1"/>
        <v>5.2588673613584366E-2</v>
      </c>
    </row>
    <row r="75" spans="2:8" x14ac:dyDescent="0.25">
      <c r="B75" s="113" t="s">
        <v>125</v>
      </c>
      <c r="C75" s="114" t="s">
        <v>75</v>
      </c>
      <c r="D75" s="113" t="s">
        <v>129</v>
      </c>
      <c r="E75" s="113" t="s">
        <v>1650</v>
      </c>
      <c r="F75" s="113">
        <f>VLOOKUP(D75&amp;"CFL"&amp;E75&amp;C75&amp;"IOU",'2014 All Results'!$B$4:$K$1083,7+MATCH(B75,$AA$42:$AA$44,0),FALSE)</f>
        <v>1.18</v>
      </c>
      <c r="G75" s="28">
        <f>VLOOKUP(D75&amp;"CFL"&amp;E75&amp;C75&amp;"IOU",'All Results'!$B$4:$O$1234,7+MATCH(B75,$AA$42:$AA$44,0),FALSE)</f>
        <v>1.2683833143323788</v>
      </c>
      <c r="H75" s="80">
        <f t="shared" si="1"/>
        <v>7.4901113840999067E-2</v>
      </c>
    </row>
    <row r="76" spans="2:8" x14ac:dyDescent="0.25">
      <c r="B76" s="113" t="s">
        <v>125</v>
      </c>
      <c r="C76" s="114" t="s">
        <v>75</v>
      </c>
      <c r="D76" s="113" t="s">
        <v>129</v>
      </c>
      <c r="E76" s="113" t="s">
        <v>4082</v>
      </c>
      <c r="F76" s="113">
        <f>VLOOKUP(D76&amp;"CFL"&amp;E76&amp;C76&amp;"IOU",'2014 All Results'!$B$4:$K$1083,7+MATCH(B76,$AA$42:$AA$44,0),FALSE)</f>
        <v>1.38</v>
      </c>
      <c r="G76" s="28">
        <f>VLOOKUP(D76&amp;"CFL"&amp;E76&amp;C76&amp;"IOU",'All Results'!$B$4:$O$1234,7+MATCH(B76,$AA$42:$AA$44,0),FALSE)</f>
        <v>1.502698189203469</v>
      </c>
      <c r="H76" s="80">
        <f t="shared" si="1"/>
        <v>8.8911731306861669E-2</v>
      </c>
    </row>
    <row r="77" spans="2:8" x14ac:dyDescent="0.25">
      <c r="B77" s="113" t="s">
        <v>125</v>
      </c>
      <c r="C77" s="114" t="s">
        <v>75</v>
      </c>
      <c r="D77" s="113" t="s">
        <v>130</v>
      </c>
      <c r="E77" s="113" t="s">
        <v>1649</v>
      </c>
      <c r="F77" s="113">
        <f>VLOOKUP(D77&amp;"CFL"&amp;E77&amp;C77&amp;"IOU",'2014 All Results'!$B$4:$K$1083,7+MATCH(B77,$AA$42:$AA$44,0),FALSE)</f>
        <v>1.41</v>
      </c>
      <c r="G77" s="28">
        <f>VLOOKUP(D77&amp;"CFL"&amp;E77&amp;C77&amp;"IOU",'All Results'!$B$4:$O$1234,7+MATCH(B77,$AA$42:$AA$44,0),FALSE)</f>
        <v>1.4361688965388779</v>
      </c>
      <c r="H77" s="80">
        <f t="shared" si="1"/>
        <v>1.8559501091402836E-2</v>
      </c>
    </row>
    <row r="78" spans="2:8" x14ac:dyDescent="0.25">
      <c r="B78" s="113" t="s">
        <v>125</v>
      </c>
      <c r="C78" s="114" t="s">
        <v>75</v>
      </c>
      <c r="D78" s="113" t="s">
        <v>130</v>
      </c>
      <c r="E78" s="113" t="s">
        <v>1650</v>
      </c>
      <c r="F78" s="113">
        <f>VLOOKUP(D78&amp;"CFL"&amp;E78&amp;C78&amp;"IOU",'2014 All Results'!$B$4:$K$1083,7+MATCH(B78,$AA$42:$AA$44,0),FALSE)</f>
        <v>1.31</v>
      </c>
      <c r="G78" s="28">
        <f>VLOOKUP(D78&amp;"CFL"&amp;E78&amp;C78&amp;"IOU",'All Results'!$B$4:$O$1234,7+MATCH(B78,$AA$42:$AA$44,0),FALSE)</f>
        <v>1.3464587015868403</v>
      </c>
      <c r="H78" s="80">
        <f t="shared" si="1"/>
        <v>2.7831069913618535E-2</v>
      </c>
    </row>
    <row r="79" spans="2:8" x14ac:dyDescent="0.25">
      <c r="B79" s="113" t="s">
        <v>125</v>
      </c>
      <c r="C79" s="114" t="s">
        <v>75</v>
      </c>
      <c r="D79" s="113" t="s">
        <v>130</v>
      </c>
      <c r="E79" s="113" t="s">
        <v>4082</v>
      </c>
      <c r="F79" s="113">
        <f>VLOOKUP(D79&amp;"CFL"&amp;E79&amp;C79&amp;"IOU",'2014 All Results'!$B$4:$K$1083,7+MATCH(B79,$AA$42:$AA$44,0),FALSE)</f>
        <v>1.27</v>
      </c>
      <c r="G79" s="28">
        <f>VLOOKUP(D79&amp;"CFL"&amp;E79&amp;C79&amp;"IOU",'All Results'!$B$4:$O$1234,7+MATCH(B79,$AA$42:$AA$44,0),FALSE)</f>
        <v>1.3214599294364104</v>
      </c>
      <c r="H79" s="80">
        <f t="shared" si="1"/>
        <v>4.0519629477488522E-2</v>
      </c>
    </row>
    <row r="80" spans="2:8" x14ac:dyDescent="0.25">
      <c r="B80" s="113" t="s">
        <v>125</v>
      </c>
      <c r="C80" s="114" t="s">
        <v>75</v>
      </c>
      <c r="D80" s="19" t="s">
        <v>131</v>
      </c>
      <c r="E80" s="113" t="s">
        <v>1649</v>
      </c>
      <c r="F80" s="113">
        <f>VLOOKUP(D80&amp;"CFL"&amp;E80&amp;C80&amp;"IOU",'2014 All Results'!$B$4:$K$1083,7+MATCH(B80,$AA$42:$AA$44,0),FALSE)</f>
        <v>1.27</v>
      </c>
      <c r="G80" s="28">
        <f>VLOOKUP(D80&amp;"CFL"&amp;E80&amp;C80&amp;"IOU",'All Results'!$B$4:$O$1234,7+MATCH(B80,$AA$42:$AA$44,0),FALSE)</f>
        <v>1.2743678971831567</v>
      </c>
      <c r="H80" s="80">
        <f t="shared" si="1"/>
        <v>3.4392891205957997E-3</v>
      </c>
    </row>
    <row r="81" spans="2:8" x14ac:dyDescent="0.25">
      <c r="B81" s="113" t="s">
        <v>125</v>
      </c>
      <c r="C81" s="7" t="s">
        <v>75</v>
      </c>
      <c r="D81" s="19" t="s">
        <v>131</v>
      </c>
      <c r="E81" s="113" t="s">
        <v>1650</v>
      </c>
      <c r="F81" s="19">
        <f>VLOOKUP(D81&amp;"CFL"&amp;E81&amp;C81&amp;"IOU",'2014 All Results'!$B$4:$K$1083,7+MATCH(B81,$AA$42:$AA$44,0),FALSE)</f>
        <v>1.25</v>
      </c>
      <c r="G81" s="120">
        <f>VLOOKUP(D81&amp;"CFL"&amp;E81&amp;C81&amp;"IOU",'All Results'!$B$4:$O$1234,7+MATCH(B81,$AA$42:$AA$44,0),FALSE)</f>
        <v>1.2808863347406725</v>
      </c>
      <c r="H81" s="80">
        <f t="shared" si="1"/>
        <v>2.4709067792537988E-2</v>
      </c>
    </row>
    <row r="82" spans="2:8" x14ac:dyDescent="0.25">
      <c r="B82" s="1" t="s">
        <v>125</v>
      </c>
      <c r="C82" s="8" t="s">
        <v>75</v>
      </c>
      <c r="D82" s="1" t="s">
        <v>131</v>
      </c>
      <c r="E82" s="1" t="s">
        <v>4082</v>
      </c>
      <c r="F82" s="1">
        <f>VLOOKUP(D82&amp;"CFL"&amp;E82&amp;C82&amp;"IOU",'2014 All Results'!$B$4:$K$1083,7+MATCH(B82,$AA$42:$AA$44,0),FALSE)</f>
        <v>1.42</v>
      </c>
      <c r="G82" s="119">
        <f>VLOOKUP(D82&amp;"CFL"&amp;E82&amp;C82&amp;"IOU",'All Results'!$B$4:$O$1234,7+MATCH(B82,$AA$42:$AA$44,0),FALSE)</f>
        <v>1.424541320343732</v>
      </c>
      <c r="H82" s="125">
        <f t="shared" si="1"/>
        <v>3.198112918121207E-3</v>
      </c>
    </row>
    <row r="83" spans="2:8" x14ac:dyDescent="0.25">
      <c r="B83" s="109" t="str">
        <f>"HVAC IE Factors - kW/kW"&amp;CHAR(13)&amp;"IOU territory - Existing Vintage"</f>
        <v>HVAC IE Factors - kW/kW_x000D_IOU territory - Existing Vintage</v>
      </c>
      <c r="C83" s="113"/>
      <c r="D83" s="113"/>
      <c r="E83" s="113"/>
      <c r="F83" s="113"/>
      <c r="G83" s="113"/>
      <c r="H83" s="124">
        <f>AVERAGE(H65:H82)</f>
        <v>6.4221617976115045E-2</v>
      </c>
    </row>
    <row r="84" spans="2:8" x14ac:dyDescent="0.25">
      <c r="B84" s="109" t="str">
        <f>"HVAC IE Factors - kW/kW"&amp;CHAR(13)&amp;"IOU territory - New Vintage"</f>
        <v>HVAC IE Factors - kW/kW_x000D_IOU territory - New Vintage</v>
      </c>
      <c r="C84" s="113"/>
      <c r="D84" s="113"/>
      <c r="E84" s="113"/>
      <c r="F84" s="113"/>
      <c r="G84" s="113"/>
    </row>
    <row r="87" spans="2:8" x14ac:dyDescent="0.25">
      <c r="B87" s="113"/>
      <c r="C87" s="1"/>
      <c r="D87" s="1" t="s">
        <v>1837</v>
      </c>
      <c r="E87" s="1" t="s">
        <v>1825</v>
      </c>
      <c r="F87" s="1">
        <v>2014</v>
      </c>
      <c r="G87" s="1">
        <v>2017</v>
      </c>
      <c r="H87" s="123" t="s">
        <v>4083</v>
      </c>
    </row>
    <row r="88" spans="2:8" x14ac:dyDescent="0.25">
      <c r="B88" s="113" t="s">
        <v>126</v>
      </c>
      <c r="C88" s="114" t="s">
        <v>72</v>
      </c>
      <c r="D88" s="113" t="s">
        <v>129</v>
      </c>
      <c r="E88" s="113" t="s">
        <v>1649</v>
      </c>
      <c r="F88" s="113">
        <f>VLOOKUP(D88&amp;"CFL"&amp;E88&amp;C88&amp;"IOU",'2014 All Results'!$B$4:$K$1083,7+MATCH(B88,$AA$42:$AA$44,0),FALSE)</f>
        <v>-2.5499999999999998E-2</v>
      </c>
      <c r="G88" s="28">
        <f>VLOOKUP(D88&amp;"CFL"&amp;E88&amp;C88&amp;"IOU",'All Results'!$B$4:$O$1234,7+MATCH(B88,$AA$42:$AA$44,0),FALSE)</f>
        <v>-2.4766053159020671E-2</v>
      </c>
      <c r="H88" s="80">
        <f>(G88-F88)/F88</f>
        <v>-2.8782229058012827E-2</v>
      </c>
    </row>
    <row r="89" spans="2:8" x14ac:dyDescent="0.25">
      <c r="B89" s="113" t="s">
        <v>126</v>
      </c>
      <c r="C89" s="114" t="s">
        <v>72</v>
      </c>
      <c r="D89" s="113" t="s">
        <v>129</v>
      </c>
      <c r="E89" s="113" t="s">
        <v>1650</v>
      </c>
      <c r="F89" s="113">
        <f>VLOOKUP(D89&amp;"CFL"&amp;E89&amp;C89&amp;"IOU",'2014 All Results'!$B$4:$K$1083,7+MATCH(B89,$AA$42:$AA$44,0),FALSE)</f>
        <v>-2.12E-2</v>
      </c>
      <c r="G89" s="28">
        <f>VLOOKUP(D89&amp;"CFL"&amp;E89&amp;C89&amp;"IOU",'All Results'!$B$4:$O$1234,7+MATCH(B89,$AA$42:$AA$44,0),FALSE)</f>
        <v>-1.8875590114918444E-2</v>
      </c>
      <c r="H89" s="80">
        <f t="shared" ref="H89:H105" si="2">(G89-F89)/F89</f>
        <v>-0.10964197571139415</v>
      </c>
    </row>
    <row r="90" spans="2:8" x14ac:dyDescent="0.25">
      <c r="B90" s="113" t="s">
        <v>126</v>
      </c>
      <c r="C90" s="114" t="s">
        <v>72</v>
      </c>
      <c r="D90" s="113" t="s">
        <v>129</v>
      </c>
      <c r="E90" s="113" t="s">
        <v>4082</v>
      </c>
      <c r="F90" s="113">
        <f>VLOOKUP(D90&amp;"CFL"&amp;E90&amp;C90&amp;"IOU",'2014 All Results'!$B$4:$K$1083,7+MATCH(B90,$AA$42:$AA$44,0),FALSE)</f>
        <v>-2.06E-2</v>
      </c>
      <c r="G90" s="28">
        <f>VLOOKUP(D90&amp;"CFL"&amp;E90&amp;C90&amp;"IOU",'All Results'!$B$4:$O$1234,7+MATCH(B90,$AA$42:$AA$44,0),FALSE)</f>
        <v>-1.8398667913570796E-2</v>
      </c>
      <c r="H90" s="80">
        <f t="shared" si="2"/>
        <v>-0.10686078089462157</v>
      </c>
    </row>
    <row r="91" spans="2:8" x14ac:dyDescent="0.25">
      <c r="B91" s="113" t="s">
        <v>126</v>
      </c>
      <c r="C91" s="114" t="s">
        <v>72</v>
      </c>
      <c r="D91" s="113" t="s">
        <v>130</v>
      </c>
      <c r="E91" s="113" t="s">
        <v>1649</v>
      </c>
      <c r="F91" s="113">
        <f>VLOOKUP(D91&amp;"CFL"&amp;E91&amp;C91&amp;"IOU",'2014 All Results'!$B$4:$K$1083,7+MATCH(B91,$AA$42:$AA$44,0),FALSE)</f>
        <v>-2.1000000000000001E-2</v>
      </c>
      <c r="G91" s="28">
        <f>VLOOKUP(D91&amp;"CFL"&amp;E91&amp;C91&amp;"IOU",'All Results'!$B$4:$O$1234,7+MATCH(B91,$AA$42:$AA$44,0),FALSE)</f>
        <v>-1.9775643987554742E-2</v>
      </c>
      <c r="H91" s="80">
        <f t="shared" si="2"/>
        <v>-5.8302667259298065E-2</v>
      </c>
    </row>
    <row r="92" spans="2:8" x14ac:dyDescent="0.25">
      <c r="B92" s="113" t="s">
        <v>126</v>
      </c>
      <c r="C92" s="114" t="s">
        <v>72</v>
      </c>
      <c r="D92" s="113" t="s">
        <v>130</v>
      </c>
      <c r="E92" s="113" t="s">
        <v>1650</v>
      </c>
      <c r="F92" s="113">
        <f>VLOOKUP(D92&amp;"CFL"&amp;E92&amp;C92&amp;"IOU",'2014 All Results'!$B$4:$K$1083,7+MATCH(B92,$AA$42:$AA$44,0),FALSE)</f>
        <v>-1.4800000000000001E-2</v>
      </c>
      <c r="G92" s="28">
        <f>VLOOKUP(D92&amp;"CFL"&amp;E92&amp;C92&amp;"IOU",'All Results'!$B$4:$O$1234,7+MATCH(B92,$AA$42:$AA$44,0),FALSE)</f>
        <v>-1.3348147241388015E-2</v>
      </c>
      <c r="H92" s="80">
        <f t="shared" si="2"/>
        <v>-9.8098159365674703E-2</v>
      </c>
    </row>
    <row r="93" spans="2:8" x14ac:dyDescent="0.25">
      <c r="B93" s="113" t="s">
        <v>126</v>
      </c>
      <c r="C93" s="114" t="s">
        <v>72</v>
      </c>
      <c r="D93" s="113" t="s">
        <v>130</v>
      </c>
      <c r="E93" s="113" t="s">
        <v>4082</v>
      </c>
      <c r="F93" s="113">
        <f>VLOOKUP(D93&amp;"CFL"&amp;E93&amp;C93&amp;"IOU",'2014 All Results'!$B$4:$K$1083,7+MATCH(B93,$AA$42:$AA$44,0),FALSE)</f>
        <v>-1.7500000000000002E-2</v>
      </c>
      <c r="G93" s="28">
        <f>VLOOKUP(D93&amp;"CFL"&amp;E93&amp;C93&amp;"IOU",'All Results'!$B$4:$O$1234,7+MATCH(B93,$AA$42:$AA$44,0),FALSE)</f>
        <v>-1.3782678927633922E-2</v>
      </c>
      <c r="H93" s="80">
        <f t="shared" si="2"/>
        <v>-0.21241834699234738</v>
      </c>
    </row>
    <row r="94" spans="2:8" x14ac:dyDescent="0.25">
      <c r="B94" s="113" t="s">
        <v>126</v>
      </c>
      <c r="C94" s="7" t="s">
        <v>72</v>
      </c>
      <c r="D94" s="19" t="s">
        <v>131</v>
      </c>
      <c r="E94" s="113" t="s">
        <v>1649</v>
      </c>
      <c r="F94" s="19">
        <f>VLOOKUP(D94&amp;"CFL"&amp;E94&amp;C94&amp;"IOU",'2014 All Results'!$B$4:$K$1083,7+MATCH(B94,$AA$42:$AA$44,0),FALSE)</f>
        <v>-2.0400000000000001E-2</v>
      </c>
      <c r="G94" s="120">
        <f>VLOOKUP(D94&amp;"CFL"&amp;E94&amp;C94&amp;"IOU",'All Results'!$B$4:$O$1234,7+MATCH(B94,$AA$42:$AA$44,0),FALSE)</f>
        <v>-1.798380531923079E-2</v>
      </c>
      <c r="H94" s="80">
        <f t="shared" si="2"/>
        <v>-0.11844091572398097</v>
      </c>
    </row>
    <row r="95" spans="2:8" x14ac:dyDescent="0.25">
      <c r="B95" s="113" t="s">
        <v>126</v>
      </c>
      <c r="C95" s="7" t="s">
        <v>72</v>
      </c>
      <c r="D95" s="19" t="s">
        <v>131</v>
      </c>
      <c r="E95" s="113" t="s">
        <v>1650</v>
      </c>
      <c r="F95" s="19">
        <f>VLOOKUP(D95&amp;"CFL"&amp;E95&amp;C95&amp;"IOU",'2014 All Results'!$B$4:$K$1083,7+MATCH(B95,$AA$42:$AA$44,0),FALSE)</f>
        <v>-1.2200000000000001E-2</v>
      </c>
      <c r="G95" s="120">
        <f>VLOOKUP(D95&amp;"CFL"&amp;E95&amp;C95&amp;"IOU",'All Results'!$B$4:$O$1234,7+MATCH(B95,$AA$42:$AA$44,0),FALSE)</f>
        <v>-1.2952746794141474E-2</v>
      </c>
      <c r="H95" s="80">
        <f t="shared" si="2"/>
        <v>6.1700556896842076E-2</v>
      </c>
    </row>
    <row r="96" spans="2:8" x14ac:dyDescent="0.25">
      <c r="B96" s="113" t="s">
        <v>126</v>
      </c>
      <c r="C96" s="7" t="s">
        <v>72</v>
      </c>
      <c r="D96" s="19" t="s">
        <v>131</v>
      </c>
      <c r="E96" s="113" t="s">
        <v>4082</v>
      </c>
      <c r="F96" s="19">
        <f>VLOOKUP(D96&amp;"CFL"&amp;E96&amp;C96&amp;"IOU",'2014 All Results'!$B$4:$K$1083,7+MATCH(B96,$AA$42:$AA$44,0),FALSE)</f>
        <v>-1.6E-2</v>
      </c>
      <c r="G96" s="120">
        <f>VLOOKUP(D96&amp;"CFL"&amp;E96&amp;C96&amp;"IOU",'All Results'!$B$4:$O$1234,7+MATCH(B96,$AA$42:$AA$44,0),FALSE)</f>
        <v>-1.0935638576474267E-2</v>
      </c>
      <c r="H96" s="80">
        <f t="shared" si="2"/>
        <v>-0.31652258897035834</v>
      </c>
    </row>
    <row r="97" spans="2:8" x14ac:dyDescent="0.25">
      <c r="B97" s="113" t="s">
        <v>126</v>
      </c>
      <c r="C97" s="114" t="s">
        <v>75</v>
      </c>
      <c r="D97" s="113" t="s">
        <v>129</v>
      </c>
      <c r="E97" s="113" t="s">
        <v>1649</v>
      </c>
      <c r="F97" s="113">
        <f>VLOOKUP(D97&amp;"CFL"&amp;E97&amp;C97&amp;"IOU",'2014 All Results'!$B$4:$K$1083,7+MATCH(B97,$AA$42:$AA$44,0),FALSE)</f>
        <v>-2.2499999999999999E-2</v>
      </c>
      <c r="G97" s="28">
        <f>VLOOKUP(D97&amp;"CFL"&amp;E97&amp;C97&amp;"IOU",'All Results'!$B$4:$O$1234,7+MATCH(B97,$AA$42:$AA$44,0),FALSE)</f>
        <v>-2.1258612504938195E-2</v>
      </c>
      <c r="H97" s="80">
        <f t="shared" si="2"/>
        <v>-5.5172777558302404E-2</v>
      </c>
    </row>
    <row r="98" spans="2:8" x14ac:dyDescent="0.25">
      <c r="B98" s="113" t="s">
        <v>126</v>
      </c>
      <c r="C98" s="114" t="s">
        <v>75</v>
      </c>
      <c r="D98" s="113" t="s">
        <v>129</v>
      </c>
      <c r="E98" s="113" t="s">
        <v>1650</v>
      </c>
      <c r="F98" s="113">
        <f>VLOOKUP(D98&amp;"CFL"&amp;E98&amp;C98&amp;"IOU",'2014 All Results'!$B$4:$K$1083,7+MATCH(B98,$AA$42:$AA$44,0),FALSE)</f>
        <v>-1.5800000000000002E-2</v>
      </c>
      <c r="G98" s="28">
        <f>VLOOKUP(D98&amp;"CFL"&amp;E98&amp;C98&amp;"IOU",'All Results'!$B$4:$O$1234,7+MATCH(B98,$AA$42:$AA$44,0),FALSE)</f>
        <v>-1.5870819171291954E-2</v>
      </c>
      <c r="H98" s="80">
        <f t="shared" si="2"/>
        <v>4.4822260311362392E-3</v>
      </c>
    </row>
    <row r="99" spans="2:8" x14ac:dyDescent="0.25">
      <c r="B99" s="113" t="s">
        <v>126</v>
      </c>
      <c r="C99" s="114" t="s">
        <v>75</v>
      </c>
      <c r="D99" s="113" t="s">
        <v>129</v>
      </c>
      <c r="E99" s="113" t="s">
        <v>4082</v>
      </c>
      <c r="F99" s="113">
        <f>VLOOKUP(D99&amp;"CFL"&amp;E99&amp;C99&amp;"IOU",'2014 All Results'!$B$4:$K$1083,7+MATCH(B99,$AA$42:$AA$44,0),FALSE)</f>
        <v>-1.9900000000000001E-2</v>
      </c>
      <c r="G99" s="28">
        <f>VLOOKUP(D99&amp;"CFL"&amp;E99&amp;C99&amp;"IOU",'All Results'!$B$4:$O$1234,7+MATCH(B99,$AA$42:$AA$44,0),FALSE)</f>
        <v>-1.7843802069288522E-2</v>
      </c>
      <c r="H99" s="80">
        <f t="shared" si="2"/>
        <v>-0.10332652918148137</v>
      </c>
    </row>
    <row r="100" spans="2:8" x14ac:dyDescent="0.25">
      <c r="B100" s="113" t="s">
        <v>126</v>
      </c>
      <c r="C100" s="114" t="s">
        <v>75</v>
      </c>
      <c r="D100" s="113" t="s">
        <v>130</v>
      </c>
      <c r="E100" s="113" t="s">
        <v>1649</v>
      </c>
      <c r="F100" s="113">
        <f>VLOOKUP(D100&amp;"CFL"&amp;E100&amp;C100&amp;"IOU",'2014 All Results'!$B$4:$K$1083,7+MATCH(B100,$AA$42:$AA$44,0),FALSE)</f>
        <v>-1.95E-2</v>
      </c>
      <c r="G100" s="28">
        <f>VLOOKUP(D100&amp;"CFL"&amp;E100&amp;C100&amp;"IOU",'All Results'!$B$4:$O$1234,7+MATCH(B100,$AA$42:$AA$44,0),FALSE)</f>
        <v>-1.8736219382779584E-2</v>
      </c>
      <c r="H100" s="80">
        <f t="shared" si="2"/>
        <v>-3.9168236780534139E-2</v>
      </c>
    </row>
    <row r="101" spans="2:8" x14ac:dyDescent="0.25">
      <c r="B101" s="113" t="s">
        <v>126</v>
      </c>
      <c r="C101" s="114" t="s">
        <v>75</v>
      </c>
      <c r="D101" s="113" t="s">
        <v>130</v>
      </c>
      <c r="E101" s="113" t="s">
        <v>1650</v>
      </c>
      <c r="F101" s="113">
        <f>VLOOKUP(D101&amp;"CFL"&amp;E101&amp;C101&amp;"IOU",'2014 All Results'!$B$4:$K$1083,7+MATCH(B101,$AA$42:$AA$44,0),FALSE)</f>
        <v>-1.01E-2</v>
      </c>
      <c r="G101" s="28">
        <f>VLOOKUP(D101&amp;"CFL"&amp;E101&amp;C101&amp;"IOU",'All Results'!$B$4:$O$1234,7+MATCH(B101,$AA$42:$AA$44,0),FALSE)</f>
        <v>-1.0307057607796219E-2</v>
      </c>
      <c r="H101" s="80">
        <f t="shared" si="2"/>
        <v>2.0500753247150463E-2</v>
      </c>
    </row>
    <row r="102" spans="2:8" x14ac:dyDescent="0.25">
      <c r="B102" s="113" t="s">
        <v>126</v>
      </c>
      <c r="C102" s="114" t="s">
        <v>75</v>
      </c>
      <c r="D102" s="113" t="s">
        <v>130</v>
      </c>
      <c r="E102" s="113" t="s">
        <v>4082</v>
      </c>
      <c r="F102" s="113">
        <f>VLOOKUP(D102&amp;"CFL"&amp;E102&amp;C102&amp;"IOU",'2014 All Results'!$B$4:$K$1083,7+MATCH(B102,$AA$42:$AA$44,0),FALSE)</f>
        <v>-1.52E-2</v>
      </c>
      <c r="G102" s="28">
        <f>VLOOKUP(D102&amp;"CFL"&amp;E102&amp;C102&amp;"IOU",'All Results'!$B$4:$O$1234,7+MATCH(B102,$AA$42:$AA$44,0),FALSE)</f>
        <v>-1.1771280445682406E-2</v>
      </c>
      <c r="H102" s="80">
        <f t="shared" si="2"/>
        <v>-0.22557365488931538</v>
      </c>
    </row>
    <row r="103" spans="2:8" x14ac:dyDescent="0.25">
      <c r="B103" s="113" t="s">
        <v>126</v>
      </c>
      <c r="C103" s="114" t="s">
        <v>75</v>
      </c>
      <c r="D103" s="19" t="s">
        <v>131</v>
      </c>
      <c r="E103" s="113" t="s">
        <v>1649</v>
      </c>
      <c r="F103" s="113">
        <f>VLOOKUP(D103&amp;"CFL"&amp;E103&amp;C103&amp;"IOU",'2014 All Results'!$B$4:$K$1083,7+MATCH(B103,$AA$42:$AA$44,0),FALSE)</f>
        <v>-1.84E-2</v>
      </c>
      <c r="G103" s="28">
        <f>VLOOKUP(D103&amp;"CFL"&amp;E103&amp;C103&amp;"IOU",'All Results'!$B$4:$O$1234,7+MATCH(B103,$AA$42:$AA$44,0),FALSE)</f>
        <v>-1.754698198284551E-2</v>
      </c>
      <c r="H103" s="80">
        <f t="shared" si="2"/>
        <v>-4.6359674845352729E-2</v>
      </c>
    </row>
    <row r="104" spans="2:8" x14ac:dyDescent="0.25">
      <c r="B104" s="113" t="s">
        <v>126</v>
      </c>
      <c r="C104" s="7" t="s">
        <v>75</v>
      </c>
      <c r="D104" s="19" t="s">
        <v>131</v>
      </c>
      <c r="E104" s="113" t="s">
        <v>1650</v>
      </c>
      <c r="F104" s="19">
        <f>VLOOKUP(D104&amp;"CFL"&amp;E104&amp;C104&amp;"IOU",'2014 All Results'!$B$4:$K$1083,7+MATCH(B104,$AA$42:$AA$44,0),FALSE)</f>
        <v>-6.1199999999999996E-3</v>
      </c>
      <c r="G104" s="120">
        <f>VLOOKUP(D104&amp;"CFL"&amp;E104&amp;C104&amp;"IOU",'All Results'!$B$4:$O$1234,7+MATCH(B104,$AA$42:$AA$44,0),FALSE)</f>
        <v>-1.0170481637434916E-2</v>
      </c>
      <c r="H104" s="80">
        <f t="shared" si="2"/>
        <v>0.66184340480962689</v>
      </c>
    </row>
    <row r="105" spans="2:8" x14ac:dyDescent="0.25">
      <c r="B105" s="1" t="s">
        <v>126</v>
      </c>
      <c r="C105" s="8" t="s">
        <v>75</v>
      </c>
      <c r="D105" s="1" t="s">
        <v>131</v>
      </c>
      <c r="E105" s="1" t="s">
        <v>4082</v>
      </c>
      <c r="F105" s="1">
        <f>VLOOKUP(D105&amp;"CFL"&amp;E105&amp;C105&amp;"IOU",'2014 All Results'!$B$4:$K$1083,7+MATCH(B105,$AA$42:$AA$44,0),FALSE)</f>
        <v>-1.6199999999999999E-2</v>
      </c>
      <c r="G105" s="119">
        <f>VLOOKUP(D105&amp;"CFL"&amp;E105&amp;C105&amp;"IOU",'All Results'!$B$4:$O$1234,7+MATCH(B105,$AA$42:$AA$44,0),FALSE)</f>
        <v>-1.2576877881727674E-2</v>
      </c>
      <c r="H105" s="125">
        <f t="shared" si="2"/>
        <v>-0.22364951347360035</v>
      </c>
    </row>
    <row r="106" spans="2:8" x14ac:dyDescent="0.25">
      <c r="B106" s="109" t="str">
        <f>"HVAC IE Factors - therm/kWh"&amp;CHAR(13)&amp;"IOU territory - Existing Vintage"</f>
        <v>HVAC IE Factors - therm/kWh_x000D_IOU territory - Existing Vintage</v>
      </c>
      <c r="C106" s="113"/>
      <c r="D106" s="113"/>
      <c r="E106" s="113"/>
      <c r="F106" s="113"/>
      <c r="G106" s="113"/>
      <c r="H106" s="124">
        <f>AVERAGE(H88:H105)</f>
        <v>-5.5210617206639924E-2</v>
      </c>
    </row>
    <row r="107" spans="2:8" x14ac:dyDescent="0.25">
      <c r="B107" s="109" t="str">
        <f>"HVAC IE Factors - therm/kWh"&amp;CHAR(13)&amp;"IOU territory - New Vintage"</f>
        <v>HVAC IE Factors - therm/kWh_x000D_IOU territory - New Vintage</v>
      </c>
      <c r="C107" s="113"/>
      <c r="D107" s="113"/>
      <c r="E107" s="113"/>
      <c r="F107" s="113"/>
      <c r="G107" s="113"/>
    </row>
  </sheetData>
  <sortState ref="O6:O17">
    <sortCondition ref="O6:O17"/>
  </sortState>
  <dataConsolidate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B1:S46"/>
  <sheetViews>
    <sheetView workbookViewId="0"/>
  </sheetViews>
  <sheetFormatPr defaultRowHeight="15" x14ac:dyDescent="0.25"/>
  <sheetData>
    <row r="1" spans="2:19" x14ac:dyDescent="0.25">
      <c r="B1" t="s">
        <v>4096</v>
      </c>
    </row>
    <row r="2" spans="2:19" s="113" customFormat="1" x14ac:dyDescent="0.25">
      <c r="B2" s="109" t="s">
        <v>4097</v>
      </c>
    </row>
    <row r="3" spans="2:19" s="113" customFormat="1" x14ac:dyDescent="0.25"/>
    <row r="5" spans="2:19" x14ac:dyDescent="0.25">
      <c r="B5" s="108" t="s">
        <v>4094</v>
      </c>
      <c r="D5" s="117" t="s">
        <v>4093</v>
      </c>
      <c r="F5" s="108" t="s">
        <v>53</v>
      </c>
      <c r="H5" s="108" t="s">
        <v>4095</v>
      </c>
      <c r="K5" s="108" t="s">
        <v>3</v>
      </c>
    </row>
    <row r="6" spans="2:19" x14ac:dyDescent="0.25">
      <c r="B6">
        <v>2</v>
      </c>
      <c r="E6" s="114">
        <v>2</v>
      </c>
      <c r="F6">
        <v>1</v>
      </c>
      <c r="H6">
        <v>10</v>
      </c>
      <c r="K6">
        <v>1</v>
      </c>
    </row>
    <row r="7" spans="2:19" x14ac:dyDescent="0.25">
      <c r="O7" s="3" t="s">
        <v>4098</v>
      </c>
    </row>
    <row r="8" spans="2:19" x14ac:dyDescent="0.25">
      <c r="O8" s="110" t="s">
        <v>1826</v>
      </c>
      <c r="P8" s="110" t="s">
        <v>1828</v>
      </c>
      <c r="Q8" s="110" t="s">
        <v>1827</v>
      </c>
      <c r="R8" s="113" t="s">
        <v>4077</v>
      </c>
      <c r="S8" s="113" t="s">
        <v>4078</v>
      </c>
    </row>
    <row r="9" spans="2:19" x14ac:dyDescent="0.25">
      <c r="O9" t="str">
        <f>INDEX(key!L3:L15,F6)</f>
        <v>1975</v>
      </c>
      <c r="P9" t="str">
        <f>INDEX(P26:P29,K6)</f>
        <v>rDXGF</v>
      </c>
      <c r="Q9" t="s">
        <v>48</v>
      </c>
      <c r="R9" s="28">
        <f>VLOOKUP("CFL"&amp;INDEX($R$26:$R$28,$E$6)&amp;O9&amp;Q9&amp;P9,'2014 All applic'!$A$7:$N$1160,7+$B$6,FALSE)</f>
        <v>1.0084078273903083</v>
      </c>
      <c r="S9" s="28">
        <f>VLOOKUP("CFL"&amp;INDEX($R$26:$R$28,$E$6)&amp;O9&amp;Q9&amp;P9,'All applic'!$A$7:$N$4872,7+$B$6,FALSE)</f>
        <v>1</v>
      </c>
    </row>
    <row r="10" spans="2:19" x14ac:dyDescent="0.25">
      <c r="O10" t="str">
        <f t="shared" ref="O10:O24" si="0">$O$9</f>
        <v>1975</v>
      </c>
      <c r="P10" t="str">
        <f t="shared" ref="P10:P24" si="1">$P$9</f>
        <v>rDXGF</v>
      </c>
      <c r="Q10" t="s">
        <v>101</v>
      </c>
      <c r="R10" s="28">
        <f>VLOOKUP("CFL"&amp;INDEX($R$26:$R$28,$E$6)&amp;O10&amp;Q10&amp;P10,'2014 All applic'!$A$7:$N$1160,7+$B$6,FALSE)</f>
        <v>1.1074340263435678</v>
      </c>
      <c r="S10" s="28">
        <f>VLOOKUP("CFL"&amp;INDEX($R$26:$R$28,$E$6)&amp;O10&amp;Q10&amp;P10,'All applic'!$A$7:$N$4872,7+$B$6,FALSE)</f>
        <v>2</v>
      </c>
    </row>
    <row r="11" spans="2:19" x14ac:dyDescent="0.25">
      <c r="O11" t="str">
        <f t="shared" si="0"/>
        <v>1975</v>
      </c>
      <c r="P11" t="str">
        <f t="shared" si="1"/>
        <v>rDXGF</v>
      </c>
      <c r="Q11" t="s">
        <v>102</v>
      </c>
      <c r="R11" s="28">
        <f>VLOOKUP("CFL"&amp;INDEX($R$26:$R$28,$E$6)&amp;O11&amp;Q11&amp;P11,'2014 All applic'!$A$7:$N$1160,7+$B$6,FALSE)</f>
        <v>1.0058817066758745</v>
      </c>
      <c r="S11" s="28">
        <f>VLOOKUP("CFL"&amp;INDEX($R$26:$R$28,$E$6)&amp;O11&amp;Q11&amp;P11,'All applic'!$A$7:$N$4872,7+$B$6,FALSE)</f>
        <v>1.3499999999999999</v>
      </c>
    </row>
    <row r="12" spans="2:19" x14ac:dyDescent="0.25">
      <c r="O12" t="str">
        <f t="shared" si="0"/>
        <v>1975</v>
      </c>
      <c r="P12" t="str">
        <f t="shared" si="1"/>
        <v>rDXGF</v>
      </c>
      <c r="Q12" t="s">
        <v>103</v>
      </c>
      <c r="R12" s="28">
        <f>VLOOKUP("CFL"&amp;INDEX($R$26:$R$28,$E$6)&amp;O12&amp;Q12&amp;P12,'2014 All applic'!$A$7:$N$1160,7+$B$6,FALSE)</f>
        <v>1.3592098344960724</v>
      </c>
      <c r="S12" s="28">
        <f>VLOOKUP("CFL"&amp;INDEX($R$26:$R$28,$E$6)&amp;O12&amp;Q12&amp;P12,'All applic'!$A$7:$N$4872,7+$B$6,FALSE)</f>
        <v>1.8444444444444446</v>
      </c>
    </row>
    <row r="13" spans="2:19" x14ac:dyDescent="0.25">
      <c r="O13" t="str">
        <f t="shared" si="0"/>
        <v>1975</v>
      </c>
      <c r="P13" t="str">
        <f t="shared" si="1"/>
        <v>rDXGF</v>
      </c>
      <c r="Q13" t="s">
        <v>104</v>
      </c>
      <c r="R13" s="28">
        <f>VLOOKUP("CFL"&amp;INDEX($R$26:$R$28,$E$6)&amp;O13&amp;Q13&amp;P13,'2014 All applic'!$A$7:$N$1160,7+$B$6,FALSE)</f>
        <v>1.0170023898941618</v>
      </c>
      <c r="S13" s="28">
        <f>VLOOKUP("CFL"&amp;INDEX($R$26:$R$28,$E$6)&amp;O13&amp;Q13&amp;P13,'All applic'!$A$7:$N$4872,7+$B$6,FALSE)</f>
        <v>1.088888888888889</v>
      </c>
    </row>
    <row r="14" spans="2:19" x14ac:dyDescent="0.25">
      <c r="O14" t="str">
        <f t="shared" si="0"/>
        <v>1975</v>
      </c>
      <c r="P14" t="str">
        <f t="shared" si="1"/>
        <v>rDXGF</v>
      </c>
      <c r="Q14" t="s">
        <v>105</v>
      </c>
      <c r="R14" s="28">
        <f>VLOOKUP("CFL"&amp;INDEX($R$26:$R$28,$E$6)&amp;O14&amp;Q14&amp;P14,'2014 All applic'!$A$7:$N$1160,7+$B$6,FALSE)</f>
        <v>1.3991265829025663</v>
      </c>
      <c r="S14" s="28">
        <f>VLOOKUP("CFL"&amp;INDEX($R$26:$R$28,$E$6)&amp;O14&amp;Q14&amp;P14,'All applic'!$A$7:$N$4872,7+$B$6,FALSE)</f>
        <v>1.6222222222222222</v>
      </c>
    </row>
    <row r="15" spans="2:19" x14ac:dyDescent="0.25">
      <c r="O15" t="str">
        <f t="shared" si="0"/>
        <v>1975</v>
      </c>
      <c r="P15" t="str">
        <f t="shared" si="1"/>
        <v>rDXGF</v>
      </c>
      <c r="Q15" t="s">
        <v>106</v>
      </c>
      <c r="R15" s="28">
        <f>VLOOKUP("CFL"&amp;INDEX($R$26:$R$28,$E$6)&amp;O15&amp;Q15&amp;P15,'2014 All applic'!$A$7:$N$1160,7+$B$6,FALSE)</f>
        <v>1.3320235215522462</v>
      </c>
      <c r="S15" s="28">
        <f>VLOOKUP("CFL"&amp;INDEX($R$26:$R$28,$E$6)&amp;O15&amp;Q15&amp;P15,'All applic'!$A$7:$N$4872,7+$B$6,FALSE)</f>
        <v>1.4888888888888889</v>
      </c>
    </row>
    <row r="16" spans="2:19" x14ac:dyDescent="0.25">
      <c r="O16" t="str">
        <f t="shared" si="0"/>
        <v>1975</v>
      </c>
      <c r="P16" t="str">
        <f t="shared" si="1"/>
        <v>rDXGF</v>
      </c>
      <c r="Q16" t="s">
        <v>107</v>
      </c>
      <c r="R16" s="28">
        <f>VLOOKUP("CFL"&amp;INDEX($R$26:$R$28,$E$6)&amp;O16&amp;Q16&amp;P16,'2014 All applic'!$A$7:$N$1160,7+$B$6,FALSE)</f>
        <v>1.5269866498305993</v>
      </c>
      <c r="S16" s="28">
        <f>VLOOKUP("CFL"&amp;INDEX($R$26:$R$28,$E$6)&amp;O16&amp;Q16&amp;P16,'All applic'!$A$7:$N$4872,7+$B$6,FALSE)</f>
        <v>1.8222222222222224</v>
      </c>
    </row>
    <row r="17" spans="15:19" x14ac:dyDescent="0.25">
      <c r="O17" t="str">
        <f t="shared" si="0"/>
        <v>1975</v>
      </c>
      <c r="P17" t="str">
        <f t="shared" si="1"/>
        <v>rDXGF</v>
      </c>
      <c r="Q17" t="s">
        <v>108</v>
      </c>
      <c r="R17" s="28">
        <f>VLOOKUP("CFL"&amp;INDEX($R$26:$R$28,$E$6)&amp;O17&amp;Q17&amp;P17,'2014 All applic'!$A$7:$N$1160,7+$B$6,FALSE)</f>
        <v>1.4976605780373131</v>
      </c>
      <c r="S17" s="28">
        <f>VLOOKUP("CFL"&amp;INDEX($R$26:$R$28,$E$6)&amp;O17&amp;Q17&amp;P17,'All applic'!$A$7:$N$4872,7+$B$6,FALSE)</f>
        <v>1.5333333333333334</v>
      </c>
    </row>
    <row r="18" spans="15:19" x14ac:dyDescent="0.25">
      <c r="O18" t="str">
        <f t="shared" si="0"/>
        <v>1975</v>
      </c>
      <c r="P18" t="str">
        <f t="shared" si="1"/>
        <v>rDXGF</v>
      </c>
      <c r="Q18" t="s">
        <v>109</v>
      </c>
      <c r="R18" s="28">
        <f>VLOOKUP("CFL"&amp;INDEX($R$26:$R$28,$E$6)&amp;O18&amp;Q18&amp;P18,'2014 All applic'!$A$7:$N$1160,7+$B$6,FALSE)</f>
        <v>1.5144859564329098</v>
      </c>
      <c r="S18" s="28">
        <f>VLOOKUP("CFL"&amp;INDEX($R$26:$R$28,$E$6)&amp;O18&amp;Q18&amp;P18,'All applic'!$A$7:$N$4872,7+$B$6,FALSE)</f>
        <v>1.9555555555555555</v>
      </c>
    </row>
    <row r="19" spans="15:19" x14ac:dyDescent="0.25">
      <c r="O19" t="str">
        <f t="shared" si="0"/>
        <v>1975</v>
      </c>
      <c r="P19" t="str">
        <f t="shared" si="1"/>
        <v>rDXGF</v>
      </c>
      <c r="Q19" t="s">
        <v>110</v>
      </c>
      <c r="R19" s="28">
        <f>VLOOKUP("CFL"&amp;INDEX($R$26:$R$28,$E$6)&amp;O19&amp;Q19&amp;P19,'2014 All applic'!$A$7:$N$1160,7+$B$6,FALSE)</f>
        <v>1.519391508184823</v>
      </c>
      <c r="S19" s="28">
        <f>VLOOKUP("CFL"&amp;INDEX($R$26:$R$28,$E$6)&amp;O19&amp;Q19&amp;P19,'All applic'!$A$7:$N$4872,7+$B$6,FALSE)</f>
        <v>1.7999999999999998</v>
      </c>
    </row>
    <row r="20" spans="15:19" x14ac:dyDescent="0.25">
      <c r="O20" t="str">
        <f t="shared" si="0"/>
        <v>1975</v>
      </c>
      <c r="P20" t="str">
        <f t="shared" si="1"/>
        <v>rDXGF</v>
      </c>
      <c r="Q20" t="s">
        <v>111</v>
      </c>
      <c r="R20" s="28">
        <f>VLOOKUP("CFL"&amp;INDEX($R$26:$R$28,$E$6)&amp;O20&amp;Q20&amp;P20,'2014 All applic'!$A$7:$N$1160,7+$B$6,FALSE)</f>
        <v>1.5328033451298844</v>
      </c>
      <c r="S20" s="28">
        <f>VLOOKUP("CFL"&amp;INDEX($R$26:$R$28,$E$6)&amp;O20&amp;Q20&amp;P20,'All applic'!$A$7:$N$4872,7+$B$6,FALSE)</f>
        <v>1.875</v>
      </c>
    </row>
    <row r="21" spans="15:19" x14ac:dyDescent="0.25">
      <c r="O21" t="str">
        <f t="shared" si="0"/>
        <v>1975</v>
      </c>
      <c r="P21" t="str">
        <f t="shared" si="1"/>
        <v>rDXGF</v>
      </c>
      <c r="Q21" t="s">
        <v>112</v>
      </c>
      <c r="R21" s="28">
        <f>VLOOKUP("CFL"&amp;INDEX($R$26:$R$28,$E$6)&amp;O21&amp;Q21&amp;P21,'2014 All applic'!$A$7:$N$1160,7+$B$6,FALSE)</f>
        <v>1.5201761526918212</v>
      </c>
      <c r="S21" s="28">
        <f>VLOOKUP("CFL"&amp;INDEX($R$26:$R$28,$E$6)&amp;O21&amp;Q21&amp;P21,'All applic'!$A$7:$N$4872,7+$B$6,FALSE)</f>
        <v>1.825</v>
      </c>
    </row>
    <row r="22" spans="15:19" x14ac:dyDescent="0.25">
      <c r="O22" t="str">
        <f t="shared" si="0"/>
        <v>1975</v>
      </c>
      <c r="P22" t="str">
        <f t="shared" si="1"/>
        <v>rDXGF</v>
      </c>
      <c r="Q22" t="s">
        <v>113</v>
      </c>
      <c r="R22" s="28">
        <f>VLOOKUP("CFL"&amp;INDEX($R$26:$R$28,$E$6)&amp;O22&amp;Q22&amp;P22,'2014 All applic'!$A$7:$N$1160,7+$B$6,FALSE)</f>
        <v>1.4252660638477392</v>
      </c>
      <c r="S22" s="28">
        <f>VLOOKUP("CFL"&amp;INDEX($R$26:$R$28,$E$6)&amp;O22&amp;Q22&amp;P22,'All applic'!$A$7:$N$4872,7+$B$6,FALSE)</f>
        <v>1.4761904761904761</v>
      </c>
    </row>
    <row r="23" spans="15:19" x14ac:dyDescent="0.25">
      <c r="O23" t="str">
        <f t="shared" si="0"/>
        <v>1975</v>
      </c>
      <c r="P23" t="str">
        <f t="shared" si="1"/>
        <v>rDXGF</v>
      </c>
      <c r="Q23" t="s">
        <v>114</v>
      </c>
      <c r="R23" s="28">
        <f>VLOOKUP("CFL"&amp;INDEX($R$26:$R$28,$E$6)&amp;O23&amp;Q23&amp;P23,'2014 All applic'!$A$7:$N$1160,7+$B$6,FALSE)</f>
        <v>1.4502920871957545</v>
      </c>
      <c r="S23" s="28">
        <f>VLOOKUP("CFL"&amp;INDEX($R$26:$R$28,$E$6)&amp;O23&amp;Q23&amp;P23,'All applic'!$A$7:$N$4872,7+$B$6,FALSE)</f>
        <v>1.5714285714285714</v>
      </c>
    </row>
    <row r="24" spans="15:19" x14ac:dyDescent="0.25">
      <c r="O24" t="str">
        <f t="shared" si="0"/>
        <v>1975</v>
      </c>
      <c r="P24" t="str">
        <f t="shared" si="1"/>
        <v>rDXGF</v>
      </c>
      <c r="Q24" t="s">
        <v>115</v>
      </c>
      <c r="R24" s="28">
        <f>VLOOKUP("CFL"&amp;INDEX($R$26:$R$28,$E$6)&amp;O24&amp;Q24&amp;P24,'2014 All applic'!$A$7:$N$1160,7+$B$6,FALSE)</f>
        <v>1.4082849664276773</v>
      </c>
      <c r="S24" s="28">
        <f>VLOOKUP("CFL"&amp;INDEX($R$26:$R$28,$E$6)&amp;O24&amp;Q24&amp;P24,'All applic'!$A$7:$N$4872,7+$B$6,FALSE)</f>
        <v>1.575</v>
      </c>
    </row>
    <row r="26" spans="15:19" x14ac:dyDescent="0.25">
      <c r="O26">
        <v>1975</v>
      </c>
      <c r="P26" t="s">
        <v>1658</v>
      </c>
      <c r="Q26" t="s">
        <v>124</v>
      </c>
      <c r="R26" t="s">
        <v>1649</v>
      </c>
    </row>
    <row r="27" spans="15:19" x14ac:dyDescent="0.25">
      <c r="O27">
        <v>1985</v>
      </c>
      <c r="P27" t="s">
        <v>1659</v>
      </c>
      <c r="Q27" t="s">
        <v>125</v>
      </c>
      <c r="R27" t="s">
        <v>1650</v>
      </c>
    </row>
    <row r="28" spans="15:19" x14ac:dyDescent="0.25">
      <c r="O28">
        <v>1996</v>
      </c>
      <c r="P28" t="s">
        <v>1656</v>
      </c>
      <c r="Q28" t="s">
        <v>126</v>
      </c>
      <c r="R28" t="s">
        <v>1651</v>
      </c>
    </row>
    <row r="29" spans="15:19" x14ac:dyDescent="0.25">
      <c r="O29">
        <v>2003</v>
      </c>
      <c r="P29" t="s">
        <v>1657</v>
      </c>
    </row>
    <row r="30" spans="15:19" x14ac:dyDescent="0.25">
      <c r="O30">
        <v>2007</v>
      </c>
    </row>
    <row r="31" spans="15:19" x14ac:dyDescent="0.25">
      <c r="O31">
        <v>2011</v>
      </c>
    </row>
    <row r="32" spans="15:19" x14ac:dyDescent="0.25">
      <c r="O32">
        <v>2014</v>
      </c>
    </row>
    <row r="33" spans="15:19" x14ac:dyDescent="0.25">
      <c r="O33">
        <v>2015</v>
      </c>
    </row>
    <row r="34" spans="15:19" x14ac:dyDescent="0.25">
      <c r="O34">
        <v>2017</v>
      </c>
    </row>
    <row r="37" spans="15:19" x14ac:dyDescent="0.25">
      <c r="O37" s="88" t="s">
        <v>1827</v>
      </c>
      <c r="P37" s="88" t="s">
        <v>1828</v>
      </c>
      <c r="Q37" s="88" t="s">
        <v>1826</v>
      </c>
      <c r="R37" t="s">
        <v>4077</v>
      </c>
      <c r="S37" t="s">
        <v>4078</v>
      </c>
    </row>
    <row r="38" spans="15:19" x14ac:dyDescent="0.25">
      <c r="O38" t="str">
        <f>INDEX(key!$P$3:$P$18,H6)</f>
        <v>CZ10</v>
      </c>
      <c r="P38" t="str">
        <f>INDEX(P26:P29,K6)</f>
        <v>rDXGF</v>
      </c>
      <c r="Q38" t="str">
        <f>IF($E$6=3,key!L11,key!L3)</f>
        <v>1975</v>
      </c>
      <c r="R38">
        <f>IFERROR(VLOOKUP("CFL"&amp;INDEX($R$26:$R$28,$E$6)&amp;Q38&amp;O38&amp;P38,'2014 All applic'!$A$7:$J$1160,7+$B$6,FALSE),"")</f>
        <v>1.5144859564329098</v>
      </c>
      <c r="S38" s="113">
        <f>IFERROR(VLOOKUP("CFL"&amp;INDEX($R$26:$R$28,$E$6)&amp;Q38&amp;O38&amp;P38,'All applic'!$A$7:$J$4872,7+$B$6,FALSE),"")</f>
        <v>1.9555555555555555</v>
      </c>
    </row>
    <row r="39" spans="15:19" x14ac:dyDescent="0.25">
      <c r="O39" t="str">
        <f t="shared" ref="O39:O46" si="2">+$O$38</f>
        <v>CZ10</v>
      </c>
      <c r="P39" t="str">
        <f t="shared" ref="P39:P46" si="3">+$P$38</f>
        <v>rDXGF</v>
      </c>
      <c r="Q39" s="113" t="str">
        <f>IF($E$6=3,key!L12,key!L4)</f>
        <v>1985</v>
      </c>
      <c r="R39" s="113">
        <f>IFERROR(VLOOKUP("CFL"&amp;INDEX($R$26:$R$28,$E$6)&amp;Q39&amp;O39&amp;P39,'2014 All applic'!$A$7:$J$1160,7+$B$6,FALSE),"")</f>
        <v>1.5557528037494699</v>
      </c>
      <c r="S39" s="113">
        <f>IFERROR(VLOOKUP("CFL"&amp;INDEX($R$26:$R$28,$E$6)&amp;Q39&amp;O39&amp;P39,'All applic'!$A$7:$J$4872,7+$B$6,FALSE),"")</f>
        <v>1.7727272727272729</v>
      </c>
    </row>
    <row r="40" spans="15:19" x14ac:dyDescent="0.25">
      <c r="O40" t="str">
        <f t="shared" si="2"/>
        <v>CZ10</v>
      </c>
      <c r="P40" t="str">
        <f t="shared" si="3"/>
        <v>rDXGF</v>
      </c>
      <c r="Q40" s="113" t="str">
        <f>IF($E$6=3,key!L13,key!L5)</f>
        <v>1996</v>
      </c>
      <c r="R40" s="113">
        <f>IFERROR(VLOOKUP("CFL"&amp;INDEX($R$26:$R$28,$E$6)&amp;Q40&amp;O40&amp;P40,'2014 All applic'!$A$7:$J$1160,7+$B$6,FALSE),"")</f>
        <v>1.5321755826076742</v>
      </c>
      <c r="S40" s="113">
        <f>IFERROR(VLOOKUP("CFL"&amp;INDEX($R$26:$R$28,$E$6)&amp;Q40&amp;O40&amp;P40,'All applic'!$A$7:$J$4872,7+$B$6,FALSE),"")</f>
        <v>2</v>
      </c>
    </row>
    <row r="41" spans="15:19" x14ac:dyDescent="0.25">
      <c r="O41" t="str">
        <f t="shared" si="2"/>
        <v>CZ10</v>
      </c>
      <c r="P41" t="str">
        <f t="shared" si="3"/>
        <v>rDXGF</v>
      </c>
      <c r="Q41" s="113" t="str">
        <f>IF($E$6=3,key!L14,key!L6)</f>
        <v>2003</v>
      </c>
      <c r="R41" s="113">
        <f>IFERROR(VLOOKUP("CFL"&amp;INDEX($R$26:$R$28,$E$6)&amp;Q41&amp;O41&amp;P41,'2014 All applic'!$A$7:$J$1160,7+$B$6,FALSE),"")</f>
        <v>1.6055936481710955</v>
      </c>
      <c r="S41" s="113">
        <f>IFERROR(VLOOKUP("CFL"&amp;INDEX($R$26:$R$28,$E$6)&amp;Q41&amp;O41&amp;P41,'All applic'!$A$7:$J$4872,7+$B$6,FALSE),"")</f>
        <v>1.9772727272727273</v>
      </c>
    </row>
    <row r="42" spans="15:19" x14ac:dyDescent="0.25">
      <c r="O42" t="str">
        <f t="shared" si="2"/>
        <v>CZ10</v>
      </c>
      <c r="P42" t="str">
        <f t="shared" si="3"/>
        <v>rDXGF</v>
      </c>
      <c r="Q42" s="113" t="str">
        <f>IF($E$6=3,key!L15,key!L7)</f>
        <v>2007</v>
      </c>
      <c r="R42" s="113">
        <f>IFERROR(VLOOKUP("CFL"&amp;INDEX($R$26:$R$28,$E$6)&amp;Q42&amp;O42&amp;P42,'2014 All applic'!$A$7:$J$1160,7+$B$6,FALSE),"")</f>
        <v>1.4695029602092797</v>
      </c>
      <c r="S42" s="113">
        <f>IFERROR(VLOOKUP("CFL"&amp;INDEX($R$26:$R$28,$E$6)&amp;Q42&amp;O42&amp;P42,'All applic'!$A$7:$J$4872,7+$B$6,FALSE),"")</f>
        <v>1.6136363636363635</v>
      </c>
    </row>
    <row r="43" spans="15:19" x14ac:dyDescent="0.25">
      <c r="O43" t="str">
        <f t="shared" si="2"/>
        <v>CZ10</v>
      </c>
      <c r="P43" t="str">
        <f t="shared" si="3"/>
        <v>rDXGF</v>
      </c>
      <c r="Q43" s="113" t="str">
        <f>IF($E$6=3,"",key!L8)</f>
        <v>2011</v>
      </c>
      <c r="R43" s="113">
        <f>IFERROR(VLOOKUP("CFL"&amp;INDEX($R$26:$R$28,$E$6)&amp;Q43&amp;O43&amp;P43,'2014 All applic'!$A$7:$J$1160,7+$B$6,FALSE),"")</f>
        <v>1.4793593097434485</v>
      </c>
      <c r="S43" s="113">
        <f>IFERROR(VLOOKUP("CFL"&amp;INDEX($R$26:$R$28,$E$6)&amp;Q43&amp;O43&amp;P43,'All applic'!$A$7:$J$4872,7+$B$6,FALSE),"")</f>
        <v>1.5227272727272729</v>
      </c>
    </row>
    <row r="44" spans="15:19" x14ac:dyDescent="0.25">
      <c r="O44" t="str">
        <f t="shared" si="2"/>
        <v>CZ10</v>
      </c>
      <c r="P44" t="str">
        <f t="shared" si="3"/>
        <v>rDXGF</v>
      </c>
      <c r="Q44" s="113" t="str">
        <f>IF($E$6=3,"","2014")</f>
        <v>2014</v>
      </c>
      <c r="R44" s="113">
        <f>IFERROR(VLOOKUP("CFL"&amp;INDEX($R$26:$R$28,$E$6)&amp;Q44&amp;O44&amp;P44,'2014 All applic'!$A$7:$J$1160,7+$B$6,FALSE),"")</f>
        <v>1.4893969710876547</v>
      </c>
      <c r="S44" s="113" t="str">
        <f>IFERROR(VLOOKUP("CFL"&amp;INDEX($R$26:$R$28,$E$6)&amp;Q44&amp;O44&amp;P44,'All applic'!$A$7:$J$4872,7+$B$6,FALSE),"")</f>
        <v/>
      </c>
    </row>
    <row r="45" spans="15:19" x14ac:dyDescent="0.25">
      <c r="O45" t="str">
        <f t="shared" si="2"/>
        <v>CZ10</v>
      </c>
      <c r="P45" t="str">
        <f t="shared" si="3"/>
        <v>rDXGF</v>
      </c>
      <c r="Q45" s="113" t="str">
        <f>IF($E$6=3,"","2015")</f>
        <v>2015</v>
      </c>
      <c r="R45" s="113" t="str">
        <f>IFERROR(VLOOKUP("CFL"&amp;INDEX($R$26:$R$28,$E$6)&amp;Q45&amp;O45&amp;P45,'2014 All applic'!$A$7:$J$1160,7+$B$6,FALSE),"")</f>
        <v/>
      </c>
      <c r="S45" s="113">
        <f>IFERROR(VLOOKUP("CFL"&amp;INDEX($R$26:$R$28,$E$6)&amp;Q45&amp;O45&amp;P45,'All applic'!$A$7:$J$4872,7+$B$6,FALSE),"")</f>
        <v>1.4772727272727275</v>
      </c>
    </row>
    <row r="46" spans="15:19" x14ac:dyDescent="0.25">
      <c r="O46" s="113" t="str">
        <f t="shared" si="2"/>
        <v>CZ10</v>
      </c>
      <c r="P46" s="113" t="str">
        <f t="shared" si="3"/>
        <v>rDXGF</v>
      </c>
      <c r="Q46" s="113" t="str">
        <f>IF($E$6=3,"","2017")</f>
        <v>2017</v>
      </c>
      <c r="R46" s="113" t="str">
        <f>IFERROR(VLOOKUP("CFL"&amp;INDEX($R$26:$R$28,$E$6)&amp;Q46&amp;O46&amp;P46,'2014 All applic'!$A$7:$J$1160,7+$B$6,FALSE),"")</f>
        <v/>
      </c>
      <c r="S46" s="113">
        <f>IFERROR(VLOOKUP("CFL"&amp;INDEX($R$26:$R$28,$E$6)&amp;Q46&amp;O46&amp;P46,'All applic'!$A$7:$J$4872,7+$B$6,FALSE),"")</f>
        <v>1.4318181818181819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7" r:id="rId4" name="Drop Down 5">
              <controlPr defaultSize="0" autoLine="0" autoPict="0">
                <anchor moveWithCells="1">
                  <from>
                    <xdr:col>5</xdr:col>
                    <xdr:colOff>0</xdr:colOff>
                    <xdr:row>4</xdr:row>
                    <xdr:rowOff>190500</xdr:rowOff>
                  </from>
                  <to>
                    <xdr:col>6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8" r:id="rId5" name="Drop Down 6">
              <controlPr defaultSize="0" autoLine="0" autoPict="0">
                <anchor moveWithCells="1">
                  <from>
                    <xdr:col>10</xdr:col>
                    <xdr:colOff>9525</xdr:colOff>
                    <xdr:row>5</xdr:row>
                    <xdr:rowOff>0</xdr:rowOff>
                  </from>
                  <to>
                    <xdr:col>11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9" r:id="rId6" name="Drop Down 7">
              <controlPr defaultSize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0" r:id="rId7" name="Drop Down 8">
              <controlPr defaultSize="0" autoLine="0" autoPict="0">
                <anchor moveWithCells="1">
                  <from>
                    <xdr:col>7</xdr:col>
                    <xdr:colOff>9525</xdr:colOff>
                    <xdr:row>4</xdr:row>
                    <xdr:rowOff>180975</xdr:rowOff>
                  </from>
                  <to>
                    <xdr:col>7</xdr:col>
                    <xdr:colOff>590550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1" r:id="rId8" name="Spinner 9">
              <controlPr defaultSize="0" autoPict="0">
                <anchor moveWithCells="1" sizeWithCells="1">
                  <from>
                    <xdr:col>8</xdr:col>
                    <xdr:colOff>19050</xdr:colOff>
                    <xdr:row>4</xdr:row>
                    <xdr:rowOff>76200</xdr:rowOff>
                  </from>
                  <to>
                    <xdr:col>8</xdr:col>
                    <xdr:colOff>419100</xdr:colOff>
                    <xdr:row>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2" r:id="rId9" name="Spinner 10">
              <controlPr defaultSize="0" autoPict="0">
                <anchor moveWithCells="1" sizeWithCells="1">
                  <from>
                    <xdr:col>6</xdr:col>
                    <xdr:colOff>28575</xdr:colOff>
                    <xdr:row>4</xdr:row>
                    <xdr:rowOff>85725</xdr:rowOff>
                  </from>
                  <to>
                    <xdr:col>6</xdr:col>
                    <xdr:colOff>428625</xdr:colOff>
                    <xdr:row>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3" r:id="rId10" name="Drop Down 11">
              <controlPr defaultSize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J1352"/>
  <sheetViews>
    <sheetView topLeftCell="B1" zoomScaleNormal="100" workbookViewId="0">
      <pane ySplit="6" topLeftCell="A7" activePane="bottomLeft" state="frozen"/>
      <selection pane="bottomLeft" activeCell="Y7" sqref="Y7"/>
    </sheetView>
  </sheetViews>
  <sheetFormatPr defaultRowHeight="15" x14ac:dyDescent="0.25"/>
  <cols>
    <col min="1" max="1" width="21.85546875" bestFit="1" customWidth="1"/>
    <col min="10" max="10" width="10.85546875" customWidth="1"/>
    <col min="13" max="14" width="13" customWidth="1"/>
    <col min="15" max="15" width="14" bestFit="1" customWidth="1"/>
    <col min="19" max="19" width="12.140625" bestFit="1" customWidth="1"/>
    <col min="20" max="20" width="12" bestFit="1" customWidth="1"/>
    <col min="21" max="21" width="9.28515625" customWidth="1"/>
    <col min="22" max="22" width="14.28515625" customWidth="1"/>
  </cols>
  <sheetData>
    <row r="1" spans="1:36" x14ac:dyDescent="0.25">
      <c r="A1" s="3" t="s">
        <v>4092</v>
      </c>
    </row>
    <row r="2" spans="1:36" x14ac:dyDescent="0.25">
      <c r="G2" t="s">
        <v>135</v>
      </c>
      <c r="H2" s="28">
        <f>MAX(H7:H519)</f>
        <v>1.234</v>
      </c>
      <c r="I2" s="28">
        <f>MAX(I7:I519)</f>
        <v>2</v>
      </c>
      <c r="J2" s="29">
        <f>MAX(J7:J519)</f>
        <v>0</v>
      </c>
    </row>
    <row r="3" spans="1:36" ht="18" thickBot="1" x14ac:dyDescent="0.35">
      <c r="A3" s="79" t="s">
        <v>1811</v>
      </c>
      <c r="B3" s="79"/>
      <c r="C3" s="79"/>
      <c r="D3" s="79"/>
      <c r="G3" t="s">
        <v>133</v>
      </c>
      <c r="H3" s="28">
        <f>AVERAGE(H7:H519)</f>
        <v>0.9070781250000004</v>
      </c>
      <c r="I3" s="28">
        <f>AVERAGE(I7:I519)</f>
        <v>1.3672347161593041</v>
      </c>
      <c r="J3" s="29">
        <f>AVERAGE(J7:J519)</f>
        <v>-1.2673984375000001E-2</v>
      </c>
      <c r="K3" s="25">
        <f>-J3*100000/3413</f>
        <v>0.37134440008789921</v>
      </c>
    </row>
    <row r="4" spans="1:36" ht="15.75" thickTop="1" x14ac:dyDescent="0.25">
      <c r="G4" t="s">
        <v>134</v>
      </c>
      <c r="H4" s="28">
        <f>MIN(H7:H519)</f>
        <v>0.432</v>
      </c>
      <c r="I4" s="28">
        <f>MIN(I7:I519)</f>
        <v>1</v>
      </c>
      <c r="J4" s="29">
        <f>MIN(J7:J519)</f>
        <v>-3.4130000000000001E-2</v>
      </c>
    </row>
    <row r="5" spans="1:36" x14ac:dyDescent="0.25">
      <c r="M5" s="131" t="s">
        <v>1838</v>
      </c>
      <c r="N5" s="131"/>
      <c r="O5" s="131"/>
      <c r="P5" s="131"/>
      <c r="Q5" s="131"/>
    </row>
    <row r="6" spans="1:36" x14ac:dyDescent="0.25">
      <c r="A6" s="1" t="s">
        <v>136</v>
      </c>
      <c r="B6" s="10" t="s">
        <v>120</v>
      </c>
      <c r="C6" s="10" t="s">
        <v>36</v>
      </c>
      <c r="D6" s="10" t="s">
        <v>0</v>
      </c>
      <c r="E6" s="10" t="s">
        <v>37</v>
      </c>
      <c r="F6" s="10" t="s">
        <v>38</v>
      </c>
      <c r="G6" s="10" t="s">
        <v>39</v>
      </c>
      <c r="H6" s="10" t="s">
        <v>124</v>
      </c>
      <c r="I6" s="10" t="s">
        <v>125</v>
      </c>
      <c r="J6" s="10" t="s">
        <v>126</v>
      </c>
      <c r="K6" s="23"/>
      <c r="M6" s="3" t="s">
        <v>40</v>
      </c>
      <c r="N6" s="3" t="s">
        <v>41</v>
      </c>
      <c r="O6" s="3" t="s">
        <v>42</v>
      </c>
      <c r="P6" s="3" t="s">
        <v>43</v>
      </c>
      <c r="Q6" s="3" t="s">
        <v>44</v>
      </c>
      <c r="R6" s="3"/>
      <c r="S6" s="23" t="s">
        <v>1622</v>
      </c>
      <c r="T6" s="23" t="s">
        <v>1627</v>
      </c>
      <c r="U6" s="23" t="s">
        <v>1629</v>
      </c>
      <c r="V6" s="30" t="s">
        <v>1632</v>
      </c>
      <c r="W6" s="23" t="s">
        <v>1763</v>
      </c>
      <c r="X6" s="23"/>
      <c r="AA6" s="113" t="s">
        <v>4150</v>
      </c>
      <c r="AB6" s="113" t="s">
        <v>1825</v>
      </c>
      <c r="AC6" s="113" t="s">
        <v>1826</v>
      </c>
      <c r="AD6" s="113" t="s">
        <v>1827</v>
      </c>
      <c r="AE6" s="113" t="s">
        <v>1828</v>
      </c>
      <c r="AF6" s="113" t="s">
        <v>4143</v>
      </c>
      <c r="AG6" s="113" t="s">
        <v>4144</v>
      </c>
      <c r="AH6" s="113" t="s">
        <v>4145</v>
      </c>
      <c r="AI6" s="113" t="s">
        <v>4146</v>
      </c>
      <c r="AJ6" s="113" t="s">
        <v>4147</v>
      </c>
    </row>
    <row r="7" spans="1:36" x14ac:dyDescent="0.25">
      <c r="A7" t="str">
        <f t="shared" ref="A7:A9" si="0">B7&amp;D7&amp;E7&amp;F7&amp;G7</f>
        <v>CFLSFm1975CZ01rDXGF</v>
      </c>
      <c r="B7" t="s">
        <v>118</v>
      </c>
      <c r="C7" t="s">
        <v>45</v>
      </c>
      <c r="D7" s="113" t="s">
        <v>1649</v>
      </c>
      <c r="E7" s="113">
        <v>1975</v>
      </c>
      <c r="F7" s="113" t="s">
        <v>48</v>
      </c>
      <c r="G7" s="113" t="s">
        <v>1658</v>
      </c>
      <c r="H7" s="16">
        <f>MAX(MIN(M7/P7,2),W7)</f>
        <v>1</v>
      </c>
      <c r="I7" s="16">
        <f>IF(S7,1,MAX(U7,MIN(N7/Q7,2)))</f>
        <v>1.0227272727272727</v>
      </c>
      <c r="J7" s="16">
        <f>IF(ABS(V7)&lt;0.0003413,0,V7)</f>
        <v>-3.4130000000000001E-2</v>
      </c>
      <c r="M7" s="113">
        <v>490</v>
      </c>
      <c r="N7" s="113">
        <v>4.4999999999999998E-2</v>
      </c>
      <c r="O7" s="113">
        <v>-17.7</v>
      </c>
      <c r="P7" s="113">
        <v>500</v>
      </c>
      <c r="Q7" s="113">
        <v>4.3999999999999997E-2</v>
      </c>
      <c r="S7" t="b">
        <v>0</v>
      </c>
      <c r="T7" t="b">
        <f>VLOOKUP(G7,key!$S$3:$T$12,2,FALSE)</f>
        <v>0</v>
      </c>
      <c r="U7">
        <f>IF(T7,1,1)</f>
        <v>1</v>
      </c>
      <c r="V7" s="31">
        <f>MIN(MAX(O7/P7,-0.03413),0.03413)</f>
        <v>-3.4130000000000001E-2</v>
      </c>
      <c r="W7">
        <f>VLOOKUP(G7,key!$S$3:$U$6,3,FALSE)</f>
        <v>1</v>
      </c>
      <c r="Z7" s="113"/>
      <c r="AA7" s="113" t="s">
        <v>4151</v>
      </c>
      <c r="AB7" s="113" t="s">
        <v>1649</v>
      </c>
      <c r="AC7" s="113">
        <v>1975</v>
      </c>
      <c r="AD7" s="113" t="s">
        <v>48</v>
      </c>
      <c r="AE7" s="113" t="s">
        <v>1658</v>
      </c>
      <c r="AF7" s="113">
        <v>490</v>
      </c>
      <c r="AG7" s="113">
        <v>4.4999999999999998E-2</v>
      </c>
      <c r="AH7" s="113">
        <v>-17.7</v>
      </c>
      <c r="AI7" s="113">
        <v>500</v>
      </c>
      <c r="AJ7" s="113">
        <v>4.3999999999999997E-2</v>
      </c>
    </row>
    <row r="8" spans="1:36" x14ac:dyDescent="0.25">
      <c r="A8" t="str">
        <f t="shared" si="0"/>
        <v>CFLSFm1975CZ01rDXHP</v>
      </c>
      <c r="B8" t="s">
        <v>118</v>
      </c>
      <c r="C8" t="s">
        <v>45</v>
      </c>
      <c r="D8" t="s">
        <v>1649</v>
      </c>
      <c r="E8">
        <v>1975</v>
      </c>
      <c r="F8" t="s">
        <v>48</v>
      </c>
      <c r="G8" t="s">
        <v>1659</v>
      </c>
      <c r="H8">
        <f t="shared" ref="H8:H71" si="1">MAX(MIN(M8/P8,2),W8)</f>
        <v>0.68600000000000005</v>
      </c>
      <c r="I8">
        <f>IF(S8,1,MAX(U8,MIN(N8/Q8,2)))</f>
        <v>1.0227272727272727</v>
      </c>
      <c r="J8">
        <f t="shared" ref="J8:J71" si="2">IF(ABS(V8)&lt;0.0003413,0,V8)</f>
        <v>0</v>
      </c>
      <c r="M8" s="113">
        <v>343</v>
      </c>
      <c r="N8" s="113">
        <v>4.4999999999999998E-2</v>
      </c>
      <c r="O8" s="113">
        <v>0</v>
      </c>
      <c r="P8" s="113">
        <v>500</v>
      </c>
      <c r="Q8" s="113">
        <v>4.3999999999999997E-2</v>
      </c>
      <c r="S8" t="b">
        <v>0</v>
      </c>
      <c r="T8" t="b">
        <f>VLOOKUP(G8,key!$S$3:$T$12,2,FALSE)</f>
        <v>1</v>
      </c>
      <c r="U8">
        <f t="shared" ref="U8:U71" si="3">IF(T8,1,1)</f>
        <v>1</v>
      </c>
      <c r="V8" s="31">
        <f t="shared" ref="V8:V9" si="4">MIN(MAX(O8/P8,-0.03413),0.03413)</f>
        <v>0</v>
      </c>
      <c r="W8">
        <f>VLOOKUP(G8,key!$S$3:$U$6,3,FALSE)</f>
        <v>0.5</v>
      </c>
      <c r="Z8" s="113"/>
      <c r="AA8" s="113" t="s">
        <v>4151</v>
      </c>
      <c r="AB8" s="113" t="s">
        <v>1649</v>
      </c>
      <c r="AC8" s="113">
        <v>1975</v>
      </c>
      <c r="AD8" s="113" t="s">
        <v>48</v>
      </c>
      <c r="AE8" s="113" t="s">
        <v>1659</v>
      </c>
      <c r="AF8" s="113">
        <v>343</v>
      </c>
      <c r="AG8" s="113">
        <v>4.4999999999999998E-2</v>
      </c>
      <c r="AH8" s="113">
        <v>0</v>
      </c>
      <c r="AI8" s="113">
        <v>500</v>
      </c>
      <c r="AJ8" s="113">
        <v>4.3999999999999997E-2</v>
      </c>
    </row>
    <row r="9" spans="1:36" x14ac:dyDescent="0.25">
      <c r="A9" t="str">
        <f t="shared" si="0"/>
        <v>CFLSFm1975CZ01rNCEH</v>
      </c>
      <c r="B9" t="s">
        <v>118</v>
      </c>
      <c r="C9" t="s">
        <v>45</v>
      </c>
      <c r="D9" t="s">
        <v>1649</v>
      </c>
      <c r="E9">
        <v>1975</v>
      </c>
      <c r="F9" t="s">
        <v>48</v>
      </c>
      <c r="G9" t="s">
        <v>1656</v>
      </c>
      <c r="H9">
        <f t="shared" si="1"/>
        <v>0.51400000000000001</v>
      </c>
      <c r="I9" s="113">
        <f t="shared" ref="I9:I72" si="5">IF(S9,1,MAX(U9,MIN(N9/Q9,2)))</f>
        <v>1</v>
      </c>
      <c r="J9">
        <f t="shared" si="2"/>
        <v>0</v>
      </c>
      <c r="M9" s="113">
        <v>257</v>
      </c>
      <c r="N9" s="113">
        <v>4.3999999999999997E-2</v>
      </c>
      <c r="O9" s="113">
        <v>0</v>
      </c>
      <c r="P9" s="113">
        <v>500</v>
      </c>
      <c r="Q9" s="113">
        <v>4.3999999999999997E-2</v>
      </c>
      <c r="S9" t="b">
        <v>0</v>
      </c>
      <c r="T9" t="b">
        <f>VLOOKUP(G9,key!$S$3:$T$12,2,FALSE)</f>
        <v>1</v>
      </c>
      <c r="U9">
        <f t="shared" si="3"/>
        <v>1</v>
      </c>
      <c r="V9" s="31">
        <f t="shared" si="4"/>
        <v>0</v>
      </c>
      <c r="W9">
        <f>VLOOKUP(G9,key!$S$3:$U$6,3,FALSE)</f>
        <v>0.25</v>
      </c>
      <c r="Z9" s="113"/>
      <c r="AA9" s="113" t="s">
        <v>4151</v>
      </c>
      <c r="AB9" s="113" t="s">
        <v>1649</v>
      </c>
      <c r="AC9" s="113">
        <v>1975</v>
      </c>
      <c r="AD9" s="113" t="s">
        <v>48</v>
      </c>
      <c r="AE9" s="113" t="s">
        <v>1656</v>
      </c>
      <c r="AF9" s="113">
        <v>257</v>
      </c>
      <c r="AG9" s="113">
        <v>4.3999999999999997E-2</v>
      </c>
      <c r="AH9" s="113">
        <v>0</v>
      </c>
      <c r="AI9" s="113">
        <v>500</v>
      </c>
      <c r="AJ9" s="113">
        <v>4.3999999999999997E-2</v>
      </c>
    </row>
    <row r="10" spans="1:36" x14ac:dyDescent="0.25">
      <c r="A10" t="str">
        <f t="shared" ref="A10:A73" si="6">B10&amp;D10&amp;E10&amp;F10&amp;G10</f>
        <v>CFLSFm1975CZ01rNCGF</v>
      </c>
      <c r="B10" t="s">
        <v>118</v>
      </c>
      <c r="C10" t="s">
        <v>45</v>
      </c>
      <c r="D10" t="s">
        <v>1649</v>
      </c>
      <c r="E10">
        <v>1975</v>
      </c>
      <c r="F10" t="s">
        <v>48</v>
      </c>
      <c r="G10" t="s">
        <v>1657</v>
      </c>
      <c r="H10">
        <f t="shared" si="1"/>
        <v>0.98199999999999998</v>
      </c>
      <c r="I10" s="113">
        <f t="shared" si="5"/>
        <v>1.0227272727272727</v>
      </c>
      <c r="J10">
        <f t="shared" si="2"/>
        <v>-3.4130000000000001E-2</v>
      </c>
      <c r="M10" s="113">
        <v>491</v>
      </c>
      <c r="N10" s="113">
        <v>4.4999999999999998E-2</v>
      </c>
      <c r="O10" s="113">
        <v>-17.899999999999999</v>
      </c>
      <c r="P10" s="113">
        <v>500</v>
      </c>
      <c r="Q10" s="113">
        <v>4.3999999999999997E-2</v>
      </c>
      <c r="S10" t="b">
        <v>0</v>
      </c>
      <c r="T10" t="b">
        <f>VLOOKUP(G10,key!$S$3:$T$12,2,FALSE)</f>
        <v>0</v>
      </c>
      <c r="U10">
        <f t="shared" si="3"/>
        <v>1</v>
      </c>
      <c r="V10" s="31">
        <f t="shared" ref="V10:V73" si="7">MIN(MAX(O10/P10,-0.03413),0.03413)</f>
        <v>-3.4130000000000001E-2</v>
      </c>
      <c r="W10">
        <f>VLOOKUP(G10,key!$S$3:$U$6,3,FALSE)</f>
        <v>0.9</v>
      </c>
      <c r="Z10" s="113"/>
      <c r="AA10" s="113" t="s">
        <v>4151</v>
      </c>
      <c r="AB10" s="113" t="s">
        <v>1649</v>
      </c>
      <c r="AC10" s="113">
        <v>1975</v>
      </c>
      <c r="AD10" s="113" t="s">
        <v>48</v>
      </c>
      <c r="AE10" s="113" t="s">
        <v>1657</v>
      </c>
      <c r="AF10" s="113">
        <v>491</v>
      </c>
      <c r="AG10" s="113">
        <v>4.4999999999999998E-2</v>
      </c>
      <c r="AH10" s="113">
        <v>-17.899999999999999</v>
      </c>
      <c r="AI10" s="113">
        <v>500</v>
      </c>
      <c r="AJ10" s="113">
        <v>4.3999999999999997E-2</v>
      </c>
    </row>
    <row r="11" spans="1:36" x14ac:dyDescent="0.25">
      <c r="A11" t="str">
        <f t="shared" si="6"/>
        <v>CFLSFm1975CZ02rDXGF</v>
      </c>
      <c r="B11" t="s">
        <v>118</v>
      </c>
      <c r="C11" t="s">
        <v>45</v>
      </c>
      <c r="D11" t="s">
        <v>1649</v>
      </c>
      <c r="E11">
        <v>1975</v>
      </c>
      <c r="F11" t="s">
        <v>101</v>
      </c>
      <c r="G11" t="s">
        <v>1658</v>
      </c>
      <c r="H11">
        <f t="shared" si="1"/>
        <v>1.038</v>
      </c>
      <c r="I11" s="113">
        <f t="shared" si="5"/>
        <v>2</v>
      </c>
      <c r="J11">
        <f t="shared" si="2"/>
        <v>-3.1800000000000002E-2</v>
      </c>
      <c r="M11" s="113">
        <v>519</v>
      </c>
      <c r="N11" s="113">
        <v>9.6000000000000002E-2</v>
      </c>
      <c r="O11" s="113">
        <v>-15.9</v>
      </c>
      <c r="P11" s="113">
        <v>500</v>
      </c>
      <c r="Q11" s="113">
        <v>0.04</v>
      </c>
      <c r="S11" t="b">
        <v>0</v>
      </c>
      <c r="T11" t="b">
        <f>VLOOKUP(G11,key!$S$3:$T$12,2,FALSE)</f>
        <v>0</v>
      </c>
      <c r="U11">
        <f t="shared" si="3"/>
        <v>1</v>
      </c>
      <c r="V11" s="31">
        <f t="shared" si="7"/>
        <v>-3.1800000000000002E-2</v>
      </c>
      <c r="W11">
        <f>VLOOKUP(G11,key!$S$3:$U$6,3,FALSE)</f>
        <v>1</v>
      </c>
      <c r="Z11" s="113"/>
      <c r="AA11" s="113" t="s">
        <v>4151</v>
      </c>
      <c r="AB11" s="113" t="s">
        <v>1649</v>
      </c>
      <c r="AC11" s="113">
        <v>1975</v>
      </c>
      <c r="AD11" s="113" t="s">
        <v>101</v>
      </c>
      <c r="AE11" s="113" t="s">
        <v>1658</v>
      </c>
      <c r="AF11" s="113">
        <v>519</v>
      </c>
      <c r="AG11" s="113">
        <v>9.6000000000000002E-2</v>
      </c>
      <c r="AH11" s="113">
        <v>-15.9</v>
      </c>
      <c r="AI11" s="113">
        <v>500</v>
      </c>
      <c r="AJ11" s="113">
        <v>0.04</v>
      </c>
    </row>
    <row r="12" spans="1:36" x14ac:dyDescent="0.25">
      <c r="A12" t="str">
        <f t="shared" si="6"/>
        <v>CFLSFm1975CZ02rDXHP</v>
      </c>
      <c r="B12" t="s">
        <v>118</v>
      </c>
      <c r="C12" t="s">
        <v>45</v>
      </c>
      <c r="D12" t="s">
        <v>1649</v>
      </c>
      <c r="E12">
        <v>1975</v>
      </c>
      <c r="F12" t="s">
        <v>101</v>
      </c>
      <c r="G12" t="s">
        <v>1659</v>
      </c>
      <c r="H12">
        <f t="shared" si="1"/>
        <v>0.79800000000000004</v>
      </c>
      <c r="I12" s="113">
        <f t="shared" si="5"/>
        <v>2</v>
      </c>
      <c r="J12">
        <f t="shared" si="2"/>
        <v>0</v>
      </c>
      <c r="M12" s="113">
        <v>399</v>
      </c>
      <c r="N12" s="113">
        <v>9.9000000000000005E-2</v>
      </c>
      <c r="O12" s="113">
        <v>0</v>
      </c>
      <c r="P12" s="113">
        <v>500</v>
      </c>
      <c r="Q12" s="113">
        <v>0.04</v>
      </c>
      <c r="S12" t="b">
        <v>0</v>
      </c>
      <c r="T12" t="b">
        <f>VLOOKUP(G12,key!$S$3:$T$12,2,FALSE)</f>
        <v>1</v>
      </c>
      <c r="U12">
        <f t="shared" si="3"/>
        <v>1</v>
      </c>
      <c r="V12" s="31">
        <f t="shared" si="7"/>
        <v>0</v>
      </c>
      <c r="W12">
        <f>VLOOKUP(G12,key!$S$3:$U$6,3,FALSE)</f>
        <v>0.5</v>
      </c>
      <c r="Z12" s="113"/>
      <c r="AA12" s="113" t="s">
        <v>4151</v>
      </c>
      <c r="AB12" s="113" t="s">
        <v>1649</v>
      </c>
      <c r="AC12" s="113">
        <v>1975</v>
      </c>
      <c r="AD12" s="113" t="s">
        <v>101</v>
      </c>
      <c r="AE12" s="113" t="s">
        <v>1659</v>
      </c>
      <c r="AF12" s="113">
        <v>399</v>
      </c>
      <c r="AG12" s="113">
        <v>9.9000000000000005E-2</v>
      </c>
      <c r="AH12" s="113">
        <v>0</v>
      </c>
      <c r="AI12" s="113">
        <v>500</v>
      </c>
      <c r="AJ12" s="113">
        <v>0.04</v>
      </c>
    </row>
    <row r="13" spans="1:36" x14ac:dyDescent="0.25">
      <c r="A13" t="str">
        <f t="shared" si="6"/>
        <v>CFLSFm1975CZ02rNCEH</v>
      </c>
      <c r="B13" t="s">
        <v>118</v>
      </c>
      <c r="C13" t="s">
        <v>45</v>
      </c>
      <c r="D13" t="s">
        <v>1649</v>
      </c>
      <c r="E13">
        <v>1975</v>
      </c>
      <c r="F13" t="s">
        <v>101</v>
      </c>
      <c r="G13" t="s">
        <v>1656</v>
      </c>
      <c r="H13">
        <f t="shared" si="1"/>
        <v>0.57799999999999996</v>
      </c>
      <c r="I13" s="113">
        <f t="shared" si="5"/>
        <v>1</v>
      </c>
      <c r="J13">
        <f t="shared" si="2"/>
        <v>0</v>
      </c>
      <c r="M13" s="113">
        <v>289</v>
      </c>
      <c r="N13" s="113">
        <v>0.04</v>
      </c>
      <c r="O13" s="113">
        <v>0</v>
      </c>
      <c r="P13" s="113">
        <v>500</v>
      </c>
      <c r="Q13" s="113">
        <v>0.04</v>
      </c>
      <c r="S13" t="b">
        <v>0</v>
      </c>
      <c r="T13" t="b">
        <f>VLOOKUP(G13,key!$S$3:$T$12,2,FALSE)</f>
        <v>1</v>
      </c>
      <c r="U13">
        <f t="shared" si="3"/>
        <v>1</v>
      </c>
      <c r="V13" s="31">
        <f t="shared" si="7"/>
        <v>0</v>
      </c>
      <c r="W13">
        <f>VLOOKUP(G13,key!$S$3:$U$6,3,FALSE)</f>
        <v>0.25</v>
      </c>
      <c r="Z13" s="113"/>
      <c r="AA13" s="113" t="s">
        <v>4151</v>
      </c>
      <c r="AB13" s="113" t="s">
        <v>1649</v>
      </c>
      <c r="AC13" s="113">
        <v>1975</v>
      </c>
      <c r="AD13" s="113" t="s">
        <v>101</v>
      </c>
      <c r="AE13" s="113" t="s">
        <v>1656</v>
      </c>
      <c r="AF13" s="113">
        <v>289</v>
      </c>
      <c r="AG13" s="113">
        <v>0.04</v>
      </c>
      <c r="AH13" s="113">
        <v>0</v>
      </c>
      <c r="AI13" s="113">
        <v>500</v>
      </c>
      <c r="AJ13" s="113">
        <v>0.04</v>
      </c>
    </row>
    <row r="14" spans="1:36" x14ac:dyDescent="0.25">
      <c r="A14" t="str">
        <f t="shared" si="6"/>
        <v>CFLSFm1975CZ02rNCGF</v>
      </c>
      <c r="B14" t="s">
        <v>118</v>
      </c>
      <c r="C14" t="s">
        <v>45</v>
      </c>
      <c r="D14" t="s">
        <v>1649</v>
      </c>
      <c r="E14">
        <v>1975</v>
      </c>
      <c r="F14" t="s">
        <v>101</v>
      </c>
      <c r="G14" t="s">
        <v>1657</v>
      </c>
      <c r="H14">
        <f t="shared" si="1"/>
        <v>0.98599999999999999</v>
      </c>
      <c r="I14" s="113">
        <f t="shared" si="5"/>
        <v>1.0249999999999999</v>
      </c>
      <c r="J14">
        <f t="shared" si="2"/>
        <v>-3.2199999999999999E-2</v>
      </c>
      <c r="M14" s="113">
        <v>493</v>
      </c>
      <c r="N14" s="113">
        <v>4.1000000000000002E-2</v>
      </c>
      <c r="O14" s="113">
        <v>-16.100000000000001</v>
      </c>
      <c r="P14" s="113">
        <v>500</v>
      </c>
      <c r="Q14" s="113">
        <v>0.04</v>
      </c>
      <c r="S14" t="b">
        <v>0</v>
      </c>
      <c r="T14" t="b">
        <f>VLOOKUP(G14,key!$S$3:$T$12,2,FALSE)</f>
        <v>0</v>
      </c>
      <c r="U14">
        <f t="shared" si="3"/>
        <v>1</v>
      </c>
      <c r="V14" s="31">
        <f t="shared" si="7"/>
        <v>-3.2199999999999999E-2</v>
      </c>
      <c r="W14">
        <f>VLOOKUP(G14,key!$S$3:$U$6,3,FALSE)</f>
        <v>0.9</v>
      </c>
      <c r="Z14" s="113"/>
      <c r="AA14" s="113" t="s">
        <v>4151</v>
      </c>
      <c r="AB14" s="113" t="s">
        <v>1649</v>
      </c>
      <c r="AC14" s="113">
        <v>1975</v>
      </c>
      <c r="AD14" s="113" t="s">
        <v>101</v>
      </c>
      <c r="AE14" s="113" t="s">
        <v>1657</v>
      </c>
      <c r="AF14" s="113">
        <v>493</v>
      </c>
      <c r="AG14" s="113">
        <v>4.1000000000000002E-2</v>
      </c>
      <c r="AH14" s="113">
        <v>-16.100000000000001</v>
      </c>
      <c r="AI14" s="113">
        <v>500</v>
      </c>
      <c r="AJ14" s="113">
        <v>0.04</v>
      </c>
    </row>
    <row r="15" spans="1:36" x14ac:dyDescent="0.25">
      <c r="A15" t="str">
        <f t="shared" si="6"/>
        <v>CFLSFm1975CZ03rDXGF</v>
      </c>
      <c r="B15" t="s">
        <v>118</v>
      </c>
      <c r="C15" t="s">
        <v>45</v>
      </c>
      <c r="D15" t="s">
        <v>1649</v>
      </c>
      <c r="E15">
        <v>1975</v>
      </c>
      <c r="F15" t="s">
        <v>102</v>
      </c>
      <c r="G15" t="s">
        <v>1658</v>
      </c>
      <c r="H15">
        <f t="shared" si="1"/>
        <v>1.006</v>
      </c>
      <c r="I15" s="113">
        <f t="shared" si="5"/>
        <v>2</v>
      </c>
      <c r="J15">
        <f t="shared" si="2"/>
        <v>-3.1199999999999999E-2</v>
      </c>
      <c r="M15" s="113">
        <v>503</v>
      </c>
      <c r="N15" s="113">
        <v>8.5999999999999993E-2</v>
      </c>
      <c r="O15" s="113">
        <v>-15.6</v>
      </c>
      <c r="P15" s="113">
        <v>500</v>
      </c>
      <c r="Q15" s="113">
        <v>0.04</v>
      </c>
      <c r="S15" t="b">
        <v>0</v>
      </c>
      <c r="T15" t="b">
        <f>VLOOKUP(G15,key!$S$3:$T$12,2,FALSE)</f>
        <v>0</v>
      </c>
      <c r="U15">
        <f t="shared" si="3"/>
        <v>1</v>
      </c>
      <c r="V15" s="31">
        <f t="shared" si="7"/>
        <v>-3.1199999999999999E-2</v>
      </c>
      <c r="W15">
        <f>VLOOKUP(G15,key!$S$3:$U$6,3,FALSE)</f>
        <v>1</v>
      </c>
      <c r="Z15" s="113"/>
      <c r="AA15" s="113" t="s">
        <v>4151</v>
      </c>
      <c r="AB15" s="113" t="s">
        <v>1649</v>
      </c>
      <c r="AC15" s="113">
        <v>1975</v>
      </c>
      <c r="AD15" s="113" t="s">
        <v>102</v>
      </c>
      <c r="AE15" s="113" t="s">
        <v>1658</v>
      </c>
      <c r="AF15" s="113">
        <v>503</v>
      </c>
      <c r="AG15" s="113">
        <v>8.5999999999999993E-2</v>
      </c>
      <c r="AH15" s="113">
        <v>-15.6</v>
      </c>
      <c r="AI15" s="113">
        <v>500</v>
      </c>
      <c r="AJ15" s="113">
        <v>0.04</v>
      </c>
    </row>
    <row r="16" spans="1:36" x14ac:dyDescent="0.25">
      <c r="A16" t="str">
        <f t="shared" si="6"/>
        <v>CFLSFm1975CZ03rDXHP</v>
      </c>
      <c r="B16" t="s">
        <v>118</v>
      </c>
      <c r="C16" t="s">
        <v>45</v>
      </c>
      <c r="D16" t="s">
        <v>1649</v>
      </c>
      <c r="E16">
        <v>1975</v>
      </c>
      <c r="F16" t="s">
        <v>102</v>
      </c>
      <c r="G16" t="s">
        <v>1659</v>
      </c>
      <c r="H16">
        <f t="shared" si="1"/>
        <v>0.79200000000000004</v>
      </c>
      <c r="I16" s="113">
        <f t="shared" si="5"/>
        <v>2</v>
      </c>
      <c r="J16">
        <f t="shared" si="2"/>
        <v>0</v>
      </c>
      <c r="M16" s="113">
        <v>396</v>
      </c>
      <c r="N16" s="113">
        <v>8.6999999999999994E-2</v>
      </c>
      <c r="O16" s="113">
        <v>0</v>
      </c>
      <c r="P16" s="113">
        <v>500</v>
      </c>
      <c r="Q16" s="113">
        <v>0.04</v>
      </c>
      <c r="S16" t="b">
        <v>0</v>
      </c>
      <c r="T16" t="b">
        <f>VLOOKUP(G16,key!$S$3:$T$12,2,FALSE)</f>
        <v>1</v>
      </c>
      <c r="U16">
        <f t="shared" si="3"/>
        <v>1</v>
      </c>
      <c r="V16" s="31">
        <f t="shared" si="7"/>
        <v>0</v>
      </c>
      <c r="W16">
        <f>VLOOKUP(G16,key!$S$3:$U$6,3,FALSE)</f>
        <v>0.5</v>
      </c>
      <c r="Z16" s="113"/>
      <c r="AA16" s="113" t="s">
        <v>4151</v>
      </c>
      <c r="AB16" s="113" t="s">
        <v>1649</v>
      </c>
      <c r="AC16" s="113">
        <v>1975</v>
      </c>
      <c r="AD16" s="113" t="s">
        <v>102</v>
      </c>
      <c r="AE16" s="113" t="s">
        <v>1659</v>
      </c>
      <c r="AF16" s="113">
        <v>396</v>
      </c>
      <c r="AG16" s="113">
        <v>8.6999999999999994E-2</v>
      </c>
      <c r="AH16" s="113">
        <v>0</v>
      </c>
      <c r="AI16" s="113">
        <v>500</v>
      </c>
      <c r="AJ16" s="113">
        <v>0.04</v>
      </c>
    </row>
    <row r="17" spans="1:36" x14ac:dyDescent="0.25">
      <c r="A17" t="str">
        <f t="shared" si="6"/>
        <v>CFLSFm1975CZ03rNCEH</v>
      </c>
      <c r="B17" t="s">
        <v>118</v>
      </c>
      <c r="C17" t="s">
        <v>45</v>
      </c>
      <c r="D17" t="s">
        <v>1649</v>
      </c>
      <c r="E17">
        <v>1975</v>
      </c>
      <c r="F17" t="s">
        <v>102</v>
      </c>
      <c r="G17" t="s">
        <v>1656</v>
      </c>
      <c r="H17">
        <f t="shared" si="1"/>
        <v>0.57999999999999996</v>
      </c>
      <c r="I17" s="113">
        <f t="shared" si="5"/>
        <v>1</v>
      </c>
      <c r="J17">
        <f t="shared" si="2"/>
        <v>0</v>
      </c>
      <c r="M17" s="113">
        <v>290</v>
      </c>
      <c r="N17" s="113">
        <v>0.04</v>
      </c>
      <c r="O17" s="113">
        <v>0</v>
      </c>
      <c r="P17" s="113">
        <v>500</v>
      </c>
      <c r="Q17" s="113">
        <v>0.04</v>
      </c>
      <c r="S17" t="b">
        <v>0</v>
      </c>
      <c r="T17" t="b">
        <f>VLOOKUP(G17,key!$S$3:$T$12,2,FALSE)</f>
        <v>1</v>
      </c>
      <c r="U17">
        <f t="shared" si="3"/>
        <v>1</v>
      </c>
      <c r="V17" s="31">
        <f t="shared" si="7"/>
        <v>0</v>
      </c>
      <c r="W17">
        <f>VLOOKUP(G17,key!$S$3:$U$6,3,FALSE)</f>
        <v>0.25</v>
      </c>
      <c r="Z17" s="113"/>
      <c r="AA17" s="113" t="s">
        <v>4151</v>
      </c>
      <c r="AB17" s="113" t="s">
        <v>1649</v>
      </c>
      <c r="AC17" s="113">
        <v>1975</v>
      </c>
      <c r="AD17" s="113" t="s">
        <v>102</v>
      </c>
      <c r="AE17" s="113" t="s">
        <v>1656</v>
      </c>
      <c r="AF17" s="113">
        <v>290</v>
      </c>
      <c r="AG17" s="113">
        <v>0.04</v>
      </c>
      <c r="AH17" s="113">
        <v>0</v>
      </c>
      <c r="AI17" s="113">
        <v>500</v>
      </c>
      <c r="AJ17" s="113">
        <v>0.04</v>
      </c>
    </row>
    <row r="18" spans="1:36" x14ac:dyDescent="0.25">
      <c r="A18" t="str">
        <f t="shared" si="6"/>
        <v>CFLSFm1975CZ03rNCGF</v>
      </c>
      <c r="B18" t="s">
        <v>118</v>
      </c>
      <c r="C18" t="s">
        <v>45</v>
      </c>
      <c r="D18" t="s">
        <v>1649</v>
      </c>
      <c r="E18">
        <v>1975</v>
      </c>
      <c r="F18" t="s">
        <v>102</v>
      </c>
      <c r="G18" t="s">
        <v>1657</v>
      </c>
      <c r="H18">
        <f t="shared" si="1"/>
        <v>0.98399999999999999</v>
      </c>
      <c r="I18" s="113">
        <f t="shared" si="5"/>
        <v>1.0249999999999999</v>
      </c>
      <c r="J18">
        <f t="shared" si="2"/>
        <v>-3.1600000000000003E-2</v>
      </c>
      <c r="M18" s="113">
        <v>492</v>
      </c>
      <c r="N18" s="113">
        <v>4.1000000000000002E-2</v>
      </c>
      <c r="O18" s="113">
        <v>-15.8</v>
      </c>
      <c r="P18" s="113">
        <v>500</v>
      </c>
      <c r="Q18" s="113">
        <v>0.04</v>
      </c>
      <c r="S18" t="b">
        <v>0</v>
      </c>
      <c r="T18" t="b">
        <f>VLOOKUP(G18,key!$S$3:$T$12,2,FALSE)</f>
        <v>0</v>
      </c>
      <c r="U18">
        <f t="shared" si="3"/>
        <v>1</v>
      </c>
      <c r="V18" s="31">
        <f t="shared" si="7"/>
        <v>-3.1600000000000003E-2</v>
      </c>
      <c r="W18">
        <f>VLOOKUP(G18,key!$S$3:$U$6,3,FALSE)</f>
        <v>0.9</v>
      </c>
      <c r="Z18" s="113"/>
      <c r="AA18" s="113" t="s">
        <v>4151</v>
      </c>
      <c r="AB18" s="113" t="s">
        <v>1649</v>
      </c>
      <c r="AC18" s="113">
        <v>1975</v>
      </c>
      <c r="AD18" s="113" t="s">
        <v>102</v>
      </c>
      <c r="AE18" s="113" t="s">
        <v>1657</v>
      </c>
      <c r="AF18" s="113">
        <v>492</v>
      </c>
      <c r="AG18" s="113">
        <v>4.1000000000000002E-2</v>
      </c>
      <c r="AH18" s="113">
        <v>-15.8</v>
      </c>
      <c r="AI18" s="113">
        <v>500</v>
      </c>
      <c r="AJ18" s="113">
        <v>0.04</v>
      </c>
    </row>
    <row r="19" spans="1:36" x14ac:dyDescent="0.25">
      <c r="A19" t="str">
        <f t="shared" si="6"/>
        <v>CFLSFm1975CZ04rDXGF</v>
      </c>
      <c r="B19" t="s">
        <v>118</v>
      </c>
      <c r="C19" t="s">
        <v>45</v>
      </c>
      <c r="D19" t="s">
        <v>1649</v>
      </c>
      <c r="E19">
        <v>1975</v>
      </c>
      <c r="F19" t="s">
        <v>103</v>
      </c>
      <c r="G19" t="s">
        <v>1658</v>
      </c>
      <c r="H19">
        <f t="shared" si="1"/>
        <v>1.07</v>
      </c>
      <c r="I19" s="113">
        <f t="shared" si="5"/>
        <v>2</v>
      </c>
      <c r="J19">
        <f t="shared" si="2"/>
        <v>-2.4399999999999998E-2</v>
      </c>
      <c r="M19" s="113">
        <v>535</v>
      </c>
      <c r="N19" s="113">
        <v>0.10100000000000001</v>
      </c>
      <c r="O19" s="113">
        <v>-12.2</v>
      </c>
      <c r="P19" s="113">
        <v>500</v>
      </c>
      <c r="Q19" s="113">
        <v>4.3999999999999997E-2</v>
      </c>
      <c r="S19" t="b">
        <v>0</v>
      </c>
      <c r="T19" t="b">
        <f>VLOOKUP(G19,key!$S$3:$T$12,2,FALSE)</f>
        <v>0</v>
      </c>
      <c r="U19">
        <f t="shared" si="3"/>
        <v>1</v>
      </c>
      <c r="V19" s="31">
        <f t="shared" si="7"/>
        <v>-2.4399999999999998E-2</v>
      </c>
      <c r="W19">
        <f>VLOOKUP(G19,key!$S$3:$U$6,3,FALSE)</f>
        <v>1</v>
      </c>
      <c r="Z19" s="113"/>
      <c r="AA19" s="113" t="s">
        <v>4151</v>
      </c>
      <c r="AB19" s="113" t="s">
        <v>1649</v>
      </c>
      <c r="AC19" s="113">
        <v>1975</v>
      </c>
      <c r="AD19" s="113" t="s">
        <v>103</v>
      </c>
      <c r="AE19" s="113" t="s">
        <v>1658</v>
      </c>
      <c r="AF19" s="113">
        <v>535</v>
      </c>
      <c r="AG19" s="113">
        <v>0.10100000000000001</v>
      </c>
      <c r="AH19" s="113">
        <v>-12.2</v>
      </c>
      <c r="AI19" s="113">
        <v>500</v>
      </c>
      <c r="AJ19" s="113">
        <v>4.3999999999999997E-2</v>
      </c>
    </row>
    <row r="20" spans="1:36" x14ac:dyDescent="0.25">
      <c r="A20" t="str">
        <f t="shared" si="6"/>
        <v>CFLSFm1975CZ04rDXHP</v>
      </c>
      <c r="B20" t="s">
        <v>118</v>
      </c>
      <c r="C20" t="s">
        <v>45</v>
      </c>
      <c r="D20" t="s">
        <v>1649</v>
      </c>
      <c r="E20">
        <v>1975</v>
      </c>
      <c r="F20" t="s">
        <v>103</v>
      </c>
      <c r="G20" t="s">
        <v>1659</v>
      </c>
      <c r="H20">
        <f t="shared" si="1"/>
        <v>0.86199999999999999</v>
      </c>
      <c r="I20" s="113">
        <f t="shared" si="5"/>
        <v>2</v>
      </c>
      <c r="J20">
        <f t="shared" si="2"/>
        <v>0</v>
      </c>
      <c r="M20" s="113">
        <v>431</v>
      </c>
      <c r="N20" s="113">
        <v>9.0999999999999998E-2</v>
      </c>
      <c r="O20" s="113">
        <v>0</v>
      </c>
      <c r="P20" s="113">
        <v>500</v>
      </c>
      <c r="Q20" s="113">
        <v>4.3999999999999997E-2</v>
      </c>
      <c r="S20" t="b">
        <v>0</v>
      </c>
      <c r="T20" t="b">
        <f>VLOOKUP(G20,key!$S$3:$T$12,2,FALSE)</f>
        <v>1</v>
      </c>
      <c r="U20">
        <f t="shared" si="3"/>
        <v>1</v>
      </c>
      <c r="V20" s="31">
        <f t="shared" si="7"/>
        <v>0</v>
      </c>
      <c r="W20">
        <f>VLOOKUP(G20,key!$S$3:$U$6,3,FALSE)</f>
        <v>0.5</v>
      </c>
      <c r="Z20" s="113"/>
      <c r="AA20" s="113" t="s">
        <v>4151</v>
      </c>
      <c r="AB20" s="113" t="s">
        <v>1649</v>
      </c>
      <c r="AC20" s="113">
        <v>1975</v>
      </c>
      <c r="AD20" s="113" t="s">
        <v>103</v>
      </c>
      <c r="AE20" s="113" t="s">
        <v>1659</v>
      </c>
      <c r="AF20" s="113">
        <v>431</v>
      </c>
      <c r="AG20" s="113">
        <v>9.0999999999999998E-2</v>
      </c>
      <c r="AH20" s="113">
        <v>0</v>
      </c>
      <c r="AI20" s="113">
        <v>500</v>
      </c>
      <c r="AJ20" s="113">
        <v>4.3999999999999997E-2</v>
      </c>
    </row>
    <row r="21" spans="1:36" x14ac:dyDescent="0.25">
      <c r="A21" t="str">
        <f t="shared" si="6"/>
        <v>CFLSFm1975CZ04rNCEH</v>
      </c>
      <c r="B21" t="s">
        <v>118</v>
      </c>
      <c r="C21" t="s">
        <v>45</v>
      </c>
      <c r="D21" t="s">
        <v>1649</v>
      </c>
      <c r="E21">
        <v>1975</v>
      </c>
      <c r="F21" t="s">
        <v>103</v>
      </c>
      <c r="G21" t="s">
        <v>1656</v>
      </c>
      <c r="H21">
        <f t="shared" si="1"/>
        <v>0.67</v>
      </c>
      <c r="I21" s="113">
        <f t="shared" si="5"/>
        <v>1.0227272727272727</v>
      </c>
      <c r="J21">
        <f t="shared" si="2"/>
        <v>0</v>
      </c>
      <c r="M21" s="113">
        <v>335</v>
      </c>
      <c r="N21" s="113">
        <v>4.4999999999999998E-2</v>
      </c>
      <c r="O21" s="113">
        <v>0</v>
      </c>
      <c r="P21" s="113">
        <v>500</v>
      </c>
      <c r="Q21" s="113">
        <v>4.3999999999999997E-2</v>
      </c>
      <c r="S21" t="b">
        <v>0</v>
      </c>
      <c r="T21" t="b">
        <f>VLOOKUP(G21,key!$S$3:$T$12,2,FALSE)</f>
        <v>1</v>
      </c>
      <c r="U21">
        <f t="shared" si="3"/>
        <v>1</v>
      </c>
      <c r="V21" s="31">
        <f t="shared" si="7"/>
        <v>0</v>
      </c>
      <c r="W21">
        <f>VLOOKUP(G21,key!$S$3:$U$6,3,FALSE)</f>
        <v>0.25</v>
      </c>
      <c r="Z21" s="113"/>
      <c r="AA21" s="113" t="s">
        <v>4151</v>
      </c>
      <c r="AB21" s="113" t="s">
        <v>1649</v>
      </c>
      <c r="AC21" s="113">
        <v>1975</v>
      </c>
      <c r="AD21" s="113" t="s">
        <v>103</v>
      </c>
      <c r="AE21" s="113" t="s">
        <v>1656</v>
      </c>
      <c r="AF21" s="113">
        <v>335</v>
      </c>
      <c r="AG21" s="113">
        <v>4.4999999999999998E-2</v>
      </c>
      <c r="AH21" s="113">
        <v>0</v>
      </c>
      <c r="AI21" s="113">
        <v>500</v>
      </c>
      <c r="AJ21" s="113">
        <v>4.3999999999999997E-2</v>
      </c>
    </row>
    <row r="22" spans="1:36" x14ac:dyDescent="0.25">
      <c r="A22" t="str">
        <f t="shared" si="6"/>
        <v>CFLSFm1975CZ04rNCGF</v>
      </c>
      <c r="B22" t="s">
        <v>118</v>
      </c>
      <c r="C22" t="s">
        <v>45</v>
      </c>
      <c r="D22" t="s">
        <v>1649</v>
      </c>
      <c r="E22">
        <v>1975</v>
      </c>
      <c r="F22" t="s">
        <v>103</v>
      </c>
      <c r="G22" t="s">
        <v>1657</v>
      </c>
      <c r="H22">
        <f t="shared" si="1"/>
        <v>0.99</v>
      </c>
      <c r="I22" s="113">
        <f t="shared" si="5"/>
        <v>1.0227272727272727</v>
      </c>
      <c r="J22">
        <f t="shared" si="2"/>
        <v>-2.4799999999999999E-2</v>
      </c>
      <c r="M22" s="113">
        <v>495</v>
      </c>
      <c r="N22" s="113">
        <v>4.4999999999999998E-2</v>
      </c>
      <c r="O22" s="113">
        <v>-12.4</v>
      </c>
      <c r="P22" s="113">
        <v>500</v>
      </c>
      <c r="Q22" s="113">
        <v>4.3999999999999997E-2</v>
      </c>
      <c r="S22" t="b">
        <v>0</v>
      </c>
      <c r="T22" t="b">
        <f>VLOOKUP(G22,key!$S$3:$T$12,2,FALSE)</f>
        <v>0</v>
      </c>
      <c r="U22">
        <f t="shared" si="3"/>
        <v>1</v>
      </c>
      <c r="V22" s="31">
        <f t="shared" si="7"/>
        <v>-2.4799999999999999E-2</v>
      </c>
      <c r="W22">
        <f>VLOOKUP(G22,key!$S$3:$U$6,3,FALSE)</f>
        <v>0.9</v>
      </c>
      <c r="Z22" s="113"/>
      <c r="AA22" s="113" t="s">
        <v>4151</v>
      </c>
      <c r="AB22" s="113" t="s">
        <v>1649</v>
      </c>
      <c r="AC22" s="113">
        <v>1975</v>
      </c>
      <c r="AD22" s="113" t="s">
        <v>103</v>
      </c>
      <c r="AE22" s="113" t="s">
        <v>1657</v>
      </c>
      <c r="AF22" s="113">
        <v>495</v>
      </c>
      <c r="AG22" s="113">
        <v>4.4999999999999998E-2</v>
      </c>
      <c r="AH22" s="113">
        <v>-12.4</v>
      </c>
      <c r="AI22" s="113">
        <v>500</v>
      </c>
      <c r="AJ22" s="113">
        <v>4.3999999999999997E-2</v>
      </c>
    </row>
    <row r="23" spans="1:36" x14ac:dyDescent="0.25">
      <c r="A23" t="str">
        <f t="shared" si="6"/>
        <v>CFLSFm1975CZ05rDXGF</v>
      </c>
      <c r="B23" t="s">
        <v>118</v>
      </c>
      <c r="C23" t="s">
        <v>45</v>
      </c>
      <c r="D23" t="s">
        <v>1649</v>
      </c>
      <c r="E23">
        <v>1975</v>
      </c>
      <c r="F23" t="s">
        <v>104</v>
      </c>
      <c r="G23" t="s">
        <v>1658</v>
      </c>
      <c r="H23">
        <f t="shared" si="1"/>
        <v>1</v>
      </c>
      <c r="I23" s="113">
        <f t="shared" si="5"/>
        <v>2</v>
      </c>
      <c r="J23">
        <f t="shared" si="2"/>
        <v>-3.4130000000000001E-2</v>
      </c>
      <c r="M23" s="113">
        <v>495</v>
      </c>
      <c r="N23" s="113">
        <v>9.0999999999999998E-2</v>
      </c>
      <c r="O23" s="113">
        <v>-20.3</v>
      </c>
      <c r="P23" s="113">
        <v>500</v>
      </c>
      <c r="Q23" s="113">
        <v>4.3999999999999997E-2</v>
      </c>
      <c r="S23" t="b">
        <v>0</v>
      </c>
      <c r="T23" t="b">
        <f>VLOOKUP(G23,key!$S$3:$T$12,2,FALSE)</f>
        <v>0</v>
      </c>
      <c r="U23">
        <f t="shared" si="3"/>
        <v>1</v>
      </c>
      <c r="V23" s="31">
        <f t="shared" si="7"/>
        <v>-3.4130000000000001E-2</v>
      </c>
      <c r="W23">
        <f>VLOOKUP(G23,key!$S$3:$U$6,3,FALSE)</f>
        <v>1</v>
      </c>
      <c r="Z23" s="113"/>
      <c r="AA23" s="113" t="s">
        <v>4151</v>
      </c>
      <c r="AB23" s="113" t="s">
        <v>1649</v>
      </c>
      <c r="AC23" s="113">
        <v>1975</v>
      </c>
      <c r="AD23" s="113" t="s">
        <v>104</v>
      </c>
      <c r="AE23" s="113" t="s">
        <v>1658</v>
      </c>
      <c r="AF23" s="113">
        <v>495</v>
      </c>
      <c r="AG23" s="113">
        <v>9.0999999999999998E-2</v>
      </c>
      <c r="AH23" s="113">
        <v>-20.3</v>
      </c>
      <c r="AI23" s="113">
        <v>500</v>
      </c>
      <c r="AJ23" s="113">
        <v>4.3999999999999997E-2</v>
      </c>
    </row>
    <row r="24" spans="1:36" x14ac:dyDescent="0.25">
      <c r="A24" t="str">
        <f t="shared" si="6"/>
        <v>CFLSFm1975CZ05rDXHP</v>
      </c>
      <c r="B24" t="s">
        <v>118</v>
      </c>
      <c r="C24" t="s">
        <v>45</v>
      </c>
      <c r="D24" t="s">
        <v>1649</v>
      </c>
      <c r="E24">
        <v>1975</v>
      </c>
      <c r="F24" t="s">
        <v>104</v>
      </c>
      <c r="G24" t="s">
        <v>1659</v>
      </c>
      <c r="H24">
        <f t="shared" si="1"/>
        <v>0.69399999999999995</v>
      </c>
      <c r="I24" s="113">
        <f t="shared" si="5"/>
        <v>2</v>
      </c>
      <c r="J24">
        <f t="shared" si="2"/>
        <v>0</v>
      </c>
      <c r="M24" s="113">
        <v>347</v>
      </c>
      <c r="N24" s="113">
        <v>8.8999999999999996E-2</v>
      </c>
      <c r="O24" s="113">
        <v>0</v>
      </c>
      <c r="P24" s="113">
        <v>500</v>
      </c>
      <c r="Q24" s="113">
        <v>4.3999999999999997E-2</v>
      </c>
      <c r="S24" t="b">
        <v>0</v>
      </c>
      <c r="T24" t="b">
        <f>VLOOKUP(G24,key!$S$3:$T$12,2,FALSE)</f>
        <v>1</v>
      </c>
      <c r="U24">
        <f t="shared" si="3"/>
        <v>1</v>
      </c>
      <c r="V24" s="31">
        <f t="shared" si="7"/>
        <v>0</v>
      </c>
      <c r="W24">
        <f>VLOOKUP(G24,key!$S$3:$U$6,3,FALSE)</f>
        <v>0.5</v>
      </c>
      <c r="Z24" s="113"/>
      <c r="AA24" s="113" t="s">
        <v>4151</v>
      </c>
      <c r="AB24" s="113" t="s">
        <v>1649</v>
      </c>
      <c r="AC24" s="113">
        <v>1975</v>
      </c>
      <c r="AD24" s="113" t="s">
        <v>104</v>
      </c>
      <c r="AE24" s="113" t="s">
        <v>1659</v>
      </c>
      <c r="AF24" s="113">
        <v>347</v>
      </c>
      <c r="AG24" s="113">
        <v>8.8999999999999996E-2</v>
      </c>
      <c r="AH24" s="113">
        <v>0</v>
      </c>
      <c r="AI24" s="113">
        <v>500</v>
      </c>
      <c r="AJ24" s="113">
        <v>4.3999999999999997E-2</v>
      </c>
    </row>
    <row r="25" spans="1:36" x14ac:dyDescent="0.25">
      <c r="A25" t="str">
        <f t="shared" si="6"/>
        <v>CFLSFm1975CZ05rNCEH</v>
      </c>
      <c r="B25" t="s">
        <v>118</v>
      </c>
      <c r="C25" t="s">
        <v>45</v>
      </c>
      <c r="D25" t="s">
        <v>1649</v>
      </c>
      <c r="E25">
        <v>1975</v>
      </c>
      <c r="F25" t="s">
        <v>104</v>
      </c>
      <c r="G25" t="s">
        <v>1656</v>
      </c>
      <c r="H25">
        <f t="shared" si="1"/>
        <v>0.432</v>
      </c>
      <c r="I25" s="113">
        <f t="shared" si="5"/>
        <v>1</v>
      </c>
      <c r="J25">
        <f t="shared" si="2"/>
        <v>0</v>
      </c>
      <c r="M25" s="113">
        <v>216</v>
      </c>
      <c r="N25" s="113">
        <v>4.3999999999999997E-2</v>
      </c>
      <c r="O25" s="113">
        <v>0</v>
      </c>
      <c r="P25" s="113">
        <v>500</v>
      </c>
      <c r="Q25" s="113">
        <v>4.3999999999999997E-2</v>
      </c>
      <c r="S25" t="b">
        <v>0</v>
      </c>
      <c r="T25" t="b">
        <f>VLOOKUP(G25,key!$S$3:$T$12,2,FALSE)</f>
        <v>1</v>
      </c>
      <c r="U25">
        <f t="shared" si="3"/>
        <v>1</v>
      </c>
      <c r="V25" s="31">
        <f t="shared" si="7"/>
        <v>0</v>
      </c>
      <c r="W25">
        <f>VLOOKUP(G25,key!$S$3:$U$6,3,FALSE)</f>
        <v>0.25</v>
      </c>
      <c r="Z25" s="113"/>
      <c r="AA25" s="113" t="s">
        <v>4151</v>
      </c>
      <c r="AB25" s="113" t="s">
        <v>1649</v>
      </c>
      <c r="AC25" s="113">
        <v>1975</v>
      </c>
      <c r="AD25" s="113" t="s">
        <v>104</v>
      </c>
      <c r="AE25" s="113" t="s">
        <v>1656</v>
      </c>
      <c r="AF25" s="113">
        <v>216</v>
      </c>
      <c r="AG25" s="113">
        <v>4.3999999999999997E-2</v>
      </c>
      <c r="AH25" s="113">
        <v>0</v>
      </c>
      <c r="AI25" s="113">
        <v>500</v>
      </c>
      <c r="AJ25" s="113">
        <v>4.3999999999999997E-2</v>
      </c>
    </row>
    <row r="26" spans="1:36" x14ac:dyDescent="0.25">
      <c r="A26" t="str">
        <f t="shared" si="6"/>
        <v>CFLSFm1975CZ05rNCGF</v>
      </c>
      <c r="B26" t="s">
        <v>118</v>
      </c>
      <c r="C26" t="s">
        <v>45</v>
      </c>
      <c r="D26" t="s">
        <v>1649</v>
      </c>
      <c r="E26">
        <v>1975</v>
      </c>
      <c r="F26" t="s">
        <v>104</v>
      </c>
      <c r="G26" t="s">
        <v>1657</v>
      </c>
      <c r="H26">
        <f t="shared" si="1"/>
        <v>0.97799999999999998</v>
      </c>
      <c r="I26" s="113">
        <f t="shared" si="5"/>
        <v>1</v>
      </c>
      <c r="J26">
        <f t="shared" si="2"/>
        <v>-3.4130000000000001E-2</v>
      </c>
      <c r="M26" s="113">
        <v>489</v>
      </c>
      <c r="N26" s="113">
        <v>4.3999999999999997E-2</v>
      </c>
      <c r="O26" s="113">
        <v>-20.399999999999999</v>
      </c>
      <c r="P26" s="113">
        <v>500</v>
      </c>
      <c r="Q26" s="113">
        <v>4.3999999999999997E-2</v>
      </c>
      <c r="S26" t="b">
        <v>0</v>
      </c>
      <c r="T26" t="b">
        <f>VLOOKUP(G26,key!$S$3:$T$12,2,FALSE)</f>
        <v>0</v>
      </c>
      <c r="U26">
        <f t="shared" si="3"/>
        <v>1</v>
      </c>
      <c r="V26" s="31">
        <f t="shared" si="7"/>
        <v>-3.4130000000000001E-2</v>
      </c>
      <c r="W26">
        <f>VLOOKUP(G26,key!$S$3:$U$6,3,FALSE)</f>
        <v>0.9</v>
      </c>
      <c r="Z26" s="113"/>
      <c r="AA26" s="113" t="s">
        <v>4151</v>
      </c>
      <c r="AB26" s="113" t="s">
        <v>1649</v>
      </c>
      <c r="AC26" s="113">
        <v>1975</v>
      </c>
      <c r="AD26" s="113" t="s">
        <v>104</v>
      </c>
      <c r="AE26" s="113" t="s">
        <v>1657</v>
      </c>
      <c r="AF26" s="113">
        <v>489</v>
      </c>
      <c r="AG26" s="113">
        <v>4.3999999999999997E-2</v>
      </c>
      <c r="AH26" s="113">
        <v>-20.399999999999999</v>
      </c>
      <c r="AI26" s="113">
        <v>500</v>
      </c>
      <c r="AJ26" s="113">
        <v>4.3999999999999997E-2</v>
      </c>
    </row>
    <row r="27" spans="1:36" x14ac:dyDescent="0.25">
      <c r="A27" t="str">
        <f t="shared" si="6"/>
        <v>CFLSFm1975CZ06rDXGF</v>
      </c>
      <c r="B27" t="s">
        <v>118</v>
      </c>
      <c r="C27" t="s">
        <v>45</v>
      </c>
      <c r="D27" t="s">
        <v>1649</v>
      </c>
      <c r="E27">
        <v>1975</v>
      </c>
      <c r="F27" t="s">
        <v>105</v>
      </c>
      <c r="G27" t="s">
        <v>1658</v>
      </c>
      <c r="H27">
        <f t="shared" si="1"/>
        <v>1.0680000000000001</v>
      </c>
      <c r="I27" s="113">
        <f t="shared" si="5"/>
        <v>1.9772727272727273</v>
      </c>
      <c r="J27">
        <f t="shared" si="2"/>
        <v>-2.2200000000000001E-2</v>
      </c>
      <c r="M27" s="113">
        <v>534</v>
      </c>
      <c r="N27" s="113">
        <v>8.6999999999999994E-2</v>
      </c>
      <c r="O27" s="113">
        <v>-11.1</v>
      </c>
      <c r="P27" s="113">
        <v>500</v>
      </c>
      <c r="Q27" s="113">
        <v>4.3999999999999997E-2</v>
      </c>
      <c r="S27" t="b">
        <v>0</v>
      </c>
      <c r="T27" t="b">
        <f>VLOOKUP(G27,key!$S$3:$T$12,2,FALSE)</f>
        <v>0</v>
      </c>
      <c r="U27">
        <f t="shared" si="3"/>
        <v>1</v>
      </c>
      <c r="V27" s="31">
        <f t="shared" si="7"/>
        <v>-2.2200000000000001E-2</v>
      </c>
      <c r="W27">
        <f>VLOOKUP(G27,key!$S$3:$U$6,3,FALSE)</f>
        <v>1</v>
      </c>
      <c r="Z27" s="113"/>
      <c r="AA27" s="113" t="s">
        <v>4151</v>
      </c>
      <c r="AB27" s="113" t="s">
        <v>1649</v>
      </c>
      <c r="AC27" s="113">
        <v>1975</v>
      </c>
      <c r="AD27" s="113" t="s">
        <v>105</v>
      </c>
      <c r="AE27" s="113" t="s">
        <v>1658</v>
      </c>
      <c r="AF27" s="113">
        <v>534</v>
      </c>
      <c r="AG27" s="113">
        <v>8.6999999999999994E-2</v>
      </c>
      <c r="AH27" s="113">
        <v>-11.1</v>
      </c>
      <c r="AI27" s="113">
        <v>500</v>
      </c>
      <c r="AJ27" s="113">
        <v>4.3999999999999997E-2</v>
      </c>
    </row>
    <row r="28" spans="1:36" x14ac:dyDescent="0.25">
      <c r="A28" t="str">
        <f t="shared" si="6"/>
        <v>CFLSFm1975CZ06rDXHP</v>
      </c>
      <c r="B28" t="s">
        <v>118</v>
      </c>
      <c r="C28" t="s">
        <v>45</v>
      </c>
      <c r="D28" t="s">
        <v>1649</v>
      </c>
      <c r="E28">
        <v>1975</v>
      </c>
      <c r="F28" t="s">
        <v>105</v>
      </c>
      <c r="G28" t="s">
        <v>1659</v>
      </c>
      <c r="H28">
        <f t="shared" si="1"/>
        <v>0.91</v>
      </c>
      <c r="I28" s="113">
        <f t="shared" si="5"/>
        <v>1.9545454545454546</v>
      </c>
      <c r="J28">
        <f t="shared" si="2"/>
        <v>0</v>
      </c>
      <c r="M28" s="113">
        <v>455</v>
      </c>
      <c r="N28" s="113">
        <v>8.5999999999999993E-2</v>
      </c>
      <c r="O28" s="113">
        <v>0</v>
      </c>
      <c r="P28" s="113">
        <v>500</v>
      </c>
      <c r="Q28" s="113">
        <v>4.3999999999999997E-2</v>
      </c>
      <c r="S28" t="b">
        <v>0</v>
      </c>
      <c r="T28" t="b">
        <f>VLOOKUP(G28,key!$S$3:$T$12,2,FALSE)</f>
        <v>1</v>
      </c>
      <c r="U28">
        <f t="shared" si="3"/>
        <v>1</v>
      </c>
      <c r="V28" s="31">
        <f t="shared" si="7"/>
        <v>0</v>
      </c>
      <c r="W28">
        <f>VLOOKUP(G28,key!$S$3:$U$6,3,FALSE)</f>
        <v>0.5</v>
      </c>
      <c r="Z28" s="113"/>
      <c r="AA28" s="113" t="s">
        <v>4151</v>
      </c>
      <c r="AB28" s="113" t="s">
        <v>1649</v>
      </c>
      <c r="AC28" s="113">
        <v>1975</v>
      </c>
      <c r="AD28" s="113" t="s">
        <v>105</v>
      </c>
      <c r="AE28" s="113" t="s">
        <v>1659</v>
      </c>
      <c r="AF28" s="113">
        <v>455</v>
      </c>
      <c r="AG28" s="113">
        <v>8.5999999999999993E-2</v>
      </c>
      <c r="AH28" s="113">
        <v>0</v>
      </c>
      <c r="AI28" s="113">
        <v>500</v>
      </c>
      <c r="AJ28" s="113">
        <v>4.3999999999999997E-2</v>
      </c>
    </row>
    <row r="29" spans="1:36" x14ac:dyDescent="0.25">
      <c r="A29" t="str">
        <f t="shared" si="6"/>
        <v>CFLSFm1975CZ06rNCEH</v>
      </c>
      <c r="B29" t="s">
        <v>118</v>
      </c>
      <c r="C29" t="s">
        <v>45</v>
      </c>
      <c r="D29" t="s">
        <v>1649</v>
      </c>
      <c r="E29">
        <v>1975</v>
      </c>
      <c r="F29" t="s">
        <v>105</v>
      </c>
      <c r="G29" t="s">
        <v>1656</v>
      </c>
      <c r="H29">
        <f t="shared" si="1"/>
        <v>0.7</v>
      </c>
      <c r="I29" s="113">
        <f t="shared" si="5"/>
        <v>1</v>
      </c>
      <c r="J29">
        <f t="shared" si="2"/>
        <v>0</v>
      </c>
      <c r="M29" s="113">
        <v>350</v>
      </c>
      <c r="N29" s="113">
        <v>4.3999999999999997E-2</v>
      </c>
      <c r="O29" s="113">
        <v>0</v>
      </c>
      <c r="P29" s="113">
        <v>500</v>
      </c>
      <c r="Q29" s="113">
        <v>4.3999999999999997E-2</v>
      </c>
      <c r="S29" t="b">
        <v>0</v>
      </c>
      <c r="T29" t="b">
        <f>VLOOKUP(G29,key!$S$3:$T$12,2,FALSE)</f>
        <v>1</v>
      </c>
      <c r="U29">
        <f t="shared" si="3"/>
        <v>1</v>
      </c>
      <c r="V29" s="31">
        <f t="shared" si="7"/>
        <v>0</v>
      </c>
      <c r="W29">
        <f>VLOOKUP(G29,key!$S$3:$U$6,3,FALSE)</f>
        <v>0.25</v>
      </c>
      <c r="Z29" s="113"/>
      <c r="AA29" s="113" t="s">
        <v>4151</v>
      </c>
      <c r="AB29" s="113" t="s">
        <v>1649</v>
      </c>
      <c r="AC29" s="113">
        <v>1975</v>
      </c>
      <c r="AD29" s="113" t="s">
        <v>105</v>
      </c>
      <c r="AE29" s="113" t="s">
        <v>1656</v>
      </c>
      <c r="AF29" s="113">
        <v>350</v>
      </c>
      <c r="AG29" s="113">
        <v>4.3999999999999997E-2</v>
      </c>
      <c r="AH29" s="113">
        <v>0</v>
      </c>
      <c r="AI29" s="113">
        <v>500</v>
      </c>
      <c r="AJ29" s="113">
        <v>4.3999999999999997E-2</v>
      </c>
    </row>
    <row r="30" spans="1:36" x14ac:dyDescent="0.25">
      <c r="A30" t="str">
        <f t="shared" si="6"/>
        <v>CFLSFm1975CZ06rNCGF</v>
      </c>
      <c r="B30" t="s">
        <v>118</v>
      </c>
      <c r="C30" t="s">
        <v>45</v>
      </c>
      <c r="D30" t="s">
        <v>1649</v>
      </c>
      <c r="E30">
        <v>1975</v>
      </c>
      <c r="F30" t="s">
        <v>105</v>
      </c>
      <c r="G30" t="s">
        <v>1657</v>
      </c>
      <c r="H30">
        <f t="shared" si="1"/>
        <v>0.99199999999999999</v>
      </c>
      <c r="I30" s="113">
        <f t="shared" si="5"/>
        <v>1</v>
      </c>
      <c r="J30">
        <f t="shared" si="2"/>
        <v>-2.24E-2</v>
      </c>
      <c r="M30" s="113">
        <v>496</v>
      </c>
      <c r="N30" s="113">
        <v>4.3999999999999997E-2</v>
      </c>
      <c r="O30" s="113">
        <v>-11.2</v>
      </c>
      <c r="P30" s="113">
        <v>500</v>
      </c>
      <c r="Q30" s="113">
        <v>4.3999999999999997E-2</v>
      </c>
      <c r="S30" t="b">
        <v>0</v>
      </c>
      <c r="T30" t="b">
        <f>VLOOKUP(G30,key!$S$3:$T$12,2,FALSE)</f>
        <v>0</v>
      </c>
      <c r="U30">
        <f t="shared" si="3"/>
        <v>1</v>
      </c>
      <c r="V30" s="31">
        <f t="shared" si="7"/>
        <v>-2.24E-2</v>
      </c>
      <c r="W30">
        <f>VLOOKUP(G30,key!$S$3:$U$6,3,FALSE)</f>
        <v>0.9</v>
      </c>
      <c r="Z30" s="113"/>
      <c r="AA30" s="113" t="s">
        <v>4151</v>
      </c>
      <c r="AB30" s="113" t="s">
        <v>1649</v>
      </c>
      <c r="AC30" s="113">
        <v>1975</v>
      </c>
      <c r="AD30" s="113" t="s">
        <v>105</v>
      </c>
      <c r="AE30" s="113" t="s">
        <v>1657</v>
      </c>
      <c r="AF30" s="113">
        <v>496</v>
      </c>
      <c r="AG30" s="113">
        <v>4.3999999999999997E-2</v>
      </c>
      <c r="AH30" s="113">
        <v>-11.2</v>
      </c>
      <c r="AI30" s="113">
        <v>500</v>
      </c>
      <c r="AJ30" s="113">
        <v>4.3999999999999997E-2</v>
      </c>
    </row>
    <row r="31" spans="1:36" x14ac:dyDescent="0.25">
      <c r="A31" t="str">
        <f t="shared" si="6"/>
        <v>CFLSFm1975CZ07rDXGF</v>
      </c>
      <c r="B31" t="s">
        <v>118</v>
      </c>
      <c r="C31" t="s">
        <v>45</v>
      </c>
      <c r="D31" t="s">
        <v>1649</v>
      </c>
      <c r="E31">
        <v>1975</v>
      </c>
      <c r="F31" t="s">
        <v>106</v>
      </c>
      <c r="G31" t="s">
        <v>1658</v>
      </c>
      <c r="H31">
        <f t="shared" si="1"/>
        <v>1.0680000000000001</v>
      </c>
      <c r="I31" s="113">
        <f t="shared" si="5"/>
        <v>1.9318181818181821</v>
      </c>
      <c r="J31">
        <f t="shared" si="2"/>
        <v>-2.2200000000000001E-2</v>
      </c>
      <c r="M31" s="113">
        <v>534</v>
      </c>
      <c r="N31" s="113">
        <v>8.5000000000000006E-2</v>
      </c>
      <c r="O31" s="113">
        <v>-11.1</v>
      </c>
      <c r="P31" s="113">
        <v>500</v>
      </c>
      <c r="Q31" s="113">
        <v>4.3999999999999997E-2</v>
      </c>
      <c r="S31" t="b">
        <v>0</v>
      </c>
      <c r="T31" t="b">
        <f>VLOOKUP(G31,key!$S$3:$T$12,2,FALSE)</f>
        <v>0</v>
      </c>
      <c r="U31">
        <f t="shared" si="3"/>
        <v>1</v>
      </c>
      <c r="V31" s="31">
        <f t="shared" si="7"/>
        <v>-2.2200000000000001E-2</v>
      </c>
      <c r="W31">
        <f>VLOOKUP(G31,key!$S$3:$U$6,3,FALSE)</f>
        <v>1</v>
      </c>
      <c r="Z31" s="113"/>
      <c r="AA31" s="113" t="s">
        <v>4151</v>
      </c>
      <c r="AB31" s="113" t="s">
        <v>1649</v>
      </c>
      <c r="AC31" s="113">
        <v>1975</v>
      </c>
      <c r="AD31" s="113" t="s">
        <v>106</v>
      </c>
      <c r="AE31" s="113" t="s">
        <v>1658</v>
      </c>
      <c r="AF31" s="113">
        <v>534</v>
      </c>
      <c r="AG31" s="113">
        <v>8.5000000000000006E-2</v>
      </c>
      <c r="AH31" s="113">
        <v>-11.1</v>
      </c>
      <c r="AI31" s="113">
        <v>500</v>
      </c>
      <c r="AJ31" s="113">
        <v>4.3999999999999997E-2</v>
      </c>
    </row>
    <row r="32" spans="1:36" x14ac:dyDescent="0.25">
      <c r="A32" t="str">
        <f t="shared" si="6"/>
        <v>CFLSFm1975CZ07rDXHP</v>
      </c>
      <c r="B32" t="s">
        <v>118</v>
      </c>
      <c r="C32" t="s">
        <v>45</v>
      </c>
      <c r="D32" t="s">
        <v>1649</v>
      </c>
      <c r="E32">
        <v>1975</v>
      </c>
      <c r="F32" t="s">
        <v>106</v>
      </c>
      <c r="G32" t="s">
        <v>1659</v>
      </c>
      <c r="H32">
        <f t="shared" si="1"/>
        <v>0.92200000000000004</v>
      </c>
      <c r="I32" s="113">
        <f t="shared" si="5"/>
        <v>1.9772727272727273</v>
      </c>
      <c r="J32">
        <f t="shared" si="2"/>
        <v>0</v>
      </c>
      <c r="M32" s="113">
        <v>461</v>
      </c>
      <c r="N32" s="113">
        <v>8.6999999999999994E-2</v>
      </c>
      <c r="O32" s="113">
        <v>0</v>
      </c>
      <c r="P32" s="113">
        <v>500</v>
      </c>
      <c r="Q32" s="113">
        <v>4.3999999999999997E-2</v>
      </c>
      <c r="S32" t="b">
        <v>0</v>
      </c>
      <c r="T32" t="b">
        <f>VLOOKUP(G32,key!$S$3:$T$12,2,FALSE)</f>
        <v>1</v>
      </c>
      <c r="U32">
        <f t="shared" si="3"/>
        <v>1</v>
      </c>
      <c r="V32" s="31">
        <f t="shared" si="7"/>
        <v>0</v>
      </c>
      <c r="W32">
        <f>VLOOKUP(G32,key!$S$3:$U$6,3,FALSE)</f>
        <v>0.5</v>
      </c>
      <c r="Z32" s="113"/>
      <c r="AA32" s="113" t="s">
        <v>4151</v>
      </c>
      <c r="AB32" s="113" t="s">
        <v>1649</v>
      </c>
      <c r="AC32" s="113">
        <v>1975</v>
      </c>
      <c r="AD32" s="113" t="s">
        <v>106</v>
      </c>
      <c r="AE32" s="113" t="s">
        <v>1659</v>
      </c>
      <c r="AF32" s="113">
        <v>461</v>
      </c>
      <c r="AG32" s="113">
        <v>8.6999999999999994E-2</v>
      </c>
      <c r="AH32" s="113">
        <v>0</v>
      </c>
      <c r="AI32" s="113">
        <v>500</v>
      </c>
      <c r="AJ32" s="113">
        <v>4.3999999999999997E-2</v>
      </c>
    </row>
    <row r="33" spans="1:36" x14ac:dyDescent="0.25">
      <c r="A33" t="str">
        <f t="shared" si="6"/>
        <v>CFLSFm1975CZ07rNCEH</v>
      </c>
      <c r="B33" t="s">
        <v>118</v>
      </c>
      <c r="C33" t="s">
        <v>45</v>
      </c>
      <c r="D33" t="s">
        <v>1649</v>
      </c>
      <c r="E33">
        <v>1975</v>
      </c>
      <c r="F33" t="s">
        <v>106</v>
      </c>
      <c r="G33" t="s">
        <v>1656</v>
      </c>
      <c r="H33">
        <f t="shared" si="1"/>
        <v>0.71199999999999997</v>
      </c>
      <c r="I33" s="113">
        <f t="shared" si="5"/>
        <v>1.0227272727272727</v>
      </c>
      <c r="J33">
        <f t="shared" si="2"/>
        <v>0</v>
      </c>
      <c r="M33" s="113">
        <v>356</v>
      </c>
      <c r="N33" s="113">
        <v>4.4999999999999998E-2</v>
      </c>
      <c r="O33" s="113">
        <v>0</v>
      </c>
      <c r="P33" s="113">
        <v>500</v>
      </c>
      <c r="Q33" s="113">
        <v>4.3999999999999997E-2</v>
      </c>
      <c r="S33" t="b">
        <v>0</v>
      </c>
      <c r="T33" t="b">
        <f>VLOOKUP(G33,key!$S$3:$T$12,2,FALSE)</f>
        <v>1</v>
      </c>
      <c r="U33">
        <f t="shared" si="3"/>
        <v>1</v>
      </c>
      <c r="V33" s="31">
        <f t="shared" si="7"/>
        <v>0</v>
      </c>
      <c r="W33">
        <f>VLOOKUP(G33,key!$S$3:$U$6,3,FALSE)</f>
        <v>0.25</v>
      </c>
      <c r="Z33" s="113"/>
      <c r="AA33" s="113" t="s">
        <v>4151</v>
      </c>
      <c r="AB33" s="113" t="s">
        <v>1649</v>
      </c>
      <c r="AC33" s="113">
        <v>1975</v>
      </c>
      <c r="AD33" s="113" t="s">
        <v>106</v>
      </c>
      <c r="AE33" s="113" t="s">
        <v>1656</v>
      </c>
      <c r="AF33" s="113">
        <v>356</v>
      </c>
      <c r="AG33" s="113">
        <v>4.4999999999999998E-2</v>
      </c>
      <c r="AH33" s="113">
        <v>0</v>
      </c>
      <c r="AI33" s="113">
        <v>500</v>
      </c>
      <c r="AJ33" s="113">
        <v>4.3999999999999997E-2</v>
      </c>
    </row>
    <row r="34" spans="1:36" x14ac:dyDescent="0.25">
      <c r="A34" t="str">
        <f t="shared" si="6"/>
        <v>CFLSFm1975CZ07rNCGF</v>
      </c>
      <c r="B34" t="s">
        <v>118</v>
      </c>
      <c r="C34" t="s">
        <v>45</v>
      </c>
      <c r="D34" t="s">
        <v>1649</v>
      </c>
      <c r="E34">
        <v>1975</v>
      </c>
      <c r="F34" t="s">
        <v>106</v>
      </c>
      <c r="G34" t="s">
        <v>1657</v>
      </c>
      <c r="H34">
        <f t="shared" si="1"/>
        <v>0.99</v>
      </c>
      <c r="I34" s="113">
        <f t="shared" si="5"/>
        <v>1.0227272727272727</v>
      </c>
      <c r="J34">
        <f t="shared" si="2"/>
        <v>-2.24E-2</v>
      </c>
      <c r="M34" s="113">
        <v>495</v>
      </c>
      <c r="N34" s="113">
        <v>4.4999999999999998E-2</v>
      </c>
      <c r="O34" s="113">
        <v>-11.2</v>
      </c>
      <c r="P34" s="113">
        <v>500</v>
      </c>
      <c r="Q34" s="113">
        <v>4.3999999999999997E-2</v>
      </c>
      <c r="S34" t="b">
        <v>0</v>
      </c>
      <c r="T34" t="b">
        <f>VLOOKUP(G34,key!$S$3:$T$12,2,FALSE)</f>
        <v>0</v>
      </c>
      <c r="U34">
        <f t="shared" si="3"/>
        <v>1</v>
      </c>
      <c r="V34" s="31">
        <f t="shared" si="7"/>
        <v>-2.24E-2</v>
      </c>
      <c r="W34">
        <f>VLOOKUP(G34,key!$S$3:$U$6,3,FALSE)</f>
        <v>0.9</v>
      </c>
      <c r="Z34" s="113"/>
      <c r="AA34" s="113" t="s">
        <v>4151</v>
      </c>
      <c r="AB34" s="113" t="s">
        <v>1649</v>
      </c>
      <c r="AC34" s="113">
        <v>1975</v>
      </c>
      <c r="AD34" s="113" t="s">
        <v>106</v>
      </c>
      <c r="AE34" s="113" t="s">
        <v>1657</v>
      </c>
      <c r="AF34" s="113">
        <v>495</v>
      </c>
      <c r="AG34" s="113">
        <v>4.4999999999999998E-2</v>
      </c>
      <c r="AH34" s="113">
        <v>-11.2</v>
      </c>
      <c r="AI34" s="113">
        <v>500</v>
      </c>
      <c r="AJ34" s="113">
        <v>4.3999999999999997E-2</v>
      </c>
    </row>
    <row r="35" spans="1:36" x14ac:dyDescent="0.25">
      <c r="A35" t="str">
        <f t="shared" si="6"/>
        <v>CFLSFm1975CZ08rDXGF</v>
      </c>
      <c r="B35" t="s">
        <v>118</v>
      </c>
      <c r="C35" t="s">
        <v>45</v>
      </c>
      <c r="D35" t="s">
        <v>1649</v>
      </c>
      <c r="E35">
        <v>1975</v>
      </c>
      <c r="F35" t="s">
        <v>107</v>
      </c>
      <c r="G35" t="s">
        <v>1658</v>
      </c>
      <c r="H35">
        <f t="shared" si="1"/>
        <v>1.1200000000000001</v>
      </c>
      <c r="I35" s="113">
        <f t="shared" si="5"/>
        <v>1.9090909090909094</v>
      </c>
      <c r="J35">
        <f t="shared" si="2"/>
        <v>-1.9960000000000002E-2</v>
      </c>
      <c r="M35" s="113">
        <v>560</v>
      </c>
      <c r="N35" s="113">
        <v>8.4000000000000005E-2</v>
      </c>
      <c r="O35" s="113">
        <v>-9.98</v>
      </c>
      <c r="P35" s="113">
        <v>500</v>
      </c>
      <c r="Q35" s="113">
        <v>4.3999999999999997E-2</v>
      </c>
      <c r="S35" t="b">
        <v>0</v>
      </c>
      <c r="T35" t="b">
        <f>VLOOKUP(G35,key!$S$3:$T$12,2,FALSE)</f>
        <v>0</v>
      </c>
      <c r="U35">
        <f t="shared" si="3"/>
        <v>1</v>
      </c>
      <c r="V35" s="31">
        <f t="shared" si="7"/>
        <v>-1.9960000000000002E-2</v>
      </c>
      <c r="W35">
        <f>VLOOKUP(G35,key!$S$3:$U$6,3,FALSE)</f>
        <v>1</v>
      </c>
      <c r="Z35" s="113"/>
      <c r="AA35" s="113" t="s">
        <v>4151</v>
      </c>
      <c r="AB35" s="113" t="s">
        <v>1649</v>
      </c>
      <c r="AC35" s="113">
        <v>1975</v>
      </c>
      <c r="AD35" s="113" t="s">
        <v>107</v>
      </c>
      <c r="AE35" s="113" t="s">
        <v>1658</v>
      </c>
      <c r="AF35" s="113">
        <v>560</v>
      </c>
      <c r="AG35" s="113">
        <v>8.4000000000000005E-2</v>
      </c>
      <c r="AH35" s="113">
        <v>-9.98</v>
      </c>
      <c r="AI35" s="113">
        <v>500</v>
      </c>
      <c r="AJ35" s="113">
        <v>4.3999999999999997E-2</v>
      </c>
    </row>
    <row r="36" spans="1:36" x14ac:dyDescent="0.25">
      <c r="A36" t="str">
        <f t="shared" si="6"/>
        <v>CFLSFm1975CZ08rDXHP</v>
      </c>
      <c r="B36" t="s">
        <v>118</v>
      </c>
      <c r="C36" t="s">
        <v>45</v>
      </c>
      <c r="D36" t="s">
        <v>1649</v>
      </c>
      <c r="E36">
        <v>1975</v>
      </c>
      <c r="F36" t="s">
        <v>107</v>
      </c>
      <c r="G36" t="s">
        <v>1659</v>
      </c>
      <c r="H36">
        <f t="shared" si="1"/>
        <v>0.99</v>
      </c>
      <c r="I36" s="113">
        <f t="shared" si="5"/>
        <v>2</v>
      </c>
      <c r="J36">
        <f t="shared" si="2"/>
        <v>0</v>
      </c>
      <c r="M36" s="113">
        <v>495</v>
      </c>
      <c r="N36" s="113">
        <v>9.2999999999999999E-2</v>
      </c>
      <c r="O36" s="113">
        <v>0</v>
      </c>
      <c r="P36" s="113">
        <v>500</v>
      </c>
      <c r="Q36" s="113">
        <v>4.3999999999999997E-2</v>
      </c>
      <c r="S36" t="b">
        <v>0</v>
      </c>
      <c r="T36" t="b">
        <f>VLOOKUP(G36,key!$S$3:$T$12,2,FALSE)</f>
        <v>1</v>
      </c>
      <c r="U36">
        <f t="shared" si="3"/>
        <v>1</v>
      </c>
      <c r="V36" s="31">
        <f t="shared" si="7"/>
        <v>0</v>
      </c>
      <c r="W36">
        <f>VLOOKUP(G36,key!$S$3:$U$6,3,FALSE)</f>
        <v>0.5</v>
      </c>
      <c r="Z36" s="113"/>
      <c r="AA36" s="113" t="s">
        <v>4151</v>
      </c>
      <c r="AB36" s="113" t="s">
        <v>1649</v>
      </c>
      <c r="AC36" s="113">
        <v>1975</v>
      </c>
      <c r="AD36" s="113" t="s">
        <v>107</v>
      </c>
      <c r="AE36" s="113" t="s">
        <v>1659</v>
      </c>
      <c r="AF36" s="113">
        <v>495</v>
      </c>
      <c r="AG36" s="113">
        <v>9.2999999999999999E-2</v>
      </c>
      <c r="AH36" s="113">
        <v>0</v>
      </c>
      <c r="AI36" s="113">
        <v>500</v>
      </c>
      <c r="AJ36" s="113">
        <v>4.3999999999999997E-2</v>
      </c>
    </row>
    <row r="37" spans="1:36" x14ac:dyDescent="0.25">
      <c r="A37" t="str">
        <f t="shared" si="6"/>
        <v>CFLSFm1975CZ08rNCEH</v>
      </c>
      <c r="B37" t="s">
        <v>118</v>
      </c>
      <c r="C37" t="s">
        <v>45</v>
      </c>
      <c r="D37" t="s">
        <v>1649</v>
      </c>
      <c r="E37">
        <v>1975</v>
      </c>
      <c r="F37" t="s">
        <v>107</v>
      </c>
      <c r="G37" t="s">
        <v>1656</v>
      </c>
      <c r="H37">
        <f t="shared" si="1"/>
        <v>0.74</v>
      </c>
      <c r="I37" s="113">
        <f t="shared" si="5"/>
        <v>1.0227272727272727</v>
      </c>
      <c r="J37">
        <f t="shared" si="2"/>
        <v>0</v>
      </c>
      <c r="M37" s="113">
        <v>370</v>
      </c>
      <c r="N37" s="113">
        <v>4.4999999999999998E-2</v>
      </c>
      <c r="O37" s="113">
        <v>0</v>
      </c>
      <c r="P37" s="113">
        <v>500</v>
      </c>
      <c r="Q37" s="113">
        <v>4.3999999999999997E-2</v>
      </c>
      <c r="S37" t="b">
        <v>0</v>
      </c>
      <c r="T37" t="b">
        <f>VLOOKUP(G37,key!$S$3:$T$12,2,FALSE)</f>
        <v>1</v>
      </c>
      <c r="U37">
        <f t="shared" si="3"/>
        <v>1</v>
      </c>
      <c r="V37" s="31">
        <f t="shared" si="7"/>
        <v>0</v>
      </c>
      <c r="W37">
        <f>VLOOKUP(G37,key!$S$3:$U$6,3,FALSE)</f>
        <v>0.25</v>
      </c>
      <c r="Z37" s="113"/>
      <c r="AA37" s="113" t="s">
        <v>4151</v>
      </c>
      <c r="AB37" s="113" t="s">
        <v>1649</v>
      </c>
      <c r="AC37" s="113">
        <v>1975</v>
      </c>
      <c r="AD37" s="113" t="s">
        <v>107</v>
      </c>
      <c r="AE37" s="113" t="s">
        <v>1656</v>
      </c>
      <c r="AF37" s="113">
        <v>370</v>
      </c>
      <c r="AG37" s="113">
        <v>4.4999999999999998E-2</v>
      </c>
      <c r="AH37" s="113">
        <v>0</v>
      </c>
      <c r="AI37" s="113">
        <v>500</v>
      </c>
      <c r="AJ37" s="113">
        <v>4.3999999999999997E-2</v>
      </c>
    </row>
    <row r="38" spans="1:36" x14ac:dyDescent="0.25">
      <c r="A38" t="str">
        <f t="shared" si="6"/>
        <v>CFLSFm1975CZ08rNCGF</v>
      </c>
      <c r="B38" t="s">
        <v>118</v>
      </c>
      <c r="C38" t="s">
        <v>45</v>
      </c>
      <c r="D38" t="s">
        <v>1649</v>
      </c>
      <c r="E38">
        <v>1975</v>
      </c>
      <c r="F38" t="s">
        <v>107</v>
      </c>
      <c r="G38" t="s">
        <v>1657</v>
      </c>
      <c r="H38">
        <f t="shared" si="1"/>
        <v>0.99399999999999999</v>
      </c>
      <c r="I38" s="113">
        <f t="shared" si="5"/>
        <v>1.0227272727272727</v>
      </c>
      <c r="J38">
        <f t="shared" si="2"/>
        <v>-2.0199999999999999E-2</v>
      </c>
      <c r="M38" s="113">
        <v>497</v>
      </c>
      <c r="N38" s="113">
        <v>4.4999999999999998E-2</v>
      </c>
      <c r="O38" s="113">
        <v>-10.1</v>
      </c>
      <c r="P38" s="113">
        <v>500</v>
      </c>
      <c r="Q38" s="113">
        <v>4.3999999999999997E-2</v>
      </c>
      <c r="S38" t="b">
        <v>0</v>
      </c>
      <c r="T38" t="b">
        <f>VLOOKUP(G38,key!$S$3:$T$12,2,FALSE)</f>
        <v>0</v>
      </c>
      <c r="U38">
        <f t="shared" si="3"/>
        <v>1</v>
      </c>
      <c r="V38" s="31">
        <f t="shared" si="7"/>
        <v>-2.0199999999999999E-2</v>
      </c>
      <c r="W38">
        <f>VLOOKUP(G38,key!$S$3:$U$6,3,FALSE)</f>
        <v>0.9</v>
      </c>
      <c r="Z38" s="113"/>
      <c r="AA38" s="113" t="s">
        <v>4151</v>
      </c>
      <c r="AB38" s="113" t="s">
        <v>1649</v>
      </c>
      <c r="AC38" s="113">
        <v>1975</v>
      </c>
      <c r="AD38" s="113" t="s">
        <v>107</v>
      </c>
      <c r="AE38" s="113" t="s">
        <v>1657</v>
      </c>
      <c r="AF38" s="113">
        <v>497</v>
      </c>
      <c r="AG38" s="113">
        <v>4.4999999999999998E-2</v>
      </c>
      <c r="AH38" s="113">
        <v>-10.1</v>
      </c>
      <c r="AI38" s="113">
        <v>500</v>
      </c>
      <c r="AJ38" s="113">
        <v>4.3999999999999997E-2</v>
      </c>
    </row>
    <row r="39" spans="1:36" x14ac:dyDescent="0.25">
      <c r="A39" t="str">
        <f t="shared" si="6"/>
        <v>CFLSFm1975CZ09rDXGF</v>
      </c>
      <c r="B39" t="s">
        <v>118</v>
      </c>
      <c r="C39" t="s">
        <v>45</v>
      </c>
      <c r="D39" t="s">
        <v>1649</v>
      </c>
      <c r="E39">
        <v>1975</v>
      </c>
      <c r="F39" t="s">
        <v>108</v>
      </c>
      <c r="G39" t="s">
        <v>1658</v>
      </c>
      <c r="H39">
        <f t="shared" si="1"/>
        <v>1.1299999999999999</v>
      </c>
      <c r="I39" s="113">
        <f t="shared" si="5"/>
        <v>1.5555555555555558</v>
      </c>
      <c r="J39">
        <f t="shared" si="2"/>
        <v>-2.2200000000000001E-2</v>
      </c>
      <c r="M39" s="113">
        <v>565</v>
      </c>
      <c r="N39" s="113">
        <v>7.0000000000000007E-2</v>
      </c>
      <c r="O39" s="113">
        <v>-11.1</v>
      </c>
      <c r="P39" s="113">
        <v>500</v>
      </c>
      <c r="Q39" s="113">
        <v>4.4999999999999998E-2</v>
      </c>
      <c r="S39" t="b">
        <v>0</v>
      </c>
      <c r="T39" t="b">
        <f>VLOOKUP(G39,key!$S$3:$T$12,2,FALSE)</f>
        <v>0</v>
      </c>
      <c r="U39">
        <f t="shared" si="3"/>
        <v>1</v>
      </c>
      <c r="V39" s="31">
        <f t="shared" si="7"/>
        <v>-2.2200000000000001E-2</v>
      </c>
      <c r="W39">
        <f>VLOOKUP(G39,key!$S$3:$U$6,3,FALSE)</f>
        <v>1</v>
      </c>
      <c r="Z39" s="113"/>
      <c r="AA39" s="113" t="s">
        <v>4151</v>
      </c>
      <c r="AB39" s="113" t="s">
        <v>1649</v>
      </c>
      <c r="AC39" s="113">
        <v>1975</v>
      </c>
      <c r="AD39" s="113" t="s">
        <v>108</v>
      </c>
      <c r="AE39" s="113" t="s">
        <v>1658</v>
      </c>
      <c r="AF39" s="113">
        <v>565</v>
      </c>
      <c r="AG39" s="113">
        <v>7.0000000000000007E-2</v>
      </c>
      <c r="AH39" s="113">
        <v>-11.1</v>
      </c>
      <c r="AI39" s="113">
        <v>500</v>
      </c>
      <c r="AJ39" s="113">
        <v>4.4999999999999998E-2</v>
      </c>
    </row>
    <row r="40" spans="1:36" x14ac:dyDescent="0.25">
      <c r="A40" t="str">
        <f t="shared" si="6"/>
        <v>CFLSFm1975CZ09rDXHP</v>
      </c>
      <c r="B40" t="s">
        <v>118</v>
      </c>
      <c r="C40" t="s">
        <v>45</v>
      </c>
      <c r="D40" t="s">
        <v>1649</v>
      </c>
      <c r="E40">
        <v>1975</v>
      </c>
      <c r="F40" t="s">
        <v>108</v>
      </c>
      <c r="G40" t="s">
        <v>1659</v>
      </c>
      <c r="H40">
        <f t="shared" si="1"/>
        <v>0.98799999999999999</v>
      </c>
      <c r="I40" s="113">
        <f t="shared" si="5"/>
        <v>1.7777777777777779</v>
      </c>
      <c r="J40">
        <f t="shared" si="2"/>
        <v>0</v>
      </c>
      <c r="M40" s="113">
        <v>494</v>
      </c>
      <c r="N40" s="113">
        <v>0.08</v>
      </c>
      <c r="O40" s="113">
        <v>0</v>
      </c>
      <c r="P40" s="113">
        <v>500</v>
      </c>
      <c r="Q40" s="113">
        <v>4.4999999999999998E-2</v>
      </c>
      <c r="S40" t="b">
        <v>0</v>
      </c>
      <c r="T40" t="b">
        <f>VLOOKUP(G40,key!$S$3:$T$12,2,FALSE)</f>
        <v>1</v>
      </c>
      <c r="U40">
        <f t="shared" si="3"/>
        <v>1</v>
      </c>
      <c r="V40" s="31">
        <f t="shared" si="7"/>
        <v>0</v>
      </c>
      <c r="W40">
        <f>VLOOKUP(G40,key!$S$3:$U$6,3,FALSE)</f>
        <v>0.5</v>
      </c>
      <c r="Z40" s="113"/>
      <c r="AA40" s="113" t="s">
        <v>4151</v>
      </c>
      <c r="AB40" s="113" t="s">
        <v>1649</v>
      </c>
      <c r="AC40" s="113">
        <v>1975</v>
      </c>
      <c r="AD40" s="113" t="s">
        <v>108</v>
      </c>
      <c r="AE40" s="113" t="s">
        <v>1659</v>
      </c>
      <c r="AF40" s="113">
        <v>494</v>
      </c>
      <c r="AG40" s="113">
        <v>0.08</v>
      </c>
      <c r="AH40" s="113">
        <v>0</v>
      </c>
      <c r="AI40" s="113">
        <v>500</v>
      </c>
      <c r="AJ40" s="113">
        <v>4.4999999999999998E-2</v>
      </c>
    </row>
    <row r="41" spans="1:36" x14ac:dyDescent="0.25">
      <c r="A41" t="str">
        <f t="shared" si="6"/>
        <v>CFLSFm1975CZ09rNCEH</v>
      </c>
      <c r="B41" t="s">
        <v>118</v>
      </c>
      <c r="C41" t="s">
        <v>45</v>
      </c>
      <c r="D41" t="s">
        <v>1649</v>
      </c>
      <c r="E41">
        <v>1975</v>
      </c>
      <c r="F41" t="s">
        <v>108</v>
      </c>
      <c r="G41" t="s">
        <v>1656</v>
      </c>
      <c r="H41">
        <f t="shared" si="1"/>
        <v>0.70599999999999996</v>
      </c>
      <c r="I41" s="113">
        <f t="shared" si="5"/>
        <v>1</v>
      </c>
      <c r="J41">
        <f t="shared" si="2"/>
        <v>0</v>
      </c>
      <c r="M41" s="113">
        <v>353</v>
      </c>
      <c r="N41" s="113">
        <v>4.4999999999999998E-2</v>
      </c>
      <c r="O41" s="113">
        <v>0</v>
      </c>
      <c r="P41" s="113">
        <v>500</v>
      </c>
      <c r="Q41" s="113">
        <v>4.4999999999999998E-2</v>
      </c>
      <c r="S41" t="b">
        <v>0</v>
      </c>
      <c r="T41" t="b">
        <f>VLOOKUP(G41,key!$S$3:$T$12,2,FALSE)</f>
        <v>1</v>
      </c>
      <c r="U41">
        <f t="shared" si="3"/>
        <v>1</v>
      </c>
      <c r="V41" s="31">
        <f t="shared" si="7"/>
        <v>0</v>
      </c>
      <c r="W41">
        <f>VLOOKUP(G41,key!$S$3:$U$6,3,FALSE)</f>
        <v>0.25</v>
      </c>
      <c r="Z41" s="113"/>
      <c r="AA41" s="113" t="s">
        <v>4151</v>
      </c>
      <c r="AB41" s="113" t="s">
        <v>1649</v>
      </c>
      <c r="AC41" s="113">
        <v>1975</v>
      </c>
      <c r="AD41" s="113" t="s">
        <v>108</v>
      </c>
      <c r="AE41" s="113" t="s">
        <v>1656</v>
      </c>
      <c r="AF41" s="113">
        <v>353</v>
      </c>
      <c r="AG41" s="113">
        <v>4.4999999999999998E-2</v>
      </c>
      <c r="AH41" s="113">
        <v>0</v>
      </c>
      <c r="AI41" s="113">
        <v>500</v>
      </c>
      <c r="AJ41" s="113">
        <v>4.4999999999999998E-2</v>
      </c>
    </row>
    <row r="42" spans="1:36" x14ac:dyDescent="0.25">
      <c r="A42" t="str">
        <f t="shared" si="6"/>
        <v>CFLSFm1975CZ09rNCGF</v>
      </c>
      <c r="B42" t="s">
        <v>118</v>
      </c>
      <c r="C42" t="s">
        <v>45</v>
      </c>
      <c r="D42" t="s">
        <v>1649</v>
      </c>
      <c r="E42">
        <v>1975</v>
      </c>
      <c r="F42" t="s">
        <v>108</v>
      </c>
      <c r="G42" t="s">
        <v>1657</v>
      </c>
      <c r="H42">
        <f t="shared" si="1"/>
        <v>0.99199999999999999</v>
      </c>
      <c r="I42" s="113">
        <f t="shared" si="5"/>
        <v>1</v>
      </c>
      <c r="J42">
        <f t="shared" si="2"/>
        <v>-2.2600000000000002E-2</v>
      </c>
      <c r="M42" s="113">
        <v>496</v>
      </c>
      <c r="N42" s="113">
        <v>4.4999999999999998E-2</v>
      </c>
      <c r="O42" s="113">
        <v>-11.3</v>
      </c>
      <c r="P42" s="113">
        <v>500</v>
      </c>
      <c r="Q42" s="113">
        <v>4.4999999999999998E-2</v>
      </c>
      <c r="S42" t="b">
        <v>0</v>
      </c>
      <c r="T42" t="b">
        <f>VLOOKUP(G42,key!$S$3:$T$12,2,FALSE)</f>
        <v>0</v>
      </c>
      <c r="U42">
        <f t="shared" si="3"/>
        <v>1</v>
      </c>
      <c r="V42" s="31">
        <f t="shared" si="7"/>
        <v>-2.2600000000000002E-2</v>
      </c>
      <c r="W42">
        <f>VLOOKUP(G42,key!$S$3:$U$6,3,FALSE)</f>
        <v>0.9</v>
      </c>
      <c r="Z42" s="113"/>
      <c r="AA42" s="113" t="s">
        <v>4151</v>
      </c>
      <c r="AB42" s="113" t="s">
        <v>1649</v>
      </c>
      <c r="AC42" s="113">
        <v>1975</v>
      </c>
      <c r="AD42" s="113" t="s">
        <v>108</v>
      </c>
      <c r="AE42" s="113" t="s">
        <v>1657</v>
      </c>
      <c r="AF42" s="113">
        <v>496</v>
      </c>
      <c r="AG42" s="113">
        <v>4.4999999999999998E-2</v>
      </c>
      <c r="AH42" s="113">
        <v>-11.3</v>
      </c>
      <c r="AI42" s="113">
        <v>500</v>
      </c>
      <c r="AJ42" s="113">
        <v>4.4999999999999998E-2</v>
      </c>
    </row>
    <row r="43" spans="1:36" x14ac:dyDescent="0.25">
      <c r="A43" t="str">
        <f t="shared" si="6"/>
        <v>CFLSFm1975CZ10rDXGF</v>
      </c>
      <c r="B43" t="s">
        <v>118</v>
      </c>
      <c r="C43" t="s">
        <v>45</v>
      </c>
      <c r="D43" t="s">
        <v>1649</v>
      </c>
      <c r="E43">
        <v>1975</v>
      </c>
      <c r="F43" t="s">
        <v>109</v>
      </c>
      <c r="G43" t="s">
        <v>1658</v>
      </c>
      <c r="H43">
        <f t="shared" si="1"/>
        <v>1.1140000000000001</v>
      </c>
      <c r="I43" s="113">
        <f t="shared" si="5"/>
        <v>2</v>
      </c>
      <c r="J43">
        <f t="shared" si="2"/>
        <v>-2.46E-2</v>
      </c>
      <c r="M43" s="113">
        <v>557</v>
      </c>
      <c r="N43" s="113">
        <v>9.1999999999999998E-2</v>
      </c>
      <c r="O43" s="113">
        <v>-12.3</v>
      </c>
      <c r="P43" s="113">
        <v>500</v>
      </c>
      <c r="Q43" s="113">
        <v>4.4999999999999998E-2</v>
      </c>
      <c r="S43" t="b">
        <v>0</v>
      </c>
      <c r="T43" t="b">
        <f>VLOOKUP(G43,key!$S$3:$T$12,2,FALSE)</f>
        <v>0</v>
      </c>
      <c r="U43">
        <f t="shared" si="3"/>
        <v>1</v>
      </c>
      <c r="V43" s="31">
        <f t="shared" si="7"/>
        <v>-2.46E-2</v>
      </c>
      <c r="W43">
        <f>VLOOKUP(G43,key!$S$3:$U$6,3,FALSE)</f>
        <v>1</v>
      </c>
      <c r="Z43" s="113"/>
      <c r="AA43" s="113" t="s">
        <v>4151</v>
      </c>
      <c r="AB43" s="113" t="s">
        <v>1649</v>
      </c>
      <c r="AC43" s="113">
        <v>1975</v>
      </c>
      <c r="AD43" s="113" t="s">
        <v>109</v>
      </c>
      <c r="AE43" s="113" t="s">
        <v>1658</v>
      </c>
      <c r="AF43" s="113">
        <v>557</v>
      </c>
      <c r="AG43" s="113">
        <v>9.1999999999999998E-2</v>
      </c>
      <c r="AH43" s="113">
        <v>-12.3</v>
      </c>
      <c r="AI43" s="113">
        <v>500</v>
      </c>
      <c r="AJ43" s="113">
        <v>4.4999999999999998E-2</v>
      </c>
    </row>
    <row r="44" spans="1:36" x14ac:dyDescent="0.25">
      <c r="A44" t="str">
        <f t="shared" si="6"/>
        <v>CFLSFm1975CZ10rDXHP</v>
      </c>
      <c r="B44" t="s">
        <v>118</v>
      </c>
      <c r="C44" t="s">
        <v>45</v>
      </c>
      <c r="D44" t="s">
        <v>1649</v>
      </c>
      <c r="E44">
        <v>1975</v>
      </c>
      <c r="F44" t="s">
        <v>109</v>
      </c>
      <c r="G44" t="s">
        <v>1659</v>
      </c>
      <c r="H44">
        <f t="shared" si="1"/>
        <v>0.95599999999999996</v>
      </c>
      <c r="I44" s="113">
        <f t="shared" si="5"/>
        <v>2</v>
      </c>
      <c r="J44">
        <f t="shared" si="2"/>
        <v>0</v>
      </c>
      <c r="M44" s="113">
        <v>478</v>
      </c>
      <c r="N44" s="113">
        <v>0.10100000000000001</v>
      </c>
      <c r="O44" s="113">
        <v>0</v>
      </c>
      <c r="P44" s="113">
        <v>500</v>
      </c>
      <c r="Q44" s="113">
        <v>4.4999999999999998E-2</v>
      </c>
      <c r="S44" t="b">
        <v>0</v>
      </c>
      <c r="T44" t="b">
        <f>VLOOKUP(G44,key!$S$3:$T$12,2,FALSE)</f>
        <v>1</v>
      </c>
      <c r="U44">
        <f t="shared" si="3"/>
        <v>1</v>
      </c>
      <c r="V44" s="31">
        <f t="shared" si="7"/>
        <v>0</v>
      </c>
      <c r="W44">
        <f>VLOOKUP(G44,key!$S$3:$U$6,3,FALSE)</f>
        <v>0.5</v>
      </c>
      <c r="Z44" s="113"/>
      <c r="AA44" s="113" t="s">
        <v>4151</v>
      </c>
      <c r="AB44" s="113" t="s">
        <v>1649</v>
      </c>
      <c r="AC44" s="113">
        <v>1975</v>
      </c>
      <c r="AD44" s="113" t="s">
        <v>109</v>
      </c>
      <c r="AE44" s="113" t="s">
        <v>1659</v>
      </c>
      <c r="AF44" s="113">
        <v>478</v>
      </c>
      <c r="AG44" s="113">
        <v>0.10100000000000001</v>
      </c>
      <c r="AH44" s="113">
        <v>0</v>
      </c>
      <c r="AI44" s="113">
        <v>500</v>
      </c>
      <c r="AJ44" s="113">
        <v>4.4999999999999998E-2</v>
      </c>
    </row>
    <row r="45" spans="1:36" x14ac:dyDescent="0.25">
      <c r="A45" t="str">
        <f t="shared" si="6"/>
        <v>CFLSFm1975CZ10rNCEH</v>
      </c>
      <c r="B45" t="s">
        <v>118</v>
      </c>
      <c r="C45" t="s">
        <v>45</v>
      </c>
      <c r="D45" t="s">
        <v>1649</v>
      </c>
      <c r="E45">
        <v>1975</v>
      </c>
      <c r="F45" t="s">
        <v>109</v>
      </c>
      <c r="G45" t="s">
        <v>1656</v>
      </c>
      <c r="H45">
        <f t="shared" si="1"/>
        <v>0.67800000000000005</v>
      </c>
      <c r="I45" s="113">
        <f t="shared" si="5"/>
        <v>1</v>
      </c>
      <c r="J45">
        <f t="shared" si="2"/>
        <v>0</v>
      </c>
      <c r="M45" s="113">
        <v>339</v>
      </c>
      <c r="N45" s="113">
        <v>4.3999999999999997E-2</v>
      </c>
      <c r="O45" s="113">
        <v>0</v>
      </c>
      <c r="P45" s="113">
        <v>500</v>
      </c>
      <c r="Q45" s="113">
        <v>4.4999999999999998E-2</v>
      </c>
      <c r="S45" t="b">
        <v>0</v>
      </c>
      <c r="T45" t="b">
        <f>VLOOKUP(G45,key!$S$3:$T$12,2,FALSE)</f>
        <v>1</v>
      </c>
      <c r="U45">
        <f t="shared" si="3"/>
        <v>1</v>
      </c>
      <c r="V45" s="31">
        <f t="shared" si="7"/>
        <v>0</v>
      </c>
      <c r="W45">
        <f>VLOOKUP(G45,key!$S$3:$U$6,3,FALSE)</f>
        <v>0.25</v>
      </c>
      <c r="Z45" s="113"/>
      <c r="AA45" s="113" t="s">
        <v>4151</v>
      </c>
      <c r="AB45" s="113" t="s">
        <v>1649</v>
      </c>
      <c r="AC45" s="113">
        <v>1975</v>
      </c>
      <c r="AD45" s="113" t="s">
        <v>109</v>
      </c>
      <c r="AE45" s="113" t="s">
        <v>1656</v>
      </c>
      <c r="AF45" s="113">
        <v>339</v>
      </c>
      <c r="AG45" s="113">
        <v>4.3999999999999997E-2</v>
      </c>
      <c r="AH45" s="113">
        <v>0</v>
      </c>
      <c r="AI45" s="113">
        <v>500</v>
      </c>
      <c r="AJ45" s="113">
        <v>4.4999999999999998E-2</v>
      </c>
    </row>
    <row r="46" spans="1:36" x14ac:dyDescent="0.25">
      <c r="A46" t="str">
        <f t="shared" si="6"/>
        <v>CFLSFm1975CZ10rNCGF</v>
      </c>
      <c r="B46" t="s">
        <v>118</v>
      </c>
      <c r="C46" t="s">
        <v>45</v>
      </c>
      <c r="D46" t="s">
        <v>1649</v>
      </c>
      <c r="E46">
        <v>1975</v>
      </c>
      <c r="F46" t="s">
        <v>109</v>
      </c>
      <c r="G46" t="s">
        <v>1657</v>
      </c>
      <c r="H46">
        <f t="shared" si="1"/>
        <v>0.99199999999999999</v>
      </c>
      <c r="I46" s="113">
        <f t="shared" si="5"/>
        <v>1</v>
      </c>
      <c r="J46">
        <f t="shared" si="2"/>
        <v>-2.4799999999999999E-2</v>
      </c>
      <c r="M46" s="113">
        <v>496</v>
      </c>
      <c r="N46" s="113">
        <v>4.4999999999999998E-2</v>
      </c>
      <c r="O46" s="113">
        <v>-12.4</v>
      </c>
      <c r="P46" s="113">
        <v>500</v>
      </c>
      <c r="Q46" s="113">
        <v>4.4999999999999998E-2</v>
      </c>
      <c r="S46" t="b">
        <v>0</v>
      </c>
      <c r="T46" t="b">
        <f>VLOOKUP(G46,key!$S$3:$T$12,2,FALSE)</f>
        <v>0</v>
      </c>
      <c r="U46">
        <f t="shared" si="3"/>
        <v>1</v>
      </c>
      <c r="V46" s="31">
        <f t="shared" si="7"/>
        <v>-2.4799999999999999E-2</v>
      </c>
      <c r="W46">
        <f>VLOOKUP(G46,key!$S$3:$U$6,3,FALSE)</f>
        <v>0.9</v>
      </c>
      <c r="Z46" s="113"/>
      <c r="AA46" s="113" t="s">
        <v>4151</v>
      </c>
      <c r="AB46" s="113" t="s">
        <v>1649</v>
      </c>
      <c r="AC46" s="113">
        <v>1975</v>
      </c>
      <c r="AD46" s="113" t="s">
        <v>109</v>
      </c>
      <c r="AE46" s="113" t="s">
        <v>1657</v>
      </c>
      <c r="AF46" s="113">
        <v>496</v>
      </c>
      <c r="AG46" s="113">
        <v>4.4999999999999998E-2</v>
      </c>
      <c r="AH46" s="113">
        <v>-12.4</v>
      </c>
      <c r="AI46" s="113">
        <v>500</v>
      </c>
      <c r="AJ46" s="113">
        <v>4.4999999999999998E-2</v>
      </c>
    </row>
    <row r="47" spans="1:36" x14ac:dyDescent="0.25">
      <c r="A47" t="str">
        <f t="shared" si="6"/>
        <v>CFLSFm1975CZ11rDXGF</v>
      </c>
      <c r="B47" t="s">
        <v>118</v>
      </c>
      <c r="C47" t="s">
        <v>45</v>
      </c>
      <c r="D47" t="s">
        <v>1649</v>
      </c>
      <c r="E47">
        <v>1975</v>
      </c>
      <c r="F47" t="s">
        <v>110</v>
      </c>
      <c r="G47" t="s">
        <v>1658</v>
      </c>
      <c r="H47">
        <f t="shared" si="1"/>
        <v>1.1319999999999999</v>
      </c>
      <c r="I47" s="113">
        <f t="shared" si="5"/>
        <v>2</v>
      </c>
      <c r="J47">
        <f t="shared" si="2"/>
        <v>-2.4199999999999999E-2</v>
      </c>
      <c r="M47" s="113">
        <v>566</v>
      </c>
      <c r="N47" s="113">
        <v>8.5000000000000006E-2</v>
      </c>
      <c r="O47" s="113">
        <v>-12.1</v>
      </c>
      <c r="P47" s="113">
        <v>500</v>
      </c>
      <c r="Q47" s="113">
        <v>0.04</v>
      </c>
      <c r="S47" t="b">
        <v>0</v>
      </c>
      <c r="T47" t="b">
        <f>VLOOKUP(G47,key!$S$3:$T$12,2,FALSE)</f>
        <v>0</v>
      </c>
      <c r="U47">
        <f t="shared" si="3"/>
        <v>1</v>
      </c>
      <c r="V47" s="31">
        <f t="shared" si="7"/>
        <v>-2.4199999999999999E-2</v>
      </c>
      <c r="W47">
        <f>VLOOKUP(G47,key!$S$3:$U$6,3,FALSE)</f>
        <v>1</v>
      </c>
      <c r="Z47" s="113"/>
      <c r="AA47" s="113" t="s">
        <v>4151</v>
      </c>
      <c r="AB47" s="113" t="s">
        <v>1649</v>
      </c>
      <c r="AC47" s="113">
        <v>1975</v>
      </c>
      <c r="AD47" s="113" t="s">
        <v>110</v>
      </c>
      <c r="AE47" s="113" t="s">
        <v>1658</v>
      </c>
      <c r="AF47" s="113">
        <v>566</v>
      </c>
      <c r="AG47" s="113">
        <v>8.5000000000000006E-2</v>
      </c>
      <c r="AH47" s="113">
        <v>-12.1</v>
      </c>
      <c r="AI47" s="113">
        <v>500</v>
      </c>
      <c r="AJ47" s="113">
        <v>0.04</v>
      </c>
    </row>
    <row r="48" spans="1:36" x14ac:dyDescent="0.25">
      <c r="A48" t="str">
        <f t="shared" si="6"/>
        <v>CFLSFm1975CZ11rDXHP</v>
      </c>
      <c r="B48" t="s">
        <v>118</v>
      </c>
      <c r="C48" t="s">
        <v>45</v>
      </c>
      <c r="D48" t="s">
        <v>1649</v>
      </c>
      <c r="E48">
        <v>1975</v>
      </c>
      <c r="F48" t="s">
        <v>110</v>
      </c>
      <c r="G48" t="s">
        <v>1659</v>
      </c>
      <c r="H48">
        <f t="shared" si="1"/>
        <v>0.94799999999999995</v>
      </c>
      <c r="I48" s="113">
        <f t="shared" si="5"/>
        <v>2</v>
      </c>
      <c r="J48">
        <f t="shared" si="2"/>
        <v>0</v>
      </c>
      <c r="M48" s="113">
        <v>474</v>
      </c>
      <c r="N48" s="113">
        <v>9.0999999999999998E-2</v>
      </c>
      <c r="O48" s="113">
        <v>0</v>
      </c>
      <c r="P48" s="113">
        <v>500</v>
      </c>
      <c r="Q48" s="113">
        <v>0.04</v>
      </c>
      <c r="S48" t="b">
        <v>0</v>
      </c>
      <c r="T48" t="b">
        <f>VLOOKUP(G48,key!$S$3:$T$12,2,FALSE)</f>
        <v>1</v>
      </c>
      <c r="U48">
        <f t="shared" si="3"/>
        <v>1</v>
      </c>
      <c r="V48" s="31">
        <f t="shared" si="7"/>
        <v>0</v>
      </c>
      <c r="W48">
        <f>VLOOKUP(G48,key!$S$3:$U$6,3,FALSE)</f>
        <v>0.5</v>
      </c>
      <c r="Z48" s="113"/>
      <c r="AA48" s="113" t="s">
        <v>4151</v>
      </c>
      <c r="AB48" s="113" t="s">
        <v>1649</v>
      </c>
      <c r="AC48" s="113">
        <v>1975</v>
      </c>
      <c r="AD48" s="113" t="s">
        <v>110</v>
      </c>
      <c r="AE48" s="113" t="s">
        <v>1659</v>
      </c>
      <c r="AF48" s="113">
        <v>474</v>
      </c>
      <c r="AG48" s="113">
        <v>9.0999999999999998E-2</v>
      </c>
      <c r="AH48" s="113">
        <v>0</v>
      </c>
      <c r="AI48" s="113">
        <v>500</v>
      </c>
      <c r="AJ48" s="113">
        <v>0.04</v>
      </c>
    </row>
    <row r="49" spans="1:36" x14ac:dyDescent="0.25">
      <c r="A49" t="str">
        <f t="shared" si="6"/>
        <v>CFLSFm1975CZ11rNCEH</v>
      </c>
      <c r="B49" t="s">
        <v>118</v>
      </c>
      <c r="C49" t="s">
        <v>45</v>
      </c>
      <c r="D49" t="s">
        <v>1649</v>
      </c>
      <c r="E49">
        <v>1975</v>
      </c>
      <c r="F49" t="s">
        <v>110</v>
      </c>
      <c r="G49" t="s">
        <v>1656</v>
      </c>
      <c r="H49">
        <f t="shared" si="1"/>
        <v>0.67200000000000004</v>
      </c>
      <c r="I49" s="113">
        <f t="shared" si="5"/>
        <v>1</v>
      </c>
      <c r="J49">
        <f t="shared" si="2"/>
        <v>0</v>
      </c>
      <c r="M49" s="113">
        <v>336</v>
      </c>
      <c r="N49" s="113">
        <v>0.04</v>
      </c>
      <c r="O49" s="113">
        <v>0</v>
      </c>
      <c r="P49" s="113">
        <v>500</v>
      </c>
      <c r="Q49" s="113">
        <v>0.04</v>
      </c>
      <c r="S49" t="b">
        <v>0</v>
      </c>
      <c r="T49" t="b">
        <f>VLOOKUP(G49,key!$S$3:$T$12,2,FALSE)</f>
        <v>1</v>
      </c>
      <c r="U49">
        <f t="shared" si="3"/>
        <v>1</v>
      </c>
      <c r="V49" s="31">
        <f t="shared" si="7"/>
        <v>0</v>
      </c>
      <c r="W49">
        <f>VLOOKUP(G49,key!$S$3:$U$6,3,FALSE)</f>
        <v>0.25</v>
      </c>
      <c r="Z49" s="113"/>
      <c r="AA49" s="113" t="s">
        <v>4151</v>
      </c>
      <c r="AB49" s="113" t="s">
        <v>1649</v>
      </c>
      <c r="AC49" s="113">
        <v>1975</v>
      </c>
      <c r="AD49" s="113" t="s">
        <v>110</v>
      </c>
      <c r="AE49" s="113" t="s">
        <v>1656</v>
      </c>
      <c r="AF49" s="113">
        <v>336</v>
      </c>
      <c r="AG49" s="113">
        <v>0.04</v>
      </c>
      <c r="AH49" s="113">
        <v>0</v>
      </c>
      <c r="AI49" s="113">
        <v>500</v>
      </c>
      <c r="AJ49" s="113">
        <v>0.04</v>
      </c>
    </row>
    <row r="50" spans="1:36" x14ac:dyDescent="0.25">
      <c r="A50" t="str">
        <f t="shared" si="6"/>
        <v>CFLSFm1975CZ11rNCGF</v>
      </c>
      <c r="B50" t="s">
        <v>118</v>
      </c>
      <c r="C50" t="s">
        <v>45</v>
      </c>
      <c r="D50" t="s">
        <v>1649</v>
      </c>
      <c r="E50">
        <v>1975</v>
      </c>
      <c r="F50" t="s">
        <v>110</v>
      </c>
      <c r="G50" t="s">
        <v>1657</v>
      </c>
      <c r="H50">
        <f t="shared" si="1"/>
        <v>0.99199999999999999</v>
      </c>
      <c r="I50" s="113">
        <f t="shared" si="5"/>
        <v>1</v>
      </c>
      <c r="J50">
        <f t="shared" si="2"/>
        <v>-2.4399999999999998E-2</v>
      </c>
      <c r="M50" s="113">
        <v>496</v>
      </c>
      <c r="N50" s="113">
        <v>0.04</v>
      </c>
      <c r="O50" s="113">
        <v>-12.2</v>
      </c>
      <c r="P50" s="113">
        <v>500</v>
      </c>
      <c r="Q50" s="113">
        <v>0.04</v>
      </c>
      <c r="S50" t="b">
        <v>0</v>
      </c>
      <c r="T50" t="b">
        <f>VLOOKUP(G50,key!$S$3:$T$12,2,FALSE)</f>
        <v>0</v>
      </c>
      <c r="U50">
        <f t="shared" si="3"/>
        <v>1</v>
      </c>
      <c r="V50" s="31">
        <f t="shared" si="7"/>
        <v>-2.4399999999999998E-2</v>
      </c>
      <c r="W50">
        <f>VLOOKUP(G50,key!$S$3:$U$6,3,FALSE)</f>
        <v>0.9</v>
      </c>
      <c r="Z50" s="113"/>
      <c r="AA50" s="113" t="s">
        <v>4151</v>
      </c>
      <c r="AB50" s="113" t="s">
        <v>1649</v>
      </c>
      <c r="AC50" s="113">
        <v>1975</v>
      </c>
      <c r="AD50" s="113" t="s">
        <v>110</v>
      </c>
      <c r="AE50" s="113" t="s">
        <v>1657</v>
      </c>
      <c r="AF50" s="113">
        <v>496</v>
      </c>
      <c r="AG50" s="113">
        <v>0.04</v>
      </c>
      <c r="AH50" s="113">
        <v>-12.2</v>
      </c>
      <c r="AI50" s="113">
        <v>500</v>
      </c>
      <c r="AJ50" s="113">
        <v>0.04</v>
      </c>
    </row>
    <row r="51" spans="1:36" x14ac:dyDescent="0.25">
      <c r="A51" t="str">
        <f t="shared" si="6"/>
        <v>CFLSFm1975CZ12rDXGF</v>
      </c>
      <c r="B51" t="s">
        <v>118</v>
      </c>
      <c r="C51" t="s">
        <v>45</v>
      </c>
      <c r="D51" t="s">
        <v>1649</v>
      </c>
      <c r="E51">
        <v>1975</v>
      </c>
      <c r="F51" t="s">
        <v>111</v>
      </c>
      <c r="G51" t="s">
        <v>1658</v>
      </c>
      <c r="H51">
        <f t="shared" si="1"/>
        <v>1.1000000000000001</v>
      </c>
      <c r="I51" s="113">
        <f t="shared" si="5"/>
        <v>2</v>
      </c>
      <c r="J51">
        <f t="shared" si="2"/>
        <v>-2.58E-2</v>
      </c>
      <c r="M51" s="113">
        <v>550</v>
      </c>
      <c r="N51" s="113">
        <v>8.7999999999999995E-2</v>
      </c>
      <c r="O51" s="113">
        <v>-12.9</v>
      </c>
      <c r="P51" s="113">
        <v>500</v>
      </c>
      <c r="Q51" s="113">
        <v>0.04</v>
      </c>
      <c r="S51" t="b">
        <v>0</v>
      </c>
      <c r="T51" t="b">
        <f>VLOOKUP(G51,key!$S$3:$T$12,2,FALSE)</f>
        <v>0</v>
      </c>
      <c r="U51">
        <f t="shared" si="3"/>
        <v>1</v>
      </c>
      <c r="V51" s="31">
        <f t="shared" si="7"/>
        <v>-2.58E-2</v>
      </c>
      <c r="W51">
        <f>VLOOKUP(G51,key!$S$3:$U$6,3,FALSE)</f>
        <v>1</v>
      </c>
      <c r="Z51" s="113"/>
      <c r="AA51" s="113" t="s">
        <v>4151</v>
      </c>
      <c r="AB51" s="113" t="s">
        <v>1649</v>
      </c>
      <c r="AC51" s="113">
        <v>1975</v>
      </c>
      <c r="AD51" s="113" t="s">
        <v>111</v>
      </c>
      <c r="AE51" s="113" t="s">
        <v>1658</v>
      </c>
      <c r="AF51" s="113">
        <v>550</v>
      </c>
      <c r="AG51" s="113">
        <v>8.7999999999999995E-2</v>
      </c>
      <c r="AH51" s="113">
        <v>-12.9</v>
      </c>
      <c r="AI51" s="113">
        <v>500</v>
      </c>
      <c r="AJ51" s="113">
        <v>0.04</v>
      </c>
    </row>
    <row r="52" spans="1:36" x14ac:dyDescent="0.25">
      <c r="A52" t="str">
        <f t="shared" si="6"/>
        <v>CFLSFm1975CZ12rDXHP</v>
      </c>
      <c r="B52" t="s">
        <v>118</v>
      </c>
      <c r="C52" t="s">
        <v>45</v>
      </c>
      <c r="D52" t="s">
        <v>1649</v>
      </c>
      <c r="E52">
        <v>1975</v>
      </c>
      <c r="F52" t="s">
        <v>111</v>
      </c>
      <c r="G52" t="s">
        <v>1659</v>
      </c>
      <c r="H52">
        <f t="shared" si="1"/>
        <v>0.90400000000000003</v>
      </c>
      <c r="I52" s="113">
        <f t="shared" si="5"/>
        <v>2</v>
      </c>
      <c r="J52">
        <f t="shared" si="2"/>
        <v>0</v>
      </c>
      <c r="M52" s="113">
        <v>452</v>
      </c>
      <c r="N52" s="113">
        <v>9.1999999999999998E-2</v>
      </c>
      <c r="O52" s="113">
        <v>0</v>
      </c>
      <c r="P52" s="113">
        <v>500</v>
      </c>
      <c r="Q52" s="113">
        <v>0.04</v>
      </c>
      <c r="S52" t="b">
        <v>0</v>
      </c>
      <c r="T52" t="b">
        <f>VLOOKUP(G52,key!$S$3:$T$12,2,FALSE)</f>
        <v>1</v>
      </c>
      <c r="U52">
        <f t="shared" si="3"/>
        <v>1</v>
      </c>
      <c r="V52" s="31">
        <f t="shared" si="7"/>
        <v>0</v>
      </c>
      <c r="W52">
        <f>VLOOKUP(G52,key!$S$3:$U$6,3,FALSE)</f>
        <v>0.5</v>
      </c>
      <c r="Z52" s="113"/>
      <c r="AA52" s="113" t="s">
        <v>4151</v>
      </c>
      <c r="AB52" s="113" t="s">
        <v>1649</v>
      </c>
      <c r="AC52" s="113">
        <v>1975</v>
      </c>
      <c r="AD52" s="113" t="s">
        <v>111</v>
      </c>
      <c r="AE52" s="113" t="s">
        <v>1659</v>
      </c>
      <c r="AF52" s="113">
        <v>452</v>
      </c>
      <c r="AG52" s="113">
        <v>9.1999999999999998E-2</v>
      </c>
      <c r="AH52" s="113">
        <v>0</v>
      </c>
      <c r="AI52" s="113">
        <v>500</v>
      </c>
      <c r="AJ52" s="113">
        <v>0.04</v>
      </c>
    </row>
    <row r="53" spans="1:36" x14ac:dyDescent="0.25">
      <c r="A53" t="str">
        <f t="shared" si="6"/>
        <v>CFLSFm1975CZ12rNCEH</v>
      </c>
      <c r="B53" t="s">
        <v>118</v>
      </c>
      <c r="C53" t="s">
        <v>45</v>
      </c>
      <c r="D53" t="s">
        <v>1649</v>
      </c>
      <c r="E53">
        <v>1975</v>
      </c>
      <c r="F53" t="s">
        <v>111</v>
      </c>
      <c r="G53" t="s">
        <v>1656</v>
      </c>
      <c r="H53">
        <f t="shared" si="1"/>
        <v>0.64600000000000002</v>
      </c>
      <c r="I53" s="113">
        <f t="shared" si="5"/>
        <v>1</v>
      </c>
      <c r="J53">
        <f t="shared" si="2"/>
        <v>0</v>
      </c>
      <c r="M53" s="113">
        <v>323</v>
      </c>
      <c r="N53" s="113">
        <v>0.04</v>
      </c>
      <c r="O53" s="113">
        <v>0</v>
      </c>
      <c r="P53" s="113">
        <v>500</v>
      </c>
      <c r="Q53" s="113">
        <v>0.04</v>
      </c>
      <c r="S53" t="b">
        <v>0</v>
      </c>
      <c r="T53" t="b">
        <f>VLOOKUP(G53,key!$S$3:$T$12,2,FALSE)</f>
        <v>1</v>
      </c>
      <c r="U53">
        <f t="shared" si="3"/>
        <v>1</v>
      </c>
      <c r="V53" s="31">
        <f t="shared" si="7"/>
        <v>0</v>
      </c>
      <c r="W53">
        <f>VLOOKUP(G53,key!$S$3:$U$6,3,FALSE)</f>
        <v>0.25</v>
      </c>
      <c r="Z53" s="113"/>
      <c r="AA53" s="113" t="s">
        <v>4151</v>
      </c>
      <c r="AB53" s="113" t="s">
        <v>1649</v>
      </c>
      <c r="AC53" s="113">
        <v>1975</v>
      </c>
      <c r="AD53" s="113" t="s">
        <v>111</v>
      </c>
      <c r="AE53" s="113" t="s">
        <v>1656</v>
      </c>
      <c r="AF53" s="113">
        <v>323</v>
      </c>
      <c r="AG53" s="113">
        <v>0.04</v>
      </c>
      <c r="AH53" s="113">
        <v>0</v>
      </c>
      <c r="AI53" s="113">
        <v>500</v>
      </c>
      <c r="AJ53" s="113">
        <v>0.04</v>
      </c>
    </row>
    <row r="54" spans="1:36" x14ac:dyDescent="0.25">
      <c r="A54" t="str">
        <f t="shared" si="6"/>
        <v>CFLSFm1975CZ12rNCGF</v>
      </c>
      <c r="B54" t="s">
        <v>118</v>
      </c>
      <c r="C54" t="s">
        <v>45</v>
      </c>
      <c r="D54" t="s">
        <v>1649</v>
      </c>
      <c r="E54">
        <v>1975</v>
      </c>
      <c r="F54" t="s">
        <v>111</v>
      </c>
      <c r="G54" t="s">
        <v>1657</v>
      </c>
      <c r="H54">
        <f t="shared" si="1"/>
        <v>0.99199999999999999</v>
      </c>
      <c r="I54" s="113">
        <f t="shared" si="5"/>
        <v>1.0249999999999999</v>
      </c>
      <c r="J54">
        <f t="shared" si="2"/>
        <v>-2.5999999999999999E-2</v>
      </c>
      <c r="M54" s="113">
        <v>496</v>
      </c>
      <c r="N54" s="113">
        <v>4.1000000000000002E-2</v>
      </c>
      <c r="O54" s="113">
        <v>-13</v>
      </c>
      <c r="P54" s="113">
        <v>500</v>
      </c>
      <c r="Q54" s="113">
        <v>0.04</v>
      </c>
      <c r="S54" t="b">
        <v>0</v>
      </c>
      <c r="T54" t="b">
        <f>VLOOKUP(G54,key!$S$3:$T$12,2,FALSE)</f>
        <v>0</v>
      </c>
      <c r="U54">
        <f t="shared" si="3"/>
        <v>1</v>
      </c>
      <c r="V54" s="31">
        <f t="shared" si="7"/>
        <v>-2.5999999999999999E-2</v>
      </c>
      <c r="W54">
        <f>VLOOKUP(G54,key!$S$3:$U$6,3,FALSE)</f>
        <v>0.9</v>
      </c>
      <c r="Z54" s="113"/>
      <c r="AA54" s="113" t="s">
        <v>4151</v>
      </c>
      <c r="AB54" s="113" t="s">
        <v>1649</v>
      </c>
      <c r="AC54" s="113">
        <v>1975</v>
      </c>
      <c r="AD54" s="113" t="s">
        <v>111</v>
      </c>
      <c r="AE54" s="113" t="s">
        <v>1657</v>
      </c>
      <c r="AF54" s="113">
        <v>496</v>
      </c>
      <c r="AG54" s="113">
        <v>4.1000000000000002E-2</v>
      </c>
      <c r="AH54" s="113">
        <v>-13</v>
      </c>
      <c r="AI54" s="113">
        <v>500</v>
      </c>
      <c r="AJ54" s="113">
        <v>0.04</v>
      </c>
    </row>
    <row r="55" spans="1:36" x14ac:dyDescent="0.25">
      <c r="A55" t="str">
        <f t="shared" si="6"/>
        <v>CFLSFm1975CZ13rDXGF</v>
      </c>
      <c r="B55" t="s">
        <v>118</v>
      </c>
      <c r="C55" t="s">
        <v>45</v>
      </c>
      <c r="D55" t="s">
        <v>1649</v>
      </c>
      <c r="E55">
        <v>1975</v>
      </c>
      <c r="F55" t="s">
        <v>112</v>
      </c>
      <c r="G55" t="s">
        <v>1658</v>
      </c>
      <c r="H55">
        <f t="shared" si="1"/>
        <v>1.1459999999999999</v>
      </c>
      <c r="I55" s="113">
        <f t="shared" si="5"/>
        <v>1.925</v>
      </c>
      <c r="J55">
        <f t="shared" si="2"/>
        <v>-2.6800000000000001E-2</v>
      </c>
      <c r="M55" s="113">
        <v>573</v>
      </c>
      <c r="N55" s="113">
        <v>7.6999999999999999E-2</v>
      </c>
      <c r="O55" s="113">
        <v>-13.4</v>
      </c>
      <c r="P55" s="113">
        <v>500</v>
      </c>
      <c r="Q55" s="113">
        <v>0.04</v>
      </c>
      <c r="S55" t="b">
        <v>0</v>
      </c>
      <c r="T55" t="b">
        <f>VLOOKUP(G55,key!$S$3:$T$12,2,FALSE)</f>
        <v>0</v>
      </c>
      <c r="U55">
        <f t="shared" si="3"/>
        <v>1</v>
      </c>
      <c r="V55" s="31">
        <f t="shared" si="7"/>
        <v>-2.6800000000000001E-2</v>
      </c>
      <c r="W55">
        <f>VLOOKUP(G55,key!$S$3:$U$6,3,FALSE)</f>
        <v>1</v>
      </c>
      <c r="Z55" s="113"/>
      <c r="AA55" s="113" t="s">
        <v>4151</v>
      </c>
      <c r="AB55" s="113" t="s">
        <v>1649</v>
      </c>
      <c r="AC55" s="113">
        <v>1975</v>
      </c>
      <c r="AD55" s="113" t="s">
        <v>112</v>
      </c>
      <c r="AE55" s="113" t="s">
        <v>1658</v>
      </c>
      <c r="AF55" s="113">
        <v>573</v>
      </c>
      <c r="AG55" s="113">
        <v>7.6999999999999999E-2</v>
      </c>
      <c r="AH55" s="113">
        <v>-13.4</v>
      </c>
      <c r="AI55" s="113">
        <v>500</v>
      </c>
      <c r="AJ55" s="113">
        <v>0.04</v>
      </c>
    </row>
    <row r="56" spans="1:36" x14ac:dyDescent="0.25">
      <c r="A56" t="str">
        <f t="shared" si="6"/>
        <v>CFLSFm1975CZ13rDXHP</v>
      </c>
      <c r="B56" t="s">
        <v>118</v>
      </c>
      <c r="C56" t="s">
        <v>45</v>
      </c>
      <c r="D56" t="s">
        <v>1649</v>
      </c>
      <c r="E56">
        <v>1975</v>
      </c>
      <c r="F56" t="s">
        <v>112</v>
      </c>
      <c r="G56" t="s">
        <v>1659</v>
      </c>
      <c r="H56">
        <f t="shared" si="1"/>
        <v>0.95799999999999996</v>
      </c>
      <c r="I56" s="113">
        <f t="shared" si="5"/>
        <v>2</v>
      </c>
      <c r="J56">
        <f t="shared" si="2"/>
        <v>0</v>
      </c>
      <c r="M56" s="113">
        <v>479</v>
      </c>
      <c r="N56" s="113">
        <v>8.1000000000000003E-2</v>
      </c>
      <c r="O56" s="113">
        <v>0</v>
      </c>
      <c r="P56" s="113">
        <v>500</v>
      </c>
      <c r="Q56" s="113">
        <v>0.04</v>
      </c>
      <c r="S56" t="b">
        <v>0</v>
      </c>
      <c r="T56" t="b">
        <f>VLOOKUP(G56,key!$S$3:$T$12,2,FALSE)</f>
        <v>1</v>
      </c>
      <c r="U56">
        <f t="shared" si="3"/>
        <v>1</v>
      </c>
      <c r="V56" s="31">
        <f t="shared" si="7"/>
        <v>0</v>
      </c>
      <c r="W56">
        <f>VLOOKUP(G56,key!$S$3:$U$6,3,FALSE)</f>
        <v>0.5</v>
      </c>
      <c r="Z56" s="113"/>
      <c r="AA56" s="113" t="s">
        <v>4151</v>
      </c>
      <c r="AB56" s="113" t="s">
        <v>1649</v>
      </c>
      <c r="AC56" s="113">
        <v>1975</v>
      </c>
      <c r="AD56" s="113" t="s">
        <v>112</v>
      </c>
      <c r="AE56" s="113" t="s">
        <v>1659</v>
      </c>
      <c r="AF56" s="113">
        <v>479</v>
      </c>
      <c r="AG56" s="113">
        <v>8.1000000000000003E-2</v>
      </c>
      <c r="AH56" s="113">
        <v>0</v>
      </c>
      <c r="AI56" s="113">
        <v>500</v>
      </c>
      <c r="AJ56" s="113">
        <v>0.04</v>
      </c>
    </row>
    <row r="57" spans="1:36" x14ac:dyDescent="0.25">
      <c r="A57" t="str">
        <f t="shared" si="6"/>
        <v>CFLSFm1975CZ13rNCEH</v>
      </c>
      <c r="B57" t="s">
        <v>118</v>
      </c>
      <c r="C57" t="s">
        <v>45</v>
      </c>
      <c r="D57" t="s">
        <v>1649</v>
      </c>
      <c r="E57">
        <v>1975</v>
      </c>
      <c r="F57" t="s">
        <v>112</v>
      </c>
      <c r="G57" t="s">
        <v>1656</v>
      </c>
      <c r="H57">
        <f t="shared" si="1"/>
        <v>0.63200000000000001</v>
      </c>
      <c r="I57" s="113">
        <f t="shared" si="5"/>
        <v>1.0249999999999999</v>
      </c>
      <c r="J57">
        <f t="shared" si="2"/>
        <v>0</v>
      </c>
      <c r="M57" s="113">
        <v>316</v>
      </c>
      <c r="N57" s="113">
        <v>4.1000000000000002E-2</v>
      </c>
      <c r="O57" s="113">
        <v>0</v>
      </c>
      <c r="P57" s="113">
        <v>500</v>
      </c>
      <c r="Q57" s="113">
        <v>0.04</v>
      </c>
      <c r="S57" t="b">
        <v>0</v>
      </c>
      <c r="T57" t="b">
        <f>VLOOKUP(G57,key!$S$3:$T$12,2,FALSE)</f>
        <v>1</v>
      </c>
      <c r="U57">
        <f t="shared" si="3"/>
        <v>1</v>
      </c>
      <c r="V57" s="31">
        <f t="shared" si="7"/>
        <v>0</v>
      </c>
      <c r="W57">
        <f>VLOOKUP(G57,key!$S$3:$U$6,3,FALSE)</f>
        <v>0.25</v>
      </c>
      <c r="Z57" s="113"/>
      <c r="AA57" s="113" t="s">
        <v>4151</v>
      </c>
      <c r="AB57" s="113" t="s">
        <v>1649</v>
      </c>
      <c r="AC57" s="113">
        <v>1975</v>
      </c>
      <c r="AD57" s="113" t="s">
        <v>112</v>
      </c>
      <c r="AE57" s="113" t="s">
        <v>1656</v>
      </c>
      <c r="AF57" s="113">
        <v>316</v>
      </c>
      <c r="AG57" s="113">
        <v>4.1000000000000002E-2</v>
      </c>
      <c r="AH57" s="113">
        <v>0</v>
      </c>
      <c r="AI57" s="113">
        <v>500</v>
      </c>
      <c r="AJ57" s="113">
        <v>0.04</v>
      </c>
    </row>
    <row r="58" spans="1:36" x14ac:dyDescent="0.25">
      <c r="A58" t="str">
        <f t="shared" si="6"/>
        <v>CFLSFm1975CZ13rNCGF</v>
      </c>
      <c r="B58" t="s">
        <v>118</v>
      </c>
      <c r="C58" t="s">
        <v>45</v>
      </c>
      <c r="D58" t="s">
        <v>1649</v>
      </c>
      <c r="E58">
        <v>1975</v>
      </c>
      <c r="F58" t="s">
        <v>112</v>
      </c>
      <c r="G58" t="s">
        <v>1657</v>
      </c>
      <c r="H58">
        <f t="shared" si="1"/>
        <v>0.99</v>
      </c>
      <c r="I58" s="113">
        <f t="shared" si="5"/>
        <v>1</v>
      </c>
      <c r="J58">
        <f t="shared" si="2"/>
        <v>-2.7E-2</v>
      </c>
      <c r="M58" s="113">
        <v>495</v>
      </c>
      <c r="N58" s="113">
        <v>0.04</v>
      </c>
      <c r="O58" s="113">
        <v>-13.5</v>
      </c>
      <c r="P58" s="113">
        <v>500</v>
      </c>
      <c r="Q58" s="113">
        <v>0.04</v>
      </c>
      <c r="S58" t="b">
        <v>0</v>
      </c>
      <c r="T58" t="b">
        <f>VLOOKUP(G58,key!$S$3:$T$12,2,FALSE)</f>
        <v>0</v>
      </c>
      <c r="U58">
        <f t="shared" si="3"/>
        <v>1</v>
      </c>
      <c r="V58" s="31">
        <f t="shared" si="7"/>
        <v>-2.7E-2</v>
      </c>
      <c r="W58">
        <f>VLOOKUP(G58,key!$S$3:$U$6,3,FALSE)</f>
        <v>0.9</v>
      </c>
      <c r="Z58" s="113"/>
      <c r="AA58" s="113" t="s">
        <v>4151</v>
      </c>
      <c r="AB58" s="113" t="s">
        <v>1649</v>
      </c>
      <c r="AC58" s="113">
        <v>1975</v>
      </c>
      <c r="AD58" s="113" t="s">
        <v>112</v>
      </c>
      <c r="AE58" s="113" t="s">
        <v>1657</v>
      </c>
      <c r="AF58" s="113">
        <v>495</v>
      </c>
      <c r="AG58" s="113">
        <v>0.04</v>
      </c>
      <c r="AH58" s="113">
        <v>-13.5</v>
      </c>
      <c r="AI58" s="113">
        <v>500</v>
      </c>
      <c r="AJ58" s="113">
        <v>0.04</v>
      </c>
    </row>
    <row r="59" spans="1:36" x14ac:dyDescent="0.25">
      <c r="A59" t="str">
        <f t="shared" si="6"/>
        <v>CFLSFm1975CZ14rDXGF</v>
      </c>
      <c r="B59" t="s">
        <v>118</v>
      </c>
      <c r="C59" t="s">
        <v>45</v>
      </c>
      <c r="D59" t="s">
        <v>1649</v>
      </c>
      <c r="E59">
        <v>1975</v>
      </c>
      <c r="F59" t="s">
        <v>113</v>
      </c>
      <c r="G59" t="s">
        <v>1658</v>
      </c>
      <c r="H59">
        <f t="shared" si="1"/>
        <v>1.1599999999999999</v>
      </c>
      <c r="I59" s="113">
        <f t="shared" si="5"/>
        <v>1.6666666666666667</v>
      </c>
      <c r="J59">
        <f t="shared" si="2"/>
        <v>-2.5000000000000001E-2</v>
      </c>
      <c r="M59" s="113">
        <v>580</v>
      </c>
      <c r="N59" s="113">
        <v>7.0000000000000007E-2</v>
      </c>
      <c r="O59" s="113">
        <v>-12.5</v>
      </c>
      <c r="P59" s="113">
        <v>500</v>
      </c>
      <c r="Q59" s="113">
        <v>4.2000000000000003E-2</v>
      </c>
      <c r="S59" t="b">
        <v>0</v>
      </c>
      <c r="T59" t="b">
        <f>VLOOKUP(G59,key!$S$3:$T$12,2,FALSE)</f>
        <v>0</v>
      </c>
      <c r="U59">
        <f t="shared" si="3"/>
        <v>1</v>
      </c>
      <c r="V59" s="31">
        <f t="shared" si="7"/>
        <v>-2.5000000000000001E-2</v>
      </c>
      <c r="W59">
        <f>VLOOKUP(G59,key!$S$3:$U$6,3,FALSE)</f>
        <v>1</v>
      </c>
      <c r="Z59" s="113"/>
      <c r="AA59" s="113" t="s">
        <v>4151</v>
      </c>
      <c r="AB59" s="113" t="s">
        <v>1649</v>
      </c>
      <c r="AC59" s="113">
        <v>1975</v>
      </c>
      <c r="AD59" s="113" t="s">
        <v>113</v>
      </c>
      <c r="AE59" s="113" t="s">
        <v>1658</v>
      </c>
      <c r="AF59" s="113">
        <v>580</v>
      </c>
      <c r="AG59" s="113">
        <v>7.0000000000000007E-2</v>
      </c>
      <c r="AH59" s="113">
        <v>-12.5</v>
      </c>
      <c r="AI59" s="113">
        <v>500</v>
      </c>
      <c r="AJ59" s="113">
        <v>4.2000000000000003E-2</v>
      </c>
    </row>
    <row r="60" spans="1:36" x14ac:dyDescent="0.25">
      <c r="A60" t="str">
        <f t="shared" si="6"/>
        <v>CFLSFm1975CZ14rDXHP</v>
      </c>
      <c r="B60" t="s">
        <v>118</v>
      </c>
      <c r="C60" t="s">
        <v>45</v>
      </c>
      <c r="D60" t="s">
        <v>1649</v>
      </c>
      <c r="E60">
        <v>1975</v>
      </c>
      <c r="F60" t="s">
        <v>113</v>
      </c>
      <c r="G60" t="s">
        <v>1659</v>
      </c>
      <c r="H60">
        <f t="shared" si="1"/>
        <v>0.97799999999999998</v>
      </c>
      <c r="I60" s="113">
        <f t="shared" si="5"/>
        <v>1.9285714285714286</v>
      </c>
      <c r="J60">
        <f t="shared" si="2"/>
        <v>0</v>
      </c>
      <c r="M60" s="113">
        <v>489</v>
      </c>
      <c r="N60" s="113">
        <v>8.1000000000000003E-2</v>
      </c>
      <c r="O60" s="113">
        <v>0</v>
      </c>
      <c r="P60" s="113">
        <v>500</v>
      </c>
      <c r="Q60" s="113">
        <v>4.2000000000000003E-2</v>
      </c>
      <c r="S60" t="b">
        <v>0</v>
      </c>
      <c r="T60" t="b">
        <f>VLOOKUP(G60,key!$S$3:$T$12,2,FALSE)</f>
        <v>1</v>
      </c>
      <c r="U60">
        <f t="shared" si="3"/>
        <v>1</v>
      </c>
      <c r="V60" s="31">
        <f t="shared" si="7"/>
        <v>0</v>
      </c>
      <c r="W60">
        <f>VLOOKUP(G60,key!$S$3:$U$6,3,FALSE)</f>
        <v>0.5</v>
      </c>
      <c r="Z60" s="113"/>
      <c r="AA60" s="113" t="s">
        <v>4151</v>
      </c>
      <c r="AB60" s="113" t="s">
        <v>1649</v>
      </c>
      <c r="AC60" s="113">
        <v>1975</v>
      </c>
      <c r="AD60" s="113" t="s">
        <v>113</v>
      </c>
      <c r="AE60" s="113" t="s">
        <v>1659</v>
      </c>
      <c r="AF60" s="113">
        <v>489</v>
      </c>
      <c r="AG60" s="113">
        <v>8.1000000000000003E-2</v>
      </c>
      <c r="AH60" s="113">
        <v>0</v>
      </c>
      <c r="AI60" s="113">
        <v>500</v>
      </c>
      <c r="AJ60" s="113">
        <v>4.2000000000000003E-2</v>
      </c>
    </row>
    <row r="61" spans="1:36" x14ac:dyDescent="0.25">
      <c r="A61" t="str">
        <f t="shared" si="6"/>
        <v>CFLSFm1975CZ14rNCEH</v>
      </c>
      <c r="B61" t="s">
        <v>118</v>
      </c>
      <c r="C61" t="s">
        <v>45</v>
      </c>
      <c r="D61" t="s">
        <v>1649</v>
      </c>
      <c r="E61">
        <v>1975</v>
      </c>
      <c r="F61" t="s">
        <v>113</v>
      </c>
      <c r="G61" t="s">
        <v>1656</v>
      </c>
      <c r="H61">
        <f t="shared" si="1"/>
        <v>0.68</v>
      </c>
      <c r="I61" s="113">
        <f t="shared" si="5"/>
        <v>1</v>
      </c>
      <c r="J61">
        <f t="shared" si="2"/>
        <v>0</v>
      </c>
      <c r="M61" s="113">
        <v>340</v>
      </c>
      <c r="N61" s="113">
        <v>4.2000000000000003E-2</v>
      </c>
      <c r="O61" s="113">
        <v>0</v>
      </c>
      <c r="P61" s="113">
        <v>500</v>
      </c>
      <c r="Q61" s="113">
        <v>4.2000000000000003E-2</v>
      </c>
      <c r="S61" t="b">
        <v>0</v>
      </c>
      <c r="T61" t="b">
        <f>VLOOKUP(G61,key!$S$3:$T$12,2,FALSE)</f>
        <v>1</v>
      </c>
      <c r="U61">
        <f t="shared" si="3"/>
        <v>1</v>
      </c>
      <c r="V61" s="31">
        <f t="shared" si="7"/>
        <v>0</v>
      </c>
      <c r="W61">
        <f>VLOOKUP(G61,key!$S$3:$U$6,3,FALSE)</f>
        <v>0.25</v>
      </c>
      <c r="Z61" s="113"/>
      <c r="AA61" s="113" t="s">
        <v>4151</v>
      </c>
      <c r="AB61" s="113" t="s">
        <v>1649</v>
      </c>
      <c r="AC61" s="113">
        <v>1975</v>
      </c>
      <c r="AD61" s="113" t="s">
        <v>113</v>
      </c>
      <c r="AE61" s="113" t="s">
        <v>1656</v>
      </c>
      <c r="AF61" s="113">
        <v>340</v>
      </c>
      <c r="AG61" s="113">
        <v>4.2000000000000003E-2</v>
      </c>
      <c r="AH61" s="113">
        <v>0</v>
      </c>
      <c r="AI61" s="113">
        <v>500</v>
      </c>
      <c r="AJ61" s="113">
        <v>4.2000000000000003E-2</v>
      </c>
    </row>
    <row r="62" spans="1:36" x14ac:dyDescent="0.25">
      <c r="A62" t="str">
        <f t="shared" si="6"/>
        <v>CFLSFm1975CZ14rNCGF</v>
      </c>
      <c r="B62" t="s">
        <v>118</v>
      </c>
      <c r="C62" t="s">
        <v>45</v>
      </c>
      <c r="D62" t="s">
        <v>1649</v>
      </c>
      <c r="E62">
        <v>1975</v>
      </c>
      <c r="F62" t="s">
        <v>113</v>
      </c>
      <c r="G62" t="s">
        <v>1657</v>
      </c>
      <c r="H62">
        <f t="shared" si="1"/>
        <v>0.99199999999999999</v>
      </c>
      <c r="I62" s="113">
        <f t="shared" si="5"/>
        <v>1</v>
      </c>
      <c r="J62">
        <f t="shared" si="2"/>
        <v>-2.5399999999999999E-2</v>
      </c>
      <c r="M62" s="113">
        <v>496</v>
      </c>
      <c r="N62" s="113">
        <v>4.2000000000000003E-2</v>
      </c>
      <c r="O62" s="113">
        <v>-12.7</v>
      </c>
      <c r="P62" s="113">
        <v>500</v>
      </c>
      <c r="Q62" s="113">
        <v>4.2000000000000003E-2</v>
      </c>
      <c r="S62" t="b">
        <v>0</v>
      </c>
      <c r="T62" t="b">
        <f>VLOOKUP(G62,key!$S$3:$T$12,2,FALSE)</f>
        <v>0</v>
      </c>
      <c r="U62">
        <f t="shared" si="3"/>
        <v>1</v>
      </c>
      <c r="V62" s="31">
        <f t="shared" si="7"/>
        <v>-2.5399999999999999E-2</v>
      </c>
      <c r="W62">
        <f>VLOOKUP(G62,key!$S$3:$U$6,3,FALSE)</f>
        <v>0.9</v>
      </c>
      <c r="Z62" s="113"/>
      <c r="AA62" s="113" t="s">
        <v>4151</v>
      </c>
      <c r="AB62" s="113" t="s">
        <v>1649</v>
      </c>
      <c r="AC62" s="113">
        <v>1975</v>
      </c>
      <c r="AD62" s="113" t="s">
        <v>113</v>
      </c>
      <c r="AE62" s="113" t="s">
        <v>1657</v>
      </c>
      <c r="AF62" s="113">
        <v>496</v>
      </c>
      <c r="AG62" s="113">
        <v>4.2000000000000003E-2</v>
      </c>
      <c r="AH62" s="113">
        <v>-12.7</v>
      </c>
      <c r="AI62" s="113">
        <v>500</v>
      </c>
      <c r="AJ62" s="113">
        <v>4.2000000000000003E-2</v>
      </c>
    </row>
    <row r="63" spans="1:36" x14ac:dyDescent="0.25">
      <c r="A63" t="str">
        <f t="shared" si="6"/>
        <v>CFLSFm1975CZ15rDXGF</v>
      </c>
      <c r="B63" t="s">
        <v>118</v>
      </c>
      <c r="C63" t="s">
        <v>45</v>
      </c>
      <c r="D63" t="s">
        <v>1649</v>
      </c>
      <c r="E63">
        <v>1975</v>
      </c>
      <c r="F63" t="s">
        <v>114</v>
      </c>
      <c r="G63" t="s">
        <v>1658</v>
      </c>
      <c r="H63">
        <f t="shared" si="1"/>
        <v>1.212</v>
      </c>
      <c r="I63" s="113">
        <f t="shared" si="5"/>
        <v>1.714285714285714</v>
      </c>
      <c r="J63">
        <f t="shared" si="2"/>
        <v>-1.2039999999999999E-2</v>
      </c>
      <c r="M63" s="113">
        <v>606</v>
      </c>
      <c r="N63" s="113">
        <v>7.1999999999999995E-2</v>
      </c>
      <c r="O63" s="113">
        <v>-6.02</v>
      </c>
      <c r="P63" s="113">
        <v>500</v>
      </c>
      <c r="Q63" s="113">
        <v>4.2000000000000003E-2</v>
      </c>
      <c r="S63" t="b">
        <v>0</v>
      </c>
      <c r="T63" t="b">
        <f>VLOOKUP(G63,key!$S$3:$T$12,2,FALSE)</f>
        <v>0</v>
      </c>
      <c r="U63">
        <f t="shared" si="3"/>
        <v>1</v>
      </c>
      <c r="V63" s="31">
        <f t="shared" si="7"/>
        <v>-1.2039999999999999E-2</v>
      </c>
      <c r="W63">
        <f>VLOOKUP(G63,key!$S$3:$U$6,3,FALSE)</f>
        <v>1</v>
      </c>
      <c r="Z63" s="113"/>
      <c r="AA63" s="113" t="s">
        <v>4151</v>
      </c>
      <c r="AB63" s="113" t="s">
        <v>1649</v>
      </c>
      <c r="AC63" s="113">
        <v>1975</v>
      </c>
      <c r="AD63" s="113" t="s">
        <v>114</v>
      </c>
      <c r="AE63" s="113" t="s">
        <v>1658</v>
      </c>
      <c r="AF63" s="113">
        <v>606</v>
      </c>
      <c r="AG63" s="113">
        <v>7.1999999999999995E-2</v>
      </c>
      <c r="AH63" s="113">
        <v>-6.02</v>
      </c>
      <c r="AI63" s="113">
        <v>500</v>
      </c>
      <c r="AJ63" s="113">
        <v>4.2000000000000003E-2</v>
      </c>
    </row>
    <row r="64" spans="1:36" x14ac:dyDescent="0.25">
      <c r="A64" t="str">
        <f t="shared" si="6"/>
        <v>CFLSFm1975CZ15rDXHP</v>
      </c>
      <c r="B64" t="s">
        <v>118</v>
      </c>
      <c r="C64" t="s">
        <v>45</v>
      </c>
      <c r="D64" t="s">
        <v>1649</v>
      </c>
      <c r="E64">
        <v>1975</v>
      </c>
      <c r="F64" t="s">
        <v>114</v>
      </c>
      <c r="G64" t="s">
        <v>1659</v>
      </c>
      <c r="H64">
        <f t="shared" si="1"/>
        <v>1.1499999999999999</v>
      </c>
      <c r="I64" s="113">
        <f t="shared" si="5"/>
        <v>1.857142857142857</v>
      </c>
      <c r="J64">
        <f t="shared" si="2"/>
        <v>0</v>
      </c>
      <c r="M64" s="113">
        <v>575</v>
      </c>
      <c r="N64" s="113">
        <v>7.8E-2</v>
      </c>
      <c r="O64" s="113">
        <v>0</v>
      </c>
      <c r="P64" s="113">
        <v>500</v>
      </c>
      <c r="Q64" s="113">
        <v>4.2000000000000003E-2</v>
      </c>
      <c r="S64" t="b">
        <v>0</v>
      </c>
      <c r="T64" t="b">
        <f>VLOOKUP(G64,key!$S$3:$T$12,2,FALSE)</f>
        <v>1</v>
      </c>
      <c r="U64">
        <f t="shared" si="3"/>
        <v>1</v>
      </c>
      <c r="V64" s="31">
        <f t="shared" si="7"/>
        <v>0</v>
      </c>
      <c r="W64">
        <f>VLOOKUP(G64,key!$S$3:$U$6,3,FALSE)</f>
        <v>0.5</v>
      </c>
      <c r="Z64" s="113"/>
      <c r="AA64" s="113" t="s">
        <v>4151</v>
      </c>
      <c r="AB64" s="113" t="s">
        <v>1649</v>
      </c>
      <c r="AC64" s="113">
        <v>1975</v>
      </c>
      <c r="AD64" s="113" t="s">
        <v>114</v>
      </c>
      <c r="AE64" s="113" t="s">
        <v>1659</v>
      </c>
      <c r="AF64" s="113">
        <v>575</v>
      </c>
      <c r="AG64" s="113">
        <v>7.8E-2</v>
      </c>
      <c r="AH64" s="113">
        <v>0</v>
      </c>
      <c r="AI64" s="113">
        <v>500</v>
      </c>
      <c r="AJ64" s="113">
        <v>4.2000000000000003E-2</v>
      </c>
    </row>
    <row r="65" spans="1:36" x14ac:dyDescent="0.25">
      <c r="A65" t="str">
        <f t="shared" si="6"/>
        <v>CFLSFm1975CZ15rNCEH</v>
      </c>
      <c r="B65" t="s">
        <v>118</v>
      </c>
      <c r="C65" t="s">
        <v>45</v>
      </c>
      <c r="D65" t="s">
        <v>1649</v>
      </c>
      <c r="E65">
        <v>1975</v>
      </c>
      <c r="F65" t="s">
        <v>114</v>
      </c>
      <c r="G65" t="s">
        <v>1656</v>
      </c>
      <c r="H65">
        <f t="shared" si="1"/>
        <v>0.83799999999999997</v>
      </c>
      <c r="I65" s="113">
        <f t="shared" si="5"/>
        <v>1</v>
      </c>
      <c r="J65">
        <f t="shared" si="2"/>
        <v>0</v>
      </c>
      <c r="M65" s="113">
        <v>419</v>
      </c>
      <c r="N65" s="113">
        <v>4.2000000000000003E-2</v>
      </c>
      <c r="O65" s="113">
        <v>0</v>
      </c>
      <c r="P65" s="113">
        <v>500</v>
      </c>
      <c r="Q65" s="113">
        <v>4.2000000000000003E-2</v>
      </c>
      <c r="S65" t="b">
        <v>0</v>
      </c>
      <c r="T65" t="b">
        <f>VLOOKUP(G65,key!$S$3:$T$12,2,FALSE)</f>
        <v>1</v>
      </c>
      <c r="U65">
        <f t="shared" si="3"/>
        <v>1</v>
      </c>
      <c r="V65" s="31">
        <f t="shared" si="7"/>
        <v>0</v>
      </c>
      <c r="W65">
        <f>VLOOKUP(G65,key!$S$3:$U$6,3,FALSE)</f>
        <v>0.25</v>
      </c>
      <c r="Z65" s="113"/>
      <c r="AA65" s="113" t="s">
        <v>4151</v>
      </c>
      <c r="AB65" s="113" t="s">
        <v>1649</v>
      </c>
      <c r="AC65" s="113">
        <v>1975</v>
      </c>
      <c r="AD65" s="113" t="s">
        <v>114</v>
      </c>
      <c r="AE65" s="113" t="s">
        <v>1656</v>
      </c>
      <c r="AF65" s="113">
        <v>419</v>
      </c>
      <c r="AG65" s="113">
        <v>4.2000000000000003E-2</v>
      </c>
      <c r="AH65" s="113">
        <v>0</v>
      </c>
      <c r="AI65" s="113">
        <v>500</v>
      </c>
      <c r="AJ65" s="113">
        <v>4.2000000000000003E-2</v>
      </c>
    </row>
    <row r="66" spans="1:36" x14ac:dyDescent="0.25">
      <c r="A66" t="str">
        <f t="shared" si="6"/>
        <v>CFLSFm1975CZ15rNCGF</v>
      </c>
      <c r="B66" t="s">
        <v>118</v>
      </c>
      <c r="C66" t="s">
        <v>45</v>
      </c>
      <c r="D66" t="s">
        <v>1649</v>
      </c>
      <c r="E66">
        <v>1975</v>
      </c>
      <c r="F66" t="s">
        <v>114</v>
      </c>
      <c r="G66" t="s">
        <v>1657</v>
      </c>
      <c r="H66">
        <f t="shared" si="1"/>
        <v>1</v>
      </c>
      <c r="I66" s="113">
        <f t="shared" si="5"/>
        <v>1.0238095238095237</v>
      </c>
      <c r="J66">
        <f t="shared" si="2"/>
        <v>-1.2359999999999999E-2</v>
      </c>
      <c r="M66" s="113">
        <v>500</v>
      </c>
      <c r="N66" s="113">
        <v>4.2999999999999997E-2</v>
      </c>
      <c r="O66" s="113">
        <v>-6.18</v>
      </c>
      <c r="P66" s="113">
        <v>500</v>
      </c>
      <c r="Q66" s="113">
        <v>4.2000000000000003E-2</v>
      </c>
      <c r="S66" t="b">
        <v>0</v>
      </c>
      <c r="T66" t="b">
        <f>VLOOKUP(G66,key!$S$3:$T$12,2,FALSE)</f>
        <v>0</v>
      </c>
      <c r="U66">
        <f t="shared" si="3"/>
        <v>1</v>
      </c>
      <c r="V66" s="31">
        <f t="shared" si="7"/>
        <v>-1.2359999999999999E-2</v>
      </c>
      <c r="W66">
        <f>VLOOKUP(G66,key!$S$3:$U$6,3,FALSE)</f>
        <v>0.9</v>
      </c>
      <c r="Z66" s="113"/>
      <c r="AA66" s="113" t="s">
        <v>4151</v>
      </c>
      <c r="AB66" s="113" t="s">
        <v>1649</v>
      </c>
      <c r="AC66" s="113">
        <v>1975</v>
      </c>
      <c r="AD66" s="113" t="s">
        <v>114</v>
      </c>
      <c r="AE66" s="113" t="s">
        <v>1657</v>
      </c>
      <c r="AF66" s="113">
        <v>500</v>
      </c>
      <c r="AG66" s="113">
        <v>4.2999999999999997E-2</v>
      </c>
      <c r="AH66" s="113">
        <v>-6.18</v>
      </c>
      <c r="AI66" s="113">
        <v>500</v>
      </c>
      <c r="AJ66" s="113">
        <v>4.2000000000000003E-2</v>
      </c>
    </row>
    <row r="67" spans="1:36" x14ac:dyDescent="0.25">
      <c r="A67" t="str">
        <f t="shared" si="6"/>
        <v>CFLSFm1975CZ16rDXGF</v>
      </c>
      <c r="B67" t="s">
        <v>118</v>
      </c>
      <c r="C67" t="s">
        <v>45</v>
      </c>
      <c r="D67" t="s">
        <v>1649</v>
      </c>
      <c r="E67">
        <v>1975</v>
      </c>
      <c r="F67" t="s">
        <v>115</v>
      </c>
      <c r="G67" t="s">
        <v>1658</v>
      </c>
      <c r="H67">
        <f t="shared" si="1"/>
        <v>1.0840000000000001</v>
      </c>
      <c r="I67" s="113">
        <f t="shared" si="5"/>
        <v>1.7500000000000002</v>
      </c>
      <c r="J67">
        <f t="shared" si="2"/>
        <v>-2.9600000000000001E-2</v>
      </c>
      <c r="M67" s="113">
        <v>542</v>
      </c>
      <c r="N67" s="113">
        <v>7.0000000000000007E-2</v>
      </c>
      <c r="O67" s="113">
        <v>-14.8</v>
      </c>
      <c r="P67" s="113">
        <v>500</v>
      </c>
      <c r="Q67" s="113">
        <v>0.04</v>
      </c>
      <c r="S67" t="b">
        <v>0</v>
      </c>
      <c r="T67" t="b">
        <f>VLOOKUP(G67,key!$S$3:$T$12,2,FALSE)</f>
        <v>0</v>
      </c>
      <c r="U67">
        <f t="shared" si="3"/>
        <v>1</v>
      </c>
      <c r="V67" s="31">
        <f t="shared" si="7"/>
        <v>-2.9600000000000001E-2</v>
      </c>
      <c r="W67">
        <f>VLOOKUP(G67,key!$S$3:$U$6,3,FALSE)</f>
        <v>1</v>
      </c>
      <c r="Z67" s="113"/>
      <c r="AA67" s="113" t="s">
        <v>4151</v>
      </c>
      <c r="AB67" s="113" t="s">
        <v>1649</v>
      </c>
      <c r="AC67" s="113">
        <v>1975</v>
      </c>
      <c r="AD67" s="113" t="s">
        <v>115</v>
      </c>
      <c r="AE67" s="113" t="s">
        <v>1658</v>
      </c>
      <c r="AF67" s="113">
        <v>542</v>
      </c>
      <c r="AG67" s="113">
        <v>7.0000000000000007E-2</v>
      </c>
      <c r="AH67" s="113">
        <v>-14.8</v>
      </c>
      <c r="AI67" s="113">
        <v>500</v>
      </c>
      <c r="AJ67" s="113">
        <v>0.04</v>
      </c>
    </row>
    <row r="68" spans="1:36" x14ac:dyDescent="0.25">
      <c r="A68" t="str">
        <f t="shared" si="6"/>
        <v>CFLSFm1975CZ16rDXHP</v>
      </c>
      <c r="B68" t="s">
        <v>118</v>
      </c>
      <c r="C68" t="s">
        <v>45</v>
      </c>
      <c r="D68" t="s">
        <v>1649</v>
      </c>
      <c r="E68">
        <v>1975</v>
      </c>
      <c r="F68" t="s">
        <v>115</v>
      </c>
      <c r="G68" t="s">
        <v>1659</v>
      </c>
      <c r="H68">
        <f t="shared" si="1"/>
        <v>0.76800000000000002</v>
      </c>
      <c r="I68" s="113">
        <f t="shared" si="5"/>
        <v>1.7250000000000001</v>
      </c>
      <c r="J68">
        <f t="shared" si="2"/>
        <v>0</v>
      </c>
      <c r="M68" s="113">
        <v>384</v>
      </c>
      <c r="N68" s="113">
        <v>6.9000000000000006E-2</v>
      </c>
      <c r="O68" s="113">
        <v>0</v>
      </c>
      <c r="P68" s="113">
        <v>500</v>
      </c>
      <c r="Q68" s="113">
        <v>0.04</v>
      </c>
      <c r="S68" t="b">
        <v>0</v>
      </c>
      <c r="T68" t="b">
        <f>VLOOKUP(G68,key!$S$3:$T$12,2,FALSE)</f>
        <v>1</v>
      </c>
      <c r="U68">
        <f t="shared" si="3"/>
        <v>1</v>
      </c>
      <c r="V68" s="31">
        <f t="shared" si="7"/>
        <v>0</v>
      </c>
      <c r="W68">
        <f>VLOOKUP(G68,key!$S$3:$U$6,3,FALSE)</f>
        <v>0.5</v>
      </c>
      <c r="Z68" s="113"/>
      <c r="AA68" s="113" t="s">
        <v>4151</v>
      </c>
      <c r="AB68" s="113" t="s">
        <v>1649</v>
      </c>
      <c r="AC68" s="113">
        <v>1975</v>
      </c>
      <c r="AD68" s="113" t="s">
        <v>115</v>
      </c>
      <c r="AE68" s="113" t="s">
        <v>1659</v>
      </c>
      <c r="AF68" s="113">
        <v>384</v>
      </c>
      <c r="AG68" s="113">
        <v>6.9000000000000006E-2</v>
      </c>
      <c r="AH68" s="113">
        <v>0</v>
      </c>
      <c r="AI68" s="113">
        <v>500</v>
      </c>
      <c r="AJ68" s="113">
        <v>0.04</v>
      </c>
    </row>
    <row r="69" spans="1:36" x14ac:dyDescent="0.25">
      <c r="A69" t="str">
        <f t="shared" si="6"/>
        <v>CFLSFm1975CZ16rNCEH</v>
      </c>
      <c r="B69" t="s">
        <v>118</v>
      </c>
      <c r="C69" t="s">
        <v>45</v>
      </c>
      <c r="D69" t="s">
        <v>1649</v>
      </c>
      <c r="E69">
        <v>1975</v>
      </c>
      <c r="F69" t="s">
        <v>115</v>
      </c>
      <c r="G69" t="s">
        <v>1656</v>
      </c>
      <c r="H69">
        <f t="shared" si="1"/>
        <v>0.58799999999999997</v>
      </c>
      <c r="I69" s="113">
        <f t="shared" si="5"/>
        <v>1</v>
      </c>
      <c r="J69">
        <f t="shared" si="2"/>
        <v>0</v>
      </c>
      <c r="M69" s="113">
        <v>294</v>
      </c>
      <c r="N69" s="113">
        <v>0.04</v>
      </c>
      <c r="O69" s="113">
        <v>0</v>
      </c>
      <c r="P69" s="113">
        <v>500</v>
      </c>
      <c r="Q69" s="113">
        <v>0.04</v>
      </c>
      <c r="S69" t="b">
        <v>0</v>
      </c>
      <c r="T69" t="b">
        <f>VLOOKUP(G69,key!$S$3:$T$12,2,FALSE)</f>
        <v>1</v>
      </c>
      <c r="U69">
        <f t="shared" si="3"/>
        <v>1</v>
      </c>
      <c r="V69" s="31">
        <f t="shared" si="7"/>
        <v>0</v>
      </c>
      <c r="W69">
        <f>VLOOKUP(G69,key!$S$3:$U$6,3,FALSE)</f>
        <v>0.25</v>
      </c>
      <c r="Z69" s="113"/>
      <c r="AA69" s="113" t="s">
        <v>4151</v>
      </c>
      <c r="AB69" s="113" t="s">
        <v>1649</v>
      </c>
      <c r="AC69" s="113">
        <v>1975</v>
      </c>
      <c r="AD69" s="113" t="s">
        <v>115</v>
      </c>
      <c r="AE69" s="113" t="s">
        <v>1656</v>
      </c>
      <c r="AF69" s="113">
        <v>294</v>
      </c>
      <c r="AG69" s="113">
        <v>0.04</v>
      </c>
      <c r="AH69" s="113">
        <v>0</v>
      </c>
      <c r="AI69" s="113">
        <v>500</v>
      </c>
      <c r="AJ69" s="113">
        <v>0.04</v>
      </c>
    </row>
    <row r="70" spans="1:36" x14ac:dyDescent="0.25">
      <c r="A70" t="str">
        <f t="shared" si="6"/>
        <v>CFLSFm1975CZ16rNCGF</v>
      </c>
      <c r="B70" t="s">
        <v>118</v>
      </c>
      <c r="C70" t="s">
        <v>45</v>
      </c>
      <c r="D70" t="s">
        <v>1649</v>
      </c>
      <c r="E70">
        <v>1975</v>
      </c>
      <c r="F70" t="s">
        <v>115</v>
      </c>
      <c r="G70" t="s">
        <v>1657</v>
      </c>
      <c r="H70">
        <f t="shared" si="1"/>
        <v>0.98799999999999999</v>
      </c>
      <c r="I70" s="113">
        <f t="shared" si="5"/>
        <v>1</v>
      </c>
      <c r="J70">
        <f t="shared" si="2"/>
        <v>-0.03</v>
      </c>
      <c r="M70" s="113">
        <v>494</v>
      </c>
      <c r="N70" s="113">
        <v>0.04</v>
      </c>
      <c r="O70" s="113">
        <v>-15</v>
      </c>
      <c r="P70" s="113">
        <v>500</v>
      </c>
      <c r="Q70" s="113">
        <v>0.04</v>
      </c>
      <c r="S70" t="b">
        <v>0</v>
      </c>
      <c r="T70" t="b">
        <f>VLOOKUP(G70,key!$S$3:$T$12,2,FALSE)</f>
        <v>0</v>
      </c>
      <c r="U70">
        <f t="shared" si="3"/>
        <v>1</v>
      </c>
      <c r="V70" s="31">
        <f t="shared" si="7"/>
        <v>-0.03</v>
      </c>
      <c r="W70">
        <f>VLOOKUP(G70,key!$S$3:$U$6,3,FALSE)</f>
        <v>0.9</v>
      </c>
      <c r="Z70" s="113"/>
      <c r="AA70" s="113" t="s">
        <v>4151</v>
      </c>
      <c r="AB70" s="113" t="s">
        <v>1649</v>
      </c>
      <c r="AC70" s="113">
        <v>1975</v>
      </c>
      <c r="AD70" s="113" t="s">
        <v>115</v>
      </c>
      <c r="AE70" s="113" t="s">
        <v>1657</v>
      </c>
      <c r="AF70" s="113">
        <v>494</v>
      </c>
      <c r="AG70" s="113">
        <v>0.04</v>
      </c>
      <c r="AH70" s="113">
        <v>-15</v>
      </c>
      <c r="AI70" s="113">
        <v>500</v>
      </c>
      <c r="AJ70" s="113">
        <v>0.04</v>
      </c>
    </row>
    <row r="71" spans="1:36" x14ac:dyDescent="0.25">
      <c r="A71" t="str">
        <f t="shared" si="6"/>
        <v>CFLSFm1985CZ01rDXGF</v>
      </c>
      <c r="B71" t="s">
        <v>118</v>
      </c>
      <c r="C71" t="s">
        <v>45</v>
      </c>
      <c r="D71" t="s">
        <v>1649</v>
      </c>
      <c r="E71">
        <v>1985</v>
      </c>
      <c r="F71" t="s">
        <v>48</v>
      </c>
      <c r="G71" t="s">
        <v>1658</v>
      </c>
      <c r="H71">
        <f t="shared" si="1"/>
        <v>1</v>
      </c>
      <c r="I71" s="113">
        <f t="shared" si="5"/>
        <v>1</v>
      </c>
      <c r="J71">
        <f t="shared" si="2"/>
        <v>-3.4130000000000001E-2</v>
      </c>
      <c r="M71" s="113">
        <v>485</v>
      </c>
      <c r="N71" s="113">
        <v>4.3999999999999997E-2</v>
      </c>
      <c r="O71" s="113">
        <v>-22.4</v>
      </c>
      <c r="P71" s="113">
        <v>500</v>
      </c>
      <c r="Q71" s="113">
        <v>4.4999999999999998E-2</v>
      </c>
      <c r="S71" t="b">
        <v>0</v>
      </c>
      <c r="T71" t="b">
        <f>VLOOKUP(G71,key!$S$3:$T$12,2,FALSE)</f>
        <v>0</v>
      </c>
      <c r="U71">
        <f t="shared" si="3"/>
        <v>1</v>
      </c>
      <c r="V71" s="31">
        <f t="shared" si="7"/>
        <v>-3.4130000000000001E-2</v>
      </c>
      <c r="W71">
        <f>VLOOKUP(G71,key!$S$3:$U$6,3,FALSE)</f>
        <v>1</v>
      </c>
      <c r="Z71" s="113"/>
      <c r="AA71" s="113" t="s">
        <v>4151</v>
      </c>
      <c r="AB71" s="113" t="s">
        <v>1649</v>
      </c>
      <c r="AC71" s="113">
        <v>1985</v>
      </c>
      <c r="AD71" s="113" t="s">
        <v>48</v>
      </c>
      <c r="AE71" s="113" t="s">
        <v>1658</v>
      </c>
      <c r="AF71" s="113">
        <v>485</v>
      </c>
      <c r="AG71" s="113">
        <v>4.3999999999999997E-2</v>
      </c>
      <c r="AH71" s="113">
        <v>-22.4</v>
      </c>
      <c r="AI71" s="113">
        <v>500</v>
      </c>
      <c r="AJ71" s="113">
        <v>4.4999999999999998E-2</v>
      </c>
    </row>
    <row r="72" spans="1:36" x14ac:dyDescent="0.25">
      <c r="A72" t="str">
        <f t="shared" si="6"/>
        <v>CFLSFm1985CZ01rDXHP</v>
      </c>
      <c r="B72" t="s">
        <v>118</v>
      </c>
      <c r="C72" t="s">
        <v>45</v>
      </c>
      <c r="D72" t="s">
        <v>1649</v>
      </c>
      <c r="E72">
        <v>1985</v>
      </c>
      <c r="F72" t="s">
        <v>48</v>
      </c>
      <c r="G72" t="s">
        <v>1659</v>
      </c>
      <c r="H72">
        <f t="shared" ref="H72:H135" si="8">MAX(MIN(M72/P72,2),W72)</f>
        <v>0.59199999999999997</v>
      </c>
      <c r="I72" s="113">
        <f t="shared" si="5"/>
        <v>1</v>
      </c>
      <c r="J72">
        <f t="shared" ref="J72:J135" si="9">IF(ABS(V72)&lt;0.0003413,0,V72)</f>
        <v>0</v>
      </c>
      <c r="M72" s="113">
        <v>296</v>
      </c>
      <c r="N72" s="113">
        <v>4.3999999999999997E-2</v>
      </c>
      <c r="O72" s="113">
        <v>0</v>
      </c>
      <c r="P72" s="113">
        <v>500</v>
      </c>
      <c r="Q72" s="113">
        <v>4.4999999999999998E-2</v>
      </c>
      <c r="S72" t="b">
        <v>0</v>
      </c>
      <c r="T72" t="b">
        <f>VLOOKUP(G72,key!$S$3:$T$12,2,FALSE)</f>
        <v>1</v>
      </c>
      <c r="U72">
        <f t="shared" ref="U72:U135" si="10">IF(T72,1,1)</f>
        <v>1</v>
      </c>
      <c r="V72" s="31">
        <f t="shared" si="7"/>
        <v>0</v>
      </c>
      <c r="W72">
        <f>VLOOKUP(G72,key!$S$3:$U$6,3,FALSE)</f>
        <v>0.5</v>
      </c>
      <c r="Z72" s="113"/>
      <c r="AA72" s="113" t="s">
        <v>4151</v>
      </c>
      <c r="AB72" s="113" t="s">
        <v>1649</v>
      </c>
      <c r="AC72" s="113">
        <v>1985</v>
      </c>
      <c r="AD72" s="113" t="s">
        <v>48</v>
      </c>
      <c r="AE72" s="113" t="s">
        <v>1659</v>
      </c>
      <c r="AF72" s="113">
        <v>296</v>
      </c>
      <c r="AG72" s="113">
        <v>4.3999999999999997E-2</v>
      </c>
      <c r="AH72" s="113">
        <v>0</v>
      </c>
      <c r="AI72" s="113">
        <v>500</v>
      </c>
      <c r="AJ72" s="113">
        <v>4.4999999999999998E-2</v>
      </c>
    </row>
    <row r="73" spans="1:36" x14ac:dyDescent="0.25">
      <c r="A73" t="str">
        <f t="shared" si="6"/>
        <v>CFLSFm1985CZ01rNCEH</v>
      </c>
      <c r="B73" t="s">
        <v>118</v>
      </c>
      <c r="C73" t="s">
        <v>45</v>
      </c>
      <c r="D73" t="s">
        <v>1649</v>
      </c>
      <c r="E73">
        <v>1985</v>
      </c>
      <c r="F73" t="s">
        <v>48</v>
      </c>
      <c r="G73" t="s">
        <v>1656</v>
      </c>
      <c r="H73">
        <f t="shared" si="8"/>
        <v>0.44600000000000001</v>
      </c>
      <c r="I73" s="113">
        <f t="shared" ref="I73:I136" si="11">IF(S73,1,MAX(U73,MIN(N73/Q73,2)))</f>
        <v>1</v>
      </c>
      <c r="J73">
        <f t="shared" si="9"/>
        <v>0</v>
      </c>
      <c r="M73" s="113">
        <v>223</v>
      </c>
      <c r="N73" s="113">
        <v>4.2999999999999997E-2</v>
      </c>
      <c r="O73" s="113">
        <v>0</v>
      </c>
      <c r="P73" s="113">
        <v>500</v>
      </c>
      <c r="Q73" s="113">
        <v>4.4999999999999998E-2</v>
      </c>
      <c r="S73" t="b">
        <v>0</v>
      </c>
      <c r="T73" t="b">
        <f>VLOOKUP(G73,key!$S$3:$T$12,2,FALSE)</f>
        <v>1</v>
      </c>
      <c r="U73">
        <f t="shared" si="10"/>
        <v>1</v>
      </c>
      <c r="V73" s="31">
        <f t="shared" si="7"/>
        <v>0</v>
      </c>
      <c r="W73">
        <f>VLOOKUP(G73,key!$S$3:$U$6,3,FALSE)</f>
        <v>0.25</v>
      </c>
      <c r="Z73" s="113"/>
      <c r="AA73" s="113" t="s">
        <v>4151</v>
      </c>
      <c r="AB73" s="113" t="s">
        <v>1649</v>
      </c>
      <c r="AC73" s="113">
        <v>1985</v>
      </c>
      <c r="AD73" s="113" t="s">
        <v>48</v>
      </c>
      <c r="AE73" s="113" t="s">
        <v>1656</v>
      </c>
      <c r="AF73" s="113">
        <v>223</v>
      </c>
      <c r="AG73" s="113">
        <v>4.2999999999999997E-2</v>
      </c>
      <c r="AH73" s="113">
        <v>0</v>
      </c>
      <c r="AI73" s="113">
        <v>500</v>
      </c>
      <c r="AJ73" s="113">
        <v>4.4999999999999998E-2</v>
      </c>
    </row>
    <row r="74" spans="1:36" x14ac:dyDescent="0.25">
      <c r="A74" t="str">
        <f t="shared" ref="A74:A137" si="12">B74&amp;D74&amp;E74&amp;F74&amp;G74</f>
        <v>CFLSFm1985CZ01rNCGF</v>
      </c>
      <c r="B74" t="s">
        <v>118</v>
      </c>
      <c r="C74" t="s">
        <v>45</v>
      </c>
      <c r="D74" t="s">
        <v>1649</v>
      </c>
      <c r="E74">
        <v>1985</v>
      </c>
      <c r="F74" t="s">
        <v>48</v>
      </c>
      <c r="G74" t="s">
        <v>1657</v>
      </c>
      <c r="H74">
        <f t="shared" si="8"/>
        <v>0.97199999999999998</v>
      </c>
      <c r="I74" s="113">
        <f t="shared" si="11"/>
        <v>1</v>
      </c>
      <c r="J74">
        <f t="shared" si="9"/>
        <v>-3.4130000000000001E-2</v>
      </c>
      <c r="M74" s="113">
        <v>486</v>
      </c>
      <c r="N74" s="113">
        <v>4.3999999999999997E-2</v>
      </c>
      <c r="O74" s="113">
        <v>-22.8</v>
      </c>
      <c r="P74" s="113">
        <v>500</v>
      </c>
      <c r="Q74" s="113">
        <v>4.4999999999999998E-2</v>
      </c>
      <c r="S74" t="b">
        <v>0</v>
      </c>
      <c r="T74" t="b">
        <f>VLOOKUP(G74,key!$S$3:$T$12,2,FALSE)</f>
        <v>0</v>
      </c>
      <c r="U74">
        <f t="shared" si="10"/>
        <v>1</v>
      </c>
      <c r="V74" s="31">
        <f t="shared" ref="V74:V137" si="13">MIN(MAX(O74/P74,-0.03413),0.03413)</f>
        <v>-3.4130000000000001E-2</v>
      </c>
      <c r="W74">
        <f>VLOOKUP(G74,key!$S$3:$U$6,3,FALSE)</f>
        <v>0.9</v>
      </c>
      <c r="Z74" s="113"/>
      <c r="AA74" s="113" t="s">
        <v>4151</v>
      </c>
      <c r="AB74" s="113" t="s">
        <v>1649</v>
      </c>
      <c r="AC74" s="113">
        <v>1985</v>
      </c>
      <c r="AD74" s="113" t="s">
        <v>48</v>
      </c>
      <c r="AE74" s="113" t="s">
        <v>1657</v>
      </c>
      <c r="AF74" s="113">
        <v>486</v>
      </c>
      <c r="AG74" s="113">
        <v>4.3999999999999997E-2</v>
      </c>
      <c r="AH74" s="113">
        <v>-22.8</v>
      </c>
      <c r="AI74" s="113">
        <v>500</v>
      </c>
      <c r="AJ74" s="113">
        <v>4.4999999999999998E-2</v>
      </c>
    </row>
    <row r="75" spans="1:36" x14ac:dyDescent="0.25">
      <c r="A75" t="str">
        <f t="shared" si="12"/>
        <v>CFLSFm1985CZ02rDXGF</v>
      </c>
      <c r="B75" t="s">
        <v>118</v>
      </c>
      <c r="C75" t="s">
        <v>45</v>
      </c>
      <c r="D75" t="s">
        <v>1649</v>
      </c>
      <c r="E75">
        <v>1985</v>
      </c>
      <c r="F75" t="s">
        <v>101</v>
      </c>
      <c r="G75" t="s">
        <v>1658</v>
      </c>
      <c r="H75">
        <f t="shared" si="8"/>
        <v>1.048</v>
      </c>
      <c r="I75" s="113">
        <f t="shared" si="11"/>
        <v>1.9024390243902438</v>
      </c>
      <c r="J75">
        <f t="shared" si="9"/>
        <v>-3.4130000000000001E-2</v>
      </c>
      <c r="M75" s="113">
        <v>524</v>
      </c>
      <c r="N75" s="113">
        <v>7.8E-2</v>
      </c>
      <c r="O75" s="113">
        <v>-18.600000000000001</v>
      </c>
      <c r="P75" s="113">
        <v>500</v>
      </c>
      <c r="Q75" s="113">
        <v>4.1000000000000002E-2</v>
      </c>
      <c r="S75" t="b">
        <v>0</v>
      </c>
      <c r="T75" t="b">
        <f>VLOOKUP(G75,key!$S$3:$T$12,2,FALSE)</f>
        <v>0</v>
      </c>
      <c r="U75">
        <f t="shared" si="10"/>
        <v>1</v>
      </c>
      <c r="V75" s="31">
        <f t="shared" si="13"/>
        <v>-3.4130000000000001E-2</v>
      </c>
      <c r="W75">
        <f>VLOOKUP(G75,key!$S$3:$U$6,3,FALSE)</f>
        <v>1</v>
      </c>
      <c r="Z75" s="113"/>
      <c r="AA75" s="113" t="s">
        <v>4151</v>
      </c>
      <c r="AB75" s="113" t="s">
        <v>1649</v>
      </c>
      <c r="AC75" s="113">
        <v>1985</v>
      </c>
      <c r="AD75" s="113" t="s">
        <v>101</v>
      </c>
      <c r="AE75" s="113" t="s">
        <v>1658</v>
      </c>
      <c r="AF75" s="113">
        <v>524</v>
      </c>
      <c r="AG75" s="113">
        <v>7.8E-2</v>
      </c>
      <c r="AH75" s="113">
        <v>-18.600000000000001</v>
      </c>
      <c r="AI75" s="113">
        <v>500</v>
      </c>
      <c r="AJ75" s="113">
        <v>4.1000000000000002E-2</v>
      </c>
    </row>
    <row r="76" spans="1:36" x14ac:dyDescent="0.25">
      <c r="A76" t="str">
        <f t="shared" si="12"/>
        <v>CFLSFm1985CZ02rDXHP</v>
      </c>
      <c r="B76" t="s">
        <v>118</v>
      </c>
      <c r="C76" t="s">
        <v>45</v>
      </c>
      <c r="D76" t="s">
        <v>1649</v>
      </c>
      <c r="E76">
        <v>1985</v>
      </c>
      <c r="F76" t="s">
        <v>101</v>
      </c>
      <c r="G76" t="s">
        <v>1659</v>
      </c>
      <c r="H76">
        <f t="shared" si="8"/>
        <v>0.74199999999999999</v>
      </c>
      <c r="I76" s="113">
        <f t="shared" si="11"/>
        <v>1.8048780487804876</v>
      </c>
      <c r="J76">
        <f t="shared" si="9"/>
        <v>0</v>
      </c>
      <c r="M76" s="113">
        <v>371</v>
      </c>
      <c r="N76" s="113">
        <v>7.3999999999999996E-2</v>
      </c>
      <c r="O76" s="113">
        <v>0</v>
      </c>
      <c r="P76" s="113">
        <v>500</v>
      </c>
      <c r="Q76" s="113">
        <v>4.1000000000000002E-2</v>
      </c>
      <c r="S76" t="b">
        <v>0</v>
      </c>
      <c r="T76" t="b">
        <f>VLOOKUP(G76,key!$S$3:$T$12,2,FALSE)</f>
        <v>1</v>
      </c>
      <c r="U76">
        <f t="shared" si="10"/>
        <v>1</v>
      </c>
      <c r="V76" s="31">
        <f t="shared" si="13"/>
        <v>0</v>
      </c>
      <c r="W76">
        <f>VLOOKUP(G76,key!$S$3:$U$6,3,FALSE)</f>
        <v>0.5</v>
      </c>
      <c r="Z76" s="113"/>
      <c r="AA76" s="113" t="s">
        <v>4151</v>
      </c>
      <c r="AB76" s="113" t="s">
        <v>1649</v>
      </c>
      <c r="AC76" s="113">
        <v>1985</v>
      </c>
      <c r="AD76" s="113" t="s">
        <v>101</v>
      </c>
      <c r="AE76" s="113" t="s">
        <v>1659</v>
      </c>
      <c r="AF76" s="113">
        <v>371</v>
      </c>
      <c r="AG76" s="113">
        <v>7.3999999999999996E-2</v>
      </c>
      <c r="AH76" s="113">
        <v>0</v>
      </c>
      <c r="AI76" s="113">
        <v>500</v>
      </c>
      <c r="AJ76" s="113">
        <v>4.1000000000000002E-2</v>
      </c>
    </row>
    <row r="77" spans="1:36" x14ac:dyDescent="0.25">
      <c r="A77" t="str">
        <f t="shared" si="12"/>
        <v>CFLSFm1985CZ02rNCEH</v>
      </c>
      <c r="B77" t="s">
        <v>118</v>
      </c>
      <c r="C77" t="s">
        <v>45</v>
      </c>
      <c r="D77" t="s">
        <v>1649</v>
      </c>
      <c r="E77">
        <v>1985</v>
      </c>
      <c r="F77" t="s">
        <v>101</v>
      </c>
      <c r="G77" t="s">
        <v>1656</v>
      </c>
      <c r="H77">
        <f t="shared" si="8"/>
        <v>0.54</v>
      </c>
      <c r="I77" s="113">
        <f t="shared" si="11"/>
        <v>1</v>
      </c>
      <c r="J77">
        <f t="shared" si="9"/>
        <v>0</v>
      </c>
      <c r="M77" s="113">
        <v>270</v>
      </c>
      <c r="N77" s="113">
        <v>4.1000000000000002E-2</v>
      </c>
      <c r="O77" s="113">
        <v>0</v>
      </c>
      <c r="P77" s="113">
        <v>500</v>
      </c>
      <c r="Q77" s="113">
        <v>4.1000000000000002E-2</v>
      </c>
      <c r="S77" t="b">
        <v>0</v>
      </c>
      <c r="T77" t="b">
        <f>VLOOKUP(G77,key!$S$3:$T$12,2,FALSE)</f>
        <v>1</v>
      </c>
      <c r="U77">
        <f t="shared" si="10"/>
        <v>1</v>
      </c>
      <c r="V77" s="31">
        <f t="shared" si="13"/>
        <v>0</v>
      </c>
      <c r="W77">
        <f>VLOOKUP(G77,key!$S$3:$U$6,3,FALSE)</f>
        <v>0.25</v>
      </c>
      <c r="Z77" s="113"/>
      <c r="AA77" s="113" t="s">
        <v>4151</v>
      </c>
      <c r="AB77" s="113" t="s">
        <v>1649</v>
      </c>
      <c r="AC77" s="113">
        <v>1985</v>
      </c>
      <c r="AD77" s="113" t="s">
        <v>101</v>
      </c>
      <c r="AE77" s="113" t="s">
        <v>1656</v>
      </c>
      <c r="AF77" s="113">
        <v>270</v>
      </c>
      <c r="AG77" s="113">
        <v>4.1000000000000002E-2</v>
      </c>
      <c r="AH77" s="113">
        <v>0</v>
      </c>
      <c r="AI77" s="113">
        <v>500</v>
      </c>
      <c r="AJ77" s="113">
        <v>4.1000000000000002E-2</v>
      </c>
    </row>
    <row r="78" spans="1:36" x14ac:dyDescent="0.25">
      <c r="A78" t="str">
        <f t="shared" si="12"/>
        <v>CFLSFm1985CZ02rNCGF</v>
      </c>
      <c r="B78" t="s">
        <v>118</v>
      </c>
      <c r="C78" t="s">
        <v>45</v>
      </c>
      <c r="D78" t="s">
        <v>1649</v>
      </c>
      <c r="E78">
        <v>1985</v>
      </c>
      <c r="F78" t="s">
        <v>101</v>
      </c>
      <c r="G78" t="s">
        <v>1657</v>
      </c>
      <c r="H78">
        <f t="shared" si="8"/>
        <v>0.98</v>
      </c>
      <c r="I78" s="113">
        <f t="shared" si="11"/>
        <v>1</v>
      </c>
      <c r="J78">
        <f t="shared" si="9"/>
        <v>-3.4130000000000001E-2</v>
      </c>
      <c r="M78" s="113">
        <v>490</v>
      </c>
      <c r="N78" s="113">
        <v>0.04</v>
      </c>
      <c r="O78" s="113">
        <v>-18.8</v>
      </c>
      <c r="P78" s="113">
        <v>500</v>
      </c>
      <c r="Q78" s="113">
        <v>4.1000000000000002E-2</v>
      </c>
      <c r="S78" t="b">
        <v>0</v>
      </c>
      <c r="T78" t="b">
        <f>VLOOKUP(G78,key!$S$3:$T$12,2,FALSE)</f>
        <v>0</v>
      </c>
      <c r="U78">
        <f t="shared" si="10"/>
        <v>1</v>
      </c>
      <c r="V78" s="31">
        <f t="shared" si="13"/>
        <v>-3.4130000000000001E-2</v>
      </c>
      <c r="W78">
        <f>VLOOKUP(G78,key!$S$3:$U$6,3,FALSE)</f>
        <v>0.9</v>
      </c>
      <c r="Z78" s="113"/>
      <c r="AA78" s="113" t="s">
        <v>4151</v>
      </c>
      <c r="AB78" s="113" t="s">
        <v>1649</v>
      </c>
      <c r="AC78" s="113">
        <v>1985</v>
      </c>
      <c r="AD78" s="113" t="s">
        <v>101</v>
      </c>
      <c r="AE78" s="113" t="s">
        <v>1657</v>
      </c>
      <c r="AF78" s="113">
        <v>490</v>
      </c>
      <c r="AG78" s="113">
        <v>0.04</v>
      </c>
      <c r="AH78" s="113">
        <v>-18.8</v>
      </c>
      <c r="AI78" s="113">
        <v>500</v>
      </c>
      <c r="AJ78" s="113">
        <v>4.1000000000000002E-2</v>
      </c>
    </row>
    <row r="79" spans="1:36" x14ac:dyDescent="0.25">
      <c r="A79" t="str">
        <f t="shared" si="12"/>
        <v>CFLSFm1985CZ03rDXGF</v>
      </c>
      <c r="B79" t="s">
        <v>118</v>
      </c>
      <c r="C79" t="s">
        <v>45</v>
      </c>
      <c r="D79" t="s">
        <v>1649</v>
      </c>
      <c r="E79">
        <v>1985</v>
      </c>
      <c r="F79" t="s">
        <v>102</v>
      </c>
      <c r="G79" t="s">
        <v>1658</v>
      </c>
      <c r="H79">
        <f t="shared" si="8"/>
        <v>1.004</v>
      </c>
      <c r="I79" s="113">
        <f t="shared" si="11"/>
        <v>2</v>
      </c>
      <c r="J79">
        <f t="shared" si="9"/>
        <v>-3.4130000000000001E-2</v>
      </c>
      <c r="M79" s="113">
        <v>502</v>
      </c>
      <c r="N79" s="113">
        <v>8.2000000000000003E-2</v>
      </c>
      <c r="O79" s="113">
        <v>-20</v>
      </c>
      <c r="P79" s="113">
        <v>500</v>
      </c>
      <c r="Q79" s="113">
        <v>4.1000000000000002E-2</v>
      </c>
      <c r="S79" t="b">
        <v>0</v>
      </c>
      <c r="T79" t="b">
        <f>VLOOKUP(G79,key!$S$3:$T$12,2,FALSE)</f>
        <v>0</v>
      </c>
      <c r="U79">
        <f t="shared" si="10"/>
        <v>1</v>
      </c>
      <c r="V79" s="31">
        <f t="shared" si="13"/>
        <v>-3.4130000000000001E-2</v>
      </c>
      <c r="W79">
        <f>VLOOKUP(G79,key!$S$3:$U$6,3,FALSE)</f>
        <v>1</v>
      </c>
      <c r="Z79" s="113"/>
      <c r="AA79" s="113" t="s">
        <v>4151</v>
      </c>
      <c r="AB79" s="113" t="s">
        <v>1649</v>
      </c>
      <c r="AC79" s="113">
        <v>1985</v>
      </c>
      <c r="AD79" s="113" t="s">
        <v>102</v>
      </c>
      <c r="AE79" s="113" t="s">
        <v>1658</v>
      </c>
      <c r="AF79" s="113">
        <v>502</v>
      </c>
      <c r="AG79" s="113">
        <v>8.2000000000000003E-2</v>
      </c>
      <c r="AH79" s="113">
        <v>-20</v>
      </c>
      <c r="AI79" s="113">
        <v>500</v>
      </c>
      <c r="AJ79" s="113">
        <v>4.1000000000000002E-2</v>
      </c>
    </row>
    <row r="80" spans="1:36" x14ac:dyDescent="0.25">
      <c r="A80" t="str">
        <f t="shared" si="12"/>
        <v>CFLSFm1985CZ03rDXHP</v>
      </c>
      <c r="B80" t="s">
        <v>118</v>
      </c>
      <c r="C80" t="s">
        <v>45</v>
      </c>
      <c r="D80" t="s">
        <v>1649</v>
      </c>
      <c r="E80">
        <v>1985</v>
      </c>
      <c r="F80" t="s">
        <v>102</v>
      </c>
      <c r="G80" t="s">
        <v>1659</v>
      </c>
      <c r="H80">
        <f t="shared" si="8"/>
        <v>0.71799999999999997</v>
      </c>
      <c r="I80" s="113">
        <f t="shared" si="11"/>
        <v>1.9024390243902438</v>
      </c>
      <c r="J80">
        <f t="shared" si="9"/>
        <v>0</v>
      </c>
      <c r="M80" s="113">
        <v>359</v>
      </c>
      <c r="N80" s="113">
        <v>7.8E-2</v>
      </c>
      <c r="O80" s="113">
        <v>0</v>
      </c>
      <c r="P80" s="113">
        <v>500</v>
      </c>
      <c r="Q80" s="113">
        <v>4.1000000000000002E-2</v>
      </c>
      <c r="S80" t="b">
        <v>0</v>
      </c>
      <c r="T80" t="b">
        <f>VLOOKUP(G80,key!$S$3:$T$12,2,FALSE)</f>
        <v>1</v>
      </c>
      <c r="U80">
        <f t="shared" si="10"/>
        <v>1</v>
      </c>
      <c r="V80" s="31">
        <f t="shared" si="13"/>
        <v>0</v>
      </c>
      <c r="W80">
        <f>VLOOKUP(G80,key!$S$3:$U$6,3,FALSE)</f>
        <v>0.5</v>
      </c>
      <c r="Z80" s="113"/>
      <c r="AA80" s="113" t="s">
        <v>4151</v>
      </c>
      <c r="AB80" s="113" t="s">
        <v>1649</v>
      </c>
      <c r="AC80" s="113">
        <v>1985</v>
      </c>
      <c r="AD80" s="113" t="s">
        <v>102</v>
      </c>
      <c r="AE80" s="113" t="s">
        <v>1659</v>
      </c>
      <c r="AF80" s="113">
        <v>359</v>
      </c>
      <c r="AG80" s="113">
        <v>7.8E-2</v>
      </c>
      <c r="AH80" s="113">
        <v>0</v>
      </c>
      <c r="AI80" s="113">
        <v>500</v>
      </c>
      <c r="AJ80" s="113">
        <v>4.1000000000000002E-2</v>
      </c>
    </row>
    <row r="81" spans="1:36" x14ac:dyDescent="0.25">
      <c r="A81" t="str">
        <f t="shared" si="12"/>
        <v>CFLSFm1985CZ03rNCEH</v>
      </c>
      <c r="B81" t="s">
        <v>118</v>
      </c>
      <c r="C81" t="s">
        <v>45</v>
      </c>
      <c r="D81" t="s">
        <v>1649</v>
      </c>
      <c r="E81">
        <v>1985</v>
      </c>
      <c r="F81" t="s">
        <v>102</v>
      </c>
      <c r="G81" t="s">
        <v>1656</v>
      </c>
      <c r="H81">
        <f t="shared" si="8"/>
        <v>0.51800000000000002</v>
      </c>
      <c r="I81" s="113">
        <f t="shared" si="11"/>
        <v>1</v>
      </c>
      <c r="J81">
        <f t="shared" si="9"/>
        <v>0</v>
      </c>
      <c r="M81" s="113">
        <v>259</v>
      </c>
      <c r="N81" s="113">
        <v>4.1000000000000002E-2</v>
      </c>
      <c r="O81" s="113">
        <v>0</v>
      </c>
      <c r="P81" s="113">
        <v>500</v>
      </c>
      <c r="Q81" s="113">
        <v>4.1000000000000002E-2</v>
      </c>
      <c r="S81" t="b">
        <v>0</v>
      </c>
      <c r="T81" t="b">
        <f>VLOOKUP(G81,key!$S$3:$T$12,2,FALSE)</f>
        <v>1</v>
      </c>
      <c r="U81">
        <f t="shared" si="10"/>
        <v>1</v>
      </c>
      <c r="V81" s="31">
        <f t="shared" si="13"/>
        <v>0</v>
      </c>
      <c r="W81">
        <f>VLOOKUP(G81,key!$S$3:$U$6,3,FALSE)</f>
        <v>0.25</v>
      </c>
      <c r="Z81" s="113"/>
      <c r="AA81" s="113" t="s">
        <v>4151</v>
      </c>
      <c r="AB81" s="113" t="s">
        <v>1649</v>
      </c>
      <c r="AC81" s="113">
        <v>1985</v>
      </c>
      <c r="AD81" s="113" t="s">
        <v>102</v>
      </c>
      <c r="AE81" s="113" t="s">
        <v>1656</v>
      </c>
      <c r="AF81" s="113">
        <v>259</v>
      </c>
      <c r="AG81" s="113">
        <v>4.1000000000000002E-2</v>
      </c>
      <c r="AH81" s="113">
        <v>0</v>
      </c>
      <c r="AI81" s="113">
        <v>500</v>
      </c>
      <c r="AJ81" s="113">
        <v>4.1000000000000002E-2</v>
      </c>
    </row>
    <row r="82" spans="1:36" x14ac:dyDescent="0.25">
      <c r="A82" t="str">
        <f t="shared" si="12"/>
        <v>CFLSFm1985CZ03rNCGF</v>
      </c>
      <c r="B82" t="s">
        <v>118</v>
      </c>
      <c r="C82" t="s">
        <v>45</v>
      </c>
      <c r="D82" t="s">
        <v>1649</v>
      </c>
      <c r="E82">
        <v>1985</v>
      </c>
      <c r="F82" t="s">
        <v>102</v>
      </c>
      <c r="G82" t="s">
        <v>1657</v>
      </c>
      <c r="H82">
        <f t="shared" si="8"/>
        <v>0.97599999999999998</v>
      </c>
      <c r="I82" s="113">
        <f t="shared" si="11"/>
        <v>1</v>
      </c>
      <c r="J82">
        <f t="shared" si="9"/>
        <v>-3.4130000000000001E-2</v>
      </c>
      <c r="M82" s="113">
        <v>488</v>
      </c>
      <c r="N82" s="113">
        <v>4.1000000000000002E-2</v>
      </c>
      <c r="O82" s="113">
        <v>-20.3</v>
      </c>
      <c r="P82" s="113">
        <v>500</v>
      </c>
      <c r="Q82" s="113">
        <v>4.1000000000000002E-2</v>
      </c>
      <c r="S82" t="b">
        <v>0</v>
      </c>
      <c r="T82" t="b">
        <f>VLOOKUP(G82,key!$S$3:$T$12,2,FALSE)</f>
        <v>0</v>
      </c>
      <c r="U82">
        <f t="shared" si="10"/>
        <v>1</v>
      </c>
      <c r="V82" s="31">
        <f t="shared" si="13"/>
        <v>-3.4130000000000001E-2</v>
      </c>
      <c r="W82">
        <f>VLOOKUP(G82,key!$S$3:$U$6,3,FALSE)</f>
        <v>0.9</v>
      </c>
      <c r="Z82" s="113"/>
      <c r="AA82" s="113" t="s">
        <v>4151</v>
      </c>
      <c r="AB82" s="113" t="s">
        <v>1649</v>
      </c>
      <c r="AC82" s="113">
        <v>1985</v>
      </c>
      <c r="AD82" s="113" t="s">
        <v>102</v>
      </c>
      <c r="AE82" s="113" t="s">
        <v>1657</v>
      </c>
      <c r="AF82" s="113">
        <v>488</v>
      </c>
      <c r="AG82" s="113">
        <v>4.1000000000000002E-2</v>
      </c>
      <c r="AH82" s="113">
        <v>-20.3</v>
      </c>
      <c r="AI82" s="113">
        <v>500</v>
      </c>
      <c r="AJ82" s="113">
        <v>4.1000000000000002E-2</v>
      </c>
    </row>
    <row r="83" spans="1:36" x14ac:dyDescent="0.25">
      <c r="A83" t="str">
        <f t="shared" si="12"/>
        <v>CFLSFm1985CZ04rDXGF</v>
      </c>
      <c r="B83" t="s">
        <v>118</v>
      </c>
      <c r="C83" t="s">
        <v>45</v>
      </c>
      <c r="D83" t="s">
        <v>1649</v>
      </c>
      <c r="E83">
        <v>1985</v>
      </c>
      <c r="F83" t="s">
        <v>103</v>
      </c>
      <c r="G83" t="s">
        <v>1658</v>
      </c>
      <c r="H83">
        <f t="shared" si="8"/>
        <v>1.0760000000000001</v>
      </c>
      <c r="I83" s="113">
        <f t="shared" si="11"/>
        <v>2</v>
      </c>
      <c r="J83">
        <f t="shared" si="9"/>
        <v>-3.1399999999999997E-2</v>
      </c>
      <c r="M83" s="113">
        <v>538</v>
      </c>
      <c r="N83" s="113">
        <v>9.6000000000000002E-2</v>
      </c>
      <c r="O83" s="113">
        <v>-15.7</v>
      </c>
      <c r="P83" s="113">
        <v>500</v>
      </c>
      <c r="Q83" s="113">
        <v>4.4999999999999998E-2</v>
      </c>
      <c r="S83" t="b">
        <v>0</v>
      </c>
      <c r="T83" t="b">
        <f>VLOOKUP(G83,key!$S$3:$T$12,2,FALSE)</f>
        <v>0</v>
      </c>
      <c r="U83">
        <f t="shared" si="10"/>
        <v>1</v>
      </c>
      <c r="V83" s="31">
        <f t="shared" si="13"/>
        <v>-3.1399999999999997E-2</v>
      </c>
      <c r="W83">
        <f>VLOOKUP(G83,key!$S$3:$U$6,3,FALSE)</f>
        <v>1</v>
      </c>
      <c r="Z83" s="113"/>
      <c r="AA83" s="113" t="s">
        <v>4151</v>
      </c>
      <c r="AB83" s="113" t="s">
        <v>1649</v>
      </c>
      <c r="AC83" s="113">
        <v>1985</v>
      </c>
      <c r="AD83" s="113" t="s">
        <v>103</v>
      </c>
      <c r="AE83" s="113" t="s">
        <v>1658</v>
      </c>
      <c r="AF83" s="113">
        <v>538</v>
      </c>
      <c r="AG83" s="113">
        <v>9.6000000000000002E-2</v>
      </c>
      <c r="AH83" s="113">
        <v>-15.7</v>
      </c>
      <c r="AI83" s="113">
        <v>500</v>
      </c>
      <c r="AJ83" s="113">
        <v>4.4999999999999998E-2</v>
      </c>
    </row>
    <row r="84" spans="1:36" x14ac:dyDescent="0.25">
      <c r="A84" t="str">
        <f t="shared" si="12"/>
        <v>CFLSFm1985CZ04rDXHP</v>
      </c>
      <c r="B84" t="s">
        <v>118</v>
      </c>
      <c r="C84" t="s">
        <v>45</v>
      </c>
      <c r="D84" t="s">
        <v>1649</v>
      </c>
      <c r="E84">
        <v>1985</v>
      </c>
      <c r="F84" t="s">
        <v>103</v>
      </c>
      <c r="G84" t="s">
        <v>1659</v>
      </c>
      <c r="H84">
        <f t="shared" si="8"/>
        <v>0.80400000000000005</v>
      </c>
      <c r="I84" s="113">
        <f t="shared" si="11"/>
        <v>2</v>
      </c>
      <c r="J84">
        <f t="shared" si="9"/>
        <v>0</v>
      </c>
      <c r="M84" s="113">
        <v>402</v>
      </c>
      <c r="N84" s="113">
        <v>0.10100000000000001</v>
      </c>
      <c r="O84" s="113">
        <v>0</v>
      </c>
      <c r="P84" s="113">
        <v>500</v>
      </c>
      <c r="Q84" s="113">
        <v>4.4999999999999998E-2</v>
      </c>
      <c r="S84" t="b">
        <v>0</v>
      </c>
      <c r="T84" t="b">
        <f>VLOOKUP(G84,key!$S$3:$T$12,2,FALSE)</f>
        <v>1</v>
      </c>
      <c r="U84">
        <f t="shared" si="10"/>
        <v>1</v>
      </c>
      <c r="V84" s="31">
        <f t="shared" si="13"/>
        <v>0</v>
      </c>
      <c r="W84">
        <f>VLOOKUP(G84,key!$S$3:$U$6,3,FALSE)</f>
        <v>0.5</v>
      </c>
      <c r="Z84" s="113"/>
      <c r="AA84" s="113" t="s">
        <v>4151</v>
      </c>
      <c r="AB84" s="113" t="s">
        <v>1649</v>
      </c>
      <c r="AC84" s="113">
        <v>1985</v>
      </c>
      <c r="AD84" s="113" t="s">
        <v>103</v>
      </c>
      <c r="AE84" s="113" t="s">
        <v>1659</v>
      </c>
      <c r="AF84" s="113">
        <v>402</v>
      </c>
      <c r="AG84" s="113">
        <v>0.10100000000000001</v>
      </c>
      <c r="AH84" s="113">
        <v>0</v>
      </c>
      <c r="AI84" s="113">
        <v>500</v>
      </c>
      <c r="AJ84" s="113">
        <v>4.4999999999999998E-2</v>
      </c>
    </row>
    <row r="85" spans="1:36" x14ac:dyDescent="0.25">
      <c r="A85" t="str">
        <f t="shared" si="12"/>
        <v>CFLSFm1985CZ04rNCEH</v>
      </c>
      <c r="B85" t="s">
        <v>118</v>
      </c>
      <c r="C85" t="s">
        <v>45</v>
      </c>
      <c r="D85" t="s">
        <v>1649</v>
      </c>
      <c r="E85">
        <v>1985</v>
      </c>
      <c r="F85" t="s">
        <v>103</v>
      </c>
      <c r="G85" t="s">
        <v>1656</v>
      </c>
      <c r="H85">
        <f t="shared" si="8"/>
        <v>0.61799999999999999</v>
      </c>
      <c r="I85" s="113">
        <f t="shared" si="11"/>
        <v>1</v>
      </c>
      <c r="J85">
        <f t="shared" si="9"/>
        <v>0</v>
      </c>
      <c r="M85" s="113">
        <v>309</v>
      </c>
      <c r="N85" s="113">
        <v>4.4999999999999998E-2</v>
      </c>
      <c r="O85" s="113">
        <v>0</v>
      </c>
      <c r="P85" s="113">
        <v>500</v>
      </c>
      <c r="Q85" s="113">
        <v>4.4999999999999998E-2</v>
      </c>
      <c r="S85" t="b">
        <v>0</v>
      </c>
      <c r="T85" t="b">
        <f>VLOOKUP(G85,key!$S$3:$T$12,2,FALSE)</f>
        <v>1</v>
      </c>
      <c r="U85">
        <f t="shared" si="10"/>
        <v>1</v>
      </c>
      <c r="V85" s="31">
        <f t="shared" si="13"/>
        <v>0</v>
      </c>
      <c r="W85">
        <f>VLOOKUP(G85,key!$S$3:$U$6,3,FALSE)</f>
        <v>0.25</v>
      </c>
      <c r="Z85" s="113"/>
      <c r="AA85" s="113" t="s">
        <v>4151</v>
      </c>
      <c r="AB85" s="113" t="s">
        <v>1649</v>
      </c>
      <c r="AC85" s="113">
        <v>1985</v>
      </c>
      <c r="AD85" s="113" t="s">
        <v>103</v>
      </c>
      <c r="AE85" s="113" t="s">
        <v>1656</v>
      </c>
      <c r="AF85" s="113">
        <v>309</v>
      </c>
      <c r="AG85" s="113">
        <v>4.4999999999999998E-2</v>
      </c>
      <c r="AH85" s="113">
        <v>0</v>
      </c>
      <c r="AI85" s="113">
        <v>500</v>
      </c>
      <c r="AJ85" s="113">
        <v>4.4999999999999998E-2</v>
      </c>
    </row>
    <row r="86" spans="1:36" x14ac:dyDescent="0.25">
      <c r="A86" t="str">
        <f t="shared" si="12"/>
        <v>CFLSFm1985CZ04rNCGF</v>
      </c>
      <c r="B86" t="s">
        <v>118</v>
      </c>
      <c r="C86" t="s">
        <v>45</v>
      </c>
      <c r="D86" t="s">
        <v>1649</v>
      </c>
      <c r="E86">
        <v>1985</v>
      </c>
      <c r="F86" t="s">
        <v>103</v>
      </c>
      <c r="G86" t="s">
        <v>1657</v>
      </c>
      <c r="H86">
        <f t="shared" si="8"/>
        <v>0.98399999999999999</v>
      </c>
      <c r="I86" s="113">
        <f t="shared" si="11"/>
        <v>1</v>
      </c>
      <c r="J86">
        <f t="shared" si="9"/>
        <v>-3.2000000000000001E-2</v>
      </c>
      <c r="M86" s="113">
        <v>492</v>
      </c>
      <c r="N86" s="113">
        <v>4.4999999999999998E-2</v>
      </c>
      <c r="O86" s="113">
        <v>-16</v>
      </c>
      <c r="P86" s="113">
        <v>500</v>
      </c>
      <c r="Q86" s="113">
        <v>4.4999999999999998E-2</v>
      </c>
      <c r="S86" t="b">
        <v>0</v>
      </c>
      <c r="T86" t="b">
        <f>VLOOKUP(G86,key!$S$3:$T$12,2,FALSE)</f>
        <v>0</v>
      </c>
      <c r="U86">
        <f t="shared" si="10"/>
        <v>1</v>
      </c>
      <c r="V86" s="31">
        <f t="shared" si="13"/>
        <v>-3.2000000000000001E-2</v>
      </c>
      <c r="W86">
        <f>VLOOKUP(G86,key!$S$3:$U$6,3,FALSE)</f>
        <v>0.9</v>
      </c>
      <c r="Z86" s="113"/>
      <c r="AA86" s="113" t="s">
        <v>4151</v>
      </c>
      <c r="AB86" s="113" t="s">
        <v>1649</v>
      </c>
      <c r="AC86" s="113">
        <v>1985</v>
      </c>
      <c r="AD86" s="113" t="s">
        <v>103</v>
      </c>
      <c r="AE86" s="113" t="s">
        <v>1657</v>
      </c>
      <c r="AF86" s="113">
        <v>492</v>
      </c>
      <c r="AG86" s="113">
        <v>4.4999999999999998E-2</v>
      </c>
      <c r="AH86" s="113">
        <v>-16</v>
      </c>
      <c r="AI86" s="113">
        <v>500</v>
      </c>
      <c r="AJ86" s="113">
        <v>4.4999999999999998E-2</v>
      </c>
    </row>
    <row r="87" spans="1:36" x14ac:dyDescent="0.25">
      <c r="A87" t="str">
        <f t="shared" si="12"/>
        <v>CFLSFm1985CZ05rDXGF</v>
      </c>
      <c r="B87" t="s">
        <v>118</v>
      </c>
      <c r="C87" t="s">
        <v>45</v>
      </c>
      <c r="D87" t="s">
        <v>1649</v>
      </c>
      <c r="E87">
        <v>1985</v>
      </c>
      <c r="F87" t="s">
        <v>104</v>
      </c>
      <c r="G87" t="s">
        <v>1658</v>
      </c>
      <c r="H87">
        <f t="shared" si="8"/>
        <v>1</v>
      </c>
      <c r="I87" s="113">
        <f t="shared" si="11"/>
        <v>2</v>
      </c>
      <c r="J87">
        <f t="shared" si="9"/>
        <v>-3.4130000000000001E-2</v>
      </c>
      <c r="M87" s="113">
        <v>498</v>
      </c>
      <c r="N87" s="113">
        <v>0.1</v>
      </c>
      <c r="O87" s="113">
        <v>-21.3</v>
      </c>
      <c r="P87" s="113">
        <v>500</v>
      </c>
      <c r="Q87" s="113">
        <v>4.4999999999999998E-2</v>
      </c>
      <c r="S87" t="b">
        <v>0</v>
      </c>
      <c r="T87" t="b">
        <f>VLOOKUP(G87,key!$S$3:$T$12,2,FALSE)</f>
        <v>0</v>
      </c>
      <c r="U87">
        <f t="shared" si="10"/>
        <v>1</v>
      </c>
      <c r="V87" s="31">
        <f t="shared" si="13"/>
        <v>-3.4130000000000001E-2</v>
      </c>
      <c r="W87">
        <f>VLOOKUP(G87,key!$S$3:$U$6,3,FALSE)</f>
        <v>1</v>
      </c>
      <c r="Z87" s="113"/>
      <c r="AA87" s="113" t="s">
        <v>4151</v>
      </c>
      <c r="AB87" s="113" t="s">
        <v>1649</v>
      </c>
      <c r="AC87" s="113">
        <v>1985</v>
      </c>
      <c r="AD87" s="113" t="s">
        <v>104</v>
      </c>
      <c r="AE87" s="113" t="s">
        <v>1658</v>
      </c>
      <c r="AF87" s="113">
        <v>498</v>
      </c>
      <c r="AG87" s="113">
        <v>0.1</v>
      </c>
      <c r="AH87" s="113">
        <v>-21.3</v>
      </c>
      <c r="AI87" s="113">
        <v>500</v>
      </c>
      <c r="AJ87" s="113">
        <v>4.4999999999999998E-2</v>
      </c>
    </row>
    <row r="88" spans="1:36" x14ac:dyDescent="0.25">
      <c r="A88" t="str">
        <f t="shared" si="12"/>
        <v>CFLSFm1985CZ05rDXHP</v>
      </c>
      <c r="B88" t="s">
        <v>118</v>
      </c>
      <c r="C88" t="s">
        <v>45</v>
      </c>
      <c r="D88" t="s">
        <v>1649</v>
      </c>
      <c r="E88">
        <v>1985</v>
      </c>
      <c r="F88" t="s">
        <v>104</v>
      </c>
      <c r="G88" t="s">
        <v>1659</v>
      </c>
      <c r="H88">
        <f t="shared" si="8"/>
        <v>0.67</v>
      </c>
      <c r="I88" s="113">
        <f t="shared" si="11"/>
        <v>2</v>
      </c>
      <c r="J88">
        <f t="shared" si="9"/>
        <v>0</v>
      </c>
      <c r="M88" s="113">
        <v>335</v>
      </c>
      <c r="N88" s="113">
        <v>9.6000000000000002E-2</v>
      </c>
      <c r="O88" s="113">
        <v>0</v>
      </c>
      <c r="P88" s="113">
        <v>500</v>
      </c>
      <c r="Q88" s="113">
        <v>4.4999999999999998E-2</v>
      </c>
      <c r="S88" t="b">
        <v>0</v>
      </c>
      <c r="T88" t="b">
        <f>VLOOKUP(G88,key!$S$3:$T$12,2,FALSE)</f>
        <v>1</v>
      </c>
      <c r="U88">
        <f t="shared" si="10"/>
        <v>1</v>
      </c>
      <c r="V88" s="31">
        <f t="shared" si="13"/>
        <v>0</v>
      </c>
      <c r="W88">
        <f>VLOOKUP(G88,key!$S$3:$U$6,3,FALSE)</f>
        <v>0.5</v>
      </c>
      <c r="Z88" s="113"/>
      <c r="AA88" s="113" t="s">
        <v>4151</v>
      </c>
      <c r="AB88" s="113" t="s">
        <v>1649</v>
      </c>
      <c r="AC88" s="113">
        <v>1985</v>
      </c>
      <c r="AD88" s="113" t="s">
        <v>104</v>
      </c>
      <c r="AE88" s="113" t="s">
        <v>1659</v>
      </c>
      <c r="AF88" s="113">
        <v>335</v>
      </c>
      <c r="AG88" s="113">
        <v>9.6000000000000002E-2</v>
      </c>
      <c r="AH88" s="113">
        <v>0</v>
      </c>
      <c r="AI88" s="113">
        <v>500</v>
      </c>
      <c r="AJ88" s="113">
        <v>4.4999999999999998E-2</v>
      </c>
    </row>
    <row r="89" spans="1:36" x14ac:dyDescent="0.25">
      <c r="A89" t="str">
        <f t="shared" si="12"/>
        <v>CFLSFm1985CZ05rNCEH</v>
      </c>
      <c r="B89" t="s">
        <v>118</v>
      </c>
      <c r="C89" t="s">
        <v>45</v>
      </c>
      <c r="D89" t="s">
        <v>1649</v>
      </c>
      <c r="E89">
        <v>1985</v>
      </c>
      <c r="F89" t="s">
        <v>104</v>
      </c>
      <c r="G89" t="s">
        <v>1656</v>
      </c>
      <c r="H89">
        <f t="shared" si="8"/>
        <v>0.46400000000000002</v>
      </c>
      <c r="I89" s="113">
        <f t="shared" si="11"/>
        <v>1</v>
      </c>
      <c r="J89">
        <f t="shared" si="9"/>
        <v>0</v>
      </c>
      <c r="M89" s="113">
        <v>232</v>
      </c>
      <c r="N89" s="113">
        <v>4.3999999999999997E-2</v>
      </c>
      <c r="O89" s="113">
        <v>0</v>
      </c>
      <c r="P89" s="113">
        <v>500</v>
      </c>
      <c r="Q89" s="113">
        <v>4.4999999999999998E-2</v>
      </c>
      <c r="S89" t="b">
        <v>0</v>
      </c>
      <c r="T89" t="b">
        <f>VLOOKUP(G89,key!$S$3:$T$12,2,FALSE)</f>
        <v>1</v>
      </c>
      <c r="U89">
        <f t="shared" si="10"/>
        <v>1</v>
      </c>
      <c r="V89" s="31">
        <f t="shared" si="13"/>
        <v>0</v>
      </c>
      <c r="W89">
        <f>VLOOKUP(G89,key!$S$3:$U$6,3,FALSE)</f>
        <v>0.25</v>
      </c>
      <c r="Z89" s="113"/>
      <c r="AA89" s="113" t="s">
        <v>4151</v>
      </c>
      <c r="AB89" s="113" t="s">
        <v>1649</v>
      </c>
      <c r="AC89" s="113">
        <v>1985</v>
      </c>
      <c r="AD89" s="113" t="s">
        <v>104</v>
      </c>
      <c r="AE89" s="113" t="s">
        <v>1656</v>
      </c>
      <c r="AF89" s="113">
        <v>232</v>
      </c>
      <c r="AG89" s="113">
        <v>4.3999999999999997E-2</v>
      </c>
      <c r="AH89" s="113">
        <v>0</v>
      </c>
      <c r="AI89" s="113">
        <v>500</v>
      </c>
      <c r="AJ89" s="113">
        <v>4.4999999999999998E-2</v>
      </c>
    </row>
    <row r="90" spans="1:36" x14ac:dyDescent="0.25">
      <c r="A90" t="str">
        <f t="shared" si="12"/>
        <v>CFLSFm1985CZ05rNCGF</v>
      </c>
      <c r="B90" t="s">
        <v>118</v>
      </c>
      <c r="C90" t="s">
        <v>45</v>
      </c>
      <c r="D90" t="s">
        <v>1649</v>
      </c>
      <c r="E90">
        <v>1985</v>
      </c>
      <c r="F90" t="s">
        <v>104</v>
      </c>
      <c r="G90" t="s">
        <v>1657</v>
      </c>
      <c r="H90">
        <f t="shared" si="8"/>
        <v>0.97599999999999998</v>
      </c>
      <c r="I90" s="113">
        <f t="shared" si="11"/>
        <v>1</v>
      </c>
      <c r="J90">
        <f t="shared" si="9"/>
        <v>-3.4130000000000001E-2</v>
      </c>
      <c r="M90" s="113">
        <v>488</v>
      </c>
      <c r="N90" s="113">
        <v>4.4999999999999998E-2</v>
      </c>
      <c r="O90" s="113">
        <v>-21.6</v>
      </c>
      <c r="P90" s="113">
        <v>500</v>
      </c>
      <c r="Q90" s="113">
        <v>4.4999999999999998E-2</v>
      </c>
      <c r="S90" t="b">
        <v>0</v>
      </c>
      <c r="T90" t="b">
        <f>VLOOKUP(G90,key!$S$3:$T$12,2,FALSE)</f>
        <v>0</v>
      </c>
      <c r="U90">
        <f t="shared" si="10"/>
        <v>1</v>
      </c>
      <c r="V90" s="31">
        <f t="shared" si="13"/>
        <v>-3.4130000000000001E-2</v>
      </c>
      <c r="W90">
        <f>VLOOKUP(G90,key!$S$3:$U$6,3,FALSE)</f>
        <v>0.9</v>
      </c>
      <c r="Z90" s="113"/>
      <c r="AA90" s="113" t="s">
        <v>4151</v>
      </c>
      <c r="AB90" s="113" t="s">
        <v>1649</v>
      </c>
      <c r="AC90" s="113">
        <v>1985</v>
      </c>
      <c r="AD90" s="113" t="s">
        <v>104</v>
      </c>
      <c r="AE90" s="113" t="s">
        <v>1657</v>
      </c>
      <c r="AF90" s="113">
        <v>488</v>
      </c>
      <c r="AG90" s="113">
        <v>4.4999999999999998E-2</v>
      </c>
      <c r="AH90" s="113">
        <v>-21.6</v>
      </c>
      <c r="AI90" s="113">
        <v>500</v>
      </c>
      <c r="AJ90" s="113">
        <v>4.4999999999999998E-2</v>
      </c>
    </row>
    <row r="91" spans="1:36" x14ac:dyDescent="0.25">
      <c r="A91" t="str">
        <f t="shared" si="12"/>
        <v>CFLSFm1985CZ06rDXGF</v>
      </c>
      <c r="B91" t="s">
        <v>118</v>
      </c>
      <c r="C91" t="s">
        <v>45</v>
      </c>
      <c r="D91" t="s">
        <v>1649</v>
      </c>
      <c r="E91">
        <v>1985</v>
      </c>
      <c r="F91" t="s">
        <v>105</v>
      </c>
      <c r="G91" t="s">
        <v>1658</v>
      </c>
      <c r="H91">
        <f t="shared" si="8"/>
        <v>1.0660000000000001</v>
      </c>
      <c r="I91" s="113">
        <f t="shared" si="11"/>
        <v>2</v>
      </c>
      <c r="J91">
        <f t="shared" si="9"/>
        <v>-2.5399999999999999E-2</v>
      </c>
      <c r="M91" s="113">
        <v>533</v>
      </c>
      <c r="N91" s="113">
        <v>9.7000000000000003E-2</v>
      </c>
      <c r="O91" s="113">
        <v>-12.7</v>
      </c>
      <c r="P91" s="113">
        <v>500</v>
      </c>
      <c r="Q91" s="113">
        <v>4.3999999999999997E-2</v>
      </c>
      <c r="S91" t="b">
        <v>0</v>
      </c>
      <c r="T91" t="b">
        <f>VLOOKUP(G91,key!$S$3:$T$12,2,FALSE)</f>
        <v>0</v>
      </c>
      <c r="U91">
        <f t="shared" si="10"/>
        <v>1</v>
      </c>
      <c r="V91" s="31">
        <f t="shared" si="13"/>
        <v>-2.5399999999999999E-2</v>
      </c>
      <c r="W91">
        <f>VLOOKUP(G91,key!$S$3:$U$6,3,FALSE)</f>
        <v>1</v>
      </c>
      <c r="Z91" s="113"/>
      <c r="AA91" s="113" t="s">
        <v>4151</v>
      </c>
      <c r="AB91" s="113" t="s">
        <v>1649</v>
      </c>
      <c r="AC91" s="113">
        <v>1985</v>
      </c>
      <c r="AD91" s="113" t="s">
        <v>105</v>
      </c>
      <c r="AE91" s="113" t="s">
        <v>1658</v>
      </c>
      <c r="AF91" s="113">
        <v>533</v>
      </c>
      <c r="AG91" s="113">
        <v>9.7000000000000003E-2</v>
      </c>
      <c r="AH91" s="113">
        <v>-12.7</v>
      </c>
      <c r="AI91" s="113">
        <v>500</v>
      </c>
      <c r="AJ91" s="113">
        <v>4.3999999999999997E-2</v>
      </c>
    </row>
    <row r="92" spans="1:36" x14ac:dyDescent="0.25">
      <c r="A92" t="str">
        <f t="shared" si="12"/>
        <v>CFLSFm1985CZ06rDXHP</v>
      </c>
      <c r="B92" t="s">
        <v>118</v>
      </c>
      <c r="C92" t="s">
        <v>45</v>
      </c>
      <c r="D92" t="s">
        <v>1649</v>
      </c>
      <c r="E92">
        <v>1985</v>
      </c>
      <c r="F92" t="s">
        <v>105</v>
      </c>
      <c r="G92" t="s">
        <v>1659</v>
      </c>
      <c r="H92">
        <f t="shared" si="8"/>
        <v>0.88</v>
      </c>
      <c r="I92" s="113">
        <f t="shared" si="11"/>
        <v>2</v>
      </c>
      <c r="J92">
        <f t="shared" si="9"/>
        <v>0</v>
      </c>
      <c r="M92" s="113">
        <v>440</v>
      </c>
      <c r="N92" s="113">
        <v>9.0999999999999998E-2</v>
      </c>
      <c r="O92" s="113">
        <v>0</v>
      </c>
      <c r="P92" s="113">
        <v>500</v>
      </c>
      <c r="Q92" s="113">
        <v>4.3999999999999997E-2</v>
      </c>
      <c r="S92" t="b">
        <v>0</v>
      </c>
      <c r="T92" t="b">
        <f>VLOOKUP(G92,key!$S$3:$T$12,2,FALSE)</f>
        <v>1</v>
      </c>
      <c r="U92">
        <f t="shared" si="10"/>
        <v>1</v>
      </c>
      <c r="V92" s="31">
        <f t="shared" si="13"/>
        <v>0</v>
      </c>
      <c r="W92">
        <f>VLOOKUP(G92,key!$S$3:$U$6,3,FALSE)</f>
        <v>0.5</v>
      </c>
      <c r="Z92" s="113"/>
      <c r="AA92" s="113" t="s">
        <v>4151</v>
      </c>
      <c r="AB92" s="113" t="s">
        <v>1649</v>
      </c>
      <c r="AC92" s="113">
        <v>1985</v>
      </c>
      <c r="AD92" s="113" t="s">
        <v>105</v>
      </c>
      <c r="AE92" s="113" t="s">
        <v>1659</v>
      </c>
      <c r="AF92" s="113">
        <v>440</v>
      </c>
      <c r="AG92" s="113">
        <v>9.0999999999999998E-2</v>
      </c>
      <c r="AH92" s="113">
        <v>0</v>
      </c>
      <c r="AI92" s="113">
        <v>500</v>
      </c>
      <c r="AJ92" s="113">
        <v>4.3999999999999997E-2</v>
      </c>
    </row>
    <row r="93" spans="1:36" x14ac:dyDescent="0.25">
      <c r="A93" t="str">
        <f t="shared" si="12"/>
        <v>CFLSFm1985CZ06rNCEH</v>
      </c>
      <c r="B93" t="s">
        <v>118</v>
      </c>
      <c r="C93" t="s">
        <v>45</v>
      </c>
      <c r="D93" t="s">
        <v>1649</v>
      </c>
      <c r="E93">
        <v>1985</v>
      </c>
      <c r="F93" t="s">
        <v>105</v>
      </c>
      <c r="G93" t="s">
        <v>1656</v>
      </c>
      <c r="H93">
        <f t="shared" si="8"/>
        <v>0.67600000000000005</v>
      </c>
      <c r="I93" s="113">
        <f t="shared" si="11"/>
        <v>1.0227272727272727</v>
      </c>
      <c r="J93">
        <f t="shared" si="9"/>
        <v>0</v>
      </c>
      <c r="M93" s="113">
        <v>338</v>
      </c>
      <c r="N93" s="113">
        <v>4.4999999999999998E-2</v>
      </c>
      <c r="O93" s="113">
        <v>0</v>
      </c>
      <c r="P93" s="113">
        <v>500</v>
      </c>
      <c r="Q93" s="113">
        <v>4.3999999999999997E-2</v>
      </c>
      <c r="S93" t="b">
        <v>0</v>
      </c>
      <c r="T93" t="b">
        <f>VLOOKUP(G93,key!$S$3:$T$12,2,FALSE)</f>
        <v>1</v>
      </c>
      <c r="U93">
        <f t="shared" si="10"/>
        <v>1</v>
      </c>
      <c r="V93" s="31">
        <f t="shared" si="13"/>
        <v>0</v>
      </c>
      <c r="W93">
        <f>VLOOKUP(G93,key!$S$3:$U$6,3,FALSE)</f>
        <v>0.25</v>
      </c>
      <c r="Z93" s="113"/>
      <c r="AA93" s="113" t="s">
        <v>4151</v>
      </c>
      <c r="AB93" s="113" t="s">
        <v>1649</v>
      </c>
      <c r="AC93" s="113">
        <v>1985</v>
      </c>
      <c r="AD93" s="113" t="s">
        <v>105</v>
      </c>
      <c r="AE93" s="113" t="s">
        <v>1656</v>
      </c>
      <c r="AF93" s="113">
        <v>338</v>
      </c>
      <c r="AG93" s="113">
        <v>4.4999999999999998E-2</v>
      </c>
      <c r="AH93" s="113">
        <v>0</v>
      </c>
      <c r="AI93" s="113">
        <v>500</v>
      </c>
      <c r="AJ93" s="113">
        <v>4.3999999999999997E-2</v>
      </c>
    </row>
    <row r="94" spans="1:36" x14ac:dyDescent="0.25">
      <c r="A94" t="str">
        <f t="shared" si="12"/>
        <v>CFLSFm1985CZ06rNCGF</v>
      </c>
      <c r="B94" t="s">
        <v>118</v>
      </c>
      <c r="C94" t="s">
        <v>45</v>
      </c>
      <c r="D94" t="s">
        <v>1649</v>
      </c>
      <c r="E94">
        <v>1985</v>
      </c>
      <c r="F94" t="s">
        <v>105</v>
      </c>
      <c r="G94" t="s">
        <v>1657</v>
      </c>
      <c r="H94">
        <f t="shared" si="8"/>
        <v>0.98799999999999999</v>
      </c>
      <c r="I94" s="113">
        <f t="shared" si="11"/>
        <v>1</v>
      </c>
      <c r="J94">
        <f t="shared" si="9"/>
        <v>-2.5600000000000001E-2</v>
      </c>
      <c r="M94" s="113">
        <v>494</v>
      </c>
      <c r="N94" s="113">
        <v>4.3999999999999997E-2</v>
      </c>
      <c r="O94" s="113">
        <v>-12.8</v>
      </c>
      <c r="P94" s="113">
        <v>500</v>
      </c>
      <c r="Q94" s="113">
        <v>4.3999999999999997E-2</v>
      </c>
      <c r="S94" t="b">
        <v>0</v>
      </c>
      <c r="T94" t="b">
        <f>VLOOKUP(G94,key!$S$3:$T$12,2,FALSE)</f>
        <v>0</v>
      </c>
      <c r="U94">
        <f t="shared" si="10"/>
        <v>1</v>
      </c>
      <c r="V94" s="31">
        <f t="shared" si="13"/>
        <v>-2.5600000000000001E-2</v>
      </c>
      <c r="W94">
        <f>VLOOKUP(G94,key!$S$3:$U$6,3,FALSE)</f>
        <v>0.9</v>
      </c>
      <c r="Z94" s="113"/>
      <c r="AA94" s="113" t="s">
        <v>4151</v>
      </c>
      <c r="AB94" s="113" t="s">
        <v>1649</v>
      </c>
      <c r="AC94" s="113">
        <v>1985</v>
      </c>
      <c r="AD94" s="113" t="s">
        <v>105</v>
      </c>
      <c r="AE94" s="113" t="s">
        <v>1657</v>
      </c>
      <c r="AF94" s="113">
        <v>494</v>
      </c>
      <c r="AG94" s="113">
        <v>4.3999999999999997E-2</v>
      </c>
      <c r="AH94" s="113">
        <v>-12.8</v>
      </c>
      <c r="AI94" s="113">
        <v>500</v>
      </c>
      <c r="AJ94" s="113">
        <v>4.3999999999999997E-2</v>
      </c>
    </row>
    <row r="95" spans="1:36" x14ac:dyDescent="0.25">
      <c r="A95" t="str">
        <f t="shared" si="12"/>
        <v>CFLSFm1985CZ07rDXGF</v>
      </c>
      <c r="B95" t="s">
        <v>118</v>
      </c>
      <c r="C95" t="s">
        <v>45</v>
      </c>
      <c r="D95" t="s">
        <v>1649</v>
      </c>
      <c r="E95">
        <v>1985</v>
      </c>
      <c r="F95" t="s">
        <v>106</v>
      </c>
      <c r="G95" t="s">
        <v>1658</v>
      </c>
      <c r="H95">
        <f t="shared" si="8"/>
        <v>1.0820000000000001</v>
      </c>
      <c r="I95" s="113">
        <f t="shared" si="11"/>
        <v>2</v>
      </c>
      <c r="J95">
        <f t="shared" si="9"/>
        <v>-2.2600000000000002E-2</v>
      </c>
      <c r="M95" s="113">
        <v>541</v>
      </c>
      <c r="N95" s="113">
        <v>0.09</v>
      </c>
      <c r="O95" s="113">
        <v>-11.3</v>
      </c>
      <c r="P95" s="113">
        <v>500</v>
      </c>
      <c r="Q95" s="113">
        <v>4.3999999999999997E-2</v>
      </c>
      <c r="S95" t="b">
        <v>0</v>
      </c>
      <c r="T95" t="b">
        <f>VLOOKUP(G95,key!$S$3:$T$12,2,FALSE)</f>
        <v>0</v>
      </c>
      <c r="U95">
        <f t="shared" si="10"/>
        <v>1</v>
      </c>
      <c r="V95" s="31">
        <f t="shared" si="13"/>
        <v>-2.2600000000000002E-2</v>
      </c>
      <c r="W95">
        <f>VLOOKUP(G95,key!$S$3:$U$6,3,FALSE)</f>
        <v>1</v>
      </c>
      <c r="Z95" s="113"/>
      <c r="AA95" s="113" t="s">
        <v>4151</v>
      </c>
      <c r="AB95" s="113" t="s">
        <v>1649</v>
      </c>
      <c r="AC95" s="113">
        <v>1985</v>
      </c>
      <c r="AD95" s="113" t="s">
        <v>106</v>
      </c>
      <c r="AE95" s="113" t="s">
        <v>1658</v>
      </c>
      <c r="AF95" s="113">
        <v>541</v>
      </c>
      <c r="AG95" s="113">
        <v>0.09</v>
      </c>
      <c r="AH95" s="113">
        <v>-11.3</v>
      </c>
      <c r="AI95" s="113">
        <v>500</v>
      </c>
      <c r="AJ95" s="113">
        <v>4.3999999999999997E-2</v>
      </c>
    </row>
    <row r="96" spans="1:36" x14ac:dyDescent="0.25">
      <c r="A96" t="str">
        <f t="shared" si="12"/>
        <v>CFLSFm1985CZ07rDXHP</v>
      </c>
      <c r="B96" t="s">
        <v>118</v>
      </c>
      <c r="C96" t="s">
        <v>45</v>
      </c>
      <c r="D96" t="s">
        <v>1649</v>
      </c>
      <c r="E96">
        <v>1985</v>
      </c>
      <c r="F96" t="s">
        <v>106</v>
      </c>
      <c r="G96" t="s">
        <v>1659</v>
      </c>
      <c r="H96">
        <f t="shared" si="8"/>
        <v>0.91800000000000004</v>
      </c>
      <c r="I96" s="113">
        <f t="shared" si="11"/>
        <v>2</v>
      </c>
      <c r="J96">
        <f t="shared" si="9"/>
        <v>0</v>
      </c>
      <c r="M96" s="113">
        <v>459</v>
      </c>
      <c r="N96" s="113">
        <v>9.0999999999999998E-2</v>
      </c>
      <c r="O96" s="113">
        <v>0</v>
      </c>
      <c r="P96" s="113">
        <v>500</v>
      </c>
      <c r="Q96" s="113">
        <v>4.3999999999999997E-2</v>
      </c>
      <c r="S96" t="b">
        <v>0</v>
      </c>
      <c r="T96" t="b">
        <f>VLOOKUP(G96,key!$S$3:$T$12,2,FALSE)</f>
        <v>1</v>
      </c>
      <c r="U96">
        <f t="shared" si="10"/>
        <v>1</v>
      </c>
      <c r="V96" s="31">
        <f t="shared" si="13"/>
        <v>0</v>
      </c>
      <c r="W96">
        <f>VLOOKUP(G96,key!$S$3:$U$6,3,FALSE)</f>
        <v>0.5</v>
      </c>
      <c r="Z96" s="113"/>
      <c r="AA96" s="113" t="s">
        <v>4151</v>
      </c>
      <c r="AB96" s="113" t="s">
        <v>1649</v>
      </c>
      <c r="AC96" s="113">
        <v>1985</v>
      </c>
      <c r="AD96" s="113" t="s">
        <v>106</v>
      </c>
      <c r="AE96" s="113" t="s">
        <v>1659</v>
      </c>
      <c r="AF96" s="113">
        <v>459</v>
      </c>
      <c r="AG96" s="113">
        <v>9.0999999999999998E-2</v>
      </c>
      <c r="AH96" s="113">
        <v>0</v>
      </c>
      <c r="AI96" s="113">
        <v>500</v>
      </c>
      <c r="AJ96" s="113">
        <v>4.3999999999999997E-2</v>
      </c>
    </row>
    <row r="97" spans="1:36" x14ac:dyDescent="0.25">
      <c r="A97" t="str">
        <f t="shared" si="12"/>
        <v>CFLSFm1985CZ07rNCEH</v>
      </c>
      <c r="B97" t="s">
        <v>118</v>
      </c>
      <c r="C97" t="s">
        <v>45</v>
      </c>
      <c r="D97" t="s">
        <v>1649</v>
      </c>
      <c r="E97">
        <v>1985</v>
      </c>
      <c r="F97" t="s">
        <v>106</v>
      </c>
      <c r="G97" t="s">
        <v>1656</v>
      </c>
      <c r="H97">
        <f t="shared" si="8"/>
        <v>0.71799999999999997</v>
      </c>
      <c r="I97" s="113">
        <f t="shared" si="11"/>
        <v>1</v>
      </c>
      <c r="J97">
        <f t="shared" si="9"/>
        <v>0</v>
      </c>
      <c r="M97" s="113">
        <v>359</v>
      </c>
      <c r="N97" s="113">
        <v>4.3999999999999997E-2</v>
      </c>
      <c r="O97" s="113">
        <v>0</v>
      </c>
      <c r="P97" s="113">
        <v>500</v>
      </c>
      <c r="Q97" s="113">
        <v>4.3999999999999997E-2</v>
      </c>
      <c r="S97" t="b">
        <v>0</v>
      </c>
      <c r="T97" t="b">
        <f>VLOOKUP(G97,key!$S$3:$T$12,2,FALSE)</f>
        <v>1</v>
      </c>
      <c r="U97">
        <f t="shared" si="10"/>
        <v>1</v>
      </c>
      <c r="V97" s="31">
        <f t="shared" si="13"/>
        <v>0</v>
      </c>
      <c r="W97">
        <f>VLOOKUP(G97,key!$S$3:$U$6,3,FALSE)</f>
        <v>0.25</v>
      </c>
      <c r="Z97" s="113"/>
      <c r="AA97" s="113" t="s">
        <v>4151</v>
      </c>
      <c r="AB97" s="113" t="s">
        <v>1649</v>
      </c>
      <c r="AC97" s="113">
        <v>1985</v>
      </c>
      <c r="AD97" s="113" t="s">
        <v>106</v>
      </c>
      <c r="AE97" s="113" t="s">
        <v>1656</v>
      </c>
      <c r="AF97" s="113">
        <v>359</v>
      </c>
      <c r="AG97" s="113">
        <v>4.3999999999999997E-2</v>
      </c>
      <c r="AH97" s="113">
        <v>0</v>
      </c>
      <c r="AI97" s="113">
        <v>500</v>
      </c>
      <c r="AJ97" s="113">
        <v>4.3999999999999997E-2</v>
      </c>
    </row>
    <row r="98" spans="1:36" x14ac:dyDescent="0.25">
      <c r="A98" t="str">
        <f t="shared" si="12"/>
        <v>CFLSFm1985CZ07rNCGF</v>
      </c>
      <c r="B98" t="s">
        <v>118</v>
      </c>
      <c r="C98" t="s">
        <v>45</v>
      </c>
      <c r="D98" t="s">
        <v>1649</v>
      </c>
      <c r="E98">
        <v>1985</v>
      </c>
      <c r="F98" t="s">
        <v>106</v>
      </c>
      <c r="G98" t="s">
        <v>1657</v>
      </c>
      <c r="H98">
        <f t="shared" si="8"/>
        <v>0.99</v>
      </c>
      <c r="I98" s="113">
        <f t="shared" si="11"/>
        <v>1.0227272727272727</v>
      </c>
      <c r="J98">
        <f t="shared" si="9"/>
        <v>-2.3E-2</v>
      </c>
      <c r="M98" s="113">
        <v>495</v>
      </c>
      <c r="N98" s="113">
        <v>4.4999999999999998E-2</v>
      </c>
      <c r="O98" s="113">
        <v>-11.5</v>
      </c>
      <c r="P98" s="113">
        <v>500</v>
      </c>
      <c r="Q98" s="113">
        <v>4.3999999999999997E-2</v>
      </c>
      <c r="S98" t="b">
        <v>0</v>
      </c>
      <c r="T98" t="b">
        <f>VLOOKUP(G98,key!$S$3:$T$12,2,FALSE)</f>
        <v>0</v>
      </c>
      <c r="U98">
        <f t="shared" si="10"/>
        <v>1</v>
      </c>
      <c r="V98" s="31">
        <f t="shared" si="13"/>
        <v>-2.3E-2</v>
      </c>
      <c r="W98">
        <f>VLOOKUP(G98,key!$S$3:$U$6,3,FALSE)</f>
        <v>0.9</v>
      </c>
      <c r="Z98" s="113"/>
      <c r="AA98" s="113" t="s">
        <v>4151</v>
      </c>
      <c r="AB98" s="113" t="s">
        <v>1649</v>
      </c>
      <c r="AC98" s="113">
        <v>1985</v>
      </c>
      <c r="AD98" s="113" t="s">
        <v>106</v>
      </c>
      <c r="AE98" s="113" t="s">
        <v>1657</v>
      </c>
      <c r="AF98" s="113">
        <v>495</v>
      </c>
      <c r="AG98" s="113">
        <v>4.4999999999999998E-2</v>
      </c>
      <c r="AH98" s="113">
        <v>-11.5</v>
      </c>
      <c r="AI98" s="113">
        <v>500</v>
      </c>
      <c r="AJ98" s="113">
        <v>4.3999999999999997E-2</v>
      </c>
    </row>
    <row r="99" spans="1:36" x14ac:dyDescent="0.25">
      <c r="A99" t="str">
        <f t="shared" si="12"/>
        <v>CFLSFm1985CZ08rDXGF</v>
      </c>
      <c r="B99" t="s">
        <v>118</v>
      </c>
      <c r="C99" t="s">
        <v>45</v>
      </c>
      <c r="D99" t="s">
        <v>1649</v>
      </c>
      <c r="E99">
        <v>1985</v>
      </c>
      <c r="F99" t="s">
        <v>107</v>
      </c>
      <c r="G99" t="s">
        <v>1658</v>
      </c>
      <c r="H99">
        <f t="shared" si="8"/>
        <v>1.1100000000000001</v>
      </c>
      <c r="I99" s="113">
        <f t="shared" si="11"/>
        <v>1.6136363636363635</v>
      </c>
      <c r="J99">
        <f t="shared" si="9"/>
        <v>-2.2200000000000001E-2</v>
      </c>
      <c r="M99" s="113">
        <v>555</v>
      </c>
      <c r="N99" s="113">
        <v>7.0999999999999994E-2</v>
      </c>
      <c r="O99" s="113">
        <v>-11.1</v>
      </c>
      <c r="P99" s="113">
        <v>500</v>
      </c>
      <c r="Q99" s="113">
        <v>4.3999999999999997E-2</v>
      </c>
      <c r="S99" t="b">
        <v>0</v>
      </c>
      <c r="T99" t="b">
        <f>VLOOKUP(G99,key!$S$3:$T$12,2,FALSE)</f>
        <v>0</v>
      </c>
      <c r="U99">
        <f t="shared" si="10"/>
        <v>1</v>
      </c>
      <c r="V99" s="31">
        <f t="shared" si="13"/>
        <v>-2.2200000000000001E-2</v>
      </c>
      <c r="W99">
        <f>VLOOKUP(G99,key!$S$3:$U$6,3,FALSE)</f>
        <v>1</v>
      </c>
      <c r="Z99" s="113"/>
      <c r="AA99" s="113" t="s">
        <v>4151</v>
      </c>
      <c r="AB99" s="113" t="s">
        <v>1649</v>
      </c>
      <c r="AC99" s="113">
        <v>1985</v>
      </c>
      <c r="AD99" s="113" t="s">
        <v>107</v>
      </c>
      <c r="AE99" s="113" t="s">
        <v>1658</v>
      </c>
      <c r="AF99" s="113">
        <v>555</v>
      </c>
      <c r="AG99" s="113">
        <v>7.0999999999999994E-2</v>
      </c>
      <c r="AH99" s="113">
        <v>-11.1</v>
      </c>
      <c r="AI99" s="113">
        <v>500</v>
      </c>
      <c r="AJ99" s="113">
        <v>4.3999999999999997E-2</v>
      </c>
    </row>
    <row r="100" spans="1:36" x14ac:dyDescent="0.25">
      <c r="A100" t="str">
        <f t="shared" si="12"/>
        <v>CFLSFm1985CZ08rDXHP</v>
      </c>
      <c r="B100" t="s">
        <v>118</v>
      </c>
      <c r="C100" t="s">
        <v>45</v>
      </c>
      <c r="D100" t="s">
        <v>1649</v>
      </c>
      <c r="E100">
        <v>1985</v>
      </c>
      <c r="F100" t="s">
        <v>107</v>
      </c>
      <c r="G100" t="s">
        <v>1659</v>
      </c>
      <c r="H100">
        <f t="shared" si="8"/>
        <v>0.96399999999999997</v>
      </c>
      <c r="I100" s="113">
        <f t="shared" si="11"/>
        <v>2</v>
      </c>
      <c r="J100">
        <f t="shared" si="9"/>
        <v>0</v>
      </c>
      <c r="M100" s="113">
        <v>482</v>
      </c>
      <c r="N100" s="113">
        <v>0.09</v>
      </c>
      <c r="O100" s="113">
        <v>0</v>
      </c>
      <c r="P100" s="113">
        <v>500</v>
      </c>
      <c r="Q100" s="113">
        <v>4.3999999999999997E-2</v>
      </c>
      <c r="S100" t="b">
        <v>0</v>
      </c>
      <c r="T100" t="b">
        <f>VLOOKUP(G100,key!$S$3:$T$12,2,FALSE)</f>
        <v>1</v>
      </c>
      <c r="U100">
        <f t="shared" si="10"/>
        <v>1</v>
      </c>
      <c r="V100" s="31">
        <f t="shared" si="13"/>
        <v>0</v>
      </c>
      <c r="W100">
        <f>VLOOKUP(G100,key!$S$3:$U$6,3,FALSE)</f>
        <v>0.5</v>
      </c>
      <c r="Z100" s="113"/>
      <c r="AA100" s="113" t="s">
        <v>4151</v>
      </c>
      <c r="AB100" s="113" t="s">
        <v>1649</v>
      </c>
      <c r="AC100" s="113">
        <v>1985</v>
      </c>
      <c r="AD100" s="113" t="s">
        <v>107</v>
      </c>
      <c r="AE100" s="113" t="s">
        <v>1659</v>
      </c>
      <c r="AF100" s="113">
        <v>482</v>
      </c>
      <c r="AG100" s="113">
        <v>0.09</v>
      </c>
      <c r="AH100" s="113">
        <v>0</v>
      </c>
      <c r="AI100" s="113">
        <v>500</v>
      </c>
      <c r="AJ100" s="113">
        <v>4.3999999999999997E-2</v>
      </c>
    </row>
    <row r="101" spans="1:36" x14ac:dyDescent="0.25">
      <c r="A101" t="str">
        <f t="shared" si="12"/>
        <v>CFLSFm1985CZ08rNCEH</v>
      </c>
      <c r="B101" t="s">
        <v>118</v>
      </c>
      <c r="C101" t="s">
        <v>45</v>
      </c>
      <c r="D101" t="s">
        <v>1649</v>
      </c>
      <c r="E101">
        <v>1985</v>
      </c>
      <c r="F101" t="s">
        <v>107</v>
      </c>
      <c r="G101" t="s">
        <v>1656</v>
      </c>
      <c r="H101">
        <f t="shared" si="8"/>
        <v>0.72799999999999998</v>
      </c>
      <c r="I101" s="113">
        <f t="shared" si="11"/>
        <v>1</v>
      </c>
      <c r="J101">
        <f t="shared" si="9"/>
        <v>0</v>
      </c>
      <c r="M101" s="113">
        <v>364</v>
      </c>
      <c r="N101" s="113">
        <v>4.3999999999999997E-2</v>
      </c>
      <c r="O101" s="113">
        <v>0</v>
      </c>
      <c r="P101" s="113">
        <v>500</v>
      </c>
      <c r="Q101" s="113">
        <v>4.3999999999999997E-2</v>
      </c>
      <c r="S101" t="b">
        <v>0</v>
      </c>
      <c r="T101" t="b">
        <f>VLOOKUP(G101,key!$S$3:$T$12,2,FALSE)</f>
        <v>1</v>
      </c>
      <c r="U101">
        <f t="shared" si="10"/>
        <v>1</v>
      </c>
      <c r="V101" s="31">
        <f t="shared" si="13"/>
        <v>0</v>
      </c>
      <c r="W101">
        <f>VLOOKUP(G101,key!$S$3:$U$6,3,FALSE)</f>
        <v>0.25</v>
      </c>
      <c r="Z101" s="113"/>
      <c r="AA101" s="113" t="s">
        <v>4151</v>
      </c>
      <c r="AB101" s="113" t="s">
        <v>1649</v>
      </c>
      <c r="AC101" s="113">
        <v>1985</v>
      </c>
      <c r="AD101" s="113" t="s">
        <v>107</v>
      </c>
      <c r="AE101" s="113" t="s">
        <v>1656</v>
      </c>
      <c r="AF101" s="113">
        <v>364</v>
      </c>
      <c r="AG101" s="113">
        <v>4.3999999999999997E-2</v>
      </c>
      <c r="AH101" s="113">
        <v>0</v>
      </c>
      <c r="AI101" s="113">
        <v>500</v>
      </c>
      <c r="AJ101" s="113">
        <v>4.3999999999999997E-2</v>
      </c>
    </row>
    <row r="102" spans="1:36" x14ac:dyDescent="0.25">
      <c r="A102" t="str">
        <f t="shared" si="12"/>
        <v>CFLSFm1985CZ08rNCGF</v>
      </c>
      <c r="B102" t="s">
        <v>118</v>
      </c>
      <c r="C102" t="s">
        <v>45</v>
      </c>
      <c r="D102" t="s">
        <v>1649</v>
      </c>
      <c r="E102">
        <v>1985</v>
      </c>
      <c r="F102" t="s">
        <v>107</v>
      </c>
      <c r="G102" t="s">
        <v>1657</v>
      </c>
      <c r="H102">
        <f t="shared" si="8"/>
        <v>0.99199999999999999</v>
      </c>
      <c r="I102" s="113">
        <f t="shared" si="11"/>
        <v>1</v>
      </c>
      <c r="J102">
        <f t="shared" si="9"/>
        <v>-2.2600000000000002E-2</v>
      </c>
      <c r="M102" s="113">
        <v>496</v>
      </c>
      <c r="N102" s="113">
        <v>4.3999999999999997E-2</v>
      </c>
      <c r="O102" s="113">
        <v>-11.3</v>
      </c>
      <c r="P102" s="113">
        <v>500</v>
      </c>
      <c r="Q102" s="113">
        <v>4.3999999999999997E-2</v>
      </c>
      <c r="S102" t="b">
        <v>0</v>
      </c>
      <c r="T102" t="b">
        <f>VLOOKUP(G102,key!$S$3:$T$12,2,FALSE)</f>
        <v>0</v>
      </c>
      <c r="U102">
        <f t="shared" si="10"/>
        <v>1</v>
      </c>
      <c r="V102" s="31">
        <f t="shared" si="13"/>
        <v>-2.2600000000000002E-2</v>
      </c>
      <c r="W102">
        <f>VLOOKUP(G102,key!$S$3:$U$6,3,FALSE)</f>
        <v>0.9</v>
      </c>
      <c r="Z102" s="113"/>
      <c r="AA102" s="113" t="s">
        <v>4151</v>
      </c>
      <c r="AB102" s="113" t="s">
        <v>1649</v>
      </c>
      <c r="AC102" s="113">
        <v>1985</v>
      </c>
      <c r="AD102" s="113" t="s">
        <v>107</v>
      </c>
      <c r="AE102" s="113" t="s">
        <v>1657</v>
      </c>
      <c r="AF102" s="113">
        <v>496</v>
      </c>
      <c r="AG102" s="113">
        <v>4.3999999999999997E-2</v>
      </c>
      <c r="AH102" s="113">
        <v>-11.3</v>
      </c>
      <c r="AI102" s="113">
        <v>500</v>
      </c>
      <c r="AJ102" s="113">
        <v>4.3999999999999997E-2</v>
      </c>
    </row>
    <row r="103" spans="1:36" x14ac:dyDescent="0.25">
      <c r="A103" t="str">
        <f t="shared" si="12"/>
        <v>CFLSFm1985CZ09rDXGF</v>
      </c>
      <c r="B103" t="s">
        <v>118</v>
      </c>
      <c r="C103" t="s">
        <v>45</v>
      </c>
      <c r="D103" t="s">
        <v>1649</v>
      </c>
      <c r="E103">
        <v>1985</v>
      </c>
      <c r="F103" t="s">
        <v>108</v>
      </c>
      <c r="G103" t="s">
        <v>1658</v>
      </c>
      <c r="H103">
        <f t="shared" si="8"/>
        <v>1.1259999999999999</v>
      </c>
      <c r="I103" s="113">
        <f t="shared" si="11"/>
        <v>1.8409090909090911</v>
      </c>
      <c r="J103">
        <f t="shared" si="9"/>
        <v>-2.1999999999999999E-2</v>
      </c>
      <c r="M103" s="113">
        <v>563</v>
      </c>
      <c r="N103" s="113">
        <v>8.1000000000000003E-2</v>
      </c>
      <c r="O103" s="113">
        <v>-11</v>
      </c>
      <c r="P103" s="113">
        <v>500</v>
      </c>
      <c r="Q103" s="113">
        <v>4.3999999999999997E-2</v>
      </c>
      <c r="S103" t="b">
        <v>0</v>
      </c>
      <c r="T103" t="b">
        <f>VLOOKUP(G103,key!$S$3:$T$12,2,FALSE)</f>
        <v>0</v>
      </c>
      <c r="U103">
        <f t="shared" si="10"/>
        <v>1</v>
      </c>
      <c r="V103" s="31">
        <f t="shared" si="13"/>
        <v>-2.1999999999999999E-2</v>
      </c>
      <c r="W103">
        <f>VLOOKUP(G103,key!$S$3:$U$6,3,FALSE)</f>
        <v>1</v>
      </c>
      <c r="Z103" s="113"/>
      <c r="AA103" s="113" t="s">
        <v>4151</v>
      </c>
      <c r="AB103" s="113" t="s">
        <v>1649</v>
      </c>
      <c r="AC103" s="113">
        <v>1985</v>
      </c>
      <c r="AD103" s="113" t="s">
        <v>108</v>
      </c>
      <c r="AE103" s="113" t="s">
        <v>1658</v>
      </c>
      <c r="AF103" s="113">
        <v>563</v>
      </c>
      <c r="AG103" s="113">
        <v>8.1000000000000003E-2</v>
      </c>
      <c r="AH103" s="113">
        <v>-11</v>
      </c>
      <c r="AI103" s="113">
        <v>500</v>
      </c>
      <c r="AJ103" s="113">
        <v>4.3999999999999997E-2</v>
      </c>
    </row>
    <row r="104" spans="1:36" x14ac:dyDescent="0.25">
      <c r="A104" t="str">
        <f t="shared" si="12"/>
        <v>CFLSFm1985CZ09rDXHP</v>
      </c>
      <c r="B104" t="s">
        <v>118</v>
      </c>
      <c r="C104" t="s">
        <v>45</v>
      </c>
      <c r="D104" t="s">
        <v>1649</v>
      </c>
      <c r="E104">
        <v>1985</v>
      </c>
      <c r="F104" t="s">
        <v>108</v>
      </c>
      <c r="G104" t="s">
        <v>1659</v>
      </c>
      <c r="H104">
        <f t="shared" si="8"/>
        <v>0.98</v>
      </c>
      <c r="I104" s="113">
        <f t="shared" si="11"/>
        <v>2</v>
      </c>
      <c r="J104">
        <f t="shared" si="9"/>
        <v>0</v>
      </c>
      <c r="M104" s="113">
        <v>490</v>
      </c>
      <c r="N104" s="113">
        <v>9.4E-2</v>
      </c>
      <c r="O104" s="113">
        <v>0</v>
      </c>
      <c r="P104" s="113">
        <v>500</v>
      </c>
      <c r="Q104" s="113">
        <v>4.3999999999999997E-2</v>
      </c>
      <c r="S104" t="b">
        <v>0</v>
      </c>
      <c r="T104" t="b">
        <f>VLOOKUP(G104,key!$S$3:$T$12,2,FALSE)</f>
        <v>1</v>
      </c>
      <c r="U104">
        <f t="shared" si="10"/>
        <v>1</v>
      </c>
      <c r="V104" s="31">
        <f t="shared" si="13"/>
        <v>0</v>
      </c>
      <c r="W104">
        <f>VLOOKUP(G104,key!$S$3:$U$6,3,FALSE)</f>
        <v>0.5</v>
      </c>
      <c r="Z104" s="113"/>
      <c r="AA104" s="113" t="s">
        <v>4151</v>
      </c>
      <c r="AB104" s="113" t="s">
        <v>1649</v>
      </c>
      <c r="AC104" s="113">
        <v>1985</v>
      </c>
      <c r="AD104" s="113" t="s">
        <v>108</v>
      </c>
      <c r="AE104" s="113" t="s">
        <v>1659</v>
      </c>
      <c r="AF104" s="113">
        <v>490</v>
      </c>
      <c r="AG104" s="113">
        <v>9.4E-2</v>
      </c>
      <c r="AH104" s="113">
        <v>0</v>
      </c>
      <c r="AI104" s="113">
        <v>500</v>
      </c>
      <c r="AJ104" s="113">
        <v>4.3999999999999997E-2</v>
      </c>
    </row>
    <row r="105" spans="1:36" x14ac:dyDescent="0.25">
      <c r="A105" t="str">
        <f t="shared" si="12"/>
        <v>CFLSFm1985CZ09rNCEH</v>
      </c>
      <c r="B105" t="s">
        <v>118</v>
      </c>
      <c r="C105" t="s">
        <v>45</v>
      </c>
      <c r="D105" t="s">
        <v>1649</v>
      </c>
      <c r="E105">
        <v>1985</v>
      </c>
      <c r="F105" t="s">
        <v>108</v>
      </c>
      <c r="G105" t="s">
        <v>1656</v>
      </c>
      <c r="H105">
        <f t="shared" si="8"/>
        <v>0.71399999999999997</v>
      </c>
      <c r="I105" s="113">
        <f t="shared" si="11"/>
        <v>1.0227272727272727</v>
      </c>
      <c r="J105">
        <f t="shared" si="9"/>
        <v>0</v>
      </c>
      <c r="M105" s="113">
        <v>357</v>
      </c>
      <c r="N105" s="113">
        <v>4.4999999999999998E-2</v>
      </c>
      <c r="O105" s="113">
        <v>0</v>
      </c>
      <c r="P105" s="113">
        <v>500</v>
      </c>
      <c r="Q105" s="113">
        <v>4.3999999999999997E-2</v>
      </c>
      <c r="S105" t="b">
        <v>0</v>
      </c>
      <c r="T105" t="b">
        <f>VLOOKUP(G105,key!$S$3:$T$12,2,FALSE)</f>
        <v>1</v>
      </c>
      <c r="U105">
        <f t="shared" si="10"/>
        <v>1</v>
      </c>
      <c r="V105" s="31">
        <f t="shared" si="13"/>
        <v>0</v>
      </c>
      <c r="W105">
        <f>VLOOKUP(G105,key!$S$3:$U$6,3,FALSE)</f>
        <v>0.25</v>
      </c>
      <c r="Z105" s="113"/>
      <c r="AA105" s="113" t="s">
        <v>4151</v>
      </c>
      <c r="AB105" s="113" t="s">
        <v>1649</v>
      </c>
      <c r="AC105" s="113">
        <v>1985</v>
      </c>
      <c r="AD105" s="113" t="s">
        <v>108</v>
      </c>
      <c r="AE105" s="113" t="s">
        <v>1656</v>
      </c>
      <c r="AF105" s="113">
        <v>357</v>
      </c>
      <c r="AG105" s="113">
        <v>4.4999999999999998E-2</v>
      </c>
      <c r="AH105" s="113">
        <v>0</v>
      </c>
      <c r="AI105" s="113">
        <v>500</v>
      </c>
      <c r="AJ105" s="113">
        <v>4.3999999999999997E-2</v>
      </c>
    </row>
    <row r="106" spans="1:36" x14ac:dyDescent="0.25">
      <c r="A106" t="str">
        <f t="shared" si="12"/>
        <v>CFLSFm1985CZ09rNCGF</v>
      </c>
      <c r="B106" t="s">
        <v>118</v>
      </c>
      <c r="C106" t="s">
        <v>45</v>
      </c>
      <c r="D106" t="s">
        <v>1649</v>
      </c>
      <c r="E106">
        <v>1985</v>
      </c>
      <c r="F106" t="s">
        <v>108</v>
      </c>
      <c r="G106" t="s">
        <v>1657</v>
      </c>
      <c r="H106">
        <f t="shared" si="8"/>
        <v>0.99199999999999999</v>
      </c>
      <c r="I106" s="113">
        <f t="shared" si="11"/>
        <v>1</v>
      </c>
      <c r="J106">
        <f t="shared" si="9"/>
        <v>-2.24E-2</v>
      </c>
      <c r="M106" s="113">
        <v>496</v>
      </c>
      <c r="N106" s="113">
        <v>4.3999999999999997E-2</v>
      </c>
      <c r="O106" s="113">
        <v>-11.2</v>
      </c>
      <c r="P106" s="113">
        <v>500</v>
      </c>
      <c r="Q106" s="113">
        <v>4.3999999999999997E-2</v>
      </c>
      <c r="S106" t="b">
        <v>0</v>
      </c>
      <c r="T106" t="b">
        <f>VLOOKUP(G106,key!$S$3:$T$12,2,FALSE)</f>
        <v>0</v>
      </c>
      <c r="U106">
        <f t="shared" si="10"/>
        <v>1</v>
      </c>
      <c r="V106" s="31">
        <f t="shared" si="13"/>
        <v>-2.24E-2</v>
      </c>
      <c r="W106">
        <f>VLOOKUP(G106,key!$S$3:$U$6,3,FALSE)</f>
        <v>0.9</v>
      </c>
      <c r="Z106" s="113"/>
      <c r="AA106" s="113" t="s">
        <v>4151</v>
      </c>
      <c r="AB106" s="113" t="s">
        <v>1649</v>
      </c>
      <c r="AC106" s="113">
        <v>1985</v>
      </c>
      <c r="AD106" s="113" t="s">
        <v>108</v>
      </c>
      <c r="AE106" s="113" t="s">
        <v>1657</v>
      </c>
      <c r="AF106" s="113">
        <v>496</v>
      </c>
      <c r="AG106" s="113">
        <v>4.3999999999999997E-2</v>
      </c>
      <c r="AH106" s="113">
        <v>-11.2</v>
      </c>
      <c r="AI106" s="113">
        <v>500</v>
      </c>
      <c r="AJ106" s="113">
        <v>4.3999999999999997E-2</v>
      </c>
    </row>
    <row r="107" spans="1:36" x14ac:dyDescent="0.25">
      <c r="A107" t="str">
        <f t="shared" si="12"/>
        <v>CFLSFm1985CZ10rDXGF</v>
      </c>
      <c r="B107" t="s">
        <v>118</v>
      </c>
      <c r="C107" t="s">
        <v>45</v>
      </c>
      <c r="D107" t="s">
        <v>1649</v>
      </c>
      <c r="E107">
        <v>1985</v>
      </c>
      <c r="F107" t="s">
        <v>109</v>
      </c>
      <c r="G107" t="s">
        <v>1658</v>
      </c>
      <c r="H107">
        <f t="shared" si="8"/>
        <v>1.1220000000000001</v>
      </c>
      <c r="I107" s="113">
        <f t="shared" si="11"/>
        <v>2</v>
      </c>
      <c r="J107">
        <f t="shared" si="9"/>
        <v>-2.5999999999999999E-2</v>
      </c>
      <c r="M107" s="113">
        <v>561</v>
      </c>
      <c r="N107" s="113">
        <v>8.8999999999999996E-2</v>
      </c>
      <c r="O107" s="113">
        <v>-13</v>
      </c>
      <c r="P107" s="113">
        <v>500</v>
      </c>
      <c r="Q107" s="113">
        <v>4.3999999999999997E-2</v>
      </c>
      <c r="S107" t="b">
        <v>0</v>
      </c>
      <c r="T107" t="b">
        <f>VLOOKUP(G107,key!$S$3:$T$12,2,FALSE)</f>
        <v>0</v>
      </c>
      <c r="U107">
        <f t="shared" si="10"/>
        <v>1</v>
      </c>
      <c r="V107" s="31">
        <f t="shared" si="13"/>
        <v>-2.5999999999999999E-2</v>
      </c>
      <c r="W107">
        <f>VLOOKUP(G107,key!$S$3:$U$6,3,FALSE)</f>
        <v>1</v>
      </c>
      <c r="Z107" s="113"/>
      <c r="AA107" s="113" t="s">
        <v>4151</v>
      </c>
      <c r="AB107" s="113" t="s">
        <v>1649</v>
      </c>
      <c r="AC107" s="113">
        <v>1985</v>
      </c>
      <c r="AD107" s="113" t="s">
        <v>109</v>
      </c>
      <c r="AE107" s="113" t="s">
        <v>1658</v>
      </c>
      <c r="AF107" s="113">
        <v>561</v>
      </c>
      <c r="AG107" s="113">
        <v>8.8999999999999996E-2</v>
      </c>
      <c r="AH107" s="113">
        <v>-13</v>
      </c>
      <c r="AI107" s="113">
        <v>500</v>
      </c>
      <c r="AJ107" s="113">
        <v>4.3999999999999997E-2</v>
      </c>
    </row>
    <row r="108" spans="1:36" x14ac:dyDescent="0.25">
      <c r="A108" t="str">
        <f t="shared" si="12"/>
        <v>CFLSFm1985CZ10rDXHP</v>
      </c>
      <c r="B108" t="s">
        <v>118</v>
      </c>
      <c r="C108" t="s">
        <v>45</v>
      </c>
      <c r="D108" t="s">
        <v>1649</v>
      </c>
      <c r="E108">
        <v>1985</v>
      </c>
      <c r="F108" t="s">
        <v>109</v>
      </c>
      <c r="G108" t="s">
        <v>1659</v>
      </c>
      <c r="H108">
        <f t="shared" si="8"/>
        <v>0.94399999999999995</v>
      </c>
      <c r="I108" s="113">
        <f t="shared" si="11"/>
        <v>2</v>
      </c>
      <c r="J108">
        <f t="shared" si="9"/>
        <v>0</v>
      </c>
      <c r="M108" s="113">
        <v>472</v>
      </c>
      <c r="N108" s="113">
        <v>0.10100000000000001</v>
      </c>
      <c r="O108" s="113">
        <v>0</v>
      </c>
      <c r="P108" s="113">
        <v>500</v>
      </c>
      <c r="Q108" s="113">
        <v>4.3999999999999997E-2</v>
      </c>
      <c r="S108" t="b">
        <v>0</v>
      </c>
      <c r="T108" t="b">
        <f>VLOOKUP(G108,key!$S$3:$T$12,2,FALSE)</f>
        <v>1</v>
      </c>
      <c r="U108">
        <f t="shared" si="10"/>
        <v>1</v>
      </c>
      <c r="V108" s="31">
        <f t="shared" si="13"/>
        <v>0</v>
      </c>
      <c r="W108">
        <f>VLOOKUP(G108,key!$S$3:$U$6,3,FALSE)</f>
        <v>0.5</v>
      </c>
      <c r="Z108" s="113"/>
      <c r="AA108" s="113" t="s">
        <v>4151</v>
      </c>
      <c r="AB108" s="113" t="s">
        <v>1649</v>
      </c>
      <c r="AC108" s="113">
        <v>1985</v>
      </c>
      <c r="AD108" s="113" t="s">
        <v>109</v>
      </c>
      <c r="AE108" s="113" t="s">
        <v>1659</v>
      </c>
      <c r="AF108" s="113">
        <v>472</v>
      </c>
      <c r="AG108" s="113">
        <v>0.10100000000000001</v>
      </c>
      <c r="AH108" s="113">
        <v>0</v>
      </c>
      <c r="AI108" s="113">
        <v>500</v>
      </c>
      <c r="AJ108" s="113">
        <v>4.3999999999999997E-2</v>
      </c>
    </row>
    <row r="109" spans="1:36" x14ac:dyDescent="0.25">
      <c r="A109" t="str">
        <f t="shared" si="12"/>
        <v>CFLSFm1985CZ10rNCEH</v>
      </c>
      <c r="B109" t="s">
        <v>118</v>
      </c>
      <c r="C109" t="s">
        <v>45</v>
      </c>
      <c r="D109" t="s">
        <v>1649</v>
      </c>
      <c r="E109">
        <v>1985</v>
      </c>
      <c r="F109" t="s">
        <v>109</v>
      </c>
      <c r="G109" t="s">
        <v>1656</v>
      </c>
      <c r="H109">
        <f t="shared" si="8"/>
        <v>0.65800000000000003</v>
      </c>
      <c r="I109" s="113">
        <f t="shared" si="11"/>
        <v>1</v>
      </c>
      <c r="J109">
        <f t="shared" si="9"/>
        <v>0</v>
      </c>
      <c r="M109" s="113">
        <v>329</v>
      </c>
      <c r="N109" s="113">
        <v>4.3999999999999997E-2</v>
      </c>
      <c r="O109" s="113">
        <v>0</v>
      </c>
      <c r="P109" s="113">
        <v>500</v>
      </c>
      <c r="Q109" s="113">
        <v>4.3999999999999997E-2</v>
      </c>
      <c r="S109" t="b">
        <v>0</v>
      </c>
      <c r="T109" t="b">
        <f>VLOOKUP(G109,key!$S$3:$T$12,2,FALSE)</f>
        <v>1</v>
      </c>
      <c r="U109">
        <f t="shared" si="10"/>
        <v>1</v>
      </c>
      <c r="V109" s="31">
        <f t="shared" si="13"/>
        <v>0</v>
      </c>
      <c r="W109">
        <f>VLOOKUP(G109,key!$S$3:$U$6,3,FALSE)</f>
        <v>0.25</v>
      </c>
      <c r="Z109" s="113"/>
      <c r="AA109" s="113" t="s">
        <v>4151</v>
      </c>
      <c r="AB109" s="113" t="s">
        <v>1649</v>
      </c>
      <c r="AC109" s="113">
        <v>1985</v>
      </c>
      <c r="AD109" s="113" t="s">
        <v>109</v>
      </c>
      <c r="AE109" s="113" t="s">
        <v>1656</v>
      </c>
      <c r="AF109" s="113">
        <v>329</v>
      </c>
      <c r="AG109" s="113">
        <v>4.3999999999999997E-2</v>
      </c>
      <c r="AH109" s="113">
        <v>0</v>
      </c>
      <c r="AI109" s="113">
        <v>500</v>
      </c>
      <c r="AJ109" s="113">
        <v>4.3999999999999997E-2</v>
      </c>
    </row>
    <row r="110" spans="1:36" x14ac:dyDescent="0.25">
      <c r="A110" t="str">
        <f t="shared" si="12"/>
        <v>CFLSFm1985CZ10rNCGF</v>
      </c>
      <c r="B110" t="s">
        <v>118</v>
      </c>
      <c r="C110" t="s">
        <v>45</v>
      </c>
      <c r="D110" t="s">
        <v>1649</v>
      </c>
      <c r="E110">
        <v>1985</v>
      </c>
      <c r="F110" t="s">
        <v>109</v>
      </c>
      <c r="G110" t="s">
        <v>1657</v>
      </c>
      <c r="H110">
        <f t="shared" si="8"/>
        <v>0.99</v>
      </c>
      <c r="I110" s="113">
        <f t="shared" si="11"/>
        <v>1.0227272727272727</v>
      </c>
      <c r="J110">
        <f t="shared" si="9"/>
        <v>-2.64E-2</v>
      </c>
      <c r="M110" s="113">
        <v>495</v>
      </c>
      <c r="N110" s="113">
        <v>4.4999999999999998E-2</v>
      </c>
      <c r="O110" s="113">
        <v>-13.2</v>
      </c>
      <c r="P110" s="113">
        <v>500</v>
      </c>
      <c r="Q110" s="113">
        <v>4.3999999999999997E-2</v>
      </c>
      <c r="S110" t="b">
        <v>0</v>
      </c>
      <c r="T110" t="b">
        <f>VLOOKUP(G110,key!$S$3:$T$12,2,FALSE)</f>
        <v>0</v>
      </c>
      <c r="U110">
        <f t="shared" si="10"/>
        <v>1</v>
      </c>
      <c r="V110" s="31">
        <f t="shared" si="13"/>
        <v>-2.64E-2</v>
      </c>
      <c r="W110">
        <f>VLOOKUP(G110,key!$S$3:$U$6,3,FALSE)</f>
        <v>0.9</v>
      </c>
      <c r="Z110" s="113"/>
      <c r="AA110" s="113" t="s">
        <v>4151</v>
      </c>
      <c r="AB110" s="113" t="s">
        <v>1649</v>
      </c>
      <c r="AC110" s="113">
        <v>1985</v>
      </c>
      <c r="AD110" s="113" t="s">
        <v>109</v>
      </c>
      <c r="AE110" s="113" t="s">
        <v>1657</v>
      </c>
      <c r="AF110" s="113">
        <v>495</v>
      </c>
      <c r="AG110" s="113">
        <v>4.4999999999999998E-2</v>
      </c>
      <c r="AH110" s="113">
        <v>-13.2</v>
      </c>
      <c r="AI110" s="113">
        <v>500</v>
      </c>
      <c r="AJ110" s="113">
        <v>4.3999999999999997E-2</v>
      </c>
    </row>
    <row r="111" spans="1:36" x14ac:dyDescent="0.25">
      <c r="A111" t="str">
        <f t="shared" si="12"/>
        <v>CFLSFm1985CZ11rDXGF</v>
      </c>
      <c r="B111" t="s">
        <v>118</v>
      </c>
      <c r="C111" t="s">
        <v>45</v>
      </c>
      <c r="D111" t="s">
        <v>1649</v>
      </c>
      <c r="E111">
        <v>1985</v>
      </c>
      <c r="F111" t="s">
        <v>110</v>
      </c>
      <c r="G111" t="s">
        <v>1658</v>
      </c>
      <c r="H111">
        <f t="shared" si="8"/>
        <v>1.1459999999999999</v>
      </c>
      <c r="I111" s="113">
        <f t="shared" si="11"/>
        <v>1.975609756097561</v>
      </c>
      <c r="J111">
        <f t="shared" si="9"/>
        <v>-3.0800000000000001E-2</v>
      </c>
      <c r="M111" s="113">
        <v>573</v>
      </c>
      <c r="N111" s="113">
        <v>8.1000000000000003E-2</v>
      </c>
      <c r="O111" s="113">
        <v>-15.4</v>
      </c>
      <c r="P111" s="113">
        <v>500</v>
      </c>
      <c r="Q111" s="113">
        <v>4.1000000000000002E-2</v>
      </c>
      <c r="S111" t="b">
        <v>0</v>
      </c>
      <c r="T111" t="b">
        <f>VLOOKUP(G111,key!$S$3:$T$12,2,FALSE)</f>
        <v>0</v>
      </c>
      <c r="U111">
        <f t="shared" si="10"/>
        <v>1</v>
      </c>
      <c r="V111" s="31">
        <f t="shared" si="13"/>
        <v>-3.0800000000000001E-2</v>
      </c>
      <c r="W111">
        <f>VLOOKUP(G111,key!$S$3:$U$6,3,FALSE)</f>
        <v>1</v>
      </c>
      <c r="Z111" s="113"/>
      <c r="AA111" s="113" t="s">
        <v>4151</v>
      </c>
      <c r="AB111" s="113" t="s">
        <v>1649</v>
      </c>
      <c r="AC111" s="113">
        <v>1985</v>
      </c>
      <c r="AD111" s="113" t="s">
        <v>110</v>
      </c>
      <c r="AE111" s="113" t="s">
        <v>1658</v>
      </c>
      <c r="AF111" s="113">
        <v>573</v>
      </c>
      <c r="AG111" s="113">
        <v>8.1000000000000003E-2</v>
      </c>
      <c r="AH111" s="113">
        <v>-15.4</v>
      </c>
      <c r="AI111" s="113">
        <v>500</v>
      </c>
      <c r="AJ111" s="113">
        <v>4.1000000000000002E-2</v>
      </c>
    </row>
    <row r="112" spans="1:36" x14ac:dyDescent="0.25">
      <c r="A112" t="str">
        <f t="shared" si="12"/>
        <v>CFLSFm1985CZ11rDXHP</v>
      </c>
      <c r="B112" t="s">
        <v>118</v>
      </c>
      <c r="C112" t="s">
        <v>45</v>
      </c>
      <c r="D112" t="s">
        <v>1649</v>
      </c>
      <c r="E112">
        <v>1985</v>
      </c>
      <c r="F112" t="s">
        <v>110</v>
      </c>
      <c r="G112" t="s">
        <v>1659</v>
      </c>
      <c r="H112">
        <f t="shared" si="8"/>
        <v>0.91600000000000004</v>
      </c>
      <c r="I112" s="113">
        <f t="shared" si="11"/>
        <v>2</v>
      </c>
      <c r="J112">
        <f t="shared" si="9"/>
        <v>0</v>
      </c>
      <c r="M112" s="113">
        <v>458</v>
      </c>
      <c r="N112" s="113">
        <v>8.6999999999999994E-2</v>
      </c>
      <c r="O112" s="113">
        <v>0</v>
      </c>
      <c r="P112" s="113">
        <v>500</v>
      </c>
      <c r="Q112" s="113">
        <v>4.1000000000000002E-2</v>
      </c>
      <c r="S112" t="b">
        <v>0</v>
      </c>
      <c r="T112" t="b">
        <f>VLOOKUP(G112,key!$S$3:$T$12,2,FALSE)</f>
        <v>1</v>
      </c>
      <c r="U112">
        <f t="shared" si="10"/>
        <v>1</v>
      </c>
      <c r="V112" s="31">
        <f t="shared" si="13"/>
        <v>0</v>
      </c>
      <c r="W112">
        <f>VLOOKUP(G112,key!$S$3:$U$6,3,FALSE)</f>
        <v>0.5</v>
      </c>
      <c r="Z112" s="113"/>
      <c r="AA112" s="113" t="s">
        <v>4151</v>
      </c>
      <c r="AB112" s="113" t="s">
        <v>1649</v>
      </c>
      <c r="AC112" s="113">
        <v>1985</v>
      </c>
      <c r="AD112" s="113" t="s">
        <v>110</v>
      </c>
      <c r="AE112" s="113" t="s">
        <v>1659</v>
      </c>
      <c r="AF112" s="113">
        <v>458</v>
      </c>
      <c r="AG112" s="113">
        <v>8.6999999999999994E-2</v>
      </c>
      <c r="AH112" s="113">
        <v>0</v>
      </c>
      <c r="AI112" s="113">
        <v>500</v>
      </c>
      <c r="AJ112" s="113">
        <v>4.1000000000000002E-2</v>
      </c>
    </row>
    <row r="113" spans="1:36" x14ac:dyDescent="0.25">
      <c r="A113" t="str">
        <f t="shared" si="12"/>
        <v>CFLSFm1985CZ11rNCEH</v>
      </c>
      <c r="B113" t="s">
        <v>118</v>
      </c>
      <c r="C113" t="s">
        <v>45</v>
      </c>
      <c r="D113" t="s">
        <v>1649</v>
      </c>
      <c r="E113">
        <v>1985</v>
      </c>
      <c r="F113" t="s">
        <v>110</v>
      </c>
      <c r="G113" t="s">
        <v>1656</v>
      </c>
      <c r="H113">
        <f t="shared" si="8"/>
        <v>0.59</v>
      </c>
      <c r="I113" s="113">
        <f t="shared" si="11"/>
        <v>1</v>
      </c>
      <c r="J113">
        <f t="shared" si="9"/>
        <v>0</v>
      </c>
      <c r="M113" s="113">
        <v>295</v>
      </c>
      <c r="N113" s="113">
        <v>4.1000000000000002E-2</v>
      </c>
      <c r="O113" s="113">
        <v>0</v>
      </c>
      <c r="P113" s="113">
        <v>500</v>
      </c>
      <c r="Q113" s="113">
        <v>4.1000000000000002E-2</v>
      </c>
      <c r="S113" t="b">
        <v>0</v>
      </c>
      <c r="T113" t="b">
        <f>VLOOKUP(G113,key!$S$3:$T$12,2,FALSE)</f>
        <v>1</v>
      </c>
      <c r="U113">
        <f t="shared" si="10"/>
        <v>1</v>
      </c>
      <c r="V113" s="31">
        <f t="shared" si="13"/>
        <v>0</v>
      </c>
      <c r="W113">
        <f>VLOOKUP(G113,key!$S$3:$U$6,3,FALSE)</f>
        <v>0.25</v>
      </c>
      <c r="Z113" s="113"/>
      <c r="AA113" s="113" t="s">
        <v>4151</v>
      </c>
      <c r="AB113" s="113" t="s">
        <v>1649</v>
      </c>
      <c r="AC113" s="113">
        <v>1985</v>
      </c>
      <c r="AD113" s="113" t="s">
        <v>110</v>
      </c>
      <c r="AE113" s="113" t="s">
        <v>1656</v>
      </c>
      <c r="AF113" s="113">
        <v>295</v>
      </c>
      <c r="AG113" s="113">
        <v>4.1000000000000002E-2</v>
      </c>
      <c r="AH113" s="113">
        <v>0</v>
      </c>
      <c r="AI113" s="113">
        <v>500</v>
      </c>
      <c r="AJ113" s="113">
        <v>4.1000000000000002E-2</v>
      </c>
    </row>
    <row r="114" spans="1:36" x14ac:dyDescent="0.25">
      <c r="A114" t="str">
        <f t="shared" si="12"/>
        <v>CFLSFm1985CZ11rNCGF</v>
      </c>
      <c r="B114" t="s">
        <v>118</v>
      </c>
      <c r="C114" t="s">
        <v>45</v>
      </c>
      <c r="D114" t="s">
        <v>1649</v>
      </c>
      <c r="E114">
        <v>1985</v>
      </c>
      <c r="F114" t="s">
        <v>110</v>
      </c>
      <c r="G114" t="s">
        <v>1657</v>
      </c>
      <c r="H114">
        <f t="shared" si="8"/>
        <v>0.98799999999999999</v>
      </c>
      <c r="I114" s="113">
        <f t="shared" si="11"/>
        <v>1</v>
      </c>
      <c r="J114">
        <f t="shared" si="9"/>
        <v>-3.1199999999999999E-2</v>
      </c>
      <c r="M114" s="113">
        <v>494</v>
      </c>
      <c r="N114" s="113">
        <v>4.1000000000000002E-2</v>
      </c>
      <c r="O114" s="113">
        <v>-15.6</v>
      </c>
      <c r="P114" s="113">
        <v>500</v>
      </c>
      <c r="Q114" s="113">
        <v>4.1000000000000002E-2</v>
      </c>
      <c r="S114" t="b">
        <v>0</v>
      </c>
      <c r="T114" t="b">
        <f>VLOOKUP(G114,key!$S$3:$T$12,2,FALSE)</f>
        <v>0</v>
      </c>
      <c r="U114">
        <f t="shared" si="10"/>
        <v>1</v>
      </c>
      <c r="V114" s="31">
        <f t="shared" si="13"/>
        <v>-3.1199999999999999E-2</v>
      </c>
      <c r="W114">
        <f>VLOOKUP(G114,key!$S$3:$U$6,3,FALSE)</f>
        <v>0.9</v>
      </c>
      <c r="Z114" s="113"/>
      <c r="AA114" s="113" t="s">
        <v>4151</v>
      </c>
      <c r="AB114" s="113" t="s">
        <v>1649</v>
      </c>
      <c r="AC114" s="113">
        <v>1985</v>
      </c>
      <c r="AD114" s="113" t="s">
        <v>110</v>
      </c>
      <c r="AE114" s="113" t="s">
        <v>1657</v>
      </c>
      <c r="AF114" s="113">
        <v>494</v>
      </c>
      <c r="AG114" s="113">
        <v>4.1000000000000002E-2</v>
      </c>
      <c r="AH114" s="113">
        <v>-15.6</v>
      </c>
      <c r="AI114" s="113">
        <v>500</v>
      </c>
      <c r="AJ114" s="113">
        <v>4.1000000000000002E-2</v>
      </c>
    </row>
    <row r="115" spans="1:36" x14ac:dyDescent="0.25">
      <c r="A115" t="str">
        <f t="shared" si="12"/>
        <v>CFLSFm1985CZ12rDXGF</v>
      </c>
      <c r="B115" t="s">
        <v>118</v>
      </c>
      <c r="C115" t="s">
        <v>45</v>
      </c>
      <c r="D115" t="s">
        <v>1649</v>
      </c>
      <c r="E115">
        <v>1985</v>
      </c>
      <c r="F115" t="s">
        <v>111</v>
      </c>
      <c r="G115" t="s">
        <v>1658</v>
      </c>
      <c r="H115">
        <f t="shared" si="8"/>
        <v>1.0960000000000001</v>
      </c>
      <c r="I115" s="113">
        <f t="shared" si="11"/>
        <v>2</v>
      </c>
      <c r="J115">
        <f t="shared" si="9"/>
        <v>-3.0199999999999998E-2</v>
      </c>
      <c r="M115" s="113">
        <v>548</v>
      </c>
      <c r="N115" s="113">
        <v>0.09</v>
      </c>
      <c r="O115" s="113">
        <v>-15.1</v>
      </c>
      <c r="P115" s="113">
        <v>500</v>
      </c>
      <c r="Q115" s="113">
        <v>4.1000000000000002E-2</v>
      </c>
      <c r="S115" t="b">
        <v>0</v>
      </c>
      <c r="T115" t="b">
        <f>VLOOKUP(G115,key!$S$3:$T$12,2,FALSE)</f>
        <v>0</v>
      </c>
      <c r="U115">
        <f t="shared" si="10"/>
        <v>1</v>
      </c>
      <c r="V115" s="31">
        <f t="shared" si="13"/>
        <v>-3.0199999999999998E-2</v>
      </c>
      <c r="W115">
        <f>VLOOKUP(G115,key!$S$3:$U$6,3,FALSE)</f>
        <v>1</v>
      </c>
      <c r="Z115" s="113"/>
      <c r="AA115" s="113" t="s">
        <v>4151</v>
      </c>
      <c r="AB115" s="113" t="s">
        <v>1649</v>
      </c>
      <c r="AC115" s="113">
        <v>1985</v>
      </c>
      <c r="AD115" s="113" t="s">
        <v>111</v>
      </c>
      <c r="AE115" s="113" t="s">
        <v>1658</v>
      </c>
      <c r="AF115" s="113">
        <v>548</v>
      </c>
      <c r="AG115" s="113">
        <v>0.09</v>
      </c>
      <c r="AH115" s="113">
        <v>-15.1</v>
      </c>
      <c r="AI115" s="113">
        <v>500</v>
      </c>
      <c r="AJ115" s="113">
        <v>4.1000000000000002E-2</v>
      </c>
    </row>
    <row r="116" spans="1:36" x14ac:dyDescent="0.25">
      <c r="A116" t="str">
        <f t="shared" si="12"/>
        <v>CFLSFm1985CZ12rDXHP</v>
      </c>
      <c r="B116" t="s">
        <v>118</v>
      </c>
      <c r="C116" t="s">
        <v>45</v>
      </c>
      <c r="D116" t="s">
        <v>1649</v>
      </c>
      <c r="E116">
        <v>1985</v>
      </c>
      <c r="F116" t="s">
        <v>111</v>
      </c>
      <c r="G116" t="s">
        <v>1659</v>
      </c>
      <c r="H116">
        <f t="shared" si="8"/>
        <v>0.86399999999999999</v>
      </c>
      <c r="I116" s="113">
        <f t="shared" si="11"/>
        <v>2</v>
      </c>
      <c r="J116">
        <f t="shared" si="9"/>
        <v>0</v>
      </c>
      <c r="M116" s="113">
        <v>432</v>
      </c>
      <c r="N116" s="113">
        <v>9.4E-2</v>
      </c>
      <c r="O116" s="113">
        <v>0</v>
      </c>
      <c r="P116" s="113">
        <v>500</v>
      </c>
      <c r="Q116" s="113">
        <v>4.1000000000000002E-2</v>
      </c>
      <c r="S116" t="b">
        <v>0</v>
      </c>
      <c r="T116" t="b">
        <f>VLOOKUP(G116,key!$S$3:$T$12,2,FALSE)</f>
        <v>1</v>
      </c>
      <c r="U116">
        <f t="shared" si="10"/>
        <v>1</v>
      </c>
      <c r="V116" s="31">
        <f t="shared" si="13"/>
        <v>0</v>
      </c>
      <c r="W116">
        <f>VLOOKUP(G116,key!$S$3:$U$6,3,FALSE)</f>
        <v>0.5</v>
      </c>
      <c r="Z116" s="113"/>
      <c r="AA116" s="113" t="s">
        <v>4151</v>
      </c>
      <c r="AB116" s="113" t="s">
        <v>1649</v>
      </c>
      <c r="AC116" s="113">
        <v>1985</v>
      </c>
      <c r="AD116" s="113" t="s">
        <v>111</v>
      </c>
      <c r="AE116" s="113" t="s">
        <v>1659</v>
      </c>
      <c r="AF116" s="113">
        <v>432</v>
      </c>
      <c r="AG116" s="113">
        <v>9.4E-2</v>
      </c>
      <c r="AH116" s="113">
        <v>0</v>
      </c>
      <c r="AI116" s="113">
        <v>500</v>
      </c>
      <c r="AJ116" s="113">
        <v>4.1000000000000002E-2</v>
      </c>
    </row>
    <row r="117" spans="1:36" x14ac:dyDescent="0.25">
      <c r="A117" t="str">
        <f t="shared" si="12"/>
        <v>CFLSFm1985CZ12rNCEH</v>
      </c>
      <c r="B117" t="s">
        <v>118</v>
      </c>
      <c r="C117" t="s">
        <v>45</v>
      </c>
      <c r="D117" t="s">
        <v>1649</v>
      </c>
      <c r="E117">
        <v>1985</v>
      </c>
      <c r="F117" t="s">
        <v>111</v>
      </c>
      <c r="G117" t="s">
        <v>1656</v>
      </c>
      <c r="H117">
        <f t="shared" si="8"/>
        <v>0.60199999999999998</v>
      </c>
      <c r="I117" s="113">
        <f t="shared" si="11"/>
        <v>1</v>
      </c>
      <c r="J117">
        <f t="shared" si="9"/>
        <v>0</v>
      </c>
      <c r="M117" s="113">
        <v>301</v>
      </c>
      <c r="N117" s="113">
        <v>4.1000000000000002E-2</v>
      </c>
      <c r="O117" s="113">
        <v>0</v>
      </c>
      <c r="P117" s="113">
        <v>500</v>
      </c>
      <c r="Q117" s="113">
        <v>4.1000000000000002E-2</v>
      </c>
      <c r="S117" t="b">
        <v>0</v>
      </c>
      <c r="T117" t="b">
        <f>VLOOKUP(G117,key!$S$3:$T$12,2,FALSE)</f>
        <v>1</v>
      </c>
      <c r="U117">
        <f t="shared" si="10"/>
        <v>1</v>
      </c>
      <c r="V117" s="31">
        <f t="shared" si="13"/>
        <v>0</v>
      </c>
      <c r="W117">
        <f>VLOOKUP(G117,key!$S$3:$U$6,3,FALSE)</f>
        <v>0.25</v>
      </c>
      <c r="Z117" s="113"/>
      <c r="AA117" s="113" t="s">
        <v>4151</v>
      </c>
      <c r="AB117" s="113" t="s">
        <v>1649</v>
      </c>
      <c r="AC117" s="113">
        <v>1985</v>
      </c>
      <c r="AD117" s="113" t="s">
        <v>111</v>
      </c>
      <c r="AE117" s="113" t="s">
        <v>1656</v>
      </c>
      <c r="AF117" s="113">
        <v>301</v>
      </c>
      <c r="AG117" s="113">
        <v>4.1000000000000002E-2</v>
      </c>
      <c r="AH117" s="113">
        <v>0</v>
      </c>
      <c r="AI117" s="113">
        <v>500</v>
      </c>
      <c r="AJ117" s="113">
        <v>4.1000000000000002E-2</v>
      </c>
    </row>
    <row r="118" spans="1:36" x14ac:dyDescent="0.25">
      <c r="A118" t="str">
        <f t="shared" si="12"/>
        <v>CFLSFm1985CZ12rNCGF</v>
      </c>
      <c r="B118" t="s">
        <v>118</v>
      </c>
      <c r="C118" t="s">
        <v>45</v>
      </c>
      <c r="D118" t="s">
        <v>1649</v>
      </c>
      <c r="E118">
        <v>1985</v>
      </c>
      <c r="F118" t="s">
        <v>111</v>
      </c>
      <c r="G118" t="s">
        <v>1657</v>
      </c>
      <c r="H118">
        <f t="shared" si="8"/>
        <v>0.98799999999999999</v>
      </c>
      <c r="I118" s="113">
        <f t="shared" si="11"/>
        <v>1</v>
      </c>
      <c r="J118">
        <f t="shared" si="9"/>
        <v>-3.04E-2</v>
      </c>
      <c r="M118" s="113">
        <v>494</v>
      </c>
      <c r="N118" s="113">
        <v>0.04</v>
      </c>
      <c r="O118" s="113">
        <v>-15.2</v>
      </c>
      <c r="P118" s="113">
        <v>500</v>
      </c>
      <c r="Q118" s="113">
        <v>4.1000000000000002E-2</v>
      </c>
      <c r="S118" t="b">
        <v>0</v>
      </c>
      <c r="T118" t="b">
        <f>VLOOKUP(G118,key!$S$3:$T$12,2,FALSE)</f>
        <v>0</v>
      </c>
      <c r="U118">
        <f t="shared" si="10"/>
        <v>1</v>
      </c>
      <c r="V118" s="31">
        <f t="shared" si="13"/>
        <v>-3.04E-2</v>
      </c>
      <c r="W118">
        <f>VLOOKUP(G118,key!$S$3:$U$6,3,FALSE)</f>
        <v>0.9</v>
      </c>
      <c r="Z118" s="113"/>
      <c r="AA118" s="113" t="s">
        <v>4151</v>
      </c>
      <c r="AB118" s="113" t="s">
        <v>1649</v>
      </c>
      <c r="AC118" s="113">
        <v>1985</v>
      </c>
      <c r="AD118" s="113" t="s">
        <v>111</v>
      </c>
      <c r="AE118" s="113" t="s">
        <v>1657</v>
      </c>
      <c r="AF118" s="113">
        <v>494</v>
      </c>
      <c r="AG118" s="113">
        <v>0.04</v>
      </c>
      <c r="AH118" s="113">
        <v>-15.2</v>
      </c>
      <c r="AI118" s="113">
        <v>500</v>
      </c>
      <c r="AJ118" s="113">
        <v>4.1000000000000002E-2</v>
      </c>
    </row>
    <row r="119" spans="1:36" x14ac:dyDescent="0.25">
      <c r="A119" t="str">
        <f t="shared" si="12"/>
        <v>CFLSFm1985CZ13rDXGF</v>
      </c>
      <c r="B119" t="s">
        <v>118</v>
      </c>
      <c r="C119" t="s">
        <v>45</v>
      </c>
      <c r="D119" t="s">
        <v>1649</v>
      </c>
      <c r="E119">
        <v>1985</v>
      </c>
      <c r="F119" t="s">
        <v>112</v>
      </c>
      <c r="G119" t="s">
        <v>1658</v>
      </c>
      <c r="H119">
        <f t="shared" si="8"/>
        <v>1.1459999999999999</v>
      </c>
      <c r="I119" s="113">
        <f t="shared" si="11"/>
        <v>1.8536585365853657</v>
      </c>
      <c r="J119">
        <f t="shared" si="9"/>
        <v>-2.8799999999999999E-2</v>
      </c>
      <c r="M119" s="113">
        <v>573</v>
      </c>
      <c r="N119" s="113">
        <v>7.5999999999999998E-2</v>
      </c>
      <c r="O119" s="113">
        <v>-14.4</v>
      </c>
      <c r="P119" s="113">
        <v>500</v>
      </c>
      <c r="Q119" s="113">
        <v>4.1000000000000002E-2</v>
      </c>
      <c r="S119" t="b">
        <v>0</v>
      </c>
      <c r="T119" t="b">
        <f>VLOOKUP(G119,key!$S$3:$T$12,2,FALSE)</f>
        <v>0</v>
      </c>
      <c r="U119">
        <f t="shared" si="10"/>
        <v>1</v>
      </c>
      <c r="V119" s="31">
        <f t="shared" si="13"/>
        <v>-2.8799999999999999E-2</v>
      </c>
      <c r="W119">
        <f>VLOOKUP(G119,key!$S$3:$U$6,3,FALSE)</f>
        <v>1</v>
      </c>
      <c r="Z119" s="113"/>
      <c r="AA119" s="113" t="s">
        <v>4151</v>
      </c>
      <c r="AB119" s="113" t="s">
        <v>1649</v>
      </c>
      <c r="AC119" s="113">
        <v>1985</v>
      </c>
      <c r="AD119" s="113" t="s">
        <v>112</v>
      </c>
      <c r="AE119" s="113" t="s">
        <v>1658</v>
      </c>
      <c r="AF119" s="113">
        <v>573</v>
      </c>
      <c r="AG119" s="113">
        <v>7.5999999999999998E-2</v>
      </c>
      <c r="AH119" s="113">
        <v>-14.4</v>
      </c>
      <c r="AI119" s="113">
        <v>500</v>
      </c>
      <c r="AJ119" s="113">
        <v>4.1000000000000002E-2</v>
      </c>
    </row>
    <row r="120" spans="1:36" x14ac:dyDescent="0.25">
      <c r="A120" t="str">
        <f t="shared" si="12"/>
        <v>CFLSFm1985CZ13rDXHP</v>
      </c>
      <c r="B120" t="s">
        <v>118</v>
      </c>
      <c r="C120" t="s">
        <v>45</v>
      </c>
      <c r="D120" t="s">
        <v>1649</v>
      </c>
      <c r="E120">
        <v>1985</v>
      </c>
      <c r="F120" t="s">
        <v>112</v>
      </c>
      <c r="G120" t="s">
        <v>1659</v>
      </c>
      <c r="H120">
        <f t="shared" si="8"/>
        <v>0.93799999999999994</v>
      </c>
      <c r="I120" s="113">
        <f t="shared" si="11"/>
        <v>2</v>
      </c>
      <c r="J120">
        <f t="shared" si="9"/>
        <v>0</v>
      </c>
      <c r="M120" s="113">
        <v>469</v>
      </c>
      <c r="N120" s="113">
        <v>8.3000000000000004E-2</v>
      </c>
      <c r="O120" s="113">
        <v>0</v>
      </c>
      <c r="P120" s="113">
        <v>500</v>
      </c>
      <c r="Q120" s="113">
        <v>4.1000000000000002E-2</v>
      </c>
      <c r="S120" t="b">
        <v>0</v>
      </c>
      <c r="T120" t="b">
        <f>VLOOKUP(G120,key!$S$3:$T$12,2,FALSE)</f>
        <v>1</v>
      </c>
      <c r="U120">
        <f t="shared" si="10"/>
        <v>1</v>
      </c>
      <c r="V120" s="31">
        <f t="shared" si="13"/>
        <v>0</v>
      </c>
      <c r="W120">
        <f>VLOOKUP(G120,key!$S$3:$U$6,3,FALSE)</f>
        <v>0.5</v>
      </c>
      <c r="Z120" s="113"/>
      <c r="AA120" s="113" t="s">
        <v>4151</v>
      </c>
      <c r="AB120" s="113" t="s">
        <v>1649</v>
      </c>
      <c r="AC120" s="113">
        <v>1985</v>
      </c>
      <c r="AD120" s="113" t="s">
        <v>112</v>
      </c>
      <c r="AE120" s="113" t="s">
        <v>1659</v>
      </c>
      <c r="AF120" s="113">
        <v>469</v>
      </c>
      <c r="AG120" s="113">
        <v>8.3000000000000004E-2</v>
      </c>
      <c r="AH120" s="113">
        <v>0</v>
      </c>
      <c r="AI120" s="113">
        <v>500</v>
      </c>
      <c r="AJ120" s="113">
        <v>4.1000000000000002E-2</v>
      </c>
    </row>
    <row r="121" spans="1:36" x14ac:dyDescent="0.25">
      <c r="A121" t="str">
        <f t="shared" si="12"/>
        <v>CFLSFm1985CZ13rNCEH</v>
      </c>
      <c r="B121" t="s">
        <v>118</v>
      </c>
      <c r="C121" t="s">
        <v>45</v>
      </c>
      <c r="D121" t="s">
        <v>1649</v>
      </c>
      <c r="E121">
        <v>1985</v>
      </c>
      <c r="F121" t="s">
        <v>112</v>
      </c>
      <c r="G121" t="s">
        <v>1656</v>
      </c>
      <c r="H121">
        <f t="shared" si="8"/>
        <v>0.622</v>
      </c>
      <c r="I121" s="113">
        <f t="shared" si="11"/>
        <v>1</v>
      </c>
      <c r="J121">
        <f t="shared" si="9"/>
        <v>0</v>
      </c>
      <c r="M121" s="113">
        <v>311</v>
      </c>
      <c r="N121" s="113">
        <v>0.04</v>
      </c>
      <c r="O121" s="113">
        <v>0</v>
      </c>
      <c r="P121" s="113">
        <v>500</v>
      </c>
      <c r="Q121" s="113">
        <v>4.1000000000000002E-2</v>
      </c>
      <c r="S121" t="b">
        <v>0</v>
      </c>
      <c r="T121" t="b">
        <f>VLOOKUP(G121,key!$S$3:$T$12,2,FALSE)</f>
        <v>1</v>
      </c>
      <c r="U121">
        <f t="shared" si="10"/>
        <v>1</v>
      </c>
      <c r="V121" s="31">
        <f t="shared" si="13"/>
        <v>0</v>
      </c>
      <c r="W121">
        <f>VLOOKUP(G121,key!$S$3:$U$6,3,FALSE)</f>
        <v>0.25</v>
      </c>
      <c r="Z121" s="113"/>
      <c r="AA121" s="113" t="s">
        <v>4151</v>
      </c>
      <c r="AB121" s="113" t="s">
        <v>1649</v>
      </c>
      <c r="AC121" s="113">
        <v>1985</v>
      </c>
      <c r="AD121" s="113" t="s">
        <v>112</v>
      </c>
      <c r="AE121" s="113" t="s">
        <v>1656</v>
      </c>
      <c r="AF121" s="113">
        <v>311</v>
      </c>
      <c r="AG121" s="113">
        <v>0.04</v>
      </c>
      <c r="AH121" s="113">
        <v>0</v>
      </c>
      <c r="AI121" s="113">
        <v>500</v>
      </c>
      <c r="AJ121" s="113">
        <v>4.1000000000000002E-2</v>
      </c>
    </row>
    <row r="122" spans="1:36" x14ac:dyDescent="0.25">
      <c r="A122" t="str">
        <f t="shared" si="12"/>
        <v>CFLSFm1985CZ13rNCGF</v>
      </c>
      <c r="B122" t="s">
        <v>118</v>
      </c>
      <c r="C122" t="s">
        <v>45</v>
      </c>
      <c r="D122" t="s">
        <v>1649</v>
      </c>
      <c r="E122">
        <v>1985</v>
      </c>
      <c r="F122" t="s">
        <v>112</v>
      </c>
      <c r="G122" t="s">
        <v>1657</v>
      </c>
      <c r="H122">
        <f t="shared" si="8"/>
        <v>0.99</v>
      </c>
      <c r="I122" s="113">
        <f t="shared" si="11"/>
        <v>1</v>
      </c>
      <c r="J122">
        <f t="shared" si="9"/>
        <v>-2.92E-2</v>
      </c>
      <c r="M122" s="113">
        <v>495</v>
      </c>
      <c r="N122" s="113">
        <v>4.1000000000000002E-2</v>
      </c>
      <c r="O122" s="113">
        <v>-14.6</v>
      </c>
      <c r="P122" s="113">
        <v>500</v>
      </c>
      <c r="Q122" s="113">
        <v>4.1000000000000002E-2</v>
      </c>
      <c r="S122" t="b">
        <v>0</v>
      </c>
      <c r="T122" t="b">
        <f>VLOOKUP(G122,key!$S$3:$T$12,2,FALSE)</f>
        <v>0</v>
      </c>
      <c r="U122">
        <f t="shared" si="10"/>
        <v>1</v>
      </c>
      <c r="V122" s="31">
        <f t="shared" si="13"/>
        <v>-2.92E-2</v>
      </c>
      <c r="W122">
        <f>VLOOKUP(G122,key!$S$3:$U$6,3,FALSE)</f>
        <v>0.9</v>
      </c>
      <c r="Z122" s="113"/>
      <c r="AA122" s="113" t="s">
        <v>4151</v>
      </c>
      <c r="AB122" s="113" t="s">
        <v>1649</v>
      </c>
      <c r="AC122" s="113">
        <v>1985</v>
      </c>
      <c r="AD122" s="113" t="s">
        <v>112</v>
      </c>
      <c r="AE122" s="113" t="s">
        <v>1657</v>
      </c>
      <c r="AF122" s="113">
        <v>495</v>
      </c>
      <c r="AG122" s="113">
        <v>4.1000000000000002E-2</v>
      </c>
      <c r="AH122" s="113">
        <v>-14.6</v>
      </c>
      <c r="AI122" s="113">
        <v>500</v>
      </c>
      <c r="AJ122" s="113">
        <v>4.1000000000000002E-2</v>
      </c>
    </row>
    <row r="123" spans="1:36" x14ac:dyDescent="0.25">
      <c r="A123" t="str">
        <f t="shared" si="12"/>
        <v>CFLSFm1985CZ14rDXGF</v>
      </c>
      <c r="B123" t="s">
        <v>118</v>
      </c>
      <c r="C123" t="s">
        <v>45</v>
      </c>
      <c r="D123" t="s">
        <v>1649</v>
      </c>
      <c r="E123">
        <v>1985</v>
      </c>
      <c r="F123" t="s">
        <v>113</v>
      </c>
      <c r="G123" t="s">
        <v>1658</v>
      </c>
      <c r="H123">
        <f t="shared" si="8"/>
        <v>1.1579999999999999</v>
      </c>
      <c r="I123" s="113">
        <f t="shared" si="11"/>
        <v>1.7380952380952379</v>
      </c>
      <c r="J123">
        <f t="shared" si="9"/>
        <v>-3.0800000000000001E-2</v>
      </c>
      <c r="M123" s="113">
        <v>579</v>
      </c>
      <c r="N123" s="113">
        <v>7.2999999999999995E-2</v>
      </c>
      <c r="O123" s="113">
        <v>-15.4</v>
      </c>
      <c r="P123" s="113">
        <v>500</v>
      </c>
      <c r="Q123" s="113">
        <v>4.2000000000000003E-2</v>
      </c>
      <c r="S123" t="b">
        <v>0</v>
      </c>
      <c r="T123" t="b">
        <f>VLOOKUP(G123,key!$S$3:$T$12,2,FALSE)</f>
        <v>0</v>
      </c>
      <c r="U123">
        <f t="shared" si="10"/>
        <v>1</v>
      </c>
      <c r="V123" s="31">
        <f t="shared" si="13"/>
        <v>-3.0800000000000001E-2</v>
      </c>
      <c r="W123">
        <f>VLOOKUP(G123,key!$S$3:$U$6,3,FALSE)</f>
        <v>1</v>
      </c>
      <c r="Z123" s="113"/>
      <c r="AA123" s="113" t="s">
        <v>4151</v>
      </c>
      <c r="AB123" s="113" t="s">
        <v>1649</v>
      </c>
      <c r="AC123" s="113">
        <v>1985</v>
      </c>
      <c r="AD123" s="113" t="s">
        <v>113</v>
      </c>
      <c r="AE123" s="113" t="s">
        <v>1658</v>
      </c>
      <c r="AF123" s="113">
        <v>579</v>
      </c>
      <c r="AG123" s="113">
        <v>7.2999999999999995E-2</v>
      </c>
      <c r="AH123" s="113">
        <v>-15.4</v>
      </c>
      <c r="AI123" s="113">
        <v>500</v>
      </c>
      <c r="AJ123" s="113">
        <v>4.2000000000000003E-2</v>
      </c>
    </row>
    <row r="124" spans="1:36" x14ac:dyDescent="0.25">
      <c r="A124" t="str">
        <f t="shared" si="12"/>
        <v>CFLSFm1985CZ14rDXHP</v>
      </c>
      <c r="B124" t="s">
        <v>118</v>
      </c>
      <c r="C124" t="s">
        <v>45</v>
      </c>
      <c r="D124" t="s">
        <v>1649</v>
      </c>
      <c r="E124">
        <v>1985</v>
      </c>
      <c r="F124" t="s">
        <v>113</v>
      </c>
      <c r="G124" t="s">
        <v>1659</v>
      </c>
      <c r="H124">
        <f t="shared" si="8"/>
        <v>0.91400000000000003</v>
      </c>
      <c r="I124" s="113">
        <f t="shared" si="11"/>
        <v>1.9761904761904763</v>
      </c>
      <c r="J124">
        <f t="shared" si="9"/>
        <v>0</v>
      </c>
      <c r="M124" s="113">
        <v>457</v>
      </c>
      <c r="N124" s="113">
        <v>8.3000000000000004E-2</v>
      </c>
      <c r="O124" s="113">
        <v>0</v>
      </c>
      <c r="P124" s="113">
        <v>500</v>
      </c>
      <c r="Q124" s="113">
        <v>4.2000000000000003E-2</v>
      </c>
      <c r="S124" t="b">
        <v>0</v>
      </c>
      <c r="T124" t="b">
        <f>VLOOKUP(G124,key!$S$3:$T$12,2,FALSE)</f>
        <v>1</v>
      </c>
      <c r="U124">
        <f t="shared" si="10"/>
        <v>1</v>
      </c>
      <c r="V124" s="31">
        <f t="shared" si="13"/>
        <v>0</v>
      </c>
      <c r="W124">
        <f>VLOOKUP(G124,key!$S$3:$U$6,3,FALSE)</f>
        <v>0.5</v>
      </c>
      <c r="Z124" s="113"/>
      <c r="AA124" s="113" t="s">
        <v>4151</v>
      </c>
      <c r="AB124" s="113" t="s">
        <v>1649</v>
      </c>
      <c r="AC124" s="113">
        <v>1985</v>
      </c>
      <c r="AD124" s="113" t="s">
        <v>113</v>
      </c>
      <c r="AE124" s="113" t="s">
        <v>1659</v>
      </c>
      <c r="AF124" s="113">
        <v>457</v>
      </c>
      <c r="AG124" s="113">
        <v>8.3000000000000004E-2</v>
      </c>
      <c r="AH124" s="113">
        <v>0</v>
      </c>
      <c r="AI124" s="113">
        <v>500</v>
      </c>
      <c r="AJ124" s="113">
        <v>4.2000000000000003E-2</v>
      </c>
    </row>
    <row r="125" spans="1:36" x14ac:dyDescent="0.25">
      <c r="A125" t="str">
        <f t="shared" si="12"/>
        <v>CFLSFm1985CZ14rNCEH</v>
      </c>
      <c r="B125" t="s">
        <v>118</v>
      </c>
      <c r="C125" t="s">
        <v>45</v>
      </c>
      <c r="D125" t="s">
        <v>1649</v>
      </c>
      <c r="E125">
        <v>1985</v>
      </c>
      <c r="F125" t="s">
        <v>113</v>
      </c>
      <c r="G125" t="s">
        <v>1656</v>
      </c>
      <c r="H125">
        <f t="shared" si="8"/>
        <v>0.61799999999999999</v>
      </c>
      <c r="I125" s="113">
        <f t="shared" si="11"/>
        <v>1</v>
      </c>
      <c r="J125">
        <f t="shared" si="9"/>
        <v>0</v>
      </c>
      <c r="M125" s="113">
        <v>309</v>
      </c>
      <c r="N125" s="113">
        <v>4.2000000000000003E-2</v>
      </c>
      <c r="O125" s="113">
        <v>0</v>
      </c>
      <c r="P125" s="113">
        <v>500</v>
      </c>
      <c r="Q125" s="113">
        <v>4.2000000000000003E-2</v>
      </c>
      <c r="S125" t="b">
        <v>0</v>
      </c>
      <c r="T125" t="b">
        <f>VLOOKUP(G125,key!$S$3:$T$12,2,FALSE)</f>
        <v>1</v>
      </c>
      <c r="U125">
        <f t="shared" si="10"/>
        <v>1</v>
      </c>
      <c r="V125" s="31">
        <f t="shared" si="13"/>
        <v>0</v>
      </c>
      <c r="W125">
        <f>VLOOKUP(G125,key!$S$3:$U$6,3,FALSE)</f>
        <v>0.25</v>
      </c>
      <c r="Z125" s="113"/>
      <c r="AA125" s="113" t="s">
        <v>4151</v>
      </c>
      <c r="AB125" s="113" t="s">
        <v>1649</v>
      </c>
      <c r="AC125" s="113">
        <v>1985</v>
      </c>
      <c r="AD125" s="113" t="s">
        <v>113</v>
      </c>
      <c r="AE125" s="113" t="s">
        <v>1656</v>
      </c>
      <c r="AF125" s="113">
        <v>309</v>
      </c>
      <c r="AG125" s="113">
        <v>4.2000000000000003E-2</v>
      </c>
      <c r="AH125" s="113">
        <v>0</v>
      </c>
      <c r="AI125" s="113">
        <v>500</v>
      </c>
      <c r="AJ125" s="113">
        <v>4.2000000000000003E-2</v>
      </c>
    </row>
    <row r="126" spans="1:36" x14ac:dyDescent="0.25">
      <c r="A126" t="str">
        <f t="shared" si="12"/>
        <v>CFLSFm1985CZ14rNCGF</v>
      </c>
      <c r="B126" t="s">
        <v>118</v>
      </c>
      <c r="C126" t="s">
        <v>45</v>
      </c>
      <c r="D126" t="s">
        <v>1649</v>
      </c>
      <c r="E126">
        <v>1985</v>
      </c>
      <c r="F126" t="s">
        <v>113</v>
      </c>
      <c r="G126" t="s">
        <v>1657</v>
      </c>
      <c r="H126">
        <f t="shared" si="8"/>
        <v>0.98799999999999999</v>
      </c>
      <c r="I126" s="113">
        <f t="shared" si="11"/>
        <v>1.0238095238095237</v>
      </c>
      <c r="J126">
        <f t="shared" si="9"/>
        <v>-3.1199999999999999E-2</v>
      </c>
      <c r="M126" s="113">
        <v>494</v>
      </c>
      <c r="N126" s="113">
        <v>4.2999999999999997E-2</v>
      </c>
      <c r="O126" s="113">
        <v>-15.6</v>
      </c>
      <c r="P126" s="113">
        <v>500</v>
      </c>
      <c r="Q126" s="113">
        <v>4.2000000000000003E-2</v>
      </c>
      <c r="S126" t="b">
        <v>0</v>
      </c>
      <c r="T126" t="b">
        <f>VLOOKUP(G126,key!$S$3:$T$12,2,FALSE)</f>
        <v>0</v>
      </c>
      <c r="U126">
        <f t="shared" si="10"/>
        <v>1</v>
      </c>
      <c r="V126" s="31">
        <f t="shared" si="13"/>
        <v>-3.1199999999999999E-2</v>
      </c>
      <c r="W126">
        <f>VLOOKUP(G126,key!$S$3:$U$6,3,FALSE)</f>
        <v>0.9</v>
      </c>
      <c r="Z126" s="113"/>
      <c r="AA126" s="113" t="s">
        <v>4151</v>
      </c>
      <c r="AB126" s="113" t="s">
        <v>1649</v>
      </c>
      <c r="AC126" s="113">
        <v>1985</v>
      </c>
      <c r="AD126" s="113" t="s">
        <v>113</v>
      </c>
      <c r="AE126" s="113" t="s">
        <v>1657</v>
      </c>
      <c r="AF126" s="113">
        <v>494</v>
      </c>
      <c r="AG126" s="113">
        <v>4.2999999999999997E-2</v>
      </c>
      <c r="AH126" s="113">
        <v>-15.6</v>
      </c>
      <c r="AI126" s="113">
        <v>500</v>
      </c>
      <c r="AJ126" s="113">
        <v>4.2000000000000003E-2</v>
      </c>
    </row>
    <row r="127" spans="1:36" x14ac:dyDescent="0.25">
      <c r="A127" t="str">
        <f t="shared" si="12"/>
        <v>CFLSFm1985CZ15rDXGF</v>
      </c>
      <c r="B127" t="s">
        <v>118</v>
      </c>
      <c r="C127" t="s">
        <v>45</v>
      </c>
      <c r="D127" t="s">
        <v>1649</v>
      </c>
      <c r="E127">
        <v>1985</v>
      </c>
      <c r="F127" t="s">
        <v>114</v>
      </c>
      <c r="G127" t="s">
        <v>1658</v>
      </c>
      <c r="H127">
        <f t="shared" si="8"/>
        <v>1.232</v>
      </c>
      <c r="I127" s="113">
        <f t="shared" si="11"/>
        <v>1.7380952380952379</v>
      </c>
      <c r="J127">
        <f t="shared" si="9"/>
        <v>-1.2960000000000001E-2</v>
      </c>
      <c r="M127" s="113">
        <v>616</v>
      </c>
      <c r="N127" s="113">
        <v>7.2999999999999995E-2</v>
      </c>
      <c r="O127" s="113">
        <v>-6.48</v>
      </c>
      <c r="P127" s="113">
        <v>500</v>
      </c>
      <c r="Q127" s="113">
        <v>4.2000000000000003E-2</v>
      </c>
      <c r="S127" t="b">
        <v>0</v>
      </c>
      <c r="T127" t="b">
        <f>VLOOKUP(G127,key!$S$3:$T$12,2,FALSE)</f>
        <v>0</v>
      </c>
      <c r="U127">
        <f t="shared" si="10"/>
        <v>1</v>
      </c>
      <c r="V127" s="31">
        <f t="shared" si="13"/>
        <v>-1.2960000000000001E-2</v>
      </c>
      <c r="W127">
        <f>VLOOKUP(G127,key!$S$3:$U$6,3,FALSE)</f>
        <v>1</v>
      </c>
      <c r="Z127" s="113"/>
      <c r="AA127" s="113" t="s">
        <v>4151</v>
      </c>
      <c r="AB127" s="113" t="s">
        <v>1649</v>
      </c>
      <c r="AC127" s="113">
        <v>1985</v>
      </c>
      <c r="AD127" s="113" t="s">
        <v>114</v>
      </c>
      <c r="AE127" s="113" t="s">
        <v>1658</v>
      </c>
      <c r="AF127" s="113">
        <v>616</v>
      </c>
      <c r="AG127" s="113">
        <v>7.2999999999999995E-2</v>
      </c>
      <c r="AH127" s="113">
        <v>-6.48</v>
      </c>
      <c r="AI127" s="113">
        <v>500</v>
      </c>
      <c r="AJ127" s="113">
        <v>4.2000000000000003E-2</v>
      </c>
    </row>
    <row r="128" spans="1:36" x14ac:dyDescent="0.25">
      <c r="A128" t="str">
        <f t="shared" si="12"/>
        <v>CFLSFm1985CZ15rDXHP</v>
      </c>
      <c r="B128" t="s">
        <v>118</v>
      </c>
      <c r="C128" t="s">
        <v>45</v>
      </c>
      <c r="D128" t="s">
        <v>1649</v>
      </c>
      <c r="E128">
        <v>1985</v>
      </c>
      <c r="F128" t="s">
        <v>114</v>
      </c>
      <c r="G128" t="s">
        <v>1659</v>
      </c>
      <c r="H128">
        <f t="shared" si="8"/>
        <v>1.1619999999999999</v>
      </c>
      <c r="I128" s="113">
        <f t="shared" si="11"/>
        <v>1.9285714285714286</v>
      </c>
      <c r="J128">
        <f t="shared" si="9"/>
        <v>0</v>
      </c>
      <c r="M128" s="113">
        <v>581</v>
      </c>
      <c r="N128" s="113">
        <v>8.1000000000000003E-2</v>
      </c>
      <c r="O128" s="113">
        <v>0</v>
      </c>
      <c r="P128" s="113">
        <v>500</v>
      </c>
      <c r="Q128" s="113">
        <v>4.2000000000000003E-2</v>
      </c>
      <c r="S128" t="b">
        <v>0</v>
      </c>
      <c r="T128" t="b">
        <f>VLOOKUP(G128,key!$S$3:$T$12,2,FALSE)</f>
        <v>1</v>
      </c>
      <c r="U128">
        <f t="shared" si="10"/>
        <v>1</v>
      </c>
      <c r="V128" s="31">
        <f t="shared" si="13"/>
        <v>0</v>
      </c>
      <c r="W128">
        <f>VLOOKUP(G128,key!$S$3:$U$6,3,FALSE)</f>
        <v>0.5</v>
      </c>
      <c r="Z128" s="113"/>
      <c r="AA128" s="113" t="s">
        <v>4151</v>
      </c>
      <c r="AB128" s="113" t="s">
        <v>1649</v>
      </c>
      <c r="AC128" s="113">
        <v>1985</v>
      </c>
      <c r="AD128" s="113" t="s">
        <v>114</v>
      </c>
      <c r="AE128" s="113" t="s">
        <v>1659</v>
      </c>
      <c r="AF128" s="113">
        <v>581</v>
      </c>
      <c r="AG128" s="113">
        <v>8.1000000000000003E-2</v>
      </c>
      <c r="AH128" s="113">
        <v>0</v>
      </c>
      <c r="AI128" s="113">
        <v>500</v>
      </c>
      <c r="AJ128" s="113">
        <v>4.2000000000000003E-2</v>
      </c>
    </row>
    <row r="129" spans="1:36" x14ac:dyDescent="0.25">
      <c r="A129" t="str">
        <f t="shared" si="12"/>
        <v>CFLSFm1985CZ15rNCEH</v>
      </c>
      <c r="B129" t="s">
        <v>118</v>
      </c>
      <c r="C129" t="s">
        <v>45</v>
      </c>
      <c r="D129" t="s">
        <v>1649</v>
      </c>
      <c r="E129">
        <v>1985</v>
      </c>
      <c r="F129" t="s">
        <v>114</v>
      </c>
      <c r="G129" t="s">
        <v>1656</v>
      </c>
      <c r="H129">
        <f t="shared" si="8"/>
        <v>0.83199999999999996</v>
      </c>
      <c r="I129" s="113">
        <f t="shared" si="11"/>
        <v>1</v>
      </c>
      <c r="J129">
        <f t="shared" si="9"/>
        <v>0</v>
      </c>
      <c r="M129" s="113">
        <v>416</v>
      </c>
      <c r="N129" s="113">
        <v>4.2000000000000003E-2</v>
      </c>
      <c r="O129" s="113">
        <v>0</v>
      </c>
      <c r="P129" s="113">
        <v>500</v>
      </c>
      <c r="Q129" s="113">
        <v>4.2000000000000003E-2</v>
      </c>
      <c r="S129" t="b">
        <v>0</v>
      </c>
      <c r="T129" t="b">
        <f>VLOOKUP(G129,key!$S$3:$T$12,2,FALSE)</f>
        <v>1</v>
      </c>
      <c r="U129">
        <f t="shared" si="10"/>
        <v>1</v>
      </c>
      <c r="V129" s="31">
        <f t="shared" si="13"/>
        <v>0</v>
      </c>
      <c r="W129">
        <f>VLOOKUP(G129,key!$S$3:$U$6,3,FALSE)</f>
        <v>0.25</v>
      </c>
      <c r="Z129" s="113"/>
      <c r="AA129" s="113" t="s">
        <v>4151</v>
      </c>
      <c r="AB129" s="113" t="s">
        <v>1649</v>
      </c>
      <c r="AC129" s="113">
        <v>1985</v>
      </c>
      <c r="AD129" s="113" t="s">
        <v>114</v>
      </c>
      <c r="AE129" s="113" t="s">
        <v>1656</v>
      </c>
      <c r="AF129" s="113">
        <v>416</v>
      </c>
      <c r="AG129" s="113">
        <v>4.2000000000000003E-2</v>
      </c>
      <c r="AH129" s="113">
        <v>0</v>
      </c>
      <c r="AI129" s="113">
        <v>500</v>
      </c>
      <c r="AJ129" s="113">
        <v>4.2000000000000003E-2</v>
      </c>
    </row>
    <row r="130" spans="1:36" x14ac:dyDescent="0.25">
      <c r="A130" t="str">
        <f t="shared" si="12"/>
        <v>CFLSFm1985CZ15rNCGF</v>
      </c>
      <c r="B130" t="s">
        <v>118</v>
      </c>
      <c r="C130" t="s">
        <v>45</v>
      </c>
      <c r="D130" t="s">
        <v>1649</v>
      </c>
      <c r="E130">
        <v>1985</v>
      </c>
      <c r="F130" t="s">
        <v>114</v>
      </c>
      <c r="G130" t="s">
        <v>1657</v>
      </c>
      <c r="H130">
        <f t="shared" si="8"/>
        <v>0.998</v>
      </c>
      <c r="I130" s="113">
        <f t="shared" si="11"/>
        <v>1.0238095238095237</v>
      </c>
      <c r="J130">
        <f t="shared" si="9"/>
        <v>-1.3359999999999999E-2</v>
      </c>
      <c r="M130" s="113">
        <v>499</v>
      </c>
      <c r="N130" s="113">
        <v>4.2999999999999997E-2</v>
      </c>
      <c r="O130" s="113">
        <v>-6.68</v>
      </c>
      <c r="P130" s="113">
        <v>500</v>
      </c>
      <c r="Q130" s="113">
        <v>4.2000000000000003E-2</v>
      </c>
      <c r="S130" t="b">
        <v>0</v>
      </c>
      <c r="T130" t="b">
        <f>VLOOKUP(G130,key!$S$3:$T$12,2,FALSE)</f>
        <v>0</v>
      </c>
      <c r="U130">
        <f t="shared" si="10"/>
        <v>1</v>
      </c>
      <c r="V130" s="31">
        <f t="shared" si="13"/>
        <v>-1.3359999999999999E-2</v>
      </c>
      <c r="W130">
        <f>VLOOKUP(G130,key!$S$3:$U$6,3,FALSE)</f>
        <v>0.9</v>
      </c>
      <c r="Z130" s="113"/>
      <c r="AA130" s="113" t="s">
        <v>4151</v>
      </c>
      <c r="AB130" s="113" t="s">
        <v>1649</v>
      </c>
      <c r="AC130" s="113">
        <v>1985</v>
      </c>
      <c r="AD130" s="113" t="s">
        <v>114</v>
      </c>
      <c r="AE130" s="113" t="s">
        <v>1657</v>
      </c>
      <c r="AF130" s="113">
        <v>499</v>
      </c>
      <c r="AG130" s="113">
        <v>4.2999999999999997E-2</v>
      </c>
      <c r="AH130" s="113">
        <v>-6.68</v>
      </c>
      <c r="AI130" s="113">
        <v>500</v>
      </c>
      <c r="AJ130" s="113">
        <v>4.2000000000000003E-2</v>
      </c>
    </row>
    <row r="131" spans="1:36" x14ac:dyDescent="0.25">
      <c r="A131" t="str">
        <f t="shared" si="12"/>
        <v>CFLSFm1985CZ16rDXGF</v>
      </c>
      <c r="B131" t="s">
        <v>118</v>
      </c>
      <c r="C131" t="s">
        <v>45</v>
      </c>
      <c r="D131" t="s">
        <v>1649</v>
      </c>
      <c r="E131">
        <v>1985</v>
      </c>
      <c r="F131" t="s">
        <v>115</v>
      </c>
      <c r="G131" t="s">
        <v>1658</v>
      </c>
      <c r="H131">
        <f t="shared" si="8"/>
        <v>1.07</v>
      </c>
      <c r="I131" s="113">
        <f t="shared" si="11"/>
        <v>1.975609756097561</v>
      </c>
      <c r="J131">
        <f t="shared" si="9"/>
        <v>-3.4130000000000001E-2</v>
      </c>
      <c r="M131" s="113">
        <v>535</v>
      </c>
      <c r="N131" s="113">
        <v>8.1000000000000003E-2</v>
      </c>
      <c r="O131" s="113">
        <v>-18.3</v>
      </c>
      <c r="P131" s="113">
        <v>500</v>
      </c>
      <c r="Q131" s="113">
        <v>4.1000000000000002E-2</v>
      </c>
      <c r="S131" t="b">
        <v>0</v>
      </c>
      <c r="T131" t="b">
        <f>VLOOKUP(G131,key!$S$3:$T$12,2,FALSE)</f>
        <v>0</v>
      </c>
      <c r="U131">
        <f t="shared" si="10"/>
        <v>1</v>
      </c>
      <c r="V131" s="31">
        <f t="shared" si="13"/>
        <v>-3.4130000000000001E-2</v>
      </c>
      <c r="W131">
        <f>VLOOKUP(G131,key!$S$3:$U$6,3,FALSE)</f>
        <v>1</v>
      </c>
      <c r="Z131" s="113"/>
      <c r="AA131" s="113" t="s">
        <v>4151</v>
      </c>
      <c r="AB131" s="113" t="s">
        <v>1649</v>
      </c>
      <c r="AC131" s="113">
        <v>1985</v>
      </c>
      <c r="AD131" s="113" t="s">
        <v>115</v>
      </c>
      <c r="AE131" s="113" t="s">
        <v>1658</v>
      </c>
      <c r="AF131" s="113">
        <v>535</v>
      </c>
      <c r="AG131" s="113">
        <v>8.1000000000000003E-2</v>
      </c>
      <c r="AH131" s="113">
        <v>-18.3</v>
      </c>
      <c r="AI131" s="113">
        <v>500</v>
      </c>
      <c r="AJ131" s="113">
        <v>4.1000000000000002E-2</v>
      </c>
    </row>
    <row r="132" spans="1:36" x14ac:dyDescent="0.25">
      <c r="A132" t="str">
        <f t="shared" si="12"/>
        <v>CFLSFm1985CZ16rDXHP</v>
      </c>
      <c r="B132" t="s">
        <v>118</v>
      </c>
      <c r="C132" t="s">
        <v>45</v>
      </c>
      <c r="D132" t="s">
        <v>1649</v>
      </c>
      <c r="E132">
        <v>1985</v>
      </c>
      <c r="F132" t="s">
        <v>115</v>
      </c>
      <c r="G132" t="s">
        <v>1659</v>
      </c>
      <c r="H132">
        <f t="shared" si="8"/>
        <v>0.65</v>
      </c>
      <c r="I132" s="113">
        <f t="shared" si="11"/>
        <v>1.975609756097561</v>
      </c>
      <c r="J132">
        <f t="shared" si="9"/>
        <v>0</v>
      </c>
      <c r="M132" s="113">
        <v>325</v>
      </c>
      <c r="N132" s="113">
        <v>8.1000000000000003E-2</v>
      </c>
      <c r="O132" s="113">
        <v>0</v>
      </c>
      <c r="P132" s="113">
        <v>500</v>
      </c>
      <c r="Q132" s="113">
        <v>4.1000000000000002E-2</v>
      </c>
      <c r="S132" t="b">
        <v>0</v>
      </c>
      <c r="T132" t="b">
        <f>VLOOKUP(G132,key!$S$3:$T$12,2,FALSE)</f>
        <v>1</v>
      </c>
      <c r="U132">
        <f t="shared" si="10"/>
        <v>1</v>
      </c>
      <c r="V132" s="31">
        <f t="shared" si="13"/>
        <v>0</v>
      </c>
      <c r="W132">
        <f>VLOOKUP(G132,key!$S$3:$U$6,3,FALSE)</f>
        <v>0.5</v>
      </c>
      <c r="Z132" s="113"/>
      <c r="AA132" s="113" t="s">
        <v>4151</v>
      </c>
      <c r="AB132" s="113" t="s">
        <v>1649</v>
      </c>
      <c r="AC132" s="113">
        <v>1985</v>
      </c>
      <c r="AD132" s="113" t="s">
        <v>115</v>
      </c>
      <c r="AE132" s="113" t="s">
        <v>1659</v>
      </c>
      <c r="AF132" s="113">
        <v>325</v>
      </c>
      <c r="AG132" s="113">
        <v>8.1000000000000003E-2</v>
      </c>
      <c r="AH132" s="113">
        <v>0</v>
      </c>
      <c r="AI132" s="113">
        <v>500</v>
      </c>
      <c r="AJ132" s="113">
        <v>4.1000000000000002E-2</v>
      </c>
    </row>
    <row r="133" spans="1:36" x14ac:dyDescent="0.25">
      <c r="A133" t="str">
        <f t="shared" si="12"/>
        <v>CFLSFm1985CZ16rNCEH</v>
      </c>
      <c r="B133" t="s">
        <v>118</v>
      </c>
      <c r="C133" t="s">
        <v>45</v>
      </c>
      <c r="D133" t="s">
        <v>1649</v>
      </c>
      <c r="E133">
        <v>1985</v>
      </c>
      <c r="F133" t="s">
        <v>115</v>
      </c>
      <c r="G133" t="s">
        <v>1656</v>
      </c>
      <c r="H133">
        <f t="shared" si="8"/>
        <v>0.54</v>
      </c>
      <c r="I133" s="113">
        <f t="shared" si="11"/>
        <v>1</v>
      </c>
      <c r="J133">
        <f t="shared" si="9"/>
        <v>0</v>
      </c>
      <c r="M133" s="113">
        <v>270</v>
      </c>
      <c r="N133" s="113">
        <v>0.04</v>
      </c>
      <c r="O133" s="113">
        <v>0</v>
      </c>
      <c r="P133" s="113">
        <v>500</v>
      </c>
      <c r="Q133" s="113">
        <v>4.1000000000000002E-2</v>
      </c>
      <c r="S133" t="b">
        <v>0</v>
      </c>
      <c r="T133" t="b">
        <f>VLOOKUP(G133,key!$S$3:$T$12,2,FALSE)</f>
        <v>1</v>
      </c>
      <c r="U133">
        <f t="shared" si="10"/>
        <v>1</v>
      </c>
      <c r="V133" s="31">
        <f t="shared" si="13"/>
        <v>0</v>
      </c>
      <c r="W133">
        <f>VLOOKUP(G133,key!$S$3:$U$6,3,FALSE)</f>
        <v>0.25</v>
      </c>
      <c r="Z133" s="113"/>
      <c r="AA133" s="113" t="s">
        <v>4151</v>
      </c>
      <c r="AB133" s="113" t="s">
        <v>1649</v>
      </c>
      <c r="AC133" s="113">
        <v>1985</v>
      </c>
      <c r="AD133" s="113" t="s">
        <v>115</v>
      </c>
      <c r="AE133" s="113" t="s">
        <v>1656</v>
      </c>
      <c r="AF133" s="113">
        <v>270</v>
      </c>
      <c r="AG133" s="113">
        <v>0.04</v>
      </c>
      <c r="AH133" s="113">
        <v>0</v>
      </c>
      <c r="AI133" s="113">
        <v>500</v>
      </c>
      <c r="AJ133" s="113">
        <v>4.1000000000000002E-2</v>
      </c>
    </row>
    <row r="134" spans="1:36" x14ac:dyDescent="0.25">
      <c r="A134" t="str">
        <f t="shared" si="12"/>
        <v>CFLSFm1985CZ16rNCGF</v>
      </c>
      <c r="B134" t="s">
        <v>118</v>
      </c>
      <c r="C134" t="s">
        <v>45</v>
      </c>
      <c r="D134" t="s">
        <v>1649</v>
      </c>
      <c r="E134">
        <v>1985</v>
      </c>
      <c r="F134" t="s">
        <v>115</v>
      </c>
      <c r="G134" t="s">
        <v>1657</v>
      </c>
      <c r="H134">
        <f t="shared" si="8"/>
        <v>0.98199999999999998</v>
      </c>
      <c r="I134" s="113">
        <f t="shared" si="11"/>
        <v>1</v>
      </c>
      <c r="J134">
        <f t="shared" si="9"/>
        <v>-3.4130000000000001E-2</v>
      </c>
      <c r="M134" s="113">
        <v>491</v>
      </c>
      <c r="N134" s="113">
        <v>0.04</v>
      </c>
      <c r="O134" s="113">
        <v>-18.5</v>
      </c>
      <c r="P134" s="113">
        <v>500</v>
      </c>
      <c r="Q134" s="113">
        <v>4.1000000000000002E-2</v>
      </c>
      <c r="S134" t="b">
        <v>0</v>
      </c>
      <c r="T134" t="b">
        <f>VLOOKUP(G134,key!$S$3:$T$12,2,FALSE)</f>
        <v>0</v>
      </c>
      <c r="U134">
        <f t="shared" si="10"/>
        <v>1</v>
      </c>
      <c r="V134" s="31">
        <f t="shared" si="13"/>
        <v>-3.4130000000000001E-2</v>
      </c>
      <c r="W134">
        <f>VLOOKUP(G134,key!$S$3:$U$6,3,FALSE)</f>
        <v>0.9</v>
      </c>
      <c r="Z134" s="113"/>
      <c r="AA134" s="113" t="s">
        <v>4151</v>
      </c>
      <c r="AB134" s="113" t="s">
        <v>1649</v>
      </c>
      <c r="AC134" s="113">
        <v>1985</v>
      </c>
      <c r="AD134" s="113" t="s">
        <v>115</v>
      </c>
      <c r="AE134" s="113" t="s">
        <v>1657</v>
      </c>
      <c r="AF134" s="113">
        <v>491</v>
      </c>
      <c r="AG134" s="113">
        <v>0.04</v>
      </c>
      <c r="AH134" s="113">
        <v>-18.5</v>
      </c>
      <c r="AI134" s="113">
        <v>500</v>
      </c>
      <c r="AJ134" s="113">
        <v>4.1000000000000002E-2</v>
      </c>
    </row>
    <row r="135" spans="1:36" x14ac:dyDescent="0.25">
      <c r="A135" t="str">
        <f t="shared" si="12"/>
        <v>CFLSFm1996CZ01rDXGF</v>
      </c>
      <c r="B135" t="s">
        <v>118</v>
      </c>
      <c r="C135" t="s">
        <v>45</v>
      </c>
      <c r="D135" t="s">
        <v>1649</v>
      </c>
      <c r="E135">
        <v>1996</v>
      </c>
      <c r="F135" t="s">
        <v>48</v>
      </c>
      <c r="G135" t="s">
        <v>1658</v>
      </c>
      <c r="H135">
        <f t="shared" si="8"/>
        <v>1</v>
      </c>
      <c r="I135" s="113">
        <f t="shared" si="11"/>
        <v>1.0227272727272727</v>
      </c>
      <c r="J135">
        <f t="shared" si="9"/>
        <v>-2.9600000000000001E-2</v>
      </c>
      <c r="M135" s="113">
        <v>493</v>
      </c>
      <c r="N135" s="113">
        <v>4.4999999999999998E-2</v>
      </c>
      <c r="O135" s="113">
        <v>-14.8</v>
      </c>
      <c r="P135" s="113">
        <v>500</v>
      </c>
      <c r="Q135" s="113">
        <v>4.3999999999999997E-2</v>
      </c>
      <c r="S135" t="b">
        <v>0</v>
      </c>
      <c r="T135" t="b">
        <f>VLOOKUP(G135,key!$S$3:$T$12,2,FALSE)</f>
        <v>0</v>
      </c>
      <c r="U135">
        <f t="shared" si="10"/>
        <v>1</v>
      </c>
      <c r="V135" s="31">
        <f t="shared" si="13"/>
        <v>-2.9600000000000001E-2</v>
      </c>
      <c r="W135">
        <f>VLOOKUP(G135,key!$S$3:$U$6,3,FALSE)</f>
        <v>1</v>
      </c>
      <c r="Z135" s="113"/>
      <c r="AA135" s="113" t="s">
        <v>4151</v>
      </c>
      <c r="AB135" s="113" t="s">
        <v>1649</v>
      </c>
      <c r="AC135" s="113">
        <v>1996</v>
      </c>
      <c r="AD135" s="113" t="s">
        <v>48</v>
      </c>
      <c r="AE135" s="113" t="s">
        <v>1658</v>
      </c>
      <c r="AF135" s="113">
        <v>493</v>
      </c>
      <c r="AG135" s="113">
        <v>4.4999999999999998E-2</v>
      </c>
      <c r="AH135" s="113">
        <v>-14.8</v>
      </c>
      <c r="AI135" s="113">
        <v>500</v>
      </c>
      <c r="AJ135" s="113">
        <v>4.3999999999999997E-2</v>
      </c>
    </row>
    <row r="136" spans="1:36" x14ac:dyDescent="0.25">
      <c r="A136" t="str">
        <f t="shared" si="12"/>
        <v>CFLSFm1996CZ01rDXHP</v>
      </c>
      <c r="B136" t="s">
        <v>118</v>
      </c>
      <c r="C136" t="s">
        <v>45</v>
      </c>
      <c r="D136" t="s">
        <v>1649</v>
      </c>
      <c r="E136">
        <v>1996</v>
      </c>
      <c r="F136" t="s">
        <v>48</v>
      </c>
      <c r="G136" t="s">
        <v>1659</v>
      </c>
      <c r="H136">
        <f t="shared" ref="H136:H199" si="14">MAX(MIN(M136/P136,2),W136)</f>
        <v>0.73599999999999999</v>
      </c>
      <c r="I136" s="113">
        <f t="shared" si="11"/>
        <v>1</v>
      </c>
      <c r="J136">
        <f t="shared" ref="J136:J199" si="15">IF(ABS(V136)&lt;0.0003413,0,V136)</f>
        <v>0</v>
      </c>
      <c r="M136" s="113">
        <v>368</v>
      </c>
      <c r="N136" s="113">
        <v>4.2999999999999997E-2</v>
      </c>
      <c r="O136" s="113">
        <v>0</v>
      </c>
      <c r="P136" s="113">
        <v>500</v>
      </c>
      <c r="Q136" s="113">
        <v>4.3999999999999997E-2</v>
      </c>
      <c r="S136" t="b">
        <v>0</v>
      </c>
      <c r="T136" t="b">
        <f>VLOOKUP(G136,key!$S$3:$T$12,2,FALSE)</f>
        <v>1</v>
      </c>
      <c r="U136">
        <f t="shared" ref="U136:U199" si="16">IF(T136,1,1)</f>
        <v>1</v>
      </c>
      <c r="V136" s="31">
        <f t="shared" si="13"/>
        <v>0</v>
      </c>
      <c r="W136">
        <f>VLOOKUP(G136,key!$S$3:$U$6,3,FALSE)</f>
        <v>0.5</v>
      </c>
      <c r="Z136" s="113"/>
      <c r="AA136" s="113" t="s">
        <v>4151</v>
      </c>
      <c r="AB136" s="113" t="s">
        <v>1649</v>
      </c>
      <c r="AC136" s="113">
        <v>1996</v>
      </c>
      <c r="AD136" s="113" t="s">
        <v>48</v>
      </c>
      <c r="AE136" s="113" t="s">
        <v>1659</v>
      </c>
      <c r="AF136" s="113">
        <v>368</v>
      </c>
      <c r="AG136" s="113">
        <v>4.2999999999999997E-2</v>
      </c>
      <c r="AH136" s="113">
        <v>0</v>
      </c>
      <c r="AI136" s="113">
        <v>500</v>
      </c>
      <c r="AJ136" s="113">
        <v>4.3999999999999997E-2</v>
      </c>
    </row>
    <row r="137" spans="1:36" x14ac:dyDescent="0.25">
      <c r="A137" t="str">
        <f t="shared" si="12"/>
        <v>CFLSFm1996CZ01rNCEH</v>
      </c>
      <c r="B137" t="s">
        <v>118</v>
      </c>
      <c r="C137" t="s">
        <v>45</v>
      </c>
      <c r="D137" t="s">
        <v>1649</v>
      </c>
      <c r="E137">
        <v>1996</v>
      </c>
      <c r="F137" t="s">
        <v>48</v>
      </c>
      <c r="G137" t="s">
        <v>1656</v>
      </c>
      <c r="H137">
        <f t="shared" si="14"/>
        <v>0.58599999999999997</v>
      </c>
      <c r="I137" s="113">
        <f t="shared" ref="I137:I200" si="17">IF(S137,1,MAX(U137,MIN(N137/Q137,2)))</f>
        <v>1</v>
      </c>
      <c r="J137">
        <f t="shared" si="15"/>
        <v>0</v>
      </c>
      <c r="M137" s="113">
        <v>293</v>
      </c>
      <c r="N137" s="113">
        <v>4.3999999999999997E-2</v>
      </c>
      <c r="O137" s="113">
        <v>0</v>
      </c>
      <c r="P137" s="113">
        <v>500</v>
      </c>
      <c r="Q137" s="113">
        <v>4.3999999999999997E-2</v>
      </c>
      <c r="S137" t="b">
        <v>0</v>
      </c>
      <c r="T137" t="b">
        <f>VLOOKUP(G137,key!$S$3:$T$12,2,FALSE)</f>
        <v>1</v>
      </c>
      <c r="U137">
        <f t="shared" si="16"/>
        <v>1</v>
      </c>
      <c r="V137" s="31">
        <f t="shared" si="13"/>
        <v>0</v>
      </c>
      <c r="W137">
        <f>VLOOKUP(G137,key!$S$3:$U$6,3,FALSE)</f>
        <v>0.25</v>
      </c>
      <c r="Z137" s="113"/>
      <c r="AA137" s="113" t="s">
        <v>4151</v>
      </c>
      <c r="AB137" s="113" t="s">
        <v>1649</v>
      </c>
      <c r="AC137" s="113">
        <v>1996</v>
      </c>
      <c r="AD137" s="113" t="s">
        <v>48</v>
      </c>
      <c r="AE137" s="113" t="s">
        <v>1656</v>
      </c>
      <c r="AF137" s="113">
        <v>293</v>
      </c>
      <c r="AG137" s="113">
        <v>4.3999999999999997E-2</v>
      </c>
      <c r="AH137" s="113">
        <v>0</v>
      </c>
      <c r="AI137" s="113">
        <v>500</v>
      </c>
      <c r="AJ137" s="113">
        <v>4.3999999999999997E-2</v>
      </c>
    </row>
    <row r="138" spans="1:36" x14ac:dyDescent="0.25">
      <c r="A138" t="str">
        <f t="shared" ref="A138:A201" si="18">B138&amp;D138&amp;E138&amp;F138&amp;G138</f>
        <v>CFLSFm1996CZ01rNCGF</v>
      </c>
      <c r="B138" t="s">
        <v>118</v>
      </c>
      <c r="C138" t="s">
        <v>45</v>
      </c>
      <c r="D138" t="s">
        <v>1649</v>
      </c>
      <c r="E138">
        <v>1996</v>
      </c>
      <c r="F138" t="s">
        <v>48</v>
      </c>
      <c r="G138" t="s">
        <v>1657</v>
      </c>
      <c r="H138">
        <f t="shared" si="14"/>
        <v>0.98599999999999999</v>
      </c>
      <c r="I138" s="113">
        <f t="shared" si="17"/>
        <v>1.0227272727272727</v>
      </c>
      <c r="J138">
        <f t="shared" si="15"/>
        <v>-2.98E-2</v>
      </c>
      <c r="M138" s="113">
        <v>493</v>
      </c>
      <c r="N138" s="113">
        <v>4.4999999999999998E-2</v>
      </c>
      <c r="O138" s="113">
        <v>-14.9</v>
      </c>
      <c r="P138" s="113">
        <v>500</v>
      </c>
      <c r="Q138" s="113">
        <v>4.3999999999999997E-2</v>
      </c>
      <c r="S138" t="b">
        <v>0</v>
      </c>
      <c r="T138" t="b">
        <f>VLOOKUP(G138,key!$S$3:$T$12,2,FALSE)</f>
        <v>0</v>
      </c>
      <c r="U138">
        <f t="shared" si="16"/>
        <v>1</v>
      </c>
      <c r="V138" s="31">
        <f t="shared" ref="V138:V201" si="19">MIN(MAX(O138/P138,-0.03413),0.03413)</f>
        <v>-2.98E-2</v>
      </c>
      <c r="W138">
        <f>VLOOKUP(G138,key!$S$3:$U$6,3,FALSE)</f>
        <v>0.9</v>
      </c>
      <c r="Z138" s="113"/>
      <c r="AA138" s="113" t="s">
        <v>4151</v>
      </c>
      <c r="AB138" s="113" t="s">
        <v>1649</v>
      </c>
      <c r="AC138" s="113">
        <v>1996</v>
      </c>
      <c r="AD138" s="113" t="s">
        <v>48</v>
      </c>
      <c r="AE138" s="113" t="s">
        <v>1657</v>
      </c>
      <c r="AF138" s="113">
        <v>493</v>
      </c>
      <c r="AG138" s="113">
        <v>4.4999999999999998E-2</v>
      </c>
      <c r="AH138" s="113">
        <v>-14.9</v>
      </c>
      <c r="AI138" s="113">
        <v>500</v>
      </c>
      <c r="AJ138" s="113">
        <v>4.3999999999999997E-2</v>
      </c>
    </row>
    <row r="139" spans="1:36" x14ac:dyDescent="0.25">
      <c r="A139" t="str">
        <f t="shared" si="18"/>
        <v>CFLSFm1996CZ02rDXGF</v>
      </c>
      <c r="B139" t="s">
        <v>118</v>
      </c>
      <c r="C139" t="s">
        <v>45</v>
      </c>
      <c r="D139" t="s">
        <v>1649</v>
      </c>
      <c r="E139">
        <v>1996</v>
      </c>
      <c r="F139" t="s">
        <v>101</v>
      </c>
      <c r="G139" t="s">
        <v>1658</v>
      </c>
      <c r="H139">
        <f t="shared" si="14"/>
        <v>1.054</v>
      </c>
      <c r="I139" s="113">
        <f t="shared" si="17"/>
        <v>2</v>
      </c>
      <c r="J139">
        <f t="shared" si="15"/>
        <v>-2.7399999999999997E-2</v>
      </c>
      <c r="M139" s="113">
        <v>527</v>
      </c>
      <c r="N139" s="113">
        <v>9.7000000000000003E-2</v>
      </c>
      <c r="O139" s="113">
        <v>-13.7</v>
      </c>
      <c r="P139" s="113">
        <v>500</v>
      </c>
      <c r="Q139" s="113">
        <v>0.04</v>
      </c>
      <c r="S139" t="b">
        <v>0</v>
      </c>
      <c r="T139" t="b">
        <f>VLOOKUP(G139,key!$S$3:$T$12,2,FALSE)</f>
        <v>0</v>
      </c>
      <c r="U139">
        <f t="shared" si="16"/>
        <v>1</v>
      </c>
      <c r="V139" s="31">
        <f t="shared" si="19"/>
        <v>-2.7399999999999997E-2</v>
      </c>
      <c r="W139">
        <f>VLOOKUP(G139,key!$S$3:$U$6,3,FALSE)</f>
        <v>1</v>
      </c>
      <c r="Z139" s="113"/>
      <c r="AA139" s="113" t="s">
        <v>4151</v>
      </c>
      <c r="AB139" s="113" t="s">
        <v>1649</v>
      </c>
      <c r="AC139" s="113">
        <v>1996</v>
      </c>
      <c r="AD139" s="113" t="s">
        <v>101</v>
      </c>
      <c r="AE139" s="113" t="s">
        <v>1658</v>
      </c>
      <c r="AF139" s="113">
        <v>527</v>
      </c>
      <c r="AG139" s="113">
        <v>9.7000000000000003E-2</v>
      </c>
      <c r="AH139" s="113">
        <v>-13.7</v>
      </c>
      <c r="AI139" s="113">
        <v>500</v>
      </c>
      <c r="AJ139" s="113">
        <v>0.04</v>
      </c>
    </row>
    <row r="140" spans="1:36" x14ac:dyDescent="0.25">
      <c r="A140" t="str">
        <f t="shared" si="18"/>
        <v>CFLSFm1996CZ02rDXHP</v>
      </c>
      <c r="B140" t="s">
        <v>118</v>
      </c>
      <c r="C140" t="s">
        <v>45</v>
      </c>
      <c r="D140" t="s">
        <v>1649</v>
      </c>
      <c r="E140">
        <v>1996</v>
      </c>
      <c r="F140" t="s">
        <v>101</v>
      </c>
      <c r="G140" t="s">
        <v>1659</v>
      </c>
      <c r="H140">
        <f t="shared" si="14"/>
        <v>0.83599999999999997</v>
      </c>
      <c r="I140" s="113">
        <f t="shared" si="17"/>
        <v>2</v>
      </c>
      <c r="J140">
        <f t="shared" si="15"/>
        <v>0</v>
      </c>
      <c r="M140" s="113">
        <v>418</v>
      </c>
      <c r="N140" s="113">
        <v>9.5000000000000001E-2</v>
      </c>
      <c r="O140" s="113">
        <v>0</v>
      </c>
      <c r="P140" s="113">
        <v>500</v>
      </c>
      <c r="Q140" s="113">
        <v>0.04</v>
      </c>
      <c r="S140" t="b">
        <v>0</v>
      </c>
      <c r="T140" t="b">
        <f>VLOOKUP(G140,key!$S$3:$T$12,2,FALSE)</f>
        <v>1</v>
      </c>
      <c r="U140">
        <f t="shared" si="16"/>
        <v>1</v>
      </c>
      <c r="V140" s="31">
        <f t="shared" si="19"/>
        <v>0</v>
      </c>
      <c r="W140">
        <f>VLOOKUP(G140,key!$S$3:$U$6,3,FALSE)</f>
        <v>0.5</v>
      </c>
      <c r="Z140" s="113"/>
      <c r="AA140" s="113" t="s">
        <v>4151</v>
      </c>
      <c r="AB140" s="113" t="s">
        <v>1649</v>
      </c>
      <c r="AC140" s="113">
        <v>1996</v>
      </c>
      <c r="AD140" s="113" t="s">
        <v>101</v>
      </c>
      <c r="AE140" s="113" t="s">
        <v>1659</v>
      </c>
      <c r="AF140" s="113">
        <v>418</v>
      </c>
      <c r="AG140" s="113">
        <v>9.5000000000000001E-2</v>
      </c>
      <c r="AH140" s="113">
        <v>0</v>
      </c>
      <c r="AI140" s="113">
        <v>500</v>
      </c>
      <c r="AJ140" s="113">
        <v>0.04</v>
      </c>
    </row>
    <row r="141" spans="1:36" x14ac:dyDescent="0.25">
      <c r="A141" t="str">
        <f t="shared" si="18"/>
        <v>CFLSFm1996CZ02rNCEH</v>
      </c>
      <c r="B141" t="s">
        <v>118</v>
      </c>
      <c r="C141" t="s">
        <v>45</v>
      </c>
      <c r="D141" t="s">
        <v>1649</v>
      </c>
      <c r="E141">
        <v>1996</v>
      </c>
      <c r="F141" t="s">
        <v>101</v>
      </c>
      <c r="G141" t="s">
        <v>1656</v>
      </c>
      <c r="H141">
        <f t="shared" si="14"/>
        <v>0.64800000000000002</v>
      </c>
      <c r="I141" s="113">
        <f t="shared" si="17"/>
        <v>1</v>
      </c>
      <c r="J141">
        <f t="shared" si="15"/>
        <v>0</v>
      </c>
      <c r="M141" s="113">
        <v>324</v>
      </c>
      <c r="N141" s="113">
        <v>0.04</v>
      </c>
      <c r="O141" s="113">
        <v>0</v>
      </c>
      <c r="P141" s="113">
        <v>500</v>
      </c>
      <c r="Q141" s="113">
        <v>0.04</v>
      </c>
      <c r="S141" t="b">
        <v>0</v>
      </c>
      <c r="T141" t="b">
        <f>VLOOKUP(G141,key!$S$3:$T$12,2,FALSE)</f>
        <v>1</v>
      </c>
      <c r="U141">
        <f t="shared" si="16"/>
        <v>1</v>
      </c>
      <c r="V141" s="31">
        <f t="shared" si="19"/>
        <v>0</v>
      </c>
      <c r="W141">
        <f>VLOOKUP(G141,key!$S$3:$U$6,3,FALSE)</f>
        <v>0.25</v>
      </c>
      <c r="Z141" s="113"/>
      <c r="AA141" s="113" t="s">
        <v>4151</v>
      </c>
      <c r="AB141" s="113" t="s">
        <v>1649</v>
      </c>
      <c r="AC141" s="113">
        <v>1996</v>
      </c>
      <c r="AD141" s="113" t="s">
        <v>101</v>
      </c>
      <c r="AE141" s="113" t="s">
        <v>1656</v>
      </c>
      <c r="AF141" s="113">
        <v>324</v>
      </c>
      <c r="AG141" s="113">
        <v>0.04</v>
      </c>
      <c r="AH141" s="113">
        <v>0</v>
      </c>
      <c r="AI141" s="113">
        <v>500</v>
      </c>
      <c r="AJ141" s="113">
        <v>0.04</v>
      </c>
    </row>
    <row r="142" spans="1:36" x14ac:dyDescent="0.25">
      <c r="A142" t="str">
        <f t="shared" si="18"/>
        <v>CFLSFm1996CZ02rNCGF</v>
      </c>
      <c r="B142" t="s">
        <v>118</v>
      </c>
      <c r="C142" t="s">
        <v>45</v>
      </c>
      <c r="D142" t="s">
        <v>1649</v>
      </c>
      <c r="E142">
        <v>1996</v>
      </c>
      <c r="F142" t="s">
        <v>101</v>
      </c>
      <c r="G142" t="s">
        <v>1657</v>
      </c>
      <c r="H142">
        <f t="shared" si="14"/>
        <v>0.99</v>
      </c>
      <c r="I142" s="113">
        <f t="shared" si="17"/>
        <v>1</v>
      </c>
      <c r="J142">
        <f t="shared" si="15"/>
        <v>-2.7399999999999997E-2</v>
      </c>
      <c r="M142" s="113">
        <v>495</v>
      </c>
      <c r="N142" s="113">
        <v>0.04</v>
      </c>
      <c r="O142" s="113">
        <v>-13.7</v>
      </c>
      <c r="P142" s="113">
        <v>500</v>
      </c>
      <c r="Q142" s="113">
        <v>0.04</v>
      </c>
      <c r="S142" t="b">
        <v>0</v>
      </c>
      <c r="T142" t="b">
        <f>VLOOKUP(G142,key!$S$3:$T$12,2,FALSE)</f>
        <v>0</v>
      </c>
      <c r="U142">
        <f t="shared" si="16"/>
        <v>1</v>
      </c>
      <c r="V142" s="31">
        <f t="shared" si="19"/>
        <v>-2.7399999999999997E-2</v>
      </c>
      <c r="W142">
        <f>VLOOKUP(G142,key!$S$3:$U$6,3,FALSE)</f>
        <v>0.9</v>
      </c>
      <c r="Z142" s="113"/>
      <c r="AA142" s="113" t="s">
        <v>4151</v>
      </c>
      <c r="AB142" s="113" t="s">
        <v>1649</v>
      </c>
      <c r="AC142" s="113">
        <v>1996</v>
      </c>
      <c r="AD142" s="113" t="s">
        <v>101</v>
      </c>
      <c r="AE142" s="113" t="s">
        <v>1657</v>
      </c>
      <c r="AF142" s="113">
        <v>495</v>
      </c>
      <c r="AG142" s="113">
        <v>0.04</v>
      </c>
      <c r="AH142" s="113">
        <v>-13.7</v>
      </c>
      <c r="AI142" s="113">
        <v>500</v>
      </c>
      <c r="AJ142" s="113">
        <v>0.04</v>
      </c>
    </row>
    <row r="143" spans="1:36" x14ac:dyDescent="0.25">
      <c r="A143" t="str">
        <f t="shared" si="18"/>
        <v>CFLSFm1996CZ03rDXGF</v>
      </c>
      <c r="B143" t="s">
        <v>118</v>
      </c>
      <c r="C143" t="s">
        <v>45</v>
      </c>
      <c r="D143" t="s">
        <v>1649</v>
      </c>
      <c r="E143">
        <v>1996</v>
      </c>
      <c r="F143" t="s">
        <v>102</v>
      </c>
      <c r="G143" t="s">
        <v>1658</v>
      </c>
      <c r="H143">
        <f t="shared" si="14"/>
        <v>1.006</v>
      </c>
      <c r="I143" s="113">
        <f t="shared" si="17"/>
        <v>1.875</v>
      </c>
      <c r="J143">
        <f t="shared" si="15"/>
        <v>-3.2399999999999998E-2</v>
      </c>
      <c r="M143" s="113">
        <v>503</v>
      </c>
      <c r="N143" s="113">
        <v>7.4999999999999997E-2</v>
      </c>
      <c r="O143" s="113">
        <v>-16.2</v>
      </c>
      <c r="P143" s="113">
        <v>500</v>
      </c>
      <c r="Q143" s="113">
        <v>0.04</v>
      </c>
      <c r="S143" t="b">
        <v>0</v>
      </c>
      <c r="T143" t="b">
        <f>VLOOKUP(G143,key!$S$3:$T$12,2,FALSE)</f>
        <v>0</v>
      </c>
      <c r="U143">
        <f t="shared" si="16"/>
        <v>1</v>
      </c>
      <c r="V143" s="31">
        <f t="shared" si="19"/>
        <v>-3.2399999999999998E-2</v>
      </c>
      <c r="W143">
        <f>VLOOKUP(G143,key!$S$3:$U$6,3,FALSE)</f>
        <v>1</v>
      </c>
      <c r="Z143" s="113"/>
      <c r="AA143" s="113" t="s">
        <v>4151</v>
      </c>
      <c r="AB143" s="113" t="s">
        <v>1649</v>
      </c>
      <c r="AC143" s="113">
        <v>1996</v>
      </c>
      <c r="AD143" s="113" t="s">
        <v>102</v>
      </c>
      <c r="AE143" s="113" t="s">
        <v>1658</v>
      </c>
      <c r="AF143" s="113">
        <v>503</v>
      </c>
      <c r="AG143" s="113">
        <v>7.4999999999999997E-2</v>
      </c>
      <c r="AH143" s="113">
        <v>-16.2</v>
      </c>
      <c r="AI143" s="113">
        <v>500</v>
      </c>
      <c r="AJ143" s="113">
        <v>0.04</v>
      </c>
    </row>
    <row r="144" spans="1:36" x14ac:dyDescent="0.25">
      <c r="A144" t="str">
        <f t="shared" si="18"/>
        <v>CFLSFm1996CZ03rDXHP</v>
      </c>
      <c r="B144" t="s">
        <v>118</v>
      </c>
      <c r="C144" t="s">
        <v>45</v>
      </c>
      <c r="D144" t="s">
        <v>1649</v>
      </c>
      <c r="E144">
        <v>1996</v>
      </c>
      <c r="F144" t="s">
        <v>102</v>
      </c>
      <c r="G144" t="s">
        <v>1659</v>
      </c>
      <c r="H144">
        <f t="shared" si="14"/>
        <v>0.77600000000000002</v>
      </c>
      <c r="I144" s="113">
        <f t="shared" si="17"/>
        <v>2</v>
      </c>
      <c r="J144">
        <f t="shared" si="15"/>
        <v>0</v>
      </c>
      <c r="M144" s="113">
        <v>388</v>
      </c>
      <c r="N144" s="113">
        <v>8.2000000000000003E-2</v>
      </c>
      <c r="O144" s="113">
        <v>0</v>
      </c>
      <c r="P144" s="113">
        <v>500</v>
      </c>
      <c r="Q144" s="113">
        <v>0.04</v>
      </c>
      <c r="S144" t="b">
        <v>0</v>
      </c>
      <c r="T144" t="b">
        <f>VLOOKUP(G144,key!$S$3:$T$12,2,FALSE)</f>
        <v>1</v>
      </c>
      <c r="U144">
        <f t="shared" si="16"/>
        <v>1</v>
      </c>
      <c r="V144" s="31">
        <f t="shared" si="19"/>
        <v>0</v>
      </c>
      <c r="W144">
        <f>VLOOKUP(G144,key!$S$3:$U$6,3,FALSE)</f>
        <v>0.5</v>
      </c>
      <c r="Z144" s="113"/>
      <c r="AA144" s="113" t="s">
        <v>4151</v>
      </c>
      <c r="AB144" s="113" t="s">
        <v>1649</v>
      </c>
      <c r="AC144" s="113">
        <v>1996</v>
      </c>
      <c r="AD144" s="113" t="s">
        <v>102</v>
      </c>
      <c r="AE144" s="113" t="s">
        <v>1659</v>
      </c>
      <c r="AF144" s="113">
        <v>388</v>
      </c>
      <c r="AG144" s="113">
        <v>8.2000000000000003E-2</v>
      </c>
      <c r="AH144" s="113">
        <v>0</v>
      </c>
      <c r="AI144" s="113">
        <v>500</v>
      </c>
      <c r="AJ144" s="113">
        <v>0.04</v>
      </c>
    </row>
    <row r="145" spans="1:36" x14ac:dyDescent="0.25">
      <c r="A145" t="str">
        <f t="shared" si="18"/>
        <v>CFLSFm1996CZ03rNCEH</v>
      </c>
      <c r="B145" t="s">
        <v>118</v>
      </c>
      <c r="C145" t="s">
        <v>45</v>
      </c>
      <c r="D145" t="s">
        <v>1649</v>
      </c>
      <c r="E145">
        <v>1996</v>
      </c>
      <c r="F145" t="s">
        <v>102</v>
      </c>
      <c r="G145" t="s">
        <v>1656</v>
      </c>
      <c r="H145">
        <f t="shared" si="14"/>
        <v>0.55800000000000005</v>
      </c>
      <c r="I145" s="113">
        <f t="shared" si="17"/>
        <v>1</v>
      </c>
      <c r="J145">
        <f t="shared" si="15"/>
        <v>0</v>
      </c>
      <c r="M145" s="113">
        <v>279</v>
      </c>
      <c r="N145" s="113">
        <v>0.04</v>
      </c>
      <c r="O145" s="113">
        <v>0</v>
      </c>
      <c r="P145" s="113">
        <v>500</v>
      </c>
      <c r="Q145" s="113">
        <v>0.04</v>
      </c>
      <c r="S145" t="b">
        <v>0</v>
      </c>
      <c r="T145" t="b">
        <f>VLOOKUP(G145,key!$S$3:$T$12,2,FALSE)</f>
        <v>1</v>
      </c>
      <c r="U145">
        <f t="shared" si="16"/>
        <v>1</v>
      </c>
      <c r="V145" s="31">
        <f t="shared" si="19"/>
        <v>0</v>
      </c>
      <c r="W145">
        <f>VLOOKUP(G145,key!$S$3:$U$6,3,FALSE)</f>
        <v>0.25</v>
      </c>
      <c r="Z145" s="113"/>
      <c r="AA145" s="113" t="s">
        <v>4151</v>
      </c>
      <c r="AB145" s="113" t="s">
        <v>1649</v>
      </c>
      <c r="AC145" s="113">
        <v>1996</v>
      </c>
      <c r="AD145" s="113" t="s">
        <v>102</v>
      </c>
      <c r="AE145" s="113" t="s">
        <v>1656</v>
      </c>
      <c r="AF145" s="113">
        <v>279</v>
      </c>
      <c r="AG145" s="113">
        <v>0.04</v>
      </c>
      <c r="AH145" s="113">
        <v>0</v>
      </c>
      <c r="AI145" s="113">
        <v>500</v>
      </c>
      <c r="AJ145" s="113">
        <v>0.04</v>
      </c>
    </row>
    <row r="146" spans="1:36" x14ac:dyDescent="0.25">
      <c r="A146" t="str">
        <f t="shared" si="18"/>
        <v>CFLSFm1996CZ03rNCGF</v>
      </c>
      <c r="B146" t="s">
        <v>118</v>
      </c>
      <c r="C146" t="s">
        <v>45</v>
      </c>
      <c r="D146" t="s">
        <v>1649</v>
      </c>
      <c r="E146">
        <v>1996</v>
      </c>
      <c r="F146" t="s">
        <v>102</v>
      </c>
      <c r="G146" t="s">
        <v>1657</v>
      </c>
      <c r="H146">
        <f t="shared" si="14"/>
        <v>0.98199999999999998</v>
      </c>
      <c r="I146" s="113">
        <f t="shared" si="17"/>
        <v>1.0249999999999999</v>
      </c>
      <c r="J146">
        <f t="shared" si="15"/>
        <v>-3.2600000000000004E-2</v>
      </c>
      <c r="M146" s="113">
        <v>491</v>
      </c>
      <c r="N146" s="113">
        <v>4.1000000000000002E-2</v>
      </c>
      <c r="O146" s="113">
        <v>-16.3</v>
      </c>
      <c r="P146" s="113">
        <v>500</v>
      </c>
      <c r="Q146" s="113">
        <v>0.04</v>
      </c>
      <c r="S146" t="b">
        <v>0</v>
      </c>
      <c r="T146" t="b">
        <f>VLOOKUP(G146,key!$S$3:$T$12,2,FALSE)</f>
        <v>0</v>
      </c>
      <c r="U146">
        <f t="shared" si="16"/>
        <v>1</v>
      </c>
      <c r="V146" s="31">
        <f t="shared" si="19"/>
        <v>-3.2600000000000004E-2</v>
      </c>
      <c r="W146">
        <f>VLOOKUP(G146,key!$S$3:$U$6,3,FALSE)</f>
        <v>0.9</v>
      </c>
      <c r="Z146" s="113"/>
      <c r="AA146" s="113" t="s">
        <v>4151</v>
      </c>
      <c r="AB146" s="113" t="s">
        <v>1649</v>
      </c>
      <c r="AC146" s="113">
        <v>1996</v>
      </c>
      <c r="AD146" s="113" t="s">
        <v>102</v>
      </c>
      <c r="AE146" s="113" t="s">
        <v>1657</v>
      </c>
      <c r="AF146" s="113">
        <v>491</v>
      </c>
      <c r="AG146" s="113">
        <v>4.1000000000000002E-2</v>
      </c>
      <c r="AH146" s="113">
        <v>-16.3</v>
      </c>
      <c r="AI146" s="113">
        <v>500</v>
      </c>
      <c r="AJ146" s="113">
        <v>0.04</v>
      </c>
    </row>
    <row r="147" spans="1:36" x14ac:dyDescent="0.25">
      <c r="A147" t="str">
        <f t="shared" si="18"/>
        <v>CFLSFm1996CZ04rDXGF</v>
      </c>
      <c r="B147" t="s">
        <v>118</v>
      </c>
      <c r="C147" t="s">
        <v>45</v>
      </c>
      <c r="D147" t="s">
        <v>1649</v>
      </c>
      <c r="E147">
        <v>1996</v>
      </c>
      <c r="F147" t="s">
        <v>103</v>
      </c>
      <c r="G147" t="s">
        <v>1658</v>
      </c>
      <c r="H147">
        <f t="shared" si="14"/>
        <v>1.0680000000000001</v>
      </c>
      <c r="I147" s="113">
        <f t="shared" si="17"/>
        <v>2</v>
      </c>
      <c r="J147">
        <f t="shared" si="15"/>
        <v>-2.7399999999999997E-2</v>
      </c>
      <c r="M147" s="113">
        <v>534</v>
      </c>
      <c r="N147" s="113">
        <v>0.10199999999999999</v>
      </c>
      <c r="O147" s="113">
        <v>-13.7</v>
      </c>
      <c r="P147" s="113">
        <v>500</v>
      </c>
      <c r="Q147" s="113">
        <v>4.3999999999999997E-2</v>
      </c>
      <c r="S147" t="b">
        <v>0</v>
      </c>
      <c r="T147" t="b">
        <f>VLOOKUP(G147,key!$S$3:$T$12,2,FALSE)</f>
        <v>0</v>
      </c>
      <c r="U147">
        <f t="shared" si="16"/>
        <v>1</v>
      </c>
      <c r="V147" s="31">
        <f t="shared" si="19"/>
        <v>-2.7399999999999997E-2</v>
      </c>
      <c r="W147">
        <f>VLOOKUP(G147,key!$S$3:$U$6,3,FALSE)</f>
        <v>1</v>
      </c>
      <c r="Z147" s="113"/>
      <c r="AA147" s="113" t="s">
        <v>4151</v>
      </c>
      <c r="AB147" s="113" t="s">
        <v>1649</v>
      </c>
      <c r="AC147" s="113">
        <v>1996</v>
      </c>
      <c r="AD147" s="113" t="s">
        <v>103</v>
      </c>
      <c r="AE147" s="113" t="s">
        <v>1658</v>
      </c>
      <c r="AF147" s="113">
        <v>534</v>
      </c>
      <c r="AG147" s="113">
        <v>0.10199999999999999</v>
      </c>
      <c r="AH147" s="113">
        <v>-13.7</v>
      </c>
      <c r="AI147" s="113">
        <v>500</v>
      </c>
      <c r="AJ147" s="113">
        <v>4.3999999999999997E-2</v>
      </c>
    </row>
    <row r="148" spans="1:36" x14ac:dyDescent="0.25">
      <c r="A148" t="str">
        <f t="shared" si="18"/>
        <v>CFLSFm1996CZ04rDXHP</v>
      </c>
      <c r="B148" t="s">
        <v>118</v>
      </c>
      <c r="C148" t="s">
        <v>45</v>
      </c>
      <c r="D148" t="s">
        <v>1649</v>
      </c>
      <c r="E148">
        <v>1996</v>
      </c>
      <c r="F148" t="s">
        <v>103</v>
      </c>
      <c r="G148" t="s">
        <v>1659</v>
      </c>
      <c r="H148">
        <f t="shared" si="14"/>
        <v>0.84199999999999997</v>
      </c>
      <c r="I148" s="113">
        <f t="shared" si="17"/>
        <v>2</v>
      </c>
      <c r="J148">
        <f t="shared" si="15"/>
        <v>0</v>
      </c>
      <c r="M148" s="113">
        <v>421</v>
      </c>
      <c r="N148" s="113">
        <v>9.7000000000000003E-2</v>
      </c>
      <c r="O148" s="113">
        <v>0</v>
      </c>
      <c r="P148" s="113">
        <v>500</v>
      </c>
      <c r="Q148" s="113">
        <v>4.3999999999999997E-2</v>
      </c>
      <c r="S148" t="b">
        <v>0</v>
      </c>
      <c r="T148" t="b">
        <f>VLOOKUP(G148,key!$S$3:$T$12,2,FALSE)</f>
        <v>1</v>
      </c>
      <c r="U148">
        <f t="shared" si="16"/>
        <v>1</v>
      </c>
      <c r="V148" s="31">
        <f t="shared" si="19"/>
        <v>0</v>
      </c>
      <c r="W148">
        <f>VLOOKUP(G148,key!$S$3:$U$6,3,FALSE)</f>
        <v>0.5</v>
      </c>
      <c r="Z148" s="113"/>
      <c r="AA148" s="113" t="s">
        <v>4151</v>
      </c>
      <c r="AB148" s="113" t="s">
        <v>1649</v>
      </c>
      <c r="AC148" s="113">
        <v>1996</v>
      </c>
      <c r="AD148" s="113" t="s">
        <v>103</v>
      </c>
      <c r="AE148" s="113" t="s">
        <v>1659</v>
      </c>
      <c r="AF148" s="113">
        <v>421</v>
      </c>
      <c r="AG148" s="113">
        <v>9.7000000000000003E-2</v>
      </c>
      <c r="AH148" s="113">
        <v>0</v>
      </c>
      <c r="AI148" s="113">
        <v>500</v>
      </c>
      <c r="AJ148" s="113">
        <v>4.3999999999999997E-2</v>
      </c>
    </row>
    <row r="149" spans="1:36" x14ac:dyDescent="0.25">
      <c r="A149" t="str">
        <f t="shared" si="18"/>
        <v>CFLSFm1996CZ04rNCEH</v>
      </c>
      <c r="B149" t="s">
        <v>118</v>
      </c>
      <c r="C149" t="s">
        <v>45</v>
      </c>
      <c r="D149" t="s">
        <v>1649</v>
      </c>
      <c r="E149">
        <v>1996</v>
      </c>
      <c r="F149" t="s">
        <v>103</v>
      </c>
      <c r="G149" t="s">
        <v>1656</v>
      </c>
      <c r="H149">
        <f t="shared" si="14"/>
        <v>0.63600000000000001</v>
      </c>
      <c r="I149" s="113">
        <f t="shared" si="17"/>
        <v>1</v>
      </c>
      <c r="J149">
        <f t="shared" si="15"/>
        <v>0</v>
      </c>
      <c r="M149" s="113">
        <v>318</v>
      </c>
      <c r="N149" s="113">
        <v>4.3999999999999997E-2</v>
      </c>
      <c r="O149" s="113">
        <v>0</v>
      </c>
      <c r="P149" s="113">
        <v>500</v>
      </c>
      <c r="Q149" s="113">
        <v>4.3999999999999997E-2</v>
      </c>
      <c r="S149" t="b">
        <v>0</v>
      </c>
      <c r="T149" t="b">
        <f>VLOOKUP(G149,key!$S$3:$T$12,2,FALSE)</f>
        <v>1</v>
      </c>
      <c r="U149">
        <f t="shared" si="16"/>
        <v>1</v>
      </c>
      <c r="V149" s="31">
        <f t="shared" si="19"/>
        <v>0</v>
      </c>
      <c r="W149">
        <f>VLOOKUP(G149,key!$S$3:$U$6,3,FALSE)</f>
        <v>0.25</v>
      </c>
      <c r="Z149" s="113"/>
      <c r="AA149" s="113" t="s">
        <v>4151</v>
      </c>
      <c r="AB149" s="113" t="s">
        <v>1649</v>
      </c>
      <c r="AC149" s="113">
        <v>1996</v>
      </c>
      <c r="AD149" s="113" t="s">
        <v>103</v>
      </c>
      <c r="AE149" s="113" t="s">
        <v>1656</v>
      </c>
      <c r="AF149" s="113">
        <v>318</v>
      </c>
      <c r="AG149" s="113">
        <v>4.3999999999999997E-2</v>
      </c>
      <c r="AH149" s="113">
        <v>0</v>
      </c>
      <c r="AI149" s="113">
        <v>500</v>
      </c>
      <c r="AJ149" s="113">
        <v>4.3999999999999997E-2</v>
      </c>
    </row>
    <row r="150" spans="1:36" x14ac:dyDescent="0.25">
      <c r="A150" t="str">
        <f t="shared" si="18"/>
        <v>CFLSFm1996CZ04rNCGF</v>
      </c>
      <c r="B150" t="s">
        <v>118</v>
      </c>
      <c r="C150" t="s">
        <v>45</v>
      </c>
      <c r="D150" t="s">
        <v>1649</v>
      </c>
      <c r="E150">
        <v>1996</v>
      </c>
      <c r="F150" t="s">
        <v>103</v>
      </c>
      <c r="G150" t="s">
        <v>1657</v>
      </c>
      <c r="H150">
        <f t="shared" si="14"/>
        <v>0.98799999999999999</v>
      </c>
      <c r="I150" s="113">
        <f t="shared" si="17"/>
        <v>1.0227272727272727</v>
      </c>
      <c r="J150">
        <f t="shared" si="15"/>
        <v>-2.7600000000000003E-2</v>
      </c>
      <c r="M150" s="113">
        <v>494</v>
      </c>
      <c r="N150" s="113">
        <v>4.4999999999999998E-2</v>
      </c>
      <c r="O150" s="113">
        <v>-13.8</v>
      </c>
      <c r="P150" s="113">
        <v>500</v>
      </c>
      <c r="Q150" s="113">
        <v>4.3999999999999997E-2</v>
      </c>
      <c r="S150" t="b">
        <v>0</v>
      </c>
      <c r="T150" t="b">
        <f>VLOOKUP(G150,key!$S$3:$T$12,2,FALSE)</f>
        <v>0</v>
      </c>
      <c r="U150">
        <f t="shared" si="16"/>
        <v>1</v>
      </c>
      <c r="V150" s="31">
        <f t="shared" si="19"/>
        <v>-2.7600000000000003E-2</v>
      </c>
      <c r="W150">
        <f>VLOOKUP(G150,key!$S$3:$U$6,3,FALSE)</f>
        <v>0.9</v>
      </c>
      <c r="Z150" s="113"/>
      <c r="AA150" s="113" t="s">
        <v>4151</v>
      </c>
      <c r="AB150" s="113" t="s">
        <v>1649</v>
      </c>
      <c r="AC150" s="113">
        <v>1996</v>
      </c>
      <c r="AD150" s="113" t="s">
        <v>103</v>
      </c>
      <c r="AE150" s="113" t="s">
        <v>1657</v>
      </c>
      <c r="AF150" s="113">
        <v>494</v>
      </c>
      <c r="AG150" s="113">
        <v>4.4999999999999998E-2</v>
      </c>
      <c r="AH150" s="113">
        <v>-13.8</v>
      </c>
      <c r="AI150" s="113">
        <v>500</v>
      </c>
      <c r="AJ150" s="113">
        <v>4.3999999999999997E-2</v>
      </c>
    </row>
    <row r="151" spans="1:36" x14ac:dyDescent="0.25">
      <c r="A151" t="str">
        <f t="shared" si="18"/>
        <v>CFLSFm1996CZ05rDXGF</v>
      </c>
      <c r="B151" t="s">
        <v>118</v>
      </c>
      <c r="C151" t="s">
        <v>45</v>
      </c>
      <c r="D151" t="s">
        <v>1649</v>
      </c>
      <c r="E151">
        <v>1996</v>
      </c>
      <c r="F151" t="s">
        <v>104</v>
      </c>
      <c r="G151" t="s">
        <v>1658</v>
      </c>
      <c r="H151">
        <f t="shared" si="14"/>
        <v>1</v>
      </c>
      <c r="I151" s="113">
        <f t="shared" si="17"/>
        <v>1.9545454545454546</v>
      </c>
      <c r="J151">
        <f t="shared" si="15"/>
        <v>-3.4130000000000001E-2</v>
      </c>
      <c r="M151" s="113">
        <v>498</v>
      </c>
      <c r="N151" s="113">
        <v>8.5999999999999993E-2</v>
      </c>
      <c r="O151" s="113">
        <v>-21</v>
      </c>
      <c r="P151" s="113">
        <v>500</v>
      </c>
      <c r="Q151" s="113">
        <v>4.3999999999999997E-2</v>
      </c>
      <c r="S151" t="b">
        <v>0</v>
      </c>
      <c r="T151" t="b">
        <f>VLOOKUP(G151,key!$S$3:$T$12,2,FALSE)</f>
        <v>0</v>
      </c>
      <c r="U151">
        <f t="shared" si="16"/>
        <v>1</v>
      </c>
      <c r="V151" s="31">
        <f t="shared" si="19"/>
        <v>-3.4130000000000001E-2</v>
      </c>
      <c r="W151">
        <f>VLOOKUP(G151,key!$S$3:$U$6,3,FALSE)</f>
        <v>1</v>
      </c>
      <c r="Z151" s="113"/>
      <c r="AA151" s="113" t="s">
        <v>4151</v>
      </c>
      <c r="AB151" s="113" t="s">
        <v>1649</v>
      </c>
      <c r="AC151" s="113">
        <v>1996</v>
      </c>
      <c r="AD151" s="113" t="s">
        <v>104</v>
      </c>
      <c r="AE151" s="113" t="s">
        <v>1658</v>
      </c>
      <c r="AF151" s="113">
        <v>498</v>
      </c>
      <c r="AG151" s="113">
        <v>8.5999999999999993E-2</v>
      </c>
      <c r="AH151" s="113">
        <v>-21</v>
      </c>
      <c r="AI151" s="113">
        <v>500</v>
      </c>
      <c r="AJ151" s="113">
        <v>4.3999999999999997E-2</v>
      </c>
    </row>
    <row r="152" spans="1:36" x14ac:dyDescent="0.25">
      <c r="A152" t="str">
        <f t="shared" si="18"/>
        <v>CFLSFm1996CZ05rDXHP</v>
      </c>
      <c r="B152" t="s">
        <v>118</v>
      </c>
      <c r="C152" t="s">
        <v>45</v>
      </c>
      <c r="D152" t="s">
        <v>1649</v>
      </c>
      <c r="E152">
        <v>1996</v>
      </c>
      <c r="F152" t="s">
        <v>104</v>
      </c>
      <c r="G152" t="s">
        <v>1659</v>
      </c>
      <c r="H152">
        <f t="shared" si="14"/>
        <v>0.68799999999999994</v>
      </c>
      <c r="I152" s="113">
        <f t="shared" si="17"/>
        <v>1.9545454545454546</v>
      </c>
      <c r="J152">
        <f t="shared" si="15"/>
        <v>0</v>
      </c>
      <c r="M152" s="113">
        <v>344</v>
      </c>
      <c r="N152" s="113">
        <v>8.5999999999999993E-2</v>
      </c>
      <c r="O152" s="113">
        <v>0</v>
      </c>
      <c r="P152" s="113">
        <v>500</v>
      </c>
      <c r="Q152" s="113">
        <v>4.3999999999999997E-2</v>
      </c>
      <c r="S152" t="b">
        <v>0</v>
      </c>
      <c r="T152" t="b">
        <f>VLOOKUP(G152,key!$S$3:$T$12,2,FALSE)</f>
        <v>1</v>
      </c>
      <c r="U152">
        <f t="shared" si="16"/>
        <v>1</v>
      </c>
      <c r="V152" s="31">
        <f t="shared" si="19"/>
        <v>0</v>
      </c>
      <c r="W152">
        <f>VLOOKUP(G152,key!$S$3:$U$6,3,FALSE)</f>
        <v>0.5</v>
      </c>
      <c r="Z152" s="113"/>
      <c r="AA152" s="113" t="s">
        <v>4151</v>
      </c>
      <c r="AB152" s="113" t="s">
        <v>1649</v>
      </c>
      <c r="AC152" s="113">
        <v>1996</v>
      </c>
      <c r="AD152" s="113" t="s">
        <v>104</v>
      </c>
      <c r="AE152" s="113" t="s">
        <v>1659</v>
      </c>
      <c r="AF152" s="113">
        <v>344</v>
      </c>
      <c r="AG152" s="113">
        <v>8.5999999999999993E-2</v>
      </c>
      <c r="AH152" s="113">
        <v>0</v>
      </c>
      <c r="AI152" s="113">
        <v>500</v>
      </c>
      <c r="AJ152" s="113">
        <v>4.3999999999999997E-2</v>
      </c>
    </row>
    <row r="153" spans="1:36" x14ac:dyDescent="0.25">
      <c r="A153" t="str">
        <f t="shared" si="18"/>
        <v>CFLSFm1996CZ05rNCEH</v>
      </c>
      <c r="B153" t="s">
        <v>118</v>
      </c>
      <c r="C153" t="s">
        <v>45</v>
      </c>
      <c r="D153" t="s">
        <v>1649</v>
      </c>
      <c r="E153">
        <v>1996</v>
      </c>
      <c r="F153" t="s">
        <v>104</v>
      </c>
      <c r="G153" t="s">
        <v>1656</v>
      </c>
      <c r="H153">
        <f t="shared" si="14"/>
        <v>0.44400000000000001</v>
      </c>
      <c r="I153" s="113">
        <f t="shared" si="17"/>
        <v>1</v>
      </c>
      <c r="J153">
        <f t="shared" si="15"/>
        <v>0</v>
      </c>
      <c r="M153" s="113">
        <v>222</v>
      </c>
      <c r="N153" s="113">
        <v>4.3999999999999997E-2</v>
      </c>
      <c r="O153" s="113">
        <v>0</v>
      </c>
      <c r="P153" s="113">
        <v>500</v>
      </c>
      <c r="Q153" s="113">
        <v>4.3999999999999997E-2</v>
      </c>
      <c r="S153" t="b">
        <v>0</v>
      </c>
      <c r="T153" t="b">
        <f>VLOOKUP(G153,key!$S$3:$T$12,2,FALSE)</f>
        <v>1</v>
      </c>
      <c r="U153">
        <f t="shared" si="16"/>
        <v>1</v>
      </c>
      <c r="V153" s="31">
        <f t="shared" si="19"/>
        <v>0</v>
      </c>
      <c r="W153">
        <f>VLOOKUP(G153,key!$S$3:$U$6,3,FALSE)</f>
        <v>0.25</v>
      </c>
      <c r="Z153" s="113"/>
      <c r="AA153" s="113" t="s">
        <v>4151</v>
      </c>
      <c r="AB153" s="113" t="s">
        <v>1649</v>
      </c>
      <c r="AC153" s="113">
        <v>1996</v>
      </c>
      <c r="AD153" s="113" t="s">
        <v>104</v>
      </c>
      <c r="AE153" s="113" t="s">
        <v>1656</v>
      </c>
      <c r="AF153" s="113">
        <v>222</v>
      </c>
      <c r="AG153" s="113">
        <v>4.3999999999999997E-2</v>
      </c>
      <c r="AH153" s="113">
        <v>0</v>
      </c>
      <c r="AI153" s="113">
        <v>500</v>
      </c>
      <c r="AJ153" s="113">
        <v>4.3999999999999997E-2</v>
      </c>
    </row>
    <row r="154" spans="1:36" x14ac:dyDescent="0.25">
      <c r="A154" t="str">
        <f t="shared" si="18"/>
        <v>CFLSFm1996CZ05rNCGF</v>
      </c>
      <c r="B154" t="s">
        <v>118</v>
      </c>
      <c r="C154" t="s">
        <v>45</v>
      </c>
      <c r="D154" t="s">
        <v>1649</v>
      </c>
      <c r="E154">
        <v>1996</v>
      </c>
      <c r="F154" t="s">
        <v>104</v>
      </c>
      <c r="G154" t="s">
        <v>1657</v>
      </c>
      <c r="H154">
        <f t="shared" si="14"/>
        <v>0.97799999999999998</v>
      </c>
      <c r="I154" s="113">
        <f t="shared" si="17"/>
        <v>1</v>
      </c>
      <c r="J154">
        <f t="shared" si="15"/>
        <v>-3.4130000000000001E-2</v>
      </c>
      <c r="M154" s="113">
        <v>489</v>
      </c>
      <c r="N154" s="113">
        <v>4.3999999999999997E-2</v>
      </c>
      <c r="O154" s="113">
        <v>-21</v>
      </c>
      <c r="P154" s="113">
        <v>500</v>
      </c>
      <c r="Q154" s="113">
        <v>4.3999999999999997E-2</v>
      </c>
      <c r="S154" t="b">
        <v>0</v>
      </c>
      <c r="T154" t="b">
        <f>VLOOKUP(G154,key!$S$3:$T$12,2,FALSE)</f>
        <v>0</v>
      </c>
      <c r="U154">
        <f t="shared" si="16"/>
        <v>1</v>
      </c>
      <c r="V154" s="31">
        <f t="shared" si="19"/>
        <v>-3.4130000000000001E-2</v>
      </c>
      <c r="W154">
        <f>VLOOKUP(G154,key!$S$3:$U$6,3,FALSE)</f>
        <v>0.9</v>
      </c>
      <c r="Z154" s="113"/>
      <c r="AA154" s="113" t="s">
        <v>4151</v>
      </c>
      <c r="AB154" s="113" t="s">
        <v>1649</v>
      </c>
      <c r="AC154" s="113">
        <v>1996</v>
      </c>
      <c r="AD154" s="113" t="s">
        <v>104</v>
      </c>
      <c r="AE154" s="113" t="s">
        <v>1657</v>
      </c>
      <c r="AF154" s="113">
        <v>489</v>
      </c>
      <c r="AG154" s="113">
        <v>4.3999999999999997E-2</v>
      </c>
      <c r="AH154" s="113">
        <v>-21</v>
      </c>
      <c r="AI154" s="113">
        <v>500</v>
      </c>
      <c r="AJ154" s="113">
        <v>4.3999999999999997E-2</v>
      </c>
    </row>
    <row r="155" spans="1:36" x14ac:dyDescent="0.25">
      <c r="A155" t="str">
        <f t="shared" si="18"/>
        <v>CFLSFm1996CZ06rDXGF</v>
      </c>
      <c r="B155" t="s">
        <v>118</v>
      </c>
      <c r="C155" t="s">
        <v>45</v>
      </c>
      <c r="D155" t="s">
        <v>1649</v>
      </c>
      <c r="E155">
        <v>1996</v>
      </c>
      <c r="F155" t="s">
        <v>105</v>
      </c>
      <c r="G155" t="s">
        <v>1658</v>
      </c>
      <c r="H155">
        <f t="shared" si="14"/>
        <v>1.0820000000000001</v>
      </c>
      <c r="I155" s="113">
        <f t="shared" si="17"/>
        <v>1.9090909090909094</v>
      </c>
      <c r="J155">
        <f t="shared" si="15"/>
        <v>-2.3E-2</v>
      </c>
      <c r="M155" s="113">
        <v>541</v>
      </c>
      <c r="N155" s="113">
        <v>8.4000000000000005E-2</v>
      </c>
      <c r="O155" s="113">
        <v>-11.5</v>
      </c>
      <c r="P155" s="113">
        <v>500</v>
      </c>
      <c r="Q155" s="113">
        <v>4.3999999999999997E-2</v>
      </c>
      <c r="S155" t="b">
        <v>0</v>
      </c>
      <c r="T155" t="b">
        <f>VLOOKUP(G155,key!$S$3:$T$12,2,FALSE)</f>
        <v>0</v>
      </c>
      <c r="U155">
        <f t="shared" si="16"/>
        <v>1</v>
      </c>
      <c r="V155" s="31">
        <f t="shared" si="19"/>
        <v>-2.3E-2</v>
      </c>
      <c r="W155">
        <f>VLOOKUP(G155,key!$S$3:$U$6,3,FALSE)</f>
        <v>1</v>
      </c>
      <c r="Z155" s="113"/>
      <c r="AA155" s="113" t="s">
        <v>4151</v>
      </c>
      <c r="AB155" s="113" t="s">
        <v>1649</v>
      </c>
      <c r="AC155" s="113">
        <v>1996</v>
      </c>
      <c r="AD155" s="113" t="s">
        <v>105</v>
      </c>
      <c r="AE155" s="113" t="s">
        <v>1658</v>
      </c>
      <c r="AF155" s="113">
        <v>541</v>
      </c>
      <c r="AG155" s="113">
        <v>8.4000000000000005E-2</v>
      </c>
      <c r="AH155" s="113">
        <v>-11.5</v>
      </c>
      <c r="AI155" s="113">
        <v>500</v>
      </c>
      <c r="AJ155" s="113">
        <v>4.3999999999999997E-2</v>
      </c>
    </row>
    <row r="156" spans="1:36" x14ac:dyDescent="0.25">
      <c r="A156" t="str">
        <f t="shared" si="18"/>
        <v>CFLSFm1996CZ06rDXHP</v>
      </c>
      <c r="B156" t="s">
        <v>118</v>
      </c>
      <c r="C156" t="s">
        <v>45</v>
      </c>
      <c r="D156" t="s">
        <v>1649</v>
      </c>
      <c r="E156">
        <v>1996</v>
      </c>
      <c r="F156" t="s">
        <v>105</v>
      </c>
      <c r="G156" t="s">
        <v>1659</v>
      </c>
      <c r="H156">
        <f t="shared" si="14"/>
        <v>0.91400000000000003</v>
      </c>
      <c r="I156" s="113">
        <f t="shared" si="17"/>
        <v>2</v>
      </c>
      <c r="J156">
        <f t="shared" si="15"/>
        <v>0</v>
      </c>
      <c r="M156" s="113">
        <v>457</v>
      </c>
      <c r="N156" s="113">
        <v>8.8999999999999996E-2</v>
      </c>
      <c r="O156" s="113">
        <v>0</v>
      </c>
      <c r="P156" s="113">
        <v>500</v>
      </c>
      <c r="Q156" s="113">
        <v>4.3999999999999997E-2</v>
      </c>
      <c r="S156" t="b">
        <v>0</v>
      </c>
      <c r="T156" t="b">
        <f>VLOOKUP(G156,key!$S$3:$T$12,2,FALSE)</f>
        <v>1</v>
      </c>
      <c r="U156">
        <f t="shared" si="16"/>
        <v>1</v>
      </c>
      <c r="V156" s="31">
        <f t="shared" si="19"/>
        <v>0</v>
      </c>
      <c r="W156">
        <f>VLOOKUP(G156,key!$S$3:$U$6,3,FALSE)</f>
        <v>0.5</v>
      </c>
      <c r="Z156" s="113"/>
      <c r="AA156" s="113" t="s">
        <v>4151</v>
      </c>
      <c r="AB156" s="113" t="s">
        <v>1649</v>
      </c>
      <c r="AC156" s="113">
        <v>1996</v>
      </c>
      <c r="AD156" s="113" t="s">
        <v>105</v>
      </c>
      <c r="AE156" s="113" t="s">
        <v>1659</v>
      </c>
      <c r="AF156" s="113">
        <v>457</v>
      </c>
      <c r="AG156" s="113">
        <v>8.8999999999999996E-2</v>
      </c>
      <c r="AH156" s="113">
        <v>0</v>
      </c>
      <c r="AI156" s="113">
        <v>500</v>
      </c>
      <c r="AJ156" s="113">
        <v>4.3999999999999997E-2</v>
      </c>
    </row>
    <row r="157" spans="1:36" x14ac:dyDescent="0.25">
      <c r="A157" t="str">
        <f t="shared" si="18"/>
        <v>CFLSFm1996CZ06rNCEH</v>
      </c>
      <c r="B157" t="s">
        <v>118</v>
      </c>
      <c r="C157" t="s">
        <v>45</v>
      </c>
      <c r="D157" t="s">
        <v>1649</v>
      </c>
      <c r="E157">
        <v>1996</v>
      </c>
      <c r="F157" t="s">
        <v>105</v>
      </c>
      <c r="G157" t="s">
        <v>1656</v>
      </c>
      <c r="H157">
        <f t="shared" si="14"/>
        <v>0.71</v>
      </c>
      <c r="I157" s="113">
        <f t="shared" si="17"/>
        <v>1</v>
      </c>
      <c r="J157">
        <f t="shared" si="15"/>
        <v>0</v>
      </c>
      <c r="M157" s="113">
        <v>355</v>
      </c>
      <c r="N157" s="113">
        <v>4.3999999999999997E-2</v>
      </c>
      <c r="O157" s="113">
        <v>0</v>
      </c>
      <c r="P157" s="113">
        <v>500</v>
      </c>
      <c r="Q157" s="113">
        <v>4.3999999999999997E-2</v>
      </c>
      <c r="S157" t="b">
        <v>0</v>
      </c>
      <c r="T157" t="b">
        <f>VLOOKUP(G157,key!$S$3:$T$12,2,FALSE)</f>
        <v>1</v>
      </c>
      <c r="U157">
        <f t="shared" si="16"/>
        <v>1</v>
      </c>
      <c r="V157" s="31">
        <f t="shared" si="19"/>
        <v>0</v>
      </c>
      <c r="W157">
        <f>VLOOKUP(G157,key!$S$3:$U$6,3,FALSE)</f>
        <v>0.25</v>
      </c>
      <c r="Z157" s="113"/>
      <c r="AA157" s="113" t="s">
        <v>4151</v>
      </c>
      <c r="AB157" s="113" t="s">
        <v>1649</v>
      </c>
      <c r="AC157" s="113">
        <v>1996</v>
      </c>
      <c r="AD157" s="113" t="s">
        <v>105</v>
      </c>
      <c r="AE157" s="113" t="s">
        <v>1656</v>
      </c>
      <c r="AF157" s="113">
        <v>355</v>
      </c>
      <c r="AG157" s="113">
        <v>4.3999999999999997E-2</v>
      </c>
      <c r="AH157" s="113">
        <v>0</v>
      </c>
      <c r="AI157" s="113">
        <v>500</v>
      </c>
      <c r="AJ157" s="113">
        <v>4.3999999999999997E-2</v>
      </c>
    </row>
    <row r="158" spans="1:36" x14ac:dyDescent="0.25">
      <c r="A158" t="str">
        <f t="shared" si="18"/>
        <v>CFLSFm1996CZ06rNCGF</v>
      </c>
      <c r="B158" t="s">
        <v>118</v>
      </c>
      <c r="C158" t="s">
        <v>45</v>
      </c>
      <c r="D158" t="s">
        <v>1649</v>
      </c>
      <c r="E158">
        <v>1996</v>
      </c>
      <c r="F158" t="s">
        <v>105</v>
      </c>
      <c r="G158" t="s">
        <v>1657</v>
      </c>
      <c r="H158">
        <f t="shared" si="14"/>
        <v>0.99199999999999999</v>
      </c>
      <c r="I158" s="113">
        <f t="shared" si="17"/>
        <v>1.0227272727272727</v>
      </c>
      <c r="J158">
        <f t="shared" si="15"/>
        <v>-2.3199999999999998E-2</v>
      </c>
      <c r="M158" s="113">
        <v>496</v>
      </c>
      <c r="N158" s="113">
        <v>4.4999999999999998E-2</v>
      </c>
      <c r="O158" s="113">
        <v>-11.6</v>
      </c>
      <c r="P158" s="113">
        <v>500</v>
      </c>
      <c r="Q158" s="113">
        <v>4.3999999999999997E-2</v>
      </c>
      <c r="S158" t="b">
        <v>0</v>
      </c>
      <c r="T158" t="b">
        <f>VLOOKUP(G158,key!$S$3:$T$12,2,FALSE)</f>
        <v>0</v>
      </c>
      <c r="U158">
        <f t="shared" si="16"/>
        <v>1</v>
      </c>
      <c r="V158" s="31">
        <f t="shared" si="19"/>
        <v>-2.3199999999999998E-2</v>
      </c>
      <c r="W158">
        <f>VLOOKUP(G158,key!$S$3:$U$6,3,FALSE)</f>
        <v>0.9</v>
      </c>
      <c r="Z158" s="113"/>
      <c r="AA158" s="113" t="s">
        <v>4151</v>
      </c>
      <c r="AB158" s="113" t="s">
        <v>1649</v>
      </c>
      <c r="AC158" s="113">
        <v>1996</v>
      </c>
      <c r="AD158" s="113" t="s">
        <v>105</v>
      </c>
      <c r="AE158" s="113" t="s">
        <v>1657</v>
      </c>
      <c r="AF158" s="113">
        <v>496</v>
      </c>
      <c r="AG158" s="113">
        <v>4.4999999999999998E-2</v>
      </c>
      <c r="AH158" s="113">
        <v>-11.6</v>
      </c>
      <c r="AI158" s="113">
        <v>500</v>
      </c>
      <c r="AJ158" s="113">
        <v>4.3999999999999997E-2</v>
      </c>
    </row>
    <row r="159" spans="1:36" x14ac:dyDescent="0.25">
      <c r="A159" t="str">
        <f t="shared" si="18"/>
        <v>CFLSFm1996CZ07rDXGF</v>
      </c>
      <c r="B159" t="s">
        <v>118</v>
      </c>
      <c r="C159" t="s">
        <v>45</v>
      </c>
      <c r="D159" t="s">
        <v>1649</v>
      </c>
      <c r="E159">
        <v>1996</v>
      </c>
      <c r="F159" t="s">
        <v>106</v>
      </c>
      <c r="G159" t="s">
        <v>1658</v>
      </c>
      <c r="H159">
        <f t="shared" si="14"/>
        <v>1.0880000000000001</v>
      </c>
      <c r="I159" s="113">
        <f t="shared" si="17"/>
        <v>2</v>
      </c>
      <c r="J159">
        <f t="shared" si="15"/>
        <v>-1.908E-2</v>
      </c>
      <c r="M159" s="113">
        <v>544</v>
      </c>
      <c r="N159" s="113">
        <v>9.9000000000000005E-2</v>
      </c>
      <c r="O159" s="113">
        <v>-9.5399999999999991</v>
      </c>
      <c r="P159" s="113">
        <v>500</v>
      </c>
      <c r="Q159" s="113">
        <v>4.3999999999999997E-2</v>
      </c>
      <c r="S159" t="b">
        <v>0</v>
      </c>
      <c r="T159" t="b">
        <f>VLOOKUP(G159,key!$S$3:$T$12,2,FALSE)</f>
        <v>0</v>
      </c>
      <c r="U159">
        <f t="shared" si="16"/>
        <v>1</v>
      </c>
      <c r="V159" s="31">
        <f t="shared" si="19"/>
        <v>-1.908E-2</v>
      </c>
      <c r="W159">
        <f>VLOOKUP(G159,key!$S$3:$U$6,3,FALSE)</f>
        <v>1</v>
      </c>
      <c r="Z159" s="113"/>
      <c r="AA159" s="113" t="s">
        <v>4151</v>
      </c>
      <c r="AB159" s="113" t="s">
        <v>1649</v>
      </c>
      <c r="AC159" s="113">
        <v>1996</v>
      </c>
      <c r="AD159" s="113" t="s">
        <v>106</v>
      </c>
      <c r="AE159" s="113" t="s">
        <v>1658</v>
      </c>
      <c r="AF159" s="113">
        <v>544</v>
      </c>
      <c r="AG159" s="113">
        <v>9.9000000000000005E-2</v>
      </c>
      <c r="AH159" s="113">
        <v>-9.5399999999999991</v>
      </c>
      <c r="AI159" s="113">
        <v>500</v>
      </c>
      <c r="AJ159" s="113">
        <v>4.3999999999999997E-2</v>
      </c>
    </row>
    <row r="160" spans="1:36" x14ac:dyDescent="0.25">
      <c r="A160" t="str">
        <f t="shared" si="18"/>
        <v>CFLSFm1996CZ07rDXHP</v>
      </c>
      <c r="B160" t="s">
        <v>118</v>
      </c>
      <c r="C160" t="s">
        <v>45</v>
      </c>
      <c r="D160" t="s">
        <v>1649</v>
      </c>
      <c r="E160">
        <v>1996</v>
      </c>
      <c r="F160" t="s">
        <v>106</v>
      </c>
      <c r="G160" t="s">
        <v>1659</v>
      </c>
      <c r="H160">
        <f t="shared" si="14"/>
        <v>0.97199999999999998</v>
      </c>
      <c r="I160" s="113">
        <f t="shared" si="17"/>
        <v>2</v>
      </c>
      <c r="J160">
        <f t="shared" si="15"/>
        <v>0</v>
      </c>
      <c r="M160" s="113">
        <v>486</v>
      </c>
      <c r="N160" s="113">
        <v>8.8999999999999996E-2</v>
      </c>
      <c r="O160" s="113">
        <v>0</v>
      </c>
      <c r="P160" s="113">
        <v>500</v>
      </c>
      <c r="Q160" s="113">
        <v>4.3999999999999997E-2</v>
      </c>
      <c r="S160" t="b">
        <v>0</v>
      </c>
      <c r="T160" t="b">
        <f>VLOOKUP(G160,key!$S$3:$T$12,2,FALSE)</f>
        <v>1</v>
      </c>
      <c r="U160">
        <f t="shared" si="16"/>
        <v>1</v>
      </c>
      <c r="V160" s="31">
        <f t="shared" si="19"/>
        <v>0</v>
      </c>
      <c r="W160">
        <f>VLOOKUP(G160,key!$S$3:$U$6,3,FALSE)</f>
        <v>0.5</v>
      </c>
      <c r="Z160" s="113"/>
      <c r="AA160" s="113" t="s">
        <v>4151</v>
      </c>
      <c r="AB160" s="113" t="s">
        <v>1649</v>
      </c>
      <c r="AC160" s="113">
        <v>1996</v>
      </c>
      <c r="AD160" s="113" t="s">
        <v>106</v>
      </c>
      <c r="AE160" s="113" t="s">
        <v>1659</v>
      </c>
      <c r="AF160" s="113">
        <v>486</v>
      </c>
      <c r="AG160" s="113">
        <v>8.8999999999999996E-2</v>
      </c>
      <c r="AH160" s="113">
        <v>0</v>
      </c>
      <c r="AI160" s="113">
        <v>500</v>
      </c>
      <c r="AJ160" s="113">
        <v>4.3999999999999997E-2</v>
      </c>
    </row>
    <row r="161" spans="1:36" x14ac:dyDescent="0.25">
      <c r="A161" t="str">
        <f t="shared" si="18"/>
        <v>CFLSFm1996CZ07rNCEH</v>
      </c>
      <c r="B161" t="s">
        <v>118</v>
      </c>
      <c r="C161" t="s">
        <v>45</v>
      </c>
      <c r="D161" t="s">
        <v>1649</v>
      </c>
      <c r="E161">
        <v>1996</v>
      </c>
      <c r="F161" t="s">
        <v>106</v>
      </c>
      <c r="G161" t="s">
        <v>1656</v>
      </c>
      <c r="H161">
        <f t="shared" si="14"/>
        <v>0.76800000000000002</v>
      </c>
      <c r="I161" s="113">
        <f t="shared" si="17"/>
        <v>1.0227272727272727</v>
      </c>
      <c r="J161">
        <f t="shared" si="15"/>
        <v>0</v>
      </c>
      <c r="M161" s="113">
        <v>384</v>
      </c>
      <c r="N161" s="113">
        <v>4.4999999999999998E-2</v>
      </c>
      <c r="O161" s="113">
        <v>0</v>
      </c>
      <c r="P161" s="113">
        <v>500</v>
      </c>
      <c r="Q161" s="113">
        <v>4.3999999999999997E-2</v>
      </c>
      <c r="S161" t="b">
        <v>0</v>
      </c>
      <c r="T161" t="b">
        <f>VLOOKUP(G161,key!$S$3:$T$12,2,FALSE)</f>
        <v>1</v>
      </c>
      <c r="U161">
        <f t="shared" si="16"/>
        <v>1</v>
      </c>
      <c r="V161" s="31">
        <f t="shared" si="19"/>
        <v>0</v>
      </c>
      <c r="W161">
        <f>VLOOKUP(G161,key!$S$3:$U$6,3,FALSE)</f>
        <v>0.25</v>
      </c>
      <c r="Z161" s="113"/>
      <c r="AA161" s="113" t="s">
        <v>4151</v>
      </c>
      <c r="AB161" s="113" t="s">
        <v>1649</v>
      </c>
      <c r="AC161" s="113">
        <v>1996</v>
      </c>
      <c r="AD161" s="113" t="s">
        <v>106</v>
      </c>
      <c r="AE161" s="113" t="s">
        <v>1656</v>
      </c>
      <c r="AF161" s="113">
        <v>384</v>
      </c>
      <c r="AG161" s="113">
        <v>4.4999999999999998E-2</v>
      </c>
      <c r="AH161" s="113">
        <v>0</v>
      </c>
      <c r="AI161" s="113">
        <v>500</v>
      </c>
      <c r="AJ161" s="113">
        <v>4.3999999999999997E-2</v>
      </c>
    </row>
    <row r="162" spans="1:36" x14ac:dyDescent="0.25">
      <c r="A162" t="str">
        <f t="shared" si="18"/>
        <v>CFLSFm1996CZ07rNCGF</v>
      </c>
      <c r="B162" t="s">
        <v>118</v>
      </c>
      <c r="C162" t="s">
        <v>45</v>
      </c>
      <c r="D162" t="s">
        <v>1649</v>
      </c>
      <c r="E162">
        <v>1996</v>
      </c>
      <c r="F162" t="s">
        <v>106</v>
      </c>
      <c r="G162" t="s">
        <v>1657</v>
      </c>
      <c r="H162">
        <f t="shared" si="14"/>
        <v>0.99399999999999999</v>
      </c>
      <c r="I162" s="113">
        <f t="shared" si="17"/>
        <v>1</v>
      </c>
      <c r="J162">
        <f t="shared" si="15"/>
        <v>-1.9179999999999999E-2</v>
      </c>
      <c r="M162" s="113">
        <v>497</v>
      </c>
      <c r="N162" s="113">
        <v>4.3999999999999997E-2</v>
      </c>
      <c r="O162" s="113">
        <v>-9.59</v>
      </c>
      <c r="P162" s="113">
        <v>500</v>
      </c>
      <c r="Q162" s="113">
        <v>4.3999999999999997E-2</v>
      </c>
      <c r="S162" t="b">
        <v>0</v>
      </c>
      <c r="T162" t="b">
        <f>VLOOKUP(G162,key!$S$3:$T$12,2,FALSE)</f>
        <v>0</v>
      </c>
      <c r="U162">
        <f t="shared" si="16"/>
        <v>1</v>
      </c>
      <c r="V162" s="31">
        <f t="shared" si="19"/>
        <v>-1.9179999999999999E-2</v>
      </c>
      <c r="W162">
        <f>VLOOKUP(G162,key!$S$3:$U$6,3,FALSE)</f>
        <v>0.9</v>
      </c>
      <c r="Z162" s="113"/>
      <c r="AA162" s="113" t="s">
        <v>4151</v>
      </c>
      <c r="AB162" s="113" t="s">
        <v>1649</v>
      </c>
      <c r="AC162" s="113">
        <v>1996</v>
      </c>
      <c r="AD162" s="113" t="s">
        <v>106</v>
      </c>
      <c r="AE162" s="113" t="s">
        <v>1657</v>
      </c>
      <c r="AF162" s="113">
        <v>497</v>
      </c>
      <c r="AG162" s="113">
        <v>4.3999999999999997E-2</v>
      </c>
      <c r="AH162" s="113">
        <v>-9.59</v>
      </c>
      <c r="AI162" s="113">
        <v>500</v>
      </c>
      <c r="AJ162" s="113">
        <v>4.3999999999999997E-2</v>
      </c>
    </row>
    <row r="163" spans="1:36" x14ac:dyDescent="0.25">
      <c r="A163" t="str">
        <f t="shared" si="18"/>
        <v>CFLSFm1996CZ08rDXGF</v>
      </c>
      <c r="B163" t="s">
        <v>118</v>
      </c>
      <c r="C163" t="s">
        <v>45</v>
      </c>
      <c r="D163" t="s">
        <v>1649</v>
      </c>
      <c r="E163">
        <v>1996</v>
      </c>
      <c r="F163" t="s">
        <v>107</v>
      </c>
      <c r="G163" t="s">
        <v>1658</v>
      </c>
      <c r="H163">
        <f t="shared" si="14"/>
        <v>1.1339999999999999</v>
      </c>
      <c r="I163" s="113">
        <f t="shared" si="17"/>
        <v>1.9772727272727273</v>
      </c>
      <c r="J163">
        <f t="shared" si="15"/>
        <v>-1.814E-2</v>
      </c>
      <c r="M163" s="113">
        <v>567</v>
      </c>
      <c r="N163" s="113">
        <v>8.6999999999999994E-2</v>
      </c>
      <c r="O163" s="113">
        <v>-9.07</v>
      </c>
      <c r="P163" s="113">
        <v>500</v>
      </c>
      <c r="Q163" s="113">
        <v>4.3999999999999997E-2</v>
      </c>
      <c r="S163" t="b">
        <v>0</v>
      </c>
      <c r="T163" t="b">
        <f>VLOOKUP(G163,key!$S$3:$T$12,2,FALSE)</f>
        <v>0</v>
      </c>
      <c r="U163">
        <f t="shared" si="16"/>
        <v>1</v>
      </c>
      <c r="V163" s="31">
        <f t="shared" si="19"/>
        <v>-1.814E-2</v>
      </c>
      <c r="W163">
        <f>VLOOKUP(G163,key!$S$3:$U$6,3,FALSE)</f>
        <v>1</v>
      </c>
      <c r="Z163" s="113"/>
      <c r="AA163" s="113" t="s">
        <v>4151</v>
      </c>
      <c r="AB163" s="113" t="s">
        <v>1649</v>
      </c>
      <c r="AC163" s="113">
        <v>1996</v>
      </c>
      <c r="AD163" s="113" t="s">
        <v>107</v>
      </c>
      <c r="AE163" s="113" t="s">
        <v>1658</v>
      </c>
      <c r="AF163" s="113">
        <v>567</v>
      </c>
      <c r="AG163" s="113">
        <v>8.6999999999999994E-2</v>
      </c>
      <c r="AH163" s="113">
        <v>-9.07</v>
      </c>
      <c r="AI163" s="113">
        <v>500</v>
      </c>
      <c r="AJ163" s="113">
        <v>4.3999999999999997E-2</v>
      </c>
    </row>
    <row r="164" spans="1:36" x14ac:dyDescent="0.25">
      <c r="A164" t="str">
        <f t="shared" si="18"/>
        <v>CFLSFm1996CZ08rDXHP</v>
      </c>
      <c r="B164" t="s">
        <v>118</v>
      </c>
      <c r="C164" t="s">
        <v>45</v>
      </c>
      <c r="D164" t="s">
        <v>1649</v>
      </c>
      <c r="E164">
        <v>1996</v>
      </c>
      <c r="F164" t="s">
        <v>107</v>
      </c>
      <c r="G164" t="s">
        <v>1659</v>
      </c>
      <c r="H164">
        <f t="shared" si="14"/>
        <v>1.016</v>
      </c>
      <c r="I164" s="113">
        <f t="shared" si="17"/>
        <v>2</v>
      </c>
      <c r="J164">
        <f t="shared" si="15"/>
        <v>0</v>
      </c>
      <c r="M164" s="113">
        <v>508</v>
      </c>
      <c r="N164" s="113">
        <v>0.09</v>
      </c>
      <c r="O164" s="113">
        <v>0</v>
      </c>
      <c r="P164" s="113">
        <v>500</v>
      </c>
      <c r="Q164" s="113">
        <v>4.3999999999999997E-2</v>
      </c>
      <c r="S164" t="b">
        <v>0</v>
      </c>
      <c r="T164" t="b">
        <f>VLOOKUP(G164,key!$S$3:$T$12,2,FALSE)</f>
        <v>1</v>
      </c>
      <c r="U164">
        <f t="shared" si="16"/>
        <v>1</v>
      </c>
      <c r="V164" s="31">
        <f t="shared" si="19"/>
        <v>0</v>
      </c>
      <c r="W164">
        <f>VLOOKUP(G164,key!$S$3:$U$6,3,FALSE)</f>
        <v>0.5</v>
      </c>
      <c r="Z164" s="113"/>
      <c r="AA164" s="113" t="s">
        <v>4151</v>
      </c>
      <c r="AB164" s="113" t="s">
        <v>1649</v>
      </c>
      <c r="AC164" s="113">
        <v>1996</v>
      </c>
      <c r="AD164" s="113" t="s">
        <v>107</v>
      </c>
      <c r="AE164" s="113" t="s">
        <v>1659</v>
      </c>
      <c r="AF164" s="113">
        <v>508</v>
      </c>
      <c r="AG164" s="113">
        <v>0.09</v>
      </c>
      <c r="AH164" s="113">
        <v>0</v>
      </c>
      <c r="AI164" s="113">
        <v>500</v>
      </c>
      <c r="AJ164" s="113">
        <v>4.3999999999999997E-2</v>
      </c>
    </row>
    <row r="165" spans="1:36" x14ac:dyDescent="0.25">
      <c r="A165" t="str">
        <f t="shared" si="18"/>
        <v>CFLSFm1996CZ08rNCEH</v>
      </c>
      <c r="B165" t="s">
        <v>118</v>
      </c>
      <c r="C165" t="s">
        <v>45</v>
      </c>
      <c r="D165" t="s">
        <v>1649</v>
      </c>
      <c r="E165">
        <v>1996</v>
      </c>
      <c r="F165" t="s">
        <v>107</v>
      </c>
      <c r="G165" t="s">
        <v>1656</v>
      </c>
      <c r="H165">
        <f t="shared" si="14"/>
        <v>0.77600000000000002</v>
      </c>
      <c r="I165" s="113">
        <f t="shared" si="17"/>
        <v>1.0227272727272727</v>
      </c>
      <c r="J165">
        <f t="shared" si="15"/>
        <v>0</v>
      </c>
      <c r="M165" s="113">
        <v>388</v>
      </c>
      <c r="N165" s="113">
        <v>4.4999999999999998E-2</v>
      </c>
      <c r="O165" s="113">
        <v>0</v>
      </c>
      <c r="P165" s="113">
        <v>500</v>
      </c>
      <c r="Q165" s="113">
        <v>4.3999999999999997E-2</v>
      </c>
      <c r="S165" t="b">
        <v>0</v>
      </c>
      <c r="T165" t="b">
        <f>VLOOKUP(G165,key!$S$3:$T$12,2,FALSE)</f>
        <v>1</v>
      </c>
      <c r="U165">
        <f t="shared" si="16"/>
        <v>1</v>
      </c>
      <c r="V165" s="31">
        <f t="shared" si="19"/>
        <v>0</v>
      </c>
      <c r="W165">
        <f>VLOOKUP(G165,key!$S$3:$U$6,3,FALSE)</f>
        <v>0.25</v>
      </c>
      <c r="Z165" s="113"/>
      <c r="AA165" s="113" t="s">
        <v>4151</v>
      </c>
      <c r="AB165" s="113" t="s">
        <v>1649</v>
      </c>
      <c r="AC165" s="113">
        <v>1996</v>
      </c>
      <c r="AD165" s="113" t="s">
        <v>107</v>
      </c>
      <c r="AE165" s="113" t="s">
        <v>1656</v>
      </c>
      <c r="AF165" s="113">
        <v>388</v>
      </c>
      <c r="AG165" s="113">
        <v>4.4999999999999998E-2</v>
      </c>
      <c r="AH165" s="113">
        <v>0</v>
      </c>
      <c r="AI165" s="113">
        <v>500</v>
      </c>
      <c r="AJ165" s="113">
        <v>4.3999999999999997E-2</v>
      </c>
    </row>
    <row r="166" spans="1:36" x14ac:dyDescent="0.25">
      <c r="A166" t="str">
        <f t="shared" si="18"/>
        <v>CFLSFm1996CZ08rNCGF</v>
      </c>
      <c r="B166" t="s">
        <v>118</v>
      </c>
      <c r="C166" t="s">
        <v>45</v>
      </c>
      <c r="D166" t="s">
        <v>1649</v>
      </c>
      <c r="E166">
        <v>1996</v>
      </c>
      <c r="F166" t="s">
        <v>107</v>
      </c>
      <c r="G166" t="s">
        <v>1657</v>
      </c>
      <c r="H166">
        <f t="shared" si="14"/>
        <v>0.996</v>
      </c>
      <c r="I166" s="113">
        <f t="shared" si="17"/>
        <v>1</v>
      </c>
      <c r="J166">
        <f t="shared" si="15"/>
        <v>-1.83E-2</v>
      </c>
      <c r="M166" s="113">
        <v>498</v>
      </c>
      <c r="N166" s="113">
        <v>4.3999999999999997E-2</v>
      </c>
      <c r="O166" s="113">
        <v>-9.15</v>
      </c>
      <c r="P166" s="113">
        <v>500</v>
      </c>
      <c r="Q166" s="113">
        <v>4.3999999999999997E-2</v>
      </c>
      <c r="S166" t="b">
        <v>0</v>
      </c>
      <c r="T166" t="b">
        <f>VLOOKUP(G166,key!$S$3:$T$12,2,FALSE)</f>
        <v>0</v>
      </c>
      <c r="U166">
        <f t="shared" si="16"/>
        <v>1</v>
      </c>
      <c r="V166" s="31">
        <f t="shared" si="19"/>
        <v>-1.83E-2</v>
      </c>
      <c r="W166">
        <f>VLOOKUP(G166,key!$S$3:$U$6,3,FALSE)</f>
        <v>0.9</v>
      </c>
      <c r="Z166" s="113"/>
      <c r="AA166" s="113" t="s">
        <v>4151</v>
      </c>
      <c r="AB166" s="113" t="s">
        <v>1649</v>
      </c>
      <c r="AC166" s="113">
        <v>1996</v>
      </c>
      <c r="AD166" s="113" t="s">
        <v>107</v>
      </c>
      <c r="AE166" s="113" t="s">
        <v>1657</v>
      </c>
      <c r="AF166" s="113">
        <v>498</v>
      </c>
      <c r="AG166" s="113">
        <v>4.3999999999999997E-2</v>
      </c>
      <c r="AH166" s="113">
        <v>-9.15</v>
      </c>
      <c r="AI166" s="113">
        <v>500</v>
      </c>
      <c r="AJ166" s="113">
        <v>4.3999999999999997E-2</v>
      </c>
    </row>
    <row r="167" spans="1:36" x14ac:dyDescent="0.25">
      <c r="A167" t="str">
        <f t="shared" si="18"/>
        <v>CFLSFm1996CZ09rDXGF</v>
      </c>
      <c r="B167" t="s">
        <v>118</v>
      </c>
      <c r="C167" t="s">
        <v>45</v>
      </c>
      <c r="D167" t="s">
        <v>1649</v>
      </c>
      <c r="E167">
        <v>1996</v>
      </c>
      <c r="F167" t="s">
        <v>108</v>
      </c>
      <c r="G167" t="s">
        <v>1658</v>
      </c>
      <c r="H167">
        <f t="shared" si="14"/>
        <v>1.1279999999999999</v>
      </c>
      <c r="I167" s="113">
        <f t="shared" si="17"/>
        <v>1.5111111111111113</v>
      </c>
      <c r="J167">
        <f t="shared" si="15"/>
        <v>-1.9859999999999999E-2</v>
      </c>
      <c r="M167" s="113">
        <v>564</v>
      </c>
      <c r="N167" s="113">
        <v>6.8000000000000005E-2</v>
      </c>
      <c r="O167" s="113">
        <v>-9.93</v>
      </c>
      <c r="P167" s="113">
        <v>500</v>
      </c>
      <c r="Q167" s="113">
        <v>4.4999999999999998E-2</v>
      </c>
      <c r="S167" t="b">
        <v>0</v>
      </c>
      <c r="T167" t="b">
        <f>VLOOKUP(G167,key!$S$3:$T$12,2,FALSE)</f>
        <v>0</v>
      </c>
      <c r="U167">
        <f t="shared" si="16"/>
        <v>1</v>
      </c>
      <c r="V167" s="31">
        <f t="shared" si="19"/>
        <v>-1.9859999999999999E-2</v>
      </c>
      <c r="W167">
        <f>VLOOKUP(G167,key!$S$3:$U$6,3,FALSE)</f>
        <v>1</v>
      </c>
      <c r="Z167" s="113"/>
      <c r="AA167" s="113" t="s">
        <v>4151</v>
      </c>
      <c r="AB167" s="113" t="s">
        <v>1649</v>
      </c>
      <c r="AC167" s="113">
        <v>1996</v>
      </c>
      <c r="AD167" s="113" t="s">
        <v>108</v>
      </c>
      <c r="AE167" s="113" t="s">
        <v>1658</v>
      </c>
      <c r="AF167" s="113">
        <v>564</v>
      </c>
      <c r="AG167" s="113">
        <v>6.8000000000000005E-2</v>
      </c>
      <c r="AH167" s="113">
        <v>-9.93</v>
      </c>
      <c r="AI167" s="113">
        <v>500</v>
      </c>
      <c r="AJ167" s="113">
        <v>4.4999999999999998E-2</v>
      </c>
    </row>
    <row r="168" spans="1:36" x14ac:dyDescent="0.25">
      <c r="A168" t="str">
        <f t="shared" si="18"/>
        <v>CFLSFm1996CZ09rDXHP</v>
      </c>
      <c r="B168" t="s">
        <v>118</v>
      </c>
      <c r="C168" t="s">
        <v>45</v>
      </c>
      <c r="D168" t="s">
        <v>1649</v>
      </c>
      <c r="E168">
        <v>1996</v>
      </c>
      <c r="F168" t="s">
        <v>108</v>
      </c>
      <c r="G168" t="s">
        <v>1659</v>
      </c>
      <c r="H168">
        <f t="shared" si="14"/>
        <v>1.008</v>
      </c>
      <c r="I168" s="113">
        <f t="shared" si="17"/>
        <v>1.911111111111111</v>
      </c>
      <c r="J168">
        <f t="shared" si="15"/>
        <v>0</v>
      </c>
      <c r="M168" s="113">
        <v>504</v>
      </c>
      <c r="N168" s="113">
        <v>8.5999999999999993E-2</v>
      </c>
      <c r="O168" s="113">
        <v>0</v>
      </c>
      <c r="P168" s="113">
        <v>500</v>
      </c>
      <c r="Q168" s="113">
        <v>4.4999999999999998E-2</v>
      </c>
      <c r="S168" t="b">
        <v>0</v>
      </c>
      <c r="T168" t="b">
        <f>VLOOKUP(G168,key!$S$3:$T$12,2,FALSE)</f>
        <v>1</v>
      </c>
      <c r="U168">
        <f t="shared" si="16"/>
        <v>1</v>
      </c>
      <c r="V168" s="31">
        <f t="shared" si="19"/>
        <v>0</v>
      </c>
      <c r="W168">
        <f>VLOOKUP(G168,key!$S$3:$U$6,3,FALSE)</f>
        <v>0.5</v>
      </c>
      <c r="Z168" s="113"/>
      <c r="AA168" s="113" t="s">
        <v>4151</v>
      </c>
      <c r="AB168" s="113" t="s">
        <v>1649</v>
      </c>
      <c r="AC168" s="113">
        <v>1996</v>
      </c>
      <c r="AD168" s="113" t="s">
        <v>108</v>
      </c>
      <c r="AE168" s="113" t="s">
        <v>1659</v>
      </c>
      <c r="AF168" s="113">
        <v>504</v>
      </c>
      <c r="AG168" s="113">
        <v>8.5999999999999993E-2</v>
      </c>
      <c r="AH168" s="113">
        <v>0</v>
      </c>
      <c r="AI168" s="113">
        <v>500</v>
      </c>
      <c r="AJ168" s="113">
        <v>4.4999999999999998E-2</v>
      </c>
    </row>
    <row r="169" spans="1:36" x14ac:dyDescent="0.25">
      <c r="A169" t="str">
        <f t="shared" si="18"/>
        <v>CFLSFm1996CZ09rNCEH</v>
      </c>
      <c r="B169" t="s">
        <v>118</v>
      </c>
      <c r="C169" t="s">
        <v>45</v>
      </c>
      <c r="D169" t="s">
        <v>1649</v>
      </c>
      <c r="E169">
        <v>1996</v>
      </c>
      <c r="F169" t="s">
        <v>108</v>
      </c>
      <c r="G169" t="s">
        <v>1656</v>
      </c>
      <c r="H169">
        <f t="shared" si="14"/>
        <v>0.746</v>
      </c>
      <c r="I169" s="113">
        <f t="shared" si="17"/>
        <v>1</v>
      </c>
      <c r="J169">
        <f t="shared" si="15"/>
        <v>0</v>
      </c>
      <c r="M169" s="113">
        <v>373</v>
      </c>
      <c r="N169" s="113">
        <v>4.3999999999999997E-2</v>
      </c>
      <c r="O169" s="113">
        <v>0</v>
      </c>
      <c r="P169" s="113">
        <v>500</v>
      </c>
      <c r="Q169" s="113">
        <v>4.4999999999999998E-2</v>
      </c>
      <c r="S169" t="b">
        <v>0</v>
      </c>
      <c r="T169" t="b">
        <f>VLOOKUP(G169,key!$S$3:$T$12,2,FALSE)</f>
        <v>1</v>
      </c>
      <c r="U169">
        <f t="shared" si="16"/>
        <v>1</v>
      </c>
      <c r="V169" s="31">
        <f t="shared" si="19"/>
        <v>0</v>
      </c>
      <c r="W169">
        <f>VLOOKUP(G169,key!$S$3:$U$6,3,FALSE)</f>
        <v>0.25</v>
      </c>
      <c r="Z169" s="113"/>
      <c r="AA169" s="113" t="s">
        <v>4151</v>
      </c>
      <c r="AB169" s="113" t="s">
        <v>1649</v>
      </c>
      <c r="AC169" s="113">
        <v>1996</v>
      </c>
      <c r="AD169" s="113" t="s">
        <v>108</v>
      </c>
      <c r="AE169" s="113" t="s">
        <v>1656</v>
      </c>
      <c r="AF169" s="113">
        <v>373</v>
      </c>
      <c r="AG169" s="113">
        <v>4.3999999999999997E-2</v>
      </c>
      <c r="AH169" s="113">
        <v>0</v>
      </c>
      <c r="AI169" s="113">
        <v>500</v>
      </c>
      <c r="AJ169" s="113">
        <v>4.4999999999999998E-2</v>
      </c>
    </row>
    <row r="170" spans="1:36" x14ac:dyDescent="0.25">
      <c r="A170" t="str">
        <f t="shared" si="18"/>
        <v>CFLSFm1996CZ09rNCGF</v>
      </c>
      <c r="B170" t="s">
        <v>118</v>
      </c>
      <c r="C170" t="s">
        <v>45</v>
      </c>
      <c r="D170" t="s">
        <v>1649</v>
      </c>
      <c r="E170">
        <v>1996</v>
      </c>
      <c r="F170" t="s">
        <v>108</v>
      </c>
      <c r="G170" t="s">
        <v>1657</v>
      </c>
      <c r="H170">
        <f t="shared" si="14"/>
        <v>0.99399999999999999</v>
      </c>
      <c r="I170" s="113">
        <f t="shared" si="17"/>
        <v>1</v>
      </c>
      <c r="J170">
        <f t="shared" si="15"/>
        <v>-1.9980000000000001E-2</v>
      </c>
      <c r="M170" s="113">
        <v>497</v>
      </c>
      <c r="N170" s="113">
        <v>4.4999999999999998E-2</v>
      </c>
      <c r="O170" s="113">
        <v>-9.99</v>
      </c>
      <c r="P170" s="113">
        <v>500</v>
      </c>
      <c r="Q170" s="113">
        <v>4.4999999999999998E-2</v>
      </c>
      <c r="S170" t="b">
        <v>0</v>
      </c>
      <c r="T170" t="b">
        <f>VLOOKUP(G170,key!$S$3:$T$12,2,FALSE)</f>
        <v>0</v>
      </c>
      <c r="U170">
        <f t="shared" si="16"/>
        <v>1</v>
      </c>
      <c r="V170" s="31">
        <f t="shared" si="19"/>
        <v>-1.9980000000000001E-2</v>
      </c>
      <c r="W170">
        <f>VLOOKUP(G170,key!$S$3:$U$6,3,FALSE)</f>
        <v>0.9</v>
      </c>
      <c r="Z170" s="113"/>
      <c r="AA170" s="113" t="s">
        <v>4151</v>
      </c>
      <c r="AB170" s="113" t="s">
        <v>1649</v>
      </c>
      <c r="AC170" s="113">
        <v>1996</v>
      </c>
      <c r="AD170" s="113" t="s">
        <v>108</v>
      </c>
      <c r="AE170" s="113" t="s">
        <v>1657</v>
      </c>
      <c r="AF170" s="113">
        <v>497</v>
      </c>
      <c r="AG170" s="113">
        <v>4.4999999999999998E-2</v>
      </c>
      <c r="AH170" s="113">
        <v>-9.99</v>
      </c>
      <c r="AI170" s="113">
        <v>500</v>
      </c>
      <c r="AJ170" s="113">
        <v>4.4999999999999998E-2</v>
      </c>
    </row>
    <row r="171" spans="1:36" x14ac:dyDescent="0.25">
      <c r="A171" t="str">
        <f t="shared" si="18"/>
        <v>CFLSFm1996CZ10rDXGF</v>
      </c>
      <c r="B171" t="s">
        <v>118</v>
      </c>
      <c r="C171" t="s">
        <v>45</v>
      </c>
      <c r="D171" t="s">
        <v>1649</v>
      </c>
      <c r="E171">
        <v>1996</v>
      </c>
      <c r="F171" t="s">
        <v>109</v>
      </c>
      <c r="G171" t="s">
        <v>1658</v>
      </c>
      <c r="H171">
        <f t="shared" si="14"/>
        <v>1.1439999999999999</v>
      </c>
      <c r="I171" s="113">
        <f t="shared" si="17"/>
        <v>1.7333333333333334</v>
      </c>
      <c r="J171">
        <f t="shared" si="15"/>
        <v>-2.4799999999999999E-2</v>
      </c>
      <c r="M171" s="113">
        <v>572</v>
      </c>
      <c r="N171" s="113">
        <v>7.8E-2</v>
      </c>
      <c r="O171" s="113">
        <v>-12.4</v>
      </c>
      <c r="P171" s="113">
        <v>500</v>
      </c>
      <c r="Q171" s="113">
        <v>4.4999999999999998E-2</v>
      </c>
      <c r="S171" t="b">
        <v>0</v>
      </c>
      <c r="T171" t="b">
        <f>VLOOKUP(G171,key!$S$3:$T$12,2,FALSE)</f>
        <v>0</v>
      </c>
      <c r="U171">
        <f t="shared" si="16"/>
        <v>1</v>
      </c>
      <c r="V171" s="31">
        <f t="shared" si="19"/>
        <v>-2.4799999999999999E-2</v>
      </c>
      <c r="W171">
        <f>VLOOKUP(G171,key!$S$3:$U$6,3,FALSE)</f>
        <v>1</v>
      </c>
      <c r="Z171" s="113"/>
      <c r="AA171" s="113" t="s">
        <v>4151</v>
      </c>
      <c r="AB171" s="113" t="s">
        <v>1649</v>
      </c>
      <c r="AC171" s="113">
        <v>1996</v>
      </c>
      <c r="AD171" s="113" t="s">
        <v>109</v>
      </c>
      <c r="AE171" s="113" t="s">
        <v>1658</v>
      </c>
      <c r="AF171" s="113">
        <v>572</v>
      </c>
      <c r="AG171" s="113">
        <v>7.8E-2</v>
      </c>
      <c r="AH171" s="113">
        <v>-12.4</v>
      </c>
      <c r="AI171" s="113">
        <v>500</v>
      </c>
      <c r="AJ171" s="113">
        <v>4.4999999999999998E-2</v>
      </c>
    </row>
    <row r="172" spans="1:36" x14ac:dyDescent="0.25">
      <c r="A172" t="str">
        <f t="shared" si="18"/>
        <v>CFLSFm1996CZ10rDXHP</v>
      </c>
      <c r="B172" t="s">
        <v>118</v>
      </c>
      <c r="C172" t="s">
        <v>45</v>
      </c>
      <c r="D172" t="s">
        <v>1649</v>
      </c>
      <c r="E172">
        <v>1996</v>
      </c>
      <c r="F172" t="s">
        <v>109</v>
      </c>
      <c r="G172" t="s">
        <v>1659</v>
      </c>
      <c r="H172">
        <f t="shared" si="14"/>
        <v>0.97399999999999998</v>
      </c>
      <c r="I172" s="113">
        <f t="shared" si="17"/>
        <v>1.9555555555555555</v>
      </c>
      <c r="J172">
        <f t="shared" si="15"/>
        <v>0</v>
      </c>
      <c r="M172" s="113">
        <v>487</v>
      </c>
      <c r="N172" s="113">
        <v>8.7999999999999995E-2</v>
      </c>
      <c r="O172" s="113">
        <v>0</v>
      </c>
      <c r="P172" s="113">
        <v>500</v>
      </c>
      <c r="Q172" s="113">
        <v>4.4999999999999998E-2</v>
      </c>
      <c r="S172" t="b">
        <v>0</v>
      </c>
      <c r="T172" t="b">
        <f>VLOOKUP(G172,key!$S$3:$T$12,2,FALSE)</f>
        <v>1</v>
      </c>
      <c r="U172">
        <f t="shared" si="16"/>
        <v>1</v>
      </c>
      <c r="V172" s="31">
        <f t="shared" si="19"/>
        <v>0</v>
      </c>
      <c r="W172">
        <f>VLOOKUP(G172,key!$S$3:$U$6,3,FALSE)</f>
        <v>0.5</v>
      </c>
      <c r="Z172" s="113"/>
      <c r="AA172" s="113" t="s">
        <v>4151</v>
      </c>
      <c r="AB172" s="113" t="s">
        <v>1649</v>
      </c>
      <c r="AC172" s="113">
        <v>1996</v>
      </c>
      <c r="AD172" s="113" t="s">
        <v>109</v>
      </c>
      <c r="AE172" s="113" t="s">
        <v>1659</v>
      </c>
      <c r="AF172" s="113">
        <v>487</v>
      </c>
      <c r="AG172" s="113">
        <v>8.7999999999999995E-2</v>
      </c>
      <c r="AH172" s="113">
        <v>0</v>
      </c>
      <c r="AI172" s="113">
        <v>500</v>
      </c>
      <c r="AJ172" s="113">
        <v>4.4999999999999998E-2</v>
      </c>
    </row>
    <row r="173" spans="1:36" x14ac:dyDescent="0.25">
      <c r="A173" t="str">
        <f t="shared" si="18"/>
        <v>CFLSFm1996CZ10rNCEH</v>
      </c>
      <c r="B173" t="s">
        <v>118</v>
      </c>
      <c r="C173" t="s">
        <v>45</v>
      </c>
      <c r="D173" t="s">
        <v>1649</v>
      </c>
      <c r="E173">
        <v>1996</v>
      </c>
      <c r="F173" t="s">
        <v>109</v>
      </c>
      <c r="G173" t="s">
        <v>1656</v>
      </c>
      <c r="H173">
        <f t="shared" si="14"/>
        <v>0.65800000000000003</v>
      </c>
      <c r="I173" s="113">
        <f t="shared" si="17"/>
        <v>1</v>
      </c>
      <c r="J173">
        <f t="shared" si="15"/>
        <v>0</v>
      </c>
      <c r="M173" s="113">
        <v>329</v>
      </c>
      <c r="N173" s="113">
        <v>4.4999999999999998E-2</v>
      </c>
      <c r="O173" s="113">
        <v>0</v>
      </c>
      <c r="P173" s="113">
        <v>500</v>
      </c>
      <c r="Q173" s="113">
        <v>4.4999999999999998E-2</v>
      </c>
      <c r="S173" t="b">
        <v>0</v>
      </c>
      <c r="T173" t="b">
        <f>VLOOKUP(G173,key!$S$3:$T$12,2,FALSE)</f>
        <v>1</v>
      </c>
      <c r="U173">
        <f t="shared" si="16"/>
        <v>1</v>
      </c>
      <c r="V173" s="31">
        <f t="shared" si="19"/>
        <v>0</v>
      </c>
      <c r="W173">
        <f>VLOOKUP(G173,key!$S$3:$U$6,3,FALSE)</f>
        <v>0.25</v>
      </c>
      <c r="Z173" s="113"/>
      <c r="AA173" s="113" t="s">
        <v>4151</v>
      </c>
      <c r="AB173" s="113" t="s">
        <v>1649</v>
      </c>
      <c r="AC173" s="113">
        <v>1996</v>
      </c>
      <c r="AD173" s="113" t="s">
        <v>109</v>
      </c>
      <c r="AE173" s="113" t="s">
        <v>1656</v>
      </c>
      <c r="AF173" s="113">
        <v>329</v>
      </c>
      <c r="AG173" s="113">
        <v>4.4999999999999998E-2</v>
      </c>
      <c r="AH173" s="113">
        <v>0</v>
      </c>
      <c r="AI173" s="113">
        <v>500</v>
      </c>
      <c r="AJ173" s="113">
        <v>4.4999999999999998E-2</v>
      </c>
    </row>
    <row r="174" spans="1:36" x14ac:dyDescent="0.25">
      <c r="A174" t="str">
        <f t="shared" si="18"/>
        <v>CFLSFm1996CZ10rNCGF</v>
      </c>
      <c r="B174" t="s">
        <v>118</v>
      </c>
      <c r="C174" t="s">
        <v>45</v>
      </c>
      <c r="D174" t="s">
        <v>1649</v>
      </c>
      <c r="E174">
        <v>1996</v>
      </c>
      <c r="F174" t="s">
        <v>109</v>
      </c>
      <c r="G174" t="s">
        <v>1657</v>
      </c>
      <c r="H174">
        <f t="shared" si="14"/>
        <v>0.99199999999999999</v>
      </c>
      <c r="I174" s="113">
        <f t="shared" si="17"/>
        <v>1</v>
      </c>
      <c r="J174">
        <f t="shared" si="15"/>
        <v>-2.5000000000000001E-2</v>
      </c>
      <c r="M174" s="113">
        <v>496</v>
      </c>
      <c r="N174" s="113">
        <v>4.4999999999999998E-2</v>
      </c>
      <c r="O174" s="113">
        <v>-12.5</v>
      </c>
      <c r="P174" s="113">
        <v>500</v>
      </c>
      <c r="Q174" s="113">
        <v>4.4999999999999998E-2</v>
      </c>
      <c r="S174" t="b">
        <v>0</v>
      </c>
      <c r="T174" t="b">
        <f>VLOOKUP(G174,key!$S$3:$T$12,2,FALSE)</f>
        <v>0</v>
      </c>
      <c r="U174">
        <f t="shared" si="16"/>
        <v>1</v>
      </c>
      <c r="V174" s="31">
        <f t="shared" si="19"/>
        <v>-2.5000000000000001E-2</v>
      </c>
      <c r="W174">
        <f>VLOOKUP(G174,key!$S$3:$U$6,3,FALSE)</f>
        <v>0.9</v>
      </c>
      <c r="Z174" s="113"/>
      <c r="AA174" s="113" t="s">
        <v>4151</v>
      </c>
      <c r="AB174" s="113" t="s">
        <v>1649</v>
      </c>
      <c r="AC174" s="113">
        <v>1996</v>
      </c>
      <c r="AD174" s="113" t="s">
        <v>109</v>
      </c>
      <c r="AE174" s="113" t="s">
        <v>1657</v>
      </c>
      <c r="AF174" s="113">
        <v>496</v>
      </c>
      <c r="AG174" s="113">
        <v>4.4999999999999998E-2</v>
      </c>
      <c r="AH174" s="113">
        <v>-12.5</v>
      </c>
      <c r="AI174" s="113">
        <v>500</v>
      </c>
      <c r="AJ174" s="113">
        <v>4.4999999999999998E-2</v>
      </c>
    </row>
    <row r="175" spans="1:36" x14ac:dyDescent="0.25">
      <c r="A175" t="str">
        <f t="shared" si="18"/>
        <v>CFLSFm1996CZ11rDXGF</v>
      </c>
      <c r="B175" t="s">
        <v>118</v>
      </c>
      <c r="C175" t="s">
        <v>45</v>
      </c>
      <c r="D175" t="s">
        <v>1649</v>
      </c>
      <c r="E175">
        <v>1996</v>
      </c>
      <c r="F175" t="s">
        <v>110</v>
      </c>
      <c r="G175" t="s">
        <v>1658</v>
      </c>
      <c r="H175">
        <f t="shared" si="14"/>
        <v>1.1379999999999999</v>
      </c>
      <c r="I175" s="113">
        <f t="shared" si="17"/>
        <v>1.9750000000000001</v>
      </c>
      <c r="J175">
        <f t="shared" si="15"/>
        <v>-2.7399999999999997E-2</v>
      </c>
      <c r="M175" s="113">
        <v>569</v>
      </c>
      <c r="N175" s="113">
        <v>7.9000000000000001E-2</v>
      </c>
      <c r="O175" s="113">
        <v>-13.7</v>
      </c>
      <c r="P175" s="113">
        <v>500</v>
      </c>
      <c r="Q175" s="113">
        <v>0.04</v>
      </c>
      <c r="S175" t="b">
        <v>0</v>
      </c>
      <c r="T175" t="b">
        <f>VLOOKUP(G175,key!$S$3:$T$12,2,FALSE)</f>
        <v>0</v>
      </c>
      <c r="U175">
        <f t="shared" si="16"/>
        <v>1</v>
      </c>
      <c r="V175" s="31">
        <f t="shared" si="19"/>
        <v>-2.7399999999999997E-2</v>
      </c>
      <c r="W175">
        <f>VLOOKUP(G175,key!$S$3:$U$6,3,FALSE)</f>
        <v>1</v>
      </c>
      <c r="Z175" s="113"/>
      <c r="AA175" s="113" t="s">
        <v>4151</v>
      </c>
      <c r="AB175" s="113" t="s">
        <v>1649</v>
      </c>
      <c r="AC175" s="113">
        <v>1996</v>
      </c>
      <c r="AD175" s="113" t="s">
        <v>110</v>
      </c>
      <c r="AE175" s="113" t="s">
        <v>1658</v>
      </c>
      <c r="AF175" s="113">
        <v>569</v>
      </c>
      <c r="AG175" s="113">
        <v>7.9000000000000001E-2</v>
      </c>
      <c r="AH175" s="113">
        <v>-13.7</v>
      </c>
      <c r="AI175" s="113">
        <v>500</v>
      </c>
      <c r="AJ175" s="113">
        <v>0.04</v>
      </c>
    </row>
    <row r="176" spans="1:36" x14ac:dyDescent="0.25">
      <c r="A176" t="str">
        <f t="shared" si="18"/>
        <v>CFLSFm1996CZ11rDXHP</v>
      </c>
      <c r="B176" t="s">
        <v>118</v>
      </c>
      <c r="C176" t="s">
        <v>45</v>
      </c>
      <c r="D176" t="s">
        <v>1649</v>
      </c>
      <c r="E176">
        <v>1996</v>
      </c>
      <c r="F176" t="s">
        <v>110</v>
      </c>
      <c r="G176" t="s">
        <v>1659</v>
      </c>
      <c r="H176">
        <f t="shared" si="14"/>
        <v>0.91800000000000004</v>
      </c>
      <c r="I176" s="113">
        <f t="shared" si="17"/>
        <v>2</v>
      </c>
      <c r="J176">
        <f t="shared" si="15"/>
        <v>0</v>
      </c>
      <c r="M176" s="113">
        <v>459</v>
      </c>
      <c r="N176" s="113">
        <v>8.4000000000000005E-2</v>
      </c>
      <c r="O176" s="113">
        <v>0</v>
      </c>
      <c r="P176" s="113">
        <v>500</v>
      </c>
      <c r="Q176" s="113">
        <v>0.04</v>
      </c>
      <c r="S176" t="b">
        <v>0</v>
      </c>
      <c r="T176" t="b">
        <f>VLOOKUP(G176,key!$S$3:$T$12,2,FALSE)</f>
        <v>1</v>
      </c>
      <c r="U176">
        <f t="shared" si="16"/>
        <v>1</v>
      </c>
      <c r="V176" s="31">
        <f t="shared" si="19"/>
        <v>0</v>
      </c>
      <c r="W176">
        <f>VLOOKUP(G176,key!$S$3:$U$6,3,FALSE)</f>
        <v>0.5</v>
      </c>
      <c r="Z176" s="113"/>
      <c r="AA176" s="113" t="s">
        <v>4151</v>
      </c>
      <c r="AB176" s="113" t="s">
        <v>1649</v>
      </c>
      <c r="AC176" s="113">
        <v>1996</v>
      </c>
      <c r="AD176" s="113" t="s">
        <v>110</v>
      </c>
      <c r="AE176" s="113" t="s">
        <v>1659</v>
      </c>
      <c r="AF176" s="113">
        <v>459</v>
      </c>
      <c r="AG176" s="113">
        <v>8.4000000000000005E-2</v>
      </c>
      <c r="AH176" s="113">
        <v>0</v>
      </c>
      <c r="AI176" s="113">
        <v>500</v>
      </c>
      <c r="AJ176" s="113">
        <v>0.04</v>
      </c>
    </row>
    <row r="177" spans="1:36" x14ac:dyDescent="0.25">
      <c r="A177" t="str">
        <f t="shared" si="18"/>
        <v>CFLSFm1996CZ11rNCEH</v>
      </c>
      <c r="B177" t="s">
        <v>118</v>
      </c>
      <c r="C177" t="s">
        <v>45</v>
      </c>
      <c r="D177" t="s">
        <v>1649</v>
      </c>
      <c r="E177">
        <v>1996</v>
      </c>
      <c r="F177" t="s">
        <v>110</v>
      </c>
      <c r="G177" t="s">
        <v>1656</v>
      </c>
      <c r="H177">
        <f t="shared" si="14"/>
        <v>0.60399999999999998</v>
      </c>
      <c r="I177" s="113">
        <f t="shared" si="17"/>
        <v>1.0249999999999999</v>
      </c>
      <c r="J177">
        <f t="shared" si="15"/>
        <v>0</v>
      </c>
      <c r="M177" s="113">
        <v>302</v>
      </c>
      <c r="N177" s="113">
        <v>4.1000000000000002E-2</v>
      </c>
      <c r="O177" s="113">
        <v>0</v>
      </c>
      <c r="P177" s="113">
        <v>500</v>
      </c>
      <c r="Q177" s="113">
        <v>0.04</v>
      </c>
      <c r="S177" t="b">
        <v>0</v>
      </c>
      <c r="T177" t="b">
        <f>VLOOKUP(G177,key!$S$3:$T$12,2,FALSE)</f>
        <v>1</v>
      </c>
      <c r="U177">
        <f t="shared" si="16"/>
        <v>1</v>
      </c>
      <c r="V177" s="31">
        <f t="shared" si="19"/>
        <v>0</v>
      </c>
      <c r="W177">
        <f>VLOOKUP(G177,key!$S$3:$U$6,3,FALSE)</f>
        <v>0.25</v>
      </c>
      <c r="Z177" s="113"/>
      <c r="AA177" s="113" t="s">
        <v>4151</v>
      </c>
      <c r="AB177" s="113" t="s">
        <v>1649</v>
      </c>
      <c r="AC177" s="113">
        <v>1996</v>
      </c>
      <c r="AD177" s="113" t="s">
        <v>110</v>
      </c>
      <c r="AE177" s="113" t="s">
        <v>1656</v>
      </c>
      <c r="AF177" s="113">
        <v>302</v>
      </c>
      <c r="AG177" s="113">
        <v>4.1000000000000002E-2</v>
      </c>
      <c r="AH177" s="113">
        <v>0</v>
      </c>
      <c r="AI177" s="113">
        <v>500</v>
      </c>
      <c r="AJ177" s="113">
        <v>0.04</v>
      </c>
    </row>
    <row r="178" spans="1:36" x14ac:dyDescent="0.25">
      <c r="A178" t="str">
        <f t="shared" si="18"/>
        <v>CFLSFm1996CZ11rNCGF</v>
      </c>
      <c r="B178" t="s">
        <v>118</v>
      </c>
      <c r="C178" t="s">
        <v>45</v>
      </c>
      <c r="D178" t="s">
        <v>1649</v>
      </c>
      <c r="E178">
        <v>1996</v>
      </c>
      <c r="F178" t="s">
        <v>110</v>
      </c>
      <c r="G178" t="s">
        <v>1657</v>
      </c>
      <c r="H178">
        <f t="shared" si="14"/>
        <v>0.98799999999999999</v>
      </c>
      <c r="I178" s="113">
        <f t="shared" si="17"/>
        <v>1</v>
      </c>
      <c r="J178">
        <f t="shared" si="15"/>
        <v>-2.7600000000000003E-2</v>
      </c>
      <c r="M178" s="113">
        <v>494</v>
      </c>
      <c r="N178" s="113">
        <v>0.04</v>
      </c>
      <c r="O178" s="113">
        <v>-13.8</v>
      </c>
      <c r="P178" s="113">
        <v>500</v>
      </c>
      <c r="Q178" s="113">
        <v>0.04</v>
      </c>
      <c r="S178" t="b">
        <v>0</v>
      </c>
      <c r="T178" t="b">
        <f>VLOOKUP(G178,key!$S$3:$T$12,2,FALSE)</f>
        <v>0</v>
      </c>
      <c r="U178">
        <f t="shared" si="16"/>
        <v>1</v>
      </c>
      <c r="V178" s="31">
        <f t="shared" si="19"/>
        <v>-2.7600000000000003E-2</v>
      </c>
      <c r="W178">
        <f>VLOOKUP(G178,key!$S$3:$U$6,3,FALSE)</f>
        <v>0.9</v>
      </c>
      <c r="Z178" s="113"/>
      <c r="AA178" s="113" t="s">
        <v>4151</v>
      </c>
      <c r="AB178" s="113" t="s">
        <v>1649</v>
      </c>
      <c r="AC178" s="113">
        <v>1996</v>
      </c>
      <c r="AD178" s="113" t="s">
        <v>110</v>
      </c>
      <c r="AE178" s="113" t="s">
        <v>1657</v>
      </c>
      <c r="AF178" s="113">
        <v>494</v>
      </c>
      <c r="AG178" s="113">
        <v>0.04</v>
      </c>
      <c r="AH178" s="113">
        <v>-13.8</v>
      </c>
      <c r="AI178" s="113">
        <v>500</v>
      </c>
      <c r="AJ178" s="113">
        <v>0.04</v>
      </c>
    </row>
    <row r="179" spans="1:36" x14ac:dyDescent="0.25">
      <c r="A179" t="str">
        <f t="shared" si="18"/>
        <v>CFLSFm1996CZ12rDXGF</v>
      </c>
      <c r="B179" t="s">
        <v>118</v>
      </c>
      <c r="C179" t="s">
        <v>45</v>
      </c>
      <c r="D179" t="s">
        <v>1649</v>
      </c>
      <c r="E179">
        <v>1996</v>
      </c>
      <c r="F179" t="s">
        <v>111</v>
      </c>
      <c r="G179" t="s">
        <v>1658</v>
      </c>
      <c r="H179">
        <f t="shared" si="14"/>
        <v>1.0960000000000001</v>
      </c>
      <c r="I179" s="113">
        <f t="shared" si="17"/>
        <v>2</v>
      </c>
      <c r="J179">
        <f t="shared" si="15"/>
        <v>-2.7600000000000003E-2</v>
      </c>
      <c r="M179" s="113">
        <v>548</v>
      </c>
      <c r="N179" s="113">
        <v>9.1999999999999998E-2</v>
      </c>
      <c r="O179" s="113">
        <v>-13.8</v>
      </c>
      <c r="P179" s="113">
        <v>500</v>
      </c>
      <c r="Q179" s="113">
        <v>0.04</v>
      </c>
      <c r="S179" t="b">
        <v>0</v>
      </c>
      <c r="T179" t="b">
        <f>VLOOKUP(G179,key!$S$3:$T$12,2,FALSE)</f>
        <v>0</v>
      </c>
      <c r="U179">
        <f t="shared" si="16"/>
        <v>1</v>
      </c>
      <c r="V179" s="31">
        <f t="shared" si="19"/>
        <v>-2.7600000000000003E-2</v>
      </c>
      <c r="W179">
        <f>VLOOKUP(G179,key!$S$3:$U$6,3,FALSE)</f>
        <v>1</v>
      </c>
      <c r="Z179" s="113"/>
      <c r="AA179" s="113" t="s">
        <v>4151</v>
      </c>
      <c r="AB179" s="113" t="s">
        <v>1649</v>
      </c>
      <c r="AC179" s="113">
        <v>1996</v>
      </c>
      <c r="AD179" s="113" t="s">
        <v>111</v>
      </c>
      <c r="AE179" s="113" t="s">
        <v>1658</v>
      </c>
      <c r="AF179" s="113">
        <v>548</v>
      </c>
      <c r="AG179" s="113">
        <v>9.1999999999999998E-2</v>
      </c>
      <c r="AH179" s="113">
        <v>-13.8</v>
      </c>
      <c r="AI179" s="113">
        <v>500</v>
      </c>
      <c r="AJ179" s="113">
        <v>0.04</v>
      </c>
    </row>
    <row r="180" spans="1:36" x14ac:dyDescent="0.25">
      <c r="A180" t="str">
        <f t="shared" si="18"/>
        <v>CFLSFm1996CZ12rDXHP</v>
      </c>
      <c r="B180" t="s">
        <v>118</v>
      </c>
      <c r="C180" t="s">
        <v>45</v>
      </c>
      <c r="D180" t="s">
        <v>1649</v>
      </c>
      <c r="E180">
        <v>1996</v>
      </c>
      <c r="F180" t="s">
        <v>111</v>
      </c>
      <c r="G180" t="s">
        <v>1659</v>
      </c>
      <c r="H180">
        <f t="shared" si="14"/>
        <v>0.88200000000000001</v>
      </c>
      <c r="I180" s="113">
        <f t="shared" si="17"/>
        <v>2</v>
      </c>
      <c r="J180">
        <f t="shared" si="15"/>
        <v>0</v>
      </c>
      <c r="M180" s="113">
        <v>441</v>
      </c>
      <c r="N180" s="113">
        <v>9.4E-2</v>
      </c>
      <c r="O180" s="113">
        <v>0</v>
      </c>
      <c r="P180" s="113">
        <v>500</v>
      </c>
      <c r="Q180" s="113">
        <v>0.04</v>
      </c>
      <c r="S180" t="b">
        <v>0</v>
      </c>
      <c r="T180" t="b">
        <f>VLOOKUP(G180,key!$S$3:$T$12,2,FALSE)</f>
        <v>1</v>
      </c>
      <c r="U180">
        <f t="shared" si="16"/>
        <v>1</v>
      </c>
      <c r="V180" s="31">
        <f t="shared" si="19"/>
        <v>0</v>
      </c>
      <c r="W180">
        <f>VLOOKUP(G180,key!$S$3:$U$6,3,FALSE)</f>
        <v>0.5</v>
      </c>
      <c r="Z180" s="113"/>
      <c r="AA180" s="113" t="s">
        <v>4151</v>
      </c>
      <c r="AB180" s="113" t="s">
        <v>1649</v>
      </c>
      <c r="AC180" s="113">
        <v>1996</v>
      </c>
      <c r="AD180" s="113" t="s">
        <v>111</v>
      </c>
      <c r="AE180" s="113" t="s">
        <v>1659</v>
      </c>
      <c r="AF180" s="113">
        <v>441</v>
      </c>
      <c r="AG180" s="113">
        <v>9.4E-2</v>
      </c>
      <c r="AH180" s="113">
        <v>0</v>
      </c>
      <c r="AI180" s="113">
        <v>500</v>
      </c>
      <c r="AJ180" s="113">
        <v>0.04</v>
      </c>
    </row>
    <row r="181" spans="1:36" x14ac:dyDescent="0.25">
      <c r="A181" t="str">
        <f t="shared" si="18"/>
        <v>CFLSFm1996CZ12rNCEH</v>
      </c>
      <c r="B181" t="s">
        <v>118</v>
      </c>
      <c r="C181" t="s">
        <v>45</v>
      </c>
      <c r="D181" t="s">
        <v>1649</v>
      </c>
      <c r="E181">
        <v>1996</v>
      </c>
      <c r="F181" t="s">
        <v>111</v>
      </c>
      <c r="G181" t="s">
        <v>1656</v>
      </c>
      <c r="H181">
        <f t="shared" si="14"/>
        <v>0.60599999999999998</v>
      </c>
      <c r="I181" s="113">
        <f t="shared" si="17"/>
        <v>1.0249999999999999</v>
      </c>
      <c r="J181">
        <f t="shared" si="15"/>
        <v>0</v>
      </c>
      <c r="M181" s="113">
        <v>303</v>
      </c>
      <c r="N181" s="113">
        <v>4.1000000000000002E-2</v>
      </c>
      <c r="O181" s="113">
        <v>0</v>
      </c>
      <c r="P181" s="113">
        <v>500</v>
      </c>
      <c r="Q181" s="113">
        <v>0.04</v>
      </c>
      <c r="S181" t="b">
        <v>0</v>
      </c>
      <c r="T181" t="b">
        <f>VLOOKUP(G181,key!$S$3:$T$12,2,FALSE)</f>
        <v>1</v>
      </c>
      <c r="U181">
        <f t="shared" si="16"/>
        <v>1</v>
      </c>
      <c r="V181" s="31">
        <f t="shared" si="19"/>
        <v>0</v>
      </c>
      <c r="W181">
        <f>VLOOKUP(G181,key!$S$3:$U$6,3,FALSE)</f>
        <v>0.25</v>
      </c>
      <c r="Z181" s="113"/>
      <c r="AA181" s="113" t="s">
        <v>4151</v>
      </c>
      <c r="AB181" s="113" t="s">
        <v>1649</v>
      </c>
      <c r="AC181" s="113">
        <v>1996</v>
      </c>
      <c r="AD181" s="113" t="s">
        <v>111</v>
      </c>
      <c r="AE181" s="113" t="s">
        <v>1656</v>
      </c>
      <c r="AF181" s="113">
        <v>303</v>
      </c>
      <c r="AG181" s="113">
        <v>4.1000000000000002E-2</v>
      </c>
      <c r="AH181" s="113">
        <v>0</v>
      </c>
      <c r="AI181" s="113">
        <v>500</v>
      </c>
      <c r="AJ181" s="113">
        <v>0.04</v>
      </c>
    </row>
    <row r="182" spans="1:36" x14ac:dyDescent="0.25">
      <c r="A182" t="str">
        <f t="shared" si="18"/>
        <v>CFLSFm1996CZ12rNCGF</v>
      </c>
      <c r="B182" t="s">
        <v>118</v>
      </c>
      <c r="C182" t="s">
        <v>45</v>
      </c>
      <c r="D182" t="s">
        <v>1649</v>
      </c>
      <c r="E182">
        <v>1996</v>
      </c>
      <c r="F182" t="s">
        <v>111</v>
      </c>
      <c r="G182" t="s">
        <v>1657</v>
      </c>
      <c r="H182">
        <f t="shared" si="14"/>
        <v>0.98799999999999999</v>
      </c>
      <c r="I182" s="113">
        <f t="shared" si="17"/>
        <v>1.0249999999999999</v>
      </c>
      <c r="J182">
        <f t="shared" si="15"/>
        <v>-2.8000000000000001E-2</v>
      </c>
      <c r="M182" s="113">
        <v>494</v>
      </c>
      <c r="N182" s="113">
        <v>4.1000000000000002E-2</v>
      </c>
      <c r="O182" s="113">
        <v>-14</v>
      </c>
      <c r="P182" s="113">
        <v>500</v>
      </c>
      <c r="Q182" s="113">
        <v>0.04</v>
      </c>
      <c r="S182" t="b">
        <v>0</v>
      </c>
      <c r="T182" t="b">
        <f>VLOOKUP(G182,key!$S$3:$T$12,2,FALSE)</f>
        <v>0</v>
      </c>
      <c r="U182">
        <f t="shared" si="16"/>
        <v>1</v>
      </c>
      <c r="V182" s="31">
        <f t="shared" si="19"/>
        <v>-2.8000000000000001E-2</v>
      </c>
      <c r="W182">
        <f>VLOOKUP(G182,key!$S$3:$U$6,3,FALSE)</f>
        <v>0.9</v>
      </c>
      <c r="Z182" s="113"/>
      <c r="AA182" s="113" t="s">
        <v>4151</v>
      </c>
      <c r="AB182" s="113" t="s">
        <v>1649</v>
      </c>
      <c r="AC182" s="113">
        <v>1996</v>
      </c>
      <c r="AD182" s="113" t="s">
        <v>111</v>
      </c>
      <c r="AE182" s="113" t="s">
        <v>1657</v>
      </c>
      <c r="AF182" s="113">
        <v>494</v>
      </c>
      <c r="AG182" s="113">
        <v>4.1000000000000002E-2</v>
      </c>
      <c r="AH182" s="113">
        <v>-14</v>
      </c>
      <c r="AI182" s="113">
        <v>500</v>
      </c>
      <c r="AJ182" s="113">
        <v>0.04</v>
      </c>
    </row>
    <row r="183" spans="1:36" x14ac:dyDescent="0.25">
      <c r="A183" t="str">
        <f t="shared" si="18"/>
        <v>CFLSFm1996CZ13rDXGF</v>
      </c>
      <c r="B183" t="s">
        <v>118</v>
      </c>
      <c r="C183" t="s">
        <v>45</v>
      </c>
      <c r="D183" t="s">
        <v>1649</v>
      </c>
      <c r="E183">
        <v>1996</v>
      </c>
      <c r="F183" t="s">
        <v>112</v>
      </c>
      <c r="G183" t="s">
        <v>1658</v>
      </c>
      <c r="H183">
        <f t="shared" si="14"/>
        <v>1.1499999999999999</v>
      </c>
      <c r="I183" s="113">
        <f t="shared" si="17"/>
        <v>1.9</v>
      </c>
      <c r="J183">
        <f t="shared" si="15"/>
        <v>-2.7199999999999998E-2</v>
      </c>
      <c r="M183" s="113">
        <v>575</v>
      </c>
      <c r="N183" s="113">
        <v>7.5999999999999998E-2</v>
      </c>
      <c r="O183" s="113">
        <v>-13.6</v>
      </c>
      <c r="P183" s="113">
        <v>500</v>
      </c>
      <c r="Q183" s="113">
        <v>0.04</v>
      </c>
      <c r="S183" t="b">
        <v>0</v>
      </c>
      <c r="T183" t="b">
        <f>VLOOKUP(G183,key!$S$3:$T$12,2,FALSE)</f>
        <v>0</v>
      </c>
      <c r="U183">
        <f t="shared" si="16"/>
        <v>1</v>
      </c>
      <c r="V183" s="31">
        <f t="shared" si="19"/>
        <v>-2.7199999999999998E-2</v>
      </c>
      <c r="W183">
        <f>VLOOKUP(G183,key!$S$3:$U$6,3,FALSE)</f>
        <v>1</v>
      </c>
      <c r="Z183" s="113"/>
      <c r="AA183" s="113" t="s">
        <v>4151</v>
      </c>
      <c r="AB183" s="113" t="s">
        <v>1649</v>
      </c>
      <c r="AC183" s="113">
        <v>1996</v>
      </c>
      <c r="AD183" s="113" t="s">
        <v>112</v>
      </c>
      <c r="AE183" s="113" t="s">
        <v>1658</v>
      </c>
      <c r="AF183" s="113">
        <v>575</v>
      </c>
      <c r="AG183" s="113">
        <v>7.5999999999999998E-2</v>
      </c>
      <c r="AH183" s="113">
        <v>-13.6</v>
      </c>
      <c r="AI183" s="113">
        <v>500</v>
      </c>
      <c r="AJ183" s="113">
        <v>0.04</v>
      </c>
    </row>
    <row r="184" spans="1:36" x14ac:dyDescent="0.25">
      <c r="A184" t="str">
        <f t="shared" si="18"/>
        <v>CFLSFm1996CZ13rDXHP</v>
      </c>
      <c r="B184" t="s">
        <v>118</v>
      </c>
      <c r="C184" t="s">
        <v>45</v>
      </c>
      <c r="D184" t="s">
        <v>1649</v>
      </c>
      <c r="E184">
        <v>1996</v>
      </c>
      <c r="F184" t="s">
        <v>112</v>
      </c>
      <c r="G184" t="s">
        <v>1659</v>
      </c>
      <c r="H184">
        <f t="shared" si="14"/>
        <v>0.94599999999999995</v>
      </c>
      <c r="I184" s="113">
        <f t="shared" si="17"/>
        <v>1.9750000000000001</v>
      </c>
      <c r="J184">
        <f t="shared" si="15"/>
        <v>0</v>
      </c>
      <c r="M184" s="113">
        <v>473</v>
      </c>
      <c r="N184" s="113">
        <v>7.9000000000000001E-2</v>
      </c>
      <c r="O184" s="113">
        <v>0</v>
      </c>
      <c r="P184" s="113">
        <v>500</v>
      </c>
      <c r="Q184" s="113">
        <v>0.04</v>
      </c>
      <c r="S184" t="b">
        <v>0</v>
      </c>
      <c r="T184" t="b">
        <f>VLOOKUP(G184,key!$S$3:$T$12,2,FALSE)</f>
        <v>1</v>
      </c>
      <c r="U184">
        <f t="shared" si="16"/>
        <v>1</v>
      </c>
      <c r="V184" s="31">
        <f t="shared" si="19"/>
        <v>0</v>
      </c>
      <c r="W184">
        <f>VLOOKUP(G184,key!$S$3:$U$6,3,FALSE)</f>
        <v>0.5</v>
      </c>
      <c r="Z184" s="113"/>
      <c r="AA184" s="113" t="s">
        <v>4151</v>
      </c>
      <c r="AB184" s="113" t="s">
        <v>1649</v>
      </c>
      <c r="AC184" s="113">
        <v>1996</v>
      </c>
      <c r="AD184" s="113" t="s">
        <v>112</v>
      </c>
      <c r="AE184" s="113" t="s">
        <v>1659</v>
      </c>
      <c r="AF184" s="113">
        <v>473</v>
      </c>
      <c r="AG184" s="113">
        <v>7.9000000000000001E-2</v>
      </c>
      <c r="AH184" s="113">
        <v>0</v>
      </c>
      <c r="AI184" s="113">
        <v>500</v>
      </c>
      <c r="AJ184" s="113">
        <v>0.04</v>
      </c>
    </row>
    <row r="185" spans="1:36" x14ac:dyDescent="0.25">
      <c r="A185" t="str">
        <f t="shared" si="18"/>
        <v>CFLSFm1996CZ13rNCEH</v>
      </c>
      <c r="B185" t="s">
        <v>118</v>
      </c>
      <c r="C185" t="s">
        <v>45</v>
      </c>
      <c r="D185" t="s">
        <v>1649</v>
      </c>
      <c r="E185">
        <v>1996</v>
      </c>
      <c r="F185" t="s">
        <v>112</v>
      </c>
      <c r="G185" t="s">
        <v>1656</v>
      </c>
      <c r="H185">
        <f t="shared" si="14"/>
        <v>0.60799999999999998</v>
      </c>
      <c r="I185" s="113">
        <f t="shared" si="17"/>
        <v>1</v>
      </c>
      <c r="J185">
        <f t="shared" si="15"/>
        <v>0</v>
      </c>
      <c r="M185" s="113">
        <v>304</v>
      </c>
      <c r="N185" s="113">
        <v>0.04</v>
      </c>
      <c r="O185" s="113">
        <v>0</v>
      </c>
      <c r="P185" s="113">
        <v>500</v>
      </c>
      <c r="Q185" s="113">
        <v>0.04</v>
      </c>
      <c r="S185" t="b">
        <v>0</v>
      </c>
      <c r="T185" t="b">
        <f>VLOOKUP(G185,key!$S$3:$T$12,2,FALSE)</f>
        <v>1</v>
      </c>
      <c r="U185">
        <f t="shared" si="16"/>
        <v>1</v>
      </c>
      <c r="V185" s="31">
        <f t="shared" si="19"/>
        <v>0</v>
      </c>
      <c r="W185">
        <f>VLOOKUP(G185,key!$S$3:$U$6,3,FALSE)</f>
        <v>0.25</v>
      </c>
      <c r="Z185" s="113"/>
      <c r="AA185" s="113" t="s">
        <v>4151</v>
      </c>
      <c r="AB185" s="113" t="s">
        <v>1649</v>
      </c>
      <c r="AC185" s="113">
        <v>1996</v>
      </c>
      <c r="AD185" s="113" t="s">
        <v>112</v>
      </c>
      <c r="AE185" s="113" t="s">
        <v>1656</v>
      </c>
      <c r="AF185" s="113">
        <v>304</v>
      </c>
      <c r="AG185" s="113">
        <v>0.04</v>
      </c>
      <c r="AH185" s="113">
        <v>0</v>
      </c>
      <c r="AI185" s="113">
        <v>500</v>
      </c>
      <c r="AJ185" s="113">
        <v>0.04</v>
      </c>
    </row>
    <row r="186" spans="1:36" x14ac:dyDescent="0.25">
      <c r="A186" t="str">
        <f t="shared" si="18"/>
        <v>CFLSFm1996CZ13rNCGF</v>
      </c>
      <c r="B186" t="s">
        <v>118</v>
      </c>
      <c r="C186" t="s">
        <v>45</v>
      </c>
      <c r="D186" t="s">
        <v>1649</v>
      </c>
      <c r="E186">
        <v>1996</v>
      </c>
      <c r="F186" t="s">
        <v>112</v>
      </c>
      <c r="G186" t="s">
        <v>1657</v>
      </c>
      <c r="H186">
        <f t="shared" si="14"/>
        <v>0.98799999999999999</v>
      </c>
      <c r="I186" s="113">
        <f t="shared" si="17"/>
        <v>1.0249999999999999</v>
      </c>
      <c r="J186">
        <f t="shared" si="15"/>
        <v>-2.7600000000000003E-2</v>
      </c>
      <c r="M186" s="113">
        <v>494</v>
      </c>
      <c r="N186" s="113">
        <v>4.1000000000000002E-2</v>
      </c>
      <c r="O186" s="113">
        <v>-13.8</v>
      </c>
      <c r="P186" s="113">
        <v>500</v>
      </c>
      <c r="Q186" s="113">
        <v>0.04</v>
      </c>
      <c r="S186" t="b">
        <v>0</v>
      </c>
      <c r="T186" t="b">
        <f>VLOOKUP(G186,key!$S$3:$T$12,2,FALSE)</f>
        <v>0</v>
      </c>
      <c r="U186">
        <f t="shared" si="16"/>
        <v>1</v>
      </c>
      <c r="V186" s="31">
        <f t="shared" si="19"/>
        <v>-2.7600000000000003E-2</v>
      </c>
      <c r="W186">
        <f>VLOOKUP(G186,key!$S$3:$U$6,3,FALSE)</f>
        <v>0.9</v>
      </c>
      <c r="Z186" s="113"/>
      <c r="AA186" s="113" t="s">
        <v>4151</v>
      </c>
      <c r="AB186" s="113" t="s">
        <v>1649</v>
      </c>
      <c r="AC186" s="113">
        <v>1996</v>
      </c>
      <c r="AD186" s="113" t="s">
        <v>112</v>
      </c>
      <c r="AE186" s="113" t="s">
        <v>1657</v>
      </c>
      <c r="AF186" s="113">
        <v>494</v>
      </c>
      <c r="AG186" s="113">
        <v>4.1000000000000002E-2</v>
      </c>
      <c r="AH186" s="113">
        <v>-13.8</v>
      </c>
      <c r="AI186" s="113">
        <v>500</v>
      </c>
      <c r="AJ186" s="113">
        <v>0.04</v>
      </c>
    </row>
    <row r="187" spans="1:36" x14ac:dyDescent="0.25">
      <c r="A187" t="str">
        <f t="shared" si="18"/>
        <v>CFLSFm1996CZ14rDXGF</v>
      </c>
      <c r="B187" t="s">
        <v>118</v>
      </c>
      <c r="C187" t="s">
        <v>45</v>
      </c>
      <c r="D187" t="s">
        <v>1649</v>
      </c>
      <c r="E187">
        <v>1996</v>
      </c>
      <c r="F187" t="s">
        <v>113</v>
      </c>
      <c r="G187" t="s">
        <v>1658</v>
      </c>
      <c r="H187">
        <f t="shared" si="14"/>
        <v>1.1419999999999999</v>
      </c>
      <c r="I187" s="113">
        <f t="shared" si="17"/>
        <v>1.6190476190476191</v>
      </c>
      <c r="J187">
        <f t="shared" si="15"/>
        <v>-2.7600000000000003E-2</v>
      </c>
      <c r="M187" s="113">
        <v>571</v>
      </c>
      <c r="N187" s="113">
        <v>6.8000000000000005E-2</v>
      </c>
      <c r="O187" s="113">
        <v>-13.8</v>
      </c>
      <c r="P187" s="113">
        <v>500</v>
      </c>
      <c r="Q187" s="113">
        <v>4.2000000000000003E-2</v>
      </c>
      <c r="S187" t="b">
        <v>0</v>
      </c>
      <c r="T187" t="b">
        <f>VLOOKUP(G187,key!$S$3:$T$12,2,FALSE)</f>
        <v>0</v>
      </c>
      <c r="U187">
        <f t="shared" si="16"/>
        <v>1</v>
      </c>
      <c r="V187" s="31">
        <f t="shared" si="19"/>
        <v>-2.7600000000000003E-2</v>
      </c>
      <c r="W187">
        <f>VLOOKUP(G187,key!$S$3:$U$6,3,FALSE)</f>
        <v>1</v>
      </c>
      <c r="Z187" s="113"/>
      <c r="AA187" s="113" t="s">
        <v>4151</v>
      </c>
      <c r="AB187" s="113" t="s">
        <v>1649</v>
      </c>
      <c r="AC187" s="113">
        <v>1996</v>
      </c>
      <c r="AD187" s="113" t="s">
        <v>113</v>
      </c>
      <c r="AE187" s="113" t="s">
        <v>1658</v>
      </c>
      <c r="AF187" s="113">
        <v>571</v>
      </c>
      <c r="AG187" s="113">
        <v>6.8000000000000005E-2</v>
      </c>
      <c r="AH187" s="113">
        <v>-13.8</v>
      </c>
      <c r="AI187" s="113">
        <v>500</v>
      </c>
      <c r="AJ187" s="113">
        <v>4.2000000000000003E-2</v>
      </c>
    </row>
    <row r="188" spans="1:36" x14ac:dyDescent="0.25">
      <c r="A188" t="str">
        <f t="shared" si="18"/>
        <v>CFLSFm1996CZ14rDXHP</v>
      </c>
      <c r="B188" t="s">
        <v>118</v>
      </c>
      <c r="C188" t="s">
        <v>45</v>
      </c>
      <c r="D188" t="s">
        <v>1649</v>
      </c>
      <c r="E188">
        <v>1996</v>
      </c>
      <c r="F188" t="s">
        <v>113</v>
      </c>
      <c r="G188" t="s">
        <v>1659</v>
      </c>
      <c r="H188">
        <f t="shared" si="14"/>
        <v>0.91400000000000003</v>
      </c>
      <c r="I188" s="113">
        <f t="shared" si="17"/>
        <v>1.857142857142857</v>
      </c>
      <c r="J188">
        <f t="shared" si="15"/>
        <v>0</v>
      </c>
      <c r="M188" s="113">
        <v>457</v>
      </c>
      <c r="N188" s="113">
        <v>7.8E-2</v>
      </c>
      <c r="O188" s="113">
        <v>0</v>
      </c>
      <c r="P188" s="113">
        <v>500</v>
      </c>
      <c r="Q188" s="113">
        <v>4.2000000000000003E-2</v>
      </c>
      <c r="S188" t="b">
        <v>0</v>
      </c>
      <c r="T188" t="b">
        <f>VLOOKUP(G188,key!$S$3:$T$12,2,FALSE)</f>
        <v>1</v>
      </c>
      <c r="U188">
        <f t="shared" si="16"/>
        <v>1</v>
      </c>
      <c r="V188" s="31">
        <f t="shared" si="19"/>
        <v>0</v>
      </c>
      <c r="W188">
        <f>VLOOKUP(G188,key!$S$3:$U$6,3,FALSE)</f>
        <v>0.5</v>
      </c>
      <c r="Z188" s="113"/>
      <c r="AA188" s="113" t="s">
        <v>4151</v>
      </c>
      <c r="AB188" s="113" t="s">
        <v>1649</v>
      </c>
      <c r="AC188" s="113">
        <v>1996</v>
      </c>
      <c r="AD188" s="113" t="s">
        <v>113</v>
      </c>
      <c r="AE188" s="113" t="s">
        <v>1659</v>
      </c>
      <c r="AF188" s="113">
        <v>457</v>
      </c>
      <c r="AG188" s="113">
        <v>7.8E-2</v>
      </c>
      <c r="AH188" s="113">
        <v>0</v>
      </c>
      <c r="AI188" s="113">
        <v>500</v>
      </c>
      <c r="AJ188" s="113">
        <v>4.2000000000000003E-2</v>
      </c>
    </row>
    <row r="189" spans="1:36" x14ac:dyDescent="0.25">
      <c r="A189" t="str">
        <f t="shared" si="18"/>
        <v>CFLSFm1996CZ14rNCEH</v>
      </c>
      <c r="B189" t="s">
        <v>118</v>
      </c>
      <c r="C189" t="s">
        <v>45</v>
      </c>
      <c r="D189" t="s">
        <v>1649</v>
      </c>
      <c r="E189">
        <v>1996</v>
      </c>
      <c r="F189" t="s">
        <v>113</v>
      </c>
      <c r="G189" t="s">
        <v>1656</v>
      </c>
      <c r="H189">
        <f t="shared" si="14"/>
        <v>0.63</v>
      </c>
      <c r="I189" s="113">
        <f t="shared" si="17"/>
        <v>1</v>
      </c>
      <c r="J189">
        <f t="shared" si="15"/>
        <v>0</v>
      </c>
      <c r="M189" s="113">
        <v>315</v>
      </c>
      <c r="N189" s="113">
        <v>4.2000000000000003E-2</v>
      </c>
      <c r="O189" s="113">
        <v>0</v>
      </c>
      <c r="P189" s="113">
        <v>500</v>
      </c>
      <c r="Q189" s="113">
        <v>4.2000000000000003E-2</v>
      </c>
      <c r="S189" t="b">
        <v>0</v>
      </c>
      <c r="T189" t="b">
        <f>VLOOKUP(G189,key!$S$3:$T$12,2,FALSE)</f>
        <v>1</v>
      </c>
      <c r="U189">
        <f t="shared" si="16"/>
        <v>1</v>
      </c>
      <c r="V189" s="31">
        <f t="shared" si="19"/>
        <v>0</v>
      </c>
      <c r="W189">
        <f>VLOOKUP(G189,key!$S$3:$U$6,3,FALSE)</f>
        <v>0.25</v>
      </c>
      <c r="Z189" s="113"/>
      <c r="AA189" s="113" t="s">
        <v>4151</v>
      </c>
      <c r="AB189" s="113" t="s">
        <v>1649</v>
      </c>
      <c r="AC189" s="113">
        <v>1996</v>
      </c>
      <c r="AD189" s="113" t="s">
        <v>113</v>
      </c>
      <c r="AE189" s="113" t="s">
        <v>1656</v>
      </c>
      <c r="AF189" s="113">
        <v>315</v>
      </c>
      <c r="AG189" s="113">
        <v>4.2000000000000003E-2</v>
      </c>
      <c r="AH189" s="113">
        <v>0</v>
      </c>
      <c r="AI189" s="113">
        <v>500</v>
      </c>
      <c r="AJ189" s="113">
        <v>4.2000000000000003E-2</v>
      </c>
    </row>
    <row r="190" spans="1:36" x14ac:dyDescent="0.25">
      <c r="A190" t="str">
        <f t="shared" si="18"/>
        <v>CFLSFm1996CZ14rNCGF</v>
      </c>
      <c r="B190" t="s">
        <v>118</v>
      </c>
      <c r="C190" t="s">
        <v>45</v>
      </c>
      <c r="D190" t="s">
        <v>1649</v>
      </c>
      <c r="E190">
        <v>1996</v>
      </c>
      <c r="F190" t="s">
        <v>113</v>
      </c>
      <c r="G190" t="s">
        <v>1657</v>
      </c>
      <c r="H190">
        <f t="shared" si="14"/>
        <v>0.98799999999999999</v>
      </c>
      <c r="I190" s="113">
        <f t="shared" si="17"/>
        <v>1</v>
      </c>
      <c r="J190">
        <f t="shared" si="15"/>
        <v>-2.8000000000000001E-2</v>
      </c>
      <c r="M190" s="113">
        <v>494</v>
      </c>
      <c r="N190" s="113">
        <v>4.2000000000000003E-2</v>
      </c>
      <c r="O190" s="113">
        <v>-14</v>
      </c>
      <c r="P190" s="113">
        <v>500</v>
      </c>
      <c r="Q190" s="113">
        <v>4.2000000000000003E-2</v>
      </c>
      <c r="S190" t="b">
        <v>0</v>
      </c>
      <c r="T190" t="b">
        <f>VLOOKUP(G190,key!$S$3:$T$12,2,FALSE)</f>
        <v>0</v>
      </c>
      <c r="U190">
        <f t="shared" si="16"/>
        <v>1</v>
      </c>
      <c r="V190" s="31">
        <f t="shared" si="19"/>
        <v>-2.8000000000000001E-2</v>
      </c>
      <c r="W190">
        <f>VLOOKUP(G190,key!$S$3:$U$6,3,FALSE)</f>
        <v>0.9</v>
      </c>
      <c r="Z190" s="113"/>
      <c r="AA190" s="113" t="s">
        <v>4151</v>
      </c>
      <c r="AB190" s="113" t="s">
        <v>1649</v>
      </c>
      <c r="AC190" s="113">
        <v>1996</v>
      </c>
      <c r="AD190" s="113" t="s">
        <v>113</v>
      </c>
      <c r="AE190" s="113" t="s">
        <v>1657</v>
      </c>
      <c r="AF190" s="113">
        <v>494</v>
      </c>
      <c r="AG190" s="113">
        <v>4.2000000000000003E-2</v>
      </c>
      <c r="AH190" s="113">
        <v>-14</v>
      </c>
      <c r="AI190" s="113">
        <v>500</v>
      </c>
      <c r="AJ190" s="113">
        <v>4.2000000000000003E-2</v>
      </c>
    </row>
    <row r="191" spans="1:36" x14ac:dyDescent="0.25">
      <c r="A191" t="str">
        <f t="shared" si="18"/>
        <v>CFLSFm1996CZ15rDXGF</v>
      </c>
      <c r="B191" t="s">
        <v>118</v>
      </c>
      <c r="C191" t="s">
        <v>45</v>
      </c>
      <c r="D191" t="s">
        <v>1649</v>
      </c>
      <c r="E191">
        <v>1996</v>
      </c>
      <c r="F191" t="s">
        <v>114</v>
      </c>
      <c r="G191" t="s">
        <v>1658</v>
      </c>
      <c r="H191">
        <f t="shared" si="14"/>
        <v>1.234</v>
      </c>
      <c r="I191" s="113">
        <f t="shared" si="17"/>
        <v>1.6904761904761902</v>
      </c>
      <c r="J191">
        <f t="shared" si="15"/>
        <v>-1.286E-2</v>
      </c>
      <c r="M191" s="113">
        <v>617</v>
      </c>
      <c r="N191" s="113">
        <v>7.0999999999999994E-2</v>
      </c>
      <c r="O191" s="113">
        <v>-6.43</v>
      </c>
      <c r="P191" s="113">
        <v>500</v>
      </c>
      <c r="Q191" s="113">
        <v>4.2000000000000003E-2</v>
      </c>
      <c r="S191" t="b">
        <v>0</v>
      </c>
      <c r="T191" t="b">
        <f>VLOOKUP(G191,key!$S$3:$T$12,2,FALSE)</f>
        <v>0</v>
      </c>
      <c r="U191">
        <f t="shared" si="16"/>
        <v>1</v>
      </c>
      <c r="V191" s="31">
        <f t="shared" si="19"/>
        <v>-1.286E-2</v>
      </c>
      <c r="W191">
        <f>VLOOKUP(G191,key!$S$3:$U$6,3,FALSE)</f>
        <v>1</v>
      </c>
      <c r="Z191" s="113"/>
      <c r="AA191" s="113" t="s">
        <v>4151</v>
      </c>
      <c r="AB191" s="113" t="s">
        <v>1649</v>
      </c>
      <c r="AC191" s="113">
        <v>1996</v>
      </c>
      <c r="AD191" s="113" t="s">
        <v>114</v>
      </c>
      <c r="AE191" s="113" t="s">
        <v>1658</v>
      </c>
      <c r="AF191" s="113">
        <v>617</v>
      </c>
      <c r="AG191" s="113">
        <v>7.0999999999999994E-2</v>
      </c>
      <c r="AH191" s="113">
        <v>-6.43</v>
      </c>
      <c r="AI191" s="113">
        <v>500</v>
      </c>
      <c r="AJ191" s="113">
        <v>4.2000000000000003E-2</v>
      </c>
    </row>
    <row r="192" spans="1:36" x14ac:dyDescent="0.25">
      <c r="A192" t="str">
        <f t="shared" si="18"/>
        <v>CFLSFm1996CZ15rDXHP</v>
      </c>
      <c r="B192" t="s">
        <v>118</v>
      </c>
      <c r="C192" t="s">
        <v>45</v>
      </c>
      <c r="D192" t="s">
        <v>1649</v>
      </c>
      <c r="E192">
        <v>1996</v>
      </c>
      <c r="F192" t="s">
        <v>114</v>
      </c>
      <c r="G192" t="s">
        <v>1659</v>
      </c>
      <c r="H192">
        <f t="shared" si="14"/>
        <v>1.1579999999999999</v>
      </c>
      <c r="I192" s="113">
        <f t="shared" si="17"/>
        <v>1.8095238095238093</v>
      </c>
      <c r="J192">
        <f t="shared" si="15"/>
        <v>0</v>
      </c>
      <c r="M192" s="113">
        <v>579</v>
      </c>
      <c r="N192" s="113">
        <v>7.5999999999999998E-2</v>
      </c>
      <c r="O192" s="113">
        <v>0</v>
      </c>
      <c r="P192" s="113">
        <v>500</v>
      </c>
      <c r="Q192" s="113">
        <v>4.2000000000000003E-2</v>
      </c>
      <c r="S192" t="b">
        <v>0</v>
      </c>
      <c r="T192" t="b">
        <f>VLOOKUP(G192,key!$S$3:$T$12,2,FALSE)</f>
        <v>1</v>
      </c>
      <c r="U192">
        <f t="shared" si="16"/>
        <v>1</v>
      </c>
      <c r="V192" s="31">
        <f t="shared" si="19"/>
        <v>0</v>
      </c>
      <c r="W192">
        <f>VLOOKUP(G192,key!$S$3:$U$6,3,FALSE)</f>
        <v>0.5</v>
      </c>
      <c r="Z192" s="113"/>
      <c r="AA192" s="113" t="s">
        <v>4151</v>
      </c>
      <c r="AB192" s="113" t="s">
        <v>1649</v>
      </c>
      <c r="AC192" s="113">
        <v>1996</v>
      </c>
      <c r="AD192" s="113" t="s">
        <v>114</v>
      </c>
      <c r="AE192" s="113" t="s">
        <v>1659</v>
      </c>
      <c r="AF192" s="113">
        <v>579</v>
      </c>
      <c r="AG192" s="113">
        <v>7.5999999999999998E-2</v>
      </c>
      <c r="AH192" s="113">
        <v>0</v>
      </c>
      <c r="AI192" s="113">
        <v>500</v>
      </c>
      <c r="AJ192" s="113">
        <v>4.2000000000000003E-2</v>
      </c>
    </row>
    <row r="193" spans="1:36" x14ac:dyDescent="0.25">
      <c r="A193" t="str">
        <f t="shared" si="18"/>
        <v>CFLSFm1996CZ15rNCEH</v>
      </c>
      <c r="B193" t="s">
        <v>118</v>
      </c>
      <c r="C193" t="s">
        <v>45</v>
      </c>
      <c r="D193" t="s">
        <v>1649</v>
      </c>
      <c r="E193">
        <v>1996</v>
      </c>
      <c r="F193" t="s">
        <v>114</v>
      </c>
      <c r="G193" t="s">
        <v>1656</v>
      </c>
      <c r="H193">
        <f t="shared" si="14"/>
        <v>0.81599999999999995</v>
      </c>
      <c r="I193" s="113">
        <f t="shared" si="17"/>
        <v>1</v>
      </c>
      <c r="J193">
        <f t="shared" si="15"/>
        <v>0</v>
      </c>
      <c r="M193" s="113">
        <v>408</v>
      </c>
      <c r="N193" s="113">
        <v>4.2000000000000003E-2</v>
      </c>
      <c r="O193" s="113">
        <v>0</v>
      </c>
      <c r="P193" s="113">
        <v>500</v>
      </c>
      <c r="Q193" s="113">
        <v>4.2000000000000003E-2</v>
      </c>
      <c r="S193" t="b">
        <v>0</v>
      </c>
      <c r="T193" t="b">
        <f>VLOOKUP(G193,key!$S$3:$T$12,2,FALSE)</f>
        <v>1</v>
      </c>
      <c r="U193">
        <f t="shared" si="16"/>
        <v>1</v>
      </c>
      <c r="V193" s="31">
        <f t="shared" si="19"/>
        <v>0</v>
      </c>
      <c r="W193">
        <f>VLOOKUP(G193,key!$S$3:$U$6,3,FALSE)</f>
        <v>0.25</v>
      </c>
      <c r="Z193" s="113"/>
      <c r="AA193" s="113" t="s">
        <v>4151</v>
      </c>
      <c r="AB193" s="113" t="s">
        <v>1649</v>
      </c>
      <c r="AC193" s="113">
        <v>1996</v>
      </c>
      <c r="AD193" s="113" t="s">
        <v>114</v>
      </c>
      <c r="AE193" s="113" t="s">
        <v>1656</v>
      </c>
      <c r="AF193" s="113">
        <v>408</v>
      </c>
      <c r="AG193" s="113">
        <v>4.2000000000000003E-2</v>
      </c>
      <c r="AH193" s="113">
        <v>0</v>
      </c>
      <c r="AI193" s="113">
        <v>500</v>
      </c>
      <c r="AJ193" s="113">
        <v>4.2000000000000003E-2</v>
      </c>
    </row>
    <row r="194" spans="1:36" x14ac:dyDescent="0.25">
      <c r="A194" t="str">
        <f t="shared" si="18"/>
        <v>CFLSFm1996CZ15rNCGF</v>
      </c>
      <c r="B194" t="s">
        <v>118</v>
      </c>
      <c r="C194" t="s">
        <v>45</v>
      </c>
      <c r="D194" t="s">
        <v>1649</v>
      </c>
      <c r="E194">
        <v>1996</v>
      </c>
      <c r="F194" t="s">
        <v>114</v>
      </c>
      <c r="G194" t="s">
        <v>1657</v>
      </c>
      <c r="H194">
        <f t="shared" si="14"/>
        <v>0.998</v>
      </c>
      <c r="I194" s="113">
        <f t="shared" si="17"/>
        <v>1.0238095238095237</v>
      </c>
      <c r="J194">
        <f t="shared" si="15"/>
        <v>-1.3179999999999999E-2</v>
      </c>
      <c r="M194" s="113">
        <v>499</v>
      </c>
      <c r="N194" s="113">
        <v>4.2999999999999997E-2</v>
      </c>
      <c r="O194" s="113">
        <v>-6.59</v>
      </c>
      <c r="P194" s="113">
        <v>500</v>
      </c>
      <c r="Q194" s="113">
        <v>4.2000000000000003E-2</v>
      </c>
      <c r="S194" t="b">
        <v>0</v>
      </c>
      <c r="T194" t="b">
        <f>VLOOKUP(G194,key!$S$3:$T$12,2,FALSE)</f>
        <v>0</v>
      </c>
      <c r="U194">
        <f t="shared" si="16"/>
        <v>1</v>
      </c>
      <c r="V194" s="31">
        <f t="shared" si="19"/>
        <v>-1.3179999999999999E-2</v>
      </c>
      <c r="W194">
        <f>VLOOKUP(G194,key!$S$3:$U$6,3,FALSE)</f>
        <v>0.9</v>
      </c>
      <c r="Z194" s="113"/>
      <c r="AA194" s="113" t="s">
        <v>4151</v>
      </c>
      <c r="AB194" s="113" t="s">
        <v>1649</v>
      </c>
      <c r="AC194" s="113">
        <v>1996</v>
      </c>
      <c r="AD194" s="113" t="s">
        <v>114</v>
      </c>
      <c r="AE194" s="113" t="s">
        <v>1657</v>
      </c>
      <c r="AF194" s="113">
        <v>499</v>
      </c>
      <c r="AG194" s="113">
        <v>4.2999999999999997E-2</v>
      </c>
      <c r="AH194" s="113">
        <v>-6.59</v>
      </c>
      <c r="AI194" s="113">
        <v>500</v>
      </c>
      <c r="AJ194" s="113">
        <v>4.2000000000000003E-2</v>
      </c>
    </row>
    <row r="195" spans="1:36" x14ac:dyDescent="0.25">
      <c r="A195" t="str">
        <f t="shared" si="18"/>
        <v>CFLSFm1996CZ16rDXGF</v>
      </c>
      <c r="B195" t="s">
        <v>118</v>
      </c>
      <c r="C195" t="s">
        <v>45</v>
      </c>
      <c r="D195" t="s">
        <v>1649</v>
      </c>
      <c r="E195">
        <v>1996</v>
      </c>
      <c r="F195" t="s">
        <v>115</v>
      </c>
      <c r="G195" t="s">
        <v>1658</v>
      </c>
      <c r="H195">
        <f t="shared" si="14"/>
        <v>1.0840000000000001</v>
      </c>
      <c r="I195" s="113">
        <f t="shared" si="17"/>
        <v>1.925</v>
      </c>
      <c r="J195">
        <f t="shared" si="15"/>
        <v>-2.4199999999999999E-2</v>
      </c>
      <c r="M195" s="113">
        <v>542</v>
      </c>
      <c r="N195" s="113">
        <v>7.6999999999999999E-2</v>
      </c>
      <c r="O195" s="113">
        <v>-12.1</v>
      </c>
      <c r="P195" s="113">
        <v>500</v>
      </c>
      <c r="Q195" s="113">
        <v>0.04</v>
      </c>
      <c r="S195" t="b">
        <v>0</v>
      </c>
      <c r="T195" t="b">
        <f>VLOOKUP(G195,key!$S$3:$T$12,2,FALSE)</f>
        <v>0</v>
      </c>
      <c r="U195">
        <f t="shared" si="16"/>
        <v>1</v>
      </c>
      <c r="V195" s="31">
        <f t="shared" si="19"/>
        <v>-2.4199999999999999E-2</v>
      </c>
      <c r="W195">
        <f>VLOOKUP(G195,key!$S$3:$U$6,3,FALSE)</f>
        <v>1</v>
      </c>
      <c r="Z195" s="113"/>
      <c r="AA195" s="113" t="s">
        <v>4151</v>
      </c>
      <c r="AB195" s="113" t="s">
        <v>1649</v>
      </c>
      <c r="AC195" s="113">
        <v>1996</v>
      </c>
      <c r="AD195" s="113" t="s">
        <v>115</v>
      </c>
      <c r="AE195" s="113" t="s">
        <v>1658</v>
      </c>
      <c r="AF195" s="113">
        <v>542</v>
      </c>
      <c r="AG195" s="113">
        <v>7.6999999999999999E-2</v>
      </c>
      <c r="AH195" s="113">
        <v>-12.1</v>
      </c>
      <c r="AI195" s="113">
        <v>500</v>
      </c>
      <c r="AJ195" s="113">
        <v>0.04</v>
      </c>
    </row>
    <row r="196" spans="1:36" x14ac:dyDescent="0.25">
      <c r="A196" t="str">
        <f t="shared" si="18"/>
        <v>CFLSFm1996CZ16rDXHP</v>
      </c>
      <c r="B196" t="s">
        <v>118</v>
      </c>
      <c r="C196" t="s">
        <v>45</v>
      </c>
      <c r="D196" t="s">
        <v>1649</v>
      </c>
      <c r="E196">
        <v>1996</v>
      </c>
      <c r="F196" t="s">
        <v>115</v>
      </c>
      <c r="G196" t="s">
        <v>1659</v>
      </c>
      <c r="H196">
        <f t="shared" si="14"/>
        <v>0.80200000000000005</v>
      </c>
      <c r="I196" s="113">
        <f t="shared" si="17"/>
        <v>1.7749999999999999</v>
      </c>
      <c r="J196">
        <f t="shared" si="15"/>
        <v>0</v>
      </c>
      <c r="M196" s="113">
        <v>401</v>
      </c>
      <c r="N196" s="113">
        <v>7.0999999999999994E-2</v>
      </c>
      <c r="O196" s="113">
        <v>0</v>
      </c>
      <c r="P196" s="113">
        <v>500</v>
      </c>
      <c r="Q196" s="113">
        <v>0.04</v>
      </c>
      <c r="S196" t="b">
        <v>0</v>
      </c>
      <c r="T196" t="b">
        <f>VLOOKUP(G196,key!$S$3:$T$12,2,FALSE)</f>
        <v>1</v>
      </c>
      <c r="U196">
        <f t="shared" si="16"/>
        <v>1</v>
      </c>
      <c r="V196" s="31">
        <f t="shared" si="19"/>
        <v>0</v>
      </c>
      <c r="W196">
        <f>VLOOKUP(G196,key!$S$3:$U$6,3,FALSE)</f>
        <v>0.5</v>
      </c>
      <c r="Z196" s="113"/>
      <c r="AA196" s="113" t="s">
        <v>4151</v>
      </c>
      <c r="AB196" s="113" t="s">
        <v>1649</v>
      </c>
      <c r="AC196" s="113">
        <v>1996</v>
      </c>
      <c r="AD196" s="113" t="s">
        <v>115</v>
      </c>
      <c r="AE196" s="113" t="s">
        <v>1659</v>
      </c>
      <c r="AF196" s="113">
        <v>401</v>
      </c>
      <c r="AG196" s="113">
        <v>7.0999999999999994E-2</v>
      </c>
      <c r="AH196" s="113">
        <v>0</v>
      </c>
      <c r="AI196" s="113">
        <v>500</v>
      </c>
      <c r="AJ196" s="113">
        <v>0.04</v>
      </c>
    </row>
    <row r="197" spans="1:36" x14ac:dyDescent="0.25">
      <c r="A197" t="str">
        <f t="shared" si="18"/>
        <v>CFLSFm1996CZ16rNCEH</v>
      </c>
      <c r="B197" t="s">
        <v>118</v>
      </c>
      <c r="C197" t="s">
        <v>45</v>
      </c>
      <c r="D197" t="s">
        <v>1649</v>
      </c>
      <c r="E197">
        <v>1996</v>
      </c>
      <c r="F197" t="s">
        <v>115</v>
      </c>
      <c r="G197" t="s">
        <v>1656</v>
      </c>
      <c r="H197">
        <f t="shared" si="14"/>
        <v>0.67400000000000004</v>
      </c>
      <c r="I197" s="113">
        <f t="shared" si="17"/>
        <v>1.0249999999999999</v>
      </c>
      <c r="J197">
        <f t="shared" si="15"/>
        <v>0</v>
      </c>
      <c r="M197" s="113">
        <v>337</v>
      </c>
      <c r="N197" s="113">
        <v>4.1000000000000002E-2</v>
      </c>
      <c r="O197" s="113">
        <v>0</v>
      </c>
      <c r="P197" s="113">
        <v>500</v>
      </c>
      <c r="Q197" s="113">
        <v>0.04</v>
      </c>
      <c r="S197" t="b">
        <v>0</v>
      </c>
      <c r="T197" t="b">
        <f>VLOOKUP(G197,key!$S$3:$T$12,2,FALSE)</f>
        <v>1</v>
      </c>
      <c r="U197">
        <f t="shared" si="16"/>
        <v>1</v>
      </c>
      <c r="V197" s="31">
        <f t="shared" si="19"/>
        <v>0</v>
      </c>
      <c r="W197">
        <f>VLOOKUP(G197,key!$S$3:$U$6,3,FALSE)</f>
        <v>0.25</v>
      </c>
      <c r="Z197" s="113"/>
      <c r="AA197" s="113" t="s">
        <v>4151</v>
      </c>
      <c r="AB197" s="113" t="s">
        <v>1649</v>
      </c>
      <c r="AC197" s="113">
        <v>1996</v>
      </c>
      <c r="AD197" s="113" t="s">
        <v>115</v>
      </c>
      <c r="AE197" s="113" t="s">
        <v>1656</v>
      </c>
      <c r="AF197" s="113">
        <v>337</v>
      </c>
      <c r="AG197" s="113">
        <v>4.1000000000000002E-2</v>
      </c>
      <c r="AH197" s="113">
        <v>0</v>
      </c>
      <c r="AI197" s="113">
        <v>500</v>
      </c>
      <c r="AJ197" s="113">
        <v>0.04</v>
      </c>
    </row>
    <row r="198" spans="1:36" x14ac:dyDescent="0.25">
      <c r="A198" t="str">
        <f t="shared" si="18"/>
        <v>CFLSFm1996CZ16rNCGF</v>
      </c>
      <c r="B198" t="s">
        <v>118</v>
      </c>
      <c r="C198" t="s">
        <v>45</v>
      </c>
      <c r="D198" t="s">
        <v>1649</v>
      </c>
      <c r="E198">
        <v>1996</v>
      </c>
      <c r="F198" t="s">
        <v>115</v>
      </c>
      <c r="G198" t="s">
        <v>1657</v>
      </c>
      <c r="H198">
        <f t="shared" si="14"/>
        <v>0.99199999999999999</v>
      </c>
      <c r="I198" s="113">
        <f t="shared" si="17"/>
        <v>1.0249999999999999</v>
      </c>
      <c r="J198">
        <f t="shared" si="15"/>
        <v>-2.4399999999999998E-2</v>
      </c>
      <c r="M198" s="113">
        <v>496</v>
      </c>
      <c r="N198" s="113">
        <v>4.1000000000000002E-2</v>
      </c>
      <c r="O198" s="113">
        <v>-12.2</v>
      </c>
      <c r="P198" s="113">
        <v>500</v>
      </c>
      <c r="Q198" s="113">
        <v>0.04</v>
      </c>
      <c r="S198" t="b">
        <v>0</v>
      </c>
      <c r="T198" t="b">
        <f>VLOOKUP(G198,key!$S$3:$T$12,2,FALSE)</f>
        <v>0</v>
      </c>
      <c r="U198">
        <f t="shared" si="16"/>
        <v>1</v>
      </c>
      <c r="V198" s="31">
        <f t="shared" si="19"/>
        <v>-2.4399999999999998E-2</v>
      </c>
      <c r="W198">
        <f>VLOOKUP(G198,key!$S$3:$U$6,3,FALSE)</f>
        <v>0.9</v>
      </c>
      <c r="Z198" s="113"/>
      <c r="AA198" s="113" t="s">
        <v>4151</v>
      </c>
      <c r="AB198" s="113" t="s">
        <v>1649</v>
      </c>
      <c r="AC198" s="113">
        <v>1996</v>
      </c>
      <c r="AD198" s="113" t="s">
        <v>115</v>
      </c>
      <c r="AE198" s="113" t="s">
        <v>1657</v>
      </c>
      <c r="AF198" s="113">
        <v>496</v>
      </c>
      <c r="AG198" s="113">
        <v>4.1000000000000002E-2</v>
      </c>
      <c r="AH198" s="113">
        <v>-12.2</v>
      </c>
      <c r="AI198" s="113">
        <v>500</v>
      </c>
      <c r="AJ198" s="113">
        <v>0.04</v>
      </c>
    </row>
    <row r="199" spans="1:36" x14ac:dyDescent="0.25">
      <c r="A199" t="str">
        <f t="shared" si="18"/>
        <v>CFLSFm2003CZ01rDXGF</v>
      </c>
      <c r="B199" t="s">
        <v>118</v>
      </c>
      <c r="C199" t="s">
        <v>45</v>
      </c>
      <c r="D199" t="s">
        <v>1649</v>
      </c>
      <c r="E199">
        <v>2003</v>
      </c>
      <c r="F199" t="s">
        <v>48</v>
      </c>
      <c r="G199" t="s">
        <v>1658</v>
      </c>
      <c r="H199">
        <f t="shared" si="14"/>
        <v>1</v>
      </c>
      <c r="I199" s="113">
        <f t="shared" si="17"/>
        <v>1.0227272727272727</v>
      </c>
      <c r="J199">
        <f t="shared" si="15"/>
        <v>-3.1800000000000002E-2</v>
      </c>
      <c r="M199" s="113">
        <v>492</v>
      </c>
      <c r="N199" s="113">
        <v>4.4999999999999998E-2</v>
      </c>
      <c r="O199" s="113">
        <v>-15.9</v>
      </c>
      <c r="P199" s="113">
        <v>500</v>
      </c>
      <c r="Q199" s="113">
        <v>4.3999999999999997E-2</v>
      </c>
      <c r="S199" t="b">
        <v>0</v>
      </c>
      <c r="T199" t="b">
        <f>VLOOKUP(G199,key!$S$3:$T$12,2,FALSE)</f>
        <v>0</v>
      </c>
      <c r="U199">
        <f t="shared" si="16"/>
        <v>1</v>
      </c>
      <c r="V199" s="31">
        <f t="shared" si="19"/>
        <v>-3.1800000000000002E-2</v>
      </c>
      <c r="W199">
        <f>VLOOKUP(G199,key!$S$3:$U$6,3,FALSE)</f>
        <v>1</v>
      </c>
      <c r="Z199" s="113"/>
      <c r="AA199" s="113" t="s">
        <v>4151</v>
      </c>
      <c r="AB199" s="113" t="s">
        <v>1649</v>
      </c>
      <c r="AC199" s="113">
        <v>2003</v>
      </c>
      <c r="AD199" s="113" t="s">
        <v>48</v>
      </c>
      <c r="AE199" s="113" t="s">
        <v>1658</v>
      </c>
      <c r="AF199" s="113">
        <v>492</v>
      </c>
      <c r="AG199" s="113">
        <v>4.4999999999999998E-2</v>
      </c>
      <c r="AH199" s="113">
        <v>-15.9</v>
      </c>
      <c r="AI199" s="113">
        <v>500</v>
      </c>
      <c r="AJ199" s="113">
        <v>4.3999999999999997E-2</v>
      </c>
    </row>
    <row r="200" spans="1:36" x14ac:dyDescent="0.25">
      <c r="A200" t="str">
        <f t="shared" si="18"/>
        <v>CFLSFm2003CZ01rDXHP</v>
      </c>
      <c r="B200" t="s">
        <v>118</v>
      </c>
      <c r="C200" t="s">
        <v>45</v>
      </c>
      <c r="D200" t="s">
        <v>1649</v>
      </c>
      <c r="E200">
        <v>2003</v>
      </c>
      <c r="F200" t="s">
        <v>48</v>
      </c>
      <c r="G200" t="s">
        <v>1659</v>
      </c>
      <c r="H200">
        <f t="shared" ref="H200:H263" si="20">MAX(MIN(M200/P200,2),W200)</f>
        <v>0.72199999999999998</v>
      </c>
      <c r="I200" s="113">
        <f t="shared" si="17"/>
        <v>1</v>
      </c>
      <c r="J200">
        <f t="shared" ref="J200:J263" si="21">IF(ABS(V200)&lt;0.0003413,0,V200)</f>
        <v>0</v>
      </c>
      <c r="M200" s="113">
        <v>361</v>
      </c>
      <c r="N200" s="113">
        <v>4.3999999999999997E-2</v>
      </c>
      <c r="O200" s="113">
        <v>0</v>
      </c>
      <c r="P200" s="113">
        <v>500</v>
      </c>
      <c r="Q200" s="113">
        <v>4.3999999999999997E-2</v>
      </c>
      <c r="S200" t="b">
        <v>0</v>
      </c>
      <c r="T200" t="b">
        <f>VLOOKUP(G200,key!$S$3:$T$12,2,FALSE)</f>
        <v>1</v>
      </c>
      <c r="U200">
        <f t="shared" ref="U200:U263" si="22">IF(T200,1,1)</f>
        <v>1</v>
      </c>
      <c r="V200" s="31">
        <f t="shared" si="19"/>
        <v>0</v>
      </c>
      <c r="W200">
        <f>VLOOKUP(G200,key!$S$3:$U$6,3,FALSE)</f>
        <v>0.5</v>
      </c>
      <c r="Z200" s="113"/>
      <c r="AA200" s="113" t="s">
        <v>4151</v>
      </c>
      <c r="AB200" s="113" t="s">
        <v>1649</v>
      </c>
      <c r="AC200" s="113">
        <v>2003</v>
      </c>
      <c r="AD200" s="113" t="s">
        <v>48</v>
      </c>
      <c r="AE200" s="113" t="s">
        <v>1659</v>
      </c>
      <c r="AF200" s="113">
        <v>361</v>
      </c>
      <c r="AG200" s="113">
        <v>4.3999999999999997E-2</v>
      </c>
      <c r="AH200" s="113">
        <v>0</v>
      </c>
      <c r="AI200" s="113">
        <v>500</v>
      </c>
      <c r="AJ200" s="113">
        <v>4.3999999999999997E-2</v>
      </c>
    </row>
    <row r="201" spans="1:36" x14ac:dyDescent="0.25">
      <c r="A201" t="str">
        <f t="shared" si="18"/>
        <v>CFLSFm2003CZ01rNCEH</v>
      </c>
      <c r="B201" t="s">
        <v>118</v>
      </c>
      <c r="C201" t="s">
        <v>45</v>
      </c>
      <c r="D201" t="s">
        <v>1649</v>
      </c>
      <c r="E201">
        <v>2003</v>
      </c>
      <c r="F201" t="s">
        <v>48</v>
      </c>
      <c r="G201" t="s">
        <v>1656</v>
      </c>
      <c r="H201">
        <f t="shared" si="20"/>
        <v>0.56799999999999995</v>
      </c>
      <c r="I201" s="113">
        <f t="shared" ref="I201:I264" si="23">IF(S201,1,MAX(U201,MIN(N201/Q201,2)))</f>
        <v>1</v>
      </c>
      <c r="J201">
        <f t="shared" si="21"/>
        <v>0</v>
      </c>
      <c r="M201" s="113">
        <v>284</v>
      </c>
      <c r="N201" s="113">
        <v>4.2999999999999997E-2</v>
      </c>
      <c r="O201" s="113">
        <v>0</v>
      </c>
      <c r="P201" s="113">
        <v>500</v>
      </c>
      <c r="Q201" s="113">
        <v>4.3999999999999997E-2</v>
      </c>
      <c r="S201" t="b">
        <v>0</v>
      </c>
      <c r="T201" t="b">
        <f>VLOOKUP(G201,key!$S$3:$T$12,2,FALSE)</f>
        <v>1</v>
      </c>
      <c r="U201">
        <f t="shared" si="22"/>
        <v>1</v>
      </c>
      <c r="V201" s="31">
        <f t="shared" si="19"/>
        <v>0</v>
      </c>
      <c r="W201">
        <f>VLOOKUP(G201,key!$S$3:$U$6,3,FALSE)</f>
        <v>0.25</v>
      </c>
      <c r="Z201" s="113"/>
      <c r="AA201" s="113" t="s">
        <v>4151</v>
      </c>
      <c r="AB201" s="113" t="s">
        <v>1649</v>
      </c>
      <c r="AC201" s="113">
        <v>2003</v>
      </c>
      <c r="AD201" s="113" t="s">
        <v>48</v>
      </c>
      <c r="AE201" s="113" t="s">
        <v>1656</v>
      </c>
      <c r="AF201" s="113">
        <v>284</v>
      </c>
      <c r="AG201" s="113">
        <v>4.2999999999999997E-2</v>
      </c>
      <c r="AH201" s="113">
        <v>0</v>
      </c>
      <c r="AI201" s="113">
        <v>500</v>
      </c>
      <c r="AJ201" s="113">
        <v>4.3999999999999997E-2</v>
      </c>
    </row>
    <row r="202" spans="1:36" x14ac:dyDescent="0.25">
      <c r="A202" t="str">
        <f t="shared" ref="A202:A265" si="24">B202&amp;D202&amp;E202&amp;F202&amp;G202</f>
        <v>CFLSFm2003CZ01rNCGF</v>
      </c>
      <c r="B202" t="s">
        <v>118</v>
      </c>
      <c r="C202" t="s">
        <v>45</v>
      </c>
      <c r="D202" t="s">
        <v>1649</v>
      </c>
      <c r="E202">
        <v>2003</v>
      </c>
      <c r="F202" t="s">
        <v>48</v>
      </c>
      <c r="G202" t="s">
        <v>1657</v>
      </c>
      <c r="H202">
        <f t="shared" si="20"/>
        <v>0.98599999999999999</v>
      </c>
      <c r="I202" s="113">
        <f t="shared" si="23"/>
        <v>1.0227272727272727</v>
      </c>
      <c r="J202">
        <f t="shared" si="21"/>
        <v>-3.2000000000000001E-2</v>
      </c>
      <c r="M202" s="113">
        <v>493</v>
      </c>
      <c r="N202" s="113">
        <v>4.4999999999999998E-2</v>
      </c>
      <c r="O202" s="113">
        <v>-16</v>
      </c>
      <c r="P202" s="113">
        <v>500</v>
      </c>
      <c r="Q202" s="113">
        <v>4.3999999999999997E-2</v>
      </c>
      <c r="S202" t="b">
        <v>0</v>
      </c>
      <c r="T202" t="b">
        <f>VLOOKUP(G202,key!$S$3:$T$12,2,FALSE)</f>
        <v>0</v>
      </c>
      <c r="U202">
        <f t="shared" si="22"/>
        <v>1</v>
      </c>
      <c r="V202" s="31">
        <f t="shared" ref="V202:V265" si="25">MIN(MAX(O202/P202,-0.03413),0.03413)</f>
        <v>-3.2000000000000001E-2</v>
      </c>
      <c r="W202">
        <f>VLOOKUP(G202,key!$S$3:$U$6,3,FALSE)</f>
        <v>0.9</v>
      </c>
      <c r="Z202" s="113"/>
      <c r="AA202" s="113" t="s">
        <v>4151</v>
      </c>
      <c r="AB202" s="113" t="s">
        <v>1649</v>
      </c>
      <c r="AC202" s="113">
        <v>2003</v>
      </c>
      <c r="AD202" s="113" t="s">
        <v>48</v>
      </c>
      <c r="AE202" s="113" t="s">
        <v>1657</v>
      </c>
      <c r="AF202" s="113">
        <v>493</v>
      </c>
      <c r="AG202" s="113">
        <v>4.4999999999999998E-2</v>
      </c>
      <c r="AH202" s="113">
        <v>-16</v>
      </c>
      <c r="AI202" s="113">
        <v>500</v>
      </c>
      <c r="AJ202" s="113">
        <v>4.3999999999999997E-2</v>
      </c>
    </row>
    <row r="203" spans="1:36" x14ac:dyDescent="0.25">
      <c r="A203" t="str">
        <f t="shared" si="24"/>
        <v>CFLSFm2003CZ02rDXGF</v>
      </c>
      <c r="B203" t="s">
        <v>118</v>
      </c>
      <c r="C203" t="s">
        <v>45</v>
      </c>
      <c r="D203" t="s">
        <v>1649</v>
      </c>
      <c r="E203">
        <v>2003</v>
      </c>
      <c r="F203" t="s">
        <v>101</v>
      </c>
      <c r="G203" t="s">
        <v>1658</v>
      </c>
      <c r="H203">
        <f t="shared" si="20"/>
        <v>1.052</v>
      </c>
      <c r="I203" s="113">
        <f t="shared" si="23"/>
        <v>2</v>
      </c>
      <c r="J203">
        <f t="shared" si="21"/>
        <v>-2.9000000000000001E-2</v>
      </c>
      <c r="M203" s="113">
        <v>526</v>
      </c>
      <c r="N203" s="113">
        <v>8.6999999999999994E-2</v>
      </c>
      <c r="O203" s="113">
        <v>-14.5</v>
      </c>
      <c r="P203" s="113">
        <v>500</v>
      </c>
      <c r="Q203" s="113">
        <v>4.1000000000000002E-2</v>
      </c>
      <c r="S203" t="b">
        <v>0</v>
      </c>
      <c r="T203" t="b">
        <f>VLOOKUP(G203,key!$S$3:$T$12,2,FALSE)</f>
        <v>0</v>
      </c>
      <c r="U203">
        <f t="shared" si="22"/>
        <v>1</v>
      </c>
      <c r="V203" s="31">
        <f t="shared" si="25"/>
        <v>-2.9000000000000001E-2</v>
      </c>
      <c r="W203">
        <f>VLOOKUP(G203,key!$S$3:$U$6,3,FALSE)</f>
        <v>1</v>
      </c>
      <c r="Z203" s="113"/>
      <c r="AA203" s="113" t="s">
        <v>4151</v>
      </c>
      <c r="AB203" s="113" t="s">
        <v>1649</v>
      </c>
      <c r="AC203" s="113">
        <v>2003</v>
      </c>
      <c r="AD203" s="113" t="s">
        <v>101</v>
      </c>
      <c r="AE203" s="113" t="s">
        <v>1658</v>
      </c>
      <c r="AF203" s="113">
        <v>526</v>
      </c>
      <c r="AG203" s="113">
        <v>8.6999999999999994E-2</v>
      </c>
      <c r="AH203" s="113">
        <v>-14.5</v>
      </c>
      <c r="AI203" s="113">
        <v>500</v>
      </c>
      <c r="AJ203" s="113">
        <v>4.1000000000000002E-2</v>
      </c>
    </row>
    <row r="204" spans="1:36" x14ac:dyDescent="0.25">
      <c r="A204" t="str">
        <f t="shared" si="24"/>
        <v>CFLSFm2003CZ02rDXHP</v>
      </c>
      <c r="B204" t="s">
        <v>118</v>
      </c>
      <c r="C204" t="s">
        <v>45</v>
      </c>
      <c r="D204" t="s">
        <v>1649</v>
      </c>
      <c r="E204">
        <v>2003</v>
      </c>
      <c r="F204" t="s">
        <v>101</v>
      </c>
      <c r="G204" t="s">
        <v>1659</v>
      </c>
      <c r="H204">
        <f t="shared" si="20"/>
        <v>0.81</v>
      </c>
      <c r="I204" s="113">
        <f t="shared" si="23"/>
        <v>2</v>
      </c>
      <c r="J204">
        <f t="shared" si="21"/>
        <v>0</v>
      </c>
      <c r="M204" s="113">
        <v>405</v>
      </c>
      <c r="N204" s="113">
        <v>0.1</v>
      </c>
      <c r="O204" s="113">
        <v>0</v>
      </c>
      <c r="P204" s="113">
        <v>500</v>
      </c>
      <c r="Q204" s="113">
        <v>4.1000000000000002E-2</v>
      </c>
      <c r="S204" t="b">
        <v>0</v>
      </c>
      <c r="T204" t="b">
        <f>VLOOKUP(G204,key!$S$3:$T$12,2,FALSE)</f>
        <v>1</v>
      </c>
      <c r="U204">
        <f t="shared" si="22"/>
        <v>1</v>
      </c>
      <c r="V204" s="31">
        <f t="shared" si="25"/>
        <v>0</v>
      </c>
      <c r="W204">
        <f>VLOOKUP(G204,key!$S$3:$U$6,3,FALSE)</f>
        <v>0.5</v>
      </c>
      <c r="Z204" s="113"/>
      <c r="AA204" s="113" t="s">
        <v>4151</v>
      </c>
      <c r="AB204" s="113" t="s">
        <v>1649</v>
      </c>
      <c r="AC204" s="113">
        <v>2003</v>
      </c>
      <c r="AD204" s="113" t="s">
        <v>101</v>
      </c>
      <c r="AE204" s="113" t="s">
        <v>1659</v>
      </c>
      <c r="AF204" s="113">
        <v>405</v>
      </c>
      <c r="AG204" s="113">
        <v>0.1</v>
      </c>
      <c r="AH204" s="113">
        <v>0</v>
      </c>
      <c r="AI204" s="113">
        <v>500</v>
      </c>
      <c r="AJ204" s="113">
        <v>4.1000000000000002E-2</v>
      </c>
    </row>
    <row r="205" spans="1:36" x14ac:dyDescent="0.25">
      <c r="A205" t="str">
        <f t="shared" si="24"/>
        <v>CFLSFm2003CZ02rNCEH</v>
      </c>
      <c r="B205" t="s">
        <v>118</v>
      </c>
      <c r="C205" t="s">
        <v>45</v>
      </c>
      <c r="D205" t="s">
        <v>1649</v>
      </c>
      <c r="E205">
        <v>2003</v>
      </c>
      <c r="F205" t="s">
        <v>101</v>
      </c>
      <c r="G205" t="s">
        <v>1656</v>
      </c>
      <c r="H205">
        <f t="shared" si="20"/>
        <v>0.59799999999999998</v>
      </c>
      <c r="I205" s="113">
        <f t="shared" si="23"/>
        <v>1</v>
      </c>
      <c r="J205">
        <f t="shared" si="21"/>
        <v>0</v>
      </c>
      <c r="M205" s="113">
        <v>299</v>
      </c>
      <c r="N205" s="113">
        <v>0.04</v>
      </c>
      <c r="O205" s="113">
        <v>0</v>
      </c>
      <c r="P205" s="113">
        <v>500</v>
      </c>
      <c r="Q205" s="113">
        <v>4.1000000000000002E-2</v>
      </c>
      <c r="S205" t="b">
        <v>0</v>
      </c>
      <c r="T205" t="b">
        <f>VLOOKUP(G205,key!$S$3:$T$12,2,FALSE)</f>
        <v>1</v>
      </c>
      <c r="U205">
        <f t="shared" si="22"/>
        <v>1</v>
      </c>
      <c r="V205" s="31">
        <f t="shared" si="25"/>
        <v>0</v>
      </c>
      <c r="W205">
        <f>VLOOKUP(G205,key!$S$3:$U$6,3,FALSE)</f>
        <v>0.25</v>
      </c>
      <c r="Z205" s="113"/>
      <c r="AA205" s="113" t="s">
        <v>4151</v>
      </c>
      <c r="AB205" s="113" t="s">
        <v>1649</v>
      </c>
      <c r="AC205" s="113">
        <v>2003</v>
      </c>
      <c r="AD205" s="113" t="s">
        <v>101</v>
      </c>
      <c r="AE205" s="113" t="s">
        <v>1656</v>
      </c>
      <c r="AF205" s="113">
        <v>299</v>
      </c>
      <c r="AG205" s="113">
        <v>0.04</v>
      </c>
      <c r="AH205" s="113">
        <v>0</v>
      </c>
      <c r="AI205" s="113">
        <v>500</v>
      </c>
      <c r="AJ205" s="113">
        <v>4.1000000000000002E-2</v>
      </c>
    </row>
    <row r="206" spans="1:36" x14ac:dyDescent="0.25">
      <c r="A206" t="str">
        <f t="shared" si="24"/>
        <v>CFLSFm2003CZ02rNCGF</v>
      </c>
      <c r="B206" t="s">
        <v>118</v>
      </c>
      <c r="C206" t="s">
        <v>45</v>
      </c>
      <c r="D206" t="s">
        <v>1649</v>
      </c>
      <c r="E206">
        <v>2003</v>
      </c>
      <c r="F206" t="s">
        <v>101</v>
      </c>
      <c r="G206" t="s">
        <v>1657</v>
      </c>
      <c r="H206">
        <f t="shared" si="20"/>
        <v>0.98399999999999999</v>
      </c>
      <c r="I206" s="113">
        <f t="shared" si="23"/>
        <v>1</v>
      </c>
      <c r="J206">
        <f t="shared" si="21"/>
        <v>-2.92E-2</v>
      </c>
      <c r="M206" s="113">
        <v>492</v>
      </c>
      <c r="N206" s="113">
        <v>4.1000000000000002E-2</v>
      </c>
      <c r="O206" s="113">
        <v>-14.6</v>
      </c>
      <c r="P206" s="113">
        <v>500</v>
      </c>
      <c r="Q206" s="113">
        <v>4.1000000000000002E-2</v>
      </c>
      <c r="S206" t="b">
        <v>0</v>
      </c>
      <c r="T206" t="b">
        <f>VLOOKUP(G206,key!$S$3:$T$12,2,FALSE)</f>
        <v>0</v>
      </c>
      <c r="U206">
        <f t="shared" si="22"/>
        <v>1</v>
      </c>
      <c r="V206" s="31">
        <f t="shared" si="25"/>
        <v>-2.92E-2</v>
      </c>
      <c r="W206">
        <f>VLOOKUP(G206,key!$S$3:$U$6,3,FALSE)</f>
        <v>0.9</v>
      </c>
      <c r="Z206" s="113"/>
      <c r="AA206" s="113" t="s">
        <v>4151</v>
      </c>
      <c r="AB206" s="113" t="s">
        <v>1649</v>
      </c>
      <c r="AC206" s="113">
        <v>2003</v>
      </c>
      <c r="AD206" s="113" t="s">
        <v>101</v>
      </c>
      <c r="AE206" s="113" t="s">
        <v>1657</v>
      </c>
      <c r="AF206" s="113">
        <v>492</v>
      </c>
      <c r="AG206" s="113">
        <v>4.1000000000000002E-2</v>
      </c>
      <c r="AH206" s="113">
        <v>-14.6</v>
      </c>
      <c r="AI206" s="113">
        <v>500</v>
      </c>
      <c r="AJ206" s="113">
        <v>4.1000000000000002E-2</v>
      </c>
    </row>
    <row r="207" spans="1:36" x14ac:dyDescent="0.25">
      <c r="A207" t="str">
        <f t="shared" si="24"/>
        <v>CFLSFm2003CZ03rDXGF</v>
      </c>
      <c r="B207" t="s">
        <v>118</v>
      </c>
      <c r="C207" t="s">
        <v>45</v>
      </c>
      <c r="D207" t="s">
        <v>1649</v>
      </c>
      <c r="E207">
        <v>2003</v>
      </c>
      <c r="F207" t="s">
        <v>102</v>
      </c>
      <c r="G207" t="s">
        <v>1658</v>
      </c>
      <c r="H207">
        <f t="shared" si="20"/>
        <v>1.004</v>
      </c>
      <c r="I207" s="113">
        <f t="shared" si="23"/>
        <v>2</v>
      </c>
      <c r="J207">
        <f t="shared" si="21"/>
        <v>-3.2000000000000001E-2</v>
      </c>
      <c r="M207" s="113">
        <v>502</v>
      </c>
      <c r="N207" s="113">
        <v>0.08</v>
      </c>
      <c r="O207" s="113">
        <v>-16</v>
      </c>
      <c r="P207" s="113">
        <v>500</v>
      </c>
      <c r="Q207" s="113">
        <v>0.04</v>
      </c>
      <c r="S207" t="b">
        <v>0</v>
      </c>
      <c r="T207" t="b">
        <f>VLOOKUP(G207,key!$S$3:$T$12,2,FALSE)</f>
        <v>0</v>
      </c>
      <c r="U207">
        <f t="shared" si="22"/>
        <v>1</v>
      </c>
      <c r="V207" s="31">
        <f t="shared" si="25"/>
        <v>-3.2000000000000001E-2</v>
      </c>
      <c r="W207">
        <f>VLOOKUP(G207,key!$S$3:$U$6,3,FALSE)</f>
        <v>1</v>
      </c>
      <c r="Z207" s="113"/>
      <c r="AA207" s="113" t="s">
        <v>4151</v>
      </c>
      <c r="AB207" s="113" t="s">
        <v>1649</v>
      </c>
      <c r="AC207" s="113">
        <v>2003</v>
      </c>
      <c r="AD207" s="113" t="s">
        <v>102</v>
      </c>
      <c r="AE207" s="113" t="s">
        <v>1658</v>
      </c>
      <c r="AF207" s="113">
        <v>502</v>
      </c>
      <c r="AG207" s="113">
        <v>0.08</v>
      </c>
      <c r="AH207" s="113">
        <v>-16</v>
      </c>
      <c r="AI207" s="113">
        <v>500</v>
      </c>
      <c r="AJ207" s="113">
        <v>0.04</v>
      </c>
    </row>
    <row r="208" spans="1:36" x14ac:dyDescent="0.25">
      <c r="A208" t="str">
        <f t="shared" si="24"/>
        <v>CFLSFm2003CZ03rDXHP</v>
      </c>
      <c r="B208" t="s">
        <v>118</v>
      </c>
      <c r="C208" t="s">
        <v>45</v>
      </c>
      <c r="D208" t="s">
        <v>1649</v>
      </c>
      <c r="E208">
        <v>2003</v>
      </c>
      <c r="F208" t="s">
        <v>102</v>
      </c>
      <c r="G208" t="s">
        <v>1659</v>
      </c>
      <c r="H208">
        <f t="shared" si="20"/>
        <v>0.77800000000000002</v>
      </c>
      <c r="I208" s="113">
        <f t="shared" si="23"/>
        <v>1.9</v>
      </c>
      <c r="J208">
        <f t="shared" si="21"/>
        <v>0</v>
      </c>
      <c r="M208" s="113">
        <v>389</v>
      </c>
      <c r="N208" s="113">
        <v>7.5999999999999998E-2</v>
      </c>
      <c r="O208" s="113">
        <v>0</v>
      </c>
      <c r="P208" s="113">
        <v>500</v>
      </c>
      <c r="Q208" s="113">
        <v>0.04</v>
      </c>
      <c r="S208" t="b">
        <v>0</v>
      </c>
      <c r="T208" t="b">
        <f>VLOOKUP(G208,key!$S$3:$T$12,2,FALSE)</f>
        <v>1</v>
      </c>
      <c r="U208">
        <f t="shared" si="22"/>
        <v>1</v>
      </c>
      <c r="V208" s="31">
        <f t="shared" si="25"/>
        <v>0</v>
      </c>
      <c r="W208">
        <f>VLOOKUP(G208,key!$S$3:$U$6,3,FALSE)</f>
        <v>0.5</v>
      </c>
      <c r="Z208" s="113"/>
      <c r="AA208" s="113" t="s">
        <v>4151</v>
      </c>
      <c r="AB208" s="113" t="s">
        <v>1649</v>
      </c>
      <c r="AC208" s="113">
        <v>2003</v>
      </c>
      <c r="AD208" s="113" t="s">
        <v>102</v>
      </c>
      <c r="AE208" s="113" t="s">
        <v>1659</v>
      </c>
      <c r="AF208" s="113">
        <v>389</v>
      </c>
      <c r="AG208" s="113">
        <v>7.5999999999999998E-2</v>
      </c>
      <c r="AH208" s="113">
        <v>0</v>
      </c>
      <c r="AI208" s="113">
        <v>500</v>
      </c>
      <c r="AJ208" s="113">
        <v>0.04</v>
      </c>
    </row>
    <row r="209" spans="1:36" x14ac:dyDescent="0.25">
      <c r="A209" t="str">
        <f t="shared" si="24"/>
        <v>CFLSFm2003CZ03rNCEH</v>
      </c>
      <c r="B209" t="s">
        <v>118</v>
      </c>
      <c r="C209" t="s">
        <v>45</v>
      </c>
      <c r="D209" t="s">
        <v>1649</v>
      </c>
      <c r="E209">
        <v>2003</v>
      </c>
      <c r="F209" t="s">
        <v>102</v>
      </c>
      <c r="G209" t="s">
        <v>1656</v>
      </c>
      <c r="H209">
        <f t="shared" si="20"/>
        <v>0.57199999999999995</v>
      </c>
      <c r="I209" s="113">
        <f t="shared" si="23"/>
        <v>1</v>
      </c>
      <c r="J209">
        <f t="shared" si="21"/>
        <v>0</v>
      </c>
      <c r="M209" s="113">
        <v>286</v>
      </c>
      <c r="N209" s="113">
        <v>0.04</v>
      </c>
      <c r="O209" s="113">
        <v>0</v>
      </c>
      <c r="P209" s="113">
        <v>500</v>
      </c>
      <c r="Q209" s="113">
        <v>0.04</v>
      </c>
      <c r="S209" t="b">
        <v>0</v>
      </c>
      <c r="T209" t="b">
        <f>VLOOKUP(G209,key!$S$3:$T$12,2,FALSE)</f>
        <v>1</v>
      </c>
      <c r="U209">
        <f t="shared" si="22"/>
        <v>1</v>
      </c>
      <c r="V209" s="31">
        <f t="shared" si="25"/>
        <v>0</v>
      </c>
      <c r="W209">
        <f>VLOOKUP(G209,key!$S$3:$U$6,3,FALSE)</f>
        <v>0.25</v>
      </c>
      <c r="Z209" s="113"/>
      <c r="AA209" s="113" t="s">
        <v>4151</v>
      </c>
      <c r="AB209" s="113" t="s">
        <v>1649</v>
      </c>
      <c r="AC209" s="113">
        <v>2003</v>
      </c>
      <c r="AD209" s="113" t="s">
        <v>102</v>
      </c>
      <c r="AE209" s="113" t="s">
        <v>1656</v>
      </c>
      <c r="AF209" s="113">
        <v>286</v>
      </c>
      <c r="AG209" s="113">
        <v>0.04</v>
      </c>
      <c r="AH209" s="113">
        <v>0</v>
      </c>
      <c r="AI209" s="113">
        <v>500</v>
      </c>
      <c r="AJ209" s="113">
        <v>0.04</v>
      </c>
    </row>
    <row r="210" spans="1:36" x14ac:dyDescent="0.25">
      <c r="A210" t="str">
        <f t="shared" si="24"/>
        <v>CFLSFm2003CZ03rNCGF</v>
      </c>
      <c r="B210" t="s">
        <v>118</v>
      </c>
      <c r="C210" t="s">
        <v>45</v>
      </c>
      <c r="D210" t="s">
        <v>1649</v>
      </c>
      <c r="E210">
        <v>2003</v>
      </c>
      <c r="F210" t="s">
        <v>102</v>
      </c>
      <c r="G210" t="s">
        <v>1657</v>
      </c>
      <c r="H210">
        <f t="shared" si="20"/>
        <v>0.98399999999999999</v>
      </c>
      <c r="I210" s="113">
        <f t="shared" si="23"/>
        <v>1.0249999999999999</v>
      </c>
      <c r="J210">
        <f t="shared" si="21"/>
        <v>-3.2199999999999999E-2</v>
      </c>
      <c r="M210" s="113">
        <v>492</v>
      </c>
      <c r="N210" s="113">
        <v>4.1000000000000002E-2</v>
      </c>
      <c r="O210" s="113">
        <v>-16.100000000000001</v>
      </c>
      <c r="P210" s="113">
        <v>500</v>
      </c>
      <c r="Q210" s="113">
        <v>0.04</v>
      </c>
      <c r="S210" t="b">
        <v>0</v>
      </c>
      <c r="T210" t="b">
        <f>VLOOKUP(G210,key!$S$3:$T$12,2,FALSE)</f>
        <v>0</v>
      </c>
      <c r="U210">
        <f t="shared" si="22"/>
        <v>1</v>
      </c>
      <c r="V210" s="31">
        <f t="shared" si="25"/>
        <v>-3.2199999999999999E-2</v>
      </c>
      <c r="W210">
        <f>VLOOKUP(G210,key!$S$3:$U$6,3,FALSE)</f>
        <v>0.9</v>
      </c>
      <c r="Z210" s="113"/>
      <c r="AA210" s="113" t="s">
        <v>4151</v>
      </c>
      <c r="AB210" s="113" t="s">
        <v>1649</v>
      </c>
      <c r="AC210" s="113">
        <v>2003</v>
      </c>
      <c r="AD210" s="113" t="s">
        <v>102</v>
      </c>
      <c r="AE210" s="113" t="s">
        <v>1657</v>
      </c>
      <c r="AF210" s="113">
        <v>492</v>
      </c>
      <c r="AG210" s="113">
        <v>4.1000000000000002E-2</v>
      </c>
      <c r="AH210" s="113">
        <v>-16.100000000000001</v>
      </c>
      <c r="AI210" s="113">
        <v>500</v>
      </c>
      <c r="AJ210" s="113">
        <v>0.04</v>
      </c>
    </row>
    <row r="211" spans="1:36" x14ac:dyDescent="0.25">
      <c r="A211" t="str">
        <f t="shared" si="24"/>
        <v>CFLSFm2003CZ04rDXGF</v>
      </c>
      <c r="B211" t="s">
        <v>118</v>
      </c>
      <c r="C211" t="s">
        <v>45</v>
      </c>
      <c r="D211" t="s">
        <v>1649</v>
      </c>
      <c r="E211">
        <v>2003</v>
      </c>
      <c r="F211" t="s">
        <v>103</v>
      </c>
      <c r="G211" t="s">
        <v>1658</v>
      </c>
      <c r="H211">
        <f t="shared" si="20"/>
        <v>1.08</v>
      </c>
      <c r="I211" s="113">
        <f t="shared" si="23"/>
        <v>2</v>
      </c>
      <c r="J211">
        <f t="shared" si="21"/>
        <v>-2.6199999999999998E-2</v>
      </c>
      <c r="M211" s="113">
        <v>540</v>
      </c>
      <c r="N211" s="113">
        <v>0.09</v>
      </c>
      <c r="O211" s="113">
        <v>-13.1</v>
      </c>
      <c r="P211" s="113">
        <v>500</v>
      </c>
      <c r="Q211" s="113">
        <v>4.3999999999999997E-2</v>
      </c>
      <c r="S211" t="b">
        <v>0</v>
      </c>
      <c r="T211" t="b">
        <f>VLOOKUP(G211,key!$S$3:$T$12,2,FALSE)</f>
        <v>0</v>
      </c>
      <c r="U211">
        <f t="shared" si="22"/>
        <v>1</v>
      </c>
      <c r="V211" s="31">
        <f t="shared" si="25"/>
        <v>-2.6199999999999998E-2</v>
      </c>
      <c r="W211">
        <f>VLOOKUP(G211,key!$S$3:$U$6,3,FALSE)</f>
        <v>1</v>
      </c>
      <c r="Z211" s="113"/>
      <c r="AA211" s="113" t="s">
        <v>4151</v>
      </c>
      <c r="AB211" s="113" t="s">
        <v>1649</v>
      </c>
      <c r="AC211" s="113">
        <v>2003</v>
      </c>
      <c r="AD211" s="113" t="s">
        <v>103</v>
      </c>
      <c r="AE211" s="113" t="s">
        <v>1658</v>
      </c>
      <c r="AF211" s="113">
        <v>540</v>
      </c>
      <c r="AG211" s="113">
        <v>0.09</v>
      </c>
      <c r="AH211" s="113">
        <v>-13.1</v>
      </c>
      <c r="AI211" s="113">
        <v>500</v>
      </c>
      <c r="AJ211" s="113">
        <v>4.3999999999999997E-2</v>
      </c>
    </row>
    <row r="212" spans="1:36" x14ac:dyDescent="0.25">
      <c r="A212" t="str">
        <f t="shared" si="24"/>
        <v>CFLSFm2003CZ04rDXHP</v>
      </c>
      <c r="B212" t="s">
        <v>118</v>
      </c>
      <c r="C212" t="s">
        <v>45</v>
      </c>
      <c r="D212" t="s">
        <v>1649</v>
      </c>
      <c r="E212">
        <v>2003</v>
      </c>
      <c r="F212" t="s">
        <v>103</v>
      </c>
      <c r="G212" t="s">
        <v>1659</v>
      </c>
      <c r="H212">
        <f t="shared" si="20"/>
        <v>0.86</v>
      </c>
      <c r="I212" s="113">
        <f t="shared" si="23"/>
        <v>2</v>
      </c>
      <c r="J212">
        <f t="shared" si="21"/>
        <v>0</v>
      </c>
      <c r="M212" s="113">
        <v>430</v>
      </c>
      <c r="N212" s="113">
        <v>9.0999999999999998E-2</v>
      </c>
      <c r="O212" s="113">
        <v>0</v>
      </c>
      <c r="P212" s="113">
        <v>500</v>
      </c>
      <c r="Q212" s="113">
        <v>4.3999999999999997E-2</v>
      </c>
      <c r="S212" t="b">
        <v>0</v>
      </c>
      <c r="T212" t="b">
        <f>VLOOKUP(G212,key!$S$3:$T$12,2,FALSE)</f>
        <v>1</v>
      </c>
      <c r="U212">
        <f t="shared" si="22"/>
        <v>1</v>
      </c>
      <c r="V212" s="31">
        <f t="shared" si="25"/>
        <v>0</v>
      </c>
      <c r="W212">
        <f>VLOOKUP(G212,key!$S$3:$U$6,3,FALSE)</f>
        <v>0.5</v>
      </c>
      <c r="Z212" s="113"/>
      <c r="AA212" s="113" t="s">
        <v>4151</v>
      </c>
      <c r="AB212" s="113" t="s">
        <v>1649</v>
      </c>
      <c r="AC212" s="113">
        <v>2003</v>
      </c>
      <c r="AD212" s="113" t="s">
        <v>103</v>
      </c>
      <c r="AE212" s="113" t="s">
        <v>1659</v>
      </c>
      <c r="AF212" s="113">
        <v>430</v>
      </c>
      <c r="AG212" s="113">
        <v>9.0999999999999998E-2</v>
      </c>
      <c r="AH212" s="113">
        <v>0</v>
      </c>
      <c r="AI212" s="113">
        <v>500</v>
      </c>
      <c r="AJ212" s="113">
        <v>4.3999999999999997E-2</v>
      </c>
    </row>
    <row r="213" spans="1:36" x14ac:dyDescent="0.25">
      <c r="A213" t="str">
        <f t="shared" si="24"/>
        <v>CFLSFm2003CZ04rNCEH</v>
      </c>
      <c r="B213" t="s">
        <v>118</v>
      </c>
      <c r="C213" t="s">
        <v>45</v>
      </c>
      <c r="D213" t="s">
        <v>1649</v>
      </c>
      <c r="E213">
        <v>2003</v>
      </c>
      <c r="F213" t="s">
        <v>103</v>
      </c>
      <c r="G213" t="s">
        <v>1656</v>
      </c>
      <c r="H213">
        <f t="shared" si="20"/>
        <v>0.63</v>
      </c>
      <c r="I213" s="113">
        <f t="shared" si="23"/>
        <v>1.0227272727272727</v>
      </c>
      <c r="J213">
        <f t="shared" si="21"/>
        <v>0</v>
      </c>
      <c r="M213" s="113">
        <v>315</v>
      </c>
      <c r="N213" s="113">
        <v>4.4999999999999998E-2</v>
      </c>
      <c r="O213" s="113">
        <v>0</v>
      </c>
      <c r="P213" s="113">
        <v>500</v>
      </c>
      <c r="Q213" s="113">
        <v>4.3999999999999997E-2</v>
      </c>
      <c r="S213" t="b">
        <v>0</v>
      </c>
      <c r="T213" t="b">
        <f>VLOOKUP(G213,key!$S$3:$T$12,2,FALSE)</f>
        <v>1</v>
      </c>
      <c r="U213">
        <f t="shared" si="22"/>
        <v>1</v>
      </c>
      <c r="V213" s="31">
        <f t="shared" si="25"/>
        <v>0</v>
      </c>
      <c r="W213">
        <f>VLOOKUP(G213,key!$S$3:$U$6,3,FALSE)</f>
        <v>0.25</v>
      </c>
      <c r="Z213" s="113"/>
      <c r="AA213" s="113" t="s">
        <v>4151</v>
      </c>
      <c r="AB213" s="113" t="s">
        <v>1649</v>
      </c>
      <c r="AC213" s="113">
        <v>2003</v>
      </c>
      <c r="AD213" s="113" t="s">
        <v>103</v>
      </c>
      <c r="AE213" s="113" t="s">
        <v>1656</v>
      </c>
      <c r="AF213" s="113">
        <v>315</v>
      </c>
      <c r="AG213" s="113">
        <v>4.4999999999999998E-2</v>
      </c>
      <c r="AH213" s="113">
        <v>0</v>
      </c>
      <c r="AI213" s="113">
        <v>500</v>
      </c>
      <c r="AJ213" s="113">
        <v>4.3999999999999997E-2</v>
      </c>
    </row>
    <row r="214" spans="1:36" x14ac:dyDescent="0.25">
      <c r="A214" t="str">
        <f t="shared" si="24"/>
        <v>CFLSFm2003CZ04rNCGF</v>
      </c>
      <c r="B214" t="s">
        <v>118</v>
      </c>
      <c r="C214" t="s">
        <v>45</v>
      </c>
      <c r="D214" t="s">
        <v>1649</v>
      </c>
      <c r="E214">
        <v>2003</v>
      </c>
      <c r="F214" t="s">
        <v>103</v>
      </c>
      <c r="G214" t="s">
        <v>1657</v>
      </c>
      <c r="H214">
        <f t="shared" si="20"/>
        <v>0.98799999999999999</v>
      </c>
      <c r="I214" s="113">
        <f t="shared" si="23"/>
        <v>1.0227272727272727</v>
      </c>
      <c r="J214">
        <f t="shared" si="21"/>
        <v>-2.64E-2</v>
      </c>
      <c r="M214" s="113">
        <v>494</v>
      </c>
      <c r="N214" s="113">
        <v>4.4999999999999998E-2</v>
      </c>
      <c r="O214" s="113">
        <v>-13.2</v>
      </c>
      <c r="P214" s="113">
        <v>500</v>
      </c>
      <c r="Q214" s="113">
        <v>4.3999999999999997E-2</v>
      </c>
      <c r="S214" t="b">
        <v>0</v>
      </c>
      <c r="T214" t="b">
        <f>VLOOKUP(G214,key!$S$3:$T$12,2,FALSE)</f>
        <v>0</v>
      </c>
      <c r="U214">
        <f t="shared" si="22"/>
        <v>1</v>
      </c>
      <c r="V214" s="31">
        <f t="shared" si="25"/>
        <v>-2.64E-2</v>
      </c>
      <c r="W214">
        <f>VLOOKUP(G214,key!$S$3:$U$6,3,FALSE)</f>
        <v>0.9</v>
      </c>
      <c r="Z214" s="113"/>
      <c r="AA214" s="113" t="s">
        <v>4151</v>
      </c>
      <c r="AB214" s="113" t="s">
        <v>1649</v>
      </c>
      <c r="AC214" s="113">
        <v>2003</v>
      </c>
      <c r="AD214" s="113" t="s">
        <v>103</v>
      </c>
      <c r="AE214" s="113" t="s">
        <v>1657</v>
      </c>
      <c r="AF214" s="113">
        <v>494</v>
      </c>
      <c r="AG214" s="113">
        <v>4.4999999999999998E-2</v>
      </c>
      <c r="AH214" s="113">
        <v>-13.2</v>
      </c>
      <c r="AI214" s="113">
        <v>500</v>
      </c>
      <c r="AJ214" s="113">
        <v>4.3999999999999997E-2</v>
      </c>
    </row>
    <row r="215" spans="1:36" x14ac:dyDescent="0.25">
      <c r="A215" t="str">
        <f t="shared" si="24"/>
        <v>CFLSFm2003CZ05rDXGF</v>
      </c>
      <c r="B215" t="s">
        <v>118</v>
      </c>
      <c r="C215" t="s">
        <v>45</v>
      </c>
      <c r="D215" t="s">
        <v>1649</v>
      </c>
      <c r="E215">
        <v>2003</v>
      </c>
      <c r="F215" t="s">
        <v>104</v>
      </c>
      <c r="G215" t="s">
        <v>1658</v>
      </c>
      <c r="H215">
        <f t="shared" si="20"/>
        <v>1.002</v>
      </c>
      <c r="I215" s="113">
        <f t="shared" si="23"/>
        <v>1.9772727272727273</v>
      </c>
      <c r="J215">
        <f t="shared" si="21"/>
        <v>-3.4130000000000001E-2</v>
      </c>
      <c r="M215" s="113">
        <v>501</v>
      </c>
      <c r="N215" s="113">
        <v>8.6999999999999994E-2</v>
      </c>
      <c r="O215" s="113">
        <v>-19.7</v>
      </c>
      <c r="P215" s="113">
        <v>500</v>
      </c>
      <c r="Q215" s="113">
        <v>4.3999999999999997E-2</v>
      </c>
      <c r="S215" t="b">
        <v>0</v>
      </c>
      <c r="T215" t="b">
        <f>VLOOKUP(G215,key!$S$3:$T$12,2,FALSE)</f>
        <v>0</v>
      </c>
      <c r="U215">
        <f t="shared" si="22"/>
        <v>1</v>
      </c>
      <c r="V215" s="31">
        <f t="shared" si="25"/>
        <v>-3.4130000000000001E-2</v>
      </c>
      <c r="W215">
        <f>VLOOKUP(G215,key!$S$3:$U$6,3,FALSE)</f>
        <v>1</v>
      </c>
      <c r="Z215" s="113"/>
      <c r="AA215" s="113" t="s">
        <v>4151</v>
      </c>
      <c r="AB215" s="113" t="s">
        <v>1649</v>
      </c>
      <c r="AC215" s="113">
        <v>2003</v>
      </c>
      <c r="AD215" s="113" t="s">
        <v>104</v>
      </c>
      <c r="AE215" s="113" t="s">
        <v>1658</v>
      </c>
      <c r="AF215" s="113">
        <v>501</v>
      </c>
      <c r="AG215" s="113">
        <v>8.6999999999999994E-2</v>
      </c>
      <c r="AH215" s="113">
        <v>-19.7</v>
      </c>
      <c r="AI215" s="113">
        <v>500</v>
      </c>
      <c r="AJ215" s="113">
        <v>4.3999999999999997E-2</v>
      </c>
    </row>
    <row r="216" spans="1:36" x14ac:dyDescent="0.25">
      <c r="A216" t="str">
        <f t="shared" si="24"/>
        <v>CFLSFm2003CZ05rDXHP</v>
      </c>
      <c r="B216" t="s">
        <v>118</v>
      </c>
      <c r="C216" t="s">
        <v>45</v>
      </c>
      <c r="D216" t="s">
        <v>1649</v>
      </c>
      <c r="E216">
        <v>2003</v>
      </c>
      <c r="F216" t="s">
        <v>104</v>
      </c>
      <c r="G216" t="s">
        <v>1659</v>
      </c>
      <c r="H216">
        <f t="shared" si="20"/>
        <v>0.70599999999999996</v>
      </c>
      <c r="I216" s="113">
        <f t="shared" si="23"/>
        <v>2</v>
      </c>
      <c r="J216">
        <f t="shared" si="21"/>
        <v>0</v>
      </c>
      <c r="M216" s="113">
        <v>353</v>
      </c>
      <c r="N216" s="113">
        <v>9.1999999999999998E-2</v>
      </c>
      <c r="O216" s="113">
        <v>0</v>
      </c>
      <c r="P216" s="113">
        <v>500</v>
      </c>
      <c r="Q216" s="113">
        <v>4.3999999999999997E-2</v>
      </c>
      <c r="S216" t="b">
        <v>0</v>
      </c>
      <c r="T216" t="b">
        <f>VLOOKUP(G216,key!$S$3:$T$12,2,FALSE)</f>
        <v>1</v>
      </c>
      <c r="U216">
        <f t="shared" si="22"/>
        <v>1</v>
      </c>
      <c r="V216" s="31">
        <f t="shared" si="25"/>
        <v>0</v>
      </c>
      <c r="W216">
        <f>VLOOKUP(G216,key!$S$3:$U$6,3,FALSE)</f>
        <v>0.5</v>
      </c>
      <c r="Z216" s="113"/>
      <c r="AA216" s="113" t="s">
        <v>4151</v>
      </c>
      <c r="AB216" s="113" t="s">
        <v>1649</v>
      </c>
      <c r="AC216" s="113">
        <v>2003</v>
      </c>
      <c r="AD216" s="113" t="s">
        <v>104</v>
      </c>
      <c r="AE216" s="113" t="s">
        <v>1659</v>
      </c>
      <c r="AF216" s="113">
        <v>353</v>
      </c>
      <c r="AG216" s="113">
        <v>9.1999999999999998E-2</v>
      </c>
      <c r="AH216" s="113">
        <v>0</v>
      </c>
      <c r="AI216" s="113">
        <v>500</v>
      </c>
      <c r="AJ216" s="113">
        <v>4.3999999999999997E-2</v>
      </c>
    </row>
    <row r="217" spans="1:36" x14ac:dyDescent="0.25">
      <c r="A217" t="str">
        <f t="shared" si="24"/>
        <v>CFLSFm2003CZ05rNCEH</v>
      </c>
      <c r="B217" t="s">
        <v>118</v>
      </c>
      <c r="C217" t="s">
        <v>45</v>
      </c>
      <c r="D217" t="s">
        <v>1649</v>
      </c>
      <c r="E217">
        <v>2003</v>
      </c>
      <c r="F217" t="s">
        <v>104</v>
      </c>
      <c r="G217" t="s">
        <v>1656</v>
      </c>
      <c r="H217">
        <f t="shared" si="20"/>
        <v>0.48</v>
      </c>
      <c r="I217" s="113">
        <f t="shared" si="23"/>
        <v>1</v>
      </c>
      <c r="J217">
        <f t="shared" si="21"/>
        <v>0</v>
      </c>
      <c r="M217" s="113">
        <v>240</v>
      </c>
      <c r="N217" s="113">
        <v>4.3999999999999997E-2</v>
      </c>
      <c r="O217" s="113">
        <v>0</v>
      </c>
      <c r="P217" s="113">
        <v>500</v>
      </c>
      <c r="Q217" s="113">
        <v>4.3999999999999997E-2</v>
      </c>
      <c r="S217" t="b">
        <v>0</v>
      </c>
      <c r="T217" t="b">
        <f>VLOOKUP(G217,key!$S$3:$T$12,2,FALSE)</f>
        <v>1</v>
      </c>
      <c r="U217">
        <f t="shared" si="22"/>
        <v>1</v>
      </c>
      <c r="V217" s="31">
        <f t="shared" si="25"/>
        <v>0</v>
      </c>
      <c r="W217">
        <f>VLOOKUP(G217,key!$S$3:$U$6,3,FALSE)</f>
        <v>0.25</v>
      </c>
      <c r="Z217" s="113"/>
      <c r="AA217" s="113" t="s">
        <v>4151</v>
      </c>
      <c r="AB217" s="113" t="s">
        <v>1649</v>
      </c>
      <c r="AC217" s="113">
        <v>2003</v>
      </c>
      <c r="AD217" s="113" t="s">
        <v>104</v>
      </c>
      <c r="AE217" s="113" t="s">
        <v>1656</v>
      </c>
      <c r="AF217" s="113">
        <v>240</v>
      </c>
      <c r="AG217" s="113">
        <v>4.3999999999999997E-2</v>
      </c>
      <c r="AH217" s="113">
        <v>0</v>
      </c>
      <c r="AI217" s="113">
        <v>500</v>
      </c>
      <c r="AJ217" s="113">
        <v>4.3999999999999997E-2</v>
      </c>
    </row>
    <row r="218" spans="1:36" x14ac:dyDescent="0.25">
      <c r="A218" t="str">
        <f t="shared" si="24"/>
        <v>CFLSFm2003CZ05rNCGF</v>
      </c>
      <c r="B218" t="s">
        <v>118</v>
      </c>
      <c r="C218" t="s">
        <v>45</v>
      </c>
      <c r="D218" t="s">
        <v>1649</v>
      </c>
      <c r="E218">
        <v>2003</v>
      </c>
      <c r="F218" t="s">
        <v>104</v>
      </c>
      <c r="G218" t="s">
        <v>1657</v>
      </c>
      <c r="H218">
        <f t="shared" si="20"/>
        <v>0.98</v>
      </c>
      <c r="I218" s="113">
        <f t="shared" si="23"/>
        <v>1.0227272727272727</v>
      </c>
      <c r="J218">
        <f t="shared" si="21"/>
        <v>-3.4130000000000001E-2</v>
      </c>
      <c r="M218" s="113">
        <v>490</v>
      </c>
      <c r="N218" s="113">
        <v>4.4999999999999998E-2</v>
      </c>
      <c r="O218" s="113">
        <v>-19.8</v>
      </c>
      <c r="P218" s="113">
        <v>500</v>
      </c>
      <c r="Q218" s="113">
        <v>4.3999999999999997E-2</v>
      </c>
      <c r="S218" t="b">
        <v>0</v>
      </c>
      <c r="T218" t="b">
        <f>VLOOKUP(G218,key!$S$3:$T$12,2,FALSE)</f>
        <v>0</v>
      </c>
      <c r="U218">
        <f t="shared" si="22"/>
        <v>1</v>
      </c>
      <c r="V218" s="31">
        <f t="shared" si="25"/>
        <v>-3.4130000000000001E-2</v>
      </c>
      <c r="W218">
        <f>VLOOKUP(G218,key!$S$3:$U$6,3,FALSE)</f>
        <v>0.9</v>
      </c>
      <c r="Z218" s="113"/>
      <c r="AA218" s="113" t="s">
        <v>4151</v>
      </c>
      <c r="AB218" s="113" t="s">
        <v>1649</v>
      </c>
      <c r="AC218" s="113">
        <v>2003</v>
      </c>
      <c r="AD218" s="113" t="s">
        <v>104</v>
      </c>
      <c r="AE218" s="113" t="s">
        <v>1657</v>
      </c>
      <c r="AF218" s="113">
        <v>490</v>
      </c>
      <c r="AG218" s="113">
        <v>4.4999999999999998E-2</v>
      </c>
      <c r="AH218" s="113">
        <v>-19.8</v>
      </c>
      <c r="AI218" s="113">
        <v>500</v>
      </c>
      <c r="AJ218" s="113">
        <v>4.3999999999999997E-2</v>
      </c>
    </row>
    <row r="219" spans="1:36" x14ac:dyDescent="0.25">
      <c r="A219" t="str">
        <f t="shared" si="24"/>
        <v>CFLSFm2003CZ06rDXGF</v>
      </c>
      <c r="B219" t="s">
        <v>118</v>
      </c>
      <c r="C219" t="s">
        <v>45</v>
      </c>
      <c r="D219" t="s">
        <v>1649</v>
      </c>
      <c r="E219">
        <v>2003</v>
      </c>
      <c r="F219" t="s">
        <v>105</v>
      </c>
      <c r="G219" t="s">
        <v>1658</v>
      </c>
      <c r="H219">
        <f t="shared" si="20"/>
        <v>1.1140000000000001</v>
      </c>
      <c r="I219" s="113">
        <f t="shared" si="23"/>
        <v>2</v>
      </c>
      <c r="J219">
        <f t="shared" si="21"/>
        <v>-2.12E-2</v>
      </c>
      <c r="M219" s="113">
        <v>557</v>
      </c>
      <c r="N219" s="113">
        <v>9.6000000000000002E-2</v>
      </c>
      <c r="O219" s="113">
        <v>-10.6</v>
      </c>
      <c r="P219" s="113">
        <v>500</v>
      </c>
      <c r="Q219" s="113">
        <v>4.3999999999999997E-2</v>
      </c>
      <c r="S219" t="b">
        <v>0</v>
      </c>
      <c r="T219" t="b">
        <f>VLOOKUP(G219,key!$S$3:$T$12,2,FALSE)</f>
        <v>0</v>
      </c>
      <c r="U219">
        <f t="shared" si="22"/>
        <v>1</v>
      </c>
      <c r="V219" s="31">
        <f t="shared" si="25"/>
        <v>-2.12E-2</v>
      </c>
      <c r="W219">
        <f>VLOOKUP(G219,key!$S$3:$U$6,3,FALSE)</f>
        <v>1</v>
      </c>
      <c r="Z219" s="113"/>
      <c r="AA219" s="113" t="s">
        <v>4151</v>
      </c>
      <c r="AB219" s="113" t="s">
        <v>1649</v>
      </c>
      <c r="AC219" s="113">
        <v>2003</v>
      </c>
      <c r="AD219" s="113" t="s">
        <v>105</v>
      </c>
      <c r="AE219" s="113" t="s">
        <v>1658</v>
      </c>
      <c r="AF219" s="113">
        <v>557</v>
      </c>
      <c r="AG219" s="113">
        <v>9.6000000000000002E-2</v>
      </c>
      <c r="AH219" s="113">
        <v>-10.6</v>
      </c>
      <c r="AI219" s="113">
        <v>500</v>
      </c>
      <c r="AJ219" s="113">
        <v>4.3999999999999997E-2</v>
      </c>
    </row>
    <row r="220" spans="1:36" x14ac:dyDescent="0.25">
      <c r="A220" t="str">
        <f t="shared" si="24"/>
        <v>CFLSFm2003CZ06rDXHP</v>
      </c>
      <c r="B220" t="s">
        <v>118</v>
      </c>
      <c r="C220" t="s">
        <v>45</v>
      </c>
      <c r="D220" t="s">
        <v>1649</v>
      </c>
      <c r="E220">
        <v>2003</v>
      </c>
      <c r="F220" t="s">
        <v>105</v>
      </c>
      <c r="G220" t="s">
        <v>1659</v>
      </c>
      <c r="H220">
        <f t="shared" si="20"/>
        <v>0.94599999999999995</v>
      </c>
      <c r="I220" s="113">
        <f t="shared" si="23"/>
        <v>1.9772727272727273</v>
      </c>
      <c r="J220">
        <f t="shared" si="21"/>
        <v>0</v>
      </c>
      <c r="M220" s="113">
        <v>473</v>
      </c>
      <c r="N220" s="113">
        <v>8.6999999999999994E-2</v>
      </c>
      <c r="O220" s="113">
        <v>0</v>
      </c>
      <c r="P220" s="113">
        <v>500</v>
      </c>
      <c r="Q220" s="113">
        <v>4.3999999999999997E-2</v>
      </c>
      <c r="S220" t="b">
        <v>0</v>
      </c>
      <c r="T220" t="b">
        <f>VLOOKUP(G220,key!$S$3:$T$12,2,FALSE)</f>
        <v>1</v>
      </c>
      <c r="U220">
        <f t="shared" si="22"/>
        <v>1</v>
      </c>
      <c r="V220" s="31">
        <f t="shared" si="25"/>
        <v>0</v>
      </c>
      <c r="W220">
        <f>VLOOKUP(G220,key!$S$3:$U$6,3,FALSE)</f>
        <v>0.5</v>
      </c>
      <c r="Z220" s="113"/>
      <c r="AA220" s="113" t="s">
        <v>4151</v>
      </c>
      <c r="AB220" s="113" t="s">
        <v>1649</v>
      </c>
      <c r="AC220" s="113">
        <v>2003</v>
      </c>
      <c r="AD220" s="113" t="s">
        <v>105</v>
      </c>
      <c r="AE220" s="113" t="s">
        <v>1659</v>
      </c>
      <c r="AF220" s="113">
        <v>473</v>
      </c>
      <c r="AG220" s="113">
        <v>8.6999999999999994E-2</v>
      </c>
      <c r="AH220" s="113">
        <v>0</v>
      </c>
      <c r="AI220" s="113">
        <v>500</v>
      </c>
      <c r="AJ220" s="113">
        <v>4.3999999999999997E-2</v>
      </c>
    </row>
    <row r="221" spans="1:36" x14ac:dyDescent="0.25">
      <c r="A221" t="str">
        <f t="shared" si="24"/>
        <v>CFLSFm2003CZ06rNCEH</v>
      </c>
      <c r="B221" t="s">
        <v>118</v>
      </c>
      <c r="C221" t="s">
        <v>45</v>
      </c>
      <c r="D221" t="s">
        <v>1649</v>
      </c>
      <c r="E221">
        <v>2003</v>
      </c>
      <c r="F221" t="s">
        <v>105</v>
      </c>
      <c r="G221" t="s">
        <v>1656</v>
      </c>
      <c r="H221">
        <f t="shared" si="20"/>
        <v>0.74</v>
      </c>
      <c r="I221" s="113">
        <f t="shared" si="23"/>
        <v>1.0227272727272727</v>
      </c>
      <c r="J221">
        <f t="shared" si="21"/>
        <v>0</v>
      </c>
      <c r="M221" s="113">
        <v>370</v>
      </c>
      <c r="N221" s="113">
        <v>4.4999999999999998E-2</v>
      </c>
      <c r="O221" s="113">
        <v>0</v>
      </c>
      <c r="P221" s="113">
        <v>500</v>
      </c>
      <c r="Q221" s="113">
        <v>4.3999999999999997E-2</v>
      </c>
      <c r="S221" t="b">
        <v>0</v>
      </c>
      <c r="T221" t="b">
        <f>VLOOKUP(G221,key!$S$3:$T$12,2,FALSE)</f>
        <v>1</v>
      </c>
      <c r="U221">
        <f t="shared" si="22"/>
        <v>1</v>
      </c>
      <c r="V221" s="31">
        <f t="shared" si="25"/>
        <v>0</v>
      </c>
      <c r="W221">
        <f>VLOOKUP(G221,key!$S$3:$U$6,3,FALSE)</f>
        <v>0.25</v>
      </c>
      <c r="Z221" s="113"/>
      <c r="AA221" s="113" t="s">
        <v>4151</v>
      </c>
      <c r="AB221" s="113" t="s">
        <v>1649</v>
      </c>
      <c r="AC221" s="113">
        <v>2003</v>
      </c>
      <c r="AD221" s="113" t="s">
        <v>105</v>
      </c>
      <c r="AE221" s="113" t="s">
        <v>1656</v>
      </c>
      <c r="AF221" s="113">
        <v>370</v>
      </c>
      <c r="AG221" s="113">
        <v>4.4999999999999998E-2</v>
      </c>
      <c r="AH221" s="113">
        <v>0</v>
      </c>
      <c r="AI221" s="113">
        <v>500</v>
      </c>
      <c r="AJ221" s="113">
        <v>4.3999999999999997E-2</v>
      </c>
    </row>
    <row r="222" spans="1:36" x14ac:dyDescent="0.25">
      <c r="A222" t="str">
        <f t="shared" si="24"/>
        <v>CFLSFm2003CZ06rNCGF</v>
      </c>
      <c r="B222" t="s">
        <v>118</v>
      </c>
      <c r="C222" t="s">
        <v>45</v>
      </c>
      <c r="D222" t="s">
        <v>1649</v>
      </c>
      <c r="E222">
        <v>2003</v>
      </c>
      <c r="F222" t="s">
        <v>105</v>
      </c>
      <c r="G222" t="s">
        <v>1657</v>
      </c>
      <c r="H222">
        <f t="shared" si="20"/>
        <v>0.99399999999999999</v>
      </c>
      <c r="I222" s="113">
        <f t="shared" si="23"/>
        <v>1</v>
      </c>
      <c r="J222">
        <f t="shared" si="21"/>
        <v>-2.1399999999999999E-2</v>
      </c>
      <c r="M222" s="113">
        <v>497</v>
      </c>
      <c r="N222" s="113">
        <v>4.3999999999999997E-2</v>
      </c>
      <c r="O222" s="113">
        <v>-10.7</v>
      </c>
      <c r="P222" s="113">
        <v>500</v>
      </c>
      <c r="Q222" s="113">
        <v>4.3999999999999997E-2</v>
      </c>
      <c r="S222" t="b">
        <v>0</v>
      </c>
      <c r="T222" t="b">
        <f>VLOOKUP(G222,key!$S$3:$T$12,2,FALSE)</f>
        <v>0</v>
      </c>
      <c r="U222">
        <f t="shared" si="22"/>
        <v>1</v>
      </c>
      <c r="V222" s="31">
        <f t="shared" si="25"/>
        <v>-2.1399999999999999E-2</v>
      </c>
      <c r="W222">
        <f>VLOOKUP(G222,key!$S$3:$U$6,3,FALSE)</f>
        <v>0.9</v>
      </c>
      <c r="Z222" s="113"/>
      <c r="AA222" s="113" t="s">
        <v>4151</v>
      </c>
      <c r="AB222" s="113" t="s">
        <v>1649</v>
      </c>
      <c r="AC222" s="113">
        <v>2003</v>
      </c>
      <c r="AD222" s="113" t="s">
        <v>105</v>
      </c>
      <c r="AE222" s="113" t="s">
        <v>1657</v>
      </c>
      <c r="AF222" s="113">
        <v>497</v>
      </c>
      <c r="AG222" s="113">
        <v>4.3999999999999997E-2</v>
      </c>
      <c r="AH222" s="113">
        <v>-10.7</v>
      </c>
      <c r="AI222" s="113">
        <v>500</v>
      </c>
      <c r="AJ222" s="113">
        <v>4.3999999999999997E-2</v>
      </c>
    </row>
    <row r="223" spans="1:36" x14ac:dyDescent="0.25">
      <c r="A223" t="str">
        <f t="shared" si="24"/>
        <v>CFLSFm2003CZ07rDXGF</v>
      </c>
      <c r="B223" t="s">
        <v>118</v>
      </c>
      <c r="C223" t="s">
        <v>45</v>
      </c>
      <c r="D223" t="s">
        <v>1649</v>
      </c>
      <c r="E223">
        <v>2003</v>
      </c>
      <c r="F223" t="s">
        <v>106</v>
      </c>
      <c r="G223" t="s">
        <v>1658</v>
      </c>
      <c r="H223">
        <f t="shared" si="20"/>
        <v>1.1259999999999999</v>
      </c>
      <c r="I223" s="113">
        <f t="shared" si="23"/>
        <v>1.7954545454545456</v>
      </c>
      <c r="J223">
        <f t="shared" si="21"/>
        <v>-2.1399999999999999E-2</v>
      </c>
      <c r="M223" s="113">
        <v>563</v>
      </c>
      <c r="N223" s="113">
        <v>7.9000000000000001E-2</v>
      </c>
      <c r="O223" s="113">
        <v>-10.7</v>
      </c>
      <c r="P223" s="113">
        <v>500</v>
      </c>
      <c r="Q223" s="113">
        <v>4.3999999999999997E-2</v>
      </c>
      <c r="S223" t="b">
        <v>0</v>
      </c>
      <c r="T223" t="b">
        <f>VLOOKUP(G223,key!$S$3:$T$12,2,FALSE)</f>
        <v>0</v>
      </c>
      <c r="U223">
        <f t="shared" si="22"/>
        <v>1</v>
      </c>
      <c r="V223" s="31">
        <f t="shared" si="25"/>
        <v>-2.1399999999999999E-2</v>
      </c>
      <c r="W223">
        <f>VLOOKUP(G223,key!$S$3:$U$6,3,FALSE)</f>
        <v>1</v>
      </c>
      <c r="Z223" s="113"/>
      <c r="AA223" s="113" t="s">
        <v>4151</v>
      </c>
      <c r="AB223" s="113" t="s">
        <v>1649</v>
      </c>
      <c r="AC223" s="113">
        <v>2003</v>
      </c>
      <c r="AD223" s="113" t="s">
        <v>106</v>
      </c>
      <c r="AE223" s="113" t="s">
        <v>1658</v>
      </c>
      <c r="AF223" s="113">
        <v>563</v>
      </c>
      <c r="AG223" s="113">
        <v>7.9000000000000001E-2</v>
      </c>
      <c r="AH223" s="113">
        <v>-10.7</v>
      </c>
      <c r="AI223" s="113">
        <v>500</v>
      </c>
      <c r="AJ223" s="113">
        <v>4.3999999999999997E-2</v>
      </c>
    </row>
    <row r="224" spans="1:36" x14ac:dyDescent="0.25">
      <c r="A224" t="str">
        <f t="shared" si="24"/>
        <v>CFLSFm2003CZ07rDXHP</v>
      </c>
      <c r="B224" t="s">
        <v>118</v>
      </c>
      <c r="C224" t="s">
        <v>45</v>
      </c>
      <c r="D224" t="s">
        <v>1649</v>
      </c>
      <c r="E224">
        <v>2003</v>
      </c>
      <c r="F224" t="s">
        <v>106</v>
      </c>
      <c r="G224" t="s">
        <v>1659</v>
      </c>
      <c r="H224">
        <f t="shared" si="20"/>
        <v>0.97399999999999998</v>
      </c>
      <c r="I224" s="113">
        <f t="shared" si="23"/>
        <v>1.8409090909090911</v>
      </c>
      <c r="J224">
        <f t="shared" si="21"/>
        <v>0</v>
      </c>
      <c r="M224" s="113">
        <v>487</v>
      </c>
      <c r="N224" s="113">
        <v>8.1000000000000003E-2</v>
      </c>
      <c r="O224" s="113">
        <v>0</v>
      </c>
      <c r="P224" s="113">
        <v>500</v>
      </c>
      <c r="Q224" s="113">
        <v>4.3999999999999997E-2</v>
      </c>
      <c r="S224" t="b">
        <v>0</v>
      </c>
      <c r="T224" t="b">
        <f>VLOOKUP(G224,key!$S$3:$T$12,2,FALSE)</f>
        <v>1</v>
      </c>
      <c r="U224">
        <f t="shared" si="22"/>
        <v>1</v>
      </c>
      <c r="V224" s="31">
        <f t="shared" si="25"/>
        <v>0</v>
      </c>
      <c r="W224">
        <f>VLOOKUP(G224,key!$S$3:$U$6,3,FALSE)</f>
        <v>0.5</v>
      </c>
      <c r="Z224" s="113"/>
      <c r="AA224" s="113" t="s">
        <v>4151</v>
      </c>
      <c r="AB224" s="113" t="s">
        <v>1649</v>
      </c>
      <c r="AC224" s="113">
        <v>2003</v>
      </c>
      <c r="AD224" s="113" t="s">
        <v>106</v>
      </c>
      <c r="AE224" s="113" t="s">
        <v>1659</v>
      </c>
      <c r="AF224" s="113">
        <v>487</v>
      </c>
      <c r="AG224" s="113">
        <v>8.1000000000000003E-2</v>
      </c>
      <c r="AH224" s="113">
        <v>0</v>
      </c>
      <c r="AI224" s="113">
        <v>500</v>
      </c>
      <c r="AJ224" s="113">
        <v>4.3999999999999997E-2</v>
      </c>
    </row>
    <row r="225" spans="1:36" x14ac:dyDescent="0.25">
      <c r="A225" t="str">
        <f t="shared" si="24"/>
        <v>CFLSFm2003CZ07rNCEH</v>
      </c>
      <c r="B225" t="s">
        <v>118</v>
      </c>
      <c r="C225" t="s">
        <v>45</v>
      </c>
      <c r="D225" t="s">
        <v>1649</v>
      </c>
      <c r="E225">
        <v>2003</v>
      </c>
      <c r="F225" t="s">
        <v>106</v>
      </c>
      <c r="G225" t="s">
        <v>1656</v>
      </c>
      <c r="H225">
        <f t="shared" si="20"/>
        <v>0.71799999999999997</v>
      </c>
      <c r="I225" s="113">
        <f t="shared" si="23"/>
        <v>1</v>
      </c>
      <c r="J225">
        <f t="shared" si="21"/>
        <v>0</v>
      </c>
      <c r="M225" s="113">
        <v>359</v>
      </c>
      <c r="N225" s="113">
        <v>4.3999999999999997E-2</v>
      </c>
      <c r="O225" s="113">
        <v>0</v>
      </c>
      <c r="P225" s="113">
        <v>500</v>
      </c>
      <c r="Q225" s="113">
        <v>4.3999999999999997E-2</v>
      </c>
      <c r="S225" t="b">
        <v>0</v>
      </c>
      <c r="T225" t="b">
        <f>VLOOKUP(G225,key!$S$3:$T$12,2,FALSE)</f>
        <v>1</v>
      </c>
      <c r="U225">
        <f t="shared" si="22"/>
        <v>1</v>
      </c>
      <c r="V225" s="31">
        <f t="shared" si="25"/>
        <v>0</v>
      </c>
      <c r="W225">
        <f>VLOOKUP(G225,key!$S$3:$U$6,3,FALSE)</f>
        <v>0.25</v>
      </c>
      <c r="Z225" s="113"/>
      <c r="AA225" s="113" t="s">
        <v>4151</v>
      </c>
      <c r="AB225" s="113" t="s">
        <v>1649</v>
      </c>
      <c r="AC225" s="113">
        <v>2003</v>
      </c>
      <c r="AD225" s="113" t="s">
        <v>106</v>
      </c>
      <c r="AE225" s="113" t="s">
        <v>1656</v>
      </c>
      <c r="AF225" s="113">
        <v>359</v>
      </c>
      <c r="AG225" s="113">
        <v>4.3999999999999997E-2</v>
      </c>
      <c r="AH225" s="113">
        <v>0</v>
      </c>
      <c r="AI225" s="113">
        <v>500</v>
      </c>
      <c r="AJ225" s="113">
        <v>4.3999999999999997E-2</v>
      </c>
    </row>
    <row r="226" spans="1:36" x14ac:dyDescent="0.25">
      <c r="A226" t="str">
        <f t="shared" si="24"/>
        <v>CFLSFm2003CZ07rNCGF</v>
      </c>
      <c r="B226" t="s">
        <v>118</v>
      </c>
      <c r="C226" t="s">
        <v>45</v>
      </c>
      <c r="D226" t="s">
        <v>1649</v>
      </c>
      <c r="E226">
        <v>2003</v>
      </c>
      <c r="F226" t="s">
        <v>106</v>
      </c>
      <c r="G226" t="s">
        <v>1657</v>
      </c>
      <c r="H226">
        <f t="shared" si="20"/>
        <v>0.99199999999999999</v>
      </c>
      <c r="I226" s="113">
        <f t="shared" si="23"/>
        <v>1</v>
      </c>
      <c r="J226">
        <f t="shared" si="21"/>
        <v>-2.1399999999999999E-2</v>
      </c>
      <c r="M226" s="113">
        <v>496</v>
      </c>
      <c r="N226" s="113">
        <v>4.3999999999999997E-2</v>
      </c>
      <c r="O226" s="113">
        <v>-10.7</v>
      </c>
      <c r="P226" s="113">
        <v>500</v>
      </c>
      <c r="Q226" s="113">
        <v>4.3999999999999997E-2</v>
      </c>
      <c r="S226" t="b">
        <v>0</v>
      </c>
      <c r="T226" t="b">
        <f>VLOOKUP(G226,key!$S$3:$T$12,2,FALSE)</f>
        <v>0</v>
      </c>
      <c r="U226">
        <f t="shared" si="22"/>
        <v>1</v>
      </c>
      <c r="V226" s="31">
        <f t="shared" si="25"/>
        <v>-2.1399999999999999E-2</v>
      </c>
      <c r="W226">
        <f>VLOOKUP(G226,key!$S$3:$U$6,3,FALSE)</f>
        <v>0.9</v>
      </c>
      <c r="Z226" s="113"/>
      <c r="AA226" s="113" t="s">
        <v>4151</v>
      </c>
      <c r="AB226" s="113" t="s">
        <v>1649</v>
      </c>
      <c r="AC226" s="113">
        <v>2003</v>
      </c>
      <c r="AD226" s="113" t="s">
        <v>106</v>
      </c>
      <c r="AE226" s="113" t="s">
        <v>1657</v>
      </c>
      <c r="AF226" s="113">
        <v>496</v>
      </c>
      <c r="AG226" s="113">
        <v>4.3999999999999997E-2</v>
      </c>
      <c r="AH226" s="113">
        <v>-10.7</v>
      </c>
      <c r="AI226" s="113">
        <v>500</v>
      </c>
      <c r="AJ226" s="113">
        <v>4.3999999999999997E-2</v>
      </c>
    </row>
    <row r="227" spans="1:36" x14ac:dyDescent="0.25">
      <c r="A227" t="str">
        <f t="shared" si="24"/>
        <v>CFLSFm2003CZ08rDXGF</v>
      </c>
      <c r="B227" t="s">
        <v>118</v>
      </c>
      <c r="C227" t="s">
        <v>45</v>
      </c>
      <c r="D227" t="s">
        <v>1649</v>
      </c>
      <c r="E227">
        <v>2003</v>
      </c>
      <c r="F227" t="s">
        <v>107</v>
      </c>
      <c r="G227" t="s">
        <v>1658</v>
      </c>
      <c r="H227">
        <f t="shared" si="20"/>
        <v>1.1579999999999999</v>
      </c>
      <c r="I227" s="113">
        <f t="shared" si="23"/>
        <v>1.5909090909090911</v>
      </c>
      <c r="J227">
        <f t="shared" si="21"/>
        <v>-1.8539999999999997E-2</v>
      </c>
      <c r="M227" s="113">
        <v>579</v>
      </c>
      <c r="N227" s="113">
        <v>7.0000000000000007E-2</v>
      </c>
      <c r="O227" s="113">
        <v>-9.27</v>
      </c>
      <c r="P227" s="113">
        <v>500</v>
      </c>
      <c r="Q227" s="113">
        <v>4.3999999999999997E-2</v>
      </c>
      <c r="S227" t="b">
        <v>0</v>
      </c>
      <c r="T227" t="b">
        <f>VLOOKUP(G227,key!$S$3:$T$12,2,FALSE)</f>
        <v>0</v>
      </c>
      <c r="U227">
        <f t="shared" si="22"/>
        <v>1</v>
      </c>
      <c r="V227" s="31">
        <f t="shared" si="25"/>
        <v>-1.8539999999999997E-2</v>
      </c>
      <c r="W227">
        <f>VLOOKUP(G227,key!$S$3:$U$6,3,FALSE)</f>
        <v>1</v>
      </c>
      <c r="Z227" s="113"/>
      <c r="AA227" s="113" t="s">
        <v>4151</v>
      </c>
      <c r="AB227" s="113" t="s">
        <v>1649</v>
      </c>
      <c r="AC227" s="113">
        <v>2003</v>
      </c>
      <c r="AD227" s="113" t="s">
        <v>107</v>
      </c>
      <c r="AE227" s="113" t="s">
        <v>1658</v>
      </c>
      <c r="AF227" s="113">
        <v>579</v>
      </c>
      <c r="AG227" s="113">
        <v>7.0000000000000007E-2</v>
      </c>
      <c r="AH227" s="113">
        <v>-9.27</v>
      </c>
      <c r="AI227" s="113">
        <v>500</v>
      </c>
      <c r="AJ227" s="113">
        <v>4.3999999999999997E-2</v>
      </c>
    </row>
    <row r="228" spans="1:36" x14ac:dyDescent="0.25">
      <c r="A228" t="str">
        <f t="shared" si="24"/>
        <v>CFLSFm2003CZ08rDXHP</v>
      </c>
      <c r="B228" t="s">
        <v>118</v>
      </c>
      <c r="C228" t="s">
        <v>45</v>
      </c>
      <c r="D228" t="s">
        <v>1649</v>
      </c>
      <c r="E228">
        <v>2003</v>
      </c>
      <c r="F228" t="s">
        <v>107</v>
      </c>
      <c r="G228" t="s">
        <v>1659</v>
      </c>
      <c r="H228">
        <f t="shared" si="20"/>
        <v>1.044</v>
      </c>
      <c r="I228" s="113">
        <f t="shared" si="23"/>
        <v>1.7954545454545456</v>
      </c>
      <c r="J228">
        <f t="shared" si="21"/>
        <v>0</v>
      </c>
      <c r="M228" s="113">
        <v>522</v>
      </c>
      <c r="N228" s="113">
        <v>7.9000000000000001E-2</v>
      </c>
      <c r="O228" s="113">
        <v>0</v>
      </c>
      <c r="P228" s="113">
        <v>500</v>
      </c>
      <c r="Q228" s="113">
        <v>4.3999999999999997E-2</v>
      </c>
      <c r="S228" t="b">
        <v>0</v>
      </c>
      <c r="T228" t="b">
        <f>VLOOKUP(G228,key!$S$3:$T$12,2,FALSE)</f>
        <v>1</v>
      </c>
      <c r="U228">
        <f t="shared" si="22"/>
        <v>1</v>
      </c>
      <c r="V228" s="31">
        <f t="shared" si="25"/>
        <v>0</v>
      </c>
      <c r="W228">
        <f>VLOOKUP(G228,key!$S$3:$U$6,3,FALSE)</f>
        <v>0.5</v>
      </c>
      <c r="Z228" s="113"/>
      <c r="AA228" s="113" t="s">
        <v>4151</v>
      </c>
      <c r="AB228" s="113" t="s">
        <v>1649</v>
      </c>
      <c r="AC228" s="113">
        <v>2003</v>
      </c>
      <c r="AD228" s="113" t="s">
        <v>107</v>
      </c>
      <c r="AE228" s="113" t="s">
        <v>1659</v>
      </c>
      <c r="AF228" s="113">
        <v>522</v>
      </c>
      <c r="AG228" s="113">
        <v>7.9000000000000001E-2</v>
      </c>
      <c r="AH228" s="113">
        <v>0</v>
      </c>
      <c r="AI228" s="113">
        <v>500</v>
      </c>
      <c r="AJ228" s="113">
        <v>4.3999999999999997E-2</v>
      </c>
    </row>
    <row r="229" spans="1:36" x14ac:dyDescent="0.25">
      <c r="A229" t="str">
        <f t="shared" si="24"/>
        <v>CFLSFm2003CZ08rNCEH</v>
      </c>
      <c r="B229" t="s">
        <v>118</v>
      </c>
      <c r="C229" t="s">
        <v>45</v>
      </c>
      <c r="D229" t="s">
        <v>1649</v>
      </c>
      <c r="E229">
        <v>2003</v>
      </c>
      <c r="F229" t="s">
        <v>107</v>
      </c>
      <c r="G229" t="s">
        <v>1656</v>
      </c>
      <c r="H229">
        <f t="shared" si="20"/>
        <v>0.76</v>
      </c>
      <c r="I229" s="113">
        <f t="shared" si="23"/>
        <v>1</v>
      </c>
      <c r="J229">
        <f t="shared" si="21"/>
        <v>0</v>
      </c>
      <c r="M229" s="113">
        <v>380</v>
      </c>
      <c r="N229" s="113">
        <v>4.3999999999999997E-2</v>
      </c>
      <c r="O229" s="113">
        <v>0</v>
      </c>
      <c r="P229" s="113">
        <v>500</v>
      </c>
      <c r="Q229" s="113">
        <v>4.3999999999999997E-2</v>
      </c>
      <c r="S229" t="b">
        <v>0</v>
      </c>
      <c r="T229" t="b">
        <f>VLOOKUP(G229,key!$S$3:$T$12,2,FALSE)</f>
        <v>1</v>
      </c>
      <c r="U229">
        <f t="shared" si="22"/>
        <v>1</v>
      </c>
      <c r="V229" s="31">
        <f t="shared" si="25"/>
        <v>0</v>
      </c>
      <c r="W229">
        <f>VLOOKUP(G229,key!$S$3:$U$6,3,FALSE)</f>
        <v>0.25</v>
      </c>
      <c r="Z229" s="113"/>
      <c r="AA229" s="113" t="s">
        <v>4151</v>
      </c>
      <c r="AB229" s="113" t="s">
        <v>1649</v>
      </c>
      <c r="AC229" s="113">
        <v>2003</v>
      </c>
      <c r="AD229" s="113" t="s">
        <v>107</v>
      </c>
      <c r="AE229" s="113" t="s">
        <v>1656</v>
      </c>
      <c r="AF229" s="113">
        <v>380</v>
      </c>
      <c r="AG229" s="113">
        <v>4.3999999999999997E-2</v>
      </c>
      <c r="AH229" s="113">
        <v>0</v>
      </c>
      <c r="AI229" s="113">
        <v>500</v>
      </c>
      <c r="AJ229" s="113">
        <v>4.3999999999999997E-2</v>
      </c>
    </row>
    <row r="230" spans="1:36" x14ac:dyDescent="0.25">
      <c r="A230" t="str">
        <f t="shared" si="24"/>
        <v>CFLSFm2003CZ08rNCGF</v>
      </c>
      <c r="B230" t="s">
        <v>118</v>
      </c>
      <c r="C230" t="s">
        <v>45</v>
      </c>
      <c r="D230" t="s">
        <v>1649</v>
      </c>
      <c r="E230">
        <v>2003</v>
      </c>
      <c r="F230" t="s">
        <v>107</v>
      </c>
      <c r="G230" t="s">
        <v>1657</v>
      </c>
      <c r="H230">
        <f t="shared" si="20"/>
        <v>0.99399999999999999</v>
      </c>
      <c r="I230" s="113">
        <f t="shared" si="23"/>
        <v>1.0227272727272727</v>
      </c>
      <c r="J230">
        <f t="shared" si="21"/>
        <v>-1.8720000000000001E-2</v>
      </c>
      <c r="M230" s="113">
        <v>497</v>
      </c>
      <c r="N230" s="113">
        <v>4.4999999999999998E-2</v>
      </c>
      <c r="O230" s="113">
        <v>-9.36</v>
      </c>
      <c r="P230" s="113">
        <v>500</v>
      </c>
      <c r="Q230" s="113">
        <v>4.3999999999999997E-2</v>
      </c>
      <c r="S230" t="b">
        <v>0</v>
      </c>
      <c r="T230" t="b">
        <f>VLOOKUP(G230,key!$S$3:$T$12,2,FALSE)</f>
        <v>0</v>
      </c>
      <c r="U230">
        <f t="shared" si="22"/>
        <v>1</v>
      </c>
      <c r="V230" s="31">
        <f t="shared" si="25"/>
        <v>-1.8720000000000001E-2</v>
      </c>
      <c r="W230">
        <f>VLOOKUP(G230,key!$S$3:$U$6,3,FALSE)</f>
        <v>0.9</v>
      </c>
      <c r="Z230" s="113"/>
      <c r="AA230" s="113" t="s">
        <v>4151</v>
      </c>
      <c r="AB230" s="113" t="s">
        <v>1649</v>
      </c>
      <c r="AC230" s="113">
        <v>2003</v>
      </c>
      <c r="AD230" s="113" t="s">
        <v>107</v>
      </c>
      <c r="AE230" s="113" t="s">
        <v>1657</v>
      </c>
      <c r="AF230" s="113">
        <v>497</v>
      </c>
      <c r="AG230" s="113">
        <v>4.4999999999999998E-2</v>
      </c>
      <c r="AH230" s="113">
        <v>-9.36</v>
      </c>
      <c r="AI230" s="113">
        <v>500</v>
      </c>
      <c r="AJ230" s="113">
        <v>4.3999999999999997E-2</v>
      </c>
    </row>
    <row r="231" spans="1:36" x14ac:dyDescent="0.25">
      <c r="A231" t="str">
        <f t="shared" si="24"/>
        <v>CFLSFm2003CZ09rDXGF</v>
      </c>
      <c r="B231" t="s">
        <v>118</v>
      </c>
      <c r="C231" t="s">
        <v>45</v>
      </c>
      <c r="D231" t="s">
        <v>1649</v>
      </c>
      <c r="E231">
        <v>2003</v>
      </c>
      <c r="F231" t="s">
        <v>108</v>
      </c>
      <c r="G231" t="s">
        <v>1658</v>
      </c>
      <c r="H231">
        <f t="shared" si="20"/>
        <v>1.1080000000000001</v>
      </c>
      <c r="I231" s="113">
        <f t="shared" si="23"/>
        <v>1.5000000000000002</v>
      </c>
      <c r="J231">
        <f t="shared" si="21"/>
        <v>-2.12E-2</v>
      </c>
      <c r="M231" s="113">
        <v>554</v>
      </c>
      <c r="N231" s="113">
        <v>6.6000000000000003E-2</v>
      </c>
      <c r="O231" s="113">
        <v>-10.6</v>
      </c>
      <c r="P231" s="113">
        <v>500</v>
      </c>
      <c r="Q231" s="113">
        <v>4.3999999999999997E-2</v>
      </c>
      <c r="S231" t="b">
        <v>0</v>
      </c>
      <c r="T231" t="b">
        <f>VLOOKUP(G231,key!$S$3:$T$12,2,FALSE)</f>
        <v>0</v>
      </c>
      <c r="U231">
        <f t="shared" si="22"/>
        <v>1</v>
      </c>
      <c r="V231" s="31">
        <f t="shared" si="25"/>
        <v>-2.12E-2</v>
      </c>
      <c r="W231">
        <f>VLOOKUP(G231,key!$S$3:$U$6,3,FALSE)</f>
        <v>1</v>
      </c>
      <c r="Z231" s="113"/>
      <c r="AA231" s="113" t="s">
        <v>4151</v>
      </c>
      <c r="AB231" s="113" t="s">
        <v>1649</v>
      </c>
      <c r="AC231" s="113">
        <v>2003</v>
      </c>
      <c r="AD231" s="113" t="s">
        <v>108</v>
      </c>
      <c r="AE231" s="113" t="s">
        <v>1658</v>
      </c>
      <c r="AF231" s="113">
        <v>554</v>
      </c>
      <c r="AG231" s="113">
        <v>6.6000000000000003E-2</v>
      </c>
      <c r="AH231" s="113">
        <v>-10.6</v>
      </c>
      <c r="AI231" s="113">
        <v>500</v>
      </c>
      <c r="AJ231" s="113">
        <v>4.3999999999999997E-2</v>
      </c>
    </row>
    <row r="232" spans="1:36" x14ac:dyDescent="0.25">
      <c r="A232" t="str">
        <f t="shared" si="24"/>
        <v>CFLSFm2003CZ09rDXHP</v>
      </c>
      <c r="B232" t="s">
        <v>118</v>
      </c>
      <c r="C232" t="s">
        <v>45</v>
      </c>
      <c r="D232" t="s">
        <v>1649</v>
      </c>
      <c r="E232">
        <v>2003</v>
      </c>
      <c r="F232" t="s">
        <v>108</v>
      </c>
      <c r="G232" t="s">
        <v>1659</v>
      </c>
      <c r="H232">
        <f t="shared" si="20"/>
        <v>0.97599999999999998</v>
      </c>
      <c r="I232" s="113">
        <f t="shared" si="23"/>
        <v>1.6818181818181819</v>
      </c>
      <c r="J232">
        <f t="shared" si="21"/>
        <v>0</v>
      </c>
      <c r="M232" s="113">
        <v>488</v>
      </c>
      <c r="N232" s="113">
        <v>7.3999999999999996E-2</v>
      </c>
      <c r="O232" s="113">
        <v>0</v>
      </c>
      <c r="P232" s="113">
        <v>500</v>
      </c>
      <c r="Q232" s="113">
        <v>4.3999999999999997E-2</v>
      </c>
      <c r="S232" t="b">
        <v>0</v>
      </c>
      <c r="T232" t="b">
        <f>VLOOKUP(G232,key!$S$3:$T$12,2,FALSE)</f>
        <v>1</v>
      </c>
      <c r="U232">
        <f t="shared" si="22"/>
        <v>1</v>
      </c>
      <c r="V232" s="31">
        <f t="shared" si="25"/>
        <v>0</v>
      </c>
      <c r="W232">
        <f>VLOOKUP(G232,key!$S$3:$U$6,3,FALSE)</f>
        <v>0.5</v>
      </c>
      <c r="Z232" s="113"/>
      <c r="AA232" s="113" t="s">
        <v>4151</v>
      </c>
      <c r="AB232" s="113" t="s">
        <v>1649</v>
      </c>
      <c r="AC232" s="113">
        <v>2003</v>
      </c>
      <c r="AD232" s="113" t="s">
        <v>108</v>
      </c>
      <c r="AE232" s="113" t="s">
        <v>1659</v>
      </c>
      <c r="AF232" s="113">
        <v>488</v>
      </c>
      <c r="AG232" s="113">
        <v>7.3999999999999996E-2</v>
      </c>
      <c r="AH232" s="113">
        <v>0</v>
      </c>
      <c r="AI232" s="113">
        <v>500</v>
      </c>
      <c r="AJ232" s="113">
        <v>4.3999999999999997E-2</v>
      </c>
    </row>
    <row r="233" spans="1:36" x14ac:dyDescent="0.25">
      <c r="A233" t="str">
        <f t="shared" si="24"/>
        <v>CFLSFm2003CZ09rNCEH</v>
      </c>
      <c r="B233" t="s">
        <v>118</v>
      </c>
      <c r="C233" t="s">
        <v>45</v>
      </c>
      <c r="D233" t="s">
        <v>1649</v>
      </c>
      <c r="E233">
        <v>2003</v>
      </c>
      <c r="F233" t="s">
        <v>108</v>
      </c>
      <c r="G233" t="s">
        <v>1656</v>
      </c>
      <c r="H233">
        <f t="shared" si="20"/>
        <v>0.71599999999999997</v>
      </c>
      <c r="I233" s="113">
        <f t="shared" si="23"/>
        <v>1</v>
      </c>
      <c r="J233">
        <f t="shared" si="21"/>
        <v>0</v>
      </c>
      <c r="M233" s="113">
        <v>358</v>
      </c>
      <c r="N233" s="113">
        <v>4.3999999999999997E-2</v>
      </c>
      <c r="O233" s="113">
        <v>0</v>
      </c>
      <c r="P233" s="113">
        <v>500</v>
      </c>
      <c r="Q233" s="113">
        <v>4.3999999999999997E-2</v>
      </c>
      <c r="S233" t="b">
        <v>0</v>
      </c>
      <c r="T233" t="b">
        <f>VLOOKUP(G233,key!$S$3:$T$12,2,FALSE)</f>
        <v>1</v>
      </c>
      <c r="U233">
        <f t="shared" si="22"/>
        <v>1</v>
      </c>
      <c r="V233" s="31">
        <f t="shared" si="25"/>
        <v>0</v>
      </c>
      <c r="W233">
        <f>VLOOKUP(G233,key!$S$3:$U$6,3,FALSE)</f>
        <v>0.25</v>
      </c>
      <c r="Z233" s="113"/>
      <c r="AA233" s="113" t="s">
        <v>4151</v>
      </c>
      <c r="AB233" s="113" t="s">
        <v>1649</v>
      </c>
      <c r="AC233" s="113">
        <v>2003</v>
      </c>
      <c r="AD233" s="113" t="s">
        <v>108</v>
      </c>
      <c r="AE233" s="113" t="s">
        <v>1656</v>
      </c>
      <c r="AF233" s="113">
        <v>358</v>
      </c>
      <c r="AG233" s="113">
        <v>4.3999999999999997E-2</v>
      </c>
      <c r="AH233" s="113">
        <v>0</v>
      </c>
      <c r="AI233" s="113">
        <v>500</v>
      </c>
      <c r="AJ233" s="113">
        <v>4.3999999999999997E-2</v>
      </c>
    </row>
    <row r="234" spans="1:36" x14ac:dyDescent="0.25">
      <c r="A234" t="str">
        <f t="shared" si="24"/>
        <v>CFLSFm2003CZ09rNCGF</v>
      </c>
      <c r="B234" t="s">
        <v>118</v>
      </c>
      <c r="C234" t="s">
        <v>45</v>
      </c>
      <c r="D234" t="s">
        <v>1649</v>
      </c>
      <c r="E234">
        <v>2003</v>
      </c>
      <c r="F234" t="s">
        <v>108</v>
      </c>
      <c r="G234" t="s">
        <v>1657</v>
      </c>
      <c r="H234">
        <f t="shared" si="20"/>
        <v>0.99199999999999999</v>
      </c>
      <c r="I234" s="113">
        <f t="shared" si="23"/>
        <v>1.0227272727272727</v>
      </c>
      <c r="J234">
        <f t="shared" si="21"/>
        <v>-2.1600000000000001E-2</v>
      </c>
      <c r="M234" s="113">
        <v>496</v>
      </c>
      <c r="N234" s="113">
        <v>4.4999999999999998E-2</v>
      </c>
      <c r="O234" s="113">
        <v>-10.8</v>
      </c>
      <c r="P234" s="113">
        <v>500</v>
      </c>
      <c r="Q234" s="113">
        <v>4.3999999999999997E-2</v>
      </c>
      <c r="S234" t="b">
        <v>0</v>
      </c>
      <c r="T234" t="b">
        <f>VLOOKUP(G234,key!$S$3:$T$12,2,FALSE)</f>
        <v>0</v>
      </c>
      <c r="U234">
        <f t="shared" si="22"/>
        <v>1</v>
      </c>
      <c r="V234" s="31">
        <f t="shared" si="25"/>
        <v>-2.1600000000000001E-2</v>
      </c>
      <c r="W234">
        <f>VLOOKUP(G234,key!$S$3:$U$6,3,FALSE)</f>
        <v>0.9</v>
      </c>
      <c r="Z234" s="113"/>
      <c r="AA234" s="113" t="s">
        <v>4151</v>
      </c>
      <c r="AB234" s="113" t="s">
        <v>1649</v>
      </c>
      <c r="AC234" s="113">
        <v>2003</v>
      </c>
      <c r="AD234" s="113" t="s">
        <v>108</v>
      </c>
      <c r="AE234" s="113" t="s">
        <v>1657</v>
      </c>
      <c r="AF234" s="113">
        <v>496</v>
      </c>
      <c r="AG234" s="113">
        <v>4.4999999999999998E-2</v>
      </c>
      <c r="AH234" s="113">
        <v>-10.8</v>
      </c>
      <c r="AI234" s="113">
        <v>500</v>
      </c>
      <c r="AJ234" s="113">
        <v>4.3999999999999997E-2</v>
      </c>
    </row>
    <row r="235" spans="1:36" x14ac:dyDescent="0.25">
      <c r="A235" t="str">
        <f t="shared" si="24"/>
        <v>CFLSFm2003CZ10rDXGF</v>
      </c>
      <c r="B235" t="s">
        <v>118</v>
      </c>
      <c r="C235" t="s">
        <v>45</v>
      </c>
      <c r="D235" t="s">
        <v>1649</v>
      </c>
      <c r="E235">
        <v>2003</v>
      </c>
      <c r="F235" t="s">
        <v>109</v>
      </c>
      <c r="G235" t="s">
        <v>1658</v>
      </c>
      <c r="H235">
        <f t="shared" si="20"/>
        <v>1.1319999999999999</v>
      </c>
      <c r="I235" s="113">
        <f t="shared" si="23"/>
        <v>1.5454545454545456</v>
      </c>
      <c r="J235">
        <f t="shared" si="21"/>
        <v>-2.4399999999999998E-2</v>
      </c>
      <c r="M235" s="113">
        <v>566</v>
      </c>
      <c r="N235" s="113">
        <v>6.8000000000000005E-2</v>
      </c>
      <c r="O235" s="113">
        <v>-12.2</v>
      </c>
      <c r="P235" s="113">
        <v>500</v>
      </c>
      <c r="Q235" s="113">
        <v>4.3999999999999997E-2</v>
      </c>
      <c r="S235" t="b">
        <v>0</v>
      </c>
      <c r="T235" t="b">
        <f>VLOOKUP(G235,key!$S$3:$T$12,2,FALSE)</f>
        <v>0</v>
      </c>
      <c r="U235">
        <f t="shared" si="22"/>
        <v>1</v>
      </c>
      <c r="V235" s="31">
        <f t="shared" si="25"/>
        <v>-2.4399999999999998E-2</v>
      </c>
      <c r="W235">
        <f>VLOOKUP(G235,key!$S$3:$U$6,3,FALSE)</f>
        <v>1</v>
      </c>
      <c r="Z235" s="113"/>
      <c r="AA235" s="113" t="s">
        <v>4151</v>
      </c>
      <c r="AB235" s="113" t="s">
        <v>1649</v>
      </c>
      <c r="AC235" s="113">
        <v>2003</v>
      </c>
      <c r="AD235" s="113" t="s">
        <v>109</v>
      </c>
      <c r="AE235" s="113" t="s">
        <v>1658</v>
      </c>
      <c r="AF235" s="113">
        <v>566</v>
      </c>
      <c r="AG235" s="113">
        <v>6.8000000000000005E-2</v>
      </c>
      <c r="AH235" s="113">
        <v>-12.2</v>
      </c>
      <c r="AI235" s="113">
        <v>500</v>
      </c>
      <c r="AJ235" s="113">
        <v>4.3999999999999997E-2</v>
      </c>
    </row>
    <row r="236" spans="1:36" x14ac:dyDescent="0.25">
      <c r="A236" t="str">
        <f t="shared" si="24"/>
        <v>CFLSFm2003CZ10rDXHP</v>
      </c>
      <c r="B236" t="s">
        <v>118</v>
      </c>
      <c r="C236" t="s">
        <v>45</v>
      </c>
      <c r="D236" t="s">
        <v>1649</v>
      </c>
      <c r="E236">
        <v>2003</v>
      </c>
      <c r="F236" t="s">
        <v>109</v>
      </c>
      <c r="G236" t="s">
        <v>1659</v>
      </c>
      <c r="H236">
        <f t="shared" si="20"/>
        <v>0.97</v>
      </c>
      <c r="I236" s="113">
        <f t="shared" si="23"/>
        <v>1.7045454545454546</v>
      </c>
      <c r="J236">
        <f t="shared" si="21"/>
        <v>0</v>
      </c>
      <c r="M236" s="113">
        <v>485</v>
      </c>
      <c r="N236" s="113">
        <v>7.4999999999999997E-2</v>
      </c>
      <c r="O236" s="113">
        <v>0</v>
      </c>
      <c r="P236" s="113">
        <v>500</v>
      </c>
      <c r="Q236" s="113">
        <v>4.3999999999999997E-2</v>
      </c>
      <c r="S236" t="b">
        <v>0</v>
      </c>
      <c r="T236" t="b">
        <f>VLOOKUP(G236,key!$S$3:$T$12,2,FALSE)</f>
        <v>1</v>
      </c>
      <c r="U236">
        <f t="shared" si="22"/>
        <v>1</v>
      </c>
      <c r="V236" s="31">
        <f t="shared" si="25"/>
        <v>0</v>
      </c>
      <c r="W236">
        <f>VLOOKUP(G236,key!$S$3:$U$6,3,FALSE)</f>
        <v>0.5</v>
      </c>
      <c r="Z236" s="113"/>
      <c r="AA236" s="113" t="s">
        <v>4151</v>
      </c>
      <c r="AB236" s="113" t="s">
        <v>1649</v>
      </c>
      <c r="AC236" s="113">
        <v>2003</v>
      </c>
      <c r="AD236" s="113" t="s">
        <v>109</v>
      </c>
      <c r="AE236" s="113" t="s">
        <v>1659</v>
      </c>
      <c r="AF236" s="113">
        <v>485</v>
      </c>
      <c r="AG236" s="113">
        <v>7.4999999999999997E-2</v>
      </c>
      <c r="AH236" s="113">
        <v>0</v>
      </c>
      <c r="AI236" s="113">
        <v>500</v>
      </c>
      <c r="AJ236" s="113">
        <v>4.3999999999999997E-2</v>
      </c>
    </row>
    <row r="237" spans="1:36" x14ac:dyDescent="0.25">
      <c r="A237" t="str">
        <f t="shared" si="24"/>
        <v>CFLSFm2003CZ10rNCEH</v>
      </c>
      <c r="B237" t="s">
        <v>118</v>
      </c>
      <c r="C237" t="s">
        <v>45</v>
      </c>
      <c r="D237" t="s">
        <v>1649</v>
      </c>
      <c r="E237">
        <v>2003</v>
      </c>
      <c r="F237" t="s">
        <v>109</v>
      </c>
      <c r="G237" t="s">
        <v>1656</v>
      </c>
      <c r="H237">
        <f t="shared" si="20"/>
        <v>0.65200000000000002</v>
      </c>
      <c r="I237" s="113">
        <f t="shared" si="23"/>
        <v>1.0227272727272727</v>
      </c>
      <c r="J237">
        <f t="shared" si="21"/>
        <v>0</v>
      </c>
      <c r="M237" s="113">
        <v>326</v>
      </c>
      <c r="N237" s="113">
        <v>4.4999999999999998E-2</v>
      </c>
      <c r="O237" s="113">
        <v>0</v>
      </c>
      <c r="P237" s="113">
        <v>500</v>
      </c>
      <c r="Q237" s="113">
        <v>4.3999999999999997E-2</v>
      </c>
      <c r="S237" t="b">
        <v>0</v>
      </c>
      <c r="T237" t="b">
        <f>VLOOKUP(G237,key!$S$3:$T$12,2,FALSE)</f>
        <v>1</v>
      </c>
      <c r="U237">
        <f t="shared" si="22"/>
        <v>1</v>
      </c>
      <c r="V237" s="31">
        <f t="shared" si="25"/>
        <v>0</v>
      </c>
      <c r="W237">
        <f>VLOOKUP(G237,key!$S$3:$U$6,3,FALSE)</f>
        <v>0.25</v>
      </c>
      <c r="Z237" s="113"/>
      <c r="AA237" s="113" t="s">
        <v>4151</v>
      </c>
      <c r="AB237" s="113" t="s">
        <v>1649</v>
      </c>
      <c r="AC237" s="113">
        <v>2003</v>
      </c>
      <c r="AD237" s="113" t="s">
        <v>109</v>
      </c>
      <c r="AE237" s="113" t="s">
        <v>1656</v>
      </c>
      <c r="AF237" s="113">
        <v>326</v>
      </c>
      <c r="AG237" s="113">
        <v>4.4999999999999998E-2</v>
      </c>
      <c r="AH237" s="113">
        <v>0</v>
      </c>
      <c r="AI237" s="113">
        <v>500</v>
      </c>
      <c r="AJ237" s="113">
        <v>4.3999999999999997E-2</v>
      </c>
    </row>
    <row r="238" spans="1:36" x14ac:dyDescent="0.25">
      <c r="A238" t="str">
        <f t="shared" si="24"/>
        <v>CFLSFm2003CZ10rNCGF</v>
      </c>
      <c r="B238" t="s">
        <v>118</v>
      </c>
      <c r="C238" t="s">
        <v>45</v>
      </c>
      <c r="D238" t="s">
        <v>1649</v>
      </c>
      <c r="E238">
        <v>2003</v>
      </c>
      <c r="F238" t="s">
        <v>109</v>
      </c>
      <c r="G238" t="s">
        <v>1657</v>
      </c>
      <c r="H238">
        <f t="shared" si="20"/>
        <v>0.99</v>
      </c>
      <c r="I238" s="113">
        <f t="shared" si="23"/>
        <v>1.0227272727272727</v>
      </c>
      <c r="J238">
        <f t="shared" si="21"/>
        <v>-2.4799999999999999E-2</v>
      </c>
      <c r="M238" s="113">
        <v>495</v>
      </c>
      <c r="N238" s="113">
        <v>4.4999999999999998E-2</v>
      </c>
      <c r="O238" s="113">
        <v>-12.4</v>
      </c>
      <c r="P238" s="113">
        <v>500</v>
      </c>
      <c r="Q238" s="113">
        <v>4.3999999999999997E-2</v>
      </c>
      <c r="S238" t="b">
        <v>0</v>
      </c>
      <c r="T238" t="b">
        <f>VLOOKUP(G238,key!$S$3:$T$12,2,FALSE)</f>
        <v>0</v>
      </c>
      <c r="U238">
        <f t="shared" si="22"/>
        <v>1</v>
      </c>
      <c r="V238" s="31">
        <f t="shared" si="25"/>
        <v>-2.4799999999999999E-2</v>
      </c>
      <c r="W238">
        <f>VLOOKUP(G238,key!$S$3:$U$6,3,FALSE)</f>
        <v>0.9</v>
      </c>
      <c r="Z238" s="113"/>
      <c r="AA238" s="113" t="s">
        <v>4151</v>
      </c>
      <c r="AB238" s="113" t="s">
        <v>1649</v>
      </c>
      <c r="AC238" s="113">
        <v>2003</v>
      </c>
      <c r="AD238" s="113" t="s">
        <v>109</v>
      </c>
      <c r="AE238" s="113" t="s">
        <v>1657</v>
      </c>
      <c r="AF238" s="113">
        <v>495</v>
      </c>
      <c r="AG238" s="113">
        <v>4.4999999999999998E-2</v>
      </c>
      <c r="AH238" s="113">
        <v>-12.4</v>
      </c>
      <c r="AI238" s="113">
        <v>500</v>
      </c>
      <c r="AJ238" s="113">
        <v>4.3999999999999997E-2</v>
      </c>
    </row>
    <row r="239" spans="1:36" x14ac:dyDescent="0.25">
      <c r="A239" t="str">
        <f t="shared" si="24"/>
        <v>CFLSFm2003CZ11rDXGF</v>
      </c>
      <c r="B239" t="s">
        <v>118</v>
      </c>
      <c r="C239" t="s">
        <v>45</v>
      </c>
      <c r="D239" t="s">
        <v>1649</v>
      </c>
      <c r="E239">
        <v>2003</v>
      </c>
      <c r="F239" t="s">
        <v>110</v>
      </c>
      <c r="G239" t="s">
        <v>1658</v>
      </c>
      <c r="H239">
        <f t="shared" si="20"/>
        <v>1.1359999999999999</v>
      </c>
      <c r="I239" s="113">
        <f t="shared" si="23"/>
        <v>1.8048780487804876</v>
      </c>
      <c r="J239">
        <f t="shared" si="21"/>
        <v>-2.5399999999999999E-2</v>
      </c>
      <c r="M239" s="113">
        <v>568</v>
      </c>
      <c r="N239" s="113">
        <v>7.3999999999999996E-2</v>
      </c>
      <c r="O239" s="113">
        <v>-12.7</v>
      </c>
      <c r="P239" s="113">
        <v>500</v>
      </c>
      <c r="Q239" s="113">
        <v>4.1000000000000002E-2</v>
      </c>
      <c r="S239" t="b">
        <v>0</v>
      </c>
      <c r="T239" t="b">
        <f>VLOOKUP(G239,key!$S$3:$T$12,2,FALSE)</f>
        <v>0</v>
      </c>
      <c r="U239">
        <f t="shared" si="22"/>
        <v>1</v>
      </c>
      <c r="V239" s="31">
        <f t="shared" si="25"/>
        <v>-2.5399999999999999E-2</v>
      </c>
      <c r="W239">
        <f>VLOOKUP(G239,key!$S$3:$U$6,3,FALSE)</f>
        <v>1</v>
      </c>
      <c r="Z239" s="113"/>
      <c r="AA239" s="113" t="s">
        <v>4151</v>
      </c>
      <c r="AB239" s="113" t="s">
        <v>1649</v>
      </c>
      <c r="AC239" s="113">
        <v>2003</v>
      </c>
      <c r="AD239" s="113" t="s">
        <v>110</v>
      </c>
      <c r="AE239" s="113" t="s">
        <v>1658</v>
      </c>
      <c r="AF239" s="113">
        <v>568</v>
      </c>
      <c r="AG239" s="113">
        <v>7.3999999999999996E-2</v>
      </c>
      <c r="AH239" s="113">
        <v>-12.7</v>
      </c>
      <c r="AI239" s="113">
        <v>500</v>
      </c>
      <c r="AJ239" s="113">
        <v>4.1000000000000002E-2</v>
      </c>
    </row>
    <row r="240" spans="1:36" x14ac:dyDescent="0.25">
      <c r="A240" t="str">
        <f t="shared" si="24"/>
        <v>CFLSFm2003CZ11rDXHP</v>
      </c>
      <c r="B240" t="s">
        <v>118</v>
      </c>
      <c r="C240" t="s">
        <v>45</v>
      </c>
      <c r="D240" t="s">
        <v>1649</v>
      </c>
      <c r="E240">
        <v>2003</v>
      </c>
      <c r="F240" t="s">
        <v>110</v>
      </c>
      <c r="G240" t="s">
        <v>1659</v>
      </c>
      <c r="H240">
        <f t="shared" si="20"/>
        <v>0.94199999999999995</v>
      </c>
      <c r="I240" s="113">
        <f t="shared" si="23"/>
        <v>1.9024390243902438</v>
      </c>
      <c r="J240">
        <f t="shared" si="21"/>
        <v>0</v>
      </c>
      <c r="M240" s="113">
        <v>471</v>
      </c>
      <c r="N240" s="113">
        <v>7.8E-2</v>
      </c>
      <c r="O240" s="113">
        <v>0</v>
      </c>
      <c r="P240" s="113">
        <v>500</v>
      </c>
      <c r="Q240" s="113">
        <v>4.1000000000000002E-2</v>
      </c>
      <c r="S240" t="b">
        <v>0</v>
      </c>
      <c r="T240" t="b">
        <f>VLOOKUP(G240,key!$S$3:$T$12,2,FALSE)</f>
        <v>1</v>
      </c>
      <c r="U240">
        <f t="shared" si="22"/>
        <v>1</v>
      </c>
      <c r="V240" s="31">
        <f t="shared" si="25"/>
        <v>0</v>
      </c>
      <c r="W240">
        <f>VLOOKUP(G240,key!$S$3:$U$6,3,FALSE)</f>
        <v>0.5</v>
      </c>
      <c r="Z240" s="113"/>
      <c r="AA240" s="113" t="s">
        <v>4151</v>
      </c>
      <c r="AB240" s="113" t="s">
        <v>1649</v>
      </c>
      <c r="AC240" s="113">
        <v>2003</v>
      </c>
      <c r="AD240" s="113" t="s">
        <v>110</v>
      </c>
      <c r="AE240" s="113" t="s">
        <v>1659</v>
      </c>
      <c r="AF240" s="113">
        <v>471</v>
      </c>
      <c r="AG240" s="113">
        <v>7.8E-2</v>
      </c>
      <c r="AH240" s="113">
        <v>0</v>
      </c>
      <c r="AI240" s="113">
        <v>500</v>
      </c>
      <c r="AJ240" s="113">
        <v>4.1000000000000002E-2</v>
      </c>
    </row>
    <row r="241" spans="1:36" x14ac:dyDescent="0.25">
      <c r="A241" t="str">
        <f t="shared" si="24"/>
        <v>CFLSFm2003CZ11rNCEH</v>
      </c>
      <c r="B241" t="s">
        <v>118</v>
      </c>
      <c r="C241" t="s">
        <v>45</v>
      </c>
      <c r="D241" t="s">
        <v>1649</v>
      </c>
      <c r="E241">
        <v>2003</v>
      </c>
      <c r="F241" t="s">
        <v>110</v>
      </c>
      <c r="G241" t="s">
        <v>1656</v>
      </c>
      <c r="H241">
        <f t="shared" si="20"/>
        <v>0.63600000000000001</v>
      </c>
      <c r="I241" s="113">
        <f t="shared" si="23"/>
        <v>1</v>
      </c>
      <c r="J241">
        <f t="shared" si="21"/>
        <v>0</v>
      </c>
      <c r="M241" s="113">
        <v>318</v>
      </c>
      <c r="N241" s="113">
        <v>0.04</v>
      </c>
      <c r="O241" s="113">
        <v>0</v>
      </c>
      <c r="P241" s="113">
        <v>500</v>
      </c>
      <c r="Q241" s="113">
        <v>4.1000000000000002E-2</v>
      </c>
      <c r="S241" t="b">
        <v>0</v>
      </c>
      <c r="T241" t="b">
        <f>VLOOKUP(G241,key!$S$3:$T$12,2,FALSE)</f>
        <v>1</v>
      </c>
      <c r="U241">
        <f t="shared" si="22"/>
        <v>1</v>
      </c>
      <c r="V241" s="31">
        <f t="shared" si="25"/>
        <v>0</v>
      </c>
      <c r="W241">
        <f>VLOOKUP(G241,key!$S$3:$U$6,3,FALSE)</f>
        <v>0.25</v>
      </c>
      <c r="Z241" s="113"/>
      <c r="AA241" s="113" t="s">
        <v>4151</v>
      </c>
      <c r="AB241" s="113" t="s">
        <v>1649</v>
      </c>
      <c r="AC241" s="113">
        <v>2003</v>
      </c>
      <c r="AD241" s="113" t="s">
        <v>110</v>
      </c>
      <c r="AE241" s="113" t="s">
        <v>1656</v>
      </c>
      <c r="AF241" s="113">
        <v>318</v>
      </c>
      <c r="AG241" s="113">
        <v>0.04</v>
      </c>
      <c r="AH241" s="113">
        <v>0</v>
      </c>
      <c r="AI241" s="113">
        <v>500</v>
      </c>
      <c r="AJ241" s="113">
        <v>4.1000000000000002E-2</v>
      </c>
    </row>
    <row r="242" spans="1:36" x14ac:dyDescent="0.25">
      <c r="A242" t="str">
        <f t="shared" si="24"/>
        <v>CFLSFm2003CZ11rNCGF</v>
      </c>
      <c r="B242" t="s">
        <v>118</v>
      </c>
      <c r="C242" t="s">
        <v>45</v>
      </c>
      <c r="D242" t="s">
        <v>1649</v>
      </c>
      <c r="E242">
        <v>2003</v>
      </c>
      <c r="F242" t="s">
        <v>110</v>
      </c>
      <c r="G242" t="s">
        <v>1657</v>
      </c>
      <c r="H242">
        <f t="shared" si="20"/>
        <v>0.99</v>
      </c>
      <c r="I242" s="113">
        <f t="shared" si="23"/>
        <v>1</v>
      </c>
      <c r="J242">
        <f t="shared" si="21"/>
        <v>-2.58E-2</v>
      </c>
      <c r="M242" s="113">
        <v>495</v>
      </c>
      <c r="N242" s="113">
        <v>4.1000000000000002E-2</v>
      </c>
      <c r="O242" s="113">
        <v>-12.9</v>
      </c>
      <c r="P242" s="113">
        <v>500</v>
      </c>
      <c r="Q242" s="113">
        <v>4.1000000000000002E-2</v>
      </c>
      <c r="S242" t="b">
        <v>0</v>
      </c>
      <c r="T242" t="b">
        <f>VLOOKUP(G242,key!$S$3:$T$12,2,FALSE)</f>
        <v>0</v>
      </c>
      <c r="U242">
        <f t="shared" si="22"/>
        <v>1</v>
      </c>
      <c r="V242" s="31">
        <f t="shared" si="25"/>
        <v>-2.58E-2</v>
      </c>
      <c r="W242">
        <f>VLOOKUP(G242,key!$S$3:$U$6,3,FALSE)</f>
        <v>0.9</v>
      </c>
      <c r="Z242" s="113"/>
      <c r="AA242" s="113" t="s">
        <v>4151</v>
      </c>
      <c r="AB242" s="113" t="s">
        <v>1649</v>
      </c>
      <c r="AC242" s="113">
        <v>2003</v>
      </c>
      <c r="AD242" s="113" t="s">
        <v>110</v>
      </c>
      <c r="AE242" s="113" t="s">
        <v>1657</v>
      </c>
      <c r="AF242" s="113">
        <v>495</v>
      </c>
      <c r="AG242" s="113">
        <v>4.1000000000000002E-2</v>
      </c>
      <c r="AH242" s="113">
        <v>-12.9</v>
      </c>
      <c r="AI242" s="113">
        <v>500</v>
      </c>
      <c r="AJ242" s="113">
        <v>4.1000000000000002E-2</v>
      </c>
    </row>
    <row r="243" spans="1:36" x14ac:dyDescent="0.25">
      <c r="A243" t="str">
        <f t="shared" si="24"/>
        <v>CFLSFm2003CZ12rDXGF</v>
      </c>
      <c r="B243" t="s">
        <v>118</v>
      </c>
      <c r="C243" t="s">
        <v>45</v>
      </c>
      <c r="D243" t="s">
        <v>1649</v>
      </c>
      <c r="E243">
        <v>2003</v>
      </c>
      <c r="F243" t="s">
        <v>111</v>
      </c>
      <c r="G243" t="s">
        <v>1658</v>
      </c>
      <c r="H243">
        <f t="shared" si="20"/>
        <v>1.0880000000000001</v>
      </c>
      <c r="I243" s="113">
        <f t="shared" si="23"/>
        <v>2</v>
      </c>
      <c r="J243">
        <f t="shared" si="21"/>
        <v>-2.5600000000000001E-2</v>
      </c>
      <c r="M243" s="113">
        <v>544</v>
      </c>
      <c r="N243" s="113">
        <v>8.3000000000000004E-2</v>
      </c>
      <c r="O243" s="113">
        <v>-12.8</v>
      </c>
      <c r="P243" s="113">
        <v>500</v>
      </c>
      <c r="Q243" s="113">
        <v>4.1000000000000002E-2</v>
      </c>
      <c r="S243" t="b">
        <v>0</v>
      </c>
      <c r="T243" t="b">
        <f>VLOOKUP(G243,key!$S$3:$T$12,2,FALSE)</f>
        <v>0</v>
      </c>
      <c r="U243">
        <f t="shared" si="22"/>
        <v>1</v>
      </c>
      <c r="V243" s="31">
        <f t="shared" si="25"/>
        <v>-2.5600000000000001E-2</v>
      </c>
      <c r="W243">
        <f>VLOOKUP(G243,key!$S$3:$U$6,3,FALSE)</f>
        <v>1</v>
      </c>
      <c r="Z243" s="113"/>
      <c r="AA243" s="113" t="s">
        <v>4151</v>
      </c>
      <c r="AB243" s="113" t="s">
        <v>1649</v>
      </c>
      <c r="AC243" s="113">
        <v>2003</v>
      </c>
      <c r="AD243" s="113" t="s">
        <v>111</v>
      </c>
      <c r="AE243" s="113" t="s">
        <v>1658</v>
      </c>
      <c r="AF243" s="113">
        <v>544</v>
      </c>
      <c r="AG243" s="113">
        <v>8.3000000000000004E-2</v>
      </c>
      <c r="AH243" s="113">
        <v>-12.8</v>
      </c>
      <c r="AI243" s="113">
        <v>500</v>
      </c>
      <c r="AJ243" s="113">
        <v>4.1000000000000002E-2</v>
      </c>
    </row>
    <row r="244" spans="1:36" x14ac:dyDescent="0.25">
      <c r="A244" t="str">
        <f t="shared" si="24"/>
        <v>CFLSFm2003CZ12rDXHP</v>
      </c>
      <c r="B244" t="s">
        <v>118</v>
      </c>
      <c r="C244" t="s">
        <v>45</v>
      </c>
      <c r="D244" t="s">
        <v>1649</v>
      </c>
      <c r="E244">
        <v>2003</v>
      </c>
      <c r="F244" t="s">
        <v>111</v>
      </c>
      <c r="G244" t="s">
        <v>1659</v>
      </c>
      <c r="H244">
        <f t="shared" si="20"/>
        <v>0.89</v>
      </c>
      <c r="I244" s="113">
        <f t="shared" si="23"/>
        <v>2</v>
      </c>
      <c r="J244">
        <f t="shared" si="21"/>
        <v>0</v>
      </c>
      <c r="M244" s="113">
        <v>445</v>
      </c>
      <c r="N244" s="113">
        <v>8.5999999999999993E-2</v>
      </c>
      <c r="O244" s="113">
        <v>0</v>
      </c>
      <c r="P244" s="113">
        <v>500</v>
      </c>
      <c r="Q244" s="113">
        <v>4.1000000000000002E-2</v>
      </c>
      <c r="S244" t="b">
        <v>0</v>
      </c>
      <c r="T244" t="b">
        <f>VLOOKUP(G244,key!$S$3:$T$12,2,FALSE)</f>
        <v>1</v>
      </c>
      <c r="U244">
        <f t="shared" si="22"/>
        <v>1</v>
      </c>
      <c r="V244" s="31">
        <f t="shared" si="25"/>
        <v>0</v>
      </c>
      <c r="W244">
        <f>VLOOKUP(G244,key!$S$3:$U$6,3,FALSE)</f>
        <v>0.5</v>
      </c>
      <c r="Z244" s="113"/>
      <c r="AA244" s="113" t="s">
        <v>4151</v>
      </c>
      <c r="AB244" s="113" t="s">
        <v>1649</v>
      </c>
      <c r="AC244" s="113">
        <v>2003</v>
      </c>
      <c r="AD244" s="113" t="s">
        <v>111</v>
      </c>
      <c r="AE244" s="113" t="s">
        <v>1659</v>
      </c>
      <c r="AF244" s="113">
        <v>445</v>
      </c>
      <c r="AG244" s="113">
        <v>8.5999999999999993E-2</v>
      </c>
      <c r="AH244" s="113">
        <v>0</v>
      </c>
      <c r="AI244" s="113">
        <v>500</v>
      </c>
      <c r="AJ244" s="113">
        <v>4.1000000000000002E-2</v>
      </c>
    </row>
    <row r="245" spans="1:36" x14ac:dyDescent="0.25">
      <c r="A245" t="str">
        <f t="shared" si="24"/>
        <v>CFLSFm2003CZ12rNCEH</v>
      </c>
      <c r="B245" t="s">
        <v>118</v>
      </c>
      <c r="C245" t="s">
        <v>45</v>
      </c>
      <c r="D245" t="s">
        <v>1649</v>
      </c>
      <c r="E245">
        <v>2003</v>
      </c>
      <c r="F245" t="s">
        <v>111</v>
      </c>
      <c r="G245" t="s">
        <v>1656</v>
      </c>
      <c r="H245">
        <f t="shared" si="20"/>
        <v>0.63400000000000001</v>
      </c>
      <c r="I245" s="113">
        <f t="shared" si="23"/>
        <v>1</v>
      </c>
      <c r="J245">
        <f t="shared" si="21"/>
        <v>0</v>
      </c>
      <c r="M245" s="113">
        <v>317</v>
      </c>
      <c r="N245" s="113">
        <v>0.04</v>
      </c>
      <c r="O245" s="113">
        <v>0</v>
      </c>
      <c r="P245" s="113">
        <v>500</v>
      </c>
      <c r="Q245" s="113">
        <v>4.1000000000000002E-2</v>
      </c>
      <c r="S245" t="b">
        <v>0</v>
      </c>
      <c r="T245" t="b">
        <f>VLOOKUP(G245,key!$S$3:$T$12,2,FALSE)</f>
        <v>1</v>
      </c>
      <c r="U245">
        <f t="shared" si="22"/>
        <v>1</v>
      </c>
      <c r="V245" s="31">
        <f t="shared" si="25"/>
        <v>0</v>
      </c>
      <c r="W245">
        <f>VLOOKUP(G245,key!$S$3:$U$6,3,FALSE)</f>
        <v>0.25</v>
      </c>
      <c r="Z245" s="113"/>
      <c r="AA245" s="113" t="s">
        <v>4151</v>
      </c>
      <c r="AB245" s="113" t="s">
        <v>1649</v>
      </c>
      <c r="AC245" s="113">
        <v>2003</v>
      </c>
      <c r="AD245" s="113" t="s">
        <v>111</v>
      </c>
      <c r="AE245" s="113" t="s">
        <v>1656</v>
      </c>
      <c r="AF245" s="113">
        <v>317</v>
      </c>
      <c r="AG245" s="113">
        <v>0.04</v>
      </c>
      <c r="AH245" s="113">
        <v>0</v>
      </c>
      <c r="AI245" s="113">
        <v>500</v>
      </c>
      <c r="AJ245" s="113">
        <v>4.1000000000000002E-2</v>
      </c>
    </row>
    <row r="246" spans="1:36" x14ac:dyDescent="0.25">
      <c r="A246" t="str">
        <f t="shared" si="24"/>
        <v>CFLSFm2003CZ12rNCGF</v>
      </c>
      <c r="B246" t="s">
        <v>118</v>
      </c>
      <c r="C246" t="s">
        <v>45</v>
      </c>
      <c r="D246" t="s">
        <v>1649</v>
      </c>
      <c r="E246">
        <v>2003</v>
      </c>
      <c r="F246" t="s">
        <v>111</v>
      </c>
      <c r="G246" t="s">
        <v>1657</v>
      </c>
      <c r="H246">
        <f t="shared" si="20"/>
        <v>0.99</v>
      </c>
      <c r="I246" s="113">
        <f t="shared" si="23"/>
        <v>1</v>
      </c>
      <c r="J246">
        <f t="shared" si="21"/>
        <v>-2.5999999999999999E-2</v>
      </c>
      <c r="M246" s="113">
        <v>495</v>
      </c>
      <c r="N246" s="113">
        <v>4.1000000000000002E-2</v>
      </c>
      <c r="O246" s="113">
        <v>-13</v>
      </c>
      <c r="P246" s="113">
        <v>500</v>
      </c>
      <c r="Q246" s="113">
        <v>4.1000000000000002E-2</v>
      </c>
      <c r="S246" t="b">
        <v>0</v>
      </c>
      <c r="T246" t="b">
        <f>VLOOKUP(G246,key!$S$3:$T$12,2,FALSE)</f>
        <v>0</v>
      </c>
      <c r="U246">
        <f t="shared" si="22"/>
        <v>1</v>
      </c>
      <c r="V246" s="31">
        <f t="shared" si="25"/>
        <v>-2.5999999999999999E-2</v>
      </c>
      <c r="W246">
        <f>VLOOKUP(G246,key!$S$3:$U$6,3,FALSE)</f>
        <v>0.9</v>
      </c>
      <c r="Z246" s="113"/>
      <c r="AA246" s="113" t="s">
        <v>4151</v>
      </c>
      <c r="AB246" s="113" t="s">
        <v>1649</v>
      </c>
      <c r="AC246" s="113">
        <v>2003</v>
      </c>
      <c r="AD246" s="113" t="s">
        <v>111</v>
      </c>
      <c r="AE246" s="113" t="s">
        <v>1657</v>
      </c>
      <c r="AF246" s="113">
        <v>495</v>
      </c>
      <c r="AG246" s="113">
        <v>4.1000000000000002E-2</v>
      </c>
      <c r="AH246" s="113">
        <v>-13</v>
      </c>
      <c r="AI246" s="113">
        <v>500</v>
      </c>
      <c r="AJ246" s="113">
        <v>4.1000000000000002E-2</v>
      </c>
    </row>
    <row r="247" spans="1:36" x14ac:dyDescent="0.25">
      <c r="A247" t="str">
        <f t="shared" si="24"/>
        <v>CFLSFm2003CZ13rDXGF</v>
      </c>
      <c r="B247" t="s">
        <v>118</v>
      </c>
      <c r="C247" t="s">
        <v>45</v>
      </c>
      <c r="D247" t="s">
        <v>1649</v>
      </c>
      <c r="E247">
        <v>2003</v>
      </c>
      <c r="F247" t="s">
        <v>112</v>
      </c>
      <c r="G247" t="s">
        <v>1658</v>
      </c>
      <c r="H247">
        <f t="shared" si="20"/>
        <v>1.1439999999999999</v>
      </c>
      <c r="I247" s="113">
        <f t="shared" si="23"/>
        <v>1.7804878048780486</v>
      </c>
      <c r="J247">
        <f t="shared" si="21"/>
        <v>-2.58E-2</v>
      </c>
      <c r="M247" s="113">
        <v>572</v>
      </c>
      <c r="N247" s="113">
        <v>7.2999999999999995E-2</v>
      </c>
      <c r="O247" s="113">
        <v>-12.9</v>
      </c>
      <c r="P247" s="113">
        <v>500</v>
      </c>
      <c r="Q247" s="113">
        <v>4.1000000000000002E-2</v>
      </c>
      <c r="S247" t="b">
        <v>0</v>
      </c>
      <c r="T247" t="b">
        <f>VLOOKUP(G247,key!$S$3:$T$12,2,FALSE)</f>
        <v>0</v>
      </c>
      <c r="U247">
        <f t="shared" si="22"/>
        <v>1</v>
      </c>
      <c r="V247" s="31">
        <f t="shared" si="25"/>
        <v>-2.58E-2</v>
      </c>
      <c r="W247">
        <f>VLOOKUP(G247,key!$S$3:$U$6,3,FALSE)</f>
        <v>1</v>
      </c>
      <c r="Z247" s="113"/>
      <c r="AA247" s="113" t="s">
        <v>4151</v>
      </c>
      <c r="AB247" s="113" t="s">
        <v>1649</v>
      </c>
      <c r="AC247" s="113">
        <v>2003</v>
      </c>
      <c r="AD247" s="113" t="s">
        <v>112</v>
      </c>
      <c r="AE247" s="113" t="s">
        <v>1658</v>
      </c>
      <c r="AF247" s="113">
        <v>572</v>
      </c>
      <c r="AG247" s="113">
        <v>7.2999999999999995E-2</v>
      </c>
      <c r="AH247" s="113">
        <v>-12.9</v>
      </c>
      <c r="AI247" s="113">
        <v>500</v>
      </c>
      <c r="AJ247" s="113">
        <v>4.1000000000000002E-2</v>
      </c>
    </row>
    <row r="248" spans="1:36" x14ac:dyDescent="0.25">
      <c r="A248" t="str">
        <f t="shared" si="24"/>
        <v>CFLSFm2003CZ13rDXHP</v>
      </c>
      <c r="B248" t="s">
        <v>118</v>
      </c>
      <c r="C248" t="s">
        <v>45</v>
      </c>
      <c r="D248" t="s">
        <v>1649</v>
      </c>
      <c r="E248">
        <v>2003</v>
      </c>
      <c r="F248" t="s">
        <v>112</v>
      </c>
      <c r="G248" t="s">
        <v>1659</v>
      </c>
      <c r="H248">
        <f t="shared" si="20"/>
        <v>0.95399999999999996</v>
      </c>
      <c r="I248" s="113">
        <f t="shared" si="23"/>
        <v>1.8780487804878048</v>
      </c>
      <c r="J248">
        <f t="shared" si="21"/>
        <v>0</v>
      </c>
      <c r="M248" s="113">
        <v>477</v>
      </c>
      <c r="N248" s="113">
        <v>7.6999999999999999E-2</v>
      </c>
      <c r="O248" s="113">
        <v>0</v>
      </c>
      <c r="P248" s="113">
        <v>500</v>
      </c>
      <c r="Q248" s="113">
        <v>4.1000000000000002E-2</v>
      </c>
      <c r="S248" t="b">
        <v>0</v>
      </c>
      <c r="T248" t="b">
        <f>VLOOKUP(G248,key!$S$3:$T$12,2,FALSE)</f>
        <v>1</v>
      </c>
      <c r="U248">
        <f t="shared" si="22"/>
        <v>1</v>
      </c>
      <c r="V248" s="31">
        <f t="shared" si="25"/>
        <v>0</v>
      </c>
      <c r="W248">
        <f>VLOOKUP(G248,key!$S$3:$U$6,3,FALSE)</f>
        <v>0.5</v>
      </c>
      <c r="Z248" s="113"/>
      <c r="AA248" s="113" t="s">
        <v>4151</v>
      </c>
      <c r="AB248" s="113" t="s">
        <v>1649</v>
      </c>
      <c r="AC248" s="113">
        <v>2003</v>
      </c>
      <c r="AD248" s="113" t="s">
        <v>112</v>
      </c>
      <c r="AE248" s="113" t="s">
        <v>1659</v>
      </c>
      <c r="AF248" s="113">
        <v>477</v>
      </c>
      <c r="AG248" s="113">
        <v>7.6999999999999999E-2</v>
      </c>
      <c r="AH248" s="113">
        <v>0</v>
      </c>
      <c r="AI248" s="113">
        <v>500</v>
      </c>
      <c r="AJ248" s="113">
        <v>4.1000000000000002E-2</v>
      </c>
    </row>
    <row r="249" spans="1:36" x14ac:dyDescent="0.25">
      <c r="A249" t="str">
        <f t="shared" si="24"/>
        <v>CFLSFm2003CZ13rNCEH</v>
      </c>
      <c r="B249" t="s">
        <v>118</v>
      </c>
      <c r="C249" t="s">
        <v>45</v>
      </c>
      <c r="D249" t="s">
        <v>1649</v>
      </c>
      <c r="E249">
        <v>2003</v>
      </c>
      <c r="F249" t="s">
        <v>112</v>
      </c>
      <c r="G249" t="s">
        <v>1656</v>
      </c>
      <c r="H249">
        <f t="shared" si="20"/>
        <v>0.63</v>
      </c>
      <c r="I249" s="113">
        <f t="shared" si="23"/>
        <v>1</v>
      </c>
      <c r="J249">
        <f t="shared" si="21"/>
        <v>0</v>
      </c>
      <c r="M249" s="113">
        <v>315</v>
      </c>
      <c r="N249" s="113">
        <v>4.1000000000000002E-2</v>
      </c>
      <c r="O249" s="113">
        <v>0</v>
      </c>
      <c r="P249" s="113">
        <v>500</v>
      </c>
      <c r="Q249" s="113">
        <v>4.1000000000000002E-2</v>
      </c>
      <c r="S249" t="b">
        <v>0</v>
      </c>
      <c r="T249" t="b">
        <f>VLOOKUP(G249,key!$S$3:$T$12,2,FALSE)</f>
        <v>1</v>
      </c>
      <c r="U249">
        <f t="shared" si="22"/>
        <v>1</v>
      </c>
      <c r="V249" s="31">
        <f t="shared" si="25"/>
        <v>0</v>
      </c>
      <c r="W249">
        <f>VLOOKUP(G249,key!$S$3:$U$6,3,FALSE)</f>
        <v>0.25</v>
      </c>
      <c r="Z249" s="113"/>
      <c r="AA249" s="113" t="s">
        <v>4151</v>
      </c>
      <c r="AB249" s="113" t="s">
        <v>1649</v>
      </c>
      <c r="AC249" s="113">
        <v>2003</v>
      </c>
      <c r="AD249" s="113" t="s">
        <v>112</v>
      </c>
      <c r="AE249" s="113" t="s">
        <v>1656</v>
      </c>
      <c r="AF249" s="113">
        <v>315</v>
      </c>
      <c r="AG249" s="113">
        <v>4.1000000000000002E-2</v>
      </c>
      <c r="AH249" s="113">
        <v>0</v>
      </c>
      <c r="AI249" s="113">
        <v>500</v>
      </c>
      <c r="AJ249" s="113">
        <v>4.1000000000000002E-2</v>
      </c>
    </row>
    <row r="250" spans="1:36" x14ac:dyDescent="0.25">
      <c r="A250" t="str">
        <f t="shared" si="24"/>
        <v>CFLSFm2003CZ13rNCGF</v>
      </c>
      <c r="B250" t="s">
        <v>118</v>
      </c>
      <c r="C250" t="s">
        <v>45</v>
      </c>
      <c r="D250" t="s">
        <v>1649</v>
      </c>
      <c r="E250">
        <v>2003</v>
      </c>
      <c r="F250" t="s">
        <v>112</v>
      </c>
      <c r="G250" t="s">
        <v>1657</v>
      </c>
      <c r="H250">
        <f t="shared" si="20"/>
        <v>0.99</v>
      </c>
      <c r="I250" s="113">
        <f t="shared" si="23"/>
        <v>1</v>
      </c>
      <c r="J250">
        <f t="shared" si="21"/>
        <v>-2.5999999999999999E-2</v>
      </c>
      <c r="M250" s="113">
        <v>495</v>
      </c>
      <c r="N250" s="113">
        <v>4.1000000000000002E-2</v>
      </c>
      <c r="O250" s="113">
        <v>-13</v>
      </c>
      <c r="P250" s="113">
        <v>500</v>
      </c>
      <c r="Q250" s="113">
        <v>4.1000000000000002E-2</v>
      </c>
      <c r="S250" t="b">
        <v>0</v>
      </c>
      <c r="T250" t="b">
        <f>VLOOKUP(G250,key!$S$3:$T$12,2,FALSE)</f>
        <v>0</v>
      </c>
      <c r="U250">
        <f t="shared" si="22"/>
        <v>1</v>
      </c>
      <c r="V250" s="31">
        <f t="shared" si="25"/>
        <v>-2.5999999999999999E-2</v>
      </c>
      <c r="W250">
        <f>VLOOKUP(G250,key!$S$3:$U$6,3,FALSE)</f>
        <v>0.9</v>
      </c>
      <c r="Z250" s="113"/>
      <c r="AA250" s="113" t="s">
        <v>4151</v>
      </c>
      <c r="AB250" s="113" t="s">
        <v>1649</v>
      </c>
      <c r="AC250" s="113">
        <v>2003</v>
      </c>
      <c r="AD250" s="113" t="s">
        <v>112</v>
      </c>
      <c r="AE250" s="113" t="s">
        <v>1657</v>
      </c>
      <c r="AF250" s="113">
        <v>495</v>
      </c>
      <c r="AG250" s="113">
        <v>4.1000000000000002E-2</v>
      </c>
      <c r="AH250" s="113">
        <v>-13</v>
      </c>
      <c r="AI250" s="113">
        <v>500</v>
      </c>
      <c r="AJ250" s="113">
        <v>4.1000000000000002E-2</v>
      </c>
    </row>
    <row r="251" spans="1:36" x14ac:dyDescent="0.25">
      <c r="A251" t="str">
        <f t="shared" si="24"/>
        <v>CFLSFm2003CZ14rDXGF</v>
      </c>
      <c r="B251" t="s">
        <v>118</v>
      </c>
      <c r="C251" t="s">
        <v>45</v>
      </c>
      <c r="D251" t="s">
        <v>1649</v>
      </c>
      <c r="E251">
        <v>2003</v>
      </c>
      <c r="F251" t="s">
        <v>113</v>
      </c>
      <c r="G251" t="s">
        <v>1658</v>
      </c>
      <c r="H251">
        <f t="shared" si="20"/>
        <v>1.1559999999999999</v>
      </c>
      <c r="I251" s="113">
        <f t="shared" si="23"/>
        <v>1.5476190476190477</v>
      </c>
      <c r="J251">
        <f t="shared" si="21"/>
        <v>-2.7399999999999997E-2</v>
      </c>
      <c r="M251" s="113">
        <v>578</v>
      </c>
      <c r="N251" s="113">
        <v>6.5000000000000002E-2</v>
      </c>
      <c r="O251" s="113">
        <v>-13.7</v>
      </c>
      <c r="P251" s="113">
        <v>500</v>
      </c>
      <c r="Q251" s="113">
        <v>4.2000000000000003E-2</v>
      </c>
      <c r="S251" t="b">
        <v>0</v>
      </c>
      <c r="T251" t="b">
        <f>VLOOKUP(G251,key!$S$3:$T$12,2,FALSE)</f>
        <v>0</v>
      </c>
      <c r="U251">
        <f t="shared" si="22"/>
        <v>1</v>
      </c>
      <c r="V251" s="31">
        <f t="shared" si="25"/>
        <v>-2.7399999999999997E-2</v>
      </c>
      <c r="W251">
        <f>VLOOKUP(G251,key!$S$3:$U$6,3,FALSE)</f>
        <v>1</v>
      </c>
      <c r="Z251" s="113"/>
      <c r="AA251" s="113" t="s">
        <v>4151</v>
      </c>
      <c r="AB251" s="113" t="s">
        <v>1649</v>
      </c>
      <c r="AC251" s="113">
        <v>2003</v>
      </c>
      <c r="AD251" s="113" t="s">
        <v>113</v>
      </c>
      <c r="AE251" s="113" t="s">
        <v>1658</v>
      </c>
      <c r="AF251" s="113">
        <v>578</v>
      </c>
      <c r="AG251" s="113">
        <v>6.5000000000000002E-2</v>
      </c>
      <c r="AH251" s="113">
        <v>-13.7</v>
      </c>
      <c r="AI251" s="113">
        <v>500</v>
      </c>
      <c r="AJ251" s="113">
        <v>4.2000000000000003E-2</v>
      </c>
    </row>
    <row r="252" spans="1:36" x14ac:dyDescent="0.25">
      <c r="A252" t="str">
        <f t="shared" si="24"/>
        <v>CFLSFm2003CZ14rDXHP</v>
      </c>
      <c r="B252" t="s">
        <v>118</v>
      </c>
      <c r="C252" t="s">
        <v>45</v>
      </c>
      <c r="D252" t="s">
        <v>1649</v>
      </c>
      <c r="E252">
        <v>2003</v>
      </c>
      <c r="F252" t="s">
        <v>113</v>
      </c>
      <c r="G252" t="s">
        <v>1659</v>
      </c>
      <c r="H252">
        <f t="shared" si="20"/>
        <v>0.94799999999999995</v>
      </c>
      <c r="I252" s="113">
        <f t="shared" si="23"/>
        <v>1.6190476190476191</v>
      </c>
      <c r="J252">
        <f t="shared" si="21"/>
        <v>0</v>
      </c>
      <c r="M252" s="113">
        <v>474</v>
      </c>
      <c r="N252" s="113">
        <v>6.8000000000000005E-2</v>
      </c>
      <c r="O252" s="113">
        <v>0</v>
      </c>
      <c r="P252" s="113">
        <v>500</v>
      </c>
      <c r="Q252" s="113">
        <v>4.2000000000000003E-2</v>
      </c>
      <c r="S252" t="b">
        <v>0</v>
      </c>
      <c r="T252" t="b">
        <f>VLOOKUP(G252,key!$S$3:$T$12,2,FALSE)</f>
        <v>1</v>
      </c>
      <c r="U252">
        <f t="shared" si="22"/>
        <v>1</v>
      </c>
      <c r="V252" s="31">
        <f t="shared" si="25"/>
        <v>0</v>
      </c>
      <c r="W252">
        <f>VLOOKUP(G252,key!$S$3:$U$6,3,FALSE)</f>
        <v>0.5</v>
      </c>
      <c r="Z252" s="113"/>
      <c r="AA252" s="113" t="s">
        <v>4151</v>
      </c>
      <c r="AB252" s="113" t="s">
        <v>1649</v>
      </c>
      <c r="AC252" s="113">
        <v>2003</v>
      </c>
      <c r="AD252" s="113" t="s">
        <v>113</v>
      </c>
      <c r="AE252" s="113" t="s">
        <v>1659</v>
      </c>
      <c r="AF252" s="113">
        <v>474</v>
      </c>
      <c r="AG252" s="113">
        <v>6.8000000000000005E-2</v>
      </c>
      <c r="AH252" s="113">
        <v>0</v>
      </c>
      <c r="AI252" s="113">
        <v>500</v>
      </c>
      <c r="AJ252" s="113">
        <v>4.2000000000000003E-2</v>
      </c>
    </row>
    <row r="253" spans="1:36" x14ac:dyDescent="0.25">
      <c r="A253" t="str">
        <f t="shared" si="24"/>
        <v>CFLSFm2003CZ14rNCEH</v>
      </c>
      <c r="B253" t="s">
        <v>118</v>
      </c>
      <c r="C253" t="s">
        <v>45</v>
      </c>
      <c r="D253" t="s">
        <v>1649</v>
      </c>
      <c r="E253">
        <v>2003</v>
      </c>
      <c r="F253" t="s">
        <v>113</v>
      </c>
      <c r="G253" t="s">
        <v>1656</v>
      </c>
      <c r="H253">
        <f t="shared" si="20"/>
        <v>0.63800000000000001</v>
      </c>
      <c r="I253" s="113">
        <f t="shared" si="23"/>
        <v>1</v>
      </c>
      <c r="J253">
        <f t="shared" si="21"/>
        <v>0</v>
      </c>
      <c r="M253" s="113">
        <v>319</v>
      </c>
      <c r="N253" s="113">
        <v>4.2000000000000003E-2</v>
      </c>
      <c r="O253" s="113">
        <v>0</v>
      </c>
      <c r="P253" s="113">
        <v>500</v>
      </c>
      <c r="Q253" s="113">
        <v>4.2000000000000003E-2</v>
      </c>
      <c r="S253" t="b">
        <v>0</v>
      </c>
      <c r="T253" t="b">
        <f>VLOOKUP(G253,key!$S$3:$T$12,2,FALSE)</f>
        <v>1</v>
      </c>
      <c r="U253">
        <f t="shared" si="22"/>
        <v>1</v>
      </c>
      <c r="V253" s="31">
        <f t="shared" si="25"/>
        <v>0</v>
      </c>
      <c r="W253">
        <f>VLOOKUP(G253,key!$S$3:$U$6,3,FALSE)</f>
        <v>0.25</v>
      </c>
      <c r="Z253" s="113"/>
      <c r="AA253" s="113" t="s">
        <v>4151</v>
      </c>
      <c r="AB253" s="113" t="s">
        <v>1649</v>
      </c>
      <c r="AC253" s="113">
        <v>2003</v>
      </c>
      <c r="AD253" s="113" t="s">
        <v>113</v>
      </c>
      <c r="AE253" s="113" t="s">
        <v>1656</v>
      </c>
      <c r="AF253" s="113">
        <v>319</v>
      </c>
      <c r="AG253" s="113">
        <v>4.2000000000000003E-2</v>
      </c>
      <c r="AH253" s="113">
        <v>0</v>
      </c>
      <c r="AI253" s="113">
        <v>500</v>
      </c>
      <c r="AJ253" s="113">
        <v>4.2000000000000003E-2</v>
      </c>
    </row>
    <row r="254" spans="1:36" x14ac:dyDescent="0.25">
      <c r="A254" t="str">
        <f t="shared" si="24"/>
        <v>CFLSFm2003CZ14rNCGF</v>
      </c>
      <c r="B254" t="s">
        <v>118</v>
      </c>
      <c r="C254" t="s">
        <v>45</v>
      </c>
      <c r="D254" t="s">
        <v>1649</v>
      </c>
      <c r="E254">
        <v>2003</v>
      </c>
      <c r="F254" t="s">
        <v>113</v>
      </c>
      <c r="G254" t="s">
        <v>1657</v>
      </c>
      <c r="H254">
        <f t="shared" si="20"/>
        <v>0.98799999999999999</v>
      </c>
      <c r="I254" s="113">
        <f t="shared" si="23"/>
        <v>1.0238095238095237</v>
      </c>
      <c r="J254">
        <f t="shared" si="21"/>
        <v>-2.7600000000000003E-2</v>
      </c>
      <c r="M254" s="113">
        <v>494</v>
      </c>
      <c r="N254" s="113">
        <v>4.2999999999999997E-2</v>
      </c>
      <c r="O254" s="113">
        <v>-13.8</v>
      </c>
      <c r="P254" s="113">
        <v>500</v>
      </c>
      <c r="Q254" s="113">
        <v>4.2000000000000003E-2</v>
      </c>
      <c r="S254" t="b">
        <v>0</v>
      </c>
      <c r="T254" t="b">
        <f>VLOOKUP(G254,key!$S$3:$T$12,2,FALSE)</f>
        <v>0</v>
      </c>
      <c r="U254">
        <f t="shared" si="22"/>
        <v>1</v>
      </c>
      <c r="V254" s="31">
        <f t="shared" si="25"/>
        <v>-2.7600000000000003E-2</v>
      </c>
      <c r="W254">
        <f>VLOOKUP(G254,key!$S$3:$U$6,3,FALSE)</f>
        <v>0.9</v>
      </c>
      <c r="Z254" s="113"/>
      <c r="AA254" s="113" t="s">
        <v>4151</v>
      </c>
      <c r="AB254" s="113" t="s">
        <v>1649</v>
      </c>
      <c r="AC254" s="113">
        <v>2003</v>
      </c>
      <c r="AD254" s="113" t="s">
        <v>113</v>
      </c>
      <c r="AE254" s="113" t="s">
        <v>1657</v>
      </c>
      <c r="AF254" s="113">
        <v>494</v>
      </c>
      <c r="AG254" s="113">
        <v>4.2999999999999997E-2</v>
      </c>
      <c r="AH254" s="113">
        <v>-13.8</v>
      </c>
      <c r="AI254" s="113">
        <v>500</v>
      </c>
      <c r="AJ254" s="113">
        <v>4.2000000000000003E-2</v>
      </c>
    </row>
    <row r="255" spans="1:36" x14ac:dyDescent="0.25">
      <c r="A255" t="str">
        <f t="shared" si="24"/>
        <v>CFLSFm2003CZ15rDXGF</v>
      </c>
      <c r="B255" t="s">
        <v>118</v>
      </c>
      <c r="C255" t="s">
        <v>45</v>
      </c>
      <c r="D255" t="s">
        <v>1649</v>
      </c>
      <c r="E255">
        <v>2003</v>
      </c>
      <c r="F255" t="s">
        <v>114</v>
      </c>
      <c r="G255" t="s">
        <v>1658</v>
      </c>
      <c r="H255">
        <f t="shared" si="20"/>
        <v>1.218</v>
      </c>
      <c r="I255" s="113">
        <f t="shared" si="23"/>
        <v>1.6666666666666667</v>
      </c>
      <c r="J255">
        <f t="shared" si="21"/>
        <v>-1.2919999999999999E-2</v>
      </c>
      <c r="M255" s="113">
        <v>609</v>
      </c>
      <c r="N255" s="113">
        <v>7.0000000000000007E-2</v>
      </c>
      <c r="O255" s="113">
        <v>-6.46</v>
      </c>
      <c r="P255" s="113">
        <v>500</v>
      </c>
      <c r="Q255" s="113">
        <v>4.2000000000000003E-2</v>
      </c>
      <c r="S255" t="b">
        <v>0</v>
      </c>
      <c r="T255" t="b">
        <f>VLOOKUP(G255,key!$S$3:$T$12,2,FALSE)</f>
        <v>0</v>
      </c>
      <c r="U255">
        <f t="shared" si="22"/>
        <v>1</v>
      </c>
      <c r="V255" s="31">
        <f t="shared" si="25"/>
        <v>-1.2919999999999999E-2</v>
      </c>
      <c r="W255">
        <f>VLOOKUP(G255,key!$S$3:$U$6,3,FALSE)</f>
        <v>1</v>
      </c>
      <c r="Z255" s="113"/>
      <c r="AA255" s="113" t="s">
        <v>4151</v>
      </c>
      <c r="AB255" s="113" t="s">
        <v>1649</v>
      </c>
      <c r="AC255" s="113">
        <v>2003</v>
      </c>
      <c r="AD255" s="113" t="s">
        <v>114</v>
      </c>
      <c r="AE255" s="113" t="s">
        <v>1658</v>
      </c>
      <c r="AF255" s="113">
        <v>609</v>
      </c>
      <c r="AG255" s="113">
        <v>7.0000000000000007E-2</v>
      </c>
      <c r="AH255" s="113">
        <v>-6.46</v>
      </c>
      <c r="AI255" s="113">
        <v>500</v>
      </c>
      <c r="AJ255" s="113">
        <v>4.2000000000000003E-2</v>
      </c>
    </row>
    <row r="256" spans="1:36" x14ac:dyDescent="0.25">
      <c r="A256" t="str">
        <f t="shared" si="24"/>
        <v>CFLSFm2003CZ15rDXHP</v>
      </c>
      <c r="B256" t="s">
        <v>118</v>
      </c>
      <c r="C256" t="s">
        <v>45</v>
      </c>
      <c r="D256" t="s">
        <v>1649</v>
      </c>
      <c r="E256">
        <v>2003</v>
      </c>
      <c r="F256" t="s">
        <v>114</v>
      </c>
      <c r="G256" t="s">
        <v>1659</v>
      </c>
      <c r="H256">
        <f t="shared" si="20"/>
        <v>1.1479999999999999</v>
      </c>
      <c r="I256" s="113">
        <f t="shared" si="23"/>
        <v>1.8095238095238093</v>
      </c>
      <c r="J256">
        <f t="shared" si="21"/>
        <v>0</v>
      </c>
      <c r="M256" s="113">
        <v>574</v>
      </c>
      <c r="N256" s="113">
        <v>7.5999999999999998E-2</v>
      </c>
      <c r="O256" s="113">
        <v>0</v>
      </c>
      <c r="P256" s="113">
        <v>500</v>
      </c>
      <c r="Q256" s="113">
        <v>4.2000000000000003E-2</v>
      </c>
      <c r="S256" t="b">
        <v>0</v>
      </c>
      <c r="T256" t="b">
        <f>VLOOKUP(G256,key!$S$3:$T$12,2,FALSE)</f>
        <v>1</v>
      </c>
      <c r="U256">
        <f t="shared" si="22"/>
        <v>1</v>
      </c>
      <c r="V256" s="31">
        <f t="shared" si="25"/>
        <v>0</v>
      </c>
      <c r="W256">
        <f>VLOOKUP(G256,key!$S$3:$U$6,3,FALSE)</f>
        <v>0.5</v>
      </c>
      <c r="Z256" s="113"/>
      <c r="AA256" s="113" t="s">
        <v>4151</v>
      </c>
      <c r="AB256" s="113" t="s">
        <v>1649</v>
      </c>
      <c r="AC256" s="113">
        <v>2003</v>
      </c>
      <c r="AD256" s="113" t="s">
        <v>114</v>
      </c>
      <c r="AE256" s="113" t="s">
        <v>1659</v>
      </c>
      <c r="AF256" s="113">
        <v>574</v>
      </c>
      <c r="AG256" s="113">
        <v>7.5999999999999998E-2</v>
      </c>
      <c r="AH256" s="113">
        <v>0</v>
      </c>
      <c r="AI256" s="113">
        <v>500</v>
      </c>
      <c r="AJ256" s="113">
        <v>4.2000000000000003E-2</v>
      </c>
    </row>
    <row r="257" spans="1:36" x14ac:dyDescent="0.25">
      <c r="A257" t="str">
        <f t="shared" si="24"/>
        <v>CFLSFm2003CZ15rNCEH</v>
      </c>
      <c r="B257" t="s">
        <v>118</v>
      </c>
      <c r="C257" t="s">
        <v>45</v>
      </c>
      <c r="D257" t="s">
        <v>1649</v>
      </c>
      <c r="E257">
        <v>2003</v>
      </c>
      <c r="F257" t="s">
        <v>114</v>
      </c>
      <c r="G257" t="s">
        <v>1656</v>
      </c>
      <c r="H257">
        <f t="shared" si="20"/>
        <v>0.81799999999999995</v>
      </c>
      <c r="I257" s="113">
        <f t="shared" si="23"/>
        <v>1</v>
      </c>
      <c r="J257">
        <f t="shared" si="21"/>
        <v>0</v>
      </c>
      <c r="M257" s="113">
        <v>409</v>
      </c>
      <c r="N257" s="113">
        <v>4.2000000000000003E-2</v>
      </c>
      <c r="O257" s="113">
        <v>0</v>
      </c>
      <c r="P257" s="113">
        <v>500</v>
      </c>
      <c r="Q257" s="113">
        <v>4.2000000000000003E-2</v>
      </c>
      <c r="S257" t="b">
        <v>0</v>
      </c>
      <c r="T257" t="b">
        <f>VLOOKUP(G257,key!$S$3:$T$12,2,FALSE)</f>
        <v>1</v>
      </c>
      <c r="U257">
        <f t="shared" si="22"/>
        <v>1</v>
      </c>
      <c r="V257" s="31">
        <f t="shared" si="25"/>
        <v>0</v>
      </c>
      <c r="W257">
        <f>VLOOKUP(G257,key!$S$3:$U$6,3,FALSE)</f>
        <v>0.25</v>
      </c>
      <c r="Z257" s="113"/>
      <c r="AA257" s="113" t="s">
        <v>4151</v>
      </c>
      <c r="AB257" s="113" t="s">
        <v>1649</v>
      </c>
      <c r="AC257" s="113">
        <v>2003</v>
      </c>
      <c r="AD257" s="113" t="s">
        <v>114</v>
      </c>
      <c r="AE257" s="113" t="s">
        <v>1656</v>
      </c>
      <c r="AF257" s="113">
        <v>409</v>
      </c>
      <c r="AG257" s="113">
        <v>4.2000000000000003E-2</v>
      </c>
      <c r="AH257" s="113">
        <v>0</v>
      </c>
      <c r="AI257" s="113">
        <v>500</v>
      </c>
      <c r="AJ257" s="113">
        <v>4.2000000000000003E-2</v>
      </c>
    </row>
    <row r="258" spans="1:36" x14ac:dyDescent="0.25">
      <c r="A258" t="str">
        <f t="shared" si="24"/>
        <v>CFLSFm2003CZ15rNCGF</v>
      </c>
      <c r="B258" t="s">
        <v>118</v>
      </c>
      <c r="C258" t="s">
        <v>45</v>
      </c>
      <c r="D258" t="s">
        <v>1649</v>
      </c>
      <c r="E258">
        <v>2003</v>
      </c>
      <c r="F258" t="s">
        <v>114</v>
      </c>
      <c r="G258" t="s">
        <v>1657</v>
      </c>
      <c r="H258">
        <f t="shared" si="20"/>
        <v>0.998</v>
      </c>
      <c r="I258" s="113">
        <f t="shared" si="23"/>
        <v>1</v>
      </c>
      <c r="J258">
        <f t="shared" si="21"/>
        <v>-1.32E-2</v>
      </c>
      <c r="M258" s="113">
        <v>499</v>
      </c>
      <c r="N258" s="113">
        <v>4.2000000000000003E-2</v>
      </c>
      <c r="O258" s="113">
        <v>-6.6</v>
      </c>
      <c r="P258" s="113">
        <v>500</v>
      </c>
      <c r="Q258" s="113">
        <v>4.2000000000000003E-2</v>
      </c>
      <c r="S258" t="b">
        <v>0</v>
      </c>
      <c r="T258" t="b">
        <f>VLOOKUP(G258,key!$S$3:$T$12,2,FALSE)</f>
        <v>0</v>
      </c>
      <c r="U258">
        <f t="shared" si="22"/>
        <v>1</v>
      </c>
      <c r="V258" s="31">
        <f t="shared" si="25"/>
        <v>-1.32E-2</v>
      </c>
      <c r="W258">
        <f>VLOOKUP(G258,key!$S$3:$U$6,3,FALSE)</f>
        <v>0.9</v>
      </c>
      <c r="Z258" s="113"/>
      <c r="AA258" s="113" t="s">
        <v>4151</v>
      </c>
      <c r="AB258" s="113" t="s">
        <v>1649</v>
      </c>
      <c r="AC258" s="113">
        <v>2003</v>
      </c>
      <c r="AD258" s="113" t="s">
        <v>114</v>
      </c>
      <c r="AE258" s="113" t="s">
        <v>1657</v>
      </c>
      <c r="AF258" s="113">
        <v>499</v>
      </c>
      <c r="AG258" s="113">
        <v>4.2000000000000003E-2</v>
      </c>
      <c r="AH258" s="113">
        <v>-6.6</v>
      </c>
      <c r="AI258" s="113">
        <v>500</v>
      </c>
      <c r="AJ258" s="113">
        <v>4.2000000000000003E-2</v>
      </c>
    </row>
    <row r="259" spans="1:36" x14ac:dyDescent="0.25">
      <c r="A259" t="str">
        <f t="shared" si="24"/>
        <v>CFLSFm2003CZ16rDXGF</v>
      </c>
      <c r="B259" t="s">
        <v>118</v>
      </c>
      <c r="C259" t="s">
        <v>45</v>
      </c>
      <c r="D259" t="s">
        <v>1649</v>
      </c>
      <c r="E259">
        <v>2003</v>
      </c>
      <c r="F259" t="s">
        <v>115</v>
      </c>
      <c r="G259" t="s">
        <v>1658</v>
      </c>
      <c r="H259">
        <f t="shared" si="20"/>
        <v>1.056</v>
      </c>
      <c r="I259" s="113">
        <f t="shared" si="23"/>
        <v>1.7999999999999998</v>
      </c>
      <c r="J259">
        <f t="shared" si="21"/>
        <v>-2.4E-2</v>
      </c>
      <c r="M259" s="113">
        <v>528</v>
      </c>
      <c r="N259" s="113">
        <v>7.1999999999999995E-2</v>
      </c>
      <c r="O259" s="113">
        <v>-12</v>
      </c>
      <c r="P259" s="113">
        <v>500</v>
      </c>
      <c r="Q259" s="113">
        <v>0.04</v>
      </c>
      <c r="S259" t="b">
        <v>0</v>
      </c>
      <c r="T259" t="b">
        <f>VLOOKUP(G259,key!$S$3:$T$12,2,FALSE)</f>
        <v>0</v>
      </c>
      <c r="U259">
        <f t="shared" si="22"/>
        <v>1</v>
      </c>
      <c r="V259" s="31">
        <f t="shared" si="25"/>
        <v>-2.4E-2</v>
      </c>
      <c r="W259">
        <f>VLOOKUP(G259,key!$S$3:$U$6,3,FALSE)</f>
        <v>1</v>
      </c>
      <c r="Z259" s="113"/>
      <c r="AA259" s="113" t="s">
        <v>4151</v>
      </c>
      <c r="AB259" s="113" t="s">
        <v>1649</v>
      </c>
      <c r="AC259" s="113">
        <v>2003</v>
      </c>
      <c r="AD259" s="113" t="s">
        <v>115</v>
      </c>
      <c r="AE259" s="113" t="s">
        <v>1658</v>
      </c>
      <c r="AF259" s="113">
        <v>528</v>
      </c>
      <c r="AG259" s="113">
        <v>7.1999999999999995E-2</v>
      </c>
      <c r="AH259" s="113">
        <v>-12</v>
      </c>
      <c r="AI259" s="113">
        <v>500</v>
      </c>
      <c r="AJ259" s="113">
        <v>0.04</v>
      </c>
    </row>
    <row r="260" spans="1:36" x14ac:dyDescent="0.25">
      <c r="A260" t="str">
        <f t="shared" si="24"/>
        <v>CFLSFm2003CZ16rDXHP</v>
      </c>
      <c r="B260" t="s">
        <v>118</v>
      </c>
      <c r="C260" t="s">
        <v>45</v>
      </c>
      <c r="D260" t="s">
        <v>1649</v>
      </c>
      <c r="E260">
        <v>2003</v>
      </c>
      <c r="F260" t="s">
        <v>115</v>
      </c>
      <c r="G260" t="s">
        <v>1659</v>
      </c>
      <c r="H260">
        <f t="shared" si="20"/>
        <v>0.78</v>
      </c>
      <c r="I260" s="113">
        <f t="shared" si="23"/>
        <v>1.7500000000000002</v>
      </c>
      <c r="J260">
        <f t="shared" si="21"/>
        <v>0</v>
      </c>
      <c r="M260" s="113">
        <v>390</v>
      </c>
      <c r="N260" s="113">
        <v>7.0000000000000007E-2</v>
      </c>
      <c r="O260" s="113">
        <v>0</v>
      </c>
      <c r="P260" s="113">
        <v>500</v>
      </c>
      <c r="Q260" s="113">
        <v>0.04</v>
      </c>
      <c r="S260" t="b">
        <v>0</v>
      </c>
      <c r="T260" t="b">
        <f>VLOOKUP(G260,key!$S$3:$T$12,2,FALSE)</f>
        <v>1</v>
      </c>
      <c r="U260">
        <f t="shared" si="22"/>
        <v>1</v>
      </c>
      <c r="V260" s="31">
        <f t="shared" si="25"/>
        <v>0</v>
      </c>
      <c r="W260">
        <f>VLOOKUP(G260,key!$S$3:$U$6,3,FALSE)</f>
        <v>0.5</v>
      </c>
      <c r="Z260" s="113"/>
      <c r="AA260" s="113" t="s">
        <v>4151</v>
      </c>
      <c r="AB260" s="113" t="s">
        <v>1649</v>
      </c>
      <c r="AC260" s="113">
        <v>2003</v>
      </c>
      <c r="AD260" s="113" t="s">
        <v>115</v>
      </c>
      <c r="AE260" s="113" t="s">
        <v>1659</v>
      </c>
      <c r="AF260" s="113">
        <v>390</v>
      </c>
      <c r="AG260" s="113">
        <v>7.0000000000000007E-2</v>
      </c>
      <c r="AH260" s="113">
        <v>0</v>
      </c>
      <c r="AI260" s="113">
        <v>500</v>
      </c>
      <c r="AJ260" s="113">
        <v>0.04</v>
      </c>
    </row>
    <row r="261" spans="1:36" x14ac:dyDescent="0.25">
      <c r="A261" t="str">
        <f t="shared" si="24"/>
        <v>CFLSFm2003CZ16rNCEH</v>
      </c>
      <c r="B261" t="s">
        <v>118</v>
      </c>
      <c r="C261" t="s">
        <v>45</v>
      </c>
      <c r="D261" t="s">
        <v>1649</v>
      </c>
      <c r="E261">
        <v>2003</v>
      </c>
      <c r="F261" t="s">
        <v>115</v>
      </c>
      <c r="G261" t="s">
        <v>1656</v>
      </c>
      <c r="H261">
        <f t="shared" si="20"/>
        <v>0.67800000000000005</v>
      </c>
      <c r="I261" s="113">
        <f t="shared" si="23"/>
        <v>1</v>
      </c>
      <c r="J261">
        <f t="shared" si="21"/>
        <v>0</v>
      </c>
      <c r="M261" s="113">
        <v>339</v>
      </c>
      <c r="N261" s="113">
        <v>0.04</v>
      </c>
      <c r="O261" s="113">
        <v>0</v>
      </c>
      <c r="P261" s="113">
        <v>500</v>
      </c>
      <c r="Q261" s="113">
        <v>0.04</v>
      </c>
      <c r="S261" t="b">
        <v>0</v>
      </c>
      <c r="T261" t="b">
        <f>VLOOKUP(G261,key!$S$3:$T$12,2,FALSE)</f>
        <v>1</v>
      </c>
      <c r="U261">
        <f t="shared" si="22"/>
        <v>1</v>
      </c>
      <c r="V261" s="31">
        <f t="shared" si="25"/>
        <v>0</v>
      </c>
      <c r="W261">
        <f>VLOOKUP(G261,key!$S$3:$U$6,3,FALSE)</f>
        <v>0.25</v>
      </c>
      <c r="Z261" s="113"/>
      <c r="AA261" s="113" t="s">
        <v>4151</v>
      </c>
      <c r="AB261" s="113" t="s">
        <v>1649</v>
      </c>
      <c r="AC261" s="113">
        <v>2003</v>
      </c>
      <c r="AD261" s="113" t="s">
        <v>115</v>
      </c>
      <c r="AE261" s="113" t="s">
        <v>1656</v>
      </c>
      <c r="AF261" s="113">
        <v>339</v>
      </c>
      <c r="AG261" s="113">
        <v>0.04</v>
      </c>
      <c r="AH261" s="113">
        <v>0</v>
      </c>
      <c r="AI261" s="113">
        <v>500</v>
      </c>
      <c r="AJ261" s="113">
        <v>0.04</v>
      </c>
    </row>
    <row r="262" spans="1:36" x14ac:dyDescent="0.25">
      <c r="A262" t="str">
        <f t="shared" si="24"/>
        <v>CFLSFm2003CZ16rNCGF</v>
      </c>
      <c r="B262" t="s">
        <v>118</v>
      </c>
      <c r="C262" t="s">
        <v>45</v>
      </c>
      <c r="D262" t="s">
        <v>1649</v>
      </c>
      <c r="E262">
        <v>2003</v>
      </c>
      <c r="F262" t="s">
        <v>115</v>
      </c>
      <c r="G262" t="s">
        <v>1657</v>
      </c>
      <c r="H262">
        <f t="shared" si="20"/>
        <v>0.99199999999999999</v>
      </c>
      <c r="I262" s="113">
        <f t="shared" si="23"/>
        <v>1.0249999999999999</v>
      </c>
      <c r="J262">
        <f t="shared" si="21"/>
        <v>-2.4E-2</v>
      </c>
      <c r="M262" s="113">
        <v>496</v>
      </c>
      <c r="N262" s="113">
        <v>4.1000000000000002E-2</v>
      </c>
      <c r="O262" s="113">
        <v>-12</v>
      </c>
      <c r="P262" s="113">
        <v>500</v>
      </c>
      <c r="Q262" s="113">
        <v>0.04</v>
      </c>
      <c r="S262" t="b">
        <v>0</v>
      </c>
      <c r="T262" t="b">
        <f>VLOOKUP(G262,key!$S$3:$T$12,2,FALSE)</f>
        <v>0</v>
      </c>
      <c r="U262">
        <f t="shared" si="22"/>
        <v>1</v>
      </c>
      <c r="V262" s="31">
        <f t="shared" si="25"/>
        <v>-2.4E-2</v>
      </c>
      <c r="W262">
        <f>VLOOKUP(G262,key!$S$3:$U$6,3,FALSE)</f>
        <v>0.9</v>
      </c>
      <c r="Z262" s="113"/>
      <c r="AA262" s="113" t="s">
        <v>4151</v>
      </c>
      <c r="AB262" s="113" t="s">
        <v>1649</v>
      </c>
      <c r="AC262" s="113">
        <v>2003</v>
      </c>
      <c r="AD262" s="113" t="s">
        <v>115</v>
      </c>
      <c r="AE262" s="113" t="s">
        <v>1657</v>
      </c>
      <c r="AF262" s="113">
        <v>496</v>
      </c>
      <c r="AG262" s="113">
        <v>4.1000000000000002E-2</v>
      </c>
      <c r="AH262" s="113">
        <v>-12</v>
      </c>
      <c r="AI262" s="113">
        <v>500</v>
      </c>
      <c r="AJ262" s="113">
        <v>0.04</v>
      </c>
    </row>
    <row r="263" spans="1:36" x14ac:dyDescent="0.25">
      <c r="A263" t="str">
        <f t="shared" si="24"/>
        <v>CFLSFm2007CZ01rDXGF</v>
      </c>
      <c r="B263" t="s">
        <v>118</v>
      </c>
      <c r="C263" t="s">
        <v>45</v>
      </c>
      <c r="D263" t="s">
        <v>1649</v>
      </c>
      <c r="E263">
        <v>2007</v>
      </c>
      <c r="F263" t="s">
        <v>48</v>
      </c>
      <c r="G263" t="s">
        <v>1658</v>
      </c>
      <c r="H263">
        <f t="shared" si="20"/>
        <v>1</v>
      </c>
      <c r="I263" s="113">
        <f t="shared" si="23"/>
        <v>1</v>
      </c>
      <c r="J263">
        <f t="shared" si="21"/>
        <v>-3.2799999999999996E-2</v>
      </c>
      <c r="M263" s="113">
        <v>492</v>
      </c>
      <c r="N263" s="113">
        <v>4.3999999999999997E-2</v>
      </c>
      <c r="O263" s="113">
        <v>-16.399999999999999</v>
      </c>
      <c r="P263" s="113">
        <v>500</v>
      </c>
      <c r="Q263" s="113">
        <v>4.3999999999999997E-2</v>
      </c>
      <c r="S263" t="b">
        <v>0</v>
      </c>
      <c r="T263" t="b">
        <f>VLOOKUP(G263,key!$S$3:$T$12,2,FALSE)</f>
        <v>0</v>
      </c>
      <c r="U263">
        <f t="shared" si="22"/>
        <v>1</v>
      </c>
      <c r="V263" s="31">
        <f t="shared" si="25"/>
        <v>-3.2799999999999996E-2</v>
      </c>
      <c r="W263">
        <f>VLOOKUP(G263,key!$S$3:$U$6,3,FALSE)</f>
        <v>1</v>
      </c>
      <c r="Z263" s="113"/>
      <c r="AA263" s="113" t="s">
        <v>4151</v>
      </c>
      <c r="AB263" s="113" t="s">
        <v>1649</v>
      </c>
      <c r="AC263" s="113">
        <v>2007</v>
      </c>
      <c r="AD263" s="113" t="s">
        <v>48</v>
      </c>
      <c r="AE263" s="113" t="s">
        <v>1658</v>
      </c>
      <c r="AF263" s="113">
        <v>492</v>
      </c>
      <c r="AG263" s="113">
        <v>4.3999999999999997E-2</v>
      </c>
      <c r="AH263" s="113">
        <v>-16.399999999999999</v>
      </c>
      <c r="AI263" s="113">
        <v>500</v>
      </c>
      <c r="AJ263" s="113">
        <v>4.3999999999999997E-2</v>
      </c>
    </row>
    <row r="264" spans="1:36" x14ac:dyDescent="0.25">
      <c r="A264" t="str">
        <f t="shared" si="24"/>
        <v>CFLSFm2007CZ01rDXHP</v>
      </c>
      <c r="B264" t="s">
        <v>118</v>
      </c>
      <c r="C264" t="s">
        <v>45</v>
      </c>
      <c r="D264" t="s">
        <v>1649</v>
      </c>
      <c r="E264">
        <v>2007</v>
      </c>
      <c r="F264" t="s">
        <v>48</v>
      </c>
      <c r="G264" t="s">
        <v>1659</v>
      </c>
      <c r="H264">
        <f t="shared" ref="H264:H327" si="26">MAX(MIN(M264/P264,2),W264)</f>
        <v>0.73199999999999998</v>
      </c>
      <c r="I264" s="113">
        <f t="shared" si="23"/>
        <v>1</v>
      </c>
      <c r="J264">
        <f t="shared" ref="J264:J327" si="27">IF(ABS(V264)&lt;0.0003413,0,V264)</f>
        <v>0</v>
      </c>
      <c r="M264" s="113">
        <v>366</v>
      </c>
      <c r="N264" s="113">
        <v>4.3999999999999997E-2</v>
      </c>
      <c r="O264" s="113">
        <v>0</v>
      </c>
      <c r="P264" s="113">
        <v>500</v>
      </c>
      <c r="Q264" s="113">
        <v>4.3999999999999997E-2</v>
      </c>
      <c r="S264" t="b">
        <v>0</v>
      </c>
      <c r="T264" t="b">
        <f>VLOOKUP(G264,key!$S$3:$T$12,2,FALSE)</f>
        <v>1</v>
      </c>
      <c r="U264">
        <f t="shared" ref="U264:U327" si="28">IF(T264,1,1)</f>
        <v>1</v>
      </c>
      <c r="V264" s="31">
        <f t="shared" si="25"/>
        <v>0</v>
      </c>
      <c r="W264">
        <f>VLOOKUP(G264,key!$S$3:$U$6,3,FALSE)</f>
        <v>0.5</v>
      </c>
      <c r="Z264" s="113"/>
      <c r="AA264" s="113" t="s">
        <v>4151</v>
      </c>
      <c r="AB264" s="113" t="s">
        <v>1649</v>
      </c>
      <c r="AC264" s="113">
        <v>2007</v>
      </c>
      <c r="AD264" s="113" t="s">
        <v>48</v>
      </c>
      <c r="AE264" s="113" t="s">
        <v>1659</v>
      </c>
      <c r="AF264" s="113">
        <v>366</v>
      </c>
      <c r="AG264" s="113">
        <v>4.3999999999999997E-2</v>
      </c>
      <c r="AH264" s="113">
        <v>0</v>
      </c>
      <c r="AI264" s="113">
        <v>500</v>
      </c>
      <c r="AJ264" s="113">
        <v>4.3999999999999997E-2</v>
      </c>
    </row>
    <row r="265" spans="1:36" x14ac:dyDescent="0.25">
      <c r="A265" t="str">
        <f t="shared" si="24"/>
        <v>CFLSFm2007CZ01rNCEH</v>
      </c>
      <c r="B265" t="s">
        <v>118</v>
      </c>
      <c r="C265" t="s">
        <v>45</v>
      </c>
      <c r="D265" t="s">
        <v>1649</v>
      </c>
      <c r="E265">
        <v>2007</v>
      </c>
      <c r="F265" t="s">
        <v>48</v>
      </c>
      <c r="G265" t="s">
        <v>1656</v>
      </c>
      <c r="H265">
        <f t="shared" si="26"/>
        <v>0.53800000000000003</v>
      </c>
      <c r="I265" s="113">
        <f t="shared" ref="I265:I328" si="29">IF(S265,1,MAX(U265,MIN(N265/Q265,2)))</f>
        <v>1</v>
      </c>
      <c r="J265">
        <f t="shared" si="27"/>
        <v>0</v>
      </c>
      <c r="M265" s="113">
        <v>269</v>
      </c>
      <c r="N265" s="113">
        <v>4.2999999999999997E-2</v>
      </c>
      <c r="O265" s="113">
        <v>0</v>
      </c>
      <c r="P265" s="113">
        <v>500</v>
      </c>
      <c r="Q265" s="113">
        <v>4.3999999999999997E-2</v>
      </c>
      <c r="S265" t="b">
        <v>0</v>
      </c>
      <c r="T265" t="b">
        <f>VLOOKUP(G265,key!$S$3:$T$12,2,FALSE)</f>
        <v>1</v>
      </c>
      <c r="U265">
        <f t="shared" si="28"/>
        <v>1</v>
      </c>
      <c r="V265" s="31">
        <f t="shared" si="25"/>
        <v>0</v>
      </c>
      <c r="W265">
        <f>VLOOKUP(G265,key!$S$3:$U$6,3,FALSE)</f>
        <v>0.25</v>
      </c>
      <c r="Z265" s="113"/>
      <c r="AA265" s="113" t="s">
        <v>4151</v>
      </c>
      <c r="AB265" s="113" t="s">
        <v>1649</v>
      </c>
      <c r="AC265" s="113">
        <v>2007</v>
      </c>
      <c r="AD265" s="113" t="s">
        <v>48</v>
      </c>
      <c r="AE265" s="113" t="s">
        <v>1656</v>
      </c>
      <c r="AF265" s="113">
        <v>269</v>
      </c>
      <c r="AG265" s="113">
        <v>4.2999999999999997E-2</v>
      </c>
      <c r="AH265" s="113">
        <v>0</v>
      </c>
      <c r="AI265" s="113">
        <v>500</v>
      </c>
      <c r="AJ265" s="113">
        <v>4.3999999999999997E-2</v>
      </c>
    </row>
    <row r="266" spans="1:36" x14ac:dyDescent="0.25">
      <c r="A266" t="str">
        <f t="shared" ref="A266:A329" si="30">B266&amp;D266&amp;E266&amp;F266&amp;G266</f>
        <v>CFLSFm2007CZ01rNCGF</v>
      </c>
      <c r="B266" t="s">
        <v>118</v>
      </c>
      <c r="C266" t="s">
        <v>45</v>
      </c>
      <c r="D266" t="s">
        <v>1649</v>
      </c>
      <c r="E266">
        <v>2007</v>
      </c>
      <c r="F266" t="s">
        <v>48</v>
      </c>
      <c r="G266" t="s">
        <v>1657</v>
      </c>
      <c r="H266">
        <f t="shared" si="26"/>
        <v>0.98399999999999999</v>
      </c>
      <c r="I266" s="113">
        <f t="shared" si="29"/>
        <v>1</v>
      </c>
      <c r="J266">
        <f t="shared" si="27"/>
        <v>-3.2799999999999996E-2</v>
      </c>
      <c r="M266" s="113">
        <v>492</v>
      </c>
      <c r="N266" s="113">
        <v>4.3999999999999997E-2</v>
      </c>
      <c r="O266" s="113">
        <v>-16.399999999999999</v>
      </c>
      <c r="P266" s="113">
        <v>500</v>
      </c>
      <c r="Q266" s="113">
        <v>4.3999999999999997E-2</v>
      </c>
      <c r="S266" t="b">
        <v>0</v>
      </c>
      <c r="T266" t="b">
        <f>VLOOKUP(G266,key!$S$3:$T$12,2,FALSE)</f>
        <v>0</v>
      </c>
      <c r="U266">
        <f t="shared" si="28"/>
        <v>1</v>
      </c>
      <c r="V266" s="31">
        <f t="shared" ref="V266:V329" si="31">MIN(MAX(O266/P266,-0.03413),0.03413)</f>
        <v>-3.2799999999999996E-2</v>
      </c>
      <c r="W266">
        <f>VLOOKUP(G266,key!$S$3:$U$6,3,FALSE)</f>
        <v>0.9</v>
      </c>
      <c r="Z266" s="113"/>
      <c r="AA266" s="113" t="s">
        <v>4151</v>
      </c>
      <c r="AB266" s="113" t="s">
        <v>1649</v>
      </c>
      <c r="AC266" s="113">
        <v>2007</v>
      </c>
      <c r="AD266" s="113" t="s">
        <v>48</v>
      </c>
      <c r="AE266" s="113" t="s">
        <v>1657</v>
      </c>
      <c r="AF266" s="113">
        <v>492</v>
      </c>
      <c r="AG266" s="113">
        <v>4.3999999999999997E-2</v>
      </c>
      <c r="AH266" s="113">
        <v>-16.399999999999999</v>
      </c>
      <c r="AI266" s="113">
        <v>500</v>
      </c>
      <c r="AJ266" s="113">
        <v>4.3999999999999997E-2</v>
      </c>
    </row>
    <row r="267" spans="1:36" x14ac:dyDescent="0.25">
      <c r="A267" t="str">
        <f t="shared" si="30"/>
        <v>CFLSFm2007CZ02rDXGF</v>
      </c>
      <c r="B267" t="s">
        <v>118</v>
      </c>
      <c r="C267" t="s">
        <v>45</v>
      </c>
      <c r="D267" t="s">
        <v>1649</v>
      </c>
      <c r="E267">
        <v>2007</v>
      </c>
      <c r="F267" t="s">
        <v>101</v>
      </c>
      <c r="G267" t="s">
        <v>1658</v>
      </c>
      <c r="H267">
        <f t="shared" si="26"/>
        <v>1.044</v>
      </c>
      <c r="I267" s="113">
        <f t="shared" si="29"/>
        <v>1.8048780487804876</v>
      </c>
      <c r="J267">
        <f t="shared" si="27"/>
        <v>-3.2799999999999996E-2</v>
      </c>
      <c r="M267" s="113">
        <v>522</v>
      </c>
      <c r="N267" s="113">
        <v>7.3999999999999996E-2</v>
      </c>
      <c r="O267" s="113">
        <v>-16.399999999999999</v>
      </c>
      <c r="P267" s="113">
        <v>500</v>
      </c>
      <c r="Q267" s="113">
        <v>4.1000000000000002E-2</v>
      </c>
      <c r="S267" t="b">
        <v>0</v>
      </c>
      <c r="T267" t="b">
        <f>VLOOKUP(G267,key!$S$3:$T$12,2,FALSE)</f>
        <v>0</v>
      </c>
      <c r="U267">
        <f t="shared" si="28"/>
        <v>1</v>
      </c>
      <c r="V267" s="31">
        <f t="shared" si="31"/>
        <v>-3.2799999999999996E-2</v>
      </c>
      <c r="W267">
        <f>VLOOKUP(G267,key!$S$3:$U$6,3,FALSE)</f>
        <v>1</v>
      </c>
      <c r="Z267" s="113"/>
      <c r="AA267" s="113" t="s">
        <v>4151</v>
      </c>
      <c r="AB267" s="113" t="s">
        <v>1649</v>
      </c>
      <c r="AC267" s="113">
        <v>2007</v>
      </c>
      <c r="AD267" s="113" t="s">
        <v>101</v>
      </c>
      <c r="AE267" s="113" t="s">
        <v>1658</v>
      </c>
      <c r="AF267" s="113">
        <v>522</v>
      </c>
      <c r="AG267" s="113">
        <v>7.3999999999999996E-2</v>
      </c>
      <c r="AH267" s="113">
        <v>-16.399999999999999</v>
      </c>
      <c r="AI267" s="113">
        <v>500</v>
      </c>
      <c r="AJ267" s="113">
        <v>4.1000000000000002E-2</v>
      </c>
    </row>
    <row r="268" spans="1:36" x14ac:dyDescent="0.25">
      <c r="A268" t="str">
        <f t="shared" si="30"/>
        <v>CFLSFm2007CZ02rDXHP</v>
      </c>
      <c r="B268" t="s">
        <v>118</v>
      </c>
      <c r="C268" t="s">
        <v>45</v>
      </c>
      <c r="D268" t="s">
        <v>1649</v>
      </c>
      <c r="E268">
        <v>2007</v>
      </c>
      <c r="F268" t="s">
        <v>101</v>
      </c>
      <c r="G268" t="s">
        <v>1659</v>
      </c>
      <c r="H268">
        <f t="shared" si="26"/>
        <v>0.80800000000000005</v>
      </c>
      <c r="I268" s="113">
        <f t="shared" si="29"/>
        <v>1.975609756097561</v>
      </c>
      <c r="J268">
        <f t="shared" si="27"/>
        <v>0</v>
      </c>
      <c r="M268" s="113">
        <v>404</v>
      </c>
      <c r="N268" s="113">
        <v>8.1000000000000003E-2</v>
      </c>
      <c r="O268" s="113">
        <v>0</v>
      </c>
      <c r="P268" s="113">
        <v>500</v>
      </c>
      <c r="Q268" s="113">
        <v>4.1000000000000002E-2</v>
      </c>
      <c r="S268" t="b">
        <v>0</v>
      </c>
      <c r="T268" t="b">
        <f>VLOOKUP(G268,key!$S$3:$T$12,2,FALSE)</f>
        <v>1</v>
      </c>
      <c r="U268">
        <f t="shared" si="28"/>
        <v>1</v>
      </c>
      <c r="V268" s="31">
        <f t="shared" si="31"/>
        <v>0</v>
      </c>
      <c r="W268">
        <f>VLOOKUP(G268,key!$S$3:$U$6,3,FALSE)</f>
        <v>0.5</v>
      </c>
      <c r="Z268" s="113"/>
      <c r="AA268" s="113" t="s">
        <v>4151</v>
      </c>
      <c r="AB268" s="113" t="s">
        <v>1649</v>
      </c>
      <c r="AC268" s="113">
        <v>2007</v>
      </c>
      <c r="AD268" s="113" t="s">
        <v>101</v>
      </c>
      <c r="AE268" s="113" t="s">
        <v>1659</v>
      </c>
      <c r="AF268" s="113">
        <v>404</v>
      </c>
      <c r="AG268" s="113">
        <v>8.1000000000000003E-2</v>
      </c>
      <c r="AH268" s="113">
        <v>0</v>
      </c>
      <c r="AI268" s="113">
        <v>500</v>
      </c>
      <c r="AJ268" s="113">
        <v>4.1000000000000002E-2</v>
      </c>
    </row>
    <row r="269" spans="1:36" x14ac:dyDescent="0.25">
      <c r="A269" t="str">
        <f t="shared" si="30"/>
        <v>CFLSFm2007CZ02rNCEH</v>
      </c>
      <c r="B269" t="s">
        <v>118</v>
      </c>
      <c r="C269" t="s">
        <v>45</v>
      </c>
      <c r="D269" t="s">
        <v>1649</v>
      </c>
      <c r="E269">
        <v>2007</v>
      </c>
      <c r="F269" t="s">
        <v>101</v>
      </c>
      <c r="G269" t="s">
        <v>1656</v>
      </c>
      <c r="H269">
        <f t="shared" si="26"/>
        <v>0.54</v>
      </c>
      <c r="I269" s="113">
        <f t="shared" si="29"/>
        <v>1</v>
      </c>
      <c r="J269">
        <f t="shared" si="27"/>
        <v>0</v>
      </c>
      <c r="M269" s="113">
        <v>270</v>
      </c>
      <c r="N269" s="113">
        <v>4.1000000000000002E-2</v>
      </c>
      <c r="O269" s="113">
        <v>0</v>
      </c>
      <c r="P269" s="113">
        <v>500</v>
      </c>
      <c r="Q269" s="113">
        <v>4.1000000000000002E-2</v>
      </c>
      <c r="S269" t="b">
        <v>0</v>
      </c>
      <c r="T269" t="b">
        <f>VLOOKUP(G269,key!$S$3:$T$12,2,FALSE)</f>
        <v>1</v>
      </c>
      <c r="U269">
        <f t="shared" si="28"/>
        <v>1</v>
      </c>
      <c r="V269" s="31">
        <f t="shared" si="31"/>
        <v>0</v>
      </c>
      <c r="W269">
        <f>VLOOKUP(G269,key!$S$3:$U$6,3,FALSE)</f>
        <v>0.25</v>
      </c>
      <c r="Z269" s="113"/>
      <c r="AA269" s="113" t="s">
        <v>4151</v>
      </c>
      <c r="AB269" s="113" t="s">
        <v>1649</v>
      </c>
      <c r="AC269" s="113">
        <v>2007</v>
      </c>
      <c r="AD269" s="113" t="s">
        <v>101</v>
      </c>
      <c r="AE269" s="113" t="s">
        <v>1656</v>
      </c>
      <c r="AF269" s="113">
        <v>270</v>
      </c>
      <c r="AG269" s="113">
        <v>4.1000000000000002E-2</v>
      </c>
      <c r="AH269" s="113">
        <v>0</v>
      </c>
      <c r="AI269" s="113">
        <v>500</v>
      </c>
      <c r="AJ269" s="113">
        <v>4.1000000000000002E-2</v>
      </c>
    </row>
    <row r="270" spans="1:36" x14ac:dyDescent="0.25">
      <c r="A270" t="str">
        <f t="shared" si="30"/>
        <v>CFLSFm2007CZ02rNCGF</v>
      </c>
      <c r="B270" t="s">
        <v>118</v>
      </c>
      <c r="C270" t="s">
        <v>45</v>
      </c>
      <c r="D270" t="s">
        <v>1649</v>
      </c>
      <c r="E270">
        <v>2007</v>
      </c>
      <c r="F270" t="s">
        <v>101</v>
      </c>
      <c r="G270" t="s">
        <v>1657</v>
      </c>
      <c r="H270">
        <f t="shared" si="26"/>
        <v>0.98199999999999998</v>
      </c>
      <c r="I270" s="113">
        <f t="shared" si="29"/>
        <v>1</v>
      </c>
      <c r="J270">
        <f t="shared" si="27"/>
        <v>-3.3000000000000002E-2</v>
      </c>
      <c r="M270" s="113">
        <v>491</v>
      </c>
      <c r="N270" s="113">
        <v>0.04</v>
      </c>
      <c r="O270" s="113">
        <v>-16.5</v>
      </c>
      <c r="P270" s="113">
        <v>500</v>
      </c>
      <c r="Q270" s="113">
        <v>4.1000000000000002E-2</v>
      </c>
      <c r="S270" t="b">
        <v>0</v>
      </c>
      <c r="T270" t="b">
        <f>VLOOKUP(G270,key!$S$3:$T$12,2,FALSE)</f>
        <v>0</v>
      </c>
      <c r="U270">
        <f t="shared" si="28"/>
        <v>1</v>
      </c>
      <c r="V270" s="31">
        <f t="shared" si="31"/>
        <v>-3.3000000000000002E-2</v>
      </c>
      <c r="W270">
        <f>VLOOKUP(G270,key!$S$3:$U$6,3,FALSE)</f>
        <v>0.9</v>
      </c>
      <c r="Z270" s="113"/>
      <c r="AA270" s="113" t="s">
        <v>4151</v>
      </c>
      <c r="AB270" s="113" t="s">
        <v>1649</v>
      </c>
      <c r="AC270" s="113">
        <v>2007</v>
      </c>
      <c r="AD270" s="113" t="s">
        <v>101</v>
      </c>
      <c r="AE270" s="113" t="s">
        <v>1657</v>
      </c>
      <c r="AF270" s="113">
        <v>491</v>
      </c>
      <c r="AG270" s="113">
        <v>0.04</v>
      </c>
      <c r="AH270" s="113">
        <v>-16.5</v>
      </c>
      <c r="AI270" s="113">
        <v>500</v>
      </c>
      <c r="AJ270" s="113">
        <v>4.1000000000000002E-2</v>
      </c>
    </row>
    <row r="271" spans="1:36" x14ac:dyDescent="0.25">
      <c r="A271" t="str">
        <f t="shared" si="30"/>
        <v>CFLSFm2007CZ03rDXGF</v>
      </c>
      <c r="B271" t="s">
        <v>118</v>
      </c>
      <c r="C271" t="s">
        <v>45</v>
      </c>
      <c r="D271" t="s">
        <v>1649</v>
      </c>
      <c r="E271">
        <v>2007</v>
      </c>
      <c r="F271" t="s">
        <v>102</v>
      </c>
      <c r="G271" t="s">
        <v>1658</v>
      </c>
      <c r="H271">
        <f t="shared" si="26"/>
        <v>1.006</v>
      </c>
      <c r="I271" s="113">
        <f t="shared" si="29"/>
        <v>1.875</v>
      </c>
      <c r="J271">
        <f t="shared" si="27"/>
        <v>-3.04E-2</v>
      </c>
      <c r="M271" s="113">
        <v>503</v>
      </c>
      <c r="N271" s="113">
        <v>7.4999999999999997E-2</v>
      </c>
      <c r="O271" s="113">
        <v>-15.2</v>
      </c>
      <c r="P271" s="113">
        <v>500</v>
      </c>
      <c r="Q271" s="113">
        <v>0.04</v>
      </c>
      <c r="S271" t="b">
        <v>0</v>
      </c>
      <c r="T271" t="b">
        <f>VLOOKUP(G271,key!$S$3:$T$12,2,FALSE)</f>
        <v>0</v>
      </c>
      <c r="U271">
        <f t="shared" si="28"/>
        <v>1</v>
      </c>
      <c r="V271" s="31">
        <f t="shared" si="31"/>
        <v>-3.04E-2</v>
      </c>
      <c r="W271">
        <f>VLOOKUP(G271,key!$S$3:$U$6,3,FALSE)</f>
        <v>1</v>
      </c>
      <c r="Z271" s="113"/>
      <c r="AA271" s="113" t="s">
        <v>4151</v>
      </c>
      <c r="AB271" s="113" t="s">
        <v>1649</v>
      </c>
      <c r="AC271" s="113">
        <v>2007</v>
      </c>
      <c r="AD271" s="113" t="s">
        <v>102</v>
      </c>
      <c r="AE271" s="113" t="s">
        <v>1658</v>
      </c>
      <c r="AF271" s="113">
        <v>503</v>
      </c>
      <c r="AG271" s="113">
        <v>7.4999999999999997E-2</v>
      </c>
      <c r="AH271" s="113">
        <v>-15.2</v>
      </c>
      <c r="AI271" s="113">
        <v>500</v>
      </c>
      <c r="AJ271" s="113">
        <v>0.04</v>
      </c>
    </row>
    <row r="272" spans="1:36" x14ac:dyDescent="0.25">
      <c r="A272" t="str">
        <f t="shared" si="30"/>
        <v>CFLSFm2007CZ03rDXHP</v>
      </c>
      <c r="B272" t="s">
        <v>118</v>
      </c>
      <c r="C272" t="s">
        <v>45</v>
      </c>
      <c r="D272" t="s">
        <v>1649</v>
      </c>
      <c r="E272">
        <v>2007</v>
      </c>
      <c r="F272" t="s">
        <v>102</v>
      </c>
      <c r="G272" t="s">
        <v>1659</v>
      </c>
      <c r="H272">
        <f t="shared" si="26"/>
        <v>0.81599999999999995</v>
      </c>
      <c r="I272" s="113">
        <f t="shared" si="29"/>
        <v>1.9</v>
      </c>
      <c r="J272">
        <f t="shared" si="27"/>
        <v>0</v>
      </c>
      <c r="M272" s="113">
        <v>408</v>
      </c>
      <c r="N272" s="113">
        <v>7.5999999999999998E-2</v>
      </c>
      <c r="O272" s="113">
        <v>0</v>
      </c>
      <c r="P272" s="113">
        <v>500</v>
      </c>
      <c r="Q272" s="113">
        <v>0.04</v>
      </c>
      <c r="S272" t="b">
        <v>0</v>
      </c>
      <c r="T272" t="b">
        <f>VLOOKUP(G272,key!$S$3:$T$12,2,FALSE)</f>
        <v>1</v>
      </c>
      <c r="U272">
        <f t="shared" si="28"/>
        <v>1</v>
      </c>
      <c r="V272" s="31">
        <f t="shared" si="31"/>
        <v>0</v>
      </c>
      <c r="W272">
        <f>VLOOKUP(G272,key!$S$3:$U$6,3,FALSE)</f>
        <v>0.5</v>
      </c>
      <c r="Z272" s="113"/>
      <c r="AA272" s="113" t="s">
        <v>4151</v>
      </c>
      <c r="AB272" s="113" t="s">
        <v>1649</v>
      </c>
      <c r="AC272" s="113">
        <v>2007</v>
      </c>
      <c r="AD272" s="113" t="s">
        <v>102</v>
      </c>
      <c r="AE272" s="113" t="s">
        <v>1659</v>
      </c>
      <c r="AF272" s="113">
        <v>408</v>
      </c>
      <c r="AG272" s="113">
        <v>7.5999999999999998E-2</v>
      </c>
      <c r="AH272" s="113">
        <v>0</v>
      </c>
      <c r="AI272" s="113">
        <v>500</v>
      </c>
      <c r="AJ272" s="113">
        <v>0.04</v>
      </c>
    </row>
    <row r="273" spans="1:36" x14ac:dyDescent="0.25">
      <c r="A273" t="str">
        <f t="shared" si="30"/>
        <v>CFLSFm2007CZ03rNCEH</v>
      </c>
      <c r="B273" t="s">
        <v>118</v>
      </c>
      <c r="C273" t="s">
        <v>45</v>
      </c>
      <c r="D273" t="s">
        <v>1649</v>
      </c>
      <c r="E273">
        <v>2007</v>
      </c>
      <c r="F273" t="s">
        <v>102</v>
      </c>
      <c r="G273" t="s">
        <v>1656</v>
      </c>
      <c r="H273">
        <f t="shared" si="26"/>
        <v>0.59</v>
      </c>
      <c r="I273" s="113">
        <f t="shared" si="29"/>
        <v>1.0249999999999999</v>
      </c>
      <c r="J273">
        <f t="shared" si="27"/>
        <v>0</v>
      </c>
      <c r="M273" s="113">
        <v>295</v>
      </c>
      <c r="N273" s="113">
        <v>4.1000000000000002E-2</v>
      </c>
      <c r="O273" s="113">
        <v>0</v>
      </c>
      <c r="P273" s="113">
        <v>500</v>
      </c>
      <c r="Q273" s="113">
        <v>0.04</v>
      </c>
      <c r="S273" t="b">
        <v>0</v>
      </c>
      <c r="T273" t="b">
        <f>VLOOKUP(G273,key!$S$3:$T$12,2,FALSE)</f>
        <v>1</v>
      </c>
      <c r="U273">
        <f t="shared" si="28"/>
        <v>1</v>
      </c>
      <c r="V273" s="31">
        <f t="shared" si="31"/>
        <v>0</v>
      </c>
      <c r="W273">
        <f>VLOOKUP(G273,key!$S$3:$U$6,3,FALSE)</f>
        <v>0.25</v>
      </c>
      <c r="Z273" s="113"/>
      <c r="AA273" s="113" t="s">
        <v>4151</v>
      </c>
      <c r="AB273" s="113" t="s">
        <v>1649</v>
      </c>
      <c r="AC273" s="113">
        <v>2007</v>
      </c>
      <c r="AD273" s="113" t="s">
        <v>102</v>
      </c>
      <c r="AE273" s="113" t="s">
        <v>1656</v>
      </c>
      <c r="AF273" s="113">
        <v>295</v>
      </c>
      <c r="AG273" s="113">
        <v>4.1000000000000002E-2</v>
      </c>
      <c r="AH273" s="113">
        <v>0</v>
      </c>
      <c r="AI273" s="113">
        <v>500</v>
      </c>
      <c r="AJ273" s="113">
        <v>0.04</v>
      </c>
    </row>
    <row r="274" spans="1:36" x14ac:dyDescent="0.25">
      <c r="A274" t="str">
        <f t="shared" si="30"/>
        <v>CFLSFm2007CZ03rNCGF</v>
      </c>
      <c r="B274" t="s">
        <v>118</v>
      </c>
      <c r="C274" t="s">
        <v>45</v>
      </c>
      <c r="D274" t="s">
        <v>1649</v>
      </c>
      <c r="E274">
        <v>2007</v>
      </c>
      <c r="F274" t="s">
        <v>102</v>
      </c>
      <c r="G274" t="s">
        <v>1657</v>
      </c>
      <c r="H274">
        <f t="shared" si="26"/>
        <v>0.98399999999999999</v>
      </c>
      <c r="I274" s="113">
        <f t="shared" si="29"/>
        <v>1.0249999999999999</v>
      </c>
      <c r="J274">
        <f t="shared" si="27"/>
        <v>-3.04E-2</v>
      </c>
      <c r="M274" s="113">
        <v>492</v>
      </c>
      <c r="N274" s="113">
        <v>4.1000000000000002E-2</v>
      </c>
      <c r="O274" s="113">
        <v>-15.2</v>
      </c>
      <c r="P274" s="113">
        <v>500</v>
      </c>
      <c r="Q274" s="113">
        <v>0.04</v>
      </c>
      <c r="S274" t="b">
        <v>0</v>
      </c>
      <c r="T274" t="b">
        <f>VLOOKUP(G274,key!$S$3:$T$12,2,FALSE)</f>
        <v>0</v>
      </c>
      <c r="U274">
        <f t="shared" si="28"/>
        <v>1</v>
      </c>
      <c r="V274" s="31">
        <f t="shared" si="31"/>
        <v>-3.04E-2</v>
      </c>
      <c r="W274">
        <f>VLOOKUP(G274,key!$S$3:$U$6,3,FALSE)</f>
        <v>0.9</v>
      </c>
      <c r="Z274" s="113"/>
      <c r="AA274" s="113" t="s">
        <v>4151</v>
      </c>
      <c r="AB274" s="113" t="s">
        <v>1649</v>
      </c>
      <c r="AC274" s="113">
        <v>2007</v>
      </c>
      <c r="AD274" s="113" t="s">
        <v>102</v>
      </c>
      <c r="AE274" s="113" t="s">
        <v>1657</v>
      </c>
      <c r="AF274" s="113">
        <v>492</v>
      </c>
      <c r="AG274" s="113">
        <v>4.1000000000000002E-2</v>
      </c>
      <c r="AH274" s="113">
        <v>-15.2</v>
      </c>
      <c r="AI274" s="113">
        <v>500</v>
      </c>
      <c r="AJ274" s="113">
        <v>0.04</v>
      </c>
    </row>
    <row r="275" spans="1:36" x14ac:dyDescent="0.25">
      <c r="A275" t="str">
        <f t="shared" si="30"/>
        <v>CFLSFm2007CZ04rDXGF</v>
      </c>
      <c r="B275" t="s">
        <v>118</v>
      </c>
      <c r="C275" t="s">
        <v>45</v>
      </c>
      <c r="D275" t="s">
        <v>1649</v>
      </c>
      <c r="E275">
        <v>2007</v>
      </c>
      <c r="F275" t="s">
        <v>103</v>
      </c>
      <c r="G275" t="s">
        <v>1658</v>
      </c>
      <c r="H275">
        <f t="shared" si="26"/>
        <v>1.0640000000000001</v>
      </c>
      <c r="I275" s="113">
        <f t="shared" si="29"/>
        <v>1.9090909090909094</v>
      </c>
      <c r="J275">
        <f t="shared" si="27"/>
        <v>-2.7199999999999998E-2</v>
      </c>
      <c r="M275" s="113">
        <v>532</v>
      </c>
      <c r="N275" s="113">
        <v>8.4000000000000005E-2</v>
      </c>
      <c r="O275" s="113">
        <v>-13.6</v>
      </c>
      <c r="P275" s="113">
        <v>500</v>
      </c>
      <c r="Q275" s="113">
        <v>4.3999999999999997E-2</v>
      </c>
      <c r="S275" t="b">
        <v>0</v>
      </c>
      <c r="T275" t="b">
        <f>VLOOKUP(G275,key!$S$3:$T$12,2,FALSE)</f>
        <v>0</v>
      </c>
      <c r="U275">
        <f t="shared" si="28"/>
        <v>1</v>
      </c>
      <c r="V275" s="31">
        <f t="shared" si="31"/>
        <v>-2.7199999999999998E-2</v>
      </c>
      <c r="W275">
        <f>VLOOKUP(G275,key!$S$3:$U$6,3,FALSE)</f>
        <v>1</v>
      </c>
      <c r="Z275" s="113"/>
      <c r="AA275" s="113" t="s">
        <v>4151</v>
      </c>
      <c r="AB275" s="113" t="s">
        <v>1649</v>
      </c>
      <c r="AC275" s="113">
        <v>2007</v>
      </c>
      <c r="AD275" s="113" t="s">
        <v>103</v>
      </c>
      <c r="AE275" s="113" t="s">
        <v>1658</v>
      </c>
      <c r="AF275" s="113">
        <v>532</v>
      </c>
      <c r="AG275" s="113">
        <v>8.4000000000000005E-2</v>
      </c>
      <c r="AH275" s="113">
        <v>-13.6</v>
      </c>
      <c r="AI275" s="113">
        <v>500</v>
      </c>
      <c r="AJ275" s="113">
        <v>4.3999999999999997E-2</v>
      </c>
    </row>
    <row r="276" spans="1:36" x14ac:dyDescent="0.25">
      <c r="A276" t="str">
        <f t="shared" si="30"/>
        <v>CFLSFm2007CZ04rDXHP</v>
      </c>
      <c r="B276" t="s">
        <v>118</v>
      </c>
      <c r="C276" t="s">
        <v>45</v>
      </c>
      <c r="D276" t="s">
        <v>1649</v>
      </c>
      <c r="E276">
        <v>2007</v>
      </c>
      <c r="F276" t="s">
        <v>103</v>
      </c>
      <c r="G276" t="s">
        <v>1659</v>
      </c>
      <c r="H276">
        <f t="shared" si="26"/>
        <v>0.86</v>
      </c>
      <c r="I276" s="113">
        <f t="shared" si="29"/>
        <v>1.8409090909090911</v>
      </c>
      <c r="J276">
        <f t="shared" si="27"/>
        <v>0</v>
      </c>
      <c r="M276" s="113">
        <v>430</v>
      </c>
      <c r="N276" s="113">
        <v>8.1000000000000003E-2</v>
      </c>
      <c r="O276" s="113">
        <v>0</v>
      </c>
      <c r="P276" s="113">
        <v>500</v>
      </c>
      <c r="Q276" s="113">
        <v>4.3999999999999997E-2</v>
      </c>
      <c r="S276" t="b">
        <v>0</v>
      </c>
      <c r="T276" t="b">
        <f>VLOOKUP(G276,key!$S$3:$T$12,2,FALSE)</f>
        <v>1</v>
      </c>
      <c r="U276">
        <f t="shared" si="28"/>
        <v>1</v>
      </c>
      <c r="V276" s="31">
        <f t="shared" si="31"/>
        <v>0</v>
      </c>
      <c r="W276">
        <f>VLOOKUP(G276,key!$S$3:$U$6,3,FALSE)</f>
        <v>0.5</v>
      </c>
      <c r="Z276" s="113"/>
      <c r="AA276" s="113" t="s">
        <v>4151</v>
      </c>
      <c r="AB276" s="113" t="s">
        <v>1649</v>
      </c>
      <c r="AC276" s="113">
        <v>2007</v>
      </c>
      <c r="AD276" s="113" t="s">
        <v>103</v>
      </c>
      <c r="AE276" s="113" t="s">
        <v>1659</v>
      </c>
      <c r="AF276" s="113">
        <v>430</v>
      </c>
      <c r="AG276" s="113">
        <v>8.1000000000000003E-2</v>
      </c>
      <c r="AH276" s="113">
        <v>0</v>
      </c>
      <c r="AI276" s="113">
        <v>500</v>
      </c>
      <c r="AJ276" s="113">
        <v>4.3999999999999997E-2</v>
      </c>
    </row>
    <row r="277" spans="1:36" x14ac:dyDescent="0.25">
      <c r="A277" t="str">
        <f t="shared" si="30"/>
        <v>CFLSFm2007CZ04rNCEH</v>
      </c>
      <c r="B277" t="s">
        <v>118</v>
      </c>
      <c r="C277" t="s">
        <v>45</v>
      </c>
      <c r="D277" t="s">
        <v>1649</v>
      </c>
      <c r="E277">
        <v>2007</v>
      </c>
      <c r="F277" t="s">
        <v>103</v>
      </c>
      <c r="G277" t="s">
        <v>1656</v>
      </c>
      <c r="H277">
        <f t="shared" si="26"/>
        <v>0.61399999999999999</v>
      </c>
      <c r="I277" s="113">
        <f t="shared" si="29"/>
        <v>1.0227272727272727</v>
      </c>
      <c r="J277">
        <f t="shared" si="27"/>
        <v>0</v>
      </c>
      <c r="M277" s="113">
        <v>307</v>
      </c>
      <c r="N277" s="113">
        <v>4.4999999999999998E-2</v>
      </c>
      <c r="O277" s="113">
        <v>0</v>
      </c>
      <c r="P277" s="113">
        <v>500</v>
      </c>
      <c r="Q277" s="113">
        <v>4.3999999999999997E-2</v>
      </c>
      <c r="S277" t="b">
        <v>0</v>
      </c>
      <c r="T277" t="b">
        <f>VLOOKUP(G277,key!$S$3:$T$12,2,FALSE)</f>
        <v>1</v>
      </c>
      <c r="U277">
        <f t="shared" si="28"/>
        <v>1</v>
      </c>
      <c r="V277" s="31">
        <f t="shared" si="31"/>
        <v>0</v>
      </c>
      <c r="W277">
        <f>VLOOKUP(G277,key!$S$3:$U$6,3,FALSE)</f>
        <v>0.25</v>
      </c>
      <c r="Z277" s="113"/>
      <c r="AA277" s="113" t="s">
        <v>4151</v>
      </c>
      <c r="AB277" s="113" t="s">
        <v>1649</v>
      </c>
      <c r="AC277" s="113">
        <v>2007</v>
      </c>
      <c r="AD277" s="113" t="s">
        <v>103</v>
      </c>
      <c r="AE277" s="113" t="s">
        <v>1656</v>
      </c>
      <c r="AF277" s="113">
        <v>307</v>
      </c>
      <c r="AG277" s="113">
        <v>4.4999999999999998E-2</v>
      </c>
      <c r="AH277" s="113">
        <v>0</v>
      </c>
      <c r="AI277" s="113">
        <v>500</v>
      </c>
      <c r="AJ277" s="113">
        <v>4.3999999999999997E-2</v>
      </c>
    </row>
    <row r="278" spans="1:36" x14ac:dyDescent="0.25">
      <c r="A278" t="str">
        <f t="shared" si="30"/>
        <v>CFLSFm2007CZ04rNCGF</v>
      </c>
      <c r="B278" t="s">
        <v>118</v>
      </c>
      <c r="C278" t="s">
        <v>45</v>
      </c>
      <c r="D278" t="s">
        <v>1649</v>
      </c>
      <c r="E278">
        <v>2007</v>
      </c>
      <c r="F278" t="s">
        <v>103</v>
      </c>
      <c r="G278" t="s">
        <v>1657</v>
      </c>
      <c r="H278">
        <f t="shared" si="26"/>
        <v>0.98799999999999999</v>
      </c>
      <c r="I278" s="113">
        <f t="shared" si="29"/>
        <v>1.0227272727272727</v>
      </c>
      <c r="J278">
        <f t="shared" si="27"/>
        <v>-2.7199999999999998E-2</v>
      </c>
      <c r="M278" s="113">
        <v>494</v>
      </c>
      <c r="N278" s="113">
        <v>4.4999999999999998E-2</v>
      </c>
      <c r="O278" s="113">
        <v>-13.6</v>
      </c>
      <c r="P278" s="113">
        <v>500</v>
      </c>
      <c r="Q278" s="113">
        <v>4.3999999999999997E-2</v>
      </c>
      <c r="S278" t="b">
        <v>0</v>
      </c>
      <c r="T278" t="b">
        <f>VLOOKUP(G278,key!$S$3:$T$12,2,FALSE)</f>
        <v>0</v>
      </c>
      <c r="U278">
        <f t="shared" si="28"/>
        <v>1</v>
      </c>
      <c r="V278" s="31">
        <f t="shared" si="31"/>
        <v>-2.7199999999999998E-2</v>
      </c>
      <c r="W278">
        <f>VLOOKUP(G278,key!$S$3:$U$6,3,FALSE)</f>
        <v>0.9</v>
      </c>
      <c r="Z278" s="113"/>
      <c r="AA278" s="113" t="s">
        <v>4151</v>
      </c>
      <c r="AB278" s="113" t="s">
        <v>1649</v>
      </c>
      <c r="AC278" s="113">
        <v>2007</v>
      </c>
      <c r="AD278" s="113" t="s">
        <v>103</v>
      </c>
      <c r="AE278" s="113" t="s">
        <v>1657</v>
      </c>
      <c r="AF278" s="113">
        <v>494</v>
      </c>
      <c r="AG278" s="113">
        <v>4.4999999999999998E-2</v>
      </c>
      <c r="AH278" s="113">
        <v>-13.6</v>
      </c>
      <c r="AI278" s="113">
        <v>500</v>
      </c>
      <c r="AJ278" s="113">
        <v>4.3999999999999997E-2</v>
      </c>
    </row>
    <row r="279" spans="1:36" x14ac:dyDescent="0.25">
      <c r="A279" t="str">
        <f t="shared" si="30"/>
        <v>CFLSFm2007CZ05rDXGF</v>
      </c>
      <c r="B279" t="s">
        <v>118</v>
      </c>
      <c r="C279" t="s">
        <v>45</v>
      </c>
      <c r="D279" t="s">
        <v>1649</v>
      </c>
      <c r="E279">
        <v>2007</v>
      </c>
      <c r="F279" t="s">
        <v>104</v>
      </c>
      <c r="G279" t="s">
        <v>1658</v>
      </c>
      <c r="H279">
        <f t="shared" si="26"/>
        <v>1</v>
      </c>
      <c r="I279" s="113">
        <f t="shared" si="29"/>
        <v>1.75</v>
      </c>
      <c r="J279">
        <f t="shared" si="27"/>
        <v>-3.4130000000000001E-2</v>
      </c>
      <c r="M279" s="113">
        <v>499</v>
      </c>
      <c r="N279" s="113">
        <v>7.6999999999999999E-2</v>
      </c>
      <c r="O279" s="113">
        <v>-19.2</v>
      </c>
      <c r="P279" s="113">
        <v>500</v>
      </c>
      <c r="Q279" s="113">
        <v>4.3999999999999997E-2</v>
      </c>
      <c r="S279" t="b">
        <v>0</v>
      </c>
      <c r="T279" t="b">
        <f>VLOOKUP(G279,key!$S$3:$T$12,2,FALSE)</f>
        <v>0</v>
      </c>
      <c r="U279">
        <f t="shared" si="28"/>
        <v>1</v>
      </c>
      <c r="V279" s="31">
        <f t="shared" si="31"/>
        <v>-3.4130000000000001E-2</v>
      </c>
      <c r="W279">
        <f>VLOOKUP(G279,key!$S$3:$U$6,3,FALSE)</f>
        <v>1</v>
      </c>
      <c r="Z279" s="113"/>
      <c r="AA279" s="113" t="s">
        <v>4151</v>
      </c>
      <c r="AB279" s="113" t="s">
        <v>1649</v>
      </c>
      <c r="AC279" s="113">
        <v>2007</v>
      </c>
      <c r="AD279" s="113" t="s">
        <v>104</v>
      </c>
      <c r="AE279" s="113" t="s">
        <v>1658</v>
      </c>
      <c r="AF279" s="113">
        <v>499</v>
      </c>
      <c r="AG279" s="113">
        <v>7.6999999999999999E-2</v>
      </c>
      <c r="AH279" s="113">
        <v>-19.2</v>
      </c>
      <c r="AI279" s="113">
        <v>500</v>
      </c>
      <c r="AJ279" s="113">
        <v>4.3999999999999997E-2</v>
      </c>
    </row>
    <row r="280" spans="1:36" x14ac:dyDescent="0.25">
      <c r="A280" t="str">
        <f t="shared" si="30"/>
        <v>CFLSFm2007CZ05rDXHP</v>
      </c>
      <c r="B280" t="s">
        <v>118</v>
      </c>
      <c r="C280" t="s">
        <v>45</v>
      </c>
      <c r="D280" t="s">
        <v>1649</v>
      </c>
      <c r="E280">
        <v>2007</v>
      </c>
      <c r="F280" t="s">
        <v>104</v>
      </c>
      <c r="G280" t="s">
        <v>1659</v>
      </c>
      <c r="H280">
        <f t="shared" si="26"/>
        <v>0.74399999999999999</v>
      </c>
      <c r="I280" s="113">
        <f t="shared" si="29"/>
        <v>1.75</v>
      </c>
      <c r="J280">
        <f t="shared" si="27"/>
        <v>0</v>
      </c>
      <c r="M280" s="113">
        <v>372</v>
      </c>
      <c r="N280" s="113">
        <v>7.6999999999999999E-2</v>
      </c>
      <c r="O280" s="113">
        <v>0</v>
      </c>
      <c r="P280" s="113">
        <v>500</v>
      </c>
      <c r="Q280" s="113">
        <v>4.3999999999999997E-2</v>
      </c>
      <c r="S280" t="b">
        <v>0</v>
      </c>
      <c r="T280" t="b">
        <f>VLOOKUP(G280,key!$S$3:$T$12,2,FALSE)</f>
        <v>1</v>
      </c>
      <c r="U280">
        <f t="shared" si="28"/>
        <v>1</v>
      </c>
      <c r="V280" s="31">
        <f t="shared" si="31"/>
        <v>0</v>
      </c>
      <c r="W280">
        <f>VLOOKUP(G280,key!$S$3:$U$6,3,FALSE)</f>
        <v>0.5</v>
      </c>
      <c r="Z280" s="113"/>
      <c r="AA280" s="113" t="s">
        <v>4151</v>
      </c>
      <c r="AB280" s="113" t="s">
        <v>1649</v>
      </c>
      <c r="AC280" s="113">
        <v>2007</v>
      </c>
      <c r="AD280" s="113" t="s">
        <v>104</v>
      </c>
      <c r="AE280" s="113" t="s">
        <v>1659</v>
      </c>
      <c r="AF280" s="113">
        <v>372</v>
      </c>
      <c r="AG280" s="113">
        <v>7.6999999999999999E-2</v>
      </c>
      <c r="AH280" s="113">
        <v>0</v>
      </c>
      <c r="AI280" s="113">
        <v>500</v>
      </c>
      <c r="AJ280" s="113">
        <v>4.3999999999999997E-2</v>
      </c>
    </row>
    <row r="281" spans="1:36" x14ac:dyDescent="0.25">
      <c r="A281" t="str">
        <f t="shared" si="30"/>
        <v>CFLSFm2007CZ05rNCEH</v>
      </c>
      <c r="B281" t="s">
        <v>118</v>
      </c>
      <c r="C281" t="s">
        <v>45</v>
      </c>
      <c r="D281" t="s">
        <v>1649</v>
      </c>
      <c r="E281">
        <v>2007</v>
      </c>
      <c r="F281" t="s">
        <v>104</v>
      </c>
      <c r="G281" t="s">
        <v>1656</v>
      </c>
      <c r="H281">
        <f t="shared" si="26"/>
        <v>0.48399999999999999</v>
      </c>
      <c r="I281" s="113">
        <f t="shared" si="29"/>
        <v>1.0227272727272727</v>
      </c>
      <c r="J281">
        <f t="shared" si="27"/>
        <v>0</v>
      </c>
      <c r="M281" s="113">
        <v>242</v>
      </c>
      <c r="N281" s="113">
        <v>4.4999999999999998E-2</v>
      </c>
      <c r="O281" s="113">
        <v>0</v>
      </c>
      <c r="P281" s="113">
        <v>500</v>
      </c>
      <c r="Q281" s="113">
        <v>4.3999999999999997E-2</v>
      </c>
      <c r="S281" t="b">
        <v>0</v>
      </c>
      <c r="T281" t="b">
        <f>VLOOKUP(G281,key!$S$3:$T$12,2,FALSE)</f>
        <v>1</v>
      </c>
      <c r="U281">
        <f t="shared" si="28"/>
        <v>1</v>
      </c>
      <c r="V281" s="31">
        <f t="shared" si="31"/>
        <v>0</v>
      </c>
      <c r="W281">
        <f>VLOOKUP(G281,key!$S$3:$U$6,3,FALSE)</f>
        <v>0.25</v>
      </c>
      <c r="Z281" s="113"/>
      <c r="AA281" s="113" t="s">
        <v>4151</v>
      </c>
      <c r="AB281" s="113" t="s">
        <v>1649</v>
      </c>
      <c r="AC281" s="113">
        <v>2007</v>
      </c>
      <c r="AD281" s="113" t="s">
        <v>104</v>
      </c>
      <c r="AE281" s="113" t="s">
        <v>1656</v>
      </c>
      <c r="AF281" s="113">
        <v>242</v>
      </c>
      <c r="AG281" s="113">
        <v>4.4999999999999998E-2</v>
      </c>
      <c r="AH281" s="113">
        <v>0</v>
      </c>
      <c r="AI281" s="113">
        <v>500</v>
      </c>
      <c r="AJ281" s="113">
        <v>4.3999999999999997E-2</v>
      </c>
    </row>
    <row r="282" spans="1:36" x14ac:dyDescent="0.25">
      <c r="A282" t="str">
        <f t="shared" si="30"/>
        <v>CFLSFm2007CZ05rNCGF</v>
      </c>
      <c r="B282" t="s">
        <v>118</v>
      </c>
      <c r="C282" t="s">
        <v>45</v>
      </c>
      <c r="D282" t="s">
        <v>1649</v>
      </c>
      <c r="E282">
        <v>2007</v>
      </c>
      <c r="F282" t="s">
        <v>104</v>
      </c>
      <c r="G282" t="s">
        <v>1657</v>
      </c>
      <c r="H282">
        <f t="shared" si="26"/>
        <v>0.98199999999999998</v>
      </c>
      <c r="I282" s="113">
        <f t="shared" si="29"/>
        <v>1</v>
      </c>
      <c r="J282">
        <f t="shared" si="27"/>
        <v>-3.4130000000000001E-2</v>
      </c>
      <c r="M282" s="113">
        <v>491</v>
      </c>
      <c r="N282" s="113">
        <v>4.3999999999999997E-2</v>
      </c>
      <c r="O282" s="113">
        <v>-19.2</v>
      </c>
      <c r="P282" s="113">
        <v>500</v>
      </c>
      <c r="Q282" s="113">
        <v>4.3999999999999997E-2</v>
      </c>
      <c r="S282" t="b">
        <v>0</v>
      </c>
      <c r="T282" t="b">
        <f>VLOOKUP(G282,key!$S$3:$T$12,2,FALSE)</f>
        <v>0</v>
      </c>
      <c r="U282">
        <f t="shared" si="28"/>
        <v>1</v>
      </c>
      <c r="V282" s="31">
        <f t="shared" si="31"/>
        <v>-3.4130000000000001E-2</v>
      </c>
      <c r="W282">
        <f>VLOOKUP(G282,key!$S$3:$U$6,3,FALSE)</f>
        <v>0.9</v>
      </c>
      <c r="Z282" s="113"/>
      <c r="AA282" s="113" t="s">
        <v>4151</v>
      </c>
      <c r="AB282" s="113" t="s">
        <v>1649</v>
      </c>
      <c r="AC282" s="113">
        <v>2007</v>
      </c>
      <c r="AD282" s="113" t="s">
        <v>104</v>
      </c>
      <c r="AE282" s="113" t="s">
        <v>1657</v>
      </c>
      <c r="AF282" s="113">
        <v>491</v>
      </c>
      <c r="AG282" s="113">
        <v>4.3999999999999997E-2</v>
      </c>
      <c r="AH282" s="113">
        <v>-19.2</v>
      </c>
      <c r="AI282" s="113">
        <v>500</v>
      </c>
      <c r="AJ282" s="113">
        <v>4.3999999999999997E-2</v>
      </c>
    </row>
    <row r="283" spans="1:36" x14ac:dyDescent="0.25">
      <c r="A283" t="str">
        <f t="shared" si="30"/>
        <v>CFLSFm2007CZ06rDXGF</v>
      </c>
      <c r="B283" t="s">
        <v>118</v>
      </c>
      <c r="C283" t="s">
        <v>45</v>
      </c>
      <c r="D283" t="s">
        <v>1649</v>
      </c>
      <c r="E283">
        <v>2007</v>
      </c>
      <c r="F283" t="s">
        <v>105</v>
      </c>
      <c r="G283" t="s">
        <v>1658</v>
      </c>
      <c r="H283">
        <f t="shared" si="26"/>
        <v>1.0780000000000001</v>
      </c>
      <c r="I283" s="113">
        <f t="shared" si="29"/>
        <v>1.7954545454545456</v>
      </c>
      <c r="J283">
        <f t="shared" si="27"/>
        <v>-2.3399999999999997E-2</v>
      </c>
      <c r="M283" s="113">
        <v>539</v>
      </c>
      <c r="N283" s="113">
        <v>7.9000000000000001E-2</v>
      </c>
      <c r="O283" s="113">
        <v>-11.7</v>
      </c>
      <c r="P283" s="113">
        <v>500</v>
      </c>
      <c r="Q283" s="113">
        <v>4.3999999999999997E-2</v>
      </c>
      <c r="S283" t="b">
        <v>0</v>
      </c>
      <c r="T283" t="b">
        <f>VLOOKUP(G283,key!$S$3:$T$12,2,FALSE)</f>
        <v>0</v>
      </c>
      <c r="U283">
        <f t="shared" si="28"/>
        <v>1</v>
      </c>
      <c r="V283" s="31">
        <f t="shared" si="31"/>
        <v>-2.3399999999999997E-2</v>
      </c>
      <c r="W283">
        <f>VLOOKUP(G283,key!$S$3:$U$6,3,FALSE)</f>
        <v>1</v>
      </c>
      <c r="Z283" s="113"/>
      <c r="AA283" s="113" t="s">
        <v>4151</v>
      </c>
      <c r="AB283" s="113" t="s">
        <v>1649</v>
      </c>
      <c r="AC283" s="113">
        <v>2007</v>
      </c>
      <c r="AD283" s="113" t="s">
        <v>105</v>
      </c>
      <c r="AE283" s="113" t="s">
        <v>1658</v>
      </c>
      <c r="AF283" s="113">
        <v>539</v>
      </c>
      <c r="AG283" s="113">
        <v>7.9000000000000001E-2</v>
      </c>
      <c r="AH283" s="113">
        <v>-11.7</v>
      </c>
      <c r="AI283" s="113">
        <v>500</v>
      </c>
      <c r="AJ283" s="113">
        <v>4.3999999999999997E-2</v>
      </c>
    </row>
    <row r="284" spans="1:36" x14ac:dyDescent="0.25">
      <c r="A284" t="str">
        <f t="shared" si="30"/>
        <v>CFLSFm2007CZ06rDXHP</v>
      </c>
      <c r="B284" t="s">
        <v>118</v>
      </c>
      <c r="C284" t="s">
        <v>45</v>
      </c>
      <c r="D284" t="s">
        <v>1649</v>
      </c>
      <c r="E284">
        <v>2007</v>
      </c>
      <c r="F284" t="s">
        <v>105</v>
      </c>
      <c r="G284" t="s">
        <v>1659</v>
      </c>
      <c r="H284">
        <f t="shared" si="26"/>
        <v>0.92</v>
      </c>
      <c r="I284" s="113">
        <f t="shared" si="29"/>
        <v>1.75</v>
      </c>
      <c r="J284">
        <f t="shared" si="27"/>
        <v>0</v>
      </c>
      <c r="M284" s="113">
        <v>460</v>
      </c>
      <c r="N284" s="113">
        <v>7.6999999999999999E-2</v>
      </c>
      <c r="O284" s="113">
        <v>0</v>
      </c>
      <c r="P284" s="113">
        <v>500</v>
      </c>
      <c r="Q284" s="113">
        <v>4.3999999999999997E-2</v>
      </c>
      <c r="S284" t="b">
        <v>0</v>
      </c>
      <c r="T284" t="b">
        <f>VLOOKUP(G284,key!$S$3:$T$12,2,FALSE)</f>
        <v>1</v>
      </c>
      <c r="U284">
        <f t="shared" si="28"/>
        <v>1</v>
      </c>
      <c r="V284" s="31">
        <f t="shared" si="31"/>
        <v>0</v>
      </c>
      <c r="W284">
        <f>VLOOKUP(G284,key!$S$3:$U$6,3,FALSE)</f>
        <v>0.5</v>
      </c>
      <c r="Z284" s="113"/>
      <c r="AA284" s="113" t="s">
        <v>4151</v>
      </c>
      <c r="AB284" s="113" t="s">
        <v>1649</v>
      </c>
      <c r="AC284" s="113">
        <v>2007</v>
      </c>
      <c r="AD284" s="113" t="s">
        <v>105</v>
      </c>
      <c r="AE284" s="113" t="s">
        <v>1659</v>
      </c>
      <c r="AF284" s="113">
        <v>460</v>
      </c>
      <c r="AG284" s="113">
        <v>7.6999999999999999E-2</v>
      </c>
      <c r="AH284" s="113">
        <v>0</v>
      </c>
      <c r="AI284" s="113">
        <v>500</v>
      </c>
      <c r="AJ284" s="113">
        <v>4.3999999999999997E-2</v>
      </c>
    </row>
    <row r="285" spans="1:36" x14ac:dyDescent="0.25">
      <c r="A285" t="str">
        <f t="shared" si="30"/>
        <v>CFLSFm2007CZ06rNCEH</v>
      </c>
      <c r="B285" t="s">
        <v>118</v>
      </c>
      <c r="C285" t="s">
        <v>45</v>
      </c>
      <c r="D285" t="s">
        <v>1649</v>
      </c>
      <c r="E285">
        <v>2007</v>
      </c>
      <c r="F285" t="s">
        <v>105</v>
      </c>
      <c r="G285" t="s">
        <v>1656</v>
      </c>
      <c r="H285">
        <f t="shared" si="26"/>
        <v>0.70199999999999996</v>
      </c>
      <c r="I285" s="113">
        <f t="shared" si="29"/>
        <v>1</v>
      </c>
      <c r="J285">
        <f t="shared" si="27"/>
        <v>0</v>
      </c>
      <c r="M285" s="113">
        <v>351</v>
      </c>
      <c r="N285" s="113">
        <v>4.3999999999999997E-2</v>
      </c>
      <c r="O285" s="113">
        <v>0</v>
      </c>
      <c r="P285" s="113">
        <v>500</v>
      </c>
      <c r="Q285" s="113">
        <v>4.3999999999999997E-2</v>
      </c>
      <c r="S285" t="b">
        <v>0</v>
      </c>
      <c r="T285" t="b">
        <f>VLOOKUP(G285,key!$S$3:$T$12,2,FALSE)</f>
        <v>1</v>
      </c>
      <c r="U285">
        <f t="shared" si="28"/>
        <v>1</v>
      </c>
      <c r="V285" s="31">
        <f t="shared" si="31"/>
        <v>0</v>
      </c>
      <c r="W285">
        <f>VLOOKUP(G285,key!$S$3:$U$6,3,FALSE)</f>
        <v>0.25</v>
      </c>
      <c r="Z285" s="113"/>
      <c r="AA285" s="113" t="s">
        <v>4151</v>
      </c>
      <c r="AB285" s="113" t="s">
        <v>1649</v>
      </c>
      <c r="AC285" s="113">
        <v>2007</v>
      </c>
      <c r="AD285" s="113" t="s">
        <v>105</v>
      </c>
      <c r="AE285" s="113" t="s">
        <v>1656</v>
      </c>
      <c r="AF285" s="113">
        <v>351</v>
      </c>
      <c r="AG285" s="113">
        <v>4.3999999999999997E-2</v>
      </c>
      <c r="AH285" s="113">
        <v>0</v>
      </c>
      <c r="AI285" s="113">
        <v>500</v>
      </c>
      <c r="AJ285" s="113">
        <v>4.3999999999999997E-2</v>
      </c>
    </row>
    <row r="286" spans="1:36" x14ac:dyDescent="0.25">
      <c r="A286" t="str">
        <f t="shared" si="30"/>
        <v>CFLSFm2007CZ06rNCGF</v>
      </c>
      <c r="B286" t="s">
        <v>118</v>
      </c>
      <c r="C286" t="s">
        <v>45</v>
      </c>
      <c r="D286" t="s">
        <v>1649</v>
      </c>
      <c r="E286">
        <v>2007</v>
      </c>
      <c r="F286" t="s">
        <v>105</v>
      </c>
      <c r="G286" t="s">
        <v>1657</v>
      </c>
      <c r="H286">
        <f t="shared" si="26"/>
        <v>0.99199999999999999</v>
      </c>
      <c r="I286" s="113">
        <f t="shared" si="29"/>
        <v>1.0227272727272727</v>
      </c>
      <c r="J286">
        <f t="shared" si="27"/>
        <v>-2.3399999999999997E-2</v>
      </c>
      <c r="M286" s="113">
        <v>496</v>
      </c>
      <c r="N286" s="113">
        <v>4.4999999999999998E-2</v>
      </c>
      <c r="O286" s="113">
        <v>-11.7</v>
      </c>
      <c r="P286" s="113">
        <v>500</v>
      </c>
      <c r="Q286" s="113">
        <v>4.3999999999999997E-2</v>
      </c>
      <c r="S286" t="b">
        <v>0</v>
      </c>
      <c r="T286" t="b">
        <f>VLOOKUP(G286,key!$S$3:$T$12,2,FALSE)</f>
        <v>0</v>
      </c>
      <c r="U286">
        <f t="shared" si="28"/>
        <v>1</v>
      </c>
      <c r="V286" s="31">
        <f t="shared" si="31"/>
        <v>-2.3399999999999997E-2</v>
      </c>
      <c r="W286">
        <f>VLOOKUP(G286,key!$S$3:$U$6,3,FALSE)</f>
        <v>0.9</v>
      </c>
      <c r="Z286" s="113"/>
      <c r="AA286" s="113" t="s">
        <v>4151</v>
      </c>
      <c r="AB286" s="113" t="s">
        <v>1649</v>
      </c>
      <c r="AC286" s="113">
        <v>2007</v>
      </c>
      <c r="AD286" s="113" t="s">
        <v>105</v>
      </c>
      <c r="AE286" s="113" t="s">
        <v>1657</v>
      </c>
      <c r="AF286" s="113">
        <v>496</v>
      </c>
      <c r="AG286" s="113">
        <v>4.4999999999999998E-2</v>
      </c>
      <c r="AH286" s="113">
        <v>-11.7</v>
      </c>
      <c r="AI286" s="113">
        <v>500</v>
      </c>
      <c r="AJ286" s="113">
        <v>4.3999999999999997E-2</v>
      </c>
    </row>
    <row r="287" spans="1:36" x14ac:dyDescent="0.25">
      <c r="A287" t="str">
        <f t="shared" si="30"/>
        <v>CFLSFm2007CZ07rDXGF</v>
      </c>
      <c r="B287" t="s">
        <v>118</v>
      </c>
      <c r="C287" t="s">
        <v>45</v>
      </c>
      <c r="D287" t="s">
        <v>1649</v>
      </c>
      <c r="E287">
        <v>2007</v>
      </c>
      <c r="F287" t="s">
        <v>106</v>
      </c>
      <c r="G287" t="s">
        <v>1658</v>
      </c>
      <c r="H287">
        <f t="shared" si="26"/>
        <v>1.1140000000000001</v>
      </c>
      <c r="I287" s="113">
        <f t="shared" si="29"/>
        <v>1.5909090909090911</v>
      </c>
      <c r="J287">
        <f t="shared" si="27"/>
        <v>-1.9460000000000002E-2</v>
      </c>
      <c r="M287" s="113">
        <v>557</v>
      </c>
      <c r="N287" s="113">
        <v>7.0000000000000007E-2</v>
      </c>
      <c r="O287" s="113">
        <v>-9.73</v>
      </c>
      <c r="P287" s="113">
        <v>500</v>
      </c>
      <c r="Q287" s="113">
        <v>4.3999999999999997E-2</v>
      </c>
      <c r="S287" t="b">
        <v>0</v>
      </c>
      <c r="T287" t="b">
        <f>VLOOKUP(G287,key!$S$3:$T$12,2,FALSE)</f>
        <v>0</v>
      </c>
      <c r="U287">
        <f t="shared" si="28"/>
        <v>1</v>
      </c>
      <c r="V287" s="31">
        <f t="shared" si="31"/>
        <v>-1.9460000000000002E-2</v>
      </c>
      <c r="W287">
        <f>VLOOKUP(G287,key!$S$3:$U$6,3,FALSE)</f>
        <v>1</v>
      </c>
      <c r="Z287" s="113"/>
      <c r="AA287" s="113" t="s">
        <v>4151</v>
      </c>
      <c r="AB287" s="113" t="s">
        <v>1649</v>
      </c>
      <c r="AC287" s="113">
        <v>2007</v>
      </c>
      <c r="AD287" s="113" t="s">
        <v>106</v>
      </c>
      <c r="AE287" s="113" t="s">
        <v>1658</v>
      </c>
      <c r="AF287" s="113">
        <v>557</v>
      </c>
      <c r="AG287" s="113">
        <v>7.0000000000000007E-2</v>
      </c>
      <c r="AH287" s="113">
        <v>-9.73</v>
      </c>
      <c r="AI287" s="113">
        <v>500</v>
      </c>
      <c r="AJ287" s="113">
        <v>4.3999999999999997E-2</v>
      </c>
    </row>
    <row r="288" spans="1:36" x14ac:dyDescent="0.25">
      <c r="A288" t="str">
        <f t="shared" si="30"/>
        <v>CFLSFm2007CZ07rDXHP</v>
      </c>
      <c r="B288" t="s">
        <v>118</v>
      </c>
      <c r="C288" t="s">
        <v>45</v>
      </c>
      <c r="D288" t="s">
        <v>1649</v>
      </c>
      <c r="E288">
        <v>2007</v>
      </c>
      <c r="F288" t="s">
        <v>106</v>
      </c>
      <c r="G288" t="s">
        <v>1659</v>
      </c>
      <c r="H288">
        <f t="shared" si="26"/>
        <v>1.004</v>
      </c>
      <c r="I288" s="113">
        <f t="shared" si="29"/>
        <v>1.5454545454545456</v>
      </c>
      <c r="J288">
        <f t="shared" si="27"/>
        <v>0</v>
      </c>
      <c r="M288" s="113">
        <v>502</v>
      </c>
      <c r="N288" s="113">
        <v>6.8000000000000005E-2</v>
      </c>
      <c r="O288" s="113">
        <v>0</v>
      </c>
      <c r="P288" s="113">
        <v>500</v>
      </c>
      <c r="Q288" s="113">
        <v>4.3999999999999997E-2</v>
      </c>
      <c r="S288" t="b">
        <v>0</v>
      </c>
      <c r="T288" t="b">
        <f>VLOOKUP(G288,key!$S$3:$T$12,2,FALSE)</f>
        <v>1</v>
      </c>
      <c r="U288">
        <f t="shared" si="28"/>
        <v>1</v>
      </c>
      <c r="V288" s="31">
        <f t="shared" si="31"/>
        <v>0</v>
      </c>
      <c r="W288">
        <f>VLOOKUP(G288,key!$S$3:$U$6,3,FALSE)</f>
        <v>0.5</v>
      </c>
      <c r="Z288" s="113"/>
      <c r="AA288" s="113" t="s">
        <v>4151</v>
      </c>
      <c r="AB288" s="113" t="s">
        <v>1649</v>
      </c>
      <c r="AC288" s="113">
        <v>2007</v>
      </c>
      <c r="AD288" s="113" t="s">
        <v>106</v>
      </c>
      <c r="AE288" s="113" t="s">
        <v>1659</v>
      </c>
      <c r="AF288" s="113">
        <v>502</v>
      </c>
      <c r="AG288" s="113">
        <v>6.8000000000000005E-2</v>
      </c>
      <c r="AH288" s="113">
        <v>0</v>
      </c>
      <c r="AI288" s="113">
        <v>500</v>
      </c>
      <c r="AJ288" s="113">
        <v>4.3999999999999997E-2</v>
      </c>
    </row>
    <row r="289" spans="1:36" x14ac:dyDescent="0.25">
      <c r="A289" t="str">
        <f t="shared" si="30"/>
        <v>CFLSFm2007CZ07rNCEH</v>
      </c>
      <c r="B289" t="s">
        <v>118</v>
      </c>
      <c r="C289" t="s">
        <v>45</v>
      </c>
      <c r="D289" t="s">
        <v>1649</v>
      </c>
      <c r="E289">
        <v>2007</v>
      </c>
      <c r="F289" t="s">
        <v>106</v>
      </c>
      <c r="G289" t="s">
        <v>1656</v>
      </c>
      <c r="H289">
        <f t="shared" si="26"/>
        <v>0.76</v>
      </c>
      <c r="I289" s="113">
        <f t="shared" si="29"/>
        <v>1</v>
      </c>
      <c r="J289">
        <f t="shared" si="27"/>
        <v>0</v>
      </c>
      <c r="M289" s="113">
        <v>380</v>
      </c>
      <c r="N289" s="113">
        <v>4.3999999999999997E-2</v>
      </c>
      <c r="O289" s="113">
        <v>0</v>
      </c>
      <c r="P289" s="113">
        <v>500</v>
      </c>
      <c r="Q289" s="113">
        <v>4.3999999999999997E-2</v>
      </c>
      <c r="S289" t="b">
        <v>0</v>
      </c>
      <c r="T289" t="b">
        <f>VLOOKUP(G289,key!$S$3:$T$12,2,FALSE)</f>
        <v>1</v>
      </c>
      <c r="U289">
        <f t="shared" si="28"/>
        <v>1</v>
      </c>
      <c r="V289" s="31">
        <f t="shared" si="31"/>
        <v>0</v>
      </c>
      <c r="W289">
        <f>VLOOKUP(G289,key!$S$3:$U$6,3,FALSE)</f>
        <v>0.25</v>
      </c>
      <c r="Z289" s="113"/>
      <c r="AA289" s="113" t="s">
        <v>4151</v>
      </c>
      <c r="AB289" s="113" t="s">
        <v>1649</v>
      </c>
      <c r="AC289" s="113">
        <v>2007</v>
      </c>
      <c r="AD289" s="113" t="s">
        <v>106</v>
      </c>
      <c r="AE289" s="113" t="s">
        <v>1656</v>
      </c>
      <c r="AF289" s="113">
        <v>380</v>
      </c>
      <c r="AG289" s="113">
        <v>4.3999999999999997E-2</v>
      </c>
      <c r="AH289" s="113">
        <v>0</v>
      </c>
      <c r="AI289" s="113">
        <v>500</v>
      </c>
      <c r="AJ289" s="113">
        <v>4.3999999999999997E-2</v>
      </c>
    </row>
    <row r="290" spans="1:36" x14ac:dyDescent="0.25">
      <c r="A290" t="str">
        <f t="shared" si="30"/>
        <v>CFLSFm2007CZ07rNCGF</v>
      </c>
      <c r="B290" t="s">
        <v>118</v>
      </c>
      <c r="C290" t="s">
        <v>45</v>
      </c>
      <c r="D290" t="s">
        <v>1649</v>
      </c>
      <c r="E290">
        <v>2007</v>
      </c>
      <c r="F290" t="s">
        <v>106</v>
      </c>
      <c r="G290" t="s">
        <v>1657</v>
      </c>
      <c r="H290">
        <f t="shared" si="26"/>
        <v>0.99399999999999999</v>
      </c>
      <c r="I290" s="113">
        <f t="shared" si="29"/>
        <v>1.0227272727272727</v>
      </c>
      <c r="J290">
        <f t="shared" si="27"/>
        <v>-1.9559999999999998E-2</v>
      </c>
      <c r="M290" s="113">
        <v>497</v>
      </c>
      <c r="N290" s="113">
        <v>4.4999999999999998E-2</v>
      </c>
      <c r="O290" s="113">
        <v>-9.7799999999999994</v>
      </c>
      <c r="P290" s="113">
        <v>500</v>
      </c>
      <c r="Q290" s="113">
        <v>4.3999999999999997E-2</v>
      </c>
      <c r="S290" t="b">
        <v>0</v>
      </c>
      <c r="T290" t="b">
        <f>VLOOKUP(G290,key!$S$3:$T$12,2,FALSE)</f>
        <v>0</v>
      </c>
      <c r="U290">
        <f t="shared" si="28"/>
        <v>1</v>
      </c>
      <c r="V290" s="31">
        <f t="shared" si="31"/>
        <v>-1.9559999999999998E-2</v>
      </c>
      <c r="W290">
        <f>VLOOKUP(G290,key!$S$3:$U$6,3,FALSE)</f>
        <v>0.9</v>
      </c>
      <c r="Z290" s="113"/>
      <c r="AA290" s="113" t="s">
        <v>4151</v>
      </c>
      <c r="AB290" s="113" t="s">
        <v>1649</v>
      </c>
      <c r="AC290" s="113">
        <v>2007</v>
      </c>
      <c r="AD290" s="113" t="s">
        <v>106</v>
      </c>
      <c r="AE290" s="113" t="s">
        <v>1657</v>
      </c>
      <c r="AF290" s="113">
        <v>497</v>
      </c>
      <c r="AG290" s="113">
        <v>4.4999999999999998E-2</v>
      </c>
      <c r="AH290" s="113">
        <v>-9.7799999999999994</v>
      </c>
      <c r="AI290" s="113">
        <v>500</v>
      </c>
      <c r="AJ290" s="113">
        <v>4.3999999999999997E-2</v>
      </c>
    </row>
    <row r="291" spans="1:36" x14ac:dyDescent="0.25">
      <c r="A291" t="str">
        <f t="shared" si="30"/>
        <v>CFLSFm2007CZ08rDXGF</v>
      </c>
      <c r="B291" t="s">
        <v>118</v>
      </c>
      <c r="C291" t="s">
        <v>45</v>
      </c>
      <c r="D291" t="s">
        <v>1649</v>
      </c>
      <c r="E291">
        <v>2007</v>
      </c>
      <c r="F291" t="s">
        <v>107</v>
      </c>
      <c r="G291" t="s">
        <v>1658</v>
      </c>
      <c r="H291">
        <f t="shared" si="26"/>
        <v>1.1359999999999999</v>
      </c>
      <c r="I291" s="113">
        <f t="shared" si="29"/>
        <v>1.3636363636363638</v>
      </c>
      <c r="J291">
        <f t="shared" si="27"/>
        <v>-1.8600000000000002E-2</v>
      </c>
      <c r="M291" s="113">
        <v>568</v>
      </c>
      <c r="N291" s="113">
        <v>0.06</v>
      </c>
      <c r="O291" s="113">
        <v>-9.3000000000000007</v>
      </c>
      <c r="P291" s="113">
        <v>500</v>
      </c>
      <c r="Q291" s="113">
        <v>4.3999999999999997E-2</v>
      </c>
      <c r="S291" t="b">
        <v>0</v>
      </c>
      <c r="T291" t="b">
        <f>VLOOKUP(G291,key!$S$3:$T$12,2,FALSE)</f>
        <v>0</v>
      </c>
      <c r="U291">
        <f t="shared" si="28"/>
        <v>1</v>
      </c>
      <c r="V291" s="31">
        <f t="shared" si="31"/>
        <v>-1.8600000000000002E-2</v>
      </c>
      <c r="W291">
        <f>VLOOKUP(G291,key!$S$3:$U$6,3,FALSE)</f>
        <v>1</v>
      </c>
      <c r="Z291" s="113"/>
      <c r="AA291" s="113" t="s">
        <v>4151</v>
      </c>
      <c r="AB291" s="113" t="s">
        <v>1649</v>
      </c>
      <c r="AC291" s="113">
        <v>2007</v>
      </c>
      <c r="AD291" s="113" t="s">
        <v>107</v>
      </c>
      <c r="AE291" s="113" t="s">
        <v>1658</v>
      </c>
      <c r="AF291" s="113">
        <v>568</v>
      </c>
      <c r="AG291" s="113">
        <v>0.06</v>
      </c>
      <c r="AH291" s="113">
        <v>-9.3000000000000007</v>
      </c>
      <c r="AI291" s="113">
        <v>500</v>
      </c>
      <c r="AJ291" s="113">
        <v>4.3999999999999997E-2</v>
      </c>
    </row>
    <row r="292" spans="1:36" x14ac:dyDescent="0.25">
      <c r="A292" t="str">
        <f t="shared" si="30"/>
        <v>CFLSFm2007CZ08rDXHP</v>
      </c>
      <c r="B292" t="s">
        <v>118</v>
      </c>
      <c r="C292" t="s">
        <v>45</v>
      </c>
      <c r="D292" t="s">
        <v>1649</v>
      </c>
      <c r="E292">
        <v>2007</v>
      </c>
      <c r="F292" t="s">
        <v>107</v>
      </c>
      <c r="G292" t="s">
        <v>1659</v>
      </c>
      <c r="H292">
        <f t="shared" si="26"/>
        <v>1.042</v>
      </c>
      <c r="I292" s="113">
        <f t="shared" si="29"/>
        <v>1.6136363636363635</v>
      </c>
      <c r="J292">
        <f t="shared" si="27"/>
        <v>0</v>
      </c>
      <c r="M292" s="113">
        <v>521</v>
      </c>
      <c r="N292" s="113">
        <v>7.0999999999999994E-2</v>
      </c>
      <c r="O292" s="113">
        <v>0</v>
      </c>
      <c r="P292" s="113">
        <v>500</v>
      </c>
      <c r="Q292" s="113">
        <v>4.3999999999999997E-2</v>
      </c>
      <c r="S292" t="b">
        <v>0</v>
      </c>
      <c r="T292" t="b">
        <f>VLOOKUP(G292,key!$S$3:$T$12,2,FALSE)</f>
        <v>1</v>
      </c>
      <c r="U292">
        <f t="shared" si="28"/>
        <v>1</v>
      </c>
      <c r="V292" s="31">
        <f t="shared" si="31"/>
        <v>0</v>
      </c>
      <c r="W292">
        <f>VLOOKUP(G292,key!$S$3:$U$6,3,FALSE)</f>
        <v>0.5</v>
      </c>
      <c r="Z292" s="113"/>
      <c r="AA292" s="113" t="s">
        <v>4151</v>
      </c>
      <c r="AB292" s="113" t="s">
        <v>1649</v>
      </c>
      <c r="AC292" s="113">
        <v>2007</v>
      </c>
      <c r="AD292" s="113" t="s">
        <v>107</v>
      </c>
      <c r="AE292" s="113" t="s">
        <v>1659</v>
      </c>
      <c r="AF292" s="113">
        <v>521</v>
      </c>
      <c r="AG292" s="113">
        <v>7.0999999999999994E-2</v>
      </c>
      <c r="AH292" s="113">
        <v>0</v>
      </c>
      <c r="AI292" s="113">
        <v>500</v>
      </c>
      <c r="AJ292" s="113">
        <v>4.3999999999999997E-2</v>
      </c>
    </row>
    <row r="293" spans="1:36" x14ac:dyDescent="0.25">
      <c r="A293" t="str">
        <f t="shared" si="30"/>
        <v>CFLSFm2007CZ08rNCEH</v>
      </c>
      <c r="B293" t="s">
        <v>118</v>
      </c>
      <c r="C293" t="s">
        <v>45</v>
      </c>
      <c r="D293" t="s">
        <v>1649</v>
      </c>
      <c r="E293">
        <v>2007</v>
      </c>
      <c r="F293" t="s">
        <v>107</v>
      </c>
      <c r="G293" t="s">
        <v>1656</v>
      </c>
      <c r="H293">
        <f t="shared" si="26"/>
        <v>0.75800000000000001</v>
      </c>
      <c r="I293" s="113">
        <f t="shared" si="29"/>
        <v>1.0227272727272727</v>
      </c>
      <c r="J293">
        <f t="shared" si="27"/>
        <v>0</v>
      </c>
      <c r="M293" s="113">
        <v>379</v>
      </c>
      <c r="N293" s="113">
        <v>4.4999999999999998E-2</v>
      </c>
      <c r="O293" s="113">
        <v>0</v>
      </c>
      <c r="P293" s="113">
        <v>500</v>
      </c>
      <c r="Q293" s="113">
        <v>4.3999999999999997E-2</v>
      </c>
      <c r="S293" t="b">
        <v>0</v>
      </c>
      <c r="T293" t="b">
        <f>VLOOKUP(G293,key!$S$3:$T$12,2,FALSE)</f>
        <v>1</v>
      </c>
      <c r="U293">
        <f t="shared" si="28"/>
        <v>1</v>
      </c>
      <c r="V293" s="31">
        <f t="shared" si="31"/>
        <v>0</v>
      </c>
      <c r="W293">
        <f>VLOOKUP(G293,key!$S$3:$U$6,3,FALSE)</f>
        <v>0.25</v>
      </c>
      <c r="Z293" s="113"/>
      <c r="AA293" s="113" t="s">
        <v>4151</v>
      </c>
      <c r="AB293" s="113" t="s">
        <v>1649</v>
      </c>
      <c r="AC293" s="113">
        <v>2007</v>
      </c>
      <c r="AD293" s="113" t="s">
        <v>107</v>
      </c>
      <c r="AE293" s="113" t="s">
        <v>1656</v>
      </c>
      <c r="AF293" s="113">
        <v>379</v>
      </c>
      <c r="AG293" s="113">
        <v>4.4999999999999998E-2</v>
      </c>
      <c r="AH293" s="113">
        <v>0</v>
      </c>
      <c r="AI293" s="113">
        <v>500</v>
      </c>
      <c r="AJ293" s="113">
        <v>4.3999999999999997E-2</v>
      </c>
    </row>
    <row r="294" spans="1:36" x14ac:dyDescent="0.25">
      <c r="A294" t="str">
        <f t="shared" si="30"/>
        <v>CFLSFm2007CZ08rNCGF</v>
      </c>
      <c r="B294" t="s">
        <v>118</v>
      </c>
      <c r="C294" t="s">
        <v>45</v>
      </c>
      <c r="D294" t="s">
        <v>1649</v>
      </c>
      <c r="E294">
        <v>2007</v>
      </c>
      <c r="F294" t="s">
        <v>107</v>
      </c>
      <c r="G294" t="s">
        <v>1657</v>
      </c>
      <c r="H294">
        <f t="shared" si="26"/>
        <v>0.99399999999999999</v>
      </c>
      <c r="I294" s="113">
        <f t="shared" si="29"/>
        <v>1</v>
      </c>
      <c r="J294">
        <f t="shared" si="27"/>
        <v>-1.8780000000000002E-2</v>
      </c>
      <c r="M294" s="113">
        <v>497</v>
      </c>
      <c r="N294" s="113">
        <v>4.3999999999999997E-2</v>
      </c>
      <c r="O294" s="113">
        <v>-9.39</v>
      </c>
      <c r="P294" s="113">
        <v>500</v>
      </c>
      <c r="Q294" s="113">
        <v>4.3999999999999997E-2</v>
      </c>
      <c r="S294" t="b">
        <v>0</v>
      </c>
      <c r="T294" t="b">
        <f>VLOOKUP(G294,key!$S$3:$T$12,2,FALSE)</f>
        <v>0</v>
      </c>
      <c r="U294">
        <f t="shared" si="28"/>
        <v>1</v>
      </c>
      <c r="V294" s="31">
        <f t="shared" si="31"/>
        <v>-1.8780000000000002E-2</v>
      </c>
      <c r="W294">
        <f>VLOOKUP(G294,key!$S$3:$U$6,3,FALSE)</f>
        <v>0.9</v>
      </c>
      <c r="Z294" s="113"/>
      <c r="AA294" s="113" t="s">
        <v>4151</v>
      </c>
      <c r="AB294" s="113" t="s">
        <v>1649</v>
      </c>
      <c r="AC294" s="113">
        <v>2007</v>
      </c>
      <c r="AD294" s="113" t="s">
        <v>107</v>
      </c>
      <c r="AE294" s="113" t="s">
        <v>1657</v>
      </c>
      <c r="AF294" s="113">
        <v>497</v>
      </c>
      <c r="AG294" s="113">
        <v>4.3999999999999997E-2</v>
      </c>
      <c r="AH294" s="113">
        <v>-9.39</v>
      </c>
      <c r="AI294" s="113">
        <v>500</v>
      </c>
      <c r="AJ294" s="113">
        <v>4.3999999999999997E-2</v>
      </c>
    </row>
    <row r="295" spans="1:36" x14ac:dyDescent="0.25">
      <c r="A295" t="str">
        <f t="shared" si="30"/>
        <v>CFLSFm2007CZ09rDXGF</v>
      </c>
      <c r="B295" t="s">
        <v>118</v>
      </c>
      <c r="C295" t="s">
        <v>45</v>
      </c>
      <c r="D295" t="s">
        <v>1649</v>
      </c>
      <c r="E295">
        <v>2007</v>
      </c>
      <c r="F295" t="s">
        <v>108</v>
      </c>
      <c r="G295" t="s">
        <v>1658</v>
      </c>
      <c r="H295">
        <f t="shared" si="26"/>
        <v>1.0920000000000001</v>
      </c>
      <c r="I295" s="113">
        <f t="shared" si="29"/>
        <v>1.2045454545454546</v>
      </c>
      <c r="J295">
        <f t="shared" si="27"/>
        <v>-2.0199999999999999E-2</v>
      </c>
      <c r="M295" s="113">
        <v>546</v>
      </c>
      <c r="N295" s="113">
        <v>5.2999999999999999E-2</v>
      </c>
      <c r="O295" s="113">
        <v>-10.1</v>
      </c>
      <c r="P295" s="113">
        <v>500</v>
      </c>
      <c r="Q295" s="113">
        <v>4.3999999999999997E-2</v>
      </c>
      <c r="S295" t="b">
        <v>0</v>
      </c>
      <c r="T295" t="b">
        <f>VLOOKUP(G295,key!$S$3:$T$12,2,FALSE)</f>
        <v>0</v>
      </c>
      <c r="U295">
        <f t="shared" si="28"/>
        <v>1</v>
      </c>
      <c r="V295" s="31">
        <f t="shared" si="31"/>
        <v>-2.0199999999999999E-2</v>
      </c>
      <c r="W295">
        <f>VLOOKUP(G295,key!$S$3:$U$6,3,FALSE)</f>
        <v>1</v>
      </c>
      <c r="Z295" s="113"/>
      <c r="AA295" s="113" t="s">
        <v>4151</v>
      </c>
      <c r="AB295" s="113" t="s">
        <v>1649</v>
      </c>
      <c r="AC295" s="113">
        <v>2007</v>
      </c>
      <c r="AD295" s="113" t="s">
        <v>108</v>
      </c>
      <c r="AE295" s="113" t="s">
        <v>1658</v>
      </c>
      <c r="AF295" s="113">
        <v>546</v>
      </c>
      <c r="AG295" s="113">
        <v>5.2999999999999999E-2</v>
      </c>
      <c r="AH295" s="113">
        <v>-10.1</v>
      </c>
      <c r="AI295" s="113">
        <v>500</v>
      </c>
      <c r="AJ295" s="113">
        <v>4.3999999999999997E-2</v>
      </c>
    </row>
    <row r="296" spans="1:36" x14ac:dyDescent="0.25">
      <c r="A296" t="str">
        <f t="shared" si="30"/>
        <v>CFLSFm2007CZ09rDXHP</v>
      </c>
      <c r="B296" t="s">
        <v>118</v>
      </c>
      <c r="C296" t="s">
        <v>45</v>
      </c>
      <c r="D296" t="s">
        <v>1649</v>
      </c>
      <c r="E296">
        <v>2007</v>
      </c>
      <c r="F296" t="s">
        <v>108</v>
      </c>
      <c r="G296" t="s">
        <v>1659</v>
      </c>
      <c r="H296">
        <f t="shared" si="26"/>
        <v>0.97199999999999998</v>
      </c>
      <c r="I296" s="113">
        <f t="shared" si="29"/>
        <v>1.3181818181818183</v>
      </c>
      <c r="J296">
        <f t="shared" si="27"/>
        <v>0</v>
      </c>
      <c r="M296" s="113">
        <v>486</v>
      </c>
      <c r="N296" s="113">
        <v>5.8000000000000003E-2</v>
      </c>
      <c r="O296" s="113">
        <v>0</v>
      </c>
      <c r="P296" s="113">
        <v>500</v>
      </c>
      <c r="Q296" s="113">
        <v>4.3999999999999997E-2</v>
      </c>
      <c r="S296" t="b">
        <v>0</v>
      </c>
      <c r="T296" t="b">
        <f>VLOOKUP(G296,key!$S$3:$T$12,2,FALSE)</f>
        <v>1</v>
      </c>
      <c r="U296">
        <f t="shared" si="28"/>
        <v>1</v>
      </c>
      <c r="V296" s="31">
        <f t="shared" si="31"/>
        <v>0</v>
      </c>
      <c r="W296">
        <f>VLOOKUP(G296,key!$S$3:$U$6,3,FALSE)</f>
        <v>0.5</v>
      </c>
      <c r="Z296" s="113"/>
      <c r="AA296" s="113" t="s">
        <v>4151</v>
      </c>
      <c r="AB296" s="113" t="s">
        <v>1649</v>
      </c>
      <c r="AC296" s="113">
        <v>2007</v>
      </c>
      <c r="AD296" s="113" t="s">
        <v>108</v>
      </c>
      <c r="AE296" s="113" t="s">
        <v>1659</v>
      </c>
      <c r="AF296" s="113">
        <v>486</v>
      </c>
      <c r="AG296" s="113">
        <v>5.8000000000000003E-2</v>
      </c>
      <c r="AH296" s="113">
        <v>0</v>
      </c>
      <c r="AI296" s="113">
        <v>500</v>
      </c>
      <c r="AJ296" s="113">
        <v>4.3999999999999997E-2</v>
      </c>
    </row>
    <row r="297" spans="1:36" x14ac:dyDescent="0.25">
      <c r="A297" t="str">
        <f t="shared" si="30"/>
        <v>CFLSFm2007CZ09rNCEH</v>
      </c>
      <c r="B297" t="s">
        <v>118</v>
      </c>
      <c r="C297" t="s">
        <v>45</v>
      </c>
      <c r="D297" t="s">
        <v>1649</v>
      </c>
      <c r="E297">
        <v>2007</v>
      </c>
      <c r="F297" t="s">
        <v>108</v>
      </c>
      <c r="G297" t="s">
        <v>1656</v>
      </c>
      <c r="H297">
        <f t="shared" si="26"/>
        <v>0.71399999999999997</v>
      </c>
      <c r="I297" s="113">
        <f t="shared" si="29"/>
        <v>1</v>
      </c>
      <c r="J297">
        <f t="shared" si="27"/>
        <v>0</v>
      </c>
      <c r="M297" s="113">
        <v>357</v>
      </c>
      <c r="N297" s="113">
        <v>4.3999999999999997E-2</v>
      </c>
      <c r="O297" s="113">
        <v>0</v>
      </c>
      <c r="P297" s="113">
        <v>500</v>
      </c>
      <c r="Q297" s="113">
        <v>4.3999999999999997E-2</v>
      </c>
      <c r="S297" t="b">
        <v>0</v>
      </c>
      <c r="T297" t="b">
        <f>VLOOKUP(G297,key!$S$3:$T$12,2,FALSE)</f>
        <v>1</v>
      </c>
      <c r="U297">
        <f t="shared" si="28"/>
        <v>1</v>
      </c>
      <c r="V297" s="31">
        <f t="shared" si="31"/>
        <v>0</v>
      </c>
      <c r="W297">
        <f>VLOOKUP(G297,key!$S$3:$U$6,3,FALSE)</f>
        <v>0.25</v>
      </c>
      <c r="Z297" s="113"/>
      <c r="AA297" s="113" t="s">
        <v>4151</v>
      </c>
      <c r="AB297" s="113" t="s">
        <v>1649</v>
      </c>
      <c r="AC297" s="113">
        <v>2007</v>
      </c>
      <c r="AD297" s="113" t="s">
        <v>108</v>
      </c>
      <c r="AE297" s="113" t="s">
        <v>1656</v>
      </c>
      <c r="AF297" s="113">
        <v>357</v>
      </c>
      <c r="AG297" s="113">
        <v>4.3999999999999997E-2</v>
      </c>
      <c r="AH297" s="113">
        <v>0</v>
      </c>
      <c r="AI297" s="113">
        <v>500</v>
      </c>
      <c r="AJ297" s="113">
        <v>4.3999999999999997E-2</v>
      </c>
    </row>
    <row r="298" spans="1:36" x14ac:dyDescent="0.25">
      <c r="A298" t="str">
        <f t="shared" si="30"/>
        <v>CFLSFm2007CZ09rNCGF</v>
      </c>
      <c r="B298" t="s">
        <v>118</v>
      </c>
      <c r="C298" t="s">
        <v>45</v>
      </c>
      <c r="D298" t="s">
        <v>1649</v>
      </c>
      <c r="E298">
        <v>2007</v>
      </c>
      <c r="F298" t="s">
        <v>108</v>
      </c>
      <c r="G298" t="s">
        <v>1657</v>
      </c>
      <c r="H298">
        <f t="shared" si="26"/>
        <v>0.99199999999999999</v>
      </c>
      <c r="I298" s="113">
        <f t="shared" si="29"/>
        <v>1</v>
      </c>
      <c r="J298">
        <f t="shared" si="27"/>
        <v>-2.0199999999999999E-2</v>
      </c>
      <c r="M298" s="113">
        <v>496</v>
      </c>
      <c r="N298" s="113">
        <v>4.3999999999999997E-2</v>
      </c>
      <c r="O298" s="113">
        <v>-10.1</v>
      </c>
      <c r="P298" s="113">
        <v>500</v>
      </c>
      <c r="Q298" s="113">
        <v>4.3999999999999997E-2</v>
      </c>
      <c r="S298" t="b">
        <v>0</v>
      </c>
      <c r="T298" t="b">
        <f>VLOOKUP(G298,key!$S$3:$T$12,2,FALSE)</f>
        <v>0</v>
      </c>
      <c r="U298">
        <f t="shared" si="28"/>
        <v>1</v>
      </c>
      <c r="V298" s="31">
        <f t="shared" si="31"/>
        <v>-2.0199999999999999E-2</v>
      </c>
      <c r="W298">
        <f>VLOOKUP(G298,key!$S$3:$U$6,3,FALSE)</f>
        <v>0.9</v>
      </c>
      <c r="Z298" s="113"/>
      <c r="AA298" s="113" t="s">
        <v>4151</v>
      </c>
      <c r="AB298" s="113" t="s">
        <v>1649</v>
      </c>
      <c r="AC298" s="113">
        <v>2007</v>
      </c>
      <c r="AD298" s="113" t="s">
        <v>108</v>
      </c>
      <c r="AE298" s="113" t="s">
        <v>1657</v>
      </c>
      <c r="AF298" s="113">
        <v>496</v>
      </c>
      <c r="AG298" s="113">
        <v>4.3999999999999997E-2</v>
      </c>
      <c r="AH298" s="113">
        <v>-10.1</v>
      </c>
      <c r="AI298" s="113">
        <v>500</v>
      </c>
      <c r="AJ298" s="113">
        <v>4.3999999999999997E-2</v>
      </c>
    </row>
    <row r="299" spans="1:36" x14ac:dyDescent="0.25">
      <c r="A299" t="str">
        <f t="shared" si="30"/>
        <v>CFLSFm2007CZ10rDXGF</v>
      </c>
      <c r="B299" t="s">
        <v>118</v>
      </c>
      <c r="C299" t="s">
        <v>45</v>
      </c>
      <c r="D299" t="s">
        <v>1649</v>
      </c>
      <c r="E299">
        <v>2007</v>
      </c>
      <c r="F299" t="s">
        <v>109</v>
      </c>
      <c r="G299" t="s">
        <v>1658</v>
      </c>
      <c r="H299">
        <f t="shared" si="26"/>
        <v>1.1100000000000001</v>
      </c>
      <c r="I299" s="113">
        <f t="shared" si="29"/>
        <v>1.3181818181818183</v>
      </c>
      <c r="J299">
        <f t="shared" si="27"/>
        <v>-2.4799999999999999E-2</v>
      </c>
      <c r="M299" s="113">
        <v>555</v>
      </c>
      <c r="N299" s="113">
        <v>5.8000000000000003E-2</v>
      </c>
      <c r="O299" s="113">
        <v>-12.4</v>
      </c>
      <c r="P299" s="113">
        <v>500</v>
      </c>
      <c r="Q299" s="113">
        <v>4.3999999999999997E-2</v>
      </c>
      <c r="S299" t="b">
        <v>0</v>
      </c>
      <c r="T299" t="b">
        <f>VLOOKUP(G299,key!$S$3:$T$12,2,FALSE)</f>
        <v>0</v>
      </c>
      <c r="U299">
        <f t="shared" si="28"/>
        <v>1</v>
      </c>
      <c r="V299" s="31">
        <f t="shared" si="31"/>
        <v>-2.4799999999999999E-2</v>
      </c>
      <c r="W299">
        <f>VLOOKUP(G299,key!$S$3:$U$6,3,FALSE)</f>
        <v>1</v>
      </c>
      <c r="Z299" s="113"/>
      <c r="AA299" s="113" t="s">
        <v>4151</v>
      </c>
      <c r="AB299" s="113" t="s">
        <v>1649</v>
      </c>
      <c r="AC299" s="113">
        <v>2007</v>
      </c>
      <c r="AD299" s="113" t="s">
        <v>109</v>
      </c>
      <c r="AE299" s="113" t="s">
        <v>1658</v>
      </c>
      <c r="AF299" s="113">
        <v>555</v>
      </c>
      <c r="AG299" s="113">
        <v>5.8000000000000003E-2</v>
      </c>
      <c r="AH299" s="113">
        <v>-12.4</v>
      </c>
      <c r="AI299" s="113">
        <v>500</v>
      </c>
      <c r="AJ299" s="113">
        <v>4.3999999999999997E-2</v>
      </c>
    </row>
    <row r="300" spans="1:36" x14ac:dyDescent="0.25">
      <c r="A300" t="str">
        <f t="shared" si="30"/>
        <v>CFLSFm2007CZ10rDXHP</v>
      </c>
      <c r="B300" t="s">
        <v>118</v>
      </c>
      <c r="C300" t="s">
        <v>45</v>
      </c>
      <c r="D300" t="s">
        <v>1649</v>
      </c>
      <c r="E300">
        <v>2007</v>
      </c>
      <c r="F300" t="s">
        <v>109</v>
      </c>
      <c r="G300" t="s">
        <v>1659</v>
      </c>
      <c r="H300">
        <f t="shared" si="26"/>
        <v>0.96</v>
      </c>
      <c r="I300" s="113">
        <f t="shared" si="29"/>
        <v>1.4318181818181819</v>
      </c>
      <c r="J300">
        <f t="shared" si="27"/>
        <v>0</v>
      </c>
      <c r="M300" s="113">
        <v>480</v>
      </c>
      <c r="N300" s="113">
        <v>6.3E-2</v>
      </c>
      <c r="O300" s="113">
        <v>0</v>
      </c>
      <c r="P300" s="113">
        <v>500</v>
      </c>
      <c r="Q300" s="113">
        <v>4.3999999999999997E-2</v>
      </c>
      <c r="S300" t="b">
        <v>0</v>
      </c>
      <c r="T300" t="b">
        <f>VLOOKUP(G300,key!$S$3:$T$12,2,FALSE)</f>
        <v>1</v>
      </c>
      <c r="U300">
        <f t="shared" si="28"/>
        <v>1</v>
      </c>
      <c r="V300" s="31">
        <f t="shared" si="31"/>
        <v>0</v>
      </c>
      <c r="W300">
        <f>VLOOKUP(G300,key!$S$3:$U$6,3,FALSE)</f>
        <v>0.5</v>
      </c>
      <c r="Z300" s="113"/>
      <c r="AA300" s="113" t="s">
        <v>4151</v>
      </c>
      <c r="AB300" s="113" t="s">
        <v>1649</v>
      </c>
      <c r="AC300" s="113">
        <v>2007</v>
      </c>
      <c r="AD300" s="113" t="s">
        <v>109</v>
      </c>
      <c r="AE300" s="113" t="s">
        <v>1659</v>
      </c>
      <c r="AF300" s="113">
        <v>480</v>
      </c>
      <c r="AG300" s="113">
        <v>6.3E-2</v>
      </c>
      <c r="AH300" s="113">
        <v>0</v>
      </c>
      <c r="AI300" s="113">
        <v>500</v>
      </c>
      <c r="AJ300" s="113">
        <v>4.3999999999999997E-2</v>
      </c>
    </row>
    <row r="301" spans="1:36" x14ac:dyDescent="0.25">
      <c r="A301" t="str">
        <f t="shared" si="30"/>
        <v>CFLSFm2007CZ10rNCEH</v>
      </c>
      <c r="B301" t="s">
        <v>118</v>
      </c>
      <c r="C301" t="s">
        <v>45</v>
      </c>
      <c r="D301" t="s">
        <v>1649</v>
      </c>
      <c r="E301">
        <v>2007</v>
      </c>
      <c r="F301" t="s">
        <v>109</v>
      </c>
      <c r="G301" t="s">
        <v>1656</v>
      </c>
      <c r="H301">
        <f t="shared" si="26"/>
        <v>0.64200000000000002</v>
      </c>
      <c r="I301" s="113">
        <f t="shared" si="29"/>
        <v>1.0227272727272727</v>
      </c>
      <c r="J301">
        <f t="shared" si="27"/>
        <v>0</v>
      </c>
      <c r="M301" s="113">
        <v>321</v>
      </c>
      <c r="N301" s="113">
        <v>4.4999999999999998E-2</v>
      </c>
      <c r="O301" s="113">
        <v>0</v>
      </c>
      <c r="P301" s="113">
        <v>500</v>
      </c>
      <c r="Q301" s="113">
        <v>4.3999999999999997E-2</v>
      </c>
      <c r="S301" t="b">
        <v>0</v>
      </c>
      <c r="T301" t="b">
        <f>VLOOKUP(G301,key!$S$3:$T$12,2,FALSE)</f>
        <v>1</v>
      </c>
      <c r="U301">
        <f t="shared" si="28"/>
        <v>1</v>
      </c>
      <c r="V301" s="31">
        <f t="shared" si="31"/>
        <v>0</v>
      </c>
      <c r="W301">
        <f>VLOOKUP(G301,key!$S$3:$U$6,3,FALSE)</f>
        <v>0.25</v>
      </c>
      <c r="Z301" s="113"/>
      <c r="AA301" s="113" t="s">
        <v>4151</v>
      </c>
      <c r="AB301" s="113" t="s">
        <v>1649</v>
      </c>
      <c r="AC301" s="113">
        <v>2007</v>
      </c>
      <c r="AD301" s="113" t="s">
        <v>109</v>
      </c>
      <c r="AE301" s="113" t="s">
        <v>1656</v>
      </c>
      <c r="AF301" s="113">
        <v>321</v>
      </c>
      <c r="AG301" s="113">
        <v>4.4999999999999998E-2</v>
      </c>
      <c r="AH301" s="113">
        <v>0</v>
      </c>
      <c r="AI301" s="113">
        <v>500</v>
      </c>
      <c r="AJ301" s="113">
        <v>4.3999999999999997E-2</v>
      </c>
    </row>
    <row r="302" spans="1:36" x14ac:dyDescent="0.25">
      <c r="A302" t="str">
        <f t="shared" si="30"/>
        <v>CFLSFm2007CZ10rNCGF</v>
      </c>
      <c r="B302" t="s">
        <v>118</v>
      </c>
      <c r="C302" t="s">
        <v>45</v>
      </c>
      <c r="D302" t="s">
        <v>1649</v>
      </c>
      <c r="E302">
        <v>2007</v>
      </c>
      <c r="F302" t="s">
        <v>109</v>
      </c>
      <c r="G302" t="s">
        <v>1657</v>
      </c>
      <c r="H302">
        <f t="shared" si="26"/>
        <v>0.99</v>
      </c>
      <c r="I302" s="113">
        <f t="shared" si="29"/>
        <v>1.0227272727272727</v>
      </c>
      <c r="J302">
        <f t="shared" si="27"/>
        <v>-2.52E-2</v>
      </c>
      <c r="M302" s="113">
        <v>495</v>
      </c>
      <c r="N302" s="113">
        <v>4.4999999999999998E-2</v>
      </c>
      <c r="O302" s="113">
        <v>-12.6</v>
      </c>
      <c r="P302" s="113">
        <v>500</v>
      </c>
      <c r="Q302" s="113">
        <v>4.3999999999999997E-2</v>
      </c>
      <c r="S302" t="b">
        <v>0</v>
      </c>
      <c r="T302" t="b">
        <f>VLOOKUP(G302,key!$S$3:$T$12,2,FALSE)</f>
        <v>0</v>
      </c>
      <c r="U302">
        <f t="shared" si="28"/>
        <v>1</v>
      </c>
      <c r="V302" s="31">
        <f t="shared" si="31"/>
        <v>-2.52E-2</v>
      </c>
      <c r="W302">
        <f>VLOOKUP(G302,key!$S$3:$U$6,3,FALSE)</f>
        <v>0.9</v>
      </c>
      <c r="Z302" s="113"/>
      <c r="AA302" s="113" t="s">
        <v>4151</v>
      </c>
      <c r="AB302" s="113" t="s">
        <v>1649</v>
      </c>
      <c r="AC302" s="113">
        <v>2007</v>
      </c>
      <c r="AD302" s="113" t="s">
        <v>109</v>
      </c>
      <c r="AE302" s="113" t="s">
        <v>1657</v>
      </c>
      <c r="AF302" s="113">
        <v>495</v>
      </c>
      <c r="AG302" s="113">
        <v>4.4999999999999998E-2</v>
      </c>
      <c r="AH302" s="113">
        <v>-12.6</v>
      </c>
      <c r="AI302" s="113">
        <v>500</v>
      </c>
      <c r="AJ302" s="113">
        <v>4.3999999999999997E-2</v>
      </c>
    </row>
    <row r="303" spans="1:36" x14ac:dyDescent="0.25">
      <c r="A303" t="str">
        <f t="shared" si="30"/>
        <v>CFLSFm2007CZ11rDXGF</v>
      </c>
      <c r="B303" t="s">
        <v>118</v>
      </c>
      <c r="C303" t="s">
        <v>45</v>
      </c>
      <c r="D303" t="s">
        <v>1649</v>
      </c>
      <c r="E303">
        <v>2007</v>
      </c>
      <c r="F303" t="s">
        <v>110</v>
      </c>
      <c r="G303" t="s">
        <v>1658</v>
      </c>
      <c r="H303">
        <f t="shared" si="26"/>
        <v>1.1000000000000001</v>
      </c>
      <c r="I303" s="113">
        <f t="shared" si="29"/>
        <v>1.5121951219512195</v>
      </c>
      <c r="J303">
        <f t="shared" si="27"/>
        <v>-2.58E-2</v>
      </c>
      <c r="M303" s="113">
        <v>550</v>
      </c>
      <c r="N303" s="113">
        <v>6.2E-2</v>
      </c>
      <c r="O303" s="113">
        <v>-12.9</v>
      </c>
      <c r="P303" s="113">
        <v>500</v>
      </c>
      <c r="Q303" s="113">
        <v>4.1000000000000002E-2</v>
      </c>
      <c r="S303" t="b">
        <v>0</v>
      </c>
      <c r="T303" t="b">
        <f>VLOOKUP(G303,key!$S$3:$T$12,2,FALSE)</f>
        <v>0</v>
      </c>
      <c r="U303">
        <f t="shared" si="28"/>
        <v>1</v>
      </c>
      <c r="V303" s="31">
        <f t="shared" si="31"/>
        <v>-2.58E-2</v>
      </c>
      <c r="W303">
        <f>VLOOKUP(G303,key!$S$3:$U$6,3,FALSE)</f>
        <v>1</v>
      </c>
      <c r="Z303" s="113"/>
      <c r="AA303" s="113" t="s">
        <v>4151</v>
      </c>
      <c r="AB303" s="113" t="s">
        <v>1649</v>
      </c>
      <c r="AC303" s="113">
        <v>2007</v>
      </c>
      <c r="AD303" s="113" t="s">
        <v>110</v>
      </c>
      <c r="AE303" s="113" t="s">
        <v>1658</v>
      </c>
      <c r="AF303" s="113">
        <v>550</v>
      </c>
      <c r="AG303" s="113">
        <v>6.2E-2</v>
      </c>
      <c r="AH303" s="113">
        <v>-12.9</v>
      </c>
      <c r="AI303" s="113">
        <v>500</v>
      </c>
      <c r="AJ303" s="113">
        <v>4.1000000000000002E-2</v>
      </c>
    </row>
    <row r="304" spans="1:36" x14ac:dyDescent="0.25">
      <c r="A304" t="str">
        <f t="shared" si="30"/>
        <v>CFLSFm2007CZ11rDXHP</v>
      </c>
      <c r="B304" t="s">
        <v>118</v>
      </c>
      <c r="C304" t="s">
        <v>45</v>
      </c>
      <c r="D304" t="s">
        <v>1649</v>
      </c>
      <c r="E304">
        <v>2007</v>
      </c>
      <c r="F304" t="s">
        <v>110</v>
      </c>
      <c r="G304" t="s">
        <v>1659</v>
      </c>
      <c r="H304">
        <f t="shared" si="26"/>
        <v>0.91600000000000004</v>
      </c>
      <c r="I304" s="113">
        <f t="shared" si="29"/>
        <v>1.5609756097560976</v>
      </c>
      <c r="J304">
        <f t="shared" si="27"/>
        <v>0</v>
      </c>
      <c r="M304" s="113">
        <v>458</v>
      </c>
      <c r="N304" s="113">
        <v>6.4000000000000001E-2</v>
      </c>
      <c r="O304" s="113">
        <v>0</v>
      </c>
      <c r="P304" s="113">
        <v>500</v>
      </c>
      <c r="Q304" s="113">
        <v>4.1000000000000002E-2</v>
      </c>
      <c r="S304" t="b">
        <v>0</v>
      </c>
      <c r="T304" t="b">
        <f>VLOOKUP(G304,key!$S$3:$T$12,2,FALSE)</f>
        <v>1</v>
      </c>
      <c r="U304">
        <f t="shared" si="28"/>
        <v>1</v>
      </c>
      <c r="V304" s="31">
        <f t="shared" si="31"/>
        <v>0</v>
      </c>
      <c r="W304">
        <f>VLOOKUP(G304,key!$S$3:$U$6,3,FALSE)</f>
        <v>0.5</v>
      </c>
      <c r="Z304" s="113"/>
      <c r="AA304" s="113" t="s">
        <v>4151</v>
      </c>
      <c r="AB304" s="113" t="s">
        <v>1649</v>
      </c>
      <c r="AC304" s="113">
        <v>2007</v>
      </c>
      <c r="AD304" s="113" t="s">
        <v>110</v>
      </c>
      <c r="AE304" s="113" t="s">
        <v>1659</v>
      </c>
      <c r="AF304" s="113">
        <v>458</v>
      </c>
      <c r="AG304" s="113">
        <v>6.4000000000000001E-2</v>
      </c>
      <c r="AH304" s="113">
        <v>0</v>
      </c>
      <c r="AI304" s="113">
        <v>500</v>
      </c>
      <c r="AJ304" s="113">
        <v>4.1000000000000002E-2</v>
      </c>
    </row>
    <row r="305" spans="1:36" x14ac:dyDescent="0.25">
      <c r="A305" t="str">
        <f t="shared" si="30"/>
        <v>CFLSFm2007CZ11rNCEH</v>
      </c>
      <c r="B305" t="s">
        <v>118</v>
      </c>
      <c r="C305" t="s">
        <v>45</v>
      </c>
      <c r="D305" t="s">
        <v>1649</v>
      </c>
      <c r="E305">
        <v>2007</v>
      </c>
      <c r="F305" t="s">
        <v>110</v>
      </c>
      <c r="G305" t="s">
        <v>1656</v>
      </c>
      <c r="H305">
        <f t="shared" si="26"/>
        <v>0.62</v>
      </c>
      <c r="I305" s="113">
        <f t="shared" si="29"/>
        <v>1</v>
      </c>
      <c r="J305">
        <f t="shared" si="27"/>
        <v>0</v>
      </c>
      <c r="M305" s="113">
        <v>310</v>
      </c>
      <c r="N305" s="113">
        <v>4.1000000000000002E-2</v>
      </c>
      <c r="O305" s="113">
        <v>0</v>
      </c>
      <c r="P305" s="113">
        <v>500</v>
      </c>
      <c r="Q305" s="113">
        <v>4.1000000000000002E-2</v>
      </c>
      <c r="S305" t="b">
        <v>0</v>
      </c>
      <c r="T305" t="b">
        <f>VLOOKUP(G305,key!$S$3:$T$12,2,FALSE)</f>
        <v>1</v>
      </c>
      <c r="U305">
        <f t="shared" si="28"/>
        <v>1</v>
      </c>
      <c r="V305" s="31">
        <f t="shared" si="31"/>
        <v>0</v>
      </c>
      <c r="W305">
        <f>VLOOKUP(G305,key!$S$3:$U$6,3,FALSE)</f>
        <v>0.25</v>
      </c>
      <c r="Z305" s="113"/>
      <c r="AA305" s="113" t="s">
        <v>4151</v>
      </c>
      <c r="AB305" s="113" t="s">
        <v>1649</v>
      </c>
      <c r="AC305" s="113">
        <v>2007</v>
      </c>
      <c r="AD305" s="113" t="s">
        <v>110</v>
      </c>
      <c r="AE305" s="113" t="s">
        <v>1656</v>
      </c>
      <c r="AF305" s="113">
        <v>310</v>
      </c>
      <c r="AG305" s="113">
        <v>4.1000000000000002E-2</v>
      </c>
      <c r="AH305" s="113">
        <v>0</v>
      </c>
      <c r="AI305" s="113">
        <v>500</v>
      </c>
      <c r="AJ305" s="113">
        <v>4.1000000000000002E-2</v>
      </c>
    </row>
    <row r="306" spans="1:36" x14ac:dyDescent="0.25">
      <c r="A306" t="str">
        <f t="shared" si="30"/>
        <v>CFLSFm2007CZ11rNCGF</v>
      </c>
      <c r="B306" t="s">
        <v>118</v>
      </c>
      <c r="C306" t="s">
        <v>45</v>
      </c>
      <c r="D306" t="s">
        <v>1649</v>
      </c>
      <c r="E306">
        <v>2007</v>
      </c>
      <c r="F306" t="s">
        <v>110</v>
      </c>
      <c r="G306" t="s">
        <v>1657</v>
      </c>
      <c r="H306">
        <f t="shared" si="26"/>
        <v>0.99</v>
      </c>
      <c r="I306" s="113">
        <f t="shared" si="29"/>
        <v>1</v>
      </c>
      <c r="J306">
        <f t="shared" si="27"/>
        <v>-2.6199999999999998E-2</v>
      </c>
      <c r="M306" s="113">
        <v>495</v>
      </c>
      <c r="N306" s="113">
        <v>4.1000000000000002E-2</v>
      </c>
      <c r="O306" s="113">
        <v>-13.1</v>
      </c>
      <c r="P306" s="113">
        <v>500</v>
      </c>
      <c r="Q306" s="113">
        <v>4.1000000000000002E-2</v>
      </c>
      <c r="S306" t="b">
        <v>0</v>
      </c>
      <c r="T306" t="b">
        <f>VLOOKUP(G306,key!$S$3:$T$12,2,FALSE)</f>
        <v>0</v>
      </c>
      <c r="U306">
        <f t="shared" si="28"/>
        <v>1</v>
      </c>
      <c r="V306" s="31">
        <f t="shared" si="31"/>
        <v>-2.6199999999999998E-2</v>
      </c>
      <c r="W306">
        <f>VLOOKUP(G306,key!$S$3:$U$6,3,FALSE)</f>
        <v>0.9</v>
      </c>
      <c r="Z306" s="113"/>
      <c r="AA306" s="113" t="s">
        <v>4151</v>
      </c>
      <c r="AB306" s="113" t="s">
        <v>1649</v>
      </c>
      <c r="AC306" s="113">
        <v>2007</v>
      </c>
      <c r="AD306" s="113" t="s">
        <v>110</v>
      </c>
      <c r="AE306" s="113" t="s">
        <v>1657</v>
      </c>
      <c r="AF306" s="113">
        <v>495</v>
      </c>
      <c r="AG306" s="113">
        <v>4.1000000000000002E-2</v>
      </c>
      <c r="AH306" s="113">
        <v>-13.1</v>
      </c>
      <c r="AI306" s="113">
        <v>500</v>
      </c>
      <c r="AJ306" s="113">
        <v>4.1000000000000002E-2</v>
      </c>
    </row>
    <row r="307" spans="1:36" x14ac:dyDescent="0.25">
      <c r="A307" t="str">
        <f t="shared" si="30"/>
        <v>CFLSFm2007CZ12rDXGF</v>
      </c>
      <c r="B307" t="s">
        <v>118</v>
      </c>
      <c r="C307" t="s">
        <v>45</v>
      </c>
      <c r="D307" t="s">
        <v>1649</v>
      </c>
      <c r="E307">
        <v>2007</v>
      </c>
      <c r="F307" t="s">
        <v>111</v>
      </c>
      <c r="G307" t="s">
        <v>1658</v>
      </c>
      <c r="H307">
        <f t="shared" si="26"/>
        <v>1.0820000000000001</v>
      </c>
      <c r="I307" s="113">
        <f t="shared" si="29"/>
        <v>1.7317073170731705</v>
      </c>
      <c r="J307">
        <f t="shared" si="27"/>
        <v>-2.5000000000000001E-2</v>
      </c>
      <c r="M307" s="113">
        <v>541</v>
      </c>
      <c r="N307" s="113">
        <v>7.0999999999999994E-2</v>
      </c>
      <c r="O307" s="113">
        <v>-12.5</v>
      </c>
      <c r="P307" s="113">
        <v>500</v>
      </c>
      <c r="Q307" s="113">
        <v>4.1000000000000002E-2</v>
      </c>
      <c r="S307" t="b">
        <v>0</v>
      </c>
      <c r="T307" t="b">
        <f>VLOOKUP(G307,key!$S$3:$T$12,2,FALSE)</f>
        <v>0</v>
      </c>
      <c r="U307">
        <f t="shared" si="28"/>
        <v>1</v>
      </c>
      <c r="V307" s="31">
        <f t="shared" si="31"/>
        <v>-2.5000000000000001E-2</v>
      </c>
      <c r="W307">
        <f>VLOOKUP(G307,key!$S$3:$U$6,3,FALSE)</f>
        <v>1</v>
      </c>
      <c r="Z307" s="113"/>
      <c r="AA307" s="113" t="s">
        <v>4151</v>
      </c>
      <c r="AB307" s="113" t="s">
        <v>1649</v>
      </c>
      <c r="AC307" s="113">
        <v>2007</v>
      </c>
      <c r="AD307" s="113" t="s">
        <v>111</v>
      </c>
      <c r="AE307" s="113" t="s">
        <v>1658</v>
      </c>
      <c r="AF307" s="113">
        <v>541</v>
      </c>
      <c r="AG307" s="113">
        <v>7.0999999999999994E-2</v>
      </c>
      <c r="AH307" s="113">
        <v>-12.5</v>
      </c>
      <c r="AI307" s="113">
        <v>500</v>
      </c>
      <c r="AJ307" s="113">
        <v>4.1000000000000002E-2</v>
      </c>
    </row>
    <row r="308" spans="1:36" x14ac:dyDescent="0.25">
      <c r="A308" t="str">
        <f t="shared" si="30"/>
        <v>CFLSFm2007CZ12rDXHP</v>
      </c>
      <c r="B308" t="s">
        <v>118</v>
      </c>
      <c r="C308" t="s">
        <v>45</v>
      </c>
      <c r="D308" t="s">
        <v>1649</v>
      </c>
      <c r="E308">
        <v>2007</v>
      </c>
      <c r="F308" t="s">
        <v>111</v>
      </c>
      <c r="G308" t="s">
        <v>1659</v>
      </c>
      <c r="H308">
        <f t="shared" si="26"/>
        <v>0.89400000000000002</v>
      </c>
      <c r="I308" s="113">
        <f t="shared" si="29"/>
        <v>1.8292682926829267</v>
      </c>
      <c r="J308">
        <f t="shared" si="27"/>
        <v>0</v>
      </c>
      <c r="M308" s="113">
        <v>447</v>
      </c>
      <c r="N308" s="113">
        <v>7.4999999999999997E-2</v>
      </c>
      <c r="O308" s="113">
        <v>0</v>
      </c>
      <c r="P308" s="113">
        <v>500</v>
      </c>
      <c r="Q308" s="113">
        <v>4.1000000000000002E-2</v>
      </c>
      <c r="S308" t="b">
        <v>0</v>
      </c>
      <c r="T308" t="b">
        <f>VLOOKUP(G308,key!$S$3:$T$12,2,FALSE)</f>
        <v>1</v>
      </c>
      <c r="U308">
        <f t="shared" si="28"/>
        <v>1</v>
      </c>
      <c r="V308" s="31">
        <f t="shared" si="31"/>
        <v>0</v>
      </c>
      <c r="W308">
        <f>VLOOKUP(G308,key!$S$3:$U$6,3,FALSE)</f>
        <v>0.5</v>
      </c>
      <c r="Z308" s="113"/>
      <c r="AA308" s="113" t="s">
        <v>4151</v>
      </c>
      <c r="AB308" s="113" t="s">
        <v>1649</v>
      </c>
      <c r="AC308" s="113">
        <v>2007</v>
      </c>
      <c r="AD308" s="113" t="s">
        <v>111</v>
      </c>
      <c r="AE308" s="113" t="s">
        <v>1659</v>
      </c>
      <c r="AF308" s="113">
        <v>447</v>
      </c>
      <c r="AG308" s="113">
        <v>7.4999999999999997E-2</v>
      </c>
      <c r="AH308" s="113">
        <v>0</v>
      </c>
      <c r="AI308" s="113">
        <v>500</v>
      </c>
      <c r="AJ308" s="113">
        <v>4.1000000000000002E-2</v>
      </c>
    </row>
    <row r="309" spans="1:36" x14ac:dyDescent="0.25">
      <c r="A309" t="str">
        <f t="shared" si="30"/>
        <v>CFLSFm2007CZ12rNCEH</v>
      </c>
      <c r="B309" t="s">
        <v>118</v>
      </c>
      <c r="C309" t="s">
        <v>45</v>
      </c>
      <c r="D309" t="s">
        <v>1649</v>
      </c>
      <c r="E309">
        <v>2007</v>
      </c>
      <c r="F309" t="s">
        <v>111</v>
      </c>
      <c r="G309" t="s">
        <v>1656</v>
      </c>
      <c r="H309">
        <f t="shared" si="26"/>
        <v>0.628</v>
      </c>
      <c r="I309" s="113">
        <f t="shared" si="29"/>
        <v>1</v>
      </c>
      <c r="J309">
        <f t="shared" si="27"/>
        <v>0</v>
      </c>
      <c r="M309" s="113">
        <v>314</v>
      </c>
      <c r="N309" s="113">
        <v>4.1000000000000002E-2</v>
      </c>
      <c r="O309" s="113">
        <v>0</v>
      </c>
      <c r="P309" s="113">
        <v>500</v>
      </c>
      <c r="Q309" s="113">
        <v>4.1000000000000002E-2</v>
      </c>
      <c r="S309" t="b">
        <v>0</v>
      </c>
      <c r="T309" t="b">
        <f>VLOOKUP(G309,key!$S$3:$T$12,2,FALSE)</f>
        <v>1</v>
      </c>
      <c r="U309">
        <f t="shared" si="28"/>
        <v>1</v>
      </c>
      <c r="V309" s="31">
        <f t="shared" si="31"/>
        <v>0</v>
      </c>
      <c r="W309">
        <f>VLOOKUP(G309,key!$S$3:$U$6,3,FALSE)</f>
        <v>0.25</v>
      </c>
      <c r="Z309" s="113"/>
      <c r="AA309" s="113" t="s">
        <v>4151</v>
      </c>
      <c r="AB309" s="113" t="s">
        <v>1649</v>
      </c>
      <c r="AC309" s="113">
        <v>2007</v>
      </c>
      <c r="AD309" s="113" t="s">
        <v>111</v>
      </c>
      <c r="AE309" s="113" t="s">
        <v>1656</v>
      </c>
      <c r="AF309" s="113">
        <v>314</v>
      </c>
      <c r="AG309" s="113">
        <v>4.1000000000000002E-2</v>
      </c>
      <c r="AH309" s="113">
        <v>0</v>
      </c>
      <c r="AI309" s="113">
        <v>500</v>
      </c>
      <c r="AJ309" s="113">
        <v>4.1000000000000002E-2</v>
      </c>
    </row>
    <row r="310" spans="1:36" x14ac:dyDescent="0.25">
      <c r="A310" t="str">
        <f t="shared" si="30"/>
        <v>CFLSFm2007CZ12rNCGF</v>
      </c>
      <c r="B310" t="s">
        <v>118</v>
      </c>
      <c r="C310" t="s">
        <v>45</v>
      </c>
      <c r="D310" t="s">
        <v>1649</v>
      </c>
      <c r="E310">
        <v>2007</v>
      </c>
      <c r="F310" t="s">
        <v>111</v>
      </c>
      <c r="G310" t="s">
        <v>1657</v>
      </c>
      <c r="H310">
        <f t="shared" si="26"/>
        <v>0.99</v>
      </c>
      <c r="I310" s="113">
        <f t="shared" si="29"/>
        <v>1</v>
      </c>
      <c r="J310">
        <f t="shared" si="27"/>
        <v>-2.52E-2</v>
      </c>
      <c r="M310" s="113">
        <v>495</v>
      </c>
      <c r="N310" s="113">
        <v>4.1000000000000002E-2</v>
      </c>
      <c r="O310" s="113">
        <v>-12.6</v>
      </c>
      <c r="P310" s="113">
        <v>500</v>
      </c>
      <c r="Q310" s="113">
        <v>4.1000000000000002E-2</v>
      </c>
      <c r="S310" t="b">
        <v>0</v>
      </c>
      <c r="T310" t="b">
        <f>VLOOKUP(G310,key!$S$3:$T$12,2,FALSE)</f>
        <v>0</v>
      </c>
      <c r="U310">
        <f t="shared" si="28"/>
        <v>1</v>
      </c>
      <c r="V310" s="31">
        <f t="shared" si="31"/>
        <v>-2.52E-2</v>
      </c>
      <c r="W310">
        <f>VLOOKUP(G310,key!$S$3:$U$6,3,FALSE)</f>
        <v>0.9</v>
      </c>
      <c r="Z310" s="113"/>
      <c r="AA310" s="113" t="s">
        <v>4151</v>
      </c>
      <c r="AB310" s="113" t="s">
        <v>1649</v>
      </c>
      <c r="AC310" s="113">
        <v>2007</v>
      </c>
      <c r="AD310" s="113" t="s">
        <v>111</v>
      </c>
      <c r="AE310" s="113" t="s">
        <v>1657</v>
      </c>
      <c r="AF310" s="113">
        <v>495</v>
      </c>
      <c r="AG310" s="113">
        <v>4.1000000000000002E-2</v>
      </c>
      <c r="AH310" s="113">
        <v>-12.6</v>
      </c>
      <c r="AI310" s="113">
        <v>500</v>
      </c>
      <c r="AJ310" s="113">
        <v>4.1000000000000002E-2</v>
      </c>
    </row>
    <row r="311" spans="1:36" x14ac:dyDescent="0.25">
      <c r="A311" t="str">
        <f t="shared" si="30"/>
        <v>CFLSFm2007CZ13rDXGF</v>
      </c>
      <c r="B311" t="s">
        <v>118</v>
      </c>
      <c r="C311" t="s">
        <v>45</v>
      </c>
      <c r="D311" t="s">
        <v>1649</v>
      </c>
      <c r="E311">
        <v>2007</v>
      </c>
      <c r="F311" t="s">
        <v>112</v>
      </c>
      <c r="G311" t="s">
        <v>1658</v>
      </c>
      <c r="H311">
        <f t="shared" si="26"/>
        <v>1.1259999999999999</v>
      </c>
      <c r="I311" s="113">
        <f t="shared" si="29"/>
        <v>1.4878048780487805</v>
      </c>
      <c r="J311">
        <f t="shared" si="27"/>
        <v>-2.3399999999999997E-2</v>
      </c>
      <c r="M311" s="113">
        <v>563</v>
      </c>
      <c r="N311" s="113">
        <v>6.0999999999999999E-2</v>
      </c>
      <c r="O311" s="113">
        <v>-11.7</v>
      </c>
      <c r="P311" s="113">
        <v>500</v>
      </c>
      <c r="Q311" s="113">
        <v>4.1000000000000002E-2</v>
      </c>
      <c r="S311" t="b">
        <v>0</v>
      </c>
      <c r="T311" t="b">
        <f>VLOOKUP(G311,key!$S$3:$T$12,2,FALSE)</f>
        <v>0</v>
      </c>
      <c r="U311">
        <f t="shared" si="28"/>
        <v>1</v>
      </c>
      <c r="V311" s="31">
        <f t="shared" si="31"/>
        <v>-2.3399999999999997E-2</v>
      </c>
      <c r="W311">
        <f>VLOOKUP(G311,key!$S$3:$U$6,3,FALSE)</f>
        <v>1</v>
      </c>
      <c r="Z311" s="113"/>
      <c r="AA311" s="113" t="s">
        <v>4151</v>
      </c>
      <c r="AB311" s="113" t="s">
        <v>1649</v>
      </c>
      <c r="AC311" s="113">
        <v>2007</v>
      </c>
      <c r="AD311" s="113" t="s">
        <v>112</v>
      </c>
      <c r="AE311" s="113" t="s">
        <v>1658</v>
      </c>
      <c r="AF311" s="113">
        <v>563</v>
      </c>
      <c r="AG311" s="113">
        <v>6.0999999999999999E-2</v>
      </c>
      <c r="AH311" s="113">
        <v>-11.7</v>
      </c>
      <c r="AI311" s="113">
        <v>500</v>
      </c>
      <c r="AJ311" s="113">
        <v>4.1000000000000002E-2</v>
      </c>
    </row>
    <row r="312" spans="1:36" x14ac:dyDescent="0.25">
      <c r="A312" t="str">
        <f t="shared" si="30"/>
        <v>CFLSFm2007CZ13rDXHP</v>
      </c>
      <c r="B312" t="s">
        <v>118</v>
      </c>
      <c r="C312" t="s">
        <v>45</v>
      </c>
      <c r="D312" t="s">
        <v>1649</v>
      </c>
      <c r="E312">
        <v>2007</v>
      </c>
      <c r="F312" t="s">
        <v>112</v>
      </c>
      <c r="G312" t="s">
        <v>1659</v>
      </c>
      <c r="H312">
        <f t="shared" si="26"/>
        <v>0.96</v>
      </c>
      <c r="I312" s="113">
        <f t="shared" si="29"/>
        <v>1.5609756097560976</v>
      </c>
      <c r="J312">
        <f t="shared" si="27"/>
        <v>0</v>
      </c>
      <c r="M312" s="113">
        <v>480</v>
      </c>
      <c r="N312" s="113">
        <v>6.4000000000000001E-2</v>
      </c>
      <c r="O312" s="113">
        <v>0</v>
      </c>
      <c r="P312" s="113">
        <v>500</v>
      </c>
      <c r="Q312" s="113">
        <v>4.1000000000000002E-2</v>
      </c>
      <c r="S312" t="b">
        <v>0</v>
      </c>
      <c r="T312" t="b">
        <f>VLOOKUP(G312,key!$S$3:$T$12,2,FALSE)</f>
        <v>1</v>
      </c>
      <c r="U312">
        <f t="shared" si="28"/>
        <v>1</v>
      </c>
      <c r="V312" s="31">
        <f t="shared" si="31"/>
        <v>0</v>
      </c>
      <c r="W312">
        <f>VLOOKUP(G312,key!$S$3:$U$6,3,FALSE)</f>
        <v>0.5</v>
      </c>
      <c r="Z312" s="113"/>
      <c r="AA312" s="113" t="s">
        <v>4151</v>
      </c>
      <c r="AB312" s="113" t="s">
        <v>1649</v>
      </c>
      <c r="AC312" s="113">
        <v>2007</v>
      </c>
      <c r="AD312" s="113" t="s">
        <v>112</v>
      </c>
      <c r="AE312" s="113" t="s">
        <v>1659</v>
      </c>
      <c r="AF312" s="113">
        <v>480</v>
      </c>
      <c r="AG312" s="113">
        <v>6.4000000000000001E-2</v>
      </c>
      <c r="AH312" s="113">
        <v>0</v>
      </c>
      <c r="AI312" s="113">
        <v>500</v>
      </c>
      <c r="AJ312" s="113">
        <v>4.1000000000000002E-2</v>
      </c>
    </row>
    <row r="313" spans="1:36" x14ac:dyDescent="0.25">
      <c r="A313" t="str">
        <f t="shared" si="30"/>
        <v>CFLSFm2007CZ13rNCEH</v>
      </c>
      <c r="B313" t="s">
        <v>118</v>
      </c>
      <c r="C313" t="s">
        <v>45</v>
      </c>
      <c r="D313" t="s">
        <v>1649</v>
      </c>
      <c r="E313">
        <v>2007</v>
      </c>
      <c r="F313" t="s">
        <v>112</v>
      </c>
      <c r="G313" t="s">
        <v>1656</v>
      </c>
      <c r="H313">
        <f t="shared" si="26"/>
        <v>0.64800000000000002</v>
      </c>
      <c r="I313" s="113">
        <f t="shared" si="29"/>
        <v>1</v>
      </c>
      <c r="J313">
        <f t="shared" si="27"/>
        <v>0</v>
      </c>
      <c r="M313" s="113">
        <v>324</v>
      </c>
      <c r="N313" s="113">
        <v>4.1000000000000002E-2</v>
      </c>
      <c r="O313" s="113">
        <v>0</v>
      </c>
      <c r="P313" s="113">
        <v>500</v>
      </c>
      <c r="Q313" s="113">
        <v>4.1000000000000002E-2</v>
      </c>
      <c r="S313" t="b">
        <v>0</v>
      </c>
      <c r="T313" t="b">
        <f>VLOOKUP(G313,key!$S$3:$T$12,2,FALSE)</f>
        <v>1</v>
      </c>
      <c r="U313">
        <f t="shared" si="28"/>
        <v>1</v>
      </c>
      <c r="V313" s="31">
        <f t="shared" si="31"/>
        <v>0</v>
      </c>
      <c r="W313">
        <f>VLOOKUP(G313,key!$S$3:$U$6,3,FALSE)</f>
        <v>0.25</v>
      </c>
      <c r="Z313" s="113"/>
      <c r="AA313" s="113" t="s">
        <v>4151</v>
      </c>
      <c r="AB313" s="113" t="s">
        <v>1649</v>
      </c>
      <c r="AC313" s="113">
        <v>2007</v>
      </c>
      <c r="AD313" s="113" t="s">
        <v>112</v>
      </c>
      <c r="AE313" s="113" t="s">
        <v>1656</v>
      </c>
      <c r="AF313" s="113">
        <v>324</v>
      </c>
      <c r="AG313" s="113">
        <v>4.1000000000000002E-2</v>
      </c>
      <c r="AH313" s="113">
        <v>0</v>
      </c>
      <c r="AI313" s="113">
        <v>500</v>
      </c>
      <c r="AJ313" s="113">
        <v>4.1000000000000002E-2</v>
      </c>
    </row>
    <row r="314" spans="1:36" x14ac:dyDescent="0.25">
      <c r="A314" t="str">
        <f t="shared" si="30"/>
        <v>CFLSFm2007CZ13rNCGF</v>
      </c>
      <c r="B314" t="s">
        <v>118</v>
      </c>
      <c r="C314" t="s">
        <v>45</v>
      </c>
      <c r="D314" t="s">
        <v>1649</v>
      </c>
      <c r="E314">
        <v>2007</v>
      </c>
      <c r="F314" t="s">
        <v>112</v>
      </c>
      <c r="G314" t="s">
        <v>1657</v>
      </c>
      <c r="H314">
        <f t="shared" si="26"/>
        <v>0.99199999999999999</v>
      </c>
      <c r="I314" s="113">
        <f t="shared" si="29"/>
        <v>1</v>
      </c>
      <c r="J314">
        <f t="shared" si="27"/>
        <v>-2.3600000000000003E-2</v>
      </c>
      <c r="M314" s="113">
        <v>496</v>
      </c>
      <c r="N314" s="113">
        <v>4.1000000000000002E-2</v>
      </c>
      <c r="O314" s="113">
        <v>-11.8</v>
      </c>
      <c r="P314" s="113">
        <v>500</v>
      </c>
      <c r="Q314" s="113">
        <v>4.1000000000000002E-2</v>
      </c>
      <c r="S314" t="b">
        <v>0</v>
      </c>
      <c r="T314" t="b">
        <f>VLOOKUP(G314,key!$S$3:$T$12,2,FALSE)</f>
        <v>0</v>
      </c>
      <c r="U314">
        <f t="shared" si="28"/>
        <v>1</v>
      </c>
      <c r="V314" s="31">
        <f t="shared" si="31"/>
        <v>-2.3600000000000003E-2</v>
      </c>
      <c r="W314">
        <f>VLOOKUP(G314,key!$S$3:$U$6,3,FALSE)</f>
        <v>0.9</v>
      </c>
      <c r="Z314" s="113"/>
      <c r="AA314" s="113" t="s">
        <v>4151</v>
      </c>
      <c r="AB314" s="113" t="s">
        <v>1649</v>
      </c>
      <c r="AC314" s="113">
        <v>2007</v>
      </c>
      <c r="AD314" s="113" t="s">
        <v>112</v>
      </c>
      <c r="AE314" s="113" t="s">
        <v>1657</v>
      </c>
      <c r="AF314" s="113">
        <v>496</v>
      </c>
      <c r="AG314" s="113">
        <v>4.1000000000000002E-2</v>
      </c>
      <c r="AH314" s="113">
        <v>-11.8</v>
      </c>
      <c r="AI314" s="113">
        <v>500</v>
      </c>
      <c r="AJ314" s="113">
        <v>4.1000000000000002E-2</v>
      </c>
    </row>
    <row r="315" spans="1:36" x14ac:dyDescent="0.25">
      <c r="A315" t="str">
        <f t="shared" si="30"/>
        <v>CFLSFm2007CZ14rDXGF</v>
      </c>
      <c r="B315" t="s">
        <v>118</v>
      </c>
      <c r="C315" t="s">
        <v>45</v>
      </c>
      <c r="D315" t="s">
        <v>1649</v>
      </c>
      <c r="E315">
        <v>2007</v>
      </c>
      <c r="F315" t="s">
        <v>113</v>
      </c>
      <c r="G315" t="s">
        <v>1658</v>
      </c>
      <c r="H315">
        <f t="shared" si="26"/>
        <v>1.1259999999999999</v>
      </c>
      <c r="I315" s="113">
        <f t="shared" si="29"/>
        <v>1.3571428571428572</v>
      </c>
      <c r="J315">
        <f t="shared" si="27"/>
        <v>-2.7800000000000002E-2</v>
      </c>
      <c r="M315" s="113">
        <v>563</v>
      </c>
      <c r="N315" s="113">
        <v>5.7000000000000002E-2</v>
      </c>
      <c r="O315" s="113">
        <v>-13.9</v>
      </c>
      <c r="P315" s="113">
        <v>500</v>
      </c>
      <c r="Q315" s="113">
        <v>4.2000000000000003E-2</v>
      </c>
      <c r="S315" t="b">
        <v>0</v>
      </c>
      <c r="T315" t="b">
        <f>VLOOKUP(G315,key!$S$3:$T$12,2,FALSE)</f>
        <v>0</v>
      </c>
      <c r="U315">
        <f t="shared" si="28"/>
        <v>1</v>
      </c>
      <c r="V315" s="31">
        <f t="shared" si="31"/>
        <v>-2.7800000000000002E-2</v>
      </c>
      <c r="W315">
        <f>VLOOKUP(G315,key!$S$3:$U$6,3,FALSE)</f>
        <v>1</v>
      </c>
      <c r="Z315" s="113"/>
      <c r="AA315" s="113" t="s">
        <v>4151</v>
      </c>
      <c r="AB315" s="113" t="s">
        <v>1649</v>
      </c>
      <c r="AC315" s="113">
        <v>2007</v>
      </c>
      <c r="AD315" s="113" t="s">
        <v>113</v>
      </c>
      <c r="AE315" s="113" t="s">
        <v>1658</v>
      </c>
      <c r="AF315" s="113">
        <v>563</v>
      </c>
      <c r="AG315" s="113">
        <v>5.7000000000000002E-2</v>
      </c>
      <c r="AH315" s="113">
        <v>-13.9</v>
      </c>
      <c r="AI315" s="113">
        <v>500</v>
      </c>
      <c r="AJ315" s="113">
        <v>4.2000000000000003E-2</v>
      </c>
    </row>
    <row r="316" spans="1:36" x14ac:dyDescent="0.25">
      <c r="A316" t="str">
        <f t="shared" si="30"/>
        <v>CFLSFm2007CZ14rDXHP</v>
      </c>
      <c r="B316" t="s">
        <v>118</v>
      </c>
      <c r="C316" t="s">
        <v>45</v>
      </c>
      <c r="D316" t="s">
        <v>1649</v>
      </c>
      <c r="E316">
        <v>2007</v>
      </c>
      <c r="F316" t="s">
        <v>113</v>
      </c>
      <c r="G316" t="s">
        <v>1659</v>
      </c>
      <c r="H316">
        <f t="shared" si="26"/>
        <v>0.93</v>
      </c>
      <c r="I316" s="113">
        <f t="shared" si="29"/>
        <v>1.5238095238095237</v>
      </c>
      <c r="J316">
        <f t="shared" si="27"/>
        <v>0</v>
      </c>
      <c r="M316" s="113">
        <v>465</v>
      </c>
      <c r="N316" s="113">
        <v>6.4000000000000001E-2</v>
      </c>
      <c r="O316" s="113">
        <v>0</v>
      </c>
      <c r="P316" s="113">
        <v>500</v>
      </c>
      <c r="Q316" s="113">
        <v>4.2000000000000003E-2</v>
      </c>
      <c r="S316" t="b">
        <v>0</v>
      </c>
      <c r="T316" t="b">
        <f>VLOOKUP(G316,key!$S$3:$T$12,2,FALSE)</f>
        <v>1</v>
      </c>
      <c r="U316">
        <f t="shared" si="28"/>
        <v>1</v>
      </c>
      <c r="V316" s="31">
        <f t="shared" si="31"/>
        <v>0</v>
      </c>
      <c r="W316">
        <f>VLOOKUP(G316,key!$S$3:$U$6,3,FALSE)</f>
        <v>0.5</v>
      </c>
      <c r="Z316" s="113"/>
      <c r="AA316" s="113" t="s">
        <v>4151</v>
      </c>
      <c r="AB316" s="113" t="s">
        <v>1649</v>
      </c>
      <c r="AC316" s="113">
        <v>2007</v>
      </c>
      <c r="AD316" s="113" t="s">
        <v>113</v>
      </c>
      <c r="AE316" s="113" t="s">
        <v>1659</v>
      </c>
      <c r="AF316" s="113">
        <v>465</v>
      </c>
      <c r="AG316" s="113">
        <v>6.4000000000000001E-2</v>
      </c>
      <c r="AH316" s="113">
        <v>0</v>
      </c>
      <c r="AI316" s="113">
        <v>500</v>
      </c>
      <c r="AJ316" s="113">
        <v>4.2000000000000003E-2</v>
      </c>
    </row>
    <row r="317" spans="1:36" x14ac:dyDescent="0.25">
      <c r="A317" t="str">
        <f t="shared" si="30"/>
        <v>CFLSFm2007CZ14rNCEH</v>
      </c>
      <c r="B317" t="s">
        <v>118</v>
      </c>
      <c r="C317" t="s">
        <v>45</v>
      </c>
      <c r="D317" t="s">
        <v>1649</v>
      </c>
      <c r="E317">
        <v>2007</v>
      </c>
      <c r="F317" t="s">
        <v>113</v>
      </c>
      <c r="G317" t="s">
        <v>1656</v>
      </c>
      <c r="H317">
        <f t="shared" si="26"/>
        <v>0.61599999999999999</v>
      </c>
      <c r="I317" s="113">
        <f t="shared" si="29"/>
        <v>1</v>
      </c>
      <c r="J317">
        <f t="shared" si="27"/>
        <v>0</v>
      </c>
      <c r="M317" s="113">
        <v>308</v>
      </c>
      <c r="N317" s="113">
        <v>4.2000000000000003E-2</v>
      </c>
      <c r="O317" s="113">
        <v>0</v>
      </c>
      <c r="P317" s="113">
        <v>500</v>
      </c>
      <c r="Q317" s="113">
        <v>4.2000000000000003E-2</v>
      </c>
      <c r="S317" t="b">
        <v>0</v>
      </c>
      <c r="T317" t="b">
        <f>VLOOKUP(G317,key!$S$3:$T$12,2,FALSE)</f>
        <v>1</v>
      </c>
      <c r="U317">
        <f t="shared" si="28"/>
        <v>1</v>
      </c>
      <c r="V317" s="31">
        <f t="shared" si="31"/>
        <v>0</v>
      </c>
      <c r="W317">
        <f>VLOOKUP(G317,key!$S$3:$U$6,3,FALSE)</f>
        <v>0.25</v>
      </c>
      <c r="Z317" s="113"/>
      <c r="AA317" s="113" t="s">
        <v>4151</v>
      </c>
      <c r="AB317" s="113" t="s">
        <v>1649</v>
      </c>
      <c r="AC317" s="113">
        <v>2007</v>
      </c>
      <c r="AD317" s="113" t="s">
        <v>113</v>
      </c>
      <c r="AE317" s="113" t="s">
        <v>1656</v>
      </c>
      <c r="AF317" s="113">
        <v>308</v>
      </c>
      <c r="AG317" s="113">
        <v>4.2000000000000003E-2</v>
      </c>
      <c r="AH317" s="113">
        <v>0</v>
      </c>
      <c r="AI317" s="113">
        <v>500</v>
      </c>
      <c r="AJ317" s="113">
        <v>4.2000000000000003E-2</v>
      </c>
    </row>
    <row r="318" spans="1:36" x14ac:dyDescent="0.25">
      <c r="A318" t="str">
        <f t="shared" si="30"/>
        <v>CFLSFm2007CZ14rNCGF</v>
      </c>
      <c r="B318" t="s">
        <v>118</v>
      </c>
      <c r="C318" t="s">
        <v>45</v>
      </c>
      <c r="D318" t="s">
        <v>1649</v>
      </c>
      <c r="E318">
        <v>2007</v>
      </c>
      <c r="F318" t="s">
        <v>113</v>
      </c>
      <c r="G318" t="s">
        <v>1657</v>
      </c>
      <c r="H318">
        <f t="shared" si="26"/>
        <v>0.98799999999999999</v>
      </c>
      <c r="I318" s="113">
        <f t="shared" si="29"/>
        <v>1</v>
      </c>
      <c r="J318">
        <f t="shared" si="27"/>
        <v>-2.8199999999999999E-2</v>
      </c>
      <c r="M318" s="113">
        <v>494</v>
      </c>
      <c r="N318" s="113">
        <v>4.2000000000000003E-2</v>
      </c>
      <c r="O318" s="113">
        <v>-14.1</v>
      </c>
      <c r="P318" s="113">
        <v>500</v>
      </c>
      <c r="Q318" s="113">
        <v>4.2000000000000003E-2</v>
      </c>
      <c r="S318" t="b">
        <v>0</v>
      </c>
      <c r="T318" t="b">
        <f>VLOOKUP(G318,key!$S$3:$T$12,2,FALSE)</f>
        <v>0</v>
      </c>
      <c r="U318">
        <f t="shared" si="28"/>
        <v>1</v>
      </c>
      <c r="V318" s="31">
        <f t="shared" si="31"/>
        <v>-2.8199999999999999E-2</v>
      </c>
      <c r="W318">
        <f>VLOOKUP(G318,key!$S$3:$U$6,3,FALSE)</f>
        <v>0.9</v>
      </c>
      <c r="Z318" s="113"/>
      <c r="AA318" s="113" t="s">
        <v>4151</v>
      </c>
      <c r="AB318" s="113" t="s">
        <v>1649</v>
      </c>
      <c r="AC318" s="113">
        <v>2007</v>
      </c>
      <c r="AD318" s="113" t="s">
        <v>113</v>
      </c>
      <c r="AE318" s="113" t="s">
        <v>1657</v>
      </c>
      <c r="AF318" s="113">
        <v>494</v>
      </c>
      <c r="AG318" s="113">
        <v>4.2000000000000003E-2</v>
      </c>
      <c r="AH318" s="113">
        <v>-14.1</v>
      </c>
      <c r="AI318" s="113">
        <v>500</v>
      </c>
      <c r="AJ318" s="113">
        <v>4.2000000000000003E-2</v>
      </c>
    </row>
    <row r="319" spans="1:36" x14ac:dyDescent="0.25">
      <c r="A319" t="str">
        <f t="shared" si="30"/>
        <v>CFLSFm2007CZ15rDXGF</v>
      </c>
      <c r="B319" t="s">
        <v>118</v>
      </c>
      <c r="C319" t="s">
        <v>45</v>
      </c>
      <c r="D319" t="s">
        <v>1649</v>
      </c>
      <c r="E319">
        <v>2007</v>
      </c>
      <c r="F319" t="s">
        <v>114</v>
      </c>
      <c r="G319" t="s">
        <v>1658</v>
      </c>
      <c r="H319">
        <f t="shared" si="26"/>
        <v>1.1859999999999999</v>
      </c>
      <c r="I319" s="113">
        <f t="shared" si="29"/>
        <v>1.4761904761904761</v>
      </c>
      <c r="J319">
        <f t="shared" si="27"/>
        <v>-1.2279999999999999E-2</v>
      </c>
      <c r="M319" s="113">
        <v>593</v>
      </c>
      <c r="N319" s="113">
        <v>6.2E-2</v>
      </c>
      <c r="O319" s="113">
        <v>-6.14</v>
      </c>
      <c r="P319" s="113">
        <v>500</v>
      </c>
      <c r="Q319" s="113">
        <v>4.2000000000000003E-2</v>
      </c>
      <c r="S319" t="b">
        <v>0</v>
      </c>
      <c r="T319" t="b">
        <f>VLOOKUP(G319,key!$S$3:$T$12,2,FALSE)</f>
        <v>0</v>
      </c>
      <c r="U319">
        <f t="shared" si="28"/>
        <v>1</v>
      </c>
      <c r="V319" s="31">
        <f t="shared" si="31"/>
        <v>-1.2279999999999999E-2</v>
      </c>
      <c r="W319">
        <f>VLOOKUP(G319,key!$S$3:$U$6,3,FALSE)</f>
        <v>1</v>
      </c>
      <c r="Z319" s="113"/>
      <c r="AA319" s="113" t="s">
        <v>4151</v>
      </c>
      <c r="AB319" s="113" t="s">
        <v>1649</v>
      </c>
      <c r="AC319" s="113">
        <v>2007</v>
      </c>
      <c r="AD319" s="113" t="s">
        <v>114</v>
      </c>
      <c r="AE319" s="113" t="s">
        <v>1658</v>
      </c>
      <c r="AF319" s="113">
        <v>593</v>
      </c>
      <c r="AG319" s="113">
        <v>6.2E-2</v>
      </c>
      <c r="AH319" s="113">
        <v>-6.14</v>
      </c>
      <c r="AI319" s="113">
        <v>500</v>
      </c>
      <c r="AJ319" s="113">
        <v>4.2000000000000003E-2</v>
      </c>
    </row>
    <row r="320" spans="1:36" x14ac:dyDescent="0.25">
      <c r="A320" t="str">
        <f t="shared" si="30"/>
        <v>CFLSFm2007CZ15rDXHP</v>
      </c>
      <c r="B320" t="s">
        <v>118</v>
      </c>
      <c r="C320" t="s">
        <v>45</v>
      </c>
      <c r="D320" t="s">
        <v>1649</v>
      </c>
      <c r="E320">
        <v>2007</v>
      </c>
      <c r="F320" t="s">
        <v>114</v>
      </c>
      <c r="G320" t="s">
        <v>1659</v>
      </c>
      <c r="H320">
        <f t="shared" si="26"/>
        <v>1.1299999999999999</v>
      </c>
      <c r="I320" s="113">
        <f t="shared" si="29"/>
        <v>1.5952380952380953</v>
      </c>
      <c r="J320">
        <f t="shared" si="27"/>
        <v>0</v>
      </c>
      <c r="M320" s="113">
        <v>565</v>
      </c>
      <c r="N320" s="113">
        <v>6.7000000000000004E-2</v>
      </c>
      <c r="O320" s="113">
        <v>0</v>
      </c>
      <c r="P320" s="113">
        <v>500</v>
      </c>
      <c r="Q320" s="113">
        <v>4.2000000000000003E-2</v>
      </c>
      <c r="S320" t="b">
        <v>0</v>
      </c>
      <c r="T320" t="b">
        <f>VLOOKUP(G320,key!$S$3:$T$12,2,FALSE)</f>
        <v>1</v>
      </c>
      <c r="U320">
        <f t="shared" si="28"/>
        <v>1</v>
      </c>
      <c r="V320" s="31">
        <f t="shared" si="31"/>
        <v>0</v>
      </c>
      <c r="W320">
        <f>VLOOKUP(G320,key!$S$3:$U$6,3,FALSE)</f>
        <v>0.5</v>
      </c>
      <c r="Z320" s="113"/>
      <c r="AA320" s="113" t="s">
        <v>4151</v>
      </c>
      <c r="AB320" s="113" t="s">
        <v>1649</v>
      </c>
      <c r="AC320" s="113">
        <v>2007</v>
      </c>
      <c r="AD320" s="113" t="s">
        <v>114</v>
      </c>
      <c r="AE320" s="113" t="s">
        <v>1659</v>
      </c>
      <c r="AF320" s="113">
        <v>565</v>
      </c>
      <c r="AG320" s="113">
        <v>6.7000000000000004E-2</v>
      </c>
      <c r="AH320" s="113">
        <v>0</v>
      </c>
      <c r="AI320" s="113">
        <v>500</v>
      </c>
      <c r="AJ320" s="113">
        <v>4.2000000000000003E-2</v>
      </c>
    </row>
    <row r="321" spans="1:36" x14ac:dyDescent="0.25">
      <c r="A321" t="str">
        <f t="shared" si="30"/>
        <v>CFLSFm2007CZ15rNCEH</v>
      </c>
      <c r="B321" t="s">
        <v>118</v>
      </c>
      <c r="C321" t="s">
        <v>45</v>
      </c>
      <c r="D321" t="s">
        <v>1649</v>
      </c>
      <c r="E321">
        <v>2007</v>
      </c>
      <c r="F321" t="s">
        <v>114</v>
      </c>
      <c r="G321" t="s">
        <v>1656</v>
      </c>
      <c r="H321">
        <f t="shared" si="26"/>
        <v>0.82</v>
      </c>
      <c r="I321" s="113">
        <f t="shared" si="29"/>
        <v>1</v>
      </c>
      <c r="J321">
        <f t="shared" si="27"/>
        <v>0</v>
      </c>
      <c r="M321" s="113">
        <v>410</v>
      </c>
      <c r="N321" s="113">
        <v>4.2000000000000003E-2</v>
      </c>
      <c r="O321" s="113">
        <v>0</v>
      </c>
      <c r="P321" s="113">
        <v>500</v>
      </c>
      <c r="Q321" s="113">
        <v>4.2000000000000003E-2</v>
      </c>
      <c r="S321" t="b">
        <v>0</v>
      </c>
      <c r="T321" t="b">
        <f>VLOOKUP(G321,key!$S$3:$T$12,2,FALSE)</f>
        <v>1</v>
      </c>
      <c r="U321">
        <f t="shared" si="28"/>
        <v>1</v>
      </c>
      <c r="V321" s="31">
        <f t="shared" si="31"/>
        <v>0</v>
      </c>
      <c r="W321">
        <f>VLOOKUP(G321,key!$S$3:$U$6,3,FALSE)</f>
        <v>0.25</v>
      </c>
      <c r="Z321" s="113"/>
      <c r="AA321" s="113" t="s">
        <v>4151</v>
      </c>
      <c r="AB321" s="113" t="s">
        <v>1649</v>
      </c>
      <c r="AC321" s="113">
        <v>2007</v>
      </c>
      <c r="AD321" s="113" t="s">
        <v>114</v>
      </c>
      <c r="AE321" s="113" t="s">
        <v>1656</v>
      </c>
      <c r="AF321" s="113">
        <v>410</v>
      </c>
      <c r="AG321" s="113">
        <v>4.2000000000000003E-2</v>
      </c>
      <c r="AH321" s="113">
        <v>0</v>
      </c>
      <c r="AI321" s="113">
        <v>500</v>
      </c>
      <c r="AJ321" s="113">
        <v>4.2000000000000003E-2</v>
      </c>
    </row>
    <row r="322" spans="1:36" x14ac:dyDescent="0.25">
      <c r="A322" t="str">
        <f t="shared" si="30"/>
        <v>CFLSFm2007CZ15rNCGF</v>
      </c>
      <c r="B322" t="s">
        <v>118</v>
      </c>
      <c r="C322" t="s">
        <v>45</v>
      </c>
      <c r="D322" t="s">
        <v>1649</v>
      </c>
      <c r="E322">
        <v>2007</v>
      </c>
      <c r="F322" t="s">
        <v>114</v>
      </c>
      <c r="G322" t="s">
        <v>1657</v>
      </c>
      <c r="H322">
        <f t="shared" si="26"/>
        <v>0.998</v>
      </c>
      <c r="I322" s="113">
        <f t="shared" si="29"/>
        <v>1</v>
      </c>
      <c r="J322">
        <f t="shared" si="27"/>
        <v>-1.2500000000000001E-2</v>
      </c>
      <c r="M322" s="113">
        <v>499</v>
      </c>
      <c r="N322" s="113">
        <v>4.2000000000000003E-2</v>
      </c>
      <c r="O322" s="113">
        <v>-6.25</v>
      </c>
      <c r="P322" s="113">
        <v>500</v>
      </c>
      <c r="Q322" s="113">
        <v>4.2000000000000003E-2</v>
      </c>
      <c r="S322" t="b">
        <v>0</v>
      </c>
      <c r="T322" t="b">
        <f>VLOOKUP(G322,key!$S$3:$T$12,2,FALSE)</f>
        <v>0</v>
      </c>
      <c r="U322">
        <f t="shared" si="28"/>
        <v>1</v>
      </c>
      <c r="V322" s="31">
        <f t="shared" si="31"/>
        <v>-1.2500000000000001E-2</v>
      </c>
      <c r="W322">
        <f>VLOOKUP(G322,key!$S$3:$U$6,3,FALSE)</f>
        <v>0.9</v>
      </c>
      <c r="Z322" s="113"/>
      <c r="AA322" s="113" t="s">
        <v>4151</v>
      </c>
      <c r="AB322" s="113" t="s">
        <v>1649</v>
      </c>
      <c r="AC322" s="113">
        <v>2007</v>
      </c>
      <c r="AD322" s="113" t="s">
        <v>114</v>
      </c>
      <c r="AE322" s="113" t="s">
        <v>1657</v>
      </c>
      <c r="AF322" s="113">
        <v>499</v>
      </c>
      <c r="AG322" s="113">
        <v>4.2000000000000003E-2</v>
      </c>
      <c r="AH322" s="113">
        <v>-6.25</v>
      </c>
      <c r="AI322" s="113">
        <v>500</v>
      </c>
      <c r="AJ322" s="113">
        <v>4.2000000000000003E-2</v>
      </c>
    </row>
    <row r="323" spans="1:36" x14ac:dyDescent="0.25">
      <c r="A323" t="str">
        <f t="shared" si="30"/>
        <v>CFLSFm2007CZ16rDXGF</v>
      </c>
      <c r="B323" t="s">
        <v>118</v>
      </c>
      <c r="C323" t="s">
        <v>45</v>
      </c>
      <c r="D323" t="s">
        <v>1649</v>
      </c>
      <c r="E323">
        <v>2007</v>
      </c>
      <c r="F323" t="s">
        <v>115</v>
      </c>
      <c r="G323" t="s">
        <v>1658</v>
      </c>
      <c r="H323">
        <f t="shared" si="26"/>
        <v>1.046</v>
      </c>
      <c r="I323" s="113">
        <f t="shared" si="29"/>
        <v>1.675</v>
      </c>
      <c r="J323">
        <f t="shared" si="27"/>
        <v>-2.3199999999999998E-2</v>
      </c>
      <c r="M323" s="113">
        <v>523</v>
      </c>
      <c r="N323" s="113">
        <v>6.7000000000000004E-2</v>
      </c>
      <c r="O323" s="113">
        <v>-11.6</v>
      </c>
      <c r="P323" s="113">
        <v>500</v>
      </c>
      <c r="Q323" s="113">
        <v>0.04</v>
      </c>
      <c r="S323" t="b">
        <v>0</v>
      </c>
      <c r="T323" t="b">
        <f>VLOOKUP(G323,key!$S$3:$T$12,2,FALSE)</f>
        <v>0</v>
      </c>
      <c r="U323">
        <f t="shared" si="28"/>
        <v>1</v>
      </c>
      <c r="V323" s="31">
        <f t="shared" si="31"/>
        <v>-2.3199999999999998E-2</v>
      </c>
      <c r="W323">
        <f>VLOOKUP(G323,key!$S$3:$U$6,3,FALSE)</f>
        <v>1</v>
      </c>
      <c r="Z323" s="113"/>
      <c r="AA323" s="113" t="s">
        <v>4151</v>
      </c>
      <c r="AB323" s="113" t="s">
        <v>1649</v>
      </c>
      <c r="AC323" s="113">
        <v>2007</v>
      </c>
      <c r="AD323" s="113" t="s">
        <v>115</v>
      </c>
      <c r="AE323" s="113" t="s">
        <v>1658</v>
      </c>
      <c r="AF323" s="113">
        <v>523</v>
      </c>
      <c r="AG323" s="113">
        <v>6.7000000000000004E-2</v>
      </c>
      <c r="AH323" s="113">
        <v>-11.6</v>
      </c>
      <c r="AI323" s="113">
        <v>500</v>
      </c>
      <c r="AJ323" s="113">
        <v>0.04</v>
      </c>
    </row>
    <row r="324" spans="1:36" x14ac:dyDescent="0.25">
      <c r="A324" t="str">
        <f t="shared" si="30"/>
        <v>CFLSFm2007CZ16rDXHP</v>
      </c>
      <c r="B324" t="s">
        <v>118</v>
      </c>
      <c r="C324" t="s">
        <v>45</v>
      </c>
      <c r="D324" t="s">
        <v>1649</v>
      </c>
      <c r="E324">
        <v>2007</v>
      </c>
      <c r="F324" t="s">
        <v>115</v>
      </c>
      <c r="G324" t="s">
        <v>1659</v>
      </c>
      <c r="H324">
        <f t="shared" si="26"/>
        <v>0.80400000000000005</v>
      </c>
      <c r="I324" s="113">
        <f t="shared" si="29"/>
        <v>1.6500000000000001</v>
      </c>
      <c r="J324">
        <f t="shared" si="27"/>
        <v>0</v>
      </c>
      <c r="M324" s="113">
        <v>402</v>
      </c>
      <c r="N324" s="113">
        <v>6.6000000000000003E-2</v>
      </c>
      <c r="O324" s="113">
        <v>0</v>
      </c>
      <c r="P324" s="113">
        <v>500</v>
      </c>
      <c r="Q324" s="113">
        <v>0.04</v>
      </c>
      <c r="S324" t="b">
        <v>0</v>
      </c>
      <c r="T324" t="b">
        <f>VLOOKUP(G324,key!$S$3:$T$12,2,FALSE)</f>
        <v>1</v>
      </c>
      <c r="U324">
        <f t="shared" si="28"/>
        <v>1</v>
      </c>
      <c r="V324" s="31">
        <f t="shared" si="31"/>
        <v>0</v>
      </c>
      <c r="W324">
        <f>VLOOKUP(G324,key!$S$3:$U$6,3,FALSE)</f>
        <v>0.5</v>
      </c>
      <c r="Z324" s="113"/>
      <c r="AA324" s="113" t="s">
        <v>4151</v>
      </c>
      <c r="AB324" s="113" t="s">
        <v>1649</v>
      </c>
      <c r="AC324" s="113">
        <v>2007</v>
      </c>
      <c r="AD324" s="113" t="s">
        <v>115</v>
      </c>
      <c r="AE324" s="113" t="s">
        <v>1659</v>
      </c>
      <c r="AF324" s="113">
        <v>402</v>
      </c>
      <c r="AG324" s="113">
        <v>6.6000000000000003E-2</v>
      </c>
      <c r="AH324" s="113">
        <v>0</v>
      </c>
      <c r="AI324" s="113">
        <v>500</v>
      </c>
      <c r="AJ324" s="113">
        <v>0.04</v>
      </c>
    </row>
    <row r="325" spans="1:36" x14ac:dyDescent="0.25">
      <c r="A325" t="str">
        <f t="shared" si="30"/>
        <v>CFLSFm2007CZ16rNCEH</v>
      </c>
      <c r="B325" t="s">
        <v>118</v>
      </c>
      <c r="C325" t="s">
        <v>45</v>
      </c>
      <c r="D325" t="s">
        <v>1649</v>
      </c>
      <c r="E325">
        <v>2007</v>
      </c>
      <c r="F325" t="s">
        <v>115</v>
      </c>
      <c r="G325" t="s">
        <v>1656</v>
      </c>
      <c r="H325">
        <f t="shared" si="26"/>
        <v>0.67800000000000005</v>
      </c>
      <c r="I325" s="113">
        <f t="shared" si="29"/>
        <v>1.0249999999999999</v>
      </c>
      <c r="J325">
        <f t="shared" si="27"/>
        <v>0</v>
      </c>
      <c r="M325" s="113">
        <v>339</v>
      </c>
      <c r="N325" s="113">
        <v>4.1000000000000002E-2</v>
      </c>
      <c r="O325" s="113">
        <v>0</v>
      </c>
      <c r="P325" s="113">
        <v>500</v>
      </c>
      <c r="Q325" s="113">
        <v>0.04</v>
      </c>
      <c r="S325" t="b">
        <v>0</v>
      </c>
      <c r="T325" t="b">
        <f>VLOOKUP(G325,key!$S$3:$T$12,2,FALSE)</f>
        <v>1</v>
      </c>
      <c r="U325">
        <f t="shared" si="28"/>
        <v>1</v>
      </c>
      <c r="V325" s="31">
        <f t="shared" si="31"/>
        <v>0</v>
      </c>
      <c r="W325">
        <f>VLOOKUP(G325,key!$S$3:$U$6,3,FALSE)</f>
        <v>0.25</v>
      </c>
      <c r="Z325" s="113"/>
      <c r="AA325" s="113" t="s">
        <v>4151</v>
      </c>
      <c r="AB325" s="113" t="s">
        <v>1649</v>
      </c>
      <c r="AC325" s="113">
        <v>2007</v>
      </c>
      <c r="AD325" s="113" t="s">
        <v>115</v>
      </c>
      <c r="AE325" s="113" t="s">
        <v>1656</v>
      </c>
      <c r="AF325" s="113">
        <v>339</v>
      </c>
      <c r="AG325" s="113">
        <v>4.1000000000000002E-2</v>
      </c>
      <c r="AH325" s="113">
        <v>0</v>
      </c>
      <c r="AI325" s="113">
        <v>500</v>
      </c>
      <c r="AJ325" s="113">
        <v>0.04</v>
      </c>
    </row>
    <row r="326" spans="1:36" x14ac:dyDescent="0.25">
      <c r="A326" t="str">
        <f t="shared" si="30"/>
        <v>CFLSFm2007CZ16rNCGF</v>
      </c>
      <c r="B326" t="s">
        <v>118</v>
      </c>
      <c r="C326" t="s">
        <v>45</v>
      </c>
      <c r="D326" t="s">
        <v>1649</v>
      </c>
      <c r="E326">
        <v>2007</v>
      </c>
      <c r="F326" t="s">
        <v>115</v>
      </c>
      <c r="G326" t="s">
        <v>1657</v>
      </c>
      <c r="H326">
        <f t="shared" si="26"/>
        <v>0.99199999999999999</v>
      </c>
      <c r="I326" s="113">
        <f t="shared" si="29"/>
        <v>1</v>
      </c>
      <c r="J326">
        <f t="shared" si="27"/>
        <v>-2.3199999999999998E-2</v>
      </c>
      <c r="M326" s="113">
        <v>496</v>
      </c>
      <c r="N326" s="113">
        <v>0.04</v>
      </c>
      <c r="O326" s="113">
        <v>-11.6</v>
      </c>
      <c r="P326" s="113">
        <v>500</v>
      </c>
      <c r="Q326" s="113">
        <v>0.04</v>
      </c>
      <c r="S326" t="b">
        <v>0</v>
      </c>
      <c r="T326" t="b">
        <f>VLOOKUP(G326,key!$S$3:$T$12,2,FALSE)</f>
        <v>0</v>
      </c>
      <c r="U326">
        <f t="shared" si="28"/>
        <v>1</v>
      </c>
      <c r="V326" s="31">
        <f t="shared" si="31"/>
        <v>-2.3199999999999998E-2</v>
      </c>
      <c r="W326">
        <f>VLOOKUP(G326,key!$S$3:$U$6,3,FALSE)</f>
        <v>0.9</v>
      </c>
      <c r="Z326" s="113"/>
      <c r="AA326" s="113" t="s">
        <v>4151</v>
      </c>
      <c r="AB326" s="113" t="s">
        <v>1649</v>
      </c>
      <c r="AC326" s="113">
        <v>2007</v>
      </c>
      <c r="AD326" s="113" t="s">
        <v>115</v>
      </c>
      <c r="AE326" s="113" t="s">
        <v>1657</v>
      </c>
      <c r="AF326" s="113">
        <v>496</v>
      </c>
      <c r="AG326" s="113">
        <v>0.04</v>
      </c>
      <c r="AH326" s="113">
        <v>-11.6</v>
      </c>
      <c r="AI326" s="113">
        <v>500</v>
      </c>
      <c r="AJ326" s="113">
        <v>0.04</v>
      </c>
    </row>
    <row r="327" spans="1:36" x14ac:dyDescent="0.25">
      <c r="A327" t="str">
        <f t="shared" si="30"/>
        <v>CFLSFm2011CZ01rDXGF</v>
      </c>
      <c r="B327" t="s">
        <v>118</v>
      </c>
      <c r="C327" t="s">
        <v>45</v>
      </c>
      <c r="D327" t="s">
        <v>1649</v>
      </c>
      <c r="E327">
        <v>2011</v>
      </c>
      <c r="F327" t="s">
        <v>48</v>
      </c>
      <c r="G327" t="s">
        <v>1658</v>
      </c>
      <c r="H327">
        <f t="shared" si="26"/>
        <v>1</v>
      </c>
      <c r="I327" s="113">
        <f t="shared" si="29"/>
        <v>1.0227272727272727</v>
      </c>
      <c r="J327">
        <f t="shared" si="27"/>
        <v>-3.1199999999999999E-2</v>
      </c>
      <c r="M327" s="113">
        <v>493</v>
      </c>
      <c r="N327" s="113">
        <v>4.4999999999999998E-2</v>
      </c>
      <c r="O327" s="113">
        <v>-15.6</v>
      </c>
      <c r="P327" s="113">
        <v>500</v>
      </c>
      <c r="Q327" s="113">
        <v>4.3999999999999997E-2</v>
      </c>
      <c r="S327" t="b">
        <v>0</v>
      </c>
      <c r="T327" t="b">
        <f>VLOOKUP(G327,key!$S$3:$T$12,2,FALSE)</f>
        <v>0</v>
      </c>
      <c r="U327">
        <f t="shared" si="28"/>
        <v>1</v>
      </c>
      <c r="V327" s="31">
        <f t="shared" si="31"/>
        <v>-3.1199999999999999E-2</v>
      </c>
      <c r="W327">
        <f>VLOOKUP(G327,key!$S$3:$U$6,3,FALSE)</f>
        <v>1</v>
      </c>
      <c r="Z327" s="113"/>
      <c r="AA327" s="113" t="s">
        <v>4151</v>
      </c>
      <c r="AB327" s="113" t="s">
        <v>1649</v>
      </c>
      <c r="AC327" s="113">
        <v>2011</v>
      </c>
      <c r="AD327" s="113" t="s">
        <v>48</v>
      </c>
      <c r="AE327" s="113" t="s">
        <v>1658</v>
      </c>
      <c r="AF327" s="113">
        <v>493</v>
      </c>
      <c r="AG327" s="113">
        <v>4.4999999999999998E-2</v>
      </c>
      <c r="AH327" s="113">
        <v>-15.6</v>
      </c>
      <c r="AI327" s="113">
        <v>500</v>
      </c>
      <c r="AJ327" s="113">
        <v>4.3999999999999997E-2</v>
      </c>
    </row>
    <row r="328" spans="1:36" x14ac:dyDescent="0.25">
      <c r="A328" t="str">
        <f t="shared" si="30"/>
        <v>CFLSFm2011CZ01rDXHP</v>
      </c>
      <c r="B328" t="s">
        <v>118</v>
      </c>
      <c r="C328" t="s">
        <v>45</v>
      </c>
      <c r="D328" t="s">
        <v>1649</v>
      </c>
      <c r="E328">
        <v>2011</v>
      </c>
      <c r="F328" t="s">
        <v>48</v>
      </c>
      <c r="G328" t="s">
        <v>1659</v>
      </c>
      <c r="H328">
        <f t="shared" ref="H328:H391" si="32">MAX(MIN(M328/P328,2),W328)</f>
        <v>0.746</v>
      </c>
      <c r="I328" s="113">
        <f t="shared" si="29"/>
        <v>1</v>
      </c>
      <c r="J328">
        <f t="shared" ref="J328:J391" si="33">IF(ABS(V328)&lt;0.0003413,0,V328)</f>
        <v>0</v>
      </c>
      <c r="M328" s="113">
        <v>373</v>
      </c>
      <c r="N328" s="113">
        <v>4.3999999999999997E-2</v>
      </c>
      <c r="O328" s="113">
        <v>0</v>
      </c>
      <c r="P328" s="113">
        <v>500</v>
      </c>
      <c r="Q328" s="113">
        <v>4.3999999999999997E-2</v>
      </c>
      <c r="S328" t="b">
        <v>0</v>
      </c>
      <c r="T328" t="b">
        <f>VLOOKUP(G328,key!$S$3:$T$12,2,FALSE)</f>
        <v>1</v>
      </c>
      <c r="U328">
        <f t="shared" ref="U328:U391" si="34">IF(T328,1,1)</f>
        <v>1</v>
      </c>
      <c r="V328" s="31">
        <f t="shared" si="31"/>
        <v>0</v>
      </c>
      <c r="W328">
        <f>VLOOKUP(G328,key!$S$3:$U$6,3,FALSE)</f>
        <v>0.5</v>
      </c>
      <c r="Z328" s="113"/>
      <c r="AA328" s="113" t="s">
        <v>4151</v>
      </c>
      <c r="AB328" s="113" t="s">
        <v>1649</v>
      </c>
      <c r="AC328" s="113">
        <v>2011</v>
      </c>
      <c r="AD328" s="113" t="s">
        <v>48</v>
      </c>
      <c r="AE328" s="113" t="s">
        <v>1659</v>
      </c>
      <c r="AF328" s="113">
        <v>373</v>
      </c>
      <c r="AG328" s="113">
        <v>4.3999999999999997E-2</v>
      </c>
      <c r="AH328" s="113">
        <v>0</v>
      </c>
      <c r="AI328" s="113">
        <v>500</v>
      </c>
      <c r="AJ328" s="113">
        <v>4.3999999999999997E-2</v>
      </c>
    </row>
    <row r="329" spans="1:36" x14ac:dyDescent="0.25">
      <c r="A329" t="str">
        <f t="shared" si="30"/>
        <v>CFLSFm2011CZ01rNCEH</v>
      </c>
      <c r="B329" t="s">
        <v>118</v>
      </c>
      <c r="C329" t="s">
        <v>45</v>
      </c>
      <c r="D329" t="s">
        <v>1649</v>
      </c>
      <c r="E329">
        <v>2011</v>
      </c>
      <c r="F329" t="s">
        <v>48</v>
      </c>
      <c r="G329" t="s">
        <v>1656</v>
      </c>
      <c r="H329">
        <f t="shared" si="32"/>
        <v>0.56599999999999995</v>
      </c>
      <c r="I329" s="113">
        <f t="shared" ref="I329:I392" si="35">IF(S329,1,MAX(U329,MIN(N329/Q329,2)))</f>
        <v>1</v>
      </c>
      <c r="J329">
        <f t="shared" si="33"/>
        <v>0</v>
      </c>
      <c r="M329" s="113">
        <v>283</v>
      </c>
      <c r="N329" s="113">
        <v>4.3999999999999997E-2</v>
      </c>
      <c r="O329" s="113">
        <v>0</v>
      </c>
      <c r="P329" s="113">
        <v>500</v>
      </c>
      <c r="Q329" s="113">
        <v>4.3999999999999997E-2</v>
      </c>
      <c r="S329" t="b">
        <v>0</v>
      </c>
      <c r="T329" t="b">
        <f>VLOOKUP(G329,key!$S$3:$T$12,2,FALSE)</f>
        <v>1</v>
      </c>
      <c r="U329">
        <f t="shared" si="34"/>
        <v>1</v>
      </c>
      <c r="V329" s="31">
        <f t="shared" si="31"/>
        <v>0</v>
      </c>
      <c r="W329">
        <f>VLOOKUP(G329,key!$S$3:$U$6,3,FALSE)</f>
        <v>0.25</v>
      </c>
      <c r="Z329" s="113"/>
      <c r="AA329" s="113" t="s">
        <v>4151</v>
      </c>
      <c r="AB329" s="113" t="s">
        <v>1649</v>
      </c>
      <c r="AC329" s="113">
        <v>2011</v>
      </c>
      <c r="AD329" s="113" t="s">
        <v>48</v>
      </c>
      <c r="AE329" s="113" t="s">
        <v>1656</v>
      </c>
      <c r="AF329" s="113">
        <v>283</v>
      </c>
      <c r="AG329" s="113">
        <v>4.3999999999999997E-2</v>
      </c>
      <c r="AH329" s="113">
        <v>0</v>
      </c>
      <c r="AI329" s="113">
        <v>500</v>
      </c>
      <c r="AJ329" s="113">
        <v>4.3999999999999997E-2</v>
      </c>
    </row>
    <row r="330" spans="1:36" x14ac:dyDescent="0.25">
      <c r="A330" t="str">
        <f t="shared" ref="A330:A393" si="36">B330&amp;D330&amp;E330&amp;F330&amp;G330</f>
        <v>CFLSFm2011CZ01rNCGF</v>
      </c>
      <c r="B330" t="s">
        <v>118</v>
      </c>
      <c r="C330" t="s">
        <v>45</v>
      </c>
      <c r="D330" t="s">
        <v>1649</v>
      </c>
      <c r="E330">
        <v>2011</v>
      </c>
      <c r="F330" t="s">
        <v>48</v>
      </c>
      <c r="G330" t="s">
        <v>1657</v>
      </c>
      <c r="H330">
        <f t="shared" si="32"/>
        <v>0.98599999999999999</v>
      </c>
      <c r="I330" s="113">
        <f t="shared" si="35"/>
        <v>1.0227272727272727</v>
      </c>
      <c r="J330">
        <f t="shared" si="33"/>
        <v>-3.1399999999999997E-2</v>
      </c>
      <c r="M330" s="113">
        <v>493</v>
      </c>
      <c r="N330" s="113">
        <v>4.4999999999999998E-2</v>
      </c>
      <c r="O330" s="113">
        <v>-15.7</v>
      </c>
      <c r="P330" s="113">
        <v>500</v>
      </c>
      <c r="Q330" s="113">
        <v>4.3999999999999997E-2</v>
      </c>
      <c r="S330" t="b">
        <v>0</v>
      </c>
      <c r="T330" t="b">
        <f>VLOOKUP(G330,key!$S$3:$T$12,2,FALSE)</f>
        <v>0</v>
      </c>
      <c r="U330">
        <f t="shared" si="34"/>
        <v>1</v>
      </c>
      <c r="V330" s="31">
        <f t="shared" ref="V330:V393" si="37">MIN(MAX(O330/P330,-0.03413),0.03413)</f>
        <v>-3.1399999999999997E-2</v>
      </c>
      <c r="W330">
        <f>VLOOKUP(G330,key!$S$3:$U$6,3,FALSE)</f>
        <v>0.9</v>
      </c>
      <c r="Z330" s="113"/>
      <c r="AA330" s="113" t="s">
        <v>4151</v>
      </c>
      <c r="AB330" s="113" t="s">
        <v>1649</v>
      </c>
      <c r="AC330" s="113">
        <v>2011</v>
      </c>
      <c r="AD330" s="113" t="s">
        <v>48</v>
      </c>
      <c r="AE330" s="113" t="s">
        <v>1657</v>
      </c>
      <c r="AF330" s="113">
        <v>493</v>
      </c>
      <c r="AG330" s="113">
        <v>4.4999999999999998E-2</v>
      </c>
      <c r="AH330" s="113">
        <v>-15.7</v>
      </c>
      <c r="AI330" s="113">
        <v>500</v>
      </c>
      <c r="AJ330" s="113">
        <v>4.3999999999999997E-2</v>
      </c>
    </row>
    <row r="331" spans="1:36" x14ac:dyDescent="0.25">
      <c r="A331" t="str">
        <f t="shared" si="36"/>
        <v>CFLSFm2011CZ02rDXGF</v>
      </c>
      <c r="B331" t="s">
        <v>118</v>
      </c>
      <c r="C331" t="s">
        <v>45</v>
      </c>
      <c r="D331" t="s">
        <v>1649</v>
      </c>
      <c r="E331">
        <v>2011</v>
      </c>
      <c r="F331" t="s">
        <v>101</v>
      </c>
      <c r="G331" t="s">
        <v>1658</v>
      </c>
      <c r="H331">
        <f t="shared" si="32"/>
        <v>1.046</v>
      </c>
      <c r="I331" s="113">
        <f t="shared" si="35"/>
        <v>1.8048780487804876</v>
      </c>
      <c r="J331">
        <f t="shared" si="33"/>
        <v>-3.2199999999999999E-2</v>
      </c>
      <c r="M331" s="113">
        <v>523</v>
      </c>
      <c r="N331" s="113">
        <v>7.3999999999999996E-2</v>
      </c>
      <c r="O331" s="113">
        <v>-16.100000000000001</v>
      </c>
      <c r="P331" s="113">
        <v>500</v>
      </c>
      <c r="Q331" s="113">
        <v>4.1000000000000002E-2</v>
      </c>
      <c r="S331" t="b">
        <v>0</v>
      </c>
      <c r="T331" t="b">
        <f>VLOOKUP(G331,key!$S$3:$T$12,2,FALSE)</f>
        <v>0</v>
      </c>
      <c r="U331">
        <f t="shared" si="34"/>
        <v>1</v>
      </c>
      <c r="V331" s="31">
        <f t="shared" si="37"/>
        <v>-3.2199999999999999E-2</v>
      </c>
      <c r="W331">
        <f>VLOOKUP(G331,key!$S$3:$U$6,3,FALSE)</f>
        <v>1</v>
      </c>
      <c r="Z331" s="113"/>
      <c r="AA331" s="113" t="s">
        <v>4151</v>
      </c>
      <c r="AB331" s="113" t="s">
        <v>1649</v>
      </c>
      <c r="AC331" s="113">
        <v>2011</v>
      </c>
      <c r="AD331" s="113" t="s">
        <v>101</v>
      </c>
      <c r="AE331" s="113" t="s">
        <v>1658</v>
      </c>
      <c r="AF331" s="113">
        <v>523</v>
      </c>
      <c r="AG331" s="113">
        <v>7.3999999999999996E-2</v>
      </c>
      <c r="AH331" s="113">
        <v>-16.100000000000001</v>
      </c>
      <c r="AI331" s="113">
        <v>500</v>
      </c>
      <c r="AJ331" s="113">
        <v>4.1000000000000002E-2</v>
      </c>
    </row>
    <row r="332" spans="1:36" x14ac:dyDescent="0.25">
      <c r="A332" t="str">
        <f t="shared" si="36"/>
        <v>CFLSFm2011CZ02rDXHP</v>
      </c>
      <c r="B332" t="s">
        <v>118</v>
      </c>
      <c r="C332" t="s">
        <v>45</v>
      </c>
      <c r="D332" t="s">
        <v>1649</v>
      </c>
      <c r="E332">
        <v>2011</v>
      </c>
      <c r="F332" t="s">
        <v>101</v>
      </c>
      <c r="G332" t="s">
        <v>1659</v>
      </c>
      <c r="H332">
        <f t="shared" si="32"/>
        <v>0.81799999999999995</v>
      </c>
      <c r="I332" s="113">
        <f t="shared" si="35"/>
        <v>2</v>
      </c>
      <c r="J332">
        <f t="shared" si="33"/>
        <v>0</v>
      </c>
      <c r="M332" s="113">
        <v>409</v>
      </c>
      <c r="N332" s="113">
        <v>8.2000000000000003E-2</v>
      </c>
      <c r="O332" s="113">
        <v>0</v>
      </c>
      <c r="P332" s="113">
        <v>500</v>
      </c>
      <c r="Q332" s="113">
        <v>4.1000000000000002E-2</v>
      </c>
      <c r="S332" t="b">
        <v>0</v>
      </c>
      <c r="T332" t="b">
        <f>VLOOKUP(G332,key!$S$3:$T$12,2,FALSE)</f>
        <v>1</v>
      </c>
      <c r="U332">
        <f t="shared" si="34"/>
        <v>1</v>
      </c>
      <c r="V332" s="31">
        <f t="shared" si="37"/>
        <v>0</v>
      </c>
      <c r="W332">
        <f>VLOOKUP(G332,key!$S$3:$U$6,3,FALSE)</f>
        <v>0.5</v>
      </c>
      <c r="Z332" s="113"/>
      <c r="AA332" s="113" t="s">
        <v>4151</v>
      </c>
      <c r="AB332" s="113" t="s">
        <v>1649</v>
      </c>
      <c r="AC332" s="113">
        <v>2011</v>
      </c>
      <c r="AD332" s="113" t="s">
        <v>101</v>
      </c>
      <c r="AE332" s="113" t="s">
        <v>1659</v>
      </c>
      <c r="AF332" s="113">
        <v>409</v>
      </c>
      <c r="AG332" s="113">
        <v>8.2000000000000003E-2</v>
      </c>
      <c r="AH332" s="113">
        <v>0</v>
      </c>
      <c r="AI332" s="113">
        <v>500</v>
      </c>
      <c r="AJ332" s="113">
        <v>4.1000000000000002E-2</v>
      </c>
    </row>
    <row r="333" spans="1:36" x14ac:dyDescent="0.25">
      <c r="A333" t="str">
        <f t="shared" si="36"/>
        <v>CFLSFm2011CZ02rNCEH</v>
      </c>
      <c r="B333" t="s">
        <v>118</v>
      </c>
      <c r="C333" t="s">
        <v>45</v>
      </c>
      <c r="D333" t="s">
        <v>1649</v>
      </c>
      <c r="E333">
        <v>2011</v>
      </c>
      <c r="F333" t="s">
        <v>101</v>
      </c>
      <c r="G333" t="s">
        <v>1656</v>
      </c>
      <c r="H333">
        <f t="shared" si="32"/>
        <v>0.55200000000000005</v>
      </c>
      <c r="I333" s="113">
        <f t="shared" si="35"/>
        <v>1</v>
      </c>
      <c r="J333">
        <f t="shared" si="33"/>
        <v>0</v>
      </c>
      <c r="M333" s="113">
        <v>276</v>
      </c>
      <c r="N333" s="113">
        <v>4.1000000000000002E-2</v>
      </c>
      <c r="O333" s="113">
        <v>0</v>
      </c>
      <c r="P333" s="113">
        <v>500</v>
      </c>
      <c r="Q333" s="113">
        <v>4.1000000000000002E-2</v>
      </c>
      <c r="S333" t="b">
        <v>0</v>
      </c>
      <c r="T333" t="b">
        <f>VLOOKUP(G333,key!$S$3:$T$12,2,FALSE)</f>
        <v>1</v>
      </c>
      <c r="U333">
        <f t="shared" si="34"/>
        <v>1</v>
      </c>
      <c r="V333" s="31">
        <f t="shared" si="37"/>
        <v>0</v>
      </c>
      <c r="W333">
        <f>VLOOKUP(G333,key!$S$3:$U$6,3,FALSE)</f>
        <v>0.25</v>
      </c>
      <c r="Z333" s="113"/>
      <c r="AA333" s="113" t="s">
        <v>4151</v>
      </c>
      <c r="AB333" s="113" t="s">
        <v>1649</v>
      </c>
      <c r="AC333" s="113">
        <v>2011</v>
      </c>
      <c r="AD333" s="113" t="s">
        <v>101</v>
      </c>
      <c r="AE333" s="113" t="s">
        <v>1656</v>
      </c>
      <c r="AF333" s="113">
        <v>276</v>
      </c>
      <c r="AG333" s="113">
        <v>4.1000000000000002E-2</v>
      </c>
      <c r="AH333" s="113">
        <v>0</v>
      </c>
      <c r="AI333" s="113">
        <v>500</v>
      </c>
      <c r="AJ333" s="113">
        <v>4.1000000000000002E-2</v>
      </c>
    </row>
    <row r="334" spans="1:36" x14ac:dyDescent="0.25">
      <c r="A334" t="str">
        <f t="shared" si="36"/>
        <v>CFLSFm2011CZ02rNCGF</v>
      </c>
      <c r="B334" t="s">
        <v>118</v>
      </c>
      <c r="C334" t="s">
        <v>45</v>
      </c>
      <c r="D334" t="s">
        <v>1649</v>
      </c>
      <c r="E334">
        <v>2011</v>
      </c>
      <c r="F334" t="s">
        <v>101</v>
      </c>
      <c r="G334" t="s">
        <v>1657</v>
      </c>
      <c r="H334">
        <f t="shared" si="32"/>
        <v>0.98399999999999999</v>
      </c>
      <c r="I334" s="113">
        <f t="shared" si="35"/>
        <v>1</v>
      </c>
      <c r="J334">
        <f t="shared" si="33"/>
        <v>-3.2199999999999999E-2</v>
      </c>
      <c r="M334" s="113">
        <v>492</v>
      </c>
      <c r="N334" s="113">
        <v>4.1000000000000002E-2</v>
      </c>
      <c r="O334" s="113">
        <v>-16.100000000000001</v>
      </c>
      <c r="P334" s="113">
        <v>500</v>
      </c>
      <c r="Q334" s="113">
        <v>4.1000000000000002E-2</v>
      </c>
      <c r="S334" t="b">
        <v>0</v>
      </c>
      <c r="T334" t="b">
        <f>VLOOKUP(G334,key!$S$3:$T$12,2,FALSE)</f>
        <v>0</v>
      </c>
      <c r="U334">
        <f t="shared" si="34"/>
        <v>1</v>
      </c>
      <c r="V334" s="31">
        <f t="shared" si="37"/>
        <v>-3.2199999999999999E-2</v>
      </c>
      <c r="W334">
        <f>VLOOKUP(G334,key!$S$3:$U$6,3,FALSE)</f>
        <v>0.9</v>
      </c>
      <c r="Z334" s="113"/>
      <c r="AA334" s="113" t="s">
        <v>4151</v>
      </c>
      <c r="AB334" s="113" t="s">
        <v>1649</v>
      </c>
      <c r="AC334" s="113">
        <v>2011</v>
      </c>
      <c r="AD334" s="113" t="s">
        <v>101</v>
      </c>
      <c r="AE334" s="113" t="s">
        <v>1657</v>
      </c>
      <c r="AF334" s="113">
        <v>492</v>
      </c>
      <c r="AG334" s="113">
        <v>4.1000000000000002E-2</v>
      </c>
      <c r="AH334" s="113">
        <v>-16.100000000000001</v>
      </c>
      <c r="AI334" s="113">
        <v>500</v>
      </c>
      <c r="AJ334" s="113">
        <v>4.1000000000000002E-2</v>
      </c>
    </row>
    <row r="335" spans="1:36" x14ac:dyDescent="0.25">
      <c r="A335" t="str">
        <f t="shared" si="36"/>
        <v>CFLSFm2011CZ03rDXGF</v>
      </c>
      <c r="B335" t="s">
        <v>118</v>
      </c>
      <c r="C335" t="s">
        <v>45</v>
      </c>
      <c r="D335" t="s">
        <v>1649</v>
      </c>
      <c r="E335">
        <v>2011</v>
      </c>
      <c r="F335" t="s">
        <v>102</v>
      </c>
      <c r="G335" t="s">
        <v>1658</v>
      </c>
      <c r="H335">
        <f t="shared" si="32"/>
        <v>1.008</v>
      </c>
      <c r="I335" s="113">
        <f t="shared" si="35"/>
        <v>1.925</v>
      </c>
      <c r="J335">
        <f t="shared" si="33"/>
        <v>-2.92E-2</v>
      </c>
      <c r="M335" s="113">
        <v>504</v>
      </c>
      <c r="N335" s="113">
        <v>7.6999999999999999E-2</v>
      </c>
      <c r="O335" s="113">
        <v>-14.6</v>
      </c>
      <c r="P335" s="113">
        <v>500</v>
      </c>
      <c r="Q335" s="113">
        <v>0.04</v>
      </c>
      <c r="S335" t="b">
        <v>0</v>
      </c>
      <c r="T335" t="b">
        <f>VLOOKUP(G335,key!$S$3:$T$12,2,FALSE)</f>
        <v>0</v>
      </c>
      <c r="U335">
        <f t="shared" si="34"/>
        <v>1</v>
      </c>
      <c r="V335" s="31">
        <f t="shared" si="37"/>
        <v>-2.92E-2</v>
      </c>
      <c r="W335">
        <f>VLOOKUP(G335,key!$S$3:$U$6,3,FALSE)</f>
        <v>1</v>
      </c>
      <c r="Z335" s="113"/>
      <c r="AA335" s="113" t="s">
        <v>4151</v>
      </c>
      <c r="AB335" s="113" t="s">
        <v>1649</v>
      </c>
      <c r="AC335" s="113">
        <v>2011</v>
      </c>
      <c r="AD335" s="113" t="s">
        <v>102</v>
      </c>
      <c r="AE335" s="113" t="s">
        <v>1658</v>
      </c>
      <c r="AF335" s="113">
        <v>504</v>
      </c>
      <c r="AG335" s="113">
        <v>7.6999999999999999E-2</v>
      </c>
      <c r="AH335" s="113">
        <v>-14.6</v>
      </c>
      <c r="AI335" s="113">
        <v>500</v>
      </c>
      <c r="AJ335" s="113">
        <v>0.04</v>
      </c>
    </row>
    <row r="336" spans="1:36" x14ac:dyDescent="0.25">
      <c r="A336" t="str">
        <f t="shared" si="36"/>
        <v>CFLSFm2011CZ03rDXHP</v>
      </c>
      <c r="B336" t="s">
        <v>118</v>
      </c>
      <c r="C336" t="s">
        <v>45</v>
      </c>
      <c r="D336" t="s">
        <v>1649</v>
      </c>
      <c r="E336">
        <v>2011</v>
      </c>
      <c r="F336" t="s">
        <v>102</v>
      </c>
      <c r="G336" t="s">
        <v>1659</v>
      </c>
      <c r="H336">
        <f t="shared" si="32"/>
        <v>0.82799999999999996</v>
      </c>
      <c r="I336" s="113">
        <f t="shared" si="35"/>
        <v>1.9</v>
      </c>
      <c r="J336">
        <f t="shared" si="33"/>
        <v>0</v>
      </c>
      <c r="M336" s="113">
        <v>414</v>
      </c>
      <c r="N336" s="113">
        <v>7.5999999999999998E-2</v>
      </c>
      <c r="O336" s="113">
        <v>0</v>
      </c>
      <c r="P336" s="113">
        <v>500</v>
      </c>
      <c r="Q336" s="113">
        <v>0.04</v>
      </c>
      <c r="S336" t="b">
        <v>0</v>
      </c>
      <c r="T336" t="b">
        <f>VLOOKUP(G336,key!$S$3:$T$12,2,FALSE)</f>
        <v>1</v>
      </c>
      <c r="U336">
        <f t="shared" si="34"/>
        <v>1</v>
      </c>
      <c r="V336" s="31">
        <f t="shared" si="37"/>
        <v>0</v>
      </c>
      <c r="W336">
        <f>VLOOKUP(G336,key!$S$3:$U$6,3,FALSE)</f>
        <v>0.5</v>
      </c>
      <c r="Z336" s="113"/>
      <c r="AA336" s="113" t="s">
        <v>4151</v>
      </c>
      <c r="AB336" s="113" t="s">
        <v>1649</v>
      </c>
      <c r="AC336" s="113">
        <v>2011</v>
      </c>
      <c r="AD336" s="113" t="s">
        <v>102</v>
      </c>
      <c r="AE336" s="113" t="s">
        <v>1659</v>
      </c>
      <c r="AF336" s="113">
        <v>414</v>
      </c>
      <c r="AG336" s="113">
        <v>7.5999999999999998E-2</v>
      </c>
      <c r="AH336" s="113">
        <v>0</v>
      </c>
      <c r="AI336" s="113">
        <v>500</v>
      </c>
      <c r="AJ336" s="113">
        <v>0.04</v>
      </c>
    </row>
    <row r="337" spans="1:36" x14ac:dyDescent="0.25">
      <c r="A337" t="str">
        <f t="shared" si="36"/>
        <v>CFLSFm2011CZ03rNCEH</v>
      </c>
      <c r="B337" t="s">
        <v>118</v>
      </c>
      <c r="C337" t="s">
        <v>45</v>
      </c>
      <c r="D337" t="s">
        <v>1649</v>
      </c>
      <c r="E337">
        <v>2011</v>
      </c>
      <c r="F337" t="s">
        <v>102</v>
      </c>
      <c r="G337" t="s">
        <v>1656</v>
      </c>
      <c r="H337">
        <f t="shared" si="32"/>
        <v>0.61199999999999999</v>
      </c>
      <c r="I337" s="113">
        <f t="shared" si="35"/>
        <v>1.0249999999999999</v>
      </c>
      <c r="J337">
        <f t="shared" si="33"/>
        <v>0</v>
      </c>
      <c r="M337" s="113">
        <v>306</v>
      </c>
      <c r="N337" s="113">
        <v>4.1000000000000002E-2</v>
      </c>
      <c r="O337" s="113">
        <v>0</v>
      </c>
      <c r="P337" s="113">
        <v>500</v>
      </c>
      <c r="Q337" s="113">
        <v>0.04</v>
      </c>
      <c r="S337" t="b">
        <v>0</v>
      </c>
      <c r="T337" t="b">
        <f>VLOOKUP(G337,key!$S$3:$T$12,2,FALSE)</f>
        <v>1</v>
      </c>
      <c r="U337">
        <f t="shared" si="34"/>
        <v>1</v>
      </c>
      <c r="V337" s="31">
        <f t="shared" si="37"/>
        <v>0</v>
      </c>
      <c r="W337">
        <f>VLOOKUP(G337,key!$S$3:$U$6,3,FALSE)</f>
        <v>0.25</v>
      </c>
      <c r="Z337" s="113"/>
      <c r="AA337" s="113" t="s">
        <v>4151</v>
      </c>
      <c r="AB337" s="113" t="s">
        <v>1649</v>
      </c>
      <c r="AC337" s="113">
        <v>2011</v>
      </c>
      <c r="AD337" s="113" t="s">
        <v>102</v>
      </c>
      <c r="AE337" s="113" t="s">
        <v>1656</v>
      </c>
      <c r="AF337" s="113">
        <v>306</v>
      </c>
      <c r="AG337" s="113">
        <v>4.1000000000000002E-2</v>
      </c>
      <c r="AH337" s="113">
        <v>0</v>
      </c>
      <c r="AI337" s="113">
        <v>500</v>
      </c>
      <c r="AJ337" s="113">
        <v>0.04</v>
      </c>
    </row>
    <row r="338" spans="1:36" x14ac:dyDescent="0.25">
      <c r="A338" t="str">
        <f t="shared" si="36"/>
        <v>CFLSFm2011CZ03rNCGF</v>
      </c>
      <c r="B338" t="s">
        <v>118</v>
      </c>
      <c r="C338" t="s">
        <v>45</v>
      </c>
      <c r="D338" t="s">
        <v>1649</v>
      </c>
      <c r="E338">
        <v>2011</v>
      </c>
      <c r="F338" t="s">
        <v>102</v>
      </c>
      <c r="G338" t="s">
        <v>1657</v>
      </c>
      <c r="H338">
        <f t="shared" si="32"/>
        <v>0.98599999999999999</v>
      </c>
      <c r="I338" s="113">
        <f t="shared" si="35"/>
        <v>1</v>
      </c>
      <c r="J338">
        <f t="shared" si="33"/>
        <v>-2.9399999999999999E-2</v>
      </c>
      <c r="M338" s="113">
        <v>493</v>
      </c>
      <c r="N338" s="113">
        <v>0.04</v>
      </c>
      <c r="O338" s="113">
        <v>-14.7</v>
      </c>
      <c r="P338" s="113">
        <v>500</v>
      </c>
      <c r="Q338" s="113">
        <v>0.04</v>
      </c>
      <c r="S338" t="b">
        <v>0</v>
      </c>
      <c r="T338" t="b">
        <f>VLOOKUP(G338,key!$S$3:$T$12,2,FALSE)</f>
        <v>0</v>
      </c>
      <c r="U338">
        <f t="shared" si="34"/>
        <v>1</v>
      </c>
      <c r="V338" s="31">
        <f t="shared" si="37"/>
        <v>-2.9399999999999999E-2</v>
      </c>
      <c r="W338">
        <f>VLOOKUP(G338,key!$S$3:$U$6,3,FALSE)</f>
        <v>0.9</v>
      </c>
      <c r="Z338" s="113"/>
      <c r="AA338" s="113" t="s">
        <v>4151</v>
      </c>
      <c r="AB338" s="113" t="s">
        <v>1649</v>
      </c>
      <c r="AC338" s="113">
        <v>2011</v>
      </c>
      <c r="AD338" s="113" t="s">
        <v>102</v>
      </c>
      <c r="AE338" s="113" t="s">
        <v>1657</v>
      </c>
      <c r="AF338" s="113">
        <v>493</v>
      </c>
      <c r="AG338" s="113">
        <v>0.04</v>
      </c>
      <c r="AH338" s="113">
        <v>-14.7</v>
      </c>
      <c r="AI338" s="113">
        <v>500</v>
      </c>
      <c r="AJ338" s="113">
        <v>0.04</v>
      </c>
    </row>
    <row r="339" spans="1:36" x14ac:dyDescent="0.25">
      <c r="A339" t="str">
        <f t="shared" si="36"/>
        <v>CFLSFm2011CZ04rDXGF</v>
      </c>
      <c r="B339" t="s">
        <v>118</v>
      </c>
      <c r="C339" t="s">
        <v>45</v>
      </c>
      <c r="D339" t="s">
        <v>1649</v>
      </c>
      <c r="E339">
        <v>2011</v>
      </c>
      <c r="F339" t="s">
        <v>103</v>
      </c>
      <c r="G339" t="s">
        <v>1658</v>
      </c>
      <c r="H339">
        <f t="shared" si="32"/>
        <v>1.0760000000000001</v>
      </c>
      <c r="I339" s="113">
        <f t="shared" si="35"/>
        <v>1.9318181818181821</v>
      </c>
      <c r="J339">
        <f t="shared" si="33"/>
        <v>-2.6800000000000001E-2</v>
      </c>
      <c r="M339" s="113">
        <v>538</v>
      </c>
      <c r="N339" s="113">
        <v>8.5000000000000006E-2</v>
      </c>
      <c r="O339" s="113">
        <v>-13.4</v>
      </c>
      <c r="P339" s="113">
        <v>500</v>
      </c>
      <c r="Q339" s="113">
        <v>4.3999999999999997E-2</v>
      </c>
      <c r="S339" t="b">
        <v>0</v>
      </c>
      <c r="T339" t="b">
        <f>VLOOKUP(G339,key!$S$3:$T$12,2,FALSE)</f>
        <v>0</v>
      </c>
      <c r="U339">
        <f t="shared" si="34"/>
        <v>1</v>
      </c>
      <c r="V339" s="31">
        <f t="shared" si="37"/>
        <v>-2.6800000000000001E-2</v>
      </c>
      <c r="W339">
        <f>VLOOKUP(G339,key!$S$3:$U$6,3,FALSE)</f>
        <v>1</v>
      </c>
      <c r="Z339" s="113"/>
      <c r="AA339" s="113" t="s">
        <v>4151</v>
      </c>
      <c r="AB339" s="113" t="s">
        <v>1649</v>
      </c>
      <c r="AC339" s="113">
        <v>2011</v>
      </c>
      <c r="AD339" s="113" t="s">
        <v>103</v>
      </c>
      <c r="AE339" s="113" t="s">
        <v>1658</v>
      </c>
      <c r="AF339" s="113">
        <v>538</v>
      </c>
      <c r="AG339" s="113">
        <v>8.5000000000000006E-2</v>
      </c>
      <c r="AH339" s="113">
        <v>-13.4</v>
      </c>
      <c r="AI339" s="113">
        <v>500</v>
      </c>
      <c r="AJ339" s="113">
        <v>4.3999999999999997E-2</v>
      </c>
    </row>
    <row r="340" spans="1:36" x14ac:dyDescent="0.25">
      <c r="A340" t="str">
        <f t="shared" si="36"/>
        <v>CFLSFm2011CZ04rDXHP</v>
      </c>
      <c r="B340" t="s">
        <v>118</v>
      </c>
      <c r="C340" t="s">
        <v>45</v>
      </c>
      <c r="D340" t="s">
        <v>1649</v>
      </c>
      <c r="E340">
        <v>2011</v>
      </c>
      <c r="F340" t="s">
        <v>103</v>
      </c>
      <c r="G340" t="s">
        <v>1659</v>
      </c>
      <c r="H340">
        <f t="shared" si="32"/>
        <v>0.86599999999999999</v>
      </c>
      <c r="I340" s="113">
        <f t="shared" si="35"/>
        <v>1.8409090909090911</v>
      </c>
      <c r="J340">
        <f t="shared" si="33"/>
        <v>0</v>
      </c>
      <c r="M340" s="113">
        <v>433</v>
      </c>
      <c r="N340" s="113">
        <v>8.1000000000000003E-2</v>
      </c>
      <c r="O340" s="113">
        <v>0</v>
      </c>
      <c r="P340" s="113">
        <v>500</v>
      </c>
      <c r="Q340" s="113">
        <v>4.3999999999999997E-2</v>
      </c>
      <c r="S340" t="b">
        <v>0</v>
      </c>
      <c r="T340" t="b">
        <f>VLOOKUP(G340,key!$S$3:$T$12,2,FALSE)</f>
        <v>1</v>
      </c>
      <c r="U340">
        <f t="shared" si="34"/>
        <v>1</v>
      </c>
      <c r="V340" s="31">
        <f t="shared" si="37"/>
        <v>0</v>
      </c>
      <c r="W340">
        <f>VLOOKUP(G340,key!$S$3:$U$6,3,FALSE)</f>
        <v>0.5</v>
      </c>
      <c r="Z340" s="113"/>
      <c r="AA340" s="113" t="s">
        <v>4151</v>
      </c>
      <c r="AB340" s="113" t="s">
        <v>1649</v>
      </c>
      <c r="AC340" s="113">
        <v>2011</v>
      </c>
      <c r="AD340" s="113" t="s">
        <v>103</v>
      </c>
      <c r="AE340" s="113" t="s">
        <v>1659</v>
      </c>
      <c r="AF340" s="113">
        <v>433</v>
      </c>
      <c r="AG340" s="113">
        <v>8.1000000000000003E-2</v>
      </c>
      <c r="AH340" s="113">
        <v>0</v>
      </c>
      <c r="AI340" s="113">
        <v>500</v>
      </c>
      <c r="AJ340" s="113">
        <v>4.3999999999999997E-2</v>
      </c>
    </row>
    <row r="341" spans="1:36" x14ac:dyDescent="0.25">
      <c r="A341" t="str">
        <f t="shared" si="36"/>
        <v>CFLSFm2011CZ04rNCEH</v>
      </c>
      <c r="B341" t="s">
        <v>118</v>
      </c>
      <c r="C341" t="s">
        <v>45</v>
      </c>
      <c r="D341" t="s">
        <v>1649</v>
      </c>
      <c r="E341">
        <v>2011</v>
      </c>
      <c r="F341" t="s">
        <v>103</v>
      </c>
      <c r="G341" t="s">
        <v>1656</v>
      </c>
      <c r="H341">
        <f t="shared" si="32"/>
        <v>0.63</v>
      </c>
      <c r="I341" s="113">
        <f t="shared" si="35"/>
        <v>1</v>
      </c>
      <c r="J341">
        <f t="shared" si="33"/>
        <v>0</v>
      </c>
      <c r="M341" s="113">
        <v>315</v>
      </c>
      <c r="N341" s="113">
        <v>4.3999999999999997E-2</v>
      </c>
      <c r="O341" s="113">
        <v>0</v>
      </c>
      <c r="P341" s="113">
        <v>500</v>
      </c>
      <c r="Q341" s="113">
        <v>4.3999999999999997E-2</v>
      </c>
      <c r="S341" t="b">
        <v>0</v>
      </c>
      <c r="T341" t="b">
        <f>VLOOKUP(G341,key!$S$3:$T$12,2,FALSE)</f>
        <v>1</v>
      </c>
      <c r="U341">
        <f t="shared" si="34"/>
        <v>1</v>
      </c>
      <c r="V341" s="31">
        <f t="shared" si="37"/>
        <v>0</v>
      </c>
      <c r="W341">
        <f>VLOOKUP(G341,key!$S$3:$U$6,3,FALSE)</f>
        <v>0.25</v>
      </c>
      <c r="Z341" s="113"/>
      <c r="AA341" s="113" t="s">
        <v>4151</v>
      </c>
      <c r="AB341" s="113" t="s">
        <v>1649</v>
      </c>
      <c r="AC341" s="113">
        <v>2011</v>
      </c>
      <c r="AD341" s="113" t="s">
        <v>103</v>
      </c>
      <c r="AE341" s="113" t="s">
        <v>1656</v>
      </c>
      <c r="AF341" s="113">
        <v>315</v>
      </c>
      <c r="AG341" s="113">
        <v>4.3999999999999997E-2</v>
      </c>
      <c r="AH341" s="113">
        <v>0</v>
      </c>
      <c r="AI341" s="113">
        <v>500</v>
      </c>
      <c r="AJ341" s="113">
        <v>4.3999999999999997E-2</v>
      </c>
    </row>
    <row r="342" spans="1:36" x14ac:dyDescent="0.25">
      <c r="A342" t="str">
        <f t="shared" si="36"/>
        <v>CFLSFm2011CZ04rNCGF</v>
      </c>
      <c r="B342" t="s">
        <v>118</v>
      </c>
      <c r="C342" t="s">
        <v>45</v>
      </c>
      <c r="D342" t="s">
        <v>1649</v>
      </c>
      <c r="E342">
        <v>2011</v>
      </c>
      <c r="F342" t="s">
        <v>103</v>
      </c>
      <c r="G342" t="s">
        <v>1657</v>
      </c>
      <c r="H342">
        <f t="shared" si="32"/>
        <v>0.98799999999999999</v>
      </c>
      <c r="I342" s="113">
        <f t="shared" si="35"/>
        <v>1.0227272727272727</v>
      </c>
      <c r="J342">
        <f t="shared" si="33"/>
        <v>-2.6800000000000001E-2</v>
      </c>
      <c r="M342" s="113">
        <v>494</v>
      </c>
      <c r="N342" s="113">
        <v>4.4999999999999998E-2</v>
      </c>
      <c r="O342" s="113">
        <v>-13.4</v>
      </c>
      <c r="P342" s="113">
        <v>500</v>
      </c>
      <c r="Q342" s="113">
        <v>4.3999999999999997E-2</v>
      </c>
      <c r="S342" t="b">
        <v>0</v>
      </c>
      <c r="T342" t="b">
        <f>VLOOKUP(G342,key!$S$3:$T$12,2,FALSE)</f>
        <v>0</v>
      </c>
      <c r="U342">
        <f t="shared" si="34"/>
        <v>1</v>
      </c>
      <c r="V342" s="31">
        <f t="shared" si="37"/>
        <v>-2.6800000000000001E-2</v>
      </c>
      <c r="W342">
        <f>VLOOKUP(G342,key!$S$3:$U$6,3,FALSE)</f>
        <v>0.9</v>
      </c>
      <c r="Z342" s="113"/>
      <c r="AA342" s="113" t="s">
        <v>4151</v>
      </c>
      <c r="AB342" s="113" t="s">
        <v>1649</v>
      </c>
      <c r="AC342" s="113">
        <v>2011</v>
      </c>
      <c r="AD342" s="113" t="s">
        <v>103</v>
      </c>
      <c r="AE342" s="113" t="s">
        <v>1657</v>
      </c>
      <c r="AF342" s="113">
        <v>494</v>
      </c>
      <c r="AG342" s="113">
        <v>4.4999999999999998E-2</v>
      </c>
      <c r="AH342" s="113">
        <v>-13.4</v>
      </c>
      <c r="AI342" s="113">
        <v>500</v>
      </c>
      <c r="AJ342" s="113">
        <v>4.3999999999999997E-2</v>
      </c>
    </row>
    <row r="343" spans="1:36" x14ac:dyDescent="0.25">
      <c r="A343" t="str">
        <f t="shared" si="36"/>
        <v>CFLSFm2011CZ05rDXGF</v>
      </c>
      <c r="B343" t="s">
        <v>118</v>
      </c>
      <c r="C343" t="s">
        <v>45</v>
      </c>
      <c r="D343" t="s">
        <v>1649</v>
      </c>
      <c r="E343">
        <v>2011</v>
      </c>
      <c r="F343" t="s">
        <v>104</v>
      </c>
      <c r="G343" t="s">
        <v>1658</v>
      </c>
      <c r="H343">
        <f t="shared" si="32"/>
        <v>1</v>
      </c>
      <c r="I343" s="113">
        <f t="shared" si="35"/>
        <v>1.8863636363636365</v>
      </c>
      <c r="J343">
        <f t="shared" si="33"/>
        <v>-3.4130000000000001E-2</v>
      </c>
      <c r="M343" s="113">
        <v>495</v>
      </c>
      <c r="N343" s="113">
        <v>8.3000000000000004E-2</v>
      </c>
      <c r="O343" s="113">
        <v>-20</v>
      </c>
      <c r="P343" s="113">
        <v>500</v>
      </c>
      <c r="Q343" s="113">
        <v>4.3999999999999997E-2</v>
      </c>
      <c r="S343" t="b">
        <v>0</v>
      </c>
      <c r="T343" t="b">
        <f>VLOOKUP(G343,key!$S$3:$T$12,2,FALSE)</f>
        <v>0</v>
      </c>
      <c r="U343">
        <f t="shared" si="34"/>
        <v>1</v>
      </c>
      <c r="V343" s="31">
        <f t="shared" si="37"/>
        <v>-3.4130000000000001E-2</v>
      </c>
      <c r="W343">
        <f>VLOOKUP(G343,key!$S$3:$U$6,3,FALSE)</f>
        <v>1</v>
      </c>
      <c r="Z343" s="113"/>
      <c r="AA343" s="113" t="s">
        <v>4151</v>
      </c>
      <c r="AB343" s="113" t="s">
        <v>1649</v>
      </c>
      <c r="AC343" s="113">
        <v>2011</v>
      </c>
      <c r="AD343" s="113" t="s">
        <v>104</v>
      </c>
      <c r="AE343" s="113" t="s">
        <v>1658</v>
      </c>
      <c r="AF343" s="113">
        <v>495</v>
      </c>
      <c r="AG343" s="113">
        <v>8.3000000000000004E-2</v>
      </c>
      <c r="AH343" s="113">
        <v>-20</v>
      </c>
      <c r="AI343" s="113">
        <v>500</v>
      </c>
      <c r="AJ343" s="113">
        <v>4.3999999999999997E-2</v>
      </c>
    </row>
    <row r="344" spans="1:36" x14ac:dyDescent="0.25">
      <c r="A344" t="str">
        <f t="shared" si="36"/>
        <v>CFLSFm2011CZ05rDXHP</v>
      </c>
      <c r="B344" t="s">
        <v>118</v>
      </c>
      <c r="C344" t="s">
        <v>45</v>
      </c>
      <c r="D344" t="s">
        <v>1649</v>
      </c>
      <c r="E344">
        <v>2011</v>
      </c>
      <c r="F344" t="s">
        <v>104</v>
      </c>
      <c r="G344" t="s">
        <v>1659</v>
      </c>
      <c r="H344">
        <f t="shared" si="32"/>
        <v>0.72599999999999998</v>
      </c>
      <c r="I344" s="113">
        <f t="shared" si="35"/>
        <v>1.9545454545454546</v>
      </c>
      <c r="J344">
        <f t="shared" si="33"/>
        <v>0</v>
      </c>
      <c r="M344" s="113">
        <v>363</v>
      </c>
      <c r="N344" s="113">
        <v>8.5999999999999993E-2</v>
      </c>
      <c r="O344" s="113">
        <v>0</v>
      </c>
      <c r="P344" s="113">
        <v>500</v>
      </c>
      <c r="Q344" s="113">
        <v>4.3999999999999997E-2</v>
      </c>
      <c r="S344" t="b">
        <v>0</v>
      </c>
      <c r="T344" t="b">
        <f>VLOOKUP(G344,key!$S$3:$T$12,2,FALSE)</f>
        <v>1</v>
      </c>
      <c r="U344">
        <f t="shared" si="34"/>
        <v>1</v>
      </c>
      <c r="V344" s="31">
        <f t="shared" si="37"/>
        <v>0</v>
      </c>
      <c r="W344">
        <f>VLOOKUP(G344,key!$S$3:$U$6,3,FALSE)</f>
        <v>0.5</v>
      </c>
      <c r="Z344" s="113"/>
      <c r="AA344" s="113" t="s">
        <v>4151</v>
      </c>
      <c r="AB344" s="113" t="s">
        <v>1649</v>
      </c>
      <c r="AC344" s="113">
        <v>2011</v>
      </c>
      <c r="AD344" s="113" t="s">
        <v>104</v>
      </c>
      <c r="AE344" s="113" t="s">
        <v>1659</v>
      </c>
      <c r="AF344" s="113">
        <v>363</v>
      </c>
      <c r="AG344" s="113">
        <v>8.5999999999999993E-2</v>
      </c>
      <c r="AH344" s="113">
        <v>0</v>
      </c>
      <c r="AI344" s="113">
        <v>500</v>
      </c>
      <c r="AJ344" s="113">
        <v>4.3999999999999997E-2</v>
      </c>
    </row>
    <row r="345" spans="1:36" x14ac:dyDescent="0.25">
      <c r="A345" t="str">
        <f t="shared" si="36"/>
        <v>CFLSFm2011CZ05rNCEH</v>
      </c>
      <c r="B345" t="s">
        <v>118</v>
      </c>
      <c r="C345" t="s">
        <v>45</v>
      </c>
      <c r="D345" t="s">
        <v>1649</v>
      </c>
      <c r="E345">
        <v>2011</v>
      </c>
      <c r="F345" t="s">
        <v>104</v>
      </c>
      <c r="G345" t="s">
        <v>1656</v>
      </c>
      <c r="H345">
        <f t="shared" si="32"/>
        <v>0.44600000000000001</v>
      </c>
      <c r="I345" s="113">
        <f t="shared" si="35"/>
        <v>1</v>
      </c>
      <c r="J345">
        <f t="shared" si="33"/>
        <v>0</v>
      </c>
      <c r="M345" s="113">
        <v>223</v>
      </c>
      <c r="N345" s="113">
        <v>4.3999999999999997E-2</v>
      </c>
      <c r="O345" s="113">
        <v>0</v>
      </c>
      <c r="P345" s="113">
        <v>500</v>
      </c>
      <c r="Q345" s="113">
        <v>4.3999999999999997E-2</v>
      </c>
      <c r="S345" t="b">
        <v>0</v>
      </c>
      <c r="T345" t="b">
        <f>VLOOKUP(G345,key!$S$3:$T$12,2,FALSE)</f>
        <v>1</v>
      </c>
      <c r="U345">
        <f t="shared" si="34"/>
        <v>1</v>
      </c>
      <c r="V345" s="31">
        <f t="shared" si="37"/>
        <v>0</v>
      </c>
      <c r="W345">
        <f>VLOOKUP(G345,key!$S$3:$U$6,3,FALSE)</f>
        <v>0.25</v>
      </c>
      <c r="Z345" s="113"/>
      <c r="AA345" s="113" t="s">
        <v>4151</v>
      </c>
      <c r="AB345" s="113" t="s">
        <v>1649</v>
      </c>
      <c r="AC345" s="113">
        <v>2011</v>
      </c>
      <c r="AD345" s="113" t="s">
        <v>104</v>
      </c>
      <c r="AE345" s="113" t="s">
        <v>1656</v>
      </c>
      <c r="AF345" s="113">
        <v>223</v>
      </c>
      <c r="AG345" s="113">
        <v>4.3999999999999997E-2</v>
      </c>
      <c r="AH345" s="113">
        <v>0</v>
      </c>
      <c r="AI345" s="113">
        <v>500</v>
      </c>
      <c r="AJ345" s="113">
        <v>4.3999999999999997E-2</v>
      </c>
    </row>
    <row r="346" spans="1:36" x14ac:dyDescent="0.25">
      <c r="A346" t="str">
        <f t="shared" si="36"/>
        <v>CFLSFm2011CZ05rNCGF</v>
      </c>
      <c r="B346" t="s">
        <v>118</v>
      </c>
      <c r="C346" t="s">
        <v>45</v>
      </c>
      <c r="D346" t="s">
        <v>1649</v>
      </c>
      <c r="E346">
        <v>2011</v>
      </c>
      <c r="F346" t="s">
        <v>104</v>
      </c>
      <c r="G346" t="s">
        <v>1657</v>
      </c>
      <c r="H346">
        <f t="shared" si="32"/>
        <v>0.98</v>
      </c>
      <c r="I346" s="113">
        <f t="shared" si="35"/>
        <v>1.0227272727272727</v>
      </c>
      <c r="J346">
        <f t="shared" si="33"/>
        <v>-3.4130000000000001E-2</v>
      </c>
      <c r="M346" s="113">
        <v>490</v>
      </c>
      <c r="N346" s="113">
        <v>4.4999999999999998E-2</v>
      </c>
      <c r="O346" s="113">
        <v>-20</v>
      </c>
      <c r="P346" s="113">
        <v>500</v>
      </c>
      <c r="Q346" s="113">
        <v>4.3999999999999997E-2</v>
      </c>
      <c r="S346" t="b">
        <v>0</v>
      </c>
      <c r="T346" t="b">
        <f>VLOOKUP(G346,key!$S$3:$T$12,2,FALSE)</f>
        <v>0</v>
      </c>
      <c r="U346">
        <f t="shared" si="34"/>
        <v>1</v>
      </c>
      <c r="V346" s="31">
        <f t="shared" si="37"/>
        <v>-3.4130000000000001E-2</v>
      </c>
      <c r="W346">
        <f>VLOOKUP(G346,key!$S$3:$U$6,3,FALSE)</f>
        <v>0.9</v>
      </c>
      <c r="Z346" s="113"/>
      <c r="AA346" s="113" t="s">
        <v>4151</v>
      </c>
      <c r="AB346" s="113" t="s">
        <v>1649</v>
      </c>
      <c r="AC346" s="113">
        <v>2011</v>
      </c>
      <c r="AD346" s="113" t="s">
        <v>104</v>
      </c>
      <c r="AE346" s="113" t="s">
        <v>1657</v>
      </c>
      <c r="AF346" s="113">
        <v>490</v>
      </c>
      <c r="AG346" s="113">
        <v>4.4999999999999998E-2</v>
      </c>
      <c r="AH346" s="113">
        <v>-20</v>
      </c>
      <c r="AI346" s="113">
        <v>500</v>
      </c>
      <c r="AJ346" s="113">
        <v>4.3999999999999997E-2</v>
      </c>
    </row>
    <row r="347" spans="1:36" x14ac:dyDescent="0.25">
      <c r="A347" t="str">
        <f t="shared" si="36"/>
        <v>CFLSFm2011CZ06rDXGF</v>
      </c>
      <c r="B347" t="s">
        <v>118</v>
      </c>
      <c r="C347" t="s">
        <v>45</v>
      </c>
      <c r="D347" t="s">
        <v>1649</v>
      </c>
      <c r="E347">
        <v>2011</v>
      </c>
      <c r="F347" t="s">
        <v>105</v>
      </c>
      <c r="G347" t="s">
        <v>1658</v>
      </c>
      <c r="H347">
        <f t="shared" si="32"/>
        <v>1.0640000000000001</v>
      </c>
      <c r="I347" s="113">
        <f t="shared" si="35"/>
        <v>1.7272727272727273</v>
      </c>
      <c r="J347">
        <f t="shared" si="33"/>
        <v>-2.52E-2</v>
      </c>
      <c r="M347" s="113">
        <v>532</v>
      </c>
      <c r="N347" s="113">
        <v>7.5999999999999998E-2</v>
      </c>
      <c r="O347" s="113">
        <v>-12.6</v>
      </c>
      <c r="P347" s="113">
        <v>500</v>
      </c>
      <c r="Q347" s="113">
        <v>4.3999999999999997E-2</v>
      </c>
      <c r="S347" t="b">
        <v>0</v>
      </c>
      <c r="T347" t="b">
        <f>VLOOKUP(G347,key!$S$3:$T$12,2,FALSE)</f>
        <v>0</v>
      </c>
      <c r="U347">
        <f t="shared" si="34"/>
        <v>1</v>
      </c>
      <c r="V347" s="31">
        <f t="shared" si="37"/>
        <v>-2.52E-2</v>
      </c>
      <c r="W347">
        <f>VLOOKUP(G347,key!$S$3:$U$6,3,FALSE)</f>
        <v>1</v>
      </c>
      <c r="Z347" s="113"/>
      <c r="AA347" s="113" t="s">
        <v>4151</v>
      </c>
      <c r="AB347" s="113" t="s">
        <v>1649</v>
      </c>
      <c r="AC347" s="113">
        <v>2011</v>
      </c>
      <c r="AD347" s="113" t="s">
        <v>105</v>
      </c>
      <c r="AE347" s="113" t="s">
        <v>1658</v>
      </c>
      <c r="AF347" s="113">
        <v>532</v>
      </c>
      <c r="AG347" s="113">
        <v>7.5999999999999998E-2</v>
      </c>
      <c r="AH347" s="113">
        <v>-12.6</v>
      </c>
      <c r="AI347" s="113">
        <v>500</v>
      </c>
      <c r="AJ347" s="113">
        <v>4.3999999999999997E-2</v>
      </c>
    </row>
    <row r="348" spans="1:36" x14ac:dyDescent="0.25">
      <c r="A348" t="str">
        <f t="shared" si="36"/>
        <v>CFLSFm2011CZ06rDXHP</v>
      </c>
      <c r="B348" t="s">
        <v>118</v>
      </c>
      <c r="C348" t="s">
        <v>45</v>
      </c>
      <c r="D348" t="s">
        <v>1649</v>
      </c>
      <c r="E348">
        <v>2011</v>
      </c>
      <c r="F348" t="s">
        <v>105</v>
      </c>
      <c r="G348" t="s">
        <v>1659</v>
      </c>
      <c r="H348">
        <f t="shared" si="32"/>
        <v>0.90400000000000003</v>
      </c>
      <c r="I348" s="113">
        <f t="shared" si="35"/>
        <v>1.8863636363636365</v>
      </c>
      <c r="J348">
        <f t="shared" si="33"/>
        <v>0</v>
      </c>
      <c r="M348" s="113">
        <v>452</v>
      </c>
      <c r="N348" s="113">
        <v>8.3000000000000004E-2</v>
      </c>
      <c r="O348" s="113">
        <v>0</v>
      </c>
      <c r="P348" s="113">
        <v>500</v>
      </c>
      <c r="Q348" s="113">
        <v>4.3999999999999997E-2</v>
      </c>
      <c r="S348" t="b">
        <v>0</v>
      </c>
      <c r="T348" t="b">
        <f>VLOOKUP(G348,key!$S$3:$T$12,2,FALSE)</f>
        <v>1</v>
      </c>
      <c r="U348">
        <f t="shared" si="34"/>
        <v>1</v>
      </c>
      <c r="V348" s="31">
        <f t="shared" si="37"/>
        <v>0</v>
      </c>
      <c r="W348">
        <f>VLOOKUP(G348,key!$S$3:$U$6,3,FALSE)</f>
        <v>0.5</v>
      </c>
      <c r="Z348" s="113"/>
      <c r="AA348" s="113" t="s">
        <v>4151</v>
      </c>
      <c r="AB348" s="113" t="s">
        <v>1649</v>
      </c>
      <c r="AC348" s="113">
        <v>2011</v>
      </c>
      <c r="AD348" s="113" t="s">
        <v>105</v>
      </c>
      <c r="AE348" s="113" t="s">
        <v>1659</v>
      </c>
      <c r="AF348" s="113">
        <v>452</v>
      </c>
      <c r="AG348" s="113">
        <v>8.3000000000000004E-2</v>
      </c>
      <c r="AH348" s="113">
        <v>0</v>
      </c>
      <c r="AI348" s="113">
        <v>500</v>
      </c>
      <c r="AJ348" s="113">
        <v>4.3999999999999997E-2</v>
      </c>
    </row>
    <row r="349" spans="1:36" x14ac:dyDescent="0.25">
      <c r="A349" t="str">
        <f t="shared" si="36"/>
        <v>CFLSFm2011CZ06rNCEH</v>
      </c>
      <c r="B349" t="s">
        <v>118</v>
      </c>
      <c r="C349" t="s">
        <v>45</v>
      </c>
      <c r="D349" t="s">
        <v>1649</v>
      </c>
      <c r="E349">
        <v>2011</v>
      </c>
      <c r="F349" t="s">
        <v>105</v>
      </c>
      <c r="G349" t="s">
        <v>1656</v>
      </c>
      <c r="H349">
        <f t="shared" si="32"/>
        <v>0.67800000000000005</v>
      </c>
      <c r="I349" s="113">
        <f t="shared" si="35"/>
        <v>1.0227272727272727</v>
      </c>
      <c r="J349">
        <f t="shared" si="33"/>
        <v>0</v>
      </c>
      <c r="M349" s="113">
        <v>339</v>
      </c>
      <c r="N349" s="113">
        <v>4.4999999999999998E-2</v>
      </c>
      <c r="O349" s="113">
        <v>0</v>
      </c>
      <c r="P349" s="113">
        <v>500</v>
      </c>
      <c r="Q349" s="113">
        <v>4.3999999999999997E-2</v>
      </c>
      <c r="S349" t="b">
        <v>0</v>
      </c>
      <c r="T349" t="b">
        <f>VLOOKUP(G349,key!$S$3:$T$12,2,FALSE)</f>
        <v>1</v>
      </c>
      <c r="U349">
        <f t="shared" si="34"/>
        <v>1</v>
      </c>
      <c r="V349" s="31">
        <f t="shared" si="37"/>
        <v>0</v>
      </c>
      <c r="W349">
        <f>VLOOKUP(G349,key!$S$3:$U$6,3,FALSE)</f>
        <v>0.25</v>
      </c>
      <c r="Z349" s="113"/>
      <c r="AA349" s="113" t="s">
        <v>4151</v>
      </c>
      <c r="AB349" s="113" t="s">
        <v>1649</v>
      </c>
      <c r="AC349" s="113">
        <v>2011</v>
      </c>
      <c r="AD349" s="113" t="s">
        <v>105</v>
      </c>
      <c r="AE349" s="113" t="s">
        <v>1656</v>
      </c>
      <c r="AF349" s="113">
        <v>339</v>
      </c>
      <c r="AG349" s="113">
        <v>4.4999999999999998E-2</v>
      </c>
      <c r="AH349" s="113">
        <v>0</v>
      </c>
      <c r="AI349" s="113">
        <v>500</v>
      </c>
      <c r="AJ349" s="113">
        <v>4.3999999999999997E-2</v>
      </c>
    </row>
    <row r="350" spans="1:36" x14ac:dyDescent="0.25">
      <c r="A350" t="str">
        <f t="shared" si="36"/>
        <v>CFLSFm2011CZ06rNCGF</v>
      </c>
      <c r="B350" t="s">
        <v>118</v>
      </c>
      <c r="C350" t="s">
        <v>45</v>
      </c>
      <c r="D350" t="s">
        <v>1649</v>
      </c>
      <c r="E350">
        <v>2011</v>
      </c>
      <c r="F350" t="s">
        <v>105</v>
      </c>
      <c r="G350" t="s">
        <v>1657</v>
      </c>
      <c r="H350">
        <f t="shared" si="32"/>
        <v>0.99</v>
      </c>
      <c r="I350" s="113">
        <f t="shared" si="35"/>
        <v>1</v>
      </c>
      <c r="J350">
        <f t="shared" si="33"/>
        <v>-2.52E-2</v>
      </c>
      <c r="M350" s="113">
        <v>495</v>
      </c>
      <c r="N350" s="113">
        <v>4.3999999999999997E-2</v>
      </c>
      <c r="O350" s="113">
        <v>-12.6</v>
      </c>
      <c r="P350" s="113">
        <v>500</v>
      </c>
      <c r="Q350" s="113">
        <v>4.3999999999999997E-2</v>
      </c>
      <c r="S350" t="b">
        <v>0</v>
      </c>
      <c r="T350" t="b">
        <f>VLOOKUP(G350,key!$S$3:$T$12,2,FALSE)</f>
        <v>0</v>
      </c>
      <c r="U350">
        <f t="shared" si="34"/>
        <v>1</v>
      </c>
      <c r="V350" s="31">
        <f t="shared" si="37"/>
        <v>-2.52E-2</v>
      </c>
      <c r="W350">
        <f>VLOOKUP(G350,key!$S$3:$U$6,3,FALSE)</f>
        <v>0.9</v>
      </c>
      <c r="Z350" s="113"/>
      <c r="AA350" s="113" t="s">
        <v>4151</v>
      </c>
      <c r="AB350" s="113" t="s">
        <v>1649</v>
      </c>
      <c r="AC350" s="113">
        <v>2011</v>
      </c>
      <c r="AD350" s="113" t="s">
        <v>105</v>
      </c>
      <c r="AE350" s="113" t="s">
        <v>1657</v>
      </c>
      <c r="AF350" s="113">
        <v>495</v>
      </c>
      <c r="AG350" s="113">
        <v>4.3999999999999997E-2</v>
      </c>
      <c r="AH350" s="113">
        <v>-12.6</v>
      </c>
      <c r="AI350" s="113">
        <v>500</v>
      </c>
      <c r="AJ350" s="113">
        <v>4.3999999999999997E-2</v>
      </c>
    </row>
    <row r="351" spans="1:36" x14ac:dyDescent="0.25">
      <c r="A351" t="str">
        <f t="shared" si="36"/>
        <v>CFLSFm2011CZ07rDXGF</v>
      </c>
      <c r="B351" t="s">
        <v>118</v>
      </c>
      <c r="C351" t="s">
        <v>45</v>
      </c>
      <c r="D351" t="s">
        <v>1649</v>
      </c>
      <c r="E351">
        <v>2011</v>
      </c>
      <c r="F351" t="s">
        <v>106</v>
      </c>
      <c r="G351" t="s">
        <v>1658</v>
      </c>
      <c r="H351">
        <f t="shared" si="32"/>
        <v>1.1160000000000001</v>
      </c>
      <c r="I351" s="113">
        <f t="shared" si="35"/>
        <v>1.2954545454545456</v>
      </c>
      <c r="J351">
        <f t="shared" si="33"/>
        <v>-1.694E-2</v>
      </c>
      <c r="M351" s="113">
        <v>558</v>
      </c>
      <c r="N351" s="113">
        <v>5.7000000000000002E-2</v>
      </c>
      <c r="O351" s="113">
        <v>-8.4700000000000006</v>
      </c>
      <c r="P351" s="113">
        <v>500</v>
      </c>
      <c r="Q351" s="113">
        <v>4.3999999999999997E-2</v>
      </c>
      <c r="S351" t="b">
        <v>0</v>
      </c>
      <c r="T351" t="b">
        <f>VLOOKUP(G351,key!$S$3:$T$12,2,FALSE)</f>
        <v>0</v>
      </c>
      <c r="U351">
        <f t="shared" si="34"/>
        <v>1</v>
      </c>
      <c r="V351" s="31">
        <f t="shared" si="37"/>
        <v>-1.694E-2</v>
      </c>
      <c r="W351">
        <f>VLOOKUP(G351,key!$S$3:$U$6,3,FALSE)</f>
        <v>1</v>
      </c>
      <c r="Z351" s="113"/>
      <c r="AA351" s="113" t="s">
        <v>4151</v>
      </c>
      <c r="AB351" s="113" t="s">
        <v>1649</v>
      </c>
      <c r="AC351" s="113">
        <v>2011</v>
      </c>
      <c r="AD351" s="113" t="s">
        <v>106</v>
      </c>
      <c r="AE351" s="113" t="s">
        <v>1658</v>
      </c>
      <c r="AF351" s="113">
        <v>558</v>
      </c>
      <c r="AG351" s="113">
        <v>5.7000000000000002E-2</v>
      </c>
      <c r="AH351" s="113">
        <v>-8.4700000000000006</v>
      </c>
      <c r="AI351" s="113">
        <v>500</v>
      </c>
      <c r="AJ351" s="113">
        <v>4.3999999999999997E-2</v>
      </c>
    </row>
    <row r="352" spans="1:36" x14ac:dyDescent="0.25">
      <c r="A352" t="str">
        <f t="shared" si="36"/>
        <v>CFLSFm2011CZ07rDXHP</v>
      </c>
      <c r="B352" t="s">
        <v>118</v>
      </c>
      <c r="C352" t="s">
        <v>45</v>
      </c>
      <c r="D352" t="s">
        <v>1649</v>
      </c>
      <c r="E352">
        <v>2011</v>
      </c>
      <c r="F352" t="s">
        <v>106</v>
      </c>
      <c r="G352" t="s">
        <v>1659</v>
      </c>
      <c r="H352">
        <f t="shared" si="32"/>
        <v>1.028</v>
      </c>
      <c r="I352" s="113">
        <f t="shared" si="35"/>
        <v>1.6136363636363635</v>
      </c>
      <c r="J352">
        <f t="shared" si="33"/>
        <v>0</v>
      </c>
      <c r="M352" s="113">
        <v>514</v>
      </c>
      <c r="N352" s="113">
        <v>7.0999999999999994E-2</v>
      </c>
      <c r="O352" s="113">
        <v>0</v>
      </c>
      <c r="P352" s="113">
        <v>500</v>
      </c>
      <c r="Q352" s="113">
        <v>4.3999999999999997E-2</v>
      </c>
      <c r="S352" t="b">
        <v>0</v>
      </c>
      <c r="T352" t="b">
        <f>VLOOKUP(G352,key!$S$3:$T$12,2,FALSE)</f>
        <v>1</v>
      </c>
      <c r="U352">
        <f t="shared" si="34"/>
        <v>1</v>
      </c>
      <c r="V352" s="31">
        <f t="shared" si="37"/>
        <v>0</v>
      </c>
      <c r="W352">
        <f>VLOOKUP(G352,key!$S$3:$U$6,3,FALSE)</f>
        <v>0.5</v>
      </c>
      <c r="Z352" s="113"/>
      <c r="AA352" s="113" t="s">
        <v>4151</v>
      </c>
      <c r="AB352" s="113" t="s">
        <v>1649</v>
      </c>
      <c r="AC352" s="113">
        <v>2011</v>
      </c>
      <c r="AD352" s="113" t="s">
        <v>106</v>
      </c>
      <c r="AE352" s="113" t="s">
        <v>1659</v>
      </c>
      <c r="AF352" s="113">
        <v>514</v>
      </c>
      <c r="AG352" s="113">
        <v>7.0999999999999994E-2</v>
      </c>
      <c r="AH352" s="113">
        <v>0</v>
      </c>
      <c r="AI352" s="113">
        <v>500</v>
      </c>
      <c r="AJ352" s="113">
        <v>4.3999999999999997E-2</v>
      </c>
    </row>
    <row r="353" spans="1:36" x14ac:dyDescent="0.25">
      <c r="A353" t="str">
        <f t="shared" si="36"/>
        <v>CFLSFm2011CZ07rNCEH</v>
      </c>
      <c r="B353" t="s">
        <v>118</v>
      </c>
      <c r="C353" t="s">
        <v>45</v>
      </c>
      <c r="D353" t="s">
        <v>1649</v>
      </c>
      <c r="E353">
        <v>2011</v>
      </c>
      <c r="F353" t="s">
        <v>106</v>
      </c>
      <c r="G353" t="s">
        <v>1656</v>
      </c>
      <c r="H353">
        <f t="shared" si="32"/>
        <v>0.80200000000000005</v>
      </c>
      <c r="I353" s="113">
        <f t="shared" si="35"/>
        <v>1</v>
      </c>
      <c r="J353">
        <f t="shared" si="33"/>
        <v>0</v>
      </c>
      <c r="M353" s="113">
        <v>401</v>
      </c>
      <c r="N353" s="113">
        <v>4.3999999999999997E-2</v>
      </c>
      <c r="O353" s="113">
        <v>0</v>
      </c>
      <c r="P353" s="113">
        <v>500</v>
      </c>
      <c r="Q353" s="113">
        <v>4.3999999999999997E-2</v>
      </c>
      <c r="S353" t="b">
        <v>0</v>
      </c>
      <c r="T353" t="b">
        <f>VLOOKUP(G353,key!$S$3:$T$12,2,FALSE)</f>
        <v>1</v>
      </c>
      <c r="U353">
        <f t="shared" si="34"/>
        <v>1</v>
      </c>
      <c r="V353" s="31">
        <f t="shared" si="37"/>
        <v>0</v>
      </c>
      <c r="W353">
        <f>VLOOKUP(G353,key!$S$3:$U$6,3,FALSE)</f>
        <v>0.25</v>
      </c>
      <c r="Z353" s="113"/>
      <c r="AA353" s="113" t="s">
        <v>4151</v>
      </c>
      <c r="AB353" s="113" t="s">
        <v>1649</v>
      </c>
      <c r="AC353" s="113">
        <v>2011</v>
      </c>
      <c r="AD353" s="113" t="s">
        <v>106</v>
      </c>
      <c r="AE353" s="113" t="s">
        <v>1656</v>
      </c>
      <c r="AF353" s="113">
        <v>401</v>
      </c>
      <c r="AG353" s="113">
        <v>4.3999999999999997E-2</v>
      </c>
      <c r="AH353" s="113">
        <v>0</v>
      </c>
      <c r="AI353" s="113">
        <v>500</v>
      </c>
      <c r="AJ353" s="113">
        <v>4.3999999999999997E-2</v>
      </c>
    </row>
    <row r="354" spans="1:36" x14ac:dyDescent="0.25">
      <c r="A354" t="str">
        <f t="shared" si="36"/>
        <v>CFLSFm2011CZ07rNCGF</v>
      </c>
      <c r="B354" t="s">
        <v>118</v>
      </c>
      <c r="C354" t="s">
        <v>45</v>
      </c>
      <c r="D354" t="s">
        <v>1649</v>
      </c>
      <c r="E354">
        <v>2011</v>
      </c>
      <c r="F354" t="s">
        <v>106</v>
      </c>
      <c r="G354" t="s">
        <v>1657</v>
      </c>
      <c r="H354">
        <f t="shared" si="32"/>
        <v>0.996</v>
      </c>
      <c r="I354" s="113">
        <f t="shared" si="35"/>
        <v>1</v>
      </c>
      <c r="J354">
        <f t="shared" si="33"/>
        <v>-1.704E-2</v>
      </c>
      <c r="M354" s="113">
        <v>498</v>
      </c>
      <c r="N354" s="113">
        <v>4.3999999999999997E-2</v>
      </c>
      <c r="O354" s="113">
        <v>-8.52</v>
      </c>
      <c r="P354" s="113">
        <v>500</v>
      </c>
      <c r="Q354" s="113">
        <v>4.3999999999999997E-2</v>
      </c>
      <c r="S354" t="b">
        <v>0</v>
      </c>
      <c r="T354" t="b">
        <f>VLOOKUP(G354,key!$S$3:$T$12,2,FALSE)</f>
        <v>0</v>
      </c>
      <c r="U354">
        <f t="shared" si="34"/>
        <v>1</v>
      </c>
      <c r="V354" s="31">
        <f t="shared" si="37"/>
        <v>-1.704E-2</v>
      </c>
      <c r="W354">
        <f>VLOOKUP(G354,key!$S$3:$U$6,3,FALSE)</f>
        <v>0.9</v>
      </c>
      <c r="Z354" s="113"/>
      <c r="AA354" s="113" t="s">
        <v>4151</v>
      </c>
      <c r="AB354" s="113" t="s">
        <v>1649</v>
      </c>
      <c r="AC354" s="113">
        <v>2011</v>
      </c>
      <c r="AD354" s="113" t="s">
        <v>106</v>
      </c>
      <c r="AE354" s="113" t="s">
        <v>1657</v>
      </c>
      <c r="AF354" s="113">
        <v>498</v>
      </c>
      <c r="AG354" s="113">
        <v>4.3999999999999997E-2</v>
      </c>
      <c r="AH354" s="113">
        <v>-8.52</v>
      </c>
      <c r="AI354" s="113">
        <v>500</v>
      </c>
      <c r="AJ354" s="113">
        <v>4.3999999999999997E-2</v>
      </c>
    </row>
    <row r="355" spans="1:36" x14ac:dyDescent="0.25">
      <c r="A355" t="str">
        <f t="shared" si="36"/>
        <v>CFLSFm2011CZ08rDXGF</v>
      </c>
      <c r="B355" t="s">
        <v>118</v>
      </c>
      <c r="C355" t="s">
        <v>45</v>
      </c>
      <c r="D355" t="s">
        <v>1649</v>
      </c>
      <c r="E355">
        <v>2011</v>
      </c>
      <c r="F355" t="s">
        <v>107</v>
      </c>
      <c r="G355" t="s">
        <v>1658</v>
      </c>
      <c r="H355">
        <f t="shared" si="32"/>
        <v>1.1539999999999999</v>
      </c>
      <c r="I355" s="113">
        <f t="shared" si="35"/>
        <v>1.4545454545454546</v>
      </c>
      <c r="J355">
        <f t="shared" si="33"/>
        <v>-1.7079999999999998E-2</v>
      </c>
      <c r="M355" s="113">
        <v>577</v>
      </c>
      <c r="N355" s="113">
        <v>6.4000000000000001E-2</v>
      </c>
      <c r="O355" s="113">
        <v>-8.5399999999999991</v>
      </c>
      <c r="P355" s="113">
        <v>500</v>
      </c>
      <c r="Q355" s="113">
        <v>4.3999999999999997E-2</v>
      </c>
      <c r="S355" t="b">
        <v>0</v>
      </c>
      <c r="T355" t="b">
        <f>VLOOKUP(G355,key!$S$3:$T$12,2,FALSE)</f>
        <v>0</v>
      </c>
      <c r="U355">
        <f t="shared" si="34"/>
        <v>1</v>
      </c>
      <c r="V355" s="31">
        <f t="shared" si="37"/>
        <v>-1.7079999999999998E-2</v>
      </c>
      <c r="W355">
        <f>VLOOKUP(G355,key!$S$3:$U$6,3,FALSE)</f>
        <v>1</v>
      </c>
      <c r="Z355" s="113"/>
      <c r="AA355" s="113" t="s">
        <v>4151</v>
      </c>
      <c r="AB355" s="113" t="s">
        <v>1649</v>
      </c>
      <c r="AC355" s="113">
        <v>2011</v>
      </c>
      <c r="AD355" s="113" t="s">
        <v>107</v>
      </c>
      <c r="AE355" s="113" t="s">
        <v>1658</v>
      </c>
      <c r="AF355" s="113">
        <v>577</v>
      </c>
      <c r="AG355" s="113">
        <v>6.4000000000000001E-2</v>
      </c>
      <c r="AH355" s="113">
        <v>-8.5399999999999991</v>
      </c>
      <c r="AI355" s="113">
        <v>500</v>
      </c>
      <c r="AJ355" s="113">
        <v>4.3999999999999997E-2</v>
      </c>
    </row>
    <row r="356" spans="1:36" x14ac:dyDescent="0.25">
      <c r="A356" t="str">
        <f t="shared" si="36"/>
        <v>CFLSFm2011CZ08rDXHP</v>
      </c>
      <c r="B356" t="s">
        <v>118</v>
      </c>
      <c r="C356" t="s">
        <v>45</v>
      </c>
      <c r="D356" t="s">
        <v>1649</v>
      </c>
      <c r="E356">
        <v>2011</v>
      </c>
      <c r="F356" t="s">
        <v>107</v>
      </c>
      <c r="G356" t="s">
        <v>1659</v>
      </c>
      <c r="H356">
        <f t="shared" si="32"/>
        <v>1.0660000000000001</v>
      </c>
      <c r="I356" s="113">
        <f t="shared" si="35"/>
        <v>1.7045454545454546</v>
      </c>
      <c r="J356">
        <f t="shared" si="33"/>
        <v>0</v>
      </c>
      <c r="M356" s="113">
        <v>533</v>
      </c>
      <c r="N356" s="113">
        <v>7.4999999999999997E-2</v>
      </c>
      <c r="O356" s="113">
        <v>0</v>
      </c>
      <c r="P356" s="113">
        <v>500</v>
      </c>
      <c r="Q356" s="113">
        <v>4.3999999999999997E-2</v>
      </c>
      <c r="S356" t="b">
        <v>0</v>
      </c>
      <c r="T356" t="b">
        <f>VLOOKUP(G356,key!$S$3:$T$12,2,FALSE)</f>
        <v>1</v>
      </c>
      <c r="U356">
        <f t="shared" si="34"/>
        <v>1</v>
      </c>
      <c r="V356" s="31">
        <f t="shared" si="37"/>
        <v>0</v>
      </c>
      <c r="W356">
        <f>VLOOKUP(G356,key!$S$3:$U$6,3,FALSE)</f>
        <v>0.5</v>
      </c>
      <c r="Z356" s="113"/>
      <c r="AA356" s="113" t="s">
        <v>4151</v>
      </c>
      <c r="AB356" s="113" t="s">
        <v>1649</v>
      </c>
      <c r="AC356" s="113">
        <v>2011</v>
      </c>
      <c r="AD356" s="113" t="s">
        <v>107</v>
      </c>
      <c r="AE356" s="113" t="s">
        <v>1659</v>
      </c>
      <c r="AF356" s="113">
        <v>533</v>
      </c>
      <c r="AG356" s="113">
        <v>7.4999999999999997E-2</v>
      </c>
      <c r="AH356" s="113">
        <v>0</v>
      </c>
      <c r="AI356" s="113">
        <v>500</v>
      </c>
      <c r="AJ356" s="113">
        <v>4.3999999999999997E-2</v>
      </c>
    </row>
    <row r="357" spans="1:36" x14ac:dyDescent="0.25">
      <c r="A357" t="str">
        <f t="shared" si="36"/>
        <v>CFLSFm2011CZ08rNCEH</v>
      </c>
      <c r="B357" t="s">
        <v>118</v>
      </c>
      <c r="C357" t="s">
        <v>45</v>
      </c>
      <c r="D357" t="s">
        <v>1649</v>
      </c>
      <c r="E357">
        <v>2011</v>
      </c>
      <c r="F357" t="s">
        <v>107</v>
      </c>
      <c r="G357" t="s">
        <v>1656</v>
      </c>
      <c r="H357">
        <f t="shared" si="32"/>
        <v>0.78200000000000003</v>
      </c>
      <c r="I357" s="113">
        <f t="shared" si="35"/>
        <v>1.0227272727272727</v>
      </c>
      <c r="J357">
        <f t="shared" si="33"/>
        <v>0</v>
      </c>
      <c r="M357" s="113">
        <v>391</v>
      </c>
      <c r="N357" s="113">
        <v>4.4999999999999998E-2</v>
      </c>
      <c r="O357" s="113">
        <v>0</v>
      </c>
      <c r="P357" s="113">
        <v>500</v>
      </c>
      <c r="Q357" s="113">
        <v>4.3999999999999997E-2</v>
      </c>
      <c r="S357" t="b">
        <v>0</v>
      </c>
      <c r="T357" t="b">
        <f>VLOOKUP(G357,key!$S$3:$T$12,2,FALSE)</f>
        <v>1</v>
      </c>
      <c r="U357">
        <f t="shared" si="34"/>
        <v>1</v>
      </c>
      <c r="V357" s="31">
        <f t="shared" si="37"/>
        <v>0</v>
      </c>
      <c r="W357">
        <f>VLOOKUP(G357,key!$S$3:$U$6,3,FALSE)</f>
        <v>0.25</v>
      </c>
      <c r="Z357" s="113"/>
      <c r="AA357" s="113" t="s">
        <v>4151</v>
      </c>
      <c r="AB357" s="113" t="s">
        <v>1649</v>
      </c>
      <c r="AC357" s="113">
        <v>2011</v>
      </c>
      <c r="AD357" s="113" t="s">
        <v>107</v>
      </c>
      <c r="AE357" s="113" t="s">
        <v>1656</v>
      </c>
      <c r="AF357" s="113">
        <v>391</v>
      </c>
      <c r="AG357" s="113">
        <v>4.4999999999999998E-2</v>
      </c>
      <c r="AH357" s="113">
        <v>0</v>
      </c>
      <c r="AI357" s="113">
        <v>500</v>
      </c>
      <c r="AJ357" s="113">
        <v>4.3999999999999997E-2</v>
      </c>
    </row>
    <row r="358" spans="1:36" x14ac:dyDescent="0.25">
      <c r="A358" t="str">
        <f t="shared" si="36"/>
        <v>CFLSFm2011CZ08rNCGF</v>
      </c>
      <c r="B358" t="s">
        <v>118</v>
      </c>
      <c r="C358" t="s">
        <v>45</v>
      </c>
      <c r="D358" t="s">
        <v>1649</v>
      </c>
      <c r="E358">
        <v>2011</v>
      </c>
      <c r="F358" t="s">
        <v>107</v>
      </c>
      <c r="G358" t="s">
        <v>1657</v>
      </c>
      <c r="H358">
        <f t="shared" si="32"/>
        <v>0.996</v>
      </c>
      <c r="I358" s="113">
        <f t="shared" si="35"/>
        <v>1.0227272727272727</v>
      </c>
      <c r="J358">
        <f t="shared" si="33"/>
        <v>-1.7260000000000001E-2</v>
      </c>
      <c r="M358" s="113">
        <v>498</v>
      </c>
      <c r="N358" s="113">
        <v>4.4999999999999998E-2</v>
      </c>
      <c r="O358" s="113">
        <v>-8.6300000000000008</v>
      </c>
      <c r="P358" s="113">
        <v>500</v>
      </c>
      <c r="Q358" s="113">
        <v>4.3999999999999997E-2</v>
      </c>
      <c r="S358" t="b">
        <v>0</v>
      </c>
      <c r="T358" t="b">
        <f>VLOOKUP(G358,key!$S$3:$T$12,2,FALSE)</f>
        <v>0</v>
      </c>
      <c r="U358">
        <f t="shared" si="34"/>
        <v>1</v>
      </c>
      <c r="V358" s="31">
        <f t="shared" si="37"/>
        <v>-1.7260000000000001E-2</v>
      </c>
      <c r="W358">
        <f>VLOOKUP(G358,key!$S$3:$U$6,3,FALSE)</f>
        <v>0.9</v>
      </c>
      <c r="Z358" s="113"/>
      <c r="AA358" s="113" t="s">
        <v>4151</v>
      </c>
      <c r="AB358" s="113" t="s">
        <v>1649</v>
      </c>
      <c r="AC358" s="113">
        <v>2011</v>
      </c>
      <c r="AD358" s="113" t="s">
        <v>107</v>
      </c>
      <c r="AE358" s="113" t="s">
        <v>1657</v>
      </c>
      <c r="AF358" s="113">
        <v>498</v>
      </c>
      <c r="AG358" s="113">
        <v>4.4999999999999998E-2</v>
      </c>
      <c r="AH358" s="113">
        <v>-8.6300000000000008</v>
      </c>
      <c r="AI358" s="113">
        <v>500</v>
      </c>
      <c r="AJ358" s="113">
        <v>4.3999999999999997E-2</v>
      </c>
    </row>
    <row r="359" spans="1:36" x14ac:dyDescent="0.25">
      <c r="A359" t="str">
        <f t="shared" si="36"/>
        <v>CFLSFm2011CZ09rDXGF</v>
      </c>
      <c r="B359" t="s">
        <v>118</v>
      </c>
      <c r="C359" t="s">
        <v>45</v>
      </c>
      <c r="D359" t="s">
        <v>1649</v>
      </c>
      <c r="E359">
        <v>2011</v>
      </c>
      <c r="F359" t="s">
        <v>108</v>
      </c>
      <c r="G359" t="s">
        <v>1658</v>
      </c>
      <c r="H359">
        <f t="shared" si="32"/>
        <v>1.1120000000000001</v>
      </c>
      <c r="I359" s="113">
        <f t="shared" si="35"/>
        <v>1.5000000000000002</v>
      </c>
      <c r="J359">
        <f t="shared" si="33"/>
        <v>-1.924E-2</v>
      </c>
      <c r="M359" s="113">
        <v>556</v>
      </c>
      <c r="N359" s="113">
        <v>6.6000000000000003E-2</v>
      </c>
      <c r="O359" s="113">
        <v>-9.6199999999999992</v>
      </c>
      <c r="P359" s="113">
        <v>500</v>
      </c>
      <c r="Q359" s="113">
        <v>4.3999999999999997E-2</v>
      </c>
      <c r="S359" t="b">
        <v>0</v>
      </c>
      <c r="T359" t="b">
        <f>VLOOKUP(G359,key!$S$3:$T$12,2,FALSE)</f>
        <v>0</v>
      </c>
      <c r="U359">
        <f t="shared" si="34"/>
        <v>1</v>
      </c>
      <c r="V359" s="31">
        <f t="shared" si="37"/>
        <v>-1.924E-2</v>
      </c>
      <c r="W359">
        <f>VLOOKUP(G359,key!$S$3:$U$6,3,FALSE)</f>
        <v>1</v>
      </c>
      <c r="Z359" s="113"/>
      <c r="AA359" s="113" t="s">
        <v>4151</v>
      </c>
      <c r="AB359" s="113" t="s">
        <v>1649</v>
      </c>
      <c r="AC359" s="113">
        <v>2011</v>
      </c>
      <c r="AD359" s="113" t="s">
        <v>108</v>
      </c>
      <c r="AE359" s="113" t="s">
        <v>1658</v>
      </c>
      <c r="AF359" s="113">
        <v>556</v>
      </c>
      <c r="AG359" s="113">
        <v>6.6000000000000003E-2</v>
      </c>
      <c r="AH359" s="113">
        <v>-9.6199999999999992</v>
      </c>
      <c r="AI359" s="113">
        <v>500</v>
      </c>
      <c r="AJ359" s="113">
        <v>4.3999999999999997E-2</v>
      </c>
    </row>
    <row r="360" spans="1:36" x14ac:dyDescent="0.25">
      <c r="A360" t="str">
        <f t="shared" si="36"/>
        <v>CFLSFm2011CZ09rDXHP</v>
      </c>
      <c r="B360" t="s">
        <v>118</v>
      </c>
      <c r="C360" t="s">
        <v>45</v>
      </c>
      <c r="D360" t="s">
        <v>1649</v>
      </c>
      <c r="E360">
        <v>2011</v>
      </c>
      <c r="F360" t="s">
        <v>108</v>
      </c>
      <c r="G360" t="s">
        <v>1659</v>
      </c>
      <c r="H360">
        <f t="shared" si="32"/>
        <v>0.99399999999999999</v>
      </c>
      <c r="I360" s="113">
        <f t="shared" si="35"/>
        <v>1.6363636363636362</v>
      </c>
      <c r="J360">
        <f t="shared" si="33"/>
        <v>0</v>
      </c>
      <c r="M360" s="113">
        <v>497</v>
      </c>
      <c r="N360" s="113">
        <v>7.1999999999999995E-2</v>
      </c>
      <c r="O360" s="113">
        <v>0</v>
      </c>
      <c r="P360" s="113">
        <v>500</v>
      </c>
      <c r="Q360" s="113">
        <v>4.3999999999999997E-2</v>
      </c>
      <c r="S360" t="b">
        <v>0</v>
      </c>
      <c r="T360" t="b">
        <f>VLOOKUP(G360,key!$S$3:$T$12,2,FALSE)</f>
        <v>1</v>
      </c>
      <c r="U360">
        <f t="shared" si="34"/>
        <v>1</v>
      </c>
      <c r="V360" s="31">
        <f t="shared" si="37"/>
        <v>0</v>
      </c>
      <c r="W360">
        <f>VLOOKUP(G360,key!$S$3:$U$6,3,FALSE)</f>
        <v>0.5</v>
      </c>
      <c r="Z360" s="113"/>
      <c r="AA360" s="113" t="s">
        <v>4151</v>
      </c>
      <c r="AB360" s="113" t="s">
        <v>1649</v>
      </c>
      <c r="AC360" s="113">
        <v>2011</v>
      </c>
      <c r="AD360" s="113" t="s">
        <v>108</v>
      </c>
      <c r="AE360" s="113" t="s">
        <v>1659</v>
      </c>
      <c r="AF360" s="113">
        <v>497</v>
      </c>
      <c r="AG360" s="113">
        <v>7.1999999999999995E-2</v>
      </c>
      <c r="AH360" s="113">
        <v>0</v>
      </c>
      <c r="AI360" s="113">
        <v>500</v>
      </c>
      <c r="AJ360" s="113">
        <v>4.3999999999999997E-2</v>
      </c>
    </row>
    <row r="361" spans="1:36" x14ac:dyDescent="0.25">
      <c r="A361" t="str">
        <f t="shared" si="36"/>
        <v>CFLSFm2011CZ09rNCEH</v>
      </c>
      <c r="B361" t="s">
        <v>118</v>
      </c>
      <c r="C361" t="s">
        <v>45</v>
      </c>
      <c r="D361" t="s">
        <v>1649</v>
      </c>
      <c r="E361">
        <v>2011</v>
      </c>
      <c r="F361" t="s">
        <v>108</v>
      </c>
      <c r="G361" t="s">
        <v>1656</v>
      </c>
      <c r="H361">
        <f t="shared" si="32"/>
        <v>0.72599999999999998</v>
      </c>
      <c r="I361" s="113">
        <f t="shared" si="35"/>
        <v>1.0227272727272727</v>
      </c>
      <c r="J361">
        <f t="shared" si="33"/>
        <v>0</v>
      </c>
      <c r="M361" s="113">
        <v>363</v>
      </c>
      <c r="N361" s="113">
        <v>4.4999999999999998E-2</v>
      </c>
      <c r="O361" s="113">
        <v>0</v>
      </c>
      <c r="P361" s="113">
        <v>500</v>
      </c>
      <c r="Q361" s="113">
        <v>4.3999999999999997E-2</v>
      </c>
      <c r="S361" t="b">
        <v>0</v>
      </c>
      <c r="T361" t="b">
        <f>VLOOKUP(G361,key!$S$3:$T$12,2,FALSE)</f>
        <v>1</v>
      </c>
      <c r="U361">
        <f t="shared" si="34"/>
        <v>1</v>
      </c>
      <c r="V361" s="31">
        <f t="shared" si="37"/>
        <v>0</v>
      </c>
      <c r="W361">
        <f>VLOOKUP(G361,key!$S$3:$U$6,3,FALSE)</f>
        <v>0.25</v>
      </c>
      <c r="Z361" s="113"/>
      <c r="AA361" s="113" t="s">
        <v>4151</v>
      </c>
      <c r="AB361" s="113" t="s">
        <v>1649</v>
      </c>
      <c r="AC361" s="113">
        <v>2011</v>
      </c>
      <c r="AD361" s="113" t="s">
        <v>108</v>
      </c>
      <c r="AE361" s="113" t="s">
        <v>1656</v>
      </c>
      <c r="AF361" s="113">
        <v>363</v>
      </c>
      <c r="AG361" s="113">
        <v>4.4999999999999998E-2</v>
      </c>
      <c r="AH361" s="113">
        <v>0</v>
      </c>
      <c r="AI361" s="113">
        <v>500</v>
      </c>
      <c r="AJ361" s="113">
        <v>4.3999999999999997E-2</v>
      </c>
    </row>
    <row r="362" spans="1:36" x14ac:dyDescent="0.25">
      <c r="A362" t="str">
        <f t="shared" si="36"/>
        <v>CFLSFm2011CZ09rNCGF</v>
      </c>
      <c r="B362" t="s">
        <v>118</v>
      </c>
      <c r="C362" t="s">
        <v>45</v>
      </c>
      <c r="D362" t="s">
        <v>1649</v>
      </c>
      <c r="E362">
        <v>2011</v>
      </c>
      <c r="F362" t="s">
        <v>108</v>
      </c>
      <c r="G362" t="s">
        <v>1657</v>
      </c>
      <c r="H362">
        <f t="shared" si="32"/>
        <v>0.99399999999999999</v>
      </c>
      <c r="I362" s="113">
        <f t="shared" si="35"/>
        <v>1</v>
      </c>
      <c r="J362">
        <f t="shared" si="33"/>
        <v>-1.9280000000000002E-2</v>
      </c>
      <c r="M362" s="113">
        <v>497</v>
      </c>
      <c r="N362" s="113">
        <v>4.3999999999999997E-2</v>
      </c>
      <c r="O362" s="113">
        <v>-9.64</v>
      </c>
      <c r="P362" s="113">
        <v>500</v>
      </c>
      <c r="Q362" s="113">
        <v>4.3999999999999997E-2</v>
      </c>
      <c r="S362" t="b">
        <v>0</v>
      </c>
      <c r="T362" t="b">
        <f>VLOOKUP(G362,key!$S$3:$T$12,2,FALSE)</f>
        <v>0</v>
      </c>
      <c r="U362">
        <f t="shared" si="34"/>
        <v>1</v>
      </c>
      <c r="V362" s="31">
        <f t="shared" si="37"/>
        <v>-1.9280000000000002E-2</v>
      </c>
      <c r="W362">
        <f>VLOOKUP(G362,key!$S$3:$U$6,3,FALSE)</f>
        <v>0.9</v>
      </c>
      <c r="Z362" s="113"/>
      <c r="AA362" s="113" t="s">
        <v>4151</v>
      </c>
      <c r="AB362" s="113" t="s">
        <v>1649</v>
      </c>
      <c r="AC362" s="113">
        <v>2011</v>
      </c>
      <c r="AD362" s="113" t="s">
        <v>108</v>
      </c>
      <c r="AE362" s="113" t="s">
        <v>1657</v>
      </c>
      <c r="AF362" s="113">
        <v>497</v>
      </c>
      <c r="AG362" s="113">
        <v>4.3999999999999997E-2</v>
      </c>
      <c r="AH362" s="113">
        <v>-9.64</v>
      </c>
      <c r="AI362" s="113">
        <v>500</v>
      </c>
      <c r="AJ362" s="113">
        <v>4.3999999999999997E-2</v>
      </c>
    </row>
    <row r="363" spans="1:36" x14ac:dyDescent="0.25">
      <c r="A363" t="str">
        <f t="shared" si="36"/>
        <v>CFLSFm2011CZ10rDXGF</v>
      </c>
      <c r="B363" t="s">
        <v>118</v>
      </c>
      <c r="C363" t="s">
        <v>45</v>
      </c>
      <c r="D363" t="s">
        <v>1649</v>
      </c>
      <c r="E363">
        <v>2011</v>
      </c>
      <c r="F363" t="s">
        <v>109</v>
      </c>
      <c r="G363" t="s">
        <v>1658</v>
      </c>
      <c r="H363">
        <f t="shared" si="32"/>
        <v>1.1140000000000001</v>
      </c>
      <c r="I363" s="113">
        <f t="shared" si="35"/>
        <v>1.3863636363636365</v>
      </c>
      <c r="J363">
        <f t="shared" si="33"/>
        <v>-2.46E-2</v>
      </c>
      <c r="M363" s="113">
        <v>557</v>
      </c>
      <c r="N363" s="113">
        <v>6.0999999999999999E-2</v>
      </c>
      <c r="O363" s="113">
        <v>-12.3</v>
      </c>
      <c r="P363" s="113">
        <v>500</v>
      </c>
      <c r="Q363" s="113">
        <v>4.3999999999999997E-2</v>
      </c>
      <c r="S363" t="b">
        <v>0</v>
      </c>
      <c r="T363" t="b">
        <f>VLOOKUP(G363,key!$S$3:$T$12,2,FALSE)</f>
        <v>0</v>
      </c>
      <c r="U363">
        <f t="shared" si="34"/>
        <v>1</v>
      </c>
      <c r="V363" s="31">
        <f t="shared" si="37"/>
        <v>-2.46E-2</v>
      </c>
      <c r="W363">
        <f>VLOOKUP(G363,key!$S$3:$U$6,3,FALSE)</f>
        <v>1</v>
      </c>
      <c r="Z363" s="113"/>
      <c r="AA363" s="113" t="s">
        <v>4151</v>
      </c>
      <c r="AB363" s="113" t="s">
        <v>1649</v>
      </c>
      <c r="AC363" s="113">
        <v>2011</v>
      </c>
      <c r="AD363" s="113" t="s">
        <v>109</v>
      </c>
      <c r="AE363" s="113" t="s">
        <v>1658</v>
      </c>
      <c r="AF363" s="113">
        <v>557</v>
      </c>
      <c r="AG363" s="113">
        <v>6.0999999999999999E-2</v>
      </c>
      <c r="AH363" s="113">
        <v>-12.3</v>
      </c>
      <c r="AI363" s="113">
        <v>500</v>
      </c>
      <c r="AJ363" s="113">
        <v>4.3999999999999997E-2</v>
      </c>
    </row>
    <row r="364" spans="1:36" x14ac:dyDescent="0.25">
      <c r="A364" t="str">
        <f t="shared" si="36"/>
        <v>CFLSFm2011CZ10rDXHP</v>
      </c>
      <c r="B364" t="s">
        <v>118</v>
      </c>
      <c r="C364" t="s">
        <v>45</v>
      </c>
      <c r="D364" t="s">
        <v>1649</v>
      </c>
      <c r="E364">
        <v>2011</v>
      </c>
      <c r="F364" t="s">
        <v>109</v>
      </c>
      <c r="G364" t="s">
        <v>1659</v>
      </c>
      <c r="H364">
        <f t="shared" si="32"/>
        <v>0.97</v>
      </c>
      <c r="I364" s="113">
        <f t="shared" si="35"/>
        <v>1.4772727272727275</v>
      </c>
      <c r="J364">
        <f t="shared" si="33"/>
        <v>0</v>
      </c>
      <c r="M364" s="113">
        <v>485</v>
      </c>
      <c r="N364" s="113">
        <v>6.5000000000000002E-2</v>
      </c>
      <c r="O364" s="113">
        <v>0</v>
      </c>
      <c r="P364" s="113">
        <v>500</v>
      </c>
      <c r="Q364" s="113">
        <v>4.3999999999999997E-2</v>
      </c>
      <c r="S364" t="b">
        <v>0</v>
      </c>
      <c r="T364" t="b">
        <f>VLOOKUP(G364,key!$S$3:$T$12,2,FALSE)</f>
        <v>1</v>
      </c>
      <c r="U364">
        <f t="shared" si="34"/>
        <v>1</v>
      </c>
      <c r="V364" s="31">
        <f t="shared" si="37"/>
        <v>0</v>
      </c>
      <c r="W364">
        <f>VLOOKUP(G364,key!$S$3:$U$6,3,FALSE)</f>
        <v>0.5</v>
      </c>
      <c r="Z364" s="113"/>
      <c r="AA364" s="113" t="s">
        <v>4151</v>
      </c>
      <c r="AB364" s="113" t="s">
        <v>1649</v>
      </c>
      <c r="AC364" s="113">
        <v>2011</v>
      </c>
      <c r="AD364" s="113" t="s">
        <v>109</v>
      </c>
      <c r="AE364" s="113" t="s">
        <v>1659</v>
      </c>
      <c r="AF364" s="113">
        <v>485</v>
      </c>
      <c r="AG364" s="113">
        <v>6.5000000000000002E-2</v>
      </c>
      <c r="AH364" s="113">
        <v>0</v>
      </c>
      <c r="AI364" s="113">
        <v>500</v>
      </c>
      <c r="AJ364" s="113">
        <v>4.3999999999999997E-2</v>
      </c>
    </row>
    <row r="365" spans="1:36" x14ac:dyDescent="0.25">
      <c r="A365" t="str">
        <f t="shared" si="36"/>
        <v>CFLSFm2011CZ10rNCEH</v>
      </c>
      <c r="B365" t="s">
        <v>118</v>
      </c>
      <c r="C365" t="s">
        <v>45</v>
      </c>
      <c r="D365" t="s">
        <v>1649</v>
      </c>
      <c r="E365">
        <v>2011</v>
      </c>
      <c r="F365" t="s">
        <v>109</v>
      </c>
      <c r="G365" t="s">
        <v>1656</v>
      </c>
      <c r="H365">
        <f t="shared" si="32"/>
        <v>0.64600000000000002</v>
      </c>
      <c r="I365" s="113">
        <f t="shared" si="35"/>
        <v>1.0227272727272727</v>
      </c>
      <c r="J365">
        <f t="shared" si="33"/>
        <v>0</v>
      </c>
      <c r="M365" s="113">
        <v>323</v>
      </c>
      <c r="N365" s="113">
        <v>4.4999999999999998E-2</v>
      </c>
      <c r="O365" s="113">
        <v>0</v>
      </c>
      <c r="P365" s="113">
        <v>500</v>
      </c>
      <c r="Q365" s="113">
        <v>4.3999999999999997E-2</v>
      </c>
      <c r="S365" t="b">
        <v>0</v>
      </c>
      <c r="T365" t="b">
        <f>VLOOKUP(G365,key!$S$3:$T$12,2,FALSE)</f>
        <v>1</v>
      </c>
      <c r="U365">
        <f t="shared" si="34"/>
        <v>1</v>
      </c>
      <c r="V365" s="31">
        <f t="shared" si="37"/>
        <v>0</v>
      </c>
      <c r="W365">
        <f>VLOOKUP(G365,key!$S$3:$U$6,3,FALSE)</f>
        <v>0.25</v>
      </c>
      <c r="Z365" s="113"/>
      <c r="AA365" s="113" t="s">
        <v>4151</v>
      </c>
      <c r="AB365" s="113" t="s">
        <v>1649</v>
      </c>
      <c r="AC365" s="113">
        <v>2011</v>
      </c>
      <c r="AD365" s="113" t="s">
        <v>109</v>
      </c>
      <c r="AE365" s="113" t="s">
        <v>1656</v>
      </c>
      <c r="AF365" s="113">
        <v>323</v>
      </c>
      <c r="AG365" s="113">
        <v>4.4999999999999998E-2</v>
      </c>
      <c r="AH365" s="113">
        <v>0</v>
      </c>
      <c r="AI365" s="113">
        <v>500</v>
      </c>
      <c r="AJ365" s="113">
        <v>4.3999999999999997E-2</v>
      </c>
    </row>
    <row r="366" spans="1:36" x14ac:dyDescent="0.25">
      <c r="A366" t="str">
        <f t="shared" si="36"/>
        <v>CFLSFm2011CZ10rNCGF</v>
      </c>
      <c r="B366" t="s">
        <v>118</v>
      </c>
      <c r="C366" t="s">
        <v>45</v>
      </c>
      <c r="D366" t="s">
        <v>1649</v>
      </c>
      <c r="E366">
        <v>2011</v>
      </c>
      <c r="F366" t="s">
        <v>109</v>
      </c>
      <c r="G366" t="s">
        <v>1657</v>
      </c>
      <c r="H366">
        <f t="shared" si="32"/>
        <v>0.99</v>
      </c>
      <c r="I366" s="113">
        <f t="shared" si="35"/>
        <v>1.0227272727272727</v>
      </c>
      <c r="J366">
        <f t="shared" si="33"/>
        <v>-2.4799999999999999E-2</v>
      </c>
      <c r="M366" s="113">
        <v>495</v>
      </c>
      <c r="N366" s="113">
        <v>4.4999999999999998E-2</v>
      </c>
      <c r="O366" s="113">
        <v>-12.4</v>
      </c>
      <c r="P366" s="113">
        <v>500</v>
      </c>
      <c r="Q366" s="113">
        <v>4.3999999999999997E-2</v>
      </c>
      <c r="S366" t="b">
        <v>0</v>
      </c>
      <c r="T366" t="b">
        <f>VLOOKUP(G366,key!$S$3:$T$12,2,FALSE)</f>
        <v>0</v>
      </c>
      <c r="U366">
        <f t="shared" si="34"/>
        <v>1</v>
      </c>
      <c r="V366" s="31">
        <f t="shared" si="37"/>
        <v>-2.4799999999999999E-2</v>
      </c>
      <c r="W366">
        <f>VLOOKUP(G366,key!$S$3:$U$6,3,FALSE)</f>
        <v>0.9</v>
      </c>
      <c r="Z366" s="113"/>
      <c r="AA366" s="113" t="s">
        <v>4151</v>
      </c>
      <c r="AB366" s="113" t="s">
        <v>1649</v>
      </c>
      <c r="AC366" s="113">
        <v>2011</v>
      </c>
      <c r="AD366" s="113" t="s">
        <v>109</v>
      </c>
      <c r="AE366" s="113" t="s">
        <v>1657</v>
      </c>
      <c r="AF366" s="113">
        <v>495</v>
      </c>
      <c r="AG366" s="113">
        <v>4.4999999999999998E-2</v>
      </c>
      <c r="AH366" s="113">
        <v>-12.4</v>
      </c>
      <c r="AI366" s="113">
        <v>500</v>
      </c>
      <c r="AJ366" s="113">
        <v>4.3999999999999997E-2</v>
      </c>
    </row>
    <row r="367" spans="1:36" x14ac:dyDescent="0.25">
      <c r="A367" t="str">
        <f t="shared" si="36"/>
        <v>CFLSFm2011CZ11rDXGF</v>
      </c>
      <c r="B367" t="s">
        <v>118</v>
      </c>
      <c r="C367" t="s">
        <v>45</v>
      </c>
      <c r="D367" t="s">
        <v>1649</v>
      </c>
      <c r="E367">
        <v>2011</v>
      </c>
      <c r="F367" t="s">
        <v>110</v>
      </c>
      <c r="G367" t="s">
        <v>1658</v>
      </c>
      <c r="H367">
        <f t="shared" si="32"/>
        <v>1.1040000000000001</v>
      </c>
      <c r="I367" s="113">
        <f t="shared" si="35"/>
        <v>1.5853658536585367</v>
      </c>
      <c r="J367">
        <f t="shared" si="33"/>
        <v>-2.5399999999999999E-2</v>
      </c>
      <c r="M367" s="113">
        <v>552</v>
      </c>
      <c r="N367" s="113">
        <v>6.5000000000000002E-2</v>
      </c>
      <c r="O367" s="113">
        <v>-12.7</v>
      </c>
      <c r="P367" s="113">
        <v>500</v>
      </c>
      <c r="Q367" s="113">
        <v>4.1000000000000002E-2</v>
      </c>
      <c r="S367" t="b">
        <v>0</v>
      </c>
      <c r="T367" t="b">
        <f>VLOOKUP(G367,key!$S$3:$T$12,2,FALSE)</f>
        <v>0</v>
      </c>
      <c r="U367">
        <f t="shared" si="34"/>
        <v>1</v>
      </c>
      <c r="V367" s="31">
        <f t="shared" si="37"/>
        <v>-2.5399999999999999E-2</v>
      </c>
      <c r="W367">
        <f>VLOOKUP(G367,key!$S$3:$U$6,3,FALSE)</f>
        <v>1</v>
      </c>
      <c r="Z367" s="113"/>
      <c r="AA367" s="113" t="s">
        <v>4151</v>
      </c>
      <c r="AB367" s="113" t="s">
        <v>1649</v>
      </c>
      <c r="AC367" s="113">
        <v>2011</v>
      </c>
      <c r="AD367" s="113" t="s">
        <v>110</v>
      </c>
      <c r="AE367" s="113" t="s">
        <v>1658</v>
      </c>
      <c r="AF367" s="113">
        <v>552</v>
      </c>
      <c r="AG367" s="113">
        <v>6.5000000000000002E-2</v>
      </c>
      <c r="AH367" s="113">
        <v>-12.7</v>
      </c>
      <c r="AI367" s="113">
        <v>500</v>
      </c>
      <c r="AJ367" s="113">
        <v>4.1000000000000002E-2</v>
      </c>
    </row>
    <row r="368" spans="1:36" x14ac:dyDescent="0.25">
      <c r="A368" t="str">
        <f t="shared" si="36"/>
        <v>CFLSFm2011CZ11rDXHP</v>
      </c>
      <c r="B368" t="s">
        <v>118</v>
      </c>
      <c r="C368" t="s">
        <v>45</v>
      </c>
      <c r="D368" t="s">
        <v>1649</v>
      </c>
      <c r="E368">
        <v>2011</v>
      </c>
      <c r="F368" t="s">
        <v>110</v>
      </c>
      <c r="G368" t="s">
        <v>1659</v>
      </c>
      <c r="H368">
        <f t="shared" si="32"/>
        <v>0.92200000000000004</v>
      </c>
      <c r="I368" s="113">
        <f t="shared" si="35"/>
        <v>1.6341463414634148</v>
      </c>
      <c r="J368">
        <f t="shared" si="33"/>
        <v>0</v>
      </c>
      <c r="M368" s="113">
        <v>461</v>
      </c>
      <c r="N368" s="113">
        <v>6.7000000000000004E-2</v>
      </c>
      <c r="O368" s="113">
        <v>0</v>
      </c>
      <c r="P368" s="113">
        <v>500</v>
      </c>
      <c r="Q368" s="113">
        <v>4.1000000000000002E-2</v>
      </c>
      <c r="S368" t="b">
        <v>0</v>
      </c>
      <c r="T368" t="b">
        <f>VLOOKUP(G368,key!$S$3:$T$12,2,FALSE)</f>
        <v>1</v>
      </c>
      <c r="U368">
        <f t="shared" si="34"/>
        <v>1</v>
      </c>
      <c r="V368" s="31">
        <f t="shared" si="37"/>
        <v>0</v>
      </c>
      <c r="W368">
        <f>VLOOKUP(G368,key!$S$3:$U$6,3,FALSE)</f>
        <v>0.5</v>
      </c>
      <c r="Z368" s="113"/>
      <c r="AA368" s="113" t="s">
        <v>4151</v>
      </c>
      <c r="AB368" s="113" t="s">
        <v>1649</v>
      </c>
      <c r="AC368" s="113">
        <v>2011</v>
      </c>
      <c r="AD368" s="113" t="s">
        <v>110</v>
      </c>
      <c r="AE368" s="113" t="s">
        <v>1659</v>
      </c>
      <c r="AF368" s="113">
        <v>461</v>
      </c>
      <c r="AG368" s="113">
        <v>6.7000000000000004E-2</v>
      </c>
      <c r="AH368" s="113">
        <v>0</v>
      </c>
      <c r="AI368" s="113">
        <v>500</v>
      </c>
      <c r="AJ368" s="113">
        <v>4.1000000000000002E-2</v>
      </c>
    </row>
    <row r="369" spans="1:36" x14ac:dyDescent="0.25">
      <c r="A369" t="str">
        <f t="shared" si="36"/>
        <v>CFLSFm2011CZ11rNCEH</v>
      </c>
      <c r="B369" t="s">
        <v>118</v>
      </c>
      <c r="C369" t="s">
        <v>45</v>
      </c>
      <c r="D369" t="s">
        <v>1649</v>
      </c>
      <c r="E369">
        <v>2011</v>
      </c>
      <c r="F369" t="s">
        <v>110</v>
      </c>
      <c r="G369" t="s">
        <v>1656</v>
      </c>
      <c r="H369">
        <f t="shared" si="32"/>
        <v>0.63200000000000001</v>
      </c>
      <c r="I369" s="113">
        <f t="shared" si="35"/>
        <v>1</v>
      </c>
      <c r="J369">
        <f t="shared" si="33"/>
        <v>0</v>
      </c>
      <c r="M369" s="113">
        <v>316</v>
      </c>
      <c r="N369" s="113">
        <v>4.1000000000000002E-2</v>
      </c>
      <c r="O369" s="113">
        <v>0</v>
      </c>
      <c r="P369" s="113">
        <v>500</v>
      </c>
      <c r="Q369" s="113">
        <v>4.1000000000000002E-2</v>
      </c>
      <c r="S369" t="b">
        <v>0</v>
      </c>
      <c r="T369" t="b">
        <f>VLOOKUP(G369,key!$S$3:$T$12,2,FALSE)</f>
        <v>1</v>
      </c>
      <c r="U369">
        <f t="shared" si="34"/>
        <v>1</v>
      </c>
      <c r="V369" s="31">
        <f t="shared" si="37"/>
        <v>0</v>
      </c>
      <c r="W369">
        <f>VLOOKUP(G369,key!$S$3:$U$6,3,FALSE)</f>
        <v>0.25</v>
      </c>
      <c r="Z369" s="113"/>
      <c r="AA369" s="113" t="s">
        <v>4151</v>
      </c>
      <c r="AB369" s="113" t="s">
        <v>1649</v>
      </c>
      <c r="AC369" s="113">
        <v>2011</v>
      </c>
      <c r="AD369" s="113" t="s">
        <v>110</v>
      </c>
      <c r="AE369" s="113" t="s">
        <v>1656</v>
      </c>
      <c r="AF369" s="113">
        <v>316</v>
      </c>
      <c r="AG369" s="113">
        <v>4.1000000000000002E-2</v>
      </c>
      <c r="AH369" s="113">
        <v>0</v>
      </c>
      <c r="AI369" s="113">
        <v>500</v>
      </c>
      <c r="AJ369" s="113">
        <v>4.1000000000000002E-2</v>
      </c>
    </row>
    <row r="370" spans="1:36" x14ac:dyDescent="0.25">
      <c r="A370" t="str">
        <f t="shared" si="36"/>
        <v>CFLSFm2011CZ11rNCGF</v>
      </c>
      <c r="B370" t="s">
        <v>118</v>
      </c>
      <c r="C370" t="s">
        <v>45</v>
      </c>
      <c r="D370" t="s">
        <v>1649</v>
      </c>
      <c r="E370">
        <v>2011</v>
      </c>
      <c r="F370" t="s">
        <v>110</v>
      </c>
      <c r="G370" t="s">
        <v>1657</v>
      </c>
      <c r="H370">
        <f t="shared" si="32"/>
        <v>0.99</v>
      </c>
      <c r="I370" s="113">
        <f t="shared" si="35"/>
        <v>1</v>
      </c>
      <c r="J370">
        <f t="shared" si="33"/>
        <v>-2.5399999999999999E-2</v>
      </c>
      <c r="M370" s="113">
        <v>495</v>
      </c>
      <c r="N370" s="113">
        <v>4.1000000000000002E-2</v>
      </c>
      <c r="O370" s="113">
        <v>-12.7</v>
      </c>
      <c r="P370" s="113">
        <v>500</v>
      </c>
      <c r="Q370" s="113">
        <v>4.1000000000000002E-2</v>
      </c>
      <c r="S370" t="b">
        <v>0</v>
      </c>
      <c r="T370" t="b">
        <f>VLOOKUP(G370,key!$S$3:$T$12,2,FALSE)</f>
        <v>0</v>
      </c>
      <c r="U370">
        <f t="shared" si="34"/>
        <v>1</v>
      </c>
      <c r="V370" s="31">
        <f t="shared" si="37"/>
        <v>-2.5399999999999999E-2</v>
      </c>
      <c r="W370">
        <f>VLOOKUP(G370,key!$S$3:$U$6,3,FALSE)</f>
        <v>0.9</v>
      </c>
      <c r="Z370" s="113"/>
      <c r="AA370" s="113" t="s">
        <v>4151</v>
      </c>
      <c r="AB370" s="113" t="s">
        <v>1649</v>
      </c>
      <c r="AC370" s="113">
        <v>2011</v>
      </c>
      <c r="AD370" s="113" t="s">
        <v>110</v>
      </c>
      <c r="AE370" s="113" t="s">
        <v>1657</v>
      </c>
      <c r="AF370" s="113">
        <v>495</v>
      </c>
      <c r="AG370" s="113">
        <v>4.1000000000000002E-2</v>
      </c>
      <c r="AH370" s="113">
        <v>-12.7</v>
      </c>
      <c r="AI370" s="113">
        <v>500</v>
      </c>
      <c r="AJ370" s="113">
        <v>4.1000000000000002E-2</v>
      </c>
    </row>
    <row r="371" spans="1:36" x14ac:dyDescent="0.25">
      <c r="A371" t="str">
        <f t="shared" si="36"/>
        <v>CFLSFm2011CZ12rDXGF</v>
      </c>
      <c r="B371" t="s">
        <v>118</v>
      </c>
      <c r="C371" t="s">
        <v>45</v>
      </c>
      <c r="D371" t="s">
        <v>1649</v>
      </c>
      <c r="E371">
        <v>2011</v>
      </c>
      <c r="F371" t="s">
        <v>111</v>
      </c>
      <c r="G371" t="s">
        <v>1658</v>
      </c>
      <c r="H371">
        <f t="shared" si="32"/>
        <v>1.0880000000000001</v>
      </c>
      <c r="I371" s="113">
        <f t="shared" si="35"/>
        <v>1.7317073170731705</v>
      </c>
      <c r="J371">
        <f t="shared" si="33"/>
        <v>-2.4399999999999998E-2</v>
      </c>
      <c r="M371" s="113">
        <v>544</v>
      </c>
      <c r="N371" s="113">
        <v>7.0999999999999994E-2</v>
      </c>
      <c r="O371" s="113">
        <v>-12.2</v>
      </c>
      <c r="P371" s="113">
        <v>500</v>
      </c>
      <c r="Q371" s="113">
        <v>4.1000000000000002E-2</v>
      </c>
      <c r="S371" t="b">
        <v>0</v>
      </c>
      <c r="T371" t="b">
        <f>VLOOKUP(G371,key!$S$3:$T$12,2,FALSE)</f>
        <v>0</v>
      </c>
      <c r="U371">
        <f t="shared" si="34"/>
        <v>1</v>
      </c>
      <c r="V371" s="31">
        <f t="shared" si="37"/>
        <v>-2.4399999999999998E-2</v>
      </c>
      <c r="W371">
        <f>VLOOKUP(G371,key!$S$3:$U$6,3,FALSE)</f>
        <v>1</v>
      </c>
      <c r="Z371" s="113"/>
      <c r="AA371" s="113" t="s">
        <v>4151</v>
      </c>
      <c r="AB371" s="113" t="s">
        <v>1649</v>
      </c>
      <c r="AC371" s="113">
        <v>2011</v>
      </c>
      <c r="AD371" s="113" t="s">
        <v>111</v>
      </c>
      <c r="AE371" s="113" t="s">
        <v>1658</v>
      </c>
      <c r="AF371" s="113">
        <v>544</v>
      </c>
      <c r="AG371" s="113">
        <v>7.0999999999999994E-2</v>
      </c>
      <c r="AH371" s="113">
        <v>-12.2</v>
      </c>
      <c r="AI371" s="113">
        <v>500</v>
      </c>
      <c r="AJ371" s="113">
        <v>4.1000000000000002E-2</v>
      </c>
    </row>
    <row r="372" spans="1:36" x14ac:dyDescent="0.25">
      <c r="A372" t="str">
        <f t="shared" si="36"/>
        <v>CFLSFm2011CZ12rDXHP</v>
      </c>
      <c r="B372" t="s">
        <v>118</v>
      </c>
      <c r="C372" t="s">
        <v>45</v>
      </c>
      <c r="D372" t="s">
        <v>1649</v>
      </c>
      <c r="E372">
        <v>2011</v>
      </c>
      <c r="F372" t="s">
        <v>111</v>
      </c>
      <c r="G372" t="s">
        <v>1659</v>
      </c>
      <c r="H372">
        <f t="shared" si="32"/>
        <v>0.90200000000000002</v>
      </c>
      <c r="I372" s="113">
        <f t="shared" si="35"/>
        <v>1.8536585365853657</v>
      </c>
      <c r="J372">
        <f t="shared" si="33"/>
        <v>0</v>
      </c>
      <c r="M372" s="113">
        <v>451</v>
      </c>
      <c r="N372" s="113">
        <v>7.5999999999999998E-2</v>
      </c>
      <c r="O372" s="113">
        <v>0</v>
      </c>
      <c r="P372" s="113">
        <v>500</v>
      </c>
      <c r="Q372" s="113">
        <v>4.1000000000000002E-2</v>
      </c>
      <c r="S372" t="b">
        <v>0</v>
      </c>
      <c r="T372" t="b">
        <f>VLOOKUP(G372,key!$S$3:$T$12,2,FALSE)</f>
        <v>1</v>
      </c>
      <c r="U372">
        <f t="shared" si="34"/>
        <v>1</v>
      </c>
      <c r="V372" s="31">
        <f t="shared" si="37"/>
        <v>0</v>
      </c>
      <c r="W372">
        <f>VLOOKUP(G372,key!$S$3:$U$6,3,FALSE)</f>
        <v>0.5</v>
      </c>
      <c r="Z372" s="113"/>
      <c r="AA372" s="113" t="s">
        <v>4151</v>
      </c>
      <c r="AB372" s="113" t="s">
        <v>1649</v>
      </c>
      <c r="AC372" s="113">
        <v>2011</v>
      </c>
      <c r="AD372" s="113" t="s">
        <v>111</v>
      </c>
      <c r="AE372" s="113" t="s">
        <v>1659</v>
      </c>
      <c r="AF372" s="113">
        <v>451</v>
      </c>
      <c r="AG372" s="113">
        <v>7.5999999999999998E-2</v>
      </c>
      <c r="AH372" s="113">
        <v>0</v>
      </c>
      <c r="AI372" s="113">
        <v>500</v>
      </c>
      <c r="AJ372" s="113">
        <v>4.1000000000000002E-2</v>
      </c>
    </row>
    <row r="373" spans="1:36" x14ac:dyDescent="0.25">
      <c r="A373" t="str">
        <f t="shared" si="36"/>
        <v>CFLSFm2011CZ12rNCEH</v>
      </c>
      <c r="B373" t="s">
        <v>118</v>
      </c>
      <c r="C373" t="s">
        <v>45</v>
      </c>
      <c r="D373" t="s">
        <v>1649</v>
      </c>
      <c r="E373">
        <v>2011</v>
      </c>
      <c r="F373" t="s">
        <v>111</v>
      </c>
      <c r="G373" t="s">
        <v>1656</v>
      </c>
      <c r="H373">
        <f t="shared" si="32"/>
        <v>0.64</v>
      </c>
      <c r="I373" s="113">
        <f t="shared" si="35"/>
        <v>1</v>
      </c>
      <c r="J373">
        <f t="shared" si="33"/>
        <v>0</v>
      </c>
      <c r="M373" s="113">
        <v>320</v>
      </c>
      <c r="N373" s="113">
        <v>4.1000000000000002E-2</v>
      </c>
      <c r="O373" s="113">
        <v>0</v>
      </c>
      <c r="P373" s="113">
        <v>500</v>
      </c>
      <c r="Q373" s="113">
        <v>4.1000000000000002E-2</v>
      </c>
      <c r="S373" t="b">
        <v>0</v>
      </c>
      <c r="T373" t="b">
        <f>VLOOKUP(G373,key!$S$3:$T$12,2,FALSE)</f>
        <v>1</v>
      </c>
      <c r="U373">
        <f t="shared" si="34"/>
        <v>1</v>
      </c>
      <c r="V373" s="31">
        <f t="shared" si="37"/>
        <v>0</v>
      </c>
      <c r="W373">
        <f>VLOOKUP(G373,key!$S$3:$U$6,3,FALSE)</f>
        <v>0.25</v>
      </c>
      <c r="Z373" s="113"/>
      <c r="AA373" s="113" t="s">
        <v>4151</v>
      </c>
      <c r="AB373" s="113" t="s">
        <v>1649</v>
      </c>
      <c r="AC373" s="113">
        <v>2011</v>
      </c>
      <c r="AD373" s="113" t="s">
        <v>111</v>
      </c>
      <c r="AE373" s="113" t="s">
        <v>1656</v>
      </c>
      <c r="AF373" s="113">
        <v>320</v>
      </c>
      <c r="AG373" s="113">
        <v>4.1000000000000002E-2</v>
      </c>
      <c r="AH373" s="113">
        <v>0</v>
      </c>
      <c r="AI373" s="113">
        <v>500</v>
      </c>
      <c r="AJ373" s="113">
        <v>4.1000000000000002E-2</v>
      </c>
    </row>
    <row r="374" spans="1:36" x14ac:dyDescent="0.25">
      <c r="A374" t="str">
        <f t="shared" si="36"/>
        <v>CFLSFm2011CZ12rNCGF</v>
      </c>
      <c r="B374" t="s">
        <v>118</v>
      </c>
      <c r="C374" t="s">
        <v>45</v>
      </c>
      <c r="D374" t="s">
        <v>1649</v>
      </c>
      <c r="E374">
        <v>2011</v>
      </c>
      <c r="F374" t="s">
        <v>111</v>
      </c>
      <c r="G374" t="s">
        <v>1657</v>
      </c>
      <c r="H374">
        <f t="shared" si="32"/>
        <v>0.99</v>
      </c>
      <c r="I374" s="113">
        <f t="shared" si="35"/>
        <v>1</v>
      </c>
      <c r="J374">
        <f t="shared" si="33"/>
        <v>-2.46E-2</v>
      </c>
      <c r="M374" s="113">
        <v>495</v>
      </c>
      <c r="N374" s="113">
        <v>4.1000000000000002E-2</v>
      </c>
      <c r="O374" s="113">
        <v>-12.3</v>
      </c>
      <c r="P374" s="113">
        <v>500</v>
      </c>
      <c r="Q374" s="113">
        <v>4.1000000000000002E-2</v>
      </c>
      <c r="S374" t="b">
        <v>0</v>
      </c>
      <c r="T374" t="b">
        <f>VLOOKUP(G374,key!$S$3:$T$12,2,FALSE)</f>
        <v>0</v>
      </c>
      <c r="U374">
        <f t="shared" si="34"/>
        <v>1</v>
      </c>
      <c r="V374" s="31">
        <f t="shared" si="37"/>
        <v>-2.46E-2</v>
      </c>
      <c r="W374">
        <f>VLOOKUP(G374,key!$S$3:$U$6,3,FALSE)</f>
        <v>0.9</v>
      </c>
      <c r="Z374" s="113"/>
      <c r="AA374" s="113" t="s">
        <v>4151</v>
      </c>
      <c r="AB374" s="113" t="s">
        <v>1649</v>
      </c>
      <c r="AC374" s="113">
        <v>2011</v>
      </c>
      <c r="AD374" s="113" t="s">
        <v>111</v>
      </c>
      <c r="AE374" s="113" t="s">
        <v>1657</v>
      </c>
      <c r="AF374" s="113">
        <v>495</v>
      </c>
      <c r="AG374" s="113">
        <v>4.1000000000000002E-2</v>
      </c>
      <c r="AH374" s="113">
        <v>-12.3</v>
      </c>
      <c r="AI374" s="113">
        <v>500</v>
      </c>
      <c r="AJ374" s="113">
        <v>4.1000000000000002E-2</v>
      </c>
    </row>
    <row r="375" spans="1:36" x14ac:dyDescent="0.25">
      <c r="A375" t="str">
        <f t="shared" si="36"/>
        <v>CFLSFm2011CZ13rDXGF</v>
      </c>
      <c r="B375" t="s">
        <v>118</v>
      </c>
      <c r="C375" t="s">
        <v>45</v>
      </c>
      <c r="D375" t="s">
        <v>1649</v>
      </c>
      <c r="E375">
        <v>2011</v>
      </c>
      <c r="F375" t="s">
        <v>112</v>
      </c>
      <c r="G375" t="s">
        <v>1658</v>
      </c>
      <c r="H375">
        <f t="shared" si="32"/>
        <v>1.1259999999999999</v>
      </c>
      <c r="I375" s="113">
        <f t="shared" si="35"/>
        <v>1.5121951219512195</v>
      </c>
      <c r="J375">
        <f t="shared" si="33"/>
        <v>-2.3E-2</v>
      </c>
      <c r="M375" s="113">
        <v>563</v>
      </c>
      <c r="N375" s="113">
        <v>6.2E-2</v>
      </c>
      <c r="O375" s="113">
        <v>-11.5</v>
      </c>
      <c r="P375" s="113">
        <v>500</v>
      </c>
      <c r="Q375" s="113">
        <v>4.1000000000000002E-2</v>
      </c>
      <c r="S375" t="b">
        <v>0</v>
      </c>
      <c r="T375" t="b">
        <f>VLOOKUP(G375,key!$S$3:$T$12,2,FALSE)</f>
        <v>0</v>
      </c>
      <c r="U375">
        <f t="shared" si="34"/>
        <v>1</v>
      </c>
      <c r="V375" s="31">
        <f t="shared" si="37"/>
        <v>-2.3E-2</v>
      </c>
      <c r="W375">
        <f>VLOOKUP(G375,key!$S$3:$U$6,3,FALSE)</f>
        <v>1</v>
      </c>
      <c r="Z375" s="113"/>
      <c r="AA375" s="113" t="s">
        <v>4151</v>
      </c>
      <c r="AB375" s="113" t="s">
        <v>1649</v>
      </c>
      <c r="AC375" s="113">
        <v>2011</v>
      </c>
      <c r="AD375" s="113" t="s">
        <v>112</v>
      </c>
      <c r="AE375" s="113" t="s">
        <v>1658</v>
      </c>
      <c r="AF375" s="113">
        <v>563</v>
      </c>
      <c r="AG375" s="113">
        <v>6.2E-2</v>
      </c>
      <c r="AH375" s="113">
        <v>-11.5</v>
      </c>
      <c r="AI375" s="113">
        <v>500</v>
      </c>
      <c r="AJ375" s="113">
        <v>4.1000000000000002E-2</v>
      </c>
    </row>
    <row r="376" spans="1:36" x14ac:dyDescent="0.25">
      <c r="A376" t="str">
        <f t="shared" si="36"/>
        <v>CFLSFm2011CZ13rDXHP</v>
      </c>
      <c r="B376" t="s">
        <v>118</v>
      </c>
      <c r="C376" t="s">
        <v>45</v>
      </c>
      <c r="D376" t="s">
        <v>1649</v>
      </c>
      <c r="E376">
        <v>2011</v>
      </c>
      <c r="F376" t="s">
        <v>112</v>
      </c>
      <c r="G376" t="s">
        <v>1659</v>
      </c>
      <c r="H376">
        <f t="shared" si="32"/>
        <v>0.96799999999999997</v>
      </c>
      <c r="I376" s="113">
        <f t="shared" si="35"/>
        <v>1.5853658536585367</v>
      </c>
      <c r="J376">
        <f t="shared" si="33"/>
        <v>0</v>
      </c>
      <c r="M376" s="113">
        <v>484</v>
      </c>
      <c r="N376" s="113">
        <v>6.5000000000000002E-2</v>
      </c>
      <c r="O376" s="113">
        <v>0</v>
      </c>
      <c r="P376" s="113">
        <v>500</v>
      </c>
      <c r="Q376" s="113">
        <v>4.1000000000000002E-2</v>
      </c>
      <c r="S376" t="b">
        <v>0</v>
      </c>
      <c r="T376" t="b">
        <f>VLOOKUP(G376,key!$S$3:$T$12,2,FALSE)</f>
        <v>1</v>
      </c>
      <c r="U376">
        <f t="shared" si="34"/>
        <v>1</v>
      </c>
      <c r="V376" s="31">
        <f t="shared" si="37"/>
        <v>0</v>
      </c>
      <c r="W376">
        <f>VLOOKUP(G376,key!$S$3:$U$6,3,FALSE)</f>
        <v>0.5</v>
      </c>
      <c r="Z376" s="113"/>
      <c r="AA376" s="113" t="s">
        <v>4151</v>
      </c>
      <c r="AB376" s="113" t="s">
        <v>1649</v>
      </c>
      <c r="AC376" s="113">
        <v>2011</v>
      </c>
      <c r="AD376" s="113" t="s">
        <v>112</v>
      </c>
      <c r="AE376" s="113" t="s">
        <v>1659</v>
      </c>
      <c r="AF376" s="113">
        <v>484</v>
      </c>
      <c r="AG376" s="113">
        <v>6.5000000000000002E-2</v>
      </c>
      <c r="AH376" s="113">
        <v>0</v>
      </c>
      <c r="AI376" s="113">
        <v>500</v>
      </c>
      <c r="AJ376" s="113">
        <v>4.1000000000000002E-2</v>
      </c>
    </row>
    <row r="377" spans="1:36" x14ac:dyDescent="0.25">
      <c r="A377" t="str">
        <f t="shared" si="36"/>
        <v>CFLSFm2011CZ13rNCEH</v>
      </c>
      <c r="B377" t="s">
        <v>118</v>
      </c>
      <c r="C377" t="s">
        <v>45</v>
      </c>
      <c r="D377" t="s">
        <v>1649</v>
      </c>
      <c r="E377">
        <v>2011</v>
      </c>
      <c r="F377" t="s">
        <v>112</v>
      </c>
      <c r="G377" t="s">
        <v>1656</v>
      </c>
      <c r="H377">
        <f t="shared" si="32"/>
        <v>0.65800000000000003</v>
      </c>
      <c r="I377" s="113">
        <f t="shared" si="35"/>
        <v>1</v>
      </c>
      <c r="J377">
        <f t="shared" si="33"/>
        <v>0</v>
      </c>
      <c r="M377" s="113">
        <v>329</v>
      </c>
      <c r="N377" s="113">
        <v>4.1000000000000002E-2</v>
      </c>
      <c r="O377" s="113">
        <v>0</v>
      </c>
      <c r="P377" s="113">
        <v>500</v>
      </c>
      <c r="Q377" s="113">
        <v>4.1000000000000002E-2</v>
      </c>
      <c r="S377" t="b">
        <v>0</v>
      </c>
      <c r="T377" t="b">
        <f>VLOOKUP(G377,key!$S$3:$T$12,2,FALSE)</f>
        <v>1</v>
      </c>
      <c r="U377">
        <f t="shared" si="34"/>
        <v>1</v>
      </c>
      <c r="V377" s="31">
        <f t="shared" si="37"/>
        <v>0</v>
      </c>
      <c r="W377">
        <f>VLOOKUP(G377,key!$S$3:$U$6,3,FALSE)</f>
        <v>0.25</v>
      </c>
      <c r="Z377" s="113"/>
      <c r="AA377" s="113" t="s">
        <v>4151</v>
      </c>
      <c r="AB377" s="113" t="s">
        <v>1649</v>
      </c>
      <c r="AC377" s="113">
        <v>2011</v>
      </c>
      <c r="AD377" s="113" t="s">
        <v>112</v>
      </c>
      <c r="AE377" s="113" t="s">
        <v>1656</v>
      </c>
      <c r="AF377" s="113">
        <v>329</v>
      </c>
      <c r="AG377" s="113">
        <v>4.1000000000000002E-2</v>
      </c>
      <c r="AH377" s="113">
        <v>0</v>
      </c>
      <c r="AI377" s="113">
        <v>500</v>
      </c>
      <c r="AJ377" s="113">
        <v>4.1000000000000002E-2</v>
      </c>
    </row>
    <row r="378" spans="1:36" x14ac:dyDescent="0.25">
      <c r="A378" t="str">
        <f t="shared" si="36"/>
        <v>CFLSFm2011CZ13rNCGF</v>
      </c>
      <c r="B378" t="s">
        <v>118</v>
      </c>
      <c r="C378" t="s">
        <v>45</v>
      </c>
      <c r="D378" t="s">
        <v>1649</v>
      </c>
      <c r="E378">
        <v>2011</v>
      </c>
      <c r="F378" t="s">
        <v>112</v>
      </c>
      <c r="G378" t="s">
        <v>1657</v>
      </c>
      <c r="H378">
        <f t="shared" si="32"/>
        <v>0.99199999999999999</v>
      </c>
      <c r="I378" s="113">
        <f t="shared" si="35"/>
        <v>1</v>
      </c>
      <c r="J378">
        <f t="shared" si="33"/>
        <v>-2.3199999999999998E-2</v>
      </c>
      <c r="M378" s="113">
        <v>496</v>
      </c>
      <c r="N378" s="113">
        <v>0.04</v>
      </c>
      <c r="O378" s="113">
        <v>-11.6</v>
      </c>
      <c r="P378" s="113">
        <v>500</v>
      </c>
      <c r="Q378" s="113">
        <v>4.1000000000000002E-2</v>
      </c>
      <c r="S378" t="b">
        <v>0</v>
      </c>
      <c r="T378" t="b">
        <f>VLOOKUP(G378,key!$S$3:$T$12,2,FALSE)</f>
        <v>0</v>
      </c>
      <c r="U378">
        <f t="shared" si="34"/>
        <v>1</v>
      </c>
      <c r="V378" s="31">
        <f t="shared" si="37"/>
        <v>-2.3199999999999998E-2</v>
      </c>
      <c r="W378">
        <f>VLOOKUP(G378,key!$S$3:$U$6,3,FALSE)</f>
        <v>0.9</v>
      </c>
      <c r="Z378" s="113"/>
      <c r="AA378" s="113" t="s">
        <v>4151</v>
      </c>
      <c r="AB378" s="113" t="s">
        <v>1649</v>
      </c>
      <c r="AC378" s="113">
        <v>2011</v>
      </c>
      <c r="AD378" s="113" t="s">
        <v>112</v>
      </c>
      <c r="AE378" s="113" t="s">
        <v>1657</v>
      </c>
      <c r="AF378" s="113">
        <v>496</v>
      </c>
      <c r="AG378" s="113">
        <v>0.04</v>
      </c>
      <c r="AH378" s="113">
        <v>-11.6</v>
      </c>
      <c r="AI378" s="113">
        <v>500</v>
      </c>
      <c r="AJ378" s="113">
        <v>4.1000000000000002E-2</v>
      </c>
    </row>
    <row r="379" spans="1:36" x14ac:dyDescent="0.25">
      <c r="A379" t="str">
        <f t="shared" si="36"/>
        <v>CFLSFm2011CZ14rDXGF</v>
      </c>
      <c r="B379" t="s">
        <v>118</v>
      </c>
      <c r="C379" t="s">
        <v>45</v>
      </c>
      <c r="D379" t="s">
        <v>1649</v>
      </c>
      <c r="E379">
        <v>2011</v>
      </c>
      <c r="F379" t="s">
        <v>113</v>
      </c>
      <c r="G379" t="s">
        <v>1658</v>
      </c>
      <c r="H379">
        <f t="shared" si="32"/>
        <v>1.1319999999999999</v>
      </c>
      <c r="I379" s="113">
        <f t="shared" si="35"/>
        <v>1.3809523809523809</v>
      </c>
      <c r="J379">
        <f t="shared" si="33"/>
        <v>-2.64E-2</v>
      </c>
      <c r="M379" s="113">
        <v>566</v>
      </c>
      <c r="N379" s="113">
        <v>5.8000000000000003E-2</v>
      </c>
      <c r="O379" s="113">
        <v>-13.2</v>
      </c>
      <c r="P379" s="113">
        <v>500</v>
      </c>
      <c r="Q379" s="113">
        <v>4.2000000000000003E-2</v>
      </c>
      <c r="S379" t="b">
        <v>0</v>
      </c>
      <c r="T379" t="b">
        <f>VLOOKUP(G379,key!$S$3:$T$12,2,FALSE)</f>
        <v>0</v>
      </c>
      <c r="U379">
        <f t="shared" si="34"/>
        <v>1</v>
      </c>
      <c r="V379" s="31">
        <f t="shared" si="37"/>
        <v>-2.64E-2</v>
      </c>
      <c r="W379">
        <f>VLOOKUP(G379,key!$S$3:$U$6,3,FALSE)</f>
        <v>1</v>
      </c>
      <c r="Z379" s="113"/>
      <c r="AA379" s="113" t="s">
        <v>4151</v>
      </c>
      <c r="AB379" s="113" t="s">
        <v>1649</v>
      </c>
      <c r="AC379" s="113">
        <v>2011</v>
      </c>
      <c r="AD379" s="113" t="s">
        <v>113</v>
      </c>
      <c r="AE379" s="113" t="s">
        <v>1658</v>
      </c>
      <c r="AF379" s="113">
        <v>566</v>
      </c>
      <c r="AG379" s="113">
        <v>5.8000000000000003E-2</v>
      </c>
      <c r="AH379" s="113">
        <v>-13.2</v>
      </c>
      <c r="AI379" s="113">
        <v>500</v>
      </c>
      <c r="AJ379" s="113">
        <v>4.2000000000000003E-2</v>
      </c>
    </row>
    <row r="380" spans="1:36" x14ac:dyDescent="0.25">
      <c r="A380" t="str">
        <f t="shared" si="36"/>
        <v>CFLSFm2011CZ14rDXHP</v>
      </c>
      <c r="B380" t="s">
        <v>118</v>
      </c>
      <c r="C380" t="s">
        <v>45</v>
      </c>
      <c r="D380" t="s">
        <v>1649</v>
      </c>
      <c r="E380">
        <v>2011</v>
      </c>
      <c r="F380" t="s">
        <v>113</v>
      </c>
      <c r="G380" t="s">
        <v>1659</v>
      </c>
      <c r="H380">
        <f t="shared" si="32"/>
        <v>0.94</v>
      </c>
      <c r="I380" s="113">
        <f t="shared" si="35"/>
        <v>1.5714285714285714</v>
      </c>
      <c r="J380">
        <f t="shared" si="33"/>
        <v>0</v>
      </c>
      <c r="M380" s="113">
        <v>470</v>
      </c>
      <c r="N380" s="113">
        <v>6.6000000000000003E-2</v>
      </c>
      <c r="O380" s="113">
        <v>0</v>
      </c>
      <c r="P380" s="113">
        <v>500</v>
      </c>
      <c r="Q380" s="113">
        <v>4.2000000000000003E-2</v>
      </c>
      <c r="S380" t="b">
        <v>0</v>
      </c>
      <c r="T380" t="b">
        <f>VLOOKUP(G380,key!$S$3:$T$12,2,FALSE)</f>
        <v>1</v>
      </c>
      <c r="U380">
        <f t="shared" si="34"/>
        <v>1</v>
      </c>
      <c r="V380" s="31">
        <f t="shared" si="37"/>
        <v>0</v>
      </c>
      <c r="W380">
        <f>VLOOKUP(G380,key!$S$3:$U$6,3,FALSE)</f>
        <v>0.5</v>
      </c>
      <c r="Z380" s="113"/>
      <c r="AA380" s="113" t="s">
        <v>4151</v>
      </c>
      <c r="AB380" s="113" t="s">
        <v>1649</v>
      </c>
      <c r="AC380" s="113">
        <v>2011</v>
      </c>
      <c r="AD380" s="113" t="s">
        <v>113</v>
      </c>
      <c r="AE380" s="113" t="s">
        <v>1659</v>
      </c>
      <c r="AF380" s="113">
        <v>470</v>
      </c>
      <c r="AG380" s="113">
        <v>6.6000000000000003E-2</v>
      </c>
      <c r="AH380" s="113">
        <v>0</v>
      </c>
      <c r="AI380" s="113">
        <v>500</v>
      </c>
      <c r="AJ380" s="113">
        <v>4.2000000000000003E-2</v>
      </c>
    </row>
    <row r="381" spans="1:36" x14ac:dyDescent="0.25">
      <c r="A381" t="str">
        <f t="shared" si="36"/>
        <v>CFLSFm2011CZ14rNCEH</v>
      </c>
      <c r="B381" t="s">
        <v>118</v>
      </c>
      <c r="C381" t="s">
        <v>45</v>
      </c>
      <c r="D381" t="s">
        <v>1649</v>
      </c>
      <c r="E381">
        <v>2011</v>
      </c>
      <c r="F381" t="s">
        <v>113</v>
      </c>
      <c r="G381" t="s">
        <v>1656</v>
      </c>
      <c r="H381">
        <f t="shared" si="32"/>
        <v>0.63200000000000001</v>
      </c>
      <c r="I381" s="113">
        <f t="shared" si="35"/>
        <v>1.0238095238095237</v>
      </c>
      <c r="J381">
        <f t="shared" si="33"/>
        <v>0</v>
      </c>
      <c r="M381" s="113">
        <v>316</v>
      </c>
      <c r="N381" s="113">
        <v>4.2999999999999997E-2</v>
      </c>
      <c r="O381" s="113">
        <v>0</v>
      </c>
      <c r="P381" s="113">
        <v>500</v>
      </c>
      <c r="Q381" s="113">
        <v>4.2000000000000003E-2</v>
      </c>
      <c r="S381" t="b">
        <v>0</v>
      </c>
      <c r="T381" t="b">
        <f>VLOOKUP(G381,key!$S$3:$T$12,2,FALSE)</f>
        <v>1</v>
      </c>
      <c r="U381">
        <f t="shared" si="34"/>
        <v>1</v>
      </c>
      <c r="V381" s="31">
        <f t="shared" si="37"/>
        <v>0</v>
      </c>
      <c r="W381">
        <f>VLOOKUP(G381,key!$S$3:$U$6,3,FALSE)</f>
        <v>0.25</v>
      </c>
      <c r="Z381" s="113"/>
      <c r="AA381" s="113" t="s">
        <v>4151</v>
      </c>
      <c r="AB381" s="113" t="s">
        <v>1649</v>
      </c>
      <c r="AC381" s="113">
        <v>2011</v>
      </c>
      <c r="AD381" s="113" t="s">
        <v>113</v>
      </c>
      <c r="AE381" s="113" t="s">
        <v>1656</v>
      </c>
      <c r="AF381" s="113">
        <v>316</v>
      </c>
      <c r="AG381" s="113">
        <v>4.2999999999999997E-2</v>
      </c>
      <c r="AH381" s="113">
        <v>0</v>
      </c>
      <c r="AI381" s="113">
        <v>500</v>
      </c>
      <c r="AJ381" s="113">
        <v>4.2000000000000003E-2</v>
      </c>
    </row>
    <row r="382" spans="1:36" x14ac:dyDescent="0.25">
      <c r="A382" t="str">
        <f t="shared" si="36"/>
        <v>CFLSFm2011CZ14rNCGF</v>
      </c>
      <c r="B382" t="s">
        <v>118</v>
      </c>
      <c r="C382" t="s">
        <v>45</v>
      </c>
      <c r="D382" t="s">
        <v>1649</v>
      </c>
      <c r="E382">
        <v>2011</v>
      </c>
      <c r="F382" t="s">
        <v>113</v>
      </c>
      <c r="G382" t="s">
        <v>1657</v>
      </c>
      <c r="H382">
        <f t="shared" si="32"/>
        <v>0.99</v>
      </c>
      <c r="I382" s="113">
        <f t="shared" si="35"/>
        <v>1</v>
      </c>
      <c r="J382">
        <f t="shared" si="33"/>
        <v>-2.6600000000000002E-2</v>
      </c>
      <c r="M382" s="113">
        <v>495</v>
      </c>
      <c r="N382" s="113">
        <v>4.2000000000000003E-2</v>
      </c>
      <c r="O382" s="113">
        <v>-13.3</v>
      </c>
      <c r="P382" s="113">
        <v>500</v>
      </c>
      <c r="Q382" s="113">
        <v>4.2000000000000003E-2</v>
      </c>
      <c r="S382" t="b">
        <v>0</v>
      </c>
      <c r="T382" t="b">
        <f>VLOOKUP(G382,key!$S$3:$T$12,2,FALSE)</f>
        <v>0</v>
      </c>
      <c r="U382">
        <f t="shared" si="34"/>
        <v>1</v>
      </c>
      <c r="V382" s="31">
        <f t="shared" si="37"/>
        <v>-2.6600000000000002E-2</v>
      </c>
      <c r="W382">
        <f>VLOOKUP(G382,key!$S$3:$U$6,3,FALSE)</f>
        <v>0.9</v>
      </c>
      <c r="Z382" s="113"/>
      <c r="AA382" s="113" t="s">
        <v>4151</v>
      </c>
      <c r="AB382" s="113" t="s">
        <v>1649</v>
      </c>
      <c r="AC382" s="113">
        <v>2011</v>
      </c>
      <c r="AD382" s="113" t="s">
        <v>113</v>
      </c>
      <c r="AE382" s="113" t="s">
        <v>1657</v>
      </c>
      <c r="AF382" s="113">
        <v>495</v>
      </c>
      <c r="AG382" s="113">
        <v>4.2000000000000003E-2</v>
      </c>
      <c r="AH382" s="113">
        <v>-13.3</v>
      </c>
      <c r="AI382" s="113">
        <v>500</v>
      </c>
      <c r="AJ382" s="113">
        <v>4.2000000000000003E-2</v>
      </c>
    </row>
    <row r="383" spans="1:36" x14ac:dyDescent="0.25">
      <c r="A383" t="str">
        <f t="shared" si="36"/>
        <v>CFLSFm2011CZ15rDXGF</v>
      </c>
      <c r="B383" t="s">
        <v>118</v>
      </c>
      <c r="C383" t="s">
        <v>45</v>
      </c>
      <c r="D383" t="s">
        <v>1649</v>
      </c>
      <c r="E383">
        <v>2011</v>
      </c>
      <c r="F383" t="s">
        <v>114</v>
      </c>
      <c r="G383" t="s">
        <v>1658</v>
      </c>
      <c r="H383">
        <f t="shared" si="32"/>
        <v>1.194</v>
      </c>
      <c r="I383" s="113">
        <f t="shared" si="35"/>
        <v>1.5</v>
      </c>
      <c r="J383">
        <f t="shared" si="33"/>
        <v>-1.21E-2</v>
      </c>
      <c r="M383" s="113">
        <v>597</v>
      </c>
      <c r="N383" s="113">
        <v>6.3E-2</v>
      </c>
      <c r="O383" s="113">
        <v>-6.05</v>
      </c>
      <c r="P383" s="113">
        <v>500</v>
      </c>
      <c r="Q383" s="113">
        <v>4.2000000000000003E-2</v>
      </c>
      <c r="S383" t="b">
        <v>0</v>
      </c>
      <c r="T383" t="b">
        <f>VLOOKUP(G383,key!$S$3:$T$12,2,FALSE)</f>
        <v>0</v>
      </c>
      <c r="U383">
        <f t="shared" si="34"/>
        <v>1</v>
      </c>
      <c r="V383" s="31">
        <f t="shared" si="37"/>
        <v>-1.21E-2</v>
      </c>
      <c r="W383">
        <f>VLOOKUP(G383,key!$S$3:$U$6,3,FALSE)</f>
        <v>1</v>
      </c>
      <c r="Z383" s="113"/>
      <c r="AA383" s="113" t="s">
        <v>4151</v>
      </c>
      <c r="AB383" s="113" t="s">
        <v>1649</v>
      </c>
      <c r="AC383" s="113">
        <v>2011</v>
      </c>
      <c r="AD383" s="113" t="s">
        <v>114</v>
      </c>
      <c r="AE383" s="113" t="s">
        <v>1658</v>
      </c>
      <c r="AF383" s="113">
        <v>597</v>
      </c>
      <c r="AG383" s="113">
        <v>6.3E-2</v>
      </c>
      <c r="AH383" s="113">
        <v>-6.05</v>
      </c>
      <c r="AI383" s="113">
        <v>500</v>
      </c>
      <c r="AJ383" s="113">
        <v>4.2000000000000003E-2</v>
      </c>
    </row>
    <row r="384" spans="1:36" x14ac:dyDescent="0.25">
      <c r="A384" t="str">
        <f t="shared" si="36"/>
        <v>CFLSFm2011CZ15rDXHP</v>
      </c>
      <c r="B384" t="s">
        <v>118</v>
      </c>
      <c r="C384" t="s">
        <v>45</v>
      </c>
      <c r="D384" t="s">
        <v>1649</v>
      </c>
      <c r="E384">
        <v>2011</v>
      </c>
      <c r="F384" t="s">
        <v>114</v>
      </c>
      <c r="G384" t="s">
        <v>1659</v>
      </c>
      <c r="H384">
        <f t="shared" si="32"/>
        <v>1.1200000000000001</v>
      </c>
      <c r="I384" s="113">
        <f t="shared" si="35"/>
        <v>1.5</v>
      </c>
      <c r="J384">
        <f t="shared" si="33"/>
        <v>0</v>
      </c>
      <c r="M384" s="113">
        <v>560</v>
      </c>
      <c r="N384" s="113">
        <v>6.3E-2</v>
      </c>
      <c r="O384" s="113">
        <v>0</v>
      </c>
      <c r="P384" s="113">
        <v>500</v>
      </c>
      <c r="Q384" s="113">
        <v>4.2000000000000003E-2</v>
      </c>
      <c r="S384" t="b">
        <v>0</v>
      </c>
      <c r="T384" t="b">
        <f>VLOOKUP(G384,key!$S$3:$T$12,2,FALSE)</f>
        <v>1</v>
      </c>
      <c r="U384">
        <f t="shared" si="34"/>
        <v>1</v>
      </c>
      <c r="V384" s="31">
        <f t="shared" si="37"/>
        <v>0</v>
      </c>
      <c r="W384">
        <f>VLOOKUP(G384,key!$S$3:$U$6,3,FALSE)</f>
        <v>0.5</v>
      </c>
      <c r="Z384" s="113"/>
      <c r="AA384" s="113" t="s">
        <v>4151</v>
      </c>
      <c r="AB384" s="113" t="s">
        <v>1649</v>
      </c>
      <c r="AC384" s="113">
        <v>2011</v>
      </c>
      <c r="AD384" s="113" t="s">
        <v>114</v>
      </c>
      <c r="AE384" s="113" t="s">
        <v>1659</v>
      </c>
      <c r="AF384" s="113">
        <v>560</v>
      </c>
      <c r="AG384" s="113">
        <v>6.3E-2</v>
      </c>
      <c r="AH384" s="113">
        <v>0</v>
      </c>
      <c r="AI384" s="113">
        <v>500</v>
      </c>
      <c r="AJ384" s="113">
        <v>4.2000000000000003E-2</v>
      </c>
    </row>
    <row r="385" spans="1:36" x14ac:dyDescent="0.25">
      <c r="A385" t="str">
        <f t="shared" si="36"/>
        <v>CFLSFm2011CZ15rNCEH</v>
      </c>
      <c r="B385" t="s">
        <v>118</v>
      </c>
      <c r="C385" t="s">
        <v>45</v>
      </c>
      <c r="D385" t="s">
        <v>1649</v>
      </c>
      <c r="E385">
        <v>2011</v>
      </c>
      <c r="F385" t="s">
        <v>114</v>
      </c>
      <c r="G385" t="s">
        <v>1656</v>
      </c>
      <c r="H385">
        <f t="shared" si="32"/>
        <v>0.82599999999999996</v>
      </c>
      <c r="I385" s="113">
        <f t="shared" si="35"/>
        <v>1</v>
      </c>
      <c r="J385">
        <f t="shared" si="33"/>
        <v>0</v>
      </c>
      <c r="M385" s="113">
        <v>413</v>
      </c>
      <c r="N385" s="113">
        <v>4.2000000000000003E-2</v>
      </c>
      <c r="O385" s="113">
        <v>0</v>
      </c>
      <c r="P385" s="113">
        <v>500</v>
      </c>
      <c r="Q385" s="113">
        <v>4.2000000000000003E-2</v>
      </c>
      <c r="S385" t="b">
        <v>0</v>
      </c>
      <c r="T385" t="b">
        <f>VLOOKUP(G385,key!$S$3:$T$12,2,FALSE)</f>
        <v>1</v>
      </c>
      <c r="U385">
        <f t="shared" si="34"/>
        <v>1</v>
      </c>
      <c r="V385" s="31">
        <f t="shared" si="37"/>
        <v>0</v>
      </c>
      <c r="W385">
        <f>VLOOKUP(G385,key!$S$3:$U$6,3,FALSE)</f>
        <v>0.25</v>
      </c>
      <c r="Z385" s="113"/>
      <c r="AA385" s="113" t="s">
        <v>4151</v>
      </c>
      <c r="AB385" s="113" t="s">
        <v>1649</v>
      </c>
      <c r="AC385" s="113">
        <v>2011</v>
      </c>
      <c r="AD385" s="113" t="s">
        <v>114</v>
      </c>
      <c r="AE385" s="113" t="s">
        <v>1656</v>
      </c>
      <c r="AF385" s="113">
        <v>413</v>
      </c>
      <c r="AG385" s="113">
        <v>4.2000000000000003E-2</v>
      </c>
      <c r="AH385" s="113">
        <v>0</v>
      </c>
      <c r="AI385" s="113">
        <v>500</v>
      </c>
      <c r="AJ385" s="113">
        <v>4.2000000000000003E-2</v>
      </c>
    </row>
    <row r="386" spans="1:36" x14ac:dyDescent="0.25">
      <c r="A386" t="str">
        <f t="shared" si="36"/>
        <v>CFLSFm2011CZ15rNCGF</v>
      </c>
      <c r="B386" t="s">
        <v>118</v>
      </c>
      <c r="C386" t="s">
        <v>45</v>
      </c>
      <c r="D386" t="s">
        <v>1649</v>
      </c>
      <c r="E386">
        <v>2011</v>
      </c>
      <c r="F386" t="s">
        <v>114</v>
      </c>
      <c r="G386" t="s">
        <v>1657</v>
      </c>
      <c r="H386">
        <f t="shared" si="32"/>
        <v>1</v>
      </c>
      <c r="I386" s="113">
        <f t="shared" si="35"/>
        <v>1</v>
      </c>
      <c r="J386">
        <f t="shared" si="33"/>
        <v>-1.2320000000000001E-2</v>
      </c>
      <c r="M386" s="113">
        <v>500</v>
      </c>
      <c r="N386" s="113">
        <v>4.2000000000000003E-2</v>
      </c>
      <c r="O386" s="113">
        <v>-6.16</v>
      </c>
      <c r="P386" s="113">
        <v>500</v>
      </c>
      <c r="Q386" s="113">
        <v>4.2000000000000003E-2</v>
      </c>
      <c r="S386" t="b">
        <v>0</v>
      </c>
      <c r="T386" t="b">
        <f>VLOOKUP(G386,key!$S$3:$T$12,2,FALSE)</f>
        <v>0</v>
      </c>
      <c r="U386">
        <f t="shared" si="34"/>
        <v>1</v>
      </c>
      <c r="V386" s="31">
        <f t="shared" si="37"/>
        <v>-1.2320000000000001E-2</v>
      </c>
      <c r="W386">
        <f>VLOOKUP(G386,key!$S$3:$U$6,3,FALSE)</f>
        <v>0.9</v>
      </c>
      <c r="Z386" s="113"/>
      <c r="AA386" s="113" t="s">
        <v>4151</v>
      </c>
      <c r="AB386" s="113" t="s">
        <v>1649</v>
      </c>
      <c r="AC386" s="113">
        <v>2011</v>
      </c>
      <c r="AD386" s="113" t="s">
        <v>114</v>
      </c>
      <c r="AE386" s="113" t="s">
        <v>1657</v>
      </c>
      <c r="AF386" s="113">
        <v>500</v>
      </c>
      <c r="AG386" s="113">
        <v>4.2000000000000003E-2</v>
      </c>
      <c r="AH386" s="113">
        <v>-6.16</v>
      </c>
      <c r="AI386" s="113">
        <v>500</v>
      </c>
      <c r="AJ386" s="113">
        <v>4.2000000000000003E-2</v>
      </c>
    </row>
    <row r="387" spans="1:36" x14ac:dyDescent="0.25">
      <c r="A387" t="str">
        <f t="shared" si="36"/>
        <v>CFLSFm2011CZ16rDXGF</v>
      </c>
      <c r="B387" t="s">
        <v>118</v>
      </c>
      <c r="C387" t="s">
        <v>45</v>
      </c>
      <c r="D387" t="s">
        <v>1649</v>
      </c>
      <c r="E387">
        <v>2011</v>
      </c>
      <c r="F387" t="s">
        <v>115</v>
      </c>
      <c r="G387" t="s">
        <v>1658</v>
      </c>
      <c r="H387">
        <f t="shared" si="32"/>
        <v>1.05</v>
      </c>
      <c r="I387" s="113">
        <f t="shared" si="35"/>
        <v>1.7000000000000002</v>
      </c>
      <c r="J387">
        <f t="shared" si="33"/>
        <v>-2.2200000000000001E-2</v>
      </c>
      <c r="M387" s="113">
        <v>525</v>
      </c>
      <c r="N387" s="113">
        <v>6.8000000000000005E-2</v>
      </c>
      <c r="O387" s="113">
        <v>-11.1</v>
      </c>
      <c r="P387" s="113">
        <v>500</v>
      </c>
      <c r="Q387" s="113">
        <v>0.04</v>
      </c>
      <c r="S387" t="b">
        <v>0</v>
      </c>
      <c r="T387" t="b">
        <f>VLOOKUP(G387,key!$S$3:$T$12,2,FALSE)</f>
        <v>0</v>
      </c>
      <c r="U387">
        <f t="shared" si="34"/>
        <v>1</v>
      </c>
      <c r="V387" s="31">
        <f t="shared" si="37"/>
        <v>-2.2200000000000001E-2</v>
      </c>
      <c r="W387">
        <f>VLOOKUP(G387,key!$S$3:$U$6,3,FALSE)</f>
        <v>1</v>
      </c>
      <c r="Z387" s="113"/>
      <c r="AA387" s="113" t="s">
        <v>4151</v>
      </c>
      <c r="AB387" s="113" t="s">
        <v>1649</v>
      </c>
      <c r="AC387" s="113">
        <v>2011</v>
      </c>
      <c r="AD387" s="113" t="s">
        <v>115</v>
      </c>
      <c r="AE387" s="113" t="s">
        <v>1658</v>
      </c>
      <c r="AF387" s="113">
        <v>525</v>
      </c>
      <c r="AG387" s="113">
        <v>6.8000000000000005E-2</v>
      </c>
      <c r="AH387" s="113">
        <v>-11.1</v>
      </c>
      <c r="AI387" s="113">
        <v>500</v>
      </c>
      <c r="AJ387" s="113">
        <v>0.04</v>
      </c>
    </row>
    <row r="388" spans="1:36" x14ac:dyDescent="0.25">
      <c r="A388" t="str">
        <f t="shared" si="36"/>
        <v>CFLSFm2011CZ16rDXHP</v>
      </c>
      <c r="B388" t="s">
        <v>118</v>
      </c>
      <c r="C388" t="s">
        <v>45</v>
      </c>
      <c r="D388" t="s">
        <v>1649</v>
      </c>
      <c r="E388">
        <v>2011</v>
      </c>
      <c r="F388" t="s">
        <v>115</v>
      </c>
      <c r="G388" t="s">
        <v>1659</v>
      </c>
      <c r="H388">
        <f t="shared" si="32"/>
        <v>0.81200000000000006</v>
      </c>
      <c r="I388" s="113">
        <f t="shared" si="35"/>
        <v>1.675</v>
      </c>
      <c r="J388">
        <f t="shared" si="33"/>
        <v>0</v>
      </c>
      <c r="M388" s="113">
        <v>406</v>
      </c>
      <c r="N388" s="113">
        <v>6.7000000000000004E-2</v>
      </c>
      <c r="O388" s="113">
        <v>0</v>
      </c>
      <c r="P388" s="113">
        <v>500</v>
      </c>
      <c r="Q388" s="113">
        <v>0.04</v>
      </c>
      <c r="S388" t="b">
        <v>0</v>
      </c>
      <c r="T388" t="b">
        <f>VLOOKUP(G388,key!$S$3:$T$12,2,FALSE)</f>
        <v>1</v>
      </c>
      <c r="U388">
        <f t="shared" si="34"/>
        <v>1</v>
      </c>
      <c r="V388" s="31">
        <f t="shared" si="37"/>
        <v>0</v>
      </c>
      <c r="W388">
        <f>VLOOKUP(G388,key!$S$3:$U$6,3,FALSE)</f>
        <v>0.5</v>
      </c>
      <c r="Z388" s="113"/>
      <c r="AA388" s="113" t="s">
        <v>4151</v>
      </c>
      <c r="AB388" s="113" t="s">
        <v>1649</v>
      </c>
      <c r="AC388" s="113">
        <v>2011</v>
      </c>
      <c r="AD388" s="113" t="s">
        <v>115</v>
      </c>
      <c r="AE388" s="113" t="s">
        <v>1659</v>
      </c>
      <c r="AF388" s="113">
        <v>406</v>
      </c>
      <c r="AG388" s="113">
        <v>6.7000000000000004E-2</v>
      </c>
      <c r="AH388" s="113">
        <v>0</v>
      </c>
      <c r="AI388" s="113">
        <v>500</v>
      </c>
      <c r="AJ388" s="113">
        <v>0.04</v>
      </c>
    </row>
    <row r="389" spans="1:36" x14ac:dyDescent="0.25">
      <c r="A389" t="str">
        <f t="shared" si="36"/>
        <v>CFLSFm2011CZ16rNCEH</v>
      </c>
      <c r="B389" t="s">
        <v>118</v>
      </c>
      <c r="C389" t="s">
        <v>45</v>
      </c>
      <c r="D389" t="s">
        <v>1649</v>
      </c>
      <c r="E389">
        <v>2011</v>
      </c>
      <c r="F389" t="s">
        <v>115</v>
      </c>
      <c r="G389" t="s">
        <v>1656</v>
      </c>
      <c r="H389">
        <f t="shared" si="32"/>
        <v>0.69799999999999995</v>
      </c>
      <c r="I389" s="113">
        <f t="shared" si="35"/>
        <v>1.0249999999999999</v>
      </c>
      <c r="J389">
        <f t="shared" si="33"/>
        <v>0</v>
      </c>
      <c r="M389" s="113">
        <v>349</v>
      </c>
      <c r="N389" s="113">
        <v>4.1000000000000002E-2</v>
      </c>
      <c r="O389" s="113">
        <v>0</v>
      </c>
      <c r="P389" s="113">
        <v>500</v>
      </c>
      <c r="Q389" s="113">
        <v>0.04</v>
      </c>
      <c r="S389" t="b">
        <v>0</v>
      </c>
      <c r="T389" t="b">
        <f>VLOOKUP(G389,key!$S$3:$T$12,2,FALSE)</f>
        <v>1</v>
      </c>
      <c r="U389">
        <f t="shared" si="34"/>
        <v>1</v>
      </c>
      <c r="V389" s="31">
        <f t="shared" si="37"/>
        <v>0</v>
      </c>
      <c r="W389">
        <f>VLOOKUP(G389,key!$S$3:$U$6,3,FALSE)</f>
        <v>0.25</v>
      </c>
      <c r="Z389" s="113"/>
      <c r="AA389" s="113" t="s">
        <v>4151</v>
      </c>
      <c r="AB389" s="113" t="s">
        <v>1649</v>
      </c>
      <c r="AC389" s="113">
        <v>2011</v>
      </c>
      <c r="AD389" s="113" t="s">
        <v>115</v>
      </c>
      <c r="AE389" s="113" t="s">
        <v>1656</v>
      </c>
      <c r="AF389" s="113">
        <v>349</v>
      </c>
      <c r="AG389" s="113">
        <v>4.1000000000000002E-2</v>
      </c>
      <c r="AH389" s="113">
        <v>0</v>
      </c>
      <c r="AI389" s="113">
        <v>500</v>
      </c>
      <c r="AJ389" s="113">
        <v>0.04</v>
      </c>
    </row>
    <row r="390" spans="1:36" x14ac:dyDescent="0.25">
      <c r="A390" t="str">
        <f t="shared" si="36"/>
        <v>CFLSFm2011CZ16rNCGF</v>
      </c>
      <c r="B390" t="s">
        <v>118</v>
      </c>
      <c r="C390" t="s">
        <v>45</v>
      </c>
      <c r="D390" t="s">
        <v>1649</v>
      </c>
      <c r="E390">
        <v>2011</v>
      </c>
      <c r="F390" t="s">
        <v>115</v>
      </c>
      <c r="G390" t="s">
        <v>1657</v>
      </c>
      <c r="H390">
        <f t="shared" si="32"/>
        <v>0.99399999999999999</v>
      </c>
      <c r="I390" s="113">
        <f t="shared" si="35"/>
        <v>1</v>
      </c>
      <c r="J390">
        <f t="shared" si="33"/>
        <v>-2.24E-2</v>
      </c>
      <c r="M390" s="113">
        <v>497</v>
      </c>
      <c r="N390" s="113">
        <v>0.04</v>
      </c>
      <c r="O390" s="113">
        <v>-11.2</v>
      </c>
      <c r="P390" s="113">
        <v>500</v>
      </c>
      <c r="Q390" s="113">
        <v>0.04</v>
      </c>
      <c r="S390" t="b">
        <v>0</v>
      </c>
      <c r="T390" t="b">
        <f>VLOOKUP(G390,key!$S$3:$T$12,2,FALSE)</f>
        <v>0</v>
      </c>
      <c r="U390">
        <f t="shared" si="34"/>
        <v>1</v>
      </c>
      <c r="V390" s="31">
        <f t="shared" si="37"/>
        <v>-2.24E-2</v>
      </c>
      <c r="W390">
        <f>VLOOKUP(G390,key!$S$3:$U$6,3,FALSE)</f>
        <v>0.9</v>
      </c>
      <c r="Z390" s="113"/>
      <c r="AA390" s="113" t="s">
        <v>4151</v>
      </c>
      <c r="AB390" s="113" t="s">
        <v>1649</v>
      </c>
      <c r="AC390" s="113">
        <v>2011</v>
      </c>
      <c r="AD390" s="113" t="s">
        <v>115</v>
      </c>
      <c r="AE390" s="113" t="s">
        <v>1657</v>
      </c>
      <c r="AF390" s="113">
        <v>497</v>
      </c>
      <c r="AG390" s="113">
        <v>0.04</v>
      </c>
      <c r="AH390" s="113">
        <v>-11.2</v>
      </c>
      <c r="AI390" s="113">
        <v>500</v>
      </c>
      <c r="AJ390" s="113">
        <v>0.04</v>
      </c>
    </row>
    <row r="391" spans="1:36" x14ac:dyDescent="0.25">
      <c r="A391" t="str">
        <f t="shared" si="36"/>
        <v>CFLSFm2015CZ01rDXGF</v>
      </c>
      <c r="B391" t="s">
        <v>118</v>
      </c>
      <c r="C391" t="s">
        <v>45</v>
      </c>
      <c r="D391" t="s">
        <v>1649</v>
      </c>
      <c r="E391">
        <v>2015</v>
      </c>
      <c r="F391" t="s">
        <v>48</v>
      </c>
      <c r="G391" t="s">
        <v>1658</v>
      </c>
      <c r="H391">
        <f t="shared" si="32"/>
        <v>1</v>
      </c>
      <c r="I391" s="113">
        <f t="shared" si="35"/>
        <v>1.0227272727272727</v>
      </c>
      <c r="J391">
        <f t="shared" si="33"/>
        <v>-2.9000000000000001E-2</v>
      </c>
      <c r="M391" s="113">
        <v>495</v>
      </c>
      <c r="N391" s="113">
        <v>4.4999999999999998E-2</v>
      </c>
      <c r="O391" s="113">
        <v>-14.5</v>
      </c>
      <c r="P391" s="113">
        <v>500</v>
      </c>
      <c r="Q391" s="113">
        <v>4.3999999999999997E-2</v>
      </c>
      <c r="S391" t="b">
        <v>0</v>
      </c>
      <c r="T391" t="b">
        <f>VLOOKUP(G391,key!$S$3:$T$12,2,FALSE)</f>
        <v>0</v>
      </c>
      <c r="U391">
        <f t="shared" si="34"/>
        <v>1</v>
      </c>
      <c r="V391" s="31">
        <f t="shared" si="37"/>
        <v>-2.9000000000000001E-2</v>
      </c>
      <c r="W391">
        <f>VLOOKUP(G391,key!$S$3:$U$6,3,FALSE)</f>
        <v>1</v>
      </c>
      <c r="Z391" s="113"/>
      <c r="AA391" s="113" t="s">
        <v>4151</v>
      </c>
      <c r="AB391" s="113" t="s">
        <v>1649</v>
      </c>
      <c r="AC391" s="113">
        <v>2015</v>
      </c>
      <c r="AD391" s="113" t="s">
        <v>48</v>
      </c>
      <c r="AE391" s="113" t="s">
        <v>1658</v>
      </c>
      <c r="AF391" s="113">
        <v>495</v>
      </c>
      <c r="AG391" s="113">
        <v>4.4999999999999998E-2</v>
      </c>
      <c r="AH391" s="113">
        <v>-14.5</v>
      </c>
      <c r="AI391" s="113">
        <v>500</v>
      </c>
      <c r="AJ391" s="113">
        <v>4.3999999999999997E-2</v>
      </c>
    </row>
    <row r="392" spans="1:36" x14ac:dyDescent="0.25">
      <c r="A392" t="str">
        <f t="shared" si="36"/>
        <v>CFLSFm2015CZ01rDXHP</v>
      </c>
      <c r="B392" t="s">
        <v>118</v>
      </c>
      <c r="C392" t="s">
        <v>45</v>
      </c>
      <c r="D392" t="s">
        <v>1649</v>
      </c>
      <c r="E392">
        <v>2015</v>
      </c>
      <c r="F392" t="s">
        <v>48</v>
      </c>
      <c r="G392" t="s">
        <v>1659</v>
      </c>
      <c r="H392">
        <f t="shared" ref="H392:H455" si="38">MAX(MIN(M392/P392,2),W392)</f>
        <v>0.77400000000000002</v>
      </c>
      <c r="I392" s="113">
        <f t="shared" si="35"/>
        <v>1</v>
      </c>
      <c r="J392">
        <f t="shared" ref="J392:J455" si="39">IF(ABS(V392)&lt;0.0003413,0,V392)</f>
        <v>0</v>
      </c>
      <c r="M392" s="113">
        <v>387</v>
      </c>
      <c r="N392" s="113">
        <v>4.3999999999999997E-2</v>
      </c>
      <c r="O392" s="113">
        <v>0</v>
      </c>
      <c r="P392" s="113">
        <v>500</v>
      </c>
      <c r="Q392" s="113">
        <v>4.3999999999999997E-2</v>
      </c>
      <c r="S392" t="b">
        <v>0</v>
      </c>
      <c r="T392" t="b">
        <f>VLOOKUP(G392,key!$S$3:$T$12,2,FALSE)</f>
        <v>1</v>
      </c>
      <c r="U392">
        <f t="shared" ref="U392:U456" si="40">IF(T392,1,1)</f>
        <v>1</v>
      </c>
      <c r="V392" s="31">
        <f t="shared" si="37"/>
        <v>0</v>
      </c>
      <c r="W392">
        <f>VLOOKUP(G392,key!$S$3:$U$6,3,FALSE)</f>
        <v>0.5</v>
      </c>
      <c r="Z392" s="113"/>
      <c r="AA392" s="113" t="s">
        <v>4151</v>
      </c>
      <c r="AB392" s="113" t="s">
        <v>1649</v>
      </c>
      <c r="AC392" s="113">
        <v>2015</v>
      </c>
      <c r="AD392" s="113" t="s">
        <v>48</v>
      </c>
      <c r="AE392" s="113" t="s">
        <v>1659</v>
      </c>
      <c r="AF392" s="113">
        <v>387</v>
      </c>
      <c r="AG392" s="113">
        <v>4.3999999999999997E-2</v>
      </c>
      <c r="AH392" s="113">
        <v>0</v>
      </c>
      <c r="AI392" s="113">
        <v>500</v>
      </c>
      <c r="AJ392" s="113">
        <v>4.3999999999999997E-2</v>
      </c>
    </row>
    <row r="393" spans="1:36" x14ac:dyDescent="0.25">
      <c r="A393" t="str">
        <f t="shared" si="36"/>
        <v>CFLSFm2015CZ01rNCEH</v>
      </c>
      <c r="B393" t="s">
        <v>118</v>
      </c>
      <c r="C393" t="s">
        <v>45</v>
      </c>
      <c r="D393" t="s">
        <v>1649</v>
      </c>
      <c r="E393">
        <v>2015</v>
      </c>
      <c r="F393" t="s">
        <v>48</v>
      </c>
      <c r="G393" t="s">
        <v>1656</v>
      </c>
      <c r="H393">
        <f t="shared" si="38"/>
        <v>0.6</v>
      </c>
      <c r="I393" s="113">
        <f t="shared" ref="I393:I456" si="41">IF(S393,1,MAX(U393,MIN(N393/Q393,2)))</f>
        <v>1</v>
      </c>
      <c r="J393">
        <f t="shared" si="39"/>
        <v>0</v>
      </c>
      <c r="M393" s="113">
        <v>300</v>
      </c>
      <c r="N393" s="113">
        <v>4.3999999999999997E-2</v>
      </c>
      <c r="O393" s="113">
        <v>0</v>
      </c>
      <c r="P393" s="113">
        <v>500</v>
      </c>
      <c r="Q393" s="113">
        <v>4.3999999999999997E-2</v>
      </c>
      <c r="S393" t="b">
        <v>0</v>
      </c>
      <c r="T393" t="b">
        <f>VLOOKUP(G393,key!$S$3:$T$12,2,FALSE)</f>
        <v>1</v>
      </c>
      <c r="U393">
        <f t="shared" si="40"/>
        <v>1</v>
      </c>
      <c r="V393" s="31">
        <f t="shared" si="37"/>
        <v>0</v>
      </c>
      <c r="W393">
        <f>VLOOKUP(G393,key!$S$3:$U$6,3,FALSE)</f>
        <v>0.25</v>
      </c>
      <c r="Z393" s="113"/>
      <c r="AA393" s="113" t="s">
        <v>4151</v>
      </c>
      <c r="AB393" s="113" t="s">
        <v>1649</v>
      </c>
      <c r="AC393" s="113">
        <v>2015</v>
      </c>
      <c r="AD393" s="113" t="s">
        <v>48</v>
      </c>
      <c r="AE393" s="113" t="s">
        <v>1656</v>
      </c>
      <c r="AF393" s="113">
        <v>300</v>
      </c>
      <c r="AG393" s="113">
        <v>4.3999999999999997E-2</v>
      </c>
      <c r="AH393" s="113">
        <v>0</v>
      </c>
      <c r="AI393" s="113">
        <v>500</v>
      </c>
      <c r="AJ393" s="113">
        <v>4.3999999999999997E-2</v>
      </c>
    </row>
    <row r="394" spans="1:36" x14ac:dyDescent="0.25">
      <c r="A394" t="str">
        <f t="shared" ref="A394:A458" si="42">B394&amp;D394&amp;E394&amp;F394&amp;G394</f>
        <v>CFLSFm2015CZ01rNCGF</v>
      </c>
      <c r="B394" t="s">
        <v>118</v>
      </c>
      <c r="C394" t="s">
        <v>45</v>
      </c>
      <c r="D394" t="s">
        <v>1649</v>
      </c>
      <c r="E394">
        <v>2015</v>
      </c>
      <c r="F394" t="s">
        <v>48</v>
      </c>
      <c r="G394" t="s">
        <v>1657</v>
      </c>
      <c r="H394">
        <f t="shared" si="38"/>
        <v>0.98799999999999999</v>
      </c>
      <c r="I394" s="113">
        <f t="shared" si="41"/>
        <v>1.0227272727272727</v>
      </c>
      <c r="J394">
        <f t="shared" si="39"/>
        <v>-2.9000000000000001E-2</v>
      </c>
      <c r="M394" s="113">
        <v>494</v>
      </c>
      <c r="N394" s="113">
        <v>4.4999999999999998E-2</v>
      </c>
      <c r="O394" s="113">
        <v>-14.5</v>
      </c>
      <c r="P394" s="113">
        <v>500</v>
      </c>
      <c r="Q394" s="113">
        <v>4.3999999999999997E-2</v>
      </c>
      <c r="S394" t="b">
        <v>0</v>
      </c>
      <c r="T394" t="b">
        <f>VLOOKUP(G394,key!$S$3:$T$12,2,FALSE)</f>
        <v>0</v>
      </c>
      <c r="U394">
        <f t="shared" si="40"/>
        <v>1</v>
      </c>
      <c r="V394" s="31">
        <f t="shared" ref="V394:V458" si="43">MIN(MAX(O394/P394,-0.03413),0.03413)</f>
        <v>-2.9000000000000001E-2</v>
      </c>
      <c r="W394">
        <f>VLOOKUP(G394,key!$S$3:$U$6,3,FALSE)</f>
        <v>0.9</v>
      </c>
      <c r="Z394" s="113"/>
      <c r="AA394" s="113" t="s">
        <v>4151</v>
      </c>
      <c r="AB394" s="113" t="s">
        <v>1649</v>
      </c>
      <c r="AC394" s="113">
        <v>2015</v>
      </c>
      <c r="AD394" s="113" t="s">
        <v>48</v>
      </c>
      <c r="AE394" s="113" t="s">
        <v>1657</v>
      </c>
      <c r="AF394" s="113">
        <v>494</v>
      </c>
      <c r="AG394" s="113">
        <v>4.4999999999999998E-2</v>
      </c>
      <c r="AH394" s="113">
        <v>-14.5</v>
      </c>
      <c r="AI394" s="113">
        <v>500</v>
      </c>
      <c r="AJ394" s="113">
        <v>4.3999999999999997E-2</v>
      </c>
    </row>
    <row r="395" spans="1:36" x14ac:dyDescent="0.25">
      <c r="A395" t="str">
        <f t="shared" si="42"/>
        <v>CFLSFm2015CZ02rDXGF</v>
      </c>
      <c r="B395" t="s">
        <v>118</v>
      </c>
      <c r="C395" t="s">
        <v>45</v>
      </c>
      <c r="D395" t="s">
        <v>1649</v>
      </c>
      <c r="E395">
        <v>2015</v>
      </c>
      <c r="F395" t="s">
        <v>101</v>
      </c>
      <c r="G395" t="s">
        <v>1658</v>
      </c>
      <c r="H395">
        <f t="shared" si="38"/>
        <v>1.04</v>
      </c>
      <c r="I395" s="113">
        <f t="shared" si="41"/>
        <v>1.8780487804878048</v>
      </c>
      <c r="J395">
        <f t="shared" si="39"/>
        <v>-3.2600000000000004E-2</v>
      </c>
      <c r="M395" s="113">
        <v>520</v>
      </c>
      <c r="N395" s="113">
        <v>7.6999999999999999E-2</v>
      </c>
      <c r="O395" s="113">
        <v>-16.3</v>
      </c>
      <c r="P395" s="113">
        <v>500</v>
      </c>
      <c r="Q395" s="113">
        <v>4.1000000000000002E-2</v>
      </c>
      <c r="S395" t="b">
        <v>0</v>
      </c>
      <c r="T395" t="b">
        <f>VLOOKUP(G395,key!$S$3:$T$12,2,FALSE)</f>
        <v>0</v>
      </c>
      <c r="U395">
        <f t="shared" si="40"/>
        <v>1</v>
      </c>
      <c r="V395" s="31">
        <f t="shared" si="43"/>
        <v>-3.2600000000000004E-2</v>
      </c>
      <c r="W395">
        <f>VLOOKUP(G395,key!$S$3:$U$6,3,FALSE)</f>
        <v>1</v>
      </c>
      <c r="Z395" s="113"/>
      <c r="AA395" s="113" t="s">
        <v>4151</v>
      </c>
      <c r="AB395" s="113" t="s">
        <v>1649</v>
      </c>
      <c r="AC395" s="113">
        <v>2015</v>
      </c>
      <c r="AD395" s="113" t="s">
        <v>101</v>
      </c>
      <c r="AE395" s="113" t="s">
        <v>1658</v>
      </c>
      <c r="AF395" s="113">
        <v>520</v>
      </c>
      <c r="AG395" s="113">
        <v>7.6999999999999999E-2</v>
      </c>
      <c r="AH395" s="113">
        <v>-16.3</v>
      </c>
      <c r="AI395" s="113">
        <v>500</v>
      </c>
      <c r="AJ395" s="113">
        <v>4.1000000000000002E-2</v>
      </c>
    </row>
    <row r="396" spans="1:36" x14ac:dyDescent="0.25">
      <c r="A396" t="str">
        <f t="shared" si="42"/>
        <v>CFLSFm2015CZ02rDXHP</v>
      </c>
      <c r="B396" t="s">
        <v>118</v>
      </c>
      <c r="C396" t="s">
        <v>45</v>
      </c>
      <c r="D396" t="s">
        <v>1649</v>
      </c>
      <c r="E396">
        <v>2015</v>
      </c>
      <c r="F396" t="s">
        <v>101</v>
      </c>
      <c r="G396" t="s">
        <v>1659</v>
      </c>
      <c r="H396">
        <f t="shared" si="38"/>
        <v>0.81799999999999995</v>
      </c>
      <c r="I396" s="113">
        <f t="shared" si="41"/>
        <v>1.975609756097561</v>
      </c>
      <c r="J396">
        <f t="shared" si="39"/>
        <v>0</v>
      </c>
      <c r="M396" s="113">
        <v>409</v>
      </c>
      <c r="N396" s="113">
        <v>8.1000000000000003E-2</v>
      </c>
      <c r="O396" s="113">
        <v>0</v>
      </c>
      <c r="P396" s="113">
        <v>500</v>
      </c>
      <c r="Q396" s="113">
        <v>4.1000000000000002E-2</v>
      </c>
      <c r="S396" t="b">
        <v>0</v>
      </c>
      <c r="T396" t="b">
        <f>VLOOKUP(G396,key!$S$3:$T$12,2,FALSE)</f>
        <v>1</v>
      </c>
      <c r="U396">
        <f t="shared" si="40"/>
        <v>1</v>
      </c>
      <c r="V396" s="31">
        <f t="shared" si="43"/>
        <v>0</v>
      </c>
      <c r="W396">
        <f>VLOOKUP(G396,key!$S$3:$U$6,3,FALSE)</f>
        <v>0.5</v>
      </c>
      <c r="Z396" s="113"/>
      <c r="AA396" s="113" t="s">
        <v>4151</v>
      </c>
      <c r="AB396" s="113" t="s">
        <v>1649</v>
      </c>
      <c r="AC396" s="113">
        <v>2015</v>
      </c>
      <c r="AD396" s="113" t="s">
        <v>101</v>
      </c>
      <c r="AE396" s="113" t="s">
        <v>1659</v>
      </c>
      <c r="AF396" s="113">
        <v>409</v>
      </c>
      <c r="AG396" s="113">
        <v>8.1000000000000003E-2</v>
      </c>
      <c r="AH396" s="113">
        <v>0</v>
      </c>
      <c r="AI396" s="113">
        <v>500</v>
      </c>
      <c r="AJ396" s="113">
        <v>4.1000000000000002E-2</v>
      </c>
    </row>
    <row r="397" spans="1:36" x14ac:dyDescent="0.25">
      <c r="A397" t="str">
        <f t="shared" si="42"/>
        <v>CFLSFm2015CZ02rNCEH</v>
      </c>
      <c r="B397" t="s">
        <v>118</v>
      </c>
      <c r="C397" t="s">
        <v>45</v>
      </c>
      <c r="D397" t="s">
        <v>1649</v>
      </c>
      <c r="E397">
        <v>2015</v>
      </c>
      <c r="F397" t="s">
        <v>101</v>
      </c>
      <c r="G397" t="s">
        <v>1656</v>
      </c>
      <c r="H397">
        <f t="shared" si="38"/>
        <v>0.54400000000000004</v>
      </c>
      <c r="I397" s="113">
        <f t="shared" si="41"/>
        <v>1</v>
      </c>
      <c r="J397">
        <f t="shared" si="39"/>
        <v>0</v>
      </c>
      <c r="M397" s="113">
        <v>272</v>
      </c>
      <c r="N397" s="113">
        <v>4.1000000000000002E-2</v>
      </c>
      <c r="O397" s="113">
        <v>0</v>
      </c>
      <c r="P397" s="113">
        <v>500</v>
      </c>
      <c r="Q397" s="113">
        <v>4.1000000000000002E-2</v>
      </c>
      <c r="S397" t="b">
        <v>0</v>
      </c>
      <c r="T397" t="b">
        <f>VLOOKUP(G397,key!$S$3:$T$12,2,FALSE)</f>
        <v>1</v>
      </c>
      <c r="U397">
        <f t="shared" si="40"/>
        <v>1</v>
      </c>
      <c r="V397" s="31">
        <f t="shared" si="43"/>
        <v>0</v>
      </c>
      <c r="W397">
        <f>VLOOKUP(G397,key!$S$3:$U$6,3,FALSE)</f>
        <v>0.25</v>
      </c>
      <c r="Z397" s="113"/>
      <c r="AA397" s="113" t="s">
        <v>4151</v>
      </c>
      <c r="AB397" s="113" t="s">
        <v>1649</v>
      </c>
      <c r="AC397" s="113">
        <v>2015</v>
      </c>
      <c r="AD397" s="113" t="s">
        <v>101</v>
      </c>
      <c r="AE397" s="113" t="s">
        <v>1656</v>
      </c>
      <c r="AF397" s="113">
        <v>272</v>
      </c>
      <c r="AG397" s="113">
        <v>4.1000000000000002E-2</v>
      </c>
      <c r="AH397" s="113">
        <v>0</v>
      </c>
      <c r="AI397" s="113">
        <v>500</v>
      </c>
      <c r="AJ397" s="113">
        <v>4.1000000000000002E-2</v>
      </c>
    </row>
    <row r="398" spans="1:36" x14ac:dyDescent="0.25">
      <c r="A398" t="str">
        <f t="shared" si="42"/>
        <v>CFLSFm2015CZ02rNCGF</v>
      </c>
      <c r="B398" t="s">
        <v>118</v>
      </c>
      <c r="C398" t="s">
        <v>45</v>
      </c>
      <c r="D398" t="s">
        <v>1649</v>
      </c>
      <c r="E398">
        <v>2015</v>
      </c>
      <c r="F398" t="s">
        <v>101</v>
      </c>
      <c r="G398" t="s">
        <v>1657</v>
      </c>
      <c r="H398">
        <f t="shared" si="38"/>
        <v>0.98199999999999998</v>
      </c>
      <c r="I398" s="113">
        <f t="shared" si="41"/>
        <v>1.024390243902439</v>
      </c>
      <c r="J398">
        <f t="shared" si="39"/>
        <v>-3.2600000000000004E-2</v>
      </c>
      <c r="M398" s="113">
        <v>491</v>
      </c>
      <c r="N398" s="113">
        <v>4.2000000000000003E-2</v>
      </c>
      <c r="O398" s="113">
        <v>-16.3</v>
      </c>
      <c r="P398" s="113">
        <v>500</v>
      </c>
      <c r="Q398" s="113">
        <v>4.1000000000000002E-2</v>
      </c>
      <c r="S398" t="b">
        <v>0</v>
      </c>
      <c r="T398" t="b">
        <f>VLOOKUP(G398,key!$S$3:$T$12,2,FALSE)</f>
        <v>0</v>
      </c>
      <c r="U398">
        <f t="shared" si="40"/>
        <v>1</v>
      </c>
      <c r="V398" s="31">
        <f t="shared" si="43"/>
        <v>-3.2600000000000004E-2</v>
      </c>
      <c r="W398">
        <f>VLOOKUP(G398,key!$S$3:$U$6,3,FALSE)</f>
        <v>0.9</v>
      </c>
      <c r="Z398" s="113"/>
      <c r="AA398" s="113" t="s">
        <v>4151</v>
      </c>
      <c r="AB398" s="113" t="s">
        <v>1649</v>
      </c>
      <c r="AC398" s="113">
        <v>2015</v>
      </c>
      <c r="AD398" s="113" t="s">
        <v>101</v>
      </c>
      <c r="AE398" s="113" t="s">
        <v>1657</v>
      </c>
      <c r="AF398" s="113">
        <v>491</v>
      </c>
      <c r="AG398" s="113">
        <v>4.2000000000000003E-2</v>
      </c>
      <c r="AH398" s="113">
        <v>-16.3</v>
      </c>
      <c r="AI398" s="113">
        <v>500</v>
      </c>
      <c r="AJ398" s="113">
        <v>4.1000000000000002E-2</v>
      </c>
    </row>
    <row r="399" spans="1:36" x14ac:dyDescent="0.25">
      <c r="A399" t="str">
        <f t="shared" si="42"/>
        <v>CFLSFm2015CZ03rDXGF</v>
      </c>
      <c r="B399" t="s">
        <v>118</v>
      </c>
      <c r="C399" t="s">
        <v>45</v>
      </c>
      <c r="D399" t="s">
        <v>1649</v>
      </c>
      <c r="E399">
        <v>2015</v>
      </c>
      <c r="F399" t="s">
        <v>102</v>
      </c>
      <c r="G399" t="s">
        <v>1658</v>
      </c>
      <c r="H399">
        <f t="shared" si="38"/>
        <v>1.016</v>
      </c>
      <c r="I399" s="113">
        <f t="shared" si="41"/>
        <v>1.825</v>
      </c>
      <c r="J399">
        <f t="shared" si="39"/>
        <v>-2.5999999999999999E-2</v>
      </c>
      <c r="M399" s="113">
        <v>508</v>
      </c>
      <c r="N399" s="113">
        <v>7.2999999999999995E-2</v>
      </c>
      <c r="O399" s="113">
        <v>-13</v>
      </c>
      <c r="P399" s="113">
        <v>500</v>
      </c>
      <c r="Q399" s="113">
        <v>0.04</v>
      </c>
      <c r="S399" t="b">
        <v>0</v>
      </c>
      <c r="T399" t="b">
        <f>VLOOKUP(G399,key!$S$3:$T$12,2,FALSE)</f>
        <v>0</v>
      </c>
      <c r="U399">
        <f t="shared" si="40"/>
        <v>1</v>
      </c>
      <c r="V399" s="31">
        <f t="shared" si="43"/>
        <v>-2.5999999999999999E-2</v>
      </c>
      <c r="W399">
        <f>VLOOKUP(G399,key!$S$3:$U$6,3,FALSE)</f>
        <v>1</v>
      </c>
      <c r="Z399" s="113"/>
      <c r="AA399" s="113" t="s">
        <v>4151</v>
      </c>
      <c r="AB399" s="113" t="s">
        <v>1649</v>
      </c>
      <c r="AC399" s="113">
        <v>2015</v>
      </c>
      <c r="AD399" s="113" t="s">
        <v>102</v>
      </c>
      <c r="AE399" s="113" t="s">
        <v>1658</v>
      </c>
      <c r="AF399" s="113">
        <v>508</v>
      </c>
      <c r="AG399" s="113">
        <v>7.2999999999999995E-2</v>
      </c>
      <c r="AH399" s="113">
        <v>-13</v>
      </c>
      <c r="AI399" s="113">
        <v>500</v>
      </c>
      <c r="AJ399" s="113">
        <v>0.04</v>
      </c>
    </row>
    <row r="400" spans="1:36" x14ac:dyDescent="0.25">
      <c r="A400" t="str">
        <f t="shared" si="42"/>
        <v>CFLSFm2015CZ03rDXHP</v>
      </c>
      <c r="B400" t="s">
        <v>118</v>
      </c>
      <c r="C400" t="s">
        <v>45</v>
      </c>
      <c r="D400" t="s">
        <v>1649</v>
      </c>
      <c r="E400">
        <v>2015</v>
      </c>
      <c r="F400" t="s">
        <v>102</v>
      </c>
      <c r="G400" t="s">
        <v>1659</v>
      </c>
      <c r="H400">
        <f t="shared" si="38"/>
        <v>0.85799999999999998</v>
      </c>
      <c r="I400" s="113">
        <f t="shared" si="41"/>
        <v>1.8499999999999999</v>
      </c>
      <c r="J400">
        <f t="shared" si="39"/>
        <v>0</v>
      </c>
      <c r="M400" s="113">
        <v>429</v>
      </c>
      <c r="N400" s="113">
        <v>7.3999999999999996E-2</v>
      </c>
      <c r="O400" s="113">
        <v>0</v>
      </c>
      <c r="P400" s="113">
        <v>500</v>
      </c>
      <c r="Q400" s="113">
        <v>0.04</v>
      </c>
      <c r="S400" t="b">
        <v>0</v>
      </c>
      <c r="T400" t="b">
        <f>VLOOKUP(G400,key!$S$3:$T$12,2,FALSE)</f>
        <v>1</v>
      </c>
      <c r="U400">
        <f t="shared" si="40"/>
        <v>1</v>
      </c>
      <c r="V400" s="31">
        <f t="shared" si="43"/>
        <v>0</v>
      </c>
      <c r="W400">
        <f>VLOOKUP(G400,key!$S$3:$U$6,3,FALSE)</f>
        <v>0.5</v>
      </c>
      <c r="Z400" s="113"/>
      <c r="AA400" s="113" t="s">
        <v>4151</v>
      </c>
      <c r="AB400" s="113" t="s">
        <v>1649</v>
      </c>
      <c r="AC400" s="113">
        <v>2015</v>
      </c>
      <c r="AD400" s="113" t="s">
        <v>102</v>
      </c>
      <c r="AE400" s="113" t="s">
        <v>1659</v>
      </c>
      <c r="AF400" s="113">
        <v>429</v>
      </c>
      <c r="AG400" s="113">
        <v>7.3999999999999996E-2</v>
      </c>
      <c r="AH400" s="113">
        <v>0</v>
      </c>
      <c r="AI400" s="113">
        <v>500</v>
      </c>
      <c r="AJ400" s="113">
        <v>0.04</v>
      </c>
    </row>
    <row r="401" spans="1:36" x14ac:dyDescent="0.25">
      <c r="A401" t="str">
        <f t="shared" si="42"/>
        <v>CFLSFm2015CZ03rNCEH</v>
      </c>
      <c r="B401" t="s">
        <v>118</v>
      </c>
      <c r="C401" t="s">
        <v>45</v>
      </c>
      <c r="D401" t="s">
        <v>1649</v>
      </c>
      <c r="E401">
        <v>2015</v>
      </c>
      <c r="F401" t="s">
        <v>102</v>
      </c>
      <c r="G401" t="s">
        <v>1656</v>
      </c>
      <c r="H401">
        <f t="shared" si="38"/>
        <v>0.65600000000000003</v>
      </c>
      <c r="I401" s="113">
        <f t="shared" si="41"/>
        <v>1</v>
      </c>
      <c r="J401">
        <f t="shared" si="39"/>
        <v>0</v>
      </c>
      <c r="M401" s="113">
        <v>328</v>
      </c>
      <c r="N401" s="113">
        <v>0.04</v>
      </c>
      <c r="O401" s="113">
        <v>0</v>
      </c>
      <c r="P401" s="113">
        <v>500</v>
      </c>
      <c r="Q401" s="113">
        <v>0.04</v>
      </c>
      <c r="S401" t="b">
        <v>0</v>
      </c>
      <c r="T401" t="b">
        <f>VLOOKUP(G401,key!$S$3:$T$12,2,FALSE)</f>
        <v>1</v>
      </c>
      <c r="U401">
        <f t="shared" si="40"/>
        <v>1</v>
      </c>
      <c r="V401" s="31">
        <f t="shared" si="43"/>
        <v>0</v>
      </c>
      <c r="W401">
        <f>VLOOKUP(G401,key!$S$3:$U$6,3,FALSE)</f>
        <v>0.25</v>
      </c>
      <c r="Z401" s="113"/>
      <c r="AA401" s="113" t="s">
        <v>4151</v>
      </c>
      <c r="AB401" s="113" t="s">
        <v>1649</v>
      </c>
      <c r="AC401" s="113">
        <v>2015</v>
      </c>
      <c r="AD401" s="113" t="s">
        <v>102</v>
      </c>
      <c r="AE401" s="113" t="s">
        <v>1656</v>
      </c>
      <c r="AF401" s="113">
        <v>328</v>
      </c>
      <c r="AG401" s="113">
        <v>0.04</v>
      </c>
      <c r="AH401" s="113">
        <v>0</v>
      </c>
      <c r="AI401" s="113">
        <v>500</v>
      </c>
      <c r="AJ401" s="113">
        <v>0.04</v>
      </c>
    </row>
    <row r="402" spans="1:36" x14ac:dyDescent="0.25">
      <c r="A402" t="str">
        <f t="shared" si="42"/>
        <v>CFLSFm2015CZ03rNCGF</v>
      </c>
      <c r="B402" t="s">
        <v>118</v>
      </c>
      <c r="C402" t="s">
        <v>45</v>
      </c>
      <c r="D402" t="s">
        <v>1649</v>
      </c>
      <c r="E402">
        <v>2015</v>
      </c>
      <c r="F402" t="s">
        <v>102</v>
      </c>
      <c r="G402" t="s">
        <v>1657</v>
      </c>
      <c r="H402">
        <f t="shared" si="38"/>
        <v>0.98799999999999999</v>
      </c>
      <c r="I402" s="113">
        <f t="shared" si="41"/>
        <v>1.0249999999999999</v>
      </c>
      <c r="J402">
        <f t="shared" si="39"/>
        <v>-2.5999999999999999E-2</v>
      </c>
      <c r="M402" s="113">
        <v>494</v>
      </c>
      <c r="N402" s="113">
        <v>4.1000000000000002E-2</v>
      </c>
      <c r="O402" s="113">
        <v>-13</v>
      </c>
      <c r="P402" s="113">
        <v>500</v>
      </c>
      <c r="Q402" s="113">
        <v>0.04</v>
      </c>
      <c r="S402" t="b">
        <v>0</v>
      </c>
      <c r="T402" t="b">
        <f>VLOOKUP(G402,key!$S$3:$T$12,2,FALSE)</f>
        <v>0</v>
      </c>
      <c r="U402">
        <f t="shared" si="40"/>
        <v>1</v>
      </c>
      <c r="V402" s="31">
        <f t="shared" si="43"/>
        <v>-2.5999999999999999E-2</v>
      </c>
      <c r="W402">
        <f>VLOOKUP(G402,key!$S$3:$U$6,3,FALSE)</f>
        <v>0.9</v>
      </c>
      <c r="Z402" s="113"/>
      <c r="AA402" s="113" t="s">
        <v>4151</v>
      </c>
      <c r="AB402" s="113" t="s">
        <v>1649</v>
      </c>
      <c r="AC402" s="113">
        <v>2015</v>
      </c>
      <c r="AD402" s="113" t="s">
        <v>102</v>
      </c>
      <c r="AE402" s="113" t="s">
        <v>1657</v>
      </c>
      <c r="AF402" s="113">
        <v>494</v>
      </c>
      <c r="AG402" s="113">
        <v>4.1000000000000002E-2</v>
      </c>
      <c r="AH402" s="113">
        <v>-13</v>
      </c>
      <c r="AI402" s="113">
        <v>500</v>
      </c>
      <c r="AJ402" s="113">
        <v>0.04</v>
      </c>
    </row>
    <row r="403" spans="1:36" x14ac:dyDescent="0.25">
      <c r="A403" t="str">
        <f t="shared" si="42"/>
        <v>CFLSFm2015CZ04rDXGF</v>
      </c>
      <c r="B403" t="s">
        <v>118</v>
      </c>
      <c r="C403" t="s">
        <v>45</v>
      </c>
      <c r="D403" t="s">
        <v>1649</v>
      </c>
      <c r="E403">
        <v>2015</v>
      </c>
      <c r="F403" t="s">
        <v>103</v>
      </c>
      <c r="G403" t="s">
        <v>1658</v>
      </c>
      <c r="H403">
        <f t="shared" si="38"/>
        <v>1.06</v>
      </c>
      <c r="I403" s="113">
        <f t="shared" si="41"/>
        <v>1.8409090909090911</v>
      </c>
      <c r="J403">
        <f t="shared" si="39"/>
        <v>-2.7399999999999997E-2</v>
      </c>
      <c r="M403" s="113">
        <v>530</v>
      </c>
      <c r="N403" s="113">
        <v>8.1000000000000003E-2</v>
      </c>
      <c r="O403" s="113">
        <v>-13.7</v>
      </c>
      <c r="P403" s="113">
        <v>500</v>
      </c>
      <c r="Q403" s="113">
        <v>4.3999999999999997E-2</v>
      </c>
      <c r="S403" t="b">
        <v>0</v>
      </c>
      <c r="T403" t="b">
        <f>VLOOKUP(G403,key!$S$3:$T$12,2,FALSE)</f>
        <v>0</v>
      </c>
      <c r="U403">
        <f t="shared" si="40"/>
        <v>1</v>
      </c>
      <c r="V403" s="31">
        <f t="shared" si="43"/>
        <v>-2.7399999999999997E-2</v>
      </c>
      <c r="W403">
        <f>VLOOKUP(G403,key!$S$3:$U$6,3,FALSE)</f>
        <v>1</v>
      </c>
      <c r="Z403" s="113"/>
      <c r="AA403" s="113" t="s">
        <v>4151</v>
      </c>
      <c r="AB403" s="113" t="s">
        <v>1649</v>
      </c>
      <c r="AC403" s="113">
        <v>2015</v>
      </c>
      <c r="AD403" s="113" t="s">
        <v>103</v>
      </c>
      <c r="AE403" s="113" t="s">
        <v>1658</v>
      </c>
      <c r="AF403" s="113">
        <v>530</v>
      </c>
      <c r="AG403" s="113">
        <v>8.1000000000000003E-2</v>
      </c>
      <c r="AH403" s="113">
        <v>-13.7</v>
      </c>
      <c r="AI403" s="113">
        <v>500</v>
      </c>
      <c r="AJ403" s="113">
        <v>4.3999999999999997E-2</v>
      </c>
    </row>
    <row r="404" spans="1:36" x14ac:dyDescent="0.25">
      <c r="A404" t="str">
        <f t="shared" si="42"/>
        <v>CFLSFm2015CZ04rDXHP</v>
      </c>
      <c r="B404" t="s">
        <v>118</v>
      </c>
      <c r="C404" t="s">
        <v>45</v>
      </c>
      <c r="D404" t="s">
        <v>1649</v>
      </c>
      <c r="E404">
        <v>2015</v>
      </c>
      <c r="F404" t="s">
        <v>103</v>
      </c>
      <c r="G404" t="s">
        <v>1659</v>
      </c>
      <c r="H404">
        <f t="shared" si="38"/>
        <v>0.87</v>
      </c>
      <c r="I404" s="113">
        <f t="shared" si="41"/>
        <v>1.75</v>
      </c>
      <c r="J404">
        <f t="shared" si="39"/>
        <v>0</v>
      </c>
      <c r="M404" s="113">
        <v>435</v>
      </c>
      <c r="N404" s="113">
        <v>7.6999999999999999E-2</v>
      </c>
      <c r="O404" s="113">
        <v>0</v>
      </c>
      <c r="P404" s="113">
        <v>500</v>
      </c>
      <c r="Q404" s="113">
        <v>4.3999999999999997E-2</v>
      </c>
      <c r="S404" t="b">
        <v>0</v>
      </c>
      <c r="T404" t="b">
        <f>VLOOKUP(G404,key!$S$3:$T$12,2,FALSE)</f>
        <v>1</v>
      </c>
      <c r="U404">
        <f t="shared" si="40"/>
        <v>1</v>
      </c>
      <c r="V404" s="31">
        <f t="shared" si="43"/>
        <v>0</v>
      </c>
      <c r="W404">
        <f>VLOOKUP(G404,key!$S$3:$U$6,3,FALSE)</f>
        <v>0.5</v>
      </c>
      <c r="Z404" s="113"/>
      <c r="AA404" s="113" t="s">
        <v>4151</v>
      </c>
      <c r="AB404" s="113" t="s">
        <v>1649</v>
      </c>
      <c r="AC404" s="113">
        <v>2015</v>
      </c>
      <c r="AD404" s="113" t="s">
        <v>103</v>
      </c>
      <c r="AE404" s="113" t="s">
        <v>1659</v>
      </c>
      <c r="AF404" s="113">
        <v>435</v>
      </c>
      <c r="AG404" s="113">
        <v>7.6999999999999999E-2</v>
      </c>
      <c r="AH404" s="113">
        <v>0</v>
      </c>
      <c r="AI404" s="113">
        <v>500</v>
      </c>
      <c r="AJ404" s="113">
        <v>4.3999999999999997E-2</v>
      </c>
    </row>
    <row r="405" spans="1:36" x14ac:dyDescent="0.25">
      <c r="A405" t="str">
        <f t="shared" si="42"/>
        <v>CFLSFm2015CZ04rNCEH</v>
      </c>
      <c r="B405" t="s">
        <v>118</v>
      </c>
      <c r="C405" t="s">
        <v>45</v>
      </c>
      <c r="D405" t="s">
        <v>1649</v>
      </c>
      <c r="E405">
        <v>2015</v>
      </c>
      <c r="F405" t="s">
        <v>103</v>
      </c>
      <c r="G405" t="s">
        <v>1656</v>
      </c>
      <c r="H405">
        <f t="shared" si="38"/>
        <v>0.62</v>
      </c>
      <c r="I405" s="113">
        <f t="shared" si="41"/>
        <v>1</v>
      </c>
      <c r="J405">
        <f t="shared" si="39"/>
        <v>0</v>
      </c>
      <c r="M405" s="113">
        <v>310</v>
      </c>
      <c r="N405" s="113">
        <v>4.3999999999999997E-2</v>
      </c>
      <c r="O405" s="113">
        <v>0</v>
      </c>
      <c r="P405" s="113">
        <v>500</v>
      </c>
      <c r="Q405" s="113">
        <v>4.3999999999999997E-2</v>
      </c>
      <c r="S405" t="b">
        <v>0</v>
      </c>
      <c r="T405" t="b">
        <f>VLOOKUP(G405,key!$S$3:$T$12,2,FALSE)</f>
        <v>1</v>
      </c>
      <c r="U405">
        <f t="shared" si="40"/>
        <v>1</v>
      </c>
      <c r="V405" s="31">
        <f t="shared" si="43"/>
        <v>0</v>
      </c>
      <c r="W405">
        <f>VLOOKUP(G405,key!$S$3:$U$6,3,FALSE)</f>
        <v>0.25</v>
      </c>
      <c r="Z405" s="113"/>
      <c r="AA405" s="113" t="s">
        <v>4151</v>
      </c>
      <c r="AB405" s="113" t="s">
        <v>1649</v>
      </c>
      <c r="AC405" s="113">
        <v>2015</v>
      </c>
      <c r="AD405" s="113" t="s">
        <v>103</v>
      </c>
      <c r="AE405" s="113" t="s">
        <v>1656</v>
      </c>
      <c r="AF405" s="113">
        <v>310</v>
      </c>
      <c r="AG405" s="113">
        <v>4.3999999999999997E-2</v>
      </c>
      <c r="AH405" s="113">
        <v>0</v>
      </c>
      <c r="AI405" s="113">
        <v>500</v>
      </c>
      <c r="AJ405" s="113">
        <v>4.3999999999999997E-2</v>
      </c>
    </row>
    <row r="406" spans="1:36" x14ac:dyDescent="0.25">
      <c r="A406" t="str">
        <f t="shared" si="42"/>
        <v>CFLSFm2015CZ04rNCGF</v>
      </c>
      <c r="B406" t="s">
        <v>118</v>
      </c>
      <c r="C406" t="s">
        <v>45</v>
      </c>
      <c r="D406" t="s">
        <v>1649</v>
      </c>
      <c r="E406">
        <v>2015</v>
      </c>
      <c r="F406" t="s">
        <v>103</v>
      </c>
      <c r="G406" t="s">
        <v>1657</v>
      </c>
      <c r="H406">
        <f t="shared" si="38"/>
        <v>0.98799999999999999</v>
      </c>
      <c r="I406" s="113">
        <f t="shared" si="41"/>
        <v>1.0227272727272727</v>
      </c>
      <c r="J406">
        <f t="shared" si="39"/>
        <v>-2.7399999999999997E-2</v>
      </c>
      <c r="M406" s="113">
        <v>494</v>
      </c>
      <c r="N406" s="113">
        <v>4.4999999999999998E-2</v>
      </c>
      <c r="O406" s="113">
        <v>-13.7</v>
      </c>
      <c r="P406" s="113">
        <v>500</v>
      </c>
      <c r="Q406" s="113">
        <v>4.3999999999999997E-2</v>
      </c>
      <c r="S406" t="b">
        <v>0</v>
      </c>
      <c r="T406" t="b">
        <f>VLOOKUP(G406,key!$S$3:$T$12,2,FALSE)</f>
        <v>0</v>
      </c>
      <c r="U406">
        <f t="shared" si="40"/>
        <v>1</v>
      </c>
      <c r="V406" s="31">
        <f t="shared" si="43"/>
        <v>-2.7399999999999997E-2</v>
      </c>
      <c r="W406">
        <f>VLOOKUP(G406,key!$S$3:$U$6,3,FALSE)</f>
        <v>0.9</v>
      </c>
      <c r="Z406" s="113"/>
      <c r="AA406" s="113" t="s">
        <v>4151</v>
      </c>
      <c r="AB406" s="113" t="s">
        <v>1649</v>
      </c>
      <c r="AC406" s="113">
        <v>2015</v>
      </c>
      <c r="AD406" s="113" t="s">
        <v>103</v>
      </c>
      <c r="AE406" s="113" t="s">
        <v>1657</v>
      </c>
      <c r="AF406" s="113">
        <v>494</v>
      </c>
      <c r="AG406" s="113">
        <v>4.4999999999999998E-2</v>
      </c>
      <c r="AH406" s="113">
        <v>-13.7</v>
      </c>
      <c r="AI406" s="113">
        <v>500</v>
      </c>
      <c r="AJ406" s="113">
        <v>4.3999999999999997E-2</v>
      </c>
    </row>
    <row r="407" spans="1:36" x14ac:dyDescent="0.25">
      <c r="A407" t="str">
        <f t="shared" si="42"/>
        <v>CFLSFm2015CZ05rDXGF</v>
      </c>
      <c r="B407" t="s">
        <v>118</v>
      </c>
      <c r="C407" t="s">
        <v>45</v>
      </c>
      <c r="D407" t="s">
        <v>1649</v>
      </c>
      <c r="E407">
        <v>2015</v>
      </c>
      <c r="F407" t="s">
        <v>104</v>
      </c>
      <c r="G407" t="s">
        <v>1658</v>
      </c>
      <c r="H407">
        <f t="shared" si="38"/>
        <v>1.012</v>
      </c>
      <c r="I407" s="113">
        <f t="shared" si="41"/>
        <v>1.7954545454545456</v>
      </c>
      <c r="J407">
        <f t="shared" si="39"/>
        <v>-3.04E-2</v>
      </c>
      <c r="M407" s="113">
        <v>506</v>
      </c>
      <c r="N407" s="113">
        <v>7.9000000000000001E-2</v>
      </c>
      <c r="O407" s="113">
        <v>-15.2</v>
      </c>
      <c r="P407" s="113">
        <v>500</v>
      </c>
      <c r="Q407" s="113">
        <v>4.3999999999999997E-2</v>
      </c>
      <c r="S407" t="b">
        <v>0</v>
      </c>
      <c r="T407" t="b">
        <f>VLOOKUP(G407,key!$S$3:$T$12,2,FALSE)</f>
        <v>0</v>
      </c>
      <c r="U407">
        <f t="shared" si="40"/>
        <v>1</v>
      </c>
      <c r="V407" s="31">
        <f t="shared" si="43"/>
        <v>-3.04E-2</v>
      </c>
      <c r="W407">
        <f>VLOOKUP(G407,key!$S$3:$U$6,3,FALSE)</f>
        <v>1</v>
      </c>
      <c r="Z407" s="113"/>
      <c r="AA407" s="113" t="s">
        <v>4151</v>
      </c>
      <c r="AB407" s="113" t="s">
        <v>1649</v>
      </c>
      <c r="AC407" s="113">
        <v>2015</v>
      </c>
      <c r="AD407" s="113" t="s">
        <v>104</v>
      </c>
      <c r="AE407" s="113" t="s">
        <v>1658</v>
      </c>
      <c r="AF407" s="113">
        <v>506</v>
      </c>
      <c r="AG407" s="113">
        <v>7.9000000000000001E-2</v>
      </c>
      <c r="AH407" s="113">
        <v>-15.2</v>
      </c>
      <c r="AI407" s="113">
        <v>500</v>
      </c>
      <c r="AJ407" s="113">
        <v>4.3999999999999997E-2</v>
      </c>
    </row>
    <row r="408" spans="1:36" x14ac:dyDescent="0.25">
      <c r="A408" t="str">
        <f t="shared" si="42"/>
        <v>CFLSFm2015CZ05rDXHP</v>
      </c>
      <c r="B408" t="s">
        <v>118</v>
      </c>
      <c r="C408" t="s">
        <v>45</v>
      </c>
      <c r="D408" t="s">
        <v>1649</v>
      </c>
      <c r="E408">
        <v>2015</v>
      </c>
      <c r="F408" t="s">
        <v>104</v>
      </c>
      <c r="G408" t="s">
        <v>1659</v>
      </c>
      <c r="H408">
        <f t="shared" si="38"/>
        <v>0.8</v>
      </c>
      <c r="I408" s="113">
        <f t="shared" si="41"/>
        <v>1.7045454545454546</v>
      </c>
      <c r="J408">
        <f t="shared" si="39"/>
        <v>0</v>
      </c>
      <c r="M408" s="113">
        <v>400</v>
      </c>
      <c r="N408" s="113">
        <v>7.4999999999999997E-2</v>
      </c>
      <c r="O408" s="113">
        <v>0</v>
      </c>
      <c r="P408" s="113">
        <v>500</v>
      </c>
      <c r="Q408" s="113">
        <v>4.3999999999999997E-2</v>
      </c>
      <c r="S408" t="b">
        <v>0</v>
      </c>
      <c r="T408" t="b">
        <f>VLOOKUP(G408,key!$S$3:$T$12,2,FALSE)</f>
        <v>1</v>
      </c>
      <c r="U408">
        <f t="shared" si="40"/>
        <v>1</v>
      </c>
      <c r="V408" s="31">
        <f t="shared" si="43"/>
        <v>0</v>
      </c>
      <c r="W408">
        <f>VLOOKUP(G408,key!$S$3:$U$6,3,FALSE)</f>
        <v>0.5</v>
      </c>
      <c r="Z408" s="113"/>
      <c r="AA408" s="113" t="s">
        <v>4151</v>
      </c>
      <c r="AB408" s="113" t="s">
        <v>1649</v>
      </c>
      <c r="AC408" s="113">
        <v>2015</v>
      </c>
      <c r="AD408" s="113" t="s">
        <v>104</v>
      </c>
      <c r="AE408" s="113" t="s">
        <v>1659</v>
      </c>
      <c r="AF408" s="113">
        <v>400</v>
      </c>
      <c r="AG408" s="113">
        <v>7.4999999999999997E-2</v>
      </c>
      <c r="AH408" s="113">
        <v>0</v>
      </c>
      <c r="AI408" s="113">
        <v>500</v>
      </c>
      <c r="AJ408" s="113">
        <v>4.3999999999999997E-2</v>
      </c>
    </row>
    <row r="409" spans="1:36" x14ac:dyDescent="0.25">
      <c r="A409" t="str">
        <f t="shared" si="42"/>
        <v>CFLSFm2015CZ05rNCEH</v>
      </c>
      <c r="B409" t="s">
        <v>118</v>
      </c>
      <c r="C409" t="s">
        <v>45</v>
      </c>
      <c r="D409" t="s">
        <v>1649</v>
      </c>
      <c r="E409">
        <v>2015</v>
      </c>
      <c r="F409" t="s">
        <v>104</v>
      </c>
      <c r="G409" t="s">
        <v>1656</v>
      </c>
      <c r="H409">
        <f t="shared" si="38"/>
        <v>0.59</v>
      </c>
      <c r="I409" s="113">
        <f t="shared" si="41"/>
        <v>1</v>
      </c>
      <c r="J409">
        <f t="shared" si="39"/>
        <v>0</v>
      </c>
      <c r="M409" s="113">
        <v>295</v>
      </c>
      <c r="N409" s="113">
        <v>4.3999999999999997E-2</v>
      </c>
      <c r="O409" s="113">
        <v>0</v>
      </c>
      <c r="P409" s="113">
        <v>500</v>
      </c>
      <c r="Q409" s="113">
        <v>4.3999999999999997E-2</v>
      </c>
      <c r="S409" t="b">
        <v>0</v>
      </c>
      <c r="T409" t="b">
        <f>VLOOKUP(G409,key!$S$3:$T$12,2,FALSE)</f>
        <v>1</v>
      </c>
      <c r="U409">
        <f t="shared" si="40"/>
        <v>1</v>
      </c>
      <c r="V409" s="31">
        <f t="shared" si="43"/>
        <v>0</v>
      </c>
      <c r="W409">
        <f>VLOOKUP(G409,key!$S$3:$U$6,3,FALSE)</f>
        <v>0.25</v>
      </c>
      <c r="Z409" s="113"/>
      <c r="AA409" s="113" t="s">
        <v>4151</v>
      </c>
      <c r="AB409" s="113" t="s">
        <v>1649</v>
      </c>
      <c r="AC409" s="113">
        <v>2015</v>
      </c>
      <c r="AD409" s="113" t="s">
        <v>104</v>
      </c>
      <c r="AE409" s="113" t="s">
        <v>1656</v>
      </c>
      <c r="AF409" s="113">
        <v>295</v>
      </c>
      <c r="AG409" s="113">
        <v>4.3999999999999997E-2</v>
      </c>
      <c r="AH409" s="113">
        <v>0</v>
      </c>
      <c r="AI409" s="113">
        <v>500</v>
      </c>
      <c r="AJ409" s="113">
        <v>4.3999999999999997E-2</v>
      </c>
    </row>
    <row r="410" spans="1:36" x14ac:dyDescent="0.25">
      <c r="A410" t="str">
        <f t="shared" si="42"/>
        <v>CFLSFm2015CZ05rNCGF</v>
      </c>
      <c r="B410" t="s">
        <v>118</v>
      </c>
      <c r="C410" t="s">
        <v>45</v>
      </c>
      <c r="D410" t="s">
        <v>1649</v>
      </c>
      <c r="E410">
        <v>2015</v>
      </c>
      <c r="F410" t="s">
        <v>104</v>
      </c>
      <c r="G410" t="s">
        <v>1657</v>
      </c>
      <c r="H410">
        <f t="shared" si="38"/>
        <v>0.98799999999999999</v>
      </c>
      <c r="I410" s="113">
        <f t="shared" si="41"/>
        <v>1.0227272727272727</v>
      </c>
      <c r="J410">
        <f t="shared" si="39"/>
        <v>-3.04E-2</v>
      </c>
      <c r="M410" s="113">
        <v>494</v>
      </c>
      <c r="N410" s="113">
        <v>4.4999999999999998E-2</v>
      </c>
      <c r="O410" s="113">
        <v>-15.2</v>
      </c>
      <c r="P410" s="113">
        <v>500</v>
      </c>
      <c r="Q410" s="113">
        <v>4.3999999999999997E-2</v>
      </c>
      <c r="S410" t="b">
        <v>0</v>
      </c>
      <c r="T410" t="b">
        <f>VLOOKUP(G410,key!$S$3:$T$12,2,FALSE)</f>
        <v>0</v>
      </c>
      <c r="U410">
        <f t="shared" si="40"/>
        <v>1</v>
      </c>
      <c r="V410" s="31">
        <f t="shared" si="43"/>
        <v>-3.04E-2</v>
      </c>
      <c r="W410">
        <f>VLOOKUP(G410,key!$S$3:$U$6,3,FALSE)</f>
        <v>0.9</v>
      </c>
      <c r="Z410" s="113"/>
      <c r="AA410" s="113" t="s">
        <v>4151</v>
      </c>
      <c r="AB410" s="113" t="s">
        <v>1649</v>
      </c>
      <c r="AC410" s="113">
        <v>2015</v>
      </c>
      <c r="AD410" s="113" t="s">
        <v>104</v>
      </c>
      <c r="AE410" s="113" t="s">
        <v>1657</v>
      </c>
      <c r="AF410" s="113">
        <v>494</v>
      </c>
      <c r="AG410" s="113">
        <v>4.4999999999999998E-2</v>
      </c>
      <c r="AH410" s="113">
        <v>-15.2</v>
      </c>
      <c r="AI410" s="113">
        <v>500</v>
      </c>
      <c r="AJ410" s="113">
        <v>4.3999999999999997E-2</v>
      </c>
    </row>
    <row r="411" spans="1:36" x14ac:dyDescent="0.25">
      <c r="A411" t="str">
        <f t="shared" si="42"/>
        <v>CFLSFm2015CZ06rDXGF</v>
      </c>
      <c r="B411" t="s">
        <v>118</v>
      </c>
      <c r="C411" t="s">
        <v>45</v>
      </c>
      <c r="D411" t="s">
        <v>1649</v>
      </c>
      <c r="E411">
        <v>2015</v>
      </c>
      <c r="F411" t="s">
        <v>105</v>
      </c>
      <c r="G411" t="s">
        <v>1658</v>
      </c>
      <c r="H411">
        <f t="shared" si="38"/>
        <v>1.05</v>
      </c>
      <c r="I411" s="113">
        <f t="shared" si="41"/>
        <v>1.3863636363636365</v>
      </c>
      <c r="J411">
        <f t="shared" si="39"/>
        <v>-2.5600000000000001E-2</v>
      </c>
      <c r="M411" s="113">
        <v>525</v>
      </c>
      <c r="N411" s="113">
        <v>6.0999999999999999E-2</v>
      </c>
      <c r="O411" s="113">
        <v>-12.8</v>
      </c>
      <c r="P411" s="113">
        <v>500</v>
      </c>
      <c r="Q411" s="113">
        <v>4.3999999999999997E-2</v>
      </c>
      <c r="S411" t="b">
        <v>0</v>
      </c>
      <c r="T411" t="b">
        <f>VLOOKUP(G411,key!$S$3:$T$12,2,FALSE)</f>
        <v>0</v>
      </c>
      <c r="U411">
        <f t="shared" si="40"/>
        <v>1</v>
      </c>
      <c r="V411" s="31">
        <f t="shared" si="43"/>
        <v>-2.5600000000000001E-2</v>
      </c>
      <c r="W411">
        <f>VLOOKUP(G411,key!$S$3:$U$6,3,FALSE)</f>
        <v>1</v>
      </c>
      <c r="Z411" s="113"/>
      <c r="AA411" s="113" t="s">
        <v>4151</v>
      </c>
      <c r="AB411" s="113" t="s">
        <v>1649</v>
      </c>
      <c r="AC411" s="113">
        <v>2015</v>
      </c>
      <c r="AD411" s="113" t="s">
        <v>105</v>
      </c>
      <c r="AE411" s="113" t="s">
        <v>1658</v>
      </c>
      <c r="AF411" s="113">
        <v>525</v>
      </c>
      <c r="AG411" s="113">
        <v>6.0999999999999999E-2</v>
      </c>
      <c r="AH411" s="113">
        <v>-12.8</v>
      </c>
      <c r="AI411" s="113">
        <v>500</v>
      </c>
      <c r="AJ411" s="113">
        <v>4.3999999999999997E-2</v>
      </c>
    </row>
    <row r="412" spans="1:36" x14ac:dyDescent="0.25">
      <c r="A412" t="str">
        <f t="shared" si="42"/>
        <v>CFLSFm2015CZ06rDXHP</v>
      </c>
      <c r="B412" t="s">
        <v>118</v>
      </c>
      <c r="C412" t="s">
        <v>45</v>
      </c>
      <c r="D412" t="s">
        <v>1649</v>
      </c>
      <c r="E412">
        <v>2015</v>
      </c>
      <c r="F412" t="s">
        <v>105</v>
      </c>
      <c r="G412" t="s">
        <v>1659</v>
      </c>
      <c r="H412">
        <f t="shared" si="38"/>
        <v>0.89800000000000002</v>
      </c>
      <c r="I412" s="113">
        <f t="shared" si="41"/>
        <v>2</v>
      </c>
      <c r="J412">
        <f t="shared" si="39"/>
        <v>0</v>
      </c>
      <c r="M412" s="113">
        <v>449</v>
      </c>
      <c r="N412" s="113">
        <v>8.8999999999999996E-2</v>
      </c>
      <c r="O412" s="113">
        <v>0</v>
      </c>
      <c r="P412" s="113">
        <v>500</v>
      </c>
      <c r="Q412" s="113">
        <v>4.3999999999999997E-2</v>
      </c>
      <c r="S412" t="b">
        <v>0</v>
      </c>
      <c r="T412" t="b">
        <f>VLOOKUP(G412,key!$S$3:$T$12,2,FALSE)</f>
        <v>1</v>
      </c>
      <c r="U412">
        <f t="shared" si="40"/>
        <v>1</v>
      </c>
      <c r="V412" s="31">
        <f t="shared" si="43"/>
        <v>0</v>
      </c>
      <c r="W412">
        <f>VLOOKUP(G412,key!$S$3:$U$6,3,FALSE)</f>
        <v>0.5</v>
      </c>
      <c r="Z412" s="113"/>
      <c r="AA412" s="113" t="s">
        <v>4151</v>
      </c>
      <c r="AB412" s="113" t="s">
        <v>1649</v>
      </c>
      <c r="AC412" s="113">
        <v>2015</v>
      </c>
      <c r="AD412" s="113" t="s">
        <v>105</v>
      </c>
      <c r="AE412" s="113" t="s">
        <v>1659</v>
      </c>
      <c r="AF412" s="113">
        <v>449</v>
      </c>
      <c r="AG412" s="113">
        <v>8.8999999999999996E-2</v>
      </c>
      <c r="AH412" s="113">
        <v>0</v>
      </c>
      <c r="AI412" s="113">
        <v>500</v>
      </c>
      <c r="AJ412" s="113">
        <v>4.3999999999999997E-2</v>
      </c>
    </row>
    <row r="413" spans="1:36" x14ac:dyDescent="0.25">
      <c r="A413" t="str">
        <f t="shared" si="42"/>
        <v>CFLSFm2015CZ06rNCEH</v>
      </c>
      <c r="B413" t="s">
        <v>118</v>
      </c>
      <c r="C413" t="s">
        <v>45</v>
      </c>
      <c r="D413" t="s">
        <v>1649</v>
      </c>
      <c r="E413">
        <v>2015</v>
      </c>
      <c r="F413" t="s">
        <v>105</v>
      </c>
      <c r="G413" t="s">
        <v>1656</v>
      </c>
      <c r="H413">
        <f t="shared" si="38"/>
        <v>0.66200000000000003</v>
      </c>
      <c r="I413" s="113">
        <f t="shared" si="41"/>
        <v>1</v>
      </c>
      <c r="J413">
        <f t="shared" si="39"/>
        <v>0</v>
      </c>
      <c r="M413" s="113">
        <v>331</v>
      </c>
      <c r="N413" s="113">
        <v>4.3999999999999997E-2</v>
      </c>
      <c r="O413" s="113">
        <v>0</v>
      </c>
      <c r="P413" s="113">
        <v>500</v>
      </c>
      <c r="Q413" s="113">
        <v>4.3999999999999997E-2</v>
      </c>
      <c r="S413" t="b">
        <v>0</v>
      </c>
      <c r="T413" t="b">
        <f>VLOOKUP(G413,key!$S$3:$T$12,2,FALSE)</f>
        <v>1</v>
      </c>
      <c r="U413">
        <f t="shared" si="40"/>
        <v>1</v>
      </c>
      <c r="V413" s="31">
        <f t="shared" si="43"/>
        <v>0</v>
      </c>
      <c r="W413">
        <f>VLOOKUP(G413,key!$S$3:$U$6,3,FALSE)</f>
        <v>0.25</v>
      </c>
      <c r="Z413" s="113"/>
      <c r="AA413" s="113" t="s">
        <v>4151</v>
      </c>
      <c r="AB413" s="113" t="s">
        <v>1649</v>
      </c>
      <c r="AC413" s="113">
        <v>2015</v>
      </c>
      <c r="AD413" s="113" t="s">
        <v>105</v>
      </c>
      <c r="AE413" s="113" t="s">
        <v>1656</v>
      </c>
      <c r="AF413" s="113">
        <v>331</v>
      </c>
      <c r="AG413" s="113">
        <v>4.3999999999999997E-2</v>
      </c>
      <c r="AH413" s="113">
        <v>0</v>
      </c>
      <c r="AI413" s="113">
        <v>500</v>
      </c>
      <c r="AJ413" s="113">
        <v>4.3999999999999997E-2</v>
      </c>
    </row>
    <row r="414" spans="1:36" x14ac:dyDescent="0.25">
      <c r="A414" t="str">
        <f t="shared" si="42"/>
        <v>CFLSFm2015CZ06rNCGF</v>
      </c>
      <c r="B414" t="s">
        <v>118</v>
      </c>
      <c r="C414" t="s">
        <v>45</v>
      </c>
      <c r="D414" t="s">
        <v>1649</v>
      </c>
      <c r="E414">
        <v>2015</v>
      </c>
      <c r="F414" t="s">
        <v>105</v>
      </c>
      <c r="G414" t="s">
        <v>1657</v>
      </c>
      <c r="H414">
        <f t="shared" si="38"/>
        <v>0.99</v>
      </c>
      <c r="I414" s="113">
        <f t="shared" si="41"/>
        <v>1</v>
      </c>
      <c r="J414">
        <f t="shared" si="39"/>
        <v>-2.5600000000000001E-2</v>
      </c>
      <c r="M414" s="113">
        <v>495</v>
      </c>
      <c r="N414" s="113">
        <v>4.3999999999999997E-2</v>
      </c>
      <c r="O414" s="113">
        <v>-12.8</v>
      </c>
      <c r="P414" s="113">
        <v>500</v>
      </c>
      <c r="Q414" s="113">
        <v>4.3999999999999997E-2</v>
      </c>
      <c r="S414" t="b">
        <v>0</v>
      </c>
      <c r="T414" t="b">
        <f>VLOOKUP(G414,key!$S$3:$T$12,2,FALSE)</f>
        <v>0</v>
      </c>
      <c r="U414">
        <f t="shared" si="40"/>
        <v>1</v>
      </c>
      <c r="V414" s="31">
        <f t="shared" si="43"/>
        <v>-2.5600000000000001E-2</v>
      </c>
      <c r="W414">
        <f>VLOOKUP(G414,key!$S$3:$U$6,3,FALSE)</f>
        <v>0.9</v>
      </c>
      <c r="Z414" s="113"/>
      <c r="AA414" s="113" t="s">
        <v>4151</v>
      </c>
      <c r="AB414" s="113" t="s">
        <v>1649</v>
      </c>
      <c r="AC414" s="113">
        <v>2015</v>
      </c>
      <c r="AD414" s="113" t="s">
        <v>105</v>
      </c>
      <c r="AE414" s="113" t="s">
        <v>1657</v>
      </c>
      <c r="AF414" s="113">
        <v>495</v>
      </c>
      <c r="AG414" s="113">
        <v>4.3999999999999997E-2</v>
      </c>
      <c r="AH414" s="113">
        <v>-12.8</v>
      </c>
      <c r="AI414" s="113">
        <v>500</v>
      </c>
      <c r="AJ414" s="113">
        <v>4.3999999999999997E-2</v>
      </c>
    </row>
    <row r="415" spans="1:36" x14ac:dyDescent="0.25">
      <c r="A415" t="str">
        <f t="shared" si="42"/>
        <v>CFLSFm2015CZ07rDXGF</v>
      </c>
      <c r="B415" t="s">
        <v>118</v>
      </c>
      <c r="C415" t="s">
        <v>45</v>
      </c>
      <c r="D415" t="s">
        <v>1649</v>
      </c>
      <c r="E415">
        <v>2015</v>
      </c>
      <c r="F415" t="s">
        <v>106</v>
      </c>
      <c r="G415" t="s">
        <v>1658</v>
      </c>
      <c r="H415">
        <f t="shared" si="38"/>
        <v>1.1120000000000001</v>
      </c>
      <c r="I415" s="113">
        <f t="shared" si="41"/>
        <v>1.4772727272727275</v>
      </c>
      <c r="J415">
        <f t="shared" si="39"/>
        <v>-1.77E-2</v>
      </c>
      <c r="M415" s="113">
        <v>556</v>
      </c>
      <c r="N415" s="113">
        <v>6.5000000000000002E-2</v>
      </c>
      <c r="O415" s="113">
        <v>-8.85</v>
      </c>
      <c r="P415" s="113">
        <v>500</v>
      </c>
      <c r="Q415" s="113">
        <v>4.3999999999999997E-2</v>
      </c>
      <c r="S415" t="b">
        <v>0</v>
      </c>
      <c r="T415" t="b">
        <f>VLOOKUP(G415,key!$S$3:$T$12,2,FALSE)</f>
        <v>0</v>
      </c>
      <c r="U415">
        <f t="shared" si="40"/>
        <v>1</v>
      </c>
      <c r="V415" s="31">
        <f t="shared" si="43"/>
        <v>-1.77E-2</v>
      </c>
      <c r="W415">
        <f>VLOOKUP(G415,key!$S$3:$U$6,3,FALSE)</f>
        <v>1</v>
      </c>
      <c r="Z415" s="113"/>
      <c r="AA415" s="113" t="s">
        <v>4151</v>
      </c>
      <c r="AB415" s="113" t="s">
        <v>1649</v>
      </c>
      <c r="AC415" s="113">
        <v>2015</v>
      </c>
      <c r="AD415" s="113" t="s">
        <v>106</v>
      </c>
      <c r="AE415" s="113" t="s">
        <v>1658</v>
      </c>
      <c r="AF415" s="113">
        <v>556</v>
      </c>
      <c r="AG415" s="113">
        <v>6.5000000000000002E-2</v>
      </c>
      <c r="AH415" s="113">
        <v>-8.85</v>
      </c>
      <c r="AI415" s="113">
        <v>500</v>
      </c>
      <c r="AJ415" s="113">
        <v>4.3999999999999997E-2</v>
      </c>
    </row>
    <row r="416" spans="1:36" x14ac:dyDescent="0.25">
      <c r="A416" t="str">
        <f t="shared" si="42"/>
        <v>CFLSFm2015CZ07rDXHP</v>
      </c>
      <c r="B416" t="s">
        <v>118</v>
      </c>
      <c r="C416" t="s">
        <v>45</v>
      </c>
      <c r="D416" t="s">
        <v>1649</v>
      </c>
      <c r="E416">
        <v>2015</v>
      </c>
      <c r="F416" t="s">
        <v>106</v>
      </c>
      <c r="G416" t="s">
        <v>1659</v>
      </c>
      <c r="H416">
        <f t="shared" si="38"/>
        <v>1.002</v>
      </c>
      <c r="I416" s="113">
        <f t="shared" si="41"/>
        <v>1.5681818181818183</v>
      </c>
      <c r="J416">
        <f t="shared" si="39"/>
        <v>0</v>
      </c>
      <c r="M416" s="113">
        <v>501</v>
      </c>
      <c r="N416" s="113">
        <v>6.9000000000000006E-2</v>
      </c>
      <c r="O416" s="113">
        <v>0</v>
      </c>
      <c r="P416" s="113">
        <v>500</v>
      </c>
      <c r="Q416" s="113">
        <v>4.3999999999999997E-2</v>
      </c>
      <c r="S416" t="b">
        <v>0</v>
      </c>
      <c r="T416" t="b">
        <f>VLOOKUP(G416,key!$S$3:$T$12,2,FALSE)</f>
        <v>1</v>
      </c>
      <c r="U416">
        <f t="shared" si="40"/>
        <v>1</v>
      </c>
      <c r="V416" s="31">
        <f t="shared" si="43"/>
        <v>0</v>
      </c>
      <c r="W416">
        <f>VLOOKUP(G416,key!$S$3:$U$6,3,FALSE)</f>
        <v>0.5</v>
      </c>
      <c r="Z416" s="113"/>
      <c r="AA416" s="113" t="s">
        <v>4151</v>
      </c>
      <c r="AB416" s="113" t="s">
        <v>1649</v>
      </c>
      <c r="AC416" s="113">
        <v>2015</v>
      </c>
      <c r="AD416" s="113" t="s">
        <v>106</v>
      </c>
      <c r="AE416" s="113" t="s">
        <v>1659</v>
      </c>
      <c r="AF416" s="113">
        <v>501</v>
      </c>
      <c r="AG416" s="113">
        <v>6.9000000000000006E-2</v>
      </c>
      <c r="AH416" s="113">
        <v>0</v>
      </c>
      <c r="AI416" s="113">
        <v>500</v>
      </c>
      <c r="AJ416" s="113">
        <v>4.3999999999999997E-2</v>
      </c>
    </row>
    <row r="417" spans="1:36" x14ac:dyDescent="0.25">
      <c r="A417" t="str">
        <f t="shared" si="42"/>
        <v>CFLSFm2015CZ07rNCEH</v>
      </c>
      <c r="B417" t="s">
        <v>118</v>
      </c>
      <c r="C417" t="s">
        <v>45</v>
      </c>
      <c r="D417" t="s">
        <v>1649</v>
      </c>
      <c r="E417">
        <v>2015</v>
      </c>
      <c r="F417" t="s">
        <v>106</v>
      </c>
      <c r="G417" t="s">
        <v>1656</v>
      </c>
      <c r="H417">
        <f t="shared" si="38"/>
        <v>0.78200000000000003</v>
      </c>
      <c r="I417" s="113">
        <f t="shared" si="41"/>
        <v>1.0227272727272727</v>
      </c>
      <c r="J417">
        <f t="shared" si="39"/>
        <v>0</v>
      </c>
      <c r="M417" s="113">
        <v>391</v>
      </c>
      <c r="N417" s="113">
        <v>4.4999999999999998E-2</v>
      </c>
      <c r="O417" s="113">
        <v>0</v>
      </c>
      <c r="P417" s="113">
        <v>500</v>
      </c>
      <c r="Q417" s="113">
        <v>4.3999999999999997E-2</v>
      </c>
      <c r="S417" t="b">
        <v>0</v>
      </c>
      <c r="T417" t="b">
        <f>VLOOKUP(G417,key!$S$3:$T$12,2,FALSE)</f>
        <v>1</v>
      </c>
      <c r="U417">
        <f t="shared" si="40"/>
        <v>1</v>
      </c>
      <c r="V417" s="31">
        <f t="shared" si="43"/>
        <v>0</v>
      </c>
      <c r="W417">
        <f>VLOOKUP(G417,key!$S$3:$U$6,3,FALSE)</f>
        <v>0.25</v>
      </c>
      <c r="Z417" s="113"/>
      <c r="AA417" s="113" t="s">
        <v>4151</v>
      </c>
      <c r="AB417" s="113" t="s">
        <v>1649</v>
      </c>
      <c r="AC417" s="113">
        <v>2015</v>
      </c>
      <c r="AD417" s="113" t="s">
        <v>106</v>
      </c>
      <c r="AE417" s="113" t="s">
        <v>1656</v>
      </c>
      <c r="AF417" s="113">
        <v>391</v>
      </c>
      <c r="AG417" s="113">
        <v>4.4999999999999998E-2</v>
      </c>
      <c r="AH417" s="113">
        <v>0</v>
      </c>
      <c r="AI417" s="113">
        <v>500</v>
      </c>
      <c r="AJ417" s="113">
        <v>4.3999999999999997E-2</v>
      </c>
    </row>
    <row r="418" spans="1:36" x14ac:dyDescent="0.25">
      <c r="A418" t="str">
        <f t="shared" si="42"/>
        <v>CFLSFm2015CZ07rNCGF</v>
      </c>
      <c r="B418" t="s">
        <v>118</v>
      </c>
      <c r="C418" t="s">
        <v>45</v>
      </c>
      <c r="D418" t="s">
        <v>1649</v>
      </c>
      <c r="E418">
        <v>2015</v>
      </c>
      <c r="F418" t="s">
        <v>106</v>
      </c>
      <c r="G418" t="s">
        <v>1657</v>
      </c>
      <c r="H418">
        <f t="shared" si="38"/>
        <v>0.996</v>
      </c>
      <c r="I418" s="113">
        <f t="shared" si="41"/>
        <v>1.0227272727272727</v>
      </c>
      <c r="J418">
        <f t="shared" si="39"/>
        <v>-1.7780000000000001E-2</v>
      </c>
      <c r="M418" s="113">
        <v>498</v>
      </c>
      <c r="N418" s="113">
        <v>4.4999999999999998E-2</v>
      </c>
      <c r="O418" s="113">
        <v>-8.89</v>
      </c>
      <c r="P418" s="113">
        <v>500</v>
      </c>
      <c r="Q418" s="113">
        <v>4.3999999999999997E-2</v>
      </c>
      <c r="S418" t="b">
        <v>0</v>
      </c>
      <c r="T418" t="b">
        <f>VLOOKUP(G418,key!$S$3:$T$12,2,FALSE)</f>
        <v>0</v>
      </c>
      <c r="U418">
        <f t="shared" si="40"/>
        <v>1</v>
      </c>
      <c r="V418" s="31">
        <f t="shared" si="43"/>
        <v>-1.7780000000000001E-2</v>
      </c>
      <c r="W418">
        <f>VLOOKUP(G418,key!$S$3:$U$6,3,FALSE)</f>
        <v>0.9</v>
      </c>
      <c r="Z418" s="113"/>
      <c r="AA418" s="113" t="s">
        <v>4151</v>
      </c>
      <c r="AB418" s="113" t="s">
        <v>1649</v>
      </c>
      <c r="AC418" s="113">
        <v>2015</v>
      </c>
      <c r="AD418" s="113" t="s">
        <v>106</v>
      </c>
      <c r="AE418" s="113" t="s">
        <v>1657</v>
      </c>
      <c r="AF418" s="113">
        <v>498</v>
      </c>
      <c r="AG418" s="113">
        <v>4.4999999999999998E-2</v>
      </c>
      <c r="AH418" s="113">
        <v>-8.89</v>
      </c>
      <c r="AI418" s="113">
        <v>500</v>
      </c>
      <c r="AJ418" s="113">
        <v>4.3999999999999997E-2</v>
      </c>
    </row>
    <row r="419" spans="1:36" x14ac:dyDescent="0.25">
      <c r="A419" t="str">
        <f t="shared" si="42"/>
        <v>CFLSFm2015CZ08rDXGF</v>
      </c>
      <c r="B419" t="s">
        <v>118</v>
      </c>
      <c r="C419" t="s">
        <v>45</v>
      </c>
      <c r="D419" t="s">
        <v>1649</v>
      </c>
      <c r="E419">
        <v>2015</v>
      </c>
      <c r="F419" t="s">
        <v>107</v>
      </c>
      <c r="G419" t="s">
        <v>1658</v>
      </c>
      <c r="H419" s="121">
        <f t="shared" si="38"/>
        <v>1.0860000000000001</v>
      </c>
      <c r="I419" s="113">
        <f t="shared" si="41"/>
        <v>1.2045454545454546</v>
      </c>
      <c r="J419">
        <f t="shared" si="39"/>
        <v>-1.8280000000000001E-2</v>
      </c>
      <c r="M419" s="113">
        <v>543</v>
      </c>
      <c r="N419" s="113">
        <v>5.2999999999999999E-2</v>
      </c>
      <c r="O419" s="113">
        <v>-9.14</v>
      </c>
      <c r="P419" s="113">
        <v>500</v>
      </c>
      <c r="Q419" s="113">
        <v>4.3999999999999997E-2</v>
      </c>
      <c r="S419" t="b">
        <v>0</v>
      </c>
      <c r="T419" t="b">
        <f>VLOOKUP(G419,key!$S$3:$T$12,2,FALSE)</f>
        <v>0</v>
      </c>
      <c r="U419">
        <f t="shared" si="40"/>
        <v>1</v>
      </c>
      <c r="V419" s="31">
        <f t="shared" si="43"/>
        <v>-1.8280000000000001E-2</v>
      </c>
      <c r="W419">
        <f>VLOOKUP(G419,key!$S$3:$U$6,3,FALSE)</f>
        <v>1</v>
      </c>
      <c r="Z419" s="113"/>
      <c r="AA419" s="113" t="s">
        <v>4151</v>
      </c>
      <c r="AB419" s="113" t="s">
        <v>1649</v>
      </c>
      <c r="AC419" s="113">
        <v>2015</v>
      </c>
      <c r="AD419" s="113" t="s">
        <v>107</v>
      </c>
      <c r="AE419" s="113" t="s">
        <v>1658</v>
      </c>
      <c r="AF419" s="113">
        <v>543</v>
      </c>
      <c r="AG419" s="113">
        <v>5.2999999999999999E-2</v>
      </c>
      <c r="AH419" s="113">
        <v>-9.14</v>
      </c>
      <c r="AI419" s="113">
        <v>500</v>
      </c>
      <c r="AJ419" s="113">
        <v>4.3999999999999997E-2</v>
      </c>
    </row>
    <row r="420" spans="1:36" x14ac:dyDescent="0.25">
      <c r="A420" t="str">
        <f t="shared" si="42"/>
        <v>CFLSFm2015CZ08rDXHP</v>
      </c>
      <c r="B420" t="s">
        <v>118</v>
      </c>
      <c r="C420" t="s">
        <v>45</v>
      </c>
      <c r="D420" t="s">
        <v>1649</v>
      </c>
      <c r="E420">
        <v>2015</v>
      </c>
      <c r="F420" t="s">
        <v>107</v>
      </c>
      <c r="G420" t="s">
        <v>1659</v>
      </c>
      <c r="H420">
        <f t="shared" si="38"/>
        <v>0.998</v>
      </c>
      <c r="I420" s="113">
        <f t="shared" si="41"/>
        <v>1.7727272727272729</v>
      </c>
      <c r="J420">
        <f t="shared" si="39"/>
        <v>0</v>
      </c>
      <c r="M420" s="113">
        <v>499</v>
      </c>
      <c r="N420" s="113">
        <v>7.8E-2</v>
      </c>
      <c r="O420" s="113">
        <v>0</v>
      </c>
      <c r="P420" s="113">
        <v>500</v>
      </c>
      <c r="Q420" s="113">
        <v>4.3999999999999997E-2</v>
      </c>
      <c r="S420" t="b">
        <v>0</v>
      </c>
      <c r="T420" t="b">
        <f>VLOOKUP(G420,key!$S$3:$T$12,2,FALSE)</f>
        <v>1</v>
      </c>
      <c r="U420">
        <f t="shared" si="40"/>
        <v>1</v>
      </c>
      <c r="V420" s="31">
        <f t="shared" si="43"/>
        <v>0</v>
      </c>
      <c r="W420">
        <f>VLOOKUP(G420,key!$S$3:$U$6,3,FALSE)</f>
        <v>0.5</v>
      </c>
      <c r="Z420" s="113"/>
      <c r="AA420" s="113" t="s">
        <v>4151</v>
      </c>
      <c r="AB420" s="113" t="s">
        <v>1649</v>
      </c>
      <c r="AC420" s="113">
        <v>2015</v>
      </c>
      <c r="AD420" s="113" t="s">
        <v>107</v>
      </c>
      <c r="AE420" s="113" t="s">
        <v>1659</v>
      </c>
      <c r="AF420" s="113">
        <v>499</v>
      </c>
      <c r="AG420" s="113">
        <v>7.8E-2</v>
      </c>
      <c r="AH420" s="113">
        <v>0</v>
      </c>
      <c r="AI420" s="113">
        <v>500</v>
      </c>
      <c r="AJ420" s="113">
        <v>4.3999999999999997E-2</v>
      </c>
    </row>
    <row r="421" spans="1:36" x14ac:dyDescent="0.25">
      <c r="A421" t="str">
        <f t="shared" si="42"/>
        <v>CFLSFm2015CZ08rNCEH</v>
      </c>
      <c r="B421" t="s">
        <v>118</v>
      </c>
      <c r="C421" t="s">
        <v>45</v>
      </c>
      <c r="D421" t="s">
        <v>1649</v>
      </c>
      <c r="E421">
        <v>2015</v>
      </c>
      <c r="F421" t="s">
        <v>107</v>
      </c>
      <c r="G421" t="s">
        <v>1656</v>
      </c>
      <c r="H421">
        <f t="shared" si="38"/>
        <v>0.81200000000000006</v>
      </c>
      <c r="I421" s="113">
        <f t="shared" si="41"/>
        <v>1.0227272727272727</v>
      </c>
      <c r="J421">
        <f t="shared" si="39"/>
        <v>0</v>
      </c>
      <c r="M421" s="113">
        <v>406</v>
      </c>
      <c r="N421" s="113">
        <v>4.4999999999999998E-2</v>
      </c>
      <c r="O421" s="113">
        <v>0</v>
      </c>
      <c r="P421" s="113">
        <v>500</v>
      </c>
      <c r="Q421" s="113">
        <v>4.3999999999999997E-2</v>
      </c>
      <c r="S421" t="b">
        <v>0</v>
      </c>
      <c r="T421" t="b">
        <f>VLOOKUP(G421,key!$S$3:$T$12,2,FALSE)</f>
        <v>1</v>
      </c>
      <c r="U421">
        <f t="shared" si="40"/>
        <v>1</v>
      </c>
      <c r="V421" s="31">
        <f t="shared" si="43"/>
        <v>0</v>
      </c>
      <c r="W421">
        <f>VLOOKUP(G421,key!$S$3:$U$6,3,FALSE)</f>
        <v>0.25</v>
      </c>
      <c r="Z421" s="113"/>
      <c r="AA421" s="113" t="s">
        <v>4151</v>
      </c>
      <c r="AB421" s="113" t="s">
        <v>1649</v>
      </c>
      <c r="AC421" s="113">
        <v>2015</v>
      </c>
      <c r="AD421" s="113" t="s">
        <v>107</v>
      </c>
      <c r="AE421" s="113" t="s">
        <v>1656</v>
      </c>
      <c r="AF421" s="113">
        <v>406</v>
      </c>
      <c r="AG421" s="113">
        <v>4.4999999999999998E-2</v>
      </c>
      <c r="AH421" s="113">
        <v>0</v>
      </c>
      <c r="AI421" s="113">
        <v>500</v>
      </c>
      <c r="AJ421" s="113">
        <v>4.3999999999999997E-2</v>
      </c>
    </row>
    <row r="422" spans="1:36" x14ac:dyDescent="0.25">
      <c r="A422" t="str">
        <f t="shared" si="42"/>
        <v>CFLSFm2015CZ08rNCGF</v>
      </c>
      <c r="B422" t="s">
        <v>118</v>
      </c>
      <c r="C422" t="s">
        <v>45</v>
      </c>
      <c r="D422" t="s">
        <v>1649</v>
      </c>
      <c r="E422">
        <v>2015</v>
      </c>
      <c r="F422" t="s">
        <v>107</v>
      </c>
      <c r="G422" t="s">
        <v>1657</v>
      </c>
      <c r="H422">
        <f t="shared" si="38"/>
        <v>1.038</v>
      </c>
      <c r="I422" s="113">
        <f t="shared" si="41"/>
        <v>1</v>
      </c>
      <c r="J422">
        <f t="shared" si="39"/>
        <v>-1.8280000000000001E-2</v>
      </c>
      <c r="M422" s="113">
        <v>519</v>
      </c>
      <c r="N422" s="113">
        <v>4.3999999999999997E-2</v>
      </c>
      <c r="O422" s="113">
        <v>-9.14</v>
      </c>
      <c r="P422" s="113">
        <v>500</v>
      </c>
      <c r="Q422" s="113">
        <v>4.3999999999999997E-2</v>
      </c>
      <c r="S422" t="b">
        <v>0</v>
      </c>
      <c r="T422" t="b">
        <f>VLOOKUP(G422,key!$S$3:$T$12,2,FALSE)</f>
        <v>0</v>
      </c>
      <c r="U422">
        <f t="shared" si="40"/>
        <v>1</v>
      </c>
      <c r="V422" s="31">
        <f t="shared" si="43"/>
        <v>-1.8280000000000001E-2</v>
      </c>
      <c r="W422">
        <f>VLOOKUP(G422,key!$S$3:$U$6,3,FALSE)</f>
        <v>0.9</v>
      </c>
      <c r="Z422" s="113"/>
      <c r="AA422" s="113" t="s">
        <v>4151</v>
      </c>
      <c r="AB422" s="113" t="s">
        <v>1649</v>
      </c>
      <c r="AC422" s="113">
        <v>2015</v>
      </c>
      <c r="AD422" s="113" t="s">
        <v>107</v>
      </c>
      <c r="AE422" s="113" t="s">
        <v>1657</v>
      </c>
      <c r="AF422" s="113">
        <v>519</v>
      </c>
      <c r="AG422" s="113">
        <v>4.3999999999999997E-2</v>
      </c>
      <c r="AH422" s="113">
        <v>-9.14</v>
      </c>
      <c r="AI422" s="113">
        <v>500</v>
      </c>
      <c r="AJ422" s="113">
        <v>4.3999999999999997E-2</v>
      </c>
    </row>
    <row r="423" spans="1:36" x14ac:dyDescent="0.25">
      <c r="A423" t="str">
        <f t="shared" si="42"/>
        <v>CFLSFm2015CZ09rDXGF</v>
      </c>
      <c r="B423" t="s">
        <v>118</v>
      </c>
      <c r="C423" t="s">
        <v>45</v>
      </c>
      <c r="D423" t="s">
        <v>1649</v>
      </c>
      <c r="E423">
        <v>2015</v>
      </c>
      <c r="F423" t="s">
        <v>108</v>
      </c>
      <c r="G423" t="s">
        <v>1658</v>
      </c>
      <c r="H423" s="121">
        <f t="shared" si="38"/>
        <v>1.0780000000000001</v>
      </c>
      <c r="I423" s="113">
        <f t="shared" si="41"/>
        <v>1.6136363636363635</v>
      </c>
      <c r="J423">
        <f t="shared" si="39"/>
        <v>-1.9399999999999997E-2</v>
      </c>
      <c r="M423" s="113">
        <v>539</v>
      </c>
      <c r="N423" s="113">
        <v>7.0999999999999994E-2</v>
      </c>
      <c r="O423" s="113">
        <v>-9.6999999999999993</v>
      </c>
      <c r="P423" s="113">
        <v>500</v>
      </c>
      <c r="Q423" s="113">
        <v>4.3999999999999997E-2</v>
      </c>
      <c r="S423" t="b">
        <v>0</v>
      </c>
      <c r="T423" t="b">
        <f>VLOOKUP(G423,key!$S$3:$T$12,2,FALSE)</f>
        <v>0</v>
      </c>
      <c r="U423">
        <f t="shared" si="40"/>
        <v>1</v>
      </c>
      <c r="V423" s="31">
        <f t="shared" si="43"/>
        <v>-1.9399999999999997E-2</v>
      </c>
      <c r="W423">
        <f>VLOOKUP(G423,key!$S$3:$U$6,3,FALSE)</f>
        <v>1</v>
      </c>
      <c r="Z423" s="113"/>
      <c r="AA423" s="113" t="s">
        <v>4151</v>
      </c>
      <c r="AB423" s="113" t="s">
        <v>1649</v>
      </c>
      <c r="AC423" s="113">
        <v>2015</v>
      </c>
      <c r="AD423" s="113" t="s">
        <v>108</v>
      </c>
      <c r="AE423" s="113" t="s">
        <v>1658</v>
      </c>
      <c r="AF423" s="113">
        <v>539</v>
      </c>
      <c r="AG423" s="113">
        <v>7.0999999999999994E-2</v>
      </c>
      <c r="AH423" s="113">
        <v>-9.6999999999999993</v>
      </c>
      <c r="AI423" s="113">
        <v>500</v>
      </c>
      <c r="AJ423" s="113">
        <v>4.3999999999999997E-2</v>
      </c>
    </row>
    <row r="424" spans="1:36" x14ac:dyDescent="0.25">
      <c r="A424" t="str">
        <f t="shared" si="42"/>
        <v>CFLSFm2015CZ09rDXHP</v>
      </c>
      <c r="B424" t="s">
        <v>118</v>
      </c>
      <c r="C424" t="s">
        <v>45</v>
      </c>
      <c r="D424" t="s">
        <v>1649</v>
      </c>
      <c r="E424">
        <v>2015</v>
      </c>
      <c r="F424" t="s">
        <v>108</v>
      </c>
      <c r="G424" t="s">
        <v>1659</v>
      </c>
      <c r="H424">
        <f t="shared" si="38"/>
        <v>0.96199999999999997</v>
      </c>
      <c r="I424" s="113">
        <f t="shared" si="41"/>
        <v>1.7045454545454546</v>
      </c>
      <c r="J424">
        <f t="shared" si="39"/>
        <v>0</v>
      </c>
      <c r="M424" s="113">
        <v>481</v>
      </c>
      <c r="N424" s="113">
        <v>7.4999999999999997E-2</v>
      </c>
      <c r="O424" s="113">
        <v>0</v>
      </c>
      <c r="P424" s="113">
        <v>500</v>
      </c>
      <c r="Q424" s="113">
        <v>4.3999999999999997E-2</v>
      </c>
      <c r="S424" t="b">
        <v>0</v>
      </c>
      <c r="T424" t="b">
        <f>VLOOKUP(G424,key!$S$3:$T$12,2,FALSE)</f>
        <v>1</v>
      </c>
      <c r="U424">
        <f t="shared" si="40"/>
        <v>1</v>
      </c>
      <c r="V424" s="31">
        <f t="shared" si="43"/>
        <v>0</v>
      </c>
      <c r="W424">
        <f>VLOOKUP(G424,key!$S$3:$U$6,3,FALSE)</f>
        <v>0.5</v>
      </c>
      <c r="Z424" s="113"/>
      <c r="AA424" s="113" t="s">
        <v>4151</v>
      </c>
      <c r="AB424" s="113" t="s">
        <v>1649</v>
      </c>
      <c r="AC424" s="113">
        <v>2015</v>
      </c>
      <c r="AD424" s="113" t="s">
        <v>108</v>
      </c>
      <c r="AE424" s="113" t="s">
        <v>1659</v>
      </c>
      <c r="AF424" s="113">
        <v>481</v>
      </c>
      <c r="AG424" s="113">
        <v>7.4999999999999997E-2</v>
      </c>
      <c r="AH424" s="113">
        <v>0</v>
      </c>
      <c r="AI424" s="113">
        <v>500</v>
      </c>
      <c r="AJ424" s="113">
        <v>4.3999999999999997E-2</v>
      </c>
    </row>
    <row r="425" spans="1:36" x14ac:dyDescent="0.25">
      <c r="A425" t="str">
        <f t="shared" si="42"/>
        <v>CFLSFm2015CZ09rNCEH</v>
      </c>
      <c r="B425" t="s">
        <v>118</v>
      </c>
      <c r="C425" t="s">
        <v>45</v>
      </c>
      <c r="D425" t="s">
        <v>1649</v>
      </c>
      <c r="E425">
        <v>2015</v>
      </c>
      <c r="F425" t="s">
        <v>108</v>
      </c>
      <c r="G425" t="s">
        <v>1656</v>
      </c>
      <c r="H425">
        <f t="shared" si="38"/>
        <v>0.752</v>
      </c>
      <c r="I425" s="113">
        <f t="shared" si="41"/>
        <v>1</v>
      </c>
      <c r="J425">
        <f t="shared" si="39"/>
        <v>0</v>
      </c>
      <c r="M425" s="113">
        <v>376</v>
      </c>
      <c r="N425" s="113">
        <v>4.3999999999999997E-2</v>
      </c>
      <c r="O425" s="113">
        <v>0</v>
      </c>
      <c r="P425" s="113">
        <v>500</v>
      </c>
      <c r="Q425" s="113">
        <v>4.3999999999999997E-2</v>
      </c>
      <c r="S425" t="b">
        <v>0</v>
      </c>
      <c r="T425" t="b">
        <f>VLOOKUP(G425,key!$S$3:$T$12,2,FALSE)</f>
        <v>1</v>
      </c>
      <c r="U425">
        <f t="shared" si="40"/>
        <v>1</v>
      </c>
      <c r="V425" s="31">
        <f t="shared" si="43"/>
        <v>0</v>
      </c>
      <c r="W425">
        <f>VLOOKUP(G425,key!$S$3:$U$6,3,FALSE)</f>
        <v>0.25</v>
      </c>
      <c r="Z425" s="113"/>
      <c r="AA425" s="113" t="s">
        <v>4151</v>
      </c>
      <c r="AB425" s="113" t="s">
        <v>1649</v>
      </c>
      <c r="AC425" s="113">
        <v>2015</v>
      </c>
      <c r="AD425" s="113" t="s">
        <v>108</v>
      </c>
      <c r="AE425" s="113" t="s">
        <v>1656</v>
      </c>
      <c r="AF425" s="113">
        <v>376</v>
      </c>
      <c r="AG425" s="113">
        <v>4.3999999999999997E-2</v>
      </c>
      <c r="AH425" s="113">
        <v>0</v>
      </c>
      <c r="AI425" s="113">
        <v>500</v>
      </c>
      <c r="AJ425" s="113">
        <v>4.3999999999999997E-2</v>
      </c>
    </row>
    <row r="426" spans="1:36" x14ac:dyDescent="0.25">
      <c r="A426" t="str">
        <f t="shared" si="42"/>
        <v>CFLSFm2015CZ09rNCGF</v>
      </c>
      <c r="B426" t="s">
        <v>118</v>
      </c>
      <c r="C426" t="s">
        <v>45</v>
      </c>
      <c r="D426" t="s">
        <v>1649</v>
      </c>
      <c r="E426">
        <v>2015</v>
      </c>
      <c r="F426" t="s">
        <v>108</v>
      </c>
      <c r="G426" t="s">
        <v>1657</v>
      </c>
      <c r="H426">
        <f t="shared" si="38"/>
        <v>1.016</v>
      </c>
      <c r="I426" s="113">
        <f t="shared" si="41"/>
        <v>1</v>
      </c>
      <c r="J426">
        <f t="shared" si="39"/>
        <v>-1.9420000000000003E-2</v>
      </c>
      <c r="M426" s="113">
        <v>508</v>
      </c>
      <c r="N426" s="113">
        <v>4.3999999999999997E-2</v>
      </c>
      <c r="O426" s="113">
        <v>-9.7100000000000009</v>
      </c>
      <c r="P426" s="113">
        <v>500</v>
      </c>
      <c r="Q426" s="113">
        <v>4.3999999999999997E-2</v>
      </c>
      <c r="S426" t="b">
        <v>0</v>
      </c>
      <c r="T426" t="b">
        <f>VLOOKUP(G426,key!$S$3:$T$12,2,FALSE)</f>
        <v>0</v>
      </c>
      <c r="U426">
        <f t="shared" si="40"/>
        <v>1</v>
      </c>
      <c r="V426" s="31">
        <f t="shared" si="43"/>
        <v>-1.9420000000000003E-2</v>
      </c>
      <c r="W426">
        <f>VLOOKUP(G426,key!$S$3:$U$6,3,FALSE)</f>
        <v>0.9</v>
      </c>
      <c r="Z426" s="113"/>
      <c r="AA426" s="113" t="s">
        <v>4151</v>
      </c>
      <c r="AB426" s="113" t="s">
        <v>1649</v>
      </c>
      <c r="AC426" s="113">
        <v>2015</v>
      </c>
      <c r="AD426" s="113" t="s">
        <v>108</v>
      </c>
      <c r="AE426" s="113" t="s">
        <v>1657</v>
      </c>
      <c r="AF426" s="113">
        <v>508</v>
      </c>
      <c r="AG426" s="113">
        <v>4.3999999999999997E-2</v>
      </c>
      <c r="AH426" s="113">
        <v>-9.7100000000000009</v>
      </c>
      <c r="AI426" s="113">
        <v>500</v>
      </c>
      <c r="AJ426" s="113">
        <v>4.3999999999999997E-2</v>
      </c>
    </row>
    <row r="427" spans="1:36" x14ac:dyDescent="0.25">
      <c r="A427" t="str">
        <f t="shared" si="42"/>
        <v>CFLSFm2015CZ10rDXGF</v>
      </c>
      <c r="B427" t="s">
        <v>118</v>
      </c>
      <c r="C427" t="s">
        <v>45</v>
      </c>
      <c r="D427" t="s">
        <v>1649</v>
      </c>
      <c r="E427">
        <v>2015</v>
      </c>
      <c r="F427" t="s">
        <v>109</v>
      </c>
      <c r="G427" t="s">
        <v>1658</v>
      </c>
      <c r="H427" s="121">
        <f t="shared" si="38"/>
        <v>1.0820000000000001</v>
      </c>
      <c r="I427" s="113">
        <f t="shared" si="41"/>
        <v>1.4318181818181819</v>
      </c>
      <c r="J427">
        <f t="shared" si="39"/>
        <v>-2.46E-2</v>
      </c>
      <c r="M427" s="113">
        <v>541</v>
      </c>
      <c r="N427" s="113">
        <v>6.3E-2</v>
      </c>
      <c r="O427" s="113">
        <v>-12.3</v>
      </c>
      <c r="P427" s="113">
        <v>500</v>
      </c>
      <c r="Q427" s="113">
        <v>4.3999999999999997E-2</v>
      </c>
      <c r="S427" t="b">
        <v>0</v>
      </c>
      <c r="T427" t="b">
        <f>VLOOKUP(G427,key!$S$3:$T$12,2,FALSE)</f>
        <v>0</v>
      </c>
      <c r="U427">
        <f t="shared" si="40"/>
        <v>1</v>
      </c>
      <c r="V427" s="31">
        <f t="shared" si="43"/>
        <v>-2.46E-2</v>
      </c>
      <c r="W427">
        <f>VLOOKUP(G427,key!$S$3:$U$6,3,FALSE)</f>
        <v>1</v>
      </c>
      <c r="Z427" s="113"/>
      <c r="AA427" s="113" t="s">
        <v>4151</v>
      </c>
      <c r="AB427" s="113" t="s">
        <v>1649</v>
      </c>
      <c r="AC427" s="113">
        <v>2015</v>
      </c>
      <c r="AD427" s="113" t="s">
        <v>109</v>
      </c>
      <c r="AE427" s="113" t="s">
        <v>1658</v>
      </c>
      <c r="AF427" s="113">
        <v>541</v>
      </c>
      <c r="AG427" s="113">
        <v>6.3E-2</v>
      </c>
      <c r="AH427" s="113">
        <v>-12.3</v>
      </c>
      <c r="AI427" s="113">
        <v>500</v>
      </c>
      <c r="AJ427" s="113">
        <v>4.3999999999999997E-2</v>
      </c>
    </row>
    <row r="428" spans="1:36" x14ac:dyDescent="0.25">
      <c r="A428" t="str">
        <f t="shared" si="42"/>
        <v>CFLSFm2015CZ10rDXHP</v>
      </c>
      <c r="B428" t="s">
        <v>118</v>
      </c>
      <c r="C428" t="s">
        <v>45</v>
      </c>
      <c r="D428" t="s">
        <v>1649</v>
      </c>
      <c r="E428">
        <v>2015</v>
      </c>
      <c r="F428" t="s">
        <v>109</v>
      </c>
      <c r="G428" t="s">
        <v>1659</v>
      </c>
      <c r="H428">
        <f t="shared" si="38"/>
        <v>0.94</v>
      </c>
      <c r="I428" s="113">
        <f t="shared" si="41"/>
        <v>1.6136363636363635</v>
      </c>
      <c r="J428">
        <f t="shared" si="39"/>
        <v>0</v>
      </c>
      <c r="M428" s="113">
        <v>470</v>
      </c>
      <c r="N428" s="113">
        <v>7.0999999999999994E-2</v>
      </c>
      <c r="O428" s="113">
        <v>0</v>
      </c>
      <c r="P428" s="113">
        <v>500</v>
      </c>
      <c r="Q428" s="113">
        <v>4.3999999999999997E-2</v>
      </c>
      <c r="S428" t="b">
        <v>0</v>
      </c>
      <c r="T428" t="b">
        <f>VLOOKUP(G428,key!$S$3:$T$12,2,FALSE)</f>
        <v>1</v>
      </c>
      <c r="U428">
        <f t="shared" si="40"/>
        <v>1</v>
      </c>
      <c r="V428" s="31">
        <f t="shared" si="43"/>
        <v>0</v>
      </c>
      <c r="W428">
        <f>VLOOKUP(G428,key!$S$3:$U$6,3,FALSE)</f>
        <v>0.5</v>
      </c>
      <c r="Z428" s="113"/>
      <c r="AA428" s="113" t="s">
        <v>4151</v>
      </c>
      <c r="AB428" s="113" t="s">
        <v>1649</v>
      </c>
      <c r="AC428" s="113">
        <v>2015</v>
      </c>
      <c r="AD428" s="113" t="s">
        <v>109</v>
      </c>
      <c r="AE428" s="113" t="s">
        <v>1659</v>
      </c>
      <c r="AF428" s="113">
        <v>470</v>
      </c>
      <c r="AG428" s="113">
        <v>7.0999999999999994E-2</v>
      </c>
      <c r="AH428" s="113">
        <v>0</v>
      </c>
      <c r="AI428" s="113">
        <v>500</v>
      </c>
      <c r="AJ428" s="113">
        <v>4.3999999999999997E-2</v>
      </c>
    </row>
    <row r="429" spans="1:36" x14ac:dyDescent="0.25">
      <c r="A429" t="str">
        <f t="shared" si="42"/>
        <v>CFLSFm2015CZ10rNCEH</v>
      </c>
      <c r="B429" t="s">
        <v>118</v>
      </c>
      <c r="C429" t="s">
        <v>45</v>
      </c>
      <c r="D429" t="s">
        <v>1649</v>
      </c>
      <c r="E429">
        <v>2015</v>
      </c>
      <c r="F429" t="s">
        <v>109</v>
      </c>
      <c r="G429" t="s">
        <v>1656</v>
      </c>
      <c r="H429">
        <f t="shared" si="38"/>
        <v>0.67800000000000005</v>
      </c>
      <c r="I429" s="113">
        <f t="shared" si="41"/>
        <v>1</v>
      </c>
      <c r="J429">
        <f t="shared" si="39"/>
        <v>0</v>
      </c>
      <c r="M429" s="113">
        <v>339</v>
      </c>
      <c r="N429" s="113">
        <v>4.3999999999999997E-2</v>
      </c>
      <c r="O429" s="113">
        <v>0</v>
      </c>
      <c r="P429" s="113">
        <v>500</v>
      </c>
      <c r="Q429" s="113">
        <v>4.3999999999999997E-2</v>
      </c>
      <c r="S429" t="b">
        <v>0</v>
      </c>
      <c r="T429" t="b">
        <f>VLOOKUP(G429,key!$S$3:$T$12,2,FALSE)</f>
        <v>1</v>
      </c>
      <c r="U429">
        <f t="shared" si="40"/>
        <v>1</v>
      </c>
      <c r="V429" s="31">
        <f t="shared" si="43"/>
        <v>0</v>
      </c>
      <c r="W429">
        <f>VLOOKUP(G429,key!$S$3:$U$6,3,FALSE)</f>
        <v>0.25</v>
      </c>
      <c r="Z429" s="113"/>
      <c r="AA429" s="113" t="s">
        <v>4151</v>
      </c>
      <c r="AB429" s="113" t="s">
        <v>1649</v>
      </c>
      <c r="AC429" s="113">
        <v>2015</v>
      </c>
      <c r="AD429" s="113" t="s">
        <v>109</v>
      </c>
      <c r="AE429" s="113" t="s">
        <v>1656</v>
      </c>
      <c r="AF429" s="113">
        <v>339</v>
      </c>
      <c r="AG429" s="113">
        <v>4.3999999999999997E-2</v>
      </c>
      <c r="AH429" s="113">
        <v>0</v>
      </c>
      <c r="AI429" s="113">
        <v>500</v>
      </c>
      <c r="AJ429" s="113">
        <v>4.3999999999999997E-2</v>
      </c>
    </row>
    <row r="430" spans="1:36" x14ac:dyDescent="0.25">
      <c r="A430" t="str">
        <f t="shared" si="42"/>
        <v>CFLSFm2015CZ10rNCGF</v>
      </c>
      <c r="B430" t="s">
        <v>118</v>
      </c>
      <c r="C430" t="s">
        <v>45</v>
      </c>
      <c r="D430" t="s">
        <v>1649</v>
      </c>
      <c r="E430">
        <v>2015</v>
      </c>
      <c r="F430" t="s">
        <v>109</v>
      </c>
      <c r="G430" t="s">
        <v>1657</v>
      </c>
      <c r="H430">
        <f t="shared" si="38"/>
        <v>1.014</v>
      </c>
      <c r="I430" s="113">
        <f t="shared" si="41"/>
        <v>1</v>
      </c>
      <c r="J430">
        <f t="shared" si="39"/>
        <v>-2.46E-2</v>
      </c>
      <c r="M430" s="113">
        <v>507</v>
      </c>
      <c r="N430" s="113">
        <v>4.3999999999999997E-2</v>
      </c>
      <c r="O430" s="113">
        <v>-12.3</v>
      </c>
      <c r="P430" s="113">
        <v>500</v>
      </c>
      <c r="Q430" s="113">
        <v>4.3999999999999997E-2</v>
      </c>
      <c r="S430" t="b">
        <v>0</v>
      </c>
      <c r="T430" t="b">
        <f>VLOOKUP(G430,key!$S$3:$T$12,2,FALSE)</f>
        <v>0</v>
      </c>
      <c r="U430">
        <f t="shared" si="40"/>
        <v>1</v>
      </c>
      <c r="V430" s="31">
        <f t="shared" si="43"/>
        <v>-2.46E-2</v>
      </c>
      <c r="W430">
        <f>VLOOKUP(G430,key!$S$3:$U$6,3,FALSE)</f>
        <v>0.9</v>
      </c>
      <c r="Z430" s="113"/>
      <c r="AA430" s="113" t="s">
        <v>4151</v>
      </c>
      <c r="AB430" s="113" t="s">
        <v>1649</v>
      </c>
      <c r="AC430" s="113">
        <v>2015</v>
      </c>
      <c r="AD430" s="113" t="s">
        <v>109</v>
      </c>
      <c r="AE430" s="113" t="s">
        <v>1657</v>
      </c>
      <c r="AF430" s="113">
        <v>507</v>
      </c>
      <c r="AG430" s="113">
        <v>4.3999999999999997E-2</v>
      </c>
      <c r="AH430" s="113">
        <v>-12.3</v>
      </c>
      <c r="AI430" s="113">
        <v>500</v>
      </c>
      <c r="AJ430" s="113">
        <v>4.3999999999999997E-2</v>
      </c>
    </row>
    <row r="431" spans="1:36" x14ac:dyDescent="0.25">
      <c r="A431" t="str">
        <f t="shared" si="42"/>
        <v>CFLSFm2015CZ11rDXGF</v>
      </c>
      <c r="B431" t="s">
        <v>118</v>
      </c>
      <c r="C431" t="s">
        <v>45</v>
      </c>
      <c r="D431" t="s">
        <v>1649</v>
      </c>
      <c r="E431">
        <v>2015</v>
      </c>
      <c r="F431" t="s">
        <v>110</v>
      </c>
      <c r="G431" t="s">
        <v>1658</v>
      </c>
      <c r="H431">
        <f t="shared" si="38"/>
        <v>1.0820000000000001</v>
      </c>
      <c r="I431" s="113">
        <f t="shared" si="41"/>
        <v>1.5365853658536586</v>
      </c>
      <c r="J431">
        <f t="shared" si="39"/>
        <v>-2.52E-2</v>
      </c>
      <c r="M431" s="113">
        <v>541</v>
      </c>
      <c r="N431" s="113">
        <v>6.3E-2</v>
      </c>
      <c r="O431" s="113">
        <v>-12.6</v>
      </c>
      <c r="P431" s="113">
        <v>500</v>
      </c>
      <c r="Q431" s="113">
        <v>4.1000000000000002E-2</v>
      </c>
      <c r="S431" t="b">
        <v>0</v>
      </c>
      <c r="T431" t="b">
        <f>VLOOKUP(G431,key!$S$3:$T$12,2,FALSE)</f>
        <v>0</v>
      </c>
      <c r="U431">
        <f t="shared" si="40"/>
        <v>1</v>
      </c>
      <c r="V431" s="31">
        <f t="shared" si="43"/>
        <v>-2.52E-2</v>
      </c>
      <c r="W431">
        <f>VLOOKUP(G431,key!$S$3:$U$6,3,FALSE)</f>
        <v>1</v>
      </c>
      <c r="Z431" s="113"/>
      <c r="AA431" s="113" t="s">
        <v>4151</v>
      </c>
      <c r="AB431" s="113" t="s">
        <v>1649</v>
      </c>
      <c r="AC431" s="113">
        <v>2015</v>
      </c>
      <c r="AD431" s="113" t="s">
        <v>110</v>
      </c>
      <c r="AE431" s="113" t="s">
        <v>1658</v>
      </c>
      <c r="AF431" s="113">
        <v>541</v>
      </c>
      <c r="AG431" s="113">
        <v>6.3E-2</v>
      </c>
      <c r="AH431" s="113">
        <v>-12.6</v>
      </c>
      <c r="AI431" s="113">
        <v>500</v>
      </c>
      <c r="AJ431" s="113">
        <v>4.1000000000000002E-2</v>
      </c>
    </row>
    <row r="432" spans="1:36" x14ac:dyDescent="0.25">
      <c r="A432" t="str">
        <f t="shared" si="42"/>
        <v>CFLSFm2015CZ11rDXHP</v>
      </c>
      <c r="B432" t="s">
        <v>118</v>
      </c>
      <c r="C432" t="s">
        <v>45</v>
      </c>
      <c r="D432" t="s">
        <v>1649</v>
      </c>
      <c r="E432">
        <v>2015</v>
      </c>
      <c r="F432" t="s">
        <v>110</v>
      </c>
      <c r="G432" t="s">
        <v>1659</v>
      </c>
      <c r="H432">
        <f t="shared" si="38"/>
        <v>0.91200000000000003</v>
      </c>
      <c r="I432" s="113">
        <f t="shared" si="41"/>
        <v>1.6585365853658538</v>
      </c>
      <c r="J432">
        <f t="shared" si="39"/>
        <v>0</v>
      </c>
      <c r="M432" s="113">
        <v>456</v>
      </c>
      <c r="N432" s="113">
        <v>6.8000000000000005E-2</v>
      </c>
      <c r="O432" s="113">
        <v>0</v>
      </c>
      <c r="P432" s="113">
        <v>500</v>
      </c>
      <c r="Q432" s="113">
        <v>4.1000000000000002E-2</v>
      </c>
      <c r="S432" t="b">
        <v>0</v>
      </c>
      <c r="T432" t="b">
        <f>VLOOKUP(G432,key!$S$3:$T$12,2,FALSE)</f>
        <v>1</v>
      </c>
      <c r="U432">
        <f t="shared" si="40"/>
        <v>1</v>
      </c>
      <c r="V432" s="31">
        <f t="shared" si="43"/>
        <v>0</v>
      </c>
      <c r="W432">
        <f>VLOOKUP(G432,key!$S$3:$U$6,3,FALSE)</f>
        <v>0.5</v>
      </c>
      <c r="Z432" s="113"/>
      <c r="AA432" s="113" t="s">
        <v>4151</v>
      </c>
      <c r="AB432" s="113" t="s">
        <v>1649</v>
      </c>
      <c r="AC432" s="113">
        <v>2015</v>
      </c>
      <c r="AD432" s="113" t="s">
        <v>110</v>
      </c>
      <c r="AE432" s="113" t="s">
        <v>1659</v>
      </c>
      <c r="AF432" s="113">
        <v>456</v>
      </c>
      <c r="AG432" s="113">
        <v>6.8000000000000005E-2</v>
      </c>
      <c r="AH432" s="113">
        <v>0</v>
      </c>
      <c r="AI432" s="113">
        <v>500</v>
      </c>
      <c r="AJ432" s="113">
        <v>4.1000000000000002E-2</v>
      </c>
    </row>
    <row r="433" spans="1:36" x14ac:dyDescent="0.25">
      <c r="A433" t="str">
        <f t="shared" si="42"/>
        <v>CFLSFm2015CZ11rNCEH</v>
      </c>
      <c r="B433" t="s">
        <v>118</v>
      </c>
      <c r="C433" t="s">
        <v>45</v>
      </c>
      <c r="D433" t="s">
        <v>1649</v>
      </c>
      <c r="E433">
        <v>2015</v>
      </c>
      <c r="F433" t="s">
        <v>110</v>
      </c>
      <c r="G433" t="s">
        <v>1656</v>
      </c>
      <c r="H433">
        <f t="shared" si="38"/>
        <v>0.65800000000000003</v>
      </c>
      <c r="I433" s="113">
        <f t="shared" si="41"/>
        <v>1</v>
      </c>
      <c r="J433">
        <f t="shared" si="39"/>
        <v>0</v>
      </c>
      <c r="M433" s="113">
        <v>329</v>
      </c>
      <c r="N433" s="113">
        <v>4.1000000000000002E-2</v>
      </c>
      <c r="O433" s="113">
        <v>0</v>
      </c>
      <c r="P433" s="113">
        <v>500</v>
      </c>
      <c r="Q433" s="113">
        <v>4.1000000000000002E-2</v>
      </c>
      <c r="S433" t="b">
        <v>0</v>
      </c>
      <c r="T433" t="b">
        <f>VLOOKUP(G433,key!$S$3:$T$12,2,FALSE)</f>
        <v>1</v>
      </c>
      <c r="U433">
        <f t="shared" si="40"/>
        <v>1</v>
      </c>
      <c r="V433" s="31">
        <f t="shared" si="43"/>
        <v>0</v>
      </c>
      <c r="W433">
        <f>VLOOKUP(G433,key!$S$3:$U$6,3,FALSE)</f>
        <v>0.25</v>
      </c>
      <c r="Z433" s="113"/>
      <c r="AA433" s="113" t="s">
        <v>4151</v>
      </c>
      <c r="AB433" s="113" t="s">
        <v>1649</v>
      </c>
      <c r="AC433" s="113">
        <v>2015</v>
      </c>
      <c r="AD433" s="113" t="s">
        <v>110</v>
      </c>
      <c r="AE433" s="113" t="s">
        <v>1656</v>
      </c>
      <c r="AF433" s="113">
        <v>329</v>
      </c>
      <c r="AG433" s="113">
        <v>4.1000000000000002E-2</v>
      </c>
      <c r="AH433" s="113">
        <v>0</v>
      </c>
      <c r="AI433" s="113">
        <v>500</v>
      </c>
      <c r="AJ433" s="113">
        <v>4.1000000000000002E-2</v>
      </c>
    </row>
    <row r="434" spans="1:36" x14ac:dyDescent="0.25">
      <c r="A434" t="str">
        <f t="shared" si="42"/>
        <v>CFLSFm2015CZ11rNCGF</v>
      </c>
      <c r="B434" t="s">
        <v>118</v>
      </c>
      <c r="C434" t="s">
        <v>45</v>
      </c>
      <c r="D434" t="s">
        <v>1649</v>
      </c>
      <c r="E434">
        <v>2015</v>
      </c>
      <c r="F434" t="s">
        <v>110</v>
      </c>
      <c r="G434" t="s">
        <v>1657</v>
      </c>
      <c r="H434">
        <f t="shared" si="38"/>
        <v>1.012</v>
      </c>
      <c r="I434" s="113">
        <f t="shared" si="41"/>
        <v>1</v>
      </c>
      <c r="J434">
        <f t="shared" si="39"/>
        <v>-2.52E-2</v>
      </c>
      <c r="M434" s="113">
        <v>506</v>
      </c>
      <c r="N434" s="113">
        <v>4.1000000000000002E-2</v>
      </c>
      <c r="O434" s="113">
        <v>-12.6</v>
      </c>
      <c r="P434" s="113">
        <v>500</v>
      </c>
      <c r="Q434" s="113">
        <v>4.1000000000000002E-2</v>
      </c>
      <c r="S434" t="b">
        <v>0</v>
      </c>
      <c r="T434" t="b">
        <f>VLOOKUP(G434,key!$S$3:$T$12,2,FALSE)</f>
        <v>0</v>
      </c>
      <c r="U434">
        <f t="shared" si="40"/>
        <v>1</v>
      </c>
      <c r="V434" s="31">
        <f t="shared" si="43"/>
        <v>-2.52E-2</v>
      </c>
      <c r="W434">
        <f>VLOOKUP(G434,key!$S$3:$U$6,3,FALSE)</f>
        <v>0.9</v>
      </c>
      <c r="Z434" s="113"/>
      <c r="AA434" s="113" t="s">
        <v>4151</v>
      </c>
      <c r="AB434" s="113" t="s">
        <v>1649</v>
      </c>
      <c r="AC434" s="113">
        <v>2015</v>
      </c>
      <c r="AD434" s="113" t="s">
        <v>110</v>
      </c>
      <c r="AE434" s="113" t="s">
        <v>1657</v>
      </c>
      <c r="AF434" s="113">
        <v>506</v>
      </c>
      <c r="AG434" s="113">
        <v>4.1000000000000002E-2</v>
      </c>
      <c r="AH434" s="113">
        <v>-12.6</v>
      </c>
      <c r="AI434" s="113">
        <v>500</v>
      </c>
      <c r="AJ434" s="113">
        <v>4.1000000000000002E-2</v>
      </c>
    </row>
    <row r="435" spans="1:36" x14ac:dyDescent="0.25">
      <c r="A435" t="str">
        <f t="shared" si="42"/>
        <v>CFLSFm2015CZ12rDXGF</v>
      </c>
      <c r="B435" t="s">
        <v>118</v>
      </c>
      <c r="C435" t="s">
        <v>45</v>
      </c>
      <c r="D435" t="s">
        <v>1649</v>
      </c>
      <c r="E435">
        <v>2015</v>
      </c>
      <c r="F435" t="s">
        <v>111</v>
      </c>
      <c r="G435" t="s">
        <v>1658</v>
      </c>
      <c r="H435">
        <f t="shared" si="38"/>
        <v>1.054</v>
      </c>
      <c r="I435" s="113">
        <f t="shared" si="41"/>
        <v>1.5853658536585367</v>
      </c>
      <c r="J435">
        <f t="shared" si="39"/>
        <v>-2.5000000000000001E-2</v>
      </c>
      <c r="M435" s="113">
        <v>527</v>
      </c>
      <c r="N435" s="113">
        <v>6.5000000000000002E-2</v>
      </c>
      <c r="O435" s="113">
        <v>-12.5</v>
      </c>
      <c r="P435" s="113">
        <v>500</v>
      </c>
      <c r="Q435" s="113">
        <v>4.1000000000000002E-2</v>
      </c>
      <c r="S435" t="b">
        <v>0</v>
      </c>
      <c r="T435" t="b">
        <f>VLOOKUP(G435,key!$S$3:$T$12,2,FALSE)</f>
        <v>0</v>
      </c>
      <c r="U435">
        <f t="shared" si="40"/>
        <v>1</v>
      </c>
      <c r="V435" s="31">
        <f t="shared" si="43"/>
        <v>-2.5000000000000001E-2</v>
      </c>
      <c r="W435">
        <f>VLOOKUP(G435,key!$S$3:$U$6,3,FALSE)</f>
        <v>1</v>
      </c>
      <c r="Z435" s="113"/>
      <c r="AA435" s="113" t="s">
        <v>4151</v>
      </c>
      <c r="AB435" s="113" t="s">
        <v>1649</v>
      </c>
      <c r="AC435" s="113">
        <v>2015</v>
      </c>
      <c r="AD435" s="113" t="s">
        <v>111</v>
      </c>
      <c r="AE435" s="113" t="s">
        <v>1658</v>
      </c>
      <c r="AF435" s="113">
        <v>527</v>
      </c>
      <c r="AG435" s="113">
        <v>6.5000000000000002E-2</v>
      </c>
      <c r="AH435" s="113">
        <v>-12.5</v>
      </c>
      <c r="AI435" s="113">
        <v>500</v>
      </c>
      <c r="AJ435" s="113">
        <v>4.1000000000000002E-2</v>
      </c>
    </row>
    <row r="436" spans="1:36" x14ac:dyDescent="0.25">
      <c r="A436" t="str">
        <f t="shared" si="42"/>
        <v>CFLSFm2015CZ12rDXHP</v>
      </c>
      <c r="B436" t="s">
        <v>118</v>
      </c>
      <c r="C436" t="s">
        <v>45</v>
      </c>
      <c r="D436" t="s">
        <v>1649</v>
      </c>
      <c r="E436">
        <v>2015</v>
      </c>
      <c r="F436" t="s">
        <v>111</v>
      </c>
      <c r="G436" t="s">
        <v>1659</v>
      </c>
      <c r="H436">
        <f t="shared" si="38"/>
        <v>0.88</v>
      </c>
      <c r="I436" s="113">
        <f t="shared" si="41"/>
        <v>1.6829268292682928</v>
      </c>
      <c r="J436">
        <f t="shared" si="39"/>
        <v>0</v>
      </c>
      <c r="M436" s="113">
        <v>440</v>
      </c>
      <c r="N436" s="113">
        <v>6.9000000000000006E-2</v>
      </c>
      <c r="O436" s="113">
        <v>0</v>
      </c>
      <c r="P436" s="113">
        <v>500</v>
      </c>
      <c r="Q436" s="113">
        <v>4.1000000000000002E-2</v>
      </c>
      <c r="S436" t="b">
        <v>0</v>
      </c>
      <c r="T436" t="b">
        <f>VLOOKUP(G436,key!$S$3:$T$12,2,FALSE)</f>
        <v>1</v>
      </c>
      <c r="U436">
        <f t="shared" si="40"/>
        <v>1</v>
      </c>
      <c r="V436" s="31">
        <f t="shared" si="43"/>
        <v>0</v>
      </c>
      <c r="W436">
        <f>VLOOKUP(G436,key!$S$3:$U$6,3,FALSE)</f>
        <v>0.5</v>
      </c>
      <c r="Z436" s="113"/>
      <c r="AA436" s="113" t="s">
        <v>4151</v>
      </c>
      <c r="AB436" s="113" t="s">
        <v>1649</v>
      </c>
      <c r="AC436" s="113">
        <v>2015</v>
      </c>
      <c r="AD436" s="113" t="s">
        <v>111</v>
      </c>
      <c r="AE436" s="113" t="s">
        <v>1659</v>
      </c>
      <c r="AF436" s="113">
        <v>440</v>
      </c>
      <c r="AG436" s="113">
        <v>6.9000000000000006E-2</v>
      </c>
      <c r="AH436" s="113">
        <v>0</v>
      </c>
      <c r="AI436" s="113">
        <v>500</v>
      </c>
      <c r="AJ436" s="113">
        <v>4.1000000000000002E-2</v>
      </c>
    </row>
    <row r="437" spans="1:36" x14ac:dyDescent="0.25">
      <c r="A437" t="str">
        <f t="shared" si="42"/>
        <v>CFLSFm2015CZ12rNCEH</v>
      </c>
      <c r="B437" t="s">
        <v>118</v>
      </c>
      <c r="C437" t="s">
        <v>45</v>
      </c>
      <c r="D437" t="s">
        <v>1649</v>
      </c>
      <c r="E437">
        <v>2015</v>
      </c>
      <c r="F437" t="s">
        <v>111</v>
      </c>
      <c r="G437" t="s">
        <v>1656</v>
      </c>
      <c r="H437">
        <f t="shared" si="38"/>
        <v>0.65200000000000002</v>
      </c>
      <c r="I437" s="113">
        <f t="shared" si="41"/>
        <v>1</v>
      </c>
      <c r="J437">
        <f t="shared" si="39"/>
        <v>0</v>
      </c>
      <c r="M437" s="113">
        <v>326</v>
      </c>
      <c r="N437" s="113">
        <v>0.04</v>
      </c>
      <c r="O437" s="113">
        <v>0</v>
      </c>
      <c r="P437" s="113">
        <v>500</v>
      </c>
      <c r="Q437" s="113">
        <v>4.1000000000000002E-2</v>
      </c>
      <c r="S437" t="b">
        <v>0</v>
      </c>
      <c r="T437" t="b">
        <f>VLOOKUP(G437,key!$S$3:$T$12,2,FALSE)</f>
        <v>1</v>
      </c>
      <c r="U437">
        <f t="shared" si="40"/>
        <v>1</v>
      </c>
      <c r="V437" s="31">
        <f t="shared" si="43"/>
        <v>0</v>
      </c>
      <c r="W437">
        <f>VLOOKUP(G437,key!$S$3:$U$6,3,FALSE)</f>
        <v>0.25</v>
      </c>
      <c r="Z437" s="113"/>
      <c r="AA437" s="113" t="s">
        <v>4151</v>
      </c>
      <c r="AB437" s="113" t="s">
        <v>1649</v>
      </c>
      <c r="AC437" s="113">
        <v>2015</v>
      </c>
      <c r="AD437" s="113" t="s">
        <v>111</v>
      </c>
      <c r="AE437" s="113" t="s">
        <v>1656</v>
      </c>
      <c r="AF437" s="113">
        <v>326</v>
      </c>
      <c r="AG437" s="113">
        <v>0.04</v>
      </c>
      <c r="AH437" s="113">
        <v>0</v>
      </c>
      <c r="AI437" s="113">
        <v>500</v>
      </c>
      <c r="AJ437" s="113">
        <v>4.1000000000000002E-2</v>
      </c>
    </row>
    <row r="438" spans="1:36" x14ac:dyDescent="0.25">
      <c r="A438" t="str">
        <f t="shared" si="42"/>
        <v>CFLSFm2015CZ12rNCGF</v>
      </c>
      <c r="B438" t="s">
        <v>118</v>
      </c>
      <c r="C438" t="s">
        <v>45</v>
      </c>
      <c r="D438" t="s">
        <v>1649</v>
      </c>
      <c r="E438">
        <v>2015</v>
      </c>
      <c r="F438" t="s">
        <v>111</v>
      </c>
      <c r="G438" t="s">
        <v>1657</v>
      </c>
      <c r="H438">
        <f t="shared" si="38"/>
        <v>1.012</v>
      </c>
      <c r="I438" s="113">
        <f t="shared" si="41"/>
        <v>1</v>
      </c>
      <c r="J438">
        <f t="shared" si="39"/>
        <v>-2.5000000000000001E-2</v>
      </c>
      <c r="M438" s="113">
        <v>506</v>
      </c>
      <c r="N438" s="113">
        <v>4.1000000000000002E-2</v>
      </c>
      <c r="O438" s="113">
        <v>-12.5</v>
      </c>
      <c r="P438" s="113">
        <v>500</v>
      </c>
      <c r="Q438" s="113">
        <v>4.1000000000000002E-2</v>
      </c>
      <c r="S438" t="b">
        <v>0</v>
      </c>
      <c r="T438" t="b">
        <f>VLOOKUP(G438,key!$S$3:$T$12,2,FALSE)</f>
        <v>0</v>
      </c>
      <c r="U438">
        <f t="shared" si="40"/>
        <v>1</v>
      </c>
      <c r="V438" s="31">
        <f t="shared" si="43"/>
        <v>-2.5000000000000001E-2</v>
      </c>
      <c r="W438">
        <f>VLOOKUP(G438,key!$S$3:$U$6,3,FALSE)</f>
        <v>0.9</v>
      </c>
      <c r="Z438" s="113"/>
      <c r="AA438" s="113" t="s">
        <v>4151</v>
      </c>
      <c r="AB438" s="113" t="s">
        <v>1649</v>
      </c>
      <c r="AC438" s="113">
        <v>2015</v>
      </c>
      <c r="AD438" s="113" t="s">
        <v>111</v>
      </c>
      <c r="AE438" s="113" t="s">
        <v>1657</v>
      </c>
      <c r="AF438" s="113">
        <v>506</v>
      </c>
      <c r="AG438" s="113">
        <v>4.1000000000000002E-2</v>
      </c>
      <c r="AH438" s="113">
        <v>-12.5</v>
      </c>
      <c r="AI438" s="113">
        <v>500</v>
      </c>
      <c r="AJ438" s="113">
        <v>4.1000000000000002E-2</v>
      </c>
    </row>
    <row r="439" spans="1:36" x14ac:dyDescent="0.25">
      <c r="A439" t="str">
        <f t="shared" si="42"/>
        <v>CFLSFm2015CZ13rDXGF</v>
      </c>
      <c r="B439" t="s">
        <v>118</v>
      </c>
      <c r="C439" t="s">
        <v>45</v>
      </c>
      <c r="D439" t="s">
        <v>1649</v>
      </c>
      <c r="E439">
        <v>2015</v>
      </c>
      <c r="F439" t="s">
        <v>112</v>
      </c>
      <c r="G439" t="s">
        <v>1658</v>
      </c>
      <c r="H439" s="121">
        <f t="shared" si="38"/>
        <v>1.1020000000000001</v>
      </c>
      <c r="I439" s="113">
        <f t="shared" si="41"/>
        <v>1.4878048780487805</v>
      </c>
      <c r="J439">
        <f t="shared" si="39"/>
        <v>-2.2600000000000002E-2</v>
      </c>
      <c r="M439" s="113">
        <v>551</v>
      </c>
      <c r="N439" s="113">
        <v>6.0999999999999999E-2</v>
      </c>
      <c r="O439" s="113">
        <v>-11.3</v>
      </c>
      <c r="P439" s="113">
        <v>500</v>
      </c>
      <c r="Q439" s="113">
        <v>4.1000000000000002E-2</v>
      </c>
      <c r="S439" t="b">
        <v>0</v>
      </c>
      <c r="T439" t="b">
        <f>VLOOKUP(G439,key!$S$3:$T$12,2,FALSE)</f>
        <v>0</v>
      </c>
      <c r="U439">
        <f t="shared" si="40"/>
        <v>1</v>
      </c>
      <c r="V439" s="31">
        <f t="shared" si="43"/>
        <v>-2.2600000000000002E-2</v>
      </c>
      <c r="W439">
        <f>VLOOKUP(G439,key!$S$3:$U$6,3,FALSE)</f>
        <v>1</v>
      </c>
      <c r="Z439" s="113"/>
      <c r="AA439" s="113" t="s">
        <v>4151</v>
      </c>
      <c r="AB439" s="113" t="s">
        <v>1649</v>
      </c>
      <c r="AC439" s="113">
        <v>2015</v>
      </c>
      <c r="AD439" s="113" t="s">
        <v>112</v>
      </c>
      <c r="AE439" s="113" t="s">
        <v>1658</v>
      </c>
      <c r="AF439" s="113">
        <v>551</v>
      </c>
      <c r="AG439" s="113">
        <v>6.0999999999999999E-2</v>
      </c>
      <c r="AH439" s="113">
        <v>-11.3</v>
      </c>
      <c r="AI439" s="113">
        <v>500</v>
      </c>
      <c r="AJ439" s="113">
        <v>4.1000000000000002E-2</v>
      </c>
    </row>
    <row r="440" spans="1:36" x14ac:dyDescent="0.25">
      <c r="A440" t="str">
        <f t="shared" si="42"/>
        <v>CFLSFm2015CZ13rDXHP</v>
      </c>
      <c r="B440" t="s">
        <v>118</v>
      </c>
      <c r="C440" t="s">
        <v>45</v>
      </c>
      <c r="D440" t="s">
        <v>1649</v>
      </c>
      <c r="E440">
        <v>2015</v>
      </c>
      <c r="F440" t="s">
        <v>112</v>
      </c>
      <c r="G440" t="s">
        <v>1659</v>
      </c>
      <c r="H440">
        <f t="shared" si="38"/>
        <v>0.94599999999999995</v>
      </c>
      <c r="I440" s="113">
        <f t="shared" si="41"/>
        <v>1.5609756097560976</v>
      </c>
      <c r="J440">
        <f t="shared" si="39"/>
        <v>0</v>
      </c>
      <c r="M440" s="113">
        <v>473</v>
      </c>
      <c r="N440" s="113">
        <v>6.4000000000000001E-2</v>
      </c>
      <c r="O440" s="113">
        <v>0</v>
      </c>
      <c r="P440" s="113">
        <v>500</v>
      </c>
      <c r="Q440" s="113">
        <v>4.1000000000000002E-2</v>
      </c>
      <c r="S440" t="b">
        <v>0</v>
      </c>
      <c r="T440" t="b">
        <f>VLOOKUP(G440,key!$S$3:$T$12,2,FALSE)</f>
        <v>1</v>
      </c>
      <c r="U440">
        <f t="shared" si="40"/>
        <v>1</v>
      </c>
      <c r="V440" s="31">
        <f t="shared" si="43"/>
        <v>0</v>
      </c>
      <c r="W440">
        <f>VLOOKUP(G440,key!$S$3:$U$6,3,FALSE)</f>
        <v>0.5</v>
      </c>
      <c r="Z440" s="113"/>
      <c r="AA440" s="113" t="s">
        <v>4151</v>
      </c>
      <c r="AB440" s="113" t="s">
        <v>1649</v>
      </c>
      <c r="AC440" s="113">
        <v>2015</v>
      </c>
      <c r="AD440" s="113" t="s">
        <v>112</v>
      </c>
      <c r="AE440" s="113" t="s">
        <v>1659</v>
      </c>
      <c r="AF440" s="113">
        <v>473</v>
      </c>
      <c r="AG440" s="113">
        <v>6.4000000000000001E-2</v>
      </c>
      <c r="AH440" s="113">
        <v>0</v>
      </c>
      <c r="AI440" s="113">
        <v>500</v>
      </c>
      <c r="AJ440" s="113">
        <v>4.1000000000000002E-2</v>
      </c>
    </row>
    <row r="441" spans="1:36" x14ac:dyDescent="0.25">
      <c r="A441" t="str">
        <f t="shared" si="42"/>
        <v>CFLSFm2015CZ13rNCEH</v>
      </c>
      <c r="B441" t="s">
        <v>118</v>
      </c>
      <c r="C441" t="s">
        <v>45</v>
      </c>
      <c r="D441" t="s">
        <v>1649</v>
      </c>
      <c r="E441">
        <v>2015</v>
      </c>
      <c r="F441" t="s">
        <v>112</v>
      </c>
      <c r="G441" t="s">
        <v>1656</v>
      </c>
      <c r="H441">
        <f t="shared" si="38"/>
        <v>0.69</v>
      </c>
      <c r="I441" s="113">
        <f t="shared" si="41"/>
        <v>1</v>
      </c>
      <c r="J441">
        <f t="shared" si="39"/>
        <v>0</v>
      </c>
      <c r="M441" s="113">
        <v>345</v>
      </c>
      <c r="N441" s="113">
        <v>4.1000000000000002E-2</v>
      </c>
      <c r="O441" s="113">
        <v>0</v>
      </c>
      <c r="P441" s="113">
        <v>500</v>
      </c>
      <c r="Q441" s="113">
        <v>4.1000000000000002E-2</v>
      </c>
      <c r="S441" t="b">
        <v>0</v>
      </c>
      <c r="T441" t="b">
        <f>VLOOKUP(G441,key!$S$3:$T$12,2,FALSE)</f>
        <v>1</v>
      </c>
      <c r="U441">
        <f t="shared" si="40"/>
        <v>1</v>
      </c>
      <c r="V441" s="31">
        <f t="shared" si="43"/>
        <v>0</v>
      </c>
      <c r="W441">
        <f>VLOOKUP(G441,key!$S$3:$U$6,3,FALSE)</f>
        <v>0.25</v>
      </c>
      <c r="Z441" s="113"/>
      <c r="AA441" s="113" t="s">
        <v>4151</v>
      </c>
      <c r="AB441" s="113" t="s">
        <v>1649</v>
      </c>
      <c r="AC441" s="113">
        <v>2015</v>
      </c>
      <c r="AD441" s="113" t="s">
        <v>112</v>
      </c>
      <c r="AE441" s="113" t="s">
        <v>1656</v>
      </c>
      <c r="AF441" s="113">
        <v>345</v>
      </c>
      <c r="AG441" s="113">
        <v>4.1000000000000002E-2</v>
      </c>
      <c r="AH441" s="113">
        <v>0</v>
      </c>
      <c r="AI441" s="113">
        <v>500</v>
      </c>
      <c r="AJ441" s="113">
        <v>4.1000000000000002E-2</v>
      </c>
    </row>
    <row r="442" spans="1:36" x14ac:dyDescent="0.25">
      <c r="A442" t="str">
        <f t="shared" si="42"/>
        <v>CFLSFm2015CZ13rNCGF</v>
      </c>
      <c r="B442" t="s">
        <v>118</v>
      </c>
      <c r="C442" t="s">
        <v>45</v>
      </c>
      <c r="D442" t="s">
        <v>1649</v>
      </c>
      <c r="E442">
        <v>2015</v>
      </c>
      <c r="F442" t="s">
        <v>112</v>
      </c>
      <c r="G442" t="s">
        <v>1657</v>
      </c>
      <c r="H442">
        <f t="shared" si="38"/>
        <v>1.014</v>
      </c>
      <c r="I442" s="113">
        <f t="shared" si="41"/>
        <v>1</v>
      </c>
      <c r="J442">
        <f t="shared" si="39"/>
        <v>-2.2600000000000002E-2</v>
      </c>
      <c r="M442" s="113">
        <v>507</v>
      </c>
      <c r="N442" s="113">
        <v>0.04</v>
      </c>
      <c r="O442" s="113">
        <v>-11.3</v>
      </c>
      <c r="P442" s="113">
        <v>500</v>
      </c>
      <c r="Q442" s="113">
        <v>4.1000000000000002E-2</v>
      </c>
      <c r="S442" t="b">
        <v>0</v>
      </c>
      <c r="T442" t="b">
        <f>VLOOKUP(G442,key!$S$3:$T$12,2,FALSE)</f>
        <v>0</v>
      </c>
      <c r="U442">
        <f t="shared" si="40"/>
        <v>1</v>
      </c>
      <c r="V442" s="31">
        <f t="shared" si="43"/>
        <v>-2.2600000000000002E-2</v>
      </c>
      <c r="W442">
        <f>VLOOKUP(G442,key!$S$3:$U$6,3,FALSE)</f>
        <v>0.9</v>
      </c>
      <c r="Z442" s="113"/>
      <c r="AA442" s="113" t="s">
        <v>4151</v>
      </c>
      <c r="AB442" s="113" t="s">
        <v>1649</v>
      </c>
      <c r="AC442" s="113">
        <v>2015</v>
      </c>
      <c r="AD442" s="113" t="s">
        <v>112</v>
      </c>
      <c r="AE442" s="113" t="s">
        <v>1657</v>
      </c>
      <c r="AF442" s="113">
        <v>507</v>
      </c>
      <c r="AG442" s="113">
        <v>0.04</v>
      </c>
      <c r="AH442" s="113">
        <v>-11.3</v>
      </c>
      <c r="AI442" s="113">
        <v>500</v>
      </c>
      <c r="AJ442" s="113">
        <v>4.1000000000000002E-2</v>
      </c>
    </row>
    <row r="443" spans="1:36" x14ac:dyDescent="0.25">
      <c r="A443" t="str">
        <f t="shared" si="42"/>
        <v>CFLSFm2015CZ14rDXGF</v>
      </c>
      <c r="B443" t="s">
        <v>118</v>
      </c>
      <c r="C443" t="s">
        <v>45</v>
      </c>
      <c r="D443" t="s">
        <v>1649</v>
      </c>
      <c r="E443">
        <v>2015</v>
      </c>
      <c r="F443" t="s">
        <v>113</v>
      </c>
      <c r="G443" t="s">
        <v>1658</v>
      </c>
      <c r="H443">
        <f t="shared" si="38"/>
        <v>1.1040000000000001</v>
      </c>
      <c r="I443" s="113">
        <f t="shared" si="41"/>
        <v>1.3333333333333333</v>
      </c>
      <c r="J443">
        <f t="shared" si="39"/>
        <v>-2.7800000000000002E-2</v>
      </c>
      <c r="M443" s="113">
        <v>552</v>
      </c>
      <c r="N443" s="113">
        <v>5.6000000000000001E-2</v>
      </c>
      <c r="O443" s="113">
        <v>-13.9</v>
      </c>
      <c r="P443" s="113">
        <v>500</v>
      </c>
      <c r="Q443" s="113">
        <v>4.2000000000000003E-2</v>
      </c>
      <c r="S443" t="b">
        <v>0</v>
      </c>
      <c r="T443" t="b">
        <f>VLOOKUP(G443,key!$S$3:$T$12,2,FALSE)</f>
        <v>0</v>
      </c>
      <c r="U443">
        <f t="shared" si="40"/>
        <v>1</v>
      </c>
      <c r="V443" s="31">
        <f t="shared" si="43"/>
        <v>-2.7800000000000002E-2</v>
      </c>
      <c r="W443">
        <f>VLOOKUP(G443,key!$S$3:$U$6,3,FALSE)</f>
        <v>1</v>
      </c>
      <c r="Z443" s="113"/>
      <c r="AA443" s="113" t="s">
        <v>4151</v>
      </c>
      <c r="AB443" s="113" t="s">
        <v>1649</v>
      </c>
      <c r="AC443" s="113">
        <v>2015</v>
      </c>
      <c r="AD443" s="113" t="s">
        <v>113</v>
      </c>
      <c r="AE443" s="113" t="s">
        <v>1658</v>
      </c>
      <c r="AF443" s="113">
        <v>552</v>
      </c>
      <c r="AG443" s="113">
        <v>5.6000000000000001E-2</v>
      </c>
      <c r="AH443" s="113">
        <v>-13.9</v>
      </c>
      <c r="AI443" s="113">
        <v>500</v>
      </c>
      <c r="AJ443" s="113">
        <v>4.2000000000000003E-2</v>
      </c>
    </row>
    <row r="444" spans="1:36" x14ac:dyDescent="0.25">
      <c r="A444" t="str">
        <f t="shared" si="42"/>
        <v>CFLSFm2015CZ14rDXHP</v>
      </c>
      <c r="B444" t="s">
        <v>118</v>
      </c>
      <c r="C444" t="s">
        <v>45</v>
      </c>
      <c r="D444" t="s">
        <v>1649</v>
      </c>
      <c r="E444">
        <v>2015</v>
      </c>
      <c r="F444" t="s">
        <v>113</v>
      </c>
      <c r="G444" t="s">
        <v>1659</v>
      </c>
      <c r="H444">
        <f t="shared" si="38"/>
        <v>0.91800000000000004</v>
      </c>
      <c r="I444" s="113">
        <f t="shared" si="41"/>
        <v>1.5238095238095237</v>
      </c>
      <c r="J444">
        <f t="shared" si="39"/>
        <v>0</v>
      </c>
      <c r="M444" s="113">
        <v>459</v>
      </c>
      <c r="N444" s="113">
        <v>6.4000000000000001E-2</v>
      </c>
      <c r="O444" s="113">
        <v>0</v>
      </c>
      <c r="P444" s="113">
        <v>500</v>
      </c>
      <c r="Q444" s="113">
        <v>4.2000000000000003E-2</v>
      </c>
      <c r="S444" t="b">
        <v>0</v>
      </c>
      <c r="T444" t="b">
        <f>VLOOKUP(G444,key!$S$3:$T$12,2,FALSE)</f>
        <v>1</v>
      </c>
      <c r="U444">
        <f t="shared" si="40"/>
        <v>1</v>
      </c>
      <c r="V444" s="31">
        <f t="shared" si="43"/>
        <v>0</v>
      </c>
      <c r="W444">
        <f>VLOOKUP(G444,key!$S$3:$U$6,3,FALSE)</f>
        <v>0.5</v>
      </c>
      <c r="Z444" s="113"/>
      <c r="AA444" s="113" t="s">
        <v>4151</v>
      </c>
      <c r="AB444" s="113" t="s">
        <v>1649</v>
      </c>
      <c r="AC444" s="113">
        <v>2015</v>
      </c>
      <c r="AD444" s="113" t="s">
        <v>113</v>
      </c>
      <c r="AE444" s="113" t="s">
        <v>1659</v>
      </c>
      <c r="AF444" s="113">
        <v>459</v>
      </c>
      <c r="AG444" s="113">
        <v>6.4000000000000001E-2</v>
      </c>
      <c r="AH444" s="113">
        <v>0</v>
      </c>
      <c r="AI444" s="113">
        <v>500</v>
      </c>
      <c r="AJ444" s="113">
        <v>4.2000000000000003E-2</v>
      </c>
    </row>
    <row r="445" spans="1:36" x14ac:dyDescent="0.25">
      <c r="A445" t="str">
        <f t="shared" si="42"/>
        <v>CFLSFm2015CZ14rNCEH</v>
      </c>
      <c r="B445" t="s">
        <v>118</v>
      </c>
      <c r="C445" t="s">
        <v>45</v>
      </c>
      <c r="D445" t="s">
        <v>1649</v>
      </c>
      <c r="E445">
        <v>2015</v>
      </c>
      <c r="F445" t="s">
        <v>113</v>
      </c>
      <c r="G445" t="s">
        <v>1656</v>
      </c>
      <c r="H445">
        <f t="shared" si="38"/>
        <v>0.63800000000000001</v>
      </c>
      <c r="I445" s="113">
        <f t="shared" si="41"/>
        <v>1</v>
      </c>
      <c r="J445">
        <f t="shared" si="39"/>
        <v>0</v>
      </c>
      <c r="M445" s="113">
        <v>319</v>
      </c>
      <c r="N445" s="113">
        <v>4.2000000000000003E-2</v>
      </c>
      <c r="O445" s="113">
        <v>0</v>
      </c>
      <c r="P445" s="113">
        <v>500</v>
      </c>
      <c r="Q445" s="113">
        <v>4.2000000000000003E-2</v>
      </c>
      <c r="S445" t="b">
        <v>0</v>
      </c>
      <c r="T445" t="b">
        <f>VLOOKUP(G445,key!$S$3:$T$12,2,FALSE)</f>
        <v>1</v>
      </c>
      <c r="U445">
        <f t="shared" si="40"/>
        <v>1</v>
      </c>
      <c r="V445" s="31">
        <f t="shared" si="43"/>
        <v>0</v>
      </c>
      <c r="W445">
        <f>VLOOKUP(G445,key!$S$3:$U$6,3,FALSE)</f>
        <v>0.25</v>
      </c>
      <c r="Z445" s="113"/>
      <c r="AA445" s="113" t="s">
        <v>4151</v>
      </c>
      <c r="AB445" s="113" t="s">
        <v>1649</v>
      </c>
      <c r="AC445" s="113">
        <v>2015</v>
      </c>
      <c r="AD445" s="113" t="s">
        <v>113</v>
      </c>
      <c r="AE445" s="113" t="s">
        <v>1656</v>
      </c>
      <c r="AF445" s="113">
        <v>319</v>
      </c>
      <c r="AG445" s="113">
        <v>4.2000000000000003E-2</v>
      </c>
      <c r="AH445" s="113">
        <v>0</v>
      </c>
      <c r="AI445" s="113">
        <v>500</v>
      </c>
      <c r="AJ445" s="113">
        <v>4.2000000000000003E-2</v>
      </c>
    </row>
    <row r="446" spans="1:36" x14ac:dyDescent="0.25">
      <c r="A446" t="str">
        <f t="shared" si="42"/>
        <v>CFLSFm2015CZ14rNCGF</v>
      </c>
      <c r="B446" t="s">
        <v>118</v>
      </c>
      <c r="C446" t="s">
        <v>45</v>
      </c>
      <c r="D446" t="s">
        <v>1649</v>
      </c>
      <c r="E446">
        <v>2015</v>
      </c>
      <c r="F446" t="s">
        <v>113</v>
      </c>
      <c r="G446" t="s">
        <v>1657</v>
      </c>
      <c r="H446">
        <f t="shared" si="38"/>
        <v>1.012</v>
      </c>
      <c r="I446" s="113">
        <f t="shared" si="41"/>
        <v>1</v>
      </c>
      <c r="J446">
        <f t="shared" si="39"/>
        <v>-2.7800000000000002E-2</v>
      </c>
      <c r="M446" s="113">
        <v>506</v>
      </c>
      <c r="N446" s="113">
        <v>4.2000000000000003E-2</v>
      </c>
      <c r="O446" s="113">
        <v>-13.9</v>
      </c>
      <c r="P446" s="113">
        <v>500</v>
      </c>
      <c r="Q446" s="113">
        <v>4.2000000000000003E-2</v>
      </c>
      <c r="S446" t="b">
        <v>0</v>
      </c>
      <c r="T446" t="b">
        <f>VLOOKUP(G446,key!$S$3:$T$12,2,FALSE)</f>
        <v>0</v>
      </c>
      <c r="U446">
        <f t="shared" si="40"/>
        <v>1</v>
      </c>
      <c r="V446" s="31">
        <f t="shared" si="43"/>
        <v>-2.7800000000000002E-2</v>
      </c>
      <c r="W446">
        <f>VLOOKUP(G446,key!$S$3:$U$6,3,FALSE)</f>
        <v>0.9</v>
      </c>
      <c r="Z446" s="113"/>
      <c r="AA446" s="113" t="s">
        <v>4151</v>
      </c>
      <c r="AB446" s="113" t="s">
        <v>1649</v>
      </c>
      <c r="AC446" s="113">
        <v>2015</v>
      </c>
      <c r="AD446" s="113" t="s">
        <v>113</v>
      </c>
      <c r="AE446" s="113" t="s">
        <v>1657</v>
      </c>
      <c r="AF446" s="113">
        <v>506</v>
      </c>
      <c r="AG446" s="113">
        <v>4.2000000000000003E-2</v>
      </c>
      <c r="AH446" s="113">
        <v>-13.9</v>
      </c>
      <c r="AI446" s="113">
        <v>500</v>
      </c>
      <c r="AJ446" s="113">
        <v>4.2000000000000003E-2</v>
      </c>
    </row>
    <row r="447" spans="1:36" x14ac:dyDescent="0.25">
      <c r="A447" t="str">
        <f t="shared" si="42"/>
        <v>CFLSFm2015CZ15rDXGF</v>
      </c>
      <c r="B447" t="s">
        <v>118</v>
      </c>
      <c r="C447" t="s">
        <v>45</v>
      </c>
      <c r="D447" t="s">
        <v>1649</v>
      </c>
      <c r="E447">
        <v>2015</v>
      </c>
      <c r="F447" t="s">
        <v>114</v>
      </c>
      <c r="G447" t="s">
        <v>1658</v>
      </c>
      <c r="H447">
        <f t="shared" si="38"/>
        <v>1.1719999999999999</v>
      </c>
      <c r="I447" s="113">
        <f t="shared" si="41"/>
        <v>1.4523809523809523</v>
      </c>
      <c r="J447">
        <f t="shared" si="39"/>
        <v>-1.21E-2</v>
      </c>
      <c r="M447" s="113">
        <v>586</v>
      </c>
      <c r="N447" s="113">
        <v>6.0999999999999999E-2</v>
      </c>
      <c r="O447" s="113">
        <v>-6.05</v>
      </c>
      <c r="P447" s="113">
        <v>500</v>
      </c>
      <c r="Q447" s="113">
        <v>4.2000000000000003E-2</v>
      </c>
      <c r="S447" t="b">
        <v>0</v>
      </c>
      <c r="T447" t="b">
        <f>VLOOKUP(G447,key!$S$3:$T$12,2,FALSE)</f>
        <v>0</v>
      </c>
      <c r="U447">
        <f t="shared" si="40"/>
        <v>1</v>
      </c>
      <c r="V447" s="31">
        <f t="shared" si="43"/>
        <v>-1.21E-2</v>
      </c>
      <c r="W447">
        <f>VLOOKUP(G447,key!$S$3:$U$6,3,FALSE)</f>
        <v>1</v>
      </c>
      <c r="Z447" s="113"/>
      <c r="AA447" s="113" t="s">
        <v>4151</v>
      </c>
      <c r="AB447" s="113" t="s">
        <v>1649</v>
      </c>
      <c r="AC447" s="113">
        <v>2015</v>
      </c>
      <c r="AD447" s="113" t="s">
        <v>114</v>
      </c>
      <c r="AE447" s="113" t="s">
        <v>1658</v>
      </c>
      <c r="AF447" s="113">
        <v>586</v>
      </c>
      <c r="AG447" s="113">
        <v>6.0999999999999999E-2</v>
      </c>
      <c r="AH447" s="113">
        <v>-6.05</v>
      </c>
      <c r="AI447" s="113">
        <v>500</v>
      </c>
      <c r="AJ447" s="113">
        <v>4.2000000000000003E-2</v>
      </c>
    </row>
    <row r="448" spans="1:36" x14ac:dyDescent="0.25">
      <c r="A448" t="str">
        <f t="shared" si="42"/>
        <v>CFLSFm2015CZ15rDXHP</v>
      </c>
      <c r="B448" t="s">
        <v>118</v>
      </c>
      <c r="C448" t="s">
        <v>45</v>
      </c>
      <c r="D448" t="s">
        <v>1649</v>
      </c>
      <c r="E448">
        <v>2015</v>
      </c>
      <c r="F448" t="s">
        <v>114</v>
      </c>
      <c r="G448" t="s">
        <v>1659</v>
      </c>
      <c r="H448">
        <f t="shared" si="38"/>
        <v>1.1160000000000001</v>
      </c>
      <c r="I448" s="113">
        <f t="shared" si="41"/>
        <v>1.5</v>
      </c>
      <c r="J448">
        <f t="shared" si="39"/>
        <v>0</v>
      </c>
      <c r="M448" s="113">
        <v>558</v>
      </c>
      <c r="N448" s="113">
        <v>6.3E-2</v>
      </c>
      <c r="O448" s="113">
        <v>0</v>
      </c>
      <c r="P448" s="113">
        <v>500</v>
      </c>
      <c r="Q448" s="113">
        <v>4.2000000000000003E-2</v>
      </c>
      <c r="S448" t="b">
        <v>0</v>
      </c>
      <c r="T448" t="b">
        <f>VLOOKUP(G448,key!$S$3:$T$12,2,FALSE)</f>
        <v>1</v>
      </c>
      <c r="U448">
        <f t="shared" si="40"/>
        <v>1</v>
      </c>
      <c r="V448" s="31">
        <f t="shared" si="43"/>
        <v>0</v>
      </c>
      <c r="W448">
        <f>VLOOKUP(G448,key!$S$3:$U$6,3,FALSE)</f>
        <v>0.5</v>
      </c>
      <c r="Z448" s="113"/>
      <c r="AA448" s="113" t="s">
        <v>4151</v>
      </c>
      <c r="AB448" s="113" t="s">
        <v>1649</v>
      </c>
      <c r="AC448" s="113">
        <v>2015</v>
      </c>
      <c r="AD448" s="113" t="s">
        <v>114</v>
      </c>
      <c r="AE448" s="113" t="s">
        <v>1659</v>
      </c>
      <c r="AF448" s="113">
        <v>558</v>
      </c>
      <c r="AG448" s="113">
        <v>6.3E-2</v>
      </c>
      <c r="AH448" s="113">
        <v>0</v>
      </c>
      <c r="AI448" s="113">
        <v>500</v>
      </c>
      <c r="AJ448" s="113">
        <v>4.2000000000000003E-2</v>
      </c>
    </row>
    <row r="449" spans="1:36" x14ac:dyDescent="0.25">
      <c r="A449" t="str">
        <f t="shared" si="42"/>
        <v>CFLSFm2015CZ15rNCEH</v>
      </c>
      <c r="B449" t="s">
        <v>118</v>
      </c>
      <c r="C449" t="s">
        <v>45</v>
      </c>
      <c r="D449" t="s">
        <v>1649</v>
      </c>
      <c r="E449">
        <v>2015</v>
      </c>
      <c r="F449" t="s">
        <v>114</v>
      </c>
      <c r="G449" t="s">
        <v>1656</v>
      </c>
      <c r="H449">
        <f t="shared" si="38"/>
        <v>0.82399999999999995</v>
      </c>
      <c r="I449" s="113">
        <f t="shared" si="41"/>
        <v>1</v>
      </c>
      <c r="J449">
        <f t="shared" si="39"/>
        <v>0</v>
      </c>
      <c r="M449" s="113">
        <v>412</v>
      </c>
      <c r="N449" s="113">
        <v>4.2000000000000003E-2</v>
      </c>
      <c r="O449" s="113">
        <v>0</v>
      </c>
      <c r="P449" s="113">
        <v>500</v>
      </c>
      <c r="Q449" s="113">
        <v>4.2000000000000003E-2</v>
      </c>
      <c r="S449" t="b">
        <v>0</v>
      </c>
      <c r="T449" t="b">
        <f>VLOOKUP(G449,key!$S$3:$T$12,2,FALSE)</f>
        <v>1</v>
      </c>
      <c r="U449">
        <f t="shared" si="40"/>
        <v>1</v>
      </c>
      <c r="V449" s="31">
        <f t="shared" si="43"/>
        <v>0</v>
      </c>
      <c r="W449">
        <f>VLOOKUP(G449,key!$S$3:$U$6,3,FALSE)</f>
        <v>0.25</v>
      </c>
      <c r="Z449" s="113"/>
      <c r="AA449" s="113" t="s">
        <v>4151</v>
      </c>
      <c r="AB449" s="113" t="s">
        <v>1649</v>
      </c>
      <c r="AC449" s="113">
        <v>2015</v>
      </c>
      <c r="AD449" s="113" t="s">
        <v>114</v>
      </c>
      <c r="AE449" s="113" t="s">
        <v>1656</v>
      </c>
      <c r="AF449" s="113">
        <v>412</v>
      </c>
      <c r="AG449" s="113">
        <v>4.2000000000000003E-2</v>
      </c>
      <c r="AH449" s="113">
        <v>0</v>
      </c>
      <c r="AI449" s="113">
        <v>500</v>
      </c>
      <c r="AJ449" s="113">
        <v>4.2000000000000003E-2</v>
      </c>
    </row>
    <row r="450" spans="1:36" x14ac:dyDescent="0.25">
      <c r="A450" t="str">
        <f t="shared" si="42"/>
        <v>CFLSFm2015CZ15rNCGF</v>
      </c>
      <c r="B450" t="s">
        <v>118</v>
      </c>
      <c r="C450" t="s">
        <v>45</v>
      </c>
      <c r="D450" t="s">
        <v>1649</v>
      </c>
      <c r="E450">
        <v>2015</v>
      </c>
      <c r="F450" t="s">
        <v>114</v>
      </c>
      <c r="G450" t="s">
        <v>1657</v>
      </c>
      <c r="H450">
        <f t="shared" si="38"/>
        <v>1</v>
      </c>
      <c r="I450" s="113">
        <f t="shared" si="41"/>
        <v>1</v>
      </c>
      <c r="J450">
        <f t="shared" si="39"/>
        <v>-1.2279999999999999E-2</v>
      </c>
      <c r="M450" s="113">
        <v>500</v>
      </c>
      <c r="N450" s="113">
        <v>4.2000000000000003E-2</v>
      </c>
      <c r="O450" s="113">
        <v>-6.14</v>
      </c>
      <c r="P450" s="113">
        <v>500</v>
      </c>
      <c r="Q450" s="113">
        <v>4.2000000000000003E-2</v>
      </c>
      <c r="S450" t="b">
        <v>0</v>
      </c>
      <c r="T450" t="b">
        <f>VLOOKUP(G450,key!$S$3:$T$12,2,FALSE)</f>
        <v>0</v>
      </c>
      <c r="U450">
        <f t="shared" si="40"/>
        <v>1</v>
      </c>
      <c r="V450" s="31">
        <f t="shared" si="43"/>
        <v>-1.2279999999999999E-2</v>
      </c>
      <c r="W450">
        <f>VLOOKUP(G450,key!$S$3:$U$6,3,FALSE)</f>
        <v>0.9</v>
      </c>
      <c r="Z450" s="113"/>
      <c r="AA450" s="113" t="s">
        <v>4151</v>
      </c>
      <c r="AB450" s="113" t="s">
        <v>1649</v>
      </c>
      <c r="AC450" s="113">
        <v>2015</v>
      </c>
      <c r="AD450" s="113" t="s">
        <v>114</v>
      </c>
      <c r="AE450" s="113" t="s">
        <v>1657</v>
      </c>
      <c r="AF450" s="113">
        <v>500</v>
      </c>
      <c r="AG450" s="113">
        <v>4.2000000000000003E-2</v>
      </c>
      <c r="AH450" s="113">
        <v>-6.14</v>
      </c>
      <c r="AI450" s="113">
        <v>500</v>
      </c>
      <c r="AJ450" s="113">
        <v>4.2000000000000003E-2</v>
      </c>
    </row>
    <row r="451" spans="1:36" x14ac:dyDescent="0.25">
      <c r="A451" t="str">
        <f t="shared" si="42"/>
        <v>CFLSFm2015CZ16rDXGF</v>
      </c>
      <c r="B451" t="s">
        <v>118</v>
      </c>
      <c r="C451" t="s">
        <v>45</v>
      </c>
      <c r="D451" t="s">
        <v>1649</v>
      </c>
      <c r="E451">
        <v>2015</v>
      </c>
      <c r="F451" t="s">
        <v>115</v>
      </c>
      <c r="G451" t="s">
        <v>1658</v>
      </c>
      <c r="H451">
        <f t="shared" si="38"/>
        <v>1.022</v>
      </c>
      <c r="I451" s="113">
        <f t="shared" si="41"/>
        <v>1.675</v>
      </c>
      <c r="J451">
        <f t="shared" si="39"/>
        <v>-2.6800000000000001E-2</v>
      </c>
      <c r="M451" s="113">
        <v>511</v>
      </c>
      <c r="N451" s="113">
        <v>6.7000000000000004E-2</v>
      </c>
      <c r="O451" s="113">
        <v>-13.4</v>
      </c>
      <c r="P451" s="113">
        <v>500</v>
      </c>
      <c r="Q451" s="113">
        <v>0.04</v>
      </c>
      <c r="S451" t="b">
        <v>0</v>
      </c>
      <c r="T451" t="b">
        <f>VLOOKUP(G451,key!$S$3:$T$12,2,FALSE)</f>
        <v>0</v>
      </c>
      <c r="U451">
        <f t="shared" si="40"/>
        <v>1</v>
      </c>
      <c r="V451" s="31">
        <f t="shared" si="43"/>
        <v>-2.6800000000000001E-2</v>
      </c>
      <c r="W451">
        <f>VLOOKUP(G451,key!$S$3:$U$6,3,FALSE)</f>
        <v>1</v>
      </c>
      <c r="Z451" s="113"/>
      <c r="AA451" s="113" t="s">
        <v>4151</v>
      </c>
      <c r="AB451" s="113" t="s">
        <v>1649</v>
      </c>
      <c r="AC451" s="113">
        <v>2015</v>
      </c>
      <c r="AD451" s="113" t="s">
        <v>115</v>
      </c>
      <c r="AE451" s="113" t="s">
        <v>1658</v>
      </c>
      <c r="AF451" s="113">
        <v>511</v>
      </c>
      <c r="AG451" s="113">
        <v>6.7000000000000004E-2</v>
      </c>
      <c r="AH451" s="113">
        <v>-13.4</v>
      </c>
      <c r="AI451" s="113">
        <v>500</v>
      </c>
      <c r="AJ451" s="113">
        <v>0.04</v>
      </c>
    </row>
    <row r="452" spans="1:36" x14ac:dyDescent="0.25">
      <c r="A452" t="str">
        <f t="shared" si="42"/>
        <v>CFLSFm2015CZ16rDXHP</v>
      </c>
      <c r="B452" t="s">
        <v>118</v>
      </c>
      <c r="C452" t="s">
        <v>45</v>
      </c>
      <c r="D452" t="s">
        <v>1649</v>
      </c>
      <c r="E452">
        <v>2015</v>
      </c>
      <c r="F452" t="s">
        <v>115</v>
      </c>
      <c r="G452" t="s">
        <v>1659</v>
      </c>
      <c r="H452">
        <f t="shared" si="38"/>
        <v>0.76600000000000001</v>
      </c>
      <c r="I452" s="113">
        <f t="shared" si="41"/>
        <v>1.7999999999999998</v>
      </c>
      <c r="J452">
        <f t="shared" si="39"/>
        <v>0</v>
      </c>
      <c r="M452" s="113">
        <v>383</v>
      </c>
      <c r="N452" s="113">
        <v>7.1999999999999995E-2</v>
      </c>
      <c r="O452" s="113">
        <v>0</v>
      </c>
      <c r="P452" s="113">
        <v>500</v>
      </c>
      <c r="Q452" s="113">
        <v>0.04</v>
      </c>
      <c r="S452" t="b">
        <v>0</v>
      </c>
      <c r="T452" t="b">
        <f>VLOOKUP(G452,key!$S$3:$T$12,2,FALSE)</f>
        <v>1</v>
      </c>
      <c r="U452">
        <f t="shared" si="40"/>
        <v>1</v>
      </c>
      <c r="V452" s="31">
        <f t="shared" si="43"/>
        <v>0</v>
      </c>
      <c r="W452">
        <f>VLOOKUP(G452,key!$S$3:$U$6,3,FALSE)</f>
        <v>0.5</v>
      </c>
      <c r="Z452" s="113"/>
      <c r="AA452" s="113" t="s">
        <v>4151</v>
      </c>
      <c r="AB452" s="113" t="s">
        <v>1649</v>
      </c>
      <c r="AC452" s="113">
        <v>2015</v>
      </c>
      <c r="AD452" s="113" t="s">
        <v>115</v>
      </c>
      <c r="AE452" s="113" t="s">
        <v>1659</v>
      </c>
      <c r="AF452" s="113">
        <v>383</v>
      </c>
      <c r="AG452" s="113">
        <v>7.1999999999999995E-2</v>
      </c>
      <c r="AH452" s="113">
        <v>0</v>
      </c>
      <c r="AI452" s="113">
        <v>500</v>
      </c>
      <c r="AJ452" s="113">
        <v>0.04</v>
      </c>
    </row>
    <row r="453" spans="1:36" x14ac:dyDescent="0.25">
      <c r="A453" t="str">
        <f t="shared" si="42"/>
        <v>CFLSFm2015CZ16rNCEH</v>
      </c>
      <c r="B453" t="s">
        <v>118</v>
      </c>
      <c r="C453" t="s">
        <v>45</v>
      </c>
      <c r="D453" t="s">
        <v>1649</v>
      </c>
      <c r="E453">
        <v>2015</v>
      </c>
      <c r="F453" t="s">
        <v>115</v>
      </c>
      <c r="G453" t="s">
        <v>1656</v>
      </c>
      <c r="H453">
        <f t="shared" si="38"/>
        <v>0.622</v>
      </c>
      <c r="I453" s="113">
        <f t="shared" si="41"/>
        <v>1</v>
      </c>
      <c r="J453">
        <f t="shared" si="39"/>
        <v>0</v>
      </c>
      <c r="M453" s="113">
        <v>311</v>
      </c>
      <c r="N453" s="113">
        <v>0.04</v>
      </c>
      <c r="O453" s="113">
        <v>0</v>
      </c>
      <c r="P453" s="113">
        <v>500</v>
      </c>
      <c r="Q453" s="113">
        <v>0.04</v>
      </c>
      <c r="S453" t="b">
        <v>0</v>
      </c>
      <c r="T453" t="b">
        <f>VLOOKUP(G453,key!$S$3:$T$12,2,FALSE)</f>
        <v>1</v>
      </c>
      <c r="U453">
        <f t="shared" si="40"/>
        <v>1</v>
      </c>
      <c r="V453" s="31">
        <f t="shared" si="43"/>
        <v>0</v>
      </c>
      <c r="W453">
        <f>VLOOKUP(G453,key!$S$3:$U$6,3,FALSE)</f>
        <v>0.25</v>
      </c>
      <c r="Z453" s="113"/>
      <c r="AA453" s="113" t="s">
        <v>4151</v>
      </c>
      <c r="AB453" s="113" t="s">
        <v>1649</v>
      </c>
      <c r="AC453" s="113">
        <v>2015</v>
      </c>
      <c r="AD453" s="113" t="s">
        <v>115</v>
      </c>
      <c r="AE453" s="113" t="s">
        <v>1656</v>
      </c>
      <c r="AF453" s="113">
        <v>311</v>
      </c>
      <c r="AG453" s="113">
        <v>0.04</v>
      </c>
      <c r="AH453" s="113">
        <v>0</v>
      </c>
      <c r="AI453" s="113">
        <v>500</v>
      </c>
      <c r="AJ453" s="113">
        <v>0.04</v>
      </c>
    </row>
    <row r="454" spans="1:36" x14ac:dyDescent="0.25">
      <c r="A454" t="str">
        <f t="shared" si="42"/>
        <v>CFLSFm2015CZ16rNCGF</v>
      </c>
      <c r="B454" t="s">
        <v>118</v>
      </c>
      <c r="C454" t="s">
        <v>45</v>
      </c>
      <c r="D454" t="s">
        <v>1649</v>
      </c>
      <c r="E454">
        <v>2015</v>
      </c>
      <c r="F454" t="s">
        <v>115</v>
      </c>
      <c r="G454" t="s">
        <v>1657</v>
      </c>
      <c r="H454">
        <f t="shared" si="38"/>
        <v>0.99199999999999999</v>
      </c>
      <c r="I454" s="113">
        <f t="shared" si="41"/>
        <v>1.0249999999999999</v>
      </c>
      <c r="J454">
        <f t="shared" si="39"/>
        <v>-2.6600000000000002E-2</v>
      </c>
      <c r="M454" s="113">
        <v>496</v>
      </c>
      <c r="N454" s="113">
        <v>4.1000000000000002E-2</v>
      </c>
      <c r="O454" s="113">
        <v>-13.3</v>
      </c>
      <c r="P454" s="113">
        <v>500</v>
      </c>
      <c r="Q454" s="113">
        <v>0.04</v>
      </c>
      <c r="S454" t="b">
        <v>0</v>
      </c>
      <c r="T454" t="b">
        <f>VLOOKUP(G454,key!$S$3:$T$12,2,FALSE)</f>
        <v>0</v>
      </c>
      <c r="U454">
        <f t="shared" si="40"/>
        <v>1</v>
      </c>
      <c r="V454" s="31">
        <f t="shared" si="43"/>
        <v>-2.6600000000000002E-2</v>
      </c>
      <c r="W454">
        <f>VLOOKUP(G454,key!$S$3:$U$6,3,FALSE)</f>
        <v>0.9</v>
      </c>
      <c r="Z454" s="113"/>
      <c r="AA454" s="113" t="s">
        <v>4151</v>
      </c>
      <c r="AB454" s="113" t="s">
        <v>1649</v>
      </c>
      <c r="AC454" s="113">
        <v>2015</v>
      </c>
      <c r="AD454" s="113" t="s">
        <v>115</v>
      </c>
      <c r="AE454" s="113" t="s">
        <v>1657</v>
      </c>
      <c r="AF454" s="113">
        <v>496</v>
      </c>
      <c r="AG454" s="113">
        <v>4.1000000000000002E-2</v>
      </c>
      <c r="AH454" s="113">
        <v>-13.3</v>
      </c>
      <c r="AI454" s="113">
        <v>500</v>
      </c>
      <c r="AJ454" s="113">
        <v>0.04</v>
      </c>
    </row>
    <row r="455" spans="1:36" x14ac:dyDescent="0.25">
      <c r="A455" t="str">
        <f t="shared" ref="A455" si="44">B455&amp;D455&amp;E455&amp;F455&amp;G455</f>
        <v>CFLSFm2017CZ01rDXGF</v>
      </c>
      <c r="B455" t="s">
        <v>118</v>
      </c>
      <c r="C455" t="s">
        <v>45</v>
      </c>
      <c r="D455" t="s">
        <v>1649</v>
      </c>
      <c r="E455">
        <v>2017</v>
      </c>
      <c r="F455" t="s">
        <v>48</v>
      </c>
      <c r="G455" t="s">
        <v>1658</v>
      </c>
      <c r="H455">
        <f t="shared" si="38"/>
        <v>1</v>
      </c>
      <c r="I455" s="113">
        <f t="shared" si="41"/>
        <v>1</v>
      </c>
      <c r="J455">
        <f t="shared" si="39"/>
        <v>-2.8799999999999999E-2</v>
      </c>
      <c r="M455" s="113">
        <v>495</v>
      </c>
      <c r="N455" s="113">
        <v>4.3999999999999997E-2</v>
      </c>
      <c r="O455" s="113">
        <v>-14.4</v>
      </c>
      <c r="P455" s="113">
        <v>500</v>
      </c>
      <c r="Q455" s="113">
        <v>4.3999999999999997E-2</v>
      </c>
      <c r="S455" t="b">
        <v>0</v>
      </c>
      <c r="T455" t="b">
        <f>VLOOKUP(G455,key!$S$3:$T$12,2,FALSE)</f>
        <v>0</v>
      </c>
      <c r="U455">
        <f t="shared" ref="U455" si="45">IF(T455,1,1)</f>
        <v>1</v>
      </c>
      <c r="V455" s="31">
        <f t="shared" ref="V455" si="46">MIN(MAX(O455/P455,-0.03413),0.03413)</f>
        <v>-2.8799999999999999E-2</v>
      </c>
      <c r="W455">
        <f>VLOOKUP(G455,key!$S$3:$U$6,3,FALSE)</f>
        <v>1</v>
      </c>
      <c r="Z455" s="113"/>
      <c r="AA455" s="113" t="s">
        <v>4151</v>
      </c>
      <c r="AB455" s="113" t="s">
        <v>1649</v>
      </c>
      <c r="AC455" s="113">
        <v>2017</v>
      </c>
      <c r="AD455" s="113" t="s">
        <v>48</v>
      </c>
      <c r="AE455" s="113" t="s">
        <v>1658</v>
      </c>
      <c r="AF455" s="113">
        <v>495</v>
      </c>
      <c r="AG455" s="113">
        <v>4.3999999999999997E-2</v>
      </c>
      <c r="AH455" s="113">
        <v>-14.4</v>
      </c>
      <c r="AI455" s="113">
        <v>500</v>
      </c>
      <c r="AJ455" s="113">
        <v>4.3999999999999997E-2</v>
      </c>
    </row>
    <row r="456" spans="1:36" x14ac:dyDescent="0.25">
      <c r="A456" t="str">
        <f t="shared" si="42"/>
        <v>CFLSFm2017CZ01rDXHP</v>
      </c>
      <c r="B456" t="s">
        <v>118</v>
      </c>
      <c r="C456" t="s">
        <v>45</v>
      </c>
      <c r="D456" t="s">
        <v>1649</v>
      </c>
      <c r="E456">
        <v>2017</v>
      </c>
      <c r="F456" t="s">
        <v>48</v>
      </c>
      <c r="G456" t="s">
        <v>1659</v>
      </c>
      <c r="H456">
        <f t="shared" ref="H456:H518" si="47">MAX(MIN(M456/P456,2),W456)</f>
        <v>0.78600000000000003</v>
      </c>
      <c r="I456" s="113">
        <f t="shared" si="41"/>
        <v>1</v>
      </c>
      <c r="J456">
        <f t="shared" ref="J456:J518" si="48">IF(ABS(V456)&lt;0.0003413,0,V456)</f>
        <v>0</v>
      </c>
      <c r="M456" s="113">
        <v>393</v>
      </c>
      <c r="N456" s="113">
        <v>4.3999999999999997E-2</v>
      </c>
      <c r="O456" s="113">
        <v>0</v>
      </c>
      <c r="P456" s="113">
        <v>500</v>
      </c>
      <c r="Q456" s="113">
        <v>4.3999999999999997E-2</v>
      </c>
      <c r="S456" t="b">
        <v>0</v>
      </c>
      <c r="T456" t="b">
        <f>VLOOKUP(G456,key!$S$3:$T$12,2,FALSE)</f>
        <v>1</v>
      </c>
      <c r="U456">
        <f t="shared" si="40"/>
        <v>1</v>
      </c>
      <c r="V456" s="31">
        <f t="shared" si="43"/>
        <v>0</v>
      </c>
      <c r="W456">
        <f>VLOOKUP(G456,key!$S$3:$U$6,3,FALSE)</f>
        <v>0.5</v>
      </c>
      <c r="Z456" s="113"/>
      <c r="AA456" s="113" t="s">
        <v>4151</v>
      </c>
      <c r="AB456" s="113" t="s">
        <v>1649</v>
      </c>
      <c r="AC456" s="113">
        <v>2017</v>
      </c>
      <c r="AD456" s="113" t="s">
        <v>48</v>
      </c>
      <c r="AE456" s="113" t="s">
        <v>1659</v>
      </c>
      <c r="AF456" s="113">
        <v>393</v>
      </c>
      <c r="AG456" s="113">
        <v>4.3999999999999997E-2</v>
      </c>
      <c r="AH456" s="113">
        <v>0</v>
      </c>
      <c r="AI456" s="113">
        <v>500</v>
      </c>
      <c r="AJ456" s="113">
        <v>4.3999999999999997E-2</v>
      </c>
    </row>
    <row r="457" spans="1:36" x14ac:dyDescent="0.25">
      <c r="A457" t="str">
        <f t="shared" si="42"/>
        <v>CFLSFm2017CZ01rNCEH</v>
      </c>
      <c r="B457" t="s">
        <v>118</v>
      </c>
      <c r="C457" t="s">
        <v>45</v>
      </c>
      <c r="D457" t="s">
        <v>1649</v>
      </c>
      <c r="E457">
        <v>2017</v>
      </c>
      <c r="F457" t="s">
        <v>48</v>
      </c>
      <c r="G457" t="s">
        <v>1656</v>
      </c>
      <c r="H457">
        <f t="shared" si="47"/>
        <v>0.61</v>
      </c>
      <c r="I457" s="113">
        <f t="shared" ref="I457:I520" si="49">IF(S457,1,MAX(U457,MIN(N457/Q457,2)))</f>
        <v>1</v>
      </c>
      <c r="J457">
        <f t="shared" si="48"/>
        <v>0</v>
      </c>
      <c r="M457" s="113">
        <v>305</v>
      </c>
      <c r="N457" s="113">
        <v>4.3999999999999997E-2</v>
      </c>
      <c r="O457" s="113">
        <v>0</v>
      </c>
      <c r="P457" s="113">
        <v>500</v>
      </c>
      <c r="Q457" s="113">
        <v>4.3999999999999997E-2</v>
      </c>
      <c r="S457" t="b">
        <v>0</v>
      </c>
      <c r="T457" t="b">
        <f>VLOOKUP(G457,key!$S$3:$T$12,2,FALSE)</f>
        <v>1</v>
      </c>
      <c r="U457">
        <f t="shared" ref="U457:U518" si="50">IF(T457,1,1)</f>
        <v>1</v>
      </c>
      <c r="V457" s="31">
        <f t="shared" si="43"/>
        <v>0</v>
      </c>
      <c r="W457">
        <f>VLOOKUP(G457,key!$S$3:$U$6,3,FALSE)</f>
        <v>0.25</v>
      </c>
      <c r="Z457" s="113"/>
      <c r="AA457" s="113" t="s">
        <v>4151</v>
      </c>
      <c r="AB457" s="113" t="s">
        <v>1649</v>
      </c>
      <c r="AC457" s="113">
        <v>2017</v>
      </c>
      <c r="AD457" s="113" t="s">
        <v>48</v>
      </c>
      <c r="AE457" s="113" t="s">
        <v>1656</v>
      </c>
      <c r="AF457" s="113">
        <v>305</v>
      </c>
      <c r="AG457" s="113">
        <v>4.3999999999999997E-2</v>
      </c>
      <c r="AH457" s="113">
        <v>0</v>
      </c>
      <c r="AI457" s="113">
        <v>500</v>
      </c>
      <c r="AJ457" s="113">
        <v>4.3999999999999997E-2</v>
      </c>
    </row>
    <row r="458" spans="1:36" x14ac:dyDescent="0.25">
      <c r="A458" t="str">
        <f t="shared" si="42"/>
        <v>CFLSFm2017CZ01rNCGF</v>
      </c>
      <c r="B458" t="s">
        <v>118</v>
      </c>
      <c r="C458" t="s">
        <v>45</v>
      </c>
      <c r="D458" t="s">
        <v>1649</v>
      </c>
      <c r="E458">
        <v>2017</v>
      </c>
      <c r="F458" t="s">
        <v>48</v>
      </c>
      <c r="G458" t="s">
        <v>1657</v>
      </c>
      <c r="H458">
        <f t="shared" si="47"/>
        <v>0.99</v>
      </c>
      <c r="I458" s="113">
        <f t="shared" si="49"/>
        <v>1</v>
      </c>
      <c r="J458">
        <f t="shared" si="48"/>
        <v>-2.8799999999999999E-2</v>
      </c>
      <c r="M458" s="113">
        <v>495</v>
      </c>
      <c r="N458" s="113">
        <v>4.3999999999999997E-2</v>
      </c>
      <c r="O458" s="113">
        <v>-14.4</v>
      </c>
      <c r="P458" s="113">
        <v>500</v>
      </c>
      <c r="Q458" s="113">
        <v>4.3999999999999997E-2</v>
      </c>
      <c r="S458" t="b">
        <v>0</v>
      </c>
      <c r="T458" t="b">
        <f>VLOOKUP(G458,key!$S$3:$T$12,2,FALSE)</f>
        <v>0</v>
      </c>
      <c r="U458">
        <f t="shared" si="50"/>
        <v>1</v>
      </c>
      <c r="V458" s="31">
        <f t="shared" si="43"/>
        <v>-2.8799999999999999E-2</v>
      </c>
      <c r="W458">
        <f>VLOOKUP(G458,key!$S$3:$U$6,3,FALSE)</f>
        <v>0.9</v>
      </c>
      <c r="Z458" s="113"/>
      <c r="AA458" s="113" t="s">
        <v>4151</v>
      </c>
      <c r="AB458" s="113" t="s">
        <v>1649</v>
      </c>
      <c r="AC458" s="113">
        <v>2017</v>
      </c>
      <c r="AD458" s="113" t="s">
        <v>48</v>
      </c>
      <c r="AE458" s="113" t="s">
        <v>1657</v>
      </c>
      <c r="AF458" s="113">
        <v>495</v>
      </c>
      <c r="AG458" s="113">
        <v>4.3999999999999997E-2</v>
      </c>
      <c r="AH458" s="113">
        <v>-14.4</v>
      </c>
      <c r="AI458" s="113">
        <v>500</v>
      </c>
      <c r="AJ458" s="113">
        <v>4.3999999999999997E-2</v>
      </c>
    </row>
    <row r="459" spans="1:36" x14ac:dyDescent="0.25">
      <c r="A459" t="str">
        <f t="shared" ref="A459:A518" si="51">B459&amp;D459&amp;E459&amp;F459&amp;G459</f>
        <v>CFLSFm2017CZ02rDXGF</v>
      </c>
      <c r="B459" t="s">
        <v>118</v>
      </c>
      <c r="C459" t="s">
        <v>45</v>
      </c>
      <c r="D459" t="s">
        <v>1649</v>
      </c>
      <c r="E459">
        <v>2017</v>
      </c>
      <c r="F459" t="s">
        <v>101</v>
      </c>
      <c r="G459" t="s">
        <v>1658</v>
      </c>
      <c r="H459">
        <f t="shared" si="47"/>
        <v>1.04</v>
      </c>
      <c r="I459" s="113">
        <f t="shared" si="49"/>
        <v>1.8780487804878048</v>
      </c>
      <c r="J459">
        <f t="shared" si="48"/>
        <v>-3.1600000000000003E-2</v>
      </c>
      <c r="M459" s="113">
        <v>520</v>
      </c>
      <c r="N459" s="113">
        <v>7.6999999999999999E-2</v>
      </c>
      <c r="O459" s="113">
        <v>-15.8</v>
      </c>
      <c r="P459" s="113">
        <v>500</v>
      </c>
      <c r="Q459" s="113">
        <v>4.1000000000000002E-2</v>
      </c>
      <c r="S459" t="b">
        <v>0</v>
      </c>
      <c r="T459" t="b">
        <f>VLOOKUP(G459,key!$S$3:$T$12,2,FALSE)</f>
        <v>0</v>
      </c>
      <c r="U459">
        <f t="shared" si="50"/>
        <v>1</v>
      </c>
      <c r="V459" s="31">
        <f t="shared" ref="V459:V518" si="52">MIN(MAX(O459/P459,-0.03413),0.03413)</f>
        <v>-3.1600000000000003E-2</v>
      </c>
      <c r="W459">
        <f>VLOOKUP(G459,key!$S$3:$U$6,3,FALSE)</f>
        <v>1</v>
      </c>
      <c r="Z459" s="113"/>
      <c r="AA459" s="113" t="s">
        <v>4151</v>
      </c>
      <c r="AB459" s="113" t="s">
        <v>1649</v>
      </c>
      <c r="AC459" s="113">
        <v>2017</v>
      </c>
      <c r="AD459" s="113" t="s">
        <v>101</v>
      </c>
      <c r="AE459" s="113" t="s">
        <v>1658</v>
      </c>
      <c r="AF459" s="113">
        <v>520</v>
      </c>
      <c r="AG459" s="113">
        <v>7.6999999999999999E-2</v>
      </c>
      <c r="AH459" s="113">
        <v>-15.8</v>
      </c>
      <c r="AI459" s="113">
        <v>500</v>
      </c>
      <c r="AJ459" s="113">
        <v>4.1000000000000002E-2</v>
      </c>
    </row>
    <row r="460" spans="1:36" x14ac:dyDescent="0.25">
      <c r="A460" t="str">
        <f t="shared" si="51"/>
        <v>CFLSFm2017CZ02rDXHP</v>
      </c>
      <c r="B460" t="s">
        <v>118</v>
      </c>
      <c r="C460" t="s">
        <v>45</v>
      </c>
      <c r="D460" t="s">
        <v>1649</v>
      </c>
      <c r="E460">
        <v>2017</v>
      </c>
      <c r="F460" t="s">
        <v>101</v>
      </c>
      <c r="G460" t="s">
        <v>1659</v>
      </c>
      <c r="H460">
        <f t="shared" si="47"/>
        <v>0.82399999999999995</v>
      </c>
      <c r="I460" s="113">
        <f t="shared" si="49"/>
        <v>2</v>
      </c>
      <c r="J460">
        <f t="shared" si="48"/>
        <v>0</v>
      </c>
      <c r="M460" s="113">
        <v>412</v>
      </c>
      <c r="N460" s="113">
        <v>8.2000000000000003E-2</v>
      </c>
      <c r="O460" s="113">
        <v>0</v>
      </c>
      <c r="P460" s="113">
        <v>500</v>
      </c>
      <c r="Q460" s="113">
        <v>4.1000000000000002E-2</v>
      </c>
      <c r="S460" t="b">
        <v>0</v>
      </c>
      <c r="T460" t="b">
        <f>VLOOKUP(G460,key!$S$3:$T$12,2,FALSE)</f>
        <v>1</v>
      </c>
      <c r="U460">
        <f t="shared" si="50"/>
        <v>1</v>
      </c>
      <c r="V460" s="31">
        <f t="shared" si="52"/>
        <v>0</v>
      </c>
      <c r="W460">
        <f>VLOOKUP(G460,key!$S$3:$U$6,3,FALSE)</f>
        <v>0.5</v>
      </c>
      <c r="Z460" s="113"/>
      <c r="AA460" s="113" t="s">
        <v>4151</v>
      </c>
      <c r="AB460" s="113" t="s">
        <v>1649</v>
      </c>
      <c r="AC460" s="113">
        <v>2017</v>
      </c>
      <c r="AD460" s="113" t="s">
        <v>101</v>
      </c>
      <c r="AE460" s="113" t="s">
        <v>1659</v>
      </c>
      <c r="AF460" s="113">
        <v>412</v>
      </c>
      <c r="AG460" s="113">
        <v>8.2000000000000003E-2</v>
      </c>
      <c r="AH460" s="113">
        <v>0</v>
      </c>
      <c r="AI460" s="113">
        <v>500</v>
      </c>
      <c r="AJ460" s="113">
        <v>4.1000000000000002E-2</v>
      </c>
    </row>
    <row r="461" spans="1:36" x14ac:dyDescent="0.25">
      <c r="A461" t="str">
        <f t="shared" si="51"/>
        <v>CFLSFm2017CZ02rNCEH</v>
      </c>
      <c r="B461" t="s">
        <v>118</v>
      </c>
      <c r="C461" t="s">
        <v>45</v>
      </c>
      <c r="D461" t="s">
        <v>1649</v>
      </c>
      <c r="E461">
        <v>2017</v>
      </c>
      <c r="F461" t="s">
        <v>101</v>
      </c>
      <c r="G461" t="s">
        <v>1656</v>
      </c>
      <c r="H461">
        <f t="shared" si="47"/>
        <v>0.54600000000000004</v>
      </c>
      <c r="I461" s="113">
        <f t="shared" si="49"/>
        <v>1</v>
      </c>
      <c r="J461">
        <f t="shared" si="48"/>
        <v>0</v>
      </c>
      <c r="M461" s="113">
        <v>273</v>
      </c>
      <c r="N461" s="113">
        <v>0.04</v>
      </c>
      <c r="O461" s="113">
        <v>0</v>
      </c>
      <c r="P461" s="113">
        <v>500</v>
      </c>
      <c r="Q461" s="113">
        <v>4.1000000000000002E-2</v>
      </c>
      <c r="S461" t="b">
        <v>0</v>
      </c>
      <c r="T461" t="b">
        <f>VLOOKUP(G461,key!$S$3:$T$12,2,FALSE)</f>
        <v>1</v>
      </c>
      <c r="U461">
        <f t="shared" si="50"/>
        <v>1</v>
      </c>
      <c r="V461" s="31">
        <f t="shared" si="52"/>
        <v>0</v>
      </c>
      <c r="W461">
        <f>VLOOKUP(G461,key!$S$3:$U$6,3,FALSE)</f>
        <v>0.25</v>
      </c>
      <c r="Z461" s="113"/>
      <c r="AA461" s="113" t="s">
        <v>4151</v>
      </c>
      <c r="AB461" s="113" t="s">
        <v>1649</v>
      </c>
      <c r="AC461" s="113">
        <v>2017</v>
      </c>
      <c r="AD461" s="113" t="s">
        <v>101</v>
      </c>
      <c r="AE461" s="113" t="s">
        <v>1656</v>
      </c>
      <c r="AF461" s="113">
        <v>273</v>
      </c>
      <c r="AG461" s="113">
        <v>0.04</v>
      </c>
      <c r="AH461" s="113">
        <v>0</v>
      </c>
      <c r="AI461" s="113">
        <v>500</v>
      </c>
      <c r="AJ461" s="113">
        <v>4.1000000000000002E-2</v>
      </c>
    </row>
    <row r="462" spans="1:36" x14ac:dyDescent="0.25">
      <c r="A462" t="str">
        <f t="shared" si="51"/>
        <v>CFLSFm2017CZ02rNCGF</v>
      </c>
      <c r="B462" t="s">
        <v>118</v>
      </c>
      <c r="C462" t="s">
        <v>45</v>
      </c>
      <c r="D462" t="s">
        <v>1649</v>
      </c>
      <c r="E462">
        <v>2017</v>
      </c>
      <c r="F462" t="s">
        <v>101</v>
      </c>
      <c r="G462" t="s">
        <v>1657</v>
      </c>
      <c r="H462">
        <f t="shared" si="47"/>
        <v>0.98399999999999999</v>
      </c>
      <c r="I462" s="113">
        <f t="shared" si="49"/>
        <v>1</v>
      </c>
      <c r="J462">
        <f t="shared" si="48"/>
        <v>-3.1600000000000003E-2</v>
      </c>
      <c r="M462" s="113">
        <v>492</v>
      </c>
      <c r="N462" s="113">
        <v>4.1000000000000002E-2</v>
      </c>
      <c r="O462" s="113">
        <v>-15.8</v>
      </c>
      <c r="P462" s="113">
        <v>500</v>
      </c>
      <c r="Q462" s="113">
        <v>4.1000000000000002E-2</v>
      </c>
      <c r="S462" t="b">
        <v>0</v>
      </c>
      <c r="T462" t="b">
        <f>VLOOKUP(G462,key!$S$3:$T$12,2,FALSE)</f>
        <v>0</v>
      </c>
      <c r="U462">
        <f t="shared" si="50"/>
        <v>1</v>
      </c>
      <c r="V462" s="31">
        <f t="shared" si="52"/>
        <v>-3.1600000000000003E-2</v>
      </c>
      <c r="W462">
        <f>VLOOKUP(G462,key!$S$3:$U$6,3,FALSE)</f>
        <v>0.9</v>
      </c>
      <c r="Z462" s="113"/>
      <c r="AA462" s="113" t="s">
        <v>4151</v>
      </c>
      <c r="AB462" s="113" t="s">
        <v>1649</v>
      </c>
      <c r="AC462" s="113">
        <v>2017</v>
      </c>
      <c r="AD462" s="113" t="s">
        <v>101</v>
      </c>
      <c r="AE462" s="113" t="s">
        <v>1657</v>
      </c>
      <c r="AF462" s="113">
        <v>492</v>
      </c>
      <c r="AG462" s="113">
        <v>4.1000000000000002E-2</v>
      </c>
      <c r="AH462" s="113">
        <v>-15.8</v>
      </c>
      <c r="AI462" s="113">
        <v>500</v>
      </c>
      <c r="AJ462" s="113">
        <v>4.1000000000000002E-2</v>
      </c>
    </row>
    <row r="463" spans="1:36" x14ac:dyDescent="0.25">
      <c r="A463" t="str">
        <f t="shared" si="51"/>
        <v>CFLSFm2017CZ03rDXGF</v>
      </c>
      <c r="B463" t="s">
        <v>118</v>
      </c>
      <c r="C463" t="s">
        <v>45</v>
      </c>
      <c r="D463" t="s">
        <v>1649</v>
      </c>
      <c r="E463">
        <v>2017</v>
      </c>
      <c r="F463" t="s">
        <v>102</v>
      </c>
      <c r="G463" t="s">
        <v>1658</v>
      </c>
      <c r="H463">
        <f t="shared" si="47"/>
        <v>1.016</v>
      </c>
      <c r="I463" s="113">
        <f t="shared" si="49"/>
        <v>1.7500000000000002</v>
      </c>
      <c r="J463">
        <f t="shared" si="48"/>
        <v>-2.5999999999999999E-2</v>
      </c>
      <c r="M463" s="113">
        <v>508</v>
      </c>
      <c r="N463" s="113">
        <v>7.0000000000000007E-2</v>
      </c>
      <c r="O463" s="113">
        <v>-13</v>
      </c>
      <c r="P463" s="113">
        <v>500</v>
      </c>
      <c r="Q463" s="113">
        <v>0.04</v>
      </c>
      <c r="S463" t="b">
        <v>0</v>
      </c>
      <c r="T463" t="b">
        <f>VLOOKUP(G463,key!$S$3:$T$12,2,FALSE)</f>
        <v>0</v>
      </c>
      <c r="U463">
        <f t="shared" si="50"/>
        <v>1</v>
      </c>
      <c r="V463" s="31">
        <f t="shared" si="52"/>
        <v>-2.5999999999999999E-2</v>
      </c>
      <c r="W463">
        <f>VLOOKUP(G463,key!$S$3:$U$6,3,FALSE)</f>
        <v>1</v>
      </c>
      <c r="Z463" s="113"/>
      <c r="AA463" s="113" t="s">
        <v>4151</v>
      </c>
      <c r="AB463" s="113" t="s">
        <v>1649</v>
      </c>
      <c r="AC463" s="113">
        <v>2017</v>
      </c>
      <c r="AD463" s="113" t="s">
        <v>102</v>
      </c>
      <c r="AE463" s="113" t="s">
        <v>1658</v>
      </c>
      <c r="AF463" s="113">
        <v>508</v>
      </c>
      <c r="AG463" s="113">
        <v>7.0000000000000007E-2</v>
      </c>
      <c r="AH463" s="113">
        <v>-13</v>
      </c>
      <c r="AI463" s="113">
        <v>500</v>
      </c>
      <c r="AJ463" s="113">
        <v>0.04</v>
      </c>
    </row>
    <row r="464" spans="1:36" x14ac:dyDescent="0.25">
      <c r="A464" t="str">
        <f t="shared" si="51"/>
        <v>CFLSFm2017CZ03rDXHP</v>
      </c>
      <c r="B464" t="s">
        <v>118</v>
      </c>
      <c r="C464" t="s">
        <v>45</v>
      </c>
      <c r="D464" t="s">
        <v>1649</v>
      </c>
      <c r="E464">
        <v>2017</v>
      </c>
      <c r="F464" t="s">
        <v>102</v>
      </c>
      <c r="G464" t="s">
        <v>1659</v>
      </c>
      <c r="H464">
        <f t="shared" si="47"/>
        <v>0.86199999999999999</v>
      </c>
      <c r="I464" s="113">
        <f t="shared" si="49"/>
        <v>1.875</v>
      </c>
      <c r="J464">
        <f t="shared" si="48"/>
        <v>0</v>
      </c>
      <c r="M464" s="113">
        <v>431</v>
      </c>
      <c r="N464" s="113">
        <v>7.4999999999999997E-2</v>
      </c>
      <c r="O464" s="113">
        <v>0</v>
      </c>
      <c r="P464" s="113">
        <v>500</v>
      </c>
      <c r="Q464" s="113">
        <v>0.04</v>
      </c>
      <c r="S464" t="b">
        <v>0</v>
      </c>
      <c r="T464" t="b">
        <f>VLOOKUP(G464,key!$S$3:$T$12,2,FALSE)</f>
        <v>1</v>
      </c>
      <c r="U464">
        <f t="shared" si="50"/>
        <v>1</v>
      </c>
      <c r="V464" s="31">
        <f t="shared" si="52"/>
        <v>0</v>
      </c>
      <c r="W464">
        <f>VLOOKUP(G464,key!$S$3:$U$6,3,FALSE)</f>
        <v>0.5</v>
      </c>
      <c r="Z464" s="113"/>
      <c r="AA464" s="113" t="s">
        <v>4151</v>
      </c>
      <c r="AB464" s="113" t="s">
        <v>1649</v>
      </c>
      <c r="AC464" s="113">
        <v>2017</v>
      </c>
      <c r="AD464" s="113" t="s">
        <v>102</v>
      </c>
      <c r="AE464" s="113" t="s">
        <v>1659</v>
      </c>
      <c r="AF464" s="113">
        <v>431</v>
      </c>
      <c r="AG464" s="113">
        <v>7.4999999999999997E-2</v>
      </c>
      <c r="AH464" s="113">
        <v>0</v>
      </c>
      <c r="AI464" s="113">
        <v>500</v>
      </c>
      <c r="AJ464" s="113">
        <v>0.04</v>
      </c>
    </row>
    <row r="465" spans="1:36" x14ac:dyDescent="0.25">
      <c r="A465" t="str">
        <f t="shared" si="51"/>
        <v>CFLSFm2017CZ03rNCEH</v>
      </c>
      <c r="B465" t="s">
        <v>118</v>
      </c>
      <c r="C465" t="s">
        <v>45</v>
      </c>
      <c r="D465" t="s">
        <v>1649</v>
      </c>
      <c r="E465">
        <v>2017</v>
      </c>
      <c r="F465" t="s">
        <v>102</v>
      </c>
      <c r="G465" t="s">
        <v>1656</v>
      </c>
      <c r="H465">
        <f t="shared" si="47"/>
        <v>0.66400000000000003</v>
      </c>
      <c r="I465" s="113">
        <f t="shared" si="49"/>
        <v>1</v>
      </c>
      <c r="J465">
        <f t="shared" si="48"/>
        <v>0</v>
      </c>
      <c r="M465" s="113">
        <v>332</v>
      </c>
      <c r="N465" s="113">
        <v>0.04</v>
      </c>
      <c r="O465" s="113">
        <v>0</v>
      </c>
      <c r="P465" s="113">
        <v>500</v>
      </c>
      <c r="Q465" s="113">
        <v>0.04</v>
      </c>
      <c r="S465" t="b">
        <v>0</v>
      </c>
      <c r="T465" t="b">
        <f>VLOOKUP(G465,key!$S$3:$T$12,2,FALSE)</f>
        <v>1</v>
      </c>
      <c r="U465">
        <f t="shared" si="50"/>
        <v>1</v>
      </c>
      <c r="V465" s="31">
        <f t="shared" si="52"/>
        <v>0</v>
      </c>
      <c r="W465">
        <f>VLOOKUP(G465,key!$S$3:$U$6,3,FALSE)</f>
        <v>0.25</v>
      </c>
      <c r="Z465" s="113"/>
      <c r="AA465" s="113" t="s">
        <v>4151</v>
      </c>
      <c r="AB465" s="113" t="s">
        <v>1649</v>
      </c>
      <c r="AC465" s="113">
        <v>2017</v>
      </c>
      <c r="AD465" s="113" t="s">
        <v>102</v>
      </c>
      <c r="AE465" s="113" t="s">
        <v>1656</v>
      </c>
      <c r="AF465" s="113">
        <v>332</v>
      </c>
      <c r="AG465" s="113">
        <v>0.04</v>
      </c>
      <c r="AH465" s="113">
        <v>0</v>
      </c>
      <c r="AI465" s="113">
        <v>500</v>
      </c>
      <c r="AJ465" s="113">
        <v>0.04</v>
      </c>
    </row>
    <row r="466" spans="1:36" x14ac:dyDescent="0.25">
      <c r="A466" t="str">
        <f t="shared" si="51"/>
        <v>CFLSFm2017CZ03rNCGF</v>
      </c>
      <c r="B466" t="s">
        <v>118</v>
      </c>
      <c r="C466" t="s">
        <v>45</v>
      </c>
      <c r="D466" t="s">
        <v>1649</v>
      </c>
      <c r="E466">
        <v>2017</v>
      </c>
      <c r="F466" t="s">
        <v>102</v>
      </c>
      <c r="G466" t="s">
        <v>1657</v>
      </c>
      <c r="H466">
        <f t="shared" si="47"/>
        <v>0.99</v>
      </c>
      <c r="I466" s="113">
        <f t="shared" si="49"/>
        <v>1.0249999999999999</v>
      </c>
      <c r="J466">
        <f t="shared" si="48"/>
        <v>-2.5999999999999999E-2</v>
      </c>
      <c r="M466" s="113">
        <v>495</v>
      </c>
      <c r="N466" s="113">
        <v>4.1000000000000002E-2</v>
      </c>
      <c r="O466" s="113">
        <v>-13</v>
      </c>
      <c r="P466" s="113">
        <v>500</v>
      </c>
      <c r="Q466" s="113">
        <v>0.04</v>
      </c>
      <c r="S466" t="b">
        <v>0</v>
      </c>
      <c r="T466" t="b">
        <f>VLOOKUP(G466,key!$S$3:$T$12,2,FALSE)</f>
        <v>0</v>
      </c>
      <c r="U466">
        <f t="shared" si="50"/>
        <v>1</v>
      </c>
      <c r="V466" s="31">
        <f t="shared" si="52"/>
        <v>-2.5999999999999999E-2</v>
      </c>
      <c r="W466">
        <f>VLOOKUP(G466,key!$S$3:$U$6,3,FALSE)</f>
        <v>0.9</v>
      </c>
      <c r="Z466" s="113"/>
      <c r="AA466" s="113" t="s">
        <v>4151</v>
      </c>
      <c r="AB466" s="113" t="s">
        <v>1649</v>
      </c>
      <c r="AC466" s="113">
        <v>2017</v>
      </c>
      <c r="AD466" s="113" t="s">
        <v>102</v>
      </c>
      <c r="AE466" s="113" t="s">
        <v>1657</v>
      </c>
      <c r="AF466" s="113">
        <v>495</v>
      </c>
      <c r="AG466" s="113">
        <v>4.1000000000000002E-2</v>
      </c>
      <c r="AH466" s="113">
        <v>-13</v>
      </c>
      <c r="AI466" s="113">
        <v>500</v>
      </c>
      <c r="AJ466" s="113">
        <v>0.04</v>
      </c>
    </row>
    <row r="467" spans="1:36" x14ac:dyDescent="0.25">
      <c r="A467" t="str">
        <f t="shared" si="51"/>
        <v>CFLSFm2017CZ04rDXGF</v>
      </c>
      <c r="B467" t="s">
        <v>118</v>
      </c>
      <c r="C467" t="s">
        <v>45</v>
      </c>
      <c r="D467" t="s">
        <v>1649</v>
      </c>
      <c r="E467">
        <v>2017</v>
      </c>
      <c r="F467" t="s">
        <v>103</v>
      </c>
      <c r="G467" t="s">
        <v>1658</v>
      </c>
      <c r="H467">
        <f t="shared" si="47"/>
        <v>1.0580000000000001</v>
      </c>
      <c r="I467" s="113">
        <f t="shared" si="49"/>
        <v>1.7954545454545456</v>
      </c>
      <c r="J467">
        <f t="shared" si="48"/>
        <v>-2.6800000000000001E-2</v>
      </c>
      <c r="M467" s="113">
        <v>529</v>
      </c>
      <c r="N467" s="113">
        <v>7.9000000000000001E-2</v>
      </c>
      <c r="O467" s="113">
        <v>-13.4</v>
      </c>
      <c r="P467" s="113">
        <v>500</v>
      </c>
      <c r="Q467" s="113">
        <v>4.3999999999999997E-2</v>
      </c>
      <c r="S467" t="b">
        <v>0</v>
      </c>
      <c r="T467" t="b">
        <f>VLOOKUP(G467,key!$S$3:$T$12,2,FALSE)</f>
        <v>0</v>
      </c>
      <c r="U467">
        <f t="shared" si="50"/>
        <v>1</v>
      </c>
      <c r="V467" s="31">
        <f t="shared" si="52"/>
        <v>-2.6800000000000001E-2</v>
      </c>
      <c r="W467">
        <f>VLOOKUP(G467,key!$S$3:$U$6,3,FALSE)</f>
        <v>1</v>
      </c>
      <c r="Z467" s="113"/>
      <c r="AA467" s="113" t="s">
        <v>4151</v>
      </c>
      <c r="AB467" s="113" t="s">
        <v>1649</v>
      </c>
      <c r="AC467" s="113">
        <v>2017</v>
      </c>
      <c r="AD467" s="113" t="s">
        <v>103</v>
      </c>
      <c r="AE467" s="113" t="s">
        <v>1658</v>
      </c>
      <c r="AF467" s="113">
        <v>529</v>
      </c>
      <c r="AG467" s="113">
        <v>7.9000000000000001E-2</v>
      </c>
      <c r="AH467" s="113">
        <v>-13.4</v>
      </c>
      <c r="AI467" s="113">
        <v>500</v>
      </c>
      <c r="AJ467" s="113">
        <v>4.3999999999999997E-2</v>
      </c>
    </row>
    <row r="468" spans="1:36" x14ac:dyDescent="0.25">
      <c r="A468" t="str">
        <f t="shared" si="51"/>
        <v>CFLSFm2017CZ04rDXHP</v>
      </c>
      <c r="B468" t="s">
        <v>118</v>
      </c>
      <c r="C468" t="s">
        <v>45</v>
      </c>
      <c r="D468" t="s">
        <v>1649</v>
      </c>
      <c r="E468">
        <v>2017</v>
      </c>
      <c r="F468" t="s">
        <v>103</v>
      </c>
      <c r="G468" t="s">
        <v>1659</v>
      </c>
      <c r="H468">
        <f t="shared" si="47"/>
        <v>0.872</v>
      </c>
      <c r="I468" s="113">
        <f t="shared" si="49"/>
        <v>1.7727272727272729</v>
      </c>
      <c r="J468">
        <f t="shared" si="48"/>
        <v>0</v>
      </c>
      <c r="M468" s="113">
        <v>436</v>
      </c>
      <c r="N468" s="113">
        <v>7.8E-2</v>
      </c>
      <c r="O468" s="113">
        <v>0</v>
      </c>
      <c r="P468" s="113">
        <v>500</v>
      </c>
      <c r="Q468" s="113">
        <v>4.3999999999999997E-2</v>
      </c>
      <c r="S468" t="b">
        <v>0</v>
      </c>
      <c r="T468" t="b">
        <f>VLOOKUP(G468,key!$S$3:$T$12,2,FALSE)</f>
        <v>1</v>
      </c>
      <c r="U468">
        <f t="shared" si="50"/>
        <v>1</v>
      </c>
      <c r="V468" s="31">
        <f t="shared" si="52"/>
        <v>0</v>
      </c>
      <c r="W468">
        <f>VLOOKUP(G468,key!$S$3:$U$6,3,FALSE)</f>
        <v>0.5</v>
      </c>
      <c r="Z468" s="113"/>
      <c r="AA468" s="113" t="s">
        <v>4151</v>
      </c>
      <c r="AB468" s="113" t="s">
        <v>1649</v>
      </c>
      <c r="AC468" s="113">
        <v>2017</v>
      </c>
      <c r="AD468" s="113" t="s">
        <v>103</v>
      </c>
      <c r="AE468" s="113" t="s">
        <v>1659</v>
      </c>
      <c r="AF468" s="113">
        <v>436</v>
      </c>
      <c r="AG468" s="113">
        <v>7.8E-2</v>
      </c>
      <c r="AH468" s="113">
        <v>0</v>
      </c>
      <c r="AI468" s="113">
        <v>500</v>
      </c>
      <c r="AJ468" s="113">
        <v>4.3999999999999997E-2</v>
      </c>
    </row>
    <row r="469" spans="1:36" x14ac:dyDescent="0.25">
      <c r="A469" t="str">
        <f t="shared" si="51"/>
        <v>CFLSFm2017CZ04rNCEH</v>
      </c>
      <c r="B469" t="s">
        <v>118</v>
      </c>
      <c r="C469" t="s">
        <v>45</v>
      </c>
      <c r="D469" t="s">
        <v>1649</v>
      </c>
      <c r="E469">
        <v>2017</v>
      </c>
      <c r="F469" t="s">
        <v>103</v>
      </c>
      <c r="G469" t="s">
        <v>1656</v>
      </c>
      <c r="H469">
        <f t="shared" si="47"/>
        <v>0.622</v>
      </c>
      <c r="I469" s="113">
        <f t="shared" si="49"/>
        <v>1</v>
      </c>
      <c r="J469">
        <f t="shared" si="48"/>
        <v>0</v>
      </c>
      <c r="M469" s="113">
        <v>311</v>
      </c>
      <c r="N469" s="113">
        <v>4.3999999999999997E-2</v>
      </c>
      <c r="O469" s="113">
        <v>0</v>
      </c>
      <c r="P469" s="113">
        <v>500</v>
      </c>
      <c r="Q469" s="113">
        <v>4.3999999999999997E-2</v>
      </c>
      <c r="S469" t="b">
        <v>0</v>
      </c>
      <c r="T469" t="b">
        <f>VLOOKUP(G469,key!$S$3:$T$12,2,FALSE)</f>
        <v>1</v>
      </c>
      <c r="U469">
        <f t="shared" si="50"/>
        <v>1</v>
      </c>
      <c r="V469" s="31">
        <f t="shared" si="52"/>
        <v>0</v>
      </c>
      <c r="W469">
        <f>VLOOKUP(G469,key!$S$3:$U$6,3,FALSE)</f>
        <v>0.25</v>
      </c>
      <c r="Z469" s="113"/>
      <c r="AA469" s="113" t="s">
        <v>4151</v>
      </c>
      <c r="AB469" s="113" t="s">
        <v>1649</v>
      </c>
      <c r="AC469" s="113">
        <v>2017</v>
      </c>
      <c r="AD469" s="113" t="s">
        <v>103</v>
      </c>
      <c r="AE469" s="113" t="s">
        <v>1656</v>
      </c>
      <c r="AF469" s="113">
        <v>311</v>
      </c>
      <c r="AG469" s="113">
        <v>4.3999999999999997E-2</v>
      </c>
      <c r="AH469" s="113">
        <v>0</v>
      </c>
      <c r="AI469" s="113">
        <v>500</v>
      </c>
      <c r="AJ469" s="113">
        <v>4.3999999999999997E-2</v>
      </c>
    </row>
    <row r="470" spans="1:36" x14ac:dyDescent="0.25">
      <c r="A470" t="str">
        <f t="shared" si="51"/>
        <v>CFLSFm2017CZ04rNCGF</v>
      </c>
      <c r="B470" t="s">
        <v>118</v>
      </c>
      <c r="C470" t="s">
        <v>45</v>
      </c>
      <c r="D470" t="s">
        <v>1649</v>
      </c>
      <c r="E470">
        <v>2017</v>
      </c>
      <c r="F470" t="s">
        <v>103</v>
      </c>
      <c r="G470" t="s">
        <v>1657</v>
      </c>
      <c r="H470">
        <f t="shared" si="47"/>
        <v>0.98799999999999999</v>
      </c>
      <c r="I470" s="113">
        <f t="shared" si="49"/>
        <v>1</v>
      </c>
      <c r="J470">
        <f t="shared" si="48"/>
        <v>-2.6800000000000001E-2</v>
      </c>
      <c r="M470" s="113">
        <v>494</v>
      </c>
      <c r="N470" s="113">
        <v>4.3999999999999997E-2</v>
      </c>
      <c r="O470" s="113">
        <v>-13.4</v>
      </c>
      <c r="P470" s="113">
        <v>500</v>
      </c>
      <c r="Q470" s="113">
        <v>4.3999999999999997E-2</v>
      </c>
      <c r="S470" t="b">
        <v>0</v>
      </c>
      <c r="T470" t="b">
        <f>VLOOKUP(G470,key!$S$3:$T$12,2,FALSE)</f>
        <v>0</v>
      </c>
      <c r="U470">
        <f t="shared" si="50"/>
        <v>1</v>
      </c>
      <c r="V470" s="31">
        <f t="shared" si="52"/>
        <v>-2.6800000000000001E-2</v>
      </c>
      <c r="W470">
        <f>VLOOKUP(G470,key!$S$3:$U$6,3,FALSE)</f>
        <v>0.9</v>
      </c>
      <c r="Z470" s="113"/>
      <c r="AA470" s="113" t="s">
        <v>4151</v>
      </c>
      <c r="AB470" s="113" t="s">
        <v>1649</v>
      </c>
      <c r="AC470" s="113">
        <v>2017</v>
      </c>
      <c r="AD470" s="113" t="s">
        <v>103</v>
      </c>
      <c r="AE470" s="113" t="s">
        <v>1657</v>
      </c>
      <c r="AF470" s="113">
        <v>494</v>
      </c>
      <c r="AG470" s="113">
        <v>4.3999999999999997E-2</v>
      </c>
      <c r="AH470" s="113">
        <v>-13.4</v>
      </c>
      <c r="AI470" s="113">
        <v>500</v>
      </c>
      <c r="AJ470" s="113">
        <v>4.3999999999999997E-2</v>
      </c>
    </row>
    <row r="471" spans="1:36" x14ac:dyDescent="0.25">
      <c r="A471" t="str">
        <f t="shared" si="51"/>
        <v>CFLSFm2017CZ05rDXGF</v>
      </c>
      <c r="B471" t="s">
        <v>118</v>
      </c>
      <c r="C471" t="s">
        <v>45</v>
      </c>
      <c r="D471" t="s">
        <v>1649</v>
      </c>
      <c r="E471">
        <v>2017</v>
      </c>
      <c r="F471" t="s">
        <v>104</v>
      </c>
      <c r="G471" t="s">
        <v>1658</v>
      </c>
      <c r="H471">
        <f t="shared" si="47"/>
        <v>1.012</v>
      </c>
      <c r="I471" s="113">
        <f t="shared" si="49"/>
        <v>1.7727272727272729</v>
      </c>
      <c r="J471">
        <f t="shared" si="48"/>
        <v>-3.1600000000000003E-2</v>
      </c>
      <c r="M471" s="113">
        <v>506</v>
      </c>
      <c r="N471" s="113">
        <v>7.8E-2</v>
      </c>
      <c r="O471" s="113">
        <v>-15.8</v>
      </c>
      <c r="P471" s="113">
        <v>500</v>
      </c>
      <c r="Q471" s="113">
        <v>4.3999999999999997E-2</v>
      </c>
      <c r="S471" t="b">
        <v>0</v>
      </c>
      <c r="T471" t="b">
        <f>VLOOKUP(G471,key!$S$3:$T$12,2,FALSE)</f>
        <v>0</v>
      </c>
      <c r="U471">
        <f t="shared" si="50"/>
        <v>1</v>
      </c>
      <c r="V471" s="31">
        <f t="shared" si="52"/>
        <v>-3.1600000000000003E-2</v>
      </c>
      <c r="W471">
        <f>VLOOKUP(G471,key!$S$3:$U$6,3,FALSE)</f>
        <v>1</v>
      </c>
      <c r="Z471" s="113"/>
      <c r="AA471" s="113" t="s">
        <v>4151</v>
      </c>
      <c r="AB471" s="113" t="s">
        <v>1649</v>
      </c>
      <c r="AC471" s="113">
        <v>2017</v>
      </c>
      <c r="AD471" s="113" t="s">
        <v>104</v>
      </c>
      <c r="AE471" s="113" t="s">
        <v>1658</v>
      </c>
      <c r="AF471" s="113">
        <v>506</v>
      </c>
      <c r="AG471" s="113">
        <v>7.8E-2</v>
      </c>
      <c r="AH471" s="113">
        <v>-15.8</v>
      </c>
      <c r="AI471" s="113">
        <v>500</v>
      </c>
      <c r="AJ471" s="113">
        <v>4.3999999999999997E-2</v>
      </c>
    </row>
    <row r="472" spans="1:36" x14ac:dyDescent="0.25">
      <c r="A472" t="str">
        <f t="shared" si="51"/>
        <v>CFLSFm2017CZ05rDXHP</v>
      </c>
      <c r="B472" t="s">
        <v>118</v>
      </c>
      <c r="C472" t="s">
        <v>45</v>
      </c>
      <c r="D472" t="s">
        <v>1649</v>
      </c>
      <c r="E472">
        <v>2017</v>
      </c>
      <c r="F472" t="s">
        <v>104</v>
      </c>
      <c r="G472" t="s">
        <v>1659</v>
      </c>
      <c r="H472">
        <f t="shared" si="47"/>
        <v>0.80400000000000005</v>
      </c>
      <c r="I472" s="113">
        <f t="shared" si="49"/>
        <v>2</v>
      </c>
      <c r="J472">
        <f t="shared" si="48"/>
        <v>0</v>
      </c>
      <c r="M472" s="113">
        <v>402</v>
      </c>
      <c r="N472" s="113">
        <v>9.1999999999999998E-2</v>
      </c>
      <c r="O472" s="113">
        <v>0</v>
      </c>
      <c r="P472" s="113">
        <v>500</v>
      </c>
      <c r="Q472" s="113">
        <v>4.3999999999999997E-2</v>
      </c>
      <c r="S472" t="b">
        <v>0</v>
      </c>
      <c r="T472" t="b">
        <f>VLOOKUP(G472,key!$S$3:$T$12,2,FALSE)</f>
        <v>1</v>
      </c>
      <c r="U472">
        <f t="shared" si="50"/>
        <v>1</v>
      </c>
      <c r="V472" s="31">
        <f t="shared" si="52"/>
        <v>0</v>
      </c>
      <c r="W472">
        <f>VLOOKUP(G472,key!$S$3:$U$6,3,FALSE)</f>
        <v>0.5</v>
      </c>
      <c r="Z472" s="113"/>
      <c r="AA472" s="113" t="s">
        <v>4151</v>
      </c>
      <c r="AB472" s="113" t="s">
        <v>1649</v>
      </c>
      <c r="AC472" s="113">
        <v>2017</v>
      </c>
      <c r="AD472" s="113" t="s">
        <v>104</v>
      </c>
      <c r="AE472" s="113" t="s">
        <v>1659</v>
      </c>
      <c r="AF472" s="113">
        <v>402</v>
      </c>
      <c r="AG472" s="113">
        <v>9.1999999999999998E-2</v>
      </c>
      <c r="AH472" s="113">
        <v>0</v>
      </c>
      <c r="AI472" s="113">
        <v>500</v>
      </c>
      <c r="AJ472" s="113">
        <v>4.3999999999999997E-2</v>
      </c>
    </row>
    <row r="473" spans="1:36" x14ac:dyDescent="0.25">
      <c r="A473" t="str">
        <f t="shared" si="51"/>
        <v>CFLSFm2017CZ05rNCEH</v>
      </c>
      <c r="B473" t="s">
        <v>118</v>
      </c>
      <c r="C473" t="s">
        <v>45</v>
      </c>
      <c r="D473" t="s">
        <v>1649</v>
      </c>
      <c r="E473">
        <v>2017</v>
      </c>
      <c r="F473" t="s">
        <v>104</v>
      </c>
      <c r="G473" t="s">
        <v>1656</v>
      </c>
      <c r="H473">
        <f t="shared" si="47"/>
        <v>0.60199999999999998</v>
      </c>
      <c r="I473" s="113">
        <f t="shared" si="49"/>
        <v>1</v>
      </c>
      <c r="J473">
        <f t="shared" si="48"/>
        <v>0</v>
      </c>
      <c r="M473" s="113">
        <v>301</v>
      </c>
      <c r="N473" s="113">
        <v>4.3999999999999997E-2</v>
      </c>
      <c r="O473" s="113">
        <v>0</v>
      </c>
      <c r="P473" s="113">
        <v>500</v>
      </c>
      <c r="Q473" s="113">
        <v>4.3999999999999997E-2</v>
      </c>
      <c r="S473" t="b">
        <v>0</v>
      </c>
      <c r="T473" t="b">
        <f>VLOOKUP(G473,key!$S$3:$T$12,2,FALSE)</f>
        <v>1</v>
      </c>
      <c r="U473">
        <f t="shared" si="50"/>
        <v>1</v>
      </c>
      <c r="V473" s="31">
        <f t="shared" si="52"/>
        <v>0</v>
      </c>
      <c r="W473">
        <f>VLOOKUP(G473,key!$S$3:$U$6,3,FALSE)</f>
        <v>0.25</v>
      </c>
      <c r="Z473" s="113"/>
      <c r="AA473" s="113" t="s">
        <v>4151</v>
      </c>
      <c r="AB473" s="113" t="s">
        <v>1649</v>
      </c>
      <c r="AC473" s="113">
        <v>2017</v>
      </c>
      <c r="AD473" s="113" t="s">
        <v>104</v>
      </c>
      <c r="AE473" s="113" t="s">
        <v>1656</v>
      </c>
      <c r="AF473" s="113">
        <v>301</v>
      </c>
      <c r="AG473" s="113">
        <v>4.3999999999999997E-2</v>
      </c>
      <c r="AH473" s="113">
        <v>0</v>
      </c>
      <c r="AI473" s="113">
        <v>500</v>
      </c>
      <c r="AJ473" s="113">
        <v>4.3999999999999997E-2</v>
      </c>
    </row>
    <row r="474" spans="1:36" x14ac:dyDescent="0.25">
      <c r="A474" t="str">
        <f t="shared" si="51"/>
        <v>CFLSFm2017CZ05rNCGF</v>
      </c>
      <c r="B474" t="s">
        <v>118</v>
      </c>
      <c r="C474" t="s">
        <v>45</v>
      </c>
      <c r="D474" t="s">
        <v>1649</v>
      </c>
      <c r="E474">
        <v>2017</v>
      </c>
      <c r="F474" t="s">
        <v>104</v>
      </c>
      <c r="G474" t="s">
        <v>1657</v>
      </c>
      <c r="H474">
        <f t="shared" si="47"/>
        <v>0.98799999999999999</v>
      </c>
      <c r="I474" s="113">
        <f t="shared" si="49"/>
        <v>1.0227272727272727</v>
      </c>
      <c r="J474">
        <f t="shared" si="48"/>
        <v>-3.1600000000000003E-2</v>
      </c>
      <c r="M474" s="113">
        <v>494</v>
      </c>
      <c r="N474" s="113">
        <v>4.4999999999999998E-2</v>
      </c>
      <c r="O474" s="113">
        <v>-15.8</v>
      </c>
      <c r="P474" s="113">
        <v>500</v>
      </c>
      <c r="Q474" s="113">
        <v>4.3999999999999997E-2</v>
      </c>
      <c r="S474" t="b">
        <v>0</v>
      </c>
      <c r="T474" t="b">
        <f>VLOOKUP(G474,key!$S$3:$T$12,2,FALSE)</f>
        <v>0</v>
      </c>
      <c r="U474">
        <f t="shared" si="50"/>
        <v>1</v>
      </c>
      <c r="V474" s="31">
        <f t="shared" si="52"/>
        <v>-3.1600000000000003E-2</v>
      </c>
      <c r="W474">
        <f>VLOOKUP(G474,key!$S$3:$U$6,3,FALSE)</f>
        <v>0.9</v>
      </c>
      <c r="Z474" s="113"/>
      <c r="AA474" s="113" t="s">
        <v>4151</v>
      </c>
      <c r="AB474" s="113" t="s">
        <v>1649</v>
      </c>
      <c r="AC474" s="113">
        <v>2017</v>
      </c>
      <c r="AD474" s="113" t="s">
        <v>104</v>
      </c>
      <c r="AE474" s="113" t="s">
        <v>1657</v>
      </c>
      <c r="AF474" s="113">
        <v>494</v>
      </c>
      <c r="AG474" s="113">
        <v>4.4999999999999998E-2</v>
      </c>
      <c r="AH474" s="113">
        <v>-15.8</v>
      </c>
      <c r="AI474" s="113">
        <v>500</v>
      </c>
      <c r="AJ474" s="113">
        <v>4.3999999999999997E-2</v>
      </c>
    </row>
    <row r="475" spans="1:36" x14ac:dyDescent="0.25">
      <c r="A475" t="str">
        <f t="shared" si="51"/>
        <v>CFLSFm2017CZ06rDXGF</v>
      </c>
      <c r="B475" t="s">
        <v>118</v>
      </c>
      <c r="C475" t="s">
        <v>45</v>
      </c>
      <c r="D475" t="s">
        <v>1649</v>
      </c>
      <c r="E475">
        <v>2017</v>
      </c>
      <c r="F475" t="s">
        <v>105</v>
      </c>
      <c r="G475" t="s">
        <v>1658</v>
      </c>
      <c r="H475">
        <f t="shared" si="47"/>
        <v>1.05</v>
      </c>
      <c r="I475" s="113">
        <f t="shared" si="49"/>
        <v>1.5909090909090911</v>
      </c>
      <c r="J475">
        <f t="shared" si="48"/>
        <v>-2.5399999999999999E-2</v>
      </c>
      <c r="M475" s="113">
        <v>525</v>
      </c>
      <c r="N475" s="113">
        <v>7.0000000000000007E-2</v>
      </c>
      <c r="O475" s="113">
        <v>-12.7</v>
      </c>
      <c r="P475" s="113">
        <v>500</v>
      </c>
      <c r="Q475" s="113">
        <v>4.3999999999999997E-2</v>
      </c>
      <c r="S475" t="b">
        <v>0</v>
      </c>
      <c r="T475" t="b">
        <f>VLOOKUP(G475,key!$S$3:$T$12,2,FALSE)</f>
        <v>0</v>
      </c>
      <c r="U475">
        <f t="shared" si="50"/>
        <v>1</v>
      </c>
      <c r="V475" s="31">
        <f t="shared" si="52"/>
        <v>-2.5399999999999999E-2</v>
      </c>
      <c r="W475">
        <f>VLOOKUP(G475,key!$S$3:$U$6,3,FALSE)</f>
        <v>1</v>
      </c>
      <c r="Z475" s="113"/>
      <c r="AA475" s="113" t="s">
        <v>4151</v>
      </c>
      <c r="AB475" s="113" t="s">
        <v>1649</v>
      </c>
      <c r="AC475" s="113">
        <v>2017</v>
      </c>
      <c r="AD475" s="113" t="s">
        <v>105</v>
      </c>
      <c r="AE475" s="113" t="s">
        <v>1658</v>
      </c>
      <c r="AF475" s="113">
        <v>525</v>
      </c>
      <c r="AG475" s="113">
        <v>7.0000000000000007E-2</v>
      </c>
      <c r="AH475" s="113">
        <v>-12.7</v>
      </c>
      <c r="AI475" s="113">
        <v>500</v>
      </c>
      <c r="AJ475" s="113">
        <v>4.3999999999999997E-2</v>
      </c>
    </row>
    <row r="476" spans="1:36" x14ac:dyDescent="0.25">
      <c r="A476" t="str">
        <f t="shared" si="51"/>
        <v>CFLSFm2017CZ06rDXHP</v>
      </c>
      <c r="B476" t="s">
        <v>118</v>
      </c>
      <c r="C476" t="s">
        <v>45</v>
      </c>
      <c r="D476" t="s">
        <v>1649</v>
      </c>
      <c r="E476">
        <v>2017</v>
      </c>
      <c r="F476" t="s">
        <v>105</v>
      </c>
      <c r="G476" t="s">
        <v>1659</v>
      </c>
      <c r="H476">
        <f t="shared" si="47"/>
        <v>0.9</v>
      </c>
      <c r="I476" s="113">
        <f t="shared" si="49"/>
        <v>2</v>
      </c>
      <c r="J476">
        <f t="shared" si="48"/>
        <v>0</v>
      </c>
      <c r="M476" s="113">
        <v>450</v>
      </c>
      <c r="N476" s="113">
        <v>9.2999999999999999E-2</v>
      </c>
      <c r="O476" s="113">
        <v>0</v>
      </c>
      <c r="P476" s="113">
        <v>500</v>
      </c>
      <c r="Q476" s="113">
        <v>4.3999999999999997E-2</v>
      </c>
      <c r="S476" t="b">
        <v>0</v>
      </c>
      <c r="T476" t="b">
        <f>VLOOKUP(G476,key!$S$3:$T$12,2,FALSE)</f>
        <v>1</v>
      </c>
      <c r="U476">
        <f t="shared" si="50"/>
        <v>1</v>
      </c>
      <c r="V476" s="31">
        <f t="shared" si="52"/>
        <v>0</v>
      </c>
      <c r="W476">
        <f>VLOOKUP(G476,key!$S$3:$U$6,3,FALSE)</f>
        <v>0.5</v>
      </c>
      <c r="Z476" s="113"/>
      <c r="AA476" s="113" t="s">
        <v>4151</v>
      </c>
      <c r="AB476" s="113" t="s">
        <v>1649</v>
      </c>
      <c r="AC476" s="113">
        <v>2017</v>
      </c>
      <c r="AD476" s="113" t="s">
        <v>105</v>
      </c>
      <c r="AE476" s="113" t="s">
        <v>1659</v>
      </c>
      <c r="AF476" s="113">
        <v>450</v>
      </c>
      <c r="AG476" s="113">
        <v>9.2999999999999999E-2</v>
      </c>
      <c r="AH476" s="113">
        <v>0</v>
      </c>
      <c r="AI476" s="113">
        <v>500</v>
      </c>
      <c r="AJ476" s="113">
        <v>4.3999999999999997E-2</v>
      </c>
    </row>
    <row r="477" spans="1:36" x14ac:dyDescent="0.25">
      <c r="A477" t="str">
        <f t="shared" si="51"/>
        <v>CFLSFm2017CZ06rNCEH</v>
      </c>
      <c r="B477" t="s">
        <v>118</v>
      </c>
      <c r="C477" t="s">
        <v>45</v>
      </c>
      <c r="D477" t="s">
        <v>1649</v>
      </c>
      <c r="E477">
        <v>2017</v>
      </c>
      <c r="F477" t="s">
        <v>105</v>
      </c>
      <c r="G477" t="s">
        <v>1656</v>
      </c>
      <c r="H477">
        <f t="shared" si="47"/>
        <v>0.65800000000000003</v>
      </c>
      <c r="I477" s="113">
        <f t="shared" si="49"/>
        <v>1</v>
      </c>
      <c r="J477">
        <f t="shared" si="48"/>
        <v>0</v>
      </c>
      <c r="M477" s="113">
        <v>329</v>
      </c>
      <c r="N477" s="113">
        <v>4.3999999999999997E-2</v>
      </c>
      <c r="O477" s="113">
        <v>0</v>
      </c>
      <c r="P477" s="113">
        <v>500</v>
      </c>
      <c r="Q477" s="113">
        <v>4.3999999999999997E-2</v>
      </c>
      <c r="S477" t="b">
        <v>0</v>
      </c>
      <c r="T477" t="b">
        <f>VLOOKUP(G477,key!$S$3:$T$12,2,FALSE)</f>
        <v>1</v>
      </c>
      <c r="U477">
        <f t="shared" si="50"/>
        <v>1</v>
      </c>
      <c r="V477" s="31">
        <f t="shared" si="52"/>
        <v>0</v>
      </c>
      <c r="W477">
        <f>VLOOKUP(G477,key!$S$3:$U$6,3,FALSE)</f>
        <v>0.25</v>
      </c>
      <c r="Z477" s="113"/>
      <c r="AA477" s="113" t="s">
        <v>4151</v>
      </c>
      <c r="AB477" s="113" t="s">
        <v>1649</v>
      </c>
      <c r="AC477" s="113">
        <v>2017</v>
      </c>
      <c r="AD477" s="113" t="s">
        <v>105</v>
      </c>
      <c r="AE477" s="113" t="s">
        <v>1656</v>
      </c>
      <c r="AF477" s="113">
        <v>329</v>
      </c>
      <c r="AG477" s="113">
        <v>4.3999999999999997E-2</v>
      </c>
      <c r="AH477" s="113">
        <v>0</v>
      </c>
      <c r="AI477" s="113">
        <v>500</v>
      </c>
      <c r="AJ477" s="113">
        <v>4.3999999999999997E-2</v>
      </c>
    </row>
    <row r="478" spans="1:36" x14ac:dyDescent="0.25">
      <c r="A478" t="str">
        <f t="shared" si="51"/>
        <v>CFLSFm2017CZ06rNCGF</v>
      </c>
      <c r="B478" t="s">
        <v>118</v>
      </c>
      <c r="C478" t="s">
        <v>45</v>
      </c>
      <c r="D478" t="s">
        <v>1649</v>
      </c>
      <c r="E478">
        <v>2017</v>
      </c>
      <c r="F478" t="s">
        <v>105</v>
      </c>
      <c r="G478" t="s">
        <v>1657</v>
      </c>
      <c r="H478">
        <f t="shared" si="47"/>
        <v>0.99</v>
      </c>
      <c r="I478" s="113">
        <f t="shared" si="49"/>
        <v>1</v>
      </c>
      <c r="J478">
        <f t="shared" si="48"/>
        <v>-2.5399999999999999E-2</v>
      </c>
      <c r="M478" s="113">
        <v>495</v>
      </c>
      <c r="N478" s="113">
        <v>4.3999999999999997E-2</v>
      </c>
      <c r="O478" s="113">
        <v>-12.7</v>
      </c>
      <c r="P478" s="113">
        <v>500</v>
      </c>
      <c r="Q478" s="113">
        <v>4.3999999999999997E-2</v>
      </c>
      <c r="S478" t="b">
        <v>0</v>
      </c>
      <c r="T478" t="b">
        <f>VLOOKUP(G478,key!$S$3:$T$12,2,FALSE)</f>
        <v>0</v>
      </c>
      <c r="U478">
        <f t="shared" si="50"/>
        <v>1</v>
      </c>
      <c r="V478" s="31">
        <f t="shared" si="52"/>
        <v>-2.5399999999999999E-2</v>
      </c>
      <c r="W478">
        <f>VLOOKUP(G478,key!$S$3:$U$6,3,FALSE)</f>
        <v>0.9</v>
      </c>
      <c r="Z478" s="113"/>
      <c r="AA478" s="113" t="s">
        <v>4151</v>
      </c>
      <c r="AB478" s="113" t="s">
        <v>1649</v>
      </c>
      <c r="AC478" s="113">
        <v>2017</v>
      </c>
      <c r="AD478" s="113" t="s">
        <v>105</v>
      </c>
      <c r="AE478" s="113" t="s">
        <v>1657</v>
      </c>
      <c r="AF478" s="113">
        <v>495</v>
      </c>
      <c r="AG478" s="113">
        <v>4.3999999999999997E-2</v>
      </c>
      <c r="AH478" s="113">
        <v>-12.7</v>
      </c>
      <c r="AI478" s="113">
        <v>500</v>
      </c>
      <c r="AJ478" s="113">
        <v>4.3999999999999997E-2</v>
      </c>
    </row>
    <row r="479" spans="1:36" x14ac:dyDescent="0.25">
      <c r="A479" t="str">
        <f t="shared" si="51"/>
        <v>CFLSFm2017CZ07rDXGF</v>
      </c>
      <c r="B479" t="s">
        <v>118</v>
      </c>
      <c r="C479" t="s">
        <v>45</v>
      </c>
      <c r="D479" t="s">
        <v>1649</v>
      </c>
      <c r="E479">
        <v>2017</v>
      </c>
      <c r="F479" t="s">
        <v>106</v>
      </c>
      <c r="G479" t="s">
        <v>1658</v>
      </c>
      <c r="H479">
        <f t="shared" si="47"/>
        <v>1.0920000000000001</v>
      </c>
      <c r="I479" s="113">
        <f t="shared" si="49"/>
        <v>1.3181818181818183</v>
      </c>
      <c r="J479">
        <f t="shared" si="48"/>
        <v>-1.8920000000000003E-2</v>
      </c>
      <c r="M479" s="113">
        <v>546</v>
      </c>
      <c r="N479" s="113">
        <v>5.8000000000000003E-2</v>
      </c>
      <c r="O479" s="113">
        <v>-9.4600000000000009</v>
      </c>
      <c r="P479" s="113">
        <v>500</v>
      </c>
      <c r="Q479" s="113">
        <v>4.3999999999999997E-2</v>
      </c>
      <c r="S479" t="b">
        <v>0</v>
      </c>
      <c r="T479" t="b">
        <f>VLOOKUP(G479,key!$S$3:$T$12,2,FALSE)</f>
        <v>0</v>
      </c>
      <c r="U479">
        <f t="shared" si="50"/>
        <v>1</v>
      </c>
      <c r="V479" s="31">
        <f t="shared" si="52"/>
        <v>-1.8920000000000003E-2</v>
      </c>
      <c r="W479">
        <f>VLOOKUP(G479,key!$S$3:$U$6,3,FALSE)</f>
        <v>1</v>
      </c>
      <c r="Z479" s="113"/>
      <c r="AA479" s="113" t="s">
        <v>4151</v>
      </c>
      <c r="AB479" s="113" t="s">
        <v>1649</v>
      </c>
      <c r="AC479" s="113">
        <v>2017</v>
      </c>
      <c r="AD479" s="113" t="s">
        <v>106</v>
      </c>
      <c r="AE479" s="113" t="s">
        <v>1658</v>
      </c>
      <c r="AF479" s="113">
        <v>546</v>
      </c>
      <c r="AG479" s="113">
        <v>5.8000000000000003E-2</v>
      </c>
      <c r="AH479" s="113">
        <v>-9.4600000000000009</v>
      </c>
      <c r="AI479" s="113">
        <v>500</v>
      </c>
      <c r="AJ479" s="113">
        <v>4.3999999999999997E-2</v>
      </c>
    </row>
    <row r="480" spans="1:36" x14ac:dyDescent="0.25">
      <c r="A480" t="str">
        <f t="shared" si="51"/>
        <v>CFLSFm2017CZ07rDXHP</v>
      </c>
      <c r="B480" t="s">
        <v>118</v>
      </c>
      <c r="C480" t="s">
        <v>45</v>
      </c>
      <c r="D480" t="s">
        <v>1649</v>
      </c>
      <c r="E480">
        <v>2017</v>
      </c>
      <c r="F480" t="s">
        <v>106</v>
      </c>
      <c r="G480" t="s">
        <v>1659</v>
      </c>
      <c r="H480">
        <f t="shared" si="47"/>
        <v>1.002</v>
      </c>
      <c r="I480" s="113">
        <f t="shared" si="49"/>
        <v>1.5454545454545456</v>
      </c>
      <c r="J480">
        <f t="shared" si="48"/>
        <v>0</v>
      </c>
      <c r="M480" s="113">
        <v>501</v>
      </c>
      <c r="N480" s="113">
        <v>6.8000000000000005E-2</v>
      </c>
      <c r="O480" s="113">
        <v>0</v>
      </c>
      <c r="P480" s="113">
        <v>500</v>
      </c>
      <c r="Q480" s="113">
        <v>4.3999999999999997E-2</v>
      </c>
      <c r="S480" t="b">
        <v>0</v>
      </c>
      <c r="T480" t="b">
        <f>VLOOKUP(G480,key!$S$3:$T$12,2,FALSE)</f>
        <v>1</v>
      </c>
      <c r="U480">
        <f t="shared" si="50"/>
        <v>1</v>
      </c>
      <c r="V480" s="31">
        <f t="shared" si="52"/>
        <v>0</v>
      </c>
      <c r="W480">
        <f>VLOOKUP(G480,key!$S$3:$U$6,3,FALSE)</f>
        <v>0.5</v>
      </c>
      <c r="Z480" s="113"/>
      <c r="AA480" s="113" t="s">
        <v>4151</v>
      </c>
      <c r="AB480" s="113" t="s">
        <v>1649</v>
      </c>
      <c r="AC480" s="113">
        <v>2017</v>
      </c>
      <c r="AD480" s="113" t="s">
        <v>106</v>
      </c>
      <c r="AE480" s="113" t="s">
        <v>1659</v>
      </c>
      <c r="AF480" s="113">
        <v>501</v>
      </c>
      <c r="AG480" s="113">
        <v>6.8000000000000005E-2</v>
      </c>
      <c r="AH480" s="113">
        <v>0</v>
      </c>
      <c r="AI480" s="113">
        <v>500</v>
      </c>
      <c r="AJ480" s="113">
        <v>4.3999999999999997E-2</v>
      </c>
    </row>
    <row r="481" spans="1:36" x14ac:dyDescent="0.25">
      <c r="A481" t="str">
        <f t="shared" si="51"/>
        <v>CFLSFm2017CZ07rNCEH</v>
      </c>
      <c r="B481" t="s">
        <v>118</v>
      </c>
      <c r="C481" t="s">
        <v>45</v>
      </c>
      <c r="D481" t="s">
        <v>1649</v>
      </c>
      <c r="E481">
        <v>2017</v>
      </c>
      <c r="F481" t="s">
        <v>106</v>
      </c>
      <c r="G481" t="s">
        <v>1656</v>
      </c>
      <c r="H481">
        <f t="shared" si="47"/>
        <v>0.77600000000000002</v>
      </c>
      <c r="I481" s="113">
        <f t="shared" si="49"/>
        <v>1.0227272727272727</v>
      </c>
      <c r="J481">
        <f t="shared" si="48"/>
        <v>0</v>
      </c>
      <c r="M481" s="113">
        <v>388</v>
      </c>
      <c r="N481" s="113">
        <v>4.4999999999999998E-2</v>
      </c>
      <c r="O481" s="113">
        <v>0</v>
      </c>
      <c r="P481" s="113">
        <v>500</v>
      </c>
      <c r="Q481" s="113">
        <v>4.3999999999999997E-2</v>
      </c>
      <c r="S481" t="b">
        <v>0</v>
      </c>
      <c r="T481" t="b">
        <f>VLOOKUP(G481,key!$S$3:$T$12,2,FALSE)</f>
        <v>1</v>
      </c>
      <c r="U481">
        <f t="shared" si="50"/>
        <v>1</v>
      </c>
      <c r="V481" s="31">
        <f t="shared" si="52"/>
        <v>0</v>
      </c>
      <c r="W481">
        <f>VLOOKUP(G481,key!$S$3:$U$6,3,FALSE)</f>
        <v>0.25</v>
      </c>
      <c r="Z481" s="113"/>
      <c r="AA481" s="113" t="s">
        <v>4151</v>
      </c>
      <c r="AB481" s="113" t="s">
        <v>1649</v>
      </c>
      <c r="AC481" s="113">
        <v>2017</v>
      </c>
      <c r="AD481" s="113" t="s">
        <v>106</v>
      </c>
      <c r="AE481" s="113" t="s">
        <v>1656</v>
      </c>
      <c r="AF481" s="113">
        <v>388</v>
      </c>
      <c r="AG481" s="113">
        <v>4.4999999999999998E-2</v>
      </c>
      <c r="AH481" s="113">
        <v>0</v>
      </c>
      <c r="AI481" s="113">
        <v>500</v>
      </c>
      <c r="AJ481" s="113">
        <v>4.3999999999999997E-2</v>
      </c>
    </row>
    <row r="482" spans="1:36" x14ac:dyDescent="0.25">
      <c r="A482" t="str">
        <f t="shared" si="51"/>
        <v>CFLSFm2017CZ07rNCGF</v>
      </c>
      <c r="B482" t="s">
        <v>118</v>
      </c>
      <c r="C482" t="s">
        <v>45</v>
      </c>
      <c r="D482" t="s">
        <v>1649</v>
      </c>
      <c r="E482">
        <v>2017</v>
      </c>
      <c r="F482" t="s">
        <v>106</v>
      </c>
      <c r="G482" t="s">
        <v>1657</v>
      </c>
      <c r="H482">
        <f t="shared" si="47"/>
        <v>0.99399999999999999</v>
      </c>
      <c r="I482" s="113">
        <f t="shared" si="49"/>
        <v>1.0227272727272727</v>
      </c>
      <c r="J482">
        <f t="shared" si="48"/>
        <v>-1.898E-2</v>
      </c>
      <c r="M482" s="113">
        <v>497</v>
      </c>
      <c r="N482" s="113">
        <v>4.4999999999999998E-2</v>
      </c>
      <c r="O482" s="113">
        <v>-9.49</v>
      </c>
      <c r="P482" s="113">
        <v>500</v>
      </c>
      <c r="Q482" s="113">
        <v>4.3999999999999997E-2</v>
      </c>
      <c r="S482" t="b">
        <v>0</v>
      </c>
      <c r="T482" t="b">
        <f>VLOOKUP(G482,key!$S$3:$T$12,2,FALSE)</f>
        <v>0</v>
      </c>
      <c r="U482">
        <f t="shared" si="50"/>
        <v>1</v>
      </c>
      <c r="V482" s="31">
        <f t="shared" si="52"/>
        <v>-1.898E-2</v>
      </c>
      <c r="W482">
        <f>VLOOKUP(G482,key!$S$3:$U$6,3,FALSE)</f>
        <v>0.9</v>
      </c>
      <c r="Z482" s="113"/>
      <c r="AA482" s="113" t="s">
        <v>4151</v>
      </c>
      <c r="AB482" s="113" t="s">
        <v>1649</v>
      </c>
      <c r="AC482" s="113">
        <v>2017</v>
      </c>
      <c r="AD482" s="113" t="s">
        <v>106</v>
      </c>
      <c r="AE482" s="113" t="s">
        <v>1657</v>
      </c>
      <c r="AF482" s="113">
        <v>497</v>
      </c>
      <c r="AG482" s="113">
        <v>4.4999999999999998E-2</v>
      </c>
      <c r="AH482" s="113">
        <v>-9.49</v>
      </c>
      <c r="AI482" s="113">
        <v>500</v>
      </c>
      <c r="AJ482" s="113">
        <v>4.3999999999999997E-2</v>
      </c>
    </row>
    <row r="483" spans="1:36" x14ac:dyDescent="0.25">
      <c r="A483" t="str">
        <f t="shared" si="51"/>
        <v>CFLSFm2017CZ08rDXGF</v>
      </c>
      <c r="B483" t="s">
        <v>118</v>
      </c>
      <c r="C483" t="s">
        <v>45</v>
      </c>
      <c r="D483" t="s">
        <v>1649</v>
      </c>
      <c r="E483">
        <v>2017</v>
      </c>
      <c r="F483" t="s">
        <v>107</v>
      </c>
      <c r="G483" t="s">
        <v>1658</v>
      </c>
      <c r="H483" s="121">
        <f t="shared" si="47"/>
        <v>1.0940000000000001</v>
      </c>
      <c r="I483" s="113">
        <f t="shared" si="49"/>
        <v>1.5000000000000002</v>
      </c>
      <c r="J483">
        <f t="shared" si="48"/>
        <v>-1.6379999999999999E-2</v>
      </c>
      <c r="M483" s="113">
        <v>547</v>
      </c>
      <c r="N483" s="113">
        <v>6.6000000000000003E-2</v>
      </c>
      <c r="O483" s="113">
        <v>-8.19</v>
      </c>
      <c r="P483" s="113">
        <v>500</v>
      </c>
      <c r="Q483" s="113">
        <v>4.3999999999999997E-2</v>
      </c>
      <c r="S483" t="b">
        <v>0</v>
      </c>
      <c r="T483" t="b">
        <f>VLOOKUP(G483,key!$S$3:$T$12,2,FALSE)</f>
        <v>0</v>
      </c>
      <c r="U483">
        <f t="shared" si="50"/>
        <v>1</v>
      </c>
      <c r="V483" s="31">
        <f t="shared" si="52"/>
        <v>-1.6379999999999999E-2</v>
      </c>
      <c r="W483">
        <f>VLOOKUP(G483,key!$S$3:$U$6,3,FALSE)</f>
        <v>1</v>
      </c>
      <c r="Z483" s="113"/>
      <c r="AA483" s="113" t="s">
        <v>4151</v>
      </c>
      <c r="AB483" s="113" t="s">
        <v>1649</v>
      </c>
      <c r="AC483" s="113">
        <v>2017</v>
      </c>
      <c r="AD483" s="113" t="s">
        <v>107</v>
      </c>
      <c r="AE483" s="113" t="s">
        <v>1658</v>
      </c>
      <c r="AF483" s="113">
        <v>547</v>
      </c>
      <c r="AG483" s="113">
        <v>6.6000000000000003E-2</v>
      </c>
      <c r="AH483" s="113">
        <v>-8.19</v>
      </c>
      <c r="AI483" s="113">
        <v>500</v>
      </c>
      <c r="AJ483" s="113">
        <v>4.3999999999999997E-2</v>
      </c>
    </row>
    <row r="484" spans="1:36" x14ac:dyDescent="0.25">
      <c r="A484" t="str">
        <f t="shared" si="51"/>
        <v>CFLSFm2017CZ08rDXHP</v>
      </c>
      <c r="B484" t="s">
        <v>118</v>
      </c>
      <c r="C484" t="s">
        <v>45</v>
      </c>
      <c r="D484" t="s">
        <v>1649</v>
      </c>
      <c r="E484">
        <v>2017</v>
      </c>
      <c r="F484" t="s">
        <v>107</v>
      </c>
      <c r="G484" t="s">
        <v>1659</v>
      </c>
      <c r="H484">
        <f t="shared" si="47"/>
        <v>1.002</v>
      </c>
      <c r="I484" s="113">
        <f t="shared" si="49"/>
        <v>1.7272727272727273</v>
      </c>
      <c r="J484">
        <f t="shared" si="48"/>
        <v>0</v>
      </c>
      <c r="M484" s="113">
        <v>501</v>
      </c>
      <c r="N484" s="113">
        <v>7.5999999999999998E-2</v>
      </c>
      <c r="O484" s="113">
        <v>0</v>
      </c>
      <c r="P484" s="113">
        <v>500</v>
      </c>
      <c r="Q484" s="113">
        <v>4.3999999999999997E-2</v>
      </c>
      <c r="S484" t="b">
        <v>0</v>
      </c>
      <c r="T484" t="b">
        <f>VLOOKUP(G484,key!$S$3:$T$12,2,FALSE)</f>
        <v>1</v>
      </c>
      <c r="U484">
        <f t="shared" si="50"/>
        <v>1</v>
      </c>
      <c r="V484" s="31">
        <f t="shared" si="52"/>
        <v>0</v>
      </c>
      <c r="W484">
        <f>VLOOKUP(G484,key!$S$3:$U$6,3,FALSE)</f>
        <v>0.5</v>
      </c>
      <c r="Z484" s="113"/>
      <c r="AA484" s="113" t="s">
        <v>4151</v>
      </c>
      <c r="AB484" s="113" t="s">
        <v>1649</v>
      </c>
      <c r="AC484" s="113">
        <v>2017</v>
      </c>
      <c r="AD484" s="113" t="s">
        <v>107</v>
      </c>
      <c r="AE484" s="113" t="s">
        <v>1659</v>
      </c>
      <c r="AF484" s="113">
        <v>501</v>
      </c>
      <c r="AG484" s="113">
        <v>7.5999999999999998E-2</v>
      </c>
      <c r="AH484" s="113">
        <v>0</v>
      </c>
      <c r="AI484" s="113">
        <v>500</v>
      </c>
      <c r="AJ484" s="113">
        <v>4.3999999999999997E-2</v>
      </c>
    </row>
    <row r="485" spans="1:36" x14ac:dyDescent="0.25">
      <c r="A485" t="str">
        <f t="shared" si="51"/>
        <v>CFLSFm2017CZ08rNCEH</v>
      </c>
      <c r="B485" t="s">
        <v>118</v>
      </c>
      <c r="C485" t="s">
        <v>45</v>
      </c>
      <c r="D485" t="s">
        <v>1649</v>
      </c>
      <c r="E485">
        <v>2017</v>
      </c>
      <c r="F485" t="s">
        <v>107</v>
      </c>
      <c r="G485" t="s">
        <v>1656</v>
      </c>
      <c r="H485">
        <f t="shared" si="47"/>
        <v>0.82199999999999995</v>
      </c>
      <c r="I485" s="113">
        <f t="shared" si="49"/>
        <v>1</v>
      </c>
      <c r="J485">
        <f t="shared" si="48"/>
        <v>0</v>
      </c>
      <c r="M485" s="113">
        <v>411</v>
      </c>
      <c r="N485" s="113">
        <v>4.3999999999999997E-2</v>
      </c>
      <c r="O485" s="113">
        <v>0</v>
      </c>
      <c r="P485" s="113">
        <v>500</v>
      </c>
      <c r="Q485" s="113">
        <v>4.3999999999999997E-2</v>
      </c>
      <c r="S485" t="b">
        <v>0</v>
      </c>
      <c r="T485" t="b">
        <f>VLOOKUP(G485,key!$S$3:$T$12,2,FALSE)</f>
        <v>1</v>
      </c>
      <c r="U485">
        <f t="shared" si="50"/>
        <v>1</v>
      </c>
      <c r="V485" s="31">
        <f t="shared" si="52"/>
        <v>0</v>
      </c>
      <c r="W485">
        <f>VLOOKUP(G485,key!$S$3:$U$6,3,FALSE)</f>
        <v>0.25</v>
      </c>
      <c r="Z485" s="113"/>
      <c r="AA485" s="113" t="s">
        <v>4151</v>
      </c>
      <c r="AB485" s="113" t="s">
        <v>1649</v>
      </c>
      <c r="AC485" s="113">
        <v>2017</v>
      </c>
      <c r="AD485" s="113" t="s">
        <v>107</v>
      </c>
      <c r="AE485" s="113" t="s">
        <v>1656</v>
      </c>
      <c r="AF485" s="113">
        <v>411</v>
      </c>
      <c r="AG485" s="113">
        <v>4.3999999999999997E-2</v>
      </c>
      <c r="AH485" s="113">
        <v>0</v>
      </c>
      <c r="AI485" s="113">
        <v>500</v>
      </c>
      <c r="AJ485" s="113">
        <v>4.3999999999999997E-2</v>
      </c>
    </row>
    <row r="486" spans="1:36" x14ac:dyDescent="0.25">
      <c r="A486" t="str">
        <f t="shared" si="51"/>
        <v>CFLSFm2017CZ08rNCGF</v>
      </c>
      <c r="B486" t="s">
        <v>118</v>
      </c>
      <c r="C486" t="s">
        <v>45</v>
      </c>
      <c r="D486" t="s">
        <v>1649</v>
      </c>
      <c r="E486">
        <v>2017</v>
      </c>
      <c r="F486" t="s">
        <v>107</v>
      </c>
      <c r="G486" t="s">
        <v>1657</v>
      </c>
      <c r="H486">
        <f t="shared" si="47"/>
        <v>1.036</v>
      </c>
      <c r="I486" s="113">
        <f t="shared" si="49"/>
        <v>1.0227272727272727</v>
      </c>
      <c r="J486">
        <f t="shared" si="48"/>
        <v>-1.636E-2</v>
      </c>
      <c r="M486" s="113">
        <v>518</v>
      </c>
      <c r="N486" s="113">
        <v>4.4999999999999998E-2</v>
      </c>
      <c r="O486" s="113">
        <v>-8.18</v>
      </c>
      <c r="P486" s="113">
        <v>500</v>
      </c>
      <c r="Q486" s="113">
        <v>4.3999999999999997E-2</v>
      </c>
      <c r="S486" t="b">
        <v>0</v>
      </c>
      <c r="T486" t="b">
        <f>VLOOKUP(G486,key!$S$3:$T$12,2,FALSE)</f>
        <v>0</v>
      </c>
      <c r="U486">
        <f t="shared" si="50"/>
        <v>1</v>
      </c>
      <c r="V486" s="31">
        <f t="shared" si="52"/>
        <v>-1.636E-2</v>
      </c>
      <c r="W486">
        <f>VLOOKUP(G486,key!$S$3:$U$6,3,FALSE)</f>
        <v>0.9</v>
      </c>
      <c r="Z486" s="113"/>
      <c r="AA486" s="113" t="s">
        <v>4151</v>
      </c>
      <c r="AB486" s="113" t="s">
        <v>1649</v>
      </c>
      <c r="AC486" s="113">
        <v>2017</v>
      </c>
      <c r="AD486" s="113" t="s">
        <v>107</v>
      </c>
      <c r="AE486" s="113" t="s">
        <v>1657</v>
      </c>
      <c r="AF486" s="113">
        <v>518</v>
      </c>
      <c r="AG486" s="113">
        <v>4.4999999999999998E-2</v>
      </c>
      <c r="AH486" s="113">
        <v>-8.18</v>
      </c>
      <c r="AI486" s="113">
        <v>500</v>
      </c>
      <c r="AJ486" s="113">
        <v>4.3999999999999997E-2</v>
      </c>
    </row>
    <row r="487" spans="1:36" x14ac:dyDescent="0.25">
      <c r="A487" t="str">
        <f t="shared" si="51"/>
        <v>CFLSFm2017CZ09rDXGF</v>
      </c>
      <c r="B487" t="s">
        <v>118</v>
      </c>
      <c r="C487" t="s">
        <v>45</v>
      </c>
      <c r="D487" t="s">
        <v>1649</v>
      </c>
      <c r="E487">
        <v>2017</v>
      </c>
      <c r="F487" t="s">
        <v>108</v>
      </c>
      <c r="G487" t="s">
        <v>1658</v>
      </c>
      <c r="H487" s="121">
        <f t="shared" si="47"/>
        <v>1.0720000000000001</v>
      </c>
      <c r="I487" s="113">
        <f t="shared" si="49"/>
        <v>1.6363636363636362</v>
      </c>
      <c r="J487">
        <f t="shared" si="48"/>
        <v>-1.89E-2</v>
      </c>
      <c r="M487" s="113">
        <v>536</v>
      </c>
      <c r="N487" s="113">
        <v>7.1999999999999995E-2</v>
      </c>
      <c r="O487" s="113">
        <v>-9.4499999999999993</v>
      </c>
      <c r="P487" s="113">
        <v>500</v>
      </c>
      <c r="Q487" s="113">
        <v>4.3999999999999997E-2</v>
      </c>
      <c r="S487" t="b">
        <v>0</v>
      </c>
      <c r="T487" t="b">
        <f>VLOOKUP(G487,key!$S$3:$T$12,2,FALSE)</f>
        <v>0</v>
      </c>
      <c r="U487">
        <f t="shared" si="50"/>
        <v>1</v>
      </c>
      <c r="V487" s="31">
        <f t="shared" si="52"/>
        <v>-1.89E-2</v>
      </c>
      <c r="W487">
        <f>VLOOKUP(G487,key!$S$3:$U$6,3,FALSE)</f>
        <v>1</v>
      </c>
      <c r="Z487" s="113"/>
      <c r="AA487" s="113" t="s">
        <v>4151</v>
      </c>
      <c r="AB487" s="113" t="s">
        <v>1649</v>
      </c>
      <c r="AC487" s="113">
        <v>2017</v>
      </c>
      <c r="AD487" s="113" t="s">
        <v>108</v>
      </c>
      <c r="AE487" s="113" t="s">
        <v>1658</v>
      </c>
      <c r="AF487" s="113">
        <v>536</v>
      </c>
      <c r="AG487" s="113">
        <v>7.1999999999999995E-2</v>
      </c>
      <c r="AH487" s="113">
        <v>-9.4499999999999993</v>
      </c>
      <c r="AI487" s="113">
        <v>500</v>
      </c>
      <c r="AJ487" s="113">
        <v>4.3999999999999997E-2</v>
      </c>
    </row>
    <row r="488" spans="1:36" x14ac:dyDescent="0.25">
      <c r="A488" t="str">
        <f t="shared" si="51"/>
        <v>CFLSFm2017CZ09rDXHP</v>
      </c>
      <c r="B488" t="s">
        <v>118</v>
      </c>
      <c r="C488" t="s">
        <v>45</v>
      </c>
      <c r="D488" t="s">
        <v>1649</v>
      </c>
      <c r="E488">
        <v>2017</v>
      </c>
      <c r="F488" t="s">
        <v>108</v>
      </c>
      <c r="G488" t="s">
        <v>1659</v>
      </c>
      <c r="H488">
        <f t="shared" si="47"/>
        <v>0.96199999999999997</v>
      </c>
      <c r="I488" s="113">
        <f t="shared" si="49"/>
        <v>1.7727272727272729</v>
      </c>
      <c r="J488">
        <f t="shared" si="48"/>
        <v>0</v>
      </c>
      <c r="M488" s="113">
        <v>481</v>
      </c>
      <c r="N488" s="113">
        <v>7.8E-2</v>
      </c>
      <c r="O488" s="113">
        <v>0</v>
      </c>
      <c r="P488" s="113">
        <v>500</v>
      </c>
      <c r="Q488" s="113">
        <v>4.3999999999999997E-2</v>
      </c>
      <c r="S488" t="b">
        <v>0</v>
      </c>
      <c r="T488" t="b">
        <f>VLOOKUP(G488,key!$S$3:$T$12,2,FALSE)</f>
        <v>1</v>
      </c>
      <c r="U488">
        <f t="shared" si="50"/>
        <v>1</v>
      </c>
      <c r="V488" s="31">
        <f t="shared" si="52"/>
        <v>0</v>
      </c>
      <c r="W488">
        <f>VLOOKUP(G488,key!$S$3:$U$6,3,FALSE)</f>
        <v>0.5</v>
      </c>
      <c r="Z488" s="113"/>
      <c r="AA488" s="113" t="s">
        <v>4151</v>
      </c>
      <c r="AB488" s="113" t="s">
        <v>1649</v>
      </c>
      <c r="AC488" s="113">
        <v>2017</v>
      </c>
      <c r="AD488" s="113" t="s">
        <v>108</v>
      </c>
      <c r="AE488" s="113" t="s">
        <v>1659</v>
      </c>
      <c r="AF488" s="113">
        <v>481</v>
      </c>
      <c r="AG488" s="113">
        <v>7.8E-2</v>
      </c>
      <c r="AH488" s="113">
        <v>0</v>
      </c>
      <c r="AI488" s="113">
        <v>500</v>
      </c>
      <c r="AJ488" s="113">
        <v>4.3999999999999997E-2</v>
      </c>
    </row>
    <row r="489" spans="1:36" x14ac:dyDescent="0.25">
      <c r="A489" t="str">
        <f t="shared" si="51"/>
        <v>CFLSFm2017CZ09rNCEH</v>
      </c>
      <c r="B489" t="s">
        <v>118</v>
      </c>
      <c r="C489" t="s">
        <v>45</v>
      </c>
      <c r="D489" t="s">
        <v>1649</v>
      </c>
      <c r="E489">
        <v>2017</v>
      </c>
      <c r="F489" t="s">
        <v>108</v>
      </c>
      <c r="G489" t="s">
        <v>1656</v>
      </c>
      <c r="H489">
        <f t="shared" si="47"/>
        <v>0.752</v>
      </c>
      <c r="I489" s="113">
        <f t="shared" si="49"/>
        <v>1</v>
      </c>
      <c r="J489">
        <f t="shared" si="48"/>
        <v>0</v>
      </c>
      <c r="M489" s="113">
        <v>376</v>
      </c>
      <c r="N489" s="113">
        <v>4.3999999999999997E-2</v>
      </c>
      <c r="O489" s="113">
        <v>0</v>
      </c>
      <c r="P489" s="113">
        <v>500</v>
      </c>
      <c r="Q489" s="113">
        <v>4.3999999999999997E-2</v>
      </c>
      <c r="S489" t="b">
        <v>0</v>
      </c>
      <c r="T489" t="b">
        <f>VLOOKUP(G489,key!$S$3:$T$12,2,FALSE)</f>
        <v>1</v>
      </c>
      <c r="U489">
        <f t="shared" si="50"/>
        <v>1</v>
      </c>
      <c r="V489" s="31">
        <f t="shared" si="52"/>
        <v>0</v>
      </c>
      <c r="W489">
        <f>VLOOKUP(G489,key!$S$3:$U$6,3,FALSE)</f>
        <v>0.25</v>
      </c>
      <c r="Z489" s="113"/>
      <c r="AA489" s="113" t="s">
        <v>4151</v>
      </c>
      <c r="AB489" s="113" t="s">
        <v>1649</v>
      </c>
      <c r="AC489" s="113">
        <v>2017</v>
      </c>
      <c r="AD489" s="113" t="s">
        <v>108</v>
      </c>
      <c r="AE489" s="113" t="s">
        <v>1656</v>
      </c>
      <c r="AF489" s="113">
        <v>376</v>
      </c>
      <c r="AG489" s="113">
        <v>4.3999999999999997E-2</v>
      </c>
      <c r="AH489" s="113">
        <v>0</v>
      </c>
      <c r="AI489" s="113">
        <v>500</v>
      </c>
      <c r="AJ489" s="113">
        <v>4.3999999999999997E-2</v>
      </c>
    </row>
    <row r="490" spans="1:36" x14ac:dyDescent="0.25">
      <c r="A490" t="str">
        <f t="shared" si="51"/>
        <v>CFLSFm2017CZ09rNCGF</v>
      </c>
      <c r="B490" t="s">
        <v>118</v>
      </c>
      <c r="C490" t="s">
        <v>45</v>
      </c>
      <c r="D490" t="s">
        <v>1649</v>
      </c>
      <c r="E490">
        <v>2017</v>
      </c>
      <c r="F490" t="s">
        <v>108</v>
      </c>
      <c r="G490" t="s">
        <v>1657</v>
      </c>
      <c r="H490">
        <f t="shared" si="47"/>
        <v>1.026</v>
      </c>
      <c r="I490" s="113">
        <f t="shared" si="49"/>
        <v>1</v>
      </c>
      <c r="J490">
        <f t="shared" si="48"/>
        <v>-1.8879999999999997E-2</v>
      </c>
      <c r="M490" s="113">
        <v>513</v>
      </c>
      <c r="N490" s="113">
        <v>4.3999999999999997E-2</v>
      </c>
      <c r="O490" s="113">
        <v>-9.44</v>
      </c>
      <c r="P490" s="113">
        <v>500</v>
      </c>
      <c r="Q490" s="113">
        <v>4.3999999999999997E-2</v>
      </c>
      <c r="S490" t="b">
        <v>0</v>
      </c>
      <c r="T490" t="b">
        <f>VLOOKUP(G490,key!$S$3:$T$12,2,FALSE)</f>
        <v>0</v>
      </c>
      <c r="U490">
        <f t="shared" si="50"/>
        <v>1</v>
      </c>
      <c r="V490" s="31">
        <f t="shared" si="52"/>
        <v>-1.8879999999999997E-2</v>
      </c>
      <c r="W490">
        <f>VLOOKUP(G490,key!$S$3:$U$6,3,FALSE)</f>
        <v>0.9</v>
      </c>
      <c r="Z490" s="113"/>
      <c r="AA490" s="113" t="s">
        <v>4151</v>
      </c>
      <c r="AB490" s="113" t="s">
        <v>1649</v>
      </c>
      <c r="AC490" s="113">
        <v>2017</v>
      </c>
      <c r="AD490" s="113" t="s">
        <v>108</v>
      </c>
      <c r="AE490" s="113" t="s">
        <v>1657</v>
      </c>
      <c r="AF490" s="113">
        <v>513</v>
      </c>
      <c r="AG490" s="113">
        <v>4.3999999999999997E-2</v>
      </c>
      <c r="AH490" s="113">
        <v>-9.44</v>
      </c>
      <c r="AI490" s="113">
        <v>500</v>
      </c>
      <c r="AJ490" s="113">
        <v>4.3999999999999997E-2</v>
      </c>
    </row>
    <row r="491" spans="1:36" x14ac:dyDescent="0.25">
      <c r="A491" t="str">
        <f t="shared" si="51"/>
        <v>CFLSFm2017CZ10rDXGF</v>
      </c>
      <c r="B491" t="s">
        <v>118</v>
      </c>
      <c r="C491" t="s">
        <v>45</v>
      </c>
      <c r="D491" t="s">
        <v>1649</v>
      </c>
      <c r="E491">
        <v>2017</v>
      </c>
      <c r="F491" t="s">
        <v>109</v>
      </c>
      <c r="G491" t="s">
        <v>1658</v>
      </c>
      <c r="H491" s="121">
        <f t="shared" si="47"/>
        <v>1.0820000000000001</v>
      </c>
      <c r="I491" s="113">
        <f t="shared" si="49"/>
        <v>1.4545454545454546</v>
      </c>
      <c r="J491">
        <f t="shared" si="48"/>
        <v>-2.3800000000000002E-2</v>
      </c>
      <c r="M491" s="113">
        <v>541</v>
      </c>
      <c r="N491" s="113">
        <v>6.4000000000000001E-2</v>
      </c>
      <c r="O491" s="113">
        <v>-11.9</v>
      </c>
      <c r="P491" s="113">
        <v>500</v>
      </c>
      <c r="Q491" s="113">
        <v>4.3999999999999997E-2</v>
      </c>
      <c r="S491" t="b">
        <v>0</v>
      </c>
      <c r="T491" t="b">
        <f>VLOOKUP(G491,key!$S$3:$T$12,2,FALSE)</f>
        <v>0</v>
      </c>
      <c r="U491">
        <f t="shared" si="50"/>
        <v>1</v>
      </c>
      <c r="V491" s="31">
        <f t="shared" si="52"/>
        <v>-2.3800000000000002E-2</v>
      </c>
      <c r="W491">
        <f>VLOOKUP(G491,key!$S$3:$U$6,3,FALSE)</f>
        <v>1</v>
      </c>
      <c r="Z491" s="113"/>
      <c r="AA491" s="113" t="s">
        <v>4151</v>
      </c>
      <c r="AB491" s="113" t="s">
        <v>1649</v>
      </c>
      <c r="AC491" s="113">
        <v>2017</v>
      </c>
      <c r="AD491" s="113" t="s">
        <v>109</v>
      </c>
      <c r="AE491" s="113" t="s">
        <v>1658</v>
      </c>
      <c r="AF491" s="113">
        <v>541</v>
      </c>
      <c r="AG491" s="113">
        <v>6.4000000000000001E-2</v>
      </c>
      <c r="AH491" s="113">
        <v>-11.9</v>
      </c>
      <c r="AI491" s="113">
        <v>500</v>
      </c>
      <c r="AJ491" s="113">
        <v>4.3999999999999997E-2</v>
      </c>
    </row>
    <row r="492" spans="1:36" x14ac:dyDescent="0.25">
      <c r="A492" t="str">
        <f t="shared" si="51"/>
        <v>CFLSFm2017CZ10rDXHP</v>
      </c>
      <c r="B492" t="s">
        <v>118</v>
      </c>
      <c r="C492" t="s">
        <v>45</v>
      </c>
      <c r="D492" t="s">
        <v>1649</v>
      </c>
      <c r="E492">
        <v>2017</v>
      </c>
      <c r="F492" t="s">
        <v>109</v>
      </c>
      <c r="G492" t="s">
        <v>1659</v>
      </c>
      <c r="H492">
        <f t="shared" si="47"/>
        <v>0.94199999999999995</v>
      </c>
      <c r="I492" s="113">
        <f t="shared" si="49"/>
        <v>1.6136363636363635</v>
      </c>
      <c r="J492">
        <f t="shared" si="48"/>
        <v>0</v>
      </c>
      <c r="M492" s="113">
        <v>471</v>
      </c>
      <c r="N492" s="113">
        <v>7.0999999999999994E-2</v>
      </c>
      <c r="O492" s="113">
        <v>0</v>
      </c>
      <c r="P492" s="113">
        <v>500</v>
      </c>
      <c r="Q492" s="113">
        <v>4.3999999999999997E-2</v>
      </c>
      <c r="S492" t="b">
        <v>0</v>
      </c>
      <c r="T492" t="b">
        <f>VLOOKUP(G492,key!$S$3:$T$12,2,FALSE)</f>
        <v>1</v>
      </c>
      <c r="U492">
        <f t="shared" si="50"/>
        <v>1</v>
      </c>
      <c r="V492" s="31">
        <f t="shared" si="52"/>
        <v>0</v>
      </c>
      <c r="W492">
        <f>VLOOKUP(G492,key!$S$3:$U$6,3,FALSE)</f>
        <v>0.5</v>
      </c>
      <c r="Z492" s="113"/>
      <c r="AA492" s="113" t="s">
        <v>4151</v>
      </c>
      <c r="AB492" s="113" t="s">
        <v>1649</v>
      </c>
      <c r="AC492" s="113">
        <v>2017</v>
      </c>
      <c r="AD492" s="113" t="s">
        <v>109</v>
      </c>
      <c r="AE492" s="113" t="s">
        <v>1659</v>
      </c>
      <c r="AF492" s="113">
        <v>471</v>
      </c>
      <c r="AG492" s="113">
        <v>7.0999999999999994E-2</v>
      </c>
      <c r="AH492" s="113">
        <v>0</v>
      </c>
      <c r="AI492" s="113">
        <v>500</v>
      </c>
      <c r="AJ492" s="113">
        <v>4.3999999999999997E-2</v>
      </c>
    </row>
    <row r="493" spans="1:36" x14ac:dyDescent="0.25">
      <c r="A493" t="str">
        <f t="shared" si="51"/>
        <v>CFLSFm2017CZ10rNCEH</v>
      </c>
      <c r="B493" t="s">
        <v>118</v>
      </c>
      <c r="C493" t="s">
        <v>45</v>
      </c>
      <c r="D493" t="s">
        <v>1649</v>
      </c>
      <c r="E493">
        <v>2017</v>
      </c>
      <c r="F493" t="s">
        <v>109</v>
      </c>
      <c r="G493" t="s">
        <v>1656</v>
      </c>
      <c r="H493">
        <f t="shared" si="47"/>
        <v>0.68</v>
      </c>
      <c r="I493" s="113">
        <f t="shared" si="49"/>
        <v>1</v>
      </c>
      <c r="J493">
        <f t="shared" si="48"/>
        <v>0</v>
      </c>
      <c r="M493" s="113">
        <v>340</v>
      </c>
      <c r="N493" s="113">
        <v>4.3999999999999997E-2</v>
      </c>
      <c r="O493" s="113">
        <v>0</v>
      </c>
      <c r="P493" s="113">
        <v>500</v>
      </c>
      <c r="Q493" s="113">
        <v>4.3999999999999997E-2</v>
      </c>
      <c r="S493" t="b">
        <v>0</v>
      </c>
      <c r="T493" t="b">
        <f>VLOOKUP(G493,key!$S$3:$T$12,2,FALSE)</f>
        <v>1</v>
      </c>
      <c r="U493">
        <f t="shared" si="50"/>
        <v>1</v>
      </c>
      <c r="V493" s="31">
        <f t="shared" si="52"/>
        <v>0</v>
      </c>
      <c r="W493">
        <f>VLOOKUP(G493,key!$S$3:$U$6,3,FALSE)</f>
        <v>0.25</v>
      </c>
      <c r="Z493" s="113"/>
      <c r="AA493" s="113" t="s">
        <v>4151</v>
      </c>
      <c r="AB493" s="113" t="s">
        <v>1649</v>
      </c>
      <c r="AC493" s="113">
        <v>2017</v>
      </c>
      <c r="AD493" s="113" t="s">
        <v>109</v>
      </c>
      <c r="AE493" s="113" t="s">
        <v>1656</v>
      </c>
      <c r="AF493" s="113">
        <v>340</v>
      </c>
      <c r="AG493" s="113">
        <v>4.3999999999999997E-2</v>
      </c>
      <c r="AH493" s="113">
        <v>0</v>
      </c>
      <c r="AI493" s="113">
        <v>500</v>
      </c>
      <c r="AJ493" s="113">
        <v>4.3999999999999997E-2</v>
      </c>
    </row>
    <row r="494" spans="1:36" x14ac:dyDescent="0.25">
      <c r="A494" t="str">
        <f t="shared" si="51"/>
        <v>CFLSFm2017CZ10rNCGF</v>
      </c>
      <c r="B494" t="s">
        <v>118</v>
      </c>
      <c r="C494" t="s">
        <v>45</v>
      </c>
      <c r="D494" t="s">
        <v>1649</v>
      </c>
      <c r="E494">
        <v>2017</v>
      </c>
      <c r="F494" t="s">
        <v>109</v>
      </c>
      <c r="G494" t="s">
        <v>1657</v>
      </c>
      <c r="H494">
        <f t="shared" si="47"/>
        <v>1.012</v>
      </c>
      <c r="I494" s="113">
        <f t="shared" si="49"/>
        <v>1.0227272727272727</v>
      </c>
      <c r="J494">
        <f t="shared" si="48"/>
        <v>-2.4E-2</v>
      </c>
      <c r="M494" s="113">
        <v>506</v>
      </c>
      <c r="N494" s="113">
        <v>4.4999999999999998E-2</v>
      </c>
      <c r="O494" s="113">
        <v>-12</v>
      </c>
      <c r="P494" s="113">
        <v>500</v>
      </c>
      <c r="Q494" s="113">
        <v>4.3999999999999997E-2</v>
      </c>
      <c r="S494" t="b">
        <v>0</v>
      </c>
      <c r="T494" t="b">
        <f>VLOOKUP(G494,key!$S$3:$T$12,2,FALSE)</f>
        <v>0</v>
      </c>
      <c r="U494">
        <f t="shared" si="50"/>
        <v>1</v>
      </c>
      <c r="V494" s="31">
        <f t="shared" si="52"/>
        <v>-2.4E-2</v>
      </c>
      <c r="W494">
        <f>VLOOKUP(G494,key!$S$3:$U$6,3,FALSE)</f>
        <v>0.9</v>
      </c>
      <c r="Z494" s="113"/>
      <c r="AA494" s="113" t="s">
        <v>4151</v>
      </c>
      <c r="AB494" s="113" t="s">
        <v>1649</v>
      </c>
      <c r="AC494" s="113">
        <v>2017</v>
      </c>
      <c r="AD494" s="113" t="s">
        <v>109</v>
      </c>
      <c r="AE494" s="113" t="s">
        <v>1657</v>
      </c>
      <c r="AF494" s="113">
        <v>506</v>
      </c>
      <c r="AG494" s="113">
        <v>4.4999999999999998E-2</v>
      </c>
      <c r="AH494" s="113">
        <v>-12</v>
      </c>
      <c r="AI494" s="113">
        <v>500</v>
      </c>
      <c r="AJ494" s="113">
        <v>4.3999999999999997E-2</v>
      </c>
    </row>
    <row r="495" spans="1:36" x14ac:dyDescent="0.25">
      <c r="A495" t="str">
        <f t="shared" si="51"/>
        <v>CFLSFm2017CZ11rDXGF</v>
      </c>
      <c r="B495" t="s">
        <v>118</v>
      </c>
      <c r="C495" t="s">
        <v>45</v>
      </c>
      <c r="D495" t="s">
        <v>1649</v>
      </c>
      <c r="E495">
        <v>2017</v>
      </c>
      <c r="F495" t="s">
        <v>110</v>
      </c>
      <c r="G495" t="s">
        <v>1658</v>
      </c>
      <c r="H495">
        <f t="shared" si="47"/>
        <v>1.0820000000000001</v>
      </c>
      <c r="I495" s="113">
        <f t="shared" si="49"/>
        <v>1.5853658536585367</v>
      </c>
      <c r="J495">
        <f t="shared" si="48"/>
        <v>-2.46E-2</v>
      </c>
      <c r="M495" s="113">
        <v>541</v>
      </c>
      <c r="N495" s="113">
        <v>6.5000000000000002E-2</v>
      </c>
      <c r="O495" s="113">
        <v>-12.3</v>
      </c>
      <c r="P495" s="113">
        <v>500</v>
      </c>
      <c r="Q495" s="113">
        <v>4.1000000000000002E-2</v>
      </c>
      <c r="S495" t="b">
        <v>0</v>
      </c>
      <c r="T495" t="b">
        <f>VLOOKUP(G495,key!$S$3:$T$12,2,FALSE)</f>
        <v>0</v>
      </c>
      <c r="U495">
        <f t="shared" si="50"/>
        <v>1</v>
      </c>
      <c r="V495" s="31">
        <f t="shared" si="52"/>
        <v>-2.46E-2</v>
      </c>
      <c r="W495">
        <f>VLOOKUP(G495,key!$S$3:$U$6,3,FALSE)</f>
        <v>1</v>
      </c>
      <c r="Z495" s="113"/>
      <c r="AA495" s="113" t="s">
        <v>4151</v>
      </c>
      <c r="AB495" s="113" t="s">
        <v>1649</v>
      </c>
      <c r="AC495" s="113">
        <v>2017</v>
      </c>
      <c r="AD495" s="113" t="s">
        <v>110</v>
      </c>
      <c r="AE495" s="113" t="s">
        <v>1658</v>
      </c>
      <c r="AF495" s="113">
        <v>541</v>
      </c>
      <c r="AG495" s="113">
        <v>6.5000000000000002E-2</v>
      </c>
      <c r="AH495" s="113">
        <v>-12.3</v>
      </c>
      <c r="AI495" s="113">
        <v>500</v>
      </c>
      <c r="AJ495" s="113">
        <v>4.1000000000000002E-2</v>
      </c>
    </row>
    <row r="496" spans="1:36" x14ac:dyDescent="0.25">
      <c r="A496" t="str">
        <f t="shared" si="51"/>
        <v>CFLSFm2017CZ11rDXHP</v>
      </c>
      <c r="B496" t="s">
        <v>118</v>
      </c>
      <c r="C496" t="s">
        <v>45</v>
      </c>
      <c r="D496" t="s">
        <v>1649</v>
      </c>
      <c r="E496">
        <v>2017</v>
      </c>
      <c r="F496" t="s">
        <v>110</v>
      </c>
      <c r="G496" t="s">
        <v>1659</v>
      </c>
      <c r="H496">
        <f t="shared" si="47"/>
        <v>0.91600000000000004</v>
      </c>
      <c r="I496" s="113">
        <f t="shared" si="49"/>
        <v>1.7073170731707319</v>
      </c>
      <c r="J496">
        <f t="shared" si="48"/>
        <v>0</v>
      </c>
      <c r="M496" s="113">
        <v>458</v>
      </c>
      <c r="N496" s="113">
        <v>7.0000000000000007E-2</v>
      </c>
      <c r="O496" s="113">
        <v>0</v>
      </c>
      <c r="P496" s="113">
        <v>500</v>
      </c>
      <c r="Q496" s="113">
        <v>4.1000000000000002E-2</v>
      </c>
      <c r="S496" t="b">
        <v>0</v>
      </c>
      <c r="T496" t="b">
        <f>VLOOKUP(G496,key!$S$3:$T$12,2,FALSE)</f>
        <v>1</v>
      </c>
      <c r="U496">
        <f t="shared" si="50"/>
        <v>1</v>
      </c>
      <c r="V496" s="31">
        <f t="shared" si="52"/>
        <v>0</v>
      </c>
      <c r="W496">
        <f>VLOOKUP(G496,key!$S$3:$U$6,3,FALSE)</f>
        <v>0.5</v>
      </c>
      <c r="Z496" s="113"/>
      <c r="AA496" s="113" t="s">
        <v>4151</v>
      </c>
      <c r="AB496" s="113" t="s">
        <v>1649</v>
      </c>
      <c r="AC496" s="113">
        <v>2017</v>
      </c>
      <c r="AD496" s="113" t="s">
        <v>110</v>
      </c>
      <c r="AE496" s="113" t="s">
        <v>1659</v>
      </c>
      <c r="AF496" s="113">
        <v>458</v>
      </c>
      <c r="AG496" s="113">
        <v>7.0000000000000007E-2</v>
      </c>
      <c r="AH496" s="113">
        <v>0</v>
      </c>
      <c r="AI496" s="113">
        <v>500</v>
      </c>
      <c r="AJ496" s="113">
        <v>4.1000000000000002E-2</v>
      </c>
    </row>
    <row r="497" spans="1:36" x14ac:dyDescent="0.25">
      <c r="A497" t="str">
        <f t="shared" si="51"/>
        <v>CFLSFm2017CZ11rNCEH</v>
      </c>
      <c r="B497" t="s">
        <v>118</v>
      </c>
      <c r="C497" t="s">
        <v>45</v>
      </c>
      <c r="D497" t="s">
        <v>1649</v>
      </c>
      <c r="E497">
        <v>2017</v>
      </c>
      <c r="F497" t="s">
        <v>110</v>
      </c>
      <c r="G497" t="s">
        <v>1656</v>
      </c>
      <c r="H497">
        <f t="shared" si="47"/>
        <v>0.66</v>
      </c>
      <c r="I497" s="113">
        <f t="shared" si="49"/>
        <v>1</v>
      </c>
      <c r="J497">
        <f t="shared" si="48"/>
        <v>0</v>
      </c>
      <c r="M497" s="113">
        <v>330</v>
      </c>
      <c r="N497" s="113">
        <v>4.1000000000000002E-2</v>
      </c>
      <c r="O497" s="113">
        <v>0</v>
      </c>
      <c r="P497" s="113">
        <v>500</v>
      </c>
      <c r="Q497" s="113">
        <v>4.1000000000000002E-2</v>
      </c>
      <c r="S497" t="b">
        <v>0</v>
      </c>
      <c r="T497" t="b">
        <f>VLOOKUP(G497,key!$S$3:$T$12,2,FALSE)</f>
        <v>1</v>
      </c>
      <c r="U497">
        <f t="shared" si="50"/>
        <v>1</v>
      </c>
      <c r="V497" s="31">
        <f t="shared" si="52"/>
        <v>0</v>
      </c>
      <c r="W497">
        <f>VLOOKUP(G497,key!$S$3:$U$6,3,FALSE)</f>
        <v>0.25</v>
      </c>
      <c r="Z497" s="113"/>
      <c r="AA497" s="113" t="s">
        <v>4151</v>
      </c>
      <c r="AB497" s="113" t="s">
        <v>1649</v>
      </c>
      <c r="AC497" s="113">
        <v>2017</v>
      </c>
      <c r="AD497" s="113" t="s">
        <v>110</v>
      </c>
      <c r="AE497" s="113" t="s">
        <v>1656</v>
      </c>
      <c r="AF497" s="113">
        <v>330</v>
      </c>
      <c r="AG497" s="113">
        <v>4.1000000000000002E-2</v>
      </c>
      <c r="AH497" s="113">
        <v>0</v>
      </c>
      <c r="AI497" s="113">
        <v>500</v>
      </c>
      <c r="AJ497" s="113">
        <v>4.1000000000000002E-2</v>
      </c>
    </row>
    <row r="498" spans="1:36" x14ac:dyDescent="0.25">
      <c r="A498" t="str">
        <f t="shared" si="51"/>
        <v>CFLSFm2017CZ11rNCGF</v>
      </c>
      <c r="B498" t="s">
        <v>118</v>
      </c>
      <c r="C498" t="s">
        <v>45</v>
      </c>
      <c r="D498" t="s">
        <v>1649</v>
      </c>
      <c r="E498">
        <v>2017</v>
      </c>
      <c r="F498" t="s">
        <v>110</v>
      </c>
      <c r="G498" t="s">
        <v>1657</v>
      </c>
      <c r="H498">
        <f t="shared" si="47"/>
        <v>1.01</v>
      </c>
      <c r="I498" s="113">
        <f t="shared" si="49"/>
        <v>1</v>
      </c>
      <c r="J498">
        <f t="shared" si="48"/>
        <v>-2.46E-2</v>
      </c>
      <c r="M498" s="113">
        <v>505</v>
      </c>
      <c r="N498" s="113">
        <v>0.04</v>
      </c>
      <c r="O498" s="113">
        <v>-12.3</v>
      </c>
      <c r="P498" s="113">
        <v>500</v>
      </c>
      <c r="Q498" s="113">
        <v>4.1000000000000002E-2</v>
      </c>
      <c r="S498" t="b">
        <v>0</v>
      </c>
      <c r="T498" t="b">
        <f>VLOOKUP(G498,key!$S$3:$T$12,2,FALSE)</f>
        <v>0</v>
      </c>
      <c r="U498">
        <f t="shared" si="50"/>
        <v>1</v>
      </c>
      <c r="V498" s="31">
        <f t="shared" si="52"/>
        <v>-2.46E-2</v>
      </c>
      <c r="W498">
        <f>VLOOKUP(G498,key!$S$3:$U$6,3,FALSE)</f>
        <v>0.9</v>
      </c>
      <c r="Z498" s="113"/>
      <c r="AA498" s="113" t="s">
        <v>4151</v>
      </c>
      <c r="AB498" s="113" t="s">
        <v>1649</v>
      </c>
      <c r="AC498" s="113">
        <v>2017</v>
      </c>
      <c r="AD498" s="113" t="s">
        <v>110</v>
      </c>
      <c r="AE498" s="113" t="s">
        <v>1657</v>
      </c>
      <c r="AF498" s="113">
        <v>505</v>
      </c>
      <c r="AG498" s="113">
        <v>0.04</v>
      </c>
      <c r="AH498" s="113">
        <v>-12.3</v>
      </c>
      <c r="AI498" s="113">
        <v>500</v>
      </c>
      <c r="AJ498" s="113">
        <v>4.1000000000000002E-2</v>
      </c>
    </row>
    <row r="499" spans="1:36" x14ac:dyDescent="0.25">
      <c r="A499" t="str">
        <f t="shared" si="51"/>
        <v>CFLSFm2017CZ12rDXGF</v>
      </c>
      <c r="B499" t="s">
        <v>118</v>
      </c>
      <c r="C499" t="s">
        <v>45</v>
      </c>
      <c r="D499" t="s">
        <v>1649</v>
      </c>
      <c r="E499">
        <v>2017</v>
      </c>
      <c r="F499" t="s">
        <v>111</v>
      </c>
      <c r="G499" t="s">
        <v>1658</v>
      </c>
      <c r="H499">
        <f t="shared" si="47"/>
        <v>1.052</v>
      </c>
      <c r="I499" s="113">
        <f t="shared" si="49"/>
        <v>1.5365853658536586</v>
      </c>
      <c r="J499">
        <f t="shared" si="48"/>
        <v>-2.4199999999999999E-2</v>
      </c>
      <c r="M499" s="113">
        <v>526</v>
      </c>
      <c r="N499" s="113">
        <v>6.3E-2</v>
      </c>
      <c r="O499" s="113">
        <v>-12.1</v>
      </c>
      <c r="P499" s="113">
        <v>500</v>
      </c>
      <c r="Q499" s="113">
        <v>4.1000000000000002E-2</v>
      </c>
      <c r="S499" t="b">
        <v>0</v>
      </c>
      <c r="T499" t="b">
        <f>VLOOKUP(G499,key!$S$3:$T$12,2,FALSE)</f>
        <v>0</v>
      </c>
      <c r="U499">
        <f t="shared" si="50"/>
        <v>1</v>
      </c>
      <c r="V499" s="31">
        <f t="shared" si="52"/>
        <v>-2.4199999999999999E-2</v>
      </c>
      <c r="W499">
        <f>VLOOKUP(G499,key!$S$3:$U$6,3,FALSE)</f>
        <v>1</v>
      </c>
      <c r="Z499" s="113"/>
      <c r="AA499" s="113" t="s">
        <v>4151</v>
      </c>
      <c r="AB499" s="113" t="s">
        <v>1649</v>
      </c>
      <c r="AC499" s="113">
        <v>2017</v>
      </c>
      <c r="AD499" s="113" t="s">
        <v>111</v>
      </c>
      <c r="AE499" s="113" t="s">
        <v>1658</v>
      </c>
      <c r="AF499" s="113">
        <v>526</v>
      </c>
      <c r="AG499" s="113">
        <v>6.3E-2</v>
      </c>
      <c r="AH499" s="113">
        <v>-12.1</v>
      </c>
      <c r="AI499" s="113">
        <v>500</v>
      </c>
      <c r="AJ499" s="113">
        <v>4.1000000000000002E-2</v>
      </c>
    </row>
    <row r="500" spans="1:36" x14ac:dyDescent="0.25">
      <c r="A500" t="str">
        <f t="shared" si="51"/>
        <v>CFLSFm2017CZ12rDXHP</v>
      </c>
      <c r="B500" t="s">
        <v>118</v>
      </c>
      <c r="C500" t="s">
        <v>45</v>
      </c>
      <c r="D500" t="s">
        <v>1649</v>
      </c>
      <c r="E500">
        <v>2017</v>
      </c>
      <c r="F500" t="s">
        <v>111</v>
      </c>
      <c r="G500" t="s">
        <v>1659</v>
      </c>
      <c r="H500">
        <f t="shared" si="47"/>
        <v>0.88600000000000001</v>
      </c>
      <c r="I500" s="113">
        <f t="shared" si="49"/>
        <v>1.6829268292682928</v>
      </c>
      <c r="J500">
        <f t="shared" si="48"/>
        <v>0</v>
      </c>
      <c r="M500" s="113">
        <v>443</v>
      </c>
      <c r="N500" s="113">
        <v>6.9000000000000006E-2</v>
      </c>
      <c r="O500" s="113">
        <v>0</v>
      </c>
      <c r="P500" s="113">
        <v>500</v>
      </c>
      <c r="Q500" s="113">
        <v>4.1000000000000002E-2</v>
      </c>
      <c r="S500" t="b">
        <v>0</v>
      </c>
      <c r="T500" t="b">
        <f>VLOOKUP(G500,key!$S$3:$T$12,2,FALSE)</f>
        <v>1</v>
      </c>
      <c r="U500">
        <f t="shared" si="50"/>
        <v>1</v>
      </c>
      <c r="V500" s="31">
        <f t="shared" si="52"/>
        <v>0</v>
      </c>
      <c r="W500">
        <f>VLOOKUP(G500,key!$S$3:$U$6,3,FALSE)</f>
        <v>0.5</v>
      </c>
      <c r="Z500" s="113"/>
      <c r="AA500" s="113" t="s">
        <v>4151</v>
      </c>
      <c r="AB500" s="113" t="s">
        <v>1649</v>
      </c>
      <c r="AC500" s="113">
        <v>2017</v>
      </c>
      <c r="AD500" s="113" t="s">
        <v>111</v>
      </c>
      <c r="AE500" s="113" t="s">
        <v>1659</v>
      </c>
      <c r="AF500" s="113">
        <v>443</v>
      </c>
      <c r="AG500" s="113">
        <v>6.9000000000000006E-2</v>
      </c>
      <c r="AH500" s="113">
        <v>0</v>
      </c>
      <c r="AI500" s="113">
        <v>500</v>
      </c>
      <c r="AJ500" s="113">
        <v>4.1000000000000002E-2</v>
      </c>
    </row>
    <row r="501" spans="1:36" x14ac:dyDescent="0.25">
      <c r="A501" t="str">
        <f t="shared" si="51"/>
        <v>CFLSFm2017CZ12rNCEH</v>
      </c>
      <c r="B501" t="s">
        <v>118</v>
      </c>
      <c r="C501" t="s">
        <v>45</v>
      </c>
      <c r="D501" t="s">
        <v>1649</v>
      </c>
      <c r="E501">
        <v>2017</v>
      </c>
      <c r="F501" t="s">
        <v>111</v>
      </c>
      <c r="G501" t="s">
        <v>1656</v>
      </c>
      <c r="H501">
        <f t="shared" si="47"/>
        <v>0.65</v>
      </c>
      <c r="I501" s="113">
        <f t="shared" si="49"/>
        <v>1</v>
      </c>
      <c r="J501">
        <f t="shared" si="48"/>
        <v>0</v>
      </c>
      <c r="M501" s="113">
        <v>325</v>
      </c>
      <c r="N501" s="113">
        <v>0.04</v>
      </c>
      <c r="O501" s="113">
        <v>0</v>
      </c>
      <c r="P501" s="113">
        <v>500</v>
      </c>
      <c r="Q501" s="113">
        <v>4.1000000000000002E-2</v>
      </c>
      <c r="S501" t="b">
        <v>0</v>
      </c>
      <c r="T501" t="b">
        <f>VLOOKUP(G501,key!$S$3:$T$12,2,FALSE)</f>
        <v>1</v>
      </c>
      <c r="U501">
        <f t="shared" si="50"/>
        <v>1</v>
      </c>
      <c r="V501" s="31">
        <f t="shared" si="52"/>
        <v>0</v>
      </c>
      <c r="W501">
        <f>VLOOKUP(G501,key!$S$3:$U$6,3,FALSE)</f>
        <v>0.25</v>
      </c>
      <c r="Z501" s="113"/>
      <c r="AA501" s="113" t="s">
        <v>4151</v>
      </c>
      <c r="AB501" s="113" t="s">
        <v>1649</v>
      </c>
      <c r="AC501" s="113">
        <v>2017</v>
      </c>
      <c r="AD501" s="113" t="s">
        <v>111</v>
      </c>
      <c r="AE501" s="113" t="s">
        <v>1656</v>
      </c>
      <c r="AF501" s="113">
        <v>325</v>
      </c>
      <c r="AG501" s="113">
        <v>0.04</v>
      </c>
      <c r="AH501" s="113">
        <v>0</v>
      </c>
      <c r="AI501" s="113">
        <v>500</v>
      </c>
      <c r="AJ501" s="113">
        <v>4.1000000000000002E-2</v>
      </c>
    </row>
    <row r="502" spans="1:36" x14ac:dyDescent="0.25">
      <c r="A502" t="str">
        <f t="shared" si="51"/>
        <v>CFLSFm2017CZ12rNCGF</v>
      </c>
      <c r="B502" t="s">
        <v>118</v>
      </c>
      <c r="C502" t="s">
        <v>45</v>
      </c>
      <c r="D502" t="s">
        <v>1649</v>
      </c>
      <c r="E502">
        <v>2017</v>
      </c>
      <c r="F502" t="s">
        <v>111</v>
      </c>
      <c r="G502" t="s">
        <v>1657</v>
      </c>
      <c r="H502">
        <f t="shared" si="47"/>
        <v>1.018</v>
      </c>
      <c r="I502" s="113">
        <f t="shared" si="49"/>
        <v>1</v>
      </c>
      <c r="J502">
        <f t="shared" si="48"/>
        <v>-2.4199999999999999E-2</v>
      </c>
      <c r="M502" s="113">
        <v>509</v>
      </c>
      <c r="N502" s="113">
        <v>0.04</v>
      </c>
      <c r="O502" s="113">
        <v>-12.1</v>
      </c>
      <c r="P502" s="113">
        <v>500</v>
      </c>
      <c r="Q502" s="113">
        <v>4.1000000000000002E-2</v>
      </c>
      <c r="S502" t="b">
        <v>0</v>
      </c>
      <c r="T502" t="b">
        <f>VLOOKUP(G502,key!$S$3:$T$12,2,FALSE)</f>
        <v>0</v>
      </c>
      <c r="U502">
        <f t="shared" si="50"/>
        <v>1</v>
      </c>
      <c r="V502" s="31">
        <f t="shared" si="52"/>
        <v>-2.4199999999999999E-2</v>
      </c>
      <c r="W502">
        <f>VLOOKUP(G502,key!$S$3:$U$6,3,FALSE)</f>
        <v>0.9</v>
      </c>
      <c r="Z502" s="113"/>
      <c r="AA502" s="113" t="s">
        <v>4151</v>
      </c>
      <c r="AB502" s="113" t="s">
        <v>1649</v>
      </c>
      <c r="AC502" s="113">
        <v>2017</v>
      </c>
      <c r="AD502" s="113" t="s">
        <v>111</v>
      </c>
      <c r="AE502" s="113" t="s">
        <v>1657</v>
      </c>
      <c r="AF502" s="113">
        <v>509</v>
      </c>
      <c r="AG502" s="113">
        <v>0.04</v>
      </c>
      <c r="AH502" s="113">
        <v>-12.1</v>
      </c>
      <c r="AI502" s="113">
        <v>500</v>
      </c>
      <c r="AJ502" s="113">
        <v>4.1000000000000002E-2</v>
      </c>
    </row>
    <row r="503" spans="1:36" x14ac:dyDescent="0.25">
      <c r="A503" t="str">
        <f t="shared" si="51"/>
        <v>CFLSFm2017CZ13rDXGF</v>
      </c>
      <c r="B503" t="s">
        <v>118</v>
      </c>
      <c r="C503" t="s">
        <v>45</v>
      </c>
      <c r="D503" t="s">
        <v>1649</v>
      </c>
      <c r="E503">
        <v>2017</v>
      </c>
      <c r="F503" t="s">
        <v>112</v>
      </c>
      <c r="G503" t="s">
        <v>1658</v>
      </c>
      <c r="H503" s="121">
        <f t="shared" si="47"/>
        <v>1.0980000000000001</v>
      </c>
      <c r="I503" s="113">
        <f t="shared" si="49"/>
        <v>1.4878048780487805</v>
      </c>
      <c r="J503">
        <f t="shared" si="48"/>
        <v>-2.2200000000000001E-2</v>
      </c>
      <c r="M503" s="113">
        <v>549</v>
      </c>
      <c r="N503" s="113">
        <v>6.0999999999999999E-2</v>
      </c>
      <c r="O503" s="113">
        <v>-11.1</v>
      </c>
      <c r="P503" s="113">
        <v>500</v>
      </c>
      <c r="Q503" s="113">
        <v>4.1000000000000002E-2</v>
      </c>
      <c r="S503" t="b">
        <v>0</v>
      </c>
      <c r="T503" t="b">
        <f>VLOOKUP(G503,key!$S$3:$T$12,2,FALSE)</f>
        <v>0</v>
      </c>
      <c r="U503">
        <f t="shared" si="50"/>
        <v>1</v>
      </c>
      <c r="V503" s="31">
        <f t="shared" si="52"/>
        <v>-2.2200000000000001E-2</v>
      </c>
      <c r="W503">
        <f>VLOOKUP(G503,key!$S$3:$U$6,3,FALSE)</f>
        <v>1</v>
      </c>
      <c r="Z503" s="113"/>
      <c r="AA503" s="113" t="s">
        <v>4151</v>
      </c>
      <c r="AB503" s="113" t="s">
        <v>1649</v>
      </c>
      <c r="AC503" s="113">
        <v>2017</v>
      </c>
      <c r="AD503" s="113" t="s">
        <v>112</v>
      </c>
      <c r="AE503" s="113" t="s">
        <v>1658</v>
      </c>
      <c r="AF503" s="113">
        <v>549</v>
      </c>
      <c r="AG503" s="113">
        <v>6.0999999999999999E-2</v>
      </c>
      <c r="AH503" s="113">
        <v>-11.1</v>
      </c>
      <c r="AI503" s="113">
        <v>500</v>
      </c>
      <c r="AJ503" s="113">
        <v>4.1000000000000002E-2</v>
      </c>
    </row>
    <row r="504" spans="1:36" x14ac:dyDescent="0.25">
      <c r="A504" t="str">
        <f t="shared" si="51"/>
        <v>CFLSFm2017CZ13rDXHP</v>
      </c>
      <c r="B504" t="s">
        <v>118</v>
      </c>
      <c r="C504" t="s">
        <v>45</v>
      </c>
      <c r="D504" t="s">
        <v>1649</v>
      </c>
      <c r="E504">
        <v>2017</v>
      </c>
      <c r="F504" t="s">
        <v>112</v>
      </c>
      <c r="G504" t="s">
        <v>1659</v>
      </c>
      <c r="H504">
        <f t="shared" si="47"/>
        <v>0.94799999999999995</v>
      </c>
      <c r="I504" s="113">
        <f t="shared" si="49"/>
        <v>1.5853658536585367</v>
      </c>
      <c r="J504">
        <f t="shared" si="48"/>
        <v>0</v>
      </c>
      <c r="M504" s="113">
        <v>474</v>
      </c>
      <c r="N504" s="113">
        <v>6.5000000000000002E-2</v>
      </c>
      <c r="O504" s="113">
        <v>0</v>
      </c>
      <c r="P504" s="113">
        <v>500</v>
      </c>
      <c r="Q504" s="113">
        <v>4.1000000000000002E-2</v>
      </c>
      <c r="S504" t="b">
        <v>0</v>
      </c>
      <c r="T504" t="b">
        <f>VLOOKUP(G504,key!$S$3:$T$12,2,FALSE)</f>
        <v>1</v>
      </c>
      <c r="U504">
        <f t="shared" si="50"/>
        <v>1</v>
      </c>
      <c r="V504" s="31">
        <f t="shared" si="52"/>
        <v>0</v>
      </c>
      <c r="W504">
        <f>VLOOKUP(G504,key!$S$3:$U$6,3,FALSE)</f>
        <v>0.5</v>
      </c>
      <c r="Z504" s="113"/>
      <c r="AA504" s="113" t="s">
        <v>4151</v>
      </c>
      <c r="AB504" s="113" t="s">
        <v>1649</v>
      </c>
      <c r="AC504" s="113">
        <v>2017</v>
      </c>
      <c r="AD504" s="113" t="s">
        <v>112</v>
      </c>
      <c r="AE504" s="113" t="s">
        <v>1659</v>
      </c>
      <c r="AF504" s="113">
        <v>474</v>
      </c>
      <c r="AG504" s="113">
        <v>6.5000000000000002E-2</v>
      </c>
      <c r="AH504" s="113">
        <v>0</v>
      </c>
      <c r="AI504" s="113">
        <v>500</v>
      </c>
      <c r="AJ504" s="113">
        <v>4.1000000000000002E-2</v>
      </c>
    </row>
    <row r="505" spans="1:36" x14ac:dyDescent="0.25">
      <c r="A505" t="str">
        <f t="shared" si="51"/>
        <v>CFLSFm2017CZ13rNCEH</v>
      </c>
      <c r="B505" t="s">
        <v>118</v>
      </c>
      <c r="C505" t="s">
        <v>45</v>
      </c>
      <c r="D505" t="s">
        <v>1649</v>
      </c>
      <c r="E505">
        <v>2017</v>
      </c>
      <c r="F505" t="s">
        <v>112</v>
      </c>
      <c r="G505" t="s">
        <v>1656</v>
      </c>
      <c r="H505">
        <f t="shared" si="47"/>
        <v>0.69199999999999995</v>
      </c>
      <c r="I505" s="113">
        <f t="shared" si="49"/>
        <v>1</v>
      </c>
      <c r="J505">
        <f t="shared" si="48"/>
        <v>0</v>
      </c>
      <c r="M505" s="113">
        <v>346</v>
      </c>
      <c r="N505" s="113">
        <v>4.1000000000000002E-2</v>
      </c>
      <c r="O505" s="113">
        <v>0</v>
      </c>
      <c r="P505" s="113">
        <v>500</v>
      </c>
      <c r="Q505" s="113">
        <v>4.1000000000000002E-2</v>
      </c>
      <c r="S505" t="b">
        <v>0</v>
      </c>
      <c r="T505" t="b">
        <f>VLOOKUP(G505,key!$S$3:$T$12,2,FALSE)</f>
        <v>1</v>
      </c>
      <c r="U505">
        <f t="shared" si="50"/>
        <v>1</v>
      </c>
      <c r="V505" s="31">
        <f t="shared" si="52"/>
        <v>0</v>
      </c>
      <c r="W505">
        <f>VLOOKUP(G505,key!$S$3:$U$6,3,FALSE)</f>
        <v>0.25</v>
      </c>
      <c r="Z505" s="113"/>
      <c r="AA505" s="113" t="s">
        <v>4151</v>
      </c>
      <c r="AB505" s="113" t="s">
        <v>1649</v>
      </c>
      <c r="AC505" s="113">
        <v>2017</v>
      </c>
      <c r="AD505" s="113" t="s">
        <v>112</v>
      </c>
      <c r="AE505" s="113" t="s">
        <v>1656</v>
      </c>
      <c r="AF505" s="113">
        <v>346</v>
      </c>
      <c r="AG505" s="113">
        <v>4.1000000000000002E-2</v>
      </c>
      <c r="AH505" s="113">
        <v>0</v>
      </c>
      <c r="AI505" s="113">
        <v>500</v>
      </c>
      <c r="AJ505" s="113">
        <v>4.1000000000000002E-2</v>
      </c>
    </row>
    <row r="506" spans="1:36" x14ac:dyDescent="0.25">
      <c r="A506" t="str">
        <f t="shared" si="51"/>
        <v>CFLSFm2017CZ13rNCGF</v>
      </c>
      <c r="B506" t="s">
        <v>118</v>
      </c>
      <c r="C506" t="s">
        <v>45</v>
      </c>
      <c r="D506" t="s">
        <v>1649</v>
      </c>
      <c r="E506">
        <v>2017</v>
      </c>
      <c r="F506" t="s">
        <v>112</v>
      </c>
      <c r="G506" t="s">
        <v>1657</v>
      </c>
      <c r="H506">
        <f t="shared" si="47"/>
        <v>1.02</v>
      </c>
      <c r="I506" s="113">
        <f t="shared" si="49"/>
        <v>1</v>
      </c>
      <c r="J506">
        <f t="shared" si="48"/>
        <v>-2.2200000000000001E-2</v>
      </c>
      <c r="M506" s="113">
        <v>510</v>
      </c>
      <c r="N506" s="113">
        <v>4.1000000000000002E-2</v>
      </c>
      <c r="O506" s="113">
        <v>-11.1</v>
      </c>
      <c r="P506" s="113">
        <v>500</v>
      </c>
      <c r="Q506" s="113">
        <v>4.1000000000000002E-2</v>
      </c>
      <c r="S506" t="b">
        <v>0</v>
      </c>
      <c r="T506" t="b">
        <f>VLOOKUP(G506,key!$S$3:$T$12,2,FALSE)</f>
        <v>0</v>
      </c>
      <c r="U506">
        <f t="shared" si="50"/>
        <v>1</v>
      </c>
      <c r="V506" s="31">
        <f t="shared" si="52"/>
        <v>-2.2200000000000001E-2</v>
      </c>
      <c r="W506">
        <f>VLOOKUP(G506,key!$S$3:$U$6,3,FALSE)</f>
        <v>0.9</v>
      </c>
      <c r="Z506" s="113"/>
      <c r="AA506" s="113" t="s">
        <v>4151</v>
      </c>
      <c r="AB506" s="113" t="s">
        <v>1649</v>
      </c>
      <c r="AC506" s="113">
        <v>2017</v>
      </c>
      <c r="AD506" s="113" t="s">
        <v>112</v>
      </c>
      <c r="AE506" s="113" t="s">
        <v>1657</v>
      </c>
      <c r="AF506" s="113">
        <v>510</v>
      </c>
      <c r="AG506" s="113">
        <v>4.1000000000000002E-2</v>
      </c>
      <c r="AH506" s="113">
        <v>-11.1</v>
      </c>
      <c r="AI506" s="113">
        <v>500</v>
      </c>
      <c r="AJ506" s="113">
        <v>4.1000000000000002E-2</v>
      </c>
    </row>
    <row r="507" spans="1:36" x14ac:dyDescent="0.25">
      <c r="A507" t="str">
        <f t="shared" si="51"/>
        <v>CFLSFm2017CZ14rDXGF</v>
      </c>
      <c r="B507" t="s">
        <v>118</v>
      </c>
      <c r="C507" t="s">
        <v>45</v>
      </c>
      <c r="D507" t="s">
        <v>1649</v>
      </c>
      <c r="E507">
        <v>2017</v>
      </c>
      <c r="F507" t="s">
        <v>113</v>
      </c>
      <c r="G507" t="s">
        <v>1658</v>
      </c>
      <c r="H507">
        <f t="shared" si="47"/>
        <v>1.1060000000000001</v>
      </c>
      <c r="I507" s="113">
        <f t="shared" si="49"/>
        <v>1.3571428571428572</v>
      </c>
      <c r="J507">
        <f t="shared" si="48"/>
        <v>-2.7600000000000003E-2</v>
      </c>
      <c r="M507" s="113">
        <v>553</v>
      </c>
      <c r="N507" s="113">
        <v>5.7000000000000002E-2</v>
      </c>
      <c r="O507" s="113">
        <v>-13.8</v>
      </c>
      <c r="P507" s="113">
        <v>500</v>
      </c>
      <c r="Q507" s="113">
        <v>4.2000000000000003E-2</v>
      </c>
      <c r="S507" t="b">
        <v>0</v>
      </c>
      <c r="T507" t="b">
        <f>VLOOKUP(G507,key!$S$3:$T$12,2,FALSE)</f>
        <v>0</v>
      </c>
      <c r="U507">
        <f t="shared" si="50"/>
        <v>1</v>
      </c>
      <c r="V507" s="31">
        <f t="shared" si="52"/>
        <v>-2.7600000000000003E-2</v>
      </c>
      <c r="W507">
        <f>VLOOKUP(G507,key!$S$3:$U$6,3,FALSE)</f>
        <v>1</v>
      </c>
      <c r="Z507" s="113"/>
      <c r="AA507" s="113" t="s">
        <v>4151</v>
      </c>
      <c r="AB507" s="113" t="s">
        <v>1649</v>
      </c>
      <c r="AC507" s="113">
        <v>2017</v>
      </c>
      <c r="AD507" s="113" t="s">
        <v>113</v>
      </c>
      <c r="AE507" s="113" t="s">
        <v>1658</v>
      </c>
      <c r="AF507" s="113">
        <v>553</v>
      </c>
      <c r="AG507" s="113">
        <v>5.7000000000000002E-2</v>
      </c>
      <c r="AH507" s="113">
        <v>-13.8</v>
      </c>
      <c r="AI507" s="113">
        <v>500</v>
      </c>
      <c r="AJ507" s="113">
        <v>4.2000000000000003E-2</v>
      </c>
    </row>
    <row r="508" spans="1:36" x14ac:dyDescent="0.25">
      <c r="A508" t="str">
        <f t="shared" si="51"/>
        <v>CFLSFm2017CZ14rDXHP</v>
      </c>
      <c r="B508" t="s">
        <v>118</v>
      </c>
      <c r="C508" t="s">
        <v>45</v>
      </c>
      <c r="D508" t="s">
        <v>1649</v>
      </c>
      <c r="E508">
        <v>2017</v>
      </c>
      <c r="F508" t="s">
        <v>113</v>
      </c>
      <c r="G508" t="s">
        <v>1659</v>
      </c>
      <c r="H508">
        <f t="shared" si="47"/>
        <v>0.92200000000000004</v>
      </c>
      <c r="I508" s="113">
        <f t="shared" si="49"/>
        <v>1.5238095238095237</v>
      </c>
      <c r="J508">
        <f t="shared" si="48"/>
        <v>0</v>
      </c>
      <c r="M508" s="113">
        <v>461</v>
      </c>
      <c r="N508" s="113">
        <v>6.4000000000000001E-2</v>
      </c>
      <c r="O508" s="113">
        <v>0</v>
      </c>
      <c r="P508" s="113">
        <v>500</v>
      </c>
      <c r="Q508" s="113">
        <v>4.2000000000000003E-2</v>
      </c>
      <c r="S508" t="b">
        <v>0</v>
      </c>
      <c r="T508" t="b">
        <f>VLOOKUP(G508,key!$S$3:$T$12,2,FALSE)</f>
        <v>1</v>
      </c>
      <c r="U508">
        <f t="shared" si="50"/>
        <v>1</v>
      </c>
      <c r="V508" s="31">
        <f t="shared" si="52"/>
        <v>0</v>
      </c>
      <c r="W508">
        <f>VLOOKUP(G508,key!$S$3:$U$6,3,FALSE)</f>
        <v>0.5</v>
      </c>
      <c r="Z508" s="113"/>
      <c r="AA508" s="113" t="s">
        <v>4151</v>
      </c>
      <c r="AB508" s="113" t="s">
        <v>1649</v>
      </c>
      <c r="AC508" s="113">
        <v>2017</v>
      </c>
      <c r="AD508" s="113" t="s">
        <v>113</v>
      </c>
      <c r="AE508" s="113" t="s">
        <v>1659</v>
      </c>
      <c r="AF508" s="113">
        <v>461</v>
      </c>
      <c r="AG508" s="113">
        <v>6.4000000000000001E-2</v>
      </c>
      <c r="AH508" s="113">
        <v>0</v>
      </c>
      <c r="AI508" s="113">
        <v>500</v>
      </c>
      <c r="AJ508" s="113">
        <v>4.2000000000000003E-2</v>
      </c>
    </row>
    <row r="509" spans="1:36" x14ac:dyDescent="0.25">
      <c r="A509" t="str">
        <f t="shared" si="51"/>
        <v>CFLSFm2017CZ14rNCEH</v>
      </c>
      <c r="B509" t="s">
        <v>118</v>
      </c>
      <c r="C509" t="s">
        <v>45</v>
      </c>
      <c r="D509" t="s">
        <v>1649</v>
      </c>
      <c r="E509">
        <v>2017</v>
      </c>
      <c r="F509" t="s">
        <v>113</v>
      </c>
      <c r="G509" t="s">
        <v>1656</v>
      </c>
      <c r="H509">
        <f t="shared" si="47"/>
        <v>0.63600000000000001</v>
      </c>
      <c r="I509" s="113">
        <f t="shared" si="49"/>
        <v>1</v>
      </c>
      <c r="J509">
        <f t="shared" si="48"/>
        <v>0</v>
      </c>
      <c r="M509" s="113">
        <v>318</v>
      </c>
      <c r="N509" s="113">
        <v>4.2000000000000003E-2</v>
      </c>
      <c r="O509" s="113">
        <v>0</v>
      </c>
      <c r="P509" s="113">
        <v>500</v>
      </c>
      <c r="Q509" s="113">
        <v>4.2000000000000003E-2</v>
      </c>
      <c r="S509" t="b">
        <v>0</v>
      </c>
      <c r="T509" t="b">
        <f>VLOOKUP(G509,key!$S$3:$T$12,2,FALSE)</f>
        <v>1</v>
      </c>
      <c r="U509">
        <f t="shared" si="50"/>
        <v>1</v>
      </c>
      <c r="V509" s="31">
        <f t="shared" si="52"/>
        <v>0</v>
      </c>
      <c r="W509">
        <f>VLOOKUP(G509,key!$S$3:$U$6,3,FALSE)</f>
        <v>0.25</v>
      </c>
      <c r="Z509" s="113"/>
      <c r="AA509" s="113" t="s">
        <v>4151</v>
      </c>
      <c r="AB509" s="113" t="s">
        <v>1649</v>
      </c>
      <c r="AC509" s="113">
        <v>2017</v>
      </c>
      <c r="AD509" s="113" t="s">
        <v>113</v>
      </c>
      <c r="AE509" s="113" t="s">
        <v>1656</v>
      </c>
      <c r="AF509" s="113">
        <v>318</v>
      </c>
      <c r="AG509" s="113">
        <v>4.2000000000000003E-2</v>
      </c>
      <c r="AH509" s="113">
        <v>0</v>
      </c>
      <c r="AI509" s="113">
        <v>500</v>
      </c>
      <c r="AJ509" s="113">
        <v>4.2000000000000003E-2</v>
      </c>
    </row>
    <row r="510" spans="1:36" x14ac:dyDescent="0.25">
      <c r="A510" t="str">
        <f t="shared" si="51"/>
        <v>CFLSFm2017CZ14rNCGF</v>
      </c>
      <c r="B510" t="s">
        <v>118</v>
      </c>
      <c r="C510" t="s">
        <v>45</v>
      </c>
      <c r="D510" t="s">
        <v>1649</v>
      </c>
      <c r="E510">
        <v>2017</v>
      </c>
      <c r="F510" t="s">
        <v>113</v>
      </c>
      <c r="G510" t="s">
        <v>1657</v>
      </c>
      <c r="H510">
        <f t="shared" si="47"/>
        <v>1.016</v>
      </c>
      <c r="I510" s="113">
        <f t="shared" si="49"/>
        <v>1</v>
      </c>
      <c r="J510">
        <f t="shared" si="48"/>
        <v>-2.7600000000000003E-2</v>
      </c>
      <c r="M510" s="113">
        <v>508</v>
      </c>
      <c r="N510" s="113">
        <v>4.2000000000000003E-2</v>
      </c>
      <c r="O510" s="113">
        <v>-13.8</v>
      </c>
      <c r="P510" s="113">
        <v>500</v>
      </c>
      <c r="Q510" s="113">
        <v>4.2000000000000003E-2</v>
      </c>
      <c r="S510" t="b">
        <v>0</v>
      </c>
      <c r="T510" t="b">
        <f>VLOOKUP(G510,key!$S$3:$T$12,2,FALSE)</f>
        <v>0</v>
      </c>
      <c r="U510">
        <f t="shared" si="50"/>
        <v>1</v>
      </c>
      <c r="V510" s="31">
        <f t="shared" si="52"/>
        <v>-2.7600000000000003E-2</v>
      </c>
      <c r="W510">
        <f>VLOOKUP(G510,key!$S$3:$U$6,3,FALSE)</f>
        <v>0.9</v>
      </c>
      <c r="Z510" s="113"/>
      <c r="AA510" s="113" t="s">
        <v>4151</v>
      </c>
      <c r="AB510" s="113" t="s">
        <v>1649</v>
      </c>
      <c r="AC510" s="113">
        <v>2017</v>
      </c>
      <c r="AD510" s="113" t="s">
        <v>113</v>
      </c>
      <c r="AE510" s="113" t="s">
        <v>1657</v>
      </c>
      <c r="AF510" s="113">
        <v>508</v>
      </c>
      <c r="AG510" s="113">
        <v>4.2000000000000003E-2</v>
      </c>
      <c r="AH510" s="113">
        <v>-13.8</v>
      </c>
      <c r="AI510" s="113">
        <v>500</v>
      </c>
      <c r="AJ510" s="113">
        <v>4.2000000000000003E-2</v>
      </c>
    </row>
    <row r="511" spans="1:36" x14ac:dyDescent="0.25">
      <c r="A511" t="str">
        <f t="shared" si="51"/>
        <v>CFLSFm2017CZ15rDXGF</v>
      </c>
      <c r="B511" t="s">
        <v>118</v>
      </c>
      <c r="C511" t="s">
        <v>45</v>
      </c>
      <c r="D511" t="s">
        <v>1649</v>
      </c>
      <c r="E511">
        <v>2017</v>
      </c>
      <c r="F511" t="s">
        <v>114</v>
      </c>
      <c r="G511" t="s">
        <v>1658</v>
      </c>
      <c r="H511">
        <f t="shared" si="47"/>
        <v>1.1739999999999999</v>
      </c>
      <c r="I511" s="113">
        <f t="shared" si="49"/>
        <v>1.4761904761904761</v>
      </c>
      <c r="J511">
        <f t="shared" si="48"/>
        <v>-1.2060000000000001E-2</v>
      </c>
      <c r="M511" s="113">
        <v>587</v>
      </c>
      <c r="N511" s="113">
        <v>6.2E-2</v>
      </c>
      <c r="O511" s="113">
        <v>-6.03</v>
      </c>
      <c r="P511" s="113">
        <v>500</v>
      </c>
      <c r="Q511" s="113">
        <v>4.2000000000000003E-2</v>
      </c>
      <c r="S511" t="b">
        <v>0</v>
      </c>
      <c r="T511" t="b">
        <f>VLOOKUP(G511,key!$S$3:$T$12,2,FALSE)</f>
        <v>0</v>
      </c>
      <c r="U511">
        <f t="shared" si="50"/>
        <v>1</v>
      </c>
      <c r="V511" s="31">
        <f t="shared" si="52"/>
        <v>-1.2060000000000001E-2</v>
      </c>
      <c r="W511">
        <f>VLOOKUP(G511,key!$S$3:$U$6,3,FALSE)</f>
        <v>1</v>
      </c>
      <c r="Z511" s="113"/>
      <c r="AA511" s="113" t="s">
        <v>4151</v>
      </c>
      <c r="AB511" s="113" t="s">
        <v>1649</v>
      </c>
      <c r="AC511" s="113">
        <v>2017</v>
      </c>
      <c r="AD511" s="113" t="s">
        <v>114</v>
      </c>
      <c r="AE511" s="113" t="s">
        <v>1658</v>
      </c>
      <c r="AF511" s="113">
        <v>587</v>
      </c>
      <c r="AG511" s="113">
        <v>6.2E-2</v>
      </c>
      <c r="AH511" s="113">
        <v>-6.03</v>
      </c>
      <c r="AI511" s="113">
        <v>500</v>
      </c>
      <c r="AJ511" s="113">
        <v>4.2000000000000003E-2</v>
      </c>
    </row>
    <row r="512" spans="1:36" x14ac:dyDescent="0.25">
      <c r="A512" t="str">
        <f t="shared" si="51"/>
        <v>CFLSFm2017CZ15rDXHP</v>
      </c>
      <c r="B512" t="s">
        <v>118</v>
      </c>
      <c r="C512" t="s">
        <v>45</v>
      </c>
      <c r="D512" t="s">
        <v>1649</v>
      </c>
      <c r="E512">
        <v>2017</v>
      </c>
      <c r="F512" t="s">
        <v>114</v>
      </c>
      <c r="G512" t="s">
        <v>1659</v>
      </c>
      <c r="H512">
        <f t="shared" si="47"/>
        <v>1.1020000000000001</v>
      </c>
      <c r="I512" s="113">
        <f t="shared" si="49"/>
        <v>1.4523809523809523</v>
      </c>
      <c r="J512">
        <f t="shared" si="48"/>
        <v>0</v>
      </c>
      <c r="M512" s="113">
        <v>551</v>
      </c>
      <c r="N512" s="113">
        <v>6.0999999999999999E-2</v>
      </c>
      <c r="O512" s="113">
        <v>0</v>
      </c>
      <c r="P512" s="113">
        <v>500</v>
      </c>
      <c r="Q512" s="113">
        <v>4.2000000000000003E-2</v>
      </c>
      <c r="S512" t="b">
        <v>0</v>
      </c>
      <c r="T512" t="b">
        <f>VLOOKUP(G512,key!$S$3:$T$12,2,FALSE)</f>
        <v>1</v>
      </c>
      <c r="U512">
        <f t="shared" si="50"/>
        <v>1</v>
      </c>
      <c r="V512" s="31">
        <f t="shared" si="52"/>
        <v>0</v>
      </c>
      <c r="W512">
        <f>VLOOKUP(G512,key!$S$3:$U$6,3,FALSE)</f>
        <v>0.5</v>
      </c>
      <c r="Z512" s="113"/>
      <c r="AA512" s="113" t="s">
        <v>4151</v>
      </c>
      <c r="AB512" s="113" t="s">
        <v>1649</v>
      </c>
      <c r="AC512" s="113">
        <v>2017</v>
      </c>
      <c r="AD512" s="113" t="s">
        <v>114</v>
      </c>
      <c r="AE512" s="113" t="s">
        <v>1659</v>
      </c>
      <c r="AF512" s="113">
        <v>551</v>
      </c>
      <c r="AG512" s="113">
        <v>6.0999999999999999E-2</v>
      </c>
      <c r="AH512" s="113">
        <v>0</v>
      </c>
      <c r="AI512" s="113">
        <v>500</v>
      </c>
      <c r="AJ512" s="113">
        <v>4.2000000000000003E-2</v>
      </c>
    </row>
    <row r="513" spans="1:36" x14ac:dyDescent="0.25">
      <c r="A513" t="str">
        <f t="shared" si="51"/>
        <v>CFLSFm2017CZ15rNCEH</v>
      </c>
      <c r="B513" t="s">
        <v>118</v>
      </c>
      <c r="C513" t="s">
        <v>45</v>
      </c>
      <c r="D513" t="s">
        <v>1649</v>
      </c>
      <c r="E513">
        <v>2017</v>
      </c>
      <c r="F513" t="s">
        <v>114</v>
      </c>
      <c r="G513" t="s">
        <v>1656</v>
      </c>
      <c r="H513">
        <f t="shared" si="47"/>
        <v>0.82599999999999996</v>
      </c>
      <c r="I513" s="113">
        <f t="shared" si="49"/>
        <v>1</v>
      </c>
      <c r="J513">
        <f t="shared" si="48"/>
        <v>0</v>
      </c>
      <c r="M513" s="113">
        <v>413</v>
      </c>
      <c r="N513" s="113">
        <v>4.2000000000000003E-2</v>
      </c>
      <c r="O513" s="113">
        <v>0</v>
      </c>
      <c r="P513" s="113">
        <v>500</v>
      </c>
      <c r="Q513" s="113">
        <v>4.2000000000000003E-2</v>
      </c>
      <c r="S513" t="b">
        <v>0</v>
      </c>
      <c r="T513" t="b">
        <f>VLOOKUP(G513,key!$S$3:$T$12,2,FALSE)</f>
        <v>1</v>
      </c>
      <c r="U513">
        <f t="shared" si="50"/>
        <v>1</v>
      </c>
      <c r="V513" s="31">
        <f t="shared" si="52"/>
        <v>0</v>
      </c>
      <c r="W513">
        <f>VLOOKUP(G513,key!$S$3:$U$6,3,FALSE)</f>
        <v>0.25</v>
      </c>
      <c r="Z513" s="113"/>
      <c r="AA513" s="113" t="s">
        <v>4151</v>
      </c>
      <c r="AB513" s="113" t="s">
        <v>1649</v>
      </c>
      <c r="AC513" s="113">
        <v>2017</v>
      </c>
      <c r="AD513" s="113" t="s">
        <v>114</v>
      </c>
      <c r="AE513" s="113" t="s">
        <v>1656</v>
      </c>
      <c r="AF513" s="113">
        <v>413</v>
      </c>
      <c r="AG513" s="113">
        <v>4.2000000000000003E-2</v>
      </c>
      <c r="AH513" s="113">
        <v>0</v>
      </c>
      <c r="AI513" s="113">
        <v>500</v>
      </c>
      <c r="AJ513" s="113">
        <v>4.2000000000000003E-2</v>
      </c>
    </row>
    <row r="514" spans="1:36" x14ac:dyDescent="0.25">
      <c r="A514" t="str">
        <f t="shared" si="51"/>
        <v>CFLSFm2017CZ15rNCGF</v>
      </c>
      <c r="B514" t="s">
        <v>118</v>
      </c>
      <c r="C514" t="s">
        <v>45</v>
      </c>
      <c r="D514" t="s">
        <v>1649</v>
      </c>
      <c r="E514">
        <v>2017</v>
      </c>
      <c r="F514" t="s">
        <v>114</v>
      </c>
      <c r="G514" t="s">
        <v>1657</v>
      </c>
      <c r="H514">
        <f t="shared" si="47"/>
        <v>1</v>
      </c>
      <c r="I514" s="113">
        <f t="shared" si="49"/>
        <v>1</v>
      </c>
      <c r="J514">
        <f t="shared" si="48"/>
        <v>-1.222E-2</v>
      </c>
      <c r="M514" s="113">
        <v>500</v>
      </c>
      <c r="N514" s="113">
        <v>4.2000000000000003E-2</v>
      </c>
      <c r="O514" s="113">
        <v>-6.11</v>
      </c>
      <c r="P514" s="113">
        <v>500</v>
      </c>
      <c r="Q514" s="113">
        <v>4.2000000000000003E-2</v>
      </c>
      <c r="S514" t="b">
        <v>0</v>
      </c>
      <c r="T514" t="b">
        <f>VLOOKUP(G514,key!$S$3:$T$12,2,FALSE)</f>
        <v>0</v>
      </c>
      <c r="U514">
        <f t="shared" si="50"/>
        <v>1</v>
      </c>
      <c r="V514" s="31">
        <f t="shared" si="52"/>
        <v>-1.222E-2</v>
      </c>
      <c r="W514">
        <f>VLOOKUP(G514,key!$S$3:$U$6,3,FALSE)</f>
        <v>0.9</v>
      </c>
      <c r="Z514" s="113"/>
      <c r="AA514" s="113" t="s">
        <v>4151</v>
      </c>
      <c r="AB514" s="113" t="s">
        <v>1649</v>
      </c>
      <c r="AC514" s="113">
        <v>2017</v>
      </c>
      <c r="AD514" s="113" t="s">
        <v>114</v>
      </c>
      <c r="AE514" s="113" t="s">
        <v>1657</v>
      </c>
      <c r="AF514" s="113">
        <v>500</v>
      </c>
      <c r="AG514" s="113">
        <v>4.2000000000000003E-2</v>
      </c>
      <c r="AH514" s="113">
        <v>-6.11</v>
      </c>
      <c r="AI514" s="113">
        <v>500</v>
      </c>
      <c r="AJ514" s="113">
        <v>4.2000000000000003E-2</v>
      </c>
    </row>
    <row r="515" spans="1:36" x14ac:dyDescent="0.25">
      <c r="A515" t="str">
        <f t="shared" si="51"/>
        <v>CFLSFm2017CZ16rDXGF</v>
      </c>
      <c r="B515" t="s">
        <v>118</v>
      </c>
      <c r="C515" t="s">
        <v>45</v>
      </c>
      <c r="D515" t="s">
        <v>1649</v>
      </c>
      <c r="E515">
        <v>2017</v>
      </c>
      <c r="F515" t="s">
        <v>115</v>
      </c>
      <c r="G515" t="s">
        <v>1658</v>
      </c>
      <c r="H515">
        <f t="shared" si="47"/>
        <v>1.022</v>
      </c>
      <c r="I515" s="113">
        <f t="shared" si="49"/>
        <v>1.675</v>
      </c>
      <c r="J515">
        <f t="shared" si="48"/>
        <v>-2.6199999999999998E-2</v>
      </c>
      <c r="M515" s="113">
        <v>511</v>
      </c>
      <c r="N515" s="113">
        <v>6.7000000000000004E-2</v>
      </c>
      <c r="O515" s="113">
        <v>-13.1</v>
      </c>
      <c r="P515" s="113">
        <v>500</v>
      </c>
      <c r="Q515" s="113">
        <v>0.04</v>
      </c>
      <c r="S515" t="b">
        <v>0</v>
      </c>
      <c r="T515" t="b">
        <f>VLOOKUP(G515,key!$S$3:$T$12,2,FALSE)</f>
        <v>0</v>
      </c>
      <c r="U515">
        <f t="shared" si="50"/>
        <v>1</v>
      </c>
      <c r="V515" s="31">
        <f t="shared" si="52"/>
        <v>-2.6199999999999998E-2</v>
      </c>
      <c r="W515">
        <f>VLOOKUP(G515,key!$S$3:$U$6,3,FALSE)</f>
        <v>1</v>
      </c>
      <c r="Z515" s="113"/>
      <c r="AA515" s="113" t="s">
        <v>4151</v>
      </c>
      <c r="AB515" s="113" t="s">
        <v>1649</v>
      </c>
      <c r="AC515" s="113">
        <v>2017</v>
      </c>
      <c r="AD515" s="113" t="s">
        <v>115</v>
      </c>
      <c r="AE515" s="113" t="s">
        <v>1658</v>
      </c>
      <c r="AF515" s="113">
        <v>511</v>
      </c>
      <c r="AG515" s="113">
        <v>6.7000000000000004E-2</v>
      </c>
      <c r="AH515" s="113">
        <v>-13.1</v>
      </c>
      <c r="AI515" s="113">
        <v>500</v>
      </c>
      <c r="AJ515" s="113">
        <v>0.04</v>
      </c>
    </row>
    <row r="516" spans="1:36" x14ac:dyDescent="0.25">
      <c r="A516" t="str">
        <f t="shared" si="51"/>
        <v>CFLSFm2017CZ16rDXHP</v>
      </c>
      <c r="B516" t="s">
        <v>118</v>
      </c>
      <c r="C516" t="s">
        <v>45</v>
      </c>
      <c r="D516" t="s">
        <v>1649</v>
      </c>
      <c r="E516">
        <v>2017</v>
      </c>
      <c r="F516" t="s">
        <v>115</v>
      </c>
      <c r="G516" t="s">
        <v>1659</v>
      </c>
      <c r="H516">
        <f t="shared" si="47"/>
        <v>0.77200000000000002</v>
      </c>
      <c r="I516" s="113">
        <f t="shared" si="49"/>
        <v>1.7999999999999998</v>
      </c>
      <c r="J516">
        <f t="shared" si="48"/>
        <v>0</v>
      </c>
      <c r="M516" s="113">
        <v>386</v>
      </c>
      <c r="N516" s="113">
        <v>7.1999999999999995E-2</v>
      </c>
      <c r="O516" s="113">
        <v>0</v>
      </c>
      <c r="P516" s="113">
        <v>500</v>
      </c>
      <c r="Q516" s="113">
        <v>0.04</v>
      </c>
      <c r="S516" t="b">
        <v>0</v>
      </c>
      <c r="T516" t="b">
        <f>VLOOKUP(G516,key!$S$3:$T$12,2,FALSE)</f>
        <v>1</v>
      </c>
      <c r="U516">
        <f t="shared" si="50"/>
        <v>1</v>
      </c>
      <c r="V516" s="31">
        <f t="shared" si="52"/>
        <v>0</v>
      </c>
      <c r="W516">
        <f>VLOOKUP(G516,key!$S$3:$U$6,3,FALSE)</f>
        <v>0.5</v>
      </c>
      <c r="Z516" s="113"/>
      <c r="AA516" s="113" t="s">
        <v>4151</v>
      </c>
      <c r="AB516" s="113" t="s">
        <v>1649</v>
      </c>
      <c r="AC516" s="113">
        <v>2017</v>
      </c>
      <c r="AD516" s="113" t="s">
        <v>115</v>
      </c>
      <c r="AE516" s="113" t="s">
        <v>1659</v>
      </c>
      <c r="AF516" s="113">
        <v>386</v>
      </c>
      <c r="AG516" s="113">
        <v>7.1999999999999995E-2</v>
      </c>
      <c r="AH516" s="113">
        <v>0</v>
      </c>
      <c r="AI516" s="113">
        <v>500</v>
      </c>
      <c r="AJ516" s="113">
        <v>0.04</v>
      </c>
    </row>
    <row r="517" spans="1:36" x14ac:dyDescent="0.25">
      <c r="A517" t="str">
        <f t="shared" si="51"/>
        <v>CFLSFm2017CZ16rNCEH</v>
      </c>
      <c r="B517" t="s">
        <v>118</v>
      </c>
      <c r="C517" t="s">
        <v>45</v>
      </c>
      <c r="D517" t="s">
        <v>1649</v>
      </c>
      <c r="E517">
        <v>2017</v>
      </c>
      <c r="F517" t="s">
        <v>115</v>
      </c>
      <c r="G517" t="s">
        <v>1656</v>
      </c>
      <c r="H517">
        <f t="shared" si="47"/>
        <v>0.628</v>
      </c>
      <c r="I517" s="113">
        <f t="shared" si="49"/>
        <v>1</v>
      </c>
      <c r="J517">
        <f t="shared" si="48"/>
        <v>0</v>
      </c>
      <c r="M517" s="113">
        <v>314</v>
      </c>
      <c r="N517" s="113">
        <v>0.04</v>
      </c>
      <c r="O517" s="113">
        <v>0</v>
      </c>
      <c r="P517" s="113">
        <v>500</v>
      </c>
      <c r="Q517" s="113">
        <v>0.04</v>
      </c>
      <c r="S517" t="b">
        <v>0</v>
      </c>
      <c r="T517" t="b">
        <f>VLOOKUP(G517,key!$S$3:$T$12,2,FALSE)</f>
        <v>1</v>
      </c>
      <c r="U517">
        <f t="shared" si="50"/>
        <v>1</v>
      </c>
      <c r="V517" s="31">
        <f t="shared" si="52"/>
        <v>0</v>
      </c>
      <c r="W517">
        <f>VLOOKUP(G517,key!$S$3:$U$6,3,FALSE)</f>
        <v>0.25</v>
      </c>
      <c r="Z517" s="113"/>
      <c r="AA517" s="113" t="s">
        <v>4151</v>
      </c>
      <c r="AB517" s="113" t="s">
        <v>1649</v>
      </c>
      <c r="AC517" s="113">
        <v>2017</v>
      </c>
      <c r="AD517" s="113" t="s">
        <v>115</v>
      </c>
      <c r="AE517" s="113" t="s">
        <v>1656</v>
      </c>
      <c r="AF517" s="113">
        <v>314</v>
      </c>
      <c r="AG517" s="113">
        <v>0.04</v>
      </c>
      <c r="AH517" s="113">
        <v>0</v>
      </c>
      <c r="AI517" s="113">
        <v>500</v>
      </c>
      <c r="AJ517" s="113">
        <v>0.04</v>
      </c>
    </row>
    <row r="518" spans="1:36" x14ac:dyDescent="0.25">
      <c r="A518" t="str">
        <f t="shared" si="51"/>
        <v>CFLSFm2017CZ16rNCGF</v>
      </c>
      <c r="B518" t="s">
        <v>118</v>
      </c>
      <c r="C518" t="s">
        <v>45</v>
      </c>
      <c r="D518" t="s">
        <v>1649</v>
      </c>
      <c r="E518">
        <v>2017</v>
      </c>
      <c r="F518" t="s">
        <v>115</v>
      </c>
      <c r="G518" t="s">
        <v>1657</v>
      </c>
      <c r="H518">
        <f t="shared" si="47"/>
        <v>0.99199999999999999</v>
      </c>
      <c r="I518" s="113">
        <f t="shared" si="49"/>
        <v>1.0249999999999999</v>
      </c>
      <c r="J518">
        <f t="shared" si="48"/>
        <v>-2.6199999999999998E-2</v>
      </c>
      <c r="M518" s="113">
        <v>496</v>
      </c>
      <c r="N518" s="113">
        <v>4.1000000000000002E-2</v>
      </c>
      <c r="O518" s="113">
        <v>-13.1</v>
      </c>
      <c r="P518" s="113">
        <v>500</v>
      </c>
      <c r="Q518" s="113">
        <v>0.04</v>
      </c>
      <c r="S518" t="b">
        <v>0</v>
      </c>
      <c r="T518" t="b">
        <f>VLOOKUP(G518,key!$S$3:$T$12,2,FALSE)</f>
        <v>0</v>
      </c>
      <c r="U518">
        <f t="shared" si="50"/>
        <v>1</v>
      </c>
      <c r="V518" s="31">
        <f t="shared" si="52"/>
        <v>-2.6199999999999998E-2</v>
      </c>
      <c r="W518">
        <f>VLOOKUP(G518,key!$S$3:$U$6,3,FALSE)</f>
        <v>0.9</v>
      </c>
      <c r="Z518" s="113"/>
      <c r="AA518" s="113" t="s">
        <v>4151</v>
      </c>
      <c r="AB518" s="113" t="s">
        <v>1649</v>
      </c>
      <c r="AC518" s="113">
        <v>2017</v>
      </c>
      <c r="AD518" s="113" t="s">
        <v>115</v>
      </c>
      <c r="AE518" s="113" t="s">
        <v>1657</v>
      </c>
      <c r="AF518" s="113">
        <v>496</v>
      </c>
      <c r="AG518" s="113">
        <v>4.1000000000000002E-2</v>
      </c>
      <c r="AH518" s="113">
        <v>-13.1</v>
      </c>
      <c r="AI518" s="113">
        <v>500</v>
      </c>
      <c r="AJ518" s="113">
        <v>0.04</v>
      </c>
    </row>
    <row r="519" spans="1:36" x14ac:dyDescent="0.25">
      <c r="V519" s="31"/>
    </row>
    <row r="520" spans="1:36" x14ac:dyDescent="0.25">
      <c r="A520" t="str">
        <f t="shared" ref="A520:A523" si="53">B520&amp;D520&amp;E520&amp;F520&amp;G520</f>
        <v>CFLMFm1975CZ01rDXGF</v>
      </c>
      <c r="B520" t="s">
        <v>118</v>
      </c>
      <c r="C520" t="s">
        <v>45</v>
      </c>
      <c r="D520" s="113" t="s">
        <v>1650</v>
      </c>
      <c r="E520" s="113">
        <v>1975</v>
      </c>
      <c r="F520" s="113" t="s">
        <v>48</v>
      </c>
      <c r="G520" s="113" t="s">
        <v>1658</v>
      </c>
      <c r="H520" s="113">
        <f t="shared" ref="H520:H583" si="54">MAX(MIN(M520/P520,2),W520)</f>
        <v>1</v>
      </c>
      <c r="I520" s="113">
        <f t="shared" si="49"/>
        <v>1</v>
      </c>
      <c r="J520" s="113">
        <f t="shared" ref="J520:J583" si="55">IF(ABS(V520)&lt;0.0003413,0,V520)</f>
        <v>-3.4130000000000001E-2</v>
      </c>
      <c r="M520" s="113">
        <v>487</v>
      </c>
      <c r="N520" s="113">
        <v>4.4999999999999998E-2</v>
      </c>
      <c r="O520" s="113">
        <v>-19.100000000000001</v>
      </c>
      <c r="P520" s="113">
        <v>500</v>
      </c>
      <c r="Q520" s="113">
        <v>4.4999999999999998E-2</v>
      </c>
      <c r="S520" s="113" t="b">
        <v>0</v>
      </c>
      <c r="T520" s="113" t="b">
        <f>VLOOKUP(G520,key!$S$3:$T$12,2,FALSE)</f>
        <v>0</v>
      </c>
      <c r="U520" s="113">
        <f t="shared" ref="U520" si="56">IF(T520,1,1)</f>
        <v>1</v>
      </c>
      <c r="V520" s="116">
        <f t="shared" ref="V520" si="57">MIN(MAX(O520/P520,-0.03413),0.03413)</f>
        <v>-3.4130000000000001E-2</v>
      </c>
      <c r="W520" s="113">
        <f>VLOOKUP(G520,key!$S$3:$U$6,3,FALSE)</f>
        <v>1</v>
      </c>
      <c r="Z520" s="113"/>
      <c r="AA520" s="113" t="s">
        <v>4151</v>
      </c>
      <c r="AB520" s="113" t="s">
        <v>1650</v>
      </c>
      <c r="AC520" s="113">
        <v>1975</v>
      </c>
      <c r="AD520" s="113" t="s">
        <v>48</v>
      </c>
      <c r="AE520" s="113" t="s">
        <v>1658</v>
      </c>
      <c r="AF520" s="113">
        <v>487</v>
      </c>
      <c r="AG520" s="113">
        <v>4.4999999999999998E-2</v>
      </c>
      <c r="AH520" s="113">
        <v>-19.100000000000001</v>
      </c>
      <c r="AI520" s="113">
        <v>500</v>
      </c>
      <c r="AJ520" s="113">
        <v>4.4999999999999998E-2</v>
      </c>
    </row>
    <row r="521" spans="1:36" x14ac:dyDescent="0.25">
      <c r="A521" t="str">
        <f t="shared" si="53"/>
        <v>CFLMFm1975CZ01rDXHP</v>
      </c>
      <c r="B521" t="s">
        <v>118</v>
      </c>
      <c r="C521" t="s">
        <v>45</v>
      </c>
      <c r="D521" s="113" t="s">
        <v>1650</v>
      </c>
      <c r="E521" s="113">
        <v>1975</v>
      </c>
      <c r="F521" s="113" t="s">
        <v>48</v>
      </c>
      <c r="G521" s="113" t="s">
        <v>1659</v>
      </c>
      <c r="H521" s="113">
        <f t="shared" si="54"/>
        <v>0.68600000000000005</v>
      </c>
      <c r="I521" s="113">
        <f t="shared" ref="I521:I584" si="58">IF(S521,1,MAX(U521,MIN(N521/Q521,2)))</f>
        <v>1</v>
      </c>
      <c r="J521" s="113">
        <f t="shared" si="55"/>
        <v>0</v>
      </c>
      <c r="M521" s="113">
        <v>343</v>
      </c>
      <c r="N521" s="113">
        <v>4.4999999999999998E-2</v>
      </c>
      <c r="O521" s="113">
        <v>0</v>
      </c>
      <c r="P521" s="113">
        <v>500</v>
      </c>
      <c r="Q521" s="113">
        <v>4.4999999999999998E-2</v>
      </c>
      <c r="S521" s="113" t="b">
        <v>0</v>
      </c>
      <c r="T521" s="113" t="b">
        <f>VLOOKUP(G521,key!$S$3:$T$12,2,FALSE)</f>
        <v>1</v>
      </c>
      <c r="U521" s="113">
        <f t="shared" ref="U521:U584" si="59">IF(T521,1,1)</f>
        <v>1</v>
      </c>
      <c r="V521" s="116">
        <f t="shared" ref="V521:V584" si="60">MIN(MAX(O521/P521,-0.03413),0.03413)</f>
        <v>0</v>
      </c>
      <c r="W521" s="113">
        <f>VLOOKUP(G521,key!$S$3:$U$6,3,FALSE)</f>
        <v>0.5</v>
      </c>
      <c r="X521" s="113"/>
      <c r="Z521" s="113"/>
      <c r="AA521" s="113" t="s">
        <v>4151</v>
      </c>
      <c r="AB521" s="113" t="s">
        <v>1650</v>
      </c>
      <c r="AC521" s="113">
        <v>1975</v>
      </c>
      <c r="AD521" s="113" t="s">
        <v>48</v>
      </c>
      <c r="AE521" s="113" t="s">
        <v>1659</v>
      </c>
      <c r="AF521" s="113">
        <v>343</v>
      </c>
      <c r="AG521" s="113">
        <v>4.4999999999999998E-2</v>
      </c>
      <c r="AH521" s="113">
        <v>0</v>
      </c>
      <c r="AI521" s="113">
        <v>500</v>
      </c>
      <c r="AJ521" s="113">
        <v>4.4999999999999998E-2</v>
      </c>
    </row>
    <row r="522" spans="1:36" x14ac:dyDescent="0.25">
      <c r="A522" t="str">
        <f t="shared" si="53"/>
        <v>CFLMFm1975CZ01rNCEH</v>
      </c>
      <c r="B522" t="s">
        <v>118</v>
      </c>
      <c r="C522" t="s">
        <v>45</v>
      </c>
      <c r="D522" s="113" t="s">
        <v>1650</v>
      </c>
      <c r="E522" s="113">
        <v>1975</v>
      </c>
      <c r="F522" s="113" t="s">
        <v>48</v>
      </c>
      <c r="G522" s="113" t="s">
        <v>1656</v>
      </c>
      <c r="H522" s="113">
        <f t="shared" si="54"/>
        <v>0.28799999999999998</v>
      </c>
      <c r="I522" s="113">
        <f t="shared" si="58"/>
        <v>1</v>
      </c>
      <c r="J522" s="113">
        <f t="shared" si="55"/>
        <v>0</v>
      </c>
      <c r="M522" s="113">
        <v>144</v>
      </c>
      <c r="N522" s="113">
        <v>4.3999999999999997E-2</v>
      </c>
      <c r="O522" s="113">
        <v>0</v>
      </c>
      <c r="P522" s="113">
        <v>500</v>
      </c>
      <c r="Q522" s="113">
        <v>4.4999999999999998E-2</v>
      </c>
      <c r="S522" s="113" t="b">
        <v>0</v>
      </c>
      <c r="T522" s="113" t="b">
        <f>VLOOKUP(G522,key!$S$3:$T$12,2,FALSE)</f>
        <v>1</v>
      </c>
      <c r="U522" s="113">
        <f t="shared" si="59"/>
        <v>1</v>
      </c>
      <c r="V522" s="116">
        <f t="shared" si="60"/>
        <v>0</v>
      </c>
      <c r="W522" s="113">
        <f>VLOOKUP(G522,key!$S$3:$U$6,3,FALSE)</f>
        <v>0.25</v>
      </c>
      <c r="X522" s="113"/>
      <c r="Z522" s="113"/>
      <c r="AA522" s="113" t="s">
        <v>4151</v>
      </c>
      <c r="AB522" s="113" t="s">
        <v>1650</v>
      </c>
      <c r="AC522" s="113">
        <v>1975</v>
      </c>
      <c r="AD522" s="113" t="s">
        <v>48</v>
      </c>
      <c r="AE522" s="113" t="s">
        <v>1656</v>
      </c>
      <c r="AF522" s="113">
        <v>144</v>
      </c>
      <c r="AG522" s="113">
        <v>4.3999999999999997E-2</v>
      </c>
      <c r="AH522" s="113">
        <v>0</v>
      </c>
      <c r="AI522" s="113">
        <v>500</v>
      </c>
      <c r="AJ522" s="113">
        <v>4.4999999999999998E-2</v>
      </c>
    </row>
    <row r="523" spans="1:36" x14ac:dyDescent="0.25">
      <c r="A523" t="str">
        <f t="shared" si="53"/>
        <v>CFLMFm1975CZ01rNCGF</v>
      </c>
      <c r="B523" t="s">
        <v>118</v>
      </c>
      <c r="C523" t="s">
        <v>45</v>
      </c>
      <c r="D523" s="113" t="s">
        <v>1650</v>
      </c>
      <c r="E523" s="113">
        <v>1975</v>
      </c>
      <c r="F523" s="113" t="s">
        <v>48</v>
      </c>
      <c r="G523" s="113" t="s">
        <v>1657</v>
      </c>
      <c r="H523" s="113">
        <f t="shared" si="54"/>
        <v>0.97599999999999998</v>
      </c>
      <c r="I523" s="113">
        <f t="shared" si="58"/>
        <v>1</v>
      </c>
      <c r="J523" s="113">
        <f t="shared" si="55"/>
        <v>-3.4130000000000001E-2</v>
      </c>
      <c r="M523" s="113">
        <v>488</v>
      </c>
      <c r="N523" s="113">
        <v>4.4999999999999998E-2</v>
      </c>
      <c r="O523" s="113">
        <v>-19.3</v>
      </c>
      <c r="P523" s="113">
        <v>500</v>
      </c>
      <c r="Q523" s="113">
        <v>4.4999999999999998E-2</v>
      </c>
      <c r="S523" s="113" t="b">
        <v>0</v>
      </c>
      <c r="T523" s="113" t="b">
        <f>VLOOKUP(G523,key!$S$3:$T$12,2,FALSE)</f>
        <v>0</v>
      </c>
      <c r="U523" s="113">
        <f t="shared" si="59"/>
        <v>1</v>
      </c>
      <c r="V523" s="116">
        <f t="shared" si="60"/>
        <v>-3.4130000000000001E-2</v>
      </c>
      <c r="W523" s="113">
        <f>VLOOKUP(G523,key!$S$3:$U$6,3,FALSE)</f>
        <v>0.9</v>
      </c>
      <c r="X523" s="113"/>
      <c r="Z523" s="113"/>
      <c r="AA523" s="113" t="s">
        <v>4151</v>
      </c>
      <c r="AB523" s="113" t="s">
        <v>1650</v>
      </c>
      <c r="AC523" s="113">
        <v>1975</v>
      </c>
      <c r="AD523" s="113" t="s">
        <v>48</v>
      </c>
      <c r="AE523" s="113" t="s">
        <v>1657</v>
      </c>
      <c r="AF523" s="113">
        <v>488</v>
      </c>
      <c r="AG523" s="113">
        <v>4.4999999999999998E-2</v>
      </c>
      <c r="AH523" s="113">
        <v>-19.3</v>
      </c>
      <c r="AI523" s="113">
        <v>500</v>
      </c>
      <c r="AJ523" s="113">
        <v>4.4999999999999998E-2</v>
      </c>
    </row>
    <row r="524" spans="1:36" x14ac:dyDescent="0.25">
      <c r="A524" t="str">
        <f t="shared" ref="A524:A587" si="61">B524&amp;D524&amp;E524&amp;F524&amp;G524</f>
        <v>CFLMFm1975CZ02rDXGF</v>
      </c>
      <c r="B524" t="s">
        <v>118</v>
      </c>
      <c r="C524" t="s">
        <v>45</v>
      </c>
      <c r="D524" s="113" t="s">
        <v>1650</v>
      </c>
      <c r="E524" s="113">
        <v>1975</v>
      </c>
      <c r="F524" s="113" t="s">
        <v>101</v>
      </c>
      <c r="G524" s="113" t="s">
        <v>1658</v>
      </c>
      <c r="H524" s="113">
        <f t="shared" si="54"/>
        <v>1.044</v>
      </c>
      <c r="I524" s="113">
        <f t="shared" si="58"/>
        <v>2</v>
      </c>
      <c r="J524" s="113">
        <f t="shared" si="55"/>
        <v>-2.4399999999999998E-2</v>
      </c>
      <c r="M524" s="113">
        <v>522</v>
      </c>
      <c r="N524" s="113">
        <v>0.08</v>
      </c>
      <c r="O524" s="113">
        <v>-12.2</v>
      </c>
      <c r="P524" s="113">
        <v>500</v>
      </c>
      <c r="Q524" s="113">
        <v>0.04</v>
      </c>
      <c r="S524" s="113" t="b">
        <v>0</v>
      </c>
      <c r="T524" s="113" t="b">
        <f>VLOOKUP(G524,key!$S$3:$T$12,2,FALSE)</f>
        <v>0</v>
      </c>
      <c r="U524" s="113">
        <f t="shared" si="59"/>
        <v>1</v>
      </c>
      <c r="V524" s="116">
        <f t="shared" si="60"/>
        <v>-2.4399999999999998E-2</v>
      </c>
      <c r="W524" s="113">
        <f>VLOOKUP(G524,key!$S$3:$U$6,3,FALSE)</f>
        <v>1</v>
      </c>
      <c r="X524" s="113"/>
      <c r="Z524" s="113"/>
      <c r="AA524" s="113" t="s">
        <v>4151</v>
      </c>
      <c r="AB524" s="113" t="s">
        <v>1650</v>
      </c>
      <c r="AC524" s="113">
        <v>1975</v>
      </c>
      <c r="AD524" s="113" t="s">
        <v>101</v>
      </c>
      <c r="AE524" s="113" t="s">
        <v>1658</v>
      </c>
      <c r="AF524" s="113">
        <v>522</v>
      </c>
      <c r="AG524" s="113">
        <v>0.08</v>
      </c>
      <c r="AH524" s="113">
        <v>-12.2</v>
      </c>
      <c r="AI524" s="113">
        <v>500</v>
      </c>
      <c r="AJ524" s="113">
        <v>0.04</v>
      </c>
    </row>
    <row r="525" spans="1:36" x14ac:dyDescent="0.25">
      <c r="A525" t="str">
        <f t="shared" si="61"/>
        <v>CFLMFm1975CZ02rDXHP</v>
      </c>
      <c r="B525" t="s">
        <v>118</v>
      </c>
      <c r="C525" t="s">
        <v>45</v>
      </c>
      <c r="D525" s="113" t="s">
        <v>1650</v>
      </c>
      <c r="E525" s="113">
        <v>1975</v>
      </c>
      <c r="F525" s="113" t="s">
        <v>101</v>
      </c>
      <c r="G525" s="113" t="s">
        <v>1659</v>
      </c>
      <c r="H525" s="113">
        <f t="shared" si="54"/>
        <v>0.83799999999999997</v>
      </c>
      <c r="I525" s="113">
        <f t="shared" si="58"/>
        <v>2</v>
      </c>
      <c r="J525" s="113">
        <f t="shared" si="55"/>
        <v>0</v>
      </c>
      <c r="M525" s="113">
        <v>419</v>
      </c>
      <c r="N525" s="113">
        <v>0.08</v>
      </c>
      <c r="O525" s="113">
        <v>0</v>
      </c>
      <c r="P525" s="113">
        <v>500</v>
      </c>
      <c r="Q525" s="113">
        <v>0.04</v>
      </c>
      <c r="S525" s="113" t="b">
        <v>0</v>
      </c>
      <c r="T525" s="113" t="b">
        <f>VLOOKUP(G525,key!$S$3:$T$12,2,FALSE)</f>
        <v>1</v>
      </c>
      <c r="U525" s="113">
        <f t="shared" si="59"/>
        <v>1</v>
      </c>
      <c r="V525" s="116">
        <f t="shared" si="60"/>
        <v>0</v>
      </c>
      <c r="W525" s="113">
        <f>VLOOKUP(G525,key!$S$3:$U$6,3,FALSE)</f>
        <v>0.5</v>
      </c>
      <c r="X525" s="113"/>
      <c r="Z525" s="113"/>
      <c r="AA525" s="113" t="s">
        <v>4151</v>
      </c>
      <c r="AB525" s="113" t="s">
        <v>1650</v>
      </c>
      <c r="AC525" s="113">
        <v>1975</v>
      </c>
      <c r="AD525" s="113" t="s">
        <v>101</v>
      </c>
      <c r="AE525" s="113" t="s">
        <v>1659</v>
      </c>
      <c r="AF525" s="113">
        <v>419</v>
      </c>
      <c r="AG525" s="113">
        <v>0.08</v>
      </c>
      <c r="AH525" s="113">
        <v>0</v>
      </c>
      <c r="AI525" s="113">
        <v>500</v>
      </c>
      <c r="AJ525" s="113">
        <v>0.04</v>
      </c>
    </row>
    <row r="526" spans="1:36" x14ac:dyDescent="0.25">
      <c r="A526" t="str">
        <f t="shared" si="61"/>
        <v>CFLMFm1975CZ02rNCEH</v>
      </c>
      <c r="B526" t="s">
        <v>118</v>
      </c>
      <c r="C526" t="s">
        <v>45</v>
      </c>
      <c r="D526" s="113" t="s">
        <v>1650</v>
      </c>
      <c r="E526" s="113">
        <v>1975</v>
      </c>
      <c r="F526" s="113" t="s">
        <v>101</v>
      </c>
      <c r="G526" s="113" t="s">
        <v>1656</v>
      </c>
      <c r="H526" s="113">
        <f t="shared" si="54"/>
        <v>0.53800000000000003</v>
      </c>
      <c r="I526" s="113">
        <f t="shared" si="58"/>
        <v>1</v>
      </c>
      <c r="J526" s="113">
        <f t="shared" si="55"/>
        <v>0</v>
      </c>
      <c r="M526" s="113">
        <v>269</v>
      </c>
      <c r="N526" s="113">
        <v>0.04</v>
      </c>
      <c r="O526" s="113">
        <v>0</v>
      </c>
      <c r="P526" s="113">
        <v>500</v>
      </c>
      <c r="Q526" s="113">
        <v>0.04</v>
      </c>
      <c r="S526" s="113" t="b">
        <v>0</v>
      </c>
      <c r="T526" s="113" t="b">
        <f>VLOOKUP(G526,key!$S$3:$T$12,2,FALSE)</f>
        <v>1</v>
      </c>
      <c r="U526" s="113">
        <f t="shared" si="59"/>
        <v>1</v>
      </c>
      <c r="V526" s="116">
        <f t="shared" si="60"/>
        <v>0</v>
      </c>
      <c r="W526" s="113">
        <f>VLOOKUP(G526,key!$S$3:$U$6,3,FALSE)</f>
        <v>0.25</v>
      </c>
      <c r="X526" s="113"/>
      <c r="Z526" s="113"/>
      <c r="AA526" s="113" t="s">
        <v>4151</v>
      </c>
      <c r="AB526" s="113" t="s">
        <v>1650</v>
      </c>
      <c r="AC526" s="113">
        <v>1975</v>
      </c>
      <c r="AD526" s="113" t="s">
        <v>101</v>
      </c>
      <c r="AE526" s="113" t="s">
        <v>1656</v>
      </c>
      <c r="AF526" s="113">
        <v>269</v>
      </c>
      <c r="AG526" s="113">
        <v>0.04</v>
      </c>
      <c r="AH526" s="113">
        <v>0</v>
      </c>
      <c r="AI526" s="113">
        <v>500</v>
      </c>
      <c r="AJ526" s="113">
        <v>0.04</v>
      </c>
    </row>
    <row r="527" spans="1:36" x14ac:dyDescent="0.25">
      <c r="A527" t="str">
        <f t="shared" si="61"/>
        <v>CFLMFm1975CZ02rNCGF</v>
      </c>
      <c r="B527" t="s">
        <v>118</v>
      </c>
      <c r="C527" t="s">
        <v>45</v>
      </c>
      <c r="D527" s="113" t="s">
        <v>1650</v>
      </c>
      <c r="E527" s="113">
        <v>1975</v>
      </c>
      <c r="F527" s="113" t="s">
        <v>101</v>
      </c>
      <c r="G527" s="113" t="s">
        <v>1657</v>
      </c>
      <c r="H527" s="113">
        <f t="shared" si="54"/>
        <v>0.99199999999999999</v>
      </c>
      <c r="I527" s="113">
        <f t="shared" si="58"/>
        <v>1.0249999999999999</v>
      </c>
      <c r="J527" s="113">
        <f t="shared" si="55"/>
        <v>-2.4799999999999999E-2</v>
      </c>
      <c r="M527" s="113">
        <v>496</v>
      </c>
      <c r="N527" s="113">
        <v>4.1000000000000002E-2</v>
      </c>
      <c r="O527" s="113">
        <v>-12.4</v>
      </c>
      <c r="P527" s="113">
        <v>500</v>
      </c>
      <c r="Q527" s="113">
        <v>0.04</v>
      </c>
      <c r="S527" s="113" t="b">
        <v>0</v>
      </c>
      <c r="T527" s="113" t="b">
        <f>VLOOKUP(G527,key!$S$3:$T$12,2,FALSE)</f>
        <v>0</v>
      </c>
      <c r="U527" s="113">
        <f t="shared" si="59"/>
        <v>1</v>
      </c>
      <c r="V527" s="116">
        <f t="shared" si="60"/>
        <v>-2.4799999999999999E-2</v>
      </c>
      <c r="W527" s="113">
        <f>VLOOKUP(G527,key!$S$3:$U$6,3,FALSE)</f>
        <v>0.9</v>
      </c>
      <c r="X527" s="113"/>
      <c r="Z527" s="113"/>
      <c r="AA527" s="113" t="s">
        <v>4151</v>
      </c>
      <c r="AB527" s="113" t="s">
        <v>1650</v>
      </c>
      <c r="AC527" s="113">
        <v>1975</v>
      </c>
      <c r="AD527" s="113" t="s">
        <v>101</v>
      </c>
      <c r="AE527" s="113" t="s">
        <v>1657</v>
      </c>
      <c r="AF527" s="113">
        <v>496</v>
      </c>
      <c r="AG527" s="113">
        <v>4.1000000000000002E-2</v>
      </c>
      <c r="AH527" s="113">
        <v>-12.4</v>
      </c>
      <c r="AI527" s="113">
        <v>500</v>
      </c>
      <c r="AJ527" s="113">
        <v>0.04</v>
      </c>
    </row>
    <row r="528" spans="1:36" x14ac:dyDescent="0.25">
      <c r="A528" t="str">
        <f t="shared" si="61"/>
        <v>CFLMFm1975CZ03rDXGF</v>
      </c>
      <c r="B528" t="s">
        <v>118</v>
      </c>
      <c r="C528" t="s">
        <v>45</v>
      </c>
      <c r="D528" s="113" t="s">
        <v>1650</v>
      </c>
      <c r="E528" s="113">
        <v>1975</v>
      </c>
      <c r="F528" s="113" t="s">
        <v>102</v>
      </c>
      <c r="G528" s="113" t="s">
        <v>1658</v>
      </c>
      <c r="H528" s="113">
        <f t="shared" si="54"/>
        <v>1.01</v>
      </c>
      <c r="I528" s="113">
        <f t="shared" si="58"/>
        <v>1.3499999999999999</v>
      </c>
      <c r="J528" s="113">
        <f t="shared" si="55"/>
        <v>-2.6800000000000001E-2</v>
      </c>
      <c r="M528" s="113">
        <v>505</v>
      </c>
      <c r="N528" s="113">
        <v>5.3999999999999999E-2</v>
      </c>
      <c r="O528" s="113">
        <v>-13.4</v>
      </c>
      <c r="P528" s="113">
        <v>500</v>
      </c>
      <c r="Q528" s="113">
        <v>0.04</v>
      </c>
      <c r="S528" s="113" t="b">
        <v>0</v>
      </c>
      <c r="T528" s="113" t="b">
        <f>VLOOKUP(G528,key!$S$3:$T$12,2,FALSE)</f>
        <v>0</v>
      </c>
      <c r="U528" s="113">
        <f t="shared" si="59"/>
        <v>1</v>
      </c>
      <c r="V528" s="116">
        <f t="shared" si="60"/>
        <v>-2.6800000000000001E-2</v>
      </c>
      <c r="W528" s="113">
        <f>VLOOKUP(G528,key!$S$3:$U$6,3,FALSE)</f>
        <v>1</v>
      </c>
      <c r="X528" s="113"/>
      <c r="Z528" s="113"/>
      <c r="AA528" s="113" t="s">
        <v>4151</v>
      </c>
      <c r="AB528" s="113" t="s">
        <v>1650</v>
      </c>
      <c r="AC528" s="113">
        <v>1975</v>
      </c>
      <c r="AD528" s="113" t="s">
        <v>102</v>
      </c>
      <c r="AE528" s="113" t="s">
        <v>1658</v>
      </c>
      <c r="AF528" s="113">
        <v>505</v>
      </c>
      <c r="AG528" s="113">
        <v>5.3999999999999999E-2</v>
      </c>
      <c r="AH528" s="113">
        <v>-13.4</v>
      </c>
      <c r="AI528" s="113">
        <v>500</v>
      </c>
      <c r="AJ528" s="113">
        <v>0.04</v>
      </c>
    </row>
    <row r="529" spans="1:36" x14ac:dyDescent="0.25">
      <c r="A529" t="str">
        <f t="shared" si="61"/>
        <v>CFLMFm1975CZ03rDXHP</v>
      </c>
      <c r="B529" t="s">
        <v>118</v>
      </c>
      <c r="C529" t="s">
        <v>45</v>
      </c>
      <c r="D529" s="113" t="s">
        <v>1650</v>
      </c>
      <c r="E529" s="113">
        <v>1975</v>
      </c>
      <c r="F529" s="113" t="s">
        <v>102</v>
      </c>
      <c r="G529" s="113" t="s">
        <v>1659</v>
      </c>
      <c r="H529" s="113">
        <f t="shared" si="54"/>
        <v>0.81599999999999995</v>
      </c>
      <c r="I529" s="113">
        <f t="shared" si="58"/>
        <v>1.2999999999999998</v>
      </c>
      <c r="J529" s="113">
        <f t="shared" si="55"/>
        <v>0</v>
      </c>
      <c r="M529" s="113">
        <v>408</v>
      </c>
      <c r="N529" s="113">
        <v>5.1999999999999998E-2</v>
      </c>
      <c r="O529" s="113">
        <v>0</v>
      </c>
      <c r="P529" s="113">
        <v>500</v>
      </c>
      <c r="Q529" s="113">
        <v>0.04</v>
      </c>
      <c r="S529" s="113" t="b">
        <v>0</v>
      </c>
      <c r="T529" s="113" t="b">
        <f>VLOOKUP(G529,key!$S$3:$T$12,2,FALSE)</f>
        <v>1</v>
      </c>
      <c r="U529" s="113">
        <f t="shared" si="59"/>
        <v>1</v>
      </c>
      <c r="V529" s="116">
        <f t="shared" si="60"/>
        <v>0</v>
      </c>
      <c r="W529" s="113">
        <f>VLOOKUP(G529,key!$S$3:$U$6,3,FALSE)</f>
        <v>0.5</v>
      </c>
      <c r="X529" s="113"/>
      <c r="Z529" s="113"/>
      <c r="AA529" s="113" t="s">
        <v>4151</v>
      </c>
      <c r="AB529" s="113" t="s">
        <v>1650</v>
      </c>
      <c r="AC529" s="113">
        <v>1975</v>
      </c>
      <c r="AD529" s="113" t="s">
        <v>102</v>
      </c>
      <c r="AE529" s="113" t="s">
        <v>1659</v>
      </c>
      <c r="AF529" s="113">
        <v>408</v>
      </c>
      <c r="AG529" s="113">
        <v>5.1999999999999998E-2</v>
      </c>
      <c r="AH529" s="113">
        <v>0</v>
      </c>
      <c r="AI529" s="113">
        <v>500</v>
      </c>
      <c r="AJ529" s="113">
        <v>0.04</v>
      </c>
    </row>
    <row r="530" spans="1:36" x14ac:dyDescent="0.25">
      <c r="A530" t="str">
        <f t="shared" si="61"/>
        <v>CFLMFm1975CZ03rNCEH</v>
      </c>
      <c r="B530" t="s">
        <v>118</v>
      </c>
      <c r="C530" t="s">
        <v>45</v>
      </c>
      <c r="D530" s="113" t="s">
        <v>1650</v>
      </c>
      <c r="E530" s="113">
        <v>1975</v>
      </c>
      <c r="F530" s="113" t="s">
        <v>102</v>
      </c>
      <c r="G530" s="113" t="s">
        <v>1656</v>
      </c>
      <c r="H530" s="113">
        <f t="shared" si="54"/>
        <v>0.502</v>
      </c>
      <c r="I530" s="113">
        <f t="shared" si="58"/>
        <v>1</v>
      </c>
      <c r="J530" s="113">
        <f t="shared" si="55"/>
        <v>0</v>
      </c>
      <c r="M530" s="113">
        <v>251</v>
      </c>
      <c r="N530" s="113">
        <v>0.04</v>
      </c>
      <c r="O530" s="113">
        <v>0</v>
      </c>
      <c r="P530" s="113">
        <v>500</v>
      </c>
      <c r="Q530" s="113">
        <v>0.04</v>
      </c>
      <c r="S530" s="113" t="b">
        <v>0</v>
      </c>
      <c r="T530" s="113" t="b">
        <f>VLOOKUP(G530,key!$S$3:$T$12,2,FALSE)</f>
        <v>1</v>
      </c>
      <c r="U530" s="113">
        <f t="shared" si="59"/>
        <v>1</v>
      </c>
      <c r="V530" s="116">
        <f t="shared" si="60"/>
        <v>0</v>
      </c>
      <c r="W530" s="113">
        <f>VLOOKUP(G530,key!$S$3:$U$6,3,FALSE)</f>
        <v>0.25</v>
      </c>
      <c r="X530" s="113"/>
      <c r="Z530" s="113"/>
      <c r="AA530" s="113" t="s">
        <v>4151</v>
      </c>
      <c r="AB530" s="113" t="s">
        <v>1650</v>
      </c>
      <c r="AC530" s="113">
        <v>1975</v>
      </c>
      <c r="AD530" s="113" t="s">
        <v>102</v>
      </c>
      <c r="AE530" s="113" t="s">
        <v>1656</v>
      </c>
      <c r="AF530" s="113">
        <v>251</v>
      </c>
      <c r="AG530" s="113">
        <v>0.04</v>
      </c>
      <c r="AH530" s="113">
        <v>0</v>
      </c>
      <c r="AI530" s="113">
        <v>500</v>
      </c>
      <c r="AJ530" s="113">
        <v>0.04</v>
      </c>
    </row>
    <row r="531" spans="1:36" x14ac:dyDescent="0.25">
      <c r="A531" t="str">
        <f t="shared" si="61"/>
        <v>CFLMFm1975CZ03rNCGF</v>
      </c>
      <c r="B531" t="s">
        <v>118</v>
      </c>
      <c r="C531" t="s">
        <v>45</v>
      </c>
      <c r="D531" s="113" t="s">
        <v>1650</v>
      </c>
      <c r="E531" s="113">
        <v>1975</v>
      </c>
      <c r="F531" s="113" t="s">
        <v>102</v>
      </c>
      <c r="G531" s="113" t="s">
        <v>1657</v>
      </c>
      <c r="H531" s="113">
        <f t="shared" si="54"/>
        <v>0.98599999999999999</v>
      </c>
      <c r="I531" s="113">
        <f t="shared" si="58"/>
        <v>1.0249999999999999</v>
      </c>
      <c r="J531" s="113">
        <f t="shared" si="55"/>
        <v>-2.6800000000000001E-2</v>
      </c>
      <c r="M531" s="113">
        <v>493</v>
      </c>
      <c r="N531" s="113">
        <v>4.1000000000000002E-2</v>
      </c>
      <c r="O531" s="113">
        <v>-13.4</v>
      </c>
      <c r="P531" s="113">
        <v>500</v>
      </c>
      <c r="Q531" s="113">
        <v>0.04</v>
      </c>
      <c r="S531" s="113" t="b">
        <v>0</v>
      </c>
      <c r="T531" s="113" t="b">
        <f>VLOOKUP(G531,key!$S$3:$T$12,2,FALSE)</f>
        <v>0</v>
      </c>
      <c r="U531" s="113">
        <f t="shared" si="59"/>
        <v>1</v>
      </c>
      <c r="V531" s="116">
        <f t="shared" si="60"/>
        <v>-2.6800000000000001E-2</v>
      </c>
      <c r="W531" s="113">
        <f>VLOOKUP(G531,key!$S$3:$U$6,3,FALSE)</f>
        <v>0.9</v>
      </c>
      <c r="X531" s="113"/>
      <c r="Z531" s="113"/>
      <c r="AA531" s="113" t="s">
        <v>4151</v>
      </c>
      <c r="AB531" s="113" t="s">
        <v>1650</v>
      </c>
      <c r="AC531" s="113">
        <v>1975</v>
      </c>
      <c r="AD531" s="113" t="s">
        <v>102</v>
      </c>
      <c r="AE531" s="113" t="s">
        <v>1657</v>
      </c>
      <c r="AF531" s="113">
        <v>493</v>
      </c>
      <c r="AG531" s="113">
        <v>4.1000000000000002E-2</v>
      </c>
      <c r="AH531" s="113">
        <v>-13.4</v>
      </c>
      <c r="AI531" s="113">
        <v>500</v>
      </c>
      <c r="AJ531" s="113">
        <v>0.04</v>
      </c>
    </row>
    <row r="532" spans="1:36" x14ac:dyDescent="0.25">
      <c r="A532" t="str">
        <f t="shared" si="61"/>
        <v>CFLMFm1975CZ04rDXGF</v>
      </c>
      <c r="B532" t="s">
        <v>118</v>
      </c>
      <c r="C532" t="s">
        <v>45</v>
      </c>
      <c r="D532" s="113" t="s">
        <v>1650</v>
      </c>
      <c r="E532" s="113">
        <v>1975</v>
      </c>
      <c r="F532" s="113" t="s">
        <v>103</v>
      </c>
      <c r="G532" s="113" t="s">
        <v>1658</v>
      </c>
      <c r="H532" s="113">
        <f t="shared" si="54"/>
        <v>1.052</v>
      </c>
      <c r="I532" s="113">
        <f t="shared" si="58"/>
        <v>1.8444444444444446</v>
      </c>
      <c r="J532" s="113">
        <f t="shared" si="55"/>
        <v>-2.1600000000000001E-2</v>
      </c>
      <c r="M532" s="113">
        <v>526</v>
      </c>
      <c r="N532" s="113">
        <v>8.3000000000000004E-2</v>
      </c>
      <c r="O532" s="113">
        <v>-10.8</v>
      </c>
      <c r="P532" s="113">
        <v>500</v>
      </c>
      <c r="Q532" s="113">
        <v>4.4999999999999998E-2</v>
      </c>
      <c r="S532" s="113" t="b">
        <v>0</v>
      </c>
      <c r="T532" s="113" t="b">
        <f>VLOOKUP(G532,key!$S$3:$T$12,2,FALSE)</f>
        <v>0</v>
      </c>
      <c r="U532" s="113">
        <f t="shared" si="59"/>
        <v>1</v>
      </c>
      <c r="V532" s="116">
        <f t="shared" si="60"/>
        <v>-2.1600000000000001E-2</v>
      </c>
      <c r="W532" s="113">
        <f>VLOOKUP(G532,key!$S$3:$U$6,3,FALSE)</f>
        <v>1</v>
      </c>
      <c r="X532" s="113"/>
      <c r="Z532" s="113"/>
      <c r="AA532" s="113" t="s">
        <v>4151</v>
      </c>
      <c r="AB532" s="113" t="s">
        <v>1650</v>
      </c>
      <c r="AC532" s="113">
        <v>1975</v>
      </c>
      <c r="AD532" s="113" t="s">
        <v>103</v>
      </c>
      <c r="AE532" s="113" t="s">
        <v>1658</v>
      </c>
      <c r="AF532" s="113">
        <v>526</v>
      </c>
      <c r="AG532" s="113">
        <v>8.3000000000000004E-2</v>
      </c>
      <c r="AH532" s="113">
        <v>-10.8</v>
      </c>
      <c r="AI532" s="113">
        <v>500</v>
      </c>
      <c r="AJ532" s="113">
        <v>4.4999999999999998E-2</v>
      </c>
    </row>
    <row r="533" spans="1:36" x14ac:dyDescent="0.25">
      <c r="A533" t="str">
        <f t="shared" si="61"/>
        <v>CFLMFm1975CZ04rDXHP</v>
      </c>
      <c r="B533" t="s">
        <v>118</v>
      </c>
      <c r="C533" t="s">
        <v>45</v>
      </c>
      <c r="D533" s="113" t="s">
        <v>1650</v>
      </c>
      <c r="E533" s="113">
        <v>1975</v>
      </c>
      <c r="F533" s="113" t="s">
        <v>103</v>
      </c>
      <c r="G533" s="113" t="s">
        <v>1659</v>
      </c>
      <c r="H533" s="113">
        <f t="shared" si="54"/>
        <v>0.878</v>
      </c>
      <c r="I533" s="113">
        <f t="shared" si="58"/>
        <v>1.8444444444444446</v>
      </c>
      <c r="J533" s="113">
        <f t="shared" si="55"/>
        <v>0</v>
      </c>
      <c r="M533" s="113">
        <v>439</v>
      </c>
      <c r="N533" s="113">
        <v>8.3000000000000004E-2</v>
      </c>
      <c r="O533" s="113">
        <v>0</v>
      </c>
      <c r="P533" s="113">
        <v>500</v>
      </c>
      <c r="Q533" s="113">
        <v>4.4999999999999998E-2</v>
      </c>
      <c r="S533" s="113" t="b">
        <v>0</v>
      </c>
      <c r="T533" s="113" t="b">
        <f>VLOOKUP(G533,key!$S$3:$T$12,2,FALSE)</f>
        <v>1</v>
      </c>
      <c r="U533" s="113">
        <f t="shared" si="59"/>
        <v>1</v>
      </c>
      <c r="V533" s="116">
        <f t="shared" si="60"/>
        <v>0</v>
      </c>
      <c r="W533" s="113">
        <f>VLOOKUP(G533,key!$S$3:$U$6,3,FALSE)</f>
        <v>0.5</v>
      </c>
      <c r="X533" s="113"/>
      <c r="Z533" s="113"/>
      <c r="AA533" s="113" t="s">
        <v>4151</v>
      </c>
      <c r="AB533" s="113" t="s">
        <v>1650</v>
      </c>
      <c r="AC533" s="113">
        <v>1975</v>
      </c>
      <c r="AD533" s="113" t="s">
        <v>103</v>
      </c>
      <c r="AE533" s="113" t="s">
        <v>1659</v>
      </c>
      <c r="AF533" s="113">
        <v>439</v>
      </c>
      <c r="AG533" s="113">
        <v>8.3000000000000004E-2</v>
      </c>
      <c r="AH533" s="113">
        <v>0</v>
      </c>
      <c r="AI533" s="113">
        <v>500</v>
      </c>
      <c r="AJ533" s="113">
        <v>4.4999999999999998E-2</v>
      </c>
    </row>
    <row r="534" spans="1:36" x14ac:dyDescent="0.25">
      <c r="A534" t="str">
        <f t="shared" si="61"/>
        <v>CFLMFm1975CZ04rNCEH</v>
      </c>
      <c r="B534" t="s">
        <v>118</v>
      </c>
      <c r="C534" t="s">
        <v>45</v>
      </c>
      <c r="D534" s="113" t="s">
        <v>1650</v>
      </c>
      <c r="E534" s="113">
        <v>1975</v>
      </c>
      <c r="F534" s="113" t="s">
        <v>103</v>
      </c>
      <c r="G534" s="113" t="s">
        <v>1656</v>
      </c>
      <c r="H534" s="113">
        <f t="shared" si="54"/>
        <v>0.59799999999999998</v>
      </c>
      <c r="I534" s="113">
        <f t="shared" si="58"/>
        <v>1</v>
      </c>
      <c r="J534" s="113">
        <f t="shared" si="55"/>
        <v>0</v>
      </c>
      <c r="M534" s="113">
        <v>299</v>
      </c>
      <c r="N534" s="113">
        <v>4.4999999999999998E-2</v>
      </c>
      <c r="O534" s="113">
        <v>0</v>
      </c>
      <c r="P534" s="113">
        <v>500</v>
      </c>
      <c r="Q534" s="113">
        <v>4.4999999999999998E-2</v>
      </c>
      <c r="S534" s="113" t="b">
        <v>0</v>
      </c>
      <c r="T534" s="113" t="b">
        <f>VLOOKUP(G534,key!$S$3:$T$12,2,FALSE)</f>
        <v>1</v>
      </c>
      <c r="U534" s="113">
        <f t="shared" si="59"/>
        <v>1</v>
      </c>
      <c r="V534" s="116">
        <f t="shared" si="60"/>
        <v>0</v>
      </c>
      <c r="W534" s="113">
        <f>VLOOKUP(G534,key!$S$3:$U$6,3,FALSE)</f>
        <v>0.25</v>
      </c>
      <c r="X534" s="113"/>
      <c r="Z534" s="113"/>
      <c r="AA534" s="113" t="s">
        <v>4151</v>
      </c>
      <c r="AB534" s="113" t="s">
        <v>1650</v>
      </c>
      <c r="AC534" s="113">
        <v>1975</v>
      </c>
      <c r="AD534" s="113" t="s">
        <v>103</v>
      </c>
      <c r="AE534" s="113" t="s">
        <v>1656</v>
      </c>
      <c r="AF534" s="113">
        <v>299</v>
      </c>
      <c r="AG534" s="113">
        <v>4.4999999999999998E-2</v>
      </c>
      <c r="AH534" s="113">
        <v>0</v>
      </c>
      <c r="AI534" s="113">
        <v>500</v>
      </c>
      <c r="AJ534" s="113">
        <v>4.4999999999999998E-2</v>
      </c>
    </row>
    <row r="535" spans="1:36" x14ac:dyDescent="0.25">
      <c r="A535" t="str">
        <f t="shared" si="61"/>
        <v>CFLMFm1975CZ04rNCGF</v>
      </c>
      <c r="B535" t="s">
        <v>118</v>
      </c>
      <c r="C535" t="s">
        <v>45</v>
      </c>
      <c r="D535" s="113" t="s">
        <v>1650</v>
      </c>
      <c r="E535" s="113">
        <v>1975</v>
      </c>
      <c r="F535" s="113" t="s">
        <v>103</v>
      </c>
      <c r="G535" s="113" t="s">
        <v>1657</v>
      </c>
      <c r="H535" s="113">
        <f t="shared" si="54"/>
        <v>0.99399999999999999</v>
      </c>
      <c r="I535" s="113">
        <f t="shared" si="58"/>
        <v>1</v>
      </c>
      <c r="J535" s="113">
        <f t="shared" si="55"/>
        <v>-2.18E-2</v>
      </c>
      <c r="M535" s="113">
        <v>497</v>
      </c>
      <c r="N535" s="113">
        <v>4.4999999999999998E-2</v>
      </c>
      <c r="O535" s="113">
        <v>-10.9</v>
      </c>
      <c r="P535" s="113">
        <v>500</v>
      </c>
      <c r="Q535" s="113">
        <v>4.4999999999999998E-2</v>
      </c>
      <c r="S535" s="113" t="b">
        <v>0</v>
      </c>
      <c r="T535" s="113" t="b">
        <f>VLOOKUP(G535,key!$S$3:$T$12,2,FALSE)</f>
        <v>0</v>
      </c>
      <c r="U535" s="113">
        <f t="shared" si="59"/>
        <v>1</v>
      </c>
      <c r="V535" s="116">
        <f t="shared" si="60"/>
        <v>-2.18E-2</v>
      </c>
      <c r="W535" s="113">
        <f>VLOOKUP(G535,key!$S$3:$U$6,3,FALSE)</f>
        <v>0.9</v>
      </c>
      <c r="X535" s="113"/>
      <c r="Z535" s="113"/>
      <c r="AA535" s="113" t="s">
        <v>4151</v>
      </c>
      <c r="AB535" s="113" t="s">
        <v>1650</v>
      </c>
      <c r="AC535" s="113">
        <v>1975</v>
      </c>
      <c r="AD535" s="113" t="s">
        <v>103</v>
      </c>
      <c r="AE535" s="113" t="s">
        <v>1657</v>
      </c>
      <c r="AF535" s="113">
        <v>497</v>
      </c>
      <c r="AG535" s="113">
        <v>4.4999999999999998E-2</v>
      </c>
      <c r="AH535" s="113">
        <v>-10.9</v>
      </c>
      <c r="AI535" s="113">
        <v>500</v>
      </c>
      <c r="AJ535" s="113">
        <v>4.4999999999999998E-2</v>
      </c>
    </row>
    <row r="536" spans="1:36" x14ac:dyDescent="0.25">
      <c r="A536" t="str">
        <f t="shared" si="61"/>
        <v>CFLMFm1975CZ05rDXGF</v>
      </c>
      <c r="B536" t="s">
        <v>118</v>
      </c>
      <c r="C536" t="s">
        <v>45</v>
      </c>
      <c r="D536" s="113" t="s">
        <v>1650</v>
      </c>
      <c r="E536" s="113">
        <v>1975</v>
      </c>
      <c r="F536" s="113" t="s">
        <v>104</v>
      </c>
      <c r="G536" s="113" t="s">
        <v>1658</v>
      </c>
      <c r="H536" s="113">
        <f t="shared" si="54"/>
        <v>1</v>
      </c>
      <c r="I536" s="113">
        <f t="shared" si="58"/>
        <v>1.088888888888889</v>
      </c>
      <c r="J536" s="113">
        <f t="shared" si="55"/>
        <v>-3.2799999999999996E-2</v>
      </c>
      <c r="M536" s="113">
        <v>495</v>
      </c>
      <c r="N536" s="113">
        <v>4.9000000000000002E-2</v>
      </c>
      <c r="O536" s="113">
        <v>-16.399999999999999</v>
      </c>
      <c r="P536" s="113">
        <v>500</v>
      </c>
      <c r="Q536" s="113">
        <v>4.4999999999999998E-2</v>
      </c>
      <c r="S536" s="113" t="b">
        <v>0</v>
      </c>
      <c r="T536" s="113" t="b">
        <f>VLOOKUP(G536,key!$S$3:$T$12,2,FALSE)</f>
        <v>0</v>
      </c>
      <c r="U536" s="113">
        <f t="shared" si="59"/>
        <v>1</v>
      </c>
      <c r="V536" s="116">
        <f t="shared" si="60"/>
        <v>-3.2799999999999996E-2</v>
      </c>
      <c r="W536" s="113">
        <f>VLOOKUP(G536,key!$S$3:$U$6,3,FALSE)</f>
        <v>1</v>
      </c>
      <c r="X536" s="113"/>
      <c r="Z536" s="113"/>
      <c r="AA536" s="113" t="s">
        <v>4151</v>
      </c>
      <c r="AB536" s="113" t="s">
        <v>1650</v>
      </c>
      <c r="AC536" s="113">
        <v>1975</v>
      </c>
      <c r="AD536" s="113" t="s">
        <v>104</v>
      </c>
      <c r="AE536" s="113" t="s">
        <v>1658</v>
      </c>
      <c r="AF536" s="113">
        <v>495</v>
      </c>
      <c r="AG536" s="113">
        <v>4.9000000000000002E-2</v>
      </c>
      <c r="AH536" s="113">
        <v>-16.399999999999999</v>
      </c>
      <c r="AI536" s="113">
        <v>500</v>
      </c>
      <c r="AJ536" s="113">
        <v>4.4999999999999998E-2</v>
      </c>
    </row>
    <row r="537" spans="1:36" x14ac:dyDescent="0.25">
      <c r="A537" t="str">
        <f t="shared" si="61"/>
        <v>CFLMFm1975CZ05rDXHP</v>
      </c>
      <c r="B537" t="s">
        <v>118</v>
      </c>
      <c r="C537" t="s">
        <v>45</v>
      </c>
      <c r="D537" s="113" t="s">
        <v>1650</v>
      </c>
      <c r="E537" s="113">
        <v>1975</v>
      </c>
      <c r="F537" s="113" t="s">
        <v>104</v>
      </c>
      <c r="G537" s="113" t="s">
        <v>1659</v>
      </c>
      <c r="H537" s="113">
        <f t="shared" si="54"/>
        <v>0.75600000000000001</v>
      </c>
      <c r="I537" s="113">
        <f t="shared" si="58"/>
        <v>1.0666666666666667</v>
      </c>
      <c r="J537" s="113">
        <f t="shared" si="55"/>
        <v>0</v>
      </c>
      <c r="M537" s="113">
        <v>378</v>
      </c>
      <c r="N537" s="113">
        <v>4.8000000000000001E-2</v>
      </c>
      <c r="O537" s="113">
        <v>0</v>
      </c>
      <c r="P537" s="113">
        <v>500</v>
      </c>
      <c r="Q537" s="113">
        <v>4.4999999999999998E-2</v>
      </c>
      <c r="S537" s="113" t="b">
        <v>0</v>
      </c>
      <c r="T537" s="113" t="b">
        <f>VLOOKUP(G537,key!$S$3:$T$12,2,FALSE)</f>
        <v>1</v>
      </c>
      <c r="U537" s="113">
        <f t="shared" si="59"/>
        <v>1</v>
      </c>
      <c r="V537" s="116">
        <f t="shared" si="60"/>
        <v>0</v>
      </c>
      <c r="W537" s="113">
        <f>VLOOKUP(G537,key!$S$3:$U$6,3,FALSE)</f>
        <v>0.5</v>
      </c>
      <c r="X537" s="113"/>
      <c r="Z537" s="113"/>
      <c r="AA537" s="113" t="s">
        <v>4151</v>
      </c>
      <c r="AB537" s="113" t="s">
        <v>1650</v>
      </c>
      <c r="AC537" s="113">
        <v>1975</v>
      </c>
      <c r="AD537" s="113" t="s">
        <v>104</v>
      </c>
      <c r="AE537" s="113" t="s">
        <v>1659</v>
      </c>
      <c r="AF537" s="113">
        <v>378</v>
      </c>
      <c r="AG537" s="113">
        <v>4.8000000000000001E-2</v>
      </c>
      <c r="AH537" s="113">
        <v>0</v>
      </c>
      <c r="AI537" s="113">
        <v>500</v>
      </c>
      <c r="AJ537" s="113">
        <v>4.4999999999999998E-2</v>
      </c>
    </row>
    <row r="538" spans="1:36" x14ac:dyDescent="0.25">
      <c r="A538" t="str">
        <f t="shared" si="61"/>
        <v>CFLMFm1975CZ05rNCEH</v>
      </c>
      <c r="B538" t="s">
        <v>118</v>
      </c>
      <c r="C538" t="s">
        <v>45</v>
      </c>
      <c r="D538" s="113" t="s">
        <v>1650</v>
      </c>
      <c r="E538" s="113">
        <v>1975</v>
      </c>
      <c r="F538" s="113" t="s">
        <v>104</v>
      </c>
      <c r="G538" s="113" t="s">
        <v>1656</v>
      </c>
      <c r="H538" s="113">
        <f t="shared" si="54"/>
        <v>0.38800000000000001</v>
      </c>
      <c r="I538" s="113">
        <f t="shared" si="58"/>
        <v>1</v>
      </c>
      <c r="J538" s="113">
        <f t="shared" si="55"/>
        <v>0</v>
      </c>
      <c r="M538" s="113">
        <v>194</v>
      </c>
      <c r="N538" s="113">
        <v>4.4999999999999998E-2</v>
      </c>
      <c r="O538" s="113">
        <v>0</v>
      </c>
      <c r="P538" s="113">
        <v>500</v>
      </c>
      <c r="Q538" s="113">
        <v>4.4999999999999998E-2</v>
      </c>
      <c r="S538" s="113" t="b">
        <v>0</v>
      </c>
      <c r="T538" s="113" t="b">
        <f>VLOOKUP(G538,key!$S$3:$T$12,2,FALSE)</f>
        <v>1</v>
      </c>
      <c r="U538" s="113">
        <f t="shared" si="59"/>
        <v>1</v>
      </c>
      <c r="V538" s="116">
        <f t="shared" si="60"/>
        <v>0</v>
      </c>
      <c r="W538" s="113">
        <f>VLOOKUP(G538,key!$S$3:$U$6,3,FALSE)</f>
        <v>0.25</v>
      </c>
      <c r="X538" s="113"/>
      <c r="Z538" s="113"/>
      <c r="AA538" s="113" t="s">
        <v>4151</v>
      </c>
      <c r="AB538" s="113" t="s">
        <v>1650</v>
      </c>
      <c r="AC538" s="113">
        <v>1975</v>
      </c>
      <c r="AD538" s="113" t="s">
        <v>104</v>
      </c>
      <c r="AE538" s="113" t="s">
        <v>1656</v>
      </c>
      <c r="AF538" s="113">
        <v>194</v>
      </c>
      <c r="AG538" s="113">
        <v>4.4999999999999998E-2</v>
      </c>
      <c r="AH538" s="113">
        <v>0</v>
      </c>
      <c r="AI538" s="113">
        <v>500</v>
      </c>
      <c r="AJ538" s="113">
        <v>4.4999999999999998E-2</v>
      </c>
    </row>
    <row r="539" spans="1:36" x14ac:dyDescent="0.25">
      <c r="A539" t="str">
        <f t="shared" si="61"/>
        <v>CFLMFm1975CZ05rNCGF</v>
      </c>
      <c r="B539" t="s">
        <v>118</v>
      </c>
      <c r="C539" t="s">
        <v>45</v>
      </c>
      <c r="D539" s="113" t="s">
        <v>1650</v>
      </c>
      <c r="E539" s="113">
        <v>1975</v>
      </c>
      <c r="F539" s="113" t="s">
        <v>104</v>
      </c>
      <c r="G539" s="113" t="s">
        <v>1657</v>
      </c>
      <c r="H539" s="113">
        <f t="shared" si="54"/>
        <v>0.98399999999999999</v>
      </c>
      <c r="I539" s="113">
        <f t="shared" si="58"/>
        <v>1</v>
      </c>
      <c r="J539" s="113">
        <f t="shared" si="55"/>
        <v>-3.3000000000000002E-2</v>
      </c>
      <c r="M539" s="113">
        <v>492</v>
      </c>
      <c r="N539" s="113">
        <v>4.4999999999999998E-2</v>
      </c>
      <c r="O539" s="113">
        <v>-16.5</v>
      </c>
      <c r="P539" s="113">
        <v>500</v>
      </c>
      <c r="Q539" s="113">
        <v>4.4999999999999998E-2</v>
      </c>
      <c r="S539" s="113" t="b">
        <v>0</v>
      </c>
      <c r="T539" s="113" t="b">
        <f>VLOOKUP(G539,key!$S$3:$T$12,2,FALSE)</f>
        <v>0</v>
      </c>
      <c r="U539" s="113">
        <f t="shared" si="59"/>
        <v>1</v>
      </c>
      <c r="V539" s="116">
        <f t="shared" si="60"/>
        <v>-3.3000000000000002E-2</v>
      </c>
      <c r="W539" s="113">
        <f>VLOOKUP(G539,key!$S$3:$U$6,3,FALSE)</f>
        <v>0.9</v>
      </c>
      <c r="X539" s="113"/>
      <c r="Z539" s="113"/>
      <c r="AA539" s="113" t="s">
        <v>4151</v>
      </c>
      <c r="AB539" s="113" t="s">
        <v>1650</v>
      </c>
      <c r="AC539" s="113">
        <v>1975</v>
      </c>
      <c r="AD539" s="113" t="s">
        <v>104</v>
      </c>
      <c r="AE539" s="113" t="s">
        <v>1657</v>
      </c>
      <c r="AF539" s="113">
        <v>492</v>
      </c>
      <c r="AG539" s="113">
        <v>4.4999999999999998E-2</v>
      </c>
      <c r="AH539" s="113">
        <v>-16.5</v>
      </c>
      <c r="AI539" s="113">
        <v>500</v>
      </c>
      <c r="AJ539" s="113">
        <v>4.4999999999999998E-2</v>
      </c>
    </row>
    <row r="540" spans="1:36" x14ac:dyDescent="0.25">
      <c r="A540" t="str">
        <f t="shared" si="61"/>
        <v>CFLMFm1975CZ06rDXGF</v>
      </c>
      <c r="B540" t="s">
        <v>118</v>
      </c>
      <c r="C540" t="s">
        <v>45</v>
      </c>
      <c r="D540" s="113" t="s">
        <v>1650</v>
      </c>
      <c r="E540" s="113">
        <v>1975</v>
      </c>
      <c r="F540" s="113" t="s">
        <v>105</v>
      </c>
      <c r="G540" s="113" t="s">
        <v>1658</v>
      </c>
      <c r="H540" s="113">
        <f t="shared" si="54"/>
        <v>1.0840000000000001</v>
      </c>
      <c r="I540" s="113">
        <f t="shared" si="58"/>
        <v>1.6222222222222222</v>
      </c>
      <c r="J540" s="113">
        <f t="shared" si="55"/>
        <v>-1.9179999999999999E-2</v>
      </c>
      <c r="M540" s="113">
        <v>542</v>
      </c>
      <c r="N540" s="113">
        <v>7.2999999999999995E-2</v>
      </c>
      <c r="O540" s="113">
        <v>-9.59</v>
      </c>
      <c r="P540" s="113">
        <v>500</v>
      </c>
      <c r="Q540" s="113">
        <v>4.4999999999999998E-2</v>
      </c>
      <c r="S540" s="113" t="b">
        <v>0</v>
      </c>
      <c r="T540" s="113" t="b">
        <f>VLOOKUP(G540,key!$S$3:$T$12,2,FALSE)</f>
        <v>0</v>
      </c>
      <c r="U540" s="113">
        <f t="shared" si="59"/>
        <v>1</v>
      </c>
      <c r="V540" s="116">
        <f t="shared" si="60"/>
        <v>-1.9179999999999999E-2</v>
      </c>
      <c r="W540" s="113">
        <f>VLOOKUP(G540,key!$S$3:$U$6,3,FALSE)</f>
        <v>1</v>
      </c>
      <c r="X540" s="113"/>
      <c r="Z540" s="113"/>
      <c r="AA540" s="113" t="s">
        <v>4151</v>
      </c>
      <c r="AB540" s="113" t="s">
        <v>1650</v>
      </c>
      <c r="AC540" s="113">
        <v>1975</v>
      </c>
      <c r="AD540" s="113" t="s">
        <v>105</v>
      </c>
      <c r="AE540" s="113" t="s">
        <v>1658</v>
      </c>
      <c r="AF540" s="113">
        <v>542</v>
      </c>
      <c r="AG540" s="113">
        <v>7.2999999999999995E-2</v>
      </c>
      <c r="AH540" s="113">
        <v>-9.59</v>
      </c>
      <c r="AI540" s="113">
        <v>500</v>
      </c>
      <c r="AJ540" s="113">
        <v>4.4999999999999998E-2</v>
      </c>
    </row>
    <row r="541" spans="1:36" x14ac:dyDescent="0.25">
      <c r="A541" t="str">
        <f t="shared" si="61"/>
        <v>CFLMFm1975CZ06rDXHP</v>
      </c>
      <c r="B541" t="s">
        <v>118</v>
      </c>
      <c r="C541" t="s">
        <v>45</v>
      </c>
      <c r="D541" s="113" t="s">
        <v>1650</v>
      </c>
      <c r="E541" s="113">
        <v>1975</v>
      </c>
      <c r="F541" s="113" t="s">
        <v>105</v>
      </c>
      <c r="G541" s="113" t="s">
        <v>1659</v>
      </c>
      <c r="H541" s="113">
        <f t="shared" si="54"/>
        <v>0.94399999999999995</v>
      </c>
      <c r="I541" s="113">
        <f t="shared" si="58"/>
        <v>1.6888888888888889</v>
      </c>
      <c r="J541" s="113">
        <f t="shared" si="55"/>
        <v>0</v>
      </c>
      <c r="M541" s="113">
        <v>472</v>
      </c>
      <c r="N541" s="113">
        <v>7.5999999999999998E-2</v>
      </c>
      <c r="O541" s="113">
        <v>0</v>
      </c>
      <c r="P541" s="113">
        <v>500</v>
      </c>
      <c r="Q541" s="113">
        <v>4.4999999999999998E-2</v>
      </c>
      <c r="S541" s="113" t="b">
        <v>0</v>
      </c>
      <c r="T541" s="113" t="b">
        <f>VLOOKUP(G541,key!$S$3:$T$12,2,FALSE)</f>
        <v>1</v>
      </c>
      <c r="U541" s="113">
        <f t="shared" si="59"/>
        <v>1</v>
      </c>
      <c r="V541" s="116">
        <f t="shared" si="60"/>
        <v>0</v>
      </c>
      <c r="W541" s="113">
        <f>VLOOKUP(G541,key!$S$3:$U$6,3,FALSE)</f>
        <v>0.5</v>
      </c>
      <c r="X541" s="113"/>
      <c r="Z541" s="113"/>
      <c r="AA541" s="113" t="s">
        <v>4151</v>
      </c>
      <c r="AB541" s="113" t="s">
        <v>1650</v>
      </c>
      <c r="AC541" s="113">
        <v>1975</v>
      </c>
      <c r="AD541" s="113" t="s">
        <v>105</v>
      </c>
      <c r="AE541" s="113" t="s">
        <v>1659</v>
      </c>
      <c r="AF541" s="113">
        <v>472</v>
      </c>
      <c r="AG541" s="113">
        <v>7.5999999999999998E-2</v>
      </c>
      <c r="AH541" s="113">
        <v>0</v>
      </c>
      <c r="AI541" s="113">
        <v>500</v>
      </c>
      <c r="AJ541" s="113">
        <v>4.4999999999999998E-2</v>
      </c>
    </row>
    <row r="542" spans="1:36" x14ac:dyDescent="0.25">
      <c r="A542" t="str">
        <f t="shared" si="61"/>
        <v>CFLMFm1975CZ06rNCEH</v>
      </c>
      <c r="B542" t="s">
        <v>118</v>
      </c>
      <c r="C542" t="s">
        <v>45</v>
      </c>
      <c r="D542" s="113" t="s">
        <v>1650</v>
      </c>
      <c r="E542" s="113">
        <v>1975</v>
      </c>
      <c r="F542" s="113" t="s">
        <v>105</v>
      </c>
      <c r="G542" s="113" t="s">
        <v>1656</v>
      </c>
      <c r="H542" s="113">
        <f t="shared" si="54"/>
        <v>0.65</v>
      </c>
      <c r="I542" s="113">
        <f t="shared" si="58"/>
        <v>1</v>
      </c>
      <c r="J542" s="113">
        <f t="shared" si="55"/>
        <v>0</v>
      </c>
      <c r="M542" s="113">
        <v>325</v>
      </c>
      <c r="N542" s="113">
        <v>4.3999999999999997E-2</v>
      </c>
      <c r="O542" s="113">
        <v>0</v>
      </c>
      <c r="P542" s="113">
        <v>500</v>
      </c>
      <c r="Q542" s="113">
        <v>4.4999999999999998E-2</v>
      </c>
      <c r="S542" s="113" t="b">
        <v>0</v>
      </c>
      <c r="T542" s="113" t="b">
        <f>VLOOKUP(G542,key!$S$3:$T$12,2,FALSE)</f>
        <v>1</v>
      </c>
      <c r="U542" s="113">
        <f t="shared" si="59"/>
        <v>1</v>
      </c>
      <c r="V542" s="116">
        <f t="shared" si="60"/>
        <v>0</v>
      </c>
      <c r="W542" s="113">
        <f>VLOOKUP(G542,key!$S$3:$U$6,3,FALSE)</f>
        <v>0.25</v>
      </c>
      <c r="X542" s="113"/>
      <c r="Z542" s="113"/>
      <c r="AA542" s="113" t="s">
        <v>4151</v>
      </c>
      <c r="AB542" s="113" t="s">
        <v>1650</v>
      </c>
      <c r="AC542" s="113">
        <v>1975</v>
      </c>
      <c r="AD542" s="113" t="s">
        <v>105</v>
      </c>
      <c r="AE542" s="113" t="s">
        <v>1656</v>
      </c>
      <c r="AF542" s="113">
        <v>325</v>
      </c>
      <c r="AG542" s="113">
        <v>4.3999999999999997E-2</v>
      </c>
      <c r="AH542" s="113">
        <v>0</v>
      </c>
      <c r="AI542" s="113">
        <v>500</v>
      </c>
      <c r="AJ542" s="113">
        <v>4.4999999999999998E-2</v>
      </c>
    </row>
    <row r="543" spans="1:36" x14ac:dyDescent="0.25">
      <c r="A543" t="str">
        <f t="shared" si="61"/>
        <v>CFLMFm1975CZ06rNCGF</v>
      </c>
      <c r="B543" t="s">
        <v>118</v>
      </c>
      <c r="C543" t="s">
        <v>45</v>
      </c>
      <c r="D543" s="113" t="s">
        <v>1650</v>
      </c>
      <c r="E543" s="113">
        <v>1975</v>
      </c>
      <c r="F543" s="113" t="s">
        <v>105</v>
      </c>
      <c r="G543" s="113" t="s">
        <v>1657</v>
      </c>
      <c r="H543" s="113">
        <f t="shared" si="54"/>
        <v>0.998</v>
      </c>
      <c r="I543" s="113">
        <f t="shared" si="58"/>
        <v>1</v>
      </c>
      <c r="J543" s="113">
        <f t="shared" si="55"/>
        <v>-1.9640000000000001E-2</v>
      </c>
      <c r="M543" s="113">
        <v>499</v>
      </c>
      <c r="N543" s="113">
        <v>4.4999999999999998E-2</v>
      </c>
      <c r="O543" s="113">
        <v>-9.82</v>
      </c>
      <c r="P543" s="113">
        <v>500</v>
      </c>
      <c r="Q543" s="113">
        <v>4.4999999999999998E-2</v>
      </c>
      <c r="S543" s="113" t="b">
        <v>0</v>
      </c>
      <c r="T543" s="113" t="b">
        <f>VLOOKUP(G543,key!$S$3:$T$12,2,FALSE)</f>
        <v>0</v>
      </c>
      <c r="U543" s="113">
        <f t="shared" si="59"/>
        <v>1</v>
      </c>
      <c r="V543" s="116">
        <f t="shared" si="60"/>
        <v>-1.9640000000000001E-2</v>
      </c>
      <c r="W543" s="113">
        <f>VLOOKUP(G543,key!$S$3:$U$6,3,FALSE)</f>
        <v>0.9</v>
      </c>
      <c r="X543" s="113"/>
      <c r="Z543" s="113"/>
      <c r="AA543" s="113" t="s">
        <v>4151</v>
      </c>
      <c r="AB543" s="113" t="s">
        <v>1650</v>
      </c>
      <c r="AC543" s="113">
        <v>1975</v>
      </c>
      <c r="AD543" s="113" t="s">
        <v>105</v>
      </c>
      <c r="AE543" s="113" t="s">
        <v>1657</v>
      </c>
      <c r="AF543" s="113">
        <v>499</v>
      </c>
      <c r="AG543" s="113">
        <v>4.4999999999999998E-2</v>
      </c>
      <c r="AH543" s="113">
        <v>-9.82</v>
      </c>
      <c r="AI543" s="113">
        <v>500</v>
      </c>
      <c r="AJ543" s="113">
        <v>4.4999999999999998E-2</v>
      </c>
    </row>
    <row r="544" spans="1:36" x14ac:dyDescent="0.25">
      <c r="A544" t="str">
        <f t="shared" si="61"/>
        <v>CFLMFm1975CZ07rDXGF</v>
      </c>
      <c r="B544" t="s">
        <v>118</v>
      </c>
      <c r="C544" t="s">
        <v>45</v>
      </c>
      <c r="D544" s="113" t="s">
        <v>1650</v>
      </c>
      <c r="E544" s="113">
        <v>1975</v>
      </c>
      <c r="F544" s="113" t="s">
        <v>106</v>
      </c>
      <c r="G544" s="113" t="s">
        <v>1658</v>
      </c>
      <c r="H544" s="113">
        <f t="shared" si="54"/>
        <v>1.0780000000000001</v>
      </c>
      <c r="I544" s="113">
        <f t="shared" si="58"/>
        <v>1.4888888888888889</v>
      </c>
      <c r="J544" s="113">
        <f t="shared" si="55"/>
        <v>-1.5099999999999999E-2</v>
      </c>
      <c r="M544" s="113">
        <v>539</v>
      </c>
      <c r="N544" s="113">
        <v>6.7000000000000004E-2</v>
      </c>
      <c r="O544" s="113">
        <v>-7.55</v>
      </c>
      <c r="P544" s="113">
        <v>500</v>
      </c>
      <c r="Q544" s="113">
        <v>4.4999999999999998E-2</v>
      </c>
      <c r="S544" s="113" t="b">
        <v>0</v>
      </c>
      <c r="T544" s="113" t="b">
        <f>VLOOKUP(G544,key!$S$3:$T$12,2,FALSE)</f>
        <v>0</v>
      </c>
      <c r="U544" s="113">
        <f t="shared" si="59"/>
        <v>1</v>
      </c>
      <c r="V544" s="116">
        <f t="shared" si="60"/>
        <v>-1.5099999999999999E-2</v>
      </c>
      <c r="W544" s="113">
        <f>VLOOKUP(G544,key!$S$3:$U$6,3,FALSE)</f>
        <v>1</v>
      </c>
      <c r="X544" s="113"/>
      <c r="Z544" s="113"/>
      <c r="AA544" s="113" t="s">
        <v>4151</v>
      </c>
      <c r="AB544" s="113" t="s">
        <v>1650</v>
      </c>
      <c r="AC544" s="113">
        <v>1975</v>
      </c>
      <c r="AD544" s="113" t="s">
        <v>106</v>
      </c>
      <c r="AE544" s="113" t="s">
        <v>1658</v>
      </c>
      <c r="AF544" s="113">
        <v>539</v>
      </c>
      <c r="AG544" s="113">
        <v>6.7000000000000004E-2</v>
      </c>
      <c r="AH544" s="113">
        <v>-7.55</v>
      </c>
      <c r="AI544" s="113">
        <v>500</v>
      </c>
      <c r="AJ544" s="113">
        <v>4.4999999999999998E-2</v>
      </c>
    </row>
    <row r="545" spans="1:36" x14ac:dyDescent="0.25">
      <c r="A545" t="str">
        <f t="shared" si="61"/>
        <v>CFLMFm1975CZ07rDXHP</v>
      </c>
      <c r="B545" t="s">
        <v>118</v>
      </c>
      <c r="C545" t="s">
        <v>45</v>
      </c>
      <c r="D545" s="113" t="s">
        <v>1650</v>
      </c>
      <c r="E545" s="113">
        <v>1975</v>
      </c>
      <c r="F545" s="113" t="s">
        <v>106</v>
      </c>
      <c r="G545" s="113" t="s">
        <v>1659</v>
      </c>
      <c r="H545" s="113">
        <f t="shared" si="54"/>
        <v>0.96599999999999997</v>
      </c>
      <c r="I545" s="113">
        <f t="shared" si="58"/>
        <v>1.4444444444444446</v>
      </c>
      <c r="J545" s="113">
        <f t="shared" si="55"/>
        <v>0</v>
      </c>
      <c r="M545" s="113">
        <v>483</v>
      </c>
      <c r="N545" s="113">
        <v>6.5000000000000002E-2</v>
      </c>
      <c r="O545" s="113">
        <v>0</v>
      </c>
      <c r="P545" s="113">
        <v>500</v>
      </c>
      <c r="Q545" s="113">
        <v>4.4999999999999998E-2</v>
      </c>
      <c r="S545" s="113" t="b">
        <v>0</v>
      </c>
      <c r="T545" s="113" t="b">
        <f>VLOOKUP(G545,key!$S$3:$T$12,2,FALSE)</f>
        <v>1</v>
      </c>
      <c r="U545" s="113">
        <f t="shared" si="59"/>
        <v>1</v>
      </c>
      <c r="V545" s="116">
        <f t="shared" si="60"/>
        <v>0</v>
      </c>
      <c r="W545" s="113">
        <f>VLOOKUP(G545,key!$S$3:$U$6,3,FALSE)</f>
        <v>0.5</v>
      </c>
      <c r="X545" s="113"/>
      <c r="Z545" s="113"/>
      <c r="AA545" s="113" t="s">
        <v>4151</v>
      </c>
      <c r="AB545" s="113" t="s">
        <v>1650</v>
      </c>
      <c r="AC545" s="113">
        <v>1975</v>
      </c>
      <c r="AD545" s="113" t="s">
        <v>106</v>
      </c>
      <c r="AE545" s="113" t="s">
        <v>1659</v>
      </c>
      <c r="AF545" s="113">
        <v>483</v>
      </c>
      <c r="AG545" s="113">
        <v>6.5000000000000002E-2</v>
      </c>
      <c r="AH545" s="113">
        <v>0</v>
      </c>
      <c r="AI545" s="113">
        <v>500</v>
      </c>
      <c r="AJ545" s="113">
        <v>4.4999999999999998E-2</v>
      </c>
    </row>
    <row r="546" spans="1:36" x14ac:dyDescent="0.25">
      <c r="A546" t="str">
        <f t="shared" si="61"/>
        <v>CFLMFm1975CZ07rNCEH</v>
      </c>
      <c r="B546" t="s">
        <v>118</v>
      </c>
      <c r="C546" t="s">
        <v>45</v>
      </c>
      <c r="D546" s="113" t="s">
        <v>1650</v>
      </c>
      <c r="E546" s="113">
        <v>1975</v>
      </c>
      <c r="F546" s="113" t="s">
        <v>106</v>
      </c>
      <c r="G546" s="113" t="s">
        <v>1656</v>
      </c>
      <c r="H546" s="113">
        <f t="shared" si="54"/>
        <v>0.73</v>
      </c>
      <c r="I546" s="113">
        <f t="shared" si="58"/>
        <v>1</v>
      </c>
      <c r="J546" s="113">
        <f t="shared" si="55"/>
        <v>0</v>
      </c>
      <c r="M546" s="113">
        <v>365</v>
      </c>
      <c r="N546" s="113">
        <v>4.4999999999999998E-2</v>
      </c>
      <c r="O546" s="113">
        <v>0</v>
      </c>
      <c r="P546" s="113">
        <v>500</v>
      </c>
      <c r="Q546" s="113">
        <v>4.4999999999999998E-2</v>
      </c>
      <c r="S546" s="113" t="b">
        <v>0</v>
      </c>
      <c r="T546" s="113" t="b">
        <f>VLOOKUP(G546,key!$S$3:$T$12,2,FALSE)</f>
        <v>1</v>
      </c>
      <c r="U546" s="113">
        <f t="shared" si="59"/>
        <v>1</v>
      </c>
      <c r="V546" s="116">
        <f t="shared" si="60"/>
        <v>0</v>
      </c>
      <c r="W546" s="113">
        <f>VLOOKUP(G546,key!$S$3:$U$6,3,FALSE)</f>
        <v>0.25</v>
      </c>
      <c r="X546" s="113"/>
      <c r="Z546" s="113"/>
      <c r="AA546" s="113" t="s">
        <v>4151</v>
      </c>
      <c r="AB546" s="113" t="s">
        <v>1650</v>
      </c>
      <c r="AC546" s="113">
        <v>1975</v>
      </c>
      <c r="AD546" s="113" t="s">
        <v>106</v>
      </c>
      <c r="AE546" s="113" t="s">
        <v>1656</v>
      </c>
      <c r="AF546" s="113">
        <v>365</v>
      </c>
      <c r="AG546" s="113">
        <v>4.4999999999999998E-2</v>
      </c>
      <c r="AH546" s="113">
        <v>0</v>
      </c>
      <c r="AI546" s="113">
        <v>500</v>
      </c>
      <c r="AJ546" s="113">
        <v>4.4999999999999998E-2</v>
      </c>
    </row>
    <row r="547" spans="1:36" x14ac:dyDescent="0.25">
      <c r="A547" t="str">
        <f t="shared" si="61"/>
        <v>CFLMFm1975CZ07rNCGF</v>
      </c>
      <c r="B547" t="s">
        <v>118</v>
      </c>
      <c r="C547" t="s">
        <v>45</v>
      </c>
      <c r="D547" s="113" t="s">
        <v>1650</v>
      </c>
      <c r="E547" s="113">
        <v>1975</v>
      </c>
      <c r="F547" s="113" t="s">
        <v>106</v>
      </c>
      <c r="G547" s="113" t="s">
        <v>1657</v>
      </c>
      <c r="H547" s="113">
        <f t="shared" si="54"/>
        <v>1.002</v>
      </c>
      <c r="I547" s="113">
        <f t="shared" si="58"/>
        <v>1</v>
      </c>
      <c r="J547" s="113">
        <f t="shared" si="55"/>
        <v>-1.5460000000000002E-2</v>
      </c>
      <c r="M547" s="113">
        <v>501</v>
      </c>
      <c r="N547" s="113">
        <v>4.4999999999999998E-2</v>
      </c>
      <c r="O547" s="113">
        <v>-7.73</v>
      </c>
      <c r="P547" s="113">
        <v>500</v>
      </c>
      <c r="Q547" s="113">
        <v>4.4999999999999998E-2</v>
      </c>
      <c r="S547" s="113" t="b">
        <v>0</v>
      </c>
      <c r="T547" s="113" t="b">
        <f>VLOOKUP(G547,key!$S$3:$T$12,2,FALSE)</f>
        <v>0</v>
      </c>
      <c r="U547" s="113">
        <f t="shared" si="59"/>
        <v>1</v>
      </c>
      <c r="V547" s="116">
        <f t="shared" si="60"/>
        <v>-1.5460000000000002E-2</v>
      </c>
      <c r="W547" s="113">
        <f>VLOOKUP(G547,key!$S$3:$U$6,3,FALSE)</f>
        <v>0.9</v>
      </c>
      <c r="X547" s="113"/>
      <c r="Z547" s="113"/>
      <c r="AA547" s="113" t="s">
        <v>4151</v>
      </c>
      <c r="AB547" s="113" t="s">
        <v>1650</v>
      </c>
      <c r="AC547" s="113">
        <v>1975</v>
      </c>
      <c r="AD547" s="113" t="s">
        <v>106</v>
      </c>
      <c r="AE547" s="113" t="s">
        <v>1657</v>
      </c>
      <c r="AF547" s="113">
        <v>501</v>
      </c>
      <c r="AG547" s="113">
        <v>4.4999999999999998E-2</v>
      </c>
      <c r="AH547" s="113">
        <v>-7.73</v>
      </c>
      <c r="AI547" s="113">
        <v>500</v>
      </c>
      <c r="AJ547" s="113">
        <v>4.4999999999999998E-2</v>
      </c>
    </row>
    <row r="548" spans="1:36" x14ac:dyDescent="0.25">
      <c r="A548" t="str">
        <f t="shared" si="61"/>
        <v>CFLMFm1975CZ08rDXGF</v>
      </c>
      <c r="B548" t="s">
        <v>118</v>
      </c>
      <c r="C548" t="s">
        <v>45</v>
      </c>
      <c r="D548" s="113" t="s">
        <v>1650</v>
      </c>
      <c r="E548" s="113">
        <v>1975</v>
      </c>
      <c r="F548" s="113" t="s">
        <v>107</v>
      </c>
      <c r="G548" s="113" t="s">
        <v>1658</v>
      </c>
      <c r="H548" s="113">
        <f t="shared" si="54"/>
        <v>1.1060000000000001</v>
      </c>
      <c r="I548" s="113">
        <f t="shared" si="58"/>
        <v>1.8222222222222224</v>
      </c>
      <c r="J548" s="113">
        <f t="shared" si="55"/>
        <v>-1.528E-2</v>
      </c>
      <c r="M548" s="113">
        <v>553</v>
      </c>
      <c r="N548" s="113">
        <v>8.2000000000000003E-2</v>
      </c>
      <c r="O548" s="113">
        <v>-7.64</v>
      </c>
      <c r="P548" s="113">
        <v>500</v>
      </c>
      <c r="Q548" s="113">
        <v>4.4999999999999998E-2</v>
      </c>
      <c r="S548" s="113" t="b">
        <v>0</v>
      </c>
      <c r="T548" s="113" t="b">
        <f>VLOOKUP(G548,key!$S$3:$T$12,2,FALSE)</f>
        <v>0</v>
      </c>
      <c r="U548" s="113">
        <f t="shared" si="59"/>
        <v>1</v>
      </c>
      <c r="V548" s="116">
        <f t="shared" si="60"/>
        <v>-1.528E-2</v>
      </c>
      <c r="W548" s="113">
        <f>VLOOKUP(G548,key!$S$3:$U$6,3,FALSE)</f>
        <v>1</v>
      </c>
      <c r="X548" s="113"/>
      <c r="Z548" s="113"/>
      <c r="AA548" s="113" t="s">
        <v>4151</v>
      </c>
      <c r="AB548" s="113" t="s">
        <v>1650</v>
      </c>
      <c r="AC548" s="113">
        <v>1975</v>
      </c>
      <c r="AD548" s="113" t="s">
        <v>107</v>
      </c>
      <c r="AE548" s="113" t="s">
        <v>1658</v>
      </c>
      <c r="AF548" s="113">
        <v>553</v>
      </c>
      <c r="AG548" s="113">
        <v>8.2000000000000003E-2</v>
      </c>
      <c r="AH548" s="113">
        <v>-7.64</v>
      </c>
      <c r="AI548" s="113">
        <v>500</v>
      </c>
      <c r="AJ548" s="113">
        <v>4.4999999999999998E-2</v>
      </c>
    </row>
    <row r="549" spans="1:36" x14ac:dyDescent="0.25">
      <c r="A549" t="str">
        <f t="shared" si="61"/>
        <v>CFLMFm1975CZ08rDXHP</v>
      </c>
      <c r="B549" t="s">
        <v>118</v>
      </c>
      <c r="C549" t="s">
        <v>45</v>
      </c>
      <c r="D549" s="113" t="s">
        <v>1650</v>
      </c>
      <c r="E549" s="113">
        <v>1975</v>
      </c>
      <c r="F549" s="113" t="s">
        <v>107</v>
      </c>
      <c r="G549" s="113" t="s">
        <v>1659</v>
      </c>
      <c r="H549" s="113">
        <f t="shared" si="54"/>
        <v>0.99</v>
      </c>
      <c r="I549" s="113">
        <f t="shared" si="58"/>
        <v>1.8888888888888891</v>
      </c>
      <c r="J549" s="113">
        <f t="shared" si="55"/>
        <v>0</v>
      </c>
      <c r="M549" s="113">
        <v>495</v>
      </c>
      <c r="N549" s="113">
        <v>8.5000000000000006E-2</v>
      </c>
      <c r="O549" s="113">
        <v>0</v>
      </c>
      <c r="P549" s="113">
        <v>500</v>
      </c>
      <c r="Q549" s="113">
        <v>4.4999999999999998E-2</v>
      </c>
      <c r="S549" s="113" t="b">
        <v>0</v>
      </c>
      <c r="T549" s="113" t="b">
        <f>VLOOKUP(G549,key!$S$3:$T$12,2,FALSE)</f>
        <v>1</v>
      </c>
      <c r="U549" s="113">
        <f t="shared" si="59"/>
        <v>1</v>
      </c>
      <c r="V549" s="116">
        <f t="shared" si="60"/>
        <v>0</v>
      </c>
      <c r="W549" s="113">
        <f>VLOOKUP(G549,key!$S$3:$U$6,3,FALSE)</f>
        <v>0.5</v>
      </c>
      <c r="X549" s="113"/>
      <c r="Z549" s="113"/>
      <c r="AA549" s="113" t="s">
        <v>4151</v>
      </c>
      <c r="AB549" s="113" t="s">
        <v>1650</v>
      </c>
      <c r="AC549" s="113">
        <v>1975</v>
      </c>
      <c r="AD549" s="113" t="s">
        <v>107</v>
      </c>
      <c r="AE549" s="113" t="s">
        <v>1659</v>
      </c>
      <c r="AF549" s="113">
        <v>495</v>
      </c>
      <c r="AG549" s="113">
        <v>8.5000000000000006E-2</v>
      </c>
      <c r="AH549" s="113">
        <v>0</v>
      </c>
      <c r="AI549" s="113">
        <v>500</v>
      </c>
      <c r="AJ549" s="113">
        <v>4.4999999999999998E-2</v>
      </c>
    </row>
    <row r="550" spans="1:36" x14ac:dyDescent="0.25">
      <c r="A550" t="str">
        <f t="shared" si="61"/>
        <v>CFLMFm1975CZ08rNCEH</v>
      </c>
      <c r="B550" t="s">
        <v>118</v>
      </c>
      <c r="C550" t="s">
        <v>45</v>
      </c>
      <c r="D550" s="113" t="s">
        <v>1650</v>
      </c>
      <c r="E550" s="113">
        <v>1975</v>
      </c>
      <c r="F550" s="113" t="s">
        <v>107</v>
      </c>
      <c r="G550" s="113" t="s">
        <v>1656</v>
      </c>
      <c r="H550" s="113">
        <f t="shared" si="54"/>
        <v>0.71799999999999997</v>
      </c>
      <c r="I550" s="113">
        <f t="shared" si="58"/>
        <v>1</v>
      </c>
      <c r="J550" s="113">
        <f t="shared" si="55"/>
        <v>0</v>
      </c>
      <c r="M550" s="113">
        <v>359</v>
      </c>
      <c r="N550" s="113">
        <v>4.3999999999999997E-2</v>
      </c>
      <c r="O550" s="113">
        <v>0</v>
      </c>
      <c r="P550" s="113">
        <v>500</v>
      </c>
      <c r="Q550" s="113">
        <v>4.4999999999999998E-2</v>
      </c>
      <c r="S550" s="113" t="b">
        <v>0</v>
      </c>
      <c r="T550" s="113" t="b">
        <f>VLOOKUP(G550,key!$S$3:$T$12,2,FALSE)</f>
        <v>1</v>
      </c>
      <c r="U550" s="113">
        <f t="shared" si="59"/>
        <v>1</v>
      </c>
      <c r="V550" s="116">
        <f t="shared" si="60"/>
        <v>0</v>
      </c>
      <c r="W550" s="113">
        <f>VLOOKUP(G550,key!$S$3:$U$6,3,FALSE)</f>
        <v>0.25</v>
      </c>
      <c r="X550" s="113"/>
      <c r="Z550" s="113"/>
      <c r="AA550" s="113" t="s">
        <v>4151</v>
      </c>
      <c r="AB550" s="113" t="s">
        <v>1650</v>
      </c>
      <c r="AC550" s="113">
        <v>1975</v>
      </c>
      <c r="AD550" s="113" t="s">
        <v>107</v>
      </c>
      <c r="AE550" s="113" t="s">
        <v>1656</v>
      </c>
      <c r="AF550" s="113">
        <v>359</v>
      </c>
      <c r="AG550" s="113">
        <v>4.3999999999999997E-2</v>
      </c>
      <c r="AH550" s="113">
        <v>0</v>
      </c>
      <c r="AI550" s="113">
        <v>500</v>
      </c>
      <c r="AJ550" s="113">
        <v>4.4999999999999998E-2</v>
      </c>
    </row>
    <row r="551" spans="1:36" x14ac:dyDescent="0.25">
      <c r="A551" t="str">
        <f t="shared" si="61"/>
        <v>CFLMFm1975CZ08rNCGF</v>
      </c>
      <c r="B551" t="s">
        <v>118</v>
      </c>
      <c r="C551" t="s">
        <v>45</v>
      </c>
      <c r="D551" s="113" t="s">
        <v>1650</v>
      </c>
      <c r="E551" s="113">
        <v>1975</v>
      </c>
      <c r="F551" s="113" t="s">
        <v>107</v>
      </c>
      <c r="G551" s="113" t="s">
        <v>1657</v>
      </c>
      <c r="H551" s="113">
        <f t="shared" si="54"/>
        <v>1.002</v>
      </c>
      <c r="I551" s="113">
        <f t="shared" si="58"/>
        <v>1</v>
      </c>
      <c r="J551" s="113">
        <f t="shared" si="55"/>
        <v>-1.576E-2</v>
      </c>
      <c r="M551" s="113">
        <v>501</v>
      </c>
      <c r="N551" s="113">
        <v>4.4999999999999998E-2</v>
      </c>
      <c r="O551" s="113">
        <v>-7.88</v>
      </c>
      <c r="P551" s="113">
        <v>500</v>
      </c>
      <c r="Q551" s="113">
        <v>4.4999999999999998E-2</v>
      </c>
      <c r="S551" s="113" t="b">
        <v>0</v>
      </c>
      <c r="T551" s="113" t="b">
        <f>VLOOKUP(G551,key!$S$3:$T$12,2,FALSE)</f>
        <v>0</v>
      </c>
      <c r="U551" s="113">
        <f t="shared" si="59"/>
        <v>1</v>
      </c>
      <c r="V551" s="116">
        <f t="shared" si="60"/>
        <v>-1.576E-2</v>
      </c>
      <c r="W551" s="113">
        <f>VLOOKUP(G551,key!$S$3:$U$6,3,FALSE)</f>
        <v>0.9</v>
      </c>
      <c r="X551" s="113"/>
      <c r="Z551" s="113"/>
      <c r="AA551" s="113" t="s">
        <v>4151</v>
      </c>
      <c r="AB551" s="113" t="s">
        <v>1650</v>
      </c>
      <c r="AC551" s="113">
        <v>1975</v>
      </c>
      <c r="AD551" s="113" t="s">
        <v>107</v>
      </c>
      <c r="AE551" s="113" t="s">
        <v>1657</v>
      </c>
      <c r="AF551" s="113">
        <v>501</v>
      </c>
      <c r="AG551" s="113">
        <v>4.4999999999999998E-2</v>
      </c>
      <c r="AH551" s="113">
        <v>-7.88</v>
      </c>
      <c r="AI551" s="113">
        <v>500</v>
      </c>
      <c r="AJ551" s="113">
        <v>4.4999999999999998E-2</v>
      </c>
    </row>
    <row r="552" spans="1:36" x14ac:dyDescent="0.25">
      <c r="A552" t="str">
        <f t="shared" si="61"/>
        <v>CFLMFm1975CZ09rDXGF</v>
      </c>
      <c r="B552" t="s">
        <v>118</v>
      </c>
      <c r="C552" t="s">
        <v>45</v>
      </c>
      <c r="D552" s="113" t="s">
        <v>1650</v>
      </c>
      <c r="E552" s="113">
        <v>1975</v>
      </c>
      <c r="F552" s="113" t="s">
        <v>108</v>
      </c>
      <c r="G552" s="113" t="s">
        <v>1658</v>
      </c>
      <c r="H552" s="113">
        <f t="shared" si="54"/>
        <v>1.1359999999999999</v>
      </c>
      <c r="I552" s="113">
        <f t="shared" si="58"/>
        <v>1.5333333333333334</v>
      </c>
      <c r="J552" s="113">
        <f t="shared" si="55"/>
        <v>-1.712E-2</v>
      </c>
      <c r="M552" s="113">
        <v>568</v>
      </c>
      <c r="N552" s="113">
        <v>6.9000000000000006E-2</v>
      </c>
      <c r="O552" s="113">
        <v>-8.56</v>
      </c>
      <c r="P552" s="113">
        <v>500</v>
      </c>
      <c r="Q552" s="113">
        <v>4.4999999999999998E-2</v>
      </c>
      <c r="S552" s="113" t="b">
        <v>0</v>
      </c>
      <c r="T552" s="113" t="b">
        <f>VLOOKUP(G552,key!$S$3:$T$12,2,FALSE)</f>
        <v>0</v>
      </c>
      <c r="U552" s="113">
        <f t="shared" si="59"/>
        <v>1</v>
      </c>
      <c r="V552" s="116">
        <f t="shared" si="60"/>
        <v>-1.712E-2</v>
      </c>
      <c r="W552" s="113">
        <f>VLOOKUP(G552,key!$S$3:$U$6,3,FALSE)</f>
        <v>1</v>
      </c>
      <c r="X552" s="113"/>
      <c r="Z552" s="113"/>
      <c r="AA552" s="113" t="s">
        <v>4151</v>
      </c>
      <c r="AB552" s="113" t="s">
        <v>1650</v>
      </c>
      <c r="AC552" s="113">
        <v>1975</v>
      </c>
      <c r="AD552" s="113" t="s">
        <v>108</v>
      </c>
      <c r="AE552" s="113" t="s">
        <v>1658</v>
      </c>
      <c r="AF552" s="113">
        <v>568</v>
      </c>
      <c r="AG552" s="113">
        <v>6.9000000000000006E-2</v>
      </c>
      <c r="AH552" s="113">
        <v>-8.56</v>
      </c>
      <c r="AI552" s="113">
        <v>500</v>
      </c>
      <c r="AJ552" s="113">
        <v>4.4999999999999998E-2</v>
      </c>
    </row>
    <row r="553" spans="1:36" x14ac:dyDescent="0.25">
      <c r="A553" t="str">
        <f t="shared" si="61"/>
        <v>CFLMFm1975CZ09rDXHP</v>
      </c>
      <c r="B553" t="s">
        <v>118</v>
      </c>
      <c r="C553" t="s">
        <v>45</v>
      </c>
      <c r="D553" s="113" t="s">
        <v>1650</v>
      </c>
      <c r="E553" s="113">
        <v>1975</v>
      </c>
      <c r="F553" s="113" t="s">
        <v>108</v>
      </c>
      <c r="G553" s="113" t="s">
        <v>1659</v>
      </c>
      <c r="H553" s="113">
        <f t="shared" si="54"/>
        <v>1.012</v>
      </c>
      <c r="I553" s="113">
        <f t="shared" si="58"/>
        <v>1.5333333333333334</v>
      </c>
      <c r="J553" s="113">
        <f t="shared" si="55"/>
        <v>0</v>
      </c>
      <c r="M553" s="113">
        <v>506</v>
      </c>
      <c r="N553" s="113">
        <v>6.9000000000000006E-2</v>
      </c>
      <c r="O553" s="113">
        <v>0</v>
      </c>
      <c r="P553" s="113">
        <v>500</v>
      </c>
      <c r="Q553" s="113">
        <v>4.4999999999999998E-2</v>
      </c>
      <c r="S553" s="113" t="b">
        <v>0</v>
      </c>
      <c r="T553" s="113" t="b">
        <f>VLOOKUP(G553,key!$S$3:$T$12,2,FALSE)</f>
        <v>1</v>
      </c>
      <c r="U553" s="113">
        <f t="shared" si="59"/>
        <v>1</v>
      </c>
      <c r="V553" s="116">
        <f t="shared" si="60"/>
        <v>0</v>
      </c>
      <c r="W553" s="113">
        <f>VLOOKUP(G553,key!$S$3:$U$6,3,FALSE)</f>
        <v>0.5</v>
      </c>
      <c r="X553" s="113"/>
      <c r="Z553" s="113"/>
      <c r="AA553" s="113" t="s">
        <v>4151</v>
      </c>
      <c r="AB553" s="113" t="s">
        <v>1650</v>
      </c>
      <c r="AC553" s="113">
        <v>1975</v>
      </c>
      <c r="AD553" s="113" t="s">
        <v>108</v>
      </c>
      <c r="AE553" s="113" t="s">
        <v>1659</v>
      </c>
      <c r="AF553" s="113">
        <v>506</v>
      </c>
      <c r="AG553" s="113">
        <v>6.9000000000000006E-2</v>
      </c>
      <c r="AH553" s="113">
        <v>0</v>
      </c>
      <c r="AI553" s="113">
        <v>500</v>
      </c>
      <c r="AJ553" s="113">
        <v>4.4999999999999998E-2</v>
      </c>
    </row>
    <row r="554" spans="1:36" x14ac:dyDescent="0.25">
      <c r="A554" t="str">
        <f t="shared" si="61"/>
        <v>CFLMFm1975CZ09rNCEH</v>
      </c>
      <c r="B554" t="s">
        <v>118</v>
      </c>
      <c r="C554" t="s">
        <v>45</v>
      </c>
      <c r="D554" s="113" t="s">
        <v>1650</v>
      </c>
      <c r="E554" s="113">
        <v>1975</v>
      </c>
      <c r="F554" s="113" t="s">
        <v>108</v>
      </c>
      <c r="G554" s="113" t="s">
        <v>1656</v>
      </c>
      <c r="H554" s="113">
        <f t="shared" si="54"/>
        <v>0.68400000000000005</v>
      </c>
      <c r="I554" s="113">
        <f t="shared" si="58"/>
        <v>1</v>
      </c>
      <c r="J554" s="113">
        <f t="shared" si="55"/>
        <v>0</v>
      </c>
      <c r="M554" s="113">
        <v>342</v>
      </c>
      <c r="N554" s="113">
        <v>4.3999999999999997E-2</v>
      </c>
      <c r="O554" s="113">
        <v>0</v>
      </c>
      <c r="P554" s="113">
        <v>500</v>
      </c>
      <c r="Q554" s="113">
        <v>4.4999999999999998E-2</v>
      </c>
      <c r="S554" s="113" t="b">
        <v>0</v>
      </c>
      <c r="T554" s="113" t="b">
        <f>VLOOKUP(G554,key!$S$3:$T$12,2,FALSE)</f>
        <v>1</v>
      </c>
      <c r="U554" s="113">
        <f t="shared" si="59"/>
        <v>1</v>
      </c>
      <c r="V554" s="116">
        <f t="shared" si="60"/>
        <v>0</v>
      </c>
      <c r="W554" s="113">
        <f>VLOOKUP(G554,key!$S$3:$U$6,3,FALSE)</f>
        <v>0.25</v>
      </c>
      <c r="X554" s="113"/>
      <c r="Z554" s="113"/>
      <c r="AA554" s="113" t="s">
        <v>4151</v>
      </c>
      <c r="AB554" s="113" t="s">
        <v>1650</v>
      </c>
      <c r="AC554" s="113">
        <v>1975</v>
      </c>
      <c r="AD554" s="113" t="s">
        <v>108</v>
      </c>
      <c r="AE554" s="113" t="s">
        <v>1656</v>
      </c>
      <c r="AF554" s="113">
        <v>342</v>
      </c>
      <c r="AG554" s="113">
        <v>4.3999999999999997E-2</v>
      </c>
      <c r="AH554" s="113">
        <v>0</v>
      </c>
      <c r="AI554" s="113">
        <v>500</v>
      </c>
      <c r="AJ554" s="113">
        <v>4.4999999999999998E-2</v>
      </c>
    </row>
    <row r="555" spans="1:36" x14ac:dyDescent="0.25">
      <c r="A555" t="str">
        <f t="shared" si="61"/>
        <v>CFLMFm1975CZ09rNCGF</v>
      </c>
      <c r="B555" t="s">
        <v>118</v>
      </c>
      <c r="C555" t="s">
        <v>45</v>
      </c>
      <c r="D555" s="113" t="s">
        <v>1650</v>
      </c>
      <c r="E555" s="113">
        <v>1975</v>
      </c>
      <c r="F555" s="113" t="s">
        <v>108</v>
      </c>
      <c r="G555" s="113" t="s">
        <v>1657</v>
      </c>
      <c r="H555" s="113">
        <f t="shared" si="54"/>
        <v>0.998</v>
      </c>
      <c r="I555" s="113">
        <f t="shared" si="58"/>
        <v>1</v>
      </c>
      <c r="J555" s="113">
        <f t="shared" si="55"/>
        <v>-1.762E-2</v>
      </c>
      <c r="M555" s="113">
        <v>499</v>
      </c>
      <c r="N555" s="113">
        <v>4.4999999999999998E-2</v>
      </c>
      <c r="O555" s="113">
        <v>-8.81</v>
      </c>
      <c r="P555" s="113">
        <v>500</v>
      </c>
      <c r="Q555" s="113">
        <v>4.4999999999999998E-2</v>
      </c>
      <c r="S555" s="113" t="b">
        <v>0</v>
      </c>
      <c r="T555" s="113" t="b">
        <f>VLOOKUP(G555,key!$S$3:$T$12,2,FALSE)</f>
        <v>0</v>
      </c>
      <c r="U555" s="113">
        <f t="shared" si="59"/>
        <v>1</v>
      </c>
      <c r="V555" s="116">
        <f t="shared" si="60"/>
        <v>-1.762E-2</v>
      </c>
      <c r="W555" s="113">
        <f>VLOOKUP(G555,key!$S$3:$U$6,3,FALSE)</f>
        <v>0.9</v>
      </c>
      <c r="X555" s="113"/>
      <c r="Z555" s="113"/>
      <c r="AA555" s="113" t="s">
        <v>4151</v>
      </c>
      <c r="AB555" s="113" t="s">
        <v>1650</v>
      </c>
      <c r="AC555" s="113">
        <v>1975</v>
      </c>
      <c r="AD555" s="113" t="s">
        <v>108</v>
      </c>
      <c r="AE555" s="113" t="s">
        <v>1657</v>
      </c>
      <c r="AF555" s="113">
        <v>499</v>
      </c>
      <c r="AG555" s="113">
        <v>4.4999999999999998E-2</v>
      </c>
      <c r="AH555" s="113">
        <v>-8.81</v>
      </c>
      <c r="AI555" s="113">
        <v>500</v>
      </c>
      <c r="AJ555" s="113">
        <v>4.4999999999999998E-2</v>
      </c>
    </row>
    <row r="556" spans="1:36" x14ac:dyDescent="0.25">
      <c r="A556" t="str">
        <f t="shared" si="61"/>
        <v>CFLMFm1975CZ10rDXGF</v>
      </c>
      <c r="B556" t="s">
        <v>118</v>
      </c>
      <c r="C556" t="s">
        <v>45</v>
      </c>
      <c r="D556" s="113" t="s">
        <v>1650</v>
      </c>
      <c r="E556" s="113">
        <v>1975</v>
      </c>
      <c r="F556" s="113" t="s">
        <v>109</v>
      </c>
      <c r="G556" s="113" t="s">
        <v>1658</v>
      </c>
      <c r="H556" s="113">
        <f t="shared" si="54"/>
        <v>1.1080000000000001</v>
      </c>
      <c r="I556" s="113">
        <f t="shared" si="58"/>
        <v>1.9555555555555555</v>
      </c>
      <c r="J556" s="113">
        <f t="shared" si="55"/>
        <v>-1.8920000000000003E-2</v>
      </c>
      <c r="M556" s="113">
        <v>554</v>
      </c>
      <c r="N556" s="113">
        <v>8.7999999999999995E-2</v>
      </c>
      <c r="O556" s="113">
        <v>-9.4600000000000009</v>
      </c>
      <c r="P556" s="113">
        <v>500</v>
      </c>
      <c r="Q556" s="113">
        <v>4.4999999999999998E-2</v>
      </c>
      <c r="S556" s="113" t="b">
        <v>0</v>
      </c>
      <c r="T556" s="113" t="b">
        <f>VLOOKUP(G556,key!$S$3:$T$12,2,FALSE)</f>
        <v>0</v>
      </c>
      <c r="U556" s="113">
        <f t="shared" si="59"/>
        <v>1</v>
      </c>
      <c r="V556" s="116">
        <f t="shared" si="60"/>
        <v>-1.8920000000000003E-2</v>
      </c>
      <c r="W556" s="113">
        <f>VLOOKUP(G556,key!$S$3:$U$6,3,FALSE)</f>
        <v>1</v>
      </c>
      <c r="X556" s="113"/>
      <c r="Z556" s="113"/>
      <c r="AA556" s="113" t="s">
        <v>4151</v>
      </c>
      <c r="AB556" s="113" t="s">
        <v>1650</v>
      </c>
      <c r="AC556" s="113">
        <v>1975</v>
      </c>
      <c r="AD556" s="113" t="s">
        <v>109</v>
      </c>
      <c r="AE556" s="113" t="s">
        <v>1658</v>
      </c>
      <c r="AF556" s="113">
        <v>554</v>
      </c>
      <c r="AG556" s="113">
        <v>8.7999999999999995E-2</v>
      </c>
      <c r="AH556" s="113">
        <v>-9.4600000000000009</v>
      </c>
      <c r="AI556" s="113">
        <v>500</v>
      </c>
      <c r="AJ556" s="113">
        <v>4.4999999999999998E-2</v>
      </c>
    </row>
    <row r="557" spans="1:36" x14ac:dyDescent="0.25">
      <c r="A557" t="str">
        <f t="shared" si="61"/>
        <v>CFLMFm1975CZ10rDXHP</v>
      </c>
      <c r="B557" t="s">
        <v>118</v>
      </c>
      <c r="C557" t="s">
        <v>45</v>
      </c>
      <c r="D557" s="113" t="s">
        <v>1650</v>
      </c>
      <c r="E557" s="113">
        <v>1975</v>
      </c>
      <c r="F557" s="113" t="s">
        <v>109</v>
      </c>
      <c r="G557" s="113" t="s">
        <v>1659</v>
      </c>
      <c r="H557" s="113">
        <f t="shared" si="54"/>
        <v>0.96399999999999997</v>
      </c>
      <c r="I557" s="113">
        <f t="shared" si="58"/>
        <v>1.911111111111111</v>
      </c>
      <c r="J557" s="113">
        <f t="shared" si="55"/>
        <v>0</v>
      </c>
      <c r="M557" s="113">
        <v>482</v>
      </c>
      <c r="N557" s="113">
        <v>8.5999999999999993E-2</v>
      </c>
      <c r="O557" s="113">
        <v>0</v>
      </c>
      <c r="P557" s="113">
        <v>500</v>
      </c>
      <c r="Q557" s="113">
        <v>4.4999999999999998E-2</v>
      </c>
      <c r="S557" s="113" t="b">
        <v>0</v>
      </c>
      <c r="T557" s="113" t="b">
        <f>VLOOKUP(G557,key!$S$3:$T$12,2,FALSE)</f>
        <v>1</v>
      </c>
      <c r="U557" s="113">
        <f t="shared" si="59"/>
        <v>1</v>
      </c>
      <c r="V557" s="116">
        <f t="shared" si="60"/>
        <v>0</v>
      </c>
      <c r="W557" s="113">
        <f>VLOOKUP(G557,key!$S$3:$U$6,3,FALSE)</f>
        <v>0.5</v>
      </c>
      <c r="X557" s="113"/>
      <c r="Z557" s="113"/>
      <c r="AA557" s="113" t="s">
        <v>4151</v>
      </c>
      <c r="AB557" s="113" t="s">
        <v>1650</v>
      </c>
      <c r="AC557" s="113">
        <v>1975</v>
      </c>
      <c r="AD557" s="113" t="s">
        <v>109</v>
      </c>
      <c r="AE557" s="113" t="s">
        <v>1659</v>
      </c>
      <c r="AF557" s="113">
        <v>482</v>
      </c>
      <c r="AG557" s="113">
        <v>8.5999999999999993E-2</v>
      </c>
      <c r="AH557" s="113">
        <v>0</v>
      </c>
      <c r="AI557" s="113">
        <v>500</v>
      </c>
      <c r="AJ557" s="113">
        <v>4.4999999999999998E-2</v>
      </c>
    </row>
    <row r="558" spans="1:36" x14ac:dyDescent="0.25">
      <c r="A558" t="str">
        <f t="shared" si="61"/>
        <v>CFLMFm1975CZ10rNCEH</v>
      </c>
      <c r="B558" t="s">
        <v>118</v>
      </c>
      <c r="C558" t="s">
        <v>45</v>
      </c>
      <c r="D558" s="113" t="s">
        <v>1650</v>
      </c>
      <c r="E558" s="113">
        <v>1975</v>
      </c>
      <c r="F558" s="113" t="s">
        <v>109</v>
      </c>
      <c r="G558" s="113" t="s">
        <v>1656</v>
      </c>
      <c r="H558" s="113">
        <f t="shared" si="54"/>
        <v>0.63800000000000001</v>
      </c>
      <c r="I558" s="113">
        <f t="shared" si="58"/>
        <v>1</v>
      </c>
      <c r="J558" s="113">
        <f t="shared" si="55"/>
        <v>0</v>
      </c>
      <c r="M558" s="113">
        <v>319</v>
      </c>
      <c r="N558" s="113">
        <v>4.4999999999999998E-2</v>
      </c>
      <c r="O558" s="113">
        <v>0</v>
      </c>
      <c r="P558" s="113">
        <v>500</v>
      </c>
      <c r="Q558" s="113">
        <v>4.4999999999999998E-2</v>
      </c>
      <c r="S558" s="113" t="b">
        <v>0</v>
      </c>
      <c r="T558" s="113" t="b">
        <f>VLOOKUP(G558,key!$S$3:$T$12,2,FALSE)</f>
        <v>1</v>
      </c>
      <c r="U558" s="113">
        <f t="shared" si="59"/>
        <v>1</v>
      </c>
      <c r="V558" s="116">
        <f t="shared" si="60"/>
        <v>0</v>
      </c>
      <c r="W558" s="113">
        <f>VLOOKUP(G558,key!$S$3:$U$6,3,FALSE)</f>
        <v>0.25</v>
      </c>
      <c r="X558" s="113"/>
      <c r="Z558" s="113"/>
      <c r="AA558" s="113" t="s">
        <v>4151</v>
      </c>
      <c r="AB558" s="113" t="s">
        <v>1650</v>
      </c>
      <c r="AC558" s="113">
        <v>1975</v>
      </c>
      <c r="AD558" s="113" t="s">
        <v>109</v>
      </c>
      <c r="AE558" s="113" t="s">
        <v>1656</v>
      </c>
      <c r="AF558" s="113">
        <v>319</v>
      </c>
      <c r="AG558" s="113">
        <v>4.4999999999999998E-2</v>
      </c>
      <c r="AH558" s="113">
        <v>0</v>
      </c>
      <c r="AI558" s="113">
        <v>500</v>
      </c>
      <c r="AJ558" s="113">
        <v>4.4999999999999998E-2</v>
      </c>
    </row>
    <row r="559" spans="1:36" x14ac:dyDescent="0.25">
      <c r="A559" t="str">
        <f t="shared" si="61"/>
        <v>CFLMFm1975CZ10rNCGF</v>
      </c>
      <c r="B559" t="s">
        <v>118</v>
      </c>
      <c r="C559" t="s">
        <v>45</v>
      </c>
      <c r="D559" s="113" t="s">
        <v>1650</v>
      </c>
      <c r="E559" s="113">
        <v>1975</v>
      </c>
      <c r="F559" s="113" t="s">
        <v>109</v>
      </c>
      <c r="G559" s="113" t="s">
        <v>1657</v>
      </c>
      <c r="H559" s="113">
        <f t="shared" si="54"/>
        <v>0.998</v>
      </c>
      <c r="I559" s="113">
        <f t="shared" si="58"/>
        <v>1</v>
      </c>
      <c r="J559" s="113">
        <f t="shared" si="55"/>
        <v>-1.932E-2</v>
      </c>
      <c r="M559" s="113">
        <v>499</v>
      </c>
      <c r="N559" s="113">
        <v>4.4999999999999998E-2</v>
      </c>
      <c r="O559" s="113">
        <v>-9.66</v>
      </c>
      <c r="P559" s="113">
        <v>500</v>
      </c>
      <c r="Q559" s="113">
        <v>4.4999999999999998E-2</v>
      </c>
      <c r="S559" s="113" t="b">
        <v>0</v>
      </c>
      <c r="T559" s="113" t="b">
        <f>VLOOKUP(G559,key!$S$3:$T$12,2,FALSE)</f>
        <v>0</v>
      </c>
      <c r="U559" s="113">
        <f t="shared" si="59"/>
        <v>1</v>
      </c>
      <c r="V559" s="116">
        <f t="shared" si="60"/>
        <v>-1.932E-2</v>
      </c>
      <c r="W559" s="113">
        <f>VLOOKUP(G559,key!$S$3:$U$6,3,FALSE)</f>
        <v>0.9</v>
      </c>
      <c r="X559" s="113"/>
      <c r="Z559" s="113"/>
      <c r="AA559" s="113" t="s">
        <v>4151</v>
      </c>
      <c r="AB559" s="113" t="s">
        <v>1650</v>
      </c>
      <c r="AC559" s="113">
        <v>1975</v>
      </c>
      <c r="AD559" s="113" t="s">
        <v>109</v>
      </c>
      <c r="AE559" s="113" t="s">
        <v>1657</v>
      </c>
      <c r="AF559" s="113">
        <v>499</v>
      </c>
      <c r="AG559" s="113">
        <v>4.4999999999999998E-2</v>
      </c>
      <c r="AH559" s="113">
        <v>-9.66</v>
      </c>
      <c r="AI559" s="113">
        <v>500</v>
      </c>
      <c r="AJ559" s="113">
        <v>4.4999999999999998E-2</v>
      </c>
    </row>
    <row r="560" spans="1:36" x14ac:dyDescent="0.25">
      <c r="A560" t="str">
        <f t="shared" si="61"/>
        <v>CFLMFm1975CZ11rDXGF</v>
      </c>
      <c r="B560" t="s">
        <v>118</v>
      </c>
      <c r="C560" t="s">
        <v>45</v>
      </c>
      <c r="D560" s="113" t="s">
        <v>1650</v>
      </c>
      <c r="E560" s="113">
        <v>1975</v>
      </c>
      <c r="F560" s="113" t="s">
        <v>110</v>
      </c>
      <c r="G560" s="113" t="s">
        <v>1658</v>
      </c>
      <c r="H560" s="113">
        <f t="shared" si="54"/>
        <v>1.1040000000000001</v>
      </c>
      <c r="I560" s="113">
        <f t="shared" si="58"/>
        <v>1.7999999999999998</v>
      </c>
      <c r="J560" s="113">
        <f t="shared" si="55"/>
        <v>-2.1600000000000001E-2</v>
      </c>
      <c r="M560" s="113">
        <v>552</v>
      </c>
      <c r="N560" s="113">
        <v>7.1999999999999995E-2</v>
      </c>
      <c r="O560" s="113">
        <v>-10.8</v>
      </c>
      <c r="P560" s="113">
        <v>500</v>
      </c>
      <c r="Q560" s="113">
        <v>0.04</v>
      </c>
      <c r="S560" s="113" t="b">
        <v>0</v>
      </c>
      <c r="T560" s="113" t="b">
        <f>VLOOKUP(G560,key!$S$3:$T$12,2,FALSE)</f>
        <v>0</v>
      </c>
      <c r="U560" s="113">
        <f t="shared" si="59"/>
        <v>1</v>
      </c>
      <c r="V560" s="116">
        <f t="shared" si="60"/>
        <v>-2.1600000000000001E-2</v>
      </c>
      <c r="W560" s="113">
        <f>VLOOKUP(G560,key!$S$3:$U$6,3,FALSE)</f>
        <v>1</v>
      </c>
      <c r="X560" s="113"/>
      <c r="Z560" s="113"/>
      <c r="AA560" s="113" t="s">
        <v>4151</v>
      </c>
      <c r="AB560" s="113" t="s">
        <v>1650</v>
      </c>
      <c r="AC560" s="113">
        <v>1975</v>
      </c>
      <c r="AD560" s="113" t="s">
        <v>110</v>
      </c>
      <c r="AE560" s="113" t="s">
        <v>1658</v>
      </c>
      <c r="AF560" s="113">
        <v>552</v>
      </c>
      <c r="AG560" s="113">
        <v>7.1999999999999995E-2</v>
      </c>
      <c r="AH560" s="113">
        <v>-10.8</v>
      </c>
      <c r="AI560" s="113">
        <v>500</v>
      </c>
      <c r="AJ560" s="113">
        <v>0.04</v>
      </c>
    </row>
    <row r="561" spans="1:36" x14ac:dyDescent="0.25">
      <c r="A561" t="str">
        <f t="shared" si="61"/>
        <v>CFLMFm1975CZ11rDXHP</v>
      </c>
      <c r="B561" t="s">
        <v>118</v>
      </c>
      <c r="C561" t="s">
        <v>45</v>
      </c>
      <c r="D561" s="113" t="s">
        <v>1650</v>
      </c>
      <c r="E561" s="113">
        <v>1975</v>
      </c>
      <c r="F561" s="113" t="s">
        <v>110</v>
      </c>
      <c r="G561" s="113" t="s">
        <v>1659</v>
      </c>
      <c r="H561" s="113">
        <f t="shared" si="54"/>
        <v>0.93400000000000005</v>
      </c>
      <c r="I561" s="113">
        <f t="shared" si="58"/>
        <v>1.875</v>
      </c>
      <c r="J561" s="113">
        <f t="shared" si="55"/>
        <v>0</v>
      </c>
      <c r="M561" s="113">
        <v>467</v>
      </c>
      <c r="N561" s="113">
        <v>7.4999999999999997E-2</v>
      </c>
      <c r="O561" s="113">
        <v>0</v>
      </c>
      <c r="P561" s="113">
        <v>500</v>
      </c>
      <c r="Q561" s="113">
        <v>0.04</v>
      </c>
      <c r="S561" s="113" t="b">
        <v>0</v>
      </c>
      <c r="T561" s="113" t="b">
        <f>VLOOKUP(G561,key!$S$3:$T$12,2,FALSE)</f>
        <v>1</v>
      </c>
      <c r="U561" s="113">
        <f t="shared" si="59"/>
        <v>1</v>
      </c>
      <c r="V561" s="116">
        <f t="shared" si="60"/>
        <v>0</v>
      </c>
      <c r="W561" s="113">
        <f>VLOOKUP(G561,key!$S$3:$U$6,3,FALSE)</f>
        <v>0.5</v>
      </c>
      <c r="X561" s="113"/>
      <c r="Z561" s="113"/>
      <c r="AA561" s="113" t="s">
        <v>4151</v>
      </c>
      <c r="AB561" s="113" t="s">
        <v>1650</v>
      </c>
      <c r="AC561" s="113">
        <v>1975</v>
      </c>
      <c r="AD561" s="113" t="s">
        <v>110</v>
      </c>
      <c r="AE561" s="113" t="s">
        <v>1659</v>
      </c>
      <c r="AF561" s="113">
        <v>467</v>
      </c>
      <c r="AG561" s="113">
        <v>7.4999999999999997E-2</v>
      </c>
      <c r="AH561" s="113">
        <v>0</v>
      </c>
      <c r="AI561" s="113">
        <v>500</v>
      </c>
      <c r="AJ561" s="113">
        <v>0.04</v>
      </c>
    </row>
    <row r="562" spans="1:36" x14ac:dyDescent="0.25">
      <c r="A562" t="str">
        <f t="shared" si="61"/>
        <v>CFLMFm1975CZ11rNCEH</v>
      </c>
      <c r="B562" t="s">
        <v>118</v>
      </c>
      <c r="C562" t="s">
        <v>45</v>
      </c>
      <c r="D562" s="113" t="s">
        <v>1650</v>
      </c>
      <c r="E562" s="113">
        <v>1975</v>
      </c>
      <c r="F562" s="113" t="s">
        <v>110</v>
      </c>
      <c r="G562" s="113" t="s">
        <v>1656</v>
      </c>
      <c r="H562" s="113">
        <f t="shared" si="54"/>
        <v>0.60199999999999998</v>
      </c>
      <c r="I562" s="113">
        <f t="shared" si="58"/>
        <v>1.0249999999999999</v>
      </c>
      <c r="J562" s="113">
        <f t="shared" si="55"/>
        <v>0</v>
      </c>
      <c r="M562" s="113">
        <v>301</v>
      </c>
      <c r="N562" s="113">
        <v>4.1000000000000002E-2</v>
      </c>
      <c r="O562" s="113">
        <v>0</v>
      </c>
      <c r="P562" s="113">
        <v>500</v>
      </c>
      <c r="Q562" s="113">
        <v>0.04</v>
      </c>
      <c r="S562" s="113" t="b">
        <v>0</v>
      </c>
      <c r="T562" s="113" t="b">
        <f>VLOOKUP(G562,key!$S$3:$T$12,2,FALSE)</f>
        <v>1</v>
      </c>
      <c r="U562" s="113">
        <f t="shared" si="59"/>
        <v>1</v>
      </c>
      <c r="V562" s="116">
        <f t="shared" si="60"/>
        <v>0</v>
      </c>
      <c r="W562" s="113">
        <f>VLOOKUP(G562,key!$S$3:$U$6,3,FALSE)</f>
        <v>0.25</v>
      </c>
      <c r="X562" s="113"/>
      <c r="Z562" s="113"/>
      <c r="AA562" s="113" t="s">
        <v>4151</v>
      </c>
      <c r="AB562" s="113" t="s">
        <v>1650</v>
      </c>
      <c r="AC562" s="113">
        <v>1975</v>
      </c>
      <c r="AD562" s="113" t="s">
        <v>110</v>
      </c>
      <c r="AE562" s="113" t="s">
        <v>1656</v>
      </c>
      <c r="AF562" s="113">
        <v>301</v>
      </c>
      <c r="AG562" s="113">
        <v>4.1000000000000002E-2</v>
      </c>
      <c r="AH562" s="113">
        <v>0</v>
      </c>
      <c r="AI562" s="113">
        <v>500</v>
      </c>
      <c r="AJ562" s="113">
        <v>0.04</v>
      </c>
    </row>
    <row r="563" spans="1:36" x14ac:dyDescent="0.25">
      <c r="A563" t="str">
        <f t="shared" si="61"/>
        <v>CFLMFm1975CZ11rNCGF</v>
      </c>
      <c r="B563" t="s">
        <v>118</v>
      </c>
      <c r="C563" t="s">
        <v>45</v>
      </c>
      <c r="D563" s="113" t="s">
        <v>1650</v>
      </c>
      <c r="E563" s="113">
        <v>1975</v>
      </c>
      <c r="F563" s="113" t="s">
        <v>110</v>
      </c>
      <c r="G563" s="113" t="s">
        <v>1657</v>
      </c>
      <c r="H563" s="113">
        <f t="shared" si="54"/>
        <v>0.996</v>
      </c>
      <c r="I563" s="113">
        <f t="shared" si="58"/>
        <v>1.0249999999999999</v>
      </c>
      <c r="J563" s="113">
        <f t="shared" si="55"/>
        <v>-2.1999999999999999E-2</v>
      </c>
      <c r="M563" s="113">
        <v>498</v>
      </c>
      <c r="N563" s="113">
        <v>4.1000000000000002E-2</v>
      </c>
      <c r="O563" s="113">
        <v>-11</v>
      </c>
      <c r="P563" s="113">
        <v>500</v>
      </c>
      <c r="Q563" s="113">
        <v>0.04</v>
      </c>
      <c r="S563" s="113" t="b">
        <v>0</v>
      </c>
      <c r="T563" s="113" t="b">
        <f>VLOOKUP(G563,key!$S$3:$T$12,2,FALSE)</f>
        <v>0</v>
      </c>
      <c r="U563" s="113">
        <f t="shared" si="59"/>
        <v>1</v>
      </c>
      <c r="V563" s="116">
        <f t="shared" si="60"/>
        <v>-2.1999999999999999E-2</v>
      </c>
      <c r="W563" s="113">
        <f>VLOOKUP(G563,key!$S$3:$U$6,3,FALSE)</f>
        <v>0.9</v>
      </c>
      <c r="X563" s="113"/>
      <c r="Z563" s="113"/>
      <c r="AA563" s="113" t="s">
        <v>4151</v>
      </c>
      <c r="AB563" s="113" t="s">
        <v>1650</v>
      </c>
      <c r="AC563" s="113">
        <v>1975</v>
      </c>
      <c r="AD563" s="113" t="s">
        <v>110</v>
      </c>
      <c r="AE563" s="113" t="s">
        <v>1657</v>
      </c>
      <c r="AF563" s="113">
        <v>498</v>
      </c>
      <c r="AG563" s="113">
        <v>4.1000000000000002E-2</v>
      </c>
      <c r="AH563" s="113">
        <v>-11</v>
      </c>
      <c r="AI563" s="113">
        <v>500</v>
      </c>
      <c r="AJ563" s="113">
        <v>0.04</v>
      </c>
    </row>
    <row r="564" spans="1:36" x14ac:dyDescent="0.25">
      <c r="A564" t="str">
        <f t="shared" si="61"/>
        <v>CFLMFm1975CZ12rDXGF</v>
      </c>
      <c r="B564" t="s">
        <v>118</v>
      </c>
      <c r="C564" t="s">
        <v>45</v>
      </c>
      <c r="D564" s="113" t="s">
        <v>1650</v>
      </c>
      <c r="E564" s="113">
        <v>1975</v>
      </c>
      <c r="F564" s="113" t="s">
        <v>111</v>
      </c>
      <c r="G564" s="113" t="s">
        <v>1658</v>
      </c>
      <c r="H564" s="113">
        <f t="shared" si="54"/>
        <v>1.0780000000000001</v>
      </c>
      <c r="I564" s="113">
        <f t="shared" si="58"/>
        <v>1.875</v>
      </c>
      <c r="J564" s="113">
        <f t="shared" si="55"/>
        <v>-2.3399999999999997E-2</v>
      </c>
      <c r="M564" s="113">
        <v>539</v>
      </c>
      <c r="N564" s="113">
        <v>7.4999999999999997E-2</v>
      </c>
      <c r="O564" s="113">
        <v>-11.7</v>
      </c>
      <c r="P564" s="113">
        <v>500</v>
      </c>
      <c r="Q564" s="113">
        <v>0.04</v>
      </c>
      <c r="S564" s="113" t="b">
        <v>0</v>
      </c>
      <c r="T564" s="113" t="b">
        <f>VLOOKUP(G564,key!$S$3:$T$12,2,FALSE)</f>
        <v>0</v>
      </c>
      <c r="U564" s="113">
        <f t="shared" si="59"/>
        <v>1</v>
      </c>
      <c r="V564" s="116">
        <f t="shared" si="60"/>
        <v>-2.3399999999999997E-2</v>
      </c>
      <c r="W564" s="113">
        <f>VLOOKUP(G564,key!$S$3:$U$6,3,FALSE)</f>
        <v>1</v>
      </c>
      <c r="X564" s="113"/>
      <c r="Z564" s="113"/>
      <c r="AA564" s="113" t="s">
        <v>4151</v>
      </c>
      <c r="AB564" s="113" t="s">
        <v>1650</v>
      </c>
      <c r="AC564" s="113">
        <v>1975</v>
      </c>
      <c r="AD564" s="113" t="s">
        <v>111</v>
      </c>
      <c r="AE564" s="113" t="s">
        <v>1658</v>
      </c>
      <c r="AF564" s="113">
        <v>539</v>
      </c>
      <c r="AG564" s="113">
        <v>7.4999999999999997E-2</v>
      </c>
      <c r="AH564" s="113">
        <v>-11.7</v>
      </c>
      <c r="AI564" s="113">
        <v>500</v>
      </c>
      <c r="AJ564" s="113">
        <v>0.04</v>
      </c>
    </row>
    <row r="565" spans="1:36" x14ac:dyDescent="0.25">
      <c r="A565" t="str">
        <f t="shared" si="61"/>
        <v>CFLMFm1975CZ12rDXHP</v>
      </c>
      <c r="B565" t="s">
        <v>118</v>
      </c>
      <c r="C565" t="s">
        <v>45</v>
      </c>
      <c r="D565" s="113" t="s">
        <v>1650</v>
      </c>
      <c r="E565" s="113">
        <v>1975</v>
      </c>
      <c r="F565" s="113" t="s">
        <v>111</v>
      </c>
      <c r="G565" s="113" t="s">
        <v>1659</v>
      </c>
      <c r="H565" s="113">
        <f t="shared" si="54"/>
        <v>0.89</v>
      </c>
      <c r="I565" s="113">
        <f t="shared" si="58"/>
        <v>1.8499999999999999</v>
      </c>
      <c r="J565" s="113">
        <f t="shared" si="55"/>
        <v>0</v>
      </c>
      <c r="M565" s="113">
        <v>445</v>
      </c>
      <c r="N565" s="113">
        <v>7.3999999999999996E-2</v>
      </c>
      <c r="O565" s="113">
        <v>0</v>
      </c>
      <c r="P565" s="113">
        <v>500</v>
      </c>
      <c r="Q565" s="113">
        <v>0.04</v>
      </c>
      <c r="S565" s="113" t="b">
        <v>0</v>
      </c>
      <c r="T565" s="113" t="b">
        <f>VLOOKUP(G565,key!$S$3:$T$12,2,FALSE)</f>
        <v>1</v>
      </c>
      <c r="U565" s="113">
        <f t="shared" si="59"/>
        <v>1</v>
      </c>
      <c r="V565" s="116">
        <f t="shared" si="60"/>
        <v>0</v>
      </c>
      <c r="W565" s="113">
        <f>VLOOKUP(G565,key!$S$3:$U$6,3,FALSE)</f>
        <v>0.5</v>
      </c>
      <c r="X565" s="113"/>
      <c r="Z565" s="113"/>
      <c r="AA565" s="113" t="s">
        <v>4151</v>
      </c>
      <c r="AB565" s="113" t="s">
        <v>1650</v>
      </c>
      <c r="AC565" s="113">
        <v>1975</v>
      </c>
      <c r="AD565" s="113" t="s">
        <v>111</v>
      </c>
      <c r="AE565" s="113" t="s">
        <v>1659</v>
      </c>
      <c r="AF565" s="113">
        <v>445</v>
      </c>
      <c r="AG565" s="113">
        <v>7.3999999999999996E-2</v>
      </c>
      <c r="AH565" s="113">
        <v>0</v>
      </c>
      <c r="AI565" s="113">
        <v>500</v>
      </c>
      <c r="AJ565" s="113">
        <v>0.04</v>
      </c>
    </row>
    <row r="566" spans="1:36" x14ac:dyDescent="0.25">
      <c r="A566" t="str">
        <f t="shared" si="61"/>
        <v>CFLMFm1975CZ12rNCEH</v>
      </c>
      <c r="B566" t="s">
        <v>118</v>
      </c>
      <c r="C566" t="s">
        <v>45</v>
      </c>
      <c r="D566" s="113" t="s">
        <v>1650</v>
      </c>
      <c r="E566" s="113">
        <v>1975</v>
      </c>
      <c r="F566" s="113" t="s">
        <v>111</v>
      </c>
      <c r="G566" s="113" t="s">
        <v>1656</v>
      </c>
      <c r="H566" s="113">
        <f t="shared" si="54"/>
        <v>0.55800000000000005</v>
      </c>
      <c r="I566" s="113">
        <f t="shared" si="58"/>
        <v>1.0249999999999999</v>
      </c>
      <c r="J566" s="113">
        <f t="shared" si="55"/>
        <v>0</v>
      </c>
      <c r="M566" s="113">
        <v>279</v>
      </c>
      <c r="N566" s="113">
        <v>4.1000000000000002E-2</v>
      </c>
      <c r="O566" s="113">
        <v>0</v>
      </c>
      <c r="P566" s="113">
        <v>500</v>
      </c>
      <c r="Q566" s="113">
        <v>0.04</v>
      </c>
      <c r="S566" s="113" t="b">
        <v>0</v>
      </c>
      <c r="T566" s="113" t="b">
        <f>VLOOKUP(G566,key!$S$3:$T$12,2,FALSE)</f>
        <v>1</v>
      </c>
      <c r="U566" s="113">
        <f t="shared" si="59"/>
        <v>1</v>
      </c>
      <c r="V566" s="116">
        <f t="shared" si="60"/>
        <v>0</v>
      </c>
      <c r="W566" s="113">
        <f>VLOOKUP(G566,key!$S$3:$U$6,3,FALSE)</f>
        <v>0.25</v>
      </c>
      <c r="X566" s="113"/>
      <c r="Z566" s="113"/>
      <c r="AA566" s="113" t="s">
        <v>4151</v>
      </c>
      <c r="AB566" s="113" t="s">
        <v>1650</v>
      </c>
      <c r="AC566" s="113">
        <v>1975</v>
      </c>
      <c r="AD566" s="113" t="s">
        <v>111</v>
      </c>
      <c r="AE566" s="113" t="s">
        <v>1656</v>
      </c>
      <c r="AF566" s="113">
        <v>279</v>
      </c>
      <c r="AG566" s="113">
        <v>4.1000000000000002E-2</v>
      </c>
      <c r="AH566" s="113">
        <v>0</v>
      </c>
      <c r="AI566" s="113">
        <v>500</v>
      </c>
      <c r="AJ566" s="113">
        <v>0.04</v>
      </c>
    </row>
    <row r="567" spans="1:36" x14ac:dyDescent="0.25">
      <c r="A567" t="str">
        <f t="shared" si="61"/>
        <v>CFLMFm1975CZ12rNCGF</v>
      </c>
      <c r="B567" t="s">
        <v>118</v>
      </c>
      <c r="C567" t="s">
        <v>45</v>
      </c>
      <c r="D567" s="113" t="s">
        <v>1650</v>
      </c>
      <c r="E567" s="113">
        <v>1975</v>
      </c>
      <c r="F567" s="113" t="s">
        <v>111</v>
      </c>
      <c r="G567" s="113" t="s">
        <v>1657</v>
      </c>
      <c r="H567" s="113">
        <f t="shared" si="54"/>
        <v>0.99399999999999999</v>
      </c>
      <c r="I567" s="113">
        <f t="shared" si="58"/>
        <v>1.0249999999999999</v>
      </c>
      <c r="J567" s="113">
        <f t="shared" si="55"/>
        <v>-2.3600000000000003E-2</v>
      </c>
      <c r="M567" s="113">
        <v>497</v>
      </c>
      <c r="N567" s="113">
        <v>4.1000000000000002E-2</v>
      </c>
      <c r="O567" s="113">
        <v>-11.8</v>
      </c>
      <c r="P567" s="113">
        <v>500</v>
      </c>
      <c r="Q567" s="113">
        <v>0.04</v>
      </c>
      <c r="S567" s="113" t="b">
        <v>0</v>
      </c>
      <c r="T567" s="113" t="b">
        <f>VLOOKUP(G567,key!$S$3:$T$12,2,FALSE)</f>
        <v>0</v>
      </c>
      <c r="U567" s="113">
        <f t="shared" si="59"/>
        <v>1</v>
      </c>
      <c r="V567" s="116">
        <f t="shared" si="60"/>
        <v>-2.3600000000000003E-2</v>
      </c>
      <c r="W567" s="113">
        <f>VLOOKUP(G567,key!$S$3:$U$6,3,FALSE)</f>
        <v>0.9</v>
      </c>
      <c r="X567" s="113"/>
      <c r="Z567" s="113"/>
      <c r="AA567" s="113" t="s">
        <v>4151</v>
      </c>
      <c r="AB567" s="113" t="s">
        <v>1650</v>
      </c>
      <c r="AC567" s="113">
        <v>1975</v>
      </c>
      <c r="AD567" s="113" t="s">
        <v>111</v>
      </c>
      <c r="AE567" s="113" t="s">
        <v>1657</v>
      </c>
      <c r="AF567" s="113">
        <v>497</v>
      </c>
      <c r="AG567" s="113">
        <v>4.1000000000000002E-2</v>
      </c>
      <c r="AH567" s="113">
        <v>-11.8</v>
      </c>
      <c r="AI567" s="113">
        <v>500</v>
      </c>
      <c r="AJ567" s="113">
        <v>0.04</v>
      </c>
    </row>
    <row r="568" spans="1:36" x14ac:dyDescent="0.25">
      <c r="A568" t="str">
        <f t="shared" si="61"/>
        <v>CFLMFm1975CZ13rDXGF</v>
      </c>
      <c r="B568" t="s">
        <v>118</v>
      </c>
      <c r="C568" t="s">
        <v>45</v>
      </c>
      <c r="D568" s="113" t="s">
        <v>1650</v>
      </c>
      <c r="E568" s="113">
        <v>1975</v>
      </c>
      <c r="F568" s="113" t="s">
        <v>112</v>
      </c>
      <c r="G568" s="113" t="s">
        <v>1658</v>
      </c>
      <c r="H568" s="113">
        <f t="shared" si="54"/>
        <v>1.1299999999999999</v>
      </c>
      <c r="I568" s="113">
        <f t="shared" si="58"/>
        <v>1.825</v>
      </c>
      <c r="J568" s="113">
        <f t="shared" si="55"/>
        <v>-2.1000000000000001E-2</v>
      </c>
      <c r="M568" s="113">
        <v>565</v>
      </c>
      <c r="N568" s="113">
        <v>7.2999999999999995E-2</v>
      </c>
      <c r="O568" s="113">
        <v>-10.5</v>
      </c>
      <c r="P568" s="113">
        <v>500</v>
      </c>
      <c r="Q568" s="113">
        <v>0.04</v>
      </c>
      <c r="S568" s="113" t="b">
        <v>0</v>
      </c>
      <c r="T568" s="113" t="b">
        <f>VLOOKUP(G568,key!$S$3:$T$12,2,FALSE)</f>
        <v>0</v>
      </c>
      <c r="U568" s="113">
        <f t="shared" si="59"/>
        <v>1</v>
      </c>
      <c r="V568" s="116">
        <f t="shared" si="60"/>
        <v>-2.1000000000000001E-2</v>
      </c>
      <c r="W568" s="113">
        <f>VLOOKUP(G568,key!$S$3:$U$6,3,FALSE)</f>
        <v>1</v>
      </c>
      <c r="X568" s="113"/>
      <c r="Z568" s="113"/>
      <c r="AA568" s="113" t="s">
        <v>4151</v>
      </c>
      <c r="AB568" s="113" t="s">
        <v>1650</v>
      </c>
      <c r="AC568" s="113">
        <v>1975</v>
      </c>
      <c r="AD568" s="113" t="s">
        <v>112</v>
      </c>
      <c r="AE568" s="113" t="s">
        <v>1658</v>
      </c>
      <c r="AF568" s="113">
        <v>565</v>
      </c>
      <c r="AG568" s="113">
        <v>7.2999999999999995E-2</v>
      </c>
      <c r="AH568" s="113">
        <v>-10.5</v>
      </c>
      <c r="AI568" s="113">
        <v>500</v>
      </c>
      <c r="AJ568" s="113">
        <v>0.04</v>
      </c>
    </row>
    <row r="569" spans="1:36" x14ac:dyDescent="0.25">
      <c r="A569" t="str">
        <f t="shared" si="61"/>
        <v>CFLMFm1975CZ13rDXHP</v>
      </c>
      <c r="B569" t="s">
        <v>118</v>
      </c>
      <c r="C569" t="s">
        <v>45</v>
      </c>
      <c r="D569" s="113" t="s">
        <v>1650</v>
      </c>
      <c r="E569" s="113">
        <v>1975</v>
      </c>
      <c r="F569" s="113" t="s">
        <v>112</v>
      </c>
      <c r="G569" s="113" t="s">
        <v>1659</v>
      </c>
      <c r="H569" s="113">
        <f t="shared" si="54"/>
        <v>0.96799999999999997</v>
      </c>
      <c r="I569" s="113">
        <f t="shared" si="58"/>
        <v>1.8499999999999999</v>
      </c>
      <c r="J569" s="113">
        <f t="shared" si="55"/>
        <v>0</v>
      </c>
      <c r="M569" s="113">
        <v>484</v>
      </c>
      <c r="N569" s="113">
        <v>7.3999999999999996E-2</v>
      </c>
      <c r="O569" s="113">
        <v>0</v>
      </c>
      <c r="P569" s="113">
        <v>500</v>
      </c>
      <c r="Q569" s="113">
        <v>0.04</v>
      </c>
      <c r="S569" s="113" t="b">
        <v>0</v>
      </c>
      <c r="T569" s="113" t="b">
        <f>VLOOKUP(G569,key!$S$3:$T$12,2,FALSE)</f>
        <v>1</v>
      </c>
      <c r="U569" s="113">
        <f t="shared" si="59"/>
        <v>1</v>
      </c>
      <c r="V569" s="116">
        <f t="shared" si="60"/>
        <v>0</v>
      </c>
      <c r="W569" s="113">
        <f>VLOOKUP(G569,key!$S$3:$U$6,3,FALSE)</f>
        <v>0.5</v>
      </c>
      <c r="X569" s="113"/>
      <c r="Z569" s="113"/>
      <c r="AA569" s="113" t="s">
        <v>4151</v>
      </c>
      <c r="AB569" s="113" t="s">
        <v>1650</v>
      </c>
      <c r="AC569" s="113">
        <v>1975</v>
      </c>
      <c r="AD569" s="113" t="s">
        <v>112</v>
      </c>
      <c r="AE569" s="113" t="s">
        <v>1659</v>
      </c>
      <c r="AF569" s="113">
        <v>484</v>
      </c>
      <c r="AG569" s="113">
        <v>7.3999999999999996E-2</v>
      </c>
      <c r="AH569" s="113">
        <v>0</v>
      </c>
      <c r="AI569" s="113">
        <v>500</v>
      </c>
      <c r="AJ569" s="113">
        <v>0.04</v>
      </c>
    </row>
    <row r="570" spans="1:36" x14ac:dyDescent="0.25">
      <c r="A570" t="str">
        <f t="shared" si="61"/>
        <v>CFLMFm1975CZ13rNCEH</v>
      </c>
      <c r="B570" t="s">
        <v>118</v>
      </c>
      <c r="C570" t="s">
        <v>45</v>
      </c>
      <c r="D570" s="113" t="s">
        <v>1650</v>
      </c>
      <c r="E570" s="113">
        <v>1975</v>
      </c>
      <c r="F570" s="113" t="s">
        <v>112</v>
      </c>
      <c r="G570" s="113" t="s">
        <v>1656</v>
      </c>
      <c r="H570" s="113">
        <f t="shared" si="54"/>
        <v>0.60799999999999998</v>
      </c>
      <c r="I570" s="113">
        <f t="shared" si="58"/>
        <v>1.0249999999999999</v>
      </c>
      <c r="J570" s="113">
        <f t="shared" si="55"/>
        <v>0</v>
      </c>
      <c r="M570" s="113">
        <v>304</v>
      </c>
      <c r="N570" s="113">
        <v>4.1000000000000002E-2</v>
      </c>
      <c r="O570" s="113">
        <v>0</v>
      </c>
      <c r="P570" s="113">
        <v>500</v>
      </c>
      <c r="Q570" s="113">
        <v>0.04</v>
      </c>
      <c r="S570" s="113" t="b">
        <v>0</v>
      </c>
      <c r="T570" s="113" t="b">
        <f>VLOOKUP(G570,key!$S$3:$T$12,2,FALSE)</f>
        <v>1</v>
      </c>
      <c r="U570" s="113">
        <f t="shared" si="59"/>
        <v>1</v>
      </c>
      <c r="V570" s="116">
        <f t="shared" si="60"/>
        <v>0</v>
      </c>
      <c r="W570" s="113">
        <f>VLOOKUP(G570,key!$S$3:$U$6,3,FALSE)</f>
        <v>0.25</v>
      </c>
      <c r="X570" s="113"/>
      <c r="Z570" s="113"/>
      <c r="AA570" s="113" t="s">
        <v>4151</v>
      </c>
      <c r="AB570" s="113" t="s">
        <v>1650</v>
      </c>
      <c r="AC570" s="113">
        <v>1975</v>
      </c>
      <c r="AD570" s="113" t="s">
        <v>112</v>
      </c>
      <c r="AE570" s="113" t="s">
        <v>1656</v>
      </c>
      <c r="AF570" s="113">
        <v>304</v>
      </c>
      <c r="AG570" s="113">
        <v>4.1000000000000002E-2</v>
      </c>
      <c r="AH570" s="113">
        <v>0</v>
      </c>
      <c r="AI570" s="113">
        <v>500</v>
      </c>
      <c r="AJ570" s="113">
        <v>0.04</v>
      </c>
    </row>
    <row r="571" spans="1:36" x14ac:dyDescent="0.25">
      <c r="A571" t="str">
        <f t="shared" si="61"/>
        <v>CFLMFm1975CZ13rNCGF</v>
      </c>
      <c r="B571" t="s">
        <v>118</v>
      </c>
      <c r="C571" t="s">
        <v>45</v>
      </c>
      <c r="D571" s="113" t="s">
        <v>1650</v>
      </c>
      <c r="E571" s="113">
        <v>1975</v>
      </c>
      <c r="F571" s="113" t="s">
        <v>112</v>
      </c>
      <c r="G571" s="113" t="s">
        <v>1657</v>
      </c>
      <c r="H571" s="113">
        <f t="shared" si="54"/>
        <v>0.996</v>
      </c>
      <c r="I571" s="113">
        <f t="shared" si="58"/>
        <v>1.0249999999999999</v>
      </c>
      <c r="J571" s="113">
        <f t="shared" si="55"/>
        <v>-2.1399999999999999E-2</v>
      </c>
      <c r="M571" s="113">
        <v>498</v>
      </c>
      <c r="N571" s="113">
        <v>4.1000000000000002E-2</v>
      </c>
      <c r="O571" s="113">
        <v>-10.7</v>
      </c>
      <c r="P571" s="113">
        <v>500</v>
      </c>
      <c r="Q571" s="113">
        <v>0.04</v>
      </c>
      <c r="S571" s="113" t="b">
        <v>0</v>
      </c>
      <c r="T571" s="113" t="b">
        <f>VLOOKUP(G571,key!$S$3:$T$12,2,FALSE)</f>
        <v>0</v>
      </c>
      <c r="U571" s="113">
        <f t="shared" si="59"/>
        <v>1</v>
      </c>
      <c r="V571" s="116">
        <f t="shared" si="60"/>
        <v>-2.1399999999999999E-2</v>
      </c>
      <c r="W571" s="113">
        <f>VLOOKUP(G571,key!$S$3:$U$6,3,FALSE)</f>
        <v>0.9</v>
      </c>
      <c r="X571" s="113"/>
      <c r="Z571" s="113"/>
      <c r="AA571" s="113" t="s">
        <v>4151</v>
      </c>
      <c r="AB571" s="113" t="s">
        <v>1650</v>
      </c>
      <c r="AC571" s="113">
        <v>1975</v>
      </c>
      <c r="AD571" s="113" t="s">
        <v>112</v>
      </c>
      <c r="AE571" s="113" t="s">
        <v>1657</v>
      </c>
      <c r="AF571" s="113">
        <v>498</v>
      </c>
      <c r="AG571" s="113">
        <v>4.1000000000000002E-2</v>
      </c>
      <c r="AH571" s="113">
        <v>-10.7</v>
      </c>
      <c r="AI571" s="113">
        <v>500</v>
      </c>
      <c r="AJ571" s="113">
        <v>0.04</v>
      </c>
    </row>
    <row r="572" spans="1:36" x14ac:dyDescent="0.25">
      <c r="A572" t="str">
        <f t="shared" si="61"/>
        <v>CFLMFm1975CZ14rDXGF</v>
      </c>
      <c r="B572" t="s">
        <v>118</v>
      </c>
      <c r="C572" t="s">
        <v>45</v>
      </c>
      <c r="D572" s="113" t="s">
        <v>1650</v>
      </c>
      <c r="E572" s="113">
        <v>1975</v>
      </c>
      <c r="F572" s="113" t="s">
        <v>113</v>
      </c>
      <c r="G572" s="113" t="s">
        <v>1658</v>
      </c>
      <c r="H572" s="113">
        <f t="shared" si="54"/>
        <v>1.1299999999999999</v>
      </c>
      <c r="I572" s="113">
        <f t="shared" si="58"/>
        <v>1.4761904761904761</v>
      </c>
      <c r="J572" s="113">
        <f t="shared" si="55"/>
        <v>-2.1999999999999999E-2</v>
      </c>
      <c r="M572" s="113">
        <v>565</v>
      </c>
      <c r="N572" s="113">
        <v>6.2E-2</v>
      </c>
      <c r="O572" s="113">
        <v>-11</v>
      </c>
      <c r="P572" s="113">
        <v>500</v>
      </c>
      <c r="Q572" s="113">
        <v>4.2000000000000003E-2</v>
      </c>
      <c r="S572" s="113" t="b">
        <v>0</v>
      </c>
      <c r="T572" s="113" t="b">
        <f>VLOOKUP(G572,key!$S$3:$T$12,2,FALSE)</f>
        <v>0</v>
      </c>
      <c r="U572" s="113">
        <f t="shared" si="59"/>
        <v>1</v>
      </c>
      <c r="V572" s="116">
        <f t="shared" si="60"/>
        <v>-2.1999999999999999E-2</v>
      </c>
      <c r="W572" s="113">
        <f>VLOOKUP(G572,key!$S$3:$U$6,3,FALSE)</f>
        <v>1</v>
      </c>
      <c r="X572" s="113"/>
      <c r="Z572" s="113"/>
      <c r="AA572" s="113" t="s">
        <v>4151</v>
      </c>
      <c r="AB572" s="113" t="s">
        <v>1650</v>
      </c>
      <c r="AC572" s="113">
        <v>1975</v>
      </c>
      <c r="AD572" s="113" t="s">
        <v>113</v>
      </c>
      <c r="AE572" s="113" t="s">
        <v>1658</v>
      </c>
      <c r="AF572" s="113">
        <v>565</v>
      </c>
      <c r="AG572" s="113">
        <v>6.2E-2</v>
      </c>
      <c r="AH572" s="113">
        <v>-11</v>
      </c>
      <c r="AI572" s="113">
        <v>500</v>
      </c>
      <c r="AJ572" s="113">
        <v>4.2000000000000003E-2</v>
      </c>
    </row>
    <row r="573" spans="1:36" x14ac:dyDescent="0.25">
      <c r="A573" t="str">
        <f t="shared" si="61"/>
        <v>CFLMFm1975CZ14rDXHP</v>
      </c>
      <c r="B573" t="s">
        <v>118</v>
      </c>
      <c r="C573" t="s">
        <v>45</v>
      </c>
      <c r="D573" s="113" t="s">
        <v>1650</v>
      </c>
      <c r="E573" s="113">
        <v>1975</v>
      </c>
      <c r="F573" s="113" t="s">
        <v>113</v>
      </c>
      <c r="G573" s="113" t="s">
        <v>1659</v>
      </c>
      <c r="H573" s="113">
        <f t="shared" si="54"/>
        <v>0.95199999999999996</v>
      </c>
      <c r="I573" s="113">
        <f t="shared" si="58"/>
        <v>1.5952380952380953</v>
      </c>
      <c r="J573" s="113">
        <f t="shared" si="55"/>
        <v>0</v>
      </c>
      <c r="M573" s="113">
        <v>476</v>
      </c>
      <c r="N573" s="113">
        <v>6.7000000000000004E-2</v>
      </c>
      <c r="O573" s="113">
        <v>0</v>
      </c>
      <c r="P573" s="113">
        <v>500</v>
      </c>
      <c r="Q573" s="113">
        <v>4.2000000000000003E-2</v>
      </c>
      <c r="S573" s="113" t="b">
        <v>0</v>
      </c>
      <c r="T573" s="113" t="b">
        <f>VLOOKUP(G573,key!$S$3:$T$12,2,FALSE)</f>
        <v>1</v>
      </c>
      <c r="U573" s="113">
        <f t="shared" si="59"/>
        <v>1</v>
      </c>
      <c r="V573" s="116">
        <f t="shared" si="60"/>
        <v>0</v>
      </c>
      <c r="W573" s="113">
        <f>VLOOKUP(G573,key!$S$3:$U$6,3,FALSE)</f>
        <v>0.5</v>
      </c>
      <c r="X573" s="113"/>
      <c r="Z573" s="113"/>
      <c r="AA573" s="113" t="s">
        <v>4151</v>
      </c>
      <c r="AB573" s="113" t="s">
        <v>1650</v>
      </c>
      <c r="AC573" s="113">
        <v>1975</v>
      </c>
      <c r="AD573" s="113" t="s">
        <v>113</v>
      </c>
      <c r="AE573" s="113" t="s">
        <v>1659</v>
      </c>
      <c r="AF573" s="113">
        <v>476</v>
      </c>
      <c r="AG573" s="113">
        <v>6.7000000000000004E-2</v>
      </c>
      <c r="AH573" s="113">
        <v>0</v>
      </c>
      <c r="AI573" s="113">
        <v>500</v>
      </c>
      <c r="AJ573" s="113">
        <v>4.2000000000000003E-2</v>
      </c>
    </row>
    <row r="574" spans="1:36" x14ac:dyDescent="0.25">
      <c r="A574" t="str">
        <f t="shared" si="61"/>
        <v>CFLMFm1975CZ14rNCEH</v>
      </c>
      <c r="B574" t="s">
        <v>118</v>
      </c>
      <c r="C574" t="s">
        <v>45</v>
      </c>
      <c r="D574" s="113" t="s">
        <v>1650</v>
      </c>
      <c r="E574" s="113">
        <v>1975</v>
      </c>
      <c r="F574" s="113" t="s">
        <v>113</v>
      </c>
      <c r="G574" s="113" t="s">
        <v>1656</v>
      </c>
      <c r="H574" s="113">
        <f t="shared" si="54"/>
        <v>0.60399999999999998</v>
      </c>
      <c r="I574" s="113">
        <f t="shared" si="58"/>
        <v>1.0238095238095237</v>
      </c>
      <c r="J574" s="113">
        <f t="shared" si="55"/>
        <v>0</v>
      </c>
      <c r="M574" s="113">
        <v>302</v>
      </c>
      <c r="N574" s="113">
        <v>4.2999999999999997E-2</v>
      </c>
      <c r="O574" s="113">
        <v>0</v>
      </c>
      <c r="P574" s="113">
        <v>500</v>
      </c>
      <c r="Q574" s="113">
        <v>4.2000000000000003E-2</v>
      </c>
      <c r="S574" s="113" t="b">
        <v>0</v>
      </c>
      <c r="T574" s="113" t="b">
        <f>VLOOKUP(G574,key!$S$3:$T$12,2,FALSE)</f>
        <v>1</v>
      </c>
      <c r="U574" s="113">
        <f t="shared" si="59"/>
        <v>1</v>
      </c>
      <c r="V574" s="116">
        <f t="shared" si="60"/>
        <v>0</v>
      </c>
      <c r="W574" s="113">
        <f>VLOOKUP(G574,key!$S$3:$U$6,3,FALSE)</f>
        <v>0.25</v>
      </c>
      <c r="X574" s="113"/>
      <c r="Z574" s="113"/>
      <c r="AA574" s="113" t="s">
        <v>4151</v>
      </c>
      <c r="AB574" s="113" t="s">
        <v>1650</v>
      </c>
      <c r="AC574" s="113">
        <v>1975</v>
      </c>
      <c r="AD574" s="113" t="s">
        <v>113</v>
      </c>
      <c r="AE574" s="113" t="s">
        <v>1656</v>
      </c>
      <c r="AF574" s="113">
        <v>302</v>
      </c>
      <c r="AG574" s="113">
        <v>4.2999999999999997E-2</v>
      </c>
      <c r="AH574" s="113">
        <v>0</v>
      </c>
      <c r="AI574" s="113">
        <v>500</v>
      </c>
      <c r="AJ574" s="113">
        <v>4.2000000000000003E-2</v>
      </c>
    </row>
    <row r="575" spans="1:36" x14ac:dyDescent="0.25">
      <c r="A575" t="str">
        <f t="shared" si="61"/>
        <v>CFLMFm1975CZ14rNCGF</v>
      </c>
      <c r="B575" t="s">
        <v>118</v>
      </c>
      <c r="C575" t="s">
        <v>45</v>
      </c>
      <c r="D575" s="113" t="s">
        <v>1650</v>
      </c>
      <c r="E575" s="113">
        <v>1975</v>
      </c>
      <c r="F575" s="113" t="s">
        <v>113</v>
      </c>
      <c r="G575" s="113" t="s">
        <v>1657</v>
      </c>
      <c r="H575" s="113">
        <f t="shared" si="54"/>
        <v>0.99399999999999999</v>
      </c>
      <c r="I575" s="113">
        <f t="shared" si="58"/>
        <v>1.0238095238095237</v>
      </c>
      <c r="J575" s="113">
        <f t="shared" si="55"/>
        <v>-2.24E-2</v>
      </c>
      <c r="M575" s="113">
        <v>497</v>
      </c>
      <c r="N575" s="113">
        <v>4.2999999999999997E-2</v>
      </c>
      <c r="O575" s="113">
        <v>-11.2</v>
      </c>
      <c r="P575" s="113">
        <v>500</v>
      </c>
      <c r="Q575" s="113">
        <v>4.2000000000000003E-2</v>
      </c>
      <c r="S575" s="113" t="b">
        <v>0</v>
      </c>
      <c r="T575" s="113" t="b">
        <f>VLOOKUP(G575,key!$S$3:$T$12,2,FALSE)</f>
        <v>0</v>
      </c>
      <c r="U575" s="113">
        <f t="shared" si="59"/>
        <v>1</v>
      </c>
      <c r="V575" s="116">
        <f t="shared" si="60"/>
        <v>-2.24E-2</v>
      </c>
      <c r="W575" s="113">
        <f>VLOOKUP(G575,key!$S$3:$U$6,3,FALSE)</f>
        <v>0.9</v>
      </c>
      <c r="X575" s="113"/>
      <c r="Z575" s="113"/>
      <c r="AA575" s="113" t="s">
        <v>4151</v>
      </c>
      <c r="AB575" s="113" t="s">
        <v>1650</v>
      </c>
      <c r="AC575" s="113">
        <v>1975</v>
      </c>
      <c r="AD575" s="113" t="s">
        <v>113</v>
      </c>
      <c r="AE575" s="113" t="s">
        <v>1657</v>
      </c>
      <c r="AF575" s="113">
        <v>497</v>
      </c>
      <c r="AG575" s="113">
        <v>4.2999999999999997E-2</v>
      </c>
      <c r="AH575" s="113">
        <v>-11.2</v>
      </c>
      <c r="AI575" s="113">
        <v>500</v>
      </c>
      <c r="AJ575" s="113">
        <v>4.2000000000000003E-2</v>
      </c>
    </row>
    <row r="576" spans="1:36" x14ac:dyDescent="0.25">
      <c r="A576" t="str">
        <f t="shared" si="61"/>
        <v>CFLMFm1975CZ15rDXGF</v>
      </c>
      <c r="B576" t="s">
        <v>118</v>
      </c>
      <c r="C576" t="s">
        <v>45</v>
      </c>
      <c r="D576" s="113" t="s">
        <v>1650</v>
      </c>
      <c r="E576" s="113">
        <v>1975</v>
      </c>
      <c r="F576" s="113" t="s">
        <v>114</v>
      </c>
      <c r="G576" s="113" t="s">
        <v>1658</v>
      </c>
      <c r="H576" s="113">
        <f t="shared" si="54"/>
        <v>1.228</v>
      </c>
      <c r="I576" s="113">
        <f t="shared" si="58"/>
        <v>1.5714285714285714</v>
      </c>
      <c r="J576" s="113">
        <f t="shared" si="55"/>
        <v>-8.8000000000000005E-3</v>
      </c>
      <c r="M576" s="113">
        <v>614</v>
      </c>
      <c r="N576" s="113">
        <v>6.6000000000000003E-2</v>
      </c>
      <c r="O576" s="113">
        <v>-4.4000000000000004</v>
      </c>
      <c r="P576" s="113">
        <v>500</v>
      </c>
      <c r="Q576" s="113">
        <v>4.2000000000000003E-2</v>
      </c>
      <c r="S576" s="113" t="b">
        <v>0</v>
      </c>
      <c r="T576" s="113" t="b">
        <f>VLOOKUP(G576,key!$S$3:$T$12,2,FALSE)</f>
        <v>0</v>
      </c>
      <c r="U576" s="113">
        <f t="shared" si="59"/>
        <v>1</v>
      </c>
      <c r="V576" s="116">
        <f t="shared" si="60"/>
        <v>-8.8000000000000005E-3</v>
      </c>
      <c r="W576" s="113">
        <f>VLOOKUP(G576,key!$S$3:$U$6,3,FALSE)</f>
        <v>1</v>
      </c>
      <c r="X576" s="113"/>
      <c r="Z576" s="113"/>
      <c r="AA576" s="113" t="s">
        <v>4151</v>
      </c>
      <c r="AB576" s="113" t="s">
        <v>1650</v>
      </c>
      <c r="AC576" s="113">
        <v>1975</v>
      </c>
      <c r="AD576" s="113" t="s">
        <v>114</v>
      </c>
      <c r="AE576" s="113" t="s">
        <v>1658</v>
      </c>
      <c r="AF576" s="113">
        <v>614</v>
      </c>
      <c r="AG576" s="113">
        <v>6.6000000000000003E-2</v>
      </c>
      <c r="AH576" s="113">
        <v>-4.4000000000000004</v>
      </c>
      <c r="AI576" s="113">
        <v>500</v>
      </c>
      <c r="AJ576" s="113">
        <v>4.2000000000000003E-2</v>
      </c>
    </row>
    <row r="577" spans="1:36" x14ac:dyDescent="0.25">
      <c r="A577" t="str">
        <f t="shared" si="61"/>
        <v>CFLMFm1975CZ15rDXHP</v>
      </c>
      <c r="B577" t="s">
        <v>118</v>
      </c>
      <c r="C577" t="s">
        <v>45</v>
      </c>
      <c r="D577" s="113" t="s">
        <v>1650</v>
      </c>
      <c r="E577" s="113">
        <v>1975</v>
      </c>
      <c r="F577" s="113" t="s">
        <v>114</v>
      </c>
      <c r="G577" s="113" t="s">
        <v>1659</v>
      </c>
      <c r="H577" s="113">
        <f t="shared" si="54"/>
        <v>1.1779999999999999</v>
      </c>
      <c r="I577" s="113">
        <f t="shared" si="58"/>
        <v>1.6666666666666667</v>
      </c>
      <c r="J577" s="113">
        <f t="shared" si="55"/>
        <v>0</v>
      </c>
      <c r="M577" s="113">
        <v>589</v>
      </c>
      <c r="N577" s="113">
        <v>7.0000000000000007E-2</v>
      </c>
      <c r="O577" s="113">
        <v>0</v>
      </c>
      <c r="P577" s="113">
        <v>500</v>
      </c>
      <c r="Q577" s="113">
        <v>4.2000000000000003E-2</v>
      </c>
      <c r="S577" s="113" t="b">
        <v>0</v>
      </c>
      <c r="T577" s="113" t="b">
        <f>VLOOKUP(G577,key!$S$3:$T$12,2,FALSE)</f>
        <v>1</v>
      </c>
      <c r="U577" s="113">
        <f t="shared" si="59"/>
        <v>1</v>
      </c>
      <c r="V577" s="116">
        <f t="shared" si="60"/>
        <v>0</v>
      </c>
      <c r="W577" s="113">
        <f>VLOOKUP(G577,key!$S$3:$U$6,3,FALSE)</f>
        <v>0.5</v>
      </c>
      <c r="X577" s="113"/>
      <c r="Z577" s="113"/>
      <c r="AA577" s="113" t="s">
        <v>4151</v>
      </c>
      <c r="AB577" s="113" t="s">
        <v>1650</v>
      </c>
      <c r="AC577" s="113">
        <v>1975</v>
      </c>
      <c r="AD577" s="113" t="s">
        <v>114</v>
      </c>
      <c r="AE577" s="113" t="s">
        <v>1659</v>
      </c>
      <c r="AF577" s="113">
        <v>589</v>
      </c>
      <c r="AG577" s="113">
        <v>7.0000000000000007E-2</v>
      </c>
      <c r="AH577" s="113">
        <v>0</v>
      </c>
      <c r="AI577" s="113">
        <v>500</v>
      </c>
      <c r="AJ577" s="113">
        <v>4.2000000000000003E-2</v>
      </c>
    </row>
    <row r="578" spans="1:36" x14ac:dyDescent="0.25">
      <c r="A578" t="str">
        <f t="shared" si="61"/>
        <v>CFLMFm1975CZ15rNCEH</v>
      </c>
      <c r="B578" t="s">
        <v>118</v>
      </c>
      <c r="C578" t="s">
        <v>45</v>
      </c>
      <c r="D578" s="113" t="s">
        <v>1650</v>
      </c>
      <c r="E578" s="113">
        <v>1975</v>
      </c>
      <c r="F578" s="113" t="s">
        <v>114</v>
      </c>
      <c r="G578" s="113" t="s">
        <v>1656</v>
      </c>
      <c r="H578" s="113">
        <f t="shared" si="54"/>
        <v>0.83599999999999997</v>
      </c>
      <c r="I578" s="113">
        <f t="shared" si="58"/>
        <v>1</v>
      </c>
      <c r="J578" s="113">
        <f t="shared" si="55"/>
        <v>0</v>
      </c>
      <c r="M578" s="113">
        <v>418</v>
      </c>
      <c r="N578" s="113">
        <v>4.2000000000000003E-2</v>
      </c>
      <c r="O578" s="113">
        <v>0</v>
      </c>
      <c r="P578" s="113">
        <v>500</v>
      </c>
      <c r="Q578" s="113">
        <v>4.2000000000000003E-2</v>
      </c>
      <c r="S578" s="113" t="b">
        <v>0</v>
      </c>
      <c r="T578" s="113" t="b">
        <f>VLOOKUP(G578,key!$S$3:$T$12,2,FALSE)</f>
        <v>1</v>
      </c>
      <c r="U578" s="113">
        <f t="shared" si="59"/>
        <v>1</v>
      </c>
      <c r="V578" s="116">
        <f t="shared" si="60"/>
        <v>0</v>
      </c>
      <c r="W578" s="113">
        <f>VLOOKUP(G578,key!$S$3:$U$6,3,FALSE)</f>
        <v>0.25</v>
      </c>
      <c r="X578" s="113"/>
      <c r="Z578" s="113"/>
      <c r="AA578" s="113" t="s">
        <v>4151</v>
      </c>
      <c r="AB578" s="113" t="s">
        <v>1650</v>
      </c>
      <c r="AC578" s="113">
        <v>1975</v>
      </c>
      <c r="AD578" s="113" t="s">
        <v>114</v>
      </c>
      <c r="AE578" s="113" t="s">
        <v>1656</v>
      </c>
      <c r="AF578" s="113">
        <v>418</v>
      </c>
      <c r="AG578" s="113">
        <v>4.2000000000000003E-2</v>
      </c>
      <c r="AH578" s="113">
        <v>0</v>
      </c>
      <c r="AI578" s="113">
        <v>500</v>
      </c>
      <c r="AJ578" s="113">
        <v>4.2000000000000003E-2</v>
      </c>
    </row>
    <row r="579" spans="1:36" x14ac:dyDescent="0.25">
      <c r="A579" t="str">
        <f t="shared" si="61"/>
        <v>CFLMFm1975CZ15rNCGF</v>
      </c>
      <c r="B579" t="s">
        <v>118</v>
      </c>
      <c r="C579" t="s">
        <v>45</v>
      </c>
      <c r="D579" s="113" t="s">
        <v>1650</v>
      </c>
      <c r="E579" s="113">
        <v>1975</v>
      </c>
      <c r="F579" s="113" t="s">
        <v>114</v>
      </c>
      <c r="G579" s="113" t="s">
        <v>1657</v>
      </c>
      <c r="H579" s="113">
        <f t="shared" si="54"/>
        <v>1.004</v>
      </c>
      <c r="I579" s="113">
        <f t="shared" si="58"/>
        <v>1.0238095238095237</v>
      </c>
      <c r="J579" s="113">
        <f t="shared" si="55"/>
        <v>-9.4199999999999996E-3</v>
      </c>
      <c r="M579" s="113">
        <v>502</v>
      </c>
      <c r="N579" s="113">
        <v>4.2999999999999997E-2</v>
      </c>
      <c r="O579" s="113">
        <v>-4.71</v>
      </c>
      <c r="P579" s="113">
        <v>500</v>
      </c>
      <c r="Q579" s="113">
        <v>4.2000000000000003E-2</v>
      </c>
      <c r="S579" s="113" t="b">
        <v>0</v>
      </c>
      <c r="T579" s="113" t="b">
        <f>VLOOKUP(G579,key!$S$3:$T$12,2,FALSE)</f>
        <v>0</v>
      </c>
      <c r="U579" s="113">
        <f t="shared" si="59"/>
        <v>1</v>
      </c>
      <c r="V579" s="116">
        <f t="shared" si="60"/>
        <v>-9.4199999999999996E-3</v>
      </c>
      <c r="W579" s="113">
        <f>VLOOKUP(G579,key!$S$3:$U$6,3,FALSE)</f>
        <v>0.9</v>
      </c>
      <c r="X579" s="113"/>
      <c r="Z579" s="113"/>
      <c r="AA579" s="113" t="s">
        <v>4151</v>
      </c>
      <c r="AB579" s="113" t="s">
        <v>1650</v>
      </c>
      <c r="AC579" s="113">
        <v>1975</v>
      </c>
      <c r="AD579" s="113" t="s">
        <v>114</v>
      </c>
      <c r="AE579" s="113" t="s">
        <v>1657</v>
      </c>
      <c r="AF579" s="113">
        <v>502</v>
      </c>
      <c r="AG579" s="113">
        <v>4.2999999999999997E-2</v>
      </c>
      <c r="AH579" s="113">
        <v>-4.71</v>
      </c>
      <c r="AI579" s="113">
        <v>500</v>
      </c>
      <c r="AJ579" s="113">
        <v>4.2000000000000003E-2</v>
      </c>
    </row>
    <row r="580" spans="1:36" x14ac:dyDescent="0.25">
      <c r="A580" t="str">
        <f t="shared" si="61"/>
        <v>CFLMFm1975CZ16rDXGF</v>
      </c>
      <c r="B580" t="s">
        <v>118</v>
      </c>
      <c r="C580" t="s">
        <v>45</v>
      </c>
      <c r="D580" s="113" t="s">
        <v>1650</v>
      </c>
      <c r="E580" s="113">
        <v>1975</v>
      </c>
      <c r="F580" s="113" t="s">
        <v>115</v>
      </c>
      <c r="G580" s="113" t="s">
        <v>1658</v>
      </c>
      <c r="H580" s="113">
        <f t="shared" si="54"/>
        <v>1.0680000000000001</v>
      </c>
      <c r="I580" s="113">
        <f t="shared" si="58"/>
        <v>1.575</v>
      </c>
      <c r="J580" s="113">
        <f t="shared" si="55"/>
        <v>-2.5600000000000001E-2</v>
      </c>
      <c r="M580" s="113">
        <v>534</v>
      </c>
      <c r="N580" s="113">
        <v>6.3E-2</v>
      </c>
      <c r="O580" s="113">
        <v>-12.8</v>
      </c>
      <c r="P580" s="113">
        <v>500</v>
      </c>
      <c r="Q580" s="113">
        <v>0.04</v>
      </c>
      <c r="S580" s="113" t="b">
        <v>0</v>
      </c>
      <c r="T580" s="113" t="b">
        <f>VLOOKUP(G580,key!$S$3:$T$12,2,FALSE)</f>
        <v>0</v>
      </c>
      <c r="U580" s="113">
        <f t="shared" si="59"/>
        <v>1</v>
      </c>
      <c r="V580" s="116">
        <f t="shared" si="60"/>
        <v>-2.5600000000000001E-2</v>
      </c>
      <c r="W580" s="113">
        <f>VLOOKUP(G580,key!$S$3:$U$6,3,FALSE)</f>
        <v>1</v>
      </c>
      <c r="X580" s="113"/>
      <c r="Z580" s="113"/>
      <c r="AA580" s="113" t="s">
        <v>4151</v>
      </c>
      <c r="AB580" s="113" t="s">
        <v>1650</v>
      </c>
      <c r="AC580" s="113">
        <v>1975</v>
      </c>
      <c r="AD580" s="113" t="s">
        <v>115</v>
      </c>
      <c r="AE580" s="113" t="s">
        <v>1658</v>
      </c>
      <c r="AF580" s="113">
        <v>534</v>
      </c>
      <c r="AG580" s="113">
        <v>6.3E-2</v>
      </c>
      <c r="AH580" s="113">
        <v>-12.8</v>
      </c>
      <c r="AI580" s="113">
        <v>500</v>
      </c>
      <c r="AJ580" s="113">
        <v>0.04</v>
      </c>
    </row>
    <row r="581" spans="1:36" x14ac:dyDescent="0.25">
      <c r="A581" t="str">
        <f t="shared" si="61"/>
        <v>CFLMFm1975CZ16rDXHP</v>
      </c>
      <c r="B581" t="s">
        <v>118</v>
      </c>
      <c r="C581" t="s">
        <v>45</v>
      </c>
      <c r="D581" s="113" t="s">
        <v>1650</v>
      </c>
      <c r="E581" s="113">
        <v>1975</v>
      </c>
      <c r="F581" s="113" t="s">
        <v>115</v>
      </c>
      <c r="G581" s="113" t="s">
        <v>1659</v>
      </c>
      <c r="H581" s="113">
        <f t="shared" si="54"/>
        <v>0.80200000000000005</v>
      </c>
      <c r="I581" s="113">
        <f t="shared" si="58"/>
        <v>1.55</v>
      </c>
      <c r="J581" s="113">
        <f t="shared" si="55"/>
        <v>0</v>
      </c>
      <c r="M581" s="113">
        <v>401</v>
      </c>
      <c r="N581" s="113">
        <v>6.2E-2</v>
      </c>
      <c r="O581" s="113">
        <v>0</v>
      </c>
      <c r="P581" s="113">
        <v>500</v>
      </c>
      <c r="Q581" s="113">
        <v>0.04</v>
      </c>
      <c r="S581" s="113" t="b">
        <v>0</v>
      </c>
      <c r="T581" s="113" t="b">
        <f>VLOOKUP(G581,key!$S$3:$T$12,2,FALSE)</f>
        <v>1</v>
      </c>
      <c r="U581" s="113">
        <f t="shared" si="59"/>
        <v>1</v>
      </c>
      <c r="V581" s="116">
        <f t="shared" si="60"/>
        <v>0</v>
      </c>
      <c r="W581" s="113">
        <f>VLOOKUP(G581,key!$S$3:$U$6,3,FALSE)</f>
        <v>0.5</v>
      </c>
      <c r="X581" s="113"/>
      <c r="Z581" s="113"/>
      <c r="AA581" s="113" t="s">
        <v>4151</v>
      </c>
      <c r="AB581" s="113" t="s">
        <v>1650</v>
      </c>
      <c r="AC581" s="113">
        <v>1975</v>
      </c>
      <c r="AD581" s="113" t="s">
        <v>115</v>
      </c>
      <c r="AE581" s="113" t="s">
        <v>1659</v>
      </c>
      <c r="AF581" s="113">
        <v>401</v>
      </c>
      <c r="AG581" s="113">
        <v>6.2E-2</v>
      </c>
      <c r="AH581" s="113">
        <v>0</v>
      </c>
      <c r="AI581" s="113">
        <v>500</v>
      </c>
      <c r="AJ581" s="113">
        <v>0.04</v>
      </c>
    </row>
    <row r="582" spans="1:36" x14ac:dyDescent="0.25">
      <c r="A582" t="str">
        <f t="shared" si="61"/>
        <v>CFLMFm1975CZ16rNCEH</v>
      </c>
      <c r="B582" t="s">
        <v>118</v>
      </c>
      <c r="C582" t="s">
        <v>45</v>
      </c>
      <c r="D582" s="113" t="s">
        <v>1650</v>
      </c>
      <c r="E582" s="113">
        <v>1975</v>
      </c>
      <c r="F582" s="113" t="s">
        <v>115</v>
      </c>
      <c r="G582" s="113" t="s">
        <v>1656</v>
      </c>
      <c r="H582" s="113">
        <f t="shared" si="54"/>
        <v>0.52200000000000002</v>
      </c>
      <c r="I582" s="113">
        <f t="shared" si="58"/>
        <v>1.0249999999999999</v>
      </c>
      <c r="J582" s="113">
        <f t="shared" si="55"/>
        <v>0</v>
      </c>
      <c r="M582" s="113">
        <v>261</v>
      </c>
      <c r="N582" s="113">
        <v>4.1000000000000002E-2</v>
      </c>
      <c r="O582" s="113">
        <v>0</v>
      </c>
      <c r="P582" s="113">
        <v>500</v>
      </c>
      <c r="Q582" s="113">
        <v>0.04</v>
      </c>
      <c r="S582" s="113" t="b">
        <v>0</v>
      </c>
      <c r="T582" s="113" t="b">
        <f>VLOOKUP(G582,key!$S$3:$T$12,2,FALSE)</f>
        <v>1</v>
      </c>
      <c r="U582" s="113">
        <f t="shared" si="59"/>
        <v>1</v>
      </c>
      <c r="V582" s="116">
        <f t="shared" si="60"/>
        <v>0</v>
      </c>
      <c r="W582" s="113">
        <f>VLOOKUP(G582,key!$S$3:$U$6,3,FALSE)</f>
        <v>0.25</v>
      </c>
      <c r="X582" s="113"/>
      <c r="Z582" s="113"/>
      <c r="AA582" s="113" t="s">
        <v>4151</v>
      </c>
      <c r="AB582" s="113" t="s">
        <v>1650</v>
      </c>
      <c r="AC582" s="113">
        <v>1975</v>
      </c>
      <c r="AD582" s="113" t="s">
        <v>115</v>
      </c>
      <c r="AE582" s="113" t="s">
        <v>1656</v>
      </c>
      <c r="AF582" s="113">
        <v>261</v>
      </c>
      <c r="AG582" s="113">
        <v>4.1000000000000002E-2</v>
      </c>
      <c r="AH582" s="113">
        <v>0</v>
      </c>
      <c r="AI582" s="113">
        <v>500</v>
      </c>
      <c r="AJ582" s="113">
        <v>0.04</v>
      </c>
    </row>
    <row r="583" spans="1:36" x14ac:dyDescent="0.25">
      <c r="A583" t="str">
        <f t="shared" si="61"/>
        <v>CFLMFm1975CZ16rNCGF</v>
      </c>
      <c r="B583" t="s">
        <v>118</v>
      </c>
      <c r="C583" t="s">
        <v>45</v>
      </c>
      <c r="D583" s="113" t="s">
        <v>1650</v>
      </c>
      <c r="E583" s="113">
        <v>1975</v>
      </c>
      <c r="F583" s="113" t="s">
        <v>115</v>
      </c>
      <c r="G583" s="113" t="s">
        <v>1657</v>
      </c>
      <c r="H583" s="113">
        <f t="shared" si="54"/>
        <v>0.99199999999999999</v>
      </c>
      <c r="I583" s="113">
        <f t="shared" si="58"/>
        <v>1.0249999999999999</v>
      </c>
      <c r="J583" s="113">
        <f t="shared" si="55"/>
        <v>-2.5999999999999999E-2</v>
      </c>
      <c r="M583" s="113">
        <v>496</v>
      </c>
      <c r="N583" s="113">
        <v>4.1000000000000002E-2</v>
      </c>
      <c r="O583" s="113">
        <v>-13</v>
      </c>
      <c r="P583" s="113">
        <v>500</v>
      </c>
      <c r="Q583" s="113">
        <v>0.04</v>
      </c>
      <c r="S583" s="113" t="b">
        <v>0</v>
      </c>
      <c r="T583" s="113" t="b">
        <f>VLOOKUP(G583,key!$S$3:$T$12,2,FALSE)</f>
        <v>0</v>
      </c>
      <c r="U583" s="113">
        <f t="shared" si="59"/>
        <v>1</v>
      </c>
      <c r="V583" s="116">
        <f t="shared" si="60"/>
        <v>-2.5999999999999999E-2</v>
      </c>
      <c r="W583" s="113">
        <f>VLOOKUP(G583,key!$S$3:$U$6,3,FALSE)</f>
        <v>0.9</v>
      </c>
      <c r="X583" s="113"/>
      <c r="Z583" s="113"/>
      <c r="AA583" s="113" t="s">
        <v>4151</v>
      </c>
      <c r="AB583" s="113" t="s">
        <v>1650</v>
      </c>
      <c r="AC583" s="113">
        <v>1975</v>
      </c>
      <c r="AD583" s="113" t="s">
        <v>115</v>
      </c>
      <c r="AE583" s="113" t="s">
        <v>1657</v>
      </c>
      <c r="AF583" s="113">
        <v>496</v>
      </c>
      <c r="AG583" s="113">
        <v>4.1000000000000002E-2</v>
      </c>
      <c r="AH583" s="113">
        <v>-13</v>
      </c>
      <c r="AI583" s="113">
        <v>500</v>
      </c>
      <c r="AJ583" s="113">
        <v>0.04</v>
      </c>
    </row>
    <row r="584" spans="1:36" x14ac:dyDescent="0.25">
      <c r="A584" t="str">
        <f t="shared" si="61"/>
        <v>CFLMFm1985CZ01rDXGF</v>
      </c>
      <c r="B584" t="s">
        <v>118</v>
      </c>
      <c r="C584" t="s">
        <v>45</v>
      </c>
      <c r="D584" s="113" t="s">
        <v>1650</v>
      </c>
      <c r="E584" s="113">
        <v>1985</v>
      </c>
      <c r="F584" s="113" t="s">
        <v>48</v>
      </c>
      <c r="G584" s="113" t="s">
        <v>1658</v>
      </c>
      <c r="H584" s="113">
        <f t="shared" ref="H584:H647" si="62">MAX(MIN(M584/P584,2),W584)</f>
        <v>1</v>
      </c>
      <c r="I584" s="113">
        <f t="shared" si="58"/>
        <v>1</v>
      </c>
      <c r="J584" s="113">
        <f t="shared" ref="J584:J647" si="63">IF(ABS(V584)&lt;0.0003413,0,V584)</f>
        <v>-3.4130000000000001E-2</v>
      </c>
      <c r="M584" s="113">
        <v>486</v>
      </c>
      <c r="N584" s="113">
        <v>4.3999999999999997E-2</v>
      </c>
      <c r="O584" s="113">
        <v>-20.6</v>
      </c>
      <c r="P584" s="113">
        <v>500</v>
      </c>
      <c r="Q584" s="113">
        <v>4.3999999999999997E-2</v>
      </c>
      <c r="S584" s="113" t="b">
        <v>0</v>
      </c>
      <c r="T584" s="113" t="b">
        <f>VLOOKUP(G584,key!$S$3:$T$12,2,FALSE)</f>
        <v>0</v>
      </c>
      <c r="U584" s="113">
        <f t="shared" si="59"/>
        <v>1</v>
      </c>
      <c r="V584" s="116">
        <f t="shared" si="60"/>
        <v>-3.4130000000000001E-2</v>
      </c>
      <c r="W584" s="113">
        <f>VLOOKUP(G584,key!$S$3:$U$6,3,FALSE)</f>
        <v>1</v>
      </c>
      <c r="X584" s="113"/>
      <c r="Z584" s="113"/>
      <c r="AA584" s="113" t="s">
        <v>4151</v>
      </c>
      <c r="AB584" s="113" t="s">
        <v>1650</v>
      </c>
      <c r="AC584" s="113">
        <v>1985</v>
      </c>
      <c r="AD584" s="113" t="s">
        <v>48</v>
      </c>
      <c r="AE584" s="113" t="s">
        <v>1658</v>
      </c>
      <c r="AF584" s="113">
        <v>486</v>
      </c>
      <c r="AG584" s="113">
        <v>4.3999999999999997E-2</v>
      </c>
      <c r="AH584" s="113">
        <v>-20.6</v>
      </c>
      <c r="AI584" s="113">
        <v>500</v>
      </c>
      <c r="AJ584" s="113">
        <v>4.3999999999999997E-2</v>
      </c>
    </row>
    <row r="585" spans="1:36" x14ac:dyDescent="0.25">
      <c r="A585" t="str">
        <f t="shared" si="61"/>
        <v>CFLMFm1985CZ01rDXHP</v>
      </c>
      <c r="B585" t="s">
        <v>118</v>
      </c>
      <c r="C585" t="s">
        <v>45</v>
      </c>
      <c r="D585" s="113" t="s">
        <v>1650</v>
      </c>
      <c r="E585" s="113">
        <v>1985</v>
      </c>
      <c r="F585" s="113" t="s">
        <v>48</v>
      </c>
      <c r="G585" s="113" t="s">
        <v>1659</v>
      </c>
      <c r="H585" s="113">
        <f t="shared" si="62"/>
        <v>0.66400000000000003</v>
      </c>
      <c r="I585" s="113">
        <f t="shared" ref="I585:I648" si="64">IF(S585,1,MAX(U585,MIN(N585/Q585,2)))</f>
        <v>1</v>
      </c>
      <c r="J585" s="113">
        <f t="shared" si="63"/>
        <v>0</v>
      </c>
      <c r="M585" s="113">
        <v>332</v>
      </c>
      <c r="N585" s="113">
        <v>4.3999999999999997E-2</v>
      </c>
      <c r="O585" s="113">
        <v>0</v>
      </c>
      <c r="P585" s="113">
        <v>500</v>
      </c>
      <c r="Q585" s="113">
        <v>4.3999999999999997E-2</v>
      </c>
      <c r="S585" s="113" t="b">
        <v>0</v>
      </c>
      <c r="T585" s="113" t="b">
        <f>VLOOKUP(G585,key!$S$3:$T$12,2,FALSE)</f>
        <v>1</v>
      </c>
      <c r="U585" s="113">
        <f t="shared" ref="U585:U648" si="65">IF(T585,1,1)</f>
        <v>1</v>
      </c>
      <c r="V585" s="116">
        <f t="shared" ref="V585:V648" si="66">MIN(MAX(O585/P585,-0.03413),0.03413)</f>
        <v>0</v>
      </c>
      <c r="W585" s="113">
        <f>VLOOKUP(G585,key!$S$3:$U$6,3,FALSE)</f>
        <v>0.5</v>
      </c>
      <c r="X585" s="113"/>
      <c r="Z585" s="113"/>
      <c r="AA585" s="113" t="s">
        <v>4151</v>
      </c>
      <c r="AB585" s="113" t="s">
        <v>1650</v>
      </c>
      <c r="AC585" s="113">
        <v>1985</v>
      </c>
      <c r="AD585" s="113" t="s">
        <v>48</v>
      </c>
      <c r="AE585" s="113" t="s">
        <v>1659</v>
      </c>
      <c r="AF585" s="113">
        <v>332</v>
      </c>
      <c r="AG585" s="113">
        <v>4.3999999999999997E-2</v>
      </c>
      <c r="AH585" s="113">
        <v>0</v>
      </c>
      <c r="AI585" s="113">
        <v>500</v>
      </c>
      <c r="AJ585" s="113">
        <v>4.3999999999999997E-2</v>
      </c>
    </row>
    <row r="586" spans="1:36" x14ac:dyDescent="0.25">
      <c r="A586" t="str">
        <f t="shared" si="61"/>
        <v>CFLMFm1985CZ01rNCEH</v>
      </c>
      <c r="B586" t="s">
        <v>118</v>
      </c>
      <c r="C586" t="s">
        <v>45</v>
      </c>
      <c r="D586" s="113" t="s">
        <v>1650</v>
      </c>
      <c r="E586" s="113">
        <v>1985</v>
      </c>
      <c r="F586" s="113" t="s">
        <v>48</v>
      </c>
      <c r="G586" s="113" t="s">
        <v>1656</v>
      </c>
      <c r="H586" s="113">
        <f t="shared" si="62"/>
        <v>0.25</v>
      </c>
      <c r="I586" s="113">
        <f t="shared" si="64"/>
        <v>1</v>
      </c>
      <c r="J586" s="113">
        <f t="shared" si="63"/>
        <v>0</v>
      </c>
      <c r="M586" s="113">
        <v>113</v>
      </c>
      <c r="N586" s="113">
        <v>4.2999999999999997E-2</v>
      </c>
      <c r="O586" s="113">
        <v>0</v>
      </c>
      <c r="P586" s="113">
        <v>500</v>
      </c>
      <c r="Q586" s="113">
        <v>4.3999999999999997E-2</v>
      </c>
      <c r="S586" s="113" t="b">
        <v>0</v>
      </c>
      <c r="T586" s="113" t="b">
        <f>VLOOKUP(G586,key!$S$3:$T$12,2,FALSE)</f>
        <v>1</v>
      </c>
      <c r="U586" s="113">
        <f t="shared" si="65"/>
        <v>1</v>
      </c>
      <c r="V586" s="116">
        <f t="shared" si="66"/>
        <v>0</v>
      </c>
      <c r="W586" s="113">
        <f>VLOOKUP(G586,key!$S$3:$U$6,3,FALSE)</f>
        <v>0.25</v>
      </c>
      <c r="X586" s="113"/>
      <c r="Z586" s="113"/>
      <c r="AA586" s="113" t="s">
        <v>4151</v>
      </c>
      <c r="AB586" s="113" t="s">
        <v>1650</v>
      </c>
      <c r="AC586" s="113">
        <v>1985</v>
      </c>
      <c r="AD586" s="113" t="s">
        <v>48</v>
      </c>
      <c r="AE586" s="113" t="s">
        <v>1656</v>
      </c>
      <c r="AF586" s="113">
        <v>113</v>
      </c>
      <c r="AG586" s="113">
        <v>4.2999999999999997E-2</v>
      </c>
      <c r="AH586" s="113">
        <v>0</v>
      </c>
      <c r="AI586" s="113">
        <v>500</v>
      </c>
      <c r="AJ586" s="113">
        <v>4.3999999999999997E-2</v>
      </c>
    </row>
    <row r="587" spans="1:36" x14ac:dyDescent="0.25">
      <c r="A587" t="str">
        <f t="shared" si="61"/>
        <v>CFLMFm1985CZ01rNCGF</v>
      </c>
      <c r="B587" t="s">
        <v>118</v>
      </c>
      <c r="C587" t="s">
        <v>45</v>
      </c>
      <c r="D587" s="113" t="s">
        <v>1650</v>
      </c>
      <c r="E587" s="113">
        <v>1985</v>
      </c>
      <c r="F587" s="113" t="s">
        <v>48</v>
      </c>
      <c r="G587" s="113" t="s">
        <v>1657</v>
      </c>
      <c r="H587" s="113">
        <f t="shared" si="62"/>
        <v>0.97399999999999998</v>
      </c>
      <c r="I587" s="113">
        <f t="shared" si="64"/>
        <v>1</v>
      </c>
      <c r="J587" s="113">
        <f t="shared" si="63"/>
        <v>-3.4130000000000001E-2</v>
      </c>
      <c r="M587" s="113">
        <v>487</v>
      </c>
      <c r="N587" s="113">
        <v>4.3999999999999997E-2</v>
      </c>
      <c r="O587" s="113">
        <v>-20.7</v>
      </c>
      <c r="P587" s="113">
        <v>500</v>
      </c>
      <c r="Q587" s="113">
        <v>4.3999999999999997E-2</v>
      </c>
      <c r="S587" s="113" t="b">
        <v>0</v>
      </c>
      <c r="T587" s="113" t="b">
        <f>VLOOKUP(G587,key!$S$3:$T$12,2,FALSE)</f>
        <v>0</v>
      </c>
      <c r="U587" s="113">
        <f t="shared" si="65"/>
        <v>1</v>
      </c>
      <c r="V587" s="116">
        <f t="shared" si="66"/>
        <v>-3.4130000000000001E-2</v>
      </c>
      <c r="W587" s="113">
        <f>VLOOKUP(G587,key!$S$3:$U$6,3,FALSE)</f>
        <v>0.9</v>
      </c>
      <c r="X587" s="113"/>
      <c r="Z587" s="113"/>
      <c r="AA587" s="113" t="s">
        <v>4151</v>
      </c>
      <c r="AB587" s="113" t="s">
        <v>1650</v>
      </c>
      <c r="AC587" s="113">
        <v>1985</v>
      </c>
      <c r="AD587" s="113" t="s">
        <v>48</v>
      </c>
      <c r="AE587" s="113" t="s">
        <v>1657</v>
      </c>
      <c r="AF587" s="113">
        <v>487</v>
      </c>
      <c r="AG587" s="113">
        <v>4.3999999999999997E-2</v>
      </c>
      <c r="AH587" s="113">
        <v>-20.7</v>
      </c>
      <c r="AI587" s="113">
        <v>500</v>
      </c>
      <c r="AJ587" s="113">
        <v>4.3999999999999997E-2</v>
      </c>
    </row>
    <row r="588" spans="1:36" x14ac:dyDescent="0.25">
      <c r="A588" t="str">
        <f t="shared" ref="A588:A651" si="67">B588&amp;D588&amp;E588&amp;F588&amp;G588</f>
        <v>CFLMFm1985CZ02rDXGF</v>
      </c>
      <c r="B588" t="s">
        <v>118</v>
      </c>
      <c r="C588" t="s">
        <v>45</v>
      </c>
      <c r="D588" s="113" t="s">
        <v>1650</v>
      </c>
      <c r="E588" s="113">
        <v>1985</v>
      </c>
      <c r="F588" s="113" t="s">
        <v>101</v>
      </c>
      <c r="G588" s="113" t="s">
        <v>1658</v>
      </c>
      <c r="H588" s="113">
        <f t="shared" si="62"/>
        <v>1.046</v>
      </c>
      <c r="I588" s="113">
        <f t="shared" si="64"/>
        <v>1.9750000000000001</v>
      </c>
      <c r="J588" s="113">
        <f t="shared" si="63"/>
        <v>-2.46E-2</v>
      </c>
      <c r="M588" s="113">
        <v>523</v>
      </c>
      <c r="N588" s="113">
        <v>7.9000000000000001E-2</v>
      </c>
      <c r="O588" s="113">
        <v>-12.3</v>
      </c>
      <c r="P588" s="113">
        <v>500</v>
      </c>
      <c r="Q588" s="113">
        <v>0.04</v>
      </c>
      <c r="S588" s="113" t="b">
        <v>0</v>
      </c>
      <c r="T588" s="113" t="b">
        <f>VLOOKUP(G588,key!$S$3:$T$12,2,FALSE)</f>
        <v>0</v>
      </c>
      <c r="U588" s="113">
        <f t="shared" si="65"/>
        <v>1</v>
      </c>
      <c r="V588" s="116">
        <f t="shared" si="66"/>
        <v>-2.46E-2</v>
      </c>
      <c r="W588" s="113">
        <f>VLOOKUP(G588,key!$S$3:$U$6,3,FALSE)</f>
        <v>1</v>
      </c>
      <c r="X588" s="113"/>
      <c r="Z588" s="113"/>
      <c r="AA588" s="113" t="s">
        <v>4151</v>
      </c>
      <c r="AB588" s="113" t="s">
        <v>1650</v>
      </c>
      <c r="AC588" s="113">
        <v>1985</v>
      </c>
      <c r="AD588" s="113" t="s">
        <v>101</v>
      </c>
      <c r="AE588" s="113" t="s">
        <v>1658</v>
      </c>
      <c r="AF588" s="113">
        <v>523</v>
      </c>
      <c r="AG588" s="113">
        <v>7.9000000000000001E-2</v>
      </c>
      <c r="AH588" s="113">
        <v>-12.3</v>
      </c>
      <c r="AI588" s="113">
        <v>500</v>
      </c>
      <c r="AJ588" s="113">
        <v>0.04</v>
      </c>
    </row>
    <row r="589" spans="1:36" x14ac:dyDescent="0.25">
      <c r="A589" t="str">
        <f t="shared" si="67"/>
        <v>CFLMFm1985CZ02rDXHP</v>
      </c>
      <c r="B589" t="s">
        <v>118</v>
      </c>
      <c r="C589" t="s">
        <v>45</v>
      </c>
      <c r="D589" s="113" t="s">
        <v>1650</v>
      </c>
      <c r="E589" s="113">
        <v>1985</v>
      </c>
      <c r="F589" s="113" t="s">
        <v>101</v>
      </c>
      <c r="G589" s="113" t="s">
        <v>1659</v>
      </c>
      <c r="H589" s="113">
        <f t="shared" si="62"/>
        <v>0.85599999999999998</v>
      </c>
      <c r="I589" s="113">
        <f t="shared" si="64"/>
        <v>2</v>
      </c>
      <c r="J589" s="113">
        <f t="shared" si="63"/>
        <v>0</v>
      </c>
      <c r="M589" s="113">
        <v>428</v>
      </c>
      <c r="N589" s="113">
        <v>8.5000000000000006E-2</v>
      </c>
      <c r="O589" s="113">
        <v>0</v>
      </c>
      <c r="P589" s="113">
        <v>500</v>
      </c>
      <c r="Q589" s="113">
        <v>0.04</v>
      </c>
      <c r="S589" s="113" t="b">
        <v>0</v>
      </c>
      <c r="T589" s="113" t="b">
        <f>VLOOKUP(G589,key!$S$3:$T$12,2,FALSE)</f>
        <v>1</v>
      </c>
      <c r="U589" s="113">
        <f t="shared" si="65"/>
        <v>1</v>
      </c>
      <c r="V589" s="116">
        <f t="shared" si="66"/>
        <v>0</v>
      </c>
      <c r="W589" s="113">
        <f>VLOOKUP(G589,key!$S$3:$U$6,3,FALSE)</f>
        <v>0.5</v>
      </c>
      <c r="X589" s="113"/>
      <c r="Z589" s="113"/>
      <c r="AA589" s="113" t="s">
        <v>4151</v>
      </c>
      <c r="AB589" s="113" t="s">
        <v>1650</v>
      </c>
      <c r="AC589" s="113">
        <v>1985</v>
      </c>
      <c r="AD589" s="113" t="s">
        <v>101</v>
      </c>
      <c r="AE589" s="113" t="s">
        <v>1659</v>
      </c>
      <c r="AF589" s="113">
        <v>428</v>
      </c>
      <c r="AG589" s="113">
        <v>8.5000000000000006E-2</v>
      </c>
      <c r="AH589" s="113">
        <v>0</v>
      </c>
      <c r="AI589" s="113">
        <v>500</v>
      </c>
      <c r="AJ589" s="113">
        <v>0.04</v>
      </c>
    </row>
    <row r="590" spans="1:36" x14ac:dyDescent="0.25">
      <c r="A590" t="str">
        <f t="shared" si="67"/>
        <v>CFLMFm1985CZ02rNCEH</v>
      </c>
      <c r="B590" t="s">
        <v>118</v>
      </c>
      <c r="C590" t="s">
        <v>45</v>
      </c>
      <c r="D590" s="113" t="s">
        <v>1650</v>
      </c>
      <c r="E590" s="113">
        <v>1985</v>
      </c>
      <c r="F590" s="113" t="s">
        <v>101</v>
      </c>
      <c r="G590" s="113" t="s">
        <v>1656</v>
      </c>
      <c r="H590" s="113">
        <f t="shared" si="62"/>
        <v>0.54</v>
      </c>
      <c r="I590" s="113">
        <f t="shared" si="64"/>
        <v>1.0249999999999999</v>
      </c>
      <c r="J590" s="113">
        <f t="shared" si="63"/>
        <v>0</v>
      </c>
      <c r="M590" s="113">
        <v>270</v>
      </c>
      <c r="N590" s="113">
        <v>4.1000000000000002E-2</v>
      </c>
      <c r="O590" s="113">
        <v>0</v>
      </c>
      <c r="P590" s="113">
        <v>500</v>
      </c>
      <c r="Q590" s="113">
        <v>0.04</v>
      </c>
      <c r="S590" s="113" t="b">
        <v>0</v>
      </c>
      <c r="T590" s="113" t="b">
        <f>VLOOKUP(G590,key!$S$3:$T$12,2,FALSE)</f>
        <v>1</v>
      </c>
      <c r="U590" s="113">
        <f t="shared" si="65"/>
        <v>1</v>
      </c>
      <c r="V590" s="116">
        <f t="shared" si="66"/>
        <v>0</v>
      </c>
      <c r="W590" s="113">
        <f>VLOOKUP(G590,key!$S$3:$U$6,3,FALSE)</f>
        <v>0.25</v>
      </c>
      <c r="X590" s="113"/>
      <c r="Z590" s="113"/>
      <c r="AA590" s="113" t="s">
        <v>4151</v>
      </c>
      <c r="AB590" s="113" t="s">
        <v>1650</v>
      </c>
      <c r="AC590" s="113">
        <v>1985</v>
      </c>
      <c r="AD590" s="113" t="s">
        <v>101</v>
      </c>
      <c r="AE590" s="113" t="s">
        <v>1656</v>
      </c>
      <c r="AF590" s="113">
        <v>270</v>
      </c>
      <c r="AG590" s="113">
        <v>4.1000000000000002E-2</v>
      </c>
      <c r="AH590" s="113">
        <v>0</v>
      </c>
      <c r="AI590" s="113">
        <v>500</v>
      </c>
      <c r="AJ590" s="113">
        <v>0.04</v>
      </c>
    </row>
    <row r="591" spans="1:36" x14ac:dyDescent="0.25">
      <c r="A591" t="str">
        <f t="shared" si="67"/>
        <v>CFLMFm1985CZ02rNCGF</v>
      </c>
      <c r="B591" t="s">
        <v>118</v>
      </c>
      <c r="C591" t="s">
        <v>45</v>
      </c>
      <c r="D591" s="113" t="s">
        <v>1650</v>
      </c>
      <c r="E591" s="113">
        <v>1985</v>
      </c>
      <c r="F591" s="113" t="s">
        <v>101</v>
      </c>
      <c r="G591" s="113" t="s">
        <v>1657</v>
      </c>
      <c r="H591" s="113">
        <f t="shared" si="62"/>
        <v>0.99199999999999999</v>
      </c>
      <c r="I591" s="113">
        <f t="shared" si="64"/>
        <v>1.0249999999999999</v>
      </c>
      <c r="J591" s="113">
        <f t="shared" si="63"/>
        <v>-2.5000000000000001E-2</v>
      </c>
      <c r="M591" s="113">
        <v>496</v>
      </c>
      <c r="N591" s="113">
        <v>4.1000000000000002E-2</v>
      </c>
      <c r="O591" s="113">
        <v>-12.5</v>
      </c>
      <c r="P591" s="113">
        <v>500</v>
      </c>
      <c r="Q591" s="113">
        <v>0.04</v>
      </c>
      <c r="S591" s="113" t="b">
        <v>0</v>
      </c>
      <c r="T591" s="113" t="b">
        <f>VLOOKUP(G591,key!$S$3:$T$12,2,FALSE)</f>
        <v>0</v>
      </c>
      <c r="U591" s="113">
        <f t="shared" si="65"/>
        <v>1</v>
      </c>
      <c r="V591" s="116">
        <f t="shared" si="66"/>
        <v>-2.5000000000000001E-2</v>
      </c>
      <c r="W591" s="113">
        <f>VLOOKUP(G591,key!$S$3:$U$6,3,FALSE)</f>
        <v>0.9</v>
      </c>
      <c r="X591" s="113"/>
      <c r="Z591" s="113"/>
      <c r="AA591" s="113" t="s">
        <v>4151</v>
      </c>
      <c r="AB591" s="113" t="s">
        <v>1650</v>
      </c>
      <c r="AC591" s="113">
        <v>1985</v>
      </c>
      <c r="AD591" s="113" t="s">
        <v>101</v>
      </c>
      <c r="AE591" s="113" t="s">
        <v>1657</v>
      </c>
      <c r="AF591" s="113">
        <v>496</v>
      </c>
      <c r="AG591" s="113">
        <v>4.1000000000000002E-2</v>
      </c>
      <c r="AH591" s="113">
        <v>-12.5</v>
      </c>
      <c r="AI591" s="113">
        <v>500</v>
      </c>
      <c r="AJ591" s="113">
        <v>0.04</v>
      </c>
    </row>
    <row r="592" spans="1:36" x14ac:dyDescent="0.25">
      <c r="A592" t="str">
        <f t="shared" si="67"/>
        <v>CFLMFm1985CZ03rDXGF</v>
      </c>
      <c r="B592" t="s">
        <v>118</v>
      </c>
      <c r="C592" t="s">
        <v>45</v>
      </c>
      <c r="D592" s="113" t="s">
        <v>1650</v>
      </c>
      <c r="E592" s="113">
        <v>1985</v>
      </c>
      <c r="F592" s="113" t="s">
        <v>102</v>
      </c>
      <c r="G592" s="113" t="s">
        <v>1658</v>
      </c>
      <c r="H592" s="113">
        <f t="shared" si="62"/>
        <v>1.006</v>
      </c>
      <c r="I592" s="113">
        <f t="shared" si="64"/>
        <v>1.325</v>
      </c>
      <c r="J592" s="113">
        <f t="shared" si="63"/>
        <v>-2.7399999999999997E-2</v>
      </c>
      <c r="M592" s="113">
        <v>503</v>
      </c>
      <c r="N592" s="113">
        <v>5.2999999999999999E-2</v>
      </c>
      <c r="O592" s="113">
        <v>-13.7</v>
      </c>
      <c r="P592" s="113">
        <v>500</v>
      </c>
      <c r="Q592" s="113">
        <v>0.04</v>
      </c>
      <c r="S592" s="113" t="b">
        <v>0</v>
      </c>
      <c r="T592" s="113" t="b">
        <f>VLOOKUP(G592,key!$S$3:$T$12,2,FALSE)</f>
        <v>0</v>
      </c>
      <c r="U592" s="113">
        <f t="shared" si="65"/>
        <v>1</v>
      </c>
      <c r="V592" s="116">
        <f t="shared" si="66"/>
        <v>-2.7399999999999997E-2</v>
      </c>
      <c r="W592" s="113">
        <f>VLOOKUP(G592,key!$S$3:$U$6,3,FALSE)</f>
        <v>1</v>
      </c>
      <c r="X592" s="113"/>
      <c r="Z592" s="113"/>
      <c r="AA592" s="113" t="s">
        <v>4151</v>
      </c>
      <c r="AB592" s="113" t="s">
        <v>1650</v>
      </c>
      <c r="AC592" s="113">
        <v>1985</v>
      </c>
      <c r="AD592" s="113" t="s">
        <v>102</v>
      </c>
      <c r="AE592" s="113" t="s">
        <v>1658</v>
      </c>
      <c r="AF592" s="113">
        <v>503</v>
      </c>
      <c r="AG592" s="113">
        <v>5.2999999999999999E-2</v>
      </c>
      <c r="AH592" s="113">
        <v>-13.7</v>
      </c>
      <c r="AI592" s="113">
        <v>500</v>
      </c>
      <c r="AJ592" s="113">
        <v>0.04</v>
      </c>
    </row>
    <row r="593" spans="1:36" x14ac:dyDescent="0.25">
      <c r="A593" t="str">
        <f t="shared" si="67"/>
        <v>CFLMFm1985CZ03rDXHP</v>
      </c>
      <c r="B593" t="s">
        <v>118</v>
      </c>
      <c r="C593" t="s">
        <v>45</v>
      </c>
      <c r="D593" s="113" t="s">
        <v>1650</v>
      </c>
      <c r="E593" s="113">
        <v>1985</v>
      </c>
      <c r="F593" s="113" t="s">
        <v>102</v>
      </c>
      <c r="G593" s="113" t="s">
        <v>1659</v>
      </c>
      <c r="H593" s="113">
        <f t="shared" si="62"/>
        <v>0.81799999999999995</v>
      </c>
      <c r="I593" s="113">
        <f t="shared" si="64"/>
        <v>1.3499999999999999</v>
      </c>
      <c r="J593" s="113">
        <f t="shared" si="63"/>
        <v>0</v>
      </c>
      <c r="M593" s="113">
        <v>409</v>
      </c>
      <c r="N593" s="113">
        <v>5.3999999999999999E-2</v>
      </c>
      <c r="O593" s="113">
        <v>0</v>
      </c>
      <c r="P593" s="113">
        <v>500</v>
      </c>
      <c r="Q593" s="113">
        <v>0.04</v>
      </c>
      <c r="S593" s="113" t="b">
        <v>0</v>
      </c>
      <c r="T593" s="113" t="b">
        <f>VLOOKUP(G593,key!$S$3:$T$12,2,FALSE)</f>
        <v>1</v>
      </c>
      <c r="U593" s="113">
        <f t="shared" si="65"/>
        <v>1</v>
      </c>
      <c r="V593" s="116">
        <f t="shared" si="66"/>
        <v>0</v>
      </c>
      <c r="W593" s="113">
        <f>VLOOKUP(G593,key!$S$3:$U$6,3,FALSE)</f>
        <v>0.5</v>
      </c>
      <c r="X593" s="113"/>
      <c r="Z593" s="113"/>
      <c r="AA593" s="113" t="s">
        <v>4151</v>
      </c>
      <c r="AB593" s="113" t="s">
        <v>1650</v>
      </c>
      <c r="AC593" s="113">
        <v>1985</v>
      </c>
      <c r="AD593" s="113" t="s">
        <v>102</v>
      </c>
      <c r="AE593" s="113" t="s">
        <v>1659</v>
      </c>
      <c r="AF593" s="113">
        <v>409</v>
      </c>
      <c r="AG593" s="113">
        <v>5.3999999999999999E-2</v>
      </c>
      <c r="AH593" s="113">
        <v>0</v>
      </c>
      <c r="AI593" s="113">
        <v>500</v>
      </c>
      <c r="AJ593" s="113">
        <v>0.04</v>
      </c>
    </row>
    <row r="594" spans="1:36" x14ac:dyDescent="0.25">
      <c r="A594" t="str">
        <f t="shared" si="67"/>
        <v>CFLMFm1985CZ03rNCEH</v>
      </c>
      <c r="B594" t="s">
        <v>118</v>
      </c>
      <c r="C594" t="s">
        <v>45</v>
      </c>
      <c r="D594" s="113" t="s">
        <v>1650</v>
      </c>
      <c r="E594" s="113">
        <v>1985</v>
      </c>
      <c r="F594" s="113" t="s">
        <v>102</v>
      </c>
      <c r="G594" s="113" t="s">
        <v>1656</v>
      </c>
      <c r="H594" s="113">
        <f t="shared" si="62"/>
        <v>0.49399999999999999</v>
      </c>
      <c r="I594" s="113">
        <f t="shared" si="64"/>
        <v>1</v>
      </c>
      <c r="J594" s="113">
        <f t="shared" si="63"/>
        <v>0</v>
      </c>
      <c r="M594" s="113">
        <v>247</v>
      </c>
      <c r="N594" s="113">
        <v>0.04</v>
      </c>
      <c r="O594" s="113">
        <v>0</v>
      </c>
      <c r="P594" s="113">
        <v>500</v>
      </c>
      <c r="Q594" s="113">
        <v>0.04</v>
      </c>
      <c r="S594" s="113" t="b">
        <v>0</v>
      </c>
      <c r="T594" s="113" t="b">
        <f>VLOOKUP(G594,key!$S$3:$T$12,2,FALSE)</f>
        <v>1</v>
      </c>
      <c r="U594" s="113">
        <f t="shared" si="65"/>
        <v>1</v>
      </c>
      <c r="V594" s="116">
        <f t="shared" si="66"/>
        <v>0</v>
      </c>
      <c r="W594" s="113">
        <f>VLOOKUP(G594,key!$S$3:$U$6,3,FALSE)</f>
        <v>0.25</v>
      </c>
      <c r="X594" s="113"/>
      <c r="Z594" s="113"/>
      <c r="AA594" s="113" t="s">
        <v>4151</v>
      </c>
      <c r="AB594" s="113" t="s">
        <v>1650</v>
      </c>
      <c r="AC594" s="113">
        <v>1985</v>
      </c>
      <c r="AD594" s="113" t="s">
        <v>102</v>
      </c>
      <c r="AE594" s="113" t="s">
        <v>1656</v>
      </c>
      <c r="AF594" s="113">
        <v>247</v>
      </c>
      <c r="AG594" s="113">
        <v>0.04</v>
      </c>
      <c r="AH594" s="113">
        <v>0</v>
      </c>
      <c r="AI594" s="113">
        <v>500</v>
      </c>
      <c r="AJ594" s="113">
        <v>0.04</v>
      </c>
    </row>
    <row r="595" spans="1:36" x14ac:dyDescent="0.25">
      <c r="A595" t="str">
        <f t="shared" si="67"/>
        <v>CFLMFm1985CZ03rNCGF</v>
      </c>
      <c r="B595" t="s">
        <v>118</v>
      </c>
      <c r="C595" t="s">
        <v>45</v>
      </c>
      <c r="D595" s="113" t="s">
        <v>1650</v>
      </c>
      <c r="E595" s="113">
        <v>1985</v>
      </c>
      <c r="F595" s="113" t="s">
        <v>102</v>
      </c>
      <c r="G595" s="113" t="s">
        <v>1657</v>
      </c>
      <c r="H595" s="113">
        <f t="shared" si="62"/>
        <v>0.98599999999999999</v>
      </c>
      <c r="I595" s="113">
        <f t="shared" si="64"/>
        <v>1.0249999999999999</v>
      </c>
      <c r="J595" s="113">
        <f t="shared" si="63"/>
        <v>-2.7600000000000003E-2</v>
      </c>
      <c r="M595" s="113">
        <v>493</v>
      </c>
      <c r="N595" s="113">
        <v>4.1000000000000002E-2</v>
      </c>
      <c r="O595" s="113">
        <v>-13.8</v>
      </c>
      <c r="P595" s="113">
        <v>500</v>
      </c>
      <c r="Q595" s="113">
        <v>0.04</v>
      </c>
      <c r="S595" s="113" t="b">
        <v>0</v>
      </c>
      <c r="T595" s="113" t="b">
        <f>VLOOKUP(G595,key!$S$3:$T$12,2,FALSE)</f>
        <v>0</v>
      </c>
      <c r="U595" s="113">
        <f t="shared" si="65"/>
        <v>1</v>
      </c>
      <c r="V595" s="116">
        <f t="shared" si="66"/>
        <v>-2.7600000000000003E-2</v>
      </c>
      <c r="W595" s="113">
        <f>VLOOKUP(G595,key!$S$3:$U$6,3,FALSE)</f>
        <v>0.9</v>
      </c>
      <c r="X595" s="113"/>
      <c r="Z595" s="113"/>
      <c r="AA595" s="113" t="s">
        <v>4151</v>
      </c>
      <c r="AB595" s="113" t="s">
        <v>1650</v>
      </c>
      <c r="AC595" s="113">
        <v>1985</v>
      </c>
      <c r="AD595" s="113" t="s">
        <v>102</v>
      </c>
      <c r="AE595" s="113" t="s">
        <v>1657</v>
      </c>
      <c r="AF595" s="113">
        <v>493</v>
      </c>
      <c r="AG595" s="113">
        <v>4.1000000000000002E-2</v>
      </c>
      <c r="AH595" s="113">
        <v>-13.8</v>
      </c>
      <c r="AI595" s="113">
        <v>500</v>
      </c>
      <c r="AJ595" s="113">
        <v>0.04</v>
      </c>
    </row>
    <row r="596" spans="1:36" x14ac:dyDescent="0.25">
      <c r="A596" t="str">
        <f t="shared" si="67"/>
        <v>CFLMFm1985CZ04rDXGF</v>
      </c>
      <c r="B596" t="s">
        <v>118</v>
      </c>
      <c r="C596" t="s">
        <v>45</v>
      </c>
      <c r="D596" s="113" t="s">
        <v>1650</v>
      </c>
      <c r="E596" s="113">
        <v>1985</v>
      </c>
      <c r="F596" s="113" t="s">
        <v>103</v>
      </c>
      <c r="G596" s="113" t="s">
        <v>1658</v>
      </c>
      <c r="H596" s="113">
        <f t="shared" si="62"/>
        <v>1.038</v>
      </c>
      <c r="I596" s="113">
        <f t="shared" si="64"/>
        <v>1.7045454545454546</v>
      </c>
      <c r="J596" s="113">
        <f t="shared" si="63"/>
        <v>-2.0799999999999999E-2</v>
      </c>
      <c r="M596" s="113">
        <v>519</v>
      </c>
      <c r="N596" s="113">
        <v>7.4999999999999997E-2</v>
      </c>
      <c r="O596" s="113">
        <v>-10.4</v>
      </c>
      <c r="P596" s="113">
        <v>500</v>
      </c>
      <c r="Q596" s="113">
        <v>4.3999999999999997E-2</v>
      </c>
      <c r="S596" s="113" t="b">
        <v>0</v>
      </c>
      <c r="T596" s="113" t="b">
        <f>VLOOKUP(G596,key!$S$3:$T$12,2,FALSE)</f>
        <v>0</v>
      </c>
      <c r="U596" s="113">
        <f t="shared" si="65"/>
        <v>1</v>
      </c>
      <c r="V596" s="116">
        <f t="shared" si="66"/>
        <v>-2.0799999999999999E-2</v>
      </c>
      <c r="W596" s="113">
        <f>VLOOKUP(G596,key!$S$3:$U$6,3,FALSE)</f>
        <v>1</v>
      </c>
      <c r="X596" s="113"/>
      <c r="Z596" s="113"/>
      <c r="AA596" s="113" t="s">
        <v>4151</v>
      </c>
      <c r="AB596" s="113" t="s">
        <v>1650</v>
      </c>
      <c r="AC596" s="113">
        <v>1985</v>
      </c>
      <c r="AD596" s="113" t="s">
        <v>103</v>
      </c>
      <c r="AE596" s="113" t="s">
        <v>1658</v>
      </c>
      <c r="AF596" s="113">
        <v>519</v>
      </c>
      <c r="AG596" s="113">
        <v>7.4999999999999997E-2</v>
      </c>
      <c r="AH596" s="113">
        <v>-10.4</v>
      </c>
      <c r="AI596" s="113">
        <v>500</v>
      </c>
      <c r="AJ596" s="113">
        <v>4.3999999999999997E-2</v>
      </c>
    </row>
    <row r="597" spans="1:36" x14ac:dyDescent="0.25">
      <c r="A597" t="str">
        <f t="shared" si="67"/>
        <v>CFLMFm1985CZ04rDXHP</v>
      </c>
      <c r="B597" t="s">
        <v>118</v>
      </c>
      <c r="C597" t="s">
        <v>45</v>
      </c>
      <c r="D597" s="113" t="s">
        <v>1650</v>
      </c>
      <c r="E597" s="113">
        <v>1985</v>
      </c>
      <c r="F597" s="113" t="s">
        <v>103</v>
      </c>
      <c r="G597" s="113" t="s">
        <v>1659</v>
      </c>
      <c r="H597" s="113">
        <f t="shared" si="62"/>
        <v>0.86799999999999999</v>
      </c>
      <c r="I597" s="113">
        <f t="shared" si="64"/>
        <v>1.6590909090909092</v>
      </c>
      <c r="J597" s="113">
        <f t="shared" si="63"/>
        <v>0</v>
      </c>
      <c r="M597" s="113">
        <v>434</v>
      </c>
      <c r="N597" s="113">
        <v>7.2999999999999995E-2</v>
      </c>
      <c r="O597" s="113">
        <v>0</v>
      </c>
      <c r="P597" s="113">
        <v>500</v>
      </c>
      <c r="Q597" s="113">
        <v>4.3999999999999997E-2</v>
      </c>
      <c r="S597" s="113" t="b">
        <v>0</v>
      </c>
      <c r="T597" s="113" t="b">
        <f>VLOOKUP(G597,key!$S$3:$T$12,2,FALSE)</f>
        <v>1</v>
      </c>
      <c r="U597" s="113">
        <f t="shared" si="65"/>
        <v>1</v>
      </c>
      <c r="V597" s="116">
        <f t="shared" si="66"/>
        <v>0</v>
      </c>
      <c r="W597" s="113">
        <f>VLOOKUP(G597,key!$S$3:$U$6,3,FALSE)</f>
        <v>0.5</v>
      </c>
      <c r="X597" s="113"/>
      <c r="Z597" s="113"/>
      <c r="AA597" s="113" t="s">
        <v>4151</v>
      </c>
      <c r="AB597" s="113" t="s">
        <v>1650</v>
      </c>
      <c r="AC597" s="113">
        <v>1985</v>
      </c>
      <c r="AD597" s="113" t="s">
        <v>103</v>
      </c>
      <c r="AE597" s="113" t="s">
        <v>1659</v>
      </c>
      <c r="AF597" s="113">
        <v>434</v>
      </c>
      <c r="AG597" s="113">
        <v>7.2999999999999995E-2</v>
      </c>
      <c r="AH597" s="113">
        <v>0</v>
      </c>
      <c r="AI597" s="113">
        <v>500</v>
      </c>
      <c r="AJ597" s="113">
        <v>4.3999999999999997E-2</v>
      </c>
    </row>
    <row r="598" spans="1:36" x14ac:dyDescent="0.25">
      <c r="A598" t="str">
        <f t="shared" si="67"/>
        <v>CFLMFm1985CZ04rNCEH</v>
      </c>
      <c r="B598" t="s">
        <v>118</v>
      </c>
      <c r="C598" t="s">
        <v>45</v>
      </c>
      <c r="D598" s="113" t="s">
        <v>1650</v>
      </c>
      <c r="E598" s="113">
        <v>1985</v>
      </c>
      <c r="F598" s="113" t="s">
        <v>103</v>
      </c>
      <c r="G598" s="113" t="s">
        <v>1656</v>
      </c>
      <c r="H598" s="113">
        <f t="shared" si="62"/>
        <v>0.61</v>
      </c>
      <c r="I598" s="113">
        <f t="shared" si="64"/>
        <v>1</v>
      </c>
      <c r="J598" s="113">
        <f t="shared" si="63"/>
        <v>0</v>
      </c>
      <c r="M598" s="113">
        <v>305</v>
      </c>
      <c r="N598" s="113">
        <v>4.3999999999999997E-2</v>
      </c>
      <c r="O598" s="113">
        <v>0</v>
      </c>
      <c r="P598" s="113">
        <v>500</v>
      </c>
      <c r="Q598" s="113">
        <v>4.3999999999999997E-2</v>
      </c>
      <c r="S598" s="113" t="b">
        <v>0</v>
      </c>
      <c r="T598" s="113" t="b">
        <f>VLOOKUP(G598,key!$S$3:$T$12,2,FALSE)</f>
        <v>1</v>
      </c>
      <c r="U598" s="113">
        <f t="shared" si="65"/>
        <v>1</v>
      </c>
      <c r="V598" s="116">
        <f t="shared" si="66"/>
        <v>0</v>
      </c>
      <c r="W598" s="113">
        <f>VLOOKUP(G598,key!$S$3:$U$6,3,FALSE)</f>
        <v>0.25</v>
      </c>
      <c r="X598" s="113"/>
      <c r="Z598" s="113"/>
      <c r="AA598" s="113" t="s">
        <v>4151</v>
      </c>
      <c r="AB598" s="113" t="s">
        <v>1650</v>
      </c>
      <c r="AC598" s="113">
        <v>1985</v>
      </c>
      <c r="AD598" s="113" t="s">
        <v>103</v>
      </c>
      <c r="AE598" s="113" t="s">
        <v>1656</v>
      </c>
      <c r="AF598" s="113">
        <v>305</v>
      </c>
      <c r="AG598" s="113">
        <v>4.3999999999999997E-2</v>
      </c>
      <c r="AH598" s="113">
        <v>0</v>
      </c>
      <c r="AI598" s="113">
        <v>500</v>
      </c>
      <c r="AJ598" s="113">
        <v>4.3999999999999997E-2</v>
      </c>
    </row>
    <row r="599" spans="1:36" x14ac:dyDescent="0.25">
      <c r="A599" t="str">
        <f t="shared" si="67"/>
        <v>CFLMFm1985CZ04rNCGF</v>
      </c>
      <c r="B599" t="s">
        <v>118</v>
      </c>
      <c r="C599" t="s">
        <v>45</v>
      </c>
      <c r="D599" s="113" t="s">
        <v>1650</v>
      </c>
      <c r="E599" s="113">
        <v>1985</v>
      </c>
      <c r="F599" s="113" t="s">
        <v>103</v>
      </c>
      <c r="G599" s="113" t="s">
        <v>1657</v>
      </c>
      <c r="H599" s="113">
        <f t="shared" si="62"/>
        <v>0.99399999999999999</v>
      </c>
      <c r="I599" s="113">
        <f t="shared" si="64"/>
        <v>1.0227272727272727</v>
      </c>
      <c r="J599" s="113">
        <f t="shared" si="63"/>
        <v>-2.1000000000000001E-2</v>
      </c>
      <c r="M599" s="113">
        <v>497</v>
      </c>
      <c r="N599" s="113">
        <v>4.4999999999999998E-2</v>
      </c>
      <c r="O599" s="113">
        <v>-10.5</v>
      </c>
      <c r="P599" s="113">
        <v>500</v>
      </c>
      <c r="Q599" s="113">
        <v>4.3999999999999997E-2</v>
      </c>
      <c r="S599" s="113" t="b">
        <v>0</v>
      </c>
      <c r="T599" s="113" t="b">
        <f>VLOOKUP(G599,key!$S$3:$T$12,2,FALSE)</f>
        <v>0</v>
      </c>
      <c r="U599" s="113">
        <f t="shared" si="65"/>
        <v>1</v>
      </c>
      <c r="V599" s="116">
        <f t="shared" si="66"/>
        <v>-2.1000000000000001E-2</v>
      </c>
      <c r="W599" s="113">
        <f>VLOOKUP(G599,key!$S$3:$U$6,3,FALSE)</f>
        <v>0.9</v>
      </c>
      <c r="X599" s="113"/>
      <c r="Z599" s="113"/>
      <c r="AA599" s="113" t="s">
        <v>4151</v>
      </c>
      <c r="AB599" s="113" t="s">
        <v>1650</v>
      </c>
      <c r="AC599" s="113">
        <v>1985</v>
      </c>
      <c r="AD599" s="113" t="s">
        <v>103</v>
      </c>
      <c r="AE599" s="113" t="s">
        <v>1657</v>
      </c>
      <c r="AF599" s="113">
        <v>497</v>
      </c>
      <c r="AG599" s="113">
        <v>4.4999999999999998E-2</v>
      </c>
      <c r="AH599" s="113">
        <v>-10.5</v>
      </c>
      <c r="AI599" s="113">
        <v>500</v>
      </c>
      <c r="AJ599" s="113">
        <v>4.3999999999999997E-2</v>
      </c>
    </row>
    <row r="600" spans="1:36" x14ac:dyDescent="0.25">
      <c r="A600" t="str">
        <f t="shared" si="67"/>
        <v>CFLMFm1985CZ05rDXGF</v>
      </c>
      <c r="B600" t="s">
        <v>118</v>
      </c>
      <c r="C600" t="s">
        <v>45</v>
      </c>
      <c r="D600" s="113" t="s">
        <v>1650</v>
      </c>
      <c r="E600" s="113">
        <v>1985</v>
      </c>
      <c r="F600" s="113" t="s">
        <v>104</v>
      </c>
      <c r="G600" s="113" t="s">
        <v>1658</v>
      </c>
      <c r="H600" s="113">
        <f t="shared" si="62"/>
        <v>1</v>
      </c>
      <c r="I600" s="113">
        <f t="shared" si="64"/>
        <v>1.4090909090909092</v>
      </c>
      <c r="J600" s="113">
        <f t="shared" si="63"/>
        <v>-3.1399999999999997E-2</v>
      </c>
      <c r="M600" s="113">
        <v>500</v>
      </c>
      <c r="N600" s="113">
        <v>6.2E-2</v>
      </c>
      <c r="O600" s="113">
        <v>-15.7</v>
      </c>
      <c r="P600" s="113">
        <v>500</v>
      </c>
      <c r="Q600" s="113">
        <v>4.3999999999999997E-2</v>
      </c>
      <c r="S600" s="113" t="b">
        <v>0</v>
      </c>
      <c r="T600" s="113" t="b">
        <f>VLOOKUP(G600,key!$S$3:$T$12,2,FALSE)</f>
        <v>0</v>
      </c>
      <c r="U600" s="113">
        <f t="shared" si="65"/>
        <v>1</v>
      </c>
      <c r="V600" s="116">
        <f t="shared" si="66"/>
        <v>-3.1399999999999997E-2</v>
      </c>
      <c r="W600" s="113">
        <f>VLOOKUP(G600,key!$S$3:$U$6,3,FALSE)</f>
        <v>1</v>
      </c>
      <c r="X600" s="113"/>
      <c r="Z600" s="113"/>
      <c r="AA600" s="113" t="s">
        <v>4151</v>
      </c>
      <c r="AB600" s="113" t="s">
        <v>1650</v>
      </c>
      <c r="AC600" s="113">
        <v>1985</v>
      </c>
      <c r="AD600" s="113" t="s">
        <v>104</v>
      </c>
      <c r="AE600" s="113" t="s">
        <v>1658</v>
      </c>
      <c r="AF600" s="113">
        <v>500</v>
      </c>
      <c r="AG600" s="113">
        <v>6.2E-2</v>
      </c>
      <c r="AH600" s="113">
        <v>-15.7</v>
      </c>
      <c r="AI600" s="113">
        <v>500</v>
      </c>
      <c r="AJ600" s="113">
        <v>4.3999999999999997E-2</v>
      </c>
    </row>
    <row r="601" spans="1:36" x14ac:dyDescent="0.25">
      <c r="A601" t="str">
        <f t="shared" si="67"/>
        <v>CFLMFm1985CZ05rDXHP</v>
      </c>
      <c r="B601" t="s">
        <v>118</v>
      </c>
      <c r="C601" t="s">
        <v>45</v>
      </c>
      <c r="D601" s="113" t="s">
        <v>1650</v>
      </c>
      <c r="E601" s="113">
        <v>1985</v>
      </c>
      <c r="F601" s="113" t="s">
        <v>104</v>
      </c>
      <c r="G601" s="113" t="s">
        <v>1659</v>
      </c>
      <c r="H601" s="113">
        <f t="shared" si="62"/>
        <v>0.77400000000000002</v>
      </c>
      <c r="I601" s="113">
        <f t="shared" si="64"/>
        <v>1.3863636363636365</v>
      </c>
      <c r="J601" s="113">
        <f t="shared" si="63"/>
        <v>0</v>
      </c>
      <c r="M601" s="113">
        <v>387</v>
      </c>
      <c r="N601" s="113">
        <v>6.0999999999999999E-2</v>
      </c>
      <c r="O601" s="113">
        <v>0</v>
      </c>
      <c r="P601" s="113">
        <v>500</v>
      </c>
      <c r="Q601" s="113">
        <v>4.3999999999999997E-2</v>
      </c>
      <c r="S601" s="113" t="b">
        <v>0</v>
      </c>
      <c r="T601" s="113" t="b">
        <f>VLOOKUP(G601,key!$S$3:$T$12,2,FALSE)</f>
        <v>1</v>
      </c>
      <c r="U601" s="113">
        <f t="shared" si="65"/>
        <v>1</v>
      </c>
      <c r="V601" s="116">
        <f t="shared" si="66"/>
        <v>0</v>
      </c>
      <c r="W601" s="113">
        <f>VLOOKUP(G601,key!$S$3:$U$6,3,FALSE)</f>
        <v>0.5</v>
      </c>
      <c r="X601" s="113"/>
      <c r="Z601" s="113"/>
      <c r="AA601" s="113" t="s">
        <v>4151</v>
      </c>
      <c r="AB601" s="113" t="s">
        <v>1650</v>
      </c>
      <c r="AC601" s="113">
        <v>1985</v>
      </c>
      <c r="AD601" s="113" t="s">
        <v>104</v>
      </c>
      <c r="AE601" s="113" t="s">
        <v>1659</v>
      </c>
      <c r="AF601" s="113">
        <v>387</v>
      </c>
      <c r="AG601" s="113">
        <v>6.0999999999999999E-2</v>
      </c>
      <c r="AH601" s="113">
        <v>0</v>
      </c>
      <c r="AI601" s="113">
        <v>500</v>
      </c>
      <c r="AJ601" s="113">
        <v>4.3999999999999997E-2</v>
      </c>
    </row>
    <row r="602" spans="1:36" x14ac:dyDescent="0.25">
      <c r="A602" t="str">
        <f t="shared" si="67"/>
        <v>CFLMFm1985CZ05rNCEH</v>
      </c>
      <c r="B602" t="s">
        <v>118</v>
      </c>
      <c r="C602" t="s">
        <v>45</v>
      </c>
      <c r="D602" s="113" t="s">
        <v>1650</v>
      </c>
      <c r="E602" s="113">
        <v>1985</v>
      </c>
      <c r="F602" s="113" t="s">
        <v>104</v>
      </c>
      <c r="G602" s="113" t="s">
        <v>1656</v>
      </c>
      <c r="H602" s="113">
        <f t="shared" si="62"/>
        <v>0.42199999999999999</v>
      </c>
      <c r="I602" s="113">
        <f t="shared" si="64"/>
        <v>1</v>
      </c>
      <c r="J602" s="113">
        <f t="shared" si="63"/>
        <v>0</v>
      </c>
      <c r="M602" s="113">
        <v>211</v>
      </c>
      <c r="N602" s="113">
        <v>4.3999999999999997E-2</v>
      </c>
      <c r="O602" s="113">
        <v>0</v>
      </c>
      <c r="P602" s="113">
        <v>500</v>
      </c>
      <c r="Q602" s="113">
        <v>4.3999999999999997E-2</v>
      </c>
      <c r="S602" s="113" t="b">
        <v>0</v>
      </c>
      <c r="T602" s="113" t="b">
        <f>VLOOKUP(G602,key!$S$3:$T$12,2,FALSE)</f>
        <v>1</v>
      </c>
      <c r="U602" s="113">
        <f t="shared" si="65"/>
        <v>1</v>
      </c>
      <c r="V602" s="116">
        <f t="shared" si="66"/>
        <v>0</v>
      </c>
      <c r="W602" s="113">
        <f>VLOOKUP(G602,key!$S$3:$U$6,3,FALSE)</f>
        <v>0.25</v>
      </c>
      <c r="X602" s="113"/>
      <c r="Z602" s="113"/>
      <c r="AA602" s="113" t="s">
        <v>4151</v>
      </c>
      <c r="AB602" s="113" t="s">
        <v>1650</v>
      </c>
      <c r="AC602" s="113">
        <v>1985</v>
      </c>
      <c r="AD602" s="113" t="s">
        <v>104</v>
      </c>
      <c r="AE602" s="113" t="s">
        <v>1656</v>
      </c>
      <c r="AF602" s="113">
        <v>211</v>
      </c>
      <c r="AG602" s="113">
        <v>4.3999999999999997E-2</v>
      </c>
      <c r="AH602" s="113">
        <v>0</v>
      </c>
      <c r="AI602" s="113">
        <v>500</v>
      </c>
      <c r="AJ602" s="113">
        <v>4.3999999999999997E-2</v>
      </c>
    </row>
    <row r="603" spans="1:36" x14ac:dyDescent="0.25">
      <c r="A603" t="str">
        <f t="shared" si="67"/>
        <v>CFLMFm1985CZ05rNCGF</v>
      </c>
      <c r="B603" t="s">
        <v>118</v>
      </c>
      <c r="C603" t="s">
        <v>45</v>
      </c>
      <c r="D603" s="113" t="s">
        <v>1650</v>
      </c>
      <c r="E603" s="113">
        <v>1985</v>
      </c>
      <c r="F603" s="113" t="s">
        <v>104</v>
      </c>
      <c r="G603" s="113" t="s">
        <v>1657</v>
      </c>
      <c r="H603" s="113">
        <f t="shared" si="62"/>
        <v>0.98599999999999999</v>
      </c>
      <c r="I603" s="113">
        <f t="shared" si="64"/>
        <v>1.0227272727272727</v>
      </c>
      <c r="J603" s="113">
        <f t="shared" si="63"/>
        <v>-3.1800000000000002E-2</v>
      </c>
      <c r="M603" s="113">
        <v>493</v>
      </c>
      <c r="N603" s="113">
        <v>4.4999999999999998E-2</v>
      </c>
      <c r="O603" s="113">
        <v>-15.9</v>
      </c>
      <c r="P603" s="113">
        <v>500</v>
      </c>
      <c r="Q603" s="113">
        <v>4.3999999999999997E-2</v>
      </c>
      <c r="S603" s="113" t="b">
        <v>0</v>
      </c>
      <c r="T603" s="113" t="b">
        <f>VLOOKUP(G603,key!$S$3:$T$12,2,FALSE)</f>
        <v>0</v>
      </c>
      <c r="U603" s="113">
        <f t="shared" si="65"/>
        <v>1</v>
      </c>
      <c r="V603" s="116">
        <f t="shared" si="66"/>
        <v>-3.1800000000000002E-2</v>
      </c>
      <c r="W603" s="113">
        <f>VLOOKUP(G603,key!$S$3:$U$6,3,FALSE)</f>
        <v>0.9</v>
      </c>
      <c r="X603" s="113"/>
      <c r="Z603" s="113"/>
      <c r="AA603" s="113" t="s">
        <v>4151</v>
      </c>
      <c r="AB603" s="113" t="s">
        <v>1650</v>
      </c>
      <c r="AC603" s="113">
        <v>1985</v>
      </c>
      <c r="AD603" s="113" t="s">
        <v>104</v>
      </c>
      <c r="AE603" s="113" t="s">
        <v>1657</v>
      </c>
      <c r="AF603" s="113">
        <v>493</v>
      </c>
      <c r="AG603" s="113">
        <v>4.4999999999999998E-2</v>
      </c>
      <c r="AH603" s="113">
        <v>-15.9</v>
      </c>
      <c r="AI603" s="113">
        <v>500</v>
      </c>
      <c r="AJ603" s="113">
        <v>4.3999999999999997E-2</v>
      </c>
    </row>
    <row r="604" spans="1:36" x14ac:dyDescent="0.25">
      <c r="A604" t="str">
        <f t="shared" si="67"/>
        <v>CFLMFm1985CZ06rDXGF</v>
      </c>
      <c r="B604" t="s">
        <v>118</v>
      </c>
      <c r="C604" t="s">
        <v>45</v>
      </c>
      <c r="D604" s="113" t="s">
        <v>1650</v>
      </c>
      <c r="E604" s="113">
        <v>1985</v>
      </c>
      <c r="F604" s="113" t="s">
        <v>105</v>
      </c>
      <c r="G604" s="113" t="s">
        <v>1658</v>
      </c>
      <c r="H604" s="113">
        <f t="shared" si="62"/>
        <v>1.0640000000000001</v>
      </c>
      <c r="I604" s="113">
        <f t="shared" si="64"/>
        <v>1.8181818181818183</v>
      </c>
      <c r="J604" s="113">
        <f t="shared" si="63"/>
        <v>-1.898E-2</v>
      </c>
      <c r="M604" s="113">
        <v>532</v>
      </c>
      <c r="N604" s="113">
        <v>0.08</v>
      </c>
      <c r="O604" s="113">
        <v>-9.49</v>
      </c>
      <c r="P604" s="113">
        <v>500</v>
      </c>
      <c r="Q604" s="113">
        <v>4.3999999999999997E-2</v>
      </c>
      <c r="S604" s="113" t="b">
        <v>0</v>
      </c>
      <c r="T604" s="113" t="b">
        <f>VLOOKUP(G604,key!$S$3:$T$12,2,FALSE)</f>
        <v>0</v>
      </c>
      <c r="U604" s="113">
        <f t="shared" si="65"/>
        <v>1</v>
      </c>
      <c r="V604" s="116">
        <f t="shared" si="66"/>
        <v>-1.898E-2</v>
      </c>
      <c r="W604" s="113">
        <f>VLOOKUP(G604,key!$S$3:$U$6,3,FALSE)</f>
        <v>1</v>
      </c>
      <c r="X604" s="113"/>
      <c r="Z604" s="113"/>
      <c r="AA604" s="113" t="s">
        <v>4151</v>
      </c>
      <c r="AB604" s="113" t="s">
        <v>1650</v>
      </c>
      <c r="AC604" s="113">
        <v>1985</v>
      </c>
      <c r="AD604" s="113" t="s">
        <v>105</v>
      </c>
      <c r="AE604" s="113" t="s">
        <v>1658</v>
      </c>
      <c r="AF604" s="113">
        <v>532</v>
      </c>
      <c r="AG604" s="113">
        <v>0.08</v>
      </c>
      <c r="AH604" s="113">
        <v>-9.49</v>
      </c>
      <c r="AI604" s="113">
        <v>500</v>
      </c>
      <c r="AJ604" s="113">
        <v>4.3999999999999997E-2</v>
      </c>
    </row>
    <row r="605" spans="1:36" x14ac:dyDescent="0.25">
      <c r="A605" t="str">
        <f t="shared" si="67"/>
        <v>CFLMFm1985CZ06rDXHP</v>
      </c>
      <c r="B605" t="s">
        <v>118</v>
      </c>
      <c r="C605" t="s">
        <v>45</v>
      </c>
      <c r="D605" s="113" t="s">
        <v>1650</v>
      </c>
      <c r="E605" s="113">
        <v>1985</v>
      </c>
      <c r="F605" s="113" t="s">
        <v>105</v>
      </c>
      <c r="G605" s="113" t="s">
        <v>1659</v>
      </c>
      <c r="H605" s="113">
        <f t="shared" si="62"/>
        <v>0.92200000000000004</v>
      </c>
      <c r="I605" s="113">
        <f t="shared" si="64"/>
        <v>1.9090909090909094</v>
      </c>
      <c r="J605" s="113">
        <f t="shared" si="63"/>
        <v>0</v>
      </c>
      <c r="M605" s="113">
        <v>461</v>
      </c>
      <c r="N605" s="113">
        <v>8.4000000000000005E-2</v>
      </c>
      <c r="O605" s="113">
        <v>0</v>
      </c>
      <c r="P605" s="113">
        <v>500</v>
      </c>
      <c r="Q605" s="113">
        <v>4.3999999999999997E-2</v>
      </c>
      <c r="S605" s="113" t="b">
        <v>0</v>
      </c>
      <c r="T605" s="113" t="b">
        <f>VLOOKUP(G605,key!$S$3:$T$12,2,FALSE)</f>
        <v>1</v>
      </c>
      <c r="U605" s="113">
        <f t="shared" si="65"/>
        <v>1</v>
      </c>
      <c r="V605" s="116">
        <f t="shared" si="66"/>
        <v>0</v>
      </c>
      <c r="W605" s="113">
        <f>VLOOKUP(G605,key!$S$3:$U$6,3,FALSE)</f>
        <v>0.5</v>
      </c>
      <c r="X605" s="113"/>
      <c r="Z605" s="113"/>
      <c r="AA605" s="113" t="s">
        <v>4151</v>
      </c>
      <c r="AB605" s="113" t="s">
        <v>1650</v>
      </c>
      <c r="AC605" s="113">
        <v>1985</v>
      </c>
      <c r="AD605" s="113" t="s">
        <v>105</v>
      </c>
      <c r="AE605" s="113" t="s">
        <v>1659</v>
      </c>
      <c r="AF605" s="113">
        <v>461</v>
      </c>
      <c r="AG605" s="113">
        <v>8.4000000000000005E-2</v>
      </c>
      <c r="AH605" s="113">
        <v>0</v>
      </c>
      <c r="AI605" s="113">
        <v>500</v>
      </c>
      <c r="AJ605" s="113">
        <v>4.3999999999999997E-2</v>
      </c>
    </row>
    <row r="606" spans="1:36" x14ac:dyDescent="0.25">
      <c r="A606" t="str">
        <f t="shared" si="67"/>
        <v>CFLMFm1985CZ06rNCEH</v>
      </c>
      <c r="B606" t="s">
        <v>118</v>
      </c>
      <c r="C606" t="s">
        <v>45</v>
      </c>
      <c r="D606" s="113" t="s">
        <v>1650</v>
      </c>
      <c r="E606" s="113">
        <v>1985</v>
      </c>
      <c r="F606" s="113" t="s">
        <v>105</v>
      </c>
      <c r="G606" s="113" t="s">
        <v>1656</v>
      </c>
      <c r="H606" s="113">
        <f t="shared" si="62"/>
        <v>0.66</v>
      </c>
      <c r="I606" s="113">
        <f t="shared" si="64"/>
        <v>1</v>
      </c>
      <c r="J606" s="113">
        <f t="shared" si="63"/>
        <v>0</v>
      </c>
      <c r="M606" s="113">
        <v>330</v>
      </c>
      <c r="N606" s="113">
        <v>4.3999999999999997E-2</v>
      </c>
      <c r="O606" s="113">
        <v>0</v>
      </c>
      <c r="P606" s="113">
        <v>500</v>
      </c>
      <c r="Q606" s="113">
        <v>4.3999999999999997E-2</v>
      </c>
      <c r="S606" s="113" t="b">
        <v>0</v>
      </c>
      <c r="T606" s="113" t="b">
        <f>VLOOKUP(G606,key!$S$3:$T$12,2,FALSE)</f>
        <v>1</v>
      </c>
      <c r="U606" s="113">
        <f t="shared" si="65"/>
        <v>1</v>
      </c>
      <c r="V606" s="116">
        <f t="shared" si="66"/>
        <v>0</v>
      </c>
      <c r="W606" s="113">
        <f>VLOOKUP(G606,key!$S$3:$U$6,3,FALSE)</f>
        <v>0.25</v>
      </c>
      <c r="X606" s="113"/>
      <c r="Z606" s="113"/>
      <c r="AA606" s="113" t="s">
        <v>4151</v>
      </c>
      <c r="AB606" s="113" t="s">
        <v>1650</v>
      </c>
      <c r="AC606" s="113">
        <v>1985</v>
      </c>
      <c r="AD606" s="113" t="s">
        <v>105</v>
      </c>
      <c r="AE606" s="113" t="s">
        <v>1656</v>
      </c>
      <c r="AF606" s="113">
        <v>330</v>
      </c>
      <c r="AG606" s="113">
        <v>4.3999999999999997E-2</v>
      </c>
      <c r="AH606" s="113">
        <v>0</v>
      </c>
      <c r="AI606" s="113">
        <v>500</v>
      </c>
      <c r="AJ606" s="113">
        <v>4.3999999999999997E-2</v>
      </c>
    </row>
    <row r="607" spans="1:36" x14ac:dyDescent="0.25">
      <c r="A607" t="str">
        <f t="shared" si="67"/>
        <v>CFLMFm1985CZ06rNCGF</v>
      </c>
      <c r="B607" t="s">
        <v>118</v>
      </c>
      <c r="C607" t="s">
        <v>45</v>
      </c>
      <c r="D607" s="113" t="s">
        <v>1650</v>
      </c>
      <c r="E607" s="113">
        <v>1985</v>
      </c>
      <c r="F607" s="113" t="s">
        <v>105</v>
      </c>
      <c r="G607" s="113" t="s">
        <v>1657</v>
      </c>
      <c r="H607" s="113">
        <f t="shared" si="62"/>
        <v>0.998</v>
      </c>
      <c r="I607" s="113">
        <f t="shared" si="64"/>
        <v>1.0227272727272727</v>
      </c>
      <c r="J607" s="113">
        <f t="shared" si="63"/>
        <v>-1.932E-2</v>
      </c>
      <c r="M607" s="113">
        <v>499</v>
      </c>
      <c r="N607" s="113">
        <v>4.4999999999999998E-2</v>
      </c>
      <c r="O607" s="113">
        <v>-9.66</v>
      </c>
      <c r="P607" s="113">
        <v>500</v>
      </c>
      <c r="Q607" s="113">
        <v>4.3999999999999997E-2</v>
      </c>
      <c r="S607" s="113" t="b">
        <v>0</v>
      </c>
      <c r="T607" s="113" t="b">
        <f>VLOOKUP(G607,key!$S$3:$T$12,2,FALSE)</f>
        <v>0</v>
      </c>
      <c r="U607" s="113">
        <f t="shared" si="65"/>
        <v>1</v>
      </c>
      <c r="V607" s="116">
        <f t="shared" si="66"/>
        <v>-1.932E-2</v>
      </c>
      <c r="W607" s="113">
        <f>VLOOKUP(G607,key!$S$3:$U$6,3,FALSE)</f>
        <v>0.9</v>
      </c>
      <c r="X607" s="113"/>
      <c r="Z607" s="113"/>
      <c r="AA607" s="113" t="s">
        <v>4151</v>
      </c>
      <c r="AB607" s="113" t="s">
        <v>1650</v>
      </c>
      <c r="AC607" s="113">
        <v>1985</v>
      </c>
      <c r="AD607" s="113" t="s">
        <v>105</v>
      </c>
      <c r="AE607" s="113" t="s">
        <v>1657</v>
      </c>
      <c r="AF607" s="113">
        <v>499</v>
      </c>
      <c r="AG607" s="113">
        <v>4.4999999999999998E-2</v>
      </c>
      <c r="AH607" s="113">
        <v>-9.66</v>
      </c>
      <c r="AI607" s="113">
        <v>500</v>
      </c>
      <c r="AJ607" s="113">
        <v>4.3999999999999997E-2</v>
      </c>
    </row>
    <row r="608" spans="1:36" x14ac:dyDescent="0.25">
      <c r="A608" t="str">
        <f t="shared" si="67"/>
        <v>CFLMFm1985CZ07rDXGF</v>
      </c>
      <c r="B608" t="s">
        <v>118</v>
      </c>
      <c r="C608" t="s">
        <v>45</v>
      </c>
      <c r="D608" s="113" t="s">
        <v>1650</v>
      </c>
      <c r="E608" s="113">
        <v>1985</v>
      </c>
      <c r="F608" s="113" t="s">
        <v>106</v>
      </c>
      <c r="G608" s="113" t="s">
        <v>1658</v>
      </c>
      <c r="H608" s="113">
        <f t="shared" si="62"/>
        <v>1.0640000000000001</v>
      </c>
      <c r="I608" s="113">
        <f t="shared" si="64"/>
        <v>1.5227272727272729</v>
      </c>
      <c r="J608" s="113">
        <f t="shared" si="63"/>
        <v>-1.644E-2</v>
      </c>
      <c r="M608" s="113">
        <v>532</v>
      </c>
      <c r="N608" s="113">
        <v>6.7000000000000004E-2</v>
      </c>
      <c r="O608" s="113">
        <v>-8.2200000000000006</v>
      </c>
      <c r="P608" s="113">
        <v>500</v>
      </c>
      <c r="Q608" s="113">
        <v>4.3999999999999997E-2</v>
      </c>
      <c r="S608" s="113" t="b">
        <v>0</v>
      </c>
      <c r="T608" s="113" t="b">
        <f>VLOOKUP(G608,key!$S$3:$T$12,2,FALSE)</f>
        <v>0</v>
      </c>
      <c r="U608" s="113">
        <f t="shared" si="65"/>
        <v>1</v>
      </c>
      <c r="V608" s="116">
        <f t="shared" si="66"/>
        <v>-1.644E-2</v>
      </c>
      <c r="W608" s="113">
        <f>VLOOKUP(G608,key!$S$3:$U$6,3,FALSE)</f>
        <v>1</v>
      </c>
      <c r="X608" s="113"/>
      <c r="Z608" s="113"/>
      <c r="AA608" s="113" t="s">
        <v>4151</v>
      </c>
      <c r="AB608" s="113" t="s">
        <v>1650</v>
      </c>
      <c r="AC608" s="113">
        <v>1985</v>
      </c>
      <c r="AD608" s="113" t="s">
        <v>106</v>
      </c>
      <c r="AE608" s="113" t="s">
        <v>1658</v>
      </c>
      <c r="AF608" s="113">
        <v>532</v>
      </c>
      <c r="AG608" s="113">
        <v>6.7000000000000004E-2</v>
      </c>
      <c r="AH608" s="113">
        <v>-8.2200000000000006</v>
      </c>
      <c r="AI608" s="113">
        <v>500</v>
      </c>
      <c r="AJ608" s="113">
        <v>4.3999999999999997E-2</v>
      </c>
    </row>
    <row r="609" spans="1:36" x14ac:dyDescent="0.25">
      <c r="A609" t="str">
        <f t="shared" si="67"/>
        <v>CFLMFm1985CZ07rDXHP</v>
      </c>
      <c r="B609" t="s">
        <v>118</v>
      </c>
      <c r="C609" t="s">
        <v>45</v>
      </c>
      <c r="D609" s="113" t="s">
        <v>1650</v>
      </c>
      <c r="E609" s="113">
        <v>1985</v>
      </c>
      <c r="F609" s="113" t="s">
        <v>106</v>
      </c>
      <c r="G609" s="113" t="s">
        <v>1659</v>
      </c>
      <c r="H609" s="113">
        <f t="shared" si="62"/>
        <v>0.94399999999999995</v>
      </c>
      <c r="I609" s="113">
        <f t="shared" si="64"/>
        <v>1.4772727272727275</v>
      </c>
      <c r="J609" s="113">
        <f t="shared" si="63"/>
        <v>0</v>
      </c>
      <c r="M609" s="113">
        <v>472</v>
      </c>
      <c r="N609" s="113">
        <v>6.5000000000000002E-2</v>
      </c>
      <c r="O609" s="113">
        <v>0</v>
      </c>
      <c r="P609" s="113">
        <v>500</v>
      </c>
      <c r="Q609" s="113">
        <v>4.3999999999999997E-2</v>
      </c>
      <c r="S609" s="113" t="b">
        <v>0</v>
      </c>
      <c r="T609" s="113" t="b">
        <f>VLOOKUP(G609,key!$S$3:$T$12,2,FALSE)</f>
        <v>1</v>
      </c>
      <c r="U609" s="113">
        <f t="shared" si="65"/>
        <v>1</v>
      </c>
      <c r="V609" s="116">
        <f t="shared" si="66"/>
        <v>0</v>
      </c>
      <c r="W609" s="113">
        <f>VLOOKUP(G609,key!$S$3:$U$6,3,FALSE)</f>
        <v>0.5</v>
      </c>
      <c r="X609" s="113"/>
      <c r="Z609" s="113"/>
      <c r="AA609" s="113" t="s">
        <v>4151</v>
      </c>
      <c r="AB609" s="113" t="s">
        <v>1650</v>
      </c>
      <c r="AC609" s="113">
        <v>1985</v>
      </c>
      <c r="AD609" s="113" t="s">
        <v>106</v>
      </c>
      <c r="AE609" s="113" t="s">
        <v>1659</v>
      </c>
      <c r="AF609" s="113">
        <v>472</v>
      </c>
      <c r="AG609" s="113">
        <v>6.5000000000000002E-2</v>
      </c>
      <c r="AH609" s="113">
        <v>0</v>
      </c>
      <c r="AI609" s="113">
        <v>500</v>
      </c>
      <c r="AJ609" s="113">
        <v>4.3999999999999997E-2</v>
      </c>
    </row>
    <row r="610" spans="1:36" x14ac:dyDescent="0.25">
      <c r="A610" t="str">
        <f t="shared" si="67"/>
        <v>CFLMFm1985CZ07rNCEH</v>
      </c>
      <c r="B610" t="s">
        <v>118</v>
      </c>
      <c r="C610" t="s">
        <v>45</v>
      </c>
      <c r="D610" s="113" t="s">
        <v>1650</v>
      </c>
      <c r="E610" s="113">
        <v>1985</v>
      </c>
      <c r="F610" s="113" t="s">
        <v>106</v>
      </c>
      <c r="G610" s="113" t="s">
        <v>1656</v>
      </c>
      <c r="H610" s="113">
        <f t="shared" si="62"/>
        <v>0.71</v>
      </c>
      <c r="I610" s="113">
        <f t="shared" si="64"/>
        <v>1</v>
      </c>
      <c r="J610" s="113">
        <f t="shared" si="63"/>
        <v>0</v>
      </c>
      <c r="M610" s="113">
        <v>355</v>
      </c>
      <c r="N610" s="113">
        <v>4.3999999999999997E-2</v>
      </c>
      <c r="O610" s="113">
        <v>0</v>
      </c>
      <c r="P610" s="113">
        <v>500</v>
      </c>
      <c r="Q610" s="113">
        <v>4.3999999999999997E-2</v>
      </c>
      <c r="S610" s="113" t="b">
        <v>0</v>
      </c>
      <c r="T610" s="113" t="b">
        <f>VLOOKUP(G610,key!$S$3:$T$12,2,FALSE)</f>
        <v>1</v>
      </c>
      <c r="U610" s="113">
        <f t="shared" si="65"/>
        <v>1</v>
      </c>
      <c r="V610" s="116">
        <f t="shared" si="66"/>
        <v>0</v>
      </c>
      <c r="W610" s="113">
        <f>VLOOKUP(G610,key!$S$3:$U$6,3,FALSE)</f>
        <v>0.25</v>
      </c>
      <c r="X610" s="113"/>
      <c r="Z610" s="113"/>
      <c r="AA610" s="113" t="s">
        <v>4151</v>
      </c>
      <c r="AB610" s="113" t="s">
        <v>1650</v>
      </c>
      <c r="AC610" s="113">
        <v>1985</v>
      </c>
      <c r="AD610" s="113" t="s">
        <v>106</v>
      </c>
      <c r="AE610" s="113" t="s">
        <v>1656</v>
      </c>
      <c r="AF610" s="113">
        <v>355</v>
      </c>
      <c r="AG610" s="113">
        <v>4.3999999999999997E-2</v>
      </c>
      <c r="AH610" s="113">
        <v>0</v>
      </c>
      <c r="AI610" s="113">
        <v>500</v>
      </c>
      <c r="AJ610" s="113">
        <v>4.3999999999999997E-2</v>
      </c>
    </row>
    <row r="611" spans="1:36" x14ac:dyDescent="0.25">
      <c r="A611" t="str">
        <f t="shared" si="67"/>
        <v>CFLMFm1985CZ07rNCGF</v>
      </c>
      <c r="B611" t="s">
        <v>118</v>
      </c>
      <c r="C611" t="s">
        <v>45</v>
      </c>
      <c r="D611" s="113" t="s">
        <v>1650</v>
      </c>
      <c r="E611" s="113">
        <v>1985</v>
      </c>
      <c r="F611" s="113" t="s">
        <v>106</v>
      </c>
      <c r="G611" s="113" t="s">
        <v>1657</v>
      </c>
      <c r="H611" s="113">
        <f t="shared" si="62"/>
        <v>1</v>
      </c>
      <c r="I611" s="113">
        <f t="shared" si="64"/>
        <v>1.0227272727272727</v>
      </c>
      <c r="J611" s="113">
        <f t="shared" si="63"/>
        <v>-1.6879999999999999E-2</v>
      </c>
      <c r="M611" s="113">
        <v>500</v>
      </c>
      <c r="N611" s="113">
        <v>4.4999999999999998E-2</v>
      </c>
      <c r="O611" s="113">
        <v>-8.44</v>
      </c>
      <c r="P611" s="113">
        <v>500</v>
      </c>
      <c r="Q611" s="113">
        <v>4.3999999999999997E-2</v>
      </c>
      <c r="S611" s="113" t="b">
        <v>0</v>
      </c>
      <c r="T611" s="113" t="b">
        <f>VLOOKUP(G611,key!$S$3:$T$12,2,FALSE)</f>
        <v>0</v>
      </c>
      <c r="U611" s="113">
        <f t="shared" si="65"/>
        <v>1</v>
      </c>
      <c r="V611" s="116">
        <f t="shared" si="66"/>
        <v>-1.6879999999999999E-2</v>
      </c>
      <c r="W611" s="113">
        <f>VLOOKUP(G611,key!$S$3:$U$6,3,FALSE)</f>
        <v>0.9</v>
      </c>
      <c r="X611" s="113"/>
      <c r="Z611" s="113"/>
      <c r="AA611" s="113" t="s">
        <v>4151</v>
      </c>
      <c r="AB611" s="113" t="s">
        <v>1650</v>
      </c>
      <c r="AC611" s="113">
        <v>1985</v>
      </c>
      <c r="AD611" s="113" t="s">
        <v>106</v>
      </c>
      <c r="AE611" s="113" t="s">
        <v>1657</v>
      </c>
      <c r="AF611" s="113">
        <v>500</v>
      </c>
      <c r="AG611" s="113">
        <v>4.4999999999999998E-2</v>
      </c>
      <c r="AH611" s="113">
        <v>-8.44</v>
      </c>
      <c r="AI611" s="113">
        <v>500</v>
      </c>
      <c r="AJ611" s="113">
        <v>4.3999999999999997E-2</v>
      </c>
    </row>
    <row r="612" spans="1:36" x14ac:dyDescent="0.25">
      <c r="A612" t="str">
        <f t="shared" si="67"/>
        <v>CFLMFm1985CZ08rDXGF</v>
      </c>
      <c r="B612" t="s">
        <v>118</v>
      </c>
      <c r="C612" t="s">
        <v>45</v>
      </c>
      <c r="D612" s="113" t="s">
        <v>1650</v>
      </c>
      <c r="E612" s="113">
        <v>1985</v>
      </c>
      <c r="F612" s="113" t="s">
        <v>107</v>
      </c>
      <c r="G612" s="113" t="s">
        <v>1658</v>
      </c>
      <c r="H612" s="113">
        <f t="shared" si="62"/>
        <v>1.1180000000000001</v>
      </c>
      <c r="I612" s="113">
        <f t="shared" si="64"/>
        <v>1.8181818181818183</v>
      </c>
      <c r="J612" s="113">
        <f t="shared" si="63"/>
        <v>-1.6460000000000002E-2</v>
      </c>
      <c r="M612" s="113">
        <v>559</v>
      </c>
      <c r="N612" s="113">
        <v>0.08</v>
      </c>
      <c r="O612" s="113">
        <v>-8.23</v>
      </c>
      <c r="P612" s="113">
        <v>500</v>
      </c>
      <c r="Q612" s="113">
        <v>4.3999999999999997E-2</v>
      </c>
      <c r="S612" s="113" t="b">
        <v>0</v>
      </c>
      <c r="T612" s="113" t="b">
        <f>VLOOKUP(G612,key!$S$3:$T$12,2,FALSE)</f>
        <v>0</v>
      </c>
      <c r="U612" s="113">
        <f t="shared" si="65"/>
        <v>1</v>
      </c>
      <c r="V612" s="116">
        <f t="shared" si="66"/>
        <v>-1.6460000000000002E-2</v>
      </c>
      <c r="W612" s="113">
        <f>VLOOKUP(G612,key!$S$3:$U$6,3,FALSE)</f>
        <v>1</v>
      </c>
      <c r="X612" s="113"/>
      <c r="Z612" s="113"/>
      <c r="AA612" s="113" t="s">
        <v>4151</v>
      </c>
      <c r="AB612" s="113" t="s">
        <v>1650</v>
      </c>
      <c r="AC612" s="113">
        <v>1985</v>
      </c>
      <c r="AD612" s="113" t="s">
        <v>107</v>
      </c>
      <c r="AE612" s="113" t="s">
        <v>1658</v>
      </c>
      <c r="AF612" s="113">
        <v>559</v>
      </c>
      <c r="AG612" s="113">
        <v>0.08</v>
      </c>
      <c r="AH612" s="113">
        <v>-8.23</v>
      </c>
      <c r="AI612" s="113">
        <v>500</v>
      </c>
      <c r="AJ612" s="113">
        <v>4.3999999999999997E-2</v>
      </c>
    </row>
    <row r="613" spans="1:36" x14ac:dyDescent="0.25">
      <c r="A613" t="str">
        <f t="shared" si="67"/>
        <v>CFLMFm1985CZ08rDXHP</v>
      </c>
      <c r="B613" t="s">
        <v>118</v>
      </c>
      <c r="C613" t="s">
        <v>45</v>
      </c>
      <c r="D613" s="113" t="s">
        <v>1650</v>
      </c>
      <c r="E613" s="113">
        <v>1985</v>
      </c>
      <c r="F613" s="113" t="s">
        <v>107</v>
      </c>
      <c r="G613" s="113" t="s">
        <v>1659</v>
      </c>
      <c r="H613" s="113">
        <f t="shared" si="62"/>
        <v>0.99</v>
      </c>
      <c r="I613" s="113">
        <f t="shared" si="64"/>
        <v>1.8181818181818183</v>
      </c>
      <c r="J613" s="113">
        <f t="shared" si="63"/>
        <v>0</v>
      </c>
      <c r="M613" s="113">
        <v>495</v>
      </c>
      <c r="N613" s="113">
        <v>0.08</v>
      </c>
      <c r="O613" s="113">
        <v>0</v>
      </c>
      <c r="P613" s="113">
        <v>500</v>
      </c>
      <c r="Q613" s="113">
        <v>4.3999999999999997E-2</v>
      </c>
      <c r="S613" s="113" t="b">
        <v>0</v>
      </c>
      <c r="T613" s="113" t="b">
        <f>VLOOKUP(G613,key!$S$3:$T$12,2,FALSE)</f>
        <v>1</v>
      </c>
      <c r="U613" s="113">
        <f t="shared" si="65"/>
        <v>1</v>
      </c>
      <c r="V613" s="116">
        <f t="shared" si="66"/>
        <v>0</v>
      </c>
      <c r="W613" s="113">
        <f>VLOOKUP(G613,key!$S$3:$U$6,3,FALSE)</f>
        <v>0.5</v>
      </c>
      <c r="X613" s="113"/>
      <c r="Z613" s="113"/>
      <c r="AA613" s="113" t="s">
        <v>4151</v>
      </c>
      <c r="AB613" s="113" t="s">
        <v>1650</v>
      </c>
      <c r="AC613" s="113">
        <v>1985</v>
      </c>
      <c r="AD613" s="113" t="s">
        <v>107</v>
      </c>
      <c r="AE613" s="113" t="s">
        <v>1659</v>
      </c>
      <c r="AF613" s="113">
        <v>495</v>
      </c>
      <c r="AG613" s="113">
        <v>0.08</v>
      </c>
      <c r="AH613" s="113">
        <v>0</v>
      </c>
      <c r="AI613" s="113">
        <v>500</v>
      </c>
      <c r="AJ613" s="113">
        <v>4.3999999999999997E-2</v>
      </c>
    </row>
    <row r="614" spans="1:36" x14ac:dyDescent="0.25">
      <c r="A614" t="str">
        <f t="shared" si="67"/>
        <v>CFLMFm1985CZ08rNCEH</v>
      </c>
      <c r="B614" t="s">
        <v>118</v>
      </c>
      <c r="C614" t="s">
        <v>45</v>
      </c>
      <c r="D614" s="113" t="s">
        <v>1650</v>
      </c>
      <c r="E614" s="113">
        <v>1985</v>
      </c>
      <c r="F614" s="113" t="s">
        <v>107</v>
      </c>
      <c r="G614" s="113" t="s">
        <v>1656</v>
      </c>
      <c r="H614" s="113">
        <f t="shared" si="62"/>
        <v>0.69599999999999995</v>
      </c>
      <c r="I614" s="113">
        <f t="shared" si="64"/>
        <v>1</v>
      </c>
      <c r="J614" s="113">
        <f t="shared" si="63"/>
        <v>0</v>
      </c>
      <c r="M614" s="113">
        <v>348</v>
      </c>
      <c r="N614" s="113">
        <v>4.3999999999999997E-2</v>
      </c>
      <c r="O614" s="113">
        <v>0</v>
      </c>
      <c r="P614" s="113">
        <v>500</v>
      </c>
      <c r="Q614" s="113">
        <v>4.3999999999999997E-2</v>
      </c>
      <c r="S614" s="113" t="b">
        <v>0</v>
      </c>
      <c r="T614" s="113" t="b">
        <f>VLOOKUP(G614,key!$S$3:$T$12,2,FALSE)</f>
        <v>1</v>
      </c>
      <c r="U614" s="113">
        <f t="shared" si="65"/>
        <v>1</v>
      </c>
      <c r="V614" s="116">
        <f t="shared" si="66"/>
        <v>0</v>
      </c>
      <c r="W614" s="113">
        <f>VLOOKUP(G614,key!$S$3:$U$6,3,FALSE)</f>
        <v>0.25</v>
      </c>
      <c r="X614" s="113"/>
      <c r="Z614" s="113"/>
      <c r="AA614" s="113" t="s">
        <v>4151</v>
      </c>
      <c r="AB614" s="113" t="s">
        <v>1650</v>
      </c>
      <c r="AC614" s="113">
        <v>1985</v>
      </c>
      <c r="AD614" s="113" t="s">
        <v>107</v>
      </c>
      <c r="AE614" s="113" t="s">
        <v>1656</v>
      </c>
      <c r="AF614" s="113">
        <v>348</v>
      </c>
      <c r="AG614" s="113">
        <v>4.3999999999999997E-2</v>
      </c>
      <c r="AH614" s="113">
        <v>0</v>
      </c>
      <c r="AI614" s="113">
        <v>500</v>
      </c>
      <c r="AJ614" s="113">
        <v>4.3999999999999997E-2</v>
      </c>
    </row>
    <row r="615" spans="1:36" x14ac:dyDescent="0.25">
      <c r="A615" t="str">
        <f t="shared" si="67"/>
        <v>CFLMFm1985CZ08rNCGF</v>
      </c>
      <c r="B615" t="s">
        <v>118</v>
      </c>
      <c r="C615" t="s">
        <v>45</v>
      </c>
      <c r="D615" s="113" t="s">
        <v>1650</v>
      </c>
      <c r="E615" s="113">
        <v>1985</v>
      </c>
      <c r="F615" s="113" t="s">
        <v>107</v>
      </c>
      <c r="G615" s="113" t="s">
        <v>1657</v>
      </c>
      <c r="H615" s="113">
        <f t="shared" si="62"/>
        <v>1</v>
      </c>
      <c r="I615" s="113">
        <f t="shared" si="64"/>
        <v>1.0227272727272727</v>
      </c>
      <c r="J615" s="113">
        <f t="shared" si="63"/>
        <v>-1.7059999999999999E-2</v>
      </c>
      <c r="M615" s="113">
        <v>500</v>
      </c>
      <c r="N615" s="113">
        <v>4.4999999999999998E-2</v>
      </c>
      <c r="O615" s="113">
        <v>-8.5299999999999994</v>
      </c>
      <c r="P615" s="113">
        <v>500</v>
      </c>
      <c r="Q615" s="113">
        <v>4.3999999999999997E-2</v>
      </c>
      <c r="S615" s="113" t="b">
        <v>0</v>
      </c>
      <c r="T615" s="113" t="b">
        <f>VLOOKUP(G615,key!$S$3:$T$12,2,FALSE)</f>
        <v>0</v>
      </c>
      <c r="U615" s="113">
        <f t="shared" si="65"/>
        <v>1</v>
      </c>
      <c r="V615" s="116">
        <f t="shared" si="66"/>
        <v>-1.7059999999999999E-2</v>
      </c>
      <c r="W615" s="113">
        <f>VLOOKUP(G615,key!$S$3:$U$6,3,FALSE)</f>
        <v>0.9</v>
      </c>
      <c r="X615" s="113"/>
      <c r="Z615" s="113"/>
      <c r="AA615" s="113" t="s">
        <v>4151</v>
      </c>
      <c r="AB615" s="113" t="s">
        <v>1650</v>
      </c>
      <c r="AC615" s="113">
        <v>1985</v>
      </c>
      <c r="AD615" s="113" t="s">
        <v>107</v>
      </c>
      <c r="AE615" s="113" t="s">
        <v>1657</v>
      </c>
      <c r="AF615" s="113">
        <v>500</v>
      </c>
      <c r="AG615" s="113">
        <v>4.4999999999999998E-2</v>
      </c>
      <c r="AH615" s="113">
        <v>-8.5299999999999994</v>
      </c>
      <c r="AI615" s="113">
        <v>500</v>
      </c>
      <c r="AJ615" s="113">
        <v>4.3999999999999997E-2</v>
      </c>
    </row>
    <row r="616" spans="1:36" x14ac:dyDescent="0.25">
      <c r="A616" t="str">
        <f t="shared" si="67"/>
        <v>CFLMFm1985CZ09rDXGF</v>
      </c>
      <c r="B616" t="s">
        <v>118</v>
      </c>
      <c r="C616" t="s">
        <v>45</v>
      </c>
      <c r="D616" s="113" t="s">
        <v>1650</v>
      </c>
      <c r="E616" s="113">
        <v>1985</v>
      </c>
      <c r="F616" s="113" t="s">
        <v>108</v>
      </c>
      <c r="G616" s="113" t="s">
        <v>1658</v>
      </c>
      <c r="H616" s="113">
        <f t="shared" si="62"/>
        <v>1.1379999999999999</v>
      </c>
      <c r="I616" s="113">
        <f t="shared" si="64"/>
        <v>1.5454545454545456</v>
      </c>
      <c r="J616" s="113">
        <f t="shared" si="63"/>
        <v>-1.84E-2</v>
      </c>
      <c r="M616" s="113">
        <v>569</v>
      </c>
      <c r="N616" s="113">
        <v>6.8000000000000005E-2</v>
      </c>
      <c r="O616" s="113">
        <v>-9.1999999999999993</v>
      </c>
      <c r="P616" s="113">
        <v>500</v>
      </c>
      <c r="Q616" s="113">
        <v>4.3999999999999997E-2</v>
      </c>
      <c r="S616" s="113" t="b">
        <v>0</v>
      </c>
      <c r="T616" s="113" t="b">
        <f>VLOOKUP(G616,key!$S$3:$T$12,2,FALSE)</f>
        <v>0</v>
      </c>
      <c r="U616" s="113">
        <f t="shared" si="65"/>
        <v>1</v>
      </c>
      <c r="V616" s="116">
        <f t="shared" si="66"/>
        <v>-1.84E-2</v>
      </c>
      <c r="W616" s="113">
        <f>VLOOKUP(G616,key!$S$3:$U$6,3,FALSE)</f>
        <v>1</v>
      </c>
      <c r="X616" s="113"/>
      <c r="Z616" s="113"/>
      <c r="AA616" s="113" t="s">
        <v>4151</v>
      </c>
      <c r="AB616" s="113" t="s">
        <v>1650</v>
      </c>
      <c r="AC616" s="113">
        <v>1985</v>
      </c>
      <c r="AD616" s="113" t="s">
        <v>108</v>
      </c>
      <c r="AE616" s="113" t="s">
        <v>1658</v>
      </c>
      <c r="AF616" s="113">
        <v>569</v>
      </c>
      <c r="AG616" s="113">
        <v>6.8000000000000005E-2</v>
      </c>
      <c r="AH616" s="113">
        <v>-9.1999999999999993</v>
      </c>
      <c r="AI616" s="113">
        <v>500</v>
      </c>
      <c r="AJ616" s="113">
        <v>4.3999999999999997E-2</v>
      </c>
    </row>
    <row r="617" spans="1:36" x14ac:dyDescent="0.25">
      <c r="A617" t="str">
        <f t="shared" si="67"/>
        <v>CFLMFm1985CZ09rDXHP</v>
      </c>
      <c r="B617" t="s">
        <v>118</v>
      </c>
      <c r="C617" t="s">
        <v>45</v>
      </c>
      <c r="D617" s="113" t="s">
        <v>1650</v>
      </c>
      <c r="E617" s="113">
        <v>1985</v>
      </c>
      <c r="F617" s="113" t="s">
        <v>108</v>
      </c>
      <c r="G617" s="113" t="s">
        <v>1659</v>
      </c>
      <c r="H617" s="113">
        <f t="shared" si="62"/>
        <v>1.006</v>
      </c>
      <c r="I617" s="113">
        <f t="shared" si="64"/>
        <v>1.5909090909090911</v>
      </c>
      <c r="J617" s="113">
        <f t="shared" si="63"/>
        <v>0</v>
      </c>
      <c r="M617" s="113">
        <v>503</v>
      </c>
      <c r="N617" s="113">
        <v>7.0000000000000007E-2</v>
      </c>
      <c r="O617" s="113">
        <v>0</v>
      </c>
      <c r="P617" s="113">
        <v>500</v>
      </c>
      <c r="Q617" s="113">
        <v>4.3999999999999997E-2</v>
      </c>
      <c r="S617" s="113" t="b">
        <v>0</v>
      </c>
      <c r="T617" s="113" t="b">
        <f>VLOOKUP(G617,key!$S$3:$T$12,2,FALSE)</f>
        <v>1</v>
      </c>
      <c r="U617" s="113">
        <f t="shared" si="65"/>
        <v>1</v>
      </c>
      <c r="V617" s="116">
        <f t="shared" si="66"/>
        <v>0</v>
      </c>
      <c r="W617" s="113">
        <f>VLOOKUP(G617,key!$S$3:$U$6,3,FALSE)</f>
        <v>0.5</v>
      </c>
      <c r="X617" s="113"/>
      <c r="Z617" s="113"/>
      <c r="AA617" s="113" t="s">
        <v>4151</v>
      </c>
      <c r="AB617" s="113" t="s">
        <v>1650</v>
      </c>
      <c r="AC617" s="113">
        <v>1985</v>
      </c>
      <c r="AD617" s="113" t="s">
        <v>108</v>
      </c>
      <c r="AE617" s="113" t="s">
        <v>1659</v>
      </c>
      <c r="AF617" s="113">
        <v>503</v>
      </c>
      <c r="AG617" s="113">
        <v>7.0000000000000007E-2</v>
      </c>
      <c r="AH617" s="113">
        <v>0</v>
      </c>
      <c r="AI617" s="113">
        <v>500</v>
      </c>
      <c r="AJ617" s="113">
        <v>4.3999999999999997E-2</v>
      </c>
    </row>
    <row r="618" spans="1:36" x14ac:dyDescent="0.25">
      <c r="A618" t="str">
        <f t="shared" si="67"/>
        <v>CFLMFm1985CZ09rNCEH</v>
      </c>
      <c r="B618" t="s">
        <v>118</v>
      </c>
      <c r="C618" t="s">
        <v>45</v>
      </c>
      <c r="D618" s="113" t="s">
        <v>1650</v>
      </c>
      <c r="E618" s="113">
        <v>1985</v>
      </c>
      <c r="F618" s="113" t="s">
        <v>108</v>
      </c>
      <c r="G618" s="113" t="s">
        <v>1656</v>
      </c>
      <c r="H618" s="113">
        <f t="shared" si="62"/>
        <v>0.66400000000000003</v>
      </c>
      <c r="I618" s="113">
        <f t="shared" si="64"/>
        <v>1</v>
      </c>
      <c r="J618" s="113">
        <f t="shared" si="63"/>
        <v>0</v>
      </c>
      <c r="M618" s="113">
        <v>332</v>
      </c>
      <c r="N618" s="113">
        <v>4.3999999999999997E-2</v>
      </c>
      <c r="O618" s="113">
        <v>0</v>
      </c>
      <c r="P618" s="113">
        <v>500</v>
      </c>
      <c r="Q618" s="113">
        <v>4.3999999999999997E-2</v>
      </c>
      <c r="S618" s="113" t="b">
        <v>0</v>
      </c>
      <c r="T618" s="113" t="b">
        <f>VLOOKUP(G618,key!$S$3:$T$12,2,FALSE)</f>
        <v>1</v>
      </c>
      <c r="U618" s="113">
        <f t="shared" si="65"/>
        <v>1</v>
      </c>
      <c r="V618" s="116">
        <f t="shared" si="66"/>
        <v>0</v>
      </c>
      <c r="W618" s="113">
        <f>VLOOKUP(G618,key!$S$3:$U$6,3,FALSE)</f>
        <v>0.25</v>
      </c>
      <c r="X618" s="113"/>
      <c r="Z618" s="113"/>
      <c r="AA618" s="113" t="s">
        <v>4151</v>
      </c>
      <c r="AB618" s="113" t="s">
        <v>1650</v>
      </c>
      <c r="AC618" s="113">
        <v>1985</v>
      </c>
      <c r="AD618" s="113" t="s">
        <v>108</v>
      </c>
      <c r="AE618" s="113" t="s">
        <v>1656</v>
      </c>
      <c r="AF618" s="113">
        <v>332</v>
      </c>
      <c r="AG618" s="113">
        <v>4.3999999999999997E-2</v>
      </c>
      <c r="AH618" s="113">
        <v>0</v>
      </c>
      <c r="AI618" s="113">
        <v>500</v>
      </c>
      <c r="AJ618" s="113">
        <v>4.3999999999999997E-2</v>
      </c>
    </row>
    <row r="619" spans="1:36" x14ac:dyDescent="0.25">
      <c r="A619" t="str">
        <f t="shared" si="67"/>
        <v>CFLMFm1985CZ09rNCGF</v>
      </c>
      <c r="B619" t="s">
        <v>118</v>
      </c>
      <c r="C619" t="s">
        <v>45</v>
      </c>
      <c r="D619" s="113" t="s">
        <v>1650</v>
      </c>
      <c r="E619" s="113">
        <v>1985</v>
      </c>
      <c r="F619" s="113" t="s">
        <v>108</v>
      </c>
      <c r="G619" s="113" t="s">
        <v>1657</v>
      </c>
      <c r="H619" s="113">
        <f t="shared" si="62"/>
        <v>0.996</v>
      </c>
      <c r="I619" s="113">
        <f t="shared" si="64"/>
        <v>1</v>
      </c>
      <c r="J619" s="113">
        <f t="shared" si="63"/>
        <v>-1.8960000000000001E-2</v>
      </c>
      <c r="M619" s="113">
        <v>498</v>
      </c>
      <c r="N619" s="113">
        <v>4.3999999999999997E-2</v>
      </c>
      <c r="O619" s="113">
        <v>-9.48</v>
      </c>
      <c r="P619" s="113">
        <v>500</v>
      </c>
      <c r="Q619" s="113">
        <v>4.3999999999999997E-2</v>
      </c>
      <c r="S619" s="113" t="b">
        <v>0</v>
      </c>
      <c r="T619" s="113" t="b">
        <f>VLOOKUP(G619,key!$S$3:$T$12,2,FALSE)</f>
        <v>0</v>
      </c>
      <c r="U619" s="113">
        <f t="shared" si="65"/>
        <v>1</v>
      </c>
      <c r="V619" s="116">
        <f t="shared" si="66"/>
        <v>-1.8960000000000001E-2</v>
      </c>
      <c r="W619" s="113">
        <f>VLOOKUP(G619,key!$S$3:$U$6,3,FALSE)</f>
        <v>0.9</v>
      </c>
      <c r="X619" s="113"/>
      <c r="Z619" s="113"/>
      <c r="AA619" s="113" t="s">
        <v>4151</v>
      </c>
      <c r="AB619" s="113" t="s">
        <v>1650</v>
      </c>
      <c r="AC619" s="113">
        <v>1985</v>
      </c>
      <c r="AD619" s="113" t="s">
        <v>108</v>
      </c>
      <c r="AE619" s="113" t="s">
        <v>1657</v>
      </c>
      <c r="AF619" s="113">
        <v>498</v>
      </c>
      <c r="AG619" s="113">
        <v>4.3999999999999997E-2</v>
      </c>
      <c r="AH619" s="113">
        <v>-9.48</v>
      </c>
      <c r="AI619" s="113">
        <v>500</v>
      </c>
      <c r="AJ619" s="113">
        <v>4.3999999999999997E-2</v>
      </c>
    </row>
    <row r="620" spans="1:36" x14ac:dyDescent="0.25">
      <c r="A620" t="str">
        <f t="shared" si="67"/>
        <v>CFLMFm1985CZ10rDXGF</v>
      </c>
      <c r="B620" t="s">
        <v>118</v>
      </c>
      <c r="C620" t="s">
        <v>45</v>
      </c>
      <c r="D620" s="113" t="s">
        <v>1650</v>
      </c>
      <c r="E620" s="113">
        <v>1985</v>
      </c>
      <c r="F620" s="113" t="s">
        <v>109</v>
      </c>
      <c r="G620" s="113" t="s">
        <v>1658</v>
      </c>
      <c r="H620" s="113">
        <f t="shared" si="62"/>
        <v>1.1160000000000001</v>
      </c>
      <c r="I620" s="113">
        <f t="shared" si="64"/>
        <v>1.7727272727272729</v>
      </c>
      <c r="J620" s="113">
        <f t="shared" si="63"/>
        <v>-1.9199999999999998E-2</v>
      </c>
      <c r="M620" s="113">
        <v>558</v>
      </c>
      <c r="N620" s="113">
        <v>7.8E-2</v>
      </c>
      <c r="O620" s="113">
        <v>-9.6</v>
      </c>
      <c r="P620" s="113">
        <v>500</v>
      </c>
      <c r="Q620" s="113">
        <v>4.3999999999999997E-2</v>
      </c>
      <c r="S620" s="113" t="b">
        <v>0</v>
      </c>
      <c r="T620" s="113" t="b">
        <f>VLOOKUP(G620,key!$S$3:$T$12,2,FALSE)</f>
        <v>0</v>
      </c>
      <c r="U620" s="113">
        <f t="shared" si="65"/>
        <v>1</v>
      </c>
      <c r="V620" s="116">
        <f t="shared" si="66"/>
        <v>-1.9199999999999998E-2</v>
      </c>
      <c r="W620" s="113">
        <f>VLOOKUP(G620,key!$S$3:$U$6,3,FALSE)</f>
        <v>1</v>
      </c>
      <c r="X620" s="113"/>
      <c r="Z620" s="113"/>
      <c r="AA620" s="113" t="s">
        <v>4151</v>
      </c>
      <c r="AB620" s="113" t="s">
        <v>1650</v>
      </c>
      <c r="AC620" s="113">
        <v>1985</v>
      </c>
      <c r="AD620" s="113" t="s">
        <v>109</v>
      </c>
      <c r="AE620" s="113" t="s">
        <v>1658</v>
      </c>
      <c r="AF620" s="113">
        <v>558</v>
      </c>
      <c r="AG620" s="113">
        <v>7.8E-2</v>
      </c>
      <c r="AH620" s="113">
        <v>-9.6</v>
      </c>
      <c r="AI620" s="113">
        <v>500</v>
      </c>
      <c r="AJ620" s="113">
        <v>4.3999999999999997E-2</v>
      </c>
    </row>
    <row r="621" spans="1:36" x14ac:dyDescent="0.25">
      <c r="A621" t="str">
        <f t="shared" si="67"/>
        <v>CFLMFm1985CZ10rDXHP</v>
      </c>
      <c r="B621" t="s">
        <v>118</v>
      </c>
      <c r="C621" t="s">
        <v>45</v>
      </c>
      <c r="D621" s="113" t="s">
        <v>1650</v>
      </c>
      <c r="E621" s="113">
        <v>1985</v>
      </c>
      <c r="F621" s="113" t="s">
        <v>109</v>
      </c>
      <c r="G621" s="113" t="s">
        <v>1659</v>
      </c>
      <c r="H621" s="113">
        <f t="shared" si="62"/>
        <v>0.97399999999999998</v>
      </c>
      <c r="I621" s="113">
        <f t="shared" si="64"/>
        <v>1.9318181818181821</v>
      </c>
      <c r="J621" s="113">
        <f t="shared" si="63"/>
        <v>0</v>
      </c>
      <c r="M621" s="113">
        <v>487</v>
      </c>
      <c r="N621" s="113">
        <v>8.5000000000000006E-2</v>
      </c>
      <c r="O621" s="113">
        <v>0</v>
      </c>
      <c r="P621" s="113">
        <v>500</v>
      </c>
      <c r="Q621" s="113">
        <v>4.3999999999999997E-2</v>
      </c>
      <c r="S621" s="113" t="b">
        <v>0</v>
      </c>
      <c r="T621" s="113" t="b">
        <f>VLOOKUP(G621,key!$S$3:$T$12,2,FALSE)</f>
        <v>1</v>
      </c>
      <c r="U621" s="113">
        <f t="shared" si="65"/>
        <v>1</v>
      </c>
      <c r="V621" s="116">
        <f t="shared" si="66"/>
        <v>0</v>
      </c>
      <c r="W621" s="113">
        <f>VLOOKUP(G621,key!$S$3:$U$6,3,FALSE)</f>
        <v>0.5</v>
      </c>
      <c r="X621" s="113"/>
      <c r="Z621" s="113"/>
      <c r="AA621" s="113" t="s">
        <v>4151</v>
      </c>
      <c r="AB621" s="113" t="s">
        <v>1650</v>
      </c>
      <c r="AC621" s="113">
        <v>1985</v>
      </c>
      <c r="AD621" s="113" t="s">
        <v>109</v>
      </c>
      <c r="AE621" s="113" t="s">
        <v>1659</v>
      </c>
      <c r="AF621" s="113">
        <v>487</v>
      </c>
      <c r="AG621" s="113">
        <v>8.5000000000000006E-2</v>
      </c>
      <c r="AH621" s="113">
        <v>0</v>
      </c>
      <c r="AI621" s="113">
        <v>500</v>
      </c>
      <c r="AJ621" s="113">
        <v>4.3999999999999997E-2</v>
      </c>
    </row>
    <row r="622" spans="1:36" x14ac:dyDescent="0.25">
      <c r="A622" t="str">
        <f t="shared" si="67"/>
        <v>CFLMFm1985CZ10rNCEH</v>
      </c>
      <c r="B622" t="s">
        <v>118</v>
      </c>
      <c r="C622" t="s">
        <v>45</v>
      </c>
      <c r="D622" s="113" t="s">
        <v>1650</v>
      </c>
      <c r="E622" s="113">
        <v>1985</v>
      </c>
      <c r="F622" s="113" t="s">
        <v>109</v>
      </c>
      <c r="G622" s="113" t="s">
        <v>1656</v>
      </c>
      <c r="H622" s="113">
        <f t="shared" si="62"/>
        <v>0.63800000000000001</v>
      </c>
      <c r="I622" s="113">
        <f t="shared" si="64"/>
        <v>1</v>
      </c>
      <c r="J622" s="113">
        <f t="shared" si="63"/>
        <v>0</v>
      </c>
      <c r="M622" s="113">
        <v>319</v>
      </c>
      <c r="N622" s="113">
        <v>4.3999999999999997E-2</v>
      </c>
      <c r="O622" s="113">
        <v>0</v>
      </c>
      <c r="P622" s="113">
        <v>500</v>
      </c>
      <c r="Q622" s="113">
        <v>4.3999999999999997E-2</v>
      </c>
      <c r="S622" s="113" t="b">
        <v>0</v>
      </c>
      <c r="T622" s="113" t="b">
        <f>VLOOKUP(G622,key!$S$3:$T$12,2,FALSE)</f>
        <v>1</v>
      </c>
      <c r="U622" s="113">
        <f t="shared" si="65"/>
        <v>1</v>
      </c>
      <c r="V622" s="116">
        <f t="shared" si="66"/>
        <v>0</v>
      </c>
      <c r="W622" s="113">
        <f>VLOOKUP(G622,key!$S$3:$U$6,3,FALSE)</f>
        <v>0.25</v>
      </c>
      <c r="X622" s="113"/>
      <c r="Z622" s="113"/>
      <c r="AA622" s="113" t="s">
        <v>4151</v>
      </c>
      <c r="AB622" s="113" t="s">
        <v>1650</v>
      </c>
      <c r="AC622" s="113">
        <v>1985</v>
      </c>
      <c r="AD622" s="113" t="s">
        <v>109</v>
      </c>
      <c r="AE622" s="113" t="s">
        <v>1656</v>
      </c>
      <c r="AF622" s="113">
        <v>319</v>
      </c>
      <c r="AG622" s="113">
        <v>4.3999999999999997E-2</v>
      </c>
      <c r="AH622" s="113">
        <v>0</v>
      </c>
      <c r="AI622" s="113">
        <v>500</v>
      </c>
      <c r="AJ622" s="113">
        <v>4.3999999999999997E-2</v>
      </c>
    </row>
    <row r="623" spans="1:36" x14ac:dyDescent="0.25">
      <c r="A623" t="str">
        <f t="shared" si="67"/>
        <v>CFLMFm1985CZ10rNCGF</v>
      </c>
      <c r="B623" t="s">
        <v>118</v>
      </c>
      <c r="C623" t="s">
        <v>45</v>
      </c>
      <c r="D623" s="113" t="s">
        <v>1650</v>
      </c>
      <c r="E623" s="113">
        <v>1985</v>
      </c>
      <c r="F623" s="113" t="s">
        <v>109</v>
      </c>
      <c r="G623" s="113" t="s">
        <v>1657</v>
      </c>
      <c r="H623" s="113">
        <f t="shared" si="62"/>
        <v>0.996</v>
      </c>
      <c r="I623" s="113">
        <f t="shared" si="64"/>
        <v>1.0227272727272727</v>
      </c>
      <c r="J623" s="113">
        <f t="shared" si="63"/>
        <v>-1.9039999999999998E-2</v>
      </c>
      <c r="M623" s="113">
        <v>498</v>
      </c>
      <c r="N623" s="113">
        <v>4.4999999999999998E-2</v>
      </c>
      <c r="O623" s="113">
        <v>-9.52</v>
      </c>
      <c r="P623" s="113">
        <v>500</v>
      </c>
      <c r="Q623" s="113">
        <v>4.3999999999999997E-2</v>
      </c>
      <c r="S623" s="113" t="b">
        <v>0</v>
      </c>
      <c r="T623" s="113" t="b">
        <f>VLOOKUP(G623,key!$S$3:$T$12,2,FALSE)</f>
        <v>0</v>
      </c>
      <c r="U623" s="113">
        <f t="shared" si="65"/>
        <v>1</v>
      </c>
      <c r="V623" s="116">
        <f t="shared" si="66"/>
        <v>-1.9039999999999998E-2</v>
      </c>
      <c r="W623" s="113">
        <f>VLOOKUP(G623,key!$S$3:$U$6,3,FALSE)</f>
        <v>0.9</v>
      </c>
      <c r="X623" s="113"/>
      <c r="Z623" s="113"/>
      <c r="AA623" s="113" t="s">
        <v>4151</v>
      </c>
      <c r="AB623" s="113" t="s">
        <v>1650</v>
      </c>
      <c r="AC623" s="113">
        <v>1985</v>
      </c>
      <c r="AD623" s="113" t="s">
        <v>109</v>
      </c>
      <c r="AE623" s="113" t="s">
        <v>1657</v>
      </c>
      <c r="AF623" s="113">
        <v>498</v>
      </c>
      <c r="AG623" s="113">
        <v>4.4999999999999998E-2</v>
      </c>
      <c r="AH623" s="113">
        <v>-9.52</v>
      </c>
      <c r="AI623" s="113">
        <v>500</v>
      </c>
      <c r="AJ623" s="113">
        <v>4.3999999999999997E-2</v>
      </c>
    </row>
    <row r="624" spans="1:36" x14ac:dyDescent="0.25">
      <c r="A624" t="str">
        <f t="shared" si="67"/>
        <v>CFLMFm1985CZ11rDXGF</v>
      </c>
      <c r="B624" t="s">
        <v>118</v>
      </c>
      <c r="C624" t="s">
        <v>45</v>
      </c>
      <c r="D624" s="113" t="s">
        <v>1650</v>
      </c>
      <c r="E624" s="113">
        <v>1985</v>
      </c>
      <c r="F624" s="113" t="s">
        <v>110</v>
      </c>
      <c r="G624" s="113" t="s">
        <v>1658</v>
      </c>
      <c r="H624" s="113">
        <f t="shared" si="62"/>
        <v>1.1040000000000001</v>
      </c>
      <c r="I624" s="113">
        <f t="shared" si="64"/>
        <v>1.8499999999999999</v>
      </c>
      <c r="J624" s="113">
        <f t="shared" si="63"/>
        <v>-2.2600000000000002E-2</v>
      </c>
      <c r="M624" s="113">
        <v>552</v>
      </c>
      <c r="N624" s="113">
        <v>7.3999999999999996E-2</v>
      </c>
      <c r="O624" s="113">
        <v>-11.3</v>
      </c>
      <c r="P624" s="113">
        <v>500</v>
      </c>
      <c r="Q624" s="113">
        <v>0.04</v>
      </c>
      <c r="S624" s="113" t="b">
        <v>0</v>
      </c>
      <c r="T624" s="113" t="b">
        <f>VLOOKUP(G624,key!$S$3:$T$12,2,FALSE)</f>
        <v>0</v>
      </c>
      <c r="U624" s="113">
        <f t="shared" si="65"/>
        <v>1</v>
      </c>
      <c r="V624" s="116">
        <f t="shared" si="66"/>
        <v>-2.2600000000000002E-2</v>
      </c>
      <c r="W624" s="113">
        <f>VLOOKUP(G624,key!$S$3:$U$6,3,FALSE)</f>
        <v>1</v>
      </c>
      <c r="X624" s="113"/>
      <c r="Z624" s="113"/>
      <c r="AA624" s="113" t="s">
        <v>4151</v>
      </c>
      <c r="AB624" s="113" t="s">
        <v>1650</v>
      </c>
      <c r="AC624" s="113">
        <v>1985</v>
      </c>
      <c r="AD624" s="113" t="s">
        <v>110</v>
      </c>
      <c r="AE624" s="113" t="s">
        <v>1658</v>
      </c>
      <c r="AF624" s="113">
        <v>552</v>
      </c>
      <c r="AG624" s="113">
        <v>7.3999999999999996E-2</v>
      </c>
      <c r="AH624" s="113">
        <v>-11.3</v>
      </c>
      <c r="AI624" s="113">
        <v>500</v>
      </c>
      <c r="AJ624" s="113">
        <v>0.04</v>
      </c>
    </row>
    <row r="625" spans="1:36" x14ac:dyDescent="0.25">
      <c r="A625" t="str">
        <f t="shared" si="67"/>
        <v>CFLMFm1985CZ11rDXHP</v>
      </c>
      <c r="B625" t="s">
        <v>118</v>
      </c>
      <c r="C625" t="s">
        <v>45</v>
      </c>
      <c r="D625" s="113" t="s">
        <v>1650</v>
      </c>
      <c r="E625" s="113">
        <v>1985</v>
      </c>
      <c r="F625" s="113" t="s">
        <v>110</v>
      </c>
      <c r="G625" s="113" t="s">
        <v>1659</v>
      </c>
      <c r="H625" s="113">
        <f t="shared" si="62"/>
        <v>0.92200000000000004</v>
      </c>
      <c r="I625" s="113">
        <f t="shared" si="64"/>
        <v>1.9</v>
      </c>
      <c r="J625" s="113">
        <f t="shared" si="63"/>
        <v>0</v>
      </c>
      <c r="M625" s="113">
        <v>461</v>
      </c>
      <c r="N625" s="113">
        <v>7.5999999999999998E-2</v>
      </c>
      <c r="O625" s="113">
        <v>0</v>
      </c>
      <c r="P625" s="113">
        <v>500</v>
      </c>
      <c r="Q625" s="113">
        <v>0.04</v>
      </c>
      <c r="S625" s="113" t="b">
        <v>0</v>
      </c>
      <c r="T625" s="113" t="b">
        <f>VLOOKUP(G625,key!$S$3:$T$12,2,FALSE)</f>
        <v>1</v>
      </c>
      <c r="U625" s="113">
        <f t="shared" si="65"/>
        <v>1</v>
      </c>
      <c r="V625" s="116">
        <f t="shared" si="66"/>
        <v>0</v>
      </c>
      <c r="W625" s="113">
        <f>VLOOKUP(G625,key!$S$3:$U$6,3,FALSE)</f>
        <v>0.5</v>
      </c>
      <c r="X625" s="113"/>
      <c r="Z625" s="113"/>
      <c r="AA625" s="113" t="s">
        <v>4151</v>
      </c>
      <c r="AB625" s="113" t="s">
        <v>1650</v>
      </c>
      <c r="AC625" s="113">
        <v>1985</v>
      </c>
      <c r="AD625" s="113" t="s">
        <v>110</v>
      </c>
      <c r="AE625" s="113" t="s">
        <v>1659</v>
      </c>
      <c r="AF625" s="113">
        <v>461</v>
      </c>
      <c r="AG625" s="113">
        <v>7.5999999999999998E-2</v>
      </c>
      <c r="AH625" s="113">
        <v>0</v>
      </c>
      <c r="AI625" s="113">
        <v>500</v>
      </c>
      <c r="AJ625" s="113">
        <v>0.04</v>
      </c>
    </row>
    <row r="626" spans="1:36" x14ac:dyDescent="0.25">
      <c r="A626" t="str">
        <f t="shared" si="67"/>
        <v>CFLMFm1985CZ11rNCEH</v>
      </c>
      <c r="B626" t="s">
        <v>118</v>
      </c>
      <c r="C626" t="s">
        <v>45</v>
      </c>
      <c r="D626" s="113" t="s">
        <v>1650</v>
      </c>
      <c r="E626" s="113">
        <v>1985</v>
      </c>
      <c r="F626" s="113" t="s">
        <v>110</v>
      </c>
      <c r="G626" s="113" t="s">
        <v>1656</v>
      </c>
      <c r="H626" s="113">
        <f t="shared" si="62"/>
        <v>0.57999999999999996</v>
      </c>
      <c r="I626" s="113">
        <f t="shared" si="64"/>
        <v>1.0249999999999999</v>
      </c>
      <c r="J626" s="113">
        <f t="shared" si="63"/>
        <v>0</v>
      </c>
      <c r="M626" s="113">
        <v>290</v>
      </c>
      <c r="N626" s="113">
        <v>4.1000000000000002E-2</v>
      </c>
      <c r="O626" s="113">
        <v>0</v>
      </c>
      <c r="P626" s="113">
        <v>500</v>
      </c>
      <c r="Q626" s="113">
        <v>0.04</v>
      </c>
      <c r="S626" s="113" t="b">
        <v>0</v>
      </c>
      <c r="T626" s="113" t="b">
        <f>VLOOKUP(G626,key!$S$3:$T$12,2,FALSE)</f>
        <v>1</v>
      </c>
      <c r="U626" s="113">
        <f t="shared" si="65"/>
        <v>1</v>
      </c>
      <c r="V626" s="116">
        <f t="shared" si="66"/>
        <v>0</v>
      </c>
      <c r="W626" s="113">
        <f>VLOOKUP(G626,key!$S$3:$U$6,3,FALSE)</f>
        <v>0.25</v>
      </c>
      <c r="X626" s="113"/>
      <c r="Z626" s="113"/>
      <c r="AA626" s="113" t="s">
        <v>4151</v>
      </c>
      <c r="AB626" s="113" t="s">
        <v>1650</v>
      </c>
      <c r="AC626" s="113">
        <v>1985</v>
      </c>
      <c r="AD626" s="113" t="s">
        <v>110</v>
      </c>
      <c r="AE626" s="113" t="s">
        <v>1656</v>
      </c>
      <c r="AF626" s="113">
        <v>290</v>
      </c>
      <c r="AG626" s="113">
        <v>4.1000000000000002E-2</v>
      </c>
      <c r="AH626" s="113">
        <v>0</v>
      </c>
      <c r="AI626" s="113">
        <v>500</v>
      </c>
      <c r="AJ626" s="113">
        <v>0.04</v>
      </c>
    </row>
    <row r="627" spans="1:36" x14ac:dyDescent="0.25">
      <c r="A627" t="str">
        <f t="shared" si="67"/>
        <v>CFLMFm1985CZ11rNCGF</v>
      </c>
      <c r="B627" t="s">
        <v>118</v>
      </c>
      <c r="C627" t="s">
        <v>45</v>
      </c>
      <c r="D627" s="113" t="s">
        <v>1650</v>
      </c>
      <c r="E627" s="113">
        <v>1985</v>
      </c>
      <c r="F627" s="113" t="s">
        <v>110</v>
      </c>
      <c r="G627" s="113" t="s">
        <v>1657</v>
      </c>
      <c r="H627" s="113">
        <f t="shared" si="62"/>
        <v>0.996</v>
      </c>
      <c r="I627" s="113">
        <f t="shared" si="64"/>
        <v>1.0249999999999999</v>
      </c>
      <c r="J627" s="113">
        <f t="shared" si="63"/>
        <v>-2.3E-2</v>
      </c>
      <c r="M627" s="113">
        <v>498</v>
      </c>
      <c r="N627" s="113">
        <v>4.1000000000000002E-2</v>
      </c>
      <c r="O627" s="113">
        <v>-11.5</v>
      </c>
      <c r="P627" s="113">
        <v>500</v>
      </c>
      <c r="Q627" s="113">
        <v>0.04</v>
      </c>
      <c r="S627" s="113" t="b">
        <v>0</v>
      </c>
      <c r="T627" s="113" t="b">
        <f>VLOOKUP(G627,key!$S$3:$T$12,2,FALSE)</f>
        <v>0</v>
      </c>
      <c r="U627" s="113">
        <f t="shared" si="65"/>
        <v>1</v>
      </c>
      <c r="V627" s="116">
        <f t="shared" si="66"/>
        <v>-2.3E-2</v>
      </c>
      <c r="W627" s="113">
        <f>VLOOKUP(G627,key!$S$3:$U$6,3,FALSE)</f>
        <v>0.9</v>
      </c>
      <c r="X627" s="113"/>
      <c r="Z627" s="113"/>
      <c r="AA627" s="113" t="s">
        <v>4151</v>
      </c>
      <c r="AB627" s="113" t="s">
        <v>1650</v>
      </c>
      <c r="AC627" s="113">
        <v>1985</v>
      </c>
      <c r="AD627" s="113" t="s">
        <v>110</v>
      </c>
      <c r="AE627" s="113" t="s">
        <v>1657</v>
      </c>
      <c r="AF627" s="113">
        <v>498</v>
      </c>
      <c r="AG627" s="113">
        <v>4.1000000000000002E-2</v>
      </c>
      <c r="AH627" s="113">
        <v>-11.5</v>
      </c>
      <c r="AI627" s="113">
        <v>500</v>
      </c>
      <c r="AJ627" s="113">
        <v>0.04</v>
      </c>
    </row>
    <row r="628" spans="1:36" x14ac:dyDescent="0.25">
      <c r="A628" t="str">
        <f t="shared" si="67"/>
        <v>CFLMFm1985CZ12rDXGF</v>
      </c>
      <c r="B628" t="s">
        <v>118</v>
      </c>
      <c r="C628" t="s">
        <v>45</v>
      </c>
      <c r="D628" s="113" t="s">
        <v>1650</v>
      </c>
      <c r="E628" s="113">
        <v>1985</v>
      </c>
      <c r="F628" s="113" t="s">
        <v>111</v>
      </c>
      <c r="G628" s="113" t="s">
        <v>1658</v>
      </c>
      <c r="H628" s="113">
        <f t="shared" si="62"/>
        <v>1.0720000000000001</v>
      </c>
      <c r="I628" s="113">
        <f t="shared" si="64"/>
        <v>1.925</v>
      </c>
      <c r="J628" s="113">
        <f t="shared" si="63"/>
        <v>-2.3E-2</v>
      </c>
      <c r="M628" s="113">
        <v>536</v>
      </c>
      <c r="N628" s="113">
        <v>7.6999999999999999E-2</v>
      </c>
      <c r="O628" s="113">
        <v>-11.5</v>
      </c>
      <c r="P628" s="113">
        <v>500</v>
      </c>
      <c r="Q628" s="113">
        <v>0.04</v>
      </c>
      <c r="S628" s="113" t="b">
        <v>0</v>
      </c>
      <c r="T628" s="113" t="b">
        <f>VLOOKUP(G628,key!$S$3:$T$12,2,FALSE)</f>
        <v>0</v>
      </c>
      <c r="U628" s="113">
        <f t="shared" si="65"/>
        <v>1</v>
      </c>
      <c r="V628" s="116">
        <f t="shared" si="66"/>
        <v>-2.3E-2</v>
      </c>
      <c r="W628" s="113">
        <f>VLOOKUP(G628,key!$S$3:$U$6,3,FALSE)</f>
        <v>1</v>
      </c>
      <c r="X628" s="113"/>
      <c r="Z628" s="113"/>
      <c r="AA628" s="113" t="s">
        <v>4151</v>
      </c>
      <c r="AB628" s="113" t="s">
        <v>1650</v>
      </c>
      <c r="AC628" s="113">
        <v>1985</v>
      </c>
      <c r="AD628" s="113" t="s">
        <v>111</v>
      </c>
      <c r="AE628" s="113" t="s">
        <v>1658</v>
      </c>
      <c r="AF628" s="113">
        <v>536</v>
      </c>
      <c r="AG628" s="113">
        <v>7.6999999999999999E-2</v>
      </c>
      <c r="AH628" s="113">
        <v>-11.5</v>
      </c>
      <c r="AI628" s="113">
        <v>500</v>
      </c>
      <c r="AJ628" s="113">
        <v>0.04</v>
      </c>
    </row>
    <row r="629" spans="1:36" x14ac:dyDescent="0.25">
      <c r="A629" t="str">
        <f t="shared" si="67"/>
        <v>CFLMFm1985CZ12rDXHP</v>
      </c>
      <c r="B629" t="s">
        <v>118</v>
      </c>
      <c r="C629" t="s">
        <v>45</v>
      </c>
      <c r="D629" s="113" t="s">
        <v>1650</v>
      </c>
      <c r="E629" s="113">
        <v>1985</v>
      </c>
      <c r="F629" s="113" t="s">
        <v>111</v>
      </c>
      <c r="G629" s="113" t="s">
        <v>1659</v>
      </c>
      <c r="H629" s="113">
        <f t="shared" si="62"/>
        <v>0.88200000000000001</v>
      </c>
      <c r="I629" s="113">
        <f t="shared" si="64"/>
        <v>1.825</v>
      </c>
      <c r="J629" s="113">
        <f t="shared" si="63"/>
        <v>0</v>
      </c>
      <c r="M629" s="113">
        <v>441</v>
      </c>
      <c r="N629" s="113">
        <v>7.2999999999999995E-2</v>
      </c>
      <c r="O629" s="113">
        <v>0</v>
      </c>
      <c r="P629" s="113">
        <v>500</v>
      </c>
      <c r="Q629" s="113">
        <v>0.04</v>
      </c>
      <c r="S629" s="113" t="b">
        <v>0</v>
      </c>
      <c r="T629" s="113" t="b">
        <f>VLOOKUP(G629,key!$S$3:$T$12,2,FALSE)</f>
        <v>1</v>
      </c>
      <c r="U629" s="113">
        <f t="shared" si="65"/>
        <v>1</v>
      </c>
      <c r="V629" s="116">
        <f t="shared" si="66"/>
        <v>0</v>
      </c>
      <c r="W629" s="113">
        <f>VLOOKUP(G629,key!$S$3:$U$6,3,FALSE)</f>
        <v>0.5</v>
      </c>
      <c r="X629" s="113"/>
      <c r="Z629" s="113"/>
      <c r="AA629" s="113" t="s">
        <v>4151</v>
      </c>
      <c r="AB629" s="113" t="s">
        <v>1650</v>
      </c>
      <c r="AC629" s="113">
        <v>1985</v>
      </c>
      <c r="AD629" s="113" t="s">
        <v>111</v>
      </c>
      <c r="AE629" s="113" t="s">
        <v>1659</v>
      </c>
      <c r="AF629" s="113">
        <v>441</v>
      </c>
      <c r="AG629" s="113">
        <v>7.2999999999999995E-2</v>
      </c>
      <c r="AH629" s="113">
        <v>0</v>
      </c>
      <c r="AI629" s="113">
        <v>500</v>
      </c>
      <c r="AJ629" s="113">
        <v>0.04</v>
      </c>
    </row>
    <row r="630" spans="1:36" x14ac:dyDescent="0.25">
      <c r="A630" t="str">
        <f t="shared" si="67"/>
        <v>CFLMFm1985CZ12rNCEH</v>
      </c>
      <c r="B630" t="s">
        <v>118</v>
      </c>
      <c r="C630" t="s">
        <v>45</v>
      </c>
      <c r="D630" s="113" t="s">
        <v>1650</v>
      </c>
      <c r="E630" s="113">
        <v>1985</v>
      </c>
      <c r="F630" s="113" t="s">
        <v>111</v>
      </c>
      <c r="G630" s="113" t="s">
        <v>1656</v>
      </c>
      <c r="H630" s="113">
        <f t="shared" si="62"/>
        <v>0.57399999999999995</v>
      </c>
      <c r="I630" s="113">
        <f t="shared" si="64"/>
        <v>1.0249999999999999</v>
      </c>
      <c r="J630" s="113">
        <f t="shared" si="63"/>
        <v>0</v>
      </c>
      <c r="M630" s="113">
        <v>287</v>
      </c>
      <c r="N630" s="113">
        <v>4.1000000000000002E-2</v>
      </c>
      <c r="O630" s="113">
        <v>0</v>
      </c>
      <c r="P630" s="113">
        <v>500</v>
      </c>
      <c r="Q630" s="113">
        <v>0.04</v>
      </c>
      <c r="S630" s="113" t="b">
        <v>0</v>
      </c>
      <c r="T630" s="113" t="b">
        <f>VLOOKUP(G630,key!$S$3:$T$12,2,FALSE)</f>
        <v>1</v>
      </c>
      <c r="U630" s="113">
        <f t="shared" si="65"/>
        <v>1</v>
      </c>
      <c r="V630" s="116">
        <f t="shared" si="66"/>
        <v>0</v>
      </c>
      <c r="W630" s="113">
        <f>VLOOKUP(G630,key!$S$3:$U$6,3,FALSE)</f>
        <v>0.25</v>
      </c>
      <c r="X630" s="113"/>
      <c r="Z630" s="113"/>
      <c r="AA630" s="113" t="s">
        <v>4151</v>
      </c>
      <c r="AB630" s="113" t="s">
        <v>1650</v>
      </c>
      <c r="AC630" s="113">
        <v>1985</v>
      </c>
      <c r="AD630" s="113" t="s">
        <v>111</v>
      </c>
      <c r="AE630" s="113" t="s">
        <v>1656</v>
      </c>
      <c r="AF630" s="113">
        <v>287</v>
      </c>
      <c r="AG630" s="113">
        <v>4.1000000000000002E-2</v>
      </c>
      <c r="AH630" s="113">
        <v>0</v>
      </c>
      <c r="AI630" s="113">
        <v>500</v>
      </c>
      <c r="AJ630" s="113">
        <v>0.04</v>
      </c>
    </row>
    <row r="631" spans="1:36" x14ac:dyDescent="0.25">
      <c r="A631" t="str">
        <f t="shared" si="67"/>
        <v>CFLMFm1985CZ12rNCGF</v>
      </c>
      <c r="B631" t="s">
        <v>118</v>
      </c>
      <c r="C631" t="s">
        <v>45</v>
      </c>
      <c r="D631" s="113" t="s">
        <v>1650</v>
      </c>
      <c r="E631" s="113">
        <v>1985</v>
      </c>
      <c r="F631" s="113" t="s">
        <v>111</v>
      </c>
      <c r="G631" s="113" t="s">
        <v>1657</v>
      </c>
      <c r="H631" s="113">
        <f t="shared" si="62"/>
        <v>0.99399999999999999</v>
      </c>
      <c r="I631" s="113">
        <f t="shared" si="64"/>
        <v>1.0249999999999999</v>
      </c>
      <c r="J631" s="113">
        <f t="shared" si="63"/>
        <v>-2.3399999999999997E-2</v>
      </c>
      <c r="M631" s="113">
        <v>497</v>
      </c>
      <c r="N631" s="113">
        <v>4.1000000000000002E-2</v>
      </c>
      <c r="O631" s="113">
        <v>-11.7</v>
      </c>
      <c r="P631" s="113">
        <v>500</v>
      </c>
      <c r="Q631" s="113">
        <v>0.04</v>
      </c>
      <c r="S631" s="113" t="b">
        <v>0</v>
      </c>
      <c r="T631" s="113" t="b">
        <f>VLOOKUP(G631,key!$S$3:$T$12,2,FALSE)</f>
        <v>0</v>
      </c>
      <c r="U631" s="113">
        <f t="shared" si="65"/>
        <v>1</v>
      </c>
      <c r="V631" s="116">
        <f t="shared" si="66"/>
        <v>-2.3399999999999997E-2</v>
      </c>
      <c r="W631" s="113">
        <f>VLOOKUP(G631,key!$S$3:$U$6,3,FALSE)</f>
        <v>0.9</v>
      </c>
      <c r="X631" s="113"/>
      <c r="Z631" s="113"/>
      <c r="AA631" s="113" t="s">
        <v>4151</v>
      </c>
      <c r="AB631" s="113" t="s">
        <v>1650</v>
      </c>
      <c r="AC631" s="113">
        <v>1985</v>
      </c>
      <c r="AD631" s="113" t="s">
        <v>111</v>
      </c>
      <c r="AE631" s="113" t="s">
        <v>1657</v>
      </c>
      <c r="AF631" s="113">
        <v>497</v>
      </c>
      <c r="AG631" s="113">
        <v>4.1000000000000002E-2</v>
      </c>
      <c r="AH631" s="113">
        <v>-11.7</v>
      </c>
      <c r="AI631" s="113">
        <v>500</v>
      </c>
      <c r="AJ631" s="113">
        <v>0.04</v>
      </c>
    </row>
    <row r="632" spans="1:36" x14ac:dyDescent="0.25">
      <c r="A632" t="str">
        <f t="shared" si="67"/>
        <v>CFLMFm1985CZ13rDXGF</v>
      </c>
      <c r="B632" t="s">
        <v>118</v>
      </c>
      <c r="C632" t="s">
        <v>45</v>
      </c>
      <c r="D632" s="113" t="s">
        <v>1650</v>
      </c>
      <c r="E632" s="113">
        <v>1985</v>
      </c>
      <c r="F632" s="113" t="s">
        <v>112</v>
      </c>
      <c r="G632" s="113" t="s">
        <v>1658</v>
      </c>
      <c r="H632" s="113">
        <f t="shared" si="62"/>
        <v>1.1279999999999999</v>
      </c>
      <c r="I632" s="113">
        <f t="shared" si="64"/>
        <v>1.875</v>
      </c>
      <c r="J632" s="113">
        <f t="shared" si="63"/>
        <v>-2.2600000000000002E-2</v>
      </c>
      <c r="M632" s="113">
        <v>564</v>
      </c>
      <c r="N632" s="113">
        <v>7.4999999999999997E-2</v>
      </c>
      <c r="O632" s="113">
        <v>-11.3</v>
      </c>
      <c r="P632" s="113">
        <v>500</v>
      </c>
      <c r="Q632" s="113">
        <v>0.04</v>
      </c>
      <c r="S632" s="113" t="b">
        <v>0</v>
      </c>
      <c r="T632" s="113" t="b">
        <f>VLOOKUP(G632,key!$S$3:$T$12,2,FALSE)</f>
        <v>0</v>
      </c>
      <c r="U632" s="113">
        <f t="shared" si="65"/>
        <v>1</v>
      </c>
      <c r="V632" s="116">
        <f t="shared" si="66"/>
        <v>-2.2600000000000002E-2</v>
      </c>
      <c r="W632" s="113">
        <f>VLOOKUP(G632,key!$S$3:$U$6,3,FALSE)</f>
        <v>1</v>
      </c>
      <c r="X632" s="113"/>
      <c r="Z632" s="113"/>
      <c r="AA632" s="113" t="s">
        <v>4151</v>
      </c>
      <c r="AB632" s="113" t="s">
        <v>1650</v>
      </c>
      <c r="AC632" s="113">
        <v>1985</v>
      </c>
      <c r="AD632" s="113" t="s">
        <v>112</v>
      </c>
      <c r="AE632" s="113" t="s">
        <v>1658</v>
      </c>
      <c r="AF632" s="113">
        <v>564</v>
      </c>
      <c r="AG632" s="113">
        <v>7.4999999999999997E-2</v>
      </c>
      <c r="AH632" s="113">
        <v>-11.3</v>
      </c>
      <c r="AI632" s="113">
        <v>500</v>
      </c>
      <c r="AJ632" s="113">
        <v>0.04</v>
      </c>
    </row>
    <row r="633" spans="1:36" x14ac:dyDescent="0.25">
      <c r="A633" t="str">
        <f t="shared" si="67"/>
        <v>CFLMFm1985CZ13rDXHP</v>
      </c>
      <c r="B633" t="s">
        <v>118</v>
      </c>
      <c r="C633" t="s">
        <v>45</v>
      </c>
      <c r="D633" s="113" t="s">
        <v>1650</v>
      </c>
      <c r="E633" s="113">
        <v>1985</v>
      </c>
      <c r="F633" s="113" t="s">
        <v>112</v>
      </c>
      <c r="G633" s="113" t="s">
        <v>1659</v>
      </c>
      <c r="H633" s="113">
        <f t="shared" si="62"/>
        <v>0.94599999999999995</v>
      </c>
      <c r="I633" s="113">
        <f t="shared" si="64"/>
        <v>1.875</v>
      </c>
      <c r="J633" s="113">
        <f t="shared" si="63"/>
        <v>0</v>
      </c>
      <c r="M633" s="113">
        <v>473</v>
      </c>
      <c r="N633" s="113">
        <v>7.4999999999999997E-2</v>
      </c>
      <c r="O633" s="113">
        <v>0</v>
      </c>
      <c r="P633" s="113">
        <v>500</v>
      </c>
      <c r="Q633" s="113">
        <v>0.04</v>
      </c>
      <c r="S633" s="113" t="b">
        <v>0</v>
      </c>
      <c r="T633" s="113" t="b">
        <f>VLOOKUP(G633,key!$S$3:$T$12,2,FALSE)</f>
        <v>1</v>
      </c>
      <c r="U633" s="113">
        <f t="shared" si="65"/>
        <v>1</v>
      </c>
      <c r="V633" s="116">
        <f t="shared" si="66"/>
        <v>0</v>
      </c>
      <c r="W633" s="113">
        <f>VLOOKUP(G633,key!$S$3:$U$6,3,FALSE)</f>
        <v>0.5</v>
      </c>
      <c r="X633" s="113"/>
      <c r="Z633" s="113"/>
      <c r="AA633" s="113" t="s">
        <v>4151</v>
      </c>
      <c r="AB633" s="113" t="s">
        <v>1650</v>
      </c>
      <c r="AC633" s="113">
        <v>1985</v>
      </c>
      <c r="AD633" s="113" t="s">
        <v>112</v>
      </c>
      <c r="AE633" s="113" t="s">
        <v>1659</v>
      </c>
      <c r="AF633" s="113">
        <v>473</v>
      </c>
      <c r="AG633" s="113">
        <v>7.4999999999999997E-2</v>
      </c>
      <c r="AH633" s="113">
        <v>0</v>
      </c>
      <c r="AI633" s="113">
        <v>500</v>
      </c>
      <c r="AJ633" s="113">
        <v>0.04</v>
      </c>
    </row>
    <row r="634" spans="1:36" x14ac:dyDescent="0.25">
      <c r="A634" t="str">
        <f t="shared" si="67"/>
        <v>CFLMFm1985CZ13rNCEH</v>
      </c>
      <c r="B634" t="s">
        <v>118</v>
      </c>
      <c r="C634" t="s">
        <v>45</v>
      </c>
      <c r="D634" s="113" t="s">
        <v>1650</v>
      </c>
      <c r="E634" s="113">
        <v>1985</v>
      </c>
      <c r="F634" s="113" t="s">
        <v>112</v>
      </c>
      <c r="G634" s="113" t="s">
        <v>1656</v>
      </c>
      <c r="H634" s="113">
        <f t="shared" si="62"/>
        <v>0.56799999999999995</v>
      </c>
      <c r="I634" s="113">
        <f t="shared" si="64"/>
        <v>1.0249999999999999</v>
      </c>
      <c r="J634" s="113">
        <f t="shared" si="63"/>
        <v>0</v>
      </c>
      <c r="M634" s="113">
        <v>284</v>
      </c>
      <c r="N634" s="113">
        <v>4.1000000000000002E-2</v>
      </c>
      <c r="O634" s="113">
        <v>0</v>
      </c>
      <c r="P634" s="113">
        <v>500</v>
      </c>
      <c r="Q634" s="113">
        <v>0.04</v>
      </c>
      <c r="S634" s="113" t="b">
        <v>0</v>
      </c>
      <c r="T634" s="113" t="b">
        <f>VLOOKUP(G634,key!$S$3:$T$12,2,FALSE)</f>
        <v>1</v>
      </c>
      <c r="U634" s="113">
        <f t="shared" si="65"/>
        <v>1</v>
      </c>
      <c r="V634" s="116">
        <f t="shared" si="66"/>
        <v>0</v>
      </c>
      <c r="W634" s="113">
        <f>VLOOKUP(G634,key!$S$3:$U$6,3,FALSE)</f>
        <v>0.25</v>
      </c>
      <c r="X634" s="113"/>
      <c r="Z634" s="113"/>
      <c r="AA634" s="113" t="s">
        <v>4151</v>
      </c>
      <c r="AB634" s="113" t="s">
        <v>1650</v>
      </c>
      <c r="AC634" s="113">
        <v>1985</v>
      </c>
      <c r="AD634" s="113" t="s">
        <v>112</v>
      </c>
      <c r="AE634" s="113" t="s">
        <v>1656</v>
      </c>
      <c r="AF634" s="113">
        <v>284</v>
      </c>
      <c r="AG634" s="113">
        <v>4.1000000000000002E-2</v>
      </c>
      <c r="AH634" s="113">
        <v>0</v>
      </c>
      <c r="AI634" s="113">
        <v>500</v>
      </c>
      <c r="AJ634" s="113">
        <v>0.04</v>
      </c>
    </row>
    <row r="635" spans="1:36" x14ac:dyDescent="0.25">
      <c r="A635" t="str">
        <f t="shared" si="67"/>
        <v>CFLMFm1985CZ13rNCGF</v>
      </c>
      <c r="B635" t="s">
        <v>118</v>
      </c>
      <c r="C635" t="s">
        <v>45</v>
      </c>
      <c r="D635" s="113" t="s">
        <v>1650</v>
      </c>
      <c r="E635" s="113">
        <v>1985</v>
      </c>
      <c r="F635" s="113" t="s">
        <v>112</v>
      </c>
      <c r="G635" s="113" t="s">
        <v>1657</v>
      </c>
      <c r="H635" s="113">
        <f t="shared" si="62"/>
        <v>0.99399999999999999</v>
      </c>
      <c r="I635" s="113">
        <f t="shared" si="64"/>
        <v>1.0249999999999999</v>
      </c>
      <c r="J635" s="113">
        <f t="shared" si="63"/>
        <v>-2.3199999999999998E-2</v>
      </c>
      <c r="M635" s="113">
        <v>497</v>
      </c>
      <c r="N635" s="113">
        <v>4.1000000000000002E-2</v>
      </c>
      <c r="O635" s="113">
        <v>-11.6</v>
      </c>
      <c r="P635" s="113">
        <v>500</v>
      </c>
      <c r="Q635" s="113">
        <v>0.04</v>
      </c>
      <c r="S635" s="113" t="b">
        <v>0</v>
      </c>
      <c r="T635" s="113" t="b">
        <f>VLOOKUP(G635,key!$S$3:$T$12,2,FALSE)</f>
        <v>0</v>
      </c>
      <c r="U635" s="113">
        <f t="shared" si="65"/>
        <v>1</v>
      </c>
      <c r="V635" s="116">
        <f t="shared" si="66"/>
        <v>-2.3199999999999998E-2</v>
      </c>
      <c r="W635" s="113">
        <f>VLOOKUP(G635,key!$S$3:$U$6,3,FALSE)</f>
        <v>0.9</v>
      </c>
      <c r="X635" s="113"/>
      <c r="Z635" s="113"/>
      <c r="AA635" s="113" t="s">
        <v>4151</v>
      </c>
      <c r="AB635" s="113" t="s">
        <v>1650</v>
      </c>
      <c r="AC635" s="113">
        <v>1985</v>
      </c>
      <c r="AD635" s="113" t="s">
        <v>112</v>
      </c>
      <c r="AE635" s="113" t="s">
        <v>1657</v>
      </c>
      <c r="AF635" s="113">
        <v>497</v>
      </c>
      <c r="AG635" s="113">
        <v>4.1000000000000002E-2</v>
      </c>
      <c r="AH635" s="113">
        <v>-11.6</v>
      </c>
      <c r="AI635" s="113">
        <v>500</v>
      </c>
      <c r="AJ635" s="113">
        <v>0.04</v>
      </c>
    </row>
    <row r="636" spans="1:36" x14ac:dyDescent="0.25">
      <c r="A636" t="str">
        <f t="shared" si="67"/>
        <v>CFLMFm1985CZ14rDXGF</v>
      </c>
      <c r="B636" t="s">
        <v>118</v>
      </c>
      <c r="C636" t="s">
        <v>45</v>
      </c>
      <c r="D636" s="113" t="s">
        <v>1650</v>
      </c>
      <c r="E636" s="113">
        <v>1985</v>
      </c>
      <c r="F636" s="113" t="s">
        <v>113</v>
      </c>
      <c r="G636" s="113" t="s">
        <v>1658</v>
      </c>
      <c r="H636" s="113">
        <f t="shared" si="62"/>
        <v>1.1359999999999999</v>
      </c>
      <c r="I636" s="113">
        <f t="shared" si="64"/>
        <v>1.6666666666666667</v>
      </c>
      <c r="J636" s="113">
        <f t="shared" si="63"/>
        <v>-1.9640000000000001E-2</v>
      </c>
      <c r="M636" s="113">
        <v>568</v>
      </c>
      <c r="N636" s="113">
        <v>7.0000000000000007E-2</v>
      </c>
      <c r="O636" s="113">
        <v>-9.82</v>
      </c>
      <c r="P636" s="113">
        <v>500</v>
      </c>
      <c r="Q636" s="113">
        <v>4.2000000000000003E-2</v>
      </c>
      <c r="S636" s="113" t="b">
        <v>0</v>
      </c>
      <c r="T636" s="113" t="b">
        <f>VLOOKUP(G636,key!$S$3:$T$12,2,FALSE)</f>
        <v>0</v>
      </c>
      <c r="U636" s="113">
        <f t="shared" si="65"/>
        <v>1</v>
      </c>
      <c r="V636" s="116">
        <f t="shared" si="66"/>
        <v>-1.9640000000000001E-2</v>
      </c>
      <c r="W636" s="113">
        <f>VLOOKUP(G636,key!$S$3:$U$6,3,FALSE)</f>
        <v>1</v>
      </c>
      <c r="X636" s="113"/>
      <c r="Z636" s="113"/>
      <c r="AA636" s="113" t="s">
        <v>4151</v>
      </c>
      <c r="AB636" s="113" t="s">
        <v>1650</v>
      </c>
      <c r="AC636" s="113">
        <v>1985</v>
      </c>
      <c r="AD636" s="113" t="s">
        <v>113</v>
      </c>
      <c r="AE636" s="113" t="s">
        <v>1658</v>
      </c>
      <c r="AF636" s="113">
        <v>568</v>
      </c>
      <c r="AG636" s="113">
        <v>7.0000000000000007E-2</v>
      </c>
      <c r="AH636" s="113">
        <v>-9.82</v>
      </c>
      <c r="AI636" s="113">
        <v>500</v>
      </c>
      <c r="AJ636" s="113">
        <v>4.2000000000000003E-2</v>
      </c>
    </row>
    <row r="637" spans="1:36" x14ac:dyDescent="0.25">
      <c r="A637" t="str">
        <f t="shared" si="67"/>
        <v>CFLMFm1985CZ14rDXHP</v>
      </c>
      <c r="B637" t="s">
        <v>118</v>
      </c>
      <c r="C637" t="s">
        <v>45</v>
      </c>
      <c r="D637" s="113" t="s">
        <v>1650</v>
      </c>
      <c r="E637" s="113">
        <v>1985</v>
      </c>
      <c r="F637" s="113" t="s">
        <v>113</v>
      </c>
      <c r="G637" s="113" t="s">
        <v>1659</v>
      </c>
      <c r="H637" s="113">
        <f t="shared" si="62"/>
        <v>0.96199999999999997</v>
      </c>
      <c r="I637" s="113">
        <f t="shared" si="64"/>
        <v>1.6428571428571428</v>
      </c>
      <c r="J637" s="113">
        <f t="shared" si="63"/>
        <v>0</v>
      </c>
      <c r="M637" s="113">
        <v>481</v>
      </c>
      <c r="N637" s="113">
        <v>6.9000000000000006E-2</v>
      </c>
      <c r="O637" s="113">
        <v>0</v>
      </c>
      <c r="P637" s="113">
        <v>500</v>
      </c>
      <c r="Q637" s="113">
        <v>4.2000000000000003E-2</v>
      </c>
      <c r="S637" s="113" t="b">
        <v>0</v>
      </c>
      <c r="T637" s="113" t="b">
        <f>VLOOKUP(G637,key!$S$3:$T$12,2,FALSE)</f>
        <v>1</v>
      </c>
      <c r="U637" s="113">
        <f t="shared" si="65"/>
        <v>1</v>
      </c>
      <c r="V637" s="116">
        <f t="shared" si="66"/>
        <v>0</v>
      </c>
      <c r="W637" s="113">
        <f>VLOOKUP(G637,key!$S$3:$U$6,3,FALSE)</f>
        <v>0.5</v>
      </c>
      <c r="X637" s="113"/>
      <c r="Z637" s="113"/>
      <c r="AA637" s="113" t="s">
        <v>4151</v>
      </c>
      <c r="AB637" s="113" t="s">
        <v>1650</v>
      </c>
      <c r="AC637" s="113">
        <v>1985</v>
      </c>
      <c r="AD637" s="113" t="s">
        <v>113</v>
      </c>
      <c r="AE637" s="113" t="s">
        <v>1659</v>
      </c>
      <c r="AF637" s="113">
        <v>481</v>
      </c>
      <c r="AG637" s="113">
        <v>6.9000000000000006E-2</v>
      </c>
      <c r="AH637" s="113">
        <v>0</v>
      </c>
      <c r="AI637" s="113">
        <v>500</v>
      </c>
      <c r="AJ637" s="113">
        <v>4.2000000000000003E-2</v>
      </c>
    </row>
    <row r="638" spans="1:36" x14ac:dyDescent="0.25">
      <c r="A638" t="str">
        <f t="shared" si="67"/>
        <v>CFLMFm1985CZ14rNCEH</v>
      </c>
      <c r="B638" t="s">
        <v>118</v>
      </c>
      <c r="C638" t="s">
        <v>45</v>
      </c>
      <c r="D638" s="113" t="s">
        <v>1650</v>
      </c>
      <c r="E638" s="113">
        <v>1985</v>
      </c>
      <c r="F638" s="113" t="s">
        <v>113</v>
      </c>
      <c r="G638" s="113" t="s">
        <v>1656</v>
      </c>
      <c r="H638" s="113">
        <f t="shared" si="62"/>
        <v>0.64400000000000002</v>
      </c>
      <c r="I638" s="113">
        <f t="shared" si="64"/>
        <v>1.0238095238095237</v>
      </c>
      <c r="J638" s="113">
        <f t="shared" si="63"/>
        <v>0</v>
      </c>
      <c r="M638" s="113">
        <v>322</v>
      </c>
      <c r="N638" s="113">
        <v>4.2999999999999997E-2</v>
      </c>
      <c r="O638" s="113">
        <v>0</v>
      </c>
      <c r="P638" s="113">
        <v>500</v>
      </c>
      <c r="Q638" s="113">
        <v>4.2000000000000003E-2</v>
      </c>
      <c r="S638" s="113" t="b">
        <v>0</v>
      </c>
      <c r="T638" s="113" t="b">
        <f>VLOOKUP(G638,key!$S$3:$T$12,2,FALSE)</f>
        <v>1</v>
      </c>
      <c r="U638" s="113">
        <f t="shared" si="65"/>
        <v>1</v>
      </c>
      <c r="V638" s="116">
        <f t="shared" si="66"/>
        <v>0</v>
      </c>
      <c r="W638" s="113">
        <f>VLOOKUP(G638,key!$S$3:$U$6,3,FALSE)</f>
        <v>0.25</v>
      </c>
      <c r="X638" s="113"/>
      <c r="Z638" s="113"/>
      <c r="AA638" s="113" t="s">
        <v>4151</v>
      </c>
      <c r="AB638" s="113" t="s">
        <v>1650</v>
      </c>
      <c r="AC638" s="113">
        <v>1985</v>
      </c>
      <c r="AD638" s="113" t="s">
        <v>113</v>
      </c>
      <c r="AE638" s="113" t="s">
        <v>1656</v>
      </c>
      <c r="AF638" s="113">
        <v>322</v>
      </c>
      <c r="AG638" s="113">
        <v>4.2999999999999997E-2</v>
      </c>
      <c r="AH638" s="113">
        <v>0</v>
      </c>
      <c r="AI638" s="113">
        <v>500</v>
      </c>
      <c r="AJ638" s="113">
        <v>4.2000000000000003E-2</v>
      </c>
    </row>
    <row r="639" spans="1:36" x14ac:dyDescent="0.25">
      <c r="A639" t="str">
        <f t="shared" si="67"/>
        <v>CFLMFm1985CZ14rNCGF</v>
      </c>
      <c r="B639" t="s">
        <v>118</v>
      </c>
      <c r="C639" t="s">
        <v>45</v>
      </c>
      <c r="D639" s="113" t="s">
        <v>1650</v>
      </c>
      <c r="E639" s="113">
        <v>1985</v>
      </c>
      <c r="F639" s="113" t="s">
        <v>113</v>
      </c>
      <c r="G639" s="113" t="s">
        <v>1657</v>
      </c>
      <c r="H639" s="113">
        <f t="shared" si="62"/>
        <v>0.998</v>
      </c>
      <c r="I639" s="113">
        <f t="shared" si="64"/>
        <v>1</v>
      </c>
      <c r="J639" s="113">
        <f t="shared" si="63"/>
        <v>-0.02</v>
      </c>
      <c r="M639" s="113">
        <v>499</v>
      </c>
      <c r="N639" s="113">
        <v>4.2000000000000003E-2</v>
      </c>
      <c r="O639" s="113">
        <v>-10</v>
      </c>
      <c r="P639" s="113">
        <v>500</v>
      </c>
      <c r="Q639" s="113">
        <v>4.2000000000000003E-2</v>
      </c>
      <c r="S639" s="113" t="b">
        <v>0</v>
      </c>
      <c r="T639" s="113" t="b">
        <f>VLOOKUP(G639,key!$S$3:$T$12,2,FALSE)</f>
        <v>0</v>
      </c>
      <c r="U639" s="113">
        <f t="shared" si="65"/>
        <v>1</v>
      </c>
      <c r="V639" s="116">
        <f t="shared" si="66"/>
        <v>-0.02</v>
      </c>
      <c r="W639" s="113">
        <f>VLOOKUP(G639,key!$S$3:$U$6,3,FALSE)</f>
        <v>0.9</v>
      </c>
      <c r="X639" s="113"/>
      <c r="Z639" s="113"/>
      <c r="AA639" s="113" t="s">
        <v>4151</v>
      </c>
      <c r="AB639" s="113" t="s">
        <v>1650</v>
      </c>
      <c r="AC639" s="113">
        <v>1985</v>
      </c>
      <c r="AD639" s="113" t="s">
        <v>113</v>
      </c>
      <c r="AE639" s="113" t="s">
        <v>1657</v>
      </c>
      <c r="AF639" s="113">
        <v>499</v>
      </c>
      <c r="AG639" s="113">
        <v>4.2000000000000003E-2</v>
      </c>
      <c r="AH639" s="113">
        <v>-10</v>
      </c>
      <c r="AI639" s="113">
        <v>500</v>
      </c>
      <c r="AJ639" s="113">
        <v>4.2000000000000003E-2</v>
      </c>
    </row>
    <row r="640" spans="1:36" x14ac:dyDescent="0.25">
      <c r="A640" t="str">
        <f t="shared" si="67"/>
        <v>CFLMFm1985CZ15rDXGF</v>
      </c>
      <c r="B640" t="s">
        <v>118</v>
      </c>
      <c r="C640" t="s">
        <v>45</v>
      </c>
      <c r="D640" s="113" t="s">
        <v>1650</v>
      </c>
      <c r="E640" s="113">
        <v>1985</v>
      </c>
      <c r="F640" s="113" t="s">
        <v>114</v>
      </c>
      <c r="G640" s="113" t="s">
        <v>1658</v>
      </c>
      <c r="H640" s="113">
        <f t="shared" si="62"/>
        <v>1.214</v>
      </c>
      <c r="I640" s="113">
        <f t="shared" si="64"/>
        <v>1.6190476190476191</v>
      </c>
      <c r="J640" s="113">
        <f t="shared" si="63"/>
        <v>-9.8399999999999998E-3</v>
      </c>
      <c r="M640" s="113">
        <v>607</v>
      </c>
      <c r="N640" s="113">
        <v>6.8000000000000005E-2</v>
      </c>
      <c r="O640" s="113">
        <v>-4.92</v>
      </c>
      <c r="P640" s="113">
        <v>500</v>
      </c>
      <c r="Q640" s="113">
        <v>4.2000000000000003E-2</v>
      </c>
      <c r="S640" s="113" t="b">
        <v>0</v>
      </c>
      <c r="T640" s="113" t="b">
        <f>VLOOKUP(G640,key!$S$3:$T$12,2,FALSE)</f>
        <v>0</v>
      </c>
      <c r="U640" s="113">
        <f t="shared" si="65"/>
        <v>1</v>
      </c>
      <c r="V640" s="116">
        <f t="shared" si="66"/>
        <v>-9.8399999999999998E-3</v>
      </c>
      <c r="W640" s="113">
        <f>VLOOKUP(G640,key!$S$3:$U$6,3,FALSE)</f>
        <v>1</v>
      </c>
      <c r="X640" s="113"/>
      <c r="Z640" s="113"/>
      <c r="AA640" s="113" t="s">
        <v>4151</v>
      </c>
      <c r="AB640" s="113" t="s">
        <v>1650</v>
      </c>
      <c r="AC640" s="113">
        <v>1985</v>
      </c>
      <c r="AD640" s="113" t="s">
        <v>114</v>
      </c>
      <c r="AE640" s="113" t="s">
        <v>1658</v>
      </c>
      <c r="AF640" s="113">
        <v>607</v>
      </c>
      <c r="AG640" s="113">
        <v>6.8000000000000005E-2</v>
      </c>
      <c r="AH640" s="113">
        <v>-4.92</v>
      </c>
      <c r="AI640" s="113">
        <v>500</v>
      </c>
      <c r="AJ640" s="113">
        <v>4.2000000000000003E-2</v>
      </c>
    </row>
    <row r="641" spans="1:36" x14ac:dyDescent="0.25">
      <c r="A641" t="str">
        <f t="shared" si="67"/>
        <v>CFLMFm1985CZ15rDXHP</v>
      </c>
      <c r="B641" t="s">
        <v>118</v>
      </c>
      <c r="C641" t="s">
        <v>45</v>
      </c>
      <c r="D641" s="113" t="s">
        <v>1650</v>
      </c>
      <c r="E641" s="113">
        <v>1985</v>
      </c>
      <c r="F641" s="113" t="s">
        <v>114</v>
      </c>
      <c r="G641" s="113" t="s">
        <v>1659</v>
      </c>
      <c r="H641" s="113">
        <f t="shared" si="62"/>
        <v>1.1539999999999999</v>
      </c>
      <c r="I641" s="113">
        <f t="shared" si="64"/>
        <v>1.6904761904761902</v>
      </c>
      <c r="J641" s="113">
        <f t="shared" si="63"/>
        <v>0</v>
      </c>
      <c r="M641" s="113">
        <v>577</v>
      </c>
      <c r="N641" s="113">
        <v>7.0999999999999994E-2</v>
      </c>
      <c r="O641" s="113">
        <v>0</v>
      </c>
      <c r="P641" s="113">
        <v>500</v>
      </c>
      <c r="Q641" s="113">
        <v>4.2000000000000003E-2</v>
      </c>
      <c r="S641" s="113" t="b">
        <v>0</v>
      </c>
      <c r="T641" s="113" t="b">
        <f>VLOOKUP(G641,key!$S$3:$T$12,2,FALSE)</f>
        <v>1</v>
      </c>
      <c r="U641" s="113">
        <f t="shared" si="65"/>
        <v>1</v>
      </c>
      <c r="V641" s="116">
        <f t="shared" si="66"/>
        <v>0</v>
      </c>
      <c r="W641" s="113">
        <f>VLOOKUP(G641,key!$S$3:$U$6,3,FALSE)</f>
        <v>0.5</v>
      </c>
      <c r="X641" s="113"/>
      <c r="Z641" s="113"/>
      <c r="AA641" s="113" t="s">
        <v>4151</v>
      </c>
      <c r="AB641" s="113" t="s">
        <v>1650</v>
      </c>
      <c r="AC641" s="113">
        <v>1985</v>
      </c>
      <c r="AD641" s="113" t="s">
        <v>114</v>
      </c>
      <c r="AE641" s="113" t="s">
        <v>1659</v>
      </c>
      <c r="AF641" s="113">
        <v>577</v>
      </c>
      <c r="AG641" s="113">
        <v>7.0999999999999994E-2</v>
      </c>
      <c r="AH641" s="113">
        <v>0</v>
      </c>
      <c r="AI641" s="113">
        <v>500</v>
      </c>
      <c r="AJ641" s="113">
        <v>4.2000000000000003E-2</v>
      </c>
    </row>
    <row r="642" spans="1:36" x14ac:dyDescent="0.25">
      <c r="A642" t="str">
        <f t="shared" si="67"/>
        <v>CFLMFm1985CZ15rNCEH</v>
      </c>
      <c r="B642" t="s">
        <v>118</v>
      </c>
      <c r="C642" t="s">
        <v>45</v>
      </c>
      <c r="D642" s="113" t="s">
        <v>1650</v>
      </c>
      <c r="E642" s="113">
        <v>1985</v>
      </c>
      <c r="F642" s="113" t="s">
        <v>114</v>
      </c>
      <c r="G642" s="113" t="s">
        <v>1656</v>
      </c>
      <c r="H642" s="113">
        <f t="shared" si="62"/>
        <v>0.82599999999999996</v>
      </c>
      <c r="I642" s="113">
        <f t="shared" si="64"/>
        <v>1</v>
      </c>
      <c r="J642" s="113">
        <f t="shared" si="63"/>
        <v>0</v>
      </c>
      <c r="M642" s="113">
        <v>413</v>
      </c>
      <c r="N642" s="113">
        <v>4.2000000000000003E-2</v>
      </c>
      <c r="O642" s="113">
        <v>0</v>
      </c>
      <c r="P642" s="113">
        <v>500</v>
      </c>
      <c r="Q642" s="113">
        <v>4.2000000000000003E-2</v>
      </c>
      <c r="S642" s="113" t="b">
        <v>0</v>
      </c>
      <c r="T642" s="113" t="b">
        <f>VLOOKUP(G642,key!$S$3:$T$12,2,FALSE)</f>
        <v>1</v>
      </c>
      <c r="U642" s="113">
        <f t="shared" si="65"/>
        <v>1</v>
      </c>
      <c r="V642" s="116">
        <f t="shared" si="66"/>
        <v>0</v>
      </c>
      <c r="W642" s="113">
        <f>VLOOKUP(G642,key!$S$3:$U$6,3,FALSE)</f>
        <v>0.25</v>
      </c>
      <c r="X642" s="113"/>
      <c r="Z642" s="113"/>
      <c r="AA642" s="113" t="s">
        <v>4151</v>
      </c>
      <c r="AB642" s="113" t="s">
        <v>1650</v>
      </c>
      <c r="AC642" s="113">
        <v>1985</v>
      </c>
      <c r="AD642" s="113" t="s">
        <v>114</v>
      </c>
      <c r="AE642" s="113" t="s">
        <v>1656</v>
      </c>
      <c r="AF642" s="113">
        <v>413</v>
      </c>
      <c r="AG642" s="113">
        <v>4.2000000000000003E-2</v>
      </c>
      <c r="AH642" s="113">
        <v>0</v>
      </c>
      <c r="AI642" s="113">
        <v>500</v>
      </c>
      <c r="AJ642" s="113">
        <v>4.2000000000000003E-2</v>
      </c>
    </row>
    <row r="643" spans="1:36" x14ac:dyDescent="0.25">
      <c r="A643" t="str">
        <f t="shared" si="67"/>
        <v>CFLMFm1985CZ15rNCGF</v>
      </c>
      <c r="B643" t="s">
        <v>118</v>
      </c>
      <c r="C643" t="s">
        <v>45</v>
      </c>
      <c r="D643" s="113" t="s">
        <v>1650</v>
      </c>
      <c r="E643" s="113">
        <v>1985</v>
      </c>
      <c r="F643" s="113" t="s">
        <v>114</v>
      </c>
      <c r="G643" s="113" t="s">
        <v>1657</v>
      </c>
      <c r="H643" s="113">
        <f t="shared" si="62"/>
        <v>1.004</v>
      </c>
      <c r="I643" s="113">
        <f t="shared" si="64"/>
        <v>1.0238095238095237</v>
      </c>
      <c r="J643" s="113">
        <f t="shared" si="63"/>
        <v>-1.0320000000000001E-2</v>
      </c>
      <c r="M643" s="113">
        <v>502</v>
      </c>
      <c r="N643" s="113">
        <v>4.2999999999999997E-2</v>
      </c>
      <c r="O643" s="113">
        <v>-5.16</v>
      </c>
      <c r="P643" s="113">
        <v>500</v>
      </c>
      <c r="Q643" s="113">
        <v>4.2000000000000003E-2</v>
      </c>
      <c r="S643" s="113" t="b">
        <v>0</v>
      </c>
      <c r="T643" s="113" t="b">
        <f>VLOOKUP(G643,key!$S$3:$T$12,2,FALSE)</f>
        <v>0</v>
      </c>
      <c r="U643" s="113">
        <f t="shared" si="65"/>
        <v>1</v>
      </c>
      <c r="V643" s="116">
        <f t="shared" si="66"/>
        <v>-1.0320000000000001E-2</v>
      </c>
      <c r="W643" s="113">
        <f>VLOOKUP(G643,key!$S$3:$U$6,3,FALSE)</f>
        <v>0.9</v>
      </c>
      <c r="X643" s="113"/>
      <c r="Z643" s="113"/>
      <c r="AA643" s="113" t="s">
        <v>4151</v>
      </c>
      <c r="AB643" s="113" t="s">
        <v>1650</v>
      </c>
      <c r="AC643" s="113">
        <v>1985</v>
      </c>
      <c r="AD643" s="113" t="s">
        <v>114</v>
      </c>
      <c r="AE643" s="113" t="s">
        <v>1657</v>
      </c>
      <c r="AF643" s="113">
        <v>502</v>
      </c>
      <c r="AG643" s="113">
        <v>4.2999999999999997E-2</v>
      </c>
      <c r="AH643" s="113">
        <v>-5.16</v>
      </c>
      <c r="AI643" s="113">
        <v>500</v>
      </c>
      <c r="AJ643" s="113">
        <v>4.2000000000000003E-2</v>
      </c>
    </row>
    <row r="644" spans="1:36" x14ac:dyDescent="0.25">
      <c r="A644" t="str">
        <f t="shared" si="67"/>
        <v>CFLMFm1985CZ16rDXGF</v>
      </c>
      <c r="B644" t="s">
        <v>118</v>
      </c>
      <c r="C644" t="s">
        <v>45</v>
      </c>
      <c r="D644" s="113" t="s">
        <v>1650</v>
      </c>
      <c r="E644" s="113">
        <v>1985</v>
      </c>
      <c r="F644" s="113" t="s">
        <v>115</v>
      </c>
      <c r="G644" s="113" t="s">
        <v>1658</v>
      </c>
      <c r="H644" s="113">
        <f t="shared" si="62"/>
        <v>1.0820000000000001</v>
      </c>
      <c r="I644" s="113">
        <f t="shared" si="64"/>
        <v>1.6</v>
      </c>
      <c r="J644" s="113">
        <f t="shared" si="63"/>
        <v>-2.5999999999999999E-2</v>
      </c>
      <c r="M644" s="113">
        <v>541</v>
      </c>
      <c r="N644" s="113">
        <v>6.4000000000000001E-2</v>
      </c>
      <c r="O644" s="113">
        <v>-13</v>
      </c>
      <c r="P644" s="113">
        <v>500</v>
      </c>
      <c r="Q644" s="113">
        <v>0.04</v>
      </c>
      <c r="S644" s="113" t="b">
        <v>0</v>
      </c>
      <c r="T644" s="113" t="b">
        <f>VLOOKUP(G644,key!$S$3:$T$12,2,FALSE)</f>
        <v>0</v>
      </c>
      <c r="U644" s="113">
        <f t="shared" si="65"/>
        <v>1</v>
      </c>
      <c r="V644" s="116">
        <f t="shared" si="66"/>
        <v>-2.5999999999999999E-2</v>
      </c>
      <c r="W644" s="113">
        <f>VLOOKUP(G644,key!$S$3:$U$6,3,FALSE)</f>
        <v>1</v>
      </c>
      <c r="X644" s="113"/>
      <c r="Z644" s="113"/>
      <c r="AA644" s="113" t="s">
        <v>4151</v>
      </c>
      <c r="AB644" s="113" t="s">
        <v>1650</v>
      </c>
      <c r="AC644" s="113">
        <v>1985</v>
      </c>
      <c r="AD644" s="113" t="s">
        <v>115</v>
      </c>
      <c r="AE644" s="113" t="s">
        <v>1658</v>
      </c>
      <c r="AF644" s="113">
        <v>541</v>
      </c>
      <c r="AG644" s="113">
        <v>6.4000000000000001E-2</v>
      </c>
      <c r="AH644" s="113">
        <v>-13</v>
      </c>
      <c r="AI644" s="113">
        <v>500</v>
      </c>
      <c r="AJ644" s="113">
        <v>0.04</v>
      </c>
    </row>
    <row r="645" spans="1:36" x14ac:dyDescent="0.25">
      <c r="A645" t="str">
        <f t="shared" si="67"/>
        <v>CFLMFm1985CZ16rDXHP</v>
      </c>
      <c r="B645" t="s">
        <v>118</v>
      </c>
      <c r="C645" t="s">
        <v>45</v>
      </c>
      <c r="D645" s="113" t="s">
        <v>1650</v>
      </c>
      <c r="E645" s="113">
        <v>1985</v>
      </c>
      <c r="F645" s="113" t="s">
        <v>115</v>
      </c>
      <c r="G645" s="113" t="s">
        <v>1659</v>
      </c>
      <c r="H645" s="113">
        <f t="shared" si="62"/>
        <v>0.81799999999999995</v>
      </c>
      <c r="I645" s="113">
        <f t="shared" si="64"/>
        <v>1.6</v>
      </c>
      <c r="J645" s="113">
        <f t="shared" si="63"/>
        <v>0</v>
      </c>
      <c r="M645" s="113">
        <v>409</v>
      </c>
      <c r="N645" s="113">
        <v>6.4000000000000001E-2</v>
      </c>
      <c r="O645" s="113">
        <v>0</v>
      </c>
      <c r="P645" s="113">
        <v>500</v>
      </c>
      <c r="Q645" s="113">
        <v>0.04</v>
      </c>
      <c r="S645" s="113" t="b">
        <v>0</v>
      </c>
      <c r="T645" s="113" t="b">
        <f>VLOOKUP(G645,key!$S$3:$T$12,2,FALSE)</f>
        <v>1</v>
      </c>
      <c r="U645" s="113">
        <f t="shared" si="65"/>
        <v>1</v>
      </c>
      <c r="V645" s="116">
        <f t="shared" si="66"/>
        <v>0</v>
      </c>
      <c r="W645" s="113">
        <f>VLOOKUP(G645,key!$S$3:$U$6,3,FALSE)</f>
        <v>0.5</v>
      </c>
      <c r="X645" s="113"/>
      <c r="Z645" s="113"/>
      <c r="AA645" s="113" t="s">
        <v>4151</v>
      </c>
      <c r="AB645" s="113" t="s">
        <v>1650</v>
      </c>
      <c r="AC645" s="113">
        <v>1985</v>
      </c>
      <c r="AD645" s="113" t="s">
        <v>115</v>
      </c>
      <c r="AE645" s="113" t="s">
        <v>1659</v>
      </c>
      <c r="AF645" s="113">
        <v>409</v>
      </c>
      <c r="AG645" s="113">
        <v>6.4000000000000001E-2</v>
      </c>
      <c r="AH645" s="113">
        <v>0</v>
      </c>
      <c r="AI645" s="113">
        <v>500</v>
      </c>
      <c r="AJ645" s="113">
        <v>0.04</v>
      </c>
    </row>
    <row r="646" spans="1:36" x14ac:dyDescent="0.25">
      <c r="A646" t="str">
        <f t="shared" si="67"/>
        <v>CFLMFm1985CZ16rNCEH</v>
      </c>
      <c r="B646" t="s">
        <v>118</v>
      </c>
      <c r="C646" t="s">
        <v>45</v>
      </c>
      <c r="D646" s="113" t="s">
        <v>1650</v>
      </c>
      <c r="E646" s="113">
        <v>1985</v>
      </c>
      <c r="F646" s="113" t="s">
        <v>115</v>
      </c>
      <c r="G646" s="113" t="s">
        <v>1656</v>
      </c>
      <c r="H646" s="113">
        <f t="shared" si="62"/>
        <v>0.51800000000000002</v>
      </c>
      <c r="I646" s="113">
        <f t="shared" si="64"/>
        <v>1.0249999999999999</v>
      </c>
      <c r="J646" s="113">
        <f t="shared" si="63"/>
        <v>0</v>
      </c>
      <c r="M646" s="113">
        <v>259</v>
      </c>
      <c r="N646" s="113">
        <v>4.1000000000000002E-2</v>
      </c>
      <c r="O646" s="113">
        <v>0</v>
      </c>
      <c r="P646" s="113">
        <v>500</v>
      </c>
      <c r="Q646" s="113">
        <v>0.04</v>
      </c>
      <c r="S646" s="113" t="b">
        <v>0</v>
      </c>
      <c r="T646" s="113" t="b">
        <f>VLOOKUP(G646,key!$S$3:$T$12,2,FALSE)</f>
        <v>1</v>
      </c>
      <c r="U646" s="113">
        <f t="shared" si="65"/>
        <v>1</v>
      </c>
      <c r="V646" s="116">
        <f t="shared" si="66"/>
        <v>0</v>
      </c>
      <c r="W646" s="113">
        <f>VLOOKUP(G646,key!$S$3:$U$6,3,FALSE)</f>
        <v>0.25</v>
      </c>
      <c r="X646" s="113"/>
      <c r="Z646" s="113"/>
      <c r="AA646" s="113" t="s">
        <v>4151</v>
      </c>
      <c r="AB646" s="113" t="s">
        <v>1650</v>
      </c>
      <c r="AC646" s="113">
        <v>1985</v>
      </c>
      <c r="AD646" s="113" t="s">
        <v>115</v>
      </c>
      <c r="AE646" s="113" t="s">
        <v>1656</v>
      </c>
      <c r="AF646" s="113">
        <v>259</v>
      </c>
      <c r="AG646" s="113">
        <v>4.1000000000000002E-2</v>
      </c>
      <c r="AH646" s="113">
        <v>0</v>
      </c>
      <c r="AI646" s="113">
        <v>500</v>
      </c>
      <c r="AJ646" s="113">
        <v>0.04</v>
      </c>
    </row>
    <row r="647" spans="1:36" x14ac:dyDescent="0.25">
      <c r="A647" t="str">
        <f t="shared" si="67"/>
        <v>CFLMFm1985CZ16rNCGF</v>
      </c>
      <c r="B647" t="s">
        <v>118</v>
      </c>
      <c r="C647" t="s">
        <v>45</v>
      </c>
      <c r="D647" s="113" t="s">
        <v>1650</v>
      </c>
      <c r="E647" s="113">
        <v>1985</v>
      </c>
      <c r="F647" s="113" t="s">
        <v>115</v>
      </c>
      <c r="G647" s="113" t="s">
        <v>1657</v>
      </c>
      <c r="H647" s="113">
        <f t="shared" si="62"/>
        <v>0.99</v>
      </c>
      <c r="I647" s="113">
        <f t="shared" si="64"/>
        <v>1.05</v>
      </c>
      <c r="J647" s="113">
        <f t="shared" si="63"/>
        <v>-2.64E-2</v>
      </c>
      <c r="M647" s="113">
        <v>495</v>
      </c>
      <c r="N647" s="113">
        <v>4.2000000000000003E-2</v>
      </c>
      <c r="O647" s="113">
        <v>-13.2</v>
      </c>
      <c r="P647" s="113">
        <v>500</v>
      </c>
      <c r="Q647" s="113">
        <v>0.04</v>
      </c>
      <c r="S647" s="113" t="b">
        <v>0</v>
      </c>
      <c r="T647" s="113" t="b">
        <f>VLOOKUP(G647,key!$S$3:$T$12,2,FALSE)</f>
        <v>0</v>
      </c>
      <c r="U647" s="113">
        <f t="shared" si="65"/>
        <v>1</v>
      </c>
      <c r="V647" s="116">
        <f t="shared" si="66"/>
        <v>-2.64E-2</v>
      </c>
      <c r="W647" s="113">
        <f>VLOOKUP(G647,key!$S$3:$U$6,3,FALSE)</f>
        <v>0.9</v>
      </c>
      <c r="X647" s="113"/>
      <c r="Z647" s="113"/>
      <c r="AA647" s="113" t="s">
        <v>4151</v>
      </c>
      <c r="AB647" s="113" t="s">
        <v>1650</v>
      </c>
      <c r="AC647" s="113">
        <v>1985</v>
      </c>
      <c r="AD647" s="113" t="s">
        <v>115</v>
      </c>
      <c r="AE647" s="113" t="s">
        <v>1657</v>
      </c>
      <c r="AF647" s="113">
        <v>495</v>
      </c>
      <c r="AG647" s="113">
        <v>4.2000000000000003E-2</v>
      </c>
      <c r="AH647" s="113">
        <v>-13.2</v>
      </c>
      <c r="AI647" s="113">
        <v>500</v>
      </c>
      <c r="AJ647" s="113">
        <v>0.04</v>
      </c>
    </row>
    <row r="648" spans="1:36" x14ac:dyDescent="0.25">
      <c r="A648" t="str">
        <f t="shared" si="67"/>
        <v>CFLMFm1996CZ01rDXGF</v>
      </c>
      <c r="B648" t="s">
        <v>118</v>
      </c>
      <c r="C648" t="s">
        <v>45</v>
      </c>
      <c r="D648" s="113" t="s">
        <v>1650</v>
      </c>
      <c r="E648" s="113">
        <v>1996</v>
      </c>
      <c r="F648" s="113" t="s">
        <v>48</v>
      </c>
      <c r="G648" s="113" t="s">
        <v>1658</v>
      </c>
      <c r="H648" s="113">
        <f t="shared" ref="H648:H711" si="68">MAX(MIN(M648/P648,2),W648)</f>
        <v>1</v>
      </c>
      <c r="I648" s="113">
        <f t="shared" si="64"/>
        <v>1.0454545454545454</v>
      </c>
      <c r="J648" s="113">
        <f t="shared" ref="J648:J711" si="69">IF(ABS(V648)&lt;0.0003413,0,V648)</f>
        <v>-3.4130000000000001E-2</v>
      </c>
      <c r="M648" s="113">
        <v>482</v>
      </c>
      <c r="N648" s="113">
        <v>4.5999999999999999E-2</v>
      </c>
      <c r="O648" s="113">
        <v>-20.399999999999999</v>
      </c>
      <c r="P648" s="113">
        <v>500</v>
      </c>
      <c r="Q648" s="113">
        <v>4.3999999999999997E-2</v>
      </c>
      <c r="S648" s="113" t="b">
        <v>0</v>
      </c>
      <c r="T648" s="113" t="b">
        <f>VLOOKUP(G648,key!$S$3:$T$12,2,FALSE)</f>
        <v>0</v>
      </c>
      <c r="U648" s="113">
        <f t="shared" si="65"/>
        <v>1</v>
      </c>
      <c r="V648" s="116">
        <f t="shared" si="66"/>
        <v>-3.4130000000000001E-2</v>
      </c>
      <c r="W648" s="113">
        <f>VLOOKUP(G648,key!$S$3:$U$6,3,FALSE)</f>
        <v>1</v>
      </c>
      <c r="X648" s="113"/>
      <c r="Z648" s="113"/>
      <c r="AA648" s="113" t="s">
        <v>4151</v>
      </c>
      <c r="AB648" s="113" t="s">
        <v>1650</v>
      </c>
      <c r="AC648" s="113">
        <v>1996</v>
      </c>
      <c r="AD648" s="113" t="s">
        <v>48</v>
      </c>
      <c r="AE648" s="113" t="s">
        <v>1658</v>
      </c>
      <c r="AF648" s="113">
        <v>482</v>
      </c>
      <c r="AG648" s="113">
        <v>4.5999999999999999E-2</v>
      </c>
      <c r="AH648" s="113">
        <v>-20.399999999999999</v>
      </c>
      <c r="AI648" s="113">
        <v>500</v>
      </c>
      <c r="AJ648" s="113">
        <v>4.3999999999999997E-2</v>
      </c>
    </row>
    <row r="649" spans="1:36" x14ac:dyDescent="0.25">
      <c r="A649" t="str">
        <f t="shared" si="67"/>
        <v>CFLMFm1996CZ01rDXHP</v>
      </c>
      <c r="B649" t="s">
        <v>118</v>
      </c>
      <c r="C649" t="s">
        <v>45</v>
      </c>
      <c r="D649" s="113" t="s">
        <v>1650</v>
      </c>
      <c r="E649" s="113">
        <v>1996</v>
      </c>
      <c r="F649" s="113" t="s">
        <v>48</v>
      </c>
      <c r="G649" s="113" t="s">
        <v>1659</v>
      </c>
      <c r="H649" s="113">
        <f t="shared" si="68"/>
        <v>0.65400000000000003</v>
      </c>
      <c r="I649" s="113">
        <f t="shared" ref="I649:I712" si="70">IF(S649,1,MAX(U649,MIN(N649/Q649,2)))</f>
        <v>1</v>
      </c>
      <c r="J649" s="113">
        <f t="shared" si="69"/>
        <v>0</v>
      </c>
      <c r="M649" s="113">
        <v>327</v>
      </c>
      <c r="N649" s="113">
        <v>4.3999999999999997E-2</v>
      </c>
      <c r="O649" s="113">
        <v>0</v>
      </c>
      <c r="P649" s="113">
        <v>500</v>
      </c>
      <c r="Q649" s="113">
        <v>4.3999999999999997E-2</v>
      </c>
      <c r="S649" s="113" t="b">
        <v>0</v>
      </c>
      <c r="T649" s="113" t="b">
        <f>VLOOKUP(G649,key!$S$3:$T$12,2,FALSE)</f>
        <v>1</v>
      </c>
      <c r="U649" s="113">
        <f t="shared" ref="U649:U712" si="71">IF(T649,1,1)</f>
        <v>1</v>
      </c>
      <c r="V649" s="116">
        <f t="shared" ref="V649:V712" si="72">MIN(MAX(O649/P649,-0.03413),0.03413)</f>
        <v>0</v>
      </c>
      <c r="W649" s="113">
        <f>VLOOKUP(G649,key!$S$3:$U$6,3,FALSE)</f>
        <v>0.5</v>
      </c>
      <c r="X649" s="113"/>
      <c r="Z649" s="113"/>
      <c r="AA649" s="113" t="s">
        <v>4151</v>
      </c>
      <c r="AB649" s="113" t="s">
        <v>1650</v>
      </c>
      <c r="AC649" s="113">
        <v>1996</v>
      </c>
      <c r="AD649" s="113" t="s">
        <v>48</v>
      </c>
      <c r="AE649" s="113" t="s">
        <v>1659</v>
      </c>
      <c r="AF649" s="113">
        <v>327</v>
      </c>
      <c r="AG649" s="113">
        <v>4.3999999999999997E-2</v>
      </c>
      <c r="AH649" s="113">
        <v>0</v>
      </c>
      <c r="AI649" s="113">
        <v>500</v>
      </c>
      <c r="AJ649" s="113">
        <v>4.3999999999999997E-2</v>
      </c>
    </row>
    <row r="650" spans="1:36" x14ac:dyDescent="0.25">
      <c r="A650" t="str">
        <f t="shared" si="67"/>
        <v>CFLMFm1996CZ01rNCEH</v>
      </c>
      <c r="B650" t="s">
        <v>118</v>
      </c>
      <c r="C650" t="s">
        <v>45</v>
      </c>
      <c r="D650" s="113" t="s">
        <v>1650</v>
      </c>
      <c r="E650" s="113">
        <v>1996</v>
      </c>
      <c r="F650" s="113" t="s">
        <v>48</v>
      </c>
      <c r="G650" s="113" t="s">
        <v>1656</v>
      </c>
      <c r="H650" s="113">
        <f t="shared" si="68"/>
        <v>0.25</v>
      </c>
      <c r="I650" s="113">
        <f t="shared" si="70"/>
        <v>1</v>
      </c>
      <c r="J650" s="113">
        <f t="shared" si="69"/>
        <v>0</v>
      </c>
      <c r="M650" s="113">
        <v>103</v>
      </c>
      <c r="N650" s="113">
        <v>4.2000000000000003E-2</v>
      </c>
      <c r="O650" s="113">
        <v>0</v>
      </c>
      <c r="P650" s="113">
        <v>500</v>
      </c>
      <c r="Q650" s="113">
        <v>4.3999999999999997E-2</v>
      </c>
      <c r="S650" s="113" t="b">
        <v>0</v>
      </c>
      <c r="T650" s="113" t="b">
        <f>VLOOKUP(G650,key!$S$3:$T$12,2,FALSE)</f>
        <v>1</v>
      </c>
      <c r="U650" s="113">
        <f t="shared" si="71"/>
        <v>1</v>
      </c>
      <c r="V650" s="116">
        <f t="shared" si="72"/>
        <v>0</v>
      </c>
      <c r="W650" s="113">
        <f>VLOOKUP(G650,key!$S$3:$U$6,3,FALSE)</f>
        <v>0.25</v>
      </c>
      <c r="X650" s="113"/>
      <c r="Z650" s="113"/>
      <c r="AA650" s="113" t="s">
        <v>4151</v>
      </c>
      <c r="AB650" s="113" t="s">
        <v>1650</v>
      </c>
      <c r="AC650" s="113">
        <v>1996</v>
      </c>
      <c r="AD650" s="113" t="s">
        <v>48</v>
      </c>
      <c r="AE650" s="113" t="s">
        <v>1656</v>
      </c>
      <c r="AF650" s="113">
        <v>103</v>
      </c>
      <c r="AG650" s="113">
        <v>4.2000000000000003E-2</v>
      </c>
      <c r="AH650" s="113">
        <v>0</v>
      </c>
      <c r="AI650" s="113">
        <v>500</v>
      </c>
      <c r="AJ650" s="113">
        <v>4.3999999999999997E-2</v>
      </c>
    </row>
    <row r="651" spans="1:36" x14ac:dyDescent="0.25">
      <c r="A651" t="str">
        <f t="shared" si="67"/>
        <v>CFLMFm1996CZ01rNCGF</v>
      </c>
      <c r="B651" t="s">
        <v>118</v>
      </c>
      <c r="C651" t="s">
        <v>45</v>
      </c>
      <c r="D651" s="113" t="s">
        <v>1650</v>
      </c>
      <c r="E651" s="113">
        <v>1996</v>
      </c>
      <c r="F651" s="113" t="s">
        <v>48</v>
      </c>
      <c r="G651" s="113" t="s">
        <v>1657</v>
      </c>
      <c r="H651" s="113">
        <f t="shared" si="68"/>
        <v>0.97</v>
      </c>
      <c r="I651" s="113">
        <f t="shared" si="70"/>
        <v>1.0227272727272727</v>
      </c>
      <c r="J651" s="113">
        <f t="shared" si="69"/>
        <v>-3.4130000000000001E-2</v>
      </c>
      <c r="M651" s="113">
        <v>485</v>
      </c>
      <c r="N651" s="113">
        <v>4.4999999999999998E-2</v>
      </c>
      <c r="O651" s="113">
        <v>-20.7</v>
      </c>
      <c r="P651" s="113">
        <v>500</v>
      </c>
      <c r="Q651" s="113">
        <v>4.3999999999999997E-2</v>
      </c>
      <c r="S651" s="113" t="b">
        <v>0</v>
      </c>
      <c r="T651" s="113" t="b">
        <f>VLOOKUP(G651,key!$S$3:$T$12,2,FALSE)</f>
        <v>0</v>
      </c>
      <c r="U651" s="113">
        <f t="shared" si="71"/>
        <v>1</v>
      </c>
      <c r="V651" s="116">
        <f t="shared" si="72"/>
        <v>-3.4130000000000001E-2</v>
      </c>
      <c r="W651" s="113">
        <f>VLOOKUP(G651,key!$S$3:$U$6,3,FALSE)</f>
        <v>0.9</v>
      </c>
      <c r="X651" s="113"/>
      <c r="Z651" s="113"/>
      <c r="AA651" s="113" t="s">
        <v>4151</v>
      </c>
      <c r="AB651" s="113" t="s">
        <v>1650</v>
      </c>
      <c r="AC651" s="113">
        <v>1996</v>
      </c>
      <c r="AD651" s="113" t="s">
        <v>48</v>
      </c>
      <c r="AE651" s="113" t="s">
        <v>1657</v>
      </c>
      <c r="AF651" s="113">
        <v>485</v>
      </c>
      <c r="AG651" s="113">
        <v>4.4999999999999998E-2</v>
      </c>
      <c r="AH651" s="113">
        <v>-20.7</v>
      </c>
      <c r="AI651" s="113">
        <v>500</v>
      </c>
      <c r="AJ651" s="113">
        <v>4.3999999999999997E-2</v>
      </c>
    </row>
    <row r="652" spans="1:36" x14ac:dyDescent="0.25">
      <c r="A652" t="str">
        <f t="shared" ref="A652:A715" si="73">B652&amp;D652&amp;E652&amp;F652&amp;G652</f>
        <v>CFLMFm1996CZ02rDXGF</v>
      </c>
      <c r="B652" t="s">
        <v>118</v>
      </c>
      <c r="C652" t="s">
        <v>45</v>
      </c>
      <c r="D652" s="113" t="s">
        <v>1650</v>
      </c>
      <c r="E652" s="113">
        <v>1996</v>
      </c>
      <c r="F652" s="113" t="s">
        <v>101</v>
      </c>
      <c r="G652" s="113" t="s">
        <v>1658</v>
      </c>
      <c r="H652" s="113">
        <f t="shared" si="68"/>
        <v>1.048</v>
      </c>
      <c r="I652" s="113">
        <f t="shared" si="70"/>
        <v>1.875</v>
      </c>
      <c r="J652" s="113">
        <f t="shared" si="69"/>
        <v>-2.2600000000000002E-2</v>
      </c>
      <c r="M652" s="113">
        <v>524</v>
      </c>
      <c r="N652" s="113">
        <v>7.4999999999999997E-2</v>
      </c>
      <c r="O652" s="113">
        <v>-11.3</v>
      </c>
      <c r="P652" s="113">
        <v>500</v>
      </c>
      <c r="Q652" s="113">
        <v>0.04</v>
      </c>
      <c r="S652" s="113" t="b">
        <v>0</v>
      </c>
      <c r="T652" s="113" t="b">
        <f>VLOOKUP(G652,key!$S$3:$T$12,2,FALSE)</f>
        <v>0</v>
      </c>
      <c r="U652" s="113">
        <f t="shared" si="71"/>
        <v>1</v>
      </c>
      <c r="V652" s="116">
        <f t="shared" si="72"/>
        <v>-2.2600000000000002E-2</v>
      </c>
      <c r="W652" s="113">
        <f>VLOOKUP(G652,key!$S$3:$U$6,3,FALSE)</f>
        <v>1</v>
      </c>
      <c r="X652" s="113"/>
      <c r="Z652" s="113"/>
      <c r="AA652" s="113" t="s">
        <v>4151</v>
      </c>
      <c r="AB652" s="113" t="s">
        <v>1650</v>
      </c>
      <c r="AC652" s="113">
        <v>1996</v>
      </c>
      <c r="AD652" s="113" t="s">
        <v>101</v>
      </c>
      <c r="AE652" s="113" t="s">
        <v>1658</v>
      </c>
      <c r="AF652" s="113">
        <v>524</v>
      </c>
      <c r="AG652" s="113">
        <v>7.4999999999999997E-2</v>
      </c>
      <c r="AH652" s="113">
        <v>-11.3</v>
      </c>
      <c r="AI652" s="113">
        <v>500</v>
      </c>
      <c r="AJ652" s="113">
        <v>0.04</v>
      </c>
    </row>
    <row r="653" spans="1:36" x14ac:dyDescent="0.25">
      <c r="A653" t="str">
        <f t="shared" si="73"/>
        <v>CFLMFm1996CZ02rDXHP</v>
      </c>
      <c r="B653" t="s">
        <v>118</v>
      </c>
      <c r="C653" t="s">
        <v>45</v>
      </c>
      <c r="D653" s="113" t="s">
        <v>1650</v>
      </c>
      <c r="E653" s="113">
        <v>1996</v>
      </c>
      <c r="F653" s="113" t="s">
        <v>101</v>
      </c>
      <c r="G653" s="113" t="s">
        <v>1659</v>
      </c>
      <c r="H653" s="113">
        <f t="shared" si="68"/>
        <v>0.85</v>
      </c>
      <c r="I653" s="113">
        <f t="shared" si="70"/>
        <v>1.875</v>
      </c>
      <c r="J653" s="113">
        <f t="shared" si="69"/>
        <v>0</v>
      </c>
      <c r="M653" s="113">
        <v>425</v>
      </c>
      <c r="N653" s="113">
        <v>7.4999999999999997E-2</v>
      </c>
      <c r="O653" s="113">
        <v>0</v>
      </c>
      <c r="P653" s="113">
        <v>500</v>
      </c>
      <c r="Q653" s="113">
        <v>0.04</v>
      </c>
      <c r="S653" s="113" t="b">
        <v>0</v>
      </c>
      <c r="T653" s="113" t="b">
        <f>VLOOKUP(G653,key!$S$3:$T$12,2,FALSE)</f>
        <v>1</v>
      </c>
      <c r="U653" s="113">
        <f t="shared" si="71"/>
        <v>1</v>
      </c>
      <c r="V653" s="116">
        <f t="shared" si="72"/>
        <v>0</v>
      </c>
      <c r="W653" s="113">
        <f>VLOOKUP(G653,key!$S$3:$U$6,3,FALSE)</f>
        <v>0.5</v>
      </c>
      <c r="X653" s="113"/>
      <c r="Z653" s="113"/>
      <c r="AA653" s="113" t="s">
        <v>4151</v>
      </c>
      <c r="AB653" s="113" t="s">
        <v>1650</v>
      </c>
      <c r="AC653" s="113">
        <v>1996</v>
      </c>
      <c r="AD653" s="113" t="s">
        <v>101</v>
      </c>
      <c r="AE653" s="113" t="s">
        <v>1659</v>
      </c>
      <c r="AF653" s="113">
        <v>425</v>
      </c>
      <c r="AG653" s="113">
        <v>7.4999999999999997E-2</v>
      </c>
      <c r="AH653" s="113">
        <v>0</v>
      </c>
      <c r="AI653" s="113">
        <v>500</v>
      </c>
      <c r="AJ653" s="113">
        <v>0.04</v>
      </c>
    </row>
    <row r="654" spans="1:36" x14ac:dyDescent="0.25">
      <c r="A654" t="str">
        <f t="shared" si="73"/>
        <v>CFLMFm1996CZ02rNCEH</v>
      </c>
      <c r="B654" t="s">
        <v>118</v>
      </c>
      <c r="C654" t="s">
        <v>45</v>
      </c>
      <c r="D654" s="113" t="s">
        <v>1650</v>
      </c>
      <c r="E654" s="113">
        <v>1996</v>
      </c>
      <c r="F654" s="113" t="s">
        <v>101</v>
      </c>
      <c r="G654" s="113" t="s">
        <v>1656</v>
      </c>
      <c r="H654" s="113">
        <f t="shared" si="68"/>
        <v>0.57599999999999996</v>
      </c>
      <c r="I654" s="113">
        <f t="shared" si="70"/>
        <v>1.0249999999999999</v>
      </c>
      <c r="J654" s="113">
        <f t="shared" si="69"/>
        <v>0</v>
      </c>
      <c r="M654" s="113">
        <v>288</v>
      </c>
      <c r="N654" s="113">
        <v>4.1000000000000002E-2</v>
      </c>
      <c r="O654" s="113">
        <v>0</v>
      </c>
      <c r="P654" s="113">
        <v>500</v>
      </c>
      <c r="Q654" s="113">
        <v>0.04</v>
      </c>
      <c r="S654" s="113" t="b">
        <v>0</v>
      </c>
      <c r="T654" s="113" t="b">
        <f>VLOOKUP(G654,key!$S$3:$T$12,2,FALSE)</f>
        <v>1</v>
      </c>
      <c r="U654" s="113">
        <f t="shared" si="71"/>
        <v>1</v>
      </c>
      <c r="V654" s="116">
        <f t="shared" si="72"/>
        <v>0</v>
      </c>
      <c r="W654" s="113">
        <f>VLOOKUP(G654,key!$S$3:$U$6,3,FALSE)</f>
        <v>0.25</v>
      </c>
      <c r="X654" s="113"/>
      <c r="Z654" s="113"/>
      <c r="AA654" s="113" t="s">
        <v>4151</v>
      </c>
      <c r="AB654" s="113" t="s">
        <v>1650</v>
      </c>
      <c r="AC654" s="113">
        <v>1996</v>
      </c>
      <c r="AD654" s="113" t="s">
        <v>101</v>
      </c>
      <c r="AE654" s="113" t="s">
        <v>1656</v>
      </c>
      <c r="AF654" s="113">
        <v>288</v>
      </c>
      <c r="AG654" s="113">
        <v>4.1000000000000002E-2</v>
      </c>
      <c r="AH654" s="113">
        <v>0</v>
      </c>
      <c r="AI654" s="113">
        <v>500</v>
      </c>
      <c r="AJ654" s="113">
        <v>0.04</v>
      </c>
    </row>
    <row r="655" spans="1:36" x14ac:dyDescent="0.25">
      <c r="A655" t="str">
        <f t="shared" si="73"/>
        <v>CFLMFm1996CZ02rNCGF</v>
      </c>
      <c r="B655" t="s">
        <v>118</v>
      </c>
      <c r="C655" t="s">
        <v>45</v>
      </c>
      <c r="D655" s="113" t="s">
        <v>1650</v>
      </c>
      <c r="E655" s="113">
        <v>1996</v>
      </c>
      <c r="F655" s="113" t="s">
        <v>101</v>
      </c>
      <c r="G655" s="113" t="s">
        <v>1657</v>
      </c>
      <c r="H655" s="113">
        <f t="shared" si="68"/>
        <v>0.996</v>
      </c>
      <c r="I655" s="113">
        <f t="shared" si="70"/>
        <v>1.05</v>
      </c>
      <c r="J655" s="113">
        <f t="shared" si="69"/>
        <v>-2.3E-2</v>
      </c>
      <c r="M655" s="113">
        <v>498</v>
      </c>
      <c r="N655" s="113">
        <v>4.2000000000000003E-2</v>
      </c>
      <c r="O655" s="113">
        <v>-11.5</v>
      </c>
      <c r="P655" s="113">
        <v>500</v>
      </c>
      <c r="Q655" s="113">
        <v>0.04</v>
      </c>
      <c r="S655" s="113" t="b">
        <v>0</v>
      </c>
      <c r="T655" s="113" t="b">
        <f>VLOOKUP(G655,key!$S$3:$T$12,2,FALSE)</f>
        <v>0</v>
      </c>
      <c r="U655" s="113">
        <f t="shared" si="71"/>
        <v>1</v>
      </c>
      <c r="V655" s="116">
        <f t="shared" si="72"/>
        <v>-2.3E-2</v>
      </c>
      <c r="W655" s="113">
        <f>VLOOKUP(G655,key!$S$3:$U$6,3,FALSE)</f>
        <v>0.9</v>
      </c>
      <c r="X655" s="113"/>
      <c r="Z655" s="113"/>
      <c r="AA655" s="113" t="s">
        <v>4151</v>
      </c>
      <c r="AB655" s="113" t="s">
        <v>1650</v>
      </c>
      <c r="AC655" s="113">
        <v>1996</v>
      </c>
      <c r="AD655" s="113" t="s">
        <v>101</v>
      </c>
      <c r="AE655" s="113" t="s">
        <v>1657</v>
      </c>
      <c r="AF655" s="113">
        <v>498</v>
      </c>
      <c r="AG655" s="113">
        <v>4.2000000000000003E-2</v>
      </c>
      <c r="AH655" s="113">
        <v>-11.5</v>
      </c>
      <c r="AI655" s="113">
        <v>500</v>
      </c>
      <c r="AJ655" s="113">
        <v>0.04</v>
      </c>
    </row>
    <row r="656" spans="1:36" x14ac:dyDescent="0.25">
      <c r="A656" t="str">
        <f t="shared" si="73"/>
        <v>CFLMFm1996CZ03rDXGF</v>
      </c>
      <c r="B656" t="s">
        <v>118</v>
      </c>
      <c r="C656" t="s">
        <v>45</v>
      </c>
      <c r="D656" s="113" t="s">
        <v>1650</v>
      </c>
      <c r="E656" s="113">
        <v>1996</v>
      </c>
      <c r="F656" s="113" t="s">
        <v>102</v>
      </c>
      <c r="G656" s="113" t="s">
        <v>1658</v>
      </c>
      <c r="H656" s="113">
        <f t="shared" si="68"/>
        <v>1.014</v>
      </c>
      <c r="I656" s="113">
        <f t="shared" si="70"/>
        <v>1.45</v>
      </c>
      <c r="J656" s="113">
        <f t="shared" si="69"/>
        <v>-2.5399999999999999E-2</v>
      </c>
      <c r="M656" s="113">
        <v>507</v>
      </c>
      <c r="N656" s="113">
        <v>5.8000000000000003E-2</v>
      </c>
      <c r="O656" s="113">
        <v>-12.7</v>
      </c>
      <c r="P656" s="113">
        <v>500</v>
      </c>
      <c r="Q656" s="113">
        <v>0.04</v>
      </c>
      <c r="S656" s="113" t="b">
        <v>0</v>
      </c>
      <c r="T656" s="113" t="b">
        <f>VLOOKUP(G656,key!$S$3:$T$12,2,FALSE)</f>
        <v>0</v>
      </c>
      <c r="U656" s="113">
        <f t="shared" si="71"/>
        <v>1</v>
      </c>
      <c r="V656" s="116">
        <f t="shared" si="72"/>
        <v>-2.5399999999999999E-2</v>
      </c>
      <c r="W656" s="113">
        <f>VLOOKUP(G656,key!$S$3:$U$6,3,FALSE)</f>
        <v>1</v>
      </c>
      <c r="X656" s="113"/>
      <c r="Z656" s="113"/>
      <c r="AA656" s="113" t="s">
        <v>4151</v>
      </c>
      <c r="AB656" s="113" t="s">
        <v>1650</v>
      </c>
      <c r="AC656" s="113">
        <v>1996</v>
      </c>
      <c r="AD656" s="113" t="s">
        <v>102</v>
      </c>
      <c r="AE656" s="113" t="s">
        <v>1658</v>
      </c>
      <c r="AF656" s="113">
        <v>507</v>
      </c>
      <c r="AG656" s="113">
        <v>5.8000000000000003E-2</v>
      </c>
      <c r="AH656" s="113">
        <v>-12.7</v>
      </c>
      <c r="AI656" s="113">
        <v>500</v>
      </c>
      <c r="AJ656" s="113">
        <v>0.04</v>
      </c>
    </row>
    <row r="657" spans="1:36" x14ac:dyDescent="0.25">
      <c r="A657" t="str">
        <f t="shared" si="73"/>
        <v>CFLMFm1996CZ03rDXHP</v>
      </c>
      <c r="B657" t="s">
        <v>118</v>
      </c>
      <c r="C657" t="s">
        <v>45</v>
      </c>
      <c r="D657" s="113" t="s">
        <v>1650</v>
      </c>
      <c r="E657" s="113">
        <v>1996</v>
      </c>
      <c r="F657" s="113" t="s">
        <v>102</v>
      </c>
      <c r="G657" s="113" t="s">
        <v>1659</v>
      </c>
      <c r="H657" s="113">
        <f t="shared" si="68"/>
        <v>0.82</v>
      </c>
      <c r="I657" s="113">
        <f t="shared" si="70"/>
        <v>1.375</v>
      </c>
      <c r="J657" s="113">
        <f t="shared" si="69"/>
        <v>0</v>
      </c>
      <c r="M657" s="113">
        <v>410</v>
      </c>
      <c r="N657" s="113">
        <v>5.5E-2</v>
      </c>
      <c r="O657" s="113">
        <v>0</v>
      </c>
      <c r="P657" s="113">
        <v>500</v>
      </c>
      <c r="Q657" s="113">
        <v>0.04</v>
      </c>
      <c r="S657" s="113" t="b">
        <v>0</v>
      </c>
      <c r="T657" s="113" t="b">
        <f>VLOOKUP(G657,key!$S$3:$T$12,2,FALSE)</f>
        <v>1</v>
      </c>
      <c r="U657" s="113">
        <f t="shared" si="71"/>
        <v>1</v>
      </c>
      <c r="V657" s="116">
        <f t="shared" si="72"/>
        <v>0</v>
      </c>
      <c r="W657" s="113">
        <f>VLOOKUP(G657,key!$S$3:$U$6,3,FALSE)</f>
        <v>0.5</v>
      </c>
      <c r="X657" s="113"/>
      <c r="Z657" s="113"/>
      <c r="AA657" s="113" t="s">
        <v>4151</v>
      </c>
      <c r="AB657" s="113" t="s">
        <v>1650</v>
      </c>
      <c r="AC657" s="113">
        <v>1996</v>
      </c>
      <c r="AD657" s="113" t="s">
        <v>102</v>
      </c>
      <c r="AE657" s="113" t="s">
        <v>1659</v>
      </c>
      <c r="AF657" s="113">
        <v>410</v>
      </c>
      <c r="AG657" s="113">
        <v>5.5E-2</v>
      </c>
      <c r="AH657" s="113">
        <v>0</v>
      </c>
      <c r="AI657" s="113">
        <v>500</v>
      </c>
      <c r="AJ657" s="113">
        <v>0.04</v>
      </c>
    </row>
    <row r="658" spans="1:36" x14ac:dyDescent="0.25">
      <c r="A658" t="str">
        <f t="shared" si="73"/>
        <v>CFLMFm1996CZ03rNCEH</v>
      </c>
      <c r="B658" t="s">
        <v>118</v>
      </c>
      <c r="C658" t="s">
        <v>45</v>
      </c>
      <c r="D658" s="113" t="s">
        <v>1650</v>
      </c>
      <c r="E658" s="113">
        <v>1996</v>
      </c>
      <c r="F658" s="113" t="s">
        <v>102</v>
      </c>
      <c r="G658" s="113" t="s">
        <v>1656</v>
      </c>
      <c r="H658" s="113">
        <f t="shared" si="68"/>
        <v>0.51800000000000002</v>
      </c>
      <c r="I658" s="113">
        <f t="shared" si="70"/>
        <v>1.0249999999999999</v>
      </c>
      <c r="J658" s="113">
        <f t="shared" si="69"/>
        <v>0</v>
      </c>
      <c r="M658" s="113">
        <v>259</v>
      </c>
      <c r="N658" s="113">
        <v>4.1000000000000002E-2</v>
      </c>
      <c r="O658" s="113">
        <v>0</v>
      </c>
      <c r="P658" s="113">
        <v>500</v>
      </c>
      <c r="Q658" s="113">
        <v>0.04</v>
      </c>
      <c r="S658" s="113" t="b">
        <v>0</v>
      </c>
      <c r="T658" s="113" t="b">
        <f>VLOOKUP(G658,key!$S$3:$T$12,2,FALSE)</f>
        <v>1</v>
      </c>
      <c r="U658" s="113">
        <f t="shared" si="71"/>
        <v>1</v>
      </c>
      <c r="V658" s="116">
        <f t="shared" si="72"/>
        <v>0</v>
      </c>
      <c r="W658" s="113">
        <f>VLOOKUP(G658,key!$S$3:$U$6,3,FALSE)</f>
        <v>0.25</v>
      </c>
      <c r="X658" s="113"/>
      <c r="Z658" s="113"/>
      <c r="AA658" s="113" t="s">
        <v>4151</v>
      </c>
      <c r="AB658" s="113" t="s">
        <v>1650</v>
      </c>
      <c r="AC658" s="113">
        <v>1996</v>
      </c>
      <c r="AD658" s="113" t="s">
        <v>102</v>
      </c>
      <c r="AE658" s="113" t="s">
        <v>1656</v>
      </c>
      <c r="AF658" s="113">
        <v>259</v>
      </c>
      <c r="AG658" s="113">
        <v>4.1000000000000002E-2</v>
      </c>
      <c r="AH658" s="113">
        <v>0</v>
      </c>
      <c r="AI658" s="113">
        <v>500</v>
      </c>
      <c r="AJ658" s="113">
        <v>0.04</v>
      </c>
    </row>
    <row r="659" spans="1:36" x14ac:dyDescent="0.25">
      <c r="A659" t="str">
        <f t="shared" si="73"/>
        <v>CFLMFm1996CZ03rNCGF</v>
      </c>
      <c r="B659" t="s">
        <v>118</v>
      </c>
      <c r="C659" t="s">
        <v>45</v>
      </c>
      <c r="D659" s="113" t="s">
        <v>1650</v>
      </c>
      <c r="E659" s="113">
        <v>1996</v>
      </c>
      <c r="F659" s="113" t="s">
        <v>102</v>
      </c>
      <c r="G659" s="113" t="s">
        <v>1657</v>
      </c>
      <c r="H659" s="113">
        <f t="shared" si="68"/>
        <v>0.99</v>
      </c>
      <c r="I659" s="113">
        <f t="shared" si="70"/>
        <v>1.0249999999999999</v>
      </c>
      <c r="J659" s="113">
        <f t="shared" si="69"/>
        <v>-2.5600000000000001E-2</v>
      </c>
      <c r="M659" s="113">
        <v>495</v>
      </c>
      <c r="N659" s="113">
        <v>4.1000000000000002E-2</v>
      </c>
      <c r="O659" s="113">
        <v>-12.8</v>
      </c>
      <c r="P659" s="113">
        <v>500</v>
      </c>
      <c r="Q659" s="113">
        <v>0.04</v>
      </c>
      <c r="S659" s="113" t="b">
        <v>0</v>
      </c>
      <c r="T659" s="113" t="b">
        <f>VLOOKUP(G659,key!$S$3:$T$12,2,FALSE)</f>
        <v>0</v>
      </c>
      <c r="U659" s="113">
        <f t="shared" si="71"/>
        <v>1</v>
      </c>
      <c r="V659" s="116">
        <f t="shared" si="72"/>
        <v>-2.5600000000000001E-2</v>
      </c>
      <c r="W659" s="113">
        <f>VLOOKUP(G659,key!$S$3:$U$6,3,FALSE)</f>
        <v>0.9</v>
      </c>
      <c r="X659" s="113"/>
      <c r="Z659" s="113"/>
      <c r="AA659" s="113" t="s">
        <v>4151</v>
      </c>
      <c r="AB659" s="113" t="s">
        <v>1650</v>
      </c>
      <c r="AC659" s="113">
        <v>1996</v>
      </c>
      <c r="AD659" s="113" t="s">
        <v>102</v>
      </c>
      <c r="AE659" s="113" t="s">
        <v>1657</v>
      </c>
      <c r="AF659" s="113">
        <v>495</v>
      </c>
      <c r="AG659" s="113">
        <v>4.1000000000000002E-2</v>
      </c>
      <c r="AH659" s="113">
        <v>-12.8</v>
      </c>
      <c r="AI659" s="113">
        <v>500</v>
      </c>
      <c r="AJ659" s="113">
        <v>0.04</v>
      </c>
    </row>
    <row r="660" spans="1:36" x14ac:dyDescent="0.25">
      <c r="A660" t="str">
        <f t="shared" si="73"/>
        <v>CFLMFm1996CZ04rDXGF</v>
      </c>
      <c r="B660" t="s">
        <v>118</v>
      </c>
      <c r="C660" t="s">
        <v>45</v>
      </c>
      <c r="D660" s="113" t="s">
        <v>1650</v>
      </c>
      <c r="E660" s="113">
        <v>1996</v>
      </c>
      <c r="F660" s="113" t="s">
        <v>103</v>
      </c>
      <c r="G660" s="113" t="s">
        <v>1658</v>
      </c>
      <c r="H660" s="113">
        <f t="shared" si="68"/>
        <v>1.048</v>
      </c>
      <c r="I660" s="113">
        <f t="shared" si="70"/>
        <v>1.5454545454545456</v>
      </c>
      <c r="J660" s="113">
        <f t="shared" si="69"/>
        <v>-1.924E-2</v>
      </c>
      <c r="M660" s="113">
        <v>524</v>
      </c>
      <c r="N660" s="113">
        <v>6.8000000000000005E-2</v>
      </c>
      <c r="O660" s="113">
        <v>-9.6199999999999992</v>
      </c>
      <c r="P660" s="113">
        <v>500</v>
      </c>
      <c r="Q660" s="113">
        <v>4.3999999999999997E-2</v>
      </c>
      <c r="S660" s="113" t="b">
        <v>0</v>
      </c>
      <c r="T660" s="113" t="b">
        <f>VLOOKUP(G660,key!$S$3:$T$12,2,FALSE)</f>
        <v>0</v>
      </c>
      <c r="U660" s="113">
        <f t="shared" si="71"/>
        <v>1</v>
      </c>
      <c r="V660" s="116">
        <f t="shared" si="72"/>
        <v>-1.924E-2</v>
      </c>
      <c r="W660" s="113">
        <f>VLOOKUP(G660,key!$S$3:$U$6,3,FALSE)</f>
        <v>1</v>
      </c>
      <c r="X660" s="113"/>
      <c r="Z660" s="113"/>
      <c r="AA660" s="113" t="s">
        <v>4151</v>
      </c>
      <c r="AB660" s="113" t="s">
        <v>1650</v>
      </c>
      <c r="AC660" s="113">
        <v>1996</v>
      </c>
      <c r="AD660" s="113" t="s">
        <v>103</v>
      </c>
      <c r="AE660" s="113" t="s">
        <v>1658</v>
      </c>
      <c r="AF660" s="113">
        <v>524</v>
      </c>
      <c r="AG660" s="113">
        <v>6.8000000000000005E-2</v>
      </c>
      <c r="AH660" s="113">
        <v>-9.6199999999999992</v>
      </c>
      <c r="AI660" s="113">
        <v>500</v>
      </c>
      <c r="AJ660" s="113">
        <v>4.3999999999999997E-2</v>
      </c>
    </row>
    <row r="661" spans="1:36" x14ac:dyDescent="0.25">
      <c r="A661" t="str">
        <f t="shared" si="73"/>
        <v>CFLMFm1996CZ04rDXHP</v>
      </c>
      <c r="B661" t="s">
        <v>118</v>
      </c>
      <c r="C661" t="s">
        <v>45</v>
      </c>
      <c r="D661" s="113" t="s">
        <v>1650</v>
      </c>
      <c r="E661" s="113">
        <v>1996</v>
      </c>
      <c r="F661" s="113" t="s">
        <v>103</v>
      </c>
      <c r="G661" s="113" t="s">
        <v>1659</v>
      </c>
      <c r="H661" s="113">
        <f t="shared" si="68"/>
        <v>0.872</v>
      </c>
      <c r="I661" s="113">
        <f t="shared" si="70"/>
        <v>1.5000000000000002</v>
      </c>
      <c r="J661" s="113">
        <f t="shared" si="69"/>
        <v>0</v>
      </c>
      <c r="M661" s="113">
        <v>436</v>
      </c>
      <c r="N661" s="113">
        <v>6.6000000000000003E-2</v>
      </c>
      <c r="O661" s="113">
        <v>0</v>
      </c>
      <c r="P661" s="113">
        <v>500</v>
      </c>
      <c r="Q661" s="113">
        <v>4.3999999999999997E-2</v>
      </c>
      <c r="S661" s="113" t="b">
        <v>0</v>
      </c>
      <c r="T661" s="113" t="b">
        <f>VLOOKUP(G661,key!$S$3:$T$12,2,FALSE)</f>
        <v>1</v>
      </c>
      <c r="U661" s="113">
        <f t="shared" si="71"/>
        <v>1</v>
      </c>
      <c r="V661" s="116">
        <f t="shared" si="72"/>
        <v>0</v>
      </c>
      <c r="W661" s="113">
        <f>VLOOKUP(G661,key!$S$3:$U$6,3,FALSE)</f>
        <v>0.5</v>
      </c>
      <c r="X661" s="113"/>
      <c r="Z661" s="113"/>
      <c r="AA661" s="113" t="s">
        <v>4151</v>
      </c>
      <c r="AB661" s="113" t="s">
        <v>1650</v>
      </c>
      <c r="AC661" s="113">
        <v>1996</v>
      </c>
      <c r="AD661" s="113" t="s">
        <v>103</v>
      </c>
      <c r="AE661" s="113" t="s">
        <v>1659</v>
      </c>
      <c r="AF661" s="113">
        <v>436</v>
      </c>
      <c r="AG661" s="113">
        <v>6.6000000000000003E-2</v>
      </c>
      <c r="AH661" s="113">
        <v>0</v>
      </c>
      <c r="AI661" s="113">
        <v>500</v>
      </c>
      <c r="AJ661" s="113">
        <v>4.3999999999999997E-2</v>
      </c>
    </row>
    <row r="662" spans="1:36" x14ac:dyDescent="0.25">
      <c r="A662" t="str">
        <f t="shared" si="73"/>
        <v>CFLMFm1996CZ04rNCEH</v>
      </c>
      <c r="B662" t="s">
        <v>118</v>
      </c>
      <c r="C662" t="s">
        <v>45</v>
      </c>
      <c r="D662" s="113" t="s">
        <v>1650</v>
      </c>
      <c r="E662" s="113">
        <v>1996</v>
      </c>
      <c r="F662" s="113" t="s">
        <v>103</v>
      </c>
      <c r="G662" s="113" t="s">
        <v>1656</v>
      </c>
      <c r="H662" s="113">
        <f t="shared" si="68"/>
        <v>0.63200000000000001</v>
      </c>
      <c r="I662" s="113">
        <f t="shared" si="70"/>
        <v>1.0227272727272727</v>
      </c>
      <c r="J662" s="113">
        <f t="shared" si="69"/>
        <v>0</v>
      </c>
      <c r="M662" s="113">
        <v>316</v>
      </c>
      <c r="N662" s="113">
        <v>4.4999999999999998E-2</v>
      </c>
      <c r="O662" s="113">
        <v>0</v>
      </c>
      <c r="P662" s="113">
        <v>500</v>
      </c>
      <c r="Q662" s="113">
        <v>4.3999999999999997E-2</v>
      </c>
      <c r="S662" s="113" t="b">
        <v>0</v>
      </c>
      <c r="T662" s="113" t="b">
        <f>VLOOKUP(G662,key!$S$3:$T$12,2,FALSE)</f>
        <v>1</v>
      </c>
      <c r="U662" s="113">
        <f t="shared" si="71"/>
        <v>1</v>
      </c>
      <c r="V662" s="116">
        <f t="shared" si="72"/>
        <v>0</v>
      </c>
      <c r="W662" s="113">
        <f>VLOOKUP(G662,key!$S$3:$U$6,3,FALSE)</f>
        <v>0.25</v>
      </c>
      <c r="X662" s="113"/>
      <c r="Z662" s="113"/>
      <c r="AA662" s="113" t="s">
        <v>4151</v>
      </c>
      <c r="AB662" s="113" t="s">
        <v>1650</v>
      </c>
      <c r="AC662" s="113">
        <v>1996</v>
      </c>
      <c r="AD662" s="113" t="s">
        <v>103</v>
      </c>
      <c r="AE662" s="113" t="s">
        <v>1656</v>
      </c>
      <c r="AF662" s="113">
        <v>316</v>
      </c>
      <c r="AG662" s="113">
        <v>4.4999999999999998E-2</v>
      </c>
      <c r="AH662" s="113">
        <v>0</v>
      </c>
      <c r="AI662" s="113">
        <v>500</v>
      </c>
      <c r="AJ662" s="113">
        <v>4.3999999999999997E-2</v>
      </c>
    </row>
    <row r="663" spans="1:36" x14ac:dyDescent="0.25">
      <c r="A663" t="str">
        <f t="shared" si="73"/>
        <v>CFLMFm1996CZ04rNCGF</v>
      </c>
      <c r="B663" t="s">
        <v>118</v>
      </c>
      <c r="C663" t="s">
        <v>45</v>
      </c>
      <c r="D663" s="113" t="s">
        <v>1650</v>
      </c>
      <c r="E663" s="113">
        <v>1996</v>
      </c>
      <c r="F663" s="113" t="s">
        <v>103</v>
      </c>
      <c r="G663" s="113" t="s">
        <v>1657</v>
      </c>
      <c r="H663" s="113">
        <f t="shared" si="68"/>
        <v>0.998</v>
      </c>
      <c r="I663" s="113">
        <f t="shared" si="70"/>
        <v>1.0454545454545454</v>
      </c>
      <c r="J663" s="113">
        <f t="shared" si="69"/>
        <v>-0.02</v>
      </c>
      <c r="M663" s="113">
        <v>499</v>
      </c>
      <c r="N663" s="113">
        <v>4.5999999999999999E-2</v>
      </c>
      <c r="O663" s="113">
        <v>-10</v>
      </c>
      <c r="P663" s="113">
        <v>500</v>
      </c>
      <c r="Q663" s="113">
        <v>4.3999999999999997E-2</v>
      </c>
      <c r="S663" s="113" t="b">
        <v>0</v>
      </c>
      <c r="T663" s="113" t="b">
        <f>VLOOKUP(G663,key!$S$3:$T$12,2,FALSE)</f>
        <v>0</v>
      </c>
      <c r="U663" s="113">
        <f t="shared" si="71"/>
        <v>1</v>
      </c>
      <c r="V663" s="116">
        <f t="shared" si="72"/>
        <v>-0.02</v>
      </c>
      <c r="W663" s="113">
        <f>VLOOKUP(G663,key!$S$3:$U$6,3,FALSE)</f>
        <v>0.9</v>
      </c>
      <c r="X663" s="113"/>
      <c r="Z663" s="113"/>
      <c r="AA663" s="113" t="s">
        <v>4151</v>
      </c>
      <c r="AB663" s="113" t="s">
        <v>1650</v>
      </c>
      <c r="AC663" s="113">
        <v>1996</v>
      </c>
      <c r="AD663" s="113" t="s">
        <v>103</v>
      </c>
      <c r="AE663" s="113" t="s">
        <v>1657</v>
      </c>
      <c r="AF663" s="113">
        <v>499</v>
      </c>
      <c r="AG663" s="113">
        <v>4.5999999999999999E-2</v>
      </c>
      <c r="AH663" s="113">
        <v>-10</v>
      </c>
      <c r="AI663" s="113">
        <v>500</v>
      </c>
      <c r="AJ663" s="113">
        <v>4.3999999999999997E-2</v>
      </c>
    </row>
    <row r="664" spans="1:36" x14ac:dyDescent="0.25">
      <c r="A664" t="str">
        <f t="shared" si="73"/>
        <v>CFLMFm1996CZ05rDXGF</v>
      </c>
      <c r="B664" t="s">
        <v>118</v>
      </c>
      <c r="C664" t="s">
        <v>45</v>
      </c>
      <c r="D664" s="113" t="s">
        <v>1650</v>
      </c>
      <c r="E664" s="113">
        <v>1996</v>
      </c>
      <c r="F664" s="113" t="s">
        <v>104</v>
      </c>
      <c r="G664" s="113" t="s">
        <v>1658</v>
      </c>
      <c r="H664" s="113">
        <f t="shared" si="68"/>
        <v>1.01</v>
      </c>
      <c r="I664" s="113">
        <f t="shared" si="70"/>
        <v>1.1590909090909092</v>
      </c>
      <c r="J664" s="113">
        <f t="shared" si="69"/>
        <v>-2.7E-2</v>
      </c>
      <c r="M664" s="113">
        <v>505</v>
      </c>
      <c r="N664" s="113">
        <v>5.0999999999999997E-2</v>
      </c>
      <c r="O664" s="113">
        <v>-13.5</v>
      </c>
      <c r="P664" s="113">
        <v>500</v>
      </c>
      <c r="Q664" s="113">
        <v>4.3999999999999997E-2</v>
      </c>
      <c r="S664" s="113" t="b">
        <v>0</v>
      </c>
      <c r="T664" s="113" t="b">
        <f>VLOOKUP(G664,key!$S$3:$T$12,2,FALSE)</f>
        <v>0</v>
      </c>
      <c r="U664" s="113">
        <f t="shared" si="71"/>
        <v>1</v>
      </c>
      <c r="V664" s="116">
        <f t="shared" si="72"/>
        <v>-2.7E-2</v>
      </c>
      <c r="W664" s="113">
        <f>VLOOKUP(G664,key!$S$3:$U$6,3,FALSE)</f>
        <v>1</v>
      </c>
      <c r="X664" s="113"/>
      <c r="Z664" s="113"/>
      <c r="AA664" s="113" t="s">
        <v>4151</v>
      </c>
      <c r="AB664" s="113" t="s">
        <v>1650</v>
      </c>
      <c r="AC664" s="113">
        <v>1996</v>
      </c>
      <c r="AD664" s="113" t="s">
        <v>104</v>
      </c>
      <c r="AE664" s="113" t="s">
        <v>1658</v>
      </c>
      <c r="AF664" s="113">
        <v>505</v>
      </c>
      <c r="AG664" s="113">
        <v>5.0999999999999997E-2</v>
      </c>
      <c r="AH664" s="113">
        <v>-13.5</v>
      </c>
      <c r="AI664" s="113">
        <v>500</v>
      </c>
      <c r="AJ664" s="113">
        <v>4.3999999999999997E-2</v>
      </c>
    </row>
    <row r="665" spans="1:36" x14ac:dyDescent="0.25">
      <c r="A665" t="str">
        <f t="shared" si="73"/>
        <v>CFLMFm1996CZ05rDXHP</v>
      </c>
      <c r="B665" t="s">
        <v>118</v>
      </c>
      <c r="C665" t="s">
        <v>45</v>
      </c>
      <c r="D665" s="113" t="s">
        <v>1650</v>
      </c>
      <c r="E665" s="113">
        <v>1996</v>
      </c>
      <c r="F665" s="113" t="s">
        <v>104</v>
      </c>
      <c r="G665" s="113" t="s">
        <v>1659</v>
      </c>
      <c r="H665" s="113">
        <f t="shared" si="68"/>
        <v>0.79200000000000004</v>
      </c>
      <c r="I665" s="113">
        <f t="shared" si="70"/>
        <v>1.1136363636363638</v>
      </c>
      <c r="J665" s="113">
        <f t="shared" si="69"/>
        <v>0</v>
      </c>
      <c r="M665" s="113">
        <v>396</v>
      </c>
      <c r="N665" s="113">
        <v>4.9000000000000002E-2</v>
      </c>
      <c r="O665" s="113">
        <v>0</v>
      </c>
      <c r="P665" s="113">
        <v>500</v>
      </c>
      <c r="Q665" s="113">
        <v>4.3999999999999997E-2</v>
      </c>
      <c r="S665" s="113" t="b">
        <v>0</v>
      </c>
      <c r="T665" s="113" t="b">
        <f>VLOOKUP(G665,key!$S$3:$T$12,2,FALSE)</f>
        <v>1</v>
      </c>
      <c r="U665" s="113">
        <f t="shared" si="71"/>
        <v>1</v>
      </c>
      <c r="V665" s="116">
        <f t="shared" si="72"/>
        <v>0</v>
      </c>
      <c r="W665" s="113">
        <f>VLOOKUP(G665,key!$S$3:$U$6,3,FALSE)</f>
        <v>0.5</v>
      </c>
      <c r="X665" s="113"/>
      <c r="Z665" s="113"/>
      <c r="AA665" s="113" t="s">
        <v>4151</v>
      </c>
      <c r="AB665" s="113" t="s">
        <v>1650</v>
      </c>
      <c r="AC665" s="113">
        <v>1996</v>
      </c>
      <c r="AD665" s="113" t="s">
        <v>104</v>
      </c>
      <c r="AE665" s="113" t="s">
        <v>1659</v>
      </c>
      <c r="AF665" s="113">
        <v>396</v>
      </c>
      <c r="AG665" s="113">
        <v>4.9000000000000002E-2</v>
      </c>
      <c r="AH665" s="113">
        <v>0</v>
      </c>
      <c r="AI665" s="113">
        <v>500</v>
      </c>
      <c r="AJ665" s="113">
        <v>4.3999999999999997E-2</v>
      </c>
    </row>
    <row r="666" spans="1:36" x14ac:dyDescent="0.25">
      <c r="A666" t="str">
        <f t="shared" si="73"/>
        <v>CFLMFm1996CZ05rNCEH</v>
      </c>
      <c r="B666" t="s">
        <v>118</v>
      </c>
      <c r="C666" t="s">
        <v>45</v>
      </c>
      <c r="D666" s="113" t="s">
        <v>1650</v>
      </c>
      <c r="E666" s="113">
        <v>1996</v>
      </c>
      <c r="F666" s="113" t="s">
        <v>104</v>
      </c>
      <c r="G666" s="113" t="s">
        <v>1656</v>
      </c>
      <c r="H666" s="113">
        <f t="shared" si="68"/>
        <v>0.504</v>
      </c>
      <c r="I666" s="113">
        <f t="shared" si="70"/>
        <v>1.0227272727272727</v>
      </c>
      <c r="J666" s="113">
        <f t="shared" si="69"/>
        <v>0</v>
      </c>
      <c r="M666" s="113">
        <v>252</v>
      </c>
      <c r="N666" s="113">
        <v>4.4999999999999998E-2</v>
      </c>
      <c r="O666" s="113">
        <v>0</v>
      </c>
      <c r="P666" s="113">
        <v>500</v>
      </c>
      <c r="Q666" s="113">
        <v>4.3999999999999997E-2</v>
      </c>
      <c r="S666" s="113" t="b">
        <v>0</v>
      </c>
      <c r="T666" s="113" t="b">
        <f>VLOOKUP(G666,key!$S$3:$T$12,2,FALSE)</f>
        <v>1</v>
      </c>
      <c r="U666" s="113">
        <f t="shared" si="71"/>
        <v>1</v>
      </c>
      <c r="V666" s="116">
        <f t="shared" si="72"/>
        <v>0</v>
      </c>
      <c r="W666" s="113">
        <f>VLOOKUP(G666,key!$S$3:$U$6,3,FALSE)</f>
        <v>0.25</v>
      </c>
      <c r="X666" s="113"/>
      <c r="Z666" s="113"/>
      <c r="AA666" s="113" t="s">
        <v>4151</v>
      </c>
      <c r="AB666" s="113" t="s">
        <v>1650</v>
      </c>
      <c r="AC666" s="113">
        <v>1996</v>
      </c>
      <c r="AD666" s="113" t="s">
        <v>104</v>
      </c>
      <c r="AE666" s="113" t="s">
        <v>1656</v>
      </c>
      <c r="AF666" s="113">
        <v>252</v>
      </c>
      <c r="AG666" s="113">
        <v>4.4999999999999998E-2</v>
      </c>
      <c r="AH666" s="113">
        <v>0</v>
      </c>
      <c r="AI666" s="113">
        <v>500</v>
      </c>
      <c r="AJ666" s="113">
        <v>4.3999999999999997E-2</v>
      </c>
    </row>
    <row r="667" spans="1:36" x14ac:dyDescent="0.25">
      <c r="A667" t="str">
        <f t="shared" si="73"/>
        <v>CFLMFm1996CZ05rNCGF</v>
      </c>
      <c r="B667" t="s">
        <v>118</v>
      </c>
      <c r="C667" t="s">
        <v>45</v>
      </c>
      <c r="D667" s="113" t="s">
        <v>1650</v>
      </c>
      <c r="E667" s="113">
        <v>1996</v>
      </c>
      <c r="F667" s="113" t="s">
        <v>104</v>
      </c>
      <c r="G667" s="113" t="s">
        <v>1657</v>
      </c>
      <c r="H667" s="113">
        <f t="shared" si="68"/>
        <v>0.99399999999999999</v>
      </c>
      <c r="I667" s="113">
        <f t="shared" si="70"/>
        <v>1.0227272727272727</v>
      </c>
      <c r="J667" s="113">
        <f t="shared" si="69"/>
        <v>-2.7199999999999998E-2</v>
      </c>
      <c r="M667" s="113">
        <v>497</v>
      </c>
      <c r="N667" s="113">
        <v>4.4999999999999998E-2</v>
      </c>
      <c r="O667" s="113">
        <v>-13.6</v>
      </c>
      <c r="P667" s="113">
        <v>500</v>
      </c>
      <c r="Q667" s="113">
        <v>4.3999999999999997E-2</v>
      </c>
      <c r="S667" s="113" t="b">
        <v>0</v>
      </c>
      <c r="T667" s="113" t="b">
        <f>VLOOKUP(G667,key!$S$3:$T$12,2,FALSE)</f>
        <v>0</v>
      </c>
      <c r="U667" s="113">
        <f t="shared" si="71"/>
        <v>1</v>
      </c>
      <c r="V667" s="116">
        <f t="shared" si="72"/>
        <v>-2.7199999999999998E-2</v>
      </c>
      <c r="W667" s="113">
        <f>VLOOKUP(G667,key!$S$3:$U$6,3,FALSE)</f>
        <v>0.9</v>
      </c>
      <c r="X667" s="113"/>
      <c r="Z667" s="113"/>
      <c r="AA667" s="113" t="s">
        <v>4151</v>
      </c>
      <c r="AB667" s="113" t="s">
        <v>1650</v>
      </c>
      <c r="AC667" s="113">
        <v>1996</v>
      </c>
      <c r="AD667" s="113" t="s">
        <v>104</v>
      </c>
      <c r="AE667" s="113" t="s">
        <v>1657</v>
      </c>
      <c r="AF667" s="113">
        <v>497</v>
      </c>
      <c r="AG667" s="113">
        <v>4.4999999999999998E-2</v>
      </c>
      <c r="AH667" s="113">
        <v>-13.6</v>
      </c>
      <c r="AI667" s="113">
        <v>500</v>
      </c>
      <c r="AJ667" s="113">
        <v>4.3999999999999997E-2</v>
      </c>
    </row>
    <row r="668" spans="1:36" x14ac:dyDescent="0.25">
      <c r="A668" t="str">
        <f t="shared" si="73"/>
        <v>CFLMFm1996CZ06rDXGF</v>
      </c>
      <c r="B668" t="s">
        <v>118</v>
      </c>
      <c r="C668" t="s">
        <v>45</v>
      </c>
      <c r="D668" s="113" t="s">
        <v>1650</v>
      </c>
      <c r="E668" s="113">
        <v>1996</v>
      </c>
      <c r="F668" s="113" t="s">
        <v>105</v>
      </c>
      <c r="G668" s="113" t="s">
        <v>1658</v>
      </c>
      <c r="H668" s="113">
        <f t="shared" si="68"/>
        <v>1.0860000000000001</v>
      </c>
      <c r="I668" s="113">
        <f t="shared" si="70"/>
        <v>1.7954545454545456</v>
      </c>
      <c r="J668" s="113">
        <f t="shared" si="69"/>
        <v>-2.0399999999999998E-2</v>
      </c>
      <c r="M668" s="113">
        <v>543</v>
      </c>
      <c r="N668" s="113">
        <v>7.9000000000000001E-2</v>
      </c>
      <c r="O668" s="113">
        <v>-10.199999999999999</v>
      </c>
      <c r="P668" s="113">
        <v>500</v>
      </c>
      <c r="Q668" s="113">
        <v>4.3999999999999997E-2</v>
      </c>
      <c r="S668" s="113" t="b">
        <v>0</v>
      </c>
      <c r="T668" s="113" t="b">
        <f>VLOOKUP(G668,key!$S$3:$T$12,2,FALSE)</f>
        <v>0</v>
      </c>
      <c r="U668" s="113">
        <f t="shared" si="71"/>
        <v>1</v>
      </c>
      <c r="V668" s="116">
        <f t="shared" si="72"/>
        <v>-2.0399999999999998E-2</v>
      </c>
      <c r="W668" s="113">
        <f>VLOOKUP(G668,key!$S$3:$U$6,3,FALSE)</f>
        <v>1</v>
      </c>
      <c r="X668" s="113"/>
      <c r="Z668" s="113"/>
      <c r="AA668" s="113" t="s">
        <v>4151</v>
      </c>
      <c r="AB668" s="113" t="s">
        <v>1650</v>
      </c>
      <c r="AC668" s="113">
        <v>1996</v>
      </c>
      <c r="AD668" s="113" t="s">
        <v>105</v>
      </c>
      <c r="AE668" s="113" t="s">
        <v>1658</v>
      </c>
      <c r="AF668" s="113">
        <v>543</v>
      </c>
      <c r="AG668" s="113">
        <v>7.9000000000000001E-2</v>
      </c>
      <c r="AH668" s="113">
        <v>-10.199999999999999</v>
      </c>
      <c r="AI668" s="113">
        <v>500</v>
      </c>
      <c r="AJ668" s="113">
        <v>4.3999999999999997E-2</v>
      </c>
    </row>
    <row r="669" spans="1:36" x14ac:dyDescent="0.25">
      <c r="A669" t="str">
        <f t="shared" si="73"/>
        <v>CFLMFm1996CZ06rDXHP</v>
      </c>
      <c r="B669" t="s">
        <v>118</v>
      </c>
      <c r="C669" t="s">
        <v>45</v>
      </c>
      <c r="D669" s="113" t="s">
        <v>1650</v>
      </c>
      <c r="E669" s="113">
        <v>1996</v>
      </c>
      <c r="F669" s="113" t="s">
        <v>105</v>
      </c>
      <c r="G669" s="113" t="s">
        <v>1659</v>
      </c>
      <c r="H669" s="113">
        <f t="shared" si="68"/>
        <v>0.94199999999999995</v>
      </c>
      <c r="I669" s="113">
        <f t="shared" si="70"/>
        <v>1.9090909090909094</v>
      </c>
      <c r="J669" s="113">
        <f t="shared" si="69"/>
        <v>0</v>
      </c>
      <c r="M669" s="113">
        <v>471</v>
      </c>
      <c r="N669" s="113">
        <v>8.4000000000000005E-2</v>
      </c>
      <c r="O669" s="113">
        <v>0</v>
      </c>
      <c r="P669" s="113">
        <v>500</v>
      </c>
      <c r="Q669" s="113">
        <v>4.3999999999999997E-2</v>
      </c>
      <c r="S669" s="113" t="b">
        <v>0</v>
      </c>
      <c r="T669" s="113" t="b">
        <f>VLOOKUP(G669,key!$S$3:$T$12,2,FALSE)</f>
        <v>1</v>
      </c>
      <c r="U669" s="113">
        <f t="shared" si="71"/>
        <v>1</v>
      </c>
      <c r="V669" s="116">
        <f t="shared" si="72"/>
        <v>0</v>
      </c>
      <c r="W669" s="113">
        <f>VLOOKUP(G669,key!$S$3:$U$6,3,FALSE)</f>
        <v>0.5</v>
      </c>
      <c r="X669" s="113"/>
      <c r="Z669" s="113"/>
      <c r="AA669" s="113" t="s">
        <v>4151</v>
      </c>
      <c r="AB669" s="113" t="s">
        <v>1650</v>
      </c>
      <c r="AC669" s="113">
        <v>1996</v>
      </c>
      <c r="AD669" s="113" t="s">
        <v>105</v>
      </c>
      <c r="AE669" s="113" t="s">
        <v>1659</v>
      </c>
      <c r="AF669" s="113">
        <v>471</v>
      </c>
      <c r="AG669" s="113">
        <v>8.4000000000000005E-2</v>
      </c>
      <c r="AH669" s="113">
        <v>0</v>
      </c>
      <c r="AI669" s="113">
        <v>500</v>
      </c>
      <c r="AJ669" s="113">
        <v>4.3999999999999997E-2</v>
      </c>
    </row>
    <row r="670" spans="1:36" x14ac:dyDescent="0.25">
      <c r="A670" t="str">
        <f t="shared" si="73"/>
        <v>CFLMFm1996CZ06rNCEH</v>
      </c>
      <c r="B670" t="s">
        <v>118</v>
      </c>
      <c r="C670" t="s">
        <v>45</v>
      </c>
      <c r="D670" s="113" t="s">
        <v>1650</v>
      </c>
      <c r="E670" s="113">
        <v>1996</v>
      </c>
      <c r="F670" s="113" t="s">
        <v>105</v>
      </c>
      <c r="G670" s="113" t="s">
        <v>1656</v>
      </c>
      <c r="H670" s="113">
        <f t="shared" si="68"/>
        <v>0.63600000000000001</v>
      </c>
      <c r="I670" s="113">
        <f t="shared" si="70"/>
        <v>1.0227272727272727</v>
      </c>
      <c r="J670" s="113">
        <f t="shared" si="69"/>
        <v>0</v>
      </c>
      <c r="M670" s="113">
        <v>318</v>
      </c>
      <c r="N670" s="113">
        <v>4.4999999999999998E-2</v>
      </c>
      <c r="O670" s="113">
        <v>0</v>
      </c>
      <c r="P670" s="113">
        <v>500</v>
      </c>
      <c r="Q670" s="113">
        <v>4.3999999999999997E-2</v>
      </c>
      <c r="S670" s="113" t="b">
        <v>0</v>
      </c>
      <c r="T670" s="113" t="b">
        <f>VLOOKUP(G670,key!$S$3:$T$12,2,FALSE)</f>
        <v>1</v>
      </c>
      <c r="U670" s="113">
        <f t="shared" si="71"/>
        <v>1</v>
      </c>
      <c r="V670" s="116">
        <f t="shared" si="72"/>
        <v>0</v>
      </c>
      <c r="W670" s="113">
        <f>VLOOKUP(G670,key!$S$3:$U$6,3,FALSE)</f>
        <v>0.25</v>
      </c>
      <c r="X670" s="113"/>
      <c r="Z670" s="113"/>
      <c r="AA670" s="113" t="s">
        <v>4151</v>
      </c>
      <c r="AB670" s="113" t="s">
        <v>1650</v>
      </c>
      <c r="AC670" s="113">
        <v>1996</v>
      </c>
      <c r="AD670" s="113" t="s">
        <v>105</v>
      </c>
      <c r="AE670" s="113" t="s">
        <v>1656</v>
      </c>
      <c r="AF670" s="113">
        <v>318</v>
      </c>
      <c r="AG670" s="113">
        <v>4.4999999999999998E-2</v>
      </c>
      <c r="AH670" s="113">
        <v>0</v>
      </c>
      <c r="AI670" s="113">
        <v>500</v>
      </c>
      <c r="AJ670" s="113">
        <v>4.3999999999999997E-2</v>
      </c>
    </row>
    <row r="671" spans="1:36" x14ac:dyDescent="0.25">
      <c r="A671" t="str">
        <f t="shared" si="73"/>
        <v>CFLMFm1996CZ06rNCGF</v>
      </c>
      <c r="B671" t="s">
        <v>118</v>
      </c>
      <c r="C671" t="s">
        <v>45</v>
      </c>
      <c r="D671" s="113" t="s">
        <v>1650</v>
      </c>
      <c r="E671" s="113">
        <v>1996</v>
      </c>
      <c r="F671" s="113" t="s">
        <v>105</v>
      </c>
      <c r="G671" s="113" t="s">
        <v>1657</v>
      </c>
      <c r="H671" s="113">
        <f t="shared" si="68"/>
        <v>0.998</v>
      </c>
      <c r="I671" s="113">
        <f t="shared" si="70"/>
        <v>1.0454545454545454</v>
      </c>
      <c r="J671" s="113">
        <f t="shared" si="69"/>
        <v>-2.0799999999999999E-2</v>
      </c>
      <c r="M671" s="113">
        <v>499</v>
      </c>
      <c r="N671" s="113">
        <v>4.5999999999999999E-2</v>
      </c>
      <c r="O671" s="113">
        <v>-10.4</v>
      </c>
      <c r="P671" s="113">
        <v>500</v>
      </c>
      <c r="Q671" s="113">
        <v>4.3999999999999997E-2</v>
      </c>
      <c r="S671" s="113" t="b">
        <v>0</v>
      </c>
      <c r="T671" s="113" t="b">
        <f>VLOOKUP(G671,key!$S$3:$T$12,2,FALSE)</f>
        <v>0</v>
      </c>
      <c r="U671" s="113">
        <f t="shared" si="71"/>
        <v>1</v>
      </c>
      <c r="V671" s="116">
        <f t="shared" si="72"/>
        <v>-2.0799999999999999E-2</v>
      </c>
      <c r="W671" s="113">
        <f>VLOOKUP(G671,key!$S$3:$U$6,3,FALSE)</f>
        <v>0.9</v>
      </c>
      <c r="X671" s="113"/>
      <c r="Z671" s="113"/>
      <c r="AA671" s="113" t="s">
        <v>4151</v>
      </c>
      <c r="AB671" s="113" t="s">
        <v>1650</v>
      </c>
      <c r="AC671" s="113">
        <v>1996</v>
      </c>
      <c r="AD671" s="113" t="s">
        <v>105</v>
      </c>
      <c r="AE671" s="113" t="s">
        <v>1657</v>
      </c>
      <c r="AF671" s="113">
        <v>499</v>
      </c>
      <c r="AG671" s="113">
        <v>4.5999999999999999E-2</v>
      </c>
      <c r="AH671" s="113">
        <v>-10.4</v>
      </c>
      <c r="AI671" s="113">
        <v>500</v>
      </c>
      <c r="AJ671" s="113">
        <v>4.3999999999999997E-2</v>
      </c>
    </row>
    <row r="672" spans="1:36" x14ac:dyDescent="0.25">
      <c r="A672" t="str">
        <f t="shared" si="73"/>
        <v>CFLMFm1996CZ07rDXGF</v>
      </c>
      <c r="B672" t="s">
        <v>118</v>
      </c>
      <c r="C672" t="s">
        <v>45</v>
      </c>
      <c r="D672" s="113" t="s">
        <v>1650</v>
      </c>
      <c r="E672" s="113">
        <v>1996</v>
      </c>
      <c r="F672" s="113" t="s">
        <v>106</v>
      </c>
      <c r="G672" s="113" t="s">
        <v>1658</v>
      </c>
      <c r="H672" s="113">
        <f t="shared" si="68"/>
        <v>1.1040000000000001</v>
      </c>
      <c r="I672" s="113">
        <f t="shared" si="70"/>
        <v>1.5454545454545456</v>
      </c>
      <c r="J672" s="113">
        <f t="shared" si="69"/>
        <v>-1.0359999999999999E-2</v>
      </c>
      <c r="M672" s="113">
        <v>552</v>
      </c>
      <c r="N672" s="113">
        <v>6.8000000000000005E-2</v>
      </c>
      <c r="O672" s="113">
        <v>-5.18</v>
      </c>
      <c r="P672" s="113">
        <v>500</v>
      </c>
      <c r="Q672" s="113">
        <v>4.3999999999999997E-2</v>
      </c>
      <c r="S672" s="113" t="b">
        <v>0</v>
      </c>
      <c r="T672" s="113" t="b">
        <f>VLOOKUP(G672,key!$S$3:$T$12,2,FALSE)</f>
        <v>0</v>
      </c>
      <c r="U672" s="113">
        <f t="shared" si="71"/>
        <v>1</v>
      </c>
      <c r="V672" s="116">
        <f t="shared" si="72"/>
        <v>-1.0359999999999999E-2</v>
      </c>
      <c r="W672" s="113">
        <f>VLOOKUP(G672,key!$S$3:$U$6,3,FALSE)</f>
        <v>1</v>
      </c>
      <c r="X672" s="113"/>
      <c r="Z672" s="113"/>
      <c r="AA672" s="113" t="s">
        <v>4151</v>
      </c>
      <c r="AB672" s="113" t="s">
        <v>1650</v>
      </c>
      <c r="AC672" s="113">
        <v>1996</v>
      </c>
      <c r="AD672" s="113" t="s">
        <v>106</v>
      </c>
      <c r="AE672" s="113" t="s">
        <v>1658</v>
      </c>
      <c r="AF672" s="113">
        <v>552</v>
      </c>
      <c r="AG672" s="113">
        <v>6.8000000000000005E-2</v>
      </c>
      <c r="AH672" s="113">
        <v>-5.18</v>
      </c>
      <c r="AI672" s="113">
        <v>500</v>
      </c>
      <c r="AJ672" s="113">
        <v>4.3999999999999997E-2</v>
      </c>
    </row>
    <row r="673" spans="1:36" x14ac:dyDescent="0.25">
      <c r="A673" t="str">
        <f t="shared" si="73"/>
        <v>CFLMFm1996CZ07rDXHP</v>
      </c>
      <c r="B673" t="s">
        <v>118</v>
      </c>
      <c r="C673" t="s">
        <v>45</v>
      </c>
      <c r="D673" s="113" t="s">
        <v>1650</v>
      </c>
      <c r="E673" s="113">
        <v>1996</v>
      </c>
      <c r="F673" s="113" t="s">
        <v>106</v>
      </c>
      <c r="G673" s="113" t="s">
        <v>1659</v>
      </c>
      <c r="H673" s="113">
        <f t="shared" si="68"/>
        <v>1.014</v>
      </c>
      <c r="I673" s="113">
        <f t="shared" si="70"/>
        <v>1.4772727272727275</v>
      </c>
      <c r="J673" s="113">
        <f t="shared" si="69"/>
        <v>0</v>
      </c>
      <c r="M673" s="113">
        <v>507</v>
      </c>
      <c r="N673" s="113">
        <v>6.5000000000000002E-2</v>
      </c>
      <c r="O673" s="113">
        <v>0</v>
      </c>
      <c r="P673" s="113">
        <v>500</v>
      </c>
      <c r="Q673" s="113">
        <v>4.3999999999999997E-2</v>
      </c>
      <c r="S673" s="113" t="b">
        <v>0</v>
      </c>
      <c r="T673" s="113" t="b">
        <f>VLOOKUP(G673,key!$S$3:$T$12,2,FALSE)</f>
        <v>1</v>
      </c>
      <c r="U673" s="113">
        <f t="shared" si="71"/>
        <v>1</v>
      </c>
      <c r="V673" s="116">
        <f t="shared" si="72"/>
        <v>0</v>
      </c>
      <c r="W673" s="113">
        <f>VLOOKUP(G673,key!$S$3:$U$6,3,FALSE)</f>
        <v>0.5</v>
      </c>
      <c r="X673" s="113"/>
      <c r="Z673" s="113"/>
      <c r="AA673" s="113" t="s">
        <v>4151</v>
      </c>
      <c r="AB673" s="113" t="s">
        <v>1650</v>
      </c>
      <c r="AC673" s="113">
        <v>1996</v>
      </c>
      <c r="AD673" s="113" t="s">
        <v>106</v>
      </c>
      <c r="AE673" s="113" t="s">
        <v>1659</v>
      </c>
      <c r="AF673" s="113">
        <v>507</v>
      </c>
      <c r="AG673" s="113">
        <v>6.5000000000000002E-2</v>
      </c>
      <c r="AH673" s="113">
        <v>0</v>
      </c>
      <c r="AI673" s="113">
        <v>500</v>
      </c>
      <c r="AJ673" s="113">
        <v>4.3999999999999997E-2</v>
      </c>
    </row>
    <row r="674" spans="1:36" x14ac:dyDescent="0.25">
      <c r="A674" t="str">
        <f t="shared" si="73"/>
        <v>CFLMFm1996CZ07rNCEH</v>
      </c>
      <c r="B674" t="s">
        <v>118</v>
      </c>
      <c r="C674" t="s">
        <v>45</v>
      </c>
      <c r="D674" s="113" t="s">
        <v>1650</v>
      </c>
      <c r="E674" s="113">
        <v>1996</v>
      </c>
      <c r="F674" s="113" t="s">
        <v>106</v>
      </c>
      <c r="G674" s="113" t="s">
        <v>1656</v>
      </c>
      <c r="H674" s="113">
        <f t="shared" si="68"/>
        <v>0.82399999999999995</v>
      </c>
      <c r="I674" s="113">
        <f t="shared" si="70"/>
        <v>1.0227272727272727</v>
      </c>
      <c r="J674" s="113">
        <f t="shared" si="69"/>
        <v>0</v>
      </c>
      <c r="M674" s="113">
        <v>412</v>
      </c>
      <c r="N674" s="113">
        <v>4.4999999999999998E-2</v>
      </c>
      <c r="O674" s="113">
        <v>0</v>
      </c>
      <c r="P674" s="113">
        <v>500</v>
      </c>
      <c r="Q674" s="113">
        <v>4.3999999999999997E-2</v>
      </c>
      <c r="S674" s="113" t="b">
        <v>0</v>
      </c>
      <c r="T674" s="113" t="b">
        <f>VLOOKUP(G674,key!$S$3:$T$12,2,FALSE)</f>
        <v>1</v>
      </c>
      <c r="U674" s="113">
        <f t="shared" si="71"/>
        <v>1</v>
      </c>
      <c r="V674" s="116">
        <f t="shared" si="72"/>
        <v>0</v>
      </c>
      <c r="W674" s="113">
        <f>VLOOKUP(G674,key!$S$3:$U$6,3,FALSE)</f>
        <v>0.25</v>
      </c>
      <c r="X674" s="113"/>
      <c r="Z674" s="113"/>
      <c r="AA674" s="113" t="s">
        <v>4151</v>
      </c>
      <c r="AB674" s="113" t="s">
        <v>1650</v>
      </c>
      <c r="AC674" s="113">
        <v>1996</v>
      </c>
      <c r="AD674" s="113" t="s">
        <v>106</v>
      </c>
      <c r="AE674" s="113" t="s">
        <v>1656</v>
      </c>
      <c r="AF674" s="113">
        <v>412</v>
      </c>
      <c r="AG674" s="113">
        <v>4.4999999999999998E-2</v>
      </c>
      <c r="AH674" s="113">
        <v>0</v>
      </c>
      <c r="AI674" s="113">
        <v>500</v>
      </c>
      <c r="AJ674" s="113">
        <v>4.3999999999999997E-2</v>
      </c>
    </row>
    <row r="675" spans="1:36" x14ac:dyDescent="0.25">
      <c r="A675" t="str">
        <f t="shared" si="73"/>
        <v>CFLMFm1996CZ07rNCGF</v>
      </c>
      <c r="B675" t="s">
        <v>118</v>
      </c>
      <c r="C675" t="s">
        <v>45</v>
      </c>
      <c r="D675" s="113" t="s">
        <v>1650</v>
      </c>
      <c r="E675" s="113">
        <v>1996</v>
      </c>
      <c r="F675" s="113" t="s">
        <v>106</v>
      </c>
      <c r="G675" s="113" t="s">
        <v>1657</v>
      </c>
      <c r="H675" s="113">
        <f t="shared" si="68"/>
        <v>1.01</v>
      </c>
      <c r="I675" s="113">
        <f t="shared" si="70"/>
        <v>1.0227272727272727</v>
      </c>
      <c r="J675" s="113">
        <f t="shared" si="69"/>
        <v>-1.076E-2</v>
      </c>
      <c r="M675" s="113">
        <v>505</v>
      </c>
      <c r="N675" s="113">
        <v>4.4999999999999998E-2</v>
      </c>
      <c r="O675" s="113">
        <v>-5.38</v>
      </c>
      <c r="P675" s="113">
        <v>500</v>
      </c>
      <c r="Q675" s="113">
        <v>4.3999999999999997E-2</v>
      </c>
      <c r="S675" s="113" t="b">
        <v>0</v>
      </c>
      <c r="T675" s="113" t="b">
        <f>VLOOKUP(G675,key!$S$3:$T$12,2,FALSE)</f>
        <v>0</v>
      </c>
      <c r="U675" s="113">
        <f t="shared" si="71"/>
        <v>1</v>
      </c>
      <c r="V675" s="116">
        <f t="shared" si="72"/>
        <v>-1.076E-2</v>
      </c>
      <c r="W675" s="113">
        <f>VLOOKUP(G675,key!$S$3:$U$6,3,FALSE)</f>
        <v>0.9</v>
      </c>
      <c r="X675" s="113"/>
      <c r="Z675" s="113"/>
      <c r="AA675" s="113" t="s">
        <v>4151</v>
      </c>
      <c r="AB675" s="113" t="s">
        <v>1650</v>
      </c>
      <c r="AC675" s="113">
        <v>1996</v>
      </c>
      <c r="AD675" s="113" t="s">
        <v>106</v>
      </c>
      <c r="AE675" s="113" t="s">
        <v>1657</v>
      </c>
      <c r="AF675" s="113">
        <v>505</v>
      </c>
      <c r="AG675" s="113">
        <v>4.4999999999999998E-2</v>
      </c>
      <c r="AH675" s="113">
        <v>-5.38</v>
      </c>
      <c r="AI675" s="113">
        <v>500</v>
      </c>
      <c r="AJ675" s="113">
        <v>4.3999999999999997E-2</v>
      </c>
    </row>
    <row r="676" spans="1:36" x14ac:dyDescent="0.25">
      <c r="A676" t="str">
        <f t="shared" si="73"/>
        <v>CFLMFm1996CZ08rDXGF</v>
      </c>
      <c r="B676" t="s">
        <v>118</v>
      </c>
      <c r="C676" t="s">
        <v>45</v>
      </c>
      <c r="D676" s="113" t="s">
        <v>1650</v>
      </c>
      <c r="E676" s="113">
        <v>1996</v>
      </c>
      <c r="F676" s="113" t="s">
        <v>107</v>
      </c>
      <c r="G676" s="113" t="s">
        <v>1658</v>
      </c>
      <c r="H676" s="113">
        <f t="shared" si="68"/>
        <v>1.1200000000000001</v>
      </c>
      <c r="I676" s="113">
        <f t="shared" si="70"/>
        <v>1.5454545454545456</v>
      </c>
      <c r="J676" s="113">
        <f t="shared" si="69"/>
        <v>-1.494E-2</v>
      </c>
      <c r="M676" s="113">
        <v>560</v>
      </c>
      <c r="N676" s="113">
        <v>6.8000000000000005E-2</v>
      </c>
      <c r="O676" s="113">
        <v>-7.47</v>
      </c>
      <c r="P676" s="113">
        <v>500</v>
      </c>
      <c r="Q676" s="113">
        <v>4.3999999999999997E-2</v>
      </c>
      <c r="S676" s="113" t="b">
        <v>0</v>
      </c>
      <c r="T676" s="113" t="b">
        <f>VLOOKUP(G676,key!$S$3:$T$12,2,FALSE)</f>
        <v>0</v>
      </c>
      <c r="U676" s="113">
        <f t="shared" si="71"/>
        <v>1</v>
      </c>
      <c r="V676" s="116">
        <f t="shared" si="72"/>
        <v>-1.494E-2</v>
      </c>
      <c r="W676" s="113">
        <f>VLOOKUP(G676,key!$S$3:$U$6,3,FALSE)</f>
        <v>1</v>
      </c>
      <c r="X676" s="113"/>
      <c r="Z676" s="113"/>
      <c r="AA676" s="113" t="s">
        <v>4151</v>
      </c>
      <c r="AB676" s="113" t="s">
        <v>1650</v>
      </c>
      <c r="AC676" s="113">
        <v>1996</v>
      </c>
      <c r="AD676" s="113" t="s">
        <v>107</v>
      </c>
      <c r="AE676" s="113" t="s">
        <v>1658</v>
      </c>
      <c r="AF676" s="113">
        <v>560</v>
      </c>
      <c r="AG676" s="113">
        <v>6.8000000000000005E-2</v>
      </c>
      <c r="AH676" s="113">
        <v>-7.47</v>
      </c>
      <c r="AI676" s="113">
        <v>500</v>
      </c>
      <c r="AJ676" s="113">
        <v>4.3999999999999997E-2</v>
      </c>
    </row>
    <row r="677" spans="1:36" x14ac:dyDescent="0.25">
      <c r="A677" t="str">
        <f t="shared" si="73"/>
        <v>CFLMFm1996CZ08rDXHP</v>
      </c>
      <c r="B677" t="s">
        <v>118</v>
      </c>
      <c r="C677" t="s">
        <v>45</v>
      </c>
      <c r="D677" s="113" t="s">
        <v>1650</v>
      </c>
      <c r="E677" s="113">
        <v>1996</v>
      </c>
      <c r="F677" s="113" t="s">
        <v>107</v>
      </c>
      <c r="G677" s="113" t="s">
        <v>1659</v>
      </c>
      <c r="H677" s="113">
        <f t="shared" si="68"/>
        <v>1.002</v>
      </c>
      <c r="I677" s="113">
        <f t="shared" si="70"/>
        <v>1.4772727272727275</v>
      </c>
      <c r="J677" s="113">
        <f t="shared" si="69"/>
        <v>0</v>
      </c>
      <c r="M677" s="113">
        <v>501</v>
      </c>
      <c r="N677" s="113">
        <v>6.5000000000000002E-2</v>
      </c>
      <c r="O677" s="113">
        <v>0</v>
      </c>
      <c r="P677" s="113">
        <v>500</v>
      </c>
      <c r="Q677" s="113">
        <v>4.3999999999999997E-2</v>
      </c>
      <c r="S677" s="113" t="b">
        <v>0</v>
      </c>
      <c r="T677" s="113" t="b">
        <f>VLOOKUP(G677,key!$S$3:$T$12,2,FALSE)</f>
        <v>1</v>
      </c>
      <c r="U677" s="113">
        <f t="shared" si="71"/>
        <v>1</v>
      </c>
      <c r="V677" s="116">
        <f t="shared" si="72"/>
        <v>0</v>
      </c>
      <c r="W677" s="113">
        <f>VLOOKUP(G677,key!$S$3:$U$6,3,FALSE)</f>
        <v>0.5</v>
      </c>
      <c r="X677" s="113"/>
      <c r="Z677" s="113"/>
      <c r="AA677" s="113" t="s">
        <v>4151</v>
      </c>
      <c r="AB677" s="113" t="s">
        <v>1650</v>
      </c>
      <c r="AC677" s="113">
        <v>1996</v>
      </c>
      <c r="AD677" s="113" t="s">
        <v>107</v>
      </c>
      <c r="AE677" s="113" t="s">
        <v>1659</v>
      </c>
      <c r="AF677" s="113">
        <v>501</v>
      </c>
      <c r="AG677" s="113">
        <v>6.5000000000000002E-2</v>
      </c>
      <c r="AH677" s="113">
        <v>0</v>
      </c>
      <c r="AI677" s="113">
        <v>500</v>
      </c>
      <c r="AJ677" s="113">
        <v>4.3999999999999997E-2</v>
      </c>
    </row>
    <row r="678" spans="1:36" x14ac:dyDescent="0.25">
      <c r="A678" t="str">
        <f t="shared" si="73"/>
        <v>CFLMFm1996CZ08rNCEH</v>
      </c>
      <c r="B678" t="s">
        <v>118</v>
      </c>
      <c r="C678" t="s">
        <v>45</v>
      </c>
      <c r="D678" s="113" t="s">
        <v>1650</v>
      </c>
      <c r="E678" s="113">
        <v>1996</v>
      </c>
      <c r="F678" s="113" t="s">
        <v>107</v>
      </c>
      <c r="G678" s="113" t="s">
        <v>1656</v>
      </c>
      <c r="H678" s="113">
        <f t="shared" si="68"/>
        <v>0.73399999999999999</v>
      </c>
      <c r="I678" s="113">
        <f t="shared" si="70"/>
        <v>1</v>
      </c>
      <c r="J678" s="113">
        <f t="shared" si="69"/>
        <v>0</v>
      </c>
      <c r="M678" s="113">
        <v>367</v>
      </c>
      <c r="N678" s="113">
        <v>4.3999999999999997E-2</v>
      </c>
      <c r="O678" s="113">
        <v>0</v>
      </c>
      <c r="P678" s="113">
        <v>500</v>
      </c>
      <c r="Q678" s="113">
        <v>4.3999999999999997E-2</v>
      </c>
      <c r="S678" s="113" t="b">
        <v>0</v>
      </c>
      <c r="T678" s="113" t="b">
        <f>VLOOKUP(G678,key!$S$3:$T$12,2,FALSE)</f>
        <v>1</v>
      </c>
      <c r="U678" s="113">
        <f t="shared" si="71"/>
        <v>1</v>
      </c>
      <c r="V678" s="116">
        <f t="shared" si="72"/>
        <v>0</v>
      </c>
      <c r="W678" s="113">
        <f>VLOOKUP(G678,key!$S$3:$U$6,3,FALSE)</f>
        <v>0.25</v>
      </c>
      <c r="X678" s="113"/>
      <c r="Z678" s="113"/>
      <c r="AA678" s="113" t="s">
        <v>4151</v>
      </c>
      <c r="AB678" s="113" t="s">
        <v>1650</v>
      </c>
      <c r="AC678" s="113">
        <v>1996</v>
      </c>
      <c r="AD678" s="113" t="s">
        <v>107</v>
      </c>
      <c r="AE678" s="113" t="s">
        <v>1656</v>
      </c>
      <c r="AF678" s="113">
        <v>367</v>
      </c>
      <c r="AG678" s="113">
        <v>4.3999999999999997E-2</v>
      </c>
      <c r="AH678" s="113">
        <v>0</v>
      </c>
      <c r="AI678" s="113">
        <v>500</v>
      </c>
      <c r="AJ678" s="113">
        <v>4.3999999999999997E-2</v>
      </c>
    </row>
    <row r="679" spans="1:36" x14ac:dyDescent="0.25">
      <c r="A679" t="str">
        <f t="shared" si="73"/>
        <v>CFLMFm1996CZ08rNCGF</v>
      </c>
      <c r="B679" t="s">
        <v>118</v>
      </c>
      <c r="C679" t="s">
        <v>45</v>
      </c>
      <c r="D679" s="113" t="s">
        <v>1650</v>
      </c>
      <c r="E679" s="113">
        <v>1996</v>
      </c>
      <c r="F679" s="113" t="s">
        <v>107</v>
      </c>
      <c r="G679" s="113" t="s">
        <v>1657</v>
      </c>
      <c r="H679" s="113">
        <f t="shared" si="68"/>
        <v>1.004</v>
      </c>
      <c r="I679" s="113">
        <f t="shared" si="70"/>
        <v>1.0227272727272727</v>
      </c>
      <c r="J679" s="113">
        <f t="shared" si="69"/>
        <v>-1.558E-2</v>
      </c>
      <c r="M679" s="113">
        <v>502</v>
      </c>
      <c r="N679" s="113">
        <v>4.4999999999999998E-2</v>
      </c>
      <c r="O679" s="113">
        <v>-7.79</v>
      </c>
      <c r="P679" s="113">
        <v>500</v>
      </c>
      <c r="Q679" s="113">
        <v>4.3999999999999997E-2</v>
      </c>
      <c r="S679" s="113" t="b">
        <v>0</v>
      </c>
      <c r="T679" s="113" t="b">
        <f>VLOOKUP(G679,key!$S$3:$T$12,2,FALSE)</f>
        <v>0</v>
      </c>
      <c r="U679" s="113">
        <f t="shared" si="71"/>
        <v>1</v>
      </c>
      <c r="V679" s="116">
        <f t="shared" si="72"/>
        <v>-1.558E-2</v>
      </c>
      <c r="W679" s="113">
        <f>VLOOKUP(G679,key!$S$3:$U$6,3,FALSE)</f>
        <v>0.9</v>
      </c>
      <c r="X679" s="113"/>
      <c r="Z679" s="113"/>
      <c r="AA679" s="113" t="s">
        <v>4151</v>
      </c>
      <c r="AB679" s="113" t="s">
        <v>1650</v>
      </c>
      <c r="AC679" s="113">
        <v>1996</v>
      </c>
      <c r="AD679" s="113" t="s">
        <v>107</v>
      </c>
      <c r="AE679" s="113" t="s">
        <v>1657</v>
      </c>
      <c r="AF679" s="113">
        <v>502</v>
      </c>
      <c r="AG679" s="113">
        <v>4.4999999999999998E-2</v>
      </c>
      <c r="AH679" s="113">
        <v>-7.79</v>
      </c>
      <c r="AI679" s="113">
        <v>500</v>
      </c>
      <c r="AJ679" s="113">
        <v>4.3999999999999997E-2</v>
      </c>
    </row>
    <row r="680" spans="1:36" x14ac:dyDescent="0.25">
      <c r="A680" t="str">
        <f t="shared" si="73"/>
        <v>CFLMFm1996CZ09rDXGF</v>
      </c>
      <c r="B680" t="s">
        <v>118</v>
      </c>
      <c r="C680" t="s">
        <v>45</v>
      </c>
      <c r="D680" s="113" t="s">
        <v>1650</v>
      </c>
      <c r="E680" s="113">
        <v>1996</v>
      </c>
      <c r="F680" s="113" t="s">
        <v>108</v>
      </c>
      <c r="G680" s="113" t="s">
        <v>1658</v>
      </c>
      <c r="H680" s="113">
        <f t="shared" si="68"/>
        <v>1.1479999999999999</v>
      </c>
      <c r="I680" s="113">
        <f t="shared" si="70"/>
        <v>1.6136363636363635</v>
      </c>
      <c r="J680" s="113">
        <f t="shared" si="69"/>
        <v>-1.4800000000000001E-2</v>
      </c>
      <c r="M680" s="113">
        <v>574</v>
      </c>
      <c r="N680" s="113">
        <v>7.0999999999999994E-2</v>
      </c>
      <c r="O680" s="113">
        <v>-7.4</v>
      </c>
      <c r="P680" s="113">
        <v>500</v>
      </c>
      <c r="Q680" s="113">
        <v>4.3999999999999997E-2</v>
      </c>
      <c r="S680" s="113" t="b">
        <v>0</v>
      </c>
      <c r="T680" s="113" t="b">
        <f>VLOOKUP(G680,key!$S$3:$T$12,2,FALSE)</f>
        <v>0</v>
      </c>
      <c r="U680" s="113">
        <f t="shared" si="71"/>
        <v>1</v>
      </c>
      <c r="V680" s="116">
        <f t="shared" si="72"/>
        <v>-1.4800000000000001E-2</v>
      </c>
      <c r="W680" s="113">
        <f>VLOOKUP(G680,key!$S$3:$U$6,3,FALSE)</f>
        <v>1</v>
      </c>
      <c r="X680" s="113"/>
      <c r="Z680" s="113"/>
      <c r="AA680" s="113" t="s">
        <v>4151</v>
      </c>
      <c r="AB680" s="113" t="s">
        <v>1650</v>
      </c>
      <c r="AC680" s="113">
        <v>1996</v>
      </c>
      <c r="AD680" s="113" t="s">
        <v>108</v>
      </c>
      <c r="AE680" s="113" t="s">
        <v>1658</v>
      </c>
      <c r="AF680" s="113">
        <v>574</v>
      </c>
      <c r="AG680" s="113">
        <v>7.0999999999999994E-2</v>
      </c>
      <c r="AH680" s="113">
        <v>-7.4</v>
      </c>
      <c r="AI680" s="113">
        <v>500</v>
      </c>
      <c r="AJ680" s="113">
        <v>4.3999999999999997E-2</v>
      </c>
    </row>
    <row r="681" spans="1:36" x14ac:dyDescent="0.25">
      <c r="A681" t="str">
        <f t="shared" si="73"/>
        <v>CFLMFm1996CZ09rDXHP</v>
      </c>
      <c r="B681" t="s">
        <v>118</v>
      </c>
      <c r="C681" t="s">
        <v>45</v>
      </c>
      <c r="D681" s="113" t="s">
        <v>1650</v>
      </c>
      <c r="E681" s="113">
        <v>1996</v>
      </c>
      <c r="F681" s="113" t="s">
        <v>108</v>
      </c>
      <c r="G681" s="113" t="s">
        <v>1659</v>
      </c>
      <c r="H681" s="113">
        <f t="shared" si="68"/>
        <v>1.022</v>
      </c>
      <c r="I681" s="113">
        <f t="shared" si="70"/>
        <v>1.5909090909090911</v>
      </c>
      <c r="J681" s="113">
        <f t="shared" si="69"/>
        <v>0</v>
      </c>
      <c r="M681" s="113">
        <v>511</v>
      </c>
      <c r="N681" s="113">
        <v>7.0000000000000007E-2</v>
      </c>
      <c r="O681" s="113">
        <v>0</v>
      </c>
      <c r="P681" s="113">
        <v>500</v>
      </c>
      <c r="Q681" s="113">
        <v>4.3999999999999997E-2</v>
      </c>
      <c r="S681" s="113" t="b">
        <v>0</v>
      </c>
      <c r="T681" s="113" t="b">
        <f>VLOOKUP(G681,key!$S$3:$T$12,2,FALSE)</f>
        <v>1</v>
      </c>
      <c r="U681" s="113">
        <f t="shared" si="71"/>
        <v>1</v>
      </c>
      <c r="V681" s="116">
        <f t="shared" si="72"/>
        <v>0</v>
      </c>
      <c r="W681" s="113">
        <f>VLOOKUP(G681,key!$S$3:$U$6,3,FALSE)</f>
        <v>0.5</v>
      </c>
      <c r="X681" s="113"/>
      <c r="Z681" s="113"/>
      <c r="AA681" s="113" t="s">
        <v>4151</v>
      </c>
      <c r="AB681" s="113" t="s">
        <v>1650</v>
      </c>
      <c r="AC681" s="113">
        <v>1996</v>
      </c>
      <c r="AD681" s="113" t="s">
        <v>108</v>
      </c>
      <c r="AE681" s="113" t="s">
        <v>1659</v>
      </c>
      <c r="AF681" s="113">
        <v>511</v>
      </c>
      <c r="AG681" s="113">
        <v>7.0000000000000007E-2</v>
      </c>
      <c r="AH681" s="113">
        <v>0</v>
      </c>
      <c r="AI681" s="113">
        <v>500</v>
      </c>
      <c r="AJ681" s="113">
        <v>4.3999999999999997E-2</v>
      </c>
    </row>
    <row r="682" spans="1:36" x14ac:dyDescent="0.25">
      <c r="A682" t="str">
        <f t="shared" si="73"/>
        <v>CFLMFm1996CZ09rNCEH</v>
      </c>
      <c r="B682" t="s">
        <v>118</v>
      </c>
      <c r="C682" t="s">
        <v>45</v>
      </c>
      <c r="D682" s="113" t="s">
        <v>1650</v>
      </c>
      <c r="E682" s="113">
        <v>1996</v>
      </c>
      <c r="F682" s="113" t="s">
        <v>108</v>
      </c>
      <c r="G682" s="113" t="s">
        <v>1656</v>
      </c>
      <c r="H682" s="113">
        <f t="shared" si="68"/>
        <v>0.72199999999999998</v>
      </c>
      <c r="I682" s="113">
        <f t="shared" si="70"/>
        <v>1</v>
      </c>
      <c r="J682" s="113">
        <f t="shared" si="69"/>
        <v>0</v>
      </c>
      <c r="M682" s="113">
        <v>361</v>
      </c>
      <c r="N682" s="113">
        <v>4.3999999999999997E-2</v>
      </c>
      <c r="O682" s="113">
        <v>0</v>
      </c>
      <c r="P682" s="113">
        <v>500</v>
      </c>
      <c r="Q682" s="113">
        <v>4.3999999999999997E-2</v>
      </c>
      <c r="S682" s="113" t="b">
        <v>0</v>
      </c>
      <c r="T682" s="113" t="b">
        <f>VLOOKUP(G682,key!$S$3:$T$12,2,FALSE)</f>
        <v>1</v>
      </c>
      <c r="U682" s="113">
        <f t="shared" si="71"/>
        <v>1</v>
      </c>
      <c r="V682" s="116">
        <f t="shared" si="72"/>
        <v>0</v>
      </c>
      <c r="W682" s="113">
        <f>VLOOKUP(G682,key!$S$3:$U$6,3,FALSE)</f>
        <v>0.25</v>
      </c>
      <c r="X682" s="113"/>
      <c r="Z682" s="113"/>
      <c r="AA682" s="113" t="s">
        <v>4151</v>
      </c>
      <c r="AB682" s="113" t="s">
        <v>1650</v>
      </c>
      <c r="AC682" s="113">
        <v>1996</v>
      </c>
      <c r="AD682" s="113" t="s">
        <v>108</v>
      </c>
      <c r="AE682" s="113" t="s">
        <v>1656</v>
      </c>
      <c r="AF682" s="113">
        <v>361</v>
      </c>
      <c r="AG682" s="113">
        <v>4.3999999999999997E-2</v>
      </c>
      <c r="AH682" s="113">
        <v>0</v>
      </c>
      <c r="AI682" s="113">
        <v>500</v>
      </c>
      <c r="AJ682" s="113">
        <v>4.3999999999999997E-2</v>
      </c>
    </row>
    <row r="683" spans="1:36" x14ac:dyDescent="0.25">
      <c r="A683" t="str">
        <f t="shared" si="73"/>
        <v>CFLMFm1996CZ09rNCGF</v>
      </c>
      <c r="B683" t="s">
        <v>118</v>
      </c>
      <c r="C683" t="s">
        <v>45</v>
      </c>
      <c r="D683" s="113" t="s">
        <v>1650</v>
      </c>
      <c r="E683" s="113">
        <v>1996</v>
      </c>
      <c r="F683" s="113" t="s">
        <v>108</v>
      </c>
      <c r="G683" s="113" t="s">
        <v>1657</v>
      </c>
      <c r="H683" s="113">
        <f t="shared" si="68"/>
        <v>1.004</v>
      </c>
      <c r="I683" s="113">
        <f t="shared" si="70"/>
        <v>1.0227272727272727</v>
      </c>
      <c r="J683" s="113">
        <f t="shared" si="69"/>
        <v>-1.55E-2</v>
      </c>
      <c r="M683" s="113">
        <v>502</v>
      </c>
      <c r="N683" s="113">
        <v>4.4999999999999998E-2</v>
      </c>
      <c r="O683" s="113">
        <v>-7.75</v>
      </c>
      <c r="P683" s="113">
        <v>500</v>
      </c>
      <c r="Q683" s="113">
        <v>4.3999999999999997E-2</v>
      </c>
      <c r="S683" s="113" t="b">
        <v>0</v>
      </c>
      <c r="T683" s="113" t="b">
        <f>VLOOKUP(G683,key!$S$3:$T$12,2,FALSE)</f>
        <v>0</v>
      </c>
      <c r="U683" s="113">
        <f t="shared" si="71"/>
        <v>1</v>
      </c>
      <c r="V683" s="116">
        <f t="shared" si="72"/>
        <v>-1.55E-2</v>
      </c>
      <c r="W683" s="113">
        <f>VLOOKUP(G683,key!$S$3:$U$6,3,FALSE)</f>
        <v>0.9</v>
      </c>
      <c r="X683" s="113"/>
      <c r="Z683" s="113"/>
      <c r="AA683" s="113" t="s">
        <v>4151</v>
      </c>
      <c r="AB683" s="113" t="s">
        <v>1650</v>
      </c>
      <c r="AC683" s="113">
        <v>1996</v>
      </c>
      <c r="AD683" s="113" t="s">
        <v>108</v>
      </c>
      <c r="AE683" s="113" t="s">
        <v>1657</v>
      </c>
      <c r="AF683" s="113">
        <v>502</v>
      </c>
      <c r="AG683" s="113">
        <v>4.4999999999999998E-2</v>
      </c>
      <c r="AH683" s="113">
        <v>-7.75</v>
      </c>
      <c r="AI683" s="113">
        <v>500</v>
      </c>
      <c r="AJ683" s="113">
        <v>4.3999999999999997E-2</v>
      </c>
    </row>
    <row r="684" spans="1:36" x14ac:dyDescent="0.25">
      <c r="A684" t="str">
        <f t="shared" si="73"/>
        <v>CFLMFm1996CZ10rDXGF</v>
      </c>
      <c r="B684" t="s">
        <v>118</v>
      </c>
      <c r="C684" t="s">
        <v>45</v>
      </c>
      <c r="D684" s="113" t="s">
        <v>1650</v>
      </c>
      <c r="E684" s="113">
        <v>1996</v>
      </c>
      <c r="F684" s="113" t="s">
        <v>109</v>
      </c>
      <c r="G684" s="113" t="s">
        <v>1658</v>
      </c>
      <c r="H684" s="113">
        <f t="shared" si="68"/>
        <v>1.0740000000000001</v>
      </c>
      <c r="I684" s="113">
        <f t="shared" si="70"/>
        <v>2</v>
      </c>
      <c r="J684" s="113">
        <f t="shared" si="69"/>
        <v>-2.06E-2</v>
      </c>
      <c r="M684" s="113">
        <v>537</v>
      </c>
      <c r="N684" s="113">
        <v>0.1</v>
      </c>
      <c r="O684" s="113">
        <v>-10.3</v>
      </c>
      <c r="P684" s="113">
        <v>500</v>
      </c>
      <c r="Q684" s="113">
        <v>4.3999999999999997E-2</v>
      </c>
      <c r="S684" s="113" t="b">
        <v>0</v>
      </c>
      <c r="T684" s="113" t="b">
        <f>VLOOKUP(G684,key!$S$3:$T$12,2,FALSE)</f>
        <v>0</v>
      </c>
      <c r="U684" s="113">
        <f t="shared" si="71"/>
        <v>1</v>
      </c>
      <c r="V684" s="116">
        <f t="shared" si="72"/>
        <v>-2.06E-2</v>
      </c>
      <c r="W684" s="113">
        <f>VLOOKUP(G684,key!$S$3:$U$6,3,FALSE)</f>
        <v>1</v>
      </c>
      <c r="X684" s="113"/>
      <c r="Z684" s="113"/>
      <c r="AA684" s="113" t="s">
        <v>4151</v>
      </c>
      <c r="AB684" s="113" t="s">
        <v>1650</v>
      </c>
      <c r="AC684" s="113">
        <v>1996</v>
      </c>
      <c r="AD684" s="113" t="s">
        <v>109</v>
      </c>
      <c r="AE684" s="113" t="s">
        <v>1658</v>
      </c>
      <c r="AF684" s="113">
        <v>537</v>
      </c>
      <c r="AG684" s="113">
        <v>0.1</v>
      </c>
      <c r="AH684" s="113">
        <v>-10.3</v>
      </c>
      <c r="AI684" s="113">
        <v>500</v>
      </c>
      <c r="AJ684" s="113">
        <v>4.3999999999999997E-2</v>
      </c>
    </row>
    <row r="685" spans="1:36" x14ac:dyDescent="0.25">
      <c r="A685" t="str">
        <f t="shared" si="73"/>
        <v>CFLMFm1996CZ10rDXHP</v>
      </c>
      <c r="B685" t="s">
        <v>118</v>
      </c>
      <c r="C685" t="s">
        <v>45</v>
      </c>
      <c r="D685" s="113" t="s">
        <v>1650</v>
      </c>
      <c r="E685" s="113">
        <v>1996</v>
      </c>
      <c r="F685" s="113" t="s">
        <v>109</v>
      </c>
      <c r="G685" s="113" t="s">
        <v>1659</v>
      </c>
      <c r="H685" s="113">
        <f t="shared" si="68"/>
        <v>0.91</v>
      </c>
      <c r="I685" s="113">
        <f t="shared" si="70"/>
        <v>2</v>
      </c>
      <c r="J685" s="113">
        <f t="shared" si="69"/>
        <v>0</v>
      </c>
      <c r="M685" s="113">
        <v>455</v>
      </c>
      <c r="N685" s="113">
        <v>9.7000000000000003E-2</v>
      </c>
      <c r="O685" s="113">
        <v>0</v>
      </c>
      <c r="P685" s="113">
        <v>500</v>
      </c>
      <c r="Q685" s="113">
        <v>4.3999999999999997E-2</v>
      </c>
      <c r="S685" s="113" t="b">
        <v>0</v>
      </c>
      <c r="T685" s="113" t="b">
        <f>VLOOKUP(G685,key!$S$3:$T$12,2,FALSE)</f>
        <v>1</v>
      </c>
      <c r="U685" s="113">
        <f t="shared" si="71"/>
        <v>1</v>
      </c>
      <c r="V685" s="116">
        <f t="shared" si="72"/>
        <v>0</v>
      </c>
      <c r="W685" s="113">
        <f>VLOOKUP(G685,key!$S$3:$U$6,3,FALSE)</f>
        <v>0.5</v>
      </c>
      <c r="X685" s="113"/>
      <c r="Z685" s="113"/>
      <c r="AA685" s="113" t="s">
        <v>4151</v>
      </c>
      <c r="AB685" s="113" t="s">
        <v>1650</v>
      </c>
      <c r="AC685" s="113">
        <v>1996</v>
      </c>
      <c r="AD685" s="113" t="s">
        <v>109</v>
      </c>
      <c r="AE685" s="113" t="s">
        <v>1659</v>
      </c>
      <c r="AF685" s="113">
        <v>455</v>
      </c>
      <c r="AG685" s="113">
        <v>9.7000000000000003E-2</v>
      </c>
      <c r="AH685" s="113">
        <v>0</v>
      </c>
      <c r="AI685" s="113">
        <v>500</v>
      </c>
      <c r="AJ685" s="113">
        <v>4.3999999999999997E-2</v>
      </c>
    </row>
    <row r="686" spans="1:36" x14ac:dyDescent="0.25">
      <c r="A686" t="str">
        <f t="shared" si="73"/>
        <v>CFLMFm1996CZ10rNCEH</v>
      </c>
      <c r="B686" t="s">
        <v>118</v>
      </c>
      <c r="C686" t="s">
        <v>45</v>
      </c>
      <c r="D686" s="113" t="s">
        <v>1650</v>
      </c>
      <c r="E686" s="113">
        <v>1996</v>
      </c>
      <c r="F686" s="113" t="s">
        <v>109</v>
      </c>
      <c r="G686" s="113" t="s">
        <v>1656</v>
      </c>
      <c r="H686" s="113">
        <f t="shared" si="68"/>
        <v>0.626</v>
      </c>
      <c r="I686" s="113">
        <f t="shared" si="70"/>
        <v>1</v>
      </c>
      <c r="J686" s="113">
        <f t="shared" si="69"/>
        <v>0</v>
      </c>
      <c r="M686" s="113">
        <v>313</v>
      </c>
      <c r="N686" s="113">
        <v>4.3999999999999997E-2</v>
      </c>
      <c r="O686" s="113">
        <v>0</v>
      </c>
      <c r="P686" s="113">
        <v>500</v>
      </c>
      <c r="Q686" s="113">
        <v>4.3999999999999997E-2</v>
      </c>
      <c r="S686" s="113" t="b">
        <v>0</v>
      </c>
      <c r="T686" s="113" t="b">
        <f>VLOOKUP(G686,key!$S$3:$T$12,2,FALSE)</f>
        <v>1</v>
      </c>
      <c r="U686" s="113">
        <f t="shared" si="71"/>
        <v>1</v>
      </c>
      <c r="V686" s="116">
        <f t="shared" si="72"/>
        <v>0</v>
      </c>
      <c r="W686" s="113">
        <f>VLOOKUP(G686,key!$S$3:$U$6,3,FALSE)</f>
        <v>0.25</v>
      </c>
      <c r="X686" s="113"/>
      <c r="Z686" s="113"/>
      <c r="AA686" s="113" t="s">
        <v>4151</v>
      </c>
      <c r="AB686" s="113" t="s">
        <v>1650</v>
      </c>
      <c r="AC686" s="113">
        <v>1996</v>
      </c>
      <c r="AD686" s="113" t="s">
        <v>109</v>
      </c>
      <c r="AE686" s="113" t="s">
        <v>1656</v>
      </c>
      <c r="AF686" s="113">
        <v>313</v>
      </c>
      <c r="AG686" s="113">
        <v>4.3999999999999997E-2</v>
      </c>
      <c r="AH686" s="113">
        <v>0</v>
      </c>
      <c r="AI686" s="113">
        <v>500</v>
      </c>
      <c r="AJ686" s="113">
        <v>4.3999999999999997E-2</v>
      </c>
    </row>
    <row r="687" spans="1:36" x14ac:dyDescent="0.25">
      <c r="A687" t="str">
        <f t="shared" si="73"/>
        <v>CFLMFm1996CZ10rNCGF</v>
      </c>
      <c r="B687" t="s">
        <v>118</v>
      </c>
      <c r="C687" t="s">
        <v>45</v>
      </c>
      <c r="D687" s="113" t="s">
        <v>1650</v>
      </c>
      <c r="E687" s="113">
        <v>1996</v>
      </c>
      <c r="F687" s="113" t="s">
        <v>109</v>
      </c>
      <c r="G687" s="113" t="s">
        <v>1657</v>
      </c>
      <c r="H687" s="113">
        <f t="shared" si="68"/>
        <v>0.998</v>
      </c>
      <c r="I687" s="113">
        <f t="shared" si="70"/>
        <v>1.0227272727272727</v>
      </c>
      <c r="J687" s="113">
        <f t="shared" si="69"/>
        <v>-2.1000000000000001E-2</v>
      </c>
      <c r="M687" s="113">
        <v>499</v>
      </c>
      <c r="N687" s="113">
        <v>4.4999999999999998E-2</v>
      </c>
      <c r="O687" s="113">
        <v>-10.5</v>
      </c>
      <c r="P687" s="113">
        <v>500</v>
      </c>
      <c r="Q687" s="113">
        <v>4.3999999999999997E-2</v>
      </c>
      <c r="S687" s="113" t="b">
        <v>0</v>
      </c>
      <c r="T687" s="113" t="b">
        <f>VLOOKUP(G687,key!$S$3:$T$12,2,FALSE)</f>
        <v>0</v>
      </c>
      <c r="U687" s="113">
        <f t="shared" si="71"/>
        <v>1</v>
      </c>
      <c r="V687" s="116">
        <f t="shared" si="72"/>
        <v>-2.1000000000000001E-2</v>
      </c>
      <c r="W687" s="113">
        <f>VLOOKUP(G687,key!$S$3:$U$6,3,FALSE)</f>
        <v>0.9</v>
      </c>
      <c r="X687" s="113"/>
      <c r="Z687" s="113"/>
      <c r="AA687" s="113" t="s">
        <v>4151</v>
      </c>
      <c r="AB687" s="113" t="s">
        <v>1650</v>
      </c>
      <c r="AC687" s="113">
        <v>1996</v>
      </c>
      <c r="AD687" s="113" t="s">
        <v>109</v>
      </c>
      <c r="AE687" s="113" t="s">
        <v>1657</v>
      </c>
      <c r="AF687" s="113">
        <v>499</v>
      </c>
      <c r="AG687" s="113">
        <v>4.4999999999999998E-2</v>
      </c>
      <c r="AH687" s="113">
        <v>-10.5</v>
      </c>
      <c r="AI687" s="113">
        <v>500</v>
      </c>
      <c r="AJ687" s="113">
        <v>4.3999999999999997E-2</v>
      </c>
    </row>
    <row r="688" spans="1:36" x14ac:dyDescent="0.25">
      <c r="A688" t="str">
        <f t="shared" si="73"/>
        <v>CFLMFm1996CZ11rDXGF</v>
      </c>
      <c r="B688" t="s">
        <v>118</v>
      </c>
      <c r="C688" t="s">
        <v>45</v>
      </c>
      <c r="D688" s="113" t="s">
        <v>1650</v>
      </c>
      <c r="E688" s="113">
        <v>1996</v>
      </c>
      <c r="F688" s="113" t="s">
        <v>110</v>
      </c>
      <c r="G688" s="113" t="s">
        <v>1658</v>
      </c>
      <c r="H688" s="113">
        <f t="shared" si="68"/>
        <v>1.1299999999999999</v>
      </c>
      <c r="I688" s="113">
        <f t="shared" si="70"/>
        <v>1.7999999999999998</v>
      </c>
      <c r="J688" s="113">
        <f t="shared" si="69"/>
        <v>-1.7940000000000001E-2</v>
      </c>
      <c r="M688" s="113">
        <v>565</v>
      </c>
      <c r="N688" s="113">
        <v>7.1999999999999995E-2</v>
      </c>
      <c r="O688" s="113">
        <v>-8.9700000000000006</v>
      </c>
      <c r="P688" s="113">
        <v>500</v>
      </c>
      <c r="Q688" s="113">
        <v>0.04</v>
      </c>
      <c r="S688" s="113" t="b">
        <v>0</v>
      </c>
      <c r="T688" s="113" t="b">
        <f>VLOOKUP(G688,key!$S$3:$T$12,2,FALSE)</f>
        <v>0</v>
      </c>
      <c r="U688" s="113">
        <f t="shared" si="71"/>
        <v>1</v>
      </c>
      <c r="V688" s="116">
        <f t="shared" si="72"/>
        <v>-1.7940000000000001E-2</v>
      </c>
      <c r="W688" s="113">
        <f>VLOOKUP(G688,key!$S$3:$U$6,3,FALSE)</f>
        <v>1</v>
      </c>
      <c r="X688" s="113"/>
      <c r="Z688" s="113"/>
      <c r="AA688" s="113" t="s">
        <v>4151</v>
      </c>
      <c r="AB688" s="113" t="s">
        <v>1650</v>
      </c>
      <c r="AC688" s="113">
        <v>1996</v>
      </c>
      <c r="AD688" s="113" t="s">
        <v>110</v>
      </c>
      <c r="AE688" s="113" t="s">
        <v>1658</v>
      </c>
      <c r="AF688" s="113">
        <v>565</v>
      </c>
      <c r="AG688" s="113">
        <v>7.1999999999999995E-2</v>
      </c>
      <c r="AH688" s="113">
        <v>-8.9700000000000006</v>
      </c>
      <c r="AI688" s="113">
        <v>500</v>
      </c>
      <c r="AJ688" s="113">
        <v>0.04</v>
      </c>
    </row>
    <row r="689" spans="1:36" x14ac:dyDescent="0.25">
      <c r="A689" t="str">
        <f t="shared" si="73"/>
        <v>CFLMFm1996CZ11rDXHP</v>
      </c>
      <c r="B689" t="s">
        <v>118</v>
      </c>
      <c r="C689" t="s">
        <v>45</v>
      </c>
      <c r="D689" s="113" t="s">
        <v>1650</v>
      </c>
      <c r="E689" s="113">
        <v>1996</v>
      </c>
      <c r="F689" s="113" t="s">
        <v>110</v>
      </c>
      <c r="G689" s="113" t="s">
        <v>1659</v>
      </c>
      <c r="H689" s="113">
        <f t="shared" si="68"/>
        <v>0.97399999999999998</v>
      </c>
      <c r="I689" s="113">
        <f t="shared" si="70"/>
        <v>1.7999999999999998</v>
      </c>
      <c r="J689" s="113">
        <f t="shared" si="69"/>
        <v>0</v>
      </c>
      <c r="M689" s="113">
        <v>487</v>
      </c>
      <c r="N689" s="113">
        <v>7.1999999999999995E-2</v>
      </c>
      <c r="O689" s="113">
        <v>0</v>
      </c>
      <c r="P689" s="113">
        <v>500</v>
      </c>
      <c r="Q689" s="113">
        <v>0.04</v>
      </c>
      <c r="S689" s="113" t="b">
        <v>0</v>
      </c>
      <c r="T689" s="113" t="b">
        <f>VLOOKUP(G689,key!$S$3:$T$12,2,FALSE)</f>
        <v>1</v>
      </c>
      <c r="U689" s="113">
        <f t="shared" si="71"/>
        <v>1</v>
      </c>
      <c r="V689" s="116">
        <f t="shared" si="72"/>
        <v>0</v>
      </c>
      <c r="W689" s="113">
        <f>VLOOKUP(G689,key!$S$3:$U$6,3,FALSE)</f>
        <v>0.5</v>
      </c>
      <c r="X689" s="113"/>
      <c r="Z689" s="113"/>
      <c r="AA689" s="113" t="s">
        <v>4151</v>
      </c>
      <c r="AB689" s="113" t="s">
        <v>1650</v>
      </c>
      <c r="AC689" s="113">
        <v>1996</v>
      </c>
      <c r="AD689" s="113" t="s">
        <v>110</v>
      </c>
      <c r="AE689" s="113" t="s">
        <v>1659</v>
      </c>
      <c r="AF689" s="113">
        <v>487</v>
      </c>
      <c r="AG689" s="113">
        <v>7.1999999999999995E-2</v>
      </c>
      <c r="AH689" s="113">
        <v>0</v>
      </c>
      <c r="AI689" s="113">
        <v>500</v>
      </c>
      <c r="AJ689" s="113">
        <v>0.04</v>
      </c>
    </row>
    <row r="690" spans="1:36" x14ac:dyDescent="0.25">
      <c r="A690" t="str">
        <f t="shared" si="73"/>
        <v>CFLMFm1996CZ11rNCEH</v>
      </c>
      <c r="B690" t="s">
        <v>118</v>
      </c>
      <c r="C690" t="s">
        <v>45</v>
      </c>
      <c r="D690" s="113" t="s">
        <v>1650</v>
      </c>
      <c r="E690" s="113">
        <v>1996</v>
      </c>
      <c r="F690" s="113" t="s">
        <v>110</v>
      </c>
      <c r="G690" s="113" t="s">
        <v>1656</v>
      </c>
      <c r="H690" s="113">
        <f t="shared" si="68"/>
        <v>0.66800000000000004</v>
      </c>
      <c r="I690" s="113">
        <f t="shared" si="70"/>
        <v>1.0249999999999999</v>
      </c>
      <c r="J690" s="113">
        <f t="shared" si="69"/>
        <v>0</v>
      </c>
      <c r="M690" s="113">
        <v>334</v>
      </c>
      <c r="N690" s="113">
        <v>4.1000000000000002E-2</v>
      </c>
      <c r="O690" s="113">
        <v>0</v>
      </c>
      <c r="P690" s="113">
        <v>500</v>
      </c>
      <c r="Q690" s="113">
        <v>0.04</v>
      </c>
      <c r="S690" s="113" t="b">
        <v>0</v>
      </c>
      <c r="T690" s="113" t="b">
        <f>VLOOKUP(G690,key!$S$3:$T$12,2,FALSE)</f>
        <v>1</v>
      </c>
      <c r="U690" s="113">
        <f t="shared" si="71"/>
        <v>1</v>
      </c>
      <c r="V690" s="116">
        <f t="shared" si="72"/>
        <v>0</v>
      </c>
      <c r="W690" s="113">
        <f>VLOOKUP(G690,key!$S$3:$U$6,3,FALSE)</f>
        <v>0.25</v>
      </c>
      <c r="X690" s="113"/>
      <c r="Z690" s="113"/>
      <c r="AA690" s="113" t="s">
        <v>4151</v>
      </c>
      <c r="AB690" s="113" t="s">
        <v>1650</v>
      </c>
      <c r="AC690" s="113">
        <v>1996</v>
      </c>
      <c r="AD690" s="113" t="s">
        <v>110</v>
      </c>
      <c r="AE690" s="113" t="s">
        <v>1656</v>
      </c>
      <c r="AF690" s="113">
        <v>334</v>
      </c>
      <c r="AG690" s="113">
        <v>4.1000000000000002E-2</v>
      </c>
      <c r="AH690" s="113">
        <v>0</v>
      </c>
      <c r="AI690" s="113">
        <v>500</v>
      </c>
      <c r="AJ690" s="113">
        <v>0.04</v>
      </c>
    </row>
    <row r="691" spans="1:36" x14ac:dyDescent="0.25">
      <c r="A691" t="str">
        <f t="shared" si="73"/>
        <v>CFLMFm1996CZ11rNCGF</v>
      </c>
      <c r="B691" t="s">
        <v>118</v>
      </c>
      <c r="C691" t="s">
        <v>45</v>
      </c>
      <c r="D691" s="113" t="s">
        <v>1650</v>
      </c>
      <c r="E691" s="113">
        <v>1996</v>
      </c>
      <c r="F691" s="113" t="s">
        <v>110</v>
      </c>
      <c r="G691" s="113" t="s">
        <v>1657</v>
      </c>
      <c r="H691" s="113">
        <f t="shared" si="68"/>
        <v>1.002</v>
      </c>
      <c r="I691" s="113">
        <f t="shared" si="70"/>
        <v>1.0249999999999999</v>
      </c>
      <c r="J691" s="113">
        <f t="shared" si="69"/>
        <v>-1.8460000000000001E-2</v>
      </c>
      <c r="M691" s="113">
        <v>501</v>
      </c>
      <c r="N691" s="113">
        <v>4.1000000000000002E-2</v>
      </c>
      <c r="O691" s="113">
        <v>-9.23</v>
      </c>
      <c r="P691" s="113">
        <v>500</v>
      </c>
      <c r="Q691" s="113">
        <v>0.04</v>
      </c>
      <c r="S691" s="113" t="b">
        <v>0</v>
      </c>
      <c r="T691" s="113" t="b">
        <f>VLOOKUP(G691,key!$S$3:$T$12,2,FALSE)</f>
        <v>0</v>
      </c>
      <c r="U691" s="113">
        <f t="shared" si="71"/>
        <v>1</v>
      </c>
      <c r="V691" s="116">
        <f t="shared" si="72"/>
        <v>-1.8460000000000001E-2</v>
      </c>
      <c r="W691" s="113">
        <f>VLOOKUP(G691,key!$S$3:$U$6,3,FALSE)</f>
        <v>0.9</v>
      </c>
      <c r="X691" s="113"/>
      <c r="Z691" s="113"/>
      <c r="AA691" s="113" t="s">
        <v>4151</v>
      </c>
      <c r="AB691" s="113" t="s">
        <v>1650</v>
      </c>
      <c r="AC691" s="113">
        <v>1996</v>
      </c>
      <c r="AD691" s="113" t="s">
        <v>110</v>
      </c>
      <c r="AE691" s="113" t="s">
        <v>1657</v>
      </c>
      <c r="AF691" s="113">
        <v>501</v>
      </c>
      <c r="AG691" s="113">
        <v>4.1000000000000002E-2</v>
      </c>
      <c r="AH691" s="113">
        <v>-9.23</v>
      </c>
      <c r="AI691" s="113">
        <v>500</v>
      </c>
      <c r="AJ691" s="113">
        <v>0.04</v>
      </c>
    </row>
    <row r="692" spans="1:36" x14ac:dyDescent="0.25">
      <c r="A692" t="str">
        <f t="shared" si="73"/>
        <v>CFLMFm1996CZ12rDXGF</v>
      </c>
      <c r="B692" t="s">
        <v>118</v>
      </c>
      <c r="C692" t="s">
        <v>45</v>
      </c>
      <c r="D692" s="113" t="s">
        <v>1650</v>
      </c>
      <c r="E692" s="113">
        <v>1996</v>
      </c>
      <c r="F692" s="113" t="s">
        <v>111</v>
      </c>
      <c r="G692" s="113" t="s">
        <v>1658</v>
      </c>
      <c r="H692" s="113">
        <f t="shared" si="68"/>
        <v>1.0900000000000001</v>
      </c>
      <c r="I692" s="113">
        <f t="shared" si="70"/>
        <v>1.9</v>
      </c>
      <c r="J692" s="113">
        <f t="shared" si="69"/>
        <v>-2.2600000000000002E-2</v>
      </c>
      <c r="M692" s="113">
        <v>545</v>
      </c>
      <c r="N692" s="113">
        <v>7.5999999999999998E-2</v>
      </c>
      <c r="O692" s="113">
        <v>-11.3</v>
      </c>
      <c r="P692" s="113">
        <v>500</v>
      </c>
      <c r="Q692" s="113">
        <v>0.04</v>
      </c>
      <c r="S692" s="113" t="b">
        <v>0</v>
      </c>
      <c r="T692" s="113" t="b">
        <f>VLOOKUP(G692,key!$S$3:$T$12,2,FALSE)</f>
        <v>0</v>
      </c>
      <c r="U692" s="113">
        <f t="shared" si="71"/>
        <v>1</v>
      </c>
      <c r="V692" s="116">
        <f t="shared" si="72"/>
        <v>-2.2600000000000002E-2</v>
      </c>
      <c r="W692" s="113">
        <f>VLOOKUP(G692,key!$S$3:$U$6,3,FALSE)</f>
        <v>1</v>
      </c>
      <c r="X692" s="113"/>
      <c r="Z692" s="113"/>
      <c r="AA692" s="113" t="s">
        <v>4151</v>
      </c>
      <c r="AB692" s="113" t="s">
        <v>1650</v>
      </c>
      <c r="AC692" s="113">
        <v>1996</v>
      </c>
      <c r="AD692" s="113" t="s">
        <v>111</v>
      </c>
      <c r="AE692" s="113" t="s">
        <v>1658</v>
      </c>
      <c r="AF692" s="113">
        <v>545</v>
      </c>
      <c r="AG692" s="113">
        <v>7.5999999999999998E-2</v>
      </c>
      <c r="AH692" s="113">
        <v>-11.3</v>
      </c>
      <c r="AI692" s="113">
        <v>500</v>
      </c>
      <c r="AJ692" s="113">
        <v>0.04</v>
      </c>
    </row>
    <row r="693" spans="1:36" x14ac:dyDescent="0.25">
      <c r="A693" t="str">
        <f t="shared" si="73"/>
        <v>CFLMFm1996CZ12rDXHP</v>
      </c>
      <c r="B693" t="s">
        <v>118</v>
      </c>
      <c r="C693" t="s">
        <v>45</v>
      </c>
      <c r="D693" s="113" t="s">
        <v>1650</v>
      </c>
      <c r="E693" s="113">
        <v>1996</v>
      </c>
      <c r="F693" s="113" t="s">
        <v>111</v>
      </c>
      <c r="G693" s="113" t="s">
        <v>1659</v>
      </c>
      <c r="H693" s="113">
        <f t="shared" si="68"/>
        <v>0.89600000000000002</v>
      </c>
      <c r="I693" s="113">
        <f t="shared" si="70"/>
        <v>1.875</v>
      </c>
      <c r="J693" s="113">
        <f t="shared" si="69"/>
        <v>0</v>
      </c>
      <c r="M693" s="113">
        <v>448</v>
      </c>
      <c r="N693" s="113">
        <v>7.4999999999999997E-2</v>
      </c>
      <c r="O693" s="113">
        <v>0</v>
      </c>
      <c r="P693" s="113">
        <v>500</v>
      </c>
      <c r="Q693" s="113">
        <v>0.04</v>
      </c>
      <c r="S693" s="113" t="b">
        <v>0</v>
      </c>
      <c r="T693" s="113" t="b">
        <f>VLOOKUP(G693,key!$S$3:$T$12,2,FALSE)</f>
        <v>1</v>
      </c>
      <c r="U693" s="113">
        <f t="shared" si="71"/>
        <v>1</v>
      </c>
      <c r="V693" s="116">
        <f t="shared" si="72"/>
        <v>0</v>
      </c>
      <c r="W693" s="113">
        <f>VLOOKUP(G693,key!$S$3:$U$6,3,FALSE)</f>
        <v>0.5</v>
      </c>
      <c r="X693" s="113"/>
      <c r="Z693" s="113"/>
      <c r="AA693" s="113" t="s">
        <v>4151</v>
      </c>
      <c r="AB693" s="113" t="s">
        <v>1650</v>
      </c>
      <c r="AC693" s="113">
        <v>1996</v>
      </c>
      <c r="AD693" s="113" t="s">
        <v>111</v>
      </c>
      <c r="AE693" s="113" t="s">
        <v>1659</v>
      </c>
      <c r="AF693" s="113">
        <v>448</v>
      </c>
      <c r="AG693" s="113">
        <v>7.4999999999999997E-2</v>
      </c>
      <c r="AH693" s="113">
        <v>0</v>
      </c>
      <c r="AI693" s="113">
        <v>500</v>
      </c>
      <c r="AJ693" s="113">
        <v>0.04</v>
      </c>
    </row>
    <row r="694" spans="1:36" x14ac:dyDescent="0.25">
      <c r="A694" t="str">
        <f t="shared" si="73"/>
        <v>CFLMFm1996CZ12rNCEH</v>
      </c>
      <c r="B694" t="s">
        <v>118</v>
      </c>
      <c r="C694" t="s">
        <v>45</v>
      </c>
      <c r="D694" s="113" t="s">
        <v>1650</v>
      </c>
      <c r="E694" s="113">
        <v>1996</v>
      </c>
      <c r="F694" s="113" t="s">
        <v>111</v>
      </c>
      <c r="G694" s="113" t="s">
        <v>1656</v>
      </c>
      <c r="H694" s="113">
        <f t="shared" si="68"/>
        <v>0.57199999999999995</v>
      </c>
      <c r="I694" s="113">
        <f t="shared" si="70"/>
        <v>1</v>
      </c>
      <c r="J694" s="113">
        <f t="shared" si="69"/>
        <v>0</v>
      </c>
      <c r="M694" s="113">
        <v>286</v>
      </c>
      <c r="N694" s="113">
        <v>0.04</v>
      </c>
      <c r="O694" s="113">
        <v>0</v>
      </c>
      <c r="P694" s="113">
        <v>500</v>
      </c>
      <c r="Q694" s="113">
        <v>0.04</v>
      </c>
      <c r="S694" s="113" t="b">
        <v>0</v>
      </c>
      <c r="T694" s="113" t="b">
        <f>VLOOKUP(G694,key!$S$3:$T$12,2,FALSE)</f>
        <v>1</v>
      </c>
      <c r="U694" s="113">
        <f t="shared" si="71"/>
        <v>1</v>
      </c>
      <c r="V694" s="116">
        <f t="shared" si="72"/>
        <v>0</v>
      </c>
      <c r="W694" s="113">
        <f>VLOOKUP(G694,key!$S$3:$U$6,3,FALSE)</f>
        <v>0.25</v>
      </c>
      <c r="X694" s="113"/>
      <c r="Z694" s="113"/>
      <c r="AA694" s="113" t="s">
        <v>4151</v>
      </c>
      <c r="AB694" s="113" t="s">
        <v>1650</v>
      </c>
      <c r="AC694" s="113">
        <v>1996</v>
      </c>
      <c r="AD694" s="113" t="s">
        <v>111</v>
      </c>
      <c r="AE694" s="113" t="s">
        <v>1656</v>
      </c>
      <c r="AF694" s="113">
        <v>286</v>
      </c>
      <c r="AG694" s="113">
        <v>0.04</v>
      </c>
      <c r="AH694" s="113">
        <v>0</v>
      </c>
      <c r="AI694" s="113">
        <v>500</v>
      </c>
      <c r="AJ694" s="113">
        <v>0.04</v>
      </c>
    </row>
    <row r="695" spans="1:36" x14ac:dyDescent="0.25">
      <c r="A695" t="str">
        <f t="shared" si="73"/>
        <v>CFLMFm1996CZ12rNCGF</v>
      </c>
      <c r="B695" t="s">
        <v>118</v>
      </c>
      <c r="C695" t="s">
        <v>45</v>
      </c>
      <c r="D695" s="113" t="s">
        <v>1650</v>
      </c>
      <c r="E695" s="113">
        <v>1996</v>
      </c>
      <c r="F695" s="113" t="s">
        <v>111</v>
      </c>
      <c r="G695" s="113" t="s">
        <v>1657</v>
      </c>
      <c r="H695" s="113">
        <f t="shared" si="68"/>
        <v>0.99399999999999999</v>
      </c>
      <c r="I695" s="113">
        <f t="shared" si="70"/>
        <v>1.0249999999999999</v>
      </c>
      <c r="J695" s="113">
        <f t="shared" si="69"/>
        <v>-2.3E-2</v>
      </c>
      <c r="M695" s="113">
        <v>497</v>
      </c>
      <c r="N695" s="113">
        <v>4.1000000000000002E-2</v>
      </c>
      <c r="O695" s="113">
        <v>-11.5</v>
      </c>
      <c r="P695" s="113">
        <v>500</v>
      </c>
      <c r="Q695" s="113">
        <v>0.04</v>
      </c>
      <c r="S695" s="113" t="b">
        <v>0</v>
      </c>
      <c r="T695" s="113" t="b">
        <f>VLOOKUP(G695,key!$S$3:$T$12,2,FALSE)</f>
        <v>0</v>
      </c>
      <c r="U695" s="113">
        <f t="shared" si="71"/>
        <v>1</v>
      </c>
      <c r="V695" s="116">
        <f t="shared" si="72"/>
        <v>-2.3E-2</v>
      </c>
      <c r="W695" s="113">
        <f>VLOOKUP(G695,key!$S$3:$U$6,3,FALSE)</f>
        <v>0.9</v>
      </c>
      <c r="X695" s="113"/>
      <c r="Z695" s="113"/>
      <c r="AA695" s="113" t="s">
        <v>4151</v>
      </c>
      <c r="AB695" s="113" t="s">
        <v>1650</v>
      </c>
      <c r="AC695" s="113">
        <v>1996</v>
      </c>
      <c r="AD695" s="113" t="s">
        <v>111</v>
      </c>
      <c r="AE695" s="113" t="s">
        <v>1657</v>
      </c>
      <c r="AF695" s="113">
        <v>497</v>
      </c>
      <c r="AG695" s="113">
        <v>4.1000000000000002E-2</v>
      </c>
      <c r="AH695" s="113">
        <v>-11.5</v>
      </c>
      <c r="AI695" s="113">
        <v>500</v>
      </c>
      <c r="AJ695" s="113">
        <v>0.04</v>
      </c>
    </row>
    <row r="696" spans="1:36" x14ac:dyDescent="0.25">
      <c r="A696" t="str">
        <f t="shared" si="73"/>
        <v>CFLMFm1996CZ13rDXGF</v>
      </c>
      <c r="B696" t="s">
        <v>118</v>
      </c>
      <c r="C696" t="s">
        <v>45</v>
      </c>
      <c r="D696" s="113" t="s">
        <v>1650</v>
      </c>
      <c r="E696" s="113">
        <v>1996</v>
      </c>
      <c r="F696" s="113" t="s">
        <v>112</v>
      </c>
      <c r="G696" s="113" t="s">
        <v>1658</v>
      </c>
      <c r="H696" s="113">
        <f t="shared" si="68"/>
        <v>1.1299999999999999</v>
      </c>
      <c r="I696" s="113">
        <f t="shared" si="70"/>
        <v>1.9</v>
      </c>
      <c r="J696" s="113">
        <f t="shared" si="69"/>
        <v>-1.9879999999999998E-2</v>
      </c>
      <c r="M696" s="113">
        <v>565</v>
      </c>
      <c r="N696" s="113">
        <v>7.5999999999999998E-2</v>
      </c>
      <c r="O696" s="113">
        <v>-9.94</v>
      </c>
      <c r="P696" s="113">
        <v>500</v>
      </c>
      <c r="Q696" s="113">
        <v>0.04</v>
      </c>
      <c r="S696" s="113" t="b">
        <v>0</v>
      </c>
      <c r="T696" s="113" t="b">
        <f>VLOOKUP(G696,key!$S$3:$T$12,2,FALSE)</f>
        <v>0</v>
      </c>
      <c r="U696" s="113">
        <f t="shared" si="71"/>
        <v>1</v>
      </c>
      <c r="V696" s="116">
        <f t="shared" si="72"/>
        <v>-1.9879999999999998E-2</v>
      </c>
      <c r="W696" s="113">
        <f>VLOOKUP(G696,key!$S$3:$U$6,3,FALSE)</f>
        <v>1</v>
      </c>
      <c r="X696" s="113"/>
      <c r="Z696" s="113"/>
      <c r="AA696" s="113" t="s">
        <v>4151</v>
      </c>
      <c r="AB696" s="113" t="s">
        <v>1650</v>
      </c>
      <c r="AC696" s="113">
        <v>1996</v>
      </c>
      <c r="AD696" s="113" t="s">
        <v>112</v>
      </c>
      <c r="AE696" s="113" t="s">
        <v>1658</v>
      </c>
      <c r="AF696" s="113">
        <v>565</v>
      </c>
      <c r="AG696" s="113">
        <v>7.5999999999999998E-2</v>
      </c>
      <c r="AH696" s="113">
        <v>-9.94</v>
      </c>
      <c r="AI696" s="113">
        <v>500</v>
      </c>
      <c r="AJ696" s="113">
        <v>0.04</v>
      </c>
    </row>
    <row r="697" spans="1:36" x14ac:dyDescent="0.25">
      <c r="A697" t="str">
        <f t="shared" si="73"/>
        <v>CFLMFm1996CZ13rDXHP</v>
      </c>
      <c r="B697" t="s">
        <v>118</v>
      </c>
      <c r="C697" t="s">
        <v>45</v>
      </c>
      <c r="D697" s="113" t="s">
        <v>1650</v>
      </c>
      <c r="E697" s="113">
        <v>1996</v>
      </c>
      <c r="F697" s="113" t="s">
        <v>112</v>
      </c>
      <c r="G697" s="113" t="s">
        <v>1659</v>
      </c>
      <c r="H697" s="113">
        <f t="shared" si="68"/>
        <v>0.96</v>
      </c>
      <c r="I697" s="113">
        <f t="shared" si="70"/>
        <v>1.8499999999999999</v>
      </c>
      <c r="J697" s="113">
        <f t="shared" si="69"/>
        <v>0</v>
      </c>
      <c r="M697" s="113">
        <v>480</v>
      </c>
      <c r="N697" s="113">
        <v>7.3999999999999996E-2</v>
      </c>
      <c r="O697" s="113">
        <v>0</v>
      </c>
      <c r="P697" s="113">
        <v>500</v>
      </c>
      <c r="Q697" s="113">
        <v>0.04</v>
      </c>
      <c r="S697" s="113" t="b">
        <v>0</v>
      </c>
      <c r="T697" s="113" t="b">
        <f>VLOOKUP(G697,key!$S$3:$T$12,2,FALSE)</f>
        <v>1</v>
      </c>
      <c r="U697" s="113">
        <f t="shared" si="71"/>
        <v>1</v>
      </c>
      <c r="V697" s="116">
        <f t="shared" si="72"/>
        <v>0</v>
      </c>
      <c r="W697" s="113">
        <f>VLOOKUP(G697,key!$S$3:$U$6,3,FALSE)</f>
        <v>0.5</v>
      </c>
      <c r="X697" s="113"/>
      <c r="Z697" s="113"/>
      <c r="AA697" s="113" t="s">
        <v>4151</v>
      </c>
      <c r="AB697" s="113" t="s">
        <v>1650</v>
      </c>
      <c r="AC697" s="113">
        <v>1996</v>
      </c>
      <c r="AD697" s="113" t="s">
        <v>112</v>
      </c>
      <c r="AE697" s="113" t="s">
        <v>1659</v>
      </c>
      <c r="AF697" s="113">
        <v>480</v>
      </c>
      <c r="AG697" s="113">
        <v>7.3999999999999996E-2</v>
      </c>
      <c r="AH697" s="113">
        <v>0</v>
      </c>
      <c r="AI697" s="113">
        <v>500</v>
      </c>
      <c r="AJ697" s="113">
        <v>0.04</v>
      </c>
    </row>
    <row r="698" spans="1:36" x14ac:dyDescent="0.25">
      <c r="A698" t="str">
        <f t="shared" si="73"/>
        <v>CFLMFm1996CZ13rNCEH</v>
      </c>
      <c r="B698" t="s">
        <v>118</v>
      </c>
      <c r="C698" t="s">
        <v>45</v>
      </c>
      <c r="D698" s="113" t="s">
        <v>1650</v>
      </c>
      <c r="E698" s="113">
        <v>1996</v>
      </c>
      <c r="F698" s="113" t="s">
        <v>112</v>
      </c>
      <c r="G698" s="113" t="s">
        <v>1656</v>
      </c>
      <c r="H698" s="113">
        <f t="shared" si="68"/>
        <v>0.61599999999999999</v>
      </c>
      <c r="I698" s="113">
        <f t="shared" si="70"/>
        <v>1.0249999999999999</v>
      </c>
      <c r="J698" s="113">
        <f t="shared" si="69"/>
        <v>0</v>
      </c>
      <c r="M698" s="113">
        <v>308</v>
      </c>
      <c r="N698" s="113">
        <v>4.1000000000000002E-2</v>
      </c>
      <c r="O698" s="113">
        <v>0</v>
      </c>
      <c r="P698" s="113">
        <v>500</v>
      </c>
      <c r="Q698" s="113">
        <v>0.04</v>
      </c>
      <c r="S698" s="113" t="b">
        <v>0</v>
      </c>
      <c r="T698" s="113" t="b">
        <f>VLOOKUP(G698,key!$S$3:$T$12,2,FALSE)</f>
        <v>1</v>
      </c>
      <c r="U698" s="113">
        <f t="shared" si="71"/>
        <v>1</v>
      </c>
      <c r="V698" s="116">
        <f t="shared" si="72"/>
        <v>0</v>
      </c>
      <c r="W698" s="113">
        <f>VLOOKUP(G698,key!$S$3:$U$6,3,FALSE)</f>
        <v>0.25</v>
      </c>
      <c r="X698" s="113"/>
      <c r="Z698" s="113"/>
      <c r="AA698" s="113" t="s">
        <v>4151</v>
      </c>
      <c r="AB698" s="113" t="s">
        <v>1650</v>
      </c>
      <c r="AC698" s="113">
        <v>1996</v>
      </c>
      <c r="AD698" s="113" t="s">
        <v>112</v>
      </c>
      <c r="AE698" s="113" t="s">
        <v>1656</v>
      </c>
      <c r="AF698" s="113">
        <v>308</v>
      </c>
      <c r="AG698" s="113">
        <v>4.1000000000000002E-2</v>
      </c>
      <c r="AH698" s="113">
        <v>0</v>
      </c>
      <c r="AI698" s="113">
        <v>500</v>
      </c>
      <c r="AJ698" s="113">
        <v>0.04</v>
      </c>
    </row>
    <row r="699" spans="1:36" x14ac:dyDescent="0.25">
      <c r="A699" t="str">
        <f t="shared" si="73"/>
        <v>CFLMFm1996CZ13rNCGF</v>
      </c>
      <c r="B699" t="s">
        <v>118</v>
      </c>
      <c r="C699" t="s">
        <v>45</v>
      </c>
      <c r="D699" s="113" t="s">
        <v>1650</v>
      </c>
      <c r="E699" s="113">
        <v>1996</v>
      </c>
      <c r="F699" s="113" t="s">
        <v>112</v>
      </c>
      <c r="G699" s="113" t="s">
        <v>1657</v>
      </c>
      <c r="H699" s="113">
        <f t="shared" si="68"/>
        <v>0.998</v>
      </c>
      <c r="I699" s="113">
        <f t="shared" si="70"/>
        <v>1.05</v>
      </c>
      <c r="J699" s="113">
        <f t="shared" si="69"/>
        <v>-2.0399999999999998E-2</v>
      </c>
      <c r="M699" s="113">
        <v>499</v>
      </c>
      <c r="N699" s="113">
        <v>4.2000000000000003E-2</v>
      </c>
      <c r="O699" s="113">
        <v>-10.199999999999999</v>
      </c>
      <c r="P699" s="113">
        <v>500</v>
      </c>
      <c r="Q699" s="113">
        <v>0.04</v>
      </c>
      <c r="S699" s="113" t="b">
        <v>0</v>
      </c>
      <c r="T699" s="113" t="b">
        <f>VLOOKUP(G699,key!$S$3:$T$12,2,FALSE)</f>
        <v>0</v>
      </c>
      <c r="U699" s="113">
        <f t="shared" si="71"/>
        <v>1</v>
      </c>
      <c r="V699" s="116">
        <f t="shared" si="72"/>
        <v>-2.0399999999999998E-2</v>
      </c>
      <c r="W699" s="113">
        <f>VLOOKUP(G699,key!$S$3:$U$6,3,FALSE)</f>
        <v>0.9</v>
      </c>
      <c r="X699" s="113"/>
      <c r="Z699" s="113"/>
      <c r="AA699" s="113" t="s">
        <v>4151</v>
      </c>
      <c r="AB699" s="113" t="s">
        <v>1650</v>
      </c>
      <c r="AC699" s="113">
        <v>1996</v>
      </c>
      <c r="AD699" s="113" t="s">
        <v>112</v>
      </c>
      <c r="AE699" s="113" t="s">
        <v>1657</v>
      </c>
      <c r="AF699" s="113">
        <v>499</v>
      </c>
      <c r="AG699" s="113">
        <v>4.2000000000000003E-2</v>
      </c>
      <c r="AH699" s="113">
        <v>-10.199999999999999</v>
      </c>
      <c r="AI699" s="113">
        <v>500</v>
      </c>
      <c r="AJ699" s="113">
        <v>0.04</v>
      </c>
    </row>
    <row r="700" spans="1:36" x14ac:dyDescent="0.25">
      <c r="A700" t="str">
        <f t="shared" si="73"/>
        <v>CFLMFm1996CZ14rDXGF</v>
      </c>
      <c r="B700" t="s">
        <v>118</v>
      </c>
      <c r="C700" t="s">
        <v>45</v>
      </c>
      <c r="D700" s="113" t="s">
        <v>1650</v>
      </c>
      <c r="E700" s="113">
        <v>1996</v>
      </c>
      <c r="F700" s="113" t="s">
        <v>113</v>
      </c>
      <c r="G700" s="113" t="s">
        <v>1658</v>
      </c>
      <c r="H700" s="113">
        <f t="shared" si="68"/>
        <v>1.1559999999999999</v>
      </c>
      <c r="I700" s="113">
        <f t="shared" si="70"/>
        <v>1.4285714285714284</v>
      </c>
      <c r="J700" s="113">
        <f t="shared" si="69"/>
        <v>-1.9600000000000003E-2</v>
      </c>
      <c r="M700" s="113">
        <v>578</v>
      </c>
      <c r="N700" s="113">
        <v>0.06</v>
      </c>
      <c r="O700" s="113">
        <v>-9.8000000000000007</v>
      </c>
      <c r="P700" s="113">
        <v>500</v>
      </c>
      <c r="Q700" s="113">
        <v>4.2000000000000003E-2</v>
      </c>
      <c r="S700" s="113" t="b">
        <v>0</v>
      </c>
      <c r="T700" s="113" t="b">
        <f>VLOOKUP(G700,key!$S$3:$T$12,2,FALSE)</f>
        <v>0</v>
      </c>
      <c r="U700" s="113">
        <f t="shared" si="71"/>
        <v>1</v>
      </c>
      <c r="V700" s="116">
        <f t="shared" si="72"/>
        <v>-1.9600000000000003E-2</v>
      </c>
      <c r="W700" s="113">
        <f>VLOOKUP(G700,key!$S$3:$U$6,3,FALSE)</f>
        <v>1</v>
      </c>
      <c r="X700" s="113"/>
      <c r="Z700" s="113"/>
      <c r="AA700" s="113" t="s">
        <v>4151</v>
      </c>
      <c r="AB700" s="113" t="s">
        <v>1650</v>
      </c>
      <c r="AC700" s="113">
        <v>1996</v>
      </c>
      <c r="AD700" s="113" t="s">
        <v>113</v>
      </c>
      <c r="AE700" s="113" t="s">
        <v>1658</v>
      </c>
      <c r="AF700" s="113">
        <v>578</v>
      </c>
      <c r="AG700" s="113">
        <v>0.06</v>
      </c>
      <c r="AH700" s="113">
        <v>-9.8000000000000007</v>
      </c>
      <c r="AI700" s="113">
        <v>500</v>
      </c>
      <c r="AJ700" s="113">
        <v>4.2000000000000003E-2</v>
      </c>
    </row>
    <row r="701" spans="1:36" x14ac:dyDescent="0.25">
      <c r="A701" t="str">
        <f t="shared" si="73"/>
        <v>CFLMFm1996CZ14rDXHP</v>
      </c>
      <c r="B701" t="s">
        <v>118</v>
      </c>
      <c r="C701" t="s">
        <v>45</v>
      </c>
      <c r="D701" s="113" t="s">
        <v>1650</v>
      </c>
      <c r="E701" s="113">
        <v>1996</v>
      </c>
      <c r="F701" s="113" t="s">
        <v>113</v>
      </c>
      <c r="G701" s="113" t="s">
        <v>1659</v>
      </c>
      <c r="H701" s="113">
        <f t="shared" si="68"/>
        <v>0.96399999999999997</v>
      </c>
      <c r="I701" s="113">
        <f t="shared" si="70"/>
        <v>1.4523809523809523</v>
      </c>
      <c r="J701" s="113">
        <f t="shared" si="69"/>
        <v>0</v>
      </c>
      <c r="M701" s="113">
        <v>482</v>
      </c>
      <c r="N701" s="113">
        <v>6.0999999999999999E-2</v>
      </c>
      <c r="O701" s="113">
        <v>0</v>
      </c>
      <c r="P701" s="113">
        <v>500</v>
      </c>
      <c r="Q701" s="113">
        <v>4.2000000000000003E-2</v>
      </c>
      <c r="S701" s="113" t="b">
        <v>0</v>
      </c>
      <c r="T701" s="113" t="b">
        <f>VLOOKUP(G701,key!$S$3:$T$12,2,FALSE)</f>
        <v>1</v>
      </c>
      <c r="U701" s="113">
        <f t="shared" si="71"/>
        <v>1</v>
      </c>
      <c r="V701" s="116">
        <f t="shared" si="72"/>
        <v>0</v>
      </c>
      <c r="W701" s="113">
        <f>VLOOKUP(G701,key!$S$3:$U$6,3,FALSE)</f>
        <v>0.5</v>
      </c>
      <c r="X701" s="113"/>
      <c r="Z701" s="113"/>
      <c r="AA701" s="113" t="s">
        <v>4151</v>
      </c>
      <c r="AB701" s="113" t="s">
        <v>1650</v>
      </c>
      <c r="AC701" s="113">
        <v>1996</v>
      </c>
      <c r="AD701" s="113" t="s">
        <v>113</v>
      </c>
      <c r="AE701" s="113" t="s">
        <v>1659</v>
      </c>
      <c r="AF701" s="113">
        <v>482</v>
      </c>
      <c r="AG701" s="113">
        <v>6.0999999999999999E-2</v>
      </c>
      <c r="AH701" s="113">
        <v>0</v>
      </c>
      <c r="AI701" s="113">
        <v>500</v>
      </c>
      <c r="AJ701" s="113">
        <v>4.2000000000000003E-2</v>
      </c>
    </row>
    <row r="702" spans="1:36" x14ac:dyDescent="0.25">
      <c r="A702" t="str">
        <f t="shared" si="73"/>
        <v>CFLMFm1996CZ14rNCEH</v>
      </c>
      <c r="B702" t="s">
        <v>118</v>
      </c>
      <c r="C702" t="s">
        <v>45</v>
      </c>
      <c r="D702" s="113" t="s">
        <v>1650</v>
      </c>
      <c r="E702" s="113">
        <v>1996</v>
      </c>
      <c r="F702" s="113" t="s">
        <v>113</v>
      </c>
      <c r="G702" s="113" t="s">
        <v>1656</v>
      </c>
      <c r="H702" s="113">
        <f t="shared" si="68"/>
        <v>0.62</v>
      </c>
      <c r="I702" s="113">
        <f t="shared" si="70"/>
        <v>1</v>
      </c>
      <c r="J702" s="113">
        <f t="shared" si="69"/>
        <v>0</v>
      </c>
      <c r="M702" s="113">
        <v>310</v>
      </c>
      <c r="N702" s="113">
        <v>4.2000000000000003E-2</v>
      </c>
      <c r="O702" s="113">
        <v>0</v>
      </c>
      <c r="P702" s="113">
        <v>500</v>
      </c>
      <c r="Q702" s="113">
        <v>4.2000000000000003E-2</v>
      </c>
      <c r="S702" s="113" t="b">
        <v>0</v>
      </c>
      <c r="T702" s="113" t="b">
        <f>VLOOKUP(G702,key!$S$3:$T$12,2,FALSE)</f>
        <v>1</v>
      </c>
      <c r="U702" s="113">
        <f t="shared" si="71"/>
        <v>1</v>
      </c>
      <c r="V702" s="116">
        <f t="shared" si="72"/>
        <v>0</v>
      </c>
      <c r="W702" s="113">
        <f>VLOOKUP(G702,key!$S$3:$U$6,3,FALSE)</f>
        <v>0.25</v>
      </c>
      <c r="X702" s="113"/>
      <c r="Z702" s="113"/>
      <c r="AA702" s="113" t="s">
        <v>4151</v>
      </c>
      <c r="AB702" s="113" t="s">
        <v>1650</v>
      </c>
      <c r="AC702" s="113">
        <v>1996</v>
      </c>
      <c r="AD702" s="113" t="s">
        <v>113</v>
      </c>
      <c r="AE702" s="113" t="s">
        <v>1656</v>
      </c>
      <c r="AF702" s="113">
        <v>310</v>
      </c>
      <c r="AG702" s="113">
        <v>4.2000000000000003E-2</v>
      </c>
      <c r="AH702" s="113">
        <v>0</v>
      </c>
      <c r="AI702" s="113">
        <v>500</v>
      </c>
      <c r="AJ702" s="113">
        <v>4.2000000000000003E-2</v>
      </c>
    </row>
    <row r="703" spans="1:36" x14ac:dyDescent="0.25">
      <c r="A703" t="str">
        <f t="shared" si="73"/>
        <v>CFLMFm1996CZ14rNCGF</v>
      </c>
      <c r="B703" t="s">
        <v>118</v>
      </c>
      <c r="C703" t="s">
        <v>45</v>
      </c>
      <c r="D703" s="113" t="s">
        <v>1650</v>
      </c>
      <c r="E703" s="113">
        <v>1996</v>
      </c>
      <c r="F703" s="113" t="s">
        <v>113</v>
      </c>
      <c r="G703" s="113" t="s">
        <v>1657</v>
      </c>
      <c r="H703" s="113">
        <f t="shared" si="68"/>
        <v>0.996</v>
      </c>
      <c r="I703" s="113">
        <f t="shared" si="70"/>
        <v>1.0238095238095237</v>
      </c>
      <c r="J703" s="113">
        <f t="shared" si="69"/>
        <v>-2.0199999999999999E-2</v>
      </c>
      <c r="M703" s="113">
        <v>498</v>
      </c>
      <c r="N703" s="113">
        <v>4.2999999999999997E-2</v>
      </c>
      <c r="O703" s="113">
        <v>-10.1</v>
      </c>
      <c r="P703" s="113">
        <v>500</v>
      </c>
      <c r="Q703" s="113">
        <v>4.2000000000000003E-2</v>
      </c>
      <c r="S703" s="113" t="b">
        <v>0</v>
      </c>
      <c r="T703" s="113" t="b">
        <f>VLOOKUP(G703,key!$S$3:$T$12,2,FALSE)</f>
        <v>0</v>
      </c>
      <c r="U703" s="113">
        <f t="shared" si="71"/>
        <v>1</v>
      </c>
      <c r="V703" s="116">
        <f t="shared" si="72"/>
        <v>-2.0199999999999999E-2</v>
      </c>
      <c r="W703" s="113">
        <f>VLOOKUP(G703,key!$S$3:$U$6,3,FALSE)</f>
        <v>0.9</v>
      </c>
      <c r="X703" s="113"/>
      <c r="Z703" s="113"/>
      <c r="AA703" s="113" t="s">
        <v>4151</v>
      </c>
      <c r="AB703" s="113" t="s">
        <v>1650</v>
      </c>
      <c r="AC703" s="113">
        <v>1996</v>
      </c>
      <c r="AD703" s="113" t="s">
        <v>113</v>
      </c>
      <c r="AE703" s="113" t="s">
        <v>1657</v>
      </c>
      <c r="AF703" s="113">
        <v>498</v>
      </c>
      <c r="AG703" s="113">
        <v>4.2999999999999997E-2</v>
      </c>
      <c r="AH703" s="113">
        <v>-10.1</v>
      </c>
      <c r="AI703" s="113">
        <v>500</v>
      </c>
      <c r="AJ703" s="113">
        <v>4.2000000000000003E-2</v>
      </c>
    </row>
    <row r="704" spans="1:36" x14ac:dyDescent="0.25">
      <c r="A704" t="str">
        <f t="shared" si="73"/>
        <v>CFLMFm1996CZ15rDXGF</v>
      </c>
      <c r="B704" t="s">
        <v>118</v>
      </c>
      <c r="C704" t="s">
        <v>45</v>
      </c>
      <c r="D704" s="113" t="s">
        <v>1650</v>
      </c>
      <c r="E704" s="113">
        <v>1996</v>
      </c>
      <c r="F704" s="113" t="s">
        <v>114</v>
      </c>
      <c r="G704" s="113" t="s">
        <v>1658</v>
      </c>
      <c r="H704" s="113">
        <f t="shared" si="68"/>
        <v>1.202</v>
      </c>
      <c r="I704" s="113">
        <f t="shared" si="70"/>
        <v>1.5952380952380953</v>
      </c>
      <c r="J704" s="113">
        <f t="shared" si="69"/>
        <v>-9.1999999999999998E-3</v>
      </c>
      <c r="M704" s="113">
        <v>601</v>
      </c>
      <c r="N704" s="113">
        <v>6.7000000000000004E-2</v>
      </c>
      <c r="O704" s="113">
        <v>-4.5999999999999996</v>
      </c>
      <c r="P704" s="113">
        <v>500</v>
      </c>
      <c r="Q704" s="113">
        <v>4.2000000000000003E-2</v>
      </c>
      <c r="S704" s="113" t="b">
        <v>0</v>
      </c>
      <c r="T704" s="113" t="b">
        <f>VLOOKUP(G704,key!$S$3:$T$12,2,FALSE)</f>
        <v>0</v>
      </c>
      <c r="U704" s="113">
        <f t="shared" si="71"/>
        <v>1</v>
      </c>
      <c r="V704" s="116">
        <f t="shared" si="72"/>
        <v>-9.1999999999999998E-3</v>
      </c>
      <c r="W704" s="113">
        <f>VLOOKUP(G704,key!$S$3:$U$6,3,FALSE)</f>
        <v>1</v>
      </c>
      <c r="X704" s="113"/>
      <c r="Z704" s="113"/>
      <c r="AA704" s="113" t="s">
        <v>4151</v>
      </c>
      <c r="AB704" s="113" t="s">
        <v>1650</v>
      </c>
      <c r="AC704" s="113">
        <v>1996</v>
      </c>
      <c r="AD704" s="113" t="s">
        <v>114</v>
      </c>
      <c r="AE704" s="113" t="s">
        <v>1658</v>
      </c>
      <c r="AF704" s="113">
        <v>601</v>
      </c>
      <c r="AG704" s="113">
        <v>6.7000000000000004E-2</v>
      </c>
      <c r="AH704" s="113">
        <v>-4.5999999999999996</v>
      </c>
      <c r="AI704" s="113">
        <v>500</v>
      </c>
      <c r="AJ704" s="113">
        <v>4.2000000000000003E-2</v>
      </c>
    </row>
    <row r="705" spans="1:36" x14ac:dyDescent="0.25">
      <c r="A705" t="str">
        <f t="shared" si="73"/>
        <v>CFLMFm1996CZ15rDXHP</v>
      </c>
      <c r="B705" t="s">
        <v>118</v>
      </c>
      <c r="C705" t="s">
        <v>45</v>
      </c>
      <c r="D705" s="113" t="s">
        <v>1650</v>
      </c>
      <c r="E705" s="113">
        <v>1996</v>
      </c>
      <c r="F705" s="113" t="s">
        <v>114</v>
      </c>
      <c r="G705" s="113" t="s">
        <v>1659</v>
      </c>
      <c r="H705" s="113">
        <f t="shared" si="68"/>
        <v>1.1499999999999999</v>
      </c>
      <c r="I705" s="113">
        <f t="shared" si="70"/>
        <v>1.714285714285714</v>
      </c>
      <c r="J705" s="113">
        <f t="shared" si="69"/>
        <v>0</v>
      </c>
      <c r="M705" s="113">
        <v>575</v>
      </c>
      <c r="N705" s="113">
        <v>7.1999999999999995E-2</v>
      </c>
      <c r="O705" s="113">
        <v>0</v>
      </c>
      <c r="P705" s="113">
        <v>500</v>
      </c>
      <c r="Q705" s="113">
        <v>4.2000000000000003E-2</v>
      </c>
      <c r="S705" s="113" t="b">
        <v>0</v>
      </c>
      <c r="T705" s="113" t="b">
        <f>VLOOKUP(G705,key!$S$3:$T$12,2,FALSE)</f>
        <v>1</v>
      </c>
      <c r="U705" s="113">
        <f t="shared" si="71"/>
        <v>1</v>
      </c>
      <c r="V705" s="116">
        <f t="shared" si="72"/>
        <v>0</v>
      </c>
      <c r="W705" s="113">
        <f>VLOOKUP(G705,key!$S$3:$U$6,3,FALSE)</f>
        <v>0.5</v>
      </c>
      <c r="X705" s="113"/>
      <c r="Z705" s="113"/>
      <c r="AA705" s="113" t="s">
        <v>4151</v>
      </c>
      <c r="AB705" s="113" t="s">
        <v>1650</v>
      </c>
      <c r="AC705" s="113">
        <v>1996</v>
      </c>
      <c r="AD705" s="113" t="s">
        <v>114</v>
      </c>
      <c r="AE705" s="113" t="s">
        <v>1659</v>
      </c>
      <c r="AF705" s="113">
        <v>575</v>
      </c>
      <c r="AG705" s="113">
        <v>7.1999999999999995E-2</v>
      </c>
      <c r="AH705" s="113">
        <v>0</v>
      </c>
      <c r="AI705" s="113">
        <v>500</v>
      </c>
      <c r="AJ705" s="113">
        <v>4.2000000000000003E-2</v>
      </c>
    </row>
    <row r="706" spans="1:36" x14ac:dyDescent="0.25">
      <c r="A706" t="str">
        <f t="shared" si="73"/>
        <v>CFLMFm1996CZ15rNCEH</v>
      </c>
      <c r="B706" t="s">
        <v>118</v>
      </c>
      <c r="C706" t="s">
        <v>45</v>
      </c>
      <c r="D706" s="113" t="s">
        <v>1650</v>
      </c>
      <c r="E706" s="113">
        <v>1996</v>
      </c>
      <c r="F706" s="113" t="s">
        <v>114</v>
      </c>
      <c r="G706" s="113" t="s">
        <v>1656</v>
      </c>
      <c r="H706" s="113">
        <f t="shared" si="68"/>
        <v>0.83399999999999996</v>
      </c>
      <c r="I706" s="113">
        <f t="shared" si="70"/>
        <v>1.0238095238095237</v>
      </c>
      <c r="J706" s="113">
        <f t="shared" si="69"/>
        <v>0</v>
      </c>
      <c r="M706" s="113">
        <v>417</v>
      </c>
      <c r="N706" s="113">
        <v>4.2999999999999997E-2</v>
      </c>
      <c r="O706" s="113">
        <v>0</v>
      </c>
      <c r="P706" s="113">
        <v>500</v>
      </c>
      <c r="Q706" s="113">
        <v>4.2000000000000003E-2</v>
      </c>
      <c r="S706" s="113" t="b">
        <v>0</v>
      </c>
      <c r="T706" s="113" t="b">
        <f>VLOOKUP(G706,key!$S$3:$T$12,2,FALSE)</f>
        <v>1</v>
      </c>
      <c r="U706" s="113">
        <f t="shared" si="71"/>
        <v>1</v>
      </c>
      <c r="V706" s="116">
        <f t="shared" si="72"/>
        <v>0</v>
      </c>
      <c r="W706" s="113">
        <f>VLOOKUP(G706,key!$S$3:$U$6,3,FALSE)</f>
        <v>0.25</v>
      </c>
      <c r="X706" s="113"/>
      <c r="Z706" s="113"/>
      <c r="AA706" s="113" t="s">
        <v>4151</v>
      </c>
      <c r="AB706" s="113" t="s">
        <v>1650</v>
      </c>
      <c r="AC706" s="113">
        <v>1996</v>
      </c>
      <c r="AD706" s="113" t="s">
        <v>114</v>
      </c>
      <c r="AE706" s="113" t="s">
        <v>1656</v>
      </c>
      <c r="AF706" s="113">
        <v>417</v>
      </c>
      <c r="AG706" s="113">
        <v>4.2999999999999997E-2</v>
      </c>
      <c r="AH706" s="113">
        <v>0</v>
      </c>
      <c r="AI706" s="113">
        <v>500</v>
      </c>
      <c r="AJ706" s="113">
        <v>4.2000000000000003E-2</v>
      </c>
    </row>
    <row r="707" spans="1:36" x14ac:dyDescent="0.25">
      <c r="A707" t="str">
        <f t="shared" si="73"/>
        <v>CFLMFm1996CZ15rNCGF</v>
      </c>
      <c r="B707" t="s">
        <v>118</v>
      </c>
      <c r="C707" t="s">
        <v>45</v>
      </c>
      <c r="D707" s="113" t="s">
        <v>1650</v>
      </c>
      <c r="E707" s="113">
        <v>1996</v>
      </c>
      <c r="F707" s="113" t="s">
        <v>114</v>
      </c>
      <c r="G707" s="113" t="s">
        <v>1657</v>
      </c>
      <c r="H707" s="113">
        <f t="shared" si="68"/>
        <v>1.008</v>
      </c>
      <c r="I707" s="113">
        <f t="shared" si="70"/>
        <v>1.0238095238095237</v>
      </c>
      <c r="J707" s="113">
        <f t="shared" si="69"/>
        <v>-9.8000000000000014E-3</v>
      </c>
      <c r="M707" s="113">
        <v>504</v>
      </c>
      <c r="N707" s="113">
        <v>4.2999999999999997E-2</v>
      </c>
      <c r="O707" s="113">
        <v>-4.9000000000000004</v>
      </c>
      <c r="P707" s="113">
        <v>500</v>
      </c>
      <c r="Q707" s="113">
        <v>4.2000000000000003E-2</v>
      </c>
      <c r="S707" s="113" t="b">
        <v>0</v>
      </c>
      <c r="T707" s="113" t="b">
        <f>VLOOKUP(G707,key!$S$3:$T$12,2,FALSE)</f>
        <v>0</v>
      </c>
      <c r="U707" s="113">
        <f t="shared" si="71"/>
        <v>1</v>
      </c>
      <c r="V707" s="116">
        <f t="shared" si="72"/>
        <v>-9.8000000000000014E-3</v>
      </c>
      <c r="W707" s="113">
        <f>VLOOKUP(G707,key!$S$3:$U$6,3,FALSE)</f>
        <v>0.9</v>
      </c>
      <c r="X707" s="113"/>
      <c r="Z707" s="113"/>
      <c r="AA707" s="113" t="s">
        <v>4151</v>
      </c>
      <c r="AB707" s="113" t="s">
        <v>1650</v>
      </c>
      <c r="AC707" s="113">
        <v>1996</v>
      </c>
      <c r="AD707" s="113" t="s">
        <v>114</v>
      </c>
      <c r="AE707" s="113" t="s">
        <v>1657</v>
      </c>
      <c r="AF707" s="113">
        <v>504</v>
      </c>
      <c r="AG707" s="113">
        <v>4.2999999999999997E-2</v>
      </c>
      <c r="AH707" s="113">
        <v>-4.9000000000000004</v>
      </c>
      <c r="AI707" s="113">
        <v>500</v>
      </c>
      <c r="AJ707" s="113">
        <v>4.2000000000000003E-2</v>
      </c>
    </row>
    <row r="708" spans="1:36" x14ac:dyDescent="0.25">
      <c r="A708" t="str">
        <f t="shared" si="73"/>
        <v>CFLMFm1996CZ16rDXGF</v>
      </c>
      <c r="B708" t="s">
        <v>118</v>
      </c>
      <c r="C708" t="s">
        <v>45</v>
      </c>
      <c r="D708" s="113" t="s">
        <v>1650</v>
      </c>
      <c r="E708" s="113">
        <v>1996</v>
      </c>
      <c r="F708" s="113" t="s">
        <v>115</v>
      </c>
      <c r="G708" s="113" t="s">
        <v>1658</v>
      </c>
      <c r="H708" s="113">
        <f t="shared" si="68"/>
        <v>1.0880000000000001</v>
      </c>
      <c r="I708" s="113">
        <f t="shared" si="70"/>
        <v>1.6500000000000001</v>
      </c>
      <c r="J708" s="113">
        <f t="shared" si="69"/>
        <v>-2.7399999999999997E-2</v>
      </c>
      <c r="M708" s="113">
        <v>544</v>
      </c>
      <c r="N708" s="113">
        <v>6.6000000000000003E-2</v>
      </c>
      <c r="O708" s="113">
        <v>-13.7</v>
      </c>
      <c r="P708" s="113">
        <v>500</v>
      </c>
      <c r="Q708" s="113">
        <v>0.04</v>
      </c>
      <c r="S708" s="113" t="b">
        <v>0</v>
      </c>
      <c r="T708" s="113" t="b">
        <f>VLOOKUP(G708,key!$S$3:$T$12,2,FALSE)</f>
        <v>0</v>
      </c>
      <c r="U708" s="113">
        <f t="shared" si="71"/>
        <v>1</v>
      </c>
      <c r="V708" s="116">
        <f t="shared" si="72"/>
        <v>-2.7399999999999997E-2</v>
      </c>
      <c r="W708" s="113">
        <f>VLOOKUP(G708,key!$S$3:$U$6,3,FALSE)</f>
        <v>1</v>
      </c>
      <c r="X708" s="113"/>
      <c r="Z708" s="113"/>
      <c r="AA708" s="113" t="s">
        <v>4151</v>
      </c>
      <c r="AB708" s="113" t="s">
        <v>1650</v>
      </c>
      <c r="AC708" s="113">
        <v>1996</v>
      </c>
      <c r="AD708" s="113" t="s">
        <v>115</v>
      </c>
      <c r="AE708" s="113" t="s">
        <v>1658</v>
      </c>
      <c r="AF708" s="113">
        <v>544</v>
      </c>
      <c r="AG708" s="113">
        <v>6.6000000000000003E-2</v>
      </c>
      <c r="AH708" s="113">
        <v>-13.7</v>
      </c>
      <c r="AI708" s="113">
        <v>500</v>
      </c>
      <c r="AJ708" s="113">
        <v>0.04</v>
      </c>
    </row>
    <row r="709" spans="1:36" x14ac:dyDescent="0.25">
      <c r="A709" t="str">
        <f t="shared" si="73"/>
        <v>CFLMFm1996CZ16rDXHP</v>
      </c>
      <c r="B709" t="s">
        <v>118</v>
      </c>
      <c r="C709" t="s">
        <v>45</v>
      </c>
      <c r="D709" s="113" t="s">
        <v>1650</v>
      </c>
      <c r="E709" s="113">
        <v>1996</v>
      </c>
      <c r="F709" s="113" t="s">
        <v>115</v>
      </c>
      <c r="G709" s="113" t="s">
        <v>1659</v>
      </c>
      <c r="H709" s="113">
        <f t="shared" si="68"/>
        <v>0.77600000000000002</v>
      </c>
      <c r="I709" s="113">
        <f t="shared" si="70"/>
        <v>1.6500000000000001</v>
      </c>
      <c r="J709" s="113">
        <f t="shared" si="69"/>
        <v>0</v>
      </c>
      <c r="M709" s="113">
        <v>388</v>
      </c>
      <c r="N709" s="113">
        <v>6.6000000000000003E-2</v>
      </c>
      <c r="O709" s="113">
        <v>0</v>
      </c>
      <c r="P709" s="113">
        <v>500</v>
      </c>
      <c r="Q709" s="113">
        <v>0.04</v>
      </c>
      <c r="S709" s="113" t="b">
        <v>0</v>
      </c>
      <c r="T709" s="113" t="b">
        <f>VLOOKUP(G709,key!$S$3:$T$12,2,FALSE)</f>
        <v>1</v>
      </c>
      <c r="U709" s="113">
        <f t="shared" si="71"/>
        <v>1</v>
      </c>
      <c r="V709" s="116">
        <f t="shared" si="72"/>
        <v>0</v>
      </c>
      <c r="W709" s="113">
        <f>VLOOKUP(G709,key!$S$3:$U$6,3,FALSE)</f>
        <v>0.5</v>
      </c>
      <c r="X709" s="113"/>
      <c r="Z709" s="113"/>
      <c r="AA709" s="113" t="s">
        <v>4151</v>
      </c>
      <c r="AB709" s="113" t="s">
        <v>1650</v>
      </c>
      <c r="AC709" s="113">
        <v>1996</v>
      </c>
      <c r="AD709" s="113" t="s">
        <v>115</v>
      </c>
      <c r="AE709" s="113" t="s">
        <v>1659</v>
      </c>
      <c r="AF709" s="113">
        <v>388</v>
      </c>
      <c r="AG709" s="113">
        <v>6.6000000000000003E-2</v>
      </c>
      <c r="AH709" s="113">
        <v>0</v>
      </c>
      <c r="AI709" s="113">
        <v>500</v>
      </c>
      <c r="AJ709" s="113">
        <v>0.04</v>
      </c>
    </row>
    <row r="710" spans="1:36" x14ac:dyDescent="0.25">
      <c r="A710" t="str">
        <f t="shared" si="73"/>
        <v>CFLMFm1996CZ16rNCEH</v>
      </c>
      <c r="B710" t="s">
        <v>118</v>
      </c>
      <c r="C710" t="s">
        <v>45</v>
      </c>
      <c r="D710" s="113" t="s">
        <v>1650</v>
      </c>
      <c r="E710" s="113">
        <v>1996</v>
      </c>
      <c r="F710" s="113" t="s">
        <v>115</v>
      </c>
      <c r="G710" s="113" t="s">
        <v>1656</v>
      </c>
      <c r="H710" s="113">
        <f t="shared" si="68"/>
        <v>0.46400000000000002</v>
      </c>
      <c r="I710" s="113">
        <f t="shared" si="70"/>
        <v>1.0249999999999999</v>
      </c>
      <c r="J710" s="113">
        <f t="shared" si="69"/>
        <v>0</v>
      </c>
      <c r="M710" s="113">
        <v>232</v>
      </c>
      <c r="N710" s="113">
        <v>4.1000000000000002E-2</v>
      </c>
      <c r="O710" s="113">
        <v>0</v>
      </c>
      <c r="P710" s="113">
        <v>500</v>
      </c>
      <c r="Q710" s="113">
        <v>0.04</v>
      </c>
      <c r="S710" s="113" t="b">
        <v>0</v>
      </c>
      <c r="T710" s="113" t="b">
        <f>VLOOKUP(G710,key!$S$3:$T$12,2,FALSE)</f>
        <v>1</v>
      </c>
      <c r="U710" s="113">
        <f t="shared" si="71"/>
        <v>1</v>
      </c>
      <c r="V710" s="116">
        <f t="shared" si="72"/>
        <v>0</v>
      </c>
      <c r="W710" s="113">
        <f>VLOOKUP(G710,key!$S$3:$U$6,3,FALSE)</f>
        <v>0.25</v>
      </c>
      <c r="X710" s="113"/>
      <c r="Z710" s="113"/>
      <c r="AA710" s="113" t="s">
        <v>4151</v>
      </c>
      <c r="AB710" s="113" t="s">
        <v>1650</v>
      </c>
      <c r="AC710" s="113">
        <v>1996</v>
      </c>
      <c r="AD710" s="113" t="s">
        <v>115</v>
      </c>
      <c r="AE710" s="113" t="s">
        <v>1656</v>
      </c>
      <c r="AF710" s="113">
        <v>232</v>
      </c>
      <c r="AG710" s="113">
        <v>4.1000000000000002E-2</v>
      </c>
      <c r="AH710" s="113">
        <v>0</v>
      </c>
      <c r="AI710" s="113">
        <v>500</v>
      </c>
      <c r="AJ710" s="113">
        <v>0.04</v>
      </c>
    </row>
    <row r="711" spans="1:36" x14ac:dyDescent="0.25">
      <c r="A711" t="str">
        <f t="shared" si="73"/>
        <v>CFLMFm1996CZ16rNCGF</v>
      </c>
      <c r="B711" t="s">
        <v>118</v>
      </c>
      <c r="C711" t="s">
        <v>45</v>
      </c>
      <c r="D711" s="113" t="s">
        <v>1650</v>
      </c>
      <c r="E711" s="113">
        <v>1996</v>
      </c>
      <c r="F711" s="113" t="s">
        <v>115</v>
      </c>
      <c r="G711" s="113" t="s">
        <v>1657</v>
      </c>
      <c r="H711" s="113">
        <f t="shared" si="68"/>
        <v>0.98799999999999999</v>
      </c>
      <c r="I711" s="113">
        <f t="shared" si="70"/>
        <v>1.05</v>
      </c>
      <c r="J711" s="113">
        <f t="shared" si="69"/>
        <v>-2.8000000000000001E-2</v>
      </c>
      <c r="M711" s="113">
        <v>494</v>
      </c>
      <c r="N711" s="113">
        <v>4.2000000000000003E-2</v>
      </c>
      <c r="O711" s="113">
        <v>-14</v>
      </c>
      <c r="P711" s="113">
        <v>500</v>
      </c>
      <c r="Q711" s="113">
        <v>0.04</v>
      </c>
      <c r="S711" s="113" t="b">
        <v>0</v>
      </c>
      <c r="T711" s="113" t="b">
        <f>VLOOKUP(G711,key!$S$3:$T$12,2,FALSE)</f>
        <v>0</v>
      </c>
      <c r="U711" s="113">
        <f t="shared" si="71"/>
        <v>1</v>
      </c>
      <c r="V711" s="116">
        <f t="shared" si="72"/>
        <v>-2.8000000000000001E-2</v>
      </c>
      <c r="W711" s="113">
        <f>VLOOKUP(G711,key!$S$3:$U$6,3,FALSE)</f>
        <v>0.9</v>
      </c>
      <c r="X711" s="113"/>
      <c r="Z711" s="113"/>
      <c r="AA711" s="113" t="s">
        <v>4151</v>
      </c>
      <c r="AB711" s="113" t="s">
        <v>1650</v>
      </c>
      <c r="AC711" s="113">
        <v>1996</v>
      </c>
      <c r="AD711" s="113" t="s">
        <v>115</v>
      </c>
      <c r="AE711" s="113" t="s">
        <v>1657</v>
      </c>
      <c r="AF711" s="113">
        <v>494</v>
      </c>
      <c r="AG711" s="113">
        <v>4.2000000000000003E-2</v>
      </c>
      <c r="AH711" s="113">
        <v>-14</v>
      </c>
      <c r="AI711" s="113">
        <v>500</v>
      </c>
      <c r="AJ711" s="113">
        <v>0.04</v>
      </c>
    </row>
    <row r="712" spans="1:36" x14ac:dyDescent="0.25">
      <c r="A712" t="str">
        <f t="shared" si="73"/>
        <v>CFLMFm2003CZ01rDXGF</v>
      </c>
      <c r="B712" t="s">
        <v>118</v>
      </c>
      <c r="C712" t="s">
        <v>45</v>
      </c>
      <c r="D712" s="113" t="s">
        <v>1650</v>
      </c>
      <c r="E712" s="113">
        <v>2003</v>
      </c>
      <c r="F712" s="113" t="s">
        <v>48</v>
      </c>
      <c r="G712" s="113" t="s">
        <v>1658</v>
      </c>
      <c r="H712" s="113">
        <f t="shared" ref="H712:H775" si="74">MAX(MIN(M712/P712,2),W712)</f>
        <v>1</v>
      </c>
      <c r="I712" s="113">
        <f t="shared" si="70"/>
        <v>1.0227272727272727</v>
      </c>
      <c r="J712" s="113">
        <f t="shared" ref="J712:J775" si="75">IF(ABS(V712)&lt;0.0003413,0,V712)</f>
        <v>-3.4130000000000001E-2</v>
      </c>
      <c r="M712" s="113">
        <v>488</v>
      </c>
      <c r="N712" s="113">
        <v>4.4999999999999998E-2</v>
      </c>
      <c r="O712" s="113">
        <v>-17.5</v>
      </c>
      <c r="P712" s="113">
        <v>500</v>
      </c>
      <c r="Q712" s="113">
        <v>4.3999999999999997E-2</v>
      </c>
      <c r="S712" s="113" t="b">
        <v>0</v>
      </c>
      <c r="T712" s="113" t="b">
        <f>VLOOKUP(G712,key!$S$3:$T$12,2,FALSE)</f>
        <v>0</v>
      </c>
      <c r="U712" s="113">
        <f t="shared" si="71"/>
        <v>1</v>
      </c>
      <c r="V712" s="116">
        <f t="shared" si="72"/>
        <v>-3.4130000000000001E-2</v>
      </c>
      <c r="W712" s="113">
        <f>VLOOKUP(G712,key!$S$3:$U$6,3,FALSE)</f>
        <v>1</v>
      </c>
      <c r="X712" s="113"/>
      <c r="Z712" s="113"/>
      <c r="AA712" s="113" t="s">
        <v>4151</v>
      </c>
      <c r="AB712" s="113" t="s">
        <v>1650</v>
      </c>
      <c r="AC712" s="113">
        <v>2003</v>
      </c>
      <c r="AD712" s="113" t="s">
        <v>48</v>
      </c>
      <c r="AE712" s="113" t="s">
        <v>1658</v>
      </c>
      <c r="AF712" s="113">
        <v>488</v>
      </c>
      <c r="AG712" s="113">
        <v>4.4999999999999998E-2</v>
      </c>
      <c r="AH712" s="113">
        <v>-17.5</v>
      </c>
      <c r="AI712" s="113">
        <v>500</v>
      </c>
      <c r="AJ712" s="113">
        <v>4.3999999999999997E-2</v>
      </c>
    </row>
    <row r="713" spans="1:36" x14ac:dyDescent="0.25">
      <c r="A713" t="str">
        <f t="shared" si="73"/>
        <v>CFLMFm2003CZ01rDXHP</v>
      </c>
      <c r="B713" t="s">
        <v>118</v>
      </c>
      <c r="C713" t="s">
        <v>45</v>
      </c>
      <c r="D713" s="113" t="s">
        <v>1650</v>
      </c>
      <c r="E713" s="113">
        <v>2003</v>
      </c>
      <c r="F713" s="113" t="s">
        <v>48</v>
      </c>
      <c r="G713" s="113" t="s">
        <v>1659</v>
      </c>
      <c r="H713" s="113">
        <f t="shared" si="74"/>
        <v>0.69399999999999995</v>
      </c>
      <c r="I713" s="113">
        <f t="shared" ref="I713:I776" si="76">IF(S713,1,MAX(U713,MIN(N713/Q713,2)))</f>
        <v>1</v>
      </c>
      <c r="J713" s="113">
        <f t="shared" si="75"/>
        <v>0</v>
      </c>
      <c r="M713" s="113">
        <v>347</v>
      </c>
      <c r="N713" s="113">
        <v>4.3999999999999997E-2</v>
      </c>
      <c r="O713" s="113">
        <v>0</v>
      </c>
      <c r="P713" s="113">
        <v>500</v>
      </c>
      <c r="Q713" s="113">
        <v>4.3999999999999997E-2</v>
      </c>
      <c r="S713" s="113" t="b">
        <v>0</v>
      </c>
      <c r="T713" s="113" t="b">
        <f>VLOOKUP(G713,key!$S$3:$T$12,2,FALSE)</f>
        <v>1</v>
      </c>
      <c r="U713" s="113">
        <f t="shared" ref="U713:U776" si="77">IF(T713,1,1)</f>
        <v>1</v>
      </c>
      <c r="V713" s="116">
        <f t="shared" ref="V713:V776" si="78">MIN(MAX(O713/P713,-0.03413),0.03413)</f>
        <v>0</v>
      </c>
      <c r="W713" s="113">
        <f>VLOOKUP(G713,key!$S$3:$U$6,3,FALSE)</f>
        <v>0.5</v>
      </c>
      <c r="X713" s="113"/>
      <c r="Z713" s="113"/>
      <c r="AA713" s="113" t="s">
        <v>4151</v>
      </c>
      <c r="AB713" s="113" t="s">
        <v>1650</v>
      </c>
      <c r="AC713" s="113">
        <v>2003</v>
      </c>
      <c r="AD713" s="113" t="s">
        <v>48</v>
      </c>
      <c r="AE713" s="113" t="s">
        <v>1659</v>
      </c>
      <c r="AF713" s="113">
        <v>347</v>
      </c>
      <c r="AG713" s="113">
        <v>4.3999999999999997E-2</v>
      </c>
      <c r="AH713" s="113">
        <v>0</v>
      </c>
      <c r="AI713" s="113">
        <v>500</v>
      </c>
      <c r="AJ713" s="113">
        <v>4.3999999999999997E-2</v>
      </c>
    </row>
    <row r="714" spans="1:36" x14ac:dyDescent="0.25">
      <c r="A714" t="str">
        <f t="shared" si="73"/>
        <v>CFLMFm2003CZ01rNCEH</v>
      </c>
      <c r="B714" t="s">
        <v>118</v>
      </c>
      <c r="C714" t="s">
        <v>45</v>
      </c>
      <c r="D714" s="113" t="s">
        <v>1650</v>
      </c>
      <c r="E714" s="113">
        <v>2003</v>
      </c>
      <c r="F714" s="113" t="s">
        <v>48</v>
      </c>
      <c r="G714" s="113" t="s">
        <v>1656</v>
      </c>
      <c r="H714" s="113">
        <f t="shared" si="74"/>
        <v>0.314</v>
      </c>
      <c r="I714" s="113">
        <f t="shared" si="76"/>
        <v>1</v>
      </c>
      <c r="J714" s="113">
        <f t="shared" si="75"/>
        <v>0</v>
      </c>
      <c r="M714" s="113">
        <v>157</v>
      </c>
      <c r="N714" s="113">
        <v>4.3999999999999997E-2</v>
      </c>
      <c r="O714" s="113">
        <v>0</v>
      </c>
      <c r="P714" s="113">
        <v>500</v>
      </c>
      <c r="Q714" s="113">
        <v>4.3999999999999997E-2</v>
      </c>
      <c r="S714" s="113" t="b">
        <v>0</v>
      </c>
      <c r="T714" s="113" t="b">
        <f>VLOOKUP(G714,key!$S$3:$T$12,2,FALSE)</f>
        <v>1</v>
      </c>
      <c r="U714" s="113">
        <f t="shared" si="77"/>
        <v>1</v>
      </c>
      <c r="V714" s="116">
        <f t="shared" si="78"/>
        <v>0</v>
      </c>
      <c r="W714" s="113">
        <f>VLOOKUP(G714,key!$S$3:$U$6,3,FALSE)</f>
        <v>0.25</v>
      </c>
      <c r="X714" s="113"/>
      <c r="Z714" s="113"/>
      <c r="AA714" s="113" t="s">
        <v>4151</v>
      </c>
      <c r="AB714" s="113" t="s">
        <v>1650</v>
      </c>
      <c r="AC714" s="113">
        <v>2003</v>
      </c>
      <c r="AD714" s="113" t="s">
        <v>48</v>
      </c>
      <c r="AE714" s="113" t="s">
        <v>1656</v>
      </c>
      <c r="AF714" s="113">
        <v>157</v>
      </c>
      <c r="AG714" s="113">
        <v>4.3999999999999997E-2</v>
      </c>
      <c r="AH714" s="113">
        <v>0</v>
      </c>
      <c r="AI714" s="113">
        <v>500</v>
      </c>
      <c r="AJ714" s="113">
        <v>4.3999999999999997E-2</v>
      </c>
    </row>
    <row r="715" spans="1:36" x14ac:dyDescent="0.25">
      <c r="A715" t="str">
        <f t="shared" si="73"/>
        <v>CFLMFm2003CZ01rNCGF</v>
      </c>
      <c r="B715" t="s">
        <v>118</v>
      </c>
      <c r="C715" t="s">
        <v>45</v>
      </c>
      <c r="D715" s="113" t="s">
        <v>1650</v>
      </c>
      <c r="E715" s="113">
        <v>2003</v>
      </c>
      <c r="F715" s="113" t="s">
        <v>48</v>
      </c>
      <c r="G715" s="113" t="s">
        <v>1657</v>
      </c>
      <c r="H715" s="113">
        <f t="shared" si="74"/>
        <v>0.98</v>
      </c>
      <c r="I715" s="113">
        <f t="shared" si="76"/>
        <v>1.0227272727272727</v>
      </c>
      <c r="J715" s="113">
        <f t="shared" si="75"/>
        <v>-3.4130000000000001E-2</v>
      </c>
      <c r="M715" s="113">
        <v>490</v>
      </c>
      <c r="N715" s="113">
        <v>4.4999999999999998E-2</v>
      </c>
      <c r="O715" s="113">
        <v>-17.7</v>
      </c>
      <c r="P715" s="113">
        <v>500</v>
      </c>
      <c r="Q715" s="113">
        <v>4.3999999999999997E-2</v>
      </c>
      <c r="S715" s="113" t="b">
        <v>0</v>
      </c>
      <c r="T715" s="113" t="b">
        <f>VLOOKUP(G715,key!$S$3:$T$12,2,FALSE)</f>
        <v>0</v>
      </c>
      <c r="U715" s="113">
        <f t="shared" si="77"/>
        <v>1</v>
      </c>
      <c r="V715" s="116">
        <f t="shared" si="78"/>
        <v>-3.4130000000000001E-2</v>
      </c>
      <c r="W715" s="113">
        <f>VLOOKUP(G715,key!$S$3:$U$6,3,FALSE)</f>
        <v>0.9</v>
      </c>
      <c r="X715" s="113"/>
      <c r="Z715" s="113"/>
      <c r="AA715" s="113" t="s">
        <v>4151</v>
      </c>
      <c r="AB715" s="113" t="s">
        <v>1650</v>
      </c>
      <c r="AC715" s="113">
        <v>2003</v>
      </c>
      <c r="AD715" s="113" t="s">
        <v>48</v>
      </c>
      <c r="AE715" s="113" t="s">
        <v>1657</v>
      </c>
      <c r="AF715" s="113">
        <v>490</v>
      </c>
      <c r="AG715" s="113">
        <v>4.4999999999999998E-2</v>
      </c>
      <c r="AH715" s="113">
        <v>-17.7</v>
      </c>
      <c r="AI715" s="113">
        <v>500</v>
      </c>
      <c r="AJ715" s="113">
        <v>4.3999999999999997E-2</v>
      </c>
    </row>
    <row r="716" spans="1:36" x14ac:dyDescent="0.25">
      <c r="A716" t="str">
        <f t="shared" ref="A716:A779" si="79">B716&amp;D716&amp;E716&amp;F716&amp;G716</f>
        <v>CFLMFm2003CZ02rDXGF</v>
      </c>
      <c r="B716" t="s">
        <v>118</v>
      </c>
      <c r="C716" t="s">
        <v>45</v>
      </c>
      <c r="D716" s="113" t="s">
        <v>1650</v>
      </c>
      <c r="E716" s="113">
        <v>2003</v>
      </c>
      <c r="F716" s="113" t="s">
        <v>101</v>
      </c>
      <c r="G716" s="113" t="s">
        <v>1658</v>
      </c>
      <c r="H716" s="113">
        <f t="shared" si="74"/>
        <v>1.046</v>
      </c>
      <c r="I716" s="113">
        <f t="shared" si="76"/>
        <v>1.6500000000000001</v>
      </c>
      <c r="J716" s="113">
        <f t="shared" si="75"/>
        <v>-2.12E-2</v>
      </c>
      <c r="M716" s="113">
        <v>523</v>
      </c>
      <c r="N716" s="113">
        <v>6.6000000000000003E-2</v>
      </c>
      <c r="O716" s="113">
        <v>-10.6</v>
      </c>
      <c r="P716" s="113">
        <v>500</v>
      </c>
      <c r="Q716" s="113">
        <v>0.04</v>
      </c>
      <c r="S716" s="113" t="b">
        <v>0</v>
      </c>
      <c r="T716" s="113" t="b">
        <f>VLOOKUP(G716,key!$S$3:$T$12,2,FALSE)</f>
        <v>0</v>
      </c>
      <c r="U716" s="113">
        <f t="shared" si="77"/>
        <v>1</v>
      </c>
      <c r="V716" s="116">
        <f t="shared" si="78"/>
        <v>-2.12E-2</v>
      </c>
      <c r="W716" s="113">
        <f>VLOOKUP(G716,key!$S$3:$U$6,3,FALSE)</f>
        <v>1</v>
      </c>
      <c r="X716" s="113"/>
      <c r="Z716" s="113"/>
      <c r="AA716" s="113" t="s">
        <v>4151</v>
      </c>
      <c r="AB716" s="113" t="s">
        <v>1650</v>
      </c>
      <c r="AC716" s="113">
        <v>2003</v>
      </c>
      <c r="AD716" s="113" t="s">
        <v>101</v>
      </c>
      <c r="AE716" s="113" t="s">
        <v>1658</v>
      </c>
      <c r="AF716" s="113">
        <v>523</v>
      </c>
      <c r="AG716" s="113">
        <v>6.6000000000000003E-2</v>
      </c>
      <c r="AH716" s="113">
        <v>-10.6</v>
      </c>
      <c r="AI716" s="113">
        <v>500</v>
      </c>
      <c r="AJ716" s="113">
        <v>0.04</v>
      </c>
    </row>
    <row r="717" spans="1:36" x14ac:dyDescent="0.25">
      <c r="A717" t="str">
        <f t="shared" si="79"/>
        <v>CFLMFm2003CZ02rDXHP</v>
      </c>
      <c r="B717" t="s">
        <v>118</v>
      </c>
      <c r="C717" t="s">
        <v>45</v>
      </c>
      <c r="D717" s="113" t="s">
        <v>1650</v>
      </c>
      <c r="E717" s="113">
        <v>2003</v>
      </c>
      <c r="F717" s="113" t="s">
        <v>101</v>
      </c>
      <c r="G717" s="113" t="s">
        <v>1659</v>
      </c>
      <c r="H717" s="113">
        <f t="shared" si="74"/>
        <v>0.87</v>
      </c>
      <c r="I717" s="113">
        <f t="shared" si="76"/>
        <v>1.6</v>
      </c>
      <c r="J717" s="113">
        <f t="shared" si="75"/>
        <v>0</v>
      </c>
      <c r="M717" s="113">
        <v>435</v>
      </c>
      <c r="N717" s="113">
        <v>6.4000000000000001E-2</v>
      </c>
      <c r="O717" s="113">
        <v>0</v>
      </c>
      <c r="P717" s="113">
        <v>500</v>
      </c>
      <c r="Q717" s="113">
        <v>0.04</v>
      </c>
      <c r="S717" s="113" t="b">
        <v>0</v>
      </c>
      <c r="T717" s="113" t="b">
        <f>VLOOKUP(G717,key!$S$3:$T$12,2,FALSE)</f>
        <v>1</v>
      </c>
      <c r="U717" s="113">
        <f t="shared" si="77"/>
        <v>1</v>
      </c>
      <c r="V717" s="116">
        <f t="shared" si="78"/>
        <v>0</v>
      </c>
      <c r="W717" s="113">
        <f>VLOOKUP(G717,key!$S$3:$U$6,3,FALSE)</f>
        <v>0.5</v>
      </c>
      <c r="X717" s="113"/>
      <c r="Z717" s="113"/>
      <c r="AA717" s="113" t="s">
        <v>4151</v>
      </c>
      <c r="AB717" s="113" t="s">
        <v>1650</v>
      </c>
      <c r="AC717" s="113">
        <v>2003</v>
      </c>
      <c r="AD717" s="113" t="s">
        <v>101</v>
      </c>
      <c r="AE717" s="113" t="s">
        <v>1659</v>
      </c>
      <c r="AF717" s="113">
        <v>435</v>
      </c>
      <c r="AG717" s="113">
        <v>6.4000000000000001E-2</v>
      </c>
      <c r="AH717" s="113">
        <v>0</v>
      </c>
      <c r="AI717" s="113">
        <v>500</v>
      </c>
      <c r="AJ717" s="113">
        <v>0.04</v>
      </c>
    </row>
    <row r="718" spans="1:36" x14ac:dyDescent="0.25">
      <c r="A718" t="str">
        <f t="shared" si="79"/>
        <v>CFLMFm2003CZ02rNCEH</v>
      </c>
      <c r="B718" t="s">
        <v>118</v>
      </c>
      <c r="C718" t="s">
        <v>45</v>
      </c>
      <c r="D718" s="113" t="s">
        <v>1650</v>
      </c>
      <c r="E718" s="113">
        <v>2003</v>
      </c>
      <c r="F718" s="113" t="s">
        <v>101</v>
      </c>
      <c r="G718" s="113" t="s">
        <v>1656</v>
      </c>
      <c r="H718" s="113">
        <f t="shared" si="74"/>
        <v>0.58599999999999997</v>
      </c>
      <c r="I718" s="113">
        <f t="shared" si="76"/>
        <v>1.0249999999999999</v>
      </c>
      <c r="J718" s="113">
        <f t="shared" si="75"/>
        <v>0</v>
      </c>
      <c r="M718" s="113">
        <v>293</v>
      </c>
      <c r="N718" s="113">
        <v>4.1000000000000002E-2</v>
      </c>
      <c r="O718" s="113">
        <v>0</v>
      </c>
      <c r="P718" s="113">
        <v>500</v>
      </c>
      <c r="Q718" s="113">
        <v>0.04</v>
      </c>
      <c r="S718" s="113" t="b">
        <v>0</v>
      </c>
      <c r="T718" s="113" t="b">
        <f>VLOOKUP(G718,key!$S$3:$T$12,2,FALSE)</f>
        <v>1</v>
      </c>
      <c r="U718" s="113">
        <f t="shared" si="77"/>
        <v>1</v>
      </c>
      <c r="V718" s="116">
        <f t="shared" si="78"/>
        <v>0</v>
      </c>
      <c r="W718" s="113">
        <f>VLOOKUP(G718,key!$S$3:$U$6,3,FALSE)</f>
        <v>0.25</v>
      </c>
      <c r="X718" s="113"/>
      <c r="Z718" s="113"/>
      <c r="AA718" s="113" t="s">
        <v>4151</v>
      </c>
      <c r="AB718" s="113" t="s">
        <v>1650</v>
      </c>
      <c r="AC718" s="113">
        <v>2003</v>
      </c>
      <c r="AD718" s="113" t="s">
        <v>101</v>
      </c>
      <c r="AE718" s="113" t="s">
        <v>1656</v>
      </c>
      <c r="AF718" s="113">
        <v>293</v>
      </c>
      <c r="AG718" s="113">
        <v>4.1000000000000002E-2</v>
      </c>
      <c r="AH718" s="113">
        <v>0</v>
      </c>
      <c r="AI718" s="113">
        <v>500</v>
      </c>
      <c r="AJ718" s="113">
        <v>0.04</v>
      </c>
    </row>
    <row r="719" spans="1:36" x14ac:dyDescent="0.25">
      <c r="A719" t="str">
        <f t="shared" si="79"/>
        <v>CFLMFm2003CZ02rNCGF</v>
      </c>
      <c r="B719" t="s">
        <v>118</v>
      </c>
      <c r="C719" t="s">
        <v>45</v>
      </c>
      <c r="D719" s="113" t="s">
        <v>1650</v>
      </c>
      <c r="E719" s="113">
        <v>2003</v>
      </c>
      <c r="F719" s="113" t="s">
        <v>101</v>
      </c>
      <c r="G719" s="113" t="s">
        <v>1657</v>
      </c>
      <c r="H719" s="113">
        <f t="shared" si="74"/>
        <v>0.99399999999999999</v>
      </c>
      <c r="I719" s="113">
        <f t="shared" si="76"/>
        <v>1.0249999999999999</v>
      </c>
      <c r="J719" s="113">
        <f t="shared" si="75"/>
        <v>-2.18E-2</v>
      </c>
      <c r="M719" s="113">
        <v>497</v>
      </c>
      <c r="N719" s="113">
        <v>4.1000000000000002E-2</v>
      </c>
      <c r="O719" s="113">
        <v>-10.9</v>
      </c>
      <c r="P719" s="113">
        <v>500</v>
      </c>
      <c r="Q719" s="113">
        <v>0.04</v>
      </c>
      <c r="S719" s="113" t="b">
        <v>0</v>
      </c>
      <c r="T719" s="113" t="b">
        <f>VLOOKUP(G719,key!$S$3:$T$12,2,FALSE)</f>
        <v>0</v>
      </c>
      <c r="U719" s="113">
        <f t="shared" si="77"/>
        <v>1</v>
      </c>
      <c r="V719" s="116">
        <f t="shared" si="78"/>
        <v>-2.18E-2</v>
      </c>
      <c r="W719" s="113">
        <f>VLOOKUP(G719,key!$S$3:$U$6,3,FALSE)</f>
        <v>0.9</v>
      </c>
      <c r="X719" s="113"/>
      <c r="Z719" s="113"/>
      <c r="AA719" s="113" t="s">
        <v>4151</v>
      </c>
      <c r="AB719" s="113" t="s">
        <v>1650</v>
      </c>
      <c r="AC719" s="113">
        <v>2003</v>
      </c>
      <c r="AD719" s="113" t="s">
        <v>101</v>
      </c>
      <c r="AE719" s="113" t="s">
        <v>1657</v>
      </c>
      <c r="AF719" s="113">
        <v>497</v>
      </c>
      <c r="AG719" s="113">
        <v>4.1000000000000002E-2</v>
      </c>
      <c r="AH719" s="113">
        <v>-10.9</v>
      </c>
      <c r="AI719" s="113">
        <v>500</v>
      </c>
      <c r="AJ719" s="113">
        <v>0.04</v>
      </c>
    </row>
    <row r="720" spans="1:36" x14ac:dyDescent="0.25">
      <c r="A720" t="str">
        <f t="shared" si="79"/>
        <v>CFLMFm2003CZ03rDXGF</v>
      </c>
      <c r="B720" t="s">
        <v>118</v>
      </c>
      <c r="C720" t="s">
        <v>45</v>
      </c>
      <c r="D720" s="113" t="s">
        <v>1650</v>
      </c>
      <c r="E720" s="113">
        <v>2003</v>
      </c>
      <c r="F720" s="113" t="s">
        <v>102</v>
      </c>
      <c r="G720" s="113" t="s">
        <v>1658</v>
      </c>
      <c r="H720" s="113">
        <f t="shared" si="74"/>
        <v>1</v>
      </c>
      <c r="I720" s="113">
        <f t="shared" si="76"/>
        <v>1.2250000000000001</v>
      </c>
      <c r="J720" s="113">
        <f t="shared" si="75"/>
        <v>-2.7199999999999998E-2</v>
      </c>
      <c r="M720" s="113">
        <v>499</v>
      </c>
      <c r="N720" s="113">
        <v>4.9000000000000002E-2</v>
      </c>
      <c r="O720" s="113">
        <v>-13.6</v>
      </c>
      <c r="P720" s="113">
        <v>500</v>
      </c>
      <c r="Q720" s="113">
        <v>0.04</v>
      </c>
      <c r="S720" s="113" t="b">
        <v>0</v>
      </c>
      <c r="T720" s="113" t="b">
        <f>VLOOKUP(G720,key!$S$3:$T$12,2,FALSE)</f>
        <v>0</v>
      </c>
      <c r="U720" s="113">
        <f t="shared" si="77"/>
        <v>1</v>
      </c>
      <c r="V720" s="116">
        <f t="shared" si="78"/>
        <v>-2.7199999999999998E-2</v>
      </c>
      <c r="W720" s="113">
        <f>VLOOKUP(G720,key!$S$3:$U$6,3,FALSE)</f>
        <v>1</v>
      </c>
      <c r="X720" s="113"/>
      <c r="Z720" s="113"/>
      <c r="AA720" s="113" t="s">
        <v>4151</v>
      </c>
      <c r="AB720" s="113" t="s">
        <v>1650</v>
      </c>
      <c r="AC720" s="113">
        <v>2003</v>
      </c>
      <c r="AD720" s="113" t="s">
        <v>102</v>
      </c>
      <c r="AE720" s="113" t="s">
        <v>1658</v>
      </c>
      <c r="AF720" s="113">
        <v>499</v>
      </c>
      <c r="AG720" s="113">
        <v>4.9000000000000002E-2</v>
      </c>
      <c r="AH720" s="113">
        <v>-13.6</v>
      </c>
      <c r="AI720" s="113">
        <v>500</v>
      </c>
      <c r="AJ720" s="113">
        <v>0.04</v>
      </c>
    </row>
    <row r="721" spans="1:36" x14ac:dyDescent="0.25">
      <c r="A721" t="str">
        <f t="shared" si="79"/>
        <v>CFLMFm2003CZ03rDXHP</v>
      </c>
      <c r="B721" t="s">
        <v>118</v>
      </c>
      <c r="C721" t="s">
        <v>45</v>
      </c>
      <c r="D721" s="113" t="s">
        <v>1650</v>
      </c>
      <c r="E721" s="113">
        <v>2003</v>
      </c>
      <c r="F721" s="113" t="s">
        <v>102</v>
      </c>
      <c r="G721" s="113" t="s">
        <v>1659</v>
      </c>
      <c r="H721" s="113">
        <f t="shared" si="74"/>
        <v>0.79600000000000004</v>
      </c>
      <c r="I721" s="113">
        <f t="shared" si="76"/>
        <v>1.175</v>
      </c>
      <c r="J721" s="113">
        <f t="shared" si="75"/>
        <v>0</v>
      </c>
      <c r="M721" s="113">
        <v>398</v>
      </c>
      <c r="N721" s="113">
        <v>4.7E-2</v>
      </c>
      <c r="O721" s="113">
        <v>0</v>
      </c>
      <c r="P721" s="113">
        <v>500</v>
      </c>
      <c r="Q721" s="113">
        <v>0.04</v>
      </c>
      <c r="S721" s="113" t="b">
        <v>0</v>
      </c>
      <c r="T721" s="113" t="b">
        <f>VLOOKUP(G721,key!$S$3:$T$12,2,FALSE)</f>
        <v>1</v>
      </c>
      <c r="U721" s="113">
        <f t="shared" si="77"/>
        <v>1</v>
      </c>
      <c r="V721" s="116">
        <f t="shared" si="78"/>
        <v>0</v>
      </c>
      <c r="W721" s="113">
        <f>VLOOKUP(G721,key!$S$3:$U$6,3,FALSE)</f>
        <v>0.5</v>
      </c>
      <c r="X721" s="113"/>
      <c r="Z721" s="113"/>
      <c r="AA721" s="113" t="s">
        <v>4151</v>
      </c>
      <c r="AB721" s="113" t="s">
        <v>1650</v>
      </c>
      <c r="AC721" s="113">
        <v>2003</v>
      </c>
      <c r="AD721" s="113" t="s">
        <v>102</v>
      </c>
      <c r="AE721" s="113" t="s">
        <v>1659</v>
      </c>
      <c r="AF721" s="113">
        <v>398</v>
      </c>
      <c r="AG721" s="113">
        <v>4.7E-2</v>
      </c>
      <c r="AH721" s="113">
        <v>0</v>
      </c>
      <c r="AI721" s="113">
        <v>500</v>
      </c>
      <c r="AJ721" s="113">
        <v>0.04</v>
      </c>
    </row>
    <row r="722" spans="1:36" x14ac:dyDescent="0.25">
      <c r="A722" t="str">
        <f t="shared" si="79"/>
        <v>CFLMFm2003CZ03rNCEH</v>
      </c>
      <c r="B722" t="s">
        <v>118</v>
      </c>
      <c r="C722" t="s">
        <v>45</v>
      </c>
      <c r="D722" s="113" t="s">
        <v>1650</v>
      </c>
      <c r="E722" s="113">
        <v>2003</v>
      </c>
      <c r="F722" s="113" t="s">
        <v>102</v>
      </c>
      <c r="G722" s="113" t="s">
        <v>1656</v>
      </c>
      <c r="H722" s="113">
        <f t="shared" si="74"/>
        <v>0.48799999999999999</v>
      </c>
      <c r="I722" s="113">
        <f t="shared" si="76"/>
        <v>1</v>
      </c>
      <c r="J722" s="113">
        <f t="shared" si="75"/>
        <v>0</v>
      </c>
      <c r="M722" s="113">
        <v>244</v>
      </c>
      <c r="N722" s="113">
        <v>0.04</v>
      </c>
      <c r="O722" s="113">
        <v>0</v>
      </c>
      <c r="P722" s="113">
        <v>500</v>
      </c>
      <c r="Q722" s="113">
        <v>0.04</v>
      </c>
      <c r="S722" s="113" t="b">
        <v>0</v>
      </c>
      <c r="T722" s="113" t="b">
        <f>VLOOKUP(G722,key!$S$3:$T$12,2,FALSE)</f>
        <v>1</v>
      </c>
      <c r="U722" s="113">
        <f t="shared" si="77"/>
        <v>1</v>
      </c>
      <c r="V722" s="116">
        <f t="shared" si="78"/>
        <v>0</v>
      </c>
      <c r="W722" s="113">
        <f>VLOOKUP(G722,key!$S$3:$U$6,3,FALSE)</f>
        <v>0.25</v>
      </c>
      <c r="X722" s="113"/>
      <c r="Z722" s="113"/>
      <c r="AA722" s="113" t="s">
        <v>4151</v>
      </c>
      <c r="AB722" s="113" t="s">
        <v>1650</v>
      </c>
      <c r="AC722" s="113">
        <v>2003</v>
      </c>
      <c r="AD722" s="113" t="s">
        <v>102</v>
      </c>
      <c r="AE722" s="113" t="s">
        <v>1656</v>
      </c>
      <c r="AF722" s="113">
        <v>244</v>
      </c>
      <c r="AG722" s="113">
        <v>0.04</v>
      </c>
      <c r="AH722" s="113">
        <v>0</v>
      </c>
      <c r="AI722" s="113">
        <v>500</v>
      </c>
      <c r="AJ722" s="113">
        <v>0.04</v>
      </c>
    </row>
    <row r="723" spans="1:36" x14ac:dyDescent="0.25">
      <c r="A723" t="str">
        <f t="shared" si="79"/>
        <v>CFLMFm2003CZ03rNCGF</v>
      </c>
      <c r="B723" t="s">
        <v>118</v>
      </c>
      <c r="C723" t="s">
        <v>45</v>
      </c>
      <c r="D723" s="113" t="s">
        <v>1650</v>
      </c>
      <c r="E723" s="113">
        <v>2003</v>
      </c>
      <c r="F723" s="113" t="s">
        <v>102</v>
      </c>
      <c r="G723" s="113" t="s">
        <v>1657</v>
      </c>
      <c r="H723" s="113">
        <f t="shared" si="74"/>
        <v>0.98599999999999999</v>
      </c>
      <c r="I723" s="113">
        <f t="shared" si="76"/>
        <v>1.0249999999999999</v>
      </c>
      <c r="J723" s="113">
        <f t="shared" si="75"/>
        <v>-2.7399999999999997E-2</v>
      </c>
      <c r="M723" s="113">
        <v>493</v>
      </c>
      <c r="N723" s="113">
        <v>4.1000000000000002E-2</v>
      </c>
      <c r="O723" s="113">
        <v>-13.7</v>
      </c>
      <c r="P723" s="113">
        <v>500</v>
      </c>
      <c r="Q723" s="113">
        <v>0.04</v>
      </c>
      <c r="S723" s="113" t="b">
        <v>0</v>
      </c>
      <c r="T723" s="113" t="b">
        <f>VLOOKUP(G723,key!$S$3:$T$12,2,FALSE)</f>
        <v>0</v>
      </c>
      <c r="U723" s="113">
        <f t="shared" si="77"/>
        <v>1</v>
      </c>
      <c r="V723" s="116">
        <f t="shared" si="78"/>
        <v>-2.7399999999999997E-2</v>
      </c>
      <c r="W723" s="113">
        <f>VLOOKUP(G723,key!$S$3:$U$6,3,FALSE)</f>
        <v>0.9</v>
      </c>
      <c r="X723" s="113"/>
      <c r="Z723" s="113"/>
      <c r="AA723" s="113" t="s">
        <v>4151</v>
      </c>
      <c r="AB723" s="113" t="s">
        <v>1650</v>
      </c>
      <c r="AC723" s="113">
        <v>2003</v>
      </c>
      <c r="AD723" s="113" t="s">
        <v>102</v>
      </c>
      <c r="AE723" s="113" t="s">
        <v>1657</v>
      </c>
      <c r="AF723" s="113">
        <v>493</v>
      </c>
      <c r="AG723" s="113">
        <v>4.1000000000000002E-2</v>
      </c>
      <c r="AH723" s="113">
        <v>-13.7</v>
      </c>
      <c r="AI723" s="113">
        <v>500</v>
      </c>
      <c r="AJ723" s="113">
        <v>0.04</v>
      </c>
    </row>
    <row r="724" spans="1:36" x14ac:dyDescent="0.25">
      <c r="A724" t="str">
        <f t="shared" si="79"/>
        <v>CFLMFm2003CZ04rDXGF</v>
      </c>
      <c r="B724" t="s">
        <v>118</v>
      </c>
      <c r="C724" t="s">
        <v>45</v>
      </c>
      <c r="D724" s="113" t="s">
        <v>1650</v>
      </c>
      <c r="E724" s="113">
        <v>2003</v>
      </c>
      <c r="F724" s="113" t="s">
        <v>103</v>
      </c>
      <c r="G724" s="113" t="s">
        <v>1658</v>
      </c>
      <c r="H724" s="113">
        <f t="shared" si="74"/>
        <v>1.0820000000000001</v>
      </c>
      <c r="I724" s="113">
        <f t="shared" si="76"/>
        <v>1.9090909090909094</v>
      </c>
      <c r="J724" s="113">
        <f t="shared" si="75"/>
        <v>-1.84E-2</v>
      </c>
      <c r="M724" s="113">
        <v>541</v>
      </c>
      <c r="N724" s="113">
        <v>8.4000000000000005E-2</v>
      </c>
      <c r="O724" s="113">
        <v>-9.1999999999999993</v>
      </c>
      <c r="P724" s="113">
        <v>500</v>
      </c>
      <c r="Q724" s="113">
        <v>4.3999999999999997E-2</v>
      </c>
      <c r="S724" s="113" t="b">
        <v>0</v>
      </c>
      <c r="T724" s="113" t="b">
        <f>VLOOKUP(G724,key!$S$3:$T$12,2,FALSE)</f>
        <v>0</v>
      </c>
      <c r="U724" s="113">
        <f t="shared" si="77"/>
        <v>1</v>
      </c>
      <c r="V724" s="116">
        <f t="shared" si="78"/>
        <v>-1.84E-2</v>
      </c>
      <c r="W724" s="113">
        <f>VLOOKUP(G724,key!$S$3:$U$6,3,FALSE)</f>
        <v>1</v>
      </c>
      <c r="X724" s="113"/>
      <c r="Z724" s="113"/>
      <c r="AA724" s="113" t="s">
        <v>4151</v>
      </c>
      <c r="AB724" s="113" t="s">
        <v>1650</v>
      </c>
      <c r="AC724" s="113">
        <v>2003</v>
      </c>
      <c r="AD724" s="113" t="s">
        <v>103</v>
      </c>
      <c r="AE724" s="113" t="s">
        <v>1658</v>
      </c>
      <c r="AF724" s="113">
        <v>541</v>
      </c>
      <c r="AG724" s="113">
        <v>8.4000000000000005E-2</v>
      </c>
      <c r="AH724" s="113">
        <v>-9.1999999999999993</v>
      </c>
      <c r="AI724" s="113">
        <v>500</v>
      </c>
      <c r="AJ724" s="113">
        <v>4.3999999999999997E-2</v>
      </c>
    </row>
    <row r="725" spans="1:36" x14ac:dyDescent="0.25">
      <c r="A725" t="str">
        <f t="shared" si="79"/>
        <v>CFLMFm2003CZ04rDXHP</v>
      </c>
      <c r="B725" t="s">
        <v>118</v>
      </c>
      <c r="C725" t="s">
        <v>45</v>
      </c>
      <c r="D725" s="113" t="s">
        <v>1650</v>
      </c>
      <c r="E725" s="113">
        <v>2003</v>
      </c>
      <c r="F725" s="113" t="s">
        <v>103</v>
      </c>
      <c r="G725" s="113" t="s">
        <v>1659</v>
      </c>
      <c r="H725" s="113">
        <f t="shared" si="74"/>
        <v>0.92200000000000004</v>
      </c>
      <c r="I725" s="113">
        <f t="shared" si="76"/>
        <v>1.9772727272727273</v>
      </c>
      <c r="J725" s="113">
        <f t="shared" si="75"/>
        <v>0</v>
      </c>
      <c r="M725" s="113">
        <v>461</v>
      </c>
      <c r="N725" s="113">
        <v>8.6999999999999994E-2</v>
      </c>
      <c r="O725" s="113">
        <v>0</v>
      </c>
      <c r="P725" s="113">
        <v>500</v>
      </c>
      <c r="Q725" s="113">
        <v>4.3999999999999997E-2</v>
      </c>
      <c r="S725" s="113" t="b">
        <v>0</v>
      </c>
      <c r="T725" s="113" t="b">
        <f>VLOOKUP(G725,key!$S$3:$T$12,2,FALSE)</f>
        <v>1</v>
      </c>
      <c r="U725" s="113">
        <f t="shared" si="77"/>
        <v>1</v>
      </c>
      <c r="V725" s="116">
        <f t="shared" si="78"/>
        <v>0</v>
      </c>
      <c r="W725" s="113">
        <f>VLOOKUP(G725,key!$S$3:$U$6,3,FALSE)</f>
        <v>0.5</v>
      </c>
      <c r="X725" s="113"/>
      <c r="Z725" s="113"/>
      <c r="AA725" s="113" t="s">
        <v>4151</v>
      </c>
      <c r="AB725" s="113" t="s">
        <v>1650</v>
      </c>
      <c r="AC725" s="113">
        <v>2003</v>
      </c>
      <c r="AD725" s="113" t="s">
        <v>103</v>
      </c>
      <c r="AE725" s="113" t="s">
        <v>1659</v>
      </c>
      <c r="AF725" s="113">
        <v>461</v>
      </c>
      <c r="AG725" s="113">
        <v>8.6999999999999994E-2</v>
      </c>
      <c r="AH725" s="113">
        <v>0</v>
      </c>
      <c r="AI725" s="113">
        <v>500</v>
      </c>
      <c r="AJ725" s="113">
        <v>4.3999999999999997E-2</v>
      </c>
    </row>
    <row r="726" spans="1:36" x14ac:dyDescent="0.25">
      <c r="A726" t="str">
        <f t="shared" si="79"/>
        <v>CFLMFm2003CZ04rNCEH</v>
      </c>
      <c r="B726" t="s">
        <v>118</v>
      </c>
      <c r="C726" t="s">
        <v>45</v>
      </c>
      <c r="D726" s="113" t="s">
        <v>1650</v>
      </c>
      <c r="E726" s="113">
        <v>2003</v>
      </c>
      <c r="F726" s="113" t="s">
        <v>103</v>
      </c>
      <c r="G726" s="113" t="s">
        <v>1656</v>
      </c>
      <c r="H726" s="113">
        <f t="shared" si="74"/>
        <v>0.64400000000000002</v>
      </c>
      <c r="I726" s="113">
        <f t="shared" si="76"/>
        <v>1.0227272727272727</v>
      </c>
      <c r="J726" s="113">
        <f t="shared" si="75"/>
        <v>0</v>
      </c>
      <c r="M726" s="113">
        <v>322</v>
      </c>
      <c r="N726" s="113">
        <v>4.4999999999999998E-2</v>
      </c>
      <c r="O726" s="113">
        <v>0</v>
      </c>
      <c r="P726" s="113">
        <v>500</v>
      </c>
      <c r="Q726" s="113">
        <v>4.3999999999999997E-2</v>
      </c>
      <c r="S726" s="113" t="b">
        <v>0</v>
      </c>
      <c r="T726" s="113" t="b">
        <f>VLOOKUP(G726,key!$S$3:$T$12,2,FALSE)</f>
        <v>1</v>
      </c>
      <c r="U726" s="113">
        <f t="shared" si="77"/>
        <v>1</v>
      </c>
      <c r="V726" s="116">
        <f t="shared" si="78"/>
        <v>0</v>
      </c>
      <c r="W726" s="113">
        <f>VLOOKUP(G726,key!$S$3:$U$6,3,FALSE)</f>
        <v>0.25</v>
      </c>
      <c r="X726" s="113"/>
      <c r="Z726" s="113"/>
      <c r="AA726" s="113" t="s">
        <v>4151</v>
      </c>
      <c r="AB726" s="113" t="s">
        <v>1650</v>
      </c>
      <c r="AC726" s="113">
        <v>2003</v>
      </c>
      <c r="AD726" s="113" t="s">
        <v>103</v>
      </c>
      <c r="AE726" s="113" t="s">
        <v>1656</v>
      </c>
      <c r="AF726" s="113">
        <v>322</v>
      </c>
      <c r="AG726" s="113">
        <v>4.4999999999999998E-2</v>
      </c>
      <c r="AH726" s="113">
        <v>0</v>
      </c>
      <c r="AI726" s="113">
        <v>500</v>
      </c>
      <c r="AJ726" s="113">
        <v>4.3999999999999997E-2</v>
      </c>
    </row>
    <row r="727" spans="1:36" x14ac:dyDescent="0.25">
      <c r="A727" t="str">
        <f t="shared" si="79"/>
        <v>CFLMFm2003CZ04rNCGF</v>
      </c>
      <c r="B727" t="s">
        <v>118</v>
      </c>
      <c r="C727" t="s">
        <v>45</v>
      </c>
      <c r="D727" s="113" t="s">
        <v>1650</v>
      </c>
      <c r="E727" s="113">
        <v>2003</v>
      </c>
      <c r="F727" s="113" t="s">
        <v>103</v>
      </c>
      <c r="G727" s="113" t="s">
        <v>1657</v>
      </c>
      <c r="H727" s="113">
        <f t="shared" si="74"/>
        <v>1</v>
      </c>
      <c r="I727" s="113">
        <f t="shared" si="76"/>
        <v>1.0227272727272727</v>
      </c>
      <c r="J727" s="113">
        <f t="shared" si="75"/>
        <v>-1.874E-2</v>
      </c>
      <c r="M727" s="113">
        <v>500</v>
      </c>
      <c r="N727" s="113">
        <v>4.4999999999999998E-2</v>
      </c>
      <c r="O727" s="113">
        <v>-9.3699999999999992</v>
      </c>
      <c r="P727" s="113">
        <v>500</v>
      </c>
      <c r="Q727" s="113">
        <v>4.3999999999999997E-2</v>
      </c>
      <c r="S727" s="113" t="b">
        <v>0</v>
      </c>
      <c r="T727" s="113" t="b">
        <f>VLOOKUP(G727,key!$S$3:$T$12,2,FALSE)</f>
        <v>0</v>
      </c>
      <c r="U727" s="113">
        <f t="shared" si="77"/>
        <v>1</v>
      </c>
      <c r="V727" s="116">
        <f t="shared" si="78"/>
        <v>-1.874E-2</v>
      </c>
      <c r="W727" s="113">
        <f>VLOOKUP(G727,key!$S$3:$U$6,3,FALSE)</f>
        <v>0.9</v>
      </c>
      <c r="X727" s="113"/>
      <c r="Z727" s="113"/>
      <c r="AA727" s="113" t="s">
        <v>4151</v>
      </c>
      <c r="AB727" s="113" t="s">
        <v>1650</v>
      </c>
      <c r="AC727" s="113">
        <v>2003</v>
      </c>
      <c r="AD727" s="113" t="s">
        <v>103</v>
      </c>
      <c r="AE727" s="113" t="s">
        <v>1657</v>
      </c>
      <c r="AF727" s="113">
        <v>500</v>
      </c>
      <c r="AG727" s="113">
        <v>4.4999999999999998E-2</v>
      </c>
      <c r="AH727" s="113">
        <v>-9.3699999999999992</v>
      </c>
      <c r="AI727" s="113">
        <v>500</v>
      </c>
      <c r="AJ727" s="113">
        <v>4.3999999999999997E-2</v>
      </c>
    </row>
    <row r="728" spans="1:36" x14ac:dyDescent="0.25">
      <c r="A728" t="str">
        <f t="shared" si="79"/>
        <v>CFLMFm2003CZ05rDXGF</v>
      </c>
      <c r="B728" t="s">
        <v>118</v>
      </c>
      <c r="C728" t="s">
        <v>45</v>
      </c>
      <c r="D728" s="113" t="s">
        <v>1650</v>
      </c>
      <c r="E728" s="113">
        <v>2003</v>
      </c>
      <c r="F728" s="113" t="s">
        <v>104</v>
      </c>
      <c r="G728" s="113" t="s">
        <v>1658</v>
      </c>
      <c r="H728" s="113">
        <f t="shared" si="74"/>
        <v>1.008</v>
      </c>
      <c r="I728" s="113">
        <f t="shared" si="76"/>
        <v>1.1818181818181819</v>
      </c>
      <c r="J728" s="113">
        <f t="shared" si="75"/>
        <v>-2.8199999999999999E-2</v>
      </c>
      <c r="M728" s="113">
        <v>504</v>
      </c>
      <c r="N728" s="113">
        <v>5.1999999999999998E-2</v>
      </c>
      <c r="O728" s="113">
        <v>-14.1</v>
      </c>
      <c r="P728" s="113">
        <v>500</v>
      </c>
      <c r="Q728" s="113">
        <v>4.3999999999999997E-2</v>
      </c>
      <c r="S728" s="113" t="b">
        <v>0</v>
      </c>
      <c r="T728" s="113" t="b">
        <f>VLOOKUP(G728,key!$S$3:$T$12,2,FALSE)</f>
        <v>0</v>
      </c>
      <c r="U728" s="113">
        <f t="shared" si="77"/>
        <v>1</v>
      </c>
      <c r="V728" s="116">
        <f t="shared" si="78"/>
        <v>-2.8199999999999999E-2</v>
      </c>
      <c r="W728" s="113">
        <f>VLOOKUP(G728,key!$S$3:$U$6,3,FALSE)</f>
        <v>1</v>
      </c>
      <c r="X728" s="113"/>
      <c r="Z728" s="113"/>
      <c r="AA728" s="113" t="s">
        <v>4151</v>
      </c>
      <c r="AB728" s="113" t="s">
        <v>1650</v>
      </c>
      <c r="AC728" s="113">
        <v>2003</v>
      </c>
      <c r="AD728" s="113" t="s">
        <v>104</v>
      </c>
      <c r="AE728" s="113" t="s">
        <v>1658</v>
      </c>
      <c r="AF728" s="113">
        <v>504</v>
      </c>
      <c r="AG728" s="113">
        <v>5.1999999999999998E-2</v>
      </c>
      <c r="AH728" s="113">
        <v>-14.1</v>
      </c>
      <c r="AI728" s="113">
        <v>500</v>
      </c>
      <c r="AJ728" s="113">
        <v>4.3999999999999997E-2</v>
      </c>
    </row>
    <row r="729" spans="1:36" x14ac:dyDescent="0.25">
      <c r="A729" t="str">
        <f t="shared" si="79"/>
        <v>CFLMFm2003CZ05rDXHP</v>
      </c>
      <c r="B729" t="s">
        <v>118</v>
      </c>
      <c r="C729" t="s">
        <v>45</v>
      </c>
      <c r="D729" s="113" t="s">
        <v>1650</v>
      </c>
      <c r="E729" s="113">
        <v>2003</v>
      </c>
      <c r="F729" s="113" t="s">
        <v>104</v>
      </c>
      <c r="G729" s="113" t="s">
        <v>1659</v>
      </c>
      <c r="H729" s="113">
        <f t="shared" si="74"/>
        <v>0.78200000000000003</v>
      </c>
      <c r="I729" s="113">
        <f t="shared" si="76"/>
        <v>1.1136363636363638</v>
      </c>
      <c r="J729" s="113">
        <f t="shared" si="75"/>
        <v>0</v>
      </c>
      <c r="M729" s="113">
        <v>391</v>
      </c>
      <c r="N729" s="113">
        <v>4.9000000000000002E-2</v>
      </c>
      <c r="O729" s="113">
        <v>0</v>
      </c>
      <c r="P729" s="113">
        <v>500</v>
      </c>
      <c r="Q729" s="113">
        <v>4.3999999999999997E-2</v>
      </c>
      <c r="S729" s="113" t="b">
        <v>0</v>
      </c>
      <c r="T729" s="113" t="b">
        <f>VLOOKUP(G729,key!$S$3:$T$12,2,FALSE)</f>
        <v>1</v>
      </c>
      <c r="U729" s="113">
        <f t="shared" si="77"/>
        <v>1</v>
      </c>
      <c r="V729" s="116">
        <f t="shared" si="78"/>
        <v>0</v>
      </c>
      <c r="W729" s="113">
        <f>VLOOKUP(G729,key!$S$3:$U$6,3,FALSE)</f>
        <v>0.5</v>
      </c>
      <c r="X729" s="113"/>
      <c r="Z729" s="113"/>
      <c r="AA729" s="113" t="s">
        <v>4151</v>
      </c>
      <c r="AB729" s="113" t="s">
        <v>1650</v>
      </c>
      <c r="AC729" s="113">
        <v>2003</v>
      </c>
      <c r="AD729" s="113" t="s">
        <v>104</v>
      </c>
      <c r="AE729" s="113" t="s">
        <v>1659</v>
      </c>
      <c r="AF729" s="113">
        <v>391</v>
      </c>
      <c r="AG729" s="113">
        <v>4.9000000000000002E-2</v>
      </c>
      <c r="AH729" s="113">
        <v>0</v>
      </c>
      <c r="AI729" s="113">
        <v>500</v>
      </c>
      <c r="AJ729" s="113">
        <v>4.3999999999999997E-2</v>
      </c>
    </row>
    <row r="730" spans="1:36" x14ac:dyDescent="0.25">
      <c r="A730" t="str">
        <f t="shared" si="79"/>
        <v>CFLMFm2003CZ05rNCEH</v>
      </c>
      <c r="B730" t="s">
        <v>118</v>
      </c>
      <c r="C730" t="s">
        <v>45</v>
      </c>
      <c r="D730" s="113" t="s">
        <v>1650</v>
      </c>
      <c r="E730" s="113">
        <v>2003</v>
      </c>
      <c r="F730" s="113" t="s">
        <v>104</v>
      </c>
      <c r="G730" s="113" t="s">
        <v>1656</v>
      </c>
      <c r="H730" s="113">
        <f t="shared" si="74"/>
        <v>0.47399999999999998</v>
      </c>
      <c r="I730" s="113">
        <f t="shared" si="76"/>
        <v>1.0227272727272727</v>
      </c>
      <c r="J730" s="113">
        <f t="shared" si="75"/>
        <v>0</v>
      </c>
      <c r="M730" s="113">
        <v>237</v>
      </c>
      <c r="N730" s="113">
        <v>4.4999999999999998E-2</v>
      </c>
      <c r="O730" s="113">
        <v>0</v>
      </c>
      <c r="P730" s="113">
        <v>500</v>
      </c>
      <c r="Q730" s="113">
        <v>4.3999999999999997E-2</v>
      </c>
      <c r="S730" s="113" t="b">
        <v>0</v>
      </c>
      <c r="T730" s="113" t="b">
        <f>VLOOKUP(G730,key!$S$3:$T$12,2,FALSE)</f>
        <v>1</v>
      </c>
      <c r="U730" s="113">
        <f t="shared" si="77"/>
        <v>1</v>
      </c>
      <c r="V730" s="116">
        <f t="shared" si="78"/>
        <v>0</v>
      </c>
      <c r="W730" s="113">
        <f>VLOOKUP(G730,key!$S$3:$U$6,3,FALSE)</f>
        <v>0.25</v>
      </c>
      <c r="X730" s="113"/>
      <c r="Z730" s="113"/>
      <c r="AA730" s="113" t="s">
        <v>4151</v>
      </c>
      <c r="AB730" s="113" t="s">
        <v>1650</v>
      </c>
      <c r="AC730" s="113">
        <v>2003</v>
      </c>
      <c r="AD730" s="113" t="s">
        <v>104</v>
      </c>
      <c r="AE730" s="113" t="s">
        <v>1656</v>
      </c>
      <c r="AF730" s="113">
        <v>237</v>
      </c>
      <c r="AG730" s="113">
        <v>4.4999999999999998E-2</v>
      </c>
      <c r="AH730" s="113">
        <v>0</v>
      </c>
      <c r="AI730" s="113">
        <v>500</v>
      </c>
      <c r="AJ730" s="113">
        <v>4.3999999999999997E-2</v>
      </c>
    </row>
    <row r="731" spans="1:36" x14ac:dyDescent="0.25">
      <c r="A731" t="str">
        <f t="shared" si="79"/>
        <v>CFLMFm2003CZ05rNCGF</v>
      </c>
      <c r="B731" t="s">
        <v>118</v>
      </c>
      <c r="C731" t="s">
        <v>45</v>
      </c>
      <c r="D731" s="113" t="s">
        <v>1650</v>
      </c>
      <c r="E731" s="113">
        <v>2003</v>
      </c>
      <c r="F731" s="113" t="s">
        <v>104</v>
      </c>
      <c r="G731" s="113" t="s">
        <v>1657</v>
      </c>
      <c r="H731" s="113">
        <f t="shared" si="74"/>
        <v>0.99199999999999999</v>
      </c>
      <c r="I731" s="113">
        <f t="shared" si="76"/>
        <v>1.0227272727272727</v>
      </c>
      <c r="J731" s="113">
        <f t="shared" si="75"/>
        <v>-2.86E-2</v>
      </c>
      <c r="M731" s="113">
        <v>496</v>
      </c>
      <c r="N731" s="113">
        <v>4.4999999999999998E-2</v>
      </c>
      <c r="O731" s="113">
        <v>-14.3</v>
      </c>
      <c r="P731" s="113">
        <v>500</v>
      </c>
      <c r="Q731" s="113">
        <v>4.3999999999999997E-2</v>
      </c>
      <c r="S731" s="113" t="b">
        <v>0</v>
      </c>
      <c r="T731" s="113" t="b">
        <f>VLOOKUP(G731,key!$S$3:$T$12,2,FALSE)</f>
        <v>0</v>
      </c>
      <c r="U731" s="113">
        <f t="shared" si="77"/>
        <v>1</v>
      </c>
      <c r="V731" s="116">
        <f t="shared" si="78"/>
        <v>-2.86E-2</v>
      </c>
      <c r="W731" s="113">
        <f>VLOOKUP(G731,key!$S$3:$U$6,3,FALSE)</f>
        <v>0.9</v>
      </c>
      <c r="X731" s="113"/>
      <c r="Z731" s="113"/>
      <c r="AA731" s="113" t="s">
        <v>4151</v>
      </c>
      <c r="AB731" s="113" t="s">
        <v>1650</v>
      </c>
      <c r="AC731" s="113">
        <v>2003</v>
      </c>
      <c r="AD731" s="113" t="s">
        <v>104</v>
      </c>
      <c r="AE731" s="113" t="s">
        <v>1657</v>
      </c>
      <c r="AF731" s="113">
        <v>496</v>
      </c>
      <c r="AG731" s="113">
        <v>4.4999999999999998E-2</v>
      </c>
      <c r="AH731" s="113">
        <v>-14.3</v>
      </c>
      <c r="AI731" s="113">
        <v>500</v>
      </c>
      <c r="AJ731" s="113">
        <v>4.3999999999999997E-2</v>
      </c>
    </row>
    <row r="732" spans="1:36" x14ac:dyDescent="0.25">
      <c r="A732" t="str">
        <f t="shared" si="79"/>
        <v>CFLMFm2003CZ06rDXGF</v>
      </c>
      <c r="B732" t="s">
        <v>118</v>
      </c>
      <c r="C732" t="s">
        <v>45</v>
      </c>
      <c r="D732" s="113" t="s">
        <v>1650</v>
      </c>
      <c r="E732" s="113">
        <v>2003</v>
      </c>
      <c r="F732" s="113" t="s">
        <v>105</v>
      </c>
      <c r="G732" s="113" t="s">
        <v>1658</v>
      </c>
      <c r="H732" s="113">
        <f t="shared" si="74"/>
        <v>1.0720000000000001</v>
      </c>
      <c r="I732" s="113">
        <f t="shared" si="76"/>
        <v>1.7777777777777779</v>
      </c>
      <c r="J732" s="113">
        <f t="shared" si="75"/>
        <v>-1.754E-2</v>
      </c>
      <c r="M732" s="113">
        <v>536</v>
      </c>
      <c r="N732" s="113">
        <v>0.08</v>
      </c>
      <c r="O732" s="113">
        <v>-8.77</v>
      </c>
      <c r="P732" s="113">
        <v>500</v>
      </c>
      <c r="Q732" s="113">
        <v>4.4999999999999998E-2</v>
      </c>
      <c r="S732" s="113" t="b">
        <v>0</v>
      </c>
      <c r="T732" s="113" t="b">
        <f>VLOOKUP(G732,key!$S$3:$T$12,2,FALSE)</f>
        <v>0</v>
      </c>
      <c r="U732" s="113">
        <f t="shared" si="77"/>
        <v>1</v>
      </c>
      <c r="V732" s="116">
        <f t="shared" si="78"/>
        <v>-1.754E-2</v>
      </c>
      <c r="W732" s="113">
        <f>VLOOKUP(G732,key!$S$3:$U$6,3,FALSE)</f>
        <v>1</v>
      </c>
      <c r="X732" s="113"/>
      <c r="Z732" s="113"/>
      <c r="AA732" s="113" t="s">
        <v>4151</v>
      </c>
      <c r="AB732" s="113" t="s">
        <v>1650</v>
      </c>
      <c r="AC732" s="113">
        <v>2003</v>
      </c>
      <c r="AD732" s="113" t="s">
        <v>105</v>
      </c>
      <c r="AE732" s="113" t="s">
        <v>1658</v>
      </c>
      <c r="AF732" s="113">
        <v>536</v>
      </c>
      <c r="AG732" s="113">
        <v>0.08</v>
      </c>
      <c r="AH732" s="113">
        <v>-8.77</v>
      </c>
      <c r="AI732" s="113">
        <v>500</v>
      </c>
      <c r="AJ732" s="113">
        <v>4.4999999999999998E-2</v>
      </c>
    </row>
    <row r="733" spans="1:36" x14ac:dyDescent="0.25">
      <c r="A733" t="str">
        <f t="shared" si="79"/>
        <v>CFLMFm2003CZ06rDXHP</v>
      </c>
      <c r="B733" t="s">
        <v>118</v>
      </c>
      <c r="C733" t="s">
        <v>45</v>
      </c>
      <c r="D733" s="113" t="s">
        <v>1650</v>
      </c>
      <c r="E733" s="113">
        <v>2003</v>
      </c>
      <c r="F733" s="113" t="s">
        <v>105</v>
      </c>
      <c r="G733" s="113" t="s">
        <v>1659</v>
      </c>
      <c r="H733" s="113">
        <f t="shared" si="74"/>
        <v>0.94</v>
      </c>
      <c r="I733" s="113">
        <f t="shared" si="76"/>
        <v>1.7333333333333334</v>
      </c>
      <c r="J733" s="113">
        <f t="shared" si="75"/>
        <v>0</v>
      </c>
      <c r="M733" s="113">
        <v>470</v>
      </c>
      <c r="N733" s="113">
        <v>7.8E-2</v>
      </c>
      <c r="O733" s="113">
        <v>0</v>
      </c>
      <c r="P733" s="113">
        <v>500</v>
      </c>
      <c r="Q733" s="113">
        <v>4.4999999999999998E-2</v>
      </c>
      <c r="S733" s="113" t="b">
        <v>0</v>
      </c>
      <c r="T733" s="113" t="b">
        <f>VLOOKUP(G733,key!$S$3:$T$12,2,FALSE)</f>
        <v>1</v>
      </c>
      <c r="U733" s="113">
        <f t="shared" si="77"/>
        <v>1</v>
      </c>
      <c r="V733" s="116">
        <f t="shared" si="78"/>
        <v>0</v>
      </c>
      <c r="W733" s="113">
        <f>VLOOKUP(G733,key!$S$3:$U$6,3,FALSE)</f>
        <v>0.5</v>
      </c>
      <c r="X733" s="113"/>
      <c r="Z733" s="113"/>
      <c r="AA733" s="113" t="s">
        <v>4151</v>
      </c>
      <c r="AB733" s="113" t="s">
        <v>1650</v>
      </c>
      <c r="AC733" s="113">
        <v>2003</v>
      </c>
      <c r="AD733" s="113" t="s">
        <v>105</v>
      </c>
      <c r="AE733" s="113" t="s">
        <v>1659</v>
      </c>
      <c r="AF733" s="113">
        <v>470</v>
      </c>
      <c r="AG733" s="113">
        <v>7.8E-2</v>
      </c>
      <c r="AH733" s="113">
        <v>0</v>
      </c>
      <c r="AI733" s="113">
        <v>500</v>
      </c>
      <c r="AJ733" s="113">
        <v>4.4999999999999998E-2</v>
      </c>
    </row>
    <row r="734" spans="1:36" x14ac:dyDescent="0.25">
      <c r="A734" t="str">
        <f t="shared" si="79"/>
        <v>CFLMFm2003CZ06rNCEH</v>
      </c>
      <c r="B734" t="s">
        <v>118</v>
      </c>
      <c r="C734" t="s">
        <v>45</v>
      </c>
      <c r="D734" s="113" t="s">
        <v>1650</v>
      </c>
      <c r="E734" s="113">
        <v>2003</v>
      </c>
      <c r="F734" s="113" t="s">
        <v>105</v>
      </c>
      <c r="G734" s="113" t="s">
        <v>1656</v>
      </c>
      <c r="H734" s="113">
        <f t="shared" si="74"/>
        <v>0.68799999999999994</v>
      </c>
      <c r="I734" s="113">
        <f t="shared" si="76"/>
        <v>1</v>
      </c>
      <c r="J734" s="113">
        <f t="shared" si="75"/>
        <v>0</v>
      </c>
      <c r="M734" s="113">
        <v>344</v>
      </c>
      <c r="N734" s="113">
        <v>4.4999999999999998E-2</v>
      </c>
      <c r="O734" s="113">
        <v>0</v>
      </c>
      <c r="P734" s="113">
        <v>500</v>
      </c>
      <c r="Q734" s="113">
        <v>4.4999999999999998E-2</v>
      </c>
      <c r="S734" s="113" t="b">
        <v>0</v>
      </c>
      <c r="T734" s="113" t="b">
        <f>VLOOKUP(G734,key!$S$3:$T$12,2,FALSE)</f>
        <v>1</v>
      </c>
      <c r="U734" s="113">
        <f t="shared" si="77"/>
        <v>1</v>
      </c>
      <c r="V734" s="116">
        <f t="shared" si="78"/>
        <v>0</v>
      </c>
      <c r="W734" s="113">
        <f>VLOOKUP(G734,key!$S$3:$U$6,3,FALSE)</f>
        <v>0.25</v>
      </c>
      <c r="X734" s="113"/>
      <c r="Z734" s="113"/>
      <c r="AA734" s="113" t="s">
        <v>4151</v>
      </c>
      <c r="AB734" s="113" t="s">
        <v>1650</v>
      </c>
      <c r="AC734" s="113">
        <v>2003</v>
      </c>
      <c r="AD734" s="113" t="s">
        <v>105</v>
      </c>
      <c r="AE734" s="113" t="s">
        <v>1656</v>
      </c>
      <c r="AF734" s="113">
        <v>344</v>
      </c>
      <c r="AG734" s="113">
        <v>4.4999999999999998E-2</v>
      </c>
      <c r="AH734" s="113">
        <v>0</v>
      </c>
      <c r="AI734" s="113">
        <v>500</v>
      </c>
      <c r="AJ734" s="113">
        <v>4.4999999999999998E-2</v>
      </c>
    </row>
    <row r="735" spans="1:36" x14ac:dyDescent="0.25">
      <c r="A735" t="str">
        <f t="shared" si="79"/>
        <v>CFLMFm2003CZ06rNCGF</v>
      </c>
      <c r="B735" t="s">
        <v>118</v>
      </c>
      <c r="C735" t="s">
        <v>45</v>
      </c>
      <c r="D735" s="113" t="s">
        <v>1650</v>
      </c>
      <c r="E735" s="113">
        <v>2003</v>
      </c>
      <c r="F735" s="113" t="s">
        <v>105</v>
      </c>
      <c r="G735" s="113" t="s">
        <v>1657</v>
      </c>
      <c r="H735" s="113">
        <f t="shared" si="74"/>
        <v>1.002</v>
      </c>
      <c r="I735" s="113">
        <f t="shared" si="76"/>
        <v>1</v>
      </c>
      <c r="J735" s="113">
        <f t="shared" si="75"/>
        <v>-1.7979999999999999E-2</v>
      </c>
      <c r="M735" s="113">
        <v>501</v>
      </c>
      <c r="N735" s="113">
        <v>4.4999999999999998E-2</v>
      </c>
      <c r="O735" s="113">
        <v>-8.99</v>
      </c>
      <c r="P735" s="113">
        <v>500</v>
      </c>
      <c r="Q735" s="113">
        <v>4.4999999999999998E-2</v>
      </c>
      <c r="S735" s="113" t="b">
        <v>0</v>
      </c>
      <c r="T735" s="113" t="b">
        <f>VLOOKUP(G735,key!$S$3:$T$12,2,FALSE)</f>
        <v>0</v>
      </c>
      <c r="U735" s="113">
        <f t="shared" si="77"/>
        <v>1</v>
      </c>
      <c r="V735" s="116">
        <f t="shared" si="78"/>
        <v>-1.7979999999999999E-2</v>
      </c>
      <c r="W735" s="113">
        <f>VLOOKUP(G735,key!$S$3:$U$6,3,FALSE)</f>
        <v>0.9</v>
      </c>
      <c r="X735" s="113"/>
      <c r="Z735" s="113"/>
      <c r="AA735" s="113" t="s">
        <v>4151</v>
      </c>
      <c r="AB735" s="113" t="s">
        <v>1650</v>
      </c>
      <c r="AC735" s="113">
        <v>2003</v>
      </c>
      <c r="AD735" s="113" t="s">
        <v>105</v>
      </c>
      <c r="AE735" s="113" t="s">
        <v>1657</v>
      </c>
      <c r="AF735" s="113">
        <v>501</v>
      </c>
      <c r="AG735" s="113">
        <v>4.4999999999999998E-2</v>
      </c>
      <c r="AH735" s="113">
        <v>-8.99</v>
      </c>
      <c r="AI735" s="113">
        <v>500</v>
      </c>
      <c r="AJ735" s="113">
        <v>4.4999999999999998E-2</v>
      </c>
    </row>
    <row r="736" spans="1:36" x14ac:dyDescent="0.25">
      <c r="A736" t="str">
        <f t="shared" si="79"/>
        <v>CFLMFm2003CZ07rDXGF</v>
      </c>
      <c r="B736" t="s">
        <v>118</v>
      </c>
      <c r="C736" t="s">
        <v>45</v>
      </c>
      <c r="D736" s="113" t="s">
        <v>1650</v>
      </c>
      <c r="E736" s="113">
        <v>2003</v>
      </c>
      <c r="F736" s="113" t="s">
        <v>106</v>
      </c>
      <c r="G736" s="113" t="s">
        <v>1658</v>
      </c>
      <c r="H736" s="113">
        <f t="shared" si="74"/>
        <v>1.1140000000000001</v>
      </c>
      <c r="I736" s="113">
        <f t="shared" si="76"/>
        <v>1.3777777777777778</v>
      </c>
      <c r="J736" s="113">
        <f t="shared" si="75"/>
        <v>-1.66E-2</v>
      </c>
      <c r="M736" s="113">
        <v>557</v>
      </c>
      <c r="N736" s="113">
        <v>6.2E-2</v>
      </c>
      <c r="O736" s="113">
        <v>-8.3000000000000007</v>
      </c>
      <c r="P736" s="113">
        <v>500</v>
      </c>
      <c r="Q736" s="113">
        <v>4.4999999999999998E-2</v>
      </c>
      <c r="S736" s="113" t="b">
        <v>0</v>
      </c>
      <c r="T736" s="113" t="b">
        <f>VLOOKUP(G736,key!$S$3:$T$12,2,FALSE)</f>
        <v>0</v>
      </c>
      <c r="U736" s="113">
        <f t="shared" si="77"/>
        <v>1</v>
      </c>
      <c r="V736" s="116">
        <f t="shared" si="78"/>
        <v>-1.66E-2</v>
      </c>
      <c r="W736" s="113">
        <f>VLOOKUP(G736,key!$S$3:$U$6,3,FALSE)</f>
        <v>1</v>
      </c>
      <c r="X736" s="113"/>
      <c r="Z736" s="113"/>
      <c r="AA736" s="113" t="s">
        <v>4151</v>
      </c>
      <c r="AB736" s="113" t="s">
        <v>1650</v>
      </c>
      <c r="AC736" s="113">
        <v>2003</v>
      </c>
      <c r="AD736" s="113" t="s">
        <v>106</v>
      </c>
      <c r="AE736" s="113" t="s">
        <v>1658</v>
      </c>
      <c r="AF736" s="113">
        <v>557</v>
      </c>
      <c r="AG736" s="113">
        <v>6.2E-2</v>
      </c>
      <c r="AH736" s="113">
        <v>-8.3000000000000007</v>
      </c>
      <c r="AI736" s="113">
        <v>500</v>
      </c>
      <c r="AJ736" s="113">
        <v>4.4999999999999998E-2</v>
      </c>
    </row>
    <row r="737" spans="1:36" x14ac:dyDescent="0.25">
      <c r="A737" t="str">
        <f t="shared" si="79"/>
        <v>CFLMFm2003CZ07rDXHP</v>
      </c>
      <c r="B737" t="s">
        <v>118</v>
      </c>
      <c r="C737" t="s">
        <v>45</v>
      </c>
      <c r="D737" s="113" t="s">
        <v>1650</v>
      </c>
      <c r="E737" s="113">
        <v>2003</v>
      </c>
      <c r="F737" s="113" t="s">
        <v>106</v>
      </c>
      <c r="G737" s="113" t="s">
        <v>1659</v>
      </c>
      <c r="H737" s="113">
        <f t="shared" si="74"/>
        <v>0.99199999999999999</v>
      </c>
      <c r="I737" s="113">
        <f t="shared" si="76"/>
        <v>1.4666666666666668</v>
      </c>
      <c r="J737" s="113">
        <f t="shared" si="75"/>
        <v>0</v>
      </c>
      <c r="M737" s="113">
        <v>496</v>
      </c>
      <c r="N737" s="113">
        <v>6.6000000000000003E-2</v>
      </c>
      <c r="O737" s="113">
        <v>0</v>
      </c>
      <c r="P737" s="113">
        <v>500</v>
      </c>
      <c r="Q737" s="113">
        <v>4.4999999999999998E-2</v>
      </c>
      <c r="S737" s="113" t="b">
        <v>0</v>
      </c>
      <c r="T737" s="113" t="b">
        <f>VLOOKUP(G737,key!$S$3:$T$12,2,FALSE)</f>
        <v>1</v>
      </c>
      <c r="U737" s="113">
        <f t="shared" si="77"/>
        <v>1</v>
      </c>
      <c r="V737" s="116">
        <f t="shared" si="78"/>
        <v>0</v>
      </c>
      <c r="W737" s="113">
        <f>VLOOKUP(G737,key!$S$3:$U$6,3,FALSE)</f>
        <v>0.5</v>
      </c>
      <c r="X737" s="113"/>
      <c r="Z737" s="113"/>
      <c r="AA737" s="113" t="s">
        <v>4151</v>
      </c>
      <c r="AB737" s="113" t="s">
        <v>1650</v>
      </c>
      <c r="AC737" s="113">
        <v>2003</v>
      </c>
      <c r="AD737" s="113" t="s">
        <v>106</v>
      </c>
      <c r="AE737" s="113" t="s">
        <v>1659</v>
      </c>
      <c r="AF737" s="113">
        <v>496</v>
      </c>
      <c r="AG737" s="113">
        <v>6.6000000000000003E-2</v>
      </c>
      <c r="AH737" s="113">
        <v>0</v>
      </c>
      <c r="AI737" s="113">
        <v>500</v>
      </c>
      <c r="AJ737" s="113">
        <v>4.4999999999999998E-2</v>
      </c>
    </row>
    <row r="738" spans="1:36" x14ac:dyDescent="0.25">
      <c r="A738" t="str">
        <f t="shared" si="79"/>
        <v>CFLMFm2003CZ07rNCEH</v>
      </c>
      <c r="B738" t="s">
        <v>118</v>
      </c>
      <c r="C738" t="s">
        <v>45</v>
      </c>
      <c r="D738" s="113" t="s">
        <v>1650</v>
      </c>
      <c r="E738" s="113">
        <v>2003</v>
      </c>
      <c r="F738" s="113" t="s">
        <v>106</v>
      </c>
      <c r="G738" s="113" t="s">
        <v>1656</v>
      </c>
      <c r="H738" s="113">
        <f t="shared" si="74"/>
        <v>0.70799999999999996</v>
      </c>
      <c r="I738" s="113">
        <f t="shared" si="76"/>
        <v>1</v>
      </c>
      <c r="J738" s="113">
        <f t="shared" si="75"/>
        <v>0</v>
      </c>
      <c r="M738" s="113">
        <v>354</v>
      </c>
      <c r="N738" s="113">
        <v>4.4999999999999998E-2</v>
      </c>
      <c r="O738" s="113">
        <v>0</v>
      </c>
      <c r="P738" s="113">
        <v>500</v>
      </c>
      <c r="Q738" s="113">
        <v>4.4999999999999998E-2</v>
      </c>
      <c r="S738" s="113" t="b">
        <v>0</v>
      </c>
      <c r="T738" s="113" t="b">
        <f>VLOOKUP(G738,key!$S$3:$T$12,2,FALSE)</f>
        <v>1</v>
      </c>
      <c r="U738" s="113">
        <f t="shared" si="77"/>
        <v>1</v>
      </c>
      <c r="V738" s="116">
        <f t="shared" si="78"/>
        <v>0</v>
      </c>
      <c r="W738" s="113">
        <f>VLOOKUP(G738,key!$S$3:$U$6,3,FALSE)</f>
        <v>0.25</v>
      </c>
      <c r="X738" s="113"/>
      <c r="Z738" s="113"/>
      <c r="AA738" s="113" t="s">
        <v>4151</v>
      </c>
      <c r="AB738" s="113" t="s">
        <v>1650</v>
      </c>
      <c r="AC738" s="113">
        <v>2003</v>
      </c>
      <c r="AD738" s="113" t="s">
        <v>106</v>
      </c>
      <c r="AE738" s="113" t="s">
        <v>1656</v>
      </c>
      <c r="AF738" s="113">
        <v>354</v>
      </c>
      <c r="AG738" s="113">
        <v>4.4999999999999998E-2</v>
      </c>
      <c r="AH738" s="113">
        <v>0</v>
      </c>
      <c r="AI738" s="113">
        <v>500</v>
      </c>
      <c r="AJ738" s="113">
        <v>4.4999999999999998E-2</v>
      </c>
    </row>
    <row r="739" spans="1:36" x14ac:dyDescent="0.25">
      <c r="A739" t="str">
        <f t="shared" si="79"/>
        <v>CFLMFm2003CZ07rNCGF</v>
      </c>
      <c r="B739" t="s">
        <v>118</v>
      </c>
      <c r="C739" t="s">
        <v>45</v>
      </c>
      <c r="D739" s="113" t="s">
        <v>1650</v>
      </c>
      <c r="E739" s="113">
        <v>2003</v>
      </c>
      <c r="F739" s="113" t="s">
        <v>106</v>
      </c>
      <c r="G739" s="113" t="s">
        <v>1657</v>
      </c>
      <c r="H739" s="113">
        <f t="shared" si="74"/>
        <v>1</v>
      </c>
      <c r="I739" s="113">
        <f t="shared" si="76"/>
        <v>1</v>
      </c>
      <c r="J739" s="113">
        <f t="shared" si="75"/>
        <v>-1.7000000000000001E-2</v>
      </c>
      <c r="M739" s="113">
        <v>500</v>
      </c>
      <c r="N739" s="113">
        <v>4.4999999999999998E-2</v>
      </c>
      <c r="O739" s="113">
        <v>-8.5</v>
      </c>
      <c r="P739" s="113">
        <v>500</v>
      </c>
      <c r="Q739" s="113">
        <v>4.4999999999999998E-2</v>
      </c>
      <c r="S739" s="113" t="b">
        <v>0</v>
      </c>
      <c r="T739" s="113" t="b">
        <f>VLOOKUP(G739,key!$S$3:$T$12,2,FALSE)</f>
        <v>0</v>
      </c>
      <c r="U739" s="113">
        <f t="shared" si="77"/>
        <v>1</v>
      </c>
      <c r="V739" s="116">
        <f t="shared" si="78"/>
        <v>-1.7000000000000001E-2</v>
      </c>
      <c r="W739" s="113">
        <f>VLOOKUP(G739,key!$S$3:$U$6,3,FALSE)</f>
        <v>0.9</v>
      </c>
      <c r="X739" s="113"/>
      <c r="Z739" s="113"/>
      <c r="AA739" s="113" t="s">
        <v>4151</v>
      </c>
      <c r="AB739" s="113" t="s">
        <v>1650</v>
      </c>
      <c r="AC739" s="113">
        <v>2003</v>
      </c>
      <c r="AD739" s="113" t="s">
        <v>106</v>
      </c>
      <c r="AE739" s="113" t="s">
        <v>1657</v>
      </c>
      <c r="AF739" s="113">
        <v>500</v>
      </c>
      <c r="AG739" s="113">
        <v>4.4999999999999998E-2</v>
      </c>
      <c r="AH739" s="113">
        <v>-8.5</v>
      </c>
      <c r="AI739" s="113">
        <v>500</v>
      </c>
      <c r="AJ739" s="113">
        <v>4.4999999999999998E-2</v>
      </c>
    </row>
    <row r="740" spans="1:36" x14ac:dyDescent="0.25">
      <c r="A740" t="str">
        <f t="shared" si="79"/>
        <v>CFLMFm2003CZ08rDXGF</v>
      </c>
      <c r="B740" t="s">
        <v>118</v>
      </c>
      <c r="C740" t="s">
        <v>45</v>
      </c>
      <c r="D740" s="113" t="s">
        <v>1650</v>
      </c>
      <c r="E740" s="113">
        <v>2003</v>
      </c>
      <c r="F740" s="113" t="s">
        <v>107</v>
      </c>
      <c r="G740" s="113" t="s">
        <v>1658</v>
      </c>
      <c r="H740" s="113">
        <f t="shared" si="74"/>
        <v>1.1220000000000001</v>
      </c>
      <c r="I740" s="113">
        <f t="shared" si="76"/>
        <v>1.6888888888888889</v>
      </c>
      <c r="J740" s="113">
        <f t="shared" si="75"/>
        <v>-1.49E-2</v>
      </c>
      <c r="M740" s="113">
        <v>561</v>
      </c>
      <c r="N740" s="113">
        <v>7.5999999999999998E-2</v>
      </c>
      <c r="O740" s="113">
        <v>-7.45</v>
      </c>
      <c r="P740" s="113">
        <v>500</v>
      </c>
      <c r="Q740" s="113">
        <v>4.4999999999999998E-2</v>
      </c>
      <c r="S740" s="113" t="b">
        <v>0</v>
      </c>
      <c r="T740" s="113" t="b">
        <f>VLOOKUP(G740,key!$S$3:$T$12,2,FALSE)</f>
        <v>0</v>
      </c>
      <c r="U740" s="113">
        <f t="shared" si="77"/>
        <v>1</v>
      </c>
      <c r="V740" s="116">
        <f t="shared" si="78"/>
        <v>-1.49E-2</v>
      </c>
      <c r="W740" s="113">
        <f>VLOOKUP(G740,key!$S$3:$U$6,3,FALSE)</f>
        <v>1</v>
      </c>
      <c r="X740" s="113"/>
      <c r="Z740" s="113"/>
      <c r="AA740" s="113" t="s">
        <v>4151</v>
      </c>
      <c r="AB740" s="113" t="s">
        <v>1650</v>
      </c>
      <c r="AC740" s="113">
        <v>2003</v>
      </c>
      <c r="AD740" s="113" t="s">
        <v>107</v>
      </c>
      <c r="AE740" s="113" t="s">
        <v>1658</v>
      </c>
      <c r="AF740" s="113">
        <v>561</v>
      </c>
      <c r="AG740" s="113">
        <v>7.5999999999999998E-2</v>
      </c>
      <c r="AH740" s="113">
        <v>-7.45</v>
      </c>
      <c r="AI740" s="113">
        <v>500</v>
      </c>
      <c r="AJ740" s="113">
        <v>4.4999999999999998E-2</v>
      </c>
    </row>
    <row r="741" spans="1:36" x14ac:dyDescent="0.25">
      <c r="A741" t="str">
        <f t="shared" si="79"/>
        <v>CFLMFm2003CZ08rDXHP</v>
      </c>
      <c r="B741" t="s">
        <v>118</v>
      </c>
      <c r="C741" t="s">
        <v>45</v>
      </c>
      <c r="D741" s="113" t="s">
        <v>1650</v>
      </c>
      <c r="E741" s="113">
        <v>2003</v>
      </c>
      <c r="F741" s="113" t="s">
        <v>107</v>
      </c>
      <c r="G741" s="113" t="s">
        <v>1659</v>
      </c>
      <c r="H741" s="113">
        <f t="shared" si="74"/>
        <v>1.008</v>
      </c>
      <c r="I741" s="113">
        <f t="shared" si="76"/>
        <v>1.6444444444444444</v>
      </c>
      <c r="J741" s="113">
        <f t="shared" si="75"/>
        <v>0</v>
      </c>
      <c r="M741" s="113">
        <v>504</v>
      </c>
      <c r="N741" s="113">
        <v>7.3999999999999996E-2</v>
      </c>
      <c r="O741" s="113">
        <v>0</v>
      </c>
      <c r="P741" s="113">
        <v>500</v>
      </c>
      <c r="Q741" s="113">
        <v>4.4999999999999998E-2</v>
      </c>
      <c r="S741" s="113" t="b">
        <v>0</v>
      </c>
      <c r="T741" s="113" t="b">
        <f>VLOOKUP(G741,key!$S$3:$T$12,2,FALSE)</f>
        <v>1</v>
      </c>
      <c r="U741" s="113">
        <f t="shared" si="77"/>
        <v>1</v>
      </c>
      <c r="V741" s="116">
        <f t="shared" si="78"/>
        <v>0</v>
      </c>
      <c r="W741" s="113">
        <f>VLOOKUP(G741,key!$S$3:$U$6,3,FALSE)</f>
        <v>0.5</v>
      </c>
      <c r="X741" s="113"/>
      <c r="Z741" s="113"/>
      <c r="AA741" s="113" t="s">
        <v>4151</v>
      </c>
      <c r="AB741" s="113" t="s">
        <v>1650</v>
      </c>
      <c r="AC741" s="113">
        <v>2003</v>
      </c>
      <c r="AD741" s="113" t="s">
        <v>107</v>
      </c>
      <c r="AE741" s="113" t="s">
        <v>1659</v>
      </c>
      <c r="AF741" s="113">
        <v>504</v>
      </c>
      <c r="AG741" s="113">
        <v>7.3999999999999996E-2</v>
      </c>
      <c r="AH741" s="113">
        <v>0</v>
      </c>
      <c r="AI741" s="113">
        <v>500</v>
      </c>
      <c r="AJ741" s="113">
        <v>4.4999999999999998E-2</v>
      </c>
    </row>
    <row r="742" spans="1:36" x14ac:dyDescent="0.25">
      <c r="A742" t="str">
        <f t="shared" si="79"/>
        <v>CFLMFm2003CZ08rNCEH</v>
      </c>
      <c r="B742" t="s">
        <v>118</v>
      </c>
      <c r="C742" t="s">
        <v>45</v>
      </c>
      <c r="D742" s="113" t="s">
        <v>1650</v>
      </c>
      <c r="E742" s="113">
        <v>2003</v>
      </c>
      <c r="F742" s="113" t="s">
        <v>107</v>
      </c>
      <c r="G742" s="113" t="s">
        <v>1656</v>
      </c>
      <c r="H742" s="113">
        <f t="shared" si="74"/>
        <v>0.72799999999999998</v>
      </c>
      <c r="I742" s="113">
        <f t="shared" si="76"/>
        <v>1</v>
      </c>
      <c r="J742" s="113">
        <f t="shared" si="75"/>
        <v>0</v>
      </c>
      <c r="M742" s="113">
        <v>364</v>
      </c>
      <c r="N742" s="113">
        <v>4.4999999999999998E-2</v>
      </c>
      <c r="O742" s="113">
        <v>0</v>
      </c>
      <c r="P742" s="113">
        <v>500</v>
      </c>
      <c r="Q742" s="113">
        <v>4.4999999999999998E-2</v>
      </c>
      <c r="S742" s="113" t="b">
        <v>0</v>
      </c>
      <c r="T742" s="113" t="b">
        <f>VLOOKUP(G742,key!$S$3:$T$12,2,FALSE)</f>
        <v>1</v>
      </c>
      <c r="U742" s="113">
        <f t="shared" si="77"/>
        <v>1</v>
      </c>
      <c r="V742" s="116">
        <f t="shared" si="78"/>
        <v>0</v>
      </c>
      <c r="W742" s="113">
        <f>VLOOKUP(G742,key!$S$3:$U$6,3,FALSE)</f>
        <v>0.25</v>
      </c>
      <c r="X742" s="113"/>
      <c r="Z742" s="113"/>
      <c r="AA742" s="113" t="s">
        <v>4151</v>
      </c>
      <c r="AB742" s="113" t="s">
        <v>1650</v>
      </c>
      <c r="AC742" s="113">
        <v>2003</v>
      </c>
      <c r="AD742" s="113" t="s">
        <v>107</v>
      </c>
      <c r="AE742" s="113" t="s">
        <v>1656</v>
      </c>
      <c r="AF742" s="113">
        <v>364</v>
      </c>
      <c r="AG742" s="113">
        <v>4.4999999999999998E-2</v>
      </c>
      <c r="AH742" s="113">
        <v>0</v>
      </c>
      <c r="AI742" s="113">
        <v>500</v>
      </c>
      <c r="AJ742" s="113">
        <v>4.4999999999999998E-2</v>
      </c>
    </row>
    <row r="743" spans="1:36" x14ac:dyDescent="0.25">
      <c r="A743" t="str">
        <f t="shared" si="79"/>
        <v>CFLMFm2003CZ08rNCGF</v>
      </c>
      <c r="B743" t="s">
        <v>118</v>
      </c>
      <c r="C743" t="s">
        <v>45</v>
      </c>
      <c r="D743" s="113" t="s">
        <v>1650</v>
      </c>
      <c r="E743" s="113">
        <v>2003</v>
      </c>
      <c r="F743" s="113" t="s">
        <v>107</v>
      </c>
      <c r="G743" s="113" t="s">
        <v>1657</v>
      </c>
      <c r="H743" s="113">
        <f t="shared" si="74"/>
        <v>1.004</v>
      </c>
      <c r="I743" s="113">
        <f t="shared" si="76"/>
        <v>1</v>
      </c>
      <c r="J743" s="113">
        <f t="shared" si="75"/>
        <v>-1.5380000000000001E-2</v>
      </c>
      <c r="M743" s="113">
        <v>502</v>
      </c>
      <c r="N743" s="113">
        <v>4.4999999999999998E-2</v>
      </c>
      <c r="O743" s="113">
        <v>-7.69</v>
      </c>
      <c r="P743" s="113">
        <v>500</v>
      </c>
      <c r="Q743" s="113">
        <v>4.4999999999999998E-2</v>
      </c>
      <c r="S743" s="113" t="b">
        <v>0</v>
      </c>
      <c r="T743" s="113" t="b">
        <f>VLOOKUP(G743,key!$S$3:$T$12,2,FALSE)</f>
        <v>0</v>
      </c>
      <c r="U743" s="113">
        <f t="shared" si="77"/>
        <v>1</v>
      </c>
      <c r="V743" s="116">
        <f t="shared" si="78"/>
        <v>-1.5380000000000001E-2</v>
      </c>
      <c r="W743" s="113">
        <f>VLOOKUP(G743,key!$S$3:$U$6,3,FALSE)</f>
        <v>0.9</v>
      </c>
      <c r="X743" s="113"/>
      <c r="Z743" s="113"/>
      <c r="AA743" s="113" t="s">
        <v>4151</v>
      </c>
      <c r="AB743" s="113" t="s">
        <v>1650</v>
      </c>
      <c r="AC743" s="113">
        <v>2003</v>
      </c>
      <c r="AD743" s="113" t="s">
        <v>107</v>
      </c>
      <c r="AE743" s="113" t="s">
        <v>1657</v>
      </c>
      <c r="AF743" s="113">
        <v>502</v>
      </c>
      <c r="AG743" s="113">
        <v>4.4999999999999998E-2</v>
      </c>
      <c r="AH743" s="113">
        <v>-7.69</v>
      </c>
      <c r="AI743" s="113">
        <v>500</v>
      </c>
      <c r="AJ743" s="113">
        <v>4.4999999999999998E-2</v>
      </c>
    </row>
    <row r="744" spans="1:36" x14ac:dyDescent="0.25">
      <c r="A744" t="str">
        <f t="shared" si="79"/>
        <v>CFLMFm2003CZ09rDXGF</v>
      </c>
      <c r="B744" t="s">
        <v>118</v>
      </c>
      <c r="C744" t="s">
        <v>45</v>
      </c>
      <c r="D744" s="113" t="s">
        <v>1650</v>
      </c>
      <c r="E744" s="113">
        <v>2003</v>
      </c>
      <c r="F744" s="113" t="s">
        <v>108</v>
      </c>
      <c r="G744" s="113" t="s">
        <v>1658</v>
      </c>
      <c r="H744" s="113">
        <f t="shared" si="74"/>
        <v>1.1160000000000001</v>
      </c>
      <c r="I744" s="113">
        <f t="shared" si="76"/>
        <v>1.7727272727272729</v>
      </c>
      <c r="J744" s="113">
        <f t="shared" si="75"/>
        <v>-1.6800000000000002E-2</v>
      </c>
      <c r="M744" s="113">
        <v>558</v>
      </c>
      <c r="N744" s="113">
        <v>7.8E-2</v>
      </c>
      <c r="O744" s="113">
        <v>-8.4</v>
      </c>
      <c r="P744" s="113">
        <v>500</v>
      </c>
      <c r="Q744" s="113">
        <v>4.3999999999999997E-2</v>
      </c>
      <c r="S744" s="113" t="b">
        <v>0</v>
      </c>
      <c r="T744" s="113" t="b">
        <f>VLOOKUP(G744,key!$S$3:$T$12,2,FALSE)</f>
        <v>0</v>
      </c>
      <c r="U744" s="113">
        <f t="shared" si="77"/>
        <v>1</v>
      </c>
      <c r="V744" s="116">
        <f t="shared" si="78"/>
        <v>-1.6800000000000002E-2</v>
      </c>
      <c r="W744" s="113">
        <f>VLOOKUP(G744,key!$S$3:$U$6,3,FALSE)</f>
        <v>1</v>
      </c>
      <c r="X744" s="113"/>
      <c r="Z744" s="113"/>
      <c r="AA744" s="113" t="s">
        <v>4151</v>
      </c>
      <c r="AB744" s="113" t="s">
        <v>1650</v>
      </c>
      <c r="AC744" s="113">
        <v>2003</v>
      </c>
      <c r="AD744" s="113" t="s">
        <v>108</v>
      </c>
      <c r="AE744" s="113" t="s">
        <v>1658</v>
      </c>
      <c r="AF744" s="113">
        <v>558</v>
      </c>
      <c r="AG744" s="113">
        <v>7.8E-2</v>
      </c>
      <c r="AH744" s="113">
        <v>-8.4</v>
      </c>
      <c r="AI744" s="113">
        <v>500</v>
      </c>
      <c r="AJ744" s="113">
        <v>4.3999999999999997E-2</v>
      </c>
    </row>
    <row r="745" spans="1:36" x14ac:dyDescent="0.25">
      <c r="A745" t="str">
        <f t="shared" si="79"/>
        <v>CFLMFm2003CZ09rDXHP</v>
      </c>
      <c r="B745" t="s">
        <v>118</v>
      </c>
      <c r="C745" t="s">
        <v>45</v>
      </c>
      <c r="D745" s="113" t="s">
        <v>1650</v>
      </c>
      <c r="E745" s="113">
        <v>2003</v>
      </c>
      <c r="F745" s="113" t="s">
        <v>108</v>
      </c>
      <c r="G745" s="113" t="s">
        <v>1659</v>
      </c>
      <c r="H745" s="113">
        <f t="shared" si="74"/>
        <v>0.99</v>
      </c>
      <c r="I745" s="113">
        <f t="shared" si="76"/>
        <v>1.9090909090909094</v>
      </c>
      <c r="J745" s="113">
        <f t="shared" si="75"/>
        <v>0</v>
      </c>
      <c r="M745" s="113">
        <v>495</v>
      </c>
      <c r="N745" s="113">
        <v>8.4000000000000005E-2</v>
      </c>
      <c r="O745" s="113">
        <v>0</v>
      </c>
      <c r="P745" s="113">
        <v>500</v>
      </c>
      <c r="Q745" s="113">
        <v>4.3999999999999997E-2</v>
      </c>
      <c r="S745" s="113" t="b">
        <v>0</v>
      </c>
      <c r="T745" s="113" t="b">
        <f>VLOOKUP(G745,key!$S$3:$T$12,2,FALSE)</f>
        <v>1</v>
      </c>
      <c r="U745" s="113">
        <f t="shared" si="77"/>
        <v>1</v>
      </c>
      <c r="V745" s="116">
        <f t="shared" si="78"/>
        <v>0</v>
      </c>
      <c r="W745" s="113">
        <f>VLOOKUP(G745,key!$S$3:$U$6,3,FALSE)</f>
        <v>0.5</v>
      </c>
      <c r="X745" s="113"/>
      <c r="Z745" s="113"/>
      <c r="AA745" s="113" t="s">
        <v>4151</v>
      </c>
      <c r="AB745" s="113" t="s">
        <v>1650</v>
      </c>
      <c r="AC745" s="113">
        <v>2003</v>
      </c>
      <c r="AD745" s="113" t="s">
        <v>108</v>
      </c>
      <c r="AE745" s="113" t="s">
        <v>1659</v>
      </c>
      <c r="AF745" s="113">
        <v>495</v>
      </c>
      <c r="AG745" s="113">
        <v>8.4000000000000005E-2</v>
      </c>
      <c r="AH745" s="113">
        <v>0</v>
      </c>
      <c r="AI745" s="113">
        <v>500</v>
      </c>
      <c r="AJ745" s="113">
        <v>4.3999999999999997E-2</v>
      </c>
    </row>
    <row r="746" spans="1:36" x14ac:dyDescent="0.25">
      <c r="A746" t="str">
        <f t="shared" si="79"/>
        <v>CFLMFm2003CZ09rNCEH</v>
      </c>
      <c r="B746" t="s">
        <v>118</v>
      </c>
      <c r="C746" t="s">
        <v>45</v>
      </c>
      <c r="D746" s="113" t="s">
        <v>1650</v>
      </c>
      <c r="E746" s="113">
        <v>2003</v>
      </c>
      <c r="F746" s="113" t="s">
        <v>108</v>
      </c>
      <c r="G746" s="113" t="s">
        <v>1656</v>
      </c>
      <c r="H746" s="113">
        <f t="shared" si="74"/>
        <v>0.68200000000000005</v>
      </c>
      <c r="I746" s="113">
        <f t="shared" si="76"/>
        <v>1.0227272727272727</v>
      </c>
      <c r="J746" s="113">
        <f t="shared" si="75"/>
        <v>0</v>
      </c>
      <c r="M746" s="113">
        <v>341</v>
      </c>
      <c r="N746" s="113">
        <v>4.4999999999999998E-2</v>
      </c>
      <c r="O746" s="113">
        <v>0</v>
      </c>
      <c r="P746" s="113">
        <v>500</v>
      </c>
      <c r="Q746" s="113">
        <v>4.3999999999999997E-2</v>
      </c>
      <c r="S746" s="113" t="b">
        <v>0</v>
      </c>
      <c r="T746" s="113" t="b">
        <f>VLOOKUP(G746,key!$S$3:$T$12,2,FALSE)</f>
        <v>1</v>
      </c>
      <c r="U746" s="113">
        <f t="shared" si="77"/>
        <v>1</v>
      </c>
      <c r="V746" s="116">
        <f t="shared" si="78"/>
        <v>0</v>
      </c>
      <c r="W746" s="113">
        <f>VLOOKUP(G746,key!$S$3:$U$6,3,FALSE)</f>
        <v>0.25</v>
      </c>
      <c r="X746" s="113"/>
      <c r="Z746" s="113"/>
      <c r="AA746" s="113" t="s">
        <v>4151</v>
      </c>
      <c r="AB746" s="113" t="s">
        <v>1650</v>
      </c>
      <c r="AC746" s="113">
        <v>2003</v>
      </c>
      <c r="AD746" s="113" t="s">
        <v>108</v>
      </c>
      <c r="AE746" s="113" t="s">
        <v>1656</v>
      </c>
      <c r="AF746" s="113">
        <v>341</v>
      </c>
      <c r="AG746" s="113">
        <v>4.4999999999999998E-2</v>
      </c>
      <c r="AH746" s="113">
        <v>0</v>
      </c>
      <c r="AI746" s="113">
        <v>500</v>
      </c>
      <c r="AJ746" s="113">
        <v>4.3999999999999997E-2</v>
      </c>
    </row>
    <row r="747" spans="1:36" x14ac:dyDescent="0.25">
      <c r="A747" t="str">
        <f t="shared" si="79"/>
        <v>CFLMFm2003CZ09rNCGF</v>
      </c>
      <c r="B747" t="s">
        <v>118</v>
      </c>
      <c r="C747" t="s">
        <v>45</v>
      </c>
      <c r="D747" s="113" t="s">
        <v>1650</v>
      </c>
      <c r="E747" s="113">
        <v>2003</v>
      </c>
      <c r="F747" s="113" t="s">
        <v>108</v>
      </c>
      <c r="G747" s="113" t="s">
        <v>1657</v>
      </c>
      <c r="H747" s="113">
        <f t="shared" si="74"/>
        <v>0.998</v>
      </c>
      <c r="I747" s="113">
        <f t="shared" si="76"/>
        <v>1.0227272727272727</v>
      </c>
      <c r="J747" s="113">
        <f t="shared" si="75"/>
        <v>-1.7299999999999999E-2</v>
      </c>
      <c r="M747" s="113">
        <v>499</v>
      </c>
      <c r="N747" s="113">
        <v>4.4999999999999998E-2</v>
      </c>
      <c r="O747" s="113">
        <v>-8.65</v>
      </c>
      <c r="P747" s="113">
        <v>500</v>
      </c>
      <c r="Q747" s="113">
        <v>4.3999999999999997E-2</v>
      </c>
      <c r="S747" s="113" t="b">
        <v>0</v>
      </c>
      <c r="T747" s="113" t="b">
        <f>VLOOKUP(G747,key!$S$3:$T$12,2,FALSE)</f>
        <v>0</v>
      </c>
      <c r="U747" s="113">
        <f t="shared" si="77"/>
        <v>1</v>
      </c>
      <c r="V747" s="116">
        <f t="shared" si="78"/>
        <v>-1.7299999999999999E-2</v>
      </c>
      <c r="W747" s="113">
        <f>VLOOKUP(G747,key!$S$3:$U$6,3,FALSE)</f>
        <v>0.9</v>
      </c>
      <c r="X747" s="113"/>
      <c r="Z747" s="113"/>
      <c r="AA747" s="113" t="s">
        <v>4151</v>
      </c>
      <c r="AB747" s="113" t="s">
        <v>1650</v>
      </c>
      <c r="AC747" s="113">
        <v>2003</v>
      </c>
      <c r="AD747" s="113" t="s">
        <v>108</v>
      </c>
      <c r="AE747" s="113" t="s">
        <v>1657</v>
      </c>
      <c r="AF747" s="113">
        <v>499</v>
      </c>
      <c r="AG747" s="113">
        <v>4.4999999999999998E-2</v>
      </c>
      <c r="AH747" s="113">
        <v>-8.65</v>
      </c>
      <c r="AI747" s="113">
        <v>500</v>
      </c>
      <c r="AJ747" s="113">
        <v>4.3999999999999997E-2</v>
      </c>
    </row>
    <row r="748" spans="1:36" x14ac:dyDescent="0.25">
      <c r="A748" t="str">
        <f t="shared" si="79"/>
        <v>CFLMFm2003CZ10rDXGF</v>
      </c>
      <c r="B748" t="s">
        <v>118</v>
      </c>
      <c r="C748" t="s">
        <v>45</v>
      </c>
      <c r="D748" s="113" t="s">
        <v>1650</v>
      </c>
      <c r="E748" s="113">
        <v>2003</v>
      </c>
      <c r="F748" s="113" t="s">
        <v>109</v>
      </c>
      <c r="G748" s="113" t="s">
        <v>1658</v>
      </c>
      <c r="H748" s="113">
        <f t="shared" si="74"/>
        <v>1.0980000000000001</v>
      </c>
      <c r="I748" s="113">
        <f t="shared" si="76"/>
        <v>1.9772727272727273</v>
      </c>
      <c r="J748" s="113">
        <f t="shared" si="75"/>
        <v>-1.4320000000000001E-2</v>
      </c>
      <c r="M748" s="113">
        <v>549</v>
      </c>
      <c r="N748" s="113">
        <v>8.6999999999999994E-2</v>
      </c>
      <c r="O748" s="113">
        <v>-7.16</v>
      </c>
      <c r="P748" s="113">
        <v>500</v>
      </c>
      <c r="Q748" s="113">
        <v>4.3999999999999997E-2</v>
      </c>
      <c r="S748" s="113" t="b">
        <v>0</v>
      </c>
      <c r="T748" s="113" t="b">
        <f>VLOOKUP(G748,key!$S$3:$T$12,2,FALSE)</f>
        <v>0</v>
      </c>
      <c r="U748" s="113">
        <f t="shared" si="77"/>
        <v>1</v>
      </c>
      <c r="V748" s="116">
        <f t="shared" si="78"/>
        <v>-1.4320000000000001E-2</v>
      </c>
      <c r="W748" s="113">
        <f>VLOOKUP(G748,key!$S$3:$U$6,3,FALSE)</f>
        <v>1</v>
      </c>
      <c r="X748" s="113"/>
      <c r="Z748" s="113"/>
      <c r="AA748" s="113" t="s">
        <v>4151</v>
      </c>
      <c r="AB748" s="113" t="s">
        <v>1650</v>
      </c>
      <c r="AC748" s="113">
        <v>2003</v>
      </c>
      <c r="AD748" s="113" t="s">
        <v>109</v>
      </c>
      <c r="AE748" s="113" t="s">
        <v>1658</v>
      </c>
      <c r="AF748" s="113">
        <v>549</v>
      </c>
      <c r="AG748" s="113">
        <v>8.6999999999999994E-2</v>
      </c>
      <c r="AH748" s="113">
        <v>-7.16</v>
      </c>
      <c r="AI748" s="113">
        <v>500</v>
      </c>
      <c r="AJ748" s="113">
        <v>4.3999999999999997E-2</v>
      </c>
    </row>
    <row r="749" spans="1:36" x14ac:dyDescent="0.25">
      <c r="A749" t="str">
        <f t="shared" si="79"/>
        <v>CFLMFm2003CZ10rDXHP</v>
      </c>
      <c r="B749" t="s">
        <v>118</v>
      </c>
      <c r="C749" t="s">
        <v>45</v>
      </c>
      <c r="D749" s="113" t="s">
        <v>1650</v>
      </c>
      <c r="E749" s="113">
        <v>2003</v>
      </c>
      <c r="F749" s="113" t="s">
        <v>109</v>
      </c>
      <c r="G749" s="113" t="s">
        <v>1659</v>
      </c>
      <c r="H749" s="113">
        <f t="shared" si="74"/>
        <v>0.97799999999999998</v>
      </c>
      <c r="I749" s="113">
        <f t="shared" si="76"/>
        <v>2</v>
      </c>
      <c r="J749" s="113">
        <f t="shared" si="75"/>
        <v>0</v>
      </c>
      <c r="M749" s="113">
        <v>489</v>
      </c>
      <c r="N749" s="113">
        <v>8.8999999999999996E-2</v>
      </c>
      <c r="O749" s="113">
        <v>0</v>
      </c>
      <c r="P749" s="113">
        <v>500</v>
      </c>
      <c r="Q749" s="113">
        <v>4.3999999999999997E-2</v>
      </c>
      <c r="S749" s="113" t="b">
        <v>0</v>
      </c>
      <c r="T749" s="113" t="b">
        <f>VLOOKUP(G749,key!$S$3:$T$12,2,FALSE)</f>
        <v>1</v>
      </c>
      <c r="U749" s="113">
        <f t="shared" si="77"/>
        <v>1</v>
      </c>
      <c r="V749" s="116">
        <f t="shared" si="78"/>
        <v>0</v>
      </c>
      <c r="W749" s="113">
        <f>VLOOKUP(G749,key!$S$3:$U$6,3,FALSE)</f>
        <v>0.5</v>
      </c>
      <c r="X749" s="113"/>
      <c r="Z749" s="113"/>
      <c r="AA749" s="113" t="s">
        <v>4151</v>
      </c>
      <c r="AB749" s="113" t="s">
        <v>1650</v>
      </c>
      <c r="AC749" s="113">
        <v>2003</v>
      </c>
      <c r="AD749" s="113" t="s">
        <v>109</v>
      </c>
      <c r="AE749" s="113" t="s">
        <v>1659</v>
      </c>
      <c r="AF749" s="113">
        <v>489</v>
      </c>
      <c r="AG749" s="113">
        <v>8.8999999999999996E-2</v>
      </c>
      <c r="AH749" s="113">
        <v>0</v>
      </c>
      <c r="AI749" s="113">
        <v>500</v>
      </c>
      <c r="AJ749" s="113">
        <v>4.3999999999999997E-2</v>
      </c>
    </row>
    <row r="750" spans="1:36" x14ac:dyDescent="0.25">
      <c r="A750" t="str">
        <f t="shared" si="79"/>
        <v>CFLMFm2003CZ10rNCEH</v>
      </c>
      <c r="B750" t="s">
        <v>118</v>
      </c>
      <c r="C750" t="s">
        <v>45</v>
      </c>
      <c r="D750" s="113" t="s">
        <v>1650</v>
      </c>
      <c r="E750" s="113">
        <v>2003</v>
      </c>
      <c r="F750" s="113" t="s">
        <v>109</v>
      </c>
      <c r="G750" s="113" t="s">
        <v>1656</v>
      </c>
      <c r="H750" s="113">
        <f t="shared" si="74"/>
        <v>0.72599999999999998</v>
      </c>
      <c r="I750" s="113">
        <f t="shared" si="76"/>
        <v>1.0227272727272727</v>
      </c>
      <c r="J750" s="113">
        <f t="shared" si="75"/>
        <v>0</v>
      </c>
      <c r="M750" s="113">
        <v>363</v>
      </c>
      <c r="N750" s="113">
        <v>4.4999999999999998E-2</v>
      </c>
      <c r="O750" s="113">
        <v>0</v>
      </c>
      <c r="P750" s="113">
        <v>500</v>
      </c>
      <c r="Q750" s="113">
        <v>4.3999999999999997E-2</v>
      </c>
      <c r="S750" s="113" t="b">
        <v>0</v>
      </c>
      <c r="T750" s="113" t="b">
        <f>VLOOKUP(G750,key!$S$3:$T$12,2,FALSE)</f>
        <v>1</v>
      </c>
      <c r="U750" s="113">
        <f t="shared" si="77"/>
        <v>1</v>
      </c>
      <c r="V750" s="116">
        <f t="shared" si="78"/>
        <v>0</v>
      </c>
      <c r="W750" s="113">
        <f>VLOOKUP(G750,key!$S$3:$U$6,3,FALSE)</f>
        <v>0.25</v>
      </c>
      <c r="X750" s="113"/>
      <c r="Z750" s="113"/>
      <c r="AA750" s="113" t="s">
        <v>4151</v>
      </c>
      <c r="AB750" s="113" t="s">
        <v>1650</v>
      </c>
      <c r="AC750" s="113">
        <v>2003</v>
      </c>
      <c r="AD750" s="113" t="s">
        <v>109</v>
      </c>
      <c r="AE750" s="113" t="s">
        <v>1656</v>
      </c>
      <c r="AF750" s="113">
        <v>363</v>
      </c>
      <c r="AG750" s="113">
        <v>4.4999999999999998E-2</v>
      </c>
      <c r="AH750" s="113">
        <v>0</v>
      </c>
      <c r="AI750" s="113">
        <v>500</v>
      </c>
      <c r="AJ750" s="113">
        <v>4.3999999999999997E-2</v>
      </c>
    </row>
    <row r="751" spans="1:36" x14ac:dyDescent="0.25">
      <c r="A751" t="str">
        <f t="shared" si="79"/>
        <v>CFLMFm2003CZ10rNCGF</v>
      </c>
      <c r="B751" t="s">
        <v>118</v>
      </c>
      <c r="C751" t="s">
        <v>45</v>
      </c>
      <c r="D751" s="113" t="s">
        <v>1650</v>
      </c>
      <c r="E751" s="113">
        <v>2003</v>
      </c>
      <c r="F751" s="113" t="s">
        <v>109</v>
      </c>
      <c r="G751" s="113" t="s">
        <v>1657</v>
      </c>
      <c r="H751" s="113">
        <f t="shared" si="74"/>
        <v>1.004</v>
      </c>
      <c r="I751" s="113">
        <f t="shared" si="76"/>
        <v>1.0227272727272727</v>
      </c>
      <c r="J751" s="113">
        <f t="shared" si="75"/>
        <v>-1.472E-2</v>
      </c>
      <c r="M751" s="113">
        <v>502</v>
      </c>
      <c r="N751" s="113">
        <v>4.4999999999999998E-2</v>
      </c>
      <c r="O751" s="113">
        <v>-7.36</v>
      </c>
      <c r="P751" s="113">
        <v>500</v>
      </c>
      <c r="Q751" s="113">
        <v>4.3999999999999997E-2</v>
      </c>
      <c r="S751" s="113" t="b">
        <v>0</v>
      </c>
      <c r="T751" s="113" t="b">
        <f>VLOOKUP(G751,key!$S$3:$T$12,2,FALSE)</f>
        <v>0</v>
      </c>
      <c r="U751" s="113">
        <f t="shared" si="77"/>
        <v>1</v>
      </c>
      <c r="V751" s="116">
        <f t="shared" si="78"/>
        <v>-1.472E-2</v>
      </c>
      <c r="W751" s="113">
        <f>VLOOKUP(G751,key!$S$3:$U$6,3,FALSE)</f>
        <v>0.9</v>
      </c>
      <c r="X751" s="113"/>
      <c r="Z751" s="113"/>
      <c r="AA751" s="113" t="s">
        <v>4151</v>
      </c>
      <c r="AB751" s="113" t="s">
        <v>1650</v>
      </c>
      <c r="AC751" s="113">
        <v>2003</v>
      </c>
      <c r="AD751" s="113" t="s">
        <v>109</v>
      </c>
      <c r="AE751" s="113" t="s">
        <v>1657</v>
      </c>
      <c r="AF751" s="113">
        <v>502</v>
      </c>
      <c r="AG751" s="113">
        <v>4.4999999999999998E-2</v>
      </c>
      <c r="AH751" s="113">
        <v>-7.36</v>
      </c>
      <c r="AI751" s="113">
        <v>500</v>
      </c>
      <c r="AJ751" s="113">
        <v>4.3999999999999997E-2</v>
      </c>
    </row>
    <row r="752" spans="1:36" x14ac:dyDescent="0.25">
      <c r="A752" t="str">
        <f t="shared" si="79"/>
        <v>CFLMFm2003CZ11rDXGF</v>
      </c>
      <c r="B752" t="s">
        <v>118</v>
      </c>
      <c r="C752" t="s">
        <v>45</v>
      </c>
      <c r="D752" s="113" t="s">
        <v>1650</v>
      </c>
      <c r="E752" s="113">
        <v>2003</v>
      </c>
      <c r="F752" s="113" t="s">
        <v>110</v>
      </c>
      <c r="G752" s="113" t="s">
        <v>1658</v>
      </c>
      <c r="H752" s="113">
        <f t="shared" si="74"/>
        <v>1.1299999999999999</v>
      </c>
      <c r="I752" s="113">
        <f t="shared" si="76"/>
        <v>1.6500000000000001</v>
      </c>
      <c r="J752" s="113">
        <f t="shared" si="75"/>
        <v>-2.0399999999999998E-2</v>
      </c>
      <c r="M752" s="113">
        <v>565</v>
      </c>
      <c r="N752" s="113">
        <v>6.6000000000000003E-2</v>
      </c>
      <c r="O752" s="113">
        <v>-10.199999999999999</v>
      </c>
      <c r="P752" s="113">
        <v>500</v>
      </c>
      <c r="Q752" s="113">
        <v>0.04</v>
      </c>
      <c r="S752" s="113" t="b">
        <v>0</v>
      </c>
      <c r="T752" s="113" t="b">
        <f>VLOOKUP(G752,key!$S$3:$T$12,2,FALSE)</f>
        <v>0</v>
      </c>
      <c r="U752" s="113">
        <f t="shared" si="77"/>
        <v>1</v>
      </c>
      <c r="V752" s="116">
        <f t="shared" si="78"/>
        <v>-2.0399999999999998E-2</v>
      </c>
      <c r="W752" s="113">
        <f>VLOOKUP(G752,key!$S$3:$U$6,3,FALSE)</f>
        <v>1</v>
      </c>
      <c r="X752" s="113"/>
      <c r="Z752" s="113"/>
      <c r="AA752" s="113" t="s">
        <v>4151</v>
      </c>
      <c r="AB752" s="113" t="s">
        <v>1650</v>
      </c>
      <c r="AC752" s="113">
        <v>2003</v>
      </c>
      <c r="AD752" s="113" t="s">
        <v>110</v>
      </c>
      <c r="AE752" s="113" t="s">
        <v>1658</v>
      </c>
      <c r="AF752" s="113">
        <v>565</v>
      </c>
      <c r="AG752" s="113">
        <v>6.6000000000000003E-2</v>
      </c>
      <c r="AH752" s="113">
        <v>-10.199999999999999</v>
      </c>
      <c r="AI752" s="113">
        <v>500</v>
      </c>
      <c r="AJ752" s="113">
        <v>0.04</v>
      </c>
    </row>
    <row r="753" spans="1:36" x14ac:dyDescent="0.25">
      <c r="A753" t="str">
        <f t="shared" si="79"/>
        <v>CFLMFm2003CZ11rDXHP</v>
      </c>
      <c r="B753" t="s">
        <v>118</v>
      </c>
      <c r="C753" t="s">
        <v>45</v>
      </c>
      <c r="D753" s="113" t="s">
        <v>1650</v>
      </c>
      <c r="E753" s="113">
        <v>2003</v>
      </c>
      <c r="F753" s="113" t="s">
        <v>110</v>
      </c>
      <c r="G753" s="113" t="s">
        <v>1659</v>
      </c>
      <c r="H753" s="113">
        <f t="shared" si="74"/>
        <v>0.95799999999999996</v>
      </c>
      <c r="I753" s="113">
        <f t="shared" si="76"/>
        <v>1.625</v>
      </c>
      <c r="J753" s="113">
        <f t="shared" si="75"/>
        <v>0</v>
      </c>
      <c r="M753" s="113">
        <v>479</v>
      </c>
      <c r="N753" s="113">
        <v>6.5000000000000002E-2</v>
      </c>
      <c r="O753" s="113">
        <v>0</v>
      </c>
      <c r="P753" s="113">
        <v>500</v>
      </c>
      <c r="Q753" s="113">
        <v>0.04</v>
      </c>
      <c r="S753" s="113" t="b">
        <v>0</v>
      </c>
      <c r="T753" s="113" t="b">
        <f>VLOOKUP(G753,key!$S$3:$T$12,2,FALSE)</f>
        <v>1</v>
      </c>
      <c r="U753" s="113">
        <f t="shared" si="77"/>
        <v>1</v>
      </c>
      <c r="V753" s="116">
        <f t="shared" si="78"/>
        <v>0</v>
      </c>
      <c r="W753" s="113">
        <f>VLOOKUP(G753,key!$S$3:$U$6,3,FALSE)</f>
        <v>0.5</v>
      </c>
      <c r="X753" s="113"/>
      <c r="Z753" s="113"/>
      <c r="AA753" s="113" t="s">
        <v>4151</v>
      </c>
      <c r="AB753" s="113" t="s">
        <v>1650</v>
      </c>
      <c r="AC753" s="113">
        <v>2003</v>
      </c>
      <c r="AD753" s="113" t="s">
        <v>110</v>
      </c>
      <c r="AE753" s="113" t="s">
        <v>1659</v>
      </c>
      <c r="AF753" s="113">
        <v>479</v>
      </c>
      <c r="AG753" s="113">
        <v>6.5000000000000002E-2</v>
      </c>
      <c r="AH753" s="113">
        <v>0</v>
      </c>
      <c r="AI753" s="113">
        <v>500</v>
      </c>
      <c r="AJ753" s="113">
        <v>0.04</v>
      </c>
    </row>
    <row r="754" spans="1:36" x14ac:dyDescent="0.25">
      <c r="A754" t="str">
        <f t="shared" si="79"/>
        <v>CFLMFm2003CZ11rNCEH</v>
      </c>
      <c r="B754" t="s">
        <v>118</v>
      </c>
      <c r="C754" t="s">
        <v>45</v>
      </c>
      <c r="D754" s="113" t="s">
        <v>1650</v>
      </c>
      <c r="E754" s="113">
        <v>2003</v>
      </c>
      <c r="F754" s="113" t="s">
        <v>110</v>
      </c>
      <c r="G754" s="113" t="s">
        <v>1656</v>
      </c>
      <c r="H754" s="113">
        <f t="shared" si="74"/>
        <v>0.59799999999999998</v>
      </c>
      <c r="I754" s="113">
        <f t="shared" si="76"/>
        <v>1.0249999999999999</v>
      </c>
      <c r="J754" s="113">
        <f t="shared" si="75"/>
        <v>0</v>
      </c>
      <c r="M754" s="113">
        <v>299</v>
      </c>
      <c r="N754" s="113">
        <v>4.1000000000000002E-2</v>
      </c>
      <c r="O754" s="113">
        <v>0</v>
      </c>
      <c r="P754" s="113">
        <v>500</v>
      </c>
      <c r="Q754" s="113">
        <v>0.04</v>
      </c>
      <c r="S754" s="113" t="b">
        <v>0</v>
      </c>
      <c r="T754" s="113" t="b">
        <f>VLOOKUP(G754,key!$S$3:$T$12,2,FALSE)</f>
        <v>1</v>
      </c>
      <c r="U754" s="113">
        <f t="shared" si="77"/>
        <v>1</v>
      </c>
      <c r="V754" s="116">
        <f t="shared" si="78"/>
        <v>0</v>
      </c>
      <c r="W754" s="113">
        <f>VLOOKUP(G754,key!$S$3:$U$6,3,FALSE)</f>
        <v>0.25</v>
      </c>
      <c r="X754" s="113"/>
      <c r="Z754" s="113"/>
      <c r="AA754" s="113" t="s">
        <v>4151</v>
      </c>
      <c r="AB754" s="113" t="s">
        <v>1650</v>
      </c>
      <c r="AC754" s="113">
        <v>2003</v>
      </c>
      <c r="AD754" s="113" t="s">
        <v>110</v>
      </c>
      <c r="AE754" s="113" t="s">
        <v>1656</v>
      </c>
      <c r="AF754" s="113">
        <v>299</v>
      </c>
      <c r="AG754" s="113">
        <v>4.1000000000000002E-2</v>
      </c>
      <c r="AH754" s="113">
        <v>0</v>
      </c>
      <c r="AI754" s="113">
        <v>500</v>
      </c>
      <c r="AJ754" s="113">
        <v>0.04</v>
      </c>
    </row>
    <row r="755" spans="1:36" x14ac:dyDescent="0.25">
      <c r="A755" t="str">
        <f t="shared" si="79"/>
        <v>CFLMFm2003CZ11rNCGF</v>
      </c>
      <c r="B755" t="s">
        <v>118</v>
      </c>
      <c r="C755" t="s">
        <v>45</v>
      </c>
      <c r="D755" s="113" t="s">
        <v>1650</v>
      </c>
      <c r="E755" s="113">
        <v>2003</v>
      </c>
      <c r="F755" s="113" t="s">
        <v>110</v>
      </c>
      <c r="G755" s="113" t="s">
        <v>1657</v>
      </c>
      <c r="H755" s="113">
        <f t="shared" si="74"/>
        <v>0.996</v>
      </c>
      <c r="I755" s="113">
        <f t="shared" si="76"/>
        <v>1.0249999999999999</v>
      </c>
      <c r="J755" s="113">
        <f t="shared" si="75"/>
        <v>-2.1000000000000001E-2</v>
      </c>
      <c r="M755" s="113">
        <v>498</v>
      </c>
      <c r="N755" s="113">
        <v>4.1000000000000002E-2</v>
      </c>
      <c r="O755" s="113">
        <v>-10.5</v>
      </c>
      <c r="P755" s="113">
        <v>500</v>
      </c>
      <c r="Q755" s="113">
        <v>0.04</v>
      </c>
      <c r="S755" s="113" t="b">
        <v>0</v>
      </c>
      <c r="T755" s="113" t="b">
        <f>VLOOKUP(G755,key!$S$3:$T$12,2,FALSE)</f>
        <v>0</v>
      </c>
      <c r="U755" s="113">
        <f t="shared" si="77"/>
        <v>1</v>
      </c>
      <c r="V755" s="116">
        <f t="shared" si="78"/>
        <v>-2.1000000000000001E-2</v>
      </c>
      <c r="W755" s="113">
        <f>VLOOKUP(G755,key!$S$3:$U$6,3,FALSE)</f>
        <v>0.9</v>
      </c>
      <c r="X755" s="113"/>
      <c r="Z755" s="113"/>
      <c r="AA755" s="113" t="s">
        <v>4151</v>
      </c>
      <c r="AB755" s="113" t="s">
        <v>1650</v>
      </c>
      <c r="AC755" s="113">
        <v>2003</v>
      </c>
      <c r="AD755" s="113" t="s">
        <v>110</v>
      </c>
      <c r="AE755" s="113" t="s">
        <v>1657</v>
      </c>
      <c r="AF755" s="113">
        <v>498</v>
      </c>
      <c r="AG755" s="113">
        <v>4.1000000000000002E-2</v>
      </c>
      <c r="AH755" s="113">
        <v>-10.5</v>
      </c>
      <c r="AI755" s="113">
        <v>500</v>
      </c>
      <c r="AJ755" s="113">
        <v>0.04</v>
      </c>
    </row>
    <row r="756" spans="1:36" x14ac:dyDescent="0.25">
      <c r="A756" t="str">
        <f t="shared" si="79"/>
        <v>CFLMFm2003CZ12rDXGF</v>
      </c>
      <c r="B756" t="s">
        <v>118</v>
      </c>
      <c r="C756" t="s">
        <v>45</v>
      </c>
      <c r="D756" s="113" t="s">
        <v>1650</v>
      </c>
      <c r="E756" s="113">
        <v>2003</v>
      </c>
      <c r="F756" s="113" t="s">
        <v>111</v>
      </c>
      <c r="G756" s="113" t="s">
        <v>1658</v>
      </c>
      <c r="H756" s="113">
        <f t="shared" si="74"/>
        <v>1.1100000000000001</v>
      </c>
      <c r="I756" s="113">
        <f t="shared" si="76"/>
        <v>1.7000000000000002</v>
      </c>
      <c r="J756" s="113">
        <f t="shared" si="75"/>
        <v>-1.968E-2</v>
      </c>
      <c r="M756" s="113">
        <v>555</v>
      </c>
      <c r="N756" s="113">
        <v>6.8000000000000005E-2</v>
      </c>
      <c r="O756" s="113">
        <v>-9.84</v>
      </c>
      <c r="P756" s="113">
        <v>500</v>
      </c>
      <c r="Q756" s="113">
        <v>0.04</v>
      </c>
      <c r="S756" s="113" t="b">
        <v>0</v>
      </c>
      <c r="T756" s="113" t="b">
        <f>VLOOKUP(G756,key!$S$3:$T$12,2,FALSE)</f>
        <v>0</v>
      </c>
      <c r="U756" s="113">
        <f t="shared" si="77"/>
        <v>1</v>
      </c>
      <c r="V756" s="116">
        <f t="shared" si="78"/>
        <v>-1.968E-2</v>
      </c>
      <c r="W756" s="113">
        <f>VLOOKUP(G756,key!$S$3:$U$6,3,FALSE)</f>
        <v>1</v>
      </c>
      <c r="X756" s="113"/>
      <c r="Z756" s="113"/>
      <c r="AA756" s="113" t="s">
        <v>4151</v>
      </c>
      <c r="AB756" s="113" t="s">
        <v>1650</v>
      </c>
      <c r="AC756" s="113">
        <v>2003</v>
      </c>
      <c r="AD756" s="113" t="s">
        <v>111</v>
      </c>
      <c r="AE756" s="113" t="s">
        <v>1658</v>
      </c>
      <c r="AF756" s="113">
        <v>555</v>
      </c>
      <c r="AG756" s="113">
        <v>6.8000000000000005E-2</v>
      </c>
      <c r="AH756" s="113">
        <v>-9.84</v>
      </c>
      <c r="AI756" s="113">
        <v>500</v>
      </c>
      <c r="AJ756" s="113">
        <v>0.04</v>
      </c>
    </row>
    <row r="757" spans="1:36" x14ac:dyDescent="0.25">
      <c r="A757" t="str">
        <f t="shared" si="79"/>
        <v>CFLMFm2003CZ12rDXHP</v>
      </c>
      <c r="B757" t="s">
        <v>118</v>
      </c>
      <c r="C757" t="s">
        <v>45</v>
      </c>
      <c r="D757" s="113" t="s">
        <v>1650</v>
      </c>
      <c r="E757" s="113">
        <v>2003</v>
      </c>
      <c r="F757" s="113" t="s">
        <v>111</v>
      </c>
      <c r="G757" s="113" t="s">
        <v>1659</v>
      </c>
      <c r="H757" s="113">
        <f t="shared" si="74"/>
        <v>0.95199999999999996</v>
      </c>
      <c r="I757" s="113">
        <f t="shared" si="76"/>
        <v>1.675</v>
      </c>
      <c r="J757" s="113">
        <f t="shared" si="75"/>
        <v>0</v>
      </c>
      <c r="M757" s="113">
        <v>476</v>
      </c>
      <c r="N757" s="113">
        <v>6.7000000000000004E-2</v>
      </c>
      <c r="O757" s="113">
        <v>0</v>
      </c>
      <c r="P757" s="113">
        <v>500</v>
      </c>
      <c r="Q757" s="113">
        <v>0.04</v>
      </c>
      <c r="S757" s="113" t="b">
        <v>0</v>
      </c>
      <c r="T757" s="113" t="b">
        <f>VLOOKUP(G757,key!$S$3:$T$12,2,FALSE)</f>
        <v>1</v>
      </c>
      <c r="U757" s="113">
        <f t="shared" si="77"/>
        <v>1</v>
      </c>
      <c r="V757" s="116">
        <f t="shared" si="78"/>
        <v>0</v>
      </c>
      <c r="W757" s="113">
        <f>VLOOKUP(G757,key!$S$3:$U$6,3,FALSE)</f>
        <v>0.5</v>
      </c>
      <c r="X757" s="113"/>
      <c r="Z757" s="113"/>
      <c r="AA757" s="113" t="s">
        <v>4151</v>
      </c>
      <c r="AB757" s="113" t="s">
        <v>1650</v>
      </c>
      <c r="AC757" s="113">
        <v>2003</v>
      </c>
      <c r="AD757" s="113" t="s">
        <v>111</v>
      </c>
      <c r="AE757" s="113" t="s">
        <v>1659</v>
      </c>
      <c r="AF757" s="113">
        <v>476</v>
      </c>
      <c r="AG757" s="113">
        <v>6.7000000000000004E-2</v>
      </c>
      <c r="AH757" s="113">
        <v>0</v>
      </c>
      <c r="AI757" s="113">
        <v>500</v>
      </c>
      <c r="AJ757" s="113">
        <v>0.04</v>
      </c>
    </row>
    <row r="758" spans="1:36" x14ac:dyDescent="0.25">
      <c r="A758" t="str">
        <f t="shared" si="79"/>
        <v>CFLMFm2003CZ12rNCEH</v>
      </c>
      <c r="B758" t="s">
        <v>118</v>
      </c>
      <c r="C758" t="s">
        <v>45</v>
      </c>
      <c r="D758" s="113" t="s">
        <v>1650</v>
      </c>
      <c r="E758" s="113">
        <v>2003</v>
      </c>
      <c r="F758" s="113" t="s">
        <v>111</v>
      </c>
      <c r="G758" s="113" t="s">
        <v>1656</v>
      </c>
      <c r="H758" s="113">
        <f t="shared" si="74"/>
        <v>0.62</v>
      </c>
      <c r="I758" s="113">
        <f t="shared" si="76"/>
        <v>1</v>
      </c>
      <c r="J758" s="113">
        <f t="shared" si="75"/>
        <v>0</v>
      </c>
      <c r="M758" s="113">
        <v>310</v>
      </c>
      <c r="N758" s="113">
        <v>0.04</v>
      </c>
      <c r="O758" s="113">
        <v>0</v>
      </c>
      <c r="P758" s="113">
        <v>500</v>
      </c>
      <c r="Q758" s="113">
        <v>0.04</v>
      </c>
      <c r="S758" s="113" t="b">
        <v>0</v>
      </c>
      <c r="T758" s="113" t="b">
        <f>VLOOKUP(G758,key!$S$3:$T$12,2,FALSE)</f>
        <v>1</v>
      </c>
      <c r="U758" s="113">
        <f t="shared" si="77"/>
        <v>1</v>
      </c>
      <c r="V758" s="116">
        <f t="shared" si="78"/>
        <v>0</v>
      </c>
      <c r="W758" s="113">
        <f>VLOOKUP(G758,key!$S$3:$U$6,3,FALSE)</f>
        <v>0.25</v>
      </c>
      <c r="X758" s="113"/>
      <c r="Z758" s="113"/>
      <c r="AA758" s="113" t="s">
        <v>4151</v>
      </c>
      <c r="AB758" s="113" t="s">
        <v>1650</v>
      </c>
      <c r="AC758" s="113">
        <v>2003</v>
      </c>
      <c r="AD758" s="113" t="s">
        <v>111</v>
      </c>
      <c r="AE758" s="113" t="s">
        <v>1656</v>
      </c>
      <c r="AF758" s="113">
        <v>310</v>
      </c>
      <c r="AG758" s="113">
        <v>0.04</v>
      </c>
      <c r="AH758" s="113">
        <v>0</v>
      </c>
      <c r="AI758" s="113">
        <v>500</v>
      </c>
      <c r="AJ758" s="113">
        <v>0.04</v>
      </c>
    </row>
    <row r="759" spans="1:36" x14ac:dyDescent="0.25">
      <c r="A759" t="str">
        <f t="shared" si="79"/>
        <v>CFLMFm2003CZ12rNCGF</v>
      </c>
      <c r="B759" t="s">
        <v>118</v>
      </c>
      <c r="C759" t="s">
        <v>45</v>
      </c>
      <c r="D759" s="113" t="s">
        <v>1650</v>
      </c>
      <c r="E759" s="113">
        <v>2003</v>
      </c>
      <c r="F759" s="113" t="s">
        <v>111</v>
      </c>
      <c r="G759" s="113" t="s">
        <v>1657</v>
      </c>
      <c r="H759" s="113">
        <f t="shared" si="74"/>
        <v>0.996</v>
      </c>
      <c r="I759" s="113">
        <f t="shared" si="76"/>
        <v>1.05</v>
      </c>
      <c r="J759" s="113">
        <f t="shared" si="75"/>
        <v>-2.0199999999999999E-2</v>
      </c>
      <c r="M759" s="113">
        <v>498</v>
      </c>
      <c r="N759" s="113">
        <v>4.2000000000000003E-2</v>
      </c>
      <c r="O759" s="113">
        <v>-10.1</v>
      </c>
      <c r="P759" s="113">
        <v>500</v>
      </c>
      <c r="Q759" s="113">
        <v>0.04</v>
      </c>
      <c r="S759" s="113" t="b">
        <v>0</v>
      </c>
      <c r="T759" s="113" t="b">
        <f>VLOOKUP(G759,key!$S$3:$T$12,2,FALSE)</f>
        <v>0</v>
      </c>
      <c r="U759" s="113">
        <f t="shared" si="77"/>
        <v>1</v>
      </c>
      <c r="V759" s="116">
        <f t="shared" si="78"/>
        <v>-2.0199999999999999E-2</v>
      </c>
      <c r="W759" s="113">
        <f>VLOOKUP(G759,key!$S$3:$U$6,3,FALSE)</f>
        <v>0.9</v>
      </c>
      <c r="X759" s="113"/>
      <c r="Z759" s="113"/>
      <c r="AA759" s="113" t="s">
        <v>4151</v>
      </c>
      <c r="AB759" s="113" t="s">
        <v>1650</v>
      </c>
      <c r="AC759" s="113">
        <v>2003</v>
      </c>
      <c r="AD759" s="113" t="s">
        <v>111</v>
      </c>
      <c r="AE759" s="113" t="s">
        <v>1657</v>
      </c>
      <c r="AF759" s="113">
        <v>498</v>
      </c>
      <c r="AG759" s="113">
        <v>4.2000000000000003E-2</v>
      </c>
      <c r="AH759" s="113">
        <v>-10.1</v>
      </c>
      <c r="AI759" s="113">
        <v>500</v>
      </c>
      <c r="AJ759" s="113">
        <v>0.04</v>
      </c>
    </row>
    <row r="760" spans="1:36" x14ac:dyDescent="0.25">
      <c r="A760" t="str">
        <f t="shared" si="79"/>
        <v>CFLMFm2003CZ13rDXGF</v>
      </c>
      <c r="B760" t="s">
        <v>118</v>
      </c>
      <c r="C760" t="s">
        <v>45</v>
      </c>
      <c r="D760" s="113" t="s">
        <v>1650</v>
      </c>
      <c r="E760" s="113">
        <v>2003</v>
      </c>
      <c r="F760" s="113" t="s">
        <v>112</v>
      </c>
      <c r="G760" s="113" t="s">
        <v>1658</v>
      </c>
      <c r="H760" s="113">
        <f t="shared" si="74"/>
        <v>1.1379999999999999</v>
      </c>
      <c r="I760" s="113">
        <f t="shared" si="76"/>
        <v>1.7000000000000002</v>
      </c>
      <c r="J760" s="113">
        <f t="shared" si="75"/>
        <v>-1.8239999999999999E-2</v>
      </c>
      <c r="M760" s="113">
        <v>569</v>
      </c>
      <c r="N760" s="113">
        <v>6.8000000000000005E-2</v>
      </c>
      <c r="O760" s="113">
        <v>-9.1199999999999992</v>
      </c>
      <c r="P760" s="113">
        <v>500</v>
      </c>
      <c r="Q760" s="113">
        <v>0.04</v>
      </c>
      <c r="S760" s="113" t="b">
        <v>0</v>
      </c>
      <c r="T760" s="113" t="b">
        <f>VLOOKUP(G760,key!$S$3:$T$12,2,FALSE)</f>
        <v>0</v>
      </c>
      <c r="U760" s="113">
        <f t="shared" si="77"/>
        <v>1</v>
      </c>
      <c r="V760" s="116">
        <f t="shared" si="78"/>
        <v>-1.8239999999999999E-2</v>
      </c>
      <c r="W760" s="113">
        <f>VLOOKUP(G760,key!$S$3:$U$6,3,FALSE)</f>
        <v>1</v>
      </c>
      <c r="X760" s="113"/>
      <c r="Z760" s="113"/>
      <c r="AA760" s="113" t="s">
        <v>4151</v>
      </c>
      <c r="AB760" s="113" t="s">
        <v>1650</v>
      </c>
      <c r="AC760" s="113">
        <v>2003</v>
      </c>
      <c r="AD760" s="113" t="s">
        <v>112</v>
      </c>
      <c r="AE760" s="113" t="s">
        <v>1658</v>
      </c>
      <c r="AF760" s="113">
        <v>569</v>
      </c>
      <c r="AG760" s="113">
        <v>6.8000000000000005E-2</v>
      </c>
      <c r="AH760" s="113">
        <v>-9.1199999999999992</v>
      </c>
      <c r="AI760" s="113">
        <v>500</v>
      </c>
      <c r="AJ760" s="113">
        <v>0.04</v>
      </c>
    </row>
    <row r="761" spans="1:36" x14ac:dyDescent="0.25">
      <c r="A761" t="str">
        <f t="shared" si="79"/>
        <v>CFLMFm2003CZ13rDXHP</v>
      </c>
      <c r="B761" t="s">
        <v>118</v>
      </c>
      <c r="C761" t="s">
        <v>45</v>
      </c>
      <c r="D761" s="113" t="s">
        <v>1650</v>
      </c>
      <c r="E761" s="113">
        <v>2003</v>
      </c>
      <c r="F761" s="113" t="s">
        <v>112</v>
      </c>
      <c r="G761" s="113" t="s">
        <v>1659</v>
      </c>
      <c r="H761" s="113">
        <f t="shared" si="74"/>
        <v>0.98599999999999999</v>
      </c>
      <c r="I761" s="113">
        <f t="shared" si="76"/>
        <v>1.675</v>
      </c>
      <c r="J761" s="113">
        <f t="shared" si="75"/>
        <v>0</v>
      </c>
      <c r="M761" s="113">
        <v>493</v>
      </c>
      <c r="N761" s="113">
        <v>6.7000000000000004E-2</v>
      </c>
      <c r="O761" s="113">
        <v>0</v>
      </c>
      <c r="P761" s="113">
        <v>500</v>
      </c>
      <c r="Q761" s="113">
        <v>0.04</v>
      </c>
      <c r="S761" s="113" t="b">
        <v>0</v>
      </c>
      <c r="T761" s="113" t="b">
        <f>VLOOKUP(G761,key!$S$3:$T$12,2,FALSE)</f>
        <v>1</v>
      </c>
      <c r="U761" s="113">
        <f t="shared" si="77"/>
        <v>1</v>
      </c>
      <c r="V761" s="116">
        <f t="shared" si="78"/>
        <v>0</v>
      </c>
      <c r="W761" s="113">
        <f>VLOOKUP(G761,key!$S$3:$U$6,3,FALSE)</f>
        <v>0.5</v>
      </c>
      <c r="X761" s="113"/>
      <c r="Z761" s="113"/>
      <c r="AA761" s="113" t="s">
        <v>4151</v>
      </c>
      <c r="AB761" s="113" t="s">
        <v>1650</v>
      </c>
      <c r="AC761" s="113">
        <v>2003</v>
      </c>
      <c r="AD761" s="113" t="s">
        <v>112</v>
      </c>
      <c r="AE761" s="113" t="s">
        <v>1659</v>
      </c>
      <c r="AF761" s="113">
        <v>493</v>
      </c>
      <c r="AG761" s="113">
        <v>6.7000000000000004E-2</v>
      </c>
      <c r="AH761" s="113">
        <v>0</v>
      </c>
      <c r="AI761" s="113">
        <v>500</v>
      </c>
      <c r="AJ761" s="113">
        <v>0.04</v>
      </c>
    </row>
    <row r="762" spans="1:36" x14ac:dyDescent="0.25">
      <c r="A762" t="str">
        <f t="shared" si="79"/>
        <v>CFLMFm2003CZ13rNCEH</v>
      </c>
      <c r="B762" t="s">
        <v>118</v>
      </c>
      <c r="C762" t="s">
        <v>45</v>
      </c>
      <c r="D762" s="113" t="s">
        <v>1650</v>
      </c>
      <c r="E762" s="113">
        <v>2003</v>
      </c>
      <c r="F762" s="113" t="s">
        <v>112</v>
      </c>
      <c r="G762" s="113" t="s">
        <v>1656</v>
      </c>
      <c r="H762" s="113">
        <f t="shared" si="74"/>
        <v>0.64200000000000002</v>
      </c>
      <c r="I762" s="113">
        <f t="shared" si="76"/>
        <v>1.0249999999999999</v>
      </c>
      <c r="J762" s="113">
        <f t="shared" si="75"/>
        <v>0</v>
      </c>
      <c r="M762" s="113">
        <v>321</v>
      </c>
      <c r="N762" s="113">
        <v>4.1000000000000002E-2</v>
      </c>
      <c r="O762" s="113">
        <v>0</v>
      </c>
      <c r="P762" s="113">
        <v>500</v>
      </c>
      <c r="Q762" s="113">
        <v>0.04</v>
      </c>
      <c r="S762" s="113" t="b">
        <v>0</v>
      </c>
      <c r="T762" s="113" t="b">
        <f>VLOOKUP(G762,key!$S$3:$T$12,2,FALSE)</f>
        <v>1</v>
      </c>
      <c r="U762" s="113">
        <f t="shared" si="77"/>
        <v>1</v>
      </c>
      <c r="V762" s="116">
        <f t="shared" si="78"/>
        <v>0</v>
      </c>
      <c r="W762" s="113">
        <f>VLOOKUP(G762,key!$S$3:$U$6,3,FALSE)</f>
        <v>0.25</v>
      </c>
      <c r="X762" s="113"/>
      <c r="Z762" s="113"/>
      <c r="AA762" s="113" t="s">
        <v>4151</v>
      </c>
      <c r="AB762" s="113" t="s">
        <v>1650</v>
      </c>
      <c r="AC762" s="113">
        <v>2003</v>
      </c>
      <c r="AD762" s="113" t="s">
        <v>112</v>
      </c>
      <c r="AE762" s="113" t="s">
        <v>1656</v>
      </c>
      <c r="AF762" s="113">
        <v>321</v>
      </c>
      <c r="AG762" s="113">
        <v>4.1000000000000002E-2</v>
      </c>
      <c r="AH762" s="113">
        <v>0</v>
      </c>
      <c r="AI762" s="113">
        <v>500</v>
      </c>
      <c r="AJ762" s="113">
        <v>0.04</v>
      </c>
    </row>
    <row r="763" spans="1:36" x14ac:dyDescent="0.25">
      <c r="A763" t="str">
        <f t="shared" si="79"/>
        <v>CFLMFm2003CZ13rNCGF</v>
      </c>
      <c r="B763" t="s">
        <v>118</v>
      </c>
      <c r="C763" t="s">
        <v>45</v>
      </c>
      <c r="D763" s="113" t="s">
        <v>1650</v>
      </c>
      <c r="E763" s="113">
        <v>2003</v>
      </c>
      <c r="F763" s="113" t="s">
        <v>112</v>
      </c>
      <c r="G763" s="113" t="s">
        <v>1657</v>
      </c>
      <c r="H763" s="113">
        <f t="shared" si="74"/>
        <v>0.998</v>
      </c>
      <c r="I763" s="113">
        <f t="shared" si="76"/>
        <v>1.05</v>
      </c>
      <c r="J763" s="113">
        <f t="shared" si="75"/>
        <v>-1.882E-2</v>
      </c>
      <c r="M763" s="113">
        <v>499</v>
      </c>
      <c r="N763" s="113">
        <v>4.2000000000000003E-2</v>
      </c>
      <c r="O763" s="113">
        <v>-9.41</v>
      </c>
      <c r="P763" s="113">
        <v>500</v>
      </c>
      <c r="Q763" s="113">
        <v>0.04</v>
      </c>
      <c r="S763" s="113" t="b">
        <v>0</v>
      </c>
      <c r="T763" s="113" t="b">
        <f>VLOOKUP(G763,key!$S$3:$T$12,2,FALSE)</f>
        <v>0</v>
      </c>
      <c r="U763" s="113">
        <f t="shared" si="77"/>
        <v>1</v>
      </c>
      <c r="V763" s="116">
        <f t="shared" si="78"/>
        <v>-1.882E-2</v>
      </c>
      <c r="W763" s="113">
        <f>VLOOKUP(G763,key!$S$3:$U$6,3,FALSE)</f>
        <v>0.9</v>
      </c>
      <c r="X763" s="113"/>
      <c r="Z763" s="113"/>
      <c r="AA763" s="113" t="s">
        <v>4151</v>
      </c>
      <c r="AB763" s="113" t="s">
        <v>1650</v>
      </c>
      <c r="AC763" s="113">
        <v>2003</v>
      </c>
      <c r="AD763" s="113" t="s">
        <v>112</v>
      </c>
      <c r="AE763" s="113" t="s">
        <v>1657</v>
      </c>
      <c r="AF763" s="113">
        <v>499</v>
      </c>
      <c r="AG763" s="113">
        <v>4.2000000000000003E-2</v>
      </c>
      <c r="AH763" s="113">
        <v>-9.41</v>
      </c>
      <c r="AI763" s="113">
        <v>500</v>
      </c>
      <c r="AJ763" s="113">
        <v>0.04</v>
      </c>
    </row>
    <row r="764" spans="1:36" x14ac:dyDescent="0.25">
      <c r="A764" t="str">
        <f t="shared" si="79"/>
        <v>CFLMFm2003CZ14rDXGF</v>
      </c>
      <c r="B764" t="s">
        <v>118</v>
      </c>
      <c r="C764" t="s">
        <v>45</v>
      </c>
      <c r="D764" s="113" t="s">
        <v>1650</v>
      </c>
      <c r="E764" s="113">
        <v>2003</v>
      </c>
      <c r="F764" s="113" t="s">
        <v>113</v>
      </c>
      <c r="G764" s="113" t="s">
        <v>1658</v>
      </c>
      <c r="H764" s="113">
        <f t="shared" si="74"/>
        <v>1.1359999999999999</v>
      </c>
      <c r="I764" s="113">
        <f t="shared" si="76"/>
        <v>1.4047619047619047</v>
      </c>
      <c r="J764" s="113">
        <f t="shared" si="75"/>
        <v>-2.0399999999999998E-2</v>
      </c>
      <c r="M764" s="113">
        <v>568</v>
      </c>
      <c r="N764" s="113">
        <v>5.8999999999999997E-2</v>
      </c>
      <c r="O764" s="113">
        <v>-10.199999999999999</v>
      </c>
      <c r="P764" s="113">
        <v>500</v>
      </c>
      <c r="Q764" s="113">
        <v>4.2000000000000003E-2</v>
      </c>
      <c r="S764" s="113" t="b">
        <v>0</v>
      </c>
      <c r="T764" s="113" t="b">
        <f>VLOOKUP(G764,key!$S$3:$T$12,2,FALSE)</f>
        <v>0</v>
      </c>
      <c r="U764" s="113">
        <f t="shared" si="77"/>
        <v>1</v>
      </c>
      <c r="V764" s="116">
        <f t="shared" si="78"/>
        <v>-2.0399999999999998E-2</v>
      </c>
      <c r="W764" s="113">
        <f>VLOOKUP(G764,key!$S$3:$U$6,3,FALSE)</f>
        <v>1</v>
      </c>
      <c r="X764" s="113"/>
      <c r="Z764" s="113"/>
      <c r="AA764" s="113" t="s">
        <v>4151</v>
      </c>
      <c r="AB764" s="113" t="s">
        <v>1650</v>
      </c>
      <c r="AC764" s="113">
        <v>2003</v>
      </c>
      <c r="AD764" s="113" t="s">
        <v>113</v>
      </c>
      <c r="AE764" s="113" t="s">
        <v>1658</v>
      </c>
      <c r="AF764" s="113">
        <v>568</v>
      </c>
      <c r="AG764" s="113">
        <v>5.8999999999999997E-2</v>
      </c>
      <c r="AH764" s="113">
        <v>-10.199999999999999</v>
      </c>
      <c r="AI764" s="113">
        <v>500</v>
      </c>
      <c r="AJ764" s="113">
        <v>4.2000000000000003E-2</v>
      </c>
    </row>
    <row r="765" spans="1:36" x14ac:dyDescent="0.25">
      <c r="A765" t="str">
        <f t="shared" si="79"/>
        <v>CFLMFm2003CZ14rDXHP</v>
      </c>
      <c r="B765" t="s">
        <v>118</v>
      </c>
      <c r="C765" t="s">
        <v>45</v>
      </c>
      <c r="D765" s="113" t="s">
        <v>1650</v>
      </c>
      <c r="E765" s="113">
        <v>2003</v>
      </c>
      <c r="F765" s="113" t="s">
        <v>113</v>
      </c>
      <c r="G765" s="113" t="s">
        <v>1659</v>
      </c>
      <c r="H765" s="113">
        <f t="shared" si="74"/>
        <v>0.95799999999999996</v>
      </c>
      <c r="I765" s="113">
        <f t="shared" si="76"/>
        <v>1.4761904761904761</v>
      </c>
      <c r="J765" s="113">
        <f t="shared" si="75"/>
        <v>0</v>
      </c>
      <c r="M765" s="113">
        <v>479</v>
      </c>
      <c r="N765" s="113">
        <v>6.2E-2</v>
      </c>
      <c r="O765" s="113">
        <v>0</v>
      </c>
      <c r="P765" s="113">
        <v>500</v>
      </c>
      <c r="Q765" s="113">
        <v>4.2000000000000003E-2</v>
      </c>
      <c r="S765" s="113" t="b">
        <v>0</v>
      </c>
      <c r="T765" s="113" t="b">
        <f>VLOOKUP(G765,key!$S$3:$T$12,2,FALSE)</f>
        <v>1</v>
      </c>
      <c r="U765" s="113">
        <f t="shared" si="77"/>
        <v>1</v>
      </c>
      <c r="V765" s="116">
        <f t="shared" si="78"/>
        <v>0</v>
      </c>
      <c r="W765" s="113">
        <f>VLOOKUP(G765,key!$S$3:$U$6,3,FALSE)</f>
        <v>0.5</v>
      </c>
      <c r="X765" s="113"/>
      <c r="Z765" s="113"/>
      <c r="AA765" s="113" t="s">
        <v>4151</v>
      </c>
      <c r="AB765" s="113" t="s">
        <v>1650</v>
      </c>
      <c r="AC765" s="113">
        <v>2003</v>
      </c>
      <c r="AD765" s="113" t="s">
        <v>113</v>
      </c>
      <c r="AE765" s="113" t="s">
        <v>1659</v>
      </c>
      <c r="AF765" s="113">
        <v>479</v>
      </c>
      <c r="AG765" s="113">
        <v>6.2E-2</v>
      </c>
      <c r="AH765" s="113">
        <v>0</v>
      </c>
      <c r="AI765" s="113">
        <v>500</v>
      </c>
      <c r="AJ765" s="113">
        <v>4.2000000000000003E-2</v>
      </c>
    </row>
    <row r="766" spans="1:36" x14ac:dyDescent="0.25">
      <c r="A766" t="str">
        <f t="shared" si="79"/>
        <v>CFLMFm2003CZ14rNCEH</v>
      </c>
      <c r="B766" t="s">
        <v>118</v>
      </c>
      <c r="C766" t="s">
        <v>45</v>
      </c>
      <c r="D766" s="113" t="s">
        <v>1650</v>
      </c>
      <c r="E766" s="113">
        <v>2003</v>
      </c>
      <c r="F766" s="113" t="s">
        <v>113</v>
      </c>
      <c r="G766" s="113" t="s">
        <v>1656</v>
      </c>
      <c r="H766" s="113">
        <f t="shared" si="74"/>
        <v>0.60399999999999998</v>
      </c>
      <c r="I766" s="113">
        <f t="shared" si="76"/>
        <v>1.0238095238095237</v>
      </c>
      <c r="J766" s="113">
        <f t="shared" si="75"/>
        <v>0</v>
      </c>
      <c r="M766" s="113">
        <v>302</v>
      </c>
      <c r="N766" s="113">
        <v>4.2999999999999997E-2</v>
      </c>
      <c r="O766" s="113">
        <v>0</v>
      </c>
      <c r="P766" s="113">
        <v>500</v>
      </c>
      <c r="Q766" s="113">
        <v>4.2000000000000003E-2</v>
      </c>
      <c r="S766" s="113" t="b">
        <v>0</v>
      </c>
      <c r="T766" s="113" t="b">
        <f>VLOOKUP(G766,key!$S$3:$T$12,2,FALSE)</f>
        <v>1</v>
      </c>
      <c r="U766" s="113">
        <f t="shared" si="77"/>
        <v>1</v>
      </c>
      <c r="V766" s="116">
        <f t="shared" si="78"/>
        <v>0</v>
      </c>
      <c r="W766" s="113">
        <f>VLOOKUP(G766,key!$S$3:$U$6,3,FALSE)</f>
        <v>0.25</v>
      </c>
      <c r="X766" s="113"/>
      <c r="Z766" s="113"/>
      <c r="AA766" s="113" t="s">
        <v>4151</v>
      </c>
      <c r="AB766" s="113" t="s">
        <v>1650</v>
      </c>
      <c r="AC766" s="113">
        <v>2003</v>
      </c>
      <c r="AD766" s="113" t="s">
        <v>113</v>
      </c>
      <c r="AE766" s="113" t="s">
        <v>1656</v>
      </c>
      <c r="AF766" s="113">
        <v>302</v>
      </c>
      <c r="AG766" s="113">
        <v>4.2999999999999997E-2</v>
      </c>
      <c r="AH766" s="113">
        <v>0</v>
      </c>
      <c r="AI766" s="113">
        <v>500</v>
      </c>
      <c r="AJ766" s="113">
        <v>4.2000000000000003E-2</v>
      </c>
    </row>
    <row r="767" spans="1:36" x14ac:dyDescent="0.25">
      <c r="A767" t="str">
        <f t="shared" si="79"/>
        <v>CFLMFm2003CZ14rNCGF</v>
      </c>
      <c r="B767" t="s">
        <v>118</v>
      </c>
      <c r="C767" t="s">
        <v>45</v>
      </c>
      <c r="D767" s="113" t="s">
        <v>1650</v>
      </c>
      <c r="E767" s="113">
        <v>2003</v>
      </c>
      <c r="F767" s="113" t="s">
        <v>113</v>
      </c>
      <c r="G767" s="113" t="s">
        <v>1657</v>
      </c>
      <c r="H767" s="113">
        <f t="shared" si="74"/>
        <v>0.99399999999999999</v>
      </c>
      <c r="I767" s="113">
        <f t="shared" si="76"/>
        <v>1</v>
      </c>
      <c r="J767" s="113">
        <f t="shared" si="75"/>
        <v>-2.0799999999999999E-2</v>
      </c>
      <c r="M767" s="113">
        <v>497</v>
      </c>
      <c r="N767" s="113">
        <v>4.2000000000000003E-2</v>
      </c>
      <c r="O767" s="113">
        <v>-10.4</v>
      </c>
      <c r="P767" s="113">
        <v>500</v>
      </c>
      <c r="Q767" s="113">
        <v>4.2000000000000003E-2</v>
      </c>
      <c r="S767" s="113" t="b">
        <v>0</v>
      </c>
      <c r="T767" s="113" t="b">
        <f>VLOOKUP(G767,key!$S$3:$T$12,2,FALSE)</f>
        <v>0</v>
      </c>
      <c r="U767" s="113">
        <f t="shared" si="77"/>
        <v>1</v>
      </c>
      <c r="V767" s="116">
        <f t="shared" si="78"/>
        <v>-2.0799999999999999E-2</v>
      </c>
      <c r="W767" s="113">
        <f>VLOOKUP(G767,key!$S$3:$U$6,3,FALSE)</f>
        <v>0.9</v>
      </c>
      <c r="X767" s="113"/>
      <c r="Z767" s="113"/>
      <c r="AA767" s="113" t="s">
        <v>4151</v>
      </c>
      <c r="AB767" s="113" t="s">
        <v>1650</v>
      </c>
      <c r="AC767" s="113">
        <v>2003</v>
      </c>
      <c r="AD767" s="113" t="s">
        <v>113</v>
      </c>
      <c r="AE767" s="113" t="s">
        <v>1657</v>
      </c>
      <c r="AF767" s="113">
        <v>497</v>
      </c>
      <c r="AG767" s="113">
        <v>4.2000000000000003E-2</v>
      </c>
      <c r="AH767" s="113">
        <v>-10.4</v>
      </c>
      <c r="AI767" s="113">
        <v>500</v>
      </c>
      <c r="AJ767" s="113">
        <v>4.2000000000000003E-2</v>
      </c>
    </row>
    <row r="768" spans="1:36" x14ac:dyDescent="0.25">
      <c r="A768" t="str">
        <f t="shared" si="79"/>
        <v>CFLMFm2003CZ15rDXGF</v>
      </c>
      <c r="B768" t="s">
        <v>118</v>
      </c>
      <c r="C768" t="s">
        <v>45</v>
      </c>
      <c r="D768" s="113" t="s">
        <v>1650</v>
      </c>
      <c r="E768" s="113">
        <v>2003</v>
      </c>
      <c r="F768" s="113" t="s">
        <v>114</v>
      </c>
      <c r="G768" s="113" t="s">
        <v>1658</v>
      </c>
      <c r="H768" s="113">
        <f t="shared" si="74"/>
        <v>1.196</v>
      </c>
      <c r="I768" s="113">
        <f t="shared" si="76"/>
        <v>1.5714285714285714</v>
      </c>
      <c r="J768" s="113">
        <f t="shared" si="75"/>
        <v>-9.1400000000000006E-3</v>
      </c>
      <c r="M768" s="113">
        <v>598</v>
      </c>
      <c r="N768" s="113">
        <v>6.6000000000000003E-2</v>
      </c>
      <c r="O768" s="113">
        <v>-4.57</v>
      </c>
      <c r="P768" s="113">
        <v>500</v>
      </c>
      <c r="Q768" s="113">
        <v>4.2000000000000003E-2</v>
      </c>
      <c r="S768" s="113" t="b">
        <v>0</v>
      </c>
      <c r="T768" s="113" t="b">
        <f>VLOOKUP(G768,key!$S$3:$T$12,2,FALSE)</f>
        <v>0</v>
      </c>
      <c r="U768" s="113">
        <f t="shared" si="77"/>
        <v>1</v>
      </c>
      <c r="V768" s="116">
        <f t="shared" si="78"/>
        <v>-9.1400000000000006E-3</v>
      </c>
      <c r="W768" s="113">
        <f>VLOOKUP(G768,key!$S$3:$U$6,3,FALSE)</f>
        <v>1</v>
      </c>
      <c r="X768" s="113"/>
      <c r="Z768" s="113"/>
      <c r="AA768" s="113" t="s">
        <v>4151</v>
      </c>
      <c r="AB768" s="113" t="s">
        <v>1650</v>
      </c>
      <c r="AC768" s="113">
        <v>2003</v>
      </c>
      <c r="AD768" s="113" t="s">
        <v>114</v>
      </c>
      <c r="AE768" s="113" t="s">
        <v>1658</v>
      </c>
      <c r="AF768" s="113">
        <v>598</v>
      </c>
      <c r="AG768" s="113">
        <v>6.6000000000000003E-2</v>
      </c>
      <c r="AH768" s="113">
        <v>-4.57</v>
      </c>
      <c r="AI768" s="113">
        <v>500</v>
      </c>
      <c r="AJ768" s="113">
        <v>4.2000000000000003E-2</v>
      </c>
    </row>
    <row r="769" spans="1:36" x14ac:dyDescent="0.25">
      <c r="A769" t="str">
        <f t="shared" si="79"/>
        <v>CFLMFm2003CZ15rDXHP</v>
      </c>
      <c r="B769" t="s">
        <v>118</v>
      </c>
      <c r="C769" t="s">
        <v>45</v>
      </c>
      <c r="D769" s="113" t="s">
        <v>1650</v>
      </c>
      <c r="E769" s="113">
        <v>2003</v>
      </c>
      <c r="F769" s="113" t="s">
        <v>114</v>
      </c>
      <c r="G769" s="113" t="s">
        <v>1659</v>
      </c>
      <c r="H769" s="113">
        <f t="shared" si="74"/>
        <v>1.1499999999999999</v>
      </c>
      <c r="I769" s="113">
        <f t="shared" si="76"/>
        <v>1.7380952380952379</v>
      </c>
      <c r="J769" s="113">
        <f t="shared" si="75"/>
        <v>0</v>
      </c>
      <c r="M769" s="113">
        <v>575</v>
      </c>
      <c r="N769" s="113">
        <v>7.2999999999999995E-2</v>
      </c>
      <c r="O769" s="113">
        <v>0</v>
      </c>
      <c r="P769" s="113">
        <v>500</v>
      </c>
      <c r="Q769" s="113">
        <v>4.2000000000000003E-2</v>
      </c>
      <c r="S769" s="113" t="b">
        <v>0</v>
      </c>
      <c r="T769" s="113" t="b">
        <f>VLOOKUP(G769,key!$S$3:$T$12,2,FALSE)</f>
        <v>1</v>
      </c>
      <c r="U769" s="113">
        <f t="shared" si="77"/>
        <v>1</v>
      </c>
      <c r="V769" s="116">
        <f t="shared" si="78"/>
        <v>0</v>
      </c>
      <c r="W769" s="113">
        <f>VLOOKUP(G769,key!$S$3:$U$6,3,FALSE)</f>
        <v>0.5</v>
      </c>
      <c r="X769" s="113"/>
      <c r="Z769" s="113"/>
      <c r="AA769" s="113" t="s">
        <v>4151</v>
      </c>
      <c r="AB769" s="113" t="s">
        <v>1650</v>
      </c>
      <c r="AC769" s="113">
        <v>2003</v>
      </c>
      <c r="AD769" s="113" t="s">
        <v>114</v>
      </c>
      <c r="AE769" s="113" t="s">
        <v>1659</v>
      </c>
      <c r="AF769" s="113">
        <v>575</v>
      </c>
      <c r="AG769" s="113">
        <v>7.2999999999999995E-2</v>
      </c>
      <c r="AH769" s="113">
        <v>0</v>
      </c>
      <c r="AI769" s="113">
        <v>500</v>
      </c>
      <c r="AJ769" s="113">
        <v>4.2000000000000003E-2</v>
      </c>
    </row>
    <row r="770" spans="1:36" x14ac:dyDescent="0.25">
      <c r="A770" t="str">
        <f t="shared" si="79"/>
        <v>CFLMFm2003CZ15rNCEH</v>
      </c>
      <c r="B770" t="s">
        <v>118</v>
      </c>
      <c r="C770" t="s">
        <v>45</v>
      </c>
      <c r="D770" s="113" t="s">
        <v>1650</v>
      </c>
      <c r="E770" s="113">
        <v>2003</v>
      </c>
      <c r="F770" s="113" t="s">
        <v>114</v>
      </c>
      <c r="G770" s="113" t="s">
        <v>1656</v>
      </c>
      <c r="H770" s="113">
        <f t="shared" si="74"/>
        <v>0.83199999999999996</v>
      </c>
      <c r="I770" s="113">
        <f t="shared" si="76"/>
        <v>1</v>
      </c>
      <c r="J770" s="113">
        <f t="shared" si="75"/>
        <v>0</v>
      </c>
      <c r="M770" s="113">
        <v>416</v>
      </c>
      <c r="N770" s="113">
        <v>4.2000000000000003E-2</v>
      </c>
      <c r="O770" s="113">
        <v>0</v>
      </c>
      <c r="P770" s="113">
        <v>500</v>
      </c>
      <c r="Q770" s="113">
        <v>4.2000000000000003E-2</v>
      </c>
      <c r="S770" s="113" t="b">
        <v>0</v>
      </c>
      <c r="T770" s="113" t="b">
        <f>VLOOKUP(G770,key!$S$3:$T$12,2,FALSE)</f>
        <v>1</v>
      </c>
      <c r="U770" s="113">
        <f t="shared" si="77"/>
        <v>1</v>
      </c>
      <c r="V770" s="116">
        <f t="shared" si="78"/>
        <v>0</v>
      </c>
      <c r="W770" s="113">
        <f>VLOOKUP(G770,key!$S$3:$U$6,3,FALSE)</f>
        <v>0.25</v>
      </c>
      <c r="X770" s="113"/>
      <c r="Z770" s="113"/>
      <c r="AA770" s="113" t="s">
        <v>4151</v>
      </c>
      <c r="AB770" s="113" t="s">
        <v>1650</v>
      </c>
      <c r="AC770" s="113">
        <v>2003</v>
      </c>
      <c r="AD770" s="113" t="s">
        <v>114</v>
      </c>
      <c r="AE770" s="113" t="s">
        <v>1656</v>
      </c>
      <c r="AF770" s="113">
        <v>416</v>
      </c>
      <c r="AG770" s="113">
        <v>4.2000000000000003E-2</v>
      </c>
      <c r="AH770" s="113">
        <v>0</v>
      </c>
      <c r="AI770" s="113">
        <v>500</v>
      </c>
      <c r="AJ770" s="113">
        <v>4.2000000000000003E-2</v>
      </c>
    </row>
    <row r="771" spans="1:36" x14ac:dyDescent="0.25">
      <c r="A771" t="str">
        <f t="shared" si="79"/>
        <v>CFLMFm2003CZ15rNCGF</v>
      </c>
      <c r="B771" t="s">
        <v>118</v>
      </c>
      <c r="C771" t="s">
        <v>45</v>
      </c>
      <c r="D771" s="113" t="s">
        <v>1650</v>
      </c>
      <c r="E771" s="113">
        <v>2003</v>
      </c>
      <c r="F771" s="113" t="s">
        <v>114</v>
      </c>
      <c r="G771" s="113" t="s">
        <v>1657</v>
      </c>
      <c r="H771" s="113">
        <f t="shared" si="74"/>
        <v>1.008</v>
      </c>
      <c r="I771" s="113">
        <f t="shared" si="76"/>
        <v>1.0238095238095237</v>
      </c>
      <c r="J771" s="113">
        <f t="shared" si="75"/>
        <v>-9.7200000000000012E-3</v>
      </c>
      <c r="M771" s="113">
        <v>504</v>
      </c>
      <c r="N771" s="113">
        <v>4.2999999999999997E-2</v>
      </c>
      <c r="O771" s="113">
        <v>-4.8600000000000003</v>
      </c>
      <c r="P771" s="113">
        <v>500</v>
      </c>
      <c r="Q771" s="113">
        <v>4.2000000000000003E-2</v>
      </c>
      <c r="S771" s="113" t="b">
        <v>0</v>
      </c>
      <c r="T771" s="113" t="b">
        <f>VLOOKUP(G771,key!$S$3:$T$12,2,FALSE)</f>
        <v>0</v>
      </c>
      <c r="U771" s="113">
        <f t="shared" si="77"/>
        <v>1</v>
      </c>
      <c r="V771" s="116">
        <f t="shared" si="78"/>
        <v>-9.7200000000000012E-3</v>
      </c>
      <c r="W771" s="113">
        <f>VLOOKUP(G771,key!$S$3:$U$6,3,FALSE)</f>
        <v>0.9</v>
      </c>
      <c r="X771" s="113"/>
      <c r="Z771" s="113"/>
      <c r="AA771" s="113" t="s">
        <v>4151</v>
      </c>
      <c r="AB771" s="113" t="s">
        <v>1650</v>
      </c>
      <c r="AC771" s="113">
        <v>2003</v>
      </c>
      <c r="AD771" s="113" t="s">
        <v>114</v>
      </c>
      <c r="AE771" s="113" t="s">
        <v>1657</v>
      </c>
      <c r="AF771" s="113">
        <v>504</v>
      </c>
      <c r="AG771" s="113">
        <v>4.2999999999999997E-2</v>
      </c>
      <c r="AH771" s="113">
        <v>-4.8600000000000003</v>
      </c>
      <c r="AI771" s="113">
        <v>500</v>
      </c>
      <c r="AJ771" s="113">
        <v>4.2000000000000003E-2</v>
      </c>
    </row>
    <row r="772" spans="1:36" x14ac:dyDescent="0.25">
      <c r="A772" t="str">
        <f t="shared" si="79"/>
        <v>CFLMFm2003CZ16rDXGF</v>
      </c>
      <c r="B772" t="s">
        <v>118</v>
      </c>
      <c r="C772" t="s">
        <v>45</v>
      </c>
      <c r="D772" s="113" t="s">
        <v>1650</v>
      </c>
      <c r="E772" s="113">
        <v>2003</v>
      </c>
      <c r="F772" s="113" t="s">
        <v>115</v>
      </c>
      <c r="G772" s="113" t="s">
        <v>1658</v>
      </c>
      <c r="H772" s="113">
        <f t="shared" si="74"/>
        <v>1.0880000000000001</v>
      </c>
      <c r="I772" s="113">
        <f t="shared" si="76"/>
        <v>1.675</v>
      </c>
      <c r="J772" s="113">
        <f t="shared" si="75"/>
        <v>-2.5600000000000001E-2</v>
      </c>
      <c r="M772" s="113">
        <v>544</v>
      </c>
      <c r="N772" s="113">
        <v>6.7000000000000004E-2</v>
      </c>
      <c r="O772" s="113">
        <v>-12.8</v>
      </c>
      <c r="P772" s="113">
        <v>500</v>
      </c>
      <c r="Q772" s="113">
        <v>0.04</v>
      </c>
      <c r="S772" s="113" t="b">
        <v>0</v>
      </c>
      <c r="T772" s="113" t="b">
        <f>VLOOKUP(G772,key!$S$3:$T$12,2,FALSE)</f>
        <v>0</v>
      </c>
      <c r="U772" s="113">
        <f t="shared" si="77"/>
        <v>1</v>
      </c>
      <c r="V772" s="116">
        <f t="shared" si="78"/>
        <v>-2.5600000000000001E-2</v>
      </c>
      <c r="W772" s="113">
        <f>VLOOKUP(G772,key!$S$3:$U$6,3,FALSE)</f>
        <v>1</v>
      </c>
      <c r="X772" s="113"/>
      <c r="Z772" s="113"/>
      <c r="AA772" s="113" t="s">
        <v>4151</v>
      </c>
      <c r="AB772" s="113" t="s">
        <v>1650</v>
      </c>
      <c r="AC772" s="113">
        <v>2003</v>
      </c>
      <c r="AD772" s="113" t="s">
        <v>115</v>
      </c>
      <c r="AE772" s="113" t="s">
        <v>1658</v>
      </c>
      <c r="AF772" s="113">
        <v>544</v>
      </c>
      <c r="AG772" s="113">
        <v>6.7000000000000004E-2</v>
      </c>
      <c r="AH772" s="113">
        <v>-12.8</v>
      </c>
      <c r="AI772" s="113">
        <v>500</v>
      </c>
      <c r="AJ772" s="113">
        <v>0.04</v>
      </c>
    </row>
    <row r="773" spans="1:36" x14ac:dyDescent="0.25">
      <c r="A773" t="str">
        <f t="shared" si="79"/>
        <v>CFLMFm2003CZ16rDXHP</v>
      </c>
      <c r="B773" t="s">
        <v>118</v>
      </c>
      <c r="C773" t="s">
        <v>45</v>
      </c>
      <c r="D773" s="113" t="s">
        <v>1650</v>
      </c>
      <c r="E773" s="113">
        <v>2003</v>
      </c>
      <c r="F773" s="113" t="s">
        <v>115</v>
      </c>
      <c r="G773" s="113" t="s">
        <v>1659</v>
      </c>
      <c r="H773" s="113">
        <f t="shared" si="74"/>
        <v>0.81</v>
      </c>
      <c r="I773" s="113">
        <f t="shared" si="76"/>
        <v>1.7000000000000002</v>
      </c>
      <c r="J773" s="113">
        <f t="shared" si="75"/>
        <v>0</v>
      </c>
      <c r="M773" s="113">
        <v>405</v>
      </c>
      <c r="N773" s="113">
        <v>6.8000000000000005E-2</v>
      </c>
      <c r="O773" s="113">
        <v>0</v>
      </c>
      <c r="P773" s="113">
        <v>500</v>
      </c>
      <c r="Q773" s="113">
        <v>0.04</v>
      </c>
      <c r="S773" s="113" t="b">
        <v>0</v>
      </c>
      <c r="T773" s="113" t="b">
        <f>VLOOKUP(G773,key!$S$3:$T$12,2,FALSE)</f>
        <v>1</v>
      </c>
      <c r="U773" s="113">
        <f t="shared" si="77"/>
        <v>1</v>
      </c>
      <c r="V773" s="116">
        <f t="shared" si="78"/>
        <v>0</v>
      </c>
      <c r="W773" s="113">
        <f>VLOOKUP(G773,key!$S$3:$U$6,3,FALSE)</f>
        <v>0.5</v>
      </c>
      <c r="X773" s="113"/>
      <c r="Z773" s="113"/>
      <c r="AA773" s="113" t="s">
        <v>4151</v>
      </c>
      <c r="AB773" s="113" t="s">
        <v>1650</v>
      </c>
      <c r="AC773" s="113">
        <v>2003</v>
      </c>
      <c r="AD773" s="113" t="s">
        <v>115</v>
      </c>
      <c r="AE773" s="113" t="s">
        <v>1659</v>
      </c>
      <c r="AF773" s="113">
        <v>405</v>
      </c>
      <c r="AG773" s="113">
        <v>6.8000000000000005E-2</v>
      </c>
      <c r="AH773" s="113">
        <v>0</v>
      </c>
      <c r="AI773" s="113">
        <v>500</v>
      </c>
      <c r="AJ773" s="113">
        <v>0.04</v>
      </c>
    </row>
    <row r="774" spans="1:36" x14ac:dyDescent="0.25">
      <c r="A774" t="str">
        <f t="shared" si="79"/>
        <v>CFLMFm2003CZ16rNCEH</v>
      </c>
      <c r="B774" t="s">
        <v>118</v>
      </c>
      <c r="C774" t="s">
        <v>45</v>
      </c>
      <c r="D774" s="113" t="s">
        <v>1650</v>
      </c>
      <c r="E774" s="113">
        <v>2003</v>
      </c>
      <c r="F774" s="113" t="s">
        <v>115</v>
      </c>
      <c r="G774" s="113" t="s">
        <v>1656</v>
      </c>
      <c r="H774" s="113">
        <f t="shared" si="74"/>
        <v>0.51800000000000002</v>
      </c>
      <c r="I774" s="113">
        <f t="shared" si="76"/>
        <v>1</v>
      </c>
      <c r="J774" s="113">
        <f t="shared" si="75"/>
        <v>0</v>
      </c>
      <c r="M774" s="113">
        <v>259</v>
      </c>
      <c r="N774" s="113">
        <v>0.04</v>
      </c>
      <c r="O774" s="113">
        <v>0</v>
      </c>
      <c r="P774" s="113">
        <v>500</v>
      </c>
      <c r="Q774" s="113">
        <v>0.04</v>
      </c>
      <c r="S774" s="113" t="b">
        <v>0</v>
      </c>
      <c r="T774" s="113" t="b">
        <f>VLOOKUP(G774,key!$S$3:$T$12,2,FALSE)</f>
        <v>1</v>
      </c>
      <c r="U774" s="113">
        <f t="shared" si="77"/>
        <v>1</v>
      </c>
      <c r="V774" s="116">
        <f t="shared" si="78"/>
        <v>0</v>
      </c>
      <c r="W774" s="113">
        <f>VLOOKUP(G774,key!$S$3:$U$6,3,FALSE)</f>
        <v>0.25</v>
      </c>
      <c r="X774" s="113"/>
      <c r="Z774" s="113"/>
      <c r="AA774" s="113" t="s">
        <v>4151</v>
      </c>
      <c r="AB774" s="113" t="s">
        <v>1650</v>
      </c>
      <c r="AC774" s="113">
        <v>2003</v>
      </c>
      <c r="AD774" s="113" t="s">
        <v>115</v>
      </c>
      <c r="AE774" s="113" t="s">
        <v>1656</v>
      </c>
      <c r="AF774" s="113">
        <v>259</v>
      </c>
      <c r="AG774" s="113">
        <v>0.04</v>
      </c>
      <c r="AH774" s="113">
        <v>0</v>
      </c>
      <c r="AI774" s="113">
        <v>500</v>
      </c>
      <c r="AJ774" s="113">
        <v>0.04</v>
      </c>
    </row>
    <row r="775" spans="1:36" x14ac:dyDescent="0.25">
      <c r="A775" t="str">
        <f t="shared" si="79"/>
        <v>CFLMFm2003CZ16rNCGF</v>
      </c>
      <c r="B775" t="s">
        <v>118</v>
      </c>
      <c r="C775" t="s">
        <v>45</v>
      </c>
      <c r="D775" s="113" t="s">
        <v>1650</v>
      </c>
      <c r="E775" s="113">
        <v>2003</v>
      </c>
      <c r="F775" s="113" t="s">
        <v>115</v>
      </c>
      <c r="G775" s="113" t="s">
        <v>1657</v>
      </c>
      <c r="H775" s="113">
        <f t="shared" si="74"/>
        <v>0.99199999999999999</v>
      </c>
      <c r="I775" s="113">
        <f t="shared" si="76"/>
        <v>1.05</v>
      </c>
      <c r="J775" s="113">
        <f t="shared" si="75"/>
        <v>-2.6199999999999998E-2</v>
      </c>
      <c r="M775" s="113">
        <v>496</v>
      </c>
      <c r="N775" s="113">
        <v>4.2000000000000003E-2</v>
      </c>
      <c r="O775" s="113">
        <v>-13.1</v>
      </c>
      <c r="P775" s="113">
        <v>500</v>
      </c>
      <c r="Q775" s="113">
        <v>0.04</v>
      </c>
      <c r="S775" s="113" t="b">
        <v>0</v>
      </c>
      <c r="T775" s="113" t="b">
        <f>VLOOKUP(G775,key!$S$3:$T$12,2,FALSE)</f>
        <v>0</v>
      </c>
      <c r="U775" s="113">
        <f t="shared" si="77"/>
        <v>1</v>
      </c>
      <c r="V775" s="116">
        <f t="shared" si="78"/>
        <v>-2.6199999999999998E-2</v>
      </c>
      <c r="W775" s="113">
        <f>VLOOKUP(G775,key!$S$3:$U$6,3,FALSE)</f>
        <v>0.9</v>
      </c>
      <c r="X775" s="113"/>
      <c r="Z775" s="113"/>
      <c r="AA775" s="113" t="s">
        <v>4151</v>
      </c>
      <c r="AB775" s="113" t="s">
        <v>1650</v>
      </c>
      <c r="AC775" s="113">
        <v>2003</v>
      </c>
      <c r="AD775" s="113" t="s">
        <v>115</v>
      </c>
      <c r="AE775" s="113" t="s">
        <v>1657</v>
      </c>
      <c r="AF775" s="113">
        <v>496</v>
      </c>
      <c r="AG775" s="113">
        <v>4.2000000000000003E-2</v>
      </c>
      <c r="AH775" s="113">
        <v>-13.1</v>
      </c>
      <c r="AI775" s="113">
        <v>500</v>
      </c>
      <c r="AJ775" s="113">
        <v>0.04</v>
      </c>
    </row>
    <row r="776" spans="1:36" x14ac:dyDescent="0.25">
      <c r="A776" t="str">
        <f t="shared" si="79"/>
        <v>CFLMFm2007CZ01rDXGF</v>
      </c>
      <c r="B776" t="s">
        <v>118</v>
      </c>
      <c r="C776" t="s">
        <v>45</v>
      </c>
      <c r="D776" s="113" t="s">
        <v>1650</v>
      </c>
      <c r="E776" s="113">
        <v>2007</v>
      </c>
      <c r="F776" s="113" t="s">
        <v>48</v>
      </c>
      <c r="G776" s="113" t="s">
        <v>1658</v>
      </c>
      <c r="H776" s="113">
        <f t="shared" ref="H776:H839" si="80">MAX(MIN(M776/P776,2),W776)</f>
        <v>1</v>
      </c>
      <c r="I776" s="113">
        <f t="shared" si="76"/>
        <v>1.0454545454545454</v>
      </c>
      <c r="J776" s="113">
        <f t="shared" ref="J776:J839" si="81">IF(ABS(V776)&lt;0.0003413,0,V776)</f>
        <v>-3.4130000000000001E-2</v>
      </c>
      <c r="M776" s="113">
        <v>487</v>
      </c>
      <c r="N776" s="113">
        <v>4.5999999999999999E-2</v>
      </c>
      <c r="O776" s="113">
        <v>-18.100000000000001</v>
      </c>
      <c r="P776" s="113">
        <v>500</v>
      </c>
      <c r="Q776" s="113">
        <v>4.3999999999999997E-2</v>
      </c>
      <c r="S776" s="113" t="b">
        <v>0</v>
      </c>
      <c r="T776" s="113" t="b">
        <f>VLOOKUP(G776,key!$S$3:$T$12,2,FALSE)</f>
        <v>0</v>
      </c>
      <c r="U776" s="113">
        <f t="shared" si="77"/>
        <v>1</v>
      </c>
      <c r="V776" s="116">
        <f t="shared" si="78"/>
        <v>-3.4130000000000001E-2</v>
      </c>
      <c r="W776" s="113">
        <f>VLOOKUP(G776,key!$S$3:$U$6,3,FALSE)</f>
        <v>1</v>
      </c>
      <c r="X776" s="113"/>
      <c r="Z776" s="113"/>
      <c r="AA776" s="113" t="s">
        <v>4151</v>
      </c>
      <c r="AB776" s="113" t="s">
        <v>1650</v>
      </c>
      <c r="AC776" s="113">
        <v>2007</v>
      </c>
      <c r="AD776" s="113" t="s">
        <v>48</v>
      </c>
      <c r="AE776" s="113" t="s">
        <v>1658</v>
      </c>
      <c r="AF776" s="113">
        <v>487</v>
      </c>
      <c r="AG776" s="113">
        <v>4.5999999999999999E-2</v>
      </c>
      <c r="AH776" s="113">
        <v>-18.100000000000001</v>
      </c>
      <c r="AI776" s="113">
        <v>500</v>
      </c>
      <c r="AJ776" s="113">
        <v>4.3999999999999997E-2</v>
      </c>
    </row>
    <row r="777" spans="1:36" x14ac:dyDescent="0.25">
      <c r="A777" t="str">
        <f t="shared" si="79"/>
        <v>CFLMFm2007CZ01rDXHP</v>
      </c>
      <c r="B777" t="s">
        <v>118</v>
      </c>
      <c r="C777" t="s">
        <v>45</v>
      </c>
      <c r="D777" s="113" t="s">
        <v>1650</v>
      </c>
      <c r="E777" s="113">
        <v>2007</v>
      </c>
      <c r="F777" s="113" t="s">
        <v>48</v>
      </c>
      <c r="G777" s="113" t="s">
        <v>1659</v>
      </c>
      <c r="H777" s="113">
        <f t="shared" si="80"/>
        <v>0.71199999999999997</v>
      </c>
      <c r="I777" s="113">
        <f t="shared" ref="I777:I840" si="82">IF(S777,1,MAX(U777,MIN(N777/Q777,2)))</f>
        <v>1.0227272727272727</v>
      </c>
      <c r="J777" s="113">
        <f t="shared" si="81"/>
        <v>0</v>
      </c>
      <c r="M777" s="113">
        <v>356</v>
      </c>
      <c r="N777" s="113">
        <v>4.4999999999999998E-2</v>
      </c>
      <c r="O777" s="113">
        <v>0</v>
      </c>
      <c r="P777" s="113">
        <v>500</v>
      </c>
      <c r="Q777" s="113">
        <v>4.3999999999999997E-2</v>
      </c>
      <c r="S777" s="113" t="b">
        <v>0</v>
      </c>
      <c r="T777" s="113" t="b">
        <f>VLOOKUP(G777,key!$S$3:$T$12,2,FALSE)</f>
        <v>1</v>
      </c>
      <c r="U777" s="113">
        <f t="shared" ref="U777:U840" si="83">IF(T777,1,1)</f>
        <v>1</v>
      </c>
      <c r="V777" s="116">
        <f t="shared" ref="V777:V840" si="84">MIN(MAX(O777/P777,-0.03413),0.03413)</f>
        <v>0</v>
      </c>
      <c r="W777" s="113">
        <f>VLOOKUP(G777,key!$S$3:$U$6,3,FALSE)</f>
        <v>0.5</v>
      </c>
      <c r="X777" s="113"/>
      <c r="Z777" s="113"/>
      <c r="AA777" s="113" t="s">
        <v>4151</v>
      </c>
      <c r="AB777" s="113" t="s">
        <v>1650</v>
      </c>
      <c r="AC777" s="113">
        <v>2007</v>
      </c>
      <c r="AD777" s="113" t="s">
        <v>48</v>
      </c>
      <c r="AE777" s="113" t="s">
        <v>1659</v>
      </c>
      <c r="AF777" s="113">
        <v>356</v>
      </c>
      <c r="AG777" s="113">
        <v>4.4999999999999998E-2</v>
      </c>
      <c r="AH777" s="113">
        <v>0</v>
      </c>
      <c r="AI777" s="113">
        <v>500</v>
      </c>
      <c r="AJ777" s="113">
        <v>4.3999999999999997E-2</v>
      </c>
    </row>
    <row r="778" spans="1:36" x14ac:dyDescent="0.25">
      <c r="A778" t="str">
        <f t="shared" si="79"/>
        <v>CFLMFm2007CZ01rNCEH</v>
      </c>
      <c r="B778" t="s">
        <v>118</v>
      </c>
      <c r="C778" t="s">
        <v>45</v>
      </c>
      <c r="D778" s="113" t="s">
        <v>1650</v>
      </c>
      <c r="E778" s="113">
        <v>2007</v>
      </c>
      <c r="F778" s="113" t="s">
        <v>48</v>
      </c>
      <c r="G778" s="113" t="s">
        <v>1656</v>
      </c>
      <c r="H778" s="113">
        <f t="shared" si="80"/>
        <v>0.28999999999999998</v>
      </c>
      <c r="I778" s="113">
        <f t="shared" si="82"/>
        <v>1</v>
      </c>
      <c r="J778" s="113">
        <f t="shared" si="81"/>
        <v>0</v>
      </c>
      <c r="M778" s="113">
        <v>145</v>
      </c>
      <c r="N778" s="113">
        <v>4.3999999999999997E-2</v>
      </c>
      <c r="O778" s="113">
        <v>0</v>
      </c>
      <c r="P778" s="113">
        <v>500</v>
      </c>
      <c r="Q778" s="113">
        <v>4.3999999999999997E-2</v>
      </c>
      <c r="S778" s="113" t="b">
        <v>0</v>
      </c>
      <c r="T778" s="113" t="b">
        <f>VLOOKUP(G778,key!$S$3:$T$12,2,FALSE)</f>
        <v>1</v>
      </c>
      <c r="U778" s="113">
        <f t="shared" si="83"/>
        <v>1</v>
      </c>
      <c r="V778" s="116">
        <f t="shared" si="84"/>
        <v>0</v>
      </c>
      <c r="W778" s="113">
        <f>VLOOKUP(G778,key!$S$3:$U$6,3,FALSE)</f>
        <v>0.25</v>
      </c>
      <c r="X778" s="113"/>
      <c r="Z778" s="113"/>
      <c r="AA778" s="113" t="s">
        <v>4151</v>
      </c>
      <c r="AB778" s="113" t="s">
        <v>1650</v>
      </c>
      <c r="AC778" s="113">
        <v>2007</v>
      </c>
      <c r="AD778" s="113" t="s">
        <v>48</v>
      </c>
      <c r="AE778" s="113" t="s">
        <v>1656</v>
      </c>
      <c r="AF778" s="113">
        <v>145</v>
      </c>
      <c r="AG778" s="113">
        <v>4.3999999999999997E-2</v>
      </c>
      <c r="AH778" s="113">
        <v>0</v>
      </c>
      <c r="AI778" s="113">
        <v>500</v>
      </c>
      <c r="AJ778" s="113">
        <v>4.3999999999999997E-2</v>
      </c>
    </row>
    <row r="779" spans="1:36" x14ac:dyDescent="0.25">
      <c r="A779" t="str">
        <f t="shared" si="79"/>
        <v>CFLMFm2007CZ01rNCGF</v>
      </c>
      <c r="B779" t="s">
        <v>118</v>
      </c>
      <c r="C779" t="s">
        <v>45</v>
      </c>
      <c r="D779" s="113" t="s">
        <v>1650</v>
      </c>
      <c r="E779" s="113">
        <v>2007</v>
      </c>
      <c r="F779" s="113" t="s">
        <v>48</v>
      </c>
      <c r="G779" s="113" t="s">
        <v>1657</v>
      </c>
      <c r="H779" s="113">
        <f t="shared" si="80"/>
        <v>0.97799999999999998</v>
      </c>
      <c r="I779" s="113">
        <f t="shared" si="82"/>
        <v>1.0454545454545454</v>
      </c>
      <c r="J779" s="113">
        <f t="shared" si="81"/>
        <v>-3.4130000000000001E-2</v>
      </c>
      <c r="M779" s="113">
        <v>489</v>
      </c>
      <c r="N779" s="113">
        <v>4.5999999999999999E-2</v>
      </c>
      <c r="O779" s="113">
        <v>-18.3</v>
      </c>
      <c r="P779" s="113">
        <v>500</v>
      </c>
      <c r="Q779" s="113">
        <v>4.3999999999999997E-2</v>
      </c>
      <c r="S779" s="113" t="b">
        <v>0</v>
      </c>
      <c r="T779" s="113" t="b">
        <f>VLOOKUP(G779,key!$S$3:$T$12,2,FALSE)</f>
        <v>0</v>
      </c>
      <c r="U779" s="113">
        <f t="shared" si="83"/>
        <v>1</v>
      </c>
      <c r="V779" s="116">
        <f t="shared" si="84"/>
        <v>-3.4130000000000001E-2</v>
      </c>
      <c r="W779" s="113">
        <f>VLOOKUP(G779,key!$S$3:$U$6,3,FALSE)</f>
        <v>0.9</v>
      </c>
      <c r="X779" s="113"/>
      <c r="Z779" s="113"/>
      <c r="AA779" s="113" t="s">
        <v>4151</v>
      </c>
      <c r="AB779" s="113" t="s">
        <v>1650</v>
      </c>
      <c r="AC779" s="113">
        <v>2007</v>
      </c>
      <c r="AD779" s="113" t="s">
        <v>48</v>
      </c>
      <c r="AE779" s="113" t="s">
        <v>1657</v>
      </c>
      <c r="AF779" s="113">
        <v>489</v>
      </c>
      <c r="AG779" s="113">
        <v>4.5999999999999999E-2</v>
      </c>
      <c r="AH779" s="113">
        <v>-18.3</v>
      </c>
      <c r="AI779" s="113">
        <v>500</v>
      </c>
      <c r="AJ779" s="113">
        <v>4.3999999999999997E-2</v>
      </c>
    </row>
    <row r="780" spans="1:36" x14ac:dyDescent="0.25">
      <c r="A780" t="str">
        <f t="shared" ref="A780:A843" si="85">B780&amp;D780&amp;E780&amp;F780&amp;G780</f>
        <v>CFLMFm2007CZ02rDXGF</v>
      </c>
      <c r="B780" t="s">
        <v>118</v>
      </c>
      <c r="C780" t="s">
        <v>45</v>
      </c>
      <c r="D780" s="113" t="s">
        <v>1650</v>
      </c>
      <c r="E780" s="113">
        <v>2007</v>
      </c>
      <c r="F780" s="113" t="s">
        <v>101</v>
      </c>
      <c r="G780" s="113" t="s">
        <v>1658</v>
      </c>
      <c r="H780" s="113">
        <f t="shared" si="80"/>
        <v>1.052</v>
      </c>
      <c r="I780" s="113">
        <f t="shared" si="82"/>
        <v>1.6097560975609757</v>
      </c>
      <c r="J780" s="113">
        <f t="shared" si="81"/>
        <v>-2.1399999999999999E-2</v>
      </c>
      <c r="M780" s="113">
        <v>526</v>
      </c>
      <c r="N780" s="113">
        <v>6.6000000000000003E-2</v>
      </c>
      <c r="O780" s="113">
        <v>-10.7</v>
      </c>
      <c r="P780" s="113">
        <v>500</v>
      </c>
      <c r="Q780" s="113">
        <v>4.1000000000000002E-2</v>
      </c>
      <c r="S780" s="113" t="b">
        <v>0</v>
      </c>
      <c r="T780" s="113" t="b">
        <f>VLOOKUP(G780,key!$S$3:$T$12,2,FALSE)</f>
        <v>0</v>
      </c>
      <c r="U780" s="113">
        <f t="shared" si="83"/>
        <v>1</v>
      </c>
      <c r="V780" s="116">
        <f t="shared" si="84"/>
        <v>-2.1399999999999999E-2</v>
      </c>
      <c r="W780" s="113">
        <f>VLOOKUP(G780,key!$S$3:$U$6,3,FALSE)</f>
        <v>1</v>
      </c>
      <c r="X780" s="113"/>
      <c r="Z780" s="113"/>
      <c r="AA780" s="113" t="s">
        <v>4151</v>
      </c>
      <c r="AB780" s="113" t="s">
        <v>1650</v>
      </c>
      <c r="AC780" s="113">
        <v>2007</v>
      </c>
      <c r="AD780" s="113" t="s">
        <v>101</v>
      </c>
      <c r="AE780" s="113" t="s">
        <v>1658</v>
      </c>
      <c r="AF780" s="113">
        <v>526</v>
      </c>
      <c r="AG780" s="113">
        <v>6.6000000000000003E-2</v>
      </c>
      <c r="AH780" s="113">
        <v>-10.7</v>
      </c>
      <c r="AI780" s="113">
        <v>500</v>
      </c>
      <c r="AJ780" s="113">
        <v>4.1000000000000002E-2</v>
      </c>
    </row>
    <row r="781" spans="1:36" x14ac:dyDescent="0.25">
      <c r="A781" t="str">
        <f t="shared" si="85"/>
        <v>CFLMFm2007CZ02rDXHP</v>
      </c>
      <c r="B781" t="s">
        <v>118</v>
      </c>
      <c r="C781" t="s">
        <v>45</v>
      </c>
      <c r="D781" s="113" t="s">
        <v>1650</v>
      </c>
      <c r="E781" s="113">
        <v>2007</v>
      </c>
      <c r="F781" s="113" t="s">
        <v>101</v>
      </c>
      <c r="G781" s="113" t="s">
        <v>1659</v>
      </c>
      <c r="H781" s="113">
        <f t="shared" si="80"/>
        <v>0.878</v>
      </c>
      <c r="I781" s="113">
        <f t="shared" si="82"/>
        <v>1.5365853658536586</v>
      </c>
      <c r="J781" s="113">
        <f t="shared" si="81"/>
        <v>0</v>
      </c>
      <c r="M781" s="113">
        <v>439</v>
      </c>
      <c r="N781" s="113">
        <v>6.3E-2</v>
      </c>
      <c r="O781" s="113">
        <v>0</v>
      </c>
      <c r="P781" s="113">
        <v>500</v>
      </c>
      <c r="Q781" s="113">
        <v>4.1000000000000002E-2</v>
      </c>
      <c r="S781" s="113" t="b">
        <v>0</v>
      </c>
      <c r="T781" s="113" t="b">
        <f>VLOOKUP(G781,key!$S$3:$T$12,2,FALSE)</f>
        <v>1</v>
      </c>
      <c r="U781" s="113">
        <f t="shared" si="83"/>
        <v>1</v>
      </c>
      <c r="V781" s="116">
        <f t="shared" si="84"/>
        <v>0</v>
      </c>
      <c r="W781" s="113">
        <f>VLOOKUP(G781,key!$S$3:$U$6,3,FALSE)</f>
        <v>0.5</v>
      </c>
      <c r="X781" s="113"/>
      <c r="Z781" s="113"/>
      <c r="AA781" s="113" t="s">
        <v>4151</v>
      </c>
      <c r="AB781" s="113" t="s">
        <v>1650</v>
      </c>
      <c r="AC781" s="113">
        <v>2007</v>
      </c>
      <c r="AD781" s="113" t="s">
        <v>101</v>
      </c>
      <c r="AE781" s="113" t="s">
        <v>1659</v>
      </c>
      <c r="AF781" s="113">
        <v>439</v>
      </c>
      <c r="AG781" s="113">
        <v>6.3E-2</v>
      </c>
      <c r="AH781" s="113">
        <v>0</v>
      </c>
      <c r="AI781" s="113">
        <v>500</v>
      </c>
      <c r="AJ781" s="113">
        <v>4.1000000000000002E-2</v>
      </c>
    </row>
    <row r="782" spans="1:36" x14ac:dyDescent="0.25">
      <c r="A782" t="str">
        <f t="shared" si="85"/>
        <v>CFLMFm2007CZ02rNCEH</v>
      </c>
      <c r="B782" t="s">
        <v>118</v>
      </c>
      <c r="C782" t="s">
        <v>45</v>
      </c>
      <c r="D782" s="113" t="s">
        <v>1650</v>
      </c>
      <c r="E782" s="113">
        <v>2007</v>
      </c>
      <c r="F782" s="113" t="s">
        <v>101</v>
      </c>
      <c r="G782" s="113" t="s">
        <v>1656</v>
      </c>
      <c r="H782" s="113">
        <f t="shared" si="80"/>
        <v>0.57199999999999995</v>
      </c>
      <c r="I782" s="113">
        <f t="shared" si="82"/>
        <v>1</v>
      </c>
      <c r="J782" s="113">
        <f t="shared" si="81"/>
        <v>0</v>
      </c>
      <c r="M782" s="113">
        <v>286</v>
      </c>
      <c r="N782" s="113">
        <v>4.1000000000000002E-2</v>
      </c>
      <c r="O782" s="113">
        <v>0</v>
      </c>
      <c r="P782" s="113">
        <v>500</v>
      </c>
      <c r="Q782" s="113">
        <v>4.1000000000000002E-2</v>
      </c>
      <c r="S782" s="113" t="b">
        <v>0</v>
      </c>
      <c r="T782" s="113" t="b">
        <f>VLOOKUP(G782,key!$S$3:$T$12,2,FALSE)</f>
        <v>1</v>
      </c>
      <c r="U782" s="113">
        <f t="shared" si="83"/>
        <v>1</v>
      </c>
      <c r="V782" s="116">
        <f t="shared" si="84"/>
        <v>0</v>
      </c>
      <c r="W782" s="113">
        <f>VLOOKUP(G782,key!$S$3:$U$6,3,FALSE)</f>
        <v>0.25</v>
      </c>
      <c r="X782" s="113"/>
      <c r="Z782" s="113"/>
      <c r="AA782" s="113" t="s">
        <v>4151</v>
      </c>
      <c r="AB782" s="113" t="s">
        <v>1650</v>
      </c>
      <c r="AC782" s="113">
        <v>2007</v>
      </c>
      <c r="AD782" s="113" t="s">
        <v>101</v>
      </c>
      <c r="AE782" s="113" t="s">
        <v>1656</v>
      </c>
      <c r="AF782" s="113">
        <v>286</v>
      </c>
      <c r="AG782" s="113">
        <v>4.1000000000000002E-2</v>
      </c>
      <c r="AH782" s="113">
        <v>0</v>
      </c>
      <c r="AI782" s="113">
        <v>500</v>
      </c>
      <c r="AJ782" s="113">
        <v>4.1000000000000002E-2</v>
      </c>
    </row>
    <row r="783" spans="1:36" x14ac:dyDescent="0.25">
      <c r="A783" t="str">
        <f t="shared" si="85"/>
        <v>CFLMFm2007CZ02rNCGF</v>
      </c>
      <c r="B783" t="s">
        <v>118</v>
      </c>
      <c r="C783" t="s">
        <v>45</v>
      </c>
      <c r="D783" s="113" t="s">
        <v>1650</v>
      </c>
      <c r="E783" s="113">
        <v>2007</v>
      </c>
      <c r="F783" s="113" t="s">
        <v>101</v>
      </c>
      <c r="G783" s="113" t="s">
        <v>1657</v>
      </c>
      <c r="H783" s="113">
        <f t="shared" si="80"/>
        <v>0.99399999999999999</v>
      </c>
      <c r="I783" s="113">
        <f t="shared" si="82"/>
        <v>1</v>
      </c>
      <c r="J783" s="113">
        <f t="shared" si="81"/>
        <v>-2.18E-2</v>
      </c>
      <c r="M783" s="113">
        <v>497</v>
      </c>
      <c r="N783" s="113">
        <v>4.1000000000000002E-2</v>
      </c>
      <c r="O783" s="113">
        <v>-10.9</v>
      </c>
      <c r="P783" s="113">
        <v>500</v>
      </c>
      <c r="Q783" s="113">
        <v>4.1000000000000002E-2</v>
      </c>
      <c r="S783" s="113" t="b">
        <v>0</v>
      </c>
      <c r="T783" s="113" t="b">
        <f>VLOOKUP(G783,key!$S$3:$T$12,2,FALSE)</f>
        <v>0</v>
      </c>
      <c r="U783" s="113">
        <f t="shared" si="83"/>
        <v>1</v>
      </c>
      <c r="V783" s="116">
        <f t="shared" si="84"/>
        <v>-2.18E-2</v>
      </c>
      <c r="W783" s="113">
        <f>VLOOKUP(G783,key!$S$3:$U$6,3,FALSE)</f>
        <v>0.9</v>
      </c>
      <c r="X783" s="113"/>
      <c r="Z783" s="113"/>
      <c r="AA783" s="113" t="s">
        <v>4151</v>
      </c>
      <c r="AB783" s="113" t="s">
        <v>1650</v>
      </c>
      <c r="AC783" s="113">
        <v>2007</v>
      </c>
      <c r="AD783" s="113" t="s">
        <v>101</v>
      </c>
      <c r="AE783" s="113" t="s">
        <v>1657</v>
      </c>
      <c r="AF783" s="113">
        <v>497</v>
      </c>
      <c r="AG783" s="113">
        <v>4.1000000000000002E-2</v>
      </c>
      <c r="AH783" s="113">
        <v>-10.9</v>
      </c>
      <c r="AI783" s="113">
        <v>500</v>
      </c>
      <c r="AJ783" s="113">
        <v>4.1000000000000002E-2</v>
      </c>
    </row>
    <row r="784" spans="1:36" x14ac:dyDescent="0.25">
      <c r="A784" t="str">
        <f t="shared" si="85"/>
        <v>CFLMFm2007CZ03rDXGF</v>
      </c>
      <c r="B784" t="s">
        <v>118</v>
      </c>
      <c r="C784" t="s">
        <v>45</v>
      </c>
      <c r="D784" s="113" t="s">
        <v>1650</v>
      </c>
      <c r="E784" s="113">
        <v>2007</v>
      </c>
      <c r="F784" s="113" t="s">
        <v>102</v>
      </c>
      <c r="G784" s="113" t="s">
        <v>1658</v>
      </c>
      <c r="H784" s="113">
        <f t="shared" si="80"/>
        <v>1</v>
      </c>
      <c r="I784" s="113">
        <f t="shared" si="82"/>
        <v>1.2250000000000001</v>
      </c>
      <c r="J784" s="113">
        <f t="shared" si="81"/>
        <v>-2.64E-2</v>
      </c>
      <c r="M784" s="113">
        <v>496</v>
      </c>
      <c r="N784" s="113">
        <v>4.9000000000000002E-2</v>
      </c>
      <c r="O784" s="113">
        <v>-13.2</v>
      </c>
      <c r="P784" s="113">
        <v>500</v>
      </c>
      <c r="Q784" s="113">
        <v>0.04</v>
      </c>
      <c r="S784" s="113" t="b">
        <v>0</v>
      </c>
      <c r="T784" s="113" t="b">
        <f>VLOOKUP(G784,key!$S$3:$T$12,2,FALSE)</f>
        <v>0</v>
      </c>
      <c r="U784" s="113">
        <f t="shared" si="83"/>
        <v>1</v>
      </c>
      <c r="V784" s="116">
        <f t="shared" si="84"/>
        <v>-2.64E-2</v>
      </c>
      <c r="W784" s="113">
        <f>VLOOKUP(G784,key!$S$3:$U$6,3,FALSE)</f>
        <v>1</v>
      </c>
      <c r="X784" s="113"/>
      <c r="Z784" s="113"/>
      <c r="AA784" s="113" t="s">
        <v>4151</v>
      </c>
      <c r="AB784" s="113" t="s">
        <v>1650</v>
      </c>
      <c r="AC784" s="113">
        <v>2007</v>
      </c>
      <c r="AD784" s="113" t="s">
        <v>102</v>
      </c>
      <c r="AE784" s="113" t="s">
        <v>1658</v>
      </c>
      <c r="AF784" s="113">
        <v>496</v>
      </c>
      <c r="AG784" s="113">
        <v>4.9000000000000002E-2</v>
      </c>
      <c r="AH784" s="113">
        <v>-13.2</v>
      </c>
      <c r="AI784" s="113">
        <v>500</v>
      </c>
      <c r="AJ784" s="113">
        <v>0.04</v>
      </c>
    </row>
    <row r="785" spans="1:36" x14ac:dyDescent="0.25">
      <c r="A785" t="str">
        <f t="shared" si="85"/>
        <v>CFLMFm2007CZ03rDXHP</v>
      </c>
      <c r="B785" t="s">
        <v>118</v>
      </c>
      <c r="C785" t="s">
        <v>45</v>
      </c>
      <c r="D785" s="113" t="s">
        <v>1650</v>
      </c>
      <c r="E785" s="113">
        <v>2007</v>
      </c>
      <c r="F785" s="113" t="s">
        <v>102</v>
      </c>
      <c r="G785" s="113" t="s">
        <v>1659</v>
      </c>
      <c r="H785" s="113">
        <f t="shared" si="80"/>
        <v>0.81599999999999995</v>
      </c>
      <c r="I785" s="113">
        <f t="shared" si="82"/>
        <v>1.175</v>
      </c>
      <c r="J785" s="113">
        <f t="shared" si="81"/>
        <v>0</v>
      </c>
      <c r="M785" s="113">
        <v>408</v>
      </c>
      <c r="N785" s="113">
        <v>4.7E-2</v>
      </c>
      <c r="O785" s="113">
        <v>0</v>
      </c>
      <c r="P785" s="113">
        <v>500</v>
      </c>
      <c r="Q785" s="113">
        <v>0.04</v>
      </c>
      <c r="S785" s="113" t="b">
        <v>0</v>
      </c>
      <c r="T785" s="113" t="b">
        <f>VLOOKUP(G785,key!$S$3:$T$12,2,FALSE)</f>
        <v>1</v>
      </c>
      <c r="U785" s="113">
        <f t="shared" si="83"/>
        <v>1</v>
      </c>
      <c r="V785" s="116">
        <f t="shared" si="84"/>
        <v>0</v>
      </c>
      <c r="W785" s="113">
        <f>VLOOKUP(G785,key!$S$3:$U$6,3,FALSE)</f>
        <v>0.5</v>
      </c>
      <c r="X785" s="113"/>
      <c r="Z785" s="113"/>
      <c r="AA785" s="113" t="s">
        <v>4151</v>
      </c>
      <c r="AB785" s="113" t="s">
        <v>1650</v>
      </c>
      <c r="AC785" s="113">
        <v>2007</v>
      </c>
      <c r="AD785" s="113" t="s">
        <v>102</v>
      </c>
      <c r="AE785" s="113" t="s">
        <v>1659</v>
      </c>
      <c r="AF785" s="113">
        <v>408</v>
      </c>
      <c r="AG785" s="113">
        <v>4.7E-2</v>
      </c>
      <c r="AH785" s="113">
        <v>0</v>
      </c>
      <c r="AI785" s="113">
        <v>500</v>
      </c>
      <c r="AJ785" s="113">
        <v>0.04</v>
      </c>
    </row>
    <row r="786" spans="1:36" x14ac:dyDescent="0.25">
      <c r="A786" t="str">
        <f t="shared" si="85"/>
        <v>CFLMFm2007CZ03rNCEH</v>
      </c>
      <c r="B786" t="s">
        <v>118</v>
      </c>
      <c r="C786" t="s">
        <v>45</v>
      </c>
      <c r="D786" s="113" t="s">
        <v>1650</v>
      </c>
      <c r="E786" s="113">
        <v>2007</v>
      </c>
      <c r="F786" s="113" t="s">
        <v>102</v>
      </c>
      <c r="G786" s="113" t="s">
        <v>1656</v>
      </c>
      <c r="H786" s="113">
        <f t="shared" si="80"/>
        <v>0.49</v>
      </c>
      <c r="I786" s="113">
        <f t="shared" si="82"/>
        <v>1.0249999999999999</v>
      </c>
      <c r="J786" s="113">
        <f t="shared" si="81"/>
        <v>0</v>
      </c>
      <c r="M786" s="113">
        <v>245</v>
      </c>
      <c r="N786" s="113">
        <v>4.1000000000000002E-2</v>
      </c>
      <c r="O786" s="113">
        <v>0</v>
      </c>
      <c r="P786" s="113">
        <v>500</v>
      </c>
      <c r="Q786" s="113">
        <v>0.04</v>
      </c>
      <c r="S786" s="113" t="b">
        <v>0</v>
      </c>
      <c r="T786" s="113" t="b">
        <f>VLOOKUP(G786,key!$S$3:$T$12,2,FALSE)</f>
        <v>1</v>
      </c>
      <c r="U786" s="113">
        <f t="shared" si="83"/>
        <v>1</v>
      </c>
      <c r="V786" s="116">
        <f t="shared" si="84"/>
        <v>0</v>
      </c>
      <c r="W786" s="113">
        <f>VLOOKUP(G786,key!$S$3:$U$6,3,FALSE)</f>
        <v>0.25</v>
      </c>
      <c r="X786" s="113"/>
      <c r="Z786" s="113"/>
      <c r="AA786" s="113" t="s">
        <v>4151</v>
      </c>
      <c r="AB786" s="113" t="s">
        <v>1650</v>
      </c>
      <c r="AC786" s="113">
        <v>2007</v>
      </c>
      <c r="AD786" s="113" t="s">
        <v>102</v>
      </c>
      <c r="AE786" s="113" t="s">
        <v>1656</v>
      </c>
      <c r="AF786" s="113">
        <v>245</v>
      </c>
      <c r="AG786" s="113">
        <v>4.1000000000000002E-2</v>
      </c>
      <c r="AH786" s="113">
        <v>0</v>
      </c>
      <c r="AI786" s="113">
        <v>500</v>
      </c>
      <c r="AJ786" s="113">
        <v>0.04</v>
      </c>
    </row>
    <row r="787" spans="1:36" x14ac:dyDescent="0.25">
      <c r="A787" t="str">
        <f t="shared" si="85"/>
        <v>CFLMFm2007CZ03rNCGF</v>
      </c>
      <c r="B787" t="s">
        <v>118</v>
      </c>
      <c r="C787" t="s">
        <v>45</v>
      </c>
      <c r="D787" s="113" t="s">
        <v>1650</v>
      </c>
      <c r="E787" s="113">
        <v>2007</v>
      </c>
      <c r="F787" s="113" t="s">
        <v>102</v>
      </c>
      <c r="G787" s="113" t="s">
        <v>1657</v>
      </c>
      <c r="H787" s="113">
        <f t="shared" si="80"/>
        <v>0.98599999999999999</v>
      </c>
      <c r="I787" s="113">
        <f t="shared" si="82"/>
        <v>1.0249999999999999</v>
      </c>
      <c r="J787" s="113">
        <f t="shared" si="81"/>
        <v>-2.7E-2</v>
      </c>
      <c r="M787" s="113">
        <v>493</v>
      </c>
      <c r="N787" s="113">
        <v>4.1000000000000002E-2</v>
      </c>
      <c r="O787" s="113">
        <v>-13.5</v>
      </c>
      <c r="P787" s="113">
        <v>500</v>
      </c>
      <c r="Q787" s="113">
        <v>0.04</v>
      </c>
      <c r="S787" s="113" t="b">
        <v>0</v>
      </c>
      <c r="T787" s="113" t="b">
        <f>VLOOKUP(G787,key!$S$3:$T$12,2,FALSE)</f>
        <v>0</v>
      </c>
      <c r="U787" s="113">
        <f t="shared" si="83"/>
        <v>1</v>
      </c>
      <c r="V787" s="116">
        <f t="shared" si="84"/>
        <v>-2.7E-2</v>
      </c>
      <c r="W787" s="113">
        <f>VLOOKUP(G787,key!$S$3:$U$6,3,FALSE)</f>
        <v>0.9</v>
      </c>
      <c r="X787" s="113"/>
      <c r="Z787" s="113"/>
      <c r="AA787" s="113" t="s">
        <v>4151</v>
      </c>
      <c r="AB787" s="113" t="s">
        <v>1650</v>
      </c>
      <c r="AC787" s="113">
        <v>2007</v>
      </c>
      <c r="AD787" s="113" t="s">
        <v>102</v>
      </c>
      <c r="AE787" s="113" t="s">
        <v>1657</v>
      </c>
      <c r="AF787" s="113">
        <v>493</v>
      </c>
      <c r="AG787" s="113">
        <v>4.1000000000000002E-2</v>
      </c>
      <c r="AH787" s="113">
        <v>-13.5</v>
      </c>
      <c r="AI787" s="113">
        <v>500</v>
      </c>
      <c r="AJ787" s="113">
        <v>0.04</v>
      </c>
    </row>
    <row r="788" spans="1:36" x14ac:dyDescent="0.25">
      <c r="A788" t="str">
        <f t="shared" si="85"/>
        <v>CFLMFm2007CZ04rDXGF</v>
      </c>
      <c r="B788" t="s">
        <v>118</v>
      </c>
      <c r="C788" t="s">
        <v>45</v>
      </c>
      <c r="D788" s="113" t="s">
        <v>1650</v>
      </c>
      <c r="E788" s="113">
        <v>2007</v>
      </c>
      <c r="F788" s="113" t="s">
        <v>103</v>
      </c>
      <c r="G788" s="113" t="s">
        <v>1658</v>
      </c>
      <c r="H788" s="113">
        <f t="shared" si="80"/>
        <v>1.07</v>
      </c>
      <c r="I788" s="113">
        <f t="shared" si="82"/>
        <v>1.6590909090909092</v>
      </c>
      <c r="J788" s="113">
        <f t="shared" si="81"/>
        <v>-1.806E-2</v>
      </c>
      <c r="M788" s="113">
        <v>535</v>
      </c>
      <c r="N788" s="113">
        <v>7.2999999999999995E-2</v>
      </c>
      <c r="O788" s="113">
        <v>-9.0299999999999994</v>
      </c>
      <c r="P788" s="113">
        <v>500</v>
      </c>
      <c r="Q788" s="113">
        <v>4.3999999999999997E-2</v>
      </c>
      <c r="S788" s="113" t="b">
        <v>0</v>
      </c>
      <c r="T788" s="113" t="b">
        <f>VLOOKUP(G788,key!$S$3:$T$12,2,FALSE)</f>
        <v>0</v>
      </c>
      <c r="U788" s="113">
        <f t="shared" si="83"/>
        <v>1</v>
      </c>
      <c r="V788" s="116">
        <f t="shared" si="84"/>
        <v>-1.806E-2</v>
      </c>
      <c r="W788" s="113">
        <f>VLOOKUP(G788,key!$S$3:$U$6,3,FALSE)</f>
        <v>1</v>
      </c>
      <c r="X788" s="113"/>
      <c r="Z788" s="113"/>
      <c r="AA788" s="113" t="s">
        <v>4151</v>
      </c>
      <c r="AB788" s="113" t="s">
        <v>1650</v>
      </c>
      <c r="AC788" s="113">
        <v>2007</v>
      </c>
      <c r="AD788" s="113" t="s">
        <v>103</v>
      </c>
      <c r="AE788" s="113" t="s">
        <v>1658</v>
      </c>
      <c r="AF788" s="113">
        <v>535</v>
      </c>
      <c r="AG788" s="113">
        <v>7.2999999999999995E-2</v>
      </c>
      <c r="AH788" s="113">
        <v>-9.0299999999999994</v>
      </c>
      <c r="AI788" s="113">
        <v>500</v>
      </c>
      <c r="AJ788" s="113">
        <v>4.3999999999999997E-2</v>
      </c>
    </row>
    <row r="789" spans="1:36" x14ac:dyDescent="0.25">
      <c r="A789" t="str">
        <f t="shared" si="85"/>
        <v>CFLMFm2007CZ04rDXHP</v>
      </c>
      <c r="B789" t="s">
        <v>118</v>
      </c>
      <c r="C789" t="s">
        <v>45</v>
      </c>
      <c r="D789" s="113" t="s">
        <v>1650</v>
      </c>
      <c r="E789" s="113">
        <v>2007</v>
      </c>
      <c r="F789" s="113" t="s">
        <v>103</v>
      </c>
      <c r="G789" s="113" t="s">
        <v>1659</v>
      </c>
      <c r="H789" s="113">
        <f t="shared" si="80"/>
        <v>0.92600000000000005</v>
      </c>
      <c r="I789" s="113">
        <f t="shared" si="82"/>
        <v>1.75</v>
      </c>
      <c r="J789" s="113">
        <f t="shared" si="81"/>
        <v>0</v>
      </c>
      <c r="M789" s="113">
        <v>463</v>
      </c>
      <c r="N789" s="113">
        <v>7.6999999999999999E-2</v>
      </c>
      <c r="O789" s="113">
        <v>0</v>
      </c>
      <c r="P789" s="113">
        <v>500</v>
      </c>
      <c r="Q789" s="113">
        <v>4.3999999999999997E-2</v>
      </c>
      <c r="S789" s="113" t="b">
        <v>0</v>
      </c>
      <c r="T789" s="113" t="b">
        <f>VLOOKUP(G789,key!$S$3:$T$12,2,FALSE)</f>
        <v>1</v>
      </c>
      <c r="U789" s="113">
        <f t="shared" si="83"/>
        <v>1</v>
      </c>
      <c r="V789" s="116">
        <f t="shared" si="84"/>
        <v>0</v>
      </c>
      <c r="W789" s="113">
        <f>VLOOKUP(G789,key!$S$3:$U$6,3,FALSE)</f>
        <v>0.5</v>
      </c>
      <c r="X789" s="113"/>
      <c r="Z789" s="113"/>
      <c r="AA789" s="113" t="s">
        <v>4151</v>
      </c>
      <c r="AB789" s="113" t="s">
        <v>1650</v>
      </c>
      <c r="AC789" s="113">
        <v>2007</v>
      </c>
      <c r="AD789" s="113" t="s">
        <v>103</v>
      </c>
      <c r="AE789" s="113" t="s">
        <v>1659</v>
      </c>
      <c r="AF789" s="113">
        <v>463</v>
      </c>
      <c r="AG789" s="113">
        <v>7.6999999999999999E-2</v>
      </c>
      <c r="AH789" s="113">
        <v>0</v>
      </c>
      <c r="AI789" s="113">
        <v>500</v>
      </c>
      <c r="AJ789" s="113">
        <v>4.3999999999999997E-2</v>
      </c>
    </row>
    <row r="790" spans="1:36" x14ac:dyDescent="0.25">
      <c r="A790" t="str">
        <f t="shared" si="85"/>
        <v>CFLMFm2007CZ04rNCEH</v>
      </c>
      <c r="B790" t="s">
        <v>118</v>
      </c>
      <c r="C790" t="s">
        <v>45</v>
      </c>
      <c r="D790" s="113" t="s">
        <v>1650</v>
      </c>
      <c r="E790" s="113">
        <v>2007</v>
      </c>
      <c r="F790" s="113" t="s">
        <v>103</v>
      </c>
      <c r="G790" s="113" t="s">
        <v>1656</v>
      </c>
      <c r="H790" s="113">
        <f t="shared" si="80"/>
        <v>0.64600000000000002</v>
      </c>
      <c r="I790" s="113">
        <f t="shared" si="82"/>
        <v>1.0227272727272727</v>
      </c>
      <c r="J790" s="113">
        <f t="shared" si="81"/>
        <v>0</v>
      </c>
      <c r="M790" s="113">
        <v>323</v>
      </c>
      <c r="N790" s="113">
        <v>4.4999999999999998E-2</v>
      </c>
      <c r="O790" s="113">
        <v>0</v>
      </c>
      <c r="P790" s="113">
        <v>500</v>
      </c>
      <c r="Q790" s="113">
        <v>4.3999999999999997E-2</v>
      </c>
      <c r="S790" s="113" t="b">
        <v>0</v>
      </c>
      <c r="T790" s="113" t="b">
        <f>VLOOKUP(G790,key!$S$3:$T$12,2,FALSE)</f>
        <v>1</v>
      </c>
      <c r="U790" s="113">
        <f t="shared" si="83"/>
        <v>1</v>
      </c>
      <c r="V790" s="116">
        <f t="shared" si="84"/>
        <v>0</v>
      </c>
      <c r="W790" s="113">
        <f>VLOOKUP(G790,key!$S$3:$U$6,3,FALSE)</f>
        <v>0.25</v>
      </c>
      <c r="X790" s="113"/>
      <c r="Z790" s="113"/>
      <c r="AA790" s="113" t="s">
        <v>4151</v>
      </c>
      <c r="AB790" s="113" t="s">
        <v>1650</v>
      </c>
      <c r="AC790" s="113">
        <v>2007</v>
      </c>
      <c r="AD790" s="113" t="s">
        <v>103</v>
      </c>
      <c r="AE790" s="113" t="s">
        <v>1656</v>
      </c>
      <c r="AF790" s="113">
        <v>323</v>
      </c>
      <c r="AG790" s="113">
        <v>4.4999999999999998E-2</v>
      </c>
      <c r="AH790" s="113">
        <v>0</v>
      </c>
      <c r="AI790" s="113">
        <v>500</v>
      </c>
      <c r="AJ790" s="113">
        <v>4.3999999999999997E-2</v>
      </c>
    </row>
    <row r="791" spans="1:36" x14ac:dyDescent="0.25">
      <c r="A791" t="str">
        <f t="shared" si="85"/>
        <v>CFLMFm2007CZ04rNCGF</v>
      </c>
      <c r="B791" t="s">
        <v>118</v>
      </c>
      <c r="C791" t="s">
        <v>45</v>
      </c>
      <c r="D791" s="113" t="s">
        <v>1650</v>
      </c>
      <c r="E791" s="113">
        <v>2007</v>
      </c>
      <c r="F791" s="113" t="s">
        <v>103</v>
      </c>
      <c r="G791" s="113" t="s">
        <v>1657</v>
      </c>
      <c r="H791" s="113">
        <f t="shared" si="80"/>
        <v>1</v>
      </c>
      <c r="I791" s="113">
        <f t="shared" si="82"/>
        <v>1.0454545454545454</v>
      </c>
      <c r="J791" s="113">
        <f t="shared" si="81"/>
        <v>-1.8339999999999999E-2</v>
      </c>
      <c r="M791" s="113">
        <v>500</v>
      </c>
      <c r="N791" s="113">
        <v>4.5999999999999999E-2</v>
      </c>
      <c r="O791" s="113">
        <v>-9.17</v>
      </c>
      <c r="P791" s="113">
        <v>500</v>
      </c>
      <c r="Q791" s="113">
        <v>4.3999999999999997E-2</v>
      </c>
      <c r="S791" s="113" t="b">
        <v>0</v>
      </c>
      <c r="T791" s="113" t="b">
        <f>VLOOKUP(G791,key!$S$3:$T$12,2,FALSE)</f>
        <v>0</v>
      </c>
      <c r="U791" s="113">
        <f t="shared" si="83"/>
        <v>1</v>
      </c>
      <c r="V791" s="116">
        <f t="shared" si="84"/>
        <v>-1.8339999999999999E-2</v>
      </c>
      <c r="W791" s="113">
        <f>VLOOKUP(G791,key!$S$3:$U$6,3,FALSE)</f>
        <v>0.9</v>
      </c>
      <c r="X791" s="113"/>
      <c r="Z791" s="113"/>
      <c r="AA791" s="113" t="s">
        <v>4151</v>
      </c>
      <c r="AB791" s="113" t="s">
        <v>1650</v>
      </c>
      <c r="AC791" s="113">
        <v>2007</v>
      </c>
      <c r="AD791" s="113" t="s">
        <v>103</v>
      </c>
      <c r="AE791" s="113" t="s">
        <v>1657</v>
      </c>
      <c r="AF791" s="113">
        <v>500</v>
      </c>
      <c r="AG791" s="113">
        <v>4.5999999999999999E-2</v>
      </c>
      <c r="AH791" s="113">
        <v>-9.17</v>
      </c>
      <c r="AI791" s="113">
        <v>500</v>
      </c>
      <c r="AJ791" s="113">
        <v>4.3999999999999997E-2</v>
      </c>
    </row>
    <row r="792" spans="1:36" x14ac:dyDescent="0.25">
      <c r="A792" t="str">
        <f t="shared" si="85"/>
        <v>CFLMFm2007CZ05rDXGF</v>
      </c>
      <c r="B792" t="s">
        <v>118</v>
      </c>
      <c r="C792" t="s">
        <v>45</v>
      </c>
      <c r="D792" s="113" t="s">
        <v>1650</v>
      </c>
      <c r="E792" s="113">
        <v>2007</v>
      </c>
      <c r="F792" s="113" t="s">
        <v>104</v>
      </c>
      <c r="G792" s="113" t="s">
        <v>1658</v>
      </c>
      <c r="H792" s="113">
        <f t="shared" si="80"/>
        <v>1.006</v>
      </c>
      <c r="I792" s="113">
        <f t="shared" si="82"/>
        <v>1.2954545454545456</v>
      </c>
      <c r="J792" s="113">
        <f t="shared" si="81"/>
        <v>-2.52E-2</v>
      </c>
      <c r="M792" s="113">
        <v>503</v>
      </c>
      <c r="N792" s="113">
        <v>5.7000000000000002E-2</v>
      </c>
      <c r="O792" s="113">
        <v>-12.6</v>
      </c>
      <c r="P792" s="113">
        <v>500</v>
      </c>
      <c r="Q792" s="113">
        <v>4.3999999999999997E-2</v>
      </c>
      <c r="S792" s="113" t="b">
        <v>0</v>
      </c>
      <c r="T792" s="113" t="b">
        <f>VLOOKUP(G792,key!$S$3:$T$12,2,FALSE)</f>
        <v>0</v>
      </c>
      <c r="U792" s="113">
        <f t="shared" si="83"/>
        <v>1</v>
      </c>
      <c r="V792" s="116">
        <f t="shared" si="84"/>
        <v>-2.52E-2</v>
      </c>
      <c r="W792" s="113">
        <f>VLOOKUP(G792,key!$S$3:$U$6,3,FALSE)</f>
        <v>1</v>
      </c>
      <c r="X792" s="113"/>
      <c r="Z792" s="113"/>
      <c r="AA792" s="113" t="s">
        <v>4151</v>
      </c>
      <c r="AB792" s="113" t="s">
        <v>1650</v>
      </c>
      <c r="AC792" s="113">
        <v>2007</v>
      </c>
      <c r="AD792" s="113" t="s">
        <v>104</v>
      </c>
      <c r="AE792" s="113" t="s">
        <v>1658</v>
      </c>
      <c r="AF792" s="113">
        <v>503</v>
      </c>
      <c r="AG792" s="113">
        <v>5.7000000000000002E-2</v>
      </c>
      <c r="AH792" s="113">
        <v>-12.6</v>
      </c>
      <c r="AI792" s="113">
        <v>500</v>
      </c>
      <c r="AJ792" s="113">
        <v>4.3999999999999997E-2</v>
      </c>
    </row>
    <row r="793" spans="1:36" x14ac:dyDescent="0.25">
      <c r="A793" t="str">
        <f t="shared" si="85"/>
        <v>CFLMFm2007CZ05rDXHP</v>
      </c>
      <c r="B793" t="s">
        <v>118</v>
      </c>
      <c r="C793" t="s">
        <v>45</v>
      </c>
      <c r="D793" s="113" t="s">
        <v>1650</v>
      </c>
      <c r="E793" s="113">
        <v>2007</v>
      </c>
      <c r="F793" s="113" t="s">
        <v>104</v>
      </c>
      <c r="G793" s="113" t="s">
        <v>1659</v>
      </c>
      <c r="H793" s="113">
        <f t="shared" si="80"/>
        <v>0.82</v>
      </c>
      <c r="I793" s="113">
        <f t="shared" si="82"/>
        <v>1.25</v>
      </c>
      <c r="J793" s="113">
        <f t="shared" si="81"/>
        <v>0</v>
      </c>
      <c r="M793" s="113">
        <v>410</v>
      </c>
      <c r="N793" s="113">
        <v>5.5E-2</v>
      </c>
      <c r="O793" s="113">
        <v>0</v>
      </c>
      <c r="P793" s="113">
        <v>500</v>
      </c>
      <c r="Q793" s="113">
        <v>4.3999999999999997E-2</v>
      </c>
      <c r="S793" s="113" t="b">
        <v>0</v>
      </c>
      <c r="T793" s="113" t="b">
        <f>VLOOKUP(G793,key!$S$3:$T$12,2,FALSE)</f>
        <v>1</v>
      </c>
      <c r="U793" s="113">
        <f t="shared" si="83"/>
        <v>1</v>
      </c>
      <c r="V793" s="116">
        <f t="shared" si="84"/>
        <v>0</v>
      </c>
      <c r="W793" s="113">
        <f>VLOOKUP(G793,key!$S$3:$U$6,3,FALSE)</f>
        <v>0.5</v>
      </c>
      <c r="X793" s="113"/>
      <c r="Z793" s="113"/>
      <c r="AA793" s="113" t="s">
        <v>4151</v>
      </c>
      <c r="AB793" s="113" t="s">
        <v>1650</v>
      </c>
      <c r="AC793" s="113">
        <v>2007</v>
      </c>
      <c r="AD793" s="113" t="s">
        <v>104</v>
      </c>
      <c r="AE793" s="113" t="s">
        <v>1659</v>
      </c>
      <c r="AF793" s="113">
        <v>410</v>
      </c>
      <c r="AG793" s="113">
        <v>5.5E-2</v>
      </c>
      <c r="AH793" s="113">
        <v>0</v>
      </c>
      <c r="AI793" s="113">
        <v>500</v>
      </c>
      <c r="AJ793" s="113">
        <v>4.3999999999999997E-2</v>
      </c>
    </row>
    <row r="794" spans="1:36" x14ac:dyDescent="0.25">
      <c r="A794" t="str">
        <f t="shared" si="85"/>
        <v>CFLMFm2007CZ05rNCEH</v>
      </c>
      <c r="B794" t="s">
        <v>118</v>
      </c>
      <c r="C794" t="s">
        <v>45</v>
      </c>
      <c r="D794" s="113" t="s">
        <v>1650</v>
      </c>
      <c r="E794" s="113">
        <v>2007</v>
      </c>
      <c r="F794" s="113" t="s">
        <v>104</v>
      </c>
      <c r="G794" s="113" t="s">
        <v>1656</v>
      </c>
      <c r="H794" s="113">
        <f t="shared" si="80"/>
        <v>0.51800000000000002</v>
      </c>
      <c r="I794" s="113">
        <f t="shared" si="82"/>
        <v>1</v>
      </c>
      <c r="J794" s="113">
        <f t="shared" si="81"/>
        <v>0</v>
      </c>
      <c r="M794" s="113">
        <v>259</v>
      </c>
      <c r="N794" s="113">
        <v>4.3999999999999997E-2</v>
      </c>
      <c r="O794" s="113">
        <v>0</v>
      </c>
      <c r="P794" s="113">
        <v>500</v>
      </c>
      <c r="Q794" s="113">
        <v>4.3999999999999997E-2</v>
      </c>
      <c r="S794" s="113" t="b">
        <v>0</v>
      </c>
      <c r="T794" s="113" t="b">
        <f>VLOOKUP(G794,key!$S$3:$T$12,2,FALSE)</f>
        <v>1</v>
      </c>
      <c r="U794" s="113">
        <f t="shared" si="83"/>
        <v>1</v>
      </c>
      <c r="V794" s="116">
        <f t="shared" si="84"/>
        <v>0</v>
      </c>
      <c r="W794" s="113">
        <f>VLOOKUP(G794,key!$S$3:$U$6,3,FALSE)</f>
        <v>0.25</v>
      </c>
      <c r="X794" s="113"/>
      <c r="Z794" s="113"/>
      <c r="AA794" s="113" t="s">
        <v>4151</v>
      </c>
      <c r="AB794" s="113" t="s">
        <v>1650</v>
      </c>
      <c r="AC794" s="113">
        <v>2007</v>
      </c>
      <c r="AD794" s="113" t="s">
        <v>104</v>
      </c>
      <c r="AE794" s="113" t="s">
        <v>1656</v>
      </c>
      <c r="AF794" s="113">
        <v>259</v>
      </c>
      <c r="AG794" s="113">
        <v>4.3999999999999997E-2</v>
      </c>
      <c r="AH794" s="113">
        <v>0</v>
      </c>
      <c r="AI794" s="113">
        <v>500</v>
      </c>
      <c r="AJ794" s="113">
        <v>4.3999999999999997E-2</v>
      </c>
    </row>
    <row r="795" spans="1:36" x14ac:dyDescent="0.25">
      <c r="A795" t="str">
        <f t="shared" si="85"/>
        <v>CFLMFm2007CZ05rNCGF</v>
      </c>
      <c r="B795" t="s">
        <v>118</v>
      </c>
      <c r="C795" t="s">
        <v>45</v>
      </c>
      <c r="D795" s="113" t="s">
        <v>1650</v>
      </c>
      <c r="E795" s="113">
        <v>2007</v>
      </c>
      <c r="F795" s="113" t="s">
        <v>104</v>
      </c>
      <c r="G795" s="113" t="s">
        <v>1657</v>
      </c>
      <c r="H795" s="113">
        <f t="shared" si="80"/>
        <v>0.99399999999999999</v>
      </c>
      <c r="I795" s="113">
        <f t="shared" si="82"/>
        <v>1.0227272727272727</v>
      </c>
      <c r="J795" s="113">
        <f t="shared" si="81"/>
        <v>-2.5399999999999999E-2</v>
      </c>
      <c r="M795" s="113">
        <v>497</v>
      </c>
      <c r="N795" s="113">
        <v>4.4999999999999998E-2</v>
      </c>
      <c r="O795" s="113">
        <v>-12.7</v>
      </c>
      <c r="P795" s="113">
        <v>500</v>
      </c>
      <c r="Q795" s="113">
        <v>4.3999999999999997E-2</v>
      </c>
      <c r="S795" s="113" t="b">
        <v>0</v>
      </c>
      <c r="T795" s="113" t="b">
        <f>VLOOKUP(G795,key!$S$3:$T$12,2,FALSE)</f>
        <v>0</v>
      </c>
      <c r="U795" s="113">
        <f t="shared" si="83"/>
        <v>1</v>
      </c>
      <c r="V795" s="116">
        <f t="shared" si="84"/>
        <v>-2.5399999999999999E-2</v>
      </c>
      <c r="W795" s="113">
        <f>VLOOKUP(G795,key!$S$3:$U$6,3,FALSE)</f>
        <v>0.9</v>
      </c>
      <c r="X795" s="113"/>
      <c r="Z795" s="113"/>
      <c r="AA795" s="113" t="s">
        <v>4151</v>
      </c>
      <c r="AB795" s="113" t="s">
        <v>1650</v>
      </c>
      <c r="AC795" s="113">
        <v>2007</v>
      </c>
      <c r="AD795" s="113" t="s">
        <v>104</v>
      </c>
      <c r="AE795" s="113" t="s">
        <v>1657</v>
      </c>
      <c r="AF795" s="113">
        <v>497</v>
      </c>
      <c r="AG795" s="113">
        <v>4.4999999999999998E-2</v>
      </c>
      <c r="AH795" s="113">
        <v>-12.7</v>
      </c>
      <c r="AI795" s="113">
        <v>500</v>
      </c>
      <c r="AJ795" s="113">
        <v>4.3999999999999997E-2</v>
      </c>
    </row>
    <row r="796" spans="1:36" x14ac:dyDescent="0.25">
      <c r="A796" t="str">
        <f t="shared" si="85"/>
        <v>CFLMFm2007CZ06rDXGF</v>
      </c>
      <c r="B796" t="s">
        <v>118</v>
      </c>
      <c r="C796" t="s">
        <v>45</v>
      </c>
      <c r="D796" s="113" t="s">
        <v>1650</v>
      </c>
      <c r="E796" s="113">
        <v>2007</v>
      </c>
      <c r="F796" s="113" t="s">
        <v>105</v>
      </c>
      <c r="G796" s="113" t="s">
        <v>1658</v>
      </c>
      <c r="H796" s="113">
        <f t="shared" si="80"/>
        <v>1.07</v>
      </c>
      <c r="I796" s="113">
        <f t="shared" si="82"/>
        <v>1.5333333333333334</v>
      </c>
      <c r="J796" s="113">
        <f t="shared" si="81"/>
        <v>-1.8839999999999999E-2</v>
      </c>
      <c r="M796" s="113">
        <v>535</v>
      </c>
      <c r="N796" s="113">
        <v>6.9000000000000006E-2</v>
      </c>
      <c r="O796" s="113">
        <v>-9.42</v>
      </c>
      <c r="P796" s="113">
        <v>500</v>
      </c>
      <c r="Q796" s="113">
        <v>4.4999999999999998E-2</v>
      </c>
      <c r="S796" s="113" t="b">
        <v>0</v>
      </c>
      <c r="T796" s="113" t="b">
        <f>VLOOKUP(G796,key!$S$3:$T$12,2,FALSE)</f>
        <v>0</v>
      </c>
      <c r="U796" s="113">
        <f t="shared" si="83"/>
        <v>1</v>
      </c>
      <c r="V796" s="116">
        <f t="shared" si="84"/>
        <v>-1.8839999999999999E-2</v>
      </c>
      <c r="W796" s="113">
        <f>VLOOKUP(G796,key!$S$3:$U$6,3,FALSE)</f>
        <v>1</v>
      </c>
      <c r="X796" s="113"/>
      <c r="Z796" s="113"/>
      <c r="AA796" s="113" t="s">
        <v>4151</v>
      </c>
      <c r="AB796" s="113" t="s">
        <v>1650</v>
      </c>
      <c r="AC796" s="113">
        <v>2007</v>
      </c>
      <c r="AD796" s="113" t="s">
        <v>105</v>
      </c>
      <c r="AE796" s="113" t="s">
        <v>1658</v>
      </c>
      <c r="AF796" s="113">
        <v>535</v>
      </c>
      <c r="AG796" s="113">
        <v>6.9000000000000006E-2</v>
      </c>
      <c r="AH796" s="113">
        <v>-9.42</v>
      </c>
      <c r="AI796" s="113">
        <v>500</v>
      </c>
      <c r="AJ796" s="113">
        <v>4.4999999999999998E-2</v>
      </c>
    </row>
    <row r="797" spans="1:36" x14ac:dyDescent="0.25">
      <c r="A797" t="str">
        <f t="shared" si="85"/>
        <v>CFLMFm2007CZ06rDXHP</v>
      </c>
      <c r="B797" t="s">
        <v>118</v>
      </c>
      <c r="C797" t="s">
        <v>45</v>
      </c>
      <c r="D797" s="113" t="s">
        <v>1650</v>
      </c>
      <c r="E797" s="113">
        <v>2007</v>
      </c>
      <c r="F797" s="113" t="s">
        <v>105</v>
      </c>
      <c r="G797" s="113" t="s">
        <v>1659</v>
      </c>
      <c r="H797" s="113">
        <f t="shared" si="80"/>
        <v>0.93400000000000005</v>
      </c>
      <c r="I797" s="113">
        <f t="shared" si="82"/>
        <v>1.5111111111111113</v>
      </c>
      <c r="J797" s="113">
        <f t="shared" si="81"/>
        <v>0</v>
      </c>
      <c r="M797" s="113">
        <v>467</v>
      </c>
      <c r="N797" s="113">
        <v>6.8000000000000005E-2</v>
      </c>
      <c r="O797" s="113">
        <v>0</v>
      </c>
      <c r="P797" s="113">
        <v>500</v>
      </c>
      <c r="Q797" s="113">
        <v>4.4999999999999998E-2</v>
      </c>
      <c r="S797" s="113" t="b">
        <v>0</v>
      </c>
      <c r="T797" s="113" t="b">
        <f>VLOOKUP(G797,key!$S$3:$T$12,2,FALSE)</f>
        <v>1</v>
      </c>
      <c r="U797" s="113">
        <f t="shared" si="83"/>
        <v>1</v>
      </c>
      <c r="V797" s="116">
        <f t="shared" si="84"/>
        <v>0</v>
      </c>
      <c r="W797" s="113">
        <f>VLOOKUP(G797,key!$S$3:$U$6,3,FALSE)</f>
        <v>0.5</v>
      </c>
      <c r="X797" s="113"/>
      <c r="Z797" s="113"/>
      <c r="AA797" s="113" t="s">
        <v>4151</v>
      </c>
      <c r="AB797" s="113" t="s">
        <v>1650</v>
      </c>
      <c r="AC797" s="113">
        <v>2007</v>
      </c>
      <c r="AD797" s="113" t="s">
        <v>105</v>
      </c>
      <c r="AE797" s="113" t="s">
        <v>1659</v>
      </c>
      <c r="AF797" s="113">
        <v>467</v>
      </c>
      <c r="AG797" s="113">
        <v>6.8000000000000005E-2</v>
      </c>
      <c r="AH797" s="113">
        <v>0</v>
      </c>
      <c r="AI797" s="113">
        <v>500</v>
      </c>
      <c r="AJ797" s="113">
        <v>4.4999999999999998E-2</v>
      </c>
    </row>
    <row r="798" spans="1:36" x14ac:dyDescent="0.25">
      <c r="A798" t="str">
        <f t="shared" si="85"/>
        <v>CFLMFm2007CZ06rNCEH</v>
      </c>
      <c r="B798" t="s">
        <v>118</v>
      </c>
      <c r="C798" t="s">
        <v>45</v>
      </c>
      <c r="D798" s="113" t="s">
        <v>1650</v>
      </c>
      <c r="E798" s="113">
        <v>2007</v>
      </c>
      <c r="F798" s="113" t="s">
        <v>105</v>
      </c>
      <c r="G798" s="113" t="s">
        <v>1656</v>
      </c>
      <c r="H798" s="113">
        <f t="shared" si="80"/>
        <v>0.65400000000000003</v>
      </c>
      <c r="I798" s="113">
        <f t="shared" si="82"/>
        <v>1</v>
      </c>
      <c r="J798" s="113">
        <f t="shared" si="81"/>
        <v>0</v>
      </c>
      <c r="M798" s="113">
        <v>327</v>
      </c>
      <c r="N798" s="113">
        <v>4.4999999999999998E-2</v>
      </c>
      <c r="O798" s="113">
        <v>0</v>
      </c>
      <c r="P798" s="113">
        <v>500</v>
      </c>
      <c r="Q798" s="113">
        <v>4.4999999999999998E-2</v>
      </c>
      <c r="S798" s="113" t="b">
        <v>0</v>
      </c>
      <c r="T798" s="113" t="b">
        <f>VLOOKUP(G798,key!$S$3:$T$12,2,FALSE)</f>
        <v>1</v>
      </c>
      <c r="U798" s="113">
        <f t="shared" si="83"/>
        <v>1</v>
      </c>
      <c r="V798" s="116">
        <f t="shared" si="84"/>
        <v>0</v>
      </c>
      <c r="W798" s="113">
        <f>VLOOKUP(G798,key!$S$3:$U$6,3,FALSE)</f>
        <v>0.25</v>
      </c>
      <c r="X798" s="113"/>
      <c r="Z798" s="113"/>
      <c r="AA798" s="113" t="s">
        <v>4151</v>
      </c>
      <c r="AB798" s="113" t="s">
        <v>1650</v>
      </c>
      <c r="AC798" s="113">
        <v>2007</v>
      </c>
      <c r="AD798" s="113" t="s">
        <v>105</v>
      </c>
      <c r="AE798" s="113" t="s">
        <v>1656</v>
      </c>
      <c r="AF798" s="113">
        <v>327</v>
      </c>
      <c r="AG798" s="113">
        <v>4.4999999999999998E-2</v>
      </c>
      <c r="AH798" s="113">
        <v>0</v>
      </c>
      <c r="AI798" s="113">
        <v>500</v>
      </c>
      <c r="AJ798" s="113">
        <v>4.4999999999999998E-2</v>
      </c>
    </row>
    <row r="799" spans="1:36" x14ac:dyDescent="0.25">
      <c r="A799" t="str">
        <f t="shared" si="85"/>
        <v>CFLMFm2007CZ06rNCGF</v>
      </c>
      <c r="B799" t="s">
        <v>118</v>
      </c>
      <c r="C799" t="s">
        <v>45</v>
      </c>
      <c r="D799" s="113" t="s">
        <v>1650</v>
      </c>
      <c r="E799" s="113">
        <v>2007</v>
      </c>
      <c r="F799" s="113" t="s">
        <v>105</v>
      </c>
      <c r="G799" s="113" t="s">
        <v>1657</v>
      </c>
      <c r="H799" s="113">
        <f t="shared" si="80"/>
        <v>0.998</v>
      </c>
      <c r="I799" s="113">
        <f t="shared" si="82"/>
        <v>1</v>
      </c>
      <c r="J799" s="113">
        <f t="shared" si="81"/>
        <v>-1.9059999999999997E-2</v>
      </c>
      <c r="M799" s="113">
        <v>499</v>
      </c>
      <c r="N799" s="113">
        <v>4.4999999999999998E-2</v>
      </c>
      <c r="O799" s="113">
        <v>-9.5299999999999994</v>
      </c>
      <c r="P799" s="113">
        <v>500</v>
      </c>
      <c r="Q799" s="113">
        <v>4.4999999999999998E-2</v>
      </c>
      <c r="S799" s="113" t="b">
        <v>0</v>
      </c>
      <c r="T799" s="113" t="b">
        <f>VLOOKUP(G799,key!$S$3:$T$12,2,FALSE)</f>
        <v>0</v>
      </c>
      <c r="U799" s="113">
        <f t="shared" si="83"/>
        <v>1</v>
      </c>
      <c r="V799" s="116">
        <f t="shared" si="84"/>
        <v>-1.9059999999999997E-2</v>
      </c>
      <c r="W799" s="113">
        <f>VLOOKUP(G799,key!$S$3:$U$6,3,FALSE)</f>
        <v>0.9</v>
      </c>
      <c r="X799" s="113"/>
      <c r="Z799" s="113"/>
      <c r="AA799" s="113" t="s">
        <v>4151</v>
      </c>
      <c r="AB799" s="113" t="s">
        <v>1650</v>
      </c>
      <c r="AC799" s="113">
        <v>2007</v>
      </c>
      <c r="AD799" s="113" t="s">
        <v>105</v>
      </c>
      <c r="AE799" s="113" t="s">
        <v>1657</v>
      </c>
      <c r="AF799" s="113">
        <v>499</v>
      </c>
      <c r="AG799" s="113">
        <v>4.4999999999999998E-2</v>
      </c>
      <c r="AH799" s="113">
        <v>-9.5299999999999994</v>
      </c>
      <c r="AI799" s="113">
        <v>500</v>
      </c>
      <c r="AJ799" s="113">
        <v>4.4999999999999998E-2</v>
      </c>
    </row>
    <row r="800" spans="1:36" x14ac:dyDescent="0.25">
      <c r="A800" t="str">
        <f t="shared" si="85"/>
        <v>CFLMFm2007CZ07rDXGF</v>
      </c>
      <c r="B800" t="s">
        <v>118</v>
      </c>
      <c r="C800" t="s">
        <v>45</v>
      </c>
      <c r="D800" s="113" t="s">
        <v>1650</v>
      </c>
      <c r="E800" s="113">
        <v>2007</v>
      </c>
      <c r="F800" s="113" t="s">
        <v>106</v>
      </c>
      <c r="G800" s="113" t="s">
        <v>1658</v>
      </c>
      <c r="H800" s="113">
        <f t="shared" si="80"/>
        <v>1.1000000000000001</v>
      </c>
      <c r="I800" s="113">
        <f t="shared" si="82"/>
        <v>1.3777777777777778</v>
      </c>
      <c r="J800" s="113">
        <f t="shared" si="81"/>
        <v>-1.7940000000000001E-2</v>
      </c>
      <c r="M800" s="113">
        <v>550</v>
      </c>
      <c r="N800" s="113">
        <v>6.2E-2</v>
      </c>
      <c r="O800" s="113">
        <v>-8.9700000000000006</v>
      </c>
      <c r="P800" s="113">
        <v>500</v>
      </c>
      <c r="Q800" s="113">
        <v>4.4999999999999998E-2</v>
      </c>
      <c r="S800" s="113" t="b">
        <v>0</v>
      </c>
      <c r="T800" s="113" t="b">
        <f>VLOOKUP(G800,key!$S$3:$T$12,2,FALSE)</f>
        <v>0</v>
      </c>
      <c r="U800" s="113">
        <f t="shared" si="83"/>
        <v>1</v>
      </c>
      <c r="V800" s="116">
        <f t="shared" si="84"/>
        <v>-1.7940000000000001E-2</v>
      </c>
      <c r="W800" s="113">
        <f>VLOOKUP(G800,key!$S$3:$U$6,3,FALSE)</f>
        <v>1</v>
      </c>
      <c r="X800" s="113"/>
      <c r="Z800" s="113"/>
      <c r="AA800" s="113" t="s">
        <v>4151</v>
      </c>
      <c r="AB800" s="113" t="s">
        <v>1650</v>
      </c>
      <c r="AC800" s="113">
        <v>2007</v>
      </c>
      <c r="AD800" s="113" t="s">
        <v>106</v>
      </c>
      <c r="AE800" s="113" t="s">
        <v>1658</v>
      </c>
      <c r="AF800" s="113">
        <v>550</v>
      </c>
      <c r="AG800" s="113">
        <v>6.2E-2</v>
      </c>
      <c r="AH800" s="113">
        <v>-8.9700000000000006</v>
      </c>
      <c r="AI800" s="113">
        <v>500</v>
      </c>
      <c r="AJ800" s="113">
        <v>4.4999999999999998E-2</v>
      </c>
    </row>
    <row r="801" spans="1:36" x14ac:dyDescent="0.25">
      <c r="A801" t="str">
        <f t="shared" si="85"/>
        <v>CFLMFm2007CZ07rDXHP</v>
      </c>
      <c r="B801" t="s">
        <v>118</v>
      </c>
      <c r="C801" t="s">
        <v>45</v>
      </c>
      <c r="D801" s="113" t="s">
        <v>1650</v>
      </c>
      <c r="E801" s="113">
        <v>2007</v>
      </c>
      <c r="F801" s="113" t="s">
        <v>106</v>
      </c>
      <c r="G801" s="113" t="s">
        <v>1659</v>
      </c>
      <c r="H801" s="113">
        <f t="shared" si="80"/>
        <v>0.97799999999999998</v>
      </c>
      <c r="I801" s="113">
        <f t="shared" si="82"/>
        <v>1.4444444444444446</v>
      </c>
      <c r="J801" s="113">
        <f t="shared" si="81"/>
        <v>0</v>
      </c>
      <c r="M801" s="113">
        <v>489</v>
      </c>
      <c r="N801" s="113">
        <v>6.5000000000000002E-2</v>
      </c>
      <c r="O801" s="113">
        <v>0</v>
      </c>
      <c r="P801" s="113">
        <v>500</v>
      </c>
      <c r="Q801" s="113">
        <v>4.4999999999999998E-2</v>
      </c>
      <c r="S801" s="113" t="b">
        <v>0</v>
      </c>
      <c r="T801" s="113" t="b">
        <f>VLOOKUP(G801,key!$S$3:$T$12,2,FALSE)</f>
        <v>1</v>
      </c>
      <c r="U801" s="113">
        <f t="shared" si="83"/>
        <v>1</v>
      </c>
      <c r="V801" s="116">
        <f t="shared" si="84"/>
        <v>0</v>
      </c>
      <c r="W801" s="113">
        <f>VLOOKUP(G801,key!$S$3:$U$6,3,FALSE)</f>
        <v>0.5</v>
      </c>
      <c r="X801" s="113"/>
      <c r="Z801" s="113"/>
      <c r="AA801" s="113" t="s">
        <v>4151</v>
      </c>
      <c r="AB801" s="113" t="s">
        <v>1650</v>
      </c>
      <c r="AC801" s="113">
        <v>2007</v>
      </c>
      <c r="AD801" s="113" t="s">
        <v>106</v>
      </c>
      <c r="AE801" s="113" t="s">
        <v>1659</v>
      </c>
      <c r="AF801" s="113">
        <v>489</v>
      </c>
      <c r="AG801" s="113">
        <v>6.5000000000000002E-2</v>
      </c>
      <c r="AH801" s="113">
        <v>0</v>
      </c>
      <c r="AI801" s="113">
        <v>500</v>
      </c>
      <c r="AJ801" s="113">
        <v>4.4999999999999998E-2</v>
      </c>
    </row>
    <row r="802" spans="1:36" x14ac:dyDescent="0.25">
      <c r="A802" t="str">
        <f t="shared" si="85"/>
        <v>CFLMFm2007CZ07rNCEH</v>
      </c>
      <c r="B802" t="s">
        <v>118</v>
      </c>
      <c r="C802" t="s">
        <v>45</v>
      </c>
      <c r="D802" s="113" t="s">
        <v>1650</v>
      </c>
      <c r="E802" s="113">
        <v>2007</v>
      </c>
      <c r="F802" s="113" t="s">
        <v>106</v>
      </c>
      <c r="G802" s="113" t="s">
        <v>1656</v>
      </c>
      <c r="H802" s="113">
        <f t="shared" si="80"/>
        <v>0.68400000000000005</v>
      </c>
      <c r="I802" s="113">
        <f t="shared" si="82"/>
        <v>1</v>
      </c>
      <c r="J802" s="113">
        <f t="shared" si="81"/>
        <v>0</v>
      </c>
      <c r="M802" s="113">
        <v>342</v>
      </c>
      <c r="N802" s="113">
        <v>4.4999999999999998E-2</v>
      </c>
      <c r="O802" s="113">
        <v>0</v>
      </c>
      <c r="P802" s="113">
        <v>500</v>
      </c>
      <c r="Q802" s="113">
        <v>4.4999999999999998E-2</v>
      </c>
      <c r="S802" s="113" t="b">
        <v>0</v>
      </c>
      <c r="T802" s="113" t="b">
        <f>VLOOKUP(G802,key!$S$3:$T$12,2,FALSE)</f>
        <v>1</v>
      </c>
      <c r="U802" s="113">
        <f t="shared" si="83"/>
        <v>1</v>
      </c>
      <c r="V802" s="116">
        <f t="shared" si="84"/>
        <v>0</v>
      </c>
      <c r="W802" s="113">
        <f>VLOOKUP(G802,key!$S$3:$U$6,3,FALSE)</f>
        <v>0.25</v>
      </c>
      <c r="X802" s="113"/>
      <c r="Z802" s="113"/>
      <c r="AA802" s="113" t="s">
        <v>4151</v>
      </c>
      <c r="AB802" s="113" t="s">
        <v>1650</v>
      </c>
      <c r="AC802" s="113">
        <v>2007</v>
      </c>
      <c r="AD802" s="113" t="s">
        <v>106</v>
      </c>
      <c r="AE802" s="113" t="s">
        <v>1656</v>
      </c>
      <c r="AF802" s="113">
        <v>342</v>
      </c>
      <c r="AG802" s="113">
        <v>4.4999999999999998E-2</v>
      </c>
      <c r="AH802" s="113">
        <v>0</v>
      </c>
      <c r="AI802" s="113">
        <v>500</v>
      </c>
      <c r="AJ802" s="113">
        <v>4.4999999999999998E-2</v>
      </c>
    </row>
    <row r="803" spans="1:36" x14ac:dyDescent="0.25">
      <c r="A803" t="str">
        <f t="shared" si="85"/>
        <v>CFLMFm2007CZ07rNCGF</v>
      </c>
      <c r="B803" t="s">
        <v>118</v>
      </c>
      <c r="C803" t="s">
        <v>45</v>
      </c>
      <c r="D803" s="113" t="s">
        <v>1650</v>
      </c>
      <c r="E803" s="113">
        <v>2007</v>
      </c>
      <c r="F803" s="113" t="s">
        <v>106</v>
      </c>
      <c r="G803" s="113" t="s">
        <v>1657</v>
      </c>
      <c r="H803" s="113">
        <f t="shared" si="80"/>
        <v>0.998</v>
      </c>
      <c r="I803" s="113">
        <f t="shared" si="82"/>
        <v>1</v>
      </c>
      <c r="J803" s="113">
        <f t="shared" si="81"/>
        <v>-1.8460000000000001E-2</v>
      </c>
      <c r="M803" s="113">
        <v>499</v>
      </c>
      <c r="N803" s="113">
        <v>4.4999999999999998E-2</v>
      </c>
      <c r="O803" s="113">
        <v>-9.23</v>
      </c>
      <c r="P803" s="113">
        <v>500</v>
      </c>
      <c r="Q803" s="113">
        <v>4.4999999999999998E-2</v>
      </c>
      <c r="S803" s="113" t="b">
        <v>0</v>
      </c>
      <c r="T803" s="113" t="b">
        <f>VLOOKUP(G803,key!$S$3:$T$12,2,FALSE)</f>
        <v>0</v>
      </c>
      <c r="U803" s="113">
        <f t="shared" si="83"/>
        <v>1</v>
      </c>
      <c r="V803" s="116">
        <f t="shared" si="84"/>
        <v>-1.8460000000000001E-2</v>
      </c>
      <c r="W803" s="113">
        <f>VLOOKUP(G803,key!$S$3:$U$6,3,FALSE)</f>
        <v>0.9</v>
      </c>
      <c r="X803" s="113"/>
      <c r="Z803" s="113"/>
      <c r="AA803" s="113" t="s">
        <v>4151</v>
      </c>
      <c r="AB803" s="113" t="s">
        <v>1650</v>
      </c>
      <c r="AC803" s="113">
        <v>2007</v>
      </c>
      <c r="AD803" s="113" t="s">
        <v>106</v>
      </c>
      <c r="AE803" s="113" t="s">
        <v>1657</v>
      </c>
      <c r="AF803" s="113">
        <v>499</v>
      </c>
      <c r="AG803" s="113">
        <v>4.4999999999999998E-2</v>
      </c>
      <c r="AH803" s="113">
        <v>-9.23</v>
      </c>
      <c r="AI803" s="113">
        <v>500</v>
      </c>
      <c r="AJ803" s="113">
        <v>4.4999999999999998E-2</v>
      </c>
    </row>
    <row r="804" spans="1:36" x14ac:dyDescent="0.25">
      <c r="A804" t="str">
        <f t="shared" si="85"/>
        <v>CFLMFm2007CZ08rDXGF</v>
      </c>
      <c r="B804" t="s">
        <v>118</v>
      </c>
      <c r="C804" t="s">
        <v>45</v>
      </c>
      <c r="D804" s="113" t="s">
        <v>1650</v>
      </c>
      <c r="E804" s="113">
        <v>2007</v>
      </c>
      <c r="F804" s="113" t="s">
        <v>107</v>
      </c>
      <c r="G804" s="113" t="s">
        <v>1658</v>
      </c>
      <c r="H804" s="113">
        <f t="shared" si="80"/>
        <v>1.1040000000000001</v>
      </c>
      <c r="I804" s="113">
        <f t="shared" si="82"/>
        <v>1.3333333333333333</v>
      </c>
      <c r="J804" s="113">
        <f t="shared" si="81"/>
        <v>-1.542E-2</v>
      </c>
      <c r="M804" s="113">
        <v>552</v>
      </c>
      <c r="N804" s="113">
        <v>0.06</v>
      </c>
      <c r="O804" s="113">
        <v>-7.71</v>
      </c>
      <c r="P804" s="113">
        <v>500</v>
      </c>
      <c r="Q804" s="113">
        <v>4.4999999999999998E-2</v>
      </c>
      <c r="S804" s="113" t="b">
        <v>0</v>
      </c>
      <c r="T804" s="113" t="b">
        <f>VLOOKUP(G804,key!$S$3:$T$12,2,FALSE)</f>
        <v>0</v>
      </c>
      <c r="U804" s="113">
        <f t="shared" si="83"/>
        <v>1</v>
      </c>
      <c r="V804" s="116">
        <f t="shared" si="84"/>
        <v>-1.542E-2</v>
      </c>
      <c r="W804" s="113">
        <f>VLOOKUP(G804,key!$S$3:$U$6,3,FALSE)</f>
        <v>1</v>
      </c>
      <c r="X804" s="113"/>
      <c r="Z804" s="113"/>
      <c r="AA804" s="113" t="s">
        <v>4151</v>
      </c>
      <c r="AB804" s="113" t="s">
        <v>1650</v>
      </c>
      <c r="AC804" s="113">
        <v>2007</v>
      </c>
      <c r="AD804" s="113" t="s">
        <v>107</v>
      </c>
      <c r="AE804" s="113" t="s">
        <v>1658</v>
      </c>
      <c r="AF804" s="113">
        <v>552</v>
      </c>
      <c r="AG804" s="113">
        <v>0.06</v>
      </c>
      <c r="AH804" s="113">
        <v>-7.71</v>
      </c>
      <c r="AI804" s="113">
        <v>500</v>
      </c>
      <c r="AJ804" s="113">
        <v>4.4999999999999998E-2</v>
      </c>
    </row>
    <row r="805" spans="1:36" x14ac:dyDescent="0.25">
      <c r="A805" t="str">
        <f t="shared" si="85"/>
        <v>CFLMFm2007CZ08rDXHP</v>
      </c>
      <c r="B805" t="s">
        <v>118</v>
      </c>
      <c r="C805" t="s">
        <v>45</v>
      </c>
      <c r="D805" s="113" t="s">
        <v>1650</v>
      </c>
      <c r="E805" s="113">
        <v>2007</v>
      </c>
      <c r="F805" s="113" t="s">
        <v>107</v>
      </c>
      <c r="G805" s="113" t="s">
        <v>1659</v>
      </c>
      <c r="H805" s="113">
        <f t="shared" si="80"/>
        <v>1.004</v>
      </c>
      <c r="I805" s="113">
        <f t="shared" si="82"/>
        <v>1.4666666666666668</v>
      </c>
      <c r="J805" s="113">
        <f t="shared" si="81"/>
        <v>0</v>
      </c>
      <c r="M805" s="113">
        <v>502</v>
      </c>
      <c r="N805" s="113">
        <v>6.6000000000000003E-2</v>
      </c>
      <c r="O805" s="113">
        <v>0</v>
      </c>
      <c r="P805" s="113">
        <v>500</v>
      </c>
      <c r="Q805" s="113">
        <v>4.4999999999999998E-2</v>
      </c>
      <c r="S805" s="113" t="b">
        <v>0</v>
      </c>
      <c r="T805" s="113" t="b">
        <f>VLOOKUP(G805,key!$S$3:$T$12,2,FALSE)</f>
        <v>1</v>
      </c>
      <c r="U805" s="113">
        <f t="shared" si="83"/>
        <v>1</v>
      </c>
      <c r="V805" s="116">
        <f t="shared" si="84"/>
        <v>0</v>
      </c>
      <c r="W805" s="113">
        <f>VLOOKUP(G805,key!$S$3:$U$6,3,FALSE)</f>
        <v>0.5</v>
      </c>
      <c r="X805" s="113"/>
      <c r="Z805" s="113"/>
      <c r="AA805" s="113" t="s">
        <v>4151</v>
      </c>
      <c r="AB805" s="113" t="s">
        <v>1650</v>
      </c>
      <c r="AC805" s="113">
        <v>2007</v>
      </c>
      <c r="AD805" s="113" t="s">
        <v>107</v>
      </c>
      <c r="AE805" s="113" t="s">
        <v>1659</v>
      </c>
      <c r="AF805" s="113">
        <v>502</v>
      </c>
      <c r="AG805" s="113">
        <v>6.6000000000000003E-2</v>
      </c>
      <c r="AH805" s="113">
        <v>0</v>
      </c>
      <c r="AI805" s="113">
        <v>500</v>
      </c>
      <c r="AJ805" s="113">
        <v>4.4999999999999998E-2</v>
      </c>
    </row>
    <row r="806" spans="1:36" x14ac:dyDescent="0.25">
      <c r="A806" t="str">
        <f t="shared" si="85"/>
        <v>CFLMFm2007CZ08rNCEH</v>
      </c>
      <c r="B806" t="s">
        <v>118</v>
      </c>
      <c r="C806" t="s">
        <v>45</v>
      </c>
      <c r="D806" s="113" t="s">
        <v>1650</v>
      </c>
      <c r="E806" s="113">
        <v>2007</v>
      </c>
      <c r="F806" s="113" t="s">
        <v>107</v>
      </c>
      <c r="G806" s="113" t="s">
        <v>1656</v>
      </c>
      <c r="H806" s="113">
        <f t="shared" si="80"/>
        <v>0.71799999999999997</v>
      </c>
      <c r="I806" s="113">
        <f t="shared" si="82"/>
        <v>1</v>
      </c>
      <c r="J806" s="113">
        <f t="shared" si="81"/>
        <v>0</v>
      </c>
      <c r="M806" s="113">
        <v>359</v>
      </c>
      <c r="N806" s="113">
        <v>4.4999999999999998E-2</v>
      </c>
      <c r="O806" s="113">
        <v>0</v>
      </c>
      <c r="P806" s="113">
        <v>500</v>
      </c>
      <c r="Q806" s="113">
        <v>4.4999999999999998E-2</v>
      </c>
      <c r="S806" s="113" t="b">
        <v>0</v>
      </c>
      <c r="T806" s="113" t="b">
        <f>VLOOKUP(G806,key!$S$3:$T$12,2,FALSE)</f>
        <v>1</v>
      </c>
      <c r="U806" s="113">
        <f t="shared" si="83"/>
        <v>1</v>
      </c>
      <c r="V806" s="116">
        <f t="shared" si="84"/>
        <v>0</v>
      </c>
      <c r="W806" s="113">
        <f>VLOOKUP(G806,key!$S$3:$U$6,3,FALSE)</f>
        <v>0.25</v>
      </c>
      <c r="X806" s="113"/>
      <c r="Z806" s="113"/>
      <c r="AA806" s="113" t="s">
        <v>4151</v>
      </c>
      <c r="AB806" s="113" t="s">
        <v>1650</v>
      </c>
      <c r="AC806" s="113">
        <v>2007</v>
      </c>
      <c r="AD806" s="113" t="s">
        <v>107</v>
      </c>
      <c r="AE806" s="113" t="s">
        <v>1656</v>
      </c>
      <c r="AF806" s="113">
        <v>359</v>
      </c>
      <c r="AG806" s="113">
        <v>4.4999999999999998E-2</v>
      </c>
      <c r="AH806" s="113">
        <v>0</v>
      </c>
      <c r="AI806" s="113">
        <v>500</v>
      </c>
      <c r="AJ806" s="113">
        <v>4.4999999999999998E-2</v>
      </c>
    </row>
    <row r="807" spans="1:36" x14ac:dyDescent="0.25">
      <c r="A807" t="str">
        <f t="shared" si="85"/>
        <v>CFLMFm2007CZ08rNCGF</v>
      </c>
      <c r="B807" t="s">
        <v>118</v>
      </c>
      <c r="C807" t="s">
        <v>45</v>
      </c>
      <c r="D807" s="113" t="s">
        <v>1650</v>
      </c>
      <c r="E807" s="113">
        <v>2007</v>
      </c>
      <c r="F807" s="113" t="s">
        <v>107</v>
      </c>
      <c r="G807" s="113" t="s">
        <v>1657</v>
      </c>
      <c r="H807" s="113">
        <f t="shared" si="80"/>
        <v>1.002</v>
      </c>
      <c r="I807" s="113">
        <f t="shared" si="82"/>
        <v>1</v>
      </c>
      <c r="J807" s="113">
        <f t="shared" si="81"/>
        <v>-1.5779999999999999E-2</v>
      </c>
      <c r="M807" s="113">
        <v>501</v>
      </c>
      <c r="N807" s="113">
        <v>4.4999999999999998E-2</v>
      </c>
      <c r="O807" s="113">
        <v>-7.89</v>
      </c>
      <c r="P807" s="113">
        <v>500</v>
      </c>
      <c r="Q807" s="113">
        <v>4.4999999999999998E-2</v>
      </c>
      <c r="S807" s="113" t="b">
        <v>0</v>
      </c>
      <c r="T807" s="113" t="b">
        <f>VLOOKUP(G807,key!$S$3:$T$12,2,FALSE)</f>
        <v>0</v>
      </c>
      <c r="U807" s="113">
        <f t="shared" si="83"/>
        <v>1</v>
      </c>
      <c r="V807" s="116">
        <f t="shared" si="84"/>
        <v>-1.5779999999999999E-2</v>
      </c>
      <c r="W807" s="113">
        <f>VLOOKUP(G807,key!$S$3:$U$6,3,FALSE)</f>
        <v>0.9</v>
      </c>
      <c r="X807" s="113"/>
      <c r="Z807" s="113"/>
      <c r="AA807" s="113" t="s">
        <v>4151</v>
      </c>
      <c r="AB807" s="113" t="s">
        <v>1650</v>
      </c>
      <c r="AC807" s="113">
        <v>2007</v>
      </c>
      <c r="AD807" s="113" t="s">
        <v>107</v>
      </c>
      <c r="AE807" s="113" t="s">
        <v>1657</v>
      </c>
      <c r="AF807" s="113">
        <v>501</v>
      </c>
      <c r="AG807" s="113">
        <v>4.4999999999999998E-2</v>
      </c>
      <c r="AH807" s="113">
        <v>-7.89</v>
      </c>
      <c r="AI807" s="113">
        <v>500</v>
      </c>
      <c r="AJ807" s="113">
        <v>4.4999999999999998E-2</v>
      </c>
    </row>
    <row r="808" spans="1:36" x14ac:dyDescent="0.25">
      <c r="A808" t="str">
        <f t="shared" si="85"/>
        <v>CFLMFm2007CZ09rDXGF</v>
      </c>
      <c r="B808" t="s">
        <v>118</v>
      </c>
      <c r="C808" t="s">
        <v>45</v>
      </c>
      <c r="D808" s="113" t="s">
        <v>1650</v>
      </c>
      <c r="E808" s="113">
        <v>2007</v>
      </c>
      <c r="F808" s="113" t="s">
        <v>108</v>
      </c>
      <c r="G808" s="113" t="s">
        <v>1658</v>
      </c>
      <c r="H808" s="113">
        <f t="shared" si="80"/>
        <v>1.0980000000000001</v>
      </c>
      <c r="I808" s="113">
        <f t="shared" si="82"/>
        <v>1.5454545454545456</v>
      </c>
      <c r="J808" s="113">
        <f t="shared" si="81"/>
        <v>-1.602E-2</v>
      </c>
      <c r="M808" s="113">
        <v>549</v>
      </c>
      <c r="N808" s="113">
        <v>6.8000000000000005E-2</v>
      </c>
      <c r="O808" s="113">
        <v>-8.01</v>
      </c>
      <c r="P808" s="113">
        <v>500</v>
      </c>
      <c r="Q808" s="113">
        <v>4.3999999999999997E-2</v>
      </c>
      <c r="S808" s="113" t="b">
        <v>0</v>
      </c>
      <c r="T808" s="113" t="b">
        <f>VLOOKUP(G808,key!$S$3:$T$12,2,FALSE)</f>
        <v>0</v>
      </c>
      <c r="U808" s="113">
        <f t="shared" si="83"/>
        <v>1</v>
      </c>
      <c r="V808" s="116">
        <f t="shared" si="84"/>
        <v>-1.602E-2</v>
      </c>
      <c r="W808" s="113">
        <f>VLOOKUP(G808,key!$S$3:$U$6,3,FALSE)</f>
        <v>1</v>
      </c>
      <c r="X808" s="113"/>
      <c r="Z808" s="113"/>
      <c r="AA808" s="113" t="s">
        <v>4151</v>
      </c>
      <c r="AB808" s="113" t="s">
        <v>1650</v>
      </c>
      <c r="AC808" s="113">
        <v>2007</v>
      </c>
      <c r="AD808" s="113" t="s">
        <v>108</v>
      </c>
      <c r="AE808" s="113" t="s">
        <v>1658</v>
      </c>
      <c r="AF808" s="113">
        <v>549</v>
      </c>
      <c r="AG808" s="113">
        <v>6.8000000000000005E-2</v>
      </c>
      <c r="AH808" s="113">
        <v>-8.01</v>
      </c>
      <c r="AI808" s="113">
        <v>500</v>
      </c>
      <c r="AJ808" s="113">
        <v>4.3999999999999997E-2</v>
      </c>
    </row>
    <row r="809" spans="1:36" x14ac:dyDescent="0.25">
      <c r="A809" t="str">
        <f t="shared" si="85"/>
        <v>CFLMFm2007CZ09rDXHP</v>
      </c>
      <c r="B809" t="s">
        <v>118</v>
      </c>
      <c r="C809" t="s">
        <v>45</v>
      </c>
      <c r="D809" s="113" t="s">
        <v>1650</v>
      </c>
      <c r="E809" s="113">
        <v>2007</v>
      </c>
      <c r="F809" s="113" t="s">
        <v>108</v>
      </c>
      <c r="G809" s="113" t="s">
        <v>1659</v>
      </c>
      <c r="H809" s="113">
        <f t="shared" si="80"/>
        <v>0.98399999999999999</v>
      </c>
      <c r="I809" s="113">
        <f t="shared" si="82"/>
        <v>1.5681818181818183</v>
      </c>
      <c r="J809" s="113">
        <f t="shared" si="81"/>
        <v>0</v>
      </c>
      <c r="M809" s="113">
        <v>492</v>
      </c>
      <c r="N809" s="113">
        <v>6.9000000000000006E-2</v>
      </c>
      <c r="O809" s="113">
        <v>0</v>
      </c>
      <c r="P809" s="113">
        <v>500</v>
      </c>
      <c r="Q809" s="113">
        <v>4.3999999999999997E-2</v>
      </c>
      <c r="S809" s="113" t="b">
        <v>0</v>
      </c>
      <c r="T809" s="113" t="b">
        <f>VLOOKUP(G809,key!$S$3:$T$12,2,FALSE)</f>
        <v>1</v>
      </c>
      <c r="U809" s="113">
        <f t="shared" si="83"/>
        <v>1</v>
      </c>
      <c r="V809" s="116">
        <f t="shared" si="84"/>
        <v>0</v>
      </c>
      <c r="W809" s="113">
        <f>VLOOKUP(G809,key!$S$3:$U$6,3,FALSE)</f>
        <v>0.5</v>
      </c>
      <c r="X809" s="113"/>
      <c r="Z809" s="113"/>
      <c r="AA809" s="113" t="s">
        <v>4151</v>
      </c>
      <c r="AB809" s="113" t="s">
        <v>1650</v>
      </c>
      <c r="AC809" s="113">
        <v>2007</v>
      </c>
      <c r="AD809" s="113" t="s">
        <v>108</v>
      </c>
      <c r="AE809" s="113" t="s">
        <v>1659</v>
      </c>
      <c r="AF809" s="113">
        <v>492</v>
      </c>
      <c r="AG809" s="113">
        <v>6.9000000000000006E-2</v>
      </c>
      <c r="AH809" s="113">
        <v>0</v>
      </c>
      <c r="AI809" s="113">
        <v>500</v>
      </c>
      <c r="AJ809" s="113">
        <v>4.3999999999999997E-2</v>
      </c>
    </row>
    <row r="810" spans="1:36" x14ac:dyDescent="0.25">
      <c r="A810" t="str">
        <f t="shared" si="85"/>
        <v>CFLMFm2007CZ09rNCEH</v>
      </c>
      <c r="B810" t="s">
        <v>118</v>
      </c>
      <c r="C810" t="s">
        <v>45</v>
      </c>
      <c r="D810" s="113" t="s">
        <v>1650</v>
      </c>
      <c r="E810" s="113">
        <v>2007</v>
      </c>
      <c r="F810" s="113" t="s">
        <v>108</v>
      </c>
      <c r="G810" s="113" t="s">
        <v>1656</v>
      </c>
      <c r="H810" s="113">
        <f t="shared" si="80"/>
        <v>0.68799999999999994</v>
      </c>
      <c r="I810" s="113">
        <f t="shared" si="82"/>
        <v>1</v>
      </c>
      <c r="J810" s="113">
        <f t="shared" si="81"/>
        <v>0</v>
      </c>
      <c r="M810" s="113">
        <v>344</v>
      </c>
      <c r="N810" s="113">
        <v>4.3999999999999997E-2</v>
      </c>
      <c r="O810" s="113">
        <v>0</v>
      </c>
      <c r="P810" s="113">
        <v>500</v>
      </c>
      <c r="Q810" s="113">
        <v>4.3999999999999997E-2</v>
      </c>
      <c r="S810" s="113" t="b">
        <v>0</v>
      </c>
      <c r="T810" s="113" t="b">
        <f>VLOOKUP(G810,key!$S$3:$T$12,2,FALSE)</f>
        <v>1</v>
      </c>
      <c r="U810" s="113">
        <f t="shared" si="83"/>
        <v>1</v>
      </c>
      <c r="V810" s="116">
        <f t="shared" si="84"/>
        <v>0</v>
      </c>
      <c r="W810" s="113">
        <f>VLOOKUP(G810,key!$S$3:$U$6,3,FALSE)</f>
        <v>0.25</v>
      </c>
      <c r="X810" s="113"/>
      <c r="Z810" s="113"/>
      <c r="AA810" s="113" t="s">
        <v>4151</v>
      </c>
      <c r="AB810" s="113" t="s">
        <v>1650</v>
      </c>
      <c r="AC810" s="113">
        <v>2007</v>
      </c>
      <c r="AD810" s="113" t="s">
        <v>108</v>
      </c>
      <c r="AE810" s="113" t="s">
        <v>1656</v>
      </c>
      <c r="AF810" s="113">
        <v>344</v>
      </c>
      <c r="AG810" s="113">
        <v>4.3999999999999997E-2</v>
      </c>
      <c r="AH810" s="113">
        <v>0</v>
      </c>
      <c r="AI810" s="113">
        <v>500</v>
      </c>
      <c r="AJ810" s="113">
        <v>4.3999999999999997E-2</v>
      </c>
    </row>
    <row r="811" spans="1:36" x14ac:dyDescent="0.25">
      <c r="A811" t="str">
        <f t="shared" si="85"/>
        <v>CFLMFm2007CZ09rNCGF</v>
      </c>
      <c r="B811" t="s">
        <v>118</v>
      </c>
      <c r="C811" t="s">
        <v>45</v>
      </c>
      <c r="D811" s="113" t="s">
        <v>1650</v>
      </c>
      <c r="E811" s="113">
        <v>2007</v>
      </c>
      <c r="F811" s="113" t="s">
        <v>108</v>
      </c>
      <c r="G811" s="113" t="s">
        <v>1657</v>
      </c>
      <c r="H811" s="113">
        <f t="shared" si="80"/>
        <v>1</v>
      </c>
      <c r="I811" s="113">
        <f t="shared" si="82"/>
        <v>1.0454545454545454</v>
      </c>
      <c r="J811" s="113">
        <f t="shared" si="81"/>
        <v>-1.6399999999999998E-2</v>
      </c>
      <c r="M811" s="113">
        <v>500</v>
      </c>
      <c r="N811" s="113">
        <v>4.5999999999999999E-2</v>
      </c>
      <c r="O811" s="113">
        <v>-8.1999999999999993</v>
      </c>
      <c r="P811" s="113">
        <v>500</v>
      </c>
      <c r="Q811" s="113">
        <v>4.3999999999999997E-2</v>
      </c>
      <c r="S811" s="113" t="b">
        <v>0</v>
      </c>
      <c r="T811" s="113" t="b">
        <f>VLOOKUP(G811,key!$S$3:$T$12,2,FALSE)</f>
        <v>0</v>
      </c>
      <c r="U811" s="113">
        <f t="shared" si="83"/>
        <v>1</v>
      </c>
      <c r="V811" s="116">
        <f t="shared" si="84"/>
        <v>-1.6399999999999998E-2</v>
      </c>
      <c r="W811" s="113">
        <f>VLOOKUP(G811,key!$S$3:$U$6,3,FALSE)</f>
        <v>0.9</v>
      </c>
      <c r="X811" s="113"/>
      <c r="Z811" s="113"/>
      <c r="AA811" s="113" t="s">
        <v>4151</v>
      </c>
      <c r="AB811" s="113" t="s">
        <v>1650</v>
      </c>
      <c r="AC811" s="113">
        <v>2007</v>
      </c>
      <c r="AD811" s="113" t="s">
        <v>108</v>
      </c>
      <c r="AE811" s="113" t="s">
        <v>1657</v>
      </c>
      <c r="AF811" s="113">
        <v>500</v>
      </c>
      <c r="AG811" s="113">
        <v>4.5999999999999999E-2</v>
      </c>
      <c r="AH811" s="113">
        <v>-8.1999999999999993</v>
      </c>
      <c r="AI811" s="113">
        <v>500</v>
      </c>
      <c r="AJ811" s="113">
        <v>4.3999999999999997E-2</v>
      </c>
    </row>
    <row r="812" spans="1:36" x14ac:dyDescent="0.25">
      <c r="A812" t="str">
        <f t="shared" si="85"/>
        <v>CFLMFm2007CZ10rDXGF</v>
      </c>
      <c r="B812" t="s">
        <v>118</v>
      </c>
      <c r="C812" t="s">
        <v>45</v>
      </c>
      <c r="D812" s="113" t="s">
        <v>1650</v>
      </c>
      <c r="E812" s="113">
        <v>2007</v>
      </c>
      <c r="F812" s="113" t="s">
        <v>109</v>
      </c>
      <c r="G812" s="113" t="s">
        <v>1658</v>
      </c>
      <c r="H812" s="113">
        <f t="shared" si="80"/>
        <v>1.1060000000000001</v>
      </c>
      <c r="I812" s="113">
        <f t="shared" si="82"/>
        <v>1.6136363636363635</v>
      </c>
      <c r="J812" s="113">
        <f t="shared" si="81"/>
        <v>-1.4919999999999999E-2</v>
      </c>
      <c r="M812" s="113">
        <v>553</v>
      </c>
      <c r="N812" s="113">
        <v>7.0999999999999994E-2</v>
      </c>
      <c r="O812" s="113">
        <v>-7.46</v>
      </c>
      <c r="P812" s="113">
        <v>500</v>
      </c>
      <c r="Q812" s="113">
        <v>4.3999999999999997E-2</v>
      </c>
      <c r="S812" s="113" t="b">
        <v>0</v>
      </c>
      <c r="T812" s="113" t="b">
        <f>VLOOKUP(G812,key!$S$3:$T$12,2,FALSE)</f>
        <v>0</v>
      </c>
      <c r="U812" s="113">
        <f t="shared" si="83"/>
        <v>1</v>
      </c>
      <c r="V812" s="116">
        <f t="shared" si="84"/>
        <v>-1.4919999999999999E-2</v>
      </c>
      <c r="W812" s="113">
        <f>VLOOKUP(G812,key!$S$3:$U$6,3,FALSE)</f>
        <v>1</v>
      </c>
      <c r="X812" s="113"/>
      <c r="Z812" s="113"/>
      <c r="AA812" s="113" t="s">
        <v>4151</v>
      </c>
      <c r="AB812" s="113" t="s">
        <v>1650</v>
      </c>
      <c r="AC812" s="113">
        <v>2007</v>
      </c>
      <c r="AD812" s="113" t="s">
        <v>109</v>
      </c>
      <c r="AE812" s="113" t="s">
        <v>1658</v>
      </c>
      <c r="AF812" s="113">
        <v>553</v>
      </c>
      <c r="AG812" s="113">
        <v>7.0999999999999994E-2</v>
      </c>
      <c r="AH812" s="113">
        <v>-7.46</v>
      </c>
      <c r="AI812" s="113">
        <v>500</v>
      </c>
      <c r="AJ812" s="113">
        <v>4.3999999999999997E-2</v>
      </c>
    </row>
    <row r="813" spans="1:36" x14ac:dyDescent="0.25">
      <c r="A813" t="str">
        <f t="shared" si="85"/>
        <v>CFLMFm2007CZ10rDXHP</v>
      </c>
      <c r="B813" t="s">
        <v>118</v>
      </c>
      <c r="C813" t="s">
        <v>45</v>
      </c>
      <c r="D813" s="113" t="s">
        <v>1650</v>
      </c>
      <c r="E813" s="113">
        <v>2007</v>
      </c>
      <c r="F813" s="113" t="s">
        <v>109</v>
      </c>
      <c r="G813" s="113" t="s">
        <v>1659</v>
      </c>
      <c r="H813" s="113">
        <f t="shared" si="80"/>
        <v>0.99399999999999999</v>
      </c>
      <c r="I813" s="113">
        <f t="shared" si="82"/>
        <v>1.6818181818181819</v>
      </c>
      <c r="J813" s="113">
        <f t="shared" si="81"/>
        <v>0</v>
      </c>
      <c r="M813" s="113">
        <v>497</v>
      </c>
      <c r="N813" s="113">
        <v>7.3999999999999996E-2</v>
      </c>
      <c r="O813" s="113">
        <v>0</v>
      </c>
      <c r="P813" s="113">
        <v>500</v>
      </c>
      <c r="Q813" s="113">
        <v>4.3999999999999997E-2</v>
      </c>
      <c r="S813" s="113" t="b">
        <v>0</v>
      </c>
      <c r="T813" s="113" t="b">
        <f>VLOOKUP(G813,key!$S$3:$T$12,2,FALSE)</f>
        <v>1</v>
      </c>
      <c r="U813" s="113">
        <f t="shared" si="83"/>
        <v>1</v>
      </c>
      <c r="V813" s="116">
        <f t="shared" si="84"/>
        <v>0</v>
      </c>
      <c r="W813" s="113">
        <f>VLOOKUP(G813,key!$S$3:$U$6,3,FALSE)</f>
        <v>0.5</v>
      </c>
      <c r="X813" s="113"/>
      <c r="Z813" s="113"/>
      <c r="AA813" s="113" t="s">
        <v>4151</v>
      </c>
      <c r="AB813" s="113" t="s">
        <v>1650</v>
      </c>
      <c r="AC813" s="113">
        <v>2007</v>
      </c>
      <c r="AD813" s="113" t="s">
        <v>109</v>
      </c>
      <c r="AE813" s="113" t="s">
        <v>1659</v>
      </c>
      <c r="AF813" s="113">
        <v>497</v>
      </c>
      <c r="AG813" s="113">
        <v>7.3999999999999996E-2</v>
      </c>
      <c r="AH813" s="113">
        <v>0</v>
      </c>
      <c r="AI813" s="113">
        <v>500</v>
      </c>
      <c r="AJ813" s="113">
        <v>4.3999999999999997E-2</v>
      </c>
    </row>
    <row r="814" spans="1:36" x14ac:dyDescent="0.25">
      <c r="A814" t="str">
        <f t="shared" si="85"/>
        <v>CFLMFm2007CZ10rNCEH</v>
      </c>
      <c r="B814" t="s">
        <v>118</v>
      </c>
      <c r="C814" t="s">
        <v>45</v>
      </c>
      <c r="D814" s="113" t="s">
        <v>1650</v>
      </c>
      <c r="E814" s="113">
        <v>2007</v>
      </c>
      <c r="F814" s="113" t="s">
        <v>109</v>
      </c>
      <c r="G814" s="113" t="s">
        <v>1656</v>
      </c>
      <c r="H814" s="113">
        <f t="shared" si="80"/>
        <v>0.70399999999999996</v>
      </c>
      <c r="I814" s="113">
        <f t="shared" si="82"/>
        <v>1.0227272727272727</v>
      </c>
      <c r="J814" s="113">
        <f t="shared" si="81"/>
        <v>0</v>
      </c>
      <c r="M814" s="113">
        <v>352</v>
      </c>
      <c r="N814" s="113">
        <v>4.4999999999999998E-2</v>
      </c>
      <c r="O814" s="113">
        <v>0</v>
      </c>
      <c r="P814" s="113">
        <v>500</v>
      </c>
      <c r="Q814" s="113">
        <v>4.3999999999999997E-2</v>
      </c>
      <c r="S814" s="113" t="b">
        <v>0</v>
      </c>
      <c r="T814" s="113" t="b">
        <f>VLOOKUP(G814,key!$S$3:$T$12,2,FALSE)</f>
        <v>1</v>
      </c>
      <c r="U814" s="113">
        <f t="shared" si="83"/>
        <v>1</v>
      </c>
      <c r="V814" s="116">
        <f t="shared" si="84"/>
        <v>0</v>
      </c>
      <c r="W814" s="113">
        <f>VLOOKUP(G814,key!$S$3:$U$6,3,FALSE)</f>
        <v>0.25</v>
      </c>
      <c r="X814" s="113"/>
      <c r="Z814" s="113"/>
      <c r="AA814" s="113" t="s">
        <v>4151</v>
      </c>
      <c r="AB814" s="113" t="s">
        <v>1650</v>
      </c>
      <c r="AC814" s="113">
        <v>2007</v>
      </c>
      <c r="AD814" s="113" t="s">
        <v>109</v>
      </c>
      <c r="AE814" s="113" t="s">
        <v>1656</v>
      </c>
      <c r="AF814" s="113">
        <v>352</v>
      </c>
      <c r="AG814" s="113">
        <v>4.4999999999999998E-2</v>
      </c>
      <c r="AH814" s="113">
        <v>0</v>
      </c>
      <c r="AI814" s="113">
        <v>500</v>
      </c>
      <c r="AJ814" s="113">
        <v>4.3999999999999997E-2</v>
      </c>
    </row>
    <row r="815" spans="1:36" x14ac:dyDescent="0.25">
      <c r="A815" t="str">
        <f t="shared" si="85"/>
        <v>CFLMFm2007CZ10rNCGF</v>
      </c>
      <c r="B815" t="s">
        <v>118</v>
      </c>
      <c r="C815" t="s">
        <v>45</v>
      </c>
      <c r="D815" s="113" t="s">
        <v>1650</v>
      </c>
      <c r="E815" s="113">
        <v>2007</v>
      </c>
      <c r="F815" s="113" t="s">
        <v>109</v>
      </c>
      <c r="G815" s="113" t="s">
        <v>1657</v>
      </c>
      <c r="H815" s="113">
        <f t="shared" si="80"/>
        <v>1.004</v>
      </c>
      <c r="I815" s="113">
        <f t="shared" si="82"/>
        <v>1.0227272727272727</v>
      </c>
      <c r="J815" s="113">
        <f t="shared" si="81"/>
        <v>-1.5519999999999999E-2</v>
      </c>
      <c r="M815" s="113">
        <v>502</v>
      </c>
      <c r="N815" s="113">
        <v>4.4999999999999998E-2</v>
      </c>
      <c r="O815" s="113">
        <v>-7.76</v>
      </c>
      <c r="P815" s="113">
        <v>500</v>
      </c>
      <c r="Q815" s="113">
        <v>4.3999999999999997E-2</v>
      </c>
      <c r="S815" s="113" t="b">
        <v>0</v>
      </c>
      <c r="T815" s="113" t="b">
        <f>VLOOKUP(G815,key!$S$3:$T$12,2,FALSE)</f>
        <v>0</v>
      </c>
      <c r="U815" s="113">
        <f t="shared" si="83"/>
        <v>1</v>
      </c>
      <c r="V815" s="116">
        <f t="shared" si="84"/>
        <v>-1.5519999999999999E-2</v>
      </c>
      <c r="W815" s="113">
        <f>VLOOKUP(G815,key!$S$3:$U$6,3,FALSE)</f>
        <v>0.9</v>
      </c>
      <c r="X815" s="113"/>
      <c r="Z815" s="113"/>
      <c r="AA815" s="113" t="s">
        <v>4151</v>
      </c>
      <c r="AB815" s="113" t="s">
        <v>1650</v>
      </c>
      <c r="AC815" s="113">
        <v>2007</v>
      </c>
      <c r="AD815" s="113" t="s">
        <v>109</v>
      </c>
      <c r="AE815" s="113" t="s">
        <v>1657</v>
      </c>
      <c r="AF815" s="113">
        <v>502</v>
      </c>
      <c r="AG815" s="113">
        <v>4.4999999999999998E-2</v>
      </c>
      <c r="AH815" s="113">
        <v>-7.76</v>
      </c>
      <c r="AI815" s="113">
        <v>500</v>
      </c>
      <c r="AJ815" s="113">
        <v>4.3999999999999997E-2</v>
      </c>
    </row>
    <row r="816" spans="1:36" x14ac:dyDescent="0.25">
      <c r="A816" t="str">
        <f t="shared" si="85"/>
        <v>CFLMFm2007CZ11rDXGF</v>
      </c>
      <c r="B816" t="s">
        <v>118</v>
      </c>
      <c r="C816" t="s">
        <v>45</v>
      </c>
      <c r="D816" s="113" t="s">
        <v>1650</v>
      </c>
      <c r="E816" s="113">
        <v>2007</v>
      </c>
      <c r="F816" s="113" t="s">
        <v>110</v>
      </c>
      <c r="G816" s="113" t="s">
        <v>1658</v>
      </c>
      <c r="H816" s="113">
        <f t="shared" si="80"/>
        <v>1.1040000000000001</v>
      </c>
      <c r="I816" s="113">
        <f t="shared" si="82"/>
        <v>1.4390243902439024</v>
      </c>
      <c r="J816" s="113">
        <f t="shared" si="81"/>
        <v>-2.0799999999999999E-2</v>
      </c>
      <c r="M816" s="113">
        <v>552</v>
      </c>
      <c r="N816" s="113">
        <v>5.8999999999999997E-2</v>
      </c>
      <c r="O816" s="113">
        <v>-10.4</v>
      </c>
      <c r="P816" s="113">
        <v>500</v>
      </c>
      <c r="Q816" s="113">
        <v>4.1000000000000002E-2</v>
      </c>
      <c r="S816" s="113" t="b">
        <v>0</v>
      </c>
      <c r="T816" s="113" t="b">
        <f>VLOOKUP(G816,key!$S$3:$T$12,2,FALSE)</f>
        <v>0</v>
      </c>
      <c r="U816" s="113">
        <f t="shared" si="83"/>
        <v>1</v>
      </c>
      <c r="V816" s="116">
        <f t="shared" si="84"/>
        <v>-2.0799999999999999E-2</v>
      </c>
      <c r="W816" s="113">
        <f>VLOOKUP(G816,key!$S$3:$U$6,3,FALSE)</f>
        <v>1</v>
      </c>
      <c r="X816" s="113"/>
      <c r="Z816" s="113"/>
      <c r="AA816" s="113" t="s">
        <v>4151</v>
      </c>
      <c r="AB816" s="113" t="s">
        <v>1650</v>
      </c>
      <c r="AC816" s="113">
        <v>2007</v>
      </c>
      <c r="AD816" s="113" t="s">
        <v>110</v>
      </c>
      <c r="AE816" s="113" t="s">
        <v>1658</v>
      </c>
      <c r="AF816" s="113">
        <v>552</v>
      </c>
      <c r="AG816" s="113">
        <v>5.8999999999999997E-2</v>
      </c>
      <c r="AH816" s="113">
        <v>-10.4</v>
      </c>
      <c r="AI816" s="113">
        <v>500</v>
      </c>
      <c r="AJ816" s="113">
        <v>4.1000000000000002E-2</v>
      </c>
    </row>
    <row r="817" spans="1:36" x14ac:dyDescent="0.25">
      <c r="A817" t="str">
        <f t="shared" si="85"/>
        <v>CFLMFm2007CZ11rDXHP</v>
      </c>
      <c r="B817" t="s">
        <v>118</v>
      </c>
      <c r="C817" t="s">
        <v>45</v>
      </c>
      <c r="D817" s="113" t="s">
        <v>1650</v>
      </c>
      <c r="E817" s="113">
        <v>2007</v>
      </c>
      <c r="F817" s="113" t="s">
        <v>110</v>
      </c>
      <c r="G817" s="113" t="s">
        <v>1659</v>
      </c>
      <c r="H817" s="113">
        <f t="shared" si="80"/>
        <v>0.94399999999999995</v>
      </c>
      <c r="I817" s="113">
        <f t="shared" si="82"/>
        <v>1.4146341463414633</v>
      </c>
      <c r="J817" s="113">
        <f t="shared" si="81"/>
        <v>0</v>
      </c>
      <c r="M817" s="113">
        <v>472</v>
      </c>
      <c r="N817" s="113">
        <v>5.8000000000000003E-2</v>
      </c>
      <c r="O817" s="113">
        <v>0</v>
      </c>
      <c r="P817" s="113">
        <v>500</v>
      </c>
      <c r="Q817" s="113">
        <v>4.1000000000000002E-2</v>
      </c>
      <c r="S817" s="113" t="b">
        <v>0</v>
      </c>
      <c r="T817" s="113" t="b">
        <f>VLOOKUP(G817,key!$S$3:$T$12,2,FALSE)</f>
        <v>1</v>
      </c>
      <c r="U817" s="113">
        <f t="shared" si="83"/>
        <v>1</v>
      </c>
      <c r="V817" s="116">
        <f t="shared" si="84"/>
        <v>0</v>
      </c>
      <c r="W817" s="113">
        <f>VLOOKUP(G817,key!$S$3:$U$6,3,FALSE)</f>
        <v>0.5</v>
      </c>
      <c r="X817" s="113"/>
      <c r="Z817" s="113"/>
      <c r="AA817" s="113" t="s">
        <v>4151</v>
      </c>
      <c r="AB817" s="113" t="s">
        <v>1650</v>
      </c>
      <c r="AC817" s="113">
        <v>2007</v>
      </c>
      <c r="AD817" s="113" t="s">
        <v>110</v>
      </c>
      <c r="AE817" s="113" t="s">
        <v>1659</v>
      </c>
      <c r="AF817" s="113">
        <v>472</v>
      </c>
      <c r="AG817" s="113">
        <v>5.8000000000000003E-2</v>
      </c>
      <c r="AH817" s="113">
        <v>0</v>
      </c>
      <c r="AI817" s="113">
        <v>500</v>
      </c>
      <c r="AJ817" s="113">
        <v>4.1000000000000002E-2</v>
      </c>
    </row>
    <row r="818" spans="1:36" x14ac:dyDescent="0.25">
      <c r="A818" t="str">
        <f t="shared" si="85"/>
        <v>CFLMFm2007CZ11rNCEH</v>
      </c>
      <c r="B818" t="s">
        <v>118</v>
      </c>
      <c r="C818" t="s">
        <v>45</v>
      </c>
      <c r="D818" s="113" t="s">
        <v>1650</v>
      </c>
      <c r="E818" s="113">
        <v>2007</v>
      </c>
      <c r="F818" s="113" t="s">
        <v>110</v>
      </c>
      <c r="G818" s="113" t="s">
        <v>1656</v>
      </c>
      <c r="H818" s="113">
        <f t="shared" si="80"/>
        <v>0.59</v>
      </c>
      <c r="I818" s="113">
        <f t="shared" si="82"/>
        <v>1</v>
      </c>
      <c r="J818" s="113">
        <f t="shared" si="81"/>
        <v>0</v>
      </c>
      <c r="M818" s="113">
        <v>295</v>
      </c>
      <c r="N818" s="113">
        <v>4.1000000000000002E-2</v>
      </c>
      <c r="O818" s="113">
        <v>0</v>
      </c>
      <c r="P818" s="113">
        <v>500</v>
      </c>
      <c r="Q818" s="113">
        <v>4.1000000000000002E-2</v>
      </c>
      <c r="S818" s="113" t="b">
        <v>0</v>
      </c>
      <c r="T818" s="113" t="b">
        <f>VLOOKUP(G818,key!$S$3:$T$12,2,FALSE)</f>
        <v>1</v>
      </c>
      <c r="U818" s="113">
        <f t="shared" si="83"/>
        <v>1</v>
      </c>
      <c r="V818" s="116">
        <f t="shared" si="84"/>
        <v>0</v>
      </c>
      <c r="W818" s="113">
        <f>VLOOKUP(G818,key!$S$3:$U$6,3,FALSE)</f>
        <v>0.25</v>
      </c>
      <c r="X818" s="113"/>
      <c r="Z818" s="113"/>
      <c r="AA818" s="113" t="s">
        <v>4151</v>
      </c>
      <c r="AB818" s="113" t="s">
        <v>1650</v>
      </c>
      <c r="AC818" s="113">
        <v>2007</v>
      </c>
      <c r="AD818" s="113" t="s">
        <v>110</v>
      </c>
      <c r="AE818" s="113" t="s">
        <v>1656</v>
      </c>
      <c r="AF818" s="113">
        <v>295</v>
      </c>
      <c r="AG818" s="113">
        <v>4.1000000000000002E-2</v>
      </c>
      <c r="AH818" s="113">
        <v>0</v>
      </c>
      <c r="AI818" s="113">
        <v>500</v>
      </c>
      <c r="AJ818" s="113">
        <v>4.1000000000000002E-2</v>
      </c>
    </row>
    <row r="819" spans="1:36" x14ac:dyDescent="0.25">
      <c r="A819" t="str">
        <f t="shared" si="85"/>
        <v>CFLMFm2007CZ11rNCGF</v>
      </c>
      <c r="B819" t="s">
        <v>118</v>
      </c>
      <c r="C819" t="s">
        <v>45</v>
      </c>
      <c r="D819" s="113" t="s">
        <v>1650</v>
      </c>
      <c r="E819" s="113">
        <v>2007</v>
      </c>
      <c r="F819" s="113" t="s">
        <v>110</v>
      </c>
      <c r="G819" s="113" t="s">
        <v>1657</v>
      </c>
      <c r="H819" s="113">
        <f t="shared" si="80"/>
        <v>0.996</v>
      </c>
      <c r="I819" s="113">
        <f t="shared" si="82"/>
        <v>1.024390243902439</v>
      </c>
      <c r="J819" s="113">
        <f t="shared" si="81"/>
        <v>-2.12E-2</v>
      </c>
      <c r="M819" s="113">
        <v>498</v>
      </c>
      <c r="N819" s="113">
        <v>4.2000000000000003E-2</v>
      </c>
      <c r="O819" s="113">
        <v>-10.6</v>
      </c>
      <c r="P819" s="113">
        <v>500</v>
      </c>
      <c r="Q819" s="113">
        <v>4.1000000000000002E-2</v>
      </c>
      <c r="S819" s="113" t="b">
        <v>0</v>
      </c>
      <c r="T819" s="113" t="b">
        <f>VLOOKUP(G819,key!$S$3:$T$12,2,FALSE)</f>
        <v>0</v>
      </c>
      <c r="U819" s="113">
        <f t="shared" si="83"/>
        <v>1</v>
      </c>
      <c r="V819" s="116">
        <f t="shared" si="84"/>
        <v>-2.12E-2</v>
      </c>
      <c r="W819" s="113">
        <f>VLOOKUP(G819,key!$S$3:$U$6,3,FALSE)</f>
        <v>0.9</v>
      </c>
      <c r="X819" s="113"/>
      <c r="Z819" s="113"/>
      <c r="AA819" s="113" t="s">
        <v>4151</v>
      </c>
      <c r="AB819" s="113" t="s">
        <v>1650</v>
      </c>
      <c r="AC819" s="113">
        <v>2007</v>
      </c>
      <c r="AD819" s="113" t="s">
        <v>110</v>
      </c>
      <c r="AE819" s="113" t="s">
        <v>1657</v>
      </c>
      <c r="AF819" s="113">
        <v>498</v>
      </c>
      <c r="AG819" s="113">
        <v>4.2000000000000003E-2</v>
      </c>
      <c r="AH819" s="113">
        <v>-10.6</v>
      </c>
      <c r="AI819" s="113">
        <v>500</v>
      </c>
      <c r="AJ819" s="113">
        <v>4.1000000000000002E-2</v>
      </c>
    </row>
    <row r="820" spans="1:36" x14ac:dyDescent="0.25">
      <c r="A820" t="str">
        <f t="shared" si="85"/>
        <v>CFLMFm2007CZ12rDXGF</v>
      </c>
      <c r="B820" t="s">
        <v>118</v>
      </c>
      <c r="C820" t="s">
        <v>45</v>
      </c>
      <c r="D820" s="113" t="s">
        <v>1650</v>
      </c>
      <c r="E820" s="113">
        <v>2007</v>
      </c>
      <c r="F820" s="113" t="s">
        <v>111</v>
      </c>
      <c r="G820" s="113" t="s">
        <v>1658</v>
      </c>
      <c r="H820" s="113">
        <f t="shared" si="80"/>
        <v>1.0940000000000001</v>
      </c>
      <c r="I820" s="113">
        <f t="shared" si="82"/>
        <v>1.4634146341463414</v>
      </c>
      <c r="J820" s="113">
        <f t="shared" si="81"/>
        <v>-1.9800000000000002E-2</v>
      </c>
      <c r="M820" s="113">
        <v>547</v>
      </c>
      <c r="N820" s="113">
        <v>0.06</v>
      </c>
      <c r="O820" s="113">
        <v>-9.9</v>
      </c>
      <c r="P820" s="113">
        <v>500</v>
      </c>
      <c r="Q820" s="113">
        <v>4.1000000000000002E-2</v>
      </c>
      <c r="S820" s="113" t="b">
        <v>0</v>
      </c>
      <c r="T820" s="113" t="b">
        <f>VLOOKUP(G820,key!$S$3:$T$12,2,FALSE)</f>
        <v>0</v>
      </c>
      <c r="U820" s="113">
        <f t="shared" si="83"/>
        <v>1</v>
      </c>
      <c r="V820" s="116">
        <f t="shared" si="84"/>
        <v>-1.9800000000000002E-2</v>
      </c>
      <c r="W820" s="113">
        <f>VLOOKUP(G820,key!$S$3:$U$6,3,FALSE)</f>
        <v>1</v>
      </c>
      <c r="X820" s="113"/>
      <c r="Z820" s="113"/>
      <c r="AA820" s="113" t="s">
        <v>4151</v>
      </c>
      <c r="AB820" s="113" t="s">
        <v>1650</v>
      </c>
      <c r="AC820" s="113">
        <v>2007</v>
      </c>
      <c r="AD820" s="113" t="s">
        <v>111</v>
      </c>
      <c r="AE820" s="113" t="s">
        <v>1658</v>
      </c>
      <c r="AF820" s="113">
        <v>547</v>
      </c>
      <c r="AG820" s="113">
        <v>0.06</v>
      </c>
      <c r="AH820" s="113">
        <v>-9.9</v>
      </c>
      <c r="AI820" s="113">
        <v>500</v>
      </c>
      <c r="AJ820" s="113">
        <v>4.1000000000000002E-2</v>
      </c>
    </row>
    <row r="821" spans="1:36" x14ac:dyDescent="0.25">
      <c r="A821" t="str">
        <f t="shared" si="85"/>
        <v>CFLMFm2007CZ12rDXHP</v>
      </c>
      <c r="B821" t="s">
        <v>118</v>
      </c>
      <c r="C821" t="s">
        <v>45</v>
      </c>
      <c r="D821" s="113" t="s">
        <v>1650</v>
      </c>
      <c r="E821" s="113">
        <v>2007</v>
      </c>
      <c r="F821" s="113" t="s">
        <v>111</v>
      </c>
      <c r="G821" s="113" t="s">
        <v>1659</v>
      </c>
      <c r="H821" s="113">
        <f t="shared" si="80"/>
        <v>0.94599999999999995</v>
      </c>
      <c r="I821" s="113">
        <f t="shared" si="82"/>
        <v>1.5121951219512195</v>
      </c>
      <c r="J821" s="113">
        <f t="shared" si="81"/>
        <v>0</v>
      </c>
      <c r="M821" s="113">
        <v>473</v>
      </c>
      <c r="N821" s="113">
        <v>6.2E-2</v>
      </c>
      <c r="O821" s="113">
        <v>0</v>
      </c>
      <c r="P821" s="113">
        <v>500</v>
      </c>
      <c r="Q821" s="113">
        <v>4.1000000000000002E-2</v>
      </c>
      <c r="S821" s="113" t="b">
        <v>0</v>
      </c>
      <c r="T821" s="113" t="b">
        <f>VLOOKUP(G821,key!$S$3:$T$12,2,FALSE)</f>
        <v>1</v>
      </c>
      <c r="U821" s="113">
        <f t="shared" si="83"/>
        <v>1</v>
      </c>
      <c r="V821" s="116">
        <f t="shared" si="84"/>
        <v>0</v>
      </c>
      <c r="W821" s="113">
        <f>VLOOKUP(G821,key!$S$3:$U$6,3,FALSE)</f>
        <v>0.5</v>
      </c>
      <c r="X821" s="113"/>
      <c r="Z821" s="113"/>
      <c r="AA821" s="113" t="s">
        <v>4151</v>
      </c>
      <c r="AB821" s="113" t="s">
        <v>1650</v>
      </c>
      <c r="AC821" s="113">
        <v>2007</v>
      </c>
      <c r="AD821" s="113" t="s">
        <v>111</v>
      </c>
      <c r="AE821" s="113" t="s">
        <v>1659</v>
      </c>
      <c r="AF821" s="113">
        <v>473</v>
      </c>
      <c r="AG821" s="113">
        <v>6.2E-2</v>
      </c>
      <c r="AH821" s="113">
        <v>0</v>
      </c>
      <c r="AI821" s="113">
        <v>500</v>
      </c>
      <c r="AJ821" s="113">
        <v>4.1000000000000002E-2</v>
      </c>
    </row>
    <row r="822" spans="1:36" x14ac:dyDescent="0.25">
      <c r="A822" t="str">
        <f t="shared" si="85"/>
        <v>CFLMFm2007CZ12rNCEH</v>
      </c>
      <c r="B822" t="s">
        <v>118</v>
      </c>
      <c r="C822" t="s">
        <v>45</v>
      </c>
      <c r="D822" s="113" t="s">
        <v>1650</v>
      </c>
      <c r="E822" s="113">
        <v>2007</v>
      </c>
      <c r="F822" s="113" t="s">
        <v>111</v>
      </c>
      <c r="G822" s="113" t="s">
        <v>1656</v>
      </c>
      <c r="H822" s="113">
        <f t="shared" si="80"/>
        <v>0.61199999999999999</v>
      </c>
      <c r="I822" s="113">
        <f t="shared" si="82"/>
        <v>1.024390243902439</v>
      </c>
      <c r="J822" s="113">
        <f t="shared" si="81"/>
        <v>0</v>
      </c>
      <c r="M822" s="113">
        <v>306</v>
      </c>
      <c r="N822" s="113">
        <v>4.2000000000000003E-2</v>
      </c>
      <c r="O822" s="113">
        <v>0</v>
      </c>
      <c r="P822" s="113">
        <v>500</v>
      </c>
      <c r="Q822" s="113">
        <v>4.1000000000000002E-2</v>
      </c>
      <c r="S822" s="113" t="b">
        <v>0</v>
      </c>
      <c r="T822" s="113" t="b">
        <f>VLOOKUP(G822,key!$S$3:$T$12,2,FALSE)</f>
        <v>1</v>
      </c>
      <c r="U822" s="113">
        <f t="shared" si="83"/>
        <v>1</v>
      </c>
      <c r="V822" s="116">
        <f t="shared" si="84"/>
        <v>0</v>
      </c>
      <c r="W822" s="113">
        <f>VLOOKUP(G822,key!$S$3:$U$6,3,FALSE)</f>
        <v>0.25</v>
      </c>
      <c r="X822" s="113"/>
      <c r="Z822" s="113"/>
      <c r="AA822" s="113" t="s">
        <v>4151</v>
      </c>
      <c r="AB822" s="113" t="s">
        <v>1650</v>
      </c>
      <c r="AC822" s="113">
        <v>2007</v>
      </c>
      <c r="AD822" s="113" t="s">
        <v>111</v>
      </c>
      <c r="AE822" s="113" t="s">
        <v>1656</v>
      </c>
      <c r="AF822" s="113">
        <v>306</v>
      </c>
      <c r="AG822" s="113">
        <v>4.2000000000000003E-2</v>
      </c>
      <c r="AH822" s="113">
        <v>0</v>
      </c>
      <c r="AI822" s="113">
        <v>500</v>
      </c>
      <c r="AJ822" s="113">
        <v>4.1000000000000002E-2</v>
      </c>
    </row>
    <row r="823" spans="1:36" x14ac:dyDescent="0.25">
      <c r="A823" t="str">
        <f t="shared" si="85"/>
        <v>CFLMFm2007CZ12rNCGF</v>
      </c>
      <c r="B823" t="s">
        <v>118</v>
      </c>
      <c r="C823" t="s">
        <v>45</v>
      </c>
      <c r="D823" s="113" t="s">
        <v>1650</v>
      </c>
      <c r="E823" s="113">
        <v>2007</v>
      </c>
      <c r="F823" s="113" t="s">
        <v>111</v>
      </c>
      <c r="G823" s="113" t="s">
        <v>1657</v>
      </c>
      <c r="H823" s="113">
        <f t="shared" si="80"/>
        <v>0.996</v>
      </c>
      <c r="I823" s="113">
        <f t="shared" si="82"/>
        <v>1</v>
      </c>
      <c r="J823" s="113">
        <f t="shared" si="81"/>
        <v>-2.0199999999999999E-2</v>
      </c>
      <c r="M823" s="113">
        <v>498</v>
      </c>
      <c r="N823" s="113">
        <v>4.1000000000000002E-2</v>
      </c>
      <c r="O823" s="113">
        <v>-10.1</v>
      </c>
      <c r="P823" s="113">
        <v>500</v>
      </c>
      <c r="Q823" s="113">
        <v>4.1000000000000002E-2</v>
      </c>
      <c r="S823" s="113" t="b">
        <v>0</v>
      </c>
      <c r="T823" s="113" t="b">
        <f>VLOOKUP(G823,key!$S$3:$T$12,2,FALSE)</f>
        <v>0</v>
      </c>
      <c r="U823" s="113">
        <f t="shared" si="83"/>
        <v>1</v>
      </c>
      <c r="V823" s="116">
        <f t="shared" si="84"/>
        <v>-2.0199999999999999E-2</v>
      </c>
      <c r="W823" s="113">
        <f>VLOOKUP(G823,key!$S$3:$U$6,3,FALSE)</f>
        <v>0.9</v>
      </c>
      <c r="X823" s="113"/>
      <c r="Z823" s="113"/>
      <c r="AA823" s="113" t="s">
        <v>4151</v>
      </c>
      <c r="AB823" s="113" t="s">
        <v>1650</v>
      </c>
      <c r="AC823" s="113">
        <v>2007</v>
      </c>
      <c r="AD823" s="113" t="s">
        <v>111</v>
      </c>
      <c r="AE823" s="113" t="s">
        <v>1657</v>
      </c>
      <c r="AF823" s="113">
        <v>498</v>
      </c>
      <c r="AG823" s="113">
        <v>4.1000000000000002E-2</v>
      </c>
      <c r="AH823" s="113">
        <v>-10.1</v>
      </c>
      <c r="AI823" s="113">
        <v>500</v>
      </c>
      <c r="AJ823" s="113">
        <v>4.1000000000000002E-2</v>
      </c>
    </row>
    <row r="824" spans="1:36" x14ac:dyDescent="0.25">
      <c r="A824" t="str">
        <f t="shared" si="85"/>
        <v>CFLMFm2007CZ13rDXGF</v>
      </c>
      <c r="B824" t="s">
        <v>118</v>
      </c>
      <c r="C824" t="s">
        <v>45</v>
      </c>
      <c r="D824" s="113" t="s">
        <v>1650</v>
      </c>
      <c r="E824" s="113">
        <v>2007</v>
      </c>
      <c r="F824" s="113" t="s">
        <v>112</v>
      </c>
      <c r="G824" s="113" t="s">
        <v>1658</v>
      </c>
      <c r="H824" s="113">
        <f t="shared" si="80"/>
        <v>1.1120000000000001</v>
      </c>
      <c r="I824" s="113">
        <f t="shared" si="82"/>
        <v>1.4878048780487805</v>
      </c>
      <c r="J824" s="113">
        <f t="shared" si="81"/>
        <v>-1.9179999999999999E-2</v>
      </c>
      <c r="M824" s="113">
        <v>556</v>
      </c>
      <c r="N824" s="113">
        <v>6.0999999999999999E-2</v>
      </c>
      <c r="O824" s="113">
        <v>-9.59</v>
      </c>
      <c r="P824" s="113">
        <v>500</v>
      </c>
      <c r="Q824" s="113">
        <v>4.1000000000000002E-2</v>
      </c>
      <c r="S824" s="113" t="b">
        <v>0</v>
      </c>
      <c r="T824" s="113" t="b">
        <f>VLOOKUP(G824,key!$S$3:$T$12,2,FALSE)</f>
        <v>0</v>
      </c>
      <c r="U824" s="113">
        <f t="shared" si="83"/>
        <v>1</v>
      </c>
      <c r="V824" s="116">
        <f t="shared" si="84"/>
        <v>-1.9179999999999999E-2</v>
      </c>
      <c r="W824" s="113">
        <f>VLOOKUP(G824,key!$S$3:$U$6,3,FALSE)</f>
        <v>1</v>
      </c>
      <c r="X824" s="113"/>
      <c r="Z824" s="113"/>
      <c r="AA824" s="113" t="s">
        <v>4151</v>
      </c>
      <c r="AB824" s="113" t="s">
        <v>1650</v>
      </c>
      <c r="AC824" s="113">
        <v>2007</v>
      </c>
      <c r="AD824" s="113" t="s">
        <v>112</v>
      </c>
      <c r="AE824" s="113" t="s">
        <v>1658</v>
      </c>
      <c r="AF824" s="113">
        <v>556</v>
      </c>
      <c r="AG824" s="113">
        <v>6.0999999999999999E-2</v>
      </c>
      <c r="AH824" s="113">
        <v>-9.59</v>
      </c>
      <c r="AI824" s="113">
        <v>500</v>
      </c>
      <c r="AJ824" s="113">
        <v>4.1000000000000002E-2</v>
      </c>
    </row>
    <row r="825" spans="1:36" x14ac:dyDescent="0.25">
      <c r="A825" t="str">
        <f t="shared" si="85"/>
        <v>CFLMFm2007CZ13rDXHP</v>
      </c>
      <c r="B825" t="s">
        <v>118</v>
      </c>
      <c r="C825" t="s">
        <v>45</v>
      </c>
      <c r="D825" s="113" t="s">
        <v>1650</v>
      </c>
      <c r="E825" s="113">
        <v>2007</v>
      </c>
      <c r="F825" s="113" t="s">
        <v>112</v>
      </c>
      <c r="G825" s="113" t="s">
        <v>1659</v>
      </c>
      <c r="H825" s="113">
        <f t="shared" si="80"/>
        <v>0.97199999999999998</v>
      </c>
      <c r="I825" s="113">
        <f t="shared" si="82"/>
        <v>1.4390243902439024</v>
      </c>
      <c r="J825" s="113">
        <f t="shared" si="81"/>
        <v>0</v>
      </c>
      <c r="M825" s="113">
        <v>486</v>
      </c>
      <c r="N825" s="113">
        <v>5.8999999999999997E-2</v>
      </c>
      <c r="O825" s="113">
        <v>0</v>
      </c>
      <c r="P825" s="113">
        <v>500</v>
      </c>
      <c r="Q825" s="113">
        <v>4.1000000000000002E-2</v>
      </c>
      <c r="S825" s="113" t="b">
        <v>0</v>
      </c>
      <c r="T825" s="113" t="b">
        <f>VLOOKUP(G825,key!$S$3:$T$12,2,FALSE)</f>
        <v>1</v>
      </c>
      <c r="U825" s="113">
        <f t="shared" si="83"/>
        <v>1</v>
      </c>
      <c r="V825" s="116">
        <f t="shared" si="84"/>
        <v>0</v>
      </c>
      <c r="W825" s="113">
        <f>VLOOKUP(G825,key!$S$3:$U$6,3,FALSE)</f>
        <v>0.5</v>
      </c>
      <c r="X825" s="113"/>
      <c r="Z825" s="113"/>
      <c r="AA825" s="113" t="s">
        <v>4151</v>
      </c>
      <c r="AB825" s="113" t="s">
        <v>1650</v>
      </c>
      <c r="AC825" s="113">
        <v>2007</v>
      </c>
      <c r="AD825" s="113" t="s">
        <v>112</v>
      </c>
      <c r="AE825" s="113" t="s">
        <v>1659</v>
      </c>
      <c r="AF825" s="113">
        <v>486</v>
      </c>
      <c r="AG825" s="113">
        <v>5.8999999999999997E-2</v>
      </c>
      <c r="AH825" s="113">
        <v>0</v>
      </c>
      <c r="AI825" s="113">
        <v>500</v>
      </c>
      <c r="AJ825" s="113">
        <v>4.1000000000000002E-2</v>
      </c>
    </row>
    <row r="826" spans="1:36" x14ac:dyDescent="0.25">
      <c r="A826" t="str">
        <f t="shared" si="85"/>
        <v>CFLMFm2007CZ13rNCEH</v>
      </c>
      <c r="B826" t="s">
        <v>118</v>
      </c>
      <c r="C826" t="s">
        <v>45</v>
      </c>
      <c r="D826" s="113" t="s">
        <v>1650</v>
      </c>
      <c r="E826" s="113">
        <v>2007</v>
      </c>
      <c r="F826" s="113" t="s">
        <v>112</v>
      </c>
      <c r="G826" s="113" t="s">
        <v>1656</v>
      </c>
      <c r="H826" s="113">
        <f t="shared" si="80"/>
        <v>0.63200000000000001</v>
      </c>
      <c r="I826" s="113">
        <f t="shared" si="82"/>
        <v>1</v>
      </c>
      <c r="J826" s="113">
        <f t="shared" si="81"/>
        <v>0</v>
      </c>
      <c r="M826" s="113">
        <v>316</v>
      </c>
      <c r="N826" s="113">
        <v>4.1000000000000002E-2</v>
      </c>
      <c r="O826" s="113">
        <v>0</v>
      </c>
      <c r="P826" s="113">
        <v>500</v>
      </c>
      <c r="Q826" s="113">
        <v>4.1000000000000002E-2</v>
      </c>
      <c r="S826" s="113" t="b">
        <v>0</v>
      </c>
      <c r="T826" s="113" t="b">
        <f>VLOOKUP(G826,key!$S$3:$T$12,2,FALSE)</f>
        <v>1</v>
      </c>
      <c r="U826" s="113">
        <f t="shared" si="83"/>
        <v>1</v>
      </c>
      <c r="V826" s="116">
        <f t="shared" si="84"/>
        <v>0</v>
      </c>
      <c r="W826" s="113">
        <f>VLOOKUP(G826,key!$S$3:$U$6,3,FALSE)</f>
        <v>0.25</v>
      </c>
      <c r="X826" s="113"/>
      <c r="Z826" s="113"/>
      <c r="AA826" s="113" t="s">
        <v>4151</v>
      </c>
      <c r="AB826" s="113" t="s">
        <v>1650</v>
      </c>
      <c r="AC826" s="113">
        <v>2007</v>
      </c>
      <c r="AD826" s="113" t="s">
        <v>112</v>
      </c>
      <c r="AE826" s="113" t="s">
        <v>1656</v>
      </c>
      <c r="AF826" s="113">
        <v>316</v>
      </c>
      <c r="AG826" s="113">
        <v>4.1000000000000002E-2</v>
      </c>
      <c r="AH826" s="113">
        <v>0</v>
      </c>
      <c r="AI826" s="113">
        <v>500</v>
      </c>
      <c r="AJ826" s="113">
        <v>4.1000000000000002E-2</v>
      </c>
    </row>
    <row r="827" spans="1:36" x14ac:dyDescent="0.25">
      <c r="A827" t="str">
        <f t="shared" si="85"/>
        <v>CFLMFm2007CZ13rNCGF</v>
      </c>
      <c r="B827" t="s">
        <v>118</v>
      </c>
      <c r="C827" t="s">
        <v>45</v>
      </c>
      <c r="D827" s="113" t="s">
        <v>1650</v>
      </c>
      <c r="E827" s="113">
        <v>2007</v>
      </c>
      <c r="F827" s="113" t="s">
        <v>112</v>
      </c>
      <c r="G827" s="113" t="s">
        <v>1657</v>
      </c>
      <c r="H827" s="113">
        <f t="shared" si="80"/>
        <v>0.998</v>
      </c>
      <c r="I827" s="113">
        <f t="shared" si="82"/>
        <v>1</v>
      </c>
      <c r="J827" s="113">
        <f t="shared" si="81"/>
        <v>-1.968E-2</v>
      </c>
      <c r="M827" s="113">
        <v>499</v>
      </c>
      <c r="N827" s="113">
        <v>4.1000000000000002E-2</v>
      </c>
      <c r="O827" s="113">
        <v>-9.84</v>
      </c>
      <c r="P827" s="113">
        <v>500</v>
      </c>
      <c r="Q827" s="113">
        <v>4.1000000000000002E-2</v>
      </c>
      <c r="S827" s="113" t="b">
        <v>0</v>
      </c>
      <c r="T827" s="113" t="b">
        <f>VLOOKUP(G827,key!$S$3:$T$12,2,FALSE)</f>
        <v>0</v>
      </c>
      <c r="U827" s="113">
        <f t="shared" si="83"/>
        <v>1</v>
      </c>
      <c r="V827" s="116">
        <f t="shared" si="84"/>
        <v>-1.968E-2</v>
      </c>
      <c r="W827" s="113">
        <f>VLOOKUP(G827,key!$S$3:$U$6,3,FALSE)</f>
        <v>0.9</v>
      </c>
      <c r="X827" s="113"/>
      <c r="Z827" s="113"/>
      <c r="AA827" s="113" t="s">
        <v>4151</v>
      </c>
      <c r="AB827" s="113" t="s">
        <v>1650</v>
      </c>
      <c r="AC827" s="113">
        <v>2007</v>
      </c>
      <c r="AD827" s="113" t="s">
        <v>112</v>
      </c>
      <c r="AE827" s="113" t="s">
        <v>1657</v>
      </c>
      <c r="AF827" s="113">
        <v>499</v>
      </c>
      <c r="AG827" s="113">
        <v>4.1000000000000002E-2</v>
      </c>
      <c r="AH827" s="113">
        <v>-9.84</v>
      </c>
      <c r="AI827" s="113">
        <v>500</v>
      </c>
      <c r="AJ827" s="113">
        <v>4.1000000000000002E-2</v>
      </c>
    </row>
    <row r="828" spans="1:36" x14ac:dyDescent="0.25">
      <c r="A828" t="str">
        <f t="shared" si="85"/>
        <v>CFLMFm2007CZ14rDXGF</v>
      </c>
      <c r="B828" t="s">
        <v>118</v>
      </c>
      <c r="C828" t="s">
        <v>45</v>
      </c>
      <c r="D828" s="113" t="s">
        <v>1650</v>
      </c>
      <c r="E828" s="113">
        <v>2007</v>
      </c>
      <c r="F828" s="113" t="s">
        <v>113</v>
      </c>
      <c r="G828" s="113" t="s">
        <v>1658</v>
      </c>
      <c r="H828" s="113">
        <f t="shared" si="80"/>
        <v>1.1160000000000001</v>
      </c>
      <c r="I828" s="113">
        <f t="shared" si="82"/>
        <v>1.3333333333333333</v>
      </c>
      <c r="J828" s="113">
        <f t="shared" si="81"/>
        <v>-2.0399999999999998E-2</v>
      </c>
      <c r="M828" s="113">
        <v>558</v>
      </c>
      <c r="N828" s="113">
        <v>5.6000000000000001E-2</v>
      </c>
      <c r="O828" s="113">
        <v>-10.199999999999999</v>
      </c>
      <c r="P828" s="113">
        <v>500</v>
      </c>
      <c r="Q828" s="113">
        <v>4.2000000000000003E-2</v>
      </c>
      <c r="S828" s="113" t="b">
        <v>0</v>
      </c>
      <c r="T828" s="113" t="b">
        <f>VLOOKUP(G828,key!$S$3:$T$12,2,FALSE)</f>
        <v>0</v>
      </c>
      <c r="U828" s="113">
        <f t="shared" si="83"/>
        <v>1</v>
      </c>
      <c r="V828" s="116">
        <f t="shared" si="84"/>
        <v>-2.0399999999999998E-2</v>
      </c>
      <c r="W828" s="113">
        <f>VLOOKUP(G828,key!$S$3:$U$6,3,FALSE)</f>
        <v>1</v>
      </c>
      <c r="X828" s="113"/>
      <c r="Z828" s="113"/>
      <c r="AA828" s="113" t="s">
        <v>4151</v>
      </c>
      <c r="AB828" s="113" t="s">
        <v>1650</v>
      </c>
      <c r="AC828" s="113">
        <v>2007</v>
      </c>
      <c r="AD828" s="113" t="s">
        <v>113</v>
      </c>
      <c r="AE828" s="113" t="s">
        <v>1658</v>
      </c>
      <c r="AF828" s="113">
        <v>558</v>
      </c>
      <c r="AG828" s="113">
        <v>5.6000000000000001E-2</v>
      </c>
      <c r="AH828" s="113">
        <v>-10.199999999999999</v>
      </c>
      <c r="AI828" s="113">
        <v>500</v>
      </c>
      <c r="AJ828" s="113">
        <v>4.2000000000000003E-2</v>
      </c>
    </row>
    <row r="829" spans="1:36" x14ac:dyDescent="0.25">
      <c r="A829" t="str">
        <f t="shared" si="85"/>
        <v>CFLMFm2007CZ14rDXHP</v>
      </c>
      <c r="B829" t="s">
        <v>118</v>
      </c>
      <c r="C829" t="s">
        <v>45</v>
      </c>
      <c r="D829" s="113" t="s">
        <v>1650</v>
      </c>
      <c r="E829" s="113">
        <v>2007</v>
      </c>
      <c r="F829" s="113" t="s">
        <v>113</v>
      </c>
      <c r="G829" s="113" t="s">
        <v>1659</v>
      </c>
      <c r="H829" s="113">
        <f t="shared" si="80"/>
        <v>0.94599999999999995</v>
      </c>
      <c r="I829" s="113">
        <f t="shared" si="82"/>
        <v>1.3571428571428572</v>
      </c>
      <c r="J829" s="113">
        <f t="shared" si="81"/>
        <v>0</v>
      </c>
      <c r="M829" s="113">
        <v>473</v>
      </c>
      <c r="N829" s="113">
        <v>5.7000000000000002E-2</v>
      </c>
      <c r="O829" s="113">
        <v>0</v>
      </c>
      <c r="P829" s="113">
        <v>500</v>
      </c>
      <c r="Q829" s="113">
        <v>4.2000000000000003E-2</v>
      </c>
      <c r="S829" s="113" t="b">
        <v>0</v>
      </c>
      <c r="T829" s="113" t="b">
        <f>VLOOKUP(G829,key!$S$3:$T$12,2,FALSE)</f>
        <v>1</v>
      </c>
      <c r="U829" s="113">
        <f t="shared" si="83"/>
        <v>1</v>
      </c>
      <c r="V829" s="116">
        <f t="shared" si="84"/>
        <v>0</v>
      </c>
      <c r="W829" s="113">
        <f>VLOOKUP(G829,key!$S$3:$U$6,3,FALSE)</f>
        <v>0.5</v>
      </c>
      <c r="X829" s="113"/>
      <c r="Z829" s="113"/>
      <c r="AA829" s="113" t="s">
        <v>4151</v>
      </c>
      <c r="AB829" s="113" t="s">
        <v>1650</v>
      </c>
      <c r="AC829" s="113">
        <v>2007</v>
      </c>
      <c r="AD829" s="113" t="s">
        <v>113</v>
      </c>
      <c r="AE829" s="113" t="s">
        <v>1659</v>
      </c>
      <c r="AF829" s="113">
        <v>473</v>
      </c>
      <c r="AG829" s="113">
        <v>5.7000000000000002E-2</v>
      </c>
      <c r="AH829" s="113">
        <v>0</v>
      </c>
      <c r="AI829" s="113">
        <v>500</v>
      </c>
      <c r="AJ829" s="113">
        <v>4.2000000000000003E-2</v>
      </c>
    </row>
    <row r="830" spans="1:36" x14ac:dyDescent="0.25">
      <c r="A830" t="str">
        <f t="shared" si="85"/>
        <v>CFLMFm2007CZ14rNCEH</v>
      </c>
      <c r="B830" t="s">
        <v>118</v>
      </c>
      <c r="C830" t="s">
        <v>45</v>
      </c>
      <c r="D830" s="113" t="s">
        <v>1650</v>
      </c>
      <c r="E830" s="113">
        <v>2007</v>
      </c>
      <c r="F830" s="113" t="s">
        <v>113</v>
      </c>
      <c r="G830" s="113" t="s">
        <v>1656</v>
      </c>
      <c r="H830" s="113">
        <f t="shared" si="80"/>
        <v>0.59399999999999997</v>
      </c>
      <c r="I830" s="113">
        <f t="shared" si="82"/>
        <v>1</v>
      </c>
      <c r="J830" s="113">
        <f t="shared" si="81"/>
        <v>0</v>
      </c>
      <c r="M830" s="113">
        <v>297</v>
      </c>
      <c r="N830" s="113">
        <v>4.2000000000000003E-2</v>
      </c>
      <c r="O830" s="113">
        <v>0</v>
      </c>
      <c r="P830" s="113">
        <v>500</v>
      </c>
      <c r="Q830" s="113">
        <v>4.2000000000000003E-2</v>
      </c>
      <c r="S830" s="113" t="b">
        <v>0</v>
      </c>
      <c r="T830" s="113" t="b">
        <f>VLOOKUP(G830,key!$S$3:$T$12,2,FALSE)</f>
        <v>1</v>
      </c>
      <c r="U830" s="113">
        <f t="shared" si="83"/>
        <v>1</v>
      </c>
      <c r="V830" s="116">
        <f t="shared" si="84"/>
        <v>0</v>
      </c>
      <c r="W830" s="113">
        <f>VLOOKUP(G830,key!$S$3:$U$6,3,FALSE)</f>
        <v>0.25</v>
      </c>
      <c r="X830" s="113"/>
      <c r="Z830" s="113"/>
      <c r="AA830" s="113" t="s">
        <v>4151</v>
      </c>
      <c r="AB830" s="113" t="s">
        <v>1650</v>
      </c>
      <c r="AC830" s="113">
        <v>2007</v>
      </c>
      <c r="AD830" s="113" t="s">
        <v>113</v>
      </c>
      <c r="AE830" s="113" t="s">
        <v>1656</v>
      </c>
      <c r="AF830" s="113">
        <v>297</v>
      </c>
      <c r="AG830" s="113">
        <v>4.2000000000000003E-2</v>
      </c>
      <c r="AH830" s="113">
        <v>0</v>
      </c>
      <c r="AI830" s="113">
        <v>500</v>
      </c>
      <c r="AJ830" s="113">
        <v>4.2000000000000003E-2</v>
      </c>
    </row>
    <row r="831" spans="1:36" x14ac:dyDescent="0.25">
      <c r="A831" t="str">
        <f t="shared" si="85"/>
        <v>CFLMFm2007CZ14rNCGF</v>
      </c>
      <c r="B831" t="s">
        <v>118</v>
      </c>
      <c r="C831" t="s">
        <v>45</v>
      </c>
      <c r="D831" s="113" t="s">
        <v>1650</v>
      </c>
      <c r="E831" s="113">
        <v>2007</v>
      </c>
      <c r="F831" s="113" t="s">
        <v>113</v>
      </c>
      <c r="G831" s="113" t="s">
        <v>1657</v>
      </c>
      <c r="H831" s="113">
        <f t="shared" si="80"/>
        <v>0.996</v>
      </c>
      <c r="I831" s="113">
        <f t="shared" si="82"/>
        <v>1.0238095238095237</v>
      </c>
      <c r="J831" s="113">
        <f t="shared" si="81"/>
        <v>-2.0799999999999999E-2</v>
      </c>
      <c r="M831" s="113">
        <v>498</v>
      </c>
      <c r="N831" s="113">
        <v>4.2999999999999997E-2</v>
      </c>
      <c r="O831" s="113">
        <v>-10.4</v>
      </c>
      <c r="P831" s="113">
        <v>500</v>
      </c>
      <c r="Q831" s="113">
        <v>4.2000000000000003E-2</v>
      </c>
      <c r="S831" s="113" t="b">
        <v>0</v>
      </c>
      <c r="T831" s="113" t="b">
        <f>VLOOKUP(G831,key!$S$3:$T$12,2,FALSE)</f>
        <v>0</v>
      </c>
      <c r="U831" s="113">
        <f t="shared" si="83"/>
        <v>1</v>
      </c>
      <c r="V831" s="116">
        <f t="shared" si="84"/>
        <v>-2.0799999999999999E-2</v>
      </c>
      <c r="W831" s="113">
        <f>VLOOKUP(G831,key!$S$3:$U$6,3,FALSE)</f>
        <v>0.9</v>
      </c>
      <c r="X831" s="113"/>
      <c r="Z831" s="113"/>
      <c r="AA831" s="113" t="s">
        <v>4151</v>
      </c>
      <c r="AB831" s="113" t="s">
        <v>1650</v>
      </c>
      <c r="AC831" s="113">
        <v>2007</v>
      </c>
      <c r="AD831" s="113" t="s">
        <v>113</v>
      </c>
      <c r="AE831" s="113" t="s">
        <v>1657</v>
      </c>
      <c r="AF831" s="113">
        <v>498</v>
      </c>
      <c r="AG831" s="113">
        <v>4.2999999999999997E-2</v>
      </c>
      <c r="AH831" s="113">
        <v>-10.4</v>
      </c>
      <c r="AI831" s="113">
        <v>500</v>
      </c>
      <c r="AJ831" s="113">
        <v>4.2000000000000003E-2</v>
      </c>
    </row>
    <row r="832" spans="1:36" x14ac:dyDescent="0.25">
      <c r="A832" t="str">
        <f t="shared" si="85"/>
        <v>CFLMFm2007CZ15rDXGF</v>
      </c>
      <c r="B832" t="s">
        <v>118</v>
      </c>
      <c r="C832" t="s">
        <v>45</v>
      </c>
      <c r="D832" s="113" t="s">
        <v>1650</v>
      </c>
      <c r="E832" s="113">
        <v>2007</v>
      </c>
      <c r="F832" s="113" t="s">
        <v>114</v>
      </c>
      <c r="G832" s="113" t="s">
        <v>1658</v>
      </c>
      <c r="H832" s="113">
        <f t="shared" si="80"/>
        <v>1.1679999999999999</v>
      </c>
      <c r="I832" s="113">
        <f t="shared" si="82"/>
        <v>1.4285714285714284</v>
      </c>
      <c r="J832" s="113">
        <f t="shared" si="81"/>
        <v>-8.9800000000000001E-3</v>
      </c>
      <c r="M832" s="113">
        <v>584</v>
      </c>
      <c r="N832" s="113">
        <v>0.06</v>
      </c>
      <c r="O832" s="113">
        <v>-4.49</v>
      </c>
      <c r="P832" s="113">
        <v>500</v>
      </c>
      <c r="Q832" s="113">
        <v>4.2000000000000003E-2</v>
      </c>
      <c r="S832" s="113" t="b">
        <v>0</v>
      </c>
      <c r="T832" s="113" t="b">
        <f>VLOOKUP(G832,key!$S$3:$T$12,2,FALSE)</f>
        <v>0</v>
      </c>
      <c r="U832" s="113">
        <f t="shared" si="83"/>
        <v>1</v>
      </c>
      <c r="V832" s="116">
        <f t="shared" si="84"/>
        <v>-8.9800000000000001E-3</v>
      </c>
      <c r="W832" s="113">
        <f>VLOOKUP(G832,key!$S$3:$U$6,3,FALSE)</f>
        <v>1</v>
      </c>
      <c r="X832" s="113"/>
      <c r="Z832" s="113"/>
      <c r="AA832" s="113" t="s">
        <v>4151</v>
      </c>
      <c r="AB832" s="113" t="s">
        <v>1650</v>
      </c>
      <c r="AC832" s="113">
        <v>2007</v>
      </c>
      <c r="AD832" s="113" t="s">
        <v>114</v>
      </c>
      <c r="AE832" s="113" t="s">
        <v>1658</v>
      </c>
      <c r="AF832" s="113">
        <v>584</v>
      </c>
      <c r="AG832" s="113">
        <v>0.06</v>
      </c>
      <c r="AH832" s="113">
        <v>-4.49</v>
      </c>
      <c r="AI832" s="113">
        <v>500</v>
      </c>
      <c r="AJ832" s="113">
        <v>4.2000000000000003E-2</v>
      </c>
    </row>
    <row r="833" spans="1:36" x14ac:dyDescent="0.25">
      <c r="A833" t="str">
        <f t="shared" si="85"/>
        <v>CFLMFm2007CZ15rDXHP</v>
      </c>
      <c r="B833" t="s">
        <v>118</v>
      </c>
      <c r="C833" t="s">
        <v>45</v>
      </c>
      <c r="D833" s="113" t="s">
        <v>1650</v>
      </c>
      <c r="E833" s="113">
        <v>2007</v>
      </c>
      <c r="F833" s="113" t="s">
        <v>114</v>
      </c>
      <c r="G833" s="113" t="s">
        <v>1659</v>
      </c>
      <c r="H833" s="113">
        <f t="shared" si="80"/>
        <v>1.1259999999999999</v>
      </c>
      <c r="I833" s="113">
        <f t="shared" si="82"/>
        <v>1.5238095238095237</v>
      </c>
      <c r="J833" s="113">
        <f t="shared" si="81"/>
        <v>0</v>
      </c>
      <c r="M833" s="113">
        <v>563</v>
      </c>
      <c r="N833" s="113">
        <v>6.4000000000000001E-2</v>
      </c>
      <c r="O833" s="113">
        <v>0</v>
      </c>
      <c r="P833" s="113">
        <v>500</v>
      </c>
      <c r="Q833" s="113">
        <v>4.2000000000000003E-2</v>
      </c>
      <c r="S833" s="113" t="b">
        <v>0</v>
      </c>
      <c r="T833" s="113" t="b">
        <f>VLOOKUP(G833,key!$S$3:$T$12,2,FALSE)</f>
        <v>1</v>
      </c>
      <c r="U833" s="113">
        <f t="shared" si="83"/>
        <v>1</v>
      </c>
      <c r="V833" s="116">
        <f t="shared" si="84"/>
        <v>0</v>
      </c>
      <c r="W833" s="113">
        <f>VLOOKUP(G833,key!$S$3:$U$6,3,FALSE)</f>
        <v>0.5</v>
      </c>
      <c r="X833" s="113"/>
      <c r="Z833" s="113"/>
      <c r="AA833" s="113" t="s">
        <v>4151</v>
      </c>
      <c r="AB833" s="113" t="s">
        <v>1650</v>
      </c>
      <c r="AC833" s="113">
        <v>2007</v>
      </c>
      <c r="AD833" s="113" t="s">
        <v>114</v>
      </c>
      <c r="AE833" s="113" t="s">
        <v>1659</v>
      </c>
      <c r="AF833" s="113">
        <v>563</v>
      </c>
      <c r="AG833" s="113">
        <v>6.4000000000000001E-2</v>
      </c>
      <c r="AH833" s="113">
        <v>0</v>
      </c>
      <c r="AI833" s="113">
        <v>500</v>
      </c>
      <c r="AJ833" s="113">
        <v>4.2000000000000003E-2</v>
      </c>
    </row>
    <row r="834" spans="1:36" x14ac:dyDescent="0.25">
      <c r="A834" t="str">
        <f t="shared" si="85"/>
        <v>CFLMFm2007CZ15rNCEH</v>
      </c>
      <c r="B834" t="s">
        <v>118</v>
      </c>
      <c r="C834" t="s">
        <v>45</v>
      </c>
      <c r="D834" s="113" t="s">
        <v>1650</v>
      </c>
      <c r="E834" s="113">
        <v>2007</v>
      </c>
      <c r="F834" s="113" t="s">
        <v>114</v>
      </c>
      <c r="G834" s="113" t="s">
        <v>1656</v>
      </c>
      <c r="H834" s="113">
        <f t="shared" si="80"/>
        <v>0.83199999999999996</v>
      </c>
      <c r="I834" s="113">
        <f t="shared" si="82"/>
        <v>1.0238095238095237</v>
      </c>
      <c r="J834" s="113">
        <f t="shared" si="81"/>
        <v>0</v>
      </c>
      <c r="M834" s="113">
        <v>416</v>
      </c>
      <c r="N834" s="113">
        <v>4.2999999999999997E-2</v>
      </c>
      <c r="O834" s="113">
        <v>0</v>
      </c>
      <c r="P834" s="113">
        <v>500</v>
      </c>
      <c r="Q834" s="113">
        <v>4.2000000000000003E-2</v>
      </c>
      <c r="S834" s="113" t="b">
        <v>0</v>
      </c>
      <c r="T834" s="113" t="b">
        <f>VLOOKUP(G834,key!$S$3:$T$12,2,FALSE)</f>
        <v>1</v>
      </c>
      <c r="U834" s="113">
        <f t="shared" si="83"/>
        <v>1</v>
      </c>
      <c r="V834" s="116">
        <f t="shared" si="84"/>
        <v>0</v>
      </c>
      <c r="W834" s="113">
        <f>VLOOKUP(G834,key!$S$3:$U$6,3,FALSE)</f>
        <v>0.25</v>
      </c>
      <c r="X834" s="113"/>
      <c r="Z834" s="113"/>
      <c r="AA834" s="113" t="s">
        <v>4151</v>
      </c>
      <c r="AB834" s="113" t="s">
        <v>1650</v>
      </c>
      <c r="AC834" s="113">
        <v>2007</v>
      </c>
      <c r="AD834" s="113" t="s">
        <v>114</v>
      </c>
      <c r="AE834" s="113" t="s">
        <v>1656</v>
      </c>
      <c r="AF834" s="113">
        <v>416</v>
      </c>
      <c r="AG834" s="113">
        <v>4.2999999999999997E-2</v>
      </c>
      <c r="AH834" s="113">
        <v>0</v>
      </c>
      <c r="AI834" s="113">
        <v>500</v>
      </c>
      <c r="AJ834" s="113">
        <v>4.2000000000000003E-2</v>
      </c>
    </row>
    <row r="835" spans="1:36" x14ac:dyDescent="0.25">
      <c r="A835" t="str">
        <f t="shared" si="85"/>
        <v>CFLMFm2007CZ15rNCGF</v>
      </c>
      <c r="B835" t="s">
        <v>118</v>
      </c>
      <c r="C835" t="s">
        <v>45</v>
      </c>
      <c r="D835" s="113" t="s">
        <v>1650</v>
      </c>
      <c r="E835" s="113">
        <v>2007</v>
      </c>
      <c r="F835" s="113" t="s">
        <v>114</v>
      </c>
      <c r="G835" s="113" t="s">
        <v>1657</v>
      </c>
      <c r="H835" s="113">
        <f t="shared" si="80"/>
        <v>1.008</v>
      </c>
      <c r="I835" s="113">
        <f t="shared" si="82"/>
        <v>1.0238095238095237</v>
      </c>
      <c r="J835" s="113">
        <f t="shared" si="81"/>
        <v>-9.4800000000000006E-3</v>
      </c>
      <c r="M835" s="113">
        <v>504</v>
      </c>
      <c r="N835" s="113">
        <v>4.2999999999999997E-2</v>
      </c>
      <c r="O835" s="113">
        <v>-4.74</v>
      </c>
      <c r="P835" s="113">
        <v>500</v>
      </c>
      <c r="Q835" s="113">
        <v>4.2000000000000003E-2</v>
      </c>
      <c r="S835" s="113" t="b">
        <v>0</v>
      </c>
      <c r="T835" s="113" t="b">
        <f>VLOOKUP(G835,key!$S$3:$T$12,2,FALSE)</f>
        <v>0</v>
      </c>
      <c r="U835" s="113">
        <f t="shared" si="83"/>
        <v>1</v>
      </c>
      <c r="V835" s="116">
        <f t="shared" si="84"/>
        <v>-9.4800000000000006E-3</v>
      </c>
      <c r="W835" s="113">
        <f>VLOOKUP(G835,key!$S$3:$U$6,3,FALSE)</f>
        <v>0.9</v>
      </c>
      <c r="X835" s="113"/>
      <c r="Z835" s="113"/>
      <c r="AA835" s="113" t="s">
        <v>4151</v>
      </c>
      <c r="AB835" s="113" t="s">
        <v>1650</v>
      </c>
      <c r="AC835" s="113">
        <v>2007</v>
      </c>
      <c r="AD835" s="113" t="s">
        <v>114</v>
      </c>
      <c r="AE835" s="113" t="s">
        <v>1657</v>
      </c>
      <c r="AF835" s="113">
        <v>504</v>
      </c>
      <c r="AG835" s="113">
        <v>4.2999999999999997E-2</v>
      </c>
      <c r="AH835" s="113">
        <v>-4.74</v>
      </c>
      <c r="AI835" s="113">
        <v>500</v>
      </c>
      <c r="AJ835" s="113">
        <v>4.2000000000000003E-2</v>
      </c>
    </row>
    <row r="836" spans="1:36" x14ac:dyDescent="0.25">
      <c r="A836" t="str">
        <f t="shared" si="85"/>
        <v>CFLMFm2007CZ16rDXGF</v>
      </c>
      <c r="B836" t="s">
        <v>118</v>
      </c>
      <c r="C836" t="s">
        <v>45</v>
      </c>
      <c r="D836" s="113" t="s">
        <v>1650</v>
      </c>
      <c r="E836" s="113">
        <v>2007</v>
      </c>
      <c r="F836" s="113" t="s">
        <v>115</v>
      </c>
      <c r="G836" s="113" t="s">
        <v>1658</v>
      </c>
      <c r="H836" s="113">
        <f t="shared" si="80"/>
        <v>1.0680000000000001</v>
      </c>
      <c r="I836" s="113">
        <f t="shared" si="82"/>
        <v>1.4</v>
      </c>
      <c r="J836" s="113">
        <f t="shared" si="81"/>
        <v>-2.5999999999999999E-2</v>
      </c>
      <c r="M836" s="113">
        <v>534</v>
      </c>
      <c r="N836" s="113">
        <v>5.6000000000000001E-2</v>
      </c>
      <c r="O836" s="113">
        <v>-13</v>
      </c>
      <c r="P836" s="113">
        <v>500</v>
      </c>
      <c r="Q836" s="113">
        <v>0.04</v>
      </c>
      <c r="S836" s="113" t="b">
        <v>0</v>
      </c>
      <c r="T836" s="113" t="b">
        <f>VLOOKUP(G836,key!$S$3:$T$12,2,FALSE)</f>
        <v>0</v>
      </c>
      <c r="U836" s="113">
        <f t="shared" si="83"/>
        <v>1</v>
      </c>
      <c r="V836" s="116">
        <f t="shared" si="84"/>
        <v>-2.5999999999999999E-2</v>
      </c>
      <c r="W836" s="113">
        <f>VLOOKUP(G836,key!$S$3:$U$6,3,FALSE)</f>
        <v>1</v>
      </c>
      <c r="X836" s="113"/>
      <c r="Z836" s="113"/>
      <c r="AA836" s="113" t="s">
        <v>4151</v>
      </c>
      <c r="AB836" s="113" t="s">
        <v>1650</v>
      </c>
      <c r="AC836" s="113">
        <v>2007</v>
      </c>
      <c r="AD836" s="113" t="s">
        <v>115</v>
      </c>
      <c r="AE836" s="113" t="s">
        <v>1658</v>
      </c>
      <c r="AF836" s="113">
        <v>534</v>
      </c>
      <c r="AG836" s="113">
        <v>5.6000000000000001E-2</v>
      </c>
      <c r="AH836" s="113">
        <v>-13</v>
      </c>
      <c r="AI836" s="113">
        <v>500</v>
      </c>
      <c r="AJ836" s="113">
        <v>0.04</v>
      </c>
    </row>
    <row r="837" spans="1:36" x14ac:dyDescent="0.25">
      <c r="A837" t="str">
        <f t="shared" si="85"/>
        <v>CFLMFm2007CZ16rDXHP</v>
      </c>
      <c r="B837" t="s">
        <v>118</v>
      </c>
      <c r="C837" t="s">
        <v>45</v>
      </c>
      <c r="D837" s="113" t="s">
        <v>1650</v>
      </c>
      <c r="E837" s="113">
        <v>2007</v>
      </c>
      <c r="F837" s="113" t="s">
        <v>115</v>
      </c>
      <c r="G837" s="113" t="s">
        <v>1659</v>
      </c>
      <c r="H837" s="113">
        <f t="shared" si="80"/>
        <v>0.81200000000000006</v>
      </c>
      <c r="I837" s="113">
        <f t="shared" si="82"/>
        <v>1.425</v>
      </c>
      <c r="J837" s="113">
        <f t="shared" si="81"/>
        <v>0</v>
      </c>
      <c r="M837" s="113">
        <v>406</v>
      </c>
      <c r="N837" s="113">
        <v>5.7000000000000002E-2</v>
      </c>
      <c r="O837" s="113">
        <v>0</v>
      </c>
      <c r="P837" s="113">
        <v>500</v>
      </c>
      <c r="Q837" s="113">
        <v>0.04</v>
      </c>
      <c r="S837" s="113" t="b">
        <v>0</v>
      </c>
      <c r="T837" s="113" t="b">
        <f>VLOOKUP(G837,key!$S$3:$T$12,2,FALSE)</f>
        <v>1</v>
      </c>
      <c r="U837" s="113">
        <f t="shared" si="83"/>
        <v>1</v>
      </c>
      <c r="V837" s="116">
        <f t="shared" si="84"/>
        <v>0</v>
      </c>
      <c r="W837" s="113">
        <f>VLOOKUP(G837,key!$S$3:$U$6,3,FALSE)</f>
        <v>0.5</v>
      </c>
      <c r="X837" s="113"/>
      <c r="Z837" s="113"/>
      <c r="AA837" s="113" t="s">
        <v>4151</v>
      </c>
      <c r="AB837" s="113" t="s">
        <v>1650</v>
      </c>
      <c r="AC837" s="113">
        <v>2007</v>
      </c>
      <c r="AD837" s="113" t="s">
        <v>115</v>
      </c>
      <c r="AE837" s="113" t="s">
        <v>1659</v>
      </c>
      <c r="AF837" s="113">
        <v>406</v>
      </c>
      <c r="AG837" s="113">
        <v>5.7000000000000002E-2</v>
      </c>
      <c r="AH837" s="113">
        <v>0</v>
      </c>
      <c r="AI837" s="113">
        <v>500</v>
      </c>
      <c r="AJ837" s="113">
        <v>0.04</v>
      </c>
    </row>
    <row r="838" spans="1:36" x14ac:dyDescent="0.25">
      <c r="A838" t="str">
        <f t="shared" si="85"/>
        <v>CFLMFm2007CZ16rNCEH</v>
      </c>
      <c r="B838" t="s">
        <v>118</v>
      </c>
      <c r="C838" t="s">
        <v>45</v>
      </c>
      <c r="D838" s="113" t="s">
        <v>1650</v>
      </c>
      <c r="E838" s="113">
        <v>2007</v>
      </c>
      <c r="F838" s="113" t="s">
        <v>115</v>
      </c>
      <c r="G838" s="113" t="s">
        <v>1656</v>
      </c>
      <c r="H838" s="113">
        <f t="shared" si="80"/>
        <v>0.49199999999999999</v>
      </c>
      <c r="I838" s="113">
        <f t="shared" si="82"/>
        <v>1.0249999999999999</v>
      </c>
      <c r="J838" s="113">
        <f t="shared" si="81"/>
        <v>0</v>
      </c>
      <c r="M838" s="113">
        <v>246</v>
      </c>
      <c r="N838" s="113">
        <v>4.1000000000000002E-2</v>
      </c>
      <c r="O838" s="113">
        <v>0</v>
      </c>
      <c r="P838" s="113">
        <v>500</v>
      </c>
      <c r="Q838" s="113">
        <v>0.04</v>
      </c>
      <c r="S838" s="113" t="b">
        <v>0</v>
      </c>
      <c r="T838" s="113" t="b">
        <f>VLOOKUP(G838,key!$S$3:$T$12,2,FALSE)</f>
        <v>1</v>
      </c>
      <c r="U838" s="113">
        <f t="shared" si="83"/>
        <v>1</v>
      </c>
      <c r="V838" s="116">
        <f t="shared" si="84"/>
        <v>0</v>
      </c>
      <c r="W838" s="113">
        <f>VLOOKUP(G838,key!$S$3:$U$6,3,FALSE)</f>
        <v>0.25</v>
      </c>
      <c r="X838" s="113"/>
      <c r="Z838" s="113"/>
      <c r="AA838" s="113" t="s">
        <v>4151</v>
      </c>
      <c r="AB838" s="113" t="s">
        <v>1650</v>
      </c>
      <c r="AC838" s="113">
        <v>2007</v>
      </c>
      <c r="AD838" s="113" t="s">
        <v>115</v>
      </c>
      <c r="AE838" s="113" t="s">
        <v>1656</v>
      </c>
      <c r="AF838" s="113">
        <v>246</v>
      </c>
      <c r="AG838" s="113">
        <v>4.1000000000000002E-2</v>
      </c>
      <c r="AH838" s="113">
        <v>0</v>
      </c>
      <c r="AI838" s="113">
        <v>500</v>
      </c>
      <c r="AJ838" s="113">
        <v>0.04</v>
      </c>
    </row>
    <row r="839" spans="1:36" x14ac:dyDescent="0.25">
      <c r="A839" t="str">
        <f t="shared" si="85"/>
        <v>CFLMFm2007CZ16rNCGF</v>
      </c>
      <c r="B839" t="s">
        <v>118</v>
      </c>
      <c r="C839" t="s">
        <v>45</v>
      </c>
      <c r="D839" s="113" t="s">
        <v>1650</v>
      </c>
      <c r="E839" s="113">
        <v>2007</v>
      </c>
      <c r="F839" s="113" t="s">
        <v>115</v>
      </c>
      <c r="G839" s="113" t="s">
        <v>1657</v>
      </c>
      <c r="H839" s="113">
        <f t="shared" si="80"/>
        <v>0.99</v>
      </c>
      <c r="I839" s="113">
        <f t="shared" si="82"/>
        <v>1.05</v>
      </c>
      <c r="J839" s="113">
        <f t="shared" si="81"/>
        <v>-2.64E-2</v>
      </c>
      <c r="M839" s="113">
        <v>495</v>
      </c>
      <c r="N839" s="113">
        <v>4.2000000000000003E-2</v>
      </c>
      <c r="O839" s="113">
        <v>-13.2</v>
      </c>
      <c r="P839" s="113">
        <v>500</v>
      </c>
      <c r="Q839" s="113">
        <v>0.04</v>
      </c>
      <c r="S839" s="113" t="b">
        <v>0</v>
      </c>
      <c r="T839" s="113" t="b">
        <f>VLOOKUP(G839,key!$S$3:$T$12,2,FALSE)</f>
        <v>0</v>
      </c>
      <c r="U839" s="113">
        <f t="shared" si="83"/>
        <v>1</v>
      </c>
      <c r="V839" s="116">
        <f t="shared" si="84"/>
        <v>-2.64E-2</v>
      </c>
      <c r="W839" s="113">
        <f>VLOOKUP(G839,key!$S$3:$U$6,3,FALSE)</f>
        <v>0.9</v>
      </c>
      <c r="X839" s="113"/>
      <c r="Z839" s="113"/>
      <c r="AA839" s="113" t="s">
        <v>4151</v>
      </c>
      <c r="AB839" s="113" t="s">
        <v>1650</v>
      </c>
      <c r="AC839" s="113">
        <v>2007</v>
      </c>
      <c r="AD839" s="113" t="s">
        <v>115</v>
      </c>
      <c r="AE839" s="113" t="s">
        <v>1657</v>
      </c>
      <c r="AF839" s="113">
        <v>495</v>
      </c>
      <c r="AG839" s="113">
        <v>4.2000000000000003E-2</v>
      </c>
      <c r="AH839" s="113">
        <v>-13.2</v>
      </c>
      <c r="AI839" s="113">
        <v>500</v>
      </c>
      <c r="AJ839" s="113">
        <v>0.04</v>
      </c>
    </row>
    <row r="840" spans="1:36" x14ac:dyDescent="0.25">
      <c r="A840" t="str">
        <f t="shared" si="85"/>
        <v>CFLMFm2011CZ01rDXGF</v>
      </c>
      <c r="B840" t="s">
        <v>118</v>
      </c>
      <c r="C840" t="s">
        <v>45</v>
      </c>
      <c r="D840" s="113" t="s">
        <v>1650</v>
      </c>
      <c r="E840" s="113">
        <v>2011</v>
      </c>
      <c r="F840" s="113" t="s">
        <v>48</v>
      </c>
      <c r="G840" s="113" t="s">
        <v>1658</v>
      </c>
      <c r="H840" s="113">
        <f t="shared" ref="H840:H903" si="86">MAX(MIN(M840/P840,2),W840)</f>
        <v>1</v>
      </c>
      <c r="I840" s="113">
        <f t="shared" si="82"/>
        <v>1.0227272727272727</v>
      </c>
      <c r="J840" s="113">
        <f t="shared" ref="J840:J903" si="87">IF(ABS(V840)&lt;0.0003413,0,V840)</f>
        <v>-3.4130000000000001E-2</v>
      </c>
      <c r="M840" s="113">
        <v>489</v>
      </c>
      <c r="N840" s="113">
        <v>4.4999999999999998E-2</v>
      </c>
      <c r="O840" s="113">
        <v>-17.5</v>
      </c>
      <c r="P840" s="113">
        <v>500</v>
      </c>
      <c r="Q840" s="113">
        <v>4.3999999999999997E-2</v>
      </c>
      <c r="S840" s="113" t="b">
        <v>0</v>
      </c>
      <c r="T840" s="113" t="b">
        <f>VLOOKUP(G840,key!$S$3:$T$12,2,FALSE)</f>
        <v>0</v>
      </c>
      <c r="U840" s="113">
        <f t="shared" si="83"/>
        <v>1</v>
      </c>
      <c r="V840" s="116">
        <f t="shared" si="84"/>
        <v>-3.4130000000000001E-2</v>
      </c>
      <c r="W840" s="113">
        <f>VLOOKUP(G840,key!$S$3:$U$6,3,FALSE)</f>
        <v>1</v>
      </c>
      <c r="X840" s="113"/>
      <c r="Z840" s="113"/>
      <c r="AA840" s="113" t="s">
        <v>4151</v>
      </c>
      <c r="AB840" s="113" t="s">
        <v>1650</v>
      </c>
      <c r="AC840" s="113">
        <v>2011</v>
      </c>
      <c r="AD840" s="113" t="s">
        <v>48</v>
      </c>
      <c r="AE840" s="113" t="s">
        <v>1658</v>
      </c>
      <c r="AF840" s="113">
        <v>489</v>
      </c>
      <c r="AG840" s="113">
        <v>4.4999999999999998E-2</v>
      </c>
      <c r="AH840" s="113">
        <v>-17.5</v>
      </c>
      <c r="AI840" s="113">
        <v>500</v>
      </c>
      <c r="AJ840" s="113">
        <v>4.3999999999999997E-2</v>
      </c>
    </row>
    <row r="841" spans="1:36" x14ac:dyDescent="0.25">
      <c r="A841" t="str">
        <f t="shared" ref="A841" si="88">B841&amp;D841&amp;E841&amp;F841&amp;G841</f>
        <v>CFLMFm2011CZ01rDXHP</v>
      </c>
      <c r="B841" t="s">
        <v>118</v>
      </c>
      <c r="C841" t="s">
        <v>45</v>
      </c>
      <c r="D841" s="113" t="s">
        <v>1650</v>
      </c>
      <c r="E841" s="113">
        <v>2011</v>
      </c>
      <c r="F841" s="113" t="s">
        <v>48</v>
      </c>
      <c r="G841" s="113" t="s">
        <v>1659</v>
      </c>
      <c r="H841" s="113">
        <f t="shared" si="86"/>
        <v>0.72599999999999998</v>
      </c>
      <c r="I841" s="113">
        <f t="shared" ref="I841:I904" si="89">IF(S841,1,MAX(U841,MIN(N841/Q841,2)))</f>
        <v>1</v>
      </c>
      <c r="J841" s="113">
        <f t="shared" si="87"/>
        <v>0</v>
      </c>
      <c r="M841" s="113">
        <v>363</v>
      </c>
      <c r="N841" s="113">
        <v>4.3999999999999997E-2</v>
      </c>
      <c r="O841" s="113">
        <v>0</v>
      </c>
      <c r="P841" s="113">
        <v>500</v>
      </c>
      <c r="Q841" s="113">
        <v>4.3999999999999997E-2</v>
      </c>
      <c r="S841" s="113" t="b">
        <v>0</v>
      </c>
      <c r="T841" s="113" t="b">
        <f>VLOOKUP(G841,key!$S$3:$T$12,2,FALSE)</f>
        <v>1</v>
      </c>
      <c r="U841" s="113">
        <f t="shared" ref="U841:U904" si="90">IF(T841,1,1)</f>
        <v>1</v>
      </c>
      <c r="V841" s="116">
        <f t="shared" ref="V841:V904" si="91">MIN(MAX(O841/P841,-0.03413),0.03413)</f>
        <v>0</v>
      </c>
      <c r="W841" s="113">
        <f>VLOOKUP(G841,key!$S$3:$U$6,3,FALSE)</f>
        <v>0.5</v>
      </c>
      <c r="X841" s="113"/>
      <c r="Z841" s="113"/>
      <c r="AA841" s="113" t="s">
        <v>4151</v>
      </c>
      <c r="AB841" s="113" t="s">
        <v>1650</v>
      </c>
      <c r="AC841" s="113">
        <v>2011</v>
      </c>
      <c r="AD841" s="113" t="s">
        <v>48</v>
      </c>
      <c r="AE841" s="113" t="s">
        <v>1659</v>
      </c>
      <c r="AF841" s="113">
        <v>363</v>
      </c>
      <c r="AG841" s="113">
        <v>4.3999999999999997E-2</v>
      </c>
      <c r="AH841" s="113">
        <v>0</v>
      </c>
      <c r="AI841" s="113">
        <v>500</v>
      </c>
      <c r="AJ841" s="113">
        <v>4.3999999999999997E-2</v>
      </c>
    </row>
    <row r="842" spans="1:36" x14ac:dyDescent="0.25">
      <c r="A842" t="str">
        <f t="shared" si="85"/>
        <v>CFLMFm2011CZ01rNCEH</v>
      </c>
      <c r="B842" t="s">
        <v>118</v>
      </c>
      <c r="C842" t="s">
        <v>45</v>
      </c>
      <c r="D842" s="113" t="s">
        <v>1650</v>
      </c>
      <c r="E842" s="113">
        <v>2011</v>
      </c>
      <c r="F842" s="113" t="s">
        <v>48</v>
      </c>
      <c r="G842" s="113" t="s">
        <v>1656</v>
      </c>
      <c r="H842" s="113">
        <f t="shared" si="86"/>
        <v>0.33600000000000002</v>
      </c>
      <c r="I842" s="113">
        <f t="shared" si="89"/>
        <v>1</v>
      </c>
      <c r="J842" s="113">
        <f t="shared" si="87"/>
        <v>0</v>
      </c>
      <c r="M842" s="113">
        <v>168</v>
      </c>
      <c r="N842" s="113">
        <v>4.3999999999999997E-2</v>
      </c>
      <c r="O842" s="113">
        <v>0</v>
      </c>
      <c r="P842" s="113">
        <v>500</v>
      </c>
      <c r="Q842" s="113">
        <v>4.3999999999999997E-2</v>
      </c>
      <c r="S842" s="113" t="b">
        <v>0</v>
      </c>
      <c r="T842" s="113" t="b">
        <f>VLOOKUP(G842,key!$S$3:$T$12,2,FALSE)</f>
        <v>1</v>
      </c>
      <c r="U842" s="113">
        <f t="shared" si="90"/>
        <v>1</v>
      </c>
      <c r="V842" s="116">
        <f t="shared" si="91"/>
        <v>0</v>
      </c>
      <c r="W842" s="113">
        <f>VLOOKUP(G842,key!$S$3:$U$6,3,FALSE)</f>
        <v>0.25</v>
      </c>
      <c r="X842" s="113"/>
      <c r="Z842" s="113"/>
      <c r="AA842" s="113" t="s">
        <v>4151</v>
      </c>
      <c r="AB842" s="113" t="s">
        <v>1650</v>
      </c>
      <c r="AC842" s="113">
        <v>2011</v>
      </c>
      <c r="AD842" s="113" t="s">
        <v>48</v>
      </c>
      <c r="AE842" s="113" t="s">
        <v>1656</v>
      </c>
      <c r="AF842" s="113">
        <v>168</v>
      </c>
      <c r="AG842" s="113">
        <v>4.3999999999999997E-2</v>
      </c>
      <c r="AH842" s="113">
        <v>0</v>
      </c>
      <c r="AI842" s="113">
        <v>500</v>
      </c>
      <c r="AJ842" s="113">
        <v>4.3999999999999997E-2</v>
      </c>
    </row>
    <row r="843" spans="1:36" x14ac:dyDescent="0.25">
      <c r="A843" t="str">
        <f t="shared" si="85"/>
        <v>CFLMFm2011CZ01rNCGF</v>
      </c>
      <c r="B843" t="s">
        <v>118</v>
      </c>
      <c r="C843" t="s">
        <v>45</v>
      </c>
      <c r="D843" s="113" t="s">
        <v>1650</v>
      </c>
      <c r="E843" s="113">
        <v>2011</v>
      </c>
      <c r="F843" s="113" t="s">
        <v>48</v>
      </c>
      <c r="G843" s="113" t="s">
        <v>1657</v>
      </c>
      <c r="H843" s="113">
        <f t="shared" si="86"/>
        <v>0.98199999999999998</v>
      </c>
      <c r="I843" s="113">
        <f t="shared" si="89"/>
        <v>1.0227272727272727</v>
      </c>
      <c r="J843" s="113">
        <f t="shared" si="87"/>
        <v>-3.4130000000000001E-2</v>
      </c>
      <c r="M843" s="113">
        <v>491</v>
      </c>
      <c r="N843" s="113">
        <v>4.4999999999999998E-2</v>
      </c>
      <c r="O843" s="113">
        <v>-17.5</v>
      </c>
      <c r="P843" s="113">
        <v>500</v>
      </c>
      <c r="Q843" s="113">
        <v>4.3999999999999997E-2</v>
      </c>
      <c r="S843" s="113" t="b">
        <v>0</v>
      </c>
      <c r="T843" s="113" t="b">
        <f>VLOOKUP(G843,key!$S$3:$T$12,2,FALSE)</f>
        <v>0</v>
      </c>
      <c r="U843" s="113">
        <f t="shared" si="90"/>
        <v>1</v>
      </c>
      <c r="V843" s="116">
        <f t="shared" si="91"/>
        <v>-3.4130000000000001E-2</v>
      </c>
      <c r="W843" s="113">
        <f>VLOOKUP(G843,key!$S$3:$U$6,3,FALSE)</f>
        <v>0.9</v>
      </c>
      <c r="X843" s="113"/>
      <c r="Z843" s="113"/>
      <c r="AA843" s="113" t="s">
        <v>4151</v>
      </c>
      <c r="AB843" s="113" t="s">
        <v>1650</v>
      </c>
      <c r="AC843" s="113">
        <v>2011</v>
      </c>
      <c r="AD843" s="113" t="s">
        <v>48</v>
      </c>
      <c r="AE843" s="113" t="s">
        <v>1657</v>
      </c>
      <c r="AF843" s="113">
        <v>491</v>
      </c>
      <c r="AG843" s="113">
        <v>4.4999999999999998E-2</v>
      </c>
      <c r="AH843" s="113">
        <v>-17.5</v>
      </c>
      <c r="AI843" s="113">
        <v>500</v>
      </c>
      <c r="AJ843" s="113">
        <v>4.3999999999999997E-2</v>
      </c>
    </row>
    <row r="844" spans="1:36" x14ac:dyDescent="0.25">
      <c r="A844" t="str">
        <f t="shared" ref="A844:A907" si="92">B844&amp;D844&amp;E844&amp;F844&amp;G844</f>
        <v>CFLMFm2011CZ02rDXGF</v>
      </c>
      <c r="B844" t="s">
        <v>118</v>
      </c>
      <c r="C844" t="s">
        <v>45</v>
      </c>
      <c r="D844" s="113" t="s">
        <v>1650</v>
      </c>
      <c r="E844" s="113">
        <v>2011</v>
      </c>
      <c r="F844" s="113" t="s">
        <v>101</v>
      </c>
      <c r="G844" s="113" t="s">
        <v>1658</v>
      </c>
      <c r="H844" s="113">
        <f t="shared" si="86"/>
        <v>1.0640000000000001</v>
      </c>
      <c r="I844" s="113">
        <f t="shared" si="89"/>
        <v>1.5609756097560976</v>
      </c>
      <c r="J844" s="113">
        <f t="shared" si="87"/>
        <v>-2.06E-2</v>
      </c>
      <c r="M844" s="113">
        <v>532</v>
      </c>
      <c r="N844" s="113">
        <v>6.4000000000000001E-2</v>
      </c>
      <c r="O844" s="113">
        <v>-10.3</v>
      </c>
      <c r="P844" s="113">
        <v>500</v>
      </c>
      <c r="Q844" s="113">
        <v>4.1000000000000002E-2</v>
      </c>
      <c r="S844" s="113" t="b">
        <v>0</v>
      </c>
      <c r="T844" s="113" t="b">
        <f>VLOOKUP(G844,key!$S$3:$T$12,2,FALSE)</f>
        <v>0</v>
      </c>
      <c r="U844" s="113">
        <f t="shared" si="90"/>
        <v>1</v>
      </c>
      <c r="V844" s="116">
        <f t="shared" si="91"/>
        <v>-2.06E-2</v>
      </c>
      <c r="W844" s="113">
        <f>VLOOKUP(G844,key!$S$3:$U$6,3,FALSE)</f>
        <v>1</v>
      </c>
      <c r="X844" s="113"/>
      <c r="Z844" s="113"/>
      <c r="AA844" s="113" t="s">
        <v>4151</v>
      </c>
      <c r="AB844" s="113" t="s">
        <v>1650</v>
      </c>
      <c r="AC844" s="113">
        <v>2011</v>
      </c>
      <c r="AD844" s="113" t="s">
        <v>101</v>
      </c>
      <c r="AE844" s="113" t="s">
        <v>1658</v>
      </c>
      <c r="AF844" s="113">
        <v>532</v>
      </c>
      <c r="AG844" s="113">
        <v>6.4000000000000001E-2</v>
      </c>
      <c r="AH844" s="113">
        <v>-10.3</v>
      </c>
      <c r="AI844" s="113">
        <v>500</v>
      </c>
      <c r="AJ844" s="113">
        <v>4.1000000000000002E-2</v>
      </c>
    </row>
    <row r="845" spans="1:36" x14ac:dyDescent="0.25">
      <c r="A845" t="str">
        <f t="shared" si="92"/>
        <v>CFLMFm2011CZ02rDXHP</v>
      </c>
      <c r="B845" t="s">
        <v>118</v>
      </c>
      <c r="C845" t="s">
        <v>45</v>
      </c>
      <c r="D845" s="113" t="s">
        <v>1650</v>
      </c>
      <c r="E845" s="113">
        <v>2011</v>
      </c>
      <c r="F845" s="113" t="s">
        <v>101</v>
      </c>
      <c r="G845" s="113" t="s">
        <v>1659</v>
      </c>
      <c r="H845" s="113">
        <f t="shared" si="86"/>
        <v>0.89</v>
      </c>
      <c r="I845" s="113">
        <f t="shared" si="89"/>
        <v>1.5609756097560976</v>
      </c>
      <c r="J845" s="113">
        <f t="shared" si="87"/>
        <v>0</v>
      </c>
      <c r="M845" s="113">
        <v>445</v>
      </c>
      <c r="N845" s="113">
        <v>6.4000000000000001E-2</v>
      </c>
      <c r="O845" s="113">
        <v>0</v>
      </c>
      <c r="P845" s="113">
        <v>500</v>
      </c>
      <c r="Q845" s="113">
        <v>4.1000000000000002E-2</v>
      </c>
      <c r="S845" s="113" t="b">
        <v>0</v>
      </c>
      <c r="T845" s="113" t="b">
        <f>VLOOKUP(G845,key!$S$3:$T$12,2,FALSE)</f>
        <v>1</v>
      </c>
      <c r="U845" s="113">
        <f t="shared" si="90"/>
        <v>1</v>
      </c>
      <c r="V845" s="116">
        <f t="shared" si="91"/>
        <v>0</v>
      </c>
      <c r="W845" s="113">
        <f>VLOOKUP(G845,key!$S$3:$U$6,3,FALSE)</f>
        <v>0.5</v>
      </c>
      <c r="X845" s="113"/>
      <c r="Z845" s="113"/>
      <c r="AA845" s="113" t="s">
        <v>4151</v>
      </c>
      <c r="AB845" s="113" t="s">
        <v>1650</v>
      </c>
      <c r="AC845" s="113">
        <v>2011</v>
      </c>
      <c r="AD845" s="113" t="s">
        <v>101</v>
      </c>
      <c r="AE845" s="113" t="s">
        <v>1659</v>
      </c>
      <c r="AF845" s="113">
        <v>445</v>
      </c>
      <c r="AG845" s="113">
        <v>6.4000000000000001E-2</v>
      </c>
      <c r="AH845" s="113">
        <v>0</v>
      </c>
      <c r="AI845" s="113">
        <v>500</v>
      </c>
      <c r="AJ845" s="113">
        <v>4.1000000000000002E-2</v>
      </c>
    </row>
    <row r="846" spans="1:36" x14ac:dyDescent="0.25">
      <c r="A846" t="str">
        <f t="shared" si="92"/>
        <v>CFLMFm2011CZ02rNCEH</v>
      </c>
      <c r="B846" t="s">
        <v>118</v>
      </c>
      <c r="C846" t="s">
        <v>45</v>
      </c>
      <c r="D846" s="113" t="s">
        <v>1650</v>
      </c>
      <c r="E846" s="113">
        <v>2011</v>
      </c>
      <c r="F846" s="113" t="s">
        <v>101</v>
      </c>
      <c r="G846" s="113" t="s">
        <v>1656</v>
      </c>
      <c r="H846" s="113">
        <f t="shared" si="86"/>
        <v>0.60199999999999998</v>
      </c>
      <c r="I846" s="113">
        <f t="shared" si="89"/>
        <v>1</v>
      </c>
      <c r="J846" s="113">
        <f t="shared" si="87"/>
        <v>0</v>
      </c>
      <c r="M846" s="113">
        <v>301</v>
      </c>
      <c r="N846" s="113">
        <v>4.1000000000000002E-2</v>
      </c>
      <c r="O846" s="113">
        <v>0</v>
      </c>
      <c r="P846" s="113">
        <v>500</v>
      </c>
      <c r="Q846" s="113">
        <v>4.1000000000000002E-2</v>
      </c>
      <c r="S846" s="113" t="b">
        <v>0</v>
      </c>
      <c r="T846" s="113" t="b">
        <f>VLOOKUP(G846,key!$S$3:$T$12,2,FALSE)</f>
        <v>1</v>
      </c>
      <c r="U846" s="113">
        <f t="shared" si="90"/>
        <v>1</v>
      </c>
      <c r="V846" s="116">
        <f t="shared" si="91"/>
        <v>0</v>
      </c>
      <c r="W846" s="113">
        <f>VLOOKUP(G846,key!$S$3:$U$6,3,FALSE)</f>
        <v>0.25</v>
      </c>
      <c r="X846" s="113"/>
      <c r="Z846" s="113"/>
      <c r="AA846" s="113" t="s">
        <v>4151</v>
      </c>
      <c r="AB846" s="113" t="s">
        <v>1650</v>
      </c>
      <c r="AC846" s="113">
        <v>2011</v>
      </c>
      <c r="AD846" s="113" t="s">
        <v>101</v>
      </c>
      <c r="AE846" s="113" t="s">
        <v>1656</v>
      </c>
      <c r="AF846" s="113">
        <v>301</v>
      </c>
      <c r="AG846" s="113">
        <v>4.1000000000000002E-2</v>
      </c>
      <c r="AH846" s="113">
        <v>0</v>
      </c>
      <c r="AI846" s="113">
        <v>500</v>
      </c>
      <c r="AJ846" s="113">
        <v>4.1000000000000002E-2</v>
      </c>
    </row>
    <row r="847" spans="1:36" x14ac:dyDescent="0.25">
      <c r="A847" t="str">
        <f t="shared" si="92"/>
        <v>CFLMFm2011CZ02rNCGF</v>
      </c>
      <c r="B847" t="s">
        <v>118</v>
      </c>
      <c r="C847" t="s">
        <v>45</v>
      </c>
      <c r="D847" s="113" t="s">
        <v>1650</v>
      </c>
      <c r="E847" s="113">
        <v>2011</v>
      </c>
      <c r="F847" s="113" t="s">
        <v>101</v>
      </c>
      <c r="G847" s="113" t="s">
        <v>1657</v>
      </c>
      <c r="H847" s="113">
        <f t="shared" si="86"/>
        <v>0.998</v>
      </c>
      <c r="I847" s="113">
        <f t="shared" si="89"/>
        <v>1</v>
      </c>
      <c r="J847" s="113">
        <f t="shared" si="87"/>
        <v>-2.0799999999999999E-2</v>
      </c>
      <c r="M847" s="113">
        <v>499</v>
      </c>
      <c r="N847" s="113">
        <v>4.1000000000000002E-2</v>
      </c>
      <c r="O847" s="113">
        <v>-10.4</v>
      </c>
      <c r="P847" s="113">
        <v>500</v>
      </c>
      <c r="Q847" s="113">
        <v>4.1000000000000002E-2</v>
      </c>
      <c r="S847" s="113" t="b">
        <v>0</v>
      </c>
      <c r="T847" s="113" t="b">
        <f>VLOOKUP(G847,key!$S$3:$T$12,2,FALSE)</f>
        <v>0</v>
      </c>
      <c r="U847" s="113">
        <f t="shared" si="90"/>
        <v>1</v>
      </c>
      <c r="V847" s="116">
        <f t="shared" si="91"/>
        <v>-2.0799999999999999E-2</v>
      </c>
      <c r="W847" s="113">
        <f>VLOOKUP(G847,key!$S$3:$U$6,3,FALSE)</f>
        <v>0.9</v>
      </c>
      <c r="X847" s="113"/>
      <c r="Z847" s="113"/>
      <c r="AA847" s="113" t="s">
        <v>4151</v>
      </c>
      <c r="AB847" s="113" t="s">
        <v>1650</v>
      </c>
      <c r="AC847" s="113">
        <v>2011</v>
      </c>
      <c r="AD847" s="113" t="s">
        <v>101</v>
      </c>
      <c r="AE847" s="113" t="s">
        <v>1657</v>
      </c>
      <c r="AF847" s="113">
        <v>499</v>
      </c>
      <c r="AG847" s="113">
        <v>4.1000000000000002E-2</v>
      </c>
      <c r="AH847" s="113">
        <v>-10.4</v>
      </c>
      <c r="AI847" s="113">
        <v>500</v>
      </c>
      <c r="AJ847" s="113">
        <v>4.1000000000000002E-2</v>
      </c>
    </row>
    <row r="848" spans="1:36" x14ac:dyDescent="0.25">
      <c r="A848" t="str">
        <f t="shared" si="92"/>
        <v>CFLMFm2011CZ03rDXGF</v>
      </c>
      <c r="B848" t="s">
        <v>118</v>
      </c>
      <c r="C848" t="s">
        <v>45</v>
      </c>
      <c r="D848" s="113" t="s">
        <v>1650</v>
      </c>
      <c r="E848" s="113">
        <v>2011</v>
      </c>
      <c r="F848" s="113" t="s">
        <v>102</v>
      </c>
      <c r="G848" s="113" t="s">
        <v>1658</v>
      </c>
      <c r="H848" s="113">
        <f t="shared" si="86"/>
        <v>1</v>
      </c>
      <c r="I848" s="113">
        <f t="shared" si="89"/>
        <v>1.25</v>
      </c>
      <c r="J848" s="113">
        <f t="shared" si="87"/>
        <v>-2.5399999999999999E-2</v>
      </c>
      <c r="M848" s="113">
        <v>499</v>
      </c>
      <c r="N848" s="113">
        <v>0.05</v>
      </c>
      <c r="O848" s="113">
        <v>-12.7</v>
      </c>
      <c r="P848" s="113">
        <v>500</v>
      </c>
      <c r="Q848" s="113">
        <v>0.04</v>
      </c>
      <c r="S848" s="113" t="b">
        <v>0</v>
      </c>
      <c r="T848" s="113" t="b">
        <f>VLOOKUP(G848,key!$S$3:$T$12,2,FALSE)</f>
        <v>0</v>
      </c>
      <c r="U848" s="113">
        <f t="shared" si="90"/>
        <v>1</v>
      </c>
      <c r="V848" s="116">
        <f t="shared" si="91"/>
        <v>-2.5399999999999999E-2</v>
      </c>
      <c r="W848" s="113">
        <f>VLOOKUP(G848,key!$S$3:$U$6,3,FALSE)</f>
        <v>1</v>
      </c>
      <c r="X848" s="113"/>
      <c r="Z848" s="113"/>
      <c r="AA848" s="113" t="s">
        <v>4151</v>
      </c>
      <c r="AB848" s="113" t="s">
        <v>1650</v>
      </c>
      <c r="AC848" s="113">
        <v>2011</v>
      </c>
      <c r="AD848" s="113" t="s">
        <v>102</v>
      </c>
      <c r="AE848" s="113" t="s">
        <v>1658</v>
      </c>
      <c r="AF848" s="113">
        <v>499</v>
      </c>
      <c r="AG848" s="113">
        <v>0.05</v>
      </c>
      <c r="AH848" s="113">
        <v>-12.7</v>
      </c>
      <c r="AI848" s="113">
        <v>500</v>
      </c>
      <c r="AJ848" s="113">
        <v>0.04</v>
      </c>
    </row>
    <row r="849" spans="1:36" x14ac:dyDescent="0.25">
      <c r="A849" t="str">
        <f t="shared" si="92"/>
        <v>CFLMFm2011CZ03rDXHP</v>
      </c>
      <c r="B849" t="s">
        <v>118</v>
      </c>
      <c r="C849" t="s">
        <v>45</v>
      </c>
      <c r="D849" s="113" t="s">
        <v>1650</v>
      </c>
      <c r="E849" s="113">
        <v>2011</v>
      </c>
      <c r="F849" s="113" t="s">
        <v>102</v>
      </c>
      <c r="G849" s="113" t="s">
        <v>1659</v>
      </c>
      <c r="H849" s="113">
        <f t="shared" si="86"/>
        <v>0.83</v>
      </c>
      <c r="I849" s="113">
        <f t="shared" si="89"/>
        <v>1.2</v>
      </c>
      <c r="J849" s="113">
        <f t="shared" si="87"/>
        <v>0</v>
      </c>
      <c r="M849" s="113">
        <v>415</v>
      </c>
      <c r="N849" s="113">
        <v>4.8000000000000001E-2</v>
      </c>
      <c r="O849" s="113">
        <v>0</v>
      </c>
      <c r="P849" s="113">
        <v>500</v>
      </c>
      <c r="Q849" s="113">
        <v>0.04</v>
      </c>
      <c r="S849" s="113" t="b">
        <v>0</v>
      </c>
      <c r="T849" s="113" t="b">
        <f>VLOOKUP(G849,key!$S$3:$T$12,2,FALSE)</f>
        <v>1</v>
      </c>
      <c r="U849" s="113">
        <f t="shared" si="90"/>
        <v>1</v>
      </c>
      <c r="V849" s="116">
        <f t="shared" si="91"/>
        <v>0</v>
      </c>
      <c r="W849" s="113">
        <f>VLOOKUP(G849,key!$S$3:$U$6,3,FALSE)</f>
        <v>0.5</v>
      </c>
      <c r="X849" s="113"/>
      <c r="Z849" s="113"/>
      <c r="AA849" s="113" t="s">
        <v>4151</v>
      </c>
      <c r="AB849" s="113" t="s">
        <v>1650</v>
      </c>
      <c r="AC849" s="113">
        <v>2011</v>
      </c>
      <c r="AD849" s="113" t="s">
        <v>102</v>
      </c>
      <c r="AE849" s="113" t="s">
        <v>1659</v>
      </c>
      <c r="AF849" s="113">
        <v>415</v>
      </c>
      <c r="AG849" s="113">
        <v>4.8000000000000001E-2</v>
      </c>
      <c r="AH849" s="113">
        <v>0</v>
      </c>
      <c r="AI849" s="113">
        <v>500</v>
      </c>
      <c r="AJ849" s="113">
        <v>0.04</v>
      </c>
    </row>
    <row r="850" spans="1:36" x14ac:dyDescent="0.25">
      <c r="A850" t="str">
        <f t="shared" si="92"/>
        <v>CFLMFm2011CZ03rNCEH</v>
      </c>
      <c r="B850" t="s">
        <v>118</v>
      </c>
      <c r="C850" t="s">
        <v>45</v>
      </c>
      <c r="D850" s="113" t="s">
        <v>1650</v>
      </c>
      <c r="E850" s="113">
        <v>2011</v>
      </c>
      <c r="F850" s="113" t="s">
        <v>102</v>
      </c>
      <c r="G850" s="113" t="s">
        <v>1656</v>
      </c>
      <c r="H850" s="113">
        <f t="shared" si="86"/>
        <v>0.51800000000000002</v>
      </c>
      <c r="I850" s="113">
        <f t="shared" si="89"/>
        <v>1.0249999999999999</v>
      </c>
      <c r="J850" s="113">
        <f t="shared" si="87"/>
        <v>0</v>
      </c>
      <c r="M850" s="113">
        <v>259</v>
      </c>
      <c r="N850" s="113">
        <v>4.1000000000000002E-2</v>
      </c>
      <c r="O850" s="113">
        <v>0</v>
      </c>
      <c r="P850" s="113">
        <v>500</v>
      </c>
      <c r="Q850" s="113">
        <v>0.04</v>
      </c>
      <c r="S850" s="113" t="b">
        <v>0</v>
      </c>
      <c r="T850" s="113" t="b">
        <f>VLOOKUP(G850,key!$S$3:$T$12,2,FALSE)</f>
        <v>1</v>
      </c>
      <c r="U850" s="113">
        <f t="shared" si="90"/>
        <v>1</v>
      </c>
      <c r="V850" s="116">
        <f t="shared" si="91"/>
        <v>0</v>
      </c>
      <c r="W850" s="113">
        <f>VLOOKUP(G850,key!$S$3:$U$6,3,FALSE)</f>
        <v>0.25</v>
      </c>
      <c r="X850" s="113"/>
      <c r="Z850" s="113"/>
      <c r="AA850" s="113" t="s">
        <v>4151</v>
      </c>
      <c r="AB850" s="113" t="s">
        <v>1650</v>
      </c>
      <c r="AC850" s="113">
        <v>2011</v>
      </c>
      <c r="AD850" s="113" t="s">
        <v>102</v>
      </c>
      <c r="AE850" s="113" t="s">
        <v>1656</v>
      </c>
      <c r="AF850" s="113">
        <v>259</v>
      </c>
      <c r="AG850" s="113">
        <v>4.1000000000000002E-2</v>
      </c>
      <c r="AH850" s="113">
        <v>0</v>
      </c>
      <c r="AI850" s="113">
        <v>500</v>
      </c>
      <c r="AJ850" s="113">
        <v>0.04</v>
      </c>
    </row>
    <row r="851" spans="1:36" x14ac:dyDescent="0.25">
      <c r="A851" t="str">
        <f t="shared" si="92"/>
        <v>CFLMFm2011CZ03rNCGF</v>
      </c>
      <c r="B851" t="s">
        <v>118</v>
      </c>
      <c r="C851" t="s">
        <v>45</v>
      </c>
      <c r="D851" s="113" t="s">
        <v>1650</v>
      </c>
      <c r="E851" s="113">
        <v>2011</v>
      </c>
      <c r="F851" s="113" t="s">
        <v>102</v>
      </c>
      <c r="G851" s="113" t="s">
        <v>1657</v>
      </c>
      <c r="H851" s="113">
        <f t="shared" si="86"/>
        <v>0.99</v>
      </c>
      <c r="I851" s="113">
        <f t="shared" si="89"/>
        <v>1.0249999999999999</v>
      </c>
      <c r="J851" s="113">
        <f t="shared" si="87"/>
        <v>-2.5600000000000001E-2</v>
      </c>
      <c r="M851" s="113">
        <v>495</v>
      </c>
      <c r="N851" s="113">
        <v>4.1000000000000002E-2</v>
      </c>
      <c r="O851" s="113">
        <v>-12.8</v>
      </c>
      <c r="P851" s="113">
        <v>500</v>
      </c>
      <c r="Q851" s="113">
        <v>0.04</v>
      </c>
      <c r="S851" s="113" t="b">
        <v>0</v>
      </c>
      <c r="T851" s="113" t="b">
        <f>VLOOKUP(G851,key!$S$3:$T$12,2,FALSE)</f>
        <v>0</v>
      </c>
      <c r="U851" s="113">
        <f t="shared" si="90"/>
        <v>1</v>
      </c>
      <c r="V851" s="116">
        <f t="shared" si="91"/>
        <v>-2.5600000000000001E-2</v>
      </c>
      <c r="W851" s="113">
        <f>VLOOKUP(G851,key!$S$3:$U$6,3,FALSE)</f>
        <v>0.9</v>
      </c>
      <c r="X851" s="113"/>
      <c r="Z851" s="113"/>
      <c r="AA851" s="113" t="s">
        <v>4151</v>
      </c>
      <c r="AB851" s="113" t="s">
        <v>1650</v>
      </c>
      <c r="AC851" s="113">
        <v>2011</v>
      </c>
      <c r="AD851" s="113" t="s">
        <v>102</v>
      </c>
      <c r="AE851" s="113" t="s">
        <v>1657</v>
      </c>
      <c r="AF851" s="113">
        <v>495</v>
      </c>
      <c r="AG851" s="113">
        <v>4.1000000000000002E-2</v>
      </c>
      <c r="AH851" s="113">
        <v>-12.8</v>
      </c>
      <c r="AI851" s="113">
        <v>500</v>
      </c>
      <c r="AJ851" s="113">
        <v>0.04</v>
      </c>
    </row>
    <row r="852" spans="1:36" x14ac:dyDescent="0.25">
      <c r="A852" t="str">
        <f t="shared" si="92"/>
        <v>CFLMFm2011CZ04rDXGF</v>
      </c>
      <c r="B852" t="s">
        <v>118</v>
      </c>
      <c r="C852" t="s">
        <v>45</v>
      </c>
      <c r="D852" s="113" t="s">
        <v>1650</v>
      </c>
      <c r="E852" s="113">
        <v>2011</v>
      </c>
      <c r="F852" s="113" t="s">
        <v>103</v>
      </c>
      <c r="G852" s="113" t="s">
        <v>1658</v>
      </c>
      <c r="H852" s="113">
        <f t="shared" si="86"/>
        <v>1.0940000000000001</v>
      </c>
      <c r="I852" s="113">
        <f t="shared" si="89"/>
        <v>1.7954545454545456</v>
      </c>
      <c r="J852" s="113">
        <f t="shared" si="87"/>
        <v>-1.5939999999999999E-2</v>
      </c>
      <c r="M852" s="113">
        <v>547</v>
      </c>
      <c r="N852" s="113">
        <v>7.9000000000000001E-2</v>
      </c>
      <c r="O852" s="113">
        <v>-7.97</v>
      </c>
      <c r="P852" s="113">
        <v>500</v>
      </c>
      <c r="Q852" s="113">
        <v>4.3999999999999997E-2</v>
      </c>
      <c r="S852" s="113" t="b">
        <v>0</v>
      </c>
      <c r="T852" s="113" t="b">
        <f>VLOOKUP(G852,key!$S$3:$T$12,2,FALSE)</f>
        <v>0</v>
      </c>
      <c r="U852" s="113">
        <f t="shared" si="90"/>
        <v>1</v>
      </c>
      <c r="V852" s="116">
        <f t="shared" si="91"/>
        <v>-1.5939999999999999E-2</v>
      </c>
      <c r="W852" s="113">
        <f>VLOOKUP(G852,key!$S$3:$U$6,3,FALSE)</f>
        <v>1</v>
      </c>
      <c r="X852" s="113"/>
      <c r="Z852" s="113"/>
      <c r="AA852" s="113" t="s">
        <v>4151</v>
      </c>
      <c r="AB852" s="113" t="s">
        <v>1650</v>
      </c>
      <c r="AC852" s="113">
        <v>2011</v>
      </c>
      <c r="AD852" s="113" t="s">
        <v>103</v>
      </c>
      <c r="AE852" s="113" t="s">
        <v>1658</v>
      </c>
      <c r="AF852" s="113">
        <v>547</v>
      </c>
      <c r="AG852" s="113">
        <v>7.9000000000000001E-2</v>
      </c>
      <c r="AH852" s="113">
        <v>-7.97</v>
      </c>
      <c r="AI852" s="113">
        <v>500</v>
      </c>
      <c r="AJ852" s="113">
        <v>4.3999999999999997E-2</v>
      </c>
    </row>
    <row r="853" spans="1:36" x14ac:dyDescent="0.25">
      <c r="A853" t="str">
        <f t="shared" si="92"/>
        <v>CFLMFm2011CZ04rDXHP</v>
      </c>
      <c r="B853" t="s">
        <v>118</v>
      </c>
      <c r="C853" t="s">
        <v>45</v>
      </c>
      <c r="D853" s="113" t="s">
        <v>1650</v>
      </c>
      <c r="E853" s="113">
        <v>2011</v>
      </c>
      <c r="F853" s="113" t="s">
        <v>103</v>
      </c>
      <c r="G853" s="113" t="s">
        <v>1659</v>
      </c>
      <c r="H853" s="113">
        <f t="shared" si="86"/>
        <v>0.94799999999999995</v>
      </c>
      <c r="I853" s="113">
        <f t="shared" si="89"/>
        <v>1.75</v>
      </c>
      <c r="J853" s="113">
        <f t="shared" si="87"/>
        <v>0</v>
      </c>
      <c r="M853" s="113">
        <v>474</v>
      </c>
      <c r="N853" s="113">
        <v>7.6999999999999999E-2</v>
      </c>
      <c r="O853" s="113">
        <v>0</v>
      </c>
      <c r="P853" s="113">
        <v>500</v>
      </c>
      <c r="Q853" s="113">
        <v>4.3999999999999997E-2</v>
      </c>
      <c r="S853" s="113" t="b">
        <v>0</v>
      </c>
      <c r="T853" s="113" t="b">
        <f>VLOOKUP(G853,key!$S$3:$T$12,2,FALSE)</f>
        <v>1</v>
      </c>
      <c r="U853" s="113">
        <f t="shared" si="90"/>
        <v>1</v>
      </c>
      <c r="V853" s="116">
        <f t="shared" si="91"/>
        <v>0</v>
      </c>
      <c r="W853" s="113">
        <f>VLOOKUP(G853,key!$S$3:$U$6,3,FALSE)</f>
        <v>0.5</v>
      </c>
      <c r="X853" s="113"/>
      <c r="Z853" s="113"/>
      <c r="AA853" s="113" t="s">
        <v>4151</v>
      </c>
      <c r="AB853" s="113" t="s">
        <v>1650</v>
      </c>
      <c r="AC853" s="113">
        <v>2011</v>
      </c>
      <c r="AD853" s="113" t="s">
        <v>103</v>
      </c>
      <c r="AE853" s="113" t="s">
        <v>1659</v>
      </c>
      <c r="AF853" s="113">
        <v>474</v>
      </c>
      <c r="AG853" s="113">
        <v>7.6999999999999999E-2</v>
      </c>
      <c r="AH853" s="113">
        <v>0</v>
      </c>
      <c r="AI853" s="113">
        <v>500</v>
      </c>
      <c r="AJ853" s="113">
        <v>4.3999999999999997E-2</v>
      </c>
    </row>
    <row r="854" spans="1:36" x14ac:dyDescent="0.25">
      <c r="A854" t="str">
        <f t="shared" si="92"/>
        <v>CFLMFm2011CZ04rNCEH</v>
      </c>
      <c r="B854" t="s">
        <v>118</v>
      </c>
      <c r="C854" t="s">
        <v>45</v>
      </c>
      <c r="D854" s="113" t="s">
        <v>1650</v>
      </c>
      <c r="E854" s="113">
        <v>2011</v>
      </c>
      <c r="F854" s="113" t="s">
        <v>103</v>
      </c>
      <c r="G854" s="113" t="s">
        <v>1656</v>
      </c>
      <c r="H854" s="113">
        <f t="shared" si="86"/>
        <v>0.70199999999999996</v>
      </c>
      <c r="I854" s="113">
        <f t="shared" si="89"/>
        <v>1.0227272727272727</v>
      </c>
      <c r="J854" s="113">
        <f t="shared" si="87"/>
        <v>0</v>
      </c>
      <c r="M854" s="113">
        <v>351</v>
      </c>
      <c r="N854" s="113">
        <v>4.4999999999999998E-2</v>
      </c>
      <c r="O854" s="113">
        <v>0</v>
      </c>
      <c r="P854" s="113">
        <v>500</v>
      </c>
      <c r="Q854" s="113">
        <v>4.3999999999999997E-2</v>
      </c>
      <c r="S854" s="113" t="b">
        <v>0</v>
      </c>
      <c r="T854" s="113" t="b">
        <f>VLOOKUP(G854,key!$S$3:$T$12,2,FALSE)</f>
        <v>1</v>
      </c>
      <c r="U854" s="113">
        <f t="shared" si="90"/>
        <v>1</v>
      </c>
      <c r="V854" s="116">
        <f t="shared" si="91"/>
        <v>0</v>
      </c>
      <c r="W854" s="113">
        <f>VLOOKUP(G854,key!$S$3:$U$6,3,FALSE)</f>
        <v>0.25</v>
      </c>
      <c r="X854" s="113"/>
      <c r="Z854" s="113"/>
      <c r="AA854" s="113" t="s">
        <v>4151</v>
      </c>
      <c r="AB854" s="113" t="s">
        <v>1650</v>
      </c>
      <c r="AC854" s="113">
        <v>2011</v>
      </c>
      <c r="AD854" s="113" t="s">
        <v>103</v>
      </c>
      <c r="AE854" s="113" t="s">
        <v>1656</v>
      </c>
      <c r="AF854" s="113">
        <v>351</v>
      </c>
      <c r="AG854" s="113">
        <v>4.4999999999999998E-2</v>
      </c>
      <c r="AH854" s="113">
        <v>0</v>
      </c>
      <c r="AI854" s="113">
        <v>500</v>
      </c>
      <c r="AJ854" s="113">
        <v>4.3999999999999997E-2</v>
      </c>
    </row>
    <row r="855" spans="1:36" x14ac:dyDescent="0.25">
      <c r="A855" t="str">
        <f t="shared" si="92"/>
        <v>CFLMFm2011CZ04rNCGF</v>
      </c>
      <c r="B855" t="s">
        <v>118</v>
      </c>
      <c r="C855" t="s">
        <v>45</v>
      </c>
      <c r="D855" s="113" t="s">
        <v>1650</v>
      </c>
      <c r="E855" s="113">
        <v>2011</v>
      </c>
      <c r="F855" s="113" t="s">
        <v>103</v>
      </c>
      <c r="G855" s="113" t="s">
        <v>1657</v>
      </c>
      <c r="H855" s="113">
        <f t="shared" si="86"/>
        <v>1.006</v>
      </c>
      <c r="I855" s="113">
        <f t="shared" si="89"/>
        <v>1.0227272727272727</v>
      </c>
      <c r="J855" s="113">
        <f t="shared" si="87"/>
        <v>-1.6239999999999997E-2</v>
      </c>
      <c r="M855" s="113">
        <v>503</v>
      </c>
      <c r="N855" s="113">
        <v>4.4999999999999998E-2</v>
      </c>
      <c r="O855" s="113">
        <v>-8.1199999999999992</v>
      </c>
      <c r="P855" s="113">
        <v>500</v>
      </c>
      <c r="Q855" s="113">
        <v>4.3999999999999997E-2</v>
      </c>
      <c r="S855" s="113" t="b">
        <v>0</v>
      </c>
      <c r="T855" s="113" t="b">
        <f>VLOOKUP(G855,key!$S$3:$T$12,2,FALSE)</f>
        <v>0</v>
      </c>
      <c r="U855" s="113">
        <f t="shared" si="90"/>
        <v>1</v>
      </c>
      <c r="V855" s="116">
        <f t="shared" si="91"/>
        <v>-1.6239999999999997E-2</v>
      </c>
      <c r="W855" s="113">
        <f>VLOOKUP(G855,key!$S$3:$U$6,3,FALSE)</f>
        <v>0.9</v>
      </c>
      <c r="X855" s="113"/>
      <c r="Z855" s="113"/>
      <c r="AA855" s="113" t="s">
        <v>4151</v>
      </c>
      <c r="AB855" s="113" t="s">
        <v>1650</v>
      </c>
      <c r="AC855" s="113">
        <v>2011</v>
      </c>
      <c r="AD855" s="113" t="s">
        <v>103</v>
      </c>
      <c r="AE855" s="113" t="s">
        <v>1657</v>
      </c>
      <c r="AF855" s="113">
        <v>503</v>
      </c>
      <c r="AG855" s="113">
        <v>4.4999999999999998E-2</v>
      </c>
      <c r="AH855" s="113">
        <v>-8.1199999999999992</v>
      </c>
      <c r="AI855" s="113">
        <v>500</v>
      </c>
      <c r="AJ855" s="113">
        <v>4.3999999999999997E-2</v>
      </c>
    </row>
    <row r="856" spans="1:36" x14ac:dyDescent="0.25">
      <c r="A856" t="str">
        <f t="shared" si="92"/>
        <v>CFLMFm2011CZ05rDXGF</v>
      </c>
      <c r="B856" t="s">
        <v>118</v>
      </c>
      <c r="C856" t="s">
        <v>45</v>
      </c>
      <c r="D856" s="113" t="s">
        <v>1650</v>
      </c>
      <c r="E856" s="113">
        <v>2011</v>
      </c>
      <c r="F856" s="113" t="s">
        <v>104</v>
      </c>
      <c r="G856" s="113" t="s">
        <v>1658</v>
      </c>
      <c r="H856" s="113">
        <f t="shared" si="86"/>
        <v>1.01</v>
      </c>
      <c r="I856" s="113">
        <f t="shared" si="89"/>
        <v>1.2727272727272729</v>
      </c>
      <c r="J856" s="113">
        <f t="shared" si="87"/>
        <v>-2.52E-2</v>
      </c>
      <c r="M856" s="113">
        <v>505</v>
      </c>
      <c r="N856" s="113">
        <v>5.6000000000000001E-2</v>
      </c>
      <c r="O856" s="113">
        <v>-12.6</v>
      </c>
      <c r="P856" s="113">
        <v>500</v>
      </c>
      <c r="Q856" s="113">
        <v>4.3999999999999997E-2</v>
      </c>
      <c r="S856" s="113" t="b">
        <v>0</v>
      </c>
      <c r="T856" s="113" t="b">
        <f>VLOOKUP(G856,key!$S$3:$T$12,2,FALSE)</f>
        <v>0</v>
      </c>
      <c r="U856" s="113">
        <f t="shared" si="90"/>
        <v>1</v>
      </c>
      <c r="V856" s="116">
        <f t="shared" si="91"/>
        <v>-2.52E-2</v>
      </c>
      <c r="W856" s="113">
        <f>VLOOKUP(G856,key!$S$3:$U$6,3,FALSE)</f>
        <v>1</v>
      </c>
      <c r="X856" s="113"/>
      <c r="Z856" s="113"/>
      <c r="AA856" s="113" t="s">
        <v>4151</v>
      </c>
      <c r="AB856" s="113" t="s">
        <v>1650</v>
      </c>
      <c r="AC856" s="113">
        <v>2011</v>
      </c>
      <c r="AD856" s="113" t="s">
        <v>104</v>
      </c>
      <c r="AE856" s="113" t="s">
        <v>1658</v>
      </c>
      <c r="AF856" s="113">
        <v>505</v>
      </c>
      <c r="AG856" s="113">
        <v>5.6000000000000001E-2</v>
      </c>
      <c r="AH856" s="113">
        <v>-12.6</v>
      </c>
      <c r="AI856" s="113">
        <v>500</v>
      </c>
      <c r="AJ856" s="113">
        <v>4.3999999999999997E-2</v>
      </c>
    </row>
    <row r="857" spans="1:36" x14ac:dyDescent="0.25">
      <c r="A857" t="str">
        <f t="shared" si="92"/>
        <v>CFLMFm2011CZ05rDXHP</v>
      </c>
      <c r="B857" t="s">
        <v>118</v>
      </c>
      <c r="C857" t="s">
        <v>45</v>
      </c>
      <c r="D857" s="113" t="s">
        <v>1650</v>
      </c>
      <c r="E857" s="113">
        <v>2011</v>
      </c>
      <c r="F857" s="113" t="s">
        <v>104</v>
      </c>
      <c r="G857" s="113" t="s">
        <v>1659</v>
      </c>
      <c r="H857" s="113">
        <f t="shared" si="86"/>
        <v>0.82399999999999995</v>
      </c>
      <c r="I857" s="113">
        <f t="shared" si="89"/>
        <v>1.2045454545454546</v>
      </c>
      <c r="J857" s="113">
        <f t="shared" si="87"/>
        <v>0</v>
      </c>
      <c r="M857" s="113">
        <v>412</v>
      </c>
      <c r="N857" s="113">
        <v>5.2999999999999999E-2</v>
      </c>
      <c r="O857" s="113">
        <v>0</v>
      </c>
      <c r="P857" s="113">
        <v>500</v>
      </c>
      <c r="Q857" s="113">
        <v>4.3999999999999997E-2</v>
      </c>
      <c r="S857" s="113" t="b">
        <v>0</v>
      </c>
      <c r="T857" s="113" t="b">
        <f>VLOOKUP(G857,key!$S$3:$T$12,2,FALSE)</f>
        <v>1</v>
      </c>
      <c r="U857" s="113">
        <f t="shared" si="90"/>
        <v>1</v>
      </c>
      <c r="V857" s="116">
        <f t="shared" si="91"/>
        <v>0</v>
      </c>
      <c r="W857" s="113">
        <f>VLOOKUP(G857,key!$S$3:$U$6,3,FALSE)</f>
        <v>0.5</v>
      </c>
      <c r="X857" s="113"/>
      <c r="Z857" s="113"/>
      <c r="AA857" s="113" t="s">
        <v>4151</v>
      </c>
      <c r="AB857" s="113" t="s">
        <v>1650</v>
      </c>
      <c r="AC857" s="113">
        <v>2011</v>
      </c>
      <c r="AD857" s="113" t="s">
        <v>104</v>
      </c>
      <c r="AE857" s="113" t="s">
        <v>1659</v>
      </c>
      <c r="AF857" s="113">
        <v>412</v>
      </c>
      <c r="AG857" s="113">
        <v>5.2999999999999999E-2</v>
      </c>
      <c r="AH857" s="113">
        <v>0</v>
      </c>
      <c r="AI857" s="113">
        <v>500</v>
      </c>
      <c r="AJ857" s="113">
        <v>4.3999999999999997E-2</v>
      </c>
    </row>
    <row r="858" spans="1:36" x14ac:dyDescent="0.25">
      <c r="A858" t="str">
        <f t="shared" si="92"/>
        <v>CFLMFm2011CZ05rNCEH</v>
      </c>
      <c r="B858" t="s">
        <v>118</v>
      </c>
      <c r="C858" t="s">
        <v>45</v>
      </c>
      <c r="D858" s="113" t="s">
        <v>1650</v>
      </c>
      <c r="E858" s="113">
        <v>2011</v>
      </c>
      <c r="F858" s="113" t="s">
        <v>104</v>
      </c>
      <c r="G858" s="113" t="s">
        <v>1656</v>
      </c>
      <c r="H858" s="113">
        <f t="shared" si="86"/>
        <v>0.54</v>
      </c>
      <c r="I858" s="113">
        <f t="shared" si="89"/>
        <v>1.0227272727272727</v>
      </c>
      <c r="J858" s="113">
        <f t="shared" si="87"/>
        <v>0</v>
      </c>
      <c r="M858" s="113">
        <v>270</v>
      </c>
      <c r="N858" s="113">
        <v>4.4999999999999998E-2</v>
      </c>
      <c r="O858" s="113">
        <v>0</v>
      </c>
      <c r="P858" s="113">
        <v>500</v>
      </c>
      <c r="Q858" s="113">
        <v>4.3999999999999997E-2</v>
      </c>
      <c r="S858" s="113" t="b">
        <v>0</v>
      </c>
      <c r="T858" s="113" t="b">
        <f>VLOOKUP(G858,key!$S$3:$T$12,2,FALSE)</f>
        <v>1</v>
      </c>
      <c r="U858" s="113">
        <f t="shared" si="90"/>
        <v>1</v>
      </c>
      <c r="V858" s="116">
        <f t="shared" si="91"/>
        <v>0</v>
      </c>
      <c r="W858" s="113">
        <f>VLOOKUP(G858,key!$S$3:$U$6,3,FALSE)</f>
        <v>0.25</v>
      </c>
      <c r="X858" s="113"/>
      <c r="Z858" s="113"/>
      <c r="AA858" s="113" t="s">
        <v>4151</v>
      </c>
      <c r="AB858" s="113" t="s">
        <v>1650</v>
      </c>
      <c r="AC858" s="113">
        <v>2011</v>
      </c>
      <c r="AD858" s="113" t="s">
        <v>104</v>
      </c>
      <c r="AE858" s="113" t="s">
        <v>1656</v>
      </c>
      <c r="AF858" s="113">
        <v>270</v>
      </c>
      <c r="AG858" s="113">
        <v>4.4999999999999998E-2</v>
      </c>
      <c r="AH858" s="113">
        <v>0</v>
      </c>
      <c r="AI858" s="113">
        <v>500</v>
      </c>
      <c r="AJ858" s="113">
        <v>4.3999999999999997E-2</v>
      </c>
    </row>
    <row r="859" spans="1:36" x14ac:dyDescent="0.25">
      <c r="A859" t="str">
        <f t="shared" si="92"/>
        <v>CFLMFm2011CZ05rNCGF</v>
      </c>
      <c r="B859" t="s">
        <v>118</v>
      </c>
      <c r="C859" t="s">
        <v>45</v>
      </c>
      <c r="D859" s="113" t="s">
        <v>1650</v>
      </c>
      <c r="E859" s="113">
        <v>2011</v>
      </c>
      <c r="F859" s="113" t="s">
        <v>104</v>
      </c>
      <c r="G859" s="113" t="s">
        <v>1657</v>
      </c>
      <c r="H859" s="113">
        <f t="shared" si="86"/>
        <v>0.996</v>
      </c>
      <c r="I859" s="113">
        <f t="shared" si="89"/>
        <v>1.0227272727272727</v>
      </c>
      <c r="J859" s="113">
        <f t="shared" si="87"/>
        <v>-2.5399999999999999E-2</v>
      </c>
      <c r="M859" s="113">
        <v>498</v>
      </c>
      <c r="N859" s="113">
        <v>4.4999999999999998E-2</v>
      </c>
      <c r="O859" s="113">
        <v>-12.7</v>
      </c>
      <c r="P859" s="113">
        <v>500</v>
      </c>
      <c r="Q859" s="113">
        <v>4.3999999999999997E-2</v>
      </c>
      <c r="S859" s="113" t="b">
        <v>0</v>
      </c>
      <c r="T859" s="113" t="b">
        <f>VLOOKUP(G859,key!$S$3:$T$12,2,FALSE)</f>
        <v>0</v>
      </c>
      <c r="U859" s="113">
        <f t="shared" si="90"/>
        <v>1</v>
      </c>
      <c r="V859" s="116">
        <f t="shared" si="91"/>
        <v>-2.5399999999999999E-2</v>
      </c>
      <c r="W859" s="113">
        <f>VLOOKUP(G859,key!$S$3:$U$6,3,FALSE)</f>
        <v>0.9</v>
      </c>
      <c r="X859" s="113"/>
      <c r="Z859" s="113"/>
      <c r="AA859" s="113" t="s">
        <v>4151</v>
      </c>
      <c r="AB859" s="113" t="s">
        <v>1650</v>
      </c>
      <c r="AC859" s="113">
        <v>2011</v>
      </c>
      <c r="AD859" s="113" t="s">
        <v>104</v>
      </c>
      <c r="AE859" s="113" t="s">
        <v>1657</v>
      </c>
      <c r="AF859" s="113">
        <v>498</v>
      </c>
      <c r="AG859" s="113">
        <v>4.4999999999999998E-2</v>
      </c>
      <c r="AH859" s="113">
        <v>-12.7</v>
      </c>
      <c r="AI859" s="113">
        <v>500</v>
      </c>
      <c r="AJ859" s="113">
        <v>4.3999999999999997E-2</v>
      </c>
    </row>
    <row r="860" spans="1:36" x14ac:dyDescent="0.25">
      <c r="A860" t="str">
        <f t="shared" si="92"/>
        <v>CFLMFm2011CZ06rDXGF</v>
      </c>
      <c r="B860" t="s">
        <v>118</v>
      </c>
      <c r="C860" t="s">
        <v>45</v>
      </c>
      <c r="D860" s="113" t="s">
        <v>1650</v>
      </c>
      <c r="E860" s="113">
        <v>2011</v>
      </c>
      <c r="F860" s="113" t="s">
        <v>105</v>
      </c>
      <c r="G860" s="113" t="s">
        <v>1658</v>
      </c>
      <c r="H860" s="113">
        <f t="shared" si="86"/>
        <v>1.0740000000000001</v>
      </c>
      <c r="I860" s="113">
        <f t="shared" si="89"/>
        <v>1.5111111111111113</v>
      </c>
      <c r="J860" s="113">
        <f t="shared" si="87"/>
        <v>-1.932E-2</v>
      </c>
      <c r="M860" s="113">
        <v>537</v>
      </c>
      <c r="N860" s="113">
        <v>6.8000000000000005E-2</v>
      </c>
      <c r="O860" s="113">
        <v>-9.66</v>
      </c>
      <c r="P860" s="113">
        <v>500</v>
      </c>
      <c r="Q860" s="113">
        <v>4.4999999999999998E-2</v>
      </c>
      <c r="S860" s="113" t="b">
        <v>0</v>
      </c>
      <c r="T860" s="113" t="b">
        <f>VLOOKUP(G860,key!$S$3:$T$12,2,FALSE)</f>
        <v>0</v>
      </c>
      <c r="U860" s="113">
        <f t="shared" si="90"/>
        <v>1</v>
      </c>
      <c r="V860" s="116">
        <f t="shared" si="91"/>
        <v>-1.932E-2</v>
      </c>
      <c r="W860" s="113">
        <f>VLOOKUP(G860,key!$S$3:$U$6,3,FALSE)</f>
        <v>1</v>
      </c>
      <c r="X860" s="113"/>
      <c r="Z860" s="113"/>
      <c r="AA860" s="113" t="s">
        <v>4151</v>
      </c>
      <c r="AB860" s="113" t="s">
        <v>1650</v>
      </c>
      <c r="AC860" s="113">
        <v>2011</v>
      </c>
      <c r="AD860" s="113" t="s">
        <v>105</v>
      </c>
      <c r="AE860" s="113" t="s">
        <v>1658</v>
      </c>
      <c r="AF860" s="113">
        <v>537</v>
      </c>
      <c r="AG860" s="113">
        <v>6.8000000000000005E-2</v>
      </c>
      <c r="AH860" s="113">
        <v>-9.66</v>
      </c>
      <c r="AI860" s="113">
        <v>500</v>
      </c>
      <c r="AJ860" s="113">
        <v>4.4999999999999998E-2</v>
      </c>
    </row>
    <row r="861" spans="1:36" x14ac:dyDescent="0.25">
      <c r="A861" t="str">
        <f t="shared" si="92"/>
        <v>CFLMFm2011CZ06rDXHP</v>
      </c>
      <c r="B861" t="s">
        <v>118</v>
      </c>
      <c r="C861" t="s">
        <v>45</v>
      </c>
      <c r="D861" s="113" t="s">
        <v>1650</v>
      </c>
      <c r="E861" s="113">
        <v>2011</v>
      </c>
      <c r="F861" s="113" t="s">
        <v>105</v>
      </c>
      <c r="G861" s="113" t="s">
        <v>1659</v>
      </c>
      <c r="H861" s="113">
        <f t="shared" si="86"/>
        <v>0.93799999999999994</v>
      </c>
      <c r="I861" s="113">
        <f t="shared" si="89"/>
        <v>1.5555555555555558</v>
      </c>
      <c r="J861" s="113">
        <f t="shared" si="87"/>
        <v>0</v>
      </c>
      <c r="M861" s="113">
        <v>469</v>
      </c>
      <c r="N861" s="113">
        <v>7.0000000000000007E-2</v>
      </c>
      <c r="O861" s="113">
        <v>0</v>
      </c>
      <c r="P861" s="113">
        <v>500</v>
      </c>
      <c r="Q861" s="113">
        <v>4.4999999999999998E-2</v>
      </c>
      <c r="S861" s="113" t="b">
        <v>0</v>
      </c>
      <c r="T861" s="113" t="b">
        <f>VLOOKUP(G861,key!$S$3:$T$12,2,FALSE)</f>
        <v>1</v>
      </c>
      <c r="U861" s="113">
        <f t="shared" si="90"/>
        <v>1</v>
      </c>
      <c r="V861" s="116">
        <f t="shared" si="91"/>
        <v>0</v>
      </c>
      <c r="W861" s="113">
        <f>VLOOKUP(G861,key!$S$3:$U$6,3,FALSE)</f>
        <v>0.5</v>
      </c>
      <c r="X861" s="113"/>
      <c r="Z861" s="113"/>
      <c r="AA861" s="113" t="s">
        <v>4151</v>
      </c>
      <c r="AB861" s="113" t="s">
        <v>1650</v>
      </c>
      <c r="AC861" s="113">
        <v>2011</v>
      </c>
      <c r="AD861" s="113" t="s">
        <v>105</v>
      </c>
      <c r="AE861" s="113" t="s">
        <v>1659</v>
      </c>
      <c r="AF861" s="113">
        <v>469</v>
      </c>
      <c r="AG861" s="113">
        <v>7.0000000000000007E-2</v>
      </c>
      <c r="AH861" s="113">
        <v>0</v>
      </c>
      <c r="AI861" s="113">
        <v>500</v>
      </c>
      <c r="AJ861" s="113">
        <v>4.4999999999999998E-2</v>
      </c>
    </row>
    <row r="862" spans="1:36" x14ac:dyDescent="0.25">
      <c r="A862" t="str">
        <f t="shared" si="92"/>
        <v>CFLMFm2011CZ06rNCEH</v>
      </c>
      <c r="B862" t="s">
        <v>118</v>
      </c>
      <c r="C862" t="s">
        <v>45</v>
      </c>
      <c r="D862" s="113" t="s">
        <v>1650</v>
      </c>
      <c r="E862" s="113">
        <v>2011</v>
      </c>
      <c r="F862" s="113" t="s">
        <v>105</v>
      </c>
      <c r="G862" s="113" t="s">
        <v>1656</v>
      </c>
      <c r="H862" s="113">
        <f t="shared" si="86"/>
        <v>0.66</v>
      </c>
      <c r="I862" s="113">
        <f t="shared" si="89"/>
        <v>1</v>
      </c>
      <c r="J862" s="113">
        <f t="shared" si="87"/>
        <v>0</v>
      </c>
      <c r="M862" s="113">
        <v>330</v>
      </c>
      <c r="N862" s="113">
        <v>4.4999999999999998E-2</v>
      </c>
      <c r="O862" s="113">
        <v>0</v>
      </c>
      <c r="P862" s="113">
        <v>500</v>
      </c>
      <c r="Q862" s="113">
        <v>4.4999999999999998E-2</v>
      </c>
      <c r="S862" s="113" t="b">
        <v>0</v>
      </c>
      <c r="T862" s="113" t="b">
        <f>VLOOKUP(G862,key!$S$3:$T$12,2,FALSE)</f>
        <v>1</v>
      </c>
      <c r="U862" s="113">
        <f t="shared" si="90"/>
        <v>1</v>
      </c>
      <c r="V862" s="116">
        <f t="shared" si="91"/>
        <v>0</v>
      </c>
      <c r="W862" s="113">
        <f>VLOOKUP(G862,key!$S$3:$U$6,3,FALSE)</f>
        <v>0.25</v>
      </c>
      <c r="X862" s="113"/>
      <c r="Z862" s="113"/>
      <c r="AA862" s="113" t="s">
        <v>4151</v>
      </c>
      <c r="AB862" s="113" t="s">
        <v>1650</v>
      </c>
      <c r="AC862" s="113">
        <v>2011</v>
      </c>
      <c r="AD862" s="113" t="s">
        <v>105</v>
      </c>
      <c r="AE862" s="113" t="s">
        <v>1656</v>
      </c>
      <c r="AF862" s="113">
        <v>330</v>
      </c>
      <c r="AG862" s="113">
        <v>4.4999999999999998E-2</v>
      </c>
      <c r="AH862" s="113">
        <v>0</v>
      </c>
      <c r="AI862" s="113">
        <v>500</v>
      </c>
      <c r="AJ862" s="113">
        <v>4.4999999999999998E-2</v>
      </c>
    </row>
    <row r="863" spans="1:36" x14ac:dyDescent="0.25">
      <c r="A863" t="str">
        <f t="shared" si="92"/>
        <v>CFLMFm2011CZ06rNCGF</v>
      </c>
      <c r="B863" t="s">
        <v>118</v>
      </c>
      <c r="C863" t="s">
        <v>45</v>
      </c>
      <c r="D863" s="113" t="s">
        <v>1650</v>
      </c>
      <c r="E863" s="113">
        <v>2011</v>
      </c>
      <c r="F863" s="113" t="s">
        <v>105</v>
      </c>
      <c r="G863" s="113" t="s">
        <v>1657</v>
      </c>
      <c r="H863" s="113">
        <f t="shared" si="86"/>
        <v>1</v>
      </c>
      <c r="I863" s="113">
        <f t="shared" si="89"/>
        <v>1</v>
      </c>
      <c r="J863" s="113">
        <f t="shared" si="87"/>
        <v>-1.9440000000000002E-2</v>
      </c>
      <c r="M863" s="113">
        <v>500</v>
      </c>
      <c r="N863" s="113">
        <v>4.4999999999999998E-2</v>
      </c>
      <c r="O863" s="113">
        <v>-9.7200000000000006</v>
      </c>
      <c r="P863" s="113">
        <v>500</v>
      </c>
      <c r="Q863" s="113">
        <v>4.4999999999999998E-2</v>
      </c>
      <c r="S863" s="113" t="b">
        <v>0</v>
      </c>
      <c r="T863" s="113" t="b">
        <f>VLOOKUP(G863,key!$S$3:$T$12,2,FALSE)</f>
        <v>0</v>
      </c>
      <c r="U863" s="113">
        <f t="shared" si="90"/>
        <v>1</v>
      </c>
      <c r="V863" s="116">
        <f t="shared" si="91"/>
        <v>-1.9440000000000002E-2</v>
      </c>
      <c r="W863" s="113">
        <f>VLOOKUP(G863,key!$S$3:$U$6,3,FALSE)</f>
        <v>0.9</v>
      </c>
      <c r="X863" s="113"/>
      <c r="Z863" s="113"/>
      <c r="AA863" s="113" t="s">
        <v>4151</v>
      </c>
      <c r="AB863" s="113" t="s">
        <v>1650</v>
      </c>
      <c r="AC863" s="113">
        <v>2011</v>
      </c>
      <c r="AD863" s="113" t="s">
        <v>105</v>
      </c>
      <c r="AE863" s="113" t="s">
        <v>1657</v>
      </c>
      <c r="AF863" s="113">
        <v>500</v>
      </c>
      <c r="AG863" s="113">
        <v>4.4999999999999998E-2</v>
      </c>
      <c r="AH863" s="113">
        <v>-9.7200000000000006</v>
      </c>
      <c r="AI863" s="113">
        <v>500</v>
      </c>
      <c r="AJ863" s="113">
        <v>4.4999999999999998E-2</v>
      </c>
    </row>
    <row r="864" spans="1:36" x14ac:dyDescent="0.25">
      <c r="A864" t="str">
        <f t="shared" si="92"/>
        <v>CFLMFm2011CZ07rDXGF</v>
      </c>
      <c r="B864" t="s">
        <v>118</v>
      </c>
      <c r="C864" t="s">
        <v>45</v>
      </c>
      <c r="D864" s="113" t="s">
        <v>1650</v>
      </c>
      <c r="E864" s="113">
        <v>2011</v>
      </c>
      <c r="F864" s="113" t="s">
        <v>106</v>
      </c>
      <c r="G864" s="113" t="s">
        <v>1658</v>
      </c>
      <c r="H864" s="113">
        <f t="shared" si="86"/>
        <v>1.1279999999999999</v>
      </c>
      <c r="I864" s="113">
        <f t="shared" si="89"/>
        <v>1.3333333333333333</v>
      </c>
      <c r="J864" s="113">
        <f t="shared" si="87"/>
        <v>-1.5820000000000001E-2</v>
      </c>
      <c r="M864" s="113">
        <v>564</v>
      </c>
      <c r="N864" s="113">
        <v>0.06</v>
      </c>
      <c r="O864" s="113">
        <v>-7.91</v>
      </c>
      <c r="P864" s="113">
        <v>500</v>
      </c>
      <c r="Q864" s="113">
        <v>4.4999999999999998E-2</v>
      </c>
      <c r="S864" s="113" t="b">
        <v>0</v>
      </c>
      <c r="T864" s="113" t="b">
        <f>VLOOKUP(G864,key!$S$3:$T$12,2,FALSE)</f>
        <v>0</v>
      </c>
      <c r="U864" s="113">
        <f t="shared" si="90"/>
        <v>1</v>
      </c>
      <c r="V864" s="116">
        <f t="shared" si="91"/>
        <v>-1.5820000000000001E-2</v>
      </c>
      <c r="W864" s="113">
        <f>VLOOKUP(G864,key!$S$3:$U$6,3,FALSE)</f>
        <v>1</v>
      </c>
      <c r="X864" s="113"/>
      <c r="Z864" s="113"/>
      <c r="AA864" s="113" t="s">
        <v>4151</v>
      </c>
      <c r="AB864" s="113" t="s">
        <v>1650</v>
      </c>
      <c r="AC864" s="113">
        <v>2011</v>
      </c>
      <c r="AD864" s="113" t="s">
        <v>106</v>
      </c>
      <c r="AE864" s="113" t="s">
        <v>1658</v>
      </c>
      <c r="AF864" s="113">
        <v>564</v>
      </c>
      <c r="AG864" s="113">
        <v>0.06</v>
      </c>
      <c r="AH864" s="113">
        <v>-7.91</v>
      </c>
      <c r="AI864" s="113">
        <v>500</v>
      </c>
      <c r="AJ864" s="113">
        <v>4.4999999999999998E-2</v>
      </c>
    </row>
    <row r="865" spans="1:36" x14ac:dyDescent="0.25">
      <c r="A865" t="str">
        <f t="shared" si="92"/>
        <v>CFLMFm2011CZ07rDXHP</v>
      </c>
      <c r="B865" t="s">
        <v>118</v>
      </c>
      <c r="C865" t="s">
        <v>45</v>
      </c>
      <c r="D865" s="113" t="s">
        <v>1650</v>
      </c>
      <c r="E865" s="113">
        <v>2011</v>
      </c>
      <c r="F865" s="113" t="s">
        <v>106</v>
      </c>
      <c r="G865" s="113" t="s">
        <v>1659</v>
      </c>
      <c r="H865" s="113">
        <f t="shared" si="86"/>
        <v>1.014</v>
      </c>
      <c r="I865" s="113">
        <f t="shared" si="89"/>
        <v>1.4444444444444446</v>
      </c>
      <c r="J865" s="113">
        <f t="shared" si="87"/>
        <v>0</v>
      </c>
      <c r="M865" s="113">
        <v>507</v>
      </c>
      <c r="N865" s="113">
        <v>6.5000000000000002E-2</v>
      </c>
      <c r="O865" s="113">
        <v>0</v>
      </c>
      <c r="P865" s="113">
        <v>500</v>
      </c>
      <c r="Q865" s="113">
        <v>4.4999999999999998E-2</v>
      </c>
      <c r="S865" s="113" t="b">
        <v>0</v>
      </c>
      <c r="T865" s="113" t="b">
        <f>VLOOKUP(G865,key!$S$3:$T$12,2,FALSE)</f>
        <v>1</v>
      </c>
      <c r="U865" s="113">
        <f t="shared" si="90"/>
        <v>1</v>
      </c>
      <c r="V865" s="116">
        <f t="shared" si="91"/>
        <v>0</v>
      </c>
      <c r="W865" s="113">
        <f>VLOOKUP(G865,key!$S$3:$U$6,3,FALSE)</f>
        <v>0.5</v>
      </c>
      <c r="X865" s="113"/>
      <c r="Z865" s="113"/>
      <c r="AA865" s="113" t="s">
        <v>4151</v>
      </c>
      <c r="AB865" s="113" t="s">
        <v>1650</v>
      </c>
      <c r="AC865" s="113">
        <v>2011</v>
      </c>
      <c r="AD865" s="113" t="s">
        <v>106</v>
      </c>
      <c r="AE865" s="113" t="s">
        <v>1659</v>
      </c>
      <c r="AF865" s="113">
        <v>507</v>
      </c>
      <c r="AG865" s="113">
        <v>6.5000000000000002E-2</v>
      </c>
      <c r="AH865" s="113">
        <v>0</v>
      </c>
      <c r="AI865" s="113">
        <v>500</v>
      </c>
      <c r="AJ865" s="113">
        <v>4.4999999999999998E-2</v>
      </c>
    </row>
    <row r="866" spans="1:36" x14ac:dyDescent="0.25">
      <c r="A866" t="str">
        <f t="shared" si="92"/>
        <v>CFLMFm2011CZ07rNCEH</v>
      </c>
      <c r="B866" t="s">
        <v>118</v>
      </c>
      <c r="C866" t="s">
        <v>45</v>
      </c>
      <c r="D866" s="113" t="s">
        <v>1650</v>
      </c>
      <c r="E866" s="113">
        <v>2011</v>
      </c>
      <c r="F866" s="113" t="s">
        <v>106</v>
      </c>
      <c r="G866" s="113" t="s">
        <v>1656</v>
      </c>
      <c r="H866" s="113">
        <f t="shared" si="86"/>
        <v>0.72799999999999998</v>
      </c>
      <c r="I866" s="113">
        <f t="shared" si="89"/>
        <v>1</v>
      </c>
      <c r="J866" s="113">
        <f t="shared" si="87"/>
        <v>0</v>
      </c>
      <c r="M866" s="113">
        <v>364</v>
      </c>
      <c r="N866" s="113">
        <v>4.3999999999999997E-2</v>
      </c>
      <c r="O866" s="113">
        <v>0</v>
      </c>
      <c r="P866" s="113">
        <v>500</v>
      </c>
      <c r="Q866" s="113">
        <v>4.4999999999999998E-2</v>
      </c>
      <c r="S866" s="113" t="b">
        <v>0</v>
      </c>
      <c r="T866" s="113" t="b">
        <f>VLOOKUP(G866,key!$S$3:$T$12,2,FALSE)</f>
        <v>1</v>
      </c>
      <c r="U866" s="113">
        <f t="shared" si="90"/>
        <v>1</v>
      </c>
      <c r="V866" s="116">
        <f t="shared" si="91"/>
        <v>0</v>
      </c>
      <c r="W866" s="113">
        <f>VLOOKUP(G866,key!$S$3:$U$6,3,FALSE)</f>
        <v>0.25</v>
      </c>
      <c r="X866" s="113"/>
      <c r="Z866" s="113"/>
      <c r="AA866" s="113" t="s">
        <v>4151</v>
      </c>
      <c r="AB866" s="113" t="s">
        <v>1650</v>
      </c>
      <c r="AC866" s="113">
        <v>2011</v>
      </c>
      <c r="AD866" s="113" t="s">
        <v>106</v>
      </c>
      <c r="AE866" s="113" t="s">
        <v>1656</v>
      </c>
      <c r="AF866" s="113">
        <v>364</v>
      </c>
      <c r="AG866" s="113">
        <v>4.3999999999999997E-2</v>
      </c>
      <c r="AH866" s="113">
        <v>0</v>
      </c>
      <c r="AI866" s="113">
        <v>500</v>
      </c>
      <c r="AJ866" s="113">
        <v>4.4999999999999998E-2</v>
      </c>
    </row>
    <row r="867" spans="1:36" x14ac:dyDescent="0.25">
      <c r="A867" t="str">
        <f t="shared" si="92"/>
        <v>CFLMFm2011CZ07rNCGF</v>
      </c>
      <c r="B867" t="s">
        <v>118</v>
      </c>
      <c r="C867" t="s">
        <v>45</v>
      </c>
      <c r="D867" s="113" t="s">
        <v>1650</v>
      </c>
      <c r="E867" s="113">
        <v>2011</v>
      </c>
      <c r="F867" s="113" t="s">
        <v>106</v>
      </c>
      <c r="G867" s="113" t="s">
        <v>1657</v>
      </c>
      <c r="H867" s="113">
        <f t="shared" si="86"/>
        <v>1.004</v>
      </c>
      <c r="I867" s="113">
        <f t="shared" si="89"/>
        <v>1</v>
      </c>
      <c r="J867" s="113">
        <f t="shared" si="87"/>
        <v>-1.618E-2</v>
      </c>
      <c r="M867" s="113">
        <v>502</v>
      </c>
      <c r="N867" s="113">
        <v>4.4999999999999998E-2</v>
      </c>
      <c r="O867" s="113">
        <v>-8.09</v>
      </c>
      <c r="P867" s="113">
        <v>500</v>
      </c>
      <c r="Q867" s="113">
        <v>4.4999999999999998E-2</v>
      </c>
      <c r="S867" s="113" t="b">
        <v>0</v>
      </c>
      <c r="T867" s="113" t="b">
        <f>VLOOKUP(G867,key!$S$3:$T$12,2,FALSE)</f>
        <v>0</v>
      </c>
      <c r="U867" s="113">
        <f t="shared" si="90"/>
        <v>1</v>
      </c>
      <c r="V867" s="116">
        <f t="shared" si="91"/>
        <v>-1.618E-2</v>
      </c>
      <c r="W867" s="113">
        <f>VLOOKUP(G867,key!$S$3:$U$6,3,FALSE)</f>
        <v>0.9</v>
      </c>
      <c r="X867" s="113"/>
      <c r="Z867" s="113"/>
      <c r="AA867" s="113" t="s">
        <v>4151</v>
      </c>
      <c r="AB867" s="113" t="s">
        <v>1650</v>
      </c>
      <c r="AC867" s="113">
        <v>2011</v>
      </c>
      <c r="AD867" s="113" t="s">
        <v>106</v>
      </c>
      <c r="AE867" s="113" t="s">
        <v>1657</v>
      </c>
      <c r="AF867" s="113">
        <v>502</v>
      </c>
      <c r="AG867" s="113">
        <v>4.4999999999999998E-2</v>
      </c>
      <c r="AH867" s="113">
        <v>-8.09</v>
      </c>
      <c r="AI867" s="113">
        <v>500</v>
      </c>
      <c r="AJ867" s="113">
        <v>4.4999999999999998E-2</v>
      </c>
    </row>
    <row r="868" spans="1:36" x14ac:dyDescent="0.25">
      <c r="A868" t="str">
        <f t="shared" si="92"/>
        <v>CFLMFm2011CZ08rDXGF</v>
      </c>
      <c r="B868" t="s">
        <v>118</v>
      </c>
      <c r="C868" t="s">
        <v>45</v>
      </c>
      <c r="D868" s="113" t="s">
        <v>1650</v>
      </c>
      <c r="E868" s="113">
        <v>2011</v>
      </c>
      <c r="F868" s="113" t="s">
        <v>107</v>
      </c>
      <c r="G868" s="113" t="s">
        <v>1658</v>
      </c>
      <c r="H868" s="113">
        <f t="shared" si="86"/>
        <v>1.1259999999999999</v>
      </c>
      <c r="I868" s="113">
        <f t="shared" si="89"/>
        <v>1.4222222222222223</v>
      </c>
      <c r="J868" s="113">
        <f t="shared" si="87"/>
        <v>-1.388E-2</v>
      </c>
      <c r="M868" s="113">
        <v>563</v>
      </c>
      <c r="N868" s="113">
        <v>6.4000000000000001E-2</v>
      </c>
      <c r="O868" s="113">
        <v>-6.94</v>
      </c>
      <c r="P868" s="113">
        <v>500</v>
      </c>
      <c r="Q868" s="113">
        <v>4.4999999999999998E-2</v>
      </c>
      <c r="S868" s="113" t="b">
        <v>0</v>
      </c>
      <c r="T868" s="113" t="b">
        <f>VLOOKUP(G868,key!$S$3:$T$12,2,FALSE)</f>
        <v>0</v>
      </c>
      <c r="U868" s="113">
        <f t="shared" si="90"/>
        <v>1</v>
      </c>
      <c r="V868" s="116">
        <f t="shared" si="91"/>
        <v>-1.388E-2</v>
      </c>
      <c r="W868" s="113">
        <f>VLOOKUP(G868,key!$S$3:$U$6,3,FALSE)</f>
        <v>1</v>
      </c>
      <c r="X868" s="113"/>
      <c r="Z868" s="113"/>
      <c r="AA868" s="113" t="s">
        <v>4151</v>
      </c>
      <c r="AB868" s="113" t="s">
        <v>1650</v>
      </c>
      <c r="AC868" s="113">
        <v>2011</v>
      </c>
      <c r="AD868" s="113" t="s">
        <v>107</v>
      </c>
      <c r="AE868" s="113" t="s">
        <v>1658</v>
      </c>
      <c r="AF868" s="113">
        <v>563</v>
      </c>
      <c r="AG868" s="113">
        <v>6.4000000000000001E-2</v>
      </c>
      <c r="AH868" s="113">
        <v>-6.94</v>
      </c>
      <c r="AI868" s="113">
        <v>500</v>
      </c>
      <c r="AJ868" s="113">
        <v>4.4999999999999998E-2</v>
      </c>
    </row>
    <row r="869" spans="1:36" x14ac:dyDescent="0.25">
      <c r="A869" t="str">
        <f t="shared" si="92"/>
        <v>CFLMFm2011CZ08rDXHP</v>
      </c>
      <c r="B869" t="s">
        <v>118</v>
      </c>
      <c r="C869" t="s">
        <v>45</v>
      </c>
      <c r="D869" s="113" t="s">
        <v>1650</v>
      </c>
      <c r="E869" s="113">
        <v>2011</v>
      </c>
      <c r="F869" s="113" t="s">
        <v>107</v>
      </c>
      <c r="G869" s="113" t="s">
        <v>1659</v>
      </c>
      <c r="H869" s="113">
        <f t="shared" si="86"/>
        <v>1.024</v>
      </c>
      <c r="I869" s="113">
        <f t="shared" si="89"/>
        <v>1.4000000000000001</v>
      </c>
      <c r="J869" s="113">
        <f t="shared" si="87"/>
        <v>0</v>
      </c>
      <c r="M869" s="113">
        <v>512</v>
      </c>
      <c r="N869" s="113">
        <v>6.3E-2</v>
      </c>
      <c r="O869" s="113">
        <v>0</v>
      </c>
      <c r="P869" s="113">
        <v>500</v>
      </c>
      <c r="Q869" s="113">
        <v>4.4999999999999998E-2</v>
      </c>
      <c r="S869" s="113" t="b">
        <v>0</v>
      </c>
      <c r="T869" s="113" t="b">
        <f>VLOOKUP(G869,key!$S$3:$T$12,2,FALSE)</f>
        <v>1</v>
      </c>
      <c r="U869" s="113">
        <f t="shared" si="90"/>
        <v>1</v>
      </c>
      <c r="V869" s="116">
        <f t="shared" si="91"/>
        <v>0</v>
      </c>
      <c r="W869" s="113">
        <f>VLOOKUP(G869,key!$S$3:$U$6,3,FALSE)</f>
        <v>0.5</v>
      </c>
      <c r="X869" s="113"/>
      <c r="Z869" s="113"/>
      <c r="AA869" s="113" t="s">
        <v>4151</v>
      </c>
      <c r="AB869" s="113" t="s">
        <v>1650</v>
      </c>
      <c r="AC869" s="113">
        <v>2011</v>
      </c>
      <c r="AD869" s="113" t="s">
        <v>107</v>
      </c>
      <c r="AE869" s="113" t="s">
        <v>1659</v>
      </c>
      <c r="AF869" s="113">
        <v>512</v>
      </c>
      <c r="AG869" s="113">
        <v>6.3E-2</v>
      </c>
      <c r="AH869" s="113">
        <v>0</v>
      </c>
      <c r="AI869" s="113">
        <v>500</v>
      </c>
      <c r="AJ869" s="113">
        <v>4.4999999999999998E-2</v>
      </c>
    </row>
    <row r="870" spans="1:36" x14ac:dyDescent="0.25">
      <c r="A870" t="str">
        <f t="shared" si="92"/>
        <v>CFLMFm2011CZ08rNCEH</v>
      </c>
      <c r="B870" t="s">
        <v>118</v>
      </c>
      <c r="C870" t="s">
        <v>45</v>
      </c>
      <c r="D870" s="113" t="s">
        <v>1650</v>
      </c>
      <c r="E870" s="113">
        <v>2011</v>
      </c>
      <c r="F870" s="113" t="s">
        <v>107</v>
      </c>
      <c r="G870" s="113" t="s">
        <v>1656</v>
      </c>
      <c r="H870" s="113">
        <f t="shared" si="86"/>
        <v>0.754</v>
      </c>
      <c r="I870" s="113">
        <f t="shared" si="89"/>
        <v>1</v>
      </c>
      <c r="J870" s="113">
        <f t="shared" si="87"/>
        <v>0</v>
      </c>
      <c r="M870" s="113">
        <v>377</v>
      </c>
      <c r="N870" s="113">
        <v>4.4999999999999998E-2</v>
      </c>
      <c r="O870" s="113">
        <v>0</v>
      </c>
      <c r="P870" s="113">
        <v>500</v>
      </c>
      <c r="Q870" s="113">
        <v>4.4999999999999998E-2</v>
      </c>
      <c r="S870" s="113" t="b">
        <v>0</v>
      </c>
      <c r="T870" s="113" t="b">
        <f>VLOOKUP(G870,key!$S$3:$T$12,2,FALSE)</f>
        <v>1</v>
      </c>
      <c r="U870" s="113">
        <f t="shared" si="90"/>
        <v>1</v>
      </c>
      <c r="V870" s="116">
        <f t="shared" si="91"/>
        <v>0</v>
      </c>
      <c r="W870" s="113">
        <f>VLOOKUP(G870,key!$S$3:$U$6,3,FALSE)</f>
        <v>0.25</v>
      </c>
      <c r="X870" s="113"/>
      <c r="Z870" s="113"/>
      <c r="AA870" s="113" t="s">
        <v>4151</v>
      </c>
      <c r="AB870" s="113" t="s">
        <v>1650</v>
      </c>
      <c r="AC870" s="113">
        <v>2011</v>
      </c>
      <c r="AD870" s="113" t="s">
        <v>107</v>
      </c>
      <c r="AE870" s="113" t="s">
        <v>1656</v>
      </c>
      <c r="AF870" s="113">
        <v>377</v>
      </c>
      <c r="AG870" s="113">
        <v>4.4999999999999998E-2</v>
      </c>
      <c r="AH870" s="113">
        <v>0</v>
      </c>
      <c r="AI870" s="113">
        <v>500</v>
      </c>
      <c r="AJ870" s="113">
        <v>4.4999999999999998E-2</v>
      </c>
    </row>
    <row r="871" spans="1:36" x14ac:dyDescent="0.25">
      <c r="A871" t="str">
        <f t="shared" si="92"/>
        <v>CFLMFm2011CZ08rNCGF</v>
      </c>
      <c r="B871" t="s">
        <v>118</v>
      </c>
      <c r="C871" t="s">
        <v>45</v>
      </c>
      <c r="D871" s="113" t="s">
        <v>1650</v>
      </c>
      <c r="E871" s="113">
        <v>2011</v>
      </c>
      <c r="F871" s="113" t="s">
        <v>107</v>
      </c>
      <c r="G871" s="113" t="s">
        <v>1657</v>
      </c>
      <c r="H871" s="113">
        <f t="shared" si="86"/>
        <v>1.006</v>
      </c>
      <c r="I871" s="113">
        <f t="shared" si="89"/>
        <v>1</v>
      </c>
      <c r="J871" s="113">
        <f t="shared" si="87"/>
        <v>-1.434E-2</v>
      </c>
      <c r="M871" s="113">
        <v>503</v>
      </c>
      <c r="N871" s="113">
        <v>4.4999999999999998E-2</v>
      </c>
      <c r="O871" s="113">
        <v>-7.17</v>
      </c>
      <c r="P871" s="113">
        <v>500</v>
      </c>
      <c r="Q871" s="113">
        <v>4.4999999999999998E-2</v>
      </c>
      <c r="S871" s="113" t="b">
        <v>0</v>
      </c>
      <c r="T871" s="113" t="b">
        <f>VLOOKUP(G871,key!$S$3:$T$12,2,FALSE)</f>
        <v>0</v>
      </c>
      <c r="U871" s="113">
        <f t="shared" si="90"/>
        <v>1</v>
      </c>
      <c r="V871" s="116">
        <f t="shared" si="91"/>
        <v>-1.434E-2</v>
      </c>
      <c r="W871" s="113">
        <f>VLOOKUP(G871,key!$S$3:$U$6,3,FALSE)</f>
        <v>0.9</v>
      </c>
      <c r="X871" s="113"/>
      <c r="Z871" s="113"/>
      <c r="AA871" s="113" t="s">
        <v>4151</v>
      </c>
      <c r="AB871" s="113" t="s">
        <v>1650</v>
      </c>
      <c r="AC871" s="113">
        <v>2011</v>
      </c>
      <c r="AD871" s="113" t="s">
        <v>107</v>
      </c>
      <c r="AE871" s="113" t="s">
        <v>1657</v>
      </c>
      <c r="AF871" s="113">
        <v>503</v>
      </c>
      <c r="AG871" s="113">
        <v>4.4999999999999998E-2</v>
      </c>
      <c r="AH871" s="113">
        <v>-7.17</v>
      </c>
      <c r="AI871" s="113">
        <v>500</v>
      </c>
      <c r="AJ871" s="113">
        <v>4.4999999999999998E-2</v>
      </c>
    </row>
    <row r="872" spans="1:36" x14ac:dyDescent="0.25">
      <c r="A872" t="str">
        <f t="shared" si="92"/>
        <v>CFLMFm2011CZ09rDXGF</v>
      </c>
      <c r="B872" t="s">
        <v>118</v>
      </c>
      <c r="C872" t="s">
        <v>45</v>
      </c>
      <c r="D872" s="113" t="s">
        <v>1650</v>
      </c>
      <c r="E872" s="113">
        <v>2011</v>
      </c>
      <c r="F872" s="113" t="s">
        <v>108</v>
      </c>
      <c r="G872" s="113" t="s">
        <v>1658</v>
      </c>
      <c r="H872" s="113">
        <f t="shared" si="86"/>
        <v>1.1100000000000001</v>
      </c>
      <c r="I872" s="113">
        <f t="shared" si="89"/>
        <v>1.5227272727272729</v>
      </c>
      <c r="J872" s="113">
        <f t="shared" si="87"/>
        <v>-1.516E-2</v>
      </c>
      <c r="M872" s="113">
        <v>555</v>
      </c>
      <c r="N872" s="113">
        <v>6.7000000000000004E-2</v>
      </c>
      <c r="O872" s="113">
        <v>-7.58</v>
      </c>
      <c r="P872" s="113">
        <v>500</v>
      </c>
      <c r="Q872" s="113">
        <v>4.3999999999999997E-2</v>
      </c>
      <c r="S872" s="113" t="b">
        <v>0</v>
      </c>
      <c r="T872" s="113" t="b">
        <f>VLOOKUP(G872,key!$S$3:$T$12,2,FALSE)</f>
        <v>0</v>
      </c>
      <c r="U872" s="113">
        <f t="shared" si="90"/>
        <v>1</v>
      </c>
      <c r="V872" s="116">
        <f t="shared" si="91"/>
        <v>-1.516E-2</v>
      </c>
      <c r="W872" s="113">
        <f>VLOOKUP(G872,key!$S$3:$U$6,3,FALSE)</f>
        <v>1</v>
      </c>
      <c r="X872" s="113"/>
      <c r="Z872" s="113"/>
      <c r="AA872" s="113" t="s">
        <v>4151</v>
      </c>
      <c r="AB872" s="113" t="s">
        <v>1650</v>
      </c>
      <c r="AC872" s="113">
        <v>2011</v>
      </c>
      <c r="AD872" s="113" t="s">
        <v>108</v>
      </c>
      <c r="AE872" s="113" t="s">
        <v>1658</v>
      </c>
      <c r="AF872" s="113">
        <v>555</v>
      </c>
      <c r="AG872" s="113">
        <v>6.7000000000000004E-2</v>
      </c>
      <c r="AH872" s="113">
        <v>-7.58</v>
      </c>
      <c r="AI872" s="113">
        <v>500</v>
      </c>
      <c r="AJ872" s="113">
        <v>4.3999999999999997E-2</v>
      </c>
    </row>
    <row r="873" spans="1:36" x14ac:dyDescent="0.25">
      <c r="A873" t="str">
        <f t="shared" si="92"/>
        <v>CFLMFm2011CZ09rDXHP</v>
      </c>
      <c r="B873" t="s">
        <v>118</v>
      </c>
      <c r="C873" t="s">
        <v>45</v>
      </c>
      <c r="D873" s="113" t="s">
        <v>1650</v>
      </c>
      <c r="E873" s="113">
        <v>2011</v>
      </c>
      <c r="F873" s="113" t="s">
        <v>108</v>
      </c>
      <c r="G873" s="113" t="s">
        <v>1659</v>
      </c>
      <c r="H873" s="113">
        <f t="shared" si="86"/>
        <v>1</v>
      </c>
      <c r="I873" s="113">
        <f t="shared" si="89"/>
        <v>1.5454545454545456</v>
      </c>
      <c r="J873" s="113">
        <f t="shared" si="87"/>
        <v>0</v>
      </c>
      <c r="M873" s="113">
        <v>500</v>
      </c>
      <c r="N873" s="113">
        <v>6.8000000000000005E-2</v>
      </c>
      <c r="O873" s="113">
        <v>0</v>
      </c>
      <c r="P873" s="113">
        <v>500</v>
      </c>
      <c r="Q873" s="113">
        <v>4.3999999999999997E-2</v>
      </c>
      <c r="S873" s="113" t="b">
        <v>0</v>
      </c>
      <c r="T873" s="113" t="b">
        <f>VLOOKUP(G873,key!$S$3:$T$12,2,FALSE)</f>
        <v>1</v>
      </c>
      <c r="U873" s="113">
        <f t="shared" si="90"/>
        <v>1</v>
      </c>
      <c r="V873" s="116">
        <f t="shared" si="91"/>
        <v>0</v>
      </c>
      <c r="W873" s="113">
        <f>VLOOKUP(G873,key!$S$3:$U$6,3,FALSE)</f>
        <v>0.5</v>
      </c>
      <c r="X873" s="113"/>
      <c r="Z873" s="113"/>
      <c r="AA873" s="113" t="s">
        <v>4151</v>
      </c>
      <c r="AB873" s="113" t="s">
        <v>1650</v>
      </c>
      <c r="AC873" s="113">
        <v>2011</v>
      </c>
      <c r="AD873" s="113" t="s">
        <v>108</v>
      </c>
      <c r="AE873" s="113" t="s">
        <v>1659</v>
      </c>
      <c r="AF873" s="113">
        <v>500</v>
      </c>
      <c r="AG873" s="113">
        <v>6.8000000000000005E-2</v>
      </c>
      <c r="AH873" s="113">
        <v>0</v>
      </c>
      <c r="AI873" s="113">
        <v>500</v>
      </c>
      <c r="AJ873" s="113">
        <v>4.3999999999999997E-2</v>
      </c>
    </row>
    <row r="874" spans="1:36" x14ac:dyDescent="0.25">
      <c r="A874" t="str">
        <f t="shared" si="92"/>
        <v>CFLMFm2011CZ09rNCEH</v>
      </c>
      <c r="B874" t="s">
        <v>118</v>
      </c>
      <c r="C874" t="s">
        <v>45</v>
      </c>
      <c r="D874" s="113" t="s">
        <v>1650</v>
      </c>
      <c r="E874" s="113">
        <v>2011</v>
      </c>
      <c r="F874" s="113" t="s">
        <v>108</v>
      </c>
      <c r="G874" s="113" t="s">
        <v>1656</v>
      </c>
      <c r="H874" s="113">
        <f t="shared" si="86"/>
        <v>0.72</v>
      </c>
      <c r="I874" s="113">
        <f t="shared" si="89"/>
        <v>1.0227272727272727</v>
      </c>
      <c r="J874" s="113">
        <f t="shared" si="87"/>
        <v>0</v>
      </c>
      <c r="M874" s="113">
        <v>360</v>
      </c>
      <c r="N874" s="113">
        <v>4.4999999999999998E-2</v>
      </c>
      <c r="O874" s="113">
        <v>0</v>
      </c>
      <c r="P874" s="113">
        <v>500</v>
      </c>
      <c r="Q874" s="113">
        <v>4.3999999999999997E-2</v>
      </c>
      <c r="S874" s="113" t="b">
        <v>0</v>
      </c>
      <c r="T874" s="113" t="b">
        <f>VLOOKUP(G874,key!$S$3:$T$12,2,FALSE)</f>
        <v>1</v>
      </c>
      <c r="U874" s="113">
        <f t="shared" si="90"/>
        <v>1</v>
      </c>
      <c r="V874" s="116">
        <f t="shared" si="91"/>
        <v>0</v>
      </c>
      <c r="W874" s="113">
        <f>VLOOKUP(G874,key!$S$3:$U$6,3,FALSE)</f>
        <v>0.25</v>
      </c>
      <c r="X874" s="113"/>
      <c r="Z874" s="113"/>
      <c r="AA874" s="113" t="s">
        <v>4151</v>
      </c>
      <c r="AB874" s="113" t="s">
        <v>1650</v>
      </c>
      <c r="AC874" s="113">
        <v>2011</v>
      </c>
      <c r="AD874" s="113" t="s">
        <v>108</v>
      </c>
      <c r="AE874" s="113" t="s">
        <v>1656</v>
      </c>
      <c r="AF874" s="113">
        <v>360</v>
      </c>
      <c r="AG874" s="113">
        <v>4.4999999999999998E-2</v>
      </c>
      <c r="AH874" s="113">
        <v>0</v>
      </c>
      <c r="AI874" s="113">
        <v>500</v>
      </c>
      <c r="AJ874" s="113">
        <v>4.3999999999999997E-2</v>
      </c>
    </row>
    <row r="875" spans="1:36" x14ac:dyDescent="0.25">
      <c r="A875" t="str">
        <f t="shared" si="92"/>
        <v>CFLMFm2011CZ09rNCGF</v>
      </c>
      <c r="B875" t="s">
        <v>118</v>
      </c>
      <c r="C875" t="s">
        <v>45</v>
      </c>
      <c r="D875" s="113" t="s">
        <v>1650</v>
      </c>
      <c r="E875" s="113">
        <v>2011</v>
      </c>
      <c r="F875" s="113" t="s">
        <v>108</v>
      </c>
      <c r="G875" s="113" t="s">
        <v>1657</v>
      </c>
      <c r="H875" s="113">
        <f t="shared" si="86"/>
        <v>1.004</v>
      </c>
      <c r="I875" s="113">
        <f t="shared" si="89"/>
        <v>1.0227272727272727</v>
      </c>
      <c r="J875" s="113">
        <f t="shared" si="87"/>
        <v>-1.5599999999999999E-2</v>
      </c>
      <c r="M875" s="113">
        <v>502</v>
      </c>
      <c r="N875" s="113">
        <v>4.4999999999999998E-2</v>
      </c>
      <c r="O875" s="113">
        <v>-7.8</v>
      </c>
      <c r="P875" s="113">
        <v>500</v>
      </c>
      <c r="Q875" s="113">
        <v>4.3999999999999997E-2</v>
      </c>
      <c r="S875" s="113" t="b">
        <v>0</v>
      </c>
      <c r="T875" s="113" t="b">
        <f>VLOOKUP(G875,key!$S$3:$T$12,2,FALSE)</f>
        <v>0</v>
      </c>
      <c r="U875" s="113">
        <f t="shared" si="90"/>
        <v>1</v>
      </c>
      <c r="V875" s="116">
        <f t="shared" si="91"/>
        <v>-1.5599999999999999E-2</v>
      </c>
      <c r="W875" s="113">
        <f>VLOOKUP(G875,key!$S$3:$U$6,3,FALSE)</f>
        <v>0.9</v>
      </c>
      <c r="X875" s="113"/>
      <c r="Z875" s="113"/>
      <c r="AA875" s="113" t="s">
        <v>4151</v>
      </c>
      <c r="AB875" s="113" t="s">
        <v>1650</v>
      </c>
      <c r="AC875" s="113">
        <v>2011</v>
      </c>
      <c r="AD875" s="113" t="s">
        <v>108</v>
      </c>
      <c r="AE875" s="113" t="s">
        <v>1657</v>
      </c>
      <c r="AF875" s="113">
        <v>502</v>
      </c>
      <c r="AG875" s="113">
        <v>4.4999999999999998E-2</v>
      </c>
      <c r="AH875" s="113">
        <v>-7.8</v>
      </c>
      <c r="AI875" s="113">
        <v>500</v>
      </c>
      <c r="AJ875" s="113">
        <v>4.3999999999999997E-2</v>
      </c>
    </row>
    <row r="876" spans="1:36" x14ac:dyDescent="0.25">
      <c r="A876" t="str">
        <f t="shared" si="92"/>
        <v>CFLMFm2011CZ10rDXGF</v>
      </c>
      <c r="B876" t="s">
        <v>118</v>
      </c>
      <c r="C876" t="s">
        <v>45</v>
      </c>
      <c r="D876" s="113" t="s">
        <v>1650</v>
      </c>
      <c r="E876" s="113">
        <v>2011</v>
      </c>
      <c r="F876" s="113" t="s">
        <v>109</v>
      </c>
      <c r="G876" s="113" t="s">
        <v>1658</v>
      </c>
      <c r="H876" s="113">
        <f t="shared" si="86"/>
        <v>1.1120000000000001</v>
      </c>
      <c r="I876" s="113">
        <f t="shared" si="89"/>
        <v>1.5227272727272729</v>
      </c>
      <c r="J876" s="113">
        <f t="shared" si="87"/>
        <v>-1.4119999999999999E-2</v>
      </c>
      <c r="M876" s="113">
        <v>556</v>
      </c>
      <c r="N876" s="113">
        <v>6.7000000000000004E-2</v>
      </c>
      <c r="O876" s="113">
        <v>-7.06</v>
      </c>
      <c r="P876" s="113">
        <v>500</v>
      </c>
      <c r="Q876" s="113">
        <v>4.3999999999999997E-2</v>
      </c>
      <c r="S876" s="113" t="b">
        <v>0</v>
      </c>
      <c r="T876" s="113" t="b">
        <f>VLOOKUP(G876,key!$S$3:$T$12,2,FALSE)</f>
        <v>0</v>
      </c>
      <c r="U876" s="113">
        <f t="shared" si="90"/>
        <v>1</v>
      </c>
      <c r="V876" s="116">
        <f t="shared" si="91"/>
        <v>-1.4119999999999999E-2</v>
      </c>
      <c r="W876" s="113">
        <f>VLOOKUP(G876,key!$S$3:$U$6,3,FALSE)</f>
        <v>1</v>
      </c>
      <c r="X876" s="113"/>
      <c r="Z876" s="113"/>
      <c r="AA876" s="113" t="s">
        <v>4151</v>
      </c>
      <c r="AB876" s="113" t="s">
        <v>1650</v>
      </c>
      <c r="AC876" s="113">
        <v>2011</v>
      </c>
      <c r="AD876" s="113" t="s">
        <v>109</v>
      </c>
      <c r="AE876" s="113" t="s">
        <v>1658</v>
      </c>
      <c r="AF876" s="113">
        <v>556</v>
      </c>
      <c r="AG876" s="113">
        <v>6.7000000000000004E-2</v>
      </c>
      <c r="AH876" s="113">
        <v>-7.06</v>
      </c>
      <c r="AI876" s="113">
        <v>500</v>
      </c>
      <c r="AJ876" s="113">
        <v>4.3999999999999997E-2</v>
      </c>
    </row>
    <row r="877" spans="1:36" x14ac:dyDescent="0.25">
      <c r="A877" t="str">
        <f t="shared" si="92"/>
        <v>CFLMFm2011CZ10rDXHP</v>
      </c>
      <c r="B877" t="s">
        <v>118</v>
      </c>
      <c r="C877" t="s">
        <v>45</v>
      </c>
      <c r="D877" s="113" t="s">
        <v>1650</v>
      </c>
      <c r="E877" s="113">
        <v>2011</v>
      </c>
      <c r="F877" s="113" t="s">
        <v>109</v>
      </c>
      <c r="G877" s="113" t="s">
        <v>1659</v>
      </c>
      <c r="H877" s="113">
        <f t="shared" si="86"/>
        <v>1.004</v>
      </c>
      <c r="I877" s="113">
        <f t="shared" si="89"/>
        <v>1.5909090909090911</v>
      </c>
      <c r="J877" s="113">
        <f t="shared" si="87"/>
        <v>0</v>
      </c>
      <c r="M877" s="113">
        <v>502</v>
      </c>
      <c r="N877" s="113">
        <v>7.0000000000000007E-2</v>
      </c>
      <c r="O877" s="113">
        <v>0</v>
      </c>
      <c r="P877" s="113">
        <v>500</v>
      </c>
      <c r="Q877" s="113">
        <v>4.3999999999999997E-2</v>
      </c>
      <c r="S877" s="113" t="b">
        <v>0</v>
      </c>
      <c r="T877" s="113" t="b">
        <f>VLOOKUP(G877,key!$S$3:$T$12,2,FALSE)</f>
        <v>1</v>
      </c>
      <c r="U877" s="113">
        <f t="shared" si="90"/>
        <v>1</v>
      </c>
      <c r="V877" s="116">
        <f t="shared" si="91"/>
        <v>0</v>
      </c>
      <c r="W877" s="113">
        <f>VLOOKUP(G877,key!$S$3:$U$6,3,FALSE)</f>
        <v>0.5</v>
      </c>
      <c r="X877" s="113"/>
      <c r="Z877" s="113"/>
      <c r="AA877" s="113" t="s">
        <v>4151</v>
      </c>
      <c r="AB877" s="113" t="s">
        <v>1650</v>
      </c>
      <c r="AC877" s="113">
        <v>2011</v>
      </c>
      <c r="AD877" s="113" t="s">
        <v>109</v>
      </c>
      <c r="AE877" s="113" t="s">
        <v>1659</v>
      </c>
      <c r="AF877" s="113">
        <v>502</v>
      </c>
      <c r="AG877" s="113">
        <v>7.0000000000000007E-2</v>
      </c>
      <c r="AH877" s="113">
        <v>0</v>
      </c>
      <c r="AI877" s="113">
        <v>500</v>
      </c>
      <c r="AJ877" s="113">
        <v>4.3999999999999997E-2</v>
      </c>
    </row>
    <row r="878" spans="1:36" x14ac:dyDescent="0.25">
      <c r="A878" t="str">
        <f t="shared" si="92"/>
        <v>CFLMFm2011CZ10rNCEH</v>
      </c>
      <c r="B878" t="s">
        <v>118</v>
      </c>
      <c r="C878" t="s">
        <v>45</v>
      </c>
      <c r="D878" s="113" t="s">
        <v>1650</v>
      </c>
      <c r="E878" s="113">
        <v>2011</v>
      </c>
      <c r="F878" s="113" t="s">
        <v>109</v>
      </c>
      <c r="G878" s="113" t="s">
        <v>1656</v>
      </c>
      <c r="H878" s="113">
        <f t="shared" si="86"/>
        <v>0.73399999999999999</v>
      </c>
      <c r="I878" s="113">
        <f t="shared" si="89"/>
        <v>1.0227272727272727</v>
      </c>
      <c r="J878" s="113">
        <f t="shared" si="87"/>
        <v>0</v>
      </c>
      <c r="M878" s="113">
        <v>367</v>
      </c>
      <c r="N878" s="113">
        <v>4.4999999999999998E-2</v>
      </c>
      <c r="O878" s="113">
        <v>0</v>
      </c>
      <c r="P878" s="113">
        <v>500</v>
      </c>
      <c r="Q878" s="113">
        <v>4.3999999999999997E-2</v>
      </c>
      <c r="S878" s="113" t="b">
        <v>0</v>
      </c>
      <c r="T878" s="113" t="b">
        <f>VLOOKUP(G878,key!$S$3:$T$12,2,FALSE)</f>
        <v>1</v>
      </c>
      <c r="U878" s="113">
        <f t="shared" si="90"/>
        <v>1</v>
      </c>
      <c r="V878" s="116">
        <f t="shared" si="91"/>
        <v>0</v>
      </c>
      <c r="W878" s="113">
        <f>VLOOKUP(G878,key!$S$3:$U$6,3,FALSE)</f>
        <v>0.25</v>
      </c>
      <c r="X878" s="113"/>
      <c r="Z878" s="113"/>
      <c r="AA878" s="113" t="s">
        <v>4151</v>
      </c>
      <c r="AB878" s="113" t="s">
        <v>1650</v>
      </c>
      <c r="AC878" s="113">
        <v>2011</v>
      </c>
      <c r="AD878" s="113" t="s">
        <v>109</v>
      </c>
      <c r="AE878" s="113" t="s">
        <v>1656</v>
      </c>
      <c r="AF878" s="113">
        <v>367</v>
      </c>
      <c r="AG878" s="113">
        <v>4.4999999999999998E-2</v>
      </c>
      <c r="AH878" s="113">
        <v>0</v>
      </c>
      <c r="AI878" s="113">
        <v>500</v>
      </c>
      <c r="AJ878" s="113">
        <v>4.3999999999999997E-2</v>
      </c>
    </row>
    <row r="879" spans="1:36" x14ac:dyDescent="0.25">
      <c r="A879" t="str">
        <f t="shared" si="92"/>
        <v>CFLMFm2011CZ10rNCGF</v>
      </c>
      <c r="B879" t="s">
        <v>118</v>
      </c>
      <c r="C879" t="s">
        <v>45</v>
      </c>
      <c r="D879" s="113" t="s">
        <v>1650</v>
      </c>
      <c r="E879" s="113">
        <v>2011</v>
      </c>
      <c r="F879" s="113" t="s">
        <v>109</v>
      </c>
      <c r="G879" s="113" t="s">
        <v>1657</v>
      </c>
      <c r="H879" s="113">
        <f t="shared" si="86"/>
        <v>1.006</v>
      </c>
      <c r="I879" s="113">
        <f t="shared" si="89"/>
        <v>1.0454545454545454</v>
      </c>
      <c r="J879" s="113">
        <f t="shared" si="87"/>
        <v>-1.4579999999999999E-2</v>
      </c>
      <c r="M879" s="113">
        <v>503</v>
      </c>
      <c r="N879" s="113">
        <v>4.5999999999999999E-2</v>
      </c>
      <c r="O879" s="113">
        <v>-7.29</v>
      </c>
      <c r="P879" s="113">
        <v>500</v>
      </c>
      <c r="Q879" s="113">
        <v>4.3999999999999997E-2</v>
      </c>
      <c r="S879" s="113" t="b">
        <v>0</v>
      </c>
      <c r="T879" s="113" t="b">
        <f>VLOOKUP(G879,key!$S$3:$T$12,2,FALSE)</f>
        <v>0</v>
      </c>
      <c r="U879" s="113">
        <f t="shared" si="90"/>
        <v>1</v>
      </c>
      <c r="V879" s="116">
        <f t="shared" si="91"/>
        <v>-1.4579999999999999E-2</v>
      </c>
      <c r="W879" s="113">
        <f>VLOOKUP(G879,key!$S$3:$U$6,3,FALSE)</f>
        <v>0.9</v>
      </c>
      <c r="X879" s="113"/>
      <c r="Z879" s="113"/>
      <c r="AA879" s="113" t="s">
        <v>4151</v>
      </c>
      <c r="AB879" s="113" t="s">
        <v>1650</v>
      </c>
      <c r="AC879" s="113">
        <v>2011</v>
      </c>
      <c r="AD879" s="113" t="s">
        <v>109</v>
      </c>
      <c r="AE879" s="113" t="s">
        <v>1657</v>
      </c>
      <c r="AF879" s="113">
        <v>503</v>
      </c>
      <c r="AG879" s="113">
        <v>4.5999999999999999E-2</v>
      </c>
      <c r="AH879" s="113">
        <v>-7.29</v>
      </c>
      <c r="AI879" s="113">
        <v>500</v>
      </c>
      <c r="AJ879" s="113">
        <v>4.3999999999999997E-2</v>
      </c>
    </row>
    <row r="880" spans="1:36" x14ac:dyDescent="0.25">
      <c r="A880" t="str">
        <f t="shared" si="92"/>
        <v>CFLMFm2011CZ11rDXGF</v>
      </c>
      <c r="B880" t="s">
        <v>118</v>
      </c>
      <c r="C880" t="s">
        <v>45</v>
      </c>
      <c r="D880" s="113" t="s">
        <v>1650</v>
      </c>
      <c r="E880" s="113">
        <v>2011</v>
      </c>
      <c r="F880" s="113" t="s">
        <v>110</v>
      </c>
      <c r="G880" s="113" t="s">
        <v>1658</v>
      </c>
      <c r="H880" s="113">
        <f t="shared" si="86"/>
        <v>1.1080000000000001</v>
      </c>
      <c r="I880" s="113">
        <f t="shared" si="89"/>
        <v>1.4390243902439024</v>
      </c>
      <c r="J880" s="113">
        <f t="shared" si="87"/>
        <v>-2.0199999999999999E-2</v>
      </c>
      <c r="M880" s="113">
        <v>554</v>
      </c>
      <c r="N880" s="113">
        <v>5.8999999999999997E-2</v>
      </c>
      <c r="O880" s="113">
        <v>-10.1</v>
      </c>
      <c r="P880" s="113">
        <v>500</v>
      </c>
      <c r="Q880" s="113">
        <v>4.1000000000000002E-2</v>
      </c>
      <c r="S880" s="113" t="b">
        <v>0</v>
      </c>
      <c r="T880" s="113" t="b">
        <f>VLOOKUP(G880,key!$S$3:$T$12,2,FALSE)</f>
        <v>0</v>
      </c>
      <c r="U880" s="113">
        <f t="shared" si="90"/>
        <v>1</v>
      </c>
      <c r="V880" s="116">
        <f t="shared" si="91"/>
        <v>-2.0199999999999999E-2</v>
      </c>
      <c r="W880" s="113">
        <f>VLOOKUP(G880,key!$S$3:$U$6,3,FALSE)</f>
        <v>1</v>
      </c>
      <c r="X880" s="113"/>
      <c r="Z880" s="113"/>
      <c r="AA880" s="113" t="s">
        <v>4151</v>
      </c>
      <c r="AB880" s="113" t="s">
        <v>1650</v>
      </c>
      <c r="AC880" s="113">
        <v>2011</v>
      </c>
      <c r="AD880" s="113" t="s">
        <v>110</v>
      </c>
      <c r="AE880" s="113" t="s">
        <v>1658</v>
      </c>
      <c r="AF880" s="113">
        <v>554</v>
      </c>
      <c r="AG880" s="113">
        <v>5.8999999999999997E-2</v>
      </c>
      <c r="AH880" s="113">
        <v>-10.1</v>
      </c>
      <c r="AI880" s="113">
        <v>500</v>
      </c>
      <c r="AJ880" s="113">
        <v>4.1000000000000002E-2</v>
      </c>
    </row>
    <row r="881" spans="1:36" x14ac:dyDescent="0.25">
      <c r="A881" t="str">
        <f t="shared" si="92"/>
        <v>CFLMFm2011CZ11rDXHP</v>
      </c>
      <c r="B881" t="s">
        <v>118</v>
      </c>
      <c r="C881" t="s">
        <v>45</v>
      </c>
      <c r="D881" s="113" t="s">
        <v>1650</v>
      </c>
      <c r="E881" s="113">
        <v>2011</v>
      </c>
      <c r="F881" s="113" t="s">
        <v>110</v>
      </c>
      <c r="G881" s="113" t="s">
        <v>1659</v>
      </c>
      <c r="H881" s="113">
        <f t="shared" si="86"/>
        <v>0.95199999999999996</v>
      </c>
      <c r="I881" s="113">
        <f t="shared" si="89"/>
        <v>1.4146341463414633</v>
      </c>
      <c r="J881" s="113">
        <f t="shared" si="87"/>
        <v>0</v>
      </c>
      <c r="M881" s="113">
        <v>476</v>
      </c>
      <c r="N881" s="113">
        <v>5.8000000000000003E-2</v>
      </c>
      <c r="O881" s="113">
        <v>0</v>
      </c>
      <c r="P881" s="113">
        <v>500</v>
      </c>
      <c r="Q881" s="113">
        <v>4.1000000000000002E-2</v>
      </c>
      <c r="S881" s="113" t="b">
        <v>0</v>
      </c>
      <c r="T881" s="113" t="b">
        <f>VLOOKUP(G881,key!$S$3:$T$12,2,FALSE)</f>
        <v>1</v>
      </c>
      <c r="U881" s="113">
        <f t="shared" si="90"/>
        <v>1</v>
      </c>
      <c r="V881" s="116">
        <f t="shared" si="91"/>
        <v>0</v>
      </c>
      <c r="W881" s="113">
        <f>VLOOKUP(G881,key!$S$3:$U$6,3,FALSE)</f>
        <v>0.5</v>
      </c>
      <c r="X881" s="113"/>
      <c r="Z881" s="113"/>
      <c r="AA881" s="113" t="s">
        <v>4151</v>
      </c>
      <c r="AB881" s="113" t="s">
        <v>1650</v>
      </c>
      <c r="AC881" s="113">
        <v>2011</v>
      </c>
      <c r="AD881" s="113" t="s">
        <v>110</v>
      </c>
      <c r="AE881" s="113" t="s">
        <v>1659</v>
      </c>
      <c r="AF881" s="113">
        <v>476</v>
      </c>
      <c r="AG881" s="113">
        <v>5.8000000000000003E-2</v>
      </c>
      <c r="AH881" s="113">
        <v>0</v>
      </c>
      <c r="AI881" s="113">
        <v>500</v>
      </c>
      <c r="AJ881" s="113">
        <v>4.1000000000000002E-2</v>
      </c>
    </row>
    <row r="882" spans="1:36" x14ac:dyDescent="0.25">
      <c r="A882" t="str">
        <f t="shared" si="92"/>
        <v>CFLMFm2011CZ11rNCEH</v>
      </c>
      <c r="B882" t="s">
        <v>118</v>
      </c>
      <c r="C882" t="s">
        <v>45</v>
      </c>
      <c r="D882" s="113" t="s">
        <v>1650</v>
      </c>
      <c r="E882" s="113">
        <v>2011</v>
      </c>
      <c r="F882" s="113" t="s">
        <v>110</v>
      </c>
      <c r="G882" s="113" t="s">
        <v>1656</v>
      </c>
      <c r="H882" s="113">
        <f t="shared" si="86"/>
        <v>0.61399999999999999</v>
      </c>
      <c r="I882" s="113">
        <f t="shared" si="89"/>
        <v>1</v>
      </c>
      <c r="J882" s="113">
        <f t="shared" si="87"/>
        <v>0</v>
      </c>
      <c r="M882" s="113">
        <v>307</v>
      </c>
      <c r="N882" s="113">
        <v>4.1000000000000002E-2</v>
      </c>
      <c r="O882" s="113">
        <v>0</v>
      </c>
      <c r="P882" s="113">
        <v>500</v>
      </c>
      <c r="Q882" s="113">
        <v>4.1000000000000002E-2</v>
      </c>
      <c r="S882" s="113" t="b">
        <v>0</v>
      </c>
      <c r="T882" s="113" t="b">
        <f>VLOOKUP(G882,key!$S$3:$T$12,2,FALSE)</f>
        <v>1</v>
      </c>
      <c r="U882" s="113">
        <f t="shared" si="90"/>
        <v>1</v>
      </c>
      <c r="V882" s="116">
        <f t="shared" si="91"/>
        <v>0</v>
      </c>
      <c r="W882" s="113">
        <f>VLOOKUP(G882,key!$S$3:$U$6,3,FALSE)</f>
        <v>0.25</v>
      </c>
      <c r="X882" s="113"/>
      <c r="Z882" s="113"/>
      <c r="AA882" s="113" t="s">
        <v>4151</v>
      </c>
      <c r="AB882" s="113" t="s">
        <v>1650</v>
      </c>
      <c r="AC882" s="113">
        <v>2011</v>
      </c>
      <c r="AD882" s="113" t="s">
        <v>110</v>
      </c>
      <c r="AE882" s="113" t="s">
        <v>1656</v>
      </c>
      <c r="AF882" s="113">
        <v>307</v>
      </c>
      <c r="AG882" s="113">
        <v>4.1000000000000002E-2</v>
      </c>
      <c r="AH882" s="113">
        <v>0</v>
      </c>
      <c r="AI882" s="113">
        <v>500</v>
      </c>
      <c r="AJ882" s="113">
        <v>4.1000000000000002E-2</v>
      </c>
    </row>
    <row r="883" spans="1:36" x14ac:dyDescent="0.25">
      <c r="A883" t="str">
        <f t="shared" si="92"/>
        <v>CFLMFm2011CZ11rNCGF</v>
      </c>
      <c r="B883" t="s">
        <v>118</v>
      </c>
      <c r="C883" t="s">
        <v>45</v>
      </c>
      <c r="D883" s="113" t="s">
        <v>1650</v>
      </c>
      <c r="E883" s="113">
        <v>2011</v>
      </c>
      <c r="F883" s="113" t="s">
        <v>110</v>
      </c>
      <c r="G883" s="113" t="s">
        <v>1657</v>
      </c>
      <c r="H883" s="113">
        <f t="shared" si="86"/>
        <v>0.998</v>
      </c>
      <c r="I883" s="113">
        <f t="shared" si="89"/>
        <v>1</v>
      </c>
      <c r="J883" s="113">
        <f t="shared" si="87"/>
        <v>-2.06E-2</v>
      </c>
      <c r="M883" s="113">
        <v>499</v>
      </c>
      <c r="N883" s="113">
        <v>4.1000000000000002E-2</v>
      </c>
      <c r="O883" s="113">
        <v>-10.3</v>
      </c>
      <c r="P883" s="113">
        <v>500</v>
      </c>
      <c r="Q883" s="113">
        <v>4.1000000000000002E-2</v>
      </c>
      <c r="S883" s="113" t="b">
        <v>0</v>
      </c>
      <c r="T883" s="113" t="b">
        <f>VLOOKUP(G883,key!$S$3:$T$12,2,FALSE)</f>
        <v>0</v>
      </c>
      <c r="U883" s="113">
        <f t="shared" si="90"/>
        <v>1</v>
      </c>
      <c r="V883" s="116">
        <f t="shared" si="91"/>
        <v>-2.06E-2</v>
      </c>
      <c r="W883" s="113">
        <f>VLOOKUP(G883,key!$S$3:$U$6,3,FALSE)</f>
        <v>0.9</v>
      </c>
      <c r="X883" s="113"/>
      <c r="Z883" s="113"/>
      <c r="AA883" s="113" t="s">
        <v>4151</v>
      </c>
      <c r="AB883" s="113" t="s">
        <v>1650</v>
      </c>
      <c r="AC883" s="113">
        <v>2011</v>
      </c>
      <c r="AD883" s="113" t="s">
        <v>110</v>
      </c>
      <c r="AE883" s="113" t="s">
        <v>1657</v>
      </c>
      <c r="AF883" s="113">
        <v>499</v>
      </c>
      <c r="AG883" s="113">
        <v>4.1000000000000002E-2</v>
      </c>
      <c r="AH883" s="113">
        <v>-10.3</v>
      </c>
      <c r="AI883" s="113">
        <v>500</v>
      </c>
      <c r="AJ883" s="113">
        <v>4.1000000000000002E-2</v>
      </c>
    </row>
    <row r="884" spans="1:36" x14ac:dyDescent="0.25">
      <c r="A884" t="str">
        <f t="shared" si="92"/>
        <v>CFLMFm2011CZ12rDXGF</v>
      </c>
      <c r="B884" t="s">
        <v>118</v>
      </c>
      <c r="C884" t="s">
        <v>45</v>
      </c>
      <c r="D884" s="113" t="s">
        <v>1650</v>
      </c>
      <c r="E884" s="113">
        <v>2011</v>
      </c>
      <c r="F884" s="113" t="s">
        <v>111</v>
      </c>
      <c r="G884" s="113" t="s">
        <v>1658</v>
      </c>
      <c r="H884" s="113">
        <f t="shared" si="86"/>
        <v>1.1040000000000001</v>
      </c>
      <c r="I884" s="113">
        <f t="shared" si="89"/>
        <v>1.5121951219512195</v>
      </c>
      <c r="J884" s="113">
        <f t="shared" si="87"/>
        <v>-1.8699999999999998E-2</v>
      </c>
      <c r="M884" s="113">
        <v>552</v>
      </c>
      <c r="N884" s="113">
        <v>6.2E-2</v>
      </c>
      <c r="O884" s="113">
        <v>-9.35</v>
      </c>
      <c r="P884" s="113">
        <v>500</v>
      </c>
      <c r="Q884" s="113">
        <v>4.1000000000000002E-2</v>
      </c>
      <c r="S884" s="113" t="b">
        <v>0</v>
      </c>
      <c r="T884" s="113" t="b">
        <f>VLOOKUP(G884,key!$S$3:$T$12,2,FALSE)</f>
        <v>0</v>
      </c>
      <c r="U884" s="113">
        <f t="shared" si="90"/>
        <v>1</v>
      </c>
      <c r="V884" s="116">
        <f t="shared" si="91"/>
        <v>-1.8699999999999998E-2</v>
      </c>
      <c r="W884" s="113">
        <f>VLOOKUP(G884,key!$S$3:$U$6,3,FALSE)</f>
        <v>1</v>
      </c>
      <c r="X884" s="113"/>
      <c r="Z884" s="113"/>
      <c r="AA884" s="113" t="s">
        <v>4151</v>
      </c>
      <c r="AB884" s="113" t="s">
        <v>1650</v>
      </c>
      <c r="AC884" s="113">
        <v>2011</v>
      </c>
      <c r="AD884" s="113" t="s">
        <v>111</v>
      </c>
      <c r="AE884" s="113" t="s">
        <v>1658</v>
      </c>
      <c r="AF884" s="113">
        <v>552</v>
      </c>
      <c r="AG884" s="113">
        <v>6.2E-2</v>
      </c>
      <c r="AH884" s="113">
        <v>-9.35</v>
      </c>
      <c r="AI884" s="113">
        <v>500</v>
      </c>
      <c r="AJ884" s="113">
        <v>4.1000000000000002E-2</v>
      </c>
    </row>
    <row r="885" spans="1:36" x14ac:dyDescent="0.25">
      <c r="A885" t="str">
        <f t="shared" si="92"/>
        <v>CFLMFm2011CZ12rDXHP</v>
      </c>
      <c r="B885" t="s">
        <v>118</v>
      </c>
      <c r="C885" t="s">
        <v>45</v>
      </c>
      <c r="D885" s="113" t="s">
        <v>1650</v>
      </c>
      <c r="E885" s="113">
        <v>2011</v>
      </c>
      <c r="F885" s="113" t="s">
        <v>111</v>
      </c>
      <c r="G885" s="113" t="s">
        <v>1659</v>
      </c>
      <c r="H885" s="113">
        <f t="shared" si="86"/>
        <v>0.95599999999999996</v>
      </c>
      <c r="I885" s="113">
        <f t="shared" si="89"/>
        <v>1.4878048780487805</v>
      </c>
      <c r="J885" s="113">
        <f t="shared" si="87"/>
        <v>0</v>
      </c>
      <c r="M885" s="113">
        <v>478</v>
      </c>
      <c r="N885" s="113">
        <v>6.0999999999999999E-2</v>
      </c>
      <c r="O885" s="113">
        <v>0</v>
      </c>
      <c r="P885" s="113">
        <v>500</v>
      </c>
      <c r="Q885" s="113">
        <v>4.1000000000000002E-2</v>
      </c>
      <c r="S885" s="113" t="b">
        <v>0</v>
      </c>
      <c r="T885" s="113" t="b">
        <f>VLOOKUP(G885,key!$S$3:$T$12,2,FALSE)</f>
        <v>1</v>
      </c>
      <c r="U885" s="113">
        <f t="shared" si="90"/>
        <v>1</v>
      </c>
      <c r="V885" s="116">
        <f t="shared" si="91"/>
        <v>0</v>
      </c>
      <c r="W885" s="113">
        <f>VLOOKUP(G885,key!$S$3:$U$6,3,FALSE)</f>
        <v>0.5</v>
      </c>
      <c r="X885" s="113"/>
      <c r="Z885" s="113"/>
      <c r="AA885" s="113" t="s">
        <v>4151</v>
      </c>
      <c r="AB885" s="113" t="s">
        <v>1650</v>
      </c>
      <c r="AC885" s="113">
        <v>2011</v>
      </c>
      <c r="AD885" s="113" t="s">
        <v>111</v>
      </c>
      <c r="AE885" s="113" t="s">
        <v>1659</v>
      </c>
      <c r="AF885" s="113">
        <v>478</v>
      </c>
      <c r="AG885" s="113">
        <v>6.0999999999999999E-2</v>
      </c>
      <c r="AH885" s="113">
        <v>0</v>
      </c>
      <c r="AI885" s="113">
        <v>500</v>
      </c>
      <c r="AJ885" s="113">
        <v>4.1000000000000002E-2</v>
      </c>
    </row>
    <row r="886" spans="1:36" x14ac:dyDescent="0.25">
      <c r="A886" t="str">
        <f t="shared" si="92"/>
        <v>CFLMFm2011CZ12rNCEH</v>
      </c>
      <c r="B886" t="s">
        <v>118</v>
      </c>
      <c r="C886" t="s">
        <v>45</v>
      </c>
      <c r="D886" s="113" t="s">
        <v>1650</v>
      </c>
      <c r="E886" s="113">
        <v>2011</v>
      </c>
      <c r="F886" s="113" t="s">
        <v>111</v>
      </c>
      <c r="G886" s="113" t="s">
        <v>1656</v>
      </c>
      <c r="H886" s="113">
        <f t="shared" si="86"/>
        <v>0.63600000000000001</v>
      </c>
      <c r="I886" s="113">
        <f t="shared" si="89"/>
        <v>1</v>
      </c>
      <c r="J886" s="113">
        <f t="shared" si="87"/>
        <v>0</v>
      </c>
      <c r="M886" s="113">
        <v>318</v>
      </c>
      <c r="N886" s="113">
        <v>4.1000000000000002E-2</v>
      </c>
      <c r="O886" s="113">
        <v>0</v>
      </c>
      <c r="P886" s="113">
        <v>500</v>
      </c>
      <c r="Q886" s="113">
        <v>4.1000000000000002E-2</v>
      </c>
      <c r="S886" s="113" t="b">
        <v>0</v>
      </c>
      <c r="T886" s="113" t="b">
        <f>VLOOKUP(G886,key!$S$3:$T$12,2,FALSE)</f>
        <v>1</v>
      </c>
      <c r="U886" s="113">
        <f t="shared" si="90"/>
        <v>1</v>
      </c>
      <c r="V886" s="116">
        <f t="shared" si="91"/>
        <v>0</v>
      </c>
      <c r="W886" s="113">
        <f>VLOOKUP(G886,key!$S$3:$U$6,3,FALSE)</f>
        <v>0.25</v>
      </c>
      <c r="X886" s="113"/>
      <c r="Z886" s="113"/>
      <c r="AA886" s="113" t="s">
        <v>4151</v>
      </c>
      <c r="AB886" s="113" t="s">
        <v>1650</v>
      </c>
      <c r="AC886" s="113">
        <v>2011</v>
      </c>
      <c r="AD886" s="113" t="s">
        <v>111</v>
      </c>
      <c r="AE886" s="113" t="s">
        <v>1656</v>
      </c>
      <c r="AF886" s="113">
        <v>318</v>
      </c>
      <c r="AG886" s="113">
        <v>4.1000000000000002E-2</v>
      </c>
      <c r="AH886" s="113">
        <v>0</v>
      </c>
      <c r="AI886" s="113">
        <v>500</v>
      </c>
      <c r="AJ886" s="113">
        <v>4.1000000000000002E-2</v>
      </c>
    </row>
    <row r="887" spans="1:36" x14ac:dyDescent="0.25">
      <c r="A887" t="str">
        <f t="shared" si="92"/>
        <v>CFLMFm2011CZ12rNCGF</v>
      </c>
      <c r="B887" t="s">
        <v>118</v>
      </c>
      <c r="C887" t="s">
        <v>45</v>
      </c>
      <c r="D887" s="113" t="s">
        <v>1650</v>
      </c>
      <c r="E887" s="113">
        <v>2011</v>
      </c>
      <c r="F887" s="113" t="s">
        <v>111</v>
      </c>
      <c r="G887" s="113" t="s">
        <v>1657</v>
      </c>
      <c r="H887" s="113">
        <f t="shared" si="86"/>
        <v>1</v>
      </c>
      <c r="I887" s="113">
        <f t="shared" si="89"/>
        <v>1.024390243902439</v>
      </c>
      <c r="J887" s="113">
        <f t="shared" si="87"/>
        <v>-1.9179999999999999E-2</v>
      </c>
      <c r="M887" s="113">
        <v>500</v>
      </c>
      <c r="N887" s="113">
        <v>4.2000000000000003E-2</v>
      </c>
      <c r="O887" s="113">
        <v>-9.59</v>
      </c>
      <c r="P887" s="113">
        <v>500</v>
      </c>
      <c r="Q887" s="113">
        <v>4.1000000000000002E-2</v>
      </c>
      <c r="S887" s="113" t="b">
        <v>0</v>
      </c>
      <c r="T887" s="113" t="b">
        <f>VLOOKUP(G887,key!$S$3:$T$12,2,FALSE)</f>
        <v>0</v>
      </c>
      <c r="U887" s="113">
        <f t="shared" si="90"/>
        <v>1</v>
      </c>
      <c r="V887" s="116">
        <f t="shared" si="91"/>
        <v>-1.9179999999999999E-2</v>
      </c>
      <c r="W887" s="113">
        <f>VLOOKUP(G887,key!$S$3:$U$6,3,FALSE)</f>
        <v>0.9</v>
      </c>
      <c r="X887" s="113"/>
      <c r="Z887" s="113"/>
      <c r="AA887" s="113" t="s">
        <v>4151</v>
      </c>
      <c r="AB887" s="113" t="s">
        <v>1650</v>
      </c>
      <c r="AC887" s="113">
        <v>2011</v>
      </c>
      <c r="AD887" s="113" t="s">
        <v>111</v>
      </c>
      <c r="AE887" s="113" t="s">
        <v>1657</v>
      </c>
      <c r="AF887" s="113">
        <v>500</v>
      </c>
      <c r="AG887" s="113">
        <v>4.2000000000000003E-2</v>
      </c>
      <c r="AH887" s="113">
        <v>-9.59</v>
      </c>
      <c r="AI887" s="113">
        <v>500</v>
      </c>
      <c r="AJ887" s="113">
        <v>4.1000000000000002E-2</v>
      </c>
    </row>
    <row r="888" spans="1:36" x14ac:dyDescent="0.25">
      <c r="A888" t="str">
        <f t="shared" si="92"/>
        <v>CFLMFm2011CZ13rDXGF</v>
      </c>
      <c r="B888" t="s">
        <v>118</v>
      </c>
      <c r="C888" t="s">
        <v>45</v>
      </c>
      <c r="D888" s="113" t="s">
        <v>1650</v>
      </c>
      <c r="E888" s="113">
        <v>2011</v>
      </c>
      <c r="F888" s="113" t="s">
        <v>112</v>
      </c>
      <c r="G888" s="113" t="s">
        <v>1658</v>
      </c>
      <c r="H888" s="113">
        <f t="shared" si="86"/>
        <v>1.1160000000000001</v>
      </c>
      <c r="I888" s="113">
        <f t="shared" si="89"/>
        <v>1.4634146341463414</v>
      </c>
      <c r="J888" s="113">
        <f t="shared" si="87"/>
        <v>-1.866E-2</v>
      </c>
      <c r="M888" s="113">
        <v>558</v>
      </c>
      <c r="N888" s="113">
        <v>0.06</v>
      </c>
      <c r="O888" s="113">
        <v>-9.33</v>
      </c>
      <c r="P888" s="113">
        <v>500</v>
      </c>
      <c r="Q888" s="113">
        <v>4.1000000000000002E-2</v>
      </c>
      <c r="S888" s="113" t="b">
        <v>0</v>
      </c>
      <c r="T888" s="113" t="b">
        <f>VLOOKUP(G888,key!$S$3:$T$12,2,FALSE)</f>
        <v>0</v>
      </c>
      <c r="U888" s="113">
        <f t="shared" si="90"/>
        <v>1</v>
      </c>
      <c r="V888" s="116">
        <f t="shared" si="91"/>
        <v>-1.866E-2</v>
      </c>
      <c r="W888" s="113">
        <f>VLOOKUP(G888,key!$S$3:$U$6,3,FALSE)</f>
        <v>1</v>
      </c>
      <c r="X888" s="113"/>
      <c r="Z888" s="113"/>
      <c r="AA888" s="113" t="s">
        <v>4151</v>
      </c>
      <c r="AB888" s="113" t="s">
        <v>1650</v>
      </c>
      <c r="AC888" s="113">
        <v>2011</v>
      </c>
      <c r="AD888" s="113" t="s">
        <v>112</v>
      </c>
      <c r="AE888" s="113" t="s">
        <v>1658</v>
      </c>
      <c r="AF888" s="113">
        <v>558</v>
      </c>
      <c r="AG888" s="113">
        <v>0.06</v>
      </c>
      <c r="AH888" s="113">
        <v>-9.33</v>
      </c>
      <c r="AI888" s="113">
        <v>500</v>
      </c>
      <c r="AJ888" s="113">
        <v>4.1000000000000002E-2</v>
      </c>
    </row>
    <row r="889" spans="1:36" x14ac:dyDescent="0.25">
      <c r="A889" t="str">
        <f t="shared" si="92"/>
        <v>CFLMFm2011CZ13rDXHP</v>
      </c>
      <c r="B889" t="s">
        <v>118</v>
      </c>
      <c r="C889" t="s">
        <v>45</v>
      </c>
      <c r="D889" s="113" t="s">
        <v>1650</v>
      </c>
      <c r="E889" s="113">
        <v>2011</v>
      </c>
      <c r="F889" s="113" t="s">
        <v>112</v>
      </c>
      <c r="G889" s="113" t="s">
        <v>1659</v>
      </c>
      <c r="H889" s="113">
        <f t="shared" si="86"/>
        <v>0.98199999999999998</v>
      </c>
      <c r="I889" s="113">
        <f t="shared" si="89"/>
        <v>1.4878048780487805</v>
      </c>
      <c r="J889" s="113">
        <f t="shared" si="87"/>
        <v>0</v>
      </c>
      <c r="M889" s="113">
        <v>491</v>
      </c>
      <c r="N889" s="113">
        <v>6.0999999999999999E-2</v>
      </c>
      <c r="O889" s="113">
        <v>0</v>
      </c>
      <c r="P889" s="113">
        <v>500</v>
      </c>
      <c r="Q889" s="113">
        <v>4.1000000000000002E-2</v>
      </c>
      <c r="S889" s="113" t="b">
        <v>0</v>
      </c>
      <c r="T889" s="113" t="b">
        <f>VLOOKUP(G889,key!$S$3:$T$12,2,FALSE)</f>
        <v>1</v>
      </c>
      <c r="U889" s="113">
        <f t="shared" si="90"/>
        <v>1</v>
      </c>
      <c r="V889" s="116">
        <f t="shared" si="91"/>
        <v>0</v>
      </c>
      <c r="W889" s="113">
        <f>VLOOKUP(G889,key!$S$3:$U$6,3,FALSE)</f>
        <v>0.5</v>
      </c>
      <c r="X889" s="113"/>
      <c r="Z889" s="113"/>
      <c r="AA889" s="113" t="s">
        <v>4151</v>
      </c>
      <c r="AB889" s="113" t="s">
        <v>1650</v>
      </c>
      <c r="AC889" s="113">
        <v>2011</v>
      </c>
      <c r="AD889" s="113" t="s">
        <v>112</v>
      </c>
      <c r="AE889" s="113" t="s">
        <v>1659</v>
      </c>
      <c r="AF889" s="113">
        <v>491</v>
      </c>
      <c r="AG889" s="113">
        <v>6.0999999999999999E-2</v>
      </c>
      <c r="AH889" s="113">
        <v>0</v>
      </c>
      <c r="AI889" s="113">
        <v>500</v>
      </c>
      <c r="AJ889" s="113">
        <v>4.1000000000000002E-2</v>
      </c>
    </row>
    <row r="890" spans="1:36" x14ac:dyDescent="0.25">
      <c r="A890" t="str">
        <f t="shared" si="92"/>
        <v>CFLMFm2011CZ13rNCEH</v>
      </c>
      <c r="B890" t="s">
        <v>118</v>
      </c>
      <c r="C890" t="s">
        <v>45</v>
      </c>
      <c r="D890" s="113" t="s">
        <v>1650</v>
      </c>
      <c r="E890" s="113">
        <v>2011</v>
      </c>
      <c r="F890" s="113" t="s">
        <v>112</v>
      </c>
      <c r="G890" s="113" t="s">
        <v>1656</v>
      </c>
      <c r="H890" s="113">
        <f t="shared" si="86"/>
        <v>0.65600000000000003</v>
      </c>
      <c r="I890" s="113">
        <f t="shared" si="89"/>
        <v>1</v>
      </c>
      <c r="J890" s="113">
        <f t="shared" si="87"/>
        <v>0</v>
      </c>
      <c r="M890" s="113">
        <v>328</v>
      </c>
      <c r="N890" s="113">
        <v>4.1000000000000002E-2</v>
      </c>
      <c r="O890" s="113">
        <v>0</v>
      </c>
      <c r="P890" s="113">
        <v>500</v>
      </c>
      <c r="Q890" s="113">
        <v>4.1000000000000002E-2</v>
      </c>
      <c r="S890" s="113" t="b">
        <v>0</v>
      </c>
      <c r="T890" s="113" t="b">
        <f>VLOOKUP(G890,key!$S$3:$T$12,2,FALSE)</f>
        <v>1</v>
      </c>
      <c r="U890" s="113">
        <f t="shared" si="90"/>
        <v>1</v>
      </c>
      <c r="V890" s="116">
        <f t="shared" si="91"/>
        <v>0</v>
      </c>
      <c r="W890" s="113">
        <f>VLOOKUP(G890,key!$S$3:$U$6,3,FALSE)</f>
        <v>0.25</v>
      </c>
      <c r="X890" s="113"/>
      <c r="Z890" s="113"/>
      <c r="AA890" s="113" t="s">
        <v>4151</v>
      </c>
      <c r="AB890" s="113" t="s">
        <v>1650</v>
      </c>
      <c r="AC890" s="113">
        <v>2011</v>
      </c>
      <c r="AD890" s="113" t="s">
        <v>112</v>
      </c>
      <c r="AE890" s="113" t="s">
        <v>1656</v>
      </c>
      <c r="AF890" s="113">
        <v>328</v>
      </c>
      <c r="AG890" s="113">
        <v>4.1000000000000002E-2</v>
      </c>
      <c r="AH890" s="113">
        <v>0</v>
      </c>
      <c r="AI890" s="113">
        <v>500</v>
      </c>
      <c r="AJ890" s="113">
        <v>4.1000000000000002E-2</v>
      </c>
    </row>
    <row r="891" spans="1:36" x14ac:dyDescent="0.25">
      <c r="A891" t="str">
        <f t="shared" si="92"/>
        <v>CFLMFm2011CZ13rNCGF</v>
      </c>
      <c r="B891" t="s">
        <v>118</v>
      </c>
      <c r="C891" t="s">
        <v>45</v>
      </c>
      <c r="D891" s="113" t="s">
        <v>1650</v>
      </c>
      <c r="E891" s="113">
        <v>2011</v>
      </c>
      <c r="F891" s="113" t="s">
        <v>112</v>
      </c>
      <c r="G891" s="113" t="s">
        <v>1657</v>
      </c>
      <c r="H891" s="113">
        <f t="shared" si="86"/>
        <v>1</v>
      </c>
      <c r="I891" s="113">
        <f t="shared" si="89"/>
        <v>1.024390243902439</v>
      </c>
      <c r="J891" s="113">
        <f t="shared" si="87"/>
        <v>-1.9199999999999998E-2</v>
      </c>
      <c r="M891" s="113">
        <v>500</v>
      </c>
      <c r="N891" s="113">
        <v>4.2000000000000003E-2</v>
      </c>
      <c r="O891" s="113">
        <v>-9.6</v>
      </c>
      <c r="P891" s="113">
        <v>500</v>
      </c>
      <c r="Q891" s="113">
        <v>4.1000000000000002E-2</v>
      </c>
      <c r="S891" s="113" t="b">
        <v>0</v>
      </c>
      <c r="T891" s="113" t="b">
        <f>VLOOKUP(G891,key!$S$3:$T$12,2,FALSE)</f>
        <v>0</v>
      </c>
      <c r="U891" s="113">
        <f t="shared" si="90"/>
        <v>1</v>
      </c>
      <c r="V891" s="116">
        <f t="shared" si="91"/>
        <v>-1.9199999999999998E-2</v>
      </c>
      <c r="W891" s="113">
        <f>VLOOKUP(G891,key!$S$3:$U$6,3,FALSE)</f>
        <v>0.9</v>
      </c>
      <c r="X891" s="113"/>
      <c r="Z891" s="113"/>
      <c r="AA891" s="113" t="s">
        <v>4151</v>
      </c>
      <c r="AB891" s="113" t="s">
        <v>1650</v>
      </c>
      <c r="AC891" s="113">
        <v>2011</v>
      </c>
      <c r="AD891" s="113" t="s">
        <v>112</v>
      </c>
      <c r="AE891" s="113" t="s">
        <v>1657</v>
      </c>
      <c r="AF891" s="113">
        <v>500</v>
      </c>
      <c r="AG891" s="113">
        <v>4.2000000000000003E-2</v>
      </c>
      <c r="AH891" s="113">
        <v>-9.6</v>
      </c>
      <c r="AI891" s="113">
        <v>500</v>
      </c>
      <c r="AJ891" s="113">
        <v>4.1000000000000002E-2</v>
      </c>
    </row>
    <row r="892" spans="1:36" x14ac:dyDescent="0.25">
      <c r="A892" t="str">
        <f t="shared" si="92"/>
        <v>CFLMFm2011CZ14rDXGF</v>
      </c>
      <c r="B892" t="s">
        <v>118</v>
      </c>
      <c r="C892" t="s">
        <v>45</v>
      </c>
      <c r="D892" s="113" t="s">
        <v>1650</v>
      </c>
      <c r="E892" s="113">
        <v>2011</v>
      </c>
      <c r="F892" s="113" t="s">
        <v>113</v>
      </c>
      <c r="G892" s="113" t="s">
        <v>1658</v>
      </c>
      <c r="H892" s="113">
        <f t="shared" si="86"/>
        <v>1.1259999999999999</v>
      </c>
      <c r="I892" s="113">
        <f t="shared" si="89"/>
        <v>1.3809523809523809</v>
      </c>
      <c r="J892" s="113">
        <f t="shared" si="87"/>
        <v>-1.9620000000000002E-2</v>
      </c>
      <c r="M892" s="113">
        <v>563</v>
      </c>
      <c r="N892" s="113">
        <v>5.8000000000000003E-2</v>
      </c>
      <c r="O892" s="113">
        <v>-9.81</v>
      </c>
      <c r="P892" s="113">
        <v>500</v>
      </c>
      <c r="Q892" s="113">
        <v>4.2000000000000003E-2</v>
      </c>
      <c r="S892" s="113" t="b">
        <v>0</v>
      </c>
      <c r="T892" s="113" t="b">
        <f>VLOOKUP(G892,key!$S$3:$T$12,2,FALSE)</f>
        <v>0</v>
      </c>
      <c r="U892" s="113">
        <f t="shared" si="90"/>
        <v>1</v>
      </c>
      <c r="V892" s="116">
        <f t="shared" si="91"/>
        <v>-1.9620000000000002E-2</v>
      </c>
      <c r="W892" s="113">
        <f>VLOOKUP(G892,key!$S$3:$U$6,3,FALSE)</f>
        <v>1</v>
      </c>
      <c r="X892" s="113"/>
      <c r="Z892" s="113"/>
      <c r="AA892" s="113" t="s">
        <v>4151</v>
      </c>
      <c r="AB892" s="113" t="s">
        <v>1650</v>
      </c>
      <c r="AC892" s="113">
        <v>2011</v>
      </c>
      <c r="AD892" s="113" t="s">
        <v>113</v>
      </c>
      <c r="AE892" s="113" t="s">
        <v>1658</v>
      </c>
      <c r="AF892" s="113">
        <v>563</v>
      </c>
      <c r="AG892" s="113">
        <v>5.8000000000000003E-2</v>
      </c>
      <c r="AH892" s="113">
        <v>-9.81</v>
      </c>
      <c r="AI892" s="113">
        <v>500</v>
      </c>
      <c r="AJ892" s="113">
        <v>4.2000000000000003E-2</v>
      </c>
    </row>
    <row r="893" spans="1:36" x14ac:dyDescent="0.25">
      <c r="A893" t="str">
        <f t="shared" si="92"/>
        <v>CFLMFm2011CZ14rDXHP</v>
      </c>
      <c r="B893" t="s">
        <v>118</v>
      </c>
      <c r="C893" t="s">
        <v>45</v>
      </c>
      <c r="D893" s="113" t="s">
        <v>1650</v>
      </c>
      <c r="E893" s="113">
        <v>2011</v>
      </c>
      <c r="F893" s="113" t="s">
        <v>113</v>
      </c>
      <c r="G893" s="113" t="s">
        <v>1659</v>
      </c>
      <c r="H893" s="113">
        <f t="shared" si="86"/>
        <v>0.94799999999999995</v>
      </c>
      <c r="I893" s="113">
        <f t="shared" si="89"/>
        <v>1.3095238095238095</v>
      </c>
      <c r="J893" s="113">
        <f t="shared" si="87"/>
        <v>0</v>
      </c>
      <c r="M893" s="113">
        <v>474</v>
      </c>
      <c r="N893" s="113">
        <v>5.5E-2</v>
      </c>
      <c r="O893" s="113">
        <v>0</v>
      </c>
      <c r="P893" s="113">
        <v>500</v>
      </c>
      <c r="Q893" s="113">
        <v>4.2000000000000003E-2</v>
      </c>
      <c r="S893" s="113" t="b">
        <v>0</v>
      </c>
      <c r="T893" s="113" t="b">
        <f>VLOOKUP(G893,key!$S$3:$T$12,2,FALSE)</f>
        <v>1</v>
      </c>
      <c r="U893" s="113">
        <f t="shared" si="90"/>
        <v>1</v>
      </c>
      <c r="V893" s="116">
        <f t="shared" si="91"/>
        <v>0</v>
      </c>
      <c r="W893" s="113">
        <f>VLOOKUP(G893,key!$S$3:$U$6,3,FALSE)</f>
        <v>0.5</v>
      </c>
      <c r="X893" s="113"/>
      <c r="Z893" s="113"/>
      <c r="AA893" s="113" t="s">
        <v>4151</v>
      </c>
      <c r="AB893" s="113" t="s">
        <v>1650</v>
      </c>
      <c r="AC893" s="113">
        <v>2011</v>
      </c>
      <c r="AD893" s="113" t="s">
        <v>113</v>
      </c>
      <c r="AE893" s="113" t="s">
        <v>1659</v>
      </c>
      <c r="AF893" s="113">
        <v>474</v>
      </c>
      <c r="AG893" s="113">
        <v>5.5E-2</v>
      </c>
      <c r="AH893" s="113">
        <v>0</v>
      </c>
      <c r="AI893" s="113">
        <v>500</v>
      </c>
      <c r="AJ893" s="113">
        <v>4.2000000000000003E-2</v>
      </c>
    </row>
    <row r="894" spans="1:36" x14ac:dyDescent="0.25">
      <c r="A894" t="str">
        <f t="shared" si="92"/>
        <v>CFLMFm2011CZ14rNCEH</v>
      </c>
      <c r="B894" t="s">
        <v>118</v>
      </c>
      <c r="C894" t="s">
        <v>45</v>
      </c>
      <c r="D894" s="113" t="s">
        <v>1650</v>
      </c>
      <c r="E894" s="113">
        <v>2011</v>
      </c>
      <c r="F894" s="113" t="s">
        <v>113</v>
      </c>
      <c r="G894" s="113" t="s">
        <v>1656</v>
      </c>
      <c r="H894" s="113">
        <f t="shared" si="86"/>
        <v>0.61799999999999999</v>
      </c>
      <c r="I894" s="113">
        <f t="shared" si="89"/>
        <v>1.0238095238095237</v>
      </c>
      <c r="J894" s="113">
        <f t="shared" si="87"/>
        <v>0</v>
      </c>
      <c r="M894" s="113">
        <v>309</v>
      </c>
      <c r="N894" s="113">
        <v>4.2999999999999997E-2</v>
      </c>
      <c r="O894" s="113">
        <v>0</v>
      </c>
      <c r="P894" s="113">
        <v>500</v>
      </c>
      <c r="Q894" s="113">
        <v>4.2000000000000003E-2</v>
      </c>
      <c r="S894" s="113" t="b">
        <v>0</v>
      </c>
      <c r="T894" s="113" t="b">
        <f>VLOOKUP(G894,key!$S$3:$T$12,2,FALSE)</f>
        <v>1</v>
      </c>
      <c r="U894" s="113">
        <f t="shared" si="90"/>
        <v>1</v>
      </c>
      <c r="V894" s="116">
        <f t="shared" si="91"/>
        <v>0</v>
      </c>
      <c r="W894" s="113">
        <f>VLOOKUP(G894,key!$S$3:$U$6,3,FALSE)</f>
        <v>0.25</v>
      </c>
      <c r="X894" s="113"/>
      <c r="Z894" s="113"/>
      <c r="AA894" s="113" t="s">
        <v>4151</v>
      </c>
      <c r="AB894" s="113" t="s">
        <v>1650</v>
      </c>
      <c r="AC894" s="113">
        <v>2011</v>
      </c>
      <c r="AD894" s="113" t="s">
        <v>113</v>
      </c>
      <c r="AE894" s="113" t="s">
        <v>1656</v>
      </c>
      <c r="AF894" s="113">
        <v>309</v>
      </c>
      <c r="AG894" s="113">
        <v>4.2999999999999997E-2</v>
      </c>
      <c r="AH894" s="113">
        <v>0</v>
      </c>
      <c r="AI894" s="113">
        <v>500</v>
      </c>
      <c r="AJ894" s="113">
        <v>4.2000000000000003E-2</v>
      </c>
    </row>
    <row r="895" spans="1:36" x14ac:dyDescent="0.25">
      <c r="A895" t="str">
        <f t="shared" si="92"/>
        <v>CFLMFm2011CZ14rNCGF</v>
      </c>
      <c r="B895" t="s">
        <v>118</v>
      </c>
      <c r="C895" t="s">
        <v>45</v>
      </c>
      <c r="D895" s="113" t="s">
        <v>1650</v>
      </c>
      <c r="E895" s="113">
        <v>2011</v>
      </c>
      <c r="F895" s="113" t="s">
        <v>113</v>
      </c>
      <c r="G895" s="113" t="s">
        <v>1657</v>
      </c>
      <c r="H895" s="113">
        <f t="shared" si="86"/>
        <v>0.998</v>
      </c>
      <c r="I895" s="113">
        <f t="shared" si="89"/>
        <v>1.0238095238095237</v>
      </c>
      <c r="J895" s="113">
        <f t="shared" si="87"/>
        <v>-2.0199999999999999E-2</v>
      </c>
      <c r="M895" s="113">
        <v>499</v>
      </c>
      <c r="N895" s="113">
        <v>4.2999999999999997E-2</v>
      </c>
      <c r="O895" s="113">
        <v>-10.1</v>
      </c>
      <c r="P895" s="113">
        <v>500</v>
      </c>
      <c r="Q895" s="113">
        <v>4.2000000000000003E-2</v>
      </c>
      <c r="S895" s="113" t="b">
        <v>0</v>
      </c>
      <c r="T895" s="113" t="b">
        <f>VLOOKUP(G895,key!$S$3:$T$12,2,FALSE)</f>
        <v>0</v>
      </c>
      <c r="U895" s="113">
        <f t="shared" si="90"/>
        <v>1</v>
      </c>
      <c r="V895" s="116">
        <f t="shared" si="91"/>
        <v>-2.0199999999999999E-2</v>
      </c>
      <c r="W895" s="113">
        <f>VLOOKUP(G895,key!$S$3:$U$6,3,FALSE)</f>
        <v>0.9</v>
      </c>
      <c r="X895" s="113"/>
      <c r="Z895" s="113"/>
      <c r="AA895" s="113" t="s">
        <v>4151</v>
      </c>
      <c r="AB895" s="113" t="s">
        <v>1650</v>
      </c>
      <c r="AC895" s="113">
        <v>2011</v>
      </c>
      <c r="AD895" s="113" t="s">
        <v>113</v>
      </c>
      <c r="AE895" s="113" t="s">
        <v>1657</v>
      </c>
      <c r="AF895" s="113">
        <v>499</v>
      </c>
      <c r="AG895" s="113">
        <v>4.2999999999999997E-2</v>
      </c>
      <c r="AH895" s="113">
        <v>-10.1</v>
      </c>
      <c r="AI895" s="113">
        <v>500</v>
      </c>
      <c r="AJ895" s="113">
        <v>4.2000000000000003E-2</v>
      </c>
    </row>
    <row r="896" spans="1:36" x14ac:dyDescent="0.25">
      <c r="A896" t="str">
        <f t="shared" si="92"/>
        <v>CFLMFm2011CZ15rDXGF</v>
      </c>
      <c r="B896" t="s">
        <v>118</v>
      </c>
      <c r="C896" t="s">
        <v>45</v>
      </c>
      <c r="D896" s="113" t="s">
        <v>1650</v>
      </c>
      <c r="E896" s="113">
        <v>2011</v>
      </c>
      <c r="F896" s="113" t="s">
        <v>114</v>
      </c>
      <c r="G896" s="113" t="s">
        <v>1658</v>
      </c>
      <c r="H896" s="113">
        <f t="shared" si="86"/>
        <v>1.1759999999999999</v>
      </c>
      <c r="I896" s="113">
        <f t="shared" si="89"/>
        <v>1.4285714285714284</v>
      </c>
      <c r="J896" s="113">
        <f t="shared" si="87"/>
        <v>-8.6999999999999994E-3</v>
      </c>
      <c r="M896" s="113">
        <v>588</v>
      </c>
      <c r="N896" s="113">
        <v>0.06</v>
      </c>
      <c r="O896" s="113">
        <v>-4.3499999999999996</v>
      </c>
      <c r="P896" s="113">
        <v>500</v>
      </c>
      <c r="Q896" s="113">
        <v>4.2000000000000003E-2</v>
      </c>
      <c r="S896" s="113" t="b">
        <v>0</v>
      </c>
      <c r="T896" s="113" t="b">
        <f>VLOOKUP(G896,key!$S$3:$T$12,2,FALSE)</f>
        <v>0</v>
      </c>
      <c r="U896" s="113">
        <f t="shared" si="90"/>
        <v>1</v>
      </c>
      <c r="V896" s="116">
        <f t="shared" si="91"/>
        <v>-8.6999999999999994E-3</v>
      </c>
      <c r="W896" s="113">
        <f>VLOOKUP(G896,key!$S$3:$U$6,3,FALSE)</f>
        <v>1</v>
      </c>
      <c r="X896" s="113"/>
      <c r="Z896" s="113"/>
      <c r="AA896" s="113" t="s">
        <v>4151</v>
      </c>
      <c r="AB896" s="113" t="s">
        <v>1650</v>
      </c>
      <c r="AC896" s="113">
        <v>2011</v>
      </c>
      <c r="AD896" s="113" t="s">
        <v>114</v>
      </c>
      <c r="AE896" s="113" t="s">
        <v>1658</v>
      </c>
      <c r="AF896" s="113">
        <v>588</v>
      </c>
      <c r="AG896" s="113">
        <v>0.06</v>
      </c>
      <c r="AH896" s="113">
        <v>-4.3499999999999996</v>
      </c>
      <c r="AI896" s="113">
        <v>500</v>
      </c>
      <c r="AJ896" s="113">
        <v>4.2000000000000003E-2</v>
      </c>
    </row>
    <row r="897" spans="1:36" x14ac:dyDescent="0.25">
      <c r="A897" t="str">
        <f t="shared" si="92"/>
        <v>CFLMFm2011CZ15rDXHP</v>
      </c>
      <c r="B897" t="s">
        <v>118</v>
      </c>
      <c r="C897" t="s">
        <v>45</v>
      </c>
      <c r="D897" s="113" t="s">
        <v>1650</v>
      </c>
      <c r="E897" s="113">
        <v>2011</v>
      </c>
      <c r="F897" s="113" t="s">
        <v>114</v>
      </c>
      <c r="G897" s="113" t="s">
        <v>1659</v>
      </c>
      <c r="H897" s="113">
        <f t="shared" si="86"/>
        <v>1.1259999999999999</v>
      </c>
      <c r="I897" s="113">
        <f t="shared" si="89"/>
        <v>1.5</v>
      </c>
      <c r="J897" s="113">
        <f t="shared" si="87"/>
        <v>0</v>
      </c>
      <c r="M897" s="113">
        <v>563</v>
      </c>
      <c r="N897" s="113">
        <v>6.3E-2</v>
      </c>
      <c r="O897" s="113">
        <v>0</v>
      </c>
      <c r="P897" s="113">
        <v>500</v>
      </c>
      <c r="Q897" s="113">
        <v>4.2000000000000003E-2</v>
      </c>
      <c r="S897" s="113" t="b">
        <v>0</v>
      </c>
      <c r="T897" s="113" t="b">
        <f>VLOOKUP(G897,key!$S$3:$T$12,2,FALSE)</f>
        <v>1</v>
      </c>
      <c r="U897" s="113">
        <f t="shared" si="90"/>
        <v>1</v>
      </c>
      <c r="V897" s="116">
        <f t="shared" si="91"/>
        <v>0</v>
      </c>
      <c r="W897" s="113">
        <f>VLOOKUP(G897,key!$S$3:$U$6,3,FALSE)</f>
        <v>0.5</v>
      </c>
      <c r="X897" s="113"/>
      <c r="Z897" s="113"/>
      <c r="AA897" s="113" t="s">
        <v>4151</v>
      </c>
      <c r="AB897" s="113" t="s">
        <v>1650</v>
      </c>
      <c r="AC897" s="113">
        <v>2011</v>
      </c>
      <c r="AD897" s="113" t="s">
        <v>114</v>
      </c>
      <c r="AE897" s="113" t="s">
        <v>1659</v>
      </c>
      <c r="AF897" s="113">
        <v>563</v>
      </c>
      <c r="AG897" s="113">
        <v>6.3E-2</v>
      </c>
      <c r="AH897" s="113">
        <v>0</v>
      </c>
      <c r="AI897" s="113">
        <v>500</v>
      </c>
      <c r="AJ897" s="113">
        <v>4.2000000000000003E-2</v>
      </c>
    </row>
    <row r="898" spans="1:36" x14ac:dyDescent="0.25">
      <c r="A898" t="str">
        <f t="shared" si="92"/>
        <v>CFLMFm2011CZ15rNCEH</v>
      </c>
      <c r="B898" t="s">
        <v>118</v>
      </c>
      <c r="C898" t="s">
        <v>45</v>
      </c>
      <c r="D898" s="113" t="s">
        <v>1650</v>
      </c>
      <c r="E898" s="113">
        <v>2011</v>
      </c>
      <c r="F898" s="113" t="s">
        <v>114</v>
      </c>
      <c r="G898" s="113" t="s">
        <v>1656</v>
      </c>
      <c r="H898" s="113">
        <f t="shared" si="86"/>
        <v>0.84599999999999997</v>
      </c>
      <c r="I898" s="113">
        <f t="shared" si="89"/>
        <v>1</v>
      </c>
      <c r="J898" s="113">
        <f t="shared" si="87"/>
        <v>0</v>
      </c>
      <c r="M898" s="113">
        <v>423</v>
      </c>
      <c r="N898" s="113">
        <v>4.2000000000000003E-2</v>
      </c>
      <c r="O898" s="113">
        <v>0</v>
      </c>
      <c r="P898" s="113">
        <v>500</v>
      </c>
      <c r="Q898" s="113">
        <v>4.2000000000000003E-2</v>
      </c>
      <c r="S898" s="113" t="b">
        <v>0</v>
      </c>
      <c r="T898" s="113" t="b">
        <f>VLOOKUP(G898,key!$S$3:$T$12,2,FALSE)</f>
        <v>1</v>
      </c>
      <c r="U898" s="113">
        <f t="shared" si="90"/>
        <v>1</v>
      </c>
      <c r="V898" s="116">
        <f t="shared" si="91"/>
        <v>0</v>
      </c>
      <c r="W898" s="113">
        <f>VLOOKUP(G898,key!$S$3:$U$6,3,FALSE)</f>
        <v>0.25</v>
      </c>
      <c r="X898" s="113"/>
      <c r="Z898" s="113"/>
      <c r="AA898" s="113" t="s">
        <v>4151</v>
      </c>
      <c r="AB898" s="113" t="s">
        <v>1650</v>
      </c>
      <c r="AC898" s="113">
        <v>2011</v>
      </c>
      <c r="AD898" s="113" t="s">
        <v>114</v>
      </c>
      <c r="AE898" s="113" t="s">
        <v>1656</v>
      </c>
      <c r="AF898" s="113">
        <v>423</v>
      </c>
      <c r="AG898" s="113">
        <v>4.2000000000000003E-2</v>
      </c>
      <c r="AH898" s="113">
        <v>0</v>
      </c>
      <c r="AI898" s="113">
        <v>500</v>
      </c>
      <c r="AJ898" s="113">
        <v>4.2000000000000003E-2</v>
      </c>
    </row>
    <row r="899" spans="1:36" x14ac:dyDescent="0.25">
      <c r="A899" t="str">
        <f t="shared" si="92"/>
        <v>CFLMFm2011CZ15rNCGF</v>
      </c>
      <c r="B899" t="s">
        <v>118</v>
      </c>
      <c r="C899" t="s">
        <v>45</v>
      </c>
      <c r="D899" s="113" t="s">
        <v>1650</v>
      </c>
      <c r="E899" s="113">
        <v>2011</v>
      </c>
      <c r="F899" s="113" t="s">
        <v>114</v>
      </c>
      <c r="G899" s="113" t="s">
        <v>1657</v>
      </c>
      <c r="H899" s="113">
        <f t="shared" si="86"/>
        <v>1.01</v>
      </c>
      <c r="I899" s="113">
        <f t="shared" si="89"/>
        <v>1.0238095238095237</v>
      </c>
      <c r="J899" s="113">
        <f t="shared" si="87"/>
        <v>-9.1999999999999998E-3</v>
      </c>
      <c r="M899" s="113">
        <v>505</v>
      </c>
      <c r="N899" s="113">
        <v>4.2999999999999997E-2</v>
      </c>
      <c r="O899" s="113">
        <v>-4.5999999999999996</v>
      </c>
      <c r="P899" s="113">
        <v>500</v>
      </c>
      <c r="Q899" s="113">
        <v>4.2000000000000003E-2</v>
      </c>
      <c r="S899" s="113" t="b">
        <v>0</v>
      </c>
      <c r="T899" s="113" t="b">
        <f>VLOOKUP(G899,key!$S$3:$T$12,2,FALSE)</f>
        <v>0</v>
      </c>
      <c r="U899" s="113">
        <f t="shared" si="90"/>
        <v>1</v>
      </c>
      <c r="V899" s="116">
        <f t="shared" si="91"/>
        <v>-9.1999999999999998E-3</v>
      </c>
      <c r="W899" s="113">
        <f>VLOOKUP(G899,key!$S$3:$U$6,3,FALSE)</f>
        <v>0.9</v>
      </c>
      <c r="X899" s="113"/>
      <c r="Z899" s="113"/>
      <c r="AA899" s="113" t="s">
        <v>4151</v>
      </c>
      <c r="AB899" s="113" t="s">
        <v>1650</v>
      </c>
      <c r="AC899" s="113">
        <v>2011</v>
      </c>
      <c r="AD899" s="113" t="s">
        <v>114</v>
      </c>
      <c r="AE899" s="113" t="s">
        <v>1657</v>
      </c>
      <c r="AF899" s="113">
        <v>505</v>
      </c>
      <c r="AG899" s="113">
        <v>4.2999999999999997E-2</v>
      </c>
      <c r="AH899" s="113">
        <v>-4.5999999999999996</v>
      </c>
      <c r="AI899" s="113">
        <v>500</v>
      </c>
      <c r="AJ899" s="113">
        <v>4.2000000000000003E-2</v>
      </c>
    </row>
    <row r="900" spans="1:36" x14ac:dyDescent="0.25">
      <c r="A900" t="str">
        <f t="shared" si="92"/>
        <v>CFLMFm2011CZ16rDXGF</v>
      </c>
      <c r="B900" t="s">
        <v>118</v>
      </c>
      <c r="C900" t="s">
        <v>45</v>
      </c>
      <c r="D900" s="113" t="s">
        <v>1650</v>
      </c>
      <c r="E900" s="113">
        <v>2011</v>
      </c>
      <c r="F900" s="113" t="s">
        <v>115</v>
      </c>
      <c r="G900" s="113" t="s">
        <v>1658</v>
      </c>
      <c r="H900" s="113">
        <f t="shared" si="86"/>
        <v>1.0720000000000001</v>
      </c>
      <c r="I900" s="113">
        <f t="shared" si="89"/>
        <v>1.4</v>
      </c>
      <c r="J900" s="113">
        <f t="shared" si="87"/>
        <v>-2.5600000000000001E-2</v>
      </c>
      <c r="M900" s="113">
        <v>536</v>
      </c>
      <c r="N900" s="113">
        <v>5.6000000000000001E-2</v>
      </c>
      <c r="O900" s="113">
        <v>-12.8</v>
      </c>
      <c r="P900" s="113">
        <v>500</v>
      </c>
      <c r="Q900" s="113">
        <v>0.04</v>
      </c>
      <c r="S900" s="113" t="b">
        <v>0</v>
      </c>
      <c r="T900" s="113" t="b">
        <f>VLOOKUP(G900,key!$S$3:$T$12,2,FALSE)</f>
        <v>0</v>
      </c>
      <c r="U900" s="113">
        <f t="shared" si="90"/>
        <v>1</v>
      </c>
      <c r="V900" s="116">
        <f t="shared" si="91"/>
        <v>-2.5600000000000001E-2</v>
      </c>
      <c r="W900" s="113">
        <f>VLOOKUP(G900,key!$S$3:$U$6,3,FALSE)</f>
        <v>1</v>
      </c>
      <c r="X900" s="113"/>
      <c r="Z900" s="113"/>
      <c r="AA900" s="113" t="s">
        <v>4151</v>
      </c>
      <c r="AB900" s="113" t="s">
        <v>1650</v>
      </c>
      <c r="AC900" s="113">
        <v>2011</v>
      </c>
      <c r="AD900" s="113" t="s">
        <v>115</v>
      </c>
      <c r="AE900" s="113" t="s">
        <v>1658</v>
      </c>
      <c r="AF900" s="113">
        <v>536</v>
      </c>
      <c r="AG900" s="113">
        <v>5.6000000000000001E-2</v>
      </c>
      <c r="AH900" s="113">
        <v>-12.8</v>
      </c>
      <c r="AI900" s="113">
        <v>500</v>
      </c>
      <c r="AJ900" s="113">
        <v>0.04</v>
      </c>
    </row>
    <row r="901" spans="1:36" x14ac:dyDescent="0.25">
      <c r="A901" t="str">
        <f t="shared" si="92"/>
        <v>CFLMFm2011CZ16rDXHP</v>
      </c>
      <c r="B901" t="s">
        <v>118</v>
      </c>
      <c r="C901" t="s">
        <v>45</v>
      </c>
      <c r="D901" s="113" t="s">
        <v>1650</v>
      </c>
      <c r="E901" s="113">
        <v>2011</v>
      </c>
      <c r="F901" s="113" t="s">
        <v>115</v>
      </c>
      <c r="G901" s="113" t="s">
        <v>1659</v>
      </c>
      <c r="H901" s="113">
        <f t="shared" si="86"/>
        <v>0.81799999999999995</v>
      </c>
      <c r="I901" s="113">
        <f t="shared" si="89"/>
        <v>1.425</v>
      </c>
      <c r="J901" s="113">
        <f t="shared" si="87"/>
        <v>0</v>
      </c>
      <c r="M901" s="113">
        <v>409</v>
      </c>
      <c r="N901" s="113">
        <v>5.7000000000000002E-2</v>
      </c>
      <c r="O901" s="113">
        <v>0</v>
      </c>
      <c r="P901" s="113">
        <v>500</v>
      </c>
      <c r="Q901" s="113">
        <v>0.04</v>
      </c>
      <c r="S901" s="113" t="b">
        <v>0</v>
      </c>
      <c r="T901" s="113" t="b">
        <f>VLOOKUP(G901,key!$S$3:$T$12,2,FALSE)</f>
        <v>1</v>
      </c>
      <c r="U901" s="113">
        <f t="shared" si="90"/>
        <v>1</v>
      </c>
      <c r="V901" s="116">
        <f t="shared" si="91"/>
        <v>0</v>
      </c>
      <c r="W901" s="113">
        <f>VLOOKUP(G901,key!$S$3:$U$6,3,FALSE)</f>
        <v>0.5</v>
      </c>
      <c r="X901" s="113"/>
      <c r="Z901" s="113"/>
      <c r="AA901" s="113" t="s">
        <v>4151</v>
      </c>
      <c r="AB901" s="113" t="s">
        <v>1650</v>
      </c>
      <c r="AC901" s="113">
        <v>2011</v>
      </c>
      <c r="AD901" s="113" t="s">
        <v>115</v>
      </c>
      <c r="AE901" s="113" t="s">
        <v>1659</v>
      </c>
      <c r="AF901" s="113">
        <v>409</v>
      </c>
      <c r="AG901" s="113">
        <v>5.7000000000000002E-2</v>
      </c>
      <c r="AH901" s="113">
        <v>0</v>
      </c>
      <c r="AI901" s="113">
        <v>500</v>
      </c>
      <c r="AJ901" s="113">
        <v>0.04</v>
      </c>
    </row>
    <row r="902" spans="1:36" x14ac:dyDescent="0.25">
      <c r="A902" t="str">
        <f t="shared" si="92"/>
        <v>CFLMFm2011CZ16rNCEH</v>
      </c>
      <c r="B902" t="s">
        <v>118</v>
      </c>
      <c r="C902" t="s">
        <v>45</v>
      </c>
      <c r="D902" s="113" t="s">
        <v>1650</v>
      </c>
      <c r="E902" s="113">
        <v>2011</v>
      </c>
      <c r="F902" s="113" t="s">
        <v>115</v>
      </c>
      <c r="G902" s="113" t="s">
        <v>1656</v>
      </c>
      <c r="H902" s="113">
        <f t="shared" si="86"/>
        <v>0.50800000000000001</v>
      </c>
      <c r="I902" s="113">
        <f t="shared" si="89"/>
        <v>1.05</v>
      </c>
      <c r="J902" s="113">
        <f t="shared" si="87"/>
        <v>0</v>
      </c>
      <c r="M902" s="113">
        <v>254</v>
      </c>
      <c r="N902" s="113">
        <v>4.2000000000000003E-2</v>
      </c>
      <c r="O902" s="113">
        <v>0</v>
      </c>
      <c r="P902" s="113">
        <v>500</v>
      </c>
      <c r="Q902" s="113">
        <v>0.04</v>
      </c>
      <c r="S902" s="113" t="b">
        <v>0</v>
      </c>
      <c r="T902" s="113" t="b">
        <f>VLOOKUP(G902,key!$S$3:$T$12,2,FALSE)</f>
        <v>1</v>
      </c>
      <c r="U902" s="113">
        <f t="shared" si="90"/>
        <v>1</v>
      </c>
      <c r="V902" s="116">
        <f t="shared" si="91"/>
        <v>0</v>
      </c>
      <c r="W902" s="113">
        <f>VLOOKUP(G902,key!$S$3:$U$6,3,FALSE)</f>
        <v>0.25</v>
      </c>
      <c r="X902" s="113"/>
      <c r="Z902" s="113"/>
      <c r="AA902" s="113" t="s">
        <v>4151</v>
      </c>
      <c r="AB902" s="113" t="s">
        <v>1650</v>
      </c>
      <c r="AC902" s="113">
        <v>2011</v>
      </c>
      <c r="AD902" s="113" t="s">
        <v>115</v>
      </c>
      <c r="AE902" s="113" t="s">
        <v>1656</v>
      </c>
      <c r="AF902" s="113">
        <v>254</v>
      </c>
      <c r="AG902" s="113">
        <v>4.2000000000000003E-2</v>
      </c>
      <c r="AH902" s="113">
        <v>0</v>
      </c>
      <c r="AI902" s="113">
        <v>500</v>
      </c>
      <c r="AJ902" s="113">
        <v>0.04</v>
      </c>
    </row>
    <row r="903" spans="1:36" x14ac:dyDescent="0.25">
      <c r="A903" t="str">
        <f t="shared" si="92"/>
        <v>CFLMFm2011CZ16rNCGF</v>
      </c>
      <c r="B903" t="s">
        <v>118</v>
      </c>
      <c r="C903" t="s">
        <v>45</v>
      </c>
      <c r="D903" s="113" t="s">
        <v>1650</v>
      </c>
      <c r="E903" s="113">
        <v>2011</v>
      </c>
      <c r="F903" s="113" t="s">
        <v>115</v>
      </c>
      <c r="G903" s="113" t="s">
        <v>1657</v>
      </c>
      <c r="H903" s="113">
        <f t="shared" si="86"/>
        <v>0.99199999999999999</v>
      </c>
      <c r="I903" s="113">
        <f t="shared" si="89"/>
        <v>1.0249999999999999</v>
      </c>
      <c r="J903" s="113">
        <f t="shared" si="87"/>
        <v>-2.5999999999999999E-2</v>
      </c>
      <c r="M903" s="113">
        <v>496</v>
      </c>
      <c r="N903" s="113">
        <v>4.1000000000000002E-2</v>
      </c>
      <c r="O903" s="113">
        <v>-13</v>
      </c>
      <c r="P903" s="113">
        <v>500</v>
      </c>
      <c r="Q903" s="113">
        <v>0.04</v>
      </c>
      <c r="S903" s="113" t="b">
        <v>0</v>
      </c>
      <c r="T903" s="113" t="b">
        <f>VLOOKUP(G903,key!$S$3:$T$12,2,FALSE)</f>
        <v>0</v>
      </c>
      <c r="U903" s="113">
        <f t="shared" si="90"/>
        <v>1</v>
      </c>
      <c r="V903" s="116">
        <f t="shared" si="91"/>
        <v>-2.5999999999999999E-2</v>
      </c>
      <c r="W903" s="113">
        <f>VLOOKUP(G903,key!$S$3:$U$6,3,FALSE)</f>
        <v>0.9</v>
      </c>
      <c r="X903" s="113"/>
      <c r="Z903" s="113"/>
      <c r="AA903" s="113" t="s">
        <v>4151</v>
      </c>
      <c r="AB903" s="113" t="s">
        <v>1650</v>
      </c>
      <c r="AC903" s="113">
        <v>2011</v>
      </c>
      <c r="AD903" s="113" t="s">
        <v>115</v>
      </c>
      <c r="AE903" s="113" t="s">
        <v>1657</v>
      </c>
      <c r="AF903" s="113">
        <v>496</v>
      </c>
      <c r="AG903" s="113">
        <v>4.1000000000000002E-2</v>
      </c>
      <c r="AH903" s="113">
        <v>-13</v>
      </c>
      <c r="AI903" s="113">
        <v>500</v>
      </c>
      <c r="AJ903" s="113">
        <v>0.04</v>
      </c>
    </row>
    <row r="904" spans="1:36" x14ac:dyDescent="0.25">
      <c r="A904" t="str">
        <f t="shared" si="92"/>
        <v>CFLMFm2015CZ01rDXGF</v>
      </c>
      <c r="B904" t="s">
        <v>118</v>
      </c>
      <c r="C904" t="s">
        <v>45</v>
      </c>
      <c r="D904" s="113" t="s">
        <v>1650</v>
      </c>
      <c r="E904" s="113">
        <v>2015</v>
      </c>
      <c r="F904" s="113" t="s">
        <v>48</v>
      </c>
      <c r="G904" s="113" t="s">
        <v>1658</v>
      </c>
      <c r="H904" s="113">
        <f t="shared" ref="H904:H967" si="93">MAX(MIN(M904/P904,2),W904)</f>
        <v>1</v>
      </c>
      <c r="I904" s="113">
        <f t="shared" si="89"/>
        <v>1.0454545454545454</v>
      </c>
      <c r="J904" s="113">
        <f t="shared" ref="J904:J967" si="94">IF(ABS(V904)&lt;0.0003413,0,V904)</f>
        <v>-3.2000000000000001E-2</v>
      </c>
      <c r="M904" s="113">
        <v>494</v>
      </c>
      <c r="N904" s="113">
        <v>4.5999999999999999E-2</v>
      </c>
      <c r="O904" s="113">
        <v>-16</v>
      </c>
      <c r="P904" s="113">
        <v>500</v>
      </c>
      <c r="Q904" s="113">
        <v>4.3999999999999997E-2</v>
      </c>
      <c r="S904" s="113" t="b">
        <v>0</v>
      </c>
      <c r="T904" s="113" t="b">
        <f>VLOOKUP(G904,key!$S$3:$T$12,2,FALSE)</f>
        <v>0</v>
      </c>
      <c r="U904" s="113">
        <f t="shared" si="90"/>
        <v>1</v>
      </c>
      <c r="V904" s="116">
        <f t="shared" si="91"/>
        <v>-3.2000000000000001E-2</v>
      </c>
      <c r="W904" s="113">
        <f>VLOOKUP(G904,key!$S$3:$U$6,3,FALSE)</f>
        <v>1</v>
      </c>
      <c r="X904" s="113"/>
      <c r="Z904" s="113"/>
      <c r="AA904" s="113" t="s">
        <v>4151</v>
      </c>
      <c r="AB904" s="113" t="s">
        <v>1650</v>
      </c>
      <c r="AC904" s="113">
        <v>2015</v>
      </c>
      <c r="AD904" s="113" t="s">
        <v>48</v>
      </c>
      <c r="AE904" s="113" t="s">
        <v>1658</v>
      </c>
      <c r="AF904" s="113">
        <v>494</v>
      </c>
      <c r="AG904" s="113">
        <v>4.5999999999999999E-2</v>
      </c>
      <c r="AH904" s="113">
        <v>-16</v>
      </c>
      <c r="AI904" s="113">
        <v>500</v>
      </c>
      <c r="AJ904" s="113">
        <v>4.3999999999999997E-2</v>
      </c>
    </row>
    <row r="905" spans="1:36" x14ac:dyDescent="0.25">
      <c r="A905" t="str">
        <f t="shared" si="92"/>
        <v>CFLMFm2015CZ01rDXHP</v>
      </c>
      <c r="B905" t="s">
        <v>118</v>
      </c>
      <c r="C905" t="s">
        <v>45</v>
      </c>
      <c r="D905" s="113" t="s">
        <v>1650</v>
      </c>
      <c r="E905" s="113">
        <v>2015</v>
      </c>
      <c r="F905" s="113" t="s">
        <v>48</v>
      </c>
      <c r="G905" s="113" t="s">
        <v>1659</v>
      </c>
      <c r="H905" s="113">
        <f t="shared" si="93"/>
        <v>0.754</v>
      </c>
      <c r="I905" s="113">
        <f t="shared" ref="I905:I968" si="95">IF(S905,1,MAX(U905,MIN(N905/Q905,2)))</f>
        <v>1.0227272727272727</v>
      </c>
      <c r="J905" s="113">
        <f t="shared" si="94"/>
        <v>0</v>
      </c>
      <c r="M905" s="113">
        <v>377</v>
      </c>
      <c r="N905" s="113">
        <v>4.4999999999999998E-2</v>
      </c>
      <c r="O905" s="113">
        <v>0</v>
      </c>
      <c r="P905" s="113">
        <v>500</v>
      </c>
      <c r="Q905" s="113">
        <v>4.3999999999999997E-2</v>
      </c>
      <c r="S905" s="113" t="b">
        <v>0</v>
      </c>
      <c r="T905" s="113" t="b">
        <f>VLOOKUP(G905,key!$S$3:$T$12,2,FALSE)</f>
        <v>1</v>
      </c>
      <c r="U905" s="113">
        <f t="shared" ref="U905:U968" si="96">IF(T905,1,1)</f>
        <v>1</v>
      </c>
      <c r="V905" s="116">
        <f t="shared" ref="V905:V968" si="97">MIN(MAX(O905/P905,-0.03413),0.03413)</f>
        <v>0</v>
      </c>
      <c r="W905" s="113">
        <f>VLOOKUP(G905,key!$S$3:$U$6,3,FALSE)</f>
        <v>0.5</v>
      </c>
      <c r="X905" s="113"/>
      <c r="Z905" s="113"/>
      <c r="AA905" s="113" t="s">
        <v>4151</v>
      </c>
      <c r="AB905" s="113" t="s">
        <v>1650</v>
      </c>
      <c r="AC905" s="113">
        <v>2015</v>
      </c>
      <c r="AD905" s="113" t="s">
        <v>48</v>
      </c>
      <c r="AE905" s="113" t="s">
        <v>1659</v>
      </c>
      <c r="AF905" s="113">
        <v>377</v>
      </c>
      <c r="AG905" s="113">
        <v>4.4999999999999998E-2</v>
      </c>
      <c r="AH905" s="113">
        <v>0</v>
      </c>
      <c r="AI905" s="113">
        <v>500</v>
      </c>
      <c r="AJ905" s="113">
        <v>4.3999999999999997E-2</v>
      </c>
    </row>
    <row r="906" spans="1:36" x14ac:dyDescent="0.25">
      <c r="A906" t="str">
        <f t="shared" si="92"/>
        <v>CFLMFm2015CZ01rNCEH</v>
      </c>
      <c r="B906" t="s">
        <v>118</v>
      </c>
      <c r="C906" t="s">
        <v>45</v>
      </c>
      <c r="D906" s="113" t="s">
        <v>1650</v>
      </c>
      <c r="E906" s="113">
        <v>2015</v>
      </c>
      <c r="F906" s="113" t="s">
        <v>48</v>
      </c>
      <c r="G906" s="113" t="s">
        <v>1656</v>
      </c>
      <c r="H906" s="113">
        <f t="shared" si="93"/>
        <v>0.39200000000000002</v>
      </c>
      <c r="I906" s="113">
        <f t="shared" si="95"/>
        <v>1.0227272727272727</v>
      </c>
      <c r="J906" s="113">
        <f t="shared" si="94"/>
        <v>0</v>
      </c>
      <c r="M906" s="113">
        <v>196</v>
      </c>
      <c r="N906" s="113">
        <v>4.4999999999999998E-2</v>
      </c>
      <c r="O906" s="113">
        <v>0</v>
      </c>
      <c r="P906" s="113">
        <v>500</v>
      </c>
      <c r="Q906" s="113">
        <v>4.3999999999999997E-2</v>
      </c>
      <c r="S906" s="113" t="b">
        <v>0</v>
      </c>
      <c r="T906" s="113" t="b">
        <f>VLOOKUP(G906,key!$S$3:$T$12,2,FALSE)</f>
        <v>1</v>
      </c>
      <c r="U906" s="113">
        <f t="shared" si="96"/>
        <v>1</v>
      </c>
      <c r="V906" s="116">
        <f t="shared" si="97"/>
        <v>0</v>
      </c>
      <c r="W906" s="113">
        <f>VLOOKUP(G906,key!$S$3:$U$6,3,FALSE)</f>
        <v>0.25</v>
      </c>
      <c r="X906" s="113"/>
      <c r="Z906" s="113"/>
      <c r="AA906" s="113" t="s">
        <v>4151</v>
      </c>
      <c r="AB906" s="113" t="s">
        <v>1650</v>
      </c>
      <c r="AC906" s="113">
        <v>2015</v>
      </c>
      <c r="AD906" s="113" t="s">
        <v>48</v>
      </c>
      <c r="AE906" s="113" t="s">
        <v>1656</v>
      </c>
      <c r="AF906" s="113">
        <v>196</v>
      </c>
      <c r="AG906" s="113">
        <v>4.4999999999999998E-2</v>
      </c>
      <c r="AH906" s="113">
        <v>0</v>
      </c>
      <c r="AI906" s="113">
        <v>500</v>
      </c>
      <c r="AJ906" s="113">
        <v>4.3999999999999997E-2</v>
      </c>
    </row>
    <row r="907" spans="1:36" x14ac:dyDescent="0.25">
      <c r="A907" t="str">
        <f t="shared" si="92"/>
        <v>CFLMFm2015CZ01rNCGF</v>
      </c>
      <c r="B907" t="s">
        <v>118</v>
      </c>
      <c r="C907" t="s">
        <v>45</v>
      </c>
      <c r="D907" s="113" t="s">
        <v>1650</v>
      </c>
      <c r="E907" s="113">
        <v>2015</v>
      </c>
      <c r="F907" s="113" t="s">
        <v>48</v>
      </c>
      <c r="G907" s="113" t="s">
        <v>1657</v>
      </c>
      <c r="H907" s="113">
        <f t="shared" si="93"/>
        <v>0.98599999999999999</v>
      </c>
      <c r="I907" s="113">
        <f t="shared" si="95"/>
        <v>1.0454545454545454</v>
      </c>
      <c r="J907" s="113">
        <f t="shared" si="94"/>
        <v>-3.2199999999999999E-2</v>
      </c>
      <c r="M907" s="113">
        <v>493</v>
      </c>
      <c r="N907" s="113">
        <v>4.5999999999999999E-2</v>
      </c>
      <c r="O907" s="113">
        <v>-16.100000000000001</v>
      </c>
      <c r="P907" s="113">
        <v>500</v>
      </c>
      <c r="Q907" s="113">
        <v>4.3999999999999997E-2</v>
      </c>
      <c r="S907" s="113" t="b">
        <v>0</v>
      </c>
      <c r="T907" s="113" t="b">
        <f>VLOOKUP(G907,key!$S$3:$T$12,2,FALSE)</f>
        <v>0</v>
      </c>
      <c r="U907" s="113">
        <f t="shared" si="96"/>
        <v>1</v>
      </c>
      <c r="V907" s="116">
        <f t="shared" si="97"/>
        <v>-3.2199999999999999E-2</v>
      </c>
      <c r="W907" s="113">
        <f>VLOOKUP(G907,key!$S$3:$U$6,3,FALSE)</f>
        <v>0.9</v>
      </c>
      <c r="X907" s="113"/>
      <c r="Z907" s="113"/>
      <c r="AA907" s="113" t="s">
        <v>4151</v>
      </c>
      <c r="AB907" s="113" t="s">
        <v>1650</v>
      </c>
      <c r="AC907" s="113">
        <v>2015</v>
      </c>
      <c r="AD907" s="113" t="s">
        <v>48</v>
      </c>
      <c r="AE907" s="113" t="s">
        <v>1657</v>
      </c>
      <c r="AF907" s="113">
        <v>493</v>
      </c>
      <c r="AG907" s="113">
        <v>4.5999999999999999E-2</v>
      </c>
      <c r="AH907" s="113">
        <v>-16.100000000000001</v>
      </c>
      <c r="AI907" s="113">
        <v>500</v>
      </c>
      <c r="AJ907" s="113">
        <v>4.3999999999999997E-2</v>
      </c>
    </row>
    <row r="908" spans="1:36" x14ac:dyDescent="0.25">
      <c r="A908" t="str">
        <f t="shared" ref="A908:A971" si="98">B908&amp;D908&amp;E908&amp;F908&amp;G908</f>
        <v>CFLMFm2015CZ02rDXGF</v>
      </c>
      <c r="B908" t="s">
        <v>118</v>
      </c>
      <c r="C908" t="s">
        <v>45</v>
      </c>
      <c r="D908" s="113" t="s">
        <v>1650</v>
      </c>
      <c r="E908" s="113">
        <v>2015</v>
      </c>
      <c r="F908" s="113" t="s">
        <v>101</v>
      </c>
      <c r="G908" s="113" t="s">
        <v>1658</v>
      </c>
      <c r="H908" s="113">
        <f t="shared" si="93"/>
        <v>1.0580000000000001</v>
      </c>
      <c r="I908" s="113">
        <f t="shared" si="95"/>
        <v>1.5121951219512195</v>
      </c>
      <c r="J908" s="113">
        <f t="shared" si="94"/>
        <v>-2.1000000000000001E-2</v>
      </c>
      <c r="M908" s="113">
        <v>529</v>
      </c>
      <c r="N908" s="113">
        <v>6.2E-2</v>
      </c>
      <c r="O908" s="113">
        <v>-10.5</v>
      </c>
      <c r="P908" s="113">
        <v>500</v>
      </c>
      <c r="Q908" s="113">
        <v>4.1000000000000002E-2</v>
      </c>
      <c r="S908" s="113" t="b">
        <v>0</v>
      </c>
      <c r="T908" s="113" t="b">
        <f>VLOOKUP(G908,key!$S$3:$T$12,2,FALSE)</f>
        <v>0</v>
      </c>
      <c r="U908" s="113">
        <f t="shared" si="96"/>
        <v>1</v>
      </c>
      <c r="V908" s="116">
        <f t="shared" si="97"/>
        <v>-2.1000000000000001E-2</v>
      </c>
      <c r="W908" s="113">
        <f>VLOOKUP(G908,key!$S$3:$U$6,3,FALSE)</f>
        <v>1</v>
      </c>
      <c r="X908" s="113"/>
      <c r="Z908" s="113"/>
      <c r="AA908" s="113" t="s">
        <v>4151</v>
      </c>
      <c r="AB908" s="113" t="s">
        <v>1650</v>
      </c>
      <c r="AC908" s="113">
        <v>2015</v>
      </c>
      <c r="AD908" s="113" t="s">
        <v>101</v>
      </c>
      <c r="AE908" s="113" t="s">
        <v>1658</v>
      </c>
      <c r="AF908" s="113">
        <v>529</v>
      </c>
      <c r="AG908" s="113">
        <v>6.2E-2</v>
      </c>
      <c r="AH908" s="113">
        <v>-10.5</v>
      </c>
      <c r="AI908" s="113">
        <v>500</v>
      </c>
      <c r="AJ908" s="113">
        <v>4.1000000000000002E-2</v>
      </c>
    </row>
    <row r="909" spans="1:36" x14ac:dyDescent="0.25">
      <c r="A909" t="str">
        <f t="shared" si="98"/>
        <v>CFLMFm2015CZ02rDXHP</v>
      </c>
      <c r="B909" t="s">
        <v>118</v>
      </c>
      <c r="C909" t="s">
        <v>45</v>
      </c>
      <c r="D909" s="113" t="s">
        <v>1650</v>
      </c>
      <c r="E909" s="113">
        <v>2015</v>
      </c>
      <c r="F909" s="113" t="s">
        <v>101</v>
      </c>
      <c r="G909" s="113" t="s">
        <v>1659</v>
      </c>
      <c r="H909" s="113">
        <f t="shared" si="93"/>
        <v>0.89400000000000002</v>
      </c>
      <c r="I909" s="113">
        <f t="shared" si="95"/>
        <v>1.4878048780487805</v>
      </c>
      <c r="J909" s="113">
        <f t="shared" si="94"/>
        <v>0</v>
      </c>
      <c r="M909" s="113">
        <v>447</v>
      </c>
      <c r="N909" s="113">
        <v>6.0999999999999999E-2</v>
      </c>
      <c r="O909" s="113">
        <v>0</v>
      </c>
      <c r="P909" s="113">
        <v>500</v>
      </c>
      <c r="Q909" s="113">
        <v>4.1000000000000002E-2</v>
      </c>
      <c r="S909" s="113" t="b">
        <v>0</v>
      </c>
      <c r="T909" s="113" t="b">
        <f>VLOOKUP(G909,key!$S$3:$T$12,2,FALSE)</f>
        <v>1</v>
      </c>
      <c r="U909" s="113">
        <f t="shared" si="96"/>
        <v>1</v>
      </c>
      <c r="V909" s="116">
        <f t="shared" si="97"/>
        <v>0</v>
      </c>
      <c r="W909" s="113">
        <f>VLOOKUP(G909,key!$S$3:$U$6,3,FALSE)</f>
        <v>0.5</v>
      </c>
      <c r="X909" s="113"/>
      <c r="Z909" s="113"/>
      <c r="AA909" s="113" t="s">
        <v>4151</v>
      </c>
      <c r="AB909" s="113" t="s">
        <v>1650</v>
      </c>
      <c r="AC909" s="113">
        <v>2015</v>
      </c>
      <c r="AD909" s="113" t="s">
        <v>101</v>
      </c>
      <c r="AE909" s="113" t="s">
        <v>1659</v>
      </c>
      <c r="AF909" s="113">
        <v>447</v>
      </c>
      <c r="AG909" s="113">
        <v>6.0999999999999999E-2</v>
      </c>
      <c r="AH909" s="113">
        <v>0</v>
      </c>
      <c r="AI909" s="113">
        <v>500</v>
      </c>
      <c r="AJ909" s="113">
        <v>4.1000000000000002E-2</v>
      </c>
    </row>
    <row r="910" spans="1:36" x14ac:dyDescent="0.25">
      <c r="A910" t="str">
        <f t="shared" si="98"/>
        <v>CFLMFm2015CZ02rNCEH</v>
      </c>
      <c r="B910" t="s">
        <v>118</v>
      </c>
      <c r="C910" t="s">
        <v>45</v>
      </c>
      <c r="D910" s="113" t="s">
        <v>1650</v>
      </c>
      <c r="E910" s="113">
        <v>2015</v>
      </c>
      <c r="F910" s="113" t="s">
        <v>101</v>
      </c>
      <c r="G910" s="113" t="s">
        <v>1656</v>
      </c>
      <c r="H910" s="113">
        <f t="shared" si="93"/>
        <v>0.59599999999999997</v>
      </c>
      <c r="I910" s="113">
        <f t="shared" si="95"/>
        <v>1</v>
      </c>
      <c r="J910" s="113">
        <f t="shared" si="94"/>
        <v>0</v>
      </c>
      <c r="M910" s="113">
        <v>298</v>
      </c>
      <c r="N910" s="113">
        <v>4.1000000000000002E-2</v>
      </c>
      <c r="O910" s="113">
        <v>0</v>
      </c>
      <c r="P910" s="113">
        <v>500</v>
      </c>
      <c r="Q910" s="113">
        <v>4.1000000000000002E-2</v>
      </c>
      <c r="S910" s="113" t="b">
        <v>0</v>
      </c>
      <c r="T910" s="113" t="b">
        <f>VLOOKUP(G910,key!$S$3:$T$12,2,FALSE)</f>
        <v>1</v>
      </c>
      <c r="U910" s="113">
        <f t="shared" si="96"/>
        <v>1</v>
      </c>
      <c r="V910" s="116">
        <f t="shared" si="97"/>
        <v>0</v>
      </c>
      <c r="W910" s="113">
        <f>VLOOKUP(G910,key!$S$3:$U$6,3,FALSE)</f>
        <v>0.25</v>
      </c>
      <c r="X910" s="113"/>
      <c r="Z910" s="113"/>
      <c r="AA910" s="113" t="s">
        <v>4151</v>
      </c>
      <c r="AB910" s="113" t="s">
        <v>1650</v>
      </c>
      <c r="AC910" s="113">
        <v>2015</v>
      </c>
      <c r="AD910" s="113" t="s">
        <v>101</v>
      </c>
      <c r="AE910" s="113" t="s">
        <v>1656</v>
      </c>
      <c r="AF910" s="113">
        <v>298</v>
      </c>
      <c r="AG910" s="113">
        <v>4.1000000000000002E-2</v>
      </c>
      <c r="AH910" s="113">
        <v>0</v>
      </c>
      <c r="AI910" s="113">
        <v>500</v>
      </c>
      <c r="AJ910" s="113">
        <v>4.1000000000000002E-2</v>
      </c>
    </row>
    <row r="911" spans="1:36" x14ac:dyDescent="0.25">
      <c r="A911" t="str">
        <f t="shared" si="98"/>
        <v>CFLMFm2015CZ02rNCGF</v>
      </c>
      <c r="B911" t="s">
        <v>118</v>
      </c>
      <c r="C911" t="s">
        <v>45</v>
      </c>
      <c r="D911" s="113" t="s">
        <v>1650</v>
      </c>
      <c r="E911" s="113">
        <v>2015</v>
      </c>
      <c r="F911" s="113" t="s">
        <v>101</v>
      </c>
      <c r="G911" s="113" t="s">
        <v>1657</v>
      </c>
      <c r="H911" s="113">
        <f t="shared" si="93"/>
        <v>0.998</v>
      </c>
      <c r="I911" s="113">
        <f t="shared" si="95"/>
        <v>1.024390243902439</v>
      </c>
      <c r="J911" s="113">
        <f t="shared" si="94"/>
        <v>-2.12E-2</v>
      </c>
      <c r="M911" s="113">
        <v>499</v>
      </c>
      <c r="N911" s="113">
        <v>4.2000000000000003E-2</v>
      </c>
      <c r="O911" s="113">
        <v>-10.6</v>
      </c>
      <c r="P911" s="113">
        <v>500</v>
      </c>
      <c r="Q911" s="113">
        <v>4.1000000000000002E-2</v>
      </c>
      <c r="S911" s="113" t="b">
        <v>0</v>
      </c>
      <c r="T911" s="113" t="b">
        <f>VLOOKUP(G911,key!$S$3:$T$12,2,FALSE)</f>
        <v>0</v>
      </c>
      <c r="U911" s="113">
        <f t="shared" si="96"/>
        <v>1</v>
      </c>
      <c r="V911" s="116">
        <f t="shared" si="97"/>
        <v>-2.12E-2</v>
      </c>
      <c r="W911" s="113">
        <f>VLOOKUP(G911,key!$S$3:$U$6,3,FALSE)</f>
        <v>0.9</v>
      </c>
      <c r="X911" s="113"/>
      <c r="Z911" s="113"/>
      <c r="AA911" s="113" t="s">
        <v>4151</v>
      </c>
      <c r="AB911" s="113" t="s">
        <v>1650</v>
      </c>
      <c r="AC911" s="113">
        <v>2015</v>
      </c>
      <c r="AD911" s="113" t="s">
        <v>101</v>
      </c>
      <c r="AE911" s="113" t="s">
        <v>1657</v>
      </c>
      <c r="AF911" s="113">
        <v>499</v>
      </c>
      <c r="AG911" s="113">
        <v>4.2000000000000003E-2</v>
      </c>
      <c r="AH911" s="113">
        <v>-10.6</v>
      </c>
      <c r="AI911" s="113">
        <v>500</v>
      </c>
      <c r="AJ911" s="113">
        <v>4.1000000000000002E-2</v>
      </c>
    </row>
    <row r="912" spans="1:36" x14ac:dyDescent="0.25">
      <c r="A912" t="str">
        <f t="shared" si="98"/>
        <v>CFLMFm2015CZ03rDXGF</v>
      </c>
      <c r="B912" t="s">
        <v>118</v>
      </c>
      <c r="C912" t="s">
        <v>45</v>
      </c>
      <c r="D912" s="113" t="s">
        <v>1650</v>
      </c>
      <c r="E912" s="113">
        <v>2015</v>
      </c>
      <c r="F912" s="113" t="s">
        <v>102</v>
      </c>
      <c r="G912" s="113" t="s">
        <v>1658</v>
      </c>
      <c r="H912" s="113">
        <f t="shared" si="93"/>
        <v>1.006</v>
      </c>
      <c r="I912" s="113">
        <f t="shared" si="95"/>
        <v>1.25</v>
      </c>
      <c r="J912" s="113">
        <f t="shared" si="94"/>
        <v>-2.3E-2</v>
      </c>
      <c r="M912" s="113">
        <v>503</v>
      </c>
      <c r="N912" s="113">
        <v>0.05</v>
      </c>
      <c r="O912" s="113">
        <v>-11.5</v>
      </c>
      <c r="P912" s="113">
        <v>500</v>
      </c>
      <c r="Q912" s="113">
        <v>0.04</v>
      </c>
      <c r="S912" s="113" t="b">
        <v>0</v>
      </c>
      <c r="T912" s="113" t="b">
        <f>VLOOKUP(G912,key!$S$3:$T$12,2,FALSE)</f>
        <v>0</v>
      </c>
      <c r="U912" s="113">
        <f t="shared" si="96"/>
        <v>1</v>
      </c>
      <c r="V912" s="116">
        <f t="shared" si="97"/>
        <v>-2.3E-2</v>
      </c>
      <c r="W912" s="113">
        <f>VLOOKUP(G912,key!$S$3:$U$6,3,FALSE)</f>
        <v>1</v>
      </c>
      <c r="X912" s="113"/>
      <c r="Z912" s="113"/>
      <c r="AA912" s="113" t="s">
        <v>4151</v>
      </c>
      <c r="AB912" s="113" t="s">
        <v>1650</v>
      </c>
      <c r="AC912" s="113">
        <v>2015</v>
      </c>
      <c r="AD912" s="113" t="s">
        <v>102</v>
      </c>
      <c r="AE912" s="113" t="s">
        <v>1658</v>
      </c>
      <c r="AF912" s="113">
        <v>503</v>
      </c>
      <c r="AG912" s="113">
        <v>0.05</v>
      </c>
      <c r="AH912" s="113">
        <v>-11.5</v>
      </c>
      <c r="AI912" s="113">
        <v>500</v>
      </c>
      <c r="AJ912" s="113">
        <v>0.04</v>
      </c>
    </row>
    <row r="913" spans="1:36" x14ac:dyDescent="0.25">
      <c r="A913" t="str">
        <f t="shared" si="98"/>
        <v>CFLMFm2015CZ03rDXHP</v>
      </c>
      <c r="B913" t="s">
        <v>118</v>
      </c>
      <c r="C913" t="s">
        <v>45</v>
      </c>
      <c r="D913" s="113" t="s">
        <v>1650</v>
      </c>
      <c r="E913" s="113">
        <v>2015</v>
      </c>
      <c r="F913" s="113" t="s">
        <v>102</v>
      </c>
      <c r="G913" s="113" t="s">
        <v>1659</v>
      </c>
      <c r="H913" s="113">
        <f t="shared" si="93"/>
        <v>0.85799999999999998</v>
      </c>
      <c r="I913" s="113">
        <f t="shared" si="95"/>
        <v>1.25</v>
      </c>
      <c r="J913" s="113">
        <f t="shared" si="94"/>
        <v>0</v>
      </c>
      <c r="M913" s="113">
        <v>429</v>
      </c>
      <c r="N913" s="113">
        <v>0.05</v>
      </c>
      <c r="O913" s="113">
        <v>0</v>
      </c>
      <c r="P913" s="113">
        <v>500</v>
      </c>
      <c r="Q913" s="113">
        <v>0.04</v>
      </c>
      <c r="S913" s="113" t="b">
        <v>0</v>
      </c>
      <c r="T913" s="113" t="b">
        <f>VLOOKUP(G913,key!$S$3:$T$12,2,FALSE)</f>
        <v>1</v>
      </c>
      <c r="U913" s="113">
        <f t="shared" si="96"/>
        <v>1</v>
      </c>
      <c r="V913" s="116">
        <f t="shared" si="97"/>
        <v>0</v>
      </c>
      <c r="W913" s="113">
        <f>VLOOKUP(G913,key!$S$3:$U$6,3,FALSE)</f>
        <v>0.5</v>
      </c>
      <c r="X913" s="113"/>
      <c r="Z913" s="113"/>
      <c r="AA913" s="113" t="s">
        <v>4151</v>
      </c>
      <c r="AB913" s="113" t="s">
        <v>1650</v>
      </c>
      <c r="AC913" s="113">
        <v>2015</v>
      </c>
      <c r="AD913" s="113" t="s">
        <v>102</v>
      </c>
      <c r="AE913" s="113" t="s">
        <v>1659</v>
      </c>
      <c r="AF913" s="113">
        <v>429</v>
      </c>
      <c r="AG913" s="113">
        <v>0.05</v>
      </c>
      <c r="AH913" s="113">
        <v>0</v>
      </c>
      <c r="AI913" s="113">
        <v>500</v>
      </c>
      <c r="AJ913" s="113">
        <v>0.04</v>
      </c>
    </row>
    <row r="914" spans="1:36" x14ac:dyDescent="0.25">
      <c r="A914" t="str">
        <f t="shared" si="98"/>
        <v>CFLMFm2015CZ03rNCEH</v>
      </c>
      <c r="B914" t="s">
        <v>118</v>
      </c>
      <c r="C914" t="s">
        <v>45</v>
      </c>
      <c r="D914" s="113" t="s">
        <v>1650</v>
      </c>
      <c r="E914" s="113">
        <v>2015</v>
      </c>
      <c r="F914" s="113" t="s">
        <v>102</v>
      </c>
      <c r="G914" s="113" t="s">
        <v>1656</v>
      </c>
      <c r="H914" s="113">
        <f t="shared" si="93"/>
        <v>0.56799999999999995</v>
      </c>
      <c r="I914" s="113">
        <f t="shared" si="95"/>
        <v>1.0249999999999999</v>
      </c>
      <c r="J914" s="113">
        <f t="shared" si="94"/>
        <v>0</v>
      </c>
      <c r="M914" s="113">
        <v>284</v>
      </c>
      <c r="N914" s="113">
        <v>4.1000000000000002E-2</v>
      </c>
      <c r="O914" s="113">
        <v>0</v>
      </c>
      <c r="P914" s="113">
        <v>500</v>
      </c>
      <c r="Q914" s="113">
        <v>0.04</v>
      </c>
      <c r="S914" s="113" t="b">
        <v>0</v>
      </c>
      <c r="T914" s="113" t="b">
        <f>VLOOKUP(G914,key!$S$3:$T$12,2,FALSE)</f>
        <v>1</v>
      </c>
      <c r="U914" s="113">
        <f t="shared" si="96"/>
        <v>1</v>
      </c>
      <c r="V914" s="116">
        <f t="shared" si="97"/>
        <v>0</v>
      </c>
      <c r="W914" s="113">
        <f>VLOOKUP(G914,key!$S$3:$U$6,3,FALSE)</f>
        <v>0.25</v>
      </c>
      <c r="X914" s="113"/>
      <c r="Z914" s="113"/>
      <c r="AA914" s="113" t="s">
        <v>4151</v>
      </c>
      <c r="AB914" s="113" t="s">
        <v>1650</v>
      </c>
      <c r="AC914" s="113">
        <v>2015</v>
      </c>
      <c r="AD914" s="113" t="s">
        <v>102</v>
      </c>
      <c r="AE914" s="113" t="s">
        <v>1656</v>
      </c>
      <c r="AF914" s="113">
        <v>284</v>
      </c>
      <c r="AG914" s="113">
        <v>4.1000000000000002E-2</v>
      </c>
      <c r="AH914" s="113">
        <v>0</v>
      </c>
      <c r="AI914" s="113">
        <v>500</v>
      </c>
      <c r="AJ914" s="113">
        <v>0.04</v>
      </c>
    </row>
    <row r="915" spans="1:36" x14ac:dyDescent="0.25">
      <c r="A915" t="str">
        <f t="shared" si="98"/>
        <v>CFLMFm2015CZ03rNCGF</v>
      </c>
      <c r="B915" t="s">
        <v>118</v>
      </c>
      <c r="C915" t="s">
        <v>45</v>
      </c>
      <c r="D915" s="113" t="s">
        <v>1650</v>
      </c>
      <c r="E915" s="113">
        <v>2015</v>
      </c>
      <c r="F915" s="113" t="s">
        <v>102</v>
      </c>
      <c r="G915" s="113" t="s">
        <v>1657</v>
      </c>
      <c r="H915" s="113">
        <f t="shared" si="93"/>
        <v>0.99399999999999999</v>
      </c>
      <c r="I915" s="113">
        <f t="shared" si="95"/>
        <v>1.05</v>
      </c>
      <c r="J915" s="113">
        <f t="shared" si="94"/>
        <v>-2.3E-2</v>
      </c>
      <c r="M915" s="113">
        <v>497</v>
      </c>
      <c r="N915" s="113">
        <v>4.2000000000000003E-2</v>
      </c>
      <c r="O915" s="113">
        <v>-11.5</v>
      </c>
      <c r="P915" s="113">
        <v>500</v>
      </c>
      <c r="Q915" s="113">
        <v>0.04</v>
      </c>
      <c r="S915" s="113" t="b">
        <v>0</v>
      </c>
      <c r="T915" s="113" t="b">
        <f>VLOOKUP(G915,key!$S$3:$T$12,2,FALSE)</f>
        <v>0</v>
      </c>
      <c r="U915" s="113">
        <f t="shared" si="96"/>
        <v>1</v>
      </c>
      <c r="V915" s="116">
        <f t="shared" si="97"/>
        <v>-2.3E-2</v>
      </c>
      <c r="W915" s="113">
        <f>VLOOKUP(G915,key!$S$3:$U$6,3,FALSE)</f>
        <v>0.9</v>
      </c>
      <c r="X915" s="113"/>
      <c r="Z915" s="113"/>
      <c r="AA915" s="113" t="s">
        <v>4151</v>
      </c>
      <c r="AB915" s="113" t="s">
        <v>1650</v>
      </c>
      <c r="AC915" s="113">
        <v>2015</v>
      </c>
      <c r="AD915" s="113" t="s">
        <v>102</v>
      </c>
      <c r="AE915" s="113" t="s">
        <v>1657</v>
      </c>
      <c r="AF915" s="113">
        <v>497</v>
      </c>
      <c r="AG915" s="113">
        <v>4.2000000000000003E-2</v>
      </c>
      <c r="AH915" s="113">
        <v>-11.5</v>
      </c>
      <c r="AI915" s="113">
        <v>500</v>
      </c>
      <c r="AJ915" s="113">
        <v>0.04</v>
      </c>
    </row>
    <row r="916" spans="1:36" x14ac:dyDescent="0.25">
      <c r="A916" t="str">
        <f t="shared" si="98"/>
        <v>CFLMFm2015CZ04rDXGF</v>
      </c>
      <c r="B916" t="s">
        <v>118</v>
      </c>
      <c r="C916" t="s">
        <v>45</v>
      </c>
      <c r="D916" s="113" t="s">
        <v>1650</v>
      </c>
      <c r="E916" s="113">
        <v>2015</v>
      </c>
      <c r="F916" s="113" t="s">
        <v>103</v>
      </c>
      <c r="G916" s="113" t="s">
        <v>1658</v>
      </c>
      <c r="H916" s="113">
        <f t="shared" si="93"/>
        <v>1.08</v>
      </c>
      <c r="I916" s="113">
        <f t="shared" si="95"/>
        <v>1.6363636363636362</v>
      </c>
      <c r="J916" s="113">
        <f t="shared" si="94"/>
        <v>-1.636E-2</v>
      </c>
      <c r="M916" s="113">
        <v>540</v>
      </c>
      <c r="N916" s="113">
        <v>7.1999999999999995E-2</v>
      </c>
      <c r="O916" s="113">
        <v>-8.18</v>
      </c>
      <c r="P916" s="113">
        <v>500</v>
      </c>
      <c r="Q916" s="113">
        <v>4.3999999999999997E-2</v>
      </c>
      <c r="S916" s="113" t="b">
        <v>0</v>
      </c>
      <c r="T916" s="113" t="b">
        <f>VLOOKUP(G916,key!$S$3:$T$12,2,FALSE)</f>
        <v>0</v>
      </c>
      <c r="U916" s="113">
        <f t="shared" si="96"/>
        <v>1</v>
      </c>
      <c r="V916" s="116">
        <f t="shared" si="97"/>
        <v>-1.636E-2</v>
      </c>
      <c r="W916" s="113">
        <f>VLOOKUP(G916,key!$S$3:$U$6,3,FALSE)</f>
        <v>1</v>
      </c>
      <c r="X916" s="113"/>
      <c r="Z916" s="113"/>
      <c r="AA916" s="113" t="s">
        <v>4151</v>
      </c>
      <c r="AB916" s="113" t="s">
        <v>1650</v>
      </c>
      <c r="AC916" s="113">
        <v>2015</v>
      </c>
      <c r="AD916" s="113" t="s">
        <v>103</v>
      </c>
      <c r="AE916" s="113" t="s">
        <v>1658</v>
      </c>
      <c r="AF916" s="113">
        <v>540</v>
      </c>
      <c r="AG916" s="113">
        <v>7.1999999999999995E-2</v>
      </c>
      <c r="AH916" s="113">
        <v>-8.18</v>
      </c>
      <c r="AI916" s="113">
        <v>500</v>
      </c>
      <c r="AJ916" s="113">
        <v>4.3999999999999997E-2</v>
      </c>
    </row>
    <row r="917" spans="1:36" x14ac:dyDescent="0.25">
      <c r="A917" t="str">
        <f t="shared" si="98"/>
        <v>CFLMFm2015CZ04rDXHP</v>
      </c>
      <c r="B917" t="s">
        <v>118</v>
      </c>
      <c r="C917" t="s">
        <v>45</v>
      </c>
      <c r="D917" s="113" t="s">
        <v>1650</v>
      </c>
      <c r="E917" s="113">
        <v>2015</v>
      </c>
      <c r="F917" s="113" t="s">
        <v>103</v>
      </c>
      <c r="G917" s="113" t="s">
        <v>1659</v>
      </c>
      <c r="H917" s="113">
        <f t="shared" si="93"/>
        <v>0.94599999999999995</v>
      </c>
      <c r="I917" s="113">
        <f t="shared" si="95"/>
        <v>1.7272727272727273</v>
      </c>
      <c r="J917" s="113">
        <f t="shared" si="94"/>
        <v>0</v>
      </c>
      <c r="M917" s="113">
        <v>473</v>
      </c>
      <c r="N917" s="113">
        <v>7.5999999999999998E-2</v>
      </c>
      <c r="O917" s="113">
        <v>0</v>
      </c>
      <c r="P917" s="113">
        <v>500</v>
      </c>
      <c r="Q917" s="113">
        <v>4.3999999999999997E-2</v>
      </c>
      <c r="S917" s="113" t="b">
        <v>0</v>
      </c>
      <c r="T917" s="113" t="b">
        <f>VLOOKUP(G917,key!$S$3:$T$12,2,FALSE)</f>
        <v>1</v>
      </c>
      <c r="U917" s="113">
        <f t="shared" si="96"/>
        <v>1</v>
      </c>
      <c r="V917" s="116">
        <f t="shared" si="97"/>
        <v>0</v>
      </c>
      <c r="W917" s="113">
        <f>VLOOKUP(G917,key!$S$3:$U$6,3,FALSE)</f>
        <v>0.5</v>
      </c>
      <c r="X917" s="113"/>
      <c r="Z917" s="113"/>
      <c r="AA917" s="113" t="s">
        <v>4151</v>
      </c>
      <c r="AB917" s="113" t="s">
        <v>1650</v>
      </c>
      <c r="AC917" s="113">
        <v>2015</v>
      </c>
      <c r="AD917" s="113" t="s">
        <v>103</v>
      </c>
      <c r="AE917" s="113" t="s">
        <v>1659</v>
      </c>
      <c r="AF917" s="113">
        <v>473</v>
      </c>
      <c r="AG917" s="113">
        <v>7.5999999999999998E-2</v>
      </c>
      <c r="AH917" s="113">
        <v>0</v>
      </c>
      <c r="AI917" s="113">
        <v>500</v>
      </c>
      <c r="AJ917" s="113">
        <v>4.3999999999999997E-2</v>
      </c>
    </row>
    <row r="918" spans="1:36" x14ac:dyDescent="0.25">
      <c r="A918" t="str">
        <f t="shared" si="98"/>
        <v>CFLMFm2015CZ04rNCEH</v>
      </c>
      <c r="B918" t="s">
        <v>118</v>
      </c>
      <c r="C918" t="s">
        <v>45</v>
      </c>
      <c r="D918" s="113" t="s">
        <v>1650</v>
      </c>
      <c r="E918" s="113">
        <v>2015</v>
      </c>
      <c r="F918" s="113" t="s">
        <v>103</v>
      </c>
      <c r="G918" s="113" t="s">
        <v>1656</v>
      </c>
      <c r="H918" s="113">
        <f t="shared" si="93"/>
        <v>0.69599999999999995</v>
      </c>
      <c r="I918" s="113">
        <f t="shared" si="95"/>
        <v>1.0227272727272727</v>
      </c>
      <c r="J918" s="113">
        <f t="shared" si="94"/>
        <v>0</v>
      </c>
      <c r="M918" s="113">
        <v>348</v>
      </c>
      <c r="N918" s="113">
        <v>4.4999999999999998E-2</v>
      </c>
      <c r="O918" s="113">
        <v>0</v>
      </c>
      <c r="P918" s="113">
        <v>500</v>
      </c>
      <c r="Q918" s="113">
        <v>4.3999999999999997E-2</v>
      </c>
      <c r="S918" s="113" t="b">
        <v>0</v>
      </c>
      <c r="T918" s="113" t="b">
        <f>VLOOKUP(G918,key!$S$3:$T$12,2,FALSE)</f>
        <v>1</v>
      </c>
      <c r="U918" s="113">
        <f t="shared" si="96"/>
        <v>1</v>
      </c>
      <c r="V918" s="116">
        <f t="shared" si="97"/>
        <v>0</v>
      </c>
      <c r="W918" s="113">
        <f>VLOOKUP(G918,key!$S$3:$U$6,3,FALSE)</f>
        <v>0.25</v>
      </c>
      <c r="X918" s="113"/>
      <c r="Z918" s="113"/>
      <c r="AA918" s="113" t="s">
        <v>4151</v>
      </c>
      <c r="AB918" s="113" t="s">
        <v>1650</v>
      </c>
      <c r="AC918" s="113">
        <v>2015</v>
      </c>
      <c r="AD918" s="113" t="s">
        <v>103</v>
      </c>
      <c r="AE918" s="113" t="s">
        <v>1656</v>
      </c>
      <c r="AF918" s="113">
        <v>348</v>
      </c>
      <c r="AG918" s="113">
        <v>4.4999999999999998E-2</v>
      </c>
      <c r="AH918" s="113">
        <v>0</v>
      </c>
      <c r="AI918" s="113">
        <v>500</v>
      </c>
      <c r="AJ918" s="113">
        <v>4.3999999999999997E-2</v>
      </c>
    </row>
    <row r="919" spans="1:36" x14ac:dyDescent="0.25">
      <c r="A919" t="str">
        <f t="shared" si="98"/>
        <v>CFLMFm2015CZ04rNCGF</v>
      </c>
      <c r="B919" t="s">
        <v>118</v>
      </c>
      <c r="C919" t="s">
        <v>45</v>
      </c>
      <c r="D919" s="113" t="s">
        <v>1650</v>
      </c>
      <c r="E919" s="113">
        <v>2015</v>
      </c>
      <c r="F919" s="113" t="s">
        <v>103</v>
      </c>
      <c r="G919" s="113" t="s">
        <v>1657</v>
      </c>
      <c r="H919" s="113">
        <f t="shared" si="93"/>
        <v>1.006</v>
      </c>
      <c r="I919" s="113">
        <f t="shared" si="95"/>
        <v>1.0454545454545454</v>
      </c>
      <c r="J919" s="113">
        <f t="shared" si="94"/>
        <v>-1.6660000000000001E-2</v>
      </c>
      <c r="M919" s="113">
        <v>503</v>
      </c>
      <c r="N919" s="113">
        <v>4.5999999999999999E-2</v>
      </c>
      <c r="O919" s="113">
        <v>-8.33</v>
      </c>
      <c r="P919" s="113">
        <v>500</v>
      </c>
      <c r="Q919" s="113">
        <v>4.3999999999999997E-2</v>
      </c>
      <c r="S919" s="113" t="b">
        <v>0</v>
      </c>
      <c r="T919" s="113" t="b">
        <f>VLOOKUP(G919,key!$S$3:$T$12,2,FALSE)</f>
        <v>0</v>
      </c>
      <c r="U919" s="113">
        <f t="shared" si="96"/>
        <v>1</v>
      </c>
      <c r="V919" s="116">
        <f t="shared" si="97"/>
        <v>-1.6660000000000001E-2</v>
      </c>
      <c r="W919" s="113">
        <f>VLOOKUP(G919,key!$S$3:$U$6,3,FALSE)</f>
        <v>0.9</v>
      </c>
      <c r="X919" s="113"/>
      <c r="Z919" s="113"/>
      <c r="AA919" s="113" t="s">
        <v>4151</v>
      </c>
      <c r="AB919" s="113" t="s">
        <v>1650</v>
      </c>
      <c r="AC919" s="113">
        <v>2015</v>
      </c>
      <c r="AD919" s="113" t="s">
        <v>103</v>
      </c>
      <c r="AE919" s="113" t="s">
        <v>1657</v>
      </c>
      <c r="AF919" s="113">
        <v>503</v>
      </c>
      <c r="AG919" s="113">
        <v>4.5999999999999999E-2</v>
      </c>
      <c r="AH919" s="113">
        <v>-8.33</v>
      </c>
      <c r="AI919" s="113">
        <v>500</v>
      </c>
      <c r="AJ919" s="113">
        <v>4.3999999999999997E-2</v>
      </c>
    </row>
    <row r="920" spans="1:36" x14ac:dyDescent="0.25">
      <c r="A920" t="str">
        <f t="shared" si="98"/>
        <v>CFLMFm2015CZ05rDXGF</v>
      </c>
      <c r="B920" t="s">
        <v>118</v>
      </c>
      <c r="C920" t="s">
        <v>45</v>
      </c>
      <c r="D920" s="113" t="s">
        <v>1650</v>
      </c>
      <c r="E920" s="113">
        <v>2015</v>
      </c>
      <c r="F920" s="113" t="s">
        <v>104</v>
      </c>
      <c r="G920" s="113" t="s">
        <v>1658</v>
      </c>
      <c r="H920" s="113">
        <f t="shared" si="93"/>
        <v>1.03</v>
      </c>
      <c r="I920" s="113">
        <f t="shared" si="95"/>
        <v>1.3181818181818183</v>
      </c>
      <c r="J920" s="113">
        <f t="shared" si="94"/>
        <v>-1.8339999999999999E-2</v>
      </c>
      <c r="M920" s="113">
        <v>515</v>
      </c>
      <c r="N920" s="113">
        <v>5.8000000000000003E-2</v>
      </c>
      <c r="O920" s="113">
        <v>-9.17</v>
      </c>
      <c r="P920" s="113">
        <v>500</v>
      </c>
      <c r="Q920" s="113">
        <v>4.3999999999999997E-2</v>
      </c>
      <c r="S920" s="113" t="b">
        <v>0</v>
      </c>
      <c r="T920" s="113" t="b">
        <f>VLOOKUP(G920,key!$S$3:$T$12,2,FALSE)</f>
        <v>0</v>
      </c>
      <c r="U920" s="113">
        <f t="shared" si="96"/>
        <v>1</v>
      </c>
      <c r="V920" s="116">
        <f t="shared" si="97"/>
        <v>-1.8339999999999999E-2</v>
      </c>
      <c r="W920" s="113">
        <f>VLOOKUP(G920,key!$S$3:$U$6,3,FALSE)</f>
        <v>1</v>
      </c>
      <c r="X920" s="113"/>
      <c r="Z920" s="113"/>
      <c r="AA920" s="113" t="s">
        <v>4151</v>
      </c>
      <c r="AB920" s="113" t="s">
        <v>1650</v>
      </c>
      <c r="AC920" s="113">
        <v>2015</v>
      </c>
      <c r="AD920" s="113" t="s">
        <v>104</v>
      </c>
      <c r="AE920" s="113" t="s">
        <v>1658</v>
      </c>
      <c r="AF920" s="113">
        <v>515</v>
      </c>
      <c r="AG920" s="113">
        <v>5.8000000000000003E-2</v>
      </c>
      <c r="AH920" s="113">
        <v>-9.17</v>
      </c>
      <c r="AI920" s="113">
        <v>500</v>
      </c>
      <c r="AJ920" s="113">
        <v>4.3999999999999997E-2</v>
      </c>
    </row>
    <row r="921" spans="1:36" x14ac:dyDescent="0.25">
      <c r="A921" t="str">
        <f t="shared" si="98"/>
        <v>CFLMFm2015CZ05rDXHP</v>
      </c>
      <c r="B921" t="s">
        <v>118</v>
      </c>
      <c r="C921" t="s">
        <v>45</v>
      </c>
      <c r="D921" s="113" t="s">
        <v>1650</v>
      </c>
      <c r="E921" s="113">
        <v>2015</v>
      </c>
      <c r="F921" s="113" t="s">
        <v>104</v>
      </c>
      <c r="G921" s="113" t="s">
        <v>1659</v>
      </c>
      <c r="H921" s="113">
        <f t="shared" si="93"/>
        <v>0.88600000000000001</v>
      </c>
      <c r="I921" s="113">
        <f t="shared" si="95"/>
        <v>1.2727272727272729</v>
      </c>
      <c r="J921" s="113">
        <f t="shared" si="94"/>
        <v>0</v>
      </c>
      <c r="M921" s="113">
        <v>443</v>
      </c>
      <c r="N921" s="113">
        <v>5.6000000000000001E-2</v>
      </c>
      <c r="O921" s="113">
        <v>0</v>
      </c>
      <c r="P921" s="113">
        <v>500</v>
      </c>
      <c r="Q921" s="113">
        <v>4.3999999999999997E-2</v>
      </c>
      <c r="S921" s="113" t="b">
        <v>0</v>
      </c>
      <c r="T921" s="113" t="b">
        <f>VLOOKUP(G921,key!$S$3:$T$12,2,FALSE)</f>
        <v>1</v>
      </c>
      <c r="U921" s="113">
        <f t="shared" si="96"/>
        <v>1</v>
      </c>
      <c r="V921" s="116">
        <f t="shared" si="97"/>
        <v>0</v>
      </c>
      <c r="W921" s="113">
        <f>VLOOKUP(G921,key!$S$3:$U$6,3,FALSE)</f>
        <v>0.5</v>
      </c>
      <c r="X921" s="113"/>
      <c r="Z921" s="113"/>
      <c r="AA921" s="113" t="s">
        <v>4151</v>
      </c>
      <c r="AB921" s="113" t="s">
        <v>1650</v>
      </c>
      <c r="AC921" s="113">
        <v>2015</v>
      </c>
      <c r="AD921" s="113" t="s">
        <v>104</v>
      </c>
      <c r="AE921" s="113" t="s">
        <v>1659</v>
      </c>
      <c r="AF921" s="113">
        <v>443</v>
      </c>
      <c r="AG921" s="113">
        <v>5.6000000000000001E-2</v>
      </c>
      <c r="AH921" s="113">
        <v>0</v>
      </c>
      <c r="AI921" s="113">
        <v>500</v>
      </c>
      <c r="AJ921" s="113">
        <v>4.3999999999999997E-2</v>
      </c>
    </row>
    <row r="922" spans="1:36" x14ac:dyDescent="0.25">
      <c r="A922" t="str">
        <f t="shared" si="98"/>
        <v>CFLMFm2015CZ05rNCEH</v>
      </c>
      <c r="B922" t="s">
        <v>118</v>
      </c>
      <c r="C922" t="s">
        <v>45</v>
      </c>
      <c r="D922" s="113" t="s">
        <v>1650</v>
      </c>
      <c r="E922" s="113">
        <v>2015</v>
      </c>
      <c r="F922" s="113" t="s">
        <v>104</v>
      </c>
      <c r="G922" s="113" t="s">
        <v>1656</v>
      </c>
      <c r="H922" s="113">
        <f t="shared" si="93"/>
        <v>0.66800000000000004</v>
      </c>
      <c r="I922" s="113">
        <f t="shared" si="95"/>
        <v>1.0227272727272727</v>
      </c>
      <c r="J922" s="113">
        <f t="shared" si="94"/>
        <v>0</v>
      </c>
      <c r="M922" s="113">
        <v>334</v>
      </c>
      <c r="N922" s="113">
        <v>4.4999999999999998E-2</v>
      </c>
      <c r="O922" s="113">
        <v>0</v>
      </c>
      <c r="P922" s="113">
        <v>500</v>
      </c>
      <c r="Q922" s="113">
        <v>4.3999999999999997E-2</v>
      </c>
      <c r="S922" s="113" t="b">
        <v>0</v>
      </c>
      <c r="T922" s="113" t="b">
        <f>VLOOKUP(G922,key!$S$3:$T$12,2,FALSE)</f>
        <v>1</v>
      </c>
      <c r="U922" s="113">
        <f t="shared" si="96"/>
        <v>1</v>
      </c>
      <c r="V922" s="116">
        <f t="shared" si="97"/>
        <v>0</v>
      </c>
      <c r="W922" s="113">
        <f>VLOOKUP(G922,key!$S$3:$U$6,3,FALSE)</f>
        <v>0.25</v>
      </c>
      <c r="X922" s="113"/>
      <c r="Z922" s="113"/>
      <c r="AA922" s="113" t="s">
        <v>4151</v>
      </c>
      <c r="AB922" s="113" t="s">
        <v>1650</v>
      </c>
      <c r="AC922" s="113">
        <v>2015</v>
      </c>
      <c r="AD922" s="113" t="s">
        <v>104</v>
      </c>
      <c r="AE922" s="113" t="s">
        <v>1656</v>
      </c>
      <c r="AF922" s="113">
        <v>334</v>
      </c>
      <c r="AG922" s="113">
        <v>4.4999999999999998E-2</v>
      </c>
      <c r="AH922" s="113">
        <v>0</v>
      </c>
      <c r="AI922" s="113">
        <v>500</v>
      </c>
      <c r="AJ922" s="113">
        <v>4.3999999999999997E-2</v>
      </c>
    </row>
    <row r="923" spans="1:36" x14ac:dyDescent="0.25">
      <c r="A923" t="str">
        <f t="shared" si="98"/>
        <v>CFLMFm2015CZ05rNCGF</v>
      </c>
      <c r="B923" t="s">
        <v>118</v>
      </c>
      <c r="C923" t="s">
        <v>45</v>
      </c>
      <c r="D923" s="113" t="s">
        <v>1650</v>
      </c>
      <c r="E923" s="113">
        <v>2015</v>
      </c>
      <c r="F923" s="113" t="s">
        <v>104</v>
      </c>
      <c r="G923" s="113" t="s">
        <v>1657</v>
      </c>
      <c r="H923" s="113">
        <f t="shared" si="93"/>
        <v>1.008</v>
      </c>
      <c r="I923" s="113">
        <f t="shared" si="95"/>
        <v>1.0227272727272727</v>
      </c>
      <c r="J923" s="113">
        <f t="shared" si="94"/>
        <v>-1.84E-2</v>
      </c>
      <c r="M923" s="113">
        <v>504</v>
      </c>
      <c r="N923" s="113">
        <v>4.4999999999999998E-2</v>
      </c>
      <c r="O923" s="113">
        <v>-9.1999999999999993</v>
      </c>
      <c r="P923" s="113">
        <v>500</v>
      </c>
      <c r="Q923" s="113">
        <v>4.3999999999999997E-2</v>
      </c>
      <c r="S923" s="113" t="b">
        <v>0</v>
      </c>
      <c r="T923" s="113" t="b">
        <f>VLOOKUP(G923,key!$S$3:$T$12,2,FALSE)</f>
        <v>0</v>
      </c>
      <c r="U923" s="113">
        <f t="shared" si="96"/>
        <v>1</v>
      </c>
      <c r="V923" s="116">
        <f t="shared" si="97"/>
        <v>-1.84E-2</v>
      </c>
      <c r="W923" s="113">
        <f>VLOOKUP(G923,key!$S$3:$U$6,3,FALSE)</f>
        <v>0.9</v>
      </c>
      <c r="X923" s="113"/>
      <c r="Z923" s="113"/>
      <c r="AA923" s="113" t="s">
        <v>4151</v>
      </c>
      <c r="AB923" s="113" t="s">
        <v>1650</v>
      </c>
      <c r="AC923" s="113">
        <v>2015</v>
      </c>
      <c r="AD923" s="113" t="s">
        <v>104</v>
      </c>
      <c r="AE923" s="113" t="s">
        <v>1657</v>
      </c>
      <c r="AF923" s="113">
        <v>504</v>
      </c>
      <c r="AG923" s="113">
        <v>4.4999999999999998E-2</v>
      </c>
      <c r="AH923" s="113">
        <v>-9.1999999999999993</v>
      </c>
      <c r="AI923" s="113">
        <v>500</v>
      </c>
      <c r="AJ923" s="113">
        <v>4.3999999999999997E-2</v>
      </c>
    </row>
    <row r="924" spans="1:36" x14ac:dyDescent="0.25">
      <c r="A924" t="str">
        <f t="shared" si="98"/>
        <v>CFLMFm2015CZ06rDXGF</v>
      </c>
      <c r="B924" t="s">
        <v>118</v>
      </c>
      <c r="C924" t="s">
        <v>45</v>
      </c>
      <c r="D924" s="113" t="s">
        <v>1650</v>
      </c>
      <c r="E924" s="113">
        <v>2015</v>
      </c>
      <c r="F924" s="113" t="s">
        <v>105</v>
      </c>
      <c r="G924" s="113" t="s">
        <v>1658</v>
      </c>
      <c r="H924" s="113">
        <f t="shared" si="93"/>
        <v>1.0620000000000001</v>
      </c>
      <c r="I924" s="113">
        <f t="shared" si="95"/>
        <v>1.4444444444444446</v>
      </c>
      <c r="J924" s="113">
        <f t="shared" si="94"/>
        <v>-1.9620000000000002E-2</v>
      </c>
      <c r="M924" s="113">
        <v>531</v>
      </c>
      <c r="N924" s="113">
        <v>6.5000000000000002E-2</v>
      </c>
      <c r="O924" s="113">
        <v>-9.81</v>
      </c>
      <c r="P924" s="113">
        <v>500</v>
      </c>
      <c r="Q924" s="113">
        <v>4.4999999999999998E-2</v>
      </c>
      <c r="S924" s="113" t="b">
        <v>0</v>
      </c>
      <c r="T924" s="113" t="b">
        <f>VLOOKUP(G924,key!$S$3:$T$12,2,FALSE)</f>
        <v>0</v>
      </c>
      <c r="U924" s="113">
        <f t="shared" si="96"/>
        <v>1</v>
      </c>
      <c r="V924" s="116">
        <f t="shared" si="97"/>
        <v>-1.9620000000000002E-2</v>
      </c>
      <c r="W924" s="113">
        <f>VLOOKUP(G924,key!$S$3:$U$6,3,FALSE)</f>
        <v>1</v>
      </c>
      <c r="X924" s="113"/>
      <c r="Z924" s="113"/>
      <c r="AA924" s="113" t="s">
        <v>4151</v>
      </c>
      <c r="AB924" s="113" t="s">
        <v>1650</v>
      </c>
      <c r="AC924" s="113">
        <v>2015</v>
      </c>
      <c r="AD924" s="113" t="s">
        <v>105</v>
      </c>
      <c r="AE924" s="113" t="s">
        <v>1658</v>
      </c>
      <c r="AF924" s="113">
        <v>531</v>
      </c>
      <c r="AG924" s="113">
        <v>6.5000000000000002E-2</v>
      </c>
      <c r="AH924" s="113">
        <v>-9.81</v>
      </c>
      <c r="AI924" s="113">
        <v>500</v>
      </c>
      <c r="AJ924" s="113">
        <v>4.4999999999999998E-2</v>
      </c>
    </row>
    <row r="925" spans="1:36" x14ac:dyDescent="0.25">
      <c r="A925" t="str">
        <f t="shared" si="98"/>
        <v>CFLMFm2015CZ06rDXHP</v>
      </c>
      <c r="B925" t="s">
        <v>118</v>
      </c>
      <c r="C925" t="s">
        <v>45</v>
      </c>
      <c r="D925" s="113" t="s">
        <v>1650</v>
      </c>
      <c r="E925" s="113">
        <v>2015</v>
      </c>
      <c r="F925" s="113" t="s">
        <v>105</v>
      </c>
      <c r="G925" s="113" t="s">
        <v>1659</v>
      </c>
      <c r="H925" s="113">
        <f t="shared" si="93"/>
        <v>0.93799999999999994</v>
      </c>
      <c r="I925" s="113">
        <f t="shared" si="95"/>
        <v>1.5111111111111113</v>
      </c>
      <c r="J925" s="113">
        <f t="shared" si="94"/>
        <v>0</v>
      </c>
      <c r="M925" s="113">
        <v>469</v>
      </c>
      <c r="N925" s="113">
        <v>6.8000000000000005E-2</v>
      </c>
      <c r="O925" s="113">
        <v>0</v>
      </c>
      <c r="P925" s="113">
        <v>500</v>
      </c>
      <c r="Q925" s="113">
        <v>4.4999999999999998E-2</v>
      </c>
      <c r="S925" s="113" t="b">
        <v>0</v>
      </c>
      <c r="T925" s="113" t="b">
        <f>VLOOKUP(G925,key!$S$3:$T$12,2,FALSE)</f>
        <v>1</v>
      </c>
      <c r="U925" s="113">
        <f t="shared" si="96"/>
        <v>1</v>
      </c>
      <c r="V925" s="116">
        <f t="shared" si="97"/>
        <v>0</v>
      </c>
      <c r="W925" s="113">
        <f>VLOOKUP(G925,key!$S$3:$U$6,3,FALSE)</f>
        <v>0.5</v>
      </c>
      <c r="X925" s="113"/>
      <c r="Z925" s="113"/>
      <c r="AA925" s="113" t="s">
        <v>4151</v>
      </c>
      <c r="AB925" s="113" t="s">
        <v>1650</v>
      </c>
      <c r="AC925" s="113">
        <v>2015</v>
      </c>
      <c r="AD925" s="113" t="s">
        <v>105</v>
      </c>
      <c r="AE925" s="113" t="s">
        <v>1659</v>
      </c>
      <c r="AF925" s="113">
        <v>469</v>
      </c>
      <c r="AG925" s="113">
        <v>6.8000000000000005E-2</v>
      </c>
      <c r="AH925" s="113">
        <v>0</v>
      </c>
      <c r="AI925" s="113">
        <v>500</v>
      </c>
      <c r="AJ925" s="113">
        <v>4.4999999999999998E-2</v>
      </c>
    </row>
    <row r="926" spans="1:36" x14ac:dyDescent="0.25">
      <c r="A926" t="str">
        <f t="shared" si="98"/>
        <v>CFLMFm2015CZ06rNCEH</v>
      </c>
      <c r="B926" t="s">
        <v>118</v>
      </c>
      <c r="C926" t="s">
        <v>45</v>
      </c>
      <c r="D926" s="113" t="s">
        <v>1650</v>
      </c>
      <c r="E926" s="113">
        <v>2015</v>
      </c>
      <c r="F926" s="113" t="s">
        <v>105</v>
      </c>
      <c r="G926" s="113" t="s">
        <v>1656</v>
      </c>
      <c r="H926" s="113">
        <f t="shared" si="93"/>
        <v>0.65200000000000002</v>
      </c>
      <c r="I926" s="113">
        <f t="shared" si="95"/>
        <v>1</v>
      </c>
      <c r="J926" s="113">
        <f t="shared" si="94"/>
        <v>0</v>
      </c>
      <c r="M926" s="113">
        <v>326</v>
      </c>
      <c r="N926" s="113">
        <v>4.4999999999999998E-2</v>
      </c>
      <c r="O926" s="113">
        <v>0</v>
      </c>
      <c r="P926" s="113">
        <v>500</v>
      </c>
      <c r="Q926" s="113">
        <v>4.4999999999999998E-2</v>
      </c>
      <c r="S926" s="113" t="b">
        <v>0</v>
      </c>
      <c r="T926" s="113" t="b">
        <f>VLOOKUP(G926,key!$S$3:$T$12,2,FALSE)</f>
        <v>1</v>
      </c>
      <c r="U926" s="113">
        <f t="shared" si="96"/>
        <v>1</v>
      </c>
      <c r="V926" s="116">
        <f t="shared" si="97"/>
        <v>0</v>
      </c>
      <c r="W926" s="113">
        <f>VLOOKUP(G926,key!$S$3:$U$6,3,FALSE)</f>
        <v>0.25</v>
      </c>
      <c r="X926" s="113"/>
      <c r="Z926" s="113"/>
      <c r="AA926" s="113" t="s">
        <v>4151</v>
      </c>
      <c r="AB926" s="113" t="s">
        <v>1650</v>
      </c>
      <c r="AC926" s="113">
        <v>2015</v>
      </c>
      <c r="AD926" s="113" t="s">
        <v>105</v>
      </c>
      <c r="AE926" s="113" t="s">
        <v>1656</v>
      </c>
      <c r="AF926" s="113">
        <v>326</v>
      </c>
      <c r="AG926" s="113">
        <v>4.4999999999999998E-2</v>
      </c>
      <c r="AH926" s="113">
        <v>0</v>
      </c>
      <c r="AI926" s="113">
        <v>500</v>
      </c>
      <c r="AJ926" s="113">
        <v>4.4999999999999998E-2</v>
      </c>
    </row>
    <row r="927" spans="1:36" x14ac:dyDescent="0.25">
      <c r="A927" t="str">
        <f t="shared" si="98"/>
        <v>CFLMFm2015CZ06rNCGF</v>
      </c>
      <c r="B927" t="s">
        <v>118</v>
      </c>
      <c r="C927" t="s">
        <v>45</v>
      </c>
      <c r="D927" s="113" t="s">
        <v>1650</v>
      </c>
      <c r="E927" s="113">
        <v>2015</v>
      </c>
      <c r="F927" s="113" t="s">
        <v>105</v>
      </c>
      <c r="G927" s="113" t="s">
        <v>1657</v>
      </c>
      <c r="H927" s="113">
        <f t="shared" si="93"/>
        <v>1</v>
      </c>
      <c r="I927" s="113">
        <f t="shared" si="95"/>
        <v>1</v>
      </c>
      <c r="J927" s="113">
        <f t="shared" si="94"/>
        <v>-1.9820000000000001E-2</v>
      </c>
      <c r="M927" s="113">
        <v>500</v>
      </c>
      <c r="N927" s="113">
        <v>4.4999999999999998E-2</v>
      </c>
      <c r="O927" s="113">
        <v>-9.91</v>
      </c>
      <c r="P927" s="113">
        <v>500</v>
      </c>
      <c r="Q927" s="113">
        <v>4.4999999999999998E-2</v>
      </c>
      <c r="S927" s="113" t="b">
        <v>0</v>
      </c>
      <c r="T927" s="113" t="b">
        <f>VLOOKUP(G927,key!$S$3:$T$12,2,FALSE)</f>
        <v>0</v>
      </c>
      <c r="U927" s="113">
        <f t="shared" si="96"/>
        <v>1</v>
      </c>
      <c r="V927" s="116">
        <f t="shared" si="97"/>
        <v>-1.9820000000000001E-2</v>
      </c>
      <c r="W927" s="113">
        <f>VLOOKUP(G927,key!$S$3:$U$6,3,FALSE)</f>
        <v>0.9</v>
      </c>
      <c r="X927" s="113"/>
      <c r="Z927" s="113"/>
      <c r="AA927" s="113" t="s">
        <v>4151</v>
      </c>
      <c r="AB927" s="113" t="s">
        <v>1650</v>
      </c>
      <c r="AC927" s="113">
        <v>2015</v>
      </c>
      <c r="AD927" s="113" t="s">
        <v>105</v>
      </c>
      <c r="AE927" s="113" t="s">
        <v>1657</v>
      </c>
      <c r="AF927" s="113">
        <v>500</v>
      </c>
      <c r="AG927" s="113">
        <v>4.4999999999999998E-2</v>
      </c>
      <c r="AH927" s="113">
        <v>-9.91</v>
      </c>
      <c r="AI927" s="113">
        <v>500</v>
      </c>
      <c r="AJ927" s="113">
        <v>4.4999999999999998E-2</v>
      </c>
    </row>
    <row r="928" spans="1:36" x14ac:dyDescent="0.25">
      <c r="A928" t="str">
        <f t="shared" si="98"/>
        <v>CFLMFm2015CZ07rDXGF</v>
      </c>
      <c r="B928" t="s">
        <v>118</v>
      </c>
      <c r="C928" t="s">
        <v>45</v>
      </c>
      <c r="D928" s="113" t="s">
        <v>1650</v>
      </c>
      <c r="E928" s="113">
        <v>2015</v>
      </c>
      <c r="F928" s="113" t="s">
        <v>106</v>
      </c>
      <c r="G928" s="113" t="s">
        <v>1658</v>
      </c>
      <c r="H928" s="113">
        <f t="shared" si="93"/>
        <v>1.1100000000000001</v>
      </c>
      <c r="I928" s="113">
        <f t="shared" si="95"/>
        <v>1.2666666666666668</v>
      </c>
      <c r="J928" s="113">
        <f t="shared" si="94"/>
        <v>-1.618E-2</v>
      </c>
      <c r="M928" s="113">
        <v>555</v>
      </c>
      <c r="N928" s="113">
        <v>5.7000000000000002E-2</v>
      </c>
      <c r="O928" s="113">
        <v>-8.09</v>
      </c>
      <c r="P928" s="113">
        <v>500</v>
      </c>
      <c r="Q928" s="113">
        <v>4.4999999999999998E-2</v>
      </c>
      <c r="S928" s="113" t="b">
        <v>0</v>
      </c>
      <c r="T928" s="113" t="b">
        <f>VLOOKUP(G928,key!$S$3:$T$12,2,FALSE)</f>
        <v>0</v>
      </c>
      <c r="U928" s="113">
        <f t="shared" si="96"/>
        <v>1</v>
      </c>
      <c r="V928" s="116">
        <f t="shared" si="97"/>
        <v>-1.618E-2</v>
      </c>
      <c r="W928" s="113">
        <f>VLOOKUP(G928,key!$S$3:$U$6,3,FALSE)</f>
        <v>1</v>
      </c>
      <c r="X928" s="113"/>
      <c r="Z928" s="113"/>
      <c r="AA928" s="113" t="s">
        <v>4151</v>
      </c>
      <c r="AB928" s="113" t="s">
        <v>1650</v>
      </c>
      <c r="AC928" s="113">
        <v>2015</v>
      </c>
      <c r="AD928" s="113" t="s">
        <v>106</v>
      </c>
      <c r="AE928" s="113" t="s">
        <v>1658</v>
      </c>
      <c r="AF928" s="113">
        <v>555</v>
      </c>
      <c r="AG928" s="113">
        <v>5.7000000000000002E-2</v>
      </c>
      <c r="AH928" s="113">
        <v>-8.09</v>
      </c>
      <c r="AI928" s="113">
        <v>500</v>
      </c>
      <c r="AJ928" s="113">
        <v>4.4999999999999998E-2</v>
      </c>
    </row>
    <row r="929" spans="1:36" x14ac:dyDescent="0.25">
      <c r="A929" t="str">
        <f t="shared" si="98"/>
        <v>CFLMFm2015CZ07rDXHP</v>
      </c>
      <c r="B929" t="s">
        <v>118</v>
      </c>
      <c r="C929" t="s">
        <v>45</v>
      </c>
      <c r="D929" s="113" t="s">
        <v>1650</v>
      </c>
      <c r="E929" s="113">
        <v>2015</v>
      </c>
      <c r="F929" s="113" t="s">
        <v>106</v>
      </c>
      <c r="G929" s="113" t="s">
        <v>1659</v>
      </c>
      <c r="H929" s="113">
        <f t="shared" si="93"/>
        <v>1.006</v>
      </c>
      <c r="I929" s="113">
        <f t="shared" si="95"/>
        <v>1.3777777777777778</v>
      </c>
      <c r="J929" s="113">
        <f t="shared" si="94"/>
        <v>0</v>
      </c>
      <c r="M929" s="113">
        <v>503</v>
      </c>
      <c r="N929" s="113">
        <v>6.2E-2</v>
      </c>
      <c r="O929" s="113">
        <v>0</v>
      </c>
      <c r="P929" s="113">
        <v>500</v>
      </c>
      <c r="Q929" s="113">
        <v>4.4999999999999998E-2</v>
      </c>
      <c r="S929" s="113" t="b">
        <v>0</v>
      </c>
      <c r="T929" s="113" t="b">
        <f>VLOOKUP(G929,key!$S$3:$T$12,2,FALSE)</f>
        <v>1</v>
      </c>
      <c r="U929" s="113">
        <f t="shared" si="96"/>
        <v>1</v>
      </c>
      <c r="V929" s="116">
        <f t="shared" si="97"/>
        <v>0</v>
      </c>
      <c r="W929" s="113">
        <f>VLOOKUP(G929,key!$S$3:$U$6,3,FALSE)</f>
        <v>0.5</v>
      </c>
      <c r="X929" s="113"/>
      <c r="Z929" s="113"/>
      <c r="AA929" s="113" t="s">
        <v>4151</v>
      </c>
      <c r="AB929" s="113" t="s">
        <v>1650</v>
      </c>
      <c r="AC929" s="113">
        <v>2015</v>
      </c>
      <c r="AD929" s="113" t="s">
        <v>106</v>
      </c>
      <c r="AE929" s="113" t="s">
        <v>1659</v>
      </c>
      <c r="AF929" s="113">
        <v>503</v>
      </c>
      <c r="AG929" s="113">
        <v>6.2E-2</v>
      </c>
      <c r="AH929" s="113">
        <v>0</v>
      </c>
      <c r="AI929" s="113">
        <v>500</v>
      </c>
      <c r="AJ929" s="113">
        <v>4.4999999999999998E-2</v>
      </c>
    </row>
    <row r="930" spans="1:36" x14ac:dyDescent="0.25">
      <c r="A930" t="str">
        <f t="shared" si="98"/>
        <v>CFLMFm2015CZ07rNCEH</v>
      </c>
      <c r="B930" t="s">
        <v>118</v>
      </c>
      <c r="C930" t="s">
        <v>45</v>
      </c>
      <c r="D930" s="113" t="s">
        <v>1650</v>
      </c>
      <c r="E930" s="113">
        <v>2015</v>
      </c>
      <c r="F930" s="113" t="s">
        <v>106</v>
      </c>
      <c r="G930" s="113" t="s">
        <v>1656</v>
      </c>
      <c r="H930" s="113">
        <f t="shared" si="93"/>
        <v>0.71799999999999997</v>
      </c>
      <c r="I930" s="113">
        <f t="shared" si="95"/>
        <v>1</v>
      </c>
      <c r="J930" s="113">
        <f t="shared" si="94"/>
        <v>0</v>
      </c>
      <c r="M930" s="113">
        <v>359</v>
      </c>
      <c r="N930" s="113">
        <v>4.4999999999999998E-2</v>
      </c>
      <c r="O930" s="113">
        <v>0</v>
      </c>
      <c r="P930" s="113">
        <v>500</v>
      </c>
      <c r="Q930" s="113">
        <v>4.4999999999999998E-2</v>
      </c>
      <c r="S930" s="113" t="b">
        <v>0</v>
      </c>
      <c r="T930" s="113" t="b">
        <f>VLOOKUP(G930,key!$S$3:$T$12,2,FALSE)</f>
        <v>1</v>
      </c>
      <c r="U930" s="113">
        <f t="shared" si="96"/>
        <v>1</v>
      </c>
      <c r="V930" s="116">
        <f t="shared" si="97"/>
        <v>0</v>
      </c>
      <c r="W930" s="113">
        <f>VLOOKUP(G930,key!$S$3:$U$6,3,FALSE)</f>
        <v>0.25</v>
      </c>
      <c r="X930" s="113"/>
      <c r="Z930" s="113"/>
      <c r="AA930" s="113" t="s">
        <v>4151</v>
      </c>
      <c r="AB930" s="113" t="s">
        <v>1650</v>
      </c>
      <c r="AC930" s="113">
        <v>2015</v>
      </c>
      <c r="AD930" s="113" t="s">
        <v>106</v>
      </c>
      <c r="AE930" s="113" t="s">
        <v>1656</v>
      </c>
      <c r="AF930" s="113">
        <v>359</v>
      </c>
      <c r="AG930" s="113">
        <v>4.4999999999999998E-2</v>
      </c>
      <c r="AH930" s="113">
        <v>0</v>
      </c>
      <c r="AI930" s="113">
        <v>500</v>
      </c>
      <c r="AJ930" s="113">
        <v>4.4999999999999998E-2</v>
      </c>
    </row>
    <row r="931" spans="1:36" x14ac:dyDescent="0.25">
      <c r="A931" t="str">
        <f t="shared" si="98"/>
        <v>CFLMFm2015CZ07rNCGF</v>
      </c>
      <c r="B931" t="s">
        <v>118</v>
      </c>
      <c r="C931" t="s">
        <v>45</v>
      </c>
      <c r="D931" s="113" t="s">
        <v>1650</v>
      </c>
      <c r="E931" s="113">
        <v>2015</v>
      </c>
      <c r="F931" s="113" t="s">
        <v>106</v>
      </c>
      <c r="G931" s="113" t="s">
        <v>1657</v>
      </c>
      <c r="H931" s="113">
        <f t="shared" si="93"/>
        <v>1.004</v>
      </c>
      <c r="I931" s="113">
        <f t="shared" si="95"/>
        <v>1.0222222222222221</v>
      </c>
      <c r="J931" s="113">
        <f t="shared" si="94"/>
        <v>-1.634E-2</v>
      </c>
      <c r="M931" s="113">
        <v>502</v>
      </c>
      <c r="N931" s="113">
        <v>4.5999999999999999E-2</v>
      </c>
      <c r="O931" s="113">
        <v>-8.17</v>
      </c>
      <c r="P931" s="113">
        <v>500</v>
      </c>
      <c r="Q931" s="113">
        <v>4.4999999999999998E-2</v>
      </c>
      <c r="S931" s="113" t="b">
        <v>0</v>
      </c>
      <c r="T931" s="113" t="b">
        <f>VLOOKUP(G931,key!$S$3:$T$12,2,FALSE)</f>
        <v>0</v>
      </c>
      <c r="U931" s="113">
        <f t="shared" si="96"/>
        <v>1</v>
      </c>
      <c r="V931" s="116">
        <f t="shared" si="97"/>
        <v>-1.634E-2</v>
      </c>
      <c r="W931" s="113">
        <f>VLOOKUP(G931,key!$S$3:$U$6,3,FALSE)</f>
        <v>0.9</v>
      </c>
      <c r="X931" s="113"/>
      <c r="Z931" s="113"/>
      <c r="AA931" s="113" t="s">
        <v>4151</v>
      </c>
      <c r="AB931" s="113" t="s">
        <v>1650</v>
      </c>
      <c r="AC931" s="113">
        <v>2015</v>
      </c>
      <c r="AD931" s="113" t="s">
        <v>106</v>
      </c>
      <c r="AE931" s="113" t="s">
        <v>1657</v>
      </c>
      <c r="AF931" s="113">
        <v>502</v>
      </c>
      <c r="AG931" s="113">
        <v>4.5999999999999999E-2</v>
      </c>
      <c r="AH931" s="113">
        <v>-8.17</v>
      </c>
      <c r="AI931" s="113">
        <v>500</v>
      </c>
      <c r="AJ931" s="113">
        <v>4.4999999999999998E-2</v>
      </c>
    </row>
    <row r="932" spans="1:36" x14ac:dyDescent="0.25">
      <c r="A932" t="str">
        <f t="shared" si="98"/>
        <v>CFLMFm2015CZ08rDXGF</v>
      </c>
      <c r="B932" t="s">
        <v>118</v>
      </c>
      <c r="C932" t="s">
        <v>45</v>
      </c>
      <c r="D932" s="113" t="s">
        <v>1650</v>
      </c>
      <c r="E932" s="113">
        <v>2015</v>
      </c>
      <c r="F932" s="113" t="s">
        <v>107</v>
      </c>
      <c r="G932" s="113" t="s">
        <v>1658</v>
      </c>
      <c r="H932" s="113">
        <f t="shared" si="93"/>
        <v>1.1080000000000001</v>
      </c>
      <c r="I932" s="113">
        <f t="shared" si="95"/>
        <v>1.3333333333333333</v>
      </c>
      <c r="J932" s="113">
        <f t="shared" si="94"/>
        <v>-1.4420000000000001E-2</v>
      </c>
      <c r="M932" s="113">
        <v>554</v>
      </c>
      <c r="N932" s="113">
        <v>0.06</v>
      </c>
      <c r="O932" s="113">
        <v>-7.21</v>
      </c>
      <c r="P932" s="113">
        <v>500</v>
      </c>
      <c r="Q932" s="113">
        <v>4.4999999999999998E-2</v>
      </c>
      <c r="S932" s="113" t="b">
        <v>0</v>
      </c>
      <c r="T932" s="113" t="b">
        <f>VLOOKUP(G932,key!$S$3:$T$12,2,FALSE)</f>
        <v>0</v>
      </c>
      <c r="U932" s="113">
        <f t="shared" si="96"/>
        <v>1</v>
      </c>
      <c r="V932" s="116">
        <f t="shared" si="97"/>
        <v>-1.4420000000000001E-2</v>
      </c>
      <c r="W932" s="113">
        <f>VLOOKUP(G932,key!$S$3:$U$6,3,FALSE)</f>
        <v>1</v>
      </c>
      <c r="X932" s="113"/>
      <c r="Z932" s="113"/>
      <c r="AA932" s="113" t="s">
        <v>4151</v>
      </c>
      <c r="AB932" s="113" t="s">
        <v>1650</v>
      </c>
      <c r="AC932" s="113">
        <v>2015</v>
      </c>
      <c r="AD932" s="113" t="s">
        <v>107</v>
      </c>
      <c r="AE932" s="113" t="s">
        <v>1658</v>
      </c>
      <c r="AF932" s="113">
        <v>554</v>
      </c>
      <c r="AG932" s="113">
        <v>0.06</v>
      </c>
      <c r="AH932" s="113">
        <v>-7.21</v>
      </c>
      <c r="AI932" s="113">
        <v>500</v>
      </c>
      <c r="AJ932" s="113">
        <v>4.4999999999999998E-2</v>
      </c>
    </row>
    <row r="933" spans="1:36" x14ac:dyDescent="0.25">
      <c r="A933" t="str">
        <f t="shared" si="98"/>
        <v>CFLMFm2015CZ08rDXHP</v>
      </c>
      <c r="B933" t="s">
        <v>118</v>
      </c>
      <c r="C933" t="s">
        <v>45</v>
      </c>
      <c r="D933" s="113" t="s">
        <v>1650</v>
      </c>
      <c r="E933" s="113">
        <v>2015</v>
      </c>
      <c r="F933" s="113" t="s">
        <v>107</v>
      </c>
      <c r="G933" s="113" t="s">
        <v>1659</v>
      </c>
      <c r="H933" s="113">
        <f t="shared" si="93"/>
        <v>1.022</v>
      </c>
      <c r="I933" s="113">
        <f t="shared" si="95"/>
        <v>1.4444444444444446</v>
      </c>
      <c r="J933" s="113">
        <f t="shared" si="94"/>
        <v>0</v>
      </c>
      <c r="M933" s="113">
        <v>511</v>
      </c>
      <c r="N933" s="113">
        <v>6.5000000000000002E-2</v>
      </c>
      <c r="O933" s="113">
        <v>0</v>
      </c>
      <c r="P933" s="113">
        <v>500</v>
      </c>
      <c r="Q933" s="113">
        <v>4.4999999999999998E-2</v>
      </c>
      <c r="S933" s="113" t="b">
        <v>0</v>
      </c>
      <c r="T933" s="113" t="b">
        <f>VLOOKUP(G933,key!$S$3:$T$12,2,FALSE)</f>
        <v>1</v>
      </c>
      <c r="U933" s="113">
        <f t="shared" si="96"/>
        <v>1</v>
      </c>
      <c r="V933" s="116">
        <f t="shared" si="97"/>
        <v>0</v>
      </c>
      <c r="W933" s="113">
        <f>VLOOKUP(G933,key!$S$3:$U$6,3,FALSE)</f>
        <v>0.5</v>
      </c>
      <c r="X933" s="113"/>
      <c r="Z933" s="113"/>
      <c r="AA933" s="113" t="s">
        <v>4151</v>
      </c>
      <c r="AB933" s="113" t="s">
        <v>1650</v>
      </c>
      <c r="AC933" s="113">
        <v>2015</v>
      </c>
      <c r="AD933" s="113" t="s">
        <v>107</v>
      </c>
      <c r="AE933" s="113" t="s">
        <v>1659</v>
      </c>
      <c r="AF933" s="113">
        <v>511</v>
      </c>
      <c r="AG933" s="113">
        <v>6.5000000000000002E-2</v>
      </c>
      <c r="AH933" s="113">
        <v>0</v>
      </c>
      <c r="AI933" s="113">
        <v>500</v>
      </c>
      <c r="AJ933" s="113">
        <v>4.4999999999999998E-2</v>
      </c>
    </row>
    <row r="934" spans="1:36" x14ac:dyDescent="0.25">
      <c r="A934" t="str">
        <f t="shared" si="98"/>
        <v>CFLMFm2015CZ08rNCEH</v>
      </c>
      <c r="B934" t="s">
        <v>118</v>
      </c>
      <c r="C934" t="s">
        <v>45</v>
      </c>
      <c r="D934" s="113" t="s">
        <v>1650</v>
      </c>
      <c r="E934" s="113">
        <v>2015</v>
      </c>
      <c r="F934" s="113" t="s">
        <v>107</v>
      </c>
      <c r="G934" s="113" t="s">
        <v>1656</v>
      </c>
      <c r="H934" s="113">
        <f t="shared" si="93"/>
        <v>0.746</v>
      </c>
      <c r="I934" s="113">
        <f t="shared" si="95"/>
        <v>1</v>
      </c>
      <c r="J934" s="113">
        <f t="shared" si="94"/>
        <v>0</v>
      </c>
      <c r="M934" s="113">
        <v>373</v>
      </c>
      <c r="N934" s="113">
        <v>4.3999999999999997E-2</v>
      </c>
      <c r="O934" s="113">
        <v>0</v>
      </c>
      <c r="P934" s="113">
        <v>500</v>
      </c>
      <c r="Q934" s="113">
        <v>4.4999999999999998E-2</v>
      </c>
      <c r="S934" s="113" t="b">
        <v>0</v>
      </c>
      <c r="T934" s="113" t="b">
        <f>VLOOKUP(G934,key!$S$3:$T$12,2,FALSE)</f>
        <v>1</v>
      </c>
      <c r="U934" s="113">
        <f t="shared" si="96"/>
        <v>1</v>
      </c>
      <c r="V934" s="116">
        <f t="shared" si="97"/>
        <v>0</v>
      </c>
      <c r="W934" s="113">
        <f>VLOOKUP(G934,key!$S$3:$U$6,3,FALSE)</f>
        <v>0.25</v>
      </c>
      <c r="X934" s="113"/>
      <c r="Z934" s="113"/>
      <c r="AA934" s="113" t="s">
        <v>4151</v>
      </c>
      <c r="AB934" s="113" t="s">
        <v>1650</v>
      </c>
      <c r="AC934" s="113">
        <v>2015</v>
      </c>
      <c r="AD934" s="113" t="s">
        <v>107</v>
      </c>
      <c r="AE934" s="113" t="s">
        <v>1656</v>
      </c>
      <c r="AF934" s="113">
        <v>373</v>
      </c>
      <c r="AG934" s="113">
        <v>4.3999999999999997E-2</v>
      </c>
      <c r="AH934" s="113">
        <v>0</v>
      </c>
      <c r="AI934" s="113">
        <v>500</v>
      </c>
      <c r="AJ934" s="113">
        <v>4.4999999999999998E-2</v>
      </c>
    </row>
    <row r="935" spans="1:36" x14ac:dyDescent="0.25">
      <c r="A935" t="str">
        <f t="shared" si="98"/>
        <v>CFLMFm2015CZ08rNCGF</v>
      </c>
      <c r="B935" t="s">
        <v>118</v>
      </c>
      <c r="C935" t="s">
        <v>45</v>
      </c>
      <c r="D935" s="113" t="s">
        <v>1650</v>
      </c>
      <c r="E935" s="113">
        <v>2015</v>
      </c>
      <c r="F935" s="113" t="s">
        <v>107</v>
      </c>
      <c r="G935" s="113" t="s">
        <v>1657</v>
      </c>
      <c r="H935" s="113">
        <f t="shared" si="93"/>
        <v>1.006</v>
      </c>
      <c r="I935" s="113">
        <f t="shared" si="95"/>
        <v>1.0222222222222221</v>
      </c>
      <c r="J935" s="113">
        <f t="shared" si="94"/>
        <v>-1.486E-2</v>
      </c>
      <c r="M935" s="113">
        <v>503</v>
      </c>
      <c r="N935" s="113">
        <v>4.5999999999999999E-2</v>
      </c>
      <c r="O935" s="113">
        <v>-7.43</v>
      </c>
      <c r="P935" s="113">
        <v>500</v>
      </c>
      <c r="Q935" s="113">
        <v>4.4999999999999998E-2</v>
      </c>
      <c r="S935" s="113" t="b">
        <v>0</v>
      </c>
      <c r="T935" s="113" t="b">
        <f>VLOOKUP(G935,key!$S$3:$T$12,2,FALSE)</f>
        <v>0</v>
      </c>
      <c r="U935" s="113">
        <f t="shared" si="96"/>
        <v>1</v>
      </c>
      <c r="V935" s="116">
        <f t="shared" si="97"/>
        <v>-1.486E-2</v>
      </c>
      <c r="W935" s="113">
        <f>VLOOKUP(G935,key!$S$3:$U$6,3,FALSE)</f>
        <v>0.9</v>
      </c>
      <c r="X935" s="113"/>
      <c r="Z935" s="113"/>
      <c r="AA935" s="113" t="s">
        <v>4151</v>
      </c>
      <c r="AB935" s="113" t="s">
        <v>1650</v>
      </c>
      <c r="AC935" s="113">
        <v>2015</v>
      </c>
      <c r="AD935" s="113" t="s">
        <v>107</v>
      </c>
      <c r="AE935" s="113" t="s">
        <v>1657</v>
      </c>
      <c r="AF935" s="113">
        <v>503</v>
      </c>
      <c r="AG935" s="113">
        <v>4.5999999999999999E-2</v>
      </c>
      <c r="AH935" s="113">
        <v>-7.43</v>
      </c>
      <c r="AI935" s="113">
        <v>500</v>
      </c>
      <c r="AJ935" s="113">
        <v>4.4999999999999998E-2</v>
      </c>
    </row>
    <row r="936" spans="1:36" x14ac:dyDescent="0.25">
      <c r="A936" t="str">
        <f t="shared" si="98"/>
        <v>CFLMFm2015CZ09rDXGF</v>
      </c>
      <c r="B936" t="s">
        <v>118</v>
      </c>
      <c r="C936" t="s">
        <v>45</v>
      </c>
      <c r="D936" s="113" t="s">
        <v>1650</v>
      </c>
      <c r="E936" s="113">
        <v>2015</v>
      </c>
      <c r="F936" s="113" t="s">
        <v>108</v>
      </c>
      <c r="G936" s="113" t="s">
        <v>1658</v>
      </c>
      <c r="H936" s="113">
        <f t="shared" si="93"/>
        <v>1.0980000000000001</v>
      </c>
      <c r="I936" s="113">
        <f t="shared" si="95"/>
        <v>1.5000000000000002</v>
      </c>
      <c r="J936" s="113">
        <f t="shared" si="94"/>
        <v>-1.5480000000000001E-2</v>
      </c>
      <c r="M936" s="113">
        <v>549</v>
      </c>
      <c r="N936" s="113">
        <v>6.6000000000000003E-2</v>
      </c>
      <c r="O936" s="113">
        <v>-7.74</v>
      </c>
      <c r="P936" s="113">
        <v>500</v>
      </c>
      <c r="Q936" s="113">
        <v>4.3999999999999997E-2</v>
      </c>
      <c r="S936" s="113" t="b">
        <v>0</v>
      </c>
      <c r="T936" s="113" t="b">
        <f>VLOOKUP(G936,key!$S$3:$T$12,2,FALSE)</f>
        <v>0</v>
      </c>
      <c r="U936" s="113">
        <f t="shared" si="96"/>
        <v>1</v>
      </c>
      <c r="V936" s="116">
        <f t="shared" si="97"/>
        <v>-1.5480000000000001E-2</v>
      </c>
      <c r="W936" s="113">
        <f>VLOOKUP(G936,key!$S$3:$U$6,3,FALSE)</f>
        <v>1</v>
      </c>
      <c r="X936" s="113"/>
      <c r="Z936" s="113"/>
      <c r="AA936" s="113" t="s">
        <v>4151</v>
      </c>
      <c r="AB936" s="113" t="s">
        <v>1650</v>
      </c>
      <c r="AC936" s="113">
        <v>2015</v>
      </c>
      <c r="AD936" s="113" t="s">
        <v>108</v>
      </c>
      <c r="AE936" s="113" t="s">
        <v>1658</v>
      </c>
      <c r="AF936" s="113">
        <v>549</v>
      </c>
      <c r="AG936" s="113">
        <v>6.6000000000000003E-2</v>
      </c>
      <c r="AH936" s="113">
        <v>-7.74</v>
      </c>
      <c r="AI936" s="113">
        <v>500</v>
      </c>
      <c r="AJ936" s="113">
        <v>4.3999999999999997E-2</v>
      </c>
    </row>
    <row r="937" spans="1:36" x14ac:dyDescent="0.25">
      <c r="A937" t="str">
        <f t="shared" si="98"/>
        <v>CFLMFm2015CZ09rDXHP</v>
      </c>
      <c r="B937" t="s">
        <v>118</v>
      </c>
      <c r="C937" t="s">
        <v>45</v>
      </c>
      <c r="D937" s="113" t="s">
        <v>1650</v>
      </c>
      <c r="E937" s="113">
        <v>2015</v>
      </c>
      <c r="F937" s="113" t="s">
        <v>108</v>
      </c>
      <c r="G937" s="113" t="s">
        <v>1659</v>
      </c>
      <c r="H937" s="113">
        <f t="shared" si="93"/>
        <v>0.998</v>
      </c>
      <c r="I937" s="113">
        <f t="shared" si="95"/>
        <v>1.5000000000000002</v>
      </c>
      <c r="J937" s="113">
        <f t="shared" si="94"/>
        <v>0</v>
      </c>
      <c r="M937" s="113">
        <v>499</v>
      </c>
      <c r="N937" s="113">
        <v>6.6000000000000003E-2</v>
      </c>
      <c r="O937" s="113">
        <v>0</v>
      </c>
      <c r="P937" s="113">
        <v>500</v>
      </c>
      <c r="Q937" s="113">
        <v>4.3999999999999997E-2</v>
      </c>
      <c r="S937" s="113" t="b">
        <v>0</v>
      </c>
      <c r="T937" s="113" t="b">
        <f>VLOOKUP(G937,key!$S$3:$T$12,2,FALSE)</f>
        <v>1</v>
      </c>
      <c r="U937" s="113">
        <f t="shared" si="96"/>
        <v>1</v>
      </c>
      <c r="V937" s="116">
        <f t="shared" si="97"/>
        <v>0</v>
      </c>
      <c r="W937" s="113">
        <f>VLOOKUP(G937,key!$S$3:$U$6,3,FALSE)</f>
        <v>0.5</v>
      </c>
      <c r="X937" s="113"/>
      <c r="Z937" s="113"/>
      <c r="AA937" s="113" t="s">
        <v>4151</v>
      </c>
      <c r="AB937" s="113" t="s">
        <v>1650</v>
      </c>
      <c r="AC937" s="113">
        <v>2015</v>
      </c>
      <c r="AD937" s="113" t="s">
        <v>108</v>
      </c>
      <c r="AE937" s="113" t="s">
        <v>1659</v>
      </c>
      <c r="AF937" s="113">
        <v>499</v>
      </c>
      <c r="AG937" s="113">
        <v>6.6000000000000003E-2</v>
      </c>
      <c r="AH937" s="113">
        <v>0</v>
      </c>
      <c r="AI937" s="113">
        <v>500</v>
      </c>
      <c r="AJ937" s="113">
        <v>4.3999999999999997E-2</v>
      </c>
    </row>
    <row r="938" spans="1:36" x14ac:dyDescent="0.25">
      <c r="A938" t="str">
        <f t="shared" si="98"/>
        <v>CFLMFm2015CZ09rNCEH</v>
      </c>
      <c r="B938" t="s">
        <v>118</v>
      </c>
      <c r="C938" t="s">
        <v>45</v>
      </c>
      <c r="D938" s="113" t="s">
        <v>1650</v>
      </c>
      <c r="E938" s="113">
        <v>2015</v>
      </c>
      <c r="F938" s="113" t="s">
        <v>108</v>
      </c>
      <c r="G938" s="113" t="s">
        <v>1656</v>
      </c>
      <c r="H938" s="113">
        <f t="shared" si="93"/>
        <v>0.71199999999999997</v>
      </c>
      <c r="I938" s="113">
        <f t="shared" si="95"/>
        <v>1.0227272727272727</v>
      </c>
      <c r="J938" s="113">
        <f t="shared" si="94"/>
        <v>0</v>
      </c>
      <c r="M938" s="113">
        <v>356</v>
      </c>
      <c r="N938" s="113">
        <v>4.4999999999999998E-2</v>
      </c>
      <c r="O938" s="113">
        <v>0</v>
      </c>
      <c r="P938" s="113">
        <v>500</v>
      </c>
      <c r="Q938" s="113">
        <v>4.3999999999999997E-2</v>
      </c>
      <c r="S938" s="113" t="b">
        <v>0</v>
      </c>
      <c r="T938" s="113" t="b">
        <f>VLOOKUP(G938,key!$S$3:$T$12,2,FALSE)</f>
        <v>1</v>
      </c>
      <c r="U938" s="113">
        <f t="shared" si="96"/>
        <v>1</v>
      </c>
      <c r="V938" s="116">
        <f t="shared" si="97"/>
        <v>0</v>
      </c>
      <c r="W938" s="113">
        <f>VLOOKUP(G938,key!$S$3:$U$6,3,FALSE)</f>
        <v>0.25</v>
      </c>
      <c r="X938" s="113"/>
      <c r="Z938" s="113"/>
      <c r="AA938" s="113" t="s">
        <v>4151</v>
      </c>
      <c r="AB938" s="113" t="s">
        <v>1650</v>
      </c>
      <c r="AC938" s="113">
        <v>2015</v>
      </c>
      <c r="AD938" s="113" t="s">
        <v>108</v>
      </c>
      <c r="AE938" s="113" t="s">
        <v>1656</v>
      </c>
      <c r="AF938" s="113">
        <v>356</v>
      </c>
      <c r="AG938" s="113">
        <v>4.4999999999999998E-2</v>
      </c>
      <c r="AH938" s="113">
        <v>0</v>
      </c>
      <c r="AI938" s="113">
        <v>500</v>
      </c>
      <c r="AJ938" s="113">
        <v>4.3999999999999997E-2</v>
      </c>
    </row>
    <row r="939" spans="1:36" x14ac:dyDescent="0.25">
      <c r="A939" t="str">
        <f t="shared" si="98"/>
        <v>CFLMFm2015CZ09rNCGF</v>
      </c>
      <c r="B939" t="s">
        <v>118</v>
      </c>
      <c r="C939" t="s">
        <v>45</v>
      </c>
      <c r="D939" s="113" t="s">
        <v>1650</v>
      </c>
      <c r="E939" s="113">
        <v>2015</v>
      </c>
      <c r="F939" s="113" t="s">
        <v>108</v>
      </c>
      <c r="G939" s="113" t="s">
        <v>1657</v>
      </c>
      <c r="H939" s="113">
        <f t="shared" si="93"/>
        <v>1.004</v>
      </c>
      <c r="I939" s="113">
        <f t="shared" si="95"/>
        <v>1.0227272727272727</v>
      </c>
      <c r="J939" s="113">
        <f t="shared" si="94"/>
        <v>-1.5779999999999999E-2</v>
      </c>
      <c r="M939" s="113">
        <v>502</v>
      </c>
      <c r="N939" s="113">
        <v>4.4999999999999998E-2</v>
      </c>
      <c r="O939" s="113">
        <v>-7.89</v>
      </c>
      <c r="P939" s="113">
        <v>500</v>
      </c>
      <c r="Q939" s="113">
        <v>4.3999999999999997E-2</v>
      </c>
      <c r="S939" s="113" t="b">
        <v>0</v>
      </c>
      <c r="T939" s="113" t="b">
        <f>VLOOKUP(G939,key!$S$3:$T$12,2,FALSE)</f>
        <v>0</v>
      </c>
      <c r="U939" s="113">
        <f t="shared" si="96"/>
        <v>1</v>
      </c>
      <c r="V939" s="116">
        <f t="shared" si="97"/>
        <v>-1.5779999999999999E-2</v>
      </c>
      <c r="W939" s="113">
        <f>VLOOKUP(G939,key!$S$3:$U$6,3,FALSE)</f>
        <v>0.9</v>
      </c>
      <c r="X939" s="113"/>
      <c r="Z939" s="113"/>
      <c r="AA939" s="113" t="s">
        <v>4151</v>
      </c>
      <c r="AB939" s="113" t="s">
        <v>1650</v>
      </c>
      <c r="AC939" s="113">
        <v>2015</v>
      </c>
      <c r="AD939" s="113" t="s">
        <v>108</v>
      </c>
      <c r="AE939" s="113" t="s">
        <v>1657</v>
      </c>
      <c r="AF939" s="113">
        <v>502</v>
      </c>
      <c r="AG939" s="113">
        <v>4.4999999999999998E-2</v>
      </c>
      <c r="AH939" s="113">
        <v>-7.89</v>
      </c>
      <c r="AI939" s="113">
        <v>500</v>
      </c>
      <c r="AJ939" s="113">
        <v>4.3999999999999997E-2</v>
      </c>
    </row>
    <row r="940" spans="1:36" x14ac:dyDescent="0.25">
      <c r="A940" t="str">
        <f t="shared" si="98"/>
        <v>CFLMFm2015CZ10rDXGF</v>
      </c>
      <c r="B940" t="s">
        <v>118</v>
      </c>
      <c r="C940" t="s">
        <v>45</v>
      </c>
      <c r="D940" s="113" t="s">
        <v>1650</v>
      </c>
      <c r="E940" s="113">
        <v>2015</v>
      </c>
      <c r="F940" s="113" t="s">
        <v>109</v>
      </c>
      <c r="G940" s="113" t="s">
        <v>1658</v>
      </c>
      <c r="H940" s="113">
        <f t="shared" si="93"/>
        <v>1.1020000000000001</v>
      </c>
      <c r="I940" s="113">
        <f t="shared" si="95"/>
        <v>1.4772727272727275</v>
      </c>
      <c r="J940" s="113">
        <f t="shared" si="94"/>
        <v>-1.3800000000000002E-2</v>
      </c>
      <c r="M940" s="113">
        <v>551</v>
      </c>
      <c r="N940" s="113">
        <v>6.5000000000000002E-2</v>
      </c>
      <c r="O940" s="113">
        <v>-6.9</v>
      </c>
      <c r="P940" s="113">
        <v>500</v>
      </c>
      <c r="Q940" s="113">
        <v>4.3999999999999997E-2</v>
      </c>
      <c r="S940" s="113" t="b">
        <v>0</v>
      </c>
      <c r="T940" s="113" t="b">
        <f>VLOOKUP(G940,key!$S$3:$T$12,2,FALSE)</f>
        <v>0</v>
      </c>
      <c r="U940" s="113">
        <f t="shared" si="96"/>
        <v>1</v>
      </c>
      <c r="V940" s="116">
        <f t="shared" si="97"/>
        <v>-1.3800000000000002E-2</v>
      </c>
      <c r="W940" s="113">
        <f>VLOOKUP(G940,key!$S$3:$U$6,3,FALSE)</f>
        <v>1</v>
      </c>
      <c r="X940" s="113"/>
      <c r="Z940" s="113"/>
      <c r="AA940" s="113" t="s">
        <v>4151</v>
      </c>
      <c r="AB940" s="113" t="s">
        <v>1650</v>
      </c>
      <c r="AC940" s="113">
        <v>2015</v>
      </c>
      <c r="AD940" s="113" t="s">
        <v>109</v>
      </c>
      <c r="AE940" s="113" t="s">
        <v>1658</v>
      </c>
      <c r="AF940" s="113">
        <v>551</v>
      </c>
      <c r="AG940" s="113">
        <v>6.5000000000000002E-2</v>
      </c>
      <c r="AH940" s="113">
        <v>-6.9</v>
      </c>
      <c r="AI940" s="113">
        <v>500</v>
      </c>
      <c r="AJ940" s="113">
        <v>4.3999999999999997E-2</v>
      </c>
    </row>
    <row r="941" spans="1:36" x14ac:dyDescent="0.25">
      <c r="A941" t="str">
        <f t="shared" si="98"/>
        <v>CFLMFm2015CZ10rDXHP</v>
      </c>
      <c r="B941" t="s">
        <v>118</v>
      </c>
      <c r="C941" t="s">
        <v>45</v>
      </c>
      <c r="D941" s="113" t="s">
        <v>1650</v>
      </c>
      <c r="E941" s="113">
        <v>2015</v>
      </c>
      <c r="F941" s="113" t="s">
        <v>109</v>
      </c>
      <c r="G941" s="113" t="s">
        <v>1659</v>
      </c>
      <c r="H941" s="113">
        <f t="shared" si="93"/>
        <v>1.008</v>
      </c>
      <c r="I941" s="113">
        <f t="shared" si="95"/>
        <v>1.5909090909090911</v>
      </c>
      <c r="J941" s="113">
        <f t="shared" si="94"/>
        <v>0</v>
      </c>
      <c r="M941" s="113">
        <v>504</v>
      </c>
      <c r="N941" s="113">
        <v>7.0000000000000007E-2</v>
      </c>
      <c r="O941" s="113">
        <v>0</v>
      </c>
      <c r="P941" s="113">
        <v>500</v>
      </c>
      <c r="Q941" s="113">
        <v>4.3999999999999997E-2</v>
      </c>
      <c r="S941" s="113" t="b">
        <v>0</v>
      </c>
      <c r="T941" s="113" t="b">
        <f>VLOOKUP(G941,key!$S$3:$T$12,2,FALSE)</f>
        <v>1</v>
      </c>
      <c r="U941" s="113">
        <f t="shared" si="96"/>
        <v>1</v>
      </c>
      <c r="V941" s="116">
        <f t="shared" si="97"/>
        <v>0</v>
      </c>
      <c r="W941" s="113">
        <f>VLOOKUP(G941,key!$S$3:$U$6,3,FALSE)</f>
        <v>0.5</v>
      </c>
      <c r="X941" s="113"/>
      <c r="Z941" s="113"/>
      <c r="AA941" s="113" t="s">
        <v>4151</v>
      </c>
      <c r="AB941" s="113" t="s">
        <v>1650</v>
      </c>
      <c r="AC941" s="113">
        <v>2015</v>
      </c>
      <c r="AD941" s="113" t="s">
        <v>109</v>
      </c>
      <c r="AE941" s="113" t="s">
        <v>1659</v>
      </c>
      <c r="AF941" s="113">
        <v>504</v>
      </c>
      <c r="AG941" s="113">
        <v>7.0000000000000007E-2</v>
      </c>
      <c r="AH941" s="113">
        <v>0</v>
      </c>
      <c r="AI941" s="113">
        <v>500</v>
      </c>
      <c r="AJ941" s="113">
        <v>4.3999999999999997E-2</v>
      </c>
    </row>
    <row r="942" spans="1:36" x14ac:dyDescent="0.25">
      <c r="A942" t="str">
        <f t="shared" si="98"/>
        <v>CFLMFm2015CZ10rNCEH</v>
      </c>
      <c r="B942" t="s">
        <v>118</v>
      </c>
      <c r="C942" t="s">
        <v>45</v>
      </c>
      <c r="D942" s="113" t="s">
        <v>1650</v>
      </c>
      <c r="E942" s="113">
        <v>2015</v>
      </c>
      <c r="F942" s="113" t="s">
        <v>109</v>
      </c>
      <c r="G942" s="113" t="s">
        <v>1656</v>
      </c>
      <c r="H942" s="113">
        <f t="shared" si="93"/>
        <v>0.73799999999999999</v>
      </c>
      <c r="I942" s="113">
        <f t="shared" si="95"/>
        <v>1.0227272727272727</v>
      </c>
      <c r="J942" s="113">
        <f t="shared" si="94"/>
        <v>0</v>
      </c>
      <c r="M942" s="113">
        <v>369</v>
      </c>
      <c r="N942" s="113">
        <v>4.4999999999999998E-2</v>
      </c>
      <c r="O942" s="113">
        <v>0</v>
      </c>
      <c r="P942" s="113">
        <v>500</v>
      </c>
      <c r="Q942" s="113">
        <v>4.3999999999999997E-2</v>
      </c>
      <c r="S942" s="113" t="b">
        <v>0</v>
      </c>
      <c r="T942" s="113" t="b">
        <f>VLOOKUP(G942,key!$S$3:$T$12,2,FALSE)</f>
        <v>1</v>
      </c>
      <c r="U942" s="113">
        <f t="shared" si="96"/>
        <v>1</v>
      </c>
      <c r="V942" s="116">
        <f t="shared" si="97"/>
        <v>0</v>
      </c>
      <c r="W942" s="113">
        <f>VLOOKUP(G942,key!$S$3:$U$6,3,FALSE)</f>
        <v>0.25</v>
      </c>
      <c r="X942" s="113"/>
      <c r="Z942" s="113"/>
      <c r="AA942" s="113" t="s">
        <v>4151</v>
      </c>
      <c r="AB942" s="113" t="s">
        <v>1650</v>
      </c>
      <c r="AC942" s="113">
        <v>2015</v>
      </c>
      <c r="AD942" s="113" t="s">
        <v>109</v>
      </c>
      <c r="AE942" s="113" t="s">
        <v>1656</v>
      </c>
      <c r="AF942" s="113">
        <v>369</v>
      </c>
      <c r="AG942" s="113">
        <v>4.4999999999999998E-2</v>
      </c>
      <c r="AH942" s="113">
        <v>0</v>
      </c>
      <c r="AI942" s="113">
        <v>500</v>
      </c>
      <c r="AJ942" s="113">
        <v>4.3999999999999997E-2</v>
      </c>
    </row>
    <row r="943" spans="1:36" x14ac:dyDescent="0.25">
      <c r="A943" t="str">
        <f t="shared" si="98"/>
        <v>CFLMFm2015CZ10rNCGF</v>
      </c>
      <c r="B943" t="s">
        <v>118</v>
      </c>
      <c r="C943" t="s">
        <v>45</v>
      </c>
      <c r="D943" s="113" t="s">
        <v>1650</v>
      </c>
      <c r="E943" s="113">
        <v>2015</v>
      </c>
      <c r="F943" s="113" t="s">
        <v>109</v>
      </c>
      <c r="G943" s="113" t="s">
        <v>1657</v>
      </c>
      <c r="H943" s="113">
        <f t="shared" si="93"/>
        <v>1.008</v>
      </c>
      <c r="I943" s="113">
        <f t="shared" si="95"/>
        <v>1.0454545454545454</v>
      </c>
      <c r="J943" s="113">
        <f t="shared" si="94"/>
        <v>-1.422E-2</v>
      </c>
      <c r="M943" s="113">
        <v>504</v>
      </c>
      <c r="N943" s="113">
        <v>4.5999999999999999E-2</v>
      </c>
      <c r="O943" s="113">
        <v>-7.11</v>
      </c>
      <c r="P943" s="113">
        <v>500</v>
      </c>
      <c r="Q943" s="113">
        <v>4.3999999999999997E-2</v>
      </c>
      <c r="S943" s="113" t="b">
        <v>0</v>
      </c>
      <c r="T943" s="113" t="b">
        <f>VLOOKUP(G943,key!$S$3:$T$12,2,FALSE)</f>
        <v>0</v>
      </c>
      <c r="U943" s="113">
        <f t="shared" si="96"/>
        <v>1</v>
      </c>
      <c r="V943" s="116">
        <f t="shared" si="97"/>
        <v>-1.422E-2</v>
      </c>
      <c r="W943" s="113">
        <f>VLOOKUP(G943,key!$S$3:$U$6,3,FALSE)</f>
        <v>0.9</v>
      </c>
      <c r="X943" s="113"/>
      <c r="Z943" s="113"/>
      <c r="AA943" s="113" t="s">
        <v>4151</v>
      </c>
      <c r="AB943" s="113" t="s">
        <v>1650</v>
      </c>
      <c r="AC943" s="113">
        <v>2015</v>
      </c>
      <c r="AD943" s="113" t="s">
        <v>109</v>
      </c>
      <c r="AE943" s="113" t="s">
        <v>1657</v>
      </c>
      <c r="AF943" s="113">
        <v>504</v>
      </c>
      <c r="AG943" s="113">
        <v>4.5999999999999999E-2</v>
      </c>
      <c r="AH943" s="113">
        <v>-7.11</v>
      </c>
      <c r="AI943" s="113">
        <v>500</v>
      </c>
      <c r="AJ943" s="113">
        <v>4.3999999999999997E-2</v>
      </c>
    </row>
    <row r="944" spans="1:36" x14ac:dyDescent="0.25">
      <c r="A944" t="str">
        <f t="shared" si="98"/>
        <v>CFLMFm2015CZ11rDXGF</v>
      </c>
      <c r="B944" t="s">
        <v>118</v>
      </c>
      <c r="C944" t="s">
        <v>45</v>
      </c>
      <c r="D944" s="113" t="s">
        <v>1650</v>
      </c>
      <c r="E944" s="113">
        <v>2015</v>
      </c>
      <c r="F944" s="113" t="s">
        <v>110</v>
      </c>
      <c r="G944" s="113" t="s">
        <v>1658</v>
      </c>
      <c r="H944" s="113">
        <f t="shared" si="93"/>
        <v>1.1000000000000001</v>
      </c>
      <c r="I944" s="113">
        <f t="shared" si="95"/>
        <v>1.4146341463414633</v>
      </c>
      <c r="J944" s="113">
        <f t="shared" si="94"/>
        <v>-1.992E-2</v>
      </c>
      <c r="M944" s="113">
        <v>550</v>
      </c>
      <c r="N944" s="113">
        <v>5.8000000000000003E-2</v>
      </c>
      <c r="O944" s="113">
        <v>-9.9600000000000009</v>
      </c>
      <c r="P944" s="113">
        <v>500</v>
      </c>
      <c r="Q944" s="113">
        <v>4.1000000000000002E-2</v>
      </c>
      <c r="S944" s="113" t="b">
        <v>0</v>
      </c>
      <c r="T944" s="113" t="b">
        <f>VLOOKUP(G944,key!$S$3:$T$12,2,FALSE)</f>
        <v>0</v>
      </c>
      <c r="U944" s="113">
        <f t="shared" si="96"/>
        <v>1</v>
      </c>
      <c r="V944" s="116">
        <f t="shared" si="97"/>
        <v>-1.992E-2</v>
      </c>
      <c r="W944" s="113">
        <f>VLOOKUP(G944,key!$S$3:$U$6,3,FALSE)</f>
        <v>1</v>
      </c>
      <c r="X944" s="113"/>
      <c r="Z944" s="113"/>
      <c r="AA944" s="113" t="s">
        <v>4151</v>
      </c>
      <c r="AB944" s="113" t="s">
        <v>1650</v>
      </c>
      <c r="AC944" s="113">
        <v>2015</v>
      </c>
      <c r="AD944" s="113" t="s">
        <v>110</v>
      </c>
      <c r="AE944" s="113" t="s">
        <v>1658</v>
      </c>
      <c r="AF944" s="113">
        <v>550</v>
      </c>
      <c r="AG944" s="113">
        <v>5.8000000000000003E-2</v>
      </c>
      <c r="AH944" s="113">
        <v>-9.9600000000000009</v>
      </c>
      <c r="AI944" s="113">
        <v>500</v>
      </c>
      <c r="AJ944" s="113">
        <v>4.1000000000000002E-2</v>
      </c>
    </row>
    <row r="945" spans="1:36" x14ac:dyDescent="0.25">
      <c r="A945" t="str">
        <f t="shared" si="98"/>
        <v>CFLMFm2015CZ11rDXHP</v>
      </c>
      <c r="B945" t="s">
        <v>118</v>
      </c>
      <c r="C945" t="s">
        <v>45</v>
      </c>
      <c r="D945" s="113" t="s">
        <v>1650</v>
      </c>
      <c r="E945" s="113">
        <v>2015</v>
      </c>
      <c r="F945" s="113" t="s">
        <v>110</v>
      </c>
      <c r="G945" s="113" t="s">
        <v>1659</v>
      </c>
      <c r="H945" s="113">
        <f t="shared" si="93"/>
        <v>0.95399999999999996</v>
      </c>
      <c r="I945" s="113">
        <f t="shared" si="95"/>
        <v>1.4146341463414633</v>
      </c>
      <c r="J945" s="113">
        <f t="shared" si="94"/>
        <v>0</v>
      </c>
      <c r="M945" s="113">
        <v>477</v>
      </c>
      <c r="N945" s="113">
        <v>5.8000000000000003E-2</v>
      </c>
      <c r="O945" s="113">
        <v>0</v>
      </c>
      <c r="P945" s="113">
        <v>500</v>
      </c>
      <c r="Q945" s="113">
        <v>4.1000000000000002E-2</v>
      </c>
      <c r="S945" s="113" t="b">
        <v>0</v>
      </c>
      <c r="T945" s="113" t="b">
        <f>VLOOKUP(G945,key!$S$3:$T$12,2,FALSE)</f>
        <v>1</v>
      </c>
      <c r="U945" s="113">
        <f t="shared" si="96"/>
        <v>1</v>
      </c>
      <c r="V945" s="116">
        <f t="shared" si="97"/>
        <v>0</v>
      </c>
      <c r="W945" s="113">
        <f>VLOOKUP(G945,key!$S$3:$U$6,3,FALSE)</f>
        <v>0.5</v>
      </c>
      <c r="X945" s="113"/>
      <c r="Z945" s="113"/>
      <c r="AA945" s="113" t="s">
        <v>4151</v>
      </c>
      <c r="AB945" s="113" t="s">
        <v>1650</v>
      </c>
      <c r="AC945" s="113">
        <v>2015</v>
      </c>
      <c r="AD945" s="113" t="s">
        <v>110</v>
      </c>
      <c r="AE945" s="113" t="s">
        <v>1659</v>
      </c>
      <c r="AF945" s="113">
        <v>477</v>
      </c>
      <c r="AG945" s="113">
        <v>5.8000000000000003E-2</v>
      </c>
      <c r="AH945" s="113">
        <v>0</v>
      </c>
      <c r="AI945" s="113">
        <v>500</v>
      </c>
      <c r="AJ945" s="113">
        <v>4.1000000000000002E-2</v>
      </c>
    </row>
    <row r="946" spans="1:36" x14ac:dyDescent="0.25">
      <c r="A946" t="str">
        <f t="shared" si="98"/>
        <v>CFLMFm2015CZ11rNCEH</v>
      </c>
      <c r="B946" t="s">
        <v>118</v>
      </c>
      <c r="C946" t="s">
        <v>45</v>
      </c>
      <c r="D946" s="113" t="s">
        <v>1650</v>
      </c>
      <c r="E946" s="113">
        <v>2015</v>
      </c>
      <c r="F946" s="113" t="s">
        <v>110</v>
      </c>
      <c r="G946" s="113" t="s">
        <v>1656</v>
      </c>
      <c r="H946" s="113">
        <f t="shared" si="93"/>
        <v>0.61399999999999999</v>
      </c>
      <c r="I946" s="113">
        <f t="shared" si="95"/>
        <v>1</v>
      </c>
      <c r="J946" s="113">
        <f t="shared" si="94"/>
        <v>0</v>
      </c>
      <c r="M946" s="113">
        <v>307</v>
      </c>
      <c r="N946" s="113">
        <v>4.1000000000000002E-2</v>
      </c>
      <c r="O946" s="113">
        <v>0</v>
      </c>
      <c r="P946" s="113">
        <v>500</v>
      </c>
      <c r="Q946" s="113">
        <v>4.1000000000000002E-2</v>
      </c>
      <c r="S946" s="113" t="b">
        <v>0</v>
      </c>
      <c r="T946" s="113" t="b">
        <f>VLOOKUP(G946,key!$S$3:$T$12,2,FALSE)</f>
        <v>1</v>
      </c>
      <c r="U946" s="113">
        <f t="shared" si="96"/>
        <v>1</v>
      </c>
      <c r="V946" s="116">
        <f t="shared" si="97"/>
        <v>0</v>
      </c>
      <c r="W946" s="113">
        <f>VLOOKUP(G946,key!$S$3:$U$6,3,FALSE)</f>
        <v>0.25</v>
      </c>
      <c r="X946" s="113"/>
      <c r="Z946" s="113"/>
      <c r="AA946" s="113" t="s">
        <v>4151</v>
      </c>
      <c r="AB946" s="113" t="s">
        <v>1650</v>
      </c>
      <c r="AC946" s="113">
        <v>2015</v>
      </c>
      <c r="AD946" s="113" t="s">
        <v>110</v>
      </c>
      <c r="AE946" s="113" t="s">
        <v>1656</v>
      </c>
      <c r="AF946" s="113">
        <v>307</v>
      </c>
      <c r="AG946" s="113">
        <v>4.1000000000000002E-2</v>
      </c>
      <c r="AH946" s="113">
        <v>0</v>
      </c>
      <c r="AI946" s="113">
        <v>500</v>
      </c>
      <c r="AJ946" s="113">
        <v>4.1000000000000002E-2</v>
      </c>
    </row>
    <row r="947" spans="1:36" x14ac:dyDescent="0.25">
      <c r="A947" t="str">
        <f t="shared" si="98"/>
        <v>CFLMFm2015CZ11rNCGF</v>
      </c>
      <c r="B947" t="s">
        <v>118</v>
      </c>
      <c r="C947" t="s">
        <v>45</v>
      </c>
      <c r="D947" s="113" t="s">
        <v>1650</v>
      </c>
      <c r="E947" s="113">
        <v>2015</v>
      </c>
      <c r="F947" s="113" t="s">
        <v>110</v>
      </c>
      <c r="G947" s="113" t="s">
        <v>1657</v>
      </c>
      <c r="H947" s="113">
        <f t="shared" si="93"/>
        <v>0.998</v>
      </c>
      <c r="I947" s="113">
        <f t="shared" si="95"/>
        <v>1</v>
      </c>
      <c r="J947" s="113">
        <f t="shared" si="94"/>
        <v>-2.0399999999999998E-2</v>
      </c>
      <c r="M947" s="113">
        <v>499</v>
      </c>
      <c r="N947" s="113">
        <v>4.1000000000000002E-2</v>
      </c>
      <c r="O947" s="113">
        <v>-10.199999999999999</v>
      </c>
      <c r="P947" s="113">
        <v>500</v>
      </c>
      <c r="Q947" s="113">
        <v>4.1000000000000002E-2</v>
      </c>
      <c r="S947" s="113" t="b">
        <v>0</v>
      </c>
      <c r="T947" s="113" t="b">
        <f>VLOOKUP(G947,key!$S$3:$T$12,2,FALSE)</f>
        <v>0</v>
      </c>
      <c r="U947" s="113">
        <f t="shared" si="96"/>
        <v>1</v>
      </c>
      <c r="V947" s="116">
        <f t="shared" si="97"/>
        <v>-2.0399999999999998E-2</v>
      </c>
      <c r="W947" s="113">
        <f>VLOOKUP(G947,key!$S$3:$U$6,3,FALSE)</f>
        <v>0.9</v>
      </c>
      <c r="X947" s="113"/>
      <c r="Z947" s="113"/>
      <c r="AA947" s="113" t="s">
        <v>4151</v>
      </c>
      <c r="AB947" s="113" t="s">
        <v>1650</v>
      </c>
      <c r="AC947" s="113">
        <v>2015</v>
      </c>
      <c r="AD947" s="113" t="s">
        <v>110</v>
      </c>
      <c r="AE947" s="113" t="s">
        <v>1657</v>
      </c>
      <c r="AF947" s="113">
        <v>499</v>
      </c>
      <c r="AG947" s="113">
        <v>4.1000000000000002E-2</v>
      </c>
      <c r="AH947" s="113">
        <v>-10.199999999999999</v>
      </c>
      <c r="AI947" s="113">
        <v>500</v>
      </c>
      <c r="AJ947" s="113">
        <v>4.1000000000000002E-2</v>
      </c>
    </row>
    <row r="948" spans="1:36" x14ac:dyDescent="0.25">
      <c r="A948" t="str">
        <f t="shared" si="98"/>
        <v>CFLMFm2015CZ12rDXGF</v>
      </c>
      <c r="B948" t="s">
        <v>118</v>
      </c>
      <c r="C948" t="s">
        <v>45</v>
      </c>
      <c r="D948" s="113" t="s">
        <v>1650</v>
      </c>
      <c r="E948" s="113">
        <v>2015</v>
      </c>
      <c r="F948" s="113" t="s">
        <v>111</v>
      </c>
      <c r="G948" s="113" t="s">
        <v>1658</v>
      </c>
      <c r="H948" s="113">
        <f t="shared" si="93"/>
        <v>1.0920000000000001</v>
      </c>
      <c r="I948" s="113">
        <f t="shared" si="95"/>
        <v>1.4634146341463414</v>
      </c>
      <c r="J948" s="113">
        <f t="shared" si="94"/>
        <v>-1.9100000000000002E-2</v>
      </c>
      <c r="M948" s="113">
        <v>546</v>
      </c>
      <c r="N948" s="113">
        <v>0.06</v>
      </c>
      <c r="O948" s="113">
        <v>-9.5500000000000007</v>
      </c>
      <c r="P948" s="113">
        <v>500</v>
      </c>
      <c r="Q948" s="113">
        <v>4.1000000000000002E-2</v>
      </c>
      <c r="S948" s="113" t="b">
        <v>0</v>
      </c>
      <c r="T948" s="113" t="b">
        <f>VLOOKUP(G948,key!$S$3:$T$12,2,FALSE)</f>
        <v>0</v>
      </c>
      <c r="U948" s="113">
        <f t="shared" si="96"/>
        <v>1</v>
      </c>
      <c r="V948" s="116">
        <f t="shared" si="97"/>
        <v>-1.9100000000000002E-2</v>
      </c>
      <c r="W948" s="113">
        <f>VLOOKUP(G948,key!$S$3:$U$6,3,FALSE)</f>
        <v>1</v>
      </c>
      <c r="X948" s="113"/>
      <c r="Z948" s="113"/>
      <c r="AA948" s="113" t="s">
        <v>4151</v>
      </c>
      <c r="AB948" s="113" t="s">
        <v>1650</v>
      </c>
      <c r="AC948" s="113">
        <v>2015</v>
      </c>
      <c r="AD948" s="113" t="s">
        <v>111</v>
      </c>
      <c r="AE948" s="113" t="s">
        <v>1658</v>
      </c>
      <c r="AF948" s="113">
        <v>546</v>
      </c>
      <c r="AG948" s="113">
        <v>0.06</v>
      </c>
      <c r="AH948" s="113">
        <v>-9.5500000000000007</v>
      </c>
      <c r="AI948" s="113">
        <v>500</v>
      </c>
      <c r="AJ948" s="113">
        <v>4.1000000000000002E-2</v>
      </c>
    </row>
    <row r="949" spans="1:36" x14ac:dyDescent="0.25">
      <c r="A949" t="str">
        <f t="shared" si="98"/>
        <v>CFLMFm2015CZ12rDXHP</v>
      </c>
      <c r="B949" t="s">
        <v>118</v>
      </c>
      <c r="C949" t="s">
        <v>45</v>
      </c>
      <c r="D949" s="113" t="s">
        <v>1650</v>
      </c>
      <c r="E949" s="113">
        <v>2015</v>
      </c>
      <c r="F949" s="113" t="s">
        <v>111</v>
      </c>
      <c r="G949" s="113" t="s">
        <v>1659</v>
      </c>
      <c r="H949" s="113">
        <f t="shared" si="93"/>
        <v>0.95199999999999996</v>
      </c>
      <c r="I949" s="113">
        <f t="shared" si="95"/>
        <v>1.4634146341463414</v>
      </c>
      <c r="J949" s="113">
        <f t="shared" si="94"/>
        <v>0</v>
      </c>
      <c r="M949" s="113">
        <v>476</v>
      </c>
      <c r="N949" s="113">
        <v>0.06</v>
      </c>
      <c r="O949" s="113">
        <v>0</v>
      </c>
      <c r="P949" s="113">
        <v>500</v>
      </c>
      <c r="Q949" s="113">
        <v>4.1000000000000002E-2</v>
      </c>
      <c r="S949" s="113" t="b">
        <v>0</v>
      </c>
      <c r="T949" s="113" t="b">
        <f>VLOOKUP(G949,key!$S$3:$T$12,2,FALSE)</f>
        <v>1</v>
      </c>
      <c r="U949" s="113">
        <f t="shared" si="96"/>
        <v>1</v>
      </c>
      <c r="V949" s="116">
        <f t="shared" si="97"/>
        <v>0</v>
      </c>
      <c r="W949" s="113">
        <f>VLOOKUP(G949,key!$S$3:$U$6,3,FALSE)</f>
        <v>0.5</v>
      </c>
      <c r="X949" s="113"/>
      <c r="Z949" s="113"/>
      <c r="AA949" s="113" t="s">
        <v>4151</v>
      </c>
      <c r="AB949" s="113" t="s">
        <v>1650</v>
      </c>
      <c r="AC949" s="113">
        <v>2015</v>
      </c>
      <c r="AD949" s="113" t="s">
        <v>111</v>
      </c>
      <c r="AE949" s="113" t="s">
        <v>1659</v>
      </c>
      <c r="AF949" s="113">
        <v>476</v>
      </c>
      <c r="AG949" s="113">
        <v>0.06</v>
      </c>
      <c r="AH949" s="113">
        <v>0</v>
      </c>
      <c r="AI949" s="113">
        <v>500</v>
      </c>
      <c r="AJ949" s="113">
        <v>4.1000000000000002E-2</v>
      </c>
    </row>
    <row r="950" spans="1:36" x14ac:dyDescent="0.25">
      <c r="A950" t="str">
        <f t="shared" si="98"/>
        <v>CFLMFm2015CZ12rNCEH</v>
      </c>
      <c r="B950" t="s">
        <v>118</v>
      </c>
      <c r="C950" t="s">
        <v>45</v>
      </c>
      <c r="D950" s="113" t="s">
        <v>1650</v>
      </c>
      <c r="E950" s="113">
        <v>2015</v>
      </c>
      <c r="F950" s="113" t="s">
        <v>111</v>
      </c>
      <c r="G950" s="113" t="s">
        <v>1656</v>
      </c>
      <c r="H950" s="113">
        <f t="shared" si="93"/>
        <v>0.628</v>
      </c>
      <c r="I950" s="113">
        <f t="shared" si="95"/>
        <v>1.024390243902439</v>
      </c>
      <c r="J950" s="113">
        <f t="shared" si="94"/>
        <v>0</v>
      </c>
      <c r="M950" s="113">
        <v>314</v>
      </c>
      <c r="N950" s="113">
        <v>4.2000000000000003E-2</v>
      </c>
      <c r="O950" s="113">
        <v>0</v>
      </c>
      <c r="P950" s="113">
        <v>500</v>
      </c>
      <c r="Q950" s="113">
        <v>4.1000000000000002E-2</v>
      </c>
      <c r="S950" s="113" t="b">
        <v>0</v>
      </c>
      <c r="T950" s="113" t="b">
        <f>VLOOKUP(G950,key!$S$3:$T$12,2,FALSE)</f>
        <v>1</v>
      </c>
      <c r="U950" s="113">
        <f t="shared" si="96"/>
        <v>1</v>
      </c>
      <c r="V950" s="116">
        <f t="shared" si="97"/>
        <v>0</v>
      </c>
      <c r="W950" s="113">
        <f>VLOOKUP(G950,key!$S$3:$U$6,3,FALSE)</f>
        <v>0.25</v>
      </c>
      <c r="X950" s="113"/>
      <c r="Z950" s="113"/>
      <c r="AA950" s="113" t="s">
        <v>4151</v>
      </c>
      <c r="AB950" s="113" t="s">
        <v>1650</v>
      </c>
      <c r="AC950" s="113">
        <v>2015</v>
      </c>
      <c r="AD950" s="113" t="s">
        <v>111</v>
      </c>
      <c r="AE950" s="113" t="s">
        <v>1656</v>
      </c>
      <c r="AF950" s="113">
        <v>314</v>
      </c>
      <c r="AG950" s="113">
        <v>4.2000000000000003E-2</v>
      </c>
      <c r="AH950" s="113">
        <v>0</v>
      </c>
      <c r="AI950" s="113">
        <v>500</v>
      </c>
      <c r="AJ950" s="113">
        <v>4.1000000000000002E-2</v>
      </c>
    </row>
    <row r="951" spans="1:36" x14ac:dyDescent="0.25">
      <c r="A951" t="str">
        <f t="shared" si="98"/>
        <v>CFLMFm2015CZ12rNCGF</v>
      </c>
      <c r="B951" t="s">
        <v>118</v>
      </c>
      <c r="C951" t="s">
        <v>45</v>
      </c>
      <c r="D951" s="113" t="s">
        <v>1650</v>
      </c>
      <c r="E951" s="113">
        <v>2015</v>
      </c>
      <c r="F951" s="113" t="s">
        <v>111</v>
      </c>
      <c r="G951" s="113" t="s">
        <v>1657</v>
      </c>
      <c r="H951" s="113">
        <f t="shared" si="93"/>
        <v>1</v>
      </c>
      <c r="I951" s="113">
        <f t="shared" si="95"/>
        <v>1.024390243902439</v>
      </c>
      <c r="J951" s="113">
        <f t="shared" si="94"/>
        <v>-1.9519999999999999E-2</v>
      </c>
      <c r="M951" s="113">
        <v>500</v>
      </c>
      <c r="N951" s="113">
        <v>4.2000000000000003E-2</v>
      </c>
      <c r="O951" s="113">
        <v>-9.76</v>
      </c>
      <c r="P951" s="113">
        <v>500</v>
      </c>
      <c r="Q951" s="113">
        <v>4.1000000000000002E-2</v>
      </c>
      <c r="S951" s="113" t="b">
        <v>0</v>
      </c>
      <c r="T951" s="113" t="b">
        <f>VLOOKUP(G951,key!$S$3:$T$12,2,FALSE)</f>
        <v>0</v>
      </c>
      <c r="U951" s="113">
        <f t="shared" si="96"/>
        <v>1</v>
      </c>
      <c r="V951" s="116">
        <f t="shared" si="97"/>
        <v>-1.9519999999999999E-2</v>
      </c>
      <c r="W951" s="113">
        <f>VLOOKUP(G951,key!$S$3:$U$6,3,FALSE)</f>
        <v>0.9</v>
      </c>
      <c r="X951" s="113"/>
      <c r="Z951" s="113"/>
      <c r="AA951" s="113" t="s">
        <v>4151</v>
      </c>
      <c r="AB951" s="113" t="s">
        <v>1650</v>
      </c>
      <c r="AC951" s="113">
        <v>2015</v>
      </c>
      <c r="AD951" s="113" t="s">
        <v>111</v>
      </c>
      <c r="AE951" s="113" t="s">
        <v>1657</v>
      </c>
      <c r="AF951" s="113">
        <v>500</v>
      </c>
      <c r="AG951" s="113">
        <v>4.2000000000000003E-2</v>
      </c>
      <c r="AH951" s="113">
        <v>-9.76</v>
      </c>
      <c r="AI951" s="113">
        <v>500</v>
      </c>
      <c r="AJ951" s="113">
        <v>4.1000000000000002E-2</v>
      </c>
    </row>
    <row r="952" spans="1:36" x14ac:dyDescent="0.25">
      <c r="A952" t="str">
        <f t="shared" si="98"/>
        <v>CFLMFm2015CZ13rDXGF</v>
      </c>
      <c r="B952" t="s">
        <v>118</v>
      </c>
      <c r="C952" t="s">
        <v>45</v>
      </c>
      <c r="D952" s="113" t="s">
        <v>1650</v>
      </c>
      <c r="E952" s="113">
        <v>2015</v>
      </c>
      <c r="F952" s="113" t="s">
        <v>112</v>
      </c>
      <c r="G952" s="113" t="s">
        <v>1658</v>
      </c>
      <c r="H952" s="113">
        <f t="shared" si="93"/>
        <v>1.1040000000000001</v>
      </c>
      <c r="I952" s="113">
        <f t="shared" si="95"/>
        <v>1.4146341463414633</v>
      </c>
      <c r="J952" s="113">
        <f t="shared" si="94"/>
        <v>-1.8460000000000001E-2</v>
      </c>
      <c r="M952" s="113">
        <v>552</v>
      </c>
      <c r="N952" s="113">
        <v>5.8000000000000003E-2</v>
      </c>
      <c r="O952" s="113">
        <v>-9.23</v>
      </c>
      <c r="P952" s="113">
        <v>500</v>
      </c>
      <c r="Q952" s="113">
        <v>4.1000000000000002E-2</v>
      </c>
      <c r="S952" s="113" t="b">
        <v>0</v>
      </c>
      <c r="T952" s="113" t="b">
        <f>VLOOKUP(G952,key!$S$3:$T$12,2,FALSE)</f>
        <v>0</v>
      </c>
      <c r="U952" s="113">
        <f t="shared" si="96"/>
        <v>1</v>
      </c>
      <c r="V952" s="116">
        <f t="shared" si="97"/>
        <v>-1.8460000000000001E-2</v>
      </c>
      <c r="W952" s="113">
        <f>VLOOKUP(G952,key!$S$3:$U$6,3,FALSE)</f>
        <v>1</v>
      </c>
      <c r="X952" s="113"/>
      <c r="Z952" s="113"/>
      <c r="AA952" s="113" t="s">
        <v>4151</v>
      </c>
      <c r="AB952" s="113" t="s">
        <v>1650</v>
      </c>
      <c r="AC952" s="113">
        <v>2015</v>
      </c>
      <c r="AD952" s="113" t="s">
        <v>112</v>
      </c>
      <c r="AE952" s="113" t="s">
        <v>1658</v>
      </c>
      <c r="AF952" s="113">
        <v>552</v>
      </c>
      <c r="AG952" s="113">
        <v>5.8000000000000003E-2</v>
      </c>
      <c r="AH952" s="113">
        <v>-9.23</v>
      </c>
      <c r="AI952" s="113">
        <v>500</v>
      </c>
      <c r="AJ952" s="113">
        <v>4.1000000000000002E-2</v>
      </c>
    </row>
    <row r="953" spans="1:36" x14ac:dyDescent="0.25">
      <c r="A953" t="str">
        <f t="shared" si="98"/>
        <v>CFLMFm2015CZ13rDXHP</v>
      </c>
      <c r="B953" t="s">
        <v>118</v>
      </c>
      <c r="C953" t="s">
        <v>45</v>
      </c>
      <c r="D953" s="113" t="s">
        <v>1650</v>
      </c>
      <c r="E953" s="113">
        <v>2015</v>
      </c>
      <c r="F953" s="113" t="s">
        <v>112</v>
      </c>
      <c r="G953" s="113" t="s">
        <v>1659</v>
      </c>
      <c r="H953" s="113">
        <f t="shared" si="93"/>
        <v>0.98199999999999998</v>
      </c>
      <c r="I953" s="113">
        <f t="shared" si="95"/>
        <v>1.4634146341463414</v>
      </c>
      <c r="J953" s="113">
        <f t="shared" si="94"/>
        <v>0</v>
      </c>
      <c r="M953" s="113">
        <v>491</v>
      </c>
      <c r="N953" s="113">
        <v>0.06</v>
      </c>
      <c r="O953" s="113">
        <v>0</v>
      </c>
      <c r="P953" s="113">
        <v>500</v>
      </c>
      <c r="Q953" s="113">
        <v>4.1000000000000002E-2</v>
      </c>
      <c r="S953" s="113" t="b">
        <v>0</v>
      </c>
      <c r="T953" s="113" t="b">
        <f>VLOOKUP(G953,key!$S$3:$T$12,2,FALSE)</f>
        <v>1</v>
      </c>
      <c r="U953" s="113">
        <f t="shared" si="96"/>
        <v>1</v>
      </c>
      <c r="V953" s="116">
        <f t="shared" si="97"/>
        <v>0</v>
      </c>
      <c r="W953" s="113">
        <f>VLOOKUP(G953,key!$S$3:$U$6,3,FALSE)</f>
        <v>0.5</v>
      </c>
      <c r="X953" s="113"/>
      <c r="Z953" s="113"/>
      <c r="AA953" s="113" t="s">
        <v>4151</v>
      </c>
      <c r="AB953" s="113" t="s">
        <v>1650</v>
      </c>
      <c r="AC953" s="113">
        <v>2015</v>
      </c>
      <c r="AD953" s="113" t="s">
        <v>112</v>
      </c>
      <c r="AE953" s="113" t="s">
        <v>1659</v>
      </c>
      <c r="AF953" s="113">
        <v>491</v>
      </c>
      <c r="AG953" s="113">
        <v>0.06</v>
      </c>
      <c r="AH953" s="113">
        <v>0</v>
      </c>
      <c r="AI953" s="113">
        <v>500</v>
      </c>
      <c r="AJ953" s="113">
        <v>4.1000000000000002E-2</v>
      </c>
    </row>
    <row r="954" spans="1:36" x14ac:dyDescent="0.25">
      <c r="A954" t="str">
        <f t="shared" si="98"/>
        <v>CFLMFm2015CZ13rNCEH</v>
      </c>
      <c r="B954" t="s">
        <v>118</v>
      </c>
      <c r="C954" t="s">
        <v>45</v>
      </c>
      <c r="D954" s="113" t="s">
        <v>1650</v>
      </c>
      <c r="E954" s="113">
        <v>2015</v>
      </c>
      <c r="F954" s="113" t="s">
        <v>112</v>
      </c>
      <c r="G954" s="113" t="s">
        <v>1656</v>
      </c>
      <c r="H954" s="113">
        <f t="shared" si="93"/>
        <v>0.66</v>
      </c>
      <c r="I954" s="113">
        <f t="shared" si="95"/>
        <v>1</v>
      </c>
      <c r="J954" s="113">
        <f t="shared" si="94"/>
        <v>0</v>
      </c>
      <c r="M954" s="113">
        <v>330</v>
      </c>
      <c r="N954" s="113">
        <v>4.1000000000000002E-2</v>
      </c>
      <c r="O954" s="113">
        <v>0</v>
      </c>
      <c r="P954" s="113">
        <v>500</v>
      </c>
      <c r="Q954" s="113">
        <v>4.1000000000000002E-2</v>
      </c>
      <c r="S954" s="113" t="b">
        <v>0</v>
      </c>
      <c r="T954" s="113" t="b">
        <f>VLOOKUP(G954,key!$S$3:$T$12,2,FALSE)</f>
        <v>1</v>
      </c>
      <c r="U954" s="113">
        <f t="shared" si="96"/>
        <v>1</v>
      </c>
      <c r="V954" s="116">
        <f t="shared" si="97"/>
        <v>0</v>
      </c>
      <c r="W954" s="113">
        <f>VLOOKUP(G954,key!$S$3:$U$6,3,FALSE)</f>
        <v>0.25</v>
      </c>
      <c r="X954" s="113"/>
      <c r="Z954" s="113"/>
      <c r="AA954" s="113" t="s">
        <v>4151</v>
      </c>
      <c r="AB954" s="113" t="s">
        <v>1650</v>
      </c>
      <c r="AC954" s="113">
        <v>2015</v>
      </c>
      <c r="AD954" s="113" t="s">
        <v>112</v>
      </c>
      <c r="AE954" s="113" t="s">
        <v>1656</v>
      </c>
      <c r="AF954" s="113">
        <v>330</v>
      </c>
      <c r="AG954" s="113">
        <v>4.1000000000000002E-2</v>
      </c>
      <c r="AH954" s="113">
        <v>0</v>
      </c>
      <c r="AI954" s="113">
        <v>500</v>
      </c>
      <c r="AJ954" s="113">
        <v>4.1000000000000002E-2</v>
      </c>
    </row>
    <row r="955" spans="1:36" x14ac:dyDescent="0.25">
      <c r="A955" t="str">
        <f t="shared" si="98"/>
        <v>CFLMFm2015CZ13rNCGF</v>
      </c>
      <c r="B955" t="s">
        <v>118</v>
      </c>
      <c r="C955" t="s">
        <v>45</v>
      </c>
      <c r="D955" s="113" t="s">
        <v>1650</v>
      </c>
      <c r="E955" s="113">
        <v>2015</v>
      </c>
      <c r="F955" s="113" t="s">
        <v>112</v>
      </c>
      <c r="G955" s="113" t="s">
        <v>1657</v>
      </c>
      <c r="H955" s="113">
        <f t="shared" si="93"/>
        <v>1.002</v>
      </c>
      <c r="I955" s="113">
        <f t="shared" si="95"/>
        <v>1.024390243902439</v>
      </c>
      <c r="J955" s="113">
        <f t="shared" si="94"/>
        <v>-1.8940000000000002E-2</v>
      </c>
      <c r="M955" s="113">
        <v>501</v>
      </c>
      <c r="N955" s="113">
        <v>4.2000000000000003E-2</v>
      </c>
      <c r="O955" s="113">
        <v>-9.4700000000000006</v>
      </c>
      <c r="P955" s="113">
        <v>500</v>
      </c>
      <c r="Q955" s="113">
        <v>4.1000000000000002E-2</v>
      </c>
      <c r="S955" s="113" t="b">
        <v>0</v>
      </c>
      <c r="T955" s="113" t="b">
        <f>VLOOKUP(G955,key!$S$3:$T$12,2,FALSE)</f>
        <v>0</v>
      </c>
      <c r="U955" s="113">
        <f t="shared" si="96"/>
        <v>1</v>
      </c>
      <c r="V955" s="116">
        <f t="shared" si="97"/>
        <v>-1.8940000000000002E-2</v>
      </c>
      <c r="W955" s="113">
        <f>VLOOKUP(G955,key!$S$3:$U$6,3,FALSE)</f>
        <v>0.9</v>
      </c>
      <c r="X955" s="113"/>
      <c r="Z955" s="113"/>
      <c r="AA955" s="113" t="s">
        <v>4151</v>
      </c>
      <c r="AB955" s="113" t="s">
        <v>1650</v>
      </c>
      <c r="AC955" s="113">
        <v>2015</v>
      </c>
      <c r="AD955" s="113" t="s">
        <v>112</v>
      </c>
      <c r="AE955" s="113" t="s">
        <v>1657</v>
      </c>
      <c r="AF955" s="113">
        <v>501</v>
      </c>
      <c r="AG955" s="113">
        <v>4.2000000000000003E-2</v>
      </c>
      <c r="AH955" s="113">
        <v>-9.4700000000000006</v>
      </c>
      <c r="AI955" s="113">
        <v>500</v>
      </c>
      <c r="AJ955" s="113">
        <v>4.1000000000000002E-2</v>
      </c>
    </row>
    <row r="956" spans="1:36" x14ac:dyDescent="0.25">
      <c r="A956" t="str">
        <f t="shared" si="98"/>
        <v>CFLMFm2015CZ14rDXGF</v>
      </c>
      <c r="B956" t="s">
        <v>118</v>
      </c>
      <c r="C956" t="s">
        <v>45</v>
      </c>
      <c r="D956" s="113" t="s">
        <v>1650</v>
      </c>
      <c r="E956" s="113">
        <v>2015</v>
      </c>
      <c r="F956" s="113" t="s">
        <v>113</v>
      </c>
      <c r="G956" s="113" t="s">
        <v>1658</v>
      </c>
      <c r="H956" s="113">
        <f t="shared" si="93"/>
        <v>1.1160000000000001</v>
      </c>
      <c r="I956" s="113">
        <f t="shared" si="95"/>
        <v>1.4047619047619047</v>
      </c>
      <c r="J956" s="113">
        <f t="shared" si="94"/>
        <v>-2.0199999999999999E-2</v>
      </c>
      <c r="M956" s="113">
        <v>558</v>
      </c>
      <c r="N956" s="113">
        <v>5.8999999999999997E-2</v>
      </c>
      <c r="O956" s="113">
        <v>-10.1</v>
      </c>
      <c r="P956" s="113">
        <v>500</v>
      </c>
      <c r="Q956" s="113">
        <v>4.2000000000000003E-2</v>
      </c>
      <c r="S956" s="113" t="b">
        <v>0</v>
      </c>
      <c r="T956" s="113" t="b">
        <f>VLOOKUP(G956,key!$S$3:$T$12,2,FALSE)</f>
        <v>0</v>
      </c>
      <c r="U956" s="113">
        <f t="shared" si="96"/>
        <v>1</v>
      </c>
      <c r="V956" s="116">
        <f t="shared" si="97"/>
        <v>-2.0199999999999999E-2</v>
      </c>
      <c r="W956" s="113">
        <f>VLOOKUP(G956,key!$S$3:$U$6,3,FALSE)</f>
        <v>1</v>
      </c>
      <c r="X956" s="113"/>
      <c r="Z956" s="113"/>
      <c r="AA956" s="113" t="s">
        <v>4151</v>
      </c>
      <c r="AB956" s="113" t="s">
        <v>1650</v>
      </c>
      <c r="AC956" s="113">
        <v>2015</v>
      </c>
      <c r="AD956" s="113" t="s">
        <v>113</v>
      </c>
      <c r="AE956" s="113" t="s">
        <v>1658</v>
      </c>
      <c r="AF956" s="113">
        <v>558</v>
      </c>
      <c r="AG956" s="113">
        <v>5.8999999999999997E-2</v>
      </c>
      <c r="AH956" s="113">
        <v>-10.1</v>
      </c>
      <c r="AI956" s="113">
        <v>500</v>
      </c>
      <c r="AJ956" s="113">
        <v>4.2000000000000003E-2</v>
      </c>
    </row>
    <row r="957" spans="1:36" x14ac:dyDescent="0.25">
      <c r="A957" t="str">
        <f t="shared" si="98"/>
        <v>CFLMFm2015CZ14rDXHP</v>
      </c>
      <c r="B957" t="s">
        <v>118</v>
      </c>
      <c r="C957" t="s">
        <v>45</v>
      </c>
      <c r="D957" s="113" t="s">
        <v>1650</v>
      </c>
      <c r="E957" s="113">
        <v>2015</v>
      </c>
      <c r="F957" s="113" t="s">
        <v>113</v>
      </c>
      <c r="G957" s="113" t="s">
        <v>1659</v>
      </c>
      <c r="H957" s="113">
        <f t="shared" si="93"/>
        <v>0.95</v>
      </c>
      <c r="I957" s="113">
        <f t="shared" si="95"/>
        <v>1.3571428571428572</v>
      </c>
      <c r="J957" s="113">
        <f t="shared" si="94"/>
        <v>0</v>
      </c>
      <c r="M957" s="113">
        <v>475</v>
      </c>
      <c r="N957" s="113">
        <v>5.7000000000000002E-2</v>
      </c>
      <c r="O957" s="113">
        <v>0</v>
      </c>
      <c r="P957" s="113">
        <v>500</v>
      </c>
      <c r="Q957" s="113">
        <v>4.2000000000000003E-2</v>
      </c>
      <c r="S957" s="113" t="b">
        <v>0</v>
      </c>
      <c r="T957" s="113" t="b">
        <f>VLOOKUP(G957,key!$S$3:$T$12,2,FALSE)</f>
        <v>1</v>
      </c>
      <c r="U957" s="113">
        <f t="shared" si="96"/>
        <v>1</v>
      </c>
      <c r="V957" s="116">
        <f t="shared" si="97"/>
        <v>0</v>
      </c>
      <c r="W957" s="113">
        <f>VLOOKUP(G957,key!$S$3:$U$6,3,FALSE)</f>
        <v>0.5</v>
      </c>
      <c r="X957" s="113"/>
      <c r="Z957" s="113"/>
      <c r="AA957" s="113" t="s">
        <v>4151</v>
      </c>
      <c r="AB957" s="113" t="s">
        <v>1650</v>
      </c>
      <c r="AC957" s="113">
        <v>2015</v>
      </c>
      <c r="AD957" s="113" t="s">
        <v>113</v>
      </c>
      <c r="AE957" s="113" t="s">
        <v>1659</v>
      </c>
      <c r="AF957" s="113">
        <v>475</v>
      </c>
      <c r="AG957" s="113">
        <v>5.7000000000000002E-2</v>
      </c>
      <c r="AH957" s="113">
        <v>0</v>
      </c>
      <c r="AI957" s="113">
        <v>500</v>
      </c>
      <c r="AJ957" s="113">
        <v>4.2000000000000003E-2</v>
      </c>
    </row>
    <row r="958" spans="1:36" x14ac:dyDescent="0.25">
      <c r="A958" t="str">
        <f t="shared" si="98"/>
        <v>CFLMFm2015CZ14rNCEH</v>
      </c>
      <c r="B958" t="s">
        <v>118</v>
      </c>
      <c r="C958" t="s">
        <v>45</v>
      </c>
      <c r="D958" s="113" t="s">
        <v>1650</v>
      </c>
      <c r="E958" s="113">
        <v>2015</v>
      </c>
      <c r="F958" s="113" t="s">
        <v>113</v>
      </c>
      <c r="G958" s="113" t="s">
        <v>1656</v>
      </c>
      <c r="H958" s="113">
        <f t="shared" si="93"/>
        <v>0.6</v>
      </c>
      <c r="I958" s="113">
        <f t="shared" si="95"/>
        <v>1.0238095238095237</v>
      </c>
      <c r="J958" s="113">
        <f t="shared" si="94"/>
        <v>0</v>
      </c>
      <c r="M958" s="113">
        <v>300</v>
      </c>
      <c r="N958" s="113">
        <v>4.2999999999999997E-2</v>
      </c>
      <c r="O958" s="113">
        <v>0</v>
      </c>
      <c r="P958" s="113">
        <v>500</v>
      </c>
      <c r="Q958" s="113">
        <v>4.2000000000000003E-2</v>
      </c>
      <c r="S958" s="113" t="b">
        <v>0</v>
      </c>
      <c r="T958" s="113" t="b">
        <f>VLOOKUP(G958,key!$S$3:$T$12,2,FALSE)</f>
        <v>1</v>
      </c>
      <c r="U958" s="113">
        <f t="shared" si="96"/>
        <v>1</v>
      </c>
      <c r="V958" s="116">
        <f t="shared" si="97"/>
        <v>0</v>
      </c>
      <c r="W958" s="113">
        <f>VLOOKUP(G958,key!$S$3:$U$6,3,FALSE)</f>
        <v>0.25</v>
      </c>
      <c r="X958" s="113"/>
      <c r="Z958" s="113"/>
      <c r="AA958" s="113" t="s">
        <v>4151</v>
      </c>
      <c r="AB958" s="113" t="s">
        <v>1650</v>
      </c>
      <c r="AC958" s="113">
        <v>2015</v>
      </c>
      <c r="AD958" s="113" t="s">
        <v>113</v>
      </c>
      <c r="AE958" s="113" t="s">
        <v>1656</v>
      </c>
      <c r="AF958" s="113">
        <v>300</v>
      </c>
      <c r="AG958" s="113">
        <v>4.2999999999999997E-2</v>
      </c>
      <c r="AH958" s="113">
        <v>0</v>
      </c>
      <c r="AI958" s="113">
        <v>500</v>
      </c>
      <c r="AJ958" s="113">
        <v>4.2000000000000003E-2</v>
      </c>
    </row>
    <row r="959" spans="1:36" x14ac:dyDescent="0.25">
      <c r="A959" t="str">
        <f t="shared" si="98"/>
        <v>CFLMFm2015CZ14rNCGF</v>
      </c>
      <c r="B959" t="s">
        <v>118</v>
      </c>
      <c r="C959" t="s">
        <v>45</v>
      </c>
      <c r="D959" s="113" t="s">
        <v>1650</v>
      </c>
      <c r="E959" s="113">
        <v>2015</v>
      </c>
      <c r="F959" s="113" t="s">
        <v>113</v>
      </c>
      <c r="G959" s="113" t="s">
        <v>1657</v>
      </c>
      <c r="H959" s="113">
        <f t="shared" si="93"/>
        <v>0.996</v>
      </c>
      <c r="I959" s="113">
        <f t="shared" si="95"/>
        <v>1.0238095238095237</v>
      </c>
      <c r="J959" s="113">
        <f t="shared" si="94"/>
        <v>-2.06E-2</v>
      </c>
      <c r="M959" s="113">
        <v>498</v>
      </c>
      <c r="N959" s="113">
        <v>4.2999999999999997E-2</v>
      </c>
      <c r="O959" s="113">
        <v>-10.3</v>
      </c>
      <c r="P959" s="113">
        <v>500</v>
      </c>
      <c r="Q959" s="113">
        <v>4.2000000000000003E-2</v>
      </c>
      <c r="S959" s="113" t="b">
        <v>0</v>
      </c>
      <c r="T959" s="113" t="b">
        <f>VLOOKUP(G959,key!$S$3:$T$12,2,FALSE)</f>
        <v>0</v>
      </c>
      <c r="U959" s="113">
        <f t="shared" si="96"/>
        <v>1</v>
      </c>
      <c r="V959" s="116">
        <f t="shared" si="97"/>
        <v>-2.06E-2</v>
      </c>
      <c r="W959" s="113">
        <f>VLOOKUP(G959,key!$S$3:$U$6,3,FALSE)</f>
        <v>0.9</v>
      </c>
      <c r="X959" s="113"/>
      <c r="Z959" s="113"/>
      <c r="AA959" s="113" t="s">
        <v>4151</v>
      </c>
      <c r="AB959" s="113" t="s">
        <v>1650</v>
      </c>
      <c r="AC959" s="113">
        <v>2015</v>
      </c>
      <c r="AD959" s="113" t="s">
        <v>113</v>
      </c>
      <c r="AE959" s="113" t="s">
        <v>1657</v>
      </c>
      <c r="AF959" s="113">
        <v>498</v>
      </c>
      <c r="AG959" s="113">
        <v>4.2999999999999997E-2</v>
      </c>
      <c r="AH959" s="113">
        <v>-10.3</v>
      </c>
      <c r="AI959" s="113">
        <v>500</v>
      </c>
      <c r="AJ959" s="113">
        <v>4.2000000000000003E-2</v>
      </c>
    </row>
    <row r="960" spans="1:36" x14ac:dyDescent="0.25">
      <c r="A960" t="str">
        <f t="shared" si="98"/>
        <v>CFLMFm2015CZ15rDXGF</v>
      </c>
      <c r="B960" t="s">
        <v>118</v>
      </c>
      <c r="C960" t="s">
        <v>45</v>
      </c>
      <c r="D960" s="113" t="s">
        <v>1650</v>
      </c>
      <c r="E960" s="113">
        <v>2015</v>
      </c>
      <c r="F960" s="113" t="s">
        <v>114</v>
      </c>
      <c r="G960" s="113" t="s">
        <v>1658</v>
      </c>
      <c r="H960" s="113">
        <f t="shared" si="93"/>
        <v>1.1559999999999999</v>
      </c>
      <c r="I960" s="113">
        <f t="shared" si="95"/>
        <v>1.4047619047619047</v>
      </c>
      <c r="J960" s="113">
        <f t="shared" si="94"/>
        <v>-8.6999999999999994E-3</v>
      </c>
      <c r="M960" s="113">
        <v>578</v>
      </c>
      <c r="N960" s="113">
        <v>5.8999999999999997E-2</v>
      </c>
      <c r="O960" s="113">
        <v>-4.3499999999999996</v>
      </c>
      <c r="P960" s="113">
        <v>500</v>
      </c>
      <c r="Q960" s="113">
        <v>4.2000000000000003E-2</v>
      </c>
      <c r="S960" s="113" t="b">
        <v>0</v>
      </c>
      <c r="T960" s="113" t="b">
        <f>VLOOKUP(G960,key!$S$3:$T$12,2,FALSE)</f>
        <v>0</v>
      </c>
      <c r="U960" s="113">
        <f t="shared" si="96"/>
        <v>1</v>
      </c>
      <c r="V960" s="116">
        <f t="shared" si="97"/>
        <v>-8.6999999999999994E-3</v>
      </c>
      <c r="W960" s="113">
        <f>VLOOKUP(G960,key!$S$3:$U$6,3,FALSE)</f>
        <v>1</v>
      </c>
      <c r="X960" s="113"/>
      <c r="Z960" s="113"/>
      <c r="AA960" s="113" t="s">
        <v>4151</v>
      </c>
      <c r="AB960" s="113" t="s">
        <v>1650</v>
      </c>
      <c r="AC960" s="113">
        <v>2015</v>
      </c>
      <c r="AD960" s="113" t="s">
        <v>114</v>
      </c>
      <c r="AE960" s="113" t="s">
        <v>1658</v>
      </c>
      <c r="AF960" s="113">
        <v>578</v>
      </c>
      <c r="AG960" s="113">
        <v>5.8999999999999997E-2</v>
      </c>
      <c r="AH960" s="113">
        <v>-4.3499999999999996</v>
      </c>
      <c r="AI960" s="113">
        <v>500</v>
      </c>
      <c r="AJ960" s="113">
        <v>4.2000000000000003E-2</v>
      </c>
    </row>
    <row r="961" spans="1:36" x14ac:dyDescent="0.25">
      <c r="A961" t="str">
        <f t="shared" si="98"/>
        <v>CFLMFm2015CZ15rDXHP</v>
      </c>
      <c r="B961" t="s">
        <v>118</v>
      </c>
      <c r="C961" t="s">
        <v>45</v>
      </c>
      <c r="D961" s="113" t="s">
        <v>1650</v>
      </c>
      <c r="E961" s="113">
        <v>2015</v>
      </c>
      <c r="F961" s="113" t="s">
        <v>114</v>
      </c>
      <c r="G961" s="113" t="s">
        <v>1659</v>
      </c>
      <c r="H961" s="113">
        <f t="shared" si="93"/>
        <v>1.1100000000000001</v>
      </c>
      <c r="I961" s="113">
        <f t="shared" si="95"/>
        <v>1.4285714285714284</v>
      </c>
      <c r="J961" s="113">
        <f t="shared" si="94"/>
        <v>0</v>
      </c>
      <c r="M961" s="113">
        <v>555</v>
      </c>
      <c r="N961" s="113">
        <v>0.06</v>
      </c>
      <c r="O961" s="113">
        <v>0</v>
      </c>
      <c r="P961" s="113">
        <v>500</v>
      </c>
      <c r="Q961" s="113">
        <v>4.2000000000000003E-2</v>
      </c>
      <c r="S961" s="113" t="b">
        <v>0</v>
      </c>
      <c r="T961" s="113" t="b">
        <f>VLOOKUP(G961,key!$S$3:$T$12,2,FALSE)</f>
        <v>1</v>
      </c>
      <c r="U961" s="113">
        <f t="shared" si="96"/>
        <v>1</v>
      </c>
      <c r="V961" s="116">
        <f t="shared" si="97"/>
        <v>0</v>
      </c>
      <c r="W961" s="113">
        <f>VLOOKUP(G961,key!$S$3:$U$6,3,FALSE)</f>
        <v>0.5</v>
      </c>
      <c r="X961" s="113"/>
      <c r="Z961" s="113"/>
      <c r="AA961" s="113" t="s">
        <v>4151</v>
      </c>
      <c r="AB961" s="113" t="s">
        <v>1650</v>
      </c>
      <c r="AC961" s="113">
        <v>2015</v>
      </c>
      <c r="AD961" s="113" t="s">
        <v>114</v>
      </c>
      <c r="AE961" s="113" t="s">
        <v>1659</v>
      </c>
      <c r="AF961" s="113">
        <v>555</v>
      </c>
      <c r="AG961" s="113">
        <v>0.06</v>
      </c>
      <c r="AH961" s="113">
        <v>0</v>
      </c>
      <c r="AI961" s="113">
        <v>500</v>
      </c>
      <c r="AJ961" s="113">
        <v>4.2000000000000003E-2</v>
      </c>
    </row>
    <row r="962" spans="1:36" x14ac:dyDescent="0.25">
      <c r="A962" t="str">
        <f t="shared" si="98"/>
        <v>CFLMFm2015CZ15rNCEH</v>
      </c>
      <c r="B962" t="s">
        <v>118</v>
      </c>
      <c r="C962" t="s">
        <v>45</v>
      </c>
      <c r="D962" s="113" t="s">
        <v>1650</v>
      </c>
      <c r="E962" s="113">
        <v>2015</v>
      </c>
      <c r="F962" s="113" t="s">
        <v>114</v>
      </c>
      <c r="G962" s="113" t="s">
        <v>1656</v>
      </c>
      <c r="H962" s="113">
        <f t="shared" si="93"/>
        <v>0.84399999999999997</v>
      </c>
      <c r="I962" s="113">
        <f t="shared" si="95"/>
        <v>1</v>
      </c>
      <c r="J962" s="113">
        <f t="shared" si="94"/>
        <v>0</v>
      </c>
      <c r="M962" s="113">
        <v>422</v>
      </c>
      <c r="N962" s="113">
        <v>4.2000000000000003E-2</v>
      </c>
      <c r="O962" s="113">
        <v>0</v>
      </c>
      <c r="P962" s="113">
        <v>500</v>
      </c>
      <c r="Q962" s="113">
        <v>4.2000000000000003E-2</v>
      </c>
      <c r="S962" s="113" t="b">
        <v>0</v>
      </c>
      <c r="T962" s="113" t="b">
        <f>VLOOKUP(G962,key!$S$3:$T$12,2,FALSE)</f>
        <v>1</v>
      </c>
      <c r="U962" s="113">
        <f t="shared" si="96"/>
        <v>1</v>
      </c>
      <c r="V962" s="116">
        <f t="shared" si="97"/>
        <v>0</v>
      </c>
      <c r="W962" s="113">
        <f>VLOOKUP(G962,key!$S$3:$U$6,3,FALSE)</f>
        <v>0.25</v>
      </c>
      <c r="X962" s="113"/>
      <c r="Z962" s="113"/>
      <c r="AA962" s="113" t="s">
        <v>4151</v>
      </c>
      <c r="AB962" s="113" t="s">
        <v>1650</v>
      </c>
      <c r="AC962" s="113">
        <v>2015</v>
      </c>
      <c r="AD962" s="113" t="s">
        <v>114</v>
      </c>
      <c r="AE962" s="113" t="s">
        <v>1656</v>
      </c>
      <c r="AF962" s="113">
        <v>422</v>
      </c>
      <c r="AG962" s="113">
        <v>4.2000000000000003E-2</v>
      </c>
      <c r="AH962" s="113">
        <v>0</v>
      </c>
      <c r="AI962" s="113">
        <v>500</v>
      </c>
      <c r="AJ962" s="113">
        <v>4.2000000000000003E-2</v>
      </c>
    </row>
    <row r="963" spans="1:36" x14ac:dyDescent="0.25">
      <c r="A963" t="str">
        <f t="shared" si="98"/>
        <v>CFLMFm2015CZ15rNCGF</v>
      </c>
      <c r="B963" t="s">
        <v>118</v>
      </c>
      <c r="C963" t="s">
        <v>45</v>
      </c>
      <c r="D963" s="113" t="s">
        <v>1650</v>
      </c>
      <c r="E963" s="113">
        <v>2015</v>
      </c>
      <c r="F963" s="113" t="s">
        <v>114</v>
      </c>
      <c r="G963" s="113" t="s">
        <v>1657</v>
      </c>
      <c r="H963" s="113">
        <f t="shared" si="93"/>
        <v>1.01</v>
      </c>
      <c r="I963" s="113">
        <f t="shared" si="95"/>
        <v>1.0238095238095237</v>
      </c>
      <c r="J963" s="113">
        <f t="shared" si="94"/>
        <v>-9.1799999999999989E-3</v>
      </c>
      <c r="M963" s="113">
        <v>505</v>
      </c>
      <c r="N963" s="113">
        <v>4.2999999999999997E-2</v>
      </c>
      <c r="O963" s="113">
        <v>-4.59</v>
      </c>
      <c r="P963" s="113">
        <v>500</v>
      </c>
      <c r="Q963" s="113">
        <v>4.2000000000000003E-2</v>
      </c>
      <c r="S963" s="113" t="b">
        <v>0</v>
      </c>
      <c r="T963" s="113" t="b">
        <f>VLOOKUP(G963,key!$S$3:$T$12,2,FALSE)</f>
        <v>0</v>
      </c>
      <c r="U963" s="113">
        <f t="shared" si="96"/>
        <v>1</v>
      </c>
      <c r="V963" s="116">
        <f t="shared" si="97"/>
        <v>-9.1799999999999989E-3</v>
      </c>
      <c r="W963" s="113">
        <f>VLOOKUP(G963,key!$S$3:$U$6,3,FALSE)</f>
        <v>0.9</v>
      </c>
      <c r="X963" s="113"/>
      <c r="Z963" s="113"/>
      <c r="AA963" s="113" t="s">
        <v>4151</v>
      </c>
      <c r="AB963" s="113" t="s">
        <v>1650</v>
      </c>
      <c r="AC963" s="113">
        <v>2015</v>
      </c>
      <c r="AD963" s="113" t="s">
        <v>114</v>
      </c>
      <c r="AE963" s="113" t="s">
        <v>1657</v>
      </c>
      <c r="AF963" s="113">
        <v>505</v>
      </c>
      <c r="AG963" s="113">
        <v>4.2999999999999997E-2</v>
      </c>
      <c r="AH963" s="113">
        <v>-4.59</v>
      </c>
      <c r="AI963" s="113">
        <v>500</v>
      </c>
      <c r="AJ963" s="113">
        <v>4.2000000000000003E-2</v>
      </c>
    </row>
    <row r="964" spans="1:36" x14ac:dyDescent="0.25">
      <c r="A964" t="str">
        <f t="shared" si="98"/>
        <v>CFLMFm2015CZ16rDXGF</v>
      </c>
      <c r="B964" t="s">
        <v>118</v>
      </c>
      <c r="C964" t="s">
        <v>45</v>
      </c>
      <c r="D964" s="113" t="s">
        <v>1650</v>
      </c>
      <c r="E964" s="113">
        <v>2015</v>
      </c>
      <c r="F964" s="113" t="s">
        <v>115</v>
      </c>
      <c r="G964" s="113" t="s">
        <v>1658</v>
      </c>
      <c r="H964" s="113">
        <f t="shared" si="93"/>
        <v>1.06</v>
      </c>
      <c r="I964" s="113">
        <f t="shared" si="95"/>
        <v>1.375</v>
      </c>
      <c r="J964" s="113">
        <f t="shared" si="94"/>
        <v>-2.7600000000000003E-2</v>
      </c>
      <c r="M964" s="113">
        <v>530</v>
      </c>
      <c r="N964" s="113">
        <v>5.5E-2</v>
      </c>
      <c r="O964" s="113">
        <v>-13.8</v>
      </c>
      <c r="P964" s="113">
        <v>500</v>
      </c>
      <c r="Q964" s="113">
        <v>0.04</v>
      </c>
      <c r="S964" s="113" t="b">
        <v>0</v>
      </c>
      <c r="T964" s="113" t="b">
        <f>VLOOKUP(G964,key!$S$3:$T$12,2,FALSE)</f>
        <v>0</v>
      </c>
      <c r="U964" s="113">
        <f t="shared" si="96"/>
        <v>1</v>
      </c>
      <c r="V964" s="116">
        <f t="shared" si="97"/>
        <v>-2.7600000000000003E-2</v>
      </c>
      <c r="W964" s="113">
        <f>VLOOKUP(G964,key!$S$3:$U$6,3,FALSE)</f>
        <v>1</v>
      </c>
      <c r="X964" s="113"/>
      <c r="Z964" s="113"/>
      <c r="AA964" s="113" t="s">
        <v>4151</v>
      </c>
      <c r="AB964" s="113" t="s">
        <v>1650</v>
      </c>
      <c r="AC964" s="113">
        <v>2015</v>
      </c>
      <c r="AD964" s="113" t="s">
        <v>115</v>
      </c>
      <c r="AE964" s="113" t="s">
        <v>1658</v>
      </c>
      <c r="AF964" s="113">
        <v>530</v>
      </c>
      <c r="AG964" s="113">
        <v>5.5E-2</v>
      </c>
      <c r="AH964" s="113">
        <v>-13.8</v>
      </c>
      <c r="AI964" s="113">
        <v>500</v>
      </c>
      <c r="AJ964" s="113">
        <v>0.04</v>
      </c>
    </row>
    <row r="965" spans="1:36" x14ac:dyDescent="0.25">
      <c r="A965" t="str">
        <f t="shared" si="98"/>
        <v>CFLMFm2015CZ16rDXHP</v>
      </c>
      <c r="B965" t="s">
        <v>118</v>
      </c>
      <c r="C965" t="s">
        <v>45</v>
      </c>
      <c r="D965" s="113" t="s">
        <v>1650</v>
      </c>
      <c r="E965" s="113">
        <v>2015</v>
      </c>
      <c r="F965" s="113" t="s">
        <v>115</v>
      </c>
      <c r="G965" s="113" t="s">
        <v>1659</v>
      </c>
      <c r="H965" s="113">
        <f t="shared" si="93"/>
        <v>0.81</v>
      </c>
      <c r="I965" s="113">
        <f t="shared" si="95"/>
        <v>1.4</v>
      </c>
      <c r="J965" s="113">
        <f t="shared" si="94"/>
        <v>0</v>
      </c>
      <c r="M965" s="113">
        <v>405</v>
      </c>
      <c r="N965" s="113">
        <v>5.6000000000000001E-2</v>
      </c>
      <c r="O965" s="113">
        <v>0</v>
      </c>
      <c r="P965" s="113">
        <v>500</v>
      </c>
      <c r="Q965" s="113">
        <v>0.04</v>
      </c>
      <c r="S965" s="113" t="b">
        <v>0</v>
      </c>
      <c r="T965" s="113" t="b">
        <f>VLOOKUP(G965,key!$S$3:$T$12,2,FALSE)</f>
        <v>1</v>
      </c>
      <c r="U965" s="113">
        <f t="shared" si="96"/>
        <v>1</v>
      </c>
      <c r="V965" s="116">
        <f t="shared" si="97"/>
        <v>0</v>
      </c>
      <c r="W965" s="113">
        <f>VLOOKUP(G965,key!$S$3:$U$6,3,FALSE)</f>
        <v>0.5</v>
      </c>
      <c r="X965" s="113"/>
      <c r="Z965" s="113"/>
      <c r="AA965" s="113" t="s">
        <v>4151</v>
      </c>
      <c r="AB965" s="113" t="s">
        <v>1650</v>
      </c>
      <c r="AC965" s="113">
        <v>2015</v>
      </c>
      <c r="AD965" s="113" t="s">
        <v>115</v>
      </c>
      <c r="AE965" s="113" t="s">
        <v>1659</v>
      </c>
      <c r="AF965" s="113">
        <v>405</v>
      </c>
      <c r="AG965" s="113">
        <v>5.6000000000000001E-2</v>
      </c>
      <c r="AH965" s="113">
        <v>0</v>
      </c>
      <c r="AI965" s="113">
        <v>500</v>
      </c>
      <c r="AJ965" s="113">
        <v>0.04</v>
      </c>
    </row>
    <row r="966" spans="1:36" x14ac:dyDescent="0.25">
      <c r="A966" t="str">
        <f t="shared" si="98"/>
        <v>CFLMFm2015CZ16rNCEH</v>
      </c>
      <c r="B966" t="s">
        <v>118</v>
      </c>
      <c r="C966" t="s">
        <v>45</v>
      </c>
      <c r="D966" s="113" t="s">
        <v>1650</v>
      </c>
      <c r="E966" s="113">
        <v>2015</v>
      </c>
      <c r="F966" s="113" t="s">
        <v>115</v>
      </c>
      <c r="G966" s="113" t="s">
        <v>1656</v>
      </c>
      <c r="H966" s="113">
        <f t="shared" si="93"/>
        <v>0.47</v>
      </c>
      <c r="I966" s="113">
        <f t="shared" si="95"/>
        <v>1.0249999999999999</v>
      </c>
      <c r="J966" s="113">
        <f t="shared" si="94"/>
        <v>0</v>
      </c>
      <c r="M966" s="113">
        <v>235</v>
      </c>
      <c r="N966" s="113">
        <v>4.1000000000000002E-2</v>
      </c>
      <c r="O966" s="113">
        <v>0</v>
      </c>
      <c r="P966" s="113">
        <v>500</v>
      </c>
      <c r="Q966" s="113">
        <v>0.04</v>
      </c>
      <c r="S966" s="113" t="b">
        <v>0</v>
      </c>
      <c r="T966" s="113" t="b">
        <f>VLOOKUP(G966,key!$S$3:$T$12,2,FALSE)</f>
        <v>1</v>
      </c>
      <c r="U966" s="113">
        <f t="shared" si="96"/>
        <v>1</v>
      </c>
      <c r="V966" s="116">
        <f t="shared" si="97"/>
        <v>0</v>
      </c>
      <c r="W966" s="113">
        <f>VLOOKUP(G966,key!$S$3:$U$6,3,FALSE)</f>
        <v>0.25</v>
      </c>
      <c r="X966" s="113"/>
      <c r="Z966" s="113"/>
      <c r="AA966" s="113" t="s">
        <v>4151</v>
      </c>
      <c r="AB966" s="113" t="s">
        <v>1650</v>
      </c>
      <c r="AC966" s="113">
        <v>2015</v>
      </c>
      <c r="AD966" s="113" t="s">
        <v>115</v>
      </c>
      <c r="AE966" s="113" t="s">
        <v>1656</v>
      </c>
      <c r="AF966" s="113">
        <v>235</v>
      </c>
      <c r="AG966" s="113">
        <v>4.1000000000000002E-2</v>
      </c>
      <c r="AH966" s="113">
        <v>0</v>
      </c>
      <c r="AI966" s="113">
        <v>500</v>
      </c>
      <c r="AJ966" s="113">
        <v>0.04</v>
      </c>
    </row>
    <row r="967" spans="1:36" x14ac:dyDescent="0.25">
      <c r="A967" t="str">
        <f t="shared" si="98"/>
        <v>CFLMFm2015CZ16rNCGF</v>
      </c>
      <c r="B967" t="s">
        <v>118</v>
      </c>
      <c r="C967" t="s">
        <v>45</v>
      </c>
      <c r="D967" s="113" t="s">
        <v>1650</v>
      </c>
      <c r="E967" s="113">
        <v>2015</v>
      </c>
      <c r="F967" s="113" t="s">
        <v>115</v>
      </c>
      <c r="G967" s="113" t="s">
        <v>1657</v>
      </c>
      <c r="H967" s="113">
        <f t="shared" si="93"/>
        <v>0.99</v>
      </c>
      <c r="I967" s="113">
        <f t="shared" si="95"/>
        <v>1.05</v>
      </c>
      <c r="J967" s="113">
        <f t="shared" si="94"/>
        <v>-2.7800000000000002E-2</v>
      </c>
      <c r="M967" s="113">
        <v>495</v>
      </c>
      <c r="N967" s="113">
        <v>4.2000000000000003E-2</v>
      </c>
      <c r="O967" s="113">
        <v>-13.9</v>
      </c>
      <c r="P967" s="113">
        <v>500</v>
      </c>
      <c r="Q967" s="113">
        <v>0.04</v>
      </c>
      <c r="S967" s="113" t="b">
        <v>0</v>
      </c>
      <c r="T967" s="113" t="b">
        <f>VLOOKUP(G967,key!$S$3:$T$12,2,FALSE)</f>
        <v>0</v>
      </c>
      <c r="U967" s="113">
        <f t="shared" si="96"/>
        <v>1</v>
      </c>
      <c r="V967" s="116">
        <f t="shared" si="97"/>
        <v>-2.7800000000000002E-2</v>
      </c>
      <c r="W967" s="113">
        <f>VLOOKUP(G967,key!$S$3:$U$6,3,FALSE)</f>
        <v>0.9</v>
      </c>
      <c r="X967" s="113"/>
      <c r="Z967" s="113"/>
      <c r="AA967" s="113" t="s">
        <v>4151</v>
      </c>
      <c r="AB967" s="113" t="s">
        <v>1650</v>
      </c>
      <c r="AC967" s="113">
        <v>2015</v>
      </c>
      <c r="AD967" s="113" t="s">
        <v>115</v>
      </c>
      <c r="AE967" s="113" t="s">
        <v>1657</v>
      </c>
      <c r="AF967" s="113">
        <v>495</v>
      </c>
      <c r="AG967" s="113">
        <v>4.2000000000000003E-2</v>
      </c>
      <c r="AH967" s="113">
        <v>-13.9</v>
      </c>
      <c r="AI967" s="113">
        <v>500</v>
      </c>
      <c r="AJ967" s="113">
        <v>0.04</v>
      </c>
    </row>
    <row r="968" spans="1:36" x14ac:dyDescent="0.25">
      <c r="A968" t="str">
        <f t="shared" si="98"/>
        <v>CFLMFm2017CZ01rDXGF</v>
      </c>
      <c r="B968" t="s">
        <v>118</v>
      </c>
      <c r="C968" t="s">
        <v>45</v>
      </c>
      <c r="D968" s="113" t="s">
        <v>1650</v>
      </c>
      <c r="E968" s="113">
        <v>2017</v>
      </c>
      <c r="F968" s="113" t="s">
        <v>48</v>
      </c>
      <c r="G968" s="113" t="s">
        <v>1658</v>
      </c>
      <c r="H968" s="113">
        <f t="shared" ref="H968:H1031" si="99">MAX(MIN(M968/P968,2),W968)</f>
        <v>1</v>
      </c>
      <c r="I968" s="113">
        <f t="shared" si="95"/>
        <v>1.0454545454545454</v>
      </c>
      <c r="J968" s="113">
        <f t="shared" ref="J968:J1031" si="100">IF(ABS(V968)&lt;0.0003413,0,V968)</f>
        <v>-3.0800000000000001E-2</v>
      </c>
      <c r="M968" s="113">
        <v>495</v>
      </c>
      <c r="N968" s="113">
        <v>4.5999999999999999E-2</v>
      </c>
      <c r="O968" s="113">
        <v>-15.4</v>
      </c>
      <c r="P968" s="113">
        <v>500</v>
      </c>
      <c r="Q968" s="113">
        <v>4.3999999999999997E-2</v>
      </c>
      <c r="S968" s="113" t="b">
        <v>0</v>
      </c>
      <c r="T968" s="113" t="b">
        <f>VLOOKUP(G968,key!$S$3:$T$12,2,FALSE)</f>
        <v>0</v>
      </c>
      <c r="U968" s="113">
        <f t="shared" si="96"/>
        <v>1</v>
      </c>
      <c r="V968" s="116">
        <f t="shared" si="97"/>
        <v>-3.0800000000000001E-2</v>
      </c>
      <c r="W968" s="113">
        <f>VLOOKUP(G968,key!$S$3:$U$6,3,FALSE)</f>
        <v>1</v>
      </c>
      <c r="X968" s="113"/>
      <c r="Z968" s="113"/>
      <c r="AA968" s="113" t="s">
        <v>4151</v>
      </c>
      <c r="AB968" s="113" t="s">
        <v>1650</v>
      </c>
      <c r="AC968" s="113">
        <v>2017</v>
      </c>
      <c r="AD968" s="113" t="s">
        <v>48</v>
      </c>
      <c r="AE968" s="113" t="s">
        <v>1658</v>
      </c>
      <c r="AF968" s="113">
        <v>495</v>
      </c>
      <c r="AG968" s="113">
        <v>4.5999999999999999E-2</v>
      </c>
      <c r="AH968" s="113">
        <v>-15.4</v>
      </c>
      <c r="AI968" s="113">
        <v>500</v>
      </c>
      <c r="AJ968" s="113">
        <v>4.3999999999999997E-2</v>
      </c>
    </row>
    <row r="969" spans="1:36" x14ac:dyDescent="0.25">
      <c r="A969" t="str">
        <f t="shared" si="98"/>
        <v>CFLMFm2017CZ01rDXHP</v>
      </c>
      <c r="B969" t="s">
        <v>118</v>
      </c>
      <c r="C969" t="s">
        <v>45</v>
      </c>
      <c r="D969" s="113" t="s">
        <v>1650</v>
      </c>
      <c r="E969" s="113">
        <v>2017</v>
      </c>
      <c r="F969" s="113" t="s">
        <v>48</v>
      </c>
      <c r="G969" s="113" t="s">
        <v>1659</v>
      </c>
      <c r="H969" s="113">
        <f t="shared" si="99"/>
        <v>0.76200000000000001</v>
      </c>
      <c r="I969" s="113">
        <f t="shared" ref="I969:I1034" si="101">IF(S969,1,MAX(U969,MIN(N969/Q969,2)))</f>
        <v>1.0227272727272727</v>
      </c>
      <c r="J969" s="113">
        <f t="shared" si="100"/>
        <v>0</v>
      </c>
      <c r="M969" s="113">
        <v>381</v>
      </c>
      <c r="N969" s="113">
        <v>4.4999999999999998E-2</v>
      </c>
      <c r="O969" s="113">
        <v>0</v>
      </c>
      <c r="P969" s="113">
        <v>500</v>
      </c>
      <c r="Q969" s="113">
        <v>4.3999999999999997E-2</v>
      </c>
      <c r="S969" s="113" t="b">
        <v>0</v>
      </c>
      <c r="T969" s="113" t="b">
        <f>VLOOKUP(G969,key!$S$3:$T$12,2,FALSE)</f>
        <v>1</v>
      </c>
      <c r="U969" s="113">
        <f t="shared" ref="U969:U1031" si="102">IF(T969,1,1)</f>
        <v>1</v>
      </c>
      <c r="V969" s="116">
        <f t="shared" ref="V969:V1031" si="103">MIN(MAX(O969/P969,-0.03413),0.03413)</f>
        <v>0</v>
      </c>
      <c r="W969" s="113">
        <f>VLOOKUP(G969,key!$S$3:$U$6,3,FALSE)</f>
        <v>0.5</v>
      </c>
      <c r="X969" s="113"/>
      <c r="Z969" s="113"/>
      <c r="AA969" s="113" t="s">
        <v>4151</v>
      </c>
      <c r="AB969" s="113" t="s">
        <v>1650</v>
      </c>
      <c r="AC969" s="113">
        <v>2017</v>
      </c>
      <c r="AD969" s="113" t="s">
        <v>48</v>
      </c>
      <c r="AE969" s="113" t="s">
        <v>1659</v>
      </c>
      <c r="AF969" s="113">
        <v>381</v>
      </c>
      <c r="AG969" s="113">
        <v>4.4999999999999998E-2</v>
      </c>
      <c r="AH969" s="113">
        <v>0</v>
      </c>
      <c r="AI969" s="113">
        <v>500</v>
      </c>
      <c r="AJ969" s="113">
        <v>4.3999999999999997E-2</v>
      </c>
    </row>
    <row r="970" spans="1:36" x14ac:dyDescent="0.25">
      <c r="A970" t="str">
        <f t="shared" si="98"/>
        <v>CFLMFm2017CZ01rNCEH</v>
      </c>
      <c r="B970" t="s">
        <v>118</v>
      </c>
      <c r="C970" t="s">
        <v>45</v>
      </c>
      <c r="D970" s="113" t="s">
        <v>1650</v>
      </c>
      <c r="E970" s="113">
        <v>2017</v>
      </c>
      <c r="F970" s="113" t="s">
        <v>48</v>
      </c>
      <c r="G970" s="113" t="s">
        <v>1656</v>
      </c>
      <c r="H970" s="113">
        <f t="shared" si="99"/>
        <v>0.40200000000000002</v>
      </c>
      <c r="I970" s="113">
        <f t="shared" si="101"/>
        <v>1.0227272727272727</v>
      </c>
      <c r="J970" s="113">
        <f t="shared" si="100"/>
        <v>0</v>
      </c>
      <c r="M970" s="113">
        <v>201</v>
      </c>
      <c r="N970" s="113">
        <v>4.4999999999999998E-2</v>
      </c>
      <c r="O970" s="113">
        <v>0</v>
      </c>
      <c r="P970" s="113">
        <v>500</v>
      </c>
      <c r="Q970" s="113">
        <v>4.3999999999999997E-2</v>
      </c>
      <c r="S970" s="113" t="b">
        <v>0</v>
      </c>
      <c r="T970" s="113" t="b">
        <f>VLOOKUP(G970,key!$S$3:$T$12,2,FALSE)</f>
        <v>1</v>
      </c>
      <c r="U970" s="113">
        <f t="shared" si="102"/>
        <v>1</v>
      </c>
      <c r="V970" s="116">
        <f t="shared" si="103"/>
        <v>0</v>
      </c>
      <c r="W970" s="113">
        <f>VLOOKUP(G970,key!$S$3:$U$6,3,FALSE)</f>
        <v>0.25</v>
      </c>
      <c r="X970" s="113"/>
      <c r="Z970" s="113"/>
      <c r="AA970" s="113" t="s">
        <v>4151</v>
      </c>
      <c r="AB970" s="113" t="s">
        <v>1650</v>
      </c>
      <c r="AC970" s="113">
        <v>2017</v>
      </c>
      <c r="AD970" s="113" t="s">
        <v>48</v>
      </c>
      <c r="AE970" s="113" t="s">
        <v>1656</v>
      </c>
      <c r="AF970" s="113">
        <v>201</v>
      </c>
      <c r="AG970" s="113">
        <v>4.4999999999999998E-2</v>
      </c>
      <c r="AH970" s="113">
        <v>0</v>
      </c>
      <c r="AI970" s="113">
        <v>500</v>
      </c>
      <c r="AJ970" s="113">
        <v>4.3999999999999997E-2</v>
      </c>
    </row>
    <row r="971" spans="1:36" x14ac:dyDescent="0.25">
      <c r="A971" t="str">
        <f t="shared" si="98"/>
        <v>CFLMFm2017CZ01rNCGF</v>
      </c>
      <c r="B971" t="s">
        <v>118</v>
      </c>
      <c r="C971" t="s">
        <v>45</v>
      </c>
      <c r="D971" s="113" t="s">
        <v>1650</v>
      </c>
      <c r="E971" s="113">
        <v>2017</v>
      </c>
      <c r="F971" s="113" t="s">
        <v>48</v>
      </c>
      <c r="G971" s="113" t="s">
        <v>1657</v>
      </c>
      <c r="H971" s="113">
        <f t="shared" si="99"/>
        <v>0.98799999999999999</v>
      </c>
      <c r="I971" s="113">
        <f t="shared" si="101"/>
        <v>1.0454545454545454</v>
      </c>
      <c r="J971" s="113">
        <f t="shared" si="100"/>
        <v>-3.1600000000000003E-2</v>
      </c>
      <c r="M971" s="113">
        <v>494</v>
      </c>
      <c r="N971" s="113">
        <v>4.5999999999999999E-2</v>
      </c>
      <c r="O971" s="113">
        <v>-15.8</v>
      </c>
      <c r="P971" s="113">
        <v>500</v>
      </c>
      <c r="Q971" s="113">
        <v>4.3999999999999997E-2</v>
      </c>
      <c r="S971" s="113" t="b">
        <v>0</v>
      </c>
      <c r="T971" s="113" t="b">
        <f>VLOOKUP(G971,key!$S$3:$T$12,2,FALSE)</f>
        <v>0</v>
      </c>
      <c r="U971" s="113">
        <f t="shared" si="102"/>
        <v>1</v>
      </c>
      <c r="V971" s="116">
        <f t="shared" si="103"/>
        <v>-3.1600000000000003E-2</v>
      </c>
      <c r="W971" s="113">
        <f>VLOOKUP(G971,key!$S$3:$U$6,3,FALSE)</f>
        <v>0.9</v>
      </c>
      <c r="X971" s="113"/>
      <c r="Z971" s="113"/>
      <c r="AA971" s="113" t="s">
        <v>4151</v>
      </c>
      <c r="AB971" s="113" t="s">
        <v>1650</v>
      </c>
      <c r="AC971" s="113">
        <v>2017</v>
      </c>
      <c r="AD971" s="113" t="s">
        <v>48</v>
      </c>
      <c r="AE971" s="113" t="s">
        <v>1657</v>
      </c>
      <c r="AF971" s="113">
        <v>494</v>
      </c>
      <c r="AG971" s="113">
        <v>4.5999999999999999E-2</v>
      </c>
      <c r="AH971" s="113">
        <v>-15.8</v>
      </c>
      <c r="AI971" s="113">
        <v>500</v>
      </c>
      <c r="AJ971" s="113">
        <v>4.3999999999999997E-2</v>
      </c>
    </row>
    <row r="972" spans="1:36" x14ac:dyDescent="0.25">
      <c r="A972" t="str">
        <f t="shared" ref="A972:A1031" si="104">B972&amp;D972&amp;E972&amp;F972&amp;G972</f>
        <v>CFLMFm2017CZ02rDXGF</v>
      </c>
      <c r="B972" t="s">
        <v>118</v>
      </c>
      <c r="C972" t="s">
        <v>45</v>
      </c>
      <c r="D972" s="113" t="s">
        <v>1650</v>
      </c>
      <c r="E972" s="113">
        <v>2017</v>
      </c>
      <c r="F972" s="113" t="s">
        <v>101</v>
      </c>
      <c r="G972" s="113" t="s">
        <v>1658</v>
      </c>
      <c r="H972" s="113">
        <f t="shared" si="99"/>
        <v>1.06</v>
      </c>
      <c r="I972" s="113">
        <f t="shared" si="101"/>
        <v>1.5121951219512195</v>
      </c>
      <c r="J972" s="113">
        <f t="shared" si="100"/>
        <v>-2.0399999999999998E-2</v>
      </c>
      <c r="M972" s="113">
        <v>530</v>
      </c>
      <c r="N972" s="113">
        <v>6.2E-2</v>
      </c>
      <c r="O972" s="113">
        <v>-10.199999999999999</v>
      </c>
      <c r="P972" s="113">
        <v>500</v>
      </c>
      <c r="Q972" s="113">
        <v>4.1000000000000002E-2</v>
      </c>
      <c r="S972" s="113" t="b">
        <v>0</v>
      </c>
      <c r="T972" s="113" t="b">
        <f>VLOOKUP(G972,key!$S$3:$T$12,2,FALSE)</f>
        <v>0</v>
      </c>
      <c r="U972" s="113">
        <f t="shared" si="102"/>
        <v>1</v>
      </c>
      <c r="V972" s="116">
        <f t="shared" si="103"/>
        <v>-2.0399999999999998E-2</v>
      </c>
      <c r="W972" s="113">
        <f>VLOOKUP(G972,key!$S$3:$U$6,3,FALSE)</f>
        <v>1</v>
      </c>
      <c r="X972" s="113"/>
      <c r="Z972" s="113"/>
      <c r="AA972" s="113" t="s">
        <v>4151</v>
      </c>
      <c r="AB972" s="113" t="s">
        <v>1650</v>
      </c>
      <c r="AC972" s="113">
        <v>2017</v>
      </c>
      <c r="AD972" s="113" t="s">
        <v>101</v>
      </c>
      <c r="AE972" s="113" t="s">
        <v>1658</v>
      </c>
      <c r="AF972" s="113">
        <v>530</v>
      </c>
      <c r="AG972" s="113">
        <v>6.2E-2</v>
      </c>
      <c r="AH972" s="113">
        <v>-10.199999999999999</v>
      </c>
      <c r="AI972" s="113">
        <v>500</v>
      </c>
      <c r="AJ972" s="113">
        <v>4.1000000000000002E-2</v>
      </c>
    </row>
    <row r="973" spans="1:36" x14ac:dyDescent="0.25">
      <c r="A973" t="str">
        <f t="shared" si="104"/>
        <v>CFLMFm2017CZ02rDXHP</v>
      </c>
      <c r="B973" t="s">
        <v>118</v>
      </c>
      <c r="C973" t="s">
        <v>45</v>
      </c>
      <c r="D973" s="113" t="s">
        <v>1650</v>
      </c>
      <c r="E973" s="113">
        <v>2017</v>
      </c>
      <c r="F973" s="113" t="s">
        <v>101</v>
      </c>
      <c r="G973" s="113" t="s">
        <v>1659</v>
      </c>
      <c r="H973" s="113">
        <f t="shared" si="99"/>
        <v>0.9</v>
      </c>
      <c r="I973" s="113">
        <f t="shared" si="101"/>
        <v>1.4390243902439024</v>
      </c>
      <c r="J973" s="113">
        <f t="shared" si="100"/>
        <v>0</v>
      </c>
      <c r="M973" s="113">
        <v>450</v>
      </c>
      <c r="N973" s="113">
        <v>5.8999999999999997E-2</v>
      </c>
      <c r="O973" s="113">
        <v>0</v>
      </c>
      <c r="P973" s="113">
        <v>500</v>
      </c>
      <c r="Q973" s="113">
        <v>4.1000000000000002E-2</v>
      </c>
      <c r="S973" s="113" t="b">
        <v>0</v>
      </c>
      <c r="T973" s="113" t="b">
        <f>VLOOKUP(G973,key!$S$3:$T$12,2,FALSE)</f>
        <v>1</v>
      </c>
      <c r="U973" s="113">
        <f t="shared" si="102"/>
        <v>1</v>
      </c>
      <c r="V973" s="116">
        <f t="shared" si="103"/>
        <v>0</v>
      </c>
      <c r="W973" s="113">
        <f>VLOOKUP(G973,key!$S$3:$U$6,3,FALSE)</f>
        <v>0.5</v>
      </c>
      <c r="X973" s="113"/>
      <c r="Z973" s="113"/>
      <c r="AA973" s="113" t="s">
        <v>4151</v>
      </c>
      <c r="AB973" s="113" t="s">
        <v>1650</v>
      </c>
      <c r="AC973" s="113">
        <v>2017</v>
      </c>
      <c r="AD973" s="113" t="s">
        <v>101</v>
      </c>
      <c r="AE973" s="113" t="s">
        <v>1659</v>
      </c>
      <c r="AF973" s="113">
        <v>450</v>
      </c>
      <c r="AG973" s="113">
        <v>5.8999999999999997E-2</v>
      </c>
      <c r="AH973" s="113">
        <v>0</v>
      </c>
      <c r="AI973" s="113">
        <v>500</v>
      </c>
      <c r="AJ973" s="113">
        <v>4.1000000000000002E-2</v>
      </c>
    </row>
    <row r="974" spans="1:36" x14ac:dyDescent="0.25">
      <c r="A974" t="str">
        <f t="shared" si="104"/>
        <v>CFLMFm2017CZ02rNCEH</v>
      </c>
      <c r="B974" t="s">
        <v>118</v>
      </c>
      <c r="C974" t="s">
        <v>45</v>
      </c>
      <c r="D974" s="113" t="s">
        <v>1650</v>
      </c>
      <c r="E974" s="113">
        <v>2017</v>
      </c>
      <c r="F974" s="113" t="s">
        <v>101</v>
      </c>
      <c r="G974" s="113" t="s">
        <v>1656</v>
      </c>
      <c r="H974" s="113">
        <f t="shared" si="99"/>
        <v>0.59799999999999998</v>
      </c>
      <c r="I974" s="113">
        <f t="shared" si="101"/>
        <v>1</v>
      </c>
      <c r="J974" s="113">
        <f t="shared" si="100"/>
        <v>0</v>
      </c>
      <c r="M974" s="113">
        <v>299</v>
      </c>
      <c r="N974" s="113">
        <v>4.1000000000000002E-2</v>
      </c>
      <c r="O974" s="113">
        <v>0</v>
      </c>
      <c r="P974" s="113">
        <v>500</v>
      </c>
      <c r="Q974" s="113">
        <v>4.1000000000000002E-2</v>
      </c>
      <c r="S974" s="113" t="b">
        <v>0</v>
      </c>
      <c r="T974" s="113" t="b">
        <f>VLOOKUP(G974,key!$S$3:$T$12,2,FALSE)</f>
        <v>1</v>
      </c>
      <c r="U974" s="113">
        <f t="shared" si="102"/>
        <v>1</v>
      </c>
      <c r="V974" s="116">
        <f t="shared" si="103"/>
        <v>0</v>
      </c>
      <c r="W974" s="113">
        <f>VLOOKUP(G974,key!$S$3:$U$6,3,FALSE)</f>
        <v>0.25</v>
      </c>
      <c r="X974" s="113"/>
      <c r="Z974" s="113"/>
      <c r="AA974" s="113" t="s">
        <v>4151</v>
      </c>
      <c r="AB974" s="113" t="s">
        <v>1650</v>
      </c>
      <c r="AC974" s="113">
        <v>2017</v>
      </c>
      <c r="AD974" s="113" t="s">
        <v>101</v>
      </c>
      <c r="AE974" s="113" t="s">
        <v>1656</v>
      </c>
      <c r="AF974" s="113">
        <v>299</v>
      </c>
      <c r="AG974" s="113">
        <v>4.1000000000000002E-2</v>
      </c>
      <c r="AH974" s="113">
        <v>0</v>
      </c>
      <c r="AI974" s="113">
        <v>500</v>
      </c>
      <c r="AJ974" s="113">
        <v>4.1000000000000002E-2</v>
      </c>
    </row>
    <row r="975" spans="1:36" x14ac:dyDescent="0.25">
      <c r="A975" t="str">
        <f t="shared" si="104"/>
        <v>CFLMFm2017CZ02rNCGF</v>
      </c>
      <c r="B975" t="s">
        <v>118</v>
      </c>
      <c r="C975" t="s">
        <v>45</v>
      </c>
      <c r="D975" s="113" t="s">
        <v>1650</v>
      </c>
      <c r="E975" s="113">
        <v>2017</v>
      </c>
      <c r="F975" s="113" t="s">
        <v>101</v>
      </c>
      <c r="G975" s="113" t="s">
        <v>1657</v>
      </c>
      <c r="H975" s="113">
        <f t="shared" si="99"/>
        <v>1</v>
      </c>
      <c r="I975" s="113">
        <f t="shared" si="101"/>
        <v>1.024390243902439</v>
      </c>
      <c r="J975" s="113">
        <f t="shared" si="100"/>
        <v>-2.06E-2</v>
      </c>
      <c r="M975" s="113">
        <v>500</v>
      </c>
      <c r="N975" s="113">
        <v>4.2000000000000003E-2</v>
      </c>
      <c r="O975" s="113">
        <v>-10.3</v>
      </c>
      <c r="P975" s="113">
        <v>500</v>
      </c>
      <c r="Q975" s="113">
        <v>4.1000000000000002E-2</v>
      </c>
      <c r="S975" s="113" t="b">
        <v>0</v>
      </c>
      <c r="T975" s="113" t="b">
        <f>VLOOKUP(G975,key!$S$3:$T$12,2,FALSE)</f>
        <v>0</v>
      </c>
      <c r="U975" s="113">
        <f t="shared" si="102"/>
        <v>1</v>
      </c>
      <c r="V975" s="116">
        <f t="shared" si="103"/>
        <v>-2.06E-2</v>
      </c>
      <c r="W975" s="113">
        <f>VLOOKUP(G975,key!$S$3:$U$6,3,FALSE)</f>
        <v>0.9</v>
      </c>
      <c r="X975" s="113"/>
      <c r="Z975" s="113"/>
      <c r="AA975" s="113" t="s">
        <v>4151</v>
      </c>
      <c r="AB975" s="113" t="s">
        <v>1650</v>
      </c>
      <c r="AC975" s="113">
        <v>2017</v>
      </c>
      <c r="AD975" s="113" t="s">
        <v>101</v>
      </c>
      <c r="AE975" s="113" t="s">
        <v>1657</v>
      </c>
      <c r="AF975" s="113">
        <v>500</v>
      </c>
      <c r="AG975" s="113">
        <v>4.2000000000000003E-2</v>
      </c>
      <c r="AH975" s="113">
        <v>-10.3</v>
      </c>
      <c r="AI975" s="113">
        <v>500</v>
      </c>
      <c r="AJ975" s="113">
        <v>4.1000000000000002E-2</v>
      </c>
    </row>
    <row r="976" spans="1:36" x14ac:dyDescent="0.25">
      <c r="A976" t="str">
        <f t="shared" si="104"/>
        <v>CFLMFm2017CZ03rDXGF</v>
      </c>
      <c r="B976" t="s">
        <v>118</v>
      </c>
      <c r="C976" t="s">
        <v>45</v>
      </c>
      <c r="D976" s="113" t="s">
        <v>1650</v>
      </c>
      <c r="E976" s="113">
        <v>2017</v>
      </c>
      <c r="F976" s="113" t="s">
        <v>102</v>
      </c>
      <c r="G976" s="113" t="s">
        <v>1658</v>
      </c>
      <c r="H976" s="113">
        <f t="shared" si="99"/>
        <v>1.008</v>
      </c>
      <c r="I976" s="113">
        <f t="shared" si="101"/>
        <v>1.25</v>
      </c>
      <c r="J976" s="113">
        <f t="shared" si="100"/>
        <v>-2.2600000000000002E-2</v>
      </c>
      <c r="M976" s="113">
        <v>504</v>
      </c>
      <c r="N976" s="113">
        <v>0.05</v>
      </c>
      <c r="O976" s="113">
        <v>-11.3</v>
      </c>
      <c r="P976" s="113">
        <v>500</v>
      </c>
      <c r="Q976" s="113">
        <v>0.04</v>
      </c>
      <c r="S976" s="113" t="b">
        <v>0</v>
      </c>
      <c r="T976" s="113" t="b">
        <f>VLOOKUP(G976,key!$S$3:$T$12,2,FALSE)</f>
        <v>0</v>
      </c>
      <c r="U976" s="113">
        <f t="shared" si="102"/>
        <v>1</v>
      </c>
      <c r="V976" s="116">
        <f t="shared" si="103"/>
        <v>-2.2600000000000002E-2</v>
      </c>
      <c r="W976" s="113">
        <f>VLOOKUP(G976,key!$S$3:$U$6,3,FALSE)</f>
        <v>1</v>
      </c>
      <c r="X976" s="113"/>
      <c r="Z976" s="113"/>
      <c r="AA976" s="113" t="s">
        <v>4151</v>
      </c>
      <c r="AB976" s="113" t="s">
        <v>1650</v>
      </c>
      <c r="AC976" s="113">
        <v>2017</v>
      </c>
      <c r="AD976" s="113" t="s">
        <v>102</v>
      </c>
      <c r="AE976" s="113" t="s">
        <v>1658</v>
      </c>
      <c r="AF976" s="113">
        <v>504</v>
      </c>
      <c r="AG976" s="113">
        <v>0.05</v>
      </c>
      <c r="AH976" s="113">
        <v>-11.3</v>
      </c>
      <c r="AI976" s="113">
        <v>500</v>
      </c>
      <c r="AJ976" s="113">
        <v>0.04</v>
      </c>
    </row>
    <row r="977" spans="1:36" x14ac:dyDescent="0.25">
      <c r="A977" t="str">
        <f t="shared" si="104"/>
        <v>CFLMFm2017CZ03rDXHP</v>
      </c>
      <c r="B977" t="s">
        <v>118</v>
      </c>
      <c r="C977" t="s">
        <v>45</v>
      </c>
      <c r="D977" s="113" t="s">
        <v>1650</v>
      </c>
      <c r="E977" s="113">
        <v>2017</v>
      </c>
      <c r="F977" s="113" t="s">
        <v>102</v>
      </c>
      <c r="G977" s="113" t="s">
        <v>1659</v>
      </c>
      <c r="H977" s="113">
        <f t="shared" si="99"/>
        <v>0.85799999999999998</v>
      </c>
      <c r="I977" s="113">
        <f t="shared" si="101"/>
        <v>1.2250000000000001</v>
      </c>
      <c r="J977" s="113">
        <f t="shared" si="100"/>
        <v>0</v>
      </c>
      <c r="M977" s="113">
        <v>429</v>
      </c>
      <c r="N977" s="113">
        <v>4.9000000000000002E-2</v>
      </c>
      <c r="O977" s="113">
        <v>0</v>
      </c>
      <c r="P977" s="113">
        <v>500</v>
      </c>
      <c r="Q977" s="113">
        <v>0.04</v>
      </c>
      <c r="S977" s="113" t="b">
        <v>0</v>
      </c>
      <c r="T977" s="113" t="b">
        <f>VLOOKUP(G977,key!$S$3:$T$12,2,FALSE)</f>
        <v>1</v>
      </c>
      <c r="U977" s="113">
        <f t="shared" si="102"/>
        <v>1</v>
      </c>
      <c r="V977" s="116">
        <f t="shared" si="103"/>
        <v>0</v>
      </c>
      <c r="W977" s="113">
        <f>VLOOKUP(G977,key!$S$3:$U$6,3,FALSE)</f>
        <v>0.5</v>
      </c>
      <c r="X977" s="113"/>
      <c r="Z977" s="113"/>
      <c r="AA977" s="113" t="s">
        <v>4151</v>
      </c>
      <c r="AB977" s="113" t="s">
        <v>1650</v>
      </c>
      <c r="AC977" s="113">
        <v>2017</v>
      </c>
      <c r="AD977" s="113" t="s">
        <v>102</v>
      </c>
      <c r="AE977" s="113" t="s">
        <v>1659</v>
      </c>
      <c r="AF977" s="113">
        <v>429</v>
      </c>
      <c r="AG977" s="113">
        <v>4.9000000000000002E-2</v>
      </c>
      <c r="AH977" s="113">
        <v>0</v>
      </c>
      <c r="AI977" s="113">
        <v>500</v>
      </c>
      <c r="AJ977" s="113">
        <v>0.04</v>
      </c>
    </row>
    <row r="978" spans="1:36" x14ac:dyDescent="0.25">
      <c r="A978" t="str">
        <f t="shared" si="104"/>
        <v>CFLMFm2017CZ03rNCEH</v>
      </c>
      <c r="B978" t="s">
        <v>118</v>
      </c>
      <c r="C978" t="s">
        <v>45</v>
      </c>
      <c r="D978" s="113" t="s">
        <v>1650</v>
      </c>
      <c r="E978" s="113">
        <v>2017</v>
      </c>
      <c r="F978" s="113" t="s">
        <v>102</v>
      </c>
      <c r="G978" s="113" t="s">
        <v>1656</v>
      </c>
      <c r="H978" s="113">
        <f t="shared" si="99"/>
        <v>0.57399999999999995</v>
      </c>
      <c r="I978" s="113">
        <f t="shared" si="101"/>
        <v>1.0249999999999999</v>
      </c>
      <c r="J978" s="113">
        <f t="shared" si="100"/>
        <v>0</v>
      </c>
      <c r="M978" s="113">
        <v>287</v>
      </c>
      <c r="N978" s="113">
        <v>4.1000000000000002E-2</v>
      </c>
      <c r="O978" s="113">
        <v>0</v>
      </c>
      <c r="P978" s="113">
        <v>500</v>
      </c>
      <c r="Q978" s="113">
        <v>0.04</v>
      </c>
      <c r="S978" s="113" t="b">
        <v>0</v>
      </c>
      <c r="T978" s="113" t="b">
        <f>VLOOKUP(G978,key!$S$3:$T$12,2,FALSE)</f>
        <v>1</v>
      </c>
      <c r="U978" s="113">
        <f t="shared" si="102"/>
        <v>1</v>
      </c>
      <c r="V978" s="116">
        <f t="shared" si="103"/>
        <v>0</v>
      </c>
      <c r="W978" s="113">
        <f>VLOOKUP(G978,key!$S$3:$U$6,3,FALSE)</f>
        <v>0.25</v>
      </c>
      <c r="X978" s="113"/>
      <c r="Z978" s="113"/>
      <c r="AA978" s="113" t="s">
        <v>4151</v>
      </c>
      <c r="AB978" s="113" t="s">
        <v>1650</v>
      </c>
      <c r="AC978" s="113">
        <v>2017</v>
      </c>
      <c r="AD978" s="113" t="s">
        <v>102</v>
      </c>
      <c r="AE978" s="113" t="s">
        <v>1656</v>
      </c>
      <c r="AF978" s="113">
        <v>287</v>
      </c>
      <c r="AG978" s="113">
        <v>4.1000000000000002E-2</v>
      </c>
      <c r="AH978" s="113">
        <v>0</v>
      </c>
      <c r="AI978" s="113">
        <v>500</v>
      </c>
      <c r="AJ978" s="113">
        <v>0.04</v>
      </c>
    </row>
    <row r="979" spans="1:36" x14ac:dyDescent="0.25">
      <c r="A979" t="str">
        <f t="shared" si="104"/>
        <v>CFLMFm2017CZ03rNCGF</v>
      </c>
      <c r="B979" t="s">
        <v>118</v>
      </c>
      <c r="C979" t="s">
        <v>45</v>
      </c>
      <c r="D979" s="113" t="s">
        <v>1650</v>
      </c>
      <c r="E979" s="113">
        <v>2017</v>
      </c>
      <c r="F979" s="113" t="s">
        <v>102</v>
      </c>
      <c r="G979" s="113" t="s">
        <v>1657</v>
      </c>
      <c r="H979" s="113">
        <f t="shared" si="99"/>
        <v>0.996</v>
      </c>
      <c r="I979" s="113">
        <f t="shared" si="101"/>
        <v>1.05</v>
      </c>
      <c r="J979" s="113">
        <f t="shared" si="100"/>
        <v>-2.3E-2</v>
      </c>
      <c r="M979" s="113">
        <v>498</v>
      </c>
      <c r="N979" s="113">
        <v>4.2000000000000003E-2</v>
      </c>
      <c r="O979" s="113">
        <v>-11.5</v>
      </c>
      <c r="P979" s="113">
        <v>500</v>
      </c>
      <c r="Q979" s="113">
        <v>0.04</v>
      </c>
      <c r="S979" s="113" t="b">
        <v>0</v>
      </c>
      <c r="T979" s="113" t="b">
        <f>VLOOKUP(G979,key!$S$3:$T$12,2,FALSE)</f>
        <v>0</v>
      </c>
      <c r="U979" s="113">
        <f t="shared" si="102"/>
        <v>1</v>
      </c>
      <c r="V979" s="116">
        <f t="shared" si="103"/>
        <v>-2.3E-2</v>
      </c>
      <c r="W979" s="113">
        <f>VLOOKUP(G979,key!$S$3:$U$6,3,FALSE)</f>
        <v>0.9</v>
      </c>
      <c r="X979" s="113"/>
      <c r="Z979" s="113"/>
      <c r="AA979" s="113" t="s">
        <v>4151</v>
      </c>
      <c r="AB979" s="113" t="s">
        <v>1650</v>
      </c>
      <c r="AC979" s="113">
        <v>2017</v>
      </c>
      <c r="AD979" s="113" t="s">
        <v>102</v>
      </c>
      <c r="AE979" s="113" t="s">
        <v>1657</v>
      </c>
      <c r="AF979" s="113">
        <v>498</v>
      </c>
      <c r="AG979" s="113">
        <v>4.2000000000000003E-2</v>
      </c>
      <c r="AH979" s="113">
        <v>-11.5</v>
      </c>
      <c r="AI979" s="113">
        <v>500</v>
      </c>
      <c r="AJ979" s="113">
        <v>0.04</v>
      </c>
    </row>
    <row r="980" spans="1:36" x14ac:dyDescent="0.25">
      <c r="A980" t="str">
        <f t="shared" si="104"/>
        <v>CFLMFm2017CZ04rDXGF</v>
      </c>
      <c r="B980" t="s">
        <v>118</v>
      </c>
      <c r="C980" t="s">
        <v>45</v>
      </c>
      <c r="D980" s="113" t="s">
        <v>1650</v>
      </c>
      <c r="E980" s="113">
        <v>2017</v>
      </c>
      <c r="F980" s="113" t="s">
        <v>103</v>
      </c>
      <c r="G980" s="113" t="s">
        <v>1658</v>
      </c>
      <c r="H980" s="113">
        <f t="shared" si="99"/>
        <v>1.0820000000000001</v>
      </c>
      <c r="I980" s="113">
        <f t="shared" si="101"/>
        <v>1.6363636363636362</v>
      </c>
      <c r="J980" s="113">
        <f t="shared" si="100"/>
        <v>-1.504E-2</v>
      </c>
      <c r="M980" s="113">
        <v>541</v>
      </c>
      <c r="N980" s="113">
        <v>7.1999999999999995E-2</v>
      </c>
      <c r="O980" s="113">
        <v>-7.52</v>
      </c>
      <c r="P980" s="113">
        <v>500</v>
      </c>
      <c r="Q980" s="113">
        <v>4.3999999999999997E-2</v>
      </c>
      <c r="S980" s="113" t="b">
        <v>0</v>
      </c>
      <c r="T980" s="113" t="b">
        <f>VLOOKUP(G980,key!$S$3:$T$12,2,FALSE)</f>
        <v>0</v>
      </c>
      <c r="U980" s="113">
        <f t="shared" si="102"/>
        <v>1</v>
      </c>
      <c r="V980" s="116">
        <f t="shared" si="103"/>
        <v>-1.504E-2</v>
      </c>
      <c r="W980" s="113">
        <f>VLOOKUP(G980,key!$S$3:$U$6,3,FALSE)</f>
        <v>1</v>
      </c>
      <c r="X980" s="113"/>
      <c r="Z980" s="113"/>
      <c r="AA980" s="113" t="s">
        <v>4151</v>
      </c>
      <c r="AB980" s="113" t="s">
        <v>1650</v>
      </c>
      <c r="AC980" s="113">
        <v>2017</v>
      </c>
      <c r="AD980" s="113" t="s">
        <v>103</v>
      </c>
      <c r="AE980" s="113" t="s">
        <v>1658</v>
      </c>
      <c r="AF980" s="113">
        <v>541</v>
      </c>
      <c r="AG980" s="113">
        <v>7.1999999999999995E-2</v>
      </c>
      <c r="AH980" s="113">
        <v>-7.52</v>
      </c>
      <c r="AI980" s="113">
        <v>500</v>
      </c>
      <c r="AJ980" s="113">
        <v>4.3999999999999997E-2</v>
      </c>
    </row>
    <row r="981" spans="1:36" x14ac:dyDescent="0.25">
      <c r="A981" t="str">
        <f t="shared" si="104"/>
        <v>CFLMFm2017CZ04rDXHP</v>
      </c>
      <c r="B981" t="s">
        <v>118</v>
      </c>
      <c r="C981" t="s">
        <v>45</v>
      </c>
      <c r="D981" s="113" t="s">
        <v>1650</v>
      </c>
      <c r="E981" s="113">
        <v>2017</v>
      </c>
      <c r="F981" s="113" t="s">
        <v>103</v>
      </c>
      <c r="G981" s="113" t="s">
        <v>1659</v>
      </c>
      <c r="H981" s="113">
        <f t="shared" si="99"/>
        <v>0.95599999999999996</v>
      </c>
      <c r="I981" s="113">
        <f t="shared" si="101"/>
        <v>1.7045454545454546</v>
      </c>
      <c r="J981" s="113">
        <f t="shared" si="100"/>
        <v>0</v>
      </c>
      <c r="M981" s="113">
        <v>478</v>
      </c>
      <c r="N981" s="113">
        <v>7.4999999999999997E-2</v>
      </c>
      <c r="O981" s="113">
        <v>0</v>
      </c>
      <c r="P981" s="113">
        <v>500</v>
      </c>
      <c r="Q981" s="113">
        <v>4.3999999999999997E-2</v>
      </c>
      <c r="S981" s="113" t="b">
        <v>0</v>
      </c>
      <c r="T981" s="113" t="b">
        <f>VLOOKUP(G981,key!$S$3:$T$12,2,FALSE)</f>
        <v>1</v>
      </c>
      <c r="U981" s="113">
        <f t="shared" si="102"/>
        <v>1</v>
      </c>
      <c r="V981" s="116">
        <f t="shared" si="103"/>
        <v>0</v>
      </c>
      <c r="W981" s="113">
        <f>VLOOKUP(G981,key!$S$3:$U$6,3,FALSE)</f>
        <v>0.5</v>
      </c>
      <c r="X981" s="113"/>
      <c r="Z981" s="113"/>
      <c r="AA981" s="113" t="s">
        <v>4151</v>
      </c>
      <c r="AB981" s="113" t="s">
        <v>1650</v>
      </c>
      <c r="AC981" s="113">
        <v>2017</v>
      </c>
      <c r="AD981" s="113" t="s">
        <v>103</v>
      </c>
      <c r="AE981" s="113" t="s">
        <v>1659</v>
      </c>
      <c r="AF981" s="113">
        <v>478</v>
      </c>
      <c r="AG981" s="113">
        <v>7.4999999999999997E-2</v>
      </c>
      <c r="AH981" s="113">
        <v>0</v>
      </c>
      <c r="AI981" s="113">
        <v>500</v>
      </c>
      <c r="AJ981" s="113">
        <v>4.3999999999999997E-2</v>
      </c>
    </row>
    <row r="982" spans="1:36" x14ac:dyDescent="0.25">
      <c r="A982" t="str">
        <f t="shared" si="104"/>
        <v>CFLMFm2017CZ04rNCEH</v>
      </c>
      <c r="B982" t="s">
        <v>118</v>
      </c>
      <c r="C982" t="s">
        <v>45</v>
      </c>
      <c r="D982" s="113" t="s">
        <v>1650</v>
      </c>
      <c r="E982" s="113">
        <v>2017</v>
      </c>
      <c r="F982" s="113" t="s">
        <v>103</v>
      </c>
      <c r="G982" s="113" t="s">
        <v>1656</v>
      </c>
      <c r="H982" s="113">
        <f t="shared" si="99"/>
        <v>0.71</v>
      </c>
      <c r="I982" s="113">
        <f t="shared" si="101"/>
        <v>1.0227272727272727</v>
      </c>
      <c r="J982" s="113">
        <f t="shared" si="100"/>
        <v>0</v>
      </c>
      <c r="M982" s="113">
        <v>355</v>
      </c>
      <c r="N982" s="113">
        <v>4.4999999999999998E-2</v>
      </c>
      <c r="O982" s="113">
        <v>0</v>
      </c>
      <c r="P982" s="113">
        <v>500</v>
      </c>
      <c r="Q982" s="113">
        <v>4.3999999999999997E-2</v>
      </c>
      <c r="S982" s="113" t="b">
        <v>0</v>
      </c>
      <c r="T982" s="113" t="b">
        <f>VLOOKUP(G982,key!$S$3:$T$12,2,FALSE)</f>
        <v>1</v>
      </c>
      <c r="U982" s="113">
        <f t="shared" si="102"/>
        <v>1</v>
      </c>
      <c r="V982" s="116">
        <f t="shared" si="103"/>
        <v>0</v>
      </c>
      <c r="W982" s="113">
        <f>VLOOKUP(G982,key!$S$3:$U$6,3,FALSE)</f>
        <v>0.25</v>
      </c>
      <c r="X982" s="113"/>
      <c r="Z982" s="113"/>
      <c r="AA982" s="113" t="s">
        <v>4151</v>
      </c>
      <c r="AB982" s="113" t="s">
        <v>1650</v>
      </c>
      <c r="AC982" s="113">
        <v>2017</v>
      </c>
      <c r="AD982" s="113" t="s">
        <v>103</v>
      </c>
      <c r="AE982" s="113" t="s">
        <v>1656</v>
      </c>
      <c r="AF982" s="113">
        <v>355</v>
      </c>
      <c r="AG982" s="113">
        <v>4.4999999999999998E-2</v>
      </c>
      <c r="AH982" s="113">
        <v>0</v>
      </c>
      <c r="AI982" s="113">
        <v>500</v>
      </c>
      <c r="AJ982" s="113">
        <v>4.3999999999999997E-2</v>
      </c>
    </row>
    <row r="983" spans="1:36" x14ac:dyDescent="0.25">
      <c r="A983" t="str">
        <f t="shared" si="104"/>
        <v>CFLMFm2017CZ04rNCGF</v>
      </c>
      <c r="B983" t="s">
        <v>118</v>
      </c>
      <c r="C983" t="s">
        <v>45</v>
      </c>
      <c r="D983" s="113" t="s">
        <v>1650</v>
      </c>
      <c r="E983" s="113">
        <v>2017</v>
      </c>
      <c r="F983" s="113" t="s">
        <v>103</v>
      </c>
      <c r="G983" s="113" t="s">
        <v>1657</v>
      </c>
      <c r="H983" s="113">
        <f t="shared" si="99"/>
        <v>1.008</v>
      </c>
      <c r="I983" s="113">
        <f t="shared" si="101"/>
        <v>1.0227272727272727</v>
      </c>
      <c r="J983" s="113">
        <f t="shared" si="100"/>
        <v>-1.532E-2</v>
      </c>
      <c r="M983" s="113">
        <v>504</v>
      </c>
      <c r="N983" s="113">
        <v>4.4999999999999998E-2</v>
      </c>
      <c r="O983" s="113">
        <v>-7.66</v>
      </c>
      <c r="P983" s="113">
        <v>500</v>
      </c>
      <c r="Q983" s="113">
        <v>4.3999999999999997E-2</v>
      </c>
      <c r="S983" s="113" t="b">
        <v>0</v>
      </c>
      <c r="T983" s="113" t="b">
        <f>VLOOKUP(G983,key!$S$3:$T$12,2,FALSE)</f>
        <v>0</v>
      </c>
      <c r="U983" s="113">
        <f t="shared" si="102"/>
        <v>1</v>
      </c>
      <c r="V983" s="116">
        <f t="shared" si="103"/>
        <v>-1.532E-2</v>
      </c>
      <c r="W983" s="113">
        <f>VLOOKUP(G983,key!$S$3:$U$6,3,FALSE)</f>
        <v>0.9</v>
      </c>
      <c r="X983" s="113"/>
      <c r="Z983" s="113"/>
      <c r="AA983" s="113" t="s">
        <v>4151</v>
      </c>
      <c r="AB983" s="113" t="s">
        <v>1650</v>
      </c>
      <c r="AC983" s="113">
        <v>2017</v>
      </c>
      <c r="AD983" s="113" t="s">
        <v>103</v>
      </c>
      <c r="AE983" s="113" t="s">
        <v>1657</v>
      </c>
      <c r="AF983" s="113">
        <v>504</v>
      </c>
      <c r="AG983" s="113">
        <v>4.4999999999999998E-2</v>
      </c>
      <c r="AH983" s="113">
        <v>-7.66</v>
      </c>
      <c r="AI983" s="113">
        <v>500</v>
      </c>
      <c r="AJ983" s="113">
        <v>4.3999999999999997E-2</v>
      </c>
    </row>
    <row r="984" spans="1:36" x14ac:dyDescent="0.25">
      <c r="A984" t="str">
        <f t="shared" si="104"/>
        <v>CFLMFm2017CZ05rDXGF</v>
      </c>
      <c r="B984" t="s">
        <v>118</v>
      </c>
      <c r="C984" t="s">
        <v>45</v>
      </c>
      <c r="D984" s="113" t="s">
        <v>1650</v>
      </c>
      <c r="E984" s="113">
        <v>2017</v>
      </c>
      <c r="F984" s="113" t="s">
        <v>104</v>
      </c>
      <c r="G984" s="113" t="s">
        <v>1658</v>
      </c>
      <c r="H984" s="113">
        <f t="shared" si="99"/>
        <v>1.032</v>
      </c>
      <c r="I984" s="113">
        <f t="shared" si="101"/>
        <v>1.3409090909090908</v>
      </c>
      <c r="J984" s="113">
        <f t="shared" si="100"/>
        <v>-1.788E-2</v>
      </c>
      <c r="M984" s="113">
        <v>516</v>
      </c>
      <c r="N984" s="113">
        <v>5.8999999999999997E-2</v>
      </c>
      <c r="O984" s="113">
        <v>-8.94</v>
      </c>
      <c r="P984" s="113">
        <v>500</v>
      </c>
      <c r="Q984" s="113">
        <v>4.3999999999999997E-2</v>
      </c>
      <c r="S984" s="113" t="b">
        <v>0</v>
      </c>
      <c r="T984" s="113" t="b">
        <f>VLOOKUP(G984,key!$S$3:$T$12,2,FALSE)</f>
        <v>0</v>
      </c>
      <c r="U984" s="113">
        <f t="shared" si="102"/>
        <v>1</v>
      </c>
      <c r="V984" s="116">
        <f t="shared" si="103"/>
        <v>-1.788E-2</v>
      </c>
      <c r="W984" s="113">
        <f>VLOOKUP(G984,key!$S$3:$U$6,3,FALSE)</f>
        <v>1</v>
      </c>
      <c r="X984" s="113"/>
      <c r="Z984" s="113"/>
      <c r="AA984" s="113" t="s">
        <v>4151</v>
      </c>
      <c r="AB984" s="113" t="s">
        <v>1650</v>
      </c>
      <c r="AC984" s="113">
        <v>2017</v>
      </c>
      <c r="AD984" s="113" t="s">
        <v>104</v>
      </c>
      <c r="AE984" s="113" t="s">
        <v>1658</v>
      </c>
      <c r="AF984" s="113">
        <v>516</v>
      </c>
      <c r="AG984" s="113">
        <v>5.8999999999999997E-2</v>
      </c>
      <c r="AH984" s="113">
        <v>-8.94</v>
      </c>
      <c r="AI984" s="113">
        <v>500</v>
      </c>
      <c r="AJ984" s="113">
        <v>4.3999999999999997E-2</v>
      </c>
    </row>
    <row r="985" spans="1:36" x14ac:dyDescent="0.25">
      <c r="A985" t="str">
        <f t="shared" si="104"/>
        <v>CFLMFm2017CZ05rDXHP</v>
      </c>
      <c r="B985" t="s">
        <v>118</v>
      </c>
      <c r="C985" t="s">
        <v>45</v>
      </c>
      <c r="D985" s="113" t="s">
        <v>1650</v>
      </c>
      <c r="E985" s="113">
        <v>2017</v>
      </c>
      <c r="F985" s="113" t="s">
        <v>104</v>
      </c>
      <c r="G985" s="113" t="s">
        <v>1659</v>
      </c>
      <c r="H985" s="113">
        <f t="shared" si="99"/>
        <v>0.89</v>
      </c>
      <c r="I985" s="113">
        <f t="shared" si="101"/>
        <v>1.2727272727272729</v>
      </c>
      <c r="J985" s="113">
        <f t="shared" si="100"/>
        <v>0</v>
      </c>
      <c r="M985" s="113">
        <v>445</v>
      </c>
      <c r="N985" s="113">
        <v>5.6000000000000001E-2</v>
      </c>
      <c r="O985" s="113">
        <v>0</v>
      </c>
      <c r="P985" s="113">
        <v>500</v>
      </c>
      <c r="Q985" s="113">
        <v>4.3999999999999997E-2</v>
      </c>
      <c r="S985" s="113" t="b">
        <v>0</v>
      </c>
      <c r="T985" s="113" t="b">
        <f>VLOOKUP(G985,key!$S$3:$T$12,2,FALSE)</f>
        <v>1</v>
      </c>
      <c r="U985" s="113">
        <f t="shared" si="102"/>
        <v>1</v>
      </c>
      <c r="V985" s="116">
        <f t="shared" si="103"/>
        <v>0</v>
      </c>
      <c r="W985" s="113">
        <f>VLOOKUP(G985,key!$S$3:$U$6,3,FALSE)</f>
        <v>0.5</v>
      </c>
      <c r="X985" s="113"/>
      <c r="Z985" s="113"/>
      <c r="AA985" s="113" t="s">
        <v>4151</v>
      </c>
      <c r="AB985" s="113" t="s">
        <v>1650</v>
      </c>
      <c r="AC985" s="113">
        <v>2017</v>
      </c>
      <c r="AD985" s="113" t="s">
        <v>104</v>
      </c>
      <c r="AE985" s="113" t="s">
        <v>1659</v>
      </c>
      <c r="AF985" s="113">
        <v>445</v>
      </c>
      <c r="AG985" s="113">
        <v>5.6000000000000001E-2</v>
      </c>
      <c r="AH985" s="113">
        <v>0</v>
      </c>
      <c r="AI985" s="113">
        <v>500</v>
      </c>
      <c r="AJ985" s="113">
        <v>4.3999999999999997E-2</v>
      </c>
    </row>
    <row r="986" spans="1:36" x14ac:dyDescent="0.25">
      <c r="A986" t="str">
        <f t="shared" si="104"/>
        <v>CFLMFm2017CZ05rNCEH</v>
      </c>
      <c r="B986" t="s">
        <v>118</v>
      </c>
      <c r="C986" t="s">
        <v>45</v>
      </c>
      <c r="D986" s="113" t="s">
        <v>1650</v>
      </c>
      <c r="E986" s="113">
        <v>2017</v>
      </c>
      <c r="F986" s="113" t="s">
        <v>104</v>
      </c>
      <c r="G986" s="113" t="s">
        <v>1656</v>
      </c>
      <c r="H986" s="113">
        <f t="shared" si="99"/>
        <v>0.67600000000000005</v>
      </c>
      <c r="I986" s="113">
        <f t="shared" si="101"/>
        <v>1.0227272727272727</v>
      </c>
      <c r="J986" s="113">
        <f t="shared" si="100"/>
        <v>0</v>
      </c>
      <c r="M986" s="113">
        <v>338</v>
      </c>
      <c r="N986" s="113">
        <v>4.4999999999999998E-2</v>
      </c>
      <c r="O986" s="113">
        <v>0</v>
      </c>
      <c r="P986" s="113">
        <v>500</v>
      </c>
      <c r="Q986" s="113">
        <v>4.3999999999999997E-2</v>
      </c>
      <c r="S986" s="113" t="b">
        <v>0</v>
      </c>
      <c r="T986" s="113" t="b">
        <f>VLOOKUP(G986,key!$S$3:$T$12,2,FALSE)</f>
        <v>1</v>
      </c>
      <c r="U986" s="113">
        <f t="shared" si="102"/>
        <v>1</v>
      </c>
      <c r="V986" s="116">
        <f t="shared" si="103"/>
        <v>0</v>
      </c>
      <c r="W986" s="113">
        <f>VLOOKUP(G986,key!$S$3:$U$6,3,FALSE)</f>
        <v>0.25</v>
      </c>
      <c r="X986" s="113"/>
      <c r="Z986" s="113"/>
      <c r="AA986" s="113" t="s">
        <v>4151</v>
      </c>
      <c r="AB986" s="113" t="s">
        <v>1650</v>
      </c>
      <c r="AC986" s="113">
        <v>2017</v>
      </c>
      <c r="AD986" s="113" t="s">
        <v>104</v>
      </c>
      <c r="AE986" s="113" t="s">
        <v>1656</v>
      </c>
      <c r="AF986" s="113">
        <v>338</v>
      </c>
      <c r="AG986" s="113">
        <v>4.4999999999999998E-2</v>
      </c>
      <c r="AH986" s="113">
        <v>0</v>
      </c>
      <c r="AI986" s="113">
        <v>500</v>
      </c>
      <c r="AJ986" s="113">
        <v>4.3999999999999997E-2</v>
      </c>
    </row>
    <row r="987" spans="1:36" x14ac:dyDescent="0.25">
      <c r="A987" t="str">
        <f t="shared" si="104"/>
        <v>CFLMFm2017CZ05rNCGF</v>
      </c>
      <c r="B987" t="s">
        <v>118</v>
      </c>
      <c r="C987" t="s">
        <v>45</v>
      </c>
      <c r="D987" s="113" t="s">
        <v>1650</v>
      </c>
      <c r="E987" s="113">
        <v>2017</v>
      </c>
      <c r="F987" s="113" t="s">
        <v>104</v>
      </c>
      <c r="G987" s="113" t="s">
        <v>1657</v>
      </c>
      <c r="H987" s="113">
        <f t="shared" si="99"/>
        <v>1.008</v>
      </c>
      <c r="I987" s="113">
        <f t="shared" si="101"/>
        <v>1.0227272727272727</v>
      </c>
      <c r="J987" s="113">
        <f t="shared" si="100"/>
        <v>-1.7979999999999999E-2</v>
      </c>
      <c r="M987" s="113">
        <v>504</v>
      </c>
      <c r="N987" s="113">
        <v>4.4999999999999998E-2</v>
      </c>
      <c r="O987" s="113">
        <v>-8.99</v>
      </c>
      <c r="P987" s="113">
        <v>500</v>
      </c>
      <c r="Q987" s="113">
        <v>4.3999999999999997E-2</v>
      </c>
      <c r="S987" s="113" t="b">
        <v>0</v>
      </c>
      <c r="T987" s="113" t="b">
        <f>VLOOKUP(G987,key!$S$3:$T$12,2,FALSE)</f>
        <v>0</v>
      </c>
      <c r="U987" s="113">
        <f t="shared" si="102"/>
        <v>1</v>
      </c>
      <c r="V987" s="116">
        <f t="shared" si="103"/>
        <v>-1.7979999999999999E-2</v>
      </c>
      <c r="W987" s="113">
        <f>VLOOKUP(G987,key!$S$3:$U$6,3,FALSE)</f>
        <v>0.9</v>
      </c>
      <c r="X987" s="113"/>
      <c r="Z987" s="113"/>
      <c r="AA987" s="113" t="s">
        <v>4151</v>
      </c>
      <c r="AB987" s="113" t="s">
        <v>1650</v>
      </c>
      <c r="AC987" s="113">
        <v>2017</v>
      </c>
      <c r="AD987" s="113" t="s">
        <v>104</v>
      </c>
      <c r="AE987" s="113" t="s">
        <v>1657</v>
      </c>
      <c r="AF987" s="113">
        <v>504</v>
      </c>
      <c r="AG987" s="113">
        <v>4.4999999999999998E-2</v>
      </c>
      <c r="AH987" s="113">
        <v>-8.99</v>
      </c>
      <c r="AI987" s="113">
        <v>500</v>
      </c>
      <c r="AJ987" s="113">
        <v>4.3999999999999997E-2</v>
      </c>
    </row>
    <row r="988" spans="1:36" x14ac:dyDescent="0.25">
      <c r="A988" t="str">
        <f t="shared" si="104"/>
        <v>CFLMFm2017CZ06rDXGF</v>
      </c>
      <c r="B988" t="s">
        <v>118</v>
      </c>
      <c r="C988" t="s">
        <v>45</v>
      </c>
      <c r="D988" s="113" t="s">
        <v>1650</v>
      </c>
      <c r="E988" s="113">
        <v>2017</v>
      </c>
      <c r="F988" s="113" t="s">
        <v>105</v>
      </c>
      <c r="G988" s="113" t="s">
        <v>1658</v>
      </c>
      <c r="H988" s="113">
        <f t="shared" si="99"/>
        <v>1.0580000000000001</v>
      </c>
      <c r="I988" s="113">
        <f t="shared" si="101"/>
        <v>1.4222222222222223</v>
      </c>
      <c r="J988" s="113">
        <f t="shared" si="100"/>
        <v>-1.9640000000000001E-2</v>
      </c>
      <c r="M988" s="113">
        <v>529</v>
      </c>
      <c r="N988" s="113">
        <v>6.4000000000000001E-2</v>
      </c>
      <c r="O988" s="113">
        <v>-9.82</v>
      </c>
      <c r="P988" s="113">
        <v>500</v>
      </c>
      <c r="Q988" s="113">
        <v>4.4999999999999998E-2</v>
      </c>
      <c r="S988" s="113" t="b">
        <v>0</v>
      </c>
      <c r="T988" s="113" t="b">
        <f>VLOOKUP(G988,key!$S$3:$T$12,2,FALSE)</f>
        <v>0</v>
      </c>
      <c r="U988" s="113">
        <f t="shared" si="102"/>
        <v>1</v>
      </c>
      <c r="V988" s="116">
        <f t="shared" si="103"/>
        <v>-1.9640000000000001E-2</v>
      </c>
      <c r="W988" s="113">
        <f>VLOOKUP(G988,key!$S$3:$U$6,3,FALSE)</f>
        <v>1</v>
      </c>
      <c r="X988" s="113"/>
      <c r="Z988" s="113"/>
      <c r="AA988" s="113" t="s">
        <v>4151</v>
      </c>
      <c r="AB988" s="113" t="s">
        <v>1650</v>
      </c>
      <c r="AC988" s="113">
        <v>2017</v>
      </c>
      <c r="AD988" s="113" t="s">
        <v>105</v>
      </c>
      <c r="AE988" s="113" t="s">
        <v>1658</v>
      </c>
      <c r="AF988" s="113">
        <v>529</v>
      </c>
      <c r="AG988" s="113">
        <v>6.4000000000000001E-2</v>
      </c>
      <c r="AH988" s="113">
        <v>-9.82</v>
      </c>
      <c r="AI988" s="113">
        <v>500</v>
      </c>
      <c r="AJ988" s="113">
        <v>4.4999999999999998E-2</v>
      </c>
    </row>
    <row r="989" spans="1:36" x14ac:dyDescent="0.25">
      <c r="A989" t="str">
        <f t="shared" si="104"/>
        <v>CFLMFm2017CZ06rDXHP</v>
      </c>
      <c r="B989" t="s">
        <v>118</v>
      </c>
      <c r="C989" t="s">
        <v>45</v>
      </c>
      <c r="D989" s="113" t="s">
        <v>1650</v>
      </c>
      <c r="E989" s="113">
        <v>2017</v>
      </c>
      <c r="F989" s="113" t="s">
        <v>105</v>
      </c>
      <c r="G989" s="113" t="s">
        <v>1659</v>
      </c>
      <c r="H989" s="113">
        <f t="shared" si="99"/>
        <v>0.93600000000000005</v>
      </c>
      <c r="I989" s="113">
        <f t="shared" si="101"/>
        <v>1.5111111111111113</v>
      </c>
      <c r="J989" s="113">
        <f t="shared" si="100"/>
        <v>0</v>
      </c>
      <c r="M989" s="113">
        <v>468</v>
      </c>
      <c r="N989" s="113">
        <v>6.8000000000000005E-2</v>
      </c>
      <c r="O989" s="113">
        <v>0</v>
      </c>
      <c r="P989" s="113">
        <v>500</v>
      </c>
      <c r="Q989" s="113">
        <v>4.4999999999999998E-2</v>
      </c>
      <c r="S989" s="113" t="b">
        <v>0</v>
      </c>
      <c r="T989" s="113" t="b">
        <f>VLOOKUP(G989,key!$S$3:$T$12,2,FALSE)</f>
        <v>1</v>
      </c>
      <c r="U989" s="113">
        <f t="shared" si="102"/>
        <v>1</v>
      </c>
      <c r="V989" s="116">
        <f t="shared" si="103"/>
        <v>0</v>
      </c>
      <c r="W989" s="113">
        <f>VLOOKUP(G989,key!$S$3:$U$6,3,FALSE)</f>
        <v>0.5</v>
      </c>
      <c r="X989" s="113"/>
      <c r="Z989" s="113"/>
      <c r="AA989" s="113" t="s">
        <v>4151</v>
      </c>
      <c r="AB989" s="113" t="s">
        <v>1650</v>
      </c>
      <c r="AC989" s="113">
        <v>2017</v>
      </c>
      <c r="AD989" s="113" t="s">
        <v>105</v>
      </c>
      <c r="AE989" s="113" t="s">
        <v>1659</v>
      </c>
      <c r="AF989" s="113">
        <v>468</v>
      </c>
      <c r="AG989" s="113">
        <v>6.8000000000000005E-2</v>
      </c>
      <c r="AH989" s="113">
        <v>0</v>
      </c>
      <c r="AI989" s="113">
        <v>500</v>
      </c>
      <c r="AJ989" s="113">
        <v>4.4999999999999998E-2</v>
      </c>
    </row>
    <row r="990" spans="1:36" x14ac:dyDescent="0.25">
      <c r="A990" t="str">
        <f t="shared" si="104"/>
        <v>CFLMFm2017CZ06rNCEH</v>
      </c>
      <c r="B990" t="s">
        <v>118</v>
      </c>
      <c r="C990" t="s">
        <v>45</v>
      </c>
      <c r="D990" s="113" t="s">
        <v>1650</v>
      </c>
      <c r="E990" s="113">
        <v>2017</v>
      </c>
      <c r="F990" s="113" t="s">
        <v>105</v>
      </c>
      <c r="G990" s="113" t="s">
        <v>1656</v>
      </c>
      <c r="H990" s="113">
        <f t="shared" si="99"/>
        <v>0.64800000000000002</v>
      </c>
      <c r="I990" s="113">
        <f t="shared" si="101"/>
        <v>1</v>
      </c>
      <c r="J990" s="113">
        <f t="shared" si="100"/>
        <v>0</v>
      </c>
      <c r="M990" s="113">
        <v>324</v>
      </c>
      <c r="N990" s="113">
        <v>4.4999999999999998E-2</v>
      </c>
      <c r="O990" s="113">
        <v>0</v>
      </c>
      <c r="P990" s="113">
        <v>500</v>
      </c>
      <c r="Q990" s="113">
        <v>4.4999999999999998E-2</v>
      </c>
      <c r="S990" s="113" t="b">
        <v>0</v>
      </c>
      <c r="T990" s="113" t="b">
        <f>VLOOKUP(G990,key!$S$3:$T$12,2,FALSE)</f>
        <v>1</v>
      </c>
      <c r="U990" s="113">
        <f t="shared" si="102"/>
        <v>1</v>
      </c>
      <c r="V990" s="116">
        <f t="shared" si="103"/>
        <v>0</v>
      </c>
      <c r="W990" s="113">
        <f>VLOOKUP(G990,key!$S$3:$U$6,3,FALSE)</f>
        <v>0.25</v>
      </c>
      <c r="X990" s="113"/>
      <c r="Z990" s="113"/>
      <c r="AA990" s="113" t="s">
        <v>4151</v>
      </c>
      <c r="AB990" s="113" t="s">
        <v>1650</v>
      </c>
      <c r="AC990" s="113">
        <v>2017</v>
      </c>
      <c r="AD990" s="113" t="s">
        <v>105</v>
      </c>
      <c r="AE990" s="113" t="s">
        <v>1656</v>
      </c>
      <c r="AF990" s="113">
        <v>324</v>
      </c>
      <c r="AG990" s="113">
        <v>4.4999999999999998E-2</v>
      </c>
      <c r="AH990" s="113">
        <v>0</v>
      </c>
      <c r="AI990" s="113">
        <v>500</v>
      </c>
      <c r="AJ990" s="113">
        <v>4.4999999999999998E-2</v>
      </c>
    </row>
    <row r="991" spans="1:36" x14ac:dyDescent="0.25">
      <c r="A991" t="str">
        <f t="shared" si="104"/>
        <v>CFLMFm2017CZ06rNCGF</v>
      </c>
      <c r="B991" t="s">
        <v>118</v>
      </c>
      <c r="C991" t="s">
        <v>45</v>
      </c>
      <c r="D991" s="113" t="s">
        <v>1650</v>
      </c>
      <c r="E991" s="113">
        <v>2017</v>
      </c>
      <c r="F991" s="113" t="s">
        <v>105</v>
      </c>
      <c r="G991" s="113" t="s">
        <v>1657</v>
      </c>
      <c r="H991" s="113">
        <f t="shared" si="99"/>
        <v>1</v>
      </c>
      <c r="I991" s="113">
        <f t="shared" si="101"/>
        <v>1</v>
      </c>
      <c r="J991" s="113">
        <f t="shared" si="100"/>
        <v>-1.9800000000000002E-2</v>
      </c>
      <c r="M991" s="113">
        <v>500</v>
      </c>
      <c r="N991" s="113">
        <v>4.4999999999999998E-2</v>
      </c>
      <c r="O991" s="113">
        <v>-9.9</v>
      </c>
      <c r="P991" s="113">
        <v>500</v>
      </c>
      <c r="Q991" s="113">
        <v>4.4999999999999998E-2</v>
      </c>
      <c r="S991" s="113" t="b">
        <v>0</v>
      </c>
      <c r="T991" s="113" t="b">
        <f>VLOOKUP(G991,key!$S$3:$T$12,2,FALSE)</f>
        <v>0</v>
      </c>
      <c r="U991" s="113">
        <f t="shared" si="102"/>
        <v>1</v>
      </c>
      <c r="V991" s="116">
        <f t="shared" si="103"/>
        <v>-1.9800000000000002E-2</v>
      </c>
      <c r="W991" s="113">
        <f>VLOOKUP(G991,key!$S$3:$U$6,3,FALSE)</f>
        <v>0.9</v>
      </c>
      <c r="X991" s="113"/>
      <c r="Z991" s="113"/>
      <c r="AA991" s="113" t="s">
        <v>4151</v>
      </c>
      <c r="AB991" s="113" t="s">
        <v>1650</v>
      </c>
      <c r="AC991" s="113">
        <v>2017</v>
      </c>
      <c r="AD991" s="113" t="s">
        <v>105</v>
      </c>
      <c r="AE991" s="113" t="s">
        <v>1657</v>
      </c>
      <c r="AF991" s="113">
        <v>500</v>
      </c>
      <c r="AG991" s="113">
        <v>4.4999999999999998E-2</v>
      </c>
      <c r="AH991" s="113">
        <v>-9.9</v>
      </c>
      <c r="AI991" s="113">
        <v>500</v>
      </c>
      <c r="AJ991" s="113">
        <v>4.4999999999999998E-2</v>
      </c>
    </row>
    <row r="992" spans="1:36" x14ac:dyDescent="0.25">
      <c r="A992" t="str">
        <f t="shared" si="104"/>
        <v>CFLMFm2017CZ07rDXGF</v>
      </c>
      <c r="B992" t="s">
        <v>118</v>
      </c>
      <c r="C992" t="s">
        <v>45</v>
      </c>
      <c r="D992" s="113" t="s">
        <v>1650</v>
      </c>
      <c r="E992" s="113">
        <v>2017</v>
      </c>
      <c r="F992" s="113" t="s">
        <v>106</v>
      </c>
      <c r="G992" s="113" t="s">
        <v>1658</v>
      </c>
      <c r="H992" s="113">
        <f t="shared" si="99"/>
        <v>1.1060000000000001</v>
      </c>
      <c r="I992" s="113">
        <f t="shared" si="101"/>
        <v>1.288888888888889</v>
      </c>
      <c r="J992" s="113">
        <f t="shared" si="100"/>
        <v>-1.6120000000000002E-2</v>
      </c>
      <c r="M992" s="113">
        <v>553</v>
      </c>
      <c r="N992" s="113">
        <v>5.8000000000000003E-2</v>
      </c>
      <c r="O992" s="113">
        <v>-8.06</v>
      </c>
      <c r="P992" s="113">
        <v>500</v>
      </c>
      <c r="Q992" s="113">
        <v>4.4999999999999998E-2</v>
      </c>
      <c r="S992" s="113" t="b">
        <v>0</v>
      </c>
      <c r="T992" s="113" t="b">
        <f>VLOOKUP(G992,key!$S$3:$T$12,2,FALSE)</f>
        <v>0</v>
      </c>
      <c r="U992" s="113">
        <f t="shared" si="102"/>
        <v>1</v>
      </c>
      <c r="V992" s="116">
        <f t="shared" si="103"/>
        <v>-1.6120000000000002E-2</v>
      </c>
      <c r="W992" s="113">
        <f>VLOOKUP(G992,key!$S$3:$U$6,3,FALSE)</f>
        <v>1</v>
      </c>
      <c r="X992" s="113"/>
      <c r="Z992" s="113"/>
      <c r="AA992" s="113" t="s">
        <v>4151</v>
      </c>
      <c r="AB992" s="113" t="s">
        <v>1650</v>
      </c>
      <c r="AC992" s="113">
        <v>2017</v>
      </c>
      <c r="AD992" s="113" t="s">
        <v>106</v>
      </c>
      <c r="AE992" s="113" t="s">
        <v>1658</v>
      </c>
      <c r="AF992" s="113">
        <v>553</v>
      </c>
      <c r="AG992" s="113">
        <v>5.8000000000000003E-2</v>
      </c>
      <c r="AH992" s="113">
        <v>-8.06</v>
      </c>
      <c r="AI992" s="113">
        <v>500</v>
      </c>
      <c r="AJ992" s="113">
        <v>4.4999999999999998E-2</v>
      </c>
    </row>
    <row r="993" spans="1:36" x14ac:dyDescent="0.25">
      <c r="A993" t="str">
        <f t="shared" si="104"/>
        <v>CFLMFm2017CZ07rDXHP</v>
      </c>
      <c r="B993" t="s">
        <v>118</v>
      </c>
      <c r="C993" t="s">
        <v>45</v>
      </c>
      <c r="D993" s="113" t="s">
        <v>1650</v>
      </c>
      <c r="E993" s="113">
        <v>2017</v>
      </c>
      <c r="F993" s="113" t="s">
        <v>106</v>
      </c>
      <c r="G993" s="113" t="s">
        <v>1659</v>
      </c>
      <c r="H993" s="113">
        <f t="shared" si="99"/>
        <v>1.004</v>
      </c>
      <c r="I993" s="113">
        <f t="shared" si="101"/>
        <v>1.4000000000000001</v>
      </c>
      <c r="J993" s="113">
        <f t="shared" si="100"/>
        <v>0</v>
      </c>
      <c r="M993" s="113">
        <v>502</v>
      </c>
      <c r="N993" s="113">
        <v>6.3E-2</v>
      </c>
      <c r="O993" s="113">
        <v>0</v>
      </c>
      <c r="P993" s="113">
        <v>500</v>
      </c>
      <c r="Q993" s="113">
        <v>4.4999999999999998E-2</v>
      </c>
      <c r="S993" s="113" t="b">
        <v>0</v>
      </c>
      <c r="T993" s="113" t="b">
        <f>VLOOKUP(G993,key!$S$3:$T$12,2,FALSE)</f>
        <v>1</v>
      </c>
      <c r="U993" s="113">
        <f t="shared" si="102"/>
        <v>1</v>
      </c>
      <c r="V993" s="116">
        <f t="shared" si="103"/>
        <v>0</v>
      </c>
      <c r="W993" s="113">
        <f>VLOOKUP(G993,key!$S$3:$U$6,3,FALSE)</f>
        <v>0.5</v>
      </c>
      <c r="X993" s="113"/>
      <c r="Z993" s="113"/>
      <c r="AA993" s="113" t="s">
        <v>4151</v>
      </c>
      <c r="AB993" s="113" t="s">
        <v>1650</v>
      </c>
      <c r="AC993" s="113">
        <v>2017</v>
      </c>
      <c r="AD993" s="113" t="s">
        <v>106</v>
      </c>
      <c r="AE993" s="113" t="s">
        <v>1659</v>
      </c>
      <c r="AF993" s="113">
        <v>502</v>
      </c>
      <c r="AG993" s="113">
        <v>6.3E-2</v>
      </c>
      <c r="AH993" s="113">
        <v>0</v>
      </c>
      <c r="AI993" s="113">
        <v>500</v>
      </c>
      <c r="AJ993" s="113">
        <v>4.4999999999999998E-2</v>
      </c>
    </row>
    <row r="994" spans="1:36" x14ac:dyDescent="0.25">
      <c r="A994" t="str">
        <f t="shared" si="104"/>
        <v>CFLMFm2017CZ07rNCEH</v>
      </c>
      <c r="B994" t="s">
        <v>118</v>
      </c>
      <c r="C994" t="s">
        <v>45</v>
      </c>
      <c r="D994" s="113" t="s">
        <v>1650</v>
      </c>
      <c r="E994" s="113">
        <v>2017</v>
      </c>
      <c r="F994" s="113" t="s">
        <v>106</v>
      </c>
      <c r="G994" s="113" t="s">
        <v>1656</v>
      </c>
      <c r="H994" s="113">
        <f t="shared" si="99"/>
        <v>0.71199999999999997</v>
      </c>
      <c r="I994" s="113">
        <f t="shared" si="101"/>
        <v>1</v>
      </c>
      <c r="J994" s="113">
        <f t="shared" si="100"/>
        <v>0</v>
      </c>
      <c r="M994" s="113">
        <v>356</v>
      </c>
      <c r="N994" s="113">
        <v>4.4999999999999998E-2</v>
      </c>
      <c r="O994" s="113">
        <v>0</v>
      </c>
      <c r="P994" s="113">
        <v>500</v>
      </c>
      <c r="Q994" s="113">
        <v>4.4999999999999998E-2</v>
      </c>
      <c r="S994" s="113" t="b">
        <v>0</v>
      </c>
      <c r="T994" s="113" t="b">
        <f>VLOOKUP(G994,key!$S$3:$T$12,2,FALSE)</f>
        <v>1</v>
      </c>
      <c r="U994" s="113">
        <f t="shared" si="102"/>
        <v>1</v>
      </c>
      <c r="V994" s="116">
        <f t="shared" si="103"/>
        <v>0</v>
      </c>
      <c r="W994" s="113">
        <f>VLOOKUP(G994,key!$S$3:$U$6,3,FALSE)</f>
        <v>0.25</v>
      </c>
      <c r="X994" s="113"/>
      <c r="Z994" s="113"/>
      <c r="AA994" s="113" t="s">
        <v>4151</v>
      </c>
      <c r="AB994" s="113" t="s">
        <v>1650</v>
      </c>
      <c r="AC994" s="113">
        <v>2017</v>
      </c>
      <c r="AD994" s="113" t="s">
        <v>106</v>
      </c>
      <c r="AE994" s="113" t="s">
        <v>1656</v>
      </c>
      <c r="AF994" s="113">
        <v>356</v>
      </c>
      <c r="AG994" s="113">
        <v>4.4999999999999998E-2</v>
      </c>
      <c r="AH994" s="113">
        <v>0</v>
      </c>
      <c r="AI994" s="113">
        <v>500</v>
      </c>
      <c r="AJ994" s="113">
        <v>4.4999999999999998E-2</v>
      </c>
    </row>
    <row r="995" spans="1:36" x14ac:dyDescent="0.25">
      <c r="A995" t="str">
        <f t="shared" si="104"/>
        <v>CFLMFm2017CZ07rNCGF</v>
      </c>
      <c r="B995" t="s">
        <v>118</v>
      </c>
      <c r="C995" t="s">
        <v>45</v>
      </c>
      <c r="D995" s="113" t="s">
        <v>1650</v>
      </c>
      <c r="E995" s="113">
        <v>2017</v>
      </c>
      <c r="F995" s="113" t="s">
        <v>106</v>
      </c>
      <c r="G995" s="113" t="s">
        <v>1657</v>
      </c>
      <c r="H995" s="113">
        <f t="shared" si="99"/>
        <v>1.004</v>
      </c>
      <c r="I995" s="113">
        <f t="shared" si="101"/>
        <v>1</v>
      </c>
      <c r="J995" s="113">
        <f t="shared" si="100"/>
        <v>-1.636E-2</v>
      </c>
      <c r="M995" s="113">
        <v>502</v>
      </c>
      <c r="N995" s="113">
        <v>4.4999999999999998E-2</v>
      </c>
      <c r="O995" s="113">
        <v>-8.18</v>
      </c>
      <c r="P995" s="113">
        <v>500</v>
      </c>
      <c r="Q995" s="113">
        <v>4.4999999999999998E-2</v>
      </c>
      <c r="S995" s="113" t="b">
        <v>0</v>
      </c>
      <c r="T995" s="113" t="b">
        <f>VLOOKUP(G995,key!$S$3:$T$12,2,FALSE)</f>
        <v>0</v>
      </c>
      <c r="U995" s="113">
        <f t="shared" si="102"/>
        <v>1</v>
      </c>
      <c r="V995" s="116">
        <f t="shared" si="103"/>
        <v>-1.636E-2</v>
      </c>
      <c r="W995" s="113">
        <f>VLOOKUP(G995,key!$S$3:$U$6,3,FALSE)</f>
        <v>0.9</v>
      </c>
      <c r="X995" s="113"/>
      <c r="Z995" s="113"/>
      <c r="AA995" s="113" t="s">
        <v>4151</v>
      </c>
      <c r="AB995" s="113" t="s">
        <v>1650</v>
      </c>
      <c r="AC995" s="113">
        <v>2017</v>
      </c>
      <c r="AD995" s="113" t="s">
        <v>106</v>
      </c>
      <c r="AE995" s="113" t="s">
        <v>1657</v>
      </c>
      <c r="AF995" s="113">
        <v>502</v>
      </c>
      <c r="AG995" s="113">
        <v>4.4999999999999998E-2</v>
      </c>
      <c r="AH995" s="113">
        <v>-8.18</v>
      </c>
      <c r="AI995" s="113">
        <v>500</v>
      </c>
      <c r="AJ995" s="113">
        <v>4.4999999999999998E-2</v>
      </c>
    </row>
    <row r="996" spans="1:36" x14ac:dyDescent="0.25">
      <c r="A996" t="str">
        <f t="shared" si="104"/>
        <v>CFLMFm2017CZ08rDXGF</v>
      </c>
      <c r="B996" t="s">
        <v>118</v>
      </c>
      <c r="C996" t="s">
        <v>45</v>
      </c>
      <c r="D996" s="113" t="s">
        <v>1650</v>
      </c>
      <c r="E996" s="113">
        <v>2017</v>
      </c>
      <c r="F996" s="113" t="s">
        <v>107</v>
      </c>
      <c r="G996" s="113" t="s">
        <v>1658</v>
      </c>
      <c r="H996" s="113">
        <f t="shared" si="99"/>
        <v>1.1120000000000001</v>
      </c>
      <c r="I996" s="113">
        <f t="shared" si="101"/>
        <v>1.3333333333333333</v>
      </c>
      <c r="J996" s="113">
        <f t="shared" si="100"/>
        <v>-1.324E-2</v>
      </c>
      <c r="M996" s="113">
        <v>556</v>
      </c>
      <c r="N996" s="113">
        <v>0.06</v>
      </c>
      <c r="O996" s="113">
        <v>-6.62</v>
      </c>
      <c r="P996" s="113">
        <v>500</v>
      </c>
      <c r="Q996" s="113">
        <v>4.4999999999999998E-2</v>
      </c>
      <c r="S996" s="113" t="b">
        <v>0</v>
      </c>
      <c r="T996" s="113" t="b">
        <f>VLOOKUP(G996,key!$S$3:$T$12,2,FALSE)</f>
        <v>0</v>
      </c>
      <c r="U996" s="113">
        <f t="shared" si="102"/>
        <v>1</v>
      </c>
      <c r="V996" s="116">
        <f t="shared" si="103"/>
        <v>-1.324E-2</v>
      </c>
      <c r="W996" s="113">
        <f>VLOOKUP(G996,key!$S$3:$U$6,3,FALSE)</f>
        <v>1</v>
      </c>
      <c r="X996" s="113"/>
      <c r="Z996" s="113"/>
      <c r="AA996" s="113" t="s">
        <v>4151</v>
      </c>
      <c r="AB996" s="113" t="s">
        <v>1650</v>
      </c>
      <c r="AC996" s="113">
        <v>2017</v>
      </c>
      <c r="AD996" s="113" t="s">
        <v>107</v>
      </c>
      <c r="AE996" s="113" t="s">
        <v>1658</v>
      </c>
      <c r="AF996" s="113">
        <v>556</v>
      </c>
      <c r="AG996" s="113">
        <v>0.06</v>
      </c>
      <c r="AH996" s="113">
        <v>-6.62</v>
      </c>
      <c r="AI996" s="113">
        <v>500</v>
      </c>
      <c r="AJ996" s="113">
        <v>4.4999999999999998E-2</v>
      </c>
    </row>
    <row r="997" spans="1:36" x14ac:dyDescent="0.25">
      <c r="A997" t="str">
        <f t="shared" si="104"/>
        <v>CFLMFm2017CZ08rDXHP</v>
      </c>
      <c r="B997" t="s">
        <v>118</v>
      </c>
      <c r="C997" t="s">
        <v>45</v>
      </c>
      <c r="D997" s="113" t="s">
        <v>1650</v>
      </c>
      <c r="E997" s="113">
        <v>2017</v>
      </c>
      <c r="F997" s="113" t="s">
        <v>107</v>
      </c>
      <c r="G997" s="113" t="s">
        <v>1659</v>
      </c>
      <c r="H997" s="113">
        <f t="shared" si="99"/>
        <v>1.028</v>
      </c>
      <c r="I997" s="113">
        <f t="shared" si="101"/>
        <v>1.4000000000000001</v>
      </c>
      <c r="J997" s="113">
        <f t="shared" si="100"/>
        <v>0</v>
      </c>
      <c r="M997" s="113">
        <v>514</v>
      </c>
      <c r="N997" s="113">
        <v>6.3E-2</v>
      </c>
      <c r="O997" s="113">
        <v>0</v>
      </c>
      <c r="P997" s="113">
        <v>500</v>
      </c>
      <c r="Q997" s="113">
        <v>4.4999999999999998E-2</v>
      </c>
      <c r="S997" s="113" t="b">
        <v>0</v>
      </c>
      <c r="T997" s="113" t="b">
        <f>VLOOKUP(G997,key!$S$3:$T$12,2,FALSE)</f>
        <v>1</v>
      </c>
      <c r="U997" s="113">
        <f t="shared" si="102"/>
        <v>1</v>
      </c>
      <c r="V997" s="116">
        <f t="shared" si="103"/>
        <v>0</v>
      </c>
      <c r="W997" s="113">
        <f>VLOOKUP(G997,key!$S$3:$U$6,3,FALSE)</f>
        <v>0.5</v>
      </c>
      <c r="X997" s="113"/>
      <c r="Z997" s="113"/>
      <c r="AA997" s="113" t="s">
        <v>4151</v>
      </c>
      <c r="AB997" s="113" t="s">
        <v>1650</v>
      </c>
      <c r="AC997" s="113">
        <v>2017</v>
      </c>
      <c r="AD997" s="113" t="s">
        <v>107</v>
      </c>
      <c r="AE997" s="113" t="s">
        <v>1659</v>
      </c>
      <c r="AF997" s="113">
        <v>514</v>
      </c>
      <c r="AG997" s="113">
        <v>6.3E-2</v>
      </c>
      <c r="AH997" s="113">
        <v>0</v>
      </c>
      <c r="AI997" s="113">
        <v>500</v>
      </c>
      <c r="AJ997" s="113">
        <v>4.4999999999999998E-2</v>
      </c>
    </row>
    <row r="998" spans="1:36" x14ac:dyDescent="0.25">
      <c r="A998" t="str">
        <f t="shared" si="104"/>
        <v>CFLMFm2017CZ08rNCEH</v>
      </c>
      <c r="B998" t="s">
        <v>118</v>
      </c>
      <c r="C998" t="s">
        <v>45</v>
      </c>
      <c r="D998" s="113" t="s">
        <v>1650</v>
      </c>
      <c r="E998" s="113">
        <v>2017</v>
      </c>
      <c r="F998" s="113" t="s">
        <v>107</v>
      </c>
      <c r="G998" s="113" t="s">
        <v>1656</v>
      </c>
      <c r="H998" s="113">
        <f t="shared" si="99"/>
        <v>0.754</v>
      </c>
      <c r="I998" s="113">
        <f t="shared" si="101"/>
        <v>1</v>
      </c>
      <c r="J998" s="113">
        <f t="shared" si="100"/>
        <v>0</v>
      </c>
      <c r="M998" s="113">
        <v>377</v>
      </c>
      <c r="N998" s="113">
        <v>4.4999999999999998E-2</v>
      </c>
      <c r="O998" s="113">
        <v>0</v>
      </c>
      <c r="P998" s="113">
        <v>500</v>
      </c>
      <c r="Q998" s="113">
        <v>4.4999999999999998E-2</v>
      </c>
      <c r="S998" s="113" t="b">
        <v>0</v>
      </c>
      <c r="T998" s="113" t="b">
        <f>VLOOKUP(G998,key!$S$3:$T$12,2,FALSE)</f>
        <v>1</v>
      </c>
      <c r="U998" s="113">
        <f t="shared" si="102"/>
        <v>1</v>
      </c>
      <c r="V998" s="116">
        <f t="shared" si="103"/>
        <v>0</v>
      </c>
      <c r="W998" s="113">
        <f>VLOOKUP(G998,key!$S$3:$U$6,3,FALSE)</f>
        <v>0.25</v>
      </c>
      <c r="X998" s="113"/>
      <c r="Z998" s="113"/>
      <c r="AA998" s="113" t="s">
        <v>4151</v>
      </c>
      <c r="AB998" s="113" t="s">
        <v>1650</v>
      </c>
      <c r="AC998" s="113">
        <v>2017</v>
      </c>
      <c r="AD998" s="113" t="s">
        <v>107</v>
      </c>
      <c r="AE998" s="113" t="s">
        <v>1656</v>
      </c>
      <c r="AF998" s="113">
        <v>377</v>
      </c>
      <c r="AG998" s="113">
        <v>4.4999999999999998E-2</v>
      </c>
      <c r="AH998" s="113">
        <v>0</v>
      </c>
      <c r="AI998" s="113">
        <v>500</v>
      </c>
      <c r="AJ998" s="113">
        <v>4.4999999999999998E-2</v>
      </c>
    </row>
    <row r="999" spans="1:36" x14ac:dyDescent="0.25">
      <c r="A999" t="str">
        <f t="shared" si="104"/>
        <v>CFLMFm2017CZ08rNCGF</v>
      </c>
      <c r="B999" t="s">
        <v>118</v>
      </c>
      <c r="C999" t="s">
        <v>45</v>
      </c>
      <c r="D999" s="113" t="s">
        <v>1650</v>
      </c>
      <c r="E999" s="113">
        <v>2017</v>
      </c>
      <c r="F999" s="113" t="s">
        <v>107</v>
      </c>
      <c r="G999" s="113" t="s">
        <v>1657</v>
      </c>
      <c r="H999" s="113">
        <f t="shared" si="99"/>
        <v>1.008</v>
      </c>
      <c r="I999" s="113">
        <f t="shared" si="101"/>
        <v>1</v>
      </c>
      <c r="J999" s="113">
        <f t="shared" si="100"/>
        <v>-1.3679999999999999E-2</v>
      </c>
      <c r="M999" s="113">
        <v>504</v>
      </c>
      <c r="N999" s="113">
        <v>4.4999999999999998E-2</v>
      </c>
      <c r="O999" s="113">
        <v>-6.84</v>
      </c>
      <c r="P999" s="113">
        <v>500</v>
      </c>
      <c r="Q999" s="113">
        <v>4.4999999999999998E-2</v>
      </c>
      <c r="S999" s="113" t="b">
        <v>0</v>
      </c>
      <c r="T999" s="113" t="b">
        <f>VLOOKUP(G999,key!$S$3:$T$12,2,FALSE)</f>
        <v>0</v>
      </c>
      <c r="U999" s="113">
        <f t="shared" si="102"/>
        <v>1</v>
      </c>
      <c r="V999" s="116">
        <f t="shared" si="103"/>
        <v>-1.3679999999999999E-2</v>
      </c>
      <c r="W999" s="113">
        <f>VLOOKUP(G999,key!$S$3:$U$6,3,FALSE)</f>
        <v>0.9</v>
      </c>
      <c r="X999" s="113"/>
      <c r="Z999" s="113"/>
      <c r="AA999" s="113" t="s">
        <v>4151</v>
      </c>
      <c r="AB999" s="113" t="s">
        <v>1650</v>
      </c>
      <c r="AC999" s="113">
        <v>2017</v>
      </c>
      <c r="AD999" s="113" t="s">
        <v>107</v>
      </c>
      <c r="AE999" s="113" t="s">
        <v>1657</v>
      </c>
      <c r="AF999" s="113">
        <v>504</v>
      </c>
      <c r="AG999" s="113">
        <v>4.4999999999999998E-2</v>
      </c>
      <c r="AH999" s="113">
        <v>-6.84</v>
      </c>
      <c r="AI999" s="113">
        <v>500</v>
      </c>
      <c r="AJ999" s="113">
        <v>4.4999999999999998E-2</v>
      </c>
    </row>
    <row r="1000" spans="1:36" x14ac:dyDescent="0.25">
      <c r="A1000" t="str">
        <f t="shared" si="104"/>
        <v>CFLMFm2017CZ09rDXGF</v>
      </c>
      <c r="B1000" t="s">
        <v>118</v>
      </c>
      <c r="C1000" t="s">
        <v>45</v>
      </c>
      <c r="D1000" s="113" t="s">
        <v>1650</v>
      </c>
      <c r="E1000" s="113">
        <v>2017</v>
      </c>
      <c r="F1000" s="113" t="s">
        <v>108</v>
      </c>
      <c r="G1000" s="113" t="s">
        <v>1658</v>
      </c>
      <c r="H1000" s="113">
        <f t="shared" si="99"/>
        <v>1.1000000000000001</v>
      </c>
      <c r="I1000" s="113">
        <f t="shared" si="101"/>
        <v>1.4318181818181819</v>
      </c>
      <c r="J1000" s="113">
        <f t="shared" si="100"/>
        <v>-1.4760000000000001E-2</v>
      </c>
      <c r="M1000" s="113">
        <v>550</v>
      </c>
      <c r="N1000" s="113">
        <v>6.3E-2</v>
      </c>
      <c r="O1000" s="113">
        <v>-7.38</v>
      </c>
      <c r="P1000" s="113">
        <v>500</v>
      </c>
      <c r="Q1000" s="113">
        <v>4.3999999999999997E-2</v>
      </c>
      <c r="S1000" s="113" t="b">
        <v>0</v>
      </c>
      <c r="T1000" s="113" t="b">
        <f>VLOOKUP(G1000,key!$S$3:$T$12,2,FALSE)</f>
        <v>0</v>
      </c>
      <c r="U1000" s="113">
        <f t="shared" si="102"/>
        <v>1</v>
      </c>
      <c r="V1000" s="116">
        <f t="shared" si="103"/>
        <v>-1.4760000000000001E-2</v>
      </c>
      <c r="W1000" s="113">
        <f>VLOOKUP(G1000,key!$S$3:$U$6,3,FALSE)</f>
        <v>1</v>
      </c>
      <c r="X1000" s="113"/>
      <c r="Z1000" s="113"/>
      <c r="AA1000" s="113" t="s">
        <v>4151</v>
      </c>
      <c r="AB1000" s="113" t="s">
        <v>1650</v>
      </c>
      <c r="AC1000" s="113">
        <v>2017</v>
      </c>
      <c r="AD1000" s="113" t="s">
        <v>108</v>
      </c>
      <c r="AE1000" s="113" t="s">
        <v>1658</v>
      </c>
      <c r="AF1000" s="113">
        <v>550</v>
      </c>
      <c r="AG1000" s="113">
        <v>6.3E-2</v>
      </c>
      <c r="AH1000" s="113">
        <v>-7.38</v>
      </c>
      <c r="AI1000" s="113">
        <v>500</v>
      </c>
      <c r="AJ1000" s="113">
        <v>4.3999999999999997E-2</v>
      </c>
    </row>
    <row r="1001" spans="1:36" x14ac:dyDescent="0.25">
      <c r="A1001" t="str">
        <f t="shared" si="104"/>
        <v>CFLMFm2017CZ09rDXHP</v>
      </c>
      <c r="B1001" t="s">
        <v>118</v>
      </c>
      <c r="C1001" t="s">
        <v>45</v>
      </c>
      <c r="D1001" s="113" t="s">
        <v>1650</v>
      </c>
      <c r="E1001" s="113">
        <v>2017</v>
      </c>
      <c r="F1001" s="113" t="s">
        <v>108</v>
      </c>
      <c r="G1001" s="113" t="s">
        <v>1659</v>
      </c>
      <c r="H1001" s="113">
        <f t="shared" si="99"/>
        <v>1.008</v>
      </c>
      <c r="I1001" s="113">
        <f t="shared" si="101"/>
        <v>1.4545454545454546</v>
      </c>
      <c r="J1001" s="113">
        <f t="shared" si="100"/>
        <v>0</v>
      </c>
      <c r="M1001" s="113">
        <v>504</v>
      </c>
      <c r="N1001" s="113">
        <v>6.4000000000000001E-2</v>
      </c>
      <c r="O1001" s="113">
        <v>0</v>
      </c>
      <c r="P1001" s="113">
        <v>500</v>
      </c>
      <c r="Q1001" s="113">
        <v>4.3999999999999997E-2</v>
      </c>
      <c r="S1001" s="113" t="b">
        <v>0</v>
      </c>
      <c r="T1001" s="113" t="b">
        <f>VLOOKUP(G1001,key!$S$3:$T$12,2,FALSE)</f>
        <v>1</v>
      </c>
      <c r="U1001" s="113">
        <f t="shared" si="102"/>
        <v>1</v>
      </c>
      <c r="V1001" s="116">
        <f t="shared" si="103"/>
        <v>0</v>
      </c>
      <c r="W1001" s="113">
        <f>VLOOKUP(G1001,key!$S$3:$U$6,3,FALSE)</f>
        <v>0.5</v>
      </c>
      <c r="X1001" s="113"/>
      <c r="Z1001" s="113"/>
      <c r="AA1001" s="113" t="s">
        <v>4151</v>
      </c>
      <c r="AB1001" s="113" t="s">
        <v>1650</v>
      </c>
      <c r="AC1001" s="113">
        <v>2017</v>
      </c>
      <c r="AD1001" s="113" t="s">
        <v>108</v>
      </c>
      <c r="AE1001" s="113" t="s">
        <v>1659</v>
      </c>
      <c r="AF1001" s="113">
        <v>504</v>
      </c>
      <c r="AG1001" s="113">
        <v>6.4000000000000001E-2</v>
      </c>
      <c r="AH1001" s="113">
        <v>0</v>
      </c>
      <c r="AI1001" s="113">
        <v>500</v>
      </c>
      <c r="AJ1001" s="113">
        <v>4.3999999999999997E-2</v>
      </c>
    </row>
    <row r="1002" spans="1:36" x14ac:dyDescent="0.25">
      <c r="A1002" t="str">
        <f t="shared" si="104"/>
        <v>CFLMFm2017CZ09rNCEH</v>
      </c>
      <c r="B1002" t="s">
        <v>118</v>
      </c>
      <c r="C1002" t="s">
        <v>45</v>
      </c>
      <c r="D1002" s="113" t="s">
        <v>1650</v>
      </c>
      <c r="E1002" s="113">
        <v>2017</v>
      </c>
      <c r="F1002" s="113" t="s">
        <v>108</v>
      </c>
      <c r="G1002" s="113" t="s">
        <v>1656</v>
      </c>
      <c r="H1002" s="113">
        <f t="shared" si="99"/>
        <v>0.71799999999999997</v>
      </c>
      <c r="I1002" s="113">
        <f t="shared" si="101"/>
        <v>1.0227272727272727</v>
      </c>
      <c r="J1002" s="113">
        <f t="shared" si="100"/>
        <v>0</v>
      </c>
      <c r="M1002" s="113">
        <v>359</v>
      </c>
      <c r="N1002" s="113">
        <v>4.4999999999999998E-2</v>
      </c>
      <c r="O1002" s="113">
        <v>0</v>
      </c>
      <c r="P1002" s="113">
        <v>500</v>
      </c>
      <c r="Q1002" s="113">
        <v>4.3999999999999997E-2</v>
      </c>
      <c r="S1002" s="113" t="b">
        <v>0</v>
      </c>
      <c r="T1002" s="113" t="b">
        <f>VLOOKUP(G1002,key!$S$3:$T$12,2,FALSE)</f>
        <v>1</v>
      </c>
      <c r="U1002" s="113">
        <f t="shared" si="102"/>
        <v>1</v>
      </c>
      <c r="V1002" s="116">
        <f t="shared" si="103"/>
        <v>0</v>
      </c>
      <c r="W1002" s="113">
        <f>VLOOKUP(G1002,key!$S$3:$U$6,3,FALSE)</f>
        <v>0.25</v>
      </c>
      <c r="X1002" s="113"/>
      <c r="Z1002" s="113"/>
      <c r="AA1002" s="113" t="s">
        <v>4151</v>
      </c>
      <c r="AB1002" s="113" t="s">
        <v>1650</v>
      </c>
      <c r="AC1002" s="113">
        <v>2017</v>
      </c>
      <c r="AD1002" s="113" t="s">
        <v>108</v>
      </c>
      <c r="AE1002" s="113" t="s">
        <v>1656</v>
      </c>
      <c r="AF1002" s="113">
        <v>359</v>
      </c>
      <c r="AG1002" s="113">
        <v>4.4999999999999998E-2</v>
      </c>
      <c r="AH1002" s="113">
        <v>0</v>
      </c>
      <c r="AI1002" s="113">
        <v>500</v>
      </c>
      <c r="AJ1002" s="113">
        <v>4.3999999999999997E-2</v>
      </c>
    </row>
    <row r="1003" spans="1:36" x14ac:dyDescent="0.25">
      <c r="A1003" t="str">
        <f t="shared" si="104"/>
        <v>CFLMFm2017CZ09rNCGF</v>
      </c>
      <c r="B1003" t="s">
        <v>118</v>
      </c>
      <c r="C1003" t="s">
        <v>45</v>
      </c>
      <c r="D1003" s="113" t="s">
        <v>1650</v>
      </c>
      <c r="E1003" s="113">
        <v>2017</v>
      </c>
      <c r="F1003" s="113" t="s">
        <v>108</v>
      </c>
      <c r="G1003" s="113" t="s">
        <v>1657</v>
      </c>
      <c r="H1003" s="113">
        <f t="shared" si="99"/>
        <v>1.006</v>
      </c>
      <c r="I1003" s="113">
        <f t="shared" si="101"/>
        <v>1.0227272727272727</v>
      </c>
      <c r="J1003" s="113">
        <f t="shared" si="100"/>
        <v>-1.52E-2</v>
      </c>
      <c r="M1003" s="113">
        <v>503</v>
      </c>
      <c r="N1003" s="113">
        <v>4.4999999999999998E-2</v>
      </c>
      <c r="O1003" s="113">
        <v>-7.6</v>
      </c>
      <c r="P1003" s="113">
        <v>500</v>
      </c>
      <c r="Q1003" s="113">
        <v>4.3999999999999997E-2</v>
      </c>
      <c r="S1003" s="113" t="b">
        <v>0</v>
      </c>
      <c r="T1003" s="113" t="b">
        <f>VLOOKUP(G1003,key!$S$3:$T$12,2,FALSE)</f>
        <v>0</v>
      </c>
      <c r="U1003" s="113">
        <f t="shared" si="102"/>
        <v>1</v>
      </c>
      <c r="V1003" s="116">
        <f t="shared" si="103"/>
        <v>-1.52E-2</v>
      </c>
      <c r="W1003" s="113">
        <f>VLOOKUP(G1003,key!$S$3:$U$6,3,FALSE)</f>
        <v>0.9</v>
      </c>
      <c r="X1003" s="113"/>
      <c r="Z1003" s="113"/>
      <c r="AA1003" s="113" t="s">
        <v>4151</v>
      </c>
      <c r="AB1003" s="113" t="s">
        <v>1650</v>
      </c>
      <c r="AC1003" s="113">
        <v>2017</v>
      </c>
      <c r="AD1003" s="113" t="s">
        <v>108</v>
      </c>
      <c r="AE1003" s="113" t="s">
        <v>1657</v>
      </c>
      <c r="AF1003" s="113">
        <v>503</v>
      </c>
      <c r="AG1003" s="113">
        <v>4.4999999999999998E-2</v>
      </c>
      <c r="AH1003" s="113">
        <v>-7.6</v>
      </c>
      <c r="AI1003" s="113">
        <v>500</v>
      </c>
      <c r="AJ1003" s="113">
        <v>4.3999999999999997E-2</v>
      </c>
    </row>
    <row r="1004" spans="1:36" x14ac:dyDescent="0.25">
      <c r="A1004" t="str">
        <f t="shared" si="104"/>
        <v>CFLMFm2017CZ10rDXGF</v>
      </c>
      <c r="B1004" t="s">
        <v>118</v>
      </c>
      <c r="C1004" t="s">
        <v>45</v>
      </c>
      <c r="D1004" s="113" t="s">
        <v>1650</v>
      </c>
      <c r="E1004" s="113">
        <v>2017</v>
      </c>
      <c r="F1004" s="113" t="s">
        <v>109</v>
      </c>
      <c r="G1004" s="113" t="s">
        <v>1658</v>
      </c>
      <c r="H1004" s="113">
        <f t="shared" si="99"/>
        <v>1.1040000000000001</v>
      </c>
      <c r="I1004" s="113">
        <f t="shared" si="101"/>
        <v>1.4318181818181819</v>
      </c>
      <c r="J1004" s="113">
        <f t="shared" si="100"/>
        <v>-1.304E-2</v>
      </c>
      <c r="M1004" s="113">
        <v>552</v>
      </c>
      <c r="N1004" s="113">
        <v>6.3E-2</v>
      </c>
      <c r="O1004" s="113">
        <v>-6.52</v>
      </c>
      <c r="P1004" s="113">
        <v>500</v>
      </c>
      <c r="Q1004" s="113">
        <v>4.3999999999999997E-2</v>
      </c>
      <c r="S1004" s="113" t="b">
        <v>0</v>
      </c>
      <c r="T1004" s="113" t="b">
        <f>VLOOKUP(G1004,key!$S$3:$T$12,2,FALSE)</f>
        <v>0</v>
      </c>
      <c r="U1004" s="113">
        <f t="shared" si="102"/>
        <v>1</v>
      </c>
      <c r="V1004" s="116">
        <f t="shared" si="103"/>
        <v>-1.304E-2</v>
      </c>
      <c r="W1004" s="113">
        <f>VLOOKUP(G1004,key!$S$3:$U$6,3,FALSE)</f>
        <v>1</v>
      </c>
      <c r="X1004" s="113"/>
      <c r="Z1004" s="113"/>
      <c r="AA1004" s="113" t="s">
        <v>4151</v>
      </c>
      <c r="AB1004" s="113" t="s">
        <v>1650</v>
      </c>
      <c r="AC1004" s="113">
        <v>2017</v>
      </c>
      <c r="AD1004" s="113" t="s">
        <v>109</v>
      </c>
      <c r="AE1004" s="113" t="s">
        <v>1658</v>
      </c>
      <c r="AF1004" s="113">
        <v>552</v>
      </c>
      <c r="AG1004" s="113">
        <v>6.3E-2</v>
      </c>
      <c r="AH1004" s="113">
        <v>-6.52</v>
      </c>
      <c r="AI1004" s="113">
        <v>500</v>
      </c>
      <c r="AJ1004" s="113">
        <v>4.3999999999999997E-2</v>
      </c>
    </row>
    <row r="1005" spans="1:36" x14ac:dyDescent="0.25">
      <c r="A1005" t="str">
        <f t="shared" si="104"/>
        <v>CFLMFm2017CZ10rDXHP</v>
      </c>
      <c r="B1005" t="s">
        <v>118</v>
      </c>
      <c r="C1005" t="s">
        <v>45</v>
      </c>
      <c r="D1005" s="113" t="s">
        <v>1650</v>
      </c>
      <c r="E1005" s="113">
        <v>2017</v>
      </c>
      <c r="F1005" s="113" t="s">
        <v>109</v>
      </c>
      <c r="G1005" s="113" t="s">
        <v>1659</v>
      </c>
      <c r="H1005" s="113">
        <f t="shared" si="99"/>
        <v>1.014</v>
      </c>
      <c r="I1005" s="113">
        <f t="shared" si="101"/>
        <v>1.5454545454545456</v>
      </c>
      <c r="J1005" s="113">
        <f t="shared" si="100"/>
        <v>0</v>
      </c>
      <c r="M1005" s="113">
        <v>507</v>
      </c>
      <c r="N1005" s="113">
        <v>6.8000000000000005E-2</v>
      </c>
      <c r="O1005" s="113">
        <v>0</v>
      </c>
      <c r="P1005" s="113">
        <v>500</v>
      </c>
      <c r="Q1005" s="113">
        <v>4.3999999999999997E-2</v>
      </c>
      <c r="S1005" s="113" t="b">
        <v>0</v>
      </c>
      <c r="T1005" s="113" t="b">
        <f>VLOOKUP(G1005,key!$S$3:$T$12,2,FALSE)</f>
        <v>1</v>
      </c>
      <c r="U1005" s="113">
        <f t="shared" si="102"/>
        <v>1</v>
      </c>
      <c r="V1005" s="116">
        <f t="shared" si="103"/>
        <v>0</v>
      </c>
      <c r="W1005" s="113">
        <f>VLOOKUP(G1005,key!$S$3:$U$6,3,FALSE)</f>
        <v>0.5</v>
      </c>
      <c r="X1005" s="113"/>
      <c r="Z1005" s="113"/>
      <c r="AA1005" s="113" t="s">
        <v>4151</v>
      </c>
      <c r="AB1005" s="113" t="s">
        <v>1650</v>
      </c>
      <c r="AC1005" s="113">
        <v>2017</v>
      </c>
      <c r="AD1005" s="113" t="s">
        <v>109</v>
      </c>
      <c r="AE1005" s="113" t="s">
        <v>1659</v>
      </c>
      <c r="AF1005" s="113">
        <v>507</v>
      </c>
      <c r="AG1005" s="113">
        <v>6.8000000000000005E-2</v>
      </c>
      <c r="AH1005" s="113">
        <v>0</v>
      </c>
      <c r="AI1005" s="113">
        <v>500</v>
      </c>
      <c r="AJ1005" s="113">
        <v>4.3999999999999997E-2</v>
      </c>
    </row>
    <row r="1006" spans="1:36" x14ac:dyDescent="0.25">
      <c r="A1006" t="str">
        <f t="shared" si="104"/>
        <v>CFLMFm2017CZ10rNCEH</v>
      </c>
      <c r="B1006" t="s">
        <v>118</v>
      </c>
      <c r="C1006" t="s">
        <v>45</v>
      </c>
      <c r="D1006" s="113" t="s">
        <v>1650</v>
      </c>
      <c r="E1006" s="113">
        <v>2017</v>
      </c>
      <c r="F1006" s="113" t="s">
        <v>109</v>
      </c>
      <c r="G1006" s="113" t="s">
        <v>1656</v>
      </c>
      <c r="H1006" s="113">
        <f t="shared" si="99"/>
        <v>0.748</v>
      </c>
      <c r="I1006" s="113">
        <f t="shared" si="101"/>
        <v>1.0227272727272727</v>
      </c>
      <c r="J1006" s="113">
        <f t="shared" si="100"/>
        <v>0</v>
      </c>
      <c r="M1006" s="113">
        <v>374</v>
      </c>
      <c r="N1006" s="113">
        <v>4.4999999999999998E-2</v>
      </c>
      <c r="O1006" s="113">
        <v>0</v>
      </c>
      <c r="P1006" s="113">
        <v>500</v>
      </c>
      <c r="Q1006" s="113">
        <v>4.3999999999999997E-2</v>
      </c>
      <c r="S1006" s="113" t="b">
        <v>0</v>
      </c>
      <c r="T1006" s="113" t="b">
        <f>VLOOKUP(G1006,key!$S$3:$T$12,2,FALSE)</f>
        <v>1</v>
      </c>
      <c r="U1006" s="113">
        <f t="shared" si="102"/>
        <v>1</v>
      </c>
      <c r="V1006" s="116">
        <f t="shared" si="103"/>
        <v>0</v>
      </c>
      <c r="W1006" s="113">
        <f>VLOOKUP(G1006,key!$S$3:$U$6,3,FALSE)</f>
        <v>0.25</v>
      </c>
      <c r="X1006" s="113"/>
      <c r="Z1006" s="113"/>
      <c r="AA1006" s="113" t="s">
        <v>4151</v>
      </c>
      <c r="AB1006" s="113" t="s">
        <v>1650</v>
      </c>
      <c r="AC1006" s="113">
        <v>2017</v>
      </c>
      <c r="AD1006" s="113" t="s">
        <v>109</v>
      </c>
      <c r="AE1006" s="113" t="s">
        <v>1656</v>
      </c>
      <c r="AF1006" s="113">
        <v>374</v>
      </c>
      <c r="AG1006" s="113">
        <v>4.4999999999999998E-2</v>
      </c>
      <c r="AH1006" s="113">
        <v>0</v>
      </c>
      <c r="AI1006" s="113">
        <v>500</v>
      </c>
      <c r="AJ1006" s="113">
        <v>4.3999999999999997E-2</v>
      </c>
    </row>
    <row r="1007" spans="1:36" x14ac:dyDescent="0.25">
      <c r="A1007" t="str">
        <f t="shared" si="104"/>
        <v>CFLMFm2017CZ10rNCGF</v>
      </c>
      <c r="B1007" t="s">
        <v>118</v>
      </c>
      <c r="C1007" t="s">
        <v>45</v>
      </c>
      <c r="D1007" s="113" t="s">
        <v>1650</v>
      </c>
      <c r="E1007" s="113">
        <v>2017</v>
      </c>
      <c r="F1007" s="113" t="s">
        <v>109</v>
      </c>
      <c r="G1007" s="113" t="s">
        <v>1657</v>
      </c>
      <c r="H1007" s="113">
        <f t="shared" si="99"/>
        <v>1.01</v>
      </c>
      <c r="I1007" s="113">
        <f t="shared" si="101"/>
        <v>1.0454545454545454</v>
      </c>
      <c r="J1007" s="113">
        <f t="shared" si="100"/>
        <v>-1.3460000000000001E-2</v>
      </c>
      <c r="M1007" s="113">
        <v>505</v>
      </c>
      <c r="N1007" s="113">
        <v>4.5999999999999999E-2</v>
      </c>
      <c r="O1007" s="113">
        <v>-6.73</v>
      </c>
      <c r="P1007" s="113">
        <v>500</v>
      </c>
      <c r="Q1007" s="113">
        <v>4.3999999999999997E-2</v>
      </c>
      <c r="S1007" s="113" t="b">
        <v>0</v>
      </c>
      <c r="T1007" s="113" t="b">
        <f>VLOOKUP(G1007,key!$S$3:$T$12,2,FALSE)</f>
        <v>0</v>
      </c>
      <c r="U1007" s="113">
        <f t="shared" si="102"/>
        <v>1</v>
      </c>
      <c r="V1007" s="116">
        <f t="shared" si="103"/>
        <v>-1.3460000000000001E-2</v>
      </c>
      <c r="W1007" s="113">
        <f>VLOOKUP(G1007,key!$S$3:$U$6,3,FALSE)</f>
        <v>0.9</v>
      </c>
      <c r="X1007" s="113"/>
      <c r="Z1007" s="113"/>
      <c r="AA1007" s="113" t="s">
        <v>4151</v>
      </c>
      <c r="AB1007" s="113" t="s">
        <v>1650</v>
      </c>
      <c r="AC1007" s="113">
        <v>2017</v>
      </c>
      <c r="AD1007" s="113" t="s">
        <v>109</v>
      </c>
      <c r="AE1007" s="113" t="s">
        <v>1657</v>
      </c>
      <c r="AF1007" s="113">
        <v>505</v>
      </c>
      <c r="AG1007" s="113">
        <v>4.5999999999999999E-2</v>
      </c>
      <c r="AH1007" s="113">
        <v>-6.73</v>
      </c>
      <c r="AI1007" s="113">
        <v>500</v>
      </c>
      <c r="AJ1007" s="113">
        <v>4.3999999999999997E-2</v>
      </c>
    </row>
    <row r="1008" spans="1:36" x14ac:dyDescent="0.25">
      <c r="A1008" t="str">
        <f t="shared" si="104"/>
        <v>CFLMFm2017CZ11rDXGF</v>
      </c>
      <c r="B1008" t="s">
        <v>118</v>
      </c>
      <c r="C1008" t="s">
        <v>45</v>
      </c>
      <c r="D1008" s="113" t="s">
        <v>1650</v>
      </c>
      <c r="E1008" s="113">
        <v>2017</v>
      </c>
      <c r="F1008" s="113" t="s">
        <v>110</v>
      </c>
      <c r="G1008" s="113" t="s">
        <v>1658</v>
      </c>
      <c r="H1008" s="113">
        <f t="shared" si="99"/>
        <v>1.1000000000000001</v>
      </c>
      <c r="I1008" s="113">
        <f t="shared" si="101"/>
        <v>1.3902439024390243</v>
      </c>
      <c r="J1008" s="113">
        <f t="shared" si="100"/>
        <v>-1.932E-2</v>
      </c>
      <c r="M1008" s="113">
        <v>550</v>
      </c>
      <c r="N1008" s="113">
        <v>5.7000000000000002E-2</v>
      </c>
      <c r="O1008" s="113">
        <v>-9.66</v>
      </c>
      <c r="P1008" s="113">
        <v>500</v>
      </c>
      <c r="Q1008" s="113">
        <v>4.1000000000000002E-2</v>
      </c>
      <c r="S1008" s="113" t="b">
        <v>0</v>
      </c>
      <c r="T1008" s="113" t="b">
        <f>VLOOKUP(G1008,key!$S$3:$T$12,2,FALSE)</f>
        <v>0</v>
      </c>
      <c r="U1008" s="113">
        <f t="shared" si="102"/>
        <v>1</v>
      </c>
      <c r="V1008" s="116">
        <f t="shared" si="103"/>
        <v>-1.932E-2</v>
      </c>
      <c r="W1008" s="113">
        <f>VLOOKUP(G1008,key!$S$3:$U$6,3,FALSE)</f>
        <v>1</v>
      </c>
      <c r="X1008" s="113"/>
      <c r="Z1008" s="113"/>
      <c r="AA1008" s="113" t="s">
        <v>4151</v>
      </c>
      <c r="AB1008" s="113" t="s">
        <v>1650</v>
      </c>
      <c r="AC1008" s="113">
        <v>2017</v>
      </c>
      <c r="AD1008" s="113" t="s">
        <v>110</v>
      </c>
      <c r="AE1008" s="113" t="s">
        <v>1658</v>
      </c>
      <c r="AF1008" s="113">
        <v>550</v>
      </c>
      <c r="AG1008" s="113">
        <v>5.7000000000000002E-2</v>
      </c>
      <c r="AH1008" s="113">
        <v>-9.66</v>
      </c>
      <c r="AI1008" s="113">
        <v>500</v>
      </c>
      <c r="AJ1008" s="113">
        <v>4.1000000000000002E-2</v>
      </c>
    </row>
    <row r="1009" spans="1:36" x14ac:dyDescent="0.25">
      <c r="A1009" t="str">
        <f t="shared" si="104"/>
        <v>CFLMFm2017CZ11rDXHP</v>
      </c>
      <c r="B1009" t="s">
        <v>118</v>
      </c>
      <c r="C1009" t="s">
        <v>45</v>
      </c>
      <c r="D1009" s="113" t="s">
        <v>1650</v>
      </c>
      <c r="E1009" s="113">
        <v>2017</v>
      </c>
      <c r="F1009" s="113" t="s">
        <v>110</v>
      </c>
      <c r="G1009" s="113" t="s">
        <v>1659</v>
      </c>
      <c r="H1009" s="113">
        <f t="shared" si="99"/>
        <v>0.95799999999999996</v>
      </c>
      <c r="I1009" s="113">
        <f t="shared" si="101"/>
        <v>1.3902439024390243</v>
      </c>
      <c r="J1009" s="113">
        <f t="shared" si="100"/>
        <v>0</v>
      </c>
      <c r="M1009" s="113">
        <v>479</v>
      </c>
      <c r="N1009" s="113">
        <v>5.7000000000000002E-2</v>
      </c>
      <c r="O1009" s="113">
        <v>0</v>
      </c>
      <c r="P1009" s="113">
        <v>500</v>
      </c>
      <c r="Q1009" s="113">
        <v>4.1000000000000002E-2</v>
      </c>
      <c r="S1009" s="113" t="b">
        <v>0</v>
      </c>
      <c r="T1009" s="113" t="b">
        <f>VLOOKUP(G1009,key!$S$3:$T$12,2,FALSE)</f>
        <v>1</v>
      </c>
      <c r="U1009" s="113">
        <f t="shared" si="102"/>
        <v>1</v>
      </c>
      <c r="V1009" s="116">
        <f t="shared" si="103"/>
        <v>0</v>
      </c>
      <c r="W1009" s="113">
        <f>VLOOKUP(G1009,key!$S$3:$U$6,3,FALSE)</f>
        <v>0.5</v>
      </c>
      <c r="X1009" s="113"/>
      <c r="Z1009" s="113"/>
      <c r="AA1009" s="113" t="s">
        <v>4151</v>
      </c>
      <c r="AB1009" s="113" t="s">
        <v>1650</v>
      </c>
      <c r="AC1009" s="113">
        <v>2017</v>
      </c>
      <c r="AD1009" s="113" t="s">
        <v>110</v>
      </c>
      <c r="AE1009" s="113" t="s">
        <v>1659</v>
      </c>
      <c r="AF1009" s="113">
        <v>479</v>
      </c>
      <c r="AG1009" s="113">
        <v>5.7000000000000002E-2</v>
      </c>
      <c r="AH1009" s="113">
        <v>0</v>
      </c>
      <c r="AI1009" s="113">
        <v>500</v>
      </c>
      <c r="AJ1009" s="113">
        <v>4.1000000000000002E-2</v>
      </c>
    </row>
    <row r="1010" spans="1:36" x14ac:dyDescent="0.25">
      <c r="A1010" t="str">
        <f t="shared" si="104"/>
        <v>CFLMFm2017CZ11rNCEH</v>
      </c>
      <c r="B1010" t="s">
        <v>118</v>
      </c>
      <c r="C1010" t="s">
        <v>45</v>
      </c>
      <c r="D1010" s="113" t="s">
        <v>1650</v>
      </c>
      <c r="E1010" s="113">
        <v>2017</v>
      </c>
      <c r="F1010" s="113" t="s">
        <v>110</v>
      </c>
      <c r="G1010" s="113" t="s">
        <v>1656</v>
      </c>
      <c r="H1010" s="113">
        <f t="shared" si="99"/>
        <v>0.62</v>
      </c>
      <c r="I1010" s="113">
        <f t="shared" si="101"/>
        <v>1</v>
      </c>
      <c r="J1010" s="113">
        <f t="shared" si="100"/>
        <v>0</v>
      </c>
      <c r="M1010" s="113">
        <v>310</v>
      </c>
      <c r="N1010" s="113">
        <v>4.1000000000000002E-2</v>
      </c>
      <c r="O1010" s="113">
        <v>0</v>
      </c>
      <c r="P1010" s="113">
        <v>500</v>
      </c>
      <c r="Q1010" s="113">
        <v>4.1000000000000002E-2</v>
      </c>
      <c r="S1010" s="113" t="b">
        <v>0</v>
      </c>
      <c r="T1010" s="113" t="b">
        <f>VLOOKUP(G1010,key!$S$3:$T$12,2,FALSE)</f>
        <v>1</v>
      </c>
      <c r="U1010" s="113">
        <f t="shared" si="102"/>
        <v>1</v>
      </c>
      <c r="V1010" s="116">
        <f t="shared" si="103"/>
        <v>0</v>
      </c>
      <c r="W1010" s="113">
        <f>VLOOKUP(G1010,key!$S$3:$U$6,3,FALSE)</f>
        <v>0.25</v>
      </c>
      <c r="X1010" s="113"/>
      <c r="Z1010" s="113"/>
      <c r="AA1010" s="113" t="s">
        <v>4151</v>
      </c>
      <c r="AB1010" s="113" t="s">
        <v>1650</v>
      </c>
      <c r="AC1010" s="113">
        <v>2017</v>
      </c>
      <c r="AD1010" s="113" t="s">
        <v>110</v>
      </c>
      <c r="AE1010" s="113" t="s">
        <v>1656</v>
      </c>
      <c r="AF1010" s="113">
        <v>310</v>
      </c>
      <c r="AG1010" s="113">
        <v>4.1000000000000002E-2</v>
      </c>
      <c r="AH1010" s="113">
        <v>0</v>
      </c>
      <c r="AI1010" s="113">
        <v>500</v>
      </c>
      <c r="AJ1010" s="113">
        <v>4.1000000000000002E-2</v>
      </c>
    </row>
    <row r="1011" spans="1:36" x14ac:dyDescent="0.25">
      <c r="A1011" t="str">
        <f t="shared" si="104"/>
        <v>CFLMFm2017CZ11rNCGF</v>
      </c>
      <c r="B1011" t="s">
        <v>118</v>
      </c>
      <c r="C1011" t="s">
        <v>45</v>
      </c>
      <c r="D1011" s="113" t="s">
        <v>1650</v>
      </c>
      <c r="E1011" s="113">
        <v>2017</v>
      </c>
      <c r="F1011" s="113" t="s">
        <v>110</v>
      </c>
      <c r="G1011" s="113" t="s">
        <v>1657</v>
      </c>
      <c r="H1011" s="113">
        <f t="shared" si="99"/>
        <v>1</v>
      </c>
      <c r="I1011" s="113">
        <f t="shared" si="101"/>
        <v>1</v>
      </c>
      <c r="J1011" s="113">
        <f t="shared" si="100"/>
        <v>-1.9699999999999999E-2</v>
      </c>
      <c r="M1011" s="113">
        <v>500</v>
      </c>
      <c r="N1011" s="113">
        <v>4.1000000000000002E-2</v>
      </c>
      <c r="O1011" s="113">
        <v>-9.85</v>
      </c>
      <c r="P1011" s="113">
        <v>500</v>
      </c>
      <c r="Q1011" s="113">
        <v>4.1000000000000002E-2</v>
      </c>
      <c r="S1011" s="113" t="b">
        <v>0</v>
      </c>
      <c r="T1011" s="113" t="b">
        <f>VLOOKUP(G1011,key!$S$3:$T$12,2,FALSE)</f>
        <v>0</v>
      </c>
      <c r="U1011" s="113">
        <f t="shared" si="102"/>
        <v>1</v>
      </c>
      <c r="V1011" s="116">
        <f t="shared" si="103"/>
        <v>-1.9699999999999999E-2</v>
      </c>
      <c r="W1011" s="113">
        <f>VLOOKUP(G1011,key!$S$3:$U$6,3,FALSE)</f>
        <v>0.9</v>
      </c>
      <c r="X1011" s="113"/>
      <c r="Z1011" s="113"/>
      <c r="AA1011" s="113" t="s">
        <v>4151</v>
      </c>
      <c r="AB1011" s="113" t="s">
        <v>1650</v>
      </c>
      <c r="AC1011" s="113">
        <v>2017</v>
      </c>
      <c r="AD1011" s="113" t="s">
        <v>110</v>
      </c>
      <c r="AE1011" s="113" t="s">
        <v>1657</v>
      </c>
      <c r="AF1011" s="113">
        <v>500</v>
      </c>
      <c r="AG1011" s="113">
        <v>4.1000000000000002E-2</v>
      </c>
      <c r="AH1011" s="113">
        <v>-9.85</v>
      </c>
      <c r="AI1011" s="113">
        <v>500</v>
      </c>
      <c r="AJ1011" s="113">
        <v>4.1000000000000002E-2</v>
      </c>
    </row>
    <row r="1012" spans="1:36" x14ac:dyDescent="0.25">
      <c r="A1012" t="str">
        <f t="shared" si="104"/>
        <v>CFLMFm2017CZ12rDXGF</v>
      </c>
      <c r="B1012" t="s">
        <v>118</v>
      </c>
      <c r="C1012" t="s">
        <v>45</v>
      </c>
      <c r="D1012" s="113" t="s">
        <v>1650</v>
      </c>
      <c r="E1012" s="113">
        <v>2017</v>
      </c>
      <c r="F1012" s="113" t="s">
        <v>111</v>
      </c>
      <c r="G1012" s="113" t="s">
        <v>1658</v>
      </c>
      <c r="H1012" s="113">
        <f t="shared" si="99"/>
        <v>1.0920000000000001</v>
      </c>
      <c r="I1012" s="113">
        <f t="shared" si="101"/>
        <v>1.4146341463414633</v>
      </c>
      <c r="J1012" s="113">
        <f t="shared" si="100"/>
        <v>-1.8460000000000001E-2</v>
      </c>
      <c r="M1012" s="113">
        <v>546</v>
      </c>
      <c r="N1012" s="113">
        <v>5.8000000000000003E-2</v>
      </c>
      <c r="O1012" s="113">
        <v>-9.23</v>
      </c>
      <c r="P1012" s="113">
        <v>500</v>
      </c>
      <c r="Q1012" s="113">
        <v>4.1000000000000002E-2</v>
      </c>
      <c r="S1012" s="113" t="b">
        <v>0</v>
      </c>
      <c r="T1012" s="113" t="b">
        <f>VLOOKUP(G1012,key!$S$3:$T$12,2,FALSE)</f>
        <v>0</v>
      </c>
      <c r="U1012" s="113">
        <f t="shared" si="102"/>
        <v>1</v>
      </c>
      <c r="V1012" s="116">
        <f t="shared" si="103"/>
        <v>-1.8460000000000001E-2</v>
      </c>
      <c r="W1012" s="113">
        <f>VLOOKUP(G1012,key!$S$3:$U$6,3,FALSE)</f>
        <v>1</v>
      </c>
      <c r="X1012" s="113"/>
      <c r="Z1012" s="113"/>
      <c r="AA1012" s="113" t="s">
        <v>4151</v>
      </c>
      <c r="AB1012" s="113" t="s">
        <v>1650</v>
      </c>
      <c r="AC1012" s="113">
        <v>2017</v>
      </c>
      <c r="AD1012" s="113" t="s">
        <v>111</v>
      </c>
      <c r="AE1012" s="113" t="s">
        <v>1658</v>
      </c>
      <c r="AF1012" s="113">
        <v>546</v>
      </c>
      <c r="AG1012" s="113">
        <v>5.8000000000000003E-2</v>
      </c>
      <c r="AH1012" s="113">
        <v>-9.23</v>
      </c>
      <c r="AI1012" s="113">
        <v>500</v>
      </c>
      <c r="AJ1012" s="113">
        <v>4.1000000000000002E-2</v>
      </c>
    </row>
    <row r="1013" spans="1:36" x14ac:dyDescent="0.25">
      <c r="A1013" t="str">
        <f t="shared" si="104"/>
        <v>CFLMFm2017CZ12rDXHP</v>
      </c>
      <c r="B1013" t="s">
        <v>118</v>
      </c>
      <c r="C1013" t="s">
        <v>45</v>
      </c>
      <c r="D1013" s="113" t="s">
        <v>1650</v>
      </c>
      <c r="E1013" s="113">
        <v>2017</v>
      </c>
      <c r="F1013" s="113" t="s">
        <v>111</v>
      </c>
      <c r="G1013" s="113" t="s">
        <v>1659</v>
      </c>
      <c r="H1013" s="113">
        <f t="shared" si="99"/>
        <v>0.95799999999999996</v>
      </c>
      <c r="I1013" s="113">
        <f t="shared" si="101"/>
        <v>1.4146341463414633</v>
      </c>
      <c r="J1013" s="113">
        <f t="shared" si="100"/>
        <v>0</v>
      </c>
      <c r="M1013" s="113">
        <v>479</v>
      </c>
      <c r="N1013" s="113">
        <v>5.8000000000000003E-2</v>
      </c>
      <c r="O1013" s="113">
        <v>0</v>
      </c>
      <c r="P1013" s="113">
        <v>500</v>
      </c>
      <c r="Q1013" s="113">
        <v>4.1000000000000002E-2</v>
      </c>
      <c r="S1013" s="113" t="b">
        <v>0</v>
      </c>
      <c r="T1013" s="113" t="b">
        <f>VLOOKUP(G1013,key!$S$3:$T$12,2,FALSE)</f>
        <v>1</v>
      </c>
      <c r="U1013" s="113">
        <f t="shared" si="102"/>
        <v>1</v>
      </c>
      <c r="V1013" s="116">
        <f t="shared" si="103"/>
        <v>0</v>
      </c>
      <c r="W1013" s="113">
        <f>VLOOKUP(G1013,key!$S$3:$U$6,3,FALSE)</f>
        <v>0.5</v>
      </c>
      <c r="X1013" s="113"/>
      <c r="Z1013" s="113"/>
      <c r="AA1013" s="113" t="s">
        <v>4151</v>
      </c>
      <c r="AB1013" s="113" t="s">
        <v>1650</v>
      </c>
      <c r="AC1013" s="113">
        <v>2017</v>
      </c>
      <c r="AD1013" s="113" t="s">
        <v>111</v>
      </c>
      <c r="AE1013" s="113" t="s">
        <v>1659</v>
      </c>
      <c r="AF1013" s="113">
        <v>479</v>
      </c>
      <c r="AG1013" s="113">
        <v>5.8000000000000003E-2</v>
      </c>
      <c r="AH1013" s="113">
        <v>0</v>
      </c>
      <c r="AI1013" s="113">
        <v>500</v>
      </c>
      <c r="AJ1013" s="113">
        <v>4.1000000000000002E-2</v>
      </c>
    </row>
    <row r="1014" spans="1:36" x14ac:dyDescent="0.25">
      <c r="A1014" t="str">
        <f t="shared" si="104"/>
        <v>CFLMFm2017CZ12rNCEH</v>
      </c>
      <c r="B1014" t="s">
        <v>118</v>
      </c>
      <c r="C1014" t="s">
        <v>45</v>
      </c>
      <c r="D1014" s="113" t="s">
        <v>1650</v>
      </c>
      <c r="E1014" s="113">
        <v>2017</v>
      </c>
      <c r="F1014" s="113" t="s">
        <v>111</v>
      </c>
      <c r="G1014" s="113" t="s">
        <v>1656</v>
      </c>
      <c r="H1014" s="113">
        <f t="shared" si="99"/>
        <v>0.63200000000000001</v>
      </c>
      <c r="I1014" s="113">
        <f t="shared" si="101"/>
        <v>1</v>
      </c>
      <c r="J1014" s="113">
        <f t="shared" si="100"/>
        <v>0</v>
      </c>
      <c r="M1014" s="113">
        <v>316</v>
      </c>
      <c r="N1014" s="113">
        <v>4.1000000000000002E-2</v>
      </c>
      <c r="O1014" s="113">
        <v>0</v>
      </c>
      <c r="P1014" s="113">
        <v>500</v>
      </c>
      <c r="Q1014" s="113">
        <v>4.1000000000000002E-2</v>
      </c>
      <c r="S1014" s="113" t="b">
        <v>0</v>
      </c>
      <c r="T1014" s="113" t="b">
        <f>VLOOKUP(G1014,key!$S$3:$T$12,2,FALSE)</f>
        <v>1</v>
      </c>
      <c r="U1014" s="113">
        <f t="shared" si="102"/>
        <v>1</v>
      </c>
      <c r="V1014" s="116">
        <f t="shared" si="103"/>
        <v>0</v>
      </c>
      <c r="W1014" s="113">
        <f>VLOOKUP(G1014,key!$S$3:$U$6,3,FALSE)</f>
        <v>0.25</v>
      </c>
      <c r="X1014" s="113"/>
      <c r="Z1014" s="113"/>
      <c r="AA1014" s="113" t="s">
        <v>4151</v>
      </c>
      <c r="AB1014" s="113" t="s">
        <v>1650</v>
      </c>
      <c r="AC1014" s="113">
        <v>2017</v>
      </c>
      <c r="AD1014" s="113" t="s">
        <v>111</v>
      </c>
      <c r="AE1014" s="113" t="s">
        <v>1656</v>
      </c>
      <c r="AF1014" s="113">
        <v>316</v>
      </c>
      <c r="AG1014" s="113">
        <v>4.1000000000000002E-2</v>
      </c>
      <c r="AH1014" s="113">
        <v>0</v>
      </c>
      <c r="AI1014" s="113">
        <v>500</v>
      </c>
      <c r="AJ1014" s="113">
        <v>4.1000000000000002E-2</v>
      </c>
    </row>
    <row r="1015" spans="1:36" x14ac:dyDescent="0.25">
      <c r="A1015" t="str">
        <f t="shared" si="104"/>
        <v>CFLMFm2017CZ12rNCGF</v>
      </c>
      <c r="B1015" t="s">
        <v>118</v>
      </c>
      <c r="C1015" t="s">
        <v>45</v>
      </c>
      <c r="D1015" s="113" t="s">
        <v>1650</v>
      </c>
      <c r="E1015" s="113">
        <v>2017</v>
      </c>
      <c r="F1015" s="113" t="s">
        <v>111</v>
      </c>
      <c r="G1015" s="113" t="s">
        <v>1657</v>
      </c>
      <c r="H1015" s="113">
        <f t="shared" si="99"/>
        <v>1.002</v>
      </c>
      <c r="I1015" s="113">
        <f t="shared" si="101"/>
        <v>1.024390243902439</v>
      </c>
      <c r="J1015" s="113">
        <f t="shared" si="100"/>
        <v>-1.874E-2</v>
      </c>
      <c r="M1015" s="113">
        <v>501</v>
      </c>
      <c r="N1015" s="113">
        <v>4.2000000000000003E-2</v>
      </c>
      <c r="O1015" s="113">
        <v>-9.3699999999999992</v>
      </c>
      <c r="P1015" s="113">
        <v>500</v>
      </c>
      <c r="Q1015" s="113">
        <v>4.1000000000000002E-2</v>
      </c>
      <c r="S1015" s="113" t="b">
        <v>0</v>
      </c>
      <c r="T1015" s="113" t="b">
        <f>VLOOKUP(G1015,key!$S$3:$T$12,2,FALSE)</f>
        <v>0</v>
      </c>
      <c r="U1015" s="113">
        <f t="shared" si="102"/>
        <v>1</v>
      </c>
      <c r="V1015" s="116">
        <f t="shared" si="103"/>
        <v>-1.874E-2</v>
      </c>
      <c r="W1015" s="113">
        <f>VLOOKUP(G1015,key!$S$3:$U$6,3,FALSE)</f>
        <v>0.9</v>
      </c>
      <c r="X1015" s="113"/>
      <c r="Z1015" s="113"/>
      <c r="AA1015" s="113" t="s">
        <v>4151</v>
      </c>
      <c r="AB1015" s="113" t="s">
        <v>1650</v>
      </c>
      <c r="AC1015" s="113">
        <v>2017</v>
      </c>
      <c r="AD1015" s="113" t="s">
        <v>111</v>
      </c>
      <c r="AE1015" s="113" t="s">
        <v>1657</v>
      </c>
      <c r="AF1015" s="113">
        <v>501</v>
      </c>
      <c r="AG1015" s="113">
        <v>4.2000000000000003E-2</v>
      </c>
      <c r="AH1015" s="113">
        <v>-9.3699999999999992</v>
      </c>
      <c r="AI1015" s="113">
        <v>500</v>
      </c>
      <c r="AJ1015" s="113">
        <v>4.1000000000000002E-2</v>
      </c>
    </row>
    <row r="1016" spans="1:36" x14ac:dyDescent="0.25">
      <c r="A1016" t="str">
        <f t="shared" si="104"/>
        <v>CFLMFm2017CZ13rDXGF</v>
      </c>
      <c r="B1016" t="s">
        <v>118</v>
      </c>
      <c r="C1016" t="s">
        <v>45</v>
      </c>
      <c r="D1016" s="113" t="s">
        <v>1650</v>
      </c>
      <c r="E1016" s="113">
        <v>2017</v>
      </c>
      <c r="F1016" s="113" t="s">
        <v>112</v>
      </c>
      <c r="G1016" s="113" t="s">
        <v>1658</v>
      </c>
      <c r="H1016" s="113">
        <f t="shared" si="99"/>
        <v>1.1080000000000001</v>
      </c>
      <c r="I1016" s="113">
        <f t="shared" si="101"/>
        <v>1.4390243902439024</v>
      </c>
      <c r="J1016" s="113">
        <f t="shared" si="100"/>
        <v>-1.78E-2</v>
      </c>
      <c r="M1016" s="113">
        <v>554</v>
      </c>
      <c r="N1016" s="113">
        <v>5.8999999999999997E-2</v>
      </c>
      <c r="O1016" s="113">
        <v>-8.9</v>
      </c>
      <c r="P1016" s="113">
        <v>500</v>
      </c>
      <c r="Q1016" s="113">
        <v>4.1000000000000002E-2</v>
      </c>
      <c r="S1016" s="113" t="b">
        <v>0</v>
      </c>
      <c r="T1016" s="113" t="b">
        <f>VLOOKUP(G1016,key!$S$3:$T$12,2,FALSE)</f>
        <v>0</v>
      </c>
      <c r="U1016" s="113">
        <f t="shared" si="102"/>
        <v>1</v>
      </c>
      <c r="V1016" s="116">
        <f t="shared" si="103"/>
        <v>-1.78E-2</v>
      </c>
      <c r="W1016" s="113">
        <f>VLOOKUP(G1016,key!$S$3:$U$6,3,FALSE)</f>
        <v>1</v>
      </c>
      <c r="X1016" s="113"/>
      <c r="Z1016" s="113"/>
      <c r="AA1016" s="113" t="s">
        <v>4151</v>
      </c>
      <c r="AB1016" s="113" t="s">
        <v>1650</v>
      </c>
      <c r="AC1016" s="113">
        <v>2017</v>
      </c>
      <c r="AD1016" s="113" t="s">
        <v>112</v>
      </c>
      <c r="AE1016" s="113" t="s">
        <v>1658</v>
      </c>
      <c r="AF1016" s="113">
        <v>554</v>
      </c>
      <c r="AG1016" s="113">
        <v>5.8999999999999997E-2</v>
      </c>
      <c r="AH1016" s="113">
        <v>-8.9</v>
      </c>
      <c r="AI1016" s="113">
        <v>500</v>
      </c>
      <c r="AJ1016" s="113">
        <v>4.1000000000000002E-2</v>
      </c>
    </row>
    <row r="1017" spans="1:36" x14ac:dyDescent="0.25">
      <c r="A1017" t="str">
        <f t="shared" si="104"/>
        <v>CFLMFm2017CZ13rDXHP</v>
      </c>
      <c r="B1017" t="s">
        <v>118</v>
      </c>
      <c r="C1017" t="s">
        <v>45</v>
      </c>
      <c r="D1017" s="113" t="s">
        <v>1650</v>
      </c>
      <c r="E1017" s="113">
        <v>2017</v>
      </c>
      <c r="F1017" s="113" t="s">
        <v>112</v>
      </c>
      <c r="G1017" s="113" t="s">
        <v>1659</v>
      </c>
      <c r="H1017" s="113">
        <f t="shared" si="99"/>
        <v>0.98599999999999999</v>
      </c>
      <c r="I1017" s="113">
        <f t="shared" si="101"/>
        <v>1.4390243902439024</v>
      </c>
      <c r="J1017" s="113">
        <f t="shared" si="100"/>
        <v>0</v>
      </c>
      <c r="M1017" s="113">
        <v>493</v>
      </c>
      <c r="N1017" s="113">
        <v>5.8999999999999997E-2</v>
      </c>
      <c r="O1017" s="113">
        <v>0</v>
      </c>
      <c r="P1017" s="113">
        <v>500</v>
      </c>
      <c r="Q1017" s="113">
        <v>4.1000000000000002E-2</v>
      </c>
      <c r="S1017" s="113" t="b">
        <v>0</v>
      </c>
      <c r="T1017" s="113" t="b">
        <f>VLOOKUP(G1017,key!$S$3:$T$12,2,FALSE)</f>
        <v>1</v>
      </c>
      <c r="U1017" s="113">
        <f t="shared" si="102"/>
        <v>1</v>
      </c>
      <c r="V1017" s="116">
        <f t="shared" si="103"/>
        <v>0</v>
      </c>
      <c r="W1017" s="113">
        <f>VLOOKUP(G1017,key!$S$3:$U$6,3,FALSE)</f>
        <v>0.5</v>
      </c>
      <c r="X1017" s="113"/>
      <c r="Z1017" s="113"/>
      <c r="AA1017" s="113" t="s">
        <v>4151</v>
      </c>
      <c r="AB1017" s="113" t="s">
        <v>1650</v>
      </c>
      <c r="AC1017" s="113">
        <v>2017</v>
      </c>
      <c r="AD1017" s="113" t="s">
        <v>112</v>
      </c>
      <c r="AE1017" s="113" t="s">
        <v>1659</v>
      </c>
      <c r="AF1017" s="113">
        <v>493</v>
      </c>
      <c r="AG1017" s="113">
        <v>5.8999999999999997E-2</v>
      </c>
      <c r="AH1017" s="113">
        <v>0</v>
      </c>
      <c r="AI1017" s="113">
        <v>500</v>
      </c>
      <c r="AJ1017" s="113">
        <v>4.1000000000000002E-2</v>
      </c>
    </row>
    <row r="1018" spans="1:36" x14ac:dyDescent="0.25">
      <c r="A1018" t="str">
        <f t="shared" si="104"/>
        <v>CFLMFm2017CZ13rNCEH</v>
      </c>
      <c r="B1018" t="s">
        <v>118</v>
      </c>
      <c r="C1018" t="s">
        <v>45</v>
      </c>
      <c r="D1018" s="113" t="s">
        <v>1650</v>
      </c>
      <c r="E1018" s="113">
        <v>2017</v>
      </c>
      <c r="F1018" s="113" t="s">
        <v>112</v>
      </c>
      <c r="G1018" s="113" t="s">
        <v>1656</v>
      </c>
      <c r="H1018" s="113">
        <f t="shared" si="99"/>
        <v>0.66400000000000003</v>
      </c>
      <c r="I1018" s="113">
        <f t="shared" si="101"/>
        <v>1</v>
      </c>
      <c r="J1018" s="113">
        <f t="shared" si="100"/>
        <v>0</v>
      </c>
      <c r="M1018" s="113">
        <v>332</v>
      </c>
      <c r="N1018" s="113">
        <v>4.1000000000000002E-2</v>
      </c>
      <c r="O1018" s="113">
        <v>0</v>
      </c>
      <c r="P1018" s="113">
        <v>500</v>
      </c>
      <c r="Q1018" s="113">
        <v>4.1000000000000002E-2</v>
      </c>
      <c r="S1018" s="113" t="b">
        <v>0</v>
      </c>
      <c r="T1018" s="113" t="b">
        <f>VLOOKUP(G1018,key!$S$3:$T$12,2,FALSE)</f>
        <v>1</v>
      </c>
      <c r="U1018" s="113">
        <f t="shared" si="102"/>
        <v>1</v>
      </c>
      <c r="V1018" s="116">
        <f t="shared" si="103"/>
        <v>0</v>
      </c>
      <c r="W1018" s="113">
        <f>VLOOKUP(G1018,key!$S$3:$U$6,3,FALSE)</f>
        <v>0.25</v>
      </c>
      <c r="X1018" s="113"/>
      <c r="Z1018" s="113"/>
      <c r="AA1018" s="113" t="s">
        <v>4151</v>
      </c>
      <c r="AB1018" s="113" t="s">
        <v>1650</v>
      </c>
      <c r="AC1018" s="113">
        <v>2017</v>
      </c>
      <c r="AD1018" s="113" t="s">
        <v>112</v>
      </c>
      <c r="AE1018" s="113" t="s">
        <v>1656</v>
      </c>
      <c r="AF1018" s="113">
        <v>332</v>
      </c>
      <c r="AG1018" s="113">
        <v>4.1000000000000002E-2</v>
      </c>
      <c r="AH1018" s="113">
        <v>0</v>
      </c>
      <c r="AI1018" s="113">
        <v>500</v>
      </c>
      <c r="AJ1018" s="113">
        <v>4.1000000000000002E-2</v>
      </c>
    </row>
    <row r="1019" spans="1:36" x14ac:dyDescent="0.25">
      <c r="A1019" t="str">
        <f t="shared" si="104"/>
        <v>CFLMFm2017CZ13rNCGF</v>
      </c>
      <c r="B1019" t="s">
        <v>118</v>
      </c>
      <c r="C1019" t="s">
        <v>45</v>
      </c>
      <c r="D1019" s="113" t="s">
        <v>1650</v>
      </c>
      <c r="E1019" s="113">
        <v>2017</v>
      </c>
      <c r="F1019" s="113" t="s">
        <v>112</v>
      </c>
      <c r="G1019" s="113" t="s">
        <v>1657</v>
      </c>
      <c r="H1019" s="113">
        <f t="shared" si="99"/>
        <v>1.002</v>
      </c>
      <c r="I1019" s="113">
        <f t="shared" si="101"/>
        <v>1.024390243902439</v>
      </c>
      <c r="J1019" s="113">
        <f t="shared" si="100"/>
        <v>-1.8260000000000002E-2</v>
      </c>
      <c r="M1019" s="113">
        <v>501</v>
      </c>
      <c r="N1019" s="113">
        <v>4.2000000000000003E-2</v>
      </c>
      <c r="O1019" s="113">
        <v>-9.1300000000000008</v>
      </c>
      <c r="P1019" s="113">
        <v>500</v>
      </c>
      <c r="Q1019" s="113">
        <v>4.1000000000000002E-2</v>
      </c>
      <c r="S1019" s="113" t="b">
        <v>0</v>
      </c>
      <c r="T1019" s="113" t="b">
        <f>VLOOKUP(G1019,key!$S$3:$T$12,2,FALSE)</f>
        <v>0</v>
      </c>
      <c r="U1019" s="113">
        <f t="shared" si="102"/>
        <v>1</v>
      </c>
      <c r="V1019" s="116">
        <f t="shared" si="103"/>
        <v>-1.8260000000000002E-2</v>
      </c>
      <c r="W1019" s="113">
        <f>VLOOKUP(G1019,key!$S$3:$U$6,3,FALSE)</f>
        <v>0.9</v>
      </c>
      <c r="X1019" s="113"/>
      <c r="Z1019" s="113"/>
      <c r="AA1019" s="113" t="s">
        <v>4151</v>
      </c>
      <c r="AB1019" s="113" t="s">
        <v>1650</v>
      </c>
      <c r="AC1019" s="113">
        <v>2017</v>
      </c>
      <c r="AD1019" s="113" t="s">
        <v>112</v>
      </c>
      <c r="AE1019" s="113" t="s">
        <v>1657</v>
      </c>
      <c r="AF1019" s="113">
        <v>501</v>
      </c>
      <c r="AG1019" s="113">
        <v>4.2000000000000003E-2</v>
      </c>
      <c r="AH1019" s="113">
        <v>-9.1300000000000008</v>
      </c>
      <c r="AI1019" s="113">
        <v>500</v>
      </c>
      <c r="AJ1019" s="113">
        <v>4.1000000000000002E-2</v>
      </c>
    </row>
    <row r="1020" spans="1:36" x14ac:dyDescent="0.25">
      <c r="A1020" t="str">
        <f t="shared" si="104"/>
        <v>CFLMFm2017CZ14rDXGF</v>
      </c>
      <c r="B1020" t="s">
        <v>118</v>
      </c>
      <c r="C1020" t="s">
        <v>45</v>
      </c>
      <c r="D1020" s="113" t="s">
        <v>1650</v>
      </c>
      <c r="E1020" s="113">
        <v>2017</v>
      </c>
      <c r="F1020" s="113" t="s">
        <v>113</v>
      </c>
      <c r="G1020" s="113" t="s">
        <v>1658</v>
      </c>
      <c r="H1020" s="113">
        <f t="shared" si="99"/>
        <v>1.1080000000000001</v>
      </c>
      <c r="I1020" s="113">
        <f t="shared" si="101"/>
        <v>1.2857142857142856</v>
      </c>
      <c r="J1020" s="113">
        <f t="shared" si="100"/>
        <v>-2.0399999999999998E-2</v>
      </c>
      <c r="M1020" s="113">
        <v>554</v>
      </c>
      <c r="N1020" s="113">
        <v>5.3999999999999999E-2</v>
      </c>
      <c r="O1020" s="113">
        <v>-10.199999999999999</v>
      </c>
      <c r="P1020" s="113">
        <v>500</v>
      </c>
      <c r="Q1020" s="113">
        <v>4.2000000000000003E-2</v>
      </c>
      <c r="S1020" s="113" t="b">
        <v>0</v>
      </c>
      <c r="T1020" s="113" t="b">
        <f>VLOOKUP(G1020,key!$S$3:$T$12,2,FALSE)</f>
        <v>0</v>
      </c>
      <c r="U1020" s="113">
        <f t="shared" si="102"/>
        <v>1</v>
      </c>
      <c r="V1020" s="116">
        <f t="shared" si="103"/>
        <v>-2.0399999999999998E-2</v>
      </c>
      <c r="W1020" s="113">
        <f>VLOOKUP(G1020,key!$S$3:$U$6,3,FALSE)</f>
        <v>1</v>
      </c>
      <c r="X1020" s="113"/>
      <c r="Z1020" s="113"/>
      <c r="AA1020" s="113" t="s">
        <v>4151</v>
      </c>
      <c r="AB1020" s="113" t="s">
        <v>1650</v>
      </c>
      <c r="AC1020" s="113">
        <v>2017</v>
      </c>
      <c r="AD1020" s="113" t="s">
        <v>113</v>
      </c>
      <c r="AE1020" s="113" t="s">
        <v>1658</v>
      </c>
      <c r="AF1020" s="113">
        <v>554</v>
      </c>
      <c r="AG1020" s="113">
        <v>5.3999999999999999E-2</v>
      </c>
      <c r="AH1020" s="113">
        <v>-10.199999999999999</v>
      </c>
      <c r="AI1020" s="113">
        <v>500</v>
      </c>
      <c r="AJ1020" s="113">
        <v>4.2000000000000003E-2</v>
      </c>
    </row>
    <row r="1021" spans="1:36" x14ac:dyDescent="0.25">
      <c r="A1021" t="str">
        <f t="shared" si="104"/>
        <v>CFLMFm2017CZ14rDXHP</v>
      </c>
      <c r="B1021" t="s">
        <v>118</v>
      </c>
      <c r="C1021" t="s">
        <v>45</v>
      </c>
      <c r="D1021" s="113" t="s">
        <v>1650</v>
      </c>
      <c r="E1021" s="113">
        <v>2017</v>
      </c>
      <c r="F1021" s="113" t="s">
        <v>113</v>
      </c>
      <c r="G1021" s="113" t="s">
        <v>1659</v>
      </c>
      <c r="H1021" s="113">
        <f t="shared" si="99"/>
        <v>0.95799999999999996</v>
      </c>
      <c r="I1021" s="113">
        <f t="shared" si="101"/>
        <v>1.3333333333333333</v>
      </c>
      <c r="J1021" s="113">
        <f t="shared" si="100"/>
        <v>0</v>
      </c>
      <c r="M1021" s="113">
        <v>479</v>
      </c>
      <c r="N1021" s="113">
        <v>5.6000000000000001E-2</v>
      </c>
      <c r="O1021" s="113">
        <v>0</v>
      </c>
      <c r="P1021" s="113">
        <v>500</v>
      </c>
      <c r="Q1021" s="113">
        <v>4.2000000000000003E-2</v>
      </c>
      <c r="S1021" s="113" t="b">
        <v>0</v>
      </c>
      <c r="T1021" s="113" t="b">
        <f>VLOOKUP(G1021,key!$S$3:$T$12,2,FALSE)</f>
        <v>1</v>
      </c>
      <c r="U1021" s="113">
        <f t="shared" si="102"/>
        <v>1</v>
      </c>
      <c r="V1021" s="116">
        <f t="shared" si="103"/>
        <v>0</v>
      </c>
      <c r="W1021" s="113">
        <f>VLOOKUP(G1021,key!$S$3:$U$6,3,FALSE)</f>
        <v>0.5</v>
      </c>
      <c r="X1021" s="113"/>
      <c r="Z1021" s="113"/>
      <c r="AA1021" s="113" t="s">
        <v>4151</v>
      </c>
      <c r="AB1021" s="113" t="s">
        <v>1650</v>
      </c>
      <c r="AC1021" s="113">
        <v>2017</v>
      </c>
      <c r="AD1021" s="113" t="s">
        <v>113</v>
      </c>
      <c r="AE1021" s="113" t="s">
        <v>1659</v>
      </c>
      <c r="AF1021" s="113">
        <v>479</v>
      </c>
      <c r="AG1021" s="113">
        <v>5.6000000000000001E-2</v>
      </c>
      <c r="AH1021" s="113">
        <v>0</v>
      </c>
      <c r="AI1021" s="113">
        <v>500</v>
      </c>
      <c r="AJ1021" s="113">
        <v>4.2000000000000003E-2</v>
      </c>
    </row>
    <row r="1022" spans="1:36" x14ac:dyDescent="0.25">
      <c r="A1022" t="str">
        <f t="shared" si="104"/>
        <v>CFLMFm2017CZ14rNCEH</v>
      </c>
      <c r="B1022" t="s">
        <v>118</v>
      </c>
      <c r="C1022" t="s">
        <v>45</v>
      </c>
      <c r="D1022" s="113" t="s">
        <v>1650</v>
      </c>
      <c r="E1022" s="113">
        <v>2017</v>
      </c>
      <c r="F1022" s="113" t="s">
        <v>113</v>
      </c>
      <c r="G1022" s="113" t="s">
        <v>1656</v>
      </c>
      <c r="H1022" s="113">
        <f t="shared" si="99"/>
        <v>0.60199999999999998</v>
      </c>
      <c r="I1022" s="113">
        <f t="shared" si="101"/>
        <v>1.0238095238095237</v>
      </c>
      <c r="J1022" s="113">
        <f t="shared" si="100"/>
        <v>0</v>
      </c>
      <c r="M1022" s="113">
        <v>301</v>
      </c>
      <c r="N1022" s="113">
        <v>4.2999999999999997E-2</v>
      </c>
      <c r="O1022" s="113">
        <v>0</v>
      </c>
      <c r="P1022" s="113">
        <v>500</v>
      </c>
      <c r="Q1022" s="113">
        <v>4.2000000000000003E-2</v>
      </c>
      <c r="S1022" s="113" t="b">
        <v>0</v>
      </c>
      <c r="T1022" s="113" t="b">
        <f>VLOOKUP(G1022,key!$S$3:$T$12,2,FALSE)</f>
        <v>1</v>
      </c>
      <c r="U1022" s="113">
        <f t="shared" si="102"/>
        <v>1</v>
      </c>
      <c r="V1022" s="116">
        <f t="shared" si="103"/>
        <v>0</v>
      </c>
      <c r="W1022" s="113">
        <f>VLOOKUP(G1022,key!$S$3:$U$6,3,FALSE)</f>
        <v>0.25</v>
      </c>
      <c r="X1022" s="113"/>
      <c r="Z1022" s="113"/>
      <c r="AA1022" s="113" t="s">
        <v>4151</v>
      </c>
      <c r="AB1022" s="113" t="s">
        <v>1650</v>
      </c>
      <c r="AC1022" s="113">
        <v>2017</v>
      </c>
      <c r="AD1022" s="113" t="s">
        <v>113</v>
      </c>
      <c r="AE1022" s="113" t="s">
        <v>1656</v>
      </c>
      <c r="AF1022" s="113">
        <v>301</v>
      </c>
      <c r="AG1022" s="113">
        <v>4.2999999999999997E-2</v>
      </c>
      <c r="AH1022" s="113">
        <v>0</v>
      </c>
      <c r="AI1022" s="113">
        <v>500</v>
      </c>
      <c r="AJ1022" s="113">
        <v>4.2000000000000003E-2</v>
      </c>
    </row>
    <row r="1023" spans="1:36" x14ac:dyDescent="0.25">
      <c r="A1023" t="str">
        <f t="shared" si="104"/>
        <v>CFLMFm2017CZ14rNCGF</v>
      </c>
      <c r="B1023" t="s">
        <v>118</v>
      </c>
      <c r="C1023" t="s">
        <v>45</v>
      </c>
      <c r="D1023" s="113" t="s">
        <v>1650</v>
      </c>
      <c r="E1023" s="113">
        <v>2017</v>
      </c>
      <c r="F1023" s="113" t="s">
        <v>113</v>
      </c>
      <c r="G1023" s="113" t="s">
        <v>1657</v>
      </c>
      <c r="H1023" s="113">
        <f t="shared" si="99"/>
        <v>0.998</v>
      </c>
      <c r="I1023" s="113">
        <f t="shared" si="101"/>
        <v>1.0238095238095237</v>
      </c>
      <c r="J1023" s="113">
        <f t="shared" si="100"/>
        <v>-2.0799999999999999E-2</v>
      </c>
      <c r="M1023" s="113">
        <v>499</v>
      </c>
      <c r="N1023" s="113">
        <v>4.2999999999999997E-2</v>
      </c>
      <c r="O1023" s="113">
        <v>-10.4</v>
      </c>
      <c r="P1023" s="113">
        <v>500</v>
      </c>
      <c r="Q1023" s="113">
        <v>4.2000000000000003E-2</v>
      </c>
      <c r="S1023" s="113" t="b">
        <v>0</v>
      </c>
      <c r="T1023" s="113" t="b">
        <f>VLOOKUP(G1023,key!$S$3:$T$12,2,FALSE)</f>
        <v>0</v>
      </c>
      <c r="U1023" s="113">
        <f t="shared" si="102"/>
        <v>1</v>
      </c>
      <c r="V1023" s="116">
        <f t="shared" si="103"/>
        <v>-2.0799999999999999E-2</v>
      </c>
      <c r="W1023" s="113">
        <f>VLOOKUP(G1023,key!$S$3:$U$6,3,FALSE)</f>
        <v>0.9</v>
      </c>
      <c r="X1023" s="113"/>
      <c r="Z1023" s="113"/>
      <c r="AA1023" s="113" t="s">
        <v>4151</v>
      </c>
      <c r="AB1023" s="113" t="s">
        <v>1650</v>
      </c>
      <c r="AC1023" s="113">
        <v>2017</v>
      </c>
      <c r="AD1023" s="113" t="s">
        <v>113</v>
      </c>
      <c r="AE1023" s="113" t="s">
        <v>1657</v>
      </c>
      <c r="AF1023" s="113">
        <v>499</v>
      </c>
      <c r="AG1023" s="113">
        <v>4.2999999999999997E-2</v>
      </c>
      <c r="AH1023" s="113">
        <v>-10.4</v>
      </c>
      <c r="AI1023" s="113">
        <v>500</v>
      </c>
      <c r="AJ1023" s="113">
        <v>4.2000000000000003E-2</v>
      </c>
    </row>
    <row r="1024" spans="1:36" x14ac:dyDescent="0.25">
      <c r="A1024" t="str">
        <f t="shared" si="104"/>
        <v>CFLMFm2017CZ15rDXGF</v>
      </c>
      <c r="B1024" t="s">
        <v>118</v>
      </c>
      <c r="C1024" t="s">
        <v>45</v>
      </c>
      <c r="D1024" s="113" t="s">
        <v>1650</v>
      </c>
      <c r="E1024" s="113">
        <v>2017</v>
      </c>
      <c r="F1024" s="113" t="s">
        <v>114</v>
      </c>
      <c r="G1024" s="113" t="s">
        <v>1658</v>
      </c>
      <c r="H1024" s="113">
        <f t="shared" si="99"/>
        <v>1.1559999999999999</v>
      </c>
      <c r="I1024" s="113">
        <f t="shared" si="101"/>
        <v>1.4047619047619047</v>
      </c>
      <c r="J1024" s="113">
        <f t="shared" si="100"/>
        <v>-8.6E-3</v>
      </c>
      <c r="M1024" s="113">
        <v>578</v>
      </c>
      <c r="N1024" s="113">
        <v>5.8999999999999997E-2</v>
      </c>
      <c r="O1024" s="113">
        <v>-4.3</v>
      </c>
      <c r="P1024" s="113">
        <v>500</v>
      </c>
      <c r="Q1024" s="113">
        <v>4.2000000000000003E-2</v>
      </c>
      <c r="S1024" s="113" t="b">
        <v>0</v>
      </c>
      <c r="T1024" s="113" t="b">
        <f>VLOOKUP(G1024,key!$S$3:$T$12,2,FALSE)</f>
        <v>0</v>
      </c>
      <c r="U1024" s="113">
        <f t="shared" si="102"/>
        <v>1</v>
      </c>
      <c r="V1024" s="116">
        <f t="shared" si="103"/>
        <v>-8.6E-3</v>
      </c>
      <c r="W1024" s="113">
        <f>VLOOKUP(G1024,key!$S$3:$U$6,3,FALSE)</f>
        <v>1</v>
      </c>
      <c r="X1024" s="113"/>
      <c r="Z1024" s="113"/>
      <c r="AA1024" s="113" t="s">
        <v>4151</v>
      </c>
      <c r="AB1024" s="113" t="s">
        <v>1650</v>
      </c>
      <c r="AC1024" s="113">
        <v>2017</v>
      </c>
      <c r="AD1024" s="113" t="s">
        <v>114</v>
      </c>
      <c r="AE1024" s="113" t="s">
        <v>1658</v>
      </c>
      <c r="AF1024" s="113">
        <v>578</v>
      </c>
      <c r="AG1024" s="113">
        <v>5.8999999999999997E-2</v>
      </c>
      <c r="AH1024" s="113">
        <v>-4.3</v>
      </c>
      <c r="AI1024" s="113">
        <v>500</v>
      </c>
      <c r="AJ1024" s="113">
        <v>4.2000000000000003E-2</v>
      </c>
    </row>
    <row r="1025" spans="1:36" x14ac:dyDescent="0.25">
      <c r="A1025" t="str">
        <f t="shared" si="104"/>
        <v>CFLMFm2017CZ15rDXHP</v>
      </c>
      <c r="B1025" t="s">
        <v>118</v>
      </c>
      <c r="C1025" t="s">
        <v>45</v>
      </c>
      <c r="D1025" s="113" t="s">
        <v>1650</v>
      </c>
      <c r="E1025" s="113">
        <v>2017</v>
      </c>
      <c r="F1025" s="113" t="s">
        <v>114</v>
      </c>
      <c r="G1025" s="113" t="s">
        <v>1659</v>
      </c>
      <c r="H1025" s="113">
        <f t="shared" si="99"/>
        <v>1.1000000000000001</v>
      </c>
      <c r="I1025" s="113">
        <f t="shared" si="101"/>
        <v>1.3809523809523809</v>
      </c>
      <c r="J1025" s="113">
        <f t="shared" si="100"/>
        <v>0</v>
      </c>
      <c r="M1025" s="113">
        <v>550</v>
      </c>
      <c r="N1025" s="113">
        <v>5.8000000000000003E-2</v>
      </c>
      <c r="O1025" s="113">
        <v>0</v>
      </c>
      <c r="P1025" s="113">
        <v>500</v>
      </c>
      <c r="Q1025" s="113">
        <v>4.2000000000000003E-2</v>
      </c>
      <c r="S1025" s="113" t="b">
        <v>0</v>
      </c>
      <c r="T1025" s="113" t="b">
        <f>VLOOKUP(G1025,key!$S$3:$T$12,2,FALSE)</f>
        <v>1</v>
      </c>
      <c r="U1025" s="113">
        <f t="shared" si="102"/>
        <v>1</v>
      </c>
      <c r="V1025" s="116">
        <f t="shared" si="103"/>
        <v>0</v>
      </c>
      <c r="W1025" s="113">
        <f>VLOOKUP(G1025,key!$S$3:$U$6,3,FALSE)</f>
        <v>0.5</v>
      </c>
      <c r="X1025" s="113"/>
      <c r="Z1025" s="113"/>
      <c r="AA1025" s="113" t="s">
        <v>4151</v>
      </c>
      <c r="AB1025" s="113" t="s">
        <v>1650</v>
      </c>
      <c r="AC1025" s="113">
        <v>2017</v>
      </c>
      <c r="AD1025" s="113" t="s">
        <v>114</v>
      </c>
      <c r="AE1025" s="113" t="s">
        <v>1659</v>
      </c>
      <c r="AF1025" s="113">
        <v>550</v>
      </c>
      <c r="AG1025" s="113">
        <v>5.8000000000000003E-2</v>
      </c>
      <c r="AH1025" s="113">
        <v>0</v>
      </c>
      <c r="AI1025" s="113">
        <v>500</v>
      </c>
      <c r="AJ1025" s="113">
        <v>4.2000000000000003E-2</v>
      </c>
    </row>
    <row r="1026" spans="1:36" x14ac:dyDescent="0.25">
      <c r="A1026" t="str">
        <f t="shared" si="104"/>
        <v>CFLMFm2017CZ15rNCEH</v>
      </c>
      <c r="B1026" t="s">
        <v>118</v>
      </c>
      <c r="C1026" t="s">
        <v>45</v>
      </c>
      <c r="D1026" s="113" t="s">
        <v>1650</v>
      </c>
      <c r="E1026" s="113">
        <v>2017</v>
      </c>
      <c r="F1026" s="113" t="s">
        <v>114</v>
      </c>
      <c r="G1026" s="113" t="s">
        <v>1656</v>
      </c>
      <c r="H1026" s="113">
        <f t="shared" si="99"/>
        <v>0.84599999999999997</v>
      </c>
      <c r="I1026" s="113">
        <f t="shared" si="101"/>
        <v>1.0238095238095237</v>
      </c>
      <c r="J1026" s="113">
        <f t="shared" si="100"/>
        <v>0</v>
      </c>
      <c r="M1026" s="113">
        <v>423</v>
      </c>
      <c r="N1026" s="113">
        <v>4.2999999999999997E-2</v>
      </c>
      <c r="O1026" s="113">
        <v>0</v>
      </c>
      <c r="P1026" s="113">
        <v>500</v>
      </c>
      <c r="Q1026" s="113">
        <v>4.2000000000000003E-2</v>
      </c>
      <c r="S1026" s="113" t="b">
        <v>0</v>
      </c>
      <c r="T1026" s="113" t="b">
        <f>VLOOKUP(G1026,key!$S$3:$T$12,2,FALSE)</f>
        <v>1</v>
      </c>
      <c r="U1026" s="113">
        <f t="shared" si="102"/>
        <v>1</v>
      </c>
      <c r="V1026" s="116">
        <f t="shared" si="103"/>
        <v>0</v>
      </c>
      <c r="W1026" s="113">
        <f>VLOOKUP(G1026,key!$S$3:$U$6,3,FALSE)</f>
        <v>0.25</v>
      </c>
      <c r="X1026" s="113"/>
      <c r="Z1026" s="113"/>
      <c r="AA1026" s="113" t="s">
        <v>4151</v>
      </c>
      <c r="AB1026" s="113" t="s">
        <v>1650</v>
      </c>
      <c r="AC1026" s="113">
        <v>2017</v>
      </c>
      <c r="AD1026" s="113" t="s">
        <v>114</v>
      </c>
      <c r="AE1026" s="113" t="s">
        <v>1656</v>
      </c>
      <c r="AF1026" s="113">
        <v>423</v>
      </c>
      <c r="AG1026" s="113">
        <v>4.2999999999999997E-2</v>
      </c>
      <c r="AH1026" s="113">
        <v>0</v>
      </c>
      <c r="AI1026" s="113">
        <v>500</v>
      </c>
      <c r="AJ1026" s="113">
        <v>4.2000000000000003E-2</v>
      </c>
    </row>
    <row r="1027" spans="1:36" x14ac:dyDescent="0.25">
      <c r="A1027" t="str">
        <f t="shared" si="104"/>
        <v>CFLMFm2017CZ15rNCGF</v>
      </c>
      <c r="B1027" t="s">
        <v>118</v>
      </c>
      <c r="C1027" t="s">
        <v>45</v>
      </c>
      <c r="D1027" s="113" t="s">
        <v>1650</v>
      </c>
      <c r="E1027" s="113">
        <v>2017</v>
      </c>
      <c r="F1027" s="113" t="s">
        <v>114</v>
      </c>
      <c r="G1027" s="113" t="s">
        <v>1657</v>
      </c>
      <c r="H1027" s="113">
        <f t="shared" si="99"/>
        <v>1.01</v>
      </c>
      <c r="I1027" s="113">
        <f t="shared" si="101"/>
        <v>1.0238095238095237</v>
      </c>
      <c r="J1027" s="113">
        <f t="shared" si="100"/>
        <v>-9.0799999999999995E-3</v>
      </c>
      <c r="M1027" s="113">
        <v>505</v>
      </c>
      <c r="N1027" s="113">
        <v>4.2999999999999997E-2</v>
      </c>
      <c r="O1027" s="113">
        <v>-4.54</v>
      </c>
      <c r="P1027" s="113">
        <v>500</v>
      </c>
      <c r="Q1027" s="113">
        <v>4.2000000000000003E-2</v>
      </c>
      <c r="S1027" s="113" t="b">
        <v>0</v>
      </c>
      <c r="T1027" s="113" t="b">
        <f>VLOOKUP(G1027,key!$S$3:$T$12,2,FALSE)</f>
        <v>0</v>
      </c>
      <c r="U1027" s="113">
        <f t="shared" si="102"/>
        <v>1</v>
      </c>
      <c r="V1027" s="116">
        <f t="shared" si="103"/>
        <v>-9.0799999999999995E-3</v>
      </c>
      <c r="W1027" s="113">
        <f>VLOOKUP(G1027,key!$S$3:$U$6,3,FALSE)</f>
        <v>0.9</v>
      </c>
      <c r="X1027" s="113"/>
      <c r="Z1027" s="113"/>
      <c r="AA1027" s="113" t="s">
        <v>4151</v>
      </c>
      <c r="AB1027" s="113" t="s">
        <v>1650</v>
      </c>
      <c r="AC1027" s="113">
        <v>2017</v>
      </c>
      <c r="AD1027" s="113" t="s">
        <v>114</v>
      </c>
      <c r="AE1027" s="113" t="s">
        <v>1657</v>
      </c>
      <c r="AF1027" s="113">
        <v>505</v>
      </c>
      <c r="AG1027" s="113">
        <v>4.2999999999999997E-2</v>
      </c>
      <c r="AH1027" s="113">
        <v>-4.54</v>
      </c>
      <c r="AI1027" s="113">
        <v>500</v>
      </c>
      <c r="AJ1027" s="113">
        <v>4.2000000000000003E-2</v>
      </c>
    </row>
    <row r="1028" spans="1:36" x14ac:dyDescent="0.25">
      <c r="A1028" t="str">
        <f t="shared" si="104"/>
        <v>CFLMFm2017CZ16rDXGF</v>
      </c>
      <c r="B1028" t="s">
        <v>118</v>
      </c>
      <c r="C1028" t="s">
        <v>45</v>
      </c>
      <c r="D1028" s="113" t="s">
        <v>1650</v>
      </c>
      <c r="E1028" s="113">
        <v>2017</v>
      </c>
      <c r="F1028" s="113" t="s">
        <v>115</v>
      </c>
      <c r="G1028" s="113" t="s">
        <v>1658</v>
      </c>
      <c r="H1028" s="113">
        <f t="shared" si="99"/>
        <v>1.0620000000000001</v>
      </c>
      <c r="I1028" s="113">
        <f t="shared" si="101"/>
        <v>1.3499999999999999</v>
      </c>
      <c r="J1028" s="113">
        <f t="shared" si="100"/>
        <v>-2.6800000000000001E-2</v>
      </c>
      <c r="M1028" s="113">
        <v>531</v>
      </c>
      <c r="N1028" s="113">
        <v>5.3999999999999999E-2</v>
      </c>
      <c r="O1028" s="113">
        <v>-13.4</v>
      </c>
      <c r="P1028" s="113">
        <v>500</v>
      </c>
      <c r="Q1028" s="113">
        <v>0.04</v>
      </c>
      <c r="S1028" s="113" t="b">
        <v>0</v>
      </c>
      <c r="T1028" s="113" t="b">
        <f>VLOOKUP(G1028,key!$S$3:$T$12,2,FALSE)</f>
        <v>0</v>
      </c>
      <c r="U1028" s="113">
        <f t="shared" si="102"/>
        <v>1</v>
      </c>
      <c r="V1028" s="116">
        <f t="shared" si="103"/>
        <v>-2.6800000000000001E-2</v>
      </c>
      <c r="W1028" s="113">
        <f>VLOOKUP(G1028,key!$S$3:$U$6,3,FALSE)</f>
        <v>1</v>
      </c>
      <c r="X1028" s="113"/>
      <c r="Z1028" s="113"/>
      <c r="AA1028" s="113" t="s">
        <v>4151</v>
      </c>
      <c r="AB1028" s="113" t="s">
        <v>1650</v>
      </c>
      <c r="AC1028" s="113">
        <v>2017</v>
      </c>
      <c r="AD1028" s="113" t="s">
        <v>115</v>
      </c>
      <c r="AE1028" s="113" t="s">
        <v>1658</v>
      </c>
      <c r="AF1028" s="113">
        <v>531</v>
      </c>
      <c r="AG1028" s="113">
        <v>5.3999999999999999E-2</v>
      </c>
      <c r="AH1028" s="113">
        <v>-13.4</v>
      </c>
      <c r="AI1028" s="113">
        <v>500</v>
      </c>
      <c r="AJ1028" s="113">
        <v>0.04</v>
      </c>
    </row>
    <row r="1029" spans="1:36" x14ac:dyDescent="0.25">
      <c r="A1029" t="str">
        <f t="shared" si="104"/>
        <v>CFLMFm2017CZ16rDXHP</v>
      </c>
      <c r="B1029" t="s">
        <v>118</v>
      </c>
      <c r="C1029" t="s">
        <v>45</v>
      </c>
      <c r="D1029" s="113" t="s">
        <v>1650</v>
      </c>
      <c r="E1029" s="113">
        <v>2017</v>
      </c>
      <c r="F1029" s="113" t="s">
        <v>115</v>
      </c>
      <c r="G1029" s="113" t="s">
        <v>1659</v>
      </c>
      <c r="H1029" s="113">
        <f t="shared" si="99"/>
        <v>0.82199999999999995</v>
      </c>
      <c r="I1029" s="113">
        <f t="shared" si="101"/>
        <v>1.4</v>
      </c>
      <c r="J1029" s="113">
        <f t="shared" si="100"/>
        <v>0</v>
      </c>
      <c r="M1029" s="113">
        <v>411</v>
      </c>
      <c r="N1029" s="113">
        <v>5.6000000000000001E-2</v>
      </c>
      <c r="O1029" s="113">
        <v>0</v>
      </c>
      <c r="P1029" s="113">
        <v>500</v>
      </c>
      <c r="Q1029" s="113">
        <v>0.04</v>
      </c>
      <c r="S1029" s="113" t="b">
        <v>0</v>
      </c>
      <c r="T1029" s="113" t="b">
        <f>VLOOKUP(G1029,key!$S$3:$T$12,2,FALSE)</f>
        <v>1</v>
      </c>
      <c r="U1029" s="113">
        <f t="shared" si="102"/>
        <v>1</v>
      </c>
      <c r="V1029" s="116">
        <f t="shared" si="103"/>
        <v>0</v>
      </c>
      <c r="W1029" s="113">
        <f>VLOOKUP(G1029,key!$S$3:$U$6,3,FALSE)</f>
        <v>0.5</v>
      </c>
      <c r="X1029" s="113"/>
      <c r="Z1029" s="113"/>
      <c r="AA1029" s="113" t="s">
        <v>4151</v>
      </c>
      <c r="AB1029" s="113" t="s">
        <v>1650</v>
      </c>
      <c r="AC1029" s="113">
        <v>2017</v>
      </c>
      <c r="AD1029" s="113" t="s">
        <v>115</v>
      </c>
      <c r="AE1029" s="113" t="s">
        <v>1659</v>
      </c>
      <c r="AF1029" s="113">
        <v>411</v>
      </c>
      <c r="AG1029" s="113">
        <v>5.6000000000000001E-2</v>
      </c>
      <c r="AH1029" s="113">
        <v>0</v>
      </c>
      <c r="AI1029" s="113">
        <v>500</v>
      </c>
      <c r="AJ1029" s="113">
        <v>0.04</v>
      </c>
    </row>
    <row r="1030" spans="1:36" x14ac:dyDescent="0.25">
      <c r="A1030" t="str">
        <f t="shared" si="104"/>
        <v>CFLMFm2017CZ16rNCEH</v>
      </c>
      <c r="B1030" t="s">
        <v>118</v>
      </c>
      <c r="C1030" t="s">
        <v>45</v>
      </c>
      <c r="D1030" s="113" t="s">
        <v>1650</v>
      </c>
      <c r="E1030" s="113">
        <v>2017</v>
      </c>
      <c r="F1030" s="113" t="s">
        <v>115</v>
      </c>
      <c r="G1030" s="113" t="s">
        <v>1656</v>
      </c>
      <c r="H1030" s="113">
        <f t="shared" si="99"/>
        <v>0.47399999999999998</v>
      </c>
      <c r="I1030" s="113">
        <f t="shared" si="101"/>
        <v>1.0249999999999999</v>
      </c>
      <c r="J1030" s="113">
        <f t="shared" si="100"/>
        <v>0</v>
      </c>
      <c r="M1030" s="113">
        <v>237</v>
      </c>
      <c r="N1030" s="113">
        <v>4.1000000000000002E-2</v>
      </c>
      <c r="O1030" s="113">
        <v>0</v>
      </c>
      <c r="P1030" s="113">
        <v>500</v>
      </c>
      <c r="Q1030" s="113">
        <v>0.04</v>
      </c>
      <c r="S1030" s="113" t="b">
        <v>0</v>
      </c>
      <c r="T1030" s="113" t="b">
        <f>VLOOKUP(G1030,key!$S$3:$T$12,2,FALSE)</f>
        <v>1</v>
      </c>
      <c r="U1030" s="113">
        <f t="shared" si="102"/>
        <v>1</v>
      </c>
      <c r="V1030" s="116">
        <f t="shared" si="103"/>
        <v>0</v>
      </c>
      <c r="W1030" s="113">
        <f>VLOOKUP(G1030,key!$S$3:$U$6,3,FALSE)</f>
        <v>0.25</v>
      </c>
      <c r="X1030" s="113"/>
      <c r="Z1030" s="113"/>
      <c r="AA1030" s="113" t="s">
        <v>4151</v>
      </c>
      <c r="AB1030" s="113" t="s">
        <v>1650</v>
      </c>
      <c r="AC1030" s="113">
        <v>2017</v>
      </c>
      <c r="AD1030" s="113" t="s">
        <v>115</v>
      </c>
      <c r="AE1030" s="113" t="s">
        <v>1656</v>
      </c>
      <c r="AF1030" s="113">
        <v>237</v>
      </c>
      <c r="AG1030" s="113">
        <v>4.1000000000000002E-2</v>
      </c>
      <c r="AH1030" s="113">
        <v>0</v>
      </c>
      <c r="AI1030" s="113">
        <v>500</v>
      </c>
      <c r="AJ1030" s="113">
        <v>0.04</v>
      </c>
    </row>
    <row r="1031" spans="1:36" x14ac:dyDescent="0.25">
      <c r="A1031" t="str">
        <f t="shared" si="104"/>
        <v>CFLMFm2017CZ16rNCGF</v>
      </c>
      <c r="B1031" t="s">
        <v>118</v>
      </c>
      <c r="C1031" t="s">
        <v>45</v>
      </c>
      <c r="D1031" s="113" t="s">
        <v>1650</v>
      </c>
      <c r="E1031" s="113">
        <v>2017</v>
      </c>
      <c r="F1031" s="113" t="s">
        <v>115</v>
      </c>
      <c r="G1031" s="113" t="s">
        <v>1657</v>
      </c>
      <c r="H1031" s="113">
        <f t="shared" si="99"/>
        <v>0.99199999999999999</v>
      </c>
      <c r="I1031" s="113">
        <f t="shared" si="101"/>
        <v>1.0249999999999999</v>
      </c>
      <c r="J1031" s="113">
        <f t="shared" si="100"/>
        <v>-2.7199999999999998E-2</v>
      </c>
      <c r="M1031" s="113">
        <v>496</v>
      </c>
      <c r="N1031" s="113">
        <v>4.1000000000000002E-2</v>
      </c>
      <c r="O1031" s="113">
        <v>-13.6</v>
      </c>
      <c r="P1031" s="113">
        <v>500</v>
      </c>
      <c r="Q1031" s="113">
        <v>0.04</v>
      </c>
      <c r="S1031" s="113" t="b">
        <v>0</v>
      </c>
      <c r="T1031" s="113" t="b">
        <f>VLOOKUP(G1031,key!$S$3:$T$12,2,FALSE)</f>
        <v>0</v>
      </c>
      <c r="U1031" s="113">
        <f t="shared" si="102"/>
        <v>1</v>
      </c>
      <c r="V1031" s="116">
        <f t="shared" si="103"/>
        <v>-2.7199999999999998E-2</v>
      </c>
      <c r="W1031" s="113">
        <f>VLOOKUP(G1031,key!$S$3:$U$6,3,FALSE)</f>
        <v>0.9</v>
      </c>
      <c r="X1031" s="113"/>
      <c r="Z1031" s="113"/>
      <c r="AA1031" s="113" t="s">
        <v>4151</v>
      </c>
      <c r="AB1031" s="113" t="s">
        <v>1650</v>
      </c>
      <c r="AC1031" s="113">
        <v>2017</v>
      </c>
      <c r="AD1031" s="113" t="s">
        <v>115</v>
      </c>
      <c r="AE1031" s="113" t="s">
        <v>1657</v>
      </c>
      <c r="AF1031" s="113">
        <v>496</v>
      </c>
      <c r="AG1031" s="113">
        <v>4.1000000000000002E-2</v>
      </c>
      <c r="AH1031" s="113">
        <v>-13.6</v>
      </c>
      <c r="AI1031" s="113">
        <v>500</v>
      </c>
      <c r="AJ1031" s="113">
        <v>0.04</v>
      </c>
    </row>
    <row r="1033" spans="1:36" x14ac:dyDescent="0.25">
      <c r="A1033" s="113" t="str">
        <f t="shared" ref="A1033" si="105">B1033&amp;D1033&amp;E1033&amp;F1033&amp;G1033</f>
        <v>CFLDMoMH00CZ01rDXGF</v>
      </c>
      <c r="B1033" s="113" t="s">
        <v>118</v>
      </c>
      <c r="C1033" s="113" t="s">
        <v>45</v>
      </c>
      <c r="D1033" s="112" t="s">
        <v>1651</v>
      </c>
      <c r="E1033" s="112" t="s">
        <v>1652</v>
      </c>
      <c r="F1033" s="112" t="s">
        <v>48</v>
      </c>
      <c r="G1033" s="112" t="s">
        <v>1658</v>
      </c>
      <c r="H1033" s="113">
        <f t="shared" ref="H1033:H1096" si="106">MAX(MIN(M1033/P1033,2),W1033)</f>
        <v>1</v>
      </c>
      <c r="I1033" s="113">
        <f t="shared" si="101"/>
        <v>1.0227272727272727</v>
      </c>
      <c r="J1033" s="113">
        <f t="shared" ref="J1033:J1096" si="107">IF(ABS(V1033)&lt;0.0003413,0,V1033)</f>
        <v>-3.1E-2</v>
      </c>
      <c r="M1033" s="113">
        <v>494</v>
      </c>
      <c r="N1033" s="113">
        <v>4.4999999999999998E-2</v>
      </c>
      <c r="O1033" s="113">
        <v>-15.5</v>
      </c>
      <c r="P1033" s="113">
        <v>500</v>
      </c>
      <c r="Q1033" s="113">
        <v>4.3999999999999997E-2</v>
      </c>
      <c r="S1033" s="113" t="b">
        <v>0</v>
      </c>
      <c r="T1033" s="113" t="b">
        <f>VLOOKUP(G1033,key!$S$3:$T$12,2,FALSE)</f>
        <v>0</v>
      </c>
      <c r="U1033" s="113">
        <f t="shared" ref="U1033" si="108">IF(T1033,1,1)</f>
        <v>1</v>
      </c>
      <c r="V1033" s="116">
        <f t="shared" ref="V1033" si="109">MIN(MAX(O1033/P1033,-0.03413),0.03413)</f>
        <v>-3.1E-2</v>
      </c>
      <c r="W1033" s="113">
        <f>VLOOKUP(G1033,key!$S$3:$U$6,3,FALSE)</f>
        <v>1</v>
      </c>
      <c r="AA1033" s="113" t="s">
        <v>4151</v>
      </c>
      <c r="AB1033" s="113" t="s">
        <v>1651</v>
      </c>
      <c r="AC1033" s="113" t="s">
        <v>1652</v>
      </c>
      <c r="AD1033" s="113" t="s">
        <v>48</v>
      </c>
      <c r="AE1033" s="113" t="s">
        <v>1658</v>
      </c>
      <c r="AF1033" s="113">
        <v>494</v>
      </c>
      <c r="AG1033" s="113">
        <v>4.4999999999999998E-2</v>
      </c>
      <c r="AH1033" s="113">
        <v>-15.5</v>
      </c>
      <c r="AI1033" s="113">
        <v>500</v>
      </c>
      <c r="AJ1033" s="113">
        <v>4.3999999999999997E-2</v>
      </c>
    </row>
    <row r="1034" spans="1:36" x14ac:dyDescent="0.25">
      <c r="A1034" s="113" t="str">
        <f t="shared" ref="A1034:A1097" si="110">B1034&amp;D1034&amp;E1034&amp;F1034&amp;G1034</f>
        <v>CFLDMoMH00CZ01rDXHP</v>
      </c>
      <c r="B1034" s="113" t="s">
        <v>118</v>
      </c>
      <c r="C1034" s="113" t="s">
        <v>45</v>
      </c>
      <c r="D1034" s="112" t="s">
        <v>1651</v>
      </c>
      <c r="E1034" s="112" t="s">
        <v>1652</v>
      </c>
      <c r="F1034" s="112" t="s">
        <v>48</v>
      </c>
      <c r="G1034" s="112" t="s">
        <v>1659</v>
      </c>
      <c r="H1034" s="113">
        <f t="shared" si="106"/>
        <v>0.72599999999999998</v>
      </c>
      <c r="I1034" s="113">
        <f t="shared" si="101"/>
        <v>1.0227272727272727</v>
      </c>
      <c r="J1034" s="113">
        <f t="shared" si="107"/>
        <v>0</v>
      </c>
      <c r="M1034" s="113">
        <v>363</v>
      </c>
      <c r="N1034" s="113">
        <v>4.4999999999999998E-2</v>
      </c>
      <c r="O1034" s="113">
        <v>0</v>
      </c>
      <c r="P1034" s="113">
        <v>500</v>
      </c>
      <c r="Q1034" s="113">
        <v>4.3999999999999997E-2</v>
      </c>
      <c r="S1034" s="113" t="b">
        <v>0</v>
      </c>
      <c r="T1034" s="113" t="b">
        <f>VLOOKUP(G1034,key!$S$3:$T$12,2,FALSE)</f>
        <v>1</v>
      </c>
      <c r="U1034" s="113">
        <f t="shared" ref="U1034:U1097" si="111">IF(T1034,1,1)</f>
        <v>1</v>
      </c>
      <c r="V1034" s="116">
        <f t="shared" ref="V1034:V1097" si="112">MIN(MAX(O1034/P1034,-0.03413),0.03413)</f>
        <v>0</v>
      </c>
      <c r="W1034" s="113">
        <f>VLOOKUP(G1034,key!$S$3:$U$6,3,FALSE)</f>
        <v>0.5</v>
      </c>
      <c r="AA1034" s="113" t="s">
        <v>4151</v>
      </c>
      <c r="AB1034" s="113" t="s">
        <v>1651</v>
      </c>
      <c r="AC1034" s="113" t="s">
        <v>1652</v>
      </c>
      <c r="AD1034" s="113" t="s">
        <v>48</v>
      </c>
      <c r="AE1034" s="113" t="s">
        <v>1659</v>
      </c>
      <c r="AF1034" s="113">
        <v>363</v>
      </c>
      <c r="AG1034" s="113">
        <v>4.4999999999999998E-2</v>
      </c>
      <c r="AH1034" s="113">
        <v>0</v>
      </c>
      <c r="AI1034" s="113">
        <v>500</v>
      </c>
      <c r="AJ1034" s="113">
        <v>4.3999999999999997E-2</v>
      </c>
    </row>
    <row r="1035" spans="1:36" x14ac:dyDescent="0.25">
      <c r="A1035" s="113" t="str">
        <f t="shared" si="110"/>
        <v>CFLDMoMH00CZ01rNCEH</v>
      </c>
      <c r="B1035" s="113" t="s">
        <v>118</v>
      </c>
      <c r="C1035" s="113" t="s">
        <v>45</v>
      </c>
      <c r="D1035" s="112" t="s">
        <v>1651</v>
      </c>
      <c r="E1035" s="112" t="s">
        <v>1652</v>
      </c>
      <c r="F1035" s="112" t="s">
        <v>48</v>
      </c>
      <c r="G1035" s="112" t="s">
        <v>1656</v>
      </c>
      <c r="H1035" s="113">
        <f t="shared" si="106"/>
        <v>0.59799999999999998</v>
      </c>
      <c r="I1035" s="113">
        <f t="shared" ref="I1035:I1098" si="113">IF(S1035,1,MAX(U1035,MIN(N1035/Q1035,2)))</f>
        <v>1.0227272727272727</v>
      </c>
      <c r="J1035" s="113">
        <f t="shared" si="107"/>
        <v>0</v>
      </c>
      <c r="M1035" s="113">
        <v>299</v>
      </c>
      <c r="N1035" s="113">
        <v>4.4999999999999998E-2</v>
      </c>
      <c r="O1035" s="113">
        <v>0</v>
      </c>
      <c r="P1035" s="113">
        <v>500</v>
      </c>
      <c r="Q1035" s="113">
        <v>4.3999999999999997E-2</v>
      </c>
      <c r="S1035" s="113" t="b">
        <v>0</v>
      </c>
      <c r="T1035" s="113" t="b">
        <f>VLOOKUP(G1035,key!$S$3:$T$12,2,FALSE)</f>
        <v>1</v>
      </c>
      <c r="U1035" s="113">
        <f t="shared" si="111"/>
        <v>1</v>
      </c>
      <c r="V1035" s="116">
        <f t="shared" si="112"/>
        <v>0</v>
      </c>
      <c r="W1035" s="113">
        <f>VLOOKUP(G1035,key!$S$3:$U$6,3,FALSE)</f>
        <v>0.25</v>
      </c>
      <c r="AA1035" s="113" t="s">
        <v>4151</v>
      </c>
      <c r="AB1035" s="113" t="s">
        <v>1651</v>
      </c>
      <c r="AC1035" s="113" t="s">
        <v>1652</v>
      </c>
      <c r="AD1035" s="113" t="s">
        <v>48</v>
      </c>
      <c r="AE1035" s="113" t="s">
        <v>1656</v>
      </c>
      <c r="AF1035" s="113">
        <v>299</v>
      </c>
      <c r="AG1035" s="113">
        <v>4.4999999999999998E-2</v>
      </c>
      <c r="AH1035" s="113">
        <v>0</v>
      </c>
      <c r="AI1035" s="113">
        <v>500</v>
      </c>
      <c r="AJ1035" s="113">
        <v>4.3999999999999997E-2</v>
      </c>
    </row>
    <row r="1036" spans="1:36" x14ac:dyDescent="0.25">
      <c r="A1036" s="113" t="str">
        <f t="shared" si="110"/>
        <v>CFLDMoMH00CZ01rNCGF</v>
      </c>
      <c r="B1036" s="113" t="s">
        <v>118</v>
      </c>
      <c r="C1036" s="113" t="s">
        <v>45</v>
      </c>
      <c r="D1036" s="112" t="s">
        <v>1651</v>
      </c>
      <c r="E1036" s="112" t="s">
        <v>1652</v>
      </c>
      <c r="F1036" s="112" t="s">
        <v>48</v>
      </c>
      <c r="G1036" s="112" t="s">
        <v>1657</v>
      </c>
      <c r="H1036" s="113">
        <f t="shared" si="106"/>
        <v>0.99399999999999999</v>
      </c>
      <c r="I1036" s="113">
        <f t="shared" si="113"/>
        <v>1.0227272727272727</v>
      </c>
      <c r="J1036" s="113">
        <f t="shared" si="107"/>
        <v>-3.1E-2</v>
      </c>
      <c r="M1036" s="113">
        <v>497</v>
      </c>
      <c r="N1036" s="113">
        <v>4.4999999999999998E-2</v>
      </c>
      <c r="O1036" s="113">
        <v>-15.5</v>
      </c>
      <c r="P1036" s="113">
        <v>500</v>
      </c>
      <c r="Q1036" s="113">
        <v>4.3999999999999997E-2</v>
      </c>
      <c r="S1036" s="113" t="b">
        <v>0</v>
      </c>
      <c r="T1036" s="113" t="b">
        <f>VLOOKUP(G1036,key!$S$3:$T$12,2,FALSE)</f>
        <v>0</v>
      </c>
      <c r="U1036" s="113">
        <f t="shared" si="111"/>
        <v>1</v>
      </c>
      <c r="V1036" s="116">
        <f t="shared" si="112"/>
        <v>-3.1E-2</v>
      </c>
      <c r="W1036" s="113">
        <f>VLOOKUP(G1036,key!$S$3:$U$6,3,FALSE)</f>
        <v>0.9</v>
      </c>
      <c r="AA1036" s="113" t="s">
        <v>4151</v>
      </c>
      <c r="AB1036" s="113" t="s">
        <v>1651</v>
      </c>
      <c r="AC1036" s="113" t="s">
        <v>1652</v>
      </c>
      <c r="AD1036" s="113" t="s">
        <v>48</v>
      </c>
      <c r="AE1036" s="113" t="s">
        <v>1657</v>
      </c>
      <c r="AF1036" s="113">
        <v>497</v>
      </c>
      <c r="AG1036" s="113">
        <v>4.4999999999999998E-2</v>
      </c>
      <c r="AH1036" s="113">
        <v>-15.5</v>
      </c>
      <c r="AI1036" s="113">
        <v>500</v>
      </c>
      <c r="AJ1036" s="113">
        <v>4.3999999999999997E-2</v>
      </c>
    </row>
    <row r="1037" spans="1:36" x14ac:dyDescent="0.25">
      <c r="A1037" s="113" t="str">
        <f t="shared" si="110"/>
        <v>CFLDMoMH00CZ02rDXGF</v>
      </c>
      <c r="B1037" s="113" t="s">
        <v>118</v>
      </c>
      <c r="C1037" s="113" t="s">
        <v>45</v>
      </c>
      <c r="D1037" s="112" t="s">
        <v>1651</v>
      </c>
      <c r="E1037" s="112" t="s">
        <v>1652</v>
      </c>
      <c r="F1037" s="112" t="s">
        <v>101</v>
      </c>
      <c r="G1037" s="112" t="s">
        <v>1658</v>
      </c>
      <c r="H1037" s="113">
        <f t="shared" si="106"/>
        <v>1.0840000000000001</v>
      </c>
      <c r="I1037" s="113">
        <f t="shared" si="113"/>
        <v>2</v>
      </c>
      <c r="J1037" s="113">
        <f t="shared" si="107"/>
        <v>-2.5999999999999999E-2</v>
      </c>
      <c r="M1037" s="113">
        <v>542</v>
      </c>
      <c r="N1037" s="113">
        <v>0.09</v>
      </c>
      <c r="O1037" s="113">
        <v>-13</v>
      </c>
      <c r="P1037" s="113">
        <v>500</v>
      </c>
      <c r="Q1037" s="113">
        <v>4.1000000000000002E-2</v>
      </c>
      <c r="S1037" s="113" t="b">
        <v>0</v>
      </c>
      <c r="T1037" s="113" t="b">
        <f>VLOOKUP(G1037,key!$S$3:$T$12,2,FALSE)</f>
        <v>0</v>
      </c>
      <c r="U1037" s="113">
        <f t="shared" si="111"/>
        <v>1</v>
      </c>
      <c r="V1037" s="116">
        <f t="shared" si="112"/>
        <v>-2.5999999999999999E-2</v>
      </c>
      <c r="W1037" s="113">
        <f>VLOOKUP(G1037,key!$S$3:$U$6,3,FALSE)</f>
        <v>1</v>
      </c>
      <c r="AA1037" s="113" t="s">
        <v>4151</v>
      </c>
      <c r="AB1037" s="113" t="s">
        <v>1651</v>
      </c>
      <c r="AC1037" s="113" t="s">
        <v>1652</v>
      </c>
      <c r="AD1037" s="113" t="s">
        <v>101</v>
      </c>
      <c r="AE1037" s="113" t="s">
        <v>1658</v>
      </c>
      <c r="AF1037" s="113">
        <v>542</v>
      </c>
      <c r="AG1037" s="113">
        <v>0.09</v>
      </c>
      <c r="AH1037" s="113">
        <v>-13</v>
      </c>
      <c r="AI1037" s="113">
        <v>500</v>
      </c>
      <c r="AJ1037" s="113">
        <v>4.1000000000000002E-2</v>
      </c>
    </row>
    <row r="1038" spans="1:36" x14ac:dyDescent="0.25">
      <c r="A1038" s="113" t="str">
        <f t="shared" si="110"/>
        <v>CFLDMoMH00CZ02rDXHP</v>
      </c>
      <c r="B1038" s="113" t="s">
        <v>118</v>
      </c>
      <c r="C1038" s="113" t="s">
        <v>45</v>
      </c>
      <c r="D1038" s="112" t="s">
        <v>1651</v>
      </c>
      <c r="E1038" s="112" t="s">
        <v>1652</v>
      </c>
      <c r="F1038" s="112" t="s">
        <v>101</v>
      </c>
      <c r="G1038" s="112" t="s">
        <v>1659</v>
      </c>
      <c r="H1038" s="113">
        <f t="shared" si="106"/>
        <v>0.85</v>
      </c>
      <c r="I1038" s="113">
        <f t="shared" si="113"/>
        <v>2</v>
      </c>
      <c r="J1038" s="113">
        <f t="shared" si="107"/>
        <v>0</v>
      </c>
      <c r="M1038" s="113">
        <v>425</v>
      </c>
      <c r="N1038" s="113">
        <v>0.10100000000000001</v>
      </c>
      <c r="O1038" s="113">
        <v>0</v>
      </c>
      <c r="P1038" s="113">
        <v>500</v>
      </c>
      <c r="Q1038" s="113">
        <v>4.1000000000000002E-2</v>
      </c>
      <c r="S1038" s="113" t="b">
        <v>0</v>
      </c>
      <c r="T1038" s="113" t="b">
        <f>VLOOKUP(G1038,key!$S$3:$T$12,2,FALSE)</f>
        <v>1</v>
      </c>
      <c r="U1038" s="113">
        <f t="shared" si="111"/>
        <v>1</v>
      </c>
      <c r="V1038" s="116">
        <f t="shared" si="112"/>
        <v>0</v>
      </c>
      <c r="W1038" s="113">
        <f>VLOOKUP(G1038,key!$S$3:$U$6,3,FALSE)</f>
        <v>0.5</v>
      </c>
      <c r="AA1038" s="113" t="s">
        <v>4151</v>
      </c>
      <c r="AB1038" s="113" t="s">
        <v>1651</v>
      </c>
      <c r="AC1038" s="113" t="s">
        <v>1652</v>
      </c>
      <c r="AD1038" s="113" t="s">
        <v>101</v>
      </c>
      <c r="AE1038" s="113" t="s">
        <v>1659</v>
      </c>
      <c r="AF1038" s="113">
        <v>425</v>
      </c>
      <c r="AG1038" s="113">
        <v>0.10100000000000001</v>
      </c>
      <c r="AH1038" s="113">
        <v>0</v>
      </c>
      <c r="AI1038" s="113">
        <v>500</v>
      </c>
      <c r="AJ1038" s="113">
        <v>4.1000000000000002E-2</v>
      </c>
    </row>
    <row r="1039" spans="1:36" x14ac:dyDescent="0.25">
      <c r="A1039" s="113" t="str">
        <f t="shared" si="110"/>
        <v>CFLDMoMH00CZ02rNCEH</v>
      </c>
      <c r="B1039" s="113" t="s">
        <v>118</v>
      </c>
      <c r="C1039" s="113" t="s">
        <v>45</v>
      </c>
      <c r="D1039" s="112" t="s">
        <v>1651</v>
      </c>
      <c r="E1039" s="112" t="s">
        <v>1652</v>
      </c>
      <c r="F1039" s="112" t="s">
        <v>101</v>
      </c>
      <c r="G1039" s="112" t="s">
        <v>1656</v>
      </c>
      <c r="H1039" s="113">
        <f t="shared" si="106"/>
        <v>0.66600000000000004</v>
      </c>
      <c r="I1039" s="113">
        <f t="shared" si="113"/>
        <v>1</v>
      </c>
      <c r="J1039" s="113">
        <f t="shared" si="107"/>
        <v>0</v>
      </c>
      <c r="M1039" s="113">
        <v>333</v>
      </c>
      <c r="N1039" s="113">
        <v>4.1000000000000002E-2</v>
      </c>
      <c r="O1039" s="113">
        <v>0</v>
      </c>
      <c r="P1039" s="113">
        <v>500</v>
      </c>
      <c r="Q1039" s="113">
        <v>4.1000000000000002E-2</v>
      </c>
      <c r="S1039" s="113" t="b">
        <v>0</v>
      </c>
      <c r="T1039" s="113" t="b">
        <f>VLOOKUP(G1039,key!$S$3:$T$12,2,FALSE)</f>
        <v>1</v>
      </c>
      <c r="U1039" s="113">
        <f t="shared" si="111"/>
        <v>1</v>
      </c>
      <c r="V1039" s="116">
        <f t="shared" si="112"/>
        <v>0</v>
      </c>
      <c r="W1039" s="113">
        <f>VLOOKUP(G1039,key!$S$3:$U$6,3,FALSE)</f>
        <v>0.25</v>
      </c>
      <c r="AA1039" s="113" t="s">
        <v>4151</v>
      </c>
      <c r="AB1039" s="113" t="s">
        <v>1651</v>
      </c>
      <c r="AC1039" s="113" t="s">
        <v>1652</v>
      </c>
      <c r="AD1039" s="113" t="s">
        <v>101</v>
      </c>
      <c r="AE1039" s="113" t="s">
        <v>1656</v>
      </c>
      <c r="AF1039" s="113">
        <v>333</v>
      </c>
      <c r="AG1039" s="113">
        <v>4.1000000000000002E-2</v>
      </c>
      <c r="AH1039" s="113">
        <v>0</v>
      </c>
      <c r="AI1039" s="113">
        <v>500</v>
      </c>
      <c r="AJ1039" s="113">
        <v>4.1000000000000002E-2</v>
      </c>
    </row>
    <row r="1040" spans="1:36" x14ac:dyDescent="0.25">
      <c r="A1040" s="113" t="str">
        <f t="shared" si="110"/>
        <v>CFLDMoMH00CZ02rNCGF</v>
      </c>
      <c r="B1040" s="113" t="s">
        <v>118</v>
      </c>
      <c r="C1040" s="113" t="s">
        <v>45</v>
      </c>
      <c r="D1040" s="112" t="s">
        <v>1651</v>
      </c>
      <c r="E1040" s="112" t="s">
        <v>1652</v>
      </c>
      <c r="F1040" s="112" t="s">
        <v>101</v>
      </c>
      <c r="G1040" s="112" t="s">
        <v>1657</v>
      </c>
      <c r="H1040" s="113">
        <f t="shared" si="106"/>
        <v>0.99199999999999999</v>
      </c>
      <c r="I1040" s="113">
        <f t="shared" si="113"/>
        <v>1</v>
      </c>
      <c r="J1040" s="113">
        <f t="shared" si="107"/>
        <v>-2.5999999999999999E-2</v>
      </c>
      <c r="M1040" s="113">
        <v>496</v>
      </c>
      <c r="N1040" s="113">
        <v>4.1000000000000002E-2</v>
      </c>
      <c r="O1040" s="113">
        <v>-13</v>
      </c>
      <c r="P1040" s="113">
        <v>500</v>
      </c>
      <c r="Q1040" s="113">
        <v>4.1000000000000002E-2</v>
      </c>
      <c r="S1040" s="113" t="b">
        <v>0</v>
      </c>
      <c r="T1040" s="113" t="b">
        <f>VLOOKUP(G1040,key!$S$3:$T$12,2,FALSE)</f>
        <v>0</v>
      </c>
      <c r="U1040" s="113">
        <f t="shared" si="111"/>
        <v>1</v>
      </c>
      <c r="V1040" s="116">
        <f t="shared" si="112"/>
        <v>-2.5999999999999999E-2</v>
      </c>
      <c r="W1040" s="113">
        <f>VLOOKUP(G1040,key!$S$3:$U$6,3,FALSE)</f>
        <v>0.9</v>
      </c>
      <c r="AA1040" s="113" t="s">
        <v>4151</v>
      </c>
      <c r="AB1040" s="113" t="s">
        <v>1651</v>
      </c>
      <c r="AC1040" s="113" t="s">
        <v>1652</v>
      </c>
      <c r="AD1040" s="113" t="s">
        <v>101</v>
      </c>
      <c r="AE1040" s="113" t="s">
        <v>1657</v>
      </c>
      <c r="AF1040" s="113">
        <v>496</v>
      </c>
      <c r="AG1040" s="113">
        <v>4.1000000000000002E-2</v>
      </c>
      <c r="AH1040" s="113">
        <v>-13</v>
      </c>
      <c r="AI1040" s="113">
        <v>500</v>
      </c>
      <c r="AJ1040" s="113">
        <v>4.1000000000000002E-2</v>
      </c>
    </row>
    <row r="1041" spans="1:36" x14ac:dyDescent="0.25">
      <c r="A1041" s="113" t="str">
        <f t="shared" si="110"/>
        <v>CFLDMoMH00CZ03rDXGF</v>
      </c>
      <c r="B1041" s="113" t="s">
        <v>118</v>
      </c>
      <c r="C1041" s="113" t="s">
        <v>45</v>
      </c>
      <c r="D1041" s="112" t="s">
        <v>1651</v>
      </c>
      <c r="E1041" s="112" t="s">
        <v>1652</v>
      </c>
      <c r="F1041" s="112" t="s">
        <v>102</v>
      </c>
      <c r="G1041" s="112" t="s">
        <v>1658</v>
      </c>
      <c r="H1041" s="113">
        <f t="shared" si="106"/>
        <v>1.02</v>
      </c>
      <c r="I1041" s="113">
        <f t="shared" si="113"/>
        <v>2</v>
      </c>
      <c r="J1041" s="113">
        <f t="shared" si="107"/>
        <v>-3.4130000000000001E-2</v>
      </c>
      <c r="M1041" s="113">
        <v>510</v>
      </c>
      <c r="N1041" s="113">
        <v>8.7999999999999995E-2</v>
      </c>
      <c r="O1041" s="113">
        <v>-17.3</v>
      </c>
      <c r="P1041" s="113">
        <v>500</v>
      </c>
      <c r="Q1041" s="113">
        <v>4.1000000000000002E-2</v>
      </c>
      <c r="S1041" s="113" t="b">
        <v>0</v>
      </c>
      <c r="T1041" s="113" t="b">
        <f>VLOOKUP(G1041,key!$S$3:$T$12,2,FALSE)</f>
        <v>0</v>
      </c>
      <c r="U1041" s="113">
        <f t="shared" si="111"/>
        <v>1</v>
      </c>
      <c r="V1041" s="116">
        <f t="shared" si="112"/>
        <v>-3.4130000000000001E-2</v>
      </c>
      <c r="W1041" s="113">
        <f>VLOOKUP(G1041,key!$S$3:$U$6,3,FALSE)</f>
        <v>1</v>
      </c>
      <c r="AA1041" s="113" t="s">
        <v>4151</v>
      </c>
      <c r="AB1041" s="113" t="s">
        <v>1651</v>
      </c>
      <c r="AC1041" s="113" t="s">
        <v>1652</v>
      </c>
      <c r="AD1041" s="113" t="s">
        <v>102</v>
      </c>
      <c r="AE1041" s="113" t="s">
        <v>1658</v>
      </c>
      <c r="AF1041" s="113">
        <v>510</v>
      </c>
      <c r="AG1041" s="113">
        <v>8.7999999999999995E-2</v>
      </c>
      <c r="AH1041" s="113">
        <v>-17.3</v>
      </c>
      <c r="AI1041" s="113">
        <v>500</v>
      </c>
      <c r="AJ1041" s="113">
        <v>4.1000000000000002E-2</v>
      </c>
    </row>
    <row r="1042" spans="1:36" x14ac:dyDescent="0.25">
      <c r="A1042" s="113" t="str">
        <f t="shared" si="110"/>
        <v>CFLDMoMH00CZ03rDXHP</v>
      </c>
      <c r="B1042" s="113" t="s">
        <v>118</v>
      </c>
      <c r="C1042" s="113" t="s">
        <v>45</v>
      </c>
      <c r="D1042" s="112" t="s">
        <v>1651</v>
      </c>
      <c r="E1042" s="112" t="s">
        <v>1652</v>
      </c>
      <c r="F1042" s="112" t="s">
        <v>102</v>
      </c>
      <c r="G1042" s="112" t="s">
        <v>1659</v>
      </c>
      <c r="H1042" s="113">
        <f t="shared" si="106"/>
        <v>0.76400000000000001</v>
      </c>
      <c r="I1042" s="113">
        <f t="shared" si="113"/>
        <v>2</v>
      </c>
      <c r="J1042" s="113">
        <f t="shared" si="107"/>
        <v>0</v>
      </c>
      <c r="M1042" s="113">
        <v>382</v>
      </c>
      <c r="N1042" s="113">
        <v>8.6999999999999994E-2</v>
      </c>
      <c r="O1042" s="113">
        <v>0</v>
      </c>
      <c r="P1042" s="113">
        <v>500</v>
      </c>
      <c r="Q1042" s="113">
        <v>4.1000000000000002E-2</v>
      </c>
      <c r="S1042" s="113" t="b">
        <v>0</v>
      </c>
      <c r="T1042" s="113" t="b">
        <f>VLOOKUP(G1042,key!$S$3:$T$12,2,FALSE)</f>
        <v>1</v>
      </c>
      <c r="U1042" s="113">
        <f t="shared" si="111"/>
        <v>1</v>
      </c>
      <c r="V1042" s="116">
        <f t="shared" si="112"/>
        <v>0</v>
      </c>
      <c r="W1042" s="113">
        <f>VLOOKUP(G1042,key!$S$3:$U$6,3,FALSE)</f>
        <v>0.5</v>
      </c>
      <c r="AA1042" s="113" t="s">
        <v>4151</v>
      </c>
      <c r="AB1042" s="113" t="s">
        <v>1651</v>
      </c>
      <c r="AC1042" s="113" t="s">
        <v>1652</v>
      </c>
      <c r="AD1042" s="113" t="s">
        <v>102</v>
      </c>
      <c r="AE1042" s="113" t="s">
        <v>1659</v>
      </c>
      <c r="AF1042" s="113">
        <v>382</v>
      </c>
      <c r="AG1042" s="113">
        <v>8.6999999999999994E-2</v>
      </c>
      <c r="AH1042" s="113">
        <v>0</v>
      </c>
      <c r="AI1042" s="113">
        <v>500</v>
      </c>
      <c r="AJ1042" s="113">
        <v>4.1000000000000002E-2</v>
      </c>
    </row>
    <row r="1043" spans="1:36" x14ac:dyDescent="0.25">
      <c r="A1043" s="113" t="str">
        <f t="shared" si="110"/>
        <v>CFLDMoMH00CZ03rNCEH</v>
      </c>
      <c r="B1043" s="113" t="s">
        <v>118</v>
      </c>
      <c r="C1043" s="113" t="s">
        <v>45</v>
      </c>
      <c r="D1043" s="112" t="s">
        <v>1651</v>
      </c>
      <c r="E1043" s="112" t="s">
        <v>1652</v>
      </c>
      <c r="F1043" s="112" t="s">
        <v>102</v>
      </c>
      <c r="G1043" s="112" t="s">
        <v>1656</v>
      </c>
      <c r="H1043" s="113">
        <f t="shared" si="106"/>
        <v>0.55000000000000004</v>
      </c>
      <c r="I1043" s="113">
        <f t="shared" si="113"/>
        <v>1</v>
      </c>
      <c r="J1043" s="113">
        <f t="shared" si="107"/>
        <v>0</v>
      </c>
      <c r="M1043" s="113">
        <v>275</v>
      </c>
      <c r="N1043" s="113">
        <v>4.1000000000000002E-2</v>
      </c>
      <c r="O1043" s="113">
        <v>0</v>
      </c>
      <c r="P1043" s="113">
        <v>500</v>
      </c>
      <c r="Q1043" s="113">
        <v>4.1000000000000002E-2</v>
      </c>
      <c r="S1043" s="113" t="b">
        <v>0</v>
      </c>
      <c r="T1043" s="113" t="b">
        <f>VLOOKUP(G1043,key!$S$3:$T$12,2,FALSE)</f>
        <v>1</v>
      </c>
      <c r="U1043" s="113">
        <f t="shared" si="111"/>
        <v>1</v>
      </c>
      <c r="V1043" s="116">
        <f t="shared" si="112"/>
        <v>0</v>
      </c>
      <c r="W1043" s="113">
        <f>VLOOKUP(G1043,key!$S$3:$U$6,3,FALSE)</f>
        <v>0.25</v>
      </c>
      <c r="AA1043" s="113" t="s">
        <v>4151</v>
      </c>
      <c r="AB1043" s="113" t="s">
        <v>1651</v>
      </c>
      <c r="AC1043" s="113" t="s">
        <v>1652</v>
      </c>
      <c r="AD1043" s="113" t="s">
        <v>102</v>
      </c>
      <c r="AE1043" s="113" t="s">
        <v>1656</v>
      </c>
      <c r="AF1043" s="113">
        <v>275</v>
      </c>
      <c r="AG1043" s="113">
        <v>4.1000000000000002E-2</v>
      </c>
      <c r="AH1043" s="113">
        <v>0</v>
      </c>
      <c r="AI1043" s="113">
        <v>500</v>
      </c>
      <c r="AJ1043" s="113">
        <v>4.1000000000000002E-2</v>
      </c>
    </row>
    <row r="1044" spans="1:36" x14ac:dyDescent="0.25">
      <c r="A1044" s="113" t="str">
        <f t="shared" si="110"/>
        <v>CFLDMoMH00CZ03rNCGF</v>
      </c>
      <c r="B1044" s="113" t="s">
        <v>118</v>
      </c>
      <c r="C1044" s="113" t="s">
        <v>45</v>
      </c>
      <c r="D1044" s="112" t="s">
        <v>1651</v>
      </c>
      <c r="E1044" s="112" t="s">
        <v>1652</v>
      </c>
      <c r="F1044" s="112" t="s">
        <v>102</v>
      </c>
      <c r="G1044" s="112" t="s">
        <v>1657</v>
      </c>
      <c r="H1044" s="113">
        <f t="shared" si="106"/>
        <v>0.98399999999999999</v>
      </c>
      <c r="I1044" s="113">
        <f t="shared" si="113"/>
        <v>1</v>
      </c>
      <c r="J1044" s="113">
        <f t="shared" si="107"/>
        <v>-3.4130000000000001E-2</v>
      </c>
      <c r="M1044" s="113">
        <v>492</v>
      </c>
      <c r="N1044" s="113">
        <v>0.04</v>
      </c>
      <c r="O1044" s="113">
        <v>-17.3</v>
      </c>
      <c r="P1044" s="113">
        <v>500</v>
      </c>
      <c r="Q1044" s="113">
        <v>4.1000000000000002E-2</v>
      </c>
      <c r="S1044" s="113" t="b">
        <v>0</v>
      </c>
      <c r="T1044" s="113" t="b">
        <f>VLOOKUP(G1044,key!$S$3:$T$12,2,FALSE)</f>
        <v>0</v>
      </c>
      <c r="U1044" s="113">
        <f t="shared" si="111"/>
        <v>1</v>
      </c>
      <c r="V1044" s="116">
        <f t="shared" si="112"/>
        <v>-3.4130000000000001E-2</v>
      </c>
      <c r="W1044" s="113">
        <f>VLOOKUP(G1044,key!$S$3:$U$6,3,FALSE)</f>
        <v>0.9</v>
      </c>
      <c r="AA1044" s="113" t="s">
        <v>4151</v>
      </c>
      <c r="AB1044" s="113" t="s">
        <v>1651</v>
      </c>
      <c r="AC1044" s="113" t="s">
        <v>1652</v>
      </c>
      <c r="AD1044" s="113" t="s">
        <v>102</v>
      </c>
      <c r="AE1044" s="113" t="s">
        <v>1657</v>
      </c>
      <c r="AF1044" s="113">
        <v>492</v>
      </c>
      <c r="AG1044" s="113">
        <v>0.04</v>
      </c>
      <c r="AH1044" s="113">
        <v>-17.3</v>
      </c>
      <c r="AI1044" s="113">
        <v>500</v>
      </c>
      <c r="AJ1044" s="113">
        <v>4.1000000000000002E-2</v>
      </c>
    </row>
    <row r="1045" spans="1:36" x14ac:dyDescent="0.25">
      <c r="A1045" s="113" t="str">
        <f t="shared" si="110"/>
        <v>CFLDMoMH00CZ04rDXGF</v>
      </c>
      <c r="B1045" s="113" t="s">
        <v>118</v>
      </c>
      <c r="C1045" s="113" t="s">
        <v>45</v>
      </c>
      <c r="D1045" s="112" t="s">
        <v>1651</v>
      </c>
      <c r="E1045" s="112" t="s">
        <v>1652</v>
      </c>
      <c r="F1045" s="112" t="s">
        <v>103</v>
      </c>
      <c r="G1045" s="112" t="s">
        <v>1658</v>
      </c>
      <c r="H1045" s="113">
        <f t="shared" si="106"/>
        <v>1.0960000000000001</v>
      </c>
      <c r="I1045" s="113">
        <f t="shared" si="113"/>
        <v>2</v>
      </c>
      <c r="J1045" s="113">
        <f t="shared" si="107"/>
        <v>-2.9399999999999999E-2</v>
      </c>
      <c r="M1045" s="113">
        <v>548</v>
      </c>
      <c r="N1045" s="113">
        <v>0.09</v>
      </c>
      <c r="O1045" s="113">
        <v>-14.7</v>
      </c>
      <c r="P1045" s="113">
        <v>500</v>
      </c>
      <c r="Q1045" s="113">
        <v>4.3999999999999997E-2</v>
      </c>
      <c r="S1045" s="113" t="b">
        <v>0</v>
      </c>
      <c r="T1045" s="113" t="b">
        <f>VLOOKUP(G1045,key!$S$3:$T$12,2,FALSE)</f>
        <v>0</v>
      </c>
      <c r="U1045" s="113">
        <f t="shared" si="111"/>
        <v>1</v>
      </c>
      <c r="V1045" s="116">
        <f t="shared" si="112"/>
        <v>-2.9399999999999999E-2</v>
      </c>
      <c r="W1045" s="113">
        <f>VLOOKUP(G1045,key!$S$3:$U$6,3,FALSE)</f>
        <v>1</v>
      </c>
      <c r="AA1045" s="113" t="s">
        <v>4151</v>
      </c>
      <c r="AB1045" s="113" t="s">
        <v>1651</v>
      </c>
      <c r="AC1045" s="113" t="s">
        <v>1652</v>
      </c>
      <c r="AD1045" s="113" t="s">
        <v>103</v>
      </c>
      <c r="AE1045" s="113" t="s">
        <v>1658</v>
      </c>
      <c r="AF1045" s="113">
        <v>548</v>
      </c>
      <c r="AG1045" s="113">
        <v>0.09</v>
      </c>
      <c r="AH1045" s="113">
        <v>-14.7</v>
      </c>
      <c r="AI1045" s="113">
        <v>500</v>
      </c>
      <c r="AJ1045" s="113">
        <v>4.3999999999999997E-2</v>
      </c>
    </row>
    <row r="1046" spans="1:36" x14ac:dyDescent="0.25">
      <c r="A1046" s="113" t="str">
        <f t="shared" si="110"/>
        <v>CFLDMoMH00CZ04rDXHP</v>
      </c>
      <c r="B1046" s="113" t="s">
        <v>118</v>
      </c>
      <c r="C1046" s="113" t="s">
        <v>45</v>
      </c>
      <c r="D1046" s="112" t="s">
        <v>1651</v>
      </c>
      <c r="E1046" s="112" t="s">
        <v>1652</v>
      </c>
      <c r="F1046" s="112" t="s">
        <v>103</v>
      </c>
      <c r="G1046" s="112" t="s">
        <v>1659</v>
      </c>
      <c r="H1046" s="113">
        <f t="shared" si="106"/>
        <v>0.83399999999999996</v>
      </c>
      <c r="I1046" s="113">
        <f t="shared" si="113"/>
        <v>2</v>
      </c>
      <c r="J1046" s="113">
        <f t="shared" si="107"/>
        <v>0</v>
      </c>
      <c r="M1046" s="113">
        <v>417</v>
      </c>
      <c r="N1046" s="113">
        <v>9.6000000000000002E-2</v>
      </c>
      <c r="O1046" s="113">
        <v>0</v>
      </c>
      <c r="P1046" s="113">
        <v>500</v>
      </c>
      <c r="Q1046" s="113">
        <v>4.3999999999999997E-2</v>
      </c>
      <c r="S1046" s="113" t="b">
        <v>0</v>
      </c>
      <c r="T1046" s="113" t="b">
        <f>VLOOKUP(G1046,key!$S$3:$T$12,2,FALSE)</f>
        <v>1</v>
      </c>
      <c r="U1046" s="113">
        <f t="shared" si="111"/>
        <v>1</v>
      </c>
      <c r="V1046" s="116">
        <f t="shared" si="112"/>
        <v>0</v>
      </c>
      <c r="W1046" s="113">
        <f>VLOOKUP(G1046,key!$S$3:$U$6,3,FALSE)</f>
        <v>0.5</v>
      </c>
      <c r="AA1046" s="113" t="s">
        <v>4151</v>
      </c>
      <c r="AB1046" s="113" t="s">
        <v>1651</v>
      </c>
      <c r="AC1046" s="113" t="s">
        <v>1652</v>
      </c>
      <c r="AD1046" s="113" t="s">
        <v>103</v>
      </c>
      <c r="AE1046" s="113" t="s">
        <v>1659</v>
      </c>
      <c r="AF1046" s="113">
        <v>417</v>
      </c>
      <c r="AG1046" s="113">
        <v>9.6000000000000002E-2</v>
      </c>
      <c r="AH1046" s="113">
        <v>0</v>
      </c>
      <c r="AI1046" s="113">
        <v>500</v>
      </c>
      <c r="AJ1046" s="113">
        <v>4.3999999999999997E-2</v>
      </c>
    </row>
    <row r="1047" spans="1:36" x14ac:dyDescent="0.25">
      <c r="A1047" s="113" t="str">
        <f t="shared" si="110"/>
        <v>CFLDMoMH00CZ04rNCEH</v>
      </c>
      <c r="B1047" s="113" t="s">
        <v>118</v>
      </c>
      <c r="C1047" s="113" t="s">
        <v>45</v>
      </c>
      <c r="D1047" s="112" t="s">
        <v>1651</v>
      </c>
      <c r="E1047" s="112" t="s">
        <v>1652</v>
      </c>
      <c r="F1047" s="112" t="s">
        <v>103</v>
      </c>
      <c r="G1047" s="112" t="s">
        <v>1656</v>
      </c>
      <c r="H1047" s="113">
        <f t="shared" si="106"/>
        <v>0.626</v>
      </c>
      <c r="I1047" s="113">
        <f t="shared" si="113"/>
        <v>1.0227272727272727</v>
      </c>
      <c r="J1047" s="113">
        <f t="shared" si="107"/>
        <v>0</v>
      </c>
      <c r="M1047" s="113">
        <v>313</v>
      </c>
      <c r="N1047" s="113">
        <v>4.4999999999999998E-2</v>
      </c>
      <c r="O1047" s="113">
        <v>0</v>
      </c>
      <c r="P1047" s="113">
        <v>500</v>
      </c>
      <c r="Q1047" s="113">
        <v>4.3999999999999997E-2</v>
      </c>
      <c r="S1047" s="113" t="b">
        <v>0</v>
      </c>
      <c r="T1047" s="113" t="b">
        <f>VLOOKUP(G1047,key!$S$3:$T$12,2,FALSE)</f>
        <v>1</v>
      </c>
      <c r="U1047" s="113">
        <f t="shared" si="111"/>
        <v>1</v>
      </c>
      <c r="V1047" s="116">
        <f t="shared" si="112"/>
        <v>0</v>
      </c>
      <c r="W1047" s="113">
        <f>VLOOKUP(G1047,key!$S$3:$U$6,3,FALSE)</f>
        <v>0.25</v>
      </c>
      <c r="AA1047" s="113" t="s">
        <v>4151</v>
      </c>
      <c r="AB1047" s="113" t="s">
        <v>1651</v>
      </c>
      <c r="AC1047" s="113" t="s">
        <v>1652</v>
      </c>
      <c r="AD1047" s="113" t="s">
        <v>103</v>
      </c>
      <c r="AE1047" s="113" t="s">
        <v>1656</v>
      </c>
      <c r="AF1047" s="113">
        <v>313</v>
      </c>
      <c r="AG1047" s="113">
        <v>4.4999999999999998E-2</v>
      </c>
      <c r="AH1047" s="113">
        <v>0</v>
      </c>
      <c r="AI1047" s="113">
        <v>500</v>
      </c>
      <c r="AJ1047" s="113">
        <v>4.3999999999999997E-2</v>
      </c>
    </row>
    <row r="1048" spans="1:36" x14ac:dyDescent="0.25">
      <c r="A1048" s="113" t="str">
        <f t="shared" si="110"/>
        <v>CFLDMoMH00CZ04rNCGF</v>
      </c>
      <c r="B1048" s="113" t="s">
        <v>118</v>
      </c>
      <c r="C1048" s="113" t="s">
        <v>45</v>
      </c>
      <c r="D1048" s="112" t="s">
        <v>1651</v>
      </c>
      <c r="E1048" s="112" t="s">
        <v>1652</v>
      </c>
      <c r="F1048" s="112" t="s">
        <v>103</v>
      </c>
      <c r="G1048" s="112" t="s">
        <v>1657</v>
      </c>
      <c r="H1048" s="113">
        <f t="shared" si="106"/>
        <v>0.98799999999999999</v>
      </c>
      <c r="I1048" s="113">
        <f t="shared" si="113"/>
        <v>1.0227272727272727</v>
      </c>
      <c r="J1048" s="113">
        <f t="shared" si="107"/>
        <v>-2.92E-2</v>
      </c>
      <c r="M1048" s="113">
        <v>494</v>
      </c>
      <c r="N1048" s="113">
        <v>4.4999999999999998E-2</v>
      </c>
      <c r="O1048" s="113">
        <v>-14.6</v>
      </c>
      <c r="P1048" s="113">
        <v>500</v>
      </c>
      <c r="Q1048" s="113">
        <v>4.3999999999999997E-2</v>
      </c>
      <c r="S1048" s="113" t="b">
        <v>0</v>
      </c>
      <c r="T1048" s="113" t="b">
        <f>VLOOKUP(G1048,key!$S$3:$T$12,2,FALSE)</f>
        <v>0</v>
      </c>
      <c r="U1048" s="113">
        <f t="shared" si="111"/>
        <v>1</v>
      </c>
      <c r="V1048" s="116">
        <f t="shared" si="112"/>
        <v>-2.92E-2</v>
      </c>
      <c r="W1048" s="113">
        <f>VLOOKUP(G1048,key!$S$3:$U$6,3,FALSE)</f>
        <v>0.9</v>
      </c>
      <c r="AA1048" s="113" t="s">
        <v>4151</v>
      </c>
      <c r="AB1048" s="113" t="s">
        <v>1651</v>
      </c>
      <c r="AC1048" s="113" t="s">
        <v>1652</v>
      </c>
      <c r="AD1048" s="113" t="s">
        <v>103</v>
      </c>
      <c r="AE1048" s="113" t="s">
        <v>1657</v>
      </c>
      <c r="AF1048" s="113">
        <v>494</v>
      </c>
      <c r="AG1048" s="113">
        <v>4.4999999999999998E-2</v>
      </c>
      <c r="AH1048" s="113">
        <v>-14.6</v>
      </c>
      <c r="AI1048" s="113">
        <v>500</v>
      </c>
      <c r="AJ1048" s="113">
        <v>4.3999999999999997E-2</v>
      </c>
    </row>
    <row r="1049" spans="1:36" x14ac:dyDescent="0.25">
      <c r="A1049" s="113" t="str">
        <f t="shared" si="110"/>
        <v>CFLDMoMH00CZ05rDXGF</v>
      </c>
      <c r="B1049" s="113" t="s">
        <v>118</v>
      </c>
      <c r="C1049" s="113" t="s">
        <v>45</v>
      </c>
      <c r="D1049" s="112" t="s">
        <v>1651</v>
      </c>
      <c r="E1049" s="112" t="s">
        <v>1652</v>
      </c>
      <c r="F1049" s="112" t="s">
        <v>104</v>
      </c>
      <c r="G1049" s="112" t="s">
        <v>1658</v>
      </c>
      <c r="H1049" s="113">
        <f t="shared" si="106"/>
        <v>1.012</v>
      </c>
      <c r="I1049" s="113">
        <f t="shared" si="113"/>
        <v>2</v>
      </c>
      <c r="J1049" s="113">
        <f t="shared" si="107"/>
        <v>-3.4130000000000001E-2</v>
      </c>
      <c r="M1049" s="113">
        <v>506</v>
      </c>
      <c r="N1049" s="113">
        <v>9.9000000000000005E-2</v>
      </c>
      <c r="O1049" s="113">
        <v>-22.4</v>
      </c>
      <c r="P1049" s="113">
        <v>500</v>
      </c>
      <c r="Q1049" s="113">
        <v>4.3999999999999997E-2</v>
      </c>
      <c r="S1049" s="113" t="b">
        <v>0</v>
      </c>
      <c r="T1049" s="113" t="b">
        <f>VLOOKUP(G1049,key!$S$3:$T$12,2,FALSE)</f>
        <v>0</v>
      </c>
      <c r="U1049" s="113">
        <f t="shared" si="111"/>
        <v>1</v>
      </c>
      <c r="V1049" s="116">
        <f t="shared" si="112"/>
        <v>-3.4130000000000001E-2</v>
      </c>
      <c r="W1049" s="113">
        <f>VLOOKUP(G1049,key!$S$3:$U$6,3,FALSE)</f>
        <v>1</v>
      </c>
      <c r="AA1049" s="113" t="s">
        <v>4151</v>
      </c>
      <c r="AB1049" s="113" t="s">
        <v>1651</v>
      </c>
      <c r="AC1049" s="113" t="s">
        <v>1652</v>
      </c>
      <c r="AD1049" s="113" t="s">
        <v>104</v>
      </c>
      <c r="AE1049" s="113" t="s">
        <v>1658</v>
      </c>
      <c r="AF1049" s="113">
        <v>506</v>
      </c>
      <c r="AG1049" s="113">
        <v>9.9000000000000005E-2</v>
      </c>
      <c r="AH1049" s="113">
        <v>-22.4</v>
      </c>
      <c r="AI1049" s="113">
        <v>500</v>
      </c>
      <c r="AJ1049" s="113">
        <v>4.3999999999999997E-2</v>
      </c>
    </row>
    <row r="1050" spans="1:36" x14ac:dyDescent="0.25">
      <c r="A1050" s="113" t="str">
        <f t="shared" si="110"/>
        <v>CFLDMoMH00CZ05rDXHP</v>
      </c>
      <c r="B1050" s="113" t="s">
        <v>118</v>
      </c>
      <c r="C1050" s="113" t="s">
        <v>45</v>
      </c>
      <c r="D1050" s="112" t="s">
        <v>1651</v>
      </c>
      <c r="E1050" s="112" t="s">
        <v>1652</v>
      </c>
      <c r="F1050" s="112" t="s">
        <v>104</v>
      </c>
      <c r="G1050" s="112" t="s">
        <v>1659</v>
      </c>
      <c r="H1050" s="113">
        <f t="shared" si="106"/>
        <v>0.66200000000000003</v>
      </c>
      <c r="I1050" s="113">
        <f t="shared" si="113"/>
        <v>1.9318181818181821</v>
      </c>
      <c r="J1050" s="113">
        <f t="shared" si="107"/>
        <v>0</v>
      </c>
      <c r="M1050" s="113">
        <v>331</v>
      </c>
      <c r="N1050" s="113">
        <v>8.5000000000000006E-2</v>
      </c>
      <c r="O1050" s="113">
        <v>0</v>
      </c>
      <c r="P1050" s="113">
        <v>500</v>
      </c>
      <c r="Q1050" s="113">
        <v>4.3999999999999997E-2</v>
      </c>
      <c r="S1050" s="113" t="b">
        <v>0</v>
      </c>
      <c r="T1050" s="113" t="b">
        <f>VLOOKUP(G1050,key!$S$3:$T$12,2,FALSE)</f>
        <v>1</v>
      </c>
      <c r="U1050" s="113">
        <f t="shared" si="111"/>
        <v>1</v>
      </c>
      <c r="V1050" s="116">
        <f t="shared" si="112"/>
        <v>0</v>
      </c>
      <c r="W1050" s="113">
        <f>VLOOKUP(G1050,key!$S$3:$U$6,3,FALSE)</f>
        <v>0.5</v>
      </c>
      <c r="AA1050" s="113" t="s">
        <v>4151</v>
      </c>
      <c r="AB1050" s="113" t="s">
        <v>1651</v>
      </c>
      <c r="AC1050" s="113" t="s">
        <v>1652</v>
      </c>
      <c r="AD1050" s="113" t="s">
        <v>104</v>
      </c>
      <c r="AE1050" s="113" t="s">
        <v>1659</v>
      </c>
      <c r="AF1050" s="113">
        <v>331</v>
      </c>
      <c r="AG1050" s="113">
        <v>8.5000000000000006E-2</v>
      </c>
      <c r="AH1050" s="113">
        <v>0</v>
      </c>
      <c r="AI1050" s="113">
        <v>500</v>
      </c>
      <c r="AJ1050" s="113">
        <v>4.3999999999999997E-2</v>
      </c>
    </row>
    <row r="1051" spans="1:36" x14ac:dyDescent="0.25">
      <c r="A1051" s="113" t="str">
        <f t="shared" si="110"/>
        <v>CFLDMoMH00CZ05rNCEH</v>
      </c>
      <c r="B1051" s="113" t="s">
        <v>118</v>
      </c>
      <c r="C1051" s="113" t="s">
        <v>45</v>
      </c>
      <c r="D1051" s="112" t="s">
        <v>1651</v>
      </c>
      <c r="E1051" s="112" t="s">
        <v>1652</v>
      </c>
      <c r="F1051" s="112" t="s">
        <v>104</v>
      </c>
      <c r="G1051" s="112" t="s">
        <v>1656</v>
      </c>
      <c r="H1051" s="113">
        <f t="shared" si="106"/>
        <v>0.436</v>
      </c>
      <c r="I1051" s="113">
        <f t="shared" si="113"/>
        <v>1.0227272727272727</v>
      </c>
      <c r="J1051" s="113">
        <f t="shared" si="107"/>
        <v>0</v>
      </c>
      <c r="M1051" s="113">
        <v>218</v>
      </c>
      <c r="N1051" s="113">
        <v>4.4999999999999998E-2</v>
      </c>
      <c r="O1051" s="113">
        <v>0</v>
      </c>
      <c r="P1051" s="113">
        <v>500</v>
      </c>
      <c r="Q1051" s="113">
        <v>4.3999999999999997E-2</v>
      </c>
      <c r="S1051" s="113" t="b">
        <v>0</v>
      </c>
      <c r="T1051" s="113" t="b">
        <f>VLOOKUP(G1051,key!$S$3:$T$12,2,FALSE)</f>
        <v>1</v>
      </c>
      <c r="U1051" s="113">
        <f t="shared" si="111"/>
        <v>1</v>
      </c>
      <c r="V1051" s="116">
        <f t="shared" si="112"/>
        <v>0</v>
      </c>
      <c r="W1051" s="113">
        <f>VLOOKUP(G1051,key!$S$3:$U$6,3,FALSE)</f>
        <v>0.25</v>
      </c>
      <c r="AA1051" s="113" t="s">
        <v>4151</v>
      </c>
      <c r="AB1051" s="113" t="s">
        <v>1651</v>
      </c>
      <c r="AC1051" s="113" t="s">
        <v>1652</v>
      </c>
      <c r="AD1051" s="113" t="s">
        <v>104</v>
      </c>
      <c r="AE1051" s="113" t="s">
        <v>1656</v>
      </c>
      <c r="AF1051" s="113">
        <v>218</v>
      </c>
      <c r="AG1051" s="113">
        <v>4.4999999999999998E-2</v>
      </c>
      <c r="AH1051" s="113">
        <v>0</v>
      </c>
      <c r="AI1051" s="113">
        <v>500</v>
      </c>
      <c r="AJ1051" s="113">
        <v>4.3999999999999997E-2</v>
      </c>
    </row>
    <row r="1052" spans="1:36" x14ac:dyDescent="0.25">
      <c r="A1052" s="113" t="str">
        <f t="shared" si="110"/>
        <v>CFLDMoMH00CZ05rNCGF</v>
      </c>
      <c r="B1052" s="113" t="s">
        <v>118</v>
      </c>
      <c r="C1052" s="113" t="s">
        <v>45</v>
      </c>
      <c r="D1052" s="112" t="s">
        <v>1651</v>
      </c>
      <c r="E1052" s="112" t="s">
        <v>1652</v>
      </c>
      <c r="F1052" s="112" t="s">
        <v>104</v>
      </c>
      <c r="G1052" s="112" t="s">
        <v>1657</v>
      </c>
      <c r="H1052" s="113">
        <f t="shared" si="106"/>
        <v>0.98</v>
      </c>
      <c r="I1052" s="113">
        <f t="shared" si="113"/>
        <v>1.0227272727272727</v>
      </c>
      <c r="J1052" s="113">
        <f t="shared" si="107"/>
        <v>-3.4130000000000001E-2</v>
      </c>
      <c r="M1052" s="113">
        <v>490</v>
      </c>
      <c r="N1052" s="113">
        <v>4.4999999999999998E-2</v>
      </c>
      <c r="O1052" s="113">
        <v>-22.2</v>
      </c>
      <c r="P1052" s="113">
        <v>500</v>
      </c>
      <c r="Q1052" s="113">
        <v>4.3999999999999997E-2</v>
      </c>
      <c r="S1052" s="113" t="b">
        <v>0</v>
      </c>
      <c r="T1052" s="113" t="b">
        <f>VLOOKUP(G1052,key!$S$3:$T$12,2,FALSE)</f>
        <v>0</v>
      </c>
      <c r="U1052" s="113">
        <f t="shared" si="111"/>
        <v>1</v>
      </c>
      <c r="V1052" s="116">
        <f t="shared" si="112"/>
        <v>-3.4130000000000001E-2</v>
      </c>
      <c r="W1052" s="113">
        <f>VLOOKUP(G1052,key!$S$3:$U$6,3,FALSE)</f>
        <v>0.9</v>
      </c>
      <c r="AA1052" s="113" t="s">
        <v>4151</v>
      </c>
      <c r="AB1052" s="113" t="s">
        <v>1651</v>
      </c>
      <c r="AC1052" s="113" t="s">
        <v>1652</v>
      </c>
      <c r="AD1052" s="113" t="s">
        <v>104</v>
      </c>
      <c r="AE1052" s="113" t="s">
        <v>1657</v>
      </c>
      <c r="AF1052" s="113">
        <v>490</v>
      </c>
      <c r="AG1052" s="113">
        <v>4.4999999999999998E-2</v>
      </c>
      <c r="AH1052" s="113">
        <v>-22.2</v>
      </c>
      <c r="AI1052" s="113">
        <v>500</v>
      </c>
      <c r="AJ1052" s="113">
        <v>4.3999999999999997E-2</v>
      </c>
    </row>
    <row r="1053" spans="1:36" x14ac:dyDescent="0.25">
      <c r="A1053" s="113" t="str">
        <f t="shared" si="110"/>
        <v>CFLDMoMH00CZ06rDXGF</v>
      </c>
      <c r="B1053" s="113" t="s">
        <v>118</v>
      </c>
      <c r="C1053" s="113" t="s">
        <v>45</v>
      </c>
      <c r="D1053" s="112" t="s">
        <v>1651</v>
      </c>
      <c r="E1053" s="112" t="s">
        <v>1652</v>
      </c>
      <c r="F1053" s="112" t="s">
        <v>105</v>
      </c>
      <c r="G1053" s="112" t="s">
        <v>1658</v>
      </c>
      <c r="H1053" s="113">
        <f t="shared" si="106"/>
        <v>1.1220000000000001</v>
      </c>
      <c r="I1053" s="113">
        <f t="shared" si="113"/>
        <v>1.75</v>
      </c>
      <c r="J1053" s="113">
        <f t="shared" si="107"/>
        <v>-2.52E-2</v>
      </c>
      <c r="M1053" s="113">
        <v>561</v>
      </c>
      <c r="N1053" s="113">
        <v>7.6999999999999999E-2</v>
      </c>
      <c r="O1053" s="113">
        <v>-12.6</v>
      </c>
      <c r="P1053" s="113">
        <v>500</v>
      </c>
      <c r="Q1053" s="113">
        <v>4.3999999999999997E-2</v>
      </c>
      <c r="S1053" s="113" t="b">
        <v>0</v>
      </c>
      <c r="T1053" s="113" t="b">
        <f>VLOOKUP(G1053,key!$S$3:$T$12,2,FALSE)</f>
        <v>0</v>
      </c>
      <c r="U1053" s="113">
        <f t="shared" si="111"/>
        <v>1</v>
      </c>
      <c r="V1053" s="116">
        <f t="shared" si="112"/>
        <v>-2.52E-2</v>
      </c>
      <c r="W1053" s="113">
        <f>VLOOKUP(G1053,key!$S$3:$U$6,3,FALSE)</f>
        <v>1</v>
      </c>
      <c r="AA1053" s="113" t="s">
        <v>4151</v>
      </c>
      <c r="AB1053" s="113" t="s">
        <v>1651</v>
      </c>
      <c r="AC1053" s="113" t="s">
        <v>1652</v>
      </c>
      <c r="AD1053" s="113" t="s">
        <v>105</v>
      </c>
      <c r="AE1053" s="113" t="s">
        <v>1658</v>
      </c>
      <c r="AF1053" s="113">
        <v>561</v>
      </c>
      <c r="AG1053" s="113">
        <v>7.6999999999999999E-2</v>
      </c>
      <c r="AH1053" s="113">
        <v>-12.6</v>
      </c>
      <c r="AI1053" s="113">
        <v>500</v>
      </c>
      <c r="AJ1053" s="113">
        <v>4.3999999999999997E-2</v>
      </c>
    </row>
    <row r="1054" spans="1:36" x14ac:dyDescent="0.25">
      <c r="A1054" s="113" t="str">
        <f t="shared" si="110"/>
        <v>CFLDMoMH00CZ06rDXHP</v>
      </c>
      <c r="B1054" s="113" t="s">
        <v>118</v>
      </c>
      <c r="C1054" s="113" t="s">
        <v>45</v>
      </c>
      <c r="D1054" s="112" t="s">
        <v>1651</v>
      </c>
      <c r="E1054" s="112" t="s">
        <v>1652</v>
      </c>
      <c r="F1054" s="112" t="s">
        <v>105</v>
      </c>
      <c r="G1054" s="112" t="s">
        <v>1659</v>
      </c>
      <c r="H1054" s="113">
        <f t="shared" si="106"/>
        <v>0.92800000000000005</v>
      </c>
      <c r="I1054" s="113">
        <f t="shared" si="113"/>
        <v>1.7272727272727273</v>
      </c>
      <c r="J1054" s="113">
        <f t="shared" si="107"/>
        <v>0</v>
      </c>
      <c r="M1054" s="113">
        <v>464</v>
      </c>
      <c r="N1054" s="113">
        <v>7.5999999999999998E-2</v>
      </c>
      <c r="O1054" s="113">
        <v>0</v>
      </c>
      <c r="P1054" s="113">
        <v>500</v>
      </c>
      <c r="Q1054" s="113">
        <v>4.3999999999999997E-2</v>
      </c>
      <c r="S1054" s="113" t="b">
        <v>0</v>
      </c>
      <c r="T1054" s="113" t="b">
        <f>VLOOKUP(G1054,key!$S$3:$T$12,2,FALSE)</f>
        <v>1</v>
      </c>
      <c r="U1054" s="113">
        <f t="shared" si="111"/>
        <v>1</v>
      </c>
      <c r="V1054" s="116">
        <f t="shared" si="112"/>
        <v>0</v>
      </c>
      <c r="W1054" s="113">
        <f>VLOOKUP(G1054,key!$S$3:$U$6,3,FALSE)</f>
        <v>0.5</v>
      </c>
      <c r="AA1054" s="113" t="s">
        <v>4151</v>
      </c>
      <c r="AB1054" s="113" t="s">
        <v>1651</v>
      </c>
      <c r="AC1054" s="113" t="s">
        <v>1652</v>
      </c>
      <c r="AD1054" s="113" t="s">
        <v>105</v>
      </c>
      <c r="AE1054" s="113" t="s">
        <v>1659</v>
      </c>
      <c r="AF1054" s="113">
        <v>464</v>
      </c>
      <c r="AG1054" s="113">
        <v>7.5999999999999998E-2</v>
      </c>
      <c r="AH1054" s="113">
        <v>0</v>
      </c>
      <c r="AI1054" s="113">
        <v>500</v>
      </c>
      <c r="AJ1054" s="113">
        <v>4.3999999999999997E-2</v>
      </c>
    </row>
    <row r="1055" spans="1:36" x14ac:dyDescent="0.25">
      <c r="A1055" s="113" t="str">
        <f t="shared" si="110"/>
        <v>CFLDMoMH00CZ06rNCEH</v>
      </c>
      <c r="B1055" s="113" t="s">
        <v>118</v>
      </c>
      <c r="C1055" s="113" t="s">
        <v>45</v>
      </c>
      <c r="D1055" s="112" t="s">
        <v>1651</v>
      </c>
      <c r="E1055" s="112" t="s">
        <v>1652</v>
      </c>
      <c r="F1055" s="112" t="s">
        <v>105</v>
      </c>
      <c r="G1055" s="112" t="s">
        <v>1656</v>
      </c>
      <c r="H1055" s="113">
        <f t="shared" si="106"/>
        <v>0.68400000000000005</v>
      </c>
      <c r="I1055" s="113">
        <f t="shared" si="113"/>
        <v>1.0227272727272727</v>
      </c>
      <c r="J1055" s="113">
        <f t="shared" si="107"/>
        <v>0</v>
      </c>
      <c r="M1055" s="113">
        <v>342</v>
      </c>
      <c r="N1055" s="113">
        <v>4.4999999999999998E-2</v>
      </c>
      <c r="O1055" s="113">
        <v>0</v>
      </c>
      <c r="P1055" s="113">
        <v>500</v>
      </c>
      <c r="Q1055" s="113">
        <v>4.3999999999999997E-2</v>
      </c>
      <c r="S1055" s="113" t="b">
        <v>0</v>
      </c>
      <c r="T1055" s="113" t="b">
        <f>VLOOKUP(G1055,key!$S$3:$T$12,2,FALSE)</f>
        <v>1</v>
      </c>
      <c r="U1055" s="113">
        <f t="shared" si="111"/>
        <v>1</v>
      </c>
      <c r="V1055" s="116">
        <f t="shared" si="112"/>
        <v>0</v>
      </c>
      <c r="W1055" s="113">
        <f>VLOOKUP(G1055,key!$S$3:$U$6,3,FALSE)</f>
        <v>0.25</v>
      </c>
      <c r="AA1055" s="113" t="s">
        <v>4151</v>
      </c>
      <c r="AB1055" s="113" t="s">
        <v>1651</v>
      </c>
      <c r="AC1055" s="113" t="s">
        <v>1652</v>
      </c>
      <c r="AD1055" s="113" t="s">
        <v>105</v>
      </c>
      <c r="AE1055" s="113" t="s">
        <v>1656</v>
      </c>
      <c r="AF1055" s="113">
        <v>342</v>
      </c>
      <c r="AG1055" s="113">
        <v>4.4999999999999998E-2</v>
      </c>
      <c r="AH1055" s="113">
        <v>0</v>
      </c>
      <c r="AI1055" s="113">
        <v>500</v>
      </c>
      <c r="AJ1055" s="113">
        <v>4.3999999999999997E-2</v>
      </c>
    </row>
    <row r="1056" spans="1:36" x14ac:dyDescent="0.25">
      <c r="A1056" s="113" t="str">
        <f t="shared" si="110"/>
        <v>CFLDMoMH00CZ06rNCGF</v>
      </c>
      <c r="B1056" s="113" t="s">
        <v>118</v>
      </c>
      <c r="C1056" s="113" t="s">
        <v>45</v>
      </c>
      <c r="D1056" s="112" t="s">
        <v>1651</v>
      </c>
      <c r="E1056" s="112" t="s">
        <v>1652</v>
      </c>
      <c r="F1056" s="112" t="s">
        <v>105</v>
      </c>
      <c r="G1056" s="112" t="s">
        <v>1657</v>
      </c>
      <c r="H1056" s="113">
        <f t="shared" si="106"/>
        <v>0.99199999999999999</v>
      </c>
      <c r="I1056" s="113">
        <f t="shared" si="113"/>
        <v>1</v>
      </c>
      <c r="J1056" s="113">
        <f t="shared" si="107"/>
        <v>-2.52E-2</v>
      </c>
      <c r="M1056" s="113">
        <v>496</v>
      </c>
      <c r="N1056" s="113">
        <v>4.3999999999999997E-2</v>
      </c>
      <c r="O1056" s="113">
        <v>-12.6</v>
      </c>
      <c r="P1056" s="113">
        <v>500</v>
      </c>
      <c r="Q1056" s="113">
        <v>4.3999999999999997E-2</v>
      </c>
      <c r="S1056" s="113" t="b">
        <v>0</v>
      </c>
      <c r="T1056" s="113" t="b">
        <f>VLOOKUP(G1056,key!$S$3:$T$12,2,FALSE)</f>
        <v>0</v>
      </c>
      <c r="U1056" s="113">
        <f t="shared" si="111"/>
        <v>1</v>
      </c>
      <c r="V1056" s="116">
        <f t="shared" si="112"/>
        <v>-2.52E-2</v>
      </c>
      <c r="W1056" s="113">
        <f>VLOOKUP(G1056,key!$S$3:$U$6,3,FALSE)</f>
        <v>0.9</v>
      </c>
      <c r="AA1056" s="113" t="s">
        <v>4151</v>
      </c>
      <c r="AB1056" s="113" t="s">
        <v>1651</v>
      </c>
      <c r="AC1056" s="113" t="s">
        <v>1652</v>
      </c>
      <c r="AD1056" s="113" t="s">
        <v>105</v>
      </c>
      <c r="AE1056" s="113" t="s">
        <v>1657</v>
      </c>
      <c r="AF1056" s="113">
        <v>496</v>
      </c>
      <c r="AG1056" s="113">
        <v>4.3999999999999997E-2</v>
      </c>
      <c r="AH1056" s="113">
        <v>-12.6</v>
      </c>
      <c r="AI1056" s="113">
        <v>500</v>
      </c>
      <c r="AJ1056" s="113">
        <v>4.3999999999999997E-2</v>
      </c>
    </row>
    <row r="1057" spans="1:36" x14ac:dyDescent="0.25">
      <c r="A1057" s="113" t="str">
        <f t="shared" si="110"/>
        <v>CFLDMoMH00CZ07rDXGF</v>
      </c>
      <c r="B1057" s="113" t="s">
        <v>118</v>
      </c>
      <c r="C1057" s="113" t="s">
        <v>45</v>
      </c>
      <c r="D1057" s="112" t="s">
        <v>1651</v>
      </c>
      <c r="E1057" s="112" t="s">
        <v>1652</v>
      </c>
      <c r="F1057" s="112" t="s">
        <v>106</v>
      </c>
      <c r="G1057" s="112" t="s">
        <v>1658</v>
      </c>
      <c r="H1057" s="113">
        <f t="shared" si="106"/>
        <v>1.1339999999999999</v>
      </c>
      <c r="I1057" s="113">
        <f t="shared" si="113"/>
        <v>1.75</v>
      </c>
      <c r="J1057" s="113">
        <f t="shared" si="107"/>
        <v>-2.0799999999999999E-2</v>
      </c>
      <c r="M1057" s="113">
        <v>567</v>
      </c>
      <c r="N1057" s="113">
        <v>7.6999999999999999E-2</v>
      </c>
      <c r="O1057" s="113">
        <v>-10.4</v>
      </c>
      <c r="P1057" s="113">
        <v>500</v>
      </c>
      <c r="Q1057" s="113">
        <v>4.3999999999999997E-2</v>
      </c>
      <c r="S1057" s="113" t="b">
        <v>0</v>
      </c>
      <c r="T1057" s="113" t="b">
        <f>VLOOKUP(G1057,key!$S$3:$T$12,2,FALSE)</f>
        <v>0</v>
      </c>
      <c r="U1057" s="113">
        <f t="shared" si="111"/>
        <v>1</v>
      </c>
      <c r="V1057" s="116">
        <f t="shared" si="112"/>
        <v>-2.0799999999999999E-2</v>
      </c>
      <c r="W1057" s="113">
        <f>VLOOKUP(G1057,key!$S$3:$U$6,3,FALSE)</f>
        <v>1</v>
      </c>
      <c r="AA1057" s="113" t="s">
        <v>4151</v>
      </c>
      <c r="AB1057" s="113" t="s">
        <v>1651</v>
      </c>
      <c r="AC1057" s="113" t="s">
        <v>1652</v>
      </c>
      <c r="AD1057" s="113" t="s">
        <v>106</v>
      </c>
      <c r="AE1057" s="113" t="s">
        <v>1658</v>
      </c>
      <c r="AF1057" s="113">
        <v>567</v>
      </c>
      <c r="AG1057" s="113">
        <v>7.6999999999999999E-2</v>
      </c>
      <c r="AH1057" s="113">
        <v>-10.4</v>
      </c>
      <c r="AI1057" s="113">
        <v>500</v>
      </c>
      <c r="AJ1057" s="113">
        <v>4.3999999999999997E-2</v>
      </c>
    </row>
    <row r="1058" spans="1:36" x14ac:dyDescent="0.25">
      <c r="A1058" s="113" t="str">
        <f t="shared" si="110"/>
        <v>CFLDMoMH00CZ07rDXHP</v>
      </c>
      <c r="B1058" s="113" t="s">
        <v>118</v>
      </c>
      <c r="C1058" s="113" t="s">
        <v>45</v>
      </c>
      <c r="D1058" s="112" t="s">
        <v>1651</v>
      </c>
      <c r="E1058" s="112" t="s">
        <v>1652</v>
      </c>
      <c r="F1058" s="112" t="s">
        <v>106</v>
      </c>
      <c r="G1058" s="112" t="s">
        <v>1659</v>
      </c>
      <c r="H1058" s="113">
        <f t="shared" si="106"/>
        <v>0.98399999999999999</v>
      </c>
      <c r="I1058" s="113">
        <f t="shared" si="113"/>
        <v>1.7727272727272729</v>
      </c>
      <c r="J1058" s="113">
        <f t="shared" si="107"/>
        <v>0</v>
      </c>
      <c r="M1058" s="113">
        <v>492</v>
      </c>
      <c r="N1058" s="113">
        <v>7.8E-2</v>
      </c>
      <c r="O1058" s="113">
        <v>0</v>
      </c>
      <c r="P1058" s="113">
        <v>500</v>
      </c>
      <c r="Q1058" s="113">
        <v>4.3999999999999997E-2</v>
      </c>
      <c r="S1058" s="113" t="b">
        <v>0</v>
      </c>
      <c r="T1058" s="113" t="b">
        <f>VLOOKUP(G1058,key!$S$3:$T$12,2,FALSE)</f>
        <v>1</v>
      </c>
      <c r="U1058" s="113">
        <f t="shared" si="111"/>
        <v>1</v>
      </c>
      <c r="V1058" s="116">
        <f t="shared" si="112"/>
        <v>0</v>
      </c>
      <c r="W1058" s="113">
        <f>VLOOKUP(G1058,key!$S$3:$U$6,3,FALSE)</f>
        <v>0.5</v>
      </c>
      <c r="AA1058" s="113" t="s">
        <v>4151</v>
      </c>
      <c r="AB1058" s="113" t="s">
        <v>1651</v>
      </c>
      <c r="AC1058" s="113" t="s">
        <v>1652</v>
      </c>
      <c r="AD1058" s="113" t="s">
        <v>106</v>
      </c>
      <c r="AE1058" s="113" t="s">
        <v>1659</v>
      </c>
      <c r="AF1058" s="113">
        <v>492</v>
      </c>
      <c r="AG1058" s="113">
        <v>7.8E-2</v>
      </c>
      <c r="AH1058" s="113">
        <v>0</v>
      </c>
      <c r="AI1058" s="113">
        <v>500</v>
      </c>
      <c r="AJ1058" s="113">
        <v>4.3999999999999997E-2</v>
      </c>
    </row>
    <row r="1059" spans="1:36" x14ac:dyDescent="0.25">
      <c r="A1059" s="113" t="str">
        <f t="shared" si="110"/>
        <v>CFLDMoMH00CZ07rNCEH</v>
      </c>
      <c r="B1059" s="113" t="s">
        <v>118</v>
      </c>
      <c r="C1059" s="113" t="s">
        <v>45</v>
      </c>
      <c r="D1059" s="112" t="s">
        <v>1651</v>
      </c>
      <c r="E1059" s="112" t="s">
        <v>1652</v>
      </c>
      <c r="F1059" s="112" t="s">
        <v>106</v>
      </c>
      <c r="G1059" s="112" t="s">
        <v>1656</v>
      </c>
      <c r="H1059" s="113">
        <f t="shared" si="106"/>
        <v>0.73399999999999999</v>
      </c>
      <c r="I1059" s="113">
        <f t="shared" si="113"/>
        <v>1</v>
      </c>
      <c r="J1059" s="113">
        <f t="shared" si="107"/>
        <v>0</v>
      </c>
      <c r="M1059" s="113">
        <v>367</v>
      </c>
      <c r="N1059" s="113">
        <v>4.3999999999999997E-2</v>
      </c>
      <c r="O1059" s="113">
        <v>0</v>
      </c>
      <c r="P1059" s="113">
        <v>500</v>
      </c>
      <c r="Q1059" s="113">
        <v>4.3999999999999997E-2</v>
      </c>
      <c r="S1059" s="113" t="b">
        <v>0</v>
      </c>
      <c r="T1059" s="113" t="b">
        <f>VLOOKUP(G1059,key!$S$3:$T$12,2,FALSE)</f>
        <v>1</v>
      </c>
      <c r="U1059" s="113">
        <f t="shared" si="111"/>
        <v>1</v>
      </c>
      <c r="V1059" s="116">
        <f t="shared" si="112"/>
        <v>0</v>
      </c>
      <c r="W1059" s="113">
        <f>VLOOKUP(G1059,key!$S$3:$U$6,3,FALSE)</f>
        <v>0.25</v>
      </c>
      <c r="AA1059" s="113" t="s">
        <v>4151</v>
      </c>
      <c r="AB1059" s="113" t="s">
        <v>1651</v>
      </c>
      <c r="AC1059" s="113" t="s">
        <v>1652</v>
      </c>
      <c r="AD1059" s="113" t="s">
        <v>106</v>
      </c>
      <c r="AE1059" s="113" t="s">
        <v>1656</v>
      </c>
      <c r="AF1059" s="113">
        <v>367</v>
      </c>
      <c r="AG1059" s="113">
        <v>4.3999999999999997E-2</v>
      </c>
      <c r="AH1059" s="113">
        <v>0</v>
      </c>
      <c r="AI1059" s="113">
        <v>500</v>
      </c>
      <c r="AJ1059" s="113">
        <v>4.3999999999999997E-2</v>
      </c>
    </row>
    <row r="1060" spans="1:36" x14ac:dyDescent="0.25">
      <c r="A1060" s="113" t="str">
        <f t="shared" si="110"/>
        <v>CFLDMoMH00CZ07rNCGF</v>
      </c>
      <c r="B1060" s="113" t="s">
        <v>118</v>
      </c>
      <c r="C1060" s="113" t="s">
        <v>45</v>
      </c>
      <c r="D1060" s="112" t="s">
        <v>1651</v>
      </c>
      <c r="E1060" s="112" t="s">
        <v>1652</v>
      </c>
      <c r="F1060" s="112" t="s">
        <v>106</v>
      </c>
      <c r="G1060" s="112" t="s">
        <v>1657</v>
      </c>
      <c r="H1060" s="113">
        <f t="shared" si="106"/>
        <v>0.996</v>
      </c>
      <c r="I1060" s="113">
        <f t="shared" si="113"/>
        <v>1.0227272727272727</v>
      </c>
      <c r="J1060" s="113">
        <f t="shared" si="107"/>
        <v>-2.0799999999999999E-2</v>
      </c>
      <c r="M1060" s="113">
        <v>498</v>
      </c>
      <c r="N1060" s="113">
        <v>4.4999999999999998E-2</v>
      </c>
      <c r="O1060" s="113">
        <v>-10.4</v>
      </c>
      <c r="P1060" s="113">
        <v>500</v>
      </c>
      <c r="Q1060" s="113">
        <v>4.3999999999999997E-2</v>
      </c>
      <c r="S1060" s="113" t="b">
        <v>0</v>
      </c>
      <c r="T1060" s="113" t="b">
        <f>VLOOKUP(G1060,key!$S$3:$T$12,2,FALSE)</f>
        <v>0</v>
      </c>
      <c r="U1060" s="113">
        <f t="shared" si="111"/>
        <v>1</v>
      </c>
      <c r="V1060" s="116">
        <f t="shared" si="112"/>
        <v>-2.0799999999999999E-2</v>
      </c>
      <c r="W1060" s="113">
        <f>VLOOKUP(G1060,key!$S$3:$U$6,3,FALSE)</f>
        <v>0.9</v>
      </c>
      <c r="AA1060" s="113" t="s">
        <v>4151</v>
      </c>
      <c r="AB1060" s="113" t="s">
        <v>1651</v>
      </c>
      <c r="AC1060" s="113" t="s">
        <v>1652</v>
      </c>
      <c r="AD1060" s="113" t="s">
        <v>106</v>
      </c>
      <c r="AE1060" s="113" t="s">
        <v>1657</v>
      </c>
      <c r="AF1060" s="113">
        <v>498</v>
      </c>
      <c r="AG1060" s="113">
        <v>4.4999999999999998E-2</v>
      </c>
      <c r="AH1060" s="113">
        <v>-10.4</v>
      </c>
      <c r="AI1060" s="113">
        <v>500</v>
      </c>
      <c r="AJ1060" s="113">
        <v>4.3999999999999997E-2</v>
      </c>
    </row>
    <row r="1061" spans="1:36" x14ac:dyDescent="0.25">
      <c r="A1061" s="113" t="str">
        <f t="shared" si="110"/>
        <v>CFLDMoMH00CZ08rDXGF</v>
      </c>
      <c r="B1061" s="113" t="s">
        <v>118</v>
      </c>
      <c r="C1061" s="113" t="s">
        <v>45</v>
      </c>
      <c r="D1061" s="112" t="s">
        <v>1651</v>
      </c>
      <c r="E1061" s="112" t="s">
        <v>1652</v>
      </c>
      <c r="F1061" s="112" t="s">
        <v>107</v>
      </c>
      <c r="G1061" s="112" t="s">
        <v>1658</v>
      </c>
      <c r="H1061" s="113">
        <f t="shared" si="106"/>
        <v>1.1499999999999999</v>
      </c>
      <c r="I1061" s="113">
        <f t="shared" si="113"/>
        <v>1.8181818181818183</v>
      </c>
      <c r="J1061" s="113">
        <f t="shared" si="107"/>
        <v>-1.9620000000000002E-2</v>
      </c>
      <c r="M1061" s="113">
        <v>575</v>
      </c>
      <c r="N1061" s="113">
        <v>0.08</v>
      </c>
      <c r="O1061" s="113">
        <v>-9.81</v>
      </c>
      <c r="P1061" s="113">
        <v>500</v>
      </c>
      <c r="Q1061" s="113">
        <v>4.3999999999999997E-2</v>
      </c>
      <c r="S1061" s="113" t="b">
        <v>0</v>
      </c>
      <c r="T1061" s="113" t="b">
        <f>VLOOKUP(G1061,key!$S$3:$T$12,2,FALSE)</f>
        <v>0</v>
      </c>
      <c r="U1061" s="113">
        <f t="shared" si="111"/>
        <v>1</v>
      </c>
      <c r="V1061" s="116">
        <f t="shared" si="112"/>
        <v>-1.9620000000000002E-2</v>
      </c>
      <c r="W1061" s="113">
        <f>VLOOKUP(G1061,key!$S$3:$U$6,3,FALSE)</f>
        <v>1</v>
      </c>
      <c r="AA1061" s="113" t="s">
        <v>4151</v>
      </c>
      <c r="AB1061" s="113" t="s">
        <v>1651</v>
      </c>
      <c r="AC1061" s="113" t="s">
        <v>1652</v>
      </c>
      <c r="AD1061" s="113" t="s">
        <v>107</v>
      </c>
      <c r="AE1061" s="113" t="s">
        <v>1658</v>
      </c>
      <c r="AF1061" s="113">
        <v>575</v>
      </c>
      <c r="AG1061" s="113">
        <v>0.08</v>
      </c>
      <c r="AH1061" s="113">
        <v>-9.81</v>
      </c>
      <c r="AI1061" s="113">
        <v>500</v>
      </c>
      <c r="AJ1061" s="113">
        <v>4.3999999999999997E-2</v>
      </c>
    </row>
    <row r="1062" spans="1:36" x14ac:dyDescent="0.25">
      <c r="A1062" s="113" t="str">
        <f t="shared" si="110"/>
        <v>CFLDMoMH00CZ08rDXHP</v>
      </c>
      <c r="B1062" s="113" t="s">
        <v>118</v>
      </c>
      <c r="C1062" s="113" t="s">
        <v>45</v>
      </c>
      <c r="D1062" s="112" t="s">
        <v>1651</v>
      </c>
      <c r="E1062" s="112" t="s">
        <v>1652</v>
      </c>
      <c r="F1062" s="112" t="s">
        <v>107</v>
      </c>
      <c r="G1062" s="112" t="s">
        <v>1659</v>
      </c>
      <c r="H1062" s="113">
        <f t="shared" si="106"/>
        <v>1.01</v>
      </c>
      <c r="I1062" s="113">
        <f t="shared" si="113"/>
        <v>1.8636363636363638</v>
      </c>
      <c r="J1062" s="113">
        <f t="shared" si="107"/>
        <v>0</v>
      </c>
      <c r="M1062" s="113">
        <v>505</v>
      </c>
      <c r="N1062" s="113">
        <v>8.2000000000000003E-2</v>
      </c>
      <c r="O1062" s="113">
        <v>0</v>
      </c>
      <c r="P1062" s="113">
        <v>500</v>
      </c>
      <c r="Q1062" s="113">
        <v>4.3999999999999997E-2</v>
      </c>
      <c r="S1062" s="113" t="b">
        <v>0</v>
      </c>
      <c r="T1062" s="113" t="b">
        <f>VLOOKUP(G1062,key!$S$3:$T$12,2,FALSE)</f>
        <v>1</v>
      </c>
      <c r="U1062" s="113">
        <f t="shared" si="111"/>
        <v>1</v>
      </c>
      <c r="V1062" s="116">
        <f t="shared" si="112"/>
        <v>0</v>
      </c>
      <c r="W1062" s="113">
        <f>VLOOKUP(G1062,key!$S$3:$U$6,3,FALSE)</f>
        <v>0.5</v>
      </c>
      <c r="AA1062" s="113" t="s">
        <v>4151</v>
      </c>
      <c r="AB1062" s="113" t="s">
        <v>1651</v>
      </c>
      <c r="AC1062" s="113" t="s">
        <v>1652</v>
      </c>
      <c r="AD1062" s="113" t="s">
        <v>107</v>
      </c>
      <c r="AE1062" s="113" t="s">
        <v>1659</v>
      </c>
      <c r="AF1062" s="113">
        <v>505</v>
      </c>
      <c r="AG1062" s="113">
        <v>8.2000000000000003E-2</v>
      </c>
      <c r="AH1062" s="113">
        <v>0</v>
      </c>
      <c r="AI1062" s="113">
        <v>500</v>
      </c>
      <c r="AJ1062" s="113">
        <v>4.3999999999999997E-2</v>
      </c>
    </row>
    <row r="1063" spans="1:36" x14ac:dyDescent="0.25">
      <c r="A1063" s="113" t="str">
        <f t="shared" si="110"/>
        <v>CFLDMoMH00CZ08rNCEH</v>
      </c>
      <c r="B1063" s="113" t="s">
        <v>118</v>
      </c>
      <c r="C1063" s="113" t="s">
        <v>45</v>
      </c>
      <c r="D1063" s="112" t="s">
        <v>1651</v>
      </c>
      <c r="E1063" s="112" t="s">
        <v>1652</v>
      </c>
      <c r="F1063" s="112" t="s">
        <v>107</v>
      </c>
      <c r="G1063" s="112" t="s">
        <v>1656</v>
      </c>
      <c r="H1063" s="113">
        <f t="shared" si="106"/>
        <v>0.75</v>
      </c>
      <c r="I1063" s="113">
        <f t="shared" si="113"/>
        <v>1</v>
      </c>
      <c r="J1063" s="113">
        <f t="shared" si="107"/>
        <v>0</v>
      </c>
      <c r="M1063" s="113">
        <v>375</v>
      </c>
      <c r="N1063" s="113">
        <v>4.3999999999999997E-2</v>
      </c>
      <c r="O1063" s="113">
        <v>0</v>
      </c>
      <c r="P1063" s="113">
        <v>500</v>
      </c>
      <c r="Q1063" s="113">
        <v>4.3999999999999997E-2</v>
      </c>
      <c r="S1063" s="113" t="b">
        <v>0</v>
      </c>
      <c r="T1063" s="113" t="b">
        <f>VLOOKUP(G1063,key!$S$3:$T$12,2,FALSE)</f>
        <v>1</v>
      </c>
      <c r="U1063" s="113">
        <f t="shared" si="111"/>
        <v>1</v>
      </c>
      <c r="V1063" s="116">
        <f t="shared" si="112"/>
        <v>0</v>
      </c>
      <c r="W1063" s="113">
        <f>VLOOKUP(G1063,key!$S$3:$U$6,3,FALSE)</f>
        <v>0.25</v>
      </c>
      <c r="AA1063" s="113" t="s">
        <v>4151</v>
      </c>
      <c r="AB1063" s="113" t="s">
        <v>1651</v>
      </c>
      <c r="AC1063" s="113" t="s">
        <v>1652</v>
      </c>
      <c r="AD1063" s="113" t="s">
        <v>107</v>
      </c>
      <c r="AE1063" s="113" t="s">
        <v>1656</v>
      </c>
      <c r="AF1063" s="113">
        <v>375</v>
      </c>
      <c r="AG1063" s="113">
        <v>4.3999999999999997E-2</v>
      </c>
      <c r="AH1063" s="113">
        <v>0</v>
      </c>
      <c r="AI1063" s="113">
        <v>500</v>
      </c>
      <c r="AJ1063" s="113">
        <v>4.3999999999999997E-2</v>
      </c>
    </row>
    <row r="1064" spans="1:36" x14ac:dyDescent="0.25">
      <c r="A1064" s="113" t="str">
        <f t="shared" si="110"/>
        <v>CFLDMoMH00CZ08rNCGF</v>
      </c>
      <c r="B1064" s="113" t="s">
        <v>118</v>
      </c>
      <c r="C1064" s="113" t="s">
        <v>45</v>
      </c>
      <c r="D1064" s="112" t="s">
        <v>1651</v>
      </c>
      <c r="E1064" s="112" t="s">
        <v>1652</v>
      </c>
      <c r="F1064" s="112" t="s">
        <v>107</v>
      </c>
      <c r="G1064" s="112" t="s">
        <v>1657</v>
      </c>
      <c r="H1064" s="113">
        <f t="shared" si="106"/>
        <v>0.998</v>
      </c>
      <c r="I1064" s="113">
        <f t="shared" si="113"/>
        <v>1</v>
      </c>
      <c r="J1064" s="113">
        <f t="shared" si="107"/>
        <v>-1.9600000000000003E-2</v>
      </c>
      <c r="M1064" s="113">
        <v>499</v>
      </c>
      <c r="N1064" s="113">
        <v>4.3999999999999997E-2</v>
      </c>
      <c r="O1064" s="113">
        <v>-9.8000000000000007</v>
      </c>
      <c r="P1064" s="113">
        <v>500</v>
      </c>
      <c r="Q1064" s="113">
        <v>4.3999999999999997E-2</v>
      </c>
      <c r="S1064" s="113" t="b">
        <v>0</v>
      </c>
      <c r="T1064" s="113" t="b">
        <f>VLOOKUP(G1064,key!$S$3:$T$12,2,FALSE)</f>
        <v>0</v>
      </c>
      <c r="U1064" s="113">
        <f t="shared" si="111"/>
        <v>1</v>
      </c>
      <c r="V1064" s="116">
        <f t="shared" si="112"/>
        <v>-1.9600000000000003E-2</v>
      </c>
      <c r="W1064" s="113">
        <f>VLOOKUP(G1064,key!$S$3:$U$6,3,FALSE)</f>
        <v>0.9</v>
      </c>
      <c r="AA1064" s="113" t="s">
        <v>4151</v>
      </c>
      <c r="AB1064" s="113" t="s">
        <v>1651</v>
      </c>
      <c r="AC1064" s="113" t="s">
        <v>1652</v>
      </c>
      <c r="AD1064" s="113" t="s">
        <v>107</v>
      </c>
      <c r="AE1064" s="113" t="s">
        <v>1657</v>
      </c>
      <c r="AF1064" s="113">
        <v>499</v>
      </c>
      <c r="AG1064" s="113">
        <v>4.3999999999999997E-2</v>
      </c>
      <c r="AH1064" s="113">
        <v>-9.8000000000000007</v>
      </c>
      <c r="AI1064" s="113">
        <v>500</v>
      </c>
      <c r="AJ1064" s="113">
        <v>4.3999999999999997E-2</v>
      </c>
    </row>
    <row r="1065" spans="1:36" x14ac:dyDescent="0.25">
      <c r="A1065" s="113" t="str">
        <f t="shared" si="110"/>
        <v>CFLDMoMH00CZ09rDXGF</v>
      </c>
      <c r="B1065" s="113" t="s">
        <v>118</v>
      </c>
      <c r="C1065" s="113" t="s">
        <v>45</v>
      </c>
      <c r="D1065" s="112" t="s">
        <v>1651</v>
      </c>
      <c r="E1065" s="112" t="s">
        <v>1652</v>
      </c>
      <c r="F1065" s="112" t="s">
        <v>108</v>
      </c>
      <c r="G1065" s="112" t="s">
        <v>1658</v>
      </c>
      <c r="H1065" s="113">
        <f t="shared" si="106"/>
        <v>1.1599999999999999</v>
      </c>
      <c r="I1065" s="113">
        <f t="shared" si="113"/>
        <v>1.8181818181818183</v>
      </c>
      <c r="J1065" s="113">
        <f t="shared" si="107"/>
        <v>-2.1600000000000001E-2</v>
      </c>
      <c r="M1065" s="113">
        <v>580</v>
      </c>
      <c r="N1065" s="113">
        <v>0.08</v>
      </c>
      <c r="O1065" s="113">
        <v>-10.8</v>
      </c>
      <c r="P1065" s="113">
        <v>500</v>
      </c>
      <c r="Q1065" s="113">
        <v>4.3999999999999997E-2</v>
      </c>
      <c r="S1065" s="113" t="b">
        <v>0</v>
      </c>
      <c r="T1065" s="113" t="b">
        <f>VLOOKUP(G1065,key!$S$3:$T$12,2,FALSE)</f>
        <v>0</v>
      </c>
      <c r="U1065" s="113">
        <f t="shared" si="111"/>
        <v>1</v>
      </c>
      <c r="V1065" s="116">
        <f t="shared" si="112"/>
        <v>-2.1600000000000001E-2</v>
      </c>
      <c r="W1065" s="113">
        <f>VLOOKUP(G1065,key!$S$3:$U$6,3,FALSE)</f>
        <v>1</v>
      </c>
      <c r="AA1065" s="113" t="s">
        <v>4151</v>
      </c>
      <c r="AB1065" s="113" t="s">
        <v>1651</v>
      </c>
      <c r="AC1065" s="113" t="s">
        <v>1652</v>
      </c>
      <c r="AD1065" s="113" t="s">
        <v>108</v>
      </c>
      <c r="AE1065" s="113" t="s">
        <v>1658</v>
      </c>
      <c r="AF1065" s="113">
        <v>580</v>
      </c>
      <c r="AG1065" s="113">
        <v>0.08</v>
      </c>
      <c r="AH1065" s="113">
        <v>-10.8</v>
      </c>
      <c r="AI1065" s="113">
        <v>500</v>
      </c>
      <c r="AJ1065" s="113">
        <v>4.3999999999999997E-2</v>
      </c>
    </row>
    <row r="1066" spans="1:36" x14ac:dyDescent="0.25">
      <c r="A1066" s="113" t="str">
        <f t="shared" si="110"/>
        <v>CFLDMoMH00CZ09rDXHP</v>
      </c>
      <c r="B1066" s="113" t="s">
        <v>118</v>
      </c>
      <c r="C1066" s="113" t="s">
        <v>45</v>
      </c>
      <c r="D1066" s="112" t="s">
        <v>1651</v>
      </c>
      <c r="E1066" s="112" t="s">
        <v>1652</v>
      </c>
      <c r="F1066" s="112" t="s">
        <v>108</v>
      </c>
      <c r="G1066" s="112" t="s">
        <v>1659</v>
      </c>
      <c r="H1066" s="113">
        <f t="shared" si="106"/>
        <v>1.002</v>
      </c>
      <c r="I1066" s="113">
        <f t="shared" si="113"/>
        <v>1.8181818181818183</v>
      </c>
      <c r="J1066" s="113">
        <f t="shared" si="107"/>
        <v>0</v>
      </c>
      <c r="M1066" s="113">
        <v>501</v>
      </c>
      <c r="N1066" s="113">
        <v>0.08</v>
      </c>
      <c r="O1066" s="113">
        <v>0</v>
      </c>
      <c r="P1066" s="113">
        <v>500</v>
      </c>
      <c r="Q1066" s="113">
        <v>4.3999999999999997E-2</v>
      </c>
      <c r="S1066" s="113" t="b">
        <v>0</v>
      </c>
      <c r="T1066" s="113" t="b">
        <f>VLOOKUP(G1066,key!$S$3:$T$12,2,FALSE)</f>
        <v>1</v>
      </c>
      <c r="U1066" s="113">
        <f t="shared" si="111"/>
        <v>1</v>
      </c>
      <c r="V1066" s="116">
        <f t="shared" si="112"/>
        <v>0</v>
      </c>
      <c r="W1066" s="113">
        <f>VLOOKUP(G1066,key!$S$3:$U$6,3,FALSE)</f>
        <v>0.5</v>
      </c>
      <c r="AA1066" s="113" t="s">
        <v>4151</v>
      </c>
      <c r="AB1066" s="113" t="s">
        <v>1651</v>
      </c>
      <c r="AC1066" s="113" t="s">
        <v>1652</v>
      </c>
      <c r="AD1066" s="113" t="s">
        <v>108</v>
      </c>
      <c r="AE1066" s="113" t="s">
        <v>1659</v>
      </c>
      <c r="AF1066" s="113">
        <v>501</v>
      </c>
      <c r="AG1066" s="113">
        <v>0.08</v>
      </c>
      <c r="AH1066" s="113">
        <v>0</v>
      </c>
      <c r="AI1066" s="113">
        <v>500</v>
      </c>
      <c r="AJ1066" s="113">
        <v>4.3999999999999997E-2</v>
      </c>
    </row>
    <row r="1067" spans="1:36" x14ac:dyDescent="0.25">
      <c r="A1067" s="113" t="str">
        <f t="shared" si="110"/>
        <v>CFLDMoMH00CZ09rNCEH</v>
      </c>
      <c r="B1067" s="113" t="s">
        <v>118</v>
      </c>
      <c r="C1067" s="113" t="s">
        <v>45</v>
      </c>
      <c r="D1067" s="112" t="s">
        <v>1651</v>
      </c>
      <c r="E1067" s="112" t="s">
        <v>1652</v>
      </c>
      <c r="F1067" s="112" t="s">
        <v>108</v>
      </c>
      <c r="G1067" s="112" t="s">
        <v>1656</v>
      </c>
      <c r="H1067" s="113">
        <f t="shared" si="106"/>
        <v>0.72599999999999998</v>
      </c>
      <c r="I1067" s="113">
        <f t="shared" si="113"/>
        <v>1</v>
      </c>
      <c r="J1067" s="113">
        <f t="shared" si="107"/>
        <v>0</v>
      </c>
      <c r="M1067" s="113">
        <v>363</v>
      </c>
      <c r="N1067" s="113">
        <v>4.3999999999999997E-2</v>
      </c>
      <c r="O1067" s="113">
        <v>0</v>
      </c>
      <c r="P1067" s="113">
        <v>500</v>
      </c>
      <c r="Q1067" s="113">
        <v>4.3999999999999997E-2</v>
      </c>
      <c r="S1067" s="113" t="b">
        <v>0</v>
      </c>
      <c r="T1067" s="113" t="b">
        <f>VLOOKUP(G1067,key!$S$3:$T$12,2,FALSE)</f>
        <v>1</v>
      </c>
      <c r="U1067" s="113">
        <f t="shared" si="111"/>
        <v>1</v>
      </c>
      <c r="V1067" s="116">
        <f t="shared" si="112"/>
        <v>0</v>
      </c>
      <c r="W1067" s="113">
        <f>VLOOKUP(G1067,key!$S$3:$U$6,3,FALSE)</f>
        <v>0.25</v>
      </c>
      <c r="AA1067" s="113" t="s">
        <v>4151</v>
      </c>
      <c r="AB1067" s="113" t="s">
        <v>1651</v>
      </c>
      <c r="AC1067" s="113" t="s">
        <v>1652</v>
      </c>
      <c r="AD1067" s="113" t="s">
        <v>108</v>
      </c>
      <c r="AE1067" s="113" t="s">
        <v>1656</v>
      </c>
      <c r="AF1067" s="113">
        <v>363</v>
      </c>
      <c r="AG1067" s="113">
        <v>4.3999999999999997E-2</v>
      </c>
      <c r="AH1067" s="113">
        <v>0</v>
      </c>
      <c r="AI1067" s="113">
        <v>500</v>
      </c>
      <c r="AJ1067" s="113">
        <v>4.3999999999999997E-2</v>
      </c>
    </row>
    <row r="1068" spans="1:36" x14ac:dyDescent="0.25">
      <c r="A1068" s="113" t="str">
        <f t="shared" si="110"/>
        <v>CFLDMoMH00CZ09rNCGF</v>
      </c>
      <c r="B1068" s="113" t="s">
        <v>118</v>
      </c>
      <c r="C1068" s="113" t="s">
        <v>45</v>
      </c>
      <c r="D1068" s="112" t="s">
        <v>1651</v>
      </c>
      <c r="E1068" s="112" t="s">
        <v>1652</v>
      </c>
      <c r="F1068" s="112" t="s">
        <v>108</v>
      </c>
      <c r="G1068" s="112" t="s">
        <v>1657</v>
      </c>
      <c r="H1068" s="113">
        <f t="shared" si="106"/>
        <v>0.99399999999999999</v>
      </c>
      <c r="I1068" s="113">
        <f t="shared" si="113"/>
        <v>1.0227272727272727</v>
      </c>
      <c r="J1068" s="113">
        <f t="shared" si="107"/>
        <v>-2.1600000000000001E-2</v>
      </c>
      <c r="M1068" s="113">
        <v>497</v>
      </c>
      <c r="N1068" s="113">
        <v>4.4999999999999998E-2</v>
      </c>
      <c r="O1068" s="113">
        <v>-10.8</v>
      </c>
      <c r="P1068" s="113">
        <v>500</v>
      </c>
      <c r="Q1068" s="113">
        <v>4.3999999999999997E-2</v>
      </c>
      <c r="S1068" s="113" t="b">
        <v>0</v>
      </c>
      <c r="T1068" s="113" t="b">
        <f>VLOOKUP(G1068,key!$S$3:$T$12,2,FALSE)</f>
        <v>0</v>
      </c>
      <c r="U1068" s="113">
        <f t="shared" si="111"/>
        <v>1</v>
      </c>
      <c r="V1068" s="116">
        <f t="shared" si="112"/>
        <v>-2.1600000000000001E-2</v>
      </c>
      <c r="W1068" s="113">
        <f>VLOOKUP(G1068,key!$S$3:$U$6,3,FALSE)</f>
        <v>0.9</v>
      </c>
      <c r="AA1068" s="113" t="s">
        <v>4151</v>
      </c>
      <c r="AB1068" s="113" t="s">
        <v>1651</v>
      </c>
      <c r="AC1068" s="113" t="s">
        <v>1652</v>
      </c>
      <c r="AD1068" s="113" t="s">
        <v>108</v>
      </c>
      <c r="AE1068" s="113" t="s">
        <v>1657</v>
      </c>
      <c r="AF1068" s="113">
        <v>497</v>
      </c>
      <c r="AG1068" s="113">
        <v>4.4999999999999998E-2</v>
      </c>
      <c r="AH1068" s="113">
        <v>-10.8</v>
      </c>
      <c r="AI1068" s="113">
        <v>500</v>
      </c>
      <c r="AJ1068" s="113">
        <v>4.3999999999999997E-2</v>
      </c>
    </row>
    <row r="1069" spans="1:36" x14ac:dyDescent="0.25">
      <c r="A1069" s="113" t="str">
        <f t="shared" si="110"/>
        <v>CFLDMoMH00CZ10rDXGF</v>
      </c>
      <c r="B1069" s="113" t="s">
        <v>118</v>
      </c>
      <c r="C1069" s="113" t="s">
        <v>45</v>
      </c>
      <c r="D1069" s="112" t="s">
        <v>1651</v>
      </c>
      <c r="E1069" s="112" t="s">
        <v>1652</v>
      </c>
      <c r="F1069" s="112" t="s">
        <v>109</v>
      </c>
      <c r="G1069" s="112" t="s">
        <v>1658</v>
      </c>
      <c r="H1069" s="113">
        <f t="shared" si="106"/>
        <v>1.196</v>
      </c>
      <c r="I1069" s="113">
        <f t="shared" si="113"/>
        <v>1.8409090909090911</v>
      </c>
      <c r="J1069" s="113">
        <f t="shared" si="107"/>
        <v>-2.2200000000000001E-2</v>
      </c>
      <c r="M1069" s="113">
        <v>598</v>
      </c>
      <c r="N1069" s="113">
        <v>8.1000000000000003E-2</v>
      </c>
      <c r="O1069" s="113">
        <v>-11.1</v>
      </c>
      <c r="P1069" s="113">
        <v>500</v>
      </c>
      <c r="Q1069" s="113">
        <v>4.3999999999999997E-2</v>
      </c>
      <c r="S1069" s="113" t="b">
        <v>0</v>
      </c>
      <c r="T1069" s="113" t="b">
        <f>VLOOKUP(G1069,key!$S$3:$T$12,2,FALSE)</f>
        <v>0</v>
      </c>
      <c r="U1069" s="113">
        <f t="shared" si="111"/>
        <v>1</v>
      </c>
      <c r="V1069" s="116">
        <f t="shared" si="112"/>
        <v>-2.2200000000000001E-2</v>
      </c>
      <c r="W1069" s="113">
        <f>VLOOKUP(G1069,key!$S$3:$U$6,3,FALSE)</f>
        <v>1</v>
      </c>
      <c r="AA1069" s="113" t="s">
        <v>4151</v>
      </c>
      <c r="AB1069" s="113" t="s">
        <v>1651</v>
      </c>
      <c r="AC1069" s="113" t="s">
        <v>1652</v>
      </c>
      <c r="AD1069" s="113" t="s">
        <v>109</v>
      </c>
      <c r="AE1069" s="113" t="s">
        <v>1658</v>
      </c>
      <c r="AF1069" s="113">
        <v>598</v>
      </c>
      <c r="AG1069" s="113">
        <v>8.1000000000000003E-2</v>
      </c>
      <c r="AH1069" s="113">
        <v>-11.1</v>
      </c>
      <c r="AI1069" s="113">
        <v>500</v>
      </c>
      <c r="AJ1069" s="113">
        <v>4.3999999999999997E-2</v>
      </c>
    </row>
    <row r="1070" spans="1:36" x14ac:dyDescent="0.25">
      <c r="A1070" s="113" t="str">
        <f t="shared" si="110"/>
        <v>CFLDMoMH00CZ10rDXHP</v>
      </c>
      <c r="B1070" s="113" t="s">
        <v>118</v>
      </c>
      <c r="C1070" s="113" t="s">
        <v>45</v>
      </c>
      <c r="D1070" s="112" t="s">
        <v>1651</v>
      </c>
      <c r="E1070" s="112" t="s">
        <v>1652</v>
      </c>
      <c r="F1070" s="112" t="s">
        <v>109</v>
      </c>
      <c r="G1070" s="112" t="s">
        <v>1659</v>
      </c>
      <c r="H1070" s="113">
        <f t="shared" si="106"/>
        <v>1.018</v>
      </c>
      <c r="I1070" s="113">
        <f t="shared" si="113"/>
        <v>1.8863636363636365</v>
      </c>
      <c r="J1070" s="113">
        <f t="shared" si="107"/>
        <v>0</v>
      </c>
      <c r="M1070" s="113">
        <v>509</v>
      </c>
      <c r="N1070" s="113">
        <v>8.3000000000000004E-2</v>
      </c>
      <c r="O1070" s="113">
        <v>0</v>
      </c>
      <c r="P1070" s="113">
        <v>500</v>
      </c>
      <c r="Q1070" s="113">
        <v>4.3999999999999997E-2</v>
      </c>
      <c r="S1070" s="113" t="b">
        <v>0</v>
      </c>
      <c r="T1070" s="113" t="b">
        <f>VLOOKUP(G1070,key!$S$3:$T$12,2,FALSE)</f>
        <v>1</v>
      </c>
      <c r="U1070" s="113">
        <f t="shared" si="111"/>
        <v>1</v>
      </c>
      <c r="V1070" s="116">
        <f t="shared" si="112"/>
        <v>0</v>
      </c>
      <c r="W1070" s="113">
        <f>VLOOKUP(G1070,key!$S$3:$U$6,3,FALSE)</f>
        <v>0.5</v>
      </c>
      <c r="AA1070" s="113" t="s">
        <v>4151</v>
      </c>
      <c r="AB1070" s="113" t="s">
        <v>1651</v>
      </c>
      <c r="AC1070" s="113" t="s">
        <v>1652</v>
      </c>
      <c r="AD1070" s="113" t="s">
        <v>109</v>
      </c>
      <c r="AE1070" s="113" t="s">
        <v>1659</v>
      </c>
      <c r="AF1070" s="113">
        <v>509</v>
      </c>
      <c r="AG1070" s="113">
        <v>8.3000000000000004E-2</v>
      </c>
      <c r="AH1070" s="113">
        <v>0</v>
      </c>
      <c r="AI1070" s="113">
        <v>500</v>
      </c>
      <c r="AJ1070" s="113">
        <v>4.3999999999999997E-2</v>
      </c>
    </row>
    <row r="1071" spans="1:36" x14ac:dyDescent="0.25">
      <c r="A1071" s="113" t="str">
        <f t="shared" si="110"/>
        <v>CFLDMoMH00CZ10rNCEH</v>
      </c>
      <c r="B1071" s="113" t="s">
        <v>118</v>
      </c>
      <c r="C1071" s="113" t="s">
        <v>45</v>
      </c>
      <c r="D1071" s="112" t="s">
        <v>1651</v>
      </c>
      <c r="E1071" s="112" t="s">
        <v>1652</v>
      </c>
      <c r="F1071" s="112" t="s">
        <v>109</v>
      </c>
      <c r="G1071" s="112" t="s">
        <v>1656</v>
      </c>
      <c r="H1071" s="113">
        <f t="shared" si="106"/>
        <v>0.72199999999999998</v>
      </c>
      <c r="I1071" s="113">
        <f t="shared" si="113"/>
        <v>1.0227272727272727</v>
      </c>
      <c r="J1071" s="113">
        <f t="shared" si="107"/>
        <v>0</v>
      </c>
      <c r="M1071" s="113">
        <v>361</v>
      </c>
      <c r="N1071" s="113">
        <v>4.4999999999999998E-2</v>
      </c>
      <c r="O1071" s="113">
        <v>0</v>
      </c>
      <c r="P1071" s="113">
        <v>500</v>
      </c>
      <c r="Q1071" s="113">
        <v>4.3999999999999997E-2</v>
      </c>
      <c r="S1071" s="113" t="b">
        <v>0</v>
      </c>
      <c r="T1071" s="113" t="b">
        <f>VLOOKUP(G1071,key!$S$3:$T$12,2,FALSE)</f>
        <v>1</v>
      </c>
      <c r="U1071" s="113">
        <f t="shared" si="111"/>
        <v>1</v>
      </c>
      <c r="V1071" s="116">
        <f t="shared" si="112"/>
        <v>0</v>
      </c>
      <c r="W1071" s="113">
        <f>VLOOKUP(G1071,key!$S$3:$U$6,3,FALSE)</f>
        <v>0.25</v>
      </c>
      <c r="AA1071" s="113" t="s">
        <v>4151</v>
      </c>
      <c r="AB1071" s="113" t="s">
        <v>1651</v>
      </c>
      <c r="AC1071" s="113" t="s">
        <v>1652</v>
      </c>
      <c r="AD1071" s="113" t="s">
        <v>109</v>
      </c>
      <c r="AE1071" s="113" t="s">
        <v>1656</v>
      </c>
      <c r="AF1071" s="113">
        <v>361</v>
      </c>
      <c r="AG1071" s="113">
        <v>4.4999999999999998E-2</v>
      </c>
      <c r="AH1071" s="113">
        <v>0</v>
      </c>
      <c r="AI1071" s="113">
        <v>500</v>
      </c>
      <c r="AJ1071" s="113">
        <v>4.3999999999999997E-2</v>
      </c>
    </row>
    <row r="1072" spans="1:36" x14ac:dyDescent="0.25">
      <c r="A1072" s="113" t="str">
        <f t="shared" si="110"/>
        <v>CFLDMoMH00CZ10rNCGF</v>
      </c>
      <c r="B1072" s="113" t="s">
        <v>118</v>
      </c>
      <c r="C1072" s="113" t="s">
        <v>45</v>
      </c>
      <c r="D1072" s="112" t="s">
        <v>1651</v>
      </c>
      <c r="E1072" s="112" t="s">
        <v>1652</v>
      </c>
      <c r="F1072" s="112" t="s">
        <v>109</v>
      </c>
      <c r="G1072" s="112" t="s">
        <v>1657</v>
      </c>
      <c r="H1072" s="113">
        <f t="shared" si="106"/>
        <v>0.996</v>
      </c>
      <c r="I1072" s="113">
        <f t="shared" si="113"/>
        <v>1.0227272727272727</v>
      </c>
      <c r="J1072" s="113">
        <f t="shared" si="107"/>
        <v>-2.1999999999999999E-2</v>
      </c>
      <c r="M1072" s="113">
        <v>498</v>
      </c>
      <c r="N1072" s="113">
        <v>4.4999999999999998E-2</v>
      </c>
      <c r="O1072" s="113">
        <v>-11</v>
      </c>
      <c r="P1072" s="113">
        <v>500</v>
      </c>
      <c r="Q1072" s="113">
        <v>4.3999999999999997E-2</v>
      </c>
      <c r="S1072" s="113" t="b">
        <v>0</v>
      </c>
      <c r="T1072" s="113" t="b">
        <f>VLOOKUP(G1072,key!$S$3:$T$12,2,FALSE)</f>
        <v>0</v>
      </c>
      <c r="U1072" s="113">
        <f t="shared" si="111"/>
        <v>1</v>
      </c>
      <c r="V1072" s="116">
        <f t="shared" si="112"/>
        <v>-2.1999999999999999E-2</v>
      </c>
      <c r="W1072" s="113">
        <f>VLOOKUP(G1072,key!$S$3:$U$6,3,FALSE)</f>
        <v>0.9</v>
      </c>
      <c r="AA1072" s="113" t="s">
        <v>4151</v>
      </c>
      <c r="AB1072" s="113" t="s">
        <v>1651</v>
      </c>
      <c r="AC1072" s="113" t="s">
        <v>1652</v>
      </c>
      <c r="AD1072" s="113" t="s">
        <v>109</v>
      </c>
      <c r="AE1072" s="113" t="s">
        <v>1657</v>
      </c>
      <c r="AF1072" s="113">
        <v>498</v>
      </c>
      <c r="AG1072" s="113">
        <v>4.4999999999999998E-2</v>
      </c>
      <c r="AH1072" s="113">
        <v>-11</v>
      </c>
      <c r="AI1072" s="113">
        <v>500</v>
      </c>
      <c r="AJ1072" s="113">
        <v>4.3999999999999997E-2</v>
      </c>
    </row>
    <row r="1073" spans="1:36" x14ac:dyDescent="0.25">
      <c r="A1073" s="113" t="str">
        <f t="shared" si="110"/>
        <v>CFLDMoMH00CZ11rDXGF</v>
      </c>
      <c r="B1073" s="113" t="s">
        <v>118</v>
      </c>
      <c r="C1073" s="113" t="s">
        <v>45</v>
      </c>
      <c r="D1073" s="112" t="s">
        <v>1651</v>
      </c>
      <c r="E1073" s="112" t="s">
        <v>1652</v>
      </c>
      <c r="F1073" s="112" t="s">
        <v>110</v>
      </c>
      <c r="G1073" s="112" t="s">
        <v>1658</v>
      </c>
      <c r="H1073" s="113">
        <f t="shared" si="106"/>
        <v>1.1739999999999999</v>
      </c>
      <c r="I1073" s="113">
        <f t="shared" si="113"/>
        <v>1.9268292682926829</v>
      </c>
      <c r="J1073" s="113">
        <f t="shared" si="107"/>
        <v>-2.58E-2</v>
      </c>
      <c r="M1073" s="113">
        <v>587</v>
      </c>
      <c r="N1073" s="113">
        <v>7.9000000000000001E-2</v>
      </c>
      <c r="O1073" s="113">
        <v>-12.9</v>
      </c>
      <c r="P1073" s="113">
        <v>500</v>
      </c>
      <c r="Q1073" s="113">
        <v>4.1000000000000002E-2</v>
      </c>
      <c r="S1073" s="113" t="b">
        <v>0</v>
      </c>
      <c r="T1073" s="113" t="b">
        <f>VLOOKUP(G1073,key!$S$3:$T$12,2,FALSE)</f>
        <v>0</v>
      </c>
      <c r="U1073" s="113">
        <f t="shared" si="111"/>
        <v>1</v>
      </c>
      <c r="V1073" s="116">
        <f t="shared" si="112"/>
        <v>-2.58E-2</v>
      </c>
      <c r="W1073" s="113">
        <f>VLOOKUP(G1073,key!$S$3:$U$6,3,FALSE)</f>
        <v>1</v>
      </c>
      <c r="AA1073" s="113" t="s">
        <v>4151</v>
      </c>
      <c r="AB1073" s="113" t="s">
        <v>1651</v>
      </c>
      <c r="AC1073" s="113" t="s">
        <v>1652</v>
      </c>
      <c r="AD1073" s="113" t="s">
        <v>110</v>
      </c>
      <c r="AE1073" s="113" t="s">
        <v>1658</v>
      </c>
      <c r="AF1073" s="113">
        <v>587</v>
      </c>
      <c r="AG1073" s="113">
        <v>7.9000000000000001E-2</v>
      </c>
      <c r="AH1073" s="113">
        <v>-12.9</v>
      </c>
      <c r="AI1073" s="113">
        <v>500</v>
      </c>
      <c r="AJ1073" s="113">
        <v>4.1000000000000002E-2</v>
      </c>
    </row>
    <row r="1074" spans="1:36" x14ac:dyDescent="0.25">
      <c r="A1074" s="113" t="str">
        <f t="shared" si="110"/>
        <v>CFLDMoMH00CZ11rDXHP</v>
      </c>
      <c r="B1074" s="113" t="s">
        <v>118</v>
      </c>
      <c r="C1074" s="113" t="s">
        <v>45</v>
      </c>
      <c r="D1074" s="112" t="s">
        <v>1651</v>
      </c>
      <c r="E1074" s="112" t="s">
        <v>1652</v>
      </c>
      <c r="F1074" s="112" t="s">
        <v>110</v>
      </c>
      <c r="G1074" s="112" t="s">
        <v>1659</v>
      </c>
      <c r="H1074" s="113">
        <f t="shared" si="106"/>
        <v>0.95199999999999996</v>
      </c>
      <c r="I1074" s="113">
        <f t="shared" si="113"/>
        <v>1.9512195121951219</v>
      </c>
      <c r="J1074" s="113">
        <f t="shared" si="107"/>
        <v>0</v>
      </c>
      <c r="M1074" s="113">
        <v>476</v>
      </c>
      <c r="N1074" s="113">
        <v>0.08</v>
      </c>
      <c r="O1074" s="113">
        <v>0</v>
      </c>
      <c r="P1074" s="113">
        <v>500</v>
      </c>
      <c r="Q1074" s="113">
        <v>4.1000000000000002E-2</v>
      </c>
      <c r="S1074" s="113" t="b">
        <v>0</v>
      </c>
      <c r="T1074" s="113" t="b">
        <f>VLOOKUP(G1074,key!$S$3:$T$12,2,FALSE)</f>
        <v>1</v>
      </c>
      <c r="U1074" s="113">
        <f t="shared" si="111"/>
        <v>1</v>
      </c>
      <c r="V1074" s="116">
        <f t="shared" si="112"/>
        <v>0</v>
      </c>
      <c r="W1074" s="113">
        <f>VLOOKUP(G1074,key!$S$3:$U$6,3,FALSE)</f>
        <v>0.5</v>
      </c>
      <c r="AA1074" s="113" t="s">
        <v>4151</v>
      </c>
      <c r="AB1074" s="113" t="s">
        <v>1651</v>
      </c>
      <c r="AC1074" s="113" t="s">
        <v>1652</v>
      </c>
      <c r="AD1074" s="113" t="s">
        <v>110</v>
      </c>
      <c r="AE1074" s="113" t="s">
        <v>1659</v>
      </c>
      <c r="AF1074" s="113">
        <v>476</v>
      </c>
      <c r="AG1074" s="113">
        <v>0.08</v>
      </c>
      <c r="AH1074" s="113">
        <v>0</v>
      </c>
      <c r="AI1074" s="113">
        <v>500</v>
      </c>
      <c r="AJ1074" s="113">
        <v>4.1000000000000002E-2</v>
      </c>
    </row>
    <row r="1075" spans="1:36" x14ac:dyDescent="0.25">
      <c r="A1075" s="113" t="str">
        <f t="shared" si="110"/>
        <v>CFLDMoMH00CZ11rNCEH</v>
      </c>
      <c r="B1075" s="113" t="s">
        <v>118</v>
      </c>
      <c r="C1075" s="113" t="s">
        <v>45</v>
      </c>
      <c r="D1075" s="112" t="s">
        <v>1651</v>
      </c>
      <c r="E1075" s="112" t="s">
        <v>1652</v>
      </c>
      <c r="F1075" s="112" t="s">
        <v>110</v>
      </c>
      <c r="G1075" s="112" t="s">
        <v>1656</v>
      </c>
      <c r="H1075" s="113">
        <f t="shared" si="106"/>
        <v>0.67</v>
      </c>
      <c r="I1075" s="113">
        <f t="shared" si="113"/>
        <v>1</v>
      </c>
      <c r="J1075" s="113">
        <f t="shared" si="107"/>
        <v>0</v>
      </c>
      <c r="M1075" s="113">
        <v>335</v>
      </c>
      <c r="N1075" s="113">
        <v>4.1000000000000002E-2</v>
      </c>
      <c r="O1075" s="113">
        <v>0</v>
      </c>
      <c r="P1075" s="113">
        <v>500</v>
      </c>
      <c r="Q1075" s="113">
        <v>4.1000000000000002E-2</v>
      </c>
      <c r="S1075" s="113" t="b">
        <v>0</v>
      </c>
      <c r="T1075" s="113" t="b">
        <f>VLOOKUP(G1075,key!$S$3:$T$12,2,FALSE)</f>
        <v>1</v>
      </c>
      <c r="U1075" s="113">
        <f t="shared" si="111"/>
        <v>1</v>
      </c>
      <c r="V1075" s="116">
        <f t="shared" si="112"/>
        <v>0</v>
      </c>
      <c r="W1075" s="113">
        <f>VLOOKUP(G1075,key!$S$3:$U$6,3,FALSE)</f>
        <v>0.25</v>
      </c>
      <c r="AA1075" s="113" t="s">
        <v>4151</v>
      </c>
      <c r="AB1075" s="113" t="s">
        <v>1651</v>
      </c>
      <c r="AC1075" s="113" t="s">
        <v>1652</v>
      </c>
      <c r="AD1075" s="113" t="s">
        <v>110</v>
      </c>
      <c r="AE1075" s="113" t="s">
        <v>1656</v>
      </c>
      <c r="AF1075" s="113">
        <v>335</v>
      </c>
      <c r="AG1075" s="113">
        <v>4.1000000000000002E-2</v>
      </c>
      <c r="AH1075" s="113">
        <v>0</v>
      </c>
      <c r="AI1075" s="113">
        <v>500</v>
      </c>
      <c r="AJ1075" s="113">
        <v>4.1000000000000002E-2</v>
      </c>
    </row>
    <row r="1076" spans="1:36" x14ac:dyDescent="0.25">
      <c r="A1076" s="113" t="str">
        <f t="shared" si="110"/>
        <v>CFLDMoMH00CZ11rNCGF</v>
      </c>
      <c r="B1076" s="113" t="s">
        <v>118</v>
      </c>
      <c r="C1076" s="113" t="s">
        <v>45</v>
      </c>
      <c r="D1076" s="112" t="s">
        <v>1651</v>
      </c>
      <c r="E1076" s="112" t="s">
        <v>1652</v>
      </c>
      <c r="F1076" s="112" t="s">
        <v>110</v>
      </c>
      <c r="G1076" s="112" t="s">
        <v>1657</v>
      </c>
      <c r="H1076" s="113">
        <f t="shared" si="106"/>
        <v>0.99199999999999999</v>
      </c>
      <c r="I1076" s="113">
        <f t="shared" si="113"/>
        <v>1</v>
      </c>
      <c r="J1076" s="113">
        <f t="shared" si="107"/>
        <v>-2.58E-2</v>
      </c>
      <c r="M1076" s="113">
        <v>496</v>
      </c>
      <c r="N1076" s="113">
        <v>4.1000000000000002E-2</v>
      </c>
      <c r="O1076" s="113">
        <v>-12.9</v>
      </c>
      <c r="P1076" s="113">
        <v>500</v>
      </c>
      <c r="Q1076" s="113">
        <v>4.1000000000000002E-2</v>
      </c>
      <c r="S1076" s="113" t="b">
        <v>0</v>
      </c>
      <c r="T1076" s="113" t="b">
        <f>VLOOKUP(G1076,key!$S$3:$T$12,2,FALSE)</f>
        <v>0</v>
      </c>
      <c r="U1076" s="113">
        <f t="shared" si="111"/>
        <v>1</v>
      </c>
      <c r="V1076" s="116">
        <f t="shared" si="112"/>
        <v>-2.58E-2</v>
      </c>
      <c r="W1076" s="113">
        <f>VLOOKUP(G1076,key!$S$3:$U$6,3,FALSE)</f>
        <v>0.9</v>
      </c>
      <c r="AA1076" s="113" t="s">
        <v>4151</v>
      </c>
      <c r="AB1076" s="113" t="s">
        <v>1651</v>
      </c>
      <c r="AC1076" s="113" t="s">
        <v>1652</v>
      </c>
      <c r="AD1076" s="113" t="s">
        <v>110</v>
      </c>
      <c r="AE1076" s="113" t="s">
        <v>1657</v>
      </c>
      <c r="AF1076" s="113">
        <v>496</v>
      </c>
      <c r="AG1076" s="113">
        <v>4.1000000000000002E-2</v>
      </c>
      <c r="AH1076" s="113">
        <v>-12.9</v>
      </c>
      <c r="AI1076" s="113">
        <v>500</v>
      </c>
      <c r="AJ1076" s="113">
        <v>4.1000000000000002E-2</v>
      </c>
    </row>
    <row r="1077" spans="1:36" x14ac:dyDescent="0.25">
      <c r="A1077" s="113" t="str">
        <f t="shared" si="110"/>
        <v>CFLDMoMH00CZ12rDXGF</v>
      </c>
      <c r="B1077" s="113" t="s">
        <v>118</v>
      </c>
      <c r="C1077" s="113" t="s">
        <v>45</v>
      </c>
      <c r="D1077" s="112" t="s">
        <v>1651</v>
      </c>
      <c r="E1077" s="112" t="s">
        <v>1652</v>
      </c>
      <c r="F1077" s="112" t="s">
        <v>111</v>
      </c>
      <c r="G1077" s="112" t="s">
        <v>1658</v>
      </c>
      <c r="H1077" s="113">
        <f t="shared" si="106"/>
        <v>1.1379999999999999</v>
      </c>
      <c r="I1077" s="113">
        <f t="shared" si="113"/>
        <v>2</v>
      </c>
      <c r="J1077" s="113">
        <f t="shared" si="107"/>
        <v>-2.8399999999999998E-2</v>
      </c>
      <c r="M1077" s="113">
        <v>569</v>
      </c>
      <c r="N1077" s="113">
        <v>8.5000000000000006E-2</v>
      </c>
      <c r="O1077" s="113">
        <v>-14.2</v>
      </c>
      <c r="P1077" s="113">
        <v>500</v>
      </c>
      <c r="Q1077" s="113">
        <v>4.1000000000000002E-2</v>
      </c>
      <c r="S1077" s="113" t="b">
        <v>0</v>
      </c>
      <c r="T1077" s="113" t="b">
        <f>VLOOKUP(G1077,key!$S$3:$T$12,2,FALSE)</f>
        <v>0</v>
      </c>
      <c r="U1077" s="113">
        <f t="shared" si="111"/>
        <v>1</v>
      </c>
      <c r="V1077" s="116">
        <f t="shared" si="112"/>
        <v>-2.8399999999999998E-2</v>
      </c>
      <c r="W1077" s="113">
        <f>VLOOKUP(G1077,key!$S$3:$U$6,3,FALSE)</f>
        <v>1</v>
      </c>
      <c r="AA1077" s="113" t="s">
        <v>4151</v>
      </c>
      <c r="AB1077" s="113" t="s">
        <v>1651</v>
      </c>
      <c r="AC1077" s="113" t="s">
        <v>1652</v>
      </c>
      <c r="AD1077" s="113" t="s">
        <v>111</v>
      </c>
      <c r="AE1077" s="113" t="s">
        <v>1658</v>
      </c>
      <c r="AF1077" s="113">
        <v>569</v>
      </c>
      <c r="AG1077" s="113">
        <v>8.5000000000000006E-2</v>
      </c>
      <c r="AH1077" s="113">
        <v>-14.2</v>
      </c>
      <c r="AI1077" s="113">
        <v>500</v>
      </c>
      <c r="AJ1077" s="113">
        <v>4.1000000000000002E-2</v>
      </c>
    </row>
    <row r="1078" spans="1:36" x14ac:dyDescent="0.25">
      <c r="A1078" s="113" t="str">
        <f t="shared" si="110"/>
        <v>CFLDMoMH00CZ12rDXHP</v>
      </c>
      <c r="B1078" s="113" t="s">
        <v>118</v>
      </c>
      <c r="C1078" s="113" t="s">
        <v>45</v>
      </c>
      <c r="D1078" s="112" t="s">
        <v>1651</v>
      </c>
      <c r="E1078" s="112" t="s">
        <v>1652</v>
      </c>
      <c r="F1078" s="112" t="s">
        <v>111</v>
      </c>
      <c r="G1078" s="112" t="s">
        <v>1659</v>
      </c>
      <c r="H1078" s="113">
        <f t="shared" si="106"/>
        <v>0.89400000000000002</v>
      </c>
      <c r="I1078" s="113">
        <f t="shared" si="113"/>
        <v>2</v>
      </c>
      <c r="J1078" s="113">
        <f t="shared" si="107"/>
        <v>0</v>
      </c>
      <c r="M1078" s="113">
        <v>447</v>
      </c>
      <c r="N1078" s="113">
        <v>9.5000000000000001E-2</v>
      </c>
      <c r="O1078" s="113">
        <v>0</v>
      </c>
      <c r="P1078" s="113">
        <v>500</v>
      </c>
      <c r="Q1078" s="113">
        <v>4.1000000000000002E-2</v>
      </c>
      <c r="S1078" s="113" t="b">
        <v>0</v>
      </c>
      <c r="T1078" s="113" t="b">
        <f>VLOOKUP(G1078,key!$S$3:$T$12,2,FALSE)</f>
        <v>1</v>
      </c>
      <c r="U1078" s="113">
        <f t="shared" si="111"/>
        <v>1</v>
      </c>
      <c r="V1078" s="116">
        <f t="shared" si="112"/>
        <v>0</v>
      </c>
      <c r="W1078" s="113">
        <f>VLOOKUP(G1078,key!$S$3:$U$6,3,FALSE)</f>
        <v>0.5</v>
      </c>
      <c r="AA1078" s="113" t="s">
        <v>4151</v>
      </c>
      <c r="AB1078" s="113" t="s">
        <v>1651</v>
      </c>
      <c r="AC1078" s="113" t="s">
        <v>1652</v>
      </c>
      <c r="AD1078" s="113" t="s">
        <v>111</v>
      </c>
      <c r="AE1078" s="113" t="s">
        <v>1659</v>
      </c>
      <c r="AF1078" s="113">
        <v>447</v>
      </c>
      <c r="AG1078" s="113">
        <v>9.5000000000000001E-2</v>
      </c>
      <c r="AH1078" s="113">
        <v>0</v>
      </c>
      <c r="AI1078" s="113">
        <v>500</v>
      </c>
      <c r="AJ1078" s="113">
        <v>4.1000000000000002E-2</v>
      </c>
    </row>
    <row r="1079" spans="1:36" x14ac:dyDescent="0.25">
      <c r="A1079" s="113" t="str">
        <f t="shared" si="110"/>
        <v>CFLDMoMH00CZ12rNCEH</v>
      </c>
      <c r="B1079" s="113" t="s">
        <v>118</v>
      </c>
      <c r="C1079" s="113" t="s">
        <v>45</v>
      </c>
      <c r="D1079" s="112" t="s">
        <v>1651</v>
      </c>
      <c r="E1079" s="112" t="s">
        <v>1652</v>
      </c>
      <c r="F1079" s="112" t="s">
        <v>111</v>
      </c>
      <c r="G1079" s="112" t="s">
        <v>1656</v>
      </c>
      <c r="H1079" s="113">
        <f t="shared" si="106"/>
        <v>0.63400000000000001</v>
      </c>
      <c r="I1079" s="113">
        <f t="shared" si="113"/>
        <v>1</v>
      </c>
      <c r="J1079" s="113">
        <f t="shared" si="107"/>
        <v>0</v>
      </c>
      <c r="M1079" s="113">
        <v>317</v>
      </c>
      <c r="N1079" s="113">
        <v>4.1000000000000002E-2</v>
      </c>
      <c r="O1079" s="113">
        <v>0</v>
      </c>
      <c r="P1079" s="113">
        <v>500</v>
      </c>
      <c r="Q1079" s="113">
        <v>4.1000000000000002E-2</v>
      </c>
      <c r="S1079" s="113" t="b">
        <v>0</v>
      </c>
      <c r="T1079" s="113" t="b">
        <f>VLOOKUP(G1079,key!$S$3:$T$12,2,FALSE)</f>
        <v>1</v>
      </c>
      <c r="U1079" s="113">
        <f t="shared" si="111"/>
        <v>1</v>
      </c>
      <c r="V1079" s="116">
        <f t="shared" si="112"/>
        <v>0</v>
      </c>
      <c r="W1079" s="113">
        <f>VLOOKUP(G1079,key!$S$3:$U$6,3,FALSE)</f>
        <v>0.25</v>
      </c>
      <c r="AA1079" s="113" t="s">
        <v>4151</v>
      </c>
      <c r="AB1079" s="113" t="s">
        <v>1651</v>
      </c>
      <c r="AC1079" s="113" t="s">
        <v>1652</v>
      </c>
      <c r="AD1079" s="113" t="s">
        <v>111</v>
      </c>
      <c r="AE1079" s="113" t="s">
        <v>1656</v>
      </c>
      <c r="AF1079" s="113">
        <v>317</v>
      </c>
      <c r="AG1079" s="113">
        <v>4.1000000000000002E-2</v>
      </c>
      <c r="AH1079" s="113">
        <v>0</v>
      </c>
      <c r="AI1079" s="113">
        <v>500</v>
      </c>
      <c r="AJ1079" s="113">
        <v>4.1000000000000002E-2</v>
      </c>
    </row>
    <row r="1080" spans="1:36" x14ac:dyDescent="0.25">
      <c r="A1080" s="113" t="str">
        <f t="shared" si="110"/>
        <v>CFLDMoMH00CZ12rNCGF</v>
      </c>
      <c r="B1080" s="113" t="s">
        <v>118</v>
      </c>
      <c r="C1080" s="113" t="s">
        <v>45</v>
      </c>
      <c r="D1080" s="112" t="s">
        <v>1651</v>
      </c>
      <c r="E1080" s="112" t="s">
        <v>1652</v>
      </c>
      <c r="F1080" s="112" t="s">
        <v>111</v>
      </c>
      <c r="G1080" s="112" t="s">
        <v>1657</v>
      </c>
      <c r="H1080" s="113">
        <f t="shared" si="106"/>
        <v>0.99</v>
      </c>
      <c r="I1080" s="113">
        <f t="shared" si="113"/>
        <v>1</v>
      </c>
      <c r="J1080" s="113">
        <f t="shared" si="107"/>
        <v>-2.8399999999999998E-2</v>
      </c>
      <c r="M1080" s="113">
        <v>495</v>
      </c>
      <c r="N1080" s="113">
        <v>4.1000000000000002E-2</v>
      </c>
      <c r="O1080" s="113">
        <v>-14.2</v>
      </c>
      <c r="P1080" s="113">
        <v>500</v>
      </c>
      <c r="Q1080" s="113">
        <v>4.1000000000000002E-2</v>
      </c>
      <c r="S1080" s="113" t="b">
        <v>0</v>
      </c>
      <c r="T1080" s="113" t="b">
        <f>VLOOKUP(G1080,key!$S$3:$T$12,2,FALSE)</f>
        <v>0</v>
      </c>
      <c r="U1080" s="113">
        <f t="shared" si="111"/>
        <v>1</v>
      </c>
      <c r="V1080" s="116">
        <f t="shared" si="112"/>
        <v>-2.8399999999999998E-2</v>
      </c>
      <c r="W1080" s="113">
        <f>VLOOKUP(G1080,key!$S$3:$U$6,3,FALSE)</f>
        <v>0.9</v>
      </c>
      <c r="AA1080" s="113" t="s">
        <v>4151</v>
      </c>
      <c r="AB1080" s="113" t="s">
        <v>1651</v>
      </c>
      <c r="AC1080" s="113" t="s">
        <v>1652</v>
      </c>
      <c r="AD1080" s="113" t="s">
        <v>111</v>
      </c>
      <c r="AE1080" s="113" t="s">
        <v>1657</v>
      </c>
      <c r="AF1080" s="113">
        <v>495</v>
      </c>
      <c r="AG1080" s="113">
        <v>4.1000000000000002E-2</v>
      </c>
      <c r="AH1080" s="113">
        <v>-14.2</v>
      </c>
      <c r="AI1080" s="113">
        <v>500</v>
      </c>
      <c r="AJ1080" s="113">
        <v>4.1000000000000002E-2</v>
      </c>
    </row>
    <row r="1081" spans="1:36" x14ac:dyDescent="0.25">
      <c r="A1081" s="113" t="str">
        <f t="shared" si="110"/>
        <v>CFLDMoMH00CZ13rDXGF</v>
      </c>
      <c r="B1081" s="113" t="s">
        <v>118</v>
      </c>
      <c r="C1081" s="113" t="s">
        <v>45</v>
      </c>
      <c r="D1081" s="112" t="s">
        <v>1651</v>
      </c>
      <c r="E1081" s="112" t="s">
        <v>1652</v>
      </c>
      <c r="F1081" s="112" t="s">
        <v>112</v>
      </c>
      <c r="G1081" s="112" t="s">
        <v>1658</v>
      </c>
      <c r="H1081" s="113">
        <f t="shared" si="106"/>
        <v>1.198</v>
      </c>
      <c r="I1081" s="113">
        <f t="shared" si="113"/>
        <v>1.8292682926829267</v>
      </c>
      <c r="J1081" s="113">
        <f t="shared" si="107"/>
        <v>-2.52E-2</v>
      </c>
      <c r="M1081" s="113">
        <v>599</v>
      </c>
      <c r="N1081" s="113">
        <v>7.4999999999999997E-2</v>
      </c>
      <c r="O1081" s="113">
        <v>-12.6</v>
      </c>
      <c r="P1081" s="113">
        <v>500</v>
      </c>
      <c r="Q1081" s="113">
        <v>4.1000000000000002E-2</v>
      </c>
      <c r="S1081" s="113" t="b">
        <v>0</v>
      </c>
      <c r="T1081" s="113" t="b">
        <f>VLOOKUP(G1081,key!$S$3:$T$12,2,FALSE)</f>
        <v>0</v>
      </c>
      <c r="U1081" s="113">
        <f t="shared" si="111"/>
        <v>1</v>
      </c>
      <c r="V1081" s="116">
        <f t="shared" si="112"/>
        <v>-2.52E-2</v>
      </c>
      <c r="W1081" s="113">
        <f>VLOOKUP(G1081,key!$S$3:$U$6,3,FALSE)</f>
        <v>1</v>
      </c>
      <c r="AA1081" s="113" t="s">
        <v>4151</v>
      </c>
      <c r="AB1081" s="113" t="s">
        <v>1651</v>
      </c>
      <c r="AC1081" s="113" t="s">
        <v>1652</v>
      </c>
      <c r="AD1081" s="113" t="s">
        <v>112</v>
      </c>
      <c r="AE1081" s="113" t="s">
        <v>1658</v>
      </c>
      <c r="AF1081" s="113">
        <v>599</v>
      </c>
      <c r="AG1081" s="113">
        <v>7.4999999999999997E-2</v>
      </c>
      <c r="AH1081" s="113">
        <v>-12.6</v>
      </c>
      <c r="AI1081" s="113">
        <v>500</v>
      </c>
      <c r="AJ1081" s="113">
        <v>4.1000000000000002E-2</v>
      </c>
    </row>
    <row r="1082" spans="1:36" x14ac:dyDescent="0.25">
      <c r="A1082" s="113" t="str">
        <f t="shared" si="110"/>
        <v>CFLDMoMH00CZ13rDXHP</v>
      </c>
      <c r="B1082" s="113" t="s">
        <v>118</v>
      </c>
      <c r="C1082" s="113" t="s">
        <v>45</v>
      </c>
      <c r="D1082" s="112" t="s">
        <v>1651</v>
      </c>
      <c r="E1082" s="112" t="s">
        <v>1652</v>
      </c>
      <c r="F1082" s="112" t="s">
        <v>112</v>
      </c>
      <c r="G1082" s="112" t="s">
        <v>1659</v>
      </c>
      <c r="H1082" s="113">
        <f t="shared" si="106"/>
        <v>0.99</v>
      </c>
      <c r="I1082" s="113">
        <f t="shared" si="113"/>
        <v>1.9024390243902438</v>
      </c>
      <c r="J1082" s="113">
        <f t="shared" si="107"/>
        <v>0</v>
      </c>
      <c r="M1082" s="113">
        <v>495</v>
      </c>
      <c r="N1082" s="113">
        <v>7.8E-2</v>
      </c>
      <c r="O1082" s="113">
        <v>0</v>
      </c>
      <c r="P1082" s="113">
        <v>500</v>
      </c>
      <c r="Q1082" s="113">
        <v>4.1000000000000002E-2</v>
      </c>
      <c r="S1082" s="113" t="b">
        <v>0</v>
      </c>
      <c r="T1082" s="113" t="b">
        <f>VLOOKUP(G1082,key!$S$3:$T$12,2,FALSE)</f>
        <v>1</v>
      </c>
      <c r="U1082" s="113">
        <f t="shared" si="111"/>
        <v>1</v>
      </c>
      <c r="V1082" s="116">
        <f t="shared" si="112"/>
        <v>0</v>
      </c>
      <c r="W1082" s="113">
        <f>VLOOKUP(G1082,key!$S$3:$U$6,3,FALSE)</f>
        <v>0.5</v>
      </c>
      <c r="AA1082" s="113" t="s">
        <v>4151</v>
      </c>
      <c r="AB1082" s="113" t="s">
        <v>1651</v>
      </c>
      <c r="AC1082" s="113" t="s">
        <v>1652</v>
      </c>
      <c r="AD1082" s="113" t="s">
        <v>112</v>
      </c>
      <c r="AE1082" s="113" t="s">
        <v>1659</v>
      </c>
      <c r="AF1082" s="113">
        <v>495</v>
      </c>
      <c r="AG1082" s="113">
        <v>7.8E-2</v>
      </c>
      <c r="AH1082" s="113">
        <v>0</v>
      </c>
      <c r="AI1082" s="113">
        <v>500</v>
      </c>
      <c r="AJ1082" s="113">
        <v>4.1000000000000002E-2</v>
      </c>
    </row>
    <row r="1083" spans="1:36" x14ac:dyDescent="0.25">
      <c r="A1083" s="113" t="str">
        <f t="shared" si="110"/>
        <v>CFLDMoMH00CZ13rNCEH</v>
      </c>
      <c r="B1083" s="113" t="s">
        <v>118</v>
      </c>
      <c r="C1083" s="113" t="s">
        <v>45</v>
      </c>
      <c r="D1083" s="112" t="s">
        <v>1651</v>
      </c>
      <c r="E1083" s="112" t="s">
        <v>1652</v>
      </c>
      <c r="F1083" s="112" t="s">
        <v>112</v>
      </c>
      <c r="G1083" s="112" t="s">
        <v>1656</v>
      </c>
      <c r="H1083" s="113">
        <f t="shared" si="106"/>
        <v>0.67800000000000005</v>
      </c>
      <c r="I1083" s="113">
        <f t="shared" si="113"/>
        <v>1</v>
      </c>
      <c r="J1083" s="113">
        <f t="shared" si="107"/>
        <v>0</v>
      </c>
      <c r="M1083" s="113">
        <v>339</v>
      </c>
      <c r="N1083" s="113">
        <v>0.04</v>
      </c>
      <c r="O1083" s="113">
        <v>0</v>
      </c>
      <c r="P1083" s="113">
        <v>500</v>
      </c>
      <c r="Q1083" s="113">
        <v>4.1000000000000002E-2</v>
      </c>
      <c r="S1083" s="113" t="b">
        <v>0</v>
      </c>
      <c r="T1083" s="113" t="b">
        <f>VLOOKUP(G1083,key!$S$3:$T$12,2,FALSE)</f>
        <v>1</v>
      </c>
      <c r="U1083" s="113">
        <f t="shared" si="111"/>
        <v>1</v>
      </c>
      <c r="V1083" s="116">
        <f t="shared" si="112"/>
        <v>0</v>
      </c>
      <c r="W1083" s="113">
        <f>VLOOKUP(G1083,key!$S$3:$U$6,3,FALSE)</f>
        <v>0.25</v>
      </c>
      <c r="AA1083" s="113" t="s">
        <v>4151</v>
      </c>
      <c r="AB1083" s="113" t="s">
        <v>1651</v>
      </c>
      <c r="AC1083" s="113" t="s">
        <v>1652</v>
      </c>
      <c r="AD1083" s="113" t="s">
        <v>112</v>
      </c>
      <c r="AE1083" s="113" t="s">
        <v>1656</v>
      </c>
      <c r="AF1083" s="113">
        <v>339</v>
      </c>
      <c r="AG1083" s="113">
        <v>0.04</v>
      </c>
      <c r="AH1083" s="113">
        <v>0</v>
      </c>
      <c r="AI1083" s="113">
        <v>500</v>
      </c>
      <c r="AJ1083" s="113">
        <v>4.1000000000000002E-2</v>
      </c>
    </row>
    <row r="1084" spans="1:36" x14ac:dyDescent="0.25">
      <c r="A1084" s="113" t="str">
        <f t="shared" si="110"/>
        <v>CFLDMoMH00CZ13rNCGF</v>
      </c>
      <c r="B1084" s="113" t="s">
        <v>118</v>
      </c>
      <c r="C1084" s="113" t="s">
        <v>45</v>
      </c>
      <c r="D1084" s="112" t="s">
        <v>1651</v>
      </c>
      <c r="E1084" s="112" t="s">
        <v>1652</v>
      </c>
      <c r="F1084" s="112" t="s">
        <v>112</v>
      </c>
      <c r="G1084" s="112" t="s">
        <v>1657</v>
      </c>
      <c r="H1084" s="113">
        <f t="shared" si="106"/>
        <v>0.99199999999999999</v>
      </c>
      <c r="I1084" s="113">
        <f t="shared" si="113"/>
        <v>1</v>
      </c>
      <c r="J1084" s="113">
        <f t="shared" si="107"/>
        <v>-2.52E-2</v>
      </c>
      <c r="M1084" s="113">
        <v>496</v>
      </c>
      <c r="N1084" s="113">
        <v>4.1000000000000002E-2</v>
      </c>
      <c r="O1084" s="113">
        <v>-12.6</v>
      </c>
      <c r="P1084" s="113">
        <v>500</v>
      </c>
      <c r="Q1084" s="113">
        <v>4.1000000000000002E-2</v>
      </c>
      <c r="S1084" s="113" t="b">
        <v>0</v>
      </c>
      <c r="T1084" s="113" t="b">
        <f>VLOOKUP(G1084,key!$S$3:$T$12,2,FALSE)</f>
        <v>0</v>
      </c>
      <c r="U1084" s="113">
        <f t="shared" si="111"/>
        <v>1</v>
      </c>
      <c r="V1084" s="116">
        <f t="shared" si="112"/>
        <v>-2.52E-2</v>
      </c>
      <c r="W1084" s="113">
        <f>VLOOKUP(G1084,key!$S$3:$U$6,3,FALSE)</f>
        <v>0.9</v>
      </c>
      <c r="AA1084" s="113" t="s">
        <v>4151</v>
      </c>
      <c r="AB1084" s="113" t="s">
        <v>1651</v>
      </c>
      <c r="AC1084" s="113" t="s">
        <v>1652</v>
      </c>
      <c r="AD1084" s="113" t="s">
        <v>112</v>
      </c>
      <c r="AE1084" s="113" t="s">
        <v>1657</v>
      </c>
      <c r="AF1084" s="113">
        <v>496</v>
      </c>
      <c r="AG1084" s="113">
        <v>4.1000000000000002E-2</v>
      </c>
      <c r="AH1084" s="113">
        <v>-12.6</v>
      </c>
      <c r="AI1084" s="113">
        <v>500</v>
      </c>
      <c r="AJ1084" s="113">
        <v>4.1000000000000002E-2</v>
      </c>
    </row>
    <row r="1085" spans="1:36" x14ac:dyDescent="0.25">
      <c r="A1085" s="113" t="str">
        <f t="shared" si="110"/>
        <v>CFLDMoMH00CZ14rDXGF</v>
      </c>
      <c r="B1085" s="113" t="s">
        <v>118</v>
      </c>
      <c r="C1085" s="113" t="s">
        <v>45</v>
      </c>
      <c r="D1085" s="112" t="s">
        <v>1651</v>
      </c>
      <c r="E1085" s="112" t="s">
        <v>1652</v>
      </c>
      <c r="F1085" s="112" t="s">
        <v>113</v>
      </c>
      <c r="G1085" s="112" t="s">
        <v>1658</v>
      </c>
      <c r="H1085" s="113">
        <f t="shared" si="106"/>
        <v>1.1839999999999999</v>
      </c>
      <c r="I1085" s="113">
        <f t="shared" si="113"/>
        <v>1.7857142857142856</v>
      </c>
      <c r="J1085" s="113">
        <f t="shared" si="107"/>
        <v>-2.6600000000000002E-2</v>
      </c>
      <c r="M1085" s="113">
        <v>592</v>
      </c>
      <c r="N1085" s="113">
        <v>7.4999999999999997E-2</v>
      </c>
      <c r="O1085" s="113">
        <v>-13.3</v>
      </c>
      <c r="P1085" s="113">
        <v>500</v>
      </c>
      <c r="Q1085" s="113">
        <v>4.2000000000000003E-2</v>
      </c>
      <c r="S1085" s="113" t="b">
        <v>0</v>
      </c>
      <c r="T1085" s="113" t="b">
        <f>VLOOKUP(G1085,key!$S$3:$T$12,2,FALSE)</f>
        <v>0</v>
      </c>
      <c r="U1085" s="113">
        <f t="shared" si="111"/>
        <v>1</v>
      </c>
      <c r="V1085" s="116">
        <f t="shared" si="112"/>
        <v>-2.6600000000000002E-2</v>
      </c>
      <c r="W1085" s="113">
        <f>VLOOKUP(G1085,key!$S$3:$U$6,3,FALSE)</f>
        <v>1</v>
      </c>
      <c r="AA1085" s="113" t="s">
        <v>4151</v>
      </c>
      <c r="AB1085" s="113" t="s">
        <v>1651</v>
      </c>
      <c r="AC1085" s="113" t="s">
        <v>1652</v>
      </c>
      <c r="AD1085" s="113" t="s">
        <v>113</v>
      </c>
      <c r="AE1085" s="113" t="s">
        <v>1658</v>
      </c>
      <c r="AF1085" s="113">
        <v>592</v>
      </c>
      <c r="AG1085" s="113">
        <v>7.4999999999999997E-2</v>
      </c>
      <c r="AH1085" s="113">
        <v>-13.3</v>
      </c>
      <c r="AI1085" s="113">
        <v>500</v>
      </c>
      <c r="AJ1085" s="113">
        <v>4.2000000000000003E-2</v>
      </c>
    </row>
    <row r="1086" spans="1:36" x14ac:dyDescent="0.25">
      <c r="A1086" s="113" t="str">
        <f t="shared" si="110"/>
        <v>CFLDMoMH00CZ14rDXHP</v>
      </c>
      <c r="B1086" s="113" t="s">
        <v>118</v>
      </c>
      <c r="C1086" s="113" t="s">
        <v>45</v>
      </c>
      <c r="D1086" s="112" t="s">
        <v>1651</v>
      </c>
      <c r="E1086" s="112" t="s">
        <v>1652</v>
      </c>
      <c r="F1086" s="112" t="s">
        <v>113</v>
      </c>
      <c r="G1086" s="112" t="s">
        <v>1659</v>
      </c>
      <c r="H1086" s="113">
        <f t="shared" si="106"/>
        <v>0.91600000000000004</v>
      </c>
      <c r="I1086" s="113">
        <f t="shared" si="113"/>
        <v>1.8095238095238093</v>
      </c>
      <c r="J1086" s="113">
        <f t="shared" si="107"/>
        <v>0</v>
      </c>
      <c r="M1086" s="113">
        <v>458</v>
      </c>
      <c r="N1086" s="113">
        <v>7.5999999999999998E-2</v>
      </c>
      <c r="O1086" s="113">
        <v>0</v>
      </c>
      <c r="P1086" s="113">
        <v>500</v>
      </c>
      <c r="Q1086" s="113">
        <v>4.2000000000000003E-2</v>
      </c>
      <c r="S1086" s="113" t="b">
        <v>0</v>
      </c>
      <c r="T1086" s="113" t="b">
        <f>VLOOKUP(G1086,key!$S$3:$T$12,2,FALSE)</f>
        <v>1</v>
      </c>
      <c r="U1086" s="113">
        <f t="shared" si="111"/>
        <v>1</v>
      </c>
      <c r="V1086" s="116">
        <f t="shared" si="112"/>
        <v>0</v>
      </c>
      <c r="W1086" s="113">
        <f>VLOOKUP(G1086,key!$S$3:$U$6,3,FALSE)</f>
        <v>0.5</v>
      </c>
      <c r="AA1086" s="113" t="s">
        <v>4151</v>
      </c>
      <c r="AB1086" s="113" t="s">
        <v>1651</v>
      </c>
      <c r="AC1086" s="113" t="s">
        <v>1652</v>
      </c>
      <c r="AD1086" s="113" t="s">
        <v>113</v>
      </c>
      <c r="AE1086" s="113" t="s">
        <v>1659</v>
      </c>
      <c r="AF1086" s="113">
        <v>458</v>
      </c>
      <c r="AG1086" s="113">
        <v>7.5999999999999998E-2</v>
      </c>
      <c r="AH1086" s="113">
        <v>0</v>
      </c>
      <c r="AI1086" s="113">
        <v>500</v>
      </c>
      <c r="AJ1086" s="113">
        <v>4.2000000000000003E-2</v>
      </c>
    </row>
    <row r="1087" spans="1:36" x14ac:dyDescent="0.25">
      <c r="A1087" s="113" t="str">
        <f t="shared" si="110"/>
        <v>CFLDMoMH00CZ14rNCEH</v>
      </c>
      <c r="B1087" s="113" t="s">
        <v>118</v>
      </c>
      <c r="C1087" s="113" t="s">
        <v>45</v>
      </c>
      <c r="D1087" s="112" t="s">
        <v>1651</v>
      </c>
      <c r="E1087" s="112" t="s">
        <v>1652</v>
      </c>
      <c r="F1087" s="112" t="s">
        <v>113</v>
      </c>
      <c r="G1087" s="112" t="s">
        <v>1656</v>
      </c>
      <c r="H1087" s="113">
        <f t="shared" si="106"/>
        <v>0.67</v>
      </c>
      <c r="I1087" s="113">
        <f t="shared" si="113"/>
        <v>1.0238095238095237</v>
      </c>
      <c r="J1087" s="113">
        <f t="shared" si="107"/>
        <v>0</v>
      </c>
      <c r="M1087" s="113">
        <v>335</v>
      </c>
      <c r="N1087" s="113">
        <v>4.2999999999999997E-2</v>
      </c>
      <c r="O1087" s="113">
        <v>0</v>
      </c>
      <c r="P1087" s="113">
        <v>500</v>
      </c>
      <c r="Q1087" s="113">
        <v>4.2000000000000003E-2</v>
      </c>
      <c r="S1087" s="113" t="b">
        <v>0</v>
      </c>
      <c r="T1087" s="113" t="b">
        <f>VLOOKUP(G1087,key!$S$3:$T$12,2,FALSE)</f>
        <v>1</v>
      </c>
      <c r="U1087" s="113">
        <f t="shared" si="111"/>
        <v>1</v>
      </c>
      <c r="V1087" s="116">
        <f t="shared" si="112"/>
        <v>0</v>
      </c>
      <c r="W1087" s="113">
        <f>VLOOKUP(G1087,key!$S$3:$U$6,3,FALSE)</f>
        <v>0.25</v>
      </c>
      <c r="AA1087" s="113" t="s">
        <v>4151</v>
      </c>
      <c r="AB1087" s="113" t="s">
        <v>1651</v>
      </c>
      <c r="AC1087" s="113" t="s">
        <v>1652</v>
      </c>
      <c r="AD1087" s="113" t="s">
        <v>113</v>
      </c>
      <c r="AE1087" s="113" t="s">
        <v>1656</v>
      </c>
      <c r="AF1087" s="113">
        <v>335</v>
      </c>
      <c r="AG1087" s="113">
        <v>4.2999999999999997E-2</v>
      </c>
      <c r="AH1087" s="113">
        <v>0</v>
      </c>
      <c r="AI1087" s="113">
        <v>500</v>
      </c>
      <c r="AJ1087" s="113">
        <v>4.2000000000000003E-2</v>
      </c>
    </row>
    <row r="1088" spans="1:36" x14ac:dyDescent="0.25">
      <c r="A1088" s="113" t="str">
        <f t="shared" si="110"/>
        <v>CFLDMoMH00CZ14rNCGF</v>
      </c>
      <c r="B1088" s="113" t="s">
        <v>118</v>
      </c>
      <c r="C1088" s="113" t="s">
        <v>45</v>
      </c>
      <c r="D1088" s="112" t="s">
        <v>1651</v>
      </c>
      <c r="E1088" s="112" t="s">
        <v>1652</v>
      </c>
      <c r="F1088" s="112" t="s">
        <v>113</v>
      </c>
      <c r="G1088" s="112" t="s">
        <v>1657</v>
      </c>
      <c r="H1088" s="113">
        <f t="shared" si="106"/>
        <v>0.99199999999999999</v>
      </c>
      <c r="I1088" s="113">
        <f t="shared" si="113"/>
        <v>1.0238095238095237</v>
      </c>
      <c r="J1088" s="113">
        <f t="shared" si="107"/>
        <v>-2.64E-2</v>
      </c>
      <c r="M1088" s="113">
        <v>496</v>
      </c>
      <c r="N1088" s="113">
        <v>4.2999999999999997E-2</v>
      </c>
      <c r="O1088" s="113">
        <v>-13.2</v>
      </c>
      <c r="P1088" s="113">
        <v>500</v>
      </c>
      <c r="Q1088" s="113">
        <v>4.2000000000000003E-2</v>
      </c>
      <c r="S1088" s="113" t="b">
        <v>0</v>
      </c>
      <c r="T1088" s="113" t="b">
        <f>VLOOKUP(G1088,key!$S$3:$T$12,2,FALSE)</f>
        <v>0</v>
      </c>
      <c r="U1088" s="113">
        <f t="shared" si="111"/>
        <v>1</v>
      </c>
      <c r="V1088" s="116">
        <f t="shared" si="112"/>
        <v>-2.64E-2</v>
      </c>
      <c r="W1088" s="113">
        <f>VLOOKUP(G1088,key!$S$3:$U$6,3,FALSE)</f>
        <v>0.9</v>
      </c>
      <c r="AA1088" s="113" t="s">
        <v>4151</v>
      </c>
      <c r="AB1088" s="113" t="s">
        <v>1651</v>
      </c>
      <c r="AC1088" s="113" t="s">
        <v>1652</v>
      </c>
      <c r="AD1088" s="113" t="s">
        <v>113</v>
      </c>
      <c r="AE1088" s="113" t="s">
        <v>1657</v>
      </c>
      <c r="AF1088" s="113">
        <v>496</v>
      </c>
      <c r="AG1088" s="113">
        <v>4.2999999999999997E-2</v>
      </c>
      <c r="AH1088" s="113">
        <v>-13.2</v>
      </c>
      <c r="AI1088" s="113">
        <v>500</v>
      </c>
      <c r="AJ1088" s="113">
        <v>4.2000000000000003E-2</v>
      </c>
    </row>
    <row r="1089" spans="1:36" x14ac:dyDescent="0.25">
      <c r="A1089" s="113" t="str">
        <f t="shared" si="110"/>
        <v>CFLDMoMH00CZ15rDXGF</v>
      </c>
      <c r="B1089" s="113" t="s">
        <v>118</v>
      </c>
      <c r="C1089" s="113" t="s">
        <v>45</v>
      </c>
      <c r="D1089" s="112" t="s">
        <v>1651</v>
      </c>
      <c r="E1089" s="112" t="s">
        <v>1652</v>
      </c>
      <c r="F1089" s="112" t="s">
        <v>114</v>
      </c>
      <c r="G1089" s="112" t="s">
        <v>1658</v>
      </c>
      <c r="H1089" s="113">
        <f t="shared" si="106"/>
        <v>1.296</v>
      </c>
      <c r="I1089" s="113">
        <f t="shared" si="113"/>
        <v>1.7619047619047616</v>
      </c>
      <c r="J1089" s="113">
        <f t="shared" si="107"/>
        <v>-9.640000000000001E-3</v>
      </c>
      <c r="M1089" s="113">
        <v>648</v>
      </c>
      <c r="N1089" s="113">
        <v>7.3999999999999996E-2</v>
      </c>
      <c r="O1089" s="113">
        <v>-4.82</v>
      </c>
      <c r="P1089" s="113">
        <v>500</v>
      </c>
      <c r="Q1089" s="113">
        <v>4.2000000000000003E-2</v>
      </c>
      <c r="S1089" s="113" t="b">
        <v>0</v>
      </c>
      <c r="T1089" s="113" t="b">
        <f>VLOOKUP(G1089,key!$S$3:$T$12,2,FALSE)</f>
        <v>0</v>
      </c>
      <c r="U1089" s="113">
        <f t="shared" si="111"/>
        <v>1</v>
      </c>
      <c r="V1089" s="116">
        <f t="shared" si="112"/>
        <v>-9.640000000000001E-3</v>
      </c>
      <c r="W1089" s="113">
        <f>VLOOKUP(G1089,key!$S$3:$U$6,3,FALSE)</f>
        <v>1</v>
      </c>
      <c r="AA1089" s="113" t="s">
        <v>4151</v>
      </c>
      <c r="AB1089" s="113" t="s">
        <v>1651</v>
      </c>
      <c r="AC1089" s="113" t="s">
        <v>1652</v>
      </c>
      <c r="AD1089" s="113" t="s">
        <v>114</v>
      </c>
      <c r="AE1089" s="113" t="s">
        <v>1658</v>
      </c>
      <c r="AF1089" s="113">
        <v>648</v>
      </c>
      <c r="AG1089" s="113">
        <v>7.3999999999999996E-2</v>
      </c>
      <c r="AH1089" s="113">
        <v>-4.82</v>
      </c>
      <c r="AI1089" s="113">
        <v>500</v>
      </c>
      <c r="AJ1089" s="113">
        <v>4.2000000000000003E-2</v>
      </c>
    </row>
    <row r="1090" spans="1:36" x14ac:dyDescent="0.25">
      <c r="A1090" s="113" t="str">
        <f t="shared" si="110"/>
        <v>CFLDMoMH00CZ15rDXHP</v>
      </c>
      <c r="B1090" s="113" t="s">
        <v>118</v>
      </c>
      <c r="C1090" s="113" t="s">
        <v>45</v>
      </c>
      <c r="D1090" s="112" t="s">
        <v>1651</v>
      </c>
      <c r="E1090" s="112" t="s">
        <v>1652</v>
      </c>
      <c r="F1090" s="112" t="s">
        <v>114</v>
      </c>
      <c r="G1090" s="112" t="s">
        <v>1659</v>
      </c>
      <c r="H1090" s="113">
        <f t="shared" si="106"/>
        <v>1.224</v>
      </c>
      <c r="I1090" s="113">
        <f t="shared" si="113"/>
        <v>1.7619047619047616</v>
      </c>
      <c r="J1090" s="113">
        <f t="shared" si="107"/>
        <v>0</v>
      </c>
      <c r="M1090" s="113">
        <v>612</v>
      </c>
      <c r="N1090" s="113">
        <v>7.3999999999999996E-2</v>
      </c>
      <c r="O1090" s="113">
        <v>0</v>
      </c>
      <c r="P1090" s="113">
        <v>500</v>
      </c>
      <c r="Q1090" s="113">
        <v>4.2000000000000003E-2</v>
      </c>
      <c r="S1090" s="113" t="b">
        <v>0</v>
      </c>
      <c r="T1090" s="113" t="b">
        <f>VLOOKUP(G1090,key!$S$3:$T$12,2,FALSE)</f>
        <v>1</v>
      </c>
      <c r="U1090" s="113">
        <f t="shared" si="111"/>
        <v>1</v>
      </c>
      <c r="V1090" s="116">
        <f t="shared" si="112"/>
        <v>0</v>
      </c>
      <c r="W1090" s="113">
        <f>VLOOKUP(G1090,key!$S$3:$U$6,3,FALSE)</f>
        <v>0.5</v>
      </c>
      <c r="AA1090" s="113" t="s">
        <v>4151</v>
      </c>
      <c r="AB1090" s="113" t="s">
        <v>1651</v>
      </c>
      <c r="AC1090" s="113" t="s">
        <v>1652</v>
      </c>
      <c r="AD1090" s="113" t="s">
        <v>114</v>
      </c>
      <c r="AE1090" s="113" t="s">
        <v>1659</v>
      </c>
      <c r="AF1090" s="113">
        <v>612</v>
      </c>
      <c r="AG1090" s="113">
        <v>7.3999999999999996E-2</v>
      </c>
      <c r="AH1090" s="113">
        <v>0</v>
      </c>
      <c r="AI1090" s="113">
        <v>500</v>
      </c>
      <c r="AJ1090" s="113">
        <v>4.2000000000000003E-2</v>
      </c>
    </row>
    <row r="1091" spans="1:36" x14ac:dyDescent="0.25">
      <c r="A1091" s="113" t="str">
        <f t="shared" si="110"/>
        <v>CFLDMoMH00CZ15rNCEH</v>
      </c>
      <c r="B1091" s="113" t="s">
        <v>118</v>
      </c>
      <c r="C1091" s="113" t="s">
        <v>45</v>
      </c>
      <c r="D1091" s="112" t="s">
        <v>1651</v>
      </c>
      <c r="E1091" s="112" t="s">
        <v>1652</v>
      </c>
      <c r="F1091" s="112" t="s">
        <v>114</v>
      </c>
      <c r="G1091" s="112" t="s">
        <v>1656</v>
      </c>
      <c r="H1091" s="113">
        <f t="shared" si="106"/>
        <v>0.878</v>
      </c>
      <c r="I1091" s="113">
        <f t="shared" si="113"/>
        <v>1.0238095238095237</v>
      </c>
      <c r="J1091" s="113">
        <f t="shared" si="107"/>
        <v>0</v>
      </c>
      <c r="M1091" s="113">
        <v>439</v>
      </c>
      <c r="N1091" s="113">
        <v>4.2999999999999997E-2</v>
      </c>
      <c r="O1091" s="113">
        <v>0</v>
      </c>
      <c r="P1091" s="113">
        <v>500</v>
      </c>
      <c r="Q1091" s="113">
        <v>4.2000000000000003E-2</v>
      </c>
      <c r="S1091" s="113" t="b">
        <v>0</v>
      </c>
      <c r="T1091" s="113" t="b">
        <f>VLOOKUP(G1091,key!$S$3:$T$12,2,FALSE)</f>
        <v>1</v>
      </c>
      <c r="U1091" s="113">
        <f t="shared" si="111"/>
        <v>1</v>
      </c>
      <c r="V1091" s="116">
        <f t="shared" si="112"/>
        <v>0</v>
      </c>
      <c r="W1091" s="113">
        <f>VLOOKUP(G1091,key!$S$3:$U$6,3,FALSE)</f>
        <v>0.25</v>
      </c>
      <c r="AA1091" s="113" t="s">
        <v>4151</v>
      </c>
      <c r="AB1091" s="113" t="s">
        <v>1651</v>
      </c>
      <c r="AC1091" s="113" t="s">
        <v>1652</v>
      </c>
      <c r="AD1091" s="113" t="s">
        <v>114</v>
      </c>
      <c r="AE1091" s="113" t="s">
        <v>1656</v>
      </c>
      <c r="AF1091" s="113">
        <v>439</v>
      </c>
      <c r="AG1091" s="113">
        <v>4.2999999999999997E-2</v>
      </c>
      <c r="AH1091" s="113">
        <v>0</v>
      </c>
      <c r="AI1091" s="113">
        <v>500</v>
      </c>
      <c r="AJ1091" s="113">
        <v>4.2000000000000003E-2</v>
      </c>
    </row>
    <row r="1092" spans="1:36" x14ac:dyDescent="0.25">
      <c r="A1092" s="113" t="str">
        <f t="shared" si="110"/>
        <v>CFLDMoMH00CZ15rNCGF</v>
      </c>
      <c r="B1092" s="113" t="s">
        <v>118</v>
      </c>
      <c r="C1092" s="113" t="s">
        <v>45</v>
      </c>
      <c r="D1092" s="112" t="s">
        <v>1651</v>
      </c>
      <c r="E1092" s="112" t="s">
        <v>1652</v>
      </c>
      <c r="F1092" s="112" t="s">
        <v>114</v>
      </c>
      <c r="G1092" s="112" t="s">
        <v>1657</v>
      </c>
      <c r="H1092" s="113">
        <f t="shared" si="106"/>
        <v>1.002</v>
      </c>
      <c r="I1092" s="113">
        <f t="shared" si="113"/>
        <v>1</v>
      </c>
      <c r="J1092" s="113">
        <f t="shared" si="107"/>
        <v>-9.5600000000000008E-3</v>
      </c>
      <c r="M1092" s="113">
        <v>501</v>
      </c>
      <c r="N1092" s="113">
        <v>4.2000000000000003E-2</v>
      </c>
      <c r="O1092" s="113">
        <v>-4.78</v>
      </c>
      <c r="P1092" s="113">
        <v>500</v>
      </c>
      <c r="Q1092" s="113">
        <v>4.2000000000000003E-2</v>
      </c>
      <c r="S1092" s="113" t="b">
        <v>0</v>
      </c>
      <c r="T1092" s="113" t="b">
        <f>VLOOKUP(G1092,key!$S$3:$T$12,2,FALSE)</f>
        <v>0</v>
      </c>
      <c r="U1092" s="113">
        <f t="shared" si="111"/>
        <v>1</v>
      </c>
      <c r="V1092" s="116">
        <f t="shared" si="112"/>
        <v>-9.5600000000000008E-3</v>
      </c>
      <c r="W1092" s="113">
        <f>VLOOKUP(G1092,key!$S$3:$U$6,3,FALSE)</f>
        <v>0.9</v>
      </c>
      <c r="AA1092" s="113" t="s">
        <v>4151</v>
      </c>
      <c r="AB1092" s="113" t="s">
        <v>1651</v>
      </c>
      <c r="AC1092" s="113" t="s">
        <v>1652</v>
      </c>
      <c r="AD1092" s="113" t="s">
        <v>114</v>
      </c>
      <c r="AE1092" s="113" t="s">
        <v>1657</v>
      </c>
      <c r="AF1092" s="113">
        <v>501</v>
      </c>
      <c r="AG1092" s="113">
        <v>4.2000000000000003E-2</v>
      </c>
      <c r="AH1092" s="113">
        <v>-4.78</v>
      </c>
      <c r="AI1092" s="113">
        <v>500</v>
      </c>
      <c r="AJ1092" s="113">
        <v>4.2000000000000003E-2</v>
      </c>
    </row>
    <row r="1093" spans="1:36" x14ac:dyDescent="0.25">
      <c r="A1093" s="113" t="str">
        <f t="shared" si="110"/>
        <v>CFLDMoMH00CZ16rDXGF</v>
      </c>
      <c r="B1093" s="113" t="s">
        <v>118</v>
      </c>
      <c r="C1093" s="113" t="s">
        <v>45</v>
      </c>
      <c r="D1093" s="112" t="s">
        <v>1651</v>
      </c>
      <c r="E1093" s="112" t="s">
        <v>1652</v>
      </c>
      <c r="F1093" s="112" t="s">
        <v>115</v>
      </c>
      <c r="G1093" s="112" t="s">
        <v>1658</v>
      </c>
      <c r="H1093" s="113">
        <f t="shared" si="106"/>
        <v>1.0880000000000001</v>
      </c>
      <c r="I1093" s="113">
        <f t="shared" si="113"/>
        <v>2</v>
      </c>
      <c r="J1093" s="113">
        <f t="shared" si="107"/>
        <v>-2.58E-2</v>
      </c>
      <c r="M1093" s="113">
        <v>544</v>
      </c>
      <c r="N1093" s="113">
        <v>8.2000000000000003E-2</v>
      </c>
      <c r="O1093" s="113">
        <v>-12.9</v>
      </c>
      <c r="P1093" s="113">
        <v>500</v>
      </c>
      <c r="Q1093" s="113">
        <v>4.1000000000000002E-2</v>
      </c>
      <c r="S1093" s="113" t="b">
        <v>0</v>
      </c>
      <c r="T1093" s="113" t="b">
        <f>VLOOKUP(G1093,key!$S$3:$T$12,2,FALSE)</f>
        <v>0</v>
      </c>
      <c r="U1093" s="113">
        <f t="shared" si="111"/>
        <v>1</v>
      </c>
      <c r="V1093" s="116">
        <f t="shared" si="112"/>
        <v>-2.58E-2</v>
      </c>
      <c r="W1093" s="113">
        <f>VLOOKUP(G1093,key!$S$3:$U$6,3,FALSE)</f>
        <v>1</v>
      </c>
      <c r="AA1093" s="113" t="s">
        <v>4151</v>
      </c>
      <c r="AB1093" s="113" t="s">
        <v>1651</v>
      </c>
      <c r="AC1093" s="113" t="s">
        <v>1652</v>
      </c>
      <c r="AD1093" s="113" t="s">
        <v>115</v>
      </c>
      <c r="AE1093" s="113" t="s">
        <v>1658</v>
      </c>
      <c r="AF1093" s="113">
        <v>544</v>
      </c>
      <c r="AG1093" s="113">
        <v>8.2000000000000003E-2</v>
      </c>
      <c r="AH1093" s="113">
        <v>-12.9</v>
      </c>
      <c r="AI1093" s="113">
        <v>500</v>
      </c>
      <c r="AJ1093" s="113">
        <v>4.1000000000000002E-2</v>
      </c>
    </row>
    <row r="1094" spans="1:36" x14ac:dyDescent="0.25">
      <c r="A1094" s="113" t="str">
        <f t="shared" si="110"/>
        <v>CFLDMoMH00CZ16rDXHP</v>
      </c>
      <c r="B1094" s="113" t="s">
        <v>118</v>
      </c>
      <c r="C1094" s="113" t="s">
        <v>45</v>
      </c>
      <c r="D1094" s="112" t="s">
        <v>1651</v>
      </c>
      <c r="E1094" s="112" t="s">
        <v>1652</v>
      </c>
      <c r="F1094" s="112" t="s">
        <v>115</v>
      </c>
      <c r="G1094" s="112" t="s">
        <v>1659</v>
      </c>
      <c r="H1094" s="113">
        <f t="shared" si="106"/>
        <v>0.77600000000000002</v>
      </c>
      <c r="I1094" s="113">
        <f t="shared" si="113"/>
        <v>2</v>
      </c>
      <c r="J1094" s="113">
        <f t="shared" si="107"/>
        <v>0</v>
      </c>
      <c r="M1094" s="113">
        <v>388</v>
      </c>
      <c r="N1094" s="113">
        <v>8.7999999999999995E-2</v>
      </c>
      <c r="O1094" s="113">
        <v>0</v>
      </c>
      <c r="P1094" s="113">
        <v>500</v>
      </c>
      <c r="Q1094" s="113">
        <v>4.1000000000000002E-2</v>
      </c>
      <c r="S1094" s="113" t="b">
        <v>0</v>
      </c>
      <c r="T1094" s="113" t="b">
        <f>VLOOKUP(G1094,key!$S$3:$T$12,2,FALSE)</f>
        <v>1</v>
      </c>
      <c r="U1094" s="113">
        <f t="shared" si="111"/>
        <v>1</v>
      </c>
      <c r="V1094" s="116">
        <f t="shared" si="112"/>
        <v>0</v>
      </c>
      <c r="W1094" s="113">
        <f>VLOOKUP(G1094,key!$S$3:$U$6,3,FALSE)</f>
        <v>0.5</v>
      </c>
      <c r="AA1094" s="113" t="s">
        <v>4151</v>
      </c>
      <c r="AB1094" s="113" t="s">
        <v>1651</v>
      </c>
      <c r="AC1094" s="113" t="s">
        <v>1652</v>
      </c>
      <c r="AD1094" s="113" t="s">
        <v>115</v>
      </c>
      <c r="AE1094" s="113" t="s">
        <v>1659</v>
      </c>
      <c r="AF1094" s="113">
        <v>388</v>
      </c>
      <c r="AG1094" s="113">
        <v>8.7999999999999995E-2</v>
      </c>
      <c r="AH1094" s="113">
        <v>0</v>
      </c>
      <c r="AI1094" s="113">
        <v>500</v>
      </c>
      <c r="AJ1094" s="113">
        <v>4.1000000000000002E-2</v>
      </c>
    </row>
    <row r="1095" spans="1:36" x14ac:dyDescent="0.25">
      <c r="A1095" s="113" t="str">
        <f t="shared" si="110"/>
        <v>CFLDMoMH00CZ16rNCEH</v>
      </c>
      <c r="B1095" s="113" t="s">
        <v>118</v>
      </c>
      <c r="C1095" s="113" t="s">
        <v>45</v>
      </c>
      <c r="D1095" s="112" t="s">
        <v>1651</v>
      </c>
      <c r="E1095" s="112" t="s">
        <v>1652</v>
      </c>
      <c r="F1095" s="112" t="s">
        <v>115</v>
      </c>
      <c r="G1095" s="112" t="s">
        <v>1656</v>
      </c>
      <c r="H1095" s="113">
        <f t="shared" si="106"/>
        <v>0.66200000000000003</v>
      </c>
      <c r="I1095" s="113">
        <f t="shared" si="113"/>
        <v>1</v>
      </c>
      <c r="J1095" s="113">
        <f t="shared" si="107"/>
        <v>0</v>
      </c>
      <c r="M1095" s="113">
        <v>331</v>
      </c>
      <c r="N1095" s="113">
        <v>4.1000000000000002E-2</v>
      </c>
      <c r="O1095" s="113">
        <v>0</v>
      </c>
      <c r="P1095" s="113">
        <v>500</v>
      </c>
      <c r="Q1095" s="113">
        <v>4.1000000000000002E-2</v>
      </c>
      <c r="S1095" s="113" t="b">
        <v>0</v>
      </c>
      <c r="T1095" s="113" t="b">
        <f>VLOOKUP(G1095,key!$S$3:$T$12,2,FALSE)</f>
        <v>1</v>
      </c>
      <c r="U1095" s="113">
        <f t="shared" si="111"/>
        <v>1</v>
      </c>
      <c r="V1095" s="116">
        <f t="shared" si="112"/>
        <v>0</v>
      </c>
      <c r="W1095" s="113">
        <f>VLOOKUP(G1095,key!$S$3:$U$6,3,FALSE)</f>
        <v>0.25</v>
      </c>
      <c r="AA1095" s="113" t="s">
        <v>4151</v>
      </c>
      <c r="AB1095" s="113" t="s">
        <v>1651</v>
      </c>
      <c r="AC1095" s="113" t="s">
        <v>1652</v>
      </c>
      <c r="AD1095" s="113" t="s">
        <v>115</v>
      </c>
      <c r="AE1095" s="113" t="s">
        <v>1656</v>
      </c>
      <c r="AF1095" s="113">
        <v>331</v>
      </c>
      <c r="AG1095" s="113">
        <v>4.1000000000000002E-2</v>
      </c>
      <c r="AH1095" s="113">
        <v>0</v>
      </c>
      <c r="AI1095" s="113">
        <v>500</v>
      </c>
      <c r="AJ1095" s="113">
        <v>4.1000000000000002E-2</v>
      </c>
    </row>
    <row r="1096" spans="1:36" x14ac:dyDescent="0.25">
      <c r="A1096" s="113" t="str">
        <f t="shared" si="110"/>
        <v>CFLDMoMH00CZ16rNCGF</v>
      </c>
      <c r="B1096" s="113" t="s">
        <v>118</v>
      </c>
      <c r="C1096" s="113" t="s">
        <v>45</v>
      </c>
      <c r="D1096" s="112" t="s">
        <v>1651</v>
      </c>
      <c r="E1096" s="112" t="s">
        <v>1652</v>
      </c>
      <c r="F1096" s="112" t="s">
        <v>115</v>
      </c>
      <c r="G1096" s="112" t="s">
        <v>1657</v>
      </c>
      <c r="H1096" s="113">
        <f t="shared" si="106"/>
        <v>0.99399999999999999</v>
      </c>
      <c r="I1096" s="113">
        <f t="shared" si="113"/>
        <v>1</v>
      </c>
      <c r="J1096" s="113">
        <f t="shared" si="107"/>
        <v>-2.58E-2</v>
      </c>
      <c r="M1096" s="113">
        <v>497</v>
      </c>
      <c r="N1096" s="113">
        <v>4.1000000000000002E-2</v>
      </c>
      <c r="O1096" s="113">
        <v>-12.9</v>
      </c>
      <c r="P1096" s="113">
        <v>500</v>
      </c>
      <c r="Q1096" s="113">
        <v>4.1000000000000002E-2</v>
      </c>
      <c r="S1096" s="113" t="b">
        <v>0</v>
      </c>
      <c r="T1096" s="113" t="b">
        <f>VLOOKUP(G1096,key!$S$3:$T$12,2,FALSE)</f>
        <v>0</v>
      </c>
      <c r="U1096" s="113">
        <f t="shared" si="111"/>
        <v>1</v>
      </c>
      <c r="V1096" s="116">
        <f t="shared" si="112"/>
        <v>-2.58E-2</v>
      </c>
      <c r="W1096" s="113">
        <f>VLOOKUP(G1096,key!$S$3:$U$6,3,FALSE)</f>
        <v>0.9</v>
      </c>
      <c r="AA1096" s="113" t="s">
        <v>4151</v>
      </c>
      <c r="AB1096" s="113" t="s">
        <v>1651</v>
      </c>
      <c r="AC1096" s="113" t="s">
        <v>1652</v>
      </c>
      <c r="AD1096" s="113" t="s">
        <v>115</v>
      </c>
      <c r="AE1096" s="113" t="s">
        <v>1657</v>
      </c>
      <c r="AF1096" s="113">
        <v>497</v>
      </c>
      <c r="AG1096" s="113">
        <v>4.1000000000000002E-2</v>
      </c>
      <c r="AH1096" s="113">
        <v>-12.9</v>
      </c>
      <c r="AI1096" s="113">
        <v>500</v>
      </c>
      <c r="AJ1096" s="113">
        <v>4.1000000000000002E-2</v>
      </c>
    </row>
    <row r="1097" spans="1:36" x14ac:dyDescent="0.25">
      <c r="A1097" s="113" t="str">
        <f t="shared" si="110"/>
        <v>CFLDMoMH06CZ01rDXGF</v>
      </c>
      <c r="B1097" s="113" t="s">
        <v>118</v>
      </c>
      <c r="C1097" s="113" t="s">
        <v>45</v>
      </c>
      <c r="D1097" s="112" t="s">
        <v>1651</v>
      </c>
      <c r="E1097" s="112" t="s">
        <v>1653</v>
      </c>
      <c r="F1097" s="112" t="s">
        <v>48</v>
      </c>
      <c r="G1097" s="112" t="s">
        <v>1658</v>
      </c>
      <c r="H1097" s="113">
        <f t="shared" ref="H1097:H1160" si="114">MAX(MIN(M1097/P1097,2),W1097)</f>
        <v>1</v>
      </c>
      <c r="I1097" s="113">
        <f t="shared" si="113"/>
        <v>1.0227272727272727</v>
      </c>
      <c r="J1097" s="113">
        <f t="shared" ref="J1097:J1160" si="115">IF(ABS(V1097)&lt;0.0003413,0,V1097)</f>
        <v>-3.4130000000000001E-2</v>
      </c>
      <c r="M1097" s="113">
        <v>491</v>
      </c>
      <c r="N1097" s="113">
        <v>4.4999999999999998E-2</v>
      </c>
      <c r="O1097" s="113">
        <v>-19.100000000000001</v>
      </c>
      <c r="P1097" s="113">
        <v>500</v>
      </c>
      <c r="Q1097" s="113">
        <v>4.3999999999999997E-2</v>
      </c>
      <c r="S1097" s="113" t="b">
        <v>0</v>
      </c>
      <c r="T1097" s="113" t="b">
        <f>VLOOKUP(G1097,key!$S$3:$T$12,2,FALSE)</f>
        <v>0</v>
      </c>
      <c r="U1097" s="113">
        <f t="shared" si="111"/>
        <v>1</v>
      </c>
      <c r="V1097" s="116">
        <f t="shared" si="112"/>
        <v>-3.4130000000000001E-2</v>
      </c>
      <c r="W1097" s="113">
        <f>VLOOKUP(G1097,key!$S$3:$U$6,3,FALSE)</f>
        <v>1</v>
      </c>
      <c r="AA1097" s="113" t="s">
        <v>4151</v>
      </c>
      <c r="AB1097" s="113" t="s">
        <v>1651</v>
      </c>
      <c r="AC1097" s="113" t="s">
        <v>1653</v>
      </c>
      <c r="AD1097" s="113" t="s">
        <v>48</v>
      </c>
      <c r="AE1097" s="113" t="s">
        <v>1658</v>
      </c>
      <c r="AF1097" s="113">
        <v>491</v>
      </c>
      <c r="AG1097" s="113">
        <v>4.4999999999999998E-2</v>
      </c>
      <c r="AH1097" s="113">
        <v>-19.100000000000001</v>
      </c>
      <c r="AI1097" s="113">
        <v>500</v>
      </c>
      <c r="AJ1097" s="113">
        <v>4.3999999999999997E-2</v>
      </c>
    </row>
    <row r="1098" spans="1:36" x14ac:dyDescent="0.25">
      <c r="A1098" s="113" t="str">
        <f t="shared" ref="A1098:A1161" si="116">B1098&amp;D1098&amp;E1098&amp;F1098&amp;G1098</f>
        <v>CFLDMoMH06CZ01rDXHP</v>
      </c>
      <c r="B1098" s="113" t="s">
        <v>118</v>
      </c>
      <c r="C1098" s="113" t="s">
        <v>45</v>
      </c>
      <c r="D1098" s="112" t="s">
        <v>1651</v>
      </c>
      <c r="E1098" s="112" t="s">
        <v>1653</v>
      </c>
      <c r="F1098" s="112" t="s">
        <v>48</v>
      </c>
      <c r="G1098" s="112" t="s">
        <v>1659</v>
      </c>
      <c r="H1098" s="113">
        <f t="shared" si="114"/>
        <v>0.68600000000000005</v>
      </c>
      <c r="I1098" s="113">
        <f t="shared" si="113"/>
        <v>1.0227272727272727</v>
      </c>
      <c r="J1098" s="113">
        <f t="shared" si="115"/>
        <v>0</v>
      </c>
      <c r="M1098" s="113">
        <v>343</v>
      </c>
      <c r="N1098" s="113">
        <v>4.4999999999999998E-2</v>
      </c>
      <c r="O1098" s="113">
        <v>0</v>
      </c>
      <c r="P1098" s="113">
        <v>500</v>
      </c>
      <c r="Q1098" s="113">
        <v>4.3999999999999997E-2</v>
      </c>
      <c r="S1098" s="113" t="b">
        <v>0</v>
      </c>
      <c r="T1098" s="113" t="b">
        <f>VLOOKUP(G1098,key!$S$3:$T$12,2,FALSE)</f>
        <v>1</v>
      </c>
      <c r="U1098" s="113">
        <f t="shared" ref="U1098:U1161" si="117">IF(T1098,1,1)</f>
        <v>1</v>
      </c>
      <c r="V1098" s="116">
        <f t="shared" ref="V1098:V1161" si="118">MIN(MAX(O1098/P1098,-0.03413),0.03413)</f>
        <v>0</v>
      </c>
      <c r="W1098" s="113">
        <f>VLOOKUP(G1098,key!$S$3:$U$6,3,FALSE)</f>
        <v>0.5</v>
      </c>
      <c r="AA1098" s="113" t="s">
        <v>4151</v>
      </c>
      <c r="AB1098" s="113" t="s">
        <v>1651</v>
      </c>
      <c r="AC1098" s="113" t="s">
        <v>1653</v>
      </c>
      <c r="AD1098" s="113" t="s">
        <v>48</v>
      </c>
      <c r="AE1098" s="113" t="s">
        <v>1659</v>
      </c>
      <c r="AF1098" s="113">
        <v>343</v>
      </c>
      <c r="AG1098" s="113">
        <v>4.4999999999999998E-2</v>
      </c>
      <c r="AH1098" s="113">
        <v>0</v>
      </c>
      <c r="AI1098" s="113">
        <v>500</v>
      </c>
      <c r="AJ1098" s="113">
        <v>4.3999999999999997E-2</v>
      </c>
    </row>
    <row r="1099" spans="1:36" x14ac:dyDescent="0.25">
      <c r="A1099" s="113" t="str">
        <f t="shared" si="116"/>
        <v>CFLDMoMH06CZ01rNCEH</v>
      </c>
      <c r="B1099" s="113" t="s">
        <v>118</v>
      </c>
      <c r="C1099" s="113" t="s">
        <v>45</v>
      </c>
      <c r="D1099" s="112" t="s">
        <v>1651</v>
      </c>
      <c r="E1099" s="112" t="s">
        <v>1653</v>
      </c>
      <c r="F1099" s="112" t="s">
        <v>48</v>
      </c>
      <c r="G1099" s="112" t="s">
        <v>1656</v>
      </c>
      <c r="H1099" s="113">
        <f t="shared" si="114"/>
        <v>0.50800000000000001</v>
      </c>
      <c r="I1099" s="113">
        <f t="shared" ref="I1099:I1162" si="119">IF(S1099,1,MAX(U1099,MIN(N1099/Q1099,2)))</f>
        <v>1.0227272727272727</v>
      </c>
      <c r="J1099" s="113">
        <f t="shared" si="115"/>
        <v>0</v>
      </c>
      <c r="M1099" s="113">
        <v>254</v>
      </c>
      <c r="N1099" s="113">
        <v>4.4999999999999998E-2</v>
      </c>
      <c r="O1099" s="113">
        <v>0</v>
      </c>
      <c r="P1099" s="113">
        <v>500</v>
      </c>
      <c r="Q1099" s="113">
        <v>4.3999999999999997E-2</v>
      </c>
      <c r="S1099" s="113" t="b">
        <v>0</v>
      </c>
      <c r="T1099" s="113" t="b">
        <f>VLOOKUP(G1099,key!$S$3:$T$12,2,FALSE)</f>
        <v>1</v>
      </c>
      <c r="U1099" s="113">
        <f t="shared" si="117"/>
        <v>1</v>
      </c>
      <c r="V1099" s="116">
        <f t="shared" si="118"/>
        <v>0</v>
      </c>
      <c r="W1099" s="113">
        <f>VLOOKUP(G1099,key!$S$3:$U$6,3,FALSE)</f>
        <v>0.25</v>
      </c>
      <c r="AA1099" s="113" t="s">
        <v>4151</v>
      </c>
      <c r="AB1099" s="113" t="s">
        <v>1651</v>
      </c>
      <c r="AC1099" s="113" t="s">
        <v>1653</v>
      </c>
      <c r="AD1099" s="113" t="s">
        <v>48</v>
      </c>
      <c r="AE1099" s="113" t="s">
        <v>1656</v>
      </c>
      <c r="AF1099" s="113">
        <v>254</v>
      </c>
      <c r="AG1099" s="113">
        <v>4.4999999999999998E-2</v>
      </c>
      <c r="AH1099" s="113">
        <v>0</v>
      </c>
      <c r="AI1099" s="113">
        <v>500</v>
      </c>
      <c r="AJ1099" s="113">
        <v>4.3999999999999997E-2</v>
      </c>
    </row>
    <row r="1100" spans="1:36" x14ac:dyDescent="0.25">
      <c r="A1100" s="113" t="str">
        <f t="shared" si="116"/>
        <v>CFLDMoMH06CZ01rNCGF</v>
      </c>
      <c r="B1100" s="113" t="s">
        <v>118</v>
      </c>
      <c r="C1100" s="113" t="s">
        <v>45</v>
      </c>
      <c r="D1100" s="112" t="s">
        <v>1651</v>
      </c>
      <c r="E1100" s="112" t="s">
        <v>1653</v>
      </c>
      <c r="F1100" s="112" t="s">
        <v>48</v>
      </c>
      <c r="G1100" s="112" t="s">
        <v>1657</v>
      </c>
      <c r="H1100" s="113">
        <f t="shared" si="114"/>
        <v>0.98799999999999999</v>
      </c>
      <c r="I1100" s="113">
        <f t="shared" si="119"/>
        <v>1.0227272727272727</v>
      </c>
      <c r="J1100" s="113">
        <f t="shared" si="115"/>
        <v>-3.4130000000000001E-2</v>
      </c>
      <c r="M1100" s="113">
        <v>494</v>
      </c>
      <c r="N1100" s="113">
        <v>4.4999999999999998E-2</v>
      </c>
      <c r="O1100" s="113">
        <v>-19.100000000000001</v>
      </c>
      <c r="P1100" s="113">
        <v>500</v>
      </c>
      <c r="Q1100" s="113">
        <v>4.3999999999999997E-2</v>
      </c>
      <c r="S1100" s="113" t="b">
        <v>0</v>
      </c>
      <c r="T1100" s="113" t="b">
        <f>VLOOKUP(G1100,key!$S$3:$T$12,2,FALSE)</f>
        <v>0</v>
      </c>
      <c r="U1100" s="113">
        <f t="shared" si="117"/>
        <v>1</v>
      </c>
      <c r="V1100" s="116">
        <f t="shared" si="118"/>
        <v>-3.4130000000000001E-2</v>
      </c>
      <c r="W1100" s="113">
        <f>VLOOKUP(G1100,key!$S$3:$U$6,3,FALSE)</f>
        <v>0.9</v>
      </c>
      <c r="AA1100" s="113" t="s">
        <v>4151</v>
      </c>
      <c r="AB1100" s="113" t="s">
        <v>1651</v>
      </c>
      <c r="AC1100" s="113" t="s">
        <v>1653</v>
      </c>
      <c r="AD1100" s="113" t="s">
        <v>48</v>
      </c>
      <c r="AE1100" s="113" t="s">
        <v>1657</v>
      </c>
      <c r="AF1100" s="113">
        <v>494</v>
      </c>
      <c r="AG1100" s="113">
        <v>4.4999999999999998E-2</v>
      </c>
      <c r="AH1100" s="113">
        <v>-19.100000000000001</v>
      </c>
      <c r="AI1100" s="113">
        <v>500</v>
      </c>
      <c r="AJ1100" s="113">
        <v>4.3999999999999997E-2</v>
      </c>
    </row>
    <row r="1101" spans="1:36" x14ac:dyDescent="0.25">
      <c r="A1101" s="113" t="str">
        <f t="shared" si="116"/>
        <v>CFLDMoMH06CZ02rDXGF</v>
      </c>
      <c r="B1101" s="113" t="s">
        <v>118</v>
      </c>
      <c r="C1101" s="113" t="s">
        <v>45</v>
      </c>
      <c r="D1101" s="112" t="s">
        <v>1651</v>
      </c>
      <c r="E1101" s="112" t="s">
        <v>1653</v>
      </c>
      <c r="F1101" s="112" t="s">
        <v>101</v>
      </c>
      <c r="G1101" s="112" t="s">
        <v>1658</v>
      </c>
      <c r="H1101" s="113">
        <f t="shared" si="114"/>
        <v>1.0860000000000001</v>
      </c>
      <c r="I1101" s="113">
        <f t="shared" si="119"/>
        <v>1.8048780487804876</v>
      </c>
      <c r="J1101" s="113">
        <f t="shared" si="115"/>
        <v>-3.1199999999999999E-2</v>
      </c>
      <c r="M1101" s="113">
        <v>543</v>
      </c>
      <c r="N1101" s="113">
        <v>7.3999999999999996E-2</v>
      </c>
      <c r="O1101" s="113">
        <v>-15.6</v>
      </c>
      <c r="P1101" s="113">
        <v>500</v>
      </c>
      <c r="Q1101" s="113">
        <v>4.1000000000000002E-2</v>
      </c>
      <c r="S1101" s="113" t="b">
        <v>0</v>
      </c>
      <c r="T1101" s="113" t="b">
        <f>VLOOKUP(G1101,key!$S$3:$T$12,2,FALSE)</f>
        <v>0</v>
      </c>
      <c r="U1101" s="113">
        <f t="shared" si="117"/>
        <v>1</v>
      </c>
      <c r="V1101" s="116">
        <f t="shared" si="118"/>
        <v>-3.1199999999999999E-2</v>
      </c>
      <c r="W1101" s="113">
        <f>VLOOKUP(G1101,key!$S$3:$U$6,3,FALSE)</f>
        <v>1</v>
      </c>
      <c r="AA1101" s="113" t="s">
        <v>4151</v>
      </c>
      <c r="AB1101" s="113" t="s">
        <v>1651</v>
      </c>
      <c r="AC1101" s="113" t="s">
        <v>1653</v>
      </c>
      <c r="AD1101" s="113" t="s">
        <v>101</v>
      </c>
      <c r="AE1101" s="113" t="s">
        <v>1658</v>
      </c>
      <c r="AF1101" s="113">
        <v>543</v>
      </c>
      <c r="AG1101" s="113">
        <v>7.3999999999999996E-2</v>
      </c>
      <c r="AH1101" s="113">
        <v>-15.6</v>
      </c>
      <c r="AI1101" s="113">
        <v>500</v>
      </c>
      <c r="AJ1101" s="113">
        <v>4.1000000000000002E-2</v>
      </c>
    </row>
    <row r="1102" spans="1:36" x14ac:dyDescent="0.25">
      <c r="A1102" s="113" t="str">
        <f t="shared" si="116"/>
        <v>CFLDMoMH06CZ02rDXHP</v>
      </c>
      <c r="B1102" s="113" t="s">
        <v>118</v>
      </c>
      <c r="C1102" s="113" t="s">
        <v>45</v>
      </c>
      <c r="D1102" s="112" t="s">
        <v>1651</v>
      </c>
      <c r="E1102" s="112" t="s">
        <v>1653</v>
      </c>
      <c r="F1102" s="112" t="s">
        <v>101</v>
      </c>
      <c r="G1102" s="112" t="s">
        <v>1659</v>
      </c>
      <c r="H1102" s="113">
        <f t="shared" si="114"/>
        <v>0.82799999999999996</v>
      </c>
      <c r="I1102" s="113">
        <f t="shared" si="119"/>
        <v>1.7317073170731705</v>
      </c>
      <c r="J1102" s="113">
        <f t="shared" si="115"/>
        <v>0</v>
      </c>
      <c r="M1102" s="113">
        <v>414</v>
      </c>
      <c r="N1102" s="113">
        <v>7.0999999999999994E-2</v>
      </c>
      <c r="O1102" s="113">
        <v>0</v>
      </c>
      <c r="P1102" s="113">
        <v>500</v>
      </c>
      <c r="Q1102" s="113">
        <v>4.1000000000000002E-2</v>
      </c>
      <c r="S1102" s="113" t="b">
        <v>0</v>
      </c>
      <c r="T1102" s="113" t="b">
        <f>VLOOKUP(G1102,key!$S$3:$T$12,2,FALSE)</f>
        <v>1</v>
      </c>
      <c r="U1102" s="113">
        <f t="shared" si="117"/>
        <v>1</v>
      </c>
      <c r="V1102" s="116">
        <f t="shared" si="118"/>
        <v>0</v>
      </c>
      <c r="W1102" s="113">
        <f>VLOOKUP(G1102,key!$S$3:$U$6,3,FALSE)</f>
        <v>0.5</v>
      </c>
      <c r="AA1102" s="113" t="s">
        <v>4151</v>
      </c>
      <c r="AB1102" s="113" t="s">
        <v>1651</v>
      </c>
      <c r="AC1102" s="113" t="s">
        <v>1653</v>
      </c>
      <c r="AD1102" s="113" t="s">
        <v>101</v>
      </c>
      <c r="AE1102" s="113" t="s">
        <v>1659</v>
      </c>
      <c r="AF1102" s="113">
        <v>414</v>
      </c>
      <c r="AG1102" s="113">
        <v>7.0999999999999994E-2</v>
      </c>
      <c r="AH1102" s="113">
        <v>0</v>
      </c>
      <c r="AI1102" s="113">
        <v>500</v>
      </c>
      <c r="AJ1102" s="113">
        <v>4.1000000000000002E-2</v>
      </c>
    </row>
    <row r="1103" spans="1:36" x14ac:dyDescent="0.25">
      <c r="A1103" s="113" t="str">
        <f t="shared" si="116"/>
        <v>CFLDMoMH06CZ02rNCEH</v>
      </c>
      <c r="B1103" s="113" t="s">
        <v>118</v>
      </c>
      <c r="C1103" s="113" t="s">
        <v>45</v>
      </c>
      <c r="D1103" s="112" t="s">
        <v>1651</v>
      </c>
      <c r="E1103" s="112" t="s">
        <v>1653</v>
      </c>
      <c r="F1103" s="112" t="s">
        <v>101</v>
      </c>
      <c r="G1103" s="112" t="s">
        <v>1656</v>
      </c>
      <c r="H1103" s="113">
        <f t="shared" si="114"/>
        <v>0.60199999999999998</v>
      </c>
      <c r="I1103" s="113">
        <f t="shared" si="119"/>
        <v>1</v>
      </c>
      <c r="J1103" s="113">
        <f t="shared" si="115"/>
        <v>0</v>
      </c>
      <c r="M1103" s="113">
        <v>301</v>
      </c>
      <c r="N1103" s="113">
        <v>4.1000000000000002E-2</v>
      </c>
      <c r="O1103" s="113">
        <v>0</v>
      </c>
      <c r="P1103" s="113">
        <v>500</v>
      </c>
      <c r="Q1103" s="113">
        <v>4.1000000000000002E-2</v>
      </c>
      <c r="S1103" s="113" t="b">
        <v>0</v>
      </c>
      <c r="T1103" s="113" t="b">
        <f>VLOOKUP(G1103,key!$S$3:$T$12,2,FALSE)</f>
        <v>1</v>
      </c>
      <c r="U1103" s="113">
        <f t="shared" si="117"/>
        <v>1</v>
      </c>
      <c r="V1103" s="116">
        <f t="shared" si="118"/>
        <v>0</v>
      </c>
      <c r="W1103" s="113">
        <f>VLOOKUP(G1103,key!$S$3:$U$6,3,FALSE)</f>
        <v>0.25</v>
      </c>
      <c r="AA1103" s="113" t="s">
        <v>4151</v>
      </c>
      <c r="AB1103" s="113" t="s">
        <v>1651</v>
      </c>
      <c r="AC1103" s="113" t="s">
        <v>1653</v>
      </c>
      <c r="AD1103" s="113" t="s">
        <v>101</v>
      </c>
      <c r="AE1103" s="113" t="s">
        <v>1656</v>
      </c>
      <c r="AF1103" s="113">
        <v>301</v>
      </c>
      <c r="AG1103" s="113">
        <v>4.1000000000000002E-2</v>
      </c>
      <c r="AH1103" s="113">
        <v>0</v>
      </c>
      <c r="AI1103" s="113">
        <v>500</v>
      </c>
      <c r="AJ1103" s="113">
        <v>4.1000000000000002E-2</v>
      </c>
    </row>
    <row r="1104" spans="1:36" x14ac:dyDescent="0.25">
      <c r="A1104" s="113" t="str">
        <f t="shared" si="116"/>
        <v>CFLDMoMH06CZ02rNCGF</v>
      </c>
      <c r="B1104" s="113" t="s">
        <v>118</v>
      </c>
      <c r="C1104" s="113" t="s">
        <v>45</v>
      </c>
      <c r="D1104" s="112" t="s">
        <v>1651</v>
      </c>
      <c r="E1104" s="112" t="s">
        <v>1653</v>
      </c>
      <c r="F1104" s="112" t="s">
        <v>101</v>
      </c>
      <c r="G1104" s="112" t="s">
        <v>1657</v>
      </c>
      <c r="H1104" s="113">
        <f t="shared" si="114"/>
        <v>0.98799999999999999</v>
      </c>
      <c r="I1104" s="113">
        <f t="shared" si="119"/>
        <v>1</v>
      </c>
      <c r="J1104" s="113">
        <f t="shared" si="115"/>
        <v>-3.0800000000000001E-2</v>
      </c>
      <c r="M1104" s="113">
        <v>494</v>
      </c>
      <c r="N1104" s="113">
        <v>4.1000000000000002E-2</v>
      </c>
      <c r="O1104" s="113">
        <v>-15.4</v>
      </c>
      <c r="P1104" s="113">
        <v>500</v>
      </c>
      <c r="Q1104" s="113">
        <v>4.1000000000000002E-2</v>
      </c>
      <c r="S1104" s="113" t="b">
        <v>0</v>
      </c>
      <c r="T1104" s="113" t="b">
        <f>VLOOKUP(G1104,key!$S$3:$T$12,2,FALSE)</f>
        <v>0</v>
      </c>
      <c r="U1104" s="113">
        <f t="shared" si="117"/>
        <v>1</v>
      </c>
      <c r="V1104" s="116">
        <f t="shared" si="118"/>
        <v>-3.0800000000000001E-2</v>
      </c>
      <c r="W1104" s="113">
        <f>VLOOKUP(G1104,key!$S$3:$U$6,3,FALSE)</f>
        <v>0.9</v>
      </c>
      <c r="AA1104" s="113" t="s">
        <v>4151</v>
      </c>
      <c r="AB1104" s="113" t="s">
        <v>1651</v>
      </c>
      <c r="AC1104" s="113" t="s">
        <v>1653</v>
      </c>
      <c r="AD1104" s="113" t="s">
        <v>101</v>
      </c>
      <c r="AE1104" s="113" t="s">
        <v>1657</v>
      </c>
      <c r="AF1104" s="113">
        <v>494</v>
      </c>
      <c r="AG1104" s="113">
        <v>4.1000000000000002E-2</v>
      </c>
      <c r="AH1104" s="113">
        <v>-15.4</v>
      </c>
      <c r="AI1104" s="113">
        <v>500</v>
      </c>
      <c r="AJ1104" s="113">
        <v>4.1000000000000002E-2</v>
      </c>
    </row>
    <row r="1105" spans="1:36" x14ac:dyDescent="0.25">
      <c r="A1105" s="113" t="str">
        <f t="shared" si="116"/>
        <v>CFLDMoMH06CZ03rDXGF</v>
      </c>
      <c r="B1105" s="113" t="s">
        <v>118</v>
      </c>
      <c r="C1105" s="113" t="s">
        <v>45</v>
      </c>
      <c r="D1105" s="112" t="s">
        <v>1651</v>
      </c>
      <c r="E1105" s="112" t="s">
        <v>1653</v>
      </c>
      <c r="F1105" s="112" t="s">
        <v>102</v>
      </c>
      <c r="G1105" s="112" t="s">
        <v>1658</v>
      </c>
      <c r="H1105" s="113">
        <f t="shared" si="114"/>
        <v>1.054</v>
      </c>
      <c r="I1105" s="113">
        <f t="shared" si="119"/>
        <v>1.8048780487804876</v>
      </c>
      <c r="J1105" s="113">
        <f t="shared" si="115"/>
        <v>-1.9460000000000002E-2</v>
      </c>
      <c r="M1105" s="113">
        <v>527</v>
      </c>
      <c r="N1105" s="113">
        <v>7.3999999999999996E-2</v>
      </c>
      <c r="O1105" s="113">
        <v>-9.73</v>
      </c>
      <c r="P1105" s="113">
        <v>500</v>
      </c>
      <c r="Q1105" s="113">
        <v>4.1000000000000002E-2</v>
      </c>
      <c r="S1105" s="113" t="b">
        <v>0</v>
      </c>
      <c r="T1105" s="113" t="b">
        <f>VLOOKUP(G1105,key!$S$3:$T$12,2,FALSE)</f>
        <v>0</v>
      </c>
      <c r="U1105" s="113">
        <f t="shared" si="117"/>
        <v>1</v>
      </c>
      <c r="V1105" s="116">
        <f t="shared" si="118"/>
        <v>-1.9460000000000002E-2</v>
      </c>
      <c r="W1105" s="113">
        <f>VLOOKUP(G1105,key!$S$3:$U$6,3,FALSE)</f>
        <v>1</v>
      </c>
      <c r="AA1105" s="113" t="s">
        <v>4151</v>
      </c>
      <c r="AB1105" s="113" t="s">
        <v>1651</v>
      </c>
      <c r="AC1105" s="113" t="s">
        <v>1653</v>
      </c>
      <c r="AD1105" s="113" t="s">
        <v>102</v>
      </c>
      <c r="AE1105" s="113" t="s">
        <v>1658</v>
      </c>
      <c r="AF1105" s="113">
        <v>527</v>
      </c>
      <c r="AG1105" s="113">
        <v>7.3999999999999996E-2</v>
      </c>
      <c r="AH1105" s="113">
        <v>-9.73</v>
      </c>
      <c r="AI1105" s="113">
        <v>500</v>
      </c>
      <c r="AJ1105" s="113">
        <v>4.1000000000000002E-2</v>
      </c>
    </row>
    <row r="1106" spans="1:36" x14ac:dyDescent="0.25">
      <c r="A1106" s="113" t="str">
        <f t="shared" si="116"/>
        <v>CFLDMoMH06CZ03rDXHP</v>
      </c>
      <c r="B1106" s="113" t="s">
        <v>118</v>
      </c>
      <c r="C1106" s="113" t="s">
        <v>45</v>
      </c>
      <c r="D1106" s="112" t="s">
        <v>1651</v>
      </c>
      <c r="E1106" s="112" t="s">
        <v>1653</v>
      </c>
      <c r="F1106" s="112" t="s">
        <v>102</v>
      </c>
      <c r="G1106" s="112" t="s">
        <v>1659</v>
      </c>
      <c r="H1106" s="113">
        <f t="shared" si="114"/>
        <v>0.92</v>
      </c>
      <c r="I1106" s="113">
        <f t="shared" si="119"/>
        <v>1.9024390243902438</v>
      </c>
      <c r="J1106" s="113">
        <f t="shared" si="115"/>
        <v>0</v>
      </c>
      <c r="M1106" s="113">
        <v>460</v>
      </c>
      <c r="N1106" s="113">
        <v>7.8E-2</v>
      </c>
      <c r="O1106" s="113">
        <v>0</v>
      </c>
      <c r="P1106" s="113">
        <v>500</v>
      </c>
      <c r="Q1106" s="113">
        <v>4.1000000000000002E-2</v>
      </c>
      <c r="S1106" s="113" t="b">
        <v>0</v>
      </c>
      <c r="T1106" s="113" t="b">
        <f>VLOOKUP(G1106,key!$S$3:$T$12,2,FALSE)</f>
        <v>1</v>
      </c>
      <c r="U1106" s="113">
        <f t="shared" si="117"/>
        <v>1</v>
      </c>
      <c r="V1106" s="116">
        <f t="shared" si="118"/>
        <v>0</v>
      </c>
      <c r="W1106" s="113">
        <f>VLOOKUP(G1106,key!$S$3:$U$6,3,FALSE)</f>
        <v>0.5</v>
      </c>
      <c r="AA1106" s="113" t="s">
        <v>4151</v>
      </c>
      <c r="AB1106" s="113" t="s">
        <v>1651</v>
      </c>
      <c r="AC1106" s="113" t="s">
        <v>1653</v>
      </c>
      <c r="AD1106" s="113" t="s">
        <v>102</v>
      </c>
      <c r="AE1106" s="113" t="s">
        <v>1659</v>
      </c>
      <c r="AF1106" s="113">
        <v>460</v>
      </c>
      <c r="AG1106" s="113">
        <v>7.8E-2</v>
      </c>
      <c r="AH1106" s="113">
        <v>0</v>
      </c>
      <c r="AI1106" s="113">
        <v>500</v>
      </c>
      <c r="AJ1106" s="113">
        <v>4.1000000000000002E-2</v>
      </c>
    </row>
    <row r="1107" spans="1:36" x14ac:dyDescent="0.25">
      <c r="A1107" s="113" t="str">
        <f t="shared" si="116"/>
        <v>CFLDMoMH06CZ03rNCEH</v>
      </c>
      <c r="B1107" s="113" t="s">
        <v>118</v>
      </c>
      <c r="C1107" s="113" t="s">
        <v>45</v>
      </c>
      <c r="D1107" s="112" t="s">
        <v>1651</v>
      </c>
      <c r="E1107" s="112" t="s">
        <v>1653</v>
      </c>
      <c r="F1107" s="112" t="s">
        <v>102</v>
      </c>
      <c r="G1107" s="112" t="s">
        <v>1656</v>
      </c>
      <c r="H1107" s="113">
        <f t="shared" si="114"/>
        <v>0.74</v>
      </c>
      <c r="I1107" s="113">
        <f t="shared" si="119"/>
        <v>1</v>
      </c>
      <c r="J1107" s="113">
        <f t="shared" si="115"/>
        <v>0</v>
      </c>
      <c r="M1107" s="113">
        <v>370</v>
      </c>
      <c r="N1107" s="113">
        <v>0.04</v>
      </c>
      <c r="O1107" s="113">
        <v>0</v>
      </c>
      <c r="P1107" s="113">
        <v>500</v>
      </c>
      <c r="Q1107" s="113">
        <v>4.1000000000000002E-2</v>
      </c>
      <c r="S1107" s="113" t="b">
        <v>0</v>
      </c>
      <c r="T1107" s="113" t="b">
        <f>VLOOKUP(G1107,key!$S$3:$T$12,2,FALSE)</f>
        <v>1</v>
      </c>
      <c r="U1107" s="113">
        <f t="shared" si="117"/>
        <v>1</v>
      </c>
      <c r="V1107" s="116">
        <f t="shared" si="118"/>
        <v>0</v>
      </c>
      <c r="W1107" s="113">
        <f>VLOOKUP(G1107,key!$S$3:$U$6,3,FALSE)</f>
        <v>0.25</v>
      </c>
      <c r="AA1107" s="113" t="s">
        <v>4151</v>
      </c>
      <c r="AB1107" s="113" t="s">
        <v>1651</v>
      </c>
      <c r="AC1107" s="113" t="s">
        <v>1653</v>
      </c>
      <c r="AD1107" s="113" t="s">
        <v>102</v>
      </c>
      <c r="AE1107" s="113" t="s">
        <v>1656</v>
      </c>
      <c r="AF1107" s="113">
        <v>370</v>
      </c>
      <c r="AG1107" s="113">
        <v>0.04</v>
      </c>
      <c r="AH1107" s="113">
        <v>0</v>
      </c>
      <c r="AI1107" s="113">
        <v>500</v>
      </c>
      <c r="AJ1107" s="113">
        <v>4.1000000000000002E-2</v>
      </c>
    </row>
    <row r="1108" spans="1:36" x14ac:dyDescent="0.25">
      <c r="A1108" s="113" t="str">
        <f t="shared" si="116"/>
        <v>CFLDMoMH06CZ03rNCGF</v>
      </c>
      <c r="B1108" s="113" t="s">
        <v>118</v>
      </c>
      <c r="C1108" s="113" t="s">
        <v>45</v>
      </c>
      <c r="D1108" s="112" t="s">
        <v>1651</v>
      </c>
      <c r="E1108" s="112" t="s">
        <v>1653</v>
      </c>
      <c r="F1108" s="112" t="s">
        <v>102</v>
      </c>
      <c r="G1108" s="112" t="s">
        <v>1657</v>
      </c>
      <c r="H1108" s="113">
        <f t="shared" si="114"/>
        <v>0.998</v>
      </c>
      <c r="I1108" s="113">
        <f t="shared" si="119"/>
        <v>1</v>
      </c>
      <c r="J1108" s="113">
        <f t="shared" si="115"/>
        <v>-1.9480000000000001E-2</v>
      </c>
      <c r="M1108" s="113">
        <v>499</v>
      </c>
      <c r="N1108" s="113">
        <v>4.1000000000000002E-2</v>
      </c>
      <c r="O1108" s="113">
        <v>-9.74</v>
      </c>
      <c r="P1108" s="113">
        <v>500</v>
      </c>
      <c r="Q1108" s="113">
        <v>4.1000000000000002E-2</v>
      </c>
      <c r="S1108" s="113" t="b">
        <v>0</v>
      </c>
      <c r="T1108" s="113" t="b">
        <f>VLOOKUP(G1108,key!$S$3:$T$12,2,FALSE)</f>
        <v>0</v>
      </c>
      <c r="U1108" s="113">
        <f t="shared" si="117"/>
        <v>1</v>
      </c>
      <c r="V1108" s="116">
        <f t="shared" si="118"/>
        <v>-1.9480000000000001E-2</v>
      </c>
      <c r="W1108" s="113">
        <f>VLOOKUP(G1108,key!$S$3:$U$6,3,FALSE)</f>
        <v>0.9</v>
      </c>
      <c r="AA1108" s="113" t="s">
        <v>4151</v>
      </c>
      <c r="AB1108" s="113" t="s">
        <v>1651</v>
      </c>
      <c r="AC1108" s="113" t="s">
        <v>1653</v>
      </c>
      <c r="AD1108" s="113" t="s">
        <v>102</v>
      </c>
      <c r="AE1108" s="113" t="s">
        <v>1657</v>
      </c>
      <c r="AF1108" s="113">
        <v>499</v>
      </c>
      <c r="AG1108" s="113">
        <v>4.1000000000000002E-2</v>
      </c>
      <c r="AH1108" s="113">
        <v>-9.74</v>
      </c>
      <c r="AI1108" s="113">
        <v>500</v>
      </c>
      <c r="AJ1108" s="113">
        <v>4.1000000000000002E-2</v>
      </c>
    </row>
    <row r="1109" spans="1:36" x14ac:dyDescent="0.25">
      <c r="A1109" s="113" t="str">
        <f t="shared" si="116"/>
        <v>CFLDMoMH06CZ04rDXGF</v>
      </c>
      <c r="B1109" s="113" t="s">
        <v>118</v>
      </c>
      <c r="C1109" s="113" t="s">
        <v>45</v>
      </c>
      <c r="D1109" s="112" t="s">
        <v>1651</v>
      </c>
      <c r="E1109" s="112" t="s">
        <v>1653</v>
      </c>
      <c r="F1109" s="112" t="s">
        <v>103</v>
      </c>
      <c r="G1109" s="112" t="s">
        <v>1658</v>
      </c>
      <c r="H1109" s="113">
        <f t="shared" si="114"/>
        <v>1.0960000000000001</v>
      </c>
      <c r="I1109" s="113">
        <f t="shared" si="119"/>
        <v>1.7045454545454546</v>
      </c>
      <c r="J1109" s="113">
        <f t="shared" si="115"/>
        <v>-2.5999999999999999E-2</v>
      </c>
      <c r="M1109" s="113">
        <v>548</v>
      </c>
      <c r="N1109" s="113">
        <v>7.4999999999999997E-2</v>
      </c>
      <c r="O1109" s="113">
        <v>-13</v>
      </c>
      <c r="P1109" s="113">
        <v>500</v>
      </c>
      <c r="Q1109" s="113">
        <v>4.3999999999999997E-2</v>
      </c>
      <c r="S1109" s="113" t="b">
        <v>0</v>
      </c>
      <c r="T1109" s="113" t="b">
        <f>VLOOKUP(G1109,key!$S$3:$T$12,2,FALSE)</f>
        <v>0</v>
      </c>
      <c r="U1109" s="113">
        <f t="shared" si="117"/>
        <v>1</v>
      </c>
      <c r="V1109" s="116">
        <f t="shared" si="118"/>
        <v>-2.5999999999999999E-2</v>
      </c>
      <c r="W1109" s="113">
        <f>VLOOKUP(G1109,key!$S$3:$U$6,3,FALSE)</f>
        <v>1</v>
      </c>
      <c r="AA1109" s="113" t="s">
        <v>4151</v>
      </c>
      <c r="AB1109" s="113" t="s">
        <v>1651</v>
      </c>
      <c r="AC1109" s="113" t="s">
        <v>1653</v>
      </c>
      <c r="AD1109" s="113" t="s">
        <v>103</v>
      </c>
      <c r="AE1109" s="113" t="s">
        <v>1658</v>
      </c>
      <c r="AF1109" s="113">
        <v>548</v>
      </c>
      <c r="AG1109" s="113">
        <v>7.4999999999999997E-2</v>
      </c>
      <c r="AH1109" s="113">
        <v>-13</v>
      </c>
      <c r="AI1109" s="113">
        <v>500</v>
      </c>
      <c r="AJ1109" s="113">
        <v>4.3999999999999997E-2</v>
      </c>
    </row>
    <row r="1110" spans="1:36" x14ac:dyDescent="0.25">
      <c r="A1110" s="113" t="str">
        <f t="shared" si="116"/>
        <v>CFLDMoMH06CZ04rDXHP</v>
      </c>
      <c r="B1110" s="113" t="s">
        <v>118</v>
      </c>
      <c r="C1110" s="113" t="s">
        <v>45</v>
      </c>
      <c r="D1110" s="112" t="s">
        <v>1651</v>
      </c>
      <c r="E1110" s="112" t="s">
        <v>1653</v>
      </c>
      <c r="F1110" s="112" t="s">
        <v>103</v>
      </c>
      <c r="G1110" s="112" t="s">
        <v>1659</v>
      </c>
      <c r="H1110" s="113">
        <f t="shared" si="114"/>
        <v>0.86799999999999999</v>
      </c>
      <c r="I1110" s="113">
        <f t="shared" si="119"/>
        <v>1.8409090909090911</v>
      </c>
      <c r="J1110" s="113">
        <f t="shared" si="115"/>
        <v>0</v>
      </c>
      <c r="M1110" s="113">
        <v>434</v>
      </c>
      <c r="N1110" s="113">
        <v>8.1000000000000003E-2</v>
      </c>
      <c r="O1110" s="113">
        <v>0</v>
      </c>
      <c r="P1110" s="113">
        <v>500</v>
      </c>
      <c r="Q1110" s="113">
        <v>4.3999999999999997E-2</v>
      </c>
      <c r="S1110" s="113" t="b">
        <v>0</v>
      </c>
      <c r="T1110" s="113" t="b">
        <f>VLOOKUP(G1110,key!$S$3:$T$12,2,FALSE)</f>
        <v>1</v>
      </c>
      <c r="U1110" s="113">
        <f t="shared" si="117"/>
        <v>1</v>
      </c>
      <c r="V1110" s="116">
        <f t="shared" si="118"/>
        <v>0</v>
      </c>
      <c r="W1110" s="113">
        <f>VLOOKUP(G1110,key!$S$3:$U$6,3,FALSE)</f>
        <v>0.5</v>
      </c>
      <c r="AA1110" s="113" t="s">
        <v>4151</v>
      </c>
      <c r="AB1110" s="113" t="s">
        <v>1651</v>
      </c>
      <c r="AC1110" s="113" t="s">
        <v>1653</v>
      </c>
      <c r="AD1110" s="113" t="s">
        <v>103</v>
      </c>
      <c r="AE1110" s="113" t="s">
        <v>1659</v>
      </c>
      <c r="AF1110" s="113">
        <v>434</v>
      </c>
      <c r="AG1110" s="113">
        <v>8.1000000000000003E-2</v>
      </c>
      <c r="AH1110" s="113">
        <v>0</v>
      </c>
      <c r="AI1110" s="113">
        <v>500</v>
      </c>
      <c r="AJ1110" s="113">
        <v>4.3999999999999997E-2</v>
      </c>
    </row>
    <row r="1111" spans="1:36" x14ac:dyDescent="0.25">
      <c r="A1111" s="113" t="str">
        <f t="shared" si="116"/>
        <v>CFLDMoMH06CZ04rNCEH</v>
      </c>
      <c r="B1111" s="113" t="s">
        <v>118</v>
      </c>
      <c r="C1111" s="113" t="s">
        <v>45</v>
      </c>
      <c r="D1111" s="112" t="s">
        <v>1651</v>
      </c>
      <c r="E1111" s="112" t="s">
        <v>1653</v>
      </c>
      <c r="F1111" s="112" t="s">
        <v>103</v>
      </c>
      <c r="G1111" s="112" t="s">
        <v>1656</v>
      </c>
      <c r="H1111" s="113">
        <f t="shared" si="114"/>
        <v>0.67</v>
      </c>
      <c r="I1111" s="113">
        <f t="shared" si="119"/>
        <v>1.0227272727272727</v>
      </c>
      <c r="J1111" s="113">
        <f t="shared" si="115"/>
        <v>0</v>
      </c>
      <c r="M1111" s="113">
        <v>335</v>
      </c>
      <c r="N1111" s="113">
        <v>4.4999999999999998E-2</v>
      </c>
      <c r="O1111" s="113">
        <v>0</v>
      </c>
      <c r="P1111" s="113">
        <v>500</v>
      </c>
      <c r="Q1111" s="113">
        <v>4.3999999999999997E-2</v>
      </c>
      <c r="S1111" s="113" t="b">
        <v>0</v>
      </c>
      <c r="T1111" s="113" t="b">
        <f>VLOOKUP(G1111,key!$S$3:$T$12,2,FALSE)</f>
        <v>1</v>
      </c>
      <c r="U1111" s="113">
        <f t="shared" si="117"/>
        <v>1</v>
      </c>
      <c r="V1111" s="116">
        <f t="shared" si="118"/>
        <v>0</v>
      </c>
      <c r="W1111" s="113">
        <f>VLOOKUP(G1111,key!$S$3:$U$6,3,FALSE)</f>
        <v>0.25</v>
      </c>
      <c r="AA1111" s="113" t="s">
        <v>4151</v>
      </c>
      <c r="AB1111" s="113" t="s">
        <v>1651</v>
      </c>
      <c r="AC1111" s="113" t="s">
        <v>1653</v>
      </c>
      <c r="AD1111" s="113" t="s">
        <v>103</v>
      </c>
      <c r="AE1111" s="113" t="s">
        <v>1656</v>
      </c>
      <c r="AF1111" s="113">
        <v>335</v>
      </c>
      <c r="AG1111" s="113">
        <v>4.4999999999999998E-2</v>
      </c>
      <c r="AH1111" s="113">
        <v>0</v>
      </c>
      <c r="AI1111" s="113">
        <v>500</v>
      </c>
      <c r="AJ1111" s="113">
        <v>4.3999999999999997E-2</v>
      </c>
    </row>
    <row r="1112" spans="1:36" x14ac:dyDescent="0.25">
      <c r="A1112" s="113" t="str">
        <f t="shared" si="116"/>
        <v>CFLDMoMH06CZ04rNCGF</v>
      </c>
      <c r="B1112" s="113" t="s">
        <v>118</v>
      </c>
      <c r="C1112" s="113" t="s">
        <v>45</v>
      </c>
      <c r="D1112" s="112" t="s">
        <v>1651</v>
      </c>
      <c r="E1112" s="112" t="s">
        <v>1653</v>
      </c>
      <c r="F1112" s="112" t="s">
        <v>103</v>
      </c>
      <c r="G1112" s="112" t="s">
        <v>1657</v>
      </c>
      <c r="H1112" s="113">
        <f t="shared" si="114"/>
        <v>0.99199999999999999</v>
      </c>
      <c r="I1112" s="113">
        <f t="shared" si="119"/>
        <v>1.0227272727272727</v>
      </c>
      <c r="J1112" s="113">
        <f t="shared" si="115"/>
        <v>-2.58E-2</v>
      </c>
      <c r="M1112" s="113">
        <v>496</v>
      </c>
      <c r="N1112" s="113">
        <v>4.4999999999999998E-2</v>
      </c>
      <c r="O1112" s="113">
        <v>-12.9</v>
      </c>
      <c r="P1112" s="113">
        <v>500</v>
      </c>
      <c r="Q1112" s="113">
        <v>4.3999999999999997E-2</v>
      </c>
      <c r="S1112" s="113" t="b">
        <v>0</v>
      </c>
      <c r="T1112" s="113" t="b">
        <f>VLOOKUP(G1112,key!$S$3:$T$12,2,FALSE)</f>
        <v>0</v>
      </c>
      <c r="U1112" s="113">
        <f t="shared" si="117"/>
        <v>1</v>
      </c>
      <c r="V1112" s="116">
        <f t="shared" si="118"/>
        <v>-2.58E-2</v>
      </c>
      <c r="W1112" s="113">
        <f>VLOOKUP(G1112,key!$S$3:$U$6,3,FALSE)</f>
        <v>0.9</v>
      </c>
      <c r="AA1112" s="113" t="s">
        <v>4151</v>
      </c>
      <c r="AB1112" s="113" t="s">
        <v>1651</v>
      </c>
      <c r="AC1112" s="113" t="s">
        <v>1653</v>
      </c>
      <c r="AD1112" s="113" t="s">
        <v>103</v>
      </c>
      <c r="AE1112" s="113" t="s">
        <v>1657</v>
      </c>
      <c r="AF1112" s="113">
        <v>496</v>
      </c>
      <c r="AG1112" s="113">
        <v>4.4999999999999998E-2</v>
      </c>
      <c r="AH1112" s="113">
        <v>-12.9</v>
      </c>
      <c r="AI1112" s="113">
        <v>500</v>
      </c>
      <c r="AJ1112" s="113">
        <v>4.3999999999999997E-2</v>
      </c>
    </row>
    <row r="1113" spans="1:36" x14ac:dyDescent="0.25">
      <c r="A1113" s="113" t="str">
        <f t="shared" si="116"/>
        <v>CFLDMoMH06CZ05rDXGF</v>
      </c>
      <c r="B1113" s="113" t="s">
        <v>118</v>
      </c>
      <c r="C1113" s="113" t="s">
        <v>45</v>
      </c>
      <c r="D1113" s="112" t="s">
        <v>1651</v>
      </c>
      <c r="E1113" s="112" t="s">
        <v>1653</v>
      </c>
      <c r="F1113" s="112" t="s">
        <v>104</v>
      </c>
      <c r="G1113" s="112" t="s">
        <v>1658</v>
      </c>
      <c r="H1113" s="113">
        <f t="shared" si="114"/>
        <v>1.026</v>
      </c>
      <c r="I1113" s="113">
        <f t="shared" si="119"/>
        <v>2</v>
      </c>
      <c r="J1113" s="113">
        <f t="shared" si="115"/>
        <v>-3.2000000000000001E-2</v>
      </c>
      <c r="M1113" s="113">
        <v>513</v>
      </c>
      <c r="N1113" s="113">
        <v>9.0999999999999998E-2</v>
      </c>
      <c r="O1113" s="113">
        <v>-16</v>
      </c>
      <c r="P1113" s="113">
        <v>500</v>
      </c>
      <c r="Q1113" s="113">
        <v>4.3999999999999997E-2</v>
      </c>
      <c r="S1113" s="113" t="b">
        <v>0</v>
      </c>
      <c r="T1113" s="113" t="b">
        <f>VLOOKUP(G1113,key!$S$3:$T$12,2,FALSE)</f>
        <v>0</v>
      </c>
      <c r="U1113" s="113">
        <f t="shared" si="117"/>
        <v>1</v>
      </c>
      <c r="V1113" s="116">
        <f t="shared" si="118"/>
        <v>-3.2000000000000001E-2</v>
      </c>
      <c r="W1113" s="113">
        <f>VLOOKUP(G1113,key!$S$3:$U$6,3,FALSE)</f>
        <v>1</v>
      </c>
      <c r="AA1113" s="113" t="s">
        <v>4151</v>
      </c>
      <c r="AB1113" s="113" t="s">
        <v>1651</v>
      </c>
      <c r="AC1113" s="113" t="s">
        <v>1653</v>
      </c>
      <c r="AD1113" s="113" t="s">
        <v>104</v>
      </c>
      <c r="AE1113" s="113" t="s">
        <v>1658</v>
      </c>
      <c r="AF1113" s="113">
        <v>513</v>
      </c>
      <c r="AG1113" s="113">
        <v>9.0999999999999998E-2</v>
      </c>
      <c r="AH1113" s="113">
        <v>-16</v>
      </c>
      <c r="AI1113" s="113">
        <v>500</v>
      </c>
      <c r="AJ1113" s="113">
        <v>4.3999999999999997E-2</v>
      </c>
    </row>
    <row r="1114" spans="1:36" x14ac:dyDescent="0.25">
      <c r="A1114" s="113" t="str">
        <f t="shared" si="116"/>
        <v>CFLDMoMH06CZ05rDXHP</v>
      </c>
      <c r="B1114" s="113" t="s">
        <v>118</v>
      </c>
      <c r="C1114" s="113" t="s">
        <v>45</v>
      </c>
      <c r="D1114" s="112" t="s">
        <v>1651</v>
      </c>
      <c r="E1114" s="112" t="s">
        <v>1653</v>
      </c>
      <c r="F1114" s="112" t="s">
        <v>104</v>
      </c>
      <c r="G1114" s="112" t="s">
        <v>1659</v>
      </c>
      <c r="H1114" s="113">
        <f t="shared" si="114"/>
        <v>0.78</v>
      </c>
      <c r="I1114" s="113">
        <f t="shared" si="119"/>
        <v>1.8863636363636365</v>
      </c>
      <c r="J1114" s="113">
        <f t="shared" si="115"/>
        <v>0</v>
      </c>
      <c r="M1114" s="113">
        <v>390</v>
      </c>
      <c r="N1114" s="113">
        <v>8.3000000000000004E-2</v>
      </c>
      <c r="O1114" s="113">
        <v>0</v>
      </c>
      <c r="P1114" s="113">
        <v>500</v>
      </c>
      <c r="Q1114" s="113">
        <v>4.3999999999999997E-2</v>
      </c>
      <c r="S1114" s="113" t="b">
        <v>0</v>
      </c>
      <c r="T1114" s="113" t="b">
        <f>VLOOKUP(G1114,key!$S$3:$T$12,2,FALSE)</f>
        <v>1</v>
      </c>
      <c r="U1114" s="113">
        <f t="shared" si="117"/>
        <v>1</v>
      </c>
      <c r="V1114" s="116">
        <f t="shared" si="118"/>
        <v>0</v>
      </c>
      <c r="W1114" s="113">
        <f>VLOOKUP(G1114,key!$S$3:$U$6,3,FALSE)</f>
        <v>0.5</v>
      </c>
      <c r="AA1114" s="113" t="s">
        <v>4151</v>
      </c>
      <c r="AB1114" s="113" t="s">
        <v>1651</v>
      </c>
      <c r="AC1114" s="113" t="s">
        <v>1653</v>
      </c>
      <c r="AD1114" s="113" t="s">
        <v>104</v>
      </c>
      <c r="AE1114" s="113" t="s">
        <v>1659</v>
      </c>
      <c r="AF1114" s="113">
        <v>390</v>
      </c>
      <c r="AG1114" s="113">
        <v>8.3000000000000004E-2</v>
      </c>
      <c r="AH1114" s="113">
        <v>0</v>
      </c>
      <c r="AI1114" s="113">
        <v>500</v>
      </c>
      <c r="AJ1114" s="113">
        <v>4.3999999999999997E-2</v>
      </c>
    </row>
    <row r="1115" spans="1:36" x14ac:dyDescent="0.25">
      <c r="A1115" s="113" t="str">
        <f t="shared" si="116"/>
        <v>CFLDMoMH06CZ05rNCEH</v>
      </c>
      <c r="B1115" s="113" t="s">
        <v>118</v>
      </c>
      <c r="C1115" s="113" t="s">
        <v>45</v>
      </c>
      <c r="D1115" s="112" t="s">
        <v>1651</v>
      </c>
      <c r="E1115" s="112" t="s">
        <v>1653</v>
      </c>
      <c r="F1115" s="112" t="s">
        <v>104</v>
      </c>
      <c r="G1115" s="112" t="s">
        <v>1656</v>
      </c>
      <c r="H1115" s="113">
        <f t="shared" si="114"/>
        <v>0.58599999999999997</v>
      </c>
      <c r="I1115" s="113">
        <f t="shared" si="119"/>
        <v>1.0227272727272727</v>
      </c>
      <c r="J1115" s="113">
        <f t="shared" si="115"/>
        <v>0</v>
      </c>
      <c r="M1115" s="113">
        <v>293</v>
      </c>
      <c r="N1115" s="113">
        <v>4.4999999999999998E-2</v>
      </c>
      <c r="O1115" s="113">
        <v>0</v>
      </c>
      <c r="P1115" s="113">
        <v>500</v>
      </c>
      <c r="Q1115" s="113">
        <v>4.3999999999999997E-2</v>
      </c>
      <c r="S1115" s="113" t="b">
        <v>0</v>
      </c>
      <c r="T1115" s="113" t="b">
        <f>VLOOKUP(G1115,key!$S$3:$T$12,2,FALSE)</f>
        <v>1</v>
      </c>
      <c r="U1115" s="113">
        <f t="shared" si="117"/>
        <v>1</v>
      </c>
      <c r="V1115" s="116">
        <f t="shared" si="118"/>
        <v>0</v>
      </c>
      <c r="W1115" s="113">
        <f>VLOOKUP(G1115,key!$S$3:$U$6,3,FALSE)</f>
        <v>0.25</v>
      </c>
      <c r="AA1115" s="113" t="s">
        <v>4151</v>
      </c>
      <c r="AB1115" s="113" t="s">
        <v>1651</v>
      </c>
      <c r="AC1115" s="113" t="s">
        <v>1653</v>
      </c>
      <c r="AD1115" s="113" t="s">
        <v>104</v>
      </c>
      <c r="AE1115" s="113" t="s">
        <v>1656</v>
      </c>
      <c r="AF1115" s="113">
        <v>293</v>
      </c>
      <c r="AG1115" s="113">
        <v>4.4999999999999998E-2</v>
      </c>
      <c r="AH1115" s="113">
        <v>0</v>
      </c>
      <c r="AI1115" s="113">
        <v>500</v>
      </c>
      <c r="AJ1115" s="113">
        <v>4.3999999999999997E-2</v>
      </c>
    </row>
    <row r="1116" spans="1:36" x14ac:dyDescent="0.25">
      <c r="A1116" s="113" t="str">
        <f t="shared" si="116"/>
        <v>CFLDMoMH06CZ05rNCGF</v>
      </c>
      <c r="B1116" s="113" t="s">
        <v>118</v>
      </c>
      <c r="C1116" s="113" t="s">
        <v>45</v>
      </c>
      <c r="D1116" s="112" t="s">
        <v>1651</v>
      </c>
      <c r="E1116" s="112" t="s">
        <v>1653</v>
      </c>
      <c r="F1116" s="112" t="s">
        <v>104</v>
      </c>
      <c r="G1116" s="112" t="s">
        <v>1657</v>
      </c>
      <c r="H1116" s="113">
        <f t="shared" si="114"/>
        <v>0.99</v>
      </c>
      <c r="I1116" s="113">
        <f t="shared" si="119"/>
        <v>1.0227272727272727</v>
      </c>
      <c r="J1116" s="113">
        <f t="shared" si="115"/>
        <v>-3.2000000000000001E-2</v>
      </c>
      <c r="M1116" s="113">
        <v>495</v>
      </c>
      <c r="N1116" s="113">
        <v>4.4999999999999998E-2</v>
      </c>
      <c r="O1116" s="113">
        <v>-16</v>
      </c>
      <c r="P1116" s="113">
        <v>500</v>
      </c>
      <c r="Q1116" s="113">
        <v>4.3999999999999997E-2</v>
      </c>
      <c r="S1116" s="113" t="b">
        <v>0</v>
      </c>
      <c r="T1116" s="113" t="b">
        <f>VLOOKUP(G1116,key!$S$3:$T$12,2,FALSE)</f>
        <v>0</v>
      </c>
      <c r="U1116" s="113">
        <f t="shared" si="117"/>
        <v>1</v>
      </c>
      <c r="V1116" s="116">
        <f t="shared" si="118"/>
        <v>-3.2000000000000001E-2</v>
      </c>
      <c r="W1116" s="113">
        <f>VLOOKUP(G1116,key!$S$3:$U$6,3,FALSE)</f>
        <v>0.9</v>
      </c>
      <c r="AA1116" s="113" t="s">
        <v>4151</v>
      </c>
      <c r="AB1116" s="113" t="s">
        <v>1651</v>
      </c>
      <c r="AC1116" s="113" t="s">
        <v>1653</v>
      </c>
      <c r="AD1116" s="113" t="s">
        <v>104</v>
      </c>
      <c r="AE1116" s="113" t="s">
        <v>1657</v>
      </c>
      <c r="AF1116" s="113">
        <v>495</v>
      </c>
      <c r="AG1116" s="113">
        <v>4.4999999999999998E-2</v>
      </c>
      <c r="AH1116" s="113">
        <v>-16</v>
      </c>
      <c r="AI1116" s="113">
        <v>500</v>
      </c>
      <c r="AJ1116" s="113">
        <v>4.3999999999999997E-2</v>
      </c>
    </row>
    <row r="1117" spans="1:36" x14ac:dyDescent="0.25">
      <c r="A1117" s="113" t="str">
        <f t="shared" si="116"/>
        <v>CFLDMoMH06CZ06rDXGF</v>
      </c>
      <c r="B1117" s="113" t="s">
        <v>118</v>
      </c>
      <c r="C1117" s="113" t="s">
        <v>45</v>
      </c>
      <c r="D1117" s="112" t="s">
        <v>1651</v>
      </c>
      <c r="E1117" s="112" t="s">
        <v>1653</v>
      </c>
      <c r="F1117" s="112" t="s">
        <v>105</v>
      </c>
      <c r="G1117" s="112" t="s">
        <v>1658</v>
      </c>
      <c r="H1117" s="113">
        <f t="shared" si="114"/>
        <v>1.1200000000000001</v>
      </c>
      <c r="I1117" s="113">
        <f t="shared" si="119"/>
        <v>1.5681818181818183</v>
      </c>
      <c r="J1117" s="113">
        <f t="shared" si="115"/>
        <v>-4.3E-3</v>
      </c>
      <c r="M1117" s="113">
        <v>560</v>
      </c>
      <c r="N1117" s="113">
        <v>6.9000000000000006E-2</v>
      </c>
      <c r="O1117" s="113">
        <v>-2.15</v>
      </c>
      <c r="P1117" s="113">
        <v>500</v>
      </c>
      <c r="Q1117" s="113">
        <v>4.3999999999999997E-2</v>
      </c>
      <c r="S1117" s="113" t="b">
        <v>0</v>
      </c>
      <c r="T1117" s="113" t="b">
        <f>VLOOKUP(G1117,key!$S$3:$T$12,2,FALSE)</f>
        <v>0</v>
      </c>
      <c r="U1117" s="113">
        <f t="shared" si="117"/>
        <v>1</v>
      </c>
      <c r="V1117" s="116">
        <f t="shared" si="118"/>
        <v>-4.3E-3</v>
      </c>
      <c r="W1117" s="113">
        <f>VLOOKUP(G1117,key!$S$3:$U$6,3,FALSE)</f>
        <v>1</v>
      </c>
      <c r="AA1117" s="113" t="s">
        <v>4151</v>
      </c>
      <c r="AB1117" s="113" t="s">
        <v>1651</v>
      </c>
      <c r="AC1117" s="113" t="s">
        <v>1653</v>
      </c>
      <c r="AD1117" s="113" t="s">
        <v>105</v>
      </c>
      <c r="AE1117" s="113" t="s">
        <v>1658</v>
      </c>
      <c r="AF1117" s="113">
        <v>560</v>
      </c>
      <c r="AG1117" s="113">
        <v>6.9000000000000006E-2</v>
      </c>
      <c r="AH1117" s="113">
        <v>-2.15</v>
      </c>
      <c r="AI1117" s="113">
        <v>500</v>
      </c>
      <c r="AJ1117" s="113">
        <v>4.3999999999999997E-2</v>
      </c>
    </row>
    <row r="1118" spans="1:36" x14ac:dyDescent="0.25">
      <c r="A1118" s="113" t="str">
        <f t="shared" si="116"/>
        <v>CFLDMoMH06CZ06rDXHP</v>
      </c>
      <c r="B1118" s="113" t="s">
        <v>118</v>
      </c>
      <c r="C1118" s="113" t="s">
        <v>45</v>
      </c>
      <c r="D1118" s="112" t="s">
        <v>1651</v>
      </c>
      <c r="E1118" s="112" t="s">
        <v>1653</v>
      </c>
      <c r="F1118" s="112" t="s">
        <v>105</v>
      </c>
      <c r="G1118" s="112" t="s">
        <v>1659</v>
      </c>
      <c r="H1118" s="113">
        <f t="shared" si="114"/>
        <v>1.0860000000000001</v>
      </c>
      <c r="I1118" s="113">
        <f t="shared" si="119"/>
        <v>1.5454545454545456</v>
      </c>
      <c r="J1118" s="113">
        <f t="shared" si="115"/>
        <v>0</v>
      </c>
      <c r="M1118" s="113">
        <v>543</v>
      </c>
      <c r="N1118" s="113">
        <v>6.8000000000000005E-2</v>
      </c>
      <c r="O1118" s="113">
        <v>0</v>
      </c>
      <c r="P1118" s="113">
        <v>500</v>
      </c>
      <c r="Q1118" s="113">
        <v>4.3999999999999997E-2</v>
      </c>
      <c r="S1118" s="113" t="b">
        <v>0</v>
      </c>
      <c r="T1118" s="113" t="b">
        <f>VLOOKUP(G1118,key!$S$3:$T$12,2,FALSE)</f>
        <v>1</v>
      </c>
      <c r="U1118" s="113">
        <f t="shared" si="117"/>
        <v>1</v>
      </c>
      <c r="V1118" s="116">
        <f t="shared" si="118"/>
        <v>0</v>
      </c>
      <c r="W1118" s="113">
        <f>VLOOKUP(G1118,key!$S$3:$U$6,3,FALSE)</f>
        <v>0.5</v>
      </c>
      <c r="AA1118" s="113" t="s">
        <v>4151</v>
      </c>
      <c r="AB1118" s="113" t="s">
        <v>1651</v>
      </c>
      <c r="AC1118" s="113" t="s">
        <v>1653</v>
      </c>
      <c r="AD1118" s="113" t="s">
        <v>105</v>
      </c>
      <c r="AE1118" s="113" t="s">
        <v>1659</v>
      </c>
      <c r="AF1118" s="113">
        <v>543</v>
      </c>
      <c r="AG1118" s="113">
        <v>6.8000000000000005E-2</v>
      </c>
      <c r="AH1118" s="113">
        <v>0</v>
      </c>
      <c r="AI1118" s="113">
        <v>500</v>
      </c>
      <c r="AJ1118" s="113">
        <v>4.3999999999999997E-2</v>
      </c>
    </row>
    <row r="1119" spans="1:36" x14ac:dyDescent="0.25">
      <c r="A1119" s="113" t="str">
        <f t="shared" si="116"/>
        <v>CFLDMoMH06CZ06rNCEH</v>
      </c>
      <c r="B1119" s="113" t="s">
        <v>118</v>
      </c>
      <c r="C1119" s="113" t="s">
        <v>45</v>
      </c>
      <c r="D1119" s="112" t="s">
        <v>1651</v>
      </c>
      <c r="E1119" s="112" t="s">
        <v>1653</v>
      </c>
      <c r="F1119" s="112" t="s">
        <v>105</v>
      </c>
      <c r="G1119" s="112" t="s">
        <v>1656</v>
      </c>
      <c r="H1119" s="113">
        <f t="shared" si="114"/>
        <v>0.94599999999999995</v>
      </c>
      <c r="I1119" s="113">
        <f t="shared" si="119"/>
        <v>1</v>
      </c>
      <c r="J1119" s="113">
        <f t="shared" si="115"/>
        <v>0</v>
      </c>
      <c r="M1119" s="113">
        <v>473</v>
      </c>
      <c r="N1119" s="113">
        <v>4.3999999999999997E-2</v>
      </c>
      <c r="O1119" s="113">
        <v>0</v>
      </c>
      <c r="P1119" s="113">
        <v>500</v>
      </c>
      <c r="Q1119" s="113">
        <v>4.3999999999999997E-2</v>
      </c>
      <c r="S1119" s="113" t="b">
        <v>0</v>
      </c>
      <c r="T1119" s="113" t="b">
        <f>VLOOKUP(G1119,key!$S$3:$T$12,2,FALSE)</f>
        <v>1</v>
      </c>
      <c r="U1119" s="113">
        <f t="shared" si="117"/>
        <v>1</v>
      </c>
      <c r="V1119" s="116">
        <f t="shared" si="118"/>
        <v>0</v>
      </c>
      <c r="W1119" s="113">
        <f>VLOOKUP(G1119,key!$S$3:$U$6,3,FALSE)</f>
        <v>0.25</v>
      </c>
      <c r="AA1119" s="113" t="s">
        <v>4151</v>
      </c>
      <c r="AB1119" s="113" t="s">
        <v>1651</v>
      </c>
      <c r="AC1119" s="113" t="s">
        <v>1653</v>
      </c>
      <c r="AD1119" s="113" t="s">
        <v>105</v>
      </c>
      <c r="AE1119" s="113" t="s">
        <v>1656</v>
      </c>
      <c r="AF1119" s="113">
        <v>473</v>
      </c>
      <c r="AG1119" s="113">
        <v>4.3999999999999997E-2</v>
      </c>
      <c r="AH1119" s="113">
        <v>0</v>
      </c>
      <c r="AI1119" s="113">
        <v>500</v>
      </c>
      <c r="AJ1119" s="113">
        <v>4.3999999999999997E-2</v>
      </c>
    </row>
    <row r="1120" spans="1:36" x14ac:dyDescent="0.25">
      <c r="A1120" s="113" t="str">
        <f t="shared" si="116"/>
        <v>CFLDMoMH06CZ06rNCGF</v>
      </c>
      <c r="B1120" s="113" t="s">
        <v>118</v>
      </c>
      <c r="C1120" s="113" t="s">
        <v>45</v>
      </c>
      <c r="D1120" s="112" t="s">
        <v>1651</v>
      </c>
      <c r="E1120" s="112" t="s">
        <v>1653</v>
      </c>
      <c r="F1120" s="112" t="s">
        <v>105</v>
      </c>
      <c r="G1120" s="112" t="s">
        <v>1657</v>
      </c>
      <c r="H1120" s="113">
        <f t="shared" si="114"/>
        <v>1.01</v>
      </c>
      <c r="I1120" s="113">
        <f t="shared" si="119"/>
        <v>1.0227272727272727</v>
      </c>
      <c r="J1120" s="113">
        <f t="shared" si="115"/>
        <v>-4.3E-3</v>
      </c>
      <c r="M1120" s="113">
        <v>505</v>
      </c>
      <c r="N1120" s="113">
        <v>4.4999999999999998E-2</v>
      </c>
      <c r="O1120" s="113">
        <v>-2.15</v>
      </c>
      <c r="P1120" s="113">
        <v>500</v>
      </c>
      <c r="Q1120" s="113">
        <v>4.3999999999999997E-2</v>
      </c>
      <c r="S1120" s="113" t="b">
        <v>0</v>
      </c>
      <c r="T1120" s="113" t="b">
        <f>VLOOKUP(G1120,key!$S$3:$T$12,2,FALSE)</f>
        <v>0</v>
      </c>
      <c r="U1120" s="113">
        <f t="shared" si="117"/>
        <v>1</v>
      </c>
      <c r="V1120" s="116">
        <f t="shared" si="118"/>
        <v>-4.3E-3</v>
      </c>
      <c r="W1120" s="113">
        <f>VLOOKUP(G1120,key!$S$3:$U$6,3,FALSE)</f>
        <v>0.9</v>
      </c>
      <c r="AA1120" s="113" t="s">
        <v>4151</v>
      </c>
      <c r="AB1120" s="113" t="s">
        <v>1651</v>
      </c>
      <c r="AC1120" s="113" t="s">
        <v>1653</v>
      </c>
      <c r="AD1120" s="113" t="s">
        <v>105</v>
      </c>
      <c r="AE1120" s="113" t="s">
        <v>1657</v>
      </c>
      <c r="AF1120" s="113">
        <v>505</v>
      </c>
      <c r="AG1120" s="113">
        <v>4.4999999999999998E-2</v>
      </c>
      <c r="AH1120" s="113">
        <v>-2.15</v>
      </c>
      <c r="AI1120" s="113">
        <v>500</v>
      </c>
      <c r="AJ1120" s="113">
        <v>4.3999999999999997E-2</v>
      </c>
    </row>
    <row r="1121" spans="1:36" x14ac:dyDescent="0.25">
      <c r="A1121" s="113" t="str">
        <f t="shared" si="116"/>
        <v>CFLDMoMH06CZ07rDXGF</v>
      </c>
      <c r="B1121" s="113" t="s">
        <v>118</v>
      </c>
      <c r="C1121" s="113" t="s">
        <v>45</v>
      </c>
      <c r="D1121" s="112" t="s">
        <v>1651</v>
      </c>
      <c r="E1121" s="112" t="s">
        <v>1653</v>
      </c>
      <c r="F1121" s="112" t="s">
        <v>106</v>
      </c>
      <c r="G1121" s="112" t="s">
        <v>1658</v>
      </c>
      <c r="H1121" s="113">
        <f t="shared" si="114"/>
        <v>1.1839999999999999</v>
      </c>
      <c r="I1121" s="113">
        <f t="shared" si="119"/>
        <v>1.5227272727272729</v>
      </c>
      <c r="J1121" s="113">
        <f t="shared" si="115"/>
        <v>-0.01</v>
      </c>
      <c r="M1121" s="113">
        <v>592</v>
      </c>
      <c r="N1121" s="113">
        <v>6.7000000000000004E-2</v>
      </c>
      <c r="O1121" s="113">
        <v>-5</v>
      </c>
      <c r="P1121" s="113">
        <v>500</v>
      </c>
      <c r="Q1121" s="113">
        <v>4.3999999999999997E-2</v>
      </c>
      <c r="S1121" s="113" t="b">
        <v>0</v>
      </c>
      <c r="T1121" s="113" t="b">
        <f>VLOOKUP(G1121,key!$S$3:$T$12,2,FALSE)</f>
        <v>0</v>
      </c>
      <c r="U1121" s="113">
        <f t="shared" si="117"/>
        <v>1</v>
      </c>
      <c r="V1121" s="116">
        <f t="shared" si="118"/>
        <v>-0.01</v>
      </c>
      <c r="W1121" s="113">
        <f>VLOOKUP(G1121,key!$S$3:$U$6,3,FALSE)</f>
        <v>1</v>
      </c>
      <c r="AA1121" s="113" t="s">
        <v>4151</v>
      </c>
      <c r="AB1121" s="113" t="s">
        <v>1651</v>
      </c>
      <c r="AC1121" s="113" t="s">
        <v>1653</v>
      </c>
      <c r="AD1121" s="113" t="s">
        <v>106</v>
      </c>
      <c r="AE1121" s="113" t="s">
        <v>1658</v>
      </c>
      <c r="AF1121" s="113">
        <v>592</v>
      </c>
      <c r="AG1121" s="113">
        <v>6.7000000000000004E-2</v>
      </c>
      <c r="AH1121" s="113">
        <v>-5</v>
      </c>
      <c r="AI1121" s="113">
        <v>500</v>
      </c>
      <c r="AJ1121" s="113">
        <v>4.3999999999999997E-2</v>
      </c>
    </row>
    <row r="1122" spans="1:36" x14ac:dyDescent="0.25">
      <c r="A1122" s="113" t="str">
        <f t="shared" si="116"/>
        <v>CFLDMoMH06CZ07rDXHP</v>
      </c>
      <c r="B1122" s="113" t="s">
        <v>118</v>
      </c>
      <c r="C1122" s="113" t="s">
        <v>45</v>
      </c>
      <c r="D1122" s="112" t="s">
        <v>1651</v>
      </c>
      <c r="E1122" s="112" t="s">
        <v>1653</v>
      </c>
      <c r="F1122" s="112" t="s">
        <v>106</v>
      </c>
      <c r="G1122" s="112" t="s">
        <v>1659</v>
      </c>
      <c r="H1122" s="113">
        <f t="shared" si="114"/>
        <v>1.1020000000000001</v>
      </c>
      <c r="I1122" s="113">
        <f t="shared" si="119"/>
        <v>1.5227272727272729</v>
      </c>
      <c r="J1122" s="113">
        <f t="shared" si="115"/>
        <v>0</v>
      </c>
      <c r="M1122" s="113">
        <v>551</v>
      </c>
      <c r="N1122" s="113">
        <v>6.7000000000000004E-2</v>
      </c>
      <c r="O1122" s="113">
        <v>0</v>
      </c>
      <c r="P1122" s="113">
        <v>500</v>
      </c>
      <c r="Q1122" s="113">
        <v>4.3999999999999997E-2</v>
      </c>
      <c r="S1122" s="113" t="b">
        <v>0</v>
      </c>
      <c r="T1122" s="113" t="b">
        <f>VLOOKUP(G1122,key!$S$3:$T$12,2,FALSE)</f>
        <v>1</v>
      </c>
      <c r="U1122" s="113">
        <f t="shared" si="117"/>
        <v>1</v>
      </c>
      <c r="V1122" s="116">
        <f t="shared" si="118"/>
        <v>0</v>
      </c>
      <c r="W1122" s="113">
        <f>VLOOKUP(G1122,key!$S$3:$U$6,3,FALSE)</f>
        <v>0.5</v>
      </c>
      <c r="AA1122" s="113" t="s">
        <v>4151</v>
      </c>
      <c r="AB1122" s="113" t="s">
        <v>1651</v>
      </c>
      <c r="AC1122" s="113" t="s">
        <v>1653</v>
      </c>
      <c r="AD1122" s="113" t="s">
        <v>106</v>
      </c>
      <c r="AE1122" s="113" t="s">
        <v>1659</v>
      </c>
      <c r="AF1122" s="113">
        <v>551</v>
      </c>
      <c r="AG1122" s="113">
        <v>6.7000000000000004E-2</v>
      </c>
      <c r="AH1122" s="113">
        <v>0</v>
      </c>
      <c r="AI1122" s="113">
        <v>500</v>
      </c>
      <c r="AJ1122" s="113">
        <v>4.3999999999999997E-2</v>
      </c>
    </row>
    <row r="1123" spans="1:36" x14ac:dyDescent="0.25">
      <c r="A1123" s="113" t="str">
        <f t="shared" si="116"/>
        <v>CFLDMoMH06CZ07rNCEH</v>
      </c>
      <c r="B1123" s="113" t="s">
        <v>118</v>
      </c>
      <c r="C1123" s="113" t="s">
        <v>45</v>
      </c>
      <c r="D1123" s="112" t="s">
        <v>1651</v>
      </c>
      <c r="E1123" s="112" t="s">
        <v>1653</v>
      </c>
      <c r="F1123" s="112" t="s">
        <v>106</v>
      </c>
      <c r="G1123" s="112" t="s">
        <v>1656</v>
      </c>
      <c r="H1123" s="113">
        <f t="shared" si="114"/>
        <v>0.86</v>
      </c>
      <c r="I1123" s="113">
        <f t="shared" si="119"/>
        <v>1.0227272727272727</v>
      </c>
      <c r="J1123" s="113">
        <f t="shared" si="115"/>
        <v>0</v>
      </c>
      <c r="M1123" s="113">
        <v>430</v>
      </c>
      <c r="N1123" s="113">
        <v>4.4999999999999998E-2</v>
      </c>
      <c r="O1123" s="113">
        <v>0</v>
      </c>
      <c r="P1123" s="113">
        <v>500</v>
      </c>
      <c r="Q1123" s="113">
        <v>4.3999999999999997E-2</v>
      </c>
      <c r="S1123" s="113" t="b">
        <v>0</v>
      </c>
      <c r="T1123" s="113" t="b">
        <f>VLOOKUP(G1123,key!$S$3:$T$12,2,FALSE)</f>
        <v>1</v>
      </c>
      <c r="U1123" s="113">
        <f t="shared" si="117"/>
        <v>1</v>
      </c>
      <c r="V1123" s="116">
        <f t="shared" si="118"/>
        <v>0</v>
      </c>
      <c r="W1123" s="113">
        <f>VLOOKUP(G1123,key!$S$3:$U$6,3,FALSE)</f>
        <v>0.25</v>
      </c>
      <c r="AA1123" s="113" t="s">
        <v>4151</v>
      </c>
      <c r="AB1123" s="113" t="s">
        <v>1651</v>
      </c>
      <c r="AC1123" s="113" t="s">
        <v>1653</v>
      </c>
      <c r="AD1123" s="113" t="s">
        <v>106</v>
      </c>
      <c r="AE1123" s="113" t="s">
        <v>1656</v>
      </c>
      <c r="AF1123" s="113">
        <v>430</v>
      </c>
      <c r="AG1123" s="113">
        <v>4.4999999999999998E-2</v>
      </c>
      <c r="AH1123" s="113">
        <v>0</v>
      </c>
      <c r="AI1123" s="113">
        <v>500</v>
      </c>
      <c r="AJ1123" s="113">
        <v>4.3999999999999997E-2</v>
      </c>
    </row>
    <row r="1124" spans="1:36" x14ac:dyDescent="0.25">
      <c r="A1124" s="113" t="str">
        <f t="shared" si="116"/>
        <v>CFLDMoMH06CZ07rNCGF</v>
      </c>
      <c r="B1124" s="113" t="s">
        <v>118</v>
      </c>
      <c r="C1124" s="113" t="s">
        <v>45</v>
      </c>
      <c r="D1124" s="112" t="s">
        <v>1651</v>
      </c>
      <c r="E1124" s="112" t="s">
        <v>1653</v>
      </c>
      <c r="F1124" s="112" t="s">
        <v>106</v>
      </c>
      <c r="G1124" s="112" t="s">
        <v>1657</v>
      </c>
      <c r="H1124" s="113">
        <f t="shared" si="114"/>
        <v>1.004</v>
      </c>
      <c r="I1124" s="113">
        <f t="shared" si="119"/>
        <v>1</v>
      </c>
      <c r="J1124" s="113">
        <f t="shared" si="115"/>
        <v>-0.01</v>
      </c>
      <c r="M1124" s="113">
        <v>502</v>
      </c>
      <c r="N1124" s="113">
        <v>4.3999999999999997E-2</v>
      </c>
      <c r="O1124" s="113">
        <v>-5</v>
      </c>
      <c r="P1124" s="113">
        <v>500</v>
      </c>
      <c r="Q1124" s="113">
        <v>4.3999999999999997E-2</v>
      </c>
      <c r="S1124" s="113" t="b">
        <v>0</v>
      </c>
      <c r="T1124" s="113" t="b">
        <f>VLOOKUP(G1124,key!$S$3:$T$12,2,FALSE)</f>
        <v>0</v>
      </c>
      <c r="U1124" s="113">
        <f t="shared" si="117"/>
        <v>1</v>
      </c>
      <c r="V1124" s="116">
        <f t="shared" si="118"/>
        <v>-0.01</v>
      </c>
      <c r="W1124" s="113">
        <f>VLOOKUP(G1124,key!$S$3:$U$6,3,FALSE)</f>
        <v>0.9</v>
      </c>
      <c r="AA1124" s="113" t="s">
        <v>4151</v>
      </c>
      <c r="AB1124" s="113" t="s">
        <v>1651</v>
      </c>
      <c r="AC1124" s="113" t="s">
        <v>1653</v>
      </c>
      <c r="AD1124" s="113" t="s">
        <v>106</v>
      </c>
      <c r="AE1124" s="113" t="s">
        <v>1657</v>
      </c>
      <c r="AF1124" s="113">
        <v>502</v>
      </c>
      <c r="AG1124" s="113">
        <v>4.3999999999999997E-2</v>
      </c>
      <c r="AH1124" s="113">
        <v>-5</v>
      </c>
      <c r="AI1124" s="113">
        <v>500</v>
      </c>
      <c r="AJ1124" s="113">
        <v>4.3999999999999997E-2</v>
      </c>
    </row>
    <row r="1125" spans="1:36" x14ac:dyDescent="0.25">
      <c r="A1125" s="113" t="str">
        <f t="shared" si="116"/>
        <v>CFLDMoMH06CZ08rDXGF</v>
      </c>
      <c r="B1125" s="113" t="s">
        <v>118</v>
      </c>
      <c r="C1125" s="113" t="s">
        <v>45</v>
      </c>
      <c r="D1125" s="112" t="s">
        <v>1651</v>
      </c>
      <c r="E1125" s="112" t="s">
        <v>1653</v>
      </c>
      <c r="F1125" s="112" t="s">
        <v>107</v>
      </c>
      <c r="G1125" s="112" t="s">
        <v>1658</v>
      </c>
      <c r="H1125" s="113">
        <f t="shared" si="114"/>
        <v>1.1859999999999999</v>
      </c>
      <c r="I1125" s="113">
        <f t="shared" si="119"/>
        <v>1.5681818181818183</v>
      </c>
      <c r="J1125" s="113">
        <f t="shared" si="115"/>
        <v>-1.4539999999999999E-2</v>
      </c>
      <c r="M1125" s="113">
        <v>593</v>
      </c>
      <c r="N1125" s="113">
        <v>6.9000000000000006E-2</v>
      </c>
      <c r="O1125" s="113">
        <v>-7.27</v>
      </c>
      <c r="P1125" s="113">
        <v>500</v>
      </c>
      <c r="Q1125" s="113">
        <v>4.3999999999999997E-2</v>
      </c>
      <c r="S1125" s="113" t="b">
        <v>0</v>
      </c>
      <c r="T1125" s="113" t="b">
        <f>VLOOKUP(G1125,key!$S$3:$T$12,2,FALSE)</f>
        <v>0</v>
      </c>
      <c r="U1125" s="113">
        <f t="shared" si="117"/>
        <v>1</v>
      </c>
      <c r="V1125" s="116">
        <f t="shared" si="118"/>
        <v>-1.4539999999999999E-2</v>
      </c>
      <c r="W1125" s="113">
        <f>VLOOKUP(G1125,key!$S$3:$U$6,3,FALSE)</f>
        <v>1</v>
      </c>
      <c r="AA1125" s="113" t="s">
        <v>4151</v>
      </c>
      <c r="AB1125" s="113" t="s">
        <v>1651</v>
      </c>
      <c r="AC1125" s="113" t="s">
        <v>1653</v>
      </c>
      <c r="AD1125" s="113" t="s">
        <v>107</v>
      </c>
      <c r="AE1125" s="113" t="s">
        <v>1658</v>
      </c>
      <c r="AF1125" s="113">
        <v>593</v>
      </c>
      <c r="AG1125" s="113">
        <v>6.9000000000000006E-2</v>
      </c>
      <c r="AH1125" s="113">
        <v>-7.27</v>
      </c>
      <c r="AI1125" s="113">
        <v>500</v>
      </c>
      <c r="AJ1125" s="113">
        <v>4.3999999999999997E-2</v>
      </c>
    </row>
    <row r="1126" spans="1:36" x14ac:dyDescent="0.25">
      <c r="A1126" s="113" t="str">
        <f t="shared" si="116"/>
        <v>CFLDMoMH06CZ08rDXHP</v>
      </c>
      <c r="B1126" s="113" t="s">
        <v>118</v>
      </c>
      <c r="C1126" s="113" t="s">
        <v>45</v>
      </c>
      <c r="D1126" s="112" t="s">
        <v>1651</v>
      </c>
      <c r="E1126" s="112" t="s">
        <v>1653</v>
      </c>
      <c r="F1126" s="112" t="s">
        <v>107</v>
      </c>
      <c r="G1126" s="112" t="s">
        <v>1659</v>
      </c>
      <c r="H1126" s="113">
        <f t="shared" si="114"/>
        <v>1.0880000000000001</v>
      </c>
      <c r="I1126" s="113">
        <f t="shared" si="119"/>
        <v>1.5909090909090911</v>
      </c>
      <c r="J1126" s="113">
        <f t="shared" si="115"/>
        <v>0</v>
      </c>
      <c r="M1126" s="113">
        <v>544</v>
      </c>
      <c r="N1126" s="113">
        <v>7.0000000000000007E-2</v>
      </c>
      <c r="O1126" s="113">
        <v>0</v>
      </c>
      <c r="P1126" s="113">
        <v>500</v>
      </c>
      <c r="Q1126" s="113">
        <v>4.3999999999999997E-2</v>
      </c>
      <c r="S1126" s="113" t="b">
        <v>0</v>
      </c>
      <c r="T1126" s="113" t="b">
        <f>VLOOKUP(G1126,key!$S$3:$T$12,2,FALSE)</f>
        <v>1</v>
      </c>
      <c r="U1126" s="113">
        <f t="shared" si="117"/>
        <v>1</v>
      </c>
      <c r="V1126" s="116">
        <f t="shared" si="118"/>
        <v>0</v>
      </c>
      <c r="W1126" s="113">
        <f>VLOOKUP(G1126,key!$S$3:$U$6,3,FALSE)</f>
        <v>0.5</v>
      </c>
      <c r="AA1126" s="113" t="s">
        <v>4151</v>
      </c>
      <c r="AB1126" s="113" t="s">
        <v>1651</v>
      </c>
      <c r="AC1126" s="113" t="s">
        <v>1653</v>
      </c>
      <c r="AD1126" s="113" t="s">
        <v>107</v>
      </c>
      <c r="AE1126" s="113" t="s">
        <v>1659</v>
      </c>
      <c r="AF1126" s="113">
        <v>544</v>
      </c>
      <c r="AG1126" s="113">
        <v>7.0000000000000007E-2</v>
      </c>
      <c r="AH1126" s="113">
        <v>0</v>
      </c>
      <c r="AI1126" s="113">
        <v>500</v>
      </c>
      <c r="AJ1126" s="113">
        <v>4.3999999999999997E-2</v>
      </c>
    </row>
    <row r="1127" spans="1:36" x14ac:dyDescent="0.25">
      <c r="A1127" s="113" t="str">
        <f t="shared" si="116"/>
        <v>CFLDMoMH06CZ08rNCEH</v>
      </c>
      <c r="B1127" s="113" t="s">
        <v>118</v>
      </c>
      <c r="C1127" s="113" t="s">
        <v>45</v>
      </c>
      <c r="D1127" s="112" t="s">
        <v>1651</v>
      </c>
      <c r="E1127" s="112" t="s">
        <v>1653</v>
      </c>
      <c r="F1127" s="112" t="s">
        <v>107</v>
      </c>
      <c r="G1127" s="112" t="s">
        <v>1656</v>
      </c>
      <c r="H1127" s="113">
        <f t="shared" si="114"/>
        <v>0.81399999999999995</v>
      </c>
      <c r="I1127" s="113">
        <f t="shared" si="119"/>
        <v>1.0227272727272727</v>
      </c>
      <c r="J1127" s="113">
        <f t="shared" si="115"/>
        <v>0</v>
      </c>
      <c r="M1127" s="113">
        <v>407</v>
      </c>
      <c r="N1127" s="113">
        <v>4.4999999999999998E-2</v>
      </c>
      <c r="O1127" s="113">
        <v>0</v>
      </c>
      <c r="P1127" s="113">
        <v>500</v>
      </c>
      <c r="Q1127" s="113">
        <v>4.3999999999999997E-2</v>
      </c>
      <c r="S1127" s="113" t="b">
        <v>0</v>
      </c>
      <c r="T1127" s="113" t="b">
        <f>VLOOKUP(G1127,key!$S$3:$T$12,2,FALSE)</f>
        <v>1</v>
      </c>
      <c r="U1127" s="113">
        <f t="shared" si="117"/>
        <v>1</v>
      </c>
      <c r="V1127" s="116">
        <f t="shared" si="118"/>
        <v>0</v>
      </c>
      <c r="W1127" s="113">
        <f>VLOOKUP(G1127,key!$S$3:$U$6,3,FALSE)</f>
        <v>0.25</v>
      </c>
      <c r="AA1127" s="113" t="s">
        <v>4151</v>
      </c>
      <c r="AB1127" s="113" t="s">
        <v>1651</v>
      </c>
      <c r="AC1127" s="113" t="s">
        <v>1653</v>
      </c>
      <c r="AD1127" s="113" t="s">
        <v>107</v>
      </c>
      <c r="AE1127" s="113" t="s">
        <v>1656</v>
      </c>
      <c r="AF1127" s="113">
        <v>407</v>
      </c>
      <c r="AG1127" s="113">
        <v>4.4999999999999998E-2</v>
      </c>
      <c r="AH1127" s="113">
        <v>0</v>
      </c>
      <c r="AI1127" s="113">
        <v>500</v>
      </c>
      <c r="AJ1127" s="113">
        <v>4.3999999999999997E-2</v>
      </c>
    </row>
    <row r="1128" spans="1:36" x14ac:dyDescent="0.25">
      <c r="A1128" s="113" t="str">
        <f t="shared" si="116"/>
        <v>CFLDMoMH06CZ08rNCGF</v>
      </c>
      <c r="B1128" s="113" t="s">
        <v>118</v>
      </c>
      <c r="C1128" s="113" t="s">
        <v>45</v>
      </c>
      <c r="D1128" s="112" t="s">
        <v>1651</v>
      </c>
      <c r="E1128" s="112" t="s">
        <v>1653</v>
      </c>
      <c r="F1128" s="112" t="s">
        <v>107</v>
      </c>
      <c r="G1128" s="112" t="s">
        <v>1657</v>
      </c>
      <c r="H1128" s="113">
        <f t="shared" si="114"/>
        <v>1.002</v>
      </c>
      <c r="I1128" s="113">
        <f t="shared" si="119"/>
        <v>1.0227272727272727</v>
      </c>
      <c r="J1128" s="113">
        <f t="shared" si="115"/>
        <v>-1.4539999999999999E-2</v>
      </c>
      <c r="M1128" s="113">
        <v>501</v>
      </c>
      <c r="N1128" s="113">
        <v>4.4999999999999998E-2</v>
      </c>
      <c r="O1128" s="113">
        <v>-7.27</v>
      </c>
      <c r="P1128" s="113">
        <v>500</v>
      </c>
      <c r="Q1128" s="113">
        <v>4.3999999999999997E-2</v>
      </c>
      <c r="S1128" s="113" t="b">
        <v>0</v>
      </c>
      <c r="T1128" s="113" t="b">
        <f>VLOOKUP(G1128,key!$S$3:$T$12,2,FALSE)</f>
        <v>0</v>
      </c>
      <c r="U1128" s="113">
        <f t="shared" si="117"/>
        <v>1</v>
      </c>
      <c r="V1128" s="116">
        <f t="shared" si="118"/>
        <v>-1.4539999999999999E-2</v>
      </c>
      <c r="W1128" s="113">
        <f>VLOOKUP(G1128,key!$S$3:$U$6,3,FALSE)</f>
        <v>0.9</v>
      </c>
      <c r="AA1128" s="113" t="s">
        <v>4151</v>
      </c>
      <c r="AB1128" s="113" t="s">
        <v>1651</v>
      </c>
      <c r="AC1128" s="113" t="s">
        <v>1653</v>
      </c>
      <c r="AD1128" s="113" t="s">
        <v>107</v>
      </c>
      <c r="AE1128" s="113" t="s">
        <v>1657</v>
      </c>
      <c r="AF1128" s="113">
        <v>501</v>
      </c>
      <c r="AG1128" s="113">
        <v>4.4999999999999998E-2</v>
      </c>
      <c r="AH1128" s="113">
        <v>-7.27</v>
      </c>
      <c r="AI1128" s="113">
        <v>500</v>
      </c>
      <c r="AJ1128" s="113">
        <v>4.3999999999999997E-2</v>
      </c>
    </row>
    <row r="1129" spans="1:36" x14ac:dyDescent="0.25">
      <c r="A1129" s="113" t="str">
        <f t="shared" si="116"/>
        <v>CFLDMoMH06CZ09rDXGF</v>
      </c>
      <c r="B1129" s="113" t="s">
        <v>118</v>
      </c>
      <c r="C1129" s="113" t="s">
        <v>45</v>
      </c>
      <c r="D1129" s="112" t="s">
        <v>1651</v>
      </c>
      <c r="E1129" s="112" t="s">
        <v>1653</v>
      </c>
      <c r="F1129" s="112" t="s">
        <v>108</v>
      </c>
      <c r="G1129" s="112" t="s">
        <v>1658</v>
      </c>
      <c r="H1129" s="113">
        <f t="shared" si="114"/>
        <v>1.1299999999999999</v>
      </c>
      <c r="I1129" s="113">
        <f t="shared" si="119"/>
        <v>1.6363636363636362</v>
      </c>
      <c r="J1129" s="113">
        <f t="shared" si="115"/>
        <v>-1.6219999999999998E-2</v>
      </c>
      <c r="M1129" s="113">
        <v>565</v>
      </c>
      <c r="N1129" s="113">
        <v>7.1999999999999995E-2</v>
      </c>
      <c r="O1129" s="113">
        <v>-8.11</v>
      </c>
      <c r="P1129" s="113">
        <v>500</v>
      </c>
      <c r="Q1129" s="113">
        <v>4.3999999999999997E-2</v>
      </c>
      <c r="S1129" s="113" t="b">
        <v>0</v>
      </c>
      <c r="T1129" s="113" t="b">
        <f>VLOOKUP(G1129,key!$S$3:$T$12,2,FALSE)</f>
        <v>0</v>
      </c>
      <c r="U1129" s="113">
        <f t="shared" si="117"/>
        <v>1</v>
      </c>
      <c r="V1129" s="116">
        <f t="shared" si="118"/>
        <v>-1.6219999999999998E-2</v>
      </c>
      <c r="W1129" s="113">
        <f>VLOOKUP(G1129,key!$S$3:$U$6,3,FALSE)</f>
        <v>1</v>
      </c>
      <c r="AA1129" s="113" t="s">
        <v>4151</v>
      </c>
      <c r="AB1129" s="113" t="s">
        <v>1651</v>
      </c>
      <c r="AC1129" s="113" t="s">
        <v>1653</v>
      </c>
      <c r="AD1129" s="113" t="s">
        <v>108</v>
      </c>
      <c r="AE1129" s="113" t="s">
        <v>1658</v>
      </c>
      <c r="AF1129" s="113">
        <v>565</v>
      </c>
      <c r="AG1129" s="113">
        <v>7.1999999999999995E-2</v>
      </c>
      <c r="AH1129" s="113">
        <v>-8.11</v>
      </c>
      <c r="AI1129" s="113">
        <v>500</v>
      </c>
      <c r="AJ1129" s="113">
        <v>4.3999999999999997E-2</v>
      </c>
    </row>
    <row r="1130" spans="1:36" x14ac:dyDescent="0.25">
      <c r="A1130" s="113" t="str">
        <f t="shared" si="116"/>
        <v>CFLDMoMH06CZ09rDXHP</v>
      </c>
      <c r="B1130" s="113" t="s">
        <v>118</v>
      </c>
      <c r="C1130" s="113" t="s">
        <v>45</v>
      </c>
      <c r="D1130" s="112" t="s">
        <v>1651</v>
      </c>
      <c r="E1130" s="112" t="s">
        <v>1653</v>
      </c>
      <c r="F1130" s="112" t="s">
        <v>108</v>
      </c>
      <c r="G1130" s="112" t="s">
        <v>1659</v>
      </c>
      <c r="H1130" s="113">
        <f t="shared" si="114"/>
        <v>1.018</v>
      </c>
      <c r="I1130" s="113">
        <f t="shared" si="119"/>
        <v>1.6590909090909092</v>
      </c>
      <c r="J1130" s="113">
        <f t="shared" si="115"/>
        <v>0</v>
      </c>
      <c r="M1130" s="113">
        <v>509</v>
      </c>
      <c r="N1130" s="113">
        <v>7.2999999999999995E-2</v>
      </c>
      <c r="O1130" s="113">
        <v>0</v>
      </c>
      <c r="P1130" s="113">
        <v>500</v>
      </c>
      <c r="Q1130" s="113">
        <v>4.3999999999999997E-2</v>
      </c>
      <c r="S1130" s="113" t="b">
        <v>0</v>
      </c>
      <c r="T1130" s="113" t="b">
        <f>VLOOKUP(G1130,key!$S$3:$T$12,2,FALSE)</f>
        <v>1</v>
      </c>
      <c r="U1130" s="113">
        <f t="shared" si="117"/>
        <v>1</v>
      </c>
      <c r="V1130" s="116">
        <f t="shared" si="118"/>
        <v>0</v>
      </c>
      <c r="W1130" s="113">
        <f>VLOOKUP(G1130,key!$S$3:$U$6,3,FALSE)</f>
        <v>0.5</v>
      </c>
      <c r="AA1130" s="113" t="s">
        <v>4151</v>
      </c>
      <c r="AB1130" s="113" t="s">
        <v>1651</v>
      </c>
      <c r="AC1130" s="113" t="s">
        <v>1653</v>
      </c>
      <c r="AD1130" s="113" t="s">
        <v>108</v>
      </c>
      <c r="AE1130" s="113" t="s">
        <v>1659</v>
      </c>
      <c r="AF1130" s="113">
        <v>509</v>
      </c>
      <c r="AG1130" s="113">
        <v>7.2999999999999995E-2</v>
      </c>
      <c r="AH1130" s="113">
        <v>0</v>
      </c>
      <c r="AI1130" s="113">
        <v>500</v>
      </c>
      <c r="AJ1130" s="113">
        <v>4.3999999999999997E-2</v>
      </c>
    </row>
    <row r="1131" spans="1:36" x14ac:dyDescent="0.25">
      <c r="A1131" s="113" t="str">
        <f t="shared" si="116"/>
        <v>CFLDMoMH06CZ09rNCEH</v>
      </c>
      <c r="B1131" s="113" t="s">
        <v>118</v>
      </c>
      <c r="C1131" s="113" t="s">
        <v>45</v>
      </c>
      <c r="D1131" s="112" t="s">
        <v>1651</v>
      </c>
      <c r="E1131" s="112" t="s">
        <v>1653</v>
      </c>
      <c r="F1131" s="112" t="s">
        <v>108</v>
      </c>
      <c r="G1131" s="112" t="s">
        <v>1656</v>
      </c>
      <c r="H1131" s="113">
        <f t="shared" si="114"/>
        <v>0.78600000000000003</v>
      </c>
      <c r="I1131" s="113">
        <f t="shared" si="119"/>
        <v>1.0227272727272727</v>
      </c>
      <c r="J1131" s="113">
        <f t="shared" si="115"/>
        <v>0</v>
      </c>
      <c r="M1131" s="113">
        <v>393</v>
      </c>
      <c r="N1131" s="113">
        <v>4.4999999999999998E-2</v>
      </c>
      <c r="O1131" s="113">
        <v>0</v>
      </c>
      <c r="P1131" s="113">
        <v>500</v>
      </c>
      <c r="Q1131" s="113">
        <v>4.3999999999999997E-2</v>
      </c>
      <c r="S1131" s="113" t="b">
        <v>0</v>
      </c>
      <c r="T1131" s="113" t="b">
        <f>VLOOKUP(G1131,key!$S$3:$T$12,2,FALSE)</f>
        <v>1</v>
      </c>
      <c r="U1131" s="113">
        <f t="shared" si="117"/>
        <v>1</v>
      </c>
      <c r="V1131" s="116">
        <f t="shared" si="118"/>
        <v>0</v>
      </c>
      <c r="W1131" s="113">
        <f>VLOOKUP(G1131,key!$S$3:$U$6,3,FALSE)</f>
        <v>0.25</v>
      </c>
      <c r="AA1131" s="113" t="s">
        <v>4151</v>
      </c>
      <c r="AB1131" s="113" t="s">
        <v>1651</v>
      </c>
      <c r="AC1131" s="113" t="s">
        <v>1653</v>
      </c>
      <c r="AD1131" s="113" t="s">
        <v>108</v>
      </c>
      <c r="AE1131" s="113" t="s">
        <v>1656</v>
      </c>
      <c r="AF1131" s="113">
        <v>393</v>
      </c>
      <c r="AG1131" s="113">
        <v>4.4999999999999998E-2</v>
      </c>
      <c r="AH1131" s="113">
        <v>0</v>
      </c>
      <c r="AI1131" s="113">
        <v>500</v>
      </c>
      <c r="AJ1131" s="113">
        <v>4.3999999999999997E-2</v>
      </c>
    </row>
    <row r="1132" spans="1:36" x14ac:dyDescent="0.25">
      <c r="A1132" s="113" t="str">
        <f t="shared" si="116"/>
        <v>CFLDMoMH06CZ09rNCGF</v>
      </c>
      <c r="B1132" s="113" t="s">
        <v>118</v>
      </c>
      <c r="C1132" s="113" t="s">
        <v>45</v>
      </c>
      <c r="D1132" s="112" t="s">
        <v>1651</v>
      </c>
      <c r="E1132" s="112" t="s">
        <v>1653</v>
      </c>
      <c r="F1132" s="112" t="s">
        <v>108</v>
      </c>
      <c r="G1132" s="112" t="s">
        <v>1657</v>
      </c>
      <c r="H1132" s="113">
        <f t="shared" si="114"/>
        <v>1</v>
      </c>
      <c r="I1132" s="113">
        <f t="shared" si="119"/>
        <v>1.0227272727272727</v>
      </c>
      <c r="J1132" s="113">
        <f t="shared" si="115"/>
        <v>-1.626E-2</v>
      </c>
      <c r="M1132" s="113">
        <v>500</v>
      </c>
      <c r="N1132" s="113">
        <v>4.4999999999999998E-2</v>
      </c>
      <c r="O1132" s="113">
        <v>-8.1300000000000008</v>
      </c>
      <c r="P1132" s="113">
        <v>500</v>
      </c>
      <c r="Q1132" s="113">
        <v>4.3999999999999997E-2</v>
      </c>
      <c r="S1132" s="113" t="b">
        <v>0</v>
      </c>
      <c r="T1132" s="113" t="b">
        <f>VLOOKUP(G1132,key!$S$3:$T$12,2,FALSE)</f>
        <v>0</v>
      </c>
      <c r="U1132" s="113">
        <f t="shared" si="117"/>
        <v>1</v>
      </c>
      <c r="V1132" s="116">
        <f t="shared" si="118"/>
        <v>-1.626E-2</v>
      </c>
      <c r="W1132" s="113">
        <f>VLOOKUP(G1132,key!$S$3:$U$6,3,FALSE)</f>
        <v>0.9</v>
      </c>
      <c r="AA1132" s="113" t="s">
        <v>4151</v>
      </c>
      <c r="AB1132" s="113" t="s">
        <v>1651</v>
      </c>
      <c r="AC1132" s="113" t="s">
        <v>1653</v>
      </c>
      <c r="AD1132" s="113" t="s">
        <v>108</v>
      </c>
      <c r="AE1132" s="113" t="s">
        <v>1657</v>
      </c>
      <c r="AF1132" s="113">
        <v>500</v>
      </c>
      <c r="AG1132" s="113">
        <v>4.4999999999999998E-2</v>
      </c>
      <c r="AH1132" s="113">
        <v>-8.1300000000000008</v>
      </c>
      <c r="AI1132" s="113">
        <v>500</v>
      </c>
      <c r="AJ1132" s="113">
        <v>4.3999999999999997E-2</v>
      </c>
    </row>
    <row r="1133" spans="1:36" x14ac:dyDescent="0.25">
      <c r="A1133" s="113" t="str">
        <f t="shared" si="116"/>
        <v>CFLDMoMH06CZ10rDXGF</v>
      </c>
      <c r="B1133" s="113" t="s">
        <v>118</v>
      </c>
      <c r="C1133" s="113" t="s">
        <v>45</v>
      </c>
      <c r="D1133" s="112" t="s">
        <v>1651</v>
      </c>
      <c r="E1133" s="112" t="s">
        <v>1653</v>
      </c>
      <c r="F1133" s="112" t="s">
        <v>109</v>
      </c>
      <c r="G1133" s="112" t="s">
        <v>1658</v>
      </c>
      <c r="H1133" s="113">
        <f t="shared" si="114"/>
        <v>1.17</v>
      </c>
      <c r="I1133" s="113">
        <f t="shared" si="119"/>
        <v>1.5454545454545456</v>
      </c>
      <c r="J1133" s="113">
        <f t="shared" si="115"/>
        <v>-2.1999999999999999E-2</v>
      </c>
      <c r="M1133" s="113">
        <v>585</v>
      </c>
      <c r="N1133" s="113">
        <v>6.8000000000000005E-2</v>
      </c>
      <c r="O1133" s="113">
        <v>-11</v>
      </c>
      <c r="P1133" s="113">
        <v>500</v>
      </c>
      <c r="Q1133" s="113">
        <v>4.3999999999999997E-2</v>
      </c>
      <c r="S1133" s="113" t="b">
        <v>0</v>
      </c>
      <c r="T1133" s="113" t="b">
        <f>VLOOKUP(G1133,key!$S$3:$T$12,2,FALSE)</f>
        <v>0</v>
      </c>
      <c r="U1133" s="113">
        <f t="shared" si="117"/>
        <v>1</v>
      </c>
      <c r="V1133" s="116">
        <f t="shared" si="118"/>
        <v>-2.1999999999999999E-2</v>
      </c>
      <c r="W1133" s="113">
        <f>VLOOKUP(G1133,key!$S$3:$U$6,3,FALSE)</f>
        <v>1</v>
      </c>
      <c r="AA1133" s="113" t="s">
        <v>4151</v>
      </c>
      <c r="AB1133" s="113" t="s">
        <v>1651</v>
      </c>
      <c r="AC1133" s="113" t="s">
        <v>1653</v>
      </c>
      <c r="AD1133" s="113" t="s">
        <v>109</v>
      </c>
      <c r="AE1133" s="113" t="s">
        <v>1658</v>
      </c>
      <c r="AF1133" s="113">
        <v>585</v>
      </c>
      <c r="AG1133" s="113">
        <v>6.8000000000000005E-2</v>
      </c>
      <c r="AH1133" s="113">
        <v>-11</v>
      </c>
      <c r="AI1133" s="113">
        <v>500</v>
      </c>
      <c r="AJ1133" s="113">
        <v>4.3999999999999997E-2</v>
      </c>
    </row>
    <row r="1134" spans="1:36" x14ac:dyDescent="0.25">
      <c r="A1134" s="113" t="str">
        <f t="shared" si="116"/>
        <v>CFLDMoMH06CZ10rDXHP</v>
      </c>
      <c r="B1134" s="113" t="s">
        <v>118</v>
      </c>
      <c r="C1134" s="113" t="s">
        <v>45</v>
      </c>
      <c r="D1134" s="112" t="s">
        <v>1651</v>
      </c>
      <c r="E1134" s="112" t="s">
        <v>1653</v>
      </c>
      <c r="F1134" s="112" t="s">
        <v>109</v>
      </c>
      <c r="G1134" s="112" t="s">
        <v>1659</v>
      </c>
      <c r="H1134" s="113">
        <f t="shared" si="114"/>
        <v>1.004</v>
      </c>
      <c r="I1134" s="113">
        <f t="shared" si="119"/>
        <v>1.5454545454545456</v>
      </c>
      <c r="J1134" s="113">
        <f t="shared" si="115"/>
        <v>0</v>
      </c>
      <c r="M1134" s="113">
        <v>502</v>
      </c>
      <c r="N1134" s="113">
        <v>6.8000000000000005E-2</v>
      </c>
      <c r="O1134" s="113">
        <v>0</v>
      </c>
      <c r="P1134" s="113">
        <v>500</v>
      </c>
      <c r="Q1134" s="113">
        <v>4.3999999999999997E-2</v>
      </c>
      <c r="S1134" s="113" t="b">
        <v>0</v>
      </c>
      <c r="T1134" s="113" t="b">
        <f>VLOOKUP(G1134,key!$S$3:$T$12,2,FALSE)</f>
        <v>1</v>
      </c>
      <c r="U1134" s="113">
        <f t="shared" si="117"/>
        <v>1</v>
      </c>
      <c r="V1134" s="116">
        <f t="shared" si="118"/>
        <v>0</v>
      </c>
      <c r="W1134" s="113">
        <f>VLOOKUP(G1134,key!$S$3:$U$6,3,FALSE)</f>
        <v>0.5</v>
      </c>
      <c r="AA1134" s="113" t="s">
        <v>4151</v>
      </c>
      <c r="AB1134" s="113" t="s">
        <v>1651</v>
      </c>
      <c r="AC1134" s="113" t="s">
        <v>1653</v>
      </c>
      <c r="AD1134" s="113" t="s">
        <v>109</v>
      </c>
      <c r="AE1134" s="113" t="s">
        <v>1659</v>
      </c>
      <c r="AF1134" s="113">
        <v>502</v>
      </c>
      <c r="AG1134" s="113">
        <v>6.8000000000000005E-2</v>
      </c>
      <c r="AH1134" s="113">
        <v>0</v>
      </c>
      <c r="AI1134" s="113">
        <v>500</v>
      </c>
      <c r="AJ1134" s="113">
        <v>4.3999999999999997E-2</v>
      </c>
    </row>
    <row r="1135" spans="1:36" x14ac:dyDescent="0.25">
      <c r="A1135" s="113" t="str">
        <f t="shared" si="116"/>
        <v>CFLDMoMH06CZ10rNCEH</v>
      </c>
      <c r="B1135" s="113" t="s">
        <v>118</v>
      </c>
      <c r="C1135" s="113" t="s">
        <v>45</v>
      </c>
      <c r="D1135" s="112" t="s">
        <v>1651</v>
      </c>
      <c r="E1135" s="112" t="s">
        <v>1653</v>
      </c>
      <c r="F1135" s="112" t="s">
        <v>109</v>
      </c>
      <c r="G1135" s="112" t="s">
        <v>1656</v>
      </c>
      <c r="H1135" s="113">
        <f t="shared" si="114"/>
        <v>0.72</v>
      </c>
      <c r="I1135" s="113">
        <f t="shared" si="119"/>
        <v>1</v>
      </c>
      <c r="J1135" s="113">
        <f t="shared" si="115"/>
        <v>0</v>
      </c>
      <c r="M1135" s="113">
        <v>360</v>
      </c>
      <c r="N1135" s="113">
        <v>4.3999999999999997E-2</v>
      </c>
      <c r="O1135" s="113">
        <v>0</v>
      </c>
      <c r="P1135" s="113">
        <v>500</v>
      </c>
      <c r="Q1135" s="113">
        <v>4.3999999999999997E-2</v>
      </c>
      <c r="S1135" s="113" t="b">
        <v>0</v>
      </c>
      <c r="T1135" s="113" t="b">
        <f>VLOOKUP(G1135,key!$S$3:$T$12,2,FALSE)</f>
        <v>1</v>
      </c>
      <c r="U1135" s="113">
        <f t="shared" si="117"/>
        <v>1</v>
      </c>
      <c r="V1135" s="116">
        <f t="shared" si="118"/>
        <v>0</v>
      </c>
      <c r="W1135" s="113">
        <f>VLOOKUP(G1135,key!$S$3:$U$6,3,FALSE)</f>
        <v>0.25</v>
      </c>
      <c r="AA1135" s="113" t="s">
        <v>4151</v>
      </c>
      <c r="AB1135" s="113" t="s">
        <v>1651</v>
      </c>
      <c r="AC1135" s="113" t="s">
        <v>1653</v>
      </c>
      <c r="AD1135" s="113" t="s">
        <v>109</v>
      </c>
      <c r="AE1135" s="113" t="s">
        <v>1656</v>
      </c>
      <c r="AF1135" s="113">
        <v>360</v>
      </c>
      <c r="AG1135" s="113">
        <v>4.3999999999999997E-2</v>
      </c>
      <c r="AH1135" s="113">
        <v>0</v>
      </c>
      <c r="AI1135" s="113">
        <v>500</v>
      </c>
      <c r="AJ1135" s="113">
        <v>4.3999999999999997E-2</v>
      </c>
    </row>
    <row r="1136" spans="1:36" x14ac:dyDescent="0.25">
      <c r="A1136" s="113" t="str">
        <f t="shared" si="116"/>
        <v>CFLDMoMH06CZ10rNCGF</v>
      </c>
      <c r="B1136" s="113" t="s">
        <v>118</v>
      </c>
      <c r="C1136" s="113" t="s">
        <v>45</v>
      </c>
      <c r="D1136" s="112" t="s">
        <v>1651</v>
      </c>
      <c r="E1136" s="112" t="s">
        <v>1653</v>
      </c>
      <c r="F1136" s="112" t="s">
        <v>109</v>
      </c>
      <c r="G1136" s="112" t="s">
        <v>1657</v>
      </c>
      <c r="H1136" s="113">
        <f t="shared" si="114"/>
        <v>0.996</v>
      </c>
      <c r="I1136" s="113">
        <f t="shared" si="119"/>
        <v>1.0227272727272727</v>
      </c>
      <c r="J1136" s="113">
        <f t="shared" si="115"/>
        <v>-2.1999999999999999E-2</v>
      </c>
      <c r="M1136" s="113">
        <v>498</v>
      </c>
      <c r="N1136" s="113">
        <v>4.4999999999999998E-2</v>
      </c>
      <c r="O1136" s="113">
        <v>-11</v>
      </c>
      <c r="P1136" s="113">
        <v>500</v>
      </c>
      <c r="Q1136" s="113">
        <v>4.3999999999999997E-2</v>
      </c>
      <c r="S1136" s="113" t="b">
        <v>0</v>
      </c>
      <c r="T1136" s="113" t="b">
        <f>VLOOKUP(G1136,key!$S$3:$T$12,2,FALSE)</f>
        <v>0</v>
      </c>
      <c r="U1136" s="113">
        <f t="shared" si="117"/>
        <v>1</v>
      </c>
      <c r="V1136" s="116">
        <f t="shared" si="118"/>
        <v>-2.1999999999999999E-2</v>
      </c>
      <c r="W1136" s="113">
        <f>VLOOKUP(G1136,key!$S$3:$U$6,3,FALSE)</f>
        <v>0.9</v>
      </c>
      <c r="AA1136" s="113" t="s">
        <v>4151</v>
      </c>
      <c r="AB1136" s="113" t="s">
        <v>1651</v>
      </c>
      <c r="AC1136" s="113" t="s">
        <v>1653</v>
      </c>
      <c r="AD1136" s="113" t="s">
        <v>109</v>
      </c>
      <c r="AE1136" s="113" t="s">
        <v>1657</v>
      </c>
      <c r="AF1136" s="113">
        <v>498</v>
      </c>
      <c r="AG1136" s="113">
        <v>4.4999999999999998E-2</v>
      </c>
      <c r="AH1136" s="113">
        <v>-11</v>
      </c>
      <c r="AI1136" s="113">
        <v>500</v>
      </c>
      <c r="AJ1136" s="113">
        <v>4.3999999999999997E-2</v>
      </c>
    </row>
    <row r="1137" spans="1:36" x14ac:dyDescent="0.25">
      <c r="A1137" s="113" t="str">
        <f t="shared" si="116"/>
        <v>CFLDMoMH06CZ11rDXGF</v>
      </c>
      <c r="B1137" s="113" t="s">
        <v>118</v>
      </c>
      <c r="C1137" s="113" t="s">
        <v>45</v>
      </c>
      <c r="D1137" s="112" t="s">
        <v>1651</v>
      </c>
      <c r="E1137" s="112" t="s">
        <v>1653</v>
      </c>
      <c r="F1137" s="112" t="s">
        <v>110</v>
      </c>
      <c r="G1137" s="112" t="s">
        <v>1658</v>
      </c>
      <c r="H1137" s="113">
        <f t="shared" si="114"/>
        <v>1.1479999999999999</v>
      </c>
      <c r="I1137" s="113">
        <f t="shared" si="119"/>
        <v>1.7804878048780486</v>
      </c>
      <c r="J1137" s="113">
        <f t="shared" si="115"/>
        <v>-2.06E-2</v>
      </c>
      <c r="M1137" s="113">
        <v>574</v>
      </c>
      <c r="N1137" s="113">
        <v>7.2999999999999995E-2</v>
      </c>
      <c r="O1137" s="113">
        <v>-10.3</v>
      </c>
      <c r="P1137" s="113">
        <v>500</v>
      </c>
      <c r="Q1137" s="113">
        <v>4.1000000000000002E-2</v>
      </c>
      <c r="S1137" s="113" t="b">
        <v>0</v>
      </c>
      <c r="T1137" s="113" t="b">
        <f>VLOOKUP(G1137,key!$S$3:$T$12,2,FALSE)</f>
        <v>0</v>
      </c>
      <c r="U1137" s="113">
        <f t="shared" si="117"/>
        <v>1</v>
      </c>
      <c r="V1137" s="116">
        <f t="shared" si="118"/>
        <v>-2.06E-2</v>
      </c>
      <c r="W1137" s="113">
        <f>VLOOKUP(G1137,key!$S$3:$U$6,3,FALSE)</f>
        <v>1</v>
      </c>
      <c r="AA1137" s="113" t="s">
        <v>4151</v>
      </c>
      <c r="AB1137" s="113" t="s">
        <v>1651</v>
      </c>
      <c r="AC1137" s="113" t="s">
        <v>1653</v>
      </c>
      <c r="AD1137" s="113" t="s">
        <v>110</v>
      </c>
      <c r="AE1137" s="113" t="s">
        <v>1658</v>
      </c>
      <c r="AF1137" s="113">
        <v>574</v>
      </c>
      <c r="AG1137" s="113">
        <v>7.2999999999999995E-2</v>
      </c>
      <c r="AH1137" s="113">
        <v>-10.3</v>
      </c>
      <c r="AI1137" s="113">
        <v>500</v>
      </c>
      <c r="AJ1137" s="113">
        <v>4.1000000000000002E-2</v>
      </c>
    </row>
    <row r="1138" spans="1:36" x14ac:dyDescent="0.25">
      <c r="A1138" s="113" t="str">
        <f t="shared" si="116"/>
        <v>CFLDMoMH06CZ11rDXHP</v>
      </c>
      <c r="B1138" s="113" t="s">
        <v>118</v>
      </c>
      <c r="C1138" s="113" t="s">
        <v>45</v>
      </c>
      <c r="D1138" s="112" t="s">
        <v>1651</v>
      </c>
      <c r="E1138" s="112" t="s">
        <v>1653</v>
      </c>
      <c r="F1138" s="112" t="s">
        <v>110</v>
      </c>
      <c r="G1138" s="112" t="s">
        <v>1659</v>
      </c>
      <c r="H1138" s="113">
        <f t="shared" si="114"/>
        <v>0.98</v>
      </c>
      <c r="I1138" s="113">
        <f t="shared" si="119"/>
        <v>1.7804878048780486</v>
      </c>
      <c r="J1138" s="113">
        <f t="shared" si="115"/>
        <v>0</v>
      </c>
      <c r="M1138" s="113">
        <v>490</v>
      </c>
      <c r="N1138" s="113">
        <v>7.2999999999999995E-2</v>
      </c>
      <c r="O1138" s="113">
        <v>0</v>
      </c>
      <c r="P1138" s="113">
        <v>500</v>
      </c>
      <c r="Q1138" s="113">
        <v>4.1000000000000002E-2</v>
      </c>
      <c r="S1138" s="113" t="b">
        <v>0</v>
      </c>
      <c r="T1138" s="113" t="b">
        <f>VLOOKUP(G1138,key!$S$3:$T$12,2,FALSE)</f>
        <v>1</v>
      </c>
      <c r="U1138" s="113">
        <f t="shared" si="117"/>
        <v>1</v>
      </c>
      <c r="V1138" s="116">
        <f t="shared" si="118"/>
        <v>0</v>
      </c>
      <c r="W1138" s="113">
        <f>VLOOKUP(G1138,key!$S$3:$U$6,3,FALSE)</f>
        <v>0.5</v>
      </c>
      <c r="AA1138" s="113" t="s">
        <v>4151</v>
      </c>
      <c r="AB1138" s="113" t="s">
        <v>1651</v>
      </c>
      <c r="AC1138" s="113" t="s">
        <v>1653</v>
      </c>
      <c r="AD1138" s="113" t="s">
        <v>110</v>
      </c>
      <c r="AE1138" s="113" t="s">
        <v>1659</v>
      </c>
      <c r="AF1138" s="113">
        <v>490</v>
      </c>
      <c r="AG1138" s="113">
        <v>7.2999999999999995E-2</v>
      </c>
      <c r="AH1138" s="113">
        <v>0</v>
      </c>
      <c r="AI1138" s="113">
        <v>500</v>
      </c>
      <c r="AJ1138" s="113">
        <v>4.1000000000000002E-2</v>
      </c>
    </row>
    <row r="1139" spans="1:36" x14ac:dyDescent="0.25">
      <c r="A1139" s="113" t="str">
        <f t="shared" si="116"/>
        <v>CFLDMoMH06CZ11rNCEH</v>
      </c>
      <c r="B1139" s="113" t="s">
        <v>118</v>
      </c>
      <c r="C1139" s="113" t="s">
        <v>45</v>
      </c>
      <c r="D1139" s="112" t="s">
        <v>1651</v>
      </c>
      <c r="E1139" s="112" t="s">
        <v>1653</v>
      </c>
      <c r="F1139" s="112" t="s">
        <v>110</v>
      </c>
      <c r="G1139" s="112" t="s">
        <v>1656</v>
      </c>
      <c r="H1139" s="113">
        <f t="shared" si="114"/>
        <v>0.74</v>
      </c>
      <c r="I1139" s="113">
        <f t="shared" si="119"/>
        <v>1</v>
      </c>
      <c r="J1139" s="113">
        <f t="shared" si="115"/>
        <v>0</v>
      </c>
      <c r="M1139" s="113">
        <v>370</v>
      </c>
      <c r="N1139" s="113">
        <v>4.1000000000000002E-2</v>
      </c>
      <c r="O1139" s="113">
        <v>0</v>
      </c>
      <c r="P1139" s="113">
        <v>500</v>
      </c>
      <c r="Q1139" s="113">
        <v>4.1000000000000002E-2</v>
      </c>
      <c r="S1139" s="113" t="b">
        <v>0</v>
      </c>
      <c r="T1139" s="113" t="b">
        <f>VLOOKUP(G1139,key!$S$3:$T$12,2,FALSE)</f>
        <v>1</v>
      </c>
      <c r="U1139" s="113">
        <f t="shared" si="117"/>
        <v>1</v>
      </c>
      <c r="V1139" s="116">
        <f t="shared" si="118"/>
        <v>0</v>
      </c>
      <c r="W1139" s="113">
        <f>VLOOKUP(G1139,key!$S$3:$U$6,3,FALSE)</f>
        <v>0.25</v>
      </c>
      <c r="AA1139" s="113" t="s">
        <v>4151</v>
      </c>
      <c r="AB1139" s="113" t="s">
        <v>1651</v>
      </c>
      <c r="AC1139" s="113" t="s">
        <v>1653</v>
      </c>
      <c r="AD1139" s="113" t="s">
        <v>110</v>
      </c>
      <c r="AE1139" s="113" t="s">
        <v>1656</v>
      </c>
      <c r="AF1139" s="113">
        <v>370</v>
      </c>
      <c r="AG1139" s="113">
        <v>4.1000000000000002E-2</v>
      </c>
      <c r="AH1139" s="113">
        <v>0</v>
      </c>
      <c r="AI1139" s="113">
        <v>500</v>
      </c>
      <c r="AJ1139" s="113">
        <v>4.1000000000000002E-2</v>
      </c>
    </row>
    <row r="1140" spans="1:36" x14ac:dyDescent="0.25">
      <c r="A1140" s="113" t="str">
        <f t="shared" si="116"/>
        <v>CFLDMoMH06CZ11rNCGF</v>
      </c>
      <c r="B1140" s="113" t="s">
        <v>118</v>
      </c>
      <c r="C1140" s="113" t="s">
        <v>45</v>
      </c>
      <c r="D1140" s="112" t="s">
        <v>1651</v>
      </c>
      <c r="E1140" s="112" t="s">
        <v>1653</v>
      </c>
      <c r="F1140" s="112" t="s">
        <v>110</v>
      </c>
      <c r="G1140" s="112" t="s">
        <v>1657</v>
      </c>
      <c r="H1140" s="113">
        <f t="shared" si="114"/>
        <v>0.998</v>
      </c>
      <c r="I1140" s="113">
        <f t="shared" si="119"/>
        <v>1</v>
      </c>
      <c r="J1140" s="113">
        <f t="shared" si="115"/>
        <v>-2.06E-2</v>
      </c>
      <c r="M1140" s="113">
        <v>499</v>
      </c>
      <c r="N1140" s="113">
        <v>4.1000000000000002E-2</v>
      </c>
      <c r="O1140" s="113">
        <v>-10.3</v>
      </c>
      <c r="P1140" s="113">
        <v>500</v>
      </c>
      <c r="Q1140" s="113">
        <v>4.1000000000000002E-2</v>
      </c>
      <c r="S1140" s="113" t="b">
        <v>0</v>
      </c>
      <c r="T1140" s="113" t="b">
        <f>VLOOKUP(G1140,key!$S$3:$T$12,2,FALSE)</f>
        <v>0</v>
      </c>
      <c r="U1140" s="113">
        <f t="shared" si="117"/>
        <v>1</v>
      </c>
      <c r="V1140" s="116">
        <f t="shared" si="118"/>
        <v>-2.06E-2</v>
      </c>
      <c r="W1140" s="113">
        <f>VLOOKUP(G1140,key!$S$3:$U$6,3,FALSE)</f>
        <v>0.9</v>
      </c>
      <c r="AA1140" s="113" t="s">
        <v>4151</v>
      </c>
      <c r="AB1140" s="113" t="s">
        <v>1651</v>
      </c>
      <c r="AC1140" s="113" t="s">
        <v>1653</v>
      </c>
      <c r="AD1140" s="113" t="s">
        <v>110</v>
      </c>
      <c r="AE1140" s="113" t="s">
        <v>1657</v>
      </c>
      <c r="AF1140" s="113">
        <v>499</v>
      </c>
      <c r="AG1140" s="113">
        <v>4.1000000000000002E-2</v>
      </c>
      <c r="AH1140" s="113">
        <v>-10.3</v>
      </c>
      <c r="AI1140" s="113">
        <v>500</v>
      </c>
      <c r="AJ1140" s="113">
        <v>4.1000000000000002E-2</v>
      </c>
    </row>
    <row r="1141" spans="1:36" x14ac:dyDescent="0.25">
      <c r="A1141" s="113" t="str">
        <f t="shared" si="116"/>
        <v>CFLDMoMH06CZ12rDXGF</v>
      </c>
      <c r="B1141" s="113" t="s">
        <v>118</v>
      </c>
      <c r="C1141" s="113" t="s">
        <v>45</v>
      </c>
      <c r="D1141" s="112" t="s">
        <v>1651</v>
      </c>
      <c r="E1141" s="112" t="s">
        <v>1653</v>
      </c>
      <c r="F1141" s="112" t="s">
        <v>111</v>
      </c>
      <c r="G1141" s="112" t="s">
        <v>1658</v>
      </c>
      <c r="H1141" s="113">
        <f t="shared" si="114"/>
        <v>1.1200000000000001</v>
      </c>
      <c r="I1141" s="113">
        <f t="shared" si="119"/>
        <v>1.7073170731707319</v>
      </c>
      <c r="J1141" s="113">
        <f t="shared" si="115"/>
        <v>-2.7E-2</v>
      </c>
      <c r="M1141" s="113">
        <v>560</v>
      </c>
      <c r="N1141" s="113">
        <v>7.0000000000000007E-2</v>
      </c>
      <c r="O1141" s="113">
        <v>-13.5</v>
      </c>
      <c r="P1141" s="113">
        <v>500</v>
      </c>
      <c r="Q1141" s="113">
        <v>4.1000000000000002E-2</v>
      </c>
      <c r="S1141" s="113" t="b">
        <v>0</v>
      </c>
      <c r="T1141" s="113" t="b">
        <f>VLOOKUP(G1141,key!$S$3:$T$12,2,FALSE)</f>
        <v>0</v>
      </c>
      <c r="U1141" s="113">
        <f t="shared" si="117"/>
        <v>1</v>
      </c>
      <c r="V1141" s="116">
        <f t="shared" si="118"/>
        <v>-2.7E-2</v>
      </c>
      <c r="W1141" s="113">
        <f>VLOOKUP(G1141,key!$S$3:$U$6,3,FALSE)</f>
        <v>1</v>
      </c>
      <c r="AA1141" s="113" t="s">
        <v>4151</v>
      </c>
      <c r="AB1141" s="113" t="s">
        <v>1651</v>
      </c>
      <c r="AC1141" s="113" t="s">
        <v>1653</v>
      </c>
      <c r="AD1141" s="113" t="s">
        <v>111</v>
      </c>
      <c r="AE1141" s="113" t="s">
        <v>1658</v>
      </c>
      <c r="AF1141" s="113">
        <v>560</v>
      </c>
      <c r="AG1141" s="113">
        <v>7.0000000000000007E-2</v>
      </c>
      <c r="AH1141" s="113">
        <v>-13.5</v>
      </c>
      <c r="AI1141" s="113">
        <v>500</v>
      </c>
      <c r="AJ1141" s="113">
        <v>4.1000000000000002E-2</v>
      </c>
    </row>
    <row r="1142" spans="1:36" x14ac:dyDescent="0.25">
      <c r="A1142" s="113" t="str">
        <f t="shared" si="116"/>
        <v>CFLDMoMH06CZ12rDXHP</v>
      </c>
      <c r="B1142" s="113" t="s">
        <v>118</v>
      </c>
      <c r="C1142" s="113" t="s">
        <v>45</v>
      </c>
      <c r="D1142" s="112" t="s">
        <v>1651</v>
      </c>
      <c r="E1142" s="112" t="s">
        <v>1653</v>
      </c>
      <c r="F1142" s="112" t="s">
        <v>111</v>
      </c>
      <c r="G1142" s="112" t="s">
        <v>1659</v>
      </c>
      <c r="H1142" s="113">
        <f t="shared" si="114"/>
        <v>0.91</v>
      </c>
      <c r="I1142" s="113">
        <f t="shared" si="119"/>
        <v>1.7073170731707319</v>
      </c>
      <c r="J1142" s="113">
        <f t="shared" si="115"/>
        <v>0</v>
      </c>
      <c r="M1142" s="113">
        <v>455</v>
      </c>
      <c r="N1142" s="113">
        <v>7.0000000000000007E-2</v>
      </c>
      <c r="O1142" s="113">
        <v>0</v>
      </c>
      <c r="P1142" s="113">
        <v>500</v>
      </c>
      <c r="Q1142" s="113">
        <v>4.1000000000000002E-2</v>
      </c>
      <c r="S1142" s="113" t="b">
        <v>0</v>
      </c>
      <c r="T1142" s="113" t="b">
        <f>VLOOKUP(G1142,key!$S$3:$T$12,2,FALSE)</f>
        <v>1</v>
      </c>
      <c r="U1142" s="113">
        <f t="shared" si="117"/>
        <v>1</v>
      </c>
      <c r="V1142" s="116">
        <f t="shared" si="118"/>
        <v>0</v>
      </c>
      <c r="W1142" s="113">
        <f>VLOOKUP(G1142,key!$S$3:$U$6,3,FALSE)</f>
        <v>0.5</v>
      </c>
      <c r="AA1142" s="113" t="s">
        <v>4151</v>
      </c>
      <c r="AB1142" s="113" t="s">
        <v>1651</v>
      </c>
      <c r="AC1142" s="113" t="s">
        <v>1653</v>
      </c>
      <c r="AD1142" s="113" t="s">
        <v>111</v>
      </c>
      <c r="AE1142" s="113" t="s">
        <v>1659</v>
      </c>
      <c r="AF1142" s="113">
        <v>455</v>
      </c>
      <c r="AG1142" s="113">
        <v>7.0000000000000007E-2</v>
      </c>
      <c r="AH1142" s="113">
        <v>0</v>
      </c>
      <c r="AI1142" s="113">
        <v>500</v>
      </c>
      <c r="AJ1142" s="113">
        <v>4.1000000000000002E-2</v>
      </c>
    </row>
    <row r="1143" spans="1:36" x14ac:dyDescent="0.25">
      <c r="A1143" s="113" t="str">
        <f t="shared" si="116"/>
        <v>CFLDMoMH06CZ12rNCEH</v>
      </c>
      <c r="B1143" s="113" t="s">
        <v>118</v>
      </c>
      <c r="C1143" s="113" t="s">
        <v>45</v>
      </c>
      <c r="D1143" s="112" t="s">
        <v>1651</v>
      </c>
      <c r="E1143" s="112" t="s">
        <v>1653</v>
      </c>
      <c r="F1143" s="112" t="s">
        <v>111</v>
      </c>
      <c r="G1143" s="112" t="s">
        <v>1656</v>
      </c>
      <c r="H1143" s="113">
        <f t="shared" si="114"/>
        <v>0.65200000000000002</v>
      </c>
      <c r="I1143" s="113">
        <f t="shared" si="119"/>
        <v>1</v>
      </c>
      <c r="J1143" s="113">
        <f t="shared" si="115"/>
        <v>0</v>
      </c>
      <c r="M1143" s="113">
        <v>326</v>
      </c>
      <c r="N1143" s="113">
        <v>4.1000000000000002E-2</v>
      </c>
      <c r="O1143" s="113">
        <v>0</v>
      </c>
      <c r="P1143" s="113">
        <v>500</v>
      </c>
      <c r="Q1143" s="113">
        <v>4.1000000000000002E-2</v>
      </c>
      <c r="S1143" s="113" t="b">
        <v>0</v>
      </c>
      <c r="T1143" s="113" t="b">
        <f>VLOOKUP(G1143,key!$S$3:$T$12,2,FALSE)</f>
        <v>1</v>
      </c>
      <c r="U1143" s="113">
        <f t="shared" si="117"/>
        <v>1</v>
      </c>
      <c r="V1143" s="116">
        <f t="shared" si="118"/>
        <v>0</v>
      </c>
      <c r="W1143" s="113">
        <f>VLOOKUP(G1143,key!$S$3:$U$6,3,FALSE)</f>
        <v>0.25</v>
      </c>
      <c r="AA1143" s="113" t="s">
        <v>4151</v>
      </c>
      <c r="AB1143" s="113" t="s">
        <v>1651</v>
      </c>
      <c r="AC1143" s="113" t="s">
        <v>1653</v>
      </c>
      <c r="AD1143" s="113" t="s">
        <v>111</v>
      </c>
      <c r="AE1143" s="113" t="s">
        <v>1656</v>
      </c>
      <c r="AF1143" s="113">
        <v>326</v>
      </c>
      <c r="AG1143" s="113">
        <v>4.1000000000000002E-2</v>
      </c>
      <c r="AH1143" s="113">
        <v>0</v>
      </c>
      <c r="AI1143" s="113">
        <v>500</v>
      </c>
      <c r="AJ1143" s="113">
        <v>4.1000000000000002E-2</v>
      </c>
    </row>
    <row r="1144" spans="1:36" x14ac:dyDescent="0.25">
      <c r="A1144" s="113" t="str">
        <f t="shared" si="116"/>
        <v>CFLDMoMH06CZ12rNCGF</v>
      </c>
      <c r="B1144" s="113" t="s">
        <v>118</v>
      </c>
      <c r="C1144" s="113" t="s">
        <v>45</v>
      </c>
      <c r="D1144" s="112" t="s">
        <v>1651</v>
      </c>
      <c r="E1144" s="112" t="s">
        <v>1653</v>
      </c>
      <c r="F1144" s="112" t="s">
        <v>111</v>
      </c>
      <c r="G1144" s="112" t="s">
        <v>1657</v>
      </c>
      <c r="H1144" s="113">
        <f t="shared" si="114"/>
        <v>0.99199999999999999</v>
      </c>
      <c r="I1144" s="113">
        <f t="shared" si="119"/>
        <v>1</v>
      </c>
      <c r="J1144" s="113">
        <f t="shared" si="115"/>
        <v>-2.6800000000000001E-2</v>
      </c>
      <c r="M1144" s="113">
        <v>496</v>
      </c>
      <c r="N1144" s="113">
        <v>4.1000000000000002E-2</v>
      </c>
      <c r="O1144" s="113">
        <v>-13.4</v>
      </c>
      <c r="P1144" s="113">
        <v>500</v>
      </c>
      <c r="Q1144" s="113">
        <v>4.1000000000000002E-2</v>
      </c>
      <c r="S1144" s="113" t="b">
        <v>0</v>
      </c>
      <c r="T1144" s="113" t="b">
        <f>VLOOKUP(G1144,key!$S$3:$T$12,2,FALSE)</f>
        <v>0</v>
      </c>
      <c r="U1144" s="113">
        <f t="shared" si="117"/>
        <v>1</v>
      </c>
      <c r="V1144" s="116">
        <f t="shared" si="118"/>
        <v>-2.6800000000000001E-2</v>
      </c>
      <c r="W1144" s="113">
        <f>VLOOKUP(G1144,key!$S$3:$U$6,3,FALSE)</f>
        <v>0.9</v>
      </c>
      <c r="AA1144" s="113" t="s">
        <v>4151</v>
      </c>
      <c r="AB1144" s="113" t="s">
        <v>1651</v>
      </c>
      <c r="AC1144" s="113" t="s">
        <v>1653</v>
      </c>
      <c r="AD1144" s="113" t="s">
        <v>111</v>
      </c>
      <c r="AE1144" s="113" t="s">
        <v>1657</v>
      </c>
      <c r="AF1144" s="113">
        <v>496</v>
      </c>
      <c r="AG1144" s="113">
        <v>4.1000000000000002E-2</v>
      </c>
      <c r="AH1144" s="113">
        <v>-13.4</v>
      </c>
      <c r="AI1144" s="113">
        <v>500</v>
      </c>
      <c r="AJ1144" s="113">
        <v>4.1000000000000002E-2</v>
      </c>
    </row>
    <row r="1145" spans="1:36" x14ac:dyDescent="0.25">
      <c r="A1145" s="113" t="str">
        <f t="shared" si="116"/>
        <v>CFLDMoMH06CZ13rDXGF</v>
      </c>
      <c r="B1145" s="113" t="s">
        <v>118</v>
      </c>
      <c r="C1145" s="113" t="s">
        <v>45</v>
      </c>
      <c r="D1145" s="112" t="s">
        <v>1651</v>
      </c>
      <c r="E1145" s="112" t="s">
        <v>1653</v>
      </c>
      <c r="F1145" s="112" t="s">
        <v>112</v>
      </c>
      <c r="G1145" s="112" t="s">
        <v>1658</v>
      </c>
      <c r="H1145" s="113">
        <f t="shared" si="114"/>
        <v>1.17</v>
      </c>
      <c r="I1145" s="113">
        <f t="shared" si="119"/>
        <v>1.5609756097560976</v>
      </c>
      <c r="J1145" s="113">
        <f t="shared" si="115"/>
        <v>-2.3199999999999998E-2</v>
      </c>
      <c r="M1145" s="113">
        <v>585</v>
      </c>
      <c r="N1145" s="113">
        <v>6.4000000000000001E-2</v>
      </c>
      <c r="O1145" s="113">
        <v>-11.6</v>
      </c>
      <c r="P1145" s="113">
        <v>500</v>
      </c>
      <c r="Q1145" s="113">
        <v>4.1000000000000002E-2</v>
      </c>
      <c r="S1145" s="113" t="b">
        <v>0</v>
      </c>
      <c r="T1145" s="113" t="b">
        <f>VLOOKUP(G1145,key!$S$3:$T$12,2,FALSE)</f>
        <v>0</v>
      </c>
      <c r="U1145" s="113">
        <f t="shared" si="117"/>
        <v>1</v>
      </c>
      <c r="V1145" s="116">
        <f t="shared" si="118"/>
        <v>-2.3199999999999998E-2</v>
      </c>
      <c r="W1145" s="113">
        <f>VLOOKUP(G1145,key!$S$3:$U$6,3,FALSE)</f>
        <v>1</v>
      </c>
      <c r="AA1145" s="113" t="s">
        <v>4151</v>
      </c>
      <c r="AB1145" s="113" t="s">
        <v>1651</v>
      </c>
      <c r="AC1145" s="113" t="s">
        <v>1653</v>
      </c>
      <c r="AD1145" s="113" t="s">
        <v>112</v>
      </c>
      <c r="AE1145" s="113" t="s">
        <v>1658</v>
      </c>
      <c r="AF1145" s="113">
        <v>585</v>
      </c>
      <c r="AG1145" s="113">
        <v>6.4000000000000001E-2</v>
      </c>
      <c r="AH1145" s="113">
        <v>-11.6</v>
      </c>
      <c r="AI1145" s="113">
        <v>500</v>
      </c>
      <c r="AJ1145" s="113">
        <v>4.1000000000000002E-2</v>
      </c>
    </row>
    <row r="1146" spans="1:36" x14ac:dyDescent="0.25">
      <c r="A1146" s="113" t="str">
        <f t="shared" si="116"/>
        <v>CFLDMoMH06CZ13rDXHP</v>
      </c>
      <c r="B1146" s="113" t="s">
        <v>118</v>
      </c>
      <c r="C1146" s="113" t="s">
        <v>45</v>
      </c>
      <c r="D1146" s="112" t="s">
        <v>1651</v>
      </c>
      <c r="E1146" s="112" t="s">
        <v>1653</v>
      </c>
      <c r="F1146" s="112" t="s">
        <v>112</v>
      </c>
      <c r="G1146" s="112" t="s">
        <v>1659</v>
      </c>
      <c r="H1146" s="113">
        <f t="shared" si="114"/>
        <v>0.98199999999999998</v>
      </c>
      <c r="I1146" s="113">
        <f t="shared" si="119"/>
        <v>1.5609756097560976</v>
      </c>
      <c r="J1146" s="113">
        <f t="shared" si="115"/>
        <v>0</v>
      </c>
      <c r="M1146" s="113">
        <v>491</v>
      </c>
      <c r="N1146" s="113">
        <v>6.4000000000000001E-2</v>
      </c>
      <c r="O1146" s="113">
        <v>0</v>
      </c>
      <c r="P1146" s="113">
        <v>500</v>
      </c>
      <c r="Q1146" s="113">
        <v>4.1000000000000002E-2</v>
      </c>
      <c r="S1146" s="113" t="b">
        <v>0</v>
      </c>
      <c r="T1146" s="113" t="b">
        <f>VLOOKUP(G1146,key!$S$3:$T$12,2,FALSE)</f>
        <v>1</v>
      </c>
      <c r="U1146" s="113">
        <f t="shared" si="117"/>
        <v>1</v>
      </c>
      <c r="V1146" s="116">
        <f t="shared" si="118"/>
        <v>0</v>
      </c>
      <c r="W1146" s="113">
        <f>VLOOKUP(G1146,key!$S$3:$U$6,3,FALSE)</f>
        <v>0.5</v>
      </c>
      <c r="AA1146" s="113" t="s">
        <v>4151</v>
      </c>
      <c r="AB1146" s="113" t="s">
        <v>1651</v>
      </c>
      <c r="AC1146" s="113" t="s">
        <v>1653</v>
      </c>
      <c r="AD1146" s="113" t="s">
        <v>112</v>
      </c>
      <c r="AE1146" s="113" t="s">
        <v>1659</v>
      </c>
      <c r="AF1146" s="113">
        <v>491</v>
      </c>
      <c r="AG1146" s="113">
        <v>6.4000000000000001E-2</v>
      </c>
      <c r="AH1146" s="113">
        <v>0</v>
      </c>
      <c r="AI1146" s="113">
        <v>500</v>
      </c>
      <c r="AJ1146" s="113">
        <v>4.1000000000000002E-2</v>
      </c>
    </row>
    <row r="1147" spans="1:36" x14ac:dyDescent="0.25">
      <c r="A1147" s="113" t="str">
        <f t="shared" si="116"/>
        <v>CFLDMoMH06CZ13rNCEH</v>
      </c>
      <c r="B1147" s="113" t="s">
        <v>118</v>
      </c>
      <c r="C1147" s="113" t="s">
        <v>45</v>
      </c>
      <c r="D1147" s="112" t="s">
        <v>1651</v>
      </c>
      <c r="E1147" s="112" t="s">
        <v>1653</v>
      </c>
      <c r="F1147" s="112" t="s">
        <v>112</v>
      </c>
      <c r="G1147" s="112" t="s">
        <v>1656</v>
      </c>
      <c r="H1147" s="113">
        <f t="shared" si="114"/>
        <v>0.70199999999999996</v>
      </c>
      <c r="I1147" s="113">
        <f t="shared" si="119"/>
        <v>1</v>
      </c>
      <c r="J1147" s="113">
        <f t="shared" si="115"/>
        <v>0</v>
      </c>
      <c r="M1147" s="113">
        <v>351</v>
      </c>
      <c r="N1147" s="113">
        <v>4.1000000000000002E-2</v>
      </c>
      <c r="O1147" s="113">
        <v>0</v>
      </c>
      <c r="P1147" s="113">
        <v>500</v>
      </c>
      <c r="Q1147" s="113">
        <v>4.1000000000000002E-2</v>
      </c>
      <c r="S1147" s="113" t="b">
        <v>0</v>
      </c>
      <c r="T1147" s="113" t="b">
        <f>VLOOKUP(G1147,key!$S$3:$T$12,2,FALSE)</f>
        <v>1</v>
      </c>
      <c r="U1147" s="113">
        <f t="shared" si="117"/>
        <v>1</v>
      </c>
      <c r="V1147" s="116">
        <f t="shared" si="118"/>
        <v>0</v>
      </c>
      <c r="W1147" s="113">
        <f>VLOOKUP(G1147,key!$S$3:$U$6,3,FALSE)</f>
        <v>0.25</v>
      </c>
      <c r="AA1147" s="113" t="s">
        <v>4151</v>
      </c>
      <c r="AB1147" s="113" t="s">
        <v>1651</v>
      </c>
      <c r="AC1147" s="113" t="s">
        <v>1653</v>
      </c>
      <c r="AD1147" s="113" t="s">
        <v>112</v>
      </c>
      <c r="AE1147" s="113" t="s">
        <v>1656</v>
      </c>
      <c r="AF1147" s="113">
        <v>351</v>
      </c>
      <c r="AG1147" s="113">
        <v>4.1000000000000002E-2</v>
      </c>
      <c r="AH1147" s="113">
        <v>0</v>
      </c>
      <c r="AI1147" s="113">
        <v>500</v>
      </c>
      <c r="AJ1147" s="113">
        <v>4.1000000000000002E-2</v>
      </c>
    </row>
    <row r="1148" spans="1:36" x14ac:dyDescent="0.25">
      <c r="A1148" s="113" t="str">
        <f t="shared" si="116"/>
        <v>CFLDMoMH06CZ13rNCGF</v>
      </c>
      <c r="B1148" s="113" t="s">
        <v>118</v>
      </c>
      <c r="C1148" s="113" t="s">
        <v>45</v>
      </c>
      <c r="D1148" s="112" t="s">
        <v>1651</v>
      </c>
      <c r="E1148" s="112" t="s">
        <v>1653</v>
      </c>
      <c r="F1148" s="112" t="s">
        <v>112</v>
      </c>
      <c r="G1148" s="112" t="s">
        <v>1657</v>
      </c>
      <c r="H1148" s="113">
        <f t="shared" si="114"/>
        <v>0.99399999999999999</v>
      </c>
      <c r="I1148" s="113">
        <f t="shared" si="119"/>
        <v>1</v>
      </c>
      <c r="J1148" s="113">
        <f t="shared" si="115"/>
        <v>-2.3E-2</v>
      </c>
      <c r="M1148" s="113">
        <v>497</v>
      </c>
      <c r="N1148" s="113">
        <v>4.1000000000000002E-2</v>
      </c>
      <c r="O1148" s="113">
        <v>-11.5</v>
      </c>
      <c r="P1148" s="113">
        <v>500</v>
      </c>
      <c r="Q1148" s="113">
        <v>4.1000000000000002E-2</v>
      </c>
      <c r="S1148" s="113" t="b">
        <v>0</v>
      </c>
      <c r="T1148" s="113" t="b">
        <f>VLOOKUP(G1148,key!$S$3:$T$12,2,FALSE)</f>
        <v>0</v>
      </c>
      <c r="U1148" s="113">
        <f t="shared" si="117"/>
        <v>1</v>
      </c>
      <c r="V1148" s="116">
        <f t="shared" si="118"/>
        <v>-2.3E-2</v>
      </c>
      <c r="W1148" s="113">
        <f>VLOOKUP(G1148,key!$S$3:$U$6,3,FALSE)</f>
        <v>0.9</v>
      </c>
      <c r="AA1148" s="113" t="s">
        <v>4151</v>
      </c>
      <c r="AB1148" s="113" t="s">
        <v>1651</v>
      </c>
      <c r="AC1148" s="113" t="s">
        <v>1653</v>
      </c>
      <c r="AD1148" s="113" t="s">
        <v>112</v>
      </c>
      <c r="AE1148" s="113" t="s">
        <v>1657</v>
      </c>
      <c r="AF1148" s="113">
        <v>497</v>
      </c>
      <c r="AG1148" s="113">
        <v>4.1000000000000002E-2</v>
      </c>
      <c r="AH1148" s="113">
        <v>-11.5</v>
      </c>
      <c r="AI1148" s="113">
        <v>500</v>
      </c>
      <c r="AJ1148" s="113">
        <v>4.1000000000000002E-2</v>
      </c>
    </row>
    <row r="1149" spans="1:36" x14ac:dyDescent="0.25">
      <c r="A1149" s="113" t="str">
        <f t="shared" si="116"/>
        <v>CFLDMoMH06CZ14rDXGF</v>
      </c>
      <c r="B1149" s="113" t="s">
        <v>118</v>
      </c>
      <c r="C1149" s="113" t="s">
        <v>45</v>
      </c>
      <c r="D1149" s="112" t="s">
        <v>1651</v>
      </c>
      <c r="E1149" s="112" t="s">
        <v>1653</v>
      </c>
      <c r="F1149" s="112" t="s">
        <v>113</v>
      </c>
      <c r="G1149" s="112" t="s">
        <v>1658</v>
      </c>
      <c r="H1149" s="113">
        <f t="shared" si="114"/>
        <v>1.1659999999999999</v>
      </c>
      <c r="I1149" s="113">
        <f t="shared" si="119"/>
        <v>1.5714285714285714</v>
      </c>
      <c r="J1149" s="113">
        <f t="shared" si="115"/>
        <v>-2.52E-2</v>
      </c>
      <c r="M1149" s="113">
        <v>583</v>
      </c>
      <c r="N1149" s="113">
        <v>6.6000000000000003E-2</v>
      </c>
      <c r="O1149" s="113">
        <v>-12.6</v>
      </c>
      <c r="P1149" s="113">
        <v>500</v>
      </c>
      <c r="Q1149" s="113">
        <v>4.2000000000000003E-2</v>
      </c>
      <c r="S1149" s="113" t="b">
        <v>0</v>
      </c>
      <c r="T1149" s="113" t="b">
        <f>VLOOKUP(G1149,key!$S$3:$T$12,2,FALSE)</f>
        <v>0</v>
      </c>
      <c r="U1149" s="113">
        <f t="shared" si="117"/>
        <v>1</v>
      </c>
      <c r="V1149" s="116">
        <f t="shared" si="118"/>
        <v>-2.52E-2</v>
      </c>
      <c r="W1149" s="113">
        <f>VLOOKUP(G1149,key!$S$3:$U$6,3,FALSE)</f>
        <v>1</v>
      </c>
      <c r="AA1149" s="113" t="s">
        <v>4151</v>
      </c>
      <c r="AB1149" s="113" t="s">
        <v>1651</v>
      </c>
      <c r="AC1149" s="113" t="s">
        <v>1653</v>
      </c>
      <c r="AD1149" s="113" t="s">
        <v>113</v>
      </c>
      <c r="AE1149" s="113" t="s">
        <v>1658</v>
      </c>
      <c r="AF1149" s="113">
        <v>583</v>
      </c>
      <c r="AG1149" s="113">
        <v>6.6000000000000003E-2</v>
      </c>
      <c r="AH1149" s="113">
        <v>-12.6</v>
      </c>
      <c r="AI1149" s="113">
        <v>500</v>
      </c>
      <c r="AJ1149" s="113">
        <v>4.2000000000000003E-2</v>
      </c>
    </row>
    <row r="1150" spans="1:36" x14ac:dyDescent="0.25">
      <c r="A1150" s="113" t="str">
        <f t="shared" si="116"/>
        <v>CFLDMoMH06CZ14rDXHP</v>
      </c>
      <c r="B1150" s="113" t="s">
        <v>118</v>
      </c>
      <c r="C1150" s="113" t="s">
        <v>45</v>
      </c>
      <c r="D1150" s="112" t="s">
        <v>1651</v>
      </c>
      <c r="E1150" s="112" t="s">
        <v>1653</v>
      </c>
      <c r="F1150" s="112" t="s">
        <v>113</v>
      </c>
      <c r="G1150" s="112" t="s">
        <v>1659</v>
      </c>
      <c r="H1150" s="113">
        <f t="shared" si="114"/>
        <v>0.92600000000000005</v>
      </c>
      <c r="I1150" s="113">
        <f t="shared" si="119"/>
        <v>1.5952380952380953</v>
      </c>
      <c r="J1150" s="113">
        <f t="shared" si="115"/>
        <v>0</v>
      </c>
      <c r="M1150" s="113">
        <v>463</v>
      </c>
      <c r="N1150" s="113">
        <v>6.7000000000000004E-2</v>
      </c>
      <c r="O1150" s="113">
        <v>0</v>
      </c>
      <c r="P1150" s="113">
        <v>500</v>
      </c>
      <c r="Q1150" s="113">
        <v>4.2000000000000003E-2</v>
      </c>
      <c r="S1150" s="113" t="b">
        <v>0</v>
      </c>
      <c r="T1150" s="113" t="b">
        <f>VLOOKUP(G1150,key!$S$3:$T$12,2,FALSE)</f>
        <v>1</v>
      </c>
      <c r="U1150" s="113">
        <f t="shared" si="117"/>
        <v>1</v>
      </c>
      <c r="V1150" s="116">
        <f t="shared" si="118"/>
        <v>0</v>
      </c>
      <c r="W1150" s="113">
        <f>VLOOKUP(G1150,key!$S$3:$U$6,3,FALSE)</f>
        <v>0.5</v>
      </c>
      <c r="AA1150" s="113" t="s">
        <v>4151</v>
      </c>
      <c r="AB1150" s="113" t="s">
        <v>1651</v>
      </c>
      <c r="AC1150" s="113" t="s">
        <v>1653</v>
      </c>
      <c r="AD1150" s="113" t="s">
        <v>113</v>
      </c>
      <c r="AE1150" s="113" t="s">
        <v>1659</v>
      </c>
      <c r="AF1150" s="113">
        <v>463</v>
      </c>
      <c r="AG1150" s="113">
        <v>6.7000000000000004E-2</v>
      </c>
      <c r="AH1150" s="113">
        <v>0</v>
      </c>
      <c r="AI1150" s="113">
        <v>500</v>
      </c>
      <c r="AJ1150" s="113">
        <v>4.2000000000000003E-2</v>
      </c>
    </row>
    <row r="1151" spans="1:36" x14ac:dyDescent="0.25">
      <c r="A1151" s="113" t="str">
        <f t="shared" si="116"/>
        <v>CFLDMoMH06CZ14rNCEH</v>
      </c>
      <c r="B1151" s="113" t="s">
        <v>118</v>
      </c>
      <c r="C1151" s="113" t="s">
        <v>45</v>
      </c>
      <c r="D1151" s="112" t="s">
        <v>1651</v>
      </c>
      <c r="E1151" s="112" t="s">
        <v>1653</v>
      </c>
      <c r="F1151" s="112" t="s">
        <v>113</v>
      </c>
      <c r="G1151" s="112" t="s">
        <v>1656</v>
      </c>
      <c r="H1151" s="113">
        <f t="shared" si="114"/>
        <v>0.68799999999999994</v>
      </c>
      <c r="I1151" s="113">
        <f t="shared" si="119"/>
        <v>1.0238095238095237</v>
      </c>
      <c r="J1151" s="113">
        <f t="shared" si="115"/>
        <v>0</v>
      </c>
      <c r="M1151" s="113">
        <v>344</v>
      </c>
      <c r="N1151" s="113">
        <v>4.2999999999999997E-2</v>
      </c>
      <c r="O1151" s="113">
        <v>0</v>
      </c>
      <c r="P1151" s="113">
        <v>500</v>
      </c>
      <c r="Q1151" s="113">
        <v>4.2000000000000003E-2</v>
      </c>
      <c r="S1151" s="113" t="b">
        <v>0</v>
      </c>
      <c r="T1151" s="113" t="b">
        <f>VLOOKUP(G1151,key!$S$3:$T$12,2,FALSE)</f>
        <v>1</v>
      </c>
      <c r="U1151" s="113">
        <f t="shared" si="117"/>
        <v>1</v>
      </c>
      <c r="V1151" s="116">
        <f t="shared" si="118"/>
        <v>0</v>
      </c>
      <c r="W1151" s="113">
        <f>VLOOKUP(G1151,key!$S$3:$U$6,3,FALSE)</f>
        <v>0.25</v>
      </c>
      <c r="AA1151" s="113" t="s">
        <v>4151</v>
      </c>
      <c r="AB1151" s="113" t="s">
        <v>1651</v>
      </c>
      <c r="AC1151" s="113" t="s">
        <v>1653</v>
      </c>
      <c r="AD1151" s="113" t="s">
        <v>113</v>
      </c>
      <c r="AE1151" s="113" t="s">
        <v>1656</v>
      </c>
      <c r="AF1151" s="113">
        <v>344</v>
      </c>
      <c r="AG1151" s="113">
        <v>4.2999999999999997E-2</v>
      </c>
      <c r="AH1151" s="113">
        <v>0</v>
      </c>
      <c r="AI1151" s="113">
        <v>500</v>
      </c>
      <c r="AJ1151" s="113">
        <v>4.2000000000000003E-2</v>
      </c>
    </row>
    <row r="1152" spans="1:36" x14ac:dyDescent="0.25">
      <c r="A1152" s="113" t="str">
        <f t="shared" si="116"/>
        <v>CFLDMoMH06CZ14rNCGF</v>
      </c>
      <c r="B1152" s="113" t="s">
        <v>118</v>
      </c>
      <c r="C1152" s="113" t="s">
        <v>45</v>
      </c>
      <c r="D1152" s="112" t="s">
        <v>1651</v>
      </c>
      <c r="E1152" s="112" t="s">
        <v>1653</v>
      </c>
      <c r="F1152" s="112" t="s">
        <v>113</v>
      </c>
      <c r="G1152" s="112" t="s">
        <v>1657</v>
      </c>
      <c r="H1152" s="113">
        <f t="shared" si="114"/>
        <v>0.99199999999999999</v>
      </c>
      <c r="I1152" s="113">
        <f t="shared" si="119"/>
        <v>1.0238095238095237</v>
      </c>
      <c r="J1152" s="113">
        <f t="shared" si="115"/>
        <v>-2.4799999999999999E-2</v>
      </c>
      <c r="M1152" s="113">
        <v>496</v>
      </c>
      <c r="N1152" s="113">
        <v>4.2999999999999997E-2</v>
      </c>
      <c r="O1152" s="113">
        <v>-12.4</v>
      </c>
      <c r="P1152" s="113">
        <v>500</v>
      </c>
      <c r="Q1152" s="113">
        <v>4.2000000000000003E-2</v>
      </c>
      <c r="S1152" s="113" t="b">
        <v>0</v>
      </c>
      <c r="T1152" s="113" t="b">
        <f>VLOOKUP(G1152,key!$S$3:$T$12,2,FALSE)</f>
        <v>0</v>
      </c>
      <c r="U1152" s="113">
        <f t="shared" si="117"/>
        <v>1</v>
      </c>
      <c r="V1152" s="116">
        <f t="shared" si="118"/>
        <v>-2.4799999999999999E-2</v>
      </c>
      <c r="W1152" s="113">
        <f>VLOOKUP(G1152,key!$S$3:$U$6,3,FALSE)</f>
        <v>0.9</v>
      </c>
      <c r="AA1152" s="113" t="s">
        <v>4151</v>
      </c>
      <c r="AB1152" s="113" t="s">
        <v>1651</v>
      </c>
      <c r="AC1152" s="113" t="s">
        <v>1653</v>
      </c>
      <c r="AD1152" s="113" t="s">
        <v>113</v>
      </c>
      <c r="AE1152" s="113" t="s">
        <v>1657</v>
      </c>
      <c r="AF1152" s="113">
        <v>496</v>
      </c>
      <c r="AG1152" s="113">
        <v>4.2999999999999997E-2</v>
      </c>
      <c r="AH1152" s="113">
        <v>-12.4</v>
      </c>
      <c r="AI1152" s="113">
        <v>500</v>
      </c>
      <c r="AJ1152" s="113">
        <v>4.2000000000000003E-2</v>
      </c>
    </row>
    <row r="1153" spans="1:36" x14ac:dyDescent="0.25">
      <c r="A1153" s="113" t="str">
        <f t="shared" si="116"/>
        <v>CFLDMoMH06CZ15rDXGF</v>
      </c>
      <c r="B1153" s="113" t="s">
        <v>118</v>
      </c>
      <c r="C1153" s="113" t="s">
        <v>45</v>
      </c>
      <c r="D1153" s="112" t="s">
        <v>1651</v>
      </c>
      <c r="E1153" s="112" t="s">
        <v>1653</v>
      </c>
      <c r="F1153" s="112" t="s">
        <v>114</v>
      </c>
      <c r="G1153" s="112" t="s">
        <v>1658</v>
      </c>
      <c r="H1153" s="113">
        <f t="shared" si="114"/>
        <v>1.246</v>
      </c>
      <c r="I1153" s="113">
        <f t="shared" si="119"/>
        <v>1.5714285714285714</v>
      </c>
      <c r="J1153" s="113">
        <f t="shared" si="115"/>
        <v>-9.0399999999999994E-3</v>
      </c>
      <c r="M1153" s="113">
        <v>623</v>
      </c>
      <c r="N1153" s="113">
        <v>6.6000000000000003E-2</v>
      </c>
      <c r="O1153" s="113">
        <v>-4.5199999999999996</v>
      </c>
      <c r="P1153" s="113">
        <v>500</v>
      </c>
      <c r="Q1153" s="113">
        <v>4.2000000000000003E-2</v>
      </c>
      <c r="S1153" s="113" t="b">
        <v>0</v>
      </c>
      <c r="T1153" s="113" t="b">
        <f>VLOOKUP(G1153,key!$S$3:$T$12,2,FALSE)</f>
        <v>0</v>
      </c>
      <c r="U1153" s="113">
        <f t="shared" si="117"/>
        <v>1</v>
      </c>
      <c r="V1153" s="116">
        <f t="shared" si="118"/>
        <v>-9.0399999999999994E-3</v>
      </c>
      <c r="W1153" s="113">
        <f>VLOOKUP(G1153,key!$S$3:$U$6,3,FALSE)</f>
        <v>1</v>
      </c>
      <c r="AA1153" s="113" t="s">
        <v>4151</v>
      </c>
      <c r="AB1153" s="113" t="s">
        <v>1651</v>
      </c>
      <c r="AC1153" s="113" t="s">
        <v>1653</v>
      </c>
      <c r="AD1153" s="113" t="s">
        <v>114</v>
      </c>
      <c r="AE1153" s="113" t="s">
        <v>1658</v>
      </c>
      <c r="AF1153" s="113">
        <v>623</v>
      </c>
      <c r="AG1153" s="113">
        <v>6.6000000000000003E-2</v>
      </c>
      <c r="AH1153" s="113">
        <v>-4.5199999999999996</v>
      </c>
      <c r="AI1153" s="113">
        <v>500</v>
      </c>
      <c r="AJ1153" s="113">
        <v>4.2000000000000003E-2</v>
      </c>
    </row>
    <row r="1154" spans="1:36" x14ac:dyDescent="0.25">
      <c r="A1154" s="113" t="str">
        <f t="shared" si="116"/>
        <v>CFLDMoMH06CZ15rDXHP</v>
      </c>
      <c r="B1154" s="113" t="s">
        <v>118</v>
      </c>
      <c r="C1154" s="113" t="s">
        <v>45</v>
      </c>
      <c r="D1154" s="112" t="s">
        <v>1651</v>
      </c>
      <c r="E1154" s="112" t="s">
        <v>1653</v>
      </c>
      <c r="F1154" s="112" t="s">
        <v>114</v>
      </c>
      <c r="G1154" s="112" t="s">
        <v>1659</v>
      </c>
      <c r="H1154" s="113">
        <f t="shared" si="114"/>
        <v>1.1859999999999999</v>
      </c>
      <c r="I1154" s="113">
        <f t="shared" si="119"/>
        <v>1.5714285714285714</v>
      </c>
      <c r="J1154" s="113">
        <f t="shared" si="115"/>
        <v>0</v>
      </c>
      <c r="M1154" s="113">
        <v>593</v>
      </c>
      <c r="N1154" s="113">
        <v>6.6000000000000003E-2</v>
      </c>
      <c r="O1154" s="113">
        <v>0</v>
      </c>
      <c r="P1154" s="113">
        <v>500</v>
      </c>
      <c r="Q1154" s="113">
        <v>4.2000000000000003E-2</v>
      </c>
      <c r="S1154" s="113" t="b">
        <v>0</v>
      </c>
      <c r="T1154" s="113" t="b">
        <f>VLOOKUP(G1154,key!$S$3:$T$12,2,FALSE)</f>
        <v>1</v>
      </c>
      <c r="U1154" s="113">
        <f t="shared" si="117"/>
        <v>1</v>
      </c>
      <c r="V1154" s="116">
        <f t="shared" si="118"/>
        <v>0</v>
      </c>
      <c r="W1154" s="113">
        <f>VLOOKUP(G1154,key!$S$3:$U$6,3,FALSE)</f>
        <v>0.5</v>
      </c>
      <c r="AA1154" s="113" t="s">
        <v>4151</v>
      </c>
      <c r="AB1154" s="113" t="s">
        <v>1651</v>
      </c>
      <c r="AC1154" s="113" t="s">
        <v>1653</v>
      </c>
      <c r="AD1154" s="113" t="s">
        <v>114</v>
      </c>
      <c r="AE1154" s="113" t="s">
        <v>1659</v>
      </c>
      <c r="AF1154" s="113">
        <v>593</v>
      </c>
      <c r="AG1154" s="113">
        <v>6.6000000000000003E-2</v>
      </c>
      <c r="AH1154" s="113">
        <v>0</v>
      </c>
      <c r="AI1154" s="113">
        <v>500</v>
      </c>
      <c r="AJ1154" s="113">
        <v>4.2000000000000003E-2</v>
      </c>
    </row>
    <row r="1155" spans="1:36" x14ac:dyDescent="0.25">
      <c r="A1155" s="113" t="str">
        <f t="shared" si="116"/>
        <v>CFLDMoMH06CZ15rNCEH</v>
      </c>
      <c r="B1155" s="113" t="s">
        <v>118</v>
      </c>
      <c r="C1155" s="113" t="s">
        <v>45</v>
      </c>
      <c r="D1155" s="112" t="s">
        <v>1651</v>
      </c>
      <c r="E1155" s="112" t="s">
        <v>1653</v>
      </c>
      <c r="F1155" s="112" t="s">
        <v>114</v>
      </c>
      <c r="G1155" s="112" t="s">
        <v>1656</v>
      </c>
      <c r="H1155" s="113">
        <f t="shared" si="114"/>
        <v>0.88600000000000001</v>
      </c>
      <c r="I1155" s="113">
        <f t="shared" si="119"/>
        <v>1.0238095238095237</v>
      </c>
      <c r="J1155" s="113">
        <f t="shared" si="115"/>
        <v>0</v>
      </c>
      <c r="M1155" s="113">
        <v>443</v>
      </c>
      <c r="N1155" s="113">
        <v>4.2999999999999997E-2</v>
      </c>
      <c r="O1155" s="113">
        <v>0</v>
      </c>
      <c r="P1155" s="113">
        <v>500</v>
      </c>
      <c r="Q1155" s="113">
        <v>4.2000000000000003E-2</v>
      </c>
      <c r="S1155" s="113" t="b">
        <v>0</v>
      </c>
      <c r="T1155" s="113" t="b">
        <f>VLOOKUP(G1155,key!$S$3:$T$12,2,FALSE)</f>
        <v>1</v>
      </c>
      <c r="U1155" s="113">
        <f t="shared" si="117"/>
        <v>1</v>
      </c>
      <c r="V1155" s="116">
        <f t="shared" si="118"/>
        <v>0</v>
      </c>
      <c r="W1155" s="113">
        <f>VLOOKUP(G1155,key!$S$3:$U$6,3,FALSE)</f>
        <v>0.25</v>
      </c>
      <c r="AA1155" s="113" t="s">
        <v>4151</v>
      </c>
      <c r="AB1155" s="113" t="s">
        <v>1651</v>
      </c>
      <c r="AC1155" s="113" t="s">
        <v>1653</v>
      </c>
      <c r="AD1155" s="113" t="s">
        <v>114</v>
      </c>
      <c r="AE1155" s="113" t="s">
        <v>1656</v>
      </c>
      <c r="AF1155" s="113">
        <v>443</v>
      </c>
      <c r="AG1155" s="113">
        <v>4.2999999999999997E-2</v>
      </c>
      <c r="AH1155" s="113">
        <v>0</v>
      </c>
      <c r="AI1155" s="113">
        <v>500</v>
      </c>
      <c r="AJ1155" s="113">
        <v>4.2000000000000003E-2</v>
      </c>
    </row>
    <row r="1156" spans="1:36" x14ac:dyDescent="0.25">
      <c r="A1156" s="113" t="str">
        <f t="shared" si="116"/>
        <v>CFLDMoMH06CZ15rNCGF</v>
      </c>
      <c r="B1156" s="113" t="s">
        <v>118</v>
      </c>
      <c r="C1156" s="113" t="s">
        <v>45</v>
      </c>
      <c r="D1156" s="112" t="s">
        <v>1651</v>
      </c>
      <c r="E1156" s="112" t="s">
        <v>1653</v>
      </c>
      <c r="F1156" s="112" t="s">
        <v>114</v>
      </c>
      <c r="G1156" s="112" t="s">
        <v>1657</v>
      </c>
      <c r="H1156" s="113">
        <f t="shared" si="114"/>
        <v>1.002</v>
      </c>
      <c r="I1156" s="113">
        <f t="shared" si="119"/>
        <v>1.0238095238095237</v>
      </c>
      <c r="J1156" s="113">
        <f t="shared" si="115"/>
        <v>-8.8599999999999998E-3</v>
      </c>
      <c r="M1156" s="113">
        <v>501</v>
      </c>
      <c r="N1156" s="113">
        <v>4.2999999999999997E-2</v>
      </c>
      <c r="O1156" s="113">
        <v>-4.43</v>
      </c>
      <c r="P1156" s="113">
        <v>500</v>
      </c>
      <c r="Q1156" s="113">
        <v>4.2000000000000003E-2</v>
      </c>
      <c r="S1156" s="113" t="b">
        <v>0</v>
      </c>
      <c r="T1156" s="113" t="b">
        <f>VLOOKUP(G1156,key!$S$3:$T$12,2,FALSE)</f>
        <v>0</v>
      </c>
      <c r="U1156" s="113">
        <f t="shared" si="117"/>
        <v>1</v>
      </c>
      <c r="V1156" s="116">
        <f t="shared" si="118"/>
        <v>-8.8599999999999998E-3</v>
      </c>
      <c r="W1156" s="113">
        <f>VLOOKUP(G1156,key!$S$3:$U$6,3,FALSE)</f>
        <v>0.9</v>
      </c>
      <c r="AA1156" s="113" t="s">
        <v>4151</v>
      </c>
      <c r="AB1156" s="113" t="s">
        <v>1651</v>
      </c>
      <c r="AC1156" s="113" t="s">
        <v>1653</v>
      </c>
      <c r="AD1156" s="113" t="s">
        <v>114</v>
      </c>
      <c r="AE1156" s="113" t="s">
        <v>1657</v>
      </c>
      <c r="AF1156" s="113">
        <v>501</v>
      </c>
      <c r="AG1156" s="113">
        <v>4.2999999999999997E-2</v>
      </c>
      <c r="AH1156" s="113">
        <v>-4.43</v>
      </c>
      <c r="AI1156" s="113">
        <v>500</v>
      </c>
      <c r="AJ1156" s="113">
        <v>4.2000000000000003E-2</v>
      </c>
    </row>
    <row r="1157" spans="1:36" x14ac:dyDescent="0.25">
      <c r="A1157" s="113" t="str">
        <f t="shared" si="116"/>
        <v>CFLDMoMH06CZ16rDXGF</v>
      </c>
      <c r="B1157" s="113" t="s">
        <v>118</v>
      </c>
      <c r="C1157" s="113" t="s">
        <v>45</v>
      </c>
      <c r="D1157" s="112" t="s">
        <v>1651</v>
      </c>
      <c r="E1157" s="112" t="s">
        <v>1653</v>
      </c>
      <c r="F1157" s="112" t="s">
        <v>115</v>
      </c>
      <c r="G1157" s="112" t="s">
        <v>1658</v>
      </c>
      <c r="H1157" s="113">
        <f t="shared" si="114"/>
        <v>1.0620000000000001</v>
      </c>
      <c r="I1157" s="113">
        <f t="shared" si="119"/>
        <v>1.6829268292682928</v>
      </c>
      <c r="J1157" s="113">
        <f t="shared" si="115"/>
        <v>-2.58E-2</v>
      </c>
      <c r="M1157" s="113">
        <v>531</v>
      </c>
      <c r="N1157" s="113">
        <v>6.9000000000000006E-2</v>
      </c>
      <c r="O1157" s="113">
        <v>-12.9</v>
      </c>
      <c r="P1157" s="113">
        <v>500</v>
      </c>
      <c r="Q1157" s="113">
        <v>4.1000000000000002E-2</v>
      </c>
      <c r="S1157" s="113" t="b">
        <v>0</v>
      </c>
      <c r="T1157" s="113" t="b">
        <f>VLOOKUP(G1157,key!$S$3:$T$12,2,FALSE)</f>
        <v>0</v>
      </c>
      <c r="U1157" s="113">
        <f t="shared" si="117"/>
        <v>1</v>
      </c>
      <c r="V1157" s="116">
        <f t="shared" si="118"/>
        <v>-2.58E-2</v>
      </c>
      <c r="W1157" s="113">
        <f>VLOOKUP(G1157,key!$S$3:$U$6,3,FALSE)</f>
        <v>1</v>
      </c>
      <c r="AA1157" s="113" t="s">
        <v>4151</v>
      </c>
      <c r="AB1157" s="113" t="s">
        <v>1651</v>
      </c>
      <c r="AC1157" s="113" t="s">
        <v>1653</v>
      </c>
      <c r="AD1157" s="113" t="s">
        <v>115</v>
      </c>
      <c r="AE1157" s="113" t="s">
        <v>1658</v>
      </c>
      <c r="AF1157" s="113">
        <v>531</v>
      </c>
      <c r="AG1157" s="113">
        <v>6.9000000000000006E-2</v>
      </c>
      <c r="AH1157" s="113">
        <v>-12.9</v>
      </c>
      <c r="AI1157" s="113">
        <v>500</v>
      </c>
      <c r="AJ1157" s="113">
        <v>4.1000000000000002E-2</v>
      </c>
    </row>
    <row r="1158" spans="1:36" x14ac:dyDescent="0.25">
      <c r="A1158" s="113" t="str">
        <f t="shared" si="116"/>
        <v>CFLDMoMH06CZ16rDXHP</v>
      </c>
      <c r="B1158" s="113" t="s">
        <v>118</v>
      </c>
      <c r="C1158" s="113" t="s">
        <v>45</v>
      </c>
      <c r="D1158" s="112" t="s">
        <v>1651</v>
      </c>
      <c r="E1158" s="112" t="s">
        <v>1653</v>
      </c>
      <c r="F1158" s="112" t="s">
        <v>115</v>
      </c>
      <c r="G1158" s="112" t="s">
        <v>1659</v>
      </c>
      <c r="H1158" s="113">
        <f t="shared" si="114"/>
        <v>0.75800000000000001</v>
      </c>
      <c r="I1158" s="113">
        <f t="shared" si="119"/>
        <v>1.6829268292682928</v>
      </c>
      <c r="J1158" s="113">
        <f t="shared" si="115"/>
        <v>0</v>
      </c>
      <c r="M1158" s="113">
        <v>379</v>
      </c>
      <c r="N1158" s="113">
        <v>6.9000000000000006E-2</v>
      </c>
      <c r="O1158" s="113">
        <v>0</v>
      </c>
      <c r="P1158" s="113">
        <v>500</v>
      </c>
      <c r="Q1158" s="113">
        <v>4.1000000000000002E-2</v>
      </c>
      <c r="S1158" s="113" t="b">
        <v>0</v>
      </c>
      <c r="T1158" s="113" t="b">
        <f>VLOOKUP(G1158,key!$S$3:$T$12,2,FALSE)</f>
        <v>1</v>
      </c>
      <c r="U1158" s="113">
        <f t="shared" si="117"/>
        <v>1</v>
      </c>
      <c r="V1158" s="116">
        <f t="shared" si="118"/>
        <v>0</v>
      </c>
      <c r="W1158" s="113">
        <f>VLOOKUP(G1158,key!$S$3:$U$6,3,FALSE)</f>
        <v>0.5</v>
      </c>
      <c r="AA1158" s="113" t="s">
        <v>4151</v>
      </c>
      <c r="AB1158" s="113" t="s">
        <v>1651</v>
      </c>
      <c r="AC1158" s="113" t="s">
        <v>1653</v>
      </c>
      <c r="AD1158" s="113" t="s">
        <v>115</v>
      </c>
      <c r="AE1158" s="113" t="s">
        <v>1659</v>
      </c>
      <c r="AF1158" s="113">
        <v>379</v>
      </c>
      <c r="AG1158" s="113">
        <v>6.9000000000000006E-2</v>
      </c>
      <c r="AH1158" s="113">
        <v>0</v>
      </c>
      <c r="AI1158" s="113">
        <v>500</v>
      </c>
      <c r="AJ1158" s="113">
        <v>4.1000000000000002E-2</v>
      </c>
    </row>
    <row r="1159" spans="1:36" x14ac:dyDescent="0.25">
      <c r="A1159" s="113" t="str">
        <f t="shared" si="116"/>
        <v>CFLDMoMH06CZ16rNCEH</v>
      </c>
      <c r="B1159" s="113" t="s">
        <v>118</v>
      </c>
      <c r="C1159" s="113" t="s">
        <v>45</v>
      </c>
      <c r="D1159" s="112" t="s">
        <v>1651</v>
      </c>
      <c r="E1159" s="112" t="s">
        <v>1653</v>
      </c>
      <c r="F1159" s="112" t="s">
        <v>115</v>
      </c>
      <c r="G1159" s="112" t="s">
        <v>1656</v>
      </c>
      <c r="H1159" s="113">
        <f t="shared" si="114"/>
        <v>0.66400000000000003</v>
      </c>
      <c r="I1159" s="113">
        <f t="shared" si="119"/>
        <v>1</v>
      </c>
      <c r="J1159" s="113">
        <f t="shared" si="115"/>
        <v>0</v>
      </c>
      <c r="M1159" s="113">
        <v>332</v>
      </c>
      <c r="N1159" s="113">
        <v>4.1000000000000002E-2</v>
      </c>
      <c r="O1159" s="113">
        <v>0</v>
      </c>
      <c r="P1159" s="113">
        <v>500</v>
      </c>
      <c r="Q1159" s="113">
        <v>4.1000000000000002E-2</v>
      </c>
      <c r="S1159" s="113" t="b">
        <v>0</v>
      </c>
      <c r="T1159" s="113" t="b">
        <f>VLOOKUP(G1159,key!$S$3:$T$12,2,FALSE)</f>
        <v>1</v>
      </c>
      <c r="U1159" s="113">
        <f t="shared" si="117"/>
        <v>1</v>
      </c>
      <c r="V1159" s="116">
        <f t="shared" si="118"/>
        <v>0</v>
      </c>
      <c r="W1159" s="113">
        <f>VLOOKUP(G1159,key!$S$3:$U$6,3,FALSE)</f>
        <v>0.25</v>
      </c>
      <c r="AA1159" s="113" t="s">
        <v>4151</v>
      </c>
      <c r="AB1159" s="113" t="s">
        <v>1651</v>
      </c>
      <c r="AC1159" s="113" t="s">
        <v>1653</v>
      </c>
      <c r="AD1159" s="113" t="s">
        <v>115</v>
      </c>
      <c r="AE1159" s="113" t="s">
        <v>1656</v>
      </c>
      <c r="AF1159" s="113">
        <v>332</v>
      </c>
      <c r="AG1159" s="113">
        <v>4.1000000000000002E-2</v>
      </c>
      <c r="AH1159" s="113">
        <v>0</v>
      </c>
      <c r="AI1159" s="113">
        <v>500</v>
      </c>
      <c r="AJ1159" s="113">
        <v>4.1000000000000002E-2</v>
      </c>
    </row>
    <row r="1160" spans="1:36" x14ac:dyDescent="0.25">
      <c r="A1160" s="113" t="str">
        <f t="shared" si="116"/>
        <v>CFLDMoMH06CZ16rNCGF</v>
      </c>
      <c r="B1160" s="113" t="s">
        <v>118</v>
      </c>
      <c r="C1160" s="113" t="s">
        <v>45</v>
      </c>
      <c r="D1160" s="112" t="s">
        <v>1651</v>
      </c>
      <c r="E1160" s="112" t="s">
        <v>1653</v>
      </c>
      <c r="F1160" s="112" t="s">
        <v>115</v>
      </c>
      <c r="G1160" s="112" t="s">
        <v>1657</v>
      </c>
      <c r="H1160" s="113">
        <f t="shared" si="114"/>
        <v>0.99399999999999999</v>
      </c>
      <c r="I1160" s="113">
        <f t="shared" si="119"/>
        <v>1</v>
      </c>
      <c r="J1160" s="113">
        <f t="shared" si="115"/>
        <v>-2.5600000000000001E-2</v>
      </c>
      <c r="M1160" s="113">
        <v>497</v>
      </c>
      <c r="N1160" s="113">
        <v>4.1000000000000002E-2</v>
      </c>
      <c r="O1160" s="113">
        <v>-12.8</v>
      </c>
      <c r="P1160" s="113">
        <v>500</v>
      </c>
      <c r="Q1160" s="113">
        <v>4.1000000000000002E-2</v>
      </c>
      <c r="S1160" s="113" t="b">
        <v>0</v>
      </c>
      <c r="T1160" s="113" t="b">
        <f>VLOOKUP(G1160,key!$S$3:$T$12,2,FALSE)</f>
        <v>0</v>
      </c>
      <c r="U1160" s="113">
        <f t="shared" si="117"/>
        <v>1</v>
      </c>
      <c r="V1160" s="116">
        <f t="shared" si="118"/>
        <v>-2.5600000000000001E-2</v>
      </c>
      <c r="W1160" s="113">
        <f>VLOOKUP(G1160,key!$S$3:$U$6,3,FALSE)</f>
        <v>0.9</v>
      </c>
      <c r="AA1160" s="113" t="s">
        <v>4151</v>
      </c>
      <c r="AB1160" s="113" t="s">
        <v>1651</v>
      </c>
      <c r="AC1160" s="113" t="s">
        <v>1653</v>
      </c>
      <c r="AD1160" s="113" t="s">
        <v>115</v>
      </c>
      <c r="AE1160" s="113" t="s">
        <v>1657</v>
      </c>
      <c r="AF1160" s="113">
        <v>497</v>
      </c>
      <c r="AG1160" s="113">
        <v>4.1000000000000002E-2</v>
      </c>
      <c r="AH1160" s="113">
        <v>-12.8</v>
      </c>
      <c r="AI1160" s="113">
        <v>500</v>
      </c>
      <c r="AJ1160" s="113">
        <v>4.1000000000000002E-2</v>
      </c>
    </row>
    <row r="1161" spans="1:36" x14ac:dyDescent="0.25">
      <c r="A1161" s="113" t="str">
        <f t="shared" si="116"/>
        <v>CFLDMoMH15CZ01rDXGF</v>
      </c>
      <c r="B1161" s="113" t="s">
        <v>118</v>
      </c>
      <c r="C1161" s="113" t="s">
        <v>45</v>
      </c>
      <c r="D1161" s="112" t="s">
        <v>1651</v>
      </c>
      <c r="E1161" s="112" t="s">
        <v>1829</v>
      </c>
      <c r="F1161" s="112" t="s">
        <v>48</v>
      </c>
      <c r="G1161" s="112" t="s">
        <v>1658</v>
      </c>
      <c r="H1161" s="113">
        <f t="shared" ref="H1161:H1224" si="120">MAX(MIN(M1161/P1161,2),W1161)</f>
        <v>1</v>
      </c>
      <c r="I1161" s="113">
        <f t="shared" si="119"/>
        <v>1.0227272727272727</v>
      </c>
      <c r="J1161" s="113">
        <f t="shared" ref="J1161:J1224" si="121">IF(ABS(V1161)&lt;0.0003413,0,V1161)</f>
        <v>-3.4130000000000001E-2</v>
      </c>
      <c r="M1161" s="113">
        <v>494</v>
      </c>
      <c r="N1161" s="113">
        <v>4.4999999999999998E-2</v>
      </c>
      <c r="O1161" s="113">
        <v>-17.600000000000001</v>
      </c>
      <c r="P1161" s="113">
        <v>500</v>
      </c>
      <c r="Q1161" s="113">
        <v>4.3999999999999997E-2</v>
      </c>
      <c r="S1161" s="113" t="b">
        <v>0</v>
      </c>
      <c r="T1161" s="113" t="b">
        <f>VLOOKUP(G1161,key!$S$3:$T$12,2,FALSE)</f>
        <v>0</v>
      </c>
      <c r="U1161" s="113">
        <f t="shared" si="117"/>
        <v>1</v>
      </c>
      <c r="V1161" s="116">
        <f t="shared" si="118"/>
        <v>-3.4130000000000001E-2</v>
      </c>
      <c r="W1161" s="113">
        <f>VLOOKUP(G1161,key!$S$3:$U$6,3,FALSE)</f>
        <v>1</v>
      </c>
      <c r="AA1161" s="113" t="s">
        <v>4151</v>
      </c>
      <c r="AB1161" s="113" t="s">
        <v>1651</v>
      </c>
      <c r="AC1161" s="113" t="s">
        <v>1829</v>
      </c>
      <c r="AD1161" s="113" t="s">
        <v>48</v>
      </c>
      <c r="AE1161" s="113" t="s">
        <v>1658</v>
      </c>
      <c r="AF1161" s="113">
        <v>494</v>
      </c>
      <c r="AG1161" s="113">
        <v>4.4999999999999998E-2</v>
      </c>
      <c r="AH1161" s="113">
        <v>-17.600000000000001</v>
      </c>
      <c r="AI1161" s="113">
        <v>500</v>
      </c>
      <c r="AJ1161" s="113">
        <v>4.3999999999999997E-2</v>
      </c>
    </row>
    <row r="1162" spans="1:36" x14ac:dyDescent="0.25">
      <c r="A1162" s="113" t="str">
        <f t="shared" ref="A1162:A1225" si="122">B1162&amp;D1162&amp;E1162&amp;F1162&amp;G1162</f>
        <v>CFLDMoMH15CZ01rDXHP</v>
      </c>
      <c r="B1162" s="113" t="s">
        <v>118</v>
      </c>
      <c r="C1162" s="113" t="s">
        <v>45</v>
      </c>
      <c r="D1162" s="112" t="s">
        <v>1651</v>
      </c>
      <c r="E1162" s="112" t="s">
        <v>1829</v>
      </c>
      <c r="F1162" s="112" t="s">
        <v>48</v>
      </c>
      <c r="G1162" s="112" t="s">
        <v>1659</v>
      </c>
      <c r="H1162" s="113">
        <f t="shared" si="120"/>
        <v>0.72199999999999998</v>
      </c>
      <c r="I1162" s="113">
        <f t="shared" si="119"/>
        <v>1.0227272727272727</v>
      </c>
      <c r="J1162" s="113">
        <f t="shared" si="121"/>
        <v>0</v>
      </c>
      <c r="M1162" s="113">
        <v>361</v>
      </c>
      <c r="N1162" s="113">
        <v>4.4999999999999998E-2</v>
      </c>
      <c r="O1162" s="113">
        <v>0</v>
      </c>
      <c r="P1162" s="113">
        <v>500</v>
      </c>
      <c r="Q1162" s="113">
        <v>4.3999999999999997E-2</v>
      </c>
      <c r="S1162" s="113" t="b">
        <v>0</v>
      </c>
      <c r="T1162" s="113" t="b">
        <f>VLOOKUP(G1162,key!$S$3:$T$12,2,FALSE)</f>
        <v>1</v>
      </c>
      <c r="U1162" s="113">
        <f t="shared" ref="U1162:U1225" si="123">IF(T1162,1,1)</f>
        <v>1</v>
      </c>
      <c r="V1162" s="116">
        <f t="shared" ref="V1162:V1225" si="124">MIN(MAX(O1162/P1162,-0.03413),0.03413)</f>
        <v>0</v>
      </c>
      <c r="W1162" s="113">
        <f>VLOOKUP(G1162,key!$S$3:$U$6,3,FALSE)</f>
        <v>0.5</v>
      </c>
      <c r="AA1162" s="113" t="s">
        <v>4151</v>
      </c>
      <c r="AB1162" s="113" t="s">
        <v>1651</v>
      </c>
      <c r="AC1162" s="113" t="s">
        <v>1829</v>
      </c>
      <c r="AD1162" s="113" t="s">
        <v>48</v>
      </c>
      <c r="AE1162" s="113" t="s">
        <v>1659</v>
      </c>
      <c r="AF1162" s="113">
        <v>361</v>
      </c>
      <c r="AG1162" s="113">
        <v>4.4999999999999998E-2</v>
      </c>
      <c r="AH1162" s="113">
        <v>0</v>
      </c>
      <c r="AI1162" s="113">
        <v>500</v>
      </c>
      <c r="AJ1162" s="113">
        <v>4.3999999999999997E-2</v>
      </c>
    </row>
    <row r="1163" spans="1:36" x14ac:dyDescent="0.25">
      <c r="A1163" s="113" t="str">
        <f t="shared" si="122"/>
        <v>CFLDMoMH15CZ01rNCEH</v>
      </c>
      <c r="B1163" s="113" t="s">
        <v>118</v>
      </c>
      <c r="C1163" s="113" t="s">
        <v>45</v>
      </c>
      <c r="D1163" s="112" t="s">
        <v>1651</v>
      </c>
      <c r="E1163" s="112" t="s">
        <v>1829</v>
      </c>
      <c r="F1163" s="112" t="s">
        <v>48</v>
      </c>
      <c r="G1163" s="112" t="s">
        <v>1656</v>
      </c>
      <c r="H1163" s="113">
        <f t="shared" si="120"/>
        <v>0.54200000000000004</v>
      </c>
      <c r="I1163" s="113">
        <f t="shared" ref="I1163:I1226" si="125">IF(S1163,1,MAX(U1163,MIN(N1163/Q1163,2)))</f>
        <v>1.0227272727272727</v>
      </c>
      <c r="J1163" s="113">
        <f t="shared" si="121"/>
        <v>0</v>
      </c>
      <c r="M1163" s="113">
        <v>271</v>
      </c>
      <c r="N1163" s="113">
        <v>4.4999999999999998E-2</v>
      </c>
      <c r="O1163" s="113">
        <v>0</v>
      </c>
      <c r="P1163" s="113">
        <v>500</v>
      </c>
      <c r="Q1163" s="113">
        <v>4.3999999999999997E-2</v>
      </c>
      <c r="S1163" s="113" t="b">
        <v>0</v>
      </c>
      <c r="T1163" s="113" t="b">
        <f>VLOOKUP(G1163,key!$S$3:$T$12,2,FALSE)</f>
        <v>1</v>
      </c>
      <c r="U1163" s="113">
        <f t="shared" si="123"/>
        <v>1</v>
      </c>
      <c r="V1163" s="116">
        <f t="shared" si="124"/>
        <v>0</v>
      </c>
      <c r="W1163" s="113">
        <f>VLOOKUP(G1163,key!$S$3:$U$6,3,FALSE)</f>
        <v>0.25</v>
      </c>
      <c r="AA1163" s="113" t="s">
        <v>4151</v>
      </c>
      <c r="AB1163" s="113" t="s">
        <v>1651</v>
      </c>
      <c r="AC1163" s="113" t="s">
        <v>1829</v>
      </c>
      <c r="AD1163" s="113" t="s">
        <v>48</v>
      </c>
      <c r="AE1163" s="113" t="s">
        <v>1656</v>
      </c>
      <c r="AF1163" s="113">
        <v>271</v>
      </c>
      <c r="AG1163" s="113">
        <v>4.4999999999999998E-2</v>
      </c>
      <c r="AH1163" s="113">
        <v>0</v>
      </c>
      <c r="AI1163" s="113">
        <v>500</v>
      </c>
      <c r="AJ1163" s="113">
        <v>4.3999999999999997E-2</v>
      </c>
    </row>
    <row r="1164" spans="1:36" x14ac:dyDescent="0.25">
      <c r="A1164" s="113" t="str">
        <f t="shared" si="122"/>
        <v>CFLDMoMH15CZ01rNCGF</v>
      </c>
      <c r="B1164" s="113" t="s">
        <v>118</v>
      </c>
      <c r="C1164" s="113" t="s">
        <v>45</v>
      </c>
      <c r="D1164" s="112" t="s">
        <v>1651</v>
      </c>
      <c r="E1164" s="112" t="s">
        <v>1829</v>
      </c>
      <c r="F1164" s="112" t="s">
        <v>48</v>
      </c>
      <c r="G1164" s="112" t="s">
        <v>1657</v>
      </c>
      <c r="H1164" s="113">
        <f t="shared" si="120"/>
        <v>0.99</v>
      </c>
      <c r="I1164" s="113">
        <f t="shared" si="125"/>
        <v>1.0227272727272727</v>
      </c>
      <c r="J1164" s="113">
        <f t="shared" si="121"/>
        <v>-3.4130000000000001E-2</v>
      </c>
      <c r="M1164" s="113">
        <v>495</v>
      </c>
      <c r="N1164" s="113">
        <v>4.4999999999999998E-2</v>
      </c>
      <c r="O1164" s="113">
        <v>-17.5</v>
      </c>
      <c r="P1164" s="113">
        <v>500</v>
      </c>
      <c r="Q1164" s="113">
        <v>4.3999999999999997E-2</v>
      </c>
      <c r="S1164" s="113" t="b">
        <v>0</v>
      </c>
      <c r="T1164" s="113" t="b">
        <f>VLOOKUP(G1164,key!$S$3:$T$12,2,FALSE)</f>
        <v>0</v>
      </c>
      <c r="U1164" s="113">
        <f t="shared" si="123"/>
        <v>1</v>
      </c>
      <c r="V1164" s="116">
        <f t="shared" si="124"/>
        <v>-3.4130000000000001E-2</v>
      </c>
      <c r="W1164" s="113">
        <f>VLOOKUP(G1164,key!$S$3:$U$6,3,FALSE)</f>
        <v>0.9</v>
      </c>
      <c r="AA1164" s="113" t="s">
        <v>4151</v>
      </c>
      <c r="AB1164" s="113" t="s">
        <v>1651</v>
      </c>
      <c r="AC1164" s="113" t="s">
        <v>1829</v>
      </c>
      <c r="AD1164" s="113" t="s">
        <v>48</v>
      </c>
      <c r="AE1164" s="113" t="s">
        <v>1657</v>
      </c>
      <c r="AF1164" s="113">
        <v>495</v>
      </c>
      <c r="AG1164" s="113">
        <v>4.4999999999999998E-2</v>
      </c>
      <c r="AH1164" s="113">
        <v>-17.5</v>
      </c>
      <c r="AI1164" s="113">
        <v>500</v>
      </c>
      <c r="AJ1164" s="113">
        <v>4.3999999999999997E-2</v>
      </c>
    </row>
    <row r="1165" spans="1:36" x14ac:dyDescent="0.25">
      <c r="A1165" s="113" t="str">
        <f t="shared" si="122"/>
        <v>CFLDMoMH15CZ02rDXGF</v>
      </c>
      <c r="B1165" s="113" t="s">
        <v>118</v>
      </c>
      <c r="C1165" s="113" t="s">
        <v>45</v>
      </c>
      <c r="D1165" s="112" t="s">
        <v>1651</v>
      </c>
      <c r="E1165" s="112" t="s">
        <v>1829</v>
      </c>
      <c r="F1165" s="112" t="s">
        <v>101</v>
      </c>
      <c r="G1165" s="112" t="s">
        <v>1658</v>
      </c>
      <c r="H1165" s="113">
        <f t="shared" si="120"/>
        <v>1.08</v>
      </c>
      <c r="I1165" s="113">
        <f t="shared" si="125"/>
        <v>1.7804878048780486</v>
      </c>
      <c r="J1165" s="113">
        <f t="shared" si="121"/>
        <v>-3.0199999999999998E-2</v>
      </c>
      <c r="M1165" s="113">
        <v>540</v>
      </c>
      <c r="N1165" s="113">
        <v>7.2999999999999995E-2</v>
      </c>
      <c r="O1165" s="113">
        <v>-15.1</v>
      </c>
      <c r="P1165" s="113">
        <v>500</v>
      </c>
      <c r="Q1165" s="113">
        <v>4.1000000000000002E-2</v>
      </c>
      <c r="S1165" s="113" t="b">
        <v>0</v>
      </c>
      <c r="T1165" s="113" t="b">
        <f>VLOOKUP(G1165,key!$S$3:$T$12,2,FALSE)</f>
        <v>0</v>
      </c>
      <c r="U1165" s="113">
        <f t="shared" si="123"/>
        <v>1</v>
      </c>
      <c r="V1165" s="116">
        <f t="shared" si="124"/>
        <v>-3.0199999999999998E-2</v>
      </c>
      <c r="W1165" s="113">
        <f>VLOOKUP(G1165,key!$S$3:$U$6,3,FALSE)</f>
        <v>1</v>
      </c>
      <c r="AA1165" s="113" t="s">
        <v>4151</v>
      </c>
      <c r="AB1165" s="113" t="s">
        <v>1651</v>
      </c>
      <c r="AC1165" s="113" t="s">
        <v>1829</v>
      </c>
      <c r="AD1165" s="113" t="s">
        <v>101</v>
      </c>
      <c r="AE1165" s="113" t="s">
        <v>1658</v>
      </c>
      <c r="AF1165" s="113">
        <v>540</v>
      </c>
      <c r="AG1165" s="113">
        <v>7.2999999999999995E-2</v>
      </c>
      <c r="AH1165" s="113">
        <v>-15.1</v>
      </c>
      <c r="AI1165" s="113">
        <v>500</v>
      </c>
      <c r="AJ1165" s="113">
        <v>4.1000000000000002E-2</v>
      </c>
    </row>
    <row r="1166" spans="1:36" x14ac:dyDescent="0.25">
      <c r="A1166" s="113" t="str">
        <f t="shared" si="122"/>
        <v>CFLDMoMH15CZ02rDXHP</v>
      </c>
      <c r="B1166" s="113" t="s">
        <v>118</v>
      </c>
      <c r="C1166" s="113" t="s">
        <v>45</v>
      </c>
      <c r="D1166" s="112" t="s">
        <v>1651</v>
      </c>
      <c r="E1166" s="112" t="s">
        <v>1829</v>
      </c>
      <c r="F1166" s="112" t="s">
        <v>101</v>
      </c>
      <c r="G1166" s="112" t="s">
        <v>1659</v>
      </c>
      <c r="H1166" s="113">
        <f t="shared" si="120"/>
        <v>0.84</v>
      </c>
      <c r="I1166" s="113">
        <f t="shared" si="125"/>
        <v>1.8292682926829267</v>
      </c>
      <c r="J1166" s="113">
        <f t="shared" si="121"/>
        <v>0</v>
      </c>
      <c r="M1166" s="113">
        <v>420</v>
      </c>
      <c r="N1166" s="113">
        <v>7.4999999999999997E-2</v>
      </c>
      <c r="O1166" s="113">
        <v>0</v>
      </c>
      <c r="P1166" s="113">
        <v>500</v>
      </c>
      <c r="Q1166" s="113">
        <v>4.1000000000000002E-2</v>
      </c>
      <c r="S1166" s="113" t="b">
        <v>0</v>
      </c>
      <c r="T1166" s="113" t="b">
        <f>VLOOKUP(G1166,key!$S$3:$T$12,2,FALSE)</f>
        <v>1</v>
      </c>
      <c r="U1166" s="113">
        <f t="shared" si="123"/>
        <v>1</v>
      </c>
      <c r="V1166" s="116">
        <f t="shared" si="124"/>
        <v>0</v>
      </c>
      <c r="W1166" s="113">
        <f>VLOOKUP(G1166,key!$S$3:$U$6,3,FALSE)</f>
        <v>0.5</v>
      </c>
      <c r="AA1166" s="113" t="s">
        <v>4151</v>
      </c>
      <c r="AB1166" s="113" t="s">
        <v>1651</v>
      </c>
      <c r="AC1166" s="113" t="s">
        <v>1829</v>
      </c>
      <c r="AD1166" s="113" t="s">
        <v>101</v>
      </c>
      <c r="AE1166" s="113" t="s">
        <v>1659</v>
      </c>
      <c r="AF1166" s="113">
        <v>420</v>
      </c>
      <c r="AG1166" s="113">
        <v>7.4999999999999997E-2</v>
      </c>
      <c r="AH1166" s="113">
        <v>0</v>
      </c>
      <c r="AI1166" s="113">
        <v>500</v>
      </c>
      <c r="AJ1166" s="113">
        <v>4.1000000000000002E-2</v>
      </c>
    </row>
    <row r="1167" spans="1:36" x14ac:dyDescent="0.25">
      <c r="A1167" s="113" t="str">
        <f t="shared" si="122"/>
        <v>CFLDMoMH15CZ02rNCEH</v>
      </c>
      <c r="B1167" s="113" t="s">
        <v>118</v>
      </c>
      <c r="C1167" s="113" t="s">
        <v>45</v>
      </c>
      <c r="D1167" s="112" t="s">
        <v>1651</v>
      </c>
      <c r="E1167" s="112" t="s">
        <v>1829</v>
      </c>
      <c r="F1167" s="112" t="s">
        <v>101</v>
      </c>
      <c r="G1167" s="112" t="s">
        <v>1656</v>
      </c>
      <c r="H1167" s="113">
        <f t="shared" si="120"/>
        <v>0.61199999999999999</v>
      </c>
      <c r="I1167" s="113">
        <f t="shared" si="125"/>
        <v>1</v>
      </c>
      <c r="J1167" s="113">
        <f t="shared" si="121"/>
        <v>0</v>
      </c>
      <c r="M1167" s="113">
        <v>306</v>
      </c>
      <c r="N1167" s="113">
        <v>4.1000000000000002E-2</v>
      </c>
      <c r="O1167" s="113">
        <v>0</v>
      </c>
      <c r="P1167" s="113">
        <v>500</v>
      </c>
      <c r="Q1167" s="113">
        <v>4.1000000000000002E-2</v>
      </c>
      <c r="S1167" s="113" t="b">
        <v>0</v>
      </c>
      <c r="T1167" s="113" t="b">
        <f>VLOOKUP(G1167,key!$S$3:$T$12,2,FALSE)</f>
        <v>1</v>
      </c>
      <c r="U1167" s="113">
        <f t="shared" si="123"/>
        <v>1</v>
      </c>
      <c r="V1167" s="116">
        <f t="shared" si="124"/>
        <v>0</v>
      </c>
      <c r="W1167" s="113">
        <f>VLOOKUP(G1167,key!$S$3:$U$6,3,FALSE)</f>
        <v>0.25</v>
      </c>
      <c r="AA1167" s="113" t="s">
        <v>4151</v>
      </c>
      <c r="AB1167" s="113" t="s">
        <v>1651</v>
      </c>
      <c r="AC1167" s="113" t="s">
        <v>1829</v>
      </c>
      <c r="AD1167" s="113" t="s">
        <v>101</v>
      </c>
      <c r="AE1167" s="113" t="s">
        <v>1656</v>
      </c>
      <c r="AF1167" s="113">
        <v>306</v>
      </c>
      <c r="AG1167" s="113">
        <v>4.1000000000000002E-2</v>
      </c>
      <c r="AH1167" s="113">
        <v>0</v>
      </c>
      <c r="AI1167" s="113">
        <v>500</v>
      </c>
      <c r="AJ1167" s="113">
        <v>4.1000000000000002E-2</v>
      </c>
    </row>
    <row r="1168" spans="1:36" x14ac:dyDescent="0.25">
      <c r="A1168" s="113" t="str">
        <f t="shared" si="122"/>
        <v>CFLDMoMH15CZ02rNCGF</v>
      </c>
      <c r="B1168" s="113" t="s">
        <v>118</v>
      </c>
      <c r="C1168" s="113" t="s">
        <v>45</v>
      </c>
      <c r="D1168" s="112" t="s">
        <v>1651</v>
      </c>
      <c r="E1168" s="112" t="s">
        <v>1829</v>
      </c>
      <c r="F1168" s="112" t="s">
        <v>101</v>
      </c>
      <c r="G1168" s="112" t="s">
        <v>1657</v>
      </c>
      <c r="H1168" s="113">
        <f t="shared" si="120"/>
        <v>0.99</v>
      </c>
      <c r="I1168" s="113">
        <f t="shared" si="125"/>
        <v>1</v>
      </c>
      <c r="J1168" s="113">
        <f t="shared" si="121"/>
        <v>-2.98E-2</v>
      </c>
      <c r="M1168" s="113">
        <v>495</v>
      </c>
      <c r="N1168" s="113">
        <v>4.1000000000000002E-2</v>
      </c>
      <c r="O1168" s="113">
        <v>-14.9</v>
      </c>
      <c r="P1168" s="113">
        <v>500</v>
      </c>
      <c r="Q1168" s="113">
        <v>4.1000000000000002E-2</v>
      </c>
      <c r="S1168" s="113" t="b">
        <v>0</v>
      </c>
      <c r="T1168" s="113" t="b">
        <f>VLOOKUP(G1168,key!$S$3:$T$12,2,FALSE)</f>
        <v>0</v>
      </c>
      <c r="U1168" s="113">
        <f t="shared" si="123"/>
        <v>1</v>
      </c>
      <c r="V1168" s="116">
        <f t="shared" si="124"/>
        <v>-2.98E-2</v>
      </c>
      <c r="W1168" s="113">
        <f>VLOOKUP(G1168,key!$S$3:$U$6,3,FALSE)</f>
        <v>0.9</v>
      </c>
      <c r="AA1168" s="113" t="s">
        <v>4151</v>
      </c>
      <c r="AB1168" s="113" t="s">
        <v>1651</v>
      </c>
      <c r="AC1168" s="113" t="s">
        <v>1829</v>
      </c>
      <c r="AD1168" s="113" t="s">
        <v>101</v>
      </c>
      <c r="AE1168" s="113" t="s">
        <v>1657</v>
      </c>
      <c r="AF1168" s="113">
        <v>495</v>
      </c>
      <c r="AG1168" s="113">
        <v>4.1000000000000002E-2</v>
      </c>
      <c r="AH1168" s="113">
        <v>-14.9</v>
      </c>
      <c r="AI1168" s="113">
        <v>500</v>
      </c>
      <c r="AJ1168" s="113">
        <v>4.1000000000000002E-2</v>
      </c>
    </row>
    <row r="1169" spans="1:36" x14ac:dyDescent="0.25">
      <c r="A1169" s="113" t="str">
        <f t="shared" si="122"/>
        <v>CFLDMoMH15CZ03rDXGF</v>
      </c>
      <c r="B1169" s="113" t="s">
        <v>118</v>
      </c>
      <c r="C1169" s="113" t="s">
        <v>45</v>
      </c>
      <c r="D1169" s="112" t="s">
        <v>1651</v>
      </c>
      <c r="E1169" s="112" t="s">
        <v>1829</v>
      </c>
      <c r="F1169" s="112" t="s">
        <v>102</v>
      </c>
      <c r="G1169" s="112" t="s">
        <v>1658</v>
      </c>
      <c r="H1169" s="113">
        <f t="shared" si="120"/>
        <v>1.026</v>
      </c>
      <c r="I1169" s="113">
        <f t="shared" si="125"/>
        <v>1.8048780487804876</v>
      </c>
      <c r="J1169" s="113">
        <f t="shared" si="121"/>
        <v>-2.9000000000000001E-2</v>
      </c>
      <c r="M1169" s="113">
        <v>513</v>
      </c>
      <c r="N1169" s="113">
        <v>7.3999999999999996E-2</v>
      </c>
      <c r="O1169" s="113">
        <v>-14.5</v>
      </c>
      <c r="P1169" s="113">
        <v>500</v>
      </c>
      <c r="Q1169" s="113">
        <v>4.1000000000000002E-2</v>
      </c>
      <c r="S1169" s="113" t="b">
        <v>0</v>
      </c>
      <c r="T1169" s="113" t="b">
        <f>VLOOKUP(G1169,key!$S$3:$T$12,2,FALSE)</f>
        <v>0</v>
      </c>
      <c r="U1169" s="113">
        <f t="shared" si="123"/>
        <v>1</v>
      </c>
      <c r="V1169" s="116">
        <f t="shared" si="124"/>
        <v>-2.9000000000000001E-2</v>
      </c>
      <c r="W1169" s="113">
        <f>VLOOKUP(G1169,key!$S$3:$U$6,3,FALSE)</f>
        <v>1</v>
      </c>
      <c r="AA1169" s="113" t="s">
        <v>4151</v>
      </c>
      <c r="AB1169" s="113" t="s">
        <v>1651</v>
      </c>
      <c r="AC1169" s="113" t="s">
        <v>1829</v>
      </c>
      <c r="AD1169" s="113" t="s">
        <v>102</v>
      </c>
      <c r="AE1169" s="113" t="s">
        <v>1658</v>
      </c>
      <c r="AF1169" s="113">
        <v>513</v>
      </c>
      <c r="AG1169" s="113">
        <v>7.3999999999999996E-2</v>
      </c>
      <c r="AH1169" s="113">
        <v>-14.5</v>
      </c>
      <c r="AI1169" s="113">
        <v>500</v>
      </c>
      <c r="AJ1169" s="113">
        <v>4.1000000000000002E-2</v>
      </c>
    </row>
    <row r="1170" spans="1:36" x14ac:dyDescent="0.25">
      <c r="A1170" s="113" t="str">
        <f t="shared" si="122"/>
        <v>CFLDMoMH15CZ03rDXHP</v>
      </c>
      <c r="B1170" s="113" t="s">
        <v>118</v>
      </c>
      <c r="C1170" s="113" t="s">
        <v>45</v>
      </c>
      <c r="D1170" s="112" t="s">
        <v>1651</v>
      </c>
      <c r="E1170" s="112" t="s">
        <v>1829</v>
      </c>
      <c r="F1170" s="112" t="s">
        <v>102</v>
      </c>
      <c r="G1170" s="112" t="s">
        <v>1659</v>
      </c>
      <c r="H1170" s="113">
        <f t="shared" si="120"/>
        <v>0.84399999999999997</v>
      </c>
      <c r="I1170" s="113">
        <f t="shared" si="125"/>
        <v>1.8536585365853657</v>
      </c>
      <c r="J1170" s="113">
        <f t="shared" si="121"/>
        <v>0</v>
      </c>
      <c r="M1170" s="113">
        <v>422</v>
      </c>
      <c r="N1170" s="113">
        <v>7.5999999999999998E-2</v>
      </c>
      <c r="O1170" s="113">
        <v>0</v>
      </c>
      <c r="P1170" s="113">
        <v>500</v>
      </c>
      <c r="Q1170" s="113">
        <v>4.1000000000000002E-2</v>
      </c>
      <c r="S1170" s="113" t="b">
        <v>0</v>
      </c>
      <c r="T1170" s="113" t="b">
        <f>VLOOKUP(G1170,key!$S$3:$T$12,2,FALSE)</f>
        <v>1</v>
      </c>
      <c r="U1170" s="113">
        <f t="shared" si="123"/>
        <v>1</v>
      </c>
      <c r="V1170" s="116">
        <f t="shared" si="124"/>
        <v>0</v>
      </c>
      <c r="W1170" s="113">
        <f>VLOOKUP(G1170,key!$S$3:$U$6,3,FALSE)</f>
        <v>0.5</v>
      </c>
      <c r="AA1170" s="113" t="s">
        <v>4151</v>
      </c>
      <c r="AB1170" s="113" t="s">
        <v>1651</v>
      </c>
      <c r="AC1170" s="113" t="s">
        <v>1829</v>
      </c>
      <c r="AD1170" s="113" t="s">
        <v>102</v>
      </c>
      <c r="AE1170" s="113" t="s">
        <v>1659</v>
      </c>
      <c r="AF1170" s="113">
        <v>422</v>
      </c>
      <c r="AG1170" s="113">
        <v>7.5999999999999998E-2</v>
      </c>
      <c r="AH1170" s="113">
        <v>0</v>
      </c>
      <c r="AI1170" s="113">
        <v>500</v>
      </c>
      <c r="AJ1170" s="113">
        <v>4.1000000000000002E-2</v>
      </c>
    </row>
    <row r="1171" spans="1:36" x14ac:dyDescent="0.25">
      <c r="A1171" s="113" t="str">
        <f t="shared" si="122"/>
        <v>CFLDMoMH15CZ03rNCEH</v>
      </c>
      <c r="B1171" s="113" t="s">
        <v>118</v>
      </c>
      <c r="C1171" s="113" t="s">
        <v>45</v>
      </c>
      <c r="D1171" s="112" t="s">
        <v>1651</v>
      </c>
      <c r="E1171" s="112" t="s">
        <v>1829</v>
      </c>
      <c r="F1171" s="112" t="s">
        <v>102</v>
      </c>
      <c r="G1171" s="112" t="s">
        <v>1656</v>
      </c>
      <c r="H1171" s="113">
        <f t="shared" si="120"/>
        <v>0.61799999999999999</v>
      </c>
      <c r="I1171" s="113">
        <f t="shared" si="125"/>
        <v>1</v>
      </c>
      <c r="J1171" s="113">
        <f t="shared" si="121"/>
        <v>0</v>
      </c>
      <c r="M1171" s="113">
        <v>309</v>
      </c>
      <c r="N1171" s="113">
        <v>0.04</v>
      </c>
      <c r="O1171" s="113">
        <v>0</v>
      </c>
      <c r="P1171" s="113">
        <v>500</v>
      </c>
      <c r="Q1171" s="113">
        <v>4.1000000000000002E-2</v>
      </c>
      <c r="S1171" s="113" t="b">
        <v>0</v>
      </c>
      <c r="T1171" s="113" t="b">
        <f>VLOOKUP(G1171,key!$S$3:$T$12,2,FALSE)</f>
        <v>1</v>
      </c>
      <c r="U1171" s="113">
        <f t="shared" si="123"/>
        <v>1</v>
      </c>
      <c r="V1171" s="116">
        <f t="shared" si="124"/>
        <v>0</v>
      </c>
      <c r="W1171" s="113">
        <f>VLOOKUP(G1171,key!$S$3:$U$6,3,FALSE)</f>
        <v>0.25</v>
      </c>
      <c r="AA1171" s="113" t="s">
        <v>4151</v>
      </c>
      <c r="AB1171" s="113" t="s">
        <v>1651</v>
      </c>
      <c r="AC1171" s="113" t="s">
        <v>1829</v>
      </c>
      <c r="AD1171" s="113" t="s">
        <v>102</v>
      </c>
      <c r="AE1171" s="113" t="s">
        <v>1656</v>
      </c>
      <c r="AF1171" s="113">
        <v>309</v>
      </c>
      <c r="AG1171" s="113">
        <v>0.04</v>
      </c>
      <c r="AH1171" s="113">
        <v>0</v>
      </c>
      <c r="AI1171" s="113">
        <v>500</v>
      </c>
      <c r="AJ1171" s="113">
        <v>4.1000000000000002E-2</v>
      </c>
    </row>
    <row r="1172" spans="1:36" x14ac:dyDescent="0.25">
      <c r="A1172" s="113" t="str">
        <f t="shared" si="122"/>
        <v>CFLDMoMH15CZ03rNCGF</v>
      </c>
      <c r="B1172" s="113" t="s">
        <v>118</v>
      </c>
      <c r="C1172" s="113" t="s">
        <v>45</v>
      </c>
      <c r="D1172" s="112" t="s">
        <v>1651</v>
      </c>
      <c r="E1172" s="112" t="s">
        <v>1829</v>
      </c>
      <c r="F1172" s="112" t="s">
        <v>102</v>
      </c>
      <c r="G1172" s="112" t="s">
        <v>1657</v>
      </c>
      <c r="H1172" s="113">
        <f t="shared" si="120"/>
        <v>0.99</v>
      </c>
      <c r="I1172" s="113">
        <f t="shared" si="125"/>
        <v>1</v>
      </c>
      <c r="J1172" s="113">
        <f t="shared" si="121"/>
        <v>-2.9000000000000001E-2</v>
      </c>
      <c r="M1172" s="113">
        <v>495</v>
      </c>
      <c r="N1172" s="113">
        <v>4.1000000000000002E-2</v>
      </c>
      <c r="O1172" s="113">
        <v>-14.5</v>
      </c>
      <c r="P1172" s="113">
        <v>500</v>
      </c>
      <c r="Q1172" s="113">
        <v>4.1000000000000002E-2</v>
      </c>
      <c r="S1172" s="113" t="b">
        <v>0</v>
      </c>
      <c r="T1172" s="113" t="b">
        <f>VLOOKUP(G1172,key!$S$3:$T$12,2,FALSE)</f>
        <v>0</v>
      </c>
      <c r="U1172" s="113">
        <f t="shared" si="123"/>
        <v>1</v>
      </c>
      <c r="V1172" s="116">
        <f t="shared" si="124"/>
        <v>-2.9000000000000001E-2</v>
      </c>
      <c r="W1172" s="113">
        <f>VLOOKUP(G1172,key!$S$3:$U$6,3,FALSE)</f>
        <v>0.9</v>
      </c>
      <c r="AA1172" s="113" t="s">
        <v>4151</v>
      </c>
      <c r="AB1172" s="113" t="s">
        <v>1651</v>
      </c>
      <c r="AC1172" s="113" t="s">
        <v>1829</v>
      </c>
      <c r="AD1172" s="113" t="s">
        <v>102</v>
      </c>
      <c r="AE1172" s="113" t="s">
        <v>1657</v>
      </c>
      <c r="AF1172" s="113">
        <v>495</v>
      </c>
      <c r="AG1172" s="113">
        <v>4.1000000000000002E-2</v>
      </c>
      <c r="AH1172" s="113">
        <v>-14.5</v>
      </c>
      <c r="AI1172" s="113">
        <v>500</v>
      </c>
      <c r="AJ1172" s="113">
        <v>4.1000000000000002E-2</v>
      </c>
    </row>
    <row r="1173" spans="1:36" x14ac:dyDescent="0.25">
      <c r="A1173" s="113" t="str">
        <f t="shared" si="122"/>
        <v>CFLDMoMH15CZ04rDXGF</v>
      </c>
      <c r="B1173" s="113" t="s">
        <v>118</v>
      </c>
      <c r="C1173" s="113" t="s">
        <v>45</v>
      </c>
      <c r="D1173" s="112" t="s">
        <v>1651</v>
      </c>
      <c r="E1173" s="112" t="s">
        <v>1829</v>
      </c>
      <c r="F1173" s="112" t="s">
        <v>103</v>
      </c>
      <c r="G1173" s="112" t="s">
        <v>1658</v>
      </c>
      <c r="H1173" s="113">
        <f t="shared" si="120"/>
        <v>1.0880000000000001</v>
      </c>
      <c r="I1173" s="113">
        <f t="shared" si="125"/>
        <v>1.6363636363636362</v>
      </c>
      <c r="J1173" s="113">
        <f t="shared" si="121"/>
        <v>-2.6199999999999998E-2</v>
      </c>
      <c r="M1173" s="113">
        <v>544</v>
      </c>
      <c r="N1173" s="113">
        <v>7.1999999999999995E-2</v>
      </c>
      <c r="O1173" s="113">
        <v>-13.1</v>
      </c>
      <c r="P1173" s="113">
        <v>500</v>
      </c>
      <c r="Q1173" s="113">
        <v>4.3999999999999997E-2</v>
      </c>
      <c r="S1173" s="113" t="b">
        <v>0</v>
      </c>
      <c r="T1173" s="113" t="b">
        <f>VLOOKUP(G1173,key!$S$3:$T$12,2,FALSE)</f>
        <v>0</v>
      </c>
      <c r="U1173" s="113">
        <f t="shared" si="123"/>
        <v>1</v>
      </c>
      <c r="V1173" s="116">
        <f t="shared" si="124"/>
        <v>-2.6199999999999998E-2</v>
      </c>
      <c r="W1173" s="113">
        <f>VLOOKUP(G1173,key!$S$3:$U$6,3,FALSE)</f>
        <v>1</v>
      </c>
      <c r="AA1173" s="113" t="s">
        <v>4151</v>
      </c>
      <c r="AB1173" s="113" t="s">
        <v>1651</v>
      </c>
      <c r="AC1173" s="113" t="s">
        <v>1829</v>
      </c>
      <c r="AD1173" s="113" t="s">
        <v>103</v>
      </c>
      <c r="AE1173" s="113" t="s">
        <v>1658</v>
      </c>
      <c r="AF1173" s="113">
        <v>544</v>
      </c>
      <c r="AG1173" s="113">
        <v>7.1999999999999995E-2</v>
      </c>
      <c r="AH1173" s="113">
        <v>-13.1</v>
      </c>
      <c r="AI1173" s="113">
        <v>500</v>
      </c>
      <c r="AJ1173" s="113">
        <v>4.3999999999999997E-2</v>
      </c>
    </row>
    <row r="1174" spans="1:36" x14ac:dyDescent="0.25">
      <c r="A1174" s="113" t="str">
        <f t="shared" si="122"/>
        <v>CFLDMoMH15CZ04rDXHP</v>
      </c>
      <c r="B1174" s="113" t="s">
        <v>118</v>
      </c>
      <c r="C1174" s="113" t="s">
        <v>45</v>
      </c>
      <c r="D1174" s="112" t="s">
        <v>1651</v>
      </c>
      <c r="E1174" s="112" t="s">
        <v>1829</v>
      </c>
      <c r="F1174" s="112" t="s">
        <v>103</v>
      </c>
      <c r="G1174" s="112" t="s">
        <v>1659</v>
      </c>
      <c r="H1174" s="113">
        <f t="shared" si="120"/>
        <v>0.874</v>
      </c>
      <c r="I1174" s="113">
        <f t="shared" si="125"/>
        <v>1.7272727272727273</v>
      </c>
      <c r="J1174" s="113">
        <f t="shared" si="121"/>
        <v>0</v>
      </c>
      <c r="M1174" s="113">
        <v>437</v>
      </c>
      <c r="N1174" s="113">
        <v>7.5999999999999998E-2</v>
      </c>
      <c r="O1174" s="113">
        <v>0</v>
      </c>
      <c r="P1174" s="113">
        <v>500</v>
      </c>
      <c r="Q1174" s="113">
        <v>4.3999999999999997E-2</v>
      </c>
      <c r="S1174" s="113" t="b">
        <v>0</v>
      </c>
      <c r="T1174" s="113" t="b">
        <f>VLOOKUP(G1174,key!$S$3:$T$12,2,FALSE)</f>
        <v>1</v>
      </c>
      <c r="U1174" s="113">
        <f t="shared" si="123"/>
        <v>1</v>
      </c>
      <c r="V1174" s="116">
        <f t="shared" si="124"/>
        <v>0</v>
      </c>
      <c r="W1174" s="113">
        <f>VLOOKUP(G1174,key!$S$3:$U$6,3,FALSE)</f>
        <v>0.5</v>
      </c>
      <c r="AA1174" s="113" t="s">
        <v>4151</v>
      </c>
      <c r="AB1174" s="113" t="s">
        <v>1651</v>
      </c>
      <c r="AC1174" s="113" t="s">
        <v>1829</v>
      </c>
      <c r="AD1174" s="113" t="s">
        <v>103</v>
      </c>
      <c r="AE1174" s="113" t="s">
        <v>1659</v>
      </c>
      <c r="AF1174" s="113">
        <v>437</v>
      </c>
      <c r="AG1174" s="113">
        <v>7.5999999999999998E-2</v>
      </c>
      <c r="AH1174" s="113">
        <v>0</v>
      </c>
      <c r="AI1174" s="113">
        <v>500</v>
      </c>
      <c r="AJ1174" s="113">
        <v>4.3999999999999997E-2</v>
      </c>
    </row>
    <row r="1175" spans="1:36" x14ac:dyDescent="0.25">
      <c r="A1175" s="113" t="str">
        <f t="shared" si="122"/>
        <v>CFLDMoMH15CZ04rNCEH</v>
      </c>
      <c r="B1175" s="113" t="s">
        <v>118</v>
      </c>
      <c r="C1175" s="113" t="s">
        <v>45</v>
      </c>
      <c r="D1175" s="112" t="s">
        <v>1651</v>
      </c>
      <c r="E1175" s="112" t="s">
        <v>1829</v>
      </c>
      <c r="F1175" s="112" t="s">
        <v>103</v>
      </c>
      <c r="G1175" s="112" t="s">
        <v>1656</v>
      </c>
      <c r="H1175" s="113">
        <f t="shared" si="120"/>
        <v>0.66800000000000004</v>
      </c>
      <c r="I1175" s="113">
        <f t="shared" si="125"/>
        <v>1.0227272727272727</v>
      </c>
      <c r="J1175" s="113">
        <f t="shared" si="121"/>
        <v>0</v>
      </c>
      <c r="M1175" s="113">
        <v>334</v>
      </c>
      <c r="N1175" s="113">
        <v>4.4999999999999998E-2</v>
      </c>
      <c r="O1175" s="113">
        <v>0</v>
      </c>
      <c r="P1175" s="113">
        <v>500</v>
      </c>
      <c r="Q1175" s="113">
        <v>4.3999999999999997E-2</v>
      </c>
      <c r="S1175" s="113" t="b">
        <v>0</v>
      </c>
      <c r="T1175" s="113" t="b">
        <f>VLOOKUP(G1175,key!$S$3:$T$12,2,FALSE)</f>
        <v>1</v>
      </c>
      <c r="U1175" s="113">
        <f t="shared" si="123"/>
        <v>1</v>
      </c>
      <c r="V1175" s="116">
        <f t="shared" si="124"/>
        <v>0</v>
      </c>
      <c r="W1175" s="113">
        <f>VLOOKUP(G1175,key!$S$3:$U$6,3,FALSE)</f>
        <v>0.25</v>
      </c>
      <c r="AA1175" s="113" t="s">
        <v>4151</v>
      </c>
      <c r="AB1175" s="113" t="s">
        <v>1651</v>
      </c>
      <c r="AC1175" s="113" t="s">
        <v>1829</v>
      </c>
      <c r="AD1175" s="113" t="s">
        <v>103</v>
      </c>
      <c r="AE1175" s="113" t="s">
        <v>1656</v>
      </c>
      <c r="AF1175" s="113">
        <v>334</v>
      </c>
      <c r="AG1175" s="113">
        <v>4.4999999999999998E-2</v>
      </c>
      <c r="AH1175" s="113">
        <v>0</v>
      </c>
      <c r="AI1175" s="113">
        <v>500</v>
      </c>
      <c r="AJ1175" s="113">
        <v>4.3999999999999997E-2</v>
      </c>
    </row>
    <row r="1176" spans="1:36" x14ac:dyDescent="0.25">
      <c r="A1176" s="113" t="str">
        <f t="shared" si="122"/>
        <v>CFLDMoMH15CZ04rNCGF</v>
      </c>
      <c r="B1176" s="113" t="s">
        <v>118</v>
      </c>
      <c r="C1176" s="113" t="s">
        <v>45</v>
      </c>
      <c r="D1176" s="112" t="s">
        <v>1651</v>
      </c>
      <c r="E1176" s="112" t="s">
        <v>1829</v>
      </c>
      <c r="F1176" s="112" t="s">
        <v>103</v>
      </c>
      <c r="G1176" s="112" t="s">
        <v>1657</v>
      </c>
      <c r="H1176" s="113">
        <f t="shared" si="120"/>
        <v>0.99199999999999999</v>
      </c>
      <c r="I1176" s="113">
        <f t="shared" si="125"/>
        <v>1.0227272727272727</v>
      </c>
      <c r="J1176" s="113">
        <f t="shared" si="121"/>
        <v>-2.5999999999999999E-2</v>
      </c>
      <c r="M1176" s="113">
        <v>496</v>
      </c>
      <c r="N1176" s="113">
        <v>4.4999999999999998E-2</v>
      </c>
      <c r="O1176" s="113">
        <v>-13</v>
      </c>
      <c r="P1176" s="113">
        <v>500</v>
      </c>
      <c r="Q1176" s="113">
        <v>4.3999999999999997E-2</v>
      </c>
      <c r="S1176" s="113" t="b">
        <v>0</v>
      </c>
      <c r="T1176" s="113" t="b">
        <f>VLOOKUP(G1176,key!$S$3:$T$12,2,FALSE)</f>
        <v>0</v>
      </c>
      <c r="U1176" s="113">
        <f t="shared" si="123"/>
        <v>1</v>
      </c>
      <c r="V1176" s="116">
        <f t="shared" si="124"/>
        <v>-2.5999999999999999E-2</v>
      </c>
      <c r="W1176" s="113">
        <f>VLOOKUP(G1176,key!$S$3:$U$6,3,FALSE)</f>
        <v>0.9</v>
      </c>
      <c r="AA1176" s="113" t="s">
        <v>4151</v>
      </c>
      <c r="AB1176" s="113" t="s">
        <v>1651</v>
      </c>
      <c r="AC1176" s="113" t="s">
        <v>1829</v>
      </c>
      <c r="AD1176" s="113" t="s">
        <v>103</v>
      </c>
      <c r="AE1176" s="113" t="s">
        <v>1657</v>
      </c>
      <c r="AF1176" s="113">
        <v>496</v>
      </c>
      <c r="AG1176" s="113">
        <v>4.4999999999999998E-2</v>
      </c>
      <c r="AH1176" s="113">
        <v>-13</v>
      </c>
      <c r="AI1176" s="113">
        <v>500</v>
      </c>
      <c r="AJ1176" s="113">
        <v>4.3999999999999997E-2</v>
      </c>
    </row>
    <row r="1177" spans="1:36" x14ac:dyDescent="0.25">
      <c r="A1177" s="113" t="str">
        <f t="shared" si="122"/>
        <v>CFLDMoMH15CZ05rDXGF</v>
      </c>
      <c r="B1177" s="113" t="s">
        <v>118</v>
      </c>
      <c r="C1177" s="113" t="s">
        <v>45</v>
      </c>
      <c r="D1177" s="112" t="s">
        <v>1651</v>
      </c>
      <c r="E1177" s="112" t="s">
        <v>1829</v>
      </c>
      <c r="F1177" s="112" t="s">
        <v>104</v>
      </c>
      <c r="G1177" s="112" t="s">
        <v>1658</v>
      </c>
      <c r="H1177" s="113">
        <f t="shared" si="120"/>
        <v>1.022</v>
      </c>
      <c r="I1177" s="113">
        <f t="shared" si="125"/>
        <v>1.9090909090909094</v>
      </c>
      <c r="J1177" s="113">
        <f t="shared" si="121"/>
        <v>-3.4130000000000001E-2</v>
      </c>
      <c r="M1177" s="113">
        <v>511</v>
      </c>
      <c r="N1177" s="113">
        <v>8.4000000000000005E-2</v>
      </c>
      <c r="O1177" s="113">
        <v>-18.100000000000001</v>
      </c>
      <c r="P1177" s="113">
        <v>500</v>
      </c>
      <c r="Q1177" s="113">
        <v>4.3999999999999997E-2</v>
      </c>
      <c r="S1177" s="113" t="b">
        <v>0</v>
      </c>
      <c r="T1177" s="113" t="b">
        <f>VLOOKUP(G1177,key!$S$3:$T$12,2,FALSE)</f>
        <v>0</v>
      </c>
      <c r="U1177" s="113">
        <f t="shared" si="123"/>
        <v>1</v>
      </c>
      <c r="V1177" s="116">
        <f t="shared" si="124"/>
        <v>-3.4130000000000001E-2</v>
      </c>
      <c r="W1177" s="113">
        <f>VLOOKUP(G1177,key!$S$3:$U$6,3,FALSE)</f>
        <v>1</v>
      </c>
      <c r="AA1177" s="113" t="s">
        <v>4151</v>
      </c>
      <c r="AB1177" s="113" t="s">
        <v>1651</v>
      </c>
      <c r="AC1177" s="113" t="s">
        <v>1829</v>
      </c>
      <c r="AD1177" s="113" t="s">
        <v>104</v>
      </c>
      <c r="AE1177" s="113" t="s">
        <v>1658</v>
      </c>
      <c r="AF1177" s="113">
        <v>511</v>
      </c>
      <c r="AG1177" s="113">
        <v>8.4000000000000005E-2</v>
      </c>
      <c r="AH1177" s="113">
        <v>-18.100000000000001</v>
      </c>
      <c r="AI1177" s="113">
        <v>500</v>
      </c>
      <c r="AJ1177" s="113">
        <v>4.3999999999999997E-2</v>
      </c>
    </row>
    <row r="1178" spans="1:36" x14ac:dyDescent="0.25">
      <c r="A1178" s="113" t="str">
        <f t="shared" si="122"/>
        <v>CFLDMoMH15CZ05rDXHP</v>
      </c>
      <c r="B1178" s="113" t="s">
        <v>118</v>
      </c>
      <c r="C1178" s="113" t="s">
        <v>45</v>
      </c>
      <c r="D1178" s="112" t="s">
        <v>1651</v>
      </c>
      <c r="E1178" s="112" t="s">
        <v>1829</v>
      </c>
      <c r="F1178" s="112" t="s">
        <v>104</v>
      </c>
      <c r="G1178" s="112" t="s">
        <v>1659</v>
      </c>
      <c r="H1178" s="113">
        <f t="shared" si="120"/>
        <v>0.76800000000000002</v>
      </c>
      <c r="I1178" s="113">
        <f t="shared" si="125"/>
        <v>1.8863636363636365</v>
      </c>
      <c r="J1178" s="113">
        <f t="shared" si="121"/>
        <v>0</v>
      </c>
      <c r="M1178" s="113">
        <v>384</v>
      </c>
      <c r="N1178" s="113">
        <v>8.3000000000000004E-2</v>
      </c>
      <c r="O1178" s="113">
        <v>0</v>
      </c>
      <c r="P1178" s="113">
        <v>500</v>
      </c>
      <c r="Q1178" s="113">
        <v>4.3999999999999997E-2</v>
      </c>
      <c r="S1178" s="113" t="b">
        <v>0</v>
      </c>
      <c r="T1178" s="113" t="b">
        <f>VLOOKUP(G1178,key!$S$3:$T$12,2,FALSE)</f>
        <v>1</v>
      </c>
      <c r="U1178" s="113">
        <f t="shared" si="123"/>
        <v>1</v>
      </c>
      <c r="V1178" s="116">
        <f t="shared" si="124"/>
        <v>0</v>
      </c>
      <c r="W1178" s="113">
        <f>VLOOKUP(G1178,key!$S$3:$U$6,3,FALSE)</f>
        <v>0.5</v>
      </c>
      <c r="AA1178" s="113" t="s">
        <v>4151</v>
      </c>
      <c r="AB1178" s="113" t="s">
        <v>1651</v>
      </c>
      <c r="AC1178" s="113" t="s">
        <v>1829</v>
      </c>
      <c r="AD1178" s="113" t="s">
        <v>104</v>
      </c>
      <c r="AE1178" s="113" t="s">
        <v>1659</v>
      </c>
      <c r="AF1178" s="113">
        <v>384</v>
      </c>
      <c r="AG1178" s="113">
        <v>8.3000000000000004E-2</v>
      </c>
      <c r="AH1178" s="113">
        <v>0</v>
      </c>
      <c r="AI1178" s="113">
        <v>500</v>
      </c>
      <c r="AJ1178" s="113">
        <v>4.3999999999999997E-2</v>
      </c>
    </row>
    <row r="1179" spans="1:36" x14ac:dyDescent="0.25">
      <c r="A1179" s="113" t="str">
        <f t="shared" si="122"/>
        <v>CFLDMoMH15CZ05rNCEH</v>
      </c>
      <c r="B1179" s="113" t="s">
        <v>118</v>
      </c>
      <c r="C1179" s="113" t="s">
        <v>45</v>
      </c>
      <c r="D1179" s="112" t="s">
        <v>1651</v>
      </c>
      <c r="E1179" s="112" t="s">
        <v>1829</v>
      </c>
      <c r="F1179" s="112" t="s">
        <v>104</v>
      </c>
      <c r="G1179" s="112" t="s">
        <v>1656</v>
      </c>
      <c r="H1179" s="113">
        <f t="shared" si="120"/>
        <v>0.53400000000000003</v>
      </c>
      <c r="I1179" s="113">
        <f t="shared" si="125"/>
        <v>1.0227272727272727</v>
      </c>
      <c r="J1179" s="113">
        <f t="shared" si="121"/>
        <v>0</v>
      </c>
      <c r="M1179" s="113">
        <v>267</v>
      </c>
      <c r="N1179" s="113">
        <v>4.4999999999999998E-2</v>
      </c>
      <c r="O1179" s="113">
        <v>0</v>
      </c>
      <c r="P1179" s="113">
        <v>500</v>
      </c>
      <c r="Q1179" s="113">
        <v>4.3999999999999997E-2</v>
      </c>
      <c r="S1179" s="113" t="b">
        <v>0</v>
      </c>
      <c r="T1179" s="113" t="b">
        <f>VLOOKUP(G1179,key!$S$3:$T$12,2,FALSE)</f>
        <v>1</v>
      </c>
      <c r="U1179" s="113">
        <f t="shared" si="123"/>
        <v>1</v>
      </c>
      <c r="V1179" s="116">
        <f t="shared" si="124"/>
        <v>0</v>
      </c>
      <c r="W1179" s="113">
        <f>VLOOKUP(G1179,key!$S$3:$U$6,3,FALSE)</f>
        <v>0.25</v>
      </c>
      <c r="AA1179" s="113" t="s">
        <v>4151</v>
      </c>
      <c r="AB1179" s="113" t="s">
        <v>1651</v>
      </c>
      <c r="AC1179" s="113" t="s">
        <v>1829</v>
      </c>
      <c r="AD1179" s="113" t="s">
        <v>104</v>
      </c>
      <c r="AE1179" s="113" t="s">
        <v>1656</v>
      </c>
      <c r="AF1179" s="113">
        <v>267</v>
      </c>
      <c r="AG1179" s="113">
        <v>4.4999999999999998E-2</v>
      </c>
      <c r="AH1179" s="113">
        <v>0</v>
      </c>
      <c r="AI1179" s="113">
        <v>500</v>
      </c>
      <c r="AJ1179" s="113">
        <v>4.3999999999999997E-2</v>
      </c>
    </row>
    <row r="1180" spans="1:36" x14ac:dyDescent="0.25">
      <c r="A1180" s="113" t="str">
        <f t="shared" si="122"/>
        <v>CFLDMoMH15CZ05rNCGF</v>
      </c>
      <c r="B1180" s="113" t="s">
        <v>118</v>
      </c>
      <c r="C1180" s="113" t="s">
        <v>45</v>
      </c>
      <c r="D1180" s="112" t="s">
        <v>1651</v>
      </c>
      <c r="E1180" s="112" t="s">
        <v>1829</v>
      </c>
      <c r="F1180" s="112" t="s">
        <v>104</v>
      </c>
      <c r="G1180" s="112" t="s">
        <v>1657</v>
      </c>
      <c r="H1180" s="113">
        <f t="shared" si="120"/>
        <v>0.98599999999999999</v>
      </c>
      <c r="I1180" s="113">
        <f t="shared" si="125"/>
        <v>1.0227272727272727</v>
      </c>
      <c r="J1180" s="113">
        <f t="shared" si="121"/>
        <v>-3.4130000000000001E-2</v>
      </c>
      <c r="M1180" s="113">
        <v>493</v>
      </c>
      <c r="N1180" s="113">
        <v>4.4999999999999998E-2</v>
      </c>
      <c r="O1180" s="113">
        <v>-17.8</v>
      </c>
      <c r="P1180" s="113">
        <v>500</v>
      </c>
      <c r="Q1180" s="113">
        <v>4.3999999999999997E-2</v>
      </c>
      <c r="S1180" s="113" t="b">
        <v>0</v>
      </c>
      <c r="T1180" s="113" t="b">
        <f>VLOOKUP(G1180,key!$S$3:$T$12,2,FALSE)</f>
        <v>0</v>
      </c>
      <c r="U1180" s="113">
        <f t="shared" si="123"/>
        <v>1</v>
      </c>
      <c r="V1180" s="116">
        <f t="shared" si="124"/>
        <v>-3.4130000000000001E-2</v>
      </c>
      <c r="W1180" s="113">
        <f>VLOOKUP(G1180,key!$S$3:$U$6,3,FALSE)</f>
        <v>0.9</v>
      </c>
      <c r="AA1180" s="113" t="s">
        <v>4151</v>
      </c>
      <c r="AB1180" s="113" t="s">
        <v>1651</v>
      </c>
      <c r="AC1180" s="113" t="s">
        <v>1829</v>
      </c>
      <c r="AD1180" s="113" t="s">
        <v>104</v>
      </c>
      <c r="AE1180" s="113" t="s">
        <v>1657</v>
      </c>
      <c r="AF1180" s="113">
        <v>493</v>
      </c>
      <c r="AG1180" s="113">
        <v>4.4999999999999998E-2</v>
      </c>
      <c r="AH1180" s="113">
        <v>-17.8</v>
      </c>
      <c r="AI1180" s="113">
        <v>500</v>
      </c>
      <c r="AJ1180" s="113">
        <v>4.3999999999999997E-2</v>
      </c>
    </row>
    <row r="1181" spans="1:36" x14ac:dyDescent="0.25">
      <c r="A1181" s="113" t="str">
        <f t="shared" si="122"/>
        <v>CFLDMoMH15CZ06rDXGF</v>
      </c>
      <c r="B1181" s="113" t="s">
        <v>118</v>
      </c>
      <c r="C1181" s="113" t="s">
        <v>45</v>
      </c>
      <c r="D1181" s="112" t="s">
        <v>1651</v>
      </c>
      <c r="E1181" s="112" t="s">
        <v>1829</v>
      </c>
      <c r="F1181" s="112" t="s">
        <v>105</v>
      </c>
      <c r="G1181" s="112" t="s">
        <v>1658</v>
      </c>
      <c r="H1181" s="113">
        <f t="shared" si="120"/>
        <v>1.0900000000000001</v>
      </c>
      <c r="I1181" s="113">
        <f t="shared" si="125"/>
        <v>1.5454545454545456</v>
      </c>
      <c r="J1181" s="113">
        <f t="shared" si="121"/>
        <v>-2.2800000000000001E-2</v>
      </c>
      <c r="M1181" s="113">
        <v>545</v>
      </c>
      <c r="N1181" s="113">
        <v>6.8000000000000005E-2</v>
      </c>
      <c r="O1181" s="113">
        <v>-11.4</v>
      </c>
      <c r="P1181" s="113">
        <v>500</v>
      </c>
      <c r="Q1181" s="113">
        <v>4.3999999999999997E-2</v>
      </c>
      <c r="S1181" s="113" t="b">
        <v>0</v>
      </c>
      <c r="T1181" s="113" t="b">
        <f>VLOOKUP(G1181,key!$S$3:$T$12,2,FALSE)</f>
        <v>0</v>
      </c>
      <c r="U1181" s="113">
        <f t="shared" si="123"/>
        <v>1</v>
      </c>
      <c r="V1181" s="116">
        <f t="shared" si="124"/>
        <v>-2.2800000000000001E-2</v>
      </c>
      <c r="W1181" s="113">
        <f>VLOOKUP(G1181,key!$S$3:$U$6,3,FALSE)</f>
        <v>1</v>
      </c>
      <c r="AA1181" s="113" t="s">
        <v>4151</v>
      </c>
      <c r="AB1181" s="113" t="s">
        <v>1651</v>
      </c>
      <c r="AC1181" s="113" t="s">
        <v>1829</v>
      </c>
      <c r="AD1181" s="113" t="s">
        <v>105</v>
      </c>
      <c r="AE1181" s="113" t="s">
        <v>1658</v>
      </c>
      <c r="AF1181" s="113">
        <v>545</v>
      </c>
      <c r="AG1181" s="113">
        <v>6.8000000000000005E-2</v>
      </c>
      <c r="AH1181" s="113">
        <v>-11.4</v>
      </c>
      <c r="AI1181" s="113">
        <v>500</v>
      </c>
      <c r="AJ1181" s="113">
        <v>4.3999999999999997E-2</v>
      </c>
    </row>
    <row r="1182" spans="1:36" x14ac:dyDescent="0.25">
      <c r="A1182" s="113" t="str">
        <f t="shared" si="122"/>
        <v>CFLDMoMH15CZ06rDXHP</v>
      </c>
      <c r="B1182" s="113" t="s">
        <v>118</v>
      </c>
      <c r="C1182" s="113" t="s">
        <v>45</v>
      </c>
      <c r="D1182" s="112" t="s">
        <v>1651</v>
      </c>
      <c r="E1182" s="112" t="s">
        <v>1829</v>
      </c>
      <c r="F1182" s="112" t="s">
        <v>105</v>
      </c>
      <c r="G1182" s="112" t="s">
        <v>1659</v>
      </c>
      <c r="H1182" s="113">
        <f t="shared" si="120"/>
        <v>0.94199999999999995</v>
      </c>
      <c r="I1182" s="113">
        <f t="shared" si="125"/>
        <v>1.5909090909090911</v>
      </c>
      <c r="J1182" s="113">
        <f t="shared" si="121"/>
        <v>0</v>
      </c>
      <c r="M1182" s="113">
        <v>471</v>
      </c>
      <c r="N1182" s="113">
        <v>7.0000000000000007E-2</v>
      </c>
      <c r="O1182" s="113">
        <v>0</v>
      </c>
      <c r="P1182" s="113">
        <v>500</v>
      </c>
      <c r="Q1182" s="113">
        <v>4.3999999999999997E-2</v>
      </c>
      <c r="S1182" s="113" t="b">
        <v>0</v>
      </c>
      <c r="T1182" s="113" t="b">
        <f>VLOOKUP(G1182,key!$S$3:$T$12,2,FALSE)</f>
        <v>1</v>
      </c>
      <c r="U1182" s="113">
        <f t="shared" si="123"/>
        <v>1</v>
      </c>
      <c r="V1182" s="116">
        <f t="shared" si="124"/>
        <v>0</v>
      </c>
      <c r="W1182" s="113">
        <f>VLOOKUP(G1182,key!$S$3:$U$6,3,FALSE)</f>
        <v>0.5</v>
      </c>
      <c r="AA1182" s="113" t="s">
        <v>4151</v>
      </c>
      <c r="AB1182" s="113" t="s">
        <v>1651</v>
      </c>
      <c r="AC1182" s="113" t="s">
        <v>1829</v>
      </c>
      <c r="AD1182" s="113" t="s">
        <v>105</v>
      </c>
      <c r="AE1182" s="113" t="s">
        <v>1659</v>
      </c>
      <c r="AF1182" s="113">
        <v>471</v>
      </c>
      <c r="AG1182" s="113">
        <v>7.0000000000000007E-2</v>
      </c>
      <c r="AH1182" s="113">
        <v>0</v>
      </c>
      <c r="AI1182" s="113">
        <v>500</v>
      </c>
      <c r="AJ1182" s="113">
        <v>4.3999999999999997E-2</v>
      </c>
    </row>
    <row r="1183" spans="1:36" x14ac:dyDescent="0.25">
      <c r="A1183" s="113" t="str">
        <f t="shared" si="122"/>
        <v>CFLDMoMH15CZ06rNCEH</v>
      </c>
      <c r="B1183" s="113" t="s">
        <v>118</v>
      </c>
      <c r="C1183" s="113" t="s">
        <v>45</v>
      </c>
      <c r="D1183" s="112" t="s">
        <v>1651</v>
      </c>
      <c r="E1183" s="112" t="s">
        <v>1829</v>
      </c>
      <c r="F1183" s="112" t="s">
        <v>105</v>
      </c>
      <c r="G1183" s="112" t="s">
        <v>1656</v>
      </c>
      <c r="H1183" s="113">
        <f t="shared" si="120"/>
        <v>0.71599999999999997</v>
      </c>
      <c r="I1183" s="113">
        <f t="shared" si="125"/>
        <v>1</v>
      </c>
      <c r="J1183" s="113">
        <f t="shared" si="121"/>
        <v>0</v>
      </c>
      <c r="M1183" s="113">
        <v>358</v>
      </c>
      <c r="N1183" s="113">
        <v>4.3999999999999997E-2</v>
      </c>
      <c r="O1183" s="113">
        <v>0</v>
      </c>
      <c r="P1183" s="113">
        <v>500</v>
      </c>
      <c r="Q1183" s="113">
        <v>4.3999999999999997E-2</v>
      </c>
      <c r="S1183" s="113" t="b">
        <v>0</v>
      </c>
      <c r="T1183" s="113" t="b">
        <f>VLOOKUP(G1183,key!$S$3:$T$12,2,FALSE)</f>
        <v>1</v>
      </c>
      <c r="U1183" s="113">
        <f t="shared" si="123"/>
        <v>1</v>
      </c>
      <c r="V1183" s="116">
        <f t="shared" si="124"/>
        <v>0</v>
      </c>
      <c r="W1183" s="113">
        <f>VLOOKUP(G1183,key!$S$3:$U$6,3,FALSE)</f>
        <v>0.25</v>
      </c>
      <c r="AA1183" s="113" t="s">
        <v>4151</v>
      </c>
      <c r="AB1183" s="113" t="s">
        <v>1651</v>
      </c>
      <c r="AC1183" s="113" t="s">
        <v>1829</v>
      </c>
      <c r="AD1183" s="113" t="s">
        <v>105</v>
      </c>
      <c r="AE1183" s="113" t="s">
        <v>1656</v>
      </c>
      <c r="AF1183" s="113">
        <v>358</v>
      </c>
      <c r="AG1183" s="113">
        <v>4.3999999999999997E-2</v>
      </c>
      <c r="AH1183" s="113">
        <v>0</v>
      </c>
      <c r="AI1183" s="113">
        <v>500</v>
      </c>
      <c r="AJ1183" s="113">
        <v>4.3999999999999997E-2</v>
      </c>
    </row>
    <row r="1184" spans="1:36" x14ac:dyDescent="0.25">
      <c r="A1184" s="113" t="str">
        <f t="shared" si="122"/>
        <v>CFLDMoMH15CZ06rNCGF</v>
      </c>
      <c r="B1184" s="113" t="s">
        <v>118</v>
      </c>
      <c r="C1184" s="113" t="s">
        <v>45</v>
      </c>
      <c r="D1184" s="112" t="s">
        <v>1651</v>
      </c>
      <c r="E1184" s="112" t="s">
        <v>1829</v>
      </c>
      <c r="F1184" s="112" t="s">
        <v>105</v>
      </c>
      <c r="G1184" s="112" t="s">
        <v>1657</v>
      </c>
      <c r="H1184" s="113">
        <f t="shared" si="120"/>
        <v>0.99399999999999999</v>
      </c>
      <c r="I1184" s="113">
        <f t="shared" si="125"/>
        <v>1.0227272727272727</v>
      </c>
      <c r="J1184" s="113">
        <f t="shared" si="121"/>
        <v>-2.2600000000000002E-2</v>
      </c>
      <c r="M1184" s="113">
        <v>497</v>
      </c>
      <c r="N1184" s="113">
        <v>4.4999999999999998E-2</v>
      </c>
      <c r="O1184" s="113">
        <v>-11.3</v>
      </c>
      <c r="P1184" s="113">
        <v>500</v>
      </c>
      <c r="Q1184" s="113">
        <v>4.3999999999999997E-2</v>
      </c>
      <c r="S1184" s="113" t="b">
        <v>0</v>
      </c>
      <c r="T1184" s="113" t="b">
        <f>VLOOKUP(G1184,key!$S$3:$T$12,2,FALSE)</f>
        <v>0</v>
      </c>
      <c r="U1184" s="113">
        <f t="shared" si="123"/>
        <v>1</v>
      </c>
      <c r="V1184" s="116">
        <f t="shared" si="124"/>
        <v>-2.2600000000000002E-2</v>
      </c>
      <c r="W1184" s="113">
        <f>VLOOKUP(G1184,key!$S$3:$U$6,3,FALSE)</f>
        <v>0.9</v>
      </c>
      <c r="AA1184" s="113" t="s">
        <v>4151</v>
      </c>
      <c r="AB1184" s="113" t="s">
        <v>1651</v>
      </c>
      <c r="AC1184" s="113" t="s">
        <v>1829</v>
      </c>
      <c r="AD1184" s="113" t="s">
        <v>105</v>
      </c>
      <c r="AE1184" s="113" t="s">
        <v>1657</v>
      </c>
      <c r="AF1184" s="113">
        <v>497</v>
      </c>
      <c r="AG1184" s="113">
        <v>4.4999999999999998E-2</v>
      </c>
      <c r="AH1184" s="113">
        <v>-11.3</v>
      </c>
      <c r="AI1184" s="113">
        <v>500</v>
      </c>
      <c r="AJ1184" s="113">
        <v>4.3999999999999997E-2</v>
      </c>
    </row>
    <row r="1185" spans="1:36" x14ac:dyDescent="0.25">
      <c r="A1185" s="113" t="str">
        <f t="shared" si="122"/>
        <v>CFLDMoMH15CZ07rDXGF</v>
      </c>
      <c r="B1185" s="113" t="s">
        <v>118</v>
      </c>
      <c r="C1185" s="113" t="s">
        <v>45</v>
      </c>
      <c r="D1185" s="112" t="s">
        <v>1651</v>
      </c>
      <c r="E1185" s="112" t="s">
        <v>1829</v>
      </c>
      <c r="F1185" s="112" t="s">
        <v>106</v>
      </c>
      <c r="G1185" s="112" t="s">
        <v>1658</v>
      </c>
      <c r="H1185" s="113">
        <f t="shared" si="120"/>
        <v>1.1599999999999999</v>
      </c>
      <c r="I1185" s="113">
        <f t="shared" si="125"/>
        <v>1.4545454545454546</v>
      </c>
      <c r="J1185" s="113">
        <f t="shared" si="121"/>
        <v>-1.2039999999999999E-2</v>
      </c>
      <c r="M1185" s="113">
        <v>580</v>
      </c>
      <c r="N1185" s="113">
        <v>6.4000000000000001E-2</v>
      </c>
      <c r="O1185" s="113">
        <v>-6.02</v>
      </c>
      <c r="P1185" s="113">
        <v>500</v>
      </c>
      <c r="Q1185" s="113">
        <v>4.3999999999999997E-2</v>
      </c>
      <c r="S1185" s="113" t="b">
        <v>0</v>
      </c>
      <c r="T1185" s="113" t="b">
        <f>VLOOKUP(G1185,key!$S$3:$T$12,2,FALSE)</f>
        <v>0</v>
      </c>
      <c r="U1185" s="113">
        <f t="shared" si="123"/>
        <v>1</v>
      </c>
      <c r="V1185" s="116">
        <f t="shared" si="124"/>
        <v>-1.2039999999999999E-2</v>
      </c>
      <c r="W1185" s="113">
        <f>VLOOKUP(G1185,key!$S$3:$U$6,3,FALSE)</f>
        <v>1</v>
      </c>
      <c r="AA1185" s="113" t="s">
        <v>4151</v>
      </c>
      <c r="AB1185" s="113" t="s">
        <v>1651</v>
      </c>
      <c r="AC1185" s="113" t="s">
        <v>1829</v>
      </c>
      <c r="AD1185" s="113" t="s">
        <v>106</v>
      </c>
      <c r="AE1185" s="113" t="s">
        <v>1658</v>
      </c>
      <c r="AF1185" s="113">
        <v>580</v>
      </c>
      <c r="AG1185" s="113">
        <v>6.4000000000000001E-2</v>
      </c>
      <c r="AH1185" s="113">
        <v>-6.02</v>
      </c>
      <c r="AI1185" s="113">
        <v>500</v>
      </c>
      <c r="AJ1185" s="113">
        <v>4.3999999999999997E-2</v>
      </c>
    </row>
    <row r="1186" spans="1:36" x14ac:dyDescent="0.25">
      <c r="A1186" s="113" t="str">
        <f t="shared" si="122"/>
        <v>CFLDMoMH15CZ07rDXHP</v>
      </c>
      <c r="B1186" s="113" t="s">
        <v>118</v>
      </c>
      <c r="C1186" s="113" t="s">
        <v>45</v>
      </c>
      <c r="D1186" s="112" t="s">
        <v>1651</v>
      </c>
      <c r="E1186" s="112" t="s">
        <v>1829</v>
      </c>
      <c r="F1186" s="112" t="s">
        <v>106</v>
      </c>
      <c r="G1186" s="112" t="s">
        <v>1659</v>
      </c>
      <c r="H1186" s="113">
        <f t="shared" si="120"/>
        <v>1.0820000000000001</v>
      </c>
      <c r="I1186" s="113">
        <f t="shared" si="125"/>
        <v>1.4772727272727275</v>
      </c>
      <c r="J1186" s="113">
        <f t="shared" si="121"/>
        <v>0</v>
      </c>
      <c r="M1186" s="113">
        <v>541</v>
      </c>
      <c r="N1186" s="113">
        <v>6.5000000000000002E-2</v>
      </c>
      <c r="O1186" s="113">
        <v>0</v>
      </c>
      <c r="P1186" s="113">
        <v>500</v>
      </c>
      <c r="Q1186" s="113">
        <v>4.3999999999999997E-2</v>
      </c>
      <c r="S1186" s="113" t="b">
        <v>0</v>
      </c>
      <c r="T1186" s="113" t="b">
        <f>VLOOKUP(G1186,key!$S$3:$T$12,2,FALSE)</f>
        <v>1</v>
      </c>
      <c r="U1186" s="113">
        <f t="shared" si="123"/>
        <v>1</v>
      </c>
      <c r="V1186" s="116">
        <f t="shared" si="124"/>
        <v>0</v>
      </c>
      <c r="W1186" s="113">
        <f>VLOOKUP(G1186,key!$S$3:$U$6,3,FALSE)</f>
        <v>0.5</v>
      </c>
      <c r="AA1186" s="113" t="s">
        <v>4151</v>
      </c>
      <c r="AB1186" s="113" t="s">
        <v>1651</v>
      </c>
      <c r="AC1186" s="113" t="s">
        <v>1829</v>
      </c>
      <c r="AD1186" s="113" t="s">
        <v>106</v>
      </c>
      <c r="AE1186" s="113" t="s">
        <v>1659</v>
      </c>
      <c r="AF1186" s="113">
        <v>541</v>
      </c>
      <c r="AG1186" s="113">
        <v>6.5000000000000002E-2</v>
      </c>
      <c r="AH1186" s="113">
        <v>0</v>
      </c>
      <c r="AI1186" s="113">
        <v>500</v>
      </c>
      <c r="AJ1186" s="113">
        <v>4.3999999999999997E-2</v>
      </c>
    </row>
    <row r="1187" spans="1:36" x14ac:dyDescent="0.25">
      <c r="A1187" s="113" t="str">
        <f t="shared" si="122"/>
        <v>CFLDMoMH15CZ07rNCEH</v>
      </c>
      <c r="B1187" s="113" t="s">
        <v>118</v>
      </c>
      <c r="C1187" s="113" t="s">
        <v>45</v>
      </c>
      <c r="D1187" s="112" t="s">
        <v>1651</v>
      </c>
      <c r="E1187" s="112" t="s">
        <v>1829</v>
      </c>
      <c r="F1187" s="112" t="s">
        <v>106</v>
      </c>
      <c r="G1187" s="112" t="s">
        <v>1656</v>
      </c>
      <c r="H1187" s="113">
        <f t="shared" si="120"/>
        <v>0.83599999999999997</v>
      </c>
      <c r="I1187" s="113">
        <f t="shared" si="125"/>
        <v>1.0227272727272727</v>
      </c>
      <c r="J1187" s="113">
        <f t="shared" si="121"/>
        <v>0</v>
      </c>
      <c r="M1187" s="113">
        <v>418</v>
      </c>
      <c r="N1187" s="113">
        <v>4.4999999999999998E-2</v>
      </c>
      <c r="O1187" s="113">
        <v>0</v>
      </c>
      <c r="P1187" s="113">
        <v>500</v>
      </c>
      <c r="Q1187" s="113">
        <v>4.3999999999999997E-2</v>
      </c>
      <c r="S1187" s="113" t="b">
        <v>0</v>
      </c>
      <c r="T1187" s="113" t="b">
        <f>VLOOKUP(G1187,key!$S$3:$T$12,2,FALSE)</f>
        <v>1</v>
      </c>
      <c r="U1187" s="113">
        <f t="shared" si="123"/>
        <v>1</v>
      </c>
      <c r="V1187" s="116">
        <f t="shared" si="124"/>
        <v>0</v>
      </c>
      <c r="W1187" s="113">
        <f>VLOOKUP(G1187,key!$S$3:$U$6,3,FALSE)</f>
        <v>0.25</v>
      </c>
      <c r="AA1187" s="113" t="s">
        <v>4151</v>
      </c>
      <c r="AB1187" s="113" t="s">
        <v>1651</v>
      </c>
      <c r="AC1187" s="113" t="s">
        <v>1829</v>
      </c>
      <c r="AD1187" s="113" t="s">
        <v>106</v>
      </c>
      <c r="AE1187" s="113" t="s">
        <v>1656</v>
      </c>
      <c r="AF1187" s="113">
        <v>418</v>
      </c>
      <c r="AG1187" s="113">
        <v>4.4999999999999998E-2</v>
      </c>
      <c r="AH1187" s="113">
        <v>0</v>
      </c>
      <c r="AI1187" s="113">
        <v>500</v>
      </c>
      <c r="AJ1187" s="113">
        <v>4.3999999999999997E-2</v>
      </c>
    </row>
    <row r="1188" spans="1:36" x14ac:dyDescent="0.25">
      <c r="A1188" s="113" t="str">
        <f t="shared" si="122"/>
        <v>CFLDMoMH15CZ07rNCGF</v>
      </c>
      <c r="B1188" s="113" t="s">
        <v>118</v>
      </c>
      <c r="C1188" s="113" t="s">
        <v>45</v>
      </c>
      <c r="D1188" s="112" t="s">
        <v>1651</v>
      </c>
      <c r="E1188" s="112" t="s">
        <v>1829</v>
      </c>
      <c r="F1188" s="112" t="s">
        <v>106</v>
      </c>
      <c r="G1188" s="112" t="s">
        <v>1657</v>
      </c>
      <c r="H1188" s="113">
        <f t="shared" si="120"/>
        <v>1.004</v>
      </c>
      <c r="I1188" s="113">
        <f t="shared" si="125"/>
        <v>1</v>
      </c>
      <c r="J1188" s="113">
        <f t="shared" si="121"/>
        <v>-1.2E-2</v>
      </c>
      <c r="M1188" s="113">
        <v>502</v>
      </c>
      <c r="N1188" s="113">
        <v>4.3999999999999997E-2</v>
      </c>
      <c r="O1188" s="113">
        <v>-6</v>
      </c>
      <c r="P1188" s="113">
        <v>500</v>
      </c>
      <c r="Q1188" s="113">
        <v>4.3999999999999997E-2</v>
      </c>
      <c r="S1188" s="113" t="b">
        <v>0</v>
      </c>
      <c r="T1188" s="113" t="b">
        <f>VLOOKUP(G1188,key!$S$3:$T$12,2,FALSE)</f>
        <v>0</v>
      </c>
      <c r="U1188" s="113">
        <f t="shared" si="123"/>
        <v>1</v>
      </c>
      <c r="V1188" s="116">
        <f t="shared" si="124"/>
        <v>-1.2E-2</v>
      </c>
      <c r="W1188" s="113">
        <f>VLOOKUP(G1188,key!$S$3:$U$6,3,FALSE)</f>
        <v>0.9</v>
      </c>
      <c r="AA1188" s="113" t="s">
        <v>4151</v>
      </c>
      <c r="AB1188" s="113" t="s">
        <v>1651</v>
      </c>
      <c r="AC1188" s="113" t="s">
        <v>1829</v>
      </c>
      <c r="AD1188" s="113" t="s">
        <v>106</v>
      </c>
      <c r="AE1188" s="113" t="s">
        <v>1657</v>
      </c>
      <c r="AF1188" s="113">
        <v>502</v>
      </c>
      <c r="AG1188" s="113">
        <v>4.3999999999999997E-2</v>
      </c>
      <c r="AH1188" s="113">
        <v>-6</v>
      </c>
      <c r="AI1188" s="113">
        <v>500</v>
      </c>
      <c r="AJ1188" s="113">
        <v>4.3999999999999997E-2</v>
      </c>
    </row>
    <row r="1189" spans="1:36" x14ac:dyDescent="0.25">
      <c r="A1189" s="113" t="str">
        <f t="shared" si="122"/>
        <v>CFLDMoMH15CZ08rDXGF</v>
      </c>
      <c r="B1189" s="113" t="s">
        <v>118</v>
      </c>
      <c r="C1189" s="113" t="s">
        <v>45</v>
      </c>
      <c r="D1189" s="112" t="s">
        <v>1651</v>
      </c>
      <c r="E1189" s="112" t="s">
        <v>1829</v>
      </c>
      <c r="F1189" s="112" t="s">
        <v>107</v>
      </c>
      <c r="G1189" s="112" t="s">
        <v>1658</v>
      </c>
      <c r="H1189" s="113">
        <f t="shared" si="120"/>
        <v>1.17</v>
      </c>
      <c r="I1189" s="113">
        <f t="shared" si="125"/>
        <v>1.5000000000000002</v>
      </c>
      <c r="J1189" s="113">
        <f t="shared" si="121"/>
        <v>-1.5439999999999999E-2</v>
      </c>
      <c r="M1189" s="113">
        <v>585</v>
      </c>
      <c r="N1189" s="113">
        <v>6.6000000000000003E-2</v>
      </c>
      <c r="O1189" s="113">
        <v>-7.72</v>
      </c>
      <c r="P1189" s="113">
        <v>500</v>
      </c>
      <c r="Q1189" s="113">
        <v>4.3999999999999997E-2</v>
      </c>
      <c r="S1189" s="113" t="b">
        <v>0</v>
      </c>
      <c r="T1189" s="113" t="b">
        <f>VLOOKUP(G1189,key!$S$3:$T$12,2,FALSE)</f>
        <v>0</v>
      </c>
      <c r="U1189" s="113">
        <f t="shared" si="123"/>
        <v>1</v>
      </c>
      <c r="V1189" s="116">
        <f t="shared" si="124"/>
        <v>-1.5439999999999999E-2</v>
      </c>
      <c r="W1189" s="113">
        <f>VLOOKUP(G1189,key!$S$3:$U$6,3,FALSE)</f>
        <v>1</v>
      </c>
      <c r="AA1189" s="113" t="s">
        <v>4151</v>
      </c>
      <c r="AB1189" s="113" t="s">
        <v>1651</v>
      </c>
      <c r="AC1189" s="113" t="s">
        <v>1829</v>
      </c>
      <c r="AD1189" s="113" t="s">
        <v>107</v>
      </c>
      <c r="AE1189" s="113" t="s">
        <v>1658</v>
      </c>
      <c r="AF1189" s="113">
        <v>585</v>
      </c>
      <c r="AG1189" s="113">
        <v>6.6000000000000003E-2</v>
      </c>
      <c r="AH1189" s="113">
        <v>-7.72</v>
      </c>
      <c r="AI1189" s="113">
        <v>500</v>
      </c>
      <c r="AJ1189" s="113">
        <v>4.3999999999999997E-2</v>
      </c>
    </row>
    <row r="1190" spans="1:36" x14ac:dyDescent="0.25">
      <c r="A1190" s="113" t="str">
        <f t="shared" si="122"/>
        <v>CFLDMoMH15CZ08rDXHP</v>
      </c>
      <c r="B1190" s="113" t="s">
        <v>118</v>
      </c>
      <c r="C1190" s="113" t="s">
        <v>45</v>
      </c>
      <c r="D1190" s="112" t="s">
        <v>1651</v>
      </c>
      <c r="E1190" s="112" t="s">
        <v>1829</v>
      </c>
      <c r="F1190" s="112" t="s">
        <v>107</v>
      </c>
      <c r="G1190" s="112" t="s">
        <v>1659</v>
      </c>
      <c r="H1190" s="113">
        <f t="shared" si="120"/>
        <v>1.0780000000000001</v>
      </c>
      <c r="I1190" s="113">
        <f t="shared" si="125"/>
        <v>1.5227272727272729</v>
      </c>
      <c r="J1190" s="113">
        <f t="shared" si="121"/>
        <v>0</v>
      </c>
      <c r="M1190" s="113">
        <v>539</v>
      </c>
      <c r="N1190" s="113">
        <v>6.7000000000000004E-2</v>
      </c>
      <c r="O1190" s="113">
        <v>0</v>
      </c>
      <c r="P1190" s="113">
        <v>500</v>
      </c>
      <c r="Q1190" s="113">
        <v>4.3999999999999997E-2</v>
      </c>
      <c r="S1190" s="113" t="b">
        <v>0</v>
      </c>
      <c r="T1190" s="113" t="b">
        <f>VLOOKUP(G1190,key!$S$3:$T$12,2,FALSE)</f>
        <v>1</v>
      </c>
      <c r="U1190" s="113">
        <f t="shared" si="123"/>
        <v>1</v>
      </c>
      <c r="V1190" s="116">
        <f t="shared" si="124"/>
        <v>0</v>
      </c>
      <c r="W1190" s="113">
        <f>VLOOKUP(G1190,key!$S$3:$U$6,3,FALSE)</f>
        <v>0.5</v>
      </c>
      <c r="AA1190" s="113" t="s">
        <v>4151</v>
      </c>
      <c r="AB1190" s="113" t="s">
        <v>1651</v>
      </c>
      <c r="AC1190" s="113" t="s">
        <v>1829</v>
      </c>
      <c r="AD1190" s="113" t="s">
        <v>107</v>
      </c>
      <c r="AE1190" s="113" t="s">
        <v>1659</v>
      </c>
      <c r="AF1190" s="113">
        <v>539</v>
      </c>
      <c r="AG1190" s="113">
        <v>6.7000000000000004E-2</v>
      </c>
      <c r="AH1190" s="113">
        <v>0</v>
      </c>
      <c r="AI1190" s="113">
        <v>500</v>
      </c>
      <c r="AJ1190" s="113">
        <v>4.3999999999999997E-2</v>
      </c>
    </row>
    <row r="1191" spans="1:36" x14ac:dyDescent="0.25">
      <c r="A1191" s="113" t="str">
        <f t="shared" si="122"/>
        <v>CFLDMoMH15CZ08rNCEH</v>
      </c>
      <c r="B1191" s="113" t="s">
        <v>118</v>
      </c>
      <c r="C1191" s="113" t="s">
        <v>45</v>
      </c>
      <c r="D1191" s="112" t="s">
        <v>1651</v>
      </c>
      <c r="E1191" s="112" t="s">
        <v>1829</v>
      </c>
      <c r="F1191" s="112" t="s">
        <v>107</v>
      </c>
      <c r="G1191" s="112" t="s">
        <v>1656</v>
      </c>
      <c r="H1191" s="113">
        <f t="shared" si="120"/>
        <v>0.80400000000000005</v>
      </c>
      <c r="I1191" s="113">
        <f t="shared" si="125"/>
        <v>1.0227272727272727</v>
      </c>
      <c r="J1191" s="113">
        <f t="shared" si="121"/>
        <v>0</v>
      </c>
      <c r="M1191" s="113">
        <v>402</v>
      </c>
      <c r="N1191" s="113">
        <v>4.4999999999999998E-2</v>
      </c>
      <c r="O1191" s="113">
        <v>0</v>
      </c>
      <c r="P1191" s="113">
        <v>500</v>
      </c>
      <c r="Q1191" s="113">
        <v>4.3999999999999997E-2</v>
      </c>
      <c r="S1191" s="113" t="b">
        <v>0</v>
      </c>
      <c r="T1191" s="113" t="b">
        <f>VLOOKUP(G1191,key!$S$3:$T$12,2,FALSE)</f>
        <v>1</v>
      </c>
      <c r="U1191" s="113">
        <f t="shared" si="123"/>
        <v>1</v>
      </c>
      <c r="V1191" s="116">
        <f t="shared" si="124"/>
        <v>0</v>
      </c>
      <c r="W1191" s="113">
        <f>VLOOKUP(G1191,key!$S$3:$U$6,3,FALSE)</f>
        <v>0.25</v>
      </c>
      <c r="AA1191" s="113" t="s">
        <v>4151</v>
      </c>
      <c r="AB1191" s="113" t="s">
        <v>1651</v>
      </c>
      <c r="AC1191" s="113" t="s">
        <v>1829</v>
      </c>
      <c r="AD1191" s="113" t="s">
        <v>107</v>
      </c>
      <c r="AE1191" s="113" t="s">
        <v>1656</v>
      </c>
      <c r="AF1191" s="113">
        <v>402</v>
      </c>
      <c r="AG1191" s="113">
        <v>4.4999999999999998E-2</v>
      </c>
      <c r="AH1191" s="113">
        <v>0</v>
      </c>
      <c r="AI1191" s="113">
        <v>500</v>
      </c>
      <c r="AJ1191" s="113">
        <v>4.3999999999999997E-2</v>
      </c>
    </row>
    <row r="1192" spans="1:36" x14ac:dyDescent="0.25">
      <c r="A1192" s="113" t="str">
        <f t="shared" si="122"/>
        <v>CFLDMoMH15CZ08rNCGF</v>
      </c>
      <c r="B1192" s="113" t="s">
        <v>118</v>
      </c>
      <c r="C1192" s="113" t="s">
        <v>45</v>
      </c>
      <c r="D1192" s="112" t="s">
        <v>1651</v>
      </c>
      <c r="E1192" s="112" t="s">
        <v>1829</v>
      </c>
      <c r="F1192" s="112" t="s">
        <v>107</v>
      </c>
      <c r="G1192" s="112" t="s">
        <v>1657</v>
      </c>
      <c r="H1192" s="113">
        <f t="shared" si="120"/>
        <v>1</v>
      </c>
      <c r="I1192" s="113">
        <f t="shared" si="125"/>
        <v>1.0227272727272727</v>
      </c>
      <c r="J1192" s="113">
        <f t="shared" si="121"/>
        <v>-1.5339999999999999E-2</v>
      </c>
      <c r="M1192" s="113">
        <v>500</v>
      </c>
      <c r="N1192" s="113">
        <v>4.4999999999999998E-2</v>
      </c>
      <c r="O1192" s="113">
        <v>-7.67</v>
      </c>
      <c r="P1192" s="113">
        <v>500</v>
      </c>
      <c r="Q1192" s="113">
        <v>4.3999999999999997E-2</v>
      </c>
      <c r="S1192" s="113" t="b">
        <v>0</v>
      </c>
      <c r="T1192" s="113" t="b">
        <f>VLOOKUP(G1192,key!$S$3:$T$12,2,FALSE)</f>
        <v>0</v>
      </c>
      <c r="U1192" s="113">
        <f t="shared" si="123"/>
        <v>1</v>
      </c>
      <c r="V1192" s="116">
        <f t="shared" si="124"/>
        <v>-1.5339999999999999E-2</v>
      </c>
      <c r="W1192" s="113">
        <f>VLOOKUP(G1192,key!$S$3:$U$6,3,FALSE)</f>
        <v>0.9</v>
      </c>
      <c r="AA1192" s="113" t="s">
        <v>4151</v>
      </c>
      <c r="AB1192" s="113" t="s">
        <v>1651</v>
      </c>
      <c r="AC1192" s="113" t="s">
        <v>1829</v>
      </c>
      <c r="AD1192" s="113" t="s">
        <v>107</v>
      </c>
      <c r="AE1192" s="113" t="s">
        <v>1657</v>
      </c>
      <c r="AF1192" s="113">
        <v>500</v>
      </c>
      <c r="AG1192" s="113">
        <v>4.4999999999999998E-2</v>
      </c>
      <c r="AH1192" s="113">
        <v>-7.67</v>
      </c>
      <c r="AI1192" s="113">
        <v>500</v>
      </c>
      <c r="AJ1192" s="113">
        <v>4.3999999999999997E-2</v>
      </c>
    </row>
    <row r="1193" spans="1:36" x14ac:dyDescent="0.25">
      <c r="A1193" s="113" t="str">
        <f t="shared" si="122"/>
        <v>CFLDMoMH15CZ09rDXGF</v>
      </c>
      <c r="B1193" s="113" t="s">
        <v>118</v>
      </c>
      <c r="C1193" s="113" t="s">
        <v>45</v>
      </c>
      <c r="D1193" s="112" t="s">
        <v>1651</v>
      </c>
      <c r="E1193" s="112" t="s">
        <v>1829</v>
      </c>
      <c r="F1193" s="112" t="s">
        <v>108</v>
      </c>
      <c r="G1193" s="112" t="s">
        <v>1658</v>
      </c>
      <c r="H1193" s="113">
        <f t="shared" si="120"/>
        <v>1.1200000000000001</v>
      </c>
      <c r="I1193" s="113">
        <f t="shared" si="125"/>
        <v>1.5681818181818183</v>
      </c>
      <c r="J1193" s="113">
        <f t="shared" si="121"/>
        <v>-1.864E-2</v>
      </c>
      <c r="M1193" s="113">
        <v>560</v>
      </c>
      <c r="N1193" s="113">
        <v>6.9000000000000006E-2</v>
      </c>
      <c r="O1193" s="113">
        <v>-9.32</v>
      </c>
      <c r="P1193" s="113">
        <v>500</v>
      </c>
      <c r="Q1193" s="113">
        <v>4.3999999999999997E-2</v>
      </c>
      <c r="S1193" s="113" t="b">
        <v>0</v>
      </c>
      <c r="T1193" s="113" t="b">
        <f>VLOOKUP(G1193,key!$S$3:$T$12,2,FALSE)</f>
        <v>0</v>
      </c>
      <c r="U1193" s="113">
        <f t="shared" si="123"/>
        <v>1</v>
      </c>
      <c r="V1193" s="116">
        <f t="shared" si="124"/>
        <v>-1.864E-2</v>
      </c>
      <c r="W1193" s="113">
        <f>VLOOKUP(G1193,key!$S$3:$U$6,3,FALSE)</f>
        <v>1</v>
      </c>
      <c r="AA1193" s="113" t="s">
        <v>4151</v>
      </c>
      <c r="AB1193" s="113" t="s">
        <v>1651</v>
      </c>
      <c r="AC1193" s="113" t="s">
        <v>1829</v>
      </c>
      <c r="AD1193" s="113" t="s">
        <v>108</v>
      </c>
      <c r="AE1193" s="113" t="s">
        <v>1658</v>
      </c>
      <c r="AF1193" s="113">
        <v>560</v>
      </c>
      <c r="AG1193" s="113">
        <v>6.9000000000000006E-2</v>
      </c>
      <c r="AH1193" s="113">
        <v>-9.32</v>
      </c>
      <c r="AI1193" s="113">
        <v>500</v>
      </c>
      <c r="AJ1193" s="113">
        <v>4.3999999999999997E-2</v>
      </c>
    </row>
    <row r="1194" spans="1:36" x14ac:dyDescent="0.25">
      <c r="A1194" s="113" t="str">
        <f t="shared" si="122"/>
        <v>CFLDMoMH15CZ09rDXHP</v>
      </c>
      <c r="B1194" s="113" t="s">
        <v>118</v>
      </c>
      <c r="C1194" s="113" t="s">
        <v>45</v>
      </c>
      <c r="D1194" s="112" t="s">
        <v>1651</v>
      </c>
      <c r="E1194" s="112" t="s">
        <v>1829</v>
      </c>
      <c r="F1194" s="112" t="s">
        <v>108</v>
      </c>
      <c r="G1194" s="112" t="s">
        <v>1659</v>
      </c>
      <c r="H1194" s="113">
        <f t="shared" si="120"/>
        <v>1.006</v>
      </c>
      <c r="I1194" s="113">
        <f t="shared" si="125"/>
        <v>1.5681818181818183</v>
      </c>
      <c r="J1194" s="113">
        <f t="shared" si="121"/>
        <v>0</v>
      </c>
      <c r="M1194" s="113">
        <v>503</v>
      </c>
      <c r="N1194" s="113">
        <v>6.9000000000000006E-2</v>
      </c>
      <c r="O1194" s="113">
        <v>0</v>
      </c>
      <c r="P1194" s="113">
        <v>500</v>
      </c>
      <c r="Q1194" s="113">
        <v>4.3999999999999997E-2</v>
      </c>
      <c r="S1194" s="113" t="b">
        <v>0</v>
      </c>
      <c r="T1194" s="113" t="b">
        <f>VLOOKUP(G1194,key!$S$3:$T$12,2,FALSE)</f>
        <v>1</v>
      </c>
      <c r="U1194" s="113">
        <f t="shared" si="123"/>
        <v>1</v>
      </c>
      <c r="V1194" s="116">
        <f t="shared" si="124"/>
        <v>0</v>
      </c>
      <c r="W1194" s="113">
        <f>VLOOKUP(G1194,key!$S$3:$U$6,3,FALSE)</f>
        <v>0.5</v>
      </c>
      <c r="AA1194" s="113" t="s">
        <v>4151</v>
      </c>
      <c r="AB1194" s="113" t="s">
        <v>1651</v>
      </c>
      <c r="AC1194" s="113" t="s">
        <v>1829</v>
      </c>
      <c r="AD1194" s="113" t="s">
        <v>108</v>
      </c>
      <c r="AE1194" s="113" t="s">
        <v>1659</v>
      </c>
      <c r="AF1194" s="113">
        <v>503</v>
      </c>
      <c r="AG1194" s="113">
        <v>6.9000000000000006E-2</v>
      </c>
      <c r="AH1194" s="113">
        <v>0</v>
      </c>
      <c r="AI1194" s="113">
        <v>500</v>
      </c>
      <c r="AJ1194" s="113">
        <v>4.3999999999999997E-2</v>
      </c>
    </row>
    <row r="1195" spans="1:36" x14ac:dyDescent="0.25">
      <c r="A1195" s="113" t="str">
        <f t="shared" si="122"/>
        <v>CFLDMoMH15CZ09rNCEH</v>
      </c>
      <c r="B1195" s="113" t="s">
        <v>118</v>
      </c>
      <c r="C1195" s="113" t="s">
        <v>45</v>
      </c>
      <c r="D1195" s="112" t="s">
        <v>1651</v>
      </c>
      <c r="E1195" s="112" t="s">
        <v>1829</v>
      </c>
      <c r="F1195" s="112" t="s">
        <v>108</v>
      </c>
      <c r="G1195" s="112" t="s">
        <v>1656</v>
      </c>
      <c r="H1195" s="113">
        <f t="shared" si="120"/>
        <v>0.754</v>
      </c>
      <c r="I1195" s="113">
        <f t="shared" si="125"/>
        <v>1.0227272727272727</v>
      </c>
      <c r="J1195" s="113">
        <f t="shared" si="121"/>
        <v>0</v>
      </c>
      <c r="M1195" s="113">
        <v>377</v>
      </c>
      <c r="N1195" s="113">
        <v>4.4999999999999998E-2</v>
      </c>
      <c r="O1195" s="113">
        <v>0</v>
      </c>
      <c r="P1195" s="113">
        <v>500</v>
      </c>
      <c r="Q1195" s="113">
        <v>4.3999999999999997E-2</v>
      </c>
      <c r="S1195" s="113" t="b">
        <v>0</v>
      </c>
      <c r="T1195" s="113" t="b">
        <f>VLOOKUP(G1195,key!$S$3:$T$12,2,FALSE)</f>
        <v>1</v>
      </c>
      <c r="U1195" s="113">
        <f t="shared" si="123"/>
        <v>1</v>
      </c>
      <c r="V1195" s="116">
        <f t="shared" si="124"/>
        <v>0</v>
      </c>
      <c r="W1195" s="113">
        <f>VLOOKUP(G1195,key!$S$3:$U$6,3,FALSE)</f>
        <v>0.25</v>
      </c>
      <c r="AA1195" s="113" t="s">
        <v>4151</v>
      </c>
      <c r="AB1195" s="113" t="s">
        <v>1651</v>
      </c>
      <c r="AC1195" s="113" t="s">
        <v>1829</v>
      </c>
      <c r="AD1195" s="113" t="s">
        <v>108</v>
      </c>
      <c r="AE1195" s="113" t="s">
        <v>1656</v>
      </c>
      <c r="AF1195" s="113">
        <v>377</v>
      </c>
      <c r="AG1195" s="113">
        <v>4.4999999999999998E-2</v>
      </c>
      <c r="AH1195" s="113">
        <v>0</v>
      </c>
      <c r="AI1195" s="113">
        <v>500</v>
      </c>
      <c r="AJ1195" s="113">
        <v>4.3999999999999997E-2</v>
      </c>
    </row>
    <row r="1196" spans="1:36" x14ac:dyDescent="0.25">
      <c r="A1196" s="113" t="str">
        <f t="shared" si="122"/>
        <v>CFLDMoMH15CZ09rNCGF</v>
      </c>
      <c r="B1196" s="113" t="s">
        <v>118</v>
      </c>
      <c r="C1196" s="113" t="s">
        <v>45</v>
      </c>
      <c r="D1196" s="112" t="s">
        <v>1651</v>
      </c>
      <c r="E1196" s="112" t="s">
        <v>1829</v>
      </c>
      <c r="F1196" s="112" t="s">
        <v>108</v>
      </c>
      <c r="G1196" s="112" t="s">
        <v>1657</v>
      </c>
      <c r="H1196" s="113">
        <f t="shared" si="120"/>
        <v>0.998</v>
      </c>
      <c r="I1196" s="113">
        <f t="shared" si="125"/>
        <v>1.0227272727272727</v>
      </c>
      <c r="J1196" s="113">
        <f t="shared" si="121"/>
        <v>-1.8600000000000002E-2</v>
      </c>
      <c r="M1196" s="113">
        <v>499</v>
      </c>
      <c r="N1196" s="113">
        <v>4.4999999999999998E-2</v>
      </c>
      <c r="O1196" s="113">
        <v>-9.3000000000000007</v>
      </c>
      <c r="P1196" s="113">
        <v>500</v>
      </c>
      <c r="Q1196" s="113">
        <v>4.3999999999999997E-2</v>
      </c>
      <c r="S1196" s="113" t="b">
        <v>0</v>
      </c>
      <c r="T1196" s="113" t="b">
        <f>VLOOKUP(G1196,key!$S$3:$T$12,2,FALSE)</f>
        <v>0</v>
      </c>
      <c r="U1196" s="113">
        <f t="shared" si="123"/>
        <v>1</v>
      </c>
      <c r="V1196" s="116">
        <f t="shared" si="124"/>
        <v>-1.8600000000000002E-2</v>
      </c>
      <c r="W1196" s="113">
        <f>VLOOKUP(G1196,key!$S$3:$U$6,3,FALSE)</f>
        <v>0.9</v>
      </c>
      <c r="AA1196" s="113" t="s">
        <v>4151</v>
      </c>
      <c r="AB1196" s="113" t="s">
        <v>1651</v>
      </c>
      <c r="AC1196" s="113" t="s">
        <v>1829</v>
      </c>
      <c r="AD1196" s="113" t="s">
        <v>108</v>
      </c>
      <c r="AE1196" s="113" t="s">
        <v>1657</v>
      </c>
      <c r="AF1196" s="113">
        <v>499</v>
      </c>
      <c r="AG1196" s="113">
        <v>4.4999999999999998E-2</v>
      </c>
      <c r="AH1196" s="113">
        <v>-9.3000000000000007</v>
      </c>
      <c r="AI1196" s="113">
        <v>500</v>
      </c>
      <c r="AJ1196" s="113">
        <v>4.3999999999999997E-2</v>
      </c>
    </row>
    <row r="1197" spans="1:36" x14ac:dyDescent="0.25">
      <c r="A1197" s="113" t="str">
        <f t="shared" si="122"/>
        <v>CFLDMoMH15CZ10rDXGF</v>
      </c>
      <c r="B1197" s="113" t="s">
        <v>118</v>
      </c>
      <c r="C1197" s="113" t="s">
        <v>45</v>
      </c>
      <c r="D1197" s="112" t="s">
        <v>1651</v>
      </c>
      <c r="E1197" s="112" t="s">
        <v>1829</v>
      </c>
      <c r="F1197" s="112" t="s">
        <v>109</v>
      </c>
      <c r="G1197" s="112" t="s">
        <v>1658</v>
      </c>
      <c r="H1197" s="113">
        <f t="shared" si="120"/>
        <v>1.1539999999999999</v>
      </c>
      <c r="I1197" s="113">
        <f t="shared" si="125"/>
        <v>1.4772727272727275</v>
      </c>
      <c r="J1197" s="113">
        <f t="shared" si="121"/>
        <v>-2.0399999999999998E-2</v>
      </c>
      <c r="M1197" s="113">
        <v>577</v>
      </c>
      <c r="N1197" s="113">
        <v>6.5000000000000002E-2</v>
      </c>
      <c r="O1197" s="113">
        <v>-10.199999999999999</v>
      </c>
      <c r="P1197" s="113">
        <v>500</v>
      </c>
      <c r="Q1197" s="113">
        <v>4.3999999999999997E-2</v>
      </c>
      <c r="S1197" s="113" t="b">
        <v>0</v>
      </c>
      <c r="T1197" s="113" t="b">
        <f>VLOOKUP(G1197,key!$S$3:$T$12,2,FALSE)</f>
        <v>0</v>
      </c>
      <c r="U1197" s="113">
        <f t="shared" si="123"/>
        <v>1</v>
      </c>
      <c r="V1197" s="116">
        <f t="shared" si="124"/>
        <v>-2.0399999999999998E-2</v>
      </c>
      <c r="W1197" s="113">
        <f>VLOOKUP(G1197,key!$S$3:$U$6,3,FALSE)</f>
        <v>1</v>
      </c>
      <c r="AA1197" s="113" t="s">
        <v>4151</v>
      </c>
      <c r="AB1197" s="113" t="s">
        <v>1651</v>
      </c>
      <c r="AC1197" s="113" t="s">
        <v>1829</v>
      </c>
      <c r="AD1197" s="113" t="s">
        <v>109</v>
      </c>
      <c r="AE1197" s="113" t="s">
        <v>1658</v>
      </c>
      <c r="AF1197" s="113">
        <v>577</v>
      </c>
      <c r="AG1197" s="113">
        <v>6.5000000000000002E-2</v>
      </c>
      <c r="AH1197" s="113">
        <v>-10.199999999999999</v>
      </c>
      <c r="AI1197" s="113">
        <v>500</v>
      </c>
      <c r="AJ1197" s="113">
        <v>4.3999999999999997E-2</v>
      </c>
    </row>
    <row r="1198" spans="1:36" x14ac:dyDescent="0.25">
      <c r="A1198" s="113" t="str">
        <f t="shared" si="122"/>
        <v>CFLDMoMH15CZ10rDXHP</v>
      </c>
      <c r="B1198" s="113" t="s">
        <v>118</v>
      </c>
      <c r="C1198" s="113" t="s">
        <v>45</v>
      </c>
      <c r="D1198" s="112" t="s">
        <v>1651</v>
      </c>
      <c r="E1198" s="112" t="s">
        <v>1829</v>
      </c>
      <c r="F1198" s="112" t="s">
        <v>109</v>
      </c>
      <c r="G1198" s="112" t="s">
        <v>1659</v>
      </c>
      <c r="H1198" s="113">
        <f t="shared" si="120"/>
        <v>1.014</v>
      </c>
      <c r="I1198" s="113">
        <f t="shared" si="125"/>
        <v>1.5227272727272729</v>
      </c>
      <c r="J1198" s="113">
        <f t="shared" si="121"/>
        <v>0</v>
      </c>
      <c r="M1198" s="113">
        <v>507</v>
      </c>
      <c r="N1198" s="113">
        <v>6.7000000000000004E-2</v>
      </c>
      <c r="O1198" s="113">
        <v>0</v>
      </c>
      <c r="P1198" s="113">
        <v>500</v>
      </c>
      <c r="Q1198" s="113">
        <v>4.3999999999999997E-2</v>
      </c>
      <c r="S1198" s="113" t="b">
        <v>0</v>
      </c>
      <c r="T1198" s="113" t="b">
        <f>VLOOKUP(G1198,key!$S$3:$T$12,2,FALSE)</f>
        <v>1</v>
      </c>
      <c r="U1198" s="113">
        <f t="shared" si="123"/>
        <v>1</v>
      </c>
      <c r="V1198" s="116">
        <f t="shared" si="124"/>
        <v>0</v>
      </c>
      <c r="W1198" s="113">
        <f>VLOOKUP(G1198,key!$S$3:$U$6,3,FALSE)</f>
        <v>0.5</v>
      </c>
      <c r="AA1198" s="113" t="s">
        <v>4151</v>
      </c>
      <c r="AB1198" s="113" t="s">
        <v>1651</v>
      </c>
      <c r="AC1198" s="113" t="s">
        <v>1829</v>
      </c>
      <c r="AD1198" s="113" t="s">
        <v>109</v>
      </c>
      <c r="AE1198" s="113" t="s">
        <v>1659</v>
      </c>
      <c r="AF1198" s="113">
        <v>507</v>
      </c>
      <c r="AG1198" s="113">
        <v>6.7000000000000004E-2</v>
      </c>
      <c r="AH1198" s="113">
        <v>0</v>
      </c>
      <c r="AI1198" s="113">
        <v>500</v>
      </c>
      <c r="AJ1198" s="113">
        <v>4.3999999999999997E-2</v>
      </c>
    </row>
    <row r="1199" spans="1:36" x14ac:dyDescent="0.25">
      <c r="A1199" s="113" t="str">
        <f t="shared" si="122"/>
        <v>CFLDMoMH15CZ10rNCEH</v>
      </c>
      <c r="B1199" s="113" t="s">
        <v>118</v>
      </c>
      <c r="C1199" s="113" t="s">
        <v>45</v>
      </c>
      <c r="D1199" s="112" t="s">
        <v>1651</v>
      </c>
      <c r="E1199" s="112" t="s">
        <v>1829</v>
      </c>
      <c r="F1199" s="112" t="s">
        <v>109</v>
      </c>
      <c r="G1199" s="112" t="s">
        <v>1656</v>
      </c>
      <c r="H1199" s="113">
        <f t="shared" si="120"/>
        <v>0.73799999999999999</v>
      </c>
      <c r="I1199" s="113">
        <f t="shared" si="125"/>
        <v>1</v>
      </c>
      <c r="J1199" s="113">
        <f t="shared" si="121"/>
        <v>0</v>
      </c>
      <c r="M1199" s="113">
        <v>369</v>
      </c>
      <c r="N1199" s="113">
        <v>4.3999999999999997E-2</v>
      </c>
      <c r="O1199" s="113">
        <v>0</v>
      </c>
      <c r="P1199" s="113">
        <v>500</v>
      </c>
      <c r="Q1199" s="113">
        <v>4.3999999999999997E-2</v>
      </c>
      <c r="S1199" s="113" t="b">
        <v>0</v>
      </c>
      <c r="T1199" s="113" t="b">
        <f>VLOOKUP(G1199,key!$S$3:$T$12,2,FALSE)</f>
        <v>1</v>
      </c>
      <c r="U1199" s="113">
        <f t="shared" si="123"/>
        <v>1</v>
      </c>
      <c r="V1199" s="116">
        <f t="shared" si="124"/>
        <v>0</v>
      </c>
      <c r="W1199" s="113">
        <f>VLOOKUP(G1199,key!$S$3:$U$6,3,FALSE)</f>
        <v>0.25</v>
      </c>
      <c r="AA1199" s="113" t="s">
        <v>4151</v>
      </c>
      <c r="AB1199" s="113" t="s">
        <v>1651</v>
      </c>
      <c r="AC1199" s="113" t="s">
        <v>1829</v>
      </c>
      <c r="AD1199" s="113" t="s">
        <v>109</v>
      </c>
      <c r="AE1199" s="113" t="s">
        <v>1656</v>
      </c>
      <c r="AF1199" s="113">
        <v>369</v>
      </c>
      <c r="AG1199" s="113">
        <v>4.3999999999999997E-2</v>
      </c>
      <c r="AH1199" s="113">
        <v>0</v>
      </c>
      <c r="AI1199" s="113">
        <v>500</v>
      </c>
      <c r="AJ1199" s="113">
        <v>4.3999999999999997E-2</v>
      </c>
    </row>
    <row r="1200" spans="1:36" x14ac:dyDescent="0.25">
      <c r="A1200" s="113" t="str">
        <f t="shared" si="122"/>
        <v>CFLDMoMH15CZ10rNCGF</v>
      </c>
      <c r="B1200" s="113" t="s">
        <v>118</v>
      </c>
      <c r="C1200" s="113" t="s">
        <v>45</v>
      </c>
      <c r="D1200" s="112" t="s">
        <v>1651</v>
      </c>
      <c r="E1200" s="112" t="s">
        <v>1829</v>
      </c>
      <c r="F1200" s="112" t="s">
        <v>109</v>
      </c>
      <c r="G1200" s="112" t="s">
        <v>1657</v>
      </c>
      <c r="H1200" s="113">
        <f t="shared" si="120"/>
        <v>0.996</v>
      </c>
      <c r="I1200" s="113">
        <f t="shared" si="125"/>
        <v>1.0227272727272727</v>
      </c>
      <c r="J1200" s="113">
        <f t="shared" si="121"/>
        <v>-2.0199999999999999E-2</v>
      </c>
      <c r="M1200" s="113">
        <v>498</v>
      </c>
      <c r="N1200" s="113">
        <v>4.4999999999999998E-2</v>
      </c>
      <c r="O1200" s="113">
        <v>-10.1</v>
      </c>
      <c r="P1200" s="113">
        <v>500</v>
      </c>
      <c r="Q1200" s="113">
        <v>4.3999999999999997E-2</v>
      </c>
      <c r="S1200" s="113" t="b">
        <v>0</v>
      </c>
      <c r="T1200" s="113" t="b">
        <f>VLOOKUP(G1200,key!$S$3:$T$12,2,FALSE)</f>
        <v>0</v>
      </c>
      <c r="U1200" s="113">
        <f t="shared" si="123"/>
        <v>1</v>
      </c>
      <c r="V1200" s="116">
        <f t="shared" si="124"/>
        <v>-2.0199999999999999E-2</v>
      </c>
      <c r="W1200" s="113">
        <f>VLOOKUP(G1200,key!$S$3:$U$6,3,FALSE)</f>
        <v>0.9</v>
      </c>
      <c r="AA1200" s="113" t="s">
        <v>4151</v>
      </c>
      <c r="AB1200" s="113" t="s">
        <v>1651</v>
      </c>
      <c r="AC1200" s="113" t="s">
        <v>1829</v>
      </c>
      <c r="AD1200" s="113" t="s">
        <v>109</v>
      </c>
      <c r="AE1200" s="113" t="s">
        <v>1657</v>
      </c>
      <c r="AF1200" s="113">
        <v>498</v>
      </c>
      <c r="AG1200" s="113">
        <v>4.4999999999999998E-2</v>
      </c>
      <c r="AH1200" s="113">
        <v>-10.1</v>
      </c>
      <c r="AI1200" s="113">
        <v>500</v>
      </c>
      <c r="AJ1200" s="113">
        <v>4.3999999999999997E-2</v>
      </c>
    </row>
    <row r="1201" spans="1:36" x14ac:dyDescent="0.25">
      <c r="A1201" s="113" t="str">
        <f t="shared" si="122"/>
        <v>CFLDMoMH15CZ11rDXGF</v>
      </c>
      <c r="B1201" s="113" t="s">
        <v>118</v>
      </c>
      <c r="C1201" s="113" t="s">
        <v>45</v>
      </c>
      <c r="D1201" s="112" t="s">
        <v>1651</v>
      </c>
      <c r="E1201" s="112" t="s">
        <v>1829</v>
      </c>
      <c r="F1201" s="112" t="s">
        <v>110</v>
      </c>
      <c r="G1201" s="112" t="s">
        <v>1658</v>
      </c>
      <c r="H1201" s="113">
        <f t="shared" si="120"/>
        <v>1.1259999999999999</v>
      </c>
      <c r="I1201" s="113">
        <f t="shared" si="125"/>
        <v>1.5365853658536586</v>
      </c>
      <c r="J1201" s="113">
        <f t="shared" si="121"/>
        <v>-2.24E-2</v>
      </c>
      <c r="M1201" s="113">
        <v>563</v>
      </c>
      <c r="N1201" s="113">
        <v>6.3E-2</v>
      </c>
      <c r="O1201" s="113">
        <v>-11.2</v>
      </c>
      <c r="P1201" s="113">
        <v>500</v>
      </c>
      <c r="Q1201" s="113">
        <v>4.1000000000000002E-2</v>
      </c>
      <c r="S1201" s="113" t="b">
        <v>0</v>
      </c>
      <c r="T1201" s="113" t="b">
        <f>VLOOKUP(G1201,key!$S$3:$T$12,2,FALSE)</f>
        <v>0</v>
      </c>
      <c r="U1201" s="113">
        <f t="shared" si="123"/>
        <v>1</v>
      </c>
      <c r="V1201" s="116">
        <f t="shared" si="124"/>
        <v>-2.24E-2</v>
      </c>
      <c r="W1201" s="113">
        <f>VLOOKUP(G1201,key!$S$3:$U$6,3,FALSE)</f>
        <v>1</v>
      </c>
      <c r="AA1201" s="113" t="s">
        <v>4151</v>
      </c>
      <c r="AB1201" s="113" t="s">
        <v>1651</v>
      </c>
      <c r="AC1201" s="113" t="s">
        <v>1829</v>
      </c>
      <c r="AD1201" s="113" t="s">
        <v>110</v>
      </c>
      <c r="AE1201" s="113" t="s">
        <v>1658</v>
      </c>
      <c r="AF1201" s="113">
        <v>563</v>
      </c>
      <c r="AG1201" s="113">
        <v>6.3E-2</v>
      </c>
      <c r="AH1201" s="113">
        <v>-11.2</v>
      </c>
      <c r="AI1201" s="113">
        <v>500</v>
      </c>
      <c r="AJ1201" s="113">
        <v>4.1000000000000002E-2</v>
      </c>
    </row>
    <row r="1202" spans="1:36" x14ac:dyDescent="0.25">
      <c r="A1202" s="113" t="str">
        <f t="shared" si="122"/>
        <v>CFLDMoMH15CZ11rDXHP</v>
      </c>
      <c r="B1202" s="113" t="s">
        <v>118</v>
      </c>
      <c r="C1202" s="113" t="s">
        <v>45</v>
      </c>
      <c r="D1202" s="112" t="s">
        <v>1651</v>
      </c>
      <c r="E1202" s="112" t="s">
        <v>1829</v>
      </c>
      <c r="F1202" s="112" t="s">
        <v>110</v>
      </c>
      <c r="G1202" s="112" t="s">
        <v>1659</v>
      </c>
      <c r="H1202" s="113">
        <f t="shared" si="120"/>
        <v>0.95</v>
      </c>
      <c r="I1202" s="113">
        <f t="shared" si="125"/>
        <v>1.5365853658536586</v>
      </c>
      <c r="J1202" s="113">
        <f t="shared" si="121"/>
        <v>0</v>
      </c>
      <c r="M1202" s="113">
        <v>475</v>
      </c>
      <c r="N1202" s="113">
        <v>6.3E-2</v>
      </c>
      <c r="O1202" s="113">
        <v>0</v>
      </c>
      <c r="P1202" s="113">
        <v>500</v>
      </c>
      <c r="Q1202" s="113">
        <v>4.1000000000000002E-2</v>
      </c>
      <c r="S1202" s="113" t="b">
        <v>0</v>
      </c>
      <c r="T1202" s="113" t="b">
        <f>VLOOKUP(G1202,key!$S$3:$T$12,2,FALSE)</f>
        <v>1</v>
      </c>
      <c r="U1202" s="113">
        <f t="shared" si="123"/>
        <v>1</v>
      </c>
      <c r="V1202" s="116">
        <f t="shared" si="124"/>
        <v>0</v>
      </c>
      <c r="W1202" s="113">
        <f>VLOOKUP(G1202,key!$S$3:$U$6,3,FALSE)</f>
        <v>0.5</v>
      </c>
      <c r="AA1202" s="113" t="s">
        <v>4151</v>
      </c>
      <c r="AB1202" s="113" t="s">
        <v>1651</v>
      </c>
      <c r="AC1202" s="113" t="s">
        <v>1829</v>
      </c>
      <c r="AD1202" s="113" t="s">
        <v>110</v>
      </c>
      <c r="AE1202" s="113" t="s">
        <v>1659</v>
      </c>
      <c r="AF1202" s="113">
        <v>475</v>
      </c>
      <c r="AG1202" s="113">
        <v>6.3E-2</v>
      </c>
      <c r="AH1202" s="113">
        <v>0</v>
      </c>
      <c r="AI1202" s="113">
        <v>500</v>
      </c>
      <c r="AJ1202" s="113">
        <v>4.1000000000000002E-2</v>
      </c>
    </row>
    <row r="1203" spans="1:36" x14ac:dyDescent="0.25">
      <c r="A1203" s="113" t="str">
        <f t="shared" si="122"/>
        <v>CFLDMoMH15CZ11rNCEH</v>
      </c>
      <c r="B1203" s="113" t="s">
        <v>118</v>
      </c>
      <c r="C1203" s="113" t="s">
        <v>45</v>
      </c>
      <c r="D1203" s="112" t="s">
        <v>1651</v>
      </c>
      <c r="E1203" s="112" t="s">
        <v>1829</v>
      </c>
      <c r="F1203" s="112" t="s">
        <v>110</v>
      </c>
      <c r="G1203" s="112" t="s">
        <v>1656</v>
      </c>
      <c r="H1203" s="113">
        <f t="shared" si="120"/>
        <v>0.71199999999999997</v>
      </c>
      <c r="I1203" s="113">
        <f t="shared" si="125"/>
        <v>1</v>
      </c>
      <c r="J1203" s="113">
        <f t="shared" si="121"/>
        <v>0</v>
      </c>
      <c r="M1203" s="113">
        <v>356</v>
      </c>
      <c r="N1203" s="113">
        <v>4.1000000000000002E-2</v>
      </c>
      <c r="O1203" s="113">
        <v>0</v>
      </c>
      <c r="P1203" s="113">
        <v>500</v>
      </c>
      <c r="Q1203" s="113">
        <v>4.1000000000000002E-2</v>
      </c>
      <c r="S1203" s="113" t="b">
        <v>0</v>
      </c>
      <c r="T1203" s="113" t="b">
        <f>VLOOKUP(G1203,key!$S$3:$T$12,2,FALSE)</f>
        <v>1</v>
      </c>
      <c r="U1203" s="113">
        <f t="shared" si="123"/>
        <v>1</v>
      </c>
      <c r="V1203" s="116">
        <f t="shared" si="124"/>
        <v>0</v>
      </c>
      <c r="W1203" s="113">
        <f>VLOOKUP(G1203,key!$S$3:$U$6,3,FALSE)</f>
        <v>0.25</v>
      </c>
      <c r="AA1203" s="113" t="s">
        <v>4151</v>
      </c>
      <c r="AB1203" s="113" t="s">
        <v>1651</v>
      </c>
      <c r="AC1203" s="113" t="s">
        <v>1829</v>
      </c>
      <c r="AD1203" s="113" t="s">
        <v>110</v>
      </c>
      <c r="AE1203" s="113" t="s">
        <v>1656</v>
      </c>
      <c r="AF1203" s="113">
        <v>356</v>
      </c>
      <c r="AG1203" s="113">
        <v>4.1000000000000002E-2</v>
      </c>
      <c r="AH1203" s="113">
        <v>0</v>
      </c>
      <c r="AI1203" s="113">
        <v>500</v>
      </c>
      <c r="AJ1203" s="113">
        <v>4.1000000000000002E-2</v>
      </c>
    </row>
    <row r="1204" spans="1:36" x14ac:dyDescent="0.25">
      <c r="A1204" s="113" t="str">
        <f t="shared" si="122"/>
        <v>CFLDMoMH15CZ11rNCGF</v>
      </c>
      <c r="B1204" s="113" t="s">
        <v>118</v>
      </c>
      <c r="C1204" s="113" t="s">
        <v>45</v>
      </c>
      <c r="D1204" s="112" t="s">
        <v>1651</v>
      </c>
      <c r="E1204" s="112" t="s">
        <v>1829</v>
      </c>
      <c r="F1204" s="112" t="s">
        <v>110</v>
      </c>
      <c r="G1204" s="112" t="s">
        <v>1657</v>
      </c>
      <c r="H1204" s="113">
        <f t="shared" si="120"/>
        <v>0.996</v>
      </c>
      <c r="I1204" s="113">
        <f t="shared" si="125"/>
        <v>1</v>
      </c>
      <c r="J1204" s="113">
        <f t="shared" si="121"/>
        <v>-2.2200000000000001E-2</v>
      </c>
      <c r="M1204" s="113">
        <v>498</v>
      </c>
      <c r="N1204" s="113">
        <v>4.1000000000000002E-2</v>
      </c>
      <c r="O1204" s="113">
        <v>-11.1</v>
      </c>
      <c r="P1204" s="113">
        <v>500</v>
      </c>
      <c r="Q1204" s="113">
        <v>4.1000000000000002E-2</v>
      </c>
      <c r="S1204" s="113" t="b">
        <v>0</v>
      </c>
      <c r="T1204" s="113" t="b">
        <f>VLOOKUP(G1204,key!$S$3:$T$12,2,FALSE)</f>
        <v>0</v>
      </c>
      <c r="U1204" s="113">
        <f t="shared" si="123"/>
        <v>1</v>
      </c>
      <c r="V1204" s="116">
        <f t="shared" si="124"/>
        <v>-2.2200000000000001E-2</v>
      </c>
      <c r="W1204" s="113">
        <f>VLOOKUP(G1204,key!$S$3:$U$6,3,FALSE)</f>
        <v>0.9</v>
      </c>
      <c r="AA1204" s="113" t="s">
        <v>4151</v>
      </c>
      <c r="AB1204" s="113" t="s">
        <v>1651</v>
      </c>
      <c r="AC1204" s="113" t="s">
        <v>1829</v>
      </c>
      <c r="AD1204" s="113" t="s">
        <v>110</v>
      </c>
      <c r="AE1204" s="113" t="s">
        <v>1657</v>
      </c>
      <c r="AF1204" s="113">
        <v>498</v>
      </c>
      <c r="AG1204" s="113">
        <v>4.1000000000000002E-2</v>
      </c>
      <c r="AH1204" s="113">
        <v>-11.1</v>
      </c>
      <c r="AI1204" s="113">
        <v>500</v>
      </c>
      <c r="AJ1204" s="113">
        <v>4.1000000000000002E-2</v>
      </c>
    </row>
    <row r="1205" spans="1:36" x14ac:dyDescent="0.25">
      <c r="A1205" s="113" t="str">
        <f t="shared" si="122"/>
        <v>CFLDMoMH15CZ12rDXGF</v>
      </c>
      <c r="B1205" s="113" t="s">
        <v>118</v>
      </c>
      <c r="C1205" s="113" t="s">
        <v>45</v>
      </c>
      <c r="D1205" s="112" t="s">
        <v>1651</v>
      </c>
      <c r="E1205" s="112" t="s">
        <v>1829</v>
      </c>
      <c r="F1205" s="112" t="s">
        <v>111</v>
      </c>
      <c r="G1205" s="112" t="s">
        <v>1658</v>
      </c>
      <c r="H1205" s="113">
        <f t="shared" si="120"/>
        <v>1.1080000000000001</v>
      </c>
      <c r="I1205" s="113">
        <f t="shared" si="125"/>
        <v>1.6829268292682928</v>
      </c>
      <c r="J1205" s="113">
        <f t="shared" si="121"/>
        <v>-2.5600000000000001E-2</v>
      </c>
      <c r="M1205" s="113">
        <v>554</v>
      </c>
      <c r="N1205" s="113">
        <v>6.9000000000000006E-2</v>
      </c>
      <c r="O1205" s="113">
        <v>-12.8</v>
      </c>
      <c r="P1205" s="113">
        <v>500</v>
      </c>
      <c r="Q1205" s="113">
        <v>4.1000000000000002E-2</v>
      </c>
      <c r="S1205" s="113" t="b">
        <v>0</v>
      </c>
      <c r="T1205" s="113" t="b">
        <f>VLOOKUP(G1205,key!$S$3:$T$12,2,FALSE)</f>
        <v>0</v>
      </c>
      <c r="U1205" s="113">
        <f t="shared" si="123"/>
        <v>1</v>
      </c>
      <c r="V1205" s="116">
        <f t="shared" si="124"/>
        <v>-2.5600000000000001E-2</v>
      </c>
      <c r="W1205" s="113">
        <f>VLOOKUP(G1205,key!$S$3:$U$6,3,FALSE)</f>
        <v>1</v>
      </c>
      <c r="AA1205" s="113" t="s">
        <v>4151</v>
      </c>
      <c r="AB1205" s="113" t="s">
        <v>1651</v>
      </c>
      <c r="AC1205" s="113" t="s">
        <v>1829</v>
      </c>
      <c r="AD1205" s="113" t="s">
        <v>111</v>
      </c>
      <c r="AE1205" s="113" t="s">
        <v>1658</v>
      </c>
      <c r="AF1205" s="113">
        <v>554</v>
      </c>
      <c r="AG1205" s="113">
        <v>6.9000000000000006E-2</v>
      </c>
      <c r="AH1205" s="113">
        <v>-12.8</v>
      </c>
      <c r="AI1205" s="113">
        <v>500</v>
      </c>
      <c r="AJ1205" s="113">
        <v>4.1000000000000002E-2</v>
      </c>
    </row>
    <row r="1206" spans="1:36" x14ac:dyDescent="0.25">
      <c r="A1206" s="113" t="str">
        <f t="shared" si="122"/>
        <v>CFLDMoMH15CZ12rDXHP</v>
      </c>
      <c r="B1206" s="113" t="s">
        <v>118</v>
      </c>
      <c r="C1206" s="113" t="s">
        <v>45</v>
      </c>
      <c r="D1206" s="112" t="s">
        <v>1651</v>
      </c>
      <c r="E1206" s="112" t="s">
        <v>1829</v>
      </c>
      <c r="F1206" s="112" t="s">
        <v>111</v>
      </c>
      <c r="G1206" s="112" t="s">
        <v>1659</v>
      </c>
      <c r="H1206" s="113">
        <f t="shared" si="120"/>
        <v>0.92</v>
      </c>
      <c r="I1206" s="113">
        <f t="shared" si="125"/>
        <v>1.6829268292682928</v>
      </c>
      <c r="J1206" s="113">
        <f t="shared" si="121"/>
        <v>0</v>
      </c>
      <c r="M1206" s="113">
        <v>460</v>
      </c>
      <c r="N1206" s="113">
        <v>6.9000000000000006E-2</v>
      </c>
      <c r="O1206" s="113">
        <v>0</v>
      </c>
      <c r="P1206" s="113">
        <v>500</v>
      </c>
      <c r="Q1206" s="113">
        <v>4.1000000000000002E-2</v>
      </c>
      <c r="S1206" s="113" t="b">
        <v>0</v>
      </c>
      <c r="T1206" s="113" t="b">
        <f>VLOOKUP(G1206,key!$S$3:$T$12,2,FALSE)</f>
        <v>1</v>
      </c>
      <c r="U1206" s="113">
        <f t="shared" si="123"/>
        <v>1</v>
      </c>
      <c r="V1206" s="116">
        <f t="shared" si="124"/>
        <v>0</v>
      </c>
      <c r="W1206" s="113">
        <f>VLOOKUP(G1206,key!$S$3:$U$6,3,FALSE)</f>
        <v>0.5</v>
      </c>
      <c r="AA1206" s="113" t="s">
        <v>4151</v>
      </c>
      <c r="AB1206" s="113" t="s">
        <v>1651</v>
      </c>
      <c r="AC1206" s="113" t="s">
        <v>1829</v>
      </c>
      <c r="AD1206" s="113" t="s">
        <v>111</v>
      </c>
      <c r="AE1206" s="113" t="s">
        <v>1659</v>
      </c>
      <c r="AF1206" s="113">
        <v>460</v>
      </c>
      <c r="AG1206" s="113">
        <v>6.9000000000000006E-2</v>
      </c>
      <c r="AH1206" s="113">
        <v>0</v>
      </c>
      <c r="AI1206" s="113">
        <v>500</v>
      </c>
      <c r="AJ1206" s="113">
        <v>4.1000000000000002E-2</v>
      </c>
    </row>
    <row r="1207" spans="1:36" x14ac:dyDescent="0.25">
      <c r="A1207" s="113" t="str">
        <f t="shared" si="122"/>
        <v>CFLDMoMH15CZ12rNCEH</v>
      </c>
      <c r="B1207" s="113" t="s">
        <v>118</v>
      </c>
      <c r="C1207" s="113" t="s">
        <v>45</v>
      </c>
      <c r="D1207" s="112" t="s">
        <v>1651</v>
      </c>
      <c r="E1207" s="112" t="s">
        <v>1829</v>
      </c>
      <c r="F1207" s="112" t="s">
        <v>111</v>
      </c>
      <c r="G1207" s="112" t="s">
        <v>1656</v>
      </c>
      <c r="H1207" s="113">
        <f t="shared" si="120"/>
        <v>0.66800000000000004</v>
      </c>
      <c r="I1207" s="113">
        <f t="shared" si="125"/>
        <v>1</v>
      </c>
      <c r="J1207" s="113">
        <f t="shared" si="121"/>
        <v>0</v>
      </c>
      <c r="M1207" s="113">
        <v>334</v>
      </c>
      <c r="N1207" s="113">
        <v>4.1000000000000002E-2</v>
      </c>
      <c r="O1207" s="113">
        <v>0</v>
      </c>
      <c r="P1207" s="113">
        <v>500</v>
      </c>
      <c r="Q1207" s="113">
        <v>4.1000000000000002E-2</v>
      </c>
      <c r="S1207" s="113" t="b">
        <v>0</v>
      </c>
      <c r="T1207" s="113" t="b">
        <f>VLOOKUP(G1207,key!$S$3:$T$12,2,FALSE)</f>
        <v>1</v>
      </c>
      <c r="U1207" s="113">
        <f t="shared" si="123"/>
        <v>1</v>
      </c>
      <c r="V1207" s="116">
        <f t="shared" si="124"/>
        <v>0</v>
      </c>
      <c r="W1207" s="113">
        <f>VLOOKUP(G1207,key!$S$3:$U$6,3,FALSE)</f>
        <v>0.25</v>
      </c>
      <c r="AA1207" s="113" t="s">
        <v>4151</v>
      </c>
      <c r="AB1207" s="113" t="s">
        <v>1651</v>
      </c>
      <c r="AC1207" s="113" t="s">
        <v>1829</v>
      </c>
      <c r="AD1207" s="113" t="s">
        <v>111</v>
      </c>
      <c r="AE1207" s="113" t="s">
        <v>1656</v>
      </c>
      <c r="AF1207" s="113">
        <v>334</v>
      </c>
      <c r="AG1207" s="113">
        <v>4.1000000000000002E-2</v>
      </c>
      <c r="AH1207" s="113">
        <v>0</v>
      </c>
      <c r="AI1207" s="113">
        <v>500</v>
      </c>
      <c r="AJ1207" s="113">
        <v>4.1000000000000002E-2</v>
      </c>
    </row>
    <row r="1208" spans="1:36" x14ac:dyDescent="0.25">
      <c r="A1208" s="113" t="str">
        <f t="shared" si="122"/>
        <v>CFLDMoMH15CZ12rNCGF</v>
      </c>
      <c r="B1208" s="113" t="s">
        <v>118</v>
      </c>
      <c r="C1208" s="113" t="s">
        <v>45</v>
      </c>
      <c r="D1208" s="112" t="s">
        <v>1651</v>
      </c>
      <c r="E1208" s="112" t="s">
        <v>1829</v>
      </c>
      <c r="F1208" s="112" t="s">
        <v>111</v>
      </c>
      <c r="G1208" s="112" t="s">
        <v>1657</v>
      </c>
      <c r="H1208" s="113">
        <f t="shared" si="120"/>
        <v>0.99199999999999999</v>
      </c>
      <c r="I1208" s="113">
        <f t="shared" si="125"/>
        <v>1</v>
      </c>
      <c r="J1208" s="113">
        <f t="shared" si="121"/>
        <v>-2.52E-2</v>
      </c>
      <c r="M1208" s="113">
        <v>496</v>
      </c>
      <c r="N1208" s="113">
        <v>4.1000000000000002E-2</v>
      </c>
      <c r="O1208" s="113">
        <v>-12.6</v>
      </c>
      <c r="P1208" s="113">
        <v>500</v>
      </c>
      <c r="Q1208" s="113">
        <v>4.1000000000000002E-2</v>
      </c>
      <c r="S1208" s="113" t="b">
        <v>0</v>
      </c>
      <c r="T1208" s="113" t="b">
        <f>VLOOKUP(G1208,key!$S$3:$T$12,2,FALSE)</f>
        <v>0</v>
      </c>
      <c r="U1208" s="113">
        <f t="shared" si="123"/>
        <v>1</v>
      </c>
      <c r="V1208" s="116">
        <f t="shared" si="124"/>
        <v>-2.52E-2</v>
      </c>
      <c r="W1208" s="113">
        <f>VLOOKUP(G1208,key!$S$3:$U$6,3,FALSE)</f>
        <v>0.9</v>
      </c>
      <c r="AA1208" s="113" t="s">
        <v>4151</v>
      </c>
      <c r="AB1208" s="113" t="s">
        <v>1651</v>
      </c>
      <c r="AC1208" s="113" t="s">
        <v>1829</v>
      </c>
      <c r="AD1208" s="113" t="s">
        <v>111</v>
      </c>
      <c r="AE1208" s="113" t="s">
        <v>1657</v>
      </c>
      <c r="AF1208" s="113">
        <v>496</v>
      </c>
      <c r="AG1208" s="113">
        <v>4.1000000000000002E-2</v>
      </c>
      <c r="AH1208" s="113">
        <v>-12.6</v>
      </c>
      <c r="AI1208" s="113">
        <v>500</v>
      </c>
      <c r="AJ1208" s="113">
        <v>4.1000000000000002E-2</v>
      </c>
    </row>
    <row r="1209" spans="1:36" x14ac:dyDescent="0.25">
      <c r="A1209" s="113" t="str">
        <f t="shared" si="122"/>
        <v>CFLDMoMH15CZ13rDXGF</v>
      </c>
      <c r="B1209" s="113" t="s">
        <v>118</v>
      </c>
      <c r="C1209" s="113" t="s">
        <v>45</v>
      </c>
      <c r="D1209" s="112" t="s">
        <v>1651</v>
      </c>
      <c r="E1209" s="112" t="s">
        <v>1829</v>
      </c>
      <c r="F1209" s="112" t="s">
        <v>112</v>
      </c>
      <c r="G1209" s="112" t="s">
        <v>1658</v>
      </c>
      <c r="H1209" s="113">
        <f t="shared" si="120"/>
        <v>1.1559999999999999</v>
      </c>
      <c r="I1209" s="113">
        <f t="shared" si="125"/>
        <v>1.5121951219512195</v>
      </c>
      <c r="J1209" s="113">
        <f t="shared" si="121"/>
        <v>-2.24E-2</v>
      </c>
      <c r="M1209" s="113">
        <v>578</v>
      </c>
      <c r="N1209" s="113">
        <v>6.2E-2</v>
      </c>
      <c r="O1209" s="113">
        <v>-11.2</v>
      </c>
      <c r="P1209" s="113">
        <v>500</v>
      </c>
      <c r="Q1209" s="113">
        <v>4.1000000000000002E-2</v>
      </c>
      <c r="S1209" s="113" t="b">
        <v>0</v>
      </c>
      <c r="T1209" s="113" t="b">
        <f>VLOOKUP(G1209,key!$S$3:$T$12,2,FALSE)</f>
        <v>0</v>
      </c>
      <c r="U1209" s="113">
        <f t="shared" si="123"/>
        <v>1</v>
      </c>
      <c r="V1209" s="116">
        <f t="shared" si="124"/>
        <v>-2.24E-2</v>
      </c>
      <c r="W1209" s="113">
        <f>VLOOKUP(G1209,key!$S$3:$U$6,3,FALSE)</f>
        <v>1</v>
      </c>
      <c r="AA1209" s="113" t="s">
        <v>4151</v>
      </c>
      <c r="AB1209" s="113" t="s">
        <v>1651</v>
      </c>
      <c r="AC1209" s="113" t="s">
        <v>1829</v>
      </c>
      <c r="AD1209" s="113" t="s">
        <v>112</v>
      </c>
      <c r="AE1209" s="113" t="s">
        <v>1658</v>
      </c>
      <c r="AF1209" s="113">
        <v>578</v>
      </c>
      <c r="AG1209" s="113">
        <v>6.2E-2</v>
      </c>
      <c r="AH1209" s="113">
        <v>-11.2</v>
      </c>
      <c r="AI1209" s="113">
        <v>500</v>
      </c>
      <c r="AJ1209" s="113">
        <v>4.1000000000000002E-2</v>
      </c>
    </row>
    <row r="1210" spans="1:36" x14ac:dyDescent="0.25">
      <c r="A1210" s="113" t="str">
        <f t="shared" si="122"/>
        <v>CFLDMoMH15CZ13rDXHP</v>
      </c>
      <c r="B1210" s="113" t="s">
        <v>118</v>
      </c>
      <c r="C1210" s="113" t="s">
        <v>45</v>
      </c>
      <c r="D1210" s="112" t="s">
        <v>1651</v>
      </c>
      <c r="E1210" s="112" t="s">
        <v>1829</v>
      </c>
      <c r="F1210" s="112" t="s">
        <v>112</v>
      </c>
      <c r="G1210" s="112" t="s">
        <v>1659</v>
      </c>
      <c r="H1210" s="113">
        <f t="shared" si="120"/>
        <v>0.98799999999999999</v>
      </c>
      <c r="I1210" s="113">
        <f t="shared" si="125"/>
        <v>1.5365853658536586</v>
      </c>
      <c r="J1210" s="113">
        <f t="shared" si="121"/>
        <v>0</v>
      </c>
      <c r="M1210" s="113">
        <v>494</v>
      </c>
      <c r="N1210" s="113">
        <v>6.3E-2</v>
      </c>
      <c r="O1210" s="113">
        <v>0</v>
      </c>
      <c r="P1210" s="113">
        <v>500</v>
      </c>
      <c r="Q1210" s="113">
        <v>4.1000000000000002E-2</v>
      </c>
      <c r="S1210" s="113" t="b">
        <v>0</v>
      </c>
      <c r="T1210" s="113" t="b">
        <f>VLOOKUP(G1210,key!$S$3:$T$12,2,FALSE)</f>
        <v>1</v>
      </c>
      <c r="U1210" s="113">
        <f t="shared" si="123"/>
        <v>1</v>
      </c>
      <c r="V1210" s="116">
        <f t="shared" si="124"/>
        <v>0</v>
      </c>
      <c r="W1210" s="113">
        <f>VLOOKUP(G1210,key!$S$3:$U$6,3,FALSE)</f>
        <v>0.5</v>
      </c>
      <c r="AA1210" s="113" t="s">
        <v>4151</v>
      </c>
      <c r="AB1210" s="113" t="s">
        <v>1651</v>
      </c>
      <c r="AC1210" s="113" t="s">
        <v>1829</v>
      </c>
      <c r="AD1210" s="113" t="s">
        <v>112</v>
      </c>
      <c r="AE1210" s="113" t="s">
        <v>1659</v>
      </c>
      <c r="AF1210" s="113">
        <v>494</v>
      </c>
      <c r="AG1210" s="113">
        <v>6.3E-2</v>
      </c>
      <c r="AH1210" s="113">
        <v>0</v>
      </c>
      <c r="AI1210" s="113">
        <v>500</v>
      </c>
      <c r="AJ1210" s="113">
        <v>4.1000000000000002E-2</v>
      </c>
    </row>
    <row r="1211" spans="1:36" x14ac:dyDescent="0.25">
      <c r="A1211" s="113" t="str">
        <f t="shared" si="122"/>
        <v>CFLDMoMH15CZ13rNCEH</v>
      </c>
      <c r="B1211" s="113" t="s">
        <v>118</v>
      </c>
      <c r="C1211" s="113" t="s">
        <v>45</v>
      </c>
      <c r="D1211" s="112" t="s">
        <v>1651</v>
      </c>
      <c r="E1211" s="112" t="s">
        <v>1829</v>
      </c>
      <c r="F1211" s="112" t="s">
        <v>112</v>
      </c>
      <c r="G1211" s="112" t="s">
        <v>1656</v>
      </c>
      <c r="H1211" s="113">
        <f t="shared" si="120"/>
        <v>0.71</v>
      </c>
      <c r="I1211" s="113">
        <f t="shared" si="125"/>
        <v>1</v>
      </c>
      <c r="J1211" s="113">
        <f t="shared" si="121"/>
        <v>0</v>
      </c>
      <c r="M1211" s="113">
        <v>355</v>
      </c>
      <c r="N1211" s="113">
        <v>4.1000000000000002E-2</v>
      </c>
      <c r="O1211" s="113">
        <v>0</v>
      </c>
      <c r="P1211" s="113">
        <v>500</v>
      </c>
      <c r="Q1211" s="113">
        <v>4.1000000000000002E-2</v>
      </c>
      <c r="S1211" s="113" t="b">
        <v>0</v>
      </c>
      <c r="T1211" s="113" t="b">
        <f>VLOOKUP(G1211,key!$S$3:$T$12,2,FALSE)</f>
        <v>1</v>
      </c>
      <c r="U1211" s="113">
        <f t="shared" si="123"/>
        <v>1</v>
      </c>
      <c r="V1211" s="116">
        <f t="shared" si="124"/>
        <v>0</v>
      </c>
      <c r="W1211" s="113">
        <f>VLOOKUP(G1211,key!$S$3:$U$6,3,FALSE)</f>
        <v>0.25</v>
      </c>
      <c r="AA1211" s="113" t="s">
        <v>4151</v>
      </c>
      <c r="AB1211" s="113" t="s">
        <v>1651</v>
      </c>
      <c r="AC1211" s="113" t="s">
        <v>1829</v>
      </c>
      <c r="AD1211" s="113" t="s">
        <v>112</v>
      </c>
      <c r="AE1211" s="113" t="s">
        <v>1656</v>
      </c>
      <c r="AF1211" s="113">
        <v>355</v>
      </c>
      <c r="AG1211" s="113">
        <v>4.1000000000000002E-2</v>
      </c>
      <c r="AH1211" s="113">
        <v>0</v>
      </c>
      <c r="AI1211" s="113">
        <v>500</v>
      </c>
      <c r="AJ1211" s="113">
        <v>4.1000000000000002E-2</v>
      </c>
    </row>
    <row r="1212" spans="1:36" x14ac:dyDescent="0.25">
      <c r="A1212" s="113" t="str">
        <f t="shared" si="122"/>
        <v>CFLDMoMH15CZ13rNCGF</v>
      </c>
      <c r="B1212" s="113" t="s">
        <v>118</v>
      </c>
      <c r="C1212" s="113" t="s">
        <v>45</v>
      </c>
      <c r="D1212" s="112" t="s">
        <v>1651</v>
      </c>
      <c r="E1212" s="112" t="s">
        <v>1829</v>
      </c>
      <c r="F1212" s="112" t="s">
        <v>112</v>
      </c>
      <c r="G1212" s="112" t="s">
        <v>1657</v>
      </c>
      <c r="H1212" s="113">
        <f t="shared" si="120"/>
        <v>0.99399999999999999</v>
      </c>
      <c r="I1212" s="113">
        <f t="shared" si="125"/>
        <v>1</v>
      </c>
      <c r="J1212" s="113">
        <f t="shared" si="121"/>
        <v>-2.2200000000000001E-2</v>
      </c>
      <c r="M1212" s="113">
        <v>497</v>
      </c>
      <c r="N1212" s="113">
        <v>4.1000000000000002E-2</v>
      </c>
      <c r="O1212" s="113">
        <v>-11.1</v>
      </c>
      <c r="P1212" s="113">
        <v>500</v>
      </c>
      <c r="Q1212" s="113">
        <v>4.1000000000000002E-2</v>
      </c>
      <c r="S1212" s="113" t="b">
        <v>0</v>
      </c>
      <c r="T1212" s="113" t="b">
        <f>VLOOKUP(G1212,key!$S$3:$T$12,2,FALSE)</f>
        <v>0</v>
      </c>
      <c r="U1212" s="113">
        <f t="shared" si="123"/>
        <v>1</v>
      </c>
      <c r="V1212" s="116">
        <f t="shared" si="124"/>
        <v>-2.2200000000000001E-2</v>
      </c>
      <c r="W1212" s="113">
        <f>VLOOKUP(G1212,key!$S$3:$U$6,3,FALSE)</f>
        <v>0.9</v>
      </c>
      <c r="AA1212" s="113" t="s">
        <v>4151</v>
      </c>
      <c r="AB1212" s="113" t="s">
        <v>1651</v>
      </c>
      <c r="AC1212" s="113" t="s">
        <v>1829</v>
      </c>
      <c r="AD1212" s="113" t="s">
        <v>112</v>
      </c>
      <c r="AE1212" s="113" t="s">
        <v>1657</v>
      </c>
      <c r="AF1212" s="113">
        <v>497</v>
      </c>
      <c r="AG1212" s="113">
        <v>4.1000000000000002E-2</v>
      </c>
      <c r="AH1212" s="113">
        <v>-11.1</v>
      </c>
      <c r="AI1212" s="113">
        <v>500</v>
      </c>
      <c r="AJ1212" s="113">
        <v>4.1000000000000002E-2</v>
      </c>
    </row>
    <row r="1213" spans="1:36" x14ac:dyDescent="0.25">
      <c r="A1213" s="113" t="str">
        <f t="shared" si="122"/>
        <v>CFLDMoMH15CZ14rDXGF</v>
      </c>
      <c r="B1213" s="113" t="s">
        <v>118</v>
      </c>
      <c r="C1213" s="113" t="s">
        <v>45</v>
      </c>
      <c r="D1213" s="112" t="s">
        <v>1651</v>
      </c>
      <c r="E1213" s="112" t="s">
        <v>1829</v>
      </c>
      <c r="F1213" s="112" t="s">
        <v>113</v>
      </c>
      <c r="G1213" s="112" t="s">
        <v>1658</v>
      </c>
      <c r="H1213" s="113">
        <f t="shared" si="120"/>
        <v>1.1499999999999999</v>
      </c>
      <c r="I1213" s="113">
        <f t="shared" si="125"/>
        <v>1.5238095238095237</v>
      </c>
      <c r="J1213" s="113">
        <f t="shared" si="121"/>
        <v>-2.5600000000000001E-2</v>
      </c>
      <c r="M1213" s="113">
        <v>575</v>
      </c>
      <c r="N1213" s="113">
        <v>6.4000000000000001E-2</v>
      </c>
      <c r="O1213" s="113">
        <v>-12.8</v>
      </c>
      <c r="P1213" s="113">
        <v>500</v>
      </c>
      <c r="Q1213" s="113">
        <v>4.2000000000000003E-2</v>
      </c>
      <c r="S1213" s="113" t="b">
        <v>0</v>
      </c>
      <c r="T1213" s="113" t="b">
        <f>VLOOKUP(G1213,key!$S$3:$T$12,2,FALSE)</f>
        <v>0</v>
      </c>
      <c r="U1213" s="113">
        <f t="shared" si="123"/>
        <v>1</v>
      </c>
      <c r="V1213" s="116">
        <f t="shared" si="124"/>
        <v>-2.5600000000000001E-2</v>
      </c>
      <c r="W1213" s="113">
        <f>VLOOKUP(G1213,key!$S$3:$U$6,3,FALSE)</f>
        <v>1</v>
      </c>
      <c r="AA1213" s="113" t="s">
        <v>4151</v>
      </c>
      <c r="AB1213" s="113" t="s">
        <v>1651</v>
      </c>
      <c r="AC1213" s="113" t="s">
        <v>1829</v>
      </c>
      <c r="AD1213" s="113" t="s">
        <v>113</v>
      </c>
      <c r="AE1213" s="113" t="s">
        <v>1658</v>
      </c>
      <c r="AF1213" s="113">
        <v>575</v>
      </c>
      <c r="AG1213" s="113">
        <v>6.4000000000000001E-2</v>
      </c>
      <c r="AH1213" s="113">
        <v>-12.8</v>
      </c>
      <c r="AI1213" s="113">
        <v>500</v>
      </c>
      <c r="AJ1213" s="113">
        <v>4.2000000000000003E-2</v>
      </c>
    </row>
    <row r="1214" spans="1:36" x14ac:dyDescent="0.25">
      <c r="A1214" s="113" t="str">
        <f t="shared" si="122"/>
        <v>CFLDMoMH15CZ14rDXHP</v>
      </c>
      <c r="B1214" s="113" t="s">
        <v>118</v>
      </c>
      <c r="C1214" s="113" t="s">
        <v>45</v>
      </c>
      <c r="D1214" s="112" t="s">
        <v>1651</v>
      </c>
      <c r="E1214" s="112" t="s">
        <v>1829</v>
      </c>
      <c r="F1214" s="112" t="s">
        <v>113</v>
      </c>
      <c r="G1214" s="112" t="s">
        <v>1659</v>
      </c>
      <c r="H1214" s="113">
        <f t="shared" si="120"/>
        <v>0.92200000000000004</v>
      </c>
      <c r="I1214" s="113">
        <f t="shared" si="125"/>
        <v>1.5476190476190477</v>
      </c>
      <c r="J1214" s="113">
        <f t="shared" si="121"/>
        <v>0</v>
      </c>
      <c r="M1214" s="113">
        <v>461</v>
      </c>
      <c r="N1214" s="113">
        <v>6.5000000000000002E-2</v>
      </c>
      <c r="O1214" s="113">
        <v>0</v>
      </c>
      <c r="P1214" s="113">
        <v>500</v>
      </c>
      <c r="Q1214" s="113">
        <v>4.2000000000000003E-2</v>
      </c>
      <c r="S1214" s="113" t="b">
        <v>0</v>
      </c>
      <c r="T1214" s="113" t="b">
        <f>VLOOKUP(G1214,key!$S$3:$T$12,2,FALSE)</f>
        <v>1</v>
      </c>
      <c r="U1214" s="113">
        <f t="shared" si="123"/>
        <v>1</v>
      </c>
      <c r="V1214" s="116">
        <f t="shared" si="124"/>
        <v>0</v>
      </c>
      <c r="W1214" s="113">
        <f>VLOOKUP(G1214,key!$S$3:$U$6,3,FALSE)</f>
        <v>0.5</v>
      </c>
      <c r="AA1214" s="113" t="s">
        <v>4151</v>
      </c>
      <c r="AB1214" s="113" t="s">
        <v>1651</v>
      </c>
      <c r="AC1214" s="113" t="s">
        <v>1829</v>
      </c>
      <c r="AD1214" s="113" t="s">
        <v>113</v>
      </c>
      <c r="AE1214" s="113" t="s">
        <v>1659</v>
      </c>
      <c r="AF1214" s="113">
        <v>461</v>
      </c>
      <c r="AG1214" s="113">
        <v>6.5000000000000002E-2</v>
      </c>
      <c r="AH1214" s="113">
        <v>0</v>
      </c>
      <c r="AI1214" s="113">
        <v>500</v>
      </c>
      <c r="AJ1214" s="113">
        <v>4.2000000000000003E-2</v>
      </c>
    </row>
    <row r="1215" spans="1:36" x14ac:dyDescent="0.25">
      <c r="A1215" s="113" t="str">
        <f t="shared" si="122"/>
        <v>CFLDMoMH15CZ14rNCEH</v>
      </c>
      <c r="B1215" s="113" t="s">
        <v>118</v>
      </c>
      <c r="C1215" s="113" t="s">
        <v>45</v>
      </c>
      <c r="D1215" s="112" t="s">
        <v>1651</v>
      </c>
      <c r="E1215" s="112" t="s">
        <v>1829</v>
      </c>
      <c r="F1215" s="112" t="s">
        <v>113</v>
      </c>
      <c r="G1215" s="112" t="s">
        <v>1656</v>
      </c>
      <c r="H1215" s="113">
        <f t="shared" si="120"/>
        <v>0.68</v>
      </c>
      <c r="I1215" s="113">
        <f t="shared" si="125"/>
        <v>1.0238095238095237</v>
      </c>
      <c r="J1215" s="113">
        <f t="shared" si="121"/>
        <v>0</v>
      </c>
      <c r="M1215" s="113">
        <v>340</v>
      </c>
      <c r="N1215" s="113">
        <v>4.2999999999999997E-2</v>
      </c>
      <c r="O1215" s="113">
        <v>0</v>
      </c>
      <c r="P1215" s="113">
        <v>500</v>
      </c>
      <c r="Q1215" s="113">
        <v>4.2000000000000003E-2</v>
      </c>
      <c r="S1215" s="113" t="b">
        <v>0</v>
      </c>
      <c r="T1215" s="113" t="b">
        <f>VLOOKUP(G1215,key!$S$3:$T$12,2,FALSE)</f>
        <v>1</v>
      </c>
      <c r="U1215" s="113">
        <f t="shared" si="123"/>
        <v>1</v>
      </c>
      <c r="V1215" s="116">
        <f t="shared" si="124"/>
        <v>0</v>
      </c>
      <c r="W1215" s="113">
        <f>VLOOKUP(G1215,key!$S$3:$U$6,3,FALSE)</f>
        <v>0.25</v>
      </c>
      <c r="AA1215" s="113" t="s">
        <v>4151</v>
      </c>
      <c r="AB1215" s="113" t="s">
        <v>1651</v>
      </c>
      <c r="AC1215" s="113" t="s">
        <v>1829</v>
      </c>
      <c r="AD1215" s="113" t="s">
        <v>113</v>
      </c>
      <c r="AE1215" s="113" t="s">
        <v>1656</v>
      </c>
      <c r="AF1215" s="113">
        <v>340</v>
      </c>
      <c r="AG1215" s="113">
        <v>4.2999999999999997E-2</v>
      </c>
      <c r="AH1215" s="113">
        <v>0</v>
      </c>
      <c r="AI1215" s="113">
        <v>500</v>
      </c>
      <c r="AJ1215" s="113">
        <v>4.2000000000000003E-2</v>
      </c>
    </row>
    <row r="1216" spans="1:36" x14ac:dyDescent="0.25">
      <c r="A1216" s="113" t="str">
        <f t="shared" si="122"/>
        <v>CFLDMoMH15CZ14rNCGF</v>
      </c>
      <c r="B1216" s="113" t="s">
        <v>118</v>
      </c>
      <c r="C1216" s="113" t="s">
        <v>45</v>
      </c>
      <c r="D1216" s="112" t="s">
        <v>1651</v>
      </c>
      <c r="E1216" s="112" t="s">
        <v>1829</v>
      </c>
      <c r="F1216" s="112" t="s">
        <v>113</v>
      </c>
      <c r="G1216" s="112" t="s">
        <v>1657</v>
      </c>
      <c r="H1216" s="113">
        <f t="shared" si="120"/>
        <v>0.99199999999999999</v>
      </c>
      <c r="I1216" s="113">
        <f t="shared" si="125"/>
        <v>1.0238095238095237</v>
      </c>
      <c r="J1216" s="113">
        <f t="shared" si="121"/>
        <v>-2.52E-2</v>
      </c>
      <c r="M1216" s="113">
        <v>496</v>
      </c>
      <c r="N1216" s="113">
        <v>4.2999999999999997E-2</v>
      </c>
      <c r="O1216" s="113">
        <v>-12.6</v>
      </c>
      <c r="P1216" s="113">
        <v>500</v>
      </c>
      <c r="Q1216" s="113">
        <v>4.2000000000000003E-2</v>
      </c>
      <c r="S1216" s="113" t="b">
        <v>0</v>
      </c>
      <c r="T1216" s="113" t="b">
        <f>VLOOKUP(G1216,key!$S$3:$T$12,2,FALSE)</f>
        <v>0</v>
      </c>
      <c r="U1216" s="113">
        <f t="shared" si="123"/>
        <v>1</v>
      </c>
      <c r="V1216" s="116">
        <f t="shared" si="124"/>
        <v>-2.52E-2</v>
      </c>
      <c r="W1216" s="113">
        <f>VLOOKUP(G1216,key!$S$3:$U$6,3,FALSE)</f>
        <v>0.9</v>
      </c>
      <c r="AA1216" s="113" t="s">
        <v>4151</v>
      </c>
      <c r="AB1216" s="113" t="s">
        <v>1651</v>
      </c>
      <c r="AC1216" s="113" t="s">
        <v>1829</v>
      </c>
      <c r="AD1216" s="113" t="s">
        <v>113</v>
      </c>
      <c r="AE1216" s="113" t="s">
        <v>1657</v>
      </c>
      <c r="AF1216" s="113">
        <v>496</v>
      </c>
      <c r="AG1216" s="113">
        <v>4.2999999999999997E-2</v>
      </c>
      <c r="AH1216" s="113">
        <v>-12.6</v>
      </c>
      <c r="AI1216" s="113">
        <v>500</v>
      </c>
      <c r="AJ1216" s="113">
        <v>4.2000000000000003E-2</v>
      </c>
    </row>
    <row r="1217" spans="1:36" x14ac:dyDescent="0.25">
      <c r="A1217" s="113" t="str">
        <f t="shared" si="122"/>
        <v>CFLDMoMH15CZ15rDXGF</v>
      </c>
      <c r="B1217" s="113" t="s">
        <v>118</v>
      </c>
      <c r="C1217" s="113" t="s">
        <v>45</v>
      </c>
      <c r="D1217" s="112" t="s">
        <v>1651</v>
      </c>
      <c r="E1217" s="112" t="s">
        <v>1829</v>
      </c>
      <c r="F1217" s="112" t="s">
        <v>114</v>
      </c>
      <c r="G1217" s="112" t="s">
        <v>1658</v>
      </c>
      <c r="H1217" s="113">
        <f t="shared" si="120"/>
        <v>1.228</v>
      </c>
      <c r="I1217" s="113">
        <f t="shared" si="125"/>
        <v>1.5476190476190477</v>
      </c>
      <c r="J1217" s="113">
        <f t="shared" si="121"/>
        <v>-9.3600000000000003E-3</v>
      </c>
      <c r="M1217" s="113">
        <v>614</v>
      </c>
      <c r="N1217" s="113">
        <v>6.5000000000000002E-2</v>
      </c>
      <c r="O1217" s="113">
        <v>-4.68</v>
      </c>
      <c r="P1217" s="113">
        <v>500</v>
      </c>
      <c r="Q1217" s="113">
        <v>4.2000000000000003E-2</v>
      </c>
      <c r="S1217" s="113" t="b">
        <v>0</v>
      </c>
      <c r="T1217" s="113" t="b">
        <f>VLOOKUP(G1217,key!$S$3:$T$12,2,FALSE)</f>
        <v>0</v>
      </c>
      <c r="U1217" s="113">
        <f t="shared" si="123"/>
        <v>1</v>
      </c>
      <c r="V1217" s="116">
        <f t="shared" si="124"/>
        <v>-9.3600000000000003E-3</v>
      </c>
      <c r="W1217" s="113">
        <f>VLOOKUP(G1217,key!$S$3:$U$6,3,FALSE)</f>
        <v>1</v>
      </c>
      <c r="AA1217" s="113" t="s">
        <v>4151</v>
      </c>
      <c r="AB1217" s="113" t="s">
        <v>1651</v>
      </c>
      <c r="AC1217" s="113" t="s">
        <v>1829</v>
      </c>
      <c r="AD1217" s="113" t="s">
        <v>114</v>
      </c>
      <c r="AE1217" s="113" t="s">
        <v>1658</v>
      </c>
      <c r="AF1217" s="113">
        <v>614</v>
      </c>
      <c r="AG1217" s="113">
        <v>6.5000000000000002E-2</v>
      </c>
      <c r="AH1217" s="113">
        <v>-4.68</v>
      </c>
      <c r="AI1217" s="113">
        <v>500</v>
      </c>
      <c r="AJ1217" s="113">
        <v>4.2000000000000003E-2</v>
      </c>
    </row>
    <row r="1218" spans="1:36" x14ac:dyDescent="0.25">
      <c r="A1218" s="113" t="str">
        <f t="shared" si="122"/>
        <v>CFLDMoMH15CZ15rDXHP</v>
      </c>
      <c r="B1218" s="113" t="s">
        <v>118</v>
      </c>
      <c r="C1218" s="113" t="s">
        <v>45</v>
      </c>
      <c r="D1218" s="112" t="s">
        <v>1651</v>
      </c>
      <c r="E1218" s="112" t="s">
        <v>1829</v>
      </c>
      <c r="F1218" s="112" t="s">
        <v>114</v>
      </c>
      <c r="G1218" s="112" t="s">
        <v>1659</v>
      </c>
      <c r="H1218" s="113">
        <f t="shared" si="120"/>
        <v>1.1719999999999999</v>
      </c>
      <c r="I1218" s="113">
        <f t="shared" si="125"/>
        <v>1.5476190476190477</v>
      </c>
      <c r="J1218" s="113">
        <f t="shared" si="121"/>
        <v>0</v>
      </c>
      <c r="M1218" s="113">
        <v>586</v>
      </c>
      <c r="N1218" s="113">
        <v>6.5000000000000002E-2</v>
      </c>
      <c r="O1218" s="113">
        <v>0</v>
      </c>
      <c r="P1218" s="113">
        <v>500</v>
      </c>
      <c r="Q1218" s="113">
        <v>4.2000000000000003E-2</v>
      </c>
      <c r="S1218" s="113" t="b">
        <v>0</v>
      </c>
      <c r="T1218" s="113" t="b">
        <f>VLOOKUP(G1218,key!$S$3:$T$12,2,FALSE)</f>
        <v>1</v>
      </c>
      <c r="U1218" s="113">
        <f t="shared" si="123"/>
        <v>1</v>
      </c>
      <c r="V1218" s="116">
        <f t="shared" si="124"/>
        <v>0</v>
      </c>
      <c r="W1218" s="113">
        <f>VLOOKUP(G1218,key!$S$3:$U$6,3,FALSE)</f>
        <v>0.5</v>
      </c>
      <c r="AA1218" s="113" t="s">
        <v>4151</v>
      </c>
      <c r="AB1218" s="113" t="s">
        <v>1651</v>
      </c>
      <c r="AC1218" s="113" t="s">
        <v>1829</v>
      </c>
      <c r="AD1218" s="113" t="s">
        <v>114</v>
      </c>
      <c r="AE1218" s="113" t="s">
        <v>1659</v>
      </c>
      <c r="AF1218" s="113">
        <v>586</v>
      </c>
      <c r="AG1218" s="113">
        <v>6.5000000000000002E-2</v>
      </c>
      <c r="AH1218" s="113">
        <v>0</v>
      </c>
      <c r="AI1218" s="113">
        <v>500</v>
      </c>
      <c r="AJ1218" s="113">
        <v>4.2000000000000003E-2</v>
      </c>
    </row>
    <row r="1219" spans="1:36" x14ac:dyDescent="0.25">
      <c r="A1219" s="113" t="str">
        <f t="shared" si="122"/>
        <v>CFLDMoMH15CZ15rNCEH</v>
      </c>
      <c r="B1219" s="113" t="s">
        <v>118</v>
      </c>
      <c r="C1219" s="113" t="s">
        <v>45</v>
      </c>
      <c r="D1219" s="112" t="s">
        <v>1651</v>
      </c>
      <c r="E1219" s="112" t="s">
        <v>1829</v>
      </c>
      <c r="F1219" s="112" t="s">
        <v>114</v>
      </c>
      <c r="G1219" s="112" t="s">
        <v>1656</v>
      </c>
      <c r="H1219" s="113">
        <f t="shared" si="120"/>
        <v>0.88</v>
      </c>
      <c r="I1219" s="113">
        <f t="shared" si="125"/>
        <v>1.0238095238095237</v>
      </c>
      <c r="J1219" s="113">
        <f t="shared" si="121"/>
        <v>0</v>
      </c>
      <c r="M1219" s="113">
        <v>440</v>
      </c>
      <c r="N1219" s="113">
        <v>4.2999999999999997E-2</v>
      </c>
      <c r="O1219" s="113">
        <v>0</v>
      </c>
      <c r="P1219" s="113">
        <v>500</v>
      </c>
      <c r="Q1219" s="113">
        <v>4.2000000000000003E-2</v>
      </c>
      <c r="S1219" s="113" t="b">
        <v>0</v>
      </c>
      <c r="T1219" s="113" t="b">
        <f>VLOOKUP(G1219,key!$S$3:$T$12,2,FALSE)</f>
        <v>1</v>
      </c>
      <c r="U1219" s="113">
        <f t="shared" si="123"/>
        <v>1</v>
      </c>
      <c r="V1219" s="116">
        <f t="shared" si="124"/>
        <v>0</v>
      </c>
      <c r="W1219" s="113">
        <f>VLOOKUP(G1219,key!$S$3:$U$6,3,FALSE)</f>
        <v>0.25</v>
      </c>
      <c r="AA1219" s="113" t="s">
        <v>4151</v>
      </c>
      <c r="AB1219" s="113" t="s">
        <v>1651</v>
      </c>
      <c r="AC1219" s="113" t="s">
        <v>1829</v>
      </c>
      <c r="AD1219" s="113" t="s">
        <v>114</v>
      </c>
      <c r="AE1219" s="113" t="s">
        <v>1656</v>
      </c>
      <c r="AF1219" s="113">
        <v>440</v>
      </c>
      <c r="AG1219" s="113">
        <v>4.2999999999999997E-2</v>
      </c>
      <c r="AH1219" s="113">
        <v>0</v>
      </c>
      <c r="AI1219" s="113">
        <v>500</v>
      </c>
      <c r="AJ1219" s="113">
        <v>4.2000000000000003E-2</v>
      </c>
    </row>
    <row r="1220" spans="1:36" x14ac:dyDescent="0.25">
      <c r="A1220" s="113" t="str">
        <f t="shared" si="122"/>
        <v>CFLDMoMH15CZ15rNCGF</v>
      </c>
      <c r="B1220" s="113" t="s">
        <v>118</v>
      </c>
      <c r="C1220" s="113" t="s">
        <v>45</v>
      </c>
      <c r="D1220" s="112" t="s">
        <v>1651</v>
      </c>
      <c r="E1220" s="112" t="s">
        <v>1829</v>
      </c>
      <c r="F1220" s="112" t="s">
        <v>114</v>
      </c>
      <c r="G1220" s="112" t="s">
        <v>1657</v>
      </c>
      <c r="H1220" s="113">
        <f t="shared" si="120"/>
        <v>1.002</v>
      </c>
      <c r="I1220" s="113">
        <f t="shared" si="125"/>
        <v>1.0238095238095237</v>
      </c>
      <c r="J1220" s="113">
        <f t="shared" si="121"/>
        <v>-9.1400000000000006E-3</v>
      </c>
      <c r="M1220" s="113">
        <v>501</v>
      </c>
      <c r="N1220" s="113">
        <v>4.2999999999999997E-2</v>
      </c>
      <c r="O1220" s="113">
        <v>-4.57</v>
      </c>
      <c r="P1220" s="113">
        <v>500</v>
      </c>
      <c r="Q1220" s="113">
        <v>4.2000000000000003E-2</v>
      </c>
      <c r="S1220" s="113" t="b">
        <v>0</v>
      </c>
      <c r="T1220" s="113" t="b">
        <f>VLOOKUP(G1220,key!$S$3:$T$12,2,FALSE)</f>
        <v>0</v>
      </c>
      <c r="U1220" s="113">
        <f t="shared" si="123"/>
        <v>1</v>
      </c>
      <c r="V1220" s="116">
        <f t="shared" si="124"/>
        <v>-9.1400000000000006E-3</v>
      </c>
      <c r="W1220" s="113">
        <f>VLOOKUP(G1220,key!$S$3:$U$6,3,FALSE)</f>
        <v>0.9</v>
      </c>
      <c r="AA1220" s="113" t="s">
        <v>4151</v>
      </c>
      <c r="AB1220" s="113" t="s">
        <v>1651</v>
      </c>
      <c r="AC1220" s="113" t="s">
        <v>1829</v>
      </c>
      <c r="AD1220" s="113" t="s">
        <v>114</v>
      </c>
      <c r="AE1220" s="113" t="s">
        <v>1657</v>
      </c>
      <c r="AF1220" s="113">
        <v>501</v>
      </c>
      <c r="AG1220" s="113">
        <v>4.2999999999999997E-2</v>
      </c>
      <c r="AH1220" s="113">
        <v>-4.57</v>
      </c>
      <c r="AI1220" s="113">
        <v>500</v>
      </c>
      <c r="AJ1220" s="113">
        <v>4.2000000000000003E-2</v>
      </c>
    </row>
    <row r="1221" spans="1:36" x14ac:dyDescent="0.25">
      <c r="A1221" s="113" t="str">
        <f t="shared" si="122"/>
        <v>CFLDMoMH15CZ16rDXGF</v>
      </c>
      <c r="B1221" s="113" t="s">
        <v>118</v>
      </c>
      <c r="C1221" s="113" t="s">
        <v>45</v>
      </c>
      <c r="D1221" s="112" t="s">
        <v>1651</v>
      </c>
      <c r="E1221" s="112" t="s">
        <v>1829</v>
      </c>
      <c r="F1221" s="112" t="s">
        <v>115</v>
      </c>
      <c r="G1221" s="112" t="s">
        <v>1658</v>
      </c>
      <c r="H1221" s="113">
        <f t="shared" si="120"/>
        <v>1.056</v>
      </c>
      <c r="I1221" s="113">
        <f t="shared" si="125"/>
        <v>1.6829268292682928</v>
      </c>
      <c r="J1221" s="113">
        <f t="shared" si="121"/>
        <v>-2.5399999999999999E-2</v>
      </c>
      <c r="M1221" s="113">
        <v>528</v>
      </c>
      <c r="N1221" s="113">
        <v>6.9000000000000006E-2</v>
      </c>
      <c r="O1221" s="113">
        <v>-12.7</v>
      </c>
      <c r="P1221" s="113">
        <v>500</v>
      </c>
      <c r="Q1221" s="113">
        <v>4.1000000000000002E-2</v>
      </c>
      <c r="S1221" s="113" t="b">
        <v>0</v>
      </c>
      <c r="T1221" s="113" t="b">
        <f>VLOOKUP(G1221,key!$S$3:$T$12,2,FALSE)</f>
        <v>0</v>
      </c>
      <c r="U1221" s="113">
        <f t="shared" si="123"/>
        <v>1</v>
      </c>
      <c r="V1221" s="116">
        <f t="shared" si="124"/>
        <v>-2.5399999999999999E-2</v>
      </c>
      <c r="W1221" s="113">
        <f>VLOOKUP(G1221,key!$S$3:$U$6,3,FALSE)</f>
        <v>1</v>
      </c>
      <c r="AA1221" s="113" t="s">
        <v>4151</v>
      </c>
      <c r="AB1221" s="113" t="s">
        <v>1651</v>
      </c>
      <c r="AC1221" s="113" t="s">
        <v>1829</v>
      </c>
      <c r="AD1221" s="113" t="s">
        <v>115</v>
      </c>
      <c r="AE1221" s="113" t="s">
        <v>1658</v>
      </c>
      <c r="AF1221" s="113">
        <v>528</v>
      </c>
      <c r="AG1221" s="113">
        <v>6.9000000000000006E-2</v>
      </c>
      <c r="AH1221" s="113">
        <v>-12.7</v>
      </c>
      <c r="AI1221" s="113">
        <v>500</v>
      </c>
      <c r="AJ1221" s="113">
        <v>4.1000000000000002E-2</v>
      </c>
    </row>
    <row r="1222" spans="1:36" x14ac:dyDescent="0.25">
      <c r="A1222" s="113" t="str">
        <f t="shared" si="122"/>
        <v>CFLDMoMH15CZ16rDXHP</v>
      </c>
      <c r="B1222" s="113" t="s">
        <v>118</v>
      </c>
      <c r="C1222" s="113" t="s">
        <v>45</v>
      </c>
      <c r="D1222" s="112" t="s">
        <v>1651</v>
      </c>
      <c r="E1222" s="112" t="s">
        <v>1829</v>
      </c>
      <c r="F1222" s="112" t="s">
        <v>115</v>
      </c>
      <c r="G1222" s="112" t="s">
        <v>1659</v>
      </c>
      <c r="H1222" s="113">
        <f t="shared" si="120"/>
        <v>0.77400000000000002</v>
      </c>
      <c r="I1222" s="113">
        <f t="shared" si="125"/>
        <v>1.6585365853658538</v>
      </c>
      <c r="J1222" s="113">
        <f t="shared" si="121"/>
        <v>0</v>
      </c>
      <c r="M1222" s="113">
        <v>387</v>
      </c>
      <c r="N1222" s="113">
        <v>6.8000000000000005E-2</v>
      </c>
      <c r="O1222" s="113">
        <v>0</v>
      </c>
      <c r="P1222" s="113">
        <v>500</v>
      </c>
      <c r="Q1222" s="113">
        <v>4.1000000000000002E-2</v>
      </c>
      <c r="S1222" s="113" t="b">
        <v>0</v>
      </c>
      <c r="T1222" s="113" t="b">
        <f>VLOOKUP(G1222,key!$S$3:$T$12,2,FALSE)</f>
        <v>1</v>
      </c>
      <c r="U1222" s="113">
        <f t="shared" si="123"/>
        <v>1</v>
      </c>
      <c r="V1222" s="116">
        <f t="shared" si="124"/>
        <v>0</v>
      </c>
      <c r="W1222" s="113">
        <f>VLOOKUP(G1222,key!$S$3:$U$6,3,FALSE)</f>
        <v>0.5</v>
      </c>
      <c r="AA1222" s="113" t="s">
        <v>4151</v>
      </c>
      <c r="AB1222" s="113" t="s">
        <v>1651</v>
      </c>
      <c r="AC1222" s="113" t="s">
        <v>1829</v>
      </c>
      <c r="AD1222" s="113" t="s">
        <v>115</v>
      </c>
      <c r="AE1222" s="113" t="s">
        <v>1659</v>
      </c>
      <c r="AF1222" s="113">
        <v>387</v>
      </c>
      <c r="AG1222" s="113">
        <v>6.8000000000000005E-2</v>
      </c>
      <c r="AH1222" s="113">
        <v>0</v>
      </c>
      <c r="AI1222" s="113">
        <v>500</v>
      </c>
      <c r="AJ1222" s="113">
        <v>4.1000000000000002E-2</v>
      </c>
    </row>
    <row r="1223" spans="1:36" x14ac:dyDescent="0.25">
      <c r="A1223" s="113" t="str">
        <f t="shared" si="122"/>
        <v>CFLDMoMH15CZ16rNCEH</v>
      </c>
      <c r="B1223" s="113" t="s">
        <v>118</v>
      </c>
      <c r="C1223" s="113" t="s">
        <v>45</v>
      </c>
      <c r="D1223" s="112" t="s">
        <v>1651</v>
      </c>
      <c r="E1223" s="112" t="s">
        <v>1829</v>
      </c>
      <c r="F1223" s="112" t="s">
        <v>115</v>
      </c>
      <c r="G1223" s="112" t="s">
        <v>1656</v>
      </c>
      <c r="H1223" s="113">
        <f t="shared" si="120"/>
        <v>0.66600000000000004</v>
      </c>
      <c r="I1223" s="113">
        <f t="shared" si="125"/>
        <v>1</v>
      </c>
      <c r="J1223" s="113">
        <f t="shared" si="121"/>
        <v>0</v>
      </c>
      <c r="M1223" s="113">
        <v>333</v>
      </c>
      <c r="N1223" s="113">
        <v>4.1000000000000002E-2</v>
      </c>
      <c r="O1223" s="113">
        <v>0</v>
      </c>
      <c r="P1223" s="113">
        <v>500</v>
      </c>
      <c r="Q1223" s="113">
        <v>4.1000000000000002E-2</v>
      </c>
      <c r="S1223" s="113" t="b">
        <v>0</v>
      </c>
      <c r="T1223" s="113" t="b">
        <f>VLOOKUP(G1223,key!$S$3:$T$12,2,FALSE)</f>
        <v>1</v>
      </c>
      <c r="U1223" s="113">
        <f t="shared" si="123"/>
        <v>1</v>
      </c>
      <c r="V1223" s="116">
        <f t="shared" si="124"/>
        <v>0</v>
      </c>
      <c r="W1223" s="113">
        <f>VLOOKUP(G1223,key!$S$3:$U$6,3,FALSE)</f>
        <v>0.25</v>
      </c>
      <c r="AA1223" s="113" t="s">
        <v>4151</v>
      </c>
      <c r="AB1223" s="113" t="s">
        <v>1651</v>
      </c>
      <c r="AC1223" s="113" t="s">
        <v>1829</v>
      </c>
      <c r="AD1223" s="113" t="s">
        <v>115</v>
      </c>
      <c r="AE1223" s="113" t="s">
        <v>1656</v>
      </c>
      <c r="AF1223" s="113">
        <v>333</v>
      </c>
      <c r="AG1223" s="113">
        <v>4.1000000000000002E-2</v>
      </c>
      <c r="AH1223" s="113">
        <v>0</v>
      </c>
      <c r="AI1223" s="113">
        <v>500</v>
      </c>
      <c r="AJ1223" s="113">
        <v>4.1000000000000002E-2</v>
      </c>
    </row>
    <row r="1224" spans="1:36" x14ac:dyDescent="0.25">
      <c r="A1224" s="113" t="str">
        <f t="shared" si="122"/>
        <v>CFLDMoMH15CZ16rNCGF</v>
      </c>
      <c r="B1224" s="113" t="s">
        <v>118</v>
      </c>
      <c r="C1224" s="113" t="s">
        <v>45</v>
      </c>
      <c r="D1224" s="112" t="s">
        <v>1651</v>
      </c>
      <c r="E1224" s="112" t="s">
        <v>1829</v>
      </c>
      <c r="F1224" s="112" t="s">
        <v>115</v>
      </c>
      <c r="G1224" s="112" t="s">
        <v>1657</v>
      </c>
      <c r="H1224" s="113">
        <f t="shared" si="120"/>
        <v>0.99399999999999999</v>
      </c>
      <c r="I1224" s="113">
        <f t="shared" si="125"/>
        <v>1</v>
      </c>
      <c r="J1224" s="113">
        <f t="shared" si="121"/>
        <v>-2.52E-2</v>
      </c>
      <c r="M1224" s="113">
        <v>497</v>
      </c>
      <c r="N1224" s="113">
        <v>4.1000000000000002E-2</v>
      </c>
      <c r="O1224" s="113">
        <v>-12.6</v>
      </c>
      <c r="P1224" s="113">
        <v>500</v>
      </c>
      <c r="Q1224" s="113">
        <v>4.1000000000000002E-2</v>
      </c>
      <c r="S1224" s="113" t="b">
        <v>0</v>
      </c>
      <c r="T1224" s="113" t="b">
        <f>VLOOKUP(G1224,key!$S$3:$T$12,2,FALSE)</f>
        <v>0</v>
      </c>
      <c r="U1224" s="113">
        <f t="shared" si="123"/>
        <v>1</v>
      </c>
      <c r="V1224" s="116">
        <f t="shared" si="124"/>
        <v>-2.52E-2</v>
      </c>
      <c r="W1224" s="113">
        <f>VLOOKUP(G1224,key!$S$3:$U$6,3,FALSE)</f>
        <v>0.9</v>
      </c>
      <c r="AA1224" s="113" t="s">
        <v>4151</v>
      </c>
      <c r="AB1224" s="113" t="s">
        <v>1651</v>
      </c>
      <c r="AC1224" s="113" t="s">
        <v>1829</v>
      </c>
      <c r="AD1224" s="113" t="s">
        <v>115</v>
      </c>
      <c r="AE1224" s="113" t="s">
        <v>1657</v>
      </c>
      <c r="AF1224" s="113">
        <v>497</v>
      </c>
      <c r="AG1224" s="113">
        <v>4.1000000000000002E-2</v>
      </c>
      <c r="AH1224" s="113">
        <v>-12.6</v>
      </c>
      <c r="AI1224" s="113">
        <v>500</v>
      </c>
      <c r="AJ1224" s="113">
        <v>4.1000000000000002E-2</v>
      </c>
    </row>
    <row r="1225" spans="1:36" x14ac:dyDescent="0.25">
      <c r="A1225" s="113" t="str">
        <f t="shared" si="122"/>
        <v>CFLDMoMH72CZ01rDXGF</v>
      </c>
      <c r="B1225" s="113" t="s">
        <v>118</v>
      </c>
      <c r="C1225" s="113" t="s">
        <v>45</v>
      </c>
      <c r="D1225" s="112" t="s">
        <v>1651</v>
      </c>
      <c r="E1225" s="112" t="s">
        <v>1654</v>
      </c>
      <c r="F1225" s="112" t="s">
        <v>48</v>
      </c>
      <c r="G1225" s="112" t="s">
        <v>1658</v>
      </c>
      <c r="H1225" s="113">
        <f t="shared" ref="H1225:H1288" si="126">MAX(MIN(M1225/P1225,2),W1225)</f>
        <v>1</v>
      </c>
      <c r="I1225" s="113">
        <f t="shared" si="125"/>
        <v>1.0227272727272727</v>
      </c>
      <c r="J1225" s="113">
        <f t="shared" ref="J1225:J1288" si="127">IF(ABS(V1225)&lt;0.0003413,0,V1225)</f>
        <v>-2.8799999999999999E-2</v>
      </c>
      <c r="M1225" s="113">
        <v>495</v>
      </c>
      <c r="N1225" s="113">
        <v>4.4999999999999998E-2</v>
      </c>
      <c r="O1225" s="113">
        <v>-14.4</v>
      </c>
      <c r="P1225" s="113">
        <v>500</v>
      </c>
      <c r="Q1225" s="113">
        <v>4.3999999999999997E-2</v>
      </c>
      <c r="S1225" s="113" t="b">
        <v>0</v>
      </c>
      <c r="T1225" s="113" t="b">
        <f>VLOOKUP(G1225,key!$S$3:$T$12,2,FALSE)</f>
        <v>0</v>
      </c>
      <c r="U1225" s="113">
        <f t="shared" si="123"/>
        <v>1</v>
      </c>
      <c r="V1225" s="116">
        <f t="shared" si="124"/>
        <v>-2.8799999999999999E-2</v>
      </c>
      <c r="W1225" s="113">
        <f>VLOOKUP(G1225,key!$S$3:$U$6,3,FALSE)</f>
        <v>1</v>
      </c>
      <c r="AA1225" s="113" t="s">
        <v>4151</v>
      </c>
      <c r="AB1225" s="113" t="s">
        <v>1651</v>
      </c>
      <c r="AC1225" s="113" t="s">
        <v>1654</v>
      </c>
      <c r="AD1225" s="113" t="s">
        <v>48</v>
      </c>
      <c r="AE1225" s="113" t="s">
        <v>1658</v>
      </c>
      <c r="AF1225" s="113">
        <v>495</v>
      </c>
      <c r="AG1225" s="113">
        <v>4.4999999999999998E-2</v>
      </c>
      <c r="AH1225" s="113">
        <v>-14.4</v>
      </c>
      <c r="AI1225" s="113">
        <v>500</v>
      </c>
      <c r="AJ1225" s="113">
        <v>4.3999999999999997E-2</v>
      </c>
    </row>
    <row r="1226" spans="1:36" x14ac:dyDescent="0.25">
      <c r="A1226" s="113" t="str">
        <f t="shared" ref="A1226:A1289" si="128">B1226&amp;D1226&amp;E1226&amp;F1226&amp;G1226</f>
        <v>CFLDMoMH72CZ01rDXHP</v>
      </c>
      <c r="B1226" s="113" t="s">
        <v>118</v>
      </c>
      <c r="C1226" s="113" t="s">
        <v>45</v>
      </c>
      <c r="D1226" s="112" t="s">
        <v>1651</v>
      </c>
      <c r="E1226" s="112" t="s">
        <v>1654</v>
      </c>
      <c r="F1226" s="112" t="s">
        <v>48</v>
      </c>
      <c r="G1226" s="112" t="s">
        <v>1659</v>
      </c>
      <c r="H1226" s="113">
        <f t="shared" si="126"/>
        <v>0.75</v>
      </c>
      <c r="I1226" s="113">
        <f t="shared" si="125"/>
        <v>1.0227272727272727</v>
      </c>
      <c r="J1226" s="113">
        <f t="shared" si="127"/>
        <v>0</v>
      </c>
      <c r="M1226" s="113">
        <v>375</v>
      </c>
      <c r="N1226" s="113">
        <v>4.4999999999999998E-2</v>
      </c>
      <c r="O1226" s="113">
        <v>0</v>
      </c>
      <c r="P1226" s="113">
        <v>500</v>
      </c>
      <c r="Q1226" s="113">
        <v>4.3999999999999997E-2</v>
      </c>
      <c r="S1226" s="113" t="b">
        <v>0</v>
      </c>
      <c r="T1226" s="113" t="b">
        <f>VLOOKUP(G1226,key!$S$3:$T$12,2,FALSE)</f>
        <v>1</v>
      </c>
      <c r="U1226" s="113">
        <f t="shared" ref="U1226:U1289" si="129">IF(T1226,1,1)</f>
        <v>1</v>
      </c>
      <c r="V1226" s="116">
        <f t="shared" ref="V1226:V1289" si="130">MIN(MAX(O1226/P1226,-0.03413),0.03413)</f>
        <v>0</v>
      </c>
      <c r="W1226" s="113">
        <f>VLOOKUP(G1226,key!$S$3:$U$6,3,FALSE)</f>
        <v>0.5</v>
      </c>
      <c r="AA1226" s="113" t="s">
        <v>4151</v>
      </c>
      <c r="AB1226" s="113" t="s">
        <v>1651</v>
      </c>
      <c r="AC1226" s="113" t="s">
        <v>1654</v>
      </c>
      <c r="AD1226" s="113" t="s">
        <v>48</v>
      </c>
      <c r="AE1226" s="113" t="s">
        <v>1659</v>
      </c>
      <c r="AF1226" s="113">
        <v>375</v>
      </c>
      <c r="AG1226" s="113">
        <v>4.4999999999999998E-2</v>
      </c>
      <c r="AH1226" s="113">
        <v>0</v>
      </c>
      <c r="AI1226" s="113">
        <v>500</v>
      </c>
      <c r="AJ1226" s="113">
        <v>4.3999999999999997E-2</v>
      </c>
    </row>
    <row r="1227" spans="1:36" x14ac:dyDescent="0.25">
      <c r="A1227" s="113" t="str">
        <f t="shared" si="128"/>
        <v>CFLDMoMH72CZ01rNCEH</v>
      </c>
      <c r="B1227" s="113" t="s">
        <v>118</v>
      </c>
      <c r="C1227" s="113" t="s">
        <v>45</v>
      </c>
      <c r="D1227" s="112" t="s">
        <v>1651</v>
      </c>
      <c r="E1227" s="112" t="s">
        <v>1654</v>
      </c>
      <c r="F1227" s="112" t="s">
        <v>48</v>
      </c>
      <c r="G1227" s="112" t="s">
        <v>1656</v>
      </c>
      <c r="H1227" s="113">
        <f t="shared" si="126"/>
        <v>0.624</v>
      </c>
      <c r="I1227" s="113">
        <f t="shared" ref="I1227:I1290" si="131">IF(S1227,1,MAX(U1227,MIN(N1227/Q1227,2)))</f>
        <v>1.0227272727272727</v>
      </c>
      <c r="J1227" s="113">
        <f t="shared" si="127"/>
        <v>0</v>
      </c>
      <c r="M1227" s="113">
        <v>312</v>
      </c>
      <c r="N1227" s="113">
        <v>4.4999999999999998E-2</v>
      </c>
      <c r="O1227" s="113">
        <v>0</v>
      </c>
      <c r="P1227" s="113">
        <v>500</v>
      </c>
      <c r="Q1227" s="113">
        <v>4.3999999999999997E-2</v>
      </c>
      <c r="S1227" s="113" t="b">
        <v>0</v>
      </c>
      <c r="T1227" s="113" t="b">
        <f>VLOOKUP(G1227,key!$S$3:$T$12,2,FALSE)</f>
        <v>1</v>
      </c>
      <c r="U1227" s="113">
        <f t="shared" si="129"/>
        <v>1</v>
      </c>
      <c r="V1227" s="116">
        <f t="shared" si="130"/>
        <v>0</v>
      </c>
      <c r="W1227" s="113">
        <f>VLOOKUP(G1227,key!$S$3:$U$6,3,FALSE)</f>
        <v>0.25</v>
      </c>
      <c r="AA1227" s="113" t="s">
        <v>4151</v>
      </c>
      <c r="AB1227" s="113" t="s">
        <v>1651</v>
      </c>
      <c r="AC1227" s="113" t="s">
        <v>1654</v>
      </c>
      <c r="AD1227" s="113" t="s">
        <v>48</v>
      </c>
      <c r="AE1227" s="113" t="s">
        <v>1656</v>
      </c>
      <c r="AF1227" s="113">
        <v>312</v>
      </c>
      <c r="AG1227" s="113">
        <v>4.4999999999999998E-2</v>
      </c>
      <c r="AH1227" s="113">
        <v>0</v>
      </c>
      <c r="AI1227" s="113">
        <v>500</v>
      </c>
      <c r="AJ1227" s="113">
        <v>4.3999999999999997E-2</v>
      </c>
    </row>
    <row r="1228" spans="1:36" x14ac:dyDescent="0.25">
      <c r="A1228" s="113" t="str">
        <f t="shared" si="128"/>
        <v>CFLDMoMH72CZ01rNCGF</v>
      </c>
      <c r="B1228" s="113" t="s">
        <v>118</v>
      </c>
      <c r="C1228" s="113" t="s">
        <v>45</v>
      </c>
      <c r="D1228" s="112" t="s">
        <v>1651</v>
      </c>
      <c r="E1228" s="112" t="s">
        <v>1654</v>
      </c>
      <c r="F1228" s="112" t="s">
        <v>48</v>
      </c>
      <c r="G1228" s="112" t="s">
        <v>1657</v>
      </c>
      <c r="H1228" s="113">
        <f t="shared" si="126"/>
        <v>0.99399999999999999</v>
      </c>
      <c r="I1228" s="113">
        <f t="shared" si="131"/>
        <v>1.0227272727272727</v>
      </c>
      <c r="J1228" s="113">
        <f t="shared" si="127"/>
        <v>-2.8799999999999999E-2</v>
      </c>
      <c r="M1228" s="113">
        <v>497</v>
      </c>
      <c r="N1228" s="113">
        <v>4.4999999999999998E-2</v>
      </c>
      <c r="O1228" s="113">
        <v>-14.4</v>
      </c>
      <c r="P1228" s="113">
        <v>500</v>
      </c>
      <c r="Q1228" s="113">
        <v>4.3999999999999997E-2</v>
      </c>
      <c r="S1228" s="113" t="b">
        <v>0</v>
      </c>
      <c r="T1228" s="113" t="b">
        <f>VLOOKUP(G1228,key!$S$3:$T$12,2,FALSE)</f>
        <v>0</v>
      </c>
      <c r="U1228" s="113">
        <f t="shared" si="129"/>
        <v>1</v>
      </c>
      <c r="V1228" s="116">
        <f t="shared" si="130"/>
        <v>-2.8799999999999999E-2</v>
      </c>
      <c r="W1228" s="113">
        <f>VLOOKUP(G1228,key!$S$3:$U$6,3,FALSE)</f>
        <v>0.9</v>
      </c>
      <c r="AA1228" s="113" t="s">
        <v>4151</v>
      </c>
      <c r="AB1228" s="113" t="s">
        <v>1651</v>
      </c>
      <c r="AC1228" s="113" t="s">
        <v>1654</v>
      </c>
      <c r="AD1228" s="113" t="s">
        <v>48</v>
      </c>
      <c r="AE1228" s="113" t="s">
        <v>1657</v>
      </c>
      <c r="AF1228" s="113">
        <v>497</v>
      </c>
      <c r="AG1228" s="113">
        <v>4.4999999999999998E-2</v>
      </c>
      <c r="AH1228" s="113">
        <v>-14.4</v>
      </c>
      <c r="AI1228" s="113">
        <v>500</v>
      </c>
      <c r="AJ1228" s="113">
        <v>4.3999999999999997E-2</v>
      </c>
    </row>
    <row r="1229" spans="1:36" x14ac:dyDescent="0.25">
      <c r="A1229" s="113" t="str">
        <f t="shared" si="128"/>
        <v>CFLDMoMH72CZ02rDXGF</v>
      </c>
      <c r="B1229" s="113" t="s">
        <v>118</v>
      </c>
      <c r="C1229" s="113" t="s">
        <v>45</v>
      </c>
      <c r="D1229" s="112" t="s">
        <v>1651</v>
      </c>
      <c r="E1229" s="112" t="s">
        <v>1654</v>
      </c>
      <c r="F1229" s="112" t="s">
        <v>101</v>
      </c>
      <c r="G1229" s="112" t="s">
        <v>1658</v>
      </c>
      <c r="H1229" s="113">
        <f t="shared" si="126"/>
        <v>1.0940000000000001</v>
      </c>
      <c r="I1229" s="113">
        <f t="shared" si="131"/>
        <v>2</v>
      </c>
      <c r="J1229" s="113">
        <f t="shared" si="127"/>
        <v>-2.7199999999999998E-2</v>
      </c>
      <c r="M1229" s="113">
        <v>547</v>
      </c>
      <c r="N1229" s="113">
        <v>0.09</v>
      </c>
      <c r="O1229" s="113">
        <v>-13.6</v>
      </c>
      <c r="P1229" s="113">
        <v>500</v>
      </c>
      <c r="Q1229" s="113">
        <v>0.04</v>
      </c>
      <c r="S1229" s="113" t="b">
        <v>0</v>
      </c>
      <c r="T1229" s="113" t="b">
        <f>VLOOKUP(G1229,key!$S$3:$T$12,2,FALSE)</f>
        <v>0</v>
      </c>
      <c r="U1229" s="113">
        <f t="shared" si="129"/>
        <v>1</v>
      </c>
      <c r="V1229" s="116">
        <f t="shared" si="130"/>
        <v>-2.7199999999999998E-2</v>
      </c>
      <c r="W1229" s="113">
        <f>VLOOKUP(G1229,key!$S$3:$U$6,3,FALSE)</f>
        <v>1</v>
      </c>
      <c r="AA1229" s="113" t="s">
        <v>4151</v>
      </c>
      <c r="AB1229" s="113" t="s">
        <v>1651</v>
      </c>
      <c r="AC1229" s="113" t="s">
        <v>1654</v>
      </c>
      <c r="AD1229" s="113" t="s">
        <v>101</v>
      </c>
      <c r="AE1229" s="113" t="s">
        <v>1658</v>
      </c>
      <c r="AF1229" s="113">
        <v>547</v>
      </c>
      <c r="AG1229" s="113">
        <v>0.09</v>
      </c>
      <c r="AH1229" s="113">
        <v>-13.6</v>
      </c>
      <c r="AI1229" s="113">
        <v>500</v>
      </c>
      <c r="AJ1229" s="113">
        <v>0.04</v>
      </c>
    </row>
    <row r="1230" spans="1:36" x14ac:dyDescent="0.25">
      <c r="A1230" s="113" t="str">
        <f t="shared" si="128"/>
        <v>CFLDMoMH72CZ02rDXHP</v>
      </c>
      <c r="B1230" s="113" t="s">
        <v>118</v>
      </c>
      <c r="C1230" s="113" t="s">
        <v>45</v>
      </c>
      <c r="D1230" s="112" t="s">
        <v>1651</v>
      </c>
      <c r="E1230" s="112" t="s">
        <v>1654</v>
      </c>
      <c r="F1230" s="112" t="s">
        <v>101</v>
      </c>
      <c r="G1230" s="112" t="s">
        <v>1659</v>
      </c>
      <c r="H1230" s="113">
        <f t="shared" si="126"/>
        <v>0.85599999999999998</v>
      </c>
      <c r="I1230" s="113">
        <f t="shared" si="131"/>
        <v>2</v>
      </c>
      <c r="J1230" s="113">
        <f t="shared" si="127"/>
        <v>0</v>
      </c>
      <c r="M1230" s="113">
        <v>428</v>
      </c>
      <c r="N1230" s="113">
        <v>0.10100000000000001</v>
      </c>
      <c r="O1230" s="113">
        <v>0</v>
      </c>
      <c r="P1230" s="113">
        <v>500</v>
      </c>
      <c r="Q1230" s="113">
        <v>0.04</v>
      </c>
      <c r="S1230" s="113" t="b">
        <v>0</v>
      </c>
      <c r="T1230" s="113" t="b">
        <f>VLOOKUP(G1230,key!$S$3:$T$12,2,FALSE)</f>
        <v>1</v>
      </c>
      <c r="U1230" s="113">
        <f t="shared" si="129"/>
        <v>1</v>
      </c>
      <c r="V1230" s="116">
        <f t="shared" si="130"/>
        <v>0</v>
      </c>
      <c r="W1230" s="113">
        <f>VLOOKUP(G1230,key!$S$3:$U$6,3,FALSE)</f>
        <v>0.5</v>
      </c>
      <c r="AA1230" s="113" t="s">
        <v>4151</v>
      </c>
      <c r="AB1230" s="113" t="s">
        <v>1651</v>
      </c>
      <c r="AC1230" s="113" t="s">
        <v>1654</v>
      </c>
      <c r="AD1230" s="113" t="s">
        <v>101</v>
      </c>
      <c r="AE1230" s="113" t="s">
        <v>1659</v>
      </c>
      <c r="AF1230" s="113">
        <v>428</v>
      </c>
      <c r="AG1230" s="113">
        <v>0.10100000000000001</v>
      </c>
      <c r="AH1230" s="113">
        <v>0</v>
      </c>
      <c r="AI1230" s="113">
        <v>500</v>
      </c>
      <c r="AJ1230" s="113">
        <v>0.04</v>
      </c>
    </row>
    <row r="1231" spans="1:36" x14ac:dyDescent="0.25">
      <c r="A1231" s="113" t="str">
        <f t="shared" si="128"/>
        <v>CFLDMoMH72CZ02rNCEH</v>
      </c>
      <c r="B1231" s="113" t="s">
        <v>118</v>
      </c>
      <c r="C1231" s="113" t="s">
        <v>45</v>
      </c>
      <c r="D1231" s="112" t="s">
        <v>1651</v>
      </c>
      <c r="E1231" s="112" t="s">
        <v>1654</v>
      </c>
      <c r="F1231" s="112" t="s">
        <v>101</v>
      </c>
      <c r="G1231" s="112" t="s">
        <v>1656</v>
      </c>
      <c r="H1231" s="113">
        <f t="shared" si="126"/>
        <v>0.65400000000000003</v>
      </c>
      <c r="I1231" s="113">
        <f t="shared" si="131"/>
        <v>1.0249999999999999</v>
      </c>
      <c r="J1231" s="113">
        <f t="shared" si="127"/>
        <v>0</v>
      </c>
      <c r="M1231" s="113">
        <v>327</v>
      </c>
      <c r="N1231" s="113">
        <v>4.1000000000000002E-2</v>
      </c>
      <c r="O1231" s="113">
        <v>0</v>
      </c>
      <c r="P1231" s="113">
        <v>500</v>
      </c>
      <c r="Q1231" s="113">
        <v>0.04</v>
      </c>
      <c r="S1231" s="113" t="b">
        <v>0</v>
      </c>
      <c r="T1231" s="113" t="b">
        <f>VLOOKUP(G1231,key!$S$3:$T$12,2,FALSE)</f>
        <v>1</v>
      </c>
      <c r="U1231" s="113">
        <f t="shared" si="129"/>
        <v>1</v>
      </c>
      <c r="V1231" s="116">
        <f t="shared" si="130"/>
        <v>0</v>
      </c>
      <c r="W1231" s="113">
        <f>VLOOKUP(G1231,key!$S$3:$U$6,3,FALSE)</f>
        <v>0.25</v>
      </c>
      <c r="AA1231" s="113" t="s">
        <v>4151</v>
      </c>
      <c r="AB1231" s="113" t="s">
        <v>1651</v>
      </c>
      <c r="AC1231" s="113" t="s">
        <v>1654</v>
      </c>
      <c r="AD1231" s="113" t="s">
        <v>101</v>
      </c>
      <c r="AE1231" s="113" t="s">
        <v>1656</v>
      </c>
      <c r="AF1231" s="113">
        <v>327</v>
      </c>
      <c r="AG1231" s="113">
        <v>4.1000000000000002E-2</v>
      </c>
      <c r="AH1231" s="113">
        <v>0</v>
      </c>
      <c r="AI1231" s="113">
        <v>500</v>
      </c>
      <c r="AJ1231" s="113">
        <v>0.04</v>
      </c>
    </row>
    <row r="1232" spans="1:36" x14ac:dyDescent="0.25">
      <c r="A1232" s="113" t="str">
        <f t="shared" si="128"/>
        <v>CFLDMoMH72CZ02rNCGF</v>
      </c>
      <c r="B1232" s="113" t="s">
        <v>118</v>
      </c>
      <c r="C1232" s="113" t="s">
        <v>45</v>
      </c>
      <c r="D1232" s="112" t="s">
        <v>1651</v>
      </c>
      <c r="E1232" s="112" t="s">
        <v>1654</v>
      </c>
      <c r="F1232" s="112" t="s">
        <v>101</v>
      </c>
      <c r="G1232" s="112" t="s">
        <v>1657</v>
      </c>
      <c r="H1232" s="113">
        <f t="shared" si="126"/>
        <v>0.99199999999999999</v>
      </c>
      <c r="I1232" s="113">
        <f t="shared" si="131"/>
        <v>1</v>
      </c>
      <c r="J1232" s="113">
        <f t="shared" si="127"/>
        <v>-2.7199999999999998E-2</v>
      </c>
      <c r="M1232" s="113">
        <v>496</v>
      </c>
      <c r="N1232" s="113">
        <v>0.04</v>
      </c>
      <c r="O1232" s="113">
        <v>-13.6</v>
      </c>
      <c r="P1232" s="113">
        <v>500</v>
      </c>
      <c r="Q1232" s="113">
        <v>0.04</v>
      </c>
      <c r="S1232" s="113" t="b">
        <v>0</v>
      </c>
      <c r="T1232" s="113" t="b">
        <f>VLOOKUP(G1232,key!$S$3:$T$12,2,FALSE)</f>
        <v>0</v>
      </c>
      <c r="U1232" s="113">
        <f t="shared" si="129"/>
        <v>1</v>
      </c>
      <c r="V1232" s="116">
        <f t="shared" si="130"/>
        <v>-2.7199999999999998E-2</v>
      </c>
      <c r="W1232" s="113">
        <f>VLOOKUP(G1232,key!$S$3:$U$6,3,FALSE)</f>
        <v>0.9</v>
      </c>
      <c r="AA1232" s="113" t="s">
        <v>4151</v>
      </c>
      <c r="AB1232" s="113" t="s">
        <v>1651</v>
      </c>
      <c r="AC1232" s="113" t="s">
        <v>1654</v>
      </c>
      <c r="AD1232" s="113" t="s">
        <v>101</v>
      </c>
      <c r="AE1232" s="113" t="s">
        <v>1657</v>
      </c>
      <c r="AF1232" s="113">
        <v>496</v>
      </c>
      <c r="AG1232" s="113">
        <v>0.04</v>
      </c>
      <c r="AH1232" s="113">
        <v>-13.6</v>
      </c>
      <c r="AI1232" s="113">
        <v>500</v>
      </c>
      <c r="AJ1232" s="113">
        <v>0.04</v>
      </c>
    </row>
    <row r="1233" spans="1:36" x14ac:dyDescent="0.25">
      <c r="A1233" s="113" t="str">
        <f t="shared" si="128"/>
        <v>CFLDMoMH72CZ03rDXGF</v>
      </c>
      <c r="B1233" s="113" t="s">
        <v>118</v>
      </c>
      <c r="C1233" s="113" t="s">
        <v>45</v>
      </c>
      <c r="D1233" s="112" t="s">
        <v>1651</v>
      </c>
      <c r="E1233" s="112" t="s">
        <v>1654</v>
      </c>
      <c r="F1233" s="112" t="s">
        <v>102</v>
      </c>
      <c r="G1233" s="112" t="s">
        <v>1658</v>
      </c>
      <c r="H1233" s="113">
        <f t="shared" si="126"/>
        <v>1.054</v>
      </c>
      <c r="I1233" s="113">
        <f t="shared" si="131"/>
        <v>2</v>
      </c>
      <c r="J1233" s="113">
        <f t="shared" si="127"/>
        <v>-2.5399999999999999E-2</v>
      </c>
      <c r="M1233" s="113">
        <v>527</v>
      </c>
      <c r="N1233" s="113">
        <v>8.5000000000000006E-2</v>
      </c>
      <c r="O1233" s="113">
        <v>-12.7</v>
      </c>
      <c r="P1233" s="113">
        <v>500</v>
      </c>
      <c r="Q1233" s="113">
        <v>0.04</v>
      </c>
      <c r="S1233" s="113" t="b">
        <v>0</v>
      </c>
      <c r="T1233" s="113" t="b">
        <f>VLOOKUP(G1233,key!$S$3:$T$12,2,FALSE)</f>
        <v>0</v>
      </c>
      <c r="U1233" s="113">
        <f t="shared" si="129"/>
        <v>1</v>
      </c>
      <c r="V1233" s="116">
        <f t="shared" si="130"/>
        <v>-2.5399999999999999E-2</v>
      </c>
      <c r="W1233" s="113">
        <f>VLOOKUP(G1233,key!$S$3:$U$6,3,FALSE)</f>
        <v>1</v>
      </c>
      <c r="AA1233" s="113" t="s">
        <v>4151</v>
      </c>
      <c r="AB1233" s="113" t="s">
        <v>1651</v>
      </c>
      <c r="AC1233" s="113" t="s">
        <v>1654</v>
      </c>
      <c r="AD1233" s="113" t="s">
        <v>102</v>
      </c>
      <c r="AE1233" s="113" t="s">
        <v>1658</v>
      </c>
      <c r="AF1233" s="113">
        <v>527</v>
      </c>
      <c r="AG1233" s="113">
        <v>8.5000000000000006E-2</v>
      </c>
      <c r="AH1233" s="113">
        <v>-12.7</v>
      </c>
      <c r="AI1233" s="113">
        <v>500</v>
      </c>
      <c r="AJ1233" s="113">
        <v>0.04</v>
      </c>
    </row>
    <row r="1234" spans="1:36" x14ac:dyDescent="0.25">
      <c r="A1234" s="113" t="str">
        <f t="shared" si="128"/>
        <v>CFLDMoMH72CZ03rDXHP</v>
      </c>
      <c r="B1234" s="113" t="s">
        <v>118</v>
      </c>
      <c r="C1234" s="113" t="s">
        <v>45</v>
      </c>
      <c r="D1234" s="112" t="s">
        <v>1651</v>
      </c>
      <c r="E1234" s="112" t="s">
        <v>1654</v>
      </c>
      <c r="F1234" s="112" t="s">
        <v>102</v>
      </c>
      <c r="G1234" s="112" t="s">
        <v>1659</v>
      </c>
      <c r="H1234" s="113">
        <f t="shared" si="126"/>
        <v>0.874</v>
      </c>
      <c r="I1234" s="113">
        <f t="shared" si="131"/>
        <v>2</v>
      </c>
      <c r="J1234" s="113">
        <f t="shared" si="127"/>
        <v>0</v>
      </c>
      <c r="M1234" s="113">
        <v>437</v>
      </c>
      <c r="N1234" s="113">
        <v>8.5999999999999993E-2</v>
      </c>
      <c r="O1234" s="113">
        <v>0</v>
      </c>
      <c r="P1234" s="113">
        <v>500</v>
      </c>
      <c r="Q1234" s="113">
        <v>0.04</v>
      </c>
      <c r="S1234" s="113" t="b">
        <v>0</v>
      </c>
      <c r="T1234" s="113" t="b">
        <f>VLOOKUP(G1234,key!$S$3:$T$12,2,FALSE)</f>
        <v>1</v>
      </c>
      <c r="U1234" s="113">
        <f t="shared" si="129"/>
        <v>1</v>
      </c>
      <c r="V1234" s="116">
        <f t="shared" si="130"/>
        <v>0</v>
      </c>
      <c r="W1234" s="113">
        <f>VLOOKUP(G1234,key!$S$3:$U$6,3,FALSE)</f>
        <v>0.5</v>
      </c>
      <c r="AA1234" s="113" t="s">
        <v>4151</v>
      </c>
      <c r="AB1234" s="113" t="s">
        <v>1651</v>
      </c>
      <c r="AC1234" s="113" t="s">
        <v>1654</v>
      </c>
      <c r="AD1234" s="113" t="s">
        <v>102</v>
      </c>
      <c r="AE1234" s="113" t="s">
        <v>1659</v>
      </c>
      <c r="AF1234" s="113">
        <v>437</v>
      </c>
      <c r="AG1234" s="113">
        <v>8.5999999999999993E-2</v>
      </c>
      <c r="AH1234" s="113">
        <v>0</v>
      </c>
      <c r="AI1234" s="113">
        <v>500</v>
      </c>
      <c r="AJ1234" s="113">
        <v>0.04</v>
      </c>
    </row>
    <row r="1235" spans="1:36" x14ac:dyDescent="0.25">
      <c r="A1235" s="113" t="str">
        <f t="shared" si="128"/>
        <v>CFLDMoMH72CZ03rNCEH</v>
      </c>
      <c r="B1235" s="113" t="s">
        <v>118</v>
      </c>
      <c r="C1235" s="113" t="s">
        <v>45</v>
      </c>
      <c r="D1235" s="112" t="s">
        <v>1651</v>
      </c>
      <c r="E1235" s="112" t="s">
        <v>1654</v>
      </c>
      <c r="F1235" s="112" t="s">
        <v>102</v>
      </c>
      <c r="G1235" s="112" t="s">
        <v>1656</v>
      </c>
      <c r="H1235" s="113">
        <f t="shared" si="126"/>
        <v>0.67200000000000004</v>
      </c>
      <c r="I1235" s="113">
        <f t="shared" si="131"/>
        <v>1.0249999999999999</v>
      </c>
      <c r="J1235" s="113">
        <f t="shared" si="127"/>
        <v>0</v>
      </c>
      <c r="M1235" s="113">
        <v>336</v>
      </c>
      <c r="N1235" s="113">
        <v>4.1000000000000002E-2</v>
      </c>
      <c r="O1235" s="113">
        <v>0</v>
      </c>
      <c r="P1235" s="113">
        <v>500</v>
      </c>
      <c r="Q1235" s="113">
        <v>0.04</v>
      </c>
      <c r="S1235" s="113" t="b">
        <v>0</v>
      </c>
      <c r="T1235" s="113" t="b">
        <f>VLOOKUP(G1235,key!$S$3:$T$12,2,FALSE)</f>
        <v>1</v>
      </c>
      <c r="U1235" s="113">
        <f t="shared" si="129"/>
        <v>1</v>
      </c>
      <c r="V1235" s="116">
        <f t="shared" si="130"/>
        <v>0</v>
      </c>
      <c r="W1235" s="113">
        <f>VLOOKUP(G1235,key!$S$3:$U$6,3,FALSE)</f>
        <v>0.25</v>
      </c>
      <c r="AA1235" s="113" t="s">
        <v>4151</v>
      </c>
      <c r="AB1235" s="113" t="s">
        <v>1651</v>
      </c>
      <c r="AC1235" s="113" t="s">
        <v>1654</v>
      </c>
      <c r="AD1235" s="113" t="s">
        <v>102</v>
      </c>
      <c r="AE1235" s="113" t="s">
        <v>1656</v>
      </c>
      <c r="AF1235" s="113">
        <v>336</v>
      </c>
      <c r="AG1235" s="113">
        <v>4.1000000000000002E-2</v>
      </c>
      <c r="AH1235" s="113">
        <v>0</v>
      </c>
      <c r="AI1235" s="113">
        <v>500</v>
      </c>
      <c r="AJ1235" s="113">
        <v>0.04</v>
      </c>
    </row>
    <row r="1236" spans="1:36" x14ac:dyDescent="0.25">
      <c r="A1236" s="113" t="str">
        <f t="shared" si="128"/>
        <v>CFLDMoMH72CZ03rNCGF</v>
      </c>
      <c r="B1236" s="113" t="s">
        <v>118</v>
      </c>
      <c r="C1236" s="113" t="s">
        <v>45</v>
      </c>
      <c r="D1236" s="112" t="s">
        <v>1651</v>
      </c>
      <c r="E1236" s="112" t="s">
        <v>1654</v>
      </c>
      <c r="F1236" s="112" t="s">
        <v>102</v>
      </c>
      <c r="G1236" s="112" t="s">
        <v>1657</v>
      </c>
      <c r="H1236" s="113">
        <f t="shared" si="126"/>
        <v>0.99199999999999999</v>
      </c>
      <c r="I1236" s="113">
        <f t="shared" si="131"/>
        <v>1.0249999999999999</v>
      </c>
      <c r="J1236" s="113">
        <f t="shared" si="127"/>
        <v>-2.5399999999999999E-2</v>
      </c>
      <c r="M1236" s="113">
        <v>496</v>
      </c>
      <c r="N1236" s="113">
        <v>4.1000000000000002E-2</v>
      </c>
      <c r="O1236" s="113">
        <v>-12.7</v>
      </c>
      <c r="P1236" s="113">
        <v>500</v>
      </c>
      <c r="Q1236" s="113">
        <v>0.04</v>
      </c>
      <c r="S1236" s="113" t="b">
        <v>0</v>
      </c>
      <c r="T1236" s="113" t="b">
        <f>VLOOKUP(G1236,key!$S$3:$T$12,2,FALSE)</f>
        <v>0</v>
      </c>
      <c r="U1236" s="113">
        <f t="shared" si="129"/>
        <v>1</v>
      </c>
      <c r="V1236" s="116">
        <f t="shared" si="130"/>
        <v>-2.5399999999999999E-2</v>
      </c>
      <c r="W1236" s="113">
        <f>VLOOKUP(G1236,key!$S$3:$U$6,3,FALSE)</f>
        <v>0.9</v>
      </c>
      <c r="AA1236" s="113" t="s">
        <v>4151</v>
      </c>
      <c r="AB1236" s="113" t="s">
        <v>1651</v>
      </c>
      <c r="AC1236" s="113" t="s">
        <v>1654</v>
      </c>
      <c r="AD1236" s="113" t="s">
        <v>102</v>
      </c>
      <c r="AE1236" s="113" t="s">
        <v>1657</v>
      </c>
      <c r="AF1236" s="113">
        <v>496</v>
      </c>
      <c r="AG1236" s="113">
        <v>4.1000000000000002E-2</v>
      </c>
      <c r="AH1236" s="113">
        <v>-12.7</v>
      </c>
      <c r="AI1236" s="113">
        <v>500</v>
      </c>
      <c r="AJ1236" s="113">
        <v>0.04</v>
      </c>
    </row>
    <row r="1237" spans="1:36" x14ac:dyDescent="0.25">
      <c r="A1237" s="113" t="str">
        <f t="shared" si="128"/>
        <v>CFLDMoMH72CZ04rDXGF</v>
      </c>
      <c r="B1237" s="113" t="s">
        <v>118</v>
      </c>
      <c r="C1237" s="113" t="s">
        <v>45</v>
      </c>
      <c r="D1237" s="112" t="s">
        <v>1651</v>
      </c>
      <c r="E1237" s="112" t="s">
        <v>1654</v>
      </c>
      <c r="F1237" s="112" t="s">
        <v>103</v>
      </c>
      <c r="G1237" s="112" t="s">
        <v>1658</v>
      </c>
      <c r="H1237" s="113">
        <f t="shared" si="126"/>
        <v>1.1200000000000001</v>
      </c>
      <c r="I1237" s="113">
        <f t="shared" si="131"/>
        <v>1.9545454545454546</v>
      </c>
      <c r="J1237" s="113">
        <f t="shared" si="127"/>
        <v>-2.12E-2</v>
      </c>
      <c r="M1237" s="113">
        <v>560</v>
      </c>
      <c r="N1237" s="113">
        <v>8.5999999999999993E-2</v>
      </c>
      <c r="O1237" s="113">
        <v>-10.6</v>
      </c>
      <c r="P1237" s="113">
        <v>500</v>
      </c>
      <c r="Q1237" s="113">
        <v>4.3999999999999997E-2</v>
      </c>
      <c r="S1237" s="113" t="b">
        <v>0</v>
      </c>
      <c r="T1237" s="113" t="b">
        <f>VLOOKUP(G1237,key!$S$3:$T$12,2,FALSE)</f>
        <v>0</v>
      </c>
      <c r="U1237" s="113">
        <f t="shared" si="129"/>
        <v>1</v>
      </c>
      <c r="V1237" s="116">
        <f t="shared" si="130"/>
        <v>-2.12E-2</v>
      </c>
      <c r="W1237" s="113">
        <f>VLOOKUP(G1237,key!$S$3:$U$6,3,FALSE)</f>
        <v>1</v>
      </c>
      <c r="AA1237" s="113" t="s">
        <v>4151</v>
      </c>
      <c r="AB1237" s="113" t="s">
        <v>1651</v>
      </c>
      <c r="AC1237" s="113" t="s">
        <v>1654</v>
      </c>
      <c r="AD1237" s="113" t="s">
        <v>103</v>
      </c>
      <c r="AE1237" s="113" t="s">
        <v>1658</v>
      </c>
      <c r="AF1237" s="113">
        <v>560</v>
      </c>
      <c r="AG1237" s="113">
        <v>8.5999999999999993E-2</v>
      </c>
      <c r="AH1237" s="113">
        <v>-10.6</v>
      </c>
      <c r="AI1237" s="113">
        <v>500</v>
      </c>
      <c r="AJ1237" s="113">
        <v>4.3999999999999997E-2</v>
      </c>
    </row>
    <row r="1238" spans="1:36" x14ac:dyDescent="0.25">
      <c r="A1238" s="113" t="str">
        <f t="shared" si="128"/>
        <v>CFLDMoMH72CZ04rDXHP</v>
      </c>
      <c r="B1238" s="113" t="s">
        <v>118</v>
      </c>
      <c r="C1238" s="113" t="s">
        <v>45</v>
      </c>
      <c r="D1238" s="112" t="s">
        <v>1651</v>
      </c>
      <c r="E1238" s="112" t="s">
        <v>1654</v>
      </c>
      <c r="F1238" s="112" t="s">
        <v>103</v>
      </c>
      <c r="G1238" s="112" t="s">
        <v>1659</v>
      </c>
      <c r="H1238" s="113">
        <f t="shared" si="126"/>
        <v>0.93400000000000005</v>
      </c>
      <c r="I1238" s="113">
        <f t="shared" si="131"/>
        <v>2</v>
      </c>
      <c r="J1238" s="113">
        <f t="shared" si="127"/>
        <v>0</v>
      </c>
      <c r="M1238" s="113">
        <v>467</v>
      </c>
      <c r="N1238" s="113">
        <v>9.0999999999999998E-2</v>
      </c>
      <c r="O1238" s="113">
        <v>0</v>
      </c>
      <c r="P1238" s="113">
        <v>500</v>
      </c>
      <c r="Q1238" s="113">
        <v>4.3999999999999997E-2</v>
      </c>
      <c r="S1238" s="113" t="b">
        <v>0</v>
      </c>
      <c r="T1238" s="113" t="b">
        <f>VLOOKUP(G1238,key!$S$3:$T$12,2,FALSE)</f>
        <v>1</v>
      </c>
      <c r="U1238" s="113">
        <f t="shared" si="129"/>
        <v>1</v>
      </c>
      <c r="V1238" s="116">
        <f t="shared" si="130"/>
        <v>0</v>
      </c>
      <c r="W1238" s="113">
        <f>VLOOKUP(G1238,key!$S$3:$U$6,3,FALSE)</f>
        <v>0.5</v>
      </c>
      <c r="AA1238" s="113" t="s">
        <v>4151</v>
      </c>
      <c r="AB1238" s="113" t="s">
        <v>1651</v>
      </c>
      <c r="AC1238" s="113" t="s">
        <v>1654</v>
      </c>
      <c r="AD1238" s="113" t="s">
        <v>103</v>
      </c>
      <c r="AE1238" s="113" t="s">
        <v>1659</v>
      </c>
      <c r="AF1238" s="113">
        <v>467</v>
      </c>
      <c r="AG1238" s="113">
        <v>9.0999999999999998E-2</v>
      </c>
      <c r="AH1238" s="113">
        <v>0</v>
      </c>
      <c r="AI1238" s="113">
        <v>500</v>
      </c>
      <c r="AJ1238" s="113">
        <v>4.3999999999999997E-2</v>
      </c>
    </row>
    <row r="1239" spans="1:36" x14ac:dyDescent="0.25">
      <c r="A1239" s="113" t="str">
        <f t="shared" si="128"/>
        <v>CFLDMoMH72CZ04rNCEH</v>
      </c>
      <c r="B1239" s="113" t="s">
        <v>118</v>
      </c>
      <c r="C1239" s="113" t="s">
        <v>45</v>
      </c>
      <c r="D1239" s="112" t="s">
        <v>1651</v>
      </c>
      <c r="E1239" s="112" t="s">
        <v>1654</v>
      </c>
      <c r="F1239" s="112" t="s">
        <v>103</v>
      </c>
      <c r="G1239" s="112" t="s">
        <v>1656</v>
      </c>
      <c r="H1239" s="113">
        <f t="shared" si="126"/>
        <v>0.73599999999999999</v>
      </c>
      <c r="I1239" s="113">
        <f t="shared" si="131"/>
        <v>1.0227272727272727</v>
      </c>
      <c r="J1239" s="113">
        <f t="shared" si="127"/>
        <v>0</v>
      </c>
      <c r="M1239" s="113">
        <v>368</v>
      </c>
      <c r="N1239" s="113">
        <v>4.4999999999999998E-2</v>
      </c>
      <c r="O1239" s="113">
        <v>0</v>
      </c>
      <c r="P1239" s="113">
        <v>500</v>
      </c>
      <c r="Q1239" s="113">
        <v>4.3999999999999997E-2</v>
      </c>
      <c r="S1239" s="113" t="b">
        <v>0</v>
      </c>
      <c r="T1239" s="113" t="b">
        <f>VLOOKUP(G1239,key!$S$3:$T$12,2,FALSE)</f>
        <v>1</v>
      </c>
      <c r="U1239" s="113">
        <f t="shared" si="129"/>
        <v>1</v>
      </c>
      <c r="V1239" s="116">
        <f t="shared" si="130"/>
        <v>0</v>
      </c>
      <c r="W1239" s="113">
        <f>VLOOKUP(G1239,key!$S$3:$U$6,3,FALSE)</f>
        <v>0.25</v>
      </c>
      <c r="AA1239" s="113" t="s">
        <v>4151</v>
      </c>
      <c r="AB1239" s="113" t="s">
        <v>1651</v>
      </c>
      <c r="AC1239" s="113" t="s">
        <v>1654</v>
      </c>
      <c r="AD1239" s="113" t="s">
        <v>103</v>
      </c>
      <c r="AE1239" s="113" t="s">
        <v>1656</v>
      </c>
      <c r="AF1239" s="113">
        <v>368</v>
      </c>
      <c r="AG1239" s="113">
        <v>4.4999999999999998E-2</v>
      </c>
      <c r="AH1239" s="113">
        <v>0</v>
      </c>
      <c r="AI1239" s="113">
        <v>500</v>
      </c>
      <c r="AJ1239" s="113">
        <v>4.3999999999999997E-2</v>
      </c>
    </row>
    <row r="1240" spans="1:36" x14ac:dyDescent="0.25">
      <c r="A1240" s="113" t="str">
        <f t="shared" si="128"/>
        <v>CFLDMoMH72CZ04rNCGF</v>
      </c>
      <c r="B1240" s="113" t="s">
        <v>118</v>
      </c>
      <c r="C1240" s="113" t="s">
        <v>45</v>
      </c>
      <c r="D1240" s="112" t="s">
        <v>1651</v>
      </c>
      <c r="E1240" s="112" t="s">
        <v>1654</v>
      </c>
      <c r="F1240" s="112" t="s">
        <v>103</v>
      </c>
      <c r="G1240" s="112" t="s">
        <v>1657</v>
      </c>
      <c r="H1240" s="113">
        <f t="shared" si="126"/>
        <v>0.996</v>
      </c>
      <c r="I1240" s="113">
        <f t="shared" si="131"/>
        <v>1.0227272727272727</v>
      </c>
      <c r="J1240" s="113">
        <f t="shared" si="127"/>
        <v>-2.12E-2</v>
      </c>
      <c r="M1240" s="113">
        <v>498</v>
      </c>
      <c r="N1240" s="113">
        <v>4.4999999999999998E-2</v>
      </c>
      <c r="O1240" s="113">
        <v>-10.6</v>
      </c>
      <c r="P1240" s="113">
        <v>500</v>
      </c>
      <c r="Q1240" s="113">
        <v>4.3999999999999997E-2</v>
      </c>
      <c r="S1240" s="113" t="b">
        <v>0</v>
      </c>
      <c r="T1240" s="113" t="b">
        <f>VLOOKUP(G1240,key!$S$3:$T$12,2,FALSE)</f>
        <v>0</v>
      </c>
      <c r="U1240" s="113">
        <f t="shared" si="129"/>
        <v>1</v>
      </c>
      <c r="V1240" s="116">
        <f t="shared" si="130"/>
        <v>-2.12E-2</v>
      </c>
      <c r="W1240" s="113">
        <f>VLOOKUP(G1240,key!$S$3:$U$6,3,FALSE)</f>
        <v>0.9</v>
      </c>
      <c r="AA1240" s="113" t="s">
        <v>4151</v>
      </c>
      <c r="AB1240" s="113" t="s">
        <v>1651</v>
      </c>
      <c r="AC1240" s="113" t="s">
        <v>1654</v>
      </c>
      <c r="AD1240" s="113" t="s">
        <v>103</v>
      </c>
      <c r="AE1240" s="113" t="s">
        <v>1657</v>
      </c>
      <c r="AF1240" s="113">
        <v>498</v>
      </c>
      <c r="AG1240" s="113">
        <v>4.4999999999999998E-2</v>
      </c>
      <c r="AH1240" s="113">
        <v>-10.6</v>
      </c>
      <c r="AI1240" s="113">
        <v>500</v>
      </c>
      <c r="AJ1240" s="113">
        <v>4.3999999999999997E-2</v>
      </c>
    </row>
    <row r="1241" spans="1:36" x14ac:dyDescent="0.25">
      <c r="A1241" s="113" t="str">
        <f t="shared" si="128"/>
        <v>CFLDMoMH72CZ05rDXGF</v>
      </c>
      <c r="B1241" s="113" t="s">
        <v>118</v>
      </c>
      <c r="C1241" s="113" t="s">
        <v>45</v>
      </c>
      <c r="D1241" s="112" t="s">
        <v>1651</v>
      </c>
      <c r="E1241" s="112" t="s">
        <v>1654</v>
      </c>
      <c r="F1241" s="112" t="s">
        <v>104</v>
      </c>
      <c r="G1241" s="112" t="s">
        <v>1658</v>
      </c>
      <c r="H1241" s="113">
        <f t="shared" si="126"/>
        <v>1.028</v>
      </c>
      <c r="I1241" s="113">
        <f t="shared" si="131"/>
        <v>2</v>
      </c>
      <c r="J1241" s="113">
        <f t="shared" si="127"/>
        <v>-3.4130000000000001E-2</v>
      </c>
      <c r="M1241" s="113">
        <v>514</v>
      </c>
      <c r="N1241" s="113">
        <v>9.5000000000000001E-2</v>
      </c>
      <c r="O1241" s="113">
        <v>-17.100000000000001</v>
      </c>
      <c r="P1241" s="113">
        <v>500</v>
      </c>
      <c r="Q1241" s="113">
        <v>4.3999999999999997E-2</v>
      </c>
      <c r="S1241" s="113" t="b">
        <v>0</v>
      </c>
      <c r="T1241" s="113" t="b">
        <f>VLOOKUP(G1241,key!$S$3:$T$12,2,FALSE)</f>
        <v>0</v>
      </c>
      <c r="U1241" s="113">
        <f t="shared" si="129"/>
        <v>1</v>
      </c>
      <c r="V1241" s="116">
        <f t="shared" si="130"/>
        <v>-3.4130000000000001E-2</v>
      </c>
      <c r="W1241" s="113">
        <f>VLOOKUP(G1241,key!$S$3:$U$6,3,FALSE)</f>
        <v>1</v>
      </c>
      <c r="AA1241" s="113" t="s">
        <v>4151</v>
      </c>
      <c r="AB1241" s="113" t="s">
        <v>1651</v>
      </c>
      <c r="AC1241" s="113" t="s">
        <v>1654</v>
      </c>
      <c r="AD1241" s="113" t="s">
        <v>104</v>
      </c>
      <c r="AE1241" s="113" t="s">
        <v>1658</v>
      </c>
      <c r="AF1241" s="113">
        <v>514</v>
      </c>
      <c r="AG1241" s="113">
        <v>9.5000000000000001E-2</v>
      </c>
      <c r="AH1241" s="113">
        <v>-17.100000000000001</v>
      </c>
      <c r="AI1241" s="113">
        <v>500</v>
      </c>
      <c r="AJ1241" s="113">
        <v>4.3999999999999997E-2</v>
      </c>
    </row>
    <row r="1242" spans="1:36" x14ac:dyDescent="0.25">
      <c r="A1242" s="113" t="str">
        <f t="shared" si="128"/>
        <v>CFLDMoMH72CZ05rDXHP</v>
      </c>
      <c r="B1242" s="113" t="s">
        <v>118</v>
      </c>
      <c r="C1242" s="113" t="s">
        <v>45</v>
      </c>
      <c r="D1242" s="112" t="s">
        <v>1651</v>
      </c>
      <c r="E1242" s="112" t="s">
        <v>1654</v>
      </c>
      <c r="F1242" s="112" t="s">
        <v>104</v>
      </c>
      <c r="G1242" s="112" t="s">
        <v>1659</v>
      </c>
      <c r="H1242" s="113">
        <f t="shared" si="126"/>
        <v>0.76600000000000001</v>
      </c>
      <c r="I1242" s="113">
        <f t="shared" si="131"/>
        <v>2</v>
      </c>
      <c r="J1242" s="113">
        <f t="shared" si="127"/>
        <v>0</v>
      </c>
      <c r="M1242" s="113">
        <v>383</v>
      </c>
      <c r="N1242" s="113">
        <v>9.5000000000000001E-2</v>
      </c>
      <c r="O1242" s="113">
        <v>0</v>
      </c>
      <c r="P1242" s="113">
        <v>500</v>
      </c>
      <c r="Q1242" s="113">
        <v>4.3999999999999997E-2</v>
      </c>
      <c r="S1242" s="113" t="b">
        <v>0</v>
      </c>
      <c r="T1242" s="113" t="b">
        <f>VLOOKUP(G1242,key!$S$3:$T$12,2,FALSE)</f>
        <v>1</v>
      </c>
      <c r="U1242" s="113">
        <f t="shared" si="129"/>
        <v>1</v>
      </c>
      <c r="V1242" s="116">
        <f t="shared" si="130"/>
        <v>0</v>
      </c>
      <c r="W1242" s="113">
        <f>VLOOKUP(G1242,key!$S$3:$U$6,3,FALSE)</f>
        <v>0.5</v>
      </c>
      <c r="AA1242" s="113" t="s">
        <v>4151</v>
      </c>
      <c r="AB1242" s="113" t="s">
        <v>1651</v>
      </c>
      <c r="AC1242" s="113" t="s">
        <v>1654</v>
      </c>
      <c r="AD1242" s="113" t="s">
        <v>104</v>
      </c>
      <c r="AE1242" s="113" t="s">
        <v>1659</v>
      </c>
      <c r="AF1242" s="113">
        <v>383</v>
      </c>
      <c r="AG1242" s="113">
        <v>9.5000000000000001E-2</v>
      </c>
      <c r="AH1242" s="113">
        <v>0</v>
      </c>
      <c r="AI1242" s="113">
        <v>500</v>
      </c>
      <c r="AJ1242" s="113">
        <v>4.3999999999999997E-2</v>
      </c>
    </row>
    <row r="1243" spans="1:36" x14ac:dyDescent="0.25">
      <c r="A1243" s="113" t="str">
        <f t="shared" si="128"/>
        <v>CFLDMoMH72CZ05rNCEH</v>
      </c>
      <c r="B1243" s="113" t="s">
        <v>118</v>
      </c>
      <c r="C1243" s="113" t="s">
        <v>45</v>
      </c>
      <c r="D1243" s="112" t="s">
        <v>1651</v>
      </c>
      <c r="E1243" s="112" t="s">
        <v>1654</v>
      </c>
      <c r="F1243" s="112" t="s">
        <v>104</v>
      </c>
      <c r="G1243" s="112" t="s">
        <v>1656</v>
      </c>
      <c r="H1243" s="113">
        <f t="shared" si="126"/>
        <v>0.56000000000000005</v>
      </c>
      <c r="I1243" s="113">
        <f t="shared" si="131"/>
        <v>1.0227272727272727</v>
      </c>
      <c r="J1243" s="113">
        <f t="shared" si="127"/>
        <v>0</v>
      </c>
      <c r="M1243" s="113">
        <v>280</v>
      </c>
      <c r="N1243" s="113">
        <v>4.4999999999999998E-2</v>
      </c>
      <c r="O1243" s="113">
        <v>0</v>
      </c>
      <c r="P1243" s="113">
        <v>500</v>
      </c>
      <c r="Q1243" s="113">
        <v>4.3999999999999997E-2</v>
      </c>
      <c r="S1243" s="113" t="b">
        <v>0</v>
      </c>
      <c r="T1243" s="113" t="b">
        <f>VLOOKUP(G1243,key!$S$3:$T$12,2,FALSE)</f>
        <v>1</v>
      </c>
      <c r="U1243" s="113">
        <f t="shared" si="129"/>
        <v>1</v>
      </c>
      <c r="V1243" s="116">
        <f t="shared" si="130"/>
        <v>0</v>
      </c>
      <c r="W1243" s="113">
        <f>VLOOKUP(G1243,key!$S$3:$U$6,3,FALSE)</f>
        <v>0.25</v>
      </c>
      <c r="AA1243" s="113" t="s">
        <v>4151</v>
      </c>
      <c r="AB1243" s="113" t="s">
        <v>1651</v>
      </c>
      <c r="AC1243" s="113" t="s">
        <v>1654</v>
      </c>
      <c r="AD1243" s="113" t="s">
        <v>104</v>
      </c>
      <c r="AE1243" s="113" t="s">
        <v>1656</v>
      </c>
      <c r="AF1243" s="113">
        <v>280</v>
      </c>
      <c r="AG1243" s="113">
        <v>4.4999999999999998E-2</v>
      </c>
      <c r="AH1243" s="113">
        <v>0</v>
      </c>
      <c r="AI1243" s="113">
        <v>500</v>
      </c>
      <c r="AJ1243" s="113">
        <v>4.3999999999999997E-2</v>
      </c>
    </row>
    <row r="1244" spans="1:36" x14ac:dyDescent="0.25">
      <c r="A1244" s="113" t="str">
        <f t="shared" si="128"/>
        <v>CFLDMoMH72CZ05rNCGF</v>
      </c>
      <c r="B1244" s="113" t="s">
        <v>118</v>
      </c>
      <c r="C1244" s="113" t="s">
        <v>45</v>
      </c>
      <c r="D1244" s="112" t="s">
        <v>1651</v>
      </c>
      <c r="E1244" s="112" t="s">
        <v>1654</v>
      </c>
      <c r="F1244" s="112" t="s">
        <v>104</v>
      </c>
      <c r="G1244" s="112" t="s">
        <v>1657</v>
      </c>
      <c r="H1244" s="113">
        <f t="shared" si="126"/>
        <v>0.98799999999999999</v>
      </c>
      <c r="I1244" s="113">
        <f t="shared" si="131"/>
        <v>1</v>
      </c>
      <c r="J1244" s="113">
        <f t="shared" si="127"/>
        <v>-3.4130000000000001E-2</v>
      </c>
      <c r="M1244" s="113">
        <v>494</v>
      </c>
      <c r="N1244" s="113">
        <v>4.3999999999999997E-2</v>
      </c>
      <c r="O1244" s="113">
        <v>-17.100000000000001</v>
      </c>
      <c r="P1244" s="113">
        <v>500</v>
      </c>
      <c r="Q1244" s="113">
        <v>4.3999999999999997E-2</v>
      </c>
      <c r="S1244" s="113" t="b">
        <v>0</v>
      </c>
      <c r="T1244" s="113" t="b">
        <f>VLOOKUP(G1244,key!$S$3:$T$12,2,FALSE)</f>
        <v>0</v>
      </c>
      <c r="U1244" s="113">
        <f t="shared" si="129"/>
        <v>1</v>
      </c>
      <c r="V1244" s="116">
        <f t="shared" si="130"/>
        <v>-3.4130000000000001E-2</v>
      </c>
      <c r="W1244" s="113">
        <f>VLOOKUP(G1244,key!$S$3:$U$6,3,FALSE)</f>
        <v>0.9</v>
      </c>
      <c r="AA1244" s="113" t="s">
        <v>4151</v>
      </c>
      <c r="AB1244" s="113" t="s">
        <v>1651</v>
      </c>
      <c r="AC1244" s="113" t="s">
        <v>1654</v>
      </c>
      <c r="AD1244" s="113" t="s">
        <v>104</v>
      </c>
      <c r="AE1244" s="113" t="s">
        <v>1657</v>
      </c>
      <c r="AF1244" s="113">
        <v>494</v>
      </c>
      <c r="AG1244" s="113">
        <v>4.3999999999999997E-2</v>
      </c>
      <c r="AH1244" s="113">
        <v>-17.100000000000001</v>
      </c>
      <c r="AI1244" s="113">
        <v>500</v>
      </c>
      <c r="AJ1244" s="113">
        <v>4.3999999999999997E-2</v>
      </c>
    </row>
    <row r="1245" spans="1:36" x14ac:dyDescent="0.25">
      <c r="A1245" s="113" t="str">
        <f t="shared" si="128"/>
        <v>CFLDMoMH72CZ06rDXGF</v>
      </c>
      <c r="B1245" s="113" t="s">
        <v>118</v>
      </c>
      <c r="C1245" s="113" t="s">
        <v>45</v>
      </c>
      <c r="D1245" s="112" t="s">
        <v>1651</v>
      </c>
      <c r="E1245" s="112" t="s">
        <v>1654</v>
      </c>
      <c r="F1245" s="112" t="s">
        <v>105</v>
      </c>
      <c r="G1245" s="112" t="s">
        <v>1658</v>
      </c>
      <c r="H1245" s="113">
        <f t="shared" si="126"/>
        <v>1.1359999999999999</v>
      </c>
      <c r="I1245" s="113">
        <f t="shared" si="131"/>
        <v>1.6363636363636362</v>
      </c>
      <c r="J1245" s="113">
        <f t="shared" si="127"/>
        <v>-1.7239999999999998E-2</v>
      </c>
      <c r="M1245" s="113">
        <v>568</v>
      </c>
      <c r="N1245" s="113">
        <v>7.1999999999999995E-2</v>
      </c>
      <c r="O1245" s="113">
        <v>-8.6199999999999992</v>
      </c>
      <c r="P1245" s="113">
        <v>500</v>
      </c>
      <c r="Q1245" s="113">
        <v>4.3999999999999997E-2</v>
      </c>
      <c r="S1245" s="113" t="b">
        <v>0</v>
      </c>
      <c r="T1245" s="113" t="b">
        <f>VLOOKUP(G1245,key!$S$3:$T$12,2,FALSE)</f>
        <v>0</v>
      </c>
      <c r="U1245" s="113">
        <f t="shared" si="129"/>
        <v>1</v>
      </c>
      <c r="V1245" s="116">
        <f t="shared" si="130"/>
        <v>-1.7239999999999998E-2</v>
      </c>
      <c r="W1245" s="113">
        <f>VLOOKUP(G1245,key!$S$3:$U$6,3,FALSE)</f>
        <v>1</v>
      </c>
      <c r="AA1245" s="113" t="s">
        <v>4151</v>
      </c>
      <c r="AB1245" s="113" t="s">
        <v>1651</v>
      </c>
      <c r="AC1245" s="113" t="s">
        <v>1654</v>
      </c>
      <c r="AD1245" s="113" t="s">
        <v>105</v>
      </c>
      <c r="AE1245" s="113" t="s">
        <v>1658</v>
      </c>
      <c r="AF1245" s="113">
        <v>568</v>
      </c>
      <c r="AG1245" s="113">
        <v>7.1999999999999995E-2</v>
      </c>
      <c r="AH1245" s="113">
        <v>-8.6199999999999992</v>
      </c>
      <c r="AI1245" s="113">
        <v>500</v>
      </c>
      <c r="AJ1245" s="113">
        <v>4.3999999999999997E-2</v>
      </c>
    </row>
    <row r="1246" spans="1:36" x14ac:dyDescent="0.25">
      <c r="A1246" s="113" t="str">
        <f t="shared" si="128"/>
        <v>CFLDMoMH72CZ06rDXHP</v>
      </c>
      <c r="B1246" s="113" t="s">
        <v>118</v>
      </c>
      <c r="C1246" s="113" t="s">
        <v>45</v>
      </c>
      <c r="D1246" s="112" t="s">
        <v>1651</v>
      </c>
      <c r="E1246" s="112" t="s">
        <v>1654</v>
      </c>
      <c r="F1246" s="112" t="s">
        <v>105</v>
      </c>
      <c r="G1246" s="112" t="s">
        <v>1659</v>
      </c>
      <c r="H1246" s="113">
        <f t="shared" si="126"/>
        <v>1.012</v>
      </c>
      <c r="I1246" s="113">
        <f t="shared" si="131"/>
        <v>1.6818181818181819</v>
      </c>
      <c r="J1246" s="113">
        <f t="shared" si="127"/>
        <v>0</v>
      </c>
      <c r="M1246" s="113">
        <v>506</v>
      </c>
      <c r="N1246" s="113">
        <v>7.3999999999999996E-2</v>
      </c>
      <c r="O1246" s="113">
        <v>0</v>
      </c>
      <c r="P1246" s="113">
        <v>500</v>
      </c>
      <c r="Q1246" s="113">
        <v>4.3999999999999997E-2</v>
      </c>
      <c r="S1246" s="113" t="b">
        <v>0</v>
      </c>
      <c r="T1246" s="113" t="b">
        <f>VLOOKUP(G1246,key!$S$3:$T$12,2,FALSE)</f>
        <v>1</v>
      </c>
      <c r="U1246" s="113">
        <f t="shared" si="129"/>
        <v>1</v>
      </c>
      <c r="V1246" s="116">
        <f t="shared" si="130"/>
        <v>0</v>
      </c>
      <c r="W1246" s="113">
        <f>VLOOKUP(G1246,key!$S$3:$U$6,3,FALSE)</f>
        <v>0.5</v>
      </c>
      <c r="AA1246" s="113" t="s">
        <v>4151</v>
      </c>
      <c r="AB1246" s="113" t="s">
        <v>1651</v>
      </c>
      <c r="AC1246" s="113" t="s">
        <v>1654</v>
      </c>
      <c r="AD1246" s="113" t="s">
        <v>105</v>
      </c>
      <c r="AE1246" s="113" t="s">
        <v>1659</v>
      </c>
      <c r="AF1246" s="113">
        <v>506</v>
      </c>
      <c r="AG1246" s="113">
        <v>7.3999999999999996E-2</v>
      </c>
      <c r="AH1246" s="113">
        <v>0</v>
      </c>
      <c r="AI1246" s="113">
        <v>500</v>
      </c>
      <c r="AJ1246" s="113">
        <v>4.3999999999999997E-2</v>
      </c>
    </row>
    <row r="1247" spans="1:36" x14ac:dyDescent="0.25">
      <c r="A1247" s="113" t="str">
        <f t="shared" si="128"/>
        <v>CFLDMoMH72CZ06rNCEH</v>
      </c>
      <c r="B1247" s="113" t="s">
        <v>118</v>
      </c>
      <c r="C1247" s="113" t="s">
        <v>45</v>
      </c>
      <c r="D1247" s="112" t="s">
        <v>1651</v>
      </c>
      <c r="E1247" s="112" t="s">
        <v>1654</v>
      </c>
      <c r="F1247" s="112" t="s">
        <v>105</v>
      </c>
      <c r="G1247" s="112" t="s">
        <v>1656</v>
      </c>
      <c r="H1247" s="113">
        <f t="shared" si="126"/>
        <v>0.78</v>
      </c>
      <c r="I1247" s="113">
        <f t="shared" si="131"/>
        <v>1</v>
      </c>
      <c r="J1247" s="113">
        <f t="shared" si="127"/>
        <v>0</v>
      </c>
      <c r="M1247" s="113">
        <v>390</v>
      </c>
      <c r="N1247" s="113">
        <v>4.3999999999999997E-2</v>
      </c>
      <c r="O1247" s="113">
        <v>0</v>
      </c>
      <c r="P1247" s="113">
        <v>500</v>
      </c>
      <c r="Q1247" s="113">
        <v>4.3999999999999997E-2</v>
      </c>
      <c r="S1247" s="113" t="b">
        <v>0</v>
      </c>
      <c r="T1247" s="113" t="b">
        <f>VLOOKUP(G1247,key!$S$3:$T$12,2,FALSE)</f>
        <v>1</v>
      </c>
      <c r="U1247" s="113">
        <f t="shared" si="129"/>
        <v>1</v>
      </c>
      <c r="V1247" s="116">
        <f t="shared" si="130"/>
        <v>0</v>
      </c>
      <c r="W1247" s="113">
        <f>VLOOKUP(G1247,key!$S$3:$U$6,3,FALSE)</f>
        <v>0.25</v>
      </c>
      <c r="AA1247" s="113" t="s">
        <v>4151</v>
      </c>
      <c r="AB1247" s="113" t="s">
        <v>1651</v>
      </c>
      <c r="AC1247" s="113" t="s">
        <v>1654</v>
      </c>
      <c r="AD1247" s="113" t="s">
        <v>105</v>
      </c>
      <c r="AE1247" s="113" t="s">
        <v>1656</v>
      </c>
      <c r="AF1247" s="113">
        <v>390</v>
      </c>
      <c r="AG1247" s="113">
        <v>4.3999999999999997E-2</v>
      </c>
      <c r="AH1247" s="113">
        <v>0</v>
      </c>
      <c r="AI1247" s="113">
        <v>500</v>
      </c>
      <c r="AJ1247" s="113">
        <v>4.3999999999999997E-2</v>
      </c>
    </row>
    <row r="1248" spans="1:36" x14ac:dyDescent="0.25">
      <c r="A1248" s="113" t="str">
        <f t="shared" si="128"/>
        <v>CFLDMoMH72CZ06rNCGF</v>
      </c>
      <c r="B1248" s="113" t="s">
        <v>118</v>
      </c>
      <c r="C1248" s="113" t="s">
        <v>45</v>
      </c>
      <c r="D1248" s="112" t="s">
        <v>1651</v>
      </c>
      <c r="E1248" s="112" t="s">
        <v>1654</v>
      </c>
      <c r="F1248" s="112" t="s">
        <v>105</v>
      </c>
      <c r="G1248" s="112" t="s">
        <v>1657</v>
      </c>
      <c r="H1248" s="113">
        <f t="shared" si="126"/>
        <v>1</v>
      </c>
      <c r="I1248" s="113">
        <f t="shared" si="131"/>
        <v>1.0227272727272727</v>
      </c>
      <c r="J1248" s="113">
        <f t="shared" si="127"/>
        <v>-1.72E-2</v>
      </c>
      <c r="M1248" s="113">
        <v>500</v>
      </c>
      <c r="N1248" s="113">
        <v>4.4999999999999998E-2</v>
      </c>
      <c r="O1248" s="113">
        <v>-8.6</v>
      </c>
      <c r="P1248" s="113">
        <v>500</v>
      </c>
      <c r="Q1248" s="113">
        <v>4.3999999999999997E-2</v>
      </c>
      <c r="S1248" s="113" t="b">
        <v>0</v>
      </c>
      <c r="T1248" s="113" t="b">
        <f>VLOOKUP(G1248,key!$S$3:$T$12,2,FALSE)</f>
        <v>0</v>
      </c>
      <c r="U1248" s="113">
        <f t="shared" si="129"/>
        <v>1</v>
      </c>
      <c r="V1248" s="116">
        <f t="shared" si="130"/>
        <v>-1.72E-2</v>
      </c>
      <c r="W1248" s="113">
        <f>VLOOKUP(G1248,key!$S$3:$U$6,3,FALSE)</f>
        <v>0.9</v>
      </c>
      <c r="AA1248" s="113" t="s">
        <v>4151</v>
      </c>
      <c r="AB1248" s="113" t="s">
        <v>1651</v>
      </c>
      <c r="AC1248" s="113" t="s">
        <v>1654</v>
      </c>
      <c r="AD1248" s="113" t="s">
        <v>105</v>
      </c>
      <c r="AE1248" s="113" t="s">
        <v>1657</v>
      </c>
      <c r="AF1248" s="113">
        <v>500</v>
      </c>
      <c r="AG1248" s="113">
        <v>4.4999999999999998E-2</v>
      </c>
      <c r="AH1248" s="113">
        <v>-8.6</v>
      </c>
      <c r="AI1248" s="113">
        <v>500</v>
      </c>
      <c r="AJ1248" s="113">
        <v>4.3999999999999997E-2</v>
      </c>
    </row>
    <row r="1249" spans="1:36" x14ac:dyDescent="0.25">
      <c r="A1249" s="113" t="str">
        <f t="shared" si="128"/>
        <v>CFLDMoMH72CZ07rDXGF</v>
      </c>
      <c r="B1249" s="113" t="s">
        <v>118</v>
      </c>
      <c r="C1249" s="113" t="s">
        <v>45</v>
      </c>
      <c r="D1249" s="112" t="s">
        <v>1651</v>
      </c>
      <c r="E1249" s="112" t="s">
        <v>1654</v>
      </c>
      <c r="F1249" s="112" t="s">
        <v>106</v>
      </c>
      <c r="G1249" s="112" t="s">
        <v>1658</v>
      </c>
      <c r="H1249" s="113">
        <f t="shared" si="126"/>
        <v>1.1499999999999999</v>
      </c>
      <c r="I1249" s="113">
        <f t="shared" si="131"/>
        <v>1.6363636363636362</v>
      </c>
      <c r="J1249" s="113">
        <f t="shared" si="127"/>
        <v>-1.6280000000000003E-2</v>
      </c>
      <c r="M1249" s="113">
        <v>575</v>
      </c>
      <c r="N1249" s="113">
        <v>7.1999999999999995E-2</v>
      </c>
      <c r="O1249" s="113">
        <v>-8.14</v>
      </c>
      <c r="P1249" s="113">
        <v>500</v>
      </c>
      <c r="Q1249" s="113">
        <v>4.3999999999999997E-2</v>
      </c>
      <c r="S1249" s="113" t="b">
        <v>0</v>
      </c>
      <c r="T1249" s="113" t="b">
        <f>VLOOKUP(G1249,key!$S$3:$T$12,2,FALSE)</f>
        <v>0</v>
      </c>
      <c r="U1249" s="113">
        <f t="shared" si="129"/>
        <v>1</v>
      </c>
      <c r="V1249" s="116">
        <f t="shared" si="130"/>
        <v>-1.6280000000000003E-2</v>
      </c>
      <c r="W1249" s="113">
        <f>VLOOKUP(G1249,key!$S$3:$U$6,3,FALSE)</f>
        <v>1</v>
      </c>
      <c r="AA1249" s="113" t="s">
        <v>4151</v>
      </c>
      <c r="AB1249" s="113" t="s">
        <v>1651</v>
      </c>
      <c r="AC1249" s="113" t="s">
        <v>1654</v>
      </c>
      <c r="AD1249" s="113" t="s">
        <v>106</v>
      </c>
      <c r="AE1249" s="113" t="s">
        <v>1658</v>
      </c>
      <c r="AF1249" s="113">
        <v>575</v>
      </c>
      <c r="AG1249" s="113">
        <v>7.1999999999999995E-2</v>
      </c>
      <c r="AH1249" s="113">
        <v>-8.14</v>
      </c>
      <c r="AI1249" s="113">
        <v>500</v>
      </c>
      <c r="AJ1249" s="113">
        <v>4.3999999999999997E-2</v>
      </c>
    </row>
    <row r="1250" spans="1:36" x14ac:dyDescent="0.25">
      <c r="A1250" s="113" t="str">
        <f t="shared" si="128"/>
        <v>CFLDMoMH72CZ07rDXHP</v>
      </c>
      <c r="B1250" s="113" t="s">
        <v>118</v>
      </c>
      <c r="C1250" s="113" t="s">
        <v>45</v>
      </c>
      <c r="D1250" s="112" t="s">
        <v>1651</v>
      </c>
      <c r="E1250" s="112" t="s">
        <v>1654</v>
      </c>
      <c r="F1250" s="112" t="s">
        <v>106</v>
      </c>
      <c r="G1250" s="112" t="s">
        <v>1659</v>
      </c>
      <c r="H1250" s="113">
        <f t="shared" si="126"/>
        <v>1.046</v>
      </c>
      <c r="I1250" s="113">
        <f t="shared" si="131"/>
        <v>1.7045454545454546</v>
      </c>
      <c r="J1250" s="113">
        <f t="shared" si="127"/>
        <v>0</v>
      </c>
      <c r="M1250" s="113">
        <v>523</v>
      </c>
      <c r="N1250" s="113">
        <v>7.4999999999999997E-2</v>
      </c>
      <c r="O1250" s="113">
        <v>0</v>
      </c>
      <c r="P1250" s="113">
        <v>500</v>
      </c>
      <c r="Q1250" s="113">
        <v>4.3999999999999997E-2</v>
      </c>
      <c r="S1250" s="113" t="b">
        <v>0</v>
      </c>
      <c r="T1250" s="113" t="b">
        <f>VLOOKUP(G1250,key!$S$3:$T$12,2,FALSE)</f>
        <v>1</v>
      </c>
      <c r="U1250" s="113">
        <f t="shared" si="129"/>
        <v>1</v>
      </c>
      <c r="V1250" s="116">
        <f t="shared" si="130"/>
        <v>0</v>
      </c>
      <c r="W1250" s="113">
        <f>VLOOKUP(G1250,key!$S$3:$U$6,3,FALSE)</f>
        <v>0.5</v>
      </c>
      <c r="AA1250" s="113" t="s">
        <v>4151</v>
      </c>
      <c r="AB1250" s="113" t="s">
        <v>1651</v>
      </c>
      <c r="AC1250" s="113" t="s">
        <v>1654</v>
      </c>
      <c r="AD1250" s="113" t="s">
        <v>106</v>
      </c>
      <c r="AE1250" s="113" t="s">
        <v>1659</v>
      </c>
      <c r="AF1250" s="113">
        <v>523</v>
      </c>
      <c r="AG1250" s="113">
        <v>7.4999999999999997E-2</v>
      </c>
      <c r="AH1250" s="113">
        <v>0</v>
      </c>
      <c r="AI1250" s="113">
        <v>500</v>
      </c>
      <c r="AJ1250" s="113">
        <v>4.3999999999999997E-2</v>
      </c>
    </row>
    <row r="1251" spans="1:36" x14ac:dyDescent="0.25">
      <c r="A1251" s="113" t="str">
        <f t="shared" si="128"/>
        <v>CFLDMoMH72CZ07rNCEH</v>
      </c>
      <c r="B1251" s="113" t="s">
        <v>118</v>
      </c>
      <c r="C1251" s="113" t="s">
        <v>45</v>
      </c>
      <c r="D1251" s="112" t="s">
        <v>1651</v>
      </c>
      <c r="E1251" s="112" t="s">
        <v>1654</v>
      </c>
      <c r="F1251" s="112" t="s">
        <v>106</v>
      </c>
      <c r="G1251" s="112" t="s">
        <v>1656</v>
      </c>
      <c r="H1251" s="113">
        <f t="shared" si="126"/>
        <v>0.8</v>
      </c>
      <c r="I1251" s="113">
        <f t="shared" si="131"/>
        <v>1.0227272727272727</v>
      </c>
      <c r="J1251" s="113">
        <f t="shared" si="127"/>
        <v>0</v>
      </c>
      <c r="M1251" s="113">
        <v>400</v>
      </c>
      <c r="N1251" s="113">
        <v>4.4999999999999998E-2</v>
      </c>
      <c r="O1251" s="113">
        <v>0</v>
      </c>
      <c r="P1251" s="113">
        <v>500</v>
      </c>
      <c r="Q1251" s="113">
        <v>4.3999999999999997E-2</v>
      </c>
      <c r="S1251" s="113" t="b">
        <v>0</v>
      </c>
      <c r="T1251" s="113" t="b">
        <f>VLOOKUP(G1251,key!$S$3:$T$12,2,FALSE)</f>
        <v>1</v>
      </c>
      <c r="U1251" s="113">
        <f t="shared" si="129"/>
        <v>1</v>
      </c>
      <c r="V1251" s="116">
        <f t="shared" si="130"/>
        <v>0</v>
      </c>
      <c r="W1251" s="113">
        <f>VLOOKUP(G1251,key!$S$3:$U$6,3,FALSE)</f>
        <v>0.25</v>
      </c>
      <c r="AA1251" s="113" t="s">
        <v>4151</v>
      </c>
      <c r="AB1251" s="113" t="s">
        <v>1651</v>
      </c>
      <c r="AC1251" s="113" t="s">
        <v>1654</v>
      </c>
      <c r="AD1251" s="113" t="s">
        <v>106</v>
      </c>
      <c r="AE1251" s="113" t="s">
        <v>1656</v>
      </c>
      <c r="AF1251" s="113">
        <v>400</v>
      </c>
      <c r="AG1251" s="113">
        <v>4.4999999999999998E-2</v>
      </c>
      <c r="AH1251" s="113">
        <v>0</v>
      </c>
      <c r="AI1251" s="113">
        <v>500</v>
      </c>
      <c r="AJ1251" s="113">
        <v>4.3999999999999997E-2</v>
      </c>
    </row>
    <row r="1252" spans="1:36" x14ac:dyDescent="0.25">
      <c r="A1252" s="113" t="str">
        <f t="shared" si="128"/>
        <v>CFLDMoMH72CZ07rNCGF</v>
      </c>
      <c r="B1252" s="113" t="s">
        <v>118</v>
      </c>
      <c r="C1252" s="113" t="s">
        <v>45</v>
      </c>
      <c r="D1252" s="112" t="s">
        <v>1651</v>
      </c>
      <c r="E1252" s="112" t="s">
        <v>1654</v>
      </c>
      <c r="F1252" s="112" t="s">
        <v>106</v>
      </c>
      <c r="G1252" s="112" t="s">
        <v>1657</v>
      </c>
      <c r="H1252" s="113">
        <f t="shared" si="126"/>
        <v>1</v>
      </c>
      <c r="I1252" s="113">
        <f t="shared" si="131"/>
        <v>1</v>
      </c>
      <c r="J1252" s="113">
        <f t="shared" si="127"/>
        <v>-1.6199999999999999E-2</v>
      </c>
      <c r="M1252" s="113">
        <v>500</v>
      </c>
      <c r="N1252" s="113">
        <v>4.3999999999999997E-2</v>
      </c>
      <c r="O1252" s="113">
        <v>-8.1</v>
      </c>
      <c r="P1252" s="113">
        <v>500</v>
      </c>
      <c r="Q1252" s="113">
        <v>4.3999999999999997E-2</v>
      </c>
      <c r="S1252" s="113" t="b">
        <v>0</v>
      </c>
      <c r="T1252" s="113" t="b">
        <f>VLOOKUP(G1252,key!$S$3:$T$12,2,FALSE)</f>
        <v>0</v>
      </c>
      <c r="U1252" s="113">
        <f t="shared" si="129"/>
        <v>1</v>
      </c>
      <c r="V1252" s="116">
        <f t="shared" si="130"/>
        <v>-1.6199999999999999E-2</v>
      </c>
      <c r="W1252" s="113">
        <f>VLOOKUP(G1252,key!$S$3:$U$6,3,FALSE)</f>
        <v>0.9</v>
      </c>
      <c r="AA1252" s="113" t="s">
        <v>4151</v>
      </c>
      <c r="AB1252" s="113" t="s">
        <v>1651</v>
      </c>
      <c r="AC1252" s="113" t="s">
        <v>1654</v>
      </c>
      <c r="AD1252" s="113" t="s">
        <v>106</v>
      </c>
      <c r="AE1252" s="113" t="s">
        <v>1657</v>
      </c>
      <c r="AF1252" s="113">
        <v>500</v>
      </c>
      <c r="AG1252" s="113">
        <v>4.3999999999999997E-2</v>
      </c>
      <c r="AH1252" s="113">
        <v>-8.1</v>
      </c>
      <c r="AI1252" s="113">
        <v>500</v>
      </c>
      <c r="AJ1252" s="113">
        <v>4.3999999999999997E-2</v>
      </c>
    </row>
    <row r="1253" spans="1:36" x14ac:dyDescent="0.25">
      <c r="A1253" s="113" t="str">
        <f t="shared" si="128"/>
        <v>CFLDMoMH72CZ08rDXGF</v>
      </c>
      <c r="B1253" s="113" t="s">
        <v>118</v>
      </c>
      <c r="C1253" s="113" t="s">
        <v>45</v>
      </c>
      <c r="D1253" s="112" t="s">
        <v>1651</v>
      </c>
      <c r="E1253" s="112" t="s">
        <v>1654</v>
      </c>
      <c r="F1253" s="112" t="s">
        <v>107</v>
      </c>
      <c r="G1253" s="112" t="s">
        <v>1658</v>
      </c>
      <c r="H1253" s="113">
        <f t="shared" si="126"/>
        <v>1.1839999999999999</v>
      </c>
      <c r="I1253" s="113">
        <f t="shared" si="131"/>
        <v>1.7272727272727273</v>
      </c>
      <c r="J1253" s="113">
        <f t="shared" si="127"/>
        <v>-1.584E-2</v>
      </c>
      <c r="M1253" s="113">
        <v>592</v>
      </c>
      <c r="N1253" s="113">
        <v>7.5999999999999998E-2</v>
      </c>
      <c r="O1253" s="113">
        <v>-7.92</v>
      </c>
      <c r="P1253" s="113">
        <v>500</v>
      </c>
      <c r="Q1253" s="113">
        <v>4.3999999999999997E-2</v>
      </c>
      <c r="S1253" s="113" t="b">
        <v>0</v>
      </c>
      <c r="T1253" s="113" t="b">
        <f>VLOOKUP(G1253,key!$S$3:$T$12,2,FALSE)</f>
        <v>0</v>
      </c>
      <c r="U1253" s="113">
        <f t="shared" si="129"/>
        <v>1</v>
      </c>
      <c r="V1253" s="116">
        <f t="shared" si="130"/>
        <v>-1.584E-2</v>
      </c>
      <c r="W1253" s="113">
        <f>VLOOKUP(G1253,key!$S$3:$U$6,3,FALSE)</f>
        <v>1</v>
      </c>
      <c r="AA1253" s="113" t="s">
        <v>4151</v>
      </c>
      <c r="AB1253" s="113" t="s">
        <v>1651</v>
      </c>
      <c r="AC1253" s="113" t="s">
        <v>1654</v>
      </c>
      <c r="AD1253" s="113" t="s">
        <v>107</v>
      </c>
      <c r="AE1253" s="113" t="s">
        <v>1658</v>
      </c>
      <c r="AF1253" s="113">
        <v>592</v>
      </c>
      <c r="AG1253" s="113">
        <v>7.5999999999999998E-2</v>
      </c>
      <c r="AH1253" s="113">
        <v>-7.92</v>
      </c>
      <c r="AI1253" s="113">
        <v>500</v>
      </c>
      <c r="AJ1253" s="113">
        <v>4.3999999999999997E-2</v>
      </c>
    </row>
    <row r="1254" spans="1:36" x14ac:dyDescent="0.25">
      <c r="A1254" s="113" t="str">
        <f t="shared" si="128"/>
        <v>CFLDMoMH72CZ08rDXHP</v>
      </c>
      <c r="B1254" s="113" t="s">
        <v>118</v>
      </c>
      <c r="C1254" s="113" t="s">
        <v>45</v>
      </c>
      <c r="D1254" s="112" t="s">
        <v>1651</v>
      </c>
      <c r="E1254" s="112" t="s">
        <v>1654</v>
      </c>
      <c r="F1254" s="112" t="s">
        <v>107</v>
      </c>
      <c r="G1254" s="112" t="s">
        <v>1659</v>
      </c>
      <c r="H1254" s="113">
        <f t="shared" si="126"/>
        <v>1.0740000000000001</v>
      </c>
      <c r="I1254" s="113">
        <f t="shared" si="131"/>
        <v>1.7727272727272729</v>
      </c>
      <c r="J1254" s="113">
        <f t="shared" si="127"/>
        <v>0</v>
      </c>
      <c r="M1254" s="113">
        <v>537</v>
      </c>
      <c r="N1254" s="113">
        <v>7.8E-2</v>
      </c>
      <c r="O1254" s="113">
        <v>0</v>
      </c>
      <c r="P1254" s="113">
        <v>500</v>
      </c>
      <c r="Q1254" s="113">
        <v>4.3999999999999997E-2</v>
      </c>
      <c r="S1254" s="113" t="b">
        <v>0</v>
      </c>
      <c r="T1254" s="113" t="b">
        <f>VLOOKUP(G1254,key!$S$3:$T$12,2,FALSE)</f>
        <v>1</v>
      </c>
      <c r="U1254" s="113">
        <f t="shared" si="129"/>
        <v>1</v>
      </c>
      <c r="V1254" s="116">
        <f t="shared" si="130"/>
        <v>0</v>
      </c>
      <c r="W1254" s="113">
        <f>VLOOKUP(G1254,key!$S$3:$U$6,3,FALSE)</f>
        <v>0.5</v>
      </c>
      <c r="AA1254" s="113" t="s">
        <v>4151</v>
      </c>
      <c r="AB1254" s="113" t="s">
        <v>1651</v>
      </c>
      <c r="AC1254" s="113" t="s">
        <v>1654</v>
      </c>
      <c r="AD1254" s="113" t="s">
        <v>107</v>
      </c>
      <c r="AE1254" s="113" t="s">
        <v>1659</v>
      </c>
      <c r="AF1254" s="113">
        <v>537</v>
      </c>
      <c r="AG1254" s="113">
        <v>7.8E-2</v>
      </c>
      <c r="AH1254" s="113">
        <v>0</v>
      </c>
      <c r="AI1254" s="113">
        <v>500</v>
      </c>
      <c r="AJ1254" s="113">
        <v>4.3999999999999997E-2</v>
      </c>
    </row>
    <row r="1255" spans="1:36" x14ac:dyDescent="0.25">
      <c r="A1255" s="113" t="str">
        <f t="shared" si="128"/>
        <v>CFLDMoMH72CZ08rNCEH</v>
      </c>
      <c r="B1255" s="113" t="s">
        <v>118</v>
      </c>
      <c r="C1255" s="113" t="s">
        <v>45</v>
      </c>
      <c r="D1255" s="112" t="s">
        <v>1651</v>
      </c>
      <c r="E1255" s="112" t="s">
        <v>1654</v>
      </c>
      <c r="F1255" s="112" t="s">
        <v>107</v>
      </c>
      <c r="G1255" s="112" t="s">
        <v>1656</v>
      </c>
      <c r="H1255" s="113">
        <f t="shared" si="126"/>
        <v>0.80200000000000005</v>
      </c>
      <c r="I1255" s="113">
        <f t="shared" si="131"/>
        <v>1.0227272727272727</v>
      </c>
      <c r="J1255" s="113">
        <f t="shared" si="127"/>
        <v>0</v>
      </c>
      <c r="M1255" s="113">
        <v>401</v>
      </c>
      <c r="N1255" s="113">
        <v>4.4999999999999998E-2</v>
      </c>
      <c r="O1255" s="113">
        <v>0</v>
      </c>
      <c r="P1255" s="113">
        <v>500</v>
      </c>
      <c r="Q1255" s="113">
        <v>4.3999999999999997E-2</v>
      </c>
      <c r="S1255" s="113" t="b">
        <v>0</v>
      </c>
      <c r="T1255" s="113" t="b">
        <f>VLOOKUP(G1255,key!$S$3:$T$12,2,FALSE)</f>
        <v>1</v>
      </c>
      <c r="U1255" s="113">
        <f t="shared" si="129"/>
        <v>1</v>
      </c>
      <c r="V1255" s="116">
        <f t="shared" si="130"/>
        <v>0</v>
      </c>
      <c r="W1255" s="113">
        <f>VLOOKUP(G1255,key!$S$3:$U$6,3,FALSE)</f>
        <v>0.25</v>
      </c>
      <c r="AA1255" s="113" t="s">
        <v>4151</v>
      </c>
      <c r="AB1255" s="113" t="s">
        <v>1651</v>
      </c>
      <c r="AC1255" s="113" t="s">
        <v>1654</v>
      </c>
      <c r="AD1255" s="113" t="s">
        <v>107</v>
      </c>
      <c r="AE1255" s="113" t="s">
        <v>1656</v>
      </c>
      <c r="AF1255" s="113">
        <v>401</v>
      </c>
      <c r="AG1255" s="113">
        <v>4.4999999999999998E-2</v>
      </c>
      <c r="AH1255" s="113">
        <v>0</v>
      </c>
      <c r="AI1255" s="113">
        <v>500</v>
      </c>
      <c r="AJ1255" s="113">
        <v>4.3999999999999997E-2</v>
      </c>
    </row>
    <row r="1256" spans="1:36" x14ac:dyDescent="0.25">
      <c r="A1256" s="113" t="str">
        <f t="shared" si="128"/>
        <v>CFLDMoMH72CZ08rNCGF</v>
      </c>
      <c r="B1256" s="113" t="s">
        <v>118</v>
      </c>
      <c r="C1256" s="113" t="s">
        <v>45</v>
      </c>
      <c r="D1256" s="112" t="s">
        <v>1651</v>
      </c>
      <c r="E1256" s="112" t="s">
        <v>1654</v>
      </c>
      <c r="F1256" s="112" t="s">
        <v>107</v>
      </c>
      <c r="G1256" s="112" t="s">
        <v>1657</v>
      </c>
      <c r="H1256" s="113">
        <f t="shared" si="126"/>
        <v>1</v>
      </c>
      <c r="I1256" s="113">
        <f t="shared" si="131"/>
        <v>1.0227272727272727</v>
      </c>
      <c r="J1256" s="113">
        <f t="shared" si="127"/>
        <v>-1.5820000000000001E-2</v>
      </c>
      <c r="M1256" s="113">
        <v>500</v>
      </c>
      <c r="N1256" s="113">
        <v>4.4999999999999998E-2</v>
      </c>
      <c r="O1256" s="113">
        <v>-7.91</v>
      </c>
      <c r="P1256" s="113">
        <v>500</v>
      </c>
      <c r="Q1256" s="113">
        <v>4.3999999999999997E-2</v>
      </c>
      <c r="S1256" s="113" t="b">
        <v>0</v>
      </c>
      <c r="T1256" s="113" t="b">
        <f>VLOOKUP(G1256,key!$S$3:$T$12,2,FALSE)</f>
        <v>0</v>
      </c>
      <c r="U1256" s="113">
        <f t="shared" si="129"/>
        <v>1</v>
      </c>
      <c r="V1256" s="116">
        <f t="shared" si="130"/>
        <v>-1.5820000000000001E-2</v>
      </c>
      <c r="W1256" s="113">
        <f>VLOOKUP(G1256,key!$S$3:$U$6,3,FALSE)</f>
        <v>0.9</v>
      </c>
      <c r="AA1256" s="113" t="s">
        <v>4151</v>
      </c>
      <c r="AB1256" s="113" t="s">
        <v>1651</v>
      </c>
      <c r="AC1256" s="113" t="s">
        <v>1654</v>
      </c>
      <c r="AD1256" s="113" t="s">
        <v>107</v>
      </c>
      <c r="AE1256" s="113" t="s">
        <v>1657</v>
      </c>
      <c r="AF1256" s="113">
        <v>500</v>
      </c>
      <c r="AG1256" s="113">
        <v>4.4999999999999998E-2</v>
      </c>
      <c r="AH1256" s="113">
        <v>-7.91</v>
      </c>
      <c r="AI1256" s="113">
        <v>500</v>
      </c>
      <c r="AJ1256" s="113">
        <v>4.3999999999999997E-2</v>
      </c>
    </row>
    <row r="1257" spans="1:36" x14ac:dyDescent="0.25">
      <c r="A1257" s="113" t="str">
        <f t="shared" si="128"/>
        <v>CFLDMoMH72CZ09rDXGF</v>
      </c>
      <c r="B1257" s="113" t="s">
        <v>118</v>
      </c>
      <c r="C1257" s="113" t="s">
        <v>45</v>
      </c>
      <c r="D1257" s="112" t="s">
        <v>1651</v>
      </c>
      <c r="E1257" s="112" t="s">
        <v>1654</v>
      </c>
      <c r="F1257" s="112" t="s">
        <v>108</v>
      </c>
      <c r="G1257" s="112" t="s">
        <v>1658</v>
      </c>
      <c r="H1257" s="113">
        <f t="shared" si="126"/>
        <v>1.194</v>
      </c>
      <c r="I1257" s="113">
        <f t="shared" si="131"/>
        <v>1.6363636363636362</v>
      </c>
      <c r="J1257" s="113">
        <f t="shared" si="127"/>
        <v>-1.7780000000000001E-2</v>
      </c>
      <c r="M1257" s="113">
        <v>597</v>
      </c>
      <c r="N1257" s="113">
        <v>7.1999999999999995E-2</v>
      </c>
      <c r="O1257" s="113">
        <v>-8.89</v>
      </c>
      <c r="P1257" s="113">
        <v>500</v>
      </c>
      <c r="Q1257" s="113">
        <v>4.3999999999999997E-2</v>
      </c>
      <c r="S1257" s="113" t="b">
        <v>0</v>
      </c>
      <c r="T1257" s="113" t="b">
        <f>VLOOKUP(G1257,key!$S$3:$T$12,2,FALSE)</f>
        <v>0</v>
      </c>
      <c r="U1257" s="113">
        <f t="shared" si="129"/>
        <v>1</v>
      </c>
      <c r="V1257" s="116">
        <f t="shared" si="130"/>
        <v>-1.7780000000000001E-2</v>
      </c>
      <c r="W1257" s="113">
        <f>VLOOKUP(G1257,key!$S$3:$U$6,3,FALSE)</f>
        <v>1</v>
      </c>
      <c r="AA1257" s="113" t="s">
        <v>4151</v>
      </c>
      <c r="AB1257" s="113" t="s">
        <v>1651</v>
      </c>
      <c r="AC1257" s="113" t="s">
        <v>1654</v>
      </c>
      <c r="AD1257" s="113" t="s">
        <v>108</v>
      </c>
      <c r="AE1257" s="113" t="s">
        <v>1658</v>
      </c>
      <c r="AF1257" s="113">
        <v>597</v>
      </c>
      <c r="AG1257" s="113">
        <v>7.1999999999999995E-2</v>
      </c>
      <c r="AH1257" s="113">
        <v>-8.89</v>
      </c>
      <c r="AI1257" s="113">
        <v>500</v>
      </c>
      <c r="AJ1257" s="113">
        <v>4.3999999999999997E-2</v>
      </c>
    </row>
    <row r="1258" spans="1:36" x14ac:dyDescent="0.25">
      <c r="A1258" s="113" t="str">
        <f t="shared" si="128"/>
        <v>CFLDMoMH72CZ09rDXHP</v>
      </c>
      <c r="B1258" s="113" t="s">
        <v>118</v>
      </c>
      <c r="C1258" s="113" t="s">
        <v>45</v>
      </c>
      <c r="D1258" s="112" t="s">
        <v>1651</v>
      </c>
      <c r="E1258" s="112" t="s">
        <v>1654</v>
      </c>
      <c r="F1258" s="112" t="s">
        <v>108</v>
      </c>
      <c r="G1258" s="112" t="s">
        <v>1659</v>
      </c>
      <c r="H1258" s="113">
        <f t="shared" si="126"/>
        <v>1.06</v>
      </c>
      <c r="I1258" s="113">
        <f t="shared" si="131"/>
        <v>1.6590909090909092</v>
      </c>
      <c r="J1258" s="113">
        <f t="shared" si="127"/>
        <v>0</v>
      </c>
      <c r="M1258" s="113">
        <v>530</v>
      </c>
      <c r="N1258" s="113">
        <v>7.2999999999999995E-2</v>
      </c>
      <c r="O1258" s="113">
        <v>0</v>
      </c>
      <c r="P1258" s="113">
        <v>500</v>
      </c>
      <c r="Q1258" s="113">
        <v>4.3999999999999997E-2</v>
      </c>
      <c r="S1258" s="113" t="b">
        <v>0</v>
      </c>
      <c r="T1258" s="113" t="b">
        <f>VLOOKUP(G1258,key!$S$3:$T$12,2,FALSE)</f>
        <v>1</v>
      </c>
      <c r="U1258" s="113">
        <f t="shared" si="129"/>
        <v>1</v>
      </c>
      <c r="V1258" s="116">
        <f t="shared" si="130"/>
        <v>0</v>
      </c>
      <c r="W1258" s="113">
        <f>VLOOKUP(G1258,key!$S$3:$U$6,3,FALSE)</f>
        <v>0.5</v>
      </c>
      <c r="AA1258" s="113" t="s">
        <v>4151</v>
      </c>
      <c r="AB1258" s="113" t="s">
        <v>1651</v>
      </c>
      <c r="AC1258" s="113" t="s">
        <v>1654</v>
      </c>
      <c r="AD1258" s="113" t="s">
        <v>108</v>
      </c>
      <c r="AE1258" s="113" t="s">
        <v>1659</v>
      </c>
      <c r="AF1258" s="113">
        <v>530</v>
      </c>
      <c r="AG1258" s="113">
        <v>7.2999999999999995E-2</v>
      </c>
      <c r="AH1258" s="113">
        <v>0</v>
      </c>
      <c r="AI1258" s="113">
        <v>500</v>
      </c>
      <c r="AJ1258" s="113">
        <v>4.3999999999999997E-2</v>
      </c>
    </row>
    <row r="1259" spans="1:36" x14ac:dyDescent="0.25">
      <c r="A1259" s="113" t="str">
        <f t="shared" si="128"/>
        <v>CFLDMoMH72CZ09rNCEH</v>
      </c>
      <c r="B1259" s="113" t="s">
        <v>118</v>
      </c>
      <c r="C1259" s="113" t="s">
        <v>45</v>
      </c>
      <c r="D1259" s="112" t="s">
        <v>1651</v>
      </c>
      <c r="E1259" s="112" t="s">
        <v>1654</v>
      </c>
      <c r="F1259" s="112" t="s">
        <v>108</v>
      </c>
      <c r="G1259" s="112" t="s">
        <v>1656</v>
      </c>
      <c r="H1259" s="113">
        <f t="shared" si="126"/>
        <v>0.77600000000000002</v>
      </c>
      <c r="I1259" s="113">
        <f t="shared" si="131"/>
        <v>1.0227272727272727</v>
      </c>
      <c r="J1259" s="113">
        <f t="shared" si="127"/>
        <v>0</v>
      </c>
      <c r="M1259" s="113">
        <v>388</v>
      </c>
      <c r="N1259" s="113">
        <v>4.4999999999999998E-2</v>
      </c>
      <c r="O1259" s="113">
        <v>0</v>
      </c>
      <c r="P1259" s="113">
        <v>500</v>
      </c>
      <c r="Q1259" s="113">
        <v>4.3999999999999997E-2</v>
      </c>
      <c r="S1259" s="113" t="b">
        <v>0</v>
      </c>
      <c r="T1259" s="113" t="b">
        <f>VLOOKUP(G1259,key!$S$3:$T$12,2,FALSE)</f>
        <v>1</v>
      </c>
      <c r="U1259" s="113">
        <f t="shared" si="129"/>
        <v>1</v>
      </c>
      <c r="V1259" s="116">
        <f t="shared" si="130"/>
        <v>0</v>
      </c>
      <c r="W1259" s="113">
        <f>VLOOKUP(G1259,key!$S$3:$U$6,3,FALSE)</f>
        <v>0.25</v>
      </c>
      <c r="AA1259" s="113" t="s">
        <v>4151</v>
      </c>
      <c r="AB1259" s="113" t="s">
        <v>1651</v>
      </c>
      <c r="AC1259" s="113" t="s">
        <v>1654</v>
      </c>
      <c r="AD1259" s="113" t="s">
        <v>108</v>
      </c>
      <c r="AE1259" s="113" t="s">
        <v>1656</v>
      </c>
      <c r="AF1259" s="113">
        <v>388</v>
      </c>
      <c r="AG1259" s="113">
        <v>4.4999999999999998E-2</v>
      </c>
      <c r="AH1259" s="113">
        <v>0</v>
      </c>
      <c r="AI1259" s="113">
        <v>500</v>
      </c>
      <c r="AJ1259" s="113">
        <v>4.3999999999999997E-2</v>
      </c>
    </row>
    <row r="1260" spans="1:36" x14ac:dyDescent="0.25">
      <c r="A1260" s="113" t="str">
        <f t="shared" si="128"/>
        <v>CFLDMoMH72CZ09rNCGF</v>
      </c>
      <c r="B1260" s="113" t="s">
        <v>118</v>
      </c>
      <c r="C1260" s="113" t="s">
        <v>45</v>
      </c>
      <c r="D1260" s="112" t="s">
        <v>1651</v>
      </c>
      <c r="E1260" s="112" t="s">
        <v>1654</v>
      </c>
      <c r="F1260" s="112" t="s">
        <v>108</v>
      </c>
      <c r="G1260" s="112" t="s">
        <v>1657</v>
      </c>
      <c r="H1260" s="113">
        <f t="shared" si="126"/>
        <v>0.998</v>
      </c>
      <c r="I1260" s="113">
        <f t="shared" si="131"/>
        <v>1.0227272727272727</v>
      </c>
      <c r="J1260" s="113">
        <f t="shared" si="127"/>
        <v>-1.7739999999999999E-2</v>
      </c>
      <c r="M1260" s="113">
        <v>499</v>
      </c>
      <c r="N1260" s="113">
        <v>4.4999999999999998E-2</v>
      </c>
      <c r="O1260" s="113">
        <v>-8.8699999999999992</v>
      </c>
      <c r="P1260" s="113">
        <v>500</v>
      </c>
      <c r="Q1260" s="113">
        <v>4.3999999999999997E-2</v>
      </c>
      <c r="S1260" s="113" t="b">
        <v>0</v>
      </c>
      <c r="T1260" s="113" t="b">
        <f>VLOOKUP(G1260,key!$S$3:$T$12,2,FALSE)</f>
        <v>0</v>
      </c>
      <c r="U1260" s="113">
        <f t="shared" si="129"/>
        <v>1</v>
      </c>
      <c r="V1260" s="116">
        <f t="shared" si="130"/>
        <v>-1.7739999999999999E-2</v>
      </c>
      <c r="W1260" s="113">
        <f>VLOOKUP(G1260,key!$S$3:$U$6,3,FALSE)</f>
        <v>0.9</v>
      </c>
      <c r="AA1260" s="113" t="s">
        <v>4151</v>
      </c>
      <c r="AB1260" s="113" t="s">
        <v>1651</v>
      </c>
      <c r="AC1260" s="113" t="s">
        <v>1654</v>
      </c>
      <c r="AD1260" s="113" t="s">
        <v>108</v>
      </c>
      <c r="AE1260" s="113" t="s">
        <v>1657</v>
      </c>
      <c r="AF1260" s="113">
        <v>499</v>
      </c>
      <c r="AG1260" s="113">
        <v>4.4999999999999998E-2</v>
      </c>
      <c r="AH1260" s="113">
        <v>-8.8699999999999992</v>
      </c>
      <c r="AI1260" s="113">
        <v>500</v>
      </c>
      <c r="AJ1260" s="113">
        <v>4.3999999999999997E-2</v>
      </c>
    </row>
    <row r="1261" spans="1:36" x14ac:dyDescent="0.25">
      <c r="A1261" s="113" t="str">
        <f t="shared" si="128"/>
        <v>CFLDMoMH72CZ10rDXGF</v>
      </c>
      <c r="B1261" s="113" t="s">
        <v>118</v>
      </c>
      <c r="C1261" s="113" t="s">
        <v>45</v>
      </c>
      <c r="D1261" s="112" t="s">
        <v>1651</v>
      </c>
      <c r="E1261" s="112" t="s">
        <v>1654</v>
      </c>
      <c r="F1261" s="112" t="s">
        <v>109</v>
      </c>
      <c r="G1261" s="112" t="s">
        <v>1658</v>
      </c>
      <c r="H1261" s="113">
        <f t="shared" si="126"/>
        <v>1.18</v>
      </c>
      <c r="I1261" s="113">
        <f t="shared" si="131"/>
        <v>1.8409090909090911</v>
      </c>
      <c r="J1261" s="113">
        <f t="shared" si="127"/>
        <v>-1.5779999999999999E-2</v>
      </c>
      <c r="M1261" s="113">
        <v>590</v>
      </c>
      <c r="N1261" s="113">
        <v>8.1000000000000003E-2</v>
      </c>
      <c r="O1261" s="113">
        <v>-7.89</v>
      </c>
      <c r="P1261" s="113">
        <v>500</v>
      </c>
      <c r="Q1261" s="113">
        <v>4.3999999999999997E-2</v>
      </c>
      <c r="S1261" s="113" t="b">
        <v>0</v>
      </c>
      <c r="T1261" s="113" t="b">
        <f>VLOOKUP(G1261,key!$S$3:$T$12,2,FALSE)</f>
        <v>0</v>
      </c>
      <c r="U1261" s="113">
        <f t="shared" si="129"/>
        <v>1</v>
      </c>
      <c r="V1261" s="116">
        <f t="shared" si="130"/>
        <v>-1.5779999999999999E-2</v>
      </c>
      <c r="W1261" s="113">
        <f>VLOOKUP(G1261,key!$S$3:$U$6,3,FALSE)</f>
        <v>1</v>
      </c>
      <c r="AA1261" s="113" t="s">
        <v>4151</v>
      </c>
      <c r="AB1261" s="113" t="s">
        <v>1651</v>
      </c>
      <c r="AC1261" s="113" t="s">
        <v>1654</v>
      </c>
      <c r="AD1261" s="113" t="s">
        <v>109</v>
      </c>
      <c r="AE1261" s="113" t="s">
        <v>1658</v>
      </c>
      <c r="AF1261" s="113">
        <v>590</v>
      </c>
      <c r="AG1261" s="113">
        <v>8.1000000000000003E-2</v>
      </c>
      <c r="AH1261" s="113">
        <v>-7.89</v>
      </c>
      <c r="AI1261" s="113">
        <v>500</v>
      </c>
      <c r="AJ1261" s="113">
        <v>4.3999999999999997E-2</v>
      </c>
    </row>
    <row r="1262" spans="1:36" x14ac:dyDescent="0.25">
      <c r="A1262" s="113" t="str">
        <f t="shared" si="128"/>
        <v>CFLDMoMH72CZ10rDXHP</v>
      </c>
      <c r="B1262" s="113" t="s">
        <v>118</v>
      </c>
      <c r="C1262" s="113" t="s">
        <v>45</v>
      </c>
      <c r="D1262" s="112" t="s">
        <v>1651</v>
      </c>
      <c r="E1262" s="112" t="s">
        <v>1654</v>
      </c>
      <c r="F1262" s="112" t="s">
        <v>109</v>
      </c>
      <c r="G1262" s="112" t="s">
        <v>1659</v>
      </c>
      <c r="H1262" s="113">
        <f t="shared" si="126"/>
        <v>1.0640000000000001</v>
      </c>
      <c r="I1262" s="113">
        <f t="shared" si="131"/>
        <v>1.8636363636363638</v>
      </c>
      <c r="J1262" s="113">
        <f t="shared" si="127"/>
        <v>0</v>
      </c>
      <c r="M1262" s="113">
        <v>532</v>
      </c>
      <c r="N1262" s="113">
        <v>8.2000000000000003E-2</v>
      </c>
      <c r="O1262" s="113">
        <v>0</v>
      </c>
      <c r="P1262" s="113">
        <v>500</v>
      </c>
      <c r="Q1262" s="113">
        <v>4.3999999999999997E-2</v>
      </c>
      <c r="S1262" s="113" t="b">
        <v>0</v>
      </c>
      <c r="T1262" s="113" t="b">
        <f>VLOOKUP(G1262,key!$S$3:$T$12,2,FALSE)</f>
        <v>1</v>
      </c>
      <c r="U1262" s="113">
        <f t="shared" si="129"/>
        <v>1</v>
      </c>
      <c r="V1262" s="116">
        <f t="shared" si="130"/>
        <v>0</v>
      </c>
      <c r="W1262" s="113">
        <f>VLOOKUP(G1262,key!$S$3:$U$6,3,FALSE)</f>
        <v>0.5</v>
      </c>
      <c r="AA1262" s="113" t="s">
        <v>4151</v>
      </c>
      <c r="AB1262" s="113" t="s">
        <v>1651</v>
      </c>
      <c r="AC1262" s="113" t="s">
        <v>1654</v>
      </c>
      <c r="AD1262" s="113" t="s">
        <v>109</v>
      </c>
      <c r="AE1262" s="113" t="s">
        <v>1659</v>
      </c>
      <c r="AF1262" s="113">
        <v>532</v>
      </c>
      <c r="AG1262" s="113">
        <v>8.2000000000000003E-2</v>
      </c>
      <c r="AH1262" s="113">
        <v>0</v>
      </c>
      <c r="AI1262" s="113">
        <v>500</v>
      </c>
      <c r="AJ1262" s="113">
        <v>4.3999999999999997E-2</v>
      </c>
    </row>
    <row r="1263" spans="1:36" x14ac:dyDescent="0.25">
      <c r="A1263" s="113" t="str">
        <f t="shared" si="128"/>
        <v>CFLDMoMH72CZ10rNCEH</v>
      </c>
      <c r="B1263" s="113" t="s">
        <v>118</v>
      </c>
      <c r="C1263" s="113" t="s">
        <v>45</v>
      </c>
      <c r="D1263" s="112" t="s">
        <v>1651</v>
      </c>
      <c r="E1263" s="112" t="s">
        <v>1654</v>
      </c>
      <c r="F1263" s="112" t="s">
        <v>109</v>
      </c>
      <c r="G1263" s="112" t="s">
        <v>1656</v>
      </c>
      <c r="H1263" s="113">
        <f t="shared" si="126"/>
        <v>0.80200000000000005</v>
      </c>
      <c r="I1263" s="113">
        <f t="shared" si="131"/>
        <v>1.0227272727272727</v>
      </c>
      <c r="J1263" s="113">
        <f t="shared" si="127"/>
        <v>0</v>
      </c>
      <c r="M1263" s="113">
        <v>401</v>
      </c>
      <c r="N1263" s="113">
        <v>4.4999999999999998E-2</v>
      </c>
      <c r="O1263" s="113">
        <v>0</v>
      </c>
      <c r="P1263" s="113">
        <v>500</v>
      </c>
      <c r="Q1263" s="113">
        <v>4.3999999999999997E-2</v>
      </c>
      <c r="S1263" s="113" t="b">
        <v>0</v>
      </c>
      <c r="T1263" s="113" t="b">
        <f>VLOOKUP(G1263,key!$S$3:$T$12,2,FALSE)</f>
        <v>1</v>
      </c>
      <c r="U1263" s="113">
        <f t="shared" si="129"/>
        <v>1</v>
      </c>
      <c r="V1263" s="116">
        <f t="shared" si="130"/>
        <v>0</v>
      </c>
      <c r="W1263" s="113">
        <f>VLOOKUP(G1263,key!$S$3:$U$6,3,FALSE)</f>
        <v>0.25</v>
      </c>
      <c r="AA1263" s="113" t="s">
        <v>4151</v>
      </c>
      <c r="AB1263" s="113" t="s">
        <v>1651</v>
      </c>
      <c r="AC1263" s="113" t="s">
        <v>1654</v>
      </c>
      <c r="AD1263" s="113" t="s">
        <v>109</v>
      </c>
      <c r="AE1263" s="113" t="s">
        <v>1656</v>
      </c>
      <c r="AF1263" s="113">
        <v>401</v>
      </c>
      <c r="AG1263" s="113">
        <v>4.4999999999999998E-2</v>
      </c>
      <c r="AH1263" s="113">
        <v>0</v>
      </c>
      <c r="AI1263" s="113">
        <v>500</v>
      </c>
      <c r="AJ1263" s="113">
        <v>4.3999999999999997E-2</v>
      </c>
    </row>
    <row r="1264" spans="1:36" x14ac:dyDescent="0.25">
      <c r="A1264" s="113" t="str">
        <f t="shared" si="128"/>
        <v>CFLDMoMH72CZ10rNCGF</v>
      </c>
      <c r="B1264" s="113" t="s">
        <v>118</v>
      </c>
      <c r="C1264" s="113" t="s">
        <v>45</v>
      </c>
      <c r="D1264" s="112" t="s">
        <v>1651</v>
      </c>
      <c r="E1264" s="112" t="s">
        <v>1654</v>
      </c>
      <c r="F1264" s="112" t="s">
        <v>109</v>
      </c>
      <c r="G1264" s="112" t="s">
        <v>1657</v>
      </c>
      <c r="H1264" s="113">
        <f t="shared" si="126"/>
        <v>1</v>
      </c>
      <c r="I1264" s="113">
        <f t="shared" si="131"/>
        <v>1.0227272727272727</v>
      </c>
      <c r="J1264" s="113">
        <f t="shared" si="127"/>
        <v>-1.5779999999999999E-2</v>
      </c>
      <c r="M1264" s="113">
        <v>500</v>
      </c>
      <c r="N1264" s="113">
        <v>4.4999999999999998E-2</v>
      </c>
      <c r="O1264" s="113">
        <v>-7.89</v>
      </c>
      <c r="P1264" s="113">
        <v>500</v>
      </c>
      <c r="Q1264" s="113">
        <v>4.3999999999999997E-2</v>
      </c>
      <c r="S1264" s="113" t="b">
        <v>0</v>
      </c>
      <c r="T1264" s="113" t="b">
        <f>VLOOKUP(G1264,key!$S$3:$T$12,2,FALSE)</f>
        <v>0</v>
      </c>
      <c r="U1264" s="113">
        <f t="shared" si="129"/>
        <v>1</v>
      </c>
      <c r="V1264" s="116">
        <f t="shared" si="130"/>
        <v>-1.5779999999999999E-2</v>
      </c>
      <c r="W1264" s="113">
        <f>VLOOKUP(G1264,key!$S$3:$U$6,3,FALSE)</f>
        <v>0.9</v>
      </c>
      <c r="AA1264" s="113" t="s">
        <v>4151</v>
      </c>
      <c r="AB1264" s="113" t="s">
        <v>1651</v>
      </c>
      <c r="AC1264" s="113" t="s">
        <v>1654</v>
      </c>
      <c r="AD1264" s="113" t="s">
        <v>109</v>
      </c>
      <c r="AE1264" s="113" t="s">
        <v>1657</v>
      </c>
      <c r="AF1264" s="113">
        <v>500</v>
      </c>
      <c r="AG1264" s="113">
        <v>4.4999999999999998E-2</v>
      </c>
      <c r="AH1264" s="113">
        <v>-7.89</v>
      </c>
      <c r="AI1264" s="113">
        <v>500</v>
      </c>
      <c r="AJ1264" s="113">
        <v>4.3999999999999997E-2</v>
      </c>
    </row>
    <row r="1265" spans="1:36" x14ac:dyDescent="0.25">
      <c r="A1265" s="113" t="str">
        <f t="shared" si="128"/>
        <v>CFLDMoMH72CZ11rDXGF</v>
      </c>
      <c r="B1265" s="113" t="s">
        <v>118</v>
      </c>
      <c r="C1265" s="113" t="s">
        <v>45</v>
      </c>
      <c r="D1265" s="112" t="s">
        <v>1651</v>
      </c>
      <c r="E1265" s="112" t="s">
        <v>1654</v>
      </c>
      <c r="F1265" s="112" t="s">
        <v>110</v>
      </c>
      <c r="G1265" s="112" t="s">
        <v>1658</v>
      </c>
      <c r="H1265" s="113">
        <f t="shared" si="126"/>
        <v>1.17</v>
      </c>
      <c r="I1265" s="113">
        <f t="shared" si="131"/>
        <v>1.9</v>
      </c>
      <c r="J1265" s="113">
        <f t="shared" si="127"/>
        <v>-1.9620000000000002E-2</v>
      </c>
      <c r="M1265" s="113">
        <v>585</v>
      </c>
      <c r="N1265" s="113">
        <v>7.5999999999999998E-2</v>
      </c>
      <c r="O1265" s="113">
        <v>-9.81</v>
      </c>
      <c r="P1265" s="113">
        <v>500</v>
      </c>
      <c r="Q1265" s="113">
        <v>0.04</v>
      </c>
      <c r="S1265" s="113" t="b">
        <v>0</v>
      </c>
      <c r="T1265" s="113" t="b">
        <f>VLOOKUP(G1265,key!$S$3:$T$12,2,FALSE)</f>
        <v>0</v>
      </c>
      <c r="U1265" s="113">
        <f t="shared" si="129"/>
        <v>1</v>
      </c>
      <c r="V1265" s="116">
        <f t="shared" si="130"/>
        <v>-1.9620000000000002E-2</v>
      </c>
      <c r="W1265" s="113">
        <f>VLOOKUP(G1265,key!$S$3:$U$6,3,FALSE)</f>
        <v>1</v>
      </c>
      <c r="AA1265" s="113" t="s">
        <v>4151</v>
      </c>
      <c r="AB1265" s="113" t="s">
        <v>1651</v>
      </c>
      <c r="AC1265" s="113" t="s">
        <v>1654</v>
      </c>
      <c r="AD1265" s="113" t="s">
        <v>110</v>
      </c>
      <c r="AE1265" s="113" t="s">
        <v>1658</v>
      </c>
      <c r="AF1265" s="113">
        <v>585</v>
      </c>
      <c r="AG1265" s="113">
        <v>7.5999999999999998E-2</v>
      </c>
      <c r="AH1265" s="113">
        <v>-9.81</v>
      </c>
      <c r="AI1265" s="113">
        <v>500</v>
      </c>
      <c r="AJ1265" s="113">
        <v>0.04</v>
      </c>
    </row>
    <row r="1266" spans="1:36" x14ac:dyDescent="0.25">
      <c r="A1266" s="113" t="str">
        <f t="shared" si="128"/>
        <v>CFLDMoMH72CZ11rDXHP</v>
      </c>
      <c r="B1266" s="113" t="s">
        <v>118</v>
      </c>
      <c r="C1266" s="113" t="s">
        <v>45</v>
      </c>
      <c r="D1266" s="112" t="s">
        <v>1651</v>
      </c>
      <c r="E1266" s="112" t="s">
        <v>1654</v>
      </c>
      <c r="F1266" s="112" t="s">
        <v>110</v>
      </c>
      <c r="G1266" s="112" t="s">
        <v>1659</v>
      </c>
      <c r="H1266" s="113">
        <f t="shared" si="126"/>
        <v>1.002</v>
      </c>
      <c r="I1266" s="113">
        <f t="shared" si="131"/>
        <v>1.925</v>
      </c>
      <c r="J1266" s="113">
        <f t="shared" si="127"/>
        <v>0</v>
      </c>
      <c r="M1266" s="113">
        <v>501</v>
      </c>
      <c r="N1266" s="113">
        <v>7.6999999999999999E-2</v>
      </c>
      <c r="O1266" s="113">
        <v>0</v>
      </c>
      <c r="P1266" s="113">
        <v>500</v>
      </c>
      <c r="Q1266" s="113">
        <v>0.04</v>
      </c>
      <c r="S1266" s="113" t="b">
        <v>0</v>
      </c>
      <c r="T1266" s="113" t="b">
        <f>VLOOKUP(G1266,key!$S$3:$T$12,2,FALSE)</f>
        <v>1</v>
      </c>
      <c r="U1266" s="113">
        <f t="shared" si="129"/>
        <v>1</v>
      </c>
      <c r="V1266" s="116">
        <f t="shared" si="130"/>
        <v>0</v>
      </c>
      <c r="W1266" s="113">
        <f>VLOOKUP(G1266,key!$S$3:$U$6,3,FALSE)</f>
        <v>0.5</v>
      </c>
      <c r="AA1266" s="113" t="s">
        <v>4151</v>
      </c>
      <c r="AB1266" s="113" t="s">
        <v>1651</v>
      </c>
      <c r="AC1266" s="113" t="s">
        <v>1654</v>
      </c>
      <c r="AD1266" s="113" t="s">
        <v>110</v>
      </c>
      <c r="AE1266" s="113" t="s">
        <v>1659</v>
      </c>
      <c r="AF1266" s="113">
        <v>501</v>
      </c>
      <c r="AG1266" s="113">
        <v>7.6999999999999999E-2</v>
      </c>
      <c r="AH1266" s="113">
        <v>0</v>
      </c>
      <c r="AI1266" s="113">
        <v>500</v>
      </c>
      <c r="AJ1266" s="113">
        <v>0.04</v>
      </c>
    </row>
    <row r="1267" spans="1:36" x14ac:dyDescent="0.25">
      <c r="A1267" s="113" t="str">
        <f t="shared" si="128"/>
        <v>CFLDMoMH72CZ11rNCEH</v>
      </c>
      <c r="B1267" s="113" t="s">
        <v>118</v>
      </c>
      <c r="C1267" s="113" t="s">
        <v>45</v>
      </c>
      <c r="D1267" s="112" t="s">
        <v>1651</v>
      </c>
      <c r="E1267" s="112" t="s">
        <v>1654</v>
      </c>
      <c r="F1267" s="112" t="s">
        <v>110</v>
      </c>
      <c r="G1267" s="112" t="s">
        <v>1656</v>
      </c>
      <c r="H1267" s="113">
        <f t="shared" si="126"/>
        <v>0.75</v>
      </c>
      <c r="I1267" s="113">
        <f t="shared" si="131"/>
        <v>1.0249999999999999</v>
      </c>
      <c r="J1267" s="113">
        <f t="shared" si="127"/>
        <v>0</v>
      </c>
      <c r="M1267" s="113">
        <v>375</v>
      </c>
      <c r="N1267" s="113">
        <v>4.1000000000000002E-2</v>
      </c>
      <c r="O1267" s="113">
        <v>0</v>
      </c>
      <c r="P1267" s="113">
        <v>500</v>
      </c>
      <c r="Q1267" s="113">
        <v>0.04</v>
      </c>
      <c r="S1267" s="113" t="b">
        <v>0</v>
      </c>
      <c r="T1267" s="113" t="b">
        <f>VLOOKUP(G1267,key!$S$3:$T$12,2,FALSE)</f>
        <v>1</v>
      </c>
      <c r="U1267" s="113">
        <f t="shared" si="129"/>
        <v>1</v>
      </c>
      <c r="V1267" s="116">
        <f t="shared" si="130"/>
        <v>0</v>
      </c>
      <c r="W1267" s="113">
        <f>VLOOKUP(G1267,key!$S$3:$U$6,3,FALSE)</f>
        <v>0.25</v>
      </c>
      <c r="AA1267" s="113" t="s">
        <v>4151</v>
      </c>
      <c r="AB1267" s="113" t="s">
        <v>1651</v>
      </c>
      <c r="AC1267" s="113" t="s">
        <v>1654</v>
      </c>
      <c r="AD1267" s="113" t="s">
        <v>110</v>
      </c>
      <c r="AE1267" s="113" t="s">
        <v>1656</v>
      </c>
      <c r="AF1267" s="113">
        <v>375</v>
      </c>
      <c r="AG1267" s="113">
        <v>4.1000000000000002E-2</v>
      </c>
      <c r="AH1267" s="113">
        <v>0</v>
      </c>
      <c r="AI1267" s="113">
        <v>500</v>
      </c>
      <c r="AJ1267" s="113">
        <v>0.04</v>
      </c>
    </row>
    <row r="1268" spans="1:36" x14ac:dyDescent="0.25">
      <c r="A1268" s="113" t="str">
        <f t="shared" si="128"/>
        <v>CFLDMoMH72CZ11rNCGF</v>
      </c>
      <c r="B1268" s="113" t="s">
        <v>118</v>
      </c>
      <c r="C1268" s="113" t="s">
        <v>45</v>
      </c>
      <c r="D1268" s="112" t="s">
        <v>1651</v>
      </c>
      <c r="E1268" s="112" t="s">
        <v>1654</v>
      </c>
      <c r="F1268" s="112" t="s">
        <v>110</v>
      </c>
      <c r="G1268" s="112" t="s">
        <v>1657</v>
      </c>
      <c r="H1268" s="113">
        <f t="shared" si="126"/>
        <v>0.998</v>
      </c>
      <c r="I1268" s="113">
        <f t="shared" si="131"/>
        <v>1.0249999999999999</v>
      </c>
      <c r="J1268" s="113">
        <f t="shared" si="127"/>
        <v>-1.9579999999999997E-2</v>
      </c>
      <c r="M1268" s="113">
        <v>499</v>
      </c>
      <c r="N1268" s="113">
        <v>4.1000000000000002E-2</v>
      </c>
      <c r="O1268" s="113">
        <v>-9.7899999999999991</v>
      </c>
      <c r="P1268" s="113">
        <v>500</v>
      </c>
      <c r="Q1268" s="113">
        <v>0.04</v>
      </c>
      <c r="S1268" s="113" t="b">
        <v>0</v>
      </c>
      <c r="T1268" s="113" t="b">
        <f>VLOOKUP(G1268,key!$S$3:$T$12,2,FALSE)</f>
        <v>0</v>
      </c>
      <c r="U1268" s="113">
        <f t="shared" si="129"/>
        <v>1</v>
      </c>
      <c r="V1268" s="116">
        <f t="shared" si="130"/>
        <v>-1.9579999999999997E-2</v>
      </c>
      <c r="W1268" s="113">
        <f>VLOOKUP(G1268,key!$S$3:$U$6,3,FALSE)</f>
        <v>0.9</v>
      </c>
      <c r="AA1268" s="113" t="s">
        <v>4151</v>
      </c>
      <c r="AB1268" s="113" t="s">
        <v>1651</v>
      </c>
      <c r="AC1268" s="113" t="s">
        <v>1654</v>
      </c>
      <c r="AD1268" s="113" t="s">
        <v>110</v>
      </c>
      <c r="AE1268" s="113" t="s">
        <v>1657</v>
      </c>
      <c r="AF1268" s="113">
        <v>499</v>
      </c>
      <c r="AG1268" s="113">
        <v>4.1000000000000002E-2</v>
      </c>
      <c r="AH1268" s="113">
        <v>-9.7899999999999991</v>
      </c>
      <c r="AI1268" s="113">
        <v>500</v>
      </c>
      <c r="AJ1268" s="113">
        <v>0.04</v>
      </c>
    </row>
    <row r="1269" spans="1:36" x14ac:dyDescent="0.25">
      <c r="A1269" s="113" t="str">
        <f t="shared" si="128"/>
        <v>CFLDMoMH72CZ12rDXGF</v>
      </c>
      <c r="B1269" s="113" t="s">
        <v>118</v>
      </c>
      <c r="C1269" s="113" t="s">
        <v>45</v>
      </c>
      <c r="D1269" s="112" t="s">
        <v>1651</v>
      </c>
      <c r="E1269" s="112" t="s">
        <v>1654</v>
      </c>
      <c r="F1269" s="112" t="s">
        <v>111</v>
      </c>
      <c r="G1269" s="112" t="s">
        <v>1658</v>
      </c>
      <c r="H1269" s="113">
        <f t="shared" si="126"/>
        <v>1.1459999999999999</v>
      </c>
      <c r="I1269" s="113">
        <f t="shared" si="131"/>
        <v>2</v>
      </c>
      <c r="J1269" s="113">
        <f t="shared" si="127"/>
        <v>-2.3199999999999998E-2</v>
      </c>
      <c r="M1269" s="113">
        <v>573</v>
      </c>
      <c r="N1269" s="113">
        <v>9.0999999999999998E-2</v>
      </c>
      <c r="O1269" s="113">
        <v>-11.6</v>
      </c>
      <c r="P1269" s="113">
        <v>500</v>
      </c>
      <c r="Q1269" s="113">
        <v>0.04</v>
      </c>
      <c r="S1269" s="113" t="b">
        <v>0</v>
      </c>
      <c r="T1269" s="113" t="b">
        <f>VLOOKUP(G1269,key!$S$3:$T$12,2,FALSE)</f>
        <v>0</v>
      </c>
      <c r="U1269" s="113">
        <f t="shared" si="129"/>
        <v>1</v>
      </c>
      <c r="V1269" s="116">
        <f t="shared" si="130"/>
        <v>-2.3199999999999998E-2</v>
      </c>
      <c r="W1269" s="113">
        <f>VLOOKUP(G1269,key!$S$3:$U$6,3,FALSE)</f>
        <v>1</v>
      </c>
      <c r="AA1269" s="113" t="s">
        <v>4151</v>
      </c>
      <c r="AB1269" s="113" t="s">
        <v>1651</v>
      </c>
      <c r="AC1269" s="113" t="s">
        <v>1654</v>
      </c>
      <c r="AD1269" s="113" t="s">
        <v>111</v>
      </c>
      <c r="AE1269" s="113" t="s">
        <v>1658</v>
      </c>
      <c r="AF1269" s="113">
        <v>573</v>
      </c>
      <c r="AG1269" s="113">
        <v>9.0999999999999998E-2</v>
      </c>
      <c r="AH1269" s="113">
        <v>-11.6</v>
      </c>
      <c r="AI1269" s="113">
        <v>500</v>
      </c>
      <c r="AJ1269" s="113">
        <v>0.04</v>
      </c>
    </row>
    <row r="1270" spans="1:36" x14ac:dyDescent="0.25">
      <c r="A1270" s="113" t="str">
        <f t="shared" si="128"/>
        <v>CFLDMoMH72CZ12rDXHP</v>
      </c>
      <c r="B1270" s="113" t="s">
        <v>118</v>
      </c>
      <c r="C1270" s="113" t="s">
        <v>45</v>
      </c>
      <c r="D1270" s="112" t="s">
        <v>1651</v>
      </c>
      <c r="E1270" s="112" t="s">
        <v>1654</v>
      </c>
      <c r="F1270" s="112" t="s">
        <v>111</v>
      </c>
      <c r="G1270" s="112" t="s">
        <v>1659</v>
      </c>
      <c r="H1270" s="113">
        <f t="shared" si="126"/>
        <v>0.95399999999999996</v>
      </c>
      <c r="I1270" s="113">
        <f t="shared" si="131"/>
        <v>2</v>
      </c>
      <c r="J1270" s="113">
        <f t="shared" si="127"/>
        <v>0</v>
      </c>
      <c r="M1270" s="113">
        <v>477</v>
      </c>
      <c r="N1270" s="113">
        <v>8.8999999999999996E-2</v>
      </c>
      <c r="O1270" s="113">
        <v>0</v>
      </c>
      <c r="P1270" s="113">
        <v>500</v>
      </c>
      <c r="Q1270" s="113">
        <v>0.04</v>
      </c>
      <c r="S1270" s="113" t="b">
        <v>0</v>
      </c>
      <c r="T1270" s="113" t="b">
        <f>VLOOKUP(G1270,key!$S$3:$T$12,2,FALSE)</f>
        <v>1</v>
      </c>
      <c r="U1270" s="113">
        <f t="shared" si="129"/>
        <v>1</v>
      </c>
      <c r="V1270" s="116">
        <f t="shared" si="130"/>
        <v>0</v>
      </c>
      <c r="W1270" s="113">
        <f>VLOOKUP(G1270,key!$S$3:$U$6,3,FALSE)</f>
        <v>0.5</v>
      </c>
      <c r="AA1270" s="113" t="s">
        <v>4151</v>
      </c>
      <c r="AB1270" s="113" t="s">
        <v>1651</v>
      </c>
      <c r="AC1270" s="113" t="s">
        <v>1654</v>
      </c>
      <c r="AD1270" s="113" t="s">
        <v>111</v>
      </c>
      <c r="AE1270" s="113" t="s">
        <v>1659</v>
      </c>
      <c r="AF1270" s="113">
        <v>477</v>
      </c>
      <c r="AG1270" s="113">
        <v>8.8999999999999996E-2</v>
      </c>
      <c r="AH1270" s="113">
        <v>0</v>
      </c>
      <c r="AI1270" s="113">
        <v>500</v>
      </c>
      <c r="AJ1270" s="113">
        <v>0.04</v>
      </c>
    </row>
    <row r="1271" spans="1:36" x14ac:dyDescent="0.25">
      <c r="A1271" s="113" t="str">
        <f t="shared" si="128"/>
        <v>CFLDMoMH72CZ12rNCEH</v>
      </c>
      <c r="B1271" s="113" t="s">
        <v>118</v>
      </c>
      <c r="C1271" s="113" t="s">
        <v>45</v>
      </c>
      <c r="D1271" s="112" t="s">
        <v>1651</v>
      </c>
      <c r="E1271" s="112" t="s">
        <v>1654</v>
      </c>
      <c r="F1271" s="112" t="s">
        <v>111</v>
      </c>
      <c r="G1271" s="112" t="s">
        <v>1656</v>
      </c>
      <c r="H1271" s="113">
        <f t="shared" si="126"/>
        <v>0.70399999999999996</v>
      </c>
      <c r="I1271" s="113">
        <f t="shared" si="131"/>
        <v>1.0249999999999999</v>
      </c>
      <c r="J1271" s="113">
        <f t="shared" si="127"/>
        <v>0</v>
      </c>
      <c r="M1271" s="113">
        <v>352</v>
      </c>
      <c r="N1271" s="113">
        <v>4.1000000000000002E-2</v>
      </c>
      <c r="O1271" s="113">
        <v>0</v>
      </c>
      <c r="P1271" s="113">
        <v>500</v>
      </c>
      <c r="Q1271" s="113">
        <v>0.04</v>
      </c>
      <c r="S1271" s="113" t="b">
        <v>0</v>
      </c>
      <c r="T1271" s="113" t="b">
        <f>VLOOKUP(G1271,key!$S$3:$T$12,2,FALSE)</f>
        <v>1</v>
      </c>
      <c r="U1271" s="113">
        <f t="shared" si="129"/>
        <v>1</v>
      </c>
      <c r="V1271" s="116">
        <f t="shared" si="130"/>
        <v>0</v>
      </c>
      <c r="W1271" s="113">
        <f>VLOOKUP(G1271,key!$S$3:$U$6,3,FALSE)</f>
        <v>0.25</v>
      </c>
      <c r="AA1271" s="113" t="s">
        <v>4151</v>
      </c>
      <c r="AB1271" s="113" t="s">
        <v>1651</v>
      </c>
      <c r="AC1271" s="113" t="s">
        <v>1654</v>
      </c>
      <c r="AD1271" s="113" t="s">
        <v>111</v>
      </c>
      <c r="AE1271" s="113" t="s">
        <v>1656</v>
      </c>
      <c r="AF1271" s="113">
        <v>352</v>
      </c>
      <c r="AG1271" s="113">
        <v>4.1000000000000002E-2</v>
      </c>
      <c r="AH1271" s="113">
        <v>0</v>
      </c>
      <c r="AI1271" s="113">
        <v>500</v>
      </c>
      <c r="AJ1271" s="113">
        <v>0.04</v>
      </c>
    </row>
    <row r="1272" spans="1:36" x14ac:dyDescent="0.25">
      <c r="A1272" s="113" t="str">
        <f t="shared" si="128"/>
        <v>CFLDMoMH72CZ12rNCGF</v>
      </c>
      <c r="B1272" s="113" t="s">
        <v>118</v>
      </c>
      <c r="C1272" s="113" t="s">
        <v>45</v>
      </c>
      <c r="D1272" s="112" t="s">
        <v>1651</v>
      </c>
      <c r="E1272" s="112" t="s">
        <v>1654</v>
      </c>
      <c r="F1272" s="112" t="s">
        <v>111</v>
      </c>
      <c r="G1272" s="112" t="s">
        <v>1657</v>
      </c>
      <c r="H1272" s="113">
        <f t="shared" si="126"/>
        <v>0.99399999999999999</v>
      </c>
      <c r="I1272" s="113">
        <f t="shared" si="131"/>
        <v>1.0249999999999999</v>
      </c>
      <c r="J1272" s="113">
        <f t="shared" si="127"/>
        <v>-2.3199999999999998E-2</v>
      </c>
      <c r="M1272" s="113">
        <v>497</v>
      </c>
      <c r="N1272" s="113">
        <v>4.1000000000000002E-2</v>
      </c>
      <c r="O1272" s="113">
        <v>-11.6</v>
      </c>
      <c r="P1272" s="113">
        <v>500</v>
      </c>
      <c r="Q1272" s="113">
        <v>0.04</v>
      </c>
      <c r="S1272" s="113" t="b">
        <v>0</v>
      </c>
      <c r="T1272" s="113" t="b">
        <f>VLOOKUP(G1272,key!$S$3:$T$12,2,FALSE)</f>
        <v>0</v>
      </c>
      <c r="U1272" s="113">
        <f t="shared" si="129"/>
        <v>1</v>
      </c>
      <c r="V1272" s="116">
        <f t="shared" si="130"/>
        <v>-2.3199999999999998E-2</v>
      </c>
      <c r="W1272" s="113">
        <f>VLOOKUP(G1272,key!$S$3:$U$6,3,FALSE)</f>
        <v>0.9</v>
      </c>
      <c r="AA1272" s="113" t="s">
        <v>4151</v>
      </c>
      <c r="AB1272" s="113" t="s">
        <v>1651</v>
      </c>
      <c r="AC1272" s="113" t="s">
        <v>1654</v>
      </c>
      <c r="AD1272" s="113" t="s">
        <v>111</v>
      </c>
      <c r="AE1272" s="113" t="s">
        <v>1657</v>
      </c>
      <c r="AF1272" s="113">
        <v>497</v>
      </c>
      <c r="AG1272" s="113">
        <v>4.1000000000000002E-2</v>
      </c>
      <c r="AH1272" s="113">
        <v>-11.6</v>
      </c>
      <c r="AI1272" s="113">
        <v>500</v>
      </c>
      <c r="AJ1272" s="113">
        <v>0.04</v>
      </c>
    </row>
    <row r="1273" spans="1:36" x14ac:dyDescent="0.25">
      <c r="A1273" s="113" t="str">
        <f t="shared" si="128"/>
        <v>CFLDMoMH72CZ13rDXGF</v>
      </c>
      <c r="B1273" s="113" t="s">
        <v>118</v>
      </c>
      <c r="C1273" s="113" t="s">
        <v>45</v>
      </c>
      <c r="D1273" s="112" t="s">
        <v>1651</v>
      </c>
      <c r="E1273" s="112" t="s">
        <v>1654</v>
      </c>
      <c r="F1273" s="112" t="s">
        <v>112</v>
      </c>
      <c r="G1273" s="112" t="s">
        <v>1658</v>
      </c>
      <c r="H1273" s="113">
        <f t="shared" si="126"/>
        <v>1.1879999999999999</v>
      </c>
      <c r="I1273" s="113">
        <f t="shared" si="131"/>
        <v>1.7999999999999998</v>
      </c>
      <c r="J1273" s="113">
        <f t="shared" si="127"/>
        <v>-2.2200000000000001E-2</v>
      </c>
      <c r="M1273" s="113">
        <v>594</v>
      </c>
      <c r="N1273" s="113">
        <v>7.1999999999999995E-2</v>
      </c>
      <c r="O1273" s="113">
        <v>-11.1</v>
      </c>
      <c r="P1273" s="113">
        <v>500</v>
      </c>
      <c r="Q1273" s="113">
        <v>0.04</v>
      </c>
      <c r="S1273" s="113" t="b">
        <v>0</v>
      </c>
      <c r="T1273" s="113" t="b">
        <f>VLOOKUP(G1273,key!$S$3:$T$12,2,FALSE)</f>
        <v>0</v>
      </c>
      <c r="U1273" s="113">
        <f t="shared" si="129"/>
        <v>1</v>
      </c>
      <c r="V1273" s="116">
        <f t="shared" si="130"/>
        <v>-2.2200000000000001E-2</v>
      </c>
      <c r="W1273" s="113">
        <f>VLOOKUP(G1273,key!$S$3:$U$6,3,FALSE)</f>
        <v>1</v>
      </c>
      <c r="AA1273" s="113" t="s">
        <v>4151</v>
      </c>
      <c r="AB1273" s="113" t="s">
        <v>1651</v>
      </c>
      <c r="AC1273" s="113" t="s">
        <v>1654</v>
      </c>
      <c r="AD1273" s="113" t="s">
        <v>112</v>
      </c>
      <c r="AE1273" s="113" t="s">
        <v>1658</v>
      </c>
      <c r="AF1273" s="113">
        <v>594</v>
      </c>
      <c r="AG1273" s="113">
        <v>7.1999999999999995E-2</v>
      </c>
      <c r="AH1273" s="113">
        <v>-11.1</v>
      </c>
      <c r="AI1273" s="113">
        <v>500</v>
      </c>
      <c r="AJ1273" s="113">
        <v>0.04</v>
      </c>
    </row>
    <row r="1274" spans="1:36" x14ac:dyDescent="0.25">
      <c r="A1274" s="113" t="str">
        <f t="shared" si="128"/>
        <v>CFLDMoMH72CZ13rDXHP</v>
      </c>
      <c r="B1274" s="113" t="s">
        <v>118</v>
      </c>
      <c r="C1274" s="113" t="s">
        <v>45</v>
      </c>
      <c r="D1274" s="112" t="s">
        <v>1651</v>
      </c>
      <c r="E1274" s="112" t="s">
        <v>1654</v>
      </c>
      <c r="F1274" s="112" t="s">
        <v>112</v>
      </c>
      <c r="G1274" s="112" t="s">
        <v>1659</v>
      </c>
      <c r="H1274" s="113">
        <f t="shared" si="126"/>
        <v>1.01</v>
      </c>
      <c r="I1274" s="113">
        <f t="shared" si="131"/>
        <v>1.825</v>
      </c>
      <c r="J1274" s="113">
        <f t="shared" si="127"/>
        <v>0</v>
      </c>
      <c r="M1274" s="113">
        <v>505</v>
      </c>
      <c r="N1274" s="113">
        <v>7.2999999999999995E-2</v>
      </c>
      <c r="O1274" s="113">
        <v>0</v>
      </c>
      <c r="P1274" s="113">
        <v>500</v>
      </c>
      <c r="Q1274" s="113">
        <v>0.04</v>
      </c>
      <c r="S1274" s="113" t="b">
        <v>0</v>
      </c>
      <c r="T1274" s="113" t="b">
        <f>VLOOKUP(G1274,key!$S$3:$T$12,2,FALSE)</f>
        <v>1</v>
      </c>
      <c r="U1274" s="113">
        <f t="shared" si="129"/>
        <v>1</v>
      </c>
      <c r="V1274" s="116">
        <f t="shared" si="130"/>
        <v>0</v>
      </c>
      <c r="W1274" s="113">
        <f>VLOOKUP(G1274,key!$S$3:$U$6,3,FALSE)</f>
        <v>0.5</v>
      </c>
      <c r="AA1274" s="113" t="s">
        <v>4151</v>
      </c>
      <c r="AB1274" s="113" t="s">
        <v>1651</v>
      </c>
      <c r="AC1274" s="113" t="s">
        <v>1654</v>
      </c>
      <c r="AD1274" s="113" t="s">
        <v>112</v>
      </c>
      <c r="AE1274" s="113" t="s">
        <v>1659</v>
      </c>
      <c r="AF1274" s="113">
        <v>505</v>
      </c>
      <c r="AG1274" s="113">
        <v>7.2999999999999995E-2</v>
      </c>
      <c r="AH1274" s="113">
        <v>0</v>
      </c>
      <c r="AI1274" s="113">
        <v>500</v>
      </c>
      <c r="AJ1274" s="113">
        <v>0.04</v>
      </c>
    </row>
    <row r="1275" spans="1:36" x14ac:dyDescent="0.25">
      <c r="A1275" s="113" t="str">
        <f t="shared" si="128"/>
        <v>CFLDMoMH72CZ13rNCEH</v>
      </c>
      <c r="B1275" s="113" t="s">
        <v>118</v>
      </c>
      <c r="C1275" s="113" t="s">
        <v>45</v>
      </c>
      <c r="D1275" s="112" t="s">
        <v>1651</v>
      </c>
      <c r="E1275" s="112" t="s">
        <v>1654</v>
      </c>
      <c r="F1275" s="112" t="s">
        <v>112</v>
      </c>
      <c r="G1275" s="112" t="s">
        <v>1656</v>
      </c>
      <c r="H1275" s="113">
        <f t="shared" si="126"/>
        <v>0.72199999999999998</v>
      </c>
      <c r="I1275" s="113">
        <f t="shared" si="131"/>
        <v>1.0249999999999999</v>
      </c>
      <c r="J1275" s="113">
        <f t="shared" si="127"/>
        <v>0</v>
      </c>
      <c r="M1275" s="113">
        <v>361</v>
      </c>
      <c r="N1275" s="113">
        <v>4.1000000000000002E-2</v>
      </c>
      <c r="O1275" s="113">
        <v>0</v>
      </c>
      <c r="P1275" s="113">
        <v>500</v>
      </c>
      <c r="Q1275" s="113">
        <v>0.04</v>
      </c>
      <c r="S1275" s="113" t="b">
        <v>0</v>
      </c>
      <c r="T1275" s="113" t="b">
        <f>VLOOKUP(G1275,key!$S$3:$T$12,2,FALSE)</f>
        <v>1</v>
      </c>
      <c r="U1275" s="113">
        <f t="shared" si="129"/>
        <v>1</v>
      </c>
      <c r="V1275" s="116">
        <f t="shared" si="130"/>
        <v>0</v>
      </c>
      <c r="W1275" s="113">
        <f>VLOOKUP(G1275,key!$S$3:$U$6,3,FALSE)</f>
        <v>0.25</v>
      </c>
      <c r="AA1275" s="113" t="s">
        <v>4151</v>
      </c>
      <c r="AB1275" s="113" t="s">
        <v>1651</v>
      </c>
      <c r="AC1275" s="113" t="s">
        <v>1654</v>
      </c>
      <c r="AD1275" s="113" t="s">
        <v>112</v>
      </c>
      <c r="AE1275" s="113" t="s">
        <v>1656</v>
      </c>
      <c r="AF1275" s="113">
        <v>361</v>
      </c>
      <c r="AG1275" s="113">
        <v>4.1000000000000002E-2</v>
      </c>
      <c r="AH1275" s="113">
        <v>0</v>
      </c>
      <c r="AI1275" s="113">
        <v>500</v>
      </c>
      <c r="AJ1275" s="113">
        <v>0.04</v>
      </c>
    </row>
    <row r="1276" spans="1:36" x14ac:dyDescent="0.25">
      <c r="A1276" s="113" t="str">
        <f t="shared" si="128"/>
        <v>CFLDMoMH72CZ13rNCGF</v>
      </c>
      <c r="B1276" s="113" t="s">
        <v>118</v>
      </c>
      <c r="C1276" s="113" t="s">
        <v>45</v>
      </c>
      <c r="D1276" s="112" t="s">
        <v>1651</v>
      </c>
      <c r="E1276" s="112" t="s">
        <v>1654</v>
      </c>
      <c r="F1276" s="112" t="s">
        <v>112</v>
      </c>
      <c r="G1276" s="112" t="s">
        <v>1657</v>
      </c>
      <c r="H1276" s="113">
        <f t="shared" si="126"/>
        <v>0.996</v>
      </c>
      <c r="I1276" s="113">
        <f t="shared" si="131"/>
        <v>1.0249999999999999</v>
      </c>
      <c r="J1276" s="113">
        <f t="shared" si="127"/>
        <v>-2.1999999999999999E-2</v>
      </c>
      <c r="M1276" s="113">
        <v>498</v>
      </c>
      <c r="N1276" s="113">
        <v>4.1000000000000002E-2</v>
      </c>
      <c r="O1276" s="113">
        <v>-11</v>
      </c>
      <c r="P1276" s="113">
        <v>500</v>
      </c>
      <c r="Q1276" s="113">
        <v>0.04</v>
      </c>
      <c r="S1276" s="113" t="b">
        <v>0</v>
      </c>
      <c r="T1276" s="113" t="b">
        <f>VLOOKUP(G1276,key!$S$3:$T$12,2,FALSE)</f>
        <v>0</v>
      </c>
      <c r="U1276" s="113">
        <f t="shared" si="129"/>
        <v>1</v>
      </c>
      <c r="V1276" s="116">
        <f t="shared" si="130"/>
        <v>-2.1999999999999999E-2</v>
      </c>
      <c r="W1276" s="113">
        <f>VLOOKUP(G1276,key!$S$3:$U$6,3,FALSE)</f>
        <v>0.9</v>
      </c>
      <c r="AA1276" s="113" t="s">
        <v>4151</v>
      </c>
      <c r="AB1276" s="113" t="s">
        <v>1651</v>
      </c>
      <c r="AC1276" s="113" t="s">
        <v>1654</v>
      </c>
      <c r="AD1276" s="113" t="s">
        <v>112</v>
      </c>
      <c r="AE1276" s="113" t="s">
        <v>1657</v>
      </c>
      <c r="AF1276" s="113">
        <v>498</v>
      </c>
      <c r="AG1276" s="113">
        <v>4.1000000000000002E-2</v>
      </c>
      <c r="AH1276" s="113">
        <v>-11</v>
      </c>
      <c r="AI1276" s="113">
        <v>500</v>
      </c>
      <c r="AJ1276" s="113">
        <v>0.04</v>
      </c>
    </row>
    <row r="1277" spans="1:36" x14ac:dyDescent="0.25">
      <c r="A1277" s="113" t="str">
        <f t="shared" si="128"/>
        <v>CFLDMoMH72CZ14rDXGF</v>
      </c>
      <c r="B1277" s="113" t="s">
        <v>118</v>
      </c>
      <c r="C1277" s="113" t="s">
        <v>45</v>
      </c>
      <c r="D1277" s="112" t="s">
        <v>1651</v>
      </c>
      <c r="E1277" s="112" t="s">
        <v>1654</v>
      </c>
      <c r="F1277" s="112" t="s">
        <v>113</v>
      </c>
      <c r="G1277" s="112" t="s">
        <v>1658</v>
      </c>
      <c r="H1277" s="113">
        <f t="shared" si="126"/>
        <v>1.1879999999999999</v>
      </c>
      <c r="I1277" s="113">
        <f t="shared" si="131"/>
        <v>1.7380952380952379</v>
      </c>
      <c r="J1277" s="113">
        <f t="shared" si="127"/>
        <v>-2.0199999999999999E-2</v>
      </c>
      <c r="M1277" s="113">
        <v>594</v>
      </c>
      <c r="N1277" s="113">
        <v>7.2999999999999995E-2</v>
      </c>
      <c r="O1277" s="113">
        <v>-10.1</v>
      </c>
      <c r="P1277" s="113">
        <v>500</v>
      </c>
      <c r="Q1277" s="113">
        <v>4.2000000000000003E-2</v>
      </c>
      <c r="S1277" s="113" t="b">
        <v>0</v>
      </c>
      <c r="T1277" s="113" t="b">
        <f>VLOOKUP(G1277,key!$S$3:$T$12,2,FALSE)</f>
        <v>0</v>
      </c>
      <c r="U1277" s="113">
        <f t="shared" si="129"/>
        <v>1</v>
      </c>
      <c r="V1277" s="116">
        <f t="shared" si="130"/>
        <v>-2.0199999999999999E-2</v>
      </c>
      <c r="W1277" s="113">
        <f>VLOOKUP(G1277,key!$S$3:$U$6,3,FALSE)</f>
        <v>1</v>
      </c>
      <c r="AA1277" s="113" t="s">
        <v>4151</v>
      </c>
      <c r="AB1277" s="113" t="s">
        <v>1651</v>
      </c>
      <c r="AC1277" s="113" t="s">
        <v>1654</v>
      </c>
      <c r="AD1277" s="113" t="s">
        <v>113</v>
      </c>
      <c r="AE1277" s="113" t="s">
        <v>1658</v>
      </c>
      <c r="AF1277" s="113">
        <v>594</v>
      </c>
      <c r="AG1277" s="113">
        <v>7.2999999999999995E-2</v>
      </c>
      <c r="AH1277" s="113">
        <v>-10.1</v>
      </c>
      <c r="AI1277" s="113">
        <v>500</v>
      </c>
      <c r="AJ1277" s="113">
        <v>4.2000000000000003E-2</v>
      </c>
    </row>
    <row r="1278" spans="1:36" x14ac:dyDescent="0.25">
      <c r="A1278" s="113" t="str">
        <f t="shared" si="128"/>
        <v>CFLDMoMH72CZ14rDXHP</v>
      </c>
      <c r="B1278" s="113" t="s">
        <v>118</v>
      </c>
      <c r="C1278" s="113" t="s">
        <v>45</v>
      </c>
      <c r="D1278" s="112" t="s">
        <v>1651</v>
      </c>
      <c r="E1278" s="112" t="s">
        <v>1654</v>
      </c>
      <c r="F1278" s="112" t="s">
        <v>113</v>
      </c>
      <c r="G1278" s="112" t="s">
        <v>1659</v>
      </c>
      <c r="H1278" s="113">
        <f t="shared" si="126"/>
        <v>0.99199999999999999</v>
      </c>
      <c r="I1278" s="113">
        <f t="shared" si="131"/>
        <v>1.7619047619047616</v>
      </c>
      <c r="J1278" s="113">
        <f t="shared" si="127"/>
        <v>0</v>
      </c>
      <c r="M1278" s="113">
        <v>496</v>
      </c>
      <c r="N1278" s="113">
        <v>7.3999999999999996E-2</v>
      </c>
      <c r="O1278" s="113">
        <v>0</v>
      </c>
      <c r="P1278" s="113">
        <v>500</v>
      </c>
      <c r="Q1278" s="113">
        <v>4.2000000000000003E-2</v>
      </c>
      <c r="S1278" s="113" t="b">
        <v>0</v>
      </c>
      <c r="T1278" s="113" t="b">
        <f>VLOOKUP(G1278,key!$S$3:$T$12,2,FALSE)</f>
        <v>1</v>
      </c>
      <c r="U1278" s="113">
        <f t="shared" si="129"/>
        <v>1</v>
      </c>
      <c r="V1278" s="116">
        <f t="shared" si="130"/>
        <v>0</v>
      </c>
      <c r="W1278" s="113">
        <f>VLOOKUP(G1278,key!$S$3:$U$6,3,FALSE)</f>
        <v>0.5</v>
      </c>
      <c r="AA1278" s="113" t="s">
        <v>4151</v>
      </c>
      <c r="AB1278" s="113" t="s">
        <v>1651</v>
      </c>
      <c r="AC1278" s="113" t="s">
        <v>1654</v>
      </c>
      <c r="AD1278" s="113" t="s">
        <v>113</v>
      </c>
      <c r="AE1278" s="113" t="s">
        <v>1659</v>
      </c>
      <c r="AF1278" s="113">
        <v>496</v>
      </c>
      <c r="AG1278" s="113">
        <v>7.3999999999999996E-2</v>
      </c>
      <c r="AH1278" s="113">
        <v>0</v>
      </c>
      <c r="AI1278" s="113">
        <v>500</v>
      </c>
      <c r="AJ1278" s="113">
        <v>4.2000000000000003E-2</v>
      </c>
    </row>
    <row r="1279" spans="1:36" x14ac:dyDescent="0.25">
      <c r="A1279" s="113" t="str">
        <f t="shared" si="128"/>
        <v>CFLDMoMH72CZ14rNCEH</v>
      </c>
      <c r="B1279" s="113" t="s">
        <v>118</v>
      </c>
      <c r="C1279" s="113" t="s">
        <v>45</v>
      </c>
      <c r="D1279" s="112" t="s">
        <v>1651</v>
      </c>
      <c r="E1279" s="112" t="s">
        <v>1654</v>
      </c>
      <c r="F1279" s="112" t="s">
        <v>113</v>
      </c>
      <c r="G1279" s="112" t="s">
        <v>1656</v>
      </c>
      <c r="H1279" s="113">
        <f t="shared" si="126"/>
        <v>0.748</v>
      </c>
      <c r="I1279" s="113">
        <f t="shared" si="131"/>
        <v>1.0238095238095237</v>
      </c>
      <c r="J1279" s="113">
        <f t="shared" si="127"/>
        <v>0</v>
      </c>
      <c r="M1279" s="113">
        <v>374</v>
      </c>
      <c r="N1279" s="113">
        <v>4.2999999999999997E-2</v>
      </c>
      <c r="O1279" s="113">
        <v>0</v>
      </c>
      <c r="P1279" s="113">
        <v>500</v>
      </c>
      <c r="Q1279" s="113">
        <v>4.2000000000000003E-2</v>
      </c>
      <c r="S1279" s="113" t="b">
        <v>0</v>
      </c>
      <c r="T1279" s="113" t="b">
        <f>VLOOKUP(G1279,key!$S$3:$T$12,2,FALSE)</f>
        <v>1</v>
      </c>
      <c r="U1279" s="113">
        <f t="shared" si="129"/>
        <v>1</v>
      </c>
      <c r="V1279" s="116">
        <f t="shared" si="130"/>
        <v>0</v>
      </c>
      <c r="W1279" s="113">
        <f>VLOOKUP(G1279,key!$S$3:$U$6,3,FALSE)</f>
        <v>0.25</v>
      </c>
      <c r="AA1279" s="113" t="s">
        <v>4151</v>
      </c>
      <c r="AB1279" s="113" t="s">
        <v>1651</v>
      </c>
      <c r="AC1279" s="113" t="s">
        <v>1654</v>
      </c>
      <c r="AD1279" s="113" t="s">
        <v>113</v>
      </c>
      <c r="AE1279" s="113" t="s">
        <v>1656</v>
      </c>
      <c r="AF1279" s="113">
        <v>374</v>
      </c>
      <c r="AG1279" s="113">
        <v>4.2999999999999997E-2</v>
      </c>
      <c r="AH1279" s="113">
        <v>0</v>
      </c>
      <c r="AI1279" s="113">
        <v>500</v>
      </c>
      <c r="AJ1279" s="113">
        <v>4.2000000000000003E-2</v>
      </c>
    </row>
    <row r="1280" spans="1:36" x14ac:dyDescent="0.25">
      <c r="A1280" s="113" t="str">
        <f t="shared" si="128"/>
        <v>CFLDMoMH72CZ14rNCGF</v>
      </c>
      <c r="B1280" s="113" t="s">
        <v>118</v>
      </c>
      <c r="C1280" s="113" t="s">
        <v>45</v>
      </c>
      <c r="D1280" s="112" t="s">
        <v>1651</v>
      </c>
      <c r="E1280" s="112" t="s">
        <v>1654</v>
      </c>
      <c r="F1280" s="112" t="s">
        <v>113</v>
      </c>
      <c r="G1280" s="112" t="s">
        <v>1657</v>
      </c>
      <c r="H1280" s="113">
        <f t="shared" si="126"/>
        <v>0.996</v>
      </c>
      <c r="I1280" s="113">
        <f t="shared" si="131"/>
        <v>1.0238095238095237</v>
      </c>
      <c r="J1280" s="113">
        <f t="shared" si="127"/>
        <v>-1.9940000000000003E-2</v>
      </c>
      <c r="M1280" s="113">
        <v>498</v>
      </c>
      <c r="N1280" s="113">
        <v>4.2999999999999997E-2</v>
      </c>
      <c r="O1280" s="113">
        <v>-9.9700000000000006</v>
      </c>
      <c r="P1280" s="113">
        <v>500</v>
      </c>
      <c r="Q1280" s="113">
        <v>4.2000000000000003E-2</v>
      </c>
      <c r="S1280" s="113" t="b">
        <v>0</v>
      </c>
      <c r="T1280" s="113" t="b">
        <f>VLOOKUP(G1280,key!$S$3:$T$12,2,FALSE)</f>
        <v>0</v>
      </c>
      <c r="U1280" s="113">
        <f t="shared" si="129"/>
        <v>1</v>
      </c>
      <c r="V1280" s="116">
        <f t="shared" si="130"/>
        <v>-1.9940000000000003E-2</v>
      </c>
      <c r="W1280" s="113">
        <f>VLOOKUP(G1280,key!$S$3:$U$6,3,FALSE)</f>
        <v>0.9</v>
      </c>
      <c r="AA1280" s="113" t="s">
        <v>4151</v>
      </c>
      <c r="AB1280" s="113" t="s">
        <v>1651</v>
      </c>
      <c r="AC1280" s="113" t="s">
        <v>1654</v>
      </c>
      <c r="AD1280" s="113" t="s">
        <v>113</v>
      </c>
      <c r="AE1280" s="113" t="s">
        <v>1657</v>
      </c>
      <c r="AF1280" s="113">
        <v>498</v>
      </c>
      <c r="AG1280" s="113">
        <v>4.2999999999999997E-2</v>
      </c>
      <c r="AH1280" s="113">
        <v>-9.9700000000000006</v>
      </c>
      <c r="AI1280" s="113">
        <v>500</v>
      </c>
      <c r="AJ1280" s="113">
        <v>4.2000000000000003E-2</v>
      </c>
    </row>
    <row r="1281" spans="1:36" x14ac:dyDescent="0.25">
      <c r="A1281" s="113" t="str">
        <f t="shared" si="128"/>
        <v>CFLDMoMH72CZ15rDXGF</v>
      </c>
      <c r="B1281" s="113" t="s">
        <v>118</v>
      </c>
      <c r="C1281" s="113" t="s">
        <v>45</v>
      </c>
      <c r="D1281" s="112" t="s">
        <v>1651</v>
      </c>
      <c r="E1281" s="112" t="s">
        <v>1654</v>
      </c>
      <c r="F1281" s="112" t="s">
        <v>114</v>
      </c>
      <c r="G1281" s="112" t="s">
        <v>1658</v>
      </c>
      <c r="H1281" s="113">
        <f t="shared" si="126"/>
        <v>1.248</v>
      </c>
      <c r="I1281" s="113">
        <f t="shared" si="131"/>
        <v>1.6904761904761902</v>
      </c>
      <c r="J1281" s="113">
        <f t="shared" si="127"/>
        <v>-8.1199999999999987E-3</v>
      </c>
      <c r="M1281" s="113">
        <v>624</v>
      </c>
      <c r="N1281" s="113">
        <v>7.0999999999999994E-2</v>
      </c>
      <c r="O1281" s="113">
        <v>-4.0599999999999996</v>
      </c>
      <c r="P1281" s="113">
        <v>500</v>
      </c>
      <c r="Q1281" s="113">
        <v>4.2000000000000003E-2</v>
      </c>
      <c r="S1281" s="113" t="b">
        <v>0</v>
      </c>
      <c r="T1281" s="113" t="b">
        <f>VLOOKUP(G1281,key!$S$3:$T$12,2,FALSE)</f>
        <v>0</v>
      </c>
      <c r="U1281" s="113">
        <f t="shared" si="129"/>
        <v>1</v>
      </c>
      <c r="V1281" s="116">
        <f t="shared" si="130"/>
        <v>-8.1199999999999987E-3</v>
      </c>
      <c r="W1281" s="113">
        <f>VLOOKUP(G1281,key!$S$3:$U$6,3,FALSE)</f>
        <v>1</v>
      </c>
      <c r="AA1281" s="113" t="s">
        <v>4151</v>
      </c>
      <c r="AB1281" s="113" t="s">
        <v>1651</v>
      </c>
      <c r="AC1281" s="113" t="s">
        <v>1654</v>
      </c>
      <c r="AD1281" s="113" t="s">
        <v>114</v>
      </c>
      <c r="AE1281" s="113" t="s">
        <v>1658</v>
      </c>
      <c r="AF1281" s="113">
        <v>624</v>
      </c>
      <c r="AG1281" s="113">
        <v>7.0999999999999994E-2</v>
      </c>
      <c r="AH1281" s="113">
        <v>-4.0599999999999996</v>
      </c>
      <c r="AI1281" s="113">
        <v>500</v>
      </c>
      <c r="AJ1281" s="113">
        <v>4.2000000000000003E-2</v>
      </c>
    </row>
    <row r="1282" spans="1:36" x14ac:dyDescent="0.25">
      <c r="A1282" s="113" t="str">
        <f t="shared" si="128"/>
        <v>CFLDMoMH72CZ15rDXHP</v>
      </c>
      <c r="B1282" s="113" t="s">
        <v>118</v>
      </c>
      <c r="C1282" s="113" t="s">
        <v>45</v>
      </c>
      <c r="D1282" s="112" t="s">
        <v>1651</v>
      </c>
      <c r="E1282" s="112" t="s">
        <v>1654</v>
      </c>
      <c r="F1282" s="112" t="s">
        <v>114</v>
      </c>
      <c r="G1282" s="112" t="s">
        <v>1659</v>
      </c>
      <c r="H1282" s="113">
        <f t="shared" si="126"/>
        <v>1.1919999999999999</v>
      </c>
      <c r="I1282" s="113">
        <f t="shared" si="131"/>
        <v>1.6904761904761902</v>
      </c>
      <c r="J1282" s="113">
        <f t="shared" si="127"/>
        <v>0</v>
      </c>
      <c r="M1282" s="113">
        <v>596</v>
      </c>
      <c r="N1282" s="113">
        <v>7.0999999999999994E-2</v>
      </c>
      <c r="O1282" s="113">
        <v>0</v>
      </c>
      <c r="P1282" s="113">
        <v>500</v>
      </c>
      <c r="Q1282" s="113">
        <v>4.2000000000000003E-2</v>
      </c>
      <c r="S1282" s="113" t="b">
        <v>0</v>
      </c>
      <c r="T1282" s="113" t="b">
        <f>VLOOKUP(G1282,key!$S$3:$T$12,2,FALSE)</f>
        <v>1</v>
      </c>
      <c r="U1282" s="113">
        <f t="shared" si="129"/>
        <v>1</v>
      </c>
      <c r="V1282" s="116">
        <f t="shared" si="130"/>
        <v>0</v>
      </c>
      <c r="W1282" s="113">
        <f>VLOOKUP(G1282,key!$S$3:$U$6,3,FALSE)</f>
        <v>0.5</v>
      </c>
      <c r="AA1282" s="113" t="s">
        <v>4151</v>
      </c>
      <c r="AB1282" s="113" t="s">
        <v>1651</v>
      </c>
      <c r="AC1282" s="113" t="s">
        <v>1654</v>
      </c>
      <c r="AD1282" s="113" t="s">
        <v>114</v>
      </c>
      <c r="AE1282" s="113" t="s">
        <v>1659</v>
      </c>
      <c r="AF1282" s="113">
        <v>596</v>
      </c>
      <c r="AG1282" s="113">
        <v>7.0999999999999994E-2</v>
      </c>
      <c r="AH1282" s="113">
        <v>0</v>
      </c>
      <c r="AI1282" s="113">
        <v>500</v>
      </c>
      <c r="AJ1282" s="113">
        <v>4.2000000000000003E-2</v>
      </c>
    </row>
    <row r="1283" spans="1:36" x14ac:dyDescent="0.25">
      <c r="A1283" s="113" t="str">
        <f t="shared" si="128"/>
        <v>CFLDMoMH72CZ15rNCEH</v>
      </c>
      <c r="B1283" s="113" t="s">
        <v>118</v>
      </c>
      <c r="C1283" s="113" t="s">
        <v>45</v>
      </c>
      <c r="D1283" s="112" t="s">
        <v>1651</v>
      </c>
      <c r="E1283" s="112" t="s">
        <v>1654</v>
      </c>
      <c r="F1283" s="112" t="s">
        <v>114</v>
      </c>
      <c r="G1283" s="112" t="s">
        <v>1656</v>
      </c>
      <c r="H1283" s="113">
        <f t="shared" si="126"/>
        <v>0.89800000000000002</v>
      </c>
      <c r="I1283" s="113">
        <f t="shared" si="131"/>
        <v>1</v>
      </c>
      <c r="J1283" s="113">
        <f t="shared" si="127"/>
        <v>0</v>
      </c>
      <c r="M1283" s="113">
        <v>449</v>
      </c>
      <c r="N1283" s="113">
        <v>4.2000000000000003E-2</v>
      </c>
      <c r="O1283" s="113">
        <v>0</v>
      </c>
      <c r="P1283" s="113">
        <v>500</v>
      </c>
      <c r="Q1283" s="113">
        <v>4.2000000000000003E-2</v>
      </c>
      <c r="S1283" s="113" t="b">
        <v>0</v>
      </c>
      <c r="T1283" s="113" t="b">
        <f>VLOOKUP(G1283,key!$S$3:$T$12,2,FALSE)</f>
        <v>1</v>
      </c>
      <c r="U1283" s="113">
        <f t="shared" si="129"/>
        <v>1</v>
      </c>
      <c r="V1283" s="116">
        <f t="shared" si="130"/>
        <v>0</v>
      </c>
      <c r="W1283" s="113">
        <f>VLOOKUP(G1283,key!$S$3:$U$6,3,FALSE)</f>
        <v>0.25</v>
      </c>
      <c r="AA1283" s="113" t="s">
        <v>4151</v>
      </c>
      <c r="AB1283" s="113" t="s">
        <v>1651</v>
      </c>
      <c r="AC1283" s="113" t="s">
        <v>1654</v>
      </c>
      <c r="AD1283" s="113" t="s">
        <v>114</v>
      </c>
      <c r="AE1283" s="113" t="s">
        <v>1656</v>
      </c>
      <c r="AF1283" s="113">
        <v>449</v>
      </c>
      <c r="AG1283" s="113">
        <v>4.2000000000000003E-2</v>
      </c>
      <c r="AH1283" s="113">
        <v>0</v>
      </c>
      <c r="AI1283" s="113">
        <v>500</v>
      </c>
      <c r="AJ1283" s="113">
        <v>4.2000000000000003E-2</v>
      </c>
    </row>
    <row r="1284" spans="1:36" x14ac:dyDescent="0.25">
      <c r="A1284" s="113" t="str">
        <f t="shared" si="128"/>
        <v>CFLDMoMH72CZ15rNCGF</v>
      </c>
      <c r="B1284" s="113" t="s">
        <v>118</v>
      </c>
      <c r="C1284" s="113" t="s">
        <v>45</v>
      </c>
      <c r="D1284" s="112" t="s">
        <v>1651</v>
      </c>
      <c r="E1284" s="112" t="s">
        <v>1654</v>
      </c>
      <c r="F1284" s="112" t="s">
        <v>114</v>
      </c>
      <c r="G1284" s="112" t="s">
        <v>1657</v>
      </c>
      <c r="H1284" s="113">
        <f t="shared" si="126"/>
        <v>1.004</v>
      </c>
      <c r="I1284" s="113">
        <f t="shared" si="131"/>
        <v>1.0238095238095237</v>
      </c>
      <c r="J1284" s="113">
        <f t="shared" si="127"/>
        <v>-8.1600000000000006E-3</v>
      </c>
      <c r="M1284" s="113">
        <v>502</v>
      </c>
      <c r="N1284" s="113">
        <v>4.2999999999999997E-2</v>
      </c>
      <c r="O1284" s="113">
        <v>-4.08</v>
      </c>
      <c r="P1284" s="113">
        <v>500</v>
      </c>
      <c r="Q1284" s="113">
        <v>4.2000000000000003E-2</v>
      </c>
      <c r="S1284" s="113" t="b">
        <v>0</v>
      </c>
      <c r="T1284" s="113" t="b">
        <f>VLOOKUP(G1284,key!$S$3:$T$12,2,FALSE)</f>
        <v>0</v>
      </c>
      <c r="U1284" s="113">
        <f t="shared" si="129"/>
        <v>1</v>
      </c>
      <c r="V1284" s="116">
        <f t="shared" si="130"/>
        <v>-8.1600000000000006E-3</v>
      </c>
      <c r="W1284" s="113">
        <f>VLOOKUP(G1284,key!$S$3:$U$6,3,FALSE)</f>
        <v>0.9</v>
      </c>
      <c r="AA1284" s="113" t="s">
        <v>4151</v>
      </c>
      <c r="AB1284" s="113" t="s">
        <v>1651</v>
      </c>
      <c r="AC1284" s="113" t="s">
        <v>1654</v>
      </c>
      <c r="AD1284" s="113" t="s">
        <v>114</v>
      </c>
      <c r="AE1284" s="113" t="s">
        <v>1657</v>
      </c>
      <c r="AF1284" s="113">
        <v>502</v>
      </c>
      <c r="AG1284" s="113">
        <v>4.2999999999999997E-2</v>
      </c>
      <c r="AH1284" s="113">
        <v>-4.08</v>
      </c>
      <c r="AI1284" s="113">
        <v>500</v>
      </c>
      <c r="AJ1284" s="113">
        <v>4.2000000000000003E-2</v>
      </c>
    </row>
    <row r="1285" spans="1:36" x14ac:dyDescent="0.25">
      <c r="A1285" s="113" t="str">
        <f t="shared" si="128"/>
        <v>CFLDMoMH72CZ16rDXGF</v>
      </c>
      <c r="B1285" s="113" t="s">
        <v>118</v>
      </c>
      <c r="C1285" s="113" t="s">
        <v>45</v>
      </c>
      <c r="D1285" s="112" t="s">
        <v>1651</v>
      </c>
      <c r="E1285" s="112" t="s">
        <v>1654</v>
      </c>
      <c r="F1285" s="112" t="s">
        <v>115</v>
      </c>
      <c r="G1285" s="112" t="s">
        <v>1658</v>
      </c>
      <c r="H1285" s="113">
        <f t="shared" si="126"/>
        <v>1.1040000000000001</v>
      </c>
      <c r="I1285" s="113">
        <f t="shared" si="131"/>
        <v>1.7500000000000002</v>
      </c>
      <c r="J1285" s="113">
        <f t="shared" si="127"/>
        <v>-2.7E-2</v>
      </c>
      <c r="M1285" s="113">
        <v>552</v>
      </c>
      <c r="N1285" s="113">
        <v>7.0000000000000007E-2</v>
      </c>
      <c r="O1285" s="113">
        <v>-13.5</v>
      </c>
      <c r="P1285" s="113">
        <v>500</v>
      </c>
      <c r="Q1285" s="113">
        <v>0.04</v>
      </c>
      <c r="S1285" s="113" t="b">
        <v>0</v>
      </c>
      <c r="T1285" s="113" t="b">
        <f>VLOOKUP(G1285,key!$S$3:$T$12,2,FALSE)</f>
        <v>0</v>
      </c>
      <c r="U1285" s="113">
        <f t="shared" si="129"/>
        <v>1</v>
      </c>
      <c r="V1285" s="116">
        <f t="shared" si="130"/>
        <v>-2.7E-2</v>
      </c>
      <c r="W1285" s="113">
        <f>VLOOKUP(G1285,key!$S$3:$U$6,3,FALSE)</f>
        <v>1</v>
      </c>
      <c r="AA1285" s="113" t="s">
        <v>4151</v>
      </c>
      <c r="AB1285" s="113" t="s">
        <v>1651</v>
      </c>
      <c r="AC1285" s="113" t="s">
        <v>1654</v>
      </c>
      <c r="AD1285" s="113" t="s">
        <v>115</v>
      </c>
      <c r="AE1285" s="113" t="s">
        <v>1658</v>
      </c>
      <c r="AF1285" s="113">
        <v>552</v>
      </c>
      <c r="AG1285" s="113">
        <v>7.0000000000000007E-2</v>
      </c>
      <c r="AH1285" s="113">
        <v>-13.5</v>
      </c>
      <c r="AI1285" s="113">
        <v>500</v>
      </c>
      <c r="AJ1285" s="113">
        <v>0.04</v>
      </c>
    </row>
    <row r="1286" spans="1:36" x14ac:dyDescent="0.25">
      <c r="A1286" s="113" t="str">
        <f t="shared" si="128"/>
        <v>CFLDMoMH72CZ16rDXHP</v>
      </c>
      <c r="B1286" s="113" t="s">
        <v>118</v>
      </c>
      <c r="C1286" s="113" t="s">
        <v>45</v>
      </c>
      <c r="D1286" s="112" t="s">
        <v>1651</v>
      </c>
      <c r="E1286" s="112" t="s">
        <v>1654</v>
      </c>
      <c r="F1286" s="112" t="s">
        <v>115</v>
      </c>
      <c r="G1286" s="112" t="s">
        <v>1659</v>
      </c>
      <c r="H1286" s="113">
        <f t="shared" si="126"/>
        <v>0.8</v>
      </c>
      <c r="I1286" s="113">
        <f t="shared" si="131"/>
        <v>1.7250000000000001</v>
      </c>
      <c r="J1286" s="113">
        <f t="shared" si="127"/>
        <v>0</v>
      </c>
      <c r="M1286" s="113">
        <v>400</v>
      </c>
      <c r="N1286" s="113">
        <v>6.9000000000000006E-2</v>
      </c>
      <c r="O1286" s="113">
        <v>0</v>
      </c>
      <c r="P1286" s="113">
        <v>500</v>
      </c>
      <c r="Q1286" s="113">
        <v>0.04</v>
      </c>
      <c r="S1286" s="113" t="b">
        <v>0</v>
      </c>
      <c r="T1286" s="113" t="b">
        <f>VLOOKUP(G1286,key!$S$3:$T$12,2,FALSE)</f>
        <v>1</v>
      </c>
      <c r="U1286" s="113">
        <f t="shared" si="129"/>
        <v>1</v>
      </c>
      <c r="V1286" s="116">
        <f t="shared" si="130"/>
        <v>0</v>
      </c>
      <c r="W1286" s="113">
        <f>VLOOKUP(G1286,key!$S$3:$U$6,3,FALSE)</f>
        <v>0.5</v>
      </c>
      <c r="AA1286" s="113" t="s">
        <v>4151</v>
      </c>
      <c r="AB1286" s="113" t="s">
        <v>1651</v>
      </c>
      <c r="AC1286" s="113" t="s">
        <v>1654</v>
      </c>
      <c r="AD1286" s="113" t="s">
        <v>115</v>
      </c>
      <c r="AE1286" s="113" t="s">
        <v>1659</v>
      </c>
      <c r="AF1286" s="113">
        <v>400</v>
      </c>
      <c r="AG1286" s="113">
        <v>6.9000000000000006E-2</v>
      </c>
      <c r="AH1286" s="113">
        <v>0</v>
      </c>
      <c r="AI1286" s="113">
        <v>500</v>
      </c>
      <c r="AJ1286" s="113">
        <v>0.04</v>
      </c>
    </row>
    <row r="1287" spans="1:36" x14ac:dyDescent="0.25">
      <c r="A1287" s="113" t="str">
        <f t="shared" si="128"/>
        <v>CFLDMoMH72CZ16rNCEH</v>
      </c>
      <c r="B1287" s="113" t="s">
        <v>118</v>
      </c>
      <c r="C1287" s="113" t="s">
        <v>45</v>
      </c>
      <c r="D1287" s="112" t="s">
        <v>1651</v>
      </c>
      <c r="E1287" s="112" t="s">
        <v>1654</v>
      </c>
      <c r="F1287" s="112" t="s">
        <v>115</v>
      </c>
      <c r="G1287" s="112" t="s">
        <v>1656</v>
      </c>
      <c r="H1287" s="113">
        <f t="shared" si="126"/>
        <v>0.65400000000000003</v>
      </c>
      <c r="I1287" s="113">
        <f t="shared" si="131"/>
        <v>1.0249999999999999</v>
      </c>
      <c r="J1287" s="113">
        <f t="shared" si="127"/>
        <v>0</v>
      </c>
      <c r="M1287" s="113">
        <v>327</v>
      </c>
      <c r="N1287" s="113">
        <v>4.1000000000000002E-2</v>
      </c>
      <c r="O1287" s="113">
        <v>0</v>
      </c>
      <c r="P1287" s="113">
        <v>500</v>
      </c>
      <c r="Q1287" s="113">
        <v>0.04</v>
      </c>
      <c r="S1287" s="113" t="b">
        <v>0</v>
      </c>
      <c r="T1287" s="113" t="b">
        <f>VLOOKUP(G1287,key!$S$3:$T$12,2,FALSE)</f>
        <v>1</v>
      </c>
      <c r="U1287" s="113">
        <f t="shared" si="129"/>
        <v>1</v>
      </c>
      <c r="V1287" s="116">
        <f t="shared" si="130"/>
        <v>0</v>
      </c>
      <c r="W1287" s="113">
        <f>VLOOKUP(G1287,key!$S$3:$U$6,3,FALSE)</f>
        <v>0.25</v>
      </c>
      <c r="AA1287" s="113" t="s">
        <v>4151</v>
      </c>
      <c r="AB1287" s="113" t="s">
        <v>1651</v>
      </c>
      <c r="AC1287" s="113" t="s">
        <v>1654</v>
      </c>
      <c r="AD1287" s="113" t="s">
        <v>115</v>
      </c>
      <c r="AE1287" s="113" t="s">
        <v>1656</v>
      </c>
      <c r="AF1287" s="113">
        <v>327</v>
      </c>
      <c r="AG1287" s="113">
        <v>4.1000000000000002E-2</v>
      </c>
      <c r="AH1287" s="113">
        <v>0</v>
      </c>
      <c r="AI1287" s="113">
        <v>500</v>
      </c>
      <c r="AJ1287" s="113">
        <v>0.04</v>
      </c>
    </row>
    <row r="1288" spans="1:36" x14ac:dyDescent="0.25">
      <c r="A1288" s="113" t="str">
        <f t="shared" si="128"/>
        <v>CFLDMoMH72CZ16rNCGF</v>
      </c>
      <c r="B1288" s="113" t="s">
        <v>118</v>
      </c>
      <c r="C1288" s="113" t="s">
        <v>45</v>
      </c>
      <c r="D1288" s="112" t="s">
        <v>1651</v>
      </c>
      <c r="E1288" s="112" t="s">
        <v>1654</v>
      </c>
      <c r="F1288" s="112" t="s">
        <v>115</v>
      </c>
      <c r="G1288" s="112" t="s">
        <v>1657</v>
      </c>
      <c r="H1288" s="113">
        <f t="shared" si="126"/>
        <v>0.99199999999999999</v>
      </c>
      <c r="I1288" s="113">
        <f t="shared" si="131"/>
        <v>1.0249999999999999</v>
      </c>
      <c r="J1288" s="113">
        <f t="shared" si="127"/>
        <v>-2.6800000000000001E-2</v>
      </c>
      <c r="M1288" s="113">
        <v>496</v>
      </c>
      <c r="N1288" s="113">
        <v>4.1000000000000002E-2</v>
      </c>
      <c r="O1288" s="113">
        <v>-13.4</v>
      </c>
      <c r="P1288" s="113">
        <v>500</v>
      </c>
      <c r="Q1288" s="113">
        <v>0.04</v>
      </c>
      <c r="S1288" s="113" t="b">
        <v>0</v>
      </c>
      <c r="T1288" s="113" t="b">
        <f>VLOOKUP(G1288,key!$S$3:$T$12,2,FALSE)</f>
        <v>0</v>
      </c>
      <c r="U1288" s="113">
        <f t="shared" si="129"/>
        <v>1</v>
      </c>
      <c r="V1288" s="116">
        <f t="shared" si="130"/>
        <v>-2.6800000000000001E-2</v>
      </c>
      <c r="W1288" s="113">
        <f>VLOOKUP(G1288,key!$S$3:$U$6,3,FALSE)</f>
        <v>0.9</v>
      </c>
      <c r="AA1288" s="113" t="s">
        <v>4151</v>
      </c>
      <c r="AB1288" s="113" t="s">
        <v>1651</v>
      </c>
      <c r="AC1288" s="113" t="s">
        <v>1654</v>
      </c>
      <c r="AD1288" s="113" t="s">
        <v>115</v>
      </c>
      <c r="AE1288" s="113" t="s">
        <v>1657</v>
      </c>
      <c r="AF1288" s="113">
        <v>496</v>
      </c>
      <c r="AG1288" s="113">
        <v>4.1000000000000002E-2</v>
      </c>
      <c r="AH1288" s="113">
        <v>-13.4</v>
      </c>
      <c r="AI1288" s="113">
        <v>500</v>
      </c>
      <c r="AJ1288" s="113">
        <v>0.04</v>
      </c>
    </row>
    <row r="1289" spans="1:36" x14ac:dyDescent="0.25">
      <c r="A1289" s="113" t="str">
        <f t="shared" si="128"/>
        <v>CFLDMoMH85CZ01rDXGF</v>
      </c>
      <c r="B1289" s="113" t="s">
        <v>118</v>
      </c>
      <c r="C1289" s="113" t="s">
        <v>45</v>
      </c>
      <c r="D1289" s="112" t="s">
        <v>1651</v>
      </c>
      <c r="E1289" s="112" t="s">
        <v>1655</v>
      </c>
      <c r="F1289" s="112" t="s">
        <v>48</v>
      </c>
      <c r="G1289" s="112" t="s">
        <v>1658</v>
      </c>
      <c r="H1289" s="113">
        <f t="shared" ref="H1289:H1352" si="132">MAX(MIN(M1289/P1289,2),W1289)</f>
        <v>1</v>
      </c>
      <c r="I1289" s="113">
        <f t="shared" si="131"/>
        <v>1.0227272727272727</v>
      </c>
      <c r="J1289" s="113">
        <f t="shared" ref="J1289:J1352" si="133">IF(ABS(V1289)&lt;0.0003413,0,V1289)</f>
        <v>-3.4130000000000001E-2</v>
      </c>
      <c r="M1289" s="113">
        <v>490</v>
      </c>
      <c r="N1289" s="113">
        <v>4.4999999999999998E-2</v>
      </c>
      <c r="O1289" s="113">
        <v>-19.3</v>
      </c>
      <c r="P1289" s="113">
        <v>500</v>
      </c>
      <c r="Q1289" s="113">
        <v>4.3999999999999997E-2</v>
      </c>
      <c r="S1289" s="113" t="b">
        <v>0</v>
      </c>
      <c r="T1289" s="113" t="b">
        <f>VLOOKUP(G1289,key!$S$3:$T$12,2,FALSE)</f>
        <v>0</v>
      </c>
      <c r="U1289" s="113">
        <f t="shared" si="129"/>
        <v>1</v>
      </c>
      <c r="V1289" s="116">
        <f t="shared" si="130"/>
        <v>-3.4130000000000001E-2</v>
      </c>
      <c r="W1289" s="113">
        <f>VLOOKUP(G1289,key!$S$3:$U$6,3,FALSE)</f>
        <v>1</v>
      </c>
      <c r="AA1289" s="113" t="s">
        <v>4151</v>
      </c>
      <c r="AB1289" s="113" t="s">
        <v>1651</v>
      </c>
      <c r="AC1289" s="113" t="s">
        <v>1655</v>
      </c>
      <c r="AD1289" s="113" t="s">
        <v>48</v>
      </c>
      <c r="AE1289" s="113" t="s">
        <v>1658</v>
      </c>
      <c r="AF1289" s="113">
        <v>490</v>
      </c>
      <c r="AG1289" s="113">
        <v>4.4999999999999998E-2</v>
      </c>
      <c r="AH1289" s="113">
        <v>-19.3</v>
      </c>
      <c r="AI1289" s="113">
        <v>500</v>
      </c>
      <c r="AJ1289" s="113">
        <v>4.3999999999999997E-2</v>
      </c>
    </row>
    <row r="1290" spans="1:36" x14ac:dyDescent="0.25">
      <c r="A1290" s="113" t="str">
        <f t="shared" ref="A1290:A1352" si="134">B1290&amp;D1290&amp;E1290&amp;F1290&amp;G1290</f>
        <v>CFLDMoMH85CZ01rDXHP</v>
      </c>
      <c r="B1290" s="113" t="s">
        <v>118</v>
      </c>
      <c r="C1290" s="113" t="s">
        <v>45</v>
      </c>
      <c r="D1290" s="112" t="s">
        <v>1651</v>
      </c>
      <c r="E1290" s="112" t="s">
        <v>1655</v>
      </c>
      <c r="F1290" s="112" t="s">
        <v>48</v>
      </c>
      <c r="G1290" s="112" t="s">
        <v>1659</v>
      </c>
      <c r="H1290" s="113">
        <f t="shared" si="132"/>
        <v>0.67200000000000004</v>
      </c>
      <c r="I1290" s="113">
        <f t="shared" si="131"/>
        <v>1.0227272727272727</v>
      </c>
      <c r="J1290" s="113">
        <f t="shared" si="133"/>
        <v>0</v>
      </c>
      <c r="M1290" s="113">
        <v>336</v>
      </c>
      <c r="N1290" s="113">
        <v>4.4999999999999998E-2</v>
      </c>
      <c r="O1290" s="113">
        <v>0</v>
      </c>
      <c r="P1290" s="113">
        <v>500</v>
      </c>
      <c r="Q1290" s="113">
        <v>4.3999999999999997E-2</v>
      </c>
      <c r="S1290" s="113" t="b">
        <v>0</v>
      </c>
      <c r="T1290" s="113" t="b">
        <f>VLOOKUP(G1290,key!$S$3:$T$12,2,FALSE)</f>
        <v>1</v>
      </c>
      <c r="U1290" s="113">
        <f t="shared" ref="U1290:U1352" si="135">IF(T1290,1,1)</f>
        <v>1</v>
      </c>
      <c r="V1290" s="116">
        <f t="shared" ref="V1290:V1352" si="136">MIN(MAX(O1290/P1290,-0.03413),0.03413)</f>
        <v>0</v>
      </c>
      <c r="W1290" s="113">
        <f>VLOOKUP(G1290,key!$S$3:$U$6,3,FALSE)</f>
        <v>0.5</v>
      </c>
      <c r="AA1290" s="113" t="s">
        <v>4151</v>
      </c>
      <c r="AB1290" s="113" t="s">
        <v>1651</v>
      </c>
      <c r="AC1290" s="113" t="s">
        <v>1655</v>
      </c>
      <c r="AD1290" s="113" t="s">
        <v>48</v>
      </c>
      <c r="AE1290" s="113" t="s">
        <v>1659</v>
      </c>
      <c r="AF1290" s="113">
        <v>336</v>
      </c>
      <c r="AG1290" s="113">
        <v>4.4999999999999998E-2</v>
      </c>
      <c r="AH1290" s="113">
        <v>0</v>
      </c>
      <c r="AI1290" s="113">
        <v>500</v>
      </c>
      <c r="AJ1290" s="113">
        <v>4.3999999999999997E-2</v>
      </c>
    </row>
    <row r="1291" spans="1:36" x14ac:dyDescent="0.25">
      <c r="A1291" s="113" t="str">
        <f t="shared" si="134"/>
        <v>CFLDMoMH85CZ01rNCEH</v>
      </c>
      <c r="B1291" s="113" t="s">
        <v>118</v>
      </c>
      <c r="C1291" s="113" t="s">
        <v>45</v>
      </c>
      <c r="D1291" s="112" t="s">
        <v>1651</v>
      </c>
      <c r="E1291" s="112" t="s">
        <v>1655</v>
      </c>
      <c r="F1291" s="112" t="s">
        <v>48</v>
      </c>
      <c r="G1291" s="112" t="s">
        <v>1656</v>
      </c>
      <c r="H1291" s="113">
        <f t="shared" si="132"/>
        <v>0.504</v>
      </c>
      <c r="I1291" s="113">
        <f t="shared" ref="I1291:I1352" si="137">IF(S1291,1,MAX(U1291,MIN(N1291/Q1291,2)))</f>
        <v>1.0227272727272727</v>
      </c>
      <c r="J1291" s="113">
        <f t="shared" si="133"/>
        <v>0</v>
      </c>
      <c r="M1291" s="113">
        <v>252</v>
      </c>
      <c r="N1291" s="113">
        <v>4.4999999999999998E-2</v>
      </c>
      <c r="O1291" s="113">
        <v>0</v>
      </c>
      <c r="P1291" s="113">
        <v>500</v>
      </c>
      <c r="Q1291" s="113">
        <v>4.3999999999999997E-2</v>
      </c>
      <c r="S1291" s="113" t="b">
        <v>0</v>
      </c>
      <c r="T1291" s="113" t="b">
        <f>VLOOKUP(G1291,key!$S$3:$T$12,2,FALSE)</f>
        <v>1</v>
      </c>
      <c r="U1291" s="113">
        <f t="shared" si="135"/>
        <v>1</v>
      </c>
      <c r="V1291" s="116">
        <f t="shared" si="136"/>
        <v>0</v>
      </c>
      <c r="W1291" s="113">
        <f>VLOOKUP(G1291,key!$S$3:$U$6,3,FALSE)</f>
        <v>0.25</v>
      </c>
      <c r="AA1291" s="113" t="s">
        <v>4151</v>
      </c>
      <c r="AB1291" s="113" t="s">
        <v>1651</v>
      </c>
      <c r="AC1291" s="113" t="s">
        <v>1655</v>
      </c>
      <c r="AD1291" s="113" t="s">
        <v>48</v>
      </c>
      <c r="AE1291" s="113" t="s">
        <v>1656</v>
      </c>
      <c r="AF1291" s="113">
        <v>252</v>
      </c>
      <c r="AG1291" s="113">
        <v>4.4999999999999998E-2</v>
      </c>
      <c r="AH1291" s="113">
        <v>0</v>
      </c>
      <c r="AI1291" s="113">
        <v>500</v>
      </c>
      <c r="AJ1291" s="113">
        <v>4.3999999999999997E-2</v>
      </c>
    </row>
    <row r="1292" spans="1:36" x14ac:dyDescent="0.25">
      <c r="A1292" s="113" t="str">
        <f t="shared" si="134"/>
        <v>CFLDMoMH85CZ01rNCGF</v>
      </c>
      <c r="B1292" s="113" t="s">
        <v>118</v>
      </c>
      <c r="C1292" s="113" t="s">
        <v>45</v>
      </c>
      <c r="D1292" s="112" t="s">
        <v>1651</v>
      </c>
      <c r="E1292" s="112" t="s">
        <v>1655</v>
      </c>
      <c r="F1292" s="112" t="s">
        <v>48</v>
      </c>
      <c r="G1292" s="112" t="s">
        <v>1657</v>
      </c>
      <c r="H1292" s="113">
        <f t="shared" si="132"/>
        <v>0.98599999999999999</v>
      </c>
      <c r="I1292" s="113">
        <f t="shared" si="137"/>
        <v>1.0227272727272727</v>
      </c>
      <c r="J1292" s="113">
        <f t="shared" si="133"/>
        <v>-3.4130000000000001E-2</v>
      </c>
      <c r="M1292" s="113">
        <v>493</v>
      </c>
      <c r="N1292" s="113">
        <v>4.4999999999999998E-2</v>
      </c>
      <c r="O1292" s="113">
        <v>-19.3</v>
      </c>
      <c r="P1292" s="113">
        <v>500</v>
      </c>
      <c r="Q1292" s="113">
        <v>4.3999999999999997E-2</v>
      </c>
      <c r="S1292" s="113" t="b">
        <v>0</v>
      </c>
      <c r="T1292" s="113" t="b">
        <f>VLOOKUP(G1292,key!$S$3:$T$12,2,FALSE)</f>
        <v>0</v>
      </c>
      <c r="U1292" s="113">
        <f t="shared" si="135"/>
        <v>1</v>
      </c>
      <c r="V1292" s="116">
        <f t="shared" si="136"/>
        <v>-3.4130000000000001E-2</v>
      </c>
      <c r="W1292" s="113">
        <f>VLOOKUP(G1292,key!$S$3:$U$6,3,FALSE)</f>
        <v>0.9</v>
      </c>
      <c r="AA1292" s="113" t="s">
        <v>4151</v>
      </c>
      <c r="AB1292" s="113" t="s">
        <v>1651</v>
      </c>
      <c r="AC1292" s="113" t="s">
        <v>1655</v>
      </c>
      <c r="AD1292" s="113" t="s">
        <v>48</v>
      </c>
      <c r="AE1292" s="113" t="s">
        <v>1657</v>
      </c>
      <c r="AF1292" s="113">
        <v>493</v>
      </c>
      <c r="AG1292" s="113">
        <v>4.4999999999999998E-2</v>
      </c>
      <c r="AH1292" s="113">
        <v>-19.3</v>
      </c>
      <c r="AI1292" s="113">
        <v>500</v>
      </c>
      <c r="AJ1292" s="113">
        <v>4.3999999999999997E-2</v>
      </c>
    </row>
    <row r="1293" spans="1:36" x14ac:dyDescent="0.25">
      <c r="A1293" s="113" t="str">
        <f t="shared" si="134"/>
        <v>CFLDMoMH85CZ02rDXGF</v>
      </c>
      <c r="B1293" s="113" t="s">
        <v>118</v>
      </c>
      <c r="C1293" s="113" t="s">
        <v>45</v>
      </c>
      <c r="D1293" s="112" t="s">
        <v>1651</v>
      </c>
      <c r="E1293" s="112" t="s">
        <v>1655</v>
      </c>
      <c r="F1293" s="112" t="s">
        <v>101</v>
      </c>
      <c r="G1293" s="112" t="s">
        <v>1658</v>
      </c>
      <c r="H1293" s="113">
        <f t="shared" si="132"/>
        <v>1.0900000000000001</v>
      </c>
      <c r="I1293" s="113">
        <f t="shared" si="137"/>
        <v>2</v>
      </c>
      <c r="J1293" s="113">
        <f t="shared" si="133"/>
        <v>-3.3600000000000005E-2</v>
      </c>
      <c r="M1293" s="113">
        <v>545</v>
      </c>
      <c r="N1293" s="113">
        <v>0.106</v>
      </c>
      <c r="O1293" s="113">
        <v>-16.8</v>
      </c>
      <c r="P1293" s="113">
        <v>500</v>
      </c>
      <c r="Q1293" s="113">
        <v>4.1000000000000002E-2</v>
      </c>
      <c r="S1293" s="113" t="b">
        <v>0</v>
      </c>
      <c r="T1293" s="113" t="b">
        <f>VLOOKUP(G1293,key!$S$3:$T$12,2,FALSE)</f>
        <v>0</v>
      </c>
      <c r="U1293" s="113">
        <f t="shared" si="135"/>
        <v>1</v>
      </c>
      <c r="V1293" s="116">
        <f t="shared" si="136"/>
        <v>-3.3600000000000005E-2</v>
      </c>
      <c r="W1293" s="113">
        <f>VLOOKUP(G1293,key!$S$3:$U$6,3,FALSE)</f>
        <v>1</v>
      </c>
      <c r="AA1293" s="113" t="s">
        <v>4151</v>
      </c>
      <c r="AB1293" s="113" t="s">
        <v>1651</v>
      </c>
      <c r="AC1293" s="113" t="s">
        <v>1655</v>
      </c>
      <c r="AD1293" s="113" t="s">
        <v>101</v>
      </c>
      <c r="AE1293" s="113" t="s">
        <v>1658</v>
      </c>
      <c r="AF1293" s="113">
        <v>545</v>
      </c>
      <c r="AG1293" s="113">
        <v>0.106</v>
      </c>
      <c r="AH1293" s="113">
        <v>-16.8</v>
      </c>
      <c r="AI1293" s="113">
        <v>500</v>
      </c>
      <c r="AJ1293" s="113">
        <v>4.1000000000000002E-2</v>
      </c>
    </row>
    <row r="1294" spans="1:36" x14ac:dyDescent="0.25">
      <c r="A1294" s="113" t="str">
        <f t="shared" si="134"/>
        <v>CFLDMoMH85CZ02rDXHP</v>
      </c>
      <c r="B1294" s="113" t="s">
        <v>118</v>
      </c>
      <c r="C1294" s="113" t="s">
        <v>45</v>
      </c>
      <c r="D1294" s="112" t="s">
        <v>1651</v>
      </c>
      <c r="E1294" s="112" t="s">
        <v>1655</v>
      </c>
      <c r="F1294" s="112" t="s">
        <v>101</v>
      </c>
      <c r="G1294" s="112" t="s">
        <v>1659</v>
      </c>
      <c r="H1294" s="113">
        <f t="shared" si="132"/>
        <v>0.80200000000000005</v>
      </c>
      <c r="I1294" s="113">
        <f t="shared" si="137"/>
        <v>2</v>
      </c>
      <c r="J1294" s="113">
        <f t="shared" si="133"/>
        <v>0</v>
      </c>
      <c r="M1294" s="113">
        <v>401</v>
      </c>
      <c r="N1294" s="113">
        <v>0.109</v>
      </c>
      <c r="O1294" s="113">
        <v>0</v>
      </c>
      <c r="P1294" s="113">
        <v>500</v>
      </c>
      <c r="Q1294" s="113">
        <v>4.1000000000000002E-2</v>
      </c>
      <c r="S1294" s="113" t="b">
        <v>0</v>
      </c>
      <c r="T1294" s="113" t="b">
        <f>VLOOKUP(G1294,key!$S$3:$T$12,2,FALSE)</f>
        <v>1</v>
      </c>
      <c r="U1294" s="113">
        <f t="shared" si="135"/>
        <v>1</v>
      </c>
      <c r="V1294" s="116">
        <f t="shared" si="136"/>
        <v>0</v>
      </c>
      <c r="W1294" s="113">
        <f>VLOOKUP(G1294,key!$S$3:$U$6,3,FALSE)</f>
        <v>0.5</v>
      </c>
      <c r="AA1294" s="113" t="s">
        <v>4151</v>
      </c>
      <c r="AB1294" s="113" t="s">
        <v>1651</v>
      </c>
      <c r="AC1294" s="113" t="s">
        <v>1655</v>
      </c>
      <c r="AD1294" s="113" t="s">
        <v>101</v>
      </c>
      <c r="AE1294" s="113" t="s">
        <v>1659</v>
      </c>
      <c r="AF1294" s="113">
        <v>401</v>
      </c>
      <c r="AG1294" s="113">
        <v>0.109</v>
      </c>
      <c r="AH1294" s="113">
        <v>0</v>
      </c>
      <c r="AI1294" s="113">
        <v>500</v>
      </c>
      <c r="AJ1294" s="113">
        <v>4.1000000000000002E-2</v>
      </c>
    </row>
    <row r="1295" spans="1:36" x14ac:dyDescent="0.25">
      <c r="A1295" s="113" t="str">
        <f t="shared" si="134"/>
        <v>CFLDMoMH85CZ02rNCEH</v>
      </c>
      <c r="B1295" s="113" t="s">
        <v>118</v>
      </c>
      <c r="C1295" s="113" t="s">
        <v>45</v>
      </c>
      <c r="D1295" s="112" t="s">
        <v>1651</v>
      </c>
      <c r="E1295" s="112" t="s">
        <v>1655</v>
      </c>
      <c r="F1295" s="112" t="s">
        <v>101</v>
      </c>
      <c r="G1295" s="112" t="s">
        <v>1656</v>
      </c>
      <c r="H1295" s="113">
        <f t="shared" si="132"/>
        <v>0.57799999999999996</v>
      </c>
      <c r="I1295" s="113">
        <f t="shared" si="137"/>
        <v>1</v>
      </c>
      <c r="J1295" s="113">
        <f t="shared" si="133"/>
        <v>0</v>
      </c>
      <c r="M1295" s="113">
        <v>289</v>
      </c>
      <c r="N1295" s="113">
        <v>4.1000000000000002E-2</v>
      </c>
      <c r="O1295" s="113">
        <v>0</v>
      </c>
      <c r="P1295" s="113">
        <v>500</v>
      </c>
      <c r="Q1295" s="113">
        <v>4.1000000000000002E-2</v>
      </c>
      <c r="S1295" s="113" t="b">
        <v>0</v>
      </c>
      <c r="T1295" s="113" t="b">
        <f>VLOOKUP(G1295,key!$S$3:$T$12,2,FALSE)</f>
        <v>1</v>
      </c>
      <c r="U1295" s="113">
        <f t="shared" si="135"/>
        <v>1</v>
      </c>
      <c r="V1295" s="116">
        <f t="shared" si="136"/>
        <v>0</v>
      </c>
      <c r="W1295" s="113">
        <f>VLOOKUP(G1295,key!$S$3:$U$6,3,FALSE)</f>
        <v>0.25</v>
      </c>
      <c r="AA1295" s="113" t="s">
        <v>4151</v>
      </c>
      <c r="AB1295" s="113" t="s">
        <v>1651</v>
      </c>
      <c r="AC1295" s="113" t="s">
        <v>1655</v>
      </c>
      <c r="AD1295" s="113" t="s">
        <v>101</v>
      </c>
      <c r="AE1295" s="113" t="s">
        <v>1656</v>
      </c>
      <c r="AF1295" s="113">
        <v>289</v>
      </c>
      <c r="AG1295" s="113">
        <v>4.1000000000000002E-2</v>
      </c>
      <c r="AH1295" s="113">
        <v>0</v>
      </c>
      <c r="AI1295" s="113">
        <v>500</v>
      </c>
      <c r="AJ1295" s="113">
        <v>4.1000000000000002E-2</v>
      </c>
    </row>
    <row r="1296" spans="1:36" x14ac:dyDescent="0.25">
      <c r="A1296" s="113" t="str">
        <f t="shared" si="134"/>
        <v>CFLDMoMH85CZ02rNCGF</v>
      </c>
      <c r="B1296" s="113" t="s">
        <v>118</v>
      </c>
      <c r="C1296" s="113" t="s">
        <v>45</v>
      </c>
      <c r="D1296" s="112" t="s">
        <v>1651</v>
      </c>
      <c r="E1296" s="112" t="s">
        <v>1655</v>
      </c>
      <c r="F1296" s="112" t="s">
        <v>101</v>
      </c>
      <c r="G1296" s="112" t="s">
        <v>1657</v>
      </c>
      <c r="H1296" s="113">
        <f t="shared" si="132"/>
        <v>0.98599999999999999</v>
      </c>
      <c r="I1296" s="113">
        <f t="shared" si="137"/>
        <v>1</v>
      </c>
      <c r="J1296" s="113">
        <f t="shared" si="133"/>
        <v>-3.3399999999999999E-2</v>
      </c>
      <c r="M1296" s="113">
        <v>493</v>
      </c>
      <c r="N1296" s="113">
        <v>4.1000000000000002E-2</v>
      </c>
      <c r="O1296" s="113">
        <v>-16.7</v>
      </c>
      <c r="P1296" s="113">
        <v>500</v>
      </c>
      <c r="Q1296" s="113">
        <v>4.1000000000000002E-2</v>
      </c>
      <c r="S1296" s="113" t="b">
        <v>0</v>
      </c>
      <c r="T1296" s="113" t="b">
        <f>VLOOKUP(G1296,key!$S$3:$T$12,2,FALSE)</f>
        <v>0</v>
      </c>
      <c r="U1296" s="113">
        <f t="shared" si="135"/>
        <v>1</v>
      </c>
      <c r="V1296" s="116">
        <f t="shared" si="136"/>
        <v>-3.3399999999999999E-2</v>
      </c>
      <c r="W1296" s="113">
        <f>VLOOKUP(G1296,key!$S$3:$U$6,3,FALSE)</f>
        <v>0.9</v>
      </c>
      <c r="AA1296" s="113" t="s">
        <v>4151</v>
      </c>
      <c r="AB1296" s="113" t="s">
        <v>1651</v>
      </c>
      <c r="AC1296" s="113" t="s">
        <v>1655</v>
      </c>
      <c r="AD1296" s="113" t="s">
        <v>101</v>
      </c>
      <c r="AE1296" s="113" t="s">
        <v>1657</v>
      </c>
      <c r="AF1296" s="113">
        <v>493</v>
      </c>
      <c r="AG1296" s="113">
        <v>4.1000000000000002E-2</v>
      </c>
      <c r="AH1296" s="113">
        <v>-16.7</v>
      </c>
      <c r="AI1296" s="113">
        <v>500</v>
      </c>
      <c r="AJ1296" s="113">
        <v>4.1000000000000002E-2</v>
      </c>
    </row>
    <row r="1297" spans="1:36" x14ac:dyDescent="0.25">
      <c r="A1297" s="113" t="str">
        <f t="shared" si="134"/>
        <v>CFLDMoMH85CZ03rDXGF</v>
      </c>
      <c r="B1297" s="113" t="s">
        <v>118</v>
      </c>
      <c r="C1297" s="113" t="s">
        <v>45</v>
      </c>
      <c r="D1297" s="112" t="s">
        <v>1651</v>
      </c>
      <c r="E1297" s="112" t="s">
        <v>1655</v>
      </c>
      <c r="F1297" s="112" t="s">
        <v>102</v>
      </c>
      <c r="G1297" s="112" t="s">
        <v>1658</v>
      </c>
      <c r="H1297" s="113">
        <f t="shared" si="132"/>
        <v>1.042</v>
      </c>
      <c r="I1297" s="113">
        <f t="shared" si="137"/>
        <v>1.975609756097561</v>
      </c>
      <c r="J1297" s="113">
        <f t="shared" si="133"/>
        <v>-3.4130000000000001E-2</v>
      </c>
      <c r="M1297" s="113">
        <v>521</v>
      </c>
      <c r="N1297" s="113">
        <v>8.1000000000000003E-2</v>
      </c>
      <c r="O1297" s="113">
        <v>-17.2</v>
      </c>
      <c r="P1297" s="113">
        <v>500</v>
      </c>
      <c r="Q1297" s="113">
        <v>4.1000000000000002E-2</v>
      </c>
      <c r="S1297" s="113" t="b">
        <v>0</v>
      </c>
      <c r="T1297" s="113" t="b">
        <f>VLOOKUP(G1297,key!$S$3:$T$12,2,FALSE)</f>
        <v>0</v>
      </c>
      <c r="U1297" s="113">
        <f t="shared" si="135"/>
        <v>1</v>
      </c>
      <c r="V1297" s="116">
        <f t="shared" si="136"/>
        <v>-3.4130000000000001E-2</v>
      </c>
      <c r="W1297" s="113">
        <f>VLOOKUP(G1297,key!$S$3:$U$6,3,FALSE)</f>
        <v>1</v>
      </c>
      <c r="AA1297" s="113" t="s">
        <v>4151</v>
      </c>
      <c r="AB1297" s="113" t="s">
        <v>1651</v>
      </c>
      <c r="AC1297" s="113" t="s">
        <v>1655</v>
      </c>
      <c r="AD1297" s="113" t="s">
        <v>102</v>
      </c>
      <c r="AE1297" s="113" t="s">
        <v>1658</v>
      </c>
      <c r="AF1297" s="113">
        <v>521</v>
      </c>
      <c r="AG1297" s="113">
        <v>8.1000000000000003E-2</v>
      </c>
      <c r="AH1297" s="113">
        <v>-17.2</v>
      </c>
      <c r="AI1297" s="113">
        <v>500</v>
      </c>
      <c r="AJ1297" s="113">
        <v>4.1000000000000002E-2</v>
      </c>
    </row>
    <row r="1298" spans="1:36" x14ac:dyDescent="0.25">
      <c r="A1298" s="113" t="str">
        <f t="shared" si="134"/>
        <v>CFLDMoMH85CZ03rDXHP</v>
      </c>
      <c r="B1298" s="113" t="s">
        <v>118</v>
      </c>
      <c r="C1298" s="113" t="s">
        <v>45</v>
      </c>
      <c r="D1298" s="112" t="s">
        <v>1651</v>
      </c>
      <c r="E1298" s="112" t="s">
        <v>1655</v>
      </c>
      <c r="F1298" s="112" t="s">
        <v>102</v>
      </c>
      <c r="G1298" s="112" t="s">
        <v>1659</v>
      </c>
      <c r="H1298" s="113">
        <f t="shared" si="132"/>
        <v>0.80200000000000005</v>
      </c>
      <c r="I1298" s="113">
        <f t="shared" si="137"/>
        <v>2</v>
      </c>
      <c r="J1298" s="113">
        <f t="shared" si="133"/>
        <v>0</v>
      </c>
      <c r="M1298" s="113">
        <v>401</v>
      </c>
      <c r="N1298" s="113">
        <v>8.5000000000000006E-2</v>
      </c>
      <c r="O1298" s="113">
        <v>0</v>
      </c>
      <c r="P1298" s="113">
        <v>500</v>
      </c>
      <c r="Q1298" s="113">
        <v>4.1000000000000002E-2</v>
      </c>
      <c r="S1298" s="113" t="b">
        <v>0</v>
      </c>
      <c r="T1298" s="113" t="b">
        <f>VLOOKUP(G1298,key!$S$3:$T$12,2,FALSE)</f>
        <v>1</v>
      </c>
      <c r="U1298" s="113">
        <f t="shared" si="135"/>
        <v>1</v>
      </c>
      <c r="V1298" s="116">
        <f t="shared" si="136"/>
        <v>0</v>
      </c>
      <c r="W1298" s="113">
        <f>VLOOKUP(G1298,key!$S$3:$U$6,3,FALSE)</f>
        <v>0.5</v>
      </c>
      <c r="AA1298" s="113" t="s">
        <v>4151</v>
      </c>
      <c r="AB1298" s="113" t="s">
        <v>1651</v>
      </c>
      <c r="AC1298" s="113" t="s">
        <v>1655</v>
      </c>
      <c r="AD1298" s="113" t="s">
        <v>102</v>
      </c>
      <c r="AE1298" s="113" t="s">
        <v>1659</v>
      </c>
      <c r="AF1298" s="113">
        <v>401</v>
      </c>
      <c r="AG1298" s="113">
        <v>8.5000000000000006E-2</v>
      </c>
      <c r="AH1298" s="113">
        <v>0</v>
      </c>
      <c r="AI1298" s="113">
        <v>500</v>
      </c>
      <c r="AJ1298" s="113">
        <v>4.1000000000000002E-2</v>
      </c>
    </row>
    <row r="1299" spans="1:36" x14ac:dyDescent="0.25">
      <c r="A1299" s="113" t="str">
        <f t="shared" si="134"/>
        <v>CFLDMoMH85CZ03rNCEH</v>
      </c>
      <c r="B1299" s="113" t="s">
        <v>118</v>
      </c>
      <c r="C1299" s="113" t="s">
        <v>45</v>
      </c>
      <c r="D1299" s="112" t="s">
        <v>1651</v>
      </c>
      <c r="E1299" s="112" t="s">
        <v>1655</v>
      </c>
      <c r="F1299" s="112" t="s">
        <v>102</v>
      </c>
      <c r="G1299" s="112" t="s">
        <v>1656</v>
      </c>
      <c r="H1299" s="113">
        <f t="shared" si="132"/>
        <v>0.56200000000000006</v>
      </c>
      <c r="I1299" s="113">
        <f t="shared" si="137"/>
        <v>1</v>
      </c>
      <c r="J1299" s="113">
        <f t="shared" si="133"/>
        <v>0</v>
      </c>
      <c r="M1299" s="113">
        <v>281</v>
      </c>
      <c r="N1299" s="113">
        <v>0.04</v>
      </c>
      <c r="O1299" s="113">
        <v>0</v>
      </c>
      <c r="P1299" s="113">
        <v>500</v>
      </c>
      <c r="Q1299" s="113">
        <v>4.1000000000000002E-2</v>
      </c>
      <c r="S1299" s="113" t="b">
        <v>0</v>
      </c>
      <c r="T1299" s="113" t="b">
        <f>VLOOKUP(G1299,key!$S$3:$T$12,2,FALSE)</f>
        <v>1</v>
      </c>
      <c r="U1299" s="113">
        <f t="shared" si="135"/>
        <v>1</v>
      </c>
      <c r="V1299" s="116">
        <f t="shared" si="136"/>
        <v>0</v>
      </c>
      <c r="W1299" s="113">
        <f>VLOOKUP(G1299,key!$S$3:$U$6,3,FALSE)</f>
        <v>0.25</v>
      </c>
      <c r="AA1299" s="113" t="s">
        <v>4151</v>
      </c>
      <c r="AB1299" s="113" t="s">
        <v>1651</v>
      </c>
      <c r="AC1299" s="113" t="s">
        <v>1655</v>
      </c>
      <c r="AD1299" s="113" t="s">
        <v>102</v>
      </c>
      <c r="AE1299" s="113" t="s">
        <v>1656</v>
      </c>
      <c r="AF1299" s="113">
        <v>281</v>
      </c>
      <c r="AG1299" s="113">
        <v>0.04</v>
      </c>
      <c r="AH1299" s="113">
        <v>0</v>
      </c>
      <c r="AI1299" s="113">
        <v>500</v>
      </c>
      <c r="AJ1299" s="113">
        <v>4.1000000000000002E-2</v>
      </c>
    </row>
    <row r="1300" spans="1:36" x14ac:dyDescent="0.25">
      <c r="A1300" s="113" t="str">
        <f t="shared" si="134"/>
        <v>CFLDMoMH85CZ03rNCGF</v>
      </c>
      <c r="B1300" s="113" t="s">
        <v>118</v>
      </c>
      <c r="C1300" s="113" t="s">
        <v>45</v>
      </c>
      <c r="D1300" s="112" t="s">
        <v>1651</v>
      </c>
      <c r="E1300" s="112" t="s">
        <v>1655</v>
      </c>
      <c r="F1300" s="112" t="s">
        <v>102</v>
      </c>
      <c r="G1300" s="112" t="s">
        <v>1657</v>
      </c>
      <c r="H1300" s="113">
        <f t="shared" si="132"/>
        <v>0.98399999999999999</v>
      </c>
      <c r="I1300" s="113">
        <f t="shared" si="137"/>
        <v>1</v>
      </c>
      <c r="J1300" s="113">
        <f t="shared" si="133"/>
        <v>-3.4130000000000001E-2</v>
      </c>
      <c r="M1300" s="113">
        <v>492</v>
      </c>
      <c r="N1300" s="113">
        <v>4.1000000000000002E-2</v>
      </c>
      <c r="O1300" s="113">
        <v>-17.2</v>
      </c>
      <c r="P1300" s="113">
        <v>500</v>
      </c>
      <c r="Q1300" s="113">
        <v>4.1000000000000002E-2</v>
      </c>
      <c r="S1300" s="113" t="b">
        <v>0</v>
      </c>
      <c r="T1300" s="113" t="b">
        <f>VLOOKUP(G1300,key!$S$3:$T$12,2,FALSE)</f>
        <v>0</v>
      </c>
      <c r="U1300" s="113">
        <f t="shared" si="135"/>
        <v>1</v>
      </c>
      <c r="V1300" s="116">
        <f t="shared" si="136"/>
        <v>-3.4130000000000001E-2</v>
      </c>
      <c r="W1300" s="113">
        <f>VLOOKUP(G1300,key!$S$3:$U$6,3,FALSE)</f>
        <v>0.9</v>
      </c>
      <c r="AA1300" s="113" t="s">
        <v>4151</v>
      </c>
      <c r="AB1300" s="113" t="s">
        <v>1651</v>
      </c>
      <c r="AC1300" s="113" t="s">
        <v>1655</v>
      </c>
      <c r="AD1300" s="113" t="s">
        <v>102</v>
      </c>
      <c r="AE1300" s="113" t="s">
        <v>1657</v>
      </c>
      <c r="AF1300" s="113">
        <v>492</v>
      </c>
      <c r="AG1300" s="113">
        <v>4.1000000000000002E-2</v>
      </c>
      <c r="AH1300" s="113">
        <v>-17.2</v>
      </c>
      <c r="AI1300" s="113">
        <v>500</v>
      </c>
      <c r="AJ1300" s="113">
        <v>4.1000000000000002E-2</v>
      </c>
    </row>
    <row r="1301" spans="1:36" x14ac:dyDescent="0.25">
      <c r="A1301" s="113" t="str">
        <f t="shared" si="134"/>
        <v>CFLDMoMH85CZ04rDXGF</v>
      </c>
      <c r="B1301" s="113" t="s">
        <v>118</v>
      </c>
      <c r="C1301" s="113" t="s">
        <v>45</v>
      </c>
      <c r="D1301" s="112" t="s">
        <v>1651</v>
      </c>
      <c r="E1301" s="112" t="s">
        <v>1655</v>
      </c>
      <c r="F1301" s="112" t="s">
        <v>103</v>
      </c>
      <c r="G1301" s="112" t="s">
        <v>1658</v>
      </c>
      <c r="H1301" s="113">
        <f t="shared" si="132"/>
        <v>1.1160000000000001</v>
      </c>
      <c r="I1301" s="113">
        <f t="shared" si="137"/>
        <v>1.8181818181818183</v>
      </c>
      <c r="J1301" s="113">
        <f t="shared" si="133"/>
        <v>-2.7800000000000002E-2</v>
      </c>
      <c r="M1301" s="113">
        <v>558</v>
      </c>
      <c r="N1301" s="113">
        <v>0.08</v>
      </c>
      <c r="O1301" s="113">
        <v>-13.9</v>
      </c>
      <c r="P1301" s="113">
        <v>500</v>
      </c>
      <c r="Q1301" s="113">
        <v>4.3999999999999997E-2</v>
      </c>
      <c r="S1301" s="113" t="b">
        <v>0</v>
      </c>
      <c r="T1301" s="113" t="b">
        <f>VLOOKUP(G1301,key!$S$3:$T$12,2,FALSE)</f>
        <v>0</v>
      </c>
      <c r="U1301" s="113">
        <f t="shared" si="135"/>
        <v>1</v>
      </c>
      <c r="V1301" s="116">
        <f t="shared" si="136"/>
        <v>-2.7800000000000002E-2</v>
      </c>
      <c r="W1301" s="113">
        <f>VLOOKUP(G1301,key!$S$3:$U$6,3,FALSE)</f>
        <v>1</v>
      </c>
      <c r="AA1301" s="113" t="s">
        <v>4151</v>
      </c>
      <c r="AB1301" s="113" t="s">
        <v>1651</v>
      </c>
      <c r="AC1301" s="113" t="s">
        <v>1655</v>
      </c>
      <c r="AD1301" s="113" t="s">
        <v>103</v>
      </c>
      <c r="AE1301" s="113" t="s">
        <v>1658</v>
      </c>
      <c r="AF1301" s="113">
        <v>558</v>
      </c>
      <c r="AG1301" s="113">
        <v>0.08</v>
      </c>
      <c r="AH1301" s="113">
        <v>-13.9</v>
      </c>
      <c r="AI1301" s="113">
        <v>500</v>
      </c>
      <c r="AJ1301" s="113">
        <v>4.3999999999999997E-2</v>
      </c>
    </row>
    <row r="1302" spans="1:36" x14ac:dyDescent="0.25">
      <c r="A1302" s="113" t="str">
        <f t="shared" si="134"/>
        <v>CFLDMoMH85CZ04rDXHP</v>
      </c>
      <c r="B1302" s="113" t="s">
        <v>118</v>
      </c>
      <c r="C1302" s="113" t="s">
        <v>45</v>
      </c>
      <c r="D1302" s="112" t="s">
        <v>1651</v>
      </c>
      <c r="E1302" s="112" t="s">
        <v>1655</v>
      </c>
      <c r="F1302" s="112" t="s">
        <v>103</v>
      </c>
      <c r="G1302" s="112" t="s">
        <v>1659</v>
      </c>
      <c r="H1302" s="113">
        <f t="shared" si="132"/>
        <v>0.86599999999999999</v>
      </c>
      <c r="I1302" s="113">
        <f t="shared" si="137"/>
        <v>1.7954545454545456</v>
      </c>
      <c r="J1302" s="113">
        <f t="shared" si="133"/>
        <v>0</v>
      </c>
      <c r="M1302" s="113">
        <v>433</v>
      </c>
      <c r="N1302" s="113">
        <v>7.9000000000000001E-2</v>
      </c>
      <c r="O1302" s="113">
        <v>0</v>
      </c>
      <c r="P1302" s="113">
        <v>500</v>
      </c>
      <c r="Q1302" s="113">
        <v>4.3999999999999997E-2</v>
      </c>
      <c r="S1302" s="113" t="b">
        <v>0</v>
      </c>
      <c r="T1302" s="113" t="b">
        <f>VLOOKUP(G1302,key!$S$3:$T$12,2,FALSE)</f>
        <v>1</v>
      </c>
      <c r="U1302" s="113">
        <f t="shared" si="135"/>
        <v>1</v>
      </c>
      <c r="V1302" s="116">
        <f t="shared" si="136"/>
        <v>0</v>
      </c>
      <c r="W1302" s="113">
        <f>VLOOKUP(G1302,key!$S$3:$U$6,3,FALSE)</f>
        <v>0.5</v>
      </c>
      <c r="AA1302" s="113" t="s">
        <v>4151</v>
      </c>
      <c r="AB1302" s="113" t="s">
        <v>1651</v>
      </c>
      <c r="AC1302" s="113" t="s">
        <v>1655</v>
      </c>
      <c r="AD1302" s="113" t="s">
        <v>103</v>
      </c>
      <c r="AE1302" s="113" t="s">
        <v>1659</v>
      </c>
      <c r="AF1302" s="113">
        <v>433</v>
      </c>
      <c r="AG1302" s="113">
        <v>7.9000000000000001E-2</v>
      </c>
      <c r="AH1302" s="113">
        <v>0</v>
      </c>
      <c r="AI1302" s="113">
        <v>500</v>
      </c>
      <c r="AJ1302" s="113">
        <v>4.3999999999999997E-2</v>
      </c>
    </row>
    <row r="1303" spans="1:36" x14ac:dyDescent="0.25">
      <c r="A1303" s="113" t="str">
        <f t="shared" si="134"/>
        <v>CFLDMoMH85CZ04rNCEH</v>
      </c>
      <c r="B1303" s="113" t="s">
        <v>118</v>
      </c>
      <c r="C1303" s="113" t="s">
        <v>45</v>
      </c>
      <c r="D1303" s="112" t="s">
        <v>1651</v>
      </c>
      <c r="E1303" s="112" t="s">
        <v>1655</v>
      </c>
      <c r="F1303" s="112" t="s">
        <v>103</v>
      </c>
      <c r="G1303" s="112" t="s">
        <v>1656</v>
      </c>
      <c r="H1303" s="113">
        <f t="shared" si="132"/>
        <v>0.65</v>
      </c>
      <c r="I1303" s="113">
        <f t="shared" si="137"/>
        <v>1.0227272727272727</v>
      </c>
      <c r="J1303" s="113">
        <f t="shared" si="133"/>
        <v>0</v>
      </c>
      <c r="M1303" s="113">
        <v>325</v>
      </c>
      <c r="N1303" s="113">
        <v>4.4999999999999998E-2</v>
      </c>
      <c r="O1303" s="113">
        <v>0</v>
      </c>
      <c r="P1303" s="113">
        <v>500</v>
      </c>
      <c r="Q1303" s="113">
        <v>4.3999999999999997E-2</v>
      </c>
      <c r="S1303" s="113" t="b">
        <v>0</v>
      </c>
      <c r="T1303" s="113" t="b">
        <f>VLOOKUP(G1303,key!$S$3:$T$12,2,FALSE)</f>
        <v>1</v>
      </c>
      <c r="U1303" s="113">
        <f t="shared" si="135"/>
        <v>1</v>
      </c>
      <c r="V1303" s="116">
        <f t="shared" si="136"/>
        <v>0</v>
      </c>
      <c r="W1303" s="113">
        <f>VLOOKUP(G1303,key!$S$3:$U$6,3,FALSE)</f>
        <v>0.25</v>
      </c>
      <c r="AA1303" s="113" t="s">
        <v>4151</v>
      </c>
      <c r="AB1303" s="113" t="s">
        <v>1651</v>
      </c>
      <c r="AC1303" s="113" t="s">
        <v>1655</v>
      </c>
      <c r="AD1303" s="113" t="s">
        <v>103</v>
      </c>
      <c r="AE1303" s="113" t="s">
        <v>1656</v>
      </c>
      <c r="AF1303" s="113">
        <v>325</v>
      </c>
      <c r="AG1303" s="113">
        <v>4.4999999999999998E-2</v>
      </c>
      <c r="AH1303" s="113">
        <v>0</v>
      </c>
      <c r="AI1303" s="113">
        <v>500</v>
      </c>
      <c r="AJ1303" s="113">
        <v>4.3999999999999997E-2</v>
      </c>
    </row>
    <row r="1304" spans="1:36" x14ac:dyDescent="0.25">
      <c r="A1304" s="113" t="str">
        <f t="shared" si="134"/>
        <v>CFLDMoMH85CZ04rNCGF</v>
      </c>
      <c r="B1304" s="113" t="s">
        <v>118</v>
      </c>
      <c r="C1304" s="113" t="s">
        <v>45</v>
      </c>
      <c r="D1304" s="112" t="s">
        <v>1651</v>
      </c>
      <c r="E1304" s="112" t="s">
        <v>1655</v>
      </c>
      <c r="F1304" s="112" t="s">
        <v>103</v>
      </c>
      <c r="G1304" s="112" t="s">
        <v>1657</v>
      </c>
      <c r="H1304" s="113">
        <f t="shared" si="132"/>
        <v>0.99</v>
      </c>
      <c r="I1304" s="113">
        <f t="shared" si="137"/>
        <v>1</v>
      </c>
      <c r="J1304" s="113">
        <f t="shared" si="133"/>
        <v>-2.7600000000000003E-2</v>
      </c>
      <c r="M1304" s="113">
        <v>495</v>
      </c>
      <c r="N1304" s="113">
        <v>4.3999999999999997E-2</v>
      </c>
      <c r="O1304" s="113">
        <v>-13.8</v>
      </c>
      <c r="P1304" s="113">
        <v>500</v>
      </c>
      <c r="Q1304" s="113">
        <v>4.3999999999999997E-2</v>
      </c>
      <c r="S1304" s="113" t="b">
        <v>0</v>
      </c>
      <c r="T1304" s="113" t="b">
        <f>VLOOKUP(G1304,key!$S$3:$T$12,2,FALSE)</f>
        <v>0</v>
      </c>
      <c r="U1304" s="113">
        <f t="shared" si="135"/>
        <v>1</v>
      </c>
      <c r="V1304" s="116">
        <f t="shared" si="136"/>
        <v>-2.7600000000000003E-2</v>
      </c>
      <c r="W1304" s="113">
        <f>VLOOKUP(G1304,key!$S$3:$U$6,3,FALSE)</f>
        <v>0.9</v>
      </c>
      <c r="AA1304" s="113" t="s">
        <v>4151</v>
      </c>
      <c r="AB1304" s="113" t="s">
        <v>1651</v>
      </c>
      <c r="AC1304" s="113" t="s">
        <v>1655</v>
      </c>
      <c r="AD1304" s="113" t="s">
        <v>103</v>
      </c>
      <c r="AE1304" s="113" t="s">
        <v>1657</v>
      </c>
      <c r="AF1304" s="113">
        <v>495</v>
      </c>
      <c r="AG1304" s="113">
        <v>4.3999999999999997E-2</v>
      </c>
      <c r="AH1304" s="113">
        <v>-13.8</v>
      </c>
      <c r="AI1304" s="113">
        <v>500</v>
      </c>
      <c r="AJ1304" s="113">
        <v>4.3999999999999997E-2</v>
      </c>
    </row>
    <row r="1305" spans="1:36" x14ac:dyDescent="0.25">
      <c r="A1305" s="113" t="str">
        <f t="shared" si="134"/>
        <v>CFLDMoMH85CZ05rDXGF</v>
      </c>
      <c r="B1305" s="113" t="s">
        <v>118</v>
      </c>
      <c r="C1305" s="113" t="s">
        <v>45</v>
      </c>
      <c r="D1305" s="112" t="s">
        <v>1651</v>
      </c>
      <c r="E1305" s="112" t="s">
        <v>1655</v>
      </c>
      <c r="F1305" s="112" t="s">
        <v>104</v>
      </c>
      <c r="G1305" s="112" t="s">
        <v>1658</v>
      </c>
      <c r="H1305" s="113">
        <f t="shared" si="132"/>
        <v>1.032</v>
      </c>
      <c r="I1305" s="113">
        <f t="shared" si="137"/>
        <v>2</v>
      </c>
      <c r="J1305" s="113">
        <f t="shared" si="133"/>
        <v>-3.4130000000000001E-2</v>
      </c>
      <c r="M1305" s="113">
        <v>516</v>
      </c>
      <c r="N1305" s="113">
        <v>9.6000000000000002E-2</v>
      </c>
      <c r="O1305" s="113">
        <v>-18.2</v>
      </c>
      <c r="P1305" s="113">
        <v>500</v>
      </c>
      <c r="Q1305" s="113">
        <v>4.3999999999999997E-2</v>
      </c>
      <c r="S1305" s="113" t="b">
        <v>0</v>
      </c>
      <c r="T1305" s="113" t="b">
        <f>VLOOKUP(G1305,key!$S$3:$T$12,2,FALSE)</f>
        <v>0</v>
      </c>
      <c r="U1305" s="113">
        <f t="shared" si="135"/>
        <v>1</v>
      </c>
      <c r="V1305" s="116">
        <f t="shared" si="136"/>
        <v>-3.4130000000000001E-2</v>
      </c>
      <c r="W1305" s="113">
        <f>VLOOKUP(G1305,key!$S$3:$U$6,3,FALSE)</f>
        <v>1</v>
      </c>
      <c r="AA1305" s="113" t="s">
        <v>4151</v>
      </c>
      <c r="AB1305" s="113" t="s">
        <v>1651</v>
      </c>
      <c r="AC1305" s="113" t="s">
        <v>1655</v>
      </c>
      <c r="AD1305" s="113" t="s">
        <v>104</v>
      </c>
      <c r="AE1305" s="113" t="s">
        <v>1658</v>
      </c>
      <c r="AF1305" s="113">
        <v>516</v>
      </c>
      <c r="AG1305" s="113">
        <v>9.6000000000000002E-2</v>
      </c>
      <c r="AH1305" s="113">
        <v>-18.2</v>
      </c>
      <c r="AI1305" s="113">
        <v>500</v>
      </c>
      <c r="AJ1305" s="113">
        <v>4.3999999999999997E-2</v>
      </c>
    </row>
    <row r="1306" spans="1:36" x14ac:dyDescent="0.25">
      <c r="A1306" s="113" t="str">
        <f t="shared" si="134"/>
        <v>CFLDMoMH85CZ05rDXHP</v>
      </c>
      <c r="B1306" s="113" t="s">
        <v>118</v>
      </c>
      <c r="C1306" s="113" t="s">
        <v>45</v>
      </c>
      <c r="D1306" s="112" t="s">
        <v>1651</v>
      </c>
      <c r="E1306" s="112" t="s">
        <v>1655</v>
      </c>
      <c r="F1306" s="112" t="s">
        <v>104</v>
      </c>
      <c r="G1306" s="112" t="s">
        <v>1659</v>
      </c>
      <c r="H1306" s="113">
        <f t="shared" si="132"/>
        <v>0.76600000000000001</v>
      </c>
      <c r="I1306" s="113">
        <f t="shared" si="137"/>
        <v>2</v>
      </c>
      <c r="J1306" s="113">
        <f t="shared" si="133"/>
        <v>0</v>
      </c>
      <c r="M1306" s="113">
        <v>383</v>
      </c>
      <c r="N1306" s="113">
        <v>9.5000000000000001E-2</v>
      </c>
      <c r="O1306" s="113">
        <v>0</v>
      </c>
      <c r="P1306" s="113">
        <v>500</v>
      </c>
      <c r="Q1306" s="113">
        <v>4.3999999999999997E-2</v>
      </c>
      <c r="S1306" s="113" t="b">
        <v>0</v>
      </c>
      <c r="T1306" s="113" t="b">
        <f>VLOOKUP(G1306,key!$S$3:$T$12,2,FALSE)</f>
        <v>1</v>
      </c>
      <c r="U1306" s="113">
        <f t="shared" si="135"/>
        <v>1</v>
      </c>
      <c r="V1306" s="116">
        <f t="shared" si="136"/>
        <v>0</v>
      </c>
      <c r="W1306" s="113">
        <f>VLOOKUP(G1306,key!$S$3:$U$6,3,FALSE)</f>
        <v>0.5</v>
      </c>
      <c r="AA1306" s="113" t="s">
        <v>4151</v>
      </c>
      <c r="AB1306" s="113" t="s">
        <v>1651</v>
      </c>
      <c r="AC1306" s="113" t="s">
        <v>1655</v>
      </c>
      <c r="AD1306" s="113" t="s">
        <v>104</v>
      </c>
      <c r="AE1306" s="113" t="s">
        <v>1659</v>
      </c>
      <c r="AF1306" s="113">
        <v>383</v>
      </c>
      <c r="AG1306" s="113">
        <v>9.5000000000000001E-2</v>
      </c>
      <c r="AH1306" s="113">
        <v>0</v>
      </c>
      <c r="AI1306" s="113">
        <v>500</v>
      </c>
      <c r="AJ1306" s="113">
        <v>4.3999999999999997E-2</v>
      </c>
    </row>
    <row r="1307" spans="1:36" x14ac:dyDescent="0.25">
      <c r="A1307" s="113" t="str">
        <f t="shared" si="134"/>
        <v>CFLDMoMH85CZ05rNCEH</v>
      </c>
      <c r="B1307" s="113" t="s">
        <v>118</v>
      </c>
      <c r="C1307" s="113" t="s">
        <v>45</v>
      </c>
      <c r="D1307" s="112" t="s">
        <v>1651</v>
      </c>
      <c r="E1307" s="112" t="s">
        <v>1655</v>
      </c>
      <c r="F1307" s="112" t="s">
        <v>104</v>
      </c>
      <c r="G1307" s="112" t="s">
        <v>1656</v>
      </c>
      <c r="H1307" s="113">
        <f t="shared" si="132"/>
        <v>0.54200000000000004</v>
      </c>
      <c r="I1307" s="113">
        <f t="shared" si="137"/>
        <v>1.0227272727272727</v>
      </c>
      <c r="J1307" s="113">
        <f t="shared" si="133"/>
        <v>0</v>
      </c>
      <c r="M1307" s="113">
        <v>271</v>
      </c>
      <c r="N1307" s="113">
        <v>4.4999999999999998E-2</v>
      </c>
      <c r="O1307" s="113">
        <v>0</v>
      </c>
      <c r="P1307" s="113">
        <v>500</v>
      </c>
      <c r="Q1307" s="113">
        <v>4.3999999999999997E-2</v>
      </c>
      <c r="S1307" s="113" t="b">
        <v>0</v>
      </c>
      <c r="T1307" s="113" t="b">
        <f>VLOOKUP(G1307,key!$S$3:$T$12,2,FALSE)</f>
        <v>1</v>
      </c>
      <c r="U1307" s="113">
        <f t="shared" si="135"/>
        <v>1</v>
      </c>
      <c r="V1307" s="116">
        <f t="shared" si="136"/>
        <v>0</v>
      </c>
      <c r="W1307" s="113">
        <f>VLOOKUP(G1307,key!$S$3:$U$6,3,FALSE)</f>
        <v>0.25</v>
      </c>
      <c r="AA1307" s="113" t="s">
        <v>4151</v>
      </c>
      <c r="AB1307" s="113" t="s">
        <v>1651</v>
      </c>
      <c r="AC1307" s="113" t="s">
        <v>1655</v>
      </c>
      <c r="AD1307" s="113" t="s">
        <v>104</v>
      </c>
      <c r="AE1307" s="113" t="s">
        <v>1656</v>
      </c>
      <c r="AF1307" s="113">
        <v>271</v>
      </c>
      <c r="AG1307" s="113">
        <v>4.4999999999999998E-2</v>
      </c>
      <c r="AH1307" s="113">
        <v>0</v>
      </c>
      <c r="AI1307" s="113">
        <v>500</v>
      </c>
      <c r="AJ1307" s="113">
        <v>4.3999999999999997E-2</v>
      </c>
    </row>
    <row r="1308" spans="1:36" x14ac:dyDescent="0.25">
      <c r="A1308" s="113" t="str">
        <f t="shared" si="134"/>
        <v>CFLDMoMH85CZ05rNCGF</v>
      </c>
      <c r="B1308" s="113" t="s">
        <v>118</v>
      </c>
      <c r="C1308" s="113" t="s">
        <v>45</v>
      </c>
      <c r="D1308" s="112" t="s">
        <v>1651</v>
      </c>
      <c r="E1308" s="112" t="s">
        <v>1655</v>
      </c>
      <c r="F1308" s="112" t="s">
        <v>104</v>
      </c>
      <c r="G1308" s="112" t="s">
        <v>1657</v>
      </c>
      <c r="H1308" s="113">
        <f t="shared" si="132"/>
        <v>0.98599999999999999</v>
      </c>
      <c r="I1308" s="113">
        <f t="shared" si="137"/>
        <v>1.0227272727272727</v>
      </c>
      <c r="J1308" s="113">
        <f t="shared" si="133"/>
        <v>-3.4130000000000001E-2</v>
      </c>
      <c r="M1308" s="113">
        <v>493</v>
      </c>
      <c r="N1308" s="113">
        <v>4.4999999999999998E-2</v>
      </c>
      <c r="O1308" s="113">
        <v>-18.2</v>
      </c>
      <c r="P1308" s="113">
        <v>500</v>
      </c>
      <c r="Q1308" s="113">
        <v>4.3999999999999997E-2</v>
      </c>
      <c r="S1308" s="113" t="b">
        <v>0</v>
      </c>
      <c r="T1308" s="113" t="b">
        <f>VLOOKUP(G1308,key!$S$3:$T$12,2,FALSE)</f>
        <v>0</v>
      </c>
      <c r="U1308" s="113">
        <f t="shared" si="135"/>
        <v>1</v>
      </c>
      <c r="V1308" s="116">
        <f t="shared" si="136"/>
        <v>-3.4130000000000001E-2</v>
      </c>
      <c r="W1308" s="113">
        <f>VLOOKUP(G1308,key!$S$3:$U$6,3,FALSE)</f>
        <v>0.9</v>
      </c>
      <c r="AA1308" s="113" t="s">
        <v>4151</v>
      </c>
      <c r="AB1308" s="113" t="s">
        <v>1651</v>
      </c>
      <c r="AC1308" s="113" t="s">
        <v>1655</v>
      </c>
      <c r="AD1308" s="113" t="s">
        <v>104</v>
      </c>
      <c r="AE1308" s="113" t="s">
        <v>1657</v>
      </c>
      <c r="AF1308" s="113">
        <v>493</v>
      </c>
      <c r="AG1308" s="113">
        <v>4.4999999999999998E-2</v>
      </c>
      <c r="AH1308" s="113">
        <v>-18.2</v>
      </c>
      <c r="AI1308" s="113">
        <v>500</v>
      </c>
      <c r="AJ1308" s="113">
        <v>4.3999999999999997E-2</v>
      </c>
    </row>
    <row r="1309" spans="1:36" x14ac:dyDescent="0.25">
      <c r="A1309" s="113" t="str">
        <f t="shared" si="134"/>
        <v>CFLDMoMH85CZ06rDXGF</v>
      </c>
      <c r="B1309" s="113" t="s">
        <v>118</v>
      </c>
      <c r="C1309" s="113" t="s">
        <v>45</v>
      </c>
      <c r="D1309" s="112" t="s">
        <v>1651</v>
      </c>
      <c r="E1309" s="112" t="s">
        <v>1655</v>
      </c>
      <c r="F1309" s="112" t="s">
        <v>105</v>
      </c>
      <c r="G1309" s="112" t="s">
        <v>1658</v>
      </c>
      <c r="H1309" s="113">
        <f t="shared" si="132"/>
        <v>1.1100000000000001</v>
      </c>
      <c r="I1309" s="113">
        <f t="shared" si="137"/>
        <v>1.7727272727272729</v>
      </c>
      <c r="J1309" s="113">
        <f t="shared" si="133"/>
        <v>-2.2800000000000001E-2</v>
      </c>
      <c r="M1309" s="113">
        <v>555</v>
      </c>
      <c r="N1309" s="113">
        <v>7.8E-2</v>
      </c>
      <c r="O1309" s="113">
        <v>-11.4</v>
      </c>
      <c r="P1309" s="113">
        <v>500</v>
      </c>
      <c r="Q1309" s="113">
        <v>4.3999999999999997E-2</v>
      </c>
      <c r="S1309" s="113" t="b">
        <v>0</v>
      </c>
      <c r="T1309" s="113" t="b">
        <f>VLOOKUP(G1309,key!$S$3:$T$12,2,FALSE)</f>
        <v>0</v>
      </c>
      <c r="U1309" s="113">
        <f t="shared" si="135"/>
        <v>1</v>
      </c>
      <c r="V1309" s="116">
        <f t="shared" si="136"/>
        <v>-2.2800000000000001E-2</v>
      </c>
      <c r="W1309" s="113">
        <f>VLOOKUP(G1309,key!$S$3:$U$6,3,FALSE)</f>
        <v>1</v>
      </c>
      <c r="AA1309" s="113" t="s">
        <v>4151</v>
      </c>
      <c r="AB1309" s="113" t="s">
        <v>1651</v>
      </c>
      <c r="AC1309" s="113" t="s">
        <v>1655</v>
      </c>
      <c r="AD1309" s="113" t="s">
        <v>105</v>
      </c>
      <c r="AE1309" s="113" t="s">
        <v>1658</v>
      </c>
      <c r="AF1309" s="113">
        <v>555</v>
      </c>
      <c r="AG1309" s="113">
        <v>7.8E-2</v>
      </c>
      <c r="AH1309" s="113">
        <v>-11.4</v>
      </c>
      <c r="AI1309" s="113">
        <v>500</v>
      </c>
      <c r="AJ1309" s="113">
        <v>4.3999999999999997E-2</v>
      </c>
    </row>
    <row r="1310" spans="1:36" x14ac:dyDescent="0.25">
      <c r="A1310" s="113" t="str">
        <f t="shared" si="134"/>
        <v>CFLDMoMH85CZ06rDXHP</v>
      </c>
      <c r="B1310" s="113" t="s">
        <v>118</v>
      </c>
      <c r="C1310" s="113" t="s">
        <v>45</v>
      </c>
      <c r="D1310" s="112" t="s">
        <v>1651</v>
      </c>
      <c r="E1310" s="112" t="s">
        <v>1655</v>
      </c>
      <c r="F1310" s="112" t="s">
        <v>105</v>
      </c>
      <c r="G1310" s="112" t="s">
        <v>1659</v>
      </c>
      <c r="H1310" s="113">
        <f t="shared" si="132"/>
        <v>0.94599999999999995</v>
      </c>
      <c r="I1310" s="113">
        <f t="shared" si="137"/>
        <v>1.8181818181818183</v>
      </c>
      <c r="J1310" s="113">
        <f t="shared" si="133"/>
        <v>0</v>
      </c>
      <c r="M1310" s="113">
        <v>473</v>
      </c>
      <c r="N1310" s="113">
        <v>0.08</v>
      </c>
      <c r="O1310" s="113">
        <v>0</v>
      </c>
      <c r="P1310" s="113">
        <v>500</v>
      </c>
      <c r="Q1310" s="113">
        <v>4.3999999999999997E-2</v>
      </c>
      <c r="S1310" s="113" t="b">
        <v>0</v>
      </c>
      <c r="T1310" s="113" t="b">
        <f>VLOOKUP(G1310,key!$S$3:$T$12,2,FALSE)</f>
        <v>1</v>
      </c>
      <c r="U1310" s="113">
        <f t="shared" si="135"/>
        <v>1</v>
      </c>
      <c r="V1310" s="116">
        <f t="shared" si="136"/>
        <v>0</v>
      </c>
      <c r="W1310" s="113">
        <f>VLOOKUP(G1310,key!$S$3:$U$6,3,FALSE)</f>
        <v>0.5</v>
      </c>
      <c r="AA1310" s="113" t="s">
        <v>4151</v>
      </c>
      <c r="AB1310" s="113" t="s">
        <v>1651</v>
      </c>
      <c r="AC1310" s="113" t="s">
        <v>1655</v>
      </c>
      <c r="AD1310" s="113" t="s">
        <v>105</v>
      </c>
      <c r="AE1310" s="113" t="s">
        <v>1659</v>
      </c>
      <c r="AF1310" s="113">
        <v>473</v>
      </c>
      <c r="AG1310" s="113">
        <v>0.08</v>
      </c>
      <c r="AH1310" s="113">
        <v>0</v>
      </c>
      <c r="AI1310" s="113">
        <v>500</v>
      </c>
      <c r="AJ1310" s="113">
        <v>4.3999999999999997E-2</v>
      </c>
    </row>
    <row r="1311" spans="1:36" x14ac:dyDescent="0.25">
      <c r="A1311" s="113" t="str">
        <f t="shared" si="134"/>
        <v>CFLDMoMH85CZ06rNCEH</v>
      </c>
      <c r="B1311" s="113" t="s">
        <v>118</v>
      </c>
      <c r="C1311" s="113" t="s">
        <v>45</v>
      </c>
      <c r="D1311" s="112" t="s">
        <v>1651</v>
      </c>
      <c r="E1311" s="112" t="s">
        <v>1655</v>
      </c>
      <c r="F1311" s="112" t="s">
        <v>105</v>
      </c>
      <c r="G1311" s="112" t="s">
        <v>1656</v>
      </c>
      <c r="H1311" s="113">
        <f t="shared" si="132"/>
        <v>0.71599999999999997</v>
      </c>
      <c r="I1311" s="113">
        <f t="shared" si="137"/>
        <v>1.0227272727272727</v>
      </c>
      <c r="J1311" s="113">
        <f t="shared" si="133"/>
        <v>0</v>
      </c>
      <c r="M1311" s="113">
        <v>358</v>
      </c>
      <c r="N1311" s="113">
        <v>4.4999999999999998E-2</v>
      </c>
      <c r="O1311" s="113">
        <v>0</v>
      </c>
      <c r="P1311" s="113">
        <v>500</v>
      </c>
      <c r="Q1311" s="113">
        <v>4.3999999999999997E-2</v>
      </c>
      <c r="S1311" s="113" t="b">
        <v>0</v>
      </c>
      <c r="T1311" s="113" t="b">
        <f>VLOOKUP(G1311,key!$S$3:$T$12,2,FALSE)</f>
        <v>1</v>
      </c>
      <c r="U1311" s="113">
        <f t="shared" si="135"/>
        <v>1</v>
      </c>
      <c r="V1311" s="116">
        <f t="shared" si="136"/>
        <v>0</v>
      </c>
      <c r="W1311" s="113">
        <f>VLOOKUP(G1311,key!$S$3:$U$6,3,FALSE)</f>
        <v>0.25</v>
      </c>
      <c r="AA1311" s="113" t="s">
        <v>4151</v>
      </c>
      <c r="AB1311" s="113" t="s">
        <v>1651</v>
      </c>
      <c r="AC1311" s="113" t="s">
        <v>1655</v>
      </c>
      <c r="AD1311" s="113" t="s">
        <v>105</v>
      </c>
      <c r="AE1311" s="113" t="s">
        <v>1656</v>
      </c>
      <c r="AF1311" s="113">
        <v>358</v>
      </c>
      <c r="AG1311" s="113">
        <v>4.4999999999999998E-2</v>
      </c>
      <c r="AH1311" s="113">
        <v>0</v>
      </c>
      <c r="AI1311" s="113">
        <v>500</v>
      </c>
      <c r="AJ1311" s="113">
        <v>4.3999999999999997E-2</v>
      </c>
    </row>
    <row r="1312" spans="1:36" x14ac:dyDescent="0.25">
      <c r="A1312" s="113" t="str">
        <f t="shared" si="134"/>
        <v>CFLDMoMH85CZ06rNCGF</v>
      </c>
      <c r="B1312" s="113" t="s">
        <v>118</v>
      </c>
      <c r="C1312" s="113" t="s">
        <v>45</v>
      </c>
      <c r="D1312" s="112" t="s">
        <v>1651</v>
      </c>
      <c r="E1312" s="112" t="s">
        <v>1655</v>
      </c>
      <c r="F1312" s="112" t="s">
        <v>105</v>
      </c>
      <c r="G1312" s="112" t="s">
        <v>1657</v>
      </c>
      <c r="H1312" s="113">
        <f t="shared" si="132"/>
        <v>0.99399999999999999</v>
      </c>
      <c r="I1312" s="113">
        <f t="shared" si="137"/>
        <v>1</v>
      </c>
      <c r="J1312" s="113">
        <f t="shared" si="133"/>
        <v>-2.2800000000000001E-2</v>
      </c>
      <c r="M1312" s="113">
        <v>497</v>
      </c>
      <c r="N1312" s="113">
        <v>4.3999999999999997E-2</v>
      </c>
      <c r="O1312" s="113">
        <v>-11.4</v>
      </c>
      <c r="P1312" s="113">
        <v>500</v>
      </c>
      <c r="Q1312" s="113">
        <v>4.3999999999999997E-2</v>
      </c>
      <c r="S1312" s="113" t="b">
        <v>0</v>
      </c>
      <c r="T1312" s="113" t="b">
        <f>VLOOKUP(G1312,key!$S$3:$T$12,2,FALSE)</f>
        <v>0</v>
      </c>
      <c r="U1312" s="113">
        <f t="shared" si="135"/>
        <v>1</v>
      </c>
      <c r="V1312" s="116">
        <f t="shared" si="136"/>
        <v>-2.2800000000000001E-2</v>
      </c>
      <c r="W1312" s="113">
        <f>VLOOKUP(G1312,key!$S$3:$U$6,3,FALSE)</f>
        <v>0.9</v>
      </c>
      <c r="AA1312" s="113" t="s">
        <v>4151</v>
      </c>
      <c r="AB1312" s="113" t="s">
        <v>1651</v>
      </c>
      <c r="AC1312" s="113" t="s">
        <v>1655</v>
      </c>
      <c r="AD1312" s="113" t="s">
        <v>105</v>
      </c>
      <c r="AE1312" s="113" t="s">
        <v>1657</v>
      </c>
      <c r="AF1312" s="113">
        <v>497</v>
      </c>
      <c r="AG1312" s="113">
        <v>4.3999999999999997E-2</v>
      </c>
      <c r="AH1312" s="113">
        <v>-11.4</v>
      </c>
      <c r="AI1312" s="113">
        <v>500</v>
      </c>
      <c r="AJ1312" s="113">
        <v>4.3999999999999997E-2</v>
      </c>
    </row>
    <row r="1313" spans="1:36" x14ac:dyDescent="0.25">
      <c r="A1313" s="113" t="str">
        <f t="shared" si="134"/>
        <v>CFLDMoMH85CZ07rDXGF</v>
      </c>
      <c r="B1313" s="113" t="s">
        <v>118</v>
      </c>
      <c r="C1313" s="113" t="s">
        <v>45</v>
      </c>
      <c r="D1313" s="112" t="s">
        <v>1651</v>
      </c>
      <c r="E1313" s="112" t="s">
        <v>1655</v>
      </c>
      <c r="F1313" s="112" t="s">
        <v>106</v>
      </c>
      <c r="G1313" s="112" t="s">
        <v>1658</v>
      </c>
      <c r="H1313" s="113">
        <f t="shared" si="132"/>
        <v>1.1399999999999999</v>
      </c>
      <c r="I1313" s="113">
        <f t="shared" si="137"/>
        <v>1.7045454545454546</v>
      </c>
      <c r="J1313" s="113">
        <f t="shared" si="133"/>
        <v>-1.908E-2</v>
      </c>
      <c r="M1313" s="113">
        <v>570</v>
      </c>
      <c r="N1313" s="113">
        <v>7.4999999999999997E-2</v>
      </c>
      <c r="O1313" s="113">
        <v>-9.5399999999999991</v>
      </c>
      <c r="P1313" s="113">
        <v>500</v>
      </c>
      <c r="Q1313" s="113">
        <v>4.3999999999999997E-2</v>
      </c>
      <c r="S1313" s="113" t="b">
        <v>0</v>
      </c>
      <c r="T1313" s="113" t="b">
        <f>VLOOKUP(G1313,key!$S$3:$T$12,2,FALSE)</f>
        <v>0</v>
      </c>
      <c r="U1313" s="113">
        <f t="shared" si="135"/>
        <v>1</v>
      </c>
      <c r="V1313" s="116">
        <f t="shared" si="136"/>
        <v>-1.908E-2</v>
      </c>
      <c r="W1313" s="113">
        <f>VLOOKUP(G1313,key!$S$3:$U$6,3,FALSE)</f>
        <v>1</v>
      </c>
      <c r="AA1313" s="113" t="s">
        <v>4151</v>
      </c>
      <c r="AB1313" s="113" t="s">
        <v>1651</v>
      </c>
      <c r="AC1313" s="113" t="s">
        <v>1655</v>
      </c>
      <c r="AD1313" s="113" t="s">
        <v>106</v>
      </c>
      <c r="AE1313" s="113" t="s">
        <v>1658</v>
      </c>
      <c r="AF1313" s="113">
        <v>570</v>
      </c>
      <c r="AG1313" s="113">
        <v>7.4999999999999997E-2</v>
      </c>
      <c r="AH1313" s="113">
        <v>-9.5399999999999991</v>
      </c>
      <c r="AI1313" s="113">
        <v>500</v>
      </c>
      <c r="AJ1313" s="113">
        <v>4.3999999999999997E-2</v>
      </c>
    </row>
    <row r="1314" spans="1:36" x14ac:dyDescent="0.25">
      <c r="A1314" s="113" t="str">
        <f t="shared" si="134"/>
        <v>CFLDMoMH85CZ07rDXHP</v>
      </c>
      <c r="B1314" s="113" t="s">
        <v>118</v>
      </c>
      <c r="C1314" s="113" t="s">
        <v>45</v>
      </c>
      <c r="D1314" s="112" t="s">
        <v>1651</v>
      </c>
      <c r="E1314" s="112" t="s">
        <v>1655</v>
      </c>
      <c r="F1314" s="112" t="s">
        <v>106</v>
      </c>
      <c r="G1314" s="112" t="s">
        <v>1659</v>
      </c>
      <c r="H1314" s="113">
        <f t="shared" si="132"/>
        <v>1.01</v>
      </c>
      <c r="I1314" s="113">
        <f t="shared" si="137"/>
        <v>1.7045454545454546</v>
      </c>
      <c r="J1314" s="113">
        <f t="shared" si="133"/>
        <v>0</v>
      </c>
      <c r="M1314" s="113">
        <v>505</v>
      </c>
      <c r="N1314" s="113">
        <v>7.4999999999999997E-2</v>
      </c>
      <c r="O1314" s="113">
        <v>0</v>
      </c>
      <c r="P1314" s="113">
        <v>500</v>
      </c>
      <c r="Q1314" s="113">
        <v>4.3999999999999997E-2</v>
      </c>
      <c r="S1314" s="113" t="b">
        <v>0</v>
      </c>
      <c r="T1314" s="113" t="b">
        <f>VLOOKUP(G1314,key!$S$3:$T$12,2,FALSE)</f>
        <v>1</v>
      </c>
      <c r="U1314" s="113">
        <f t="shared" si="135"/>
        <v>1</v>
      </c>
      <c r="V1314" s="116">
        <f t="shared" si="136"/>
        <v>0</v>
      </c>
      <c r="W1314" s="113">
        <f>VLOOKUP(G1314,key!$S$3:$U$6,3,FALSE)</f>
        <v>0.5</v>
      </c>
      <c r="AA1314" s="113" t="s">
        <v>4151</v>
      </c>
      <c r="AB1314" s="113" t="s">
        <v>1651</v>
      </c>
      <c r="AC1314" s="113" t="s">
        <v>1655</v>
      </c>
      <c r="AD1314" s="113" t="s">
        <v>106</v>
      </c>
      <c r="AE1314" s="113" t="s">
        <v>1659</v>
      </c>
      <c r="AF1314" s="113">
        <v>505</v>
      </c>
      <c r="AG1314" s="113">
        <v>7.4999999999999997E-2</v>
      </c>
      <c r="AH1314" s="113">
        <v>0</v>
      </c>
      <c r="AI1314" s="113">
        <v>500</v>
      </c>
      <c r="AJ1314" s="113">
        <v>4.3999999999999997E-2</v>
      </c>
    </row>
    <row r="1315" spans="1:36" x14ac:dyDescent="0.25">
      <c r="A1315" s="113" t="str">
        <f t="shared" si="134"/>
        <v>CFLDMoMH85CZ07rNCEH</v>
      </c>
      <c r="B1315" s="113" t="s">
        <v>118</v>
      </c>
      <c r="C1315" s="113" t="s">
        <v>45</v>
      </c>
      <c r="D1315" s="112" t="s">
        <v>1651</v>
      </c>
      <c r="E1315" s="112" t="s">
        <v>1655</v>
      </c>
      <c r="F1315" s="112" t="s">
        <v>106</v>
      </c>
      <c r="G1315" s="112" t="s">
        <v>1656</v>
      </c>
      <c r="H1315" s="113">
        <f t="shared" si="132"/>
        <v>0.76200000000000001</v>
      </c>
      <c r="I1315" s="113">
        <f t="shared" si="137"/>
        <v>1.0227272727272727</v>
      </c>
      <c r="J1315" s="113">
        <f t="shared" si="133"/>
        <v>0</v>
      </c>
      <c r="M1315" s="113">
        <v>381</v>
      </c>
      <c r="N1315" s="113">
        <v>4.4999999999999998E-2</v>
      </c>
      <c r="O1315" s="113">
        <v>0</v>
      </c>
      <c r="P1315" s="113">
        <v>500</v>
      </c>
      <c r="Q1315" s="113">
        <v>4.3999999999999997E-2</v>
      </c>
      <c r="S1315" s="113" t="b">
        <v>0</v>
      </c>
      <c r="T1315" s="113" t="b">
        <f>VLOOKUP(G1315,key!$S$3:$T$12,2,FALSE)</f>
        <v>1</v>
      </c>
      <c r="U1315" s="113">
        <f t="shared" si="135"/>
        <v>1</v>
      </c>
      <c r="V1315" s="116">
        <f t="shared" si="136"/>
        <v>0</v>
      </c>
      <c r="W1315" s="113">
        <f>VLOOKUP(G1315,key!$S$3:$U$6,3,FALSE)</f>
        <v>0.25</v>
      </c>
      <c r="AA1315" s="113" t="s">
        <v>4151</v>
      </c>
      <c r="AB1315" s="113" t="s">
        <v>1651</v>
      </c>
      <c r="AC1315" s="113" t="s">
        <v>1655</v>
      </c>
      <c r="AD1315" s="113" t="s">
        <v>106</v>
      </c>
      <c r="AE1315" s="113" t="s">
        <v>1656</v>
      </c>
      <c r="AF1315" s="113">
        <v>381</v>
      </c>
      <c r="AG1315" s="113">
        <v>4.4999999999999998E-2</v>
      </c>
      <c r="AH1315" s="113">
        <v>0</v>
      </c>
      <c r="AI1315" s="113">
        <v>500</v>
      </c>
      <c r="AJ1315" s="113">
        <v>4.3999999999999997E-2</v>
      </c>
    </row>
    <row r="1316" spans="1:36" x14ac:dyDescent="0.25">
      <c r="A1316" s="113" t="str">
        <f t="shared" si="134"/>
        <v>CFLDMoMH85CZ07rNCGF</v>
      </c>
      <c r="B1316" s="113" t="s">
        <v>118</v>
      </c>
      <c r="C1316" s="113" t="s">
        <v>45</v>
      </c>
      <c r="D1316" s="112" t="s">
        <v>1651</v>
      </c>
      <c r="E1316" s="112" t="s">
        <v>1655</v>
      </c>
      <c r="F1316" s="112" t="s">
        <v>106</v>
      </c>
      <c r="G1316" s="112" t="s">
        <v>1657</v>
      </c>
      <c r="H1316" s="113">
        <f t="shared" si="132"/>
        <v>0.996</v>
      </c>
      <c r="I1316" s="113">
        <f t="shared" si="137"/>
        <v>1.0227272727272727</v>
      </c>
      <c r="J1316" s="113">
        <f t="shared" si="133"/>
        <v>-1.9140000000000001E-2</v>
      </c>
      <c r="M1316" s="113">
        <v>498</v>
      </c>
      <c r="N1316" s="113">
        <v>4.4999999999999998E-2</v>
      </c>
      <c r="O1316" s="113">
        <v>-9.57</v>
      </c>
      <c r="P1316" s="113">
        <v>500</v>
      </c>
      <c r="Q1316" s="113">
        <v>4.3999999999999997E-2</v>
      </c>
      <c r="S1316" s="113" t="b">
        <v>0</v>
      </c>
      <c r="T1316" s="113" t="b">
        <f>VLOOKUP(G1316,key!$S$3:$T$12,2,FALSE)</f>
        <v>0</v>
      </c>
      <c r="U1316" s="113">
        <f t="shared" si="135"/>
        <v>1</v>
      </c>
      <c r="V1316" s="116">
        <f t="shared" si="136"/>
        <v>-1.9140000000000001E-2</v>
      </c>
      <c r="W1316" s="113">
        <f>VLOOKUP(G1316,key!$S$3:$U$6,3,FALSE)</f>
        <v>0.9</v>
      </c>
      <c r="AA1316" s="113" t="s">
        <v>4151</v>
      </c>
      <c r="AB1316" s="113" t="s">
        <v>1651</v>
      </c>
      <c r="AC1316" s="113" t="s">
        <v>1655</v>
      </c>
      <c r="AD1316" s="113" t="s">
        <v>106</v>
      </c>
      <c r="AE1316" s="113" t="s">
        <v>1657</v>
      </c>
      <c r="AF1316" s="113">
        <v>498</v>
      </c>
      <c r="AG1316" s="113">
        <v>4.4999999999999998E-2</v>
      </c>
      <c r="AH1316" s="113">
        <v>-9.57</v>
      </c>
      <c r="AI1316" s="113">
        <v>500</v>
      </c>
      <c r="AJ1316" s="113">
        <v>4.3999999999999997E-2</v>
      </c>
    </row>
    <row r="1317" spans="1:36" x14ac:dyDescent="0.25">
      <c r="A1317" s="113" t="str">
        <f t="shared" si="134"/>
        <v>CFLDMoMH85CZ08rDXGF</v>
      </c>
      <c r="B1317" s="113" t="s">
        <v>118</v>
      </c>
      <c r="C1317" s="113" t="s">
        <v>45</v>
      </c>
      <c r="D1317" s="112" t="s">
        <v>1651</v>
      </c>
      <c r="E1317" s="112" t="s">
        <v>1655</v>
      </c>
      <c r="F1317" s="112" t="s">
        <v>107</v>
      </c>
      <c r="G1317" s="112" t="s">
        <v>1658</v>
      </c>
      <c r="H1317" s="113">
        <f t="shared" si="132"/>
        <v>1.1499999999999999</v>
      </c>
      <c r="I1317" s="113">
        <f t="shared" si="137"/>
        <v>1.7954545454545456</v>
      </c>
      <c r="J1317" s="113">
        <f t="shared" si="133"/>
        <v>-1.9019999999999999E-2</v>
      </c>
      <c r="M1317" s="113">
        <v>575</v>
      </c>
      <c r="N1317" s="113">
        <v>7.9000000000000001E-2</v>
      </c>
      <c r="O1317" s="113">
        <v>-9.51</v>
      </c>
      <c r="P1317" s="113">
        <v>500</v>
      </c>
      <c r="Q1317" s="113">
        <v>4.3999999999999997E-2</v>
      </c>
      <c r="S1317" s="113" t="b">
        <v>0</v>
      </c>
      <c r="T1317" s="113" t="b">
        <f>VLOOKUP(G1317,key!$S$3:$T$12,2,FALSE)</f>
        <v>0</v>
      </c>
      <c r="U1317" s="113">
        <f t="shared" si="135"/>
        <v>1</v>
      </c>
      <c r="V1317" s="116">
        <f t="shared" si="136"/>
        <v>-1.9019999999999999E-2</v>
      </c>
      <c r="W1317" s="113">
        <f>VLOOKUP(G1317,key!$S$3:$U$6,3,FALSE)</f>
        <v>1</v>
      </c>
      <c r="AA1317" s="113" t="s">
        <v>4151</v>
      </c>
      <c r="AB1317" s="113" t="s">
        <v>1651</v>
      </c>
      <c r="AC1317" s="113" t="s">
        <v>1655</v>
      </c>
      <c r="AD1317" s="113" t="s">
        <v>107</v>
      </c>
      <c r="AE1317" s="113" t="s">
        <v>1658</v>
      </c>
      <c r="AF1317" s="113">
        <v>575</v>
      </c>
      <c r="AG1317" s="113">
        <v>7.9000000000000001E-2</v>
      </c>
      <c r="AH1317" s="113">
        <v>-9.51</v>
      </c>
      <c r="AI1317" s="113">
        <v>500</v>
      </c>
      <c r="AJ1317" s="113">
        <v>4.3999999999999997E-2</v>
      </c>
    </row>
    <row r="1318" spans="1:36" x14ac:dyDescent="0.25">
      <c r="A1318" s="113" t="str">
        <f t="shared" si="134"/>
        <v>CFLDMoMH85CZ08rDXHP</v>
      </c>
      <c r="B1318" s="113" t="s">
        <v>118</v>
      </c>
      <c r="C1318" s="113" t="s">
        <v>45</v>
      </c>
      <c r="D1318" s="112" t="s">
        <v>1651</v>
      </c>
      <c r="E1318" s="112" t="s">
        <v>1655</v>
      </c>
      <c r="F1318" s="112" t="s">
        <v>107</v>
      </c>
      <c r="G1318" s="112" t="s">
        <v>1659</v>
      </c>
      <c r="H1318" s="113">
        <f t="shared" si="132"/>
        <v>1.014</v>
      </c>
      <c r="I1318" s="113">
        <f t="shared" si="137"/>
        <v>1.6590909090909092</v>
      </c>
      <c r="J1318" s="113">
        <f t="shared" si="133"/>
        <v>0</v>
      </c>
      <c r="M1318" s="113">
        <v>507</v>
      </c>
      <c r="N1318" s="113">
        <v>7.2999999999999995E-2</v>
      </c>
      <c r="O1318" s="113">
        <v>0</v>
      </c>
      <c r="P1318" s="113">
        <v>500</v>
      </c>
      <c r="Q1318" s="113">
        <v>4.3999999999999997E-2</v>
      </c>
      <c r="S1318" s="113" t="b">
        <v>0</v>
      </c>
      <c r="T1318" s="113" t="b">
        <f>VLOOKUP(G1318,key!$S$3:$T$12,2,FALSE)</f>
        <v>1</v>
      </c>
      <c r="U1318" s="113">
        <f t="shared" si="135"/>
        <v>1</v>
      </c>
      <c r="V1318" s="116">
        <f t="shared" si="136"/>
        <v>0</v>
      </c>
      <c r="W1318" s="113">
        <f>VLOOKUP(G1318,key!$S$3:$U$6,3,FALSE)</f>
        <v>0.5</v>
      </c>
      <c r="AA1318" s="113" t="s">
        <v>4151</v>
      </c>
      <c r="AB1318" s="113" t="s">
        <v>1651</v>
      </c>
      <c r="AC1318" s="113" t="s">
        <v>1655</v>
      </c>
      <c r="AD1318" s="113" t="s">
        <v>107</v>
      </c>
      <c r="AE1318" s="113" t="s">
        <v>1659</v>
      </c>
      <c r="AF1318" s="113">
        <v>507</v>
      </c>
      <c r="AG1318" s="113">
        <v>7.2999999999999995E-2</v>
      </c>
      <c r="AH1318" s="113">
        <v>0</v>
      </c>
      <c r="AI1318" s="113">
        <v>500</v>
      </c>
      <c r="AJ1318" s="113">
        <v>4.3999999999999997E-2</v>
      </c>
    </row>
    <row r="1319" spans="1:36" x14ac:dyDescent="0.25">
      <c r="A1319" s="113" t="str">
        <f t="shared" si="134"/>
        <v>CFLDMoMH85CZ08rNCEH</v>
      </c>
      <c r="B1319" s="113" t="s">
        <v>118</v>
      </c>
      <c r="C1319" s="113" t="s">
        <v>45</v>
      </c>
      <c r="D1319" s="112" t="s">
        <v>1651</v>
      </c>
      <c r="E1319" s="112" t="s">
        <v>1655</v>
      </c>
      <c r="F1319" s="112" t="s">
        <v>107</v>
      </c>
      <c r="G1319" s="112" t="s">
        <v>1656</v>
      </c>
      <c r="H1319" s="113">
        <f t="shared" si="132"/>
        <v>0.76</v>
      </c>
      <c r="I1319" s="113">
        <f t="shared" si="137"/>
        <v>1</v>
      </c>
      <c r="J1319" s="113">
        <f t="shared" si="133"/>
        <v>0</v>
      </c>
      <c r="M1319" s="113">
        <v>380</v>
      </c>
      <c r="N1319" s="113">
        <v>4.3999999999999997E-2</v>
      </c>
      <c r="O1319" s="113">
        <v>0</v>
      </c>
      <c r="P1319" s="113">
        <v>500</v>
      </c>
      <c r="Q1319" s="113">
        <v>4.3999999999999997E-2</v>
      </c>
      <c r="S1319" s="113" t="b">
        <v>0</v>
      </c>
      <c r="T1319" s="113" t="b">
        <f>VLOOKUP(G1319,key!$S$3:$T$12,2,FALSE)</f>
        <v>1</v>
      </c>
      <c r="U1319" s="113">
        <f t="shared" si="135"/>
        <v>1</v>
      </c>
      <c r="V1319" s="116">
        <f t="shared" si="136"/>
        <v>0</v>
      </c>
      <c r="W1319" s="113">
        <f>VLOOKUP(G1319,key!$S$3:$U$6,3,FALSE)</f>
        <v>0.25</v>
      </c>
      <c r="AA1319" s="113" t="s">
        <v>4151</v>
      </c>
      <c r="AB1319" s="113" t="s">
        <v>1651</v>
      </c>
      <c r="AC1319" s="113" t="s">
        <v>1655</v>
      </c>
      <c r="AD1319" s="113" t="s">
        <v>107</v>
      </c>
      <c r="AE1319" s="113" t="s">
        <v>1656</v>
      </c>
      <c r="AF1319" s="113">
        <v>380</v>
      </c>
      <c r="AG1319" s="113">
        <v>4.3999999999999997E-2</v>
      </c>
      <c r="AH1319" s="113">
        <v>0</v>
      </c>
      <c r="AI1319" s="113">
        <v>500</v>
      </c>
      <c r="AJ1319" s="113">
        <v>4.3999999999999997E-2</v>
      </c>
    </row>
    <row r="1320" spans="1:36" x14ac:dyDescent="0.25">
      <c r="A1320" s="113" t="str">
        <f t="shared" si="134"/>
        <v>CFLDMoMH85CZ08rNCGF</v>
      </c>
      <c r="B1320" s="113" t="s">
        <v>118</v>
      </c>
      <c r="C1320" s="113" t="s">
        <v>45</v>
      </c>
      <c r="D1320" s="112" t="s">
        <v>1651</v>
      </c>
      <c r="E1320" s="112" t="s">
        <v>1655</v>
      </c>
      <c r="F1320" s="112" t="s">
        <v>107</v>
      </c>
      <c r="G1320" s="112" t="s">
        <v>1657</v>
      </c>
      <c r="H1320" s="113">
        <f t="shared" si="132"/>
        <v>0.998</v>
      </c>
      <c r="I1320" s="113">
        <f t="shared" si="137"/>
        <v>1</v>
      </c>
      <c r="J1320" s="113">
        <f t="shared" si="133"/>
        <v>-1.9019999999999999E-2</v>
      </c>
      <c r="M1320" s="113">
        <v>499</v>
      </c>
      <c r="N1320" s="113">
        <v>4.3999999999999997E-2</v>
      </c>
      <c r="O1320" s="113">
        <v>-9.51</v>
      </c>
      <c r="P1320" s="113">
        <v>500</v>
      </c>
      <c r="Q1320" s="113">
        <v>4.3999999999999997E-2</v>
      </c>
      <c r="S1320" s="113" t="b">
        <v>0</v>
      </c>
      <c r="T1320" s="113" t="b">
        <f>VLOOKUP(G1320,key!$S$3:$T$12,2,FALSE)</f>
        <v>0</v>
      </c>
      <c r="U1320" s="113">
        <f t="shared" si="135"/>
        <v>1</v>
      </c>
      <c r="V1320" s="116">
        <f t="shared" si="136"/>
        <v>-1.9019999999999999E-2</v>
      </c>
      <c r="W1320" s="113">
        <f>VLOOKUP(G1320,key!$S$3:$U$6,3,FALSE)</f>
        <v>0.9</v>
      </c>
      <c r="AA1320" s="113" t="s">
        <v>4151</v>
      </c>
      <c r="AB1320" s="113" t="s">
        <v>1651</v>
      </c>
      <c r="AC1320" s="113" t="s">
        <v>1655</v>
      </c>
      <c r="AD1320" s="113" t="s">
        <v>107</v>
      </c>
      <c r="AE1320" s="113" t="s">
        <v>1657</v>
      </c>
      <c r="AF1320" s="113">
        <v>499</v>
      </c>
      <c r="AG1320" s="113">
        <v>4.3999999999999997E-2</v>
      </c>
      <c r="AH1320" s="113">
        <v>-9.51</v>
      </c>
      <c r="AI1320" s="113">
        <v>500</v>
      </c>
      <c r="AJ1320" s="113">
        <v>4.3999999999999997E-2</v>
      </c>
    </row>
    <row r="1321" spans="1:36" x14ac:dyDescent="0.25">
      <c r="A1321" s="113" t="str">
        <f t="shared" si="134"/>
        <v>CFLDMoMH85CZ09rDXGF</v>
      </c>
      <c r="B1321" s="113" t="s">
        <v>118</v>
      </c>
      <c r="C1321" s="113" t="s">
        <v>45</v>
      </c>
      <c r="D1321" s="112" t="s">
        <v>1651</v>
      </c>
      <c r="E1321" s="112" t="s">
        <v>1655</v>
      </c>
      <c r="F1321" s="112" t="s">
        <v>108</v>
      </c>
      <c r="G1321" s="112" t="s">
        <v>1658</v>
      </c>
      <c r="H1321" s="113">
        <f t="shared" si="132"/>
        <v>1.1579999999999999</v>
      </c>
      <c r="I1321" s="113">
        <f t="shared" si="137"/>
        <v>1.7272727272727273</v>
      </c>
      <c r="J1321" s="113">
        <f t="shared" si="133"/>
        <v>-0.02</v>
      </c>
      <c r="M1321" s="113">
        <v>579</v>
      </c>
      <c r="N1321" s="113">
        <v>7.5999999999999998E-2</v>
      </c>
      <c r="O1321" s="113">
        <v>-10</v>
      </c>
      <c r="P1321" s="113">
        <v>500</v>
      </c>
      <c r="Q1321" s="113">
        <v>4.3999999999999997E-2</v>
      </c>
      <c r="S1321" s="113" t="b">
        <v>0</v>
      </c>
      <c r="T1321" s="113" t="b">
        <f>VLOOKUP(G1321,key!$S$3:$T$12,2,FALSE)</f>
        <v>0</v>
      </c>
      <c r="U1321" s="113">
        <f t="shared" si="135"/>
        <v>1</v>
      </c>
      <c r="V1321" s="116">
        <f t="shared" si="136"/>
        <v>-0.02</v>
      </c>
      <c r="W1321" s="113">
        <f>VLOOKUP(G1321,key!$S$3:$U$6,3,FALSE)</f>
        <v>1</v>
      </c>
      <c r="AA1321" s="113" t="s">
        <v>4151</v>
      </c>
      <c r="AB1321" s="113" t="s">
        <v>1651</v>
      </c>
      <c r="AC1321" s="113" t="s">
        <v>1655</v>
      </c>
      <c r="AD1321" s="113" t="s">
        <v>108</v>
      </c>
      <c r="AE1321" s="113" t="s">
        <v>1658</v>
      </c>
      <c r="AF1321" s="113">
        <v>579</v>
      </c>
      <c r="AG1321" s="113">
        <v>7.5999999999999998E-2</v>
      </c>
      <c r="AH1321" s="113">
        <v>-10</v>
      </c>
      <c r="AI1321" s="113">
        <v>500</v>
      </c>
      <c r="AJ1321" s="113">
        <v>4.3999999999999997E-2</v>
      </c>
    </row>
    <row r="1322" spans="1:36" x14ac:dyDescent="0.25">
      <c r="A1322" s="113" t="str">
        <f t="shared" si="134"/>
        <v>CFLDMoMH85CZ09rDXHP</v>
      </c>
      <c r="B1322" s="113" t="s">
        <v>118</v>
      </c>
      <c r="C1322" s="113" t="s">
        <v>45</v>
      </c>
      <c r="D1322" s="112" t="s">
        <v>1651</v>
      </c>
      <c r="E1322" s="112" t="s">
        <v>1655</v>
      </c>
      <c r="F1322" s="112" t="s">
        <v>108</v>
      </c>
      <c r="G1322" s="112" t="s">
        <v>1659</v>
      </c>
      <c r="H1322" s="113">
        <f t="shared" si="132"/>
        <v>1.014</v>
      </c>
      <c r="I1322" s="113">
        <f t="shared" si="137"/>
        <v>1.7045454545454546</v>
      </c>
      <c r="J1322" s="113">
        <f t="shared" si="133"/>
        <v>0</v>
      </c>
      <c r="M1322" s="113">
        <v>507</v>
      </c>
      <c r="N1322" s="113">
        <v>7.4999999999999997E-2</v>
      </c>
      <c r="O1322" s="113">
        <v>0</v>
      </c>
      <c r="P1322" s="113">
        <v>500</v>
      </c>
      <c r="Q1322" s="113">
        <v>4.3999999999999997E-2</v>
      </c>
      <c r="S1322" s="113" t="b">
        <v>0</v>
      </c>
      <c r="T1322" s="113" t="b">
        <f>VLOOKUP(G1322,key!$S$3:$T$12,2,FALSE)</f>
        <v>1</v>
      </c>
      <c r="U1322" s="113">
        <f t="shared" si="135"/>
        <v>1</v>
      </c>
      <c r="V1322" s="116">
        <f t="shared" si="136"/>
        <v>0</v>
      </c>
      <c r="W1322" s="113">
        <f>VLOOKUP(G1322,key!$S$3:$U$6,3,FALSE)</f>
        <v>0.5</v>
      </c>
      <c r="AA1322" s="113" t="s">
        <v>4151</v>
      </c>
      <c r="AB1322" s="113" t="s">
        <v>1651</v>
      </c>
      <c r="AC1322" s="113" t="s">
        <v>1655</v>
      </c>
      <c r="AD1322" s="113" t="s">
        <v>108</v>
      </c>
      <c r="AE1322" s="113" t="s">
        <v>1659</v>
      </c>
      <c r="AF1322" s="113">
        <v>507</v>
      </c>
      <c r="AG1322" s="113">
        <v>7.4999999999999997E-2</v>
      </c>
      <c r="AH1322" s="113">
        <v>0</v>
      </c>
      <c r="AI1322" s="113">
        <v>500</v>
      </c>
      <c r="AJ1322" s="113">
        <v>4.3999999999999997E-2</v>
      </c>
    </row>
    <row r="1323" spans="1:36" x14ac:dyDescent="0.25">
      <c r="A1323" s="113" t="str">
        <f t="shared" si="134"/>
        <v>CFLDMoMH85CZ09rNCEH</v>
      </c>
      <c r="B1323" s="113" t="s">
        <v>118</v>
      </c>
      <c r="C1323" s="113" t="s">
        <v>45</v>
      </c>
      <c r="D1323" s="112" t="s">
        <v>1651</v>
      </c>
      <c r="E1323" s="112" t="s">
        <v>1655</v>
      </c>
      <c r="F1323" s="112" t="s">
        <v>108</v>
      </c>
      <c r="G1323" s="112" t="s">
        <v>1656</v>
      </c>
      <c r="H1323" s="113">
        <f t="shared" si="132"/>
        <v>0.748</v>
      </c>
      <c r="I1323" s="113">
        <f t="shared" si="137"/>
        <v>1</v>
      </c>
      <c r="J1323" s="113">
        <f t="shared" si="133"/>
        <v>0</v>
      </c>
      <c r="M1323" s="113">
        <v>374</v>
      </c>
      <c r="N1323" s="113">
        <v>4.3999999999999997E-2</v>
      </c>
      <c r="O1323" s="113">
        <v>0</v>
      </c>
      <c r="P1323" s="113">
        <v>500</v>
      </c>
      <c r="Q1323" s="113">
        <v>4.3999999999999997E-2</v>
      </c>
      <c r="S1323" s="113" t="b">
        <v>0</v>
      </c>
      <c r="T1323" s="113" t="b">
        <f>VLOOKUP(G1323,key!$S$3:$T$12,2,FALSE)</f>
        <v>1</v>
      </c>
      <c r="U1323" s="113">
        <f t="shared" si="135"/>
        <v>1</v>
      </c>
      <c r="V1323" s="116">
        <f t="shared" si="136"/>
        <v>0</v>
      </c>
      <c r="W1323" s="113">
        <f>VLOOKUP(G1323,key!$S$3:$U$6,3,FALSE)</f>
        <v>0.25</v>
      </c>
      <c r="AA1323" s="113" t="s">
        <v>4151</v>
      </c>
      <c r="AB1323" s="113" t="s">
        <v>1651</v>
      </c>
      <c r="AC1323" s="113" t="s">
        <v>1655</v>
      </c>
      <c r="AD1323" s="113" t="s">
        <v>108</v>
      </c>
      <c r="AE1323" s="113" t="s">
        <v>1656</v>
      </c>
      <c r="AF1323" s="113">
        <v>374</v>
      </c>
      <c r="AG1323" s="113">
        <v>4.3999999999999997E-2</v>
      </c>
      <c r="AH1323" s="113">
        <v>0</v>
      </c>
      <c r="AI1323" s="113">
        <v>500</v>
      </c>
      <c r="AJ1323" s="113">
        <v>4.3999999999999997E-2</v>
      </c>
    </row>
    <row r="1324" spans="1:36" x14ac:dyDescent="0.25">
      <c r="A1324" s="113" t="str">
        <f t="shared" si="134"/>
        <v>CFLDMoMH85CZ09rNCGF</v>
      </c>
      <c r="B1324" s="113" t="s">
        <v>118</v>
      </c>
      <c r="C1324" s="113" t="s">
        <v>45</v>
      </c>
      <c r="D1324" s="112" t="s">
        <v>1651</v>
      </c>
      <c r="E1324" s="112" t="s">
        <v>1655</v>
      </c>
      <c r="F1324" s="112" t="s">
        <v>108</v>
      </c>
      <c r="G1324" s="112" t="s">
        <v>1657</v>
      </c>
      <c r="H1324" s="113">
        <f t="shared" si="132"/>
        <v>0.996</v>
      </c>
      <c r="I1324" s="113">
        <f t="shared" si="137"/>
        <v>1.0227272727272727</v>
      </c>
      <c r="J1324" s="113">
        <f t="shared" si="133"/>
        <v>-1.9960000000000002E-2</v>
      </c>
      <c r="M1324" s="113">
        <v>498</v>
      </c>
      <c r="N1324" s="113">
        <v>4.4999999999999998E-2</v>
      </c>
      <c r="O1324" s="113">
        <v>-9.98</v>
      </c>
      <c r="P1324" s="113">
        <v>500</v>
      </c>
      <c r="Q1324" s="113">
        <v>4.3999999999999997E-2</v>
      </c>
      <c r="S1324" s="113" t="b">
        <v>0</v>
      </c>
      <c r="T1324" s="113" t="b">
        <f>VLOOKUP(G1324,key!$S$3:$T$12,2,FALSE)</f>
        <v>0</v>
      </c>
      <c r="U1324" s="113">
        <f t="shared" si="135"/>
        <v>1</v>
      </c>
      <c r="V1324" s="116">
        <f t="shared" si="136"/>
        <v>-1.9960000000000002E-2</v>
      </c>
      <c r="W1324" s="113">
        <f>VLOOKUP(G1324,key!$S$3:$U$6,3,FALSE)</f>
        <v>0.9</v>
      </c>
      <c r="AA1324" s="113" t="s">
        <v>4151</v>
      </c>
      <c r="AB1324" s="113" t="s">
        <v>1651</v>
      </c>
      <c r="AC1324" s="113" t="s">
        <v>1655</v>
      </c>
      <c r="AD1324" s="113" t="s">
        <v>108</v>
      </c>
      <c r="AE1324" s="113" t="s">
        <v>1657</v>
      </c>
      <c r="AF1324" s="113">
        <v>498</v>
      </c>
      <c r="AG1324" s="113">
        <v>4.4999999999999998E-2</v>
      </c>
      <c r="AH1324" s="113">
        <v>-9.98</v>
      </c>
      <c r="AI1324" s="113">
        <v>500</v>
      </c>
      <c r="AJ1324" s="113">
        <v>4.3999999999999997E-2</v>
      </c>
    </row>
    <row r="1325" spans="1:36" x14ac:dyDescent="0.25">
      <c r="A1325" s="113" t="str">
        <f t="shared" si="134"/>
        <v>CFLDMoMH85CZ10rDXGF</v>
      </c>
      <c r="B1325" s="113" t="s">
        <v>118</v>
      </c>
      <c r="C1325" s="113" t="s">
        <v>45</v>
      </c>
      <c r="D1325" s="112" t="s">
        <v>1651</v>
      </c>
      <c r="E1325" s="112" t="s">
        <v>1655</v>
      </c>
      <c r="F1325" s="112" t="s">
        <v>109</v>
      </c>
      <c r="G1325" s="112" t="s">
        <v>1658</v>
      </c>
      <c r="H1325" s="113">
        <f t="shared" si="132"/>
        <v>1.1759999999999999</v>
      </c>
      <c r="I1325" s="113">
        <f t="shared" si="137"/>
        <v>1.8181818181818183</v>
      </c>
      <c r="J1325" s="113">
        <f t="shared" si="133"/>
        <v>-2.0399999999999998E-2</v>
      </c>
      <c r="M1325" s="113">
        <v>588</v>
      </c>
      <c r="N1325" s="113">
        <v>0.08</v>
      </c>
      <c r="O1325" s="113">
        <v>-10.199999999999999</v>
      </c>
      <c r="P1325" s="113">
        <v>500</v>
      </c>
      <c r="Q1325" s="113">
        <v>4.3999999999999997E-2</v>
      </c>
      <c r="S1325" s="113" t="b">
        <v>0</v>
      </c>
      <c r="T1325" s="113" t="b">
        <f>VLOOKUP(G1325,key!$S$3:$T$12,2,FALSE)</f>
        <v>0</v>
      </c>
      <c r="U1325" s="113">
        <f t="shared" si="135"/>
        <v>1</v>
      </c>
      <c r="V1325" s="116">
        <f t="shared" si="136"/>
        <v>-2.0399999999999998E-2</v>
      </c>
      <c r="W1325" s="113">
        <f>VLOOKUP(G1325,key!$S$3:$U$6,3,FALSE)</f>
        <v>1</v>
      </c>
      <c r="AA1325" s="113" t="s">
        <v>4151</v>
      </c>
      <c r="AB1325" s="113" t="s">
        <v>1651</v>
      </c>
      <c r="AC1325" s="113" t="s">
        <v>1655</v>
      </c>
      <c r="AD1325" s="113" t="s">
        <v>109</v>
      </c>
      <c r="AE1325" s="113" t="s">
        <v>1658</v>
      </c>
      <c r="AF1325" s="113">
        <v>588</v>
      </c>
      <c r="AG1325" s="113">
        <v>0.08</v>
      </c>
      <c r="AH1325" s="113">
        <v>-10.199999999999999</v>
      </c>
      <c r="AI1325" s="113">
        <v>500</v>
      </c>
      <c r="AJ1325" s="113">
        <v>4.3999999999999997E-2</v>
      </c>
    </row>
    <row r="1326" spans="1:36" x14ac:dyDescent="0.25">
      <c r="A1326" s="113" t="str">
        <f t="shared" si="134"/>
        <v>CFLDMoMH85CZ10rDXHP</v>
      </c>
      <c r="B1326" s="113" t="s">
        <v>118</v>
      </c>
      <c r="C1326" s="113" t="s">
        <v>45</v>
      </c>
      <c r="D1326" s="112" t="s">
        <v>1651</v>
      </c>
      <c r="E1326" s="112" t="s">
        <v>1655</v>
      </c>
      <c r="F1326" s="112" t="s">
        <v>109</v>
      </c>
      <c r="G1326" s="112" t="s">
        <v>1659</v>
      </c>
      <c r="H1326" s="113">
        <f t="shared" si="132"/>
        <v>1.016</v>
      </c>
      <c r="I1326" s="113">
        <f t="shared" si="137"/>
        <v>1.8181818181818183</v>
      </c>
      <c r="J1326" s="113">
        <f t="shared" si="133"/>
        <v>0</v>
      </c>
      <c r="M1326" s="113">
        <v>508</v>
      </c>
      <c r="N1326" s="113">
        <v>0.08</v>
      </c>
      <c r="O1326" s="113">
        <v>0</v>
      </c>
      <c r="P1326" s="113">
        <v>500</v>
      </c>
      <c r="Q1326" s="113">
        <v>4.3999999999999997E-2</v>
      </c>
      <c r="S1326" s="113" t="b">
        <v>0</v>
      </c>
      <c r="T1326" s="113" t="b">
        <f>VLOOKUP(G1326,key!$S$3:$T$12,2,FALSE)</f>
        <v>1</v>
      </c>
      <c r="U1326" s="113">
        <f t="shared" si="135"/>
        <v>1</v>
      </c>
      <c r="V1326" s="116">
        <f t="shared" si="136"/>
        <v>0</v>
      </c>
      <c r="W1326" s="113">
        <f>VLOOKUP(G1326,key!$S$3:$U$6,3,FALSE)</f>
        <v>0.5</v>
      </c>
      <c r="AA1326" s="113" t="s">
        <v>4151</v>
      </c>
      <c r="AB1326" s="113" t="s">
        <v>1651</v>
      </c>
      <c r="AC1326" s="113" t="s">
        <v>1655</v>
      </c>
      <c r="AD1326" s="113" t="s">
        <v>109</v>
      </c>
      <c r="AE1326" s="113" t="s">
        <v>1659</v>
      </c>
      <c r="AF1326" s="113">
        <v>508</v>
      </c>
      <c r="AG1326" s="113">
        <v>0.08</v>
      </c>
      <c r="AH1326" s="113">
        <v>0</v>
      </c>
      <c r="AI1326" s="113">
        <v>500</v>
      </c>
      <c r="AJ1326" s="113">
        <v>4.3999999999999997E-2</v>
      </c>
    </row>
    <row r="1327" spans="1:36" x14ac:dyDescent="0.25">
      <c r="A1327" s="113" t="str">
        <f t="shared" si="134"/>
        <v>CFLDMoMH85CZ10rNCEH</v>
      </c>
      <c r="B1327" s="113" t="s">
        <v>118</v>
      </c>
      <c r="C1327" s="113" t="s">
        <v>45</v>
      </c>
      <c r="D1327" s="112" t="s">
        <v>1651</v>
      </c>
      <c r="E1327" s="112" t="s">
        <v>1655</v>
      </c>
      <c r="F1327" s="112" t="s">
        <v>109</v>
      </c>
      <c r="G1327" s="112" t="s">
        <v>1656</v>
      </c>
      <c r="H1327" s="113">
        <f t="shared" si="132"/>
        <v>0.74199999999999999</v>
      </c>
      <c r="I1327" s="113">
        <f t="shared" si="137"/>
        <v>1</v>
      </c>
      <c r="J1327" s="113">
        <f t="shared" si="133"/>
        <v>0</v>
      </c>
      <c r="M1327" s="113">
        <v>371</v>
      </c>
      <c r="N1327" s="113">
        <v>4.3999999999999997E-2</v>
      </c>
      <c r="O1327" s="113">
        <v>0</v>
      </c>
      <c r="P1327" s="113">
        <v>500</v>
      </c>
      <c r="Q1327" s="113">
        <v>4.3999999999999997E-2</v>
      </c>
      <c r="S1327" s="113" t="b">
        <v>0</v>
      </c>
      <c r="T1327" s="113" t="b">
        <f>VLOOKUP(G1327,key!$S$3:$T$12,2,FALSE)</f>
        <v>1</v>
      </c>
      <c r="U1327" s="113">
        <f t="shared" si="135"/>
        <v>1</v>
      </c>
      <c r="V1327" s="116">
        <f t="shared" si="136"/>
        <v>0</v>
      </c>
      <c r="W1327" s="113">
        <f>VLOOKUP(G1327,key!$S$3:$U$6,3,FALSE)</f>
        <v>0.25</v>
      </c>
      <c r="AA1327" s="113" t="s">
        <v>4151</v>
      </c>
      <c r="AB1327" s="113" t="s">
        <v>1651</v>
      </c>
      <c r="AC1327" s="113" t="s">
        <v>1655</v>
      </c>
      <c r="AD1327" s="113" t="s">
        <v>109</v>
      </c>
      <c r="AE1327" s="113" t="s">
        <v>1656</v>
      </c>
      <c r="AF1327" s="113">
        <v>371</v>
      </c>
      <c r="AG1327" s="113">
        <v>4.3999999999999997E-2</v>
      </c>
      <c r="AH1327" s="113">
        <v>0</v>
      </c>
      <c r="AI1327" s="113">
        <v>500</v>
      </c>
      <c r="AJ1327" s="113">
        <v>4.3999999999999997E-2</v>
      </c>
    </row>
    <row r="1328" spans="1:36" x14ac:dyDescent="0.25">
      <c r="A1328" s="113" t="str">
        <f t="shared" si="134"/>
        <v>CFLDMoMH85CZ10rNCGF</v>
      </c>
      <c r="B1328" s="113" t="s">
        <v>118</v>
      </c>
      <c r="C1328" s="113" t="s">
        <v>45</v>
      </c>
      <c r="D1328" s="112" t="s">
        <v>1651</v>
      </c>
      <c r="E1328" s="112" t="s">
        <v>1655</v>
      </c>
      <c r="F1328" s="112" t="s">
        <v>109</v>
      </c>
      <c r="G1328" s="112" t="s">
        <v>1657</v>
      </c>
      <c r="H1328" s="113">
        <f t="shared" si="132"/>
        <v>0.996</v>
      </c>
      <c r="I1328" s="113">
        <f t="shared" si="137"/>
        <v>1.0227272727272727</v>
      </c>
      <c r="J1328" s="113">
        <f t="shared" si="133"/>
        <v>-2.0399999999999998E-2</v>
      </c>
      <c r="M1328" s="113">
        <v>498</v>
      </c>
      <c r="N1328" s="113">
        <v>4.4999999999999998E-2</v>
      </c>
      <c r="O1328" s="113">
        <v>-10.199999999999999</v>
      </c>
      <c r="P1328" s="113">
        <v>500</v>
      </c>
      <c r="Q1328" s="113">
        <v>4.3999999999999997E-2</v>
      </c>
      <c r="S1328" s="113" t="b">
        <v>0</v>
      </c>
      <c r="T1328" s="113" t="b">
        <f>VLOOKUP(G1328,key!$S$3:$T$12,2,FALSE)</f>
        <v>0</v>
      </c>
      <c r="U1328" s="113">
        <f t="shared" si="135"/>
        <v>1</v>
      </c>
      <c r="V1328" s="116">
        <f t="shared" si="136"/>
        <v>-2.0399999999999998E-2</v>
      </c>
      <c r="W1328" s="113">
        <f>VLOOKUP(G1328,key!$S$3:$U$6,3,FALSE)</f>
        <v>0.9</v>
      </c>
      <c r="AA1328" s="113" t="s">
        <v>4151</v>
      </c>
      <c r="AB1328" s="113" t="s">
        <v>1651</v>
      </c>
      <c r="AC1328" s="113" t="s">
        <v>1655</v>
      </c>
      <c r="AD1328" s="113" t="s">
        <v>109</v>
      </c>
      <c r="AE1328" s="113" t="s">
        <v>1657</v>
      </c>
      <c r="AF1328" s="113">
        <v>498</v>
      </c>
      <c r="AG1328" s="113">
        <v>4.4999999999999998E-2</v>
      </c>
      <c r="AH1328" s="113">
        <v>-10.199999999999999</v>
      </c>
      <c r="AI1328" s="113">
        <v>500</v>
      </c>
      <c r="AJ1328" s="113">
        <v>4.3999999999999997E-2</v>
      </c>
    </row>
    <row r="1329" spans="1:36" x14ac:dyDescent="0.25">
      <c r="A1329" s="113" t="str">
        <f t="shared" si="134"/>
        <v>CFLDMoMH85CZ11rDXGF</v>
      </c>
      <c r="B1329" s="113" t="s">
        <v>118</v>
      </c>
      <c r="C1329" s="113" t="s">
        <v>45</v>
      </c>
      <c r="D1329" s="112" t="s">
        <v>1651</v>
      </c>
      <c r="E1329" s="112" t="s">
        <v>1655</v>
      </c>
      <c r="F1329" s="112" t="s">
        <v>110</v>
      </c>
      <c r="G1329" s="112" t="s">
        <v>1658</v>
      </c>
      <c r="H1329" s="113">
        <f t="shared" si="132"/>
        <v>1.1719999999999999</v>
      </c>
      <c r="I1329" s="113">
        <f t="shared" si="137"/>
        <v>1.8048780487804876</v>
      </c>
      <c r="J1329" s="113">
        <f t="shared" si="133"/>
        <v>-2.6800000000000001E-2</v>
      </c>
      <c r="M1329" s="113">
        <v>586</v>
      </c>
      <c r="N1329" s="113">
        <v>7.3999999999999996E-2</v>
      </c>
      <c r="O1329" s="113">
        <v>-13.4</v>
      </c>
      <c r="P1329" s="113">
        <v>500</v>
      </c>
      <c r="Q1329" s="113">
        <v>4.1000000000000002E-2</v>
      </c>
      <c r="S1329" s="113" t="b">
        <v>0</v>
      </c>
      <c r="T1329" s="113" t="b">
        <f>VLOOKUP(G1329,key!$S$3:$T$12,2,FALSE)</f>
        <v>0</v>
      </c>
      <c r="U1329" s="113">
        <f t="shared" si="135"/>
        <v>1</v>
      </c>
      <c r="V1329" s="116">
        <f t="shared" si="136"/>
        <v>-2.6800000000000001E-2</v>
      </c>
      <c r="W1329" s="113">
        <f>VLOOKUP(G1329,key!$S$3:$U$6,3,FALSE)</f>
        <v>1</v>
      </c>
      <c r="AA1329" s="113" t="s">
        <v>4151</v>
      </c>
      <c r="AB1329" s="113" t="s">
        <v>1651</v>
      </c>
      <c r="AC1329" s="113" t="s">
        <v>1655</v>
      </c>
      <c r="AD1329" s="113" t="s">
        <v>110</v>
      </c>
      <c r="AE1329" s="113" t="s">
        <v>1658</v>
      </c>
      <c r="AF1329" s="113">
        <v>586</v>
      </c>
      <c r="AG1329" s="113">
        <v>7.3999999999999996E-2</v>
      </c>
      <c r="AH1329" s="113">
        <v>-13.4</v>
      </c>
      <c r="AI1329" s="113">
        <v>500</v>
      </c>
      <c r="AJ1329" s="113">
        <v>4.1000000000000002E-2</v>
      </c>
    </row>
    <row r="1330" spans="1:36" x14ac:dyDescent="0.25">
      <c r="A1330" s="113" t="str">
        <f t="shared" si="134"/>
        <v>CFLDMoMH85CZ11rDXHP</v>
      </c>
      <c r="B1330" s="113" t="s">
        <v>118</v>
      </c>
      <c r="C1330" s="113" t="s">
        <v>45</v>
      </c>
      <c r="D1330" s="112" t="s">
        <v>1651</v>
      </c>
      <c r="E1330" s="112" t="s">
        <v>1655</v>
      </c>
      <c r="F1330" s="112" t="s">
        <v>110</v>
      </c>
      <c r="G1330" s="112" t="s">
        <v>1659</v>
      </c>
      <c r="H1330" s="113">
        <f t="shared" si="132"/>
        <v>0.94599999999999995</v>
      </c>
      <c r="I1330" s="113">
        <f t="shared" si="137"/>
        <v>1.8048780487804876</v>
      </c>
      <c r="J1330" s="113">
        <f t="shared" si="133"/>
        <v>0</v>
      </c>
      <c r="M1330" s="113">
        <v>473</v>
      </c>
      <c r="N1330" s="113">
        <v>7.3999999999999996E-2</v>
      </c>
      <c r="O1330" s="113">
        <v>0</v>
      </c>
      <c r="P1330" s="113">
        <v>500</v>
      </c>
      <c r="Q1330" s="113">
        <v>4.1000000000000002E-2</v>
      </c>
      <c r="S1330" s="113" t="b">
        <v>0</v>
      </c>
      <c r="T1330" s="113" t="b">
        <f>VLOOKUP(G1330,key!$S$3:$T$12,2,FALSE)</f>
        <v>1</v>
      </c>
      <c r="U1330" s="113">
        <f t="shared" si="135"/>
        <v>1</v>
      </c>
      <c r="V1330" s="116">
        <f t="shared" si="136"/>
        <v>0</v>
      </c>
      <c r="W1330" s="113">
        <f>VLOOKUP(G1330,key!$S$3:$U$6,3,FALSE)</f>
        <v>0.5</v>
      </c>
      <c r="AA1330" s="113" t="s">
        <v>4151</v>
      </c>
      <c r="AB1330" s="113" t="s">
        <v>1651</v>
      </c>
      <c r="AC1330" s="113" t="s">
        <v>1655</v>
      </c>
      <c r="AD1330" s="113" t="s">
        <v>110</v>
      </c>
      <c r="AE1330" s="113" t="s">
        <v>1659</v>
      </c>
      <c r="AF1330" s="113">
        <v>473</v>
      </c>
      <c r="AG1330" s="113">
        <v>7.3999999999999996E-2</v>
      </c>
      <c r="AH1330" s="113">
        <v>0</v>
      </c>
      <c r="AI1330" s="113">
        <v>500</v>
      </c>
      <c r="AJ1330" s="113">
        <v>4.1000000000000002E-2</v>
      </c>
    </row>
    <row r="1331" spans="1:36" x14ac:dyDescent="0.25">
      <c r="A1331" s="113" t="str">
        <f t="shared" si="134"/>
        <v>CFLDMoMH85CZ11rNCEH</v>
      </c>
      <c r="B1331" s="113" t="s">
        <v>118</v>
      </c>
      <c r="C1331" s="113" t="s">
        <v>45</v>
      </c>
      <c r="D1331" s="112" t="s">
        <v>1651</v>
      </c>
      <c r="E1331" s="112" t="s">
        <v>1655</v>
      </c>
      <c r="F1331" s="112" t="s">
        <v>110</v>
      </c>
      <c r="G1331" s="112" t="s">
        <v>1656</v>
      </c>
      <c r="H1331" s="113">
        <f t="shared" si="132"/>
        <v>0.66</v>
      </c>
      <c r="I1331" s="113">
        <f t="shared" si="137"/>
        <v>1</v>
      </c>
      <c r="J1331" s="113">
        <f t="shared" si="133"/>
        <v>0</v>
      </c>
      <c r="M1331" s="113">
        <v>330</v>
      </c>
      <c r="N1331" s="113">
        <v>4.1000000000000002E-2</v>
      </c>
      <c r="O1331" s="113">
        <v>0</v>
      </c>
      <c r="P1331" s="113">
        <v>500</v>
      </c>
      <c r="Q1331" s="113">
        <v>4.1000000000000002E-2</v>
      </c>
      <c r="S1331" s="113" t="b">
        <v>0</v>
      </c>
      <c r="T1331" s="113" t="b">
        <f>VLOOKUP(G1331,key!$S$3:$T$12,2,FALSE)</f>
        <v>1</v>
      </c>
      <c r="U1331" s="113">
        <f t="shared" si="135"/>
        <v>1</v>
      </c>
      <c r="V1331" s="116">
        <f t="shared" si="136"/>
        <v>0</v>
      </c>
      <c r="W1331" s="113">
        <f>VLOOKUP(G1331,key!$S$3:$U$6,3,FALSE)</f>
        <v>0.25</v>
      </c>
      <c r="AA1331" s="113" t="s">
        <v>4151</v>
      </c>
      <c r="AB1331" s="113" t="s">
        <v>1651</v>
      </c>
      <c r="AC1331" s="113" t="s">
        <v>1655</v>
      </c>
      <c r="AD1331" s="113" t="s">
        <v>110</v>
      </c>
      <c r="AE1331" s="113" t="s">
        <v>1656</v>
      </c>
      <c r="AF1331" s="113">
        <v>330</v>
      </c>
      <c r="AG1331" s="113">
        <v>4.1000000000000002E-2</v>
      </c>
      <c r="AH1331" s="113">
        <v>0</v>
      </c>
      <c r="AI1331" s="113">
        <v>500</v>
      </c>
      <c r="AJ1331" s="113">
        <v>4.1000000000000002E-2</v>
      </c>
    </row>
    <row r="1332" spans="1:36" x14ac:dyDescent="0.25">
      <c r="A1332" s="113" t="str">
        <f t="shared" si="134"/>
        <v>CFLDMoMH85CZ11rNCGF</v>
      </c>
      <c r="B1332" s="113" t="s">
        <v>118</v>
      </c>
      <c r="C1332" s="113" t="s">
        <v>45</v>
      </c>
      <c r="D1332" s="112" t="s">
        <v>1651</v>
      </c>
      <c r="E1332" s="112" t="s">
        <v>1655</v>
      </c>
      <c r="F1332" s="112" t="s">
        <v>110</v>
      </c>
      <c r="G1332" s="112" t="s">
        <v>1657</v>
      </c>
      <c r="H1332" s="113">
        <f t="shared" si="132"/>
        <v>0.99</v>
      </c>
      <c r="I1332" s="113">
        <f t="shared" si="137"/>
        <v>1</v>
      </c>
      <c r="J1332" s="113">
        <f t="shared" si="133"/>
        <v>-2.6600000000000002E-2</v>
      </c>
      <c r="M1332" s="113">
        <v>495</v>
      </c>
      <c r="N1332" s="113">
        <v>4.1000000000000002E-2</v>
      </c>
      <c r="O1332" s="113">
        <v>-13.3</v>
      </c>
      <c r="P1332" s="113">
        <v>500</v>
      </c>
      <c r="Q1332" s="113">
        <v>4.1000000000000002E-2</v>
      </c>
      <c r="S1332" s="113" t="b">
        <v>0</v>
      </c>
      <c r="T1332" s="113" t="b">
        <f>VLOOKUP(G1332,key!$S$3:$T$12,2,FALSE)</f>
        <v>0</v>
      </c>
      <c r="U1332" s="113">
        <f t="shared" si="135"/>
        <v>1</v>
      </c>
      <c r="V1332" s="116">
        <f t="shared" si="136"/>
        <v>-2.6600000000000002E-2</v>
      </c>
      <c r="W1332" s="113">
        <f>VLOOKUP(G1332,key!$S$3:$U$6,3,FALSE)</f>
        <v>0.9</v>
      </c>
      <c r="AA1332" s="113" t="s">
        <v>4151</v>
      </c>
      <c r="AB1332" s="113" t="s">
        <v>1651</v>
      </c>
      <c r="AC1332" s="113" t="s">
        <v>1655</v>
      </c>
      <c r="AD1332" s="113" t="s">
        <v>110</v>
      </c>
      <c r="AE1332" s="113" t="s">
        <v>1657</v>
      </c>
      <c r="AF1332" s="113">
        <v>495</v>
      </c>
      <c r="AG1332" s="113">
        <v>4.1000000000000002E-2</v>
      </c>
      <c r="AH1332" s="113">
        <v>-13.3</v>
      </c>
      <c r="AI1332" s="113">
        <v>500</v>
      </c>
      <c r="AJ1332" s="113">
        <v>4.1000000000000002E-2</v>
      </c>
    </row>
    <row r="1333" spans="1:36" x14ac:dyDescent="0.25">
      <c r="A1333" s="113" t="str">
        <f t="shared" si="134"/>
        <v>CFLDMoMH85CZ12rDXGF</v>
      </c>
      <c r="B1333" s="113" t="s">
        <v>118</v>
      </c>
      <c r="C1333" s="113" t="s">
        <v>45</v>
      </c>
      <c r="D1333" s="112" t="s">
        <v>1651</v>
      </c>
      <c r="E1333" s="112" t="s">
        <v>1655</v>
      </c>
      <c r="F1333" s="112" t="s">
        <v>111</v>
      </c>
      <c r="G1333" s="112" t="s">
        <v>1658</v>
      </c>
      <c r="H1333" s="113">
        <f t="shared" si="132"/>
        <v>1.1339999999999999</v>
      </c>
      <c r="I1333" s="113">
        <f t="shared" si="137"/>
        <v>2</v>
      </c>
      <c r="J1333" s="113">
        <f t="shared" si="133"/>
        <v>-2.8799999999999999E-2</v>
      </c>
      <c r="M1333" s="113">
        <v>567</v>
      </c>
      <c r="N1333" s="113">
        <v>0.09</v>
      </c>
      <c r="O1333" s="113">
        <v>-14.4</v>
      </c>
      <c r="P1333" s="113">
        <v>500</v>
      </c>
      <c r="Q1333" s="113">
        <v>4.1000000000000002E-2</v>
      </c>
      <c r="S1333" s="113" t="b">
        <v>0</v>
      </c>
      <c r="T1333" s="113" t="b">
        <f>VLOOKUP(G1333,key!$S$3:$T$12,2,FALSE)</f>
        <v>0</v>
      </c>
      <c r="U1333" s="113">
        <f t="shared" si="135"/>
        <v>1</v>
      </c>
      <c r="V1333" s="116">
        <f t="shared" si="136"/>
        <v>-2.8799999999999999E-2</v>
      </c>
      <c r="W1333" s="113">
        <f>VLOOKUP(G1333,key!$S$3:$U$6,3,FALSE)</f>
        <v>1</v>
      </c>
      <c r="AA1333" s="113" t="s">
        <v>4151</v>
      </c>
      <c r="AB1333" s="113" t="s">
        <v>1651</v>
      </c>
      <c r="AC1333" s="113" t="s">
        <v>1655</v>
      </c>
      <c r="AD1333" s="113" t="s">
        <v>111</v>
      </c>
      <c r="AE1333" s="113" t="s">
        <v>1658</v>
      </c>
      <c r="AF1333" s="113">
        <v>567</v>
      </c>
      <c r="AG1333" s="113">
        <v>0.09</v>
      </c>
      <c r="AH1333" s="113">
        <v>-14.4</v>
      </c>
      <c r="AI1333" s="113">
        <v>500</v>
      </c>
      <c r="AJ1333" s="113">
        <v>4.1000000000000002E-2</v>
      </c>
    </row>
    <row r="1334" spans="1:36" x14ac:dyDescent="0.25">
      <c r="A1334" s="113" t="str">
        <f t="shared" si="134"/>
        <v>CFLDMoMH85CZ12rDXHP</v>
      </c>
      <c r="B1334" s="113" t="s">
        <v>118</v>
      </c>
      <c r="C1334" s="113" t="s">
        <v>45</v>
      </c>
      <c r="D1334" s="112" t="s">
        <v>1651</v>
      </c>
      <c r="E1334" s="112" t="s">
        <v>1655</v>
      </c>
      <c r="F1334" s="112" t="s">
        <v>111</v>
      </c>
      <c r="G1334" s="112" t="s">
        <v>1659</v>
      </c>
      <c r="H1334" s="113">
        <f t="shared" si="132"/>
        <v>0.90600000000000003</v>
      </c>
      <c r="I1334" s="113">
        <f t="shared" si="137"/>
        <v>2</v>
      </c>
      <c r="J1334" s="113">
        <f t="shared" si="133"/>
        <v>0</v>
      </c>
      <c r="M1334" s="113">
        <v>453</v>
      </c>
      <c r="N1334" s="113">
        <v>8.6999999999999994E-2</v>
      </c>
      <c r="O1334" s="113">
        <v>0</v>
      </c>
      <c r="P1334" s="113">
        <v>500</v>
      </c>
      <c r="Q1334" s="113">
        <v>4.1000000000000002E-2</v>
      </c>
      <c r="S1334" s="113" t="b">
        <v>0</v>
      </c>
      <c r="T1334" s="113" t="b">
        <f>VLOOKUP(G1334,key!$S$3:$T$12,2,FALSE)</f>
        <v>1</v>
      </c>
      <c r="U1334" s="113">
        <f t="shared" si="135"/>
        <v>1</v>
      </c>
      <c r="V1334" s="116">
        <f t="shared" si="136"/>
        <v>0</v>
      </c>
      <c r="W1334" s="113">
        <f>VLOOKUP(G1334,key!$S$3:$U$6,3,FALSE)</f>
        <v>0.5</v>
      </c>
      <c r="AA1334" s="113" t="s">
        <v>4151</v>
      </c>
      <c r="AB1334" s="113" t="s">
        <v>1651</v>
      </c>
      <c r="AC1334" s="113" t="s">
        <v>1655</v>
      </c>
      <c r="AD1334" s="113" t="s">
        <v>111</v>
      </c>
      <c r="AE1334" s="113" t="s">
        <v>1659</v>
      </c>
      <c r="AF1334" s="113">
        <v>453</v>
      </c>
      <c r="AG1334" s="113">
        <v>8.6999999999999994E-2</v>
      </c>
      <c r="AH1334" s="113">
        <v>0</v>
      </c>
      <c r="AI1334" s="113">
        <v>500</v>
      </c>
      <c r="AJ1334" s="113">
        <v>4.1000000000000002E-2</v>
      </c>
    </row>
    <row r="1335" spans="1:36" x14ac:dyDescent="0.25">
      <c r="A1335" s="113" t="str">
        <f t="shared" si="134"/>
        <v>CFLDMoMH85CZ12rNCEH</v>
      </c>
      <c r="B1335" s="113" t="s">
        <v>118</v>
      </c>
      <c r="C1335" s="113" t="s">
        <v>45</v>
      </c>
      <c r="D1335" s="112" t="s">
        <v>1651</v>
      </c>
      <c r="E1335" s="112" t="s">
        <v>1655</v>
      </c>
      <c r="F1335" s="112" t="s">
        <v>111</v>
      </c>
      <c r="G1335" s="112" t="s">
        <v>1656</v>
      </c>
      <c r="H1335" s="113">
        <f t="shared" si="132"/>
        <v>0.63400000000000001</v>
      </c>
      <c r="I1335" s="113">
        <f t="shared" si="137"/>
        <v>1</v>
      </c>
      <c r="J1335" s="113">
        <f t="shared" si="133"/>
        <v>0</v>
      </c>
      <c r="M1335" s="113">
        <v>317</v>
      </c>
      <c r="N1335" s="113">
        <v>4.1000000000000002E-2</v>
      </c>
      <c r="O1335" s="113">
        <v>0</v>
      </c>
      <c r="P1335" s="113">
        <v>500</v>
      </c>
      <c r="Q1335" s="113">
        <v>4.1000000000000002E-2</v>
      </c>
      <c r="S1335" s="113" t="b">
        <v>0</v>
      </c>
      <c r="T1335" s="113" t="b">
        <f>VLOOKUP(G1335,key!$S$3:$T$12,2,FALSE)</f>
        <v>1</v>
      </c>
      <c r="U1335" s="113">
        <f t="shared" si="135"/>
        <v>1</v>
      </c>
      <c r="V1335" s="116">
        <f t="shared" si="136"/>
        <v>0</v>
      </c>
      <c r="W1335" s="113">
        <f>VLOOKUP(G1335,key!$S$3:$U$6,3,FALSE)</f>
        <v>0.25</v>
      </c>
      <c r="AA1335" s="113" t="s">
        <v>4151</v>
      </c>
      <c r="AB1335" s="113" t="s">
        <v>1651</v>
      </c>
      <c r="AC1335" s="113" t="s">
        <v>1655</v>
      </c>
      <c r="AD1335" s="113" t="s">
        <v>111</v>
      </c>
      <c r="AE1335" s="113" t="s">
        <v>1656</v>
      </c>
      <c r="AF1335" s="113">
        <v>317</v>
      </c>
      <c r="AG1335" s="113">
        <v>4.1000000000000002E-2</v>
      </c>
      <c r="AH1335" s="113">
        <v>0</v>
      </c>
      <c r="AI1335" s="113">
        <v>500</v>
      </c>
      <c r="AJ1335" s="113">
        <v>4.1000000000000002E-2</v>
      </c>
    </row>
    <row r="1336" spans="1:36" x14ac:dyDescent="0.25">
      <c r="A1336" s="113" t="str">
        <f t="shared" si="134"/>
        <v>CFLDMoMH85CZ12rNCGF</v>
      </c>
      <c r="B1336" s="113" t="s">
        <v>118</v>
      </c>
      <c r="C1336" s="113" t="s">
        <v>45</v>
      </c>
      <c r="D1336" s="112" t="s">
        <v>1651</v>
      </c>
      <c r="E1336" s="112" t="s">
        <v>1655</v>
      </c>
      <c r="F1336" s="112" t="s">
        <v>111</v>
      </c>
      <c r="G1336" s="112" t="s">
        <v>1657</v>
      </c>
      <c r="H1336" s="113">
        <f t="shared" si="132"/>
        <v>0.99</v>
      </c>
      <c r="I1336" s="113">
        <f t="shared" si="137"/>
        <v>1</v>
      </c>
      <c r="J1336" s="113">
        <f t="shared" si="133"/>
        <v>-2.8799999999999999E-2</v>
      </c>
      <c r="M1336" s="113">
        <v>495</v>
      </c>
      <c r="N1336" s="113">
        <v>4.1000000000000002E-2</v>
      </c>
      <c r="O1336" s="113">
        <v>-14.4</v>
      </c>
      <c r="P1336" s="113">
        <v>500</v>
      </c>
      <c r="Q1336" s="113">
        <v>4.1000000000000002E-2</v>
      </c>
      <c r="S1336" s="113" t="b">
        <v>0</v>
      </c>
      <c r="T1336" s="113" t="b">
        <f>VLOOKUP(G1336,key!$S$3:$T$12,2,FALSE)</f>
        <v>0</v>
      </c>
      <c r="U1336" s="113">
        <f t="shared" si="135"/>
        <v>1</v>
      </c>
      <c r="V1336" s="116">
        <f t="shared" si="136"/>
        <v>-2.8799999999999999E-2</v>
      </c>
      <c r="W1336" s="113">
        <f>VLOOKUP(G1336,key!$S$3:$U$6,3,FALSE)</f>
        <v>0.9</v>
      </c>
      <c r="AA1336" s="113" t="s">
        <v>4151</v>
      </c>
      <c r="AB1336" s="113" t="s">
        <v>1651</v>
      </c>
      <c r="AC1336" s="113" t="s">
        <v>1655</v>
      </c>
      <c r="AD1336" s="113" t="s">
        <v>111</v>
      </c>
      <c r="AE1336" s="113" t="s">
        <v>1657</v>
      </c>
      <c r="AF1336" s="113">
        <v>495</v>
      </c>
      <c r="AG1336" s="113">
        <v>4.1000000000000002E-2</v>
      </c>
      <c r="AH1336" s="113">
        <v>-14.4</v>
      </c>
      <c r="AI1336" s="113">
        <v>500</v>
      </c>
      <c r="AJ1336" s="113">
        <v>4.1000000000000002E-2</v>
      </c>
    </row>
    <row r="1337" spans="1:36" x14ac:dyDescent="0.25">
      <c r="A1337" s="113" t="str">
        <f t="shared" si="134"/>
        <v>CFLDMoMH85CZ13rDXGF</v>
      </c>
      <c r="B1337" s="113" t="s">
        <v>118</v>
      </c>
      <c r="C1337" s="113" t="s">
        <v>45</v>
      </c>
      <c r="D1337" s="112" t="s">
        <v>1651</v>
      </c>
      <c r="E1337" s="112" t="s">
        <v>1655</v>
      </c>
      <c r="F1337" s="112" t="s">
        <v>112</v>
      </c>
      <c r="G1337" s="112" t="s">
        <v>1658</v>
      </c>
      <c r="H1337" s="113">
        <f t="shared" si="132"/>
        <v>1.1819999999999999</v>
      </c>
      <c r="I1337" s="113">
        <f t="shared" si="137"/>
        <v>1.7804878048780486</v>
      </c>
      <c r="J1337" s="113">
        <f t="shared" si="133"/>
        <v>-2.5000000000000001E-2</v>
      </c>
      <c r="M1337" s="113">
        <v>591</v>
      </c>
      <c r="N1337" s="113">
        <v>7.2999999999999995E-2</v>
      </c>
      <c r="O1337" s="113">
        <v>-12.5</v>
      </c>
      <c r="P1337" s="113">
        <v>500</v>
      </c>
      <c r="Q1337" s="113">
        <v>4.1000000000000002E-2</v>
      </c>
      <c r="S1337" s="113" t="b">
        <v>0</v>
      </c>
      <c r="T1337" s="113" t="b">
        <f>VLOOKUP(G1337,key!$S$3:$T$12,2,FALSE)</f>
        <v>0</v>
      </c>
      <c r="U1337" s="113">
        <f t="shared" si="135"/>
        <v>1</v>
      </c>
      <c r="V1337" s="116">
        <f t="shared" si="136"/>
        <v>-2.5000000000000001E-2</v>
      </c>
      <c r="W1337" s="113">
        <f>VLOOKUP(G1337,key!$S$3:$U$6,3,FALSE)</f>
        <v>1</v>
      </c>
      <c r="AA1337" s="113" t="s">
        <v>4151</v>
      </c>
      <c r="AB1337" s="113" t="s">
        <v>1651</v>
      </c>
      <c r="AC1337" s="113" t="s">
        <v>1655</v>
      </c>
      <c r="AD1337" s="113" t="s">
        <v>112</v>
      </c>
      <c r="AE1337" s="113" t="s">
        <v>1658</v>
      </c>
      <c r="AF1337" s="113">
        <v>591</v>
      </c>
      <c r="AG1337" s="113">
        <v>7.2999999999999995E-2</v>
      </c>
      <c r="AH1337" s="113">
        <v>-12.5</v>
      </c>
      <c r="AI1337" s="113">
        <v>500</v>
      </c>
      <c r="AJ1337" s="113">
        <v>4.1000000000000002E-2</v>
      </c>
    </row>
    <row r="1338" spans="1:36" x14ac:dyDescent="0.25">
      <c r="A1338" s="113" t="str">
        <f t="shared" si="134"/>
        <v>CFLDMoMH85CZ13rDXHP</v>
      </c>
      <c r="B1338" s="113" t="s">
        <v>118</v>
      </c>
      <c r="C1338" s="113" t="s">
        <v>45</v>
      </c>
      <c r="D1338" s="112" t="s">
        <v>1651</v>
      </c>
      <c r="E1338" s="112" t="s">
        <v>1655</v>
      </c>
      <c r="F1338" s="112" t="s">
        <v>112</v>
      </c>
      <c r="G1338" s="112" t="s">
        <v>1659</v>
      </c>
      <c r="H1338" s="113">
        <f t="shared" si="132"/>
        <v>0.98599999999999999</v>
      </c>
      <c r="I1338" s="113">
        <f t="shared" si="137"/>
        <v>1.8048780487804876</v>
      </c>
      <c r="J1338" s="113">
        <f t="shared" si="133"/>
        <v>0</v>
      </c>
      <c r="M1338" s="113">
        <v>493</v>
      </c>
      <c r="N1338" s="113">
        <v>7.3999999999999996E-2</v>
      </c>
      <c r="O1338" s="113">
        <v>0</v>
      </c>
      <c r="P1338" s="113">
        <v>500</v>
      </c>
      <c r="Q1338" s="113">
        <v>4.1000000000000002E-2</v>
      </c>
      <c r="S1338" s="113" t="b">
        <v>0</v>
      </c>
      <c r="T1338" s="113" t="b">
        <f>VLOOKUP(G1338,key!$S$3:$T$12,2,FALSE)</f>
        <v>1</v>
      </c>
      <c r="U1338" s="113">
        <f t="shared" si="135"/>
        <v>1</v>
      </c>
      <c r="V1338" s="116">
        <f t="shared" si="136"/>
        <v>0</v>
      </c>
      <c r="W1338" s="113">
        <f>VLOOKUP(G1338,key!$S$3:$U$6,3,FALSE)</f>
        <v>0.5</v>
      </c>
      <c r="AA1338" s="113" t="s">
        <v>4151</v>
      </c>
      <c r="AB1338" s="113" t="s">
        <v>1651</v>
      </c>
      <c r="AC1338" s="113" t="s">
        <v>1655</v>
      </c>
      <c r="AD1338" s="113" t="s">
        <v>112</v>
      </c>
      <c r="AE1338" s="113" t="s">
        <v>1659</v>
      </c>
      <c r="AF1338" s="113">
        <v>493</v>
      </c>
      <c r="AG1338" s="113">
        <v>7.3999999999999996E-2</v>
      </c>
      <c r="AH1338" s="113">
        <v>0</v>
      </c>
      <c r="AI1338" s="113">
        <v>500</v>
      </c>
      <c r="AJ1338" s="113">
        <v>4.1000000000000002E-2</v>
      </c>
    </row>
    <row r="1339" spans="1:36" x14ac:dyDescent="0.25">
      <c r="A1339" s="113" t="str">
        <f t="shared" si="134"/>
        <v>CFLDMoMH85CZ13rNCEH</v>
      </c>
      <c r="B1339" s="113" t="s">
        <v>118</v>
      </c>
      <c r="C1339" s="113" t="s">
        <v>45</v>
      </c>
      <c r="D1339" s="112" t="s">
        <v>1651</v>
      </c>
      <c r="E1339" s="112" t="s">
        <v>1655</v>
      </c>
      <c r="F1339" s="112" t="s">
        <v>112</v>
      </c>
      <c r="G1339" s="112" t="s">
        <v>1656</v>
      </c>
      <c r="H1339" s="113">
        <f t="shared" si="132"/>
        <v>0.68600000000000005</v>
      </c>
      <c r="I1339" s="113">
        <f t="shared" si="137"/>
        <v>1</v>
      </c>
      <c r="J1339" s="113">
        <f t="shared" si="133"/>
        <v>0</v>
      </c>
      <c r="M1339" s="113">
        <v>343</v>
      </c>
      <c r="N1339" s="113">
        <v>4.1000000000000002E-2</v>
      </c>
      <c r="O1339" s="113">
        <v>0</v>
      </c>
      <c r="P1339" s="113">
        <v>500</v>
      </c>
      <c r="Q1339" s="113">
        <v>4.1000000000000002E-2</v>
      </c>
      <c r="S1339" s="113" t="b">
        <v>0</v>
      </c>
      <c r="T1339" s="113" t="b">
        <f>VLOOKUP(G1339,key!$S$3:$T$12,2,FALSE)</f>
        <v>1</v>
      </c>
      <c r="U1339" s="113">
        <f t="shared" si="135"/>
        <v>1</v>
      </c>
      <c r="V1339" s="116">
        <f t="shared" si="136"/>
        <v>0</v>
      </c>
      <c r="W1339" s="113">
        <f>VLOOKUP(G1339,key!$S$3:$U$6,3,FALSE)</f>
        <v>0.25</v>
      </c>
      <c r="AA1339" s="113" t="s">
        <v>4151</v>
      </c>
      <c r="AB1339" s="113" t="s">
        <v>1651</v>
      </c>
      <c r="AC1339" s="113" t="s">
        <v>1655</v>
      </c>
      <c r="AD1339" s="113" t="s">
        <v>112</v>
      </c>
      <c r="AE1339" s="113" t="s">
        <v>1656</v>
      </c>
      <c r="AF1339" s="113">
        <v>343</v>
      </c>
      <c r="AG1339" s="113">
        <v>4.1000000000000002E-2</v>
      </c>
      <c r="AH1339" s="113">
        <v>0</v>
      </c>
      <c r="AI1339" s="113">
        <v>500</v>
      </c>
      <c r="AJ1339" s="113">
        <v>4.1000000000000002E-2</v>
      </c>
    </row>
    <row r="1340" spans="1:36" x14ac:dyDescent="0.25">
      <c r="A1340" s="113" t="str">
        <f t="shared" si="134"/>
        <v>CFLDMoMH85CZ13rNCGF</v>
      </c>
      <c r="B1340" s="113" t="s">
        <v>118</v>
      </c>
      <c r="C1340" s="113" t="s">
        <v>45</v>
      </c>
      <c r="D1340" s="112" t="s">
        <v>1651</v>
      </c>
      <c r="E1340" s="112" t="s">
        <v>1655</v>
      </c>
      <c r="F1340" s="112" t="s">
        <v>112</v>
      </c>
      <c r="G1340" s="112" t="s">
        <v>1657</v>
      </c>
      <c r="H1340" s="113">
        <f t="shared" si="132"/>
        <v>0.99199999999999999</v>
      </c>
      <c r="I1340" s="113">
        <f t="shared" si="137"/>
        <v>1</v>
      </c>
      <c r="J1340" s="113">
        <f t="shared" si="133"/>
        <v>-2.5000000000000001E-2</v>
      </c>
      <c r="M1340" s="113">
        <v>496</v>
      </c>
      <c r="N1340" s="113">
        <v>4.1000000000000002E-2</v>
      </c>
      <c r="O1340" s="113">
        <v>-12.5</v>
      </c>
      <c r="P1340" s="113">
        <v>500</v>
      </c>
      <c r="Q1340" s="113">
        <v>4.1000000000000002E-2</v>
      </c>
      <c r="S1340" s="113" t="b">
        <v>0</v>
      </c>
      <c r="T1340" s="113" t="b">
        <f>VLOOKUP(G1340,key!$S$3:$T$12,2,FALSE)</f>
        <v>0</v>
      </c>
      <c r="U1340" s="113">
        <f t="shared" si="135"/>
        <v>1</v>
      </c>
      <c r="V1340" s="116">
        <f t="shared" si="136"/>
        <v>-2.5000000000000001E-2</v>
      </c>
      <c r="W1340" s="113">
        <f>VLOOKUP(G1340,key!$S$3:$U$6,3,FALSE)</f>
        <v>0.9</v>
      </c>
      <c r="AA1340" s="113" t="s">
        <v>4151</v>
      </c>
      <c r="AB1340" s="113" t="s">
        <v>1651</v>
      </c>
      <c r="AC1340" s="113" t="s">
        <v>1655</v>
      </c>
      <c r="AD1340" s="113" t="s">
        <v>112</v>
      </c>
      <c r="AE1340" s="113" t="s">
        <v>1657</v>
      </c>
      <c r="AF1340" s="113">
        <v>496</v>
      </c>
      <c r="AG1340" s="113">
        <v>4.1000000000000002E-2</v>
      </c>
      <c r="AH1340" s="113">
        <v>-12.5</v>
      </c>
      <c r="AI1340" s="113">
        <v>500</v>
      </c>
      <c r="AJ1340" s="113">
        <v>4.1000000000000002E-2</v>
      </c>
    </row>
    <row r="1341" spans="1:36" x14ac:dyDescent="0.25">
      <c r="A1341" s="113" t="str">
        <f t="shared" si="134"/>
        <v>CFLDMoMH85CZ14rDXGF</v>
      </c>
      <c r="B1341" s="113" t="s">
        <v>118</v>
      </c>
      <c r="C1341" s="113" t="s">
        <v>45</v>
      </c>
      <c r="D1341" s="112" t="s">
        <v>1651</v>
      </c>
      <c r="E1341" s="112" t="s">
        <v>1655</v>
      </c>
      <c r="F1341" s="112" t="s">
        <v>113</v>
      </c>
      <c r="G1341" s="112" t="s">
        <v>1658</v>
      </c>
      <c r="H1341" s="113">
        <f t="shared" si="132"/>
        <v>1.1759999999999999</v>
      </c>
      <c r="I1341" s="113">
        <f t="shared" si="137"/>
        <v>1.714285714285714</v>
      </c>
      <c r="J1341" s="113">
        <f t="shared" si="133"/>
        <v>-2.7199999999999998E-2</v>
      </c>
      <c r="M1341" s="113">
        <v>588</v>
      </c>
      <c r="N1341" s="113">
        <v>7.1999999999999995E-2</v>
      </c>
      <c r="O1341" s="113">
        <v>-13.6</v>
      </c>
      <c r="P1341" s="113">
        <v>500</v>
      </c>
      <c r="Q1341" s="113">
        <v>4.2000000000000003E-2</v>
      </c>
      <c r="S1341" s="113" t="b">
        <v>0</v>
      </c>
      <c r="T1341" s="113" t="b">
        <f>VLOOKUP(G1341,key!$S$3:$T$12,2,FALSE)</f>
        <v>0</v>
      </c>
      <c r="U1341" s="113">
        <f t="shared" si="135"/>
        <v>1</v>
      </c>
      <c r="V1341" s="116">
        <f t="shared" si="136"/>
        <v>-2.7199999999999998E-2</v>
      </c>
      <c r="W1341" s="113">
        <f>VLOOKUP(G1341,key!$S$3:$U$6,3,FALSE)</f>
        <v>1</v>
      </c>
      <c r="AA1341" s="113" t="s">
        <v>4151</v>
      </c>
      <c r="AB1341" s="113" t="s">
        <v>1651</v>
      </c>
      <c r="AC1341" s="113" t="s">
        <v>1655</v>
      </c>
      <c r="AD1341" s="113" t="s">
        <v>113</v>
      </c>
      <c r="AE1341" s="113" t="s">
        <v>1658</v>
      </c>
      <c r="AF1341" s="113">
        <v>588</v>
      </c>
      <c r="AG1341" s="113">
        <v>7.1999999999999995E-2</v>
      </c>
      <c r="AH1341" s="113">
        <v>-13.6</v>
      </c>
      <c r="AI1341" s="113">
        <v>500</v>
      </c>
      <c r="AJ1341" s="113">
        <v>4.2000000000000003E-2</v>
      </c>
    </row>
    <row r="1342" spans="1:36" x14ac:dyDescent="0.25">
      <c r="A1342" s="113" t="str">
        <f t="shared" si="134"/>
        <v>CFLDMoMH85CZ14rDXHP</v>
      </c>
      <c r="B1342" s="113" t="s">
        <v>118</v>
      </c>
      <c r="C1342" s="113" t="s">
        <v>45</v>
      </c>
      <c r="D1342" s="112" t="s">
        <v>1651</v>
      </c>
      <c r="E1342" s="112" t="s">
        <v>1655</v>
      </c>
      <c r="F1342" s="112" t="s">
        <v>113</v>
      </c>
      <c r="G1342" s="112" t="s">
        <v>1659</v>
      </c>
      <c r="H1342" s="113">
        <f t="shared" si="132"/>
        <v>0.91200000000000003</v>
      </c>
      <c r="I1342" s="113">
        <f t="shared" si="137"/>
        <v>1.7380952380952379</v>
      </c>
      <c r="J1342" s="113">
        <f t="shared" si="133"/>
        <v>0</v>
      </c>
      <c r="M1342" s="113">
        <v>456</v>
      </c>
      <c r="N1342" s="113">
        <v>7.2999999999999995E-2</v>
      </c>
      <c r="O1342" s="113">
        <v>0</v>
      </c>
      <c r="P1342" s="113">
        <v>500</v>
      </c>
      <c r="Q1342" s="113">
        <v>4.2000000000000003E-2</v>
      </c>
      <c r="S1342" s="113" t="b">
        <v>0</v>
      </c>
      <c r="T1342" s="113" t="b">
        <f>VLOOKUP(G1342,key!$S$3:$T$12,2,FALSE)</f>
        <v>1</v>
      </c>
      <c r="U1342" s="113">
        <f t="shared" si="135"/>
        <v>1</v>
      </c>
      <c r="V1342" s="116">
        <f t="shared" si="136"/>
        <v>0</v>
      </c>
      <c r="W1342" s="113">
        <f>VLOOKUP(G1342,key!$S$3:$U$6,3,FALSE)</f>
        <v>0.5</v>
      </c>
      <c r="AA1342" s="113" t="s">
        <v>4151</v>
      </c>
      <c r="AB1342" s="113" t="s">
        <v>1651</v>
      </c>
      <c r="AC1342" s="113" t="s">
        <v>1655</v>
      </c>
      <c r="AD1342" s="113" t="s">
        <v>113</v>
      </c>
      <c r="AE1342" s="113" t="s">
        <v>1659</v>
      </c>
      <c r="AF1342" s="113">
        <v>456</v>
      </c>
      <c r="AG1342" s="113">
        <v>7.2999999999999995E-2</v>
      </c>
      <c r="AH1342" s="113">
        <v>0</v>
      </c>
      <c r="AI1342" s="113">
        <v>500</v>
      </c>
      <c r="AJ1342" s="113">
        <v>4.2000000000000003E-2</v>
      </c>
    </row>
    <row r="1343" spans="1:36" x14ac:dyDescent="0.25">
      <c r="A1343" s="113" t="str">
        <f t="shared" si="134"/>
        <v>CFLDMoMH85CZ14rNCEH</v>
      </c>
      <c r="B1343" s="113" t="s">
        <v>118</v>
      </c>
      <c r="C1343" s="113" t="s">
        <v>45</v>
      </c>
      <c r="D1343" s="112" t="s">
        <v>1651</v>
      </c>
      <c r="E1343" s="112" t="s">
        <v>1655</v>
      </c>
      <c r="F1343" s="112" t="s">
        <v>113</v>
      </c>
      <c r="G1343" s="112" t="s">
        <v>1656</v>
      </c>
      <c r="H1343" s="113">
        <f t="shared" si="132"/>
        <v>0.66600000000000004</v>
      </c>
      <c r="I1343" s="113">
        <f t="shared" si="137"/>
        <v>1</v>
      </c>
      <c r="J1343" s="113">
        <f t="shared" si="133"/>
        <v>0</v>
      </c>
      <c r="M1343" s="113">
        <v>333</v>
      </c>
      <c r="N1343" s="113">
        <v>4.2000000000000003E-2</v>
      </c>
      <c r="O1343" s="113">
        <v>0</v>
      </c>
      <c r="P1343" s="113">
        <v>500</v>
      </c>
      <c r="Q1343" s="113">
        <v>4.2000000000000003E-2</v>
      </c>
      <c r="S1343" s="113" t="b">
        <v>0</v>
      </c>
      <c r="T1343" s="113" t="b">
        <f>VLOOKUP(G1343,key!$S$3:$T$12,2,FALSE)</f>
        <v>1</v>
      </c>
      <c r="U1343" s="113">
        <f t="shared" si="135"/>
        <v>1</v>
      </c>
      <c r="V1343" s="116">
        <f t="shared" si="136"/>
        <v>0</v>
      </c>
      <c r="W1343" s="113">
        <f>VLOOKUP(G1343,key!$S$3:$U$6,3,FALSE)</f>
        <v>0.25</v>
      </c>
      <c r="AA1343" s="113" t="s">
        <v>4151</v>
      </c>
      <c r="AB1343" s="113" t="s">
        <v>1651</v>
      </c>
      <c r="AC1343" s="113" t="s">
        <v>1655</v>
      </c>
      <c r="AD1343" s="113" t="s">
        <v>113</v>
      </c>
      <c r="AE1343" s="113" t="s">
        <v>1656</v>
      </c>
      <c r="AF1343" s="113">
        <v>333</v>
      </c>
      <c r="AG1343" s="113">
        <v>4.2000000000000003E-2</v>
      </c>
      <c r="AH1343" s="113">
        <v>0</v>
      </c>
      <c r="AI1343" s="113">
        <v>500</v>
      </c>
      <c r="AJ1343" s="113">
        <v>4.2000000000000003E-2</v>
      </c>
    </row>
    <row r="1344" spans="1:36" x14ac:dyDescent="0.25">
      <c r="A1344" s="113" t="str">
        <f t="shared" si="134"/>
        <v>CFLDMoMH85CZ14rNCGF</v>
      </c>
      <c r="B1344" s="113" t="s">
        <v>118</v>
      </c>
      <c r="C1344" s="113" t="s">
        <v>45</v>
      </c>
      <c r="D1344" s="112" t="s">
        <v>1651</v>
      </c>
      <c r="E1344" s="112" t="s">
        <v>1655</v>
      </c>
      <c r="F1344" s="112" t="s">
        <v>113</v>
      </c>
      <c r="G1344" s="112" t="s">
        <v>1657</v>
      </c>
      <c r="H1344" s="113">
        <f t="shared" si="132"/>
        <v>0.99</v>
      </c>
      <c r="I1344" s="113">
        <f t="shared" si="137"/>
        <v>1.0238095238095237</v>
      </c>
      <c r="J1344" s="113">
        <f t="shared" si="133"/>
        <v>-2.6800000000000001E-2</v>
      </c>
      <c r="M1344" s="113">
        <v>495</v>
      </c>
      <c r="N1344" s="113">
        <v>4.2999999999999997E-2</v>
      </c>
      <c r="O1344" s="113">
        <v>-13.4</v>
      </c>
      <c r="P1344" s="113">
        <v>500</v>
      </c>
      <c r="Q1344" s="113">
        <v>4.2000000000000003E-2</v>
      </c>
      <c r="S1344" s="113" t="b">
        <v>0</v>
      </c>
      <c r="T1344" s="113" t="b">
        <f>VLOOKUP(G1344,key!$S$3:$T$12,2,FALSE)</f>
        <v>0</v>
      </c>
      <c r="U1344" s="113">
        <f t="shared" si="135"/>
        <v>1</v>
      </c>
      <c r="V1344" s="116">
        <f t="shared" si="136"/>
        <v>-2.6800000000000001E-2</v>
      </c>
      <c r="W1344" s="113">
        <f>VLOOKUP(G1344,key!$S$3:$U$6,3,FALSE)</f>
        <v>0.9</v>
      </c>
      <c r="AA1344" s="113" t="s">
        <v>4151</v>
      </c>
      <c r="AB1344" s="113" t="s">
        <v>1651</v>
      </c>
      <c r="AC1344" s="113" t="s">
        <v>1655</v>
      </c>
      <c r="AD1344" s="113" t="s">
        <v>113</v>
      </c>
      <c r="AE1344" s="113" t="s">
        <v>1657</v>
      </c>
      <c r="AF1344" s="113">
        <v>495</v>
      </c>
      <c r="AG1344" s="113">
        <v>4.2999999999999997E-2</v>
      </c>
      <c r="AH1344" s="113">
        <v>-13.4</v>
      </c>
      <c r="AI1344" s="113">
        <v>500</v>
      </c>
      <c r="AJ1344" s="113">
        <v>4.2000000000000003E-2</v>
      </c>
    </row>
    <row r="1345" spans="1:36" x14ac:dyDescent="0.25">
      <c r="A1345" s="113" t="str">
        <f t="shared" si="134"/>
        <v>CFLDMoMH85CZ15rDXGF</v>
      </c>
      <c r="B1345" s="113" t="s">
        <v>118</v>
      </c>
      <c r="C1345" s="113" t="s">
        <v>45</v>
      </c>
      <c r="D1345" s="112" t="s">
        <v>1651</v>
      </c>
      <c r="E1345" s="112" t="s">
        <v>1655</v>
      </c>
      <c r="F1345" s="112" t="s">
        <v>114</v>
      </c>
      <c r="G1345" s="112" t="s">
        <v>1658</v>
      </c>
      <c r="H1345" s="113">
        <f t="shared" si="132"/>
        <v>1.246</v>
      </c>
      <c r="I1345" s="113">
        <f t="shared" si="137"/>
        <v>1.6904761904761902</v>
      </c>
      <c r="J1345" s="113">
        <f t="shared" si="133"/>
        <v>-1.026E-2</v>
      </c>
      <c r="M1345" s="113">
        <v>623</v>
      </c>
      <c r="N1345" s="113">
        <v>7.0999999999999994E-2</v>
      </c>
      <c r="O1345" s="113">
        <v>-5.13</v>
      </c>
      <c r="P1345" s="113">
        <v>500</v>
      </c>
      <c r="Q1345" s="113">
        <v>4.2000000000000003E-2</v>
      </c>
      <c r="S1345" s="113" t="b">
        <v>0</v>
      </c>
      <c r="T1345" s="113" t="b">
        <f>VLOOKUP(G1345,key!$S$3:$T$12,2,FALSE)</f>
        <v>0</v>
      </c>
      <c r="U1345" s="113">
        <f t="shared" si="135"/>
        <v>1</v>
      </c>
      <c r="V1345" s="116">
        <f t="shared" si="136"/>
        <v>-1.026E-2</v>
      </c>
      <c r="W1345" s="113">
        <f>VLOOKUP(G1345,key!$S$3:$U$6,3,FALSE)</f>
        <v>1</v>
      </c>
      <c r="AA1345" s="113" t="s">
        <v>4151</v>
      </c>
      <c r="AB1345" s="113" t="s">
        <v>1651</v>
      </c>
      <c r="AC1345" s="113" t="s">
        <v>1655</v>
      </c>
      <c r="AD1345" s="113" t="s">
        <v>114</v>
      </c>
      <c r="AE1345" s="113" t="s">
        <v>1658</v>
      </c>
      <c r="AF1345" s="113">
        <v>623</v>
      </c>
      <c r="AG1345" s="113">
        <v>7.0999999999999994E-2</v>
      </c>
      <c r="AH1345" s="113">
        <v>-5.13</v>
      </c>
      <c r="AI1345" s="113">
        <v>500</v>
      </c>
      <c r="AJ1345" s="113">
        <v>4.2000000000000003E-2</v>
      </c>
    </row>
    <row r="1346" spans="1:36" x14ac:dyDescent="0.25">
      <c r="A1346" s="113" t="str">
        <f t="shared" si="134"/>
        <v>CFLDMoMH85CZ15rDXHP</v>
      </c>
      <c r="B1346" s="113" t="s">
        <v>118</v>
      </c>
      <c r="C1346" s="113" t="s">
        <v>45</v>
      </c>
      <c r="D1346" s="112" t="s">
        <v>1651</v>
      </c>
      <c r="E1346" s="112" t="s">
        <v>1655</v>
      </c>
      <c r="F1346" s="112" t="s">
        <v>114</v>
      </c>
      <c r="G1346" s="112" t="s">
        <v>1659</v>
      </c>
      <c r="H1346" s="113">
        <f t="shared" si="132"/>
        <v>1.1819999999999999</v>
      </c>
      <c r="I1346" s="113">
        <f t="shared" si="137"/>
        <v>1.714285714285714</v>
      </c>
      <c r="J1346" s="113">
        <f t="shared" si="133"/>
        <v>0</v>
      </c>
      <c r="M1346" s="113">
        <v>591</v>
      </c>
      <c r="N1346" s="113">
        <v>7.1999999999999995E-2</v>
      </c>
      <c r="O1346" s="113">
        <v>0</v>
      </c>
      <c r="P1346" s="113">
        <v>500</v>
      </c>
      <c r="Q1346" s="113">
        <v>4.2000000000000003E-2</v>
      </c>
      <c r="S1346" s="113" t="b">
        <v>0</v>
      </c>
      <c r="T1346" s="113" t="b">
        <f>VLOOKUP(G1346,key!$S$3:$T$12,2,FALSE)</f>
        <v>1</v>
      </c>
      <c r="U1346" s="113">
        <f t="shared" si="135"/>
        <v>1</v>
      </c>
      <c r="V1346" s="116">
        <f t="shared" si="136"/>
        <v>0</v>
      </c>
      <c r="W1346" s="113">
        <f>VLOOKUP(G1346,key!$S$3:$U$6,3,FALSE)</f>
        <v>0.5</v>
      </c>
      <c r="AA1346" s="113" t="s">
        <v>4151</v>
      </c>
      <c r="AB1346" s="113" t="s">
        <v>1651</v>
      </c>
      <c r="AC1346" s="113" t="s">
        <v>1655</v>
      </c>
      <c r="AD1346" s="113" t="s">
        <v>114</v>
      </c>
      <c r="AE1346" s="113" t="s">
        <v>1659</v>
      </c>
      <c r="AF1346" s="113">
        <v>591</v>
      </c>
      <c r="AG1346" s="113">
        <v>7.1999999999999995E-2</v>
      </c>
      <c r="AH1346" s="113">
        <v>0</v>
      </c>
      <c r="AI1346" s="113">
        <v>500</v>
      </c>
      <c r="AJ1346" s="113">
        <v>4.2000000000000003E-2</v>
      </c>
    </row>
    <row r="1347" spans="1:36" x14ac:dyDescent="0.25">
      <c r="A1347" s="113" t="str">
        <f t="shared" si="134"/>
        <v>CFLDMoMH85CZ15rNCEH</v>
      </c>
      <c r="B1347" s="113" t="s">
        <v>118</v>
      </c>
      <c r="C1347" s="113" t="s">
        <v>45</v>
      </c>
      <c r="D1347" s="112" t="s">
        <v>1651</v>
      </c>
      <c r="E1347" s="112" t="s">
        <v>1655</v>
      </c>
      <c r="F1347" s="112" t="s">
        <v>114</v>
      </c>
      <c r="G1347" s="112" t="s">
        <v>1656</v>
      </c>
      <c r="H1347" s="113">
        <f t="shared" si="132"/>
        <v>0.874</v>
      </c>
      <c r="I1347" s="113">
        <f t="shared" si="137"/>
        <v>1</v>
      </c>
      <c r="J1347" s="113">
        <f t="shared" si="133"/>
        <v>0</v>
      </c>
      <c r="M1347" s="113">
        <v>437</v>
      </c>
      <c r="N1347" s="113">
        <v>4.2000000000000003E-2</v>
      </c>
      <c r="O1347" s="113">
        <v>0</v>
      </c>
      <c r="P1347" s="113">
        <v>500</v>
      </c>
      <c r="Q1347" s="113">
        <v>4.2000000000000003E-2</v>
      </c>
      <c r="S1347" s="113" t="b">
        <v>0</v>
      </c>
      <c r="T1347" s="113" t="b">
        <f>VLOOKUP(G1347,key!$S$3:$T$12,2,FALSE)</f>
        <v>1</v>
      </c>
      <c r="U1347" s="113">
        <f t="shared" si="135"/>
        <v>1</v>
      </c>
      <c r="V1347" s="116">
        <f t="shared" si="136"/>
        <v>0</v>
      </c>
      <c r="W1347" s="113">
        <f>VLOOKUP(G1347,key!$S$3:$U$6,3,FALSE)</f>
        <v>0.25</v>
      </c>
      <c r="AA1347" s="113" t="s">
        <v>4151</v>
      </c>
      <c r="AB1347" s="113" t="s">
        <v>1651</v>
      </c>
      <c r="AC1347" s="113" t="s">
        <v>1655</v>
      </c>
      <c r="AD1347" s="113" t="s">
        <v>114</v>
      </c>
      <c r="AE1347" s="113" t="s">
        <v>1656</v>
      </c>
      <c r="AF1347" s="113">
        <v>437</v>
      </c>
      <c r="AG1347" s="113">
        <v>4.2000000000000003E-2</v>
      </c>
      <c r="AH1347" s="113">
        <v>0</v>
      </c>
      <c r="AI1347" s="113">
        <v>500</v>
      </c>
      <c r="AJ1347" s="113">
        <v>4.2000000000000003E-2</v>
      </c>
    </row>
    <row r="1348" spans="1:36" x14ac:dyDescent="0.25">
      <c r="A1348" s="113" t="str">
        <f t="shared" si="134"/>
        <v>CFLDMoMH85CZ15rNCGF</v>
      </c>
      <c r="B1348" s="113" t="s">
        <v>118</v>
      </c>
      <c r="C1348" s="113" t="s">
        <v>45</v>
      </c>
      <c r="D1348" s="112" t="s">
        <v>1651</v>
      </c>
      <c r="E1348" s="112" t="s">
        <v>1655</v>
      </c>
      <c r="F1348" s="112" t="s">
        <v>114</v>
      </c>
      <c r="G1348" s="112" t="s">
        <v>1657</v>
      </c>
      <c r="H1348" s="113">
        <f t="shared" si="132"/>
        <v>1</v>
      </c>
      <c r="I1348" s="113">
        <f t="shared" si="137"/>
        <v>1</v>
      </c>
      <c r="J1348" s="113">
        <f t="shared" si="133"/>
        <v>-1.03E-2</v>
      </c>
      <c r="M1348" s="113">
        <v>500</v>
      </c>
      <c r="N1348" s="113">
        <v>4.2000000000000003E-2</v>
      </c>
      <c r="O1348" s="113">
        <v>-5.15</v>
      </c>
      <c r="P1348" s="113">
        <v>500</v>
      </c>
      <c r="Q1348" s="113">
        <v>4.2000000000000003E-2</v>
      </c>
      <c r="S1348" s="113" t="b">
        <v>0</v>
      </c>
      <c r="T1348" s="113" t="b">
        <f>VLOOKUP(G1348,key!$S$3:$T$12,2,FALSE)</f>
        <v>0</v>
      </c>
      <c r="U1348" s="113">
        <f t="shared" si="135"/>
        <v>1</v>
      </c>
      <c r="V1348" s="116">
        <f t="shared" si="136"/>
        <v>-1.03E-2</v>
      </c>
      <c r="W1348" s="113">
        <f>VLOOKUP(G1348,key!$S$3:$U$6,3,FALSE)</f>
        <v>0.9</v>
      </c>
      <c r="AA1348" s="113" t="s">
        <v>4151</v>
      </c>
      <c r="AB1348" s="113" t="s">
        <v>1651</v>
      </c>
      <c r="AC1348" s="113" t="s">
        <v>1655</v>
      </c>
      <c r="AD1348" s="113" t="s">
        <v>114</v>
      </c>
      <c r="AE1348" s="113" t="s">
        <v>1657</v>
      </c>
      <c r="AF1348" s="113">
        <v>500</v>
      </c>
      <c r="AG1348" s="113">
        <v>4.2000000000000003E-2</v>
      </c>
      <c r="AH1348" s="113">
        <v>-5.15</v>
      </c>
      <c r="AI1348" s="113">
        <v>500</v>
      </c>
      <c r="AJ1348" s="113">
        <v>4.2000000000000003E-2</v>
      </c>
    </row>
    <row r="1349" spans="1:36" x14ac:dyDescent="0.25">
      <c r="A1349" s="113" t="str">
        <f t="shared" si="134"/>
        <v>CFLDMoMH85CZ16rDXGF</v>
      </c>
      <c r="B1349" s="113" t="s">
        <v>118</v>
      </c>
      <c r="C1349" s="113" t="s">
        <v>45</v>
      </c>
      <c r="D1349" s="112" t="s">
        <v>1651</v>
      </c>
      <c r="E1349" s="112" t="s">
        <v>1655</v>
      </c>
      <c r="F1349" s="112" t="s">
        <v>115</v>
      </c>
      <c r="G1349" s="112" t="s">
        <v>1658</v>
      </c>
      <c r="H1349" s="113">
        <f t="shared" si="132"/>
        <v>1.0820000000000001</v>
      </c>
      <c r="I1349" s="113">
        <f t="shared" si="137"/>
        <v>1.8048780487804876</v>
      </c>
      <c r="J1349" s="113">
        <f t="shared" si="133"/>
        <v>-3.4130000000000001E-2</v>
      </c>
      <c r="M1349" s="113">
        <v>541</v>
      </c>
      <c r="N1349" s="113">
        <v>7.3999999999999996E-2</v>
      </c>
      <c r="O1349" s="113">
        <v>-17.100000000000001</v>
      </c>
      <c r="P1349" s="113">
        <v>500</v>
      </c>
      <c r="Q1349" s="113">
        <v>4.1000000000000002E-2</v>
      </c>
      <c r="S1349" s="113" t="b">
        <v>0</v>
      </c>
      <c r="T1349" s="113" t="b">
        <f>VLOOKUP(G1349,key!$S$3:$T$12,2,FALSE)</f>
        <v>0</v>
      </c>
      <c r="U1349" s="113">
        <f t="shared" si="135"/>
        <v>1</v>
      </c>
      <c r="V1349" s="116">
        <f t="shared" si="136"/>
        <v>-3.4130000000000001E-2</v>
      </c>
      <c r="W1349" s="113">
        <f>VLOOKUP(G1349,key!$S$3:$U$6,3,FALSE)</f>
        <v>1</v>
      </c>
      <c r="AA1349" s="113" t="s">
        <v>4151</v>
      </c>
      <c r="AB1349" s="113" t="s">
        <v>1651</v>
      </c>
      <c r="AC1349" s="113" t="s">
        <v>1655</v>
      </c>
      <c r="AD1349" s="113" t="s">
        <v>115</v>
      </c>
      <c r="AE1349" s="113" t="s">
        <v>1658</v>
      </c>
      <c r="AF1349" s="113">
        <v>541</v>
      </c>
      <c r="AG1349" s="113">
        <v>7.3999999999999996E-2</v>
      </c>
      <c r="AH1349" s="113">
        <v>-17.100000000000001</v>
      </c>
      <c r="AI1349" s="113">
        <v>500</v>
      </c>
      <c r="AJ1349" s="113">
        <v>4.1000000000000002E-2</v>
      </c>
    </row>
    <row r="1350" spans="1:36" x14ac:dyDescent="0.25">
      <c r="A1350" s="113" t="str">
        <f t="shared" si="134"/>
        <v>CFLDMoMH85CZ16rDXHP</v>
      </c>
      <c r="B1350" s="113" t="s">
        <v>118</v>
      </c>
      <c r="C1350" s="113" t="s">
        <v>45</v>
      </c>
      <c r="D1350" s="112" t="s">
        <v>1651</v>
      </c>
      <c r="E1350" s="112" t="s">
        <v>1655</v>
      </c>
      <c r="F1350" s="112" t="s">
        <v>115</v>
      </c>
      <c r="G1350" s="112" t="s">
        <v>1659</v>
      </c>
      <c r="H1350" s="113">
        <f t="shared" si="132"/>
        <v>0.69</v>
      </c>
      <c r="I1350" s="113">
        <f t="shared" si="137"/>
        <v>1.8780487804878048</v>
      </c>
      <c r="J1350" s="113">
        <f t="shared" si="133"/>
        <v>0</v>
      </c>
      <c r="M1350" s="113">
        <v>345</v>
      </c>
      <c r="N1350" s="113">
        <v>7.6999999999999999E-2</v>
      </c>
      <c r="O1350" s="113">
        <v>0</v>
      </c>
      <c r="P1350" s="113">
        <v>500</v>
      </c>
      <c r="Q1350" s="113">
        <v>4.1000000000000002E-2</v>
      </c>
      <c r="S1350" s="113" t="b">
        <v>0</v>
      </c>
      <c r="T1350" s="113" t="b">
        <f>VLOOKUP(G1350,key!$S$3:$T$12,2,FALSE)</f>
        <v>1</v>
      </c>
      <c r="U1350" s="113">
        <f t="shared" si="135"/>
        <v>1</v>
      </c>
      <c r="V1350" s="116">
        <f t="shared" si="136"/>
        <v>0</v>
      </c>
      <c r="W1350" s="113">
        <f>VLOOKUP(G1350,key!$S$3:$U$6,3,FALSE)</f>
        <v>0.5</v>
      </c>
      <c r="AA1350" s="113" t="s">
        <v>4151</v>
      </c>
      <c r="AB1350" s="113" t="s">
        <v>1651</v>
      </c>
      <c r="AC1350" s="113" t="s">
        <v>1655</v>
      </c>
      <c r="AD1350" s="113" t="s">
        <v>115</v>
      </c>
      <c r="AE1350" s="113" t="s">
        <v>1659</v>
      </c>
      <c r="AF1350" s="113">
        <v>345</v>
      </c>
      <c r="AG1350" s="113">
        <v>7.6999999999999999E-2</v>
      </c>
      <c r="AH1350" s="113">
        <v>0</v>
      </c>
      <c r="AI1350" s="113">
        <v>500</v>
      </c>
      <c r="AJ1350" s="113">
        <v>4.1000000000000002E-2</v>
      </c>
    </row>
    <row r="1351" spans="1:36" x14ac:dyDescent="0.25">
      <c r="A1351" s="113" t="str">
        <f t="shared" si="134"/>
        <v>CFLDMoMH85CZ16rNCEH</v>
      </c>
      <c r="B1351" s="113" t="s">
        <v>118</v>
      </c>
      <c r="C1351" s="113" t="s">
        <v>45</v>
      </c>
      <c r="D1351" s="112" t="s">
        <v>1651</v>
      </c>
      <c r="E1351" s="112" t="s">
        <v>1655</v>
      </c>
      <c r="F1351" s="112" t="s">
        <v>115</v>
      </c>
      <c r="G1351" s="112" t="s">
        <v>1656</v>
      </c>
      <c r="H1351" s="113">
        <f t="shared" si="132"/>
        <v>0.56799999999999995</v>
      </c>
      <c r="I1351" s="113">
        <f t="shared" si="137"/>
        <v>1</v>
      </c>
      <c r="J1351" s="113">
        <f t="shared" si="133"/>
        <v>0</v>
      </c>
      <c r="M1351" s="113">
        <v>284</v>
      </c>
      <c r="N1351" s="113">
        <v>4.1000000000000002E-2</v>
      </c>
      <c r="O1351" s="113">
        <v>0</v>
      </c>
      <c r="P1351" s="113">
        <v>500</v>
      </c>
      <c r="Q1351" s="113">
        <v>4.1000000000000002E-2</v>
      </c>
      <c r="S1351" s="113" t="b">
        <v>0</v>
      </c>
      <c r="T1351" s="113" t="b">
        <f>VLOOKUP(G1351,key!$S$3:$T$12,2,FALSE)</f>
        <v>1</v>
      </c>
      <c r="U1351" s="113">
        <f t="shared" si="135"/>
        <v>1</v>
      </c>
      <c r="V1351" s="116">
        <f t="shared" si="136"/>
        <v>0</v>
      </c>
      <c r="W1351" s="113">
        <f>VLOOKUP(G1351,key!$S$3:$U$6,3,FALSE)</f>
        <v>0.25</v>
      </c>
      <c r="AA1351" s="113" t="s">
        <v>4151</v>
      </c>
      <c r="AB1351" s="113" t="s">
        <v>1651</v>
      </c>
      <c r="AC1351" s="113" t="s">
        <v>1655</v>
      </c>
      <c r="AD1351" s="113" t="s">
        <v>115</v>
      </c>
      <c r="AE1351" s="113" t="s">
        <v>1656</v>
      </c>
      <c r="AF1351" s="113">
        <v>284</v>
      </c>
      <c r="AG1351" s="113">
        <v>4.1000000000000002E-2</v>
      </c>
      <c r="AH1351" s="113">
        <v>0</v>
      </c>
      <c r="AI1351" s="113">
        <v>500</v>
      </c>
      <c r="AJ1351" s="113">
        <v>4.1000000000000002E-2</v>
      </c>
    </row>
    <row r="1352" spans="1:36" x14ac:dyDescent="0.25">
      <c r="A1352" s="113" t="str">
        <f t="shared" si="134"/>
        <v>CFLDMoMH85CZ16rNCGF</v>
      </c>
      <c r="B1352" s="113" t="s">
        <v>118</v>
      </c>
      <c r="C1352" s="113" t="s">
        <v>45</v>
      </c>
      <c r="D1352" s="112" t="s">
        <v>1651</v>
      </c>
      <c r="E1352" s="112" t="s">
        <v>1655</v>
      </c>
      <c r="F1352" s="112" t="s">
        <v>115</v>
      </c>
      <c r="G1352" s="112" t="s">
        <v>1657</v>
      </c>
      <c r="H1352" s="113">
        <f t="shared" si="132"/>
        <v>0.98599999999999999</v>
      </c>
      <c r="I1352" s="113">
        <f t="shared" si="137"/>
        <v>1</v>
      </c>
      <c r="J1352" s="113">
        <f t="shared" si="133"/>
        <v>-3.4000000000000002E-2</v>
      </c>
      <c r="M1352" s="113">
        <v>493</v>
      </c>
      <c r="N1352" s="113">
        <v>4.1000000000000002E-2</v>
      </c>
      <c r="O1352" s="113">
        <v>-17</v>
      </c>
      <c r="P1352" s="113">
        <v>500</v>
      </c>
      <c r="Q1352" s="113">
        <v>4.1000000000000002E-2</v>
      </c>
      <c r="S1352" s="113" t="b">
        <v>0</v>
      </c>
      <c r="T1352" s="113" t="b">
        <f>VLOOKUP(G1352,key!$S$3:$T$12,2,FALSE)</f>
        <v>0</v>
      </c>
      <c r="U1352" s="113">
        <f t="shared" si="135"/>
        <v>1</v>
      </c>
      <c r="V1352" s="116">
        <f t="shared" si="136"/>
        <v>-3.4000000000000002E-2</v>
      </c>
      <c r="W1352" s="113">
        <f>VLOOKUP(G1352,key!$S$3:$U$6,3,FALSE)</f>
        <v>0.9</v>
      </c>
      <c r="AA1352" s="113" t="s">
        <v>4151</v>
      </c>
      <c r="AB1352" s="113" t="s">
        <v>1651</v>
      </c>
      <c r="AC1352" s="113" t="s">
        <v>1655</v>
      </c>
      <c r="AD1352" s="113" t="s">
        <v>115</v>
      </c>
      <c r="AE1352" s="113" t="s">
        <v>1657</v>
      </c>
      <c r="AF1352" s="113">
        <v>493</v>
      </c>
      <c r="AG1352" s="113">
        <v>4.1000000000000002E-2</v>
      </c>
      <c r="AH1352" s="113">
        <v>-17</v>
      </c>
      <c r="AI1352" s="113">
        <v>500</v>
      </c>
      <c r="AJ1352" s="113">
        <v>4.1000000000000002E-2</v>
      </c>
    </row>
  </sheetData>
  <autoFilter ref="A6:J1352"/>
  <sortState ref="AA7:AJ1350">
    <sortCondition descending="1" ref="AB7:AB1350"/>
    <sortCondition ref="AC7:AC1350"/>
    <sortCondition ref="AD7:AD1350"/>
    <sortCondition ref="AE7:AE1350"/>
  </sortState>
  <mergeCells count="1">
    <mergeCell ref="M5:Q5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AZ1330"/>
  <sheetViews>
    <sheetView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16.140625" customWidth="1"/>
    <col min="2" max="2" width="20.28515625" customWidth="1"/>
    <col min="13" max="19" width="8.28515625" customWidth="1"/>
    <col min="42" max="42" width="9" bestFit="1" customWidth="1"/>
    <col min="43" max="44" width="12.7109375" bestFit="1" customWidth="1"/>
    <col min="45" max="45" width="11.7109375" bestFit="1" customWidth="1"/>
    <col min="46" max="52" width="9" bestFit="1" customWidth="1"/>
  </cols>
  <sheetData>
    <row r="2" spans="1:52" ht="18" thickBot="1" x14ac:dyDescent="0.35">
      <c r="A2" s="79" t="s">
        <v>1808</v>
      </c>
      <c r="B2" s="79"/>
      <c r="C2" s="79"/>
      <c r="H2" t="s">
        <v>135</v>
      </c>
      <c r="I2" s="28">
        <f>MAX(I7:I35208)</f>
        <v>1.2885773195876287</v>
      </c>
      <c r="J2" s="28">
        <f>MAX(J7:J35208)</f>
        <v>2</v>
      </c>
      <c r="K2" s="29">
        <f>MAX(K7:K35208)</f>
        <v>0</v>
      </c>
    </row>
    <row r="3" spans="1:52" ht="15.75" thickTop="1" x14ac:dyDescent="0.25">
      <c r="H3" t="s">
        <v>133</v>
      </c>
      <c r="I3" s="28">
        <f>AVERAGE(I7:I35208)</f>
        <v>0.52518324224383039</v>
      </c>
      <c r="J3" s="28">
        <f>AVERAGE(J7:J35208)</f>
        <v>0.71921653488486814</v>
      </c>
      <c r="K3" s="29">
        <f>AVERAGE(K7:K35208)</f>
        <v>-9.0662525544969522E-3</v>
      </c>
      <c r="L3" s="25">
        <f>-K3*100000/3413</f>
        <v>0.26563880909747883</v>
      </c>
      <c r="M3" s="17" t="s">
        <v>137</v>
      </c>
      <c r="N3" s="5"/>
      <c r="O3" s="5"/>
      <c r="P3" s="5"/>
      <c r="Q3" s="5"/>
      <c r="R3" s="5"/>
      <c r="S3" s="5"/>
      <c r="U3" s="17" t="s">
        <v>138</v>
      </c>
      <c r="V3" s="5"/>
      <c r="W3" s="12"/>
      <c r="X3" s="13"/>
      <c r="Y3" s="14"/>
      <c r="Z3" s="13"/>
      <c r="AA3" s="5"/>
      <c r="AB3" s="17" t="s">
        <v>1765</v>
      </c>
      <c r="AC3" s="5"/>
      <c r="AD3" s="5"/>
      <c r="AE3" s="5"/>
      <c r="AF3" s="5"/>
      <c r="AG3" s="5"/>
      <c r="AH3" s="5"/>
      <c r="AI3" s="17" t="s">
        <v>1766</v>
      </c>
      <c r="AJ3" s="5"/>
      <c r="AK3" s="5"/>
      <c r="AL3" s="5"/>
      <c r="AM3" s="5"/>
      <c r="AN3" s="5"/>
      <c r="AO3" s="5"/>
      <c r="AP3" s="17" t="s">
        <v>1767</v>
      </c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2" x14ac:dyDescent="0.25">
      <c r="B4" s="19"/>
      <c r="H4" t="s">
        <v>134</v>
      </c>
      <c r="I4" s="28">
        <f>MIN(I7:I35208)</f>
        <v>0</v>
      </c>
      <c r="J4" s="28">
        <f>MIN(J7:J35208)</f>
        <v>0</v>
      </c>
      <c r="K4" s="29">
        <f>MIN(K7:K35208)</f>
        <v>-2.9993030303030306E-2</v>
      </c>
      <c r="M4">
        <v>5</v>
      </c>
      <c r="N4">
        <v>6</v>
      </c>
      <c r="O4">
        <v>7</v>
      </c>
      <c r="P4">
        <v>8</v>
      </c>
      <c r="Q4">
        <v>9</v>
      </c>
      <c r="R4">
        <v>10</v>
      </c>
      <c r="U4">
        <v>5</v>
      </c>
      <c r="V4">
        <v>6</v>
      </c>
      <c r="W4">
        <v>8</v>
      </c>
      <c r="X4">
        <v>9</v>
      </c>
      <c r="Y4">
        <v>10</v>
      </c>
      <c r="Z4">
        <v>7</v>
      </c>
    </row>
    <row r="5" spans="1:52" x14ac:dyDescent="0.25">
      <c r="A5" s="19"/>
      <c r="B5" s="19"/>
      <c r="Y5" t="s">
        <v>1661</v>
      </c>
      <c r="Z5" t="s">
        <v>1660</v>
      </c>
      <c r="AB5" s="28">
        <f>AVERAGE(AB7:AB775)</f>
        <v>1.0848124999999986</v>
      </c>
      <c r="AC5" s="28">
        <f>AVERAGE(AC7:AC775)</f>
        <v>0.91128124999999993</v>
      </c>
      <c r="AD5" s="28">
        <f>AVERAGE(AD7:AD775)</f>
        <v>0.99492968750000321</v>
      </c>
      <c r="AE5" s="28">
        <f>AVERAGE(AE7:AE775)</f>
        <v>0.63571093750000063</v>
      </c>
      <c r="AF5" s="28"/>
      <c r="AG5" s="28"/>
    </row>
    <row r="6" spans="1:52" x14ac:dyDescent="0.25">
      <c r="A6" s="1" t="s">
        <v>1616</v>
      </c>
      <c r="B6" s="1" t="s">
        <v>1615</v>
      </c>
      <c r="C6" s="1" t="s">
        <v>120</v>
      </c>
      <c r="D6" s="1" t="s">
        <v>36</v>
      </c>
      <c r="E6" s="1" t="s">
        <v>0</v>
      </c>
      <c r="F6" s="1" t="s">
        <v>37</v>
      </c>
      <c r="G6" s="1" t="s">
        <v>38</v>
      </c>
      <c r="H6" s="10" t="s">
        <v>39</v>
      </c>
      <c r="I6" s="18" t="s">
        <v>121</v>
      </c>
      <c r="J6" s="18" t="s">
        <v>122</v>
      </c>
      <c r="K6" s="18" t="s">
        <v>123</v>
      </c>
      <c r="L6" s="15"/>
      <c r="M6" s="1" t="s">
        <v>1658</v>
      </c>
      <c r="N6" s="1" t="s">
        <v>1659</v>
      </c>
      <c r="O6" s="1" t="s">
        <v>1657</v>
      </c>
      <c r="P6" s="1" t="s">
        <v>1656</v>
      </c>
      <c r="Q6" s="1" t="s">
        <v>1661</v>
      </c>
      <c r="R6" s="1" t="s">
        <v>1660</v>
      </c>
      <c r="S6" s="15" t="s">
        <v>1806</v>
      </c>
      <c r="U6" s="1" t="s">
        <v>1658</v>
      </c>
      <c r="V6" s="1" t="s">
        <v>1659</v>
      </c>
      <c r="W6" s="1" t="s">
        <v>1657</v>
      </c>
      <c r="X6" s="1" t="s">
        <v>1656</v>
      </c>
      <c r="Y6" s="111" t="str">
        <f>+U6</f>
        <v>rDXGF</v>
      </c>
      <c r="Z6" s="111" t="str">
        <f>+W6</f>
        <v>rNCGF</v>
      </c>
      <c r="AB6" s="1" t="s">
        <v>1658</v>
      </c>
      <c r="AC6" s="1" t="s">
        <v>1659</v>
      </c>
      <c r="AD6" s="1" t="s">
        <v>1657</v>
      </c>
      <c r="AE6" s="1" t="s">
        <v>1656</v>
      </c>
      <c r="AF6" s="1" t="s">
        <v>1661</v>
      </c>
      <c r="AG6" s="1" t="s">
        <v>1660</v>
      </c>
      <c r="AI6" s="1" t="s">
        <v>1658</v>
      </c>
      <c r="AJ6" s="1" t="s">
        <v>1659</v>
      </c>
      <c r="AK6" s="1" t="s">
        <v>1657</v>
      </c>
      <c r="AL6" s="1" t="s">
        <v>1656</v>
      </c>
      <c r="AM6" s="1" t="s">
        <v>1661</v>
      </c>
      <c r="AN6" s="1" t="s">
        <v>1660</v>
      </c>
      <c r="AP6" s="1" t="s">
        <v>1658</v>
      </c>
      <c r="AQ6" s="1" t="s">
        <v>1659</v>
      </c>
      <c r="AR6" s="1" t="s">
        <v>1657</v>
      </c>
      <c r="AS6" s="1" t="s">
        <v>1656</v>
      </c>
      <c r="AT6" s="1" t="s">
        <v>1661</v>
      </c>
      <c r="AU6" s="1" t="s">
        <v>1660</v>
      </c>
    </row>
    <row r="7" spans="1:52" x14ac:dyDescent="0.25">
      <c r="A7" s="16" t="str">
        <f>+C7&amp;E7&amp;F7&amp;G7</f>
        <v>CFLSFm1975CZ01</v>
      </c>
      <c r="B7" s="16" t="str">
        <f>+C7&amp;D7&amp;E7&amp;G7&amp;F7</f>
        <v>CFLPGESFmCZ011975</v>
      </c>
      <c r="C7" t="s">
        <v>118</v>
      </c>
      <c r="D7" t="s">
        <v>129</v>
      </c>
      <c r="E7" t="s">
        <v>1649</v>
      </c>
      <c r="F7" s="89" t="s">
        <v>47</v>
      </c>
      <c r="G7" t="s">
        <v>48</v>
      </c>
      <c r="H7" t="s">
        <v>1662</v>
      </c>
      <c r="I7" s="38">
        <f>IF(S7=0,0,SUMPRODUCT(M7:R7,AB7:AG7)/S7)</f>
        <v>0.95868725034259039</v>
      </c>
      <c r="J7" s="38">
        <f>IF(S7=0,0,SUMPRODUCT(M7:R7,AI7:AN7)/S7)</f>
        <v>1.0215938406686902</v>
      </c>
      <c r="K7" s="38">
        <f>IF(S7=0,0,SUMPRODUCT(M7:R7,AP7:AU7)/S7)</f>
        <v>-2.9993030303030306E-2</v>
      </c>
      <c r="M7" s="35">
        <f>VLOOKUP("HV_"&amp;$D7&amp;$E7&amp;VLOOKUP($F7,key!$L$3:$M$13,2,FALSE)&amp;$G7&amp;M$6,'HVAC wts'!$H$7:$R$13254,11,FALSE)</f>
        <v>345.72059999999999</v>
      </c>
      <c r="N7" s="35">
        <f>VLOOKUP("HV_"&amp;$D7&amp;$E7&amp;VLOOKUP($F7,key!$L$3:$M$13,2,FALSE)&amp;$G7&amp;N$6,'HVAC wts'!$H$7:$R$13254,11,FALSE)</f>
        <v>19.869</v>
      </c>
      <c r="O7" s="35">
        <f>VLOOKUP("HV_"&amp;$D7&amp;$E7&amp;VLOOKUP($F7,key!$L$3:$M$13,2,FALSE)&amp;$G7&amp;O$6,'HVAC wts'!$H$7:$R$13254,11,FALSE)</f>
        <v>27192.981</v>
      </c>
      <c r="P7" s="35">
        <f>VLOOKUP("HV_"&amp;$D7&amp;$E7&amp;VLOOKUP($F7,key!$L$3:$M$13,2,FALSE)&amp;$G7&amp;P$6,'HVAC wts'!$H$7:$R$13254,11,FALSE)</f>
        <v>1562.8150000000001</v>
      </c>
      <c r="Q7" s="35">
        <f>VLOOKUP("HV_"&amp;$D7&amp;$E7&amp;VLOOKUP($F7,key!$L$3:$M$13,2,FALSE)&amp;$G7&amp;Q$6,'HVAC wts'!$H$7:$R$13254,11,FALSE)</f>
        <v>27.816600000000001</v>
      </c>
      <c r="R7" s="35">
        <f>VLOOKUP("HV_"&amp;$D7&amp;$E7&amp;VLOOKUP($F7,key!$L$3:$M$13,2,FALSE)&amp;$G7&amp;R$6,'HVAC wts'!$H$7:$R$13254,11,FALSE)</f>
        <v>2187.9409999999998</v>
      </c>
      <c r="S7" s="35">
        <f>SUM(M7:R7)</f>
        <v>31337.143199999995</v>
      </c>
      <c r="U7" s="33">
        <f>MATCH($A7&amp;U$6,'All applic'!$A$7:$A$59080,0)</f>
        <v>1</v>
      </c>
      <c r="V7" s="33">
        <f>MATCH($A7&amp;V$6,'All applic'!$A$7:$A$59080,0)</f>
        <v>2</v>
      </c>
      <c r="W7" s="33">
        <f>MATCH($A7&amp;W$6,'All applic'!$A$7:$A$59080,0)</f>
        <v>4</v>
      </c>
      <c r="X7" s="33">
        <f>MATCH($A7&amp;X$6,'All applic'!$A$7:$A$59080,0)</f>
        <v>3</v>
      </c>
      <c r="Y7" s="33">
        <f>MATCH($A7&amp;Y$6,'All applic'!$A$7:$A$59080,0)</f>
        <v>1</v>
      </c>
      <c r="Z7" s="33">
        <f>MATCH($A7&amp;Z$6,'All applic'!$A$7:$A$59080,0)</f>
        <v>4</v>
      </c>
      <c r="AB7" s="39">
        <f>INDEX('All applic'!$H$7:$H$59080,U7)</f>
        <v>1</v>
      </c>
      <c r="AC7" s="39">
        <f>INDEX('All applic'!$H$7:$H$59080,V7)</f>
        <v>0.68600000000000005</v>
      </c>
      <c r="AD7" s="39">
        <f>INDEX('All applic'!$H$7:$H$59080,W7)</f>
        <v>0.98199999999999998</v>
      </c>
      <c r="AE7" s="39">
        <f>INDEX('All applic'!$H$7:$H$59080,X7)</f>
        <v>0.51400000000000001</v>
      </c>
      <c r="AF7" s="39">
        <f>INDEX('All applic'!$H$7:$H$59080,Y7)</f>
        <v>1</v>
      </c>
      <c r="AG7" s="39">
        <f>INDEX('All applic'!$H$7:$H$59080,Z7)</f>
        <v>0.98199999999999998</v>
      </c>
      <c r="AH7" s="28"/>
      <c r="AI7" s="39">
        <f>INDEX('All applic'!$I$7:$I$59080,U7)</f>
        <v>1.0227272727272727</v>
      </c>
      <c r="AJ7" s="39">
        <f>INDEX('All applic'!$I$7:$I$59080,V7)</f>
        <v>1.0227272727272727</v>
      </c>
      <c r="AK7" s="39">
        <f>INDEX('All applic'!$I$7:$I$59080,W7)</f>
        <v>1.0227272727272727</v>
      </c>
      <c r="AL7" s="39">
        <f>INDEX('All applic'!$I$7:$I$59080,X7)</f>
        <v>1</v>
      </c>
      <c r="AM7" s="39">
        <f>INDEX('All applic'!$I$7:$I$59080,Y7)</f>
        <v>1.0227272727272727</v>
      </c>
      <c r="AN7" s="39">
        <f>INDEX('All applic'!$I$7:$I$59080,Z7)</f>
        <v>1.0227272727272727</v>
      </c>
      <c r="AP7" s="16">
        <f>INDEX('All applic'!$J$7:$J$59080,U7)</f>
        <v>-3.4130000000000001E-2</v>
      </c>
      <c r="AQ7" s="16">
        <v>0</v>
      </c>
      <c r="AR7" s="16">
        <f>INDEX('All applic'!$J$7:$J$59080,W7)</f>
        <v>-3.4130000000000001E-2</v>
      </c>
      <c r="AS7" s="16">
        <v>0</v>
      </c>
      <c r="AT7" s="16">
        <v>0</v>
      </c>
      <c r="AU7" s="16">
        <v>0</v>
      </c>
    </row>
    <row r="8" spans="1:52" x14ac:dyDescent="0.25">
      <c r="A8" t="str">
        <f t="shared" ref="A8:A71" si="0">+C8&amp;E8&amp;F8&amp;G8</f>
        <v>CFLSFm1975CZ02</v>
      </c>
      <c r="B8" t="str">
        <f t="shared" ref="B8:B71" si="1">+C8&amp;D8&amp;E8&amp;G8&amp;F8</f>
        <v>CFLPGESFmCZ021975</v>
      </c>
      <c r="C8" t="s">
        <v>118</v>
      </c>
      <c r="D8" t="s">
        <v>129</v>
      </c>
      <c r="E8" t="s">
        <v>1649</v>
      </c>
      <c r="F8" s="89" t="s">
        <v>47</v>
      </c>
      <c r="G8" t="s">
        <v>101</v>
      </c>
      <c r="H8" t="s">
        <v>1662</v>
      </c>
      <c r="I8" s="34">
        <f t="shared" ref="I8:I71" si="2">IF(S8=0,0,SUMPRODUCT(M8:R8,AB8:AG8)/S8)</f>
        <v>0.98845765129917262</v>
      </c>
      <c r="J8" s="34">
        <f t="shared" ref="J8:J71" si="3">IF(S8=0,0,SUMPRODUCT(M8:R8,AI8:AN8)/S8)</f>
        <v>1.3959998579793271</v>
      </c>
      <c r="K8" s="34">
        <f t="shared" ref="K8:K71" si="4">IF(S8=0,0,SUMPRODUCT(M8:R8,AP8:AU8)/S8)</f>
        <v>-2.8162932092710823E-2</v>
      </c>
      <c r="M8" s="36">
        <f>VLOOKUP("HV_"&amp;$D8&amp;$E8&amp;VLOOKUP($F8,key!$L$3:$M$13,2,FALSE)&amp;$G8&amp;M$6,'HVAC wts'!$H$7:$R$13254,11,FALSE)</f>
        <v>58933.512899999994</v>
      </c>
      <c r="N8" s="36">
        <f>VLOOKUP("HV_"&amp;$D8&amp;$E8&amp;VLOOKUP($F8,key!$L$3:$M$13,2,FALSE)&amp;$G8&amp;N$6,'HVAC wts'!$H$7:$R$13254,11,FALSE)</f>
        <v>3386.9834999999994</v>
      </c>
      <c r="O8" s="36">
        <f>VLOOKUP("HV_"&amp;$D8&amp;$E8&amp;VLOOKUP($F8,key!$L$3:$M$13,2,FALSE)&amp;$G8&amp;O$6,'HVAC wts'!$H$7:$R$13254,11,FALSE)</f>
        <v>95620.299299999984</v>
      </c>
      <c r="P8" s="36">
        <f>VLOOKUP("HV_"&amp;$D8&amp;$E8&amp;VLOOKUP($F8,key!$L$3:$M$13,2,FALSE)&amp;$G8&amp;P$6,'HVAC wts'!$H$7:$R$13254,11,FALSE)</f>
        <v>5495.4195000000009</v>
      </c>
      <c r="Q8" s="36">
        <f>VLOOKUP("HV_"&amp;$D8&amp;$E8&amp;VLOOKUP($F8,key!$L$3:$M$13,2,FALSE)&amp;$G8&amp;Q$6,'HVAC wts'!$H$7:$R$13254,11,FALSE)</f>
        <v>4741.7769000000008</v>
      </c>
      <c r="R8" s="36">
        <f>VLOOKUP("HV_"&amp;$D8&amp;$E8&amp;VLOOKUP($F8,key!$L$3:$M$13,2,FALSE)&amp;$G8&amp;R$6,'HVAC wts'!$H$7:$R$13254,11,FALSE)</f>
        <v>7693.5873000000011</v>
      </c>
      <c r="S8" s="36">
        <f>SUM(M8:R8)</f>
        <v>175871.57939999999</v>
      </c>
      <c r="U8">
        <f>MATCH($A8&amp;U$6,'All applic'!$A$7:$A$59080,0)</f>
        <v>5</v>
      </c>
      <c r="V8">
        <f>MATCH($A8&amp;V$6,'All applic'!$A$7:$A$59080,0)</f>
        <v>6</v>
      </c>
      <c r="W8">
        <f>MATCH($A8&amp;W$6,'All applic'!$A$7:$A$59080,0)</f>
        <v>8</v>
      </c>
      <c r="X8">
        <f>MATCH($A8&amp;X$6,'All applic'!$A$7:$A$59080,0)</f>
        <v>7</v>
      </c>
      <c r="Y8">
        <f>MATCH($A8&amp;Y$6,'All applic'!$A$7:$A$59080,0)</f>
        <v>5</v>
      </c>
      <c r="Z8">
        <f>MATCH($A8&amp;Z$6,'All applic'!$A$7:$A$59080,0)</f>
        <v>8</v>
      </c>
      <c r="AB8" s="28">
        <f>INDEX('All applic'!$H$7:$H$59080,U8)</f>
        <v>1.038</v>
      </c>
      <c r="AC8" s="28">
        <f>INDEX('All applic'!$H$7:$H$59080,V8)</f>
        <v>0.79800000000000004</v>
      </c>
      <c r="AD8" s="28">
        <f>INDEX('All applic'!$H$7:$H$59080,W8)</f>
        <v>0.98599999999999999</v>
      </c>
      <c r="AE8" s="28">
        <f>INDEX('All applic'!$H$7:$H$59080,X8)</f>
        <v>0.57799999999999996</v>
      </c>
      <c r="AF8" s="28">
        <f>INDEX('All applic'!$H$7:$H$59080,Y8)</f>
        <v>1.038</v>
      </c>
      <c r="AG8" s="28">
        <f>INDEX('All applic'!$H$7:$H$59080,Z8)</f>
        <v>0.98599999999999999</v>
      </c>
      <c r="AH8" s="28"/>
      <c r="AI8" s="28">
        <f>INDEX('All applic'!$I$7:$I$59080,U8)</f>
        <v>2</v>
      </c>
      <c r="AJ8" s="28">
        <f>INDEX('All applic'!$I$7:$I$59080,V8)</f>
        <v>2</v>
      </c>
      <c r="AK8" s="28">
        <f>INDEX('All applic'!$I$7:$I$59080,W8)</f>
        <v>1.0249999999999999</v>
      </c>
      <c r="AL8" s="28">
        <f>INDEX('All applic'!$I$7:$I$59080,X8)</f>
        <v>1</v>
      </c>
      <c r="AM8" s="28">
        <f>INDEX('All applic'!$I$7:$I$59080,Y8)</f>
        <v>2</v>
      </c>
      <c r="AN8" s="28">
        <f>INDEX('All applic'!$I$7:$I$59080,Z8)</f>
        <v>1.0249999999999999</v>
      </c>
      <c r="AP8">
        <f>INDEX('All applic'!$J$7:$J$59080,U8)</f>
        <v>-3.1800000000000002E-2</v>
      </c>
      <c r="AQ8">
        <v>0</v>
      </c>
      <c r="AR8">
        <f>INDEX('All applic'!$J$7:$J$59080,W8)</f>
        <v>-3.2199999999999999E-2</v>
      </c>
      <c r="AS8">
        <v>0</v>
      </c>
      <c r="AT8">
        <v>0</v>
      </c>
      <c r="AU8">
        <v>0</v>
      </c>
    </row>
    <row r="9" spans="1:52" x14ac:dyDescent="0.25">
      <c r="A9" t="str">
        <f t="shared" si="0"/>
        <v>CFLSFm1975CZ03</v>
      </c>
      <c r="B9" t="str">
        <f t="shared" si="1"/>
        <v>CFLPGESFmCZ031975</v>
      </c>
      <c r="C9" t="s">
        <v>118</v>
      </c>
      <c r="D9" t="s">
        <v>129</v>
      </c>
      <c r="E9" t="s">
        <v>1649</v>
      </c>
      <c r="F9" s="89" t="s">
        <v>47</v>
      </c>
      <c r="G9" t="s">
        <v>102</v>
      </c>
      <c r="H9" t="s">
        <v>1662</v>
      </c>
      <c r="I9" s="34">
        <f t="shared" si="2"/>
        <v>0.9675245412209138</v>
      </c>
      <c r="J9" s="34">
        <f t="shared" si="3"/>
        <v>1.1451240150582858</v>
      </c>
      <c r="K9" s="34">
        <f t="shared" si="4"/>
        <v>-2.7725990243178948E-2</v>
      </c>
      <c r="M9" s="36">
        <f>VLOOKUP("HV_"&amp;$D9&amp;$E9&amp;VLOOKUP($F9,key!$L$3:$M$13,2,FALSE)&amp;$G9&amp;M$6,'HVAC wts'!$H$7:$R$13254,11,FALSE)</f>
        <v>65011.254600000007</v>
      </c>
      <c r="N9" s="36">
        <f>VLOOKUP("HV_"&amp;$D9&amp;$E9&amp;VLOOKUP($F9,key!$L$3:$M$13,2,FALSE)&amp;$G9&amp;N$6,'HVAC wts'!$H$7:$R$13254,11,FALSE)</f>
        <v>3736.2790000000005</v>
      </c>
      <c r="O9" s="36">
        <f>VLOOKUP("HV_"&amp;$D9&amp;$E9&amp;VLOOKUP($F9,key!$L$3:$M$13,2,FALSE)&amp;$G9&amp;O$6,'HVAC wts'!$H$7:$R$13254,11,FALSE)</f>
        <v>457847.41800000001</v>
      </c>
      <c r="P9" s="36">
        <f>VLOOKUP("HV_"&amp;$D9&amp;$E9&amp;VLOOKUP($F9,key!$L$3:$M$13,2,FALSE)&amp;$G9&amp;P$6,'HVAC wts'!$H$7:$R$13254,11,FALSE)</f>
        <v>26313.070000000003</v>
      </c>
      <c r="Q9" s="36">
        <f>VLOOKUP("HV_"&amp;$D9&amp;$E9&amp;VLOOKUP($F9,key!$L$3:$M$13,2,FALSE)&amp;$G9&amp;Q$6,'HVAC wts'!$H$7:$R$13254,11,FALSE)</f>
        <v>5230.7906000000003</v>
      </c>
      <c r="R9" s="36">
        <f>VLOOKUP("HV_"&amp;$D9&amp;$E9&amp;VLOOKUP($F9,key!$L$3:$M$13,2,FALSE)&amp;$G9&amp;R$6,'HVAC wts'!$H$7:$R$13254,11,FALSE)</f>
        <v>36838.298000000003</v>
      </c>
      <c r="S9" s="36">
        <f t="shared" ref="S9:S72" si="5">SUM(M9:R9)</f>
        <v>594977.11019999988</v>
      </c>
      <c r="U9">
        <f>MATCH($A9&amp;U$6,'All applic'!$A$7:$A$59080,0)</f>
        <v>9</v>
      </c>
      <c r="V9">
        <f>MATCH($A9&amp;V$6,'All applic'!$A$7:$A$59080,0)</f>
        <v>10</v>
      </c>
      <c r="W9">
        <f>MATCH($A9&amp;W$6,'All applic'!$A$7:$A$59080,0)</f>
        <v>12</v>
      </c>
      <c r="X9">
        <f>MATCH($A9&amp;X$6,'All applic'!$A$7:$A$59080,0)</f>
        <v>11</v>
      </c>
      <c r="Y9">
        <f>MATCH($A9&amp;Y$6,'All applic'!$A$7:$A$59080,0)</f>
        <v>9</v>
      </c>
      <c r="Z9">
        <f>MATCH($A9&amp;Z$6,'All applic'!$A$7:$A$59080,0)</f>
        <v>12</v>
      </c>
      <c r="AB9" s="28">
        <f>INDEX('All applic'!$H$7:$H$59080,U9)</f>
        <v>1.006</v>
      </c>
      <c r="AC9" s="28">
        <f>INDEX('All applic'!$H$7:$H$59080,V9)</f>
        <v>0.79200000000000004</v>
      </c>
      <c r="AD9" s="28">
        <f>INDEX('All applic'!$H$7:$H$59080,W9)</f>
        <v>0.98399999999999999</v>
      </c>
      <c r="AE9" s="28">
        <f>INDEX('All applic'!$H$7:$H$59080,X9)</f>
        <v>0.57999999999999996</v>
      </c>
      <c r="AF9" s="28">
        <f>INDEX('All applic'!$H$7:$H$59080,Y9)</f>
        <v>1.006</v>
      </c>
      <c r="AG9" s="28">
        <f>INDEX('All applic'!$H$7:$H$59080,Z9)</f>
        <v>0.98399999999999999</v>
      </c>
      <c r="AH9" s="28"/>
      <c r="AI9" s="28">
        <f>INDEX('All applic'!$I$7:$I$59080,U9)</f>
        <v>2</v>
      </c>
      <c r="AJ9" s="28">
        <f>INDEX('All applic'!$I$7:$I$59080,V9)</f>
        <v>2</v>
      </c>
      <c r="AK9" s="28">
        <f>INDEX('All applic'!$I$7:$I$59080,W9)</f>
        <v>1.0249999999999999</v>
      </c>
      <c r="AL9" s="28">
        <f>INDEX('All applic'!$I$7:$I$59080,X9)</f>
        <v>1</v>
      </c>
      <c r="AM9" s="28">
        <f>INDEX('All applic'!$I$7:$I$59080,Y9)</f>
        <v>2</v>
      </c>
      <c r="AN9" s="28">
        <f>INDEX('All applic'!$I$7:$I$59080,Z9)</f>
        <v>1.0249999999999999</v>
      </c>
      <c r="AP9">
        <f>INDEX('All applic'!$J$7:$J$59080,U9)</f>
        <v>-3.1199999999999999E-2</v>
      </c>
      <c r="AQ9">
        <v>0</v>
      </c>
      <c r="AR9">
        <f>INDEX('All applic'!$J$7:$J$59080,W9)</f>
        <v>-3.1600000000000003E-2</v>
      </c>
      <c r="AS9">
        <v>0</v>
      </c>
      <c r="AT9">
        <v>0</v>
      </c>
      <c r="AU9">
        <v>0</v>
      </c>
    </row>
    <row r="10" spans="1:52" x14ac:dyDescent="0.25">
      <c r="A10" t="str">
        <f t="shared" si="0"/>
        <v>CFLSFm1975CZ04</v>
      </c>
      <c r="B10" t="str">
        <f t="shared" si="1"/>
        <v>CFLPGESFmCZ041975</v>
      </c>
      <c r="C10" t="s">
        <v>118</v>
      </c>
      <c r="D10" t="s">
        <v>129</v>
      </c>
      <c r="E10" t="s">
        <v>1649</v>
      </c>
      <c r="F10" s="89" t="s">
        <v>47</v>
      </c>
      <c r="G10" t="s">
        <v>103</v>
      </c>
      <c r="H10" t="s">
        <v>1662</v>
      </c>
      <c r="I10" s="34">
        <f t="shared" si="2"/>
        <v>1.016525290500282</v>
      </c>
      <c r="J10" s="34">
        <f t="shared" si="3"/>
        <v>1.5097506476728682</v>
      </c>
      <c r="K10" s="34">
        <f t="shared" si="4"/>
        <v>-2.1618761993958964E-2</v>
      </c>
      <c r="M10" s="36">
        <f>VLOOKUP("HV_"&amp;$D10&amp;$E10&amp;VLOOKUP($F10,key!$L$3:$M$13,2,FALSE)&amp;$G10&amp;M$6,'HVAC wts'!$H$7:$R$13254,11,FALSE)</f>
        <v>145209.15090000001</v>
      </c>
      <c r="N10" s="36">
        <f>VLOOKUP("HV_"&amp;$D10&amp;$E10&amp;VLOOKUP($F10,key!$L$3:$M$13,2,FALSE)&amp;$G10&amp;N$6,'HVAC wts'!$H$7:$R$13254,11,FALSE)</f>
        <v>8345.3535000000011</v>
      </c>
      <c r="O10" s="36">
        <f>VLOOKUP("HV_"&amp;$D10&amp;$E10&amp;VLOOKUP($F10,key!$L$3:$M$13,2,FALSE)&amp;$G10&amp;O$6,'HVAC wts'!$H$7:$R$13254,11,FALSE)</f>
        <v>146170.99679999999</v>
      </c>
      <c r="P10" s="36">
        <f>VLOOKUP("HV_"&amp;$D10&amp;$E10&amp;VLOOKUP($F10,key!$L$3:$M$13,2,FALSE)&amp;$G10&amp;P$6,'HVAC wts'!$H$7:$R$13254,11,FALSE)</f>
        <v>8400.6320000000014</v>
      </c>
      <c r="Q10" s="36">
        <f>VLOOKUP("HV_"&amp;$D10&amp;$E10&amp;VLOOKUP($F10,key!$L$3:$M$13,2,FALSE)&amp;$G10&amp;Q$6,'HVAC wts'!$H$7:$R$13254,11,FALSE)</f>
        <v>11683.4949</v>
      </c>
      <c r="R10" s="36">
        <f>VLOOKUP("HV_"&amp;$D10&amp;$E10&amp;VLOOKUP($F10,key!$L$3:$M$13,2,FALSE)&amp;$G10&amp;R$6,'HVAC wts'!$H$7:$R$13254,11,FALSE)</f>
        <v>11760.884800000002</v>
      </c>
      <c r="S10" s="36">
        <f t="shared" si="5"/>
        <v>331570.51289999997</v>
      </c>
      <c r="U10">
        <f>MATCH($A10&amp;U$6,'All applic'!$A$7:$A$59080,0)</f>
        <v>13</v>
      </c>
      <c r="V10">
        <f>MATCH($A10&amp;V$6,'All applic'!$A$7:$A$59080,0)</f>
        <v>14</v>
      </c>
      <c r="W10">
        <f>MATCH($A10&amp;W$6,'All applic'!$A$7:$A$59080,0)</f>
        <v>16</v>
      </c>
      <c r="X10">
        <f>MATCH($A10&amp;X$6,'All applic'!$A$7:$A$59080,0)</f>
        <v>15</v>
      </c>
      <c r="Y10">
        <f>MATCH($A10&amp;Y$6,'All applic'!$A$7:$A$59080,0)</f>
        <v>13</v>
      </c>
      <c r="Z10">
        <f>MATCH($A10&amp;Z$6,'All applic'!$A$7:$A$59080,0)</f>
        <v>16</v>
      </c>
      <c r="AB10" s="28">
        <f>INDEX('All applic'!$H$7:$H$59080,U10)</f>
        <v>1.07</v>
      </c>
      <c r="AC10" s="28">
        <f>INDEX('All applic'!$H$7:$H$59080,V10)</f>
        <v>0.86199999999999999</v>
      </c>
      <c r="AD10" s="28">
        <f>INDEX('All applic'!$H$7:$H$59080,W10)</f>
        <v>0.99</v>
      </c>
      <c r="AE10" s="28">
        <f>INDEX('All applic'!$H$7:$H$59080,X10)</f>
        <v>0.67</v>
      </c>
      <c r="AF10" s="28">
        <f>INDEX('All applic'!$H$7:$H$59080,Y10)</f>
        <v>1.07</v>
      </c>
      <c r="AG10" s="28">
        <f>INDEX('All applic'!$H$7:$H$59080,Z10)</f>
        <v>0.99</v>
      </c>
      <c r="AH10" s="28"/>
      <c r="AI10" s="28">
        <f>INDEX('All applic'!$I$7:$I$59080,U10)</f>
        <v>2</v>
      </c>
      <c r="AJ10" s="28">
        <f>INDEX('All applic'!$I$7:$I$59080,V10)</f>
        <v>2</v>
      </c>
      <c r="AK10" s="28">
        <f>INDEX('All applic'!$I$7:$I$59080,W10)</f>
        <v>1.0227272727272727</v>
      </c>
      <c r="AL10" s="28">
        <f>INDEX('All applic'!$I$7:$I$59080,X10)</f>
        <v>1.0227272727272727</v>
      </c>
      <c r="AM10" s="28">
        <f>INDEX('All applic'!$I$7:$I$59080,Y10)</f>
        <v>2</v>
      </c>
      <c r="AN10" s="28">
        <f>INDEX('All applic'!$I$7:$I$59080,Z10)</f>
        <v>1.0227272727272727</v>
      </c>
      <c r="AP10">
        <f>INDEX('All applic'!$J$7:$J$59080,U10)</f>
        <v>-2.4399999999999998E-2</v>
      </c>
      <c r="AQ10">
        <v>0</v>
      </c>
      <c r="AR10">
        <f>INDEX('All applic'!$J$7:$J$59080,W10)</f>
        <v>-2.4799999999999999E-2</v>
      </c>
      <c r="AS10">
        <v>0</v>
      </c>
      <c r="AT10">
        <v>0</v>
      </c>
      <c r="AU10">
        <v>0</v>
      </c>
    </row>
    <row r="11" spans="1:52" x14ac:dyDescent="0.25">
      <c r="A11" t="str">
        <f t="shared" si="0"/>
        <v>CFLSFm1975CZ05</v>
      </c>
      <c r="B11" t="str">
        <f t="shared" si="1"/>
        <v>CFLPGESFmCZ051975</v>
      </c>
      <c r="C11" t="s">
        <v>118</v>
      </c>
      <c r="D11" t="s">
        <v>129</v>
      </c>
      <c r="E11" t="s">
        <v>1649</v>
      </c>
      <c r="F11" s="89" t="s">
        <v>47</v>
      </c>
      <c r="G11" t="s">
        <v>104</v>
      </c>
      <c r="H11" t="s">
        <v>1662</v>
      </c>
      <c r="I11" s="34">
        <f t="shared" si="2"/>
        <v>0.95719799566011043</v>
      </c>
      <c r="J11" s="34">
        <f t="shared" si="3"/>
        <v>1.1985202990973696</v>
      </c>
      <c r="K11" s="34">
        <f t="shared" si="4"/>
        <v>-2.9993030303030303E-2</v>
      </c>
      <c r="M11" s="36">
        <f>VLOOKUP("HV_"&amp;$D11&amp;$E11&amp;VLOOKUP($F11,key!$L$3:$M$13,2,FALSE)&amp;$G11&amp;M$6,'HVAC wts'!$H$7:$R$13254,11,FALSE)</f>
        <v>12319.4697</v>
      </c>
      <c r="N11" s="36">
        <f>VLOOKUP("HV_"&amp;$D11&amp;$E11&amp;VLOOKUP($F11,key!$L$3:$M$13,2,FALSE)&amp;$G11&amp;N$6,'HVAC wts'!$H$7:$R$13254,11,FALSE)</f>
        <v>708.01550000000009</v>
      </c>
      <c r="O11" s="36">
        <f>VLOOKUP("HV_"&amp;$D11&amp;$E11&amp;VLOOKUP($F11,key!$L$3:$M$13,2,FALSE)&amp;$G11&amp;O$6,'HVAC wts'!$H$7:$R$13254,11,FALSE)</f>
        <v>49737.003899999996</v>
      </c>
      <c r="P11" s="36">
        <f>VLOOKUP("HV_"&amp;$D11&amp;$E11&amp;VLOOKUP($F11,key!$L$3:$M$13,2,FALSE)&amp;$G11&amp;P$6,'HVAC wts'!$H$7:$R$13254,11,FALSE)</f>
        <v>2858.4485</v>
      </c>
      <c r="Q11" s="36">
        <f>VLOOKUP("HV_"&amp;$D11&amp;$E11&amp;VLOOKUP($F11,key!$L$3:$M$13,2,FALSE)&amp;$G11&amp;Q$6,'HVAC wts'!$H$7:$R$13254,11,FALSE)</f>
        <v>991.22170000000017</v>
      </c>
      <c r="R11" s="36">
        <f>VLOOKUP("HV_"&amp;$D11&amp;$E11&amp;VLOOKUP($F11,key!$L$3:$M$13,2,FALSE)&amp;$G11&amp;R$6,'HVAC wts'!$H$7:$R$13254,11,FALSE)</f>
        <v>4001.8278999999998</v>
      </c>
      <c r="S11" s="36">
        <f t="shared" si="5"/>
        <v>70615.987199999989</v>
      </c>
      <c r="U11">
        <f>MATCH($A11&amp;U$6,'All applic'!$A$7:$A$59080,0)</f>
        <v>17</v>
      </c>
      <c r="V11">
        <f>MATCH($A11&amp;V$6,'All applic'!$A$7:$A$59080,0)</f>
        <v>18</v>
      </c>
      <c r="W11">
        <f>MATCH($A11&amp;W$6,'All applic'!$A$7:$A$59080,0)</f>
        <v>20</v>
      </c>
      <c r="X11">
        <f>MATCH($A11&amp;X$6,'All applic'!$A$7:$A$59080,0)</f>
        <v>19</v>
      </c>
      <c r="Y11">
        <f>MATCH($A11&amp;Y$6,'All applic'!$A$7:$A$59080,0)</f>
        <v>17</v>
      </c>
      <c r="Z11">
        <f>MATCH($A11&amp;Z$6,'All applic'!$A$7:$A$59080,0)</f>
        <v>20</v>
      </c>
      <c r="AB11" s="28">
        <f>INDEX('All applic'!$H$7:$H$59080,U11)</f>
        <v>1</v>
      </c>
      <c r="AC11" s="28">
        <f>INDEX('All applic'!$H$7:$H$59080,V11)</f>
        <v>0.69399999999999995</v>
      </c>
      <c r="AD11" s="28">
        <f>INDEX('All applic'!$H$7:$H$59080,W11)</f>
        <v>0.97799999999999998</v>
      </c>
      <c r="AE11" s="28">
        <f>INDEX('All applic'!$H$7:$H$59080,X11)</f>
        <v>0.432</v>
      </c>
      <c r="AF11" s="28">
        <f>INDEX('All applic'!$H$7:$H$59080,Y11)</f>
        <v>1</v>
      </c>
      <c r="AG11" s="28">
        <f>INDEX('All applic'!$H$7:$H$59080,Z11)</f>
        <v>0.97799999999999998</v>
      </c>
      <c r="AH11" s="28"/>
      <c r="AI11" s="28">
        <f>INDEX('All applic'!$I$7:$I$59080,U11)</f>
        <v>2</v>
      </c>
      <c r="AJ11" s="28">
        <f>INDEX('All applic'!$I$7:$I$59080,V11)</f>
        <v>2</v>
      </c>
      <c r="AK11" s="28">
        <f>INDEX('All applic'!$I$7:$I$59080,W11)</f>
        <v>1</v>
      </c>
      <c r="AL11" s="28">
        <f>INDEX('All applic'!$I$7:$I$59080,X11)</f>
        <v>1</v>
      </c>
      <c r="AM11" s="28">
        <f>INDEX('All applic'!$I$7:$I$59080,Y11)</f>
        <v>2</v>
      </c>
      <c r="AN11" s="28">
        <f>INDEX('All applic'!$I$7:$I$59080,Z11)</f>
        <v>1</v>
      </c>
      <c r="AP11">
        <f>INDEX('All applic'!$J$7:$J$59080,U11)</f>
        <v>-3.4130000000000001E-2</v>
      </c>
      <c r="AQ11">
        <v>0</v>
      </c>
      <c r="AR11">
        <f>INDEX('All applic'!$J$7:$J$59080,W11)</f>
        <v>-3.4130000000000001E-2</v>
      </c>
      <c r="AS11">
        <v>0</v>
      </c>
      <c r="AT11">
        <v>0</v>
      </c>
      <c r="AU11">
        <v>0</v>
      </c>
    </row>
    <row r="12" spans="1:52" x14ac:dyDescent="0.25">
      <c r="A12" t="str">
        <f t="shared" si="0"/>
        <v>CFLSFm1975CZ06</v>
      </c>
      <c r="B12" t="str">
        <f t="shared" si="1"/>
        <v>CFLPGESFmCZ061975</v>
      </c>
      <c r="C12" t="s">
        <v>118</v>
      </c>
      <c r="D12" t="s">
        <v>129</v>
      </c>
      <c r="E12" t="s">
        <v>1649</v>
      </c>
      <c r="F12" s="89" t="s">
        <v>47</v>
      </c>
      <c r="G12" t="s">
        <v>105</v>
      </c>
      <c r="H12" t="s">
        <v>1662</v>
      </c>
      <c r="I12" s="34">
        <f t="shared" si="2"/>
        <v>0</v>
      </c>
      <c r="J12" s="34">
        <f t="shared" si="3"/>
        <v>0</v>
      </c>
      <c r="K12" s="34">
        <f t="shared" si="4"/>
        <v>0</v>
      </c>
      <c r="M12" s="36">
        <f>VLOOKUP("HV_"&amp;$D12&amp;$E12&amp;VLOOKUP($F12,key!$L$3:$M$13,2,FALSE)&amp;$G12&amp;M$6,'HVAC wts'!$H$7:$R$13254,11,FALSE)</f>
        <v>0</v>
      </c>
      <c r="N12" s="36">
        <f>VLOOKUP("HV_"&amp;$D12&amp;$E12&amp;VLOOKUP($F12,key!$L$3:$M$13,2,FALSE)&amp;$G12&amp;N$6,'HVAC wts'!$H$7:$R$13254,11,FALSE)</f>
        <v>0</v>
      </c>
      <c r="O12" s="36">
        <f>VLOOKUP("HV_"&amp;$D12&amp;$E12&amp;VLOOKUP($F12,key!$L$3:$M$13,2,FALSE)&amp;$G12&amp;O$6,'HVAC wts'!$H$7:$R$13254,11,FALSE)</f>
        <v>0</v>
      </c>
      <c r="P12" s="36">
        <f>VLOOKUP("HV_"&amp;$D12&amp;$E12&amp;VLOOKUP($F12,key!$L$3:$M$13,2,FALSE)&amp;$G12&amp;P$6,'HVAC wts'!$H$7:$R$13254,11,FALSE)</f>
        <v>0</v>
      </c>
      <c r="Q12" s="36">
        <f>VLOOKUP("HV_"&amp;$D12&amp;$E12&amp;VLOOKUP($F12,key!$L$3:$M$13,2,FALSE)&amp;$G12&amp;Q$6,'HVAC wts'!$H$7:$R$13254,11,FALSE)</f>
        <v>0</v>
      </c>
      <c r="R12" s="36">
        <f>VLOOKUP("HV_"&amp;$D12&amp;$E12&amp;VLOOKUP($F12,key!$L$3:$M$13,2,FALSE)&amp;$G12&amp;R$6,'HVAC wts'!$H$7:$R$13254,11,FALSE)</f>
        <v>0</v>
      </c>
      <c r="S12" s="36">
        <f t="shared" si="5"/>
        <v>0</v>
      </c>
      <c r="U12">
        <f>MATCH($A12&amp;U$6,'All applic'!$A$7:$A$59080,0)</f>
        <v>21</v>
      </c>
      <c r="V12">
        <f>MATCH($A12&amp;V$6,'All applic'!$A$7:$A$59080,0)</f>
        <v>22</v>
      </c>
      <c r="W12">
        <f>MATCH($A12&amp;W$6,'All applic'!$A$7:$A$59080,0)</f>
        <v>24</v>
      </c>
      <c r="X12">
        <f>MATCH($A12&amp;X$6,'All applic'!$A$7:$A$59080,0)</f>
        <v>23</v>
      </c>
      <c r="Y12">
        <f>MATCH($A12&amp;Y$6,'All applic'!$A$7:$A$59080,0)</f>
        <v>21</v>
      </c>
      <c r="Z12">
        <f>MATCH($A12&amp;Z$6,'All applic'!$A$7:$A$59080,0)</f>
        <v>24</v>
      </c>
      <c r="AB12" s="28">
        <f>INDEX('All applic'!$H$7:$H$59080,U12)</f>
        <v>1.0680000000000001</v>
      </c>
      <c r="AC12" s="28">
        <f>INDEX('All applic'!$H$7:$H$59080,V12)</f>
        <v>0.91</v>
      </c>
      <c r="AD12" s="28">
        <f>INDEX('All applic'!$H$7:$H$59080,W12)</f>
        <v>0.99199999999999999</v>
      </c>
      <c r="AE12" s="28">
        <f>INDEX('All applic'!$H$7:$H$59080,X12)</f>
        <v>0.7</v>
      </c>
      <c r="AF12" s="28">
        <f>INDEX('All applic'!$H$7:$H$59080,Y12)</f>
        <v>1.0680000000000001</v>
      </c>
      <c r="AG12" s="28">
        <f>INDEX('All applic'!$H$7:$H$59080,Z12)</f>
        <v>0.99199999999999999</v>
      </c>
      <c r="AH12" s="28"/>
      <c r="AI12" s="28">
        <f>INDEX('All applic'!$I$7:$I$59080,U12)</f>
        <v>1.9772727272727273</v>
      </c>
      <c r="AJ12" s="28">
        <f>INDEX('All applic'!$I$7:$I$59080,V12)</f>
        <v>1.9545454545454546</v>
      </c>
      <c r="AK12" s="28">
        <f>INDEX('All applic'!$I$7:$I$59080,W12)</f>
        <v>1</v>
      </c>
      <c r="AL12" s="28">
        <f>INDEX('All applic'!$I$7:$I$59080,X12)</f>
        <v>1</v>
      </c>
      <c r="AM12" s="28">
        <f>INDEX('All applic'!$I$7:$I$59080,Y12)</f>
        <v>1.9772727272727273</v>
      </c>
      <c r="AN12" s="28">
        <f>INDEX('All applic'!$I$7:$I$59080,Z12)</f>
        <v>1</v>
      </c>
      <c r="AP12">
        <f>INDEX('All applic'!$J$7:$J$59080,U12)</f>
        <v>-2.2200000000000001E-2</v>
      </c>
      <c r="AQ12">
        <v>0</v>
      </c>
      <c r="AR12">
        <f>INDEX('All applic'!$J$7:$J$59080,W12)</f>
        <v>-2.24E-2</v>
      </c>
      <c r="AS12">
        <v>0</v>
      </c>
      <c r="AT12">
        <v>0</v>
      </c>
      <c r="AU12">
        <v>0</v>
      </c>
    </row>
    <row r="13" spans="1:52" x14ac:dyDescent="0.25">
      <c r="A13" t="str">
        <f t="shared" si="0"/>
        <v>CFLSFm1975CZ07</v>
      </c>
      <c r="B13" t="str">
        <f t="shared" si="1"/>
        <v>CFLPGESFmCZ071975</v>
      </c>
      <c r="C13" t="s">
        <v>118</v>
      </c>
      <c r="D13" t="s">
        <v>129</v>
      </c>
      <c r="E13" t="s">
        <v>1649</v>
      </c>
      <c r="F13" s="89" t="s">
        <v>47</v>
      </c>
      <c r="G13" t="s">
        <v>106</v>
      </c>
      <c r="H13" t="s">
        <v>1662</v>
      </c>
      <c r="I13" s="34">
        <f t="shared" si="2"/>
        <v>0</v>
      </c>
      <c r="J13" s="34">
        <f t="shared" si="3"/>
        <v>0</v>
      </c>
      <c r="K13" s="34">
        <f t="shared" si="4"/>
        <v>0</v>
      </c>
      <c r="M13" s="36">
        <f>VLOOKUP("HV_"&amp;$D13&amp;$E13&amp;VLOOKUP($F13,key!$L$3:$M$13,2,FALSE)&amp;$G13&amp;M$6,'HVAC wts'!$H$7:$R$13254,11,FALSE)</f>
        <v>0</v>
      </c>
      <c r="N13" s="36">
        <f>VLOOKUP("HV_"&amp;$D13&amp;$E13&amp;VLOOKUP($F13,key!$L$3:$M$13,2,FALSE)&amp;$G13&amp;N$6,'HVAC wts'!$H$7:$R$13254,11,FALSE)</f>
        <v>0</v>
      </c>
      <c r="O13" s="36">
        <f>VLOOKUP("HV_"&amp;$D13&amp;$E13&amp;VLOOKUP($F13,key!$L$3:$M$13,2,FALSE)&amp;$G13&amp;O$6,'HVAC wts'!$H$7:$R$13254,11,FALSE)</f>
        <v>0</v>
      </c>
      <c r="P13" s="36">
        <f>VLOOKUP("HV_"&amp;$D13&amp;$E13&amp;VLOOKUP($F13,key!$L$3:$M$13,2,FALSE)&amp;$G13&amp;P$6,'HVAC wts'!$H$7:$R$13254,11,FALSE)</f>
        <v>0</v>
      </c>
      <c r="Q13" s="36">
        <f>VLOOKUP("HV_"&amp;$D13&amp;$E13&amp;VLOOKUP($F13,key!$L$3:$M$13,2,FALSE)&amp;$G13&amp;Q$6,'HVAC wts'!$H$7:$R$13254,11,FALSE)</f>
        <v>0</v>
      </c>
      <c r="R13" s="36">
        <f>VLOOKUP("HV_"&amp;$D13&amp;$E13&amp;VLOOKUP($F13,key!$L$3:$M$13,2,FALSE)&amp;$G13&amp;R$6,'HVAC wts'!$H$7:$R$13254,11,FALSE)</f>
        <v>0</v>
      </c>
      <c r="S13" s="36">
        <f t="shared" si="5"/>
        <v>0</v>
      </c>
      <c r="U13">
        <f>MATCH($A13&amp;U$6,'All applic'!$A$7:$A$59080,0)</f>
        <v>25</v>
      </c>
      <c r="V13">
        <f>MATCH($A13&amp;V$6,'All applic'!$A$7:$A$59080,0)</f>
        <v>26</v>
      </c>
      <c r="W13">
        <f>MATCH($A13&amp;W$6,'All applic'!$A$7:$A$59080,0)</f>
        <v>28</v>
      </c>
      <c r="X13">
        <f>MATCH($A13&amp;X$6,'All applic'!$A$7:$A$59080,0)</f>
        <v>27</v>
      </c>
      <c r="Y13">
        <f>MATCH($A13&amp;Y$6,'All applic'!$A$7:$A$59080,0)</f>
        <v>25</v>
      </c>
      <c r="Z13">
        <f>MATCH($A13&amp;Z$6,'All applic'!$A$7:$A$59080,0)</f>
        <v>28</v>
      </c>
      <c r="AB13" s="28">
        <f>INDEX('All applic'!$H$7:$H$59080,U13)</f>
        <v>1.0680000000000001</v>
      </c>
      <c r="AC13" s="28">
        <f>INDEX('All applic'!$H$7:$H$59080,V13)</f>
        <v>0.92200000000000004</v>
      </c>
      <c r="AD13" s="28">
        <f>INDEX('All applic'!$H$7:$H$59080,W13)</f>
        <v>0.99</v>
      </c>
      <c r="AE13" s="28">
        <f>INDEX('All applic'!$H$7:$H$59080,X13)</f>
        <v>0.71199999999999997</v>
      </c>
      <c r="AF13" s="28">
        <f>INDEX('All applic'!$H$7:$H$59080,Y13)</f>
        <v>1.0680000000000001</v>
      </c>
      <c r="AG13" s="28">
        <f>INDEX('All applic'!$H$7:$H$59080,Z13)</f>
        <v>0.99</v>
      </c>
      <c r="AH13" s="28"/>
      <c r="AI13" s="28">
        <f>INDEX('All applic'!$I$7:$I$59080,U13)</f>
        <v>1.9318181818181821</v>
      </c>
      <c r="AJ13" s="28">
        <f>INDEX('All applic'!$I$7:$I$59080,V13)</f>
        <v>1.9772727272727273</v>
      </c>
      <c r="AK13" s="28">
        <f>INDEX('All applic'!$I$7:$I$59080,W13)</f>
        <v>1.0227272727272727</v>
      </c>
      <c r="AL13" s="28">
        <f>INDEX('All applic'!$I$7:$I$59080,X13)</f>
        <v>1.0227272727272727</v>
      </c>
      <c r="AM13" s="28">
        <f>INDEX('All applic'!$I$7:$I$59080,Y13)</f>
        <v>1.9318181818181821</v>
      </c>
      <c r="AN13" s="28">
        <f>INDEX('All applic'!$I$7:$I$59080,Z13)</f>
        <v>1.0227272727272727</v>
      </c>
      <c r="AP13">
        <f>INDEX('All applic'!$J$7:$J$59080,U13)</f>
        <v>-2.2200000000000001E-2</v>
      </c>
      <c r="AQ13">
        <v>0</v>
      </c>
      <c r="AR13">
        <f>INDEX('All applic'!$J$7:$J$59080,W13)</f>
        <v>-2.24E-2</v>
      </c>
      <c r="AS13">
        <v>0</v>
      </c>
      <c r="AT13">
        <v>0</v>
      </c>
      <c r="AU13">
        <v>0</v>
      </c>
    </row>
    <row r="14" spans="1:52" x14ac:dyDescent="0.25">
      <c r="A14" t="str">
        <f t="shared" si="0"/>
        <v>CFLSFm1975CZ08</v>
      </c>
      <c r="B14" t="str">
        <f t="shared" si="1"/>
        <v>CFLPGESFmCZ081975</v>
      </c>
      <c r="C14" t="s">
        <v>118</v>
      </c>
      <c r="D14" t="s">
        <v>129</v>
      </c>
      <c r="E14" t="s">
        <v>1649</v>
      </c>
      <c r="F14" s="89" t="s">
        <v>47</v>
      </c>
      <c r="G14" t="s">
        <v>107</v>
      </c>
      <c r="H14" t="s">
        <v>1662</v>
      </c>
      <c r="I14" s="34">
        <f t="shared" si="2"/>
        <v>0</v>
      </c>
      <c r="J14" s="34">
        <f t="shared" si="3"/>
        <v>0</v>
      </c>
      <c r="K14" s="34">
        <f t="shared" si="4"/>
        <v>0</v>
      </c>
      <c r="M14" s="36">
        <f>VLOOKUP("HV_"&amp;$D14&amp;$E14&amp;VLOOKUP($F14,key!$L$3:$M$13,2,FALSE)&amp;$G14&amp;M$6,'HVAC wts'!$H$7:$R$13254,11,FALSE)</f>
        <v>0</v>
      </c>
      <c r="N14" s="36">
        <f>VLOOKUP("HV_"&amp;$D14&amp;$E14&amp;VLOOKUP($F14,key!$L$3:$M$13,2,FALSE)&amp;$G14&amp;N$6,'HVAC wts'!$H$7:$R$13254,11,FALSE)</f>
        <v>0</v>
      </c>
      <c r="O14" s="36">
        <f>VLOOKUP("HV_"&amp;$D14&amp;$E14&amp;VLOOKUP($F14,key!$L$3:$M$13,2,FALSE)&amp;$G14&amp;O$6,'HVAC wts'!$H$7:$R$13254,11,FALSE)</f>
        <v>0</v>
      </c>
      <c r="P14" s="36">
        <f>VLOOKUP("HV_"&amp;$D14&amp;$E14&amp;VLOOKUP($F14,key!$L$3:$M$13,2,FALSE)&amp;$G14&amp;P$6,'HVAC wts'!$H$7:$R$13254,11,FALSE)</f>
        <v>0</v>
      </c>
      <c r="Q14" s="36">
        <f>VLOOKUP("HV_"&amp;$D14&amp;$E14&amp;VLOOKUP($F14,key!$L$3:$M$13,2,FALSE)&amp;$G14&amp;Q$6,'HVAC wts'!$H$7:$R$13254,11,FALSE)</f>
        <v>0</v>
      </c>
      <c r="R14" s="36">
        <f>VLOOKUP("HV_"&amp;$D14&amp;$E14&amp;VLOOKUP($F14,key!$L$3:$M$13,2,FALSE)&amp;$G14&amp;R$6,'HVAC wts'!$H$7:$R$13254,11,FALSE)</f>
        <v>0</v>
      </c>
      <c r="S14" s="36">
        <f t="shared" si="5"/>
        <v>0</v>
      </c>
      <c r="U14">
        <f>MATCH($A14&amp;U$6,'All applic'!$A$7:$A$59080,0)</f>
        <v>29</v>
      </c>
      <c r="V14">
        <f>MATCH($A14&amp;V$6,'All applic'!$A$7:$A$59080,0)</f>
        <v>30</v>
      </c>
      <c r="W14">
        <f>MATCH($A14&amp;W$6,'All applic'!$A$7:$A$59080,0)</f>
        <v>32</v>
      </c>
      <c r="X14">
        <f>MATCH($A14&amp;X$6,'All applic'!$A$7:$A$59080,0)</f>
        <v>31</v>
      </c>
      <c r="Y14">
        <f>MATCH($A14&amp;Y$6,'All applic'!$A$7:$A$59080,0)</f>
        <v>29</v>
      </c>
      <c r="Z14">
        <f>MATCH($A14&amp;Z$6,'All applic'!$A$7:$A$59080,0)</f>
        <v>32</v>
      </c>
      <c r="AB14" s="28">
        <f>INDEX('All applic'!$H$7:$H$59080,U14)</f>
        <v>1.1200000000000001</v>
      </c>
      <c r="AC14" s="28">
        <f>INDEX('All applic'!$H$7:$H$59080,V14)</f>
        <v>0.99</v>
      </c>
      <c r="AD14" s="28">
        <f>INDEX('All applic'!$H$7:$H$59080,W14)</f>
        <v>0.99399999999999999</v>
      </c>
      <c r="AE14" s="28">
        <f>INDEX('All applic'!$H$7:$H$59080,X14)</f>
        <v>0.74</v>
      </c>
      <c r="AF14" s="28">
        <f>INDEX('All applic'!$H$7:$H$59080,Y14)</f>
        <v>1.1200000000000001</v>
      </c>
      <c r="AG14" s="28">
        <f>INDEX('All applic'!$H$7:$H$59080,Z14)</f>
        <v>0.99399999999999999</v>
      </c>
      <c r="AH14" s="28"/>
      <c r="AI14" s="28">
        <f>INDEX('All applic'!$I$7:$I$59080,U14)</f>
        <v>1.9090909090909094</v>
      </c>
      <c r="AJ14" s="28">
        <f>INDEX('All applic'!$I$7:$I$59080,V14)</f>
        <v>2</v>
      </c>
      <c r="AK14" s="28">
        <f>INDEX('All applic'!$I$7:$I$59080,W14)</f>
        <v>1.0227272727272727</v>
      </c>
      <c r="AL14" s="28">
        <f>INDEX('All applic'!$I$7:$I$59080,X14)</f>
        <v>1.0227272727272727</v>
      </c>
      <c r="AM14" s="28">
        <f>INDEX('All applic'!$I$7:$I$59080,Y14)</f>
        <v>1.9090909090909094</v>
      </c>
      <c r="AN14" s="28">
        <f>INDEX('All applic'!$I$7:$I$59080,Z14)</f>
        <v>1.0227272727272727</v>
      </c>
      <c r="AP14">
        <f>INDEX('All applic'!$J$7:$J$59080,U14)</f>
        <v>-1.9960000000000002E-2</v>
      </c>
      <c r="AQ14">
        <v>0</v>
      </c>
      <c r="AR14">
        <f>INDEX('All applic'!$J$7:$J$59080,W14)</f>
        <v>-2.0199999999999999E-2</v>
      </c>
      <c r="AS14">
        <v>0</v>
      </c>
      <c r="AT14">
        <v>0</v>
      </c>
      <c r="AU14">
        <v>0</v>
      </c>
    </row>
    <row r="15" spans="1:52" x14ac:dyDescent="0.25">
      <c r="A15" t="str">
        <f t="shared" si="0"/>
        <v>CFLSFm1975CZ09</v>
      </c>
      <c r="B15" t="str">
        <f t="shared" si="1"/>
        <v>CFLPGESFmCZ091975</v>
      </c>
      <c r="C15" t="s">
        <v>118</v>
      </c>
      <c r="D15" t="s">
        <v>129</v>
      </c>
      <c r="E15" t="s">
        <v>1649</v>
      </c>
      <c r="F15" s="89" t="s">
        <v>47</v>
      </c>
      <c r="G15" t="s">
        <v>108</v>
      </c>
      <c r="H15" t="s">
        <v>1662</v>
      </c>
      <c r="I15" s="34">
        <f t="shared" si="2"/>
        <v>0</v>
      </c>
      <c r="J15" s="34">
        <f t="shared" si="3"/>
        <v>0</v>
      </c>
      <c r="K15" s="34">
        <f t="shared" si="4"/>
        <v>0</v>
      </c>
      <c r="M15" s="36">
        <f>VLOOKUP("HV_"&amp;$D15&amp;$E15&amp;VLOOKUP($F15,key!$L$3:$M$13,2,FALSE)&amp;$G15&amp;M$6,'HVAC wts'!$H$7:$R$13254,11,FALSE)</f>
        <v>0</v>
      </c>
      <c r="N15" s="36">
        <f>VLOOKUP("HV_"&amp;$D15&amp;$E15&amp;VLOOKUP($F15,key!$L$3:$M$13,2,FALSE)&amp;$G15&amp;N$6,'HVAC wts'!$H$7:$R$13254,11,FALSE)</f>
        <v>0</v>
      </c>
      <c r="O15" s="36">
        <f>VLOOKUP("HV_"&amp;$D15&amp;$E15&amp;VLOOKUP($F15,key!$L$3:$M$13,2,FALSE)&amp;$G15&amp;O$6,'HVAC wts'!$H$7:$R$13254,11,FALSE)</f>
        <v>0</v>
      </c>
      <c r="P15" s="36">
        <f>VLOOKUP("HV_"&amp;$D15&amp;$E15&amp;VLOOKUP($F15,key!$L$3:$M$13,2,FALSE)&amp;$G15&amp;P$6,'HVAC wts'!$H$7:$R$13254,11,FALSE)</f>
        <v>0</v>
      </c>
      <c r="Q15" s="36">
        <f>VLOOKUP("HV_"&amp;$D15&amp;$E15&amp;VLOOKUP($F15,key!$L$3:$M$13,2,FALSE)&amp;$G15&amp;Q$6,'HVAC wts'!$H$7:$R$13254,11,FALSE)</f>
        <v>0</v>
      </c>
      <c r="R15" s="36">
        <f>VLOOKUP("HV_"&amp;$D15&amp;$E15&amp;VLOOKUP($F15,key!$L$3:$M$13,2,FALSE)&amp;$G15&amp;R$6,'HVAC wts'!$H$7:$R$13254,11,FALSE)</f>
        <v>0</v>
      </c>
      <c r="S15" s="36">
        <f t="shared" si="5"/>
        <v>0</v>
      </c>
      <c r="U15">
        <f>MATCH($A15&amp;U$6,'All applic'!$A$7:$A$59080,0)</f>
        <v>33</v>
      </c>
      <c r="V15">
        <f>MATCH($A15&amp;V$6,'All applic'!$A$7:$A$59080,0)</f>
        <v>34</v>
      </c>
      <c r="W15">
        <f>MATCH($A15&amp;W$6,'All applic'!$A$7:$A$59080,0)</f>
        <v>36</v>
      </c>
      <c r="X15">
        <f>MATCH($A15&amp;X$6,'All applic'!$A$7:$A$59080,0)</f>
        <v>35</v>
      </c>
      <c r="Y15">
        <f>MATCH($A15&amp;Y$6,'All applic'!$A$7:$A$59080,0)</f>
        <v>33</v>
      </c>
      <c r="Z15">
        <f>MATCH($A15&amp;Z$6,'All applic'!$A$7:$A$59080,0)</f>
        <v>36</v>
      </c>
      <c r="AB15" s="28">
        <f>INDEX('All applic'!$H$7:$H$59080,U15)</f>
        <v>1.1299999999999999</v>
      </c>
      <c r="AC15" s="28">
        <f>INDEX('All applic'!$H$7:$H$59080,V15)</f>
        <v>0.98799999999999999</v>
      </c>
      <c r="AD15" s="28">
        <f>INDEX('All applic'!$H$7:$H$59080,W15)</f>
        <v>0.99199999999999999</v>
      </c>
      <c r="AE15" s="28">
        <f>INDEX('All applic'!$H$7:$H$59080,X15)</f>
        <v>0.70599999999999996</v>
      </c>
      <c r="AF15" s="28">
        <f>INDEX('All applic'!$H$7:$H$59080,Y15)</f>
        <v>1.1299999999999999</v>
      </c>
      <c r="AG15" s="28">
        <f>INDEX('All applic'!$H$7:$H$59080,Z15)</f>
        <v>0.99199999999999999</v>
      </c>
      <c r="AH15" s="28"/>
      <c r="AI15" s="28">
        <f>INDEX('All applic'!$I$7:$I$59080,U15)</f>
        <v>1.5555555555555558</v>
      </c>
      <c r="AJ15" s="28">
        <f>INDEX('All applic'!$I$7:$I$59080,V15)</f>
        <v>1.7777777777777779</v>
      </c>
      <c r="AK15" s="28">
        <f>INDEX('All applic'!$I$7:$I$59080,W15)</f>
        <v>1</v>
      </c>
      <c r="AL15" s="28">
        <f>INDEX('All applic'!$I$7:$I$59080,X15)</f>
        <v>1</v>
      </c>
      <c r="AM15" s="28">
        <f>INDEX('All applic'!$I$7:$I$59080,Y15)</f>
        <v>1.5555555555555558</v>
      </c>
      <c r="AN15" s="28">
        <f>INDEX('All applic'!$I$7:$I$59080,Z15)</f>
        <v>1</v>
      </c>
      <c r="AP15">
        <f>INDEX('All applic'!$J$7:$J$59080,U15)</f>
        <v>-2.2200000000000001E-2</v>
      </c>
      <c r="AQ15">
        <v>0</v>
      </c>
      <c r="AR15">
        <f>INDEX('All applic'!$J$7:$J$59080,W15)</f>
        <v>-2.2600000000000002E-2</v>
      </c>
      <c r="AS15">
        <v>0</v>
      </c>
      <c r="AT15">
        <v>0</v>
      </c>
      <c r="AU15">
        <v>0</v>
      </c>
    </row>
    <row r="16" spans="1:52" x14ac:dyDescent="0.25">
      <c r="A16" t="str">
        <f t="shared" si="0"/>
        <v>CFLSFm1975CZ10</v>
      </c>
      <c r="B16" t="str">
        <f t="shared" si="1"/>
        <v>CFLPGESFmCZ101975</v>
      </c>
      <c r="C16" t="s">
        <v>118</v>
      </c>
      <c r="D16" t="s">
        <v>129</v>
      </c>
      <c r="E16" t="s">
        <v>1649</v>
      </c>
      <c r="F16" s="89" t="s">
        <v>47</v>
      </c>
      <c r="G16" t="s">
        <v>109</v>
      </c>
      <c r="H16" t="s">
        <v>1662</v>
      </c>
      <c r="I16" s="34">
        <f t="shared" si="2"/>
        <v>0</v>
      </c>
      <c r="J16" s="34">
        <f t="shared" si="3"/>
        <v>0</v>
      </c>
      <c r="K16" s="34">
        <f t="shared" si="4"/>
        <v>0</v>
      </c>
      <c r="M16" s="36">
        <f>VLOOKUP("HV_"&amp;$D16&amp;$E16&amp;VLOOKUP($F16,key!$L$3:$M$13,2,FALSE)&amp;$G16&amp;M$6,'HVAC wts'!$H$7:$R$13254,11,FALSE)</f>
        <v>0</v>
      </c>
      <c r="N16" s="36">
        <f>VLOOKUP("HV_"&amp;$D16&amp;$E16&amp;VLOOKUP($F16,key!$L$3:$M$13,2,FALSE)&amp;$G16&amp;N$6,'HVAC wts'!$H$7:$R$13254,11,FALSE)</f>
        <v>0</v>
      </c>
      <c r="O16" s="36">
        <f>VLOOKUP("HV_"&amp;$D16&amp;$E16&amp;VLOOKUP($F16,key!$L$3:$M$13,2,FALSE)&amp;$G16&amp;O$6,'HVAC wts'!$H$7:$R$13254,11,FALSE)</f>
        <v>0</v>
      </c>
      <c r="P16" s="36">
        <f>VLOOKUP("HV_"&amp;$D16&amp;$E16&amp;VLOOKUP($F16,key!$L$3:$M$13,2,FALSE)&amp;$G16&amp;P$6,'HVAC wts'!$H$7:$R$13254,11,FALSE)</f>
        <v>0</v>
      </c>
      <c r="Q16" s="36">
        <f>VLOOKUP("HV_"&amp;$D16&amp;$E16&amp;VLOOKUP($F16,key!$L$3:$M$13,2,FALSE)&amp;$G16&amp;Q$6,'HVAC wts'!$H$7:$R$13254,11,FALSE)</f>
        <v>0</v>
      </c>
      <c r="R16" s="36">
        <f>VLOOKUP("HV_"&amp;$D16&amp;$E16&amp;VLOOKUP($F16,key!$L$3:$M$13,2,FALSE)&amp;$G16&amp;R$6,'HVAC wts'!$H$7:$R$13254,11,FALSE)</f>
        <v>0</v>
      </c>
      <c r="S16" s="36">
        <f t="shared" si="5"/>
        <v>0</v>
      </c>
      <c r="U16">
        <f>MATCH($A16&amp;U$6,'All applic'!$A$7:$A$59080,0)</f>
        <v>37</v>
      </c>
      <c r="V16">
        <f>MATCH($A16&amp;V$6,'All applic'!$A$7:$A$59080,0)</f>
        <v>38</v>
      </c>
      <c r="W16">
        <f>MATCH($A16&amp;W$6,'All applic'!$A$7:$A$59080,0)</f>
        <v>40</v>
      </c>
      <c r="X16">
        <f>MATCH($A16&amp;X$6,'All applic'!$A$7:$A$59080,0)</f>
        <v>39</v>
      </c>
      <c r="Y16">
        <f>MATCH($A16&amp;Y$6,'All applic'!$A$7:$A$59080,0)</f>
        <v>37</v>
      </c>
      <c r="Z16">
        <f>MATCH($A16&amp;Z$6,'All applic'!$A$7:$A$59080,0)</f>
        <v>40</v>
      </c>
      <c r="AB16" s="28">
        <f>INDEX('All applic'!$H$7:$H$59080,U16)</f>
        <v>1.1140000000000001</v>
      </c>
      <c r="AC16" s="28">
        <f>INDEX('All applic'!$H$7:$H$59080,V16)</f>
        <v>0.95599999999999996</v>
      </c>
      <c r="AD16" s="28">
        <f>INDEX('All applic'!$H$7:$H$59080,W16)</f>
        <v>0.99199999999999999</v>
      </c>
      <c r="AE16" s="28">
        <f>INDEX('All applic'!$H$7:$H$59080,X16)</f>
        <v>0.67800000000000005</v>
      </c>
      <c r="AF16" s="28">
        <f>INDEX('All applic'!$H$7:$H$59080,Y16)</f>
        <v>1.1140000000000001</v>
      </c>
      <c r="AG16" s="28">
        <f>INDEX('All applic'!$H$7:$H$59080,Z16)</f>
        <v>0.99199999999999999</v>
      </c>
      <c r="AH16" s="28"/>
      <c r="AI16" s="28">
        <f>INDEX('All applic'!$I$7:$I$59080,U16)</f>
        <v>2</v>
      </c>
      <c r="AJ16" s="28">
        <f>INDEX('All applic'!$I$7:$I$59080,V16)</f>
        <v>2</v>
      </c>
      <c r="AK16" s="28">
        <f>INDEX('All applic'!$I$7:$I$59080,W16)</f>
        <v>1</v>
      </c>
      <c r="AL16" s="28">
        <f>INDEX('All applic'!$I$7:$I$59080,X16)</f>
        <v>1</v>
      </c>
      <c r="AM16" s="28">
        <f>INDEX('All applic'!$I$7:$I$59080,Y16)</f>
        <v>2</v>
      </c>
      <c r="AN16" s="28">
        <f>INDEX('All applic'!$I$7:$I$59080,Z16)</f>
        <v>1</v>
      </c>
      <c r="AP16">
        <f>INDEX('All applic'!$J$7:$J$59080,U16)</f>
        <v>-2.46E-2</v>
      </c>
      <c r="AQ16">
        <v>0</v>
      </c>
      <c r="AR16">
        <f>INDEX('All applic'!$J$7:$J$59080,W16)</f>
        <v>-2.4799999999999999E-2</v>
      </c>
      <c r="AS16">
        <v>0</v>
      </c>
      <c r="AT16">
        <v>0</v>
      </c>
      <c r="AU16">
        <v>0</v>
      </c>
    </row>
    <row r="17" spans="1:47" x14ac:dyDescent="0.25">
      <c r="A17" t="str">
        <f t="shared" si="0"/>
        <v>CFLSFm1975CZ11</v>
      </c>
      <c r="B17" t="str">
        <f t="shared" si="1"/>
        <v>CFLPGESFmCZ111975</v>
      </c>
      <c r="C17" t="s">
        <v>118</v>
      </c>
      <c r="D17" t="s">
        <v>129</v>
      </c>
      <c r="E17" t="s">
        <v>1649</v>
      </c>
      <c r="F17" s="89" t="s">
        <v>47</v>
      </c>
      <c r="G17" t="s">
        <v>110</v>
      </c>
      <c r="H17" t="s">
        <v>1662</v>
      </c>
      <c r="I17" s="34">
        <f t="shared" si="2"/>
        <v>1.1121769278916409</v>
      </c>
      <c r="J17" s="34">
        <f t="shared" si="3"/>
        <v>1.9283023288357954</v>
      </c>
      <c r="K17" s="34">
        <f t="shared" si="4"/>
        <v>-2.1279268075537948E-2</v>
      </c>
      <c r="M17" s="36">
        <f>VLOOKUP("HV_"&amp;$D17&amp;$E17&amp;VLOOKUP($F17,key!$L$3:$M$13,2,FALSE)&amp;$G17&amp;M$6,'HVAC wts'!$H$7:$R$13254,11,FALSE)</f>
        <v>166500.3303</v>
      </c>
      <c r="N17" s="36">
        <f>VLOOKUP("HV_"&amp;$D17&amp;$E17&amp;VLOOKUP($F17,key!$L$3:$M$13,2,FALSE)&amp;$G17&amp;N$6,'HVAC wts'!$H$7:$R$13254,11,FALSE)</f>
        <v>9568.9845000000005</v>
      </c>
      <c r="O17" s="36">
        <f>VLOOKUP("HV_"&amp;$D17&amp;$E17&amp;VLOOKUP($F17,key!$L$3:$M$13,2,FALSE)&amp;$G17&amp;O$6,'HVAC wts'!$H$7:$R$13254,11,FALSE)</f>
        <v>12859.696199999998</v>
      </c>
      <c r="P17" s="36">
        <f>VLOOKUP("HV_"&amp;$D17&amp;$E17&amp;VLOOKUP($F17,key!$L$3:$M$13,2,FALSE)&amp;$G17&amp;P$6,'HVAC wts'!$H$7:$R$13254,11,FALSE)</f>
        <v>739.0630000000001</v>
      </c>
      <c r="Q17" s="36">
        <f>VLOOKUP("HV_"&amp;$D17&amp;$E17&amp;VLOOKUP($F17,key!$L$3:$M$13,2,FALSE)&amp;$G17&amp;Q$6,'HVAC wts'!$H$7:$R$13254,11,FALSE)</f>
        <v>13396.578300000001</v>
      </c>
      <c r="R17" s="36">
        <f>VLOOKUP("HV_"&amp;$D17&amp;$E17&amp;VLOOKUP($F17,key!$L$3:$M$13,2,FALSE)&amp;$G17&amp;R$6,'HVAC wts'!$H$7:$R$13254,11,FALSE)</f>
        <v>1034.6882000000001</v>
      </c>
      <c r="S17" s="36">
        <f t="shared" si="5"/>
        <v>204099.34049999999</v>
      </c>
      <c r="U17">
        <f>MATCH($A17&amp;U$6,'All applic'!$A$7:$A$59080,0)</f>
        <v>41</v>
      </c>
      <c r="V17">
        <f>MATCH($A17&amp;V$6,'All applic'!$A$7:$A$59080,0)</f>
        <v>42</v>
      </c>
      <c r="W17">
        <f>MATCH($A17&amp;W$6,'All applic'!$A$7:$A$59080,0)</f>
        <v>44</v>
      </c>
      <c r="X17">
        <f>MATCH($A17&amp;X$6,'All applic'!$A$7:$A$59080,0)</f>
        <v>43</v>
      </c>
      <c r="Y17">
        <f>MATCH($A17&amp;Y$6,'All applic'!$A$7:$A$59080,0)</f>
        <v>41</v>
      </c>
      <c r="Z17">
        <f>MATCH($A17&amp;Z$6,'All applic'!$A$7:$A$59080,0)</f>
        <v>44</v>
      </c>
      <c r="AB17" s="28">
        <f>INDEX('All applic'!$H$7:$H$59080,U17)</f>
        <v>1.1319999999999999</v>
      </c>
      <c r="AC17" s="28">
        <f>INDEX('All applic'!$H$7:$H$59080,V17)</f>
        <v>0.94799999999999995</v>
      </c>
      <c r="AD17" s="28">
        <f>INDEX('All applic'!$H$7:$H$59080,W17)</f>
        <v>0.99199999999999999</v>
      </c>
      <c r="AE17" s="28">
        <f>INDEX('All applic'!$H$7:$H$59080,X17)</f>
        <v>0.67200000000000004</v>
      </c>
      <c r="AF17" s="28">
        <f>INDEX('All applic'!$H$7:$H$59080,Y17)</f>
        <v>1.1319999999999999</v>
      </c>
      <c r="AG17" s="28">
        <f>INDEX('All applic'!$H$7:$H$59080,Z17)</f>
        <v>0.99199999999999999</v>
      </c>
      <c r="AH17" s="28"/>
      <c r="AI17" s="28">
        <f>INDEX('All applic'!$I$7:$I$59080,U17)</f>
        <v>2</v>
      </c>
      <c r="AJ17" s="28">
        <f>INDEX('All applic'!$I$7:$I$59080,V17)</f>
        <v>2</v>
      </c>
      <c r="AK17" s="28">
        <f>INDEX('All applic'!$I$7:$I$59080,W17)</f>
        <v>1</v>
      </c>
      <c r="AL17" s="28">
        <f>INDEX('All applic'!$I$7:$I$59080,X17)</f>
        <v>1</v>
      </c>
      <c r="AM17" s="28">
        <f>INDEX('All applic'!$I$7:$I$59080,Y17)</f>
        <v>2</v>
      </c>
      <c r="AN17" s="28">
        <f>INDEX('All applic'!$I$7:$I$59080,Z17)</f>
        <v>1</v>
      </c>
      <c r="AP17">
        <f>INDEX('All applic'!$J$7:$J$59080,U17)</f>
        <v>-2.4199999999999999E-2</v>
      </c>
      <c r="AQ17">
        <v>0</v>
      </c>
      <c r="AR17">
        <f>INDEX('All applic'!$J$7:$J$59080,W17)</f>
        <v>-2.4399999999999998E-2</v>
      </c>
      <c r="AS17">
        <v>0</v>
      </c>
      <c r="AT17">
        <v>0</v>
      </c>
      <c r="AU17">
        <v>0</v>
      </c>
    </row>
    <row r="18" spans="1:47" x14ac:dyDescent="0.25">
      <c r="A18" t="str">
        <f t="shared" si="0"/>
        <v>CFLSFm1975CZ12</v>
      </c>
      <c r="B18" t="str">
        <f t="shared" si="1"/>
        <v>CFLPGESFmCZ121975</v>
      </c>
      <c r="C18" t="s">
        <v>118</v>
      </c>
      <c r="D18" t="s">
        <v>129</v>
      </c>
      <c r="E18" t="s">
        <v>1649</v>
      </c>
      <c r="F18" s="89" t="s">
        <v>47</v>
      </c>
      <c r="G18" t="s">
        <v>111</v>
      </c>
      <c r="H18" t="s">
        <v>1662</v>
      </c>
      <c r="I18" s="34">
        <f t="shared" si="2"/>
        <v>1.0752349388814735</v>
      </c>
      <c r="J18" s="34">
        <f t="shared" si="3"/>
        <v>1.874427042180719</v>
      </c>
      <c r="K18" s="34">
        <f t="shared" si="4"/>
        <v>-2.2695334302898568E-2</v>
      </c>
      <c r="M18" s="36">
        <f>VLOOKUP("HV_"&amp;$D18&amp;$E18&amp;VLOOKUP($F18,key!$L$3:$M$13,2,FALSE)&amp;$G18&amp;M$6,'HVAC wts'!$H$7:$R$13254,11,FALSE)</f>
        <v>479843.74110000004</v>
      </c>
      <c r="N18" s="36">
        <f>VLOOKUP("HV_"&amp;$D18&amp;$E18&amp;VLOOKUP($F18,key!$L$3:$M$13,2,FALSE)&amp;$G18&amp;N$6,'HVAC wts'!$H$7:$R$13254,11,FALSE)</f>
        <v>27577.226500000001</v>
      </c>
      <c r="O18" s="36">
        <f>VLOOKUP("HV_"&amp;$D18&amp;$E18&amp;VLOOKUP($F18,key!$L$3:$M$13,2,FALSE)&amp;$G18&amp;O$6,'HVAC wts'!$H$7:$R$13254,11,FALSE)</f>
        <v>70831.232700000022</v>
      </c>
      <c r="P18" s="36">
        <f>VLOOKUP("HV_"&amp;$D18&amp;$E18&amp;VLOOKUP($F18,key!$L$3:$M$13,2,FALSE)&amp;$G18&amp;P$6,'HVAC wts'!$H$7:$R$13254,11,FALSE)</f>
        <v>4070.7605000000003</v>
      </c>
      <c r="Q18" s="36">
        <f>VLOOKUP("HV_"&amp;$D18&amp;$E18&amp;VLOOKUP($F18,key!$L$3:$M$13,2,FALSE)&amp;$G18&amp;Q$6,'HVAC wts'!$H$7:$R$13254,11,FALSE)</f>
        <v>38608.117100000003</v>
      </c>
      <c r="R18" s="36">
        <f>VLOOKUP("HV_"&amp;$D18&amp;$E18&amp;VLOOKUP($F18,key!$L$3:$M$13,2,FALSE)&amp;$G18&amp;R$6,'HVAC wts'!$H$7:$R$13254,11,FALSE)</f>
        <v>5699.0647000000008</v>
      </c>
      <c r="S18" s="36">
        <f t="shared" si="5"/>
        <v>626630.14260000002</v>
      </c>
      <c r="U18">
        <f>MATCH($A18&amp;U$6,'All applic'!$A$7:$A$59080,0)</f>
        <v>45</v>
      </c>
      <c r="V18">
        <f>MATCH($A18&amp;V$6,'All applic'!$A$7:$A$59080,0)</f>
        <v>46</v>
      </c>
      <c r="W18">
        <f>MATCH($A18&amp;W$6,'All applic'!$A$7:$A$59080,0)</f>
        <v>48</v>
      </c>
      <c r="X18">
        <f>MATCH($A18&amp;X$6,'All applic'!$A$7:$A$59080,0)</f>
        <v>47</v>
      </c>
      <c r="Y18">
        <f>MATCH($A18&amp;Y$6,'All applic'!$A$7:$A$59080,0)</f>
        <v>45</v>
      </c>
      <c r="Z18">
        <f>MATCH($A18&amp;Z$6,'All applic'!$A$7:$A$59080,0)</f>
        <v>48</v>
      </c>
      <c r="AB18" s="28">
        <f>INDEX('All applic'!$H$7:$H$59080,U18)</f>
        <v>1.1000000000000001</v>
      </c>
      <c r="AC18" s="28">
        <f>INDEX('All applic'!$H$7:$H$59080,V18)</f>
        <v>0.90400000000000003</v>
      </c>
      <c r="AD18" s="28">
        <f>INDEX('All applic'!$H$7:$H$59080,W18)</f>
        <v>0.99199999999999999</v>
      </c>
      <c r="AE18" s="28">
        <f>INDEX('All applic'!$H$7:$H$59080,X18)</f>
        <v>0.64600000000000002</v>
      </c>
      <c r="AF18" s="28">
        <f>INDEX('All applic'!$H$7:$H$59080,Y18)</f>
        <v>1.1000000000000001</v>
      </c>
      <c r="AG18" s="28">
        <f>INDEX('All applic'!$H$7:$H$59080,Z18)</f>
        <v>0.99199999999999999</v>
      </c>
      <c r="AH18" s="28"/>
      <c r="AI18" s="28">
        <f>INDEX('All applic'!$I$7:$I$59080,U18)</f>
        <v>2</v>
      </c>
      <c r="AJ18" s="28">
        <f>INDEX('All applic'!$I$7:$I$59080,V18)</f>
        <v>2</v>
      </c>
      <c r="AK18" s="28">
        <f>INDEX('All applic'!$I$7:$I$59080,W18)</f>
        <v>1.0249999999999999</v>
      </c>
      <c r="AL18" s="28">
        <f>INDEX('All applic'!$I$7:$I$59080,X18)</f>
        <v>1</v>
      </c>
      <c r="AM18" s="28">
        <f>INDEX('All applic'!$I$7:$I$59080,Y18)</f>
        <v>2</v>
      </c>
      <c r="AN18" s="28">
        <f>INDEX('All applic'!$I$7:$I$59080,Z18)</f>
        <v>1.0249999999999999</v>
      </c>
      <c r="AP18">
        <f>INDEX('All applic'!$J$7:$J$59080,U18)</f>
        <v>-2.58E-2</v>
      </c>
      <c r="AQ18">
        <v>0</v>
      </c>
      <c r="AR18">
        <f>INDEX('All applic'!$J$7:$J$59080,W18)</f>
        <v>-2.5999999999999999E-2</v>
      </c>
      <c r="AS18">
        <v>0</v>
      </c>
      <c r="AT18">
        <v>0</v>
      </c>
      <c r="AU18">
        <v>0</v>
      </c>
    </row>
    <row r="19" spans="1:47" x14ac:dyDescent="0.25">
      <c r="A19" t="str">
        <f t="shared" si="0"/>
        <v>CFLSFm1975CZ13</v>
      </c>
      <c r="B19" t="str">
        <f t="shared" si="1"/>
        <v>CFLPGESFmCZ131975</v>
      </c>
      <c r="C19" t="s">
        <v>118</v>
      </c>
      <c r="D19" t="s">
        <v>129</v>
      </c>
      <c r="E19" t="s">
        <v>1649</v>
      </c>
      <c r="F19" s="89" t="s">
        <v>47</v>
      </c>
      <c r="G19" t="s">
        <v>112</v>
      </c>
      <c r="H19" t="s">
        <v>1662</v>
      </c>
      <c r="I19" s="34">
        <f t="shared" si="2"/>
        <v>1.1296974028891205</v>
      </c>
      <c r="J19" s="34">
        <f t="shared" si="3"/>
        <v>1.890423312546762</v>
      </c>
      <c r="K19" s="34">
        <f t="shared" si="4"/>
        <v>-2.3558784886909608E-2</v>
      </c>
      <c r="M19" s="36">
        <f>VLOOKUP("HV_"&amp;$D19&amp;$E19&amp;VLOOKUP($F19,key!$L$3:$M$13,2,FALSE)&amp;$G19&amp;M$6,'HVAC wts'!$H$7:$R$13254,11,FALSE)</f>
        <v>235327.16999999998</v>
      </c>
      <c r="N19" s="36">
        <f>VLOOKUP("HV_"&amp;$D19&amp;$E19&amp;VLOOKUP($F19,key!$L$3:$M$13,2,FALSE)&amp;$G19&amp;N$6,'HVAC wts'!$H$7:$R$13254,11,FALSE)</f>
        <v>13524.550000000001</v>
      </c>
      <c r="O19" s="36">
        <f>VLOOKUP("HV_"&amp;$D19&amp;$E19&amp;VLOOKUP($F19,key!$L$3:$M$13,2,FALSE)&amp;$G19&amp;O$6,'HVAC wts'!$H$7:$R$13254,11,FALSE)</f>
        <v>10153.648199999996</v>
      </c>
      <c r="P19" s="36">
        <f>VLOOKUP("HV_"&amp;$D19&amp;$E19&amp;VLOOKUP($F19,key!$L$3:$M$13,2,FALSE)&amp;$G19&amp;P$6,'HVAC wts'!$H$7:$R$13254,11,FALSE)</f>
        <v>583.54299999999967</v>
      </c>
      <c r="Q19" s="36">
        <f>VLOOKUP("HV_"&amp;$D19&amp;$E19&amp;VLOOKUP($F19,key!$L$3:$M$13,2,FALSE)&amp;$G19&amp;Q$6,'HVAC wts'!$H$7:$R$13254,11,FALSE)</f>
        <v>18934.370000000003</v>
      </c>
      <c r="R19" s="36">
        <f>VLOOKUP("HV_"&amp;$D19&amp;$E19&amp;VLOOKUP($F19,key!$L$3:$M$13,2,FALSE)&amp;$G19&amp;R$6,'HVAC wts'!$H$7:$R$13254,11,FALSE)</f>
        <v>816.96019999999965</v>
      </c>
      <c r="S19" s="36">
        <f t="shared" si="5"/>
        <v>279340.24139999994</v>
      </c>
      <c r="U19">
        <f>MATCH($A19&amp;U$6,'All applic'!$A$7:$A$59080,0)</f>
        <v>49</v>
      </c>
      <c r="V19">
        <f>MATCH($A19&amp;V$6,'All applic'!$A$7:$A$59080,0)</f>
        <v>50</v>
      </c>
      <c r="W19">
        <f>MATCH($A19&amp;W$6,'All applic'!$A$7:$A$59080,0)</f>
        <v>52</v>
      </c>
      <c r="X19">
        <f>MATCH($A19&amp;X$6,'All applic'!$A$7:$A$59080,0)</f>
        <v>51</v>
      </c>
      <c r="Y19">
        <f>MATCH($A19&amp;Y$6,'All applic'!$A$7:$A$59080,0)</f>
        <v>49</v>
      </c>
      <c r="Z19">
        <f>MATCH($A19&amp;Z$6,'All applic'!$A$7:$A$59080,0)</f>
        <v>52</v>
      </c>
      <c r="AB19" s="28">
        <f>INDEX('All applic'!$H$7:$H$59080,U19)</f>
        <v>1.1459999999999999</v>
      </c>
      <c r="AC19" s="28">
        <f>INDEX('All applic'!$H$7:$H$59080,V19)</f>
        <v>0.95799999999999996</v>
      </c>
      <c r="AD19" s="28">
        <f>INDEX('All applic'!$H$7:$H$59080,W19)</f>
        <v>0.99</v>
      </c>
      <c r="AE19" s="28">
        <f>INDEX('All applic'!$H$7:$H$59080,X19)</f>
        <v>0.63200000000000001</v>
      </c>
      <c r="AF19" s="28">
        <f>INDEX('All applic'!$H$7:$H$59080,Y19)</f>
        <v>1.1459999999999999</v>
      </c>
      <c r="AG19" s="28">
        <f>INDEX('All applic'!$H$7:$H$59080,Z19)</f>
        <v>0.99</v>
      </c>
      <c r="AH19" s="28"/>
      <c r="AI19" s="28">
        <f>INDEX('All applic'!$I$7:$I$59080,U19)</f>
        <v>1.925</v>
      </c>
      <c r="AJ19" s="28">
        <f>INDEX('All applic'!$I$7:$I$59080,V19)</f>
        <v>2</v>
      </c>
      <c r="AK19" s="28">
        <f>INDEX('All applic'!$I$7:$I$59080,W19)</f>
        <v>1</v>
      </c>
      <c r="AL19" s="28">
        <f>INDEX('All applic'!$I$7:$I$59080,X19)</f>
        <v>1.0249999999999999</v>
      </c>
      <c r="AM19" s="28">
        <f>INDEX('All applic'!$I$7:$I$59080,Y19)</f>
        <v>1.925</v>
      </c>
      <c r="AN19" s="28">
        <f>INDEX('All applic'!$I$7:$I$59080,Z19)</f>
        <v>1</v>
      </c>
      <c r="AP19">
        <f>INDEX('All applic'!$J$7:$J$59080,U19)</f>
        <v>-2.6800000000000001E-2</v>
      </c>
      <c r="AQ19">
        <v>0</v>
      </c>
      <c r="AR19">
        <f>INDEX('All applic'!$J$7:$J$59080,W19)</f>
        <v>-2.7E-2</v>
      </c>
      <c r="AS19">
        <v>0</v>
      </c>
      <c r="AT19">
        <v>0</v>
      </c>
      <c r="AU19">
        <v>0</v>
      </c>
    </row>
    <row r="20" spans="1:47" x14ac:dyDescent="0.25">
      <c r="A20" t="str">
        <f t="shared" si="0"/>
        <v>CFLSFm1975CZ14</v>
      </c>
      <c r="B20" t="str">
        <f t="shared" si="1"/>
        <v>CFLPGESFmCZ141975</v>
      </c>
      <c r="C20" t="s">
        <v>118</v>
      </c>
      <c r="D20" t="s">
        <v>129</v>
      </c>
      <c r="E20" t="s">
        <v>1649</v>
      </c>
      <c r="F20" s="89" t="s">
        <v>47</v>
      </c>
      <c r="G20" t="s">
        <v>113</v>
      </c>
      <c r="H20" t="s">
        <v>1662</v>
      </c>
      <c r="I20" s="34">
        <f t="shared" si="2"/>
        <v>0</v>
      </c>
      <c r="J20" s="34">
        <f t="shared" si="3"/>
        <v>0</v>
      </c>
      <c r="K20" s="34">
        <f t="shared" si="4"/>
        <v>0</v>
      </c>
      <c r="M20" s="36">
        <f>VLOOKUP("HV_"&amp;$D20&amp;$E20&amp;VLOOKUP($F20,key!$L$3:$M$13,2,FALSE)&amp;$G20&amp;M$6,'HVAC wts'!$H$7:$R$13254,11,FALSE)</f>
        <v>0</v>
      </c>
      <c r="N20" s="36">
        <f>VLOOKUP("HV_"&amp;$D20&amp;$E20&amp;VLOOKUP($F20,key!$L$3:$M$13,2,FALSE)&amp;$G20&amp;N$6,'HVAC wts'!$H$7:$R$13254,11,FALSE)</f>
        <v>0</v>
      </c>
      <c r="O20" s="36">
        <f>VLOOKUP("HV_"&amp;$D20&amp;$E20&amp;VLOOKUP($F20,key!$L$3:$M$13,2,FALSE)&amp;$G20&amp;O$6,'HVAC wts'!$H$7:$R$13254,11,FALSE)</f>
        <v>0</v>
      </c>
      <c r="P20" s="36">
        <f>VLOOKUP("HV_"&amp;$D20&amp;$E20&amp;VLOOKUP($F20,key!$L$3:$M$13,2,FALSE)&amp;$G20&amp;P$6,'HVAC wts'!$H$7:$R$13254,11,FALSE)</f>
        <v>0</v>
      </c>
      <c r="Q20" s="36">
        <f>VLOOKUP("HV_"&amp;$D20&amp;$E20&amp;VLOOKUP($F20,key!$L$3:$M$13,2,FALSE)&amp;$G20&amp;Q$6,'HVAC wts'!$H$7:$R$13254,11,FALSE)</f>
        <v>0</v>
      </c>
      <c r="R20" s="36">
        <f>VLOOKUP("HV_"&amp;$D20&amp;$E20&amp;VLOOKUP($F20,key!$L$3:$M$13,2,FALSE)&amp;$G20&amp;R$6,'HVAC wts'!$H$7:$R$13254,11,FALSE)</f>
        <v>0</v>
      </c>
      <c r="S20" s="36">
        <f t="shared" si="5"/>
        <v>0</v>
      </c>
      <c r="U20">
        <f>MATCH($A20&amp;U$6,'All applic'!$A$7:$A$59080,0)</f>
        <v>53</v>
      </c>
      <c r="V20">
        <f>MATCH($A20&amp;V$6,'All applic'!$A$7:$A$59080,0)</f>
        <v>54</v>
      </c>
      <c r="W20">
        <f>MATCH($A20&amp;W$6,'All applic'!$A$7:$A$59080,0)</f>
        <v>56</v>
      </c>
      <c r="X20">
        <f>MATCH($A20&amp;X$6,'All applic'!$A$7:$A$59080,0)</f>
        <v>55</v>
      </c>
      <c r="Y20">
        <f>MATCH($A20&amp;Y$6,'All applic'!$A$7:$A$59080,0)</f>
        <v>53</v>
      </c>
      <c r="Z20">
        <f>MATCH($A20&amp;Z$6,'All applic'!$A$7:$A$59080,0)</f>
        <v>56</v>
      </c>
      <c r="AB20" s="28">
        <f>INDEX('All applic'!$H$7:$H$59080,U20)</f>
        <v>1.1599999999999999</v>
      </c>
      <c r="AC20" s="28">
        <f>INDEX('All applic'!$H$7:$H$59080,V20)</f>
        <v>0.97799999999999998</v>
      </c>
      <c r="AD20" s="28">
        <f>INDEX('All applic'!$H$7:$H$59080,W20)</f>
        <v>0.99199999999999999</v>
      </c>
      <c r="AE20" s="28">
        <f>INDEX('All applic'!$H$7:$H$59080,X20)</f>
        <v>0.68</v>
      </c>
      <c r="AF20" s="28">
        <f>INDEX('All applic'!$H$7:$H$59080,Y20)</f>
        <v>1.1599999999999999</v>
      </c>
      <c r="AG20" s="28">
        <f>INDEX('All applic'!$H$7:$H$59080,Z20)</f>
        <v>0.99199999999999999</v>
      </c>
      <c r="AH20" s="28"/>
      <c r="AI20" s="28">
        <f>INDEX('All applic'!$I$7:$I$59080,U20)</f>
        <v>1.6666666666666667</v>
      </c>
      <c r="AJ20" s="28">
        <f>INDEX('All applic'!$I$7:$I$59080,V20)</f>
        <v>1.9285714285714286</v>
      </c>
      <c r="AK20" s="28">
        <f>INDEX('All applic'!$I$7:$I$59080,W20)</f>
        <v>1</v>
      </c>
      <c r="AL20" s="28">
        <f>INDEX('All applic'!$I$7:$I$59080,X20)</f>
        <v>1</v>
      </c>
      <c r="AM20" s="28">
        <f>INDEX('All applic'!$I$7:$I$59080,Y20)</f>
        <v>1.6666666666666667</v>
      </c>
      <c r="AN20" s="28">
        <f>INDEX('All applic'!$I$7:$I$59080,Z20)</f>
        <v>1</v>
      </c>
      <c r="AP20">
        <f>INDEX('All applic'!$J$7:$J$59080,U20)</f>
        <v>-2.5000000000000001E-2</v>
      </c>
      <c r="AQ20">
        <v>0</v>
      </c>
      <c r="AR20">
        <f>INDEX('All applic'!$J$7:$J$59080,W20)</f>
        <v>-2.5399999999999999E-2</v>
      </c>
      <c r="AS20">
        <v>0</v>
      </c>
      <c r="AT20">
        <v>0</v>
      </c>
      <c r="AU20">
        <v>0</v>
      </c>
    </row>
    <row r="21" spans="1:47" x14ac:dyDescent="0.25">
      <c r="A21" t="str">
        <f t="shared" si="0"/>
        <v>CFLSFm1975CZ15</v>
      </c>
      <c r="B21" t="str">
        <f t="shared" si="1"/>
        <v>CFLPGESFmCZ151975</v>
      </c>
      <c r="C21" t="s">
        <v>118</v>
      </c>
      <c r="D21" t="s">
        <v>129</v>
      </c>
      <c r="E21" t="s">
        <v>1649</v>
      </c>
      <c r="F21" s="89" t="s">
        <v>47</v>
      </c>
      <c r="G21" t="s">
        <v>114</v>
      </c>
      <c r="H21" t="s">
        <v>1662</v>
      </c>
      <c r="I21" s="34">
        <f t="shared" si="2"/>
        <v>0</v>
      </c>
      <c r="J21" s="34">
        <f t="shared" si="3"/>
        <v>0</v>
      </c>
      <c r="K21" s="34">
        <f t="shared" si="4"/>
        <v>0</v>
      </c>
      <c r="M21" s="36">
        <f>VLOOKUP("HV_"&amp;$D21&amp;$E21&amp;VLOOKUP($F21,key!$L$3:$M$13,2,FALSE)&amp;$G21&amp;M$6,'HVAC wts'!$H$7:$R$13254,11,FALSE)</f>
        <v>0</v>
      </c>
      <c r="N21" s="36">
        <f>VLOOKUP("HV_"&amp;$D21&amp;$E21&amp;VLOOKUP($F21,key!$L$3:$M$13,2,FALSE)&amp;$G21&amp;N$6,'HVAC wts'!$H$7:$R$13254,11,FALSE)</f>
        <v>0</v>
      </c>
      <c r="O21" s="36">
        <f>VLOOKUP("HV_"&amp;$D21&amp;$E21&amp;VLOOKUP($F21,key!$L$3:$M$13,2,FALSE)&amp;$G21&amp;O$6,'HVAC wts'!$H$7:$R$13254,11,FALSE)</f>
        <v>0</v>
      </c>
      <c r="P21" s="36">
        <f>VLOOKUP("HV_"&amp;$D21&amp;$E21&amp;VLOOKUP($F21,key!$L$3:$M$13,2,FALSE)&amp;$G21&amp;P$6,'HVAC wts'!$H$7:$R$13254,11,FALSE)</f>
        <v>0</v>
      </c>
      <c r="Q21" s="36">
        <f>VLOOKUP("HV_"&amp;$D21&amp;$E21&amp;VLOOKUP($F21,key!$L$3:$M$13,2,FALSE)&amp;$G21&amp;Q$6,'HVAC wts'!$H$7:$R$13254,11,FALSE)</f>
        <v>0</v>
      </c>
      <c r="R21" s="36">
        <f>VLOOKUP("HV_"&amp;$D21&amp;$E21&amp;VLOOKUP($F21,key!$L$3:$M$13,2,FALSE)&amp;$G21&amp;R$6,'HVAC wts'!$H$7:$R$13254,11,FALSE)</f>
        <v>0</v>
      </c>
      <c r="S21" s="36">
        <f t="shared" si="5"/>
        <v>0</v>
      </c>
      <c r="U21">
        <f>MATCH($A21&amp;U$6,'All applic'!$A$7:$A$59080,0)</f>
        <v>57</v>
      </c>
      <c r="V21">
        <f>MATCH($A21&amp;V$6,'All applic'!$A$7:$A$59080,0)</f>
        <v>58</v>
      </c>
      <c r="W21">
        <f>MATCH($A21&amp;W$6,'All applic'!$A$7:$A$59080,0)</f>
        <v>60</v>
      </c>
      <c r="X21">
        <f>MATCH($A21&amp;X$6,'All applic'!$A$7:$A$59080,0)</f>
        <v>59</v>
      </c>
      <c r="Y21">
        <f>MATCH($A21&amp;Y$6,'All applic'!$A$7:$A$59080,0)</f>
        <v>57</v>
      </c>
      <c r="Z21">
        <f>MATCH($A21&amp;Z$6,'All applic'!$A$7:$A$59080,0)</f>
        <v>60</v>
      </c>
      <c r="AB21" s="28">
        <f>INDEX('All applic'!$H$7:$H$59080,U21)</f>
        <v>1.212</v>
      </c>
      <c r="AC21" s="28">
        <f>INDEX('All applic'!$H$7:$H$59080,V21)</f>
        <v>1.1499999999999999</v>
      </c>
      <c r="AD21" s="28">
        <f>INDEX('All applic'!$H$7:$H$59080,W21)</f>
        <v>1</v>
      </c>
      <c r="AE21" s="28">
        <f>INDEX('All applic'!$H$7:$H$59080,X21)</f>
        <v>0.83799999999999997</v>
      </c>
      <c r="AF21" s="28">
        <f>INDEX('All applic'!$H$7:$H$59080,Y21)</f>
        <v>1.212</v>
      </c>
      <c r="AG21" s="28">
        <f>INDEX('All applic'!$H$7:$H$59080,Z21)</f>
        <v>1</v>
      </c>
      <c r="AH21" s="28"/>
      <c r="AI21" s="28">
        <f>INDEX('All applic'!$I$7:$I$59080,U21)</f>
        <v>1.714285714285714</v>
      </c>
      <c r="AJ21" s="28">
        <f>INDEX('All applic'!$I$7:$I$59080,V21)</f>
        <v>1.857142857142857</v>
      </c>
      <c r="AK21" s="28">
        <f>INDEX('All applic'!$I$7:$I$59080,W21)</f>
        <v>1.0238095238095237</v>
      </c>
      <c r="AL21" s="28">
        <f>INDEX('All applic'!$I$7:$I$59080,X21)</f>
        <v>1</v>
      </c>
      <c r="AM21" s="28">
        <f>INDEX('All applic'!$I$7:$I$59080,Y21)</f>
        <v>1.714285714285714</v>
      </c>
      <c r="AN21" s="28">
        <f>INDEX('All applic'!$I$7:$I$59080,Z21)</f>
        <v>1.0238095238095237</v>
      </c>
      <c r="AP21">
        <f>INDEX('All applic'!$J$7:$J$59080,U21)</f>
        <v>-1.2039999999999999E-2</v>
      </c>
      <c r="AQ21">
        <v>0</v>
      </c>
      <c r="AR21">
        <f>INDEX('All applic'!$J$7:$J$59080,W21)</f>
        <v>-1.2359999999999999E-2</v>
      </c>
      <c r="AS21">
        <v>0</v>
      </c>
      <c r="AT21">
        <v>0</v>
      </c>
      <c r="AU21">
        <v>0</v>
      </c>
    </row>
    <row r="22" spans="1:47" x14ac:dyDescent="0.25">
      <c r="A22" t="str">
        <f t="shared" si="0"/>
        <v>CFLSFm1975CZ16</v>
      </c>
      <c r="B22" t="str">
        <f t="shared" si="1"/>
        <v>CFLPGESFmCZ161975</v>
      </c>
      <c r="C22" t="s">
        <v>118</v>
      </c>
      <c r="D22" t="s">
        <v>129</v>
      </c>
      <c r="E22" t="s">
        <v>1649</v>
      </c>
      <c r="F22" s="89" t="s">
        <v>47</v>
      </c>
      <c r="G22" t="s">
        <v>115</v>
      </c>
      <c r="H22" t="s">
        <v>1662</v>
      </c>
      <c r="I22" s="34">
        <f t="shared" si="2"/>
        <v>1.0222335248630134</v>
      </c>
      <c r="J22" s="34">
        <f t="shared" si="3"/>
        <v>1.4065935890715053</v>
      </c>
      <c r="K22" s="34">
        <f t="shared" si="4"/>
        <v>-2.6172749929913752E-2</v>
      </c>
      <c r="M22" s="36">
        <f>VLOOKUP("HV_"&amp;$D22&amp;$E22&amp;VLOOKUP($F22,key!$L$3:$M$13,2,FALSE)&amp;$G22&amp;M$6,'HVAC wts'!$H$7:$R$13254,11,FALSE)</f>
        <v>25441.7667</v>
      </c>
      <c r="N22" s="36">
        <f>VLOOKUP("HV_"&amp;$D22&amp;$E22&amp;VLOOKUP($F22,key!$L$3:$M$13,2,FALSE)&amp;$G22&amp;N$6,'HVAC wts'!$H$7:$R$13254,11,FALSE)</f>
        <v>1462.1704999999999</v>
      </c>
      <c r="O22" s="36">
        <f>VLOOKUP("HV_"&amp;$D22&amp;$E22&amp;VLOOKUP($F22,key!$L$3:$M$13,2,FALSE)&amp;$G22&amp;O$6,'HVAC wts'!$H$7:$R$13254,11,FALSE)</f>
        <v>21408.951300000001</v>
      </c>
      <c r="P22" s="36">
        <f>VLOOKUP("HV_"&amp;$D22&amp;$E22&amp;VLOOKUP($F22,key!$L$3:$M$13,2,FALSE)&amp;$G22&amp;P$6,'HVAC wts'!$H$7:$R$13254,11,FALSE)</f>
        <v>1230.3995000000002</v>
      </c>
      <c r="Q22" s="36">
        <f>VLOOKUP("HV_"&amp;$D22&amp;$E22&amp;VLOOKUP($F22,key!$L$3:$M$13,2,FALSE)&amp;$G22&amp;Q$6,'HVAC wts'!$H$7:$R$13254,11,FALSE)</f>
        <v>2047.0387000000001</v>
      </c>
      <c r="R22" s="36">
        <f>VLOOKUP("HV_"&amp;$D22&amp;$E22&amp;VLOOKUP($F22,key!$L$3:$M$13,2,FALSE)&amp;$G22&amp;R$6,'HVAC wts'!$H$7:$R$13254,11,FALSE)</f>
        <v>1722.5592999999999</v>
      </c>
      <c r="S22" s="36">
        <f t="shared" si="5"/>
        <v>53312.885999999999</v>
      </c>
      <c r="U22">
        <f>MATCH($A22&amp;U$6,'All applic'!$A$7:$A$59080,0)</f>
        <v>61</v>
      </c>
      <c r="V22">
        <f>MATCH($A22&amp;V$6,'All applic'!$A$7:$A$59080,0)</f>
        <v>62</v>
      </c>
      <c r="W22">
        <f>MATCH($A22&amp;W$6,'All applic'!$A$7:$A$59080,0)</f>
        <v>64</v>
      </c>
      <c r="X22">
        <f>MATCH($A22&amp;X$6,'All applic'!$A$7:$A$59080,0)</f>
        <v>63</v>
      </c>
      <c r="Y22">
        <f>MATCH($A22&amp;Y$6,'All applic'!$A$7:$A$59080,0)</f>
        <v>61</v>
      </c>
      <c r="Z22">
        <f>MATCH($A22&amp;Z$6,'All applic'!$A$7:$A$59080,0)</f>
        <v>64</v>
      </c>
      <c r="AB22" s="28">
        <f>INDEX('All applic'!$H$7:$H$59080,U22)</f>
        <v>1.0840000000000001</v>
      </c>
      <c r="AC22" s="28">
        <f>INDEX('All applic'!$H$7:$H$59080,V22)</f>
        <v>0.76800000000000002</v>
      </c>
      <c r="AD22" s="28">
        <f>INDEX('All applic'!$H$7:$H$59080,W22)</f>
        <v>0.98799999999999999</v>
      </c>
      <c r="AE22" s="28">
        <f>INDEX('All applic'!$H$7:$H$59080,X22)</f>
        <v>0.58799999999999997</v>
      </c>
      <c r="AF22" s="28">
        <f>INDEX('All applic'!$H$7:$H$59080,Y22)</f>
        <v>1.0840000000000001</v>
      </c>
      <c r="AG22" s="28">
        <f>INDEX('All applic'!$H$7:$H$59080,Z22)</f>
        <v>0.98799999999999999</v>
      </c>
      <c r="AH22" s="28"/>
      <c r="AI22" s="28">
        <f>INDEX('All applic'!$I$7:$I$59080,U22)</f>
        <v>1.7500000000000002</v>
      </c>
      <c r="AJ22" s="28">
        <f>INDEX('All applic'!$I$7:$I$59080,V22)</f>
        <v>1.7250000000000001</v>
      </c>
      <c r="AK22" s="28">
        <f>INDEX('All applic'!$I$7:$I$59080,W22)</f>
        <v>1</v>
      </c>
      <c r="AL22" s="28">
        <f>INDEX('All applic'!$I$7:$I$59080,X22)</f>
        <v>1</v>
      </c>
      <c r="AM22" s="28">
        <f>INDEX('All applic'!$I$7:$I$59080,Y22)</f>
        <v>1.7500000000000002</v>
      </c>
      <c r="AN22" s="28">
        <f>INDEX('All applic'!$I$7:$I$59080,Z22)</f>
        <v>1</v>
      </c>
      <c r="AP22">
        <f>INDEX('All applic'!$J$7:$J$59080,U22)</f>
        <v>-2.9600000000000001E-2</v>
      </c>
      <c r="AQ22">
        <v>0</v>
      </c>
      <c r="AR22">
        <f>INDEX('All applic'!$J$7:$J$59080,W22)</f>
        <v>-0.03</v>
      </c>
      <c r="AS22">
        <v>0</v>
      </c>
      <c r="AT22">
        <v>0</v>
      </c>
      <c r="AU22">
        <v>0</v>
      </c>
    </row>
    <row r="23" spans="1:47" x14ac:dyDescent="0.25">
      <c r="A23" t="str">
        <f t="shared" si="0"/>
        <v>CFLSFm1985CZ01</v>
      </c>
      <c r="B23" t="str">
        <f t="shared" si="1"/>
        <v>CFLPGESFmCZ011985</v>
      </c>
      <c r="C23" t="s">
        <v>118</v>
      </c>
      <c r="D23" t="s">
        <v>129</v>
      </c>
      <c r="E23" t="s">
        <v>1649</v>
      </c>
      <c r="F23" s="89" t="s">
        <v>67</v>
      </c>
      <c r="G23" t="s">
        <v>48</v>
      </c>
      <c r="H23" t="s">
        <v>1662</v>
      </c>
      <c r="I23" s="34">
        <f t="shared" si="2"/>
        <v>0.94586067188153899</v>
      </c>
      <c r="J23" s="34">
        <f t="shared" si="3"/>
        <v>1</v>
      </c>
      <c r="K23" s="34">
        <f t="shared" si="4"/>
        <v>-2.9993030303030306E-2</v>
      </c>
      <c r="M23" s="36">
        <f>VLOOKUP("HV_"&amp;$D23&amp;$E23&amp;VLOOKUP($F23,key!$L$3:$M$13,2,FALSE)&amp;$G23&amp;M$6,'HVAC wts'!$H$7:$R$13254,11,FALSE)</f>
        <v>345.72059999999999</v>
      </c>
      <c r="N23" s="36">
        <f>VLOOKUP("HV_"&amp;$D23&amp;$E23&amp;VLOOKUP($F23,key!$L$3:$M$13,2,FALSE)&amp;$G23&amp;N$6,'HVAC wts'!$H$7:$R$13254,11,FALSE)</f>
        <v>19.869</v>
      </c>
      <c r="O23" s="36">
        <f>VLOOKUP("HV_"&amp;$D23&amp;$E23&amp;VLOOKUP($F23,key!$L$3:$M$13,2,FALSE)&amp;$G23&amp;O$6,'HVAC wts'!$H$7:$R$13254,11,FALSE)</f>
        <v>27192.981</v>
      </c>
      <c r="P23" s="36">
        <f>VLOOKUP("HV_"&amp;$D23&amp;$E23&amp;VLOOKUP($F23,key!$L$3:$M$13,2,FALSE)&amp;$G23&amp;P$6,'HVAC wts'!$H$7:$R$13254,11,FALSE)</f>
        <v>1562.8150000000001</v>
      </c>
      <c r="Q23" s="36">
        <f>VLOOKUP("HV_"&amp;$D23&amp;$E23&amp;VLOOKUP($F23,key!$L$3:$M$13,2,FALSE)&amp;$G23&amp;Q$6,'HVAC wts'!$H$7:$R$13254,11,FALSE)</f>
        <v>27.816600000000001</v>
      </c>
      <c r="R23" s="36">
        <f>VLOOKUP("HV_"&amp;$D23&amp;$E23&amp;VLOOKUP($F23,key!$L$3:$M$13,2,FALSE)&amp;$G23&amp;R$6,'HVAC wts'!$H$7:$R$13254,11,FALSE)</f>
        <v>2187.9409999999998</v>
      </c>
      <c r="S23" s="36">
        <f t="shared" si="5"/>
        <v>31337.143199999995</v>
      </c>
      <c r="U23">
        <f>MATCH($A23&amp;U$6,'All applic'!$A$7:$A$59080,0)</f>
        <v>65</v>
      </c>
      <c r="V23">
        <f>MATCH($A23&amp;V$6,'All applic'!$A$7:$A$59080,0)</f>
        <v>66</v>
      </c>
      <c r="W23">
        <f>MATCH($A23&amp;W$6,'All applic'!$A$7:$A$59080,0)</f>
        <v>68</v>
      </c>
      <c r="X23">
        <f>MATCH($A23&amp;X$6,'All applic'!$A$7:$A$59080,0)</f>
        <v>67</v>
      </c>
      <c r="Y23">
        <f>MATCH($A23&amp;Y$6,'All applic'!$A$7:$A$59080,0)</f>
        <v>65</v>
      </c>
      <c r="Z23">
        <f>MATCH($A23&amp;Z$6,'All applic'!$A$7:$A$59080,0)</f>
        <v>68</v>
      </c>
      <c r="AB23" s="28">
        <f>INDEX('All applic'!$H$7:$H$59080,U23)</f>
        <v>1</v>
      </c>
      <c r="AC23" s="28">
        <f>INDEX('All applic'!$H$7:$H$59080,V23)</f>
        <v>0.59199999999999997</v>
      </c>
      <c r="AD23" s="28">
        <f>INDEX('All applic'!$H$7:$H$59080,W23)</f>
        <v>0.97199999999999998</v>
      </c>
      <c r="AE23" s="28">
        <f>INDEX('All applic'!$H$7:$H$59080,X23)</f>
        <v>0.44600000000000001</v>
      </c>
      <c r="AF23" s="28">
        <f>INDEX('All applic'!$H$7:$H$59080,Y23)</f>
        <v>1</v>
      </c>
      <c r="AG23" s="28">
        <f>INDEX('All applic'!$H$7:$H$59080,Z23)</f>
        <v>0.97199999999999998</v>
      </c>
      <c r="AH23" s="28"/>
      <c r="AI23" s="28">
        <f>INDEX('All applic'!$I$7:$I$59080,U23)</f>
        <v>1</v>
      </c>
      <c r="AJ23" s="28">
        <f>INDEX('All applic'!$I$7:$I$59080,V23)</f>
        <v>1</v>
      </c>
      <c r="AK23" s="28">
        <f>INDEX('All applic'!$I$7:$I$59080,W23)</f>
        <v>1</v>
      </c>
      <c r="AL23" s="28">
        <f>INDEX('All applic'!$I$7:$I$59080,X23)</f>
        <v>1</v>
      </c>
      <c r="AM23" s="28">
        <f>INDEX('All applic'!$I$7:$I$59080,Y23)</f>
        <v>1</v>
      </c>
      <c r="AN23" s="28">
        <f>INDEX('All applic'!$I$7:$I$59080,Z23)</f>
        <v>1</v>
      </c>
      <c r="AP23">
        <f>INDEX('All applic'!$J$7:$J$59080,U23)</f>
        <v>-3.4130000000000001E-2</v>
      </c>
      <c r="AQ23">
        <v>0</v>
      </c>
      <c r="AR23">
        <f>INDEX('All applic'!$J$7:$J$59080,W23)</f>
        <v>-3.4130000000000001E-2</v>
      </c>
      <c r="AS23">
        <v>0</v>
      </c>
      <c r="AT23">
        <v>0</v>
      </c>
      <c r="AU23">
        <v>0</v>
      </c>
    </row>
    <row r="24" spans="1:47" x14ac:dyDescent="0.25">
      <c r="A24" t="str">
        <f t="shared" si="0"/>
        <v>CFLSFm1985CZ02</v>
      </c>
      <c r="B24" t="str">
        <f t="shared" si="1"/>
        <v>CFLPGESFmCZ021985</v>
      </c>
      <c r="C24" t="s">
        <v>118</v>
      </c>
      <c r="D24" t="s">
        <v>129</v>
      </c>
      <c r="E24" t="s">
        <v>1649</v>
      </c>
      <c r="F24" s="89" t="s">
        <v>67</v>
      </c>
      <c r="G24" t="s">
        <v>101</v>
      </c>
      <c r="H24" t="s">
        <v>1662</v>
      </c>
      <c r="I24" s="34">
        <f t="shared" si="2"/>
        <v>0.98628773026985173</v>
      </c>
      <c r="J24" s="34">
        <f t="shared" si="3"/>
        <v>1.3422336643643613</v>
      </c>
      <c r="K24" s="34">
        <f t="shared" si="4"/>
        <v>-2.9993030303030306E-2</v>
      </c>
      <c r="M24" s="36">
        <f>VLOOKUP("HV_"&amp;$D24&amp;$E24&amp;VLOOKUP($F24,key!$L$3:$M$13,2,FALSE)&amp;$G24&amp;M$6,'HVAC wts'!$H$7:$R$13254,11,FALSE)</f>
        <v>58933.512899999994</v>
      </c>
      <c r="N24" s="36">
        <f>VLOOKUP("HV_"&amp;$D24&amp;$E24&amp;VLOOKUP($F24,key!$L$3:$M$13,2,FALSE)&amp;$G24&amp;N$6,'HVAC wts'!$H$7:$R$13254,11,FALSE)</f>
        <v>3386.9834999999994</v>
      </c>
      <c r="O24" s="36">
        <f>VLOOKUP("HV_"&amp;$D24&amp;$E24&amp;VLOOKUP($F24,key!$L$3:$M$13,2,FALSE)&amp;$G24&amp;O$6,'HVAC wts'!$H$7:$R$13254,11,FALSE)</f>
        <v>95620.299299999984</v>
      </c>
      <c r="P24" s="36">
        <f>VLOOKUP("HV_"&amp;$D24&amp;$E24&amp;VLOOKUP($F24,key!$L$3:$M$13,2,FALSE)&amp;$G24&amp;P$6,'HVAC wts'!$H$7:$R$13254,11,FALSE)</f>
        <v>5495.4195000000009</v>
      </c>
      <c r="Q24" s="36">
        <f>VLOOKUP("HV_"&amp;$D24&amp;$E24&amp;VLOOKUP($F24,key!$L$3:$M$13,2,FALSE)&amp;$G24&amp;Q$6,'HVAC wts'!$H$7:$R$13254,11,FALSE)</f>
        <v>4741.7769000000008</v>
      </c>
      <c r="R24" s="36">
        <f>VLOOKUP("HV_"&amp;$D24&amp;$E24&amp;VLOOKUP($F24,key!$L$3:$M$13,2,FALSE)&amp;$G24&amp;R$6,'HVAC wts'!$H$7:$R$13254,11,FALSE)</f>
        <v>7693.5873000000011</v>
      </c>
      <c r="S24" s="36">
        <f t="shared" si="5"/>
        <v>175871.57939999999</v>
      </c>
      <c r="U24">
        <f>MATCH($A24&amp;U$6,'All applic'!$A$7:$A$59080,0)</f>
        <v>69</v>
      </c>
      <c r="V24">
        <f>MATCH($A24&amp;V$6,'All applic'!$A$7:$A$59080,0)</f>
        <v>70</v>
      </c>
      <c r="W24">
        <f>MATCH($A24&amp;W$6,'All applic'!$A$7:$A$59080,0)</f>
        <v>72</v>
      </c>
      <c r="X24">
        <f>MATCH($A24&amp;X$6,'All applic'!$A$7:$A$59080,0)</f>
        <v>71</v>
      </c>
      <c r="Y24">
        <f>MATCH($A24&amp;Y$6,'All applic'!$A$7:$A$59080,0)</f>
        <v>69</v>
      </c>
      <c r="Z24">
        <f>MATCH($A24&amp;Z$6,'All applic'!$A$7:$A$59080,0)</f>
        <v>72</v>
      </c>
      <c r="AB24" s="28">
        <f>INDEX('All applic'!$H$7:$H$59080,U24)</f>
        <v>1.048</v>
      </c>
      <c r="AC24" s="28">
        <f>INDEX('All applic'!$H$7:$H$59080,V24)</f>
        <v>0.74199999999999999</v>
      </c>
      <c r="AD24" s="28">
        <f>INDEX('All applic'!$H$7:$H$59080,W24)</f>
        <v>0.98</v>
      </c>
      <c r="AE24" s="28">
        <f>INDEX('All applic'!$H$7:$H$59080,X24)</f>
        <v>0.54</v>
      </c>
      <c r="AF24" s="28">
        <f>INDEX('All applic'!$H$7:$H$59080,Y24)</f>
        <v>1.048</v>
      </c>
      <c r="AG24" s="28">
        <f>INDEX('All applic'!$H$7:$H$59080,Z24)</f>
        <v>0.98</v>
      </c>
      <c r="AH24" s="28"/>
      <c r="AI24" s="28">
        <f>INDEX('All applic'!$I$7:$I$59080,U24)</f>
        <v>1.9024390243902438</v>
      </c>
      <c r="AJ24" s="28">
        <f>INDEX('All applic'!$I$7:$I$59080,V24)</f>
        <v>1.8048780487804876</v>
      </c>
      <c r="AK24" s="28">
        <f>INDEX('All applic'!$I$7:$I$59080,W24)</f>
        <v>1</v>
      </c>
      <c r="AL24" s="28">
        <f>INDEX('All applic'!$I$7:$I$59080,X24)</f>
        <v>1</v>
      </c>
      <c r="AM24" s="28">
        <f>INDEX('All applic'!$I$7:$I$59080,Y24)</f>
        <v>1.9024390243902438</v>
      </c>
      <c r="AN24" s="28">
        <f>INDEX('All applic'!$I$7:$I$59080,Z24)</f>
        <v>1</v>
      </c>
      <c r="AP24">
        <f>INDEX('All applic'!$J$7:$J$59080,U24)</f>
        <v>-3.4130000000000001E-2</v>
      </c>
      <c r="AQ24">
        <v>0</v>
      </c>
      <c r="AR24">
        <f>INDEX('All applic'!$J$7:$J$59080,W24)</f>
        <v>-3.4130000000000001E-2</v>
      </c>
      <c r="AS24">
        <v>0</v>
      </c>
      <c r="AT24">
        <v>0</v>
      </c>
      <c r="AU24">
        <v>0</v>
      </c>
    </row>
    <row r="25" spans="1:47" x14ac:dyDescent="0.25">
      <c r="A25" t="str">
        <f t="shared" si="0"/>
        <v>CFLSFm1985CZ03</v>
      </c>
      <c r="B25" t="str">
        <f t="shared" si="1"/>
        <v>CFLPGESFmCZ031985</v>
      </c>
      <c r="C25" t="s">
        <v>118</v>
      </c>
      <c r="D25" t="s">
        <v>129</v>
      </c>
      <c r="E25" t="s">
        <v>1649</v>
      </c>
      <c r="F25" s="89" t="s">
        <v>67</v>
      </c>
      <c r="G25" t="s">
        <v>102</v>
      </c>
      <c r="H25" t="s">
        <v>1662</v>
      </c>
      <c r="I25" s="34">
        <f t="shared" si="2"/>
        <v>0.95743026246390217</v>
      </c>
      <c r="J25" s="34">
        <f t="shared" si="3"/>
        <v>1.1237254474392548</v>
      </c>
      <c r="K25" s="34">
        <f t="shared" si="4"/>
        <v>-2.9993030303030306E-2</v>
      </c>
      <c r="M25" s="36">
        <f>VLOOKUP("HV_"&amp;$D25&amp;$E25&amp;VLOOKUP($F25,key!$L$3:$M$13,2,FALSE)&amp;$G25&amp;M$6,'HVAC wts'!$H$7:$R$13254,11,FALSE)</f>
        <v>65011.254600000007</v>
      </c>
      <c r="N25" s="36">
        <f>VLOOKUP("HV_"&amp;$D25&amp;$E25&amp;VLOOKUP($F25,key!$L$3:$M$13,2,FALSE)&amp;$G25&amp;N$6,'HVAC wts'!$H$7:$R$13254,11,FALSE)</f>
        <v>3736.2790000000005</v>
      </c>
      <c r="O25" s="36">
        <f>VLOOKUP("HV_"&amp;$D25&amp;$E25&amp;VLOOKUP($F25,key!$L$3:$M$13,2,FALSE)&amp;$G25&amp;O$6,'HVAC wts'!$H$7:$R$13254,11,FALSE)</f>
        <v>457847.41800000001</v>
      </c>
      <c r="P25" s="36">
        <f>VLOOKUP("HV_"&amp;$D25&amp;$E25&amp;VLOOKUP($F25,key!$L$3:$M$13,2,FALSE)&amp;$G25&amp;P$6,'HVAC wts'!$H$7:$R$13254,11,FALSE)</f>
        <v>26313.070000000003</v>
      </c>
      <c r="Q25" s="36">
        <f>VLOOKUP("HV_"&amp;$D25&amp;$E25&amp;VLOOKUP($F25,key!$L$3:$M$13,2,FALSE)&amp;$G25&amp;Q$6,'HVAC wts'!$H$7:$R$13254,11,FALSE)</f>
        <v>5230.7906000000003</v>
      </c>
      <c r="R25" s="36">
        <f>VLOOKUP("HV_"&amp;$D25&amp;$E25&amp;VLOOKUP($F25,key!$L$3:$M$13,2,FALSE)&amp;$G25&amp;R$6,'HVAC wts'!$H$7:$R$13254,11,FALSE)</f>
        <v>36838.298000000003</v>
      </c>
      <c r="S25" s="36">
        <f t="shared" si="5"/>
        <v>594977.11019999988</v>
      </c>
      <c r="U25">
        <f>MATCH($A25&amp;U$6,'All applic'!$A$7:$A$59080,0)</f>
        <v>73</v>
      </c>
      <c r="V25">
        <f>MATCH($A25&amp;V$6,'All applic'!$A$7:$A$59080,0)</f>
        <v>74</v>
      </c>
      <c r="W25">
        <f>MATCH($A25&amp;W$6,'All applic'!$A$7:$A$59080,0)</f>
        <v>76</v>
      </c>
      <c r="X25">
        <f>MATCH($A25&amp;X$6,'All applic'!$A$7:$A$59080,0)</f>
        <v>75</v>
      </c>
      <c r="Y25">
        <f>MATCH($A25&amp;Y$6,'All applic'!$A$7:$A$59080,0)</f>
        <v>73</v>
      </c>
      <c r="Z25">
        <f>MATCH($A25&amp;Z$6,'All applic'!$A$7:$A$59080,0)</f>
        <v>76</v>
      </c>
      <c r="AB25" s="28">
        <f>INDEX('All applic'!$H$7:$H$59080,U25)</f>
        <v>1.004</v>
      </c>
      <c r="AC25" s="28">
        <f>INDEX('All applic'!$H$7:$H$59080,V25)</f>
        <v>0.71799999999999997</v>
      </c>
      <c r="AD25" s="28">
        <f>INDEX('All applic'!$H$7:$H$59080,W25)</f>
        <v>0.97599999999999998</v>
      </c>
      <c r="AE25" s="28">
        <f>INDEX('All applic'!$H$7:$H$59080,X25)</f>
        <v>0.51800000000000002</v>
      </c>
      <c r="AF25" s="28">
        <f>INDEX('All applic'!$H$7:$H$59080,Y25)</f>
        <v>1.004</v>
      </c>
      <c r="AG25" s="28">
        <f>INDEX('All applic'!$H$7:$H$59080,Z25)</f>
        <v>0.97599999999999998</v>
      </c>
      <c r="AH25" s="28"/>
      <c r="AI25" s="28">
        <f>INDEX('All applic'!$I$7:$I$59080,U25)</f>
        <v>2</v>
      </c>
      <c r="AJ25" s="28">
        <f>INDEX('All applic'!$I$7:$I$59080,V25)</f>
        <v>1.9024390243902438</v>
      </c>
      <c r="AK25" s="28">
        <f>INDEX('All applic'!$I$7:$I$59080,W25)</f>
        <v>1</v>
      </c>
      <c r="AL25" s="28">
        <f>INDEX('All applic'!$I$7:$I$59080,X25)</f>
        <v>1</v>
      </c>
      <c r="AM25" s="28">
        <f>INDEX('All applic'!$I$7:$I$59080,Y25)</f>
        <v>2</v>
      </c>
      <c r="AN25" s="28">
        <f>INDEX('All applic'!$I$7:$I$59080,Z25)</f>
        <v>1</v>
      </c>
      <c r="AP25">
        <f>INDEX('All applic'!$J$7:$J$59080,U25)</f>
        <v>-3.4130000000000001E-2</v>
      </c>
      <c r="AQ25">
        <v>0</v>
      </c>
      <c r="AR25">
        <f>INDEX('All applic'!$J$7:$J$59080,W25)</f>
        <v>-3.4130000000000001E-2</v>
      </c>
      <c r="AS25">
        <v>0</v>
      </c>
      <c r="AT25">
        <v>0</v>
      </c>
      <c r="AU25">
        <v>0</v>
      </c>
    </row>
    <row r="26" spans="1:47" x14ac:dyDescent="0.25">
      <c r="A26" t="str">
        <f t="shared" si="0"/>
        <v>CFLSFm1985CZ04</v>
      </c>
      <c r="B26" t="str">
        <f t="shared" si="1"/>
        <v>CFLPGESFmCZ041985</v>
      </c>
      <c r="C26" t="s">
        <v>118</v>
      </c>
      <c r="D26" t="s">
        <v>129</v>
      </c>
      <c r="E26" t="s">
        <v>1649</v>
      </c>
      <c r="F26" s="89" t="s">
        <v>67</v>
      </c>
      <c r="G26" t="s">
        <v>103</v>
      </c>
      <c r="H26" t="s">
        <v>1662</v>
      </c>
      <c r="I26" s="34">
        <f t="shared" si="2"/>
        <v>1.0137292071764323</v>
      </c>
      <c r="J26" s="34">
        <f t="shared" si="3"/>
        <v>1.4983494999443301</v>
      </c>
      <c r="K26" s="34">
        <f t="shared" si="4"/>
        <v>-2.7858446021241476E-2</v>
      </c>
      <c r="M26" s="36">
        <f>VLOOKUP("HV_"&amp;$D26&amp;$E26&amp;VLOOKUP($F26,key!$L$3:$M$13,2,FALSE)&amp;$G26&amp;M$6,'HVAC wts'!$H$7:$R$13254,11,FALSE)</f>
        <v>145209.15090000001</v>
      </c>
      <c r="N26" s="36">
        <f>VLOOKUP("HV_"&amp;$D26&amp;$E26&amp;VLOOKUP($F26,key!$L$3:$M$13,2,FALSE)&amp;$G26&amp;N$6,'HVAC wts'!$H$7:$R$13254,11,FALSE)</f>
        <v>8345.3535000000011</v>
      </c>
      <c r="O26" s="36">
        <f>VLOOKUP("HV_"&amp;$D26&amp;$E26&amp;VLOOKUP($F26,key!$L$3:$M$13,2,FALSE)&amp;$G26&amp;O$6,'HVAC wts'!$H$7:$R$13254,11,FALSE)</f>
        <v>146170.99679999999</v>
      </c>
      <c r="P26" s="36">
        <f>VLOOKUP("HV_"&amp;$D26&amp;$E26&amp;VLOOKUP($F26,key!$L$3:$M$13,2,FALSE)&amp;$G26&amp;P$6,'HVAC wts'!$H$7:$R$13254,11,FALSE)</f>
        <v>8400.6320000000014</v>
      </c>
      <c r="Q26" s="36">
        <f>VLOOKUP("HV_"&amp;$D26&amp;$E26&amp;VLOOKUP($F26,key!$L$3:$M$13,2,FALSE)&amp;$G26&amp;Q$6,'HVAC wts'!$H$7:$R$13254,11,FALSE)</f>
        <v>11683.4949</v>
      </c>
      <c r="R26" s="36">
        <f>VLOOKUP("HV_"&amp;$D26&amp;$E26&amp;VLOOKUP($F26,key!$L$3:$M$13,2,FALSE)&amp;$G26&amp;R$6,'HVAC wts'!$H$7:$R$13254,11,FALSE)</f>
        <v>11760.884800000002</v>
      </c>
      <c r="S26" s="36">
        <f t="shared" si="5"/>
        <v>331570.51289999997</v>
      </c>
      <c r="U26">
        <f>MATCH($A26&amp;U$6,'All applic'!$A$7:$A$59080,0)</f>
        <v>77</v>
      </c>
      <c r="V26">
        <f>MATCH($A26&amp;V$6,'All applic'!$A$7:$A$59080,0)</f>
        <v>78</v>
      </c>
      <c r="W26">
        <f>MATCH($A26&amp;W$6,'All applic'!$A$7:$A$59080,0)</f>
        <v>80</v>
      </c>
      <c r="X26">
        <f>MATCH($A26&amp;X$6,'All applic'!$A$7:$A$59080,0)</f>
        <v>79</v>
      </c>
      <c r="Y26">
        <f>MATCH($A26&amp;Y$6,'All applic'!$A$7:$A$59080,0)</f>
        <v>77</v>
      </c>
      <c r="Z26">
        <f>MATCH($A26&amp;Z$6,'All applic'!$A$7:$A$59080,0)</f>
        <v>80</v>
      </c>
      <c r="AB26" s="28">
        <f>INDEX('All applic'!$H$7:$H$59080,U26)</f>
        <v>1.0760000000000001</v>
      </c>
      <c r="AC26" s="28">
        <f>INDEX('All applic'!$H$7:$H$59080,V26)</f>
        <v>0.80400000000000005</v>
      </c>
      <c r="AD26" s="28">
        <f>INDEX('All applic'!$H$7:$H$59080,W26)</f>
        <v>0.98399999999999999</v>
      </c>
      <c r="AE26" s="28">
        <f>INDEX('All applic'!$H$7:$H$59080,X26)</f>
        <v>0.61799999999999999</v>
      </c>
      <c r="AF26" s="28">
        <f>INDEX('All applic'!$H$7:$H$59080,Y26)</f>
        <v>1.0760000000000001</v>
      </c>
      <c r="AG26" s="28">
        <f>INDEX('All applic'!$H$7:$H$59080,Z26)</f>
        <v>0.98399999999999999</v>
      </c>
      <c r="AH26" s="28"/>
      <c r="AI26" s="28">
        <f>INDEX('All applic'!$I$7:$I$59080,U26)</f>
        <v>2</v>
      </c>
      <c r="AJ26" s="28">
        <f>INDEX('All applic'!$I$7:$I$59080,V26)</f>
        <v>2</v>
      </c>
      <c r="AK26" s="28">
        <f>INDEX('All applic'!$I$7:$I$59080,W26)</f>
        <v>1</v>
      </c>
      <c r="AL26" s="28">
        <f>INDEX('All applic'!$I$7:$I$59080,X26)</f>
        <v>1</v>
      </c>
      <c r="AM26" s="28">
        <f>INDEX('All applic'!$I$7:$I$59080,Y26)</f>
        <v>2</v>
      </c>
      <c r="AN26" s="28">
        <f>INDEX('All applic'!$I$7:$I$59080,Z26)</f>
        <v>1</v>
      </c>
      <c r="AP26">
        <f>INDEX('All applic'!$J$7:$J$59080,U26)</f>
        <v>-3.1399999999999997E-2</v>
      </c>
      <c r="AQ26">
        <v>0</v>
      </c>
      <c r="AR26">
        <f>INDEX('All applic'!$J$7:$J$59080,W26)</f>
        <v>-3.2000000000000001E-2</v>
      </c>
      <c r="AS26">
        <v>0</v>
      </c>
      <c r="AT26">
        <v>0</v>
      </c>
      <c r="AU26">
        <v>0</v>
      </c>
    </row>
    <row r="27" spans="1:47" x14ac:dyDescent="0.25">
      <c r="A27" t="str">
        <f t="shared" si="0"/>
        <v>CFLSFm1985CZ05</v>
      </c>
      <c r="B27" t="str">
        <f t="shared" si="1"/>
        <v>CFLPGESFmCZ051985</v>
      </c>
      <c r="C27" t="s">
        <v>118</v>
      </c>
      <c r="D27" t="s">
        <v>129</v>
      </c>
      <c r="E27" t="s">
        <v>1649</v>
      </c>
      <c r="F27" s="89" t="s">
        <v>67</v>
      </c>
      <c r="G27" t="s">
        <v>104</v>
      </c>
      <c r="H27" t="s">
        <v>1662</v>
      </c>
      <c r="I27" s="34">
        <f t="shared" si="2"/>
        <v>0.95673068386700977</v>
      </c>
      <c r="J27" s="34">
        <f t="shared" si="3"/>
        <v>1.1985202990973696</v>
      </c>
      <c r="K27" s="34">
        <f t="shared" si="4"/>
        <v>-2.9993030303030303E-2</v>
      </c>
      <c r="M27" s="36">
        <f>VLOOKUP("HV_"&amp;$D27&amp;$E27&amp;VLOOKUP($F27,key!$L$3:$M$13,2,FALSE)&amp;$G27&amp;M$6,'HVAC wts'!$H$7:$R$13254,11,FALSE)</f>
        <v>12319.4697</v>
      </c>
      <c r="N27" s="36">
        <f>VLOOKUP("HV_"&amp;$D27&amp;$E27&amp;VLOOKUP($F27,key!$L$3:$M$13,2,FALSE)&amp;$G27&amp;N$6,'HVAC wts'!$H$7:$R$13254,11,FALSE)</f>
        <v>708.01550000000009</v>
      </c>
      <c r="O27" s="36">
        <f>VLOOKUP("HV_"&amp;$D27&amp;$E27&amp;VLOOKUP($F27,key!$L$3:$M$13,2,FALSE)&amp;$G27&amp;O$6,'HVAC wts'!$H$7:$R$13254,11,FALSE)</f>
        <v>49737.003899999996</v>
      </c>
      <c r="P27" s="36">
        <f>VLOOKUP("HV_"&amp;$D27&amp;$E27&amp;VLOOKUP($F27,key!$L$3:$M$13,2,FALSE)&amp;$G27&amp;P$6,'HVAC wts'!$H$7:$R$13254,11,FALSE)</f>
        <v>2858.4485</v>
      </c>
      <c r="Q27" s="36">
        <f>VLOOKUP("HV_"&amp;$D27&amp;$E27&amp;VLOOKUP($F27,key!$L$3:$M$13,2,FALSE)&amp;$G27&amp;Q$6,'HVAC wts'!$H$7:$R$13254,11,FALSE)</f>
        <v>991.22170000000017</v>
      </c>
      <c r="R27" s="36">
        <f>VLOOKUP("HV_"&amp;$D27&amp;$E27&amp;VLOOKUP($F27,key!$L$3:$M$13,2,FALSE)&amp;$G27&amp;R$6,'HVAC wts'!$H$7:$R$13254,11,FALSE)</f>
        <v>4001.8278999999998</v>
      </c>
      <c r="S27" s="36">
        <f t="shared" si="5"/>
        <v>70615.987199999989</v>
      </c>
      <c r="U27">
        <f>MATCH($A27&amp;U$6,'All applic'!$A$7:$A$59080,0)</f>
        <v>81</v>
      </c>
      <c r="V27">
        <f>MATCH($A27&amp;V$6,'All applic'!$A$7:$A$59080,0)</f>
        <v>82</v>
      </c>
      <c r="W27">
        <f>MATCH($A27&amp;W$6,'All applic'!$A$7:$A$59080,0)</f>
        <v>84</v>
      </c>
      <c r="X27">
        <f>MATCH($A27&amp;X$6,'All applic'!$A$7:$A$59080,0)</f>
        <v>83</v>
      </c>
      <c r="Y27">
        <f>MATCH($A27&amp;Y$6,'All applic'!$A$7:$A$59080,0)</f>
        <v>81</v>
      </c>
      <c r="Z27">
        <f>MATCH($A27&amp;Z$6,'All applic'!$A$7:$A$59080,0)</f>
        <v>84</v>
      </c>
      <c r="AB27" s="28">
        <f>INDEX('All applic'!$H$7:$H$59080,U27)</f>
        <v>1</v>
      </c>
      <c r="AC27" s="28">
        <f>INDEX('All applic'!$H$7:$H$59080,V27)</f>
        <v>0.67</v>
      </c>
      <c r="AD27" s="28">
        <f>INDEX('All applic'!$H$7:$H$59080,W27)</f>
        <v>0.97599999999999998</v>
      </c>
      <c r="AE27" s="28">
        <f>INDEX('All applic'!$H$7:$H$59080,X27)</f>
        <v>0.46400000000000002</v>
      </c>
      <c r="AF27" s="28">
        <f>INDEX('All applic'!$H$7:$H$59080,Y27)</f>
        <v>1</v>
      </c>
      <c r="AG27" s="28">
        <f>INDEX('All applic'!$H$7:$H$59080,Z27)</f>
        <v>0.97599999999999998</v>
      </c>
      <c r="AH27" s="28"/>
      <c r="AI27" s="28">
        <f>INDEX('All applic'!$I$7:$I$59080,U27)</f>
        <v>2</v>
      </c>
      <c r="AJ27" s="28">
        <f>INDEX('All applic'!$I$7:$I$59080,V27)</f>
        <v>2</v>
      </c>
      <c r="AK27" s="28">
        <f>INDEX('All applic'!$I$7:$I$59080,W27)</f>
        <v>1</v>
      </c>
      <c r="AL27" s="28">
        <f>INDEX('All applic'!$I$7:$I$59080,X27)</f>
        <v>1</v>
      </c>
      <c r="AM27" s="28">
        <f>INDEX('All applic'!$I$7:$I$59080,Y27)</f>
        <v>2</v>
      </c>
      <c r="AN27" s="28">
        <f>INDEX('All applic'!$I$7:$I$59080,Z27)</f>
        <v>1</v>
      </c>
      <c r="AP27">
        <f>INDEX('All applic'!$J$7:$J$59080,U27)</f>
        <v>-3.4130000000000001E-2</v>
      </c>
      <c r="AQ27">
        <v>0</v>
      </c>
      <c r="AR27">
        <f>INDEX('All applic'!$J$7:$J$59080,W27)</f>
        <v>-3.4130000000000001E-2</v>
      </c>
      <c r="AS27">
        <v>0</v>
      </c>
      <c r="AT27">
        <v>0</v>
      </c>
      <c r="AU27">
        <v>0</v>
      </c>
    </row>
    <row r="28" spans="1:47" x14ac:dyDescent="0.25">
      <c r="A28" t="str">
        <f t="shared" si="0"/>
        <v>CFLSFm1985CZ06</v>
      </c>
      <c r="B28" t="str">
        <f t="shared" si="1"/>
        <v>CFLPGESFmCZ061985</v>
      </c>
      <c r="C28" t="s">
        <v>118</v>
      </c>
      <c r="D28" t="s">
        <v>129</v>
      </c>
      <c r="E28" t="s">
        <v>1649</v>
      </c>
      <c r="F28" s="89" t="s">
        <v>67</v>
      </c>
      <c r="G28" t="s">
        <v>105</v>
      </c>
      <c r="H28" t="s">
        <v>1662</v>
      </c>
      <c r="I28" s="34">
        <f t="shared" si="2"/>
        <v>0</v>
      </c>
      <c r="J28" s="34">
        <f t="shared" si="3"/>
        <v>0</v>
      </c>
      <c r="K28" s="34">
        <f t="shared" si="4"/>
        <v>0</v>
      </c>
      <c r="M28" s="36">
        <f>VLOOKUP("HV_"&amp;$D28&amp;$E28&amp;VLOOKUP($F28,key!$L$3:$M$13,2,FALSE)&amp;$G28&amp;M$6,'HVAC wts'!$H$7:$R$13254,11,FALSE)</f>
        <v>0</v>
      </c>
      <c r="N28" s="36">
        <f>VLOOKUP("HV_"&amp;$D28&amp;$E28&amp;VLOOKUP($F28,key!$L$3:$M$13,2,FALSE)&amp;$G28&amp;N$6,'HVAC wts'!$H$7:$R$13254,11,FALSE)</f>
        <v>0</v>
      </c>
      <c r="O28" s="36">
        <f>VLOOKUP("HV_"&amp;$D28&amp;$E28&amp;VLOOKUP($F28,key!$L$3:$M$13,2,FALSE)&amp;$G28&amp;O$6,'HVAC wts'!$H$7:$R$13254,11,FALSE)</f>
        <v>0</v>
      </c>
      <c r="P28" s="36">
        <f>VLOOKUP("HV_"&amp;$D28&amp;$E28&amp;VLOOKUP($F28,key!$L$3:$M$13,2,FALSE)&amp;$G28&amp;P$6,'HVAC wts'!$H$7:$R$13254,11,FALSE)</f>
        <v>0</v>
      </c>
      <c r="Q28" s="36">
        <f>VLOOKUP("HV_"&amp;$D28&amp;$E28&amp;VLOOKUP($F28,key!$L$3:$M$13,2,FALSE)&amp;$G28&amp;Q$6,'HVAC wts'!$H$7:$R$13254,11,FALSE)</f>
        <v>0</v>
      </c>
      <c r="R28" s="36">
        <f>VLOOKUP("HV_"&amp;$D28&amp;$E28&amp;VLOOKUP($F28,key!$L$3:$M$13,2,FALSE)&amp;$G28&amp;R$6,'HVAC wts'!$H$7:$R$13254,11,FALSE)</f>
        <v>0</v>
      </c>
      <c r="S28" s="36">
        <f t="shared" si="5"/>
        <v>0</v>
      </c>
      <c r="U28">
        <f>MATCH($A28&amp;U$6,'All applic'!$A$7:$A$59080,0)</f>
        <v>85</v>
      </c>
      <c r="V28">
        <f>MATCH($A28&amp;V$6,'All applic'!$A$7:$A$59080,0)</f>
        <v>86</v>
      </c>
      <c r="W28">
        <f>MATCH($A28&amp;W$6,'All applic'!$A$7:$A$59080,0)</f>
        <v>88</v>
      </c>
      <c r="X28">
        <f>MATCH($A28&amp;X$6,'All applic'!$A$7:$A$59080,0)</f>
        <v>87</v>
      </c>
      <c r="Y28">
        <f>MATCH($A28&amp;Y$6,'All applic'!$A$7:$A$59080,0)</f>
        <v>85</v>
      </c>
      <c r="Z28">
        <f>MATCH($A28&amp;Z$6,'All applic'!$A$7:$A$59080,0)</f>
        <v>88</v>
      </c>
      <c r="AB28" s="28">
        <f>INDEX('All applic'!$H$7:$H$59080,U28)</f>
        <v>1.0660000000000001</v>
      </c>
      <c r="AC28" s="28">
        <f>INDEX('All applic'!$H$7:$H$59080,V28)</f>
        <v>0.88</v>
      </c>
      <c r="AD28" s="28">
        <f>INDEX('All applic'!$H$7:$H$59080,W28)</f>
        <v>0.98799999999999999</v>
      </c>
      <c r="AE28" s="28">
        <f>INDEX('All applic'!$H$7:$H$59080,X28)</f>
        <v>0.67600000000000005</v>
      </c>
      <c r="AF28" s="28">
        <f>INDEX('All applic'!$H$7:$H$59080,Y28)</f>
        <v>1.0660000000000001</v>
      </c>
      <c r="AG28" s="28">
        <f>INDEX('All applic'!$H$7:$H$59080,Z28)</f>
        <v>0.98799999999999999</v>
      </c>
      <c r="AH28" s="28"/>
      <c r="AI28" s="28">
        <f>INDEX('All applic'!$I$7:$I$59080,U28)</f>
        <v>2</v>
      </c>
      <c r="AJ28" s="28">
        <f>INDEX('All applic'!$I$7:$I$59080,V28)</f>
        <v>2</v>
      </c>
      <c r="AK28" s="28">
        <f>INDEX('All applic'!$I$7:$I$59080,W28)</f>
        <v>1</v>
      </c>
      <c r="AL28" s="28">
        <f>INDEX('All applic'!$I$7:$I$59080,X28)</f>
        <v>1.0227272727272727</v>
      </c>
      <c r="AM28" s="28">
        <f>INDEX('All applic'!$I$7:$I$59080,Y28)</f>
        <v>2</v>
      </c>
      <c r="AN28" s="28">
        <f>INDEX('All applic'!$I$7:$I$59080,Z28)</f>
        <v>1</v>
      </c>
      <c r="AP28">
        <f>INDEX('All applic'!$J$7:$J$59080,U28)</f>
        <v>-2.5399999999999999E-2</v>
      </c>
      <c r="AQ28">
        <v>0</v>
      </c>
      <c r="AR28">
        <f>INDEX('All applic'!$J$7:$J$59080,W28)</f>
        <v>-2.5600000000000001E-2</v>
      </c>
      <c r="AS28">
        <v>0</v>
      </c>
      <c r="AT28">
        <v>0</v>
      </c>
      <c r="AU28">
        <v>0</v>
      </c>
    </row>
    <row r="29" spans="1:47" x14ac:dyDescent="0.25">
      <c r="A29" t="str">
        <f t="shared" si="0"/>
        <v>CFLSFm1985CZ07</v>
      </c>
      <c r="B29" t="str">
        <f t="shared" si="1"/>
        <v>CFLPGESFmCZ071985</v>
      </c>
      <c r="C29" t="s">
        <v>118</v>
      </c>
      <c r="D29" t="s">
        <v>129</v>
      </c>
      <c r="E29" t="s">
        <v>1649</v>
      </c>
      <c r="F29" s="89" t="s">
        <v>67</v>
      </c>
      <c r="G29" t="s">
        <v>106</v>
      </c>
      <c r="H29" t="s">
        <v>1662</v>
      </c>
      <c r="I29" s="34">
        <f t="shared" si="2"/>
        <v>0</v>
      </c>
      <c r="J29" s="34">
        <f t="shared" si="3"/>
        <v>0</v>
      </c>
      <c r="K29" s="34">
        <f t="shared" si="4"/>
        <v>0</v>
      </c>
      <c r="M29" s="36">
        <f>VLOOKUP("HV_"&amp;$D29&amp;$E29&amp;VLOOKUP($F29,key!$L$3:$M$13,2,FALSE)&amp;$G29&amp;M$6,'HVAC wts'!$H$7:$R$13254,11,FALSE)</f>
        <v>0</v>
      </c>
      <c r="N29" s="36">
        <f>VLOOKUP("HV_"&amp;$D29&amp;$E29&amp;VLOOKUP($F29,key!$L$3:$M$13,2,FALSE)&amp;$G29&amp;N$6,'HVAC wts'!$H$7:$R$13254,11,FALSE)</f>
        <v>0</v>
      </c>
      <c r="O29" s="36">
        <f>VLOOKUP("HV_"&amp;$D29&amp;$E29&amp;VLOOKUP($F29,key!$L$3:$M$13,2,FALSE)&amp;$G29&amp;O$6,'HVAC wts'!$H$7:$R$13254,11,FALSE)</f>
        <v>0</v>
      </c>
      <c r="P29" s="36">
        <f>VLOOKUP("HV_"&amp;$D29&amp;$E29&amp;VLOOKUP($F29,key!$L$3:$M$13,2,FALSE)&amp;$G29&amp;P$6,'HVAC wts'!$H$7:$R$13254,11,FALSE)</f>
        <v>0</v>
      </c>
      <c r="Q29" s="36">
        <f>VLOOKUP("HV_"&amp;$D29&amp;$E29&amp;VLOOKUP($F29,key!$L$3:$M$13,2,FALSE)&amp;$G29&amp;Q$6,'HVAC wts'!$H$7:$R$13254,11,FALSE)</f>
        <v>0</v>
      </c>
      <c r="R29" s="36">
        <f>VLOOKUP("HV_"&amp;$D29&amp;$E29&amp;VLOOKUP($F29,key!$L$3:$M$13,2,FALSE)&amp;$G29&amp;R$6,'HVAC wts'!$H$7:$R$13254,11,FALSE)</f>
        <v>0</v>
      </c>
      <c r="S29" s="36">
        <f t="shared" si="5"/>
        <v>0</v>
      </c>
      <c r="U29">
        <f>MATCH($A29&amp;U$6,'All applic'!$A$7:$A$59080,0)</f>
        <v>89</v>
      </c>
      <c r="V29">
        <f>MATCH($A29&amp;V$6,'All applic'!$A$7:$A$59080,0)</f>
        <v>90</v>
      </c>
      <c r="W29">
        <f>MATCH($A29&amp;W$6,'All applic'!$A$7:$A$59080,0)</f>
        <v>92</v>
      </c>
      <c r="X29">
        <f>MATCH($A29&amp;X$6,'All applic'!$A$7:$A$59080,0)</f>
        <v>91</v>
      </c>
      <c r="Y29">
        <f>MATCH($A29&amp;Y$6,'All applic'!$A$7:$A$59080,0)</f>
        <v>89</v>
      </c>
      <c r="Z29">
        <f>MATCH($A29&amp;Z$6,'All applic'!$A$7:$A$59080,0)</f>
        <v>92</v>
      </c>
      <c r="AB29" s="28">
        <f>INDEX('All applic'!$H$7:$H$59080,U29)</f>
        <v>1.0820000000000001</v>
      </c>
      <c r="AC29" s="28">
        <f>INDEX('All applic'!$H$7:$H$59080,V29)</f>
        <v>0.91800000000000004</v>
      </c>
      <c r="AD29" s="28">
        <f>INDEX('All applic'!$H$7:$H$59080,W29)</f>
        <v>0.99</v>
      </c>
      <c r="AE29" s="28">
        <f>INDEX('All applic'!$H$7:$H$59080,X29)</f>
        <v>0.71799999999999997</v>
      </c>
      <c r="AF29" s="28">
        <f>INDEX('All applic'!$H$7:$H$59080,Y29)</f>
        <v>1.0820000000000001</v>
      </c>
      <c r="AG29" s="28">
        <f>INDEX('All applic'!$H$7:$H$59080,Z29)</f>
        <v>0.99</v>
      </c>
      <c r="AH29" s="28"/>
      <c r="AI29" s="28">
        <f>INDEX('All applic'!$I$7:$I$59080,U29)</f>
        <v>2</v>
      </c>
      <c r="AJ29" s="28">
        <f>INDEX('All applic'!$I$7:$I$59080,V29)</f>
        <v>2</v>
      </c>
      <c r="AK29" s="28">
        <f>INDEX('All applic'!$I$7:$I$59080,W29)</f>
        <v>1.0227272727272727</v>
      </c>
      <c r="AL29" s="28">
        <f>INDEX('All applic'!$I$7:$I$59080,X29)</f>
        <v>1</v>
      </c>
      <c r="AM29" s="28">
        <f>INDEX('All applic'!$I$7:$I$59080,Y29)</f>
        <v>2</v>
      </c>
      <c r="AN29" s="28">
        <f>INDEX('All applic'!$I$7:$I$59080,Z29)</f>
        <v>1.0227272727272727</v>
      </c>
      <c r="AP29">
        <f>INDEX('All applic'!$J$7:$J$59080,U29)</f>
        <v>-2.2600000000000002E-2</v>
      </c>
      <c r="AQ29">
        <v>0</v>
      </c>
      <c r="AR29">
        <f>INDEX('All applic'!$J$7:$J$59080,W29)</f>
        <v>-2.3E-2</v>
      </c>
      <c r="AS29">
        <v>0</v>
      </c>
      <c r="AT29">
        <v>0</v>
      </c>
      <c r="AU29">
        <v>0</v>
      </c>
    </row>
    <row r="30" spans="1:47" x14ac:dyDescent="0.25">
      <c r="A30" t="str">
        <f t="shared" si="0"/>
        <v>CFLSFm1985CZ08</v>
      </c>
      <c r="B30" t="str">
        <f t="shared" si="1"/>
        <v>CFLPGESFmCZ081985</v>
      </c>
      <c r="C30" t="s">
        <v>118</v>
      </c>
      <c r="D30" t="s">
        <v>129</v>
      </c>
      <c r="E30" t="s">
        <v>1649</v>
      </c>
      <c r="F30" s="89" t="s">
        <v>67</v>
      </c>
      <c r="G30" t="s">
        <v>107</v>
      </c>
      <c r="H30" t="s">
        <v>1662</v>
      </c>
      <c r="I30" s="34">
        <f t="shared" si="2"/>
        <v>0</v>
      </c>
      <c r="J30" s="34">
        <f t="shared" si="3"/>
        <v>0</v>
      </c>
      <c r="K30" s="34">
        <f t="shared" si="4"/>
        <v>0</v>
      </c>
      <c r="M30" s="36">
        <f>VLOOKUP("HV_"&amp;$D30&amp;$E30&amp;VLOOKUP($F30,key!$L$3:$M$13,2,FALSE)&amp;$G30&amp;M$6,'HVAC wts'!$H$7:$R$13254,11,FALSE)</f>
        <v>0</v>
      </c>
      <c r="N30" s="36">
        <f>VLOOKUP("HV_"&amp;$D30&amp;$E30&amp;VLOOKUP($F30,key!$L$3:$M$13,2,FALSE)&amp;$G30&amp;N$6,'HVAC wts'!$H$7:$R$13254,11,FALSE)</f>
        <v>0</v>
      </c>
      <c r="O30" s="36">
        <f>VLOOKUP("HV_"&amp;$D30&amp;$E30&amp;VLOOKUP($F30,key!$L$3:$M$13,2,FALSE)&amp;$G30&amp;O$6,'HVAC wts'!$H$7:$R$13254,11,FALSE)</f>
        <v>0</v>
      </c>
      <c r="P30" s="36">
        <f>VLOOKUP("HV_"&amp;$D30&amp;$E30&amp;VLOOKUP($F30,key!$L$3:$M$13,2,FALSE)&amp;$G30&amp;P$6,'HVAC wts'!$H$7:$R$13254,11,FALSE)</f>
        <v>0</v>
      </c>
      <c r="Q30" s="36">
        <f>VLOOKUP("HV_"&amp;$D30&amp;$E30&amp;VLOOKUP($F30,key!$L$3:$M$13,2,FALSE)&amp;$G30&amp;Q$6,'HVAC wts'!$H$7:$R$13254,11,FALSE)</f>
        <v>0</v>
      </c>
      <c r="R30" s="36">
        <f>VLOOKUP("HV_"&amp;$D30&amp;$E30&amp;VLOOKUP($F30,key!$L$3:$M$13,2,FALSE)&amp;$G30&amp;R$6,'HVAC wts'!$H$7:$R$13254,11,FALSE)</f>
        <v>0</v>
      </c>
      <c r="S30" s="36">
        <f t="shared" si="5"/>
        <v>0</v>
      </c>
      <c r="U30">
        <f>MATCH($A30&amp;U$6,'All applic'!$A$7:$A$59080,0)</f>
        <v>93</v>
      </c>
      <c r="V30">
        <f>MATCH($A30&amp;V$6,'All applic'!$A$7:$A$59080,0)</f>
        <v>94</v>
      </c>
      <c r="W30">
        <f>MATCH($A30&amp;W$6,'All applic'!$A$7:$A$59080,0)</f>
        <v>96</v>
      </c>
      <c r="X30">
        <f>MATCH($A30&amp;X$6,'All applic'!$A$7:$A$59080,0)</f>
        <v>95</v>
      </c>
      <c r="Y30">
        <f>MATCH($A30&amp;Y$6,'All applic'!$A$7:$A$59080,0)</f>
        <v>93</v>
      </c>
      <c r="Z30">
        <f>MATCH($A30&amp;Z$6,'All applic'!$A$7:$A$59080,0)</f>
        <v>96</v>
      </c>
      <c r="AB30" s="28">
        <f>INDEX('All applic'!$H$7:$H$59080,U30)</f>
        <v>1.1100000000000001</v>
      </c>
      <c r="AC30" s="28">
        <f>INDEX('All applic'!$H$7:$H$59080,V30)</f>
        <v>0.96399999999999997</v>
      </c>
      <c r="AD30" s="28">
        <f>INDEX('All applic'!$H$7:$H$59080,W30)</f>
        <v>0.99199999999999999</v>
      </c>
      <c r="AE30" s="28">
        <f>INDEX('All applic'!$H$7:$H$59080,X30)</f>
        <v>0.72799999999999998</v>
      </c>
      <c r="AF30" s="28">
        <f>INDEX('All applic'!$H$7:$H$59080,Y30)</f>
        <v>1.1100000000000001</v>
      </c>
      <c r="AG30" s="28">
        <f>INDEX('All applic'!$H$7:$H$59080,Z30)</f>
        <v>0.99199999999999999</v>
      </c>
      <c r="AH30" s="28"/>
      <c r="AI30" s="28">
        <f>INDEX('All applic'!$I$7:$I$59080,U30)</f>
        <v>1.6136363636363635</v>
      </c>
      <c r="AJ30" s="28">
        <f>INDEX('All applic'!$I$7:$I$59080,V30)</f>
        <v>2</v>
      </c>
      <c r="AK30" s="28">
        <f>INDEX('All applic'!$I$7:$I$59080,W30)</f>
        <v>1</v>
      </c>
      <c r="AL30" s="28">
        <f>INDEX('All applic'!$I$7:$I$59080,X30)</f>
        <v>1</v>
      </c>
      <c r="AM30" s="28">
        <f>INDEX('All applic'!$I$7:$I$59080,Y30)</f>
        <v>1.6136363636363635</v>
      </c>
      <c r="AN30" s="28">
        <f>INDEX('All applic'!$I$7:$I$59080,Z30)</f>
        <v>1</v>
      </c>
      <c r="AP30">
        <f>INDEX('All applic'!$J$7:$J$59080,U30)</f>
        <v>-2.2200000000000001E-2</v>
      </c>
      <c r="AQ30">
        <v>0</v>
      </c>
      <c r="AR30">
        <f>INDEX('All applic'!$J$7:$J$59080,W30)</f>
        <v>-2.2600000000000002E-2</v>
      </c>
      <c r="AS30">
        <v>0</v>
      </c>
      <c r="AT30">
        <v>0</v>
      </c>
      <c r="AU30">
        <v>0</v>
      </c>
    </row>
    <row r="31" spans="1:47" x14ac:dyDescent="0.25">
      <c r="A31" t="str">
        <f t="shared" si="0"/>
        <v>CFLSFm1985CZ09</v>
      </c>
      <c r="B31" t="str">
        <f t="shared" si="1"/>
        <v>CFLPGESFmCZ091985</v>
      </c>
      <c r="C31" t="s">
        <v>118</v>
      </c>
      <c r="D31" t="s">
        <v>129</v>
      </c>
      <c r="E31" t="s">
        <v>1649</v>
      </c>
      <c r="F31" s="89" t="s">
        <v>67</v>
      </c>
      <c r="G31" t="s">
        <v>108</v>
      </c>
      <c r="H31" t="s">
        <v>1662</v>
      </c>
      <c r="I31" s="34">
        <f t="shared" si="2"/>
        <v>0</v>
      </c>
      <c r="J31" s="34">
        <f t="shared" si="3"/>
        <v>0</v>
      </c>
      <c r="K31" s="34">
        <f t="shared" si="4"/>
        <v>0</v>
      </c>
      <c r="M31" s="36">
        <f>VLOOKUP("HV_"&amp;$D31&amp;$E31&amp;VLOOKUP($F31,key!$L$3:$M$13,2,FALSE)&amp;$G31&amp;M$6,'HVAC wts'!$H$7:$R$13254,11,FALSE)</f>
        <v>0</v>
      </c>
      <c r="N31" s="36">
        <f>VLOOKUP("HV_"&amp;$D31&amp;$E31&amp;VLOOKUP($F31,key!$L$3:$M$13,2,FALSE)&amp;$G31&amp;N$6,'HVAC wts'!$H$7:$R$13254,11,FALSE)</f>
        <v>0</v>
      </c>
      <c r="O31" s="36">
        <f>VLOOKUP("HV_"&amp;$D31&amp;$E31&amp;VLOOKUP($F31,key!$L$3:$M$13,2,FALSE)&amp;$G31&amp;O$6,'HVAC wts'!$H$7:$R$13254,11,FALSE)</f>
        <v>0</v>
      </c>
      <c r="P31" s="36">
        <f>VLOOKUP("HV_"&amp;$D31&amp;$E31&amp;VLOOKUP($F31,key!$L$3:$M$13,2,FALSE)&amp;$G31&amp;P$6,'HVAC wts'!$H$7:$R$13254,11,FALSE)</f>
        <v>0</v>
      </c>
      <c r="Q31" s="36">
        <f>VLOOKUP("HV_"&amp;$D31&amp;$E31&amp;VLOOKUP($F31,key!$L$3:$M$13,2,FALSE)&amp;$G31&amp;Q$6,'HVAC wts'!$H$7:$R$13254,11,FALSE)</f>
        <v>0</v>
      </c>
      <c r="R31" s="36">
        <f>VLOOKUP("HV_"&amp;$D31&amp;$E31&amp;VLOOKUP($F31,key!$L$3:$M$13,2,FALSE)&amp;$G31&amp;R$6,'HVAC wts'!$H$7:$R$13254,11,FALSE)</f>
        <v>0</v>
      </c>
      <c r="S31" s="36">
        <f t="shared" si="5"/>
        <v>0</v>
      </c>
      <c r="U31">
        <f>MATCH($A31&amp;U$6,'All applic'!$A$7:$A$59080,0)</f>
        <v>97</v>
      </c>
      <c r="V31">
        <f>MATCH($A31&amp;V$6,'All applic'!$A$7:$A$59080,0)</f>
        <v>98</v>
      </c>
      <c r="W31">
        <f>MATCH($A31&amp;W$6,'All applic'!$A$7:$A$59080,0)</f>
        <v>100</v>
      </c>
      <c r="X31">
        <f>MATCH($A31&amp;X$6,'All applic'!$A$7:$A$59080,0)</f>
        <v>99</v>
      </c>
      <c r="Y31">
        <f>MATCH($A31&amp;Y$6,'All applic'!$A$7:$A$59080,0)</f>
        <v>97</v>
      </c>
      <c r="Z31">
        <f>MATCH($A31&amp;Z$6,'All applic'!$A$7:$A$59080,0)</f>
        <v>100</v>
      </c>
      <c r="AB31" s="28">
        <f>INDEX('All applic'!$H$7:$H$59080,U31)</f>
        <v>1.1259999999999999</v>
      </c>
      <c r="AC31" s="28">
        <f>INDEX('All applic'!$H$7:$H$59080,V31)</f>
        <v>0.98</v>
      </c>
      <c r="AD31" s="28">
        <f>INDEX('All applic'!$H$7:$H$59080,W31)</f>
        <v>0.99199999999999999</v>
      </c>
      <c r="AE31" s="28">
        <f>INDEX('All applic'!$H$7:$H$59080,X31)</f>
        <v>0.71399999999999997</v>
      </c>
      <c r="AF31" s="28">
        <f>INDEX('All applic'!$H$7:$H$59080,Y31)</f>
        <v>1.1259999999999999</v>
      </c>
      <c r="AG31" s="28">
        <f>INDEX('All applic'!$H$7:$H$59080,Z31)</f>
        <v>0.99199999999999999</v>
      </c>
      <c r="AH31" s="28"/>
      <c r="AI31" s="28">
        <f>INDEX('All applic'!$I$7:$I$59080,U31)</f>
        <v>1.8409090909090911</v>
      </c>
      <c r="AJ31" s="28">
        <f>INDEX('All applic'!$I$7:$I$59080,V31)</f>
        <v>2</v>
      </c>
      <c r="AK31" s="28">
        <f>INDEX('All applic'!$I$7:$I$59080,W31)</f>
        <v>1</v>
      </c>
      <c r="AL31" s="28">
        <f>INDEX('All applic'!$I$7:$I$59080,X31)</f>
        <v>1.0227272727272727</v>
      </c>
      <c r="AM31" s="28">
        <f>INDEX('All applic'!$I$7:$I$59080,Y31)</f>
        <v>1.8409090909090911</v>
      </c>
      <c r="AN31" s="28">
        <f>INDEX('All applic'!$I$7:$I$59080,Z31)</f>
        <v>1</v>
      </c>
      <c r="AP31">
        <f>INDEX('All applic'!$J$7:$J$59080,U31)</f>
        <v>-2.1999999999999999E-2</v>
      </c>
      <c r="AQ31">
        <v>0</v>
      </c>
      <c r="AR31">
        <f>INDEX('All applic'!$J$7:$J$59080,W31)</f>
        <v>-2.24E-2</v>
      </c>
      <c r="AS31">
        <v>0</v>
      </c>
      <c r="AT31">
        <v>0</v>
      </c>
      <c r="AU31">
        <v>0</v>
      </c>
    </row>
    <row r="32" spans="1:47" x14ac:dyDescent="0.25">
      <c r="A32" t="str">
        <f t="shared" si="0"/>
        <v>CFLSFm1985CZ10</v>
      </c>
      <c r="B32" t="str">
        <f t="shared" si="1"/>
        <v>CFLPGESFmCZ101985</v>
      </c>
      <c r="C32" t="s">
        <v>118</v>
      </c>
      <c r="D32" t="s">
        <v>129</v>
      </c>
      <c r="E32" t="s">
        <v>1649</v>
      </c>
      <c r="F32" s="89" t="s">
        <v>67</v>
      </c>
      <c r="G32" t="s">
        <v>109</v>
      </c>
      <c r="H32" t="s">
        <v>1662</v>
      </c>
      <c r="I32" s="34">
        <f t="shared" si="2"/>
        <v>0</v>
      </c>
      <c r="J32" s="34">
        <f t="shared" si="3"/>
        <v>0</v>
      </c>
      <c r="K32" s="34">
        <f t="shared" si="4"/>
        <v>0</v>
      </c>
      <c r="M32" s="36">
        <f>VLOOKUP("HV_"&amp;$D32&amp;$E32&amp;VLOOKUP($F32,key!$L$3:$M$13,2,FALSE)&amp;$G32&amp;M$6,'HVAC wts'!$H$7:$R$13254,11,FALSE)</f>
        <v>0</v>
      </c>
      <c r="N32" s="36">
        <f>VLOOKUP("HV_"&amp;$D32&amp;$E32&amp;VLOOKUP($F32,key!$L$3:$M$13,2,FALSE)&amp;$G32&amp;N$6,'HVAC wts'!$H$7:$R$13254,11,FALSE)</f>
        <v>0</v>
      </c>
      <c r="O32" s="36">
        <f>VLOOKUP("HV_"&amp;$D32&amp;$E32&amp;VLOOKUP($F32,key!$L$3:$M$13,2,FALSE)&amp;$G32&amp;O$6,'HVAC wts'!$H$7:$R$13254,11,FALSE)</f>
        <v>0</v>
      </c>
      <c r="P32" s="36">
        <f>VLOOKUP("HV_"&amp;$D32&amp;$E32&amp;VLOOKUP($F32,key!$L$3:$M$13,2,FALSE)&amp;$G32&amp;P$6,'HVAC wts'!$H$7:$R$13254,11,FALSE)</f>
        <v>0</v>
      </c>
      <c r="Q32" s="36">
        <f>VLOOKUP("HV_"&amp;$D32&amp;$E32&amp;VLOOKUP($F32,key!$L$3:$M$13,2,FALSE)&amp;$G32&amp;Q$6,'HVAC wts'!$H$7:$R$13254,11,FALSE)</f>
        <v>0</v>
      </c>
      <c r="R32" s="36">
        <f>VLOOKUP("HV_"&amp;$D32&amp;$E32&amp;VLOOKUP($F32,key!$L$3:$M$13,2,FALSE)&amp;$G32&amp;R$6,'HVAC wts'!$H$7:$R$13254,11,FALSE)</f>
        <v>0</v>
      </c>
      <c r="S32" s="36">
        <f t="shared" si="5"/>
        <v>0</v>
      </c>
      <c r="U32">
        <f>MATCH($A32&amp;U$6,'All applic'!$A$7:$A$59080,0)</f>
        <v>101</v>
      </c>
      <c r="V32">
        <f>MATCH($A32&amp;V$6,'All applic'!$A$7:$A$59080,0)</f>
        <v>102</v>
      </c>
      <c r="W32">
        <f>MATCH($A32&amp;W$6,'All applic'!$A$7:$A$59080,0)</f>
        <v>104</v>
      </c>
      <c r="X32">
        <f>MATCH($A32&amp;X$6,'All applic'!$A$7:$A$59080,0)</f>
        <v>103</v>
      </c>
      <c r="Y32">
        <f>MATCH($A32&amp;Y$6,'All applic'!$A$7:$A$59080,0)</f>
        <v>101</v>
      </c>
      <c r="Z32">
        <f>MATCH($A32&amp;Z$6,'All applic'!$A$7:$A$59080,0)</f>
        <v>104</v>
      </c>
      <c r="AB32" s="28">
        <f>INDEX('All applic'!$H$7:$H$59080,U32)</f>
        <v>1.1220000000000001</v>
      </c>
      <c r="AC32" s="28">
        <f>INDEX('All applic'!$H$7:$H$59080,V32)</f>
        <v>0.94399999999999995</v>
      </c>
      <c r="AD32" s="28">
        <f>INDEX('All applic'!$H$7:$H$59080,W32)</f>
        <v>0.99</v>
      </c>
      <c r="AE32" s="28">
        <f>INDEX('All applic'!$H$7:$H$59080,X32)</f>
        <v>0.65800000000000003</v>
      </c>
      <c r="AF32" s="28">
        <f>INDEX('All applic'!$H$7:$H$59080,Y32)</f>
        <v>1.1220000000000001</v>
      </c>
      <c r="AG32" s="28">
        <f>INDEX('All applic'!$H$7:$H$59080,Z32)</f>
        <v>0.99</v>
      </c>
      <c r="AH32" s="28"/>
      <c r="AI32" s="28">
        <f>INDEX('All applic'!$I$7:$I$59080,U32)</f>
        <v>2</v>
      </c>
      <c r="AJ32" s="28">
        <f>INDEX('All applic'!$I$7:$I$59080,V32)</f>
        <v>2</v>
      </c>
      <c r="AK32" s="28">
        <f>INDEX('All applic'!$I$7:$I$59080,W32)</f>
        <v>1.0227272727272727</v>
      </c>
      <c r="AL32" s="28">
        <f>INDEX('All applic'!$I$7:$I$59080,X32)</f>
        <v>1</v>
      </c>
      <c r="AM32" s="28">
        <f>INDEX('All applic'!$I$7:$I$59080,Y32)</f>
        <v>2</v>
      </c>
      <c r="AN32" s="28">
        <f>INDEX('All applic'!$I$7:$I$59080,Z32)</f>
        <v>1.0227272727272727</v>
      </c>
      <c r="AP32">
        <f>INDEX('All applic'!$J$7:$J$59080,U32)</f>
        <v>-2.5999999999999999E-2</v>
      </c>
      <c r="AQ32">
        <v>0</v>
      </c>
      <c r="AR32">
        <f>INDEX('All applic'!$J$7:$J$59080,W32)</f>
        <v>-2.64E-2</v>
      </c>
      <c r="AS32">
        <v>0</v>
      </c>
      <c r="AT32">
        <v>0</v>
      </c>
      <c r="AU32">
        <v>0</v>
      </c>
    </row>
    <row r="33" spans="1:47" x14ac:dyDescent="0.25">
      <c r="A33" t="str">
        <f t="shared" si="0"/>
        <v>CFLSFm1985CZ11</v>
      </c>
      <c r="B33" t="str">
        <f t="shared" si="1"/>
        <v>CFLPGESFmCZ111985</v>
      </c>
      <c r="C33" t="s">
        <v>118</v>
      </c>
      <c r="D33" t="s">
        <v>129</v>
      </c>
      <c r="E33" t="s">
        <v>1649</v>
      </c>
      <c r="F33" s="89" t="s">
        <v>67</v>
      </c>
      <c r="G33" t="s">
        <v>110</v>
      </c>
      <c r="H33" t="s">
        <v>1662</v>
      </c>
      <c r="I33" s="34">
        <f t="shared" si="2"/>
        <v>1.1224472624633492</v>
      </c>
      <c r="J33" s="34">
        <f t="shared" si="3"/>
        <v>1.9068043197422835</v>
      </c>
      <c r="K33" s="34">
        <f t="shared" si="4"/>
        <v>-2.7091869484409236E-2</v>
      </c>
      <c r="M33" s="36">
        <f>VLOOKUP("HV_"&amp;$D33&amp;$E33&amp;VLOOKUP($F33,key!$L$3:$M$13,2,FALSE)&amp;$G33&amp;M$6,'HVAC wts'!$H$7:$R$13254,11,FALSE)</f>
        <v>166500.3303</v>
      </c>
      <c r="N33" s="36">
        <f>VLOOKUP("HV_"&amp;$D33&amp;$E33&amp;VLOOKUP($F33,key!$L$3:$M$13,2,FALSE)&amp;$G33&amp;N$6,'HVAC wts'!$H$7:$R$13254,11,FALSE)</f>
        <v>9568.9845000000005</v>
      </c>
      <c r="O33" s="36">
        <f>VLOOKUP("HV_"&amp;$D33&amp;$E33&amp;VLOOKUP($F33,key!$L$3:$M$13,2,FALSE)&amp;$G33&amp;O$6,'HVAC wts'!$H$7:$R$13254,11,FALSE)</f>
        <v>12859.696199999998</v>
      </c>
      <c r="P33" s="36">
        <f>VLOOKUP("HV_"&amp;$D33&amp;$E33&amp;VLOOKUP($F33,key!$L$3:$M$13,2,FALSE)&amp;$G33&amp;P$6,'HVAC wts'!$H$7:$R$13254,11,FALSE)</f>
        <v>739.0630000000001</v>
      </c>
      <c r="Q33" s="36">
        <f>VLOOKUP("HV_"&amp;$D33&amp;$E33&amp;VLOOKUP($F33,key!$L$3:$M$13,2,FALSE)&amp;$G33&amp;Q$6,'HVAC wts'!$H$7:$R$13254,11,FALSE)</f>
        <v>13396.578300000001</v>
      </c>
      <c r="R33" s="36">
        <f>VLOOKUP("HV_"&amp;$D33&amp;$E33&amp;VLOOKUP($F33,key!$L$3:$M$13,2,FALSE)&amp;$G33&amp;R$6,'HVAC wts'!$H$7:$R$13254,11,FALSE)</f>
        <v>1034.6882000000001</v>
      </c>
      <c r="S33" s="36">
        <f t="shared" si="5"/>
        <v>204099.34049999999</v>
      </c>
      <c r="U33">
        <f>MATCH($A33&amp;U$6,'All applic'!$A$7:$A$59080,0)</f>
        <v>105</v>
      </c>
      <c r="V33">
        <f>MATCH($A33&amp;V$6,'All applic'!$A$7:$A$59080,0)</f>
        <v>106</v>
      </c>
      <c r="W33">
        <f>MATCH($A33&amp;W$6,'All applic'!$A$7:$A$59080,0)</f>
        <v>108</v>
      </c>
      <c r="X33">
        <f>MATCH($A33&amp;X$6,'All applic'!$A$7:$A$59080,0)</f>
        <v>107</v>
      </c>
      <c r="Y33">
        <f>MATCH($A33&amp;Y$6,'All applic'!$A$7:$A$59080,0)</f>
        <v>105</v>
      </c>
      <c r="Z33">
        <f>MATCH($A33&amp;Z$6,'All applic'!$A$7:$A$59080,0)</f>
        <v>108</v>
      </c>
      <c r="AB33" s="28">
        <f>INDEX('All applic'!$H$7:$H$59080,U33)</f>
        <v>1.1459999999999999</v>
      </c>
      <c r="AC33" s="28">
        <f>INDEX('All applic'!$H$7:$H$59080,V33)</f>
        <v>0.91600000000000004</v>
      </c>
      <c r="AD33" s="28">
        <f>INDEX('All applic'!$H$7:$H$59080,W33)</f>
        <v>0.98799999999999999</v>
      </c>
      <c r="AE33" s="28">
        <f>INDEX('All applic'!$H$7:$H$59080,X33)</f>
        <v>0.59</v>
      </c>
      <c r="AF33" s="28">
        <f>INDEX('All applic'!$H$7:$H$59080,Y33)</f>
        <v>1.1459999999999999</v>
      </c>
      <c r="AG33" s="28">
        <f>INDEX('All applic'!$H$7:$H$59080,Z33)</f>
        <v>0.98799999999999999</v>
      </c>
      <c r="AH33" s="28"/>
      <c r="AI33" s="28">
        <f>INDEX('All applic'!$I$7:$I$59080,U33)</f>
        <v>1.975609756097561</v>
      </c>
      <c r="AJ33" s="28">
        <f>INDEX('All applic'!$I$7:$I$59080,V33)</f>
        <v>2</v>
      </c>
      <c r="AK33" s="28">
        <f>INDEX('All applic'!$I$7:$I$59080,W33)</f>
        <v>1</v>
      </c>
      <c r="AL33" s="28">
        <f>INDEX('All applic'!$I$7:$I$59080,X33)</f>
        <v>1</v>
      </c>
      <c r="AM33" s="28">
        <f>INDEX('All applic'!$I$7:$I$59080,Y33)</f>
        <v>1.975609756097561</v>
      </c>
      <c r="AN33" s="28">
        <f>INDEX('All applic'!$I$7:$I$59080,Z33)</f>
        <v>1</v>
      </c>
      <c r="AP33">
        <f>INDEX('All applic'!$J$7:$J$59080,U33)</f>
        <v>-3.0800000000000001E-2</v>
      </c>
      <c r="AQ33">
        <v>0</v>
      </c>
      <c r="AR33">
        <f>INDEX('All applic'!$J$7:$J$59080,W33)</f>
        <v>-3.1199999999999999E-2</v>
      </c>
      <c r="AS33">
        <v>0</v>
      </c>
      <c r="AT33">
        <v>0</v>
      </c>
      <c r="AU33">
        <v>0</v>
      </c>
    </row>
    <row r="34" spans="1:47" x14ac:dyDescent="0.25">
      <c r="A34" t="str">
        <f t="shared" si="0"/>
        <v>CFLSFm1985CZ12</v>
      </c>
      <c r="B34" t="str">
        <f t="shared" si="1"/>
        <v>CFLPGESFmCZ121985</v>
      </c>
      <c r="C34" t="s">
        <v>118</v>
      </c>
      <c r="D34" t="s">
        <v>129</v>
      </c>
      <c r="E34" t="s">
        <v>1649</v>
      </c>
      <c r="F34" s="89" t="s">
        <v>67</v>
      </c>
      <c r="G34" t="s">
        <v>111</v>
      </c>
      <c r="H34" t="s">
        <v>1662</v>
      </c>
      <c r="I34" s="34">
        <f t="shared" si="2"/>
        <v>1.0693907719711411</v>
      </c>
      <c r="J34" s="34">
        <f t="shared" si="3"/>
        <v>1.8713737938529869</v>
      </c>
      <c r="K34" s="34">
        <f t="shared" si="4"/>
        <v>-2.6562000969565229E-2</v>
      </c>
      <c r="M34" s="36">
        <f>VLOOKUP("HV_"&amp;$D34&amp;$E34&amp;VLOOKUP($F34,key!$L$3:$M$13,2,FALSE)&amp;$G34&amp;M$6,'HVAC wts'!$H$7:$R$13254,11,FALSE)</f>
        <v>479843.74110000004</v>
      </c>
      <c r="N34" s="36">
        <f>VLOOKUP("HV_"&amp;$D34&amp;$E34&amp;VLOOKUP($F34,key!$L$3:$M$13,2,FALSE)&amp;$G34&amp;N$6,'HVAC wts'!$H$7:$R$13254,11,FALSE)</f>
        <v>27577.226500000001</v>
      </c>
      <c r="O34" s="36">
        <f>VLOOKUP("HV_"&amp;$D34&amp;$E34&amp;VLOOKUP($F34,key!$L$3:$M$13,2,FALSE)&amp;$G34&amp;O$6,'HVAC wts'!$H$7:$R$13254,11,FALSE)</f>
        <v>70831.232700000022</v>
      </c>
      <c r="P34" s="36">
        <f>VLOOKUP("HV_"&amp;$D34&amp;$E34&amp;VLOOKUP($F34,key!$L$3:$M$13,2,FALSE)&amp;$G34&amp;P$6,'HVAC wts'!$H$7:$R$13254,11,FALSE)</f>
        <v>4070.7605000000003</v>
      </c>
      <c r="Q34" s="36">
        <f>VLOOKUP("HV_"&amp;$D34&amp;$E34&amp;VLOOKUP($F34,key!$L$3:$M$13,2,FALSE)&amp;$G34&amp;Q$6,'HVAC wts'!$H$7:$R$13254,11,FALSE)</f>
        <v>38608.117100000003</v>
      </c>
      <c r="R34" s="36">
        <f>VLOOKUP("HV_"&amp;$D34&amp;$E34&amp;VLOOKUP($F34,key!$L$3:$M$13,2,FALSE)&amp;$G34&amp;R$6,'HVAC wts'!$H$7:$R$13254,11,FALSE)</f>
        <v>5699.0647000000008</v>
      </c>
      <c r="S34" s="36">
        <f t="shared" si="5"/>
        <v>626630.14260000002</v>
      </c>
      <c r="U34">
        <f>MATCH($A34&amp;U$6,'All applic'!$A$7:$A$59080,0)</f>
        <v>109</v>
      </c>
      <c r="V34">
        <f>MATCH($A34&amp;V$6,'All applic'!$A$7:$A$59080,0)</f>
        <v>110</v>
      </c>
      <c r="W34">
        <f>MATCH($A34&amp;W$6,'All applic'!$A$7:$A$59080,0)</f>
        <v>112</v>
      </c>
      <c r="X34">
        <f>MATCH($A34&amp;X$6,'All applic'!$A$7:$A$59080,0)</f>
        <v>111</v>
      </c>
      <c r="Y34">
        <f>MATCH($A34&amp;Y$6,'All applic'!$A$7:$A$59080,0)</f>
        <v>109</v>
      </c>
      <c r="Z34">
        <f>MATCH($A34&amp;Z$6,'All applic'!$A$7:$A$59080,0)</f>
        <v>112</v>
      </c>
      <c r="AB34" s="28">
        <f>INDEX('All applic'!$H$7:$H$59080,U34)</f>
        <v>1.0960000000000001</v>
      </c>
      <c r="AC34" s="28">
        <f>INDEX('All applic'!$H$7:$H$59080,V34)</f>
        <v>0.86399999999999999</v>
      </c>
      <c r="AD34" s="28">
        <f>INDEX('All applic'!$H$7:$H$59080,W34)</f>
        <v>0.98799999999999999</v>
      </c>
      <c r="AE34" s="28">
        <f>INDEX('All applic'!$H$7:$H$59080,X34)</f>
        <v>0.60199999999999998</v>
      </c>
      <c r="AF34" s="28">
        <f>INDEX('All applic'!$H$7:$H$59080,Y34)</f>
        <v>1.0960000000000001</v>
      </c>
      <c r="AG34" s="28">
        <f>INDEX('All applic'!$H$7:$H$59080,Z34)</f>
        <v>0.98799999999999999</v>
      </c>
      <c r="AH34" s="28"/>
      <c r="AI34" s="28">
        <f>INDEX('All applic'!$I$7:$I$59080,U34)</f>
        <v>2</v>
      </c>
      <c r="AJ34" s="28">
        <f>INDEX('All applic'!$I$7:$I$59080,V34)</f>
        <v>2</v>
      </c>
      <c r="AK34" s="28">
        <f>INDEX('All applic'!$I$7:$I$59080,W34)</f>
        <v>1</v>
      </c>
      <c r="AL34" s="28">
        <f>INDEX('All applic'!$I$7:$I$59080,X34)</f>
        <v>1</v>
      </c>
      <c r="AM34" s="28">
        <f>INDEX('All applic'!$I$7:$I$59080,Y34)</f>
        <v>2</v>
      </c>
      <c r="AN34" s="28">
        <f>INDEX('All applic'!$I$7:$I$59080,Z34)</f>
        <v>1</v>
      </c>
      <c r="AP34">
        <f>INDEX('All applic'!$J$7:$J$59080,U34)</f>
        <v>-3.0199999999999998E-2</v>
      </c>
      <c r="AQ34">
        <v>0</v>
      </c>
      <c r="AR34">
        <f>INDEX('All applic'!$J$7:$J$59080,W34)</f>
        <v>-3.04E-2</v>
      </c>
      <c r="AS34">
        <v>0</v>
      </c>
      <c r="AT34">
        <v>0</v>
      </c>
      <c r="AU34">
        <v>0</v>
      </c>
    </row>
    <row r="35" spans="1:47" x14ac:dyDescent="0.25">
      <c r="A35" t="str">
        <f t="shared" si="0"/>
        <v>CFLSFm1985CZ13</v>
      </c>
      <c r="B35" t="str">
        <f t="shared" si="1"/>
        <v>CFLPGESFmCZ131985</v>
      </c>
      <c r="C35" t="s">
        <v>118</v>
      </c>
      <c r="D35" t="s">
        <v>129</v>
      </c>
      <c r="E35" t="s">
        <v>1649</v>
      </c>
      <c r="F35" s="89" t="s">
        <v>67</v>
      </c>
      <c r="G35" t="s">
        <v>112</v>
      </c>
      <c r="H35" t="s">
        <v>1662</v>
      </c>
      <c r="I35" s="34">
        <f t="shared" si="2"/>
        <v>1.1287081919232564</v>
      </c>
      <c r="J35" s="34">
        <f t="shared" si="3"/>
        <v>1.8254345417285138</v>
      </c>
      <c r="K35" s="34">
        <f t="shared" si="4"/>
        <v>-2.5323630379879811E-2</v>
      </c>
      <c r="M35" s="36">
        <f>VLOOKUP("HV_"&amp;$D35&amp;$E35&amp;VLOOKUP($F35,key!$L$3:$M$13,2,FALSE)&amp;$G35&amp;M$6,'HVAC wts'!$H$7:$R$13254,11,FALSE)</f>
        <v>235327.16999999998</v>
      </c>
      <c r="N35" s="36">
        <f>VLOOKUP("HV_"&amp;$D35&amp;$E35&amp;VLOOKUP($F35,key!$L$3:$M$13,2,FALSE)&amp;$G35&amp;N$6,'HVAC wts'!$H$7:$R$13254,11,FALSE)</f>
        <v>13524.550000000001</v>
      </c>
      <c r="O35" s="36">
        <f>VLOOKUP("HV_"&amp;$D35&amp;$E35&amp;VLOOKUP($F35,key!$L$3:$M$13,2,FALSE)&amp;$G35&amp;O$6,'HVAC wts'!$H$7:$R$13254,11,FALSE)</f>
        <v>10153.648199999996</v>
      </c>
      <c r="P35" s="36">
        <f>VLOOKUP("HV_"&amp;$D35&amp;$E35&amp;VLOOKUP($F35,key!$L$3:$M$13,2,FALSE)&amp;$G35&amp;P$6,'HVAC wts'!$H$7:$R$13254,11,FALSE)</f>
        <v>583.54299999999967</v>
      </c>
      <c r="Q35" s="36">
        <f>VLOOKUP("HV_"&amp;$D35&amp;$E35&amp;VLOOKUP($F35,key!$L$3:$M$13,2,FALSE)&amp;$G35&amp;Q$6,'HVAC wts'!$H$7:$R$13254,11,FALSE)</f>
        <v>18934.370000000003</v>
      </c>
      <c r="R35" s="36">
        <f>VLOOKUP("HV_"&amp;$D35&amp;$E35&amp;VLOOKUP($F35,key!$L$3:$M$13,2,FALSE)&amp;$G35&amp;R$6,'HVAC wts'!$H$7:$R$13254,11,FALSE)</f>
        <v>816.96019999999965</v>
      </c>
      <c r="S35" s="36">
        <f t="shared" si="5"/>
        <v>279340.24139999994</v>
      </c>
      <c r="U35">
        <f>MATCH($A35&amp;U$6,'All applic'!$A$7:$A$59080,0)</f>
        <v>113</v>
      </c>
      <c r="V35">
        <f>MATCH($A35&amp;V$6,'All applic'!$A$7:$A$59080,0)</f>
        <v>114</v>
      </c>
      <c r="W35">
        <f>MATCH($A35&amp;W$6,'All applic'!$A$7:$A$59080,0)</f>
        <v>116</v>
      </c>
      <c r="X35">
        <f>MATCH($A35&amp;X$6,'All applic'!$A$7:$A$59080,0)</f>
        <v>115</v>
      </c>
      <c r="Y35">
        <f>MATCH($A35&amp;Y$6,'All applic'!$A$7:$A$59080,0)</f>
        <v>113</v>
      </c>
      <c r="Z35">
        <f>MATCH($A35&amp;Z$6,'All applic'!$A$7:$A$59080,0)</f>
        <v>116</v>
      </c>
      <c r="AB35" s="28">
        <f>INDEX('All applic'!$H$7:$H$59080,U35)</f>
        <v>1.1459999999999999</v>
      </c>
      <c r="AC35" s="28">
        <f>INDEX('All applic'!$H$7:$H$59080,V35)</f>
        <v>0.93799999999999994</v>
      </c>
      <c r="AD35" s="28">
        <f>INDEX('All applic'!$H$7:$H$59080,W35)</f>
        <v>0.99</v>
      </c>
      <c r="AE35" s="28">
        <f>INDEX('All applic'!$H$7:$H$59080,X35)</f>
        <v>0.622</v>
      </c>
      <c r="AF35" s="28">
        <f>INDEX('All applic'!$H$7:$H$59080,Y35)</f>
        <v>1.1459999999999999</v>
      </c>
      <c r="AG35" s="28">
        <f>INDEX('All applic'!$H$7:$H$59080,Z35)</f>
        <v>0.99</v>
      </c>
      <c r="AH35" s="28"/>
      <c r="AI35" s="28">
        <f>INDEX('All applic'!$I$7:$I$59080,U35)</f>
        <v>1.8536585365853657</v>
      </c>
      <c r="AJ35" s="28">
        <f>INDEX('All applic'!$I$7:$I$59080,V35)</f>
        <v>2</v>
      </c>
      <c r="AK35" s="28">
        <f>INDEX('All applic'!$I$7:$I$59080,W35)</f>
        <v>1</v>
      </c>
      <c r="AL35" s="28">
        <f>INDEX('All applic'!$I$7:$I$59080,X35)</f>
        <v>1</v>
      </c>
      <c r="AM35" s="28">
        <f>INDEX('All applic'!$I$7:$I$59080,Y35)</f>
        <v>1.8536585365853657</v>
      </c>
      <c r="AN35" s="28">
        <f>INDEX('All applic'!$I$7:$I$59080,Z35)</f>
        <v>1</v>
      </c>
      <c r="AP35">
        <f>INDEX('All applic'!$J$7:$J$59080,U35)</f>
        <v>-2.8799999999999999E-2</v>
      </c>
      <c r="AQ35">
        <v>0</v>
      </c>
      <c r="AR35">
        <f>INDEX('All applic'!$J$7:$J$59080,W35)</f>
        <v>-2.92E-2</v>
      </c>
      <c r="AS35">
        <v>0</v>
      </c>
      <c r="AT35">
        <v>0</v>
      </c>
      <c r="AU35">
        <v>0</v>
      </c>
    </row>
    <row r="36" spans="1:47" x14ac:dyDescent="0.25">
      <c r="A36" t="str">
        <f t="shared" si="0"/>
        <v>CFLSFm1985CZ14</v>
      </c>
      <c r="B36" t="str">
        <f t="shared" si="1"/>
        <v>CFLPGESFmCZ141985</v>
      </c>
      <c r="C36" t="s">
        <v>118</v>
      </c>
      <c r="D36" t="s">
        <v>129</v>
      </c>
      <c r="E36" t="s">
        <v>1649</v>
      </c>
      <c r="F36" s="89" t="s">
        <v>67</v>
      </c>
      <c r="G36" t="s">
        <v>113</v>
      </c>
      <c r="H36" t="s">
        <v>1662</v>
      </c>
      <c r="I36" s="34">
        <f t="shared" si="2"/>
        <v>0</v>
      </c>
      <c r="J36" s="34">
        <f t="shared" si="3"/>
        <v>0</v>
      </c>
      <c r="K36" s="34">
        <f t="shared" si="4"/>
        <v>0</v>
      </c>
      <c r="M36" s="36">
        <f>VLOOKUP("HV_"&amp;$D36&amp;$E36&amp;VLOOKUP($F36,key!$L$3:$M$13,2,FALSE)&amp;$G36&amp;M$6,'HVAC wts'!$H$7:$R$13254,11,FALSE)</f>
        <v>0</v>
      </c>
      <c r="N36" s="36">
        <f>VLOOKUP("HV_"&amp;$D36&amp;$E36&amp;VLOOKUP($F36,key!$L$3:$M$13,2,FALSE)&amp;$G36&amp;N$6,'HVAC wts'!$H$7:$R$13254,11,FALSE)</f>
        <v>0</v>
      </c>
      <c r="O36" s="36">
        <f>VLOOKUP("HV_"&amp;$D36&amp;$E36&amp;VLOOKUP($F36,key!$L$3:$M$13,2,FALSE)&amp;$G36&amp;O$6,'HVAC wts'!$H$7:$R$13254,11,FALSE)</f>
        <v>0</v>
      </c>
      <c r="P36" s="36">
        <f>VLOOKUP("HV_"&amp;$D36&amp;$E36&amp;VLOOKUP($F36,key!$L$3:$M$13,2,FALSE)&amp;$G36&amp;P$6,'HVAC wts'!$H$7:$R$13254,11,FALSE)</f>
        <v>0</v>
      </c>
      <c r="Q36" s="36">
        <f>VLOOKUP("HV_"&amp;$D36&amp;$E36&amp;VLOOKUP($F36,key!$L$3:$M$13,2,FALSE)&amp;$G36&amp;Q$6,'HVAC wts'!$H$7:$R$13254,11,FALSE)</f>
        <v>0</v>
      </c>
      <c r="R36" s="36">
        <f>VLOOKUP("HV_"&amp;$D36&amp;$E36&amp;VLOOKUP($F36,key!$L$3:$M$13,2,FALSE)&amp;$G36&amp;R$6,'HVAC wts'!$H$7:$R$13254,11,FALSE)</f>
        <v>0</v>
      </c>
      <c r="S36" s="36">
        <f t="shared" si="5"/>
        <v>0</v>
      </c>
      <c r="U36">
        <f>MATCH($A36&amp;U$6,'All applic'!$A$7:$A$59080,0)</f>
        <v>117</v>
      </c>
      <c r="V36">
        <f>MATCH($A36&amp;V$6,'All applic'!$A$7:$A$59080,0)</f>
        <v>118</v>
      </c>
      <c r="W36">
        <f>MATCH($A36&amp;W$6,'All applic'!$A$7:$A$59080,0)</f>
        <v>120</v>
      </c>
      <c r="X36">
        <f>MATCH($A36&amp;X$6,'All applic'!$A$7:$A$59080,0)</f>
        <v>119</v>
      </c>
      <c r="Y36">
        <f>MATCH($A36&amp;Y$6,'All applic'!$A$7:$A$59080,0)</f>
        <v>117</v>
      </c>
      <c r="Z36">
        <f>MATCH($A36&amp;Z$6,'All applic'!$A$7:$A$59080,0)</f>
        <v>120</v>
      </c>
      <c r="AB36" s="28">
        <f>INDEX('All applic'!$H$7:$H$59080,U36)</f>
        <v>1.1579999999999999</v>
      </c>
      <c r="AC36" s="28">
        <f>INDEX('All applic'!$H$7:$H$59080,V36)</f>
        <v>0.91400000000000003</v>
      </c>
      <c r="AD36" s="28">
        <f>INDEX('All applic'!$H$7:$H$59080,W36)</f>
        <v>0.98799999999999999</v>
      </c>
      <c r="AE36" s="28">
        <f>INDEX('All applic'!$H$7:$H$59080,X36)</f>
        <v>0.61799999999999999</v>
      </c>
      <c r="AF36" s="28">
        <f>INDEX('All applic'!$H$7:$H$59080,Y36)</f>
        <v>1.1579999999999999</v>
      </c>
      <c r="AG36" s="28">
        <f>INDEX('All applic'!$H$7:$H$59080,Z36)</f>
        <v>0.98799999999999999</v>
      </c>
      <c r="AH36" s="28"/>
      <c r="AI36" s="28">
        <f>INDEX('All applic'!$I$7:$I$59080,U36)</f>
        <v>1.7380952380952379</v>
      </c>
      <c r="AJ36" s="28">
        <f>INDEX('All applic'!$I$7:$I$59080,V36)</f>
        <v>1.9761904761904763</v>
      </c>
      <c r="AK36" s="28">
        <f>INDEX('All applic'!$I$7:$I$59080,W36)</f>
        <v>1.0238095238095237</v>
      </c>
      <c r="AL36" s="28">
        <f>INDEX('All applic'!$I$7:$I$59080,X36)</f>
        <v>1</v>
      </c>
      <c r="AM36" s="28">
        <f>INDEX('All applic'!$I$7:$I$59080,Y36)</f>
        <v>1.7380952380952379</v>
      </c>
      <c r="AN36" s="28">
        <f>INDEX('All applic'!$I$7:$I$59080,Z36)</f>
        <v>1.0238095238095237</v>
      </c>
      <c r="AP36">
        <f>INDEX('All applic'!$J$7:$J$59080,U36)</f>
        <v>-3.0800000000000001E-2</v>
      </c>
      <c r="AQ36">
        <v>0</v>
      </c>
      <c r="AR36">
        <f>INDEX('All applic'!$J$7:$J$59080,W36)</f>
        <v>-3.1199999999999999E-2</v>
      </c>
      <c r="AS36">
        <v>0</v>
      </c>
      <c r="AT36">
        <v>0</v>
      </c>
      <c r="AU36">
        <v>0</v>
      </c>
    </row>
    <row r="37" spans="1:47" x14ac:dyDescent="0.25">
      <c r="A37" t="str">
        <f t="shared" si="0"/>
        <v>CFLSFm1985CZ15</v>
      </c>
      <c r="B37" t="str">
        <f t="shared" si="1"/>
        <v>CFLPGESFmCZ151985</v>
      </c>
      <c r="C37" t="s">
        <v>118</v>
      </c>
      <c r="D37" t="s">
        <v>129</v>
      </c>
      <c r="E37" t="s">
        <v>1649</v>
      </c>
      <c r="F37" s="89" t="s">
        <v>67</v>
      </c>
      <c r="G37" t="s">
        <v>114</v>
      </c>
      <c r="H37" t="s">
        <v>1662</v>
      </c>
      <c r="I37" s="34">
        <f t="shared" si="2"/>
        <v>0</v>
      </c>
      <c r="J37" s="34">
        <f t="shared" si="3"/>
        <v>0</v>
      </c>
      <c r="K37" s="34">
        <f t="shared" si="4"/>
        <v>0</v>
      </c>
      <c r="M37" s="36">
        <f>VLOOKUP("HV_"&amp;$D37&amp;$E37&amp;VLOOKUP($F37,key!$L$3:$M$13,2,FALSE)&amp;$G37&amp;M$6,'HVAC wts'!$H$7:$R$13254,11,FALSE)</f>
        <v>0</v>
      </c>
      <c r="N37" s="36">
        <f>VLOOKUP("HV_"&amp;$D37&amp;$E37&amp;VLOOKUP($F37,key!$L$3:$M$13,2,FALSE)&amp;$G37&amp;N$6,'HVAC wts'!$H$7:$R$13254,11,FALSE)</f>
        <v>0</v>
      </c>
      <c r="O37" s="36">
        <f>VLOOKUP("HV_"&amp;$D37&amp;$E37&amp;VLOOKUP($F37,key!$L$3:$M$13,2,FALSE)&amp;$G37&amp;O$6,'HVAC wts'!$H$7:$R$13254,11,FALSE)</f>
        <v>0</v>
      </c>
      <c r="P37" s="36">
        <f>VLOOKUP("HV_"&amp;$D37&amp;$E37&amp;VLOOKUP($F37,key!$L$3:$M$13,2,FALSE)&amp;$G37&amp;P$6,'HVAC wts'!$H$7:$R$13254,11,FALSE)</f>
        <v>0</v>
      </c>
      <c r="Q37" s="36">
        <f>VLOOKUP("HV_"&amp;$D37&amp;$E37&amp;VLOOKUP($F37,key!$L$3:$M$13,2,FALSE)&amp;$G37&amp;Q$6,'HVAC wts'!$H$7:$R$13254,11,FALSE)</f>
        <v>0</v>
      </c>
      <c r="R37" s="36">
        <f>VLOOKUP("HV_"&amp;$D37&amp;$E37&amp;VLOOKUP($F37,key!$L$3:$M$13,2,FALSE)&amp;$G37&amp;R$6,'HVAC wts'!$H$7:$R$13254,11,FALSE)</f>
        <v>0</v>
      </c>
      <c r="S37" s="36">
        <f t="shared" si="5"/>
        <v>0</v>
      </c>
      <c r="U37">
        <f>MATCH($A37&amp;U$6,'All applic'!$A$7:$A$59080,0)</f>
        <v>121</v>
      </c>
      <c r="V37">
        <f>MATCH($A37&amp;V$6,'All applic'!$A$7:$A$59080,0)</f>
        <v>122</v>
      </c>
      <c r="W37">
        <f>MATCH($A37&amp;W$6,'All applic'!$A$7:$A$59080,0)</f>
        <v>124</v>
      </c>
      <c r="X37">
        <f>MATCH($A37&amp;X$6,'All applic'!$A$7:$A$59080,0)</f>
        <v>123</v>
      </c>
      <c r="Y37">
        <f>MATCH($A37&amp;Y$6,'All applic'!$A$7:$A$59080,0)</f>
        <v>121</v>
      </c>
      <c r="Z37">
        <f>MATCH($A37&amp;Z$6,'All applic'!$A$7:$A$59080,0)</f>
        <v>124</v>
      </c>
      <c r="AB37" s="28">
        <f>INDEX('All applic'!$H$7:$H$59080,U37)</f>
        <v>1.232</v>
      </c>
      <c r="AC37" s="28">
        <f>INDEX('All applic'!$H$7:$H$59080,V37)</f>
        <v>1.1619999999999999</v>
      </c>
      <c r="AD37" s="28">
        <f>INDEX('All applic'!$H$7:$H$59080,W37)</f>
        <v>0.998</v>
      </c>
      <c r="AE37" s="28">
        <f>INDEX('All applic'!$H$7:$H$59080,X37)</f>
        <v>0.83199999999999996</v>
      </c>
      <c r="AF37" s="28">
        <f>INDEX('All applic'!$H$7:$H$59080,Y37)</f>
        <v>1.232</v>
      </c>
      <c r="AG37" s="28">
        <f>INDEX('All applic'!$H$7:$H$59080,Z37)</f>
        <v>0.998</v>
      </c>
      <c r="AH37" s="28"/>
      <c r="AI37" s="28">
        <f>INDEX('All applic'!$I$7:$I$59080,U37)</f>
        <v>1.7380952380952379</v>
      </c>
      <c r="AJ37" s="28">
        <f>INDEX('All applic'!$I$7:$I$59080,V37)</f>
        <v>1.9285714285714286</v>
      </c>
      <c r="AK37" s="28">
        <f>INDEX('All applic'!$I$7:$I$59080,W37)</f>
        <v>1.0238095238095237</v>
      </c>
      <c r="AL37" s="28">
        <f>INDEX('All applic'!$I$7:$I$59080,X37)</f>
        <v>1</v>
      </c>
      <c r="AM37" s="28">
        <f>INDEX('All applic'!$I$7:$I$59080,Y37)</f>
        <v>1.7380952380952379</v>
      </c>
      <c r="AN37" s="28">
        <f>INDEX('All applic'!$I$7:$I$59080,Z37)</f>
        <v>1.0238095238095237</v>
      </c>
      <c r="AP37">
        <f>INDEX('All applic'!$J$7:$J$59080,U37)</f>
        <v>-1.2960000000000001E-2</v>
      </c>
      <c r="AQ37">
        <v>0</v>
      </c>
      <c r="AR37">
        <f>INDEX('All applic'!$J$7:$J$59080,W37)</f>
        <v>-1.3359999999999999E-2</v>
      </c>
      <c r="AS37">
        <v>0</v>
      </c>
      <c r="AT37">
        <v>0</v>
      </c>
      <c r="AU37">
        <v>0</v>
      </c>
    </row>
    <row r="38" spans="1:47" x14ac:dyDescent="0.25">
      <c r="A38" t="str">
        <f t="shared" si="0"/>
        <v>CFLSFm1985CZ16</v>
      </c>
      <c r="B38" t="str">
        <f t="shared" si="1"/>
        <v>CFLPGESFmCZ161985</v>
      </c>
      <c r="C38" t="s">
        <v>118</v>
      </c>
      <c r="D38" t="s">
        <v>129</v>
      </c>
      <c r="E38" t="s">
        <v>1649</v>
      </c>
      <c r="F38" s="89" t="s">
        <v>67</v>
      </c>
      <c r="G38" t="s">
        <v>115</v>
      </c>
      <c r="H38" t="s">
        <v>1662</v>
      </c>
      <c r="I38" s="34">
        <f t="shared" si="2"/>
        <v>1.0080675756739188</v>
      </c>
      <c r="J38" s="34">
        <f t="shared" si="3"/>
        <v>1.5297941390114458</v>
      </c>
      <c r="K38" s="34">
        <f t="shared" si="4"/>
        <v>-2.9993030303030303E-2</v>
      </c>
      <c r="M38" s="36">
        <f>VLOOKUP("HV_"&amp;$D38&amp;$E38&amp;VLOOKUP($F38,key!$L$3:$M$13,2,FALSE)&amp;$G38&amp;M$6,'HVAC wts'!$H$7:$R$13254,11,FALSE)</f>
        <v>25441.7667</v>
      </c>
      <c r="N38" s="36">
        <f>VLOOKUP("HV_"&amp;$D38&amp;$E38&amp;VLOOKUP($F38,key!$L$3:$M$13,2,FALSE)&amp;$G38&amp;N$6,'HVAC wts'!$H$7:$R$13254,11,FALSE)</f>
        <v>1462.1704999999999</v>
      </c>
      <c r="O38" s="36">
        <f>VLOOKUP("HV_"&amp;$D38&amp;$E38&amp;VLOOKUP($F38,key!$L$3:$M$13,2,FALSE)&amp;$G38&amp;O$6,'HVAC wts'!$H$7:$R$13254,11,FALSE)</f>
        <v>21408.951300000001</v>
      </c>
      <c r="P38" s="36">
        <f>VLOOKUP("HV_"&amp;$D38&amp;$E38&amp;VLOOKUP($F38,key!$L$3:$M$13,2,FALSE)&amp;$G38&amp;P$6,'HVAC wts'!$H$7:$R$13254,11,FALSE)</f>
        <v>1230.3995000000002</v>
      </c>
      <c r="Q38" s="36">
        <f>VLOOKUP("HV_"&amp;$D38&amp;$E38&amp;VLOOKUP($F38,key!$L$3:$M$13,2,FALSE)&amp;$G38&amp;Q$6,'HVAC wts'!$H$7:$R$13254,11,FALSE)</f>
        <v>2047.0387000000001</v>
      </c>
      <c r="R38" s="36">
        <f>VLOOKUP("HV_"&amp;$D38&amp;$E38&amp;VLOOKUP($F38,key!$L$3:$M$13,2,FALSE)&amp;$G38&amp;R$6,'HVAC wts'!$H$7:$R$13254,11,FALSE)</f>
        <v>1722.5592999999999</v>
      </c>
      <c r="S38" s="36">
        <f t="shared" si="5"/>
        <v>53312.885999999999</v>
      </c>
      <c r="U38">
        <f>MATCH($A38&amp;U$6,'All applic'!$A$7:$A$59080,0)</f>
        <v>125</v>
      </c>
      <c r="V38">
        <f>MATCH($A38&amp;V$6,'All applic'!$A$7:$A$59080,0)</f>
        <v>126</v>
      </c>
      <c r="W38">
        <f>MATCH($A38&amp;W$6,'All applic'!$A$7:$A$59080,0)</f>
        <v>128</v>
      </c>
      <c r="X38">
        <f>MATCH($A38&amp;X$6,'All applic'!$A$7:$A$59080,0)</f>
        <v>127</v>
      </c>
      <c r="Y38">
        <f>MATCH($A38&amp;Y$6,'All applic'!$A$7:$A$59080,0)</f>
        <v>125</v>
      </c>
      <c r="Z38">
        <f>MATCH($A38&amp;Z$6,'All applic'!$A$7:$A$59080,0)</f>
        <v>128</v>
      </c>
      <c r="AB38" s="28">
        <f>INDEX('All applic'!$H$7:$H$59080,U38)</f>
        <v>1.07</v>
      </c>
      <c r="AC38" s="28">
        <f>INDEX('All applic'!$H$7:$H$59080,V38)</f>
        <v>0.65</v>
      </c>
      <c r="AD38" s="28">
        <f>INDEX('All applic'!$H$7:$H$59080,W38)</f>
        <v>0.98199999999999998</v>
      </c>
      <c r="AE38" s="28">
        <f>INDEX('All applic'!$H$7:$H$59080,X38)</f>
        <v>0.54</v>
      </c>
      <c r="AF38" s="28">
        <f>INDEX('All applic'!$H$7:$H$59080,Y38)</f>
        <v>1.07</v>
      </c>
      <c r="AG38" s="28">
        <f>INDEX('All applic'!$H$7:$H$59080,Z38)</f>
        <v>0.98199999999999998</v>
      </c>
      <c r="AH38" s="28"/>
      <c r="AI38" s="28">
        <f>INDEX('All applic'!$I$7:$I$59080,U38)</f>
        <v>1.975609756097561</v>
      </c>
      <c r="AJ38" s="28">
        <f>INDEX('All applic'!$I$7:$I$59080,V38)</f>
        <v>1.975609756097561</v>
      </c>
      <c r="AK38" s="28">
        <f>INDEX('All applic'!$I$7:$I$59080,W38)</f>
        <v>1</v>
      </c>
      <c r="AL38" s="28">
        <f>INDEX('All applic'!$I$7:$I$59080,X38)</f>
        <v>1</v>
      </c>
      <c r="AM38" s="28">
        <f>INDEX('All applic'!$I$7:$I$59080,Y38)</f>
        <v>1.975609756097561</v>
      </c>
      <c r="AN38" s="28">
        <f>INDEX('All applic'!$I$7:$I$59080,Z38)</f>
        <v>1</v>
      </c>
      <c r="AP38">
        <f>INDEX('All applic'!$J$7:$J$59080,U38)</f>
        <v>-3.4130000000000001E-2</v>
      </c>
      <c r="AQ38">
        <v>0</v>
      </c>
      <c r="AR38">
        <f>INDEX('All applic'!$J$7:$J$59080,W38)</f>
        <v>-3.4130000000000001E-2</v>
      </c>
      <c r="AS38">
        <v>0</v>
      </c>
      <c r="AT38">
        <v>0</v>
      </c>
      <c r="AU38">
        <v>0</v>
      </c>
    </row>
    <row r="39" spans="1:47" x14ac:dyDescent="0.25">
      <c r="A39" t="str">
        <f t="shared" si="0"/>
        <v>CFLSFm1996CZ01</v>
      </c>
      <c r="B39" t="str">
        <f t="shared" si="1"/>
        <v>CFLPGESFmCZ011996</v>
      </c>
      <c r="C39" t="s">
        <v>118</v>
      </c>
      <c r="D39" t="s">
        <v>129</v>
      </c>
      <c r="E39" t="s">
        <v>1649</v>
      </c>
      <c r="F39" s="89" t="s">
        <v>70</v>
      </c>
      <c r="G39" t="s">
        <v>48</v>
      </c>
      <c r="H39" t="s">
        <v>1662</v>
      </c>
      <c r="I39" s="34">
        <f t="shared" si="2"/>
        <v>0.96605996509598879</v>
      </c>
      <c r="J39" s="34">
        <f t="shared" si="3"/>
        <v>1.0215794306703398</v>
      </c>
      <c r="K39" s="34">
        <f t="shared" si="4"/>
        <v>-2.6185672328931379E-2</v>
      </c>
      <c r="M39" s="36">
        <f>VLOOKUP("HV_"&amp;$D39&amp;$E39&amp;VLOOKUP($F39,key!$L$3:$M$13,2,FALSE)&amp;$G39&amp;M$6,'HVAC wts'!$H$7:$R$13254,11,FALSE)</f>
        <v>345.72059999999999</v>
      </c>
      <c r="N39" s="36">
        <f>VLOOKUP("HV_"&amp;$D39&amp;$E39&amp;VLOOKUP($F39,key!$L$3:$M$13,2,FALSE)&amp;$G39&amp;N$6,'HVAC wts'!$H$7:$R$13254,11,FALSE)</f>
        <v>19.869</v>
      </c>
      <c r="O39" s="36">
        <f>VLOOKUP("HV_"&amp;$D39&amp;$E39&amp;VLOOKUP($F39,key!$L$3:$M$13,2,FALSE)&amp;$G39&amp;O$6,'HVAC wts'!$H$7:$R$13254,11,FALSE)</f>
        <v>27192.981</v>
      </c>
      <c r="P39" s="36">
        <f>VLOOKUP("HV_"&amp;$D39&amp;$E39&amp;VLOOKUP($F39,key!$L$3:$M$13,2,FALSE)&amp;$G39&amp;P$6,'HVAC wts'!$H$7:$R$13254,11,FALSE)</f>
        <v>1562.8150000000001</v>
      </c>
      <c r="Q39" s="36">
        <f>VLOOKUP("HV_"&amp;$D39&amp;$E39&amp;VLOOKUP($F39,key!$L$3:$M$13,2,FALSE)&amp;$G39&amp;Q$6,'HVAC wts'!$H$7:$R$13254,11,FALSE)</f>
        <v>27.816600000000001</v>
      </c>
      <c r="R39" s="36">
        <f>VLOOKUP("HV_"&amp;$D39&amp;$E39&amp;VLOOKUP($F39,key!$L$3:$M$13,2,FALSE)&amp;$G39&amp;R$6,'HVAC wts'!$H$7:$R$13254,11,FALSE)</f>
        <v>2187.9409999999998</v>
      </c>
      <c r="S39" s="36">
        <f t="shared" si="5"/>
        <v>31337.143199999995</v>
      </c>
      <c r="U39">
        <f>MATCH($A39&amp;U$6,'All applic'!$A$7:$A$59080,0)</f>
        <v>129</v>
      </c>
      <c r="V39">
        <f>MATCH($A39&amp;V$6,'All applic'!$A$7:$A$59080,0)</f>
        <v>130</v>
      </c>
      <c r="W39">
        <f>MATCH($A39&amp;W$6,'All applic'!$A$7:$A$59080,0)</f>
        <v>132</v>
      </c>
      <c r="X39">
        <f>MATCH($A39&amp;X$6,'All applic'!$A$7:$A$59080,0)</f>
        <v>131</v>
      </c>
      <c r="Y39">
        <f>MATCH($A39&amp;Y$6,'All applic'!$A$7:$A$59080,0)</f>
        <v>129</v>
      </c>
      <c r="Z39">
        <f>MATCH($A39&amp;Z$6,'All applic'!$A$7:$A$59080,0)</f>
        <v>132</v>
      </c>
      <c r="AB39" s="28">
        <f>INDEX('All applic'!$H$7:$H$59080,U39)</f>
        <v>1</v>
      </c>
      <c r="AC39" s="28">
        <f>INDEX('All applic'!$H$7:$H$59080,V39)</f>
        <v>0.73599999999999999</v>
      </c>
      <c r="AD39" s="28">
        <f>INDEX('All applic'!$H$7:$H$59080,W39)</f>
        <v>0.98599999999999999</v>
      </c>
      <c r="AE39" s="28">
        <f>INDEX('All applic'!$H$7:$H$59080,X39)</f>
        <v>0.58599999999999997</v>
      </c>
      <c r="AF39" s="28">
        <f>INDEX('All applic'!$H$7:$H$59080,Y39)</f>
        <v>1</v>
      </c>
      <c r="AG39" s="28">
        <f>INDEX('All applic'!$H$7:$H$59080,Z39)</f>
        <v>0.98599999999999999</v>
      </c>
      <c r="AH39" s="28"/>
      <c r="AI39" s="28">
        <f>INDEX('All applic'!$I$7:$I$59080,U39)</f>
        <v>1.0227272727272727</v>
      </c>
      <c r="AJ39" s="28">
        <f>INDEX('All applic'!$I$7:$I$59080,V39)</f>
        <v>1</v>
      </c>
      <c r="AK39" s="28">
        <f>INDEX('All applic'!$I$7:$I$59080,W39)</f>
        <v>1.0227272727272727</v>
      </c>
      <c r="AL39" s="28">
        <f>INDEX('All applic'!$I$7:$I$59080,X39)</f>
        <v>1</v>
      </c>
      <c r="AM39" s="28">
        <f>INDEX('All applic'!$I$7:$I$59080,Y39)</f>
        <v>1.0227272727272727</v>
      </c>
      <c r="AN39" s="28">
        <f>INDEX('All applic'!$I$7:$I$59080,Z39)</f>
        <v>1.0227272727272727</v>
      </c>
      <c r="AP39">
        <f>INDEX('All applic'!$J$7:$J$59080,U39)</f>
        <v>-2.9600000000000001E-2</v>
      </c>
      <c r="AQ39">
        <v>0</v>
      </c>
      <c r="AR39">
        <f>INDEX('All applic'!$J$7:$J$59080,W39)</f>
        <v>-2.98E-2</v>
      </c>
      <c r="AS39">
        <v>0</v>
      </c>
      <c r="AT39">
        <v>0</v>
      </c>
      <c r="AU39">
        <v>0</v>
      </c>
    </row>
    <row r="40" spans="1:47" x14ac:dyDescent="0.25">
      <c r="A40" t="str">
        <f t="shared" si="0"/>
        <v>CFLSFm1996CZ02</v>
      </c>
      <c r="B40" t="str">
        <f t="shared" si="1"/>
        <v>CFLPGESFmCZ021996</v>
      </c>
      <c r="C40" t="s">
        <v>118</v>
      </c>
      <c r="D40" t="s">
        <v>129</v>
      </c>
      <c r="E40" t="s">
        <v>1649</v>
      </c>
      <c r="F40" s="89" t="s">
        <v>70</v>
      </c>
      <c r="G40" t="s">
        <v>101</v>
      </c>
      <c r="H40" t="s">
        <v>1662</v>
      </c>
      <c r="I40" s="34">
        <f t="shared" si="2"/>
        <v>0.99951938695786791</v>
      </c>
      <c r="J40" s="34">
        <f t="shared" si="3"/>
        <v>1.3813138741847222</v>
      </c>
      <c r="K40" s="34">
        <f t="shared" si="4"/>
        <v>-2.4078787878787877E-2</v>
      </c>
      <c r="M40" s="36">
        <f>VLOOKUP("HV_"&amp;$D40&amp;$E40&amp;VLOOKUP($F40,key!$L$3:$M$13,2,FALSE)&amp;$G40&amp;M$6,'HVAC wts'!$H$7:$R$13254,11,FALSE)</f>
        <v>58933.512899999994</v>
      </c>
      <c r="N40" s="36">
        <f>VLOOKUP("HV_"&amp;$D40&amp;$E40&amp;VLOOKUP($F40,key!$L$3:$M$13,2,FALSE)&amp;$G40&amp;N$6,'HVAC wts'!$H$7:$R$13254,11,FALSE)</f>
        <v>3386.9834999999994</v>
      </c>
      <c r="O40" s="36">
        <f>VLOOKUP("HV_"&amp;$D40&amp;$E40&amp;VLOOKUP($F40,key!$L$3:$M$13,2,FALSE)&amp;$G40&amp;O$6,'HVAC wts'!$H$7:$R$13254,11,FALSE)</f>
        <v>95620.299299999984</v>
      </c>
      <c r="P40" s="36">
        <f>VLOOKUP("HV_"&amp;$D40&amp;$E40&amp;VLOOKUP($F40,key!$L$3:$M$13,2,FALSE)&amp;$G40&amp;P$6,'HVAC wts'!$H$7:$R$13254,11,FALSE)</f>
        <v>5495.4195000000009</v>
      </c>
      <c r="Q40" s="36">
        <f>VLOOKUP("HV_"&amp;$D40&amp;$E40&amp;VLOOKUP($F40,key!$L$3:$M$13,2,FALSE)&amp;$G40&amp;Q$6,'HVAC wts'!$H$7:$R$13254,11,FALSE)</f>
        <v>4741.7769000000008</v>
      </c>
      <c r="R40" s="36">
        <f>VLOOKUP("HV_"&amp;$D40&amp;$E40&amp;VLOOKUP($F40,key!$L$3:$M$13,2,FALSE)&amp;$G40&amp;R$6,'HVAC wts'!$H$7:$R$13254,11,FALSE)</f>
        <v>7693.5873000000011</v>
      </c>
      <c r="S40" s="36">
        <f t="shared" si="5"/>
        <v>175871.57939999999</v>
      </c>
      <c r="U40">
        <f>MATCH($A40&amp;U$6,'All applic'!$A$7:$A$59080,0)</f>
        <v>133</v>
      </c>
      <c r="V40">
        <f>MATCH($A40&amp;V$6,'All applic'!$A$7:$A$59080,0)</f>
        <v>134</v>
      </c>
      <c r="W40">
        <f>MATCH($A40&amp;W$6,'All applic'!$A$7:$A$59080,0)</f>
        <v>136</v>
      </c>
      <c r="X40">
        <f>MATCH($A40&amp;X$6,'All applic'!$A$7:$A$59080,0)</f>
        <v>135</v>
      </c>
      <c r="Y40">
        <f>MATCH($A40&amp;Y$6,'All applic'!$A$7:$A$59080,0)</f>
        <v>133</v>
      </c>
      <c r="Z40">
        <f>MATCH($A40&amp;Z$6,'All applic'!$A$7:$A$59080,0)</f>
        <v>136</v>
      </c>
      <c r="AB40" s="28">
        <f>INDEX('All applic'!$H$7:$H$59080,U40)</f>
        <v>1.054</v>
      </c>
      <c r="AC40" s="28">
        <f>INDEX('All applic'!$H$7:$H$59080,V40)</f>
        <v>0.83599999999999997</v>
      </c>
      <c r="AD40" s="28">
        <f>INDEX('All applic'!$H$7:$H$59080,W40)</f>
        <v>0.99</v>
      </c>
      <c r="AE40" s="28">
        <f>INDEX('All applic'!$H$7:$H$59080,X40)</f>
        <v>0.64800000000000002</v>
      </c>
      <c r="AF40" s="28">
        <f>INDEX('All applic'!$H$7:$H$59080,Y40)</f>
        <v>1.054</v>
      </c>
      <c r="AG40" s="28">
        <f>INDEX('All applic'!$H$7:$H$59080,Z40)</f>
        <v>0.99</v>
      </c>
      <c r="AH40" s="28"/>
      <c r="AI40" s="28">
        <f>INDEX('All applic'!$I$7:$I$59080,U40)</f>
        <v>2</v>
      </c>
      <c r="AJ40" s="28">
        <f>INDEX('All applic'!$I$7:$I$59080,V40)</f>
        <v>2</v>
      </c>
      <c r="AK40" s="28">
        <f>INDEX('All applic'!$I$7:$I$59080,W40)</f>
        <v>1</v>
      </c>
      <c r="AL40" s="28">
        <f>INDEX('All applic'!$I$7:$I$59080,X40)</f>
        <v>1</v>
      </c>
      <c r="AM40" s="28">
        <f>INDEX('All applic'!$I$7:$I$59080,Y40)</f>
        <v>2</v>
      </c>
      <c r="AN40" s="28">
        <f>INDEX('All applic'!$I$7:$I$59080,Z40)</f>
        <v>1</v>
      </c>
      <c r="AP40">
        <f>INDEX('All applic'!$J$7:$J$59080,U40)</f>
        <v>-2.7399999999999997E-2</v>
      </c>
      <c r="AQ40">
        <v>0</v>
      </c>
      <c r="AR40">
        <f>INDEX('All applic'!$J$7:$J$59080,W40)</f>
        <v>-2.7399999999999997E-2</v>
      </c>
      <c r="AS40">
        <v>0</v>
      </c>
      <c r="AT40">
        <v>0</v>
      </c>
      <c r="AU40">
        <v>0</v>
      </c>
    </row>
    <row r="41" spans="1:47" x14ac:dyDescent="0.25">
      <c r="A41" t="str">
        <f t="shared" si="0"/>
        <v>CFLSFm1996CZ03</v>
      </c>
      <c r="B41" t="str">
        <f t="shared" si="1"/>
        <v>CFLPGESFmCZ031996</v>
      </c>
      <c r="C41" t="s">
        <v>118</v>
      </c>
      <c r="D41" t="s">
        <v>129</v>
      </c>
      <c r="E41" t="s">
        <v>1649</v>
      </c>
      <c r="F41" s="89" t="s">
        <v>70</v>
      </c>
      <c r="G41" t="s">
        <v>102</v>
      </c>
      <c r="H41" t="s">
        <v>1662</v>
      </c>
      <c r="I41" s="34">
        <f t="shared" si="2"/>
        <v>0.96478823522175927</v>
      </c>
      <c r="J41" s="34">
        <f t="shared" si="3"/>
        <v>1.1303667151563639</v>
      </c>
      <c r="K41" s="34">
        <f t="shared" si="4"/>
        <v>-2.8626631485225842E-2</v>
      </c>
      <c r="M41" s="36">
        <f>VLOOKUP("HV_"&amp;$D41&amp;$E41&amp;VLOOKUP($F41,key!$L$3:$M$13,2,FALSE)&amp;$G41&amp;M$6,'HVAC wts'!$H$7:$R$13254,11,FALSE)</f>
        <v>65011.254600000007</v>
      </c>
      <c r="N41" s="36">
        <f>VLOOKUP("HV_"&amp;$D41&amp;$E41&amp;VLOOKUP($F41,key!$L$3:$M$13,2,FALSE)&amp;$G41&amp;N$6,'HVAC wts'!$H$7:$R$13254,11,FALSE)</f>
        <v>3736.2790000000005</v>
      </c>
      <c r="O41" s="36">
        <f>VLOOKUP("HV_"&amp;$D41&amp;$E41&amp;VLOOKUP($F41,key!$L$3:$M$13,2,FALSE)&amp;$G41&amp;O$6,'HVAC wts'!$H$7:$R$13254,11,FALSE)</f>
        <v>457847.41800000001</v>
      </c>
      <c r="P41" s="36">
        <f>VLOOKUP("HV_"&amp;$D41&amp;$E41&amp;VLOOKUP($F41,key!$L$3:$M$13,2,FALSE)&amp;$G41&amp;P$6,'HVAC wts'!$H$7:$R$13254,11,FALSE)</f>
        <v>26313.070000000003</v>
      </c>
      <c r="Q41" s="36">
        <f>VLOOKUP("HV_"&amp;$D41&amp;$E41&amp;VLOOKUP($F41,key!$L$3:$M$13,2,FALSE)&amp;$G41&amp;Q$6,'HVAC wts'!$H$7:$R$13254,11,FALSE)</f>
        <v>5230.7906000000003</v>
      </c>
      <c r="R41" s="36">
        <f>VLOOKUP("HV_"&amp;$D41&amp;$E41&amp;VLOOKUP($F41,key!$L$3:$M$13,2,FALSE)&amp;$G41&amp;R$6,'HVAC wts'!$H$7:$R$13254,11,FALSE)</f>
        <v>36838.298000000003</v>
      </c>
      <c r="S41" s="36">
        <f t="shared" si="5"/>
        <v>594977.11019999988</v>
      </c>
      <c r="U41">
        <f>MATCH($A41&amp;U$6,'All applic'!$A$7:$A$59080,0)</f>
        <v>137</v>
      </c>
      <c r="V41">
        <f>MATCH($A41&amp;V$6,'All applic'!$A$7:$A$59080,0)</f>
        <v>138</v>
      </c>
      <c r="W41">
        <f>MATCH($A41&amp;W$6,'All applic'!$A$7:$A$59080,0)</f>
        <v>140</v>
      </c>
      <c r="X41">
        <f>MATCH($A41&amp;X$6,'All applic'!$A$7:$A$59080,0)</f>
        <v>139</v>
      </c>
      <c r="Y41">
        <f>MATCH($A41&amp;Y$6,'All applic'!$A$7:$A$59080,0)</f>
        <v>137</v>
      </c>
      <c r="Z41">
        <f>MATCH($A41&amp;Z$6,'All applic'!$A$7:$A$59080,0)</f>
        <v>140</v>
      </c>
      <c r="AB41" s="28">
        <f>INDEX('All applic'!$H$7:$H$59080,U41)</f>
        <v>1.006</v>
      </c>
      <c r="AC41" s="28">
        <f>INDEX('All applic'!$H$7:$H$59080,V41)</f>
        <v>0.77600000000000002</v>
      </c>
      <c r="AD41" s="28">
        <f>INDEX('All applic'!$H$7:$H$59080,W41)</f>
        <v>0.98199999999999998</v>
      </c>
      <c r="AE41" s="28">
        <f>INDEX('All applic'!$H$7:$H$59080,X41)</f>
        <v>0.55800000000000005</v>
      </c>
      <c r="AF41" s="28">
        <f>INDEX('All applic'!$H$7:$H$59080,Y41)</f>
        <v>1.006</v>
      </c>
      <c r="AG41" s="28">
        <f>INDEX('All applic'!$H$7:$H$59080,Z41)</f>
        <v>0.98199999999999998</v>
      </c>
      <c r="AH41" s="28"/>
      <c r="AI41" s="28">
        <f>INDEX('All applic'!$I$7:$I$59080,U41)</f>
        <v>1.875</v>
      </c>
      <c r="AJ41" s="28">
        <f>INDEX('All applic'!$I$7:$I$59080,V41)</f>
        <v>2</v>
      </c>
      <c r="AK41" s="28">
        <f>INDEX('All applic'!$I$7:$I$59080,W41)</f>
        <v>1.0249999999999999</v>
      </c>
      <c r="AL41" s="28">
        <f>INDEX('All applic'!$I$7:$I$59080,X41)</f>
        <v>1</v>
      </c>
      <c r="AM41" s="28">
        <f>INDEX('All applic'!$I$7:$I$59080,Y41)</f>
        <v>1.875</v>
      </c>
      <c r="AN41" s="28">
        <f>INDEX('All applic'!$I$7:$I$59080,Z41)</f>
        <v>1.0249999999999999</v>
      </c>
      <c r="AP41">
        <f>INDEX('All applic'!$J$7:$J$59080,U41)</f>
        <v>-3.2399999999999998E-2</v>
      </c>
      <c r="AQ41">
        <v>0</v>
      </c>
      <c r="AR41">
        <f>INDEX('All applic'!$J$7:$J$59080,W41)</f>
        <v>-3.2600000000000004E-2</v>
      </c>
      <c r="AS41">
        <v>0</v>
      </c>
      <c r="AT41">
        <v>0</v>
      </c>
      <c r="AU41">
        <v>0</v>
      </c>
    </row>
    <row r="42" spans="1:47" x14ac:dyDescent="0.25">
      <c r="A42" t="str">
        <f t="shared" si="0"/>
        <v>CFLSFm1996CZ04</v>
      </c>
      <c r="B42" t="str">
        <f t="shared" si="1"/>
        <v>CFLPGESFmCZ041996</v>
      </c>
      <c r="C42" t="s">
        <v>118</v>
      </c>
      <c r="D42" t="s">
        <v>129</v>
      </c>
      <c r="E42" t="s">
        <v>1649</v>
      </c>
      <c r="F42" s="89" t="s">
        <v>70</v>
      </c>
      <c r="G42" t="s">
        <v>103</v>
      </c>
      <c r="H42" t="s">
        <v>1662</v>
      </c>
      <c r="I42" s="34">
        <f t="shared" si="2"/>
        <v>1.0132614972174145</v>
      </c>
      <c r="J42" s="34">
        <f t="shared" si="3"/>
        <v>1.5091748321310228</v>
      </c>
      <c r="K42" s="34">
        <f t="shared" si="4"/>
        <v>-2.4166956754555241E-2</v>
      </c>
      <c r="M42" s="36">
        <f>VLOOKUP("HV_"&amp;$D42&amp;$E42&amp;VLOOKUP($F42,key!$L$3:$M$13,2,FALSE)&amp;$G42&amp;M$6,'HVAC wts'!$H$7:$R$13254,11,FALSE)</f>
        <v>145209.15090000001</v>
      </c>
      <c r="N42" s="36">
        <f>VLOOKUP("HV_"&amp;$D42&amp;$E42&amp;VLOOKUP($F42,key!$L$3:$M$13,2,FALSE)&amp;$G42&amp;N$6,'HVAC wts'!$H$7:$R$13254,11,FALSE)</f>
        <v>8345.3535000000011</v>
      </c>
      <c r="O42" s="36">
        <f>VLOOKUP("HV_"&amp;$D42&amp;$E42&amp;VLOOKUP($F42,key!$L$3:$M$13,2,FALSE)&amp;$G42&amp;O$6,'HVAC wts'!$H$7:$R$13254,11,FALSE)</f>
        <v>146170.99679999999</v>
      </c>
      <c r="P42" s="36">
        <f>VLOOKUP("HV_"&amp;$D42&amp;$E42&amp;VLOOKUP($F42,key!$L$3:$M$13,2,FALSE)&amp;$G42&amp;P$6,'HVAC wts'!$H$7:$R$13254,11,FALSE)</f>
        <v>8400.6320000000014</v>
      </c>
      <c r="Q42" s="36">
        <f>VLOOKUP("HV_"&amp;$D42&amp;$E42&amp;VLOOKUP($F42,key!$L$3:$M$13,2,FALSE)&amp;$G42&amp;Q$6,'HVAC wts'!$H$7:$R$13254,11,FALSE)</f>
        <v>11683.4949</v>
      </c>
      <c r="R42" s="36">
        <f>VLOOKUP("HV_"&amp;$D42&amp;$E42&amp;VLOOKUP($F42,key!$L$3:$M$13,2,FALSE)&amp;$G42&amp;R$6,'HVAC wts'!$H$7:$R$13254,11,FALSE)</f>
        <v>11760.884800000002</v>
      </c>
      <c r="S42" s="36">
        <f t="shared" si="5"/>
        <v>331570.51289999997</v>
      </c>
      <c r="U42">
        <f>MATCH($A42&amp;U$6,'All applic'!$A$7:$A$59080,0)</f>
        <v>141</v>
      </c>
      <c r="V42">
        <f>MATCH($A42&amp;V$6,'All applic'!$A$7:$A$59080,0)</f>
        <v>142</v>
      </c>
      <c r="W42">
        <f>MATCH($A42&amp;W$6,'All applic'!$A$7:$A$59080,0)</f>
        <v>144</v>
      </c>
      <c r="X42">
        <f>MATCH($A42&amp;X$6,'All applic'!$A$7:$A$59080,0)</f>
        <v>143</v>
      </c>
      <c r="Y42">
        <f>MATCH($A42&amp;Y$6,'All applic'!$A$7:$A$59080,0)</f>
        <v>141</v>
      </c>
      <c r="Z42">
        <f>MATCH($A42&amp;Z$6,'All applic'!$A$7:$A$59080,0)</f>
        <v>144</v>
      </c>
      <c r="AB42" s="28">
        <f>INDEX('All applic'!$H$7:$H$59080,U42)</f>
        <v>1.0680000000000001</v>
      </c>
      <c r="AC42" s="28">
        <f>INDEX('All applic'!$H$7:$H$59080,V42)</f>
        <v>0.84199999999999997</v>
      </c>
      <c r="AD42" s="28">
        <f>INDEX('All applic'!$H$7:$H$59080,W42)</f>
        <v>0.98799999999999999</v>
      </c>
      <c r="AE42" s="28">
        <f>INDEX('All applic'!$H$7:$H$59080,X42)</f>
        <v>0.63600000000000001</v>
      </c>
      <c r="AF42" s="28">
        <f>INDEX('All applic'!$H$7:$H$59080,Y42)</f>
        <v>1.0680000000000001</v>
      </c>
      <c r="AG42" s="28">
        <f>INDEX('All applic'!$H$7:$H$59080,Z42)</f>
        <v>0.98799999999999999</v>
      </c>
      <c r="AH42" s="28"/>
      <c r="AI42" s="28">
        <f>INDEX('All applic'!$I$7:$I$59080,U42)</f>
        <v>2</v>
      </c>
      <c r="AJ42" s="28">
        <f>INDEX('All applic'!$I$7:$I$59080,V42)</f>
        <v>2</v>
      </c>
      <c r="AK42" s="28">
        <f>INDEX('All applic'!$I$7:$I$59080,W42)</f>
        <v>1.0227272727272727</v>
      </c>
      <c r="AL42" s="28">
        <f>INDEX('All applic'!$I$7:$I$59080,X42)</f>
        <v>1</v>
      </c>
      <c r="AM42" s="28">
        <f>INDEX('All applic'!$I$7:$I$59080,Y42)</f>
        <v>2</v>
      </c>
      <c r="AN42" s="28">
        <f>INDEX('All applic'!$I$7:$I$59080,Z42)</f>
        <v>1.0227272727272727</v>
      </c>
      <c r="AP42">
        <f>INDEX('All applic'!$J$7:$J$59080,U42)</f>
        <v>-2.7399999999999997E-2</v>
      </c>
      <c r="AQ42">
        <v>0</v>
      </c>
      <c r="AR42">
        <f>INDEX('All applic'!$J$7:$J$59080,W42)</f>
        <v>-2.7600000000000003E-2</v>
      </c>
      <c r="AS42">
        <v>0</v>
      </c>
      <c r="AT42">
        <v>0</v>
      </c>
      <c r="AU42">
        <v>0</v>
      </c>
    </row>
    <row r="43" spans="1:47" x14ac:dyDescent="0.25">
      <c r="A43" t="str">
        <f t="shared" si="0"/>
        <v>CFLSFm1996CZ05</v>
      </c>
      <c r="B43" t="str">
        <f t="shared" si="1"/>
        <v>CFLPGESFmCZ051996</v>
      </c>
      <c r="C43" t="s">
        <v>118</v>
      </c>
      <c r="D43" t="s">
        <v>129</v>
      </c>
      <c r="E43" t="s">
        <v>1649</v>
      </c>
      <c r="F43" s="89" t="s">
        <v>70</v>
      </c>
      <c r="G43" t="s">
        <v>104</v>
      </c>
      <c r="H43" t="s">
        <v>1662</v>
      </c>
      <c r="I43" s="34">
        <f t="shared" si="2"/>
        <v>0.95762358326699171</v>
      </c>
      <c r="J43" s="34">
        <f t="shared" si="3"/>
        <v>1.1894966491383983</v>
      </c>
      <c r="K43" s="34">
        <f t="shared" si="4"/>
        <v>-2.9993030303030303E-2</v>
      </c>
      <c r="M43" s="36">
        <f>VLOOKUP("HV_"&amp;$D43&amp;$E43&amp;VLOOKUP($F43,key!$L$3:$M$13,2,FALSE)&amp;$G43&amp;M$6,'HVAC wts'!$H$7:$R$13254,11,FALSE)</f>
        <v>12319.4697</v>
      </c>
      <c r="N43" s="36">
        <f>VLOOKUP("HV_"&amp;$D43&amp;$E43&amp;VLOOKUP($F43,key!$L$3:$M$13,2,FALSE)&amp;$G43&amp;N$6,'HVAC wts'!$H$7:$R$13254,11,FALSE)</f>
        <v>708.01550000000009</v>
      </c>
      <c r="O43" s="36">
        <f>VLOOKUP("HV_"&amp;$D43&amp;$E43&amp;VLOOKUP($F43,key!$L$3:$M$13,2,FALSE)&amp;$G43&amp;O$6,'HVAC wts'!$H$7:$R$13254,11,FALSE)</f>
        <v>49737.003899999996</v>
      </c>
      <c r="P43" s="36">
        <f>VLOOKUP("HV_"&amp;$D43&amp;$E43&amp;VLOOKUP($F43,key!$L$3:$M$13,2,FALSE)&amp;$G43&amp;P$6,'HVAC wts'!$H$7:$R$13254,11,FALSE)</f>
        <v>2858.4485</v>
      </c>
      <c r="Q43" s="36">
        <f>VLOOKUP("HV_"&amp;$D43&amp;$E43&amp;VLOOKUP($F43,key!$L$3:$M$13,2,FALSE)&amp;$G43&amp;Q$6,'HVAC wts'!$H$7:$R$13254,11,FALSE)</f>
        <v>991.22170000000017</v>
      </c>
      <c r="R43" s="36">
        <f>VLOOKUP("HV_"&amp;$D43&amp;$E43&amp;VLOOKUP($F43,key!$L$3:$M$13,2,FALSE)&amp;$G43&amp;R$6,'HVAC wts'!$H$7:$R$13254,11,FALSE)</f>
        <v>4001.8278999999998</v>
      </c>
      <c r="S43" s="36">
        <f t="shared" si="5"/>
        <v>70615.987199999989</v>
      </c>
      <c r="U43">
        <f>MATCH($A43&amp;U$6,'All applic'!$A$7:$A$59080,0)</f>
        <v>145</v>
      </c>
      <c r="V43">
        <f>MATCH($A43&amp;V$6,'All applic'!$A$7:$A$59080,0)</f>
        <v>146</v>
      </c>
      <c r="W43">
        <f>MATCH($A43&amp;W$6,'All applic'!$A$7:$A$59080,0)</f>
        <v>148</v>
      </c>
      <c r="X43">
        <f>MATCH($A43&amp;X$6,'All applic'!$A$7:$A$59080,0)</f>
        <v>147</v>
      </c>
      <c r="Y43">
        <f>MATCH($A43&amp;Y$6,'All applic'!$A$7:$A$59080,0)</f>
        <v>145</v>
      </c>
      <c r="Z43">
        <f>MATCH($A43&amp;Z$6,'All applic'!$A$7:$A$59080,0)</f>
        <v>148</v>
      </c>
      <c r="AB43" s="28">
        <f>INDEX('All applic'!$H$7:$H$59080,U43)</f>
        <v>1</v>
      </c>
      <c r="AC43" s="28">
        <f>INDEX('All applic'!$H$7:$H$59080,V43)</f>
        <v>0.68799999999999994</v>
      </c>
      <c r="AD43" s="28">
        <f>INDEX('All applic'!$H$7:$H$59080,W43)</f>
        <v>0.97799999999999998</v>
      </c>
      <c r="AE43" s="28">
        <f>INDEX('All applic'!$H$7:$H$59080,X43)</f>
        <v>0.44400000000000001</v>
      </c>
      <c r="AF43" s="28">
        <f>INDEX('All applic'!$H$7:$H$59080,Y43)</f>
        <v>1</v>
      </c>
      <c r="AG43" s="28">
        <f>INDEX('All applic'!$H$7:$H$59080,Z43)</f>
        <v>0.97799999999999998</v>
      </c>
      <c r="AH43" s="28"/>
      <c r="AI43" s="28">
        <f>INDEX('All applic'!$I$7:$I$59080,U43)</f>
        <v>1.9545454545454546</v>
      </c>
      <c r="AJ43" s="28">
        <f>INDEX('All applic'!$I$7:$I$59080,V43)</f>
        <v>1.9545454545454546</v>
      </c>
      <c r="AK43" s="28">
        <f>INDEX('All applic'!$I$7:$I$59080,W43)</f>
        <v>1</v>
      </c>
      <c r="AL43" s="28">
        <f>INDEX('All applic'!$I$7:$I$59080,X43)</f>
        <v>1</v>
      </c>
      <c r="AM43" s="28">
        <f>INDEX('All applic'!$I$7:$I$59080,Y43)</f>
        <v>1.9545454545454546</v>
      </c>
      <c r="AN43" s="28">
        <f>INDEX('All applic'!$I$7:$I$59080,Z43)</f>
        <v>1</v>
      </c>
      <c r="AP43">
        <f>INDEX('All applic'!$J$7:$J$59080,U43)</f>
        <v>-3.4130000000000001E-2</v>
      </c>
      <c r="AQ43">
        <v>0</v>
      </c>
      <c r="AR43">
        <f>INDEX('All applic'!$J$7:$J$59080,W43)</f>
        <v>-3.4130000000000001E-2</v>
      </c>
      <c r="AS43">
        <v>0</v>
      </c>
      <c r="AT43">
        <v>0</v>
      </c>
      <c r="AU43">
        <v>0</v>
      </c>
    </row>
    <row r="44" spans="1:47" x14ac:dyDescent="0.25">
      <c r="A44" t="str">
        <f t="shared" si="0"/>
        <v>CFLSFm1996CZ06</v>
      </c>
      <c r="B44" t="str">
        <f t="shared" si="1"/>
        <v>CFLPGESFmCZ061996</v>
      </c>
      <c r="C44" t="s">
        <v>118</v>
      </c>
      <c r="D44" t="s">
        <v>129</v>
      </c>
      <c r="E44" t="s">
        <v>1649</v>
      </c>
      <c r="F44" s="89" t="s">
        <v>70</v>
      </c>
      <c r="G44" t="s">
        <v>105</v>
      </c>
      <c r="H44" t="s">
        <v>1662</v>
      </c>
      <c r="I44" s="34">
        <f t="shared" si="2"/>
        <v>0</v>
      </c>
      <c r="J44" s="34">
        <f t="shared" si="3"/>
        <v>0</v>
      </c>
      <c r="K44" s="34">
        <f t="shared" si="4"/>
        <v>0</v>
      </c>
      <c r="M44" s="36">
        <f>VLOOKUP("HV_"&amp;$D44&amp;$E44&amp;VLOOKUP($F44,key!$L$3:$M$13,2,FALSE)&amp;$G44&amp;M$6,'HVAC wts'!$H$7:$R$13254,11,FALSE)</f>
        <v>0</v>
      </c>
      <c r="N44" s="36">
        <f>VLOOKUP("HV_"&amp;$D44&amp;$E44&amp;VLOOKUP($F44,key!$L$3:$M$13,2,FALSE)&amp;$G44&amp;N$6,'HVAC wts'!$H$7:$R$13254,11,FALSE)</f>
        <v>0</v>
      </c>
      <c r="O44" s="36">
        <f>VLOOKUP("HV_"&amp;$D44&amp;$E44&amp;VLOOKUP($F44,key!$L$3:$M$13,2,FALSE)&amp;$G44&amp;O$6,'HVAC wts'!$H$7:$R$13254,11,FALSE)</f>
        <v>0</v>
      </c>
      <c r="P44" s="36">
        <f>VLOOKUP("HV_"&amp;$D44&amp;$E44&amp;VLOOKUP($F44,key!$L$3:$M$13,2,FALSE)&amp;$G44&amp;P$6,'HVAC wts'!$H$7:$R$13254,11,FALSE)</f>
        <v>0</v>
      </c>
      <c r="Q44" s="36">
        <f>VLOOKUP("HV_"&amp;$D44&amp;$E44&amp;VLOOKUP($F44,key!$L$3:$M$13,2,FALSE)&amp;$G44&amp;Q$6,'HVAC wts'!$H$7:$R$13254,11,FALSE)</f>
        <v>0</v>
      </c>
      <c r="R44" s="36">
        <f>VLOOKUP("HV_"&amp;$D44&amp;$E44&amp;VLOOKUP($F44,key!$L$3:$M$13,2,FALSE)&amp;$G44&amp;R$6,'HVAC wts'!$H$7:$R$13254,11,FALSE)</f>
        <v>0</v>
      </c>
      <c r="S44" s="36">
        <f t="shared" si="5"/>
        <v>0</v>
      </c>
      <c r="U44">
        <f>MATCH($A44&amp;U$6,'All applic'!$A$7:$A$59080,0)</f>
        <v>149</v>
      </c>
      <c r="V44">
        <f>MATCH($A44&amp;V$6,'All applic'!$A$7:$A$59080,0)</f>
        <v>150</v>
      </c>
      <c r="W44">
        <f>MATCH($A44&amp;W$6,'All applic'!$A$7:$A$59080,0)</f>
        <v>152</v>
      </c>
      <c r="X44">
        <f>MATCH($A44&amp;X$6,'All applic'!$A$7:$A$59080,0)</f>
        <v>151</v>
      </c>
      <c r="Y44">
        <f>MATCH($A44&amp;Y$6,'All applic'!$A$7:$A$59080,0)</f>
        <v>149</v>
      </c>
      <c r="Z44">
        <f>MATCH($A44&amp;Z$6,'All applic'!$A$7:$A$59080,0)</f>
        <v>152</v>
      </c>
      <c r="AB44" s="28">
        <f>INDEX('All applic'!$H$7:$H$59080,U44)</f>
        <v>1.0820000000000001</v>
      </c>
      <c r="AC44" s="28">
        <f>INDEX('All applic'!$H$7:$H$59080,V44)</f>
        <v>0.91400000000000003</v>
      </c>
      <c r="AD44" s="28">
        <f>INDEX('All applic'!$H$7:$H$59080,W44)</f>
        <v>0.99199999999999999</v>
      </c>
      <c r="AE44" s="28">
        <f>INDEX('All applic'!$H$7:$H$59080,X44)</f>
        <v>0.71</v>
      </c>
      <c r="AF44" s="28">
        <f>INDEX('All applic'!$H$7:$H$59080,Y44)</f>
        <v>1.0820000000000001</v>
      </c>
      <c r="AG44" s="28">
        <f>INDEX('All applic'!$H$7:$H$59080,Z44)</f>
        <v>0.99199999999999999</v>
      </c>
      <c r="AH44" s="28"/>
      <c r="AI44" s="28">
        <f>INDEX('All applic'!$I$7:$I$59080,U44)</f>
        <v>1.9090909090909094</v>
      </c>
      <c r="AJ44" s="28">
        <f>INDEX('All applic'!$I$7:$I$59080,V44)</f>
        <v>2</v>
      </c>
      <c r="AK44" s="28">
        <f>INDEX('All applic'!$I$7:$I$59080,W44)</f>
        <v>1.0227272727272727</v>
      </c>
      <c r="AL44" s="28">
        <f>INDEX('All applic'!$I$7:$I$59080,X44)</f>
        <v>1</v>
      </c>
      <c r="AM44" s="28">
        <f>INDEX('All applic'!$I$7:$I$59080,Y44)</f>
        <v>1.9090909090909094</v>
      </c>
      <c r="AN44" s="28">
        <f>INDEX('All applic'!$I$7:$I$59080,Z44)</f>
        <v>1.0227272727272727</v>
      </c>
      <c r="AP44">
        <f>INDEX('All applic'!$J$7:$J$59080,U44)</f>
        <v>-2.3E-2</v>
      </c>
      <c r="AQ44">
        <v>0</v>
      </c>
      <c r="AR44">
        <f>INDEX('All applic'!$J$7:$J$59080,W44)</f>
        <v>-2.3199999999999998E-2</v>
      </c>
      <c r="AS44">
        <v>0</v>
      </c>
      <c r="AT44">
        <v>0</v>
      </c>
      <c r="AU44">
        <v>0</v>
      </c>
    </row>
    <row r="45" spans="1:47" x14ac:dyDescent="0.25">
      <c r="A45" t="str">
        <f t="shared" si="0"/>
        <v>CFLSFm1996CZ07</v>
      </c>
      <c r="B45" t="str">
        <f t="shared" si="1"/>
        <v>CFLPGESFmCZ071996</v>
      </c>
      <c r="C45" t="s">
        <v>118</v>
      </c>
      <c r="D45" t="s">
        <v>129</v>
      </c>
      <c r="E45" t="s">
        <v>1649</v>
      </c>
      <c r="F45" s="89" t="s">
        <v>70</v>
      </c>
      <c r="G45" t="s">
        <v>106</v>
      </c>
      <c r="H45" t="s">
        <v>1662</v>
      </c>
      <c r="I45" s="34">
        <f t="shared" si="2"/>
        <v>0</v>
      </c>
      <c r="J45" s="34">
        <f t="shared" si="3"/>
        <v>0</v>
      </c>
      <c r="K45" s="34">
        <f t="shared" si="4"/>
        <v>0</v>
      </c>
      <c r="M45" s="36">
        <f>VLOOKUP("HV_"&amp;$D45&amp;$E45&amp;VLOOKUP($F45,key!$L$3:$M$13,2,FALSE)&amp;$G45&amp;M$6,'HVAC wts'!$H$7:$R$13254,11,FALSE)</f>
        <v>0</v>
      </c>
      <c r="N45" s="36">
        <f>VLOOKUP("HV_"&amp;$D45&amp;$E45&amp;VLOOKUP($F45,key!$L$3:$M$13,2,FALSE)&amp;$G45&amp;N$6,'HVAC wts'!$H$7:$R$13254,11,FALSE)</f>
        <v>0</v>
      </c>
      <c r="O45" s="36">
        <f>VLOOKUP("HV_"&amp;$D45&amp;$E45&amp;VLOOKUP($F45,key!$L$3:$M$13,2,FALSE)&amp;$G45&amp;O$6,'HVAC wts'!$H$7:$R$13254,11,FALSE)</f>
        <v>0</v>
      </c>
      <c r="P45" s="36">
        <f>VLOOKUP("HV_"&amp;$D45&amp;$E45&amp;VLOOKUP($F45,key!$L$3:$M$13,2,FALSE)&amp;$G45&amp;P$6,'HVAC wts'!$H$7:$R$13254,11,FALSE)</f>
        <v>0</v>
      </c>
      <c r="Q45" s="36">
        <f>VLOOKUP("HV_"&amp;$D45&amp;$E45&amp;VLOOKUP($F45,key!$L$3:$M$13,2,FALSE)&amp;$G45&amp;Q$6,'HVAC wts'!$H$7:$R$13254,11,FALSE)</f>
        <v>0</v>
      </c>
      <c r="R45" s="36">
        <f>VLOOKUP("HV_"&amp;$D45&amp;$E45&amp;VLOOKUP($F45,key!$L$3:$M$13,2,FALSE)&amp;$G45&amp;R$6,'HVAC wts'!$H$7:$R$13254,11,FALSE)</f>
        <v>0</v>
      </c>
      <c r="S45" s="36">
        <f t="shared" si="5"/>
        <v>0</v>
      </c>
      <c r="U45">
        <f>MATCH($A45&amp;U$6,'All applic'!$A$7:$A$59080,0)</f>
        <v>153</v>
      </c>
      <c r="V45">
        <f>MATCH($A45&amp;V$6,'All applic'!$A$7:$A$59080,0)</f>
        <v>154</v>
      </c>
      <c r="W45">
        <f>MATCH($A45&amp;W$6,'All applic'!$A$7:$A$59080,0)</f>
        <v>156</v>
      </c>
      <c r="X45">
        <f>MATCH($A45&amp;X$6,'All applic'!$A$7:$A$59080,0)</f>
        <v>155</v>
      </c>
      <c r="Y45">
        <f>MATCH($A45&amp;Y$6,'All applic'!$A$7:$A$59080,0)</f>
        <v>153</v>
      </c>
      <c r="Z45">
        <f>MATCH($A45&amp;Z$6,'All applic'!$A$7:$A$59080,0)</f>
        <v>156</v>
      </c>
      <c r="AB45" s="28">
        <f>INDEX('All applic'!$H$7:$H$59080,U45)</f>
        <v>1.0880000000000001</v>
      </c>
      <c r="AC45" s="28">
        <f>INDEX('All applic'!$H$7:$H$59080,V45)</f>
        <v>0.97199999999999998</v>
      </c>
      <c r="AD45" s="28">
        <f>INDEX('All applic'!$H$7:$H$59080,W45)</f>
        <v>0.99399999999999999</v>
      </c>
      <c r="AE45" s="28">
        <f>INDEX('All applic'!$H$7:$H$59080,X45)</f>
        <v>0.76800000000000002</v>
      </c>
      <c r="AF45" s="28">
        <f>INDEX('All applic'!$H$7:$H$59080,Y45)</f>
        <v>1.0880000000000001</v>
      </c>
      <c r="AG45" s="28">
        <f>INDEX('All applic'!$H$7:$H$59080,Z45)</f>
        <v>0.99399999999999999</v>
      </c>
      <c r="AH45" s="28"/>
      <c r="AI45" s="28">
        <f>INDEX('All applic'!$I$7:$I$59080,U45)</f>
        <v>2</v>
      </c>
      <c r="AJ45" s="28">
        <f>INDEX('All applic'!$I$7:$I$59080,V45)</f>
        <v>2</v>
      </c>
      <c r="AK45" s="28">
        <f>INDEX('All applic'!$I$7:$I$59080,W45)</f>
        <v>1</v>
      </c>
      <c r="AL45" s="28">
        <f>INDEX('All applic'!$I$7:$I$59080,X45)</f>
        <v>1.0227272727272727</v>
      </c>
      <c r="AM45" s="28">
        <f>INDEX('All applic'!$I$7:$I$59080,Y45)</f>
        <v>2</v>
      </c>
      <c r="AN45" s="28">
        <f>INDEX('All applic'!$I$7:$I$59080,Z45)</f>
        <v>1</v>
      </c>
      <c r="AP45">
        <f>INDEX('All applic'!$J$7:$J$59080,U45)</f>
        <v>-1.908E-2</v>
      </c>
      <c r="AQ45">
        <v>0</v>
      </c>
      <c r="AR45">
        <f>INDEX('All applic'!$J$7:$J$59080,W45)</f>
        <v>-1.9179999999999999E-2</v>
      </c>
      <c r="AS45">
        <v>0</v>
      </c>
      <c r="AT45">
        <v>0</v>
      </c>
      <c r="AU45">
        <v>0</v>
      </c>
    </row>
    <row r="46" spans="1:47" x14ac:dyDescent="0.25">
      <c r="A46" t="str">
        <f t="shared" si="0"/>
        <v>CFLSFm1996CZ08</v>
      </c>
      <c r="B46" t="str">
        <f t="shared" si="1"/>
        <v>CFLPGESFmCZ081996</v>
      </c>
      <c r="C46" t="s">
        <v>118</v>
      </c>
      <c r="D46" t="s">
        <v>129</v>
      </c>
      <c r="E46" t="s">
        <v>1649</v>
      </c>
      <c r="F46" s="89" t="s">
        <v>70</v>
      </c>
      <c r="G46" t="s">
        <v>107</v>
      </c>
      <c r="H46" t="s">
        <v>1662</v>
      </c>
      <c r="I46" s="34">
        <f t="shared" si="2"/>
        <v>0</v>
      </c>
      <c r="J46" s="34">
        <f t="shared" si="3"/>
        <v>0</v>
      </c>
      <c r="K46" s="34">
        <f t="shared" si="4"/>
        <v>0</v>
      </c>
      <c r="M46" s="36">
        <f>VLOOKUP("HV_"&amp;$D46&amp;$E46&amp;VLOOKUP($F46,key!$L$3:$M$13,2,FALSE)&amp;$G46&amp;M$6,'HVAC wts'!$H$7:$R$13254,11,FALSE)</f>
        <v>0</v>
      </c>
      <c r="N46" s="36">
        <f>VLOOKUP("HV_"&amp;$D46&amp;$E46&amp;VLOOKUP($F46,key!$L$3:$M$13,2,FALSE)&amp;$G46&amp;N$6,'HVAC wts'!$H$7:$R$13254,11,FALSE)</f>
        <v>0</v>
      </c>
      <c r="O46" s="36">
        <f>VLOOKUP("HV_"&amp;$D46&amp;$E46&amp;VLOOKUP($F46,key!$L$3:$M$13,2,FALSE)&amp;$G46&amp;O$6,'HVAC wts'!$H$7:$R$13254,11,FALSE)</f>
        <v>0</v>
      </c>
      <c r="P46" s="36">
        <f>VLOOKUP("HV_"&amp;$D46&amp;$E46&amp;VLOOKUP($F46,key!$L$3:$M$13,2,FALSE)&amp;$G46&amp;P$6,'HVAC wts'!$H$7:$R$13254,11,FALSE)</f>
        <v>0</v>
      </c>
      <c r="Q46" s="36">
        <f>VLOOKUP("HV_"&amp;$D46&amp;$E46&amp;VLOOKUP($F46,key!$L$3:$M$13,2,FALSE)&amp;$G46&amp;Q$6,'HVAC wts'!$H$7:$R$13254,11,FALSE)</f>
        <v>0</v>
      </c>
      <c r="R46" s="36">
        <f>VLOOKUP("HV_"&amp;$D46&amp;$E46&amp;VLOOKUP($F46,key!$L$3:$M$13,2,FALSE)&amp;$G46&amp;R$6,'HVAC wts'!$H$7:$R$13254,11,FALSE)</f>
        <v>0</v>
      </c>
      <c r="S46" s="36">
        <f t="shared" si="5"/>
        <v>0</v>
      </c>
      <c r="U46">
        <f>MATCH($A46&amp;U$6,'All applic'!$A$7:$A$59080,0)</f>
        <v>157</v>
      </c>
      <c r="V46">
        <f>MATCH($A46&amp;V$6,'All applic'!$A$7:$A$59080,0)</f>
        <v>158</v>
      </c>
      <c r="W46">
        <f>MATCH($A46&amp;W$6,'All applic'!$A$7:$A$59080,0)</f>
        <v>160</v>
      </c>
      <c r="X46">
        <f>MATCH($A46&amp;X$6,'All applic'!$A$7:$A$59080,0)</f>
        <v>159</v>
      </c>
      <c r="Y46">
        <f>MATCH($A46&amp;Y$6,'All applic'!$A$7:$A$59080,0)</f>
        <v>157</v>
      </c>
      <c r="Z46">
        <f>MATCH($A46&amp;Z$6,'All applic'!$A$7:$A$59080,0)</f>
        <v>160</v>
      </c>
      <c r="AB46" s="28">
        <f>INDEX('All applic'!$H$7:$H$59080,U46)</f>
        <v>1.1339999999999999</v>
      </c>
      <c r="AC46" s="28">
        <f>INDEX('All applic'!$H$7:$H$59080,V46)</f>
        <v>1.016</v>
      </c>
      <c r="AD46" s="28">
        <f>INDEX('All applic'!$H$7:$H$59080,W46)</f>
        <v>0.996</v>
      </c>
      <c r="AE46" s="28">
        <f>INDEX('All applic'!$H$7:$H$59080,X46)</f>
        <v>0.77600000000000002</v>
      </c>
      <c r="AF46" s="28">
        <f>INDEX('All applic'!$H$7:$H$59080,Y46)</f>
        <v>1.1339999999999999</v>
      </c>
      <c r="AG46" s="28">
        <f>INDEX('All applic'!$H$7:$H$59080,Z46)</f>
        <v>0.996</v>
      </c>
      <c r="AH46" s="28"/>
      <c r="AI46" s="28">
        <f>INDEX('All applic'!$I$7:$I$59080,U46)</f>
        <v>1.9772727272727273</v>
      </c>
      <c r="AJ46" s="28">
        <f>INDEX('All applic'!$I$7:$I$59080,V46)</f>
        <v>2</v>
      </c>
      <c r="AK46" s="28">
        <f>INDEX('All applic'!$I$7:$I$59080,W46)</f>
        <v>1</v>
      </c>
      <c r="AL46" s="28">
        <f>INDEX('All applic'!$I$7:$I$59080,X46)</f>
        <v>1.0227272727272727</v>
      </c>
      <c r="AM46" s="28">
        <f>INDEX('All applic'!$I$7:$I$59080,Y46)</f>
        <v>1.9772727272727273</v>
      </c>
      <c r="AN46" s="28">
        <f>INDEX('All applic'!$I$7:$I$59080,Z46)</f>
        <v>1</v>
      </c>
      <c r="AP46">
        <f>INDEX('All applic'!$J$7:$J$59080,U46)</f>
        <v>-1.814E-2</v>
      </c>
      <c r="AQ46">
        <v>0</v>
      </c>
      <c r="AR46">
        <f>INDEX('All applic'!$J$7:$J$59080,W46)</f>
        <v>-1.83E-2</v>
      </c>
      <c r="AS46">
        <v>0</v>
      </c>
      <c r="AT46">
        <v>0</v>
      </c>
      <c r="AU46">
        <v>0</v>
      </c>
    </row>
    <row r="47" spans="1:47" x14ac:dyDescent="0.25">
      <c r="A47" t="str">
        <f t="shared" si="0"/>
        <v>CFLSFm1996CZ09</v>
      </c>
      <c r="B47" t="str">
        <f t="shared" si="1"/>
        <v>CFLPGESFmCZ091996</v>
      </c>
      <c r="C47" t="s">
        <v>118</v>
      </c>
      <c r="D47" t="s">
        <v>129</v>
      </c>
      <c r="E47" t="s">
        <v>1649</v>
      </c>
      <c r="F47" s="89" t="s">
        <v>70</v>
      </c>
      <c r="G47" t="s">
        <v>108</v>
      </c>
      <c r="H47" t="s">
        <v>1662</v>
      </c>
      <c r="I47" s="34">
        <f t="shared" si="2"/>
        <v>0</v>
      </c>
      <c r="J47" s="34">
        <f t="shared" si="3"/>
        <v>0</v>
      </c>
      <c r="K47" s="34">
        <f t="shared" si="4"/>
        <v>0</v>
      </c>
      <c r="M47" s="36">
        <f>VLOOKUP("HV_"&amp;$D47&amp;$E47&amp;VLOOKUP($F47,key!$L$3:$M$13,2,FALSE)&amp;$G47&amp;M$6,'HVAC wts'!$H$7:$R$13254,11,FALSE)</f>
        <v>0</v>
      </c>
      <c r="N47" s="36">
        <f>VLOOKUP("HV_"&amp;$D47&amp;$E47&amp;VLOOKUP($F47,key!$L$3:$M$13,2,FALSE)&amp;$G47&amp;N$6,'HVAC wts'!$H$7:$R$13254,11,FALSE)</f>
        <v>0</v>
      </c>
      <c r="O47" s="36">
        <f>VLOOKUP("HV_"&amp;$D47&amp;$E47&amp;VLOOKUP($F47,key!$L$3:$M$13,2,FALSE)&amp;$G47&amp;O$6,'HVAC wts'!$H$7:$R$13254,11,FALSE)</f>
        <v>0</v>
      </c>
      <c r="P47" s="36">
        <f>VLOOKUP("HV_"&amp;$D47&amp;$E47&amp;VLOOKUP($F47,key!$L$3:$M$13,2,FALSE)&amp;$G47&amp;P$6,'HVAC wts'!$H$7:$R$13254,11,FALSE)</f>
        <v>0</v>
      </c>
      <c r="Q47" s="36">
        <f>VLOOKUP("HV_"&amp;$D47&amp;$E47&amp;VLOOKUP($F47,key!$L$3:$M$13,2,FALSE)&amp;$G47&amp;Q$6,'HVAC wts'!$H$7:$R$13254,11,FALSE)</f>
        <v>0</v>
      </c>
      <c r="R47" s="36">
        <f>VLOOKUP("HV_"&amp;$D47&amp;$E47&amp;VLOOKUP($F47,key!$L$3:$M$13,2,FALSE)&amp;$G47&amp;R$6,'HVAC wts'!$H$7:$R$13254,11,FALSE)</f>
        <v>0</v>
      </c>
      <c r="S47" s="36">
        <f t="shared" si="5"/>
        <v>0</v>
      </c>
      <c r="U47">
        <f>MATCH($A47&amp;U$6,'All applic'!$A$7:$A$59080,0)</f>
        <v>161</v>
      </c>
      <c r="V47">
        <f>MATCH($A47&amp;V$6,'All applic'!$A$7:$A$59080,0)</f>
        <v>162</v>
      </c>
      <c r="W47">
        <f>MATCH($A47&amp;W$6,'All applic'!$A$7:$A$59080,0)</f>
        <v>164</v>
      </c>
      <c r="X47">
        <f>MATCH($A47&amp;X$6,'All applic'!$A$7:$A$59080,0)</f>
        <v>163</v>
      </c>
      <c r="Y47">
        <f>MATCH($A47&amp;Y$6,'All applic'!$A$7:$A$59080,0)</f>
        <v>161</v>
      </c>
      <c r="Z47">
        <f>MATCH($A47&amp;Z$6,'All applic'!$A$7:$A$59080,0)</f>
        <v>164</v>
      </c>
      <c r="AB47" s="28">
        <f>INDEX('All applic'!$H$7:$H$59080,U47)</f>
        <v>1.1279999999999999</v>
      </c>
      <c r="AC47" s="28">
        <f>INDEX('All applic'!$H$7:$H$59080,V47)</f>
        <v>1.008</v>
      </c>
      <c r="AD47" s="28">
        <f>INDEX('All applic'!$H$7:$H$59080,W47)</f>
        <v>0.99399999999999999</v>
      </c>
      <c r="AE47" s="28">
        <f>INDEX('All applic'!$H$7:$H$59080,X47)</f>
        <v>0.746</v>
      </c>
      <c r="AF47" s="28">
        <f>INDEX('All applic'!$H$7:$H$59080,Y47)</f>
        <v>1.1279999999999999</v>
      </c>
      <c r="AG47" s="28">
        <f>INDEX('All applic'!$H$7:$H$59080,Z47)</f>
        <v>0.99399999999999999</v>
      </c>
      <c r="AH47" s="28"/>
      <c r="AI47" s="28">
        <f>INDEX('All applic'!$I$7:$I$59080,U47)</f>
        <v>1.5111111111111113</v>
      </c>
      <c r="AJ47" s="28">
        <f>INDEX('All applic'!$I$7:$I$59080,V47)</f>
        <v>1.911111111111111</v>
      </c>
      <c r="AK47" s="28">
        <f>INDEX('All applic'!$I$7:$I$59080,W47)</f>
        <v>1</v>
      </c>
      <c r="AL47" s="28">
        <f>INDEX('All applic'!$I$7:$I$59080,X47)</f>
        <v>1</v>
      </c>
      <c r="AM47" s="28">
        <f>INDEX('All applic'!$I$7:$I$59080,Y47)</f>
        <v>1.5111111111111113</v>
      </c>
      <c r="AN47" s="28">
        <f>INDEX('All applic'!$I$7:$I$59080,Z47)</f>
        <v>1</v>
      </c>
      <c r="AP47">
        <f>INDEX('All applic'!$J$7:$J$59080,U47)</f>
        <v>-1.9859999999999999E-2</v>
      </c>
      <c r="AQ47">
        <v>0</v>
      </c>
      <c r="AR47">
        <f>INDEX('All applic'!$J$7:$J$59080,W47)</f>
        <v>-1.9980000000000001E-2</v>
      </c>
      <c r="AS47">
        <v>0</v>
      </c>
      <c r="AT47">
        <v>0</v>
      </c>
      <c r="AU47">
        <v>0</v>
      </c>
    </row>
    <row r="48" spans="1:47" x14ac:dyDescent="0.25">
      <c r="A48" t="str">
        <f t="shared" si="0"/>
        <v>CFLSFm1996CZ10</v>
      </c>
      <c r="B48" t="str">
        <f t="shared" si="1"/>
        <v>CFLPGESFmCZ101996</v>
      </c>
      <c r="C48" t="s">
        <v>118</v>
      </c>
      <c r="D48" t="s">
        <v>129</v>
      </c>
      <c r="E48" t="s">
        <v>1649</v>
      </c>
      <c r="F48" s="89" t="s">
        <v>70</v>
      </c>
      <c r="G48" t="s">
        <v>109</v>
      </c>
      <c r="H48" t="s">
        <v>1662</v>
      </c>
      <c r="I48" s="34">
        <f t="shared" si="2"/>
        <v>0</v>
      </c>
      <c r="J48" s="34">
        <f t="shared" si="3"/>
        <v>0</v>
      </c>
      <c r="K48" s="34">
        <f t="shared" si="4"/>
        <v>0</v>
      </c>
      <c r="M48" s="36">
        <f>VLOOKUP("HV_"&amp;$D48&amp;$E48&amp;VLOOKUP($F48,key!$L$3:$M$13,2,FALSE)&amp;$G48&amp;M$6,'HVAC wts'!$H$7:$R$13254,11,FALSE)</f>
        <v>0</v>
      </c>
      <c r="N48" s="36">
        <f>VLOOKUP("HV_"&amp;$D48&amp;$E48&amp;VLOOKUP($F48,key!$L$3:$M$13,2,FALSE)&amp;$G48&amp;N$6,'HVAC wts'!$H$7:$R$13254,11,FALSE)</f>
        <v>0</v>
      </c>
      <c r="O48" s="36">
        <f>VLOOKUP("HV_"&amp;$D48&amp;$E48&amp;VLOOKUP($F48,key!$L$3:$M$13,2,FALSE)&amp;$G48&amp;O$6,'HVAC wts'!$H$7:$R$13254,11,FALSE)</f>
        <v>0</v>
      </c>
      <c r="P48" s="36">
        <f>VLOOKUP("HV_"&amp;$D48&amp;$E48&amp;VLOOKUP($F48,key!$L$3:$M$13,2,FALSE)&amp;$G48&amp;P$6,'HVAC wts'!$H$7:$R$13254,11,FALSE)</f>
        <v>0</v>
      </c>
      <c r="Q48" s="36">
        <f>VLOOKUP("HV_"&amp;$D48&amp;$E48&amp;VLOOKUP($F48,key!$L$3:$M$13,2,FALSE)&amp;$G48&amp;Q$6,'HVAC wts'!$H$7:$R$13254,11,FALSE)</f>
        <v>0</v>
      </c>
      <c r="R48" s="36">
        <f>VLOOKUP("HV_"&amp;$D48&amp;$E48&amp;VLOOKUP($F48,key!$L$3:$M$13,2,FALSE)&amp;$G48&amp;R$6,'HVAC wts'!$H$7:$R$13254,11,FALSE)</f>
        <v>0</v>
      </c>
      <c r="S48" s="36">
        <f t="shared" si="5"/>
        <v>0</v>
      </c>
      <c r="U48">
        <f>MATCH($A48&amp;U$6,'All applic'!$A$7:$A$59080,0)</f>
        <v>165</v>
      </c>
      <c r="V48">
        <f>MATCH($A48&amp;V$6,'All applic'!$A$7:$A$59080,0)</f>
        <v>166</v>
      </c>
      <c r="W48">
        <f>MATCH($A48&amp;W$6,'All applic'!$A$7:$A$59080,0)</f>
        <v>168</v>
      </c>
      <c r="X48">
        <f>MATCH($A48&amp;X$6,'All applic'!$A$7:$A$59080,0)</f>
        <v>167</v>
      </c>
      <c r="Y48">
        <f>MATCH($A48&amp;Y$6,'All applic'!$A$7:$A$59080,0)</f>
        <v>165</v>
      </c>
      <c r="Z48">
        <f>MATCH($A48&amp;Z$6,'All applic'!$A$7:$A$59080,0)</f>
        <v>168</v>
      </c>
      <c r="AB48" s="28">
        <f>INDEX('All applic'!$H$7:$H$59080,U48)</f>
        <v>1.1439999999999999</v>
      </c>
      <c r="AC48" s="28">
        <f>INDEX('All applic'!$H$7:$H$59080,V48)</f>
        <v>0.97399999999999998</v>
      </c>
      <c r="AD48" s="28">
        <f>INDEX('All applic'!$H$7:$H$59080,W48)</f>
        <v>0.99199999999999999</v>
      </c>
      <c r="AE48" s="28">
        <f>INDEX('All applic'!$H$7:$H$59080,X48)</f>
        <v>0.65800000000000003</v>
      </c>
      <c r="AF48" s="28">
        <f>INDEX('All applic'!$H$7:$H$59080,Y48)</f>
        <v>1.1439999999999999</v>
      </c>
      <c r="AG48" s="28">
        <f>INDEX('All applic'!$H$7:$H$59080,Z48)</f>
        <v>0.99199999999999999</v>
      </c>
      <c r="AH48" s="28"/>
      <c r="AI48" s="28">
        <f>INDEX('All applic'!$I$7:$I$59080,U48)</f>
        <v>1.7333333333333334</v>
      </c>
      <c r="AJ48" s="28">
        <f>INDEX('All applic'!$I$7:$I$59080,V48)</f>
        <v>1.9555555555555555</v>
      </c>
      <c r="AK48" s="28">
        <f>INDEX('All applic'!$I$7:$I$59080,W48)</f>
        <v>1</v>
      </c>
      <c r="AL48" s="28">
        <f>INDEX('All applic'!$I$7:$I$59080,X48)</f>
        <v>1</v>
      </c>
      <c r="AM48" s="28">
        <f>INDEX('All applic'!$I$7:$I$59080,Y48)</f>
        <v>1.7333333333333334</v>
      </c>
      <c r="AN48" s="28">
        <f>INDEX('All applic'!$I$7:$I$59080,Z48)</f>
        <v>1</v>
      </c>
      <c r="AP48">
        <f>INDEX('All applic'!$J$7:$J$59080,U48)</f>
        <v>-2.4799999999999999E-2</v>
      </c>
      <c r="AQ48">
        <v>0</v>
      </c>
      <c r="AR48">
        <f>INDEX('All applic'!$J$7:$J$59080,W48)</f>
        <v>-2.5000000000000001E-2</v>
      </c>
      <c r="AS48">
        <v>0</v>
      </c>
      <c r="AT48">
        <v>0</v>
      </c>
      <c r="AU48">
        <v>0</v>
      </c>
    </row>
    <row r="49" spans="1:47" x14ac:dyDescent="0.25">
      <c r="A49" t="str">
        <f t="shared" si="0"/>
        <v>CFLSFm1996CZ11</v>
      </c>
      <c r="B49" t="str">
        <f t="shared" si="1"/>
        <v>CFLPGESFmCZ111996</v>
      </c>
      <c r="C49" t="s">
        <v>118</v>
      </c>
      <c r="D49" t="s">
        <v>129</v>
      </c>
      <c r="E49" t="s">
        <v>1649</v>
      </c>
      <c r="F49" s="89" t="s">
        <v>70</v>
      </c>
      <c r="G49" t="s">
        <v>110</v>
      </c>
      <c r="H49" t="s">
        <v>1662</v>
      </c>
      <c r="I49" s="34">
        <f t="shared" si="2"/>
        <v>1.1155403787157263</v>
      </c>
      <c r="J49" s="34">
        <f t="shared" si="3"/>
        <v>1.9063573968775267</v>
      </c>
      <c r="K49" s="34">
        <f t="shared" si="4"/>
        <v>-2.4091389287659162E-2</v>
      </c>
      <c r="M49" s="36">
        <f>VLOOKUP("HV_"&amp;$D49&amp;$E49&amp;VLOOKUP($F49,key!$L$3:$M$13,2,FALSE)&amp;$G49&amp;M$6,'HVAC wts'!$H$7:$R$13254,11,FALSE)</f>
        <v>166500.3303</v>
      </c>
      <c r="N49" s="36">
        <f>VLOOKUP("HV_"&amp;$D49&amp;$E49&amp;VLOOKUP($F49,key!$L$3:$M$13,2,FALSE)&amp;$G49&amp;N$6,'HVAC wts'!$H$7:$R$13254,11,FALSE)</f>
        <v>9568.9845000000005</v>
      </c>
      <c r="O49" s="36">
        <f>VLOOKUP("HV_"&amp;$D49&amp;$E49&amp;VLOOKUP($F49,key!$L$3:$M$13,2,FALSE)&amp;$G49&amp;O$6,'HVAC wts'!$H$7:$R$13254,11,FALSE)</f>
        <v>12859.696199999998</v>
      </c>
      <c r="P49" s="36">
        <f>VLOOKUP("HV_"&amp;$D49&amp;$E49&amp;VLOOKUP($F49,key!$L$3:$M$13,2,FALSE)&amp;$G49&amp;P$6,'HVAC wts'!$H$7:$R$13254,11,FALSE)</f>
        <v>739.0630000000001</v>
      </c>
      <c r="Q49" s="36">
        <f>VLOOKUP("HV_"&amp;$D49&amp;$E49&amp;VLOOKUP($F49,key!$L$3:$M$13,2,FALSE)&amp;$G49&amp;Q$6,'HVAC wts'!$H$7:$R$13254,11,FALSE)</f>
        <v>13396.578300000001</v>
      </c>
      <c r="R49" s="36">
        <f>VLOOKUP("HV_"&amp;$D49&amp;$E49&amp;VLOOKUP($F49,key!$L$3:$M$13,2,FALSE)&amp;$G49&amp;R$6,'HVAC wts'!$H$7:$R$13254,11,FALSE)</f>
        <v>1034.6882000000001</v>
      </c>
      <c r="S49" s="36">
        <f t="shared" si="5"/>
        <v>204099.34049999999</v>
      </c>
      <c r="U49">
        <f>MATCH($A49&amp;U$6,'All applic'!$A$7:$A$59080,0)</f>
        <v>169</v>
      </c>
      <c r="V49">
        <f>MATCH($A49&amp;V$6,'All applic'!$A$7:$A$59080,0)</f>
        <v>170</v>
      </c>
      <c r="W49">
        <f>MATCH($A49&amp;W$6,'All applic'!$A$7:$A$59080,0)</f>
        <v>172</v>
      </c>
      <c r="X49">
        <f>MATCH($A49&amp;X$6,'All applic'!$A$7:$A$59080,0)</f>
        <v>171</v>
      </c>
      <c r="Y49">
        <f>MATCH($A49&amp;Y$6,'All applic'!$A$7:$A$59080,0)</f>
        <v>169</v>
      </c>
      <c r="Z49">
        <f>MATCH($A49&amp;Z$6,'All applic'!$A$7:$A$59080,0)</f>
        <v>172</v>
      </c>
      <c r="AB49" s="28">
        <f>INDEX('All applic'!$H$7:$H$59080,U49)</f>
        <v>1.1379999999999999</v>
      </c>
      <c r="AC49" s="28">
        <f>INDEX('All applic'!$H$7:$H$59080,V49)</f>
        <v>0.91800000000000004</v>
      </c>
      <c r="AD49" s="28">
        <f>INDEX('All applic'!$H$7:$H$59080,W49)</f>
        <v>0.98799999999999999</v>
      </c>
      <c r="AE49" s="28">
        <f>INDEX('All applic'!$H$7:$H$59080,X49)</f>
        <v>0.60399999999999998</v>
      </c>
      <c r="AF49" s="28">
        <f>INDEX('All applic'!$H$7:$H$59080,Y49)</f>
        <v>1.1379999999999999</v>
      </c>
      <c r="AG49" s="28">
        <f>INDEX('All applic'!$H$7:$H$59080,Z49)</f>
        <v>0.98799999999999999</v>
      </c>
      <c r="AH49" s="28"/>
      <c r="AI49" s="28">
        <f>INDEX('All applic'!$I$7:$I$59080,U49)</f>
        <v>1.9750000000000001</v>
      </c>
      <c r="AJ49" s="28">
        <f>INDEX('All applic'!$I$7:$I$59080,V49)</f>
        <v>2</v>
      </c>
      <c r="AK49" s="28">
        <f>INDEX('All applic'!$I$7:$I$59080,W49)</f>
        <v>1</v>
      </c>
      <c r="AL49" s="28">
        <f>INDEX('All applic'!$I$7:$I$59080,X49)</f>
        <v>1.0249999999999999</v>
      </c>
      <c r="AM49" s="28">
        <f>INDEX('All applic'!$I$7:$I$59080,Y49)</f>
        <v>1.9750000000000001</v>
      </c>
      <c r="AN49" s="28">
        <f>INDEX('All applic'!$I$7:$I$59080,Z49)</f>
        <v>1</v>
      </c>
      <c r="AP49">
        <f>INDEX('All applic'!$J$7:$J$59080,U49)</f>
        <v>-2.7399999999999997E-2</v>
      </c>
      <c r="AQ49">
        <v>0</v>
      </c>
      <c r="AR49">
        <f>INDEX('All applic'!$J$7:$J$59080,W49)</f>
        <v>-2.7600000000000003E-2</v>
      </c>
      <c r="AS49">
        <v>0</v>
      </c>
      <c r="AT49">
        <v>0</v>
      </c>
      <c r="AU49">
        <v>0</v>
      </c>
    </row>
    <row r="50" spans="1:47" x14ac:dyDescent="0.25">
      <c r="A50" t="str">
        <f t="shared" si="0"/>
        <v>CFLSFm1996CZ12</v>
      </c>
      <c r="B50" t="str">
        <f t="shared" si="1"/>
        <v>CFLPGESFmCZ121996</v>
      </c>
      <c r="C50" t="s">
        <v>118</v>
      </c>
      <c r="D50" t="s">
        <v>129</v>
      </c>
      <c r="E50" t="s">
        <v>1649</v>
      </c>
      <c r="F50" s="89" t="s">
        <v>70</v>
      </c>
      <c r="G50" t="s">
        <v>111</v>
      </c>
      <c r="H50" t="s">
        <v>1662</v>
      </c>
      <c r="I50" s="34">
        <f t="shared" si="2"/>
        <v>1.0702089150577037</v>
      </c>
      <c r="J50" s="34">
        <f t="shared" si="3"/>
        <v>1.8745894490066619</v>
      </c>
      <c r="K50" s="34">
        <f t="shared" si="4"/>
        <v>-2.4299759514888043E-2</v>
      </c>
      <c r="M50" s="36">
        <f>VLOOKUP("HV_"&amp;$D50&amp;$E50&amp;VLOOKUP($F50,key!$L$3:$M$13,2,FALSE)&amp;$G50&amp;M$6,'HVAC wts'!$H$7:$R$13254,11,FALSE)</f>
        <v>479843.74110000004</v>
      </c>
      <c r="N50" s="36">
        <f>VLOOKUP("HV_"&amp;$D50&amp;$E50&amp;VLOOKUP($F50,key!$L$3:$M$13,2,FALSE)&amp;$G50&amp;N$6,'HVAC wts'!$H$7:$R$13254,11,FALSE)</f>
        <v>27577.226500000001</v>
      </c>
      <c r="O50" s="36">
        <f>VLOOKUP("HV_"&amp;$D50&amp;$E50&amp;VLOOKUP($F50,key!$L$3:$M$13,2,FALSE)&amp;$G50&amp;O$6,'HVAC wts'!$H$7:$R$13254,11,FALSE)</f>
        <v>70831.232700000022</v>
      </c>
      <c r="P50" s="36">
        <f>VLOOKUP("HV_"&amp;$D50&amp;$E50&amp;VLOOKUP($F50,key!$L$3:$M$13,2,FALSE)&amp;$G50&amp;P$6,'HVAC wts'!$H$7:$R$13254,11,FALSE)</f>
        <v>4070.7605000000003</v>
      </c>
      <c r="Q50" s="36">
        <f>VLOOKUP("HV_"&amp;$D50&amp;$E50&amp;VLOOKUP($F50,key!$L$3:$M$13,2,FALSE)&amp;$G50&amp;Q$6,'HVAC wts'!$H$7:$R$13254,11,FALSE)</f>
        <v>38608.117100000003</v>
      </c>
      <c r="R50" s="36">
        <f>VLOOKUP("HV_"&amp;$D50&amp;$E50&amp;VLOOKUP($F50,key!$L$3:$M$13,2,FALSE)&amp;$G50&amp;R$6,'HVAC wts'!$H$7:$R$13254,11,FALSE)</f>
        <v>5699.0647000000008</v>
      </c>
      <c r="S50" s="36">
        <f t="shared" si="5"/>
        <v>626630.14260000002</v>
      </c>
      <c r="U50">
        <f>MATCH($A50&amp;U$6,'All applic'!$A$7:$A$59080,0)</f>
        <v>173</v>
      </c>
      <c r="V50">
        <f>MATCH($A50&amp;V$6,'All applic'!$A$7:$A$59080,0)</f>
        <v>174</v>
      </c>
      <c r="W50">
        <f>MATCH($A50&amp;W$6,'All applic'!$A$7:$A$59080,0)</f>
        <v>176</v>
      </c>
      <c r="X50">
        <f>MATCH($A50&amp;X$6,'All applic'!$A$7:$A$59080,0)</f>
        <v>175</v>
      </c>
      <c r="Y50">
        <f>MATCH($A50&amp;Y$6,'All applic'!$A$7:$A$59080,0)</f>
        <v>173</v>
      </c>
      <c r="Z50">
        <f>MATCH($A50&amp;Z$6,'All applic'!$A$7:$A$59080,0)</f>
        <v>176</v>
      </c>
      <c r="AB50" s="28">
        <f>INDEX('All applic'!$H$7:$H$59080,U50)</f>
        <v>1.0960000000000001</v>
      </c>
      <c r="AC50" s="28">
        <f>INDEX('All applic'!$H$7:$H$59080,V50)</f>
        <v>0.88200000000000001</v>
      </c>
      <c r="AD50" s="28">
        <f>INDEX('All applic'!$H$7:$H$59080,W50)</f>
        <v>0.98799999999999999</v>
      </c>
      <c r="AE50" s="28">
        <f>INDEX('All applic'!$H$7:$H$59080,X50)</f>
        <v>0.60599999999999998</v>
      </c>
      <c r="AF50" s="28">
        <f>INDEX('All applic'!$H$7:$H$59080,Y50)</f>
        <v>1.0960000000000001</v>
      </c>
      <c r="AG50" s="28">
        <f>INDEX('All applic'!$H$7:$H$59080,Z50)</f>
        <v>0.98799999999999999</v>
      </c>
      <c r="AH50" s="28"/>
      <c r="AI50" s="28">
        <f>INDEX('All applic'!$I$7:$I$59080,U50)</f>
        <v>2</v>
      </c>
      <c r="AJ50" s="28">
        <f>INDEX('All applic'!$I$7:$I$59080,V50)</f>
        <v>2</v>
      </c>
      <c r="AK50" s="28">
        <f>INDEX('All applic'!$I$7:$I$59080,W50)</f>
        <v>1.0249999999999999</v>
      </c>
      <c r="AL50" s="28">
        <f>INDEX('All applic'!$I$7:$I$59080,X50)</f>
        <v>1.0249999999999999</v>
      </c>
      <c r="AM50" s="28">
        <f>INDEX('All applic'!$I$7:$I$59080,Y50)</f>
        <v>2</v>
      </c>
      <c r="AN50" s="28">
        <f>INDEX('All applic'!$I$7:$I$59080,Z50)</f>
        <v>1.0249999999999999</v>
      </c>
      <c r="AP50">
        <f>INDEX('All applic'!$J$7:$J$59080,U50)</f>
        <v>-2.7600000000000003E-2</v>
      </c>
      <c r="AQ50">
        <v>0</v>
      </c>
      <c r="AR50">
        <f>INDEX('All applic'!$J$7:$J$59080,W50)</f>
        <v>-2.8000000000000001E-2</v>
      </c>
      <c r="AS50">
        <v>0</v>
      </c>
      <c r="AT50">
        <v>0</v>
      </c>
      <c r="AU50">
        <v>0</v>
      </c>
    </row>
    <row r="51" spans="1:47" x14ac:dyDescent="0.25">
      <c r="A51" t="str">
        <f t="shared" si="0"/>
        <v>CFLSFm1996CZ13</v>
      </c>
      <c r="B51" t="str">
        <f t="shared" si="1"/>
        <v>CFLPGESFmCZ131996</v>
      </c>
      <c r="C51" t="s">
        <v>118</v>
      </c>
      <c r="D51" t="s">
        <v>129</v>
      </c>
      <c r="E51" t="s">
        <v>1649</v>
      </c>
      <c r="F51" s="89" t="s">
        <v>70</v>
      </c>
      <c r="G51" t="s">
        <v>112</v>
      </c>
      <c r="H51" t="s">
        <v>1662</v>
      </c>
      <c r="I51" s="34">
        <f t="shared" si="2"/>
        <v>1.132628614328963</v>
      </c>
      <c r="J51" s="34">
        <f t="shared" si="3"/>
        <v>1.8673869767050331</v>
      </c>
      <c r="K51" s="34">
        <f t="shared" si="4"/>
        <v>-2.3917569773819206E-2</v>
      </c>
      <c r="M51" s="36">
        <f>VLOOKUP("HV_"&amp;$D51&amp;$E51&amp;VLOOKUP($F51,key!$L$3:$M$13,2,FALSE)&amp;$G51&amp;M$6,'HVAC wts'!$H$7:$R$13254,11,FALSE)</f>
        <v>235327.16999999998</v>
      </c>
      <c r="N51" s="36">
        <f>VLOOKUP("HV_"&amp;$D51&amp;$E51&amp;VLOOKUP($F51,key!$L$3:$M$13,2,FALSE)&amp;$G51&amp;N$6,'HVAC wts'!$H$7:$R$13254,11,FALSE)</f>
        <v>13524.550000000001</v>
      </c>
      <c r="O51" s="36">
        <f>VLOOKUP("HV_"&amp;$D51&amp;$E51&amp;VLOOKUP($F51,key!$L$3:$M$13,2,FALSE)&amp;$G51&amp;O$6,'HVAC wts'!$H$7:$R$13254,11,FALSE)</f>
        <v>10153.648199999996</v>
      </c>
      <c r="P51" s="36">
        <f>VLOOKUP("HV_"&amp;$D51&amp;$E51&amp;VLOOKUP($F51,key!$L$3:$M$13,2,FALSE)&amp;$G51&amp;P$6,'HVAC wts'!$H$7:$R$13254,11,FALSE)</f>
        <v>583.54299999999967</v>
      </c>
      <c r="Q51" s="36">
        <f>VLOOKUP("HV_"&amp;$D51&amp;$E51&amp;VLOOKUP($F51,key!$L$3:$M$13,2,FALSE)&amp;$G51&amp;Q$6,'HVAC wts'!$H$7:$R$13254,11,FALSE)</f>
        <v>18934.370000000003</v>
      </c>
      <c r="R51" s="36">
        <f>VLOOKUP("HV_"&amp;$D51&amp;$E51&amp;VLOOKUP($F51,key!$L$3:$M$13,2,FALSE)&amp;$G51&amp;R$6,'HVAC wts'!$H$7:$R$13254,11,FALSE)</f>
        <v>816.96019999999965</v>
      </c>
      <c r="S51" s="36">
        <f t="shared" si="5"/>
        <v>279340.24139999994</v>
      </c>
      <c r="U51">
        <f>MATCH($A51&amp;U$6,'All applic'!$A$7:$A$59080,0)</f>
        <v>177</v>
      </c>
      <c r="V51">
        <f>MATCH($A51&amp;V$6,'All applic'!$A$7:$A$59080,0)</f>
        <v>178</v>
      </c>
      <c r="W51">
        <f>MATCH($A51&amp;W$6,'All applic'!$A$7:$A$59080,0)</f>
        <v>180</v>
      </c>
      <c r="X51">
        <f>MATCH($A51&amp;X$6,'All applic'!$A$7:$A$59080,0)</f>
        <v>179</v>
      </c>
      <c r="Y51">
        <f>MATCH($A51&amp;Y$6,'All applic'!$A$7:$A$59080,0)</f>
        <v>177</v>
      </c>
      <c r="Z51">
        <f>MATCH($A51&amp;Z$6,'All applic'!$A$7:$A$59080,0)</f>
        <v>180</v>
      </c>
      <c r="AB51" s="28">
        <f>INDEX('All applic'!$H$7:$H$59080,U51)</f>
        <v>1.1499999999999999</v>
      </c>
      <c r="AC51" s="28">
        <f>INDEX('All applic'!$H$7:$H$59080,V51)</f>
        <v>0.94599999999999995</v>
      </c>
      <c r="AD51" s="28">
        <f>INDEX('All applic'!$H$7:$H$59080,W51)</f>
        <v>0.98799999999999999</v>
      </c>
      <c r="AE51" s="28">
        <f>INDEX('All applic'!$H$7:$H$59080,X51)</f>
        <v>0.60799999999999998</v>
      </c>
      <c r="AF51" s="28">
        <f>INDEX('All applic'!$H$7:$H$59080,Y51)</f>
        <v>1.1499999999999999</v>
      </c>
      <c r="AG51" s="28">
        <f>INDEX('All applic'!$H$7:$H$59080,Z51)</f>
        <v>0.98799999999999999</v>
      </c>
      <c r="AH51" s="28"/>
      <c r="AI51" s="28">
        <f>INDEX('All applic'!$I$7:$I$59080,U51)</f>
        <v>1.9</v>
      </c>
      <c r="AJ51" s="28">
        <f>INDEX('All applic'!$I$7:$I$59080,V51)</f>
        <v>1.9750000000000001</v>
      </c>
      <c r="AK51" s="28">
        <f>INDEX('All applic'!$I$7:$I$59080,W51)</f>
        <v>1.0249999999999999</v>
      </c>
      <c r="AL51" s="28">
        <f>INDEX('All applic'!$I$7:$I$59080,X51)</f>
        <v>1</v>
      </c>
      <c r="AM51" s="28">
        <f>INDEX('All applic'!$I$7:$I$59080,Y51)</f>
        <v>1.9</v>
      </c>
      <c r="AN51" s="28">
        <f>INDEX('All applic'!$I$7:$I$59080,Z51)</f>
        <v>1.0249999999999999</v>
      </c>
      <c r="AP51">
        <f>INDEX('All applic'!$J$7:$J$59080,U51)</f>
        <v>-2.7199999999999998E-2</v>
      </c>
      <c r="AQ51">
        <v>0</v>
      </c>
      <c r="AR51">
        <f>INDEX('All applic'!$J$7:$J$59080,W51)</f>
        <v>-2.7600000000000003E-2</v>
      </c>
      <c r="AS51">
        <v>0</v>
      </c>
      <c r="AT51">
        <v>0</v>
      </c>
      <c r="AU51">
        <v>0</v>
      </c>
    </row>
    <row r="52" spans="1:47" x14ac:dyDescent="0.25">
      <c r="A52" t="str">
        <f t="shared" si="0"/>
        <v>CFLSFm1996CZ14</v>
      </c>
      <c r="B52" t="str">
        <f t="shared" si="1"/>
        <v>CFLPGESFmCZ141996</v>
      </c>
      <c r="C52" t="s">
        <v>118</v>
      </c>
      <c r="D52" t="s">
        <v>129</v>
      </c>
      <c r="E52" t="s">
        <v>1649</v>
      </c>
      <c r="F52" s="89" t="s">
        <v>70</v>
      </c>
      <c r="G52" t="s">
        <v>113</v>
      </c>
      <c r="H52" t="s">
        <v>1662</v>
      </c>
      <c r="I52" s="34">
        <f t="shared" si="2"/>
        <v>0</v>
      </c>
      <c r="J52" s="34">
        <f t="shared" si="3"/>
        <v>0</v>
      </c>
      <c r="K52" s="34">
        <f t="shared" si="4"/>
        <v>0</v>
      </c>
      <c r="M52" s="36">
        <f>VLOOKUP("HV_"&amp;$D52&amp;$E52&amp;VLOOKUP($F52,key!$L$3:$M$13,2,FALSE)&amp;$G52&amp;M$6,'HVAC wts'!$H$7:$R$13254,11,FALSE)</f>
        <v>0</v>
      </c>
      <c r="N52" s="36">
        <f>VLOOKUP("HV_"&amp;$D52&amp;$E52&amp;VLOOKUP($F52,key!$L$3:$M$13,2,FALSE)&amp;$G52&amp;N$6,'HVAC wts'!$H$7:$R$13254,11,FALSE)</f>
        <v>0</v>
      </c>
      <c r="O52" s="36">
        <f>VLOOKUP("HV_"&amp;$D52&amp;$E52&amp;VLOOKUP($F52,key!$L$3:$M$13,2,FALSE)&amp;$G52&amp;O$6,'HVAC wts'!$H$7:$R$13254,11,FALSE)</f>
        <v>0</v>
      </c>
      <c r="P52" s="36">
        <f>VLOOKUP("HV_"&amp;$D52&amp;$E52&amp;VLOOKUP($F52,key!$L$3:$M$13,2,FALSE)&amp;$G52&amp;P$6,'HVAC wts'!$H$7:$R$13254,11,FALSE)</f>
        <v>0</v>
      </c>
      <c r="Q52" s="36">
        <f>VLOOKUP("HV_"&amp;$D52&amp;$E52&amp;VLOOKUP($F52,key!$L$3:$M$13,2,FALSE)&amp;$G52&amp;Q$6,'HVAC wts'!$H$7:$R$13254,11,FALSE)</f>
        <v>0</v>
      </c>
      <c r="R52" s="36">
        <f>VLOOKUP("HV_"&amp;$D52&amp;$E52&amp;VLOOKUP($F52,key!$L$3:$M$13,2,FALSE)&amp;$G52&amp;R$6,'HVAC wts'!$H$7:$R$13254,11,FALSE)</f>
        <v>0</v>
      </c>
      <c r="S52" s="36">
        <f t="shared" si="5"/>
        <v>0</v>
      </c>
      <c r="U52">
        <f>MATCH($A52&amp;U$6,'All applic'!$A$7:$A$59080,0)</f>
        <v>181</v>
      </c>
      <c r="V52">
        <f>MATCH($A52&amp;V$6,'All applic'!$A$7:$A$59080,0)</f>
        <v>182</v>
      </c>
      <c r="W52">
        <f>MATCH($A52&amp;W$6,'All applic'!$A$7:$A$59080,0)</f>
        <v>184</v>
      </c>
      <c r="X52">
        <f>MATCH($A52&amp;X$6,'All applic'!$A$7:$A$59080,0)</f>
        <v>183</v>
      </c>
      <c r="Y52">
        <f>MATCH($A52&amp;Y$6,'All applic'!$A$7:$A$59080,0)</f>
        <v>181</v>
      </c>
      <c r="Z52">
        <f>MATCH($A52&amp;Z$6,'All applic'!$A$7:$A$59080,0)</f>
        <v>184</v>
      </c>
      <c r="AB52" s="28">
        <f>INDEX('All applic'!$H$7:$H$59080,U52)</f>
        <v>1.1419999999999999</v>
      </c>
      <c r="AC52" s="28">
        <f>INDEX('All applic'!$H$7:$H$59080,V52)</f>
        <v>0.91400000000000003</v>
      </c>
      <c r="AD52" s="28">
        <f>INDEX('All applic'!$H$7:$H$59080,W52)</f>
        <v>0.98799999999999999</v>
      </c>
      <c r="AE52" s="28">
        <f>INDEX('All applic'!$H$7:$H$59080,X52)</f>
        <v>0.63</v>
      </c>
      <c r="AF52" s="28">
        <f>INDEX('All applic'!$H$7:$H$59080,Y52)</f>
        <v>1.1419999999999999</v>
      </c>
      <c r="AG52" s="28">
        <f>INDEX('All applic'!$H$7:$H$59080,Z52)</f>
        <v>0.98799999999999999</v>
      </c>
      <c r="AH52" s="28"/>
      <c r="AI52" s="28">
        <f>INDEX('All applic'!$I$7:$I$59080,U52)</f>
        <v>1.6190476190476191</v>
      </c>
      <c r="AJ52" s="28">
        <f>INDEX('All applic'!$I$7:$I$59080,V52)</f>
        <v>1.857142857142857</v>
      </c>
      <c r="AK52" s="28">
        <f>INDEX('All applic'!$I$7:$I$59080,W52)</f>
        <v>1</v>
      </c>
      <c r="AL52" s="28">
        <f>INDEX('All applic'!$I$7:$I$59080,X52)</f>
        <v>1</v>
      </c>
      <c r="AM52" s="28">
        <f>INDEX('All applic'!$I$7:$I$59080,Y52)</f>
        <v>1.6190476190476191</v>
      </c>
      <c r="AN52" s="28">
        <f>INDEX('All applic'!$I$7:$I$59080,Z52)</f>
        <v>1</v>
      </c>
      <c r="AP52">
        <f>INDEX('All applic'!$J$7:$J$59080,U52)</f>
        <v>-2.7600000000000003E-2</v>
      </c>
      <c r="AQ52">
        <v>0</v>
      </c>
      <c r="AR52">
        <f>INDEX('All applic'!$J$7:$J$59080,W52)</f>
        <v>-2.8000000000000001E-2</v>
      </c>
      <c r="AS52">
        <v>0</v>
      </c>
      <c r="AT52">
        <v>0</v>
      </c>
      <c r="AU52">
        <v>0</v>
      </c>
    </row>
    <row r="53" spans="1:47" x14ac:dyDescent="0.25">
      <c r="A53" t="str">
        <f t="shared" si="0"/>
        <v>CFLSFm1996CZ15</v>
      </c>
      <c r="B53" t="str">
        <f t="shared" si="1"/>
        <v>CFLPGESFmCZ151996</v>
      </c>
      <c r="C53" t="s">
        <v>118</v>
      </c>
      <c r="D53" t="s">
        <v>129</v>
      </c>
      <c r="E53" t="s">
        <v>1649</v>
      </c>
      <c r="F53" s="89" t="s">
        <v>70</v>
      </c>
      <c r="G53" t="s">
        <v>114</v>
      </c>
      <c r="H53" t="s">
        <v>1662</v>
      </c>
      <c r="I53" s="34">
        <f t="shared" si="2"/>
        <v>0</v>
      </c>
      <c r="J53" s="34">
        <f t="shared" si="3"/>
        <v>0</v>
      </c>
      <c r="K53" s="34">
        <f t="shared" si="4"/>
        <v>0</v>
      </c>
      <c r="M53" s="36">
        <f>VLOOKUP("HV_"&amp;$D53&amp;$E53&amp;VLOOKUP($F53,key!$L$3:$M$13,2,FALSE)&amp;$G53&amp;M$6,'HVAC wts'!$H$7:$R$13254,11,FALSE)</f>
        <v>0</v>
      </c>
      <c r="N53" s="36">
        <f>VLOOKUP("HV_"&amp;$D53&amp;$E53&amp;VLOOKUP($F53,key!$L$3:$M$13,2,FALSE)&amp;$G53&amp;N$6,'HVAC wts'!$H$7:$R$13254,11,FALSE)</f>
        <v>0</v>
      </c>
      <c r="O53" s="36">
        <f>VLOOKUP("HV_"&amp;$D53&amp;$E53&amp;VLOOKUP($F53,key!$L$3:$M$13,2,FALSE)&amp;$G53&amp;O$6,'HVAC wts'!$H$7:$R$13254,11,FALSE)</f>
        <v>0</v>
      </c>
      <c r="P53" s="36">
        <f>VLOOKUP("HV_"&amp;$D53&amp;$E53&amp;VLOOKUP($F53,key!$L$3:$M$13,2,FALSE)&amp;$G53&amp;P$6,'HVAC wts'!$H$7:$R$13254,11,FALSE)</f>
        <v>0</v>
      </c>
      <c r="Q53" s="36">
        <f>VLOOKUP("HV_"&amp;$D53&amp;$E53&amp;VLOOKUP($F53,key!$L$3:$M$13,2,FALSE)&amp;$G53&amp;Q$6,'HVAC wts'!$H$7:$R$13254,11,FALSE)</f>
        <v>0</v>
      </c>
      <c r="R53" s="36">
        <f>VLOOKUP("HV_"&amp;$D53&amp;$E53&amp;VLOOKUP($F53,key!$L$3:$M$13,2,FALSE)&amp;$G53&amp;R$6,'HVAC wts'!$H$7:$R$13254,11,FALSE)</f>
        <v>0</v>
      </c>
      <c r="S53" s="36">
        <f t="shared" si="5"/>
        <v>0</v>
      </c>
      <c r="U53">
        <f>MATCH($A53&amp;U$6,'All applic'!$A$7:$A$59080,0)</f>
        <v>185</v>
      </c>
      <c r="V53">
        <f>MATCH($A53&amp;V$6,'All applic'!$A$7:$A$59080,0)</f>
        <v>186</v>
      </c>
      <c r="W53">
        <f>MATCH($A53&amp;W$6,'All applic'!$A$7:$A$59080,0)</f>
        <v>188</v>
      </c>
      <c r="X53">
        <f>MATCH($A53&amp;X$6,'All applic'!$A$7:$A$59080,0)</f>
        <v>187</v>
      </c>
      <c r="Y53">
        <f>MATCH($A53&amp;Y$6,'All applic'!$A$7:$A$59080,0)</f>
        <v>185</v>
      </c>
      <c r="Z53">
        <f>MATCH($A53&amp;Z$6,'All applic'!$A$7:$A$59080,0)</f>
        <v>188</v>
      </c>
      <c r="AB53" s="28">
        <f>INDEX('All applic'!$H$7:$H$59080,U53)</f>
        <v>1.234</v>
      </c>
      <c r="AC53" s="28">
        <f>INDEX('All applic'!$H$7:$H$59080,V53)</f>
        <v>1.1579999999999999</v>
      </c>
      <c r="AD53" s="28">
        <f>INDEX('All applic'!$H$7:$H$59080,W53)</f>
        <v>0.998</v>
      </c>
      <c r="AE53" s="28">
        <f>INDEX('All applic'!$H$7:$H$59080,X53)</f>
        <v>0.81599999999999995</v>
      </c>
      <c r="AF53" s="28">
        <f>INDEX('All applic'!$H$7:$H$59080,Y53)</f>
        <v>1.234</v>
      </c>
      <c r="AG53" s="28">
        <f>INDEX('All applic'!$H$7:$H$59080,Z53)</f>
        <v>0.998</v>
      </c>
      <c r="AH53" s="28"/>
      <c r="AI53" s="28">
        <f>INDEX('All applic'!$I$7:$I$59080,U53)</f>
        <v>1.6904761904761902</v>
      </c>
      <c r="AJ53" s="28">
        <f>INDEX('All applic'!$I$7:$I$59080,V53)</f>
        <v>1.8095238095238093</v>
      </c>
      <c r="AK53" s="28">
        <f>INDEX('All applic'!$I$7:$I$59080,W53)</f>
        <v>1.0238095238095237</v>
      </c>
      <c r="AL53" s="28">
        <f>INDEX('All applic'!$I$7:$I$59080,X53)</f>
        <v>1</v>
      </c>
      <c r="AM53" s="28">
        <f>INDEX('All applic'!$I$7:$I$59080,Y53)</f>
        <v>1.6904761904761902</v>
      </c>
      <c r="AN53" s="28">
        <f>INDEX('All applic'!$I$7:$I$59080,Z53)</f>
        <v>1.0238095238095237</v>
      </c>
      <c r="AP53">
        <f>INDEX('All applic'!$J$7:$J$59080,U53)</f>
        <v>-1.286E-2</v>
      </c>
      <c r="AQ53">
        <v>0</v>
      </c>
      <c r="AR53">
        <f>INDEX('All applic'!$J$7:$J$59080,W53)</f>
        <v>-1.3179999999999999E-2</v>
      </c>
      <c r="AS53">
        <v>0</v>
      </c>
      <c r="AT53">
        <v>0</v>
      </c>
      <c r="AU53">
        <v>0</v>
      </c>
    </row>
    <row r="54" spans="1:47" x14ac:dyDescent="0.25">
      <c r="A54" t="str">
        <f t="shared" si="0"/>
        <v>CFLSFm1996CZ16</v>
      </c>
      <c r="B54" t="str">
        <f t="shared" si="1"/>
        <v>CFLPGESFmCZ161996</v>
      </c>
      <c r="C54" t="s">
        <v>118</v>
      </c>
      <c r="D54" t="s">
        <v>129</v>
      </c>
      <c r="E54" t="s">
        <v>1649</v>
      </c>
      <c r="F54" s="89" t="s">
        <v>70</v>
      </c>
      <c r="G54" t="s">
        <v>115</v>
      </c>
      <c r="H54" t="s">
        <v>1662</v>
      </c>
      <c r="I54" s="34">
        <f t="shared" si="2"/>
        <v>1.0268863248708764</v>
      </c>
      <c r="J54" s="34">
        <f t="shared" si="3"/>
        <v>1.5096211614767958</v>
      </c>
      <c r="K54" s="34">
        <f t="shared" si="4"/>
        <v>-2.1346981025562935E-2</v>
      </c>
      <c r="M54" s="36">
        <f>VLOOKUP("HV_"&amp;$D54&amp;$E54&amp;VLOOKUP($F54,key!$L$3:$M$13,2,FALSE)&amp;$G54&amp;M$6,'HVAC wts'!$H$7:$R$13254,11,FALSE)</f>
        <v>25441.7667</v>
      </c>
      <c r="N54" s="36">
        <f>VLOOKUP("HV_"&amp;$D54&amp;$E54&amp;VLOOKUP($F54,key!$L$3:$M$13,2,FALSE)&amp;$G54&amp;N$6,'HVAC wts'!$H$7:$R$13254,11,FALSE)</f>
        <v>1462.1704999999999</v>
      </c>
      <c r="O54" s="36">
        <f>VLOOKUP("HV_"&amp;$D54&amp;$E54&amp;VLOOKUP($F54,key!$L$3:$M$13,2,FALSE)&amp;$G54&amp;O$6,'HVAC wts'!$H$7:$R$13254,11,FALSE)</f>
        <v>21408.951300000001</v>
      </c>
      <c r="P54" s="36">
        <f>VLOOKUP("HV_"&amp;$D54&amp;$E54&amp;VLOOKUP($F54,key!$L$3:$M$13,2,FALSE)&amp;$G54&amp;P$6,'HVAC wts'!$H$7:$R$13254,11,FALSE)</f>
        <v>1230.3995000000002</v>
      </c>
      <c r="Q54" s="36">
        <f>VLOOKUP("HV_"&amp;$D54&amp;$E54&amp;VLOOKUP($F54,key!$L$3:$M$13,2,FALSE)&amp;$G54&amp;Q$6,'HVAC wts'!$H$7:$R$13254,11,FALSE)</f>
        <v>2047.0387000000001</v>
      </c>
      <c r="R54" s="36">
        <f>VLOOKUP("HV_"&amp;$D54&amp;$E54&amp;VLOOKUP($F54,key!$L$3:$M$13,2,FALSE)&amp;$G54&amp;R$6,'HVAC wts'!$H$7:$R$13254,11,FALSE)</f>
        <v>1722.5592999999999</v>
      </c>
      <c r="S54" s="36">
        <f t="shared" si="5"/>
        <v>53312.885999999999</v>
      </c>
      <c r="U54">
        <f>MATCH($A54&amp;U$6,'All applic'!$A$7:$A$59080,0)</f>
        <v>189</v>
      </c>
      <c r="V54">
        <f>MATCH($A54&amp;V$6,'All applic'!$A$7:$A$59080,0)</f>
        <v>190</v>
      </c>
      <c r="W54">
        <f>MATCH($A54&amp;W$6,'All applic'!$A$7:$A$59080,0)</f>
        <v>192</v>
      </c>
      <c r="X54">
        <f>MATCH($A54&amp;X$6,'All applic'!$A$7:$A$59080,0)</f>
        <v>191</v>
      </c>
      <c r="Y54">
        <f>MATCH($A54&amp;Y$6,'All applic'!$A$7:$A$59080,0)</f>
        <v>189</v>
      </c>
      <c r="Z54">
        <f>MATCH($A54&amp;Z$6,'All applic'!$A$7:$A$59080,0)</f>
        <v>192</v>
      </c>
      <c r="AB54" s="28">
        <f>INDEX('All applic'!$H$7:$H$59080,U54)</f>
        <v>1.0840000000000001</v>
      </c>
      <c r="AC54" s="28">
        <f>INDEX('All applic'!$H$7:$H$59080,V54)</f>
        <v>0.80200000000000005</v>
      </c>
      <c r="AD54" s="28">
        <f>INDEX('All applic'!$H$7:$H$59080,W54)</f>
        <v>0.99199999999999999</v>
      </c>
      <c r="AE54" s="28">
        <f>INDEX('All applic'!$H$7:$H$59080,X54)</f>
        <v>0.67400000000000004</v>
      </c>
      <c r="AF54" s="28">
        <f>INDEX('All applic'!$H$7:$H$59080,Y54)</f>
        <v>1.0840000000000001</v>
      </c>
      <c r="AG54" s="28">
        <f>INDEX('All applic'!$H$7:$H$59080,Z54)</f>
        <v>0.99199999999999999</v>
      </c>
      <c r="AH54" s="28"/>
      <c r="AI54" s="28">
        <f>INDEX('All applic'!$I$7:$I$59080,U54)</f>
        <v>1.925</v>
      </c>
      <c r="AJ54" s="28">
        <f>INDEX('All applic'!$I$7:$I$59080,V54)</f>
        <v>1.7749999999999999</v>
      </c>
      <c r="AK54" s="28">
        <f>INDEX('All applic'!$I$7:$I$59080,W54)</f>
        <v>1.0249999999999999</v>
      </c>
      <c r="AL54" s="28">
        <f>INDEX('All applic'!$I$7:$I$59080,X54)</f>
        <v>1.0249999999999999</v>
      </c>
      <c r="AM54" s="28">
        <f>INDEX('All applic'!$I$7:$I$59080,Y54)</f>
        <v>1.925</v>
      </c>
      <c r="AN54" s="28">
        <f>INDEX('All applic'!$I$7:$I$59080,Z54)</f>
        <v>1.0249999999999999</v>
      </c>
      <c r="AP54">
        <f>INDEX('All applic'!$J$7:$J$59080,U54)</f>
        <v>-2.4199999999999999E-2</v>
      </c>
      <c r="AQ54">
        <v>0</v>
      </c>
      <c r="AR54">
        <f>INDEX('All applic'!$J$7:$J$59080,W54)</f>
        <v>-2.4399999999999998E-2</v>
      </c>
      <c r="AS54">
        <v>0</v>
      </c>
      <c r="AT54">
        <v>0</v>
      </c>
      <c r="AU54">
        <v>0</v>
      </c>
    </row>
    <row r="55" spans="1:47" x14ac:dyDescent="0.25">
      <c r="A55" t="str">
        <f t="shared" si="0"/>
        <v>CFLSFm2003CZ01</v>
      </c>
      <c r="B55" t="str">
        <f t="shared" si="1"/>
        <v>CFLPGESFmCZ012003</v>
      </c>
      <c r="C55" t="s">
        <v>118</v>
      </c>
      <c r="D55" t="s">
        <v>129</v>
      </c>
      <c r="E55" t="s">
        <v>1649</v>
      </c>
      <c r="F55" s="89" t="s">
        <v>57</v>
      </c>
      <c r="G55" t="s">
        <v>48</v>
      </c>
      <c r="H55" t="s">
        <v>1662</v>
      </c>
      <c r="I55" s="34">
        <f t="shared" si="2"/>
        <v>0.96515341034660751</v>
      </c>
      <c r="J55" s="34">
        <f t="shared" si="3"/>
        <v>1.0215794306703398</v>
      </c>
      <c r="K55" s="34">
        <f t="shared" si="4"/>
        <v>-2.8119005662264711E-2</v>
      </c>
      <c r="M55" s="36">
        <f>VLOOKUP("HV_"&amp;$D55&amp;$E55&amp;VLOOKUP($F55,key!$L$3:$M$13,2,FALSE)&amp;$G55&amp;M$6,'HVAC wts'!$H$7:$R$13254,11,FALSE)</f>
        <v>345.72059999999999</v>
      </c>
      <c r="N55" s="36">
        <f>VLOOKUP("HV_"&amp;$D55&amp;$E55&amp;VLOOKUP($F55,key!$L$3:$M$13,2,FALSE)&amp;$G55&amp;N$6,'HVAC wts'!$H$7:$R$13254,11,FALSE)</f>
        <v>19.869</v>
      </c>
      <c r="O55" s="36">
        <f>VLOOKUP("HV_"&amp;$D55&amp;$E55&amp;VLOOKUP($F55,key!$L$3:$M$13,2,FALSE)&amp;$G55&amp;O$6,'HVAC wts'!$H$7:$R$13254,11,FALSE)</f>
        <v>27192.981</v>
      </c>
      <c r="P55" s="36">
        <f>VLOOKUP("HV_"&amp;$D55&amp;$E55&amp;VLOOKUP($F55,key!$L$3:$M$13,2,FALSE)&amp;$G55&amp;P$6,'HVAC wts'!$H$7:$R$13254,11,FALSE)</f>
        <v>1562.8150000000001</v>
      </c>
      <c r="Q55" s="36">
        <f>VLOOKUP("HV_"&amp;$D55&amp;$E55&amp;VLOOKUP($F55,key!$L$3:$M$13,2,FALSE)&amp;$G55&amp;Q$6,'HVAC wts'!$H$7:$R$13254,11,FALSE)</f>
        <v>27.816600000000001</v>
      </c>
      <c r="R55" s="36">
        <f>VLOOKUP("HV_"&amp;$D55&amp;$E55&amp;VLOOKUP($F55,key!$L$3:$M$13,2,FALSE)&amp;$G55&amp;R$6,'HVAC wts'!$H$7:$R$13254,11,FALSE)</f>
        <v>2187.9409999999998</v>
      </c>
      <c r="S55" s="36">
        <f t="shared" si="5"/>
        <v>31337.143199999995</v>
      </c>
      <c r="U55">
        <f>MATCH($A55&amp;U$6,'All applic'!$A$7:$A$59080,0)</f>
        <v>193</v>
      </c>
      <c r="V55">
        <f>MATCH($A55&amp;V$6,'All applic'!$A$7:$A$59080,0)</f>
        <v>194</v>
      </c>
      <c r="W55">
        <f>MATCH($A55&amp;W$6,'All applic'!$A$7:$A$59080,0)</f>
        <v>196</v>
      </c>
      <c r="X55">
        <f>MATCH($A55&amp;X$6,'All applic'!$A$7:$A$59080,0)</f>
        <v>195</v>
      </c>
      <c r="Y55">
        <f>MATCH($A55&amp;Y$6,'All applic'!$A$7:$A$59080,0)</f>
        <v>193</v>
      </c>
      <c r="Z55">
        <f>MATCH($A55&amp;Z$6,'All applic'!$A$7:$A$59080,0)</f>
        <v>196</v>
      </c>
      <c r="AB55" s="28">
        <f>INDEX('All applic'!$H$7:$H$59080,U55)</f>
        <v>1</v>
      </c>
      <c r="AC55" s="28">
        <f>INDEX('All applic'!$H$7:$H$59080,V55)</f>
        <v>0.72199999999999998</v>
      </c>
      <c r="AD55" s="28">
        <f>INDEX('All applic'!$H$7:$H$59080,W55)</f>
        <v>0.98599999999999999</v>
      </c>
      <c r="AE55" s="28">
        <f>INDEX('All applic'!$H$7:$H$59080,X55)</f>
        <v>0.56799999999999995</v>
      </c>
      <c r="AF55" s="28">
        <f>INDEX('All applic'!$H$7:$H$59080,Y55)</f>
        <v>1</v>
      </c>
      <c r="AG55" s="28">
        <f>INDEX('All applic'!$H$7:$H$59080,Z55)</f>
        <v>0.98599999999999999</v>
      </c>
      <c r="AH55" s="28"/>
      <c r="AI55" s="28">
        <f>INDEX('All applic'!$I$7:$I$59080,U55)</f>
        <v>1.0227272727272727</v>
      </c>
      <c r="AJ55" s="28">
        <f>INDEX('All applic'!$I$7:$I$59080,V55)</f>
        <v>1</v>
      </c>
      <c r="AK55" s="28">
        <f>INDEX('All applic'!$I$7:$I$59080,W55)</f>
        <v>1.0227272727272727</v>
      </c>
      <c r="AL55" s="28">
        <f>INDEX('All applic'!$I$7:$I$59080,X55)</f>
        <v>1</v>
      </c>
      <c r="AM55" s="28">
        <f>INDEX('All applic'!$I$7:$I$59080,Y55)</f>
        <v>1.0227272727272727</v>
      </c>
      <c r="AN55" s="28">
        <f>INDEX('All applic'!$I$7:$I$59080,Z55)</f>
        <v>1.0227272727272727</v>
      </c>
      <c r="AP55">
        <f>INDEX('All applic'!$J$7:$J$59080,U55)</f>
        <v>-3.1800000000000002E-2</v>
      </c>
      <c r="AQ55">
        <v>0</v>
      </c>
      <c r="AR55">
        <f>INDEX('All applic'!$J$7:$J$59080,W55)</f>
        <v>-3.2000000000000001E-2</v>
      </c>
      <c r="AS55">
        <v>0</v>
      </c>
      <c r="AT55">
        <v>0</v>
      </c>
      <c r="AU55">
        <v>0</v>
      </c>
    </row>
    <row r="56" spans="1:47" x14ac:dyDescent="0.25">
      <c r="A56" t="str">
        <f t="shared" si="0"/>
        <v>CFLSFm2003CZ02</v>
      </c>
      <c r="B56" t="str">
        <f t="shared" si="1"/>
        <v>CFLPGESFmCZ022003</v>
      </c>
      <c r="C56" t="s">
        <v>118</v>
      </c>
      <c r="D56" t="s">
        <v>129</v>
      </c>
      <c r="E56" t="s">
        <v>1649</v>
      </c>
      <c r="F56" s="89" t="s">
        <v>57</v>
      </c>
      <c r="G56" t="s">
        <v>101</v>
      </c>
      <c r="H56" t="s">
        <v>1662</v>
      </c>
      <c r="I56" s="34">
        <f t="shared" si="2"/>
        <v>0.99320758576186408</v>
      </c>
      <c r="J56" s="34">
        <f t="shared" si="3"/>
        <v>1.3813138741847222</v>
      </c>
      <c r="K56" s="34">
        <f t="shared" si="4"/>
        <v>-2.5593587258476626E-2</v>
      </c>
      <c r="M56" s="36">
        <f>VLOOKUP("HV_"&amp;$D56&amp;$E56&amp;VLOOKUP($F56,key!$L$3:$M$13,2,FALSE)&amp;$G56&amp;M$6,'HVAC wts'!$H$7:$R$13254,11,FALSE)</f>
        <v>58933.512899999994</v>
      </c>
      <c r="N56" s="36">
        <f>VLOOKUP("HV_"&amp;$D56&amp;$E56&amp;VLOOKUP($F56,key!$L$3:$M$13,2,FALSE)&amp;$G56&amp;N$6,'HVAC wts'!$H$7:$R$13254,11,FALSE)</f>
        <v>3386.9834999999994</v>
      </c>
      <c r="O56" s="36">
        <f>VLOOKUP("HV_"&amp;$D56&amp;$E56&amp;VLOOKUP($F56,key!$L$3:$M$13,2,FALSE)&amp;$G56&amp;O$6,'HVAC wts'!$H$7:$R$13254,11,FALSE)</f>
        <v>95620.299299999984</v>
      </c>
      <c r="P56" s="36">
        <f>VLOOKUP("HV_"&amp;$D56&amp;$E56&amp;VLOOKUP($F56,key!$L$3:$M$13,2,FALSE)&amp;$G56&amp;P$6,'HVAC wts'!$H$7:$R$13254,11,FALSE)</f>
        <v>5495.4195000000009</v>
      </c>
      <c r="Q56" s="36">
        <f>VLOOKUP("HV_"&amp;$D56&amp;$E56&amp;VLOOKUP($F56,key!$L$3:$M$13,2,FALSE)&amp;$G56&amp;Q$6,'HVAC wts'!$H$7:$R$13254,11,FALSE)</f>
        <v>4741.7769000000008</v>
      </c>
      <c r="R56" s="36">
        <f>VLOOKUP("HV_"&amp;$D56&amp;$E56&amp;VLOOKUP($F56,key!$L$3:$M$13,2,FALSE)&amp;$G56&amp;R$6,'HVAC wts'!$H$7:$R$13254,11,FALSE)</f>
        <v>7693.5873000000011</v>
      </c>
      <c r="S56" s="36">
        <f t="shared" si="5"/>
        <v>175871.57939999999</v>
      </c>
      <c r="U56">
        <f>MATCH($A56&amp;U$6,'All applic'!$A$7:$A$59080,0)</f>
        <v>197</v>
      </c>
      <c r="V56">
        <f>MATCH($A56&amp;V$6,'All applic'!$A$7:$A$59080,0)</f>
        <v>198</v>
      </c>
      <c r="W56">
        <f>MATCH($A56&amp;W$6,'All applic'!$A$7:$A$59080,0)</f>
        <v>200</v>
      </c>
      <c r="X56">
        <f>MATCH($A56&amp;X$6,'All applic'!$A$7:$A$59080,0)</f>
        <v>199</v>
      </c>
      <c r="Y56">
        <f>MATCH($A56&amp;Y$6,'All applic'!$A$7:$A$59080,0)</f>
        <v>197</v>
      </c>
      <c r="Z56">
        <f>MATCH($A56&amp;Z$6,'All applic'!$A$7:$A$59080,0)</f>
        <v>200</v>
      </c>
      <c r="AB56" s="28">
        <f>INDEX('All applic'!$H$7:$H$59080,U56)</f>
        <v>1.052</v>
      </c>
      <c r="AC56" s="28">
        <f>INDEX('All applic'!$H$7:$H$59080,V56)</f>
        <v>0.81</v>
      </c>
      <c r="AD56" s="28">
        <f>INDEX('All applic'!$H$7:$H$59080,W56)</f>
        <v>0.98399999999999999</v>
      </c>
      <c r="AE56" s="28">
        <f>INDEX('All applic'!$H$7:$H$59080,X56)</f>
        <v>0.59799999999999998</v>
      </c>
      <c r="AF56" s="28">
        <f>INDEX('All applic'!$H$7:$H$59080,Y56)</f>
        <v>1.052</v>
      </c>
      <c r="AG56" s="28">
        <f>INDEX('All applic'!$H$7:$H$59080,Z56)</f>
        <v>0.98399999999999999</v>
      </c>
      <c r="AH56" s="28"/>
      <c r="AI56" s="28">
        <f>INDEX('All applic'!$I$7:$I$59080,U56)</f>
        <v>2</v>
      </c>
      <c r="AJ56" s="28">
        <f>INDEX('All applic'!$I$7:$I$59080,V56)</f>
        <v>2</v>
      </c>
      <c r="AK56" s="28">
        <f>INDEX('All applic'!$I$7:$I$59080,W56)</f>
        <v>1</v>
      </c>
      <c r="AL56" s="28">
        <f>INDEX('All applic'!$I$7:$I$59080,X56)</f>
        <v>1</v>
      </c>
      <c r="AM56" s="28">
        <f>INDEX('All applic'!$I$7:$I$59080,Y56)</f>
        <v>2</v>
      </c>
      <c r="AN56" s="28">
        <f>INDEX('All applic'!$I$7:$I$59080,Z56)</f>
        <v>1</v>
      </c>
      <c r="AP56">
        <f>INDEX('All applic'!$J$7:$J$59080,U56)</f>
        <v>-2.9000000000000001E-2</v>
      </c>
      <c r="AQ56">
        <v>0</v>
      </c>
      <c r="AR56">
        <f>INDEX('All applic'!$J$7:$J$59080,W56)</f>
        <v>-2.92E-2</v>
      </c>
      <c r="AS56">
        <v>0</v>
      </c>
      <c r="AT56">
        <v>0</v>
      </c>
      <c r="AU56">
        <v>0</v>
      </c>
    </row>
    <row r="57" spans="1:47" x14ac:dyDescent="0.25">
      <c r="A57" t="str">
        <f t="shared" si="0"/>
        <v>CFLSFm2003CZ03</v>
      </c>
      <c r="B57" t="str">
        <f t="shared" si="1"/>
        <v>CFLPGESFmCZ032003</v>
      </c>
      <c r="C57" t="s">
        <v>118</v>
      </c>
      <c r="D57" t="s">
        <v>129</v>
      </c>
      <c r="E57" t="s">
        <v>1649</v>
      </c>
      <c r="F57" s="89" t="s">
        <v>57</v>
      </c>
      <c r="G57" t="s">
        <v>102</v>
      </c>
      <c r="H57" t="s">
        <v>1662</v>
      </c>
      <c r="I57" s="34">
        <f t="shared" si="2"/>
        <v>0.96684670580592713</v>
      </c>
      <c r="J57" s="34">
        <f t="shared" si="3"/>
        <v>1.1444960448496935</v>
      </c>
      <c r="K57" s="34">
        <f t="shared" si="4"/>
        <v>-2.8275116333710687E-2</v>
      </c>
      <c r="M57" s="36">
        <f>VLOOKUP("HV_"&amp;$D57&amp;$E57&amp;VLOOKUP($F57,key!$L$3:$M$13,2,FALSE)&amp;$G57&amp;M$6,'HVAC wts'!$H$7:$R$13254,11,FALSE)</f>
        <v>65011.254600000007</v>
      </c>
      <c r="N57" s="36">
        <f>VLOOKUP("HV_"&amp;$D57&amp;$E57&amp;VLOOKUP($F57,key!$L$3:$M$13,2,FALSE)&amp;$G57&amp;N$6,'HVAC wts'!$H$7:$R$13254,11,FALSE)</f>
        <v>3736.2790000000005</v>
      </c>
      <c r="O57" s="36">
        <f>VLOOKUP("HV_"&amp;$D57&amp;$E57&amp;VLOOKUP($F57,key!$L$3:$M$13,2,FALSE)&amp;$G57&amp;O$6,'HVAC wts'!$H$7:$R$13254,11,FALSE)</f>
        <v>457847.41800000001</v>
      </c>
      <c r="P57" s="36">
        <f>VLOOKUP("HV_"&amp;$D57&amp;$E57&amp;VLOOKUP($F57,key!$L$3:$M$13,2,FALSE)&amp;$G57&amp;P$6,'HVAC wts'!$H$7:$R$13254,11,FALSE)</f>
        <v>26313.070000000003</v>
      </c>
      <c r="Q57" s="36">
        <f>VLOOKUP("HV_"&amp;$D57&amp;$E57&amp;VLOOKUP($F57,key!$L$3:$M$13,2,FALSE)&amp;$G57&amp;Q$6,'HVAC wts'!$H$7:$R$13254,11,FALSE)</f>
        <v>5230.7906000000003</v>
      </c>
      <c r="R57" s="36">
        <f>VLOOKUP("HV_"&amp;$D57&amp;$E57&amp;VLOOKUP($F57,key!$L$3:$M$13,2,FALSE)&amp;$G57&amp;R$6,'HVAC wts'!$H$7:$R$13254,11,FALSE)</f>
        <v>36838.298000000003</v>
      </c>
      <c r="S57" s="36">
        <f t="shared" si="5"/>
        <v>594977.11019999988</v>
      </c>
      <c r="U57">
        <f>MATCH($A57&amp;U$6,'All applic'!$A$7:$A$59080,0)</f>
        <v>201</v>
      </c>
      <c r="V57">
        <f>MATCH($A57&amp;V$6,'All applic'!$A$7:$A$59080,0)</f>
        <v>202</v>
      </c>
      <c r="W57">
        <f>MATCH($A57&amp;W$6,'All applic'!$A$7:$A$59080,0)</f>
        <v>204</v>
      </c>
      <c r="X57">
        <f>MATCH($A57&amp;X$6,'All applic'!$A$7:$A$59080,0)</f>
        <v>203</v>
      </c>
      <c r="Y57">
        <f>MATCH($A57&amp;Y$6,'All applic'!$A$7:$A$59080,0)</f>
        <v>201</v>
      </c>
      <c r="Z57">
        <f>MATCH($A57&amp;Z$6,'All applic'!$A$7:$A$59080,0)</f>
        <v>204</v>
      </c>
      <c r="AB57" s="28">
        <f>INDEX('All applic'!$H$7:$H$59080,U57)</f>
        <v>1.004</v>
      </c>
      <c r="AC57" s="28">
        <f>INDEX('All applic'!$H$7:$H$59080,V57)</f>
        <v>0.77800000000000002</v>
      </c>
      <c r="AD57" s="28">
        <f>INDEX('All applic'!$H$7:$H$59080,W57)</f>
        <v>0.98399999999999999</v>
      </c>
      <c r="AE57" s="28">
        <f>INDEX('All applic'!$H$7:$H$59080,X57)</f>
        <v>0.57199999999999995</v>
      </c>
      <c r="AF57" s="28">
        <f>INDEX('All applic'!$H$7:$H$59080,Y57)</f>
        <v>1.004</v>
      </c>
      <c r="AG57" s="28">
        <f>INDEX('All applic'!$H$7:$H$59080,Z57)</f>
        <v>0.98399999999999999</v>
      </c>
      <c r="AH57" s="28"/>
      <c r="AI57" s="28">
        <f>INDEX('All applic'!$I$7:$I$59080,U57)</f>
        <v>2</v>
      </c>
      <c r="AJ57" s="28">
        <f>INDEX('All applic'!$I$7:$I$59080,V57)</f>
        <v>1.9</v>
      </c>
      <c r="AK57" s="28">
        <f>INDEX('All applic'!$I$7:$I$59080,W57)</f>
        <v>1.0249999999999999</v>
      </c>
      <c r="AL57" s="28">
        <f>INDEX('All applic'!$I$7:$I$59080,X57)</f>
        <v>1</v>
      </c>
      <c r="AM57" s="28">
        <f>INDEX('All applic'!$I$7:$I$59080,Y57)</f>
        <v>2</v>
      </c>
      <c r="AN57" s="28">
        <f>INDEX('All applic'!$I$7:$I$59080,Z57)</f>
        <v>1.0249999999999999</v>
      </c>
      <c r="AP57">
        <f>INDEX('All applic'!$J$7:$J$59080,U57)</f>
        <v>-3.2000000000000001E-2</v>
      </c>
      <c r="AQ57">
        <v>0</v>
      </c>
      <c r="AR57">
        <f>INDEX('All applic'!$J$7:$J$59080,W57)</f>
        <v>-3.2199999999999999E-2</v>
      </c>
      <c r="AS57">
        <v>0</v>
      </c>
      <c r="AT57">
        <v>0</v>
      </c>
      <c r="AU57">
        <v>0</v>
      </c>
    </row>
    <row r="58" spans="1:47" x14ac:dyDescent="0.25">
      <c r="A58" t="str">
        <f t="shared" si="0"/>
        <v>CFLSFm2003CZ04</v>
      </c>
      <c r="B58" t="str">
        <f t="shared" si="1"/>
        <v>CFLPGESFmCZ042003</v>
      </c>
      <c r="C58" t="s">
        <v>118</v>
      </c>
      <c r="D58" t="s">
        <v>129</v>
      </c>
      <c r="E58" t="s">
        <v>1649</v>
      </c>
      <c r="F58" s="89" t="s">
        <v>57</v>
      </c>
      <c r="G58" t="s">
        <v>103</v>
      </c>
      <c r="H58" t="s">
        <v>1662</v>
      </c>
      <c r="I58" s="34">
        <f t="shared" si="2"/>
        <v>1.0192406909136824</v>
      </c>
      <c r="J58" s="34">
        <f t="shared" si="3"/>
        <v>1.5097506476728682</v>
      </c>
      <c r="K58" s="34">
        <f t="shared" si="4"/>
        <v>-2.3112411300009787E-2</v>
      </c>
      <c r="M58" s="36">
        <f>VLOOKUP("HV_"&amp;$D58&amp;$E58&amp;VLOOKUP($F58,key!$L$3:$M$13,2,FALSE)&amp;$G58&amp;M$6,'HVAC wts'!$H$7:$R$13254,11,FALSE)</f>
        <v>145209.15090000001</v>
      </c>
      <c r="N58" s="36">
        <f>VLOOKUP("HV_"&amp;$D58&amp;$E58&amp;VLOOKUP($F58,key!$L$3:$M$13,2,FALSE)&amp;$G58&amp;N$6,'HVAC wts'!$H$7:$R$13254,11,FALSE)</f>
        <v>8345.3535000000011</v>
      </c>
      <c r="O58" s="36">
        <f>VLOOKUP("HV_"&amp;$D58&amp;$E58&amp;VLOOKUP($F58,key!$L$3:$M$13,2,FALSE)&amp;$G58&amp;O$6,'HVAC wts'!$H$7:$R$13254,11,FALSE)</f>
        <v>146170.99679999999</v>
      </c>
      <c r="P58" s="36">
        <f>VLOOKUP("HV_"&amp;$D58&amp;$E58&amp;VLOOKUP($F58,key!$L$3:$M$13,2,FALSE)&amp;$G58&amp;P$6,'HVAC wts'!$H$7:$R$13254,11,FALSE)</f>
        <v>8400.6320000000014</v>
      </c>
      <c r="Q58" s="36">
        <f>VLOOKUP("HV_"&amp;$D58&amp;$E58&amp;VLOOKUP($F58,key!$L$3:$M$13,2,FALSE)&amp;$G58&amp;Q$6,'HVAC wts'!$H$7:$R$13254,11,FALSE)</f>
        <v>11683.4949</v>
      </c>
      <c r="R58" s="36">
        <f>VLOOKUP("HV_"&amp;$D58&amp;$E58&amp;VLOOKUP($F58,key!$L$3:$M$13,2,FALSE)&amp;$G58&amp;R$6,'HVAC wts'!$H$7:$R$13254,11,FALSE)</f>
        <v>11760.884800000002</v>
      </c>
      <c r="S58" s="36">
        <f t="shared" si="5"/>
        <v>331570.51289999997</v>
      </c>
      <c r="U58">
        <f>MATCH($A58&amp;U$6,'All applic'!$A$7:$A$59080,0)</f>
        <v>205</v>
      </c>
      <c r="V58">
        <f>MATCH($A58&amp;V$6,'All applic'!$A$7:$A$59080,0)</f>
        <v>206</v>
      </c>
      <c r="W58">
        <f>MATCH($A58&amp;W$6,'All applic'!$A$7:$A$59080,0)</f>
        <v>208</v>
      </c>
      <c r="X58">
        <f>MATCH($A58&amp;X$6,'All applic'!$A$7:$A$59080,0)</f>
        <v>207</v>
      </c>
      <c r="Y58">
        <f>MATCH($A58&amp;Y$6,'All applic'!$A$7:$A$59080,0)</f>
        <v>205</v>
      </c>
      <c r="Z58">
        <f>MATCH($A58&amp;Z$6,'All applic'!$A$7:$A$59080,0)</f>
        <v>208</v>
      </c>
      <c r="AB58" s="28">
        <f>INDEX('All applic'!$H$7:$H$59080,U58)</f>
        <v>1.08</v>
      </c>
      <c r="AC58" s="28">
        <f>INDEX('All applic'!$H$7:$H$59080,V58)</f>
        <v>0.86</v>
      </c>
      <c r="AD58" s="28">
        <f>INDEX('All applic'!$H$7:$H$59080,W58)</f>
        <v>0.98799999999999999</v>
      </c>
      <c r="AE58" s="28">
        <f>INDEX('All applic'!$H$7:$H$59080,X58)</f>
        <v>0.63</v>
      </c>
      <c r="AF58" s="28">
        <f>INDEX('All applic'!$H$7:$H$59080,Y58)</f>
        <v>1.08</v>
      </c>
      <c r="AG58" s="28">
        <f>INDEX('All applic'!$H$7:$H$59080,Z58)</f>
        <v>0.98799999999999999</v>
      </c>
      <c r="AH58" s="28"/>
      <c r="AI58" s="28">
        <f>INDEX('All applic'!$I$7:$I$59080,U58)</f>
        <v>2</v>
      </c>
      <c r="AJ58" s="28">
        <f>INDEX('All applic'!$I$7:$I$59080,V58)</f>
        <v>2</v>
      </c>
      <c r="AK58" s="28">
        <f>INDEX('All applic'!$I$7:$I$59080,W58)</f>
        <v>1.0227272727272727</v>
      </c>
      <c r="AL58" s="28">
        <f>INDEX('All applic'!$I$7:$I$59080,X58)</f>
        <v>1.0227272727272727</v>
      </c>
      <c r="AM58" s="28">
        <f>INDEX('All applic'!$I$7:$I$59080,Y58)</f>
        <v>2</v>
      </c>
      <c r="AN58" s="28">
        <f>INDEX('All applic'!$I$7:$I$59080,Z58)</f>
        <v>1.0227272727272727</v>
      </c>
      <c r="AP58">
        <f>INDEX('All applic'!$J$7:$J$59080,U58)</f>
        <v>-2.6199999999999998E-2</v>
      </c>
      <c r="AQ58">
        <v>0</v>
      </c>
      <c r="AR58">
        <f>INDEX('All applic'!$J$7:$J$59080,W58)</f>
        <v>-2.64E-2</v>
      </c>
      <c r="AS58">
        <v>0</v>
      </c>
      <c r="AT58">
        <v>0</v>
      </c>
      <c r="AU58">
        <v>0</v>
      </c>
    </row>
    <row r="59" spans="1:47" x14ac:dyDescent="0.25">
      <c r="A59" t="str">
        <f t="shared" si="0"/>
        <v>CFLSFm2003CZ05</v>
      </c>
      <c r="B59" t="str">
        <f t="shared" si="1"/>
        <v>CFLPGESFmCZ052003</v>
      </c>
      <c r="C59" t="s">
        <v>118</v>
      </c>
      <c r="D59" t="s">
        <v>129</v>
      </c>
      <c r="E59" t="s">
        <v>1649</v>
      </c>
      <c r="F59" s="89" t="s">
        <v>57</v>
      </c>
      <c r="G59" t="s">
        <v>104</v>
      </c>
      <c r="H59" t="s">
        <v>1662</v>
      </c>
      <c r="I59" s="34">
        <f t="shared" si="2"/>
        <v>0.96116028198498371</v>
      </c>
      <c r="J59" s="34">
        <f t="shared" si="3"/>
        <v>1.2115318197056555</v>
      </c>
      <c r="K59" s="34">
        <f t="shared" si="4"/>
        <v>-2.9993030303030303E-2</v>
      </c>
      <c r="M59" s="36">
        <f>VLOOKUP("HV_"&amp;$D59&amp;$E59&amp;VLOOKUP($F59,key!$L$3:$M$13,2,FALSE)&amp;$G59&amp;M$6,'HVAC wts'!$H$7:$R$13254,11,FALSE)</f>
        <v>12319.4697</v>
      </c>
      <c r="N59" s="36">
        <f>VLOOKUP("HV_"&amp;$D59&amp;$E59&amp;VLOOKUP($F59,key!$L$3:$M$13,2,FALSE)&amp;$G59&amp;N$6,'HVAC wts'!$H$7:$R$13254,11,FALSE)</f>
        <v>708.01550000000009</v>
      </c>
      <c r="O59" s="36">
        <f>VLOOKUP("HV_"&amp;$D59&amp;$E59&amp;VLOOKUP($F59,key!$L$3:$M$13,2,FALSE)&amp;$G59&amp;O$6,'HVAC wts'!$H$7:$R$13254,11,FALSE)</f>
        <v>49737.003899999996</v>
      </c>
      <c r="P59" s="36">
        <f>VLOOKUP("HV_"&amp;$D59&amp;$E59&amp;VLOOKUP($F59,key!$L$3:$M$13,2,FALSE)&amp;$G59&amp;P$6,'HVAC wts'!$H$7:$R$13254,11,FALSE)</f>
        <v>2858.4485</v>
      </c>
      <c r="Q59" s="36">
        <f>VLOOKUP("HV_"&amp;$D59&amp;$E59&amp;VLOOKUP($F59,key!$L$3:$M$13,2,FALSE)&amp;$G59&amp;Q$6,'HVAC wts'!$H$7:$R$13254,11,FALSE)</f>
        <v>991.22170000000017</v>
      </c>
      <c r="R59" s="36">
        <f>VLOOKUP("HV_"&amp;$D59&amp;$E59&amp;VLOOKUP($F59,key!$L$3:$M$13,2,FALSE)&amp;$G59&amp;R$6,'HVAC wts'!$H$7:$R$13254,11,FALSE)</f>
        <v>4001.8278999999998</v>
      </c>
      <c r="S59" s="36">
        <f t="shared" si="5"/>
        <v>70615.987199999989</v>
      </c>
      <c r="U59">
        <f>MATCH($A59&amp;U$6,'All applic'!$A$7:$A$59080,0)</f>
        <v>209</v>
      </c>
      <c r="V59">
        <f>MATCH($A59&amp;V$6,'All applic'!$A$7:$A$59080,0)</f>
        <v>210</v>
      </c>
      <c r="W59">
        <f>MATCH($A59&amp;W$6,'All applic'!$A$7:$A$59080,0)</f>
        <v>212</v>
      </c>
      <c r="X59">
        <f>MATCH($A59&amp;X$6,'All applic'!$A$7:$A$59080,0)</f>
        <v>211</v>
      </c>
      <c r="Y59">
        <f>MATCH($A59&amp;Y$6,'All applic'!$A$7:$A$59080,0)</f>
        <v>209</v>
      </c>
      <c r="Z59">
        <f>MATCH($A59&amp;Z$6,'All applic'!$A$7:$A$59080,0)</f>
        <v>212</v>
      </c>
      <c r="AB59" s="28">
        <f>INDEX('All applic'!$H$7:$H$59080,U59)</f>
        <v>1.002</v>
      </c>
      <c r="AC59" s="28">
        <f>INDEX('All applic'!$H$7:$H$59080,V59)</f>
        <v>0.70599999999999996</v>
      </c>
      <c r="AD59" s="28">
        <f>INDEX('All applic'!$H$7:$H$59080,W59)</f>
        <v>0.98</v>
      </c>
      <c r="AE59" s="28">
        <f>INDEX('All applic'!$H$7:$H$59080,X59)</f>
        <v>0.48</v>
      </c>
      <c r="AF59" s="28">
        <f>INDEX('All applic'!$H$7:$H$59080,Y59)</f>
        <v>1.002</v>
      </c>
      <c r="AG59" s="28">
        <f>INDEX('All applic'!$H$7:$H$59080,Z59)</f>
        <v>0.98</v>
      </c>
      <c r="AH59" s="28"/>
      <c r="AI59" s="28">
        <f>INDEX('All applic'!$I$7:$I$59080,U59)</f>
        <v>1.9772727272727273</v>
      </c>
      <c r="AJ59" s="28">
        <f>INDEX('All applic'!$I$7:$I$59080,V59)</f>
        <v>2</v>
      </c>
      <c r="AK59" s="28">
        <f>INDEX('All applic'!$I$7:$I$59080,W59)</f>
        <v>1.0227272727272727</v>
      </c>
      <c r="AL59" s="28">
        <f>INDEX('All applic'!$I$7:$I$59080,X59)</f>
        <v>1</v>
      </c>
      <c r="AM59" s="28">
        <f>INDEX('All applic'!$I$7:$I$59080,Y59)</f>
        <v>1.9772727272727273</v>
      </c>
      <c r="AN59" s="28">
        <f>INDEX('All applic'!$I$7:$I$59080,Z59)</f>
        <v>1.0227272727272727</v>
      </c>
      <c r="AP59">
        <f>INDEX('All applic'!$J$7:$J$59080,U59)</f>
        <v>-3.4130000000000001E-2</v>
      </c>
      <c r="AQ59">
        <v>0</v>
      </c>
      <c r="AR59">
        <f>INDEX('All applic'!$J$7:$J$59080,W59)</f>
        <v>-3.4130000000000001E-2</v>
      </c>
      <c r="AS59">
        <v>0</v>
      </c>
      <c r="AT59">
        <v>0</v>
      </c>
      <c r="AU59">
        <v>0</v>
      </c>
    </row>
    <row r="60" spans="1:47" x14ac:dyDescent="0.25">
      <c r="A60" t="str">
        <f t="shared" si="0"/>
        <v>CFLSFm2003CZ06</v>
      </c>
      <c r="B60" t="str">
        <f t="shared" si="1"/>
        <v>CFLPGESFmCZ062003</v>
      </c>
      <c r="C60" t="s">
        <v>118</v>
      </c>
      <c r="D60" t="s">
        <v>129</v>
      </c>
      <c r="E60" t="s">
        <v>1649</v>
      </c>
      <c r="F60" s="89" t="s">
        <v>57</v>
      </c>
      <c r="G60" t="s">
        <v>105</v>
      </c>
      <c r="H60" t="s">
        <v>1662</v>
      </c>
      <c r="I60" s="34">
        <f t="shared" si="2"/>
        <v>0</v>
      </c>
      <c r="J60" s="34">
        <f t="shared" si="3"/>
        <v>0</v>
      </c>
      <c r="K60" s="34">
        <f t="shared" si="4"/>
        <v>0</v>
      </c>
      <c r="M60" s="36">
        <f>VLOOKUP("HV_"&amp;$D60&amp;$E60&amp;VLOOKUP($F60,key!$L$3:$M$13,2,FALSE)&amp;$G60&amp;M$6,'HVAC wts'!$H$7:$R$13254,11,FALSE)</f>
        <v>0</v>
      </c>
      <c r="N60" s="36">
        <f>VLOOKUP("HV_"&amp;$D60&amp;$E60&amp;VLOOKUP($F60,key!$L$3:$M$13,2,FALSE)&amp;$G60&amp;N$6,'HVAC wts'!$H$7:$R$13254,11,FALSE)</f>
        <v>0</v>
      </c>
      <c r="O60" s="36">
        <f>VLOOKUP("HV_"&amp;$D60&amp;$E60&amp;VLOOKUP($F60,key!$L$3:$M$13,2,FALSE)&amp;$G60&amp;O$6,'HVAC wts'!$H$7:$R$13254,11,FALSE)</f>
        <v>0</v>
      </c>
      <c r="P60" s="36">
        <f>VLOOKUP("HV_"&amp;$D60&amp;$E60&amp;VLOOKUP($F60,key!$L$3:$M$13,2,FALSE)&amp;$G60&amp;P$6,'HVAC wts'!$H$7:$R$13254,11,FALSE)</f>
        <v>0</v>
      </c>
      <c r="Q60" s="36">
        <f>VLOOKUP("HV_"&amp;$D60&amp;$E60&amp;VLOOKUP($F60,key!$L$3:$M$13,2,FALSE)&amp;$G60&amp;Q$6,'HVAC wts'!$H$7:$R$13254,11,FALSE)</f>
        <v>0</v>
      </c>
      <c r="R60" s="36">
        <f>VLOOKUP("HV_"&amp;$D60&amp;$E60&amp;VLOOKUP($F60,key!$L$3:$M$13,2,FALSE)&amp;$G60&amp;R$6,'HVAC wts'!$H$7:$R$13254,11,FALSE)</f>
        <v>0</v>
      </c>
      <c r="S60" s="36">
        <f t="shared" si="5"/>
        <v>0</v>
      </c>
      <c r="U60">
        <f>MATCH($A60&amp;U$6,'All applic'!$A$7:$A$59080,0)</f>
        <v>213</v>
      </c>
      <c r="V60">
        <f>MATCH($A60&amp;V$6,'All applic'!$A$7:$A$59080,0)</f>
        <v>214</v>
      </c>
      <c r="W60">
        <f>MATCH($A60&amp;W$6,'All applic'!$A$7:$A$59080,0)</f>
        <v>216</v>
      </c>
      <c r="X60">
        <f>MATCH($A60&amp;X$6,'All applic'!$A$7:$A$59080,0)</f>
        <v>215</v>
      </c>
      <c r="Y60">
        <f>MATCH($A60&amp;Y$6,'All applic'!$A$7:$A$59080,0)</f>
        <v>213</v>
      </c>
      <c r="Z60">
        <f>MATCH($A60&amp;Z$6,'All applic'!$A$7:$A$59080,0)</f>
        <v>216</v>
      </c>
      <c r="AB60" s="28">
        <f>INDEX('All applic'!$H$7:$H$59080,U60)</f>
        <v>1.1140000000000001</v>
      </c>
      <c r="AC60" s="28">
        <f>INDEX('All applic'!$H$7:$H$59080,V60)</f>
        <v>0.94599999999999995</v>
      </c>
      <c r="AD60" s="28">
        <f>INDEX('All applic'!$H$7:$H$59080,W60)</f>
        <v>0.99399999999999999</v>
      </c>
      <c r="AE60" s="28">
        <f>INDEX('All applic'!$H$7:$H$59080,X60)</f>
        <v>0.74</v>
      </c>
      <c r="AF60" s="28">
        <f>INDEX('All applic'!$H$7:$H$59080,Y60)</f>
        <v>1.1140000000000001</v>
      </c>
      <c r="AG60" s="28">
        <f>INDEX('All applic'!$H$7:$H$59080,Z60)</f>
        <v>0.99399999999999999</v>
      </c>
      <c r="AH60" s="28"/>
      <c r="AI60" s="28">
        <f>INDEX('All applic'!$I$7:$I$59080,U60)</f>
        <v>2</v>
      </c>
      <c r="AJ60" s="28">
        <f>INDEX('All applic'!$I$7:$I$59080,V60)</f>
        <v>1.9772727272727273</v>
      </c>
      <c r="AK60" s="28">
        <f>INDEX('All applic'!$I$7:$I$59080,W60)</f>
        <v>1</v>
      </c>
      <c r="AL60" s="28">
        <f>INDEX('All applic'!$I$7:$I$59080,X60)</f>
        <v>1.0227272727272727</v>
      </c>
      <c r="AM60" s="28">
        <f>INDEX('All applic'!$I$7:$I$59080,Y60)</f>
        <v>2</v>
      </c>
      <c r="AN60" s="28">
        <f>INDEX('All applic'!$I$7:$I$59080,Z60)</f>
        <v>1</v>
      </c>
      <c r="AP60">
        <f>INDEX('All applic'!$J$7:$J$59080,U60)</f>
        <v>-2.12E-2</v>
      </c>
      <c r="AQ60">
        <v>0</v>
      </c>
      <c r="AR60">
        <f>INDEX('All applic'!$J$7:$J$59080,W60)</f>
        <v>-2.1399999999999999E-2</v>
      </c>
      <c r="AS60">
        <v>0</v>
      </c>
      <c r="AT60">
        <v>0</v>
      </c>
      <c r="AU60">
        <v>0</v>
      </c>
    </row>
    <row r="61" spans="1:47" x14ac:dyDescent="0.25">
      <c r="A61" t="str">
        <f t="shared" si="0"/>
        <v>CFLSFm2003CZ07</v>
      </c>
      <c r="B61" t="str">
        <f t="shared" si="1"/>
        <v>CFLPGESFmCZ072003</v>
      </c>
      <c r="C61" t="s">
        <v>118</v>
      </c>
      <c r="D61" t="s">
        <v>129</v>
      </c>
      <c r="E61" t="s">
        <v>1649</v>
      </c>
      <c r="F61" s="89" t="s">
        <v>57</v>
      </c>
      <c r="G61" t="s">
        <v>106</v>
      </c>
      <c r="H61" t="s">
        <v>1662</v>
      </c>
      <c r="I61" s="34">
        <f t="shared" si="2"/>
        <v>0</v>
      </c>
      <c r="J61" s="34">
        <f t="shared" si="3"/>
        <v>0</v>
      </c>
      <c r="K61" s="34">
        <f t="shared" si="4"/>
        <v>0</v>
      </c>
      <c r="M61" s="36">
        <f>VLOOKUP("HV_"&amp;$D61&amp;$E61&amp;VLOOKUP($F61,key!$L$3:$M$13,2,FALSE)&amp;$G61&amp;M$6,'HVAC wts'!$H$7:$R$13254,11,FALSE)</f>
        <v>0</v>
      </c>
      <c r="N61" s="36">
        <f>VLOOKUP("HV_"&amp;$D61&amp;$E61&amp;VLOOKUP($F61,key!$L$3:$M$13,2,FALSE)&amp;$G61&amp;N$6,'HVAC wts'!$H$7:$R$13254,11,FALSE)</f>
        <v>0</v>
      </c>
      <c r="O61" s="36">
        <f>VLOOKUP("HV_"&amp;$D61&amp;$E61&amp;VLOOKUP($F61,key!$L$3:$M$13,2,FALSE)&amp;$G61&amp;O$6,'HVAC wts'!$H$7:$R$13254,11,FALSE)</f>
        <v>0</v>
      </c>
      <c r="P61" s="36">
        <f>VLOOKUP("HV_"&amp;$D61&amp;$E61&amp;VLOOKUP($F61,key!$L$3:$M$13,2,FALSE)&amp;$G61&amp;P$6,'HVAC wts'!$H$7:$R$13254,11,FALSE)</f>
        <v>0</v>
      </c>
      <c r="Q61" s="36">
        <f>VLOOKUP("HV_"&amp;$D61&amp;$E61&amp;VLOOKUP($F61,key!$L$3:$M$13,2,FALSE)&amp;$G61&amp;Q$6,'HVAC wts'!$H$7:$R$13254,11,FALSE)</f>
        <v>0</v>
      </c>
      <c r="R61" s="36">
        <f>VLOOKUP("HV_"&amp;$D61&amp;$E61&amp;VLOOKUP($F61,key!$L$3:$M$13,2,FALSE)&amp;$G61&amp;R$6,'HVAC wts'!$H$7:$R$13254,11,FALSE)</f>
        <v>0</v>
      </c>
      <c r="S61" s="36">
        <f t="shared" si="5"/>
        <v>0</v>
      </c>
      <c r="U61">
        <f>MATCH($A61&amp;U$6,'All applic'!$A$7:$A$59080,0)</f>
        <v>217</v>
      </c>
      <c r="V61">
        <f>MATCH($A61&amp;V$6,'All applic'!$A$7:$A$59080,0)</f>
        <v>218</v>
      </c>
      <c r="W61">
        <f>MATCH($A61&amp;W$6,'All applic'!$A$7:$A$59080,0)</f>
        <v>220</v>
      </c>
      <c r="X61">
        <f>MATCH($A61&amp;X$6,'All applic'!$A$7:$A$59080,0)</f>
        <v>219</v>
      </c>
      <c r="Y61">
        <f>MATCH($A61&amp;Y$6,'All applic'!$A$7:$A$59080,0)</f>
        <v>217</v>
      </c>
      <c r="Z61">
        <f>MATCH($A61&amp;Z$6,'All applic'!$A$7:$A$59080,0)</f>
        <v>220</v>
      </c>
      <c r="AB61" s="28">
        <f>INDEX('All applic'!$H$7:$H$59080,U61)</f>
        <v>1.1259999999999999</v>
      </c>
      <c r="AC61" s="28">
        <f>INDEX('All applic'!$H$7:$H$59080,V61)</f>
        <v>0.97399999999999998</v>
      </c>
      <c r="AD61" s="28">
        <f>INDEX('All applic'!$H$7:$H$59080,W61)</f>
        <v>0.99199999999999999</v>
      </c>
      <c r="AE61" s="28">
        <f>INDEX('All applic'!$H$7:$H$59080,X61)</f>
        <v>0.71799999999999997</v>
      </c>
      <c r="AF61" s="28">
        <f>INDEX('All applic'!$H$7:$H$59080,Y61)</f>
        <v>1.1259999999999999</v>
      </c>
      <c r="AG61" s="28">
        <f>INDEX('All applic'!$H$7:$H$59080,Z61)</f>
        <v>0.99199999999999999</v>
      </c>
      <c r="AH61" s="28"/>
      <c r="AI61" s="28">
        <f>INDEX('All applic'!$I$7:$I$59080,U61)</f>
        <v>1.7954545454545456</v>
      </c>
      <c r="AJ61" s="28">
        <f>INDEX('All applic'!$I$7:$I$59080,V61)</f>
        <v>1.8409090909090911</v>
      </c>
      <c r="AK61" s="28">
        <f>INDEX('All applic'!$I$7:$I$59080,W61)</f>
        <v>1</v>
      </c>
      <c r="AL61" s="28">
        <f>INDEX('All applic'!$I$7:$I$59080,X61)</f>
        <v>1</v>
      </c>
      <c r="AM61" s="28">
        <f>INDEX('All applic'!$I$7:$I$59080,Y61)</f>
        <v>1.7954545454545456</v>
      </c>
      <c r="AN61" s="28">
        <f>INDEX('All applic'!$I$7:$I$59080,Z61)</f>
        <v>1</v>
      </c>
      <c r="AP61">
        <f>INDEX('All applic'!$J$7:$J$59080,U61)</f>
        <v>-2.1399999999999999E-2</v>
      </c>
      <c r="AQ61">
        <v>0</v>
      </c>
      <c r="AR61">
        <f>INDEX('All applic'!$J$7:$J$59080,W61)</f>
        <v>-2.1399999999999999E-2</v>
      </c>
      <c r="AS61">
        <v>0</v>
      </c>
      <c r="AT61">
        <v>0</v>
      </c>
      <c r="AU61">
        <v>0</v>
      </c>
    </row>
    <row r="62" spans="1:47" x14ac:dyDescent="0.25">
      <c r="A62" t="str">
        <f t="shared" si="0"/>
        <v>CFLSFm2003CZ08</v>
      </c>
      <c r="B62" t="str">
        <f t="shared" si="1"/>
        <v>CFLPGESFmCZ082003</v>
      </c>
      <c r="C62" t="s">
        <v>118</v>
      </c>
      <c r="D62" t="s">
        <v>129</v>
      </c>
      <c r="E62" t="s">
        <v>1649</v>
      </c>
      <c r="F62" s="89" t="s">
        <v>57</v>
      </c>
      <c r="G62" t="s">
        <v>107</v>
      </c>
      <c r="H62" t="s">
        <v>1662</v>
      </c>
      <c r="I62" s="34">
        <f t="shared" si="2"/>
        <v>0</v>
      </c>
      <c r="J62" s="34">
        <f t="shared" si="3"/>
        <v>0</v>
      </c>
      <c r="K62" s="34">
        <f t="shared" si="4"/>
        <v>0</v>
      </c>
      <c r="M62" s="36">
        <f>VLOOKUP("HV_"&amp;$D62&amp;$E62&amp;VLOOKUP($F62,key!$L$3:$M$13,2,FALSE)&amp;$G62&amp;M$6,'HVAC wts'!$H$7:$R$13254,11,FALSE)</f>
        <v>0</v>
      </c>
      <c r="N62" s="36">
        <f>VLOOKUP("HV_"&amp;$D62&amp;$E62&amp;VLOOKUP($F62,key!$L$3:$M$13,2,FALSE)&amp;$G62&amp;N$6,'HVAC wts'!$H$7:$R$13254,11,FALSE)</f>
        <v>0</v>
      </c>
      <c r="O62" s="36">
        <f>VLOOKUP("HV_"&amp;$D62&amp;$E62&amp;VLOOKUP($F62,key!$L$3:$M$13,2,FALSE)&amp;$G62&amp;O$6,'HVAC wts'!$H$7:$R$13254,11,FALSE)</f>
        <v>0</v>
      </c>
      <c r="P62" s="36">
        <f>VLOOKUP("HV_"&amp;$D62&amp;$E62&amp;VLOOKUP($F62,key!$L$3:$M$13,2,FALSE)&amp;$G62&amp;P$6,'HVAC wts'!$H$7:$R$13254,11,FALSE)</f>
        <v>0</v>
      </c>
      <c r="Q62" s="36">
        <f>VLOOKUP("HV_"&amp;$D62&amp;$E62&amp;VLOOKUP($F62,key!$L$3:$M$13,2,FALSE)&amp;$G62&amp;Q$6,'HVAC wts'!$H$7:$R$13254,11,FALSE)</f>
        <v>0</v>
      </c>
      <c r="R62" s="36">
        <f>VLOOKUP("HV_"&amp;$D62&amp;$E62&amp;VLOOKUP($F62,key!$L$3:$M$13,2,FALSE)&amp;$G62&amp;R$6,'HVAC wts'!$H$7:$R$13254,11,FALSE)</f>
        <v>0</v>
      </c>
      <c r="S62" s="36">
        <f t="shared" si="5"/>
        <v>0</v>
      </c>
      <c r="U62">
        <f>MATCH($A62&amp;U$6,'All applic'!$A$7:$A$59080,0)</f>
        <v>221</v>
      </c>
      <c r="V62">
        <f>MATCH($A62&amp;V$6,'All applic'!$A$7:$A$59080,0)</f>
        <v>222</v>
      </c>
      <c r="W62">
        <f>MATCH($A62&amp;W$6,'All applic'!$A$7:$A$59080,0)</f>
        <v>224</v>
      </c>
      <c r="X62">
        <f>MATCH($A62&amp;X$6,'All applic'!$A$7:$A$59080,0)</f>
        <v>223</v>
      </c>
      <c r="Y62">
        <f>MATCH($A62&amp;Y$6,'All applic'!$A$7:$A$59080,0)</f>
        <v>221</v>
      </c>
      <c r="Z62">
        <f>MATCH($A62&amp;Z$6,'All applic'!$A$7:$A$59080,0)</f>
        <v>224</v>
      </c>
      <c r="AB62" s="28">
        <f>INDEX('All applic'!$H$7:$H$59080,U62)</f>
        <v>1.1579999999999999</v>
      </c>
      <c r="AC62" s="28">
        <f>INDEX('All applic'!$H$7:$H$59080,V62)</f>
        <v>1.044</v>
      </c>
      <c r="AD62" s="28">
        <f>INDEX('All applic'!$H$7:$H$59080,W62)</f>
        <v>0.99399999999999999</v>
      </c>
      <c r="AE62" s="28">
        <f>INDEX('All applic'!$H$7:$H$59080,X62)</f>
        <v>0.76</v>
      </c>
      <c r="AF62" s="28">
        <f>INDEX('All applic'!$H$7:$H$59080,Y62)</f>
        <v>1.1579999999999999</v>
      </c>
      <c r="AG62" s="28">
        <f>INDEX('All applic'!$H$7:$H$59080,Z62)</f>
        <v>0.99399999999999999</v>
      </c>
      <c r="AH62" s="28"/>
      <c r="AI62" s="28">
        <f>INDEX('All applic'!$I$7:$I$59080,U62)</f>
        <v>1.5909090909090911</v>
      </c>
      <c r="AJ62" s="28">
        <f>INDEX('All applic'!$I$7:$I$59080,V62)</f>
        <v>1.7954545454545456</v>
      </c>
      <c r="AK62" s="28">
        <f>INDEX('All applic'!$I$7:$I$59080,W62)</f>
        <v>1.0227272727272727</v>
      </c>
      <c r="AL62" s="28">
        <f>INDEX('All applic'!$I$7:$I$59080,X62)</f>
        <v>1</v>
      </c>
      <c r="AM62" s="28">
        <f>INDEX('All applic'!$I$7:$I$59080,Y62)</f>
        <v>1.5909090909090911</v>
      </c>
      <c r="AN62" s="28">
        <f>INDEX('All applic'!$I$7:$I$59080,Z62)</f>
        <v>1.0227272727272727</v>
      </c>
      <c r="AP62">
        <f>INDEX('All applic'!$J$7:$J$59080,U62)</f>
        <v>-1.8539999999999997E-2</v>
      </c>
      <c r="AQ62">
        <v>0</v>
      </c>
      <c r="AR62">
        <f>INDEX('All applic'!$J$7:$J$59080,W62)</f>
        <v>-1.8720000000000001E-2</v>
      </c>
      <c r="AS62">
        <v>0</v>
      </c>
      <c r="AT62">
        <v>0</v>
      </c>
      <c r="AU62">
        <v>0</v>
      </c>
    </row>
    <row r="63" spans="1:47" x14ac:dyDescent="0.25">
      <c r="A63" t="str">
        <f t="shared" si="0"/>
        <v>CFLSFm2003CZ09</v>
      </c>
      <c r="B63" t="str">
        <f t="shared" si="1"/>
        <v>CFLPGESFmCZ092003</v>
      </c>
      <c r="C63" t="s">
        <v>118</v>
      </c>
      <c r="D63" t="s">
        <v>129</v>
      </c>
      <c r="E63" t="s">
        <v>1649</v>
      </c>
      <c r="F63" s="89" t="s">
        <v>57</v>
      </c>
      <c r="G63" t="s">
        <v>108</v>
      </c>
      <c r="H63" t="s">
        <v>1662</v>
      </c>
      <c r="I63" s="34">
        <f t="shared" si="2"/>
        <v>0</v>
      </c>
      <c r="J63" s="34">
        <f t="shared" si="3"/>
        <v>0</v>
      </c>
      <c r="K63" s="34">
        <f t="shared" si="4"/>
        <v>0</v>
      </c>
      <c r="M63" s="36">
        <f>VLOOKUP("HV_"&amp;$D63&amp;$E63&amp;VLOOKUP($F63,key!$L$3:$M$13,2,FALSE)&amp;$G63&amp;M$6,'HVAC wts'!$H$7:$R$13254,11,FALSE)</f>
        <v>0</v>
      </c>
      <c r="N63" s="36">
        <f>VLOOKUP("HV_"&amp;$D63&amp;$E63&amp;VLOOKUP($F63,key!$L$3:$M$13,2,FALSE)&amp;$G63&amp;N$6,'HVAC wts'!$H$7:$R$13254,11,FALSE)</f>
        <v>0</v>
      </c>
      <c r="O63" s="36">
        <f>VLOOKUP("HV_"&amp;$D63&amp;$E63&amp;VLOOKUP($F63,key!$L$3:$M$13,2,FALSE)&amp;$G63&amp;O$6,'HVAC wts'!$H$7:$R$13254,11,FALSE)</f>
        <v>0</v>
      </c>
      <c r="P63" s="36">
        <f>VLOOKUP("HV_"&amp;$D63&amp;$E63&amp;VLOOKUP($F63,key!$L$3:$M$13,2,FALSE)&amp;$G63&amp;P$6,'HVAC wts'!$H$7:$R$13254,11,FALSE)</f>
        <v>0</v>
      </c>
      <c r="Q63" s="36">
        <f>VLOOKUP("HV_"&amp;$D63&amp;$E63&amp;VLOOKUP($F63,key!$L$3:$M$13,2,FALSE)&amp;$G63&amp;Q$6,'HVAC wts'!$H$7:$R$13254,11,FALSE)</f>
        <v>0</v>
      </c>
      <c r="R63" s="36">
        <f>VLOOKUP("HV_"&amp;$D63&amp;$E63&amp;VLOOKUP($F63,key!$L$3:$M$13,2,FALSE)&amp;$G63&amp;R$6,'HVAC wts'!$H$7:$R$13254,11,FALSE)</f>
        <v>0</v>
      </c>
      <c r="S63" s="36">
        <f t="shared" si="5"/>
        <v>0</v>
      </c>
      <c r="U63">
        <f>MATCH($A63&amp;U$6,'All applic'!$A$7:$A$59080,0)</f>
        <v>225</v>
      </c>
      <c r="V63">
        <f>MATCH($A63&amp;V$6,'All applic'!$A$7:$A$59080,0)</f>
        <v>226</v>
      </c>
      <c r="W63">
        <f>MATCH($A63&amp;W$6,'All applic'!$A$7:$A$59080,0)</f>
        <v>228</v>
      </c>
      <c r="X63">
        <f>MATCH($A63&amp;X$6,'All applic'!$A$7:$A$59080,0)</f>
        <v>227</v>
      </c>
      <c r="Y63">
        <f>MATCH($A63&amp;Y$6,'All applic'!$A$7:$A$59080,0)</f>
        <v>225</v>
      </c>
      <c r="Z63">
        <f>MATCH($A63&amp;Z$6,'All applic'!$A$7:$A$59080,0)</f>
        <v>228</v>
      </c>
      <c r="AB63" s="28">
        <f>INDEX('All applic'!$H$7:$H$59080,U63)</f>
        <v>1.1080000000000001</v>
      </c>
      <c r="AC63" s="28">
        <f>INDEX('All applic'!$H$7:$H$59080,V63)</f>
        <v>0.97599999999999998</v>
      </c>
      <c r="AD63" s="28">
        <f>INDEX('All applic'!$H$7:$H$59080,W63)</f>
        <v>0.99199999999999999</v>
      </c>
      <c r="AE63" s="28">
        <f>INDEX('All applic'!$H$7:$H$59080,X63)</f>
        <v>0.71599999999999997</v>
      </c>
      <c r="AF63" s="28">
        <f>INDEX('All applic'!$H$7:$H$59080,Y63)</f>
        <v>1.1080000000000001</v>
      </c>
      <c r="AG63" s="28">
        <f>INDEX('All applic'!$H$7:$H$59080,Z63)</f>
        <v>0.99199999999999999</v>
      </c>
      <c r="AH63" s="28"/>
      <c r="AI63" s="28">
        <f>INDEX('All applic'!$I$7:$I$59080,U63)</f>
        <v>1.5000000000000002</v>
      </c>
      <c r="AJ63" s="28">
        <f>INDEX('All applic'!$I$7:$I$59080,V63)</f>
        <v>1.6818181818181819</v>
      </c>
      <c r="AK63" s="28">
        <f>INDEX('All applic'!$I$7:$I$59080,W63)</f>
        <v>1.0227272727272727</v>
      </c>
      <c r="AL63" s="28">
        <f>INDEX('All applic'!$I$7:$I$59080,X63)</f>
        <v>1</v>
      </c>
      <c r="AM63" s="28">
        <f>INDEX('All applic'!$I$7:$I$59080,Y63)</f>
        <v>1.5000000000000002</v>
      </c>
      <c r="AN63" s="28">
        <f>INDEX('All applic'!$I$7:$I$59080,Z63)</f>
        <v>1.0227272727272727</v>
      </c>
      <c r="AP63">
        <f>INDEX('All applic'!$J$7:$J$59080,U63)</f>
        <v>-2.12E-2</v>
      </c>
      <c r="AQ63">
        <v>0</v>
      </c>
      <c r="AR63">
        <f>INDEX('All applic'!$J$7:$J$59080,W63)</f>
        <v>-2.1600000000000001E-2</v>
      </c>
      <c r="AS63">
        <v>0</v>
      </c>
      <c r="AT63">
        <v>0</v>
      </c>
      <c r="AU63">
        <v>0</v>
      </c>
    </row>
    <row r="64" spans="1:47" x14ac:dyDescent="0.25">
      <c r="A64" t="str">
        <f t="shared" si="0"/>
        <v>CFLSFm2003CZ10</v>
      </c>
      <c r="B64" t="str">
        <f t="shared" si="1"/>
        <v>CFLPGESFmCZ102003</v>
      </c>
      <c r="C64" t="s">
        <v>118</v>
      </c>
      <c r="D64" t="s">
        <v>129</v>
      </c>
      <c r="E64" t="s">
        <v>1649</v>
      </c>
      <c r="F64" s="89" t="s">
        <v>57</v>
      </c>
      <c r="G64" t="s">
        <v>109</v>
      </c>
      <c r="H64" t="s">
        <v>1662</v>
      </c>
      <c r="I64" s="34">
        <f t="shared" si="2"/>
        <v>0</v>
      </c>
      <c r="J64" s="34">
        <f t="shared" si="3"/>
        <v>0</v>
      </c>
      <c r="K64" s="34">
        <f t="shared" si="4"/>
        <v>0</v>
      </c>
      <c r="M64" s="36">
        <f>VLOOKUP("HV_"&amp;$D64&amp;$E64&amp;VLOOKUP($F64,key!$L$3:$M$13,2,FALSE)&amp;$G64&amp;M$6,'HVAC wts'!$H$7:$R$13254,11,FALSE)</f>
        <v>0</v>
      </c>
      <c r="N64" s="36">
        <f>VLOOKUP("HV_"&amp;$D64&amp;$E64&amp;VLOOKUP($F64,key!$L$3:$M$13,2,FALSE)&amp;$G64&amp;N$6,'HVAC wts'!$H$7:$R$13254,11,FALSE)</f>
        <v>0</v>
      </c>
      <c r="O64" s="36">
        <f>VLOOKUP("HV_"&amp;$D64&amp;$E64&amp;VLOOKUP($F64,key!$L$3:$M$13,2,FALSE)&amp;$G64&amp;O$6,'HVAC wts'!$H$7:$R$13254,11,FALSE)</f>
        <v>0</v>
      </c>
      <c r="P64" s="36">
        <f>VLOOKUP("HV_"&amp;$D64&amp;$E64&amp;VLOOKUP($F64,key!$L$3:$M$13,2,FALSE)&amp;$G64&amp;P$6,'HVAC wts'!$H$7:$R$13254,11,FALSE)</f>
        <v>0</v>
      </c>
      <c r="Q64" s="36">
        <f>VLOOKUP("HV_"&amp;$D64&amp;$E64&amp;VLOOKUP($F64,key!$L$3:$M$13,2,FALSE)&amp;$G64&amp;Q$6,'HVAC wts'!$H$7:$R$13254,11,FALSE)</f>
        <v>0</v>
      </c>
      <c r="R64" s="36">
        <f>VLOOKUP("HV_"&amp;$D64&amp;$E64&amp;VLOOKUP($F64,key!$L$3:$M$13,2,FALSE)&amp;$G64&amp;R$6,'HVAC wts'!$H$7:$R$13254,11,FALSE)</f>
        <v>0</v>
      </c>
      <c r="S64" s="36">
        <f t="shared" si="5"/>
        <v>0</v>
      </c>
      <c r="U64">
        <f>MATCH($A64&amp;U$6,'All applic'!$A$7:$A$59080,0)</f>
        <v>229</v>
      </c>
      <c r="V64">
        <f>MATCH($A64&amp;V$6,'All applic'!$A$7:$A$59080,0)</f>
        <v>230</v>
      </c>
      <c r="W64">
        <f>MATCH($A64&amp;W$6,'All applic'!$A$7:$A$59080,0)</f>
        <v>232</v>
      </c>
      <c r="X64">
        <f>MATCH($A64&amp;X$6,'All applic'!$A$7:$A$59080,0)</f>
        <v>231</v>
      </c>
      <c r="Y64">
        <f>MATCH($A64&amp;Y$6,'All applic'!$A$7:$A$59080,0)</f>
        <v>229</v>
      </c>
      <c r="Z64">
        <f>MATCH($A64&amp;Z$6,'All applic'!$A$7:$A$59080,0)</f>
        <v>232</v>
      </c>
      <c r="AB64" s="28">
        <f>INDEX('All applic'!$H$7:$H$59080,U64)</f>
        <v>1.1319999999999999</v>
      </c>
      <c r="AC64" s="28">
        <f>INDEX('All applic'!$H$7:$H$59080,V64)</f>
        <v>0.97</v>
      </c>
      <c r="AD64" s="28">
        <f>INDEX('All applic'!$H$7:$H$59080,W64)</f>
        <v>0.99</v>
      </c>
      <c r="AE64" s="28">
        <f>INDEX('All applic'!$H$7:$H$59080,X64)</f>
        <v>0.65200000000000002</v>
      </c>
      <c r="AF64" s="28">
        <f>INDEX('All applic'!$H$7:$H$59080,Y64)</f>
        <v>1.1319999999999999</v>
      </c>
      <c r="AG64" s="28">
        <f>INDEX('All applic'!$H$7:$H$59080,Z64)</f>
        <v>0.99</v>
      </c>
      <c r="AH64" s="28"/>
      <c r="AI64" s="28">
        <f>INDEX('All applic'!$I$7:$I$59080,U64)</f>
        <v>1.5454545454545456</v>
      </c>
      <c r="AJ64" s="28">
        <f>INDEX('All applic'!$I$7:$I$59080,V64)</f>
        <v>1.7045454545454546</v>
      </c>
      <c r="AK64" s="28">
        <f>INDEX('All applic'!$I$7:$I$59080,W64)</f>
        <v>1.0227272727272727</v>
      </c>
      <c r="AL64" s="28">
        <f>INDEX('All applic'!$I$7:$I$59080,X64)</f>
        <v>1.0227272727272727</v>
      </c>
      <c r="AM64" s="28">
        <f>INDEX('All applic'!$I$7:$I$59080,Y64)</f>
        <v>1.5454545454545456</v>
      </c>
      <c r="AN64" s="28">
        <f>INDEX('All applic'!$I$7:$I$59080,Z64)</f>
        <v>1.0227272727272727</v>
      </c>
      <c r="AP64">
        <f>INDEX('All applic'!$J$7:$J$59080,U64)</f>
        <v>-2.4399999999999998E-2</v>
      </c>
      <c r="AQ64">
        <v>0</v>
      </c>
      <c r="AR64">
        <f>INDEX('All applic'!$J$7:$J$59080,W64)</f>
        <v>-2.4799999999999999E-2</v>
      </c>
      <c r="AS64">
        <v>0</v>
      </c>
      <c r="AT64">
        <v>0</v>
      </c>
      <c r="AU64">
        <v>0</v>
      </c>
    </row>
    <row r="65" spans="1:47" x14ac:dyDescent="0.25">
      <c r="A65" t="str">
        <f t="shared" si="0"/>
        <v>CFLSFm2003CZ11</v>
      </c>
      <c r="B65" t="str">
        <f t="shared" si="1"/>
        <v>CFLPGESFmCZ112003</v>
      </c>
      <c r="C65" t="s">
        <v>118</v>
      </c>
      <c r="D65" t="s">
        <v>129</v>
      </c>
      <c r="E65" t="s">
        <v>1649</v>
      </c>
      <c r="F65" s="89" t="s">
        <v>57</v>
      </c>
      <c r="G65" t="s">
        <v>110</v>
      </c>
      <c r="H65" t="s">
        <v>1662</v>
      </c>
      <c r="I65" s="34">
        <f t="shared" si="2"/>
        <v>1.1151547850915273</v>
      </c>
      <c r="J65" s="34">
        <f t="shared" si="3"/>
        <v>1.7517442115997193</v>
      </c>
      <c r="K65" s="34">
        <f t="shared" si="4"/>
        <v>-2.2346414938954687E-2</v>
      </c>
      <c r="M65" s="36">
        <f>VLOOKUP("HV_"&amp;$D65&amp;$E65&amp;VLOOKUP($F65,key!$L$3:$M$13,2,FALSE)&amp;$G65&amp;M$6,'HVAC wts'!$H$7:$R$13254,11,FALSE)</f>
        <v>166500.3303</v>
      </c>
      <c r="N65" s="36">
        <f>VLOOKUP("HV_"&amp;$D65&amp;$E65&amp;VLOOKUP($F65,key!$L$3:$M$13,2,FALSE)&amp;$G65&amp;N$6,'HVAC wts'!$H$7:$R$13254,11,FALSE)</f>
        <v>9568.9845000000005</v>
      </c>
      <c r="O65" s="36">
        <f>VLOOKUP("HV_"&amp;$D65&amp;$E65&amp;VLOOKUP($F65,key!$L$3:$M$13,2,FALSE)&amp;$G65&amp;O$6,'HVAC wts'!$H$7:$R$13254,11,FALSE)</f>
        <v>12859.696199999998</v>
      </c>
      <c r="P65" s="36">
        <f>VLOOKUP("HV_"&amp;$D65&amp;$E65&amp;VLOOKUP($F65,key!$L$3:$M$13,2,FALSE)&amp;$G65&amp;P$6,'HVAC wts'!$H$7:$R$13254,11,FALSE)</f>
        <v>739.0630000000001</v>
      </c>
      <c r="Q65" s="36">
        <f>VLOOKUP("HV_"&amp;$D65&amp;$E65&amp;VLOOKUP($F65,key!$L$3:$M$13,2,FALSE)&amp;$G65&amp;Q$6,'HVAC wts'!$H$7:$R$13254,11,FALSE)</f>
        <v>13396.578300000001</v>
      </c>
      <c r="R65" s="36">
        <f>VLOOKUP("HV_"&amp;$D65&amp;$E65&amp;VLOOKUP($F65,key!$L$3:$M$13,2,FALSE)&amp;$G65&amp;R$6,'HVAC wts'!$H$7:$R$13254,11,FALSE)</f>
        <v>1034.6882000000001</v>
      </c>
      <c r="S65" s="36">
        <f t="shared" si="5"/>
        <v>204099.34049999999</v>
      </c>
      <c r="U65">
        <f>MATCH($A65&amp;U$6,'All applic'!$A$7:$A$59080,0)</f>
        <v>233</v>
      </c>
      <c r="V65">
        <f>MATCH($A65&amp;V$6,'All applic'!$A$7:$A$59080,0)</f>
        <v>234</v>
      </c>
      <c r="W65">
        <f>MATCH($A65&amp;W$6,'All applic'!$A$7:$A$59080,0)</f>
        <v>236</v>
      </c>
      <c r="X65">
        <f>MATCH($A65&amp;X$6,'All applic'!$A$7:$A$59080,0)</f>
        <v>235</v>
      </c>
      <c r="Y65">
        <f>MATCH($A65&amp;Y$6,'All applic'!$A$7:$A$59080,0)</f>
        <v>233</v>
      </c>
      <c r="Z65">
        <f>MATCH($A65&amp;Z$6,'All applic'!$A$7:$A$59080,0)</f>
        <v>236</v>
      </c>
      <c r="AB65" s="28">
        <f>INDEX('All applic'!$H$7:$H$59080,U65)</f>
        <v>1.1359999999999999</v>
      </c>
      <c r="AC65" s="28">
        <f>INDEX('All applic'!$H$7:$H$59080,V65)</f>
        <v>0.94199999999999995</v>
      </c>
      <c r="AD65" s="28">
        <f>INDEX('All applic'!$H$7:$H$59080,W65)</f>
        <v>0.99</v>
      </c>
      <c r="AE65" s="28">
        <f>INDEX('All applic'!$H$7:$H$59080,X65)</f>
        <v>0.63600000000000001</v>
      </c>
      <c r="AF65" s="28">
        <f>INDEX('All applic'!$H$7:$H$59080,Y65)</f>
        <v>1.1359999999999999</v>
      </c>
      <c r="AG65" s="28">
        <f>INDEX('All applic'!$H$7:$H$59080,Z65)</f>
        <v>0.99</v>
      </c>
      <c r="AH65" s="28"/>
      <c r="AI65" s="28">
        <f>INDEX('All applic'!$I$7:$I$59080,U65)</f>
        <v>1.8048780487804876</v>
      </c>
      <c r="AJ65" s="28">
        <f>INDEX('All applic'!$I$7:$I$59080,V65)</f>
        <v>1.9024390243902438</v>
      </c>
      <c r="AK65" s="28">
        <f>INDEX('All applic'!$I$7:$I$59080,W65)</f>
        <v>1</v>
      </c>
      <c r="AL65" s="28">
        <f>INDEX('All applic'!$I$7:$I$59080,X65)</f>
        <v>1</v>
      </c>
      <c r="AM65" s="28">
        <f>INDEX('All applic'!$I$7:$I$59080,Y65)</f>
        <v>1.8048780487804876</v>
      </c>
      <c r="AN65" s="28">
        <f>INDEX('All applic'!$I$7:$I$59080,Z65)</f>
        <v>1</v>
      </c>
      <c r="AP65">
        <f>INDEX('All applic'!$J$7:$J$59080,U65)</f>
        <v>-2.5399999999999999E-2</v>
      </c>
      <c r="AQ65">
        <v>0</v>
      </c>
      <c r="AR65">
        <f>INDEX('All applic'!$J$7:$J$59080,W65)</f>
        <v>-2.58E-2</v>
      </c>
      <c r="AS65">
        <v>0</v>
      </c>
      <c r="AT65">
        <v>0</v>
      </c>
      <c r="AU65">
        <v>0</v>
      </c>
    </row>
    <row r="66" spans="1:47" x14ac:dyDescent="0.25">
      <c r="A66" t="str">
        <f t="shared" si="0"/>
        <v>CFLSFm2003CZ12</v>
      </c>
      <c r="B66" t="str">
        <f t="shared" si="1"/>
        <v>CFLPGESFmCZ122003</v>
      </c>
      <c r="C66" t="s">
        <v>118</v>
      </c>
      <c r="D66" t="s">
        <v>129</v>
      </c>
      <c r="E66" t="s">
        <v>1649</v>
      </c>
      <c r="F66" s="89" t="s">
        <v>57</v>
      </c>
      <c r="G66" t="s">
        <v>111</v>
      </c>
      <c r="H66" t="s">
        <v>1662</v>
      </c>
      <c r="I66" s="34">
        <f t="shared" si="2"/>
        <v>1.0643682206576315</v>
      </c>
      <c r="J66" s="34">
        <f t="shared" si="3"/>
        <v>1.8713737938529869</v>
      </c>
      <c r="K66" s="34">
        <f t="shared" si="4"/>
        <v>-2.2542183757312286E-2</v>
      </c>
      <c r="M66" s="36">
        <f>VLOOKUP("HV_"&amp;$D66&amp;$E66&amp;VLOOKUP($F66,key!$L$3:$M$13,2,FALSE)&amp;$G66&amp;M$6,'HVAC wts'!$H$7:$R$13254,11,FALSE)</f>
        <v>479843.74110000004</v>
      </c>
      <c r="N66" s="36">
        <f>VLOOKUP("HV_"&amp;$D66&amp;$E66&amp;VLOOKUP($F66,key!$L$3:$M$13,2,FALSE)&amp;$G66&amp;N$6,'HVAC wts'!$H$7:$R$13254,11,FALSE)</f>
        <v>27577.226500000001</v>
      </c>
      <c r="O66" s="36">
        <f>VLOOKUP("HV_"&amp;$D66&amp;$E66&amp;VLOOKUP($F66,key!$L$3:$M$13,2,FALSE)&amp;$G66&amp;O$6,'HVAC wts'!$H$7:$R$13254,11,FALSE)</f>
        <v>70831.232700000022</v>
      </c>
      <c r="P66" s="36">
        <f>VLOOKUP("HV_"&amp;$D66&amp;$E66&amp;VLOOKUP($F66,key!$L$3:$M$13,2,FALSE)&amp;$G66&amp;P$6,'HVAC wts'!$H$7:$R$13254,11,FALSE)</f>
        <v>4070.7605000000003</v>
      </c>
      <c r="Q66" s="36">
        <f>VLOOKUP("HV_"&amp;$D66&amp;$E66&amp;VLOOKUP($F66,key!$L$3:$M$13,2,FALSE)&amp;$G66&amp;Q$6,'HVAC wts'!$H$7:$R$13254,11,FALSE)</f>
        <v>38608.117100000003</v>
      </c>
      <c r="R66" s="36">
        <f>VLOOKUP("HV_"&amp;$D66&amp;$E66&amp;VLOOKUP($F66,key!$L$3:$M$13,2,FALSE)&amp;$G66&amp;R$6,'HVAC wts'!$H$7:$R$13254,11,FALSE)</f>
        <v>5699.0647000000008</v>
      </c>
      <c r="S66" s="36">
        <f t="shared" si="5"/>
        <v>626630.14260000002</v>
      </c>
      <c r="U66">
        <f>MATCH($A66&amp;U$6,'All applic'!$A$7:$A$59080,0)</f>
        <v>237</v>
      </c>
      <c r="V66">
        <f>MATCH($A66&amp;V$6,'All applic'!$A$7:$A$59080,0)</f>
        <v>238</v>
      </c>
      <c r="W66">
        <f>MATCH($A66&amp;W$6,'All applic'!$A$7:$A$59080,0)</f>
        <v>240</v>
      </c>
      <c r="X66">
        <f>MATCH($A66&amp;X$6,'All applic'!$A$7:$A$59080,0)</f>
        <v>239</v>
      </c>
      <c r="Y66">
        <f>MATCH($A66&amp;Y$6,'All applic'!$A$7:$A$59080,0)</f>
        <v>237</v>
      </c>
      <c r="Z66">
        <f>MATCH($A66&amp;Z$6,'All applic'!$A$7:$A$59080,0)</f>
        <v>240</v>
      </c>
      <c r="AB66" s="28">
        <f>INDEX('All applic'!$H$7:$H$59080,U66)</f>
        <v>1.0880000000000001</v>
      </c>
      <c r="AC66" s="28">
        <f>INDEX('All applic'!$H$7:$H$59080,V66)</f>
        <v>0.89</v>
      </c>
      <c r="AD66" s="28">
        <f>INDEX('All applic'!$H$7:$H$59080,W66)</f>
        <v>0.99</v>
      </c>
      <c r="AE66" s="28">
        <f>INDEX('All applic'!$H$7:$H$59080,X66)</f>
        <v>0.63400000000000001</v>
      </c>
      <c r="AF66" s="28">
        <f>INDEX('All applic'!$H$7:$H$59080,Y66)</f>
        <v>1.0880000000000001</v>
      </c>
      <c r="AG66" s="28">
        <f>INDEX('All applic'!$H$7:$H$59080,Z66)</f>
        <v>0.99</v>
      </c>
      <c r="AH66" s="28"/>
      <c r="AI66" s="28">
        <f>INDEX('All applic'!$I$7:$I$59080,U66)</f>
        <v>2</v>
      </c>
      <c r="AJ66" s="28">
        <f>INDEX('All applic'!$I$7:$I$59080,V66)</f>
        <v>2</v>
      </c>
      <c r="AK66" s="28">
        <f>INDEX('All applic'!$I$7:$I$59080,W66)</f>
        <v>1</v>
      </c>
      <c r="AL66" s="28">
        <f>INDEX('All applic'!$I$7:$I$59080,X66)</f>
        <v>1</v>
      </c>
      <c r="AM66" s="28">
        <f>INDEX('All applic'!$I$7:$I$59080,Y66)</f>
        <v>2</v>
      </c>
      <c r="AN66" s="28">
        <f>INDEX('All applic'!$I$7:$I$59080,Z66)</f>
        <v>1</v>
      </c>
      <c r="AP66">
        <f>INDEX('All applic'!$J$7:$J$59080,U66)</f>
        <v>-2.5600000000000001E-2</v>
      </c>
      <c r="AQ66">
        <v>0</v>
      </c>
      <c r="AR66">
        <f>INDEX('All applic'!$J$7:$J$59080,W66)</f>
        <v>-2.5999999999999999E-2</v>
      </c>
      <c r="AS66">
        <v>0</v>
      </c>
      <c r="AT66">
        <v>0</v>
      </c>
      <c r="AU66">
        <v>0</v>
      </c>
    </row>
    <row r="67" spans="1:47" x14ac:dyDescent="0.25">
      <c r="A67" t="str">
        <f t="shared" si="0"/>
        <v>CFLSFm2003CZ13</v>
      </c>
      <c r="B67" t="str">
        <f t="shared" si="1"/>
        <v>CFLPGESFmCZ132003</v>
      </c>
      <c r="C67" t="s">
        <v>118</v>
      </c>
      <c r="D67" t="s">
        <v>129</v>
      </c>
      <c r="E67" t="s">
        <v>1649</v>
      </c>
      <c r="F67" s="89" t="s">
        <v>57</v>
      </c>
      <c r="G67" t="s">
        <v>112</v>
      </c>
      <c r="H67" t="s">
        <v>1662</v>
      </c>
      <c r="I67" s="34">
        <f t="shared" si="2"/>
        <v>1.127679117363289</v>
      </c>
      <c r="J67" s="34">
        <f t="shared" si="3"/>
        <v>1.7529285605237488</v>
      </c>
      <c r="K67" s="34">
        <f t="shared" si="4"/>
        <v>-2.2679997008121726E-2</v>
      </c>
      <c r="M67" s="36">
        <f>VLOOKUP("HV_"&amp;$D67&amp;$E67&amp;VLOOKUP($F67,key!$L$3:$M$13,2,FALSE)&amp;$G67&amp;M$6,'HVAC wts'!$H$7:$R$13254,11,FALSE)</f>
        <v>235327.16999999998</v>
      </c>
      <c r="N67" s="36">
        <f>VLOOKUP("HV_"&amp;$D67&amp;$E67&amp;VLOOKUP($F67,key!$L$3:$M$13,2,FALSE)&amp;$G67&amp;N$6,'HVAC wts'!$H$7:$R$13254,11,FALSE)</f>
        <v>13524.550000000001</v>
      </c>
      <c r="O67" s="36">
        <f>VLOOKUP("HV_"&amp;$D67&amp;$E67&amp;VLOOKUP($F67,key!$L$3:$M$13,2,FALSE)&amp;$G67&amp;O$6,'HVAC wts'!$H$7:$R$13254,11,FALSE)</f>
        <v>10153.648199999996</v>
      </c>
      <c r="P67" s="36">
        <f>VLOOKUP("HV_"&amp;$D67&amp;$E67&amp;VLOOKUP($F67,key!$L$3:$M$13,2,FALSE)&amp;$G67&amp;P$6,'HVAC wts'!$H$7:$R$13254,11,FALSE)</f>
        <v>583.54299999999967</v>
      </c>
      <c r="Q67" s="36">
        <f>VLOOKUP("HV_"&amp;$D67&amp;$E67&amp;VLOOKUP($F67,key!$L$3:$M$13,2,FALSE)&amp;$G67&amp;Q$6,'HVAC wts'!$H$7:$R$13254,11,FALSE)</f>
        <v>18934.370000000003</v>
      </c>
      <c r="R67" s="36">
        <f>VLOOKUP("HV_"&amp;$D67&amp;$E67&amp;VLOOKUP($F67,key!$L$3:$M$13,2,FALSE)&amp;$G67&amp;R$6,'HVAC wts'!$H$7:$R$13254,11,FALSE)</f>
        <v>816.96019999999965</v>
      </c>
      <c r="S67" s="36">
        <f t="shared" si="5"/>
        <v>279340.24139999994</v>
      </c>
      <c r="U67">
        <f>MATCH($A67&amp;U$6,'All applic'!$A$7:$A$59080,0)</f>
        <v>241</v>
      </c>
      <c r="V67">
        <f>MATCH($A67&amp;V$6,'All applic'!$A$7:$A$59080,0)</f>
        <v>242</v>
      </c>
      <c r="W67">
        <f>MATCH($A67&amp;W$6,'All applic'!$A$7:$A$59080,0)</f>
        <v>244</v>
      </c>
      <c r="X67">
        <f>MATCH($A67&amp;X$6,'All applic'!$A$7:$A$59080,0)</f>
        <v>243</v>
      </c>
      <c r="Y67">
        <f>MATCH($A67&amp;Y$6,'All applic'!$A$7:$A$59080,0)</f>
        <v>241</v>
      </c>
      <c r="Z67">
        <f>MATCH($A67&amp;Z$6,'All applic'!$A$7:$A$59080,0)</f>
        <v>244</v>
      </c>
      <c r="AB67" s="28">
        <f>INDEX('All applic'!$H$7:$H$59080,U67)</f>
        <v>1.1439999999999999</v>
      </c>
      <c r="AC67" s="28">
        <f>INDEX('All applic'!$H$7:$H$59080,V67)</f>
        <v>0.95399999999999996</v>
      </c>
      <c r="AD67" s="28">
        <f>INDEX('All applic'!$H$7:$H$59080,W67)</f>
        <v>0.99</v>
      </c>
      <c r="AE67" s="28">
        <f>INDEX('All applic'!$H$7:$H$59080,X67)</f>
        <v>0.63</v>
      </c>
      <c r="AF67" s="28">
        <f>INDEX('All applic'!$H$7:$H$59080,Y67)</f>
        <v>1.1439999999999999</v>
      </c>
      <c r="AG67" s="28">
        <f>INDEX('All applic'!$H$7:$H$59080,Z67)</f>
        <v>0.99</v>
      </c>
      <c r="AH67" s="28"/>
      <c r="AI67" s="28">
        <f>INDEX('All applic'!$I$7:$I$59080,U67)</f>
        <v>1.7804878048780486</v>
      </c>
      <c r="AJ67" s="28">
        <f>INDEX('All applic'!$I$7:$I$59080,V67)</f>
        <v>1.8780487804878048</v>
      </c>
      <c r="AK67" s="28">
        <f>INDEX('All applic'!$I$7:$I$59080,W67)</f>
        <v>1</v>
      </c>
      <c r="AL67" s="28">
        <f>INDEX('All applic'!$I$7:$I$59080,X67)</f>
        <v>1</v>
      </c>
      <c r="AM67" s="28">
        <f>INDEX('All applic'!$I$7:$I$59080,Y67)</f>
        <v>1.7804878048780486</v>
      </c>
      <c r="AN67" s="28">
        <f>INDEX('All applic'!$I$7:$I$59080,Z67)</f>
        <v>1</v>
      </c>
      <c r="AP67">
        <f>INDEX('All applic'!$J$7:$J$59080,U67)</f>
        <v>-2.58E-2</v>
      </c>
      <c r="AQ67">
        <v>0</v>
      </c>
      <c r="AR67">
        <f>INDEX('All applic'!$J$7:$J$59080,W67)</f>
        <v>-2.5999999999999999E-2</v>
      </c>
      <c r="AS67">
        <v>0</v>
      </c>
      <c r="AT67">
        <v>0</v>
      </c>
      <c r="AU67">
        <v>0</v>
      </c>
    </row>
    <row r="68" spans="1:47" x14ac:dyDescent="0.25">
      <c r="A68" t="str">
        <f t="shared" si="0"/>
        <v>CFLSFm2003CZ14</v>
      </c>
      <c r="B68" t="str">
        <f t="shared" si="1"/>
        <v>CFLPGESFmCZ142003</v>
      </c>
      <c r="C68" t="s">
        <v>118</v>
      </c>
      <c r="D68" t="s">
        <v>129</v>
      </c>
      <c r="E68" t="s">
        <v>1649</v>
      </c>
      <c r="F68" s="89" t="s">
        <v>57</v>
      </c>
      <c r="G68" t="s">
        <v>113</v>
      </c>
      <c r="H68" t="s">
        <v>1662</v>
      </c>
      <c r="I68" s="34">
        <f t="shared" si="2"/>
        <v>0</v>
      </c>
      <c r="J68" s="34">
        <f t="shared" si="3"/>
        <v>0</v>
      </c>
      <c r="K68" s="34">
        <f t="shared" si="4"/>
        <v>0</v>
      </c>
      <c r="M68" s="36">
        <f>VLOOKUP("HV_"&amp;$D68&amp;$E68&amp;VLOOKUP($F68,key!$L$3:$M$13,2,FALSE)&amp;$G68&amp;M$6,'HVAC wts'!$H$7:$R$13254,11,FALSE)</f>
        <v>0</v>
      </c>
      <c r="N68" s="36">
        <f>VLOOKUP("HV_"&amp;$D68&amp;$E68&amp;VLOOKUP($F68,key!$L$3:$M$13,2,FALSE)&amp;$G68&amp;N$6,'HVAC wts'!$H$7:$R$13254,11,FALSE)</f>
        <v>0</v>
      </c>
      <c r="O68" s="36">
        <f>VLOOKUP("HV_"&amp;$D68&amp;$E68&amp;VLOOKUP($F68,key!$L$3:$M$13,2,FALSE)&amp;$G68&amp;O$6,'HVAC wts'!$H$7:$R$13254,11,FALSE)</f>
        <v>0</v>
      </c>
      <c r="P68" s="36">
        <f>VLOOKUP("HV_"&amp;$D68&amp;$E68&amp;VLOOKUP($F68,key!$L$3:$M$13,2,FALSE)&amp;$G68&amp;P$6,'HVAC wts'!$H$7:$R$13254,11,FALSE)</f>
        <v>0</v>
      </c>
      <c r="Q68" s="36">
        <f>VLOOKUP("HV_"&amp;$D68&amp;$E68&amp;VLOOKUP($F68,key!$L$3:$M$13,2,FALSE)&amp;$G68&amp;Q$6,'HVAC wts'!$H$7:$R$13254,11,FALSE)</f>
        <v>0</v>
      </c>
      <c r="R68" s="36">
        <f>VLOOKUP("HV_"&amp;$D68&amp;$E68&amp;VLOOKUP($F68,key!$L$3:$M$13,2,FALSE)&amp;$G68&amp;R$6,'HVAC wts'!$H$7:$R$13254,11,FALSE)</f>
        <v>0</v>
      </c>
      <c r="S68" s="36">
        <f t="shared" si="5"/>
        <v>0</v>
      </c>
      <c r="U68">
        <f>MATCH($A68&amp;U$6,'All applic'!$A$7:$A$59080,0)</f>
        <v>245</v>
      </c>
      <c r="V68">
        <f>MATCH($A68&amp;V$6,'All applic'!$A$7:$A$59080,0)</f>
        <v>246</v>
      </c>
      <c r="W68">
        <f>MATCH($A68&amp;W$6,'All applic'!$A$7:$A$59080,0)</f>
        <v>248</v>
      </c>
      <c r="X68">
        <f>MATCH($A68&amp;X$6,'All applic'!$A$7:$A$59080,0)</f>
        <v>247</v>
      </c>
      <c r="Y68">
        <f>MATCH($A68&amp;Y$6,'All applic'!$A$7:$A$59080,0)</f>
        <v>245</v>
      </c>
      <c r="Z68">
        <f>MATCH($A68&amp;Z$6,'All applic'!$A$7:$A$59080,0)</f>
        <v>248</v>
      </c>
      <c r="AB68" s="28">
        <f>INDEX('All applic'!$H$7:$H$59080,U68)</f>
        <v>1.1559999999999999</v>
      </c>
      <c r="AC68" s="28">
        <f>INDEX('All applic'!$H$7:$H$59080,V68)</f>
        <v>0.94799999999999995</v>
      </c>
      <c r="AD68" s="28">
        <f>INDEX('All applic'!$H$7:$H$59080,W68)</f>
        <v>0.98799999999999999</v>
      </c>
      <c r="AE68" s="28">
        <f>INDEX('All applic'!$H$7:$H$59080,X68)</f>
        <v>0.63800000000000001</v>
      </c>
      <c r="AF68" s="28">
        <f>INDEX('All applic'!$H$7:$H$59080,Y68)</f>
        <v>1.1559999999999999</v>
      </c>
      <c r="AG68" s="28">
        <f>INDEX('All applic'!$H$7:$H$59080,Z68)</f>
        <v>0.98799999999999999</v>
      </c>
      <c r="AH68" s="28"/>
      <c r="AI68" s="28">
        <f>INDEX('All applic'!$I$7:$I$59080,U68)</f>
        <v>1.5476190476190477</v>
      </c>
      <c r="AJ68" s="28">
        <f>INDEX('All applic'!$I$7:$I$59080,V68)</f>
        <v>1.6190476190476191</v>
      </c>
      <c r="AK68" s="28">
        <f>INDEX('All applic'!$I$7:$I$59080,W68)</f>
        <v>1.0238095238095237</v>
      </c>
      <c r="AL68" s="28">
        <f>INDEX('All applic'!$I$7:$I$59080,X68)</f>
        <v>1</v>
      </c>
      <c r="AM68" s="28">
        <f>INDEX('All applic'!$I$7:$I$59080,Y68)</f>
        <v>1.5476190476190477</v>
      </c>
      <c r="AN68" s="28">
        <f>INDEX('All applic'!$I$7:$I$59080,Z68)</f>
        <v>1.0238095238095237</v>
      </c>
      <c r="AP68">
        <f>INDEX('All applic'!$J$7:$J$59080,U68)</f>
        <v>-2.7399999999999997E-2</v>
      </c>
      <c r="AQ68">
        <v>0</v>
      </c>
      <c r="AR68">
        <f>INDEX('All applic'!$J$7:$J$59080,W68)</f>
        <v>-2.7600000000000003E-2</v>
      </c>
      <c r="AS68">
        <v>0</v>
      </c>
      <c r="AT68">
        <v>0</v>
      </c>
      <c r="AU68">
        <v>0</v>
      </c>
    </row>
    <row r="69" spans="1:47" x14ac:dyDescent="0.25">
      <c r="A69" t="str">
        <f t="shared" si="0"/>
        <v>CFLSFm2003CZ15</v>
      </c>
      <c r="B69" t="str">
        <f t="shared" si="1"/>
        <v>CFLPGESFmCZ152003</v>
      </c>
      <c r="C69" t="s">
        <v>118</v>
      </c>
      <c r="D69" t="s">
        <v>129</v>
      </c>
      <c r="E69" t="s">
        <v>1649</v>
      </c>
      <c r="F69" s="89" t="s">
        <v>57</v>
      </c>
      <c r="G69" t="s">
        <v>114</v>
      </c>
      <c r="H69" t="s">
        <v>1662</v>
      </c>
      <c r="I69" s="34">
        <f t="shared" si="2"/>
        <v>0</v>
      </c>
      <c r="J69" s="34">
        <f t="shared" si="3"/>
        <v>0</v>
      </c>
      <c r="K69" s="34">
        <f t="shared" si="4"/>
        <v>0</v>
      </c>
      <c r="M69" s="36">
        <f>VLOOKUP("HV_"&amp;$D69&amp;$E69&amp;VLOOKUP($F69,key!$L$3:$M$13,2,FALSE)&amp;$G69&amp;M$6,'HVAC wts'!$H$7:$R$13254,11,FALSE)</f>
        <v>0</v>
      </c>
      <c r="N69" s="36">
        <f>VLOOKUP("HV_"&amp;$D69&amp;$E69&amp;VLOOKUP($F69,key!$L$3:$M$13,2,FALSE)&amp;$G69&amp;N$6,'HVAC wts'!$H$7:$R$13254,11,FALSE)</f>
        <v>0</v>
      </c>
      <c r="O69" s="36">
        <f>VLOOKUP("HV_"&amp;$D69&amp;$E69&amp;VLOOKUP($F69,key!$L$3:$M$13,2,FALSE)&amp;$G69&amp;O$6,'HVAC wts'!$H$7:$R$13254,11,FALSE)</f>
        <v>0</v>
      </c>
      <c r="P69" s="36">
        <f>VLOOKUP("HV_"&amp;$D69&amp;$E69&amp;VLOOKUP($F69,key!$L$3:$M$13,2,FALSE)&amp;$G69&amp;P$6,'HVAC wts'!$H$7:$R$13254,11,FALSE)</f>
        <v>0</v>
      </c>
      <c r="Q69" s="36">
        <f>VLOOKUP("HV_"&amp;$D69&amp;$E69&amp;VLOOKUP($F69,key!$L$3:$M$13,2,FALSE)&amp;$G69&amp;Q$6,'HVAC wts'!$H$7:$R$13254,11,FALSE)</f>
        <v>0</v>
      </c>
      <c r="R69" s="36">
        <f>VLOOKUP("HV_"&amp;$D69&amp;$E69&amp;VLOOKUP($F69,key!$L$3:$M$13,2,FALSE)&amp;$G69&amp;R$6,'HVAC wts'!$H$7:$R$13254,11,FALSE)</f>
        <v>0</v>
      </c>
      <c r="S69" s="36">
        <f t="shared" si="5"/>
        <v>0</v>
      </c>
      <c r="U69">
        <f>MATCH($A69&amp;U$6,'All applic'!$A$7:$A$59080,0)</f>
        <v>249</v>
      </c>
      <c r="V69">
        <f>MATCH($A69&amp;V$6,'All applic'!$A$7:$A$59080,0)</f>
        <v>250</v>
      </c>
      <c r="W69">
        <f>MATCH($A69&amp;W$6,'All applic'!$A$7:$A$59080,0)</f>
        <v>252</v>
      </c>
      <c r="X69">
        <f>MATCH($A69&amp;X$6,'All applic'!$A$7:$A$59080,0)</f>
        <v>251</v>
      </c>
      <c r="Y69">
        <f>MATCH($A69&amp;Y$6,'All applic'!$A$7:$A$59080,0)</f>
        <v>249</v>
      </c>
      <c r="Z69">
        <f>MATCH($A69&amp;Z$6,'All applic'!$A$7:$A$59080,0)</f>
        <v>252</v>
      </c>
      <c r="AB69" s="28">
        <f>INDEX('All applic'!$H$7:$H$59080,U69)</f>
        <v>1.218</v>
      </c>
      <c r="AC69" s="28">
        <f>INDEX('All applic'!$H$7:$H$59080,V69)</f>
        <v>1.1479999999999999</v>
      </c>
      <c r="AD69" s="28">
        <f>INDEX('All applic'!$H$7:$H$59080,W69)</f>
        <v>0.998</v>
      </c>
      <c r="AE69" s="28">
        <f>INDEX('All applic'!$H$7:$H$59080,X69)</f>
        <v>0.81799999999999995</v>
      </c>
      <c r="AF69" s="28">
        <f>INDEX('All applic'!$H$7:$H$59080,Y69)</f>
        <v>1.218</v>
      </c>
      <c r="AG69" s="28">
        <f>INDEX('All applic'!$H$7:$H$59080,Z69)</f>
        <v>0.998</v>
      </c>
      <c r="AH69" s="28"/>
      <c r="AI69" s="28">
        <f>INDEX('All applic'!$I$7:$I$59080,U69)</f>
        <v>1.6666666666666667</v>
      </c>
      <c r="AJ69" s="28">
        <f>INDEX('All applic'!$I$7:$I$59080,V69)</f>
        <v>1.8095238095238093</v>
      </c>
      <c r="AK69" s="28">
        <f>INDEX('All applic'!$I$7:$I$59080,W69)</f>
        <v>1</v>
      </c>
      <c r="AL69" s="28">
        <f>INDEX('All applic'!$I$7:$I$59080,X69)</f>
        <v>1</v>
      </c>
      <c r="AM69" s="28">
        <f>INDEX('All applic'!$I$7:$I$59080,Y69)</f>
        <v>1.6666666666666667</v>
      </c>
      <c r="AN69" s="28">
        <f>INDEX('All applic'!$I$7:$I$59080,Z69)</f>
        <v>1</v>
      </c>
      <c r="AP69">
        <f>INDEX('All applic'!$J$7:$J$59080,U69)</f>
        <v>-1.2919999999999999E-2</v>
      </c>
      <c r="AQ69">
        <v>0</v>
      </c>
      <c r="AR69">
        <f>INDEX('All applic'!$J$7:$J$59080,W69)</f>
        <v>-1.32E-2</v>
      </c>
      <c r="AS69">
        <v>0</v>
      </c>
      <c r="AT69">
        <v>0</v>
      </c>
      <c r="AU69">
        <v>0</v>
      </c>
    </row>
    <row r="70" spans="1:47" x14ac:dyDescent="0.25">
      <c r="A70" t="str">
        <f t="shared" si="0"/>
        <v>CFLSFm2003CZ16</v>
      </c>
      <c r="B70" t="str">
        <f t="shared" si="1"/>
        <v>CFLPGESFmCZ162003</v>
      </c>
      <c r="C70" t="s">
        <v>118</v>
      </c>
      <c r="D70" t="s">
        <v>129</v>
      </c>
      <c r="E70" t="s">
        <v>1649</v>
      </c>
      <c r="F70" s="89" t="s">
        <v>57</v>
      </c>
      <c r="G70" t="s">
        <v>115</v>
      </c>
      <c r="H70" t="s">
        <v>1662</v>
      </c>
      <c r="I70" s="34">
        <f t="shared" si="2"/>
        <v>1.0119381057067518</v>
      </c>
      <c r="J70" s="34">
        <f t="shared" si="3"/>
        <v>1.4439069376210474</v>
      </c>
      <c r="K70" s="34">
        <f t="shared" si="4"/>
        <v>-2.1090909090909098E-2</v>
      </c>
      <c r="M70" s="36">
        <f>VLOOKUP("HV_"&amp;$D70&amp;$E70&amp;VLOOKUP($F70,key!$L$3:$M$13,2,FALSE)&amp;$G70&amp;M$6,'HVAC wts'!$H$7:$R$13254,11,FALSE)</f>
        <v>25441.7667</v>
      </c>
      <c r="N70" s="36">
        <f>VLOOKUP("HV_"&amp;$D70&amp;$E70&amp;VLOOKUP($F70,key!$L$3:$M$13,2,FALSE)&amp;$G70&amp;N$6,'HVAC wts'!$H$7:$R$13254,11,FALSE)</f>
        <v>1462.1704999999999</v>
      </c>
      <c r="O70" s="36">
        <f>VLOOKUP("HV_"&amp;$D70&amp;$E70&amp;VLOOKUP($F70,key!$L$3:$M$13,2,FALSE)&amp;$G70&amp;O$6,'HVAC wts'!$H$7:$R$13254,11,FALSE)</f>
        <v>21408.951300000001</v>
      </c>
      <c r="P70" s="36">
        <f>VLOOKUP("HV_"&amp;$D70&amp;$E70&amp;VLOOKUP($F70,key!$L$3:$M$13,2,FALSE)&amp;$G70&amp;P$6,'HVAC wts'!$H$7:$R$13254,11,FALSE)</f>
        <v>1230.3995000000002</v>
      </c>
      <c r="Q70" s="36">
        <f>VLOOKUP("HV_"&amp;$D70&amp;$E70&amp;VLOOKUP($F70,key!$L$3:$M$13,2,FALSE)&amp;$G70&amp;Q$6,'HVAC wts'!$H$7:$R$13254,11,FALSE)</f>
        <v>2047.0387000000001</v>
      </c>
      <c r="R70" s="36">
        <f>VLOOKUP("HV_"&amp;$D70&amp;$E70&amp;VLOOKUP($F70,key!$L$3:$M$13,2,FALSE)&amp;$G70&amp;R$6,'HVAC wts'!$H$7:$R$13254,11,FALSE)</f>
        <v>1722.5592999999999</v>
      </c>
      <c r="S70" s="36">
        <f t="shared" si="5"/>
        <v>53312.885999999999</v>
      </c>
      <c r="U70">
        <f>MATCH($A70&amp;U$6,'All applic'!$A$7:$A$59080,0)</f>
        <v>253</v>
      </c>
      <c r="V70">
        <f>MATCH($A70&amp;V$6,'All applic'!$A$7:$A$59080,0)</f>
        <v>254</v>
      </c>
      <c r="W70">
        <f>MATCH($A70&amp;W$6,'All applic'!$A$7:$A$59080,0)</f>
        <v>256</v>
      </c>
      <c r="X70">
        <f>MATCH($A70&amp;X$6,'All applic'!$A$7:$A$59080,0)</f>
        <v>255</v>
      </c>
      <c r="Y70">
        <f>MATCH($A70&amp;Y$6,'All applic'!$A$7:$A$59080,0)</f>
        <v>253</v>
      </c>
      <c r="Z70">
        <f>MATCH($A70&amp;Z$6,'All applic'!$A$7:$A$59080,0)</f>
        <v>256</v>
      </c>
      <c r="AB70" s="28">
        <f>INDEX('All applic'!$H$7:$H$59080,U70)</f>
        <v>1.056</v>
      </c>
      <c r="AC70" s="28">
        <f>INDEX('All applic'!$H$7:$H$59080,V70)</f>
        <v>0.78</v>
      </c>
      <c r="AD70" s="28">
        <f>INDEX('All applic'!$H$7:$H$59080,W70)</f>
        <v>0.99199999999999999</v>
      </c>
      <c r="AE70" s="28">
        <f>INDEX('All applic'!$H$7:$H$59080,X70)</f>
        <v>0.67800000000000005</v>
      </c>
      <c r="AF70" s="28">
        <f>INDEX('All applic'!$H$7:$H$59080,Y70)</f>
        <v>1.056</v>
      </c>
      <c r="AG70" s="28">
        <f>INDEX('All applic'!$H$7:$H$59080,Z70)</f>
        <v>0.99199999999999999</v>
      </c>
      <c r="AH70" s="28"/>
      <c r="AI70" s="28">
        <f>INDEX('All applic'!$I$7:$I$59080,U70)</f>
        <v>1.7999999999999998</v>
      </c>
      <c r="AJ70" s="28">
        <f>INDEX('All applic'!$I$7:$I$59080,V70)</f>
        <v>1.7500000000000002</v>
      </c>
      <c r="AK70" s="28">
        <f>INDEX('All applic'!$I$7:$I$59080,W70)</f>
        <v>1.0249999999999999</v>
      </c>
      <c r="AL70" s="28">
        <f>INDEX('All applic'!$I$7:$I$59080,X70)</f>
        <v>1</v>
      </c>
      <c r="AM70" s="28">
        <f>INDEX('All applic'!$I$7:$I$59080,Y70)</f>
        <v>1.7999999999999998</v>
      </c>
      <c r="AN70" s="28">
        <f>INDEX('All applic'!$I$7:$I$59080,Z70)</f>
        <v>1.0249999999999999</v>
      </c>
      <c r="AP70">
        <f>INDEX('All applic'!$J$7:$J$59080,U70)</f>
        <v>-2.4E-2</v>
      </c>
      <c r="AQ70">
        <v>0</v>
      </c>
      <c r="AR70">
        <f>INDEX('All applic'!$J$7:$J$59080,W70)</f>
        <v>-2.4E-2</v>
      </c>
      <c r="AS70">
        <v>0</v>
      </c>
      <c r="AT70">
        <v>0</v>
      </c>
      <c r="AU70">
        <v>0</v>
      </c>
    </row>
    <row r="71" spans="1:47" x14ac:dyDescent="0.25">
      <c r="A71" t="str">
        <f t="shared" si="0"/>
        <v>CFLSFm2007CZ01</v>
      </c>
      <c r="B71" t="str">
        <f t="shared" si="1"/>
        <v>CFLPGESFmCZ012007</v>
      </c>
      <c r="C71" t="s">
        <v>118</v>
      </c>
      <c r="D71" t="s">
        <v>129</v>
      </c>
      <c r="E71" t="s">
        <v>1649</v>
      </c>
      <c r="F71" s="89" t="s">
        <v>59</v>
      </c>
      <c r="G71" t="s">
        <v>48</v>
      </c>
      <c r="H71" t="s">
        <v>1662</v>
      </c>
      <c r="I71" s="34">
        <f t="shared" si="2"/>
        <v>0.96147474747474759</v>
      </c>
      <c r="J71" s="34">
        <f t="shared" si="3"/>
        <v>1</v>
      </c>
      <c r="K71" s="34">
        <f t="shared" si="4"/>
        <v>-2.8824242424242422E-2</v>
      </c>
      <c r="M71" s="36">
        <f>VLOOKUP("HV_"&amp;$D71&amp;$E71&amp;VLOOKUP($F71,key!$L$3:$M$13,2,FALSE)&amp;$G71&amp;M$6,'HVAC wts'!$H$7:$R$13254,11,FALSE)</f>
        <v>0</v>
      </c>
      <c r="N71" s="36">
        <f>VLOOKUP("HV_"&amp;$D71&amp;$E71&amp;VLOOKUP($F71,key!$L$3:$M$13,2,FALSE)&amp;$G71&amp;N$6,'HVAC wts'!$H$7:$R$13254,11,FALSE)</f>
        <v>0</v>
      </c>
      <c r="O71" s="36">
        <f>VLOOKUP("HV_"&amp;$D71&amp;$E71&amp;VLOOKUP($F71,key!$L$3:$M$13,2,FALSE)&amp;$G71&amp;O$6,'HVAC wts'!$H$7:$R$13254,11,FALSE)</f>
        <v>1946.7467999999999</v>
      </c>
      <c r="P71" s="36">
        <f>VLOOKUP("HV_"&amp;$D71&amp;$E71&amp;VLOOKUP($F71,key!$L$3:$M$13,2,FALSE)&amp;$G71&amp;P$6,'HVAC wts'!$H$7:$R$13254,11,FALSE)</f>
        <v>111.88200000000001</v>
      </c>
      <c r="Q71" s="36">
        <f>VLOOKUP("HV_"&amp;$D71&amp;$E71&amp;VLOOKUP($F71,key!$L$3:$M$13,2,FALSE)&amp;$G71&amp;Q$6,'HVAC wts'!$H$7:$R$13254,11,FALSE)</f>
        <v>0</v>
      </c>
      <c r="R71" s="36">
        <f>VLOOKUP("HV_"&amp;$D71&amp;$E71&amp;VLOOKUP($F71,key!$L$3:$M$13,2,FALSE)&amp;$G71&amp;R$6,'HVAC wts'!$H$7:$R$13254,11,FALSE)</f>
        <v>156.63480000000001</v>
      </c>
      <c r="S71" s="36">
        <f t="shared" si="5"/>
        <v>2215.2635999999998</v>
      </c>
      <c r="U71">
        <f>MATCH($A71&amp;U$6,'All applic'!$A$7:$A$59080,0)</f>
        <v>257</v>
      </c>
      <c r="V71">
        <f>MATCH($A71&amp;V$6,'All applic'!$A$7:$A$59080,0)</f>
        <v>258</v>
      </c>
      <c r="W71">
        <f>MATCH($A71&amp;W$6,'All applic'!$A$7:$A$59080,0)</f>
        <v>260</v>
      </c>
      <c r="X71">
        <f>MATCH($A71&amp;X$6,'All applic'!$A$7:$A$59080,0)</f>
        <v>259</v>
      </c>
      <c r="Y71">
        <f>MATCH($A71&amp;Y$6,'All applic'!$A$7:$A$59080,0)</f>
        <v>257</v>
      </c>
      <c r="Z71">
        <f>MATCH($A71&amp;Z$6,'All applic'!$A$7:$A$59080,0)</f>
        <v>260</v>
      </c>
      <c r="AB71" s="28">
        <f>INDEX('All applic'!$H$7:$H$59080,U71)</f>
        <v>1</v>
      </c>
      <c r="AC71" s="28">
        <f>INDEX('All applic'!$H$7:$H$59080,V71)</f>
        <v>0.73199999999999998</v>
      </c>
      <c r="AD71" s="28">
        <f>INDEX('All applic'!$H$7:$H$59080,W71)</f>
        <v>0.98399999999999999</v>
      </c>
      <c r="AE71" s="28">
        <f>INDEX('All applic'!$H$7:$H$59080,X71)</f>
        <v>0.53800000000000003</v>
      </c>
      <c r="AF71" s="28">
        <f>INDEX('All applic'!$H$7:$H$59080,Y71)</f>
        <v>1</v>
      </c>
      <c r="AG71" s="28">
        <f>INDEX('All applic'!$H$7:$H$59080,Z71)</f>
        <v>0.98399999999999999</v>
      </c>
      <c r="AH71" s="28"/>
      <c r="AI71" s="28">
        <f>INDEX('All applic'!$I$7:$I$59080,U71)</f>
        <v>1</v>
      </c>
      <c r="AJ71" s="28">
        <f>INDEX('All applic'!$I$7:$I$59080,V71)</f>
        <v>1</v>
      </c>
      <c r="AK71" s="28">
        <f>INDEX('All applic'!$I$7:$I$59080,W71)</f>
        <v>1</v>
      </c>
      <c r="AL71" s="28">
        <f>INDEX('All applic'!$I$7:$I$59080,X71)</f>
        <v>1</v>
      </c>
      <c r="AM71" s="28">
        <f>INDEX('All applic'!$I$7:$I$59080,Y71)</f>
        <v>1</v>
      </c>
      <c r="AN71" s="28">
        <f>INDEX('All applic'!$I$7:$I$59080,Z71)</f>
        <v>1</v>
      </c>
      <c r="AP71">
        <f>INDEX('All applic'!$J$7:$J$59080,U71)</f>
        <v>-3.2799999999999996E-2</v>
      </c>
      <c r="AQ71">
        <v>0</v>
      </c>
      <c r="AR71">
        <f>INDEX('All applic'!$J$7:$J$59080,W71)</f>
        <v>-3.2799999999999996E-2</v>
      </c>
      <c r="AS71">
        <v>0</v>
      </c>
      <c r="AT71">
        <v>0</v>
      </c>
      <c r="AU71">
        <v>0</v>
      </c>
    </row>
    <row r="72" spans="1:47" x14ac:dyDescent="0.25">
      <c r="A72" t="str">
        <f t="shared" ref="A72:A118" si="6">+C72&amp;E72&amp;F72&amp;G72</f>
        <v>CFLSFm2007CZ02</v>
      </c>
      <c r="B72" t="str">
        <f t="shared" ref="B72:B118" si="7">+C72&amp;D72&amp;E72&amp;G72&amp;F72</f>
        <v>CFLPGESFmCZ022007</v>
      </c>
      <c r="C72" t="s">
        <v>118</v>
      </c>
      <c r="D72" t="s">
        <v>129</v>
      </c>
      <c r="E72" t="s">
        <v>1649</v>
      </c>
      <c r="F72" s="89" t="s">
        <v>59</v>
      </c>
      <c r="G72" t="s">
        <v>101</v>
      </c>
      <c r="H72" t="s">
        <v>1662</v>
      </c>
      <c r="I72" s="34">
        <f t="shared" ref="I72:I117" si="8">IF(S72=0,0,SUMPRODUCT(M72:R72,AB72:AG72)/S72)</f>
        <v>1.0258945426244284</v>
      </c>
      <c r="J72" s="34">
        <f t="shared" ref="J72:J118" si="9">IF(S72=0,0,SUMPRODUCT(M72:R72,AI72:AN72)/S72)</f>
        <v>1.7439946267869921</v>
      </c>
      <c r="K72" s="34">
        <f t="shared" ref="K72:K118" si="10">IF(S72=0,0,SUMPRODUCT(M72:R72,AP72:AU72)/S72)</f>
        <v>-2.8839259307465216E-2</v>
      </c>
      <c r="M72" s="36">
        <f>VLOOKUP("HV_"&amp;$D72&amp;$E72&amp;VLOOKUP($F72,key!$L$3:$M$13,2,FALSE)&amp;$G72&amp;M$6,'HVAC wts'!$H$7:$R$13254,11,FALSE)</f>
        <v>1756.1471999999999</v>
      </c>
      <c r="N72" s="36">
        <f>VLOOKUP("HV_"&amp;$D72&amp;$E72&amp;VLOOKUP($F72,key!$L$3:$M$13,2,FALSE)&amp;$G72&amp;N$6,'HVAC wts'!$H$7:$R$13254,11,FALSE)</f>
        <v>100.928</v>
      </c>
      <c r="O72" s="36">
        <f>VLOOKUP("HV_"&amp;$D72&amp;$E72&amp;VLOOKUP($F72,key!$L$3:$M$13,2,FALSE)&amp;$G72&amp;O$6,'HVAC wts'!$H$7:$R$13254,11,FALSE)</f>
        <v>164.06460000000001</v>
      </c>
      <c r="P72" s="36">
        <f>VLOOKUP("HV_"&amp;$D72&amp;$E72&amp;VLOOKUP($F72,key!$L$3:$M$13,2,FALSE)&amp;$G72&amp;P$6,'HVAC wts'!$H$7:$R$13254,11,FALSE)</f>
        <v>9.4290000000000003</v>
      </c>
      <c r="Q72" s="36">
        <f>VLOOKUP("HV_"&amp;$D72&amp;$E72&amp;VLOOKUP($F72,key!$L$3:$M$13,2,FALSE)&amp;$G72&amp;Q$6,'HVAC wts'!$H$7:$R$13254,11,FALSE)</f>
        <v>141.29920000000001</v>
      </c>
      <c r="R72" s="36">
        <f>VLOOKUP("HV_"&amp;$D72&amp;$E72&amp;VLOOKUP($F72,key!$L$3:$M$13,2,FALSE)&amp;$G72&amp;R$6,'HVAC wts'!$H$7:$R$13254,11,FALSE)</f>
        <v>13.200600000000001</v>
      </c>
      <c r="S72" s="36">
        <f t="shared" si="5"/>
        <v>2185.0686000000001</v>
      </c>
      <c r="U72">
        <f>MATCH($A72&amp;U$6,'All applic'!$A$7:$A$59080,0)</f>
        <v>261</v>
      </c>
      <c r="V72">
        <f>MATCH($A72&amp;V$6,'All applic'!$A$7:$A$59080,0)</f>
        <v>262</v>
      </c>
      <c r="W72">
        <f>MATCH($A72&amp;W$6,'All applic'!$A$7:$A$59080,0)</f>
        <v>264</v>
      </c>
      <c r="X72">
        <f>MATCH($A72&amp;X$6,'All applic'!$A$7:$A$59080,0)</f>
        <v>263</v>
      </c>
      <c r="Y72">
        <f>MATCH($A72&amp;Y$6,'All applic'!$A$7:$A$59080,0)</f>
        <v>261</v>
      </c>
      <c r="Z72">
        <f>MATCH($A72&amp;Z$6,'All applic'!$A$7:$A$59080,0)</f>
        <v>264</v>
      </c>
      <c r="AB72" s="28">
        <f>INDEX('All applic'!$H$7:$H$59080,U72)</f>
        <v>1.044</v>
      </c>
      <c r="AC72" s="28">
        <f>INDEX('All applic'!$H$7:$H$59080,V72)</f>
        <v>0.80800000000000005</v>
      </c>
      <c r="AD72" s="28">
        <f>INDEX('All applic'!$H$7:$H$59080,W72)</f>
        <v>0.98199999999999998</v>
      </c>
      <c r="AE72" s="28">
        <f>INDEX('All applic'!$H$7:$H$59080,X72)</f>
        <v>0.54</v>
      </c>
      <c r="AF72" s="28">
        <f>INDEX('All applic'!$H$7:$H$59080,Y72)</f>
        <v>1.044</v>
      </c>
      <c r="AG72" s="28">
        <f>INDEX('All applic'!$H$7:$H$59080,Z72)</f>
        <v>0.98199999999999998</v>
      </c>
      <c r="AH72" s="28"/>
      <c r="AI72" s="28">
        <f>INDEX('All applic'!$I$7:$I$59080,U72)</f>
        <v>1.8048780487804876</v>
      </c>
      <c r="AJ72" s="28">
        <f>INDEX('All applic'!$I$7:$I$59080,V72)</f>
        <v>1.975609756097561</v>
      </c>
      <c r="AK72" s="28">
        <f>INDEX('All applic'!$I$7:$I$59080,W72)</f>
        <v>1</v>
      </c>
      <c r="AL72" s="28">
        <f>INDEX('All applic'!$I$7:$I$59080,X72)</f>
        <v>1</v>
      </c>
      <c r="AM72" s="28">
        <f>INDEX('All applic'!$I$7:$I$59080,Y72)</f>
        <v>1.8048780487804876</v>
      </c>
      <c r="AN72" s="28">
        <f>INDEX('All applic'!$I$7:$I$59080,Z72)</f>
        <v>1</v>
      </c>
      <c r="AP72">
        <f>INDEX('All applic'!$J$7:$J$59080,U72)</f>
        <v>-3.2799999999999996E-2</v>
      </c>
      <c r="AQ72">
        <v>0</v>
      </c>
      <c r="AR72">
        <f>INDEX('All applic'!$J$7:$J$59080,W72)</f>
        <v>-3.3000000000000002E-2</v>
      </c>
      <c r="AS72">
        <v>0</v>
      </c>
      <c r="AT72">
        <v>0</v>
      </c>
      <c r="AU72">
        <v>0</v>
      </c>
    </row>
    <row r="73" spans="1:47" x14ac:dyDescent="0.25">
      <c r="A73" t="str">
        <f t="shared" si="6"/>
        <v>CFLSFm2007CZ03</v>
      </c>
      <c r="B73" t="str">
        <f t="shared" si="7"/>
        <v>CFLPGESFmCZ032007</v>
      </c>
      <c r="C73" t="s">
        <v>118</v>
      </c>
      <c r="D73" t="s">
        <v>129</v>
      </c>
      <c r="E73" t="s">
        <v>1649</v>
      </c>
      <c r="F73" s="89" t="s">
        <v>59</v>
      </c>
      <c r="G73" t="s">
        <v>102</v>
      </c>
      <c r="H73" t="s">
        <v>1662</v>
      </c>
      <c r="I73" s="34">
        <f t="shared" si="8"/>
        <v>0.97157714929988315</v>
      </c>
      <c r="J73" s="34">
        <f t="shared" si="9"/>
        <v>1.2220142686007021</v>
      </c>
      <c r="K73" s="34">
        <f t="shared" si="10"/>
        <v>-2.6715151515151515E-2</v>
      </c>
      <c r="M73" s="36">
        <f>VLOOKUP("HV_"&amp;$D73&amp;$E73&amp;VLOOKUP($F73,key!$L$3:$M$13,2,FALSE)&amp;$G73&amp;M$6,'HVAC wts'!$H$7:$R$13254,11,FALSE)</f>
        <v>1346.6381999999999</v>
      </c>
      <c r="N73" s="36">
        <f>VLOOKUP("HV_"&amp;$D73&amp;$E73&amp;VLOOKUP($F73,key!$L$3:$M$13,2,FALSE)&amp;$G73&amp;N$6,'HVAC wts'!$H$7:$R$13254,11,FALSE)</f>
        <v>77.393000000000001</v>
      </c>
      <c r="O73" s="36">
        <f>VLOOKUP("HV_"&amp;$D73&amp;$E73&amp;VLOOKUP($F73,key!$L$3:$M$13,2,FALSE)&amp;$G73&amp;O$6,'HVAC wts'!$H$7:$R$13254,11,FALSE)</f>
        <v>4471.9391999999998</v>
      </c>
      <c r="P73" s="36">
        <f>VLOOKUP("HV_"&amp;$D73&amp;$E73&amp;VLOOKUP($F73,key!$L$3:$M$13,2,FALSE)&amp;$G73&amp;P$6,'HVAC wts'!$H$7:$R$13254,11,FALSE)</f>
        <v>257.00799999999998</v>
      </c>
      <c r="Q73" s="36">
        <f>VLOOKUP("HV_"&amp;$D73&amp;$E73&amp;VLOOKUP($F73,key!$L$3:$M$13,2,FALSE)&amp;$G73&amp;Q$6,'HVAC wts'!$H$7:$R$13254,11,FALSE)</f>
        <v>108.3502</v>
      </c>
      <c r="R73" s="36">
        <f>VLOOKUP("HV_"&amp;$D73&amp;$E73&amp;VLOOKUP($F73,key!$L$3:$M$13,2,FALSE)&amp;$G73&amp;R$6,'HVAC wts'!$H$7:$R$13254,11,FALSE)</f>
        <v>359.81120000000004</v>
      </c>
      <c r="S73" s="36">
        <f t="shared" ref="S73:S118" si="11">SUM(M73:R73)</f>
        <v>6621.1397999999999</v>
      </c>
      <c r="U73">
        <f>MATCH($A73&amp;U$6,'All applic'!$A$7:$A$59080,0)</f>
        <v>265</v>
      </c>
      <c r="V73">
        <f>MATCH($A73&amp;V$6,'All applic'!$A$7:$A$59080,0)</f>
        <v>266</v>
      </c>
      <c r="W73">
        <f>MATCH($A73&amp;W$6,'All applic'!$A$7:$A$59080,0)</f>
        <v>268</v>
      </c>
      <c r="X73">
        <f>MATCH($A73&amp;X$6,'All applic'!$A$7:$A$59080,0)</f>
        <v>267</v>
      </c>
      <c r="Y73">
        <f>MATCH($A73&amp;Y$6,'All applic'!$A$7:$A$59080,0)</f>
        <v>265</v>
      </c>
      <c r="Z73">
        <f>MATCH($A73&amp;Z$6,'All applic'!$A$7:$A$59080,0)</f>
        <v>268</v>
      </c>
      <c r="AB73" s="28">
        <f>INDEX('All applic'!$H$7:$H$59080,U73)</f>
        <v>1.006</v>
      </c>
      <c r="AC73" s="28">
        <f>INDEX('All applic'!$H$7:$H$59080,V73)</f>
        <v>0.81599999999999995</v>
      </c>
      <c r="AD73" s="28">
        <f>INDEX('All applic'!$H$7:$H$59080,W73)</f>
        <v>0.98399999999999999</v>
      </c>
      <c r="AE73" s="28">
        <f>INDEX('All applic'!$H$7:$H$59080,X73)</f>
        <v>0.59</v>
      </c>
      <c r="AF73" s="28">
        <f>INDEX('All applic'!$H$7:$H$59080,Y73)</f>
        <v>1.006</v>
      </c>
      <c r="AG73" s="28">
        <f>INDEX('All applic'!$H$7:$H$59080,Z73)</f>
        <v>0.98399999999999999</v>
      </c>
      <c r="AH73" s="28"/>
      <c r="AI73" s="28">
        <f>INDEX('All applic'!$I$7:$I$59080,U73)</f>
        <v>1.875</v>
      </c>
      <c r="AJ73" s="28">
        <f>INDEX('All applic'!$I$7:$I$59080,V73)</f>
        <v>1.9</v>
      </c>
      <c r="AK73" s="28">
        <f>INDEX('All applic'!$I$7:$I$59080,W73)</f>
        <v>1.0249999999999999</v>
      </c>
      <c r="AL73" s="28">
        <f>INDEX('All applic'!$I$7:$I$59080,X73)</f>
        <v>1.0249999999999999</v>
      </c>
      <c r="AM73" s="28">
        <f>INDEX('All applic'!$I$7:$I$59080,Y73)</f>
        <v>1.875</v>
      </c>
      <c r="AN73" s="28">
        <f>INDEX('All applic'!$I$7:$I$59080,Z73)</f>
        <v>1.0249999999999999</v>
      </c>
      <c r="AP73">
        <f>INDEX('All applic'!$J$7:$J$59080,U73)</f>
        <v>-3.04E-2</v>
      </c>
      <c r="AQ73">
        <v>0</v>
      </c>
      <c r="AR73">
        <f>INDEX('All applic'!$J$7:$J$59080,W73)</f>
        <v>-3.04E-2</v>
      </c>
      <c r="AS73">
        <v>0</v>
      </c>
      <c r="AT73">
        <v>0</v>
      </c>
      <c r="AU73">
        <v>0</v>
      </c>
    </row>
    <row r="74" spans="1:47" x14ac:dyDescent="0.25">
      <c r="A74" t="str">
        <f t="shared" si="6"/>
        <v>CFLSFm2007CZ04</v>
      </c>
      <c r="B74" t="str">
        <f t="shared" si="7"/>
        <v>CFLPGESFmCZ042007</v>
      </c>
      <c r="C74" t="s">
        <v>118</v>
      </c>
      <c r="D74" t="s">
        <v>129</v>
      </c>
      <c r="E74" t="s">
        <v>1649</v>
      </c>
      <c r="F74" s="89" t="s">
        <v>59</v>
      </c>
      <c r="G74" t="s">
        <v>103</v>
      </c>
      <c r="H74" t="s">
        <v>1662</v>
      </c>
      <c r="I74" s="34">
        <f t="shared" si="8"/>
        <v>1.0510435533137774</v>
      </c>
      <c r="J74" s="34">
        <f t="shared" si="9"/>
        <v>1.8779506174725193</v>
      </c>
      <c r="K74" s="34">
        <f t="shared" si="10"/>
        <v>-2.3903030303030304E-2</v>
      </c>
      <c r="M74" s="36">
        <f>VLOOKUP("HV_"&amp;$D74&amp;$E74&amp;VLOOKUP($F74,key!$L$3:$M$13,2,FALSE)&amp;$G74&amp;M$6,'HVAC wts'!$H$7:$R$13254,11,FALSE)</f>
        <v>5143.3703999999998</v>
      </c>
      <c r="N74" s="36">
        <f>VLOOKUP("HV_"&amp;$D74&amp;$E74&amp;VLOOKUP($F74,key!$L$3:$M$13,2,FALSE)&amp;$G74&amp;N$6,'HVAC wts'!$H$7:$R$13254,11,FALSE)</f>
        <v>295.596</v>
      </c>
      <c r="O74" s="36">
        <f>VLOOKUP("HV_"&amp;$D74&amp;$E74&amp;VLOOKUP($F74,key!$L$3:$M$13,2,FALSE)&amp;$G74&amp;O$6,'HVAC wts'!$H$7:$R$13254,11,FALSE)</f>
        <v>166.5702</v>
      </c>
      <c r="P74" s="36">
        <f>VLOOKUP("HV_"&amp;$D74&amp;$E74&amp;VLOOKUP($F74,key!$L$3:$M$13,2,FALSE)&amp;$G74&amp;P$6,'HVAC wts'!$H$7:$R$13254,11,FALSE)</f>
        <v>9.5730000000000004</v>
      </c>
      <c r="Q74" s="36">
        <f>VLOOKUP("HV_"&amp;$D74&amp;$E74&amp;VLOOKUP($F74,key!$L$3:$M$13,2,FALSE)&amp;$G74&amp;Q$6,'HVAC wts'!$H$7:$R$13254,11,FALSE)</f>
        <v>413.83440000000002</v>
      </c>
      <c r="R74" s="36">
        <f>VLOOKUP("HV_"&amp;$D74&amp;$E74&amp;VLOOKUP($F74,key!$L$3:$M$13,2,FALSE)&amp;$G74&amp;R$6,'HVAC wts'!$H$7:$R$13254,11,FALSE)</f>
        <v>13.402200000000002</v>
      </c>
      <c r="S74" s="36">
        <f t="shared" si="11"/>
        <v>6042.3462</v>
      </c>
      <c r="U74">
        <f>MATCH($A74&amp;U$6,'All applic'!$A$7:$A$59080,0)</f>
        <v>269</v>
      </c>
      <c r="V74">
        <f>MATCH($A74&amp;V$6,'All applic'!$A$7:$A$59080,0)</f>
        <v>270</v>
      </c>
      <c r="W74">
        <f>MATCH($A74&amp;W$6,'All applic'!$A$7:$A$59080,0)</f>
        <v>272</v>
      </c>
      <c r="X74">
        <f>MATCH($A74&amp;X$6,'All applic'!$A$7:$A$59080,0)</f>
        <v>271</v>
      </c>
      <c r="Y74">
        <f>MATCH($A74&amp;Y$6,'All applic'!$A$7:$A$59080,0)</f>
        <v>269</v>
      </c>
      <c r="Z74">
        <f>MATCH($A74&amp;Z$6,'All applic'!$A$7:$A$59080,0)</f>
        <v>272</v>
      </c>
      <c r="AB74" s="28">
        <f>INDEX('All applic'!$H$7:$H$59080,U74)</f>
        <v>1.0640000000000001</v>
      </c>
      <c r="AC74" s="28">
        <f>INDEX('All applic'!$H$7:$H$59080,V74)</f>
        <v>0.86</v>
      </c>
      <c r="AD74" s="28">
        <f>INDEX('All applic'!$H$7:$H$59080,W74)</f>
        <v>0.98799999999999999</v>
      </c>
      <c r="AE74" s="28">
        <f>INDEX('All applic'!$H$7:$H$59080,X74)</f>
        <v>0.61399999999999999</v>
      </c>
      <c r="AF74" s="28">
        <f>INDEX('All applic'!$H$7:$H$59080,Y74)</f>
        <v>1.0640000000000001</v>
      </c>
      <c r="AG74" s="28">
        <f>INDEX('All applic'!$H$7:$H$59080,Z74)</f>
        <v>0.98799999999999999</v>
      </c>
      <c r="AH74" s="28"/>
      <c r="AI74" s="28">
        <f>INDEX('All applic'!$I$7:$I$59080,U74)</f>
        <v>1.9090909090909094</v>
      </c>
      <c r="AJ74" s="28">
        <f>INDEX('All applic'!$I$7:$I$59080,V74)</f>
        <v>1.8409090909090911</v>
      </c>
      <c r="AK74" s="28">
        <f>INDEX('All applic'!$I$7:$I$59080,W74)</f>
        <v>1.0227272727272727</v>
      </c>
      <c r="AL74" s="28">
        <f>INDEX('All applic'!$I$7:$I$59080,X74)</f>
        <v>1.0227272727272727</v>
      </c>
      <c r="AM74" s="28">
        <f>INDEX('All applic'!$I$7:$I$59080,Y74)</f>
        <v>1.9090909090909094</v>
      </c>
      <c r="AN74" s="28">
        <f>INDEX('All applic'!$I$7:$I$59080,Z74)</f>
        <v>1.0227272727272727</v>
      </c>
      <c r="AP74">
        <f>INDEX('All applic'!$J$7:$J$59080,U74)</f>
        <v>-2.7199999999999998E-2</v>
      </c>
      <c r="AQ74">
        <v>0</v>
      </c>
      <c r="AR74">
        <f>INDEX('All applic'!$J$7:$J$59080,W74)</f>
        <v>-2.7199999999999998E-2</v>
      </c>
      <c r="AS74">
        <v>0</v>
      </c>
      <c r="AT74">
        <v>0</v>
      </c>
      <c r="AU74">
        <v>0</v>
      </c>
    </row>
    <row r="75" spans="1:47" x14ac:dyDescent="0.25">
      <c r="A75" t="str">
        <f t="shared" si="6"/>
        <v>CFLSFm2007CZ05</v>
      </c>
      <c r="B75" t="str">
        <f t="shared" si="7"/>
        <v>CFLPGESFmCZ052007</v>
      </c>
      <c r="C75" t="s">
        <v>118</v>
      </c>
      <c r="D75" t="s">
        <v>129</v>
      </c>
      <c r="E75" t="s">
        <v>1649</v>
      </c>
      <c r="F75" s="89" t="s">
        <v>59</v>
      </c>
      <c r="G75" t="s">
        <v>104</v>
      </c>
      <c r="H75" t="s">
        <v>1662</v>
      </c>
      <c r="I75" s="34">
        <f t="shared" si="8"/>
        <v>0.96101022034951145</v>
      </c>
      <c r="J75" s="34">
        <f t="shared" si="9"/>
        <v>1.1042681416767439</v>
      </c>
      <c r="K75" s="34">
        <f t="shared" si="10"/>
        <v>-2.9993030303030303E-2</v>
      </c>
      <c r="M75" s="36">
        <f>VLOOKUP("HV_"&amp;$D75&amp;$E75&amp;VLOOKUP($F75,key!$L$3:$M$13,2,FALSE)&amp;$G75&amp;M$6,'HVAC wts'!$H$7:$R$13254,11,FALSE)</f>
        <v>126.5502</v>
      </c>
      <c r="N75" s="36">
        <f>VLOOKUP("HV_"&amp;$D75&amp;$E75&amp;VLOOKUP($F75,key!$L$3:$M$13,2,FALSE)&amp;$G75&amp;N$6,'HVAC wts'!$H$7:$R$13254,11,FALSE)</f>
        <v>7.2730000000000006</v>
      </c>
      <c r="O75" s="36">
        <f>VLOOKUP("HV_"&amp;$D75&amp;$E75&amp;VLOOKUP($F75,key!$L$3:$M$13,2,FALSE)&amp;$G75&amp;O$6,'HVAC wts'!$H$7:$R$13254,11,FALSE)</f>
        <v>792.44820000000004</v>
      </c>
      <c r="P75" s="36">
        <f>VLOOKUP("HV_"&amp;$D75&amp;$E75&amp;VLOOKUP($F75,key!$L$3:$M$13,2,FALSE)&amp;$G75&amp;P$6,'HVAC wts'!$H$7:$R$13254,11,FALSE)</f>
        <v>45.543000000000006</v>
      </c>
      <c r="Q75" s="36">
        <f>VLOOKUP("HV_"&amp;$D75&amp;$E75&amp;VLOOKUP($F75,key!$L$3:$M$13,2,FALSE)&amp;$G75&amp;Q$6,'HVAC wts'!$H$7:$R$13254,11,FALSE)</f>
        <v>10.182200000000002</v>
      </c>
      <c r="R75" s="36">
        <f>VLOOKUP("HV_"&amp;$D75&amp;$E75&amp;VLOOKUP($F75,key!$L$3:$M$13,2,FALSE)&amp;$G75&amp;R$6,'HVAC wts'!$H$7:$R$13254,11,FALSE)</f>
        <v>63.760200000000005</v>
      </c>
      <c r="S75" s="36">
        <f t="shared" si="11"/>
        <v>1045.7568000000001</v>
      </c>
      <c r="U75">
        <f>MATCH($A75&amp;U$6,'All applic'!$A$7:$A$59080,0)</f>
        <v>273</v>
      </c>
      <c r="V75">
        <f>MATCH($A75&amp;V$6,'All applic'!$A$7:$A$59080,0)</f>
        <v>274</v>
      </c>
      <c r="W75">
        <f>MATCH($A75&amp;W$6,'All applic'!$A$7:$A$59080,0)</f>
        <v>276</v>
      </c>
      <c r="X75">
        <f>MATCH($A75&amp;X$6,'All applic'!$A$7:$A$59080,0)</f>
        <v>275</v>
      </c>
      <c r="Y75">
        <f>MATCH($A75&amp;Y$6,'All applic'!$A$7:$A$59080,0)</f>
        <v>273</v>
      </c>
      <c r="Z75">
        <f>MATCH($A75&amp;Z$6,'All applic'!$A$7:$A$59080,0)</f>
        <v>276</v>
      </c>
      <c r="AB75" s="28">
        <f>INDEX('All applic'!$H$7:$H$59080,U75)</f>
        <v>1</v>
      </c>
      <c r="AC75" s="28">
        <f>INDEX('All applic'!$H$7:$H$59080,V75)</f>
        <v>0.74399999999999999</v>
      </c>
      <c r="AD75" s="28">
        <f>INDEX('All applic'!$H$7:$H$59080,W75)</f>
        <v>0.98199999999999998</v>
      </c>
      <c r="AE75" s="28">
        <f>INDEX('All applic'!$H$7:$H$59080,X75)</f>
        <v>0.48399999999999999</v>
      </c>
      <c r="AF75" s="28">
        <f>INDEX('All applic'!$H$7:$H$59080,Y75)</f>
        <v>1</v>
      </c>
      <c r="AG75" s="28">
        <f>INDEX('All applic'!$H$7:$H$59080,Z75)</f>
        <v>0.98199999999999998</v>
      </c>
      <c r="AH75" s="28"/>
      <c r="AI75" s="28">
        <f>INDEX('All applic'!$I$7:$I$59080,U75)</f>
        <v>1.75</v>
      </c>
      <c r="AJ75" s="28">
        <f>INDEX('All applic'!$I$7:$I$59080,V75)</f>
        <v>1.75</v>
      </c>
      <c r="AK75" s="28">
        <f>INDEX('All applic'!$I$7:$I$59080,W75)</f>
        <v>1</v>
      </c>
      <c r="AL75" s="28">
        <f>INDEX('All applic'!$I$7:$I$59080,X75)</f>
        <v>1.0227272727272727</v>
      </c>
      <c r="AM75" s="28">
        <f>INDEX('All applic'!$I$7:$I$59080,Y75)</f>
        <v>1.75</v>
      </c>
      <c r="AN75" s="28">
        <f>INDEX('All applic'!$I$7:$I$59080,Z75)</f>
        <v>1</v>
      </c>
      <c r="AP75">
        <f>INDEX('All applic'!$J$7:$J$59080,U75)</f>
        <v>-3.4130000000000001E-2</v>
      </c>
      <c r="AQ75">
        <v>0</v>
      </c>
      <c r="AR75">
        <f>INDEX('All applic'!$J$7:$J$59080,W75)</f>
        <v>-3.4130000000000001E-2</v>
      </c>
      <c r="AS75">
        <v>0</v>
      </c>
      <c r="AT75">
        <v>0</v>
      </c>
      <c r="AU75">
        <v>0</v>
      </c>
    </row>
    <row r="76" spans="1:47" x14ac:dyDescent="0.25">
      <c r="A76" t="str">
        <f t="shared" si="6"/>
        <v>CFLSFm2007CZ06</v>
      </c>
      <c r="B76" t="str">
        <f t="shared" si="7"/>
        <v>CFLPGESFmCZ062007</v>
      </c>
      <c r="C76" t="s">
        <v>118</v>
      </c>
      <c r="D76" t="s">
        <v>129</v>
      </c>
      <c r="E76" t="s">
        <v>1649</v>
      </c>
      <c r="F76" s="89" t="s">
        <v>59</v>
      </c>
      <c r="G76" t="s">
        <v>105</v>
      </c>
      <c r="H76" t="s">
        <v>1662</v>
      </c>
      <c r="I76" s="34">
        <f t="shared" si="8"/>
        <v>0</v>
      </c>
      <c r="J76" s="34">
        <f t="shared" si="9"/>
        <v>0</v>
      </c>
      <c r="K76" s="34">
        <f t="shared" si="10"/>
        <v>0</v>
      </c>
      <c r="M76" s="36">
        <f>VLOOKUP("HV_"&amp;$D76&amp;$E76&amp;VLOOKUP($F76,key!$L$3:$M$13,2,FALSE)&amp;$G76&amp;M$6,'HVAC wts'!$H$7:$R$13254,11,FALSE)</f>
        <v>0</v>
      </c>
      <c r="N76" s="36">
        <f>VLOOKUP("HV_"&amp;$D76&amp;$E76&amp;VLOOKUP($F76,key!$L$3:$M$13,2,FALSE)&amp;$G76&amp;N$6,'HVAC wts'!$H$7:$R$13254,11,FALSE)</f>
        <v>0</v>
      </c>
      <c r="O76" s="36">
        <f>VLOOKUP("HV_"&amp;$D76&amp;$E76&amp;VLOOKUP($F76,key!$L$3:$M$13,2,FALSE)&amp;$G76&amp;O$6,'HVAC wts'!$H$7:$R$13254,11,FALSE)</f>
        <v>0</v>
      </c>
      <c r="P76" s="36">
        <f>VLOOKUP("HV_"&amp;$D76&amp;$E76&amp;VLOOKUP($F76,key!$L$3:$M$13,2,FALSE)&amp;$G76&amp;P$6,'HVAC wts'!$H$7:$R$13254,11,FALSE)</f>
        <v>0</v>
      </c>
      <c r="Q76" s="36">
        <f>VLOOKUP("HV_"&amp;$D76&amp;$E76&amp;VLOOKUP($F76,key!$L$3:$M$13,2,FALSE)&amp;$G76&amp;Q$6,'HVAC wts'!$H$7:$R$13254,11,FALSE)</f>
        <v>0</v>
      </c>
      <c r="R76" s="36">
        <f>VLOOKUP("HV_"&amp;$D76&amp;$E76&amp;VLOOKUP($F76,key!$L$3:$M$13,2,FALSE)&amp;$G76&amp;R$6,'HVAC wts'!$H$7:$R$13254,11,FALSE)</f>
        <v>0</v>
      </c>
      <c r="S76" s="36">
        <f t="shared" si="11"/>
        <v>0</v>
      </c>
      <c r="U76">
        <f>MATCH($A76&amp;U$6,'All applic'!$A$7:$A$59080,0)</f>
        <v>277</v>
      </c>
      <c r="V76">
        <f>MATCH($A76&amp;V$6,'All applic'!$A$7:$A$59080,0)</f>
        <v>278</v>
      </c>
      <c r="W76">
        <f>MATCH($A76&amp;W$6,'All applic'!$A$7:$A$59080,0)</f>
        <v>280</v>
      </c>
      <c r="X76">
        <f>MATCH($A76&amp;X$6,'All applic'!$A$7:$A$59080,0)</f>
        <v>279</v>
      </c>
      <c r="Y76">
        <f>MATCH($A76&amp;Y$6,'All applic'!$A$7:$A$59080,0)</f>
        <v>277</v>
      </c>
      <c r="Z76">
        <f>MATCH($A76&amp;Z$6,'All applic'!$A$7:$A$59080,0)</f>
        <v>280</v>
      </c>
      <c r="AB76" s="28">
        <f>INDEX('All applic'!$H$7:$H$59080,U76)</f>
        <v>1.0780000000000001</v>
      </c>
      <c r="AC76" s="28">
        <f>INDEX('All applic'!$H$7:$H$59080,V76)</f>
        <v>0.92</v>
      </c>
      <c r="AD76" s="28">
        <f>INDEX('All applic'!$H$7:$H$59080,W76)</f>
        <v>0.99199999999999999</v>
      </c>
      <c r="AE76" s="28">
        <f>INDEX('All applic'!$H$7:$H$59080,X76)</f>
        <v>0.70199999999999996</v>
      </c>
      <c r="AF76" s="28">
        <f>INDEX('All applic'!$H$7:$H$59080,Y76)</f>
        <v>1.0780000000000001</v>
      </c>
      <c r="AG76" s="28">
        <f>INDEX('All applic'!$H$7:$H$59080,Z76)</f>
        <v>0.99199999999999999</v>
      </c>
      <c r="AH76" s="28"/>
      <c r="AI76" s="28">
        <f>INDEX('All applic'!$I$7:$I$59080,U76)</f>
        <v>1.7954545454545456</v>
      </c>
      <c r="AJ76" s="28">
        <f>INDEX('All applic'!$I$7:$I$59080,V76)</f>
        <v>1.75</v>
      </c>
      <c r="AK76" s="28">
        <f>INDEX('All applic'!$I$7:$I$59080,W76)</f>
        <v>1.0227272727272727</v>
      </c>
      <c r="AL76" s="28">
        <f>INDEX('All applic'!$I$7:$I$59080,X76)</f>
        <v>1</v>
      </c>
      <c r="AM76" s="28">
        <f>INDEX('All applic'!$I$7:$I$59080,Y76)</f>
        <v>1.7954545454545456</v>
      </c>
      <c r="AN76" s="28">
        <f>INDEX('All applic'!$I$7:$I$59080,Z76)</f>
        <v>1.0227272727272727</v>
      </c>
      <c r="AP76">
        <f>INDEX('All applic'!$J$7:$J$59080,U76)</f>
        <v>-2.3399999999999997E-2</v>
      </c>
      <c r="AQ76">
        <v>0</v>
      </c>
      <c r="AR76">
        <f>INDEX('All applic'!$J$7:$J$59080,W76)</f>
        <v>-2.3399999999999997E-2</v>
      </c>
      <c r="AS76">
        <v>0</v>
      </c>
      <c r="AT76">
        <v>0</v>
      </c>
      <c r="AU76">
        <v>0</v>
      </c>
    </row>
    <row r="77" spans="1:47" x14ac:dyDescent="0.25">
      <c r="A77" t="str">
        <f t="shared" si="6"/>
        <v>CFLSFm2007CZ07</v>
      </c>
      <c r="B77" t="str">
        <f t="shared" si="7"/>
        <v>CFLPGESFmCZ072007</v>
      </c>
      <c r="C77" t="s">
        <v>118</v>
      </c>
      <c r="D77" t="s">
        <v>129</v>
      </c>
      <c r="E77" t="s">
        <v>1649</v>
      </c>
      <c r="F77" s="89" t="s">
        <v>59</v>
      </c>
      <c r="G77" t="s">
        <v>106</v>
      </c>
      <c r="H77" t="s">
        <v>1662</v>
      </c>
      <c r="I77" s="34">
        <f t="shared" si="8"/>
        <v>0</v>
      </c>
      <c r="J77" s="34">
        <f t="shared" si="9"/>
        <v>0</v>
      </c>
      <c r="K77" s="34">
        <f t="shared" si="10"/>
        <v>0</v>
      </c>
      <c r="M77" s="36">
        <f>VLOOKUP("HV_"&amp;$D77&amp;$E77&amp;VLOOKUP($F77,key!$L$3:$M$13,2,FALSE)&amp;$G77&amp;M$6,'HVAC wts'!$H$7:$R$13254,11,FALSE)</f>
        <v>0</v>
      </c>
      <c r="N77" s="36">
        <f>VLOOKUP("HV_"&amp;$D77&amp;$E77&amp;VLOOKUP($F77,key!$L$3:$M$13,2,FALSE)&amp;$G77&amp;N$6,'HVAC wts'!$H$7:$R$13254,11,FALSE)</f>
        <v>0</v>
      </c>
      <c r="O77" s="36">
        <f>VLOOKUP("HV_"&amp;$D77&amp;$E77&amp;VLOOKUP($F77,key!$L$3:$M$13,2,FALSE)&amp;$G77&amp;O$6,'HVAC wts'!$H$7:$R$13254,11,FALSE)</f>
        <v>0</v>
      </c>
      <c r="P77" s="36">
        <f>VLOOKUP("HV_"&amp;$D77&amp;$E77&amp;VLOOKUP($F77,key!$L$3:$M$13,2,FALSE)&amp;$G77&amp;P$6,'HVAC wts'!$H$7:$R$13254,11,FALSE)</f>
        <v>0</v>
      </c>
      <c r="Q77" s="36">
        <f>VLOOKUP("HV_"&amp;$D77&amp;$E77&amp;VLOOKUP($F77,key!$L$3:$M$13,2,FALSE)&amp;$G77&amp;Q$6,'HVAC wts'!$H$7:$R$13254,11,FALSE)</f>
        <v>0</v>
      </c>
      <c r="R77" s="36">
        <f>VLOOKUP("HV_"&amp;$D77&amp;$E77&amp;VLOOKUP($F77,key!$L$3:$M$13,2,FALSE)&amp;$G77&amp;R$6,'HVAC wts'!$H$7:$R$13254,11,FALSE)</f>
        <v>0</v>
      </c>
      <c r="S77" s="36">
        <f t="shared" si="11"/>
        <v>0</v>
      </c>
      <c r="U77">
        <f>MATCH($A77&amp;U$6,'All applic'!$A$7:$A$59080,0)</f>
        <v>281</v>
      </c>
      <c r="V77">
        <f>MATCH($A77&amp;V$6,'All applic'!$A$7:$A$59080,0)</f>
        <v>282</v>
      </c>
      <c r="W77">
        <f>MATCH($A77&amp;W$6,'All applic'!$A$7:$A$59080,0)</f>
        <v>284</v>
      </c>
      <c r="X77">
        <f>MATCH($A77&amp;X$6,'All applic'!$A$7:$A$59080,0)</f>
        <v>283</v>
      </c>
      <c r="Y77">
        <f>MATCH($A77&amp;Y$6,'All applic'!$A$7:$A$59080,0)</f>
        <v>281</v>
      </c>
      <c r="Z77">
        <f>MATCH($A77&amp;Z$6,'All applic'!$A$7:$A$59080,0)</f>
        <v>284</v>
      </c>
      <c r="AB77" s="28">
        <f>INDEX('All applic'!$H$7:$H$59080,U77)</f>
        <v>1.1140000000000001</v>
      </c>
      <c r="AC77" s="28">
        <f>INDEX('All applic'!$H$7:$H$59080,V77)</f>
        <v>1.004</v>
      </c>
      <c r="AD77" s="28">
        <f>INDEX('All applic'!$H$7:$H$59080,W77)</f>
        <v>0.99399999999999999</v>
      </c>
      <c r="AE77" s="28">
        <f>INDEX('All applic'!$H$7:$H$59080,X77)</f>
        <v>0.76</v>
      </c>
      <c r="AF77" s="28">
        <f>INDEX('All applic'!$H$7:$H$59080,Y77)</f>
        <v>1.1140000000000001</v>
      </c>
      <c r="AG77" s="28">
        <f>INDEX('All applic'!$H$7:$H$59080,Z77)</f>
        <v>0.99399999999999999</v>
      </c>
      <c r="AH77" s="28"/>
      <c r="AI77" s="28">
        <f>INDEX('All applic'!$I$7:$I$59080,U77)</f>
        <v>1.5909090909090911</v>
      </c>
      <c r="AJ77" s="28">
        <f>INDEX('All applic'!$I$7:$I$59080,V77)</f>
        <v>1.5454545454545456</v>
      </c>
      <c r="AK77" s="28">
        <f>INDEX('All applic'!$I$7:$I$59080,W77)</f>
        <v>1.0227272727272727</v>
      </c>
      <c r="AL77" s="28">
        <f>INDEX('All applic'!$I$7:$I$59080,X77)</f>
        <v>1</v>
      </c>
      <c r="AM77" s="28">
        <f>INDEX('All applic'!$I$7:$I$59080,Y77)</f>
        <v>1.5909090909090911</v>
      </c>
      <c r="AN77" s="28">
        <f>INDEX('All applic'!$I$7:$I$59080,Z77)</f>
        <v>1.0227272727272727</v>
      </c>
      <c r="AP77">
        <f>INDEX('All applic'!$J$7:$J$59080,U77)</f>
        <v>-1.9460000000000002E-2</v>
      </c>
      <c r="AQ77">
        <v>0</v>
      </c>
      <c r="AR77">
        <f>INDEX('All applic'!$J$7:$J$59080,W77)</f>
        <v>-1.9559999999999998E-2</v>
      </c>
      <c r="AS77">
        <v>0</v>
      </c>
      <c r="AT77">
        <v>0</v>
      </c>
      <c r="AU77">
        <v>0</v>
      </c>
    </row>
    <row r="78" spans="1:47" x14ac:dyDescent="0.25">
      <c r="A78" t="str">
        <f t="shared" si="6"/>
        <v>CFLSFm2007CZ08</v>
      </c>
      <c r="B78" t="str">
        <f t="shared" si="7"/>
        <v>CFLPGESFmCZ082007</v>
      </c>
      <c r="C78" t="s">
        <v>118</v>
      </c>
      <c r="D78" t="s">
        <v>129</v>
      </c>
      <c r="E78" t="s">
        <v>1649</v>
      </c>
      <c r="F78" s="89" t="s">
        <v>59</v>
      </c>
      <c r="G78" t="s">
        <v>107</v>
      </c>
      <c r="H78" t="s">
        <v>1662</v>
      </c>
      <c r="I78" s="34">
        <f t="shared" si="8"/>
        <v>0</v>
      </c>
      <c r="J78" s="34">
        <f t="shared" si="9"/>
        <v>0</v>
      </c>
      <c r="K78" s="34">
        <f t="shared" si="10"/>
        <v>0</v>
      </c>
      <c r="M78" s="36">
        <f>VLOOKUP("HV_"&amp;$D78&amp;$E78&amp;VLOOKUP($F78,key!$L$3:$M$13,2,FALSE)&amp;$G78&amp;M$6,'HVAC wts'!$H$7:$R$13254,11,FALSE)</f>
        <v>0</v>
      </c>
      <c r="N78" s="36">
        <f>VLOOKUP("HV_"&amp;$D78&amp;$E78&amp;VLOOKUP($F78,key!$L$3:$M$13,2,FALSE)&amp;$G78&amp;N$6,'HVAC wts'!$H$7:$R$13254,11,FALSE)</f>
        <v>0</v>
      </c>
      <c r="O78" s="36">
        <f>VLOOKUP("HV_"&amp;$D78&amp;$E78&amp;VLOOKUP($F78,key!$L$3:$M$13,2,FALSE)&amp;$G78&amp;O$6,'HVAC wts'!$H$7:$R$13254,11,FALSE)</f>
        <v>0</v>
      </c>
      <c r="P78" s="36">
        <f>VLOOKUP("HV_"&amp;$D78&amp;$E78&amp;VLOOKUP($F78,key!$L$3:$M$13,2,FALSE)&amp;$G78&amp;P$6,'HVAC wts'!$H$7:$R$13254,11,FALSE)</f>
        <v>0</v>
      </c>
      <c r="Q78" s="36">
        <f>VLOOKUP("HV_"&amp;$D78&amp;$E78&amp;VLOOKUP($F78,key!$L$3:$M$13,2,FALSE)&amp;$G78&amp;Q$6,'HVAC wts'!$H$7:$R$13254,11,FALSE)</f>
        <v>0</v>
      </c>
      <c r="R78" s="36">
        <f>VLOOKUP("HV_"&amp;$D78&amp;$E78&amp;VLOOKUP($F78,key!$L$3:$M$13,2,FALSE)&amp;$G78&amp;R$6,'HVAC wts'!$H$7:$R$13254,11,FALSE)</f>
        <v>0</v>
      </c>
      <c r="S78" s="36">
        <f t="shared" si="11"/>
        <v>0</v>
      </c>
      <c r="U78">
        <f>MATCH($A78&amp;U$6,'All applic'!$A$7:$A$59080,0)</f>
        <v>285</v>
      </c>
      <c r="V78">
        <f>MATCH($A78&amp;V$6,'All applic'!$A$7:$A$59080,0)</f>
        <v>286</v>
      </c>
      <c r="W78">
        <f>MATCH($A78&amp;W$6,'All applic'!$A$7:$A$59080,0)</f>
        <v>288</v>
      </c>
      <c r="X78">
        <f>MATCH($A78&amp;X$6,'All applic'!$A$7:$A$59080,0)</f>
        <v>287</v>
      </c>
      <c r="Y78">
        <f>MATCH($A78&amp;Y$6,'All applic'!$A$7:$A$59080,0)</f>
        <v>285</v>
      </c>
      <c r="Z78">
        <f>MATCH($A78&amp;Z$6,'All applic'!$A$7:$A$59080,0)</f>
        <v>288</v>
      </c>
      <c r="AB78" s="28">
        <f>INDEX('All applic'!$H$7:$H$59080,U78)</f>
        <v>1.1359999999999999</v>
      </c>
      <c r="AC78" s="28">
        <f>INDEX('All applic'!$H$7:$H$59080,V78)</f>
        <v>1.042</v>
      </c>
      <c r="AD78" s="28">
        <f>INDEX('All applic'!$H$7:$H$59080,W78)</f>
        <v>0.99399999999999999</v>
      </c>
      <c r="AE78" s="28">
        <f>INDEX('All applic'!$H$7:$H$59080,X78)</f>
        <v>0.75800000000000001</v>
      </c>
      <c r="AF78" s="28">
        <f>INDEX('All applic'!$H$7:$H$59080,Y78)</f>
        <v>1.1359999999999999</v>
      </c>
      <c r="AG78" s="28">
        <f>INDEX('All applic'!$H$7:$H$59080,Z78)</f>
        <v>0.99399999999999999</v>
      </c>
      <c r="AH78" s="28"/>
      <c r="AI78" s="28">
        <f>INDEX('All applic'!$I$7:$I$59080,U78)</f>
        <v>1.3636363636363638</v>
      </c>
      <c r="AJ78" s="28">
        <f>INDEX('All applic'!$I$7:$I$59080,V78)</f>
        <v>1.6136363636363635</v>
      </c>
      <c r="AK78" s="28">
        <f>INDEX('All applic'!$I$7:$I$59080,W78)</f>
        <v>1</v>
      </c>
      <c r="AL78" s="28">
        <f>INDEX('All applic'!$I$7:$I$59080,X78)</f>
        <v>1.0227272727272727</v>
      </c>
      <c r="AM78" s="28">
        <f>INDEX('All applic'!$I$7:$I$59080,Y78)</f>
        <v>1.3636363636363638</v>
      </c>
      <c r="AN78" s="28">
        <f>INDEX('All applic'!$I$7:$I$59080,Z78)</f>
        <v>1</v>
      </c>
      <c r="AP78">
        <f>INDEX('All applic'!$J$7:$J$59080,U78)</f>
        <v>-1.8600000000000002E-2</v>
      </c>
      <c r="AQ78">
        <v>0</v>
      </c>
      <c r="AR78">
        <f>INDEX('All applic'!$J$7:$J$59080,W78)</f>
        <v>-1.8780000000000002E-2</v>
      </c>
      <c r="AS78">
        <v>0</v>
      </c>
      <c r="AT78">
        <v>0</v>
      </c>
      <c r="AU78">
        <v>0</v>
      </c>
    </row>
    <row r="79" spans="1:47" x14ac:dyDescent="0.25">
      <c r="A79" t="str">
        <f t="shared" si="6"/>
        <v>CFLSFm2007CZ09</v>
      </c>
      <c r="B79" t="str">
        <f t="shared" si="7"/>
        <v>CFLPGESFmCZ092007</v>
      </c>
      <c r="C79" t="s">
        <v>118</v>
      </c>
      <c r="D79" t="s">
        <v>129</v>
      </c>
      <c r="E79" t="s">
        <v>1649</v>
      </c>
      <c r="F79" s="89" t="s">
        <v>59</v>
      </c>
      <c r="G79" t="s">
        <v>108</v>
      </c>
      <c r="H79" t="s">
        <v>1662</v>
      </c>
      <c r="I79" s="34">
        <f t="shared" si="8"/>
        <v>0</v>
      </c>
      <c r="J79" s="34">
        <f t="shared" si="9"/>
        <v>0</v>
      </c>
      <c r="K79" s="34">
        <f t="shared" si="10"/>
        <v>0</v>
      </c>
      <c r="M79" s="36">
        <f>VLOOKUP("HV_"&amp;$D79&amp;$E79&amp;VLOOKUP($F79,key!$L$3:$M$13,2,FALSE)&amp;$G79&amp;M$6,'HVAC wts'!$H$7:$R$13254,11,FALSE)</f>
        <v>0</v>
      </c>
      <c r="N79" s="36">
        <f>VLOOKUP("HV_"&amp;$D79&amp;$E79&amp;VLOOKUP($F79,key!$L$3:$M$13,2,FALSE)&amp;$G79&amp;N$6,'HVAC wts'!$H$7:$R$13254,11,FALSE)</f>
        <v>0</v>
      </c>
      <c r="O79" s="36">
        <f>VLOOKUP("HV_"&amp;$D79&amp;$E79&amp;VLOOKUP($F79,key!$L$3:$M$13,2,FALSE)&amp;$G79&amp;O$6,'HVAC wts'!$H$7:$R$13254,11,FALSE)</f>
        <v>0</v>
      </c>
      <c r="P79" s="36">
        <f>VLOOKUP("HV_"&amp;$D79&amp;$E79&amp;VLOOKUP($F79,key!$L$3:$M$13,2,FALSE)&amp;$G79&amp;P$6,'HVAC wts'!$H$7:$R$13254,11,FALSE)</f>
        <v>0</v>
      </c>
      <c r="Q79" s="36">
        <f>VLOOKUP("HV_"&amp;$D79&amp;$E79&amp;VLOOKUP($F79,key!$L$3:$M$13,2,FALSE)&amp;$G79&amp;Q$6,'HVAC wts'!$H$7:$R$13254,11,FALSE)</f>
        <v>0</v>
      </c>
      <c r="R79" s="36">
        <f>VLOOKUP("HV_"&amp;$D79&amp;$E79&amp;VLOOKUP($F79,key!$L$3:$M$13,2,FALSE)&amp;$G79&amp;R$6,'HVAC wts'!$H$7:$R$13254,11,FALSE)</f>
        <v>0</v>
      </c>
      <c r="S79" s="36">
        <f t="shared" si="11"/>
        <v>0</v>
      </c>
      <c r="U79">
        <f>MATCH($A79&amp;U$6,'All applic'!$A$7:$A$59080,0)</f>
        <v>289</v>
      </c>
      <c r="V79">
        <f>MATCH($A79&amp;V$6,'All applic'!$A$7:$A$59080,0)</f>
        <v>290</v>
      </c>
      <c r="W79">
        <f>MATCH($A79&amp;W$6,'All applic'!$A$7:$A$59080,0)</f>
        <v>292</v>
      </c>
      <c r="X79">
        <f>MATCH($A79&amp;X$6,'All applic'!$A$7:$A$59080,0)</f>
        <v>291</v>
      </c>
      <c r="Y79">
        <f>MATCH($A79&amp;Y$6,'All applic'!$A$7:$A$59080,0)</f>
        <v>289</v>
      </c>
      <c r="Z79">
        <f>MATCH($A79&amp;Z$6,'All applic'!$A$7:$A$59080,0)</f>
        <v>292</v>
      </c>
      <c r="AB79" s="28">
        <f>INDEX('All applic'!$H$7:$H$59080,U79)</f>
        <v>1.0920000000000001</v>
      </c>
      <c r="AC79" s="28">
        <f>INDEX('All applic'!$H$7:$H$59080,V79)</f>
        <v>0.97199999999999998</v>
      </c>
      <c r="AD79" s="28">
        <f>INDEX('All applic'!$H$7:$H$59080,W79)</f>
        <v>0.99199999999999999</v>
      </c>
      <c r="AE79" s="28">
        <f>INDEX('All applic'!$H$7:$H$59080,X79)</f>
        <v>0.71399999999999997</v>
      </c>
      <c r="AF79" s="28">
        <f>INDEX('All applic'!$H$7:$H$59080,Y79)</f>
        <v>1.0920000000000001</v>
      </c>
      <c r="AG79" s="28">
        <f>INDEX('All applic'!$H$7:$H$59080,Z79)</f>
        <v>0.99199999999999999</v>
      </c>
      <c r="AH79" s="28"/>
      <c r="AI79" s="28">
        <f>INDEX('All applic'!$I$7:$I$59080,U79)</f>
        <v>1.2045454545454546</v>
      </c>
      <c r="AJ79" s="28">
        <f>INDEX('All applic'!$I$7:$I$59080,V79)</f>
        <v>1.3181818181818183</v>
      </c>
      <c r="AK79" s="28">
        <f>INDEX('All applic'!$I$7:$I$59080,W79)</f>
        <v>1</v>
      </c>
      <c r="AL79" s="28">
        <f>INDEX('All applic'!$I$7:$I$59080,X79)</f>
        <v>1</v>
      </c>
      <c r="AM79" s="28">
        <f>INDEX('All applic'!$I$7:$I$59080,Y79)</f>
        <v>1.2045454545454546</v>
      </c>
      <c r="AN79" s="28">
        <f>INDEX('All applic'!$I$7:$I$59080,Z79)</f>
        <v>1</v>
      </c>
      <c r="AP79">
        <f>INDEX('All applic'!$J$7:$J$59080,U79)</f>
        <v>-2.0199999999999999E-2</v>
      </c>
      <c r="AQ79">
        <v>0</v>
      </c>
      <c r="AR79">
        <f>INDEX('All applic'!$J$7:$J$59080,W79)</f>
        <v>-2.0199999999999999E-2</v>
      </c>
      <c r="AS79">
        <v>0</v>
      </c>
      <c r="AT79">
        <v>0</v>
      </c>
      <c r="AU79">
        <v>0</v>
      </c>
    </row>
    <row r="80" spans="1:47" x14ac:dyDescent="0.25">
      <c r="A80" t="str">
        <f t="shared" si="6"/>
        <v>CFLSFm2007CZ10</v>
      </c>
      <c r="B80" t="str">
        <f t="shared" si="7"/>
        <v>CFLPGESFmCZ102007</v>
      </c>
      <c r="C80" t="s">
        <v>118</v>
      </c>
      <c r="D80" t="s">
        <v>129</v>
      </c>
      <c r="E80" t="s">
        <v>1649</v>
      </c>
      <c r="F80" s="89" t="s">
        <v>59</v>
      </c>
      <c r="G80" t="s">
        <v>109</v>
      </c>
      <c r="H80" t="s">
        <v>1662</v>
      </c>
      <c r="I80" s="34">
        <f t="shared" si="8"/>
        <v>0</v>
      </c>
      <c r="J80" s="34">
        <f t="shared" si="9"/>
        <v>0</v>
      </c>
      <c r="K80" s="34">
        <f t="shared" si="10"/>
        <v>0</v>
      </c>
      <c r="M80" s="36">
        <f>VLOOKUP("HV_"&amp;$D80&amp;$E80&amp;VLOOKUP($F80,key!$L$3:$M$13,2,FALSE)&amp;$G80&amp;M$6,'HVAC wts'!$H$7:$R$13254,11,FALSE)</f>
        <v>0</v>
      </c>
      <c r="N80" s="36">
        <f>VLOOKUP("HV_"&amp;$D80&amp;$E80&amp;VLOOKUP($F80,key!$L$3:$M$13,2,FALSE)&amp;$G80&amp;N$6,'HVAC wts'!$H$7:$R$13254,11,FALSE)</f>
        <v>0</v>
      </c>
      <c r="O80" s="36">
        <f>VLOOKUP("HV_"&amp;$D80&amp;$E80&amp;VLOOKUP($F80,key!$L$3:$M$13,2,FALSE)&amp;$G80&amp;O$6,'HVAC wts'!$H$7:$R$13254,11,FALSE)</f>
        <v>0</v>
      </c>
      <c r="P80" s="36">
        <f>VLOOKUP("HV_"&amp;$D80&amp;$E80&amp;VLOOKUP($F80,key!$L$3:$M$13,2,FALSE)&amp;$G80&amp;P$6,'HVAC wts'!$H$7:$R$13254,11,FALSE)</f>
        <v>0</v>
      </c>
      <c r="Q80" s="36">
        <f>VLOOKUP("HV_"&amp;$D80&amp;$E80&amp;VLOOKUP($F80,key!$L$3:$M$13,2,FALSE)&amp;$G80&amp;Q$6,'HVAC wts'!$H$7:$R$13254,11,FALSE)</f>
        <v>0</v>
      </c>
      <c r="R80" s="36">
        <f>VLOOKUP("HV_"&amp;$D80&amp;$E80&amp;VLOOKUP($F80,key!$L$3:$M$13,2,FALSE)&amp;$G80&amp;R$6,'HVAC wts'!$H$7:$R$13254,11,FALSE)</f>
        <v>0</v>
      </c>
      <c r="S80" s="36">
        <f t="shared" si="11"/>
        <v>0</v>
      </c>
      <c r="U80">
        <f>MATCH($A80&amp;U$6,'All applic'!$A$7:$A$59080,0)</f>
        <v>293</v>
      </c>
      <c r="V80">
        <f>MATCH($A80&amp;V$6,'All applic'!$A$7:$A$59080,0)</f>
        <v>294</v>
      </c>
      <c r="W80">
        <f>MATCH($A80&amp;W$6,'All applic'!$A$7:$A$59080,0)</f>
        <v>296</v>
      </c>
      <c r="X80">
        <f>MATCH($A80&amp;X$6,'All applic'!$A$7:$A$59080,0)</f>
        <v>295</v>
      </c>
      <c r="Y80">
        <f>MATCH($A80&amp;Y$6,'All applic'!$A$7:$A$59080,0)</f>
        <v>293</v>
      </c>
      <c r="Z80">
        <f>MATCH($A80&amp;Z$6,'All applic'!$A$7:$A$59080,0)</f>
        <v>296</v>
      </c>
      <c r="AB80" s="28">
        <f>INDEX('All applic'!$H$7:$H$59080,U80)</f>
        <v>1.1100000000000001</v>
      </c>
      <c r="AC80" s="28">
        <f>INDEX('All applic'!$H$7:$H$59080,V80)</f>
        <v>0.96</v>
      </c>
      <c r="AD80" s="28">
        <f>INDEX('All applic'!$H$7:$H$59080,W80)</f>
        <v>0.99</v>
      </c>
      <c r="AE80" s="28">
        <f>INDEX('All applic'!$H$7:$H$59080,X80)</f>
        <v>0.64200000000000002</v>
      </c>
      <c r="AF80" s="28">
        <f>INDEX('All applic'!$H$7:$H$59080,Y80)</f>
        <v>1.1100000000000001</v>
      </c>
      <c r="AG80" s="28">
        <f>INDEX('All applic'!$H$7:$H$59080,Z80)</f>
        <v>0.99</v>
      </c>
      <c r="AH80" s="28"/>
      <c r="AI80" s="28">
        <f>INDEX('All applic'!$I$7:$I$59080,U80)</f>
        <v>1.3181818181818183</v>
      </c>
      <c r="AJ80" s="28">
        <f>INDEX('All applic'!$I$7:$I$59080,V80)</f>
        <v>1.4318181818181819</v>
      </c>
      <c r="AK80" s="28">
        <f>INDEX('All applic'!$I$7:$I$59080,W80)</f>
        <v>1.0227272727272727</v>
      </c>
      <c r="AL80" s="28">
        <f>INDEX('All applic'!$I$7:$I$59080,X80)</f>
        <v>1.0227272727272727</v>
      </c>
      <c r="AM80" s="28">
        <f>INDEX('All applic'!$I$7:$I$59080,Y80)</f>
        <v>1.3181818181818183</v>
      </c>
      <c r="AN80" s="28">
        <f>INDEX('All applic'!$I$7:$I$59080,Z80)</f>
        <v>1.0227272727272727</v>
      </c>
      <c r="AP80">
        <f>INDEX('All applic'!$J$7:$J$59080,U80)</f>
        <v>-2.4799999999999999E-2</v>
      </c>
      <c r="AQ80">
        <v>0</v>
      </c>
      <c r="AR80">
        <f>INDEX('All applic'!$J$7:$J$59080,W80)</f>
        <v>-2.52E-2</v>
      </c>
      <c r="AS80">
        <v>0</v>
      </c>
      <c r="AT80">
        <v>0</v>
      </c>
      <c r="AU80">
        <v>0</v>
      </c>
    </row>
    <row r="81" spans="1:47" x14ac:dyDescent="0.25">
      <c r="A81" t="str">
        <f t="shared" si="6"/>
        <v>CFLSFm2007CZ11</v>
      </c>
      <c r="B81" t="str">
        <f t="shared" si="7"/>
        <v>CFLPGESFmCZ112007</v>
      </c>
      <c r="C81" t="s">
        <v>118</v>
      </c>
      <c r="D81" t="s">
        <v>129</v>
      </c>
      <c r="E81" t="s">
        <v>1649</v>
      </c>
      <c r="F81" s="89" t="s">
        <v>59</v>
      </c>
      <c r="G81" t="s">
        <v>110</v>
      </c>
      <c r="H81" t="s">
        <v>1662</v>
      </c>
      <c r="I81" s="34">
        <f t="shared" si="8"/>
        <v>1.090707070707071</v>
      </c>
      <c r="J81" s="34">
        <f t="shared" si="9"/>
        <v>1.5146587829514659</v>
      </c>
      <c r="K81" s="34">
        <f t="shared" si="10"/>
        <v>-2.2672727272727271E-2</v>
      </c>
      <c r="M81" s="36">
        <f>VLOOKUP("HV_"&amp;$D81&amp;$E81&amp;VLOOKUP($F81,key!$L$3:$M$13,2,FALSE)&amp;$G81&amp;M$6,'HVAC wts'!$H$7:$R$13254,11,FALSE)</f>
        <v>7711.6278000000002</v>
      </c>
      <c r="N81" s="36">
        <f>VLOOKUP("HV_"&amp;$D81&amp;$E81&amp;VLOOKUP($F81,key!$L$3:$M$13,2,FALSE)&amp;$G81&amp;N$6,'HVAC wts'!$H$7:$R$13254,11,FALSE)</f>
        <v>443.19700000000006</v>
      </c>
      <c r="O81" s="36">
        <f>VLOOKUP("HV_"&amp;$D81&amp;$E81&amp;VLOOKUP($F81,key!$L$3:$M$13,2,FALSE)&amp;$G81&amp;O$6,'HVAC wts'!$H$7:$R$13254,11,FALSE)</f>
        <v>0</v>
      </c>
      <c r="P81" s="36">
        <f>VLOOKUP("HV_"&amp;$D81&amp;$E81&amp;VLOOKUP($F81,key!$L$3:$M$13,2,FALSE)&amp;$G81&amp;P$6,'HVAC wts'!$H$7:$R$13254,11,FALSE)</f>
        <v>0</v>
      </c>
      <c r="Q81" s="36">
        <f>VLOOKUP("HV_"&amp;$D81&amp;$E81&amp;VLOOKUP($F81,key!$L$3:$M$13,2,FALSE)&amp;$G81&amp;Q$6,'HVAC wts'!$H$7:$R$13254,11,FALSE)</f>
        <v>620.47580000000005</v>
      </c>
      <c r="R81" s="36">
        <f>VLOOKUP("HV_"&amp;$D81&amp;$E81&amp;VLOOKUP($F81,key!$L$3:$M$13,2,FALSE)&amp;$G81&amp;R$6,'HVAC wts'!$H$7:$R$13254,11,FALSE)</f>
        <v>0</v>
      </c>
      <c r="S81" s="36">
        <f t="shared" si="11"/>
        <v>8775.3006000000005</v>
      </c>
      <c r="U81">
        <f>MATCH($A81&amp;U$6,'All applic'!$A$7:$A$59080,0)</f>
        <v>297</v>
      </c>
      <c r="V81">
        <f>MATCH($A81&amp;V$6,'All applic'!$A$7:$A$59080,0)</f>
        <v>298</v>
      </c>
      <c r="W81">
        <f>MATCH($A81&amp;W$6,'All applic'!$A$7:$A$59080,0)</f>
        <v>300</v>
      </c>
      <c r="X81">
        <f>MATCH($A81&amp;X$6,'All applic'!$A$7:$A$59080,0)</f>
        <v>299</v>
      </c>
      <c r="Y81">
        <f>MATCH($A81&amp;Y$6,'All applic'!$A$7:$A$59080,0)</f>
        <v>297</v>
      </c>
      <c r="Z81">
        <f>MATCH($A81&amp;Z$6,'All applic'!$A$7:$A$59080,0)</f>
        <v>300</v>
      </c>
      <c r="AB81" s="28">
        <f>INDEX('All applic'!$H$7:$H$59080,U81)</f>
        <v>1.1000000000000001</v>
      </c>
      <c r="AC81" s="28">
        <f>INDEX('All applic'!$H$7:$H$59080,V81)</f>
        <v>0.91600000000000004</v>
      </c>
      <c r="AD81" s="28">
        <f>INDEX('All applic'!$H$7:$H$59080,W81)</f>
        <v>0.99</v>
      </c>
      <c r="AE81" s="28">
        <f>INDEX('All applic'!$H$7:$H$59080,X81)</f>
        <v>0.62</v>
      </c>
      <c r="AF81" s="28">
        <f>INDEX('All applic'!$H$7:$H$59080,Y81)</f>
        <v>1.1000000000000001</v>
      </c>
      <c r="AG81" s="28">
        <f>INDEX('All applic'!$H$7:$H$59080,Z81)</f>
        <v>0.99</v>
      </c>
      <c r="AH81" s="28"/>
      <c r="AI81" s="28">
        <f>INDEX('All applic'!$I$7:$I$59080,U81)</f>
        <v>1.5121951219512195</v>
      </c>
      <c r="AJ81" s="28">
        <f>INDEX('All applic'!$I$7:$I$59080,V81)</f>
        <v>1.5609756097560976</v>
      </c>
      <c r="AK81" s="28">
        <f>INDEX('All applic'!$I$7:$I$59080,W81)</f>
        <v>1</v>
      </c>
      <c r="AL81" s="28">
        <f>INDEX('All applic'!$I$7:$I$59080,X81)</f>
        <v>1</v>
      </c>
      <c r="AM81" s="28">
        <f>INDEX('All applic'!$I$7:$I$59080,Y81)</f>
        <v>1.5121951219512195</v>
      </c>
      <c r="AN81" s="28">
        <f>INDEX('All applic'!$I$7:$I$59080,Z81)</f>
        <v>1</v>
      </c>
      <c r="AP81">
        <f>INDEX('All applic'!$J$7:$J$59080,U81)</f>
        <v>-2.58E-2</v>
      </c>
      <c r="AQ81">
        <v>0</v>
      </c>
      <c r="AR81">
        <f>INDEX('All applic'!$J$7:$J$59080,W81)</f>
        <v>-2.6199999999999998E-2</v>
      </c>
      <c r="AS81">
        <v>0</v>
      </c>
      <c r="AT81">
        <v>0</v>
      </c>
      <c r="AU81">
        <v>0</v>
      </c>
    </row>
    <row r="82" spans="1:47" x14ac:dyDescent="0.25">
      <c r="A82" t="str">
        <f t="shared" si="6"/>
        <v>CFLSFm2007CZ12</v>
      </c>
      <c r="B82" t="str">
        <f t="shared" si="7"/>
        <v>CFLPGESFmCZ122007</v>
      </c>
      <c r="C82" t="s">
        <v>118</v>
      </c>
      <c r="D82" t="s">
        <v>129</v>
      </c>
      <c r="E82" t="s">
        <v>1649</v>
      </c>
      <c r="F82" s="89" t="s">
        <v>59</v>
      </c>
      <c r="G82" t="s">
        <v>111</v>
      </c>
      <c r="H82" t="s">
        <v>1662</v>
      </c>
      <c r="I82" s="34">
        <f t="shared" si="8"/>
        <v>1.071148245452398</v>
      </c>
      <c r="J82" s="34">
        <f t="shared" si="9"/>
        <v>1.7267180735870777</v>
      </c>
      <c r="K82" s="34">
        <f t="shared" si="10"/>
        <v>-2.1972063015789994E-2</v>
      </c>
      <c r="M82" s="36">
        <f>VLOOKUP("HV_"&amp;$D82&amp;$E82&amp;VLOOKUP($F82,key!$L$3:$M$13,2,FALSE)&amp;$G82&amp;M$6,'HVAC wts'!$H$7:$R$13254,11,FALSE)</f>
        <v>17318.7942</v>
      </c>
      <c r="N82" s="36">
        <f>VLOOKUP("HV_"&amp;$D82&amp;$E82&amp;VLOOKUP($F82,key!$L$3:$M$13,2,FALSE)&amp;$G82&amp;N$6,'HVAC wts'!$H$7:$R$13254,11,FALSE)</f>
        <v>995.33300000000008</v>
      </c>
      <c r="O82" s="36">
        <f>VLOOKUP("HV_"&amp;$D82&amp;$E82&amp;VLOOKUP($F82,key!$L$3:$M$13,2,FALSE)&amp;$G82&amp;O$6,'HVAC wts'!$H$7:$R$13254,11,FALSE)</f>
        <v>236.32679999999948</v>
      </c>
      <c r="P82" s="36">
        <f>VLOOKUP("HV_"&amp;$D82&amp;$E82&amp;VLOOKUP($F82,key!$L$3:$M$13,2,FALSE)&amp;$G82&amp;P$6,'HVAC wts'!$H$7:$R$13254,11,FALSE)</f>
        <v>13.581999999999972</v>
      </c>
      <c r="Q82" s="36">
        <f>VLOOKUP("HV_"&amp;$D82&amp;$E82&amp;VLOOKUP($F82,key!$L$3:$M$13,2,FALSE)&amp;$G82&amp;Q$6,'HVAC wts'!$H$7:$R$13254,11,FALSE)</f>
        <v>1393.4662000000001</v>
      </c>
      <c r="R82" s="36">
        <f>VLOOKUP("HV_"&amp;$D82&amp;$E82&amp;VLOOKUP($F82,key!$L$3:$M$13,2,FALSE)&amp;$G82&amp;R$6,'HVAC wts'!$H$7:$R$13254,11,FALSE)</f>
        <v>19.014799999999962</v>
      </c>
      <c r="S82" s="36">
        <f t="shared" si="11"/>
        <v>19976.516999999996</v>
      </c>
      <c r="U82">
        <f>MATCH($A82&amp;U$6,'All applic'!$A$7:$A$59080,0)</f>
        <v>301</v>
      </c>
      <c r="V82">
        <f>MATCH($A82&amp;V$6,'All applic'!$A$7:$A$59080,0)</f>
        <v>302</v>
      </c>
      <c r="W82">
        <f>MATCH($A82&amp;W$6,'All applic'!$A$7:$A$59080,0)</f>
        <v>304</v>
      </c>
      <c r="X82">
        <f>MATCH($A82&amp;X$6,'All applic'!$A$7:$A$59080,0)</f>
        <v>303</v>
      </c>
      <c r="Y82">
        <f>MATCH($A82&amp;Y$6,'All applic'!$A$7:$A$59080,0)</f>
        <v>301</v>
      </c>
      <c r="Z82">
        <f>MATCH($A82&amp;Z$6,'All applic'!$A$7:$A$59080,0)</f>
        <v>304</v>
      </c>
      <c r="AB82" s="28">
        <f>INDEX('All applic'!$H$7:$H$59080,U82)</f>
        <v>1.0820000000000001</v>
      </c>
      <c r="AC82" s="28">
        <f>INDEX('All applic'!$H$7:$H$59080,V82)</f>
        <v>0.89400000000000002</v>
      </c>
      <c r="AD82" s="28">
        <f>INDEX('All applic'!$H$7:$H$59080,W82)</f>
        <v>0.99</v>
      </c>
      <c r="AE82" s="28">
        <f>INDEX('All applic'!$H$7:$H$59080,X82)</f>
        <v>0.628</v>
      </c>
      <c r="AF82" s="28">
        <f>INDEX('All applic'!$H$7:$H$59080,Y82)</f>
        <v>1.0820000000000001</v>
      </c>
      <c r="AG82" s="28">
        <f>INDEX('All applic'!$H$7:$H$59080,Z82)</f>
        <v>0.99</v>
      </c>
      <c r="AH82" s="28"/>
      <c r="AI82" s="28">
        <f>INDEX('All applic'!$I$7:$I$59080,U82)</f>
        <v>1.7317073170731705</v>
      </c>
      <c r="AJ82" s="28">
        <f>INDEX('All applic'!$I$7:$I$59080,V82)</f>
        <v>1.8292682926829267</v>
      </c>
      <c r="AK82" s="28">
        <f>INDEX('All applic'!$I$7:$I$59080,W82)</f>
        <v>1</v>
      </c>
      <c r="AL82" s="28">
        <f>INDEX('All applic'!$I$7:$I$59080,X82)</f>
        <v>1</v>
      </c>
      <c r="AM82" s="28">
        <f>INDEX('All applic'!$I$7:$I$59080,Y82)</f>
        <v>1.7317073170731705</v>
      </c>
      <c r="AN82" s="28">
        <f>INDEX('All applic'!$I$7:$I$59080,Z82)</f>
        <v>1</v>
      </c>
      <c r="AP82">
        <f>INDEX('All applic'!$J$7:$J$59080,U82)</f>
        <v>-2.5000000000000001E-2</v>
      </c>
      <c r="AQ82">
        <v>0</v>
      </c>
      <c r="AR82">
        <f>INDEX('All applic'!$J$7:$J$59080,W82)</f>
        <v>-2.52E-2</v>
      </c>
      <c r="AS82">
        <v>0</v>
      </c>
      <c r="AT82">
        <v>0</v>
      </c>
      <c r="AU82">
        <v>0</v>
      </c>
    </row>
    <row r="83" spans="1:47" x14ac:dyDescent="0.25">
      <c r="A83" t="str">
        <f t="shared" si="6"/>
        <v>CFLSFm2007CZ13</v>
      </c>
      <c r="B83" t="str">
        <f t="shared" si="7"/>
        <v>CFLPGESFmCZ132007</v>
      </c>
      <c r="C83" t="s">
        <v>118</v>
      </c>
      <c r="D83" t="s">
        <v>129</v>
      </c>
      <c r="E83" t="s">
        <v>1649</v>
      </c>
      <c r="F83" s="89" t="s">
        <v>59</v>
      </c>
      <c r="G83" t="s">
        <v>112</v>
      </c>
      <c r="H83" t="s">
        <v>1662</v>
      </c>
      <c r="I83" s="34">
        <f t="shared" si="8"/>
        <v>1.1176161616161617</v>
      </c>
      <c r="J83" s="34">
        <f t="shared" si="9"/>
        <v>1.49150036954915</v>
      </c>
      <c r="K83" s="34">
        <f t="shared" si="10"/>
        <v>-2.056363636363636E-2</v>
      </c>
      <c r="M83" s="36">
        <f>VLOOKUP("HV_"&amp;$D83&amp;$E83&amp;VLOOKUP($F83,key!$L$3:$M$13,2,FALSE)&amp;$G83&amp;M$6,'HVAC wts'!$H$7:$R$13254,11,FALSE)</f>
        <v>7356.5807999999997</v>
      </c>
      <c r="N83" s="36">
        <f>VLOOKUP("HV_"&amp;$D83&amp;$E83&amp;VLOOKUP($F83,key!$L$3:$M$13,2,FALSE)&amp;$G83&amp;N$6,'HVAC wts'!$H$7:$R$13254,11,FALSE)</f>
        <v>422.79200000000003</v>
      </c>
      <c r="O83" s="36">
        <f>VLOOKUP("HV_"&amp;$D83&amp;$E83&amp;VLOOKUP($F83,key!$L$3:$M$13,2,FALSE)&amp;$G83&amp;O$6,'HVAC wts'!$H$7:$R$13254,11,FALSE)</f>
        <v>0</v>
      </c>
      <c r="P83" s="36">
        <f>VLOOKUP("HV_"&amp;$D83&amp;$E83&amp;VLOOKUP($F83,key!$L$3:$M$13,2,FALSE)&amp;$G83&amp;P$6,'HVAC wts'!$H$7:$R$13254,11,FALSE)</f>
        <v>0</v>
      </c>
      <c r="Q83" s="36">
        <f>VLOOKUP("HV_"&amp;$D83&amp;$E83&amp;VLOOKUP($F83,key!$L$3:$M$13,2,FALSE)&amp;$G83&amp;Q$6,'HVAC wts'!$H$7:$R$13254,11,FALSE)</f>
        <v>591.90880000000004</v>
      </c>
      <c r="R83" s="36">
        <f>VLOOKUP("HV_"&amp;$D83&amp;$E83&amp;VLOOKUP($F83,key!$L$3:$M$13,2,FALSE)&amp;$G83&amp;R$6,'HVAC wts'!$H$7:$R$13254,11,FALSE)</f>
        <v>0</v>
      </c>
      <c r="S83" s="36">
        <f t="shared" si="11"/>
        <v>8371.2816000000003</v>
      </c>
      <c r="U83">
        <f>MATCH($A83&amp;U$6,'All applic'!$A$7:$A$59080,0)</f>
        <v>305</v>
      </c>
      <c r="V83">
        <f>MATCH($A83&amp;V$6,'All applic'!$A$7:$A$59080,0)</f>
        <v>306</v>
      </c>
      <c r="W83">
        <f>MATCH($A83&amp;W$6,'All applic'!$A$7:$A$59080,0)</f>
        <v>308</v>
      </c>
      <c r="X83">
        <f>MATCH($A83&amp;X$6,'All applic'!$A$7:$A$59080,0)</f>
        <v>307</v>
      </c>
      <c r="Y83">
        <f>MATCH($A83&amp;Y$6,'All applic'!$A$7:$A$59080,0)</f>
        <v>305</v>
      </c>
      <c r="Z83">
        <f>MATCH($A83&amp;Z$6,'All applic'!$A$7:$A$59080,0)</f>
        <v>308</v>
      </c>
      <c r="AB83" s="28">
        <f>INDEX('All applic'!$H$7:$H$59080,U83)</f>
        <v>1.1259999999999999</v>
      </c>
      <c r="AC83" s="28">
        <f>INDEX('All applic'!$H$7:$H$59080,V83)</f>
        <v>0.96</v>
      </c>
      <c r="AD83" s="28">
        <f>INDEX('All applic'!$H$7:$H$59080,W83)</f>
        <v>0.99199999999999999</v>
      </c>
      <c r="AE83" s="28">
        <f>INDEX('All applic'!$H$7:$H$59080,X83)</f>
        <v>0.64800000000000002</v>
      </c>
      <c r="AF83" s="28">
        <f>INDEX('All applic'!$H$7:$H$59080,Y83)</f>
        <v>1.1259999999999999</v>
      </c>
      <c r="AG83" s="28">
        <f>INDEX('All applic'!$H$7:$H$59080,Z83)</f>
        <v>0.99199999999999999</v>
      </c>
      <c r="AH83" s="28"/>
      <c r="AI83" s="28">
        <f>INDEX('All applic'!$I$7:$I$59080,U83)</f>
        <v>1.4878048780487805</v>
      </c>
      <c r="AJ83" s="28">
        <f>INDEX('All applic'!$I$7:$I$59080,V83)</f>
        <v>1.5609756097560976</v>
      </c>
      <c r="AK83" s="28">
        <f>INDEX('All applic'!$I$7:$I$59080,W83)</f>
        <v>1</v>
      </c>
      <c r="AL83" s="28">
        <f>INDEX('All applic'!$I$7:$I$59080,X83)</f>
        <v>1</v>
      </c>
      <c r="AM83" s="28">
        <f>INDEX('All applic'!$I$7:$I$59080,Y83)</f>
        <v>1.4878048780487805</v>
      </c>
      <c r="AN83" s="28">
        <f>INDEX('All applic'!$I$7:$I$59080,Z83)</f>
        <v>1</v>
      </c>
      <c r="AP83">
        <f>INDEX('All applic'!$J$7:$J$59080,U83)</f>
        <v>-2.3399999999999997E-2</v>
      </c>
      <c r="AQ83">
        <v>0</v>
      </c>
      <c r="AR83">
        <f>INDEX('All applic'!$J$7:$J$59080,W83)</f>
        <v>-2.3600000000000003E-2</v>
      </c>
      <c r="AS83">
        <v>0</v>
      </c>
      <c r="AT83">
        <v>0</v>
      </c>
      <c r="AU83">
        <v>0</v>
      </c>
    </row>
    <row r="84" spans="1:47" x14ac:dyDescent="0.25">
      <c r="A84" t="str">
        <f t="shared" si="6"/>
        <v>CFLSFm2007CZ14</v>
      </c>
      <c r="B84" t="str">
        <f t="shared" si="7"/>
        <v>CFLPGESFmCZ142007</v>
      </c>
      <c r="C84" t="s">
        <v>118</v>
      </c>
      <c r="D84" t="s">
        <v>129</v>
      </c>
      <c r="E84" t="s">
        <v>1649</v>
      </c>
      <c r="F84" s="89" t="s">
        <v>59</v>
      </c>
      <c r="G84" t="s">
        <v>113</v>
      </c>
      <c r="H84" t="s">
        <v>1662</v>
      </c>
      <c r="I84" s="34">
        <f t="shared" si="8"/>
        <v>0</v>
      </c>
      <c r="J84" s="34">
        <f t="shared" si="9"/>
        <v>0</v>
      </c>
      <c r="K84" s="34">
        <f t="shared" si="10"/>
        <v>0</v>
      </c>
      <c r="M84" s="36">
        <f>VLOOKUP("HV_"&amp;$D84&amp;$E84&amp;VLOOKUP($F84,key!$L$3:$M$13,2,FALSE)&amp;$G84&amp;M$6,'HVAC wts'!$H$7:$R$13254,11,FALSE)</f>
        <v>0</v>
      </c>
      <c r="N84" s="36">
        <f>VLOOKUP("HV_"&amp;$D84&amp;$E84&amp;VLOOKUP($F84,key!$L$3:$M$13,2,FALSE)&amp;$G84&amp;N$6,'HVAC wts'!$H$7:$R$13254,11,FALSE)</f>
        <v>0</v>
      </c>
      <c r="O84" s="36">
        <f>VLOOKUP("HV_"&amp;$D84&amp;$E84&amp;VLOOKUP($F84,key!$L$3:$M$13,2,FALSE)&amp;$G84&amp;O$6,'HVAC wts'!$H$7:$R$13254,11,FALSE)</f>
        <v>0</v>
      </c>
      <c r="P84" s="36">
        <f>VLOOKUP("HV_"&amp;$D84&amp;$E84&amp;VLOOKUP($F84,key!$L$3:$M$13,2,FALSE)&amp;$G84&amp;P$6,'HVAC wts'!$H$7:$R$13254,11,FALSE)</f>
        <v>0</v>
      </c>
      <c r="Q84" s="36">
        <f>VLOOKUP("HV_"&amp;$D84&amp;$E84&amp;VLOOKUP($F84,key!$L$3:$M$13,2,FALSE)&amp;$G84&amp;Q$6,'HVAC wts'!$H$7:$R$13254,11,FALSE)</f>
        <v>0</v>
      </c>
      <c r="R84" s="36">
        <f>VLOOKUP("HV_"&amp;$D84&amp;$E84&amp;VLOOKUP($F84,key!$L$3:$M$13,2,FALSE)&amp;$G84&amp;R$6,'HVAC wts'!$H$7:$R$13254,11,FALSE)</f>
        <v>0</v>
      </c>
      <c r="S84" s="36">
        <f t="shared" si="11"/>
        <v>0</v>
      </c>
      <c r="U84">
        <f>MATCH($A84&amp;U$6,'All applic'!$A$7:$A$59080,0)</f>
        <v>309</v>
      </c>
      <c r="V84">
        <f>MATCH($A84&amp;V$6,'All applic'!$A$7:$A$59080,0)</f>
        <v>310</v>
      </c>
      <c r="W84">
        <f>MATCH($A84&amp;W$6,'All applic'!$A$7:$A$59080,0)</f>
        <v>312</v>
      </c>
      <c r="X84">
        <f>MATCH($A84&amp;X$6,'All applic'!$A$7:$A$59080,0)</f>
        <v>311</v>
      </c>
      <c r="Y84">
        <f>MATCH($A84&amp;Y$6,'All applic'!$A$7:$A$59080,0)</f>
        <v>309</v>
      </c>
      <c r="Z84">
        <f>MATCH($A84&amp;Z$6,'All applic'!$A$7:$A$59080,0)</f>
        <v>312</v>
      </c>
      <c r="AB84" s="28">
        <f>INDEX('All applic'!$H$7:$H$59080,U84)</f>
        <v>1.1259999999999999</v>
      </c>
      <c r="AC84" s="28">
        <f>INDEX('All applic'!$H$7:$H$59080,V84)</f>
        <v>0.93</v>
      </c>
      <c r="AD84" s="28">
        <f>INDEX('All applic'!$H$7:$H$59080,W84)</f>
        <v>0.98799999999999999</v>
      </c>
      <c r="AE84" s="28">
        <f>INDEX('All applic'!$H$7:$H$59080,X84)</f>
        <v>0.61599999999999999</v>
      </c>
      <c r="AF84" s="28">
        <f>INDEX('All applic'!$H$7:$H$59080,Y84)</f>
        <v>1.1259999999999999</v>
      </c>
      <c r="AG84" s="28">
        <f>INDEX('All applic'!$H$7:$H$59080,Z84)</f>
        <v>0.98799999999999999</v>
      </c>
      <c r="AH84" s="28"/>
      <c r="AI84" s="28">
        <f>INDEX('All applic'!$I$7:$I$59080,U84)</f>
        <v>1.3571428571428572</v>
      </c>
      <c r="AJ84" s="28">
        <f>INDEX('All applic'!$I$7:$I$59080,V84)</f>
        <v>1.5238095238095237</v>
      </c>
      <c r="AK84" s="28">
        <f>INDEX('All applic'!$I$7:$I$59080,W84)</f>
        <v>1</v>
      </c>
      <c r="AL84" s="28">
        <f>INDEX('All applic'!$I$7:$I$59080,X84)</f>
        <v>1</v>
      </c>
      <c r="AM84" s="28">
        <f>INDEX('All applic'!$I$7:$I$59080,Y84)</f>
        <v>1.3571428571428572</v>
      </c>
      <c r="AN84" s="28">
        <f>INDEX('All applic'!$I$7:$I$59080,Z84)</f>
        <v>1</v>
      </c>
      <c r="AP84">
        <f>INDEX('All applic'!$J$7:$J$59080,U84)</f>
        <v>-2.7800000000000002E-2</v>
      </c>
      <c r="AQ84">
        <v>0</v>
      </c>
      <c r="AR84">
        <f>INDEX('All applic'!$J$7:$J$59080,W84)</f>
        <v>-2.8199999999999999E-2</v>
      </c>
      <c r="AS84">
        <v>0</v>
      </c>
      <c r="AT84">
        <v>0</v>
      </c>
      <c r="AU84">
        <v>0</v>
      </c>
    </row>
    <row r="85" spans="1:47" x14ac:dyDescent="0.25">
      <c r="A85" t="str">
        <f t="shared" si="6"/>
        <v>CFLSFm2007CZ15</v>
      </c>
      <c r="B85" t="str">
        <f t="shared" si="7"/>
        <v>CFLPGESFmCZ152007</v>
      </c>
      <c r="C85" t="s">
        <v>118</v>
      </c>
      <c r="D85" t="s">
        <v>129</v>
      </c>
      <c r="E85" t="s">
        <v>1649</v>
      </c>
      <c r="F85" s="89" t="s">
        <v>59</v>
      </c>
      <c r="G85" t="s">
        <v>114</v>
      </c>
      <c r="H85" t="s">
        <v>1662</v>
      </c>
      <c r="I85" s="34">
        <f t="shared" si="8"/>
        <v>0</v>
      </c>
      <c r="J85" s="34">
        <f t="shared" si="9"/>
        <v>0</v>
      </c>
      <c r="K85" s="34">
        <f t="shared" si="10"/>
        <v>0</v>
      </c>
      <c r="M85" s="36">
        <f>VLOOKUP("HV_"&amp;$D85&amp;$E85&amp;VLOOKUP($F85,key!$L$3:$M$13,2,FALSE)&amp;$G85&amp;M$6,'HVAC wts'!$H$7:$R$13254,11,FALSE)</f>
        <v>0</v>
      </c>
      <c r="N85" s="36">
        <f>VLOOKUP("HV_"&amp;$D85&amp;$E85&amp;VLOOKUP($F85,key!$L$3:$M$13,2,FALSE)&amp;$G85&amp;N$6,'HVAC wts'!$H$7:$R$13254,11,FALSE)</f>
        <v>0</v>
      </c>
      <c r="O85" s="36">
        <f>VLOOKUP("HV_"&amp;$D85&amp;$E85&amp;VLOOKUP($F85,key!$L$3:$M$13,2,FALSE)&amp;$G85&amp;O$6,'HVAC wts'!$H$7:$R$13254,11,FALSE)</f>
        <v>0</v>
      </c>
      <c r="P85" s="36">
        <f>VLOOKUP("HV_"&amp;$D85&amp;$E85&amp;VLOOKUP($F85,key!$L$3:$M$13,2,FALSE)&amp;$G85&amp;P$6,'HVAC wts'!$H$7:$R$13254,11,FALSE)</f>
        <v>0</v>
      </c>
      <c r="Q85" s="36">
        <f>VLOOKUP("HV_"&amp;$D85&amp;$E85&amp;VLOOKUP($F85,key!$L$3:$M$13,2,FALSE)&amp;$G85&amp;Q$6,'HVAC wts'!$H$7:$R$13254,11,FALSE)</f>
        <v>0</v>
      </c>
      <c r="R85" s="36">
        <f>VLOOKUP("HV_"&amp;$D85&amp;$E85&amp;VLOOKUP($F85,key!$L$3:$M$13,2,FALSE)&amp;$G85&amp;R$6,'HVAC wts'!$H$7:$R$13254,11,FALSE)</f>
        <v>0</v>
      </c>
      <c r="S85" s="36">
        <f t="shared" si="11"/>
        <v>0</v>
      </c>
      <c r="U85">
        <f>MATCH($A85&amp;U$6,'All applic'!$A$7:$A$59080,0)</f>
        <v>313</v>
      </c>
      <c r="V85">
        <f>MATCH($A85&amp;V$6,'All applic'!$A$7:$A$59080,0)</f>
        <v>314</v>
      </c>
      <c r="W85">
        <f>MATCH($A85&amp;W$6,'All applic'!$A$7:$A$59080,0)</f>
        <v>316</v>
      </c>
      <c r="X85">
        <f>MATCH($A85&amp;X$6,'All applic'!$A$7:$A$59080,0)</f>
        <v>315</v>
      </c>
      <c r="Y85">
        <f>MATCH($A85&amp;Y$6,'All applic'!$A$7:$A$59080,0)</f>
        <v>313</v>
      </c>
      <c r="Z85">
        <f>MATCH($A85&amp;Z$6,'All applic'!$A$7:$A$59080,0)</f>
        <v>316</v>
      </c>
      <c r="AB85" s="28">
        <f>INDEX('All applic'!$H$7:$H$59080,U85)</f>
        <v>1.1859999999999999</v>
      </c>
      <c r="AC85" s="28">
        <f>INDEX('All applic'!$H$7:$H$59080,V85)</f>
        <v>1.1299999999999999</v>
      </c>
      <c r="AD85" s="28">
        <f>INDEX('All applic'!$H$7:$H$59080,W85)</f>
        <v>0.998</v>
      </c>
      <c r="AE85" s="28">
        <f>INDEX('All applic'!$H$7:$H$59080,X85)</f>
        <v>0.82</v>
      </c>
      <c r="AF85" s="28">
        <f>INDEX('All applic'!$H$7:$H$59080,Y85)</f>
        <v>1.1859999999999999</v>
      </c>
      <c r="AG85" s="28">
        <f>INDEX('All applic'!$H$7:$H$59080,Z85)</f>
        <v>0.998</v>
      </c>
      <c r="AH85" s="28"/>
      <c r="AI85" s="28">
        <f>INDEX('All applic'!$I$7:$I$59080,U85)</f>
        <v>1.4761904761904761</v>
      </c>
      <c r="AJ85" s="28">
        <f>INDEX('All applic'!$I$7:$I$59080,V85)</f>
        <v>1.5952380952380953</v>
      </c>
      <c r="AK85" s="28">
        <f>INDEX('All applic'!$I$7:$I$59080,W85)</f>
        <v>1</v>
      </c>
      <c r="AL85" s="28">
        <f>INDEX('All applic'!$I$7:$I$59080,X85)</f>
        <v>1</v>
      </c>
      <c r="AM85" s="28">
        <f>INDEX('All applic'!$I$7:$I$59080,Y85)</f>
        <v>1.4761904761904761</v>
      </c>
      <c r="AN85" s="28">
        <f>INDEX('All applic'!$I$7:$I$59080,Z85)</f>
        <v>1</v>
      </c>
      <c r="AP85">
        <f>INDEX('All applic'!$J$7:$J$59080,U85)</f>
        <v>-1.2279999999999999E-2</v>
      </c>
      <c r="AQ85">
        <v>0</v>
      </c>
      <c r="AR85">
        <f>INDEX('All applic'!$J$7:$J$59080,W85)</f>
        <v>-1.2500000000000001E-2</v>
      </c>
      <c r="AS85">
        <v>0</v>
      </c>
      <c r="AT85">
        <v>0</v>
      </c>
      <c r="AU85">
        <v>0</v>
      </c>
    </row>
    <row r="86" spans="1:47" x14ac:dyDescent="0.25">
      <c r="A86" t="str">
        <f t="shared" si="6"/>
        <v>CFLSFm2007CZ16</v>
      </c>
      <c r="B86" t="str">
        <f t="shared" si="7"/>
        <v>CFLPGESFmCZ162007</v>
      </c>
      <c r="C86" t="s">
        <v>118</v>
      </c>
      <c r="D86" t="s">
        <v>129</v>
      </c>
      <c r="E86" t="s">
        <v>1649</v>
      </c>
      <c r="F86" s="89" t="s">
        <v>59</v>
      </c>
      <c r="G86" t="s">
        <v>115</v>
      </c>
      <c r="H86" t="s">
        <v>1662</v>
      </c>
      <c r="I86" s="34">
        <f t="shared" si="8"/>
        <v>1.0049595959595958</v>
      </c>
      <c r="J86" s="34">
        <f t="shared" si="9"/>
        <v>1.3374999999999999</v>
      </c>
      <c r="K86" s="34">
        <f t="shared" si="10"/>
        <v>-2.0387878787878785E-2</v>
      </c>
      <c r="M86" s="36">
        <f>VLOOKUP("HV_"&amp;$D86&amp;$E86&amp;VLOOKUP($F86,key!$L$3:$M$13,2,FALSE)&amp;$G86&amp;M$6,'HVAC wts'!$H$7:$R$13254,11,FALSE)</f>
        <v>108.3498</v>
      </c>
      <c r="N86" s="36">
        <f>VLOOKUP("HV_"&amp;$D86&amp;$E86&amp;VLOOKUP($F86,key!$L$3:$M$13,2,FALSE)&amp;$G86&amp;N$6,'HVAC wts'!$H$7:$R$13254,11,FALSE)</f>
        <v>6.2270000000000003</v>
      </c>
      <c r="O86" s="36">
        <f>VLOOKUP("HV_"&amp;$D86&amp;$E86&amp;VLOOKUP($F86,key!$L$3:$M$13,2,FALSE)&amp;$G86&amp;O$6,'HVAC wts'!$H$7:$R$13254,11,FALSE)</f>
        <v>108.3498</v>
      </c>
      <c r="P86" s="36">
        <f>VLOOKUP("HV_"&amp;$D86&amp;$E86&amp;VLOOKUP($F86,key!$L$3:$M$13,2,FALSE)&amp;$G86&amp;P$6,'HVAC wts'!$H$7:$R$13254,11,FALSE)</f>
        <v>6.2270000000000003</v>
      </c>
      <c r="Q86" s="36">
        <f>VLOOKUP("HV_"&amp;$D86&amp;$E86&amp;VLOOKUP($F86,key!$L$3:$M$13,2,FALSE)&amp;$G86&amp;Q$6,'HVAC wts'!$H$7:$R$13254,11,FALSE)</f>
        <v>8.7178000000000004</v>
      </c>
      <c r="R86" s="36">
        <f>VLOOKUP("HV_"&amp;$D86&amp;$E86&amp;VLOOKUP($F86,key!$L$3:$M$13,2,FALSE)&amp;$G86&amp;R$6,'HVAC wts'!$H$7:$R$13254,11,FALSE)</f>
        <v>8.7178000000000004</v>
      </c>
      <c r="S86" s="36">
        <f t="shared" si="11"/>
        <v>246.58920000000003</v>
      </c>
      <c r="U86">
        <f>MATCH($A86&amp;U$6,'All applic'!$A$7:$A$59080,0)</f>
        <v>317</v>
      </c>
      <c r="V86">
        <f>MATCH($A86&amp;V$6,'All applic'!$A$7:$A$59080,0)</f>
        <v>318</v>
      </c>
      <c r="W86">
        <f>MATCH($A86&amp;W$6,'All applic'!$A$7:$A$59080,0)</f>
        <v>320</v>
      </c>
      <c r="X86">
        <f>MATCH($A86&amp;X$6,'All applic'!$A$7:$A$59080,0)</f>
        <v>319</v>
      </c>
      <c r="Y86">
        <f>MATCH($A86&amp;Y$6,'All applic'!$A$7:$A$59080,0)</f>
        <v>317</v>
      </c>
      <c r="Z86">
        <f>MATCH($A86&amp;Z$6,'All applic'!$A$7:$A$59080,0)</f>
        <v>320</v>
      </c>
      <c r="AB86" s="28">
        <f>INDEX('All applic'!$H$7:$H$59080,U86)</f>
        <v>1.046</v>
      </c>
      <c r="AC86" s="28">
        <f>INDEX('All applic'!$H$7:$H$59080,V86)</f>
        <v>0.80400000000000005</v>
      </c>
      <c r="AD86" s="28">
        <f>INDEX('All applic'!$H$7:$H$59080,W86)</f>
        <v>0.99199999999999999</v>
      </c>
      <c r="AE86" s="28">
        <f>INDEX('All applic'!$H$7:$H$59080,X86)</f>
        <v>0.67800000000000005</v>
      </c>
      <c r="AF86" s="28">
        <f>INDEX('All applic'!$H$7:$H$59080,Y86)</f>
        <v>1.046</v>
      </c>
      <c r="AG86" s="28">
        <f>INDEX('All applic'!$H$7:$H$59080,Z86)</f>
        <v>0.99199999999999999</v>
      </c>
      <c r="AH86" s="28"/>
      <c r="AI86" s="28">
        <f>INDEX('All applic'!$I$7:$I$59080,U86)</f>
        <v>1.675</v>
      </c>
      <c r="AJ86" s="28">
        <f>INDEX('All applic'!$I$7:$I$59080,V86)</f>
        <v>1.6500000000000001</v>
      </c>
      <c r="AK86" s="28">
        <f>INDEX('All applic'!$I$7:$I$59080,W86)</f>
        <v>1</v>
      </c>
      <c r="AL86" s="28">
        <f>INDEX('All applic'!$I$7:$I$59080,X86)</f>
        <v>1.0249999999999999</v>
      </c>
      <c r="AM86" s="28">
        <f>INDEX('All applic'!$I$7:$I$59080,Y86)</f>
        <v>1.675</v>
      </c>
      <c r="AN86" s="28">
        <f>INDEX('All applic'!$I$7:$I$59080,Z86)</f>
        <v>1</v>
      </c>
      <c r="AP86">
        <f>INDEX('All applic'!$J$7:$J$59080,U86)</f>
        <v>-2.3199999999999998E-2</v>
      </c>
      <c r="AQ86">
        <v>0</v>
      </c>
      <c r="AR86">
        <f>INDEX('All applic'!$J$7:$J$59080,W86)</f>
        <v>-2.3199999999999998E-2</v>
      </c>
      <c r="AS86">
        <v>0</v>
      </c>
      <c r="AT86">
        <v>0</v>
      </c>
      <c r="AU86">
        <v>0</v>
      </c>
    </row>
    <row r="87" spans="1:47" x14ac:dyDescent="0.25">
      <c r="A87" t="str">
        <f t="shared" si="6"/>
        <v>CFLSFm2011CZ01</v>
      </c>
      <c r="B87" t="str">
        <f t="shared" si="7"/>
        <v>CFLPGESFmCZ012011</v>
      </c>
      <c r="C87" t="s">
        <v>118</v>
      </c>
      <c r="D87" t="s">
        <v>129</v>
      </c>
      <c r="E87" t="s">
        <v>1649</v>
      </c>
      <c r="F87" s="89" t="s">
        <v>62</v>
      </c>
      <c r="G87" t="s">
        <v>48</v>
      </c>
      <c r="H87" t="s">
        <v>1662</v>
      </c>
      <c r="I87" s="34">
        <f t="shared" si="8"/>
        <v>0.96478787878787897</v>
      </c>
      <c r="J87" s="34">
        <f t="shared" si="9"/>
        <v>1.0215794306703398</v>
      </c>
      <c r="K87" s="34">
        <f t="shared" si="10"/>
        <v>-2.7593939393939393E-2</v>
      </c>
      <c r="M87" s="36">
        <f>VLOOKUP("HV_"&amp;$D87&amp;$E87&amp;VLOOKUP($F87,key!$L$3:$M$13,2,FALSE)&amp;$G87&amp;M$6,'HVAC wts'!$H$7:$R$13254,11,FALSE)</f>
        <v>0</v>
      </c>
      <c r="N87" s="36">
        <f>VLOOKUP("HV_"&amp;$D87&amp;$E87&amp;VLOOKUP($F87,key!$L$3:$M$13,2,FALSE)&amp;$G87&amp;N$6,'HVAC wts'!$H$7:$R$13254,11,FALSE)</f>
        <v>0</v>
      </c>
      <c r="O87" s="36">
        <f>VLOOKUP("HV_"&amp;$D87&amp;$E87&amp;VLOOKUP($F87,key!$L$3:$M$13,2,FALSE)&amp;$G87&amp;O$6,'HVAC wts'!$H$7:$R$13254,11,FALSE)</f>
        <v>1946.7467999999999</v>
      </c>
      <c r="P87" s="36">
        <f>VLOOKUP("HV_"&amp;$D87&amp;$E87&amp;VLOOKUP($F87,key!$L$3:$M$13,2,FALSE)&amp;$G87&amp;P$6,'HVAC wts'!$H$7:$R$13254,11,FALSE)</f>
        <v>111.88200000000001</v>
      </c>
      <c r="Q87" s="36">
        <f>VLOOKUP("HV_"&amp;$D87&amp;$E87&amp;VLOOKUP($F87,key!$L$3:$M$13,2,FALSE)&amp;$G87&amp;Q$6,'HVAC wts'!$H$7:$R$13254,11,FALSE)</f>
        <v>0</v>
      </c>
      <c r="R87" s="36">
        <f>VLOOKUP("HV_"&amp;$D87&amp;$E87&amp;VLOOKUP($F87,key!$L$3:$M$13,2,FALSE)&amp;$G87&amp;R$6,'HVAC wts'!$H$7:$R$13254,11,FALSE)</f>
        <v>156.63480000000001</v>
      </c>
      <c r="S87" s="36">
        <f t="shared" si="11"/>
        <v>2215.2635999999998</v>
      </c>
      <c r="U87">
        <f>MATCH($A87&amp;U$6,'All applic'!$A$7:$A$59080,0)</f>
        <v>321</v>
      </c>
      <c r="V87">
        <f>MATCH($A87&amp;V$6,'All applic'!$A$7:$A$59080,0)</f>
        <v>322</v>
      </c>
      <c r="W87">
        <f>MATCH($A87&amp;W$6,'All applic'!$A$7:$A$59080,0)</f>
        <v>324</v>
      </c>
      <c r="X87">
        <f>MATCH($A87&amp;X$6,'All applic'!$A$7:$A$59080,0)</f>
        <v>323</v>
      </c>
      <c r="Y87">
        <f>MATCH($A87&amp;Y$6,'All applic'!$A$7:$A$59080,0)</f>
        <v>321</v>
      </c>
      <c r="Z87">
        <f>MATCH($A87&amp;Z$6,'All applic'!$A$7:$A$59080,0)</f>
        <v>324</v>
      </c>
      <c r="AB87" s="28">
        <f>INDEX('All applic'!$H$7:$H$59080,U87)</f>
        <v>1</v>
      </c>
      <c r="AC87" s="28">
        <f>INDEX('All applic'!$H$7:$H$59080,V87)</f>
        <v>0.746</v>
      </c>
      <c r="AD87" s="28">
        <f>INDEX('All applic'!$H$7:$H$59080,W87)</f>
        <v>0.98599999999999999</v>
      </c>
      <c r="AE87" s="28">
        <f>INDEX('All applic'!$H$7:$H$59080,X87)</f>
        <v>0.56599999999999995</v>
      </c>
      <c r="AF87" s="28">
        <f>INDEX('All applic'!$H$7:$H$59080,Y87)</f>
        <v>1</v>
      </c>
      <c r="AG87" s="28">
        <f>INDEX('All applic'!$H$7:$H$59080,Z87)</f>
        <v>0.98599999999999999</v>
      </c>
      <c r="AH87" s="28"/>
      <c r="AI87" s="28">
        <f>INDEX('All applic'!$I$7:$I$59080,U87)</f>
        <v>1.0227272727272727</v>
      </c>
      <c r="AJ87" s="28">
        <f>INDEX('All applic'!$I$7:$I$59080,V87)</f>
        <v>1</v>
      </c>
      <c r="AK87" s="28">
        <f>INDEX('All applic'!$I$7:$I$59080,W87)</f>
        <v>1.0227272727272727</v>
      </c>
      <c r="AL87" s="28">
        <f>INDEX('All applic'!$I$7:$I$59080,X87)</f>
        <v>1</v>
      </c>
      <c r="AM87" s="28">
        <f>INDEX('All applic'!$I$7:$I$59080,Y87)</f>
        <v>1.0227272727272727</v>
      </c>
      <c r="AN87" s="28">
        <f>INDEX('All applic'!$I$7:$I$59080,Z87)</f>
        <v>1.0227272727272727</v>
      </c>
      <c r="AP87">
        <f>INDEX('All applic'!$J$7:$J$59080,U87)</f>
        <v>-3.1199999999999999E-2</v>
      </c>
      <c r="AQ87">
        <v>0</v>
      </c>
      <c r="AR87">
        <f>INDEX('All applic'!$J$7:$J$59080,W87)</f>
        <v>-3.1399999999999997E-2</v>
      </c>
      <c r="AS87">
        <v>0</v>
      </c>
      <c r="AT87">
        <v>0</v>
      </c>
      <c r="AU87">
        <v>0</v>
      </c>
    </row>
    <row r="88" spans="1:47" x14ac:dyDescent="0.25">
      <c r="A88" t="str">
        <f t="shared" si="6"/>
        <v>CFLSFm2011CZ02</v>
      </c>
      <c r="B88" t="str">
        <f t="shared" si="7"/>
        <v>CFLPGESFmCZ022011</v>
      </c>
      <c r="C88" t="s">
        <v>118</v>
      </c>
      <c r="D88" t="s">
        <v>129</v>
      </c>
      <c r="E88" t="s">
        <v>1649</v>
      </c>
      <c r="F88" s="89" t="s">
        <v>62</v>
      </c>
      <c r="G88" t="s">
        <v>101</v>
      </c>
      <c r="H88" t="s">
        <v>1662</v>
      </c>
      <c r="I88" s="34">
        <f t="shared" si="8"/>
        <v>1.0283072134211255</v>
      </c>
      <c r="J88" s="34">
        <f t="shared" si="9"/>
        <v>1.7451212085961789</v>
      </c>
      <c r="K88" s="34">
        <f t="shared" si="10"/>
        <v>-2.8296969696969695E-2</v>
      </c>
      <c r="M88" s="36">
        <f>VLOOKUP("HV_"&amp;$D88&amp;$E88&amp;VLOOKUP($F88,key!$L$3:$M$13,2,FALSE)&amp;$G88&amp;M$6,'HVAC wts'!$H$7:$R$13254,11,FALSE)</f>
        <v>1756.1471999999999</v>
      </c>
      <c r="N88" s="36">
        <f>VLOOKUP("HV_"&amp;$D88&amp;$E88&amp;VLOOKUP($F88,key!$L$3:$M$13,2,FALSE)&amp;$G88&amp;N$6,'HVAC wts'!$H$7:$R$13254,11,FALSE)</f>
        <v>100.928</v>
      </c>
      <c r="O88" s="36">
        <f>VLOOKUP("HV_"&amp;$D88&amp;$E88&amp;VLOOKUP($F88,key!$L$3:$M$13,2,FALSE)&amp;$G88&amp;O$6,'HVAC wts'!$H$7:$R$13254,11,FALSE)</f>
        <v>164.06460000000001</v>
      </c>
      <c r="P88" s="36">
        <f>VLOOKUP("HV_"&amp;$D88&amp;$E88&amp;VLOOKUP($F88,key!$L$3:$M$13,2,FALSE)&amp;$G88&amp;P$6,'HVAC wts'!$H$7:$R$13254,11,FALSE)</f>
        <v>9.4290000000000003</v>
      </c>
      <c r="Q88" s="36">
        <f>VLOOKUP("HV_"&amp;$D88&amp;$E88&amp;VLOOKUP($F88,key!$L$3:$M$13,2,FALSE)&amp;$G88&amp;Q$6,'HVAC wts'!$H$7:$R$13254,11,FALSE)</f>
        <v>141.29920000000001</v>
      </c>
      <c r="R88" s="36">
        <f>VLOOKUP("HV_"&amp;$D88&amp;$E88&amp;VLOOKUP($F88,key!$L$3:$M$13,2,FALSE)&amp;$G88&amp;R$6,'HVAC wts'!$H$7:$R$13254,11,FALSE)</f>
        <v>13.200600000000001</v>
      </c>
      <c r="S88" s="36">
        <f t="shared" si="11"/>
        <v>2185.0686000000001</v>
      </c>
      <c r="U88">
        <f>MATCH($A88&amp;U$6,'All applic'!$A$7:$A$59080,0)</f>
        <v>325</v>
      </c>
      <c r="V88">
        <f>MATCH($A88&amp;V$6,'All applic'!$A$7:$A$59080,0)</f>
        <v>326</v>
      </c>
      <c r="W88">
        <f>MATCH($A88&amp;W$6,'All applic'!$A$7:$A$59080,0)</f>
        <v>328</v>
      </c>
      <c r="X88">
        <f>MATCH($A88&amp;X$6,'All applic'!$A$7:$A$59080,0)</f>
        <v>327</v>
      </c>
      <c r="Y88">
        <f>MATCH($A88&amp;Y$6,'All applic'!$A$7:$A$59080,0)</f>
        <v>325</v>
      </c>
      <c r="Z88">
        <f>MATCH($A88&amp;Z$6,'All applic'!$A$7:$A$59080,0)</f>
        <v>328</v>
      </c>
      <c r="AB88" s="28">
        <f>INDEX('All applic'!$H$7:$H$59080,U88)</f>
        <v>1.046</v>
      </c>
      <c r="AC88" s="28">
        <f>INDEX('All applic'!$H$7:$H$59080,V88)</f>
        <v>0.81799999999999995</v>
      </c>
      <c r="AD88" s="28">
        <f>INDEX('All applic'!$H$7:$H$59080,W88)</f>
        <v>0.98399999999999999</v>
      </c>
      <c r="AE88" s="28">
        <f>INDEX('All applic'!$H$7:$H$59080,X88)</f>
        <v>0.55200000000000005</v>
      </c>
      <c r="AF88" s="28">
        <f>INDEX('All applic'!$H$7:$H$59080,Y88)</f>
        <v>1.046</v>
      </c>
      <c r="AG88" s="28">
        <f>INDEX('All applic'!$H$7:$H$59080,Z88)</f>
        <v>0.98399999999999999</v>
      </c>
      <c r="AH88" s="28"/>
      <c r="AI88" s="28">
        <f>INDEX('All applic'!$I$7:$I$59080,U88)</f>
        <v>1.8048780487804876</v>
      </c>
      <c r="AJ88" s="28">
        <f>INDEX('All applic'!$I$7:$I$59080,V88)</f>
        <v>2</v>
      </c>
      <c r="AK88" s="28">
        <f>INDEX('All applic'!$I$7:$I$59080,W88)</f>
        <v>1</v>
      </c>
      <c r="AL88" s="28">
        <f>INDEX('All applic'!$I$7:$I$59080,X88)</f>
        <v>1</v>
      </c>
      <c r="AM88" s="28">
        <f>INDEX('All applic'!$I$7:$I$59080,Y88)</f>
        <v>1.8048780487804876</v>
      </c>
      <c r="AN88" s="28">
        <f>INDEX('All applic'!$I$7:$I$59080,Z88)</f>
        <v>1</v>
      </c>
      <c r="AP88">
        <f>INDEX('All applic'!$J$7:$J$59080,U88)</f>
        <v>-3.2199999999999999E-2</v>
      </c>
      <c r="AQ88">
        <v>0</v>
      </c>
      <c r="AR88">
        <f>INDEX('All applic'!$J$7:$J$59080,W88)</f>
        <v>-3.2199999999999999E-2</v>
      </c>
      <c r="AS88">
        <v>0</v>
      </c>
      <c r="AT88">
        <v>0</v>
      </c>
      <c r="AU88">
        <v>0</v>
      </c>
    </row>
    <row r="89" spans="1:47" x14ac:dyDescent="0.25">
      <c r="A89" t="str">
        <f t="shared" si="6"/>
        <v>CFLSFm2011CZ03</v>
      </c>
      <c r="B89" t="str">
        <f t="shared" si="7"/>
        <v>CFLPGESFmCZ032011</v>
      </c>
      <c r="C89" t="s">
        <v>118</v>
      </c>
      <c r="D89" t="s">
        <v>129</v>
      </c>
      <c r="E89" t="s">
        <v>1649</v>
      </c>
      <c r="F89" s="89" t="s">
        <v>62</v>
      </c>
      <c r="G89" t="s">
        <v>102</v>
      </c>
      <c r="H89" t="s">
        <v>1662</v>
      </c>
      <c r="I89" s="34">
        <f t="shared" si="8"/>
        <v>0.97447036258017083</v>
      </c>
      <c r="J89" s="34">
        <f t="shared" si="9"/>
        <v>1.2147580647670357</v>
      </c>
      <c r="K89" s="34">
        <f t="shared" si="10"/>
        <v>-2.5795686706388529E-2</v>
      </c>
      <c r="M89" s="36">
        <f>VLOOKUP("HV_"&amp;$D89&amp;$E89&amp;VLOOKUP($F89,key!$L$3:$M$13,2,FALSE)&amp;$G89&amp;M$6,'HVAC wts'!$H$7:$R$13254,11,FALSE)</f>
        <v>1346.6381999999999</v>
      </c>
      <c r="N89" s="36">
        <f>VLOOKUP("HV_"&amp;$D89&amp;$E89&amp;VLOOKUP($F89,key!$L$3:$M$13,2,FALSE)&amp;$G89&amp;N$6,'HVAC wts'!$H$7:$R$13254,11,FALSE)</f>
        <v>77.393000000000001</v>
      </c>
      <c r="O89" s="36">
        <f>VLOOKUP("HV_"&amp;$D89&amp;$E89&amp;VLOOKUP($F89,key!$L$3:$M$13,2,FALSE)&amp;$G89&amp;O$6,'HVAC wts'!$H$7:$R$13254,11,FALSE)</f>
        <v>4471.9391999999998</v>
      </c>
      <c r="P89" s="36">
        <f>VLOOKUP("HV_"&amp;$D89&amp;$E89&amp;VLOOKUP($F89,key!$L$3:$M$13,2,FALSE)&amp;$G89&amp;P$6,'HVAC wts'!$H$7:$R$13254,11,FALSE)</f>
        <v>257.00799999999998</v>
      </c>
      <c r="Q89" s="36">
        <f>VLOOKUP("HV_"&amp;$D89&amp;$E89&amp;VLOOKUP($F89,key!$L$3:$M$13,2,FALSE)&amp;$G89&amp;Q$6,'HVAC wts'!$H$7:$R$13254,11,FALSE)</f>
        <v>108.3502</v>
      </c>
      <c r="R89" s="36">
        <f>VLOOKUP("HV_"&amp;$D89&amp;$E89&amp;VLOOKUP($F89,key!$L$3:$M$13,2,FALSE)&amp;$G89&amp;R$6,'HVAC wts'!$H$7:$R$13254,11,FALSE)</f>
        <v>359.81120000000004</v>
      </c>
      <c r="S89" s="36">
        <f t="shared" si="11"/>
        <v>6621.1397999999999</v>
      </c>
      <c r="U89">
        <f>MATCH($A89&amp;U$6,'All applic'!$A$7:$A$59080,0)</f>
        <v>329</v>
      </c>
      <c r="V89">
        <f>MATCH($A89&amp;V$6,'All applic'!$A$7:$A$59080,0)</f>
        <v>330</v>
      </c>
      <c r="W89">
        <f>MATCH($A89&amp;W$6,'All applic'!$A$7:$A$59080,0)</f>
        <v>332</v>
      </c>
      <c r="X89">
        <f>MATCH($A89&amp;X$6,'All applic'!$A$7:$A$59080,0)</f>
        <v>331</v>
      </c>
      <c r="Y89">
        <f>MATCH($A89&amp;Y$6,'All applic'!$A$7:$A$59080,0)</f>
        <v>329</v>
      </c>
      <c r="Z89">
        <f>MATCH($A89&amp;Z$6,'All applic'!$A$7:$A$59080,0)</f>
        <v>332</v>
      </c>
      <c r="AB89" s="28">
        <f>INDEX('All applic'!$H$7:$H$59080,U89)</f>
        <v>1.008</v>
      </c>
      <c r="AC89" s="28">
        <f>INDEX('All applic'!$H$7:$H$59080,V89)</f>
        <v>0.82799999999999996</v>
      </c>
      <c r="AD89" s="28">
        <f>INDEX('All applic'!$H$7:$H$59080,W89)</f>
        <v>0.98599999999999999</v>
      </c>
      <c r="AE89" s="28">
        <f>INDEX('All applic'!$H$7:$H$59080,X89)</f>
        <v>0.61199999999999999</v>
      </c>
      <c r="AF89" s="28">
        <f>INDEX('All applic'!$H$7:$H$59080,Y89)</f>
        <v>1.008</v>
      </c>
      <c r="AG89" s="28">
        <f>INDEX('All applic'!$H$7:$H$59080,Z89)</f>
        <v>0.98599999999999999</v>
      </c>
      <c r="AH89" s="28"/>
      <c r="AI89" s="28">
        <f>INDEX('All applic'!$I$7:$I$59080,U89)</f>
        <v>1.925</v>
      </c>
      <c r="AJ89" s="28">
        <f>INDEX('All applic'!$I$7:$I$59080,V89)</f>
        <v>1.9</v>
      </c>
      <c r="AK89" s="28">
        <f>INDEX('All applic'!$I$7:$I$59080,W89)</f>
        <v>1</v>
      </c>
      <c r="AL89" s="28">
        <f>INDEX('All applic'!$I$7:$I$59080,X89)</f>
        <v>1.0249999999999999</v>
      </c>
      <c r="AM89" s="28">
        <f>INDEX('All applic'!$I$7:$I$59080,Y89)</f>
        <v>1.925</v>
      </c>
      <c r="AN89" s="28">
        <f>INDEX('All applic'!$I$7:$I$59080,Z89)</f>
        <v>1</v>
      </c>
      <c r="AP89">
        <f>INDEX('All applic'!$J$7:$J$59080,U89)</f>
        <v>-2.92E-2</v>
      </c>
      <c r="AQ89">
        <v>0</v>
      </c>
      <c r="AR89">
        <f>INDEX('All applic'!$J$7:$J$59080,W89)</f>
        <v>-2.9399999999999999E-2</v>
      </c>
      <c r="AS89">
        <v>0</v>
      </c>
      <c r="AT89">
        <v>0</v>
      </c>
      <c r="AU89">
        <v>0</v>
      </c>
    </row>
    <row r="90" spans="1:47" x14ac:dyDescent="0.25">
      <c r="A90" t="str">
        <f t="shared" si="6"/>
        <v>CFLSFm2011CZ04</v>
      </c>
      <c r="B90" t="str">
        <f t="shared" si="7"/>
        <v>CFLPGESFmCZ042011</v>
      </c>
      <c r="C90" t="s">
        <v>118</v>
      </c>
      <c r="D90" t="s">
        <v>129</v>
      </c>
      <c r="E90" t="s">
        <v>1649</v>
      </c>
      <c r="F90" s="89" t="s">
        <v>62</v>
      </c>
      <c r="G90" t="s">
        <v>103</v>
      </c>
      <c r="H90" t="s">
        <v>1662</v>
      </c>
      <c r="I90" s="34">
        <f t="shared" si="8"/>
        <v>1.0623989439731207</v>
      </c>
      <c r="J90" s="34">
        <f t="shared" si="9"/>
        <v>1.8988171048825078</v>
      </c>
      <c r="K90" s="34">
        <f t="shared" si="10"/>
        <v>-2.355151515151515E-2</v>
      </c>
      <c r="M90" s="36">
        <f>VLOOKUP("HV_"&amp;$D90&amp;$E90&amp;VLOOKUP($F90,key!$L$3:$M$13,2,FALSE)&amp;$G90&amp;M$6,'HVAC wts'!$H$7:$R$13254,11,FALSE)</f>
        <v>5143.3703999999998</v>
      </c>
      <c r="N90" s="36">
        <f>VLOOKUP("HV_"&amp;$D90&amp;$E90&amp;VLOOKUP($F90,key!$L$3:$M$13,2,FALSE)&amp;$G90&amp;N$6,'HVAC wts'!$H$7:$R$13254,11,FALSE)</f>
        <v>295.596</v>
      </c>
      <c r="O90" s="36">
        <f>VLOOKUP("HV_"&amp;$D90&amp;$E90&amp;VLOOKUP($F90,key!$L$3:$M$13,2,FALSE)&amp;$G90&amp;O$6,'HVAC wts'!$H$7:$R$13254,11,FALSE)</f>
        <v>166.5702</v>
      </c>
      <c r="P90" s="36">
        <f>VLOOKUP("HV_"&amp;$D90&amp;$E90&amp;VLOOKUP($F90,key!$L$3:$M$13,2,FALSE)&amp;$G90&amp;P$6,'HVAC wts'!$H$7:$R$13254,11,FALSE)</f>
        <v>9.5730000000000004</v>
      </c>
      <c r="Q90" s="36">
        <f>VLOOKUP("HV_"&amp;$D90&amp;$E90&amp;VLOOKUP($F90,key!$L$3:$M$13,2,FALSE)&amp;$G90&amp;Q$6,'HVAC wts'!$H$7:$R$13254,11,FALSE)</f>
        <v>413.83440000000002</v>
      </c>
      <c r="R90" s="36">
        <f>VLOOKUP("HV_"&amp;$D90&amp;$E90&amp;VLOOKUP($F90,key!$L$3:$M$13,2,FALSE)&amp;$G90&amp;R$6,'HVAC wts'!$H$7:$R$13254,11,FALSE)</f>
        <v>13.402200000000002</v>
      </c>
      <c r="S90" s="36">
        <f t="shared" si="11"/>
        <v>6042.3462</v>
      </c>
      <c r="U90">
        <f>MATCH($A90&amp;U$6,'All applic'!$A$7:$A$59080,0)</f>
        <v>333</v>
      </c>
      <c r="V90">
        <f>MATCH($A90&amp;V$6,'All applic'!$A$7:$A$59080,0)</f>
        <v>334</v>
      </c>
      <c r="W90">
        <f>MATCH($A90&amp;W$6,'All applic'!$A$7:$A$59080,0)</f>
        <v>336</v>
      </c>
      <c r="X90">
        <f>MATCH($A90&amp;X$6,'All applic'!$A$7:$A$59080,0)</f>
        <v>335</v>
      </c>
      <c r="Y90">
        <f>MATCH($A90&amp;Y$6,'All applic'!$A$7:$A$59080,0)</f>
        <v>333</v>
      </c>
      <c r="Z90">
        <f>MATCH($A90&amp;Z$6,'All applic'!$A$7:$A$59080,0)</f>
        <v>336</v>
      </c>
      <c r="AB90" s="28">
        <f>INDEX('All applic'!$H$7:$H$59080,U90)</f>
        <v>1.0760000000000001</v>
      </c>
      <c r="AC90" s="28">
        <f>INDEX('All applic'!$H$7:$H$59080,V90)</f>
        <v>0.86599999999999999</v>
      </c>
      <c r="AD90" s="28">
        <f>INDEX('All applic'!$H$7:$H$59080,W90)</f>
        <v>0.98799999999999999</v>
      </c>
      <c r="AE90" s="28">
        <f>INDEX('All applic'!$H$7:$H$59080,X90)</f>
        <v>0.63</v>
      </c>
      <c r="AF90" s="28">
        <f>INDEX('All applic'!$H$7:$H$59080,Y90)</f>
        <v>1.0760000000000001</v>
      </c>
      <c r="AG90" s="28">
        <f>INDEX('All applic'!$H$7:$H$59080,Z90)</f>
        <v>0.98799999999999999</v>
      </c>
      <c r="AH90" s="28"/>
      <c r="AI90" s="28">
        <f>INDEX('All applic'!$I$7:$I$59080,U90)</f>
        <v>1.9318181818181821</v>
      </c>
      <c r="AJ90" s="28">
        <f>INDEX('All applic'!$I$7:$I$59080,V90)</f>
        <v>1.8409090909090911</v>
      </c>
      <c r="AK90" s="28">
        <f>INDEX('All applic'!$I$7:$I$59080,W90)</f>
        <v>1.0227272727272727</v>
      </c>
      <c r="AL90" s="28">
        <f>INDEX('All applic'!$I$7:$I$59080,X90)</f>
        <v>1</v>
      </c>
      <c r="AM90" s="28">
        <f>INDEX('All applic'!$I$7:$I$59080,Y90)</f>
        <v>1.9318181818181821</v>
      </c>
      <c r="AN90" s="28">
        <f>INDEX('All applic'!$I$7:$I$59080,Z90)</f>
        <v>1.0227272727272727</v>
      </c>
      <c r="AP90">
        <f>INDEX('All applic'!$J$7:$J$59080,U90)</f>
        <v>-2.6800000000000001E-2</v>
      </c>
      <c r="AQ90">
        <v>0</v>
      </c>
      <c r="AR90">
        <f>INDEX('All applic'!$J$7:$J$59080,W90)</f>
        <v>-2.6800000000000001E-2</v>
      </c>
      <c r="AS90">
        <v>0</v>
      </c>
      <c r="AT90">
        <v>0</v>
      </c>
      <c r="AU90">
        <v>0</v>
      </c>
    </row>
    <row r="91" spans="1:47" x14ac:dyDescent="0.25">
      <c r="A91" t="str">
        <f t="shared" si="6"/>
        <v>CFLSFm2011CZ05</v>
      </c>
      <c r="B91" t="str">
        <f t="shared" si="7"/>
        <v>CFLPGESFmCZ052011</v>
      </c>
      <c r="C91" t="s">
        <v>118</v>
      </c>
      <c r="D91" t="s">
        <v>129</v>
      </c>
      <c r="E91" t="s">
        <v>1649</v>
      </c>
      <c r="F91" s="89" t="s">
        <v>62</v>
      </c>
      <c r="G91" t="s">
        <v>104</v>
      </c>
      <c r="H91" t="s">
        <v>1662</v>
      </c>
      <c r="I91" s="34">
        <f t="shared" si="8"/>
        <v>0.95759263339239098</v>
      </c>
      <c r="J91" s="34">
        <f t="shared" si="9"/>
        <v>1.1411382820382503</v>
      </c>
      <c r="K91" s="34">
        <f t="shared" si="10"/>
        <v>-2.9993030303030303E-2</v>
      </c>
      <c r="M91" s="36">
        <f>VLOOKUP("HV_"&amp;$D91&amp;$E91&amp;VLOOKUP($F91,key!$L$3:$M$13,2,FALSE)&amp;$G91&amp;M$6,'HVAC wts'!$H$7:$R$13254,11,FALSE)</f>
        <v>126.5502</v>
      </c>
      <c r="N91" s="36">
        <f>VLOOKUP("HV_"&amp;$D91&amp;$E91&amp;VLOOKUP($F91,key!$L$3:$M$13,2,FALSE)&amp;$G91&amp;N$6,'HVAC wts'!$H$7:$R$13254,11,FALSE)</f>
        <v>7.2730000000000006</v>
      </c>
      <c r="O91" s="36">
        <f>VLOOKUP("HV_"&amp;$D91&amp;$E91&amp;VLOOKUP($F91,key!$L$3:$M$13,2,FALSE)&amp;$G91&amp;O$6,'HVAC wts'!$H$7:$R$13254,11,FALSE)</f>
        <v>792.44820000000004</v>
      </c>
      <c r="P91" s="36">
        <f>VLOOKUP("HV_"&amp;$D91&amp;$E91&amp;VLOOKUP($F91,key!$L$3:$M$13,2,FALSE)&amp;$G91&amp;P$6,'HVAC wts'!$H$7:$R$13254,11,FALSE)</f>
        <v>45.543000000000006</v>
      </c>
      <c r="Q91" s="36">
        <f>VLOOKUP("HV_"&amp;$D91&amp;$E91&amp;VLOOKUP($F91,key!$L$3:$M$13,2,FALSE)&amp;$G91&amp;Q$6,'HVAC wts'!$H$7:$R$13254,11,FALSE)</f>
        <v>10.182200000000002</v>
      </c>
      <c r="R91" s="36">
        <f>VLOOKUP("HV_"&amp;$D91&amp;$E91&amp;VLOOKUP($F91,key!$L$3:$M$13,2,FALSE)&amp;$G91&amp;R$6,'HVAC wts'!$H$7:$R$13254,11,FALSE)</f>
        <v>63.760200000000005</v>
      </c>
      <c r="S91" s="36">
        <f t="shared" si="11"/>
        <v>1045.7568000000001</v>
      </c>
      <c r="U91">
        <f>MATCH($A91&amp;U$6,'All applic'!$A$7:$A$59080,0)</f>
        <v>337</v>
      </c>
      <c r="V91">
        <f>MATCH($A91&amp;V$6,'All applic'!$A$7:$A$59080,0)</f>
        <v>338</v>
      </c>
      <c r="W91">
        <f>MATCH($A91&amp;W$6,'All applic'!$A$7:$A$59080,0)</f>
        <v>340</v>
      </c>
      <c r="X91">
        <f>MATCH($A91&amp;X$6,'All applic'!$A$7:$A$59080,0)</f>
        <v>339</v>
      </c>
      <c r="Y91">
        <f>MATCH($A91&amp;Y$6,'All applic'!$A$7:$A$59080,0)</f>
        <v>337</v>
      </c>
      <c r="Z91">
        <f>MATCH($A91&amp;Z$6,'All applic'!$A$7:$A$59080,0)</f>
        <v>340</v>
      </c>
      <c r="AB91" s="28">
        <f>INDEX('All applic'!$H$7:$H$59080,U91)</f>
        <v>1</v>
      </c>
      <c r="AC91" s="28">
        <f>INDEX('All applic'!$H$7:$H$59080,V91)</f>
        <v>0.72599999999999998</v>
      </c>
      <c r="AD91" s="28">
        <f>INDEX('All applic'!$H$7:$H$59080,W91)</f>
        <v>0.98</v>
      </c>
      <c r="AE91" s="28">
        <f>INDEX('All applic'!$H$7:$H$59080,X91)</f>
        <v>0.44600000000000001</v>
      </c>
      <c r="AF91" s="28">
        <f>INDEX('All applic'!$H$7:$H$59080,Y91)</f>
        <v>1</v>
      </c>
      <c r="AG91" s="28">
        <f>INDEX('All applic'!$H$7:$H$59080,Z91)</f>
        <v>0.98</v>
      </c>
      <c r="AH91" s="28"/>
      <c r="AI91" s="28">
        <f>INDEX('All applic'!$I$7:$I$59080,U91)</f>
        <v>1.8863636363636365</v>
      </c>
      <c r="AJ91" s="28">
        <f>INDEX('All applic'!$I$7:$I$59080,V91)</f>
        <v>1.9545454545454546</v>
      </c>
      <c r="AK91" s="28">
        <f>INDEX('All applic'!$I$7:$I$59080,W91)</f>
        <v>1.0227272727272727</v>
      </c>
      <c r="AL91" s="28">
        <f>INDEX('All applic'!$I$7:$I$59080,X91)</f>
        <v>1</v>
      </c>
      <c r="AM91" s="28">
        <f>INDEX('All applic'!$I$7:$I$59080,Y91)</f>
        <v>1.8863636363636365</v>
      </c>
      <c r="AN91" s="28">
        <f>INDEX('All applic'!$I$7:$I$59080,Z91)</f>
        <v>1.0227272727272727</v>
      </c>
      <c r="AP91">
        <f>INDEX('All applic'!$J$7:$J$59080,U91)</f>
        <v>-3.4130000000000001E-2</v>
      </c>
      <c r="AQ91">
        <v>0</v>
      </c>
      <c r="AR91">
        <f>INDEX('All applic'!$J$7:$J$59080,W91)</f>
        <v>-3.4130000000000001E-2</v>
      </c>
      <c r="AS91">
        <v>0</v>
      </c>
      <c r="AT91">
        <v>0</v>
      </c>
      <c r="AU91">
        <v>0</v>
      </c>
    </row>
    <row r="92" spans="1:47" x14ac:dyDescent="0.25">
      <c r="A92" t="str">
        <f t="shared" si="6"/>
        <v>CFLSFm2011CZ06</v>
      </c>
      <c r="B92" t="str">
        <f t="shared" si="7"/>
        <v>CFLPGESFmCZ062011</v>
      </c>
      <c r="C92" t="s">
        <v>118</v>
      </c>
      <c r="D92" t="s">
        <v>129</v>
      </c>
      <c r="E92" t="s">
        <v>1649</v>
      </c>
      <c r="F92" s="89" t="s">
        <v>62</v>
      </c>
      <c r="G92" t="s">
        <v>105</v>
      </c>
      <c r="H92" t="s">
        <v>1662</v>
      </c>
      <c r="I92" s="34">
        <f t="shared" si="8"/>
        <v>0</v>
      </c>
      <c r="J92" s="34">
        <f t="shared" si="9"/>
        <v>0</v>
      </c>
      <c r="K92" s="34">
        <f t="shared" si="10"/>
        <v>0</v>
      </c>
      <c r="M92" s="36">
        <f>VLOOKUP("HV_"&amp;$D92&amp;$E92&amp;VLOOKUP($F92,key!$L$3:$M$13,2,FALSE)&amp;$G92&amp;M$6,'HVAC wts'!$H$7:$R$13254,11,FALSE)</f>
        <v>0</v>
      </c>
      <c r="N92" s="36">
        <f>VLOOKUP("HV_"&amp;$D92&amp;$E92&amp;VLOOKUP($F92,key!$L$3:$M$13,2,FALSE)&amp;$G92&amp;N$6,'HVAC wts'!$H$7:$R$13254,11,FALSE)</f>
        <v>0</v>
      </c>
      <c r="O92" s="36">
        <f>VLOOKUP("HV_"&amp;$D92&amp;$E92&amp;VLOOKUP($F92,key!$L$3:$M$13,2,FALSE)&amp;$G92&amp;O$6,'HVAC wts'!$H$7:$R$13254,11,FALSE)</f>
        <v>0</v>
      </c>
      <c r="P92" s="36">
        <f>VLOOKUP("HV_"&amp;$D92&amp;$E92&amp;VLOOKUP($F92,key!$L$3:$M$13,2,FALSE)&amp;$G92&amp;P$6,'HVAC wts'!$H$7:$R$13254,11,FALSE)</f>
        <v>0</v>
      </c>
      <c r="Q92" s="36">
        <f>VLOOKUP("HV_"&amp;$D92&amp;$E92&amp;VLOOKUP($F92,key!$L$3:$M$13,2,FALSE)&amp;$G92&amp;Q$6,'HVAC wts'!$H$7:$R$13254,11,FALSE)</f>
        <v>0</v>
      </c>
      <c r="R92" s="36">
        <f>VLOOKUP("HV_"&amp;$D92&amp;$E92&amp;VLOOKUP($F92,key!$L$3:$M$13,2,FALSE)&amp;$G92&amp;R$6,'HVAC wts'!$H$7:$R$13254,11,FALSE)</f>
        <v>0</v>
      </c>
      <c r="S92" s="36">
        <f t="shared" si="11"/>
        <v>0</v>
      </c>
      <c r="U92">
        <f>MATCH($A92&amp;U$6,'All applic'!$A$7:$A$59080,0)</f>
        <v>341</v>
      </c>
      <c r="V92">
        <f>MATCH($A92&amp;V$6,'All applic'!$A$7:$A$59080,0)</f>
        <v>342</v>
      </c>
      <c r="W92">
        <f>MATCH($A92&amp;W$6,'All applic'!$A$7:$A$59080,0)</f>
        <v>344</v>
      </c>
      <c r="X92">
        <f>MATCH($A92&amp;X$6,'All applic'!$A$7:$A$59080,0)</f>
        <v>343</v>
      </c>
      <c r="Y92">
        <f>MATCH($A92&amp;Y$6,'All applic'!$A$7:$A$59080,0)</f>
        <v>341</v>
      </c>
      <c r="Z92">
        <f>MATCH($A92&amp;Z$6,'All applic'!$A$7:$A$59080,0)</f>
        <v>344</v>
      </c>
      <c r="AB92" s="28">
        <f>INDEX('All applic'!$H$7:$H$59080,U92)</f>
        <v>1.0640000000000001</v>
      </c>
      <c r="AC92" s="28">
        <f>INDEX('All applic'!$H$7:$H$59080,V92)</f>
        <v>0.90400000000000003</v>
      </c>
      <c r="AD92" s="28">
        <f>INDEX('All applic'!$H$7:$H$59080,W92)</f>
        <v>0.99</v>
      </c>
      <c r="AE92" s="28">
        <f>INDEX('All applic'!$H$7:$H$59080,X92)</f>
        <v>0.67800000000000005</v>
      </c>
      <c r="AF92" s="28">
        <f>INDEX('All applic'!$H$7:$H$59080,Y92)</f>
        <v>1.0640000000000001</v>
      </c>
      <c r="AG92" s="28">
        <f>INDEX('All applic'!$H$7:$H$59080,Z92)</f>
        <v>0.99</v>
      </c>
      <c r="AH92" s="28"/>
      <c r="AI92" s="28">
        <f>INDEX('All applic'!$I$7:$I$59080,U92)</f>
        <v>1.7272727272727273</v>
      </c>
      <c r="AJ92" s="28">
        <f>INDEX('All applic'!$I$7:$I$59080,V92)</f>
        <v>1.8863636363636365</v>
      </c>
      <c r="AK92" s="28">
        <f>INDEX('All applic'!$I$7:$I$59080,W92)</f>
        <v>1</v>
      </c>
      <c r="AL92" s="28">
        <f>INDEX('All applic'!$I$7:$I$59080,X92)</f>
        <v>1.0227272727272727</v>
      </c>
      <c r="AM92" s="28">
        <f>INDEX('All applic'!$I$7:$I$59080,Y92)</f>
        <v>1.7272727272727273</v>
      </c>
      <c r="AN92" s="28">
        <f>INDEX('All applic'!$I$7:$I$59080,Z92)</f>
        <v>1</v>
      </c>
      <c r="AP92">
        <f>INDEX('All applic'!$J$7:$J$59080,U92)</f>
        <v>-2.52E-2</v>
      </c>
      <c r="AQ92">
        <v>0</v>
      </c>
      <c r="AR92">
        <f>INDEX('All applic'!$J$7:$J$59080,W92)</f>
        <v>-2.52E-2</v>
      </c>
      <c r="AS92">
        <v>0</v>
      </c>
      <c r="AT92">
        <v>0</v>
      </c>
      <c r="AU92">
        <v>0</v>
      </c>
    </row>
    <row r="93" spans="1:47" x14ac:dyDescent="0.25">
      <c r="A93" t="str">
        <f t="shared" si="6"/>
        <v>CFLSFm2011CZ07</v>
      </c>
      <c r="B93" t="str">
        <f t="shared" si="7"/>
        <v>CFLPGESFmCZ072011</v>
      </c>
      <c r="C93" t="s">
        <v>118</v>
      </c>
      <c r="D93" t="s">
        <v>129</v>
      </c>
      <c r="E93" t="s">
        <v>1649</v>
      </c>
      <c r="F93" s="89" t="s">
        <v>62</v>
      </c>
      <c r="G93" t="s">
        <v>106</v>
      </c>
      <c r="H93" t="s">
        <v>1662</v>
      </c>
      <c r="I93" s="34">
        <f t="shared" si="8"/>
        <v>0</v>
      </c>
      <c r="J93" s="34">
        <f t="shared" si="9"/>
        <v>0</v>
      </c>
      <c r="K93" s="34">
        <f t="shared" si="10"/>
        <v>0</v>
      </c>
      <c r="M93" s="36">
        <f>VLOOKUP("HV_"&amp;$D93&amp;$E93&amp;VLOOKUP($F93,key!$L$3:$M$13,2,FALSE)&amp;$G93&amp;M$6,'HVAC wts'!$H$7:$R$13254,11,FALSE)</f>
        <v>0</v>
      </c>
      <c r="N93" s="36">
        <f>VLOOKUP("HV_"&amp;$D93&amp;$E93&amp;VLOOKUP($F93,key!$L$3:$M$13,2,FALSE)&amp;$G93&amp;N$6,'HVAC wts'!$H$7:$R$13254,11,FALSE)</f>
        <v>0</v>
      </c>
      <c r="O93" s="36">
        <f>VLOOKUP("HV_"&amp;$D93&amp;$E93&amp;VLOOKUP($F93,key!$L$3:$M$13,2,FALSE)&amp;$G93&amp;O$6,'HVAC wts'!$H$7:$R$13254,11,FALSE)</f>
        <v>0</v>
      </c>
      <c r="P93" s="36">
        <f>VLOOKUP("HV_"&amp;$D93&amp;$E93&amp;VLOOKUP($F93,key!$L$3:$M$13,2,FALSE)&amp;$G93&amp;P$6,'HVAC wts'!$H$7:$R$13254,11,FALSE)</f>
        <v>0</v>
      </c>
      <c r="Q93" s="36">
        <f>VLOOKUP("HV_"&amp;$D93&amp;$E93&amp;VLOOKUP($F93,key!$L$3:$M$13,2,FALSE)&amp;$G93&amp;Q$6,'HVAC wts'!$H$7:$R$13254,11,FALSE)</f>
        <v>0</v>
      </c>
      <c r="R93" s="36">
        <f>VLOOKUP("HV_"&amp;$D93&amp;$E93&amp;VLOOKUP($F93,key!$L$3:$M$13,2,FALSE)&amp;$G93&amp;R$6,'HVAC wts'!$H$7:$R$13254,11,FALSE)</f>
        <v>0</v>
      </c>
      <c r="S93" s="36">
        <f t="shared" si="11"/>
        <v>0</v>
      </c>
      <c r="U93">
        <f>MATCH($A93&amp;U$6,'All applic'!$A$7:$A$59080,0)</f>
        <v>345</v>
      </c>
      <c r="V93">
        <f>MATCH($A93&amp;V$6,'All applic'!$A$7:$A$59080,0)</f>
        <v>346</v>
      </c>
      <c r="W93">
        <f>MATCH($A93&amp;W$6,'All applic'!$A$7:$A$59080,0)</f>
        <v>348</v>
      </c>
      <c r="X93">
        <f>MATCH($A93&amp;X$6,'All applic'!$A$7:$A$59080,0)</f>
        <v>347</v>
      </c>
      <c r="Y93">
        <f>MATCH($A93&amp;Y$6,'All applic'!$A$7:$A$59080,0)</f>
        <v>345</v>
      </c>
      <c r="Z93">
        <f>MATCH($A93&amp;Z$6,'All applic'!$A$7:$A$59080,0)</f>
        <v>348</v>
      </c>
      <c r="AB93" s="28">
        <f>INDEX('All applic'!$H$7:$H$59080,U93)</f>
        <v>1.1160000000000001</v>
      </c>
      <c r="AC93" s="28">
        <f>INDEX('All applic'!$H$7:$H$59080,V93)</f>
        <v>1.028</v>
      </c>
      <c r="AD93" s="28">
        <f>INDEX('All applic'!$H$7:$H$59080,W93)</f>
        <v>0.996</v>
      </c>
      <c r="AE93" s="28">
        <f>INDEX('All applic'!$H$7:$H$59080,X93)</f>
        <v>0.80200000000000005</v>
      </c>
      <c r="AF93" s="28">
        <f>INDEX('All applic'!$H$7:$H$59080,Y93)</f>
        <v>1.1160000000000001</v>
      </c>
      <c r="AG93" s="28">
        <f>INDEX('All applic'!$H$7:$H$59080,Z93)</f>
        <v>0.996</v>
      </c>
      <c r="AH93" s="28"/>
      <c r="AI93" s="28">
        <f>INDEX('All applic'!$I$7:$I$59080,U93)</f>
        <v>1.2954545454545456</v>
      </c>
      <c r="AJ93" s="28">
        <f>INDEX('All applic'!$I$7:$I$59080,V93)</f>
        <v>1.6136363636363635</v>
      </c>
      <c r="AK93" s="28">
        <f>INDEX('All applic'!$I$7:$I$59080,W93)</f>
        <v>1</v>
      </c>
      <c r="AL93" s="28">
        <f>INDEX('All applic'!$I$7:$I$59080,X93)</f>
        <v>1</v>
      </c>
      <c r="AM93" s="28">
        <f>INDEX('All applic'!$I$7:$I$59080,Y93)</f>
        <v>1.2954545454545456</v>
      </c>
      <c r="AN93" s="28">
        <f>INDEX('All applic'!$I$7:$I$59080,Z93)</f>
        <v>1</v>
      </c>
      <c r="AP93">
        <f>INDEX('All applic'!$J$7:$J$59080,U93)</f>
        <v>-1.694E-2</v>
      </c>
      <c r="AQ93">
        <v>0</v>
      </c>
      <c r="AR93">
        <f>INDEX('All applic'!$J$7:$J$59080,W93)</f>
        <v>-1.704E-2</v>
      </c>
      <c r="AS93">
        <v>0</v>
      </c>
      <c r="AT93">
        <v>0</v>
      </c>
      <c r="AU93">
        <v>0</v>
      </c>
    </row>
    <row r="94" spans="1:47" x14ac:dyDescent="0.25">
      <c r="A94" t="str">
        <f t="shared" si="6"/>
        <v>CFLSFm2011CZ08</v>
      </c>
      <c r="B94" t="str">
        <f t="shared" si="7"/>
        <v>CFLPGESFmCZ082011</v>
      </c>
      <c r="C94" t="s">
        <v>118</v>
      </c>
      <c r="D94" t="s">
        <v>129</v>
      </c>
      <c r="E94" t="s">
        <v>1649</v>
      </c>
      <c r="F94" s="89" t="s">
        <v>62</v>
      </c>
      <c r="G94" t="s">
        <v>107</v>
      </c>
      <c r="H94" t="s">
        <v>1662</v>
      </c>
      <c r="I94" s="34">
        <f t="shared" si="8"/>
        <v>0</v>
      </c>
      <c r="J94" s="34">
        <f t="shared" si="9"/>
        <v>0</v>
      </c>
      <c r="K94" s="34">
        <f t="shared" si="10"/>
        <v>0</v>
      </c>
      <c r="M94" s="36">
        <f>VLOOKUP("HV_"&amp;$D94&amp;$E94&amp;VLOOKUP($F94,key!$L$3:$M$13,2,FALSE)&amp;$G94&amp;M$6,'HVAC wts'!$H$7:$R$13254,11,FALSE)</f>
        <v>0</v>
      </c>
      <c r="N94" s="36">
        <f>VLOOKUP("HV_"&amp;$D94&amp;$E94&amp;VLOOKUP($F94,key!$L$3:$M$13,2,FALSE)&amp;$G94&amp;N$6,'HVAC wts'!$H$7:$R$13254,11,FALSE)</f>
        <v>0</v>
      </c>
      <c r="O94" s="36">
        <f>VLOOKUP("HV_"&amp;$D94&amp;$E94&amp;VLOOKUP($F94,key!$L$3:$M$13,2,FALSE)&amp;$G94&amp;O$6,'HVAC wts'!$H$7:$R$13254,11,FALSE)</f>
        <v>0</v>
      </c>
      <c r="P94" s="36">
        <f>VLOOKUP("HV_"&amp;$D94&amp;$E94&amp;VLOOKUP($F94,key!$L$3:$M$13,2,FALSE)&amp;$G94&amp;P$6,'HVAC wts'!$H$7:$R$13254,11,FALSE)</f>
        <v>0</v>
      </c>
      <c r="Q94" s="36">
        <f>VLOOKUP("HV_"&amp;$D94&amp;$E94&amp;VLOOKUP($F94,key!$L$3:$M$13,2,FALSE)&amp;$G94&amp;Q$6,'HVAC wts'!$H$7:$R$13254,11,FALSE)</f>
        <v>0</v>
      </c>
      <c r="R94" s="36">
        <f>VLOOKUP("HV_"&amp;$D94&amp;$E94&amp;VLOOKUP($F94,key!$L$3:$M$13,2,FALSE)&amp;$G94&amp;R$6,'HVAC wts'!$H$7:$R$13254,11,FALSE)</f>
        <v>0</v>
      </c>
      <c r="S94" s="36">
        <f t="shared" si="11"/>
        <v>0</v>
      </c>
      <c r="U94">
        <f>MATCH($A94&amp;U$6,'All applic'!$A$7:$A$59080,0)</f>
        <v>349</v>
      </c>
      <c r="V94">
        <f>MATCH($A94&amp;V$6,'All applic'!$A$7:$A$59080,0)</f>
        <v>350</v>
      </c>
      <c r="W94">
        <f>MATCH($A94&amp;W$6,'All applic'!$A$7:$A$59080,0)</f>
        <v>352</v>
      </c>
      <c r="X94">
        <f>MATCH($A94&amp;X$6,'All applic'!$A$7:$A$59080,0)</f>
        <v>351</v>
      </c>
      <c r="Y94">
        <f>MATCH($A94&amp;Y$6,'All applic'!$A$7:$A$59080,0)</f>
        <v>349</v>
      </c>
      <c r="Z94">
        <f>MATCH($A94&amp;Z$6,'All applic'!$A$7:$A$59080,0)</f>
        <v>352</v>
      </c>
      <c r="AB94" s="28">
        <f>INDEX('All applic'!$H$7:$H$59080,U94)</f>
        <v>1.1539999999999999</v>
      </c>
      <c r="AC94" s="28">
        <f>INDEX('All applic'!$H$7:$H$59080,V94)</f>
        <v>1.0660000000000001</v>
      </c>
      <c r="AD94" s="28">
        <f>INDEX('All applic'!$H$7:$H$59080,W94)</f>
        <v>0.996</v>
      </c>
      <c r="AE94" s="28">
        <f>INDEX('All applic'!$H$7:$H$59080,X94)</f>
        <v>0.78200000000000003</v>
      </c>
      <c r="AF94" s="28">
        <f>INDEX('All applic'!$H$7:$H$59080,Y94)</f>
        <v>1.1539999999999999</v>
      </c>
      <c r="AG94" s="28">
        <f>INDEX('All applic'!$H$7:$H$59080,Z94)</f>
        <v>0.996</v>
      </c>
      <c r="AH94" s="28"/>
      <c r="AI94" s="28">
        <f>INDEX('All applic'!$I$7:$I$59080,U94)</f>
        <v>1.4545454545454546</v>
      </c>
      <c r="AJ94" s="28">
        <f>INDEX('All applic'!$I$7:$I$59080,V94)</f>
        <v>1.7045454545454546</v>
      </c>
      <c r="AK94" s="28">
        <f>INDEX('All applic'!$I$7:$I$59080,W94)</f>
        <v>1.0227272727272727</v>
      </c>
      <c r="AL94" s="28">
        <f>INDEX('All applic'!$I$7:$I$59080,X94)</f>
        <v>1.0227272727272727</v>
      </c>
      <c r="AM94" s="28">
        <f>INDEX('All applic'!$I$7:$I$59080,Y94)</f>
        <v>1.4545454545454546</v>
      </c>
      <c r="AN94" s="28">
        <f>INDEX('All applic'!$I$7:$I$59080,Z94)</f>
        <v>1.0227272727272727</v>
      </c>
      <c r="AP94">
        <f>INDEX('All applic'!$J$7:$J$59080,U94)</f>
        <v>-1.7079999999999998E-2</v>
      </c>
      <c r="AQ94">
        <v>0</v>
      </c>
      <c r="AR94">
        <f>INDEX('All applic'!$J$7:$J$59080,W94)</f>
        <v>-1.7260000000000001E-2</v>
      </c>
      <c r="AS94">
        <v>0</v>
      </c>
      <c r="AT94">
        <v>0</v>
      </c>
      <c r="AU94">
        <v>0</v>
      </c>
    </row>
    <row r="95" spans="1:47" x14ac:dyDescent="0.25">
      <c r="A95" t="str">
        <f t="shared" si="6"/>
        <v>CFLSFm2011CZ09</v>
      </c>
      <c r="B95" t="str">
        <f t="shared" si="7"/>
        <v>CFLPGESFmCZ092011</v>
      </c>
      <c r="C95" t="s">
        <v>118</v>
      </c>
      <c r="D95" t="s">
        <v>129</v>
      </c>
      <c r="E95" t="s">
        <v>1649</v>
      </c>
      <c r="F95" s="89" t="s">
        <v>62</v>
      </c>
      <c r="G95" t="s">
        <v>108</v>
      </c>
      <c r="H95" t="s">
        <v>1662</v>
      </c>
      <c r="I95" s="34">
        <f t="shared" si="8"/>
        <v>0</v>
      </c>
      <c r="J95" s="34">
        <f t="shared" si="9"/>
        <v>0</v>
      </c>
      <c r="K95" s="34">
        <f t="shared" si="10"/>
        <v>0</v>
      </c>
      <c r="M95" s="36">
        <f>VLOOKUP("HV_"&amp;$D95&amp;$E95&amp;VLOOKUP($F95,key!$L$3:$M$13,2,FALSE)&amp;$G95&amp;M$6,'HVAC wts'!$H$7:$R$13254,11,FALSE)</f>
        <v>0</v>
      </c>
      <c r="N95" s="36">
        <f>VLOOKUP("HV_"&amp;$D95&amp;$E95&amp;VLOOKUP($F95,key!$L$3:$M$13,2,FALSE)&amp;$G95&amp;N$6,'HVAC wts'!$H$7:$R$13254,11,FALSE)</f>
        <v>0</v>
      </c>
      <c r="O95" s="36">
        <f>VLOOKUP("HV_"&amp;$D95&amp;$E95&amp;VLOOKUP($F95,key!$L$3:$M$13,2,FALSE)&amp;$G95&amp;O$6,'HVAC wts'!$H$7:$R$13254,11,FALSE)</f>
        <v>0</v>
      </c>
      <c r="P95" s="36">
        <f>VLOOKUP("HV_"&amp;$D95&amp;$E95&amp;VLOOKUP($F95,key!$L$3:$M$13,2,FALSE)&amp;$G95&amp;P$6,'HVAC wts'!$H$7:$R$13254,11,FALSE)</f>
        <v>0</v>
      </c>
      <c r="Q95" s="36">
        <f>VLOOKUP("HV_"&amp;$D95&amp;$E95&amp;VLOOKUP($F95,key!$L$3:$M$13,2,FALSE)&amp;$G95&amp;Q$6,'HVAC wts'!$H$7:$R$13254,11,FALSE)</f>
        <v>0</v>
      </c>
      <c r="R95" s="36">
        <f>VLOOKUP("HV_"&amp;$D95&amp;$E95&amp;VLOOKUP($F95,key!$L$3:$M$13,2,FALSE)&amp;$G95&amp;R$6,'HVAC wts'!$H$7:$R$13254,11,FALSE)</f>
        <v>0</v>
      </c>
      <c r="S95" s="36">
        <f t="shared" si="11"/>
        <v>0</v>
      </c>
      <c r="U95">
        <f>MATCH($A95&amp;U$6,'All applic'!$A$7:$A$59080,0)</f>
        <v>353</v>
      </c>
      <c r="V95">
        <f>MATCH($A95&amp;V$6,'All applic'!$A$7:$A$59080,0)</f>
        <v>354</v>
      </c>
      <c r="W95">
        <f>MATCH($A95&amp;W$6,'All applic'!$A$7:$A$59080,0)</f>
        <v>356</v>
      </c>
      <c r="X95">
        <f>MATCH($A95&amp;X$6,'All applic'!$A$7:$A$59080,0)</f>
        <v>355</v>
      </c>
      <c r="Y95">
        <f>MATCH($A95&amp;Y$6,'All applic'!$A$7:$A$59080,0)</f>
        <v>353</v>
      </c>
      <c r="Z95">
        <f>MATCH($A95&amp;Z$6,'All applic'!$A$7:$A$59080,0)</f>
        <v>356</v>
      </c>
      <c r="AB95" s="28">
        <f>INDEX('All applic'!$H$7:$H$59080,U95)</f>
        <v>1.1120000000000001</v>
      </c>
      <c r="AC95" s="28">
        <f>INDEX('All applic'!$H$7:$H$59080,V95)</f>
        <v>0.99399999999999999</v>
      </c>
      <c r="AD95" s="28">
        <f>INDEX('All applic'!$H$7:$H$59080,W95)</f>
        <v>0.99399999999999999</v>
      </c>
      <c r="AE95" s="28">
        <f>INDEX('All applic'!$H$7:$H$59080,X95)</f>
        <v>0.72599999999999998</v>
      </c>
      <c r="AF95" s="28">
        <f>INDEX('All applic'!$H$7:$H$59080,Y95)</f>
        <v>1.1120000000000001</v>
      </c>
      <c r="AG95" s="28">
        <f>INDEX('All applic'!$H$7:$H$59080,Z95)</f>
        <v>0.99399999999999999</v>
      </c>
      <c r="AH95" s="28"/>
      <c r="AI95" s="28">
        <f>INDEX('All applic'!$I$7:$I$59080,U95)</f>
        <v>1.5000000000000002</v>
      </c>
      <c r="AJ95" s="28">
        <f>INDEX('All applic'!$I$7:$I$59080,V95)</f>
        <v>1.6363636363636362</v>
      </c>
      <c r="AK95" s="28">
        <f>INDEX('All applic'!$I$7:$I$59080,W95)</f>
        <v>1</v>
      </c>
      <c r="AL95" s="28">
        <f>INDEX('All applic'!$I$7:$I$59080,X95)</f>
        <v>1.0227272727272727</v>
      </c>
      <c r="AM95" s="28">
        <f>INDEX('All applic'!$I$7:$I$59080,Y95)</f>
        <v>1.5000000000000002</v>
      </c>
      <c r="AN95" s="28">
        <f>INDEX('All applic'!$I$7:$I$59080,Z95)</f>
        <v>1</v>
      </c>
      <c r="AP95">
        <f>INDEX('All applic'!$J$7:$J$59080,U95)</f>
        <v>-1.924E-2</v>
      </c>
      <c r="AQ95">
        <v>0</v>
      </c>
      <c r="AR95">
        <f>INDEX('All applic'!$J$7:$J$59080,W95)</f>
        <v>-1.9280000000000002E-2</v>
      </c>
      <c r="AS95">
        <v>0</v>
      </c>
      <c r="AT95">
        <v>0</v>
      </c>
      <c r="AU95">
        <v>0</v>
      </c>
    </row>
    <row r="96" spans="1:47" x14ac:dyDescent="0.25">
      <c r="A96" t="str">
        <f t="shared" si="6"/>
        <v>CFLSFm2011CZ10</v>
      </c>
      <c r="B96" t="str">
        <f t="shared" si="7"/>
        <v>CFLPGESFmCZ102011</v>
      </c>
      <c r="C96" t="s">
        <v>118</v>
      </c>
      <c r="D96" t="s">
        <v>129</v>
      </c>
      <c r="E96" t="s">
        <v>1649</v>
      </c>
      <c r="F96" s="89" t="s">
        <v>62</v>
      </c>
      <c r="G96" t="s">
        <v>109</v>
      </c>
      <c r="H96" t="s">
        <v>1662</v>
      </c>
      <c r="I96" s="34">
        <f t="shared" si="8"/>
        <v>0</v>
      </c>
      <c r="J96" s="34">
        <f t="shared" si="9"/>
        <v>0</v>
      </c>
      <c r="K96" s="34">
        <f t="shared" si="10"/>
        <v>0</v>
      </c>
      <c r="M96" s="36">
        <f>VLOOKUP("HV_"&amp;$D96&amp;$E96&amp;VLOOKUP($F96,key!$L$3:$M$13,2,FALSE)&amp;$G96&amp;M$6,'HVAC wts'!$H$7:$R$13254,11,FALSE)</f>
        <v>0</v>
      </c>
      <c r="N96" s="36">
        <f>VLOOKUP("HV_"&amp;$D96&amp;$E96&amp;VLOOKUP($F96,key!$L$3:$M$13,2,FALSE)&amp;$G96&amp;N$6,'HVAC wts'!$H$7:$R$13254,11,FALSE)</f>
        <v>0</v>
      </c>
      <c r="O96" s="36">
        <f>VLOOKUP("HV_"&amp;$D96&amp;$E96&amp;VLOOKUP($F96,key!$L$3:$M$13,2,FALSE)&amp;$G96&amp;O$6,'HVAC wts'!$H$7:$R$13254,11,FALSE)</f>
        <v>0</v>
      </c>
      <c r="P96" s="36">
        <f>VLOOKUP("HV_"&amp;$D96&amp;$E96&amp;VLOOKUP($F96,key!$L$3:$M$13,2,FALSE)&amp;$G96&amp;P$6,'HVAC wts'!$H$7:$R$13254,11,FALSE)</f>
        <v>0</v>
      </c>
      <c r="Q96" s="36">
        <f>VLOOKUP("HV_"&amp;$D96&amp;$E96&amp;VLOOKUP($F96,key!$L$3:$M$13,2,FALSE)&amp;$G96&amp;Q$6,'HVAC wts'!$H$7:$R$13254,11,FALSE)</f>
        <v>0</v>
      </c>
      <c r="R96" s="36">
        <f>VLOOKUP("HV_"&amp;$D96&amp;$E96&amp;VLOOKUP($F96,key!$L$3:$M$13,2,FALSE)&amp;$G96&amp;R$6,'HVAC wts'!$H$7:$R$13254,11,FALSE)</f>
        <v>0</v>
      </c>
      <c r="S96" s="36">
        <f t="shared" si="11"/>
        <v>0</v>
      </c>
      <c r="U96">
        <f>MATCH($A96&amp;U$6,'All applic'!$A$7:$A$59080,0)</f>
        <v>357</v>
      </c>
      <c r="V96">
        <f>MATCH($A96&amp;V$6,'All applic'!$A$7:$A$59080,0)</f>
        <v>358</v>
      </c>
      <c r="W96">
        <f>MATCH($A96&amp;W$6,'All applic'!$A$7:$A$59080,0)</f>
        <v>360</v>
      </c>
      <c r="X96">
        <f>MATCH($A96&amp;X$6,'All applic'!$A$7:$A$59080,0)</f>
        <v>359</v>
      </c>
      <c r="Y96">
        <f>MATCH($A96&amp;Y$6,'All applic'!$A$7:$A$59080,0)</f>
        <v>357</v>
      </c>
      <c r="Z96">
        <f>MATCH($A96&amp;Z$6,'All applic'!$A$7:$A$59080,0)</f>
        <v>360</v>
      </c>
      <c r="AB96" s="28">
        <f>INDEX('All applic'!$H$7:$H$59080,U96)</f>
        <v>1.1140000000000001</v>
      </c>
      <c r="AC96" s="28">
        <f>INDEX('All applic'!$H$7:$H$59080,V96)</f>
        <v>0.97</v>
      </c>
      <c r="AD96" s="28">
        <f>INDEX('All applic'!$H$7:$H$59080,W96)</f>
        <v>0.99</v>
      </c>
      <c r="AE96" s="28">
        <f>INDEX('All applic'!$H$7:$H$59080,X96)</f>
        <v>0.64600000000000002</v>
      </c>
      <c r="AF96" s="28">
        <f>INDEX('All applic'!$H$7:$H$59080,Y96)</f>
        <v>1.1140000000000001</v>
      </c>
      <c r="AG96" s="28">
        <f>INDEX('All applic'!$H$7:$H$59080,Z96)</f>
        <v>0.99</v>
      </c>
      <c r="AH96" s="28"/>
      <c r="AI96" s="28">
        <f>INDEX('All applic'!$I$7:$I$59080,U96)</f>
        <v>1.3863636363636365</v>
      </c>
      <c r="AJ96" s="28">
        <f>INDEX('All applic'!$I$7:$I$59080,V96)</f>
        <v>1.4772727272727275</v>
      </c>
      <c r="AK96" s="28">
        <f>INDEX('All applic'!$I$7:$I$59080,W96)</f>
        <v>1.0227272727272727</v>
      </c>
      <c r="AL96" s="28">
        <f>INDEX('All applic'!$I$7:$I$59080,X96)</f>
        <v>1.0227272727272727</v>
      </c>
      <c r="AM96" s="28">
        <f>INDEX('All applic'!$I$7:$I$59080,Y96)</f>
        <v>1.3863636363636365</v>
      </c>
      <c r="AN96" s="28">
        <f>INDEX('All applic'!$I$7:$I$59080,Z96)</f>
        <v>1.0227272727272727</v>
      </c>
      <c r="AP96">
        <f>INDEX('All applic'!$J$7:$J$59080,U96)</f>
        <v>-2.46E-2</v>
      </c>
      <c r="AQ96">
        <v>0</v>
      </c>
      <c r="AR96">
        <f>INDEX('All applic'!$J$7:$J$59080,W96)</f>
        <v>-2.4799999999999999E-2</v>
      </c>
      <c r="AS96">
        <v>0</v>
      </c>
      <c r="AT96">
        <v>0</v>
      </c>
      <c r="AU96">
        <v>0</v>
      </c>
    </row>
    <row r="97" spans="1:47" x14ac:dyDescent="0.25">
      <c r="A97" t="str">
        <f t="shared" si="6"/>
        <v>CFLSFm2011CZ11</v>
      </c>
      <c r="B97" t="str">
        <f t="shared" si="7"/>
        <v>CFLPGESFmCZ112011</v>
      </c>
      <c r="C97" t="s">
        <v>118</v>
      </c>
      <c r="D97" t="s">
        <v>129</v>
      </c>
      <c r="E97" t="s">
        <v>1649</v>
      </c>
      <c r="F97" s="89" t="s">
        <v>62</v>
      </c>
      <c r="G97" t="s">
        <v>110</v>
      </c>
      <c r="H97" t="s">
        <v>1662</v>
      </c>
      <c r="I97" s="34">
        <f t="shared" si="8"/>
        <v>1.0948080808080809</v>
      </c>
      <c r="J97" s="34">
        <f t="shared" si="9"/>
        <v>1.5878295146587831</v>
      </c>
      <c r="K97" s="34">
        <f t="shared" si="10"/>
        <v>-2.232121212121212E-2</v>
      </c>
      <c r="M97" s="36">
        <f>VLOOKUP("HV_"&amp;$D97&amp;$E97&amp;VLOOKUP($F97,key!$L$3:$M$13,2,FALSE)&amp;$G97&amp;M$6,'HVAC wts'!$H$7:$R$13254,11,FALSE)</f>
        <v>7711.6278000000002</v>
      </c>
      <c r="N97" s="36">
        <f>VLOOKUP("HV_"&amp;$D97&amp;$E97&amp;VLOOKUP($F97,key!$L$3:$M$13,2,FALSE)&amp;$G97&amp;N$6,'HVAC wts'!$H$7:$R$13254,11,FALSE)</f>
        <v>443.19700000000006</v>
      </c>
      <c r="O97" s="36">
        <f>VLOOKUP("HV_"&amp;$D97&amp;$E97&amp;VLOOKUP($F97,key!$L$3:$M$13,2,FALSE)&amp;$G97&amp;O$6,'HVAC wts'!$H$7:$R$13254,11,FALSE)</f>
        <v>0</v>
      </c>
      <c r="P97" s="36">
        <f>VLOOKUP("HV_"&amp;$D97&amp;$E97&amp;VLOOKUP($F97,key!$L$3:$M$13,2,FALSE)&amp;$G97&amp;P$6,'HVAC wts'!$H$7:$R$13254,11,FALSE)</f>
        <v>0</v>
      </c>
      <c r="Q97" s="36">
        <f>VLOOKUP("HV_"&amp;$D97&amp;$E97&amp;VLOOKUP($F97,key!$L$3:$M$13,2,FALSE)&amp;$G97&amp;Q$6,'HVAC wts'!$H$7:$R$13254,11,FALSE)</f>
        <v>620.47580000000005</v>
      </c>
      <c r="R97" s="36">
        <f>VLOOKUP("HV_"&amp;$D97&amp;$E97&amp;VLOOKUP($F97,key!$L$3:$M$13,2,FALSE)&amp;$G97&amp;R$6,'HVAC wts'!$H$7:$R$13254,11,FALSE)</f>
        <v>0</v>
      </c>
      <c r="S97" s="36">
        <f t="shared" si="11"/>
        <v>8775.3006000000005</v>
      </c>
      <c r="U97">
        <f>MATCH($A97&amp;U$6,'All applic'!$A$7:$A$59080,0)</f>
        <v>361</v>
      </c>
      <c r="V97">
        <f>MATCH($A97&amp;V$6,'All applic'!$A$7:$A$59080,0)</f>
        <v>362</v>
      </c>
      <c r="W97">
        <f>MATCH($A97&amp;W$6,'All applic'!$A$7:$A$59080,0)</f>
        <v>364</v>
      </c>
      <c r="X97">
        <f>MATCH($A97&amp;X$6,'All applic'!$A$7:$A$59080,0)</f>
        <v>363</v>
      </c>
      <c r="Y97">
        <f>MATCH($A97&amp;Y$6,'All applic'!$A$7:$A$59080,0)</f>
        <v>361</v>
      </c>
      <c r="Z97">
        <f>MATCH($A97&amp;Z$6,'All applic'!$A$7:$A$59080,0)</f>
        <v>364</v>
      </c>
      <c r="AB97" s="28">
        <f>INDEX('All applic'!$H$7:$H$59080,U97)</f>
        <v>1.1040000000000001</v>
      </c>
      <c r="AC97" s="28">
        <f>INDEX('All applic'!$H$7:$H$59080,V97)</f>
        <v>0.92200000000000004</v>
      </c>
      <c r="AD97" s="28">
        <f>INDEX('All applic'!$H$7:$H$59080,W97)</f>
        <v>0.99</v>
      </c>
      <c r="AE97" s="28">
        <f>INDEX('All applic'!$H$7:$H$59080,X97)</f>
        <v>0.63200000000000001</v>
      </c>
      <c r="AF97" s="28">
        <f>INDEX('All applic'!$H$7:$H$59080,Y97)</f>
        <v>1.1040000000000001</v>
      </c>
      <c r="AG97" s="28">
        <f>INDEX('All applic'!$H$7:$H$59080,Z97)</f>
        <v>0.99</v>
      </c>
      <c r="AH97" s="28"/>
      <c r="AI97" s="28">
        <f>INDEX('All applic'!$I$7:$I$59080,U97)</f>
        <v>1.5853658536585367</v>
      </c>
      <c r="AJ97" s="28">
        <f>INDEX('All applic'!$I$7:$I$59080,V97)</f>
        <v>1.6341463414634148</v>
      </c>
      <c r="AK97" s="28">
        <f>INDEX('All applic'!$I$7:$I$59080,W97)</f>
        <v>1</v>
      </c>
      <c r="AL97" s="28">
        <f>INDEX('All applic'!$I$7:$I$59080,X97)</f>
        <v>1</v>
      </c>
      <c r="AM97" s="28">
        <f>INDEX('All applic'!$I$7:$I$59080,Y97)</f>
        <v>1.5853658536585367</v>
      </c>
      <c r="AN97" s="28">
        <f>INDEX('All applic'!$I$7:$I$59080,Z97)</f>
        <v>1</v>
      </c>
      <c r="AP97">
        <f>INDEX('All applic'!$J$7:$J$59080,U97)</f>
        <v>-2.5399999999999999E-2</v>
      </c>
      <c r="AQ97">
        <v>0</v>
      </c>
      <c r="AR97">
        <f>INDEX('All applic'!$J$7:$J$59080,W97)</f>
        <v>-2.5399999999999999E-2</v>
      </c>
      <c r="AS97">
        <v>0</v>
      </c>
      <c r="AT97">
        <v>0</v>
      </c>
      <c r="AU97">
        <v>0</v>
      </c>
    </row>
    <row r="98" spans="1:47" x14ac:dyDescent="0.25">
      <c r="A98" t="str">
        <f t="shared" si="6"/>
        <v>CFLSFm2011CZ12</v>
      </c>
      <c r="B98" t="str">
        <f t="shared" si="7"/>
        <v>CFLPGESFmCZ122011</v>
      </c>
      <c r="C98" t="s">
        <v>118</v>
      </c>
      <c r="D98" t="s">
        <v>129</v>
      </c>
      <c r="E98" t="s">
        <v>1649</v>
      </c>
      <c r="F98" s="89" t="s">
        <v>62</v>
      </c>
      <c r="G98" t="s">
        <v>111</v>
      </c>
      <c r="H98" t="s">
        <v>1662</v>
      </c>
      <c r="I98" s="34">
        <f t="shared" si="8"/>
        <v>1.0771752826180863</v>
      </c>
      <c r="J98" s="34">
        <f t="shared" si="9"/>
        <v>1.727933321201772</v>
      </c>
      <c r="K98" s="34">
        <f t="shared" si="10"/>
        <v>-2.1444790288517264E-2</v>
      </c>
      <c r="M98" s="36">
        <f>VLOOKUP("HV_"&amp;$D98&amp;$E98&amp;VLOOKUP($F98,key!$L$3:$M$13,2,FALSE)&amp;$G98&amp;M$6,'HVAC wts'!$H$7:$R$13254,11,FALSE)</f>
        <v>17318.7942</v>
      </c>
      <c r="N98" s="36">
        <f>VLOOKUP("HV_"&amp;$D98&amp;$E98&amp;VLOOKUP($F98,key!$L$3:$M$13,2,FALSE)&amp;$G98&amp;N$6,'HVAC wts'!$H$7:$R$13254,11,FALSE)</f>
        <v>995.33300000000008</v>
      </c>
      <c r="O98" s="36">
        <f>VLOOKUP("HV_"&amp;$D98&amp;$E98&amp;VLOOKUP($F98,key!$L$3:$M$13,2,FALSE)&amp;$G98&amp;O$6,'HVAC wts'!$H$7:$R$13254,11,FALSE)</f>
        <v>236.32679999999948</v>
      </c>
      <c r="P98" s="36">
        <f>VLOOKUP("HV_"&amp;$D98&amp;$E98&amp;VLOOKUP($F98,key!$L$3:$M$13,2,FALSE)&amp;$G98&amp;P$6,'HVAC wts'!$H$7:$R$13254,11,FALSE)</f>
        <v>13.581999999999972</v>
      </c>
      <c r="Q98" s="36">
        <f>VLOOKUP("HV_"&amp;$D98&amp;$E98&amp;VLOOKUP($F98,key!$L$3:$M$13,2,FALSE)&amp;$G98&amp;Q$6,'HVAC wts'!$H$7:$R$13254,11,FALSE)</f>
        <v>1393.4662000000001</v>
      </c>
      <c r="R98" s="36">
        <f>VLOOKUP("HV_"&amp;$D98&amp;$E98&amp;VLOOKUP($F98,key!$L$3:$M$13,2,FALSE)&amp;$G98&amp;R$6,'HVAC wts'!$H$7:$R$13254,11,FALSE)</f>
        <v>19.014799999999962</v>
      </c>
      <c r="S98" s="36">
        <f t="shared" si="11"/>
        <v>19976.516999999996</v>
      </c>
      <c r="U98">
        <f>MATCH($A98&amp;U$6,'All applic'!$A$7:$A$59080,0)</f>
        <v>365</v>
      </c>
      <c r="V98">
        <f>MATCH($A98&amp;V$6,'All applic'!$A$7:$A$59080,0)</f>
        <v>366</v>
      </c>
      <c r="W98">
        <f>MATCH($A98&amp;W$6,'All applic'!$A$7:$A$59080,0)</f>
        <v>368</v>
      </c>
      <c r="X98">
        <f>MATCH($A98&amp;X$6,'All applic'!$A$7:$A$59080,0)</f>
        <v>367</v>
      </c>
      <c r="Y98">
        <f>MATCH($A98&amp;Y$6,'All applic'!$A$7:$A$59080,0)</f>
        <v>365</v>
      </c>
      <c r="Z98">
        <f>MATCH($A98&amp;Z$6,'All applic'!$A$7:$A$59080,0)</f>
        <v>368</v>
      </c>
      <c r="AB98" s="28">
        <f>INDEX('All applic'!$H$7:$H$59080,U98)</f>
        <v>1.0880000000000001</v>
      </c>
      <c r="AC98" s="28">
        <f>INDEX('All applic'!$H$7:$H$59080,V98)</f>
        <v>0.90200000000000002</v>
      </c>
      <c r="AD98" s="28">
        <f>INDEX('All applic'!$H$7:$H$59080,W98)</f>
        <v>0.99</v>
      </c>
      <c r="AE98" s="28">
        <f>INDEX('All applic'!$H$7:$H$59080,X98)</f>
        <v>0.64</v>
      </c>
      <c r="AF98" s="28">
        <f>INDEX('All applic'!$H$7:$H$59080,Y98)</f>
        <v>1.0880000000000001</v>
      </c>
      <c r="AG98" s="28">
        <f>INDEX('All applic'!$H$7:$H$59080,Z98)</f>
        <v>0.99</v>
      </c>
      <c r="AH98" s="28"/>
      <c r="AI98" s="28">
        <f>INDEX('All applic'!$I$7:$I$59080,U98)</f>
        <v>1.7317073170731705</v>
      </c>
      <c r="AJ98" s="28">
        <f>INDEX('All applic'!$I$7:$I$59080,V98)</f>
        <v>1.8536585365853657</v>
      </c>
      <c r="AK98" s="28">
        <f>INDEX('All applic'!$I$7:$I$59080,W98)</f>
        <v>1</v>
      </c>
      <c r="AL98" s="28">
        <f>INDEX('All applic'!$I$7:$I$59080,X98)</f>
        <v>1</v>
      </c>
      <c r="AM98" s="28">
        <f>INDEX('All applic'!$I$7:$I$59080,Y98)</f>
        <v>1.7317073170731705</v>
      </c>
      <c r="AN98" s="28">
        <f>INDEX('All applic'!$I$7:$I$59080,Z98)</f>
        <v>1</v>
      </c>
      <c r="AP98">
        <f>INDEX('All applic'!$J$7:$J$59080,U98)</f>
        <v>-2.4399999999999998E-2</v>
      </c>
      <c r="AQ98">
        <v>0</v>
      </c>
      <c r="AR98">
        <f>INDEX('All applic'!$J$7:$J$59080,W98)</f>
        <v>-2.46E-2</v>
      </c>
      <c r="AS98">
        <v>0</v>
      </c>
      <c r="AT98">
        <v>0</v>
      </c>
      <c r="AU98">
        <v>0</v>
      </c>
    </row>
    <row r="99" spans="1:47" x14ac:dyDescent="0.25">
      <c r="A99" t="str">
        <f t="shared" si="6"/>
        <v>CFLSFm2011CZ13</v>
      </c>
      <c r="B99" t="str">
        <f t="shared" si="7"/>
        <v>CFLPGESFmCZ132011</v>
      </c>
      <c r="C99" t="s">
        <v>118</v>
      </c>
      <c r="D99" t="s">
        <v>129</v>
      </c>
      <c r="E99" t="s">
        <v>1649</v>
      </c>
      <c r="F99" s="89" t="s">
        <v>62</v>
      </c>
      <c r="G99" t="s">
        <v>112</v>
      </c>
      <c r="H99" t="s">
        <v>1662</v>
      </c>
      <c r="I99" s="34">
        <f t="shared" si="8"/>
        <v>1.1180202020202021</v>
      </c>
      <c r="J99" s="34">
        <f t="shared" si="9"/>
        <v>1.515890613451589</v>
      </c>
      <c r="K99" s="34">
        <f t="shared" si="10"/>
        <v>-2.0212121212121213E-2</v>
      </c>
      <c r="M99" s="36">
        <f>VLOOKUP("HV_"&amp;$D99&amp;$E99&amp;VLOOKUP($F99,key!$L$3:$M$13,2,FALSE)&amp;$G99&amp;M$6,'HVAC wts'!$H$7:$R$13254,11,FALSE)</f>
        <v>7356.5807999999997</v>
      </c>
      <c r="N99" s="36">
        <f>VLOOKUP("HV_"&amp;$D99&amp;$E99&amp;VLOOKUP($F99,key!$L$3:$M$13,2,FALSE)&amp;$G99&amp;N$6,'HVAC wts'!$H$7:$R$13254,11,FALSE)</f>
        <v>422.79200000000003</v>
      </c>
      <c r="O99" s="36">
        <f>VLOOKUP("HV_"&amp;$D99&amp;$E99&amp;VLOOKUP($F99,key!$L$3:$M$13,2,FALSE)&amp;$G99&amp;O$6,'HVAC wts'!$H$7:$R$13254,11,FALSE)</f>
        <v>0</v>
      </c>
      <c r="P99" s="36">
        <f>VLOOKUP("HV_"&amp;$D99&amp;$E99&amp;VLOOKUP($F99,key!$L$3:$M$13,2,FALSE)&amp;$G99&amp;P$6,'HVAC wts'!$H$7:$R$13254,11,FALSE)</f>
        <v>0</v>
      </c>
      <c r="Q99" s="36">
        <f>VLOOKUP("HV_"&amp;$D99&amp;$E99&amp;VLOOKUP($F99,key!$L$3:$M$13,2,FALSE)&amp;$G99&amp;Q$6,'HVAC wts'!$H$7:$R$13254,11,FALSE)</f>
        <v>591.90880000000004</v>
      </c>
      <c r="R99" s="36">
        <f>VLOOKUP("HV_"&amp;$D99&amp;$E99&amp;VLOOKUP($F99,key!$L$3:$M$13,2,FALSE)&amp;$G99&amp;R$6,'HVAC wts'!$H$7:$R$13254,11,FALSE)</f>
        <v>0</v>
      </c>
      <c r="S99" s="36">
        <f t="shared" si="11"/>
        <v>8371.2816000000003</v>
      </c>
      <c r="U99">
        <f>MATCH($A99&amp;U$6,'All applic'!$A$7:$A$59080,0)</f>
        <v>369</v>
      </c>
      <c r="V99">
        <f>MATCH($A99&amp;V$6,'All applic'!$A$7:$A$59080,0)</f>
        <v>370</v>
      </c>
      <c r="W99">
        <f>MATCH($A99&amp;W$6,'All applic'!$A$7:$A$59080,0)</f>
        <v>372</v>
      </c>
      <c r="X99">
        <f>MATCH($A99&amp;X$6,'All applic'!$A$7:$A$59080,0)</f>
        <v>371</v>
      </c>
      <c r="Y99">
        <f>MATCH($A99&amp;Y$6,'All applic'!$A$7:$A$59080,0)</f>
        <v>369</v>
      </c>
      <c r="Z99">
        <f>MATCH($A99&amp;Z$6,'All applic'!$A$7:$A$59080,0)</f>
        <v>372</v>
      </c>
      <c r="AB99" s="28">
        <f>INDEX('All applic'!$H$7:$H$59080,U99)</f>
        <v>1.1259999999999999</v>
      </c>
      <c r="AC99" s="28">
        <f>INDEX('All applic'!$H$7:$H$59080,V99)</f>
        <v>0.96799999999999997</v>
      </c>
      <c r="AD99" s="28">
        <f>INDEX('All applic'!$H$7:$H$59080,W99)</f>
        <v>0.99199999999999999</v>
      </c>
      <c r="AE99" s="28">
        <f>INDEX('All applic'!$H$7:$H$59080,X99)</f>
        <v>0.65800000000000003</v>
      </c>
      <c r="AF99" s="28">
        <f>INDEX('All applic'!$H$7:$H$59080,Y99)</f>
        <v>1.1259999999999999</v>
      </c>
      <c r="AG99" s="28">
        <f>INDEX('All applic'!$H$7:$H$59080,Z99)</f>
        <v>0.99199999999999999</v>
      </c>
      <c r="AH99" s="28"/>
      <c r="AI99" s="28">
        <f>INDEX('All applic'!$I$7:$I$59080,U99)</f>
        <v>1.5121951219512195</v>
      </c>
      <c r="AJ99" s="28">
        <f>INDEX('All applic'!$I$7:$I$59080,V99)</f>
        <v>1.5853658536585367</v>
      </c>
      <c r="AK99" s="28">
        <f>INDEX('All applic'!$I$7:$I$59080,W99)</f>
        <v>1</v>
      </c>
      <c r="AL99" s="28">
        <f>INDEX('All applic'!$I$7:$I$59080,X99)</f>
        <v>1</v>
      </c>
      <c r="AM99" s="28">
        <f>INDEX('All applic'!$I$7:$I$59080,Y99)</f>
        <v>1.5121951219512195</v>
      </c>
      <c r="AN99" s="28">
        <f>INDEX('All applic'!$I$7:$I$59080,Z99)</f>
        <v>1</v>
      </c>
      <c r="AP99">
        <f>INDEX('All applic'!$J$7:$J$59080,U99)</f>
        <v>-2.3E-2</v>
      </c>
      <c r="AQ99">
        <v>0</v>
      </c>
      <c r="AR99">
        <f>INDEX('All applic'!$J$7:$J$59080,W99)</f>
        <v>-2.3199999999999998E-2</v>
      </c>
      <c r="AS99">
        <v>0</v>
      </c>
      <c r="AT99">
        <v>0</v>
      </c>
      <c r="AU99">
        <v>0</v>
      </c>
    </row>
    <row r="100" spans="1:47" x14ac:dyDescent="0.25">
      <c r="A100" t="str">
        <f t="shared" si="6"/>
        <v>CFLSFm2011CZ14</v>
      </c>
      <c r="B100" t="str">
        <f t="shared" si="7"/>
        <v>CFLPGESFmCZ142011</v>
      </c>
      <c r="C100" t="s">
        <v>118</v>
      </c>
      <c r="D100" t="s">
        <v>129</v>
      </c>
      <c r="E100" t="s">
        <v>1649</v>
      </c>
      <c r="F100" s="89" t="s">
        <v>62</v>
      </c>
      <c r="G100" t="s">
        <v>113</v>
      </c>
      <c r="H100" t="s">
        <v>1662</v>
      </c>
      <c r="I100" s="34">
        <f t="shared" si="8"/>
        <v>0</v>
      </c>
      <c r="J100" s="34">
        <f t="shared" si="9"/>
        <v>0</v>
      </c>
      <c r="K100" s="34">
        <f t="shared" si="10"/>
        <v>0</v>
      </c>
      <c r="M100" s="36">
        <f>VLOOKUP("HV_"&amp;$D100&amp;$E100&amp;VLOOKUP($F100,key!$L$3:$M$13,2,FALSE)&amp;$G100&amp;M$6,'HVAC wts'!$H$7:$R$13254,11,FALSE)</f>
        <v>0</v>
      </c>
      <c r="N100" s="36">
        <f>VLOOKUP("HV_"&amp;$D100&amp;$E100&amp;VLOOKUP($F100,key!$L$3:$M$13,2,FALSE)&amp;$G100&amp;N$6,'HVAC wts'!$H$7:$R$13254,11,FALSE)</f>
        <v>0</v>
      </c>
      <c r="O100" s="36">
        <f>VLOOKUP("HV_"&amp;$D100&amp;$E100&amp;VLOOKUP($F100,key!$L$3:$M$13,2,FALSE)&amp;$G100&amp;O$6,'HVAC wts'!$H$7:$R$13254,11,FALSE)</f>
        <v>0</v>
      </c>
      <c r="P100" s="36">
        <f>VLOOKUP("HV_"&amp;$D100&amp;$E100&amp;VLOOKUP($F100,key!$L$3:$M$13,2,FALSE)&amp;$G100&amp;P$6,'HVAC wts'!$H$7:$R$13254,11,FALSE)</f>
        <v>0</v>
      </c>
      <c r="Q100" s="36">
        <f>VLOOKUP("HV_"&amp;$D100&amp;$E100&amp;VLOOKUP($F100,key!$L$3:$M$13,2,FALSE)&amp;$G100&amp;Q$6,'HVAC wts'!$H$7:$R$13254,11,FALSE)</f>
        <v>0</v>
      </c>
      <c r="R100" s="36">
        <f>VLOOKUP("HV_"&amp;$D100&amp;$E100&amp;VLOOKUP($F100,key!$L$3:$M$13,2,FALSE)&amp;$G100&amp;R$6,'HVAC wts'!$H$7:$R$13254,11,FALSE)</f>
        <v>0</v>
      </c>
      <c r="S100" s="36">
        <f t="shared" si="11"/>
        <v>0</v>
      </c>
      <c r="U100">
        <f>MATCH($A100&amp;U$6,'All applic'!$A$7:$A$59080,0)</f>
        <v>373</v>
      </c>
      <c r="V100">
        <f>MATCH($A100&amp;V$6,'All applic'!$A$7:$A$59080,0)</f>
        <v>374</v>
      </c>
      <c r="W100">
        <f>MATCH($A100&amp;W$6,'All applic'!$A$7:$A$59080,0)</f>
        <v>376</v>
      </c>
      <c r="X100">
        <f>MATCH($A100&amp;X$6,'All applic'!$A$7:$A$59080,0)</f>
        <v>375</v>
      </c>
      <c r="Y100">
        <f>MATCH($A100&amp;Y$6,'All applic'!$A$7:$A$59080,0)</f>
        <v>373</v>
      </c>
      <c r="Z100">
        <f>MATCH($A100&amp;Z$6,'All applic'!$A$7:$A$59080,0)</f>
        <v>376</v>
      </c>
      <c r="AB100" s="28">
        <f>INDEX('All applic'!$H$7:$H$59080,U100)</f>
        <v>1.1319999999999999</v>
      </c>
      <c r="AC100" s="28">
        <f>INDEX('All applic'!$H$7:$H$59080,V100)</f>
        <v>0.94</v>
      </c>
      <c r="AD100" s="28">
        <f>INDEX('All applic'!$H$7:$H$59080,W100)</f>
        <v>0.99</v>
      </c>
      <c r="AE100" s="28">
        <f>INDEX('All applic'!$H$7:$H$59080,X100)</f>
        <v>0.63200000000000001</v>
      </c>
      <c r="AF100" s="28">
        <f>INDEX('All applic'!$H$7:$H$59080,Y100)</f>
        <v>1.1319999999999999</v>
      </c>
      <c r="AG100" s="28">
        <f>INDEX('All applic'!$H$7:$H$59080,Z100)</f>
        <v>0.99</v>
      </c>
      <c r="AH100" s="28"/>
      <c r="AI100" s="28">
        <f>INDEX('All applic'!$I$7:$I$59080,U100)</f>
        <v>1.3809523809523809</v>
      </c>
      <c r="AJ100" s="28">
        <f>INDEX('All applic'!$I$7:$I$59080,V100)</f>
        <v>1.5714285714285714</v>
      </c>
      <c r="AK100" s="28">
        <f>INDEX('All applic'!$I$7:$I$59080,W100)</f>
        <v>1</v>
      </c>
      <c r="AL100" s="28">
        <f>INDEX('All applic'!$I$7:$I$59080,X100)</f>
        <v>1.0238095238095237</v>
      </c>
      <c r="AM100" s="28">
        <f>INDEX('All applic'!$I$7:$I$59080,Y100)</f>
        <v>1.3809523809523809</v>
      </c>
      <c r="AN100" s="28">
        <f>INDEX('All applic'!$I$7:$I$59080,Z100)</f>
        <v>1</v>
      </c>
      <c r="AP100">
        <f>INDEX('All applic'!$J$7:$J$59080,U100)</f>
        <v>-2.64E-2</v>
      </c>
      <c r="AQ100">
        <v>0</v>
      </c>
      <c r="AR100">
        <f>INDEX('All applic'!$J$7:$J$59080,W100)</f>
        <v>-2.6600000000000002E-2</v>
      </c>
      <c r="AS100">
        <v>0</v>
      </c>
      <c r="AT100">
        <v>0</v>
      </c>
      <c r="AU100">
        <v>0</v>
      </c>
    </row>
    <row r="101" spans="1:47" x14ac:dyDescent="0.25">
      <c r="A101" t="str">
        <f t="shared" si="6"/>
        <v>CFLSFm2011CZ15</v>
      </c>
      <c r="B101" t="str">
        <f t="shared" si="7"/>
        <v>CFLPGESFmCZ152011</v>
      </c>
      <c r="C101" t="s">
        <v>118</v>
      </c>
      <c r="D101" t="s">
        <v>129</v>
      </c>
      <c r="E101" t="s">
        <v>1649</v>
      </c>
      <c r="F101" s="89" t="s">
        <v>62</v>
      </c>
      <c r="G101" t="s">
        <v>114</v>
      </c>
      <c r="H101" t="s">
        <v>1662</v>
      </c>
      <c r="I101" s="34">
        <f t="shared" si="8"/>
        <v>0</v>
      </c>
      <c r="J101" s="34">
        <f t="shared" si="9"/>
        <v>0</v>
      </c>
      <c r="K101" s="34">
        <f t="shared" si="10"/>
        <v>0</v>
      </c>
      <c r="M101" s="36">
        <f>VLOOKUP("HV_"&amp;$D101&amp;$E101&amp;VLOOKUP($F101,key!$L$3:$M$13,2,FALSE)&amp;$G101&amp;M$6,'HVAC wts'!$H$7:$R$13254,11,FALSE)</f>
        <v>0</v>
      </c>
      <c r="N101" s="36">
        <f>VLOOKUP("HV_"&amp;$D101&amp;$E101&amp;VLOOKUP($F101,key!$L$3:$M$13,2,FALSE)&amp;$G101&amp;N$6,'HVAC wts'!$H$7:$R$13254,11,FALSE)</f>
        <v>0</v>
      </c>
      <c r="O101" s="36">
        <f>VLOOKUP("HV_"&amp;$D101&amp;$E101&amp;VLOOKUP($F101,key!$L$3:$M$13,2,FALSE)&amp;$G101&amp;O$6,'HVAC wts'!$H$7:$R$13254,11,FALSE)</f>
        <v>0</v>
      </c>
      <c r="P101" s="36">
        <f>VLOOKUP("HV_"&amp;$D101&amp;$E101&amp;VLOOKUP($F101,key!$L$3:$M$13,2,FALSE)&amp;$G101&amp;P$6,'HVAC wts'!$H$7:$R$13254,11,FALSE)</f>
        <v>0</v>
      </c>
      <c r="Q101" s="36">
        <f>VLOOKUP("HV_"&amp;$D101&amp;$E101&amp;VLOOKUP($F101,key!$L$3:$M$13,2,FALSE)&amp;$G101&amp;Q$6,'HVAC wts'!$H$7:$R$13254,11,FALSE)</f>
        <v>0</v>
      </c>
      <c r="R101" s="36">
        <f>VLOOKUP("HV_"&amp;$D101&amp;$E101&amp;VLOOKUP($F101,key!$L$3:$M$13,2,FALSE)&amp;$G101&amp;R$6,'HVAC wts'!$H$7:$R$13254,11,FALSE)</f>
        <v>0</v>
      </c>
      <c r="S101" s="36">
        <f t="shared" si="11"/>
        <v>0</v>
      </c>
      <c r="U101">
        <f>MATCH($A101&amp;U$6,'All applic'!$A$7:$A$59080,0)</f>
        <v>377</v>
      </c>
      <c r="V101">
        <f>MATCH($A101&amp;V$6,'All applic'!$A$7:$A$59080,0)</f>
        <v>378</v>
      </c>
      <c r="W101">
        <f>MATCH($A101&amp;W$6,'All applic'!$A$7:$A$59080,0)</f>
        <v>380</v>
      </c>
      <c r="X101">
        <f>MATCH($A101&amp;X$6,'All applic'!$A$7:$A$59080,0)</f>
        <v>379</v>
      </c>
      <c r="Y101">
        <f>MATCH($A101&amp;Y$6,'All applic'!$A$7:$A$59080,0)</f>
        <v>377</v>
      </c>
      <c r="Z101">
        <f>MATCH($A101&amp;Z$6,'All applic'!$A$7:$A$59080,0)</f>
        <v>380</v>
      </c>
      <c r="AB101" s="28">
        <f>INDEX('All applic'!$H$7:$H$59080,U101)</f>
        <v>1.194</v>
      </c>
      <c r="AC101" s="28">
        <f>INDEX('All applic'!$H$7:$H$59080,V101)</f>
        <v>1.1200000000000001</v>
      </c>
      <c r="AD101" s="28">
        <f>INDEX('All applic'!$H$7:$H$59080,W101)</f>
        <v>1</v>
      </c>
      <c r="AE101" s="28">
        <f>INDEX('All applic'!$H$7:$H$59080,X101)</f>
        <v>0.82599999999999996</v>
      </c>
      <c r="AF101" s="28">
        <f>INDEX('All applic'!$H$7:$H$59080,Y101)</f>
        <v>1.194</v>
      </c>
      <c r="AG101" s="28">
        <f>INDEX('All applic'!$H$7:$H$59080,Z101)</f>
        <v>1</v>
      </c>
      <c r="AH101" s="28"/>
      <c r="AI101" s="28">
        <f>INDEX('All applic'!$I$7:$I$59080,U101)</f>
        <v>1.5</v>
      </c>
      <c r="AJ101" s="28">
        <f>INDEX('All applic'!$I$7:$I$59080,V101)</f>
        <v>1.5</v>
      </c>
      <c r="AK101" s="28">
        <f>INDEX('All applic'!$I$7:$I$59080,W101)</f>
        <v>1</v>
      </c>
      <c r="AL101" s="28">
        <f>INDEX('All applic'!$I$7:$I$59080,X101)</f>
        <v>1</v>
      </c>
      <c r="AM101" s="28">
        <f>INDEX('All applic'!$I$7:$I$59080,Y101)</f>
        <v>1.5</v>
      </c>
      <c r="AN101" s="28">
        <f>INDEX('All applic'!$I$7:$I$59080,Z101)</f>
        <v>1</v>
      </c>
      <c r="AP101">
        <f>INDEX('All applic'!$J$7:$J$59080,U101)</f>
        <v>-1.21E-2</v>
      </c>
      <c r="AQ101">
        <v>0</v>
      </c>
      <c r="AR101">
        <f>INDEX('All applic'!$J$7:$J$59080,W101)</f>
        <v>-1.2320000000000001E-2</v>
      </c>
      <c r="AS101">
        <v>0</v>
      </c>
      <c r="AT101">
        <v>0</v>
      </c>
      <c r="AU101">
        <v>0</v>
      </c>
    </row>
    <row r="102" spans="1:47" x14ac:dyDescent="0.25">
      <c r="A102" t="str">
        <f t="shared" si="6"/>
        <v>CFLSFm2011CZ16</v>
      </c>
      <c r="B102" t="str">
        <f t="shared" si="7"/>
        <v>CFLPGESFmCZ162011</v>
      </c>
      <c r="C102" t="s">
        <v>118</v>
      </c>
      <c r="D102" t="s">
        <v>129</v>
      </c>
      <c r="E102" t="s">
        <v>1649</v>
      </c>
      <c r="F102" s="89" t="s">
        <v>62</v>
      </c>
      <c r="G102" t="s">
        <v>115</v>
      </c>
      <c r="H102" t="s">
        <v>1662</v>
      </c>
      <c r="I102" s="34">
        <f t="shared" si="8"/>
        <v>1.0085151515151516</v>
      </c>
      <c r="J102" s="34">
        <f t="shared" si="9"/>
        <v>1.35</v>
      </c>
      <c r="K102" s="34">
        <f t="shared" si="10"/>
        <v>-1.9596969696969696E-2</v>
      </c>
      <c r="M102" s="36">
        <f>VLOOKUP("HV_"&amp;$D102&amp;$E102&amp;VLOOKUP($F102,key!$L$3:$M$13,2,FALSE)&amp;$G102&amp;M$6,'HVAC wts'!$H$7:$R$13254,11,FALSE)</f>
        <v>108.3498</v>
      </c>
      <c r="N102" s="36">
        <f>VLOOKUP("HV_"&amp;$D102&amp;$E102&amp;VLOOKUP($F102,key!$L$3:$M$13,2,FALSE)&amp;$G102&amp;N$6,'HVAC wts'!$H$7:$R$13254,11,FALSE)</f>
        <v>6.2270000000000003</v>
      </c>
      <c r="O102" s="36">
        <f>VLOOKUP("HV_"&amp;$D102&amp;$E102&amp;VLOOKUP($F102,key!$L$3:$M$13,2,FALSE)&amp;$G102&amp;O$6,'HVAC wts'!$H$7:$R$13254,11,FALSE)</f>
        <v>108.3498</v>
      </c>
      <c r="P102" s="36">
        <f>VLOOKUP("HV_"&amp;$D102&amp;$E102&amp;VLOOKUP($F102,key!$L$3:$M$13,2,FALSE)&amp;$G102&amp;P$6,'HVAC wts'!$H$7:$R$13254,11,FALSE)</f>
        <v>6.2270000000000003</v>
      </c>
      <c r="Q102" s="36">
        <f>VLOOKUP("HV_"&amp;$D102&amp;$E102&amp;VLOOKUP($F102,key!$L$3:$M$13,2,FALSE)&amp;$G102&amp;Q$6,'HVAC wts'!$H$7:$R$13254,11,FALSE)</f>
        <v>8.7178000000000004</v>
      </c>
      <c r="R102" s="36">
        <f>VLOOKUP("HV_"&amp;$D102&amp;$E102&amp;VLOOKUP($F102,key!$L$3:$M$13,2,FALSE)&amp;$G102&amp;R$6,'HVAC wts'!$H$7:$R$13254,11,FALSE)</f>
        <v>8.7178000000000004</v>
      </c>
      <c r="S102" s="36">
        <f t="shared" si="11"/>
        <v>246.58920000000003</v>
      </c>
      <c r="U102">
        <f>MATCH($A102&amp;U$6,'All applic'!$A$7:$A$59080,0)</f>
        <v>381</v>
      </c>
      <c r="V102">
        <f>MATCH($A102&amp;V$6,'All applic'!$A$7:$A$59080,0)</f>
        <v>382</v>
      </c>
      <c r="W102">
        <f>MATCH($A102&amp;W$6,'All applic'!$A$7:$A$59080,0)</f>
        <v>384</v>
      </c>
      <c r="X102">
        <f>MATCH($A102&amp;X$6,'All applic'!$A$7:$A$59080,0)</f>
        <v>383</v>
      </c>
      <c r="Y102">
        <f>MATCH($A102&amp;Y$6,'All applic'!$A$7:$A$59080,0)</f>
        <v>381</v>
      </c>
      <c r="Z102">
        <f>MATCH($A102&amp;Z$6,'All applic'!$A$7:$A$59080,0)</f>
        <v>384</v>
      </c>
      <c r="AB102" s="28">
        <f>INDEX('All applic'!$H$7:$H$59080,U102)</f>
        <v>1.05</v>
      </c>
      <c r="AC102" s="28">
        <f>INDEX('All applic'!$H$7:$H$59080,V102)</f>
        <v>0.81200000000000006</v>
      </c>
      <c r="AD102" s="28">
        <f>INDEX('All applic'!$H$7:$H$59080,W102)</f>
        <v>0.99399999999999999</v>
      </c>
      <c r="AE102" s="28">
        <f>INDEX('All applic'!$H$7:$H$59080,X102)</f>
        <v>0.69799999999999995</v>
      </c>
      <c r="AF102" s="28">
        <f>INDEX('All applic'!$H$7:$H$59080,Y102)</f>
        <v>1.05</v>
      </c>
      <c r="AG102" s="28">
        <f>INDEX('All applic'!$H$7:$H$59080,Z102)</f>
        <v>0.99399999999999999</v>
      </c>
      <c r="AH102" s="28"/>
      <c r="AI102" s="28">
        <f>INDEX('All applic'!$I$7:$I$59080,U102)</f>
        <v>1.7000000000000002</v>
      </c>
      <c r="AJ102" s="28">
        <f>INDEX('All applic'!$I$7:$I$59080,V102)</f>
        <v>1.675</v>
      </c>
      <c r="AK102" s="28">
        <f>INDEX('All applic'!$I$7:$I$59080,W102)</f>
        <v>1</v>
      </c>
      <c r="AL102" s="28">
        <f>INDEX('All applic'!$I$7:$I$59080,X102)</f>
        <v>1.0249999999999999</v>
      </c>
      <c r="AM102" s="28">
        <f>INDEX('All applic'!$I$7:$I$59080,Y102)</f>
        <v>1.7000000000000002</v>
      </c>
      <c r="AN102" s="28">
        <f>INDEX('All applic'!$I$7:$I$59080,Z102)</f>
        <v>1</v>
      </c>
      <c r="AP102">
        <f>INDEX('All applic'!$J$7:$J$59080,U102)</f>
        <v>-2.2200000000000001E-2</v>
      </c>
      <c r="AQ102">
        <v>0</v>
      </c>
      <c r="AR102">
        <f>INDEX('All applic'!$J$7:$J$59080,W102)</f>
        <v>-2.24E-2</v>
      </c>
      <c r="AS102">
        <v>0</v>
      </c>
      <c r="AT102">
        <v>0</v>
      </c>
      <c r="AU102">
        <v>0</v>
      </c>
    </row>
    <row r="103" spans="1:47" x14ac:dyDescent="0.25">
      <c r="A103" t="str">
        <f t="shared" si="6"/>
        <v>CFLSFm2015CZ01</v>
      </c>
      <c r="B103" t="str">
        <f t="shared" si="7"/>
        <v>CFLPGESFmCZ012015</v>
      </c>
      <c r="C103" t="s">
        <v>118</v>
      </c>
      <c r="D103" t="s">
        <v>129</v>
      </c>
      <c r="E103" t="s">
        <v>1649</v>
      </c>
      <c r="F103" s="89" t="s">
        <v>1830</v>
      </c>
      <c r="G103" t="s">
        <v>48</v>
      </c>
      <c r="H103" t="s">
        <v>1662</v>
      </c>
      <c r="I103" s="34">
        <f t="shared" si="8"/>
        <v>0.96840404040404049</v>
      </c>
      <c r="J103" s="34">
        <f t="shared" si="9"/>
        <v>1.0215794306703398</v>
      </c>
      <c r="K103" s="34">
        <f t="shared" si="10"/>
        <v>-2.5484848484848485E-2</v>
      </c>
      <c r="M103" s="36">
        <f>VLOOKUP("HV_"&amp;$D103&amp;$E103&amp;VLOOKUP($F103,key!$L$3:$M$13,2,FALSE)&amp;$G103&amp;M$6,'HVAC wts'!$H$7:$R$13254,11,FALSE)</f>
        <v>0</v>
      </c>
      <c r="N103" s="36">
        <f>VLOOKUP("HV_"&amp;$D103&amp;$E103&amp;VLOOKUP($F103,key!$L$3:$M$13,2,FALSE)&amp;$G103&amp;N$6,'HVAC wts'!$H$7:$R$13254,11,FALSE)</f>
        <v>0</v>
      </c>
      <c r="O103" s="36">
        <f>VLOOKUP("HV_"&amp;$D103&amp;$E103&amp;VLOOKUP($F103,key!$L$3:$M$13,2,FALSE)&amp;$G103&amp;O$6,'HVAC wts'!$H$7:$R$13254,11,FALSE)</f>
        <v>1946.7467999999999</v>
      </c>
      <c r="P103" s="36">
        <f>VLOOKUP("HV_"&amp;$D103&amp;$E103&amp;VLOOKUP($F103,key!$L$3:$M$13,2,FALSE)&amp;$G103&amp;P$6,'HVAC wts'!$H$7:$R$13254,11,FALSE)</f>
        <v>111.88200000000001</v>
      </c>
      <c r="Q103" s="36">
        <f>VLOOKUP("HV_"&amp;$D103&amp;$E103&amp;VLOOKUP($F103,key!$L$3:$M$13,2,FALSE)&amp;$G103&amp;Q$6,'HVAC wts'!$H$7:$R$13254,11,FALSE)</f>
        <v>0</v>
      </c>
      <c r="R103" s="36">
        <f>VLOOKUP("HV_"&amp;$D103&amp;$E103&amp;VLOOKUP($F103,key!$L$3:$M$13,2,FALSE)&amp;$G103&amp;R$6,'HVAC wts'!$H$7:$R$13254,11,FALSE)</f>
        <v>156.63480000000001</v>
      </c>
      <c r="S103" s="36">
        <f t="shared" si="11"/>
        <v>2215.2635999999998</v>
      </c>
      <c r="U103">
        <f>MATCH($A103&amp;U$6,'All applic'!$A$7:$A$59080,0)</f>
        <v>385</v>
      </c>
      <c r="V103">
        <f>MATCH($A103&amp;V$6,'All applic'!$A$7:$A$59080,0)</f>
        <v>386</v>
      </c>
      <c r="W103">
        <f>MATCH($A103&amp;W$6,'All applic'!$A$7:$A$59080,0)</f>
        <v>388</v>
      </c>
      <c r="X103">
        <f>MATCH($A103&amp;X$6,'All applic'!$A$7:$A$59080,0)</f>
        <v>387</v>
      </c>
      <c r="Y103">
        <f>MATCH($A103&amp;Y$6,'All applic'!$A$7:$A$59080,0)</f>
        <v>385</v>
      </c>
      <c r="Z103">
        <f>MATCH($A103&amp;Z$6,'All applic'!$A$7:$A$59080,0)</f>
        <v>388</v>
      </c>
      <c r="AB103" s="28">
        <f>INDEX('All applic'!$H$7:$H$59080,U103)</f>
        <v>1</v>
      </c>
      <c r="AC103" s="28">
        <f>INDEX('All applic'!$H$7:$H$59080,V103)</f>
        <v>0.77400000000000002</v>
      </c>
      <c r="AD103" s="28">
        <f>INDEX('All applic'!$H$7:$H$59080,W103)</f>
        <v>0.98799999999999999</v>
      </c>
      <c r="AE103" s="28">
        <f>INDEX('All applic'!$H$7:$H$59080,X103)</f>
        <v>0.6</v>
      </c>
      <c r="AF103" s="28">
        <f>INDEX('All applic'!$H$7:$H$59080,Y103)</f>
        <v>1</v>
      </c>
      <c r="AG103" s="28">
        <f>INDEX('All applic'!$H$7:$H$59080,Z103)</f>
        <v>0.98799999999999999</v>
      </c>
      <c r="AH103" s="28"/>
      <c r="AI103" s="28">
        <f>INDEX('All applic'!$I$7:$I$59080,U103)</f>
        <v>1.0227272727272727</v>
      </c>
      <c r="AJ103" s="28">
        <f>INDEX('All applic'!$I$7:$I$59080,V103)</f>
        <v>1</v>
      </c>
      <c r="AK103" s="28">
        <f>INDEX('All applic'!$I$7:$I$59080,W103)</f>
        <v>1.0227272727272727</v>
      </c>
      <c r="AL103" s="28">
        <f>INDEX('All applic'!$I$7:$I$59080,X103)</f>
        <v>1</v>
      </c>
      <c r="AM103" s="28">
        <f>INDEX('All applic'!$I$7:$I$59080,Y103)</f>
        <v>1.0227272727272727</v>
      </c>
      <c r="AN103" s="28">
        <f>INDEX('All applic'!$I$7:$I$59080,Z103)</f>
        <v>1.0227272727272727</v>
      </c>
      <c r="AP103">
        <f>INDEX('All applic'!$J$7:$J$59080,U103)</f>
        <v>-2.9000000000000001E-2</v>
      </c>
      <c r="AQ103">
        <v>0</v>
      </c>
      <c r="AR103">
        <f>INDEX('All applic'!$J$7:$J$59080,W103)</f>
        <v>-2.9000000000000001E-2</v>
      </c>
      <c r="AS103">
        <v>0</v>
      </c>
      <c r="AT103">
        <v>0</v>
      </c>
      <c r="AU103">
        <v>0</v>
      </c>
    </row>
    <row r="104" spans="1:47" x14ac:dyDescent="0.25">
      <c r="A104" t="str">
        <f t="shared" si="6"/>
        <v>CFLSFm2015CZ02</v>
      </c>
      <c r="B104" t="str">
        <f t="shared" si="7"/>
        <v>CFLPGESFmCZ022015</v>
      </c>
      <c r="C104" t="s">
        <v>118</v>
      </c>
      <c r="D104" t="s">
        <v>129</v>
      </c>
      <c r="E104" t="s">
        <v>1649</v>
      </c>
      <c r="F104" s="89" t="s">
        <v>1830</v>
      </c>
      <c r="G104" t="s">
        <v>101</v>
      </c>
      <c r="H104" t="s">
        <v>1662</v>
      </c>
      <c r="I104" s="34">
        <f t="shared" si="8"/>
        <v>1.0229002249174235</v>
      </c>
      <c r="J104" s="34">
        <f t="shared" si="9"/>
        <v>1.8095125162147332</v>
      </c>
      <c r="K104" s="34">
        <f t="shared" si="10"/>
        <v>-2.864848484848485E-2</v>
      </c>
      <c r="M104" s="36">
        <f>VLOOKUP("HV_"&amp;$D104&amp;$E104&amp;VLOOKUP($F104,key!$L$3:$M$13,2,FALSE)&amp;$G104&amp;M$6,'HVAC wts'!$H$7:$R$13254,11,FALSE)</f>
        <v>1756.1471999999999</v>
      </c>
      <c r="N104" s="36">
        <f>VLOOKUP("HV_"&amp;$D104&amp;$E104&amp;VLOOKUP($F104,key!$L$3:$M$13,2,FALSE)&amp;$G104&amp;N$6,'HVAC wts'!$H$7:$R$13254,11,FALSE)</f>
        <v>100.928</v>
      </c>
      <c r="O104" s="36">
        <f>VLOOKUP("HV_"&amp;$D104&amp;$E104&amp;VLOOKUP($F104,key!$L$3:$M$13,2,FALSE)&amp;$G104&amp;O$6,'HVAC wts'!$H$7:$R$13254,11,FALSE)</f>
        <v>164.06460000000001</v>
      </c>
      <c r="P104" s="36">
        <f>VLOOKUP("HV_"&amp;$D104&amp;$E104&amp;VLOOKUP($F104,key!$L$3:$M$13,2,FALSE)&amp;$G104&amp;P$6,'HVAC wts'!$H$7:$R$13254,11,FALSE)</f>
        <v>9.4290000000000003</v>
      </c>
      <c r="Q104" s="36">
        <f>VLOOKUP("HV_"&amp;$D104&amp;$E104&amp;VLOOKUP($F104,key!$L$3:$M$13,2,FALSE)&amp;$G104&amp;Q$6,'HVAC wts'!$H$7:$R$13254,11,FALSE)</f>
        <v>141.29920000000001</v>
      </c>
      <c r="R104" s="36">
        <f>VLOOKUP("HV_"&amp;$D104&amp;$E104&amp;VLOOKUP($F104,key!$L$3:$M$13,2,FALSE)&amp;$G104&amp;R$6,'HVAC wts'!$H$7:$R$13254,11,FALSE)</f>
        <v>13.200600000000001</v>
      </c>
      <c r="S104" s="36">
        <f t="shared" si="11"/>
        <v>2185.0686000000001</v>
      </c>
      <c r="U104">
        <f>MATCH($A104&amp;U$6,'All applic'!$A$7:$A$59080,0)</f>
        <v>389</v>
      </c>
      <c r="V104">
        <f>MATCH($A104&amp;V$6,'All applic'!$A$7:$A$59080,0)</f>
        <v>390</v>
      </c>
      <c r="W104">
        <f>MATCH($A104&amp;W$6,'All applic'!$A$7:$A$59080,0)</f>
        <v>392</v>
      </c>
      <c r="X104">
        <f>MATCH($A104&amp;X$6,'All applic'!$A$7:$A$59080,0)</f>
        <v>391</v>
      </c>
      <c r="Y104">
        <f>MATCH($A104&amp;Y$6,'All applic'!$A$7:$A$59080,0)</f>
        <v>389</v>
      </c>
      <c r="Z104">
        <f>MATCH($A104&amp;Z$6,'All applic'!$A$7:$A$59080,0)</f>
        <v>392</v>
      </c>
      <c r="AB104" s="28">
        <f>INDEX('All applic'!$H$7:$H$59080,U104)</f>
        <v>1.04</v>
      </c>
      <c r="AC104" s="28">
        <f>INDEX('All applic'!$H$7:$H$59080,V104)</f>
        <v>0.81799999999999995</v>
      </c>
      <c r="AD104" s="28">
        <f>INDEX('All applic'!$H$7:$H$59080,W104)</f>
        <v>0.98199999999999998</v>
      </c>
      <c r="AE104" s="28">
        <f>INDEX('All applic'!$H$7:$H$59080,X104)</f>
        <v>0.54400000000000004</v>
      </c>
      <c r="AF104" s="28">
        <f>INDEX('All applic'!$H$7:$H$59080,Y104)</f>
        <v>1.04</v>
      </c>
      <c r="AG104" s="28">
        <f>INDEX('All applic'!$H$7:$H$59080,Z104)</f>
        <v>0.98199999999999998</v>
      </c>
      <c r="AH104" s="28"/>
      <c r="AI104" s="28">
        <f>INDEX('All applic'!$I$7:$I$59080,U104)</f>
        <v>1.8780487804878048</v>
      </c>
      <c r="AJ104" s="28">
        <f>INDEX('All applic'!$I$7:$I$59080,V104)</f>
        <v>1.975609756097561</v>
      </c>
      <c r="AK104" s="28">
        <f>INDEX('All applic'!$I$7:$I$59080,W104)</f>
        <v>1.024390243902439</v>
      </c>
      <c r="AL104" s="28">
        <f>INDEX('All applic'!$I$7:$I$59080,X104)</f>
        <v>1</v>
      </c>
      <c r="AM104" s="28">
        <f>INDEX('All applic'!$I$7:$I$59080,Y104)</f>
        <v>1.8780487804878048</v>
      </c>
      <c r="AN104" s="28">
        <f>INDEX('All applic'!$I$7:$I$59080,Z104)</f>
        <v>1.024390243902439</v>
      </c>
      <c r="AP104">
        <f>INDEX('All applic'!$J$7:$J$59080,U104)</f>
        <v>-3.2600000000000004E-2</v>
      </c>
      <c r="AQ104">
        <v>0</v>
      </c>
      <c r="AR104">
        <f>INDEX('All applic'!$J$7:$J$59080,W104)</f>
        <v>-3.2600000000000004E-2</v>
      </c>
      <c r="AS104">
        <v>0</v>
      </c>
      <c r="AT104">
        <v>0</v>
      </c>
      <c r="AU104">
        <v>0</v>
      </c>
    </row>
    <row r="105" spans="1:47" x14ac:dyDescent="0.25">
      <c r="A105" t="str">
        <f t="shared" si="6"/>
        <v>CFLSFm2015CZ03</v>
      </c>
      <c r="B105" t="str">
        <f t="shared" si="7"/>
        <v>CFLPGESFmCZ032015</v>
      </c>
      <c r="C105" t="s">
        <v>118</v>
      </c>
      <c r="D105" t="s">
        <v>129</v>
      </c>
      <c r="E105" t="s">
        <v>1649</v>
      </c>
      <c r="F105" s="89" t="s">
        <v>1830</v>
      </c>
      <c r="G105" t="s">
        <v>102</v>
      </c>
      <c r="H105" t="s">
        <v>1662</v>
      </c>
      <c r="I105" s="34">
        <f t="shared" si="8"/>
        <v>0.97974642547194046</v>
      </c>
      <c r="J105" s="34">
        <f t="shared" si="9"/>
        <v>1.2094719764110704</v>
      </c>
      <c r="K105" s="34">
        <f t="shared" si="10"/>
        <v>-2.2848484848484847E-2</v>
      </c>
      <c r="M105" s="36">
        <f>VLOOKUP("HV_"&amp;$D105&amp;$E105&amp;VLOOKUP($F105,key!$L$3:$M$13,2,FALSE)&amp;$G105&amp;M$6,'HVAC wts'!$H$7:$R$13254,11,FALSE)</f>
        <v>1346.6381999999999</v>
      </c>
      <c r="N105" s="36">
        <f>VLOOKUP("HV_"&amp;$D105&amp;$E105&amp;VLOOKUP($F105,key!$L$3:$M$13,2,FALSE)&amp;$G105&amp;N$6,'HVAC wts'!$H$7:$R$13254,11,FALSE)</f>
        <v>77.393000000000001</v>
      </c>
      <c r="O105" s="36">
        <f>VLOOKUP("HV_"&amp;$D105&amp;$E105&amp;VLOOKUP($F105,key!$L$3:$M$13,2,FALSE)&amp;$G105&amp;O$6,'HVAC wts'!$H$7:$R$13254,11,FALSE)</f>
        <v>4471.9391999999998</v>
      </c>
      <c r="P105" s="36">
        <f>VLOOKUP("HV_"&amp;$D105&amp;$E105&amp;VLOOKUP($F105,key!$L$3:$M$13,2,FALSE)&amp;$G105&amp;P$6,'HVAC wts'!$H$7:$R$13254,11,FALSE)</f>
        <v>257.00799999999998</v>
      </c>
      <c r="Q105" s="36">
        <f>VLOOKUP("HV_"&amp;$D105&amp;$E105&amp;VLOOKUP($F105,key!$L$3:$M$13,2,FALSE)&amp;$G105&amp;Q$6,'HVAC wts'!$H$7:$R$13254,11,FALSE)</f>
        <v>108.3502</v>
      </c>
      <c r="R105" s="36">
        <f>VLOOKUP("HV_"&amp;$D105&amp;$E105&amp;VLOOKUP($F105,key!$L$3:$M$13,2,FALSE)&amp;$G105&amp;R$6,'HVAC wts'!$H$7:$R$13254,11,FALSE)</f>
        <v>359.81120000000004</v>
      </c>
      <c r="S105" s="36">
        <f t="shared" si="11"/>
        <v>6621.1397999999999</v>
      </c>
      <c r="U105">
        <f>MATCH($A105&amp;U$6,'All applic'!$A$7:$A$59080,0)</f>
        <v>393</v>
      </c>
      <c r="V105">
        <f>MATCH($A105&amp;V$6,'All applic'!$A$7:$A$59080,0)</f>
        <v>394</v>
      </c>
      <c r="W105">
        <f>MATCH($A105&amp;W$6,'All applic'!$A$7:$A$59080,0)</f>
        <v>396</v>
      </c>
      <c r="X105">
        <f>MATCH($A105&amp;X$6,'All applic'!$A$7:$A$59080,0)</f>
        <v>395</v>
      </c>
      <c r="Y105">
        <f>MATCH($A105&amp;Y$6,'All applic'!$A$7:$A$59080,0)</f>
        <v>393</v>
      </c>
      <c r="Z105">
        <f>MATCH($A105&amp;Z$6,'All applic'!$A$7:$A$59080,0)</f>
        <v>396</v>
      </c>
      <c r="AB105" s="28">
        <f>INDEX('All applic'!$H$7:$H$59080,U105)</f>
        <v>1.016</v>
      </c>
      <c r="AC105" s="28">
        <f>INDEX('All applic'!$H$7:$H$59080,V105)</f>
        <v>0.85799999999999998</v>
      </c>
      <c r="AD105" s="28">
        <f>INDEX('All applic'!$H$7:$H$59080,W105)</f>
        <v>0.98799999999999999</v>
      </c>
      <c r="AE105" s="28">
        <f>INDEX('All applic'!$H$7:$H$59080,X105)</f>
        <v>0.65600000000000003</v>
      </c>
      <c r="AF105" s="28">
        <f>INDEX('All applic'!$H$7:$H$59080,Y105)</f>
        <v>1.016</v>
      </c>
      <c r="AG105" s="28">
        <f>INDEX('All applic'!$H$7:$H$59080,Z105)</f>
        <v>0.98799999999999999</v>
      </c>
      <c r="AH105" s="28"/>
      <c r="AI105" s="28">
        <f>INDEX('All applic'!$I$7:$I$59080,U105)</f>
        <v>1.825</v>
      </c>
      <c r="AJ105" s="28">
        <f>INDEX('All applic'!$I$7:$I$59080,V105)</f>
        <v>1.8499999999999999</v>
      </c>
      <c r="AK105" s="28">
        <f>INDEX('All applic'!$I$7:$I$59080,W105)</f>
        <v>1.0249999999999999</v>
      </c>
      <c r="AL105" s="28">
        <f>INDEX('All applic'!$I$7:$I$59080,X105)</f>
        <v>1</v>
      </c>
      <c r="AM105" s="28">
        <f>INDEX('All applic'!$I$7:$I$59080,Y105)</f>
        <v>1.825</v>
      </c>
      <c r="AN105" s="28">
        <f>INDEX('All applic'!$I$7:$I$59080,Z105)</f>
        <v>1.0249999999999999</v>
      </c>
      <c r="AP105">
        <f>INDEX('All applic'!$J$7:$J$59080,U105)</f>
        <v>-2.5999999999999999E-2</v>
      </c>
      <c r="AQ105">
        <v>0</v>
      </c>
      <c r="AR105">
        <f>INDEX('All applic'!$J$7:$J$59080,W105)</f>
        <v>-2.5999999999999999E-2</v>
      </c>
      <c r="AS105">
        <v>0</v>
      </c>
      <c r="AT105">
        <v>0</v>
      </c>
      <c r="AU105">
        <v>0</v>
      </c>
    </row>
    <row r="106" spans="1:47" x14ac:dyDescent="0.25">
      <c r="A106" t="str">
        <f t="shared" si="6"/>
        <v>CFLSFm2015CZ04</v>
      </c>
      <c r="B106" t="str">
        <f t="shared" si="7"/>
        <v>CFLPGESFmCZ042015</v>
      </c>
      <c r="C106" t="s">
        <v>118</v>
      </c>
      <c r="D106" t="s">
        <v>129</v>
      </c>
      <c r="E106" t="s">
        <v>1649</v>
      </c>
      <c r="F106" s="89" t="s">
        <v>1830</v>
      </c>
      <c r="G106" t="s">
        <v>103</v>
      </c>
      <c r="H106" t="s">
        <v>1662</v>
      </c>
      <c r="I106" s="34">
        <f t="shared" si="8"/>
        <v>1.0478634274878194</v>
      </c>
      <c r="J106" s="34">
        <f t="shared" si="9"/>
        <v>1.810759787014822</v>
      </c>
      <c r="K106" s="34">
        <f t="shared" si="10"/>
        <v>-2.407878787878788E-2</v>
      </c>
      <c r="M106" s="36">
        <f>VLOOKUP("HV_"&amp;$D106&amp;$E106&amp;VLOOKUP($F106,key!$L$3:$M$13,2,FALSE)&amp;$G106&amp;M$6,'HVAC wts'!$H$7:$R$13254,11,FALSE)</f>
        <v>5143.3703999999998</v>
      </c>
      <c r="N106" s="36">
        <f>VLOOKUP("HV_"&amp;$D106&amp;$E106&amp;VLOOKUP($F106,key!$L$3:$M$13,2,FALSE)&amp;$G106&amp;N$6,'HVAC wts'!$H$7:$R$13254,11,FALSE)</f>
        <v>295.596</v>
      </c>
      <c r="O106" s="36">
        <f>VLOOKUP("HV_"&amp;$D106&amp;$E106&amp;VLOOKUP($F106,key!$L$3:$M$13,2,FALSE)&amp;$G106&amp;O$6,'HVAC wts'!$H$7:$R$13254,11,FALSE)</f>
        <v>166.5702</v>
      </c>
      <c r="P106" s="36">
        <f>VLOOKUP("HV_"&amp;$D106&amp;$E106&amp;VLOOKUP($F106,key!$L$3:$M$13,2,FALSE)&amp;$G106&amp;P$6,'HVAC wts'!$H$7:$R$13254,11,FALSE)</f>
        <v>9.5730000000000004</v>
      </c>
      <c r="Q106" s="36">
        <f>VLOOKUP("HV_"&amp;$D106&amp;$E106&amp;VLOOKUP($F106,key!$L$3:$M$13,2,FALSE)&amp;$G106&amp;Q$6,'HVAC wts'!$H$7:$R$13254,11,FALSE)</f>
        <v>413.83440000000002</v>
      </c>
      <c r="R106" s="36">
        <f>VLOOKUP("HV_"&amp;$D106&amp;$E106&amp;VLOOKUP($F106,key!$L$3:$M$13,2,FALSE)&amp;$G106&amp;R$6,'HVAC wts'!$H$7:$R$13254,11,FALSE)</f>
        <v>13.402200000000002</v>
      </c>
      <c r="S106" s="36">
        <f t="shared" si="11"/>
        <v>6042.3462</v>
      </c>
      <c r="U106">
        <f>MATCH($A106&amp;U$6,'All applic'!$A$7:$A$59080,0)</f>
        <v>397</v>
      </c>
      <c r="V106">
        <f>MATCH($A106&amp;V$6,'All applic'!$A$7:$A$59080,0)</f>
        <v>398</v>
      </c>
      <c r="W106">
        <f>MATCH($A106&amp;W$6,'All applic'!$A$7:$A$59080,0)</f>
        <v>400</v>
      </c>
      <c r="X106">
        <f>MATCH($A106&amp;X$6,'All applic'!$A$7:$A$59080,0)</f>
        <v>399</v>
      </c>
      <c r="Y106">
        <f>MATCH($A106&amp;Y$6,'All applic'!$A$7:$A$59080,0)</f>
        <v>397</v>
      </c>
      <c r="Z106">
        <f>MATCH($A106&amp;Z$6,'All applic'!$A$7:$A$59080,0)</f>
        <v>400</v>
      </c>
      <c r="AB106" s="28">
        <f>INDEX('All applic'!$H$7:$H$59080,U106)</f>
        <v>1.06</v>
      </c>
      <c r="AC106" s="28">
        <f>INDEX('All applic'!$H$7:$H$59080,V106)</f>
        <v>0.87</v>
      </c>
      <c r="AD106" s="28">
        <f>INDEX('All applic'!$H$7:$H$59080,W106)</f>
        <v>0.98799999999999999</v>
      </c>
      <c r="AE106" s="28">
        <f>INDEX('All applic'!$H$7:$H$59080,X106)</f>
        <v>0.62</v>
      </c>
      <c r="AF106" s="28">
        <f>INDEX('All applic'!$H$7:$H$59080,Y106)</f>
        <v>1.06</v>
      </c>
      <c r="AG106" s="28">
        <f>INDEX('All applic'!$H$7:$H$59080,Z106)</f>
        <v>0.98799999999999999</v>
      </c>
      <c r="AH106" s="28"/>
      <c r="AI106" s="28">
        <f>INDEX('All applic'!$I$7:$I$59080,U106)</f>
        <v>1.8409090909090911</v>
      </c>
      <c r="AJ106" s="28">
        <f>INDEX('All applic'!$I$7:$I$59080,V106)</f>
        <v>1.75</v>
      </c>
      <c r="AK106" s="28">
        <f>INDEX('All applic'!$I$7:$I$59080,W106)</f>
        <v>1.0227272727272727</v>
      </c>
      <c r="AL106" s="28">
        <f>INDEX('All applic'!$I$7:$I$59080,X106)</f>
        <v>1</v>
      </c>
      <c r="AM106" s="28">
        <f>INDEX('All applic'!$I$7:$I$59080,Y106)</f>
        <v>1.8409090909090911</v>
      </c>
      <c r="AN106" s="28">
        <f>INDEX('All applic'!$I$7:$I$59080,Z106)</f>
        <v>1.0227272727272727</v>
      </c>
      <c r="AP106">
        <f>INDEX('All applic'!$J$7:$J$59080,U106)</f>
        <v>-2.7399999999999997E-2</v>
      </c>
      <c r="AQ106">
        <v>0</v>
      </c>
      <c r="AR106">
        <f>INDEX('All applic'!$J$7:$J$59080,W106)</f>
        <v>-2.7399999999999997E-2</v>
      </c>
      <c r="AS106">
        <v>0</v>
      </c>
      <c r="AT106">
        <v>0</v>
      </c>
      <c r="AU106">
        <v>0</v>
      </c>
    </row>
    <row r="107" spans="1:47" x14ac:dyDescent="0.25">
      <c r="A107" t="str">
        <f t="shared" si="6"/>
        <v>CFLSFm2015CZ05</v>
      </c>
      <c r="B107" t="str">
        <f t="shared" si="7"/>
        <v>CFLPGESFmCZ052015</v>
      </c>
      <c r="C107" t="s">
        <v>118</v>
      </c>
      <c r="D107" t="s">
        <v>129</v>
      </c>
      <c r="E107" t="s">
        <v>1649</v>
      </c>
      <c r="F107" s="89" t="s">
        <v>1830</v>
      </c>
      <c r="G107" t="s">
        <v>104</v>
      </c>
      <c r="H107" t="s">
        <v>1662</v>
      </c>
      <c r="I107" s="34">
        <f t="shared" si="8"/>
        <v>0.97249748507492362</v>
      </c>
      <c r="J107" s="34">
        <f t="shared" si="9"/>
        <v>1.127513251647037</v>
      </c>
      <c r="K107" s="34">
        <f t="shared" si="10"/>
        <v>-2.6715151515151511E-2</v>
      </c>
      <c r="M107" s="36">
        <f>VLOOKUP("HV_"&amp;$D107&amp;$E107&amp;VLOOKUP($F107,key!$L$3:$M$13,2,FALSE)&amp;$G107&amp;M$6,'HVAC wts'!$H$7:$R$13254,11,FALSE)</f>
        <v>126.5502</v>
      </c>
      <c r="N107" s="36">
        <f>VLOOKUP("HV_"&amp;$D107&amp;$E107&amp;VLOOKUP($F107,key!$L$3:$M$13,2,FALSE)&amp;$G107&amp;N$6,'HVAC wts'!$H$7:$R$13254,11,FALSE)</f>
        <v>7.2730000000000006</v>
      </c>
      <c r="O107" s="36">
        <f>VLOOKUP("HV_"&amp;$D107&amp;$E107&amp;VLOOKUP($F107,key!$L$3:$M$13,2,FALSE)&amp;$G107&amp;O$6,'HVAC wts'!$H$7:$R$13254,11,FALSE)</f>
        <v>792.44820000000004</v>
      </c>
      <c r="P107" s="36">
        <f>VLOOKUP("HV_"&amp;$D107&amp;$E107&amp;VLOOKUP($F107,key!$L$3:$M$13,2,FALSE)&amp;$G107&amp;P$6,'HVAC wts'!$H$7:$R$13254,11,FALSE)</f>
        <v>45.543000000000006</v>
      </c>
      <c r="Q107" s="36">
        <f>VLOOKUP("HV_"&amp;$D107&amp;$E107&amp;VLOOKUP($F107,key!$L$3:$M$13,2,FALSE)&amp;$G107&amp;Q$6,'HVAC wts'!$H$7:$R$13254,11,FALSE)</f>
        <v>10.182200000000002</v>
      </c>
      <c r="R107" s="36">
        <f>VLOOKUP("HV_"&amp;$D107&amp;$E107&amp;VLOOKUP($F107,key!$L$3:$M$13,2,FALSE)&amp;$G107&amp;R$6,'HVAC wts'!$H$7:$R$13254,11,FALSE)</f>
        <v>63.760200000000005</v>
      </c>
      <c r="S107" s="36">
        <f t="shared" si="11"/>
        <v>1045.7568000000001</v>
      </c>
      <c r="U107">
        <f>MATCH($A107&amp;U$6,'All applic'!$A$7:$A$59080,0)</f>
        <v>401</v>
      </c>
      <c r="V107">
        <f>MATCH($A107&amp;V$6,'All applic'!$A$7:$A$59080,0)</f>
        <v>402</v>
      </c>
      <c r="W107">
        <f>MATCH($A107&amp;W$6,'All applic'!$A$7:$A$59080,0)</f>
        <v>404</v>
      </c>
      <c r="X107">
        <f>MATCH($A107&amp;X$6,'All applic'!$A$7:$A$59080,0)</f>
        <v>403</v>
      </c>
      <c r="Y107">
        <f>MATCH($A107&amp;Y$6,'All applic'!$A$7:$A$59080,0)</f>
        <v>401</v>
      </c>
      <c r="Z107">
        <f>MATCH($A107&amp;Z$6,'All applic'!$A$7:$A$59080,0)</f>
        <v>404</v>
      </c>
      <c r="AB107" s="28">
        <f>INDEX('All applic'!$H$7:$H$59080,U107)</f>
        <v>1.012</v>
      </c>
      <c r="AC107" s="28">
        <f>INDEX('All applic'!$H$7:$H$59080,V107)</f>
        <v>0.8</v>
      </c>
      <c r="AD107" s="28">
        <f>INDEX('All applic'!$H$7:$H$59080,W107)</f>
        <v>0.98799999999999999</v>
      </c>
      <c r="AE107" s="28">
        <f>INDEX('All applic'!$H$7:$H$59080,X107)</f>
        <v>0.59</v>
      </c>
      <c r="AF107" s="28">
        <f>INDEX('All applic'!$H$7:$H$59080,Y107)</f>
        <v>1.012</v>
      </c>
      <c r="AG107" s="28">
        <f>INDEX('All applic'!$H$7:$H$59080,Z107)</f>
        <v>0.98799999999999999</v>
      </c>
      <c r="AH107" s="28"/>
      <c r="AI107" s="28">
        <f>INDEX('All applic'!$I$7:$I$59080,U107)</f>
        <v>1.7954545454545456</v>
      </c>
      <c r="AJ107" s="28">
        <f>INDEX('All applic'!$I$7:$I$59080,V107)</f>
        <v>1.7045454545454546</v>
      </c>
      <c r="AK107" s="28">
        <f>INDEX('All applic'!$I$7:$I$59080,W107)</f>
        <v>1.0227272727272727</v>
      </c>
      <c r="AL107" s="28">
        <f>INDEX('All applic'!$I$7:$I$59080,X107)</f>
        <v>1</v>
      </c>
      <c r="AM107" s="28">
        <f>INDEX('All applic'!$I$7:$I$59080,Y107)</f>
        <v>1.7954545454545456</v>
      </c>
      <c r="AN107" s="28">
        <f>INDEX('All applic'!$I$7:$I$59080,Z107)</f>
        <v>1.0227272727272727</v>
      </c>
      <c r="AP107">
        <f>INDEX('All applic'!$J$7:$J$59080,U107)</f>
        <v>-3.04E-2</v>
      </c>
      <c r="AQ107">
        <v>0</v>
      </c>
      <c r="AR107">
        <f>INDEX('All applic'!$J$7:$J$59080,W107)</f>
        <v>-3.04E-2</v>
      </c>
      <c r="AS107">
        <v>0</v>
      </c>
      <c r="AT107">
        <v>0</v>
      </c>
      <c r="AU107">
        <v>0</v>
      </c>
    </row>
    <row r="108" spans="1:47" x14ac:dyDescent="0.25">
      <c r="A108" t="str">
        <f t="shared" si="6"/>
        <v>CFLSFm2015CZ06</v>
      </c>
      <c r="B108" t="str">
        <f t="shared" si="7"/>
        <v>CFLPGESFmCZ062015</v>
      </c>
      <c r="C108" t="s">
        <v>118</v>
      </c>
      <c r="D108" t="s">
        <v>129</v>
      </c>
      <c r="E108" t="s">
        <v>1649</v>
      </c>
      <c r="F108" s="89" t="s">
        <v>1830</v>
      </c>
      <c r="G108" t="s">
        <v>105</v>
      </c>
      <c r="H108" t="s">
        <v>1662</v>
      </c>
      <c r="I108" s="34">
        <f t="shared" si="8"/>
        <v>0</v>
      </c>
      <c r="J108" s="34">
        <f t="shared" si="9"/>
        <v>0</v>
      </c>
      <c r="K108" s="34">
        <f t="shared" si="10"/>
        <v>0</v>
      </c>
      <c r="M108" s="36">
        <f>VLOOKUP("HV_"&amp;$D108&amp;$E108&amp;VLOOKUP($F108,key!$L$3:$M$13,2,FALSE)&amp;$G108&amp;M$6,'HVAC wts'!$H$7:$R$13254,11,FALSE)</f>
        <v>0</v>
      </c>
      <c r="N108" s="36">
        <f>VLOOKUP("HV_"&amp;$D108&amp;$E108&amp;VLOOKUP($F108,key!$L$3:$M$13,2,FALSE)&amp;$G108&amp;N$6,'HVAC wts'!$H$7:$R$13254,11,FALSE)</f>
        <v>0</v>
      </c>
      <c r="O108" s="36">
        <f>VLOOKUP("HV_"&amp;$D108&amp;$E108&amp;VLOOKUP($F108,key!$L$3:$M$13,2,FALSE)&amp;$G108&amp;O$6,'HVAC wts'!$H$7:$R$13254,11,FALSE)</f>
        <v>0</v>
      </c>
      <c r="P108" s="36">
        <f>VLOOKUP("HV_"&amp;$D108&amp;$E108&amp;VLOOKUP($F108,key!$L$3:$M$13,2,FALSE)&amp;$G108&amp;P$6,'HVAC wts'!$H$7:$R$13254,11,FALSE)</f>
        <v>0</v>
      </c>
      <c r="Q108" s="36">
        <f>VLOOKUP("HV_"&amp;$D108&amp;$E108&amp;VLOOKUP($F108,key!$L$3:$M$13,2,FALSE)&amp;$G108&amp;Q$6,'HVAC wts'!$H$7:$R$13254,11,FALSE)</f>
        <v>0</v>
      </c>
      <c r="R108" s="36">
        <f>VLOOKUP("HV_"&amp;$D108&amp;$E108&amp;VLOOKUP($F108,key!$L$3:$M$13,2,FALSE)&amp;$G108&amp;R$6,'HVAC wts'!$H$7:$R$13254,11,FALSE)</f>
        <v>0</v>
      </c>
      <c r="S108" s="36">
        <f t="shared" si="11"/>
        <v>0</v>
      </c>
      <c r="U108">
        <f>MATCH($A108&amp;U$6,'All applic'!$A$7:$A$59080,0)</f>
        <v>405</v>
      </c>
      <c r="V108">
        <f>MATCH($A108&amp;V$6,'All applic'!$A$7:$A$59080,0)</f>
        <v>406</v>
      </c>
      <c r="W108">
        <f>MATCH($A108&amp;W$6,'All applic'!$A$7:$A$59080,0)</f>
        <v>408</v>
      </c>
      <c r="X108">
        <f>MATCH($A108&amp;X$6,'All applic'!$A$7:$A$59080,0)</f>
        <v>407</v>
      </c>
      <c r="Y108">
        <f>MATCH($A108&amp;Y$6,'All applic'!$A$7:$A$59080,0)</f>
        <v>405</v>
      </c>
      <c r="Z108">
        <f>MATCH($A108&amp;Z$6,'All applic'!$A$7:$A$59080,0)</f>
        <v>408</v>
      </c>
      <c r="AB108" s="28">
        <f>INDEX('All applic'!$H$7:$H$59080,U108)</f>
        <v>1.05</v>
      </c>
      <c r="AC108" s="28">
        <f>INDEX('All applic'!$H$7:$H$59080,V108)</f>
        <v>0.89800000000000002</v>
      </c>
      <c r="AD108" s="28">
        <f>INDEX('All applic'!$H$7:$H$59080,W108)</f>
        <v>0.99</v>
      </c>
      <c r="AE108" s="28">
        <f>INDEX('All applic'!$H$7:$H$59080,X108)</f>
        <v>0.66200000000000003</v>
      </c>
      <c r="AF108" s="28">
        <f>INDEX('All applic'!$H$7:$H$59080,Y108)</f>
        <v>1.05</v>
      </c>
      <c r="AG108" s="28">
        <f>INDEX('All applic'!$H$7:$H$59080,Z108)</f>
        <v>0.99</v>
      </c>
      <c r="AH108" s="28"/>
      <c r="AI108" s="28">
        <f>INDEX('All applic'!$I$7:$I$59080,U108)</f>
        <v>1.3863636363636365</v>
      </c>
      <c r="AJ108" s="28">
        <f>INDEX('All applic'!$I$7:$I$59080,V108)</f>
        <v>2</v>
      </c>
      <c r="AK108" s="28">
        <f>INDEX('All applic'!$I$7:$I$59080,W108)</f>
        <v>1</v>
      </c>
      <c r="AL108" s="28">
        <f>INDEX('All applic'!$I$7:$I$59080,X108)</f>
        <v>1</v>
      </c>
      <c r="AM108" s="28">
        <f>INDEX('All applic'!$I$7:$I$59080,Y108)</f>
        <v>1.3863636363636365</v>
      </c>
      <c r="AN108" s="28">
        <f>INDEX('All applic'!$I$7:$I$59080,Z108)</f>
        <v>1</v>
      </c>
      <c r="AP108">
        <f>INDEX('All applic'!$J$7:$J$59080,U108)</f>
        <v>-2.5600000000000001E-2</v>
      </c>
      <c r="AQ108">
        <v>0</v>
      </c>
      <c r="AR108">
        <f>INDEX('All applic'!$J$7:$J$59080,W108)</f>
        <v>-2.5600000000000001E-2</v>
      </c>
      <c r="AS108">
        <v>0</v>
      </c>
      <c r="AT108">
        <v>0</v>
      </c>
      <c r="AU108">
        <v>0</v>
      </c>
    </row>
    <row r="109" spans="1:47" x14ac:dyDescent="0.25">
      <c r="A109" t="str">
        <f t="shared" si="6"/>
        <v>CFLSFm2015CZ07</v>
      </c>
      <c r="B109" t="str">
        <f t="shared" si="7"/>
        <v>CFLPGESFmCZ072015</v>
      </c>
      <c r="C109" t="s">
        <v>118</v>
      </c>
      <c r="D109" t="s">
        <v>129</v>
      </c>
      <c r="E109" t="s">
        <v>1649</v>
      </c>
      <c r="F109" s="89" t="s">
        <v>1830</v>
      </c>
      <c r="G109" t="s">
        <v>106</v>
      </c>
      <c r="H109" t="s">
        <v>1662</v>
      </c>
      <c r="I109" s="34">
        <f t="shared" si="8"/>
        <v>0</v>
      </c>
      <c r="J109" s="34">
        <f t="shared" si="9"/>
        <v>0</v>
      </c>
      <c r="K109" s="34">
        <f t="shared" si="10"/>
        <v>0</v>
      </c>
      <c r="M109" s="36">
        <f>VLOOKUP("HV_"&amp;$D109&amp;$E109&amp;VLOOKUP($F109,key!$L$3:$M$13,2,FALSE)&amp;$G109&amp;M$6,'HVAC wts'!$H$7:$R$13254,11,FALSE)</f>
        <v>0</v>
      </c>
      <c r="N109" s="36">
        <f>VLOOKUP("HV_"&amp;$D109&amp;$E109&amp;VLOOKUP($F109,key!$L$3:$M$13,2,FALSE)&amp;$G109&amp;N$6,'HVAC wts'!$H$7:$R$13254,11,FALSE)</f>
        <v>0</v>
      </c>
      <c r="O109" s="36">
        <f>VLOOKUP("HV_"&amp;$D109&amp;$E109&amp;VLOOKUP($F109,key!$L$3:$M$13,2,FALSE)&amp;$G109&amp;O$6,'HVAC wts'!$H$7:$R$13254,11,FALSE)</f>
        <v>0</v>
      </c>
      <c r="P109" s="36">
        <f>VLOOKUP("HV_"&amp;$D109&amp;$E109&amp;VLOOKUP($F109,key!$L$3:$M$13,2,FALSE)&amp;$G109&amp;P$6,'HVAC wts'!$H$7:$R$13254,11,FALSE)</f>
        <v>0</v>
      </c>
      <c r="Q109" s="36">
        <f>VLOOKUP("HV_"&amp;$D109&amp;$E109&amp;VLOOKUP($F109,key!$L$3:$M$13,2,FALSE)&amp;$G109&amp;Q$6,'HVAC wts'!$H$7:$R$13254,11,FALSE)</f>
        <v>0</v>
      </c>
      <c r="R109" s="36">
        <f>VLOOKUP("HV_"&amp;$D109&amp;$E109&amp;VLOOKUP($F109,key!$L$3:$M$13,2,FALSE)&amp;$G109&amp;R$6,'HVAC wts'!$H$7:$R$13254,11,FALSE)</f>
        <v>0</v>
      </c>
      <c r="S109" s="36">
        <f t="shared" si="11"/>
        <v>0</v>
      </c>
      <c r="U109">
        <f>MATCH($A109&amp;U$6,'All applic'!$A$7:$A$59080,0)</f>
        <v>409</v>
      </c>
      <c r="V109">
        <f>MATCH($A109&amp;V$6,'All applic'!$A$7:$A$59080,0)</f>
        <v>410</v>
      </c>
      <c r="W109">
        <f>MATCH($A109&amp;W$6,'All applic'!$A$7:$A$59080,0)</f>
        <v>412</v>
      </c>
      <c r="X109">
        <f>MATCH($A109&amp;X$6,'All applic'!$A$7:$A$59080,0)</f>
        <v>411</v>
      </c>
      <c r="Y109">
        <f>MATCH($A109&amp;Y$6,'All applic'!$A$7:$A$59080,0)</f>
        <v>409</v>
      </c>
      <c r="Z109">
        <f>MATCH($A109&amp;Z$6,'All applic'!$A$7:$A$59080,0)</f>
        <v>412</v>
      </c>
      <c r="AB109" s="28">
        <f>INDEX('All applic'!$H$7:$H$59080,U109)</f>
        <v>1.1120000000000001</v>
      </c>
      <c r="AC109" s="28">
        <f>INDEX('All applic'!$H$7:$H$59080,V109)</f>
        <v>1.002</v>
      </c>
      <c r="AD109" s="28">
        <f>INDEX('All applic'!$H$7:$H$59080,W109)</f>
        <v>0.996</v>
      </c>
      <c r="AE109" s="28">
        <f>INDEX('All applic'!$H$7:$H$59080,X109)</f>
        <v>0.78200000000000003</v>
      </c>
      <c r="AF109" s="28">
        <f>INDEX('All applic'!$H$7:$H$59080,Y109)</f>
        <v>1.1120000000000001</v>
      </c>
      <c r="AG109" s="28">
        <f>INDEX('All applic'!$H$7:$H$59080,Z109)</f>
        <v>0.996</v>
      </c>
      <c r="AH109" s="28"/>
      <c r="AI109" s="28">
        <f>INDEX('All applic'!$I$7:$I$59080,U109)</f>
        <v>1.4772727272727275</v>
      </c>
      <c r="AJ109" s="28">
        <f>INDEX('All applic'!$I$7:$I$59080,V109)</f>
        <v>1.5681818181818183</v>
      </c>
      <c r="AK109" s="28">
        <f>INDEX('All applic'!$I$7:$I$59080,W109)</f>
        <v>1.0227272727272727</v>
      </c>
      <c r="AL109" s="28">
        <f>INDEX('All applic'!$I$7:$I$59080,X109)</f>
        <v>1.0227272727272727</v>
      </c>
      <c r="AM109" s="28">
        <f>INDEX('All applic'!$I$7:$I$59080,Y109)</f>
        <v>1.4772727272727275</v>
      </c>
      <c r="AN109" s="28">
        <f>INDEX('All applic'!$I$7:$I$59080,Z109)</f>
        <v>1.0227272727272727</v>
      </c>
      <c r="AP109">
        <f>INDEX('All applic'!$J$7:$J$59080,U109)</f>
        <v>-1.77E-2</v>
      </c>
      <c r="AQ109">
        <v>0</v>
      </c>
      <c r="AR109">
        <f>INDEX('All applic'!$J$7:$J$59080,W109)</f>
        <v>-1.7780000000000001E-2</v>
      </c>
      <c r="AS109">
        <v>0</v>
      </c>
      <c r="AT109">
        <v>0</v>
      </c>
      <c r="AU109">
        <v>0</v>
      </c>
    </row>
    <row r="110" spans="1:47" x14ac:dyDescent="0.25">
      <c r="A110" t="str">
        <f t="shared" si="6"/>
        <v>CFLSFm2015CZ08</v>
      </c>
      <c r="B110" t="str">
        <f t="shared" si="7"/>
        <v>CFLPGESFmCZ082015</v>
      </c>
      <c r="C110" t="s">
        <v>118</v>
      </c>
      <c r="D110" t="s">
        <v>129</v>
      </c>
      <c r="E110" t="s">
        <v>1649</v>
      </c>
      <c r="F110" s="89" t="s">
        <v>1830</v>
      </c>
      <c r="G110" t="s">
        <v>107</v>
      </c>
      <c r="H110" t="s">
        <v>1662</v>
      </c>
      <c r="I110" s="34">
        <f t="shared" si="8"/>
        <v>0</v>
      </c>
      <c r="J110" s="34">
        <f t="shared" si="9"/>
        <v>0</v>
      </c>
      <c r="K110" s="34">
        <f t="shared" si="10"/>
        <v>0</v>
      </c>
      <c r="M110" s="36">
        <f>VLOOKUP("HV_"&amp;$D110&amp;$E110&amp;VLOOKUP($F110,key!$L$3:$M$13,2,FALSE)&amp;$G110&amp;M$6,'HVAC wts'!$H$7:$R$13254,11,FALSE)</f>
        <v>0</v>
      </c>
      <c r="N110" s="36">
        <f>VLOOKUP("HV_"&amp;$D110&amp;$E110&amp;VLOOKUP($F110,key!$L$3:$M$13,2,FALSE)&amp;$G110&amp;N$6,'HVAC wts'!$H$7:$R$13254,11,FALSE)</f>
        <v>0</v>
      </c>
      <c r="O110" s="36">
        <f>VLOOKUP("HV_"&amp;$D110&amp;$E110&amp;VLOOKUP($F110,key!$L$3:$M$13,2,FALSE)&amp;$G110&amp;O$6,'HVAC wts'!$H$7:$R$13254,11,FALSE)</f>
        <v>0</v>
      </c>
      <c r="P110" s="36">
        <f>VLOOKUP("HV_"&amp;$D110&amp;$E110&amp;VLOOKUP($F110,key!$L$3:$M$13,2,FALSE)&amp;$G110&amp;P$6,'HVAC wts'!$H$7:$R$13254,11,FALSE)</f>
        <v>0</v>
      </c>
      <c r="Q110" s="36">
        <f>VLOOKUP("HV_"&amp;$D110&amp;$E110&amp;VLOOKUP($F110,key!$L$3:$M$13,2,FALSE)&amp;$G110&amp;Q$6,'HVAC wts'!$H$7:$R$13254,11,FALSE)</f>
        <v>0</v>
      </c>
      <c r="R110" s="36">
        <f>VLOOKUP("HV_"&amp;$D110&amp;$E110&amp;VLOOKUP($F110,key!$L$3:$M$13,2,FALSE)&amp;$G110&amp;R$6,'HVAC wts'!$H$7:$R$13254,11,FALSE)</f>
        <v>0</v>
      </c>
      <c r="S110" s="36">
        <f t="shared" si="11"/>
        <v>0</v>
      </c>
      <c r="U110">
        <f>MATCH($A110&amp;U$6,'All applic'!$A$7:$A$59080,0)</f>
        <v>413</v>
      </c>
      <c r="V110">
        <f>MATCH($A110&amp;V$6,'All applic'!$A$7:$A$59080,0)</f>
        <v>414</v>
      </c>
      <c r="W110">
        <f>MATCH($A110&amp;W$6,'All applic'!$A$7:$A$59080,0)</f>
        <v>416</v>
      </c>
      <c r="X110">
        <f>MATCH($A110&amp;X$6,'All applic'!$A$7:$A$59080,0)</f>
        <v>415</v>
      </c>
      <c r="Y110">
        <f>MATCH($A110&amp;Y$6,'All applic'!$A$7:$A$59080,0)</f>
        <v>413</v>
      </c>
      <c r="Z110">
        <f>MATCH($A110&amp;Z$6,'All applic'!$A$7:$A$59080,0)</f>
        <v>416</v>
      </c>
      <c r="AB110" s="28">
        <f>INDEX('All applic'!$H$7:$H$59080,U110)</f>
        <v>1.0860000000000001</v>
      </c>
      <c r="AC110" s="28">
        <f>INDEX('All applic'!$H$7:$H$59080,V110)</f>
        <v>0.998</v>
      </c>
      <c r="AD110" s="28">
        <f>INDEX('All applic'!$H$7:$H$59080,W110)</f>
        <v>1.038</v>
      </c>
      <c r="AE110" s="28">
        <f>INDEX('All applic'!$H$7:$H$59080,X110)</f>
        <v>0.81200000000000006</v>
      </c>
      <c r="AF110" s="28">
        <f>INDEX('All applic'!$H$7:$H$59080,Y110)</f>
        <v>1.0860000000000001</v>
      </c>
      <c r="AG110" s="28">
        <f>INDEX('All applic'!$H$7:$H$59080,Z110)</f>
        <v>1.038</v>
      </c>
      <c r="AH110" s="28"/>
      <c r="AI110" s="28">
        <f>INDEX('All applic'!$I$7:$I$59080,U110)</f>
        <v>1.2045454545454546</v>
      </c>
      <c r="AJ110" s="28">
        <f>INDEX('All applic'!$I$7:$I$59080,V110)</f>
        <v>1.7727272727272729</v>
      </c>
      <c r="AK110" s="28">
        <f>INDEX('All applic'!$I$7:$I$59080,W110)</f>
        <v>1</v>
      </c>
      <c r="AL110" s="28">
        <f>INDEX('All applic'!$I$7:$I$59080,X110)</f>
        <v>1.0227272727272727</v>
      </c>
      <c r="AM110" s="28">
        <f>INDEX('All applic'!$I$7:$I$59080,Y110)</f>
        <v>1.2045454545454546</v>
      </c>
      <c r="AN110" s="28">
        <f>INDEX('All applic'!$I$7:$I$59080,Z110)</f>
        <v>1</v>
      </c>
      <c r="AP110">
        <f>INDEX('All applic'!$J$7:$J$59080,U110)</f>
        <v>-1.8280000000000001E-2</v>
      </c>
      <c r="AQ110">
        <v>0</v>
      </c>
      <c r="AR110">
        <f>INDEX('All applic'!$J$7:$J$59080,W110)</f>
        <v>-1.8280000000000001E-2</v>
      </c>
      <c r="AS110">
        <v>0</v>
      </c>
      <c r="AT110">
        <v>0</v>
      </c>
      <c r="AU110">
        <v>0</v>
      </c>
    </row>
    <row r="111" spans="1:47" x14ac:dyDescent="0.25">
      <c r="A111" t="str">
        <f t="shared" si="6"/>
        <v>CFLSFm2015CZ09</v>
      </c>
      <c r="B111" t="str">
        <f t="shared" si="7"/>
        <v>CFLPGESFmCZ092015</v>
      </c>
      <c r="C111" t="s">
        <v>118</v>
      </c>
      <c r="D111" t="s">
        <v>129</v>
      </c>
      <c r="E111" t="s">
        <v>1649</v>
      </c>
      <c r="F111" s="89" t="s">
        <v>1830</v>
      </c>
      <c r="G111" t="s">
        <v>108</v>
      </c>
      <c r="H111" t="s">
        <v>1662</v>
      </c>
      <c r="I111" s="34">
        <f t="shared" si="8"/>
        <v>0</v>
      </c>
      <c r="J111" s="34">
        <f t="shared" si="9"/>
        <v>0</v>
      </c>
      <c r="K111" s="34">
        <f t="shared" si="10"/>
        <v>0</v>
      </c>
      <c r="M111" s="36">
        <f>VLOOKUP("HV_"&amp;$D111&amp;$E111&amp;VLOOKUP($F111,key!$L$3:$M$13,2,FALSE)&amp;$G111&amp;M$6,'HVAC wts'!$H$7:$R$13254,11,FALSE)</f>
        <v>0</v>
      </c>
      <c r="N111" s="36">
        <f>VLOOKUP("HV_"&amp;$D111&amp;$E111&amp;VLOOKUP($F111,key!$L$3:$M$13,2,FALSE)&amp;$G111&amp;N$6,'HVAC wts'!$H$7:$R$13254,11,FALSE)</f>
        <v>0</v>
      </c>
      <c r="O111" s="36">
        <f>VLOOKUP("HV_"&amp;$D111&amp;$E111&amp;VLOOKUP($F111,key!$L$3:$M$13,2,FALSE)&amp;$G111&amp;O$6,'HVAC wts'!$H$7:$R$13254,11,FALSE)</f>
        <v>0</v>
      </c>
      <c r="P111" s="36">
        <f>VLOOKUP("HV_"&amp;$D111&amp;$E111&amp;VLOOKUP($F111,key!$L$3:$M$13,2,FALSE)&amp;$G111&amp;P$6,'HVAC wts'!$H$7:$R$13254,11,FALSE)</f>
        <v>0</v>
      </c>
      <c r="Q111" s="36">
        <f>VLOOKUP("HV_"&amp;$D111&amp;$E111&amp;VLOOKUP($F111,key!$L$3:$M$13,2,FALSE)&amp;$G111&amp;Q$6,'HVAC wts'!$H$7:$R$13254,11,FALSE)</f>
        <v>0</v>
      </c>
      <c r="R111" s="36">
        <f>VLOOKUP("HV_"&amp;$D111&amp;$E111&amp;VLOOKUP($F111,key!$L$3:$M$13,2,FALSE)&amp;$G111&amp;R$6,'HVAC wts'!$H$7:$R$13254,11,FALSE)</f>
        <v>0</v>
      </c>
      <c r="S111" s="36">
        <f t="shared" si="11"/>
        <v>0</v>
      </c>
      <c r="U111">
        <f>MATCH($A111&amp;U$6,'All applic'!$A$7:$A$59080,0)</f>
        <v>417</v>
      </c>
      <c r="V111">
        <f>MATCH($A111&amp;V$6,'All applic'!$A$7:$A$59080,0)</f>
        <v>418</v>
      </c>
      <c r="W111">
        <f>MATCH($A111&amp;W$6,'All applic'!$A$7:$A$59080,0)</f>
        <v>420</v>
      </c>
      <c r="X111">
        <f>MATCH($A111&amp;X$6,'All applic'!$A$7:$A$59080,0)</f>
        <v>419</v>
      </c>
      <c r="Y111">
        <f>MATCH($A111&amp;Y$6,'All applic'!$A$7:$A$59080,0)</f>
        <v>417</v>
      </c>
      <c r="Z111">
        <f>MATCH($A111&amp;Z$6,'All applic'!$A$7:$A$59080,0)</f>
        <v>420</v>
      </c>
      <c r="AB111" s="28">
        <f>INDEX('All applic'!$H$7:$H$59080,U111)</f>
        <v>1.0780000000000001</v>
      </c>
      <c r="AC111" s="28">
        <f>INDEX('All applic'!$H$7:$H$59080,V111)</f>
        <v>0.96199999999999997</v>
      </c>
      <c r="AD111" s="28">
        <f>INDEX('All applic'!$H$7:$H$59080,W111)</f>
        <v>1.016</v>
      </c>
      <c r="AE111" s="28">
        <f>INDEX('All applic'!$H$7:$H$59080,X111)</f>
        <v>0.752</v>
      </c>
      <c r="AF111" s="28">
        <f>INDEX('All applic'!$H$7:$H$59080,Y111)</f>
        <v>1.0780000000000001</v>
      </c>
      <c r="AG111" s="28">
        <f>INDEX('All applic'!$H$7:$H$59080,Z111)</f>
        <v>1.016</v>
      </c>
      <c r="AH111" s="28"/>
      <c r="AI111" s="28">
        <f>INDEX('All applic'!$I$7:$I$59080,U111)</f>
        <v>1.6136363636363635</v>
      </c>
      <c r="AJ111" s="28">
        <f>INDEX('All applic'!$I$7:$I$59080,V111)</f>
        <v>1.7045454545454546</v>
      </c>
      <c r="AK111" s="28">
        <f>INDEX('All applic'!$I$7:$I$59080,W111)</f>
        <v>1</v>
      </c>
      <c r="AL111" s="28">
        <f>INDEX('All applic'!$I$7:$I$59080,X111)</f>
        <v>1</v>
      </c>
      <c r="AM111" s="28">
        <f>INDEX('All applic'!$I$7:$I$59080,Y111)</f>
        <v>1.6136363636363635</v>
      </c>
      <c r="AN111" s="28">
        <f>INDEX('All applic'!$I$7:$I$59080,Z111)</f>
        <v>1</v>
      </c>
      <c r="AP111">
        <f>INDEX('All applic'!$J$7:$J$59080,U111)</f>
        <v>-1.9399999999999997E-2</v>
      </c>
      <c r="AQ111">
        <v>0</v>
      </c>
      <c r="AR111">
        <f>INDEX('All applic'!$J$7:$J$59080,W111)</f>
        <v>-1.9420000000000003E-2</v>
      </c>
      <c r="AS111">
        <v>0</v>
      </c>
      <c r="AT111">
        <v>0</v>
      </c>
      <c r="AU111">
        <v>0</v>
      </c>
    </row>
    <row r="112" spans="1:47" x14ac:dyDescent="0.25">
      <c r="A112" t="str">
        <f t="shared" si="6"/>
        <v>CFLSFm2015CZ10</v>
      </c>
      <c r="B112" t="str">
        <f t="shared" si="7"/>
        <v>CFLPGESFmCZ102015</v>
      </c>
      <c r="C112" t="s">
        <v>118</v>
      </c>
      <c r="D112" t="s">
        <v>129</v>
      </c>
      <c r="E112" t="s">
        <v>1649</v>
      </c>
      <c r="F112" s="89" t="s">
        <v>1830</v>
      </c>
      <c r="G112" t="s">
        <v>109</v>
      </c>
      <c r="H112" t="s">
        <v>1662</v>
      </c>
      <c r="I112" s="34">
        <f t="shared" si="8"/>
        <v>0</v>
      </c>
      <c r="J112" s="34">
        <f t="shared" si="9"/>
        <v>0</v>
      </c>
      <c r="K112" s="34">
        <f t="shared" si="10"/>
        <v>0</v>
      </c>
      <c r="M112" s="36">
        <f>VLOOKUP("HV_"&amp;$D112&amp;$E112&amp;VLOOKUP($F112,key!$L$3:$M$13,2,FALSE)&amp;$G112&amp;M$6,'HVAC wts'!$H$7:$R$13254,11,FALSE)</f>
        <v>0</v>
      </c>
      <c r="N112" s="36">
        <f>VLOOKUP("HV_"&amp;$D112&amp;$E112&amp;VLOOKUP($F112,key!$L$3:$M$13,2,FALSE)&amp;$G112&amp;N$6,'HVAC wts'!$H$7:$R$13254,11,FALSE)</f>
        <v>0</v>
      </c>
      <c r="O112" s="36">
        <f>VLOOKUP("HV_"&amp;$D112&amp;$E112&amp;VLOOKUP($F112,key!$L$3:$M$13,2,FALSE)&amp;$G112&amp;O$6,'HVAC wts'!$H$7:$R$13254,11,FALSE)</f>
        <v>0</v>
      </c>
      <c r="P112" s="36">
        <f>VLOOKUP("HV_"&amp;$D112&amp;$E112&amp;VLOOKUP($F112,key!$L$3:$M$13,2,FALSE)&amp;$G112&amp;P$6,'HVAC wts'!$H$7:$R$13254,11,FALSE)</f>
        <v>0</v>
      </c>
      <c r="Q112" s="36">
        <f>VLOOKUP("HV_"&amp;$D112&amp;$E112&amp;VLOOKUP($F112,key!$L$3:$M$13,2,FALSE)&amp;$G112&amp;Q$6,'HVAC wts'!$H$7:$R$13254,11,FALSE)</f>
        <v>0</v>
      </c>
      <c r="R112" s="36">
        <f>VLOOKUP("HV_"&amp;$D112&amp;$E112&amp;VLOOKUP($F112,key!$L$3:$M$13,2,FALSE)&amp;$G112&amp;R$6,'HVAC wts'!$H$7:$R$13254,11,FALSE)</f>
        <v>0</v>
      </c>
      <c r="S112" s="36">
        <f t="shared" si="11"/>
        <v>0</v>
      </c>
      <c r="U112">
        <f>MATCH($A112&amp;U$6,'All applic'!$A$7:$A$59080,0)</f>
        <v>421</v>
      </c>
      <c r="V112">
        <f>MATCH($A112&amp;V$6,'All applic'!$A$7:$A$59080,0)</f>
        <v>422</v>
      </c>
      <c r="W112">
        <f>MATCH($A112&amp;W$6,'All applic'!$A$7:$A$59080,0)</f>
        <v>424</v>
      </c>
      <c r="X112">
        <f>MATCH($A112&amp;X$6,'All applic'!$A$7:$A$59080,0)</f>
        <v>423</v>
      </c>
      <c r="Y112">
        <f>MATCH($A112&amp;Y$6,'All applic'!$A$7:$A$59080,0)</f>
        <v>421</v>
      </c>
      <c r="Z112">
        <f>MATCH($A112&amp;Z$6,'All applic'!$A$7:$A$59080,0)</f>
        <v>424</v>
      </c>
      <c r="AB112" s="28">
        <f>INDEX('All applic'!$H$7:$H$59080,U112)</f>
        <v>1.0820000000000001</v>
      </c>
      <c r="AC112" s="28">
        <f>INDEX('All applic'!$H$7:$H$59080,V112)</f>
        <v>0.94</v>
      </c>
      <c r="AD112" s="28">
        <f>INDEX('All applic'!$H$7:$H$59080,W112)</f>
        <v>1.014</v>
      </c>
      <c r="AE112" s="28">
        <f>INDEX('All applic'!$H$7:$H$59080,X112)</f>
        <v>0.67800000000000005</v>
      </c>
      <c r="AF112" s="28">
        <f>INDEX('All applic'!$H$7:$H$59080,Y112)</f>
        <v>1.0820000000000001</v>
      </c>
      <c r="AG112" s="28">
        <f>INDEX('All applic'!$H$7:$H$59080,Z112)</f>
        <v>1.014</v>
      </c>
      <c r="AH112" s="28"/>
      <c r="AI112" s="28">
        <f>INDEX('All applic'!$I$7:$I$59080,U112)</f>
        <v>1.4318181818181819</v>
      </c>
      <c r="AJ112" s="28">
        <f>INDEX('All applic'!$I$7:$I$59080,V112)</f>
        <v>1.6136363636363635</v>
      </c>
      <c r="AK112" s="28">
        <f>INDEX('All applic'!$I$7:$I$59080,W112)</f>
        <v>1</v>
      </c>
      <c r="AL112" s="28">
        <f>INDEX('All applic'!$I$7:$I$59080,X112)</f>
        <v>1</v>
      </c>
      <c r="AM112" s="28">
        <f>INDEX('All applic'!$I$7:$I$59080,Y112)</f>
        <v>1.4318181818181819</v>
      </c>
      <c r="AN112" s="28">
        <f>INDEX('All applic'!$I$7:$I$59080,Z112)</f>
        <v>1</v>
      </c>
      <c r="AP112">
        <f>INDEX('All applic'!$J$7:$J$59080,U112)</f>
        <v>-2.46E-2</v>
      </c>
      <c r="AQ112">
        <v>0</v>
      </c>
      <c r="AR112">
        <f>INDEX('All applic'!$J$7:$J$59080,W112)</f>
        <v>-2.46E-2</v>
      </c>
      <c r="AS112">
        <v>0</v>
      </c>
      <c r="AT112">
        <v>0</v>
      </c>
      <c r="AU112">
        <v>0</v>
      </c>
    </row>
    <row r="113" spans="1:47" x14ac:dyDescent="0.25">
      <c r="A113" t="str">
        <f t="shared" si="6"/>
        <v>CFLSFm2015CZ11</v>
      </c>
      <c r="B113" t="str">
        <f t="shared" si="7"/>
        <v>CFLPGESFmCZ112015</v>
      </c>
      <c r="C113" t="s">
        <v>118</v>
      </c>
      <c r="D113" t="s">
        <v>129</v>
      </c>
      <c r="E113" t="s">
        <v>1649</v>
      </c>
      <c r="F113" s="89" t="s">
        <v>1830</v>
      </c>
      <c r="G113" t="s">
        <v>110</v>
      </c>
      <c r="H113" t="s">
        <v>1662</v>
      </c>
      <c r="I113" s="34">
        <f t="shared" si="8"/>
        <v>1.0734141414141414</v>
      </c>
      <c r="J113" s="34">
        <f t="shared" si="9"/>
        <v>1.5427445183542745</v>
      </c>
      <c r="K113" s="34">
        <f t="shared" si="10"/>
        <v>-2.2145454545454545E-2</v>
      </c>
      <c r="M113" s="36">
        <f>VLOOKUP("HV_"&amp;$D113&amp;$E113&amp;VLOOKUP($F113,key!$L$3:$M$13,2,FALSE)&amp;$G113&amp;M$6,'HVAC wts'!$H$7:$R$13254,11,FALSE)</f>
        <v>7711.6278000000002</v>
      </c>
      <c r="N113" s="36">
        <f>VLOOKUP("HV_"&amp;$D113&amp;$E113&amp;VLOOKUP($F113,key!$L$3:$M$13,2,FALSE)&amp;$G113&amp;N$6,'HVAC wts'!$H$7:$R$13254,11,FALSE)</f>
        <v>443.19700000000006</v>
      </c>
      <c r="O113" s="36">
        <f>VLOOKUP("HV_"&amp;$D113&amp;$E113&amp;VLOOKUP($F113,key!$L$3:$M$13,2,FALSE)&amp;$G113&amp;O$6,'HVAC wts'!$H$7:$R$13254,11,FALSE)</f>
        <v>0</v>
      </c>
      <c r="P113" s="36">
        <f>VLOOKUP("HV_"&amp;$D113&amp;$E113&amp;VLOOKUP($F113,key!$L$3:$M$13,2,FALSE)&amp;$G113&amp;P$6,'HVAC wts'!$H$7:$R$13254,11,FALSE)</f>
        <v>0</v>
      </c>
      <c r="Q113" s="36">
        <f>VLOOKUP("HV_"&amp;$D113&amp;$E113&amp;VLOOKUP($F113,key!$L$3:$M$13,2,FALSE)&amp;$G113&amp;Q$6,'HVAC wts'!$H$7:$R$13254,11,FALSE)</f>
        <v>620.47580000000005</v>
      </c>
      <c r="R113" s="36">
        <f>VLOOKUP("HV_"&amp;$D113&amp;$E113&amp;VLOOKUP($F113,key!$L$3:$M$13,2,FALSE)&amp;$G113&amp;R$6,'HVAC wts'!$H$7:$R$13254,11,FALSE)</f>
        <v>0</v>
      </c>
      <c r="S113" s="36">
        <f t="shared" si="11"/>
        <v>8775.3006000000005</v>
      </c>
      <c r="U113">
        <f>MATCH($A113&amp;U$6,'All applic'!$A$7:$A$59080,0)</f>
        <v>425</v>
      </c>
      <c r="V113">
        <f>MATCH($A113&amp;V$6,'All applic'!$A$7:$A$59080,0)</f>
        <v>426</v>
      </c>
      <c r="W113">
        <f>MATCH($A113&amp;W$6,'All applic'!$A$7:$A$59080,0)</f>
        <v>428</v>
      </c>
      <c r="X113">
        <f>MATCH($A113&amp;X$6,'All applic'!$A$7:$A$59080,0)</f>
        <v>427</v>
      </c>
      <c r="Y113">
        <f>MATCH($A113&amp;Y$6,'All applic'!$A$7:$A$59080,0)</f>
        <v>425</v>
      </c>
      <c r="Z113">
        <f>MATCH($A113&amp;Z$6,'All applic'!$A$7:$A$59080,0)</f>
        <v>428</v>
      </c>
      <c r="AB113" s="28">
        <f>INDEX('All applic'!$H$7:$H$59080,U113)</f>
        <v>1.0820000000000001</v>
      </c>
      <c r="AC113" s="28">
        <f>INDEX('All applic'!$H$7:$H$59080,V113)</f>
        <v>0.91200000000000003</v>
      </c>
      <c r="AD113" s="28">
        <f>INDEX('All applic'!$H$7:$H$59080,W113)</f>
        <v>1.012</v>
      </c>
      <c r="AE113" s="28">
        <f>INDEX('All applic'!$H$7:$H$59080,X113)</f>
        <v>0.65800000000000003</v>
      </c>
      <c r="AF113" s="28">
        <f>INDEX('All applic'!$H$7:$H$59080,Y113)</f>
        <v>1.0820000000000001</v>
      </c>
      <c r="AG113" s="28">
        <f>INDEX('All applic'!$H$7:$H$59080,Z113)</f>
        <v>1.012</v>
      </c>
      <c r="AH113" s="28"/>
      <c r="AI113" s="28">
        <f>INDEX('All applic'!$I$7:$I$59080,U113)</f>
        <v>1.5365853658536586</v>
      </c>
      <c r="AJ113" s="28">
        <f>INDEX('All applic'!$I$7:$I$59080,V113)</f>
        <v>1.6585365853658538</v>
      </c>
      <c r="AK113" s="28">
        <f>INDEX('All applic'!$I$7:$I$59080,W113)</f>
        <v>1</v>
      </c>
      <c r="AL113" s="28">
        <f>INDEX('All applic'!$I$7:$I$59080,X113)</f>
        <v>1</v>
      </c>
      <c r="AM113" s="28">
        <f>INDEX('All applic'!$I$7:$I$59080,Y113)</f>
        <v>1.5365853658536586</v>
      </c>
      <c r="AN113" s="28">
        <f>INDEX('All applic'!$I$7:$I$59080,Z113)</f>
        <v>1</v>
      </c>
      <c r="AP113">
        <f>INDEX('All applic'!$J$7:$J$59080,U113)</f>
        <v>-2.52E-2</v>
      </c>
      <c r="AQ113">
        <v>0</v>
      </c>
      <c r="AR113">
        <f>INDEX('All applic'!$J$7:$J$59080,W113)</f>
        <v>-2.52E-2</v>
      </c>
      <c r="AS113">
        <v>0</v>
      </c>
      <c r="AT113">
        <v>0</v>
      </c>
      <c r="AU113">
        <v>0</v>
      </c>
    </row>
    <row r="114" spans="1:47" x14ac:dyDescent="0.25">
      <c r="A114" t="str">
        <f t="shared" si="6"/>
        <v>CFLSFm2015CZ12</v>
      </c>
      <c r="B114" t="str">
        <f t="shared" si="7"/>
        <v>CFLPGESFmCZ122015</v>
      </c>
      <c r="C114" t="s">
        <v>118</v>
      </c>
      <c r="D114" t="s">
        <v>129</v>
      </c>
      <c r="E114" t="s">
        <v>1649</v>
      </c>
      <c r="F114" s="89" t="s">
        <v>1830</v>
      </c>
      <c r="G114" t="s">
        <v>111</v>
      </c>
      <c r="H114" t="s">
        <v>1662</v>
      </c>
      <c r="I114" s="34">
        <f t="shared" si="8"/>
        <v>1.0445202566994036</v>
      </c>
      <c r="J114" s="34">
        <f t="shared" si="9"/>
        <v>1.582346656961418</v>
      </c>
      <c r="K114" s="34">
        <f t="shared" si="10"/>
        <v>-2.1969696969696976E-2</v>
      </c>
      <c r="M114" s="36">
        <f>VLOOKUP("HV_"&amp;$D114&amp;$E114&amp;VLOOKUP($F114,key!$L$3:$M$13,2,FALSE)&amp;$G114&amp;M$6,'HVAC wts'!$H$7:$R$13254,11,FALSE)</f>
        <v>17318.7942</v>
      </c>
      <c r="N114" s="36">
        <f>VLOOKUP("HV_"&amp;$D114&amp;$E114&amp;VLOOKUP($F114,key!$L$3:$M$13,2,FALSE)&amp;$G114&amp;N$6,'HVAC wts'!$H$7:$R$13254,11,FALSE)</f>
        <v>995.33300000000008</v>
      </c>
      <c r="O114" s="36">
        <f>VLOOKUP("HV_"&amp;$D114&amp;$E114&amp;VLOOKUP($F114,key!$L$3:$M$13,2,FALSE)&amp;$G114&amp;O$6,'HVAC wts'!$H$7:$R$13254,11,FALSE)</f>
        <v>236.32679999999948</v>
      </c>
      <c r="P114" s="36">
        <f>VLOOKUP("HV_"&amp;$D114&amp;$E114&amp;VLOOKUP($F114,key!$L$3:$M$13,2,FALSE)&amp;$G114&amp;P$6,'HVAC wts'!$H$7:$R$13254,11,FALSE)</f>
        <v>13.581999999999972</v>
      </c>
      <c r="Q114" s="36">
        <f>VLOOKUP("HV_"&amp;$D114&amp;$E114&amp;VLOOKUP($F114,key!$L$3:$M$13,2,FALSE)&amp;$G114&amp;Q$6,'HVAC wts'!$H$7:$R$13254,11,FALSE)</f>
        <v>1393.4662000000001</v>
      </c>
      <c r="R114" s="36">
        <f>VLOOKUP("HV_"&amp;$D114&amp;$E114&amp;VLOOKUP($F114,key!$L$3:$M$13,2,FALSE)&amp;$G114&amp;R$6,'HVAC wts'!$H$7:$R$13254,11,FALSE)</f>
        <v>19.014799999999962</v>
      </c>
      <c r="S114" s="36">
        <f t="shared" si="11"/>
        <v>19976.516999999996</v>
      </c>
      <c r="U114">
        <f>MATCH($A114&amp;U$6,'All applic'!$A$7:$A$59080,0)</f>
        <v>429</v>
      </c>
      <c r="V114">
        <f>MATCH($A114&amp;V$6,'All applic'!$A$7:$A$59080,0)</f>
        <v>430</v>
      </c>
      <c r="W114">
        <f>MATCH($A114&amp;W$6,'All applic'!$A$7:$A$59080,0)</f>
        <v>432</v>
      </c>
      <c r="X114">
        <f>MATCH($A114&amp;X$6,'All applic'!$A$7:$A$59080,0)</f>
        <v>431</v>
      </c>
      <c r="Y114">
        <f>MATCH($A114&amp;Y$6,'All applic'!$A$7:$A$59080,0)</f>
        <v>429</v>
      </c>
      <c r="Z114">
        <f>MATCH($A114&amp;Z$6,'All applic'!$A$7:$A$59080,0)</f>
        <v>432</v>
      </c>
      <c r="AB114" s="28">
        <f>INDEX('All applic'!$H$7:$H$59080,U114)</f>
        <v>1.054</v>
      </c>
      <c r="AC114" s="28">
        <f>INDEX('All applic'!$H$7:$H$59080,V114)</f>
        <v>0.88</v>
      </c>
      <c r="AD114" s="28">
        <f>INDEX('All applic'!$H$7:$H$59080,W114)</f>
        <v>1.012</v>
      </c>
      <c r="AE114" s="28">
        <f>INDEX('All applic'!$H$7:$H$59080,X114)</f>
        <v>0.65200000000000002</v>
      </c>
      <c r="AF114" s="28">
        <f>INDEX('All applic'!$H$7:$H$59080,Y114)</f>
        <v>1.054</v>
      </c>
      <c r="AG114" s="28">
        <f>INDEX('All applic'!$H$7:$H$59080,Z114)</f>
        <v>1.012</v>
      </c>
      <c r="AH114" s="28"/>
      <c r="AI114" s="28">
        <f>INDEX('All applic'!$I$7:$I$59080,U114)</f>
        <v>1.5853658536585367</v>
      </c>
      <c r="AJ114" s="28">
        <f>INDEX('All applic'!$I$7:$I$59080,V114)</f>
        <v>1.6829268292682928</v>
      </c>
      <c r="AK114" s="28">
        <f>INDEX('All applic'!$I$7:$I$59080,W114)</f>
        <v>1</v>
      </c>
      <c r="AL114" s="28">
        <f>INDEX('All applic'!$I$7:$I$59080,X114)</f>
        <v>1</v>
      </c>
      <c r="AM114" s="28">
        <f>INDEX('All applic'!$I$7:$I$59080,Y114)</f>
        <v>1.5853658536585367</v>
      </c>
      <c r="AN114" s="28">
        <f>INDEX('All applic'!$I$7:$I$59080,Z114)</f>
        <v>1</v>
      </c>
      <c r="AP114">
        <f>INDEX('All applic'!$J$7:$J$59080,U114)</f>
        <v>-2.5000000000000001E-2</v>
      </c>
      <c r="AQ114">
        <v>0</v>
      </c>
      <c r="AR114">
        <f>INDEX('All applic'!$J$7:$J$59080,W114)</f>
        <v>-2.5000000000000001E-2</v>
      </c>
      <c r="AS114">
        <v>0</v>
      </c>
      <c r="AT114">
        <v>0</v>
      </c>
      <c r="AU114">
        <v>0</v>
      </c>
    </row>
    <row r="115" spans="1:47" x14ac:dyDescent="0.25">
      <c r="A115" t="str">
        <f t="shared" si="6"/>
        <v>CFLSFm2015CZ13</v>
      </c>
      <c r="B115" t="str">
        <f t="shared" si="7"/>
        <v>CFLPGESFmCZ132015</v>
      </c>
      <c r="C115" t="s">
        <v>118</v>
      </c>
      <c r="D115" t="s">
        <v>129</v>
      </c>
      <c r="E115" t="s">
        <v>1649</v>
      </c>
      <c r="F115" s="89" t="s">
        <v>1830</v>
      </c>
      <c r="G115" t="s">
        <v>112</v>
      </c>
      <c r="H115" t="s">
        <v>1662</v>
      </c>
      <c r="I115" s="34">
        <f t="shared" si="8"/>
        <v>1.0941212121212121</v>
      </c>
      <c r="J115" s="34">
        <f t="shared" si="9"/>
        <v>1.49150036954915</v>
      </c>
      <c r="K115" s="34">
        <f t="shared" si="10"/>
        <v>-1.9860606060606061E-2</v>
      </c>
      <c r="M115" s="36">
        <f>VLOOKUP("HV_"&amp;$D115&amp;$E115&amp;VLOOKUP($F115,key!$L$3:$M$13,2,FALSE)&amp;$G115&amp;M$6,'HVAC wts'!$H$7:$R$13254,11,FALSE)</f>
        <v>7356.5807999999997</v>
      </c>
      <c r="N115" s="36">
        <f>VLOOKUP("HV_"&amp;$D115&amp;$E115&amp;VLOOKUP($F115,key!$L$3:$M$13,2,FALSE)&amp;$G115&amp;N$6,'HVAC wts'!$H$7:$R$13254,11,FALSE)</f>
        <v>422.79200000000003</v>
      </c>
      <c r="O115" s="36">
        <f>VLOOKUP("HV_"&amp;$D115&amp;$E115&amp;VLOOKUP($F115,key!$L$3:$M$13,2,FALSE)&amp;$G115&amp;O$6,'HVAC wts'!$H$7:$R$13254,11,FALSE)</f>
        <v>0</v>
      </c>
      <c r="P115" s="36">
        <f>VLOOKUP("HV_"&amp;$D115&amp;$E115&amp;VLOOKUP($F115,key!$L$3:$M$13,2,FALSE)&amp;$G115&amp;P$6,'HVAC wts'!$H$7:$R$13254,11,FALSE)</f>
        <v>0</v>
      </c>
      <c r="Q115" s="36">
        <f>VLOOKUP("HV_"&amp;$D115&amp;$E115&amp;VLOOKUP($F115,key!$L$3:$M$13,2,FALSE)&amp;$G115&amp;Q$6,'HVAC wts'!$H$7:$R$13254,11,FALSE)</f>
        <v>591.90880000000004</v>
      </c>
      <c r="R115" s="36">
        <f>VLOOKUP("HV_"&amp;$D115&amp;$E115&amp;VLOOKUP($F115,key!$L$3:$M$13,2,FALSE)&amp;$G115&amp;R$6,'HVAC wts'!$H$7:$R$13254,11,FALSE)</f>
        <v>0</v>
      </c>
      <c r="S115" s="36">
        <f t="shared" si="11"/>
        <v>8371.2816000000003</v>
      </c>
      <c r="U115">
        <f>MATCH($A115&amp;U$6,'All applic'!$A$7:$A$59080,0)</f>
        <v>433</v>
      </c>
      <c r="V115">
        <f>MATCH($A115&amp;V$6,'All applic'!$A$7:$A$59080,0)</f>
        <v>434</v>
      </c>
      <c r="W115">
        <f>MATCH($A115&amp;W$6,'All applic'!$A$7:$A$59080,0)</f>
        <v>436</v>
      </c>
      <c r="X115">
        <f>MATCH($A115&amp;X$6,'All applic'!$A$7:$A$59080,0)</f>
        <v>435</v>
      </c>
      <c r="Y115">
        <f>MATCH($A115&amp;Y$6,'All applic'!$A$7:$A$59080,0)</f>
        <v>433</v>
      </c>
      <c r="Z115">
        <f>MATCH($A115&amp;Z$6,'All applic'!$A$7:$A$59080,0)</f>
        <v>436</v>
      </c>
      <c r="AB115" s="28">
        <f>INDEX('All applic'!$H$7:$H$59080,U115)</f>
        <v>1.1020000000000001</v>
      </c>
      <c r="AC115" s="28">
        <f>INDEX('All applic'!$H$7:$H$59080,V115)</f>
        <v>0.94599999999999995</v>
      </c>
      <c r="AD115" s="28">
        <f>INDEX('All applic'!$H$7:$H$59080,W115)</f>
        <v>1.014</v>
      </c>
      <c r="AE115" s="28">
        <f>INDEX('All applic'!$H$7:$H$59080,X115)</f>
        <v>0.69</v>
      </c>
      <c r="AF115" s="28">
        <f>INDEX('All applic'!$H$7:$H$59080,Y115)</f>
        <v>1.1020000000000001</v>
      </c>
      <c r="AG115" s="28">
        <f>INDEX('All applic'!$H$7:$H$59080,Z115)</f>
        <v>1.014</v>
      </c>
      <c r="AH115" s="28"/>
      <c r="AI115" s="28">
        <f>INDEX('All applic'!$I$7:$I$59080,U115)</f>
        <v>1.4878048780487805</v>
      </c>
      <c r="AJ115" s="28">
        <f>INDEX('All applic'!$I$7:$I$59080,V115)</f>
        <v>1.5609756097560976</v>
      </c>
      <c r="AK115" s="28">
        <f>INDEX('All applic'!$I$7:$I$59080,W115)</f>
        <v>1</v>
      </c>
      <c r="AL115" s="28">
        <f>INDEX('All applic'!$I$7:$I$59080,X115)</f>
        <v>1</v>
      </c>
      <c r="AM115" s="28">
        <f>INDEX('All applic'!$I$7:$I$59080,Y115)</f>
        <v>1.4878048780487805</v>
      </c>
      <c r="AN115" s="28">
        <f>INDEX('All applic'!$I$7:$I$59080,Z115)</f>
        <v>1</v>
      </c>
      <c r="AP115">
        <f>INDEX('All applic'!$J$7:$J$59080,U115)</f>
        <v>-2.2600000000000002E-2</v>
      </c>
      <c r="AQ115">
        <v>0</v>
      </c>
      <c r="AR115">
        <f>INDEX('All applic'!$J$7:$J$59080,W115)</f>
        <v>-2.2600000000000002E-2</v>
      </c>
      <c r="AS115">
        <v>0</v>
      </c>
      <c r="AT115">
        <v>0</v>
      </c>
      <c r="AU115">
        <v>0</v>
      </c>
    </row>
    <row r="116" spans="1:47" x14ac:dyDescent="0.25">
      <c r="A116" t="str">
        <f t="shared" si="6"/>
        <v>CFLSFm2015CZ14</v>
      </c>
      <c r="B116" t="str">
        <f t="shared" si="7"/>
        <v>CFLPGESFmCZ142015</v>
      </c>
      <c r="C116" t="s">
        <v>118</v>
      </c>
      <c r="D116" t="s">
        <v>129</v>
      </c>
      <c r="E116" t="s">
        <v>1649</v>
      </c>
      <c r="F116" s="89" t="s">
        <v>1830</v>
      </c>
      <c r="G116" t="s">
        <v>113</v>
      </c>
      <c r="H116" t="s">
        <v>1662</v>
      </c>
      <c r="I116" s="34">
        <f t="shared" si="8"/>
        <v>0</v>
      </c>
      <c r="J116" s="34">
        <f t="shared" si="9"/>
        <v>0</v>
      </c>
      <c r="K116" s="34">
        <f t="shared" si="10"/>
        <v>0</v>
      </c>
      <c r="M116" s="36">
        <f>VLOOKUP("HV_"&amp;$D116&amp;$E116&amp;VLOOKUP($F116,key!$L$3:$M$13,2,FALSE)&amp;$G116&amp;M$6,'HVAC wts'!$H$7:$R$13254,11,FALSE)</f>
        <v>0</v>
      </c>
      <c r="N116" s="36">
        <f>VLOOKUP("HV_"&amp;$D116&amp;$E116&amp;VLOOKUP($F116,key!$L$3:$M$13,2,FALSE)&amp;$G116&amp;N$6,'HVAC wts'!$H$7:$R$13254,11,FALSE)</f>
        <v>0</v>
      </c>
      <c r="O116" s="36">
        <f>VLOOKUP("HV_"&amp;$D116&amp;$E116&amp;VLOOKUP($F116,key!$L$3:$M$13,2,FALSE)&amp;$G116&amp;O$6,'HVAC wts'!$H$7:$R$13254,11,FALSE)</f>
        <v>0</v>
      </c>
      <c r="P116" s="36">
        <f>VLOOKUP("HV_"&amp;$D116&amp;$E116&amp;VLOOKUP($F116,key!$L$3:$M$13,2,FALSE)&amp;$G116&amp;P$6,'HVAC wts'!$H$7:$R$13254,11,FALSE)</f>
        <v>0</v>
      </c>
      <c r="Q116" s="36">
        <f>VLOOKUP("HV_"&amp;$D116&amp;$E116&amp;VLOOKUP($F116,key!$L$3:$M$13,2,FALSE)&amp;$G116&amp;Q$6,'HVAC wts'!$H$7:$R$13254,11,FALSE)</f>
        <v>0</v>
      </c>
      <c r="R116" s="36">
        <f>VLOOKUP("HV_"&amp;$D116&amp;$E116&amp;VLOOKUP($F116,key!$L$3:$M$13,2,FALSE)&amp;$G116&amp;R$6,'HVAC wts'!$H$7:$R$13254,11,FALSE)</f>
        <v>0</v>
      </c>
      <c r="S116" s="36">
        <f t="shared" si="11"/>
        <v>0</v>
      </c>
      <c r="U116">
        <f>MATCH($A116&amp;U$6,'All applic'!$A$7:$A$59080,0)</f>
        <v>437</v>
      </c>
      <c r="V116">
        <f>MATCH($A116&amp;V$6,'All applic'!$A$7:$A$59080,0)</f>
        <v>438</v>
      </c>
      <c r="W116">
        <f>MATCH($A116&amp;W$6,'All applic'!$A$7:$A$59080,0)</f>
        <v>440</v>
      </c>
      <c r="X116">
        <f>MATCH($A116&amp;X$6,'All applic'!$A$7:$A$59080,0)</f>
        <v>439</v>
      </c>
      <c r="Y116">
        <f>MATCH($A116&amp;Y$6,'All applic'!$A$7:$A$59080,0)</f>
        <v>437</v>
      </c>
      <c r="Z116">
        <f>MATCH($A116&amp;Z$6,'All applic'!$A$7:$A$59080,0)</f>
        <v>440</v>
      </c>
      <c r="AB116" s="28">
        <f>INDEX('All applic'!$H$7:$H$59080,U116)</f>
        <v>1.1040000000000001</v>
      </c>
      <c r="AC116" s="28">
        <f>INDEX('All applic'!$H$7:$H$59080,V116)</f>
        <v>0.91800000000000004</v>
      </c>
      <c r="AD116" s="28">
        <f>INDEX('All applic'!$H$7:$H$59080,W116)</f>
        <v>1.012</v>
      </c>
      <c r="AE116" s="28">
        <f>INDEX('All applic'!$H$7:$H$59080,X116)</f>
        <v>0.63800000000000001</v>
      </c>
      <c r="AF116" s="28">
        <f>INDEX('All applic'!$H$7:$H$59080,Y116)</f>
        <v>1.1040000000000001</v>
      </c>
      <c r="AG116" s="28">
        <f>INDEX('All applic'!$H$7:$H$59080,Z116)</f>
        <v>1.012</v>
      </c>
      <c r="AH116" s="28"/>
      <c r="AI116" s="28">
        <f>INDEX('All applic'!$I$7:$I$59080,U116)</f>
        <v>1.3333333333333333</v>
      </c>
      <c r="AJ116" s="28">
        <f>INDEX('All applic'!$I$7:$I$59080,V116)</f>
        <v>1.5238095238095237</v>
      </c>
      <c r="AK116" s="28">
        <f>INDEX('All applic'!$I$7:$I$59080,W116)</f>
        <v>1</v>
      </c>
      <c r="AL116" s="28">
        <f>INDEX('All applic'!$I$7:$I$59080,X116)</f>
        <v>1</v>
      </c>
      <c r="AM116" s="28">
        <f>INDEX('All applic'!$I$7:$I$59080,Y116)</f>
        <v>1.3333333333333333</v>
      </c>
      <c r="AN116" s="28">
        <f>INDEX('All applic'!$I$7:$I$59080,Z116)</f>
        <v>1</v>
      </c>
      <c r="AP116">
        <f>INDEX('All applic'!$J$7:$J$59080,U116)</f>
        <v>-2.7800000000000002E-2</v>
      </c>
      <c r="AQ116">
        <v>0</v>
      </c>
      <c r="AR116">
        <f>INDEX('All applic'!$J$7:$J$59080,W116)</f>
        <v>-2.7800000000000002E-2</v>
      </c>
      <c r="AS116">
        <v>0</v>
      </c>
      <c r="AT116">
        <v>0</v>
      </c>
      <c r="AU116">
        <v>0</v>
      </c>
    </row>
    <row r="117" spans="1:47" x14ac:dyDescent="0.25">
      <c r="A117" t="str">
        <f t="shared" si="6"/>
        <v>CFLSFm2015CZ15</v>
      </c>
      <c r="B117" t="str">
        <f t="shared" si="7"/>
        <v>CFLPGESFmCZ152015</v>
      </c>
      <c r="C117" t="s">
        <v>118</v>
      </c>
      <c r="D117" t="s">
        <v>129</v>
      </c>
      <c r="E117" t="s">
        <v>1649</v>
      </c>
      <c r="F117" s="89" t="s">
        <v>1830</v>
      </c>
      <c r="G117" t="s">
        <v>114</v>
      </c>
      <c r="H117" t="s">
        <v>1662</v>
      </c>
      <c r="I117" s="34">
        <f t="shared" si="8"/>
        <v>0</v>
      </c>
      <c r="J117" s="34">
        <f t="shared" si="9"/>
        <v>0</v>
      </c>
      <c r="K117" s="34">
        <f t="shared" si="10"/>
        <v>0</v>
      </c>
      <c r="M117" s="36">
        <f>VLOOKUP("HV_"&amp;$D117&amp;$E117&amp;VLOOKUP($F117,key!$L$3:$M$13,2,FALSE)&amp;$G117&amp;M$6,'HVAC wts'!$H$7:$R$13254,11,FALSE)</f>
        <v>0</v>
      </c>
      <c r="N117" s="36">
        <f>VLOOKUP("HV_"&amp;$D117&amp;$E117&amp;VLOOKUP($F117,key!$L$3:$M$13,2,FALSE)&amp;$G117&amp;N$6,'HVAC wts'!$H$7:$R$13254,11,FALSE)</f>
        <v>0</v>
      </c>
      <c r="O117" s="36">
        <f>VLOOKUP("HV_"&amp;$D117&amp;$E117&amp;VLOOKUP($F117,key!$L$3:$M$13,2,FALSE)&amp;$G117&amp;O$6,'HVAC wts'!$H$7:$R$13254,11,FALSE)</f>
        <v>0</v>
      </c>
      <c r="P117" s="36">
        <f>VLOOKUP("HV_"&amp;$D117&amp;$E117&amp;VLOOKUP($F117,key!$L$3:$M$13,2,FALSE)&amp;$G117&amp;P$6,'HVAC wts'!$H$7:$R$13254,11,FALSE)</f>
        <v>0</v>
      </c>
      <c r="Q117" s="36">
        <f>VLOOKUP("HV_"&amp;$D117&amp;$E117&amp;VLOOKUP($F117,key!$L$3:$M$13,2,FALSE)&amp;$G117&amp;Q$6,'HVAC wts'!$H$7:$R$13254,11,FALSE)</f>
        <v>0</v>
      </c>
      <c r="R117" s="36">
        <f>VLOOKUP("HV_"&amp;$D117&amp;$E117&amp;VLOOKUP($F117,key!$L$3:$M$13,2,FALSE)&amp;$G117&amp;R$6,'HVAC wts'!$H$7:$R$13254,11,FALSE)</f>
        <v>0</v>
      </c>
      <c r="S117" s="36">
        <f t="shared" si="11"/>
        <v>0</v>
      </c>
      <c r="U117">
        <f>MATCH($A117&amp;U$6,'All applic'!$A$7:$A$59080,0)</f>
        <v>441</v>
      </c>
      <c r="V117">
        <f>MATCH($A117&amp;V$6,'All applic'!$A$7:$A$59080,0)</f>
        <v>442</v>
      </c>
      <c r="W117">
        <f>MATCH($A117&amp;W$6,'All applic'!$A$7:$A$59080,0)</f>
        <v>444</v>
      </c>
      <c r="X117">
        <f>MATCH($A117&amp;X$6,'All applic'!$A$7:$A$59080,0)</f>
        <v>443</v>
      </c>
      <c r="Y117">
        <f>MATCH($A117&amp;Y$6,'All applic'!$A$7:$A$59080,0)</f>
        <v>441</v>
      </c>
      <c r="Z117">
        <f>MATCH($A117&amp;Z$6,'All applic'!$A$7:$A$59080,0)</f>
        <v>444</v>
      </c>
      <c r="AB117" s="28">
        <f>INDEX('All applic'!$H$7:$H$59080,U117)</f>
        <v>1.1719999999999999</v>
      </c>
      <c r="AC117" s="28">
        <f>INDEX('All applic'!$H$7:$H$59080,V117)</f>
        <v>1.1160000000000001</v>
      </c>
      <c r="AD117" s="28">
        <f>INDEX('All applic'!$H$7:$H$59080,W117)</f>
        <v>1</v>
      </c>
      <c r="AE117" s="28">
        <f>INDEX('All applic'!$H$7:$H$59080,X117)</f>
        <v>0.82399999999999995</v>
      </c>
      <c r="AF117" s="28">
        <f>INDEX('All applic'!$H$7:$H$59080,Y117)</f>
        <v>1.1719999999999999</v>
      </c>
      <c r="AG117" s="28">
        <f>INDEX('All applic'!$H$7:$H$59080,Z117)</f>
        <v>1</v>
      </c>
      <c r="AH117" s="28"/>
      <c r="AI117" s="28">
        <f>INDEX('All applic'!$I$7:$I$59080,U117)</f>
        <v>1.4523809523809523</v>
      </c>
      <c r="AJ117" s="28">
        <f>INDEX('All applic'!$I$7:$I$59080,V117)</f>
        <v>1.5</v>
      </c>
      <c r="AK117" s="28">
        <f>INDEX('All applic'!$I$7:$I$59080,W117)</f>
        <v>1</v>
      </c>
      <c r="AL117" s="28">
        <f>INDEX('All applic'!$I$7:$I$59080,X117)</f>
        <v>1</v>
      </c>
      <c r="AM117" s="28">
        <f>INDEX('All applic'!$I$7:$I$59080,Y117)</f>
        <v>1.4523809523809523</v>
      </c>
      <c r="AN117" s="28">
        <f>INDEX('All applic'!$I$7:$I$59080,Z117)</f>
        <v>1</v>
      </c>
      <c r="AP117">
        <f>INDEX('All applic'!$J$7:$J$59080,U117)</f>
        <v>-1.21E-2</v>
      </c>
      <c r="AQ117">
        <v>0</v>
      </c>
      <c r="AR117">
        <f>INDEX('All applic'!$J$7:$J$59080,W117)</f>
        <v>-1.2279999999999999E-2</v>
      </c>
      <c r="AS117">
        <v>0</v>
      </c>
      <c r="AT117">
        <v>0</v>
      </c>
      <c r="AU117">
        <v>0</v>
      </c>
    </row>
    <row r="118" spans="1:47" x14ac:dyDescent="0.25">
      <c r="A118" t="str">
        <f t="shared" si="6"/>
        <v>CFLSFm2015CZ16</v>
      </c>
      <c r="B118" t="str">
        <f t="shared" si="7"/>
        <v>CFLPGESFmCZ162015</v>
      </c>
      <c r="C118" t="s">
        <v>118</v>
      </c>
      <c r="D118" t="s">
        <v>129</v>
      </c>
      <c r="E118" t="s">
        <v>1649</v>
      </c>
      <c r="F118" s="89" t="s">
        <v>1830</v>
      </c>
      <c r="G118" t="s">
        <v>115</v>
      </c>
      <c r="H118" t="s">
        <v>1662</v>
      </c>
      <c r="I118" s="34">
        <f>IF(S118=0,0,SUMPRODUCT(M118:R118,AB118:AG118)/S118)</f>
        <v>0.99119191919191896</v>
      </c>
      <c r="J118" s="34">
        <f t="shared" si="9"/>
        <v>1.3525252525252522</v>
      </c>
      <c r="K118" s="34">
        <f t="shared" si="10"/>
        <v>-2.346363636363636E-2</v>
      </c>
      <c r="M118" s="36">
        <f>VLOOKUP("HV_"&amp;$D118&amp;$E118&amp;VLOOKUP($F118,key!$L$3:$M$13,2,FALSE)&amp;$G118&amp;M$6,'HVAC wts'!$H$7:$R$13254,11,FALSE)</f>
        <v>108.3498</v>
      </c>
      <c r="N118" s="36">
        <f>VLOOKUP("HV_"&amp;$D118&amp;$E118&amp;VLOOKUP($F118,key!$L$3:$M$13,2,FALSE)&amp;$G118&amp;N$6,'HVAC wts'!$H$7:$R$13254,11,FALSE)</f>
        <v>6.2270000000000003</v>
      </c>
      <c r="O118" s="36">
        <f>VLOOKUP("HV_"&amp;$D118&amp;$E118&amp;VLOOKUP($F118,key!$L$3:$M$13,2,FALSE)&amp;$G118&amp;O$6,'HVAC wts'!$H$7:$R$13254,11,FALSE)</f>
        <v>108.3498</v>
      </c>
      <c r="P118" s="36">
        <f>VLOOKUP("HV_"&amp;$D118&amp;$E118&amp;VLOOKUP($F118,key!$L$3:$M$13,2,FALSE)&amp;$G118&amp;P$6,'HVAC wts'!$H$7:$R$13254,11,FALSE)</f>
        <v>6.2270000000000003</v>
      </c>
      <c r="Q118" s="36">
        <f>VLOOKUP("HV_"&amp;$D118&amp;$E118&amp;VLOOKUP($F118,key!$L$3:$M$13,2,FALSE)&amp;$G118&amp;Q$6,'HVAC wts'!$H$7:$R$13254,11,FALSE)</f>
        <v>8.7178000000000004</v>
      </c>
      <c r="R118" s="36">
        <f>VLOOKUP("HV_"&amp;$D118&amp;$E118&amp;VLOOKUP($F118,key!$L$3:$M$13,2,FALSE)&amp;$G118&amp;R$6,'HVAC wts'!$H$7:$R$13254,11,FALSE)</f>
        <v>8.7178000000000004</v>
      </c>
      <c r="S118" s="36">
        <f t="shared" si="11"/>
        <v>246.58920000000003</v>
      </c>
      <c r="U118">
        <f>MATCH($A118&amp;U$6,'All applic'!$A$7:$A$59080,0)</f>
        <v>445</v>
      </c>
      <c r="V118">
        <f>MATCH($A118&amp;V$6,'All applic'!$A$7:$A$59080,0)</f>
        <v>446</v>
      </c>
      <c r="W118">
        <f>MATCH($A118&amp;W$6,'All applic'!$A$7:$A$59080,0)</f>
        <v>448</v>
      </c>
      <c r="X118">
        <f>MATCH($A118&amp;X$6,'All applic'!$A$7:$A$59080,0)</f>
        <v>447</v>
      </c>
      <c r="Y118">
        <f>MATCH($A118&amp;Y$6,'All applic'!$A$7:$A$59080,0)</f>
        <v>445</v>
      </c>
      <c r="Z118">
        <f>MATCH($A118&amp;Z$6,'All applic'!$A$7:$A$59080,0)</f>
        <v>448</v>
      </c>
      <c r="AB118" s="28">
        <f>INDEX('All applic'!$H$7:$H$59080,U118)</f>
        <v>1.022</v>
      </c>
      <c r="AC118" s="28">
        <f>INDEX('All applic'!$H$7:$H$59080,V118)</f>
        <v>0.76600000000000001</v>
      </c>
      <c r="AD118" s="28">
        <f>INDEX('All applic'!$H$7:$H$59080,W118)</f>
        <v>0.99199999999999999</v>
      </c>
      <c r="AE118" s="28">
        <f>INDEX('All applic'!$H$7:$H$59080,X118)</f>
        <v>0.622</v>
      </c>
      <c r="AF118" s="28">
        <f>INDEX('All applic'!$H$7:$H$59080,Y118)</f>
        <v>1.022</v>
      </c>
      <c r="AG118" s="28">
        <f>INDEX('All applic'!$H$7:$H$59080,Z118)</f>
        <v>0.99199999999999999</v>
      </c>
      <c r="AH118" s="28"/>
      <c r="AI118" s="28">
        <f>INDEX('All applic'!$I$7:$I$59080,U118)</f>
        <v>1.675</v>
      </c>
      <c r="AJ118" s="28">
        <f>INDEX('All applic'!$I$7:$I$59080,V118)</f>
        <v>1.7999999999999998</v>
      </c>
      <c r="AK118" s="28">
        <f>INDEX('All applic'!$I$7:$I$59080,W118)</f>
        <v>1.0249999999999999</v>
      </c>
      <c r="AL118" s="28">
        <f>INDEX('All applic'!$I$7:$I$59080,X118)</f>
        <v>1</v>
      </c>
      <c r="AM118" s="28">
        <f>INDEX('All applic'!$I$7:$I$59080,Y118)</f>
        <v>1.675</v>
      </c>
      <c r="AN118" s="28">
        <f>INDEX('All applic'!$I$7:$I$59080,Z118)</f>
        <v>1.0249999999999999</v>
      </c>
      <c r="AP118">
        <f>INDEX('All applic'!$J$7:$J$59080,U118)</f>
        <v>-2.6800000000000001E-2</v>
      </c>
      <c r="AQ118">
        <v>0</v>
      </c>
      <c r="AR118">
        <f>INDEX('All applic'!$J$7:$J$59080,W118)</f>
        <v>-2.6600000000000002E-2</v>
      </c>
      <c r="AS118">
        <v>0</v>
      </c>
      <c r="AT118">
        <v>0</v>
      </c>
      <c r="AU118">
        <v>0</v>
      </c>
    </row>
    <row r="119" spans="1:47" x14ac:dyDescent="0.25">
      <c r="A119" t="str">
        <f t="shared" ref="A119:A134" si="12">+C119&amp;E119&amp;F119&amp;G119</f>
        <v>CFLSFm2017CZ01</v>
      </c>
      <c r="B119" t="str">
        <f t="shared" ref="B119:B134" si="13">+C119&amp;D119&amp;E119&amp;G119&amp;F119</f>
        <v>CFLPGESFmCZ012017</v>
      </c>
      <c r="C119" t="s">
        <v>118</v>
      </c>
      <c r="D119" t="s">
        <v>129</v>
      </c>
      <c r="E119" t="s">
        <v>1649</v>
      </c>
      <c r="F119" s="89">
        <v>2017</v>
      </c>
      <c r="G119" t="s">
        <v>48</v>
      </c>
      <c r="H119" t="s">
        <v>1662</v>
      </c>
      <c r="I119" s="34">
        <f t="shared" ref="I119:I134" si="14">IF(S119=0,0,SUMPRODUCT(M119:R119,AB119:AG119)/S119)</f>
        <v>0.9708080808080809</v>
      </c>
      <c r="J119" s="34">
        <f t="shared" ref="J119:J134" si="15">IF(S119=0,0,SUMPRODUCT(M119:R119,AI119:AN119)/S119)</f>
        <v>1</v>
      </c>
      <c r="K119" s="34">
        <f t="shared" ref="K119:K134" si="16">IF(S119=0,0,SUMPRODUCT(M119:R119,AP119:AU119)/S119)</f>
        <v>-2.530909090909091E-2</v>
      </c>
      <c r="M119" s="36">
        <f>VLOOKUP("HV_"&amp;$D119&amp;$E119&amp;VLOOKUP($F119,key!$L$3:$M$15,2,FALSE)&amp;$G119&amp;M$6,'HVAC wts'!$H$7:$R$13254,11,FALSE)</f>
        <v>0</v>
      </c>
      <c r="N119" s="36">
        <f>VLOOKUP("HV_"&amp;$D119&amp;$E119&amp;VLOOKUP($F119,key!$L$3:$M$13,2,FALSE)&amp;$G119&amp;N$6,'HVAC wts'!$H$7:$R$13254,11,FALSE)</f>
        <v>0</v>
      </c>
      <c r="O119" s="36">
        <f>VLOOKUP("HV_"&amp;$D119&amp;$E119&amp;VLOOKUP($F119,key!$L$3:$M$13,2,FALSE)&amp;$G119&amp;O$6,'HVAC wts'!$H$7:$R$13254,11,FALSE)</f>
        <v>1946.7467999999999</v>
      </c>
      <c r="P119" s="36">
        <f>VLOOKUP("HV_"&amp;$D119&amp;$E119&amp;VLOOKUP($F119,key!$L$3:$M$13,2,FALSE)&amp;$G119&amp;P$6,'HVAC wts'!$H$7:$R$13254,11,FALSE)</f>
        <v>111.88200000000001</v>
      </c>
      <c r="Q119" s="36">
        <f>VLOOKUP("HV_"&amp;$D119&amp;$E119&amp;VLOOKUP($F119,key!$L$3:$M$13,2,FALSE)&amp;$G119&amp;Q$6,'HVAC wts'!$H$7:$R$13254,11,FALSE)</f>
        <v>0</v>
      </c>
      <c r="R119" s="36">
        <f>VLOOKUP("HV_"&amp;$D119&amp;$E119&amp;VLOOKUP($F119,key!$L$3:$M$13,2,FALSE)&amp;$G119&amp;R$6,'HVAC wts'!$H$7:$R$13254,11,FALSE)</f>
        <v>156.63480000000001</v>
      </c>
      <c r="S119" s="36">
        <f t="shared" ref="S119:S134" si="17">SUM(M119:R119)</f>
        <v>2215.2635999999998</v>
      </c>
      <c r="U119">
        <f>MATCH($A119&amp;U$6,'All applic'!$A$7:$A$59080,0)</f>
        <v>449</v>
      </c>
      <c r="V119">
        <f>MATCH($A119&amp;V$6,'All applic'!$A$7:$A$59080,0)</f>
        <v>450</v>
      </c>
      <c r="W119">
        <f>MATCH($A119&amp;W$6,'All applic'!$A$7:$A$59080,0)</f>
        <v>452</v>
      </c>
      <c r="X119">
        <f>MATCH($A119&amp;X$6,'All applic'!$A$7:$A$59080,0)</f>
        <v>451</v>
      </c>
      <c r="Y119">
        <f>MATCH($A119&amp;Y$6,'All applic'!$A$7:$A$59080,0)</f>
        <v>449</v>
      </c>
      <c r="Z119">
        <f>MATCH($A119&amp;Z$6,'All applic'!$A$7:$A$59080,0)</f>
        <v>452</v>
      </c>
      <c r="AB119" s="28">
        <f>INDEX('All applic'!$H$7:$H$59080,U119)</f>
        <v>1</v>
      </c>
      <c r="AC119" s="28">
        <f>INDEX('All applic'!$H$7:$H$59080,V119)</f>
        <v>0.78600000000000003</v>
      </c>
      <c r="AD119" s="28">
        <f>INDEX('All applic'!$H$7:$H$59080,W119)</f>
        <v>0.99</v>
      </c>
      <c r="AE119" s="28">
        <f>INDEX('All applic'!$H$7:$H$59080,X119)</f>
        <v>0.61</v>
      </c>
      <c r="AF119" s="28">
        <f>INDEX('All applic'!$H$7:$H$59080,Y119)</f>
        <v>1</v>
      </c>
      <c r="AG119" s="28">
        <f>INDEX('All applic'!$H$7:$H$59080,Z119)</f>
        <v>0.99</v>
      </c>
      <c r="AH119" s="28"/>
      <c r="AI119" s="28">
        <f>INDEX('All applic'!$I$7:$I$59080,U119)</f>
        <v>1</v>
      </c>
      <c r="AJ119" s="28">
        <f>INDEX('All applic'!$I$7:$I$59080,V119)</f>
        <v>1</v>
      </c>
      <c r="AK119" s="28">
        <f>INDEX('All applic'!$I$7:$I$59080,W119)</f>
        <v>1</v>
      </c>
      <c r="AL119" s="28">
        <f>INDEX('All applic'!$I$7:$I$59080,X119)</f>
        <v>1</v>
      </c>
      <c r="AM119" s="28">
        <f>INDEX('All applic'!$I$7:$I$59080,Y119)</f>
        <v>1</v>
      </c>
      <c r="AN119" s="28">
        <f>INDEX('All applic'!$I$7:$I$59080,Z119)</f>
        <v>1</v>
      </c>
      <c r="AP119">
        <f>INDEX('All applic'!$J$7:$J$59080,U119)</f>
        <v>-2.8799999999999999E-2</v>
      </c>
      <c r="AQ119">
        <v>0</v>
      </c>
      <c r="AR119">
        <f>INDEX('All applic'!$J$7:$J$59080,W119)</f>
        <v>-2.8799999999999999E-2</v>
      </c>
      <c r="AS119">
        <v>0</v>
      </c>
      <c r="AT119">
        <v>0</v>
      </c>
      <c r="AU119">
        <v>0</v>
      </c>
    </row>
    <row r="120" spans="1:47" x14ac:dyDescent="0.25">
      <c r="A120" t="str">
        <f t="shared" si="12"/>
        <v>CFLSFm2017CZ02</v>
      </c>
      <c r="B120" t="str">
        <f t="shared" si="13"/>
        <v>CFLPGESFmCZ022017</v>
      </c>
      <c r="C120" t="s">
        <v>118</v>
      </c>
      <c r="D120" t="s">
        <v>129</v>
      </c>
      <c r="E120" t="s">
        <v>1649</v>
      </c>
      <c r="F120" s="89">
        <v>2017</v>
      </c>
      <c r="G120" t="s">
        <v>101</v>
      </c>
      <c r="H120" t="s">
        <v>1662</v>
      </c>
      <c r="I120" s="34">
        <f t="shared" si="14"/>
        <v>1.0233482458170877</v>
      </c>
      <c r="J120" s="34">
        <f t="shared" si="15"/>
        <v>1.8086604226343168</v>
      </c>
      <c r="K120" s="34">
        <f t="shared" si="16"/>
        <v>-2.7769696969696969E-2</v>
      </c>
      <c r="M120" s="36">
        <f>VLOOKUP("HV_"&amp;$D120&amp;$E120&amp;VLOOKUP($F120,key!$L$3:$M$13,2,FALSE)&amp;$G120&amp;M$6,'HVAC wts'!$H$7:$R$13254,11,FALSE)</f>
        <v>1756.1471999999999</v>
      </c>
      <c r="N120" s="36">
        <f>VLOOKUP("HV_"&amp;$D120&amp;$E120&amp;VLOOKUP($F120,key!$L$3:$M$13,2,FALSE)&amp;$G120&amp;N$6,'HVAC wts'!$H$7:$R$13254,11,FALSE)</f>
        <v>100.928</v>
      </c>
      <c r="O120" s="36">
        <f>VLOOKUP("HV_"&amp;$D120&amp;$E120&amp;VLOOKUP($F120,key!$L$3:$M$13,2,FALSE)&amp;$G120&amp;O$6,'HVAC wts'!$H$7:$R$13254,11,FALSE)</f>
        <v>164.06460000000001</v>
      </c>
      <c r="P120" s="36">
        <f>VLOOKUP("HV_"&amp;$D120&amp;$E120&amp;VLOOKUP($F120,key!$L$3:$M$13,2,FALSE)&amp;$G120&amp;P$6,'HVAC wts'!$H$7:$R$13254,11,FALSE)</f>
        <v>9.4290000000000003</v>
      </c>
      <c r="Q120" s="36">
        <f>VLOOKUP("HV_"&amp;$D120&amp;$E120&amp;VLOOKUP($F120,key!$L$3:$M$13,2,FALSE)&amp;$G120&amp;Q$6,'HVAC wts'!$H$7:$R$13254,11,FALSE)</f>
        <v>141.29920000000001</v>
      </c>
      <c r="R120" s="36">
        <f>VLOOKUP("HV_"&amp;$D120&amp;$E120&amp;VLOOKUP($F120,key!$L$3:$M$13,2,FALSE)&amp;$G120&amp;R$6,'HVAC wts'!$H$7:$R$13254,11,FALSE)</f>
        <v>13.200600000000001</v>
      </c>
      <c r="S120" s="36">
        <f t="shared" si="17"/>
        <v>2185.0686000000001</v>
      </c>
      <c r="U120">
        <f>MATCH($A120&amp;U$6,'All applic'!$A$7:$A$59080,0)</f>
        <v>453</v>
      </c>
      <c r="V120">
        <f>MATCH($A120&amp;V$6,'All applic'!$A$7:$A$59080,0)</f>
        <v>454</v>
      </c>
      <c r="W120">
        <f>MATCH($A120&amp;W$6,'All applic'!$A$7:$A$59080,0)</f>
        <v>456</v>
      </c>
      <c r="X120">
        <f>MATCH($A120&amp;X$6,'All applic'!$A$7:$A$59080,0)</f>
        <v>455</v>
      </c>
      <c r="Y120">
        <f>MATCH($A120&amp;Y$6,'All applic'!$A$7:$A$59080,0)</f>
        <v>453</v>
      </c>
      <c r="Z120">
        <f>MATCH($A120&amp;Z$6,'All applic'!$A$7:$A$59080,0)</f>
        <v>456</v>
      </c>
      <c r="AB120" s="28">
        <f>INDEX('All applic'!$H$7:$H$59080,U120)</f>
        <v>1.04</v>
      </c>
      <c r="AC120" s="28">
        <f>INDEX('All applic'!$H$7:$H$59080,V120)</f>
        <v>0.82399999999999995</v>
      </c>
      <c r="AD120" s="28">
        <f>INDEX('All applic'!$H$7:$H$59080,W120)</f>
        <v>0.98399999999999999</v>
      </c>
      <c r="AE120" s="28">
        <f>INDEX('All applic'!$H$7:$H$59080,X120)</f>
        <v>0.54600000000000004</v>
      </c>
      <c r="AF120" s="28">
        <f>INDEX('All applic'!$H$7:$H$59080,Y120)</f>
        <v>1.04</v>
      </c>
      <c r="AG120" s="28">
        <f>INDEX('All applic'!$H$7:$H$59080,Z120)</f>
        <v>0.98399999999999999</v>
      </c>
      <c r="AH120" s="28"/>
      <c r="AI120" s="28">
        <f>INDEX('All applic'!$I$7:$I$59080,U120)</f>
        <v>1.8780487804878048</v>
      </c>
      <c r="AJ120" s="28">
        <f>INDEX('All applic'!$I$7:$I$59080,V120)</f>
        <v>2</v>
      </c>
      <c r="AK120" s="28">
        <f>INDEX('All applic'!$I$7:$I$59080,W120)</f>
        <v>1</v>
      </c>
      <c r="AL120" s="28">
        <f>INDEX('All applic'!$I$7:$I$59080,X120)</f>
        <v>1</v>
      </c>
      <c r="AM120" s="28">
        <f>INDEX('All applic'!$I$7:$I$59080,Y120)</f>
        <v>1.8780487804878048</v>
      </c>
      <c r="AN120" s="28">
        <f>INDEX('All applic'!$I$7:$I$59080,Z120)</f>
        <v>1</v>
      </c>
      <c r="AP120">
        <f>INDEX('All applic'!$J$7:$J$59080,U120)</f>
        <v>-3.1600000000000003E-2</v>
      </c>
      <c r="AQ120">
        <v>0</v>
      </c>
      <c r="AR120">
        <f>INDEX('All applic'!$J$7:$J$59080,W120)</f>
        <v>-3.1600000000000003E-2</v>
      </c>
      <c r="AS120">
        <v>0</v>
      </c>
      <c r="AT120">
        <v>0</v>
      </c>
      <c r="AU120">
        <v>0</v>
      </c>
    </row>
    <row r="121" spans="1:47" x14ac:dyDescent="0.25">
      <c r="A121" t="str">
        <f t="shared" si="12"/>
        <v>CFLSFm2017CZ03</v>
      </c>
      <c r="B121" t="str">
        <f t="shared" si="13"/>
        <v>CFLPGESFmCZ032017</v>
      </c>
      <c r="C121" t="s">
        <v>118</v>
      </c>
      <c r="D121" t="s">
        <v>129</v>
      </c>
      <c r="E121" t="s">
        <v>1649</v>
      </c>
      <c r="F121" s="89">
        <v>2017</v>
      </c>
      <c r="G121" t="s">
        <v>102</v>
      </c>
      <c r="H121" t="s">
        <v>1662</v>
      </c>
      <c r="I121" s="34">
        <f t="shared" si="14"/>
        <v>0.98156320281894682</v>
      </c>
      <c r="J121" s="34">
        <f t="shared" si="15"/>
        <v>1.1932830258318967</v>
      </c>
      <c r="K121" s="34">
        <f t="shared" si="16"/>
        <v>-2.2848484848484847E-2</v>
      </c>
      <c r="M121" s="36">
        <f>VLOOKUP("HV_"&amp;$D121&amp;$E121&amp;VLOOKUP($F121,key!$L$3:$M$13,2,FALSE)&amp;$G121&amp;M$6,'HVAC wts'!$H$7:$R$13254,11,FALSE)</f>
        <v>1346.6381999999999</v>
      </c>
      <c r="N121" s="36">
        <f>VLOOKUP("HV_"&amp;$D121&amp;$E121&amp;VLOOKUP($F121,key!$L$3:$M$13,2,FALSE)&amp;$G121&amp;N$6,'HVAC wts'!$H$7:$R$13254,11,FALSE)</f>
        <v>77.393000000000001</v>
      </c>
      <c r="O121" s="36">
        <f>VLOOKUP("HV_"&amp;$D121&amp;$E121&amp;VLOOKUP($F121,key!$L$3:$M$13,2,FALSE)&amp;$G121&amp;O$6,'HVAC wts'!$H$7:$R$13254,11,FALSE)</f>
        <v>4471.9391999999998</v>
      </c>
      <c r="P121" s="36">
        <f>VLOOKUP("HV_"&amp;$D121&amp;$E121&amp;VLOOKUP($F121,key!$L$3:$M$13,2,FALSE)&amp;$G121&amp;P$6,'HVAC wts'!$H$7:$R$13254,11,FALSE)</f>
        <v>257.00799999999998</v>
      </c>
      <c r="Q121" s="36">
        <f>VLOOKUP("HV_"&amp;$D121&amp;$E121&amp;VLOOKUP($F121,key!$L$3:$M$13,2,FALSE)&amp;$G121&amp;Q$6,'HVAC wts'!$H$7:$R$13254,11,FALSE)</f>
        <v>108.3502</v>
      </c>
      <c r="R121" s="36">
        <f>VLOOKUP("HV_"&amp;$D121&amp;$E121&amp;VLOOKUP($F121,key!$L$3:$M$13,2,FALSE)&amp;$G121&amp;R$6,'HVAC wts'!$H$7:$R$13254,11,FALSE)</f>
        <v>359.81120000000004</v>
      </c>
      <c r="S121" s="36">
        <f t="shared" si="17"/>
        <v>6621.1397999999999</v>
      </c>
      <c r="U121">
        <f>MATCH($A121&amp;U$6,'All applic'!$A$7:$A$59080,0)</f>
        <v>457</v>
      </c>
      <c r="V121">
        <f>MATCH($A121&amp;V$6,'All applic'!$A$7:$A$59080,0)</f>
        <v>458</v>
      </c>
      <c r="W121">
        <f>MATCH($A121&amp;W$6,'All applic'!$A$7:$A$59080,0)</f>
        <v>460</v>
      </c>
      <c r="X121">
        <f>MATCH($A121&amp;X$6,'All applic'!$A$7:$A$59080,0)</f>
        <v>459</v>
      </c>
      <c r="Y121">
        <f>MATCH($A121&amp;Y$6,'All applic'!$A$7:$A$59080,0)</f>
        <v>457</v>
      </c>
      <c r="Z121">
        <f>MATCH($A121&amp;Z$6,'All applic'!$A$7:$A$59080,0)</f>
        <v>460</v>
      </c>
      <c r="AB121" s="28">
        <f>INDEX('All applic'!$H$7:$H$59080,U121)</f>
        <v>1.016</v>
      </c>
      <c r="AC121" s="28">
        <f>INDEX('All applic'!$H$7:$H$59080,V121)</f>
        <v>0.86199999999999999</v>
      </c>
      <c r="AD121" s="28">
        <f>INDEX('All applic'!$H$7:$H$59080,W121)</f>
        <v>0.99</v>
      </c>
      <c r="AE121" s="28">
        <f>INDEX('All applic'!$H$7:$H$59080,X121)</f>
        <v>0.66400000000000003</v>
      </c>
      <c r="AF121" s="28">
        <f>INDEX('All applic'!$H$7:$H$59080,Y121)</f>
        <v>1.016</v>
      </c>
      <c r="AG121" s="28">
        <f>INDEX('All applic'!$H$7:$H$59080,Z121)</f>
        <v>0.99</v>
      </c>
      <c r="AH121" s="28"/>
      <c r="AI121" s="28">
        <f>INDEX('All applic'!$I$7:$I$59080,U121)</f>
        <v>1.7500000000000002</v>
      </c>
      <c r="AJ121" s="28">
        <f>INDEX('All applic'!$I$7:$I$59080,V121)</f>
        <v>1.875</v>
      </c>
      <c r="AK121" s="28">
        <f>INDEX('All applic'!$I$7:$I$59080,W121)</f>
        <v>1.0249999999999999</v>
      </c>
      <c r="AL121" s="28">
        <f>INDEX('All applic'!$I$7:$I$59080,X121)</f>
        <v>1</v>
      </c>
      <c r="AM121" s="28">
        <f>INDEX('All applic'!$I$7:$I$59080,Y121)</f>
        <v>1.7500000000000002</v>
      </c>
      <c r="AN121" s="28">
        <f>INDEX('All applic'!$I$7:$I$59080,Z121)</f>
        <v>1.0249999999999999</v>
      </c>
      <c r="AP121">
        <f>INDEX('All applic'!$J$7:$J$59080,U121)</f>
        <v>-2.5999999999999999E-2</v>
      </c>
      <c r="AQ121">
        <v>0</v>
      </c>
      <c r="AR121">
        <f>INDEX('All applic'!$J$7:$J$59080,W121)</f>
        <v>-2.5999999999999999E-2</v>
      </c>
      <c r="AS121">
        <v>0</v>
      </c>
      <c r="AT121">
        <v>0</v>
      </c>
      <c r="AU121">
        <v>0</v>
      </c>
    </row>
    <row r="122" spans="1:47" x14ac:dyDescent="0.25">
      <c r="A122" t="str">
        <f t="shared" si="12"/>
        <v>CFLSFm2017CZ04</v>
      </c>
      <c r="B122" t="str">
        <f t="shared" si="13"/>
        <v>CFLPGESFmCZ042017</v>
      </c>
      <c r="C122" t="s">
        <v>118</v>
      </c>
      <c r="D122" t="s">
        <v>129</v>
      </c>
      <c r="E122" t="s">
        <v>1649</v>
      </c>
      <c r="F122" s="89">
        <v>2017</v>
      </c>
      <c r="G122" t="s">
        <v>103</v>
      </c>
      <c r="H122" t="s">
        <v>1662</v>
      </c>
      <c r="I122" s="34">
        <f t="shared" si="14"/>
        <v>1.0461250180600377</v>
      </c>
      <c r="J122" s="34">
        <f t="shared" si="15"/>
        <v>1.7693896965206846</v>
      </c>
      <c r="K122" s="34">
        <f t="shared" si="16"/>
        <v>-2.355151515151515E-2</v>
      </c>
      <c r="M122" s="36">
        <f>VLOOKUP("HV_"&amp;$D122&amp;$E122&amp;VLOOKUP($F122,key!$L$3:$M$13,2,FALSE)&amp;$G122&amp;M$6,'HVAC wts'!$H$7:$R$13254,11,FALSE)</f>
        <v>5143.3703999999998</v>
      </c>
      <c r="N122" s="36">
        <f>VLOOKUP("HV_"&amp;$D122&amp;$E122&amp;VLOOKUP($F122,key!$L$3:$M$13,2,FALSE)&amp;$G122&amp;N$6,'HVAC wts'!$H$7:$R$13254,11,FALSE)</f>
        <v>295.596</v>
      </c>
      <c r="O122" s="36">
        <f>VLOOKUP("HV_"&amp;$D122&amp;$E122&amp;VLOOKUP($F122,key!$L$3:$M$13,2,FALSE)&amp;$G122&amp;O$6,'HVAC wts'!$H$7:$R$13254,11,FALSE)</f>
        <v>166.5702</v>
      </c>
      <c r="P122" s="36">
        <f>VLOOKUP("HV_"&amp;$D122&amp;$E122&amp;VLOOKUP($F122,key!$L$3:$M$13,2,FALSE)&amp;$G122&amp;P$6,'HVAC wts'!$H$7:$R$13254,11,FALSE)</f>
        <v>9.5730000000000004</v>
      </c>
      <c r="Q122" s="36">
        <f>VLOOKUP("HV_"&amp;$D122&amp;$E122&amp;VLOOKUP($F122,key!$L$3:$M$13,2,FALSE)&amp;$G122&amp;Q$6,'HVAC wts'!$H$7:$R$13254,11,FALSE)</f>
        <v>413.83440000000002</v>
      </c>
      <c r="R122" s="36">
        <f>VLOOKUP("HV_"&amp;$D122&amp;$E122&amp;VLOOKUP($F122,key!$L$3:$M$13,2,FALSE)&amp;$G122&amp;R$6,'HVAC wts'!$H$7:$R$13254,11,FALSE)</f>
        <v>13.402200000000002</v>
      </c>
      <c r="S122" s="36">
        <f t="shared" si="17"/>
        <v>6042.3462</v>
      </c>
      <c r="U122">
        <f>MATCH($A122&amp;U$6,'All applic'!$A$7:$A$59080,0)</f>
        <v>461</v>
      </c>
      <c r="V122">
        <f>MATCH($A122&amp;V$6,'All applic'!$A$7:$A$59080,0)</f>
        <v>462</v>
      </c>
      <c r="W122">
        <f>MATCH($A122&amp;W$6,'All applic'!$A$7:$A$59080,0)</f>
        <v>464</v>
      </c>
      <c r="X122">
        <f>MATCH($A122&amp;X$6,'All applic'!$A$7:$A$59080,0)</f>
        <v>463</v>
      </c>
      <c r="Y122">
        <f>MATCH($A122&amp;Y$6,'All applic'!$A$7:$A$59080,0)</f>
        <v>461</v>
      </c>
      <c r="Z122">
        <f>MATCH($A122&amp;Z$6,'All applic'!$A$7:$A$59080,0)</f>
        <v>464</v>
      </c>
      <c r="AB122" s="28">
        <f>INDEX('All applic'!$H$7:$H$59080,U122)</f>
        <v>1.0580000000000001</v>
      </c>
      <c r="AC122" s="28">
        <f>INDEX('All applic'!$H$7:$H$59080,V122)</f>
        <v>0.872</v>
      </c>
      <c r="AD122" s="28">
        <f>INDEX('All applic'!$H$7:$H$59080,W122)</f>
        <v>0.98799999999999999</v>
      </c>
      <c r="AE122" s="28">
        <f>INDEX('All applic'!$H$7:$H$59080,X122)</f>
        <v>0.622</v>
      </c>
      <c r="AF122" s="28">
        <f>INDEX('All applic'!$H$7:$H$59080,Y122)</f>
        <v>1.0580000000000001</v>
      </c>
      <c r="AG122" s="28">
        <f>INDEX('All applic'!$H$7:$H$59080,Z122)</f>
        <v>0.98799999999999999</v>
      </c>
      <c r="AH122" s="28"/>
      <c r="AI122" s="28">
        <f>INDEX('All applic'!$I$7:$I$59080,U122)</f>
        <v>1.7954545454545456</v>
      </c>
      <c r="AJ122" s="28">
        <f>INDEX('All applic'!$I$7:$I$59080,V122)</f>
        <v>1.7727272727272729</v>
      </c>
      <c r="AK122" s="28">
        <f>INDEX('All applic'!$I$7:$I$59080,W122)</f>
        <v>1</v>
      </c>
      <c r="AL122" s="28">
        <f>INDEX('All applic'!$I$7:$I$59080,X122)</f>
        <v>1</v>
      </c>
      <c r="AM122" s="28">
        <f>INDEX('All applic'!$I$7:$I$59080,Y122)</f>
        <v>1.7954545454545456</v>
      </c>
      <c r="AN122" s="28">
        <f>INDEX('All applic'!$I$7:$I$59080,Z122)</f>
        <v>1</v>
      </c>
      <c r="AP122">
        <f>INDEX('All applic'!$J$7:$J$59080,U122)</f>
        <v>-2.6800000000000001E-2</v>
      </c>
      <c r="AQ122">
        <v>0</v>
      </c>
      <c r="AR122">
        <f>INDEX('All applic'!$J$7:$J$59080,W122)</f>
        <v>-2.6800000000000001E-2</v>
      </c>
      <c r="AS122">
        <v>0</v>
      </c>
      <c r="AT122">
        <v>0</v>
      </c>
      <c r="AU122">
        <v>0</v>
      </c>
    </row>
    <row r="123" spans="1:47" x14ac:dyDescent="0.25">
      <c r="A123" t="str">
        <f t="shared" si="12"/>
        <v>CFLSFm2017CZ05</v>
      </c>
      <c r="B123" t="str">
        <f t="shared" si="13"/>
        <v>CFLPGESFmCZ052017</v>
      </c>
      <c r="C123" t="s">
        <v>118</v>
      </c>
      <c r="D123" t="s">
        <v>129</v>
      </c>
      <c r="E123" t="s">
        <v>1649</v>
      </c>
      <c r="F123" s="89">
        <v>2017</v>
      </c>
      <c r="G123" t="s">
        <v>104</v>
      </c>
      <c r="H123" t="s">
        <v>1662</v>
      </c>
      <c r="I123" s="34">
        <f t="shared" si="14"/>
        <v>0.9730479075058367</v>
      </c>
      <c r="J123" s="34">
        <f t="shared" si="15"/>
        <v>1.1265964862610851</v>
      </c>
      <c r="K123" s="34">
        <f t="shared" si="16"/>
        <v>-2.7769696969696969E-2</v>
      </c>
      <c r="M123" s="36">
        <f>VLOOKUP("HV_"&amp;$D123&amp;$E123&amp;VLOOKUP($F123,key!$L$3:$M$13,2,FALSE)&amp;$G123&amp;M$6,'HVAC wts'!$H$7:$R$13254,11,FALSE)</f>
        <v>126.5502</v>
      </c>
      <c r="N123" s="36">
        <f>VLOOKUP("HV_"&amp;$D123&amp;$E123&amp;VLOOKUP($F123,key!$L$3:$M$13,2,FALSE)&amp;$G123&amp;N$6,'HVAC wts'!$H$7:$R$13254,11,FALSE)</f>
        <v>7.2730000000000006</v>
      </c>
      <c r="O123" s="36">
        <f>VLOOKUP("HV_"&amp;$D123&amp;$E123&amp;VLOOKUP($F123,key!$L$3:$M$13,2,FALSE)&amp;$G123&amp;O$6,'HVAC wts'!$H$7:$R$13254,11,FALSE)</f>
        <v>792.44820000000004</v>
      </c>
      <c r="P123" s="36">
        <f>VLOOKUP("HV_"&amp;$D123&amp;$E123&amp;VLOOKUP($F123,key!$L$3:$M$13,2,FALSE)&amp;$G123&amp;P$6,'HVAC wts'!$H$7:$R$13254,11,FALSE)</f>
        <v>45.543000000000006</v>
      </c>
      <c r="Q123" s="36">
        <f>VLOOKUP("HV_"&amp;$D123&amp;$E123&amp;VLOOKUP($F123,key!$L$3:$M$13,2,FALSE)&amp;$G123&amp;Q$6,'HVAC wts'!$H$7:$R$13254,11,FALSE)</f>
        <v>10.182200000000002</v>
      </c>
      <c r="R123" s="36">
        <f>VLOOKUP("HV_"&amp;$D123&amp;$E123&amp;VLOOKUP($F123,key!$L$3:$M$13,2,FALSE)&amp;$G123&amp;R$6,'HVAC wts'!$H$7:$R$13254,11,FALSE)</f>
        <v>63.760200000000005</v>
      </c>
      <c r="S123" s="36">
        <f t="shared" si="17"/>
        <v>1045.7568000000001</v>
      </c>
      <c r="U123">
        <f>MATCH($A123&amp;U$6,'All applic'!$A$7:$A$59080,0)</f>
        <v>465</v>
      </c>
      <c r="V123">
        <f>MATCH($A123&amp;V$6,'All applic'!$A$7:$A$59080,0)</f>
        <v>466</v>
      </c>
      <c r="W123">
        <f>MATCH($A123&amp;W$6,'All applic'!$A$7:$A$59080,0)</f>
        <v>468</v>
      </c>
      <c r="X123">
        <f>MATCH($A123&amp;X$6,'All applic'!$A$7:$A$59080,0)</f>
        <v>467</v>
      </c>
      <c r="Y123">
        <f>MATCH($A123&amp;Y$6,'All applic'!$A$7:$A$59080,0)</f>
        <v>465</v>
      </c>
      <c r="Z123">
        <f>MATCH($A123&amp;Z$6,'All applic'!$A$7:$A$59080,0)</f>
        <v>468</v>
      </c>
      <c r="AB123" s="28">
        <f>INDEX('All applic'!$H$7:$H$59080,U123)</f>
        <v>1.012</v>
      </c>
      <c r="AC123" s="28">
        <f>INDEX('All applic'!$H$7:$H$59080,V123)</f>
        <v>0.80400000000000005</v>
      </c>
      <c r="AD123" s="28">
        <f>INDEX('All applic'!$H$7:$H$59080,W123)</f>
        <v>0.98799999999999999</v>
      </c>
      <c r="AE123" s="28">
        <f>INDEX('All applic'!$H$7:$H$59080,X123)</f>
        <v>0.60199999999999998</v>
      </c>
      <c r="AF123" s="28">
        <f>INDEX('All applic'!$H$7:$H$59080,Y123)</f>
        <v>1.012</v>
      </c>
      <c r="AG123" s="28">
        <f>INDEX('All applic'!$H$7:$H$59080,Z123)</f>
        <v>0.98799999999999999</v>
      </c>
      <c r="AH123" s="28"/>
      <c r="AI123" s="28">
        <f>INDEX('All applic'!$I$7:$I$59080,U123)</f>
        <v>1.7727272727272729</v>
      </c>
      <c r="AJ123" s="28">
        <f>INDEX('All applic'!$I$7:$I$59080,V123)</f>
        <v>2</v>
      </c>
      <c r="AK123" s="28">
        <f>INDEX('All applic'!$I$7:$I$59080,W123)</f>
        <v>1.0227272727272727</v>
      </c>
      <c r="AL123" s="28">
        <f>INDEX('All applic'!$I$7:$I$59080,X123)</f>
        <v>1</v>
      </c>
      <c r="AM123" s="28">
        <f>INDEX('All applic'!$I$7:$I$59080,Y123)</f>
        <v>1.7727272727272729</v>
      </c>
      <c r="AN123" s="28">
        <f>INDEX('All applic'!$I$7:$I$59080,Z123)</f>
        <v>1.0227272727272727</v>
      </c>
      <c r="AP123">
        <f>INDEX('All applic'!$J$7:$J$59080,U123)</f>
        <v>-3.1600000000000003E-2</v>
      </c>
      <c r="AQ123">
        <v>0</v>
      </c>
      <c r="AR123">
        <f>INDEX('All applic'!$J$7:$J$59080,W123)</f>
        <v>-3.1600000000000003E-2</v>
      </c>
      <c r="AS123">
        <v>0</v>
      </c>
      <c r="AT123">
        <v>0</v>
      </c>
      <c r="AU123">
        <v>0</v>
      </c>
    </row>
    <row r="124" spans="1:47" x14ac:dyDescent="0.25">
      <c r="A124" t="str">
        <f t="shared" si="12"/>
        <v>CFLSFm2017CZ06</v>
      </c>
      <c r="B124" t="str">
        <f t="shared" si="13"/>
        <v>CFLPGESFmCZ062017</v>
      </c>
      <c r="C124" t="s">
        <v>118</v>
      </c>
      <c r="D124" t="s">
        <v>129</v>
      </c>
      <c r="E124" t="s">
        <v>1649</v>
      </c>
      <c r="F124" s="89">
        <v>2017</v>
      </c>
      <c r="G124" t="s">
        <v>105</v>
      </c>
      <c r="H124" t="s">
        <v>1662</v>
      </c>
      <c r="I124" s="34">
        <f t="shared" si="14"/>
        <v>0</v>
      </c>
      <c r="J124" s="34">
        <f t="shared" si="15"/>
        <v>0</v>
      </c>
      <c r="K124" s="34">
        <f t="shared" si="16"/>
        <v>0</v>
      </c>
      <c r="M124" s="36">
        <f>VLOOKUP("HV_"&amp;$D124&amp;$E124&amp;VLOOKUP($F124,key!$L$3:$M$13,2,FALSE)&amp;$G124&amp;M$6,'HVAC wts'!$H$7:$R$13254,11,FALSE)</f>
        <v>0</v>
      </c>
      <c r="N124" s="36">
        <f>VLOOKUP("HV_"&amp;$D124&amp;$E124&amp;VLOOKUP($F124,key!$L$3:$M$13,2,FALSE)&amp;$G124&amp;N$6,'HVAC wts'!$H$7:$R$13254,11,FALSE)</f>
        <v>0</v>
      </c>
      <c r="O124" s="36">
        <f>VLOOKUP("HV_"&amp;$D124&amp;$E124&amp;VLOOKUP($F124,key!$L$3:$M$13,2,FALSE)&amp;$G124&amp;O$6,'HVAC wts'!$H$7:$R$13254,11,FALSE)</f>
        <v>0</v>
      </c>
      <c r="P124" s="36">
        <f>VLOOKUP("HV_"&amp;$D124&amp;$E124&amp;VLOOKUP($F124,key!$L$3:$M$13,2,FALSE)&amp;$G124&amp;P$6,'HVAC wts'!$H$7:$R$13254,11,FALSE)</f>
        <v>0</v>
      </c>
      <c r="Q124" s="36">
        <f>VLOOKUP("HV_"&amp;$D124&amp;$E124&amp;VLOOKUP($F124,key!$L$3:$M$13,2,FALSE)&amp;$G124&amp;Q$6,'HVAC wts'!$H$7:$R$13254,11,FALSE)</f>
        <v>0</v>
      </c>
      <c r="R124" s="36">
        <f>VLOOKUP("HV_"&amp;$D124&amp;$E124&amp;VLOOKUP($F124,key!$L$3:$M$13,2,FALSE)&amp;$G124&amp;R$6,'HVAC wts'!$H$7:$R$13254,11,FALSE)</f>
        <v>0</v>
      </c>
      <c r="S124" s="36">
        <f t="shared" si="17"/>
        <v>0</v>
      </c>
      <c r="U124">
        <f>MATCH($A124&amp;U$6,'All applic'!$A$7:$A$59080,0)</f>
        <v>469</v>
      </c>
      <c r="V124">
        <f>MATCH($A124&amp;V$6,'All applic'!$A$7:$A$59080,0)</f>
        <v>470</v>
      </c>
      <c r="W124">
        <f>MATCH($A124&amp;W$6,'All applic'!$A$7:$A$59080,0)</f>
        <v>472</v>
      </c>
      <c r="X124">
        <f>MATCH($A124&amp;X$6,'All applic'!$A$7:$A$59080,0)</f>
        <v>471</v>
      </c>
      <c r="Y124">
        <f>MATCH($A124&amp;Y$6,'All applic'!$A$7:$A$59080,0)</f>
        <v>469</v>
      </c>
      <c r="Z124">
        <f>MATCH($A124&amp;Z$6,'All applic'!$A$7:$A$59080,0)</f>
        <v>472</v>
      </c>
      <c r="AB124" s="28">
        <f>INDEX('All applic'!$H$7:$H$59080,U124)</f>
        <v>1.05</v>
      </c>
      <c r="AC124" s="28">
        <f>INDEX('All applic'!$H$7:$H$59080,V124)</f>
        <v>0.9</v>
      </c>
      <c r="AD124" s="28">
        <f>INDEX('All applic'!$H$7:$H$59080,W124)</f>
        <v>0.99</v>
      </c>
      <c r="AE124" s="28">
        <f>INDEX('All applic'!$H$7:$H$59080,X124)</f>
        <v>0.65800000000000003</v>
      </c>
      <c r="AF124" s="28">
        <f>INDEX('All applic'!$H$7:$H$59080,Y124)</f>
        <v>1.05</v>
      </c>
      <c r="AG124" s="28">
        <f>INDEX('All applic'!$H$7:$H$59080,Z124)</f>
        <v>0.99</v>
      </c>
      <c r="AH124" s="28"/>
      <c r="AI124" s="28">
        <f>INDEX('All applic'!$I$7:$I$59080,U124)</f>
        <v>1.5909090909090911</v>
      </c>
      <c r="AJ124" s="28">
        <f>INDEX('All applic'!$I$7:$I$59080,V124)</f>
        <v>2</v>
      </c>
      <c r="AK124" s="28">
        <f>INDEX('All applic'!$I$7:$I$59080,W124)</f>
        <v>1</v>
      </c>
      <c r="AL124" s="28">
        <f>INDEX('All applic'!$I$7:$I$59080,X124)</f>
        <v>1</v>
      </c>
      <c r="AM124" s="28">
        <f>INDEX('All applic'!$I$7:$I$59080,Y124)</f>
        <v>1.5909090909090911</v>
      </c>
      <c r="AN124" s="28">
        <f>INDEX('All applic'!$I$7:$I$59080,Z124)</f>
        <v>1</v>
      </c>
      <c r="AP124">
        <f>INDEX('All applic'!$J$7:$J$59080,U124)</f>
        <v>-2.5399999999999999E-2</v>
      </c>
      <c r="AQ124">
        <v>0</v>
      </c>
      <c r="AR124">
        <f>INDEX('All applic'!$J$7:$J$59080,W124)</f>
        <v>-2.5399999999999999E-2</v>
      </c>
      <c r="AS124">
        <v>0</v>
      </c>
      <c r="AT124">
        <v>0</v>
      </c>
      <c r="AU124">
        <v>0</v>
      </c>
    </row>
    <row r="125" spans="1:47" x14ac:dyDescent="0.25">
      <c r="A125" t="str">
        <f t="shared" si="12"/>
        <v>CFLSFm2017CZ07</v>
      </c>
      <c r="B125" t="str">
        <f t="shared" si="13"/>
        <v>CFLPGESFmCZ072017</v>
      </c>
      <c r="C125" t="s">
        <v>118</v>
      </c>
      <c r="D125" t="s">
        <v>129</v>
      </c>
      <c r="E125" t="s">
        <v>1649</v>
      </c>
      <c r="F125" s="89">
        <v>2017</v>
      </c>
      <c r="G125" t="s">
        <v>106</v>
      </c>
      <c r="H125" t="s">
        <v>1662</v>
      </c>
      <c r="I125" s="34">
        <f t="shared" si="14"/>
        <v>0</v>
      </c>
      <c r="J125" s="34">
        <f t="shared" si="15"/>
        <v>0</v>
      </c>
      <c r="K125" s="34">
        <f t="shared" si="16"/>
        <v>0</v>
      </c>
      <c r="M125" s="36">
        <f>VLOOKUP("HV_"&amp;$D125&amp;$E125&amp;VLOOKUP($F125,key!$L$3:$M$13,2,FALSE)&amp;$G125&amp;M$6,'HVAC wts'!$H$7:$R$13254,11,FALSE)</f>
        <v>0</v>
      </c>
      <c r="N125" s="36">
        <f>VLOOKUP("HV_"&amp;$D125&amp;$E125&amp;VLOOKUP($F125,key!$L$3:$M$13,2,FALSE)&amp;$G125&amp;N$6,'HVAC wts'!$H$7:$R$13254,11,FALSE)</f>
        <v>0</v>
      </c>
      <c r="O125" s="36">
        <f>VLOOKUP("HV_"&amp;$D125&amp;$E125&amp;VLOOKUP($F125,key!$L$3:$M$13,2,FALSE)&amp;$G125&amp;O$6,'HVAC wts'!$H$7:$R$13254,11,FALSE)</f>
        <v>0</v>
      </c>
      <c r="P125" s="36">
        <f>VLOOKUP("HV_"&amp;$D125&amp;$E125&amp;VLOOKUP($F125,key!$L$3:$M$13,2,FALSE)&amp;$G125&amp;P$6,'HVAC wts'!$H$7:$R$13254,11,FALSE)</f>
        <v>0</v>
      </c>
      <c r="Q125" s="36">
        <f>VLOOKUP("HV_"&amp;$D125&amp;$E125&amp;VLOOKUP($F125,key!$L$3:$M$13,2,FALSE)&amp;$G125&amp;Q$6,'HVAC wts'!$H$7:$R$13254,11,FALSE)</f>
        <v>0</v>
      </c>
      <c r="R125" s="36">
        <f>VLOOKUP("HV_"&amp;$D125&amp;$E125&amp;VLOOKUP($F125,key!$L$3:$M$13,2,FALSE)&amp;$G125&amp;R$6,'HVAC wts'!$H$7:$R$13254,11,FALSE)</f>
        <v>0</v>
      </c>
      <c r="S125" s="36">
        <f t="shared" si="17"/>
        <v>0</v>
      </c>
      <c r="U125">
        <f>MATCH($A125&amp;U$6,'All applic'!$A$7:$A$59080,0)</f>
        <v>473</v>
      </c>
      <c r="V125">
        <f>MATCH($A125&amp;V$6,'All applic'!$A$7:$A$59080,0)</f>
        <v>474</v>
      </c>
      <c r="W125">
        <f>MATCH($A125&amp;W$6,'All applic'!$A$7:$A$59080,0)</f>
        <v>476</v>
      </c>
      <c r="X125">
        <f>MATCH($A125&amp;X$6,'All applic'!$A$7:$A$59080,0)</f>
        <v>475</v>
      </c>
      <c r="Y125">
        <f>MATCH($A125&amp;Y$6,'All applic'!$A$7:$A$59080,0)</f>
        <v>473</v>
      </c>
      <c r="Z125">
        <f>MATCH($A125&amp;Z$6,'All applic'!$A$7:$A$59080,0)</f>
        <v>476</v>
      </c>
      <c r="AB125" s="28">
        <f>INDEX('All applic'!$H$7:$H$59080,U125)</f>
        <v>1.0920000000000001</v>
      </c>
      <c r="AC125" s="28">
        <f>INDEX('All applic'!$H$7:$H$59080,V125)</f>
        <v>1.002</v>
      </c>
      <c r="AD125" s="28">
        <f>INDEX('All applic'!$H$7:$H$59080,W125)</f>
        <v>0.99399999999999999</v>
      </c>
      <c r="AE125" s="28">
        <f>INDEX('All applic'!$H$7:$H$59080,X125)</f>
        <v>0.77600000000000002</v>
      </c>
      <c r="AF125" s="28">
        <f>INDEX('All applic'!$H$7:$H$59080,Y125)</f>
        <v>1.0920000000000001</v>
      </c>
      <c r="AG125" s="28">
        <f>INDEX('All applic'!$H$7:$H$59080,Z125)</f>
        <v>0.99399999999999999</v>
      </c>
      <c r="AH125" s="28"/>
      <c r="AI125" s="28">
        <f>INDEX('All applic'!$I$7:$I$59080,U125)</f>
        <v>1.3181818181818183</v>
      </c>
      <c r="AJ125" s="28">
        <f>INDEX('All applic'!$I$7:$I$59080,V125)</f>
        <v>1.5454545454545456</v>
      </c>
      <c r="AK125" s="28">
        <f>INDEX('All applic'!$I$7:$I$59080,W125)</f>
        <v>1.0227272727272727</v>
      </c>
      <c r="AL125" s="28">
        <f>INDEX('All applic'!$I$7:$I$59080,X125)</f>
        <v>1.0227272727272727</v>
      </c>
      <c r="AM125" s="28">
        <f>INDEX('All applic'!$I$7:$I$59080,Y125)</f>
        <v>1.3181818181818183</v>
      </c>
      <c r="AN125" s="28">
        <f>INDEX('All applic'!$I$7:$I$59080,Z125)</f>
        <v>1.0227272727272727</v>
      </c>
      <c r="AP125">
        <f>INDEX('All applic'!$J$7:$J$59080,U125)</f>
        <v>-1.8920000000000003E-2</v>
      </c>
      <c r="AQ125">
        <v>0</v>
      </c>
      <c r="AR125">
        <f>INDEX('All applic'!$J$7:$J$59080,W125)</f>
        <v>-1.898E-2</v>
      </c>
      <c r="AS125">
        <v>0</v>
      </c>
      <c r="AT125">
        <v>0</v>
      </c>
      <c r="AU125">
        <v>0</v>
      </c>
    </row>
    <row r="126" spans="1:47" x14ac:dyDescent="0.25">
      <c r="A126" t="str">
        <f t="shared" si="12"/>
        <v>CFLSFm2017CZ08</v>
      </c>
      <c r="B126" t="str">
        <f t="shared" si="13"/>
        <v>CFLPGESFmCZ082017</v>
      </c>
      <c r="C126" t="s">
        <v>118</v>
      </c>
      <c r="D126" t="s">
        <v>129</v>
      </c>
      <c r="E126" t="s">
        <v>1649</v>
      </c>
      <c r="F126" s="89">
        <v>2017</v>
      </c>
      <c r="G126" t="s">
        <v>107</v>
      </c>
      <c r="H126" t="s">
        <v>1662</v>
      </c>
      <c r="I126" s="34">
        <f t="shared" si="14"/>
        <v>0</v>
      </c>
      <c r="J126" s="34">
        <f t="shared" si="15"/>
        <v>0</v>
      </c>
      <c r="K126" s="34">
        <f t="shared" si="16"/>
        <v>0</v>
      </c>
      <c r="M126" s="36">
        <f>VLOOKUP("HV_"&amp;$D126&amp;$E126&amp;VLOOKUP($F126,key!$L$3:$M$13,2,FALSE)&amp;$G126&amp;M$6,'HVAC wts'!$H$7:$R$13254,11,FALSE)</f>
        <v>0</v>
      </c>
      <c r="N126" s="36">
        <f>VLOOKUP("HV_"&amp;$D126&amp;$E126&amp;VLOOKUP($F126,key!$L$3:$M$13,2,FALSE)&amp;$G126&amp;N$6,'HVAC wts'!$H$7:$R$13254,11,FALSE)</f>
        <v>0</v>
      </c>
      <c r="O126" s="36">
        <f>VLOOKUP("HV_"&amp;$D126&amp;$E126&amp;VLOOKUP($F126,key!$L$3:$M$13,2,FALSE)&amp;$G126&amp;O$6,'HVAC wts'!$H$7:$R$13254,11,FALSE)</f>
        <v>0</v>
      </c>
      <c r="P126" s="36">
        <f>VLOOKUP("HV_"&amp;$D126&amp;$E126&amp;VLOOKUP($F126,key!$L$3:$M$13,2,FALSE)&amp;$G126&amp;P$6,'HVAC wts'!$H$7:$R$13254,11,FALSE)</f>
        <v>0</v>
      </c>
      <c r="Q126" s="36">
        <f>VLOOKUP("HV_"&amp;$D126&amp;$E126&amp;VLOOKUP($F126,key!$L$3:$M$13,2,FALSE)&amp;$G126&amp;Q$6,'HVAC wts'!$H$7:$R$13254,11,FALSE)</f>
        <v>0</v>
      </c>
      <c r="R126" s="36">
        <f>VLOOKUP("HV_"&amp;$D126&amp;$E126&amp;VLOOKUP($F126,key!$L$3:$M$13,2,FALSE)&amp;$G126&amp;R$6,'HVAC wts'!$H$7:$R$13254,11,FALSE)</f>
        <v>0</v>
      </c>
      <c r="S126" s="36">
        <f t="shared" si="17"/>
        <v>0</v>
      </c>
      <c r="U126">
        <f>MATCH($A126&amp;U$6,'All applic'!$A$7:$A$59080,0)</f>
        <v>477</v>
      </c>
      <c r="V126">
        <f>MATCH($A126&amp;V$6,'All applic'!$A$7:$A$59080,0)</f>
        <v>478</v>
      </c>
      <c r="W126">
        <f>MATCH($A126&amp;W$6,'All applic'!$A$7:$A$59080,0)</f>
        <v>480</v>
      </c>
      <c r="X126">
        <f>MATCH($A126&amp;X$6,'All applic'!$A$7:$A$59080,0)</f>
        <v>479</v>
      </c>
      <c r="Y126">
        <f>MATCH($A126&amp;Y$6,'All applic'!$A$7:$A$59080,0)</f>
        <v>477</v>
      </c>
      <c r="Z126">
        <f>MATCH($A126&amp;Z$6,'All applic'!$A$7:$A$59080,0)</f>
        <v>480</v>
      </c>
      <c r="AB126" s="28">
        <f>INDEX('All applic'!$H$7:$H$59080,U126)</f>
        <v>1.0940000000000001</v>
      </c>
      <c r="AC126" s="28">
        <f>INDEX('All applic'!$H$7:$H$59080,V126)</f>
        <v>1.002</v>
      </c>
      <c r="AD126" s="28">
        <f>INDEX('All applic'!$H$7:$H$59080,W126)</f>
        <v>1.036</v>
      </c>
      <c r="AE126" s="28">
        <f>INDEX('All applic'!$H$7:$H$59080,X126)</f>
        <v>0.82199999999999995</v>
      </c>
      <c r="AF126" s="28">
        <f>INDEX('All applic'!$H$7:$H$59080,Y126)</f>
        <v>1.0940000000000001</v>
      </c>
      <c r="AG126" s="28">
        <f>INDEX('All applic'!$H$7:$H$59080,Z126)</f>
        <v>1.036</v>
      </c>
      <c r="AH126" s="28"/>
      <c r="AI126" s="28">
        <f>INDEX('All applic'!$I$7:$I$59080,U126)</f>
        <v>1.5000000000000002</v>
      </c>
      <c r="AJ126" s="28">
        <f>INDEX('All applic'!$I$7:$I$59080,V126)</f>
        <v>1.7272727272727273</v>
      </c>
      <c r="AK126" s="28">
        <f>INDEX('All applic'!$I$7:$I$59080,W126)</f>
        <v>1.0227272727272727</v>
      </c>
      <c r="AL126" s="28">
        <f>INDEX('All applic'!$I$7:$I$59080,X126)</f>
        <v>1</v>
      </c>
      <c r="AM126" s="28">
        <f>INDEX('All applic'!$I$7:$I$59080,Y126)</f>
        <v>1.5000000000000002</v>
      </c>
      <c r="AN126" s="28">
        <f>INDEX('All applic'!$I$7:$I$59080,Z126)</f>
        <v>1.0227272727272727</v>
      </c>
      <c r="AP126">
        <f>INDEX('All applic'!$J$7:$J$59080,U126)</f>
        <v>-1.6379999999999999E-2</v>
      </c>
      <c r="AQ126">
        <v>0</v>
      </c>
      <c r="AR126">
        <f>INDEX('All applic'!$J$7:$J$59080,W126)</f>
        <v>-1.636E-2</v>
      </c>
      <c r="AS126">
        <v>0</v>
      </c>
      <c r="AT126">
        <v>0</v>
      </c>
      <c r="AU126">
        <v>0</v>
      </c>
    </row>
    <row r="127" spans="1:47" x14ac:dyDescent="0.25">
      <c r="A127" t="str">
        <f t="shared" si="12"/>
        <v>CFLSFm2017CZ09</v>
      </c>
      <c r="B127" t="str">
        <f t="shared" si="13"/>
        <v>CFLPGESFmCZ092017</v>
      </c>
      <c r="C127" t="s">
        <v>118</v>
      </c>
      <c r="D127" t="s">
        <v>129</v>
      </c>
      <c r="E127" t="s">
        <v>1649</v>
      </c>
      <c r="F127" s="89">
        <v>2017</v>
      </c>
      <c r="G127" t="s">
        <v>108</v>
      </c>
      <c r="H127" t="s">
        <v>1662</v>
      </c>
      <c r="I127" s="34">
        <f t="shared" si="14"/>
        <v>0</v>
      </c>
      <c r="J127" s="34">
        <f t="shared" si="15"/>
        <v>0</v>
      </c>
      <c r="K127" s="34">
        <f t="shared" si="16"/>
        <v>0</v>
      </c>
      <c r="M127" s="36">
        <f>VLOOKUP("HV_"&amp;$D127&amp;$E127&amp;VLOOKUP($F127,key!$L$3:$M$13,2,FALSE)&amp;$G127&amp;M$6,'HVAC wts'!$H$7:$R$13254,11,FALSE)</f>
        <v>0</v>
      </c>
      <c r="N127" s="36">
        <f>VLOOKUP("HV_"&amp;$D127&amp;$E127&amp;VLOOKUP($F127,key!$L$3:$M$13,2,FALSE)&amp;$G127&amp;N$6,'HVAC wts'!$H$7:$R$13254,11,FALSE)</f>
        <v>0</v>
      </c>
      <c r="O127" s="36">
        <f>VLOOKUP("HV_"&amp;$D127&amp;$E127&amp;VLOOKUP($F127,key!$L$3:$M$13,2,FALSE)&amp;$G127&amp;O$6,'HVAC wts'!$H$7:$R$13254,11,FALSE)</f>
        <v>0</v>
      </c>
      <c r="P127" s="36">
        <f>VLOOKUP("HV_"&amp;$D127&amp;$E127&amp;VLOOKUP($F127,key!$L$3:$M$13,2,FALSE)&amp;$G127&amp;P$6,'HVAC wts'!$H$7:$R$13254,11,FALSE)</f>
        <v>0</v>
      </c>
      <c r="Q127" s="36">
        <f>VLOOKUP("HV_"&amp;$D127&amp;$E127&amp;VLOOKUP($F127,key!$L$3:$M$13,2,FALSE)&amp;$G127&amp;Q$6,'HVAC wts'!$H$7:$R$13254,11,FALSE)</f>
        <v>0</v>
      </c>
      <c r="R127" s="36">
        <f>VLOOKUP("HV_"&amp;$D127&amp;$E127&amp;VLOOKUP($F127,key!$L$3:$M$13,2,FALSE)&amp;$G127&amp;R$6,'HVAC wts'!$H$7:$R$13254,11,FALSE)</f>
        <v>0</v>
      </c>
      <c r="S127" s="36">
        <f t="shared" si="17"/>
        <v>0</v>
      </c>
      <c r="U127">
        <f>MATCH($A127&amp;U$6,'All applic'!$A$7:$A$59080,0)</f>
        <v>481</v>
      </c>
      <c r="V127">
        <f>MATCH($A127&amp;V$6,'All applic'!$A$7:$A$59080,0)</f>
        <v>482</v>
      </c>
      <c r="W127">
        <f>MATCH($A127&amp;W$6,'All applic'!$A$7:$A$59080,0)</f>
        <v>484</v>
      </c>
      <c r="X127">
        <f>MATCH($A127&amp;X$6,'All applic'!$A$7:$A$59080,0)</f>
        <v>483</v>
      </c>
      <c r="Y127">
        <f>MATCH($A127&amp;Y$6,'All applic'!$A$7:$A$59080,0)</f>
        <v>481</v>
      </c>
      <c r="Z127">
        <f>MATCH($A127&amp;Z$6,'All applic'!$A$7:$A$59080,0)</f>
        <v>484</v>
      </c>
      <c r="AB127" s="28">
        <f>INDEX('All applic'!$H$7:$H$59080,U127)</f>
        <v>1.0720000000000001</v>
      </c>
      <c r="AC127" s="28">
        <f>INDEX('All applic'!$H$7:$H$59080,V127)</f>
        <v>0.96199999999999997</v>
      </c>
      <c r="AD127" s="28">
        <f>INDEX('All applic'!$H$7:$H$59080,W127)</f>
        <v>1.026</v>
      </c>
      <c r="AE127" s="28">
        <f>INDEX('All applic'!$H$7:$H$59080,X127)</f>
        <v>0.752</v>
      </c>
      <c r="AF127" s="28">
        <f>INDEX('All applic'!$H$7:$H$59080,Y127)</f>
        <v>1.0720000000000001</v>
      </c>
      <c r="AG127" s="28">
        <f>INDEX('All applic'!$H$7:$H$59080,Z127)</f>
        <v>1.026</v>
      </c>
      <c r="AH127" s="28"/>
      <c r="AI127" s="28">
        <f>INDEX('All applic'!$I$7:$I$59080,U127)</f>
        <v>1.6363636363636362</v>
      </c>
      <c r="AJ127" s="28">
        <f>INDEX('All applic'!$I$7:$I$59080,V127)</f>
        <v>1.7727272727272729</v>
      </c>
      <c r="AK127" s="28">
        <f>INDEX('All applic'!$I$7:$I$59080,W127)</f>
        <v>1</v>
      </c>
      <c r="AL127" s="28">
        <f>INDEX('All applic'!$I$7:$I$59080,X127)</f>
        <v>1</v>
      </c>
      <c r="AM127" s="28">
        <f>INDEX('All applic'!$I$7:$I$59080,Y127)</f>
        <v>1.6363636363636362</v>
      </c>
      <c r="AN127" s="28">
        <f>INDEX('All applic'!$I$7:$I$59080,Z127)</f>
        <v>1</v>
      </c>
      <c r="AP127">
        <f>INDEX('All applic'!$J$7:$J$59080,U127)</f>
        <v>-1.89E-2</v>
      </c>
      <c r="AQ127">
        <v>0</v>
      </c>
      <c r="AR127">
        <f>INDEX('All applic'!$J$7:$J$59080,W127)</f>
        <v>-1.8879999999999997E-2</v>
      </c>
      <c r="AS127">
        <v>0</v>
      </c>
      <c r="AT127">
        <v>0</v>
      </c>
      <c r="AU127">
        <v>0</v>
      </c>
    </row>
    <row r="128" spans="1:47" x14ac:dyDescent="0.25">
      <c r="A128" t="str">
        <f t="shared" si="12"/>
        <v>CFLSFm2017CZ10</v>
      </c>
      <c r="B128" t="str">
        <f t="shared" si="13"/>
        <v>CFLPGESFmCZ102017</v>
      </c>
      <c r="C128" t="s">
        <v>118</v>
      </c>
      <c r="D128" t="s">
        <v>129</v>
      </c>
      <c r="E128" t="s">
        <v>1649</v>
      </c>
      <c r="F128" s="89">
        <v>2017</v>
      </c>
      <c r="G128" t="s">
        <v>109</v>
      </c>
      <c r="H128" t="s">
        <v>1662</v>
      </c>
      <c r="I128" s="34">
        <f t="shared" si="14"/>
        <v>0</v>
      </c>
      <c r="J128" s="34">
        <f t="shared" si="15"/>
        <v>0</v>
      </c>
      <c r="K128" s="34">
        <f t="shared" si="16"/>
        <v>0</v>
      </c>
      <c r="M128" s="36">
        <f>VLOOKUP("HV_"&amp;$D128&amp;$E128&amp;VLOOKUP($F128,key!$L$3:$M$13,2,FALSE)&amp;$G128&amp;M$6,'HVAC wts'!$H$7:$R$13254,11,FALSE)</f>
        <v>0</v>
      </c>
      <c r="N128" s="36">
        <f>VLOOKUP("HV_"&amp;$D128&amp;$E128&amp;VLOOKUP($F128,key!$L$3:$M$13,2,FALSE)&amp;$G128&amp;N$6,'HVAC wts'!$H$7:$R$13254,11,FALSE)</f>
        <v>0</v>
      </c>
      <c r="O128" s="36">
        <f>VLOOKUP("HV_"&amp;$D128&amp;$E128&amp;VLOOKUP($F128,key!$L$3:$M$13,2,FALSE)&amp;$G128&amp;O$6,'HVAC wts'!$H$7:$R$13254,11,FALSE)</f>
        <v>0</v>
      </c>
      <c r="P128" s="36">
        <f>VLOOKUP("HV_"&amp;$D128&amp;$E128&amp;VLOOKUP($F128,key!$L$3:$M$13,2,FALSE)&amp;$G128&amp;P$6,'HVAC wts'!$H$7:$R$13254,11,FALSE)</f>
        <v>0</v>
      </c>
      <c r="Q128" s="36">
        <f>VLOOKUP("HV_"&amp;$D128&amp;$E128&amp;VLOOKUP($F128,key!$L$3:$M$13,2,FALSE)&amp;$G128&amp;Q$6,'HVAC wts'!$H$7:$R$13254,11,FALSE)</f>
        <v>0</v>
      </c>
      <c r="R128" s="36">
        <f>VLOOKUP("HV_"&amp;$D128&amp;$E128&amp;VLOOKUP($F128,key!$L$3:$M$13,2,FALSE)&amp;$G128&amp;R$6,'HVAC wts'!$H$7:$R$13254,11,FALSE)</f>
        <v>0</v>
      </c>
      <c r="S128" s="36">
        <f t="shared" si="17"/>
        <v>0</v>
      </c>
      <c r="U128">
        <f>MATCH($A128&amp;U$6,'All applic'!$A$7:$A$59080,0)</f>
        <v>485</v>
      </c>
      <c r="V128">
        <f>MATCH($A128&amp;V$6,'All applic'!$A$7:$A$59080,0)</f>
        <v>486</v>
      </c>
      <c r="W128">
        <f>MATCH($A128&amp;W$6,'All applic'!$A$7:$A$59080,0)</f>
        <v>488</v>
      </c>
      <c r="X128">
        <f>MATCH($A128&amp;X$6,'All applic'!$A$7:$A$59080,0)</f>
        <v>487</v>
      </c>
      <c r="Y128">
        <f>MATCH($A128&amp;Y$6,'All applic'!$A$7:$A$59080,0)</f>
        <v>485</v>
      </c>
      <c r="Z128">
        <f>MATCH($A128&amp;Z$6,'All applic'!$A$7:$A$59080,0)</f>
        <v>488</v>
      </c>
      <c r="AB128" s="28">
        <f>INDEX('All applic'!$H$7:$H$59080,U128)</f>
        <v>1.0820000000000001</v>
      </c>
      <c r="AC128" s="28">
        <f>INDEX('All applic'!$H$7:$H$59080,V128)</f>
        <v>0.94199999999999995</v>
      </c>
      <c r="AD128" s="28">
        <f>INDEX('All applic'!$H$7:$H$59080,W128)</f>
        <v>1.012</v>
      </c>
      <c r="AE128" s="28">
        <f>INDEX('All applic'!$H$7:$H$59080,X128)</f>
        <v>0.68</v>
      </c>
      <c r="AF128" s="28">
        <f>INDEX('All applic'!$H$7:$H$59080,Y128)</f>
        <v>1.0820000000000001</v>
      </c>
      <c r="AG128" s="28">
        <f>INDEX('All applic'!$H$7:$H$59080,Z128)</f>
        <v>1.012</v>
      </c>
      <c r="AH128" s="28"/>
      <c r="AI128" s="28">
        <f>INDEX('All applic'!$I$7:$I$59080,U128)</f>
        <v>1.4545454545454546</v>
      </c>
      <c r="AJ128" s="28">
        <f>INDEX('All applic'!$I$7:$I$59080,V128)</f>
        <v>1.6136363636363635</v>
      </c>
      <c r="AK128" s="28">
        <f>INDEX('All applic'!$I$7:$I$59080,W128)</f>
        <v>1.0227272727272727</v>
      </c>
      <c r="AL128" s="28">
        <f>INDEX('All applic'!$I$7:$I$59080,X128)</f>
        <v>1</v>
      </c>
      <c r="AM128" s="28">
        <f>INDEX('All applic'!$I$7:$I$59080,Y128)</f>
        <v>1.4545454545454546</v>
      </c>
      <c r="AN128" s="28">
        <f>INDEX('All applic'!$I$7:$I$59080,Z128)</f>
        <v>1.0227272727272727</v>
      </c>
      <c r="AP128">
        <f>INDEX('All applic'!$J$7:$J$59080,U128)</f>
        <v>-2.3800000000000002E-2</v>
      </c>
      <c r="AQ128">
        <v>0</v>
      </c>
      <c r="AR128">
        <f>INDEX('All applic'!$J$7:$J$59080,W128)</f>
        <v>-2.4E-2</v>
      </c>
      <c r="AS128">
        <v>0</v>
      </c>
      <c r="AT128">
        <v>0</v>
      </c>
      <c r="AU128">
        <v>0</v>
      </c>
    </row>
    <row r="129" spans="1:47" x14ac:dyDescent="0.25">
      <c r="A129" t="str">
        <f t="shared" si="12"/>
        <v>CFLSFm2017CZ11</v>
      </c>
      <c r="B129" t="str">
        <f t="shared" si="13"/>
        <v>CFLPGESFmCZ112017</v>
      </c>
      <c r="C129" t="s">
        <v>118</v>
      </c>
      <c r="D129" t="s">
        <v>129</v>
      </c>
      <c r="E129" t="s">
        <v>1649</v>
      </c>
      <c r="F129" s="89">
        <v>2017</v>
      </c>
      <c r="G129" t="s">
        <v>110</v>
      </c>
      <c r="H129" t="s">
        <v>1662</v>
      </c>
      <c r="I129" s="34">
        <f t="shared" si="14"/>
        <v>1.0736161616161617</v>
      </c>
      <c r="J129" s="34">
        <f t="shared" si="15"/>
        <v>1.5915250061591526</v>
      </c>
      <c r="K129" s="34">
        <f t="shared" si="16"/>
        <v>-2.1618181818181818E-2</v>
      </c>
      <c r="M129" s="36">
        <f>VLOOKUP("HV_"&amp;$D129&amp;$E129&amp;VLOOKUP($F129,key!$L$3:$M$13,2,FALSE)&amp;$G129&amp;M$6,'HVAC wts'!$H$7:$R$13254,11,FALSE)</f>
        <v>7711.6278000000002</v>
      </c>
      <c r="N129" s="36">
        <f>VLOOKUP("HV_"&amp;$D129&amp;$E129&amp;VLOOKUP($F129,key!$L$3:$M$13,2,FALSE)&amp;$G129&amp;N$6,'HVAC wts'!$H$7:$R$13254,11,FALSE)</f>
        <v>443.19700000000006</v>
      </c>
      <c r="O129" s="36">
        <f>VLOOKUP("HV_"&amp;$D129&amp;$E129&amp;VLOOKUP($F129,key!$L$3:$M$13,2,FALSE)&amp;$G129&amp;O$6,'HVAC wts'!$H$7:$R$13254,11,FALSE)</f>
        <v>0</v>
      </c>
      <c r="P129" s="36">
        <f>VLOOKUP("HV_"&amp;$D129&amp;$E129&amp;VLOOKUP($F129,key!$L$3:$M$13,2,FALSE)&amp;$G129&amp;P$6,'HVAC wts'!$H$7:$R$13254,11,FALSE)</f>
        <v>0</v>
      </c>
      <c r="Q129" s="36">
        <f>VLOOKUP("HV_"&amp;$D129&amp;$E129&amp;VLOOKUP($F129,key!$L$3:$M$13,2,FALSE)&amp;$G129&amp;Q$6,'HVAC wts'!$H$7:$R$13254,11,FALSE)</f>
        <v>620.47580000000005</v>
      </c>
      <c r="R129" s="36">
        <f>VLOOKUP("HV_"&amp;$D129&amp;$E129&amp;VLOOKUP($F129,key!$L$3:$M$13,2,FALSE)&amp;$G129&amp;R$6,'HVAC wts'!$H$7:$R$13254,11,FALSE)</f>
        <v>0</v>
      </c>
      <c r="S129" s="36">
        <f t="shared" si="17"/>
        <v>8775.3006000000005</v>
      </c>
      <c r="U129">
        <f>MATCH($A129&amp;U$6,'All applic'!$A$7:$A$59080,0)</f>
        <v>489</v>
      </c>
      <c r="V129">
        <f>MATCH($A129&amp;V$6,'All applic'!$A$7:$A$59080,0)</f>
        <v>490</v>
      </c>
      <c r="W129">
        <f>MATCH($A129&amp;W$6,'All applic'!$A$7:$A$59080,0)</f>
        <v>492</v>
      </c>
      <c r="X129">
        <f>MATCH($A129&amp;X$6,'All applic'!$A$7:$A$59080,0)</f>
        <v>491</v>
      </c>
      <c r="Y129">
        <f>MATCH($A129&amp;Y$6,'All applic'!$A$7:$A$59080,0)</f>
        <v>489</v>
      </c>
      <c r="Z129">
        <f>MATCH($A129&amp;Z$6,'All applic'!$A$7:$A$59080,0)</f>
        <v>492</v>
      </c>
      <c r="AB129" s="28">
        <f>INDEX('All applic'!$H$7:$H$59080,U129)</f>
        <v>1.0820000000000001</v>
      </c>
      <c r="AC129" s="28">
        <f>INDEX('All applic'!$H$7:$H$59080,V129)</f>
        <v>0.91600000000000004</v>
      </c>
      <c r="AD129" s="28">
        <f>INDEX('All applic'!$H$7:$H$59080,W129)</f>
        <v>1.01</v>
      </c>
      <c r="AE129" s="28">
        <f>INDEX('All applic'!$H$7:$H$59080,X129)</f>
        <v>0.66</v>
      </c>
      <c r="AF129" s="28">
        <f>INDEX('All applic'!$H$7:$H$59080,Y129)</f>
        <v>1.0820000000000001</v>
      </c>
      <c r="AG129" s="28">
        <f>INDEX('All applic'!$H$7:$H$59080,Z129)</f>
        <v>1.01</v>
      </c>
      <c r="AH129" s="28"/>
      <c r="AI129" s="28">
        <f>INDEX('All applic'!$I$7:$I$59080,U129)</f>
        <v>1.5853658536585367</v>
      </c>
      <c r="AJ129" s="28">
        <f>INDEX('All applic'!$I$7:$I$59080,V129)</f>
        <v>1.7073170731707319</v>
      </c>
      <c r="AK129" s="28">
        <f>INDEX('All applic'!$I$7:$I$59080,W129)</f>
        <v>1</v>
      </c>
      <c r="AL129" s="28">
        <f>INDEX('All applic'!$I$7:$I$59080,X129)</f>
        <v>1</v>
      </c>
      <c r="AM129" s="28">
        <f>INDEX('All applic'!$I$7:$I$59080,Y129)</f>
        <v>1.5853658536585367</v>
      </c>
      <c r="AN129" s="28">
        <f>INDEX('All applic'!$I$7:$I$59080,Z129)</f>
        <v>1</v>
      </c>
      <c r="AP129">
        <f>INDEX('All applic'!$J$7:$J$59080,U129)</f>
        <v>-2.46E-2</v>
      </c>
      <c r="AQ129">
        <v>0</v>
      </c>
      <c r="AR129">
        <f>INDEX('All applic'!$J$7:$J$59080,W129)</f>
        <v>-2.46E-2</v>
      </c>
      <c r="AS129">
        <v>0</v>
      </c>
      <c r="AT129">
        <v>0</v>
      </c>
      <c r="AU129">
        <v>0</v>
      </c>
    </row>
    <row r="130" spans="1:47" x14ac:dyDescent="0.25">
      <c r="A130" t="str">
        <f t="shared" si="12"/>
        <v>CFLSFm2017CZ12</v>
      </c>
      <c r="B130" t="str">
        <f t="shared" si="13"/>
        <v>CFLPGESFmCZ122017</v>
      </c>
      <c r="C130" t="s">
        <v>118</v>
      </c>
      <c r="D130" t="s">
        <v>129</v>
      </c>
      <c r="E130" t="s">
        <v>1649</v>
      </c>
      <c r="F130" s="89">
        <v>2017</v>
      </c>
      <c r="G130" t="s">
        <v>111</v>
      </c>
      <c r="H130" t="s">
        <v>1662</v>
      </c>
      <c r="I130" s="34">
        <f t="shared" si="14"/>
        <v>1.0430211146217332</v>
      </c>
      <c r="J130" s="34">
        <f t="shared" si="15"/>
        <v>1.5366533466489194</v>
      </c>
      <c r="K130" s="34">
        <f t="shared" si="16"/>
        <v>-2.126666666666667E-2</v>
      </c>
      <c r="M130" s="36">
        <f>VLOOKUP("HV_"&amp;$D130&amp;$E130&amp;VLOOKUP($F130,key!$L$3:$M$13,2,FALSE)&amp;$G130&amp;M$6,'HVAC wts'!$H$7:$R$13254,11,FALSE)</f>
        <v>17318.7942</v>
      </c>
      <c r="N130" s="36">
        <f>VLOOKUP("HV_"&amp;$D130&amp;$E130&amp;VLOOKUP($F130,key!$L$3:$M$13,2,FALSE)&amp;$G130&amp;N$6,'HVAC wts'!$H$7:$R$13254,11,FALSE)</f>
        <v>995.33300000000008</v>
      </c>
      <c r="O130" s="36">
        <f>VLOOKUP("HV_"&amp;$D130&amp;$E130&amp;VLOOKUP($F130,key!$L$3:$M$13,2,FALSE)&amp;$G130&amp;O$6,'HVAC wts'!$H$7:$R$13254,11,FALSE)</f>
        <v>236.32679999999948</v>
      </c>
      <c r="P130" s="36">
        <f>VLOOKUP("HV_"&amp;$D130&amp;$E130&amp;VLOOKUP($F130,key!$L$3:$M$13,2,FALSE)&amp;$G130&amp;P$6,'HVAC wts'!$H$7:$R$13254,11,FALSE)</f>
        <v>13.581999999999972</v>
      </c>
      <c r="Q130" s="36">
        <f>VLOOKUP("HV_"&amp;$D130&amp;$E130&amp;VLOOKUP($F130,key!$L$3:$M$13,2,FALSE)&amp;$G130&amp;Q$6,'HVAC wts'!$H$7:$R$13254,11,FALSE)</f>
        <v>1393.4662000000001</v>
      </c>
      <c r="R130" s="36">
        <f>VLOOKUP("HV_"&amp;$D130&amp;$E130&amp;VLOOKUP($F130,key!$L$3:$M$13,2,FALSE)&amp;$G130&amp;R$6,'HVAC wts'!$H$7:$R$13254,11,FALSE)</f>
        <v>19.014799999999962</v>
      </c>
      <c r="S130" s="36">
        <f t="shared" si="17"/>
        <v>19976.516999999996</v>
      </c>
      <c r="U130">
        <f>MATCH($A130&amp;U$6,'All applic'!$A$7:$A$59080,0)</f>
        <v>493</v>
      </c>
      <c r="V130">
        <f>MATCH($A130&amp;V$6,'All applic'!$A$7:$A$59080,0)</f>
        <v>494</v>
      </c>
      <c r="W130">
        <f>MATCH($A130&amp;W$6,'All applic'!$A$7:$A$59080,0)</f>
        <v>496</v>
      </c>
      <c r="X130">
        <f>MATCH($A130&amp;X$6,'All applic'!$A$7:$A$59080,0)</f>
        <v>495</v>
      </c>
      <c r="Y130">
        <f>MATCH($A130&amp;Y$6,'All applic'!$A$7:$A$59080,0)</f>
        <v>493</v>
      </c>
      <c r="Z130">
        <f>MATCH($A130&amp;Z$6,'All applic'!$A$7:$A$59080,0)</f>
        <v>496</v>
      </c>
      <c r="AB130" s="28">
        <f>INDEX('All applic'!$H$7:$H$59080,U130)</f>
        <v>1.052</v>
      </c>
      <c r="AC130" s="28">
        <f>INDEX('All applic'!$H$7:$H$59080,V130)</f>
        <v>0.88600000000000001</v>
      </c>
      <c r="AD130" s="28">
        <f>INDEX('All applic'!$H$7:$H$59080,W130)</f>
        <v>1.018</v>
      </c>
      <c r="AE130" s="28">
        <f>INDEX('All applic'!$H$7:$H$59080,X130)</f>
        <v>0.65</v>
      </c>
      <c r="AF130" s="28">
        <f>INDEX('All applic'!$H$7:$H$59080,Y130)</f>
        <v>1.052</v>
      </c>
      <c r="AG130" s="28">
        <f>INDEX('All applic'!$H$7:$H$59080,Z130)</f>
        <v>1.018</v>
      </c>
      <c r="AH130" s="28"/>
      <c r="AI130" s="28">
        <f>INDEX('All applic'!$I$7:$I$59080,U130)</f>
        <v>1.5365853658536586</v>
      </c>
      <c r="AJ130" s="28">
        <f>INDEX('All applic'!$I$7:$I$59080,V130)</f>
        <v>1.6829268292682928</v>
      </c>
      <c r="AK130" s="28">
        <f>INDEX('All applic'!$I$7:$I$59080,W130)</f>
        <v>1</v>
      </c>
      <c r="AL130" s="28">
        <f>INDEX('All applic'!$I$7:$I$59080,X130)</f>
        <v>1</v>
      </c>
      <c r="AM130" s="28">
        <f>INDEX('All applic'!$I$7:$I$59080,Y130)</f>
        <v>1.5365853658536586</v>
      </c>
      <c r="AN130" s="28">
        <f>INDEX('All applic'!$I$7:$I$59080,Z130)</f>
        <v>1</v>
      </c>
      <c r="AP130">
        <f>INDEX('All applic'!$J$7:$J$59080,U130)</f>
        <v>-2.4199999999999999E-2</v>
      </c>
      <c r="AQ130">
        <v>0</v>
      </c>
      <c r="AR130">
        <f>INDEX('All applic'!$J$7:$J$59080,W130)</f>
        <v>-2.4199999999999999E-2</v>
      </c>
      <c r="AS130">
        <v>0</v>
      </c>
      <c r="AT130">
        <v>0</v>
      </c>
      <c r="AU130">
        <v>0</v>
      </c>
    </row>
    <row r="131" spans="1:47" x14ac:dyDescent="0.25">
      <c r="A131" t="str">
        <f t="shared" si="12"/>
        <v>CFLSFm2017CZ13</v>
      </c>
      <c r="B131" t="str">
        <f t="shared" si="13"/>
        <v>CFLPGESFmCZ132017</v>
      </c>
      <c r="C131" t="s">
        <v>118</v>
      </c>
      <c r="D131" t="s">
        <v>129</v>
      </c>
      <c r="E131" t="s">
        <v>1649</v>
      </c>
      <c r="F131" s="89">
        <v>2017</v>
      </c>
      <c r="G131" t="s">
        <v>112</v>
      </c>
      <c r="H131" t="s">
        <v>1662</v>
      </c>
      <c r="I131" s="34">
        <f t="shared" si="14"/>
        <v>1.0904242424242425</v>
      </c>
      <c r="J131" s="34">
        <f t="shared" si="15"/>
        <v>1.4927322000492731</v>
      </c>
      <c r="K131" s="34">
        <f t="shared" si="16"/>
        <v>-1.950909090909091E-2</v>
      </c>
      <c r="M131" s="36">
        <f>VLOOKUP("HV_"&amp;$D131&amp;$E131&amp;VLOOKUP($F131,key!$L$3:$M$13,2,FALSE)&amp;$G131&amp;M$6,'HVAC wts'!$H$7:$R$13254,11,FALSE)</f>
        <v>7356.5807999999997</v>
      </c>
      <c r="N131" s="36">
        <f>VLOOKUP("HV_"&amp;$D131&amp;$E131&amp;VLOOKUP($F131,key!$L$3:$M$13,2,FALSE)&amp;$G131&amp;N$6,'HVAC wts'!$H$7:$R$13254,11,FALSE)</f>
        <v>422.79200000000003</v>
      </c>
      <c r="O131" s="36">
        <f>VLOOKUP("HV_"&amp;$D131&amp;$E131&amp;VLOOKUP($F131,key!$L$3:$M$13,2,FALSE)&amp;$G131&amp;O$6,'HVAC wts'!$H$7:$R$13254,11,FALSE)</f>
        <v>0</v>
      </c>
      <c r="P131" s="36">
        <f>VLOOKUP("HV_"&amp;$D131&amp;$E131&amp;VLOOKUP($F131,key!$L$3:$M$13,2,FALSE)&amp;$G131&amp;P$6,'HVAC wts'!$H$7:$R$13254,11,FALSE)</f>
        <v>0</v>
      </c>
      <c r="Q131" s="36">
        <f>VLOOKUP("HV_"&amp;$D131&amp;$E131&amp;VLOOKUP($F131,key!$L$3:$M$13,2,FALSE)&amp;$G131&amp;Q$6,'HVAC wts'!$H$7:$R$13254,11,FALSE)</f>
        <v>591.90880000000004</v>
      </c>
      <c r="R131" s="36">
        <f>VLOOKUP("HV_"&amp;$D131&amp;$E131&amp;VLOOKUP($F131,key!$L$3:$M$13,2,FALSE)&amp;$G131&amp;R$6,'HVAC wts'!$H$7:$R$13254,11,FALSE)</f>
        <v>0</v>
      </c>
      <c r="S131" s="36">
        <f t="shared" si="17"/>
        <v>8371.2816000000003</v>
      </c>
      <c r="U131">
        <f>MATCH($A131&amp;U$6,'All applic'!$A$7:$A$59080,0)</f>
        <v>497</v>
      </c>
      <c r="V131">
        <f>MATCH($A131&amp;V$6,'All applic'!$A$7:$A$59080,0)</f>
        <v>498</v>
      </c>
      <c r="W131">
        <f>MATCH($A131&amp;W$6,'All applic'!$A$7:$A$59080,0)</f>
        <v>500</v>
      </c>
      <c r="X131">
        <f>MATCH($A131&amp;X$6,'All applic'!$A$7:$A$59080,0)</f>
        <v>499</v>
      </c>
      <c r="Y131">
        <f>MATCH($A131&amp;Y$6,'All applic'!$A$7:$A$59080,0)</f>
        <v>497</v>
      </c>
      <c r="Z131">
        <f>MATCH($A131&amp;Z$6,'All applic'!$A$7:$A$59080,0)</f>
        <v>500</v>
      </c>
      <c r="AB131" s="28">
        <f>INDEX('All applic'!$H$7:$H$59080,U131)</f>
        <v>1.0980000000000001</v>
      </c>
      <c r="AC131" s="28">
        <f>INDEX('All applic'!$H$7:$H$59080,V131)</f>
        <v>0.94799999999999995</v>
      </c>
      <c r="AD131" s="28">
        <f>INDEX('All applic'!$H$7:$H$59080,W131)</f>
        <v>1.02</v>
      </c>
      <c r="AE131" s="28">
        <f>INDEX('All applic'!$H$7:$H$59080,X131)</f>
        <v>0.69199999999999995</v>
      </c>
      <c r="AF131" s="28">
        <f>INDEX('All applic'!$H$7:$H$59080,Y131)</f>
        <v>1.0980000000000001</v>
      </c>
      <c r="AG131" s="28">
        <f>INDEX('All applic'!$H$7:$H$59080,Z131)</f>
        <v>1.02</v>
      </c>
      <c r="AH131" s="28"/>
      <c r="AI131" s="28">
        <f>INDEX('All applic'!$I$7:$I$59080,U131)</f>
        <v>1.4878048780487805</v>
      </c>
      <c r="AJ131" s="28">
        <f>INDEX('All applic'!$I$7:$I$59080,V131)</f>
        <v>1.5853658536585367</v>
      </c>
      <c r="AK131" s="28">
        <f>INDEX('All applic'!$I$7:$I$59080,W131)</f>
        <v>1</v>
      </c>
      <c r="AL131" s="28">
        <f>INDEX('All applic'!$I$7:$I$59080,X131)</f>
        <v>1</v>
      </c>
      <c r="AM131" s="28">
        <f>INDEX('All applic'!$I$7:$I$59080,Y131)</f>
        <v>1.4878048780487805</v>
      </c>
      <c r="AN131" s="28">
        <f>INDEX('All applic'!$I$7:$I$59080,Z131)</f>
        <v>1</v>
      </c>
      <c r="AP131">
        <f>INDEX('All applic'!$J$7:$J$59080,U131)</f>
        <v>-2.2200000000000001E-2</v>
      </c>
      <c r="AQ131">
        <v>0</v>
      </c>
      <c r="AR131">
        <f>INDEX('All applic'!$J$7:$J$59080,W131)</f>
        <v>-2.2200000000000001E-2</v>
      </c>
      <c r="AS131">
        <v>0</v>
      </c>
      <c r="AT131">
        <v>0</v>
      </c>
      <c r="AU131">
        <v>0</v>
      </c>
    </row>
    <row r="132" spans="1:47" x14ac:dyDescent="0.25">
      <c r="A132" t="str">
        <f t="shared" si="12"/>
        <v>CFLSFm2017CZ14</v>
      </c>
      <c r="B132" t="str">
        <f t="shared" si="13"/>
        <v>CFLPGESFmCZ142017</v>
      </c>
      <c r="C132" t="s">
        <v>118</v>
      </c>
      <c r="D132" t="s">
        <v>129</v>
      </c>
      <c r="E132" t="s">
        <v>1649</v>
      </c>
      <c r="F132" s="89">
        <v>2017</v>
      </c>
      <c r="G132" t="s">
        <v>113</v>
      </c>
      <c r="H132" t="s">
        <v>1662</v>
      </c>
      <c r="I132" s="34">
        <f t="shared" si="14"/>
        <v>0</v>
      </c>
      <c r="J132" s="34">
        <f t="shared" si="15"/>
        <v>0</v>
      </c>
      <c r="K132" s="34">
        <f t="shared" si="16"/>
        <v>0</v>
      </c>
      <c r="M132" s="36">
        <f>VLOOKUP("HV_"&amp;$D132&amp;$E132&amp;VLOOKUP($F132,key!$L$3:$M$13,2,FALSE)&amp;$G132&amp;M$6,'HVAC wts'!$H$7:$R$13254,11,FALSE)</f>
        <v>0</v>
      </c>
      <c r="N132" s="36">
        <f>VLOOKUP("HV_"&amp;$D132&amp;$E132&amp;VLOOKUP($F132,key!$L$3:$M$13,2,FALSE)&amp;$G132&amp;N$6,'HVAC wts'!$H$7:$R$13254,11,FALSE)</f>
        <v>0</v>
      </c>
      <c r="O132" s="36">
        <f>VLOOKUP("HV_"&amp;$D132&amp;$E132&amp;VLOOKUP($F132,key!$L$3:$M$13,2,FALSE)&amp;$G132&amp;O$6,'HVAC wts'!$H$7:$R$13254,11,FALSE)</f>
        <v>0</v>
      </c>
      <c r="P132" s="36">
        <f>VLOOKUP("HV_"&amp;$D132&amp;$E132&amp;VLOOKUP($F132,key!$L$3:$M$13,2,FALSE)&amp;$G132&amp;P$6,'HVAC wts'!$H$7:$R$13254,11,FALSE)</f>
        <v>0</v>
      </c>
      <c r="Q132" s="36">
        <f>VLOOKUP("HV_"&amp;$D132&amp;$E132&amp;VLOOKUP($F132,key!$L$3:$M$13,2,FALSE)&amp;$G132&amp;Q$6,'HVAC wts'!$H$7:$R$13254,11,FALSE)</f>
        <v>0</v>
      </c>
      <c r="R132" s="36">
        <f>VLOOKUP("HV_"&amp;$D132&amp;$E132&amp;VLOOKUP($F132,key!$L$3:$M$13,2,FALSE)&amp;$G132&amp;R$6,'HVAC wts'!$H$7:$R$13254,11,FALSE)</f>
        <v>0</v>
      </c>
      <c r="S132" s="36">
        <f t="shared" si="17"/>
        <v>0</v>
      </c>
      <c r="U132">
        <f>MATCH($A132&amp;U$6,'All applic'!$A$7:$A$59080,0)</f>
        <v>501</v>
      </c>
      <c r="V132">
        <f>MATCH($A132&amp;V$6,'All applic'!$A$7:$A$59080,0)</f>
        <v>502</v>
      </c>
      <c r="W132">
        <f>MATCH($A132&amp;W$6,'All applic'!$A$7:$A$59080,0)</f>
        <v>504</v>
      </c>
      <c r="X132">
        <f>MATCH($A132&amp;X$6,'All applic'!$A$7:$A$59080,0)</f>
        <v>503</v>
      </c>
      <c r="Y132">
        <f>MATCH($A132&amp;Y$6,'All applic'!$A$7:$A$59080,0)</f>
        <v>501</v>
      </c>
      <c r="Z132">
        <f>MATCH($A132&amp;Z$6,'All applic'!$A$7:$A$59080,0)</f>
        <v>504</v>
      </c>
      <c r="AB132" s="28">
        <f>INDEX('All applic'!$H$7:$H$59080,U132)</f>
        <v>1.1060000000000001</v>
      </c>
      <c r="AC132" s="28">
        <f>INDEX('All applic'!$H$7:$H$59080,V132)</f>
        <v>0.92200000000000004</v>
      </c>
      <c r="AD132" s="28">
        <f>INDEX('All applic'!$H$7:$H$59080,W132)</f>
        <v>1.016</v>
      </c>
      <c r="AE132" s="28">
        <f>INDEX('All applic'!$H$7:$H$59080,X132)</f>
        <v>0.63600000000000001</v>
      </c>
      <c r="AF132" s="28">
        <f>INDEX('All applic'!$H$7:$H$59080,Y132)</f>
        <v>1.1060000000000001</v>
      </c>
      <c r="AG132" s="28">
        <f>INDEX('All applic'!$H$7:$H$59080,Z132)</f>
        <v>1.016</v>
      </c>
      <c r="AH132" s="28"/>
      <c r="AI132" s="28">
        <f>INDEX('All applic'!$I$7:$I$59080,U132)</f>
        <v>1.3571428571428572</v>
      </c>
      <c r="AJ132" s="28">
        <f>INDEX('All applic'!$I$7:$I$59080,V132)</f>
        <v>1.5238095238095237</v>
      </c>
      <c r="AK132" s="28">
        <f>INDEX('All applic'!$I$7:$I$59080,W132)</f>
        <v>1</v>
      </c>
      <c r="AL132" s="28">
        <f>INDEX('All applic'!$I$7:$I$59080,X132)</f>
        <v>1</v>
      </c>
      <c r="AM132" s="28">
        <f>INDEX('All applic'!$I$7:$I$59080,Y132)</f>
        <v>1.3571428571428572</v>
      </c>
      <c r="AN132" s="28">
        <f>INDEX('All applic'!$I$7:$I$59080,Z132)</f>
        <v>1</v>
      </c>
      <c r="AP132">
        <f>INDEX('All applic'!$J$7:$J$59080,U132)</f>
        <v>-2.7600000000000003E-2</v>
      </c>
      <c r="AQ132">
        <v>0</v>
      </c>
      <c r="AR132">
        <f>INDEX('All applic'!$J$7:$J$59080,W132)</f>
        <v>-2.7600000000000003E-2</v>
      </c>
      <c r="AS132">
        <v>0</v>
      </c>
      <c r="AT132">
        <v>0</v>
      </c>
      <c r="AU132">
        <v>0</v>
      </c>
    </row>
    <row r="133" spans="1:47" x14ac:dyDescent="0.25">
      <c r="A133" t="str">
        <f t="shared" si="12"/>
        <v>CFLSFm2017CZ15</v>
      </c>
      <c r="B133" t="str">
        <f t="shared" si="13"/>
        <v>CFLPGESFmCZ152017</v>
      </c>
      <c r="C133" t="s">
        <v>118</v>
      </c>
      <c r="D133" t="s">
        <v>129</v>
      </c>
      <c r="E133" t="s">
        <v>1649</v>
      </c>
      <c r="F133" s="89">
        <v>2017</v>
      </c>
      <c r="G133" t="s">
        <v>114</v>
      </c>
      <c r="H133" t="s">
        <v>1662</v>
      </c>
      <c r="I133" s="34">
        <f t="shared" si="14"/>
        <v>0</v>
      </c>
      <c r="J133" s="34">
        <f t="shared" si="15"/>
        <v>0</v>
      </c>
      <c r="K133" s="34">
        <f t="shared" si="16"/>
        <v>0</v>
      </c>
      <c r="M133" s="36">
        <f>VLOOKUP("HV_"&amp;$D133&amp;$E133&amp;VLOOKUP($F133,key!$L$3:$M$13,2,FALSE)&amp;$G133&amp;M$6,'HVAC wts'!$H$7:$R$13254,11,FALSE)</f>
        <v>0</v>
      </c>
      <c r="N133" s="36">
        <f>VLOOKUP("HV_"&amp;$D133&amp;$E133&amp;VLOOKUP($F133,key!$L$3:$M$13,2,FALSE)&amp;$G133&amp;N$6,'HVAC wts'!$H$7:$R$13254,11,FALSE)</f>
        <v>0</v>
      </c>
      <c r="O133" s="36">
        <f>VLOOKUP("HV_"&amp;$D133&amp;$E133&amp;VLOOKUP($F133,key!$L$3:$M$13,2,FALSE)&amp;$G133&amp;O$6,'HVAC wts'!$H$7:$R$13254,11,FALSE)</f>
        <v>0</v>
      </c>
      <c r="P133" s="36">
        <f>VLOOKUP("HV_"&amp;$D133&amp;$E133&amp;VLOOKUP($F133,key!$L$3:$M$13,2,FALSE)&amp;$G133&amp;P$6,'HVAC wts'!$H$7:$R$13254,11,FALSE)</f>
        <v>0</v>
      </c>
      <c r="Q133" s="36">
        <f>VLOOKUP("HV_"&amp;$D133&amp;$E133&amp;VLOOKUP($F133,key!$L$3:$M$13,2,FALSE)&amp;$G133&amp;Q$6,'HVAC wts'!$H$7:$R$13254,11,FALSE)</f>
        <v>0</v>
      </c>
      <c r="R133" s="36">
        <f>VLOOKUP("HV_"&amp;$D133&amp;$E133&amp;VLOOKUP($F133,key!$L$3:$M$13,2,FALSE)&amp;$G133&amp;R$6,'HVAC wts'!$H$7:$R$13254,11,FALSE)</f>
        <v>0</v>
      </c>
      <c r="S133" s="36">
        <f t="shared" si="17"/>
        <v>0</v>
      </c>
      <c r="U133">
        <f>MATCH($A133&amp;U$6,'All applic'!$A$7:$A$59080,0)</f>
        <v>505</v>
      </c>
      <c r="V133">
        <f>MATCH($A133&amp;V$6,'All applic'!$A$7:$A$59080,0)</f>
        <v>506</v>
      </c>
      <c r="W133">
        <f>MATCH($A133&amp;W$6,'All applic'!$A$7:$A$59080,0)</f>
        <v>508</v>
      </c>
      <c r="X133">
        <f>MATCH($A133&amp;X$6,'All applic'!$A$7:$A$59080,0)</f>
        <v>507</v>
      </c>
      <c r="Y133">
        <f>MATCH($A133&amp;Y$6,'All applic'!$A$7:$A$59080,0)</f>
        <v>505</v>
      </c>
      <c r="Z133">
        <f>MATCH($A133&amp;Z$6,'All applic'!$A$7:$A$59080,0)</f>
        <v>508</v>
      </c>
      <c r="AB133" s="28">
        <f>INDEX('All applic'!$H$7:$H$59080,U133)</f>
        <v>1.1739999999999999</v>
      </c>
      <c r="AC133" s="28">
        <f>INDEX('All applic'!$H$7:$H$59080,V133)</f>
        <v>1.1020000000000001</v>
      </c>
      <c r="AD133" s="28">
        <f>INDEX('All applic'!$H$7:$H$59080,W133)</f>
        <v>1</v>
      </c>
      <c r="AE133" s="28">
        <f>INDEX('All applic'!$H$7:$H$59080,X133)</f>
        <v>0.82599999999999996</v>
      </c>
      <c r="AF133" s="28">
        <f>INDEX('All applic'!$H$7:$H$59080,Y133)</f>
        <v>1.1739999999999999</v>
      </c>
      <c r="AG133" s="28">
        <f>INDEX('All applic'!$H$7:$H$59080,Z133)</f>
        <v>1</v>
      </c>
      <c r="AH133" s="28"/>
      <c r="AI133" s="28">
        <f>INDEX('All applic'!$I$7:$I$59080,U133)</f>
        <v>1.4761904761904761</v>
      </c>
      <c r="AJ133" s="28">
        <f>INDEX('All applic'!$I$7:$I$59080,V133)</f>
        <v>1.4523809523809523</v>
      </c>
      <c r="AK133" s="28">
        <f>INDEX('All applic'!$I$7:$I$59080,W133)</f>
        <v>1</v>
      </c>
      <c r="AL133" s="28">
        <f>INDEX('All applic'!$I$7:$I$59080,X133)</f>
        <v>1</v>
      </c>
      <c r="AM133" s="28">
        <f>INDEX('All applic'!$I$7:$I$59080,Y133)</f>
        <v>1.4761904761904761</v>
      </c>
      <c r="AN133" s="28">
        <f>INDEX('All applic'!$I$7:$I$59080,Z133)</f>
        <v>1</v>
      </c>
      <c r="AP133">
        <f>INDEX('All applic'!$J$7:$J$59080,U133)</f>
        <v>-1.2060000000000001E-2</v>
      </c>
      <c r="AQ133">
        <v>0</v>
      </c>
      <c r="AR133">
        <f>INDEX('All applic'!$J$7:$J$59080,W133)</f>
        <v>-1.222E-2</v>
      </c>
      <c r="AS133">
        <v>0</v>
      </c>
      <c r="AT133">
        <v>0</v>
      </c>
      <c r="AU133">
        <v>0</v>
      </c>
    </row>
    <row r="134" spans="1:47" x14ac:dyDescent="0.25">
      <c r="A134" t="str">
        <f t="shared" si="12"/>
        <v>CFLSFm2017CZ16</v>
      </c>
      <c r="B134" t="str">
        <f t="shared" si="13"/>
        <v>CFLPGESFmCZ162017</v>
      </c>
      <c r="C134" t="s">
        <v>118</v>
      </c>
      <c r="D134" t="s">
        <v>129</v>
      </c>
      <c r="E134" t="s">
        <v>1649</v>
      </c>
      <c r="F134" s="89">
        <v>2017</v>
      </c>
      <c r="G134" t="s">
        <v>115</v>
      </c>
      <c r="H134" t="s">
        <v>1662</v>
      </c>
      <c r="I134" s="34">
        <f t="shared" si="14"/>
        <v>0.99149494949494932</v>
      </c>
      <c r="J134" s="34">
        <f t="shared" si="15"/>
        <v>1.3525252525252522</v>
      </c>
      <c r="K134" s="34">
        <f t="shared" si="16"/>
        <v>-2.3024242424242419E-2</v>
      </c>
      <c r="M134" s="36">
        <f>VLOOKUP("HV_"&amp;$D134&amp;$E134&amp;VLOOKUP($F134,key!$L$3:$M$13,2,FALSE)&amp;$G134&amp;M$6,'HVAC wts'!$H$7:$R$13254,11,FALSE)</f>
        <v>108.3498</v>
      </c>
      <c r="N134" s="36">
        <f>VLOOKUP("HV_"&amp;$D134&amp;$E134&amp;VLOOKUP($F134,key!$L$3:$M$13,2,FALSE)&amp;$G134&amp;N$6,'HVAC wts'!$H$7:$R$13254,11,FALSE)</f>
        <v>6.2270000000000003</v>
      </c>
      <c r="O134" s="36">
        <f>VLOOKUP("HV_"&amp;$D134&amp;$E134&amp;VLOOKUP($F134,key!$L$3:$M$13,2,FALSE)&amp;$G134&amp;O$6,'HVAC wts'!$H$7:$R$13254,11,FALSE)</f>
        <v>108.3498</v>
      </c>
      <c r="P134" s="36">
        <f>VLOOKUP("HV_"&amp;$D134&amp;$E134&amp;VLOOKUP($F134,key!$L$3:$M$13,2,FALSE)&amp;$G134&amp;P$6,'HVAC wts'!$H$7:$R$13254,11,FALSE)</f>
        <v>6.2270000000000003</v>
      </c>
      <c r="Q134" s="36">
        <f>VLOOKUP("HV_"&amp;$D134&amp;$E134&amp;VLOOKUP($F134,key!$L$3:$M$13,2,FALSE)&amp;$G134&amp;Q$6,'HVAC wts'!$H$7:$R$13254,11,FALSE)</f>
        <v>8.7178000000000004</v>
      </c>
      <c r="R134" s="36">
        <f>VLOOKUP("HV_"&amp;$D134&amp;$E134&amp;VLOOKUP($F134,key!$L$3:$M$13,2,FALSE)&amp;$G134&amp;R$6,'HVAC wts'!$H$7:$R$13254,11,FALSE)</f>
        <v>8.7178000000000004</v>
      </c>
      <c r="S134" s="36">
        <f t="shared" si="17"/>
        <v>246.58920000000003</v>
      </c>
      <c r="U134">
        <f>MATCH($A134&amp;U$6,'All applic'!$A$7:$A$59080,0)</f>
        <v>509</v>
      </c>
      <c r="V134">
        <f>MATCH($A134&amp;V$6,'All applic'!$A$7:$A$59080,0)</f>
        <v>510</v>
      </c>
      <c r="W134">
        <f>MATCH($A134&amp;W$6,'All applic'!$A$7:$A$59080,0)</f>
        <v>512</v>
      </c>
      <c r="X134">
        <f>MATCH($A134&amp;X$6,'All applic'!$A$7:$A$59080,0)</f>
        <v>511</v>
      </c>
      <c r="Y134">
        <f>MATCH($A134&amp;Y$6,'All applic'!$A$7:$A$59080,0)</f>
        <v>509</v>
      </c>
      <c r="Z134">
        <f>MATCH($A134&amp;Z$6,'All applic'!$A$7:$A$59080,0)</f>
        <v>512</v>
      </c>
      <c r="AB134" s="28">
        <f>INDEX('All applic'!$H$7:$H$59080,U134)</f>
        <v>1.022</v>
      </c>
      <c r="AC134" s="28">
        <f>INDEX('All applic'!$H$7:$H$59080,V134)</f>
        <v>0.77200000000000002</v>
      </c>
      <c r="AD134" s="28">
        <f>INDEX('All applic'!$H$7:$H$59080,W134)</f>
        <v>0.99199999999999999</v>
      </c>
      <c r="AE134" s="28">
        <f>INDEX('All applic'!$H$7:$H$59080,X134)</f>
        <v>0.628</v>
      </c>
      <c r="AF134" s="28">
        <f>INDEX('All applic'!$H$7:$H$59080,Y134)</f>
        <v>1.022</v>
      </c>
      <c r="AG134" s="28">
        <f>INDEX('All applic'!$H$7:$H$59080,Z134)</f>
        <v>0.99199999999999999</v>
      </c>
      <c r="AH134" s="28"/>
      <c r="AI134" s="28">
        <f>INDEX('All applic'!$I$7:$I$59080,U134)</f>
        <v>1.675</v>
      </c>
      <c r="AJ134" s="28">
        <f>INDEX('All applic'!$I$7:$I$59080,V134)</f>
        <v>1.7999999999999998</v>
      </c>
      <c r="AK134" s="28">
        <f>INDEX('All applic'!$I$7:$I$59080,W134)</f>
        <v>1.0249999999999999</v>
      </c>
      <c r="AL134" s="28">
        <f>INDEX('All applic'!$I$7:$I$59080,X134)</f>
        <v>1</v>
      </c>
      <c r="AM134" s="28">
        <f>INDEX('All applic'!$I$7:$I$59080,Y134)</f>
        <v>1.675</v>
      </c>
      <c r="AN134" s="28">
        <f>INDEX('All applic'!$I$7:$I$59080,Z134)</f>
        <v>1.0249999999999999</v>
      </c>
      <c r="AP134">
        <f>INDEX('All applic'!$J$7:$J$59080,U134)</f>
        <v>-2.6199999999999998E-2</v>
      </c>
      <c r="AQ134">
        <v>0</v>
      </c>
      <c r="AR134">
        <f>INDEX('All applic'!$J$7:$J$59080,W134)</f>
        <v>-2.6199999999999998E-2</v>
      </c>
      <c r="AS134">
        <v>0</v>
      </c>
      <c r="AT134">
        <v>0</v>
      </c>
      <c r="AU134">
        <v>0</v>
      </c>
    </row>
    <row r="135" spans="1:47" x14ac:dyDescent="0.25">
      <c r="A135" t="str">
        <f t="shared" ref="A135" si="18">+C135&amp;E135&amp;F135&amp;G135</f>
        <v>CFLSFm1975CZ01</v>
      </c>
      <c r="B135" t="str">
        <f t="shared" ref="B135" si="19">+C135&amp;D135&amp;E135&amp;G135&amp;F135</f>
        <v>CFLSCESFmCZ011975</v>
      </c>
      <c r="C135" t="s">
        <v>118</v>
      </c>
      <c r="D135" t="s">
        <v>130</v>
      </c>
      <c r="E135" t="s">
        <v>1649</v>
      </c>
      <c r="F135" s="89" t="s">
        <v>47</v>
      </c>
      <c r="G135" t="s">
        <v>48</v>
      </c>
      <c r="H135" t="s">
        <v>1662</v>
      </c>
      <c r="I135" s="34">
        <f t="shared" ref="I135:I167" si="20">IF(S135=0,0,SUMPRODUCT(M135:R135,AB135:AG135)/S135)</f>
        <v>0</v>
      </c>
      <c r="J135" s="34">
        <f t="shared" ref="J135:J167" si="21">IF(S135=0,0,SUMPRODUCT(M135:R135,AI135:AN135)/S135)</f>
        <v>0</v>
      </c>
      <c r="K135" s="34">
        <f t="shared" ref="K135:K167" si="22">IF(S135=0,0,SUMPRODUCT(M135:R135,AP135:AU135)/S135)</f>
        <v>0</v>
      </c>
      <c r="M135" s="36">
        <f>VLOOKUP("HV_"&amp;$D135&amp;$E135&amp;VLOOKUP($F135,key!$L$3:$M$13,2,FALSE)&amp;$G135&amp;M$6,'HVAC wts'!$H$7:$R$13254,11,FALSE)</f>
        <v>0</v>
      </c>
      <c r="N135" s="36">
        <f>VLOOKUP("HV_"&amp;$D135&amp;$E135&amp;VLOOKUP($F135,key!$L$3:$M$13,2,FALSE)&amp;$G135&amp;N$6,'HVAC wts'!$H$7:$R$13254,11,FALSE)</f>
        <v>0</v>
      </c>
      <c r="O135" s="36">
        <f>VLOOKUP("HV_"&amp;$D135&amp;$E135&amp;VLOOKUP($F135,key!$L$3:$M$13,2,FALSE)&amp;$G135&amp;O$6,'HVAC wts'!$H$7:$R$13254,11,FALSE)</f>
        <v>0</v>
      </c>
      <c r="P135" s="36">
        <f>VLOOKUP("HV_"&amp;$D135&amp;$E135&amp;VLOOKUP($F135,key!$L$3:$M$13,2,FALSE)&amp;$G135&amp;P$6,'HVAC wts'!$H$7:$R$13254,11,FALSE)</f>
        <v>0</v>
      </c>
      <c r="Q135" s="36">
        <f>VLOOKUP("HV_"&amp;$D135&amp;$E135&amp;VLOOKUP($F135,key!$L$3:$M$13,2,FALSE)&amp;$G135&amp;Q$6,'HVAC wts'!$H$7:$R$13254,11,FALSE)</f>
        <v>0</v>
      </c>
      <c r="R135" s="36">
        <f>VLOOKUP("HV_"&amp;$D135&amp;$E135&amp;VLOOKUP($F135,key!$L$3:$M$13,2,FALSE)&amp;$G135&amp;R$6,'HVAC wts'!$H$7:$R$13254,11,FALSE)</f>
        <v>0</v>
      </c>
      <c r="S135" s="36">
        <f t="shared" ref="S135:S168" si="23">SUM(M135:R135)</f>
        <v>0</v>
      </c>
      <c r="U135">
        <f>MATCH($A135&amp;U$6,'All applic'!$A$7:$A$59080,0)</f>
        <v>1</v>
      </c>
      <c r="V135">
        <f>MATCH($A135&amp;V$6,'All applic'!$A$7:$A$59080,0)</f>
        <v>2</v>
      </c>
      <c r="W135">
        <f>MATCH($A135&amp;W$6,'All applic'!$A$7:$A$59080,0)</f>
        <v>4</v>
      </c>
      <c r="X135">
        <f>MATCH($A135&amp;X$6,'All applic'!$A$7:$A$59080,0)</f>
        <v>3</v>
      </c>
      <c r="Y135">
        <f>MATCH($A135&amp;Y$6,'All applic'!$A$7:$A$59080,0)</f>
        <v>1</v>
      </c>
      <c r="Z135">
        <f>MATCH($A135&amp;Z$6,'All applic'!$A$7:$A$59080,0)</f>
        <v>4</v>
      </c>
      <c r="AB135" s="28">
        <f>INDEX('All applic'!$H$7:$H$59080,U135)</f>
        <v>1</v>
      </c>
      <c r="AC135" s="28">
        <f>INDEX('All applic'!$H$7:$H$59080,V135)</f>
        <v>0.68600000000000005</v>
      </c>
      <c r="AD135" s="28">
        <f>INDEX('All applic'!$H$7:$H$59080,W135)</f>
        <v>0.98199999999999998</v>
      </c>
      <c r="AE135" s="28">
        <f>INDEX('All applic'!$H$7:$H$59080,X135)</f>
        <v>0.51400000000000001</v>
      </c>
      <c r="AF135" s="28">
        <f>INDEX('All applic'!$H$7:$H$59080,Y135)</f>
        <v>1</v>
      </c>
      <c r="AG135" s="28">
        <f>INDEX('All applic'!$H$7:$H$59080,Z135)</f>
        <v>0.98199999999999998</v>
      </c>
      <c r="AH135" s="28"/>
      <c r="AI135" s="28">
        <f>INDEX('All applic'!$I$7:$I$59080,U135)</f>
        <v>1.0227272727272727</v>
      </c>
      <c r="AJ135" s="28">
        <f>INDEX('All applic'!$I$7:$I$59080,V135)</f>
        <v>1.0227272727272727</v>
      </c>
      <c r="AK135" s="28">
        <f>INDEX('All applic'!$I$7:$I$59080,W135)</f>
        <v>1.0227272727272727</v>
      </c>
      <c r="AL135" s="28">
        <f>INDEX('All applic'!$I$7:$I$59080,X135)</f>
        <v>1</v>
      </c>
      <c r="AM135" s="28">
        <f>INDEX('All applic'!$I$7:$I$59080,Y135)</f>
        <v>1.0227272727272727</v>
      </c>
      <c r="AN135" s="28">
        <f>INDEX('All applic'!$I$7:$I$59080,Z135)</f>
        <v>1.0227272727272727</v>
      </c>
      <c r="AP135">
        <f>INDEX('All applic'!$J$7:$J$59080,U135)</f>
        <v>-3.4130000000000001E-2</v>
      </c>
      <c r="AQ135">
        <v>0</v>
      </c>
      <c r="AR135">
        <f>INDEX('All applic'!$J$7:$J$59080,W135)</f>
        <v>-3.4130000000000001E-2</v>
      </c>
      <c r="AS135">
        <v>0</v>
      </c>
      <c r="AT135">
        <v>0</v>
      </c>
      <c r="AU135">
        <v>0</v>
      </c>
    </row>
    <row r="136" spans="1:47" x14ac:dyDescent="0.25">
      <c r="A136" t="str">
        <f t="shared" ref="A136:A198" si="24">+C136&amp;E136&amp;F136&amp;G136</f>
        <v>CFLSFm1975CZ02</v>
      </c>
      <c r="B136" t="str">
        <f t="shared" ref="B136:B198" si="25">+C136&amp;D136&amp;E136&amp;G136&amp;F136</f>
        <v>CFLSCESFmCZ021975</v>
      </c>
      <c r="C136" t="s">
        <v>118</v>
      </c>
      <c r="D136" t="s">
        <v>130</v>
      </c>
      <c r="E136" t="s">
        <v>1649</v>
      </c>
      <c r="F136" s="89" t="s">
        <v>47</v>
      </c>
      <c r="G136" t="s">
        <v>101</v>
      </c>
      <c r="H136" t="s">
        <v>1662</v>
      </c>
      <c r="I136" s="34">
        <f t="shared" si="20"/>
        <v>0</v>
      </c>
      <c r="J136" s="34">
        <f t="shared" si="21"/>
        <v>0</v>
      </c>
      <c r="K136" s="34">
        <f t="shared" si="22"/>
        <v>0</v>
      </c>
      <c r="M136" s="36">
        <f>VLOOKUP("HV_"&amp;$D136&amp;$E136&amp;VLOOKUP($F136,key!$L$3:$M$13,2,FALSE)&amp;$G136&amp;M$6,'HVAC wts'!$H$7:$R$13254,11,FALSE)</f>
        <v>0</v>
      </c>
      <c r="N136" s="36">
        <f>VLOOKUP("HV_"&amp;$D136&amp;$E136&amp;VLOOKUP($F136,key!$L$3:$M$13,2,FALSE)&amp;$G136&amp;N$6,'HVAC wts'!$H$7:$R$13254,11,FALSE)</f>
        <v>0</v>
      </c>
      <c r="O136" s="36">
        <f>VLOOKUP("HV_"&amp;$D136&amp;$E136&amp;VLOOKUP($F136,key!$L$3:$M$13,2,FALSE)&amp;$G136&amp;O$6,'HVAC wts'!$H$7:$R$13254,11,FALSE)</f>
        <v>0</v>
      </c>
      <c r="P136" s="36">
        <f>VLOOKUP("HV_"&amp;$D136&amp;$E136&amp;VLOOKUP($F136,key!$L$3:$M$13,2,FALSE)&amp;$G136&amp;P$6,'HVAC wts'!$H$7:$R$13254,11,FALSE)</f>
        <v>0</v>
      </c>
      <c r="Q136" s="36">
        <f>VLOOKUP("HV_"&amp;$D136&amp;$E136&amp;VLOOKUP($F136,key!$L$3:$M$13,2,FALSE)&amp;$G136&amp;Q$6,'HVAC wts'!$H$7:$R$13254,11,FALSE)</f>
        <v>0</v>
      </c>
      <c r="R136" s="36">
        <f>VLOOKUP("HV_"&amp;$D136&amp;$E136&amp;VLOOKUP($F136,key!$L$3:$M$13,2,FALSE)&amp;$G136&amp;R$6,'HVAC wts'!$H$7:$R$13254,11,FALSE)</f>
        <v>0</v>
      </c>
      <c r="S136" s="36">
        <f t="shared" si="23"/>
        <v>0</v>
      </c>
      <c r="U136">
        <f>MATCH($A136&amp;U$6,'All applic'!$A$7:$A$59080,0)</f>
        <v>5</v>
      </c>
      <c r="V136">
        <f>MATCH($A136&amp;V$6,'All applic'!$A$7:$A$59080,0)</f>
        <v>6</v>
      </c>
      <c r="W136">
        <f>MATCH($A136&amp;W$6,'All applic'!$A$7:$A$59080,0)</f>
        <v>8</v>
      </c>
      <c r="X136">
        <f>MATCH($A136&amp;X$6,'All applic'!$A$7:$A$59080,0)</f>
        <v>7</v>
      </c>
      <c r="Y136">
        <f>MATCH($A136&amp;Y$6,'All applic'!$A$7:$A$59080,0)</f>
        <v>5</v>
      </c>
      <c r="Z136">
        <f>MATCH($A136&amp;Z$6,'All applic'!$A$7:$A$59080,0)</f>
        <v>8</v>
      </c>
      <c r="AB136" s="28">
        <f>INDEX('All applic'!$H$7:$H$59080,U136)</f>
        <v>1.038</v>
      </c>
      <c r="AC136" s="28">
        <f>INDEX('All applic'!$H$7:$H$59080,V136)</f>
        <v>0.79800000000000004</v>
      </c>
      <c r="AD136" s="28">
        <f>INDEX('All applic'!$H$7:$H$59080,W136)</f>
        <v>0.98599999999999999</v>
      </c>
      <c r="AE136" s="28">
        <f>INDEX('All applic'!$H$7:$H$59080,X136)</f>
        <v>0.57799999999999996</v>
      </c>
      <c r="AF136" s="28">
        <f>INDEX('All applic'!$H$7:$H$59080,Y136)</f>
        <v>1.038</v>
      </c>
      <c r="AG136" s="28">
        <f>INDEX('All applic'!$H$7:$H$59080,Z136)</f>
        <v>0.98599999999999999</v>
      </c>
      <c r="AH136" s="28"/>
      <c r="AI136" s="28">
        <f>INDEX('All applic'!$I$7:$I$59080,U136)</f>
        <v>2</v>
      </c>
      <c r="AJ136" s="28">
        <f>INDEX('All applic'!$I$7:$I$59080,V136)</f>
        <v>2</v>
      </c>
      <c r="AK136" s="28">
        <f>INDEX('All applic'!$I$7:$I$59080,W136)</f>
        <v>1.0249999999999999</v>
      </c>
      <c r="AL136" s="28">
        <f>INDEX('All applic'!$I$7:$I$59080,X136)</f>
        <v>1</v>
      </c>
      <c r="AM136" s="28">
        <f>INDEX('All applic'!$I$7:$I$59080,Y136)</f>
        <v>2</v>
      </c>
      <c r="AN136" s="28">
        <f>INDEX('All applic'!$I$7:$I$59080,Z136)</f>
        <v>1.0249999999999999</v>
      </c>
      <c r="AP136">
        <f>INDEX('All applic'!$J$7:$J$59080,U136)</f>
        <v>-3.1800000000000002E-2</v>
      </c>
      <c r="AQ136">
        <v>0</v>
      </c>
      <c r="AR136">
        <f>INDEX('All applic'!$J$7:$J$59080,W136)</f>
        <v>-3.2199999999999999E-2</v>
      </c>
      <c r="AS136">
        <v>0</v>
      </c>
      <c r="AT136">
        <v>0</v>
      </c>
      <c r="AU136">
        <v>0</v>
      </c>
    </row>
    <row r="137" spans="1:47" x14ac:dyDescent="0.25">
      <c r="A137" t="str">
        <f t="shared" si="24"/>
        <v>CFLSFm1975CZ03</v>
      </c>
      <c r="B137" t="str">
        <f t="shared" si="25"/>
        <v>CFLSCESFmCZ031975</v>
      </c>
      <c r="C137" t="s">
        <v>118</v>
      </c>
      <c r="D137" t="s">
        <v>130</v>
      </c>
      <c r="E137" t="s">
        <v>1649</v>
      </c>
      <c r="F137" s="89" t="s">
        <v>47</v>
      </c>
      <c r="G137" t="s">
        <v>102</v>
      </c>
      <c r="H137" t="s">
        <v>1662</v>
      </c>
      <c r="I137" s="34">
        <f t="shared" si="20"/>
        <v>0</v>
      </c>
      <c r="J137" s="34">
        <f t="shared" si="21"/>
        <v>0</v>
      </c>
      <c r="K137" s="34">
        <f t="shared" si="22"/>
        <v>0</v>
      </c>
      <c r="M137" s="36">
        <f>VLOOKUP("HV_"&amp;$D137&amp;$E137&amp;VLOOKUP($F137,key!$L$3:$M$13,2,FALSE)&amp;$G137&amp;M$6,'HVAC wts'!$H$7:$R$13254,11,FALSE)</f>
        <v>0</v>
      </c>
      <c r="N137" s="36">
        <f>VLOOKUP("HV_"&amp;$D137&amp;$E137&amp;VLOOKUP($F137,key!$L$3:$M$13,2,FALSE)&amp;$G137&amp;N$6,'HVAC wts'!$H$7:$R$13254,11,FALSE)</f>
        <v>0</v>
      </c>
      <c r="O137" s="36">
        <f>VLOOKUP("HV_"&amp;$D137&amp;$E137&amp;VLOOKUP($F137,key!$L$3:$M$13,2,FALSE)&amp;$G137&amp;O$6,'HVAC wts'!$H$7:$R$13254,11,FALSE)</f>
        <v>0</v>
      </c>
      <c r="P137" s="36">
        <f>VLOOKUP("HV_"&amp;$D137&amp;$E137&amp;VLOOKUP($F137,key!$L$3:$M$13,2,FALSE)&amp;$G137&amp;P$6,'HVAC wts'!$H$7:$R$13254,11,FALSE)</f>
        <v>0</v>
      </c>
      <c r="Q137" s="36">
        <f>VLOOKUP("HV_"&amp;$D137&amp;$E137&amp;VLOOKUP($F137,key!$L$3:$M$13,2,FALSE)&amp;$G137&amp;Q$6,'HVAC wts'!$H$7:$R$13254,11,FALSE)</f>
        <v>0</v>
      </c>
      <c r="R137" s="36">
        <f>VLOOKUP("HV_"&amp;$D137&amp;$E137&amp;VLOOKUP($F137,key!$L$3:$M$13,2,FALSE)&amp;$G137&amp;R$6,'HVAC wts'!$H$7:$R$13254,11,FALSE)</f>
        <v>0</v>
      </c>
      <c r="S137" s="36">
        <f t="shared" si="23"/>
        <v>0</v>
      </c>
      <c r="U137">
        <f>MATCH($A137&amp;U$6,'All applic'!$A$7:$A$59080,0)</f>
        <v>9</v>
      </c>
      <c r="V137">
        <f>MATCH($A137&amp;V$6,'All applic'!$A$7:$A$59080,0)</f>
        <v>10</v>
      </c>
      <c r="W137">
        <f>MATCH($A137&amp;W$6,'All applic'!$A$7:$A$59080,0)</f>
        <v>12</v>
      </c>
      <c r="X137">
        <f>MATCH($A137&amp;X$6,'All applic'!$A$7:$A$59080,0)</f>
        <v>11</v>
      </c>
      <c r="Y137">
        <f>MATCH($A137&amp;Y$6,'All applic'!$A$7:$A$59080,0)</f>
        <v>9</v>
      </c>
      <c r="Z137">
        <f>MATCH($A137&amp;Z$6,'All applic'!$A$7:$A$59080,0)</f>
        <v>12</v>
      </c>
      <c r="AB137" s="28">
        <f>INDEX('All applic'!$H$7:$H$59080,U137)</f>
        <v>1.006</v>
      </c>
      <c r="AC137" s="28">
        <f>INDEX('All applic'!$H$7:$H$59080,V137)</f>
        <v>0.79200000000000004</v>
      </c>
      <c r="AD137" s="28">
        <f>INDEX('All applic'!$H$7:$H$59080,W137)</f>
        <v>0.98399999999999999</v>
      </c>
      <c r="AE137" s="28">
        <f>INDEX('All applic'!$H$7:$H$59080,X137)</f>
        <v>0.57999999999999996</v>
      </c>
      <c r="AF137" s="28">
        <f>INDEX('All applic'!$H$7:$H$59080,Y137)</f>
        <v>1.006</v>
      </c>
      <c r="AG137" s="28">
        <f>INDEX('All applic'!$H$7:$H$59080,Z137)</f>
        <v>0.98399999999999999</v>
      </c>
      <c r="AH137" s="28"/>
      <c r="AI137" s="28">
        <f>INDEX('All applic'!$I$7:$I$59080,U137)</f>
        <v>2</v>
      </c>
      <c r="AJ137" s="28">
        <f>INDEX('All applic'!$I$7:$I$59080,V137)</f>
        <v>2</v>
      </c>
      <c r="AK137" s="28">
        <f>INDEX('All applic'!$I$7:$I$59080,W137)</f>
        <v>1.0249999999999999</v>
      </c>
      <c r="AL137" s="28">
        <f>INDEX('All applic'!$I$7:$I$59080,X137)</f>
        <v>1</v>
      </c>
      <c r="AM137" s="28">
        <f>INDEX('All applic'!$I$7:$I$59080,Y137)</f>
        <v>2</v>
      </c>
      <c r="AN137" s="28">
        <f>INDEX('All applic'!$I$7:$I$59080,Z137)</f>
        <v>1.0249999999999999</v>
      </c>
      <c r="AP137">
        <f>INDEX('All applic'!$J$7:$J$59080,U137)</f>
        <v>-3.1199999999999999E-2</v>
      </c>
      <c r="AQ137">
        <v>0</v>
      </c>
      <c r="AR137">
        <f>INDEX('All applic'!$J$7:$J$59080,W137)</f>
        <v>-3.1600000000000003E-2</v>
      </c>
      <c r="AS137">
        <v>0</v>
      </c>
      <c r="AT137">
        <v>0</v>
      </c>
      <c r="AU137">
        <v>0</v>
      </c>
    </row>
    <row r="138" spans="1:47" x14ac:dyDescent="0.25">
      <c r="A138" t="str">
        <f t="shared" si="24"/>
        <v>CFLSFm1975CZ04</v>
      </c>
      <c r="B138" t="str">
        <f t="shared" si="25"/>
        <v>CFLSCESFmCZ041975</v>
      </c>
      <c r="C138" t="s">
        <v>118</v>
      </c>
      <c r="D138" t="s">
        <v>130</v>
      </c>
      <c r="E138" t="s">
        <v>1649</v>
      </c>
      <c r="F138" s="89" t="s">
        <v>47</v>
      </c>
      <c r="G138" t="s">
        <v>103</v>
      </c>
      <c r="H138" t="s">
        <v>1662</v>
      </c>
      <c r="I138" s="34">
        <f t="shared" si="20"/>
        <v>0</v>
      </c>
      <c r="J138" s="34">
        <f t="shared" si="21"/>
        <v>0</v>
      </c>
      <c r="K138" s="34">
        <f t="shared" si="22"/>
        <v>0</v>
      </c>
      <c r="M138" s="36">
        <f>VLOOKUP("HV_"&amp;$D138&amp;$E138&amp;VLOOKUP($F138,key!$L$3:$M$13,2,FALSE)&amp;$G138&amp;M$6,'HVAC wts'!$H$7:$R$13254,11,FALSE)</f>
        <v>0</v>
      </c>
      <c r="N138" s="36">
        <f>VLOOKUP("HV_"&amp;$D138&amp;$E138&amp;VLOOKUP($F138,key!$L$3:$M$13,2,FALSE)&amp;$G138&amp;N$6,'HVAC wts'!$H$7:$R$13254,11,FALSE)</f>
        <v>0</v>
      </c>
      <c r="O138" s="36">
        <f>VLOOKUP("HV_"&amp;$D138&amp;$E138&amp;VLOOKUP($F138,key!$L$3:$M$13,2,FALSE)&amp;$G138&amp;O$6,'HVAC wts'!$H$7:$R$13254,11,FALSE)</f>
        <v>0</v>
      </c>
      <c r="P138" s="36">
        <f>VLOOKUP("HV_"&amp;$D138&amp;$E138&amp;VLOOKUP($F138,key!$L$3:$M$13,2,FALSE)&amp;$G138&amp;P$6,'HVAC wts'!$H$7:$R$13254,11,FALSE)</f>
        <v>0</v>
      </c>
      <c r="Q138" s="36">
        <f>VLOOKUP("HV_"&amp;$D138&amp;$E138&amp;VLOOKUP($F138,key!$L$3:$M$13,2,FALSE)&amp;$G138&amp;Q$6,'HVAC wts'!$H$7:$R$13254,11,FALSE)</f>
        <v>0</v>
      </c>
      <c r="R138" s="36">
        <f>VLOOKUP("HV_"&amp;$D138&amp;$E138&amp;VLOOKUP($F138,key!$L$3:$M$13,2,FALSE)&amp;$G138&amp;R$6,'HVAC wts'!$H$7:$R$13254,11,FALSE)</f>
        <v>0</v>
      </c>
      <c r="S138" s="36">
        <f t="shared" si="23"/>
        <v>0</v>
      </c>
      <c r="U138">
        <f>MATCH($A138&amp;U$6,'All applic'!$A$7:$A$59080,0)</f>
        <v>13</v>
      </c>
      <c r="V138">
        <f>MATCH($A138&amp;V$6,'All applic'!$A$7:$A$59080,0)</f>
        <v>14</v>
      </c>
      <c r="W138">
        <f>MATCH($A138&amp;W$6,'All applic'!$A$7:$A$59080,0)</f>
        <v>16</v>
      </c>
      <c r="X138">
        <f>MATCH($A138&amp;X$6,'All applic'!$A$7:$A$59080,0)</f>
        <v>15</v>
      </c>
      <c r="Y138">
        <f>MATCH($A138&amp;Y$6,'All applic'!$A$7:$A$59080,0)</f>
        <v>13</v>
      </c>
      <c r="Z138">
        <f>MATCH($A138&amp;Z$6,'All applic'!$A$7:$A$59080,0)</f>
        <v>16</v>
      </c>
      <c r="AB138" s="28">
        <f>INDEX('All applic'!$H$7:$H$59080,U138)</f>
        <v>1.07</v>
      </c>
      <c r="AC138" s="28">
        <f>INDEX('All applic'!$H$7:$H$59080,V138)</f>
        <v>0.86199999999999999</v>
      </c>
      <c r="AD138" s="28">
        <f>INDEX('All applic'!$H$7:$H$59080,W138)</f>
        <v>0.99</v>
      </c>
      <c r="AE138" s="28">
        <f>INDEX('All applic'!$H$7:$H$59080,X138)</f>
        <v>0.67</v>
      </c>
      <c r="AF138" s="28">
        <f>INDEX('All applic'!$H$7:$H$59080,Y138)</f>
        <v>1.07</v>
      </c>
      <c r="AG138" s="28">
        <f>INDEX('All applic'!$H$7:$H$59080,Z138)</f>
        <v>0.99</v>
      </c>
      <c r="AH138" s="28"/>
      <c r="AI138" s="28">
        <f>INDEX('All applic'!$I$7:$I$59080,U138)</f>
        <v>2</v>
      </c>
      <c r="AJ138" s="28">
        <f>INDEX('All applic'!$I$7:$I$59080,V138)</f>
        <v>2</v>
      </c>
      <c r="AK138" s="28">
        <f>INDEX('All applic'!$I$7:$I$59080,W138)</f>
        <v>1.0227272727272727</v>
      </c>
      <c r="AL138" s="28">
        <f>INDEX('All applic'!$I$7:$I$59080,X138)</f>
        <v>1.0227272727272727</v>
      </c>
      <c r="AM138" s="28">
        <f>INDEX('All applic'!$I$7:$I$59080,Y138)</f>
        <v>2</v>
      </c>
      <c r="AN138" s="28">
        <f>INDEX('All applic'!$I$7:$I$59080,Z138)</f>
        <v>1.0227272727272727</v>
      </c>
      <c r="AP138">
        <f>INDEX('All applic'!$J$7:$J$59080,U138)</f>
        <v>-2.4399999999999998E-2</v>
      </c>
      <c r="AQ138">
        <v>0</v>
      </c>
      <c r="AR138">
        <f>INDEX('All applic'!$J$7:$J$59080,W138)</f>
        <v>-2.4799999999999999E-2</v>
      </c>
      <c r="AS138">
        <v>0</v>
      </c>
      <c r="AT138">
        <v>0</v>
      </c>
      <c r="AU138">
        <v>0</v>
      </c>
    </row>
    <row r="139" spans="1:47" x14ac:dyDescent="0.25">
      <c r="A139" t="str">
        <f t="shared" si="24"/>
        <v>CFLSFm1975CZ05</v>
      </c>
      <c r="B139" t="str">
        <f t="shared" si="25"/>
        <v>CFLSCESFmCZ051975</v>
      </c>
      <c r="C139" t="s">
        <v>118</v>
      </c>
      <c r="D139" t="s">
        <v>130</v>
      </c>
      <c r="E139" t="s">
        <v>1649</v>
      </c>
      <c r="F139" s="89" t="s">
        <v>47</v>
      </c>
      <c r="G139" t="s">
        <v>104</v>
      </c>
      <c r="H139" t="s">
        <v>1662</v>
      </c>
      <c r="I139" s="34">
        <f t="shared" si="20"/>
        <v>0.96377984146328777</v>
      </c>
      <c r="J139" s="34">
        <f t="shared" si="21"/>
        <v>1.3914163128672237</v>
      </c>
      <c r="K139" s="34">
        <f t="shared" si="22"/>
        <v>-2.9993030303030306E-2</v>
      </c>
      <c r="M139" s="36">
        <f>VLOOKUP("HV_"&amp;$D139&amp;$E139&amp;VLOOKUP($F139,key!$L$3:$M$13,2,FALSE)&amp;$G139&amp;M$6,'HVAC wts'!$H$7:$R$13254,11,FALSE)</f>
        <v>1011.1604</v>
      </c>
      <c r="N139" s="36">
        <f>VLOOKUP("HV_"&amp;$D139&amp;$E139&amp;VLOOKUP($F139,key!$L$3:$M$13,2,FALSE)&amp;$G139&amp;N$6,'HVAC wts'!$H$7:$R$13254,11,FALSE)</f>
        <v>58.112666666666669</v>
      </c>
      <c r="O139" s="36">
        <f>VLOOKUP("HV_"&amp;$D139&amp;$E139&amp;VLOOKUP($F139,key!$L$3:$M$13,2,FALSE)&amp;$G139&amp;O$6,'HVAC wts'!$H$7:$R$13254,11,FALSE)</f>
        <v>1572.1769999999999</v>
      </c>
      <c r="P139" s="36">
        <f>VLOOKUP("HV_"&amp;$D139&amp;$E139&amp;VLOOKUP($F139,key!$L$3:$M$13,2,FALSE)&amp;$G139&amp;P$6,'HVAC wts'!$H$7:$R$13254,11,FALSE)</f>
        <v>90.355000000000004</v>
      </c>
      <c r="Q139" s="36">
        <f>VLOOKUP("HV_"&amp;$D139&amp;$E139&amp;VLOOKUP($F139,key!$L$3:$M$13,2,FALSE)&amp;$G139&amp;Q$6,'HVAC wts'!$H$7:$R$13254,11,FALSE)</f>
        <v>81.357733333333329</v>
      </c>
      <c r="R139" s="36">
        <f>VLOOKUP("HV_"&amp;$D139&amp;$E139&amp;VLOOKUP($F139,key!$L$3:$M$13,2,FALSE)&amp;$G139&amp;R$6,'HVAC wts'!$H$7:$R$13254,11,FALSE)</f>
        <v>126.497</v>
      </c>
      <c r="S139" s="36">
        <f t="shared" si="23"/>
        <v>2939.6597999999994</v>
      </c>
      <c r="U139">
        <f>MATCH($A139&amp;U$6,'All applic'!$A$7:$A$59080,0)</f>
        <v>17</v>
      </c>
      <c r="V139">
        <f>MATCH($A139&amp;V$6,'All applic'!$A$7:$A$59080,0)</f>
        <v>18</v>
      </c>
      <c r="W139">
        <f>MATCH($A139&amp;W$6,'All applic'!$A$7:$A$59080,0)</f>
        <v>20</v>
      </c>
      <c r="X139">
        <f>MATCH($A139&amp;X$6,'All applic'!$A$7:$A$59080,0)</f>
        <v>19</v>
      </c>
      <c r="Y139">
        <f>MATCH($A139&amp;Y$6,'All applic'!$A$7:$A$59080,0)</f>
        <v>17</v>
      </c>
      <c r="Z139">
        <f>MATCH($A139&amp;Z$6,'All applic'!$A$7:$A$59080,0)</f>
        <v>20</v>
      </c>
      <c r="AB139" s="28">
        <f>INDEX('All applic'!$H$7:$H$59080,U139)</f>
        <v>1</v>
      </c>
      <c r="AC139" s="28">
        <f>INDEX('All applic'!$H$7:$H$59080,V139)</f>
        <v>0.69399999999999995</v>
      </c>
      <c r="AD139" s="28">
        <f>INDEX('All applic'!$H$7:$H$59080,W139)</f>
        <v>0.97799999999999998</v>
      </c>
      <c r="AE139" s="28">
        <f>INDEX('All applic'!$H$7:$H$59080,X139)</f>
        <v>0.432</v>
      </c>
      <c r="AF139" s="28">
        <f>INDEX('All applic'!$H$7:$H$59080,Y139)</f>
        <v>1</v>
      </c>
      <c r="AG139" s="28">
        <f>INDEX('All applic'!$H$7:$H$59080,Z139)</f>
        <v>0.97799999999999998</v>
      </c>
      <c r="AH139" s="28"/>
      <c r="AI139" s="28">
        <f>INDEX('All applic'!$I$7:$I$59080,U139)</f>
        <v>2</v>
      </c>
      <c r="AJ139" s="28">
        <f>INDEX('All applic'!$I$7:$I$59080,V139)</f>
        <v>2</v>
      </c>
      <c r="AK139" s="28">
        <f>INDEX('All applic'!$I$7:$I$59080,W139)</f>
        <v>1</v>
      </c>
      <c r="AL139" s="28">
        <f>INDEX('All applic'!$I$7:$I$59080,X139)</f>
        <v>1</v>
      </c>
      <c r="AM139" s="28">
        <f>INDEX('All applic'!$I$7:$I$59080,Y139)</f>
        <v>2</v>
      </c>
      <c r="AN139" s="28">
        <f>INDEX('All applic'!$I$7:$I$59080,Z139)</f>
        <v>1</v>
      </c>
      <c r="AP139">
        <f>INDEX('All applic'!$J$7:$J$59080,U139)</f>
        <v>-3.4130000000000001E-2</v>
      </c>
      <c r="AQ139">
        <v>0</v>
      </c>
      <c r="AR139">
        <f>INDEX('All applic'!$J$7:$J$59080,W139)</f>
        <v>-3.4130000000000001E-2</v>
      </c>
      <c r="AS139">
        <v>0</v>
      </c>
      <c r="AT139">
        <v>0</v>
      </c>
      <c r="AU139">
        <v>0</v>
      </c>
    </row>
    <row r="140" spans="1:47" x14ac:dyDescent="0.25">
      <c r="A140" t="str">
        <f t="shared" si="24"/>
        <v>CFLSFm1975CZ06</v>
      </c>
      <c r="B140" t="str">
        <f t="shared" si="25"/>
        <v>CFLSCESFmCZ061975</v>
      </c>
      <c r="C140" t="s">
        <v>118</v>
      </c>
      <c r="D140" t="s">
        <v>130</v>
      </c>
      <c r="E140" t="s">
        <v>1649</v>
      </c>
      <c r="F140" s="89" t="s">
        <v>47</v>
      </c>
      <c r="G140" t="s">
        <v>105</v>
      </c>
      <c r="H140" t="s">
        <v>1662</v>
      </c>
      <c r="I140" s="34">
        <f t="shared" si="20"/>
        <v>1.0080694393345795</v>
      </c>
      <c r="J140" s="34">
        <f t="shared" si="21"/>
        <v>1.3634408732467613</v>
      </c>
      <c r="K140" s="34">
        <f t="shared" si="22"/>
        <v>-1.9619408613597844E-2</v>
      </c>
      <c r="M140" s="36">
        <f>VLOOKUP("HV_"&amp;$D140&amp;$E140&amp;VLOOKUP($F140,key!$L$3:$M$13,2,FALSE)&amp;$G140&amp;M$6,'HVAC wts'!$H$7:$R$13254,11,FALSE)</f>
        <v>116282.9037</v>
      </c>
      <c r="N140" s="36">
        <f>VLOOKUP("HV_"&amp;$D140&amp;$E140&amp;VLOOKUP($F140,key!$L$3:$M$13,2,FALSE)&amp;$G140&amp;N$6,'HVAC wts'!$H$7:$R$13254,11,FALSE)</f>
        <v>6682.9255000000012</v>
      </c>
      <c r="O140" s="36">
        <f>VLOOKUP("HV_"&amp;$D140&amp;$E140&amp;VLOOKUP($F140,key!$L$3:$M$13,2,FALSE)&amp;$G140&amp;O$6,'HVAC wts'!$H$7:$R$13254,11,FALSE)</f>
        <v>196028.24340000001</v>
      </c>
      <c r="P140" s="36">
        <f>VLOOKUP("HV_"&amp;$D140&amp;$E140&amp;VLOOKUP($F140,key!$L$3:$M$13,2,FALSE)&amp;$G140&amp;P$6,'HVAC wts'!$H$7:$R$13254,11,FALSE)</f>
        <v>11265.991</v>
      </c>
      <c r="Q140" s="36">
        <f>VLOOKUP("HV_"&amp;$D140&amp;$E140&amp;VLOOKUP($F140,key!$L$3:$M$13,2,FALSE)&amp;$G140&amp;Q$6,'HVAC wts'!$H$7:$R$13254,11,FALSE)</f>
        <v>9356.0956999999999</v>
      </c>
      <c r="R140" s="36">
        <f>VLOOKUP("HV_"&amp;$D140&amp;$E140&amp;VLOOKUP($F140,key!$L$3:$M$13,2,FALSE)&amp;$G140&amp;R$6,'HVAC wts'!$H$7:$R$13254,11,FALSE)</f>
        <v>15772.387400000001</v>
      </c>
      <c r="S140" s="36">
        <f t="shared" si="23"/>
        <v>355388.54670000001</v>
      </c>
      <c r="U140">
        <f>MATCH($A140&amp;U$6,'All applic'!$A$7:$A$59080,0)</f>
        <v>21</v>
      </c>
      <c r="V140">
        <f>MATCH($A140&amp;V$6,'All applic'!$A$7:$A$59080,0)</f>
        <v>22</v>
      </c>
      <c r="W140">
        <f>MATCH($A140&amp;W$6,'All applic'!$A$7:$A$59080,0)</f>
        <v>24</v>
      </c>
      <c r="X140">
        <f>MATCH($A140&amp;X$6,'All applic'!$A$7:$A$59080,0)</f>
        <v>23</v>
      </c>
      <c r="Y140">
        <f>MATCH($A140&amp;Y$6,'All applic'!$A$7:$A$59080,0)</f>
        <v>21</v>
      </c>
      <c r="Z140">
        <f>MATCH($A140&amp;Z$6,'All applic'!$A$7:$A$59080,0)</f>
        <v>24</v>
      </c>
      <c r="AB140" s="28">
        <f>INDEX('All applic'!$H$7:$H$59080,U140)</f>
        <v>1.0680000000000001</v>
      </c>
      <c r="AC140" s="28">
        <f>INDEX('All applic'!$H$7:$H$59080,V140)</f>
        <v>0.91</v>
      </c>
      <c r="AD140" s="28">
        <f>INDEX('All applic'!$H$7:$H$59080,W140)</f>
        <v>0.99199999999999999</v>
      </c>
      <c r="AE140" s="28">
        <f>INDEX('All applic'!$H$7:$H$59080,X140)</f>
        <v>0.7</v>
      </c>
      <c r="AF140" s="28">
        <f>INDEX('All applic'!$H$7:$H$59080,Y140)</f>
        <v>1.0680000000000001</v>
      </c>
      <c r="AG140" s="28">
        <f>INDEX('All applic'!$H$7:$H$59080,Z140)</f>
        <v>0.99199999999999999</v>
      </c>
      <c r="AH140" s="28"/>
      <c r="AI140" s="28">
        <f>INDEX('All applic'!$I$7:$I$59080,U140)</f>
        <v>1.9772727272727273</v>
      </c>
      <c r="AJ140" s="28">
        <f>INDEX('All applic'!$I$7:$I$59080,V140)</f>
        <v>1.9545454545454546</v>
      </c>
      <c r="AK140" s="28">
        <f>INDEX('All applic'!$I$7:$I$59080,W140)</f>
        <v>1</v>
      </c>
      <c r="AL140" s="28">
        <f>INDEX('All applic'!$I$7:$I$59080,X140)</f>
        <v>1</v>
      </c>
      <c r="AM140" s="28">
        <f>INDEX('All applic'!$I$7:$I$59080,Y140)</f>
        <v>1.9772727272727273</v>
      </c>
      <c r="AN140" s="28">
        <f>INDEX('All applic'!$I$7:$I$59080,Z140)</f>
        <v>1</v>
      </c>
      <c r="AP140">
        <f>INDEX('All applic'!$J$7:$J$59080,U140)</f>
        <v>-2.2200000000000001E-2</v>
      </c>
      <c r="AQ140">
        <v>0</v>
      </c>
      <c r="AR140">
        <f>INDEX('All applic'!$J$7:$J$59080,W140)</f>
        <v>-2.24E-2</v>
      </c>
      <c r="AS140">
        <v>0</v>
      </c>
      <c r="AT140">
        <v>0</v>
      </c>
      <c r="AU140">
        <v>0</v>
      </c>
    </row>
    <row r="141" spans="1:47" x14ac:dyDescent="0.25">
      <c r="A141" t="str">
        <f t="shared" si="24"/>
        <v>CFLSFm1975CZ07</v>
      </c>
      <c r="B141" t="str">
        <f t="shared" si="25"/>
        <v>CFLSCESFmCZ071975</v>
      </c>
      <c r="C141" t="s">
        <v>118</v>
      </c>
      <c r="D141" t="s">
        <v>130</v>
      </c>
      <c r="E141" t="s">
        <v>1649</v>
      </c>
      <c r="F141" s="89" t="s">
        <v>47</v>
      </c>
      <c r="G141" t="s">
        <v>106</v>
      </c>
      <c r="H141" t="s">
        <v>1662</v>
      </c>
      <c r="I141" s="34">
        <f t="shared" si="20"/>
        <v>0</v>
      </c>
      <c r="J141" s="34">
        <f t="shared" si="21"/>
        <v>0</v>
      </c>
      <c r="K141" s="34">
        <f t="shared" si="22"/>
        <v>0</v>
      </c>
      <c r="M141" s="36">
        <f>VLOOKUP("HV_"&amp;$D141&amp;$E141&amp;VLOOKUP($F141,key!$L$3:$M$13,2,FALSE)&amp;$G141&amp;M$6,'HVAC wts'!$H$7:$R$13254,11,FALSE)</f>
        <v>0</v>
      </c>
      <c r="N141" s="36">
        <f>VLOOKUP("HV_"&amp;$D141&amp;$E141&amp;VLOOKUP($F141,key!$L$3:$M$13,2,FALSE)&amp;$G141&amp;N$6,'HVAC wts'!$H$7:$R$13254,11,FALSE)</f>
        <v>0</v>
      </c>
      <c r="O141" s="36">
        <f>VLOOKUP("HV_"&amp;$D141&amp;$E141&amp;VLOOKUP($F141,key!$L$3:$M$13,2,FALSE)&amp;$G141&amp;O$6,'HVAC wts'!$H$7:$R$13254,11,FALSE)</f>
        <v>0</v>
      </c>
      <c r="P141" s="36">
        <f>VLOOKUP("HV_"&amp;$D141&amp;$E141&amp;VLOOKUP($F141,key!$L$3:$M$13,2,FALSE)&amp;$G141&amp;P$6,'HVAC wts'!$H$7:$R$13254,11,FALSE)</f>
        <v>0</v>
      </c>
      <c r="Q141" s="36">
        <f>VLOOKUP("HV_"&amp;$D141&amp;$E141&amp;VLOOKUP($F141,key!$L$3:$M$13,2,FALSE)&amp;$G141&amp;Q$6,'HVAC wts'!$H$7:$R$13254,11,FALSE)</f>
        <v>0</v>
      </c>
      <c r="R141" s="36">
        <f>VLOOKUP("HV_"&amp;$D141&amp;$E141&amp;VLOOKUP($F141,key!$L$3:$M$13,2,FALSE)&amp;$G141&amp;R$6,'HVAC wts'!$H$7:$R$13254,11,FALSE)</f>
        <v>0</v>
      </c>
      <c r="S141" s="36">
        <f t="shared" si="23"/>
        <v>0</v>
      </c>
      <c r="U141">
        <f>MATCH($A141&amp;U$6,'All applic'!$A$7:$A$59080,0)</f>
        <v>25</v>
      </c>
      <c r="V141">
        <f>MATCH($A141&amp;V$6,'All applic'!$A$7:$A$59080,0)</f>
        <v>26</v>
      </c>
      <c r="W141">
        <f>MATCH($A141&amp;W$6,'All applic'!$A$7:$A$59080,0)</f>
        <v>28</v>
      </c>
      <c r="X141">
        <f>MATCH($A141&amp;X$6,'All applic'!$A$7:$A$59080,0)</f>
        <v>27</v>
      </c>
      <c r="Y141">
        <f>MATCH($A141&amp;Y$6,'All applic'!$A$7:$A$59080,0)</f>
        <v>25</v>
      </c>
      <c r="Z141">
        <f>MATCH($A141&amp;Z$6,'All applic'!$A$7:$A$59080,0)</f>
        <v>28</v>
      </c>
      <c r="AB141" s="28">
        <f>INDEX('All applic'!$H$7:$H$59080,U141)</f>
        <v>1.0680000000000001</v>
      </c>
      <c r="AC141" s="28">
        <f>INDEX('All applic'!$H$7:$H$59080,V141)</f>
        <v>0.92200000000000004</v>
      </c>
      <c r="AD141" s="28">
        <f>INDEX('All applic'!$H$7:$H$59080,W141)</f>
        <v>0.99</v>
      </c>
      <c r="AE141" s="28">
        <f>INDEX('All applic'!$H$7:$H$59080,X141)</f>
        <v>0.71199999999999997</v>
      </c>
      <c r="AF141" s="28">
        <f>INDEX('All applic'!$H$7:$H$59080,Y141)</f>
        <v>1.0680000000000001</v>
      </c>
      <c r="AG141" s="28">
        <f>INDEX('All applic'!$H$7:$H$59080,Z141)</f>
        <v>0.99</v>
      </c>
      <c r="AH141" s="28"/>
      <c r="AI141" s="28">
        <f>INDEX('All applic'!$I$7:$I$59080,U141)</f>
        <v>1.9318181818181821</v>
      </c>
      <c r="AJ141" s="28">
        <f>INDEX('All applic'!$I$7:$I$59080,V141)</f>
        <v>1.9772727272727273</v>
      </c>
      <c r="AK141" s="28">
        <f>INDEX('All applic'!$I$7:$I$59080,W141)</f>
        <v>1.0227272727272727</v>
      </c>
      <c r="AL141" s="28">
        <f>INDEX('All applic'!$I$7:$I$59080,X141)</f>
        <v>1.0227272727272727</v>
      </c>
      <c r="AM141" s="28">
        <f>INDEX('All applic'!$I$7:$I$59080,Y141)</f>
        <v>1.9318181818181821</v>
      </c>
      <c r="AN141" s="28">
        <f>INDEX('All applic'!$I$7:$I$59080,Z141)</f>
        <v>1.0227272727272727</v>
      </c>
      <c r="AP141">
        <f>INDEX('All applic'!$J$7:$J$59080,U141)</f>
        <v>-2.2200000000000001E-2</v>
      </c>
      <c r="AQ141">
        <v>0</v>
      </c>
      <c r="AR141">
        <f>INDEX('All applic'!$J$7:$J$59080,W141)</f>
        <v>-2.24E-2</v>
      </c>
      <c r="AS141">
        <v>0</v>
      </c>
      <c r="AT141">
        <v>0</v>
      </c>
      <c r="AU141">
        <v>0</v>
      </c>
    </row>
    <row r="142" spans="1:47" x14ac:dyDescent="0.25">
      <c r="A142" t="str">
        <f t="shared" si="24"/>
        <v>CFLSFm1975CZ08</v>
      </c>
      <c r="B142" t="str">
        <f t="shared" si="25"/>
        <v>CFLSCESFmCZ081975</v>
      </c>
      <c r="C142" t="s">
        <v>118</v>
      </c>
      <c r="D142" t="s">
        <v>130</v>
      </c>
      <c r="E142" t="s">
        <v>1649</v>
      </c>
      <c r="F142" s="89" t="s">
        <v>47</v>
      </c>
      <c r="G142" t="s">
        <v>107</v>
      </c>
      <c r="H142" t="s">
        <v>1662</v>
      </c>
      <c r="I142" s="34">
        <f t="shared" si="20"/>
        <v>1.0510919189256565</v>
      </c>
      <c r="J142" s="34">
        <f t="shared" si="21"/>
        <v>1.4937277014577068</v>
      </c>
      <c r="K142" s="34">
        <f t="shared" si="22"/>
        <v>-1.7640018755255626E-2</v>
      </c>
      <c r="M142" s="36">
        <f>VLOOKUP("HV_"&amp;$D142&amp;$E142&amp;VLOOKUP($F142,key!$L$3:$M$13,2,FALSE)&amp;$G142&amp;M$6,'HVAC wts'!$H$7:$R$13254,11,FALSE)</f>
        <v>210262.51349999997</v>
      </c>
      <c r="N142" s="36">
        <f>VLOOKUP("HV_"&amp;$D142&amp;$E142&amp;VLOOKUP($F142,key!$L$3:$M$13,2,FALSE)&amp;$G142&amp;N$6,'HVAC wts'!$H$7:$R$13254,11,FALSE)</f>
        <v>12084.0525</v>
      </c>
      <c r="O142" s="36">
        <f>VLOOKUP("HV_"&amp;$D142&amp;$E142&amp;VLOOKUP($F142,key!$L$3:$M$13,2,FALSE)&amp;$G142&amp;O$6,'HVAC wts'!$H$7:$R$13254,11,FALSE)</f>
        <v>187474.7862</v>
      </c>
      <c r="P142" s="36">
        <f>VLOOKUP("HV_"&amp;$D142&amp;$E142&amp;VLOOKUP($F142,key!$L$3:$M$13,2,FALSE)&amp;$G142&amp;P$6,'HVAC wts'!$H$7:$R$13254,11,FALSE)</f>
        <v>10774.413</v>
      </c>
      <c r="Q142" s="36">
        <f>VLOOKUP("HV_"&amp;$D142&amp;$E142&amp;VLOOKUP($F142,key!$L$3:$M$13,2,FALSE)&amp;$G142&amp;Q$6,'HVAC wts'!$H$7:$R$13254,11,FALSE)</f>
        <v>16917.673499999997</v>
      </c>
      <c r="R142" s="36">
        <f>VLOOKUP("HV_"&amp;$D142&amp;$E142&amp;VLOOKUP($F142,key!$L$3:$M$13,2,FALSE)&amp;$G142&amp;R$6,'HVAC wts'!$H$7:$R$13254,11,FALSE)</f>
        <v>15084.1782</v>
      </c>
      <c r="S142" s="36">
        <f t="shared" si="23"/>
        <v>452597.61689999996</v>
      </c>
      <c r="U142">
        <f>MATCH($A142&amp;U$6,'All applic'!$A$7:$A$59080,0)</f>
        <v>29</v>
      </c>
      <c r="V142">
        <f>MATCH($A142&amp;V$6,'All applic'!$A$7:$A$59080,0)</f>
        <v>30</v>
      </c>
      <c r="W142">
        <f>MATCH($A142&amp;W$6,'All applic'!$A$7:$A$59080,0)</f>
        <v>32</v>
      </c>
      <c r="X142">
        <f>MATCH($A142&amp;X$6,'All applic'!$A$7:$A$59080,0)</f>
        <v>31</v>
      </c>
      <c r="Y142">
        <f>MATCH($A142&amp;Y$6,'All applic'!$A$7:$A$59080,0)</f>
        <v>29</v>
      </c>
      <c r="Z142">
        <f>MATCH($A142&amp;Z$6,'All applic'!$A$7:$A$59080,0)</f>
        <v>32</v>
      </c>
      <c r="AB142" s="28">
        <f>INDEX('All applic'!$H$7:$H$59080,U142)</f>
        <v>1.1200000000000001</v>
      </c>
      <c r="AC142" s="28">
        <f>INDEX('All applic'!$H$7:$H$59080,V142)</f>
        <v>0.99</v>
      </c>
      <c r="AD142" s="28">
        <f>INDEX('All applic'!$H$7:$H$59080,W142)</f>
        <v>0.99399999999999999</v>
      </c>
      <c r="AE142" s="28">
        <f>INDEX('All applic'!$H$7:$H$59080,X142)</f>
        <v>0.74</v>
      </c>
      <c r="AF142" s="28">
        <f>INDEX('All applic'!$H$7:$H$59080,Y142)</f>
        <v>1.1200000000000001</v>
      </c>
      <c r="AG142" s="28">
        <f>INDEX('All applic'!$H$7:$H$59080,Z142)</f>
        <v>0.99399999999999999</v>
      </c>
      <c r="AH142" s="28"/>
      <c r="AI142" s="28">
        <f>INDEX('All applic'!$I$7:$I$59080,U142)</f>
        <v>1.9090909090909094</v>
      </c>
      <c r="AJ142" s="28">
        <f>INDEX('All applic'!$I$7:$I$59080,V142)</f>
        <v>2</v>
      </c>
      <c r="AK142" s="28">
        <f>INDEX('All applic'!$I$7:$I$59080,W142)</f>
        <v>1.0227272727272727</v>
      </c>
      <c r="AL142" s="28">
        <f>INDEX('All applic'!$I$7:$I$59080,X142)</f>
        <v>1.0227272727272727</v>
      </c>
      <c r="AM142" s="28">
        <f>INDEX('All applic'!$I$7:$I$59080,Y142)</f>
        <v>1.9090909090909094</v>
      </c>
      <c r="AN142" s="28">
        <f>INDEX('All applic'!$I$7:$I$59080,Z142)</f>
        <v>1.0227272727272727</v>
      </c>
      <c r="AP142">
        <f>INDEX('All applic'!$J$7:$J$59080,U142)</f>
        <v>-1.9960000000000002E-2</v>
      </c>
      <c r="AQ142">
        <v>0</v>
      </c>
      <c r="AR142">
        <f>INDEX('All applic'!$J$7:$J$59080,W142)</f>
        <v>-2.0199999999999999E-2</v>
      </c>
      <c r="AS142">
        <v>0</v>
      </c>
      <c r="AT142">
        <v>0</v>
      </c>
      <c r="AU142">
        <v>0</v>
      </c>
    </row>
    <row r="143" spans="1:47" x14ac:dyDescent="0.25">
      <c r="A143" t="str">
        <f t="shared" si="24"/>
        <v>CFLSFm1975CZ09</v>
      </c>
      <c r="B143" t="str">
        <f t="shared" si="25"/>
        <v>CFLSCESFmCZ091975</v>
      </c>
      <c r="C143" t="s">
        <v>118</v>
      </c>
      <c r="D143" t="s">
        <v>130</v>
      </c>
      <c r="E143" t="s">
        <v>1649</v>
      </c>
      <c r="F143" s="89" t="s">
        <v>47</v>
      </c>
      <c r="G143" t="s">
        <v>108</v>
      </c>
      <c r="H143" t="s">
        <v>1662</v>
      </c>
      <c r="I143" s="34">
        <f t="shared" si="20"/>
        <v>1.094798433426194</v>
      </c>
      <c r="J143" s="34">
        <f t="shared" si="21"/>
        <v>1.4574209530792541</v>
      </c>
      <c r="K143" s="34">
        <f t="shared" si="22"/>
        <v>-1.9576914491290377E-2</v>
      </c>
      <c r="M143" s="36">
        <f>VLOOKUP("HV_"&amp;$D143&amp;$E143&amp;VLOOKUP($F143,key!$L$3:$M$13,2,FALSE)&amp;$G143&amp;M$6,'HVAC wts'!$H$7:$R$13254,11,FALSE)</f>
        <v>363336.67320000002</v>
      </c>
      <c r="N143" s="36">
        <f>VLOOKUP("HV_"&amp;$D143&amp;$E143&amp;VLOOKUP($F143,key!$L$3:$M$13,2,FALSE)&amp;$G143&amp;N$6,'HVAC wts'!$H$7:$R$13254,11,FALSE)</f>
        <v>20881.417999999998</v>
      </c>
      <c r="O143" s="36">
        <f>VLOOKUP("HV_"&amp;$D143&amp;$E143&amp;VLOOKUP($F143,key!$L$3:$M$13,2,FALSE)&amp;$G143&amp;O$6,'HVAC wts'!$H$7:$R$13254,11,FALSE)</f>
        <v>86864.741100000014</v>
      </c>
      <c r="P143" s="36">
        <f>VLOOKUP("HV_"&amp;$D143&amp;$E143&amp;VLOOKUP($F143,key!$L$3:$M$13,2,FALSE)&amp;$G143&amp;P$6,'HVAC wts'!$H$7:$R$13254,11,FALSE)</f>
        <v>4992.2265000000007</v>
      </c>
      <c r="Q143" s="36">
        <f>VLOOKUP("HV_"&amp;$D143&amp;$E143&amp;VLOOKUP($F143,key!$L$3:$M$13,2,FALSE)&amp;$G143&amp;Q$6,'HVAC wts'!$H$7:$R$13254,11,FALSE)</f>
        <v>29233.985200000003</v>
      </c>
      <c r="R143" s="36">
        <f>VLOOKUP("HV_"&amp;$D143&amp;$E143&amp;VLOOKUP($F143,key!$L$3:$M$13,2,FALSE)&amp;$G143&amp;R$6,'HVAC wts'!$H$7:$R$13254,11,FALSE)</f>
        <v>6989.1171000000004</v>
      </c>
      <c r="S143" s="36">
        <f t="shared" si="23"/>
        <v>512298.16109999997</v>
      </c>
      <c r="U143">
        <f>MATCH($A143&amp;U$6,'All applic'!$A$7:$A$59080,0)</f>
        <v>33</v>
      </c>
      <c r="V143">
        <f>MATCH($A143&amp;V$6,'All applic'!$A$7:$A$59080,0)</f>
        <v>34</v>
      </c>
      <c r="W143">
        <f>MATCH($A143&amp;W$6,'All applic'!$A$7:$A$59080,0)</f>
        <v>36</v>
      </c>
      <c r="X143">
        <f>MATCH($A143&amp;X$6,'All applic'!$A$7:$A$59080,0)</f>
        <v>35</v>
      </c>
      <c r="Y143">
        <f>MATCH($A143&amp;Y$6,'All applic'!$A$7:$A$59080,0)</f>
        <v>33</v>
      </c>
      <c r="Z143">
        <f>MATCH($A143&amp;Z$6,'All applic'!$A$7:$A$59080,0)</f>
        <v>36</v>
      </c>
      <c r="AB143" s="28">
        <f>INDEX('All applic'!$H$7:$H$59080,U143)</f>
        <v>1.1299999999999999</v>
      </c>
      <c r="AC143" s="28">
        <f>INDEX('All applic'!$H$7:$H$59080,V143)</f>
        <v>0.98799999999999999</v>
      </c>
      <c r="AD143" s="28">
        <f>INDEX('All applic'!$H$7:$H$59080,W143)</f>
        <v>0.99199999999999999</v>
      </c>
      <c r="AE143" s="28">
        <f>INDEX('All applic'!$H$7:$H$59080,X143)</f>
        <v>0.70599999999999996</v>
      </c>
      <c r="AF143" s="28">
        <f>INDEX('All applic'!$H$7:$H$59080,Y143)</f>
        <v>1.1299999999999999</v>
      </c>
      <c r="AG143" s="28">
        <f>INDEX('All applic'!$H$7:$H$59080,Z143)</f>
        <v>0.99199999999999999</v>
      </c>
      <c r="AH143" s="28"/>
      <c r="AI143" s="28">
        <f>INDEX('All applic'!$I$7:$I$59080,U143)</f>
        <v>1.5555555555555558</v>
      </c>
      <c r="AJ143" s="28">
        <f>INDEX('All applic'!$I$7:$I$59080,V143)</f>
        <v>1.7777777777777779</v>
      </c>
      <c r="AK143" s="28">
        <f>INDEX('All applic'!$I$7:$I$59080,W143)</f>
        <v>1</v>
      </c>
      <c r="AL143" s="28">
        <f>INDEX('All applic'!$I$7:$I$59080,X143)</f>
        <v>1</v>
      </c>
      <c r="AM143" s="28">
        <f>INDEX('All applic'!$I$7:$I$59080,Y143)</f>
        <v>1.5555555555555558</v>
      </c>
      <c r="AN143" s="28">
        <f>INDEX('All applic'!$I$7:$I$59080,Z143)</f>
        <v>1</v>
      </c>
      <c r="AP143">
        <f>INDEX('All applic'!$J$7:$J$59080,U143)</f>
        <v>-2.2200000000000001E-2</v>
      </c>
      <c r="AQ143">
        <v>0</v>
      </c>
      <c r="AR143">
        <f>INDEX('All applic'!$J$7:$J$59080,W143)</f>
        <v>-2.2600000000000002E-2</v>
      </c>
      <c r="AS143">
        <v>0</v>
      </c>
      <c r="AT143">
        <v>0</v>
      </c>
      <c r="AU143">
        <v>0</v>
      </c>
    </row>
    <row r="144" spans="1:47" x14ac:dyDescent="0.25">
      <c r="A144" t="str">
        <f t="shared" si="24"/>
        <v>CFLSFm1975CZ10</v>
      </c>
      <c r="B144" t="str">
        <f t="shared" si="25"/>
        <v>CFLSCESFmCZ101975</v>
      </c>
      <c r="C144" t="s">
        <v>118</v>
      </c>
      <c r="D144" t="s">
        <v>130</v>
      </c>
      <c r="E144" t="s">
        <v>1649</v>
      </c>
      <c r="F144" s="89" t="s">
        <v>47</v>
      </c>
      <c r="G144" t="s">
        <v>109</v>
      </c>
      <c r="H144" t="s">
        <v>1662</v>
      </c>
      <c r="I144" s="34">
        <f t="shared" si="20"/>
        <v>1.0992345140234638</v>
      </c>
      <c r="J144" s="34">
        <f t="shared" si="21"/>
        <v>1.9477536855127486</v>
      </c>
      <c r="K144" s="34">
        <f t="shared" si="22"/>
        <v>-2.1627364503758368E-2</v>
      </c>
      <c r="M144" s="36">
        <f>VLOOKUP("HV_"&amp;$D144&amp;$E144&amp;VLOOKUP($F144,key!$L$3:$M$13,2,FALSE)&amp;$G144&amp;M$6,'HVAC wts'!$H$7:$R$13254,11,FALSE)</f>
        <v>411862.56749999995</v>
      </c>
      <c r="N144" s="36">
        <f>VLOOKUP("HV_"&amp;$D144&amp;$E144&amp;VLOOKUP($F144,key!$L$3:$M$13,2,FALSE)&amp;$G144&amp;N$6,'HVAC wts'!$H$7:$R$13254,11,FALSE)</f>
        <v>23670.262500000001</v>
      </c>
      <c r="O144" s="36">
        <f>VLOOKUP("HV_"&amp;$D144&amp;$E144&amp;VLOOKUP($F144,key!$L$3:$M$13,2,FALSE)&amp;$G144&amp;O$6,'HVAC wts'!$H$7:$R$13254,11,FALSE)</f>
        <v>22704.529200000008</v>
      </c>
      <c r="P144" s="36">
        <f>VLOOKUP("HV_"&amp;$D144&amp;$E144&amp;VLOOKUP($F144,key!$L$3:$M$13,2,FALSE)&amp;$G144&amp;P$6,'HVAC wts'!$H$7:$R$13254,11,FALSE)</f>
        <v>1304.8580000000004</v>
      </c>
      <c r="Q144" s="36">
        <f>VLOOKUP("HV_"&amp;$D144&amp;$E144&amp;VLOOKUP($F144,key!$L$3:$M$13,2,FALSE)&amp;$G144&amp;Q$6,'HVAC wts'!$H$7:$R$13254,11,FALSE)</f>
        <v>33138.3675</v>
      </c>
      <c r="R144" s="36">
        <f>VLOOKUP("HV_"&amp;$D144&amp;$E144&amp;VLOOKUP($F144,key!$L$3:$M$13,2,FALSE)&amp;$G144&amp;R$6,'HVAC wts'!$H$7:$R$13254,11,FALSE)</f>
        <v>1826.8012000000008</v>
      </c>
      <c r="S144" s="36">
        <f t="shared" si="23"/>
        <v>494507.38589999994</v>
      </c>
      <c r="U144">
        <f>MATCH($A144&amp;U$6,'All applic'!$A$7:$A$59080,0)</f>
        <v>37</v>
      </c>
      <c r="V144">
        <f>MATCH($A144&amp;V$6,'All applic'!$A$7:$A$59080,0)</f>
        <v>38</v>
      </c>
      <c r="W144">
        <f>MATCH($A144&amp;W$6,'All applic'!$A$7:$A$59080,0)</f>
        <v>40</v>
      </c>
      <c r="X144">
        <f>MATCH($A144&amp;X$6,'All applic'!$A$7:$A$59080,0)</f>
        <v>39</v>
      </c>
      <c r="Y144">
        <f>MATCH($A144&amp;Y$6,'All applic'!$A$7:$A$59080,0)</f>
        <v>37</v>
      </c>
      <c r="Z144">
        <f>MATCH($A144&amp;Z$6,'All applic'!$A$7:$A$59080,0)</f>
        <v>40</v>
      </c>
      <c r="AB144" s="28">
        <f>INDEX('All applic'!$H$7:$H$59080,U144)</f>
        <v>1.1140000000000001</v>
      </c>
      <c r="AC144" s="28">
        <f>INDEX('All applic'!$H$7:$H$59080,V144)</f>
        <v>0.95599999999999996</v>
      </c>
      <c r="AD144" s="28">
        <f>INDEX('All applic'!$H$7:$H$59080,W144)</f>
        <v>0.99199999999999999</v>
      </c>
      <c r="AE144" s="28">
        <f>INDEX('All applic'!$H$7:$H$59080,X144)</f>
        <v>0.67800000000000005</v>
      </c>
      <c r="AF144" s="28">
        <f>INDEX('All applic'!$H$7:$H$59080,Y144)</f>
        <v>1.1140000000000001</v>
      </c>
      <c r="AG144" s="28">
        <f>INDEX('All applic'!$H$7:$H$59080,Z144)</f>
        <v>0.99199999999999999</v>
      </c>
      <c r="AH144" s="28"/>
      <c r="AI144" s="28">
        <f>INDEX('All applic'!$I$7:$I$59080,U144)</f>
        <v>2</v>
      </c>
      <c r="AJ144" s="28">
        <f>INDEX('All applic'!$I$7:$I$59080,V144)</f>
        <v>2</v>
      </c>
      <c r="AK144" s="28">
        <f>INDEX('All applic'!$I$7:$I$59080,W144)</f>
        <v>1</v>
      </c>
      <c r="AL144" s="28">
        <f>INDEX('All applic'!$I$7:$I$59080,X144)</f>
        <v>1</v>
      </c>
      <c r="AM144" s="28">
        <f>INDEX('All applic'!$I$7:$I$59080,Y144)</f>
        <v>2</v>
      </c>
      <c r="AN144" s="28">
        <f>INDEX('All applic'!$I$7:$I$59080,Z144)</f>
        <v>1</v>
      </c>
      <c r="AP144">
        <f>INDEX('All applic'!$J$7:$J$59080,U144)</f>
        <v>-2.46E-2</v>
      </c>
      <c r="AQ144">
        <v>0</v>
      </c>
      <c r="AR144">
        <f>INDEX('All applic'!$J$7:$J$59080,W144)</f>
        <v>-2.4799999999999999E-2</v>
      </c>
      <c r="AS144">
        <v>0</v>
      </c>
      <c r="AT144">
        <v>0</v>
      </c>
      <c r="AU144">
        <v>0</v>
      </c>
    </row>
    <row r="145" spans="1:47" x14ac:dyDescent="0.25">
      <c r="A145" t="str">
        <f t="shared" si="24"/>
        <v>CFLSFm1975CZ11</v>
      </c>
      <c r="B145" t="str">
        <f t="shared" si="25"/>
        <v>CFLSCESFmCZ111975</v>
      </c>
      <c r="C145" t="s">
        <v>118</v>
      </c>
      <c r="D145" t="s">
        <v>130</v>
      </c>
      <c r="E145" t="s">
        <v>1649</v>
      </c>
      <c r="F145" s="89" t="s">
        <v>47</v>
      </c>
      <c r="G145" t="s">
        <v>110</v>
      </c>
      <c r="H145" t="s">
        <v>1662</v>
      </c>
      <c r="I145" s="34">
        <f t="shared" si="20"/>
        <v>0</v>
      </c>
      <c r="J145" s="34">
        <f t="shared" si="21"/>
        <v>0</v>
      </c>
      <c r="K145" s="34">
        <f t="shared" si="22"/>
        <v>0</v>
      </c>
      <c r="M145" s="36">
        <f>VLOOKUP("HV_"&amp;$D145&amp;$E145&amp;VLOOKUP($F145,key!$L$3:$M$13,2,FALSE)&amp;$G145&amp;M$6,'HVAC wts'!$H$7:$R$13254,11,FALSE)</f>
        <v>0</v>
      </c>
      <c r="N145" s="36">
        <f>VLOOKUP("HV_"&amp;$D145&amp;$E145&amp;VLOOKUP($F145,key!$L$3:$M$13,2,FALSE)&amp;$G145&amp;N$6,'HVAC wts'!$H$7:$R$13254,11,FALSE)</f>
        <v>0</v>
      </c>
      <c r="O145" s="36">
        <f>VLOOKUP("HV_"&amp;$D145&amp;$E145&amp;VLOOKUP($F145,key!$L$3:$M$13,2,FALSE)&amp;$G145&amp;O$6,'HVAC wts'!$H$7:$R$13254,11,FALSE)</f>
        <v>0</v>
      </c>
      <c r="P145" s="36">
        <f>VLOOKUP("HV_"&amp;$D145&amp;$E145&amp;VLOOKUP($F145,key!$L$3:$M$13,2,FALSE)&amp;$G145&amp;P$6,'HVAC wts'!$H$7:$R$13254,11,FALSE)</f>
        <v>0</v>
      </c>
      <c r="Q145" s="36">
        <f>VLOOKUP("HV_"&amp;$D145&amp;$E145&amp;VLOOKUP($F145,key!$L$3:$M$13,2,FALSE)&amp;$G145&amp;Q$6,'HVAC wts'!$H$7:$R$13254,11,FALSE)</f>
        <v>0</v>
      </c>
      <c r="R145" s="36">
        <f>VLOOKUP("HV_"&amp;$D145&amp;$E145&amp;VLOOKUP($F145,key!$L$3:$M$13,2,FALSE)&amp;$G145&amp;R$6,'HVAC wts'!$H$7:$R$13254,11,FALSE)</f>
        <v>0</v>
      </c>
      <c r="S145" s="36">
        <f t="shared" si="23"/>
        <v>0</v>
      </c>
      <c r="U145">
        <f>MATCH($A145&amp;U$6,'All applic'!$A$7:$A$59080,0)</f>
        <v>41</v>
      </c>
      <c r="V145">
        <f>MATCH($A145&amp;V$6,'All applic'!$A$7:$A$59080,0)</f>
        <v>42</v>
      </c>
      <c r="W145">
        <f>MATCH($A145&amp;W$6,'All applic'!$A$7:$A$59080,0)</f>
        <v>44</v>
      </c>
      <c r="X145">
        <f>MATCH($A145&amp;X$6,'All applic'!$A$7:$A$59080,0)</f>
        <v>43</v>
      </c>
      <c r="Y145">
        <f>MATCH($A145&amp;Y$6,'All applic'!$A$7:$A$59080,0)</f>
        <v>41</v>
      </c>
      <c r="Z145">
        <f>MATCH($A145&amp;Z$6,'All applic'!$A$7:$A$59080,0)</f>
        <v>44</v>
      </c>
      <c r="AB145" s="28">
        <f>INDEX('All applic'!$H$7:$H$59080,U145)</f>
        <v>1.1319999999999999</v>
      </c>
      <c r="AC145" s="28">
        <f>INDEX('All applic'!$H$7:$H$59080,V145)</f>
        <v>0.94799999999999995</v>
      </c>
      <c r="AD145" s="28">
        <f>INDEX('All applic'!$H$7:$H$59080,W145)</f>
        <v>0.99199999999999999</v>
      </c>
      <c r="AE145" s="28">
        <f>INDEX('All applic'!$H$7:$H$59080,X145)</f>
        <v>0.67200000000000004</v>
      </c>
      <c r="AF145" s="28">
        <f>INDEX('All applic'!$H$7:$H$59080,Y145)</f>
        <v>1.1319999999999999</v>
      </c>
      <c r="AG145" s="28">
        <f>INDEX('All applic'!$H$7:$H$59080,Z145)</f>
        <v>0.99199999999999999</v>
      </c>
      <c r="AH145" s="28"/>
      <c r="AI145" s="28">
        <f>INDEX('All applic'!$I$7:$I$59080,U145)</f>
        <v>2</v>
      </c>
      <c r="AJ145" s="28">
        <f>INDEX('All applic'!$I$7:$I$59080,V145)</f>
        <v>2</v>
      </c>
      <c r="AK145" s="28">
        <f>INDEX('All applic'!$I$7:$I$59080,W145)</f>
        <v>1</v>
      </c>
      <c r="AL145" s="28">
        <f>INDEX('All applic'!$I$7:$I$59080,X145)</f>
        <v>1</v>
      </c>
      <c r="AM145" s="28">
        <f>INDEX('All applic'!$I$7:$I$59080,Y145)</f>
        <v>2</v>
      </c>
      <c r="AN145" s="28">
        <f>INDEX('All applic'!$I$7:$I$59080,Z145)</f>
        <v>1</v>
      </c>
      <c r="AP145">
        <f>INDEX('All applic'!$J$7:$J$59080,U145)</f>
        <v>-2.4199999999999999E-2</v>
      </c>
      <c r="AQ145">
        <v>0</v>
      </c>
      <c r="AR145">
        <f>INDEX('All applic'!$J$7:$J$59080,W145)</f>
        <v>-2.4399999999999998E-2</v>
      </c>
      <c r="AS145">
        <v>0</v>
      </c>
      <c r="AT145">
        <v>0</v>
      </c>
      <c r="AU145">
        <v>0</v>
      </c>
    </row>
    <row r="146" spans="1:47" x14ac:dyDescent="0.25">
      <c r="A146" t="str">
        <f t="shared" si="24"/>
        <v>CFLSFm1975CZ12</v>
      </c>
      <c r="B146" t="str">
        <f t="shared" si="25"/>
        <v>CFLSCESFmCZ121975</v>
      </c>
      <c r="C146" t="s">
        <v>118</v>
      </c>
      <c r="D146" t="s">
        <v>130</v>
      </c>
      <c r="E146" t="s">
        <v>1649</v>
      </c>
      <c r="F146" s="89" t="s">
        <v>47</v>
      </c>
      <c r="G146" t="s">
        <v>111</v>
      </c>
      <c r="H146" t="s">
        <v>1662</v>
      </c>
      <c r="I146" s="34">
        <f t="shared" si="20"/>
        <v>0</v>
      </c>
      <c r="J146" s="34">
        <f t="shared" si="21"/>
        <v>0</v>
      </c>
      <c r="K146" s="34">
        <f t="shared" si="22"/>
        <v>0</v>
      </c>
      <c r="M146" s="36">
        <f>VLOOKUP("HV_"&amp;$D146&amp;$E146&amp;VLOOKUP($F146,key!$L$3:$M$13,2,FALSE)&amp;$G146&amp;M$6,'HVAC wts'!$H$7:$R$13254,11,FALSE)</f>
        <v>0</v>
      </c>
      <c r="N146" s="36">
        <f>VLOOKUP("HV_"&amp;$D146&amp;$E146&amp;VLOOKUP($F146,key!$L$3:$M$13,2,FALSE)&amp;$G146&amp;N$6,'HVAC wts'!$H$7:$R$13254,11,FALSE)</f>
        <v>0</v>
      </c>
      <c r="O146" s="36">
        <f>VLOOKUP("HV_"&amp;$D146&amp;$E146&amp;VLOOKUP($F146,key!$L$3:$M$13,2,FALSE)&amp;$G146&amp;O$6,'HVAC wts'!$H$7:$R$13254,11,FALSE)</f>
        <v>0</v>
      </c>
      <c r="P146" s="36">
        <f>VLOOKUP("HV_"&amp;$D146&amp;$E146&amp;VLOOKUP($F146,key!$L$3:$M$13,2,FALSE)&amp;$G146&amp;P$6,'HVAC wts'!$H$7:$R$13254,11,FALSE)</f>
        <v>0</v>
      </c>
      <c r="Q146" s="36">
        <f>VLOOKUP("HV_"&amp;$D146&amp;$E146&amp;VLOOKUP($F146,key!$L$3:$M$13,2,FALSE)&amp;$G146&amp;Q$6,'HVAC wts'!$H$7:$R$13254,11,FALSE)</f>
        <v>0</v>
      </c>
      <c r="R146" s="36">
        <f>VLOOKUP("HV_"&amp;$D146&amp;$E146&amp;VLOOKUP($F146,key!$L$3:$M$13,2,FALSE)&amp;$G146&amp;R$6,'HVAC wts'!$H$7:$R$13254,11,FALSE)</f>
        <v>0</v>
      </c>
      <c r="S146" s="36">
        <f t="shared" si="23"/>
        <v>0</v>
      </c>
      <c r="U146">
        <f>MATCH($A146&amp;U$6,'All applic'!$A$7:$A$59080,0)</f>
        <v>45</v>
      </c>
      <c r="V146">
        <f>MATCH($A146&amp;V$6,'All applic'!$A$7:$A$59080,0)</f>
        <v>46</v>
      </c>
      <c r="W146">
        <f>MATCH($A146&amp;W$6,'All applic'!$A$7:$A$59080,0)</f>
        <v>48</v>
      </c>
      <c r="X146">
        <f>MATCH($A146&amp;X$6,'All applic'!$A$7:$A$59080,0)</f>
        <v>47</v>
      </c>
      <c r="Y146">
        <f>MATCH($A146&amp;Y$6,'All applic'!$A$7:$A$59080,0)</f>
        <v>45</v>
      </c>
      <c r="Z146">
        <f>MATCH($A146&amp;Z$6,'All applic'!$A$7:$A$59080,0)</f>
        <v>48</v>
      </c>
      <c r="AB146" s="28">
        <f>INDEX('All applic'!$H$7:$H$59080,U146)</f>
        <v>1.1000000000000001</v>
      </c>
      <c r="AC146" s="28">
        <f>INDEX('All applic'!$H$7:$H$59080,V146)</f>
        <v>0.90400000000000003</v>
      </c>
      <c r="AD146" s="28">
        <f>INDEX('All applic'!$H$7:$H$59080,W146)</f>
        <v>0.99199999999999999</v>
      </c>
      <c r="AE146" s="28">
        <f>INDEX('All applic'!$H$7:$H$59080,X146)</f>
        <v>0.64600000000000002</v>
      </c>
      <c r="AF146" s="28">
        <f>INDEX('All applic'!$H$7:$H$59080,Y146)</f>
        <v>1.1000000000000001</v>
      </c>
      <c r="AG146" s="28">
        <f>INDEX('All applic'!$H$7:$H$59080,Z146)</f>
        <v>0.99199999999999999</v>
      </c>
      <c r="AH146" s="28"/>
      <c r="AI146" s="28">
        <f>INDEX('All applic'!$I$7:$I$59080,U146)</f>
        <v>2</v>
      </c>
      <c r="AJ146" s="28">
        <f>INDEX('All applic'!$I$7:$I$59080,V146)</f>
        <v>2</v>
      </c>
      <c r="AK146" s="28">
        <f>INDEX('All applic'!$I$7:$I$59080,W146)</f>
        <v>1.0249999999999999</v>
      </c>
      <c r="AL146" s="28">
        <f>INDEX('All applic'!$I$7:$I$59080,X146)</f>
        <v>1</v>
      </c>
      <c r="AM146" s="28">
        <f>INDEX('All applic'!$I$7:$I$59080,Y146)</f>
        <v>2</v>
      </c>
      <c r="AN146" s="28">
        <f>INDEX('All applic'!$I$7:$I$59080,Z146)</f>
        <v>1.0249999999999999</v>
      </c>
      <c r="AP146">
        <f>INDEX('All applic'!$J$7:$J$59080,U146)</f>
        <v>-2.58E-2</v>
      </c>
      <c r="AQ146">
        <v>0</v>
      </c>
      <c r="AR146">
        <f>INDEX('All applic'!$J$7:$J$59080,W146)</f>
        <v>-2.5999999999999999E-2</v>
      </c>
      <c r="AS146">
        <v>0</v>
      </c>
      <c r="AT146">
        <v>0</v>
      </c>
      <c r="AU146">
        <v>0</v>
      </c>
    </row>
    <row r="147" spans="1:47" x14ac:dyDescent="0.25">
      <c r="A147" t="str">
        <f t="shared" si="24"/>
        <v>CFLSFm1975CZ13</v>
      </c>
      <c r="B147" t="str">
        <f t="shared" si="25"/>
        <v>CFLSCESFmCZ131975</v>
      </c>
      <c r="C147" t="s">
        <v>118</v>
      </c>
      <c r="D147" t="s">
        <v>130</v>
      </c>
      <c r="E147" t="s">
        <v>1649</v>
      </c>
      <c r="F147" s="89" t="s">
        <v>47</v>
      </c>
      <c r="G147" t="s">
        <v>112</v>
      </c>
      <c r="H147" t="s">
        <v>1662</v>
      </c>
      <c r="I147" s="34">
        <f t="shared" si="20"/>
        <v>1.1333539147119642</v>
      </c>
      <c r="J147" s="34">
        <f t="shared" si="21"/>
        <v>1.9110296215029805</v>
      </c>
      <c r="K147" s="34">
        <f t="shared" si="22"/>
        <v>-2.3554880179304506E-2</v>
      </c>
      <c r="M147" s="36">
        <f>VLOOKUP("HV_"&amp;$D147&amp;$E147&amp;VLOOKUP($F147,key!$L$3:$M$13,2,FALSE)&amp;$G147&amp;M$6,'HVAC wts'!$H$7:$R$13254,11,FALSE)</f>
        <v>62398.035600000003</v>
      </c>
      <c r="N147" s="36">
        <f>VLOOKUP("HV_"&amp;$D147&amp;$E147&amp;VLOOKUP($F147,key!$L$3:$M$13,2,FALSE)&amp;$G147&amp;N$6,'HVAC wts'!$H$7:$R$13254,11,FALSE)</f>
        <v>3586.0939999999996</v>
      </c>
      <c r="O147" s="36">
        <f>VLOOKUP("HV_"&amp;$D147&amp;$E147&amp;VLOOKUP($F147,key!$L$3:$M$13,2,FALSE)&amp;$G147&amp;O$6,'HVAC wts'!$H$7:$R$13254,11,FALSE)</f>
        <v>1217.9826000000044</v>
      </c>
      <c r="P147" s="36">
        <f>VLOOKUP("HV_"&amp;$D147&amp;$E147&amp;VLOOKUP($F147,key!$L$3:$M$13,2,FALSE)&amp;$G147&amp;P$6,'HVAC wts'!$H$7:$R$13254,11,FALSE)</f>
        <v>69.999000000000265</v>
      </c>
      <c r="Q147" s="36">
        <f>VLOOKUP("HV_"&amp;$D147&amp;$E147&amp;VLOOKUP($F147,key!$L$3:$M$13,2,FALSE)&amp;$G147&amp;Q$6,'HVAC wts'!$H$7:$R$13254,11,FALSE)</f>
        <v>5020.5315999999993</v>
      </c>
      <c r="R147" s="36">
        <f>VLOOKUP("HV_"&amp;$D147&amp;$E147&amp;VLOOKUP($F147,key!$L$3:$M$13,2,FALSE)&amp;$G147&amp;R$6,'HVAC wts'!$H$7:$R$13254,11,FALSE)</f>
        <v>97.998600000000366</v>
      </c>
      <c r="S147" s="36">
        <f t="shared" si="23"/>
        <v>72390.641400000008</v>
      </c>
      <c r="U147">
        <f>MATCH($A147&amp;U$6,'All applic'!$A$7:$A$59080,0)</f>
        <v>49</v>
      </c>
      <c r="V147">
        <f>MATCH($A147&amp;V$6,'All applic'!$A$7:$A$59080,0)</f>
        <v>50</v>
      </c>
      <c r="W147">
        <f>MATCH($A147&amp;W$6,'All applic'!$A$7:$A$59080,0)</f>
        <v>52</v>
      </c>
      <c r="X147">
        <f>MATCH($A147&amp;X$6,'All applic'!$A$7:$A$59080,0)</f>
        <v>51</v>
      </c>
      <c r="Y147">
        <f>MATCH($A147&amp;Y$6,'All applic'!$A$7:$A$59080,0)</f>
        <v>49</v>
      </c>
      <c r="Z147">
        <f>MATCH($A147&amp;Z$6,'All applic'!$A$7:$A$59080,0)</f>
        <v>52</v>
      </c>
      <c r="AB147" s="28">
        <f>INDEX('All applic'!$H$7:$H$59080,U147)</f>
        <v>1.1459999999999999</v>
      </c>
      <c r="AC147" s="28">
        <f>INDEX('All applic'!$H$7:$H$59080,V147)</f>
        <v>0.95799999999999996</v>
      </c>
      <c r="AD147" s="28">
        <f>INDEX('All applic'!$H$7:$H$59080,W147)</f>
        <v>0.99</v>
      </c>
      <c r="AE147" s="28">
        <f>INDEX('All applic'!$H$7:$H$59080,X147)</f>
        <v>0.63200000000000001</v>
      </c>
      <c r="AF147" s="28">
        <f>INDEX('All applic'!$H$7:$H$59080,Y147)</f>
        <v>1.1459999999999999</v>
      </c>
      <c r="AG147" s="28">
        <f>INDEX('All applic'!$H$7:$H$59080,Z147)</f>
        <v>0.99</v>
      </c>
      <c r="AH147" s="28"/>
      <c r="AI147" s="28">
        <f>INDEX('All applic'!$I$7:$I$59080,U147)</f>
        <v>1.925</v>
      </c>
      <c r="AJ147" s="28">
        <f>INDEX('All applic'!$I$7:$I$59080,V147)</f>
        <v>2</v>
      </c>
      <c r="AK147" s="28">
        <f>INDEX('All applic'!$I$7:$I$59080,W147)</f>
        <v>1</v>
      </c>
      <c r="AL147" s="28">
        <f>INDEX('All applic'!$I$7:$I$59080,X147)</f>
        <v>1.0249999999999999</v>
      </c>
      <c r="AM147" s="28">
        <f>INDEX('All applic'!$I$7:$I$59080,Y147)</f>
        <v>1.925</v>
      </c>
      <c r="AN147" s="28">
        <f>INDEX('All applic'!$I$7:$I$59080,Z147)</f>
        <v>1</v>
      </c>
      <c r="AP147">
        <f>INDEX('All applic'!$J$7:$J$59080,U147)</f>
        <v>-2.6800000000000001E-2</v>
      </c>
      <c r="AQ147">
        <v>0</v>
      </c>
      <c r="AR147">
        <f>INDEX('All applic'!$J$7:$J$59080,W147)</f>
        <v>-2.7E-2</v>
      </c>
      <c r="AS147">
        <v>0</v>
      </c>
      <c r="AT147">
        <v>0</v>
      </c>
      <c r="AU147">
        <v>0</v>
      </c>
    </row>
    <row r="148" spans="1:47" x14ac:dyDescent="0.25">
      <c r="A148" t="str">
        <f t="shared" si="24"/>
        <v>CFLSFm1975CZ14</v>
      </c>
      <c r="B148" t="str">
        <f t="shared" si="25"/>
        <v>CFLSCESFmCZ141975</v>
      </c>
      <c r="C148" t="s">
        <v>118</v>
      </c>
      <c r="D148" t="s">
        <v>130</v>
      </c>
      <c r="E148" t="s">
        <v>1649</v>
      </c>
      <c r="F148" s="89" t="s">
        <v>47</v>
      </c>
      <c r="G148" t="s">
        <v>113</v>
      </c>
      <c r="H148" t="s">
        <v>1662</v>
      </c>
      <c r="I148" s="34">
        <f t="shared" si="20"/>
        <v>1.1435818590088587</v>
      </c>
      <c r="J148" s="34">
        <f t="shared" si="21"/>
        <v>1.6517496625786121</v>
      </c>
      <c r="K148" s="34">
        <f t="shared" si="22"/>
        <v>-2.1984248093329245E-2</v>
      </c>
      <c r="M148" s="36">
        <f>VLOOKUP("HV_"&amp;$D148&amp;$E148&amp;VLOOKUP($F148,key!$L$3:$M$13,2,FALSE)&amp;$G148&amp;M$6,'HVAC wts'!$H$7:$R$13254,11,FALSE)</f>
        <v>162114.72120000003</v>
      </c>
      <c r="N148" s="36">
        <f>VLOOKUP("HV_"&amp;$D148&amp;$E148&amp;VLOOKUP($F148,key!$L$3:$M$13,2,FALSE)&amp;$G148&amp;N$6,'HVAC wts'!$H$7:$R$13254,11,FALSE)</f>
        <v>9316.9380000000001</v>
      </c>
      <c r="O148" s="36">
        <f>VLOOKUP("HV_"&amp;$D148&amp;$E148&amp;VLOOKUP($F148,key!$L$3:$M$13,2,FALSE)&amp;$G148&amp;O$6,'HVAC wts'!$H$7:$R$13254,11,FALSE)</f>
        <v>7000.602899999998</v>
      </c>
      <c r="P148" s="36">
        <f>VLOOKUP("HV_"&amp;$D148&amp;$E148&amp;VLOOKUP($F148,key!$L$3:$M$13,2,FALSE)&amp;$G148&amp;P$6,'HVAC wts'!$H$7:$R$13254,11,FALSE)</f>
        <v>402.3334999999999</v>
      </c>
      <c r="Q148" s="36">
        <f>VLOOKUP("HV_"&amp;$D148&amp;$E148&amp;VLOOKUP($F148,key!$L$3:$M$13,2,FALSE)&amp;$G148&amp;Q$6,'HVAC wts'!$H$7:$R$13254,11,FALSE)</f>
        <v>13043.7132</v>
      </c>
      <c r="R148" s="36">
        <f>VLOOKUP("HV_"&amp;$D148&amp;$E148&amp;VLOOKUP($F148,key!$L$3:$M$13,2,FALSE)&amp;$G148&amp;R$6,'HVAC wts'!$H$7:$R$13254,11,FALSE)</f>
        <v>563.26689999999996</v>
      </c>
      <c r="S148" s="36">
        <f t="shared" si="23"/>
        <v>192441.57570000002</v>
      </c>
      <c r="U148">
        <f>MATCH($A148&amp;U$6,'All applic'!$A$7:$A$59080,0)</f>
        <v>53</v>
      </c>
      <c r="V148">
        <f>MATCH($A148&amp;V$6,'All applic'!$A$7:$A$59080,0)</f>
        <v>54</v>
      </c>
      <c r="W148">
        <f>MATCH($A148&amp;W$6,'All applic'!$A$7:$A$59080,0)</f>
        <v>56</v>
      </c>
      <c r="X148">
        <f>MATCH($A148&amp;X$6,'All applic'!$A$7:$A$59080,0)</f>
        <v>55</v>
      </c>
      <c r="Y148">
        <f>MATCH($A148&amp;Y$6,'All applic'!$A$7:$A$59080,0)</f>
        <v>53</v>
      </c>
      <c r="Z148">
        <f>MATCH($A148&amp;Z$6,'All applic'!$A$7:$A$59080,0)</f>
        <v>56</v>
      </c>
      <c r="AB148" s="28">
        <f>INDEX('All applic'!$H$7:$H$59080,U148)</f>
        <v>1.1599999999999999</v>
      </c>
      <c r="AC148" s="28">
        <f>INDEX('All applic'!$H$7:$H$59080,V148)</f>
        <v>0.97799999999999998</v>
      </c>
      <c r="AD148" s="28">
        <f>INDEX('All applic'!$H$7:$H$59080,W148)</f>
        <v>0.99199999999999999</v>
      </c>
      <c r="AE148" s="28">
        <f>INDEX('All applic'!$H$7:$H$59080,X148)</f>
        <v>0.68</v>
      </c>
      <c r="AF148" s="28">
        <f>INDEX('All applic'!$H$7:$H$59080,Y148)</f>
        <v>1.1599999999999999</v>
      </c>
      <c r="AG148" s="28">
        <f>INDEX('All applic'!$H$7:$H$59080,Z148)</f>
        <v>0.99199999999999999</v>
      </c>
      <c r="AH148" s="28"/>
      <c r="AI148" s="28">
        <f>INDEX('All applic'!$I$7:$I$59080,U148)</f>
        <v>1.6666666666666667</v>
      </c>
      <c r="AJ148" s="28">
        <f>INDEX('All applic'!$I$7:$I$59080,V148)</f>
        <v>1.9285714285714286</v>
      </c>
      <c r="AK148" s="28">
        <f>INDEX('All applic'!$I$7:$I$59080,W148)</f>
        <v>1</v>
      </c>
      <c r="AL148" s="28">
        <f>INDEX('All applic'!$I$7:$I$59080,X148)</f>
        <v>1</v>
      </c>
      <c r="AM148" s="28">
        <f>INDEX('All applic'!$I$7:$I$59080,Y148)</f>
        <v>1.6666666666666667</v>
      </c>
      <c r="AN148" s="28">
        <f>INDEX('All applic'!$I$7:$I$59080,Z148)</f>
        <v>1</v>
      </c>
      <c r="AP148">
        <f>INDEX('All applic'!$J$7:$J$59080,U148)</f>
        <v>-2.5000000000000001E-2</v>
      </c>
      <c r="AQ148">
        <v>0</v>
      </c>
      <c r="AR148">
        <f>INDEX('All applic'!$J$7:$J$59080,W148)</f>
        <v>-2.5399999999999999E-2</v>
      </c>
      <c r="AS148">
        <v>0</v>
      </c>
      <c r="AT148">
        <v>0</v>
      </c>
      <c r="AU148">
        <v>0</v>
      </c>
    </row>
    <row r="149" spans="1:47" x14ac:dyDescent="0.25">
      <c r="A149" t="str">
        <f t="shared" si="24"/>
        <v>CFLSFm1975CZ15</v>
      </c>
      <c r="B149" t="str">
        <f t="shared" si="25"/>
        <v>CFLSCESFmCZ151975</v>
      </c>
      <c r="C149" t="s">
        <v>118</v>
      </c>
      <c r="D149" t="s">
        <v>130</v>
      </c>
      <c r="E149" t="s">
        <v>1649</v>
      </c>
      <c r="F149" s="89" t="s">
        <v>47</v>
      </c>
      <c r="G149" t="s">
        <v>114</v>
      </c>
      <c r="H149" t="s">
        <v>1662</v>
      </c>
      <c r="I149" s="34">
        <f t="shared" si="20"/>
        <v>1.2074294830293866</v>
      </c>
      <c r="J149" s="34">
        <f t="shared" si="21"/>
        <v>1.7168665443331699</v>
      </c>
      <c r="K149" s="34">
        <f t="shared" si="22"/>
        <v>-1.0582470702959288E-2</v>
      </c>
      <c r="M149" s="36">
        <f>VLOOKUP("HV_"&amp;$D149&amp;$E149&amp;VLOOKUP($F149,key!$L$3:$M$13,2,FALSE)&amp;$G149&amp;M$6,'HVAC wts'!$H$7:$R$13254,11,FALSE)</f>
        <v>42333.530099999996</v>
      </c>
      <c r="N149" s="36">
        <f>VLOOKUP("HV_"&amp;$D149&amp;$E149&amp;VLOOKUP($F149,key!$L$3:$M$13,2,FALSE)&amp;$G149&amp;N$6,'HVAC wts'!$H$7:$R$13254,11,FALSE)</f>
        <v>2432.9614999999999</v>
      </c>
      <c r="O149" s="36">
        <f>VLOOKUP("HV_"&amp;$D149&amp;$E149&amp;VLOOKUP($F149,key!$L$3:$M$13,2,FALSE)&amp;$G149&amp;O$6,'HVAC wts'!$H$7:$R$13254,11,FALSE)</f>
        <v>282.57600000000093</v>
      </c>
      <c r="P149" s="36">
        <f>VLOOKUP("HV_"&amp;$D149&amp;$E149&amp;VLOOKUP($F149,key!$L$3:$M$13,2,FALSE)&amp;$G149&amp;P$6,'HVAC wts'!$H$7:$R$13254,11,FALSE)</f>
        <v>16.240000000000055</v>
      </c>
      <c r="Q149" s="36">
        <f>VLOOKUP("HV_"&amp;$D149&amp;$E149&amp;VLOOKUP($F149,key!$L$3:$M$13,2,FALSE)&amp;$G149&amp;Q$6,'HVAC wts'!$H$7:$R$13254,11,FALSE)</f>
        <v>3406.1461000000004</v>
      </c>
      <c r="R149" s="36">
        <f>VLOOKUP("HV_"&amp;$D149&amp;$E149&amp;VLOOKUP($F149,key!$L$3:$M$13,2,FALSE)&amp;$G149&amp;R$6,'HVAC wts'!$H$7:$R$13254,11,FALSE)</f>
        <v>22.736000000000079</v>
      </c>
      <c r="S149" s="36">
        <f t="shared" si="23"/>
        <v>48494.189699999988</v>
      </c>
      <c r="U149">
        <f>MATCH($A149&amp;U$6,'All applic'!$A$7:$A$59080,0)</f>
        <v>57</v>
      </c>
      <c r="V149">
        <f>MATCH($A149&amp;V$6,'All applic'!$A$7:$A$59080,0)</f>
        <v>58</v>
      </c>
      <c r="W149">
        <f>MATCH($A149&amp;W$6,'All applic'!$A$7:$A$59080,0)</f>
        <v>60</v>
      </c>
      <c r="X149">
        <f>MATCH($A149&amp;X$6,'All applic'!$A$7:$A$59080,0)</f>
        <v>59</v>
      </c>
      <c r="Y149">
        <f>MATCH($A149&amp;Y$6,'All applic'!$A$7:$A$59080,0)</f>
        <v>57</v>
      </c>
      <c r="Z149">
        <f>MATCH($A149&amp;Z$6,'All applic'!$A$7:$A$59080,0)</f>
        <v>60</v>
      </c>
      <c r="AB149" s="28">
        <f>INDEX('All applic'!$H$7:$H$59080,U149)</f>
        <v>1.212</v>
      </c>
      <c r="AC149" s="28">
        <f>INDEX('All applic'!$H$7:$H$59080,V149)</f>
        <v>1.1499999999999999</v>
      </c>
      <c r="AD149" s="28">
        <f>INDEX('All applic'!$H$7:$H$59080,W149)</f>
        <v>1</v>
      </c>
      <c r="AE149" s="28">
        <f>INDEX('All applic'!$H$7:$H$59080,X149)</f>
        <v>0.83799999999999997</v>
      </c>
      <c r="AF149" s="28">
        <f>INDEX('All applic'!$H$7:$H$59080,Y149)</f>
        <v>1.212</v>
      </c>
      <c r="AG149" s="28">
        <f>INDEX('All applic'!$H$7:$H$59080,Z149)</f>
        <v>1</v>
      </c>
      <c r="AH149" s="28"/>
      <c r="AI149" s="28">
        <f>INDEX('All applic'!$I$7:$I$59080,U149)</f>
        <v>1.714285714285714</v>
      </c>
      <c r="AJ149" s="28">
        <f>INDEX('All applic'!$I$7:$I$59080,V149)</f>
        <v>1.857142857142857</v>
      </c>
      <c r="AK149" s="28">
        <f>INDEX('All applic'!$I$7:$I$59080,W149)</f>
        <v>1.0238095238095237</v>
      </c>
      <c r="AL149" s="28">
        <f>INDEX('All applic'!$I$7:$I$59080,X149)</f>
        <v>1</v>
      </c>
      <c r="AM149" s="28">
        <f>INDEX('All applic'!$I$7:$I$59080,Y149)</f>
        <v>1.714285714285714</v>
      </c>
      <c r="AN149" s="28">
        <f>INDEX('All applic'!$I$7:$I$59080,Z149)</f>
        <v>1.0238095238095237</v>
      </c>
      <c r="AP149">
        <f>INDEX('All applic'!$J$7:$J$59080,U149)</f>
        <v>-1.2039999999999999E-2</v>
      </c>
      <c r="AQ149">
        <v>0</v>
      </c>
      <c r="AR149">
        <f>INDEX('All applic'!$J$7:$J$59080,W149)</f>
        <v>-1.2359999999999999E-2</v>
      </c>
      <c r="AS149">
        <v>0</v>
      </c>
      <c r="AT149">
        <v>0</v>
      </c>
      <c r="AU149">
        <v>0</v>
      </c>
    </row>
    <row r="150" spans="1:47" x14ac:dyDescent="0.25">
      <c r="A150" t="str">
        <f t="shared" si="24"/>
        <v>CFLSFm1975CZ16</v>
      </c>
      <c r="B150" t="str">
        <f t="shared" si="25"/>
        <v>CFLSCESFmCZ161975</v>
      </c>
      <c r="C150" t="s">
        <v>118</v>
      </c>
      <c r="D150" t="s">
        <v>130</v>
      </c>
      <c r="E150" t="s">
        <v>1649</v>
      </c>
      <c r="F150" s="89" t="s">
        <v>47</v>
      </c>
      <c r="G150" t="s">
        <v>115</v>
      </c>
      <c r="H150" t="s">
        <v>1662</v>
      </c>
      <c r="I150" s="34">
        <f t="shared" si="20"/>
        <v>1.0341954132113724</v>
      </c>
      <c r="J150" s="34">
        <f t="shared" si="21"/>
        <v>1.495940120089454</v>
      </c>
      <c r="K150" s="34">
        <f t="shared" si="22"/>
        <v>-2.6130803767628094E-2</v>
      </c>
      <c r="M150" s="36">
        <f>VLOOKUP("HV_"&amp;$D150&amp;$E150&amp;VLOOKUP($F150,key!$L$3:$M$13,2,FALSE)&amp;$G150&amp;M$6,'HVAC wts'!$H$7:$R$13254,11,FALSE)</f>
        <v>58942.569600000003</v>
      </c>
      <c r="N150" s="36">
        <f>VLOOKUP("HV_"&amp;$D150&amp;$E150&amp;VLOOKUP($F150,key!$L$3:$M$13,2,FALSE)&amp;$G150&amp;N$6,'HVAC wts'!$H$7:$R$13254,11,FALSE)</f>
        <v>3387.5039999999999</v>
      </c>
      <c r="O150" s="36">
        <f>VLOOKUP("HV_"&amp;$D150&amp;$E150&amp;VLOOKUP($F150,key!$L$3:$M$13,2,FALSE)&amp;$G150&amp;O$6,'HVAC wts'!$H$7:$R$13254,11,FALSE)</f>
        <v>30044.997599999999</v>
      </c>
      <c r="P150" s="36">
        <f>VLOOKUP("HV_"&amp;$D150&amp;$E150&amp;VLOOKUP($F150,key!$L$3:$M$13,2,FALSE)&amp;$G150&amp;P$6,'HVAC wts'!$H$7:$R$13254,11,FALSE)</f>
        <v>1726.7240000000002</v>
      </c>
      <c r="Q150" s="36">
        <f>VLOOKUP("HV_"&amp;$D150&amp;$E150&amp;VLOOKUP($F150,key!$L$3:$M$13,2,FALSE)&amp;$G150&amp;Q$6,'HVAC wts'!$H$7:$R$13254,11,FALSE)</f>
        <v>4742.5056000000004</v>
      </c>
      <c r="R150" s="36">
        <f>VLOOKUP("HV_"&amp;$D150&amp;$E150&amp;VLOOKUP($F150,key!$L$3:$M$13,2,FALSE)&amp;$G150&amp;R$6,'HVAC wts'!$H$7:$R$13254,11,FALSE)</f>
        <v>2417.4136000000003</v>
      </c>
      <c r="S150" s="36">
        <f t="shared" si="23"/>
        <v>101261.71440000001</v>
      </c>
      <c r="U150">
        <f>MATCH($A150&amp;U$6,'All applic'!$A$7:$A$59080,0)</f>
        <v>61</v>
      </c>
      <c r="V150">
        <f>MATCH($A150&amp;V$6,'All applic'!$A$7:$A$59080,0)</f>
        <v>62</v>
      </c>
      <c r="W150">
        <f>MATCH($A150&amp;W$6,'All applic'!$A$7:$A$59080,0)</f>
        <v>64</v>
      </c>
      <c r="X150">
        <f>MATCH($A150&amp;X$6,'All applic'!$A$7:$A$59080,0)</f>
        <v>63</v>
      </c>
      <c r="Y150">
        <f>MATCH($A150&amp;Y$6,'All applic'!$A$7:$A$59080,0)</f>
        <v>61</v>
      </c>
      <c r="Z150">
        <f>MATCH($A150&amp;Z$6,'All applic'!$A$7:$A$59080,0)</f>
        <v>64</v>
      </c>
      <c r="AB150" s="28">
        <f>INDEX('All applic'!$H$7:$H$59080,U150)</f>
        <v>1.0840000000000001</v>
      </c>
      <c r="AC150" s="28">
        <f>INDEX('All applic'!$H$7:$H$59080,V150)</f>
        <v>0.76800000000000002</v>
      </c>
      <c r="AD150" s="28">
        <f>INDEX('All applic'!$H$7:$H$59080,W150)</f>
        <v>0.98799999999999999</v>
      </c>
      <c r="AE150" s="28">
        <f>INDEX('All applic'!$H$7:$H$59080,X150)</f>
        <v>0.58799999999999997</v>
      </c>
      <c r="AF150" s="28">
        <f>INDEX('All applic'!$H$7:$H$59080,Y150)</f>
        <v>1.0840000000000001</v>
      </c>
      <c r="AG150" s="28">
        <f>INDEX('All applic'!$H$7:$H$59080,Z150)</f>
        <v>0.98799999999999999</v>
      </c>
      <c r="AH150" s="28"/>
      <c r="AI150" s="28">
        <f>INDEX('All applic'!$I$7:$I$59080,U150)</f>
        <v>1.7500000000000002</v>
      </c>
      <c r="AJ150" s="28">
        <f>INDEX('All applic'!$I$7:$I$59080,V150)</f>
        <v>1.7250000000000001</v>
      </c>
      <c r="AK150" s="28">
        <f>INDEX('All applic'!$I$7:$I$59080,W150)</f>
        <v>1</v>
      </c>
      <c r="AL150" s="28">
        <f>INDEX('All applic'!$I$7:$I$59080,X150)</f>
        <v>1</v>
      </c>
      <c r="AM150" s="28">
        <f>INDEX('All applic'!$I$7:$I$59080,Y150)</f>
        <v>1.7500000000000002</v>
      </c>
      <c r="AN150" s="28">
        <f>INDEX('All applic'!$I$7:$I$59080,Z150)</f>
        <v>1</v>
      </c>
      <c r="AP150">
        <f>INDEX('All applic'!$J$7:$J$59080,U150)</f>
        <v>-2.9600000000000001E-2</v>
      </c>
      <c r="AQ150">
        <v>0</v>
      </c>
      <c r="AR150">
        <f>INDEX('All applic'!$J$7:$J$59080,W150)</f>
        <v>-0.03</v>
      </c>
      <c r="AS150">
        <v>0</v>
      </c>
      <c r="AT150">
        <v>0</v>
      </c>
      <c r="AU150">
        <v>0</v>
      </c>
    </row>
    <row r="151" spans="1:47" x14ac:dyDescent="0.25">
      <c r="A151" t="str">
        <f t="shared" si="24"/>
        <v>CFLSFm1985CZ01</v>
      </c>
      <c r="B151" t="str">
        <f t="shared" si="25"/>
        <v>CFLSCESFmCZ011985</v>
      </c>
      <c r="C151" t="s">
        <v>118</v>
      </c>
      <c r="D151" t="s">
        <v>130</v>
      </c>
      <c r="E151" t="s">
        <v>1649</v>
      </c>
      <c r="F151" s="89" t="s">
        <v>67</v>
      </c>
      <c r="G151" t="s">
        <v>48</v>
      </c>
      <c r="H151" t="s">
        <v>1662</v>
      </c>
      <c r="I151" s="34">
        <f t="shared" si="20"/>
        <v>0</v>
      </c>
      <c r="J151" s="34">
        <f t="shared" si="21"/>
        <v>0</v>
      </c>
      <c r="K151" s="34">
        <f t="shared" si="22"/>
        <v>0</v>
      </c>
      <c r="M151" s="36">
        <f>VLOOKUP("HV_"&amp;$D151&amp;$E151&amp;VLOOKUP($F151,key!$L$3:$M$13,2,FALSE)&amp;$G151&amp;M$6,'HVAC wts'!$H$7:$R$13254,11,FALSE)</f>
        <v>0</v>
      </c>
      <c r="N151" s="36">
        <f>VLOOKUP("HV_"&amp;$D151&amp;$E151&amp;VLOOKUP($F151,key!$L$3:$M$13,2,FALSE)&amp;$G151&amp;N$6,'HVAC wts'!$H$7:$R$13254,11,FALSE)</f>
        <v>0</v>
      </c>
      <c r="O151" s="36">
        <f>VLOOKUP("HV_"&amp;$D151&amp;$E151&amp;VLOOKUP($F151,key!$L$3:$M$13,2,FALSE)&amp;$G151&amp;O$6,'HVAC wts'!$H$7:$R$13254,11,FALSE)</f>
        <v>0</v>
      </c>
      <c r="P151" s="36">
        <f>VLOOKUP("HV_"&amp;$D151&amp;$E151&amp;VLOOKUP($F151,key!$L$3:$M$13,2,FALSE)&amp;$G151&amp;P$6,'HVAC wts'!$H$7:$R$13254,11,FALSE)</f>
        <v>0</v>
      </c>
      <c r="Q151" s="36">
        <f>VLOOKUP("HV_"&amp;$D151&amp;$E151&amp;VLOOKUP($F151,key!$L$3:$M$13,2,FALSE)&amp;$G151&amp;Q$6,'HVAC wts'!$H$7:$R$13254,11,FALSE)</f>
        <v>0</v>
      </c>
      <c r="R151" s="36">
        <f>VLOOKUP("HV_"&amp;$D151&amp;$E151&amp;VLOOKUP($F151,key!$L$3:$M$13,2,FALSE)&amp;$G151&amp;R$6,'HVAC wts'!$H$7:$R$13254,11,FALSE)</f>
        <v>0</v>
      </c>
      <c r="S151" s="36">
        <f t="shared" si="23"/>
        <v>0</v>
      </c>
      <c r="U151">
        <f>MATCH($A151&amp;U$6,'All applic'!$A$7:$A$59080,0)</f>
        <v>65</v>
      </c>
      <c r="V151">
        <f>MATCH($A151&amp;V$6,'All applic'!$A$7:$A$59080,0)</f>
        <v>66</v>
      </c>
      <c r="W151">
        <f>MATCH($A151&amp;W$6,'All applic'!$A$7:$A$59080,0)</f>
        <v>68</v>
      </c>
      <c r="X151">
        <f>MATCH($A151&amp;X$6,'All applic'!$A$7:$A$59080,0)</f>
        <v>67</v>
      </c>
      <c r="Y151">
        <f>MATCH($A151&amp;Y$6,'All applic'!$A$7:$A$59080,0)</f>
        <v>65</v>
      </c>
      <c r="Z151">
        <f>MATCH($A151&amp;Z$6,'All applic'!$A$7:$A$59080,0)</f>
        <v>68</v>
      </c>
      <c r="AB151" s="28">
        <f>INDEX('All applic'!$H$7:$H$59080,U151)</f>
        <v>1</v>
      </c>
      <c r="AC151" s="28">
        <f>INDEX('All applic'!$H$7:$H$59080,V151)</f>
        <v>0.59199999999999997</v>
      </c>
      <c r="AD151" s="28">
        <f>INDEX('All applic'!$H$7:$H$59080,W151)</f>
        <v>0.97199999999999998</v>
      </c>
      <c r="AE151" s="28">
        <f>INDEX('All applic'!$H$7:$H$59080,X151)</f>
        <v>0.44600000000000001</v>
      </c>
      <c r="AF151" s="28">
        <f>INDEX('All applic'!$H$7:$H$59080,Y151)</f>
        <v>1</v>
      </c>
      <c r="AG151" s="28">
        <f>INDEX('All applic'!$H$7:$H$59080,Z151)</f>
        <v>0.97199999999999998</v>
      </c>
      <c r="AH151" s="28"/>
      <c r="AI151" s="28">
        <f>INDEX('All applic'!$I$7:$I$59080,U151)</f>
        <v>1</v>
      </c>
      <c r="AJ151" s="28">
        <f>INDEX('All applic'!$I$7:$I$59080,V151)</f>
        <v>1</v>
      </c>
      <c r="AK151" s="28">
        <f>INDEX('All applic'!$I$7:$I$59080,W151)</f>
        <v>1</v>
      </c>
      <c r="AL151" s="28">
        <f>INDEX('All applic'!$I$7:$I$59080,X151)</f>
        <v>1</v>
      </c>
      <c r="AM151" s="28">
        <f>INDEX('All applic'!$I$7:$I$59080,Y151)</f>
        <v>1</v>
      </c>
      <c r="AN151" s="28">
        <f>INDEX('All applic'!$I$7:$I$59080,Z151)</f>
        <v>1</v>
      </c>
      <c r="AP151">
        <f>INDEX('All applic'!$J$7:$J$59080,U151)</f>
        <v>-3.4130000000000001E-2</v>
      </c>
      <c r="AQ151">
        <v>0</v>
      </c>
      <c r="AR151">
        <f>INDEX('All applic'!$J$7:$J$59080,W151)</f>
        <v>-3.4130000000000001E-2</v>
      </c>
      <c r="AS151">
        <v>0</v>
      </c>
      <c r="AT151">
        <v>0</v>
      </c>
      <c r="AU151">
        <v>0</v>
      </c>
    </row>
    <row r="152" spans="1:47" x14ac:dyDescent="0.25">
      <c r="A152" t="str">
        <f t="shared" si="24"/>
        <v>CFLSFm1985CZ02</v>
      </c>
      <c r="B152" t="str">
        <f t="shared" si="25"/>
        <v>CFLSCESFmCZ021985</v>
      </c>
      <c r="C152" t="s">
        <v>118</v>
      </c>
      <c r="D152" t="s">
        <v>130</v>
      </c>
      <c r="E152" t="s">
        <v>1649</v>
      </c>
      <c r="F152" s="89" t="s">
        <v>67</v>
      </c>
      <c r="G152" t="s">
        <v>101</v>
      </c>
      <c r="H152" t="s">
        <v>1662</v>
      </c>
      <c r="I152" s="34">
        <f t="shared" si="20"/>
        <v>0</v>
      </c>
      <c r="J152" s="34">
        <f t="shared" si="21"/>
        <v>0</v>
      </c>
      <c r="K152" s="34">
        <f t="shared" si="22"/>
        <v>0</v>
      </c>
      <c r="M152" s="36">
        <f>VLOOKUP("HV_"&amp;$D152&amp;$E152&amp;VLOOKUP($F152,key!$L$3:$M$13,2,FALSE)&amp;$G152&amp;M$6,'HVAC wts'!$H$7:$R$13254,11,FALSE)</f>
        <v>0</v>
      </c>
      <c r="N152" s="36">
        <f>VLOOKUP("HV_"&amp;$D152&amp;$E152&amp;VLOOKUP($F152,key!$L$3:$M$13,2,FALSE)&amp;$G152&amp;N$6,'HVAC wts'!$H$7:$R$13254,11,FALSE)</f>
        <v>0</v>
      </c>
      <c r="O152" s="36">
        <f>VLOOKUP("HV_"&amp;$D152&amp;$E152&amp;VLOOKUP($F152,key!$L$3:$M$13,2,FALSE)&amp;$G152&amp;O$6,'HVAC wts'!$H$7:$R$13254,11,FALSE)</f>
        <v>0</v>
      </c>
      <c r="P152" s="36">
        <f>VLOOKUP("HV_"&amp;$D152&amp;$E152&amp;VLOOKUP($F152,key!$L$3:$M$13,2,FALSE)&amp;$G152&amp;P$6,'HVAC wts'!$H$7:$R$13254,11,FALSE)</f>
        <v>0</v>
      </c>
      <c r="Q152" s="36">
        <f>VLOOKUP("HV_"&amp;$D152&amp;$E152&amp;VLOOKUP($F152,key!$L$3:$M$13,2,FALSE)&amp;$G152&amp;Q$6,'HVAC wts'!$H$7:$R$13254,11,FALSE)</f>
        <v>0</v>
      </c>
      <c r="R152" s="36">
        <f>VLOOKUP("HV_"&amp;$D152&amp;$E152&amp;VLOOKUP($F152,key!$L$3:$M$13,2,FALSE)&amp;$G152&amp;R$6,'HVAC wts'!$H$7:$R$13254,11,FALSE)</f>
        <v>0</v>
      </c>
      <c r="S152" s="36">
        <f t="shared" si="23"/>
        <v>0</v>
      </c>
      <c r="U152">
        <f>MATCH($A152&amp;U$6,'All applic'!$A$7:$A$59080,0)</f>
        <v>69</v>
      </c>
      <c r="V152">
        <f>MATCH($A152&amp;V$6,'All applic'!$A$7:$A$59080,0)</f>
        <v>70</v>
      </c>
      <c r="W152">
        <f>MATCH($A152&amp;W$6,'All applic'!$A$7:$A$59080,0)</f>
        <v>72</v>
      </c>
      <c r="X152">
        <f>MATCH($A152&amp;X$6,'All applic'!$A$7:$A$59080,0)</f>
        <v>71</v>
      </c>
      <c r="Y152">
        <f>MATCH($A152&amp;Y$6,'All applic'!$A$7:$A$59080,0)</f>
        <v>69</v>
      </c>
      <c r="Z152">
        <f>MATCH($A152&amp;Z$6,'All applic'!$A$7:$A$59080,0)</f>
        <v>72</v>
      </c>
      <c r="AB152" s="28">
        <f>INDEX('All applic'!$H$7:$H$59080,U152)</f>
        <v>1.048</v>
      </c>
      <c r="AC152" s="28">
        <f>INDEX('All applic'!$H$7:$H$59080,V152)</f>
        <v>0.74199999999999999</v>
      </c>
      <c r="AD152" s="28">
        <f>INDEX('All applic'!$H$7:$H$59080,W152)</f>
        <v>0.98</v>
      </c>
      <c r="AE152" s="28">
        <f>INDEX('All applic'!$H$7:$H$59080,X152)</f>
        <v>0.54</v>
      </c>
      <c r="AF152" s="28">
        <f>INDEX('All applic'!$H$7:$H$59080,Y152)</f>
        <v>1.048</v>
      </c>
      <c r="AG152" s="28">
        <f>INDEX('All applic'!$H$7:$H$59080,Z152)</f>
        <v>0.98</v>
      </c>
      <c r="AH152" s="28"/>
      <c r="AI152" s="28">
        <f>INDEX('All applic'!$I$7:$I$59080,U152)</f>
        <v>1.9024390243902438</v>
      </c>
      <c r="AJ152" s="28">
        <f>INDEX('All applic'!$I$7:$I$59080,V152)</f>
        <v>1.8048780487804876</v>
      </c>
      <c r="AK152" s="28">
        <f>INDEX('All applic'!$I$7:$I$59080,W152)</f>
        <v>1</v>
      </c>
      <c r="AL152" s="28">
        <f>INDEX('All applic'!$I$7:$I$59080,X152)</f>
        <v>1</v>
      </c>
      <c r="AM152" s="28">
        <f>INDEX('All applic'!$I$7:$I$59080,Y152)</f>
        <v>1.9024390243902438</v>
      </c>
      <c r="AN152" s="28">
        <f>INDEX('All applic'!$I$7:$I$59080,Z152)</f>
        <v>1</v>
      </c>
      <c r="AP152">
        <f>INDEX('All applic'!$J$7:$J$59080,U152)</f>
        <v>-3.4130000000000001E-2</v>
      </c>
      <c r="AQ152">
        <v>0</v>
      </c>
      <c r="AR152">
        <f>INDEX('All applic'!$J$7:$J$59080,W152)</f>
        <v>-3.4130000000000001E-2</v>
      </c>
      <c r="AS152">
        <v>0</v>
      </c>
      <c r="AT152">
        <v>0</v>
      </c>
      <c r="AU152">
        <v>0</v>
      </c>
    </row>
    <row r="153" spans="1:47" x14ac:dyDescent="0.25">
      <c r="A153" t="str">
        <f t="shared" si="24"/>
        <v>CFLSFm1985CZ03</v>
      </c>
      <c r="B153" t="str">
        <f t="shared" si="25"/>
        <v>CFLSCESFmCZ031985</v>
      </c>
      <c r="C153" t="s">
        <v>118</v>
      </c>
      <c r="D153" t="s">
        <v>130</v>
      </c>
      <c r="E153" t="s">
        <v>1649</v>
      </c>
      <c r="F153" s="89" t="s">
        <v>67</v>
      </c>
      <c r="G153" t="s">
        <v>102</v>
      </c>
      <c r="H153" t="s">
        <v>1662</v>
      </c>
      <c r="I153" s="34">
        <f t="shared" si="20"/>
        <v>0</v>
      </c>
      <c r="J153" s="34">
        <f t="shared" si="21"/>
        <v>0</v>
      </c>
      <c r="K153" s="34">
        <f t="shared" si="22"/>
        <v>0</v>
      </c>
      <c r="M153" s="36">
        <f>VLOOKUP("HV_"&amp;$D153&amp;$E153&amp;VLOOKUP($F153,key!$L$3:$M$13,2,FALSE)&amp;$G153&amp;M$6,'HVAC wts'!$H$7:$R$13254,11,FALSE)</f>
        <v>0</v>
      </c>
      <c r="N153" s="36">
        <f>VLOOKUP("HV_"&amp;$D153&amp;$E153&amp;VLOOKUP($F153,key!$L$3:$M$13,2,FALSE)&amp;$G153&amp;N$6,'HVAC wts'!$H$7:$R$13254,11,FALSE)</f>
        <v>0</v>
      </c>
      <c r="O153" s="36">
        <f>VLOOKUP("HV_"&amp;$D153&amp;$E153&amp;VLOOKUP($F153,key!$L$3:$M$13,2,FALSE)&amp;$G153&amp;O$6,'HVAC wts'!$H$7:$R$13254,11,FALSE)</f>
        <v>0</v>
      </c>
      <c r="P153" s="36">
        <f>VLOOKUP("HV_"&amp;$D153&amp;$E153&amp;VLOOKUP($F153,key!$L$3:$M$13,2,FALSE)&amp;$G153&amp;P$6,'HVAC wts'!$H$7:$R$13254,11,FALSE)</f>
        <v>0</v>
      </c>
      <c r="Q153" s="36">
        <f>VLOOKUP("HV_"&amp;$D153&amp;$E153&amp;VLOOKUP($F153,key!$L$3:$M$13,2,FALSE)&amp;$G153&amp;Q$6,'HVAC wts'!$H$7:$R$13254,11,FALSE)</f>
        <v>0</v>
      </c>
      <c r="R153" s="36">
        <f>VLOOKUP("HV_"&amp;$D153&amp;$E153&amp;VLOOKUP($F153,key!$L$3:$M$13,2,FALSE)&amp;$G153&amp;R$6,'HVAC wts'!$H$7:$R$13254,11,FALSE)</f>
        <v>0</v>
      </c>
      <c r="S153" s="36">
        <f t="shared" si="23"/>
        <v>0</v>
      </c>
      <c r="U153">
        <f>MATCH($A153&amp;U$6,'All applic'!$A$7:$A$59080,0)</f>
        <v>73</v>
      </c>
      <c r="V153">
        <f>MATCH($A153&amp;V$6,'All applic'!$A$7:$A$59080,0)</f>
        <v>74</v>
      </c>
      <c r="W153">
        <f>MATCH($A153&amp;W$6,'All applic'!$A$7:$A$59080,0)</f>
        <v>76</v>
      </c>
      <c r="X153">
        <f>MATCH($A153&amp;X$6,'All applic'!$A$7:$A$59080,0)</f>
        <v>75</v>
      </c>
      <c r="Y153">
        <f>MATCH($A153&amp;Y$6,'All applic'!$A$7:$A$59080,0)</f>
        <v>73</v>
      </c>
      <c r="Z153">
        <f>MATCH($A153&amp;Z$6,'All applic'!$A$7:$A$59080,0)</f>
        <v>76</v>
      </c>
      <c r="AB153" s="28">
        <f>INDEX('All applic'!$H$7:$H$59080,U153)</f>
        <v>1.004</v>
      </c>
      <c r="AC153" s="28">
        <f>INDEX('All applic'!$H$7:$H$59080,V153)</f>
        <v>0.71799999999999997</v>
      </c>
      <c r="AD153" s="28">
        <f>INDEX('All applic'!$H$7:$H$59080,W153)</f>
        <v>0.97599999999999998</v>
      </c>
      <c r="AE153" s="28">
        <f>INDEX('All applic'!$H$7:$H$59080,X153)</f>
        <v>0.51800000000000002</v>
      </c>
      <c r="AF153" s="28">
        <f>INDEX('All applic'!$H$7:$H$59080,Y153)</f>
        <v>1.004</v>
      </c>
      <c r="AG153" s="28">
        <f>INDEX('All applic'!$H$7:$H$59080,Z153)</f>
        <v>0.97599999999999998</v>
      </c>
      <c r="AH153" s="28"/>
      <c r="AI153" s="28">
        <f>INDEX('All applic'!$I$7:$I$59080,U153)</f>
        <v>2</v>
      </c>
      <c r="AJ153" s="28">
        <f>INDEX('All applic'!$I$7:$I$59080,V153)</f>
        <v>1.9024390243902438</v>
      </c>
      <c r="AK153" s="28">
        <f>INDEX('All applic'!$I$7:$I$59080,W153)</f>
        <v>1</v>
      </c>
      <c r="AL153" s="28">
        <f>INDEX('All applic'!$I$7:$I$59080,X153)</f>
        <v>1</v>
      </c>
      <c r="AM153" s="28">
        <f>INDEX('All applic'!$I$7:$I$59080,Y153)</f>
        <v>2</v>
      </c>
      <c r="AN153" s="28">
        <f>INDEX('All applic'!$I$7:$I$59080,Z153)</f>
        <v>1</v>
      </c>
      <c r="AP153">
        <f>INDEX('All applic'!$J$7:$J$59080,U153)</f>
        <v>-3.4130000000000001E-2</v>
      </c>
      <c r="AQ153">
        <v>0</v>
      </c>
      <c r="AR153">
        <f>INDEX('All applic'!$J$7:$J$59080,W153)</f>
        <v>-3.4130000000000001E-2</v>
      </c>
      <c r="AS153">
        <v>0</v>
      </c>
      <c r="AT153">
        <v>0</v>
      </c>
      <c r="AU153">
        <v>0</v>
      </c>
    </row>
    <row r="154" spans="1:47" x14ac:dyDescent="0.25">
      <c r="A154" t="str">
        <f t="shared" si="24"/>
        <v>CFLSFm1985CZ04</v>
      </c>
      <c r="B154" t="str">
        <f t="shared" si="25"/>
        <v>CFLSCESFmCZ041985</v>
      </c>
      <c r="C154" t="s">
        <v>118</v>
      </c>
      <c r="D154" t="s">
        <v>130</v>
      </c>
      <c r="E154" t="s">
        <v>1649</v>
      </c>
      <c r="F154" s="89" t="s">
        <v>67</v>
      </c>
      <c r="G154" t="s">
        <v>103</v>
      </c>
      <c r="H154" t="s">
        <v>1662</v>
      </c>
      <c r="I154" s="34">
        <f t="shared" si="20"/>
        <v>0</v>
      </c>
      <c r="J154" s="34">
        <f t="shared" si="21"/>
        <v>0</v>
      </c>
      <c r="K154" s="34">
        <f t="shared" si="22"/>
        <v>0</v>
      </c>
      <c r="M154" s="36">
        <f>VLOOKUP("HV_"&amp;$D154&amp;$E154&amp;VLOOKUP($F154,key!$L$3:$M$13,2,FALSE)&amp;$G154&amp;M$6,'HVAC wts'!$H$7:$R$13254,11,FALSE)</f>
        <v>0</v>
      </c>
      <c r="N154" s="36">
        <f>VLOOKUP("HV_"&amp;$D154&amp;$E154&amp;VLOOKUP($F154,key!$L$3:$M$13,2,FALSE)&amp;$G154&amp;N$6,'HVAC wts'!$H$7:$R$13254,11,FALSE)</f>
        <v>0</v>
      </c>
      <c r="O154" s="36">
        <f>VLOOKUP("HV_"&amp;$D154&amp;$E154&amp;VLOOKUP($F154,key!$L$3:$M$13,2,FALSE)&amp;$G154&amp;O$6,'HVAC wts'!$H$7:$R$13254,11,FALSE)</f>
        <v>0</v>
      </c>
      <c r="P154" s="36">
        <f>VLOOKUP("HV_"&amp;$D154&amp;$E154&amp;VLOOKUP($F154,key!$L$3:$M$13,2,FALSE)&amp;$G154&amp;P$6,'HVAC wts'!$H$7:$R$13254,11,FALSE)</f>
        <v>0</v>
      </c>
      <c r="Q154" s="36">
        <f>VLOOKUP("HV_"&amp;$D154&amp;$E154&amp;VLOOKUP($F154,key!$L$3:$M$13,2,FALSE)&amp;$G154&amp;Q$6,'HVAC wts'!$H$7:$R$13254,11,FALSE)</f>
        <v>0</v>
      </c>
      <c r="R154" s="36">
        <f>VLOOKUP("HV_"&amp;$D154&amp;$E154&amp;VLOOKUP($F154,key!$L$3:$M$13,2,FALSE)&amp;$G154&amp;R$6,'HVAC wts'!$H$7:$R$13254,11,FALSE)</f>
        <v>0</v>
      </c>
      <c r="S154" s="36">
        <f t="shared" si="23"/>
        <v>0</v>
      </c>
      <c r="U154">
        <f>MATCH($A154&amp;U$6,'All applic'!$A$7:$A$59080,0)</f>
        <v>77</v>
      </c>
      <c r="V154">
        <f>MATCH($A154&amp;V$6,'All applic'!$A$7:$A$59080,0)</f>
        <v>78</v>
      </c>
      <c r="W154">
        <f>MATCH($A154&amp;W$6,'All applic'!$A$7:$A$59080,0)</f>
        <v>80</v>
      </c>
      <c r="X154">
        <f>MATCH($A154&amp;X$6,'All applic'!$A$7:$A$59080,0)</f>
        <v>79</v>
      </c>
      <c r="Y154">
        <f>MATCH($A154&amp;Y$6,'All applic'!$A$7:$A$59080,0)</f>
        <v>77</v>
      </c>
      <c r="Z154">
        <f>MATCH($A154&amp;Z$6,'All applic'!$A$7:$A$59080,0)</f>
        <v>80</v>
      </c>
      <c r="AB154" s="28">
        <f>INDEX('All applic'!$H$7:$H$59080,U154)</f>
        <v>1.0760000000000001</v>
      </c>
      <c r="AC154" s="28">
        <f>INDEX('All applic'!$H$7:$H$59080,V154)</f>
        <v>0.80400000000000005</v>
      </c>
      <c r="AD154" s="28">
        <f>INDEX('All applic'!$H$7:$H$59080,W154)</f>
        <v>0.98399999999999999</v>
      </c>
      <c r="AE154" s="28">
        <f>INDEX('All applic'!$H$7:$H$59080,X154)</f>
        <v>0.61799999999999999</v>
      </c>
      <c r="AF154" s="28">
        <f>INDEX('All applic'!$H$7:$H$59080,Y154)</f>
        <v>1.0760000000000001</v>
      </c>
      <c r="AG154" s="28">
        <f>INDEX('All applic'!$H$7:$H$59080,Z154)</f>
        <v>0.98399999999999999</v>
      </c>
      <c r="AH154" s="28"/>
      <c r="AI154" s="28">
        <f>INDEX('All applic'!$I$7:$I$59080,U154)</f>
        <v>2</v>
      </c>
      <c r="AJ154" s="28">
        <f>INDEX('All applic'!$I$7:$I$59080,V154)</f>
        <v>2</v>
      </c>
      <c r="AK154" s="28">
        <f>INDEX('All applic'!$I$7:$I$59080,W154)</f>
        <v>1</v>
      </c>
      <c r="AL154" s="28">
        <f>INDEX('All applic'!$I$7:$I$59080,X154)</f>
        <v>1</v>
      </c>
      <c r="AM154" s="28">
        <f>INDEX('All applic'!$I$7:$I$59080,Y154)</f>
        <v>2</v>
      </c>
      <c r="AN154" s="28">
        <f>INDEX('All applic'!$I$7:$I$59080,Z154)</f>
        <v>1</v>
      </c>
      <c r="AP154">
        <f>INDEX('All applic'!$J$7:$J$59080,U154)</f>
        <v>-3.1399999999999997E-2</v>
      </c>
      <c r="AQ154">
        <v>0</v>
      </c>
      <c r="AR154">
        <f>INDEX('All applic'!$J$7:$J$59080,W154)</f>
        <v>-3.2000000000000001E-2</v>
      </c>
      <c r="AS154">
        <v>0</v>
      </c>
      <c r="AT154">
        <v>0</v>
      </c>
      <c r="AU154">
        <v>0</v>
      </c>
    </row>
    <row r="155" spans="1:47" x14ac:dyDescent="0.25">
      <c r="A155" t="str">
        <f t="shared" si="24"/>
        <v>CFLSFm1985CZ05</v>
      </c>
      <c r="B155" t="str">
        <f t="shared" si="25"/>
        <v>CFLSCESFmCZ051985</v>
      </c>
      <c r="C155" t="s">
        <v>118</v>
      </c>
      <c r="D155" t="s">
        <v>130</v>
      </c>
      <c r="E155" t="s">
        <v>1649</v>
      </c>
      <c r="F155" s="89" t="s">
        <v>67</v>
      </c>
      <c r="G155" t="s">
        <v>104</v>
      </c>
      <c r="H155" t="s">
        <v>1662</v>
      </c>
      <c r="I155" s="34">
        <f t="shared" si="20"/>
        <v>0.96313327276850202</v>
      </c>
      <c r="J155" s="34">
        <f t="shared" si="21"/>
        <v>1.3914163128672237</v>
      </c>
      <c r="K155" s="34">
        <f t="shared" si="22"/>
        <v>-2.9993030303030306E-2</v>
      </c>
      <c r="M155" s="36">
        <f>VLOOKUP("HV_"&amp;$D155&amp;$E155&amp;VLOOKUP($F155,key!$L$3:$M$13,2,FALSE)&amp;$G155&amp;M$6,'HVAC wts'!$H$7:$R$13254,11,FALSE)</f>
        <v>1011.1604</v>
      </c>
      <c r="N155" s="36">
        <f>VLOOKUP("HV_"&amp;$D155&amp;$E155&amp;VLOOKUP($F155,key!$L$3:$M$13,2,FALSE)&amp;$G155&amp;N$6,'HVAC wts'!$H$7:$R$13254,11,FALSE)</f>
        <v>58.112666666666669</v>
      </c>
      <c r="O155" s="36">
        <f>VLOOKUP("HV_"&amp;$D155&amp;$E155&amp;VLOOKUP($F155,key!$L$3:$M$13,2,FALSE)&amp;$G155&amp;O$6,'HVAC wts'!$H$7:$R$13254,11,FALSE)</f>
        <v>1572.1769999999999</v>
      </c>
      <c r="P155" s="36">
        <f>VLOOKUP("HV_"&amp;$D155&amp;$E155&amp;VLOOKUP($F155,key!$L$3:$M$13,2,FALSE)&amp;$G155&amp;P$6,'HVAC wts'!$H$7:$R$13254,11,FALSE)</f>
        <v>90.355000000000004</v>
      </c>
      <c r="Q155" s="36">
        <f>VLOOKUP("HV_"&amp;$D155&amp;$E155&amp;VLOOKUP($F155,key!$L$3:$M$13,2,FALSE)&amp;$G155&amp;Q$6,'HVAC wts'!$H$7:$R$13254,11,FALSE)</f>
        <v>81.357733333333329</v>
      </c>
      <c r="R155" s="36">
        <f>VLOOKUP("HV_"&amp;$D155&amp;$E155&amp;VLOOKUP($F155,key!$L$3:$M$13,2,FALSE)&amp;$G155&amp;R$6,'HVAC wts'!$H$7:$R$13254,11,FALSE)</f>
        <v>126.497</v>
      </c>
      <c r="S155" s="36">
        <f t="shared" si="23"/>
        <v>2939.6597999999994</v>
      </c>
      <c r="U155">
        <f>MATCH($A155&amp;U$6,'All applic'!$A$7:$A$59080,0)</f>
        <v>81</v>
      </c>
      <c r="V155">
        <f>MATCH($A155&amp;V$6,'All applic'!$A$7:$A$59080,0)</f>
        <v>82</v>
      </c>
      <c r="W155">
        <f>MATCH($A155&amp;W$6,'All applic'!$A$7:$A$59080,0)</f>
        <v>84</v>
      </c>
      <c r="X155">
        <f>MATCH($A155&amp;X$6,'All applic'!$A$7:$A$59080,0)</f>
        <v>83</v>
      </c>
      <c r="Y155">
        <f>MATCH($A155&amp;Y$6,'All applic'!$A$7:$A$59080,0)</f>
        <v>81</v>
      </c>
      <c r="Z155">
        <f>MATCH($A155&amp;Z$6,'All applic'!$A$7:$A$59080,0)</f>
        <v>84</v>
      </c>
      <c r="AB155" s="28">
        <f>INDEX('All applic'!$H$7:$H$59080,U155)</f>
        <v>1</v>
      </c>
      <c r="AC155" s="28">
        <f>INDEX('All applic'!$H$7:$H$59080,V155)</f>
        <v>0.67</v>
      </c>
      <c r="AD155" s="28">
        <f>INDEX('All applic'!$H$7:$H$59080,W155)</f>
        <v>0.97599999999999998</v>
      </c>
      <c r="AE155" s="28">
        <f>INDEX('All applic'!$H$7:$H$59080,X155)</f>
        <v>0.46400000000000002</v>
      </c>
      <c r="AF155" s="28">
        <f>INDEX('All applic'!$H$7:$H$59080,Y155)</f>
        <v>1</v>
      </c>
      <c r="AG155" s="28">
        <f>INDEX('All applic'!$H$7:$H$59080,Z155)</f>
        <v>0.97599999999999998</v>
      </c>
      <c r="AH155" s="28"/>
      <c r="AI155" s="28">
        <f>INDEX('All applic'!$I$7:$I$59080,U155)</f>
        <v>2</v>
      </c>
      <c r="AJ155" s="28">
        <f>INDEX('All applic'!$I$7:$I$59080,V155)</f>
        <v>2</v>
      </c>
      <c r="AK155" s="28">
        <f>INDEX('All applic'!$I$7:$I$59080,W155)</f>
        <v>1</v>
      </c>
      <c r="AL155" s="28">
        <f>INDEX('All applic'!$I$7:$I$59080,X155)</f>
        <v>1</v>
      </c>
      <c r="AM155" s="28">
        <f>INDEX('All applic'!$I$7:$I$59080,Y155)</f>
        <v>2</v>
      </c>
      <c r="AN155" s="28">
        <f>INDEX('All applic'!$I$7:$I$59080,Z155)</f>
        <v>1</v>
      </c>
      <c r="AP155">
        <f>INDEX('All applic'!$J$7:$J$59080,U155)</f>
        <v>-3.4130000000000001E-2</v>
      </c>
      <c r="AQ155">
        <v>0</v>
      </c>
      <c r="AR155">
        <f>INDEX('All applic'!$J$7:$J$59080,W155)</f>
        <v>-3.4130000000000001E-2</v>
      </c>
      <c r="AS155">
        <v>0</v>
      </c>
      <c r="AT155">
        <v>0</v>
      </c>
      <c r="AU155">
        <v>0</v>
      </c>
    </row>
    <row r="156" spans="1:47" x14ac:dyDescent="0.25">
      <c r="A156" t="str">
        <f t="shared" si="24"/>
        <v>CFLSFm1985CZ06</v>
      </c>
      <c r="B156" t="str">
        <f t="shared" si="25"/>
        <v>CFLSCESFmCZ061985</v>
      </c>
      <c r="C156" t="s">
        <v>118</v>
      </c>
      <c r="D156" t="s">
        <v>130</v>
      </c>
      <c r="E156" t="s">
        <v>1649</v>
      </c>
      <c r="F156" s="89" t="s">
        <v>67</v>
      </c>
      <c r="G156" t="s">
        <v>105</v>
      </c>
      <c r="H156" t="s">
        <v>1662</v>
      </c>
      <c r="I156" s="34">
        <f t="shared" si="20"/>
        <v>1.0036535624427312</v>
      </c>
      <c r="J156" s="34">
        <f t="shared" si="21"/>
        <v>1.3730507676205874</v>
      </c>
      <c r="K156" s="34">
        <f t="shared" si="22"/>
        <v>-2.2431529825719058E-2</v>
      </c>
      <c r="M156" s="36">
        <f>VLOOKUP("HV_"&amp;$D156&amp;$E156&amp;VLOOKUP($F156,key!$L$3:$M$13,2,FALSE)&amp;$G156&amp;M$6,'HVAC wts'!$H$7:$R$13254,11,FALSE)</f>
        <v>116282.9037</v>
      </c>
      <c r="N156" s="36">
        <f>VLOOKUP("HV_"&amp;$D156&amp;$E156&amp;VLOOKUP($F156,key!$L$3:$M$13,2,FALSE)&amp;$G156&amp;N$6,'HVAC wts'!$H$7:$R$13254,11,FALSE)</f>
        <v>6682.9255000000012</v>
      </c>
      <c r="O156" s="36">
        <f>VLOOKUP("HV_"&amp;$D156&amp;$E156&amp;VLOOKUP($F156,key!$L$3:$M$13,2,FALSE)&amp;$G156&amp;O$6,'HVAC wts'!$H$7:$R$13254,11,FALSE)</f>
        <v>196028.24340000001</v>
      </c>
      <c r="P156" s="36">
        <f>VLOOKUP("HV_"&amp;$D156&amp;$E156&amp;VLOOKUP($F156,key!$L$3:$M$13,2,FALSE)&amp;$G156&amp;P$6,'HVAC wts'!$H$7:$R$13254,11,FALSE)</f>
        <v>11265.991</v>
      </c>
      <c r="Q156" s="36">
        <f>VLOOKUP("HV_"&amp;$D156&amp;$E156&amp;VLOOKUP($F156,key!$L$3:$M$13,2,FALSE)&amp;$G156&amp;Q$6,'HVAC wts'!$H$7:$R$13254,11,FALSE)</f>
        <v>9356.0956999999999</v>
      </c>
      <c r="R156" s="36">
        <f>VLOOKUP("HV_"&amp;$D156&amp;$E156&amp;VLOOKUP($F156,key!$L$3:$M$13,2,FALSE)&amp;$G156&amp;R$6,'HVAC wts'!$H$7:$R$13254,11,FALSE)</f>
        <v>15772.387400000001</v>
      </c>
      <c r="S156" s="36">
        <f t="shared" si="23"/>
        <v>355388.54670000001</v>
      </c>
      <c r="U156">
        <f>MATCH($A156&amp;U$6,'All applic'!$A$7:$A$59080,0)</f>
        <v>85</v>
      </c>
      <c r="V156">
        <f>MATCH($A156&amp;V$6,'All applic'!$A$7:$A$59080,0)</f>
        <v>86</v>
      </c>
      <c r="W156">
        <f>MATCH($A156&amp;W$6,'All applic'!$A$7:$A$59080,0)</f>
        <v>88</v>
      </c>
      <c r="X156">
        <f>MATCH($A156&amp;X$6,'All applic'!$A$7:$A$59080,0)</f>
        <v>87</v>
      </c>
      <c r="Y156">
        <f>MATCH($A156&amp;Y$6,'All applic'!$A$7:$A$59080,0)</f>
        <v>85</v>
      </c>
      <c r="Z156">
        <f>MATCH($A156&amp;Z$6,'All applic'!$A$7:$A$59080,0)</f>
        <v>88</v>
      </c>
      <c r="AB156" s="28">
        <f>INDEX('All applic'!$H$7:$H$59080,U156)</f>
        <v>1.0660000000000001</v>
      </c>
      <c r="AC156" s="28">
        <f>INDEX('All applic'!$H$7:$H$59080,V156)</f>
        <v>0.88</v>
      </c>
      <c r="AD156" s="28">
        <f>INDEX('All applic'!$H$7:$H$59080,W156)</f>
        <v>0.98799999999999999</v>
      </c>
      <c r="AE156" s="28">
        <f>INDEX('All applic'!$H$7:$H$59080,X156)</f>
        <v>0.67600000000000005</v>
      </c>
      <c r="AF156" s="28">
        <f>INDEX('All applic'!$H$7:$H$59080,Y156)</f>
        <v>1.0660000000000001</v>
      </c>
      <c r="AG156" s="28">
        <f>INDEX('All applic'!$H$7:$H$59080,Z156)</f>
        <v>0.98799999999999999</v>
      </c>
      <c r="AH156" s="28"/>
      <c r="AI156" s="28">
        <f>INDEX('All applic'!$I$7:$I$59080,U156)</f>
        <v>2</v>
      </c>
      <c r="AJ156" s="28">
        <f>INDEX('All applic'!$I$7:$I$59080,V156)</f>
        <v>2</v>
      </c>
      <c r="AK156" s="28">
        <f>INDEX('All applic'!$I$7:$I$59080,W156)</f>
        <v>1</v>
      </c>
      <c r="AL156" s="28">
        <f>INDEX('All applic'!$I$7:$I$59080,X156)</f>
        <v>1.0227272727272727</v>
      </c>
      <c r="AM156" s="28">
        <f>INDEX('All applic'!$I$7:$I$59080,Y156)</f>
        <v>2</v>
      </c>
      <c r="AN156" s="28">
        <f>INDEX('All applic'!$I$7:$I$59080,Z156)</f>
        <v>1</v>
      </c>
      <c r="AP156">
        <f>INDEX('All applic'!$J$7:$J$59080,U156)</f>
        <v>-2.5399999999999999E-2</v>
      </c>
      <c r="AQ156">
        <v>0</v>
      </c>
      <c r="AR156">
        <f>INDEX('All applic'!$J$7:$J$59080,W156)</f>
        <v>-2.5600000000000001E-2</v>
      </c>
      <c r="AS156">
        <v>0</v>
      </c>
      <c r="AT156">
        <v>0</v>
      </c>
      <c r="AU156">
        <v>0</v>
      </c>
    </row>
    <row r="157" spans="1:47" x14ac:dyDescent="0.25">
      <c r="A157" t="str">
        <f t="shared" si="24"/>
        <v>CFLSFm1985CZ07</v>
      </c>
      <c r="B157" t="str">
        <f t="shared" si="25"/>
        <v>CFLSCESFmCZ071985</v>
      </c>
      <c r="C157" t="s">
        <v>118</v>
      </c>
      <c r="D157" t="s">
        <v>130</v>
      </c>
      <c r="E157" t="s">
        <v>1649</v>
      </c>
      <c r="F157" s="89" t="s">
        <v>67</v>
      </c>
      <c r="G157" t="s">
        <v>106</v>
      </c>
      <c r="H157" t="s">
        <v>1662</v>
      </c>
      <c r="I157" s="34">
        <f t="shared" si="20"/>
        <v>0</v>
      </c>
      <c r="J157" s="34">
        <f t="shared" si="21"/>
        <v>0</v>
      </c>
      <c r="K157" s="34">
        <f t="shared" si="22"/>
        <v>0</v>
      </c>
      <c r="M157" s="36">
        <f>VLOOKUP("HV_"&amp;$D157&amp;$E157&amp;VLOOKUP($F157,key!$L$3:$M$13,2,FALSE)&amp;$G157&amp;M$6,'HVAC wts'!$H$7:$R$13254,11,FALSE)</f>
        <v>0</v>
      </c>
      <c r="N157" s="36">
        <f>VLOOKUP("HV_"&amp;$D157&amp;$E157&amp;VLOOKUP($F157,key!$L$3:$M$13,2,FALSE)&amp;$G157&amp;N$6,'HVAC wts'!$H$7:$R$13254,11,FALSE)</f>
        <v>0</v>
      </c>
      <c r="O157" s="36">
        <f>VLOOKUP("HV_"&amp;$D157&amp;$E157&amp;VLOOKUP($F157,key!$L$3:$M$13,2,FALSE)&amp;$G157&amp;O$6,'HVAC wts'!$H$7:$R$13254,11,FALSE)</f>
        <v>0</v>
      </c>
      <c r="P157" s="36">
        <f>VLOOKUP("HV_"&amp;$D157&amp;$E157&amp;VLOOKUP($F157,key!$L$3:$M$13,2,FALSE)&amp;$G157&amp;P$6,'HVAC wts'!$H$7:$R$13254,11,FALSE)</f>
        <v>0</v>
      </c>
      <c r="Q157" s="36">
        <f>VLOOKUP("HV_"&amp;$D157&amp;$E157&amp;VLOOKUP($F157,key!$L$3:$M$13,2,FALSE)&amp;$G157&amp;Q$6,'HVAC wts'!$H$7:$R$13254,11,FALSE)</f>
        <v>0</v>
      </c>
      <c r="R157" s="36">
        <f>VLOOKUP("HV_"&amp;$D157&amp;$E157&amp;VLOOKUP($F157,key!$L$3:$M$13,2,FALSE)&amp;$G157&amp;R$6,'HVAC wts'!$H$7:$R$13254,11,FALSE)</f>
        <v>0</v>
      </c>
      <c r="S157" s="36">
        <f t="shared" si="23"/>
        <v>0</v>
      </c>
      <c r="U157">
        <f>MATCH($A157&amp;U$6,'All applic'!$A$7:$A$59080,0)</f>
        <v>89</v>
      </c>
      <c r="V157">
        <f>MATCH($A157&amp;V$6,'All applic'!$A$7:$A$59080,0)</f>
        <v>90</v>
      </c>
      <c r="W157">
        <f>MATCH($A157&amp;W$6,'All applic'!$A$7:$A$59080,0)</f>
        <v>92</v>
      </c>
      <c r="X157">
        <f>MATCH($A157&amp;X$6,'All applic'!$A$7:$A$59080,0)</f>
        <v>91</v>
      </c>
      <c r="Y157">
        <f>MATCH($A157&amp;Y$6,'All applic'!$A$7:$A$59080,0)</f>
        <v>89</v>
      </c>
      <c r="Z157">
        <f>MATCH($A157&amp;Z$6,'All applic'!$A$7:$A$59080,0)</f>
        <v>92</v>
      </c>
      <c r="AB157" s="28">
        <f>INDEX('All applic'!$H$7:$H$59080,U157)</f>
        <v>1.0820000000000001</v>
      </c>
      <c r="AC157" s="28">
        <f>INDEX('All applic'!$H$7:$H$59080,V157)</f>
        <v>0.91800000000000004</v>
      </c>
      <c r="AD157" s="28">
        <f>INDEX('All applic'!$H$7:$H$59080,W157)</f>
        <v>0.99</v>
      </c>
      <c r="AE157" s="28">
        <f>INDEX('All applic'!$H$7:$H$59080,X157)</f>
        <v>0.71799999999999997</v>
      </c>
      <c r="AF157" s="28">
        <f>INDEX('All applic'!$H$7:$H$59080,Y157)</f>
        <v>1.0820000000000001</v>
      </c>
      <c r="AG157" s="28">
        <f>INDEX('All applic'!$H$7:$H$59080,Z157)</f>
        <v>0.99</v>
      </c>
      <c r="AH157" s="28"/>
      <c r="AI157" s="28">
        <f>INDEX('All applic'!$I$7:$I$59080,U157)</f>
        <v>2</v>
      </c>
      <c r="AJ157" s="28">
        <f>INDEX('All applic'!$I$7:$I$59080,V157)</f>
        <v>2</v>
      </c>
      <c r="AK157" s="28">
        <f>INDEX('All applic'!$I$7:$I$59080,W157)</f>
        <v>1.0227272727272727</v>
      </c>
      <c r="AL157" s="28">
        <f>INDEX('All applic'!$I$7:$I$59080,X157)</f>
        <v>1</v>
      </c>
      <c r="AM157" s="28">
        <f>INDEX('All applic'!$I$7:$I$59080,Y157)</f>
        <v>2</v>
      </c>
      <c r="AN157" s="28">
        <f>INDEX('All applic'!$I$7:$I$59080,Z157)</f>
        <v>1.0227272727272727</v>
      </c>
      <c r="AP157">
        <f>INDEX('All applic'!$J$7:$J$59080,U157)</f>
        <v>-2.2600000000000002E-2</v>
      </c>
      <c r="AQ157">
        <v>0</v>
      </c>
      <c r="AR157">
        <f>INDEX('All applic'!$J$7:$J$59080,W157)</f>
        <v>-2.3E-2</v>
      </c>
      <c r="AS157">
        <v>0</v>
      </c>
      <c r="AT157">
        <v>0</v>
      </c>
      <c r="AU157">
        <v>0</v>
      </c>
    </row>
    <row r="158" spans="1:47" x14ac:dyDescent="0.25">
      <c r="A158" t="str">
        <f t="shared" si="24"/>
        <v>CFLSFm1985CZ08</v>
      </c>
      <c r="B158" t="str">
        <f t="shared" si="25"/>
        <v>CFLSCESFmCZ081985</v>
      </c>
      <c r="C158" t="s">
        <v>118</v>
      </c>
      <c r="D158" t="s">
        <v>130</v>
      </c>
      <c r="E158" t="s">
        <v>1649</v>
      </c>
      <c r="F158" s="89" t="s">
        <v>67</v>
      </c>
      <c r="G158" t="s">
        <v>107</v>
      </c>
      <c r="H158" t="s">
        <v>1662</v>
      </c>
      <c r="I158" s="34">
        <f t="shared" si="20"/>
        <v>1.0441974987977449</v>
      </c>
      <c r="J158" s="34">
        <f t="shared" si="21"/>
        <v>1.3347124922541962</v>
      </c>
      <c r="K158" s="34">
        <f t="shared" si="22"/>
        <v>-1.9674778733506849E-2</v>
      </c>
      <c r="M158" s="36">
        <f>VLOOKUP("HV_"&amp;$D158&amp;$E158&amp;VLOOKUP($F158,key!$L$3:$M$13,2,FALSE)&amp;$G158&amp;M$6,'HVAC wts'!$H$7:$R$13254,11,FALSE)</f>
        <v>210262.51349999997</v>
      </c>
      <c r="N158" s="36">
        <f>VLOOKUP("HV_"&amp;$D158&amp;$E158&amp;VLOOKUP($F158,key!$L$3:$M$13,2,FALSE)&amp;$G158&amp;N$6,'HVAC wts'!$H$7:$R$13254,11,FALSE)</f>
        <v>12084.0525</v>
      </c>
      <c r="O158" s="36">
        <f>VLOOKUP("HV_"&amp;$D158&amp;$E158&amp;VLOOKUP($F158,key!$L$3:$M$13,2,FALSE)&amp;$G158&amp;O$6,'HVAC wts'!$H$7:$R$13254,11,FALSE)</f>
        <v>187474.7862</v>
      </c>
      <c r="P158" s="36">
        <f>VLOOKUP("HV_"&amp;$D158&amp;$E158&amp;VLOOKUP($F158,key!$L$3:$M$13,2,FALSE)&amp;$G158&amp;P$6,'HVAC wts'!$H$7:$R$13254,11,FALSE)</f>
        <v>10774.413</v>
      </c>
      <c r="Q158" s="36">
        <f>VLOOKUP("HV_"&amp;$D158&amp;$E158&amp;VLOOKUP($F158,key!$L$3:$M$13,2,FALSE)&amp;$G158&amp;Q$6,'HVAC wts'!$H$7:$R$13254,11,FALSE)</f>
        <v>16917.673499999997</v>
      </c>
      <c r="R158" s="36">
        <f>VLOOKUP("HV_"&amp;$D158&amp;$E158&amp;VLOOKUP($F158,key!$L$3:$M$13,2,FALSE)&amp;$G158&amp;R$6,'HVAC wts'!$H$7:$R$13254,11,FALSE)</f>
        <v>15084.1782</v>
      </c>
      <c r="S158" s="36">
        <f t="shared" si="23"/>
        <v>452597.61689999996</v>
      </c>
      <c r="U158">
        <f>MATCH($A158&amp;U$6,'All applic'!$A$7:$A$59080,0)</f>
        <v>93</v>
      </c>
      <c r="V158">
        <f>MATCH($A158&amp;V$6,'All applic'!$A$7:$A$59080,0)</f>
        <v>94</v>
      </c>
      <c r="W158">
        <f>MATCH($A158&amp;W$6,'All applic'!$A$7:$A$59080,0)</f>
        <v>96</v>
      </c>
      <c r="X158">
        <f>MATCH($A158&amp;X$6,'All applic'!$A$7:$A$59080,0)</f>
        <v>95</v>
      </c>
      <c r="Y158">
        <f>MATCH($A158&amp;Y$6,'All applic'!$A$7:$A$59080,0)</f>
        <v>93</v>
      </c>
      <c r="Z158">
        <f>MATCH($A158&amp;Z$6,'All applic'!$A$7:$A$59080,0)</f>
        <v>96</v>
      </c>
      <c r="AB158" s="28">
        <f>INDEX('All applic'!$H$7:$H$59080,U158)</f>
        <v>1.1100000000000001</v>
      </c>
      <c r="AC158" s="28">
        <f>INDEX('All applic'!$H$7:$H$59080,V158)</f>
        <v>0.96399999999999997</v>
      </c>
      <c r="AD158" s="28">
        <f>INDEX('All applic'!$H$7:$H$59080,W158)</f>
        <v>0.99199999999999999</v>
      </c>
      <c r="AE158" s="28">
        <f>INDEX('All applic'!$H$7:$H$59080,X158)</f>
        <v>0.72799999999999998</v>
      </c>
      <c r="AF158" s="28">
        <f>INDEX('All applic'!$H$7:$H$59080,Y158)</f>
        <v>1.1100000000000001</v>
      </c>
      <c r="AG158" s="28">
        <f>INDEX('All applic'!$H$7:$H$59080,Z158)</f>
        <v>0.99199999999999999</v>
      </c>
      <c r="AH158" s="28"/>
      <c r="AI158" s="28">
        <f>INDEX('All applic'!$I$7:$I$59080,U158)</f>
        <v>1.6136363636363635</v>
      </c>
      <c r="AJ158" s="28">
        <f>INDEX('All applic'!$I$7:$I$59080,V158)</f>
        <v>2</v>
      </c>
      <c r="AK158" s="28">
        <f>INDEX('All applic'!$I$7:$I$59080,W158)</f>
        <v>1</v>
      </c>
      <c r="AL158" s="28">
        <f>INDEX('All applic'!$I$7:$I$59080,X158)</f>
        <v>1</v>
      </c>
      <c r="AM158" s="28">
        <f>INDEX('All applic'!$I$7:$I$59080,Y158)</f>
        <v>1.6136363636363635</v>
      </c>
      <c r="AN158" s="28">
        <f>INDEX('All applic'!$I$7:$I$59080,Z158)</f>
        <v>1</v>
      </c>
      <c r="AP158">
        <f>INDEX('All applic'!$J$7:$J$59080,U158)</f>
        <v>-2.2200000000000001E-2</v>
      </c>
      <c r="AQ158">
        <v>0</v>
      </c>
      <c r="AR158">
        <f>INDEX('All applic'!$J$7:$J$59080,W158)</f>
        <v>-2.2600000000000002E-2</v>
      </c>
      <c r="AS158">
        <v>0</v>
      </c>
      <c r="AT158">
        <v>0</v>
      </c>
      <c r="AU158">
        <v>0</v>
      </c>
    </row>
    <row r="159" spans="1:47" x14ac:dyDescent="0.25">
      <c r="A159" t="str">
        <f t="shared" si="24"/>
        <v>CFLSFm1985CZ09</v>
      </c>
      <c r="B159" t="str">
        <f t="shared" si="25"/>
        <v>CFLSCESFmCZ091985</v>
      </c>
      <c r="C159" t="s">
        <v>118</v>
      </c>
      <c r="D159" t="s">
        <v>130</v>
      </c>
      <c r="E159" t="s">
        <v>1649</v>
      </c>
      <c r="F159" s="89" t="s">
        <v>67</v>
      </c>
      <c r="G159" t="s">
        <v>108</v>
      </c>
      <c r="H159" t="s">
        <v>1662</v>
      </c>
      <c r="I159" s="34">
        <f t="shared" si="20"/>
        <v>1.0914851360254081</v>
      </c>
      <c r="J159" s="34">
        <f t="shared" si="21"/>
        <v>1.6853647735373636</v>
      </c>
      <c r="K159" s="34">
        <f t="shared" si="22"/>
        <v>-1.9401156915532798E-2</v>
      </c>
      <c r="M159" s="36">
        <f>VLOOKUP("HV_"&amp;$D159&amp;$E159&amp;VLOOKUP($F159,key!$L$3:$M$13,2,FALSE)&amp;$G159&amp;M$6,'HVAC wts'!$H$7:$R$13254,11,FALSE)</f>
        <v>363336.67320000002</v>
      </c>
      <c r="N159" s="36">
        <f>VLOOKUP("HV_"&amp;$D159&amp;$E159&amp;VLOOKUP($F159,key!$L$3:$M$13,2,FALSE)&amp;$G159&amp;N$6,'HVAC wts'!$H$7:$R$13254,11,FALSE)</f>
        <v>20881.417999999998</v>
      </c>
      <c r="O159" s="36">
        <f>VLOOKUP("HV_"&amp;$D159&amp;$E159&amp;VLOOKUP($F159,key!$L$3:$M$13,2,FALSE)&amp;$G159&amp;O$6,'HVAC wts'!$H$7:$R$13254,11,FALSE)</f>
        <v>86864.741100000014</v>
      </c>
      <c r="P159" s="36">
        <f>VLOOKUP("HV_"&amp;$D159&amp;$E159&amp;VLOOKUP($F159,key!$L$3:$M$13,2,FALSE)&amp;$G159&amp;P$6,'HVAC wts'!$H$7:$R$13254,11,FALSE)</f>
        <v>4992.2265000000007</v>
      </c>
      <c r="Q159" s="36">
        <f>VLOOKUP("HV_"&amp;$D159&amp;$E159&amp;VLOOKUP($F159,key!$L$3:$M$13,2,FALSE)&amp;$G159&amp;Q$6,'HVAC wts'!$H$7:$R$13254,11,FALSE)</f>
        <v>29233.985200000003</v>
      </c>
      <c r="R159" s="36">
        <f>VLOOKUP("HV_"&amp;$D159&amp;$E159&amp;VLOOKUP($F159,key!$L$3:$M$13,2,FALSE)&amp;$G159&amp;R$6,'HVAC wts'!$H$7:$R$13254,11,FALSE)</f>
        <v>6989.1171000000004</v>
      </c>
      <c r="S159" s="36">
        <f t="shared" si="23"/>
        <v>512298.16109999997</v>
      </c>
      <c r="U159">
        <f>MATCH($A159&amp;U$6,'All applic'!$A$7:$A$59080,0)</f>
        <v>97</v>
      </c>
      <c r="V159">
        <f>MATCH($A159&amp;V$6,'All applic'!$A$7:$A$59080,0)</f>
        <v>98</v>
      </c>
      <c r="W159">
        <f>MATCH($A159&amp;W$6,'All applic'!$A$7:$A$59080,0)</f>
        <v>100</v>
      </c>
      <c r="X159">
        <f>MATCH($A159&amp;X$6,'All applic'!$A$7:$A$59080,0)</f>
        <v>99</v>
      </c>
      <c r="Y159">
        <f>MATCH($A159&amp;Y$6,'All applic'!$A$7:$A$59080,0)</f>
        <v>97</v>
      </c>
      <c r="Z159">
        <f>MATCH($A159&amp;Z$6,'All applic'!$A$7:$A$59080,0)</f>
        <v>100</v>
      </c>
      <c r="AB159" s="28">
        <f>INDEX('All applic'!$H$7:$H$59080,U159)</f>
        <v>1.1259999999999999</v>
      </c>
      <c r="AC159" s="28">
        <f>INDEX('All applic'!$H$7:$H$59080,V159)</f>
        <v>0.98</v>
      </c>
      <c r="AD159" s="28">
        <f>INDEX('All applic'!$H$7:$H$59080,W159)</f>
        <v>0.99199999999999999</v>
      </c>
      <c r="AE159" s="28">
        <f>INDEX('All applic'!$H$7:$H$59080,X159)</f>
        <v>0.71399999999999997</v>
      </c>
      <c r="AF159" s="28">
        <f>INDEX('All applic'!$H$7:$H$59080,Y159)</f>
        <v>1.1259999999999999</v>
      </c>
      <c r="AG159" s="28">
        <f>INDEX('All applic'!$H$7:$H$59080,Z159)</f>
        <v>0.99199999999999999</v>
      </c>
      <c r="AH159" s="28"/>
      <c r="AI159" s="28">
        <f>INDEX('All applic'!$I$7:$I$59080,U159)</f>
        <v>1.8409090909090911</v>
      </c>
      <c r="AJ159" s="28">
        <f>INDEX('All applic'!$I$7:$I$59080,V159)</f>
        <v>2</v>
      </c>
      <c r="AK159" s="28">
        <f>INDEX('All applic'!$I$7:$I$59080,W159)</f>
        <v>1</v>
      </c>
      <c r="AL159" s="28">
        <f>INDEX('All applic'!$I$7:$I$59080,X159)</f>
        <v>1.0227272727272727</v>
      </c>
      <c r="AM159" s="28">
        <f>INDEX('All applic'!$I$7:$I$59080,Y159)</f>
        <v>1.8409090909090911</v>
      </c>
      <c r="AN159" s="28">
        <f>INDEX('All applic'!$I$7:$I$59080,Z159)</f>
        <v>1</v>
      </c>
      <c r="AP159">
        <f>INDEX('All applic'!$J$7:$J$59080,U159)</f>
        <v>-2.1999999999999999E-2</v>
      </c>
      <c r="AQ159">
        <v>0</v>
      </c>
      <c r="AR159">
        <f>INDEX('All applic'!$J$7:$J$59080,W159)</f>
        <v>-2.24E-2</v>
      </c>
      <c r="AS159">
        <v>0</v>
      </c>
      <c r="AT159">
        <v>0</v>
      </c>
      <c r="AU159">
        <v>0</v>
      </c>
    </row>
    <row r="160" spans="1:47" x14ac:dyDescent="0.25">
      <c r="A160" t="str">
        <f t="shared" si="24"/>
        <v>CFLSFm1985CZ10</v>
      </c>
      <c r="B160" t="str">
        <f t="shared" si="25"/>
        <v>CFLSCESFmCZ101985</v>
      </c>
      <c r="C160" t="s">
        <v>118</v>
      </c>
      <c r="D160" t="s">
        <v>130</v>
      </c>
      <c r="E160" t="s">
        <v>1649</v>
      </c>
      <c r="F160" s="89" t="s">
        <v>67</v>
      </c>
      <c r="G160" t="s">
        <v>109</v>
      </c>
      <c r="H160" t="s">
        <v>1662</v>
      </c>
      <c r="I160" s="34">
        <f t="shared" si="20"/>
        <v>1.1057072272739943</v>
      </c>
      <c r="J160" s="34">
        <f t="shared" si="21"/>
        <v>1.9488811312340071</v>
      </c>
      <c r="K160" s="34">
        <f t="shared" si="22"/>
        <v>-2.2866850219637941E-2</v>
      </c>
      <c r="M160" s="36">
        <f>VLOOKUP("HV_"&amp;$D160&amp;$E160&amp;VLOOKUP($F160,key!$L$3:$M$13,2,FALSE)&amp;$G160&amp;M$6,'HVAC wts'!$H$7:$R$13254,11,FALSE)</f>
        <v>411862.56749999995</v>
      </c>
      <c r="N160" s="36">
        <f>VLOOKUP("HV_"&amp;$D160&amp;$E160&amp;VLOOKUP($F160,key!$L$3:$M$13,2,FALSE)&amp;$G160&amp;N$6,'HVAC wts'!$H$7:$R$13254,11,FALSE)</f>
        <v>23670.262500000001</v>
      </c>
      <c r="O160" s="36">
        <f>VLOOKUP("HV_"&amp;$D160&amp;$E160&amp;VLOOKUP($F160,key!$L$3:$M$13,2,FALSE)&amp;$G160&amp;O$6,'HVAC wts'!$H$7:$R$13254,11,FALSE)</f>
        <v>22704.529200000008</v>
      </c>
      <c r="P160" s="36">
        <f>VLOOKUP("HV_"&amp;$D160&amp;$E160&amp;VLOOKUP($F160,key!$L$3:$M$13,2,FALSE)&amp;$G160&amp;P$6,'HVAC wts'!$H$7:$R$13254,11,FALSE)</f>
        <v>1304.8580000000004</v>
      </c>
      <c r="Q160" s="36">
        <f>VLOOKUP("HV_"&amp;$D160&amp;$E160&amp;VLOOKUP($F160,key!$L$3:$M$13,2,FALSE)&amp;$G160&amp;Q$6,'HVAC wts'!$H$7:$R$13254,11,FALSE)</f>
        <v>33138.3675</v>
      </c>
      <c r="R160" s="36">
        <f>VLOOKUP("HV_"&amp;$D160&amp;$E160&amp;VLOOKUP($F160,key!$L$3:$M$13,2,FALSE)&amp;$G160&amp;R$6,'HVAC wts'!$H$7:$R$13254,11,FALSE)</f>
        <v>1826.8012000000008</v>
      </c>
      <c r="S160" s="36">
        <f t="shared" si="23"/>
        <v>494507.38589999994</v>
      </c>
      <c r="U160">
        <f>MATCH($A160&amp;U$6,'All applic'!$A$7:$A$59080,0)</f>
        <v>101</v>
      </c>
      <c r="V160">
        <f>MATCH($A160&amp;V$6,'All applic'!$A$7:$A$59080,0)</f>
        <v>102</v>
      </c>
      <c r="W160">
        <f>MATCH($A160&amp;W$6,'All applic'!$A$7:$A$59080,0)</f>
        <v>104</v>
      </c>
      <c r="X160">
        <f>MATCH($A160&amp;X$6,'All applic'!$A$7:$A$59080,0)</f>
        <v>103</v>
      </c>
      <c r="Y160">
        <f>MATCH($A160&amp;Y$6,'All applic'!$A$7:$A$59080,0)</f>
        <v>101</v>
      </c>
      <c r="Z160">
        <f>MATCH($A160&amp;Z$6,'All applic'!$A$7:$A$59080,0)</f>
        <v>104</v>
      </c>
      <c r="AB160" s="28">
        <f>INDEX('All applic'!$H$7:$H$59080,U160)</f>
        <v>1.1220000000000001</v>
      </c>
      <c r="AC160" s="28">
        <f>INDEX('All applic'!$H$7:$H$59080,V160)</f>
        <v>0.94399999999999995</v>
      </c>
      <c r="AD160" s="28">
        <f>INDEX('All applic'!$H$7:$H$59080,W160)</f>
        <v>0.99</v>
      </c>
      <c r="AE160" s="28">
        <f>INDEX('All applic'!$H$7:$H$59080,X160)</f>
        <v>0.65800000000000003</v>
      </c>
      <c r="AF160" s="28">
        <f>INDEX('All applic'!$H$7:$H$59080,Y160)</f>
        <v>1.1220000000000001</v>
      </c>
      <c r="AG160" s="28">
        <f>INDEX('All applic'!$H$7:$H$59080,Z160)</f>
        <v>0.99</v>
      </c>
      <c r="AH160" s="28"/>
      <c r="AI160" s="28">
        <f>INDEX('All applic'!$I$7:$I$59080,U160)</f>
        <v>2</v>
      </c>
      <c r="AJ160" s="28">
        <f>INDEX('All applic'!$I$7:$I$59080,V160)</f>
        <v>2</v>
      </c>
      <c r="AK160" s="28">
        <f>INDEX('All applic'!$I$7:$I$59080,W160)</f>
        <v>1.0227272727272727</v>
      </c>
      <c r="AL160" s="28">
        <f>INDEX('All applic'!$I$7:$I$59080,X160)</f>
        <v>1</v>
      </c>
      <c r="AM160" s="28">
        <f>INDEX('All applic'!$I$7:$I$59080,Y160)</f>
        <v>2</v>
      </c>
      <c r="AN160" s="28">
        <f>INDEX('All applic'!$I$7:$I$59080,Z160)</f>
        <v>1.0227272727272727</v>
      </c>
      <c r="AP160">
        <f>INDEX('All applic'!$J$7:$J$59080,U160)</f>
        <v>-2.5999999999999999E-2</v>
      </c>
      <c r="AQ160">
        <v>0</v>
      </c>
      <c r="AR160">
        <f>INDEX('All applic'!$J$7:$J$59080,W160)</f>
        <v>-2.64E-2</v>
      </c>
      <c r="AS160">
        <v>0</v>
      </c>
      <c r="AT160">
        <v>0</v>
      </c>
      <c r="AU160">
        <v>0</v>
      </c>
    </row>
    <row r="161" spans="1:47" x14ac:dyDescent="0.25">
      <c r="A161" t="str">
        <f t="shared" si="24"/>
        <v>CFLSFm1985CZ11</v>
      </c>
      <c r="B161" t="str">
        <f t="shared" si="25"/>
        <v>CFLSCESFmCZ111985</v>
      </c>
      <c r="C161" t="s">
        <v>118</v>
      </c>
      <c r="D161" t="s">
        <v>130</v>
      </c>
      <c r="E161" t="s">
        <v>1649</v>
      </c>
      <c r="F161" s="89" t="s">
        <v>67</v>
      </c>
      <c r="G161" t="s">
        <v>110</v>
      </c>
      <c r="H161" t="s">
        <v>1662</v>
      </c>
      <c r="I161" s="34">
        <f t="shared" si="20"/>
        <v>0</v>
      </c>
      <c r="J161" s="34">
        <f t="shared" si="21"/>
        <v>0</v>
      </c>
      <c r="K161" s="34">
        <f t="shared" si="22"/>
        <v>0</v>
      </c>
      <c r="M161" s="36">
        <f>VLOOKUP("HV_"&amp;$D161&amp;$E161&amp;VLOOKUP($F161,key!$L$3:$M$13,2,FALSE)&amp;$G161&amp;M$6,'HVAC wts'!$H$7:$R$13254,11,FALSE)</f>
        <v>0</v>
      </c>
      <c r="N161" s="36">
        <f>VLOOKUP("HV_"&amp;$D161&amp;$E161&amp;VLOOKUP($F161,key!$L$3:$M$13,2,FALSE)&amp;$G161&amp;N$6,'HVAC wts'!$H$7:$R$13254,11,FALSE)</f>
        <v>0</v>
      </c>
      <c r="O161" s="36">
        <f>VLOOKUP("HV_"&amp;$D161&amp;$E161&amp;VLOOKUP($F161,key!$L$3:$M$13,2,FALSE)&amp;$G161&amp;O$6,'HVAC wts'!$H$7:$R$13254,11,FALSE)</f>
        <v>0</v>
      </c>
      <c r="P161" s="36">
        <f>VLOOKUP("HV_"&amp;$D161&amp;$E161&amp;VLOOKUP($F161,key!$L$3:$M$13,2,FALSE)&amp;$G161&amp;P$6,'HVAC wts'!$H$7:$R$13254,11,FALSE)</f>
        <v>0</v>
      </c>
      <c r="Q161" s="36">
        <f>VLOOKUP("HV_"&amp;$D161&amp;$E161&amp;VLOOKUP($F161,key!$L$3:$M$13,2,FALSE)&amp;$G161&amp;Q$6,'HVAC wts'!$H$7:$R$13254,11,FALSE)</f>
        <v>0</v>
      </c>
      <c r="R161" s="36">
        <f>VLOOKUP("HV_"&amp;$D161&amp;$E161&amp;VLOOKUP($F161,key!$L$3:$M$13,2,FALSE)&amp;$G161&amp;R$6,'HVAC wts'!$H$7:$R$13254,11,FALSE)</f>
        <v>0</v>
      </c>
      <c r="S161" s="36">
        <f t="shared" si="23"/>
        <v>0</v>
      </c>
      <c r="U161">
        <f>MATCH($A161&amp;U$6,'All applic'!$A$7:$A$59080,0)</f>
        <v>105</v>
      </c>
      <c r="V161">
        <f>MATCH($A161&amp;V$6,'All applic'!$A$7:$A$59080,0)</f>
        <v>106</v>
      </c>
      <c r="W161">
        <f>MATCH($A161&amp;W$6,'All applic'!$A$7:$A$59080,0)</f>
        <v>108</v>
      </c>
      <c r="X161">
        <f>MATCH($A161&amp;X$6,'All applic'!$A$7:$A$59080,0)</f>
        <v>107</v>
      </c>
      <c r="Y161">
        <f>MATCH($A161&amp;Y$6,'All applic'!$A$7:$A$59080,0)</f>
        <v>105</v>
      </c>
      <c r="Z161">
        <f>MATCH($A161&amp;Z$6,'All applic'!$A$7:$A$59080,0)</f>
        <v>108</v>
      </c>
      <c r="AB161" s="28">
        <f>INDEX('All applic'!$H$7:$H$59080,U161)</f>
        <v>1.1459999999999999</v>
      </c>
      <c r="AC161" s="28">
        <f>INDEX('All applic'!$H$7:$H$59080,V161)</f>
        <v>0.91600000000000004</v>
      </c>
      <c r="AD161" s="28">
        <f>INDEX('All applic'!$H$7:$H$59080,W161)</f>
        <v>0.98799999999999999</v>
      </c>
      <c r="AE161" s="28">
        <f>INDEX('All applic'!$H$7:$H$59080,X161)</f>
        <v>0.59</v>
      </c>
      <c r="AF161" s="28">
        <f>INDEX('All applic'!$H$7:$H$59080,Y161)</f>
        <v>1.1459999999999999</v>
      </c>
      <c r="AG161" s="28">
        <f>INDEX('All applic'!$H$7:$H$59080,Z161)</f>
        <v>0.98799999999999999</v>
      </c>
      <c r="AH161" s="28"/>
      <c r="AI161" s="28">
        <f>INDEX('All applic'!$I$7:$I$59080,U161)</f>
        <v>1.975609756097561</v>
      </c>
      <c r="AJ161" s="28">
        <f>INDEX('All applic'!$I$7:$I$59080,V161)</f>
        <v>2</v>
      </c>
      <c r="AK161" s="28">
        <f>INDEX('All applic'!$I$7:$I$59080,W161)</f>
        <v>1</v>
      </c>
      <c r="AL161" s="28">
        <f>INDEX('All applic'!$I$7:$I$59080,X161)</f>
        <v>1</v>
      </c>
      <c r="AM161" s="28">
        <f>INDEX('All applic'!$I$7:$I$59080,Y161)</f>
        <v>1.975609756097561</v>
      </c>
      <c r="AN161" s="28">
        <f>INDEX('All applic'!$I$7:$I$59080,Z161)</f>
        <v>1</v>
      </c>
      <c r="AP161">
        <f>INDEX('All applic'!$J$7:$J$59080,U161)</f>
        <v>-3.0800000000000001E-2</v>
      </c>
      <c r="AQ161">
        <v>0</v>
      </c>
      <c r="AR161">
        <f>INDEX('All applic'!$J$7:$J$59080,W161)</f>
        <v>-3.1199999999999999E-2</v>
      </c>
      <c r="AS161">
        <v>0</v>
      </c>
      <c r="AT161">
        <v>0</v>
      </c>
      <c r="AU161">
        <v>0</v>
      </c>
    </row>
    <row r="162" spans="1:47" x14ac:dyDescent="0.25">
      <c r="A162" t="str">
        <f t="shared" si="24"/>
        <v>CFLSFm1985CZ12</v>
      </c>
      <c r="B162" t="str">
        <f t="shared" si="25"/>
        <v>CFLSCESFmCZ121985</v>
      </c>
      <c r="C162" t="s">
        <v>118</v>
      </c>
      <c r="D162" t="s">
        <v>130</v>
      </c>
      <c r="E162" t="s">
        <v>1649</v>
      </c>
      <c r="F162" s="89" t="s">
        <v>67</v>
      </c>
      <c r="G162" t="s">
        <v>111</v>
      </c>
      <c r="H162" t="s">
        <v>1662</v>
      </c>
      <c r="I162" s="34">
        <f t="shared" si="20"/>
        <v>0</v>
      </c>
      <c r="J162" s="34">
        <f t="shared" si="21"/>
        <v>0</v>
      </c>
      <c r="K162" s="34">
        <f t="shared" si="22"/>
        <v>0</v>
      </c>
      <c r="M162" s="36">
        <f>VLOOKUP("HV_"&amp;$D162&amp;$E162&amp;VLOOKUP($F162,key!$L$3:$M$13,2,FALSE)&amp;$G162&amp;M$6,'HVAC wts'!$H$7:$R$13254,11,FALSE)</f>
        <v>0</v>
      </c>
      <c r="N162" s="36">
        <f>VLOOKUP("HV_"&amp;$D162&amp;$E162&amp;VLOOKUP($F162,key!$L$3:$M$13,2,FALSE)&amp;$G162&amp;N$6,'HVAC wts'!$H$7:$R$13254,11,FALSE)</f>
        <v>0</v>
      </c>
      <c r="O162" s="36">
        <f>VLOOKUP("HV_"&amp;$D162&amp;$E162&amp;VLOOKUP($F162,key!$L$3:$M$13,2,FALSE)&amp;$G162&amp;O$6,'HVAC wts'!$H$7:$R$13254,11,FALSE)</f>
        <v>0</v>
      </c>
      <c r="P162" s="36">
        <f>VLOOKUP("HV_"&amp;$D162&amp;$E162&amp;VLOOKUP($F162,key!$L$3:$M$13,2,FALSE)&amp;$G162&amp;P$6,'HVAC wts'!$H$7:$R$13254,11,FALSE)</f>
        <v>0</v>
      </c>
      <c r="Q162" s="36">
        <f>VLOOKUP("HV_"&amp;$D162&amp;$E162&amp;VLOOKUP($F162,key!$L$3:$M$13,2,FALSE)&amp;$G162&amp;Q$6,'HVAC wts'!$H$7:$R$13254,11,FALSE)</f>
        <v>0</v>
      </c>
      <c r="R162" s="36">
        <f>VLOOKUP("HV_"&amp;$D162&amp;$E162&amp;VLOOKUP($F162,key!$L$3:$M$13,2,FALSE)&amp;$G162&amp;R$6,'HVAC wts'!$H$7:$R$13254,11,FALSE)</f>
        <v>0</v>
      </c>
      <c r="S162" s="36">
        <f t="shared" si="23"/>
        <v>0</v>
      </c>
      <c r="U162">
        <f>MATCH($A162&amp;U$6,'All applic'!$A$7:$A$59080,0)</f>
        <v>109</v>
      </c>
      <c r="V162">
        <f>MATCH($A162&amp;V$6,'All applic'!$A$7:$A$59080,0)</f>
        <v>110</v>
      </c>
      <c r="W162">
        <f>MATCH($A162&amp;W$6,'All applic'!$A$7:$A$59080,0)</f>
        <v>112</v>
      </c>
      <c r="X162">
        <f>MATCH($A162&amp;X$6,'All applic'!$A$7:$A$59080,0)</f>
        <v>111</v>
      </c>
      <c r="Y162">
        <f>MATCH($A162&amp;Y$6,'All applic'!$A$7:$A$59080,0)</f>
        <v>109</v>
      </c>
      <c r="Z162">
        <f>MATCH($A162&amp;Z$6,'All applic'!$A$7:$A$59080,0)</f>
        <v>112</v>
      </c>
      <c r="AB162" s="28">
        <f>INDEX('All applic'!$H$7:$H$59080,U162)</f>
        <v>1.0960000000000001</v>
      </c>
      <c r="AC162" s="28">
        <f>INDEX('All applic'!$H$7:$H$59080,V162)</f>
        <v>0.86399999999999999</v>
      </c>
      <c r="AD162" s="28">
        <f>INDEX('All applic'!$H$7:$H$59080,W162)</f>
        <v>0.98799999999999999</v>
      </c>
      <c r="AE162" s="28">
        <f>INDEX('All applic'!$H$7:$H$59080,X162)</f>
        <v>0.60199999999999998</v>
      </c>
      <c r="AF162" s="28">
        <f>INDEX('All applic'!$H$7:$H$59080,Y162)</f>
        <v>1.0960000000000001</v>
      </c>
      <c r="AG162" s="28">
        <f>INDEX('All applic'!$H$7:$H$59080,Z162)</f>
        <v>0.98799999999999999</v>
      </c>
      <c r="AH162" s="28"/>
      <c r="AI162" s="28">
        <f>INDEX('All applic'!$I$7:$I$59080,U162)</f>
        <v>2</v>
      </c>
      <c r="AJ162" s="28">
        <f>INDEX('All applic'!$I$7:$I$59080,V162)</f>
        <v>2</v>
      </c>
      <c r="AK162" s="28">
        <f>INDEX('All applic'!$I$7:$I$59080,W162)</f>
        <v>1</v>
      </c>
      <c r="AL162" s="28">
        <f>INDEX('All applic'!$I$7:$I$59080,X162)</f>
        <v>1</v>
      </c>
      <c r="AM162" s="28">
        <f>INDEX('All applic'!$I$7:$I$59080,Y162)</f>
        <v>2</v>
      </c>
      <c r="AN162" s="28">
        <f>INDEX('All applic'!$I$7:$I$59080,Z162)</f>
        <v>1</v>
      </c>
      <c r="AP162">
        <f>INDEX('All applic'!$J$7:$J$59080,U162)</f>
        <v>-3.0199999999999998E-2</v>
      </c>
      <c r="AQ162">
        <v>0</v>
      </c>
      <c r="AR162">
        <f>INDEX('All applic'!$J$7:$J$59080,W162)</f>
        <v>-3.04E-2</v>
      </c>
      <c r="AS162">
        <v>0</v>
      </c>
      <c r="AT162">
        <v>0</v>
      </c>
      <c r="AU162">
        <v>0</v>
      </c>
    </row>
    <row r="163" spans="1:47" x14ac:dyDescent="0.25">
      <c r="A163" t="str">
        <f t="shared" si="24"/>
        <v>CFLSFm1985CZ13</v>
      </c>
      <c r="B163" t="str">
        <f t="shared" si="25"/>
        <v>CFLSCESFmCZ131985</v>
      </c>
      <c r="C163" t="s">
        <v>118</v>
      </c>
      <c r="D163" t="s">
        <v>130</v>
      </c>
      <c r="E163" t="s">
        <v>1649</v>
      </c>
      <c r="F163" s="89" t="s">
        <v>67</v>
      </c>
      <c r="G163" t="s">
        <v>112</v>
      </c>
      <c r="H163" t="s">
        <v>1662</v>
      </c>
      <c r="I163" s="34">
        <f t="shared" si="20"/>
        <v>1.1323534833219477</v>
      </c>
      <c r="J163" s="34">
        <f t="shared" si="21"/>
        <v>1.8445639965642591</v>
      </c>
      <c r="K163" s="34">
        <f t="shared" si="22"/>
        <v>-2.5315820964669614E-2</v>
      </c>
      <c r="M163" s="36">
        <f>VLOOKUP("HV_"&amp;$D163&amp;$E163&amp;VLOOKUP($F163,key!$L$3:$M$13,2,FALSE)&amp;$G163&amp;M$6,'HVAC wts'!$H$7:$R$13254,11,FALSE)</f>
        <v>62398.035600000003</v>
      </c>
      <c r="N163" s="36">
        <f>VLOOKUP("HV_"&amp;$D163&amp;$E163&amp;VLOOKUP($F163,key!$L$3:$M$13,2,FALSE)&amp;$G163&amp;N$6,'HVAC wts'!$H$7:$R$13254,11,FALSE)</f>
        <v>3586.0939999999996</v>
      </c>
      <c r="O163" s="36">
        <f>VLOOKUP("HV_"&amp;$D163&amp;$E163&amp;VLOOKUP($F163,key!$L$3:$M$13,2,FALSE)&amp;$G163&amp;O$6,'HVAC wts'!$H$7:$R$13254,11,FALSE)</f>
        <v>1217.9826000000044</v>
      </c>
      <c r="P163" s="36">
        <f>VLOOKUP("HV_"&amp;$D163&amp;$E163&amp;VLOOKUP($F163,key!$L$3:$M$13,2,FALSE)&amp;$G163&amp;P$6,'HVAC wts'!$H$7:$R$13254,11,FALSE)</f>
        <v>69.999000000000265</v>
      </c>
      <c r="Q163" s="36">
        <f>VLOOKUP("HV_"&amp;$D163&amp;$E163&amp;VLOOKUP($F163,key!$L$3:$M$13,2,FALSE)&amp;$G163&amp;Q$6,'HVAC wts'!$H$7:$R$13254,11,FALSE)</f>
        <v>5020.5315999999993</v>
      </c>
      <c r="R163" s="36">
        <f>VLOOKUP("HV_"&amp;$D163&amp;$E163&amp;VLOOKUP($F163,key!$L$3:$M$13,2,FALSE)&amp;$G163&amp;R$6,'HVAC wts'!$H$7:$R$13254,11,FALSE)</f>
        <v>97.998600000000366</v>
      </c>
      <c r="S163" s="36">
        <f t="shared" si="23"/>
        <v>72390.641400000008</v>
      </c>
      <c r="U163">
        <f>MATCH($A163&amp;U$6,'All applic'!$A$7:$A$59080,0)</f>
        <v>113</v>
      </c>
      <c r="V163">
        <f>MATCH($A163&amp;V$6,'All applic'!$A$7:$A$59080,0)</f>
        <v>114</v>
      </c>
      <c r="W163">
        <f>MATCH($A163&amp;W$6,'All applic'!$A$7:$A$59080,0)</f>
        <v>116</v>
      </c>
      <c r="X163">
        <f>MATCH($A163&amp;X$6,'All applic'!$A$7:$A$59080,0)</f>
        <v>115</v>
      </c>
      <c r="Y163">
        <f>MATCH($A163&amp;Y$6,'All applic'!$A$7:$A$59080,0)</f>
        <v>113</v>
      </c>
      <c r="Z163">
        <f>MATCH($A163&amp;Z$6,'All applic'!$A$7:$A$59080,0)</f>
        <v>116</v>
      </c>
      <c r="AB163" s="28">
        <f>INDEX('All applic'!$H$7:$H$59080,U163)</f>
        <v>1.1459999999999999</v>
      </c>
      <c r="AC163" s="28">
        <f>INDEX('All applic'!$H$7:$H$59080,V163)</f>
        <v>0.93799999999999994</v>
      </c>
      <c r="AD163" s="28">
        <f>INDEX('All applic'!$H$7:$H$59080,W163)</f>
        <v>0.99</v>
      </c>
      <c r="AE163" s="28">
        <f>INDEX('All applic'!$H$7:$H$59080,X163)</f>
        <v>0.622</v>
      </c>
      <c r="AF163" s="28">
        <f>INDEX('All applic'!$H$7:$H$59080,Y163)</f>
        <v>1.1459999999999999</v>
      </c>
      <c r="AG163" s="28">
        <f>INDEX('All applic'!$H$7:$H$59080,Z163)</f>
        <v>0.99</v>
      </c>
      <c r="AH163" s="28"/>
      <c r="AI163" s="28">
        <f>INDEX('All applic'!$I$7:$I$59080,U163)</f>
        <v>1.8536585365853657</v>
      </c>
      <c r="AJ163" s="28">
        <f>INDEX('All applic'!$I$7:$I$59080,V163)</f>
        <v>2</v>
      </c>
      <c r="AK163" s="28">
        <f>INDEX('All applic'!$I$7:$I$59080,W163)</f>
        <v>1</v>
      </c>
      <c r="AL163" s="28">
        <f>INDEX('All applic'!$I$7:$I$59080,X163)</f>
        <v>1</v>
      </c>
      <c r="AM163" s="28">
        <f>INDEX('All applic'!$I$7:$I$59080,Y163)</f>
        <v>1.8536585365853657</v>
      </c>
      <c r="AN163" s="28">
        <f>INDEX('All applic'!$I$7:$I$59080,Z163)</f>
        <v>1</v>
      </c>
      <c r="AP163">
        <f>INDEX('All applic'!$J$7:$J$59080,U163)</f>
        <v>-2.8799999999999999E-2</v>
      </c>
      <c r="AQ163">
        <v>0</v>
      </c>
      <c r="AR163">
        <f>INDEX('All applic'!$J$7:$J$59080,W163)</f>
        <v>-2.92E-2</v>
      </c>
      <c r="AS163">
        <v>0</v>
      </c>
      <c r="AT163">
        <v>0</v>
      </c>
      <c r="AU163">
        <v>0</v>
      </c>
    </row>
    <row r="164" spans="1:47" x14ac:dyDescent="0.25">
      <c r="A164" t="str">
        <f t="shared" si="24"/>
        <v>CFLSFm1985CZ14</v>
      </c>
      <c r="B164" t="str">
        <f t="shared" si="25"/>
        <v>CFLSCESFmCZ141985</v>
      </c>
      <c r="C164" t="s">
        <v>118</v>
      </c>
      <c r="D164" t="s">
        <v>130</v>
      </c>
      <c r="E164" t="s">
        <v>1649</v>
      </c>
      <c r="F164" s="89" t="s">
        <v>67</v>
      </c>
      <c r="G164" t="s">
        <v>113</v>
      </c>
      <c r="H164" t="s">
        <v>1662</v>
      </c>
      <c r="I164" s="34">
        <f t="shared" si="20"/>
        <v>1.1383761177164378</v>
      </c>
      <c r="J164" s="34">
        <f t="shared" si="21"/>
        <v>1.7200045214751871</v>
      </c>
      <c r="K164" s="34">
        <f t="shared" si="22"/>
        <v>-2.7081217790298939E-2</v>
      </c>
      <c r="M164" s="36">
        <f>VLOOKUP("HV_"&amp;$D164&amp;$E164&amp;VLOOKUP($F164,key!$L$3:$M$13,2,FALSE)&amp;$G164&amp;M$6,'HVAC wts'!$H$7:$R$13254,11,FALSE)</f>
        <v>162114.72120000003</v>
      </c>
      <c r="N164" s="36">
        <f>VLOOKUP("HV_"&amp;$D164&amp;$E164&amp;VLOOKUP($F164,key!$L$3:$M$13,2,FALSE)&amp;$G164&amp;N$6,'HVAC wts'!$H$7:$R$13254,11,FALSE)</f>
        <v>9316.9380000000001</v>
      </c>
      <c r="O164" s="36">
        <f>VLOOKUP("HV_"&amp;$D164&amp;$E164&amp;VLOOKUP($F164,key!$L$3:$M$13,2,FALSE)&amp;$G164&amp;O$6,'HVAC wts'!$H$7:$R$13254,11,FALSE)</f>
        <v>7000.602899999998</v>
      </c>
      <c r="P164" s="36">
        <f>VLOOKUP("HV_"&amp;$D164&amp;$E164&amp;VLOOKUP($F164,key!$L$3:$M$13,2,FALSE)&amp;$G164&amp;P$6,'HVAC wts'!$H$7:$R$13254,11,FALSE)</f>
        <v>402.3334999999999</v>
      </c>
      <c r="Q164" s="36">
        <f>VLOOKUP("HV_"&amp;$D164&amp;$E164&amp;VLOOKUP($F164,key!$L$3:$M$13,2,FALSE)&amp;$G164&amp;Q$6,'HVAC wts'!$H$7:$R$13254,11,FALSE)</f>
        <v>13043.7132</v>
      </c>
      <c r="R164" s="36">
        <f>VLOOKUP("HV_"&amp;$D164&amp;$E164&amp;VLOOKUP($F164,key!$L$3:$M$13,2,FALSE)&amp;$G164&amp;R$6,'HVAC wts'!$H$7:$R$13254,11,FALSE)</f>
        <v>563.26689999999996</v>
      </c>
      <c r="S164" s="36">
        <f t="shared" si="23"/>
        <v>192441.57570000002</v>
      </c>
      <c r="U164">
        <f>MATCH($A164&amp;U$6,'All applic'!$A$7:$A$59080,0)</f>
        <v>117</v>
      </c>
      <c r="V164">
        <f>MATCH($A164&amp;V$6,'All applic'!$A$7:$A$59080,0)</f>
        <v>118</v>
      </c>
      <c r="W164">
        <f>MATCH($A164&amp;W$6,'All applic'!$A$7:$A$59080,0)</f>
        <v>120</v>
      </c>
      <c r="X164">
        <f>MATCH($A164&amp;X$6,'All applic'!$A$7:$A$59080,0)</f>
        <v>119</v>
      </c>
      <c r="Y164">
        <f>MATCH($A164&amp;Y$6,'All applic'!$A$7:$A$59080,0)</f>
        <v>117</v>
      </c>
      <c r="Z164">
        <f>MATCH($A164&amp;Z$6,'All applic'!$A$7:$A$59080,0)</f>
        <v>120</v>
      </c>
      <c r="AB164" s="28">
        <f>INDEX('All applic'!$H$7:$H$59080,U164)</f>
        <v>1.1579999999999999</v>
      </c>
      <c r="AC164" s="28">
        <f>INDEX('All applic'!$H$7:$H$59080,V164)</f>
        <v>0.91400000000000003</v>
      </c>
      <c r="AD164" s="28">
        <f>INDEX('All applic'!$H$7:$H$59080,W164)</f>
        <v>0.98799999999999999</v>
      </c>
      <c r="AE164" s="28">
        <f>INDEX('All applic'!$H$7:$H$59080,X164)</f>
        <v>0.61799999999999999</v>
      </c>
      <c r="AF164" s="28">
        <f>INDEX('All applic'!$H$7:$H$59080,Y164)</f>
        <v>1.1579999999999999</v>
      </c>
      <c r="AG164" s="28">
        <f>INDEX('All applic'!$H$7:$H$59080,Z164)</f>
        <v>0.98799999999999999</v>
      </c>
      <c r="AH164" s="28"/>
      <c r="AI164" s="28">
        <f>INDEX('All applic'!$I$7:$I$59080,U164)</f>
        <v>1.7380952380952379</v>
      </c>
      <c r="AJ164" s="28">
        <f>INDEX('All applic'!$I$7:$I$59080,V164)</f>
        <v>1.9761904761904763</v>
      </c>
      <c r="AK164" s="28">
        <f>INDEX('All applic'!$I$7:$I$59080,W164)</f>
        <v>1.0238095238095237</v>
      </c>
      <c r="AL164" s="28">
        <f>INDEX('All applic'!$I$7:$I$59080,X164)</f>
        <v>1</v>
      </c>
      <c r="AM164" s="28">
        <f>INDEX('All applic'!$I$7:$I$59080,Y164)</f>
        <v>1.7380952380952379</v>
      </c>
      <c r="AN164" s="28">
        <f>INDEX('All applic'!$I$7:$I$59080,Z164)</f>
        <v>1.0238095238095237</v>
      </c>
      <c r="AP164">
        <f>INDEX('All applic'!$J$7:$J$59080,U164)</f>
        <v>-3.0800000000000001E-2</v>
      </c>
      <c r="AQ164">
        <v>0</v>
      </c>
      <c r="AR164">
        <f>INDEX('All applic'!$J$7:$J$59080,W164)</f>
        <v>-3.1199999999999999E-2</v>
      </c>
      <c r="AS164">
        <v>0</v>
      </c>
      <c r="AT164">
        <v>0</v>
      </c>
      <c r="AU164">
        <v>0</v>
      </c>
    </row>
    <row r="165" spans="1:47" x14ac:dyDescent="0.25">
      <c r="A165" t="str">
        <f t="shared" si="24"/>
        <v>CFLSFm1985CZ15</v>
      </c>
      <c r="B165" t="str">
        <f t="shared" si="25"/>
        <v>CFLSCESFmCZ151985</v>
      </c>
      <c r="C165" t="s">
        <v>118</v>
      </c>
      <c r="D165" t="s">
        <v>130</v>
      </c>
      <c r="E165" t="s">
        <v>1649</v>
      </c>
      <c r="F165" s="89" t="s">
        <v>67</v>
      </c>
      <c r="G165" t="s">
        <v>114</v>
      </c>
      <c r="H165" t="s">
        <v>1662</v>
      </c>
      <c r="I165" s="34">
        <f t="shared" si="20"/>
        <v>1.2268809060521328</v>
      </c>
      <c r="J165" s="34">
        <f t="shared" si="21"/>
        <v>1.7429072490365938</v>
      </c>
      <c r="K165" s="34">
        <f t="shared" si="22"/>
        <v>-1.1391421712032446E-2</v>
      </c>
      <c r="M165" s="36">
        <f>VLOOKUP("HV_"&amp;$D165&amp;$E165&amp;VLOOKUP($F165,key!$L$3:$M$13,2,FALSE)&amp;$G165&amp;M$6,'HVAC wts'!$H$7:$R$13254,11,FALSE)</f>
        <v>42333.530099999996</v>
      </c>
      <c r="N165" s="36">
        <f>VLOOKUP("HV_"&amp;$D165&amp;$E165&amp;VLOOKUP($F165,key!$L$3:$M$13,2,FALSE)&amp;$G165&amp;N$6,'HVAC wts'!$H$7:$R$13254,11,FALSE)</f>
        <v>2432.9614999999999</v>
      </c>
      <c r="O165" s="36">
        <f>VLOOKUP("HV_"&amp;$D165&amp;$E165&amp;VLOOKUP($F165,key!$L$3:$M$13,2,FALSE)&amp;$G165&amp;O$6,'HVAC wts'!$H$7:$R$13254,11,FALSE)</f>
        <v>282.57600000000093</v>
      </c>
      <c r="P165" s="36">
        <f>VLOOKUP("HV_"&amp;$D165&amp;$E165&amp;VLOOKUP($F165,key!$L$3:$M$13,2,FALSE)&amp;$G165&amp;P$6,'HVAC wts'!$H$7:$R$13254,11,FALSE)</f>
        <v>16.240000000000055</v>
      </c>
      <c r="Q165" s="36">
        <f>VLOOKUP("HV_"&amp;$D165&amp;$E165&amp;VLOOKUP($F165,key!$L$3:$M$13,2,FALSE)&amp;$G165&amp;Q$6,'HVAC wts'!$H$7:$R$13254,11,FALSE)</f>
        <v>3406.1461000000004</v>
      </c>
      <c r="R165" s="36">
        <f>VLOOKUP("HV_"&amp;$D165&amp;$E165&amp;VLOOKUP($F165,key!$L$3:$M$13,2,FALSE)&amp;$G165&amp;R$6,'HVAC wts'!$H$7:$R$13254,11,FALSE)</f>
        <v>22.736000000000079</v>
      </c>
      <c r="S165" s="36">
        <f t="shared" si="23"/>
        <v>48494.189699999988</v>
      </c>
      <c r="U165">
        <f>MATCH($A165&amp;U$6,'All applic'!$A$7:$A$59080,0)</f>
        <v>121</v>
      </c>
      <c r="V165">
        <f>MATCH($A165&amp;V$6,'All applic'!$A$7:$A$59080,0)</f>
        <v>122</v>
      </c>
      <c r="W165">
        <f>MATCH($A165&amp;W$6,'All applic'!$A$7:$A$59080,0)</f>
        <v>124</v>
      </c>
      <c r="X165">
        <f>MATCH($A165&amp;X$6,'All applic'!$A$7:$A$59080,0)</f>
        <v>123</v>
      </c>
      <c r="Y165">
        <f>MATCH($A165&amp;Y$6,'All applic'!$A$7:$A$59080,0)</f>
        <v>121</v>
      </c>
      <c r="Z165">
        <f>MATCH($A165&amp;Z$6,'All applic'!$A$7:$A$59080,0)</f>
        <v>124</v>
      </c>
      <c r="AB165" s="28">
        <f>INDEX('All applic'!$H$7:$H$59080,U165)</f>
        <v>1.232</v>
      </c>
      <c r="AC165" s="28">
        <f>INDEX('All applic'!$H$7:$H$59080,V165)</f>
        <v>1.1619999999999999</v>
      </c>
      <c r="AD165" s="28">
        <f>INDEX('All applic'!$H$7:$H$59080,W165)</f>
        <v>0.998</v>
      </c>
      <c r="AE165" s="28">
        <f>INDEX('All applic'!$H$7:$H$59080,X165)</f>
        <v>0.83199999999999996</v>
      </c>
      <c r="AF165" s="28">
        <f>INDEX('All applic'!$H$7:$H$59080,Y165)</f>
        <v>1.232</v>
      </c>
      <c r="AG165" s="28">
        <f>INDEX('All applic'!$H$7:$H$59080,Z165)</f>
        <v>0.998</v>
      </c>
      <c r="AH165" s="28"/>
      <c r="AI165" s="28">
        <f>INDEX('All applic'!$I$7:$I$59080,U165)</f>
        <v>1.7380952380952379</v>
      </c>
      <c r="AJ165" s="28">
        <f>INDEX('All applic'!$I$7:$I$59080,V165)</f>
        <v>1.9285714285714286</v>
      </c>
      <c r="AK165" s="28">
        <f>INDEX('All applic'!$I$7:$I$59080,W165)</f>
        <v>1.0238095238095237</v>
      </c>
      <c r="AL165" s="28">
        <f>INDEX('All applic'!$I$7:$I$59080,X165)</f>
        <v>1</v>
      </c>
      <c r="AM165" s="28">
        <f>INDEX('All applic'!$I$7:$I$59080,Y165)</f>
        <v>1.7380952380952379</v>
      </c>
      <c r="AN165" s="28">
        <f>INDEX('All applic'!$I$7:$I$59080,Z165)</f>
        <v>1.0238095238095237</v>
      </c>
      <c r="AP165">
        <f>INDEX('All applic'!$J$7:$J$59080,U165)</f>
        <v>-1.2960000000000001E-2</v>
      </c>
      <c r="AQ165">
        <v>0</v>
      </c>
      <c r="AR165">
        <f>INDEX('All applic'!$J$7:$J$59080,W165)</f>
        <v>-1.3359999999999999E-2</v>
      </c>
      <c r="AS165">
        <v>0</v>
      </c>
      <c r="AT165">
        <v>0</v>
      </c>
      <c r="AU165">
        <v>0</v>
      </c>
    </row>
    <row r="166" spans="1:47" x14ac:dyDescent="0.25">
      <c r="A166" t="str">
        <f t="shared" si="24"/>
        <v>CFLSFm1985CZ16</v>
      </c>
      <c r="B166" t="str">
        <f t="shared" si="25"/>
        <v>CFLSCESFmCZ161985</v>
      </c>
      <c r="C166" t="s">
        <v>118</v>
      </c>
      <c r="D166" t="s">
        <v>130</v>
      </c>
      <c r="E166" t="s">
        <v>1649</v>
      </c>
      <c r="F166" s="89" t="s">
        <v>67</v>
      </c>
      <c r="G166" t="s">
        <v>115</v>
      </c>
      <c r="H166" t="s">
        <v>1662</v>
      </c>
      <c r="I166" s="34">
        <f t="shared" si="20"/>
        <v>1.0187011688832317</v>
      </c>
      <c r="J166" s="34">
        <f t="shared" si="21"/>
        <v>1.6462132605780406</v>
      </c>
      <c r="K166" s="34">
        <f t="shared" si="22"/>
        <v>-2.9993030303030299E-2</v>
      </c>
      <c r="M166" s="36">
        <f>VLOOKUP("HV_"&amp;$D166&amp;$E166&amp;VLOOKUP($F166,key!$L$3:$M$13,2,FALSE)&amp;$G166&amp;M$6,'HVAC wts'!$H$7:$R$13254,11,FALSE)</f>
        <v>58942.569600000003</v>
      </c>
      <c r="N166" s="36">
        <f>VLOOKUP("HV_"&amp;$D166&amp;$E166&amp;VLOOKUP($F166,key!$L$3:$M$13,2,FALSE)&amp;$G166&amp;N$6,'HVAC wts'!$H$7:$R$13254,11,FALSE)</f>
        <v>3387.5039999999999</v>
      </c>
      <c r="O166" s="36">
        <f>VLOOKUP("HV_"&amp;$D166&amp;$E166&amp;VLOOKUP($F166,key!$L$3:$M$13,2,FALSE)&amp;$G166&amp;O$6,'HVAC wts'!$H$7:$R$13254,11,FALSE)</f>
        <v>30044.997599999999</v>
      </c>
      <c r="P166" s="36">
        <f>VLOOKUP("HV_"&amp;$D166&amp;$E166&amp;VLOOKUP($F166,key!$L$3:$M$13,2,FALSE)&amp;$G166&amp;P$6,'HVAC wts'!$H$7:$R$13254,11,FALSE)</f>
        <v>1726.7240000000002</v>
      </c>
      <c r="Q166" s="36">
        <f>VLOOKUP("HV_"&amp;$D166&amp;$E166&amp;VLOOKUP($F166,key!$L$3:$M$13,2,FALSE)&amp;$G166&amp;Q$6,'HVAC wts'!$H$7:$R$13254,11,FALSE)</f>
        <v>4742.5056000000004</v>
      </c>
      <c r="R166" s="36">
        <f>VLOOKUP("HV_"&amp;$D166&amp;$E166&amp;VLOOKUP($F166,key!$L$3:$M$13,2,FALSE)&amp;$G166&amp;R$6,'HVAC wts'!$H$7:$R$13254,11,FALSE)</f>
        <v>2417.4136000000003</v>
      </c>
      <c r="S166" s="36">
        <f t="shared" si="23"/>
        <v>101261.71440000001</v>
      </c>
      <c r="U166">
        <f>MATCH($A166&amp;U$6,'All applic'!$A$7:$A$59080,0)</f>
        <v>125</v>
      </c>
      <c r="V166">
        <f>MATCH($A166&amp;V$6,'All applic'!$A$7:$A$59080,0)</f>
        <v>126</v>
      </c>
      <c r="W166">
        <f>MATCH($A166&amp;W$6,'All applic'!$A$7:$A$59080,0)</f>
        <v>128</v>
      </c>
      <c r="X166">
        <f>MATCH($A166&amp;X$6,'All applic'!$A$7:$A$59080,0)</f>
        <v>127</v>
      </c>
      <c r="Y166">
        <f>MATCH($A166&amp;Y$6,'All applic'!$A$7:$A$59080,0)</f>
        <v>125</v>
      </c>
      <c r="Z166">
        <f>MATCH($A166&amp;Z$6,'All applic'!$A$7:$A$59080,0)</f>
        <v>128</v>
      </c>
      <c r="AB166" s="28">
        <f>INDEX('All applic'!$H$7:$H$59080,U166)</f>
        <v>1.07</v>
      </c>
      <c r="AC166" s="28">
        <f>INDEX('All applic'!$H$7:$H$59080,V166)</f>
        <v>0.65</v>
      </c>
      <c r="AD166" s="28">
        <f>INDEX('All applic'!$H$7:$H$59080,W166)</f>
        <v>0.98199999999999998</v>
      </c>
      <c r="AE166" s="28">
        <f>INDEX('All applic'!$H$7:$H$59080,X166)</f>
        <v>0.54</v>
      </c>
      <c r="AF166" s="28">
        <f>INDEX('All applic'!$H$7:$H$59080,Y166)</f>
        <v>1.07</v>
      </c>
      <c r="AG166" s="28">
        <f>INDEX('All applic'!$H$7:$H$59080,Z166)</f>
        <v>0.98199999999999998</v>
      </c>
      <c r="AH166" s="28"/>
      <c r="AI166" s="28">
        <f>INDEX('All applic'!$I$7:$I$59080,U166)</f>
        <v>1.975609756097561</v>
      </c>
      <c r="AJ166" s="28">
        <f>INDEX('All applic'!$I$7:$I$59080,V166)</f>
        <v>1.975609756097561</v>
      </c>
      <c r="AK166" s="28">
        <f>INDEX('All applic'!$I$7:$I$59080,W166)</f>
        <v>1</v>
      </c>
      <c r="AL166" s="28">
        <f>INDEX('All applic'!$I$7:$I$59080,X166)</f>
        <v>1</v>
      </c>
      <c r="AM166" s="28">
        <f>INDEX('All applic'!$I$7:$I$59080,Y166)</f>
        <v>1.975609756097561</v>
      </c>
      <c r="AN166" s="28">
        <f>INDEX('All applic'!$I$7:$I$59080,Z166)</f>
        <v>1</v>
      </c>
      <c r="AP166">
        <f>INDEX('All applic'!$J$7:$J$59080,U166)</f>
        <v>-3.4130000000000001E-2</v>
      </c>
      <c r="AQ166">
        <v>0</v>
      </c>
      <c r="AR166">
        <f>INDEX('All applic'!$J$7:$J$59080,W166)</f>
        <v>-3.4130000000000001E-2</v>
      </c>
      <c r="AS166">
        <v>0</v>
      </c>
      <c r="AT166">
        <v>0</v>
      </c>
      <c r="AU166">
        <v>0</v>
      </c>
    </row>
    <row r="167" spans="1:47" x14ac:dyDescent="0.25">
      <c r="A167" t="str">
        <f t="shared" si="24"/>
        <v>CFLSFm1996CZ01</v>
      </c>
      <c r="B167" t="str">
        <f t="shared" si="25"/>
        <v>CFLSCESFmCZ011996</v>
      </c>
      <c r="C167" t="s">
        <v>118</v>
      </c>
      <c r="D167" t="s">
        <v>130</v>
      </c>
      <c r="E167" t="s">
        <v>1649</v>
      </c>
      <c r="F167" s="89" t="s">
        <v>70</v>
      </c>
      <c r="G167" t="s">
        <v>48</v>
      </c>
      <c r="H167" t="s">
        <v>1662</v>
      </c>
      <c r="I167" s="34">
        <f t="shared" si="20"/>
        <v>0</v>
      </c>
      <c r="J167" s="34">
        <f t="shared" si="21"/>
        <v>0</v>
      </c>
      <c r="K167" s="34">
        <f t="shared" si="22"/>
        <v>0</v>
      </c>
      <c r="M167" s="36">
        <f>VLOOKUP("HV_"&amp;$D167&amp;$E167&amp;VLOOKUP($F167,key!$L$3:$M$13,2,FALSE)&amp;$G167&amp;M$6,'HVAC wts'!$H$7:$R$13254,11,FALSE)</f>
        <v>0</v>
      </c>
      <c r="N167" s="36">
        <f>VLOOKUP("HV_"&amp;$D167&amp;$E167&amp;VLOOKUP($F167,key!$L$3:$M$13,2,FALSE)&amp;$G167&amp;N$6,'HVAC wts'!$H$7:$R$13254,11,FALSE)</f>
        <v>0</v>
      </c>
      <c r="O167" s="36">
        <f>VLOOKUP("HV_"&amp;$D167&amp;$E167&amp;VLOOKUP($F167,key!$L$3:$M$13,2,FALSE)&amp;$G167&amp;O$6,'HVAC wts'!$H$7:$R$13254,11,FALSE)</f>
        <v>0</v>
      </c>
      <c r="P167" s="36">
        <f>VLOOKUP("HV_"&amp;$D167&amp;$E167&amp;VLOOKUP($F167,key!$L$3:$M$13,2,FALSE)&amp;$G167&amp;P$6,'HVAC wts'!$H$7:$R$13254,11,FALSE)</f>
        <v>0</v>
      </c>
      <c r="Q167" s="36">
        <f>VLOOKUP("HV_"&amp;$D167&amp;$E167&amp;VLOOKUP($F167,key!$L$3:$M$13,2,FALSE)&amp;$G167&amp;Q$6,'HVAC wts'!$H$7:$R$13254,11,FALSE)</f>
        <v>0</v>
      </c>
      <c r="R167" s="36">
        <f>VLOOKUP("HV_"&amp;$D167&amp;$E167&amp;VLOOKUP($F167,key!$L$3:$M$13,2,FALSE)&amp;$G167&amp;R$6,'HVAC wts'!$H$7:$R$13254,11,FALSE)</f>
        <v>0</v>
      </c>
      <c r="S167" s="36">
        <f t="shared" si="23"/>
        <v>0</v>
      </c>
      <c r="U167">
        <f>MATCH($A167&amp;U$6,'All applic'!$A$7:$A$59080,0)</f>
        <v>129</v>
      </c>
      <c r="V167">
        <f>MATCH($A167&amp;V$6,'All applic'!$A$7:$A$59080,0)</f>
        <v>130</v>
      </c>
      <c r="W167">
        <f>MATCH($A167&amp;W$6,'All applic'!$A$7:$A$59080,0)</f>
        <v>132</v>
      </c>
      <c r="X167">
        <f>MATCH($A167&amp;X$6,'All applic'!$A$7:$A$59080,0)</f>
        <v>131</v>
      </c>
      <c r="Y167">
        <f>MATCH($A167&amp;Y$6,'All applic'!$A$7:$A$59080,0)</f>
        <v>129</v>
      </c>
      <c r="Z167">
        <f>MATCH($A167&amp;Z$6,'All applic'!$A$7:$A$59080,0)</f>
        <v>132</v>
      </c>
      <c r="AB167" s="28">
        <f>INDEX('All applic'!$H$7:$H$59080,U167)</f>
        <v>1</v>
      </c>
      <c r="AC167" s="28">
        <f>INDEX('All applic'!$H$7:$H$59080,V167)</f>
        <v>0.73599999999999999</v>
      </c>
      <c r="AD167" s="28">
        <f>INDEX('All applic'!$H$7:$H$59080,W167)</f>
        <v>0.98599999999999999</v>
      </c>
      <c r="AE167" s="28">
        <f>INDEX('All applic'!$H$7:$H$59080,X167)</f>
        <v>0.58599999999999997</v>
      </c>
      <c r="AF167" s="28">
        <f>INDEX('All applic'!$H$7:$H$59080,Y167)</f>
        <v>1</v>
      </c>
      <c r="AG167" s="28">
        <f>INDEX('All applic'!$H$7:$H$59080,Z167)</f>
        <v>0.98599999999999999</v>
      </c>
      <c r="AH167" s="28"/>
      <c r="AI167" s="28">
        <f>INDEX('All applic'!$I$7:$I$59080,U167)</f>
        <v>1.0227272727272727</v>
      </c>
      <c r="AJ167" s="28">
        <f>INDEX('All applic'!$I$7:$I$59080,V167)</f>
        <v>1</v>
      </c>
      <c r="AK167" s="28">
        <f>INDEX('All applic'!$I$7:$I$59080,W167)</f>
        <v>1.0227272727272727</v>
      </c>
      <c r="AL167" s="28">
        <f>INDEX('All applic'!$I$7:$I$59080,X167)</f>
        <v>1</v>
      </c>
      <c r="AM167" s="28">
        <f>INDEX('All applic'!$I$7:$I$59080,Y167)</f>
        <v>1.0227272727272727</v>
      </c>
      <c r="AN167" s="28">
        <f>INDEX('All applic'!$I$7:$I$59080,Z167)</f>
        <v>1.0227272727272727</v>
      </c>
      <c r="AP167">
        <f>INDEX('All applic'!$J$7:$J$59080,U167)</f>
        <v>-2.9600000000000001E-2</v>
      </c>
      <c r="AQ167">
        <v>0</v>
      </c>
      <c r="AR167">
        <f>INDEX('All applic'!$J$7:$J$59080,W167)</f>
        <v>-2.98E-2</v>
      </c>
      <c r="AS167">
        <v>0</v>
      </c>
      <c r="AT167">
        <v>0</v>
      </c>
      <c r="AU167">
        <v>0</v>
      </c>
    </row>
    <row r="168" spans="1:47" x14ac:dyDescent="0.25">
      <c r="A168" t="str">
        <f t="shared" si="24"/>
        <v>CFLSFm1996CZ02</v>
      </c>
      <c r="B168" t="str">
        <f t="shared" si="25"/>
        <v>CFLSCESFmCZ021996</v>
      </c>
      <c r="C168" t="s">
        <v>118</v>
      </c>
      <c r="D168" t="s">
        <v>130</v>
      </c>
      <c r="E168" t="s">
        <v>1649</v>
      </c>
      <c r="F168" s="89" t="s">
        <v>70</v>
      </c>
      <c r="G168" t="s">
        <v>101</v>
      </c>
      <c r="H168" t="s">
        <v>1662</v>
      </c>
      <c r="I168" s="34">
        <f t="shared" ref="I168:I231" si="26">IF(S168=0,0,SUMPRODUCT(M168:R168,AB168:AG168)/S168)</f>
        <v>0</v>
      </c>
      <c r="J168" s="34">
        <f t="shared" ref="J168:J231" si="27">IF(S168=0,0,SUMPRODUCT(M168:R168,AI168:AN168)/S168)</f>
        <v>0</v>
      </c>
      <c r="K168" s="34">
        <f t="shared" ref="K168:K231" si="28">IF(S168=0,0,SUMPRODUCT(M168:R168,AP168:AU168)/S168)</f>
        <v>0</v>
      </c>
      <c r="M168" s="36">
        <f>VLOOKUP("HV_"&amp;$D168&amp;$E168&amp;VLOOKUP($F168,key!$L$3:$M$13,2,FALSE)&amp;$G168&amp;M$6,'HVAC wts'!$H$7:$R$13254,11,FALSE)</f>
        <v>0</v>
      </c>
      <c r="N168" s="36">
        <f>VLOOKUP("HV_"&amp;$D168&amp;$E168&amp;VLOOKUP($F168,key!$L$3:$M$13,2,FALSE)&amp;$G168&amp;N$6,'HVAC wts'!$H$7:$R$13254,11,FALSE)</f>
        <v>0</v>
      </c>
      <c r="O168" s="36">
        <f>VLOOKUP("HV_"&amp;$D168&amp;$E168&amp;VLOOKUP($F168,key!$L$3:$M$13,2,FALSE)&amp;$G168&amp;O$6,'HVAC wts'!$H$7:$R$13254,11,FALSE)</f>
        <v>0</v>
      </c>
      <c r="P168" s="36">
        <f>VLOOKUP("HV_"&amp;$D168&amp;$E168&amp;VLOOKUP($F168,key!$L$3:$M$13,2,FALSE)&amp;$G168&amp;P$6,'HVAC wts'!$H$7:$R$13254,11,FALSE)</f>
        <v>0</v>
      </c>
      <c r="Q168" s="36">
        <f>VLOOKUP("HV_"&amp;$D168&amp;$E168&amp;VLOOKUP($F168,key!$L$3:$M$13,2,FALSE)&amp;$G168&amp;Q$6,'HVAC wts'!$H$7:$R$13254,11,FALSE)</f>
        <v>0</v>
      </c>
      <c r="R168" s="36">
        <f>VLOOKUP("HV_"&amp;$D168&amp;$E168&amp;VLOOKUP($F168,key!$L$3:$M$13,2,FALSE)&amp;$G168&amp;R$6,'HVAC wts'!$H$7:$R$13254,11,FALSE)</f>
        <v>0</v>
      </c>
      <c r="S168" s="36">
        <f t="shared" si="23"/>
        <v>0</v>
      </c>
      <c r="U168">
        <f>MATCH($A168&amp;U$6,'All applic'!$A$7:$A$59080,0)</f>
        <v>133</v>
      </c>
      <c r="V168">
        <f>MATCH($A168&amp;V$6,'All applic'!$A$7:$A$59080,0)</f>
        <v>134</v>
      </c>
      <c r="W168">
        <f>MATCH($A168&amp;W$6,'All applic'!$A$7:$A$59080,0)</f>
        <v>136</v>
      </c>
      <c r="X168">
        <f>MATCH($A168&amp;X$6,'All applic'!$A$7:$A$59080,0)</f>
        <v>135</v>
      </c>
      <c r="Y168">
        <f>MATCH($A168&amp;Y$6,'All applic'!$A$7:$A$59080,0)</f>
        <v>133</v>
      </c>
      <c r="Z168">
        <f>MATCH($A168&amp;Z$6,'All applic'!$A$7:$A$59080,0)</f>
        <v>136</v>
      </c>
      <c r="AB168" s="28">
        <f>INDEX('All applic'!$H$7:$H$59080,U168)</f>
        <v>1.054</v>
      </c>
      <c r="AC168" s="28">
        <f>INDEX('All applic'!$H$7:$H$59080,V168)</f>
        <v>0.83599999999999997</v>
      </c>
      <c r="AD168" s="28">
        <f>INDEX('All applic'!$H$7:$H$59080,W168)</f>
        <v>0.99</v>
      </c>
      <c r="AE168" s="28">
        <f>INDEX('All applic'!$H$7:$H$59080,X168)</f>
        <v>0.64800000000000002</v>
      </c>
      <c r="AF168" s="28">
        <f>INDEX('All applic'!$H$7:$H$59080,Y168)</f>
        <v>1.054</v>
      </c>
      <c r="AG168" s="28">
        <f>INDEX('All applic'!$H$7:$H$59080,Z168)</f>
        <v>0.99</v>
      </c>
      <c r="AH168" s="28"/>
      <c r="AI168" s="28">
        <f>INDEX('All applic'!$I$7:$I$59080,U168)</f>
        <v>2</v>
      </c>
      <c r="AJ168" s="28">
        <f>INDEX('All applic'!$I$7:$I$59080,V168)</f>
        <v>2</v>
      </c>
      <c r="AK168" s="28">
        <f>INDEX('All applic'!$I$7:$I$59080,W168)</f>
        <v>1</v>
      </c>
      <c r="AL168" s="28">
        <f>INDEX('All applic'!$I$7:$I$59080,X168)</f>
        <v>1</v>
      </c>
      <c r="AM168" s="28">
        <f>INDEX('All applic'!$I$7:$I$59080,Y168)</f>
        <v>2</v>
      </c>
      <c r="AN168" s="28">
        <f>INDEX('All applic'!$I$7:$I$59080,Z168)</f>
        <v>1</v>
      </c>
      <c r="AP168">
        <f>INDEX('All applic'!$J$7:$J$59080,U168)</f>
        <v>-2.7399999999999997E-2</v>
      </c>
      <c r="AQ168">
        <v>0</v>
      </c>
      <c r="AR168">
        <f>INDEX('All applic'!$J$7:$J$59080,W168)</f>
        <v>-2.7399999999999997E-2</v>
      </c>
      <c r="AS168">
        <v>0</v>
      </c>
      <c r="AT168">
        <v>0</v>
      </c>
      <c r="AU168">
        <v>0</v>
      </c>
    </row>
    <row r="169" spans="1:47" x14ac:dyDescent="0.25">
      <c r="A169" t="str">
        <f t="shared" si="24"/>
        <v>CFLSFm1996CZ03</v>
      </c>
      <c r="B169" t="str">
        <f t="shared" si="25"/>
        <v>CFLSCESFmCZ031996</v>
      </c>
      <c r="C169" t="s">
        <v>118</v>
      </c>
      <c r="D169" t="s">
        <v>130</v>
      </c>
      <c r="E169" t="s">
        <v>1649</v>
      </c>
      <c r="F169" s="89" t="s">
        <v>70</v>
      </c>
      <c r="G169" t="s">
        <v>102</v>
      </c>
      <c r="H169" t="s">
        <v>1662</v>
      </c>
      <c r="I169" s="34">
        <f t="shared" si="26"/>
        <v>0</v>
      </c>
      <c r="J169" s="34">
        <f t="shared" si="27"/>
        <v>0</v>
      </c>
      <c r="K169" s="34">
        <f t="shared" si="28"/>
        <v>0</v>
      </c>
      <c r="M169" s="36">
        <f>VLOOKUP("HV_"&amp;$D169&amp;$E169&amp;VLOOKUP($F169,key!$L$3:$M$13,2,FALSE)&amp;$G169&amp;M$6,'HVAC wts'!$H$7:$R$13254,11,FALSE)</f>
        <v>0</v>
      </c>
      <c r="N169" s="36">
        <f>VLOOKUP("HV_"&amp;$D169&amp;$E169&amp;VLOOKUP($F169,key!$L$3:$M$13,2,FALSE)&amp;$G169&amp;N$6,'HVAC wts'!$H$7:$R$13254,11,FALSE)</f>
        <v>0</v>
      </c>
      <c r="O169" s="36">
        <f>VLOOKUP("HV_"&amp;$D169&amp;$E169&amp;VLOOKUP($F169,key!$L$3:$M$13,2,FALSE)&amp;$G169&amp;O$6,'HVAC wts'!$H$7:$R$13254,11,FALSE)</f>
        <v>0</v>
      </c>
      <c r="P169" s="36">
        <f>VLOOKUP("HV_"&amp;$D169&amp;$E169&amp;VLOOKUP($F169,key!$L$3:$M$13,2,FALSE)&amp;$G169&amp;P$6,'HVAC wts'!$H$7:$R$13254,11,FALSE)</f>
        <v>0</v>
      </c>
      <c r="Q169" s="36">
        <f>VLOOKUP("HV_"&amp;$D169&amp;$E169&amp;VLOOKUP($F169,key!$L$3:$M$13,2,FALSE)&amp;$G169&amp;Q$6,'HVAC wts'!$H$7:$R$13254,11,FALSE)</f>
        <v>0</v>
      </c>
      <c r="R169" s="36">
        <f>VLOOKUP("HV_"&amp;$D169&amp;$E169&amp;VLOOKUP($F169,key!$L$3:$M$13,2,FALSE)&amp;$G169&amp;R$6,'HVAC wts'!$H$7:$R$13254,11,FALSE)</f>
        <v>0</v>
      </c>
      <c r="S169" s="36">
        <f t="shared" ref="S169:S232" si="29">SUM(M169:R169)</f>
        <v>0</v>
      </c>
      <c r="U169">
        <f>MATCH($A169&amp;U$6,'All applic'!$A$7:$A$59080,0)</f>
        <v>137</v>
      </c>
      <c r="V169">
        <f>MATCH($A169&amp;V$6,'All applic'!$A$7:$A$59080,0)</f>
        <v>138</v>
      </c>
      <c r="W169">
        <f>MATCH($A169&amp;W$6,'All applic'!$A$7:$A$59080,0)</f>
        <v>140</v>
      </c>
      <c r="X169">
        <f>MATCH($A169&amp;X$6,'All applic'!$A$7:$A$59080,0)</f>
        <v>139</v>
      </c>
      <c r="Y169">
        <f>MATCH($A169&amp;Y$6,'All applic'!$A$7:$A$59080,0)</f>
        <v>137</v>
      </c>
      <c r="Z169">
        <f>MATCH($A169&amp;Z$6,'All applic'!$A$7:$A$59080,0)</f>
        <v>140</v>
      </c>
      <c r="AB169" s="28">
        <f>INDEX('All applic'!$H$7:$H$59080,U169)</f>
        <v>1.006</v>
      </c>
      <c r="AC169" s="28">
        <f>INDEX('All applic'!$H$7:$H$59080,V169)</f>
        <v>0.77600000000000002</v>
      </c>
      <c r="AD169" s="28">
        <f>INDEX('All applic'!$H$7:$H$59080,W169)</f>
        <v>0.98199999999999998</v>
      </c>
      <c r="AE169" s="28">
        <f>INDEX('All applic'!$H$7:$H$59080,X169)</f>
        <v>0.55800000000000005</v>
      </c>
      <c r="AF169" s="28">
        <f>INDEX('All applic'!$H$7:$H$59080,Y169)</f>
        <v>1.006</v>
      </c>
      <c r="AG169" s="28">
        <f>INDEX('All applic'!$H$7:$H$59080,Z169)</f>
        <v>0.98199999999999998</v>
      </c>
      <c r="AH169" s="28"/>
      <c r="AI169" s="28">
        <f>INDEX('All applic'!$I$7:$I$59080,U169)</f>
        <v>1.875</v>
      </c>
      <c r="AJ169" s="28">
        <f>INDEX('All applic'!$I$7:$I$59080,V169)</f>
        <v>2</v>
      </c>
      <c r="AK169" s="28">
        <f>INDEX('All applic'!$I$7:$I$59080,W169)</f>
        <v>1.0249999999999999</v>
      </c>
      <c r="AL169" s="28">
        <f>INDEX('All applic'!$I$7:$I$59080,X169)</f>
        <v>1</v>
      </c>
      <c r="AM169" s="28">
        <f>INDEX('All applic'!$I$7:$I$59080,Y169)</f>
        <v>1.875</v>
      </c>
      <c r="AN169" s="28">
        <f>INDEX('All applic'!$I$7:$I$59080,Z169)</f>
        <v>1.0249999999999999</v>
      </c>
      <c r="AP169">
        <f>INDEX('All applic'!$J$7:$J$59080,U169)</f>
        <v>-3.2399999999999998E-2</v>
      </c>
      <c r="AQ169">
        <v>0</v>
      </c>
      <c r="AR169">
        <f>INDEX('All applic'!$J$7:$J$59080,W169)</f>
        <v>-3.2600000000000004E-2</v>
      </c>
      <c r="AS169">
        <v>0</v>
      </c>
      <c r="AT169">
        <v>0</v>
      </c>
      <c r="AU169">
        <v>0</v>
      </c>
    </row>
    <row r="170" spans="1:47" x14ac:dyDescent="0.25">
      <c r="A170" t="str">
        <f t="shared" si="24"/>
        <v>CFLSFm1996CZ04</v>
      </c>
      <c r="B170" t="str">
        <f t="shared" si="25"/>
        <v>CFLSCESFmCZ041996</v>
      </c>
      <c r="C170" t="s">
        <v>118</v>
      </c>
      <c r="D170" t="s">
        <v>130</v>
      </c>
      <c r="E170" t="s">
        <v>1649</v>
      </c>
      <c r="F170" s="89" t="s">
        <v>70</v>
      </c>
      <c r="G170" t="s">
        <v>103</v>
      </c>
      <c r="H170" t="s">
        <v>1662</v>
      </c>
      <c r="I170" s="34">
        <f t="shared" si="26"/>
        <v>0</v>
      </c>
      <c r="J170" s="34">
        <f t="shared" si="27"/>
        <v>0</v>
      </c>
      <c r="K170" s="34">
        <f t="shared" si="28"/>
        <v>0</v>
      </c>
      <c r="M170" s="36">
        <f>VLOOKUP("HV_"&amp;$D170&amp;$E170&amp;VLOOKUP($F170,key!$L$3:$M$13,2,FALSE)&amp;$G170&amp;M$6,'HVAC wts'!$H$7:$R$13254,11,FALSE)</f>
        <v>0</v>
      </c>
      <c r="N170" s="36">
        <f>VLOOKUP("HV_"&amp;$D170&amp;$E170&amp;VLOOKUP($F170,key!$L$3:$M$13,2,FALSE)&amp;$G170&amp;N$6,'HVAC wts'!$H$7:$R$13254,11,FALSE)</f>
        <v>0</v>
      </c>
      <c r="O170" s="36">
        <f>VLOOKUP("HV_"&amp;$D170&amp;$E170&amp;VLOOKUP($F170,key!$L$3:$M$13,2,FALSE)&amp;$G170&amp;O$6,'HVAC wts'!$H$7:$R$13254,11,FALSE)</f>
        <v>0</v>
      </c>
      <c r="P170" s="36">
        <f>VLOOKUP("HV_"&amp;$D170&amp;$E170&amp;VLOOKUP($F170,key!$L$3:$M$13,2,FALSE)&amp;$G170&amp;P$6,'HVAC wts'!$H$7:$R$13254,11,FALSE)</f>
        <v>0</v>
      </c>
      <c r="Q170" s="36">
        <f>VLOOKUP("HV_"&amp;$D170&amp;$E170&amp;VLOOKUP($F170,key!$L$3:$M$13,2,FALSE)&amp;$G170&amp;Q$6,'HVAC wts'!$H$7:$R$13254,11,FALSE)</f>
        <v>0</v>
      </c>
      <c r="R170" s="36">
        <f>VLOOKUP("HV_"&amp;$D170&amp;$E170&amp;VLOOKUP($F170,key!$L$3:$M$13,2,FALSE)&amp;$G170&amp;R$6,'HVAC wts'!$H$7:$R$13254,11,FALSE)</f>
        <v>0</v>
      </c>
      <c r="S170" s="36">
        <f t="shared" si="29"/>
        <v>0</v>
      </c>
      <c r="U170">
        <f>MATCH($A170&amp;U$6,'All applic'!$A$7:$A$59080,0)</f>
        <v>141</v>
      </c>
      <c r="V170">
        <f>MATCH($A170&amp;V$6,'All applic'!$A$7:$A$59080,0)</f>
        <v>142</v>
      </c>
      <c r="W170">
        <f>MATCH($A170&amp;W$6,'All applic'!$A$7:$A$59080,0)</f>
        <v>144</v>
      </c>
      <c r="X170">
        <f>MATCH($A170&amp;X$6,'All applic'!$A$7:$A$59080,0)</f>
        <v>143</v>
      </c>
      <c r="Y170">
        <f>MATCH($A170&amp;Y$6,'All applic'!$A$7:$A$59080,0)</f>
        <v>141</v>
      </c>
      <c r="Z170">
        <f>MATCH($A170&amp;Z$6,'All applic'!$A$7:$A$59080,0)</f>
        <v>144</v>
      </c>
      <c r="AB170" s="28">
        <f>INDEX('All applic'!$H$7:$H$59080,U170)</f>
        <v>1.0680000000000001</v>
      </c>
      <c r="AC170" s="28">
        <f>INDEX('All applic'!$H$7:$H$59080,V170)</f>
        <v>0.84199999999999997</v>
      </c>
      <c r="AD170" s="28">
        <f>INDEX('All applic'!$H$7:$H$59080,W170)</f>
        <v>0.98799999999999999</v>
      </c>
      <c r="AE170" s="28">
        <f>INDEX('All applic'!$H$7:$H$59080,X170)</f>
        <v>0.63600000000000001</v>
      </c>
      <c r="AF170" s="28">
        <f>INDEX('All applic'!$H$7:$H$59080,Y170)</f>
        <v>1.0680000000000001</v>
      </c>
      <c r="AG170" s="28">
        <f>INDEX('All applic'!$H$7:$H$59080,Z170)</f>
        <v>0.98799999999999999</v>
      </c>
      <c r="AH170" s="28"/>
      <c r="AI170" s="28">
        <f>INDEX('All applic'!$I$7:$I$59080,U170)</f>
        <v>2</v>
      </c>
      <c r="AJ170" s="28">
        <f>INDEX('All applic'!$I$7:$I$59080,V170)</f>
        <v>2</v>
      </c>
      <c r="AK170" s="28">
        <f>INDEX('All applic'!$I$7:$I$59080,W170)</f>
        <v>1.0227272727272727</v>
      </c>
      <c r="AL170" s="28">
        <f>INDEX('All applic'!$I$7:$I$59080,X170)</f>
        <v>1</v>
      </c>
      <c r="AM170" s="28">
        <f>INDEX('All applic'!$I$7:$I$59080,Y170)</f>
        <v>2</v>
      </c>
      <c r="AN170" s="28">
        <f>INDEX('All applic'!$I$7:$I$59080,Z170)</f>
        <v>1.0227272727272727</v>
      </c>
      <c r="AP170">
        <f>INDEX('All applic'!$J$7:$J$59080,U170)</f>
        <v>-2.7399999999999997E-2</v>
      </c>
      <c r="AQ170">
        <v>0</v>
      </c>
      <c r="AR170">
        <f>INDEX('All applic'!$J$7:$J$59080,W170)</f>
        <v>-2.7600000000000003E-2</v>
      </c>
      <c r="AS170">
        <v>0</v>
      </c>
      <c r="AT170">
        <v>0</v>
      </c>
      <c r="AU170">
        <v>0</v>
      </c>
    </row>
    <row r="171" spans="1:47" x14ac:dyDescent="0.25">
      <c r="A171" t="str">
        <f t="shared" si="24"/>
        <v>CFLSFm1996CZ05</v>
      </c>
      <c r="B171" t="str">
        <f t="shared" si="25"/>
        <v>CFLSCESFmCZ051996</v>
      </c>
      <c r="C171" t="s">
        <v>118</v>
      </c>
      <c r="D171" t="s">
        <v>130</v>
      </c>
      <c r="E171" t="s">
        <v>1649</v>
      </c>
      <c r="F171" s="89" t="s">
        <v>70</v>
      </c>
      <c r="G171" t="s">
        <v>104</v>
      </c>
      <c r="H171" t="s">
        <v>1662</v>
      </c>
      <c r="I171" s="34">
        <f t="shared" si="26"/>
        <v>0.96403006905765098</v>
      </c>
      <c r="J171" s="34">
        <f t="shared" si="27"/>
        <v>1.3736246622823498</v>
      </c>
      <c r="K171" s="34">
        <f t="shared" si="28"/>
        <v>-2.9993030303030306E-2</v>
      </c>
      <c r="M171" s="36">
        <f>VLOOKUP("HV_"&amp;$D171&amp;$E171&amp;VLOOKUP($F171,key!$L$3:$M$13,2,FALSE)&amp;$G171&amp;M$6,'HVAC wts'!$H$7:$R$13254,11,FALSE)</f>
        <v>1011.1604</v>
      </c>
      <c r="N171" s="36">
        <f>VLOOKUP("HV_"&amp;$D171&amp;$E171&amp;VLOOKUP($F171,key!$L$3:$M$13,2,FALSE)&amp;$G171&amp;N$6,'HVAC wts'!$H$7:$R$13254,11,FALSE)</f>
        <v>58.112666666666669</v>
      </c>
      <c r="O171" s="36">
        <f>VLOOKUP("HV_"&amp;$D171&amp;$E171&amp;VLOOKUP($F171,key!$L$3:$M$13,2,FALSE)&amp;$G171&amp;O$6,'HVAC wts'!$H$7:$R$13254,11,FALSE)</f>
        <v>1572.1769999999999</v>
      </c>
      <c r="P171" s="36">
        <f>VLOOKUP("HV_"&amp;$D171&amp;$E171&amp;VLOOKUP($F171,key!$L$3:$M$13,2,FALSE)&amp;$G171&amp;P$6,'HVAC wts'!$H$7:$R$13254,11,FALSE)</f>
        <v>90.355000000000004</v>
      </c>
      <c r="Q171" s="36">
        <f>VLOOKUP("HV_"&amp;$D171&amp;$E171&amp;VLOOKUP($F171,key!$L$3:$M$13,2,FALSE)&amp;$G171&amp;Q$6,'HVAC wts'!$H$7:$R$13254,11,FALSE)</f>
        <v>81.357733333333329</v>
      </c>
      <c r="R171" s="36">
        <f>VLOOKUP("HV_"&amp;$D171&amp;$E171&amp;VLOOKUP($F171,key!$L$3:$M$13,2,FALSE)&amp;$G171&amp;R$6,'HVAC wts'!$H$7:$R$13254,11,FALSE)</f>
        <v>126.497</v>
      </c>
      <c r="S171" s="36">
        <f t="shared" si="29"/>
        <v>2939.6597999999994</v>
      </c>
      <c r="U171">
        <f>MATCH($A171&amp;U$6,'All applic'!$A$7:$A$59080,0)</f>
        <v>145</v>
      </c>
      <c r="V171">
        <f>MATCH($A171&amp;V$6,'All applic'!$A$7:$A$59080,0)</f>
        <v>146</v>
      </c>
      <c r="W171">
        <f>MATCH($A171&amp;W$6,'All applic'!$A$7:$A$59080,0)</f>
        <v>148</v>
      </c>
      <c r="X171">
        <f>MATCH($A171&amp;X$6,'All applic'!$A$7:$A$59080,0)</f>
        <v>147</v>
      </c>
      <c r="Y171">
        <f>MATCH($A171&amp;Y$6,'All applic'!$A$7:$A$59080,0)</f>
        <v>145</v>
      </c>
      <c r="Z171">
        <f>MATCH($A171&amp;Z$6,'All applic'!$A$7:$A$59080,0)</f>
        <v>148</v>
      </c>
      <c r="AB171" s="28">
        <f>INDEX('All applic'!$H$7:$H$59080,U171)</f>
        <v>1</v>
      </c>
      <c r="AC171" s="28">
        <f>INDEX('All applic'!$H$7:$H$59080,V171)</f>
        <v>0.68799999999999994</v>
      </c>
      <c r="AD171" s="28">
        <f>INDEX('All applic'!$H$7:$H$59080,W171)</f>
        <v>0.97799999999999998</v>
      </c>
      <c r="AE171" s="28">
        <f>INDEX('All applic'!$H$7:$H$59080,X171)</f>
        <v>0.44400000000000001</v>
      </c>
      <c r="AF171" s="28">
        <f>INDEX('All applic'!$H$7:$H$59080,Y171)</f>
        <v>1</v>
      </c>
      <c r="AG171" s="28">
        <f>INDEX('All applic'!$H$7:$H$59080,Z171)</f>
        <v>0.97799999999999998</v>
      </c>
      <c r="AH171" s="28"/>
      <c r="AI171" s="28">
        <f>INDEX('All applic'!$I$7:$I$59080,U171)</f>
        <v>1.9545454545454546</v>
      </c>
      <c r="AJ171" s="28">
        <f>INDEX('All applic'!$I$7:$I$59080,V171)</f>
        <v>1.9545454545454546</v>
      </c>
      <c r="AK171" s="28">
        <f>INDEX('All applic'!$I$7:$I$59080,W171)</f>
        <v>1</v>
      </c>
      <c r="AL171" s="28">
        <f>INDEX('All applic'!$I$7:$I$59080,X171)</f>
        <v>1</v>
      </c>
      <c r="AM171" s="28">
        <f>INDEX('All applic'!$I$7:$I$59080,Y171)</f>
        <v>1.9545454545454546</v>
      </c>
      <c r="AN171" s="28">
        <f>INDEX('All applic'!$I$7:$I$59080,Z171)</f>
        <v>1</v>
      </c>
      <c r="AP171">
        <f>INDEX('All applic'!$J$7:$J$59080,U171)</f>
        <v>-3.4130000000000001E-2</v>
      </c>
      <c r="AQ171">
        <v>0</v>
      </c>
      <c r="AR171">
        <f>INDEX('All applic'!$J$7:$J$59080,W171)</f>
        <v>-3.4130000000000001E-2</v>
      </c>
      <c r="AS171">
        <v>0</v>
      </c>
      <c r="AT171">
        <v>0</v>
      </c>
      <c r="AU171">
        <v>0</v>
      </c>
    </row>
    <row r="172" spans="1:47" x14ac:dyDescent="0.25">
      <c r="A172" t="str">
        <f t="shared" si="24"/>
        <v>CFLSFm1996CZ06</v>
      </c>
      <c r="B172" t="str">
        <f t="shared" si="25"/>
        <v>CFLSCESFmCZ061996</v>
      </c>
      <c r="C172" t="s">
        <v>118</v>
      </c>
      <c r="D172" t="s">
        <v>130</v>
      </c>
      <c r="E172" t="s">
        <v>1649</v>
      </c>
      <c r="F172" s="89" t="s">
        <v>70</v>
      </c>
      <c r="G172" t="s">
        <v>105</v>
      </c>
      <c r="H172" t="s">
        <v>1662</v>
      </c>
      <c r="I172" s="34">
        <f t="shared" si="26"/>
        <v>1.0134110228527522</v>
      </c>
      <c r="J172" s="34">
        <f t="shared" si="27"/>
        <v>1.3537363529273752</v>
      </c>
      <c r="K172" s="34">
        <f t="shared" si="28"/>
        <v>-2.0322438916628147E-2</v>
      </c>
      <c r="M172" s="36">
        <f>VLOOKUP("HV_"&amp;$D172&amp;$E172&amp;VLOOKUP($F172,key!$L$3:$M$13,2,FALSE)&amp;$G172&amp;M$6,'HVAC wts'!$H$7:$R$13254,11,FALSE)</f>
        <v>116282.9037</v>
      </c>
      <c r="N172" s="36">
        <f>VLOOKUP("HV_"&amp;$D172&amp;$E172&amp;VLOOKUP($F172,key!$L$3:$M$13,2,FALSE)&amp;$G172&amp;N$6,'HVAC wts'!$H$7:$R$13254,11,FALSE)</f>
        <v>6682.9255000000012</v>
      </c>
      <c r="O172" s="36">
        <f>VLOOKUP("HV_"&amp;$D172&amp;$E172&amp;VLOOKUP($F172,key!$L$3:$M$13,2,FALSE)&amp;$G172&amp;O$6,'HVAC wts'!$H$7:$R$13254,11,FALSE)</f>
        <v>196028.24340000001</v>
      </c>
      <c r="P172" s="36">
        <f>VLOOKUP("HV_"&amp;$D172&amp;$E172&amp;VLOOKUP($F172,key!$L$3:$M$13,2,FALSE)&amp;$G172&amp;P$6,'HVAC wts'!$H$7:$R$13254,11,FALSE)</f>
        <v>11265.991</v>
      </c>
      <c r="Q172" s="36">
        <f>VLOOKUP("HV_"&amp;$D172&amp;$E172&amp;VLOOKUP($F172,key!$L$3:$M$13,2,FALSE)&amp;$G172&amp;Q$6,'HVAC wts'!$H$7:$R$13254,11,FALSE)</f>
        <v>9356.0956999999999</v>
      </c>
      <c r="R172" s="36">
        <f>VLOOKUP("HV_"&amp;$D172&amp;$E172&amp;VLOOKUP($F172,key!$L$3:$M$13,2,FALSE)&amp;$G172&amp;R$6,'HVAC wts'!$H$7:$R$13254,11,FALSE)</f>
        <v>15772.387400000001</v>
      </c>
      <c r="S172" s="36">
        <f t="shared" si="29"/>
        <v>355388.54670000001</v>
      </c>
      <c r="U172">
        <f>MATCH($A172&amp;U$6,'All applic'!$A$7:$A$59080,0)</f>
        <v>149</v>
      </c>
      <c r="V172">
        <f>MATCH($A172&amp;V$6,'All applic'!$A$7:$A$59080,0)</f>
        <v>150</v>
      </c>
      <c r="W172">
        <f>MATCH($A172&amp;W$6,'All applic'!$A$7:$A$59080,0)</f>
        <v>152</v>
      </c>
      <c r="X172">
        <f>MATCH($A172&amp;X$6,'All applic'!$A$7:$A$59080,0)</f>
        <v>151</v>
      </c>
      <c r="Y172">
        <f>MATCH($A172&amp;Y$6,'All applic'!$A$7:$A$59080,0)</f>
        <v>149</v>
      </c>
      <c r="Z172">
        <f>MATCH($A172&amp;Z$6,'All applic'!$A$7:$A$59080,0)</f>
        <v>152</v>
      </c>
      <c r="AB172" s="28">
        <f>INDEX('All applic'!$H$7:$H$59080,U172)</f>
        <v>1.0820000000000001</v>
      </c>
      <c r="AC172" s="28">
        <f>INDEX('All applic'!$H$7:$H$59080,V172)</f>
        <v>0.91400000000000003</v>
      </c>
      <c r="AD172" s="28">
        <f>INDEX('All applic'!$H$7:$H$59080,W172)</f>
        <v>0.99199999999999999</v>
      </c>
      <c r="AE172" s="28">
        <f>INDEX('All applic'!$H$7:$H$59080,X172)</f>
        <v>0.71</v>
      </c>
      <c r="AF172" s="28">
        <f>INDEX('All applic'!$H$7:$H$59080,Y172)</f>
        <v>1.0820000000000001</v>
      </c>
      <c r="AG172" s="28">
        <f>INDEX('All applic'!$H$7:$H$59080,Z172)</f>
        <v>0.99199999999999999</v>
      </c>
      <c r="AH172" s="28"/>
      <c r="AI172" s="28">
        <f>INDEX('All applic'!$I$7:$I$59080,U172)</f>
        <v>1.9090909090909094</v>
      </c>
      <c r="AJ172" s="28">
        <f>INDEX('All applic'!$I$7:$I$59080,V172)</f>
        <v>2</v>
      </c>
      <c r="AK172" s="28">
        <f>INDEX('All applic'!$I$7:$I$59080,W172)</f>
        <v>1.0227272727272727</v>
      </c>
      <c r="AL172" s="28">
        <f>INDEX('All applic'!$I$7:$I$59080,X172)</f>
        <v>1</v>
      </c>
      <c r="AM172" s="28">
        <f>INDEX('All applic'!$I$7:$I$59080,Y172)</f>
        <v>1.9090909090909094</v>
      </c>
      <c r="AN172" s="28">
        <f>INDEX('All applic'!$I$7:$I$59080,Z172)</f>
        <v>1.0227272727272727</v>
      </c>
      <c r="AP172">
        <f>INDEX('All applic'!$J$7:$J$59080,U172)</f>
        <v>-2.3E-2</v>
      </c>
      <c r="AQ172">
        <v>0</v>
      </c>
      <c r="AR172">
        <f>INDEX('All applic'!$J$7:$J$59080,W172)</f>
        <v>-2.3199999999999998E-2</v>
      </c>
      <c r="AS172">
        <v>0</v>
      </c>
      <c r="AT172">
        <v>0</v>
      </c>
      <c r="AU172">
        <v>0</v>
      </c>
    </row>
    <row r="173" spans="1:47" x14ac:dyDescent="0.25">
      <c r="A173" t="str">
        <f t="shared" si="24"/>
        <v>CFLSFm1996CZ07</v>
      </c>
      <c r="B173" t="str">
        <f t="shared" si="25"/>
        <v>CFLSCESFmCZ071996</v>
      </c>
      <c r="C173" t="s">
        <v>118</v>
      </c>
      <c r="D173" t="s">
        <v>130</v>
      </c>
      <c r="E173" t="s">
        <v>1649</v>
      </c>
      <c r="F173" s="89" t="s">
        <v>70</v>
      </c>
      <c r="G173" t="s">
        <v>106</v>
      </c>
      <c r="H173" t="s">
        <v>1662</v>
      </c>
      <c r="I173" s="34">
        <f t="shared" si="26"/>
        <v>0</v>
      </c>
      <c r="J173" s="34">
        <f t="shared" si="27"/>
        <v>0</v>
      </c>
      <c r="K173" s="34">
        <f t="shared" si="28"/>
        <v>0</v>
      </c>
      <c r="M173" s="36">
        <f>VLOOKUP("HV_"&amp;$D173&amp;$E173&amp;VLOOKUP($F173,key!$L$3:$M$13,2,FALSE)&amp;$G173&amp;M$6,'HVAC wts'!$H$7:$R$13254,11,FALSE)</f>
        <v>0</v>
      </c>
      <c r="N173" s="36">
        <f>VLOOKUP("HV_"&amp;$D173&amp;$E173&amp;VLOOKUP($F173,key!$L$3:$M$13,2,FALSE)&amp;$G173&amp;N$6,'HVAC wts'!$H$7:$R$13254,11,FALSE)</f>
        <v>0</v>
      </c>
      <c r="O173" s="36">
        <f>VLOOKUP("HV_"&amp;$D173&amp;$E173&amp;VLOOKUP($F173,key!$L$3:$M$13,2,FALSE)&amp;$G173&amp;O$6,'HVAC wts'!$H$7:$R$13254,11,FALSE)</f>
        <v>0</v>
      </c>
      <c r="P173" s="36">
        <f>VLOOKUP("HV_"&amp;$D173&amp;$E173&amp;VLOOKUP($F173,key!$L$3:$M$13,2,FALSE)&amp;$G173&amp;P$6,'HVAC wts'!$H$7:$R$13254,11,FALSE)</f>
        <v>0</v>
      </c>
      <c r="Q173" s="36">
        <f>VLOOKUP("HV_"&amp;$D173&amp;$E173&amp;VLOOKUP($F173,key!$L$3:$M$13,2,FALSE)&amp;$G173&amp;Q$6,'HVAC wts'!$H$7:$R$13254,11,FALSE)</f>
        <v>0</v>
      </c>
      <c r="R173" s="36">
        <f>VLOOKUP("HV_"&amp;$D173&amp;$E173&amp;VLOOKUP($F173,key!$L$3:$M$13,2,FALSE)&amp;$G173&amp;R$6,'HVAC wts'!$H$7:$R$13254,11,FALSE)</f>
        <v>0</v>
      </c>
      <c r="S173" s="36">
        <f t="shared" si="29"/>
        <v>0</v>
      </c>
      <c r="U173">
        <f>MATCH($A173&amp;U$6,'All applic'!$A$7:$A$59080,0)</f>
        <v>153</v>
      </c>
      <c r="V173">
        <f>MATCH($A173&amp;V$6,'All applic'!$A$7:$A$59080,0)</f>
        <v>154</v>
      </c>
      <c r="W173">
        <f>MATCH($A173&amp;W$6,'All applic'!$A$7:$A$59080,0)</f>
        <v>156</v>
      </c>
      <c r="X173">
        <f>MATCH($A173&amp;X$6,'All applic'!$A$7:$A$59080,0)</f>
        <v>155</v>
      </c>
      <c r="Y173">
        <f>MATCH($A173&amp;Y$6,'All applic'!$A$7:$A$59080,0)</f>
        <v>153</v>
      </c>
      <c r="Z173">
        <f>MATCH($A173&amp;Z$6,'All applic'!$A$7:$A$59080,0)</f>
        <v>156</v>
      </c>
      <c r="AB173" s="28">
        <f>INDEX('All applic'!$H$7:$H$59080,U173)</f>
        <v>1.0880000000000001</v>
      </c>
      <c r="AC173" s="28">
        <f>INDEX('All applic'!$H$7:$H$59080,V173)</f>
        <v>0.97199999999999998</v>
      </c>
      <c r="AD173" s="28">
        <f>INDEX('All applic'!$H$7:$H$59080,W173)</f>
        <v>0.99399999999999999</v>
      </c>
      <c r="AE173" s="28">
        <f>INDEX('All applic'!$H$7:$H$59080,X173)</f>
        <v>0.76800000000000002</v>
      </c>
      <c r="AF173" s="28">
        <f>INDEX('All applic'!$H$7:$H$59080,Y173)</f>
        <v>1.0880000000000001</v>
      </c>
      <c r="AG173" s="28">
        <f>INDEX('All applic'!$H$7:$H$59080,Z173)</f>
        <v>0.99399999999999999</v>
      </c>
      <c r="AH173" s="28"/>
      <c r="AI173" s="28">
        <f>INDEX('All applic'!$I$7:$I$59080,U173)</f>
        <v>2</v>
      </c>
      <c r="AJ173" s="28">
        <f>INDEX('All applic'!$I$7:$I$59080,V173)</f>
        <v>2</v>
      </c>
      <c r="AK173" s="28">
        <f>INDEX('All applic'!$I$7:$I$59080,W173)</f>
        <v>1</v>
      </c>
      <c r="AL173" s="28">
        <f>INDEX('All applic'!$I$7:$I$59080,X173)</f>
        <v>1.0227272727272727</v>
      </c>
      <c r="AM173" s="28">
        <f>INDEX('All applic'!$I$7:$I$59080,Y173)</f>
        <v>2</v>
      </c>
      <c r="AN173" s="28">
        <f>INDEX('All applic'!$I$7:$I$59080,Z173)</f>
        <v>1</v>
      </c>
      <c r="AP173">
        <f>INDEX('All applic'!$J$7:$J$59080,U173)</f>
        <v>-1.908E-2</v>
      </c>
      <c r="AQ173">
        <v>0</v>
      </c>
      <c r="AR173">
        <f>INDEX('All applic'!$J$7:$J$59080,W173)</f>
        <v>-1.9179999999999999E-2</v>
      </c>
      <c r="AS173">
        <v>0</v>
      </c>
      <c r="AT173">
        <v>0</v>
      </c>
      <c r="AU173">
        <v>0</v>
      </c>
    </row>
    <row r="174" spans="1:47" x14ac:dyDescent="0.25">
      <c r="A174" t="str">
        <f t="shared" si="24"/>
        <v>CFLSFm1996CZ08</v>
      </c>
      <c r="B174" t="str">
        <f t="shared" si="25"/>
        <v>CFLSCESFmCZ081996</v>
      </c>
      <c r="C174" t="s">
        <v>118</v>
      </c>
      <c r="D174" t="s">
        <v>130</v>
      </c>
      <c r="E174" t="s">
        <v>1649</v>
      </c>
      <c r="F174" s="89" t="s">
        <v>70</v>
      </c>
      <c r="G174" t="s">
        <v>107</v>
      </c>
      <c r="H174" t="s">
        <v>1662</v>
      </c>
      <c r="I174" s="34">
        <f t="shared" si="26"/>
        <v>1.0605654658903265</v>
      </c>
      <c r="J174" s="34">
        <f t="shared" si="27"/>
        <v>1.5177798505870688</v>
      </c>
      <c r="K174" s="34">
        <f t="shared" si="28"/>
        <v>-1.6007487250978496E-2</v>
      </c>
      <c r="M174" s="36">
        <f>VLOOKUP("HV_"&amp;$D174&amp;$E174&amp;VLOOKUP($F174,key!$L$3:$M$13,2,FALSE)&amp;$G174&amp;M$6,'HVAC wts'!$H$7:$R$13254,11,FALSE)</f>
        <v>210262.51349999997</v>
      </c>
      <c r="N174" s="36">
        <f>VLOOKUP("HV_"&amp;$D174&amp;$E174&amp;VLOOKUP($F174,key!$L$3:$M$13,2,FALSE)&amp;$G174&amp;N$6,'HVAC wts'!$H$7:$R$13254,11,FALSE)</f>
        <v>12084.0525</v>
      </c>
      <c r="O174" s="36">
        <f>VLOOKUP("HV_"&amp;$D174&amp;$E174&amp;VLOOKUP($F174,key!$L$3:$M$13,2,FALSE)&amp;$G174&amp;O$6,'HVAC wts'!$H$7:$R$13254,11,FALSE)</f>
        <v>187474.7862</v>
      </c>
      <c r="P174" s="36">
        <f>VLOOKUP("HV_"&amp;$D174&amp;$E174&amp;VLOOKUP($F174,key!$L$3:$M$13,2,FALSE)&amp;$G174&amp;P$6,'HVAC wts'!$H$7:$R$13254,11,FALSE)</f>
        <v>10774.413</v>
      </c>
      <c r="Q174" s="36">
        <f>VLOOKUP("HV_"&amp;$D174&amp;$E174&amp;VLOOKUP($F174,key!$L$3:$M$13,2,FALSE)&amp;$G174&amp;Q$6,'HVAC wts'!$H$7:$R$13254,11,FALSE)</f>
        <v>16917.673499999997</v>
      </c>
      <c r="R174" s="36">
        <f>VLOOKUP("HV_"&amp;$D174&amp;$E174&amp;VLOOKUP($F174,key!$L$3:$M$13,2,FALSE)&amp;$G174&amp;R$6,'HVAC wts'!$H$7:$R$13254,11,FALSE)</f>
        <v>15084.1782</v>
      </c>
      <c r="S174" s="36">
        <f t="shared" si="29"/>
        <v>452597.61689999996</v>
      </c>
      <c r="U174">
        <f>MATCH($A174&amp;U$6,'All applic'!$A$7:$A$59080,0)</f>
        <v>157</v>
      </c>
      <c r="V174">
        <f>MATCH($A174&amp;V$6,'All applic'!$A$7:$A$59080,0)</f>
        <v>158</v>
      </c>
      <c r="W174">
        <f>MATCH($A174&amp;W$6,'All applic'!$A$7:$A$59080,0)</f>
        <v>160</v>
      </c>
      <c r="X174">
        <f>MATCH($A174&amp;X$6,'All applic'!$A$7:$A$59080,0)</f>
        <v>159</v>
      </c>
      <c r="Y174">
        <f>MATCH($A174&amp;Y$6,'All applic'!$A$7:$A$59080,0)</f>
        <v>157</v>
      </c>
      <c r="Z174">
        <f>MATCH($A174&amp;Z$6,'All applic'!$A$7:$A$59080,0)</f>
        <v>160</v>
      </c>
      <c r="AB174" s="28">
        <f>INDEX('All applic'!$H$7:$H$59080,U174)</f>
        <v>1.1339999999999999</v>
      </c>
      <c r="AC174" s="28">
        <f>INDEX('All applic'!$H$7:$H$59080,V174)</f>
        <v>1.016</v>
      </c>
      <c r="AD174" s="28">
        <f>INDEX('All applic'!$H$7:$H$59080,W174)</f>
        <v>0.996</v>
      </c>
      <c r="AE174" s="28">
        <f>INDEX('All applic'!$H$7:$H$59080,X174)</f>
        <v>0.77600000000000002</v>
      </c>
      <c r="AF174" s="28">
        <f>INDEX('All applic'!$H$7:$H$59080,Y174)</f>
        <v>1.1339999999999999</v>
      </c>
      <c r="AG174" s="28">
        <f>INDEX('All applic'!$H$7:$H$59080,Z174)</f>
        <v>0.996</v>
      </c>
      <c r="AH174" s="28"/>
      <c r="AI174" s="28">
        <f>INDEX('All applic'!$I$7:$I$59080,U174)</f>
        <v>1.9772727272727273</v>
      </c>
      <c r="AJ174" s="28">
        <f>INDEX('All applic'!$I$7:$I$59080,V174)</f>
        <v>2</v>
      </c>
      <c r="AK174" s="28">
        <f>INDEX('All applic'!$I$7:$I$59080,W174)</f>
        <v>1</v>
      </c>
      <c r="AL174" s="28">
        <f>INDEX('All applic'!$I$7:$I$59080,X174)</f>
        <v>1.0227272727272727</v>
      </c>
      <c r="AM174" s="28">
        <f>INDEX('All applic'!$I$7:$I$59080,Y174)</f>
        <v>1.9772727272727273</v>
      </c>
      <c r="AN174" s="28">
        <f>INDEX('All applic'!$I$7:$I$59080,Z174)</f>
        <v>1</v>
      </c>
      <c r="AP174">
        <f>INDEX('All applic'!$J$7:$J$59080,U174)</f>
        <v>-1.814E-2</v>
      </c>
      <c r="AQ174">
        <v>0</v>
      </c>
      <c r="AR174">
        <f>INDEX('All applic'!$J$7:$J$59080,W174)</f>
        <v>-1.83E-2</v>
      </c>
      <c r="AS174">
        <v>0</v>
      </c>
      <c r="AT174">
        <v>0</v>
      </c>
      <c r="AU174">
        <v>0</v>
      </c>
    </row>
    <row r="175" spans="1:47" x14ac:dyDescent="0.25">
      <c r="A175" t="str">
        <f t="shared" si="24"/>
        <v>CFLSFm1996CZ09</v>
      </c>
      <c r="B175" t="str">
        <f t="shared" si="25"/>
        <v>CFLSCESFmCZ091996</v>
      </c>
      <c r="C175" t="s">
        <v>118</v>
      </c>
      <c r="D175" t="s">
        <v>130</v>
      </c>
      <c r="E175" t="s">
        <v>1649</v>
      </c>
      <c r="F175" s="89" t="s">
        <v>70</v>
      </c>
      <c r="G175" t="s">
        <v>108</v>
      </c>
      <c r="H175" t="s">
        <v>1662</v>
      </c>
      <c r="I175" s="34">
        <f t="shared" si="26"/>
        <v>1.094837246408769</v>
      </c>
      <c r="J175" s="34">
        <f t="shared" si="27"/>
        <v>1.4287981766093443</v>
      </c>
      <c r="K175" s="34">
        <f t="shared" si="28"/>
        <v>-1.7473074347387114E-2</v>
      </c>
      <c r="M175" s="36">
        <f>VLOOKUP("HV_"&amp;$D175&amp;$E175&amp;VLOOKUP($F175,key!$L$3:$M$13,2,FALSE)&amp;$G175&amp;M$6,'HVAC wts'!$H$7:$R$13254,11,FALSE)</f>
        <v>363336.67320000002</v>
      </c>
      <c r="N175" s="36">
        <f>VLOOKUP("HV_"&amp;$D175&amp;$E175&amp;VLOOKUP($F175,key!$L$3:$M$13,2,FALSE)&amp;$G175&amp;N$6,'HVAC wts'!$H$7:$R$13254,11,FALSE)</f>
        <v>20881.417999999998</v>
      </c>
      <c r="O175" s="36">
        <f>VLOOKUP("HV_"&amp;$D175&amp;$E175&amp;VLOOKUP($F175,key!$L$3:$M$13,2,FALSE)&amp;$G175&amp;O$6,'HVAC wts'!$H$7:$R$13254,11,FALSE)</f>
        <v>86864.741100000014</v>
      </c>
      <c r="P175" s="36">
        <f>VLOOKUP("HV_"&amp;$D175&amp;$E175&amp;VLOOKUP($F175,key!$L$3:$M$13,2,FALSE)&amp;$G175&amp;P$6,'HVAC wts'!$H$7:$R$13254,11,FALSE)</f>
        <v>4992.2265000000007</v>
      </c>
      <c r="Q175" s="36">
        <f>VLOOKUP("HV_"&amp;$D175&amp;$E175&amp;VLOOKUP($F175,key!$L$3:$M$13,2,FALSE)&amp;$G175&amp;Q$6,'HVAC wts'!$H$7:$R$13254,11,FALSE)</f>
        <v>29233.985200000003</v>
      </c>
      <c r="R175" s="36">
        <f>VLOOKUP("HV_"&amp;$D175&amp;$E175&amp;VLOOKUP($F175,key!$L$3:$M$13,2,FALSE)&amp;$G175&amp;R$6,'HVAC wts'!$H$7:$R$13254,11,FALSE)</f>
        <v>6989.1171000000004</v>
      </c>
      <c r="S175" s="36">
        <f t="shared" si="29"/>
        <v>512298.16109999997</v>
      </c>
      <c r="U175">
        <f>MATCH($A175&amp;U$6,'All applic'!$A$7:$A$59080,0)</f>
        <v>161</v>
      </c>
      <c r="V175">
        <f>MATCH($A175&amp;V$6,'All applic'!$A$7:$A$59080,0)</f>
        <v>162</v>
      </c>
      <c r="W175">
        <f>MATCH($A175&amp;W$6,'All applic'!$A$7:$A$59080,0)</f>
        <v>164</v>
      </c>
      <c r="X175">
        <f>MATCH($A175&amp;X$6,'All applic'!$A$7:$A$59080,0)</f>
        <v>163</v>
      </c>
      <c r="Y175">
        <f>MATCH($A175&amp;Y$6,'All applic'!$A$7:$A$59080,0)</f>
        <v>161</v>
      </c>
      <c r="Z175">
        <f>MATCH($A175&amp;Z$6,'All applic'!$A$7:$A$59080,0)</f>
        <v>164</v>
      </c>
      <c r="AB175" s="28">
        <f>INDEX('All applic'!$H$7:$H$59080,U175)</f>
        <v>1.1279999999999999</v>
      </c>
      <c r="AC175" s="28">
        <f>INDEX('All applic'!$H$7:$H$59080,V175)</f>
        <v>1.008</v>
      </c>
      <c r="AD175" s="28">
        <f>INDEX('All applic'!$H$7:$H$59080,W175)</f>
        <v>0.99399999999999999</v>
      </c>
      <c r="AE175" s="28">
        <f>INDEX('All applic'!$H$7:$H$59080,X175)</f>
        <v>0.746</v>
      </c>
      <c r="AF175" s="28">
        <f>INDEX('All applic'!$H$7:$H$59080,Y175)</f>
        <v>1.1279999999999999</v>
      </c>
      <c r="AG175" s="28">
        <f>INDEX('All applic'!$H$7:$H$59080,Z175)</f>
        <v>0.99399999999999999</v>
      </c>
      <c r="AH175" s="28"/>
      <c r="AI175" s="28">
        <f>INDEX('All applic'!$I$7:$I$59080,U175)</f>
        <v>1.5111111111111113</v>
      </c>
      <c r="AJ175" s="28">
        <f>INDEX('All applic'!$I$7:$I$59080,V175)</f>
        <v>1.911111111111111</v>
      </c>
      <c r="AK175" s="28">
        <f>INDEX('All applic'!$I$7:$I$59080,W175)</f>
        <v>1</v>
      </c>
      <c r="AL175" s="28">
        <f>INDEX('All applic'!$I$7:$I$59080,X175)</f>
        <v>1</v>
      </c>
      <c r="AM175" s="28">
        <f>INDEX('All applic'!$I$7:$I$59080,Y175)</f>
        <v>1.5111111111111113</v>
      </c>
      <c r="AN175" s="28">
        <f>INDEX('All applic'!$I$7:$I$59080,Z175)</f>
        <v>1</v>
      </c>
      <c r="AP175">
        <f>INDEX('All applic'!$J$7:$J$59080,U175)</f>
        <v>-1.9859999999999999E-2</v>
      </c>
      <c r="AQ175">
        <v>0</v>
      </c>
      <c r="AR175">
        <f>INDEX('All applic'!$J$7:$J$59080,W175)</f>
        <v>-1.9980000000000001E-2</v>
      </c>
      <c r="AS175">
        <v>0</v>
      </c>
      <c r="AT175">
        <v>0</v>
      </c>
      <c r="AU175">
        <v>0</v>
      </c>
    </row>
    <row r="176" spans="1:47" x14ac:dyDescent="0.25">
      <c r="A176" t="str">
        <f t="shared" si="24"/>
        <v>CFLSFm1996CZ10</v>
      </c>
      <c r="B176" t="str">
        <f t="shared" si="25"/>
        <v>CFLSCESFmCZ101996</v>
      </c>
      <c r="C176" t="s">
        <v>118</v>
      </c>
      <c r="D176" t="s">
        <v>130</v>
      </c>
      <c r="E176" t="s">
        <v>1649</v>
      </c>
      <c r="F176" s="89" t="s">
        <v>70</v>
      </c>
      <c r="G176" t="s">
        <v>109</v>
      </c>
      <c r="H176" t="s">
        <v>1662</v>
      </c>
      <c r="I176" s="34">
        <f t="shared" si="26"/>
        <v>1.1270399543607705</v>
      </c>
      <c r="J176" s="34">
        <f t="shared" si="27"/>
        <v>1.7056563355433867</v>
      </c>
      <c r="K176" s="34">
        <f t="shared" si="28"/>
        <v>-2.180312207951594E-2</v>
      </c>
      <c r="M176" s="36">
        <f>VLOOKUP("HV_"&amp;$D176&amp;$E176&amp;VLOOKUP($F176,key!$L$3:$M$13,2,FALSE)&amp;$G176&amp;M$6,'HVAC wts'!$H$7:$R$13254,11,FALSE)</f>
        <v>411862.56749999995</v>
      </c>
      <c r="N176" s="36">
        <f>VLOOKUP("HV_"&amp;$D176&amp;$E176&amp;VLOOKUP($F176,key!$L$3:$M$13,2,FALSE)&amp;$G176&amp;N$6,'HVAC wts'!$H$7:$R$13254,11,FALSE)</f>
        <v>23670.262500000001</v>
      </c>
      <c r="O176" s="36">
        <f>VLOOKUP("HV_"&amp;$D176&amp;$E176&amp;VLOOKUP($F176,key!$L$3:$M$13,2,FALSE)&amp;$G176&amp;O$6,'HVAC wts'!$H$7:$R$13254,11,FALSE)</f>
        <v>22704.529200000008</v>
      </c>
      <c r="P176" s="36">
        <f>VLOOKUP("HV_"&amp;$D176&amp;$E176&amp;VLOOKUP($F176,key!$L$3:$M$13,2,FALSE)&amp;$G176&amp;P$6,'HVAC wts'!$H$7:$R$13254,11,FALSE)</f>
        <v>1304.8580000000004</v>
      </c>
      <c r="Q176" s="36">
        <f>VLOOKUP("HV_"&amp;$D176&amp;$E176&amp;VLOOKUP($F176,key!$L$3:$M$13,2,FALSE)&amp;$G176&amp;Q$6,'HVAC wts'!$H$7:$R$13254,11,FALSE)</f>
        <v>33138.3675</v>
      </c>
      <c r="R176" s="36">
        <f>VLOOKUP("HV_"&amp;$D176&amp;$E176&amp;VLOOKUP($F176,key!$L$3:$M$13,2,FALSE)&amp;$G176&amp;R$6,'HVAC wts'!$H$7:$R$13254,11,FALSE)</f>
        <v>1826.8012000000008</v>
      </c>
      <c r="S176" s="36">
        <f t="shared" si="29"/>
        <v>494507.38589999994</v>
      </c>
      <c r="U176">
        <f>MATCH($A176&amp;U$6,'All applic'!$A$7:$A$59080,0)</f>
        <v>165</v>
      </c>
      <c r="V176">
        <f>MATCH($A176&amp;V$6,'All applic'!$A$7:$A$59080,0)</f>
        <v>166</v>
      </c>
      <c r="W176">
        <f>MATCH($A176&amp;W$6,'All applic'!$A$7:$A$59080,0)</f>
        <v>168</v>
      </c>
      <c r="X176">
        <f>MATCH($A176&amp;X$6,'All applic'!$A$7:$A$59080,0)</f>
        <v>167</v>
      </c>
      <c r="Y176">
        <f>MATCH($A176&amp;Y$6,'All applic'!$A$7:$A$59080,0)</f>
        <v>165</v>
      </c>
      <c r="Z176">
        <f>MATCH($A176&amp;Z$6,'All applic'!$A$7:$A$59080,0)</f>
        <v>168</v>
      </c>
      <c r="AB176" s="28">
        <f>INDEX('All applic'!$H$7:$H$59080,U176)</f>
        <v>1.1439999999999999</v>
      </c>
      <c r="AC176" s="28">
        <f>INDEX('All applic'!$H$7:$H$59080,V176)</f>
        <v>0.97399999999999998</v>
      </c>
      <c r="AD176" s="28">
        <f>INDEX('All applic'!$H$7:$H$59080,W176)</f>
        <v>0.99199999999999999</v>
      </c>
      <c r="AE176" s="28">
        <f>INDEX('All applic'!$H$7:$H$59080,X176)</f>
        <v>0.65800000000000003</v>
      </c>
      <c r="AF176" s="28">
        <f>INDEX('All applic'!$H$7:$H$59080,Y176)</f>
        <v>1.1439999999999999</v>
      </c>
      <c r="AG176" s="28">
        <f>INDEX('All applic'!$H$7:$H$59080,Z176)</f>
        <v>0.99199999999999999</v>
      </c>
      <c r="AH176" s="28"/>
      <c r="AI176" s="28">
        <f>INDEX('All applic'!$I$7:$I$59080,U176)</f>
        <v>1.7333333333333334</v>
      </c>
      <c r="AJ176" s="28">
        <f>INDEX('All applic'!$I$7:$I$59080,V176)</f>
        <v>1.9555555555555555</v>
      </c>
      <c r="AK176" s="28">
        <f>INDEX('All applic'!$I$7:$I$59080,W176)</f>
        <v>1</v>
      </c>
      <c r="AL176" s="28">
        <f>INDEX('All applic'!$I$7:$I$59080,X176)</f>
        <v>1</v>
      </c>
      <c r="AM176" s="28">
        <f>INDEX('All applic'!$I$7:$I$59080,Y176)</f>
        <v>1.7333333333333334</v>
      </c>
      <c r="AN176" s="28">
        <f>INDEX('All applic'!$I$7:$I$59080,Z176)</f>
        <v>1</v>
      </c>
      <c r="AP176">
        <f>INDEX('All applic'!$J$7:$J$59080,U176)</f>
        <v>-2.4799999999999999E-2</v>
      </c>
      <c r="AQ176">
        <v>0</v>
      </c>
      <c r="AR176">
        <f>INDEX('All applic'!$J$7:$J$59080,W176)</f>
        <v>-2.5000000000000001E-2</v>
      </c>
      <c r="AS176">
        <v>0</v>
      </c>
      <c r="AT176">
        <v>0</v>
      </c>
      <c r="AU176">
        <v>0</v>
      </c>
    </row>
    <row r="177" spans="1:47" x14ac:dyDescent="0.25">
      <c r="A177" t="str">
        <f t="shared" si="24"/>
        <v>CFLSFm1996CZ11</v>
      </c>
      <c r="B177" t="str">
        <f t="shared" si="25"/>
        <v>CFLSCESFmCZ111996</v>
      </c>
      <c r="C177" t="s">
        <v>118</v>
      </c>
      <c r="D177" t="s">
        <v>130</v>
      </c>
      <c r="E177" t="s">
        <v>1649</v>
      </c>
      <c r="F177" s="89" t="s">
        <v>70</v>
      </c>
      <c r="G177" t="s">
        <v>110</v>
      </c>
      <c r="H177" t="s">
        <v>1662</v>
      </c>
      <c r="I177" s="34">
        <f t="shared" si="26"/>
        <v>0</v>
      </c>
      <c r="J177" s="34">
        <f t="shared" si="27"/>
        <v>0</v>
      </c>
      <c r="K177" s="34">
        <f t="shared" si="28"/>
        <v>0</v>
      </c>
      <c r="M177" s="36">
        <f>VLOOKUP("HV_"&amp;$D177&amp;$E177&amp;VLOOKUP($F177,key!$L$3:$M$13,2,FALSE)&amp;$G177&amp;M$6,'HVAC wts'!$H$7:$R$13254,11,FALSE)</f>
        <v>0</v>
      </c>
      <c r="N177" s="36">
        <f>VLOOKUP("HV_"&amp;$D177&amp;$E177&amp;VLOOKUP($F177,key!$L$3:$M$13,2,FALSE)&amp;$G177&amp;N$6,'HVAC wts'!$H$7:$R$13254,11,FALSE)</f>
        <v>0</v>
      </c>
      <c r="O177" s="36">
        <f>VLOOKUP("HV_"&amp;$D177&amp;$E177&amp;VLOOKUP($F177,key!$L$3:$M$13,2,FALSE)&amp;$G177&amp;O$6,'HVAC wts'!$H$7:$R$13254,11,FALSE)</f>
        <v>0</v>
      </c>
      <c r="P177" s="36">
        <f>VLOOKUP("HV_"&amp;$D177&amp;$E177&amp;VLOOKUP($F177,key!$L$3:$M$13,2,FALSE)&amp;$G177&amp;P$6,'HVAC wts'!$H$7:$R$13254,11,FALSE)</f>
        <v>0</v>
      </c>
      <c r="Q177" s="36">
        <f>VLOOKUP("HV_"&amp;$D177&amp;$E177&amp;VLOOKUP($F177,key!$L$3:$M$13,2,FALSE)&amp;$G177&amp;Q$6,'HVAC wts'!$H$7:$R$13254,11,FALSE)</f>
        <v>0</v>
      </c>
      <c r="R177" s="36">
        <f>VLOOKUP("HV_"&amp;$D177&amp;$E177&amp;VLOOKUP($F177,key!$L$3:$M$13,2,FALSE)&amp;$G177&amp;R$6,'HVAC wts'!$H$7:$R$13254,11,FALSE)</f>
        <v>0</v>
      </c>
      <c r="S177" s="36">
        <f t="shared" si="29"/>
        <v>0</v>
      </c>
      <c r="U177">
        <f>MATCH($A177&amp;U$6,'All applic'!$A$7:$A$59080,0)</f>
        <v>169</v>
      </c>
      <c r="V177">
        <f>MATCH($A177&amp;V$6,'All applic'!$A$7:$A$59080,0)</f>
        <v>170</v>
      </c>
      <c r="W177">
        <f>MATCH($A177&amp;W$6,'All applic'!$A$7:$A$59080,0)</f>
        <v>172</v>
      </c>
      <c r="X177">
        <f>MATCH($A177&amp;X$6,'All applic'!$A$7:$A$59080,0)</f>
        <v>171</v>
      </c>
      <c r="Y177">
        <f>MATCH($A177&amp;Y$6,'All applic'!$A$7:$A$59080,0)</f>
        <v>169</v>
      </c>
      <c r="Z177">
        <f>MATCH($A177&amp;Z$6,'All applic'!$A$7:$A$59080,0)</f>
        <v>172</v>
      </c>
      <c r="AB177" s="28">
        <f>INDEX('All applic'!$H$7:$H$59080,U177)</f>
        <v>1.1379999999999999</v>
      </c>
      <c r="AC177" s="28">
        <f>INDEX('All applic'!$H$7:$H$59080,V177)</f>
        <v>0.91800000000000004</v>
      </c>
      <c r="AD177" s="28">
        <f>INDEX('All applic'!$H$7:$H$59080,W177)</f>
        <v>0.98799999999999999</v>
      </c>
      <c r="AE177" s="28">
        <f>INDEX('All applic'!$H$7:$H$59080,X177)</f>
        <v>0.60399999999999998</v>
      </c>
      <c r="AF177" s="28">
        <f>INDEX('All applic'!$H$7:$H$59080,Y177)</f>
        <v>1.1379999999999999</v>
      </c>
      <c r="AG177" s="28">
        <f>INDEX('All applic'!$H$7:$H$59080,Z177)</f>
        <v>0.98799999999999999</v>
      </c>
      <c r="AH177" s="28"/>
      <c r="AI177" s="28">
        <f>INDEX('All applic'!$I$7:$I$59080,U177)</f>
        <v>1.9750000000000001</v>
      </c>
      <c r="AJ177" s="28">
        <f>INDEX('All applic'!$I$7:$I$59080,V177)</f>
        <v>2</v>
      </c>
      <c r="AK177" s="28">
        <f>INDEX('All applic'!$I$7:$I$59080,W177)</f>
        <v>1</v>
      </c>
      <c r="AL177" s="28">
        <f>INDEX('All applic'!$I$7:$I$59080,X177)</f>
        <v>1.0249999999999999</v>
      </c>
      <c r="AM177" s="28">
        <f>INDEX('All applic'!$I$7:$I$59080,Y177)</f>
        <v>1.9750000000000001</v>
      </c>
      <c r="AN177" s="28">
        <f>INDEX('All applic'!$I$7:$I$59080,Z177)</f>
        <v>1</v>
      </c>
      <c r="AP177">
        <f>INDEX('All applic'!$J$7:$J$59080,U177)</f>
        <v>-2.7399999999999997E-2</v>
      </c>
      <c r="AQ177">
        <v>0</v>
      </c>
      <c r="AR177">
        <f>INDEX('All applic'!$J$7:$J$59080,W177)</f>
        <v>-2.7600000000000003E-2</v>
      </c>
      <c r="AS177">
        <v>0</v>
      </c>
      <c r="AT177">
        <v>0</v>
      </c>
      <c r="AU177">
        <v>0</v>
      </c>
    </row>
    <row r="178" spans="1:47" x14ac:dyDescent="0.25">
      <c r="A178" t="str">
        <f t="shared" si="24"/>
        <v>CFLSFm1996CZ12</v>
      </c>
      <c r="B178" t="str">
        <f t="shared" si="25"/>
        <v>CFLSCESFmCZ121996</v>
      </c>
      <c r="C178" t="s">
        <v>118</v>
      </c>
      <c r="D178" t="s">
        <v>130</v>
      </c>
      <c r="E178" t="s">
        <v>1649</v>
      </c>
      <c r="F178" s="89" t="s">
        <v>70</v>
      </c>
      <c r="G178" t="s">
        <v>111</v>
      </c>
      <c r="H178" t="s">
        <v>1662</v>
      </c>
      <c r="I178" s="34">
        <f t="shared" si="26"/>
        <v>0</v>
      </c>
      <c r="J178" s="34">
        <f t="shared" si="27"/>
        <v>0</v>
      </c>
      <c r="K178" s="34">
        <f t="shared" si="28"/>
        <v>0</v>
      </c>
      <c r="M178" s="36">
        <f>VLOOKUP("HV_"&amp;$D178&amp;$E178&amp;VLOOKUP($F178,key!$L$3:$M$13,2,FALSE)&amp;$G178&amp;M$6,'HVAC wts'!$H$7:$R$13254,11,FALSE)</f>
        <v>0</v>
      </c>
      <c r="N178" s="36">
        <f>VLOOKUP("HV_"&amp;$D178&amp;$E178&amp;VLOOKUP($F178,key!$L$3:$M$13,2,FALSE)&amp;$G178&amp;N$6,'HVAC wts'!$H$7:$R$13254,11,FALSE)</f>
        <v>0</v>
      </c>
      <c r="O178" s="36">
        <f>VLOOKUP("HV_"&amp;$D178&amp;$E178&amp;VLOOKUP($F178,key!$L$3:$M$13,2,FALSE)&amp;$G178&amp;O$6,'HVAC wts'!$H$7:$R$13254,11,FALSE)</f>
        <v>0</v>
      </c>
      <c r="P178" s="36">
        <f>VLOOKUP("HV_"&amp;$D178&amp;$E178&amp;VLOOKUP($F178,key!$L$3:$M$13,2,FALSE)&amp;$G178&amp;P$6,'HVAC wts'!$H$7:$R$13254,11,FALSE)</f>
        <v>0</v>
      </c>
      <c r="Q178" s="36">
        <f>VLOOKUP("HV_"&amp;$D178&amp;$E178&amp;VLOOKUP($F178,key!$L$3:$M$13,2,FALSE)&amp;$G178&amp;Q$6,'HVAC wts'!$H$7:$R$13254,11,FALSE)</f>
        <v>0</v>
      </c>
      <c r="R178" s="36">
        <f>VLOOKUP("HV_"&amp;$D178&amp;$E178&amp;VLOOKUP($F178,key!$L$3:$M$13,2,FALSE)&amp;$G178&amp;R$6,'HVAC wts'!$H$7:$R$13254,11,FALSE)</f>
        <v>0</v>
      </c>
      <c r="S178" s="36">
        <f t="shared" si="29"/>
        <v>0</v>
      </c>
      <c r="U178">
        <f>MATCH($A178&amp;U$6,'All applic'!$A$7:$A$59080,0)</f>
        <v>173</v>
      </c>
      <c r="V178">
        <f>MATCH($A178&amp;V$6,'All applic'!$A$7:$A$59080,0)</f>
        <v>174</v>
      </c>
      <c r="W178">
        <f>MATCH($A178&amp;W$6,'All applic'!$A$7:$A$59080,0)</f>
        <v>176</v>
      </c>
      <c r="X178">
        <f>MATCH($A178&amp;X$6,'All applic'!$A$7:$A$59080,0)</f>
        <v>175</v>
      </c>
      <c r="Y178">
        <f>MATCH($A178&amp;Y$6,'All applic'!$A$7:$A$59080,0)</f>
        <v>173</v>
      </c>
      <c r="Z178">
        <f>MATCH($A178&amp;Z$6,'All applic'!$A$7:$A$59080,0)</f>
        <v>176</v>
      </c>
      <c r="AB178" s="28">
        <f>INDEX('All applic'!$H$7:$H$59080,U178)</f>
        <v>1.0960000000000001</v>
      </c>
      <c r="AC178" s="28">
        <f>INDEX('All applic'!$H$7:$H$59080,V178)</f>
        <v>0.88200000000000001</v>
      </c>
      <c r="AD178" s="28">
        <f>INDEX('All applic'!$H$7:$H$59080,W178)</f>
        <v>0.98799999999999999</v>
      </c>
      <c r="AE178" s="28">
        <f>INDEX('All applic'!$H$7:$H$59080,X178)</f>
        <v>0.60599999999999998</v>
      </c>
      <c r="AF178" s="28">
        <f>INDEX('All applic'!$H$7:$H$59080,Y178)</f>
        <v>1.0960000000000001</v>
      </c>
      <c r="AG178" s="28">
        <f>INDEX('All applic'!$H$7:$H$59080,Z178)</f>
        <v>0.98799999999999999</v>
      </c>
      <c r="AH178" s="28"/>
      <c r="AI178" s="28">
        <f>INDEX('All applic'!$I$7:$I$59080,U178)</f>
        <v>2</v>
      </c>
      <c r="AJ178" s="28">
        <f>INDEX('All applic'!$I$7:$I$59080,V178)</f>
        <v>2</v>
      </c>
      <c r="AK178" s="28">
        <f>INDEX('All applic'!$I$7:$I$59080,W178)</f>
        <v>1.0249999999999999</v>
      </c>
      <c r="AL178" s="28">
        <f>INDEX('All applic'!$I$7:$I$59080,X178)</f>
        <v>1.0249999999999999</v>
      </c>
      <c r="AM178" s="28">
        <f>INDEX('All applic'!$I$7:$I$59080,Y178)</f>
        <v>2</v>
      </c>
      <c r="AN178" s="28">
        <f>INDEX('All applic'!$I$7:$I$59080,Z178)</f>
        <v>1.0249999999999999</v>
      </c>
      <c r="AP178">
        <f>INDEX('All applic'!$J$7:$J$59080,U178)</f>
        <v>-2.7600000000000003E-2</v>
      </c>
      <c r="AQ178">
        <v>0</v>
      </c>
      <c r="AR178">
        <f>INDEX('All applic'!$J$7:$J$59080,W178)</f>
        <v>-2.8000000000000001E-2</v>
      </c>
      <c r="AS178">
        <v>0</v>
      </c>
      <c r="AT178">
        <v>0</v>
      </c>
      <c r="AU178">
        <v>0</v>
      </c>
    </row>
    <row r="179" spans="1:47" x14ac:dyDescent="0.25">
      <c r="A179" t="str">
        <f t="shared" si="24"/>
        <v>CFLSFm1996CZ13</v>
      </c>
      <c r="B179" t="str">
        <f t="shared" si="25"/>
        <v>CFLSCESFmCZ131996</v>
      </c>
      <c r="C179" t="s">
        <v>118</v>
      </c>
      <c r="D179" t="s">
        <v>130</v>
      </c>
      <c r="E179" t="s">
        <v>1649</v>
      </c>
      <c r="F179" s="89" t="s">
        <v>70</v>
      </c>
      <c r="G179" t="s">
        <v>112</v>
      </c>
      <c r="H179" t="s">
        <v>1662</v>
      </c>
      <c r="I179" s="34">
        <f t="shared" si="26"/>
        <v>1.1364251570452308</v>
      </c>
      <c r="J179" s="34">
        <f t="shared" si="27"/>
        <v>1.886938565790909</v>
      </c>
      <c r="K179" s="34">
        <f t="shared" si="28"/>
        <v>-2.3909760358609006E-2</v>
      </c>
      <c r="M179" s="36">
        <f>VLOOKUP("HV_"&amp;$D179&amp;$E179&amp;VLOOKUP($F179,key!$L$3:$M$13,2,FALSE)&amp;$G179&amp;M$6,'HVAC wts'!$H$7:$R$13254,11,FALSE)</f>
        <v>62398.035600000003</v>
      </c>
      <c r="N179" s="36">
        <f>VLOOKUP("HV_"&amp;$D179&amp;$E179&amp;VLOOKUP($F179,key!$L$3:$M$13,2,FALSE)&amp;$G179&amp;N$6,'HVAC wts'!$H$7:$R$13254,11,FALSE)</f>
        <v>3586.0939999999996</v>
      </c>
      <c r="O179" s="36">
        <f>VLOOKUP("HV_"&amp;$D179&amp;$E179&amp;VLOOKUP($F179,key!$L$3:$M$13,2,FALSE)&amp;$G179&amp;O$6,'HVAC wts'!$H$7:$R$13254,11,FALSE)</f>
        <v>1217.9826000000044</v>
      </c>
      <c r="P179" s="36">
        <f>VLOOKUP("HV_"&amp;$D179&amp;$E179&amp;VLOOKUP($F179,key!$L$3:$M$13,2,FALSE)&amp;$G179&amp;P$6,'HVAC wts'!$H$7:$R$13254,11,FALSE)</f>
        <v>69.999000000000265</v>
      </c>
      <c r="Q179" s="36">
        <f>VLOOKUP("HV_"&amp;$D179&amp;$E179&amp;VLOOKUP($F179,key!$L$3:$M$13,2,FALSE)&amp;$G179&amp;Q$6,'HVAC wts'!$H$7:$R$13254,11,FALSE)</f>
        <v>5020.5315999999993</v>
      </c>
      <c r="R179" s="36">
        <f>VLOOKUP("HV_"&amp;$D179&amp;$E179&amp;VLOOKUP($F179,key!$L$3:$M$13,2,FALSE)&amp;$G179&amp;R$6,'HVAC wts'!$H$7:$R$13254,11,FALSE)</f>
        <v>97.998600000000366</v>
      </c>
      <c r="S179" s="36">
        <f t="shared" si="29"/>
        <v>72390.641400000008</v>
      </c>
      <c r="U179">
        <f>MATCH($A179&amp;U$6,'All applic'!$A$7:$A$59080,0)</f>
        <v>177</v>
      </c>
      <c r="V179">
        <f>MATCH($A179&amp;V$6,'All applic'!$A$7:$A$59080,0)</f>
        <v>178</v>
      </c>
      <c r="W179">
        <f>MATCH($A179&amp;W$6,'All applic'!$A$7:$A$59080,0)</f>
        <v>180</v>
      </c>
      <c r="X179">
        <f>MATCH($A179&amp;X$6,'All applic'!$A$7:$A$59080,0)</f>
        <v>179</v>
      </c>
      <c r="Y179">
        <f>MATCH($A179&amp;Y$6,'All applic'!$A$7:$A$59080,0)</f>
        <v>177</v>
      </c>
      <c r="Z179">
        <f>MATCH($A179&amp;Z$6,'All applic'!$A$7:$A$59080,0)</f>
        <v>180</v>
      </c>
      <c r="AB179" s="28">
        <f>INDEX('All applic'!$H$7:$H$59080,U179)</f>
        <v>1.1499999999999999</v>
      </c>
      <c r="AC179" s="28">
        <f>INDEX('All applic'!$H$7:$H$59080,V179)</f>
        <v>0.94599999999999995</v>
      </c>
      <c r="AD179" s="28">
        <f>INDEX('All applic'!$H$7:$H$59080,W179)</f>
        <v>0.98799999999999999</v>
      </c>
      <c r="AE179" s="28">
        <f>INDEX('All applic'!$H$7:$H$59080,X179)</f>
        <v>0.60799999999999998</v>
      </c>
      <c r="AF179" s="28">
        <f>INDEX('All applic'!$H$7:$H$59080,Y179)</f>
        <v>1.1499999999999999</v>
      </c>
      <c r="AG179" s="28">
        <f>INDEX('All applic'!$H$7:$H$59080,Z179)</f>
        <v>0.98799999999999999</v>
      </c>
      <c r="AH179" s="28"/>
      <c r="AI179" s="28">
        <f>INDEX('All applic'!$I$7:$I$59080,U179)</f>
        <v>1.9</v>
      </c>
      <c r="AJ179" s="28">
        <f>INDEX('All applic'!$I$7:$I$59080,V179)</f>
        <v>1.9750000000000001</v>
      </c>
      <c r="AK179" s="28">
        <f>INDEX('All applic'!$I$7:$I$59080,W179)</f>
        <v>1.0249999999999999</v>
      </c>
      <c r="AL179" s="28">
        <f>INDEX('All applic'!$I$7:$I$59080,X179)</f>
        <v>1</v>
      </c>
      <c r="AM179" s="28">
        <f>INDEX('All applic'!$I$7:$I$59080,Y179)</f>
        <v>1.9</v>
      </c>
      <c r="AN179" s="28">
        <f>INDEX('All applic'!$I$7:$I$59080,Z179)</f>
        <v>1.0249999999999999</v>
      </c>
      <c r="AP179">
        <f>INDEX('All applic'!$J$7:$J$59080,U179)</f>
        <v>-2.7199999999999998E-2</v>
      </c>
      <c r="AQ179">
        <v>0</v>
      </c>
      <c r="AR179">
        <f>INDEX('All applic'!$J$7:$J$59080,W179)</f>
        <v>-2.7600000000000003E-2</v>
      </c>
      <c r="AS179">
        <v>0</v>
      </c>
      <c r="AT179">
        <v>0</v>
      </c>
      <c r="AU179">
        <v>0</v>
      </c>
    </row>
    <row r="180" spans="1:47" x14ac:dyDescent="0.25">
      <c r="A180" t="str">
        <f t="shared" si="24"/>
        <v>CFLSFm1996CZ14</v>
      </c>
      <c r="B180" t="str">
        <f t="shared" si="25"/>
        <v>CFLSCESFmCZ141996</v>
      </c>
      <c r="C180" t="s">
        <v>118</v>
      </c>
      <c r="D180" t="s">
        <v>130</v>
      </c>
      <c r="E180" t="s">
        <v>1649</v>
      </c>
      <c r="F180" s="89" t="s">
        <v>70</v>
      </c>
      <c r="G180" t="s">
        <v>113</v>
      </c>
      <c r="H180" t="s">
        <v>1662</v>
      </c>
      <c r="I180" s="34">
        <f t="shared" si="26"/>
        <v>1.1238381628164977</v>
      </c>
      <c r="J180" s="34">
        <f t="shared" si="27"/>
        <v>1.6049491031504346</v>
      </c>
      <c r="K180" s="34">
        <f t="shared" si="28"/>
        <v>-2.4269096578177732E-2</v>
      </c>
      <c r="M180" s="36">
        <f>VLOOKUP("HV_"&amp;$D180&amp;$E180&amp;VLOOKUP($F180,key!$L$3:$M$13,2,FALSE)&amp;$G180&amp;M$6,'HVAC wts'!$H$7:$R$13254,11,FALSE)</f>
        <v>162114.72120000003</v>
      </c>
      <c r="N180" s="36">
        <f>VLOOKUP("HV_"&amp;$D180&amp;$E180&amp;VLOOKUP($F180,key!$L$3:$M$13,2,FALSE)&amp;$G180&amp;N$6,'HVAC wts'!$H$7:$R$13254,11,FALSE)</f>
        <v>9316.9380000000001</v>
      </c>
      <c r="O180" s="36">
        <f>VLOOKUP("HV_"&amp;$D180&amp;$E180&amp;VLOOKUP($F180,key!$L$3:$M$13,2,FALSE)&amp;$G180&amp;O$6,'HVAC wts'!$H$7:$R$13254,11,FALSE)</f>
        <v>7000.602899999998</v>
      </c>
      <c r="P180" s="36">
        <f>VLOOKUP("HV_"&amp;$D180&amp;$E180&amp;VLOOKUP($F180,key!$L$3:$M$13,2,FALSE)&amp;$G180&amp;P$6,'HVAC wts'!$H$7:$R$13254,11,FALSE)</f>
        <v>402.3334999999999</v>
      </c>
      <c r="Q180" s="36">
        <f>VLOOKUP("HV_"&amp;$D180&amp;$E180&amp;VLOOKUP($F180,key!$L$3:$M$13,2,FALSE)&amp;$G180&amp;Q$6,'HVAC wts'!$H$7:$R$13254,11,FALSE)</f>
        <v>13043.7132</v>
      </c>
      <c r="R180" s="36">
        <f>VLOOKUP("HV_"&amp;$D180&amp;$E180&amp;VLOOKUP($F180,key!$L$3:$M$13,2,FALSE)&amp;$G180&amp;R$6,'HVAC wts'!$H$7:$R$13254,11,FALSE)</f>
        <v>563.26689999999996</v>
      </c>
      <c r="S180" s="36">
        <f t="shared" si="29"/>
        <v>192441.57570000002</v>
      </c>
      <c r="U180">
        <f>MATCH($A180&amp;U$6,'All applic'!$A$7:$A$59080,0)</f>
        <v>181</v>
      </c>
      <c r="V180">
        <f>MATCH($A180&amp;V$6,'All applic'!$A$7:$A$59080,0)</f>
        <v>182</v>
      </c>
      <c r="W180">
        <f>MATCH($A180&amp;W$6,'All applic'!$A$7:$A$59080,0)</f>
        <v>184</v>
      </c>
      <c r="X180">
        <f>MATCH($A180&amp;X$6,'All applic'!$A$7:$A$59080,0)</f>
        <v>183</v>
      </c>
      <c r="Y180">
        <f>MATCH($A180&amp;Y$6,'All applic'!$A$7:$A$59080,0)</f>
        <v>181</v>
      </c>
      <c r="Z180">
        <f>MATCH($A180&amp;Z$6,'All applic'!$A$7:$A$59080,0)</f>
        <v>184</v>
      </c>
      <c r="AB180" s="28">
        <f>INDEX('All applic'!$H$7:$H$59080,U180)</f>
        <v>1.1419999999999999</v>
      </c>
      <c r="AC180" s="28">
        <f>INDEX('All applic'!$H$7:$H$59080,V180)</f>
        <v>0.91400000000000003</v>
      </c>
      <c r="AD180" s="28">
        <f>INDEX('All applic'!$H$7:$H$59080,W180)</f>
        <v>0.98799999999999999</v>
      </c>
      <c r="AE180" s="28">
        <f>INDEX('All applic'!$H$7:$H$59080,X180)</f>
        <v>0.63</v>
      </c>
      <c r="AF180" s="28">
        <f>INDEX('All applic'!$H$7:$H$59080,Y180)</f>
        <v>1.1419999999999999</v>
      </c>
      <c r="AG180" s="28">
        <f>INDEX('All applic'!$H$7:$H$59080,Z180)</f>
        <v>0.98799999999999999</v>
      </c>
      <c r="AH180" s="28"/>
      <c r="AI180" s="28">
        <f>INDEX('All applic'!$I$7:$I$59080,U180)</f>
        <v>1.6190476190476191</v>
      </c>
      <c r="AJ180" s="28">
        <f>INDEX('All applic'!$I$7:$I$59080,V180)</f>
        <v>1.857142857142857</v>
      </c>
      <c r="AK180" s="28">
        <f>INDEX('All applic'!$I$7:$I$59080,W180)</f>
        <v>1</v>
      </c>
      <c r="AL180" s="28">
        <f>INDEX('All applic'!$I$7:$I$59080,X180)</f>
        <v>1</v>
      </c>
      <c r="AM180" s="28">
        <f>INDEX('All applic'!$I$7:$I$59080,Y180)</f>
        <v>1.6190476190476191</v>
      </c>
      <c r="AN180" s="28">
        <f>INDEX('All applic'!$I$7:$I$59080,Z180)</f>
        <v>1</v>
      </c>
      <c r="AP180">
        <f>INDEX('All applic'!$J$7:$J$59080,U180)</f>
        <v>-2.7600000000000003E-2</v>
      </c>
      <c r="AQ180">
        <v>0</v>
      </c>
      <c r="AR180">
        <f>INDEX('All applic'!$J$7:$J$59080,W180)</f>
        <v>-2.8000000000000001E-2</v>
      </c>
      <c r="AS180">
        <v>0</v>
      </c>
      <c r="AT180">
        <v>0</v>
      </c>
      <c r="AU180">
        <v>0</v>
      </c>
    </row>
    <row r="181" spans="1:47" x14ac:dyDescent="0.25">
      <c r="A181" t="str">
        <f t="shared" si="24"/>
        <v>CFLSFm1996CZ15</v>
      </c>
      <c r="B181" t="str">
        <f t="shared" si="25"/>
        <v>CFLSCESFmCZ151996</v>
      </c>
      <c r="C181" t="s">
        <v>118</v>
      </c>
      <c r="D181" t="s">
        <v>130</v>
      </c>
      <c r="E181" t="s">
        <v>1649</v>
      </c>
      <c r="F181" s="89" t="s">
        <v>70</v>
      </c>
      <c r="G181" t="s">
        <v>114</v>
      </c>
      <c r="H181" t="s">
        <v>1662</v>
      </c>
      <c r="I181" s="34">
        <f t="shared" si="26"/>
        <v>1.2285612654292892</v>
      </c>
      <c r="J181" s="34">
        <f t="shared" si="27"/>
        <v>1.6920203673684351</v>
      </c>
      <c r="K181" s="34">
        <f t="shared" si="28"/>
        <v>-1.130307676356535E-2</v>
      </c>
      <c r="M181" s="36">
        <f>VLOOKUP("HV_"&amp;$D181&amp;$E181&amp;VLOOKUP($F181,key!$L$3:$M$13,2,FALSE)&amp;$G181&amp;M$6,'HVAC wts'!$H$7:$R$13254,11,FALSE)</f>
        <v>42333.530099999996</v>
      </c>
      <c r="N181" s="36">
        <f>VLOOKUP("HV_"&amp;$D181&amp;$E181&amp;VLOOKUP($F181,key!$L$3:$M$13,2,FALSE)&amp;$G181&amp;N$6,'HVAC wts'!$H$7:$R$13254,11,FALSE)</f>
        <v>2432.9614999999999</v>
      </c>
      <c r="O181" s="36">
        <f>VLOOKUP("HV_"&amp;$D181&amp;$E181&amp;VLOOKUP($F181,key!$L$3:$M$13,2,FALSE)&amp;$G181&amp;O$6,'HVAC wts'!$H$7:$R$13254,11,FALSE)</f>
        <v>282.57600000000093</v>
      </c>
      <c r="P181" s="36">
        <f>VLOOKUP("HV_"&amp;$D181&amp;$E181&amp;VLOOKUP($F181,key!$L$3:$M$13,2,FALSE)&amp;$G181&amp;P$6,'HVAC wts'!$H$7:$R$13254,11,FALSE)</f>
        <v>16.240000000000055</v>
      </c>
      <c r="Q181" s="36">
        <f>VLOOKUP("HV_"&amp;$D181&amp;$E181&amp;VLOOKUP($F181,key!$L$3:$M$13,2,FALSE)&amp;$G181&amp;Q$6,'HVAC wts'!$H$7:$R$13254,11,FALSE)</f>
        <v>3406.1461000000004</v>
      </c>
      <c r="R181" s="36">
        <f>VLOOKUP("HV_"&amp;$D181&amp;$E181&amp;VLOOKUP($F181,key!$L$3:$M$13,2,FALSE)&amp;$G181&amp;R$6,'HVAC wts'!$H$7:$R$13254,11,FALSE)</f>
        <v>22.736000000000079</v>
      </c>
      <c r="S181" s="36">
        <f t="shared" si="29"/>
        <v>48494.189699999988</v>
      </c>
      <c r="U181">
        <f>MATCH($A181&amp;U$6,'All applic'!$A$7:$A$59080,0)</f>
        <v>185</v>
      </c>
      <c r="V181">
        <f>MATCH($A181&amp;V$6,'All applic'!$A$7:$A$59080,0)</f>
        <v>186</v>
      </c>
      <c r="W181">
        <f>MATCH($A181&amp;W$6,'All applic'!$A$7:$A$59080,0)</f>
        <v>188</v>
      </c>
      <c r="X181">
        <f>MATCH($A181&amp;X$6,'All applic'!$A$7:$A$59080,0)</f>
        <v>187</v>
      </c>
      <c r="Y181">
        <f>MATCH($A181&amp;Y$6,'All applic'!$A$7:$A$59080,0)</f>
        <v>185</v>
      </c>
      <c r="Z181">
        <f>MATCH($A181&amp;Z$6,'All applic'!$A$7:$A$59080,0)</f>
        <v>188</v>
      </c>
      <c r="AB181" s="28">
        <f>INDEX('All applic'!$H$7:$H$59080,U181)</f>
        <v>1.234</v>
      </c>
      <c r="AC181" s="28">
        <f>INDEX('All applic'!$H$7:$H$59080,V181)</f>
        <v>1.1579999999999999</v>
      </c>
      <c r="AD181" s="28">
        <f>INDEX('All applic'!$H$7:$H$59080,W181)</f>
        <v>0.998</v>
      </c>
      <c r="AE181" s="28">
        <f>INDEX('All applic'!$H$7:$H$59080,X181)</f>
        <v>0.81599999999999995</v>
      </c>
      <c r="AF181" s="28">
        <f>INDEX('All applic'!$H$7:$H$59080,Y181)</f>
        <v>1.234</v>
      </c>
      <c r="AG181" s="28">
        <f>INDEX('All applic'!$H$7:$H$59080,Z181)</f>
        <v>0.998</v>
      </c>
      <c r="AH181" s="28"/>
      <c r="AI181" s="28">
        <f>INDEX('All applic'!$I$7:$I$59080,U181)</f>
        <v>1.6904761904761902</v>
      </c>
      <c r="AJ181" s="28">
        <f>INDEX('All applic'!$I$7:$I$59080,V181)</f>
        <v>1.8095238095238093</v>
      </c>
      <c r="AK181" s="28">
        <f>INDEX('All applic'!$I$7:$I$59080,W181)</f>
        <v>1.0238095238095237</v>
      </c>
      <c r="AL181" s="28">
        <f>INDEX('All applic'!$I$7:$I$59080,X181)</f>
        <v>1</v>
      </c>
      <c r="AM181" s="28">
        <f>INDEX('All applic'!$I$7:$I$59080,Y181)</f>
        <v>1.6904761904761902</v>
      </c>
      <c r="AN181" s="28">
        <f>INDEX('All applic'!$I$7:$I$59080,Z181)</f>
        <v>1.0238095238095237</v>
      </c>
      <c r="AP181">
        <f>INDEX('All applic'!$J$7:$J$59080,U181)</f>
        <v>-1.286E-2</v>
      </c>
      <c r="AQ181">
        <v>0</v>
      </c>
      <c r="AR181">
        <f>INDEX('All applic'!$J$7:$J$59080,W181)</f>
        <v>-1.3179999999999999E-2</v>
      </c>
      <c r="AS181">
        <v>0</v>
      </c>
      <c r="AT181">
        <v>0</v>
      </c>
      <c r="AU181">
        <v>0</v>
      </c>
    </row>
    <row r="182" spans="1:47" x14ac:dyDescent="0.25">
      <c r="A182" t="str">
        <f t="shared" si="24"/>
        <v>CFLSFm1996CZ16</v>
      </c>
      <c r="B182" t="str">
        <f t="shared" si="25"/>
        <v>CFLSCESFmCZ161996</v>
      </c>
      <c r="C182" t="s">
        <v>118</v>
      </c>
      <c r="D182" t="s">
        <v>130</v>
      </c>
      <c r="E182" t="s">
        <v>1649</v>
      </c>
      <c r="F182" s="89" t="s">
        <v>70</v>
      </c>
      <c r="G182" t="s">
        <v>115</v>
      </c>
      <c r="H182" t="s">
        <v>1662</v>
      </c>
      <c r="I182" s="34">
        <f t="shared" si="26"/>
        <v>1.0380816109429805</v>
      </c>
      <c r="J182" s="34">
        <f t="shared" si="27"/>
        <v>1.616113789003754</v>
      </c>
      <c r="K182" s="34">
        <f t="shared" si="28"/>
        <v>-2.1326007944420106E-2</v>
      </c>
      <c r="M182" s="36">
        <f>VLOOKUP("HV_"&amp;$D182&amp;$E182&amp;VLOOKUP($F182,key!$L$3:$M$13,2,FALSE)&amp;$G182&amp;M$6,'HVAC wts'!$H$7:$R$13254,11,FALSE)</f>
        <v>58942.569600000003</v>
      </c>
      <c r="N182" s="36">
        <f>VLOOKUP("HV_"&amp;$D182&amp;$E182&amp;VLOOKUP($F182,key!$L$3:$M$13,2,FALSE)&amp;$G182&amp;N$6,'HVAC wts'!$H$7:$R$13254,11,FALSE)</f>
        <v>3387.5039999999999</v>
      </c>
      <c r="O182" s="36">
        <f>VLOOKUP("HV_"&amp;$D182&amp;$E182&amp;VLOOKUP($F182,key!$L$3:$M$13,2,FALSE)&amp;$G182&amp;O$6,'HVAC wts'!$H$7:$R$13254,11,FALSE)</f>
        <v>30044.997599999999</v>
      </c>
      <c r="P182" s="36">
        <f>VLOOKUP("HV_"&amp;$D182&amp;$E182&amp;VLOOKUP($F182,key!$L$3:$M$13,2,FALSE)&amp;$G182&amp;P$6,'HVAC wts'!$H$7:$R$13254,11,FALSE)</f>
        <v>1726.7240000000002</v>
      </c>
      <c r="Q182" s="36">
        <f>VLOOKUP("HV_"&amp;$D182&amp;$E182&amp;VLOOKUP($F182,key!$L$3:$M$13,2,FALSE)&amp;$G182&amp;Q$6,'HVAC wts'!$H$7:$R$13254,11,FALSE)</f>
        <v>4742.5056000000004</v>
      </c>
      <c r="R182" s="36">
        <f>VLOOKUP("HV_"&amp;$D182&amp;$E182&amp;VLOOKUP($F182,key!$L$3:$M$13,2,FALSE)&amp;$G182&amp;R$6,'HVAC wts'!$H$7:$R$13254,11,FALSE)</f>
        <v>2417.4136000000003</v>
      </c>
      <c r="S182" s="36">
        <f t="shared" si="29"/>
        <v>101261.71440000001</v>
      </c>
      <c r="U182">
        <f>MATCH($A182&amp;U$6,'All applic'!$A$7:$A$59080,0)</f>
        <v>189</v>
      </c>
      <c r="V182">
        <f>MATCH($A182&amp;V$6,'All applic'!$A$7:$A$59080,0)</f>
        <v>190</v>
      </c>
      <c r="W182">
        <f>MATCH($A182&amp;W$6,'All applic'!$A$7:$A$59080,0)</f>
        <v>192</v>
      </c>
      <c r="X182">
        <f>MATCH($A182&amp;X$6,'All applic'!$A$7:$A$59080,0)</f>
        <v>191</v>
      </c>
      <c r="Y182">
        <f>MATCH($A182&amp;Y$6,'All applic'!$A$7:$A$59080,0)</f>
        <v>189</v>
      </c>
      <c r="Z182">
        <f>MATCH($A182&amp;Z$6,'All applic'!$A$7:$A$59080,0)</f>
        <v>192</v>
      </c>
      <c r="AB182" s="28">
        <f>INDEX('All applic'!$H$7:$H$59080,U182)</f>
        <v>1.0840000000000001</v>
      </c>
      <c r="AC182" s="28">
        <f>INDEX('All applic'!$H$7:$H$59080,V182)</f>
        <v>0.80200000000000005</v>
      </c>
      <c r="AD182" s="28">
        <f>INDEX('All applic'!$H$7:$H$59080,W182)</f>
        <v>0.99199999999999999</v>
      </c>
      <c r="AE182" s="28">
        <f>INDEX('All applic'!$H$7:$H$59080,X182)</f>
        <v>0.67400000000000004</v>
      </c>
      <c r="AF182" s="28">
        <f>INDEX('All applic'!$H$7:$H$59080,Y182)</f>
        <v>1.0840000000000001</v>
      </c>
      <c r="AG182" s="28">
        <f>INDEX('All applic'!$H$7:$H$59080,Z182)</f>
        <v>0.99199999999999999</v>
      </c>
      <c r="AH182" s="28"/>
      <c r="AI182" s="28">
        <f>INDEX('All applic'!$I$7:$I$59080,U182)</f>
        <v>1.925</v>
      </c>
      <c r="AJ182" s="28">
        <f>INDEX('All applic'!$I$7:$I$59080,V182)</f>
        <v>1.7749999999999999</v>
      </c>
      <c r="AK182" s="28">
        <f>INDEX('All applic'!$I$7:$I$59080,W182)</f>
        <v>1.0249999999999999</v>
      </c>
      <c r="AL182" s="28">
        <f>INDEX('All applic'!$I$7:$I$59080,X182)</f>
        <v>1.0249999999999999</v>
      </c>
      <c r="AM182" s="28">
        <f>INDEX('All applic'!$I$7:$I$59080,Y182)</f>
        <v>1.925</v>
      </c>
      <c r="AN182" s="28">
        <f>INDEX('All applic'!$I$7:$I$59080,Z182)</f>
        <v>1.0249999999999999</v>
      </c>
      <c r="AP182">
        <f>INDEX('All applic'!$J$7:$J$59080,U182)</f>
        <v>-2.4199999999999999E-2</v>
      </c>
      <c r="AQ182">
        <v>0</v>
      </c>
      <c r="AR182">
        <f>INDEX('All applic'!$J$7:$J$59080,W182)</f>
        <v>-2.4399999999999998E-2</v>
      </c>
      <c r="AS182">
        <v>0</v>
      </c>
      <c r="AT182">
        <v>0</v>
      </c>
      <c r="AU182">
        <v>0</v>
      </c>
    </row>
    <row r="183" spans="1:47" x14ac:dyDescent="0.25">
      <c r="A183" t="str">
        <f t="shared" si="24"/>
        <v>CFLSFm2003CZ01</v>
      </c>
      <c r="B183" t="str">
        <f t="shared" si="25"/>
        <v>CFLSCESFmCZ012003</v>
      </c>
      <c r="C183" t="s">
        <v>118</v>
      </c>
      <c r="D183" t="s">
        <v>130</v>
      </c>
      <c r="E183" t="s">
        <v>1649</v>
      </c>
      <c r="F183" s="89" t="s">
        <v>57</v>
      </c>
      <c r="G183" t="s">
        <v>48</v>
      </c>
      <c r="H183" t="s">
        <v>1662</v>
      </c>
      <c r="I183" s="34">
        <f t="shared" si="26"/>
        <v>0</v>
      </c>
      <c r="J183" s="34">
        <f t="shared" si="27"/>
        <v>0</v>
      </c>
      <c r="K183" s="34">
        <f t="shared" si="28"/>
        <v>0</v>
      </c>
      <c r="M183" s="36">
        <f>VLOOKUP("HV_"&amp;$D183&amp;$E183&amp;VLOOKUP($F183,key!$L$3:$M$13,2,FALSE)&amp;$G183&amp;M$6,'HVAC wts'!$H$7:$R$13254,11,FALSE)</f>
        <v>0</v>
      </c>
      <c r="N183" s="36">
        <f>VLOOKUP("HV_"&amp;$D183&amp;$E183&amp;VLOOKUP($F183,key!$L$3:$M$13,2,FALSE)&amp;$G183&amp;N$6,'HVAC wts'!$H$7:$R$13254,11,FALSE)</f>
        <v>0</v>
      </c>
      <c r="O183" s="36">
        <f>VLOOKUP("HV_"&amp;$D183&amp;$E183&amp;VLOOKUP($F183,key!$L$3:$M$13,2,FALSE)&amp;$G183&amp;O$6,'HVAC wts'!$H$7:$R$13254,11,FALSE)</f>
        <v>0</v>
      </c>
      <c r="P183" s="36">
        <f>VLOOKUP("HV_"&amp;$D183&amp;$E183&amp;VLOOKUP($F183,key!$L$3:$M$13,2,FALSE)&amp;$G183&amp;P$6,'HVAC wts'!$H$7:$R$13254,11,FALSE)</f>
        <v>0</v>
      </c>
      <c r="Q183" s="36">
        <f>VLOOKUP("HV_"&amp;$D183&amp;$E183&amp;VLOOKUP($F183,key!$L$3:$M$13,2,FALSE)&amp;$G183&amp;Q$6,'HVAC wts'!$H$7:$R$13254,11,FALSE)</f>
        <v>0</v>
      </c>
      <c r="R183" s="36">
        <f>VLOOKUP("HV_"&amp;$D183&amp;$E183&amp;VLOOKUP($F183,key!$L$3:$M$13,2,FALSE)&amp;$G183&amp;R$6,'HVAC wts'!$H$7:$R$13254,11,FALSE)</f>
        <v>0</v>
      </c>
      <c r="S183" s="36">
        <f t="shared" si="29"/>
        <v>0</v>
      </c>
      <c r="U183">
        <f>MATCH($A183&amp;U$6,'All applic'!$A$7:$A$59080,0)</f>
        <v>193</v>
      </c>
      <c r="V183">
        <f>MATCH($A183&amp;V$6,'All applic'!$A$7:$A$59080,0)</f>
        <v>194</v>
      </c>
      <c r="W183">
        <f>MATCH($A183&amp;W$6,'All applic'!$A$7:$A$59080,0)</f>
        <v>196</v>
      </c>
      <c r="X183">
        <f>MATCH($A183&amp;X$6,'All applic'!$A$7:$A$59080,0)</f>
        <v>195</v>
      </c>
      <c r="Y183">
        <f>MATCH($A183&amp;Y$6,'All applic'!$A$7:$A$59080,0)</f>
        <v>193</v>
      </c>
      <c r="Z183">
        <f>MATCH($A183&amp;Z$6,'All applic'!$A$7:$A$59080,0)</f>
        <v>196</v>
      </c>
      <c r="AB183" s="28">
        <f>INDEX('All applic'!$H$7:$H$59080,U183)</f>
        <v>1</v>
      </c>
      <c r="AC183" s="28">
        <f>INDEX('All applic'!$H$7:$H$59080,V183)</f>
        <v>0.72199999999999998</v>
      </c>
      <c r="AD183" s="28">
        <f>INDEX('All applic'!$H$7:$H$59080,W183)</f>
        <v>0.98599999999999999</v>
      </c>
      <c r="AE183" s="28">
        <f>INDEX('All applic'!$H$7:$H$59080,X183)</f>
        <v>0.56799999999999995</v>
      </c>
      <c r="AF183" s="28">
        <f>INDEX('All applic'!$H$7:$H$59080,Y183)</f>
        <v>1</v>
      </c>
      <c r="AG183" s="28">
        <f>INDEX('All applic'!$H$7:$H$59080,Z183)</f>
        <v>0.98599999999999999</v>
      </c>
      <c r="AH183" s="28"/>
      <c r="AI183" s="28">
        <f>INDEX('All applic'!$I$7:$I$59080,U183)</f>
        <v>1.0227272727272727</v>
      </c>
      <c r="AJ183" s="28">
        <f>INDEX('All applic'!$I$7:$I$59080,V183)</f>
        <v>1</v>
      </c>
      <c r="AK183" s="28">
        <f>INDEX('All applic'!$I$7:$I$59080,W183)</f>
        <v>1.0227272727272727</v>
      </c>
      <c r="AL183" s="28">
        <f>INDEX('All applic'!$I$7:$I$59080,X183)</f>
        <v>1</v>
      </c>
      <c r="AM183" s="28">
        <f>INDEX('All applic'!$I$7:$I$59080,Y183)</f>
        <v>1.0227272727272727</v>
      </c>
      <c r="AN183" s="28">
        <f>INDEX('All applic'!$I$7:$I$59080,Z183)</f>
        <v>1.0227272727272727</v>
      </c>
      <c r="AP183">
        <f>INDEX('All applic'!$J$7:$J$59080,U183)</f>
        <v>-3.1800000000000002E-2</v>
      </c>
      <c r="AQ183">
        <v>0</v>
      </c>
      <c r="AR183">
        <f>INDEX('All applic'!$J$7:$J$59080,W183)</f>
        <v>-3.2000000000000001E-2</v>
      </c>
      <c r="AS183">
        <v>0</v>
      </c>
      <c r="AT183">
        <v>0</v>
      </c>
      <c r="AU183">
        <v>0</v>
      </c>
    </row>
    <row r="184" spans="1:47" x14ac:dyDescent="0.25">
      <c r="A184" t="str">
        <f t="shared" si="24"/>
        <v>CFLSFm2003CZ02</v>
      </c>
      <c r="B184" t="str">
        <f t="shared" si="25"/>
        <v>CFLSCESFmCZ022003</v>
      </c>
      <c r="C184" t="s">
        <v>118</v>
      </c>
      <c r="D184" t="s">
        <v>130</v>
      </c>
      <c r="E184" t="s">
        <v>1649</v>
      </c>
      <c r="F184" s="89" t="s">
        <v>57</v>
      </c>
      <c r="G184" t="s">
        <v>101</v>
      </c>
      <c r="H184" t="s">
        <v>1662</v>
      </c>
      <c r="I184" s="34">
        <f t="shared" si="26"/>
        <v>0</v>
      </c>
      <c r="J184" s="34">
        <f t="shared" si="27"/>
        <v>0</v>
      </c>
      <c r="K184" s="34">
        <f t="shared" si="28"/>
        <v>0</v>
      </c>
      <c r="M184" s="36">
        <f>VLOOKUP("HV_"&amp;$D184&amp;$E184&amp;VLOOKUP($F184,key!$L$3:$M$13,2,FALSE)&amp;$G184&amp;M$6,'HVAC wts'!$H$7:$R$13254,11,FALSE)</f>
        <v>0</v>
      </c>
      <c r="N184" s="36">
        <f>VLOOKUP("HV_"&amp;$D184&amp;$E184&amp;VLOOKUP($F184,key!$L$3:$M$13,2,FALSE)&amp;$G184&amp;N$6,'HVAC wts'!$H$7:$R$13254,11,FALSE)</f>
        <v>0</v>
      </c>
      <c r="O184" s="36">
        <f>VLOOKUP("HV_"&amp;$D184&amp;$E184&amp;VLOOKUP($F184,key!$L$3:$M$13,2,FALSE)&amp;$G184&amp;O$6,'HVAC wts'!$H$7:$R$13254,11,FALSE)</f>
        <v>0</v>
      </c>
      <c r="P184" s="36">
        <f>VLOOKUP("HV_"&amp;$D184&amp;$E184&amp;VLOOKUP($F184,key!$L$3:$M$13,2,FALSE)&amp;$G184&amp;P$6,'HVAC wts'!$H$7:$R$13254,11,FALSE)</f>
        <v>0</v>
      </c>
      <c r="Q184" s="36">
        <f>VLOOKUP("HV_"&amp;$D184&amp;$E184&amp;VLOOKUP($F184,key!$L$3:$M$13,2,FALSE)&amp;$G184&amp;Q$6,'HVAC wts'!$H$7:$R$13254,11,FALSE)</f>
        <v>0</v>
      </c>
      <c r="R184" s="36">
        <f>VLOOKUP("HV_"&amp;$D184&amp;$E184&amp;VLOOKUP($F184,key!$L$3:$M$13,2,FALSE)&amp;$G184&amp;R$6,'HVAC wts'!$H$7:$R$13254,11,FALSE)</f>
        <v>0</v>
      </c>
      <c r="S184" s="36">
        <f t="shared" si="29"/>
        <v>0</v>
      </c>
      <c r="U184">
        <f>MATCH($A184&amp;U$6,'All applic'!$A$7:$A$59080,0)</f>
        <v>197</v>
      </c>
      <c r="V184">
        <f>MATCH($A184&amp;V$6,'All applic'!$A$7:$A$59080,0)</f>
        <v>198</v>
      </c>
      <c r="W184">
        <f>MATCH($A184&amp;W$6,'All applic'!$A$7:$A$59080,0)</f>
        <v>200</v>
      </c>
      <c r="X184">
        <f>MATCH($A184&amp;X$6,'All applic'!$A$7:$A$59080,0)</f>
        <v>199</v>
      </c>
      <c r="Y184">
        <f>MATCH($A184&amp;Y$6,'All applic'!$A$7:$A$59080,0)</f>
        <v>197</v>
      </c>
      <c r="Z184">
        <f>MATCH($A184&amp;Z$6,'All applic'!$A$7:$A$59080,0)</f>
        <v>200</v>
      </c>
      <c r="AB184" s="28">
        <f>INDEX('All applic'!$H$7:$H$59080,U184)</f>
        <v>1.052</v>
      </c>
      <c r="AC184" s="28">
        <f>INDEX('All applic'!$H$7:$H$59080,V184)</f>
        <v>0.81</v>
      </c>
      <c r="AD184" s="28">
        <f>INDEX('All applic'!$H$7:$H$59080,W184)</f>
        <v>0.98399999999999999</v>
      </c>
      <c r="AE184" s="28">
        <f>INDEX('All applic'!$H$7:$H$59080,X184)</f>
        <v>0.59799999999999998</v>
      </c>
      <c r="AF184" s="28">
        <f>INDEX('All applic'!$H$7:$H$59080,Y184)</f>
        <v>1.052</v>
      </c>
      <c r="AG184" s="28">
        <f>INDEX('All applic'!$H$7:$H$59080,Z184)</f>
        <v>0.98399999999999999</v>
      </c>
      <c r="AH184" s="28"/>
      <c r="AI184" s="28">
        <f>INDEX('All applic'!$I$7:$I$59080,U184)</f>
        <v>2</v>
      </c>
      <c r="AJ184" s="28">
        <f>INDEX('All applic'!$I$7:$I$59080,V184)</f>
        <v>2</v>
      </c>
      <c r="AK184" s="28">
        <f>INDEX('All applic'!$I$7:$I$59080,W184)</f>
        <v>1</v>
      </c>
      <c r="AL184" s="28">
        <f>INDEX('All applic'!$I$7:$I$59080,X184)</f>
        <v>1</v>
      </c>
      <c r="AM184" s="28">
        <f>INDEX('All applic'!$I$7:$I$59080,Y184)</f>
        <v>2</v>
      </c>
      <c r="AN184" s="28">
        <f>INDEX('All applic'!$I$7:$I$59080,Z184)</f>
        <v>1</v>
      </c>
      <c r="AP184">
        <f>INDEX('All applic'!$J$7:$J$59080,U184)</f>
        <v>-2.9000000000000001E-2</v>
      </c>
      <c r="AQ184">
        <v>0</v>
      </c>
      <c r="AR184">
        <f>INDEX('All applic'!$J$7:$J$59080,W184)</f>
        <v>-2.92E-2</v>
      </c>
      <c r="AS184">
        <v>0</v>
      </c>
      <c r="AT184">
        <v>0</v>
      </c>
      <c r="AU184">
        <v>0</v>
      </c>
    </row>
    <row r="185" spans="1:47" x14ac:dyDescent="0.25">
      <c r="A185" t="str">
        <f t="shared" si="24"/>
        <v>CFLSFm2003CZ03</v>
      </c>
      <c r="B185" t="str">
        <f t="shared" si="25"/>
        <v>CFLSCESFmCZ032003</v>
      </c>
      <c r="C185" t="s">
        <v>118</v>
      </c>
      <c r="D185" t="s">
        <v>130</v>
      </c>
      <c r="E185" t="s">
        <v>1649</v>
      </c>
      <c r="F185" s="89" t="s">
        <v>57</v>
      </c>
      <c r="G185" t="s">
        <v>102</v>
      </c>
      <c r="H185" t="s">
        <v>1662</v>
      </c>
      <c r="I185" s="34">
        <f t="shared" si="26"/>
        <v>0</v>
      </c>
      <c r="J185" s="34">
        <f t="shared" si="27"/>
        <v>0</v>
      </c>
      <c r="K185" s="34">
        <f t="shared" si="28"/>
        <v>0</v>
      </c>
      <c r="M185" s="36">
        <f>VLOOKUP("HV_"&amp;$D185&amp;$E185&amp;VLOOKUP($F185,key!$L$3:$M$13,2,FALSE)&amp;$G185&amp;M$6,'HVAC wts'!$H$7:$R$13254,11,FALSE)</f>
        <v>0</v>
      </c>
      <c r="N185" s="36">
        <f>VLOOKUP("HV_"&amp;$D185&amp;$E185&amp;VLOOKUP($F185,key!$L$3:$M$13,2,FALSE)&amp;$G185&amp;N$6,'HVAC wts'!$H$7:$R$13254,11,FALSE)</f>
        <v>0</v>
      </c>
      <c r="O185" s="36">
        <f>VLOOKUP("HV_"&amp;$D185&amp;$E185&amp;VLOOKUP($F185,key!$L$3:$M$13,2,FALSE)&amp;$G185&amp;O$6,'HVAC wts'!$H$7:$R$13254,11,FALSE)</f>
        <v>0</v>
      </c>
      <c r="P185" s="36">
        <f>VLOOKUP("HV_"&amp;$D185&amp;$E185&amp;VLOOKUP($F185,key!$L$3:$M$13,2,FALSE)&amp;$G185&amp;P$6,'HVAC wts'!$H$7:$R$13254,11,FALSE)</f>
        <v>0</v>
      </c>
      <c r="Q185" s="36">
        <f>VLOOKUP("HV_"&amp;$D185&amp;$E185&amp;VLOOKUP($F185,key!$L$3:$M$13,2,FALSE)&amp;$G185&amp;Q$6,'HVAC wts'!$H$7:$R$13254,11,FALSE)</f>
        <v>0</v>
      </c>
      <c r="R185" s="36">
        <f>VLOOKUP("HV_"&amp;$D185&amp;$E185&amp;VLOOKUP($F185,key!$L$3:$M$13,2,FALSE)&amp;$G185&amp;R$6,'HVAC wts'!$H$7:$R$13254,11,FALSE)</f>
        <v>0</v>
      </c>
      <c r="S185" s="36">
        <f t="shared" si="29"/>
        <v>0</v>
      </c>
      <c r="U185">
        <f>MATCH($A185&amp;U$6,'All applic'!$A$7:$A$59080,0)</f>
        <v>201</v>
      </c>
      <c r="V185">
        <f>MATCH($A185&amp;V$6,'All applic'!$A$7:$A$59080,0)</f>
        <v>202</v>
      </c>
      <c r="W185">
        <f>MATCH($A185&amp;W$6,'All applic'!$A$7:$A$59080,0)</f>
        <v>204</v>
      </c>
      <c r="X185">
        <f>MATCH($A185&amp;X$6,'All applic'!$A$7:$A$59080,0)</f>
        <v>203</v>
      </c>
      <c r="Y185">
        <f>MATCH($A185&amp;Y$6,'All applic'!$A$7:$A$59080,0)</f>
        <v>201</v>
      </c>
      <c r="Z185">
        <f>MATCH($A185&amp;Z$6,'All applic'!$A$7:$A$59080,0)</f>
        <v>204</v>
      </c>
      <c r="AB185" s="28">
        <f>INDEX('All applic'!$H$7:$H$59080,U185)</f>
        <v>1.004</v>
      </c>
      <c r="AC185" s="28">
        <f>INDEX('All applic'!$H$7:$H$59080,V185)</f>
        <v>0.77800000000000002</v>
      </c>
      <c r="AD185" s="28">
        <f>INDEX('All applic'!$H$7:$H$59080,W185)</f>
        <v>0.98399999999999999</v>
      </c>
      <c r="AE185" s="28">
        <f>INDEX('All applic'!$H$7:$H$59080,X185)</f>
        <v>0.57199999999999995</v>
      </c>
      <c r="AF185" s="28">
        <f>INDEX('All applic'!$H$7:$H$59080,Y185)</f>
        <v>1.004</v>
      </c>
      <c r="AG185" s="28">
        <f>INDEX('All applic'!$H$7:$H$59080,Z185)</f>
        <v>0.98399999999999999</v>
      </c>
      <c r="AH185" s="28"/>
      <c r="AI185" s="28">
        <f>INDEX('All applic'!$I$7:$I$59080,U185)</f>
        <v>2</v>
      </c>
      <c r="AJ185" s="28">
        <f>INDEX('All applic'!$I$7:$I$59080,V185)</f>
        <v>1.9</v>
      </c>
      <c r="AK185" s="28">
        <f>INDEX('All applic'!$I$7:$I$59080,W185)</f>
        <v>1.0249999999999999</v>
      </c>
      <c r="AL185" s="28">
        <f>INDEX('All applic'!$I$7:$I$59080,X185)</f>
        <v>1</v>
      </c>
      <c r="AM185" s="28">
        <f>INDEX('All applic'!$I$7:$I$59080,Y185)</f>
        <v>2</v>
      </c>
      <c r="AN185" s="28">
        <f>INDEX('All applic'!$I$7:$I$59080,Z185)</f>
        <v>1.0249999999999999</v>
      </c>
      <c r="AP185">
        <f>INDEX('All applic'!$J$7:$J$59080,U185)</f>
        <v>-3.2000000000000001E-2</v>
      </c>
      <c r="AQ185">
        <v>0</v>
      </c>
      <c r="AR185">
        <f>INDEX('All applic'!$J$7:$J$59080,W185)</f>
        <v>-3.2199999999999999E-2</v>
      </c>
      <c r="AS185">
        <v>0</v>
      </c>
      <c r="AT185">
        <v>0</v>
      </c>
      <c r="AU185">
        <v>0</v>
      </c>
    </row>
    <row r="186" spans="1:47" x14ac:dyDescent="0.25">
      <c r="A186" t="str">
        <f t="shared" si="24"/>
        <v>CFLSFm2003CZ04</v>
      </c>
      <c r="B186" t="str">
        <f t="shared" si="25"/>
        <v>CFLSCESFmCZ042003</v>
      </c>
      <c r="C186" t="s">
        <v>118</v>
      </c>
      <c r="D186" t="s">
        <v>130</v>
      </c>
      <c r="E186" t="s">
        <v>1649</v>
      </c>
      <c r="F186" s="89" t="s">
        <v>57</v>
      </c>
      <c r="G186" t="s">
        <v>103</v>
      </c>
      <c r="H186" t="s">
        <v>1662</v>
      </c>
      <c r="I186" s="34">
        <f t="shared" si="26"/>
        <v>0</v>
      </c>
      <c r="J186" s="34">
        <f t="shared" si="27"/>
        <v>0</v>
      </c>
      <c r="K186" s="34">
        <f t="shared" si="28"/>
        <v>0</v>
      </c>
      <c r="M186" s="36">
        <f>VLOOKUP("HV_"&amp;$D186&amp;$E186&amp;VLOOKUP($F186,key!$L$3:$M$13,2,FALSE)&amp;$G186&amp;M$6,'HVAC wts'!$H$7:$R$13254,11,FALSE)</f>
        <v>0</v>
      </c>
      <c r="N186" s="36">
        <f>VLOOKUP("HV_"&amp;$D186&amp;$E186&amp;VLOOKUP($F186,key!$L$3:$M$13,2,FALSE)&amp;$G186&amp;N$6,'HVAC wts'!$H$7:$R$13254,11,FALSE)</f>
        <v>0</v>
      </c>
      <c r="O186" s="36">
        <f>VLOOKUP("HV_"&amp;$D186&amp;$E186&amp;VLOOKUP($F186,key!$L$3:$M$13,2,FALSE)&amp;$G186&amp;O$6,'HVAC wts'!$H$7:$R$13254,11,FALSE)</f>
        <v>0</v>
      </c>
      <c r="P186" s="36">
        <f>VLOOKUP("HV_"&amp;$D186&amp;$E186&amp;VLOOKUP($F186,key!$L$3:$M$13,2,FALSE)&amp;$G186&amp;P$6,'HVAC wts'!$H$7:$R$13254,11,FALSE)</f>
        <v>0</v>
      </c>
      <c r="Q186" s="36">
        <f>VLOOKUP("HV_"&amp;$D186&amp;$E186&amp;VLOOKUP($F186,key!$L$3:$M$13,2,FALSE)&amp;$G186&amp;Q$6,'HVAC wts'!$H$7:$R$13254,11,FALSE)</f>
        <v>0</v>
      </c>
      <c r="R186" s="36">
        <f>VLOOKUP("HV_"&amp;$D186&amp;$E186&amp;VLOOKUP($F186,key!$L$3:$M$13,2,FALSE)&amp;$G186&amp;R$6,'HVAC wts'!$H$7:$R$13254,11,FALSE)</f>
        <v>0</v>
      </c>
      <c r="S186" s="36">
        <f t="shared" si="29"/>
        <v>0</v>
      </c>
      <c r="U186">
        <f>MATCH($A186&amp;U$6,'All applic'!$A$7:$A$59080,0)</f>
        <v>205</v>
      </c>
      <c r="V186">
        <f>MATCH($A186&amp;V$6,'All applic'!$A$7:$A$59080,0)</f>
        <v>206</v>
      </c>
      <c r="W186">
        <f>MATCH($A186&amp;W$6,'All applic'!$A$7:$A$59080,0)</f>
        <v>208</v>
      </c>
      <c r="X186">
        <f>MATCH($A186&amp;X$6,'All applic'!$A$7:$A$59080,0)</f>
        <v>207</v>
      </c>
      <c r="Y186">
        <f>MATCH($A186&amp;Y$6,'All applic'!$A$7:$A$59080,0)</f>
        <v>205</v>
      </c>
      <c r="Z186">
        <f>MATCH($A186&amp;Z$6,'All applic'!$A$7:$A$59080,0)</f>
        <v>208</v>
      </c>
      <c r="AB186" s="28">
        <f>INDEX('All applic'!$H$7:$H$59080,U186)</f>
        <v>1.08</v>
      </c>
      <c r="AC186" s="28">
        <f>INDEX('All applic'!$H$7:$H$59080,V186)</f>
        <v>0.86</v>
      </c>
      <c r="AD186" s="28">
        <f>INDEX('All applic'!$H$7:$H$59080,W186)</f>
        <v>0.98799999999999999</v>
      </c>
      <c r="AE186" s="28">
        <f>INDEX('All applic'!$H$7:$H$59080,X186)</f>
        <v>0.63</v>
      </c>
      <c r="AF186" s="28">
        <f>INDEX('All applic'!$H$7:$H$59080,Y186)</f>
        <v>1.08</v>
      </c>
      <c r="AG186" s="28">
        <f>INDEX('All applic'!$H$7:$H$59080,Z186)</f>
        <v>0.98799999999999999</v>
      </c>
      <c r="AH186" s="28"/>
      <c r="AI186" s="28">
        <f>INDEX('All applic'!$I$7:$I$59080,U186)</f>
        <v>2</v>
      </c>
      <c r="AJ186" s="28">
        <f>INDEX('All applic'!$I$7:$I$59080,V186)</f>
        <v>2</v>
      </c>
      <c r="AK186" s="28">
        <f>INDEX('All applic'!$I$7:$I$59080,W186)</f>
        <v>1.0227272727272727</v>
      </c>
      <c r="AL186" s="28">
        <f>INDEX('All applic'!$I$7:$I$59080,X186)</f>
        <v>1.0227272727272727</v>
      </c>
      <c r="AM186" s="28">
        <f>INDEX('All applic'!$I$7:$I$59080,Y186)</f>
        <v>2</v>
      </c>
      <c r="AN186" s="28">
        <f>INDEX('All applic'!$I$7:$I$59080,Z186)</f>
        <v>1.0227272727272727</v>
      </c>
      <c r="AP186">
        <f>INDEX('All applic'!$J$7:$J$59080,U186)</f>
        <v>-2.6199999999999998E-2</v>
      </c>
      <c r="AQ186">
        <v>0</v>
      </c>
      <c r="AR186">
        <f>INDEX('All applic'!$J$7:$J$59080,W186)</f>
        <v>-2.64E-2</v>
      </c>
      <c r="AS186">
        <v>0</v>
      </c>
      <c r="AT186">
        <v>0</v>
      </c>
      <c r="AU186">
        <v>0</v>
      </c>
    </row>
    <row r="187" spans="1:47" x14ac:dyDescent="0.25">
      <c r="A187" t="str">
        <f t="shared" si="24"/>
        <v>CFLSFm2003CZ05</v>
      </c>
      <c r="B187" t="str">
        <f t="shared" si="25"/>
        <v>CFLSCESFmCZ052003</v>
      </c>
      <c r="C187" t="s">
        <v>118</v>
      </c>
      <c r="D187" t="s">
        <v>130</v>
      </c>
      <c r="E187" t="s">
        <v>1649</v>
      </c>
      <c r="F187" s="89" t="s">
        <v>57</v>
      </c>
      <c r="G187" t="s">
        <v>104</v>
      </c>
      <c r="H187" t="s">
        <v>1662</v>
      </c>
      <c r="I187" s="34">
        <f t="shared" si="26"/>
        <v>0.96739140776312516</v>
      </c>
      <c r="J187" s="34">
        <f t="shared" si="27"/>
        <v>1.396102661164047</v>
      </c>
      <c r="K187" s="34">
        <f t="shared" si="28"/>
        <v>-2.9993030303030306E-2</v>
      </c>
      <c r="M187" s="36">
        <f>VLOOKUP("HV_"&amp;$D187&amp;$E187&amp;VLOOKUP($F187,key!$L$3:$M$13,2,FALSE)&amp;$G187&amp;M$6,'HVAC wts'!$H$7:$R$13254,11,FALSE)</f>
        <v>1011.1604</v>
      </c>
      <c r="N187" s="36">
        <f>VLOOKUP("HV_"&amp;$D187&amp;$E187&amp;VLOOKUP($F187,key!$L$3:$M$13,2,FALSE)&amp;$G187&amp;N$6,'HVAC wts'!$H$7:$R$13254,11,FALSE)</f>
        <v>58.112666666666669</v>
      </c>
      <c r="O187" s="36">
        <f>VLOOKUP("HV_"&amp;$D187&amp;$E187&amp;VLOOKUP($F187,key!$L$3:$M$13,2,FALSE)&amp;$G187&amp;O$6,'HVAC wts'!$H$7:$R$13254,11,FALSE)</f>
        <v>1572.1769999999999</v>
      </c>
      <c r="P187" s="36">
        <f>VLOOKUP("HV_"&amp;$D187&amp;$E187&amp;VLOOKUP($F187,key!$L$3:$M$13,2,FALSE)&amp;$G187&amp;P$6,'HVAC wts'!$H$7:$R$13254,11,FALSE)</f>
        <v>90.355000000000004</v>
      </c>
      <c r="Q187" s="36">
        <f>VLOOKUP("HV_"&amp;$D187&amp;$E187&amp;VLOOKUP($F187,key!$L$3:$M$13,2,FALSE)&amp;$G187&amp;Q$6,'HVAC wts'!$H$7:$R$13254,11,FALSE)</f>
        <v>81.357733333333329</v>
      </c>
      <c r="R187" s="36">
        <f>VLOOKUP("HV_"&amp;$D187&amp;$E187&amp;VLOOKUP($F187,key!$L$3:$M$13,2,FALSE)&amp;$G187&amp;R$6,'HVAC wts'!$H$7:$R$13254,11,FALSE)</f>
        <v>126.497</v>
      </c>
      <c r="S187" s="36">
        <f t="shared" si="29"/>
        <v>2939.6597999999994</v>
      </c>
      <c r="U187">
        <f>MATCH($A187&amp;U$6,'All applic'!$A$7:$A$59080,0)</f>
        <v>209</v>
      </c>
      <c r="V187">
        <f>MATCH($A187&amp;V$6,'All applic'!$A$7:$A$59080,0)</f>
        <v>210</v>
      </c>
      <c r="W187">
        <f>MATCH($A187&amp;W$6,'All applic'!$A$7:$A$59080,0)</f>
        <v>212</v>
      </c>
      <c r="X187">
        <f>MATCH($A187&amp;X$6,'All applic'!$A$7:$A$59080,0)</f>
        <v>211</v>
      </c>
      <c r="Y187">
        <f>MATCH($A187&amp;Y$6,'All applic'!$A$7:$A$59080,0)</f>
        <v>209</v>
      </c>
      <c r="Z187">
        <f>MATCH($A187&amp;Z$6,'All applic'!$A$7:$A$59080,0)</f>
        <v>212</v>
      </c>
      <c r="AB187" s="28">
        <f>INDEX('All applic'!$H$7:$H$59080,U187)</f>
        <v>1.002</v>
      </c>
      <c r="AC187" s="28">
        <f>INDEX('All applic'!$H$7:$H$59080,V187)</f>
        <v>0.70599999999999996</v>
      </c>
      <c r="AD187" s="28">
        <f>INDEX('All applic'!$H$7:$H$59080,W187)</f>
        <v>0.98</v>
      </c>
      <c r="AE187" s="28">
        <f>INDEX('All applic'!$H$7:$H$59080,X187)</f>
        <v>0.48</v>
      </c>
      <c r="AF187" s="28">
        <f>INDEX('All applic'!$H$7:$H$59080,Y187)</f>
        <v>1.002</v>
      </c>
      <c r="AG187" s="28">
        <f>INDEX('All applic'!$H$7:$H$59080,Z187)</f>
        <v>0.98</v>
      </c>
      <c r="AH187" s="28"/>
      <c r="AI187" s="28">
        <f>INDEX('All applic'!$I$7:$I$59080,U187)</f>
        <v>1.9772727272727273</v>
      </c>
      <c r="AJ187" s="28">
        <f>INDEX('All applic'!$I$7:$I$59080,V187)</f>
        <v>2</v>
      </c>
      <c r="AK187" s="28">
        <f>INDEX('All applic'!$I$7:$I$59080,W187)</f>
        <v>1.0227272727272727</v>
      </c>
      <c r="AL187" s="28">
        <f>INDEX('All applic'!$I$7:$I$59080,X187)</f>
        <v>1</v>
      </c>
      <c r="AM187" s="28">
        <f>INDEX('All applic'!$I$7:$I$59080,Y187)</f>
        <v>1.9772727272727273</v>
      </c>
      <c r="AN187" s="28">
        <f>INDEX('All applic'!$I$7:$I$59080,Z187)</f>
        <v>1.0227272727272727</v>
      </c>
      <c r="AP187">
        <f>INDEX('All applic'!$J$7:$J$59080,U187)</f>
        <v>-3.4130000000000001E-2</v>
      </c>
      <c r="AQ187">
        <v>0</v>
      </c>
      <c r="AR187">
        <f>INDEX('All applic'!$J$7:$J$59080,W187)</f>
        <v>-3.4130000000000001E-2</v>
      </c>
      <c r="AS187">
        <v>0</v>
      </c>
      <c r="AT187">
        <v>0</v>
      </c>
      <c r="AU187">
        <v>0</v>
      </c>
    </row>
    <row r="188" spans="1:47" x14ac:dyDescent="0.25">
      <c r="A188" t="str">
        <f t="shared" si="24"/>
        <v>CFLSFm2003CZ06</v>
      </c>
      <c r="B188" t="str">
        <f t="shared" si="25"/>
        <v>CFLSCESFmCZ062003</v>
      </c>
      <c r="C188" t="s">
        <v>118</v>
      </c>
      <c r="D188" t="s">
        <v>130</v>
      </c>
      <c r="E188" t="s">
        <v>1649</v>
      </c>
      <c r="F188" s="89" t="s">
        <v>57</v>
      </c>
      <c r="G188" t="s">
        <v>105</v>
      </c>
      <c r="H188" t="s">
        <v>1662</v>
      </c>
      <c r="I188" s="34">
        <f t="shared" si="26"/>
        <v>1.0274685456254744</v>
      </c>
      <c r="J188" s="34">
        <f t="shared" si="27"/>
        <v>1.3726233912409465</v>
      </c>
      <c r="K188" s="34">
        <f t="shared" si="28"/>
        <v>-1.8740620734809966E-2</v>
      </c>
      <c r="M188" s="36">
        <f>VLOOKUP("HV_"&amp;$D188&amp;$E188&amp;VLOOKUP($F188,key!$L$3:$M$13,2,FALSE)&amp;$G188&amp;M$6,'HVAC wts'!$H$7:$R$13254,11,FALSE)</f>
        <v>116282.9037</v>
      </c>
      <c r="N188" s="36">
        <f>VLOOKUP("HV_"&amp;$D188&amp;$E188&amp;VLOOKUP($F188,key!$L$3:$M$13,2,FALSE)&amp;$G188&amp;N$6,'HVAC wts'!$H$7:$R$13254,11,FALSE)</f>
        <v>6682.9255000000012</v>
      </c>
      <c r="O188" s="36">
        <f>VLOOKUP("HV_"&amp;$D188&amp;$E188&amp;VLOOKUP($F188,key!$L$3:$M$13,2,FALSE)&amp;$G188&amp;O$6,'HVAC wts'!$H$7:$R$13254,11,FALSE)</f>
        <v>196028.24340000001</v>
      </c>
      <c r="P188" s="36">
        <f>VLOOKUP("HV_"&amp;$D188&amp;$E188&amp;VLOOKUP($F188,key!$L$3:$M$13,2,FALSE)&amp;$G188&amp;P$6,'HVAC wts'!$H$7:$R$13254,11,FALSE)</f>
        <v>11265.991</v>
      </c>
      <c r="Q188" s="36">
        <f>VLOOKUP("HV_"&amp;$D188&amp;$E188&amp;VLOOKUP($F188,key!$L$3:$M$13,2,FALSE)&amp;$G188&amp;Q$6,'HVAC wts'!$H$7:$R$13254,11,FALSE)</f>
        <v>9356.0956999999999</v>
      </c>
      <c r="R188" s="36">
        <f>VLOOKUP("HV_"&amp;$D188&amp;$E188&amp;VLOOKUP($F188,key!$L$3:$M$13,2,FALSE)&amp;$G188&amp;R$6,'HVAC wts'!$H$7:$R$13254,11,FALSE)</f>
        <v>15772.387400000001</v>
      </c>
      <c r="S188" s="36">
        <f t="shared" si="29"/>
        <v>355388.54670000001</v>
      </c>
      <c r="U188">
        <f>MATCH($A188&amp;U$6,'All applic'!$A$7:$A$59080,0)</f>
        <v>213</v>
      </c>
      <c r="V188">
        <f>MATCH($A188&amp;V$6,'All applic'!$A$7:$A$59080,0)</f>
        <v>214</v>
      </c>
      <c r="W188">
        <f>MATCH($A188&amp;W$6,'All applic'!$A$7:$A$59080,0)</f>
        <v>216</v>
      </c>
      <c r="X188">
        <f>MATCH($A188&amp;X$6,'All applic'!$A$7:$A$59080,0)</f>
        <v>215</v>
      </c>
      <c r="Y188">
        <f>MATCH($A188&amp;Y$6,'All applic'!$A$7:$A$59080,0)</f>
        <v>213</v>
      </c>
      <c r="Z188">
        <f>MATCH($A188&amp;Z$6,'All applic'!$A$7:$A$59080,0)</f>
        <v>216</v>
      </c>
      <c r="AB188" s="28">
        <f>INDEX('All applic'!$H$7:$H$59080,U188)</f>
        <v>1.1140000000000001</v>
      </c>
      <c r="AC188" s="28">
        <f>INDEX('All applic'!$H$7:$H$59080,V188)</f>
        <v>0.94599999999999995</v>
      </c>
      <c r="AD188" s="28">
        <f>INDEX('All applic'!$H$7:$H$59080,W188)</f>
        <v>0.99399999999999999</v>
      </c>
      <c r="AE188" s="28">
        <f>INDEX('All applic'!$H$7:$H$59080,X188)</f>
        <v>0.74</v>
      </c>
      <c r="AF188" s="28">
        <f>INDEX('All applic'!$H$7:$H$59080,Y188)</f>
        <v>1.1140000000000001</v>
      </c>
      <c r="AG188" s="28">
        <f>INDEX('All applic'!$H$7:$H$59080,Z188)</f>
        <v>0.99399999999999999</v>
      </c>
      <c r="AH188" s="28"/>
      <c r="AI188" s="28">
        <f>INDEX('All applic'!$I$7:$I$59080,U188)</f>
        <v>2</v>
      </c>
      <c r="AJ188" s="28">
        <f>INDEX('All applic'!$I$7:$I$59080,V188)</f>
        <v>1.9772727272727273</v>
      </c>
      <c r="AK188" s="28">
        <f>INDEX('All applic'!$I$7:$I$59080,W188)</f>
        <v>1</v>
      </c>
      <c r="AL188" s="28">
        <f>INDEX('All applic'!$I$7:$I$59080,X188)</f>
        <v>1.0227272727272727</v>
      </c>
      <c r="AM188" s="28">
        <f>INDEX('All applic'!$I$7:$I$59080,Y188)</f>
        <v>2</v>
      </c>
      <c r="AN188" s="28">
        <f>INDEX('All applic'!$I$7:$I$59080,Z188)</f>
        <v>1</v>
      </c>
      <c r="AP188">
        <f>INDEX('All applic'!$J$7:$J$59080,U188)</f>
        <v>-2.12E-2</v>
      </c>
      <c r="AQ188">
        <v>0</v>
      </c>
      <c r="AR188">
        <f>INDEX('All applic'!$J$7:$J$59080,W188)</f>
        <v>-2.1399999999999999E-2</v>
      </c>
      <c r="AS188">
        <v>0</v>
      </c>
      <c r="AT188">
        <v>0</v>
      </c>
      <c r="AU188">
        <v>0</v>
      </c>
    </row>
    <row r="189" spans="1:47" x14ac:dyDescent="0.25">
      <c r="A189" t="str">
        <f t="shared" si="24"/>
        <v>CFLSFm2003CZ07</v>
      </c>
      <c r="B189" t="str">
        <f t="shared" si="25"/>
        <v>CFLSCESFmCZ072003</v>
      </c>
      <c r="C189" t="s">
        <v>118</v>
      </c>
      <c r="D189" t="s">
        <v>130</v>
      </c>
      <c r="E189" t="s">
        <v>1649</v>
      </c>
      <c r="F189" s="89" t="s">
        <v>57</v>
      </c>
      <c r="G189" t="s">
        <v>106</v>
      </c>
      <c r="H189" t="s">
        <v>1662</v>
      </c>
      <c r="I189" s="34">
        <f t="shared" si="26"/>
        <v>0</v>
      </c>
      <c r="J189" s="34">
        <f t="shared" si="27"/>
        <v>0</v>
      </c>
      <c r="K189" s="34">
        <f t="shared" si="28"/>
        <v>0</v>
      </c>
      <c r="M189" s="36">
        <f>VLOOKUP("HV_"&amp;$D189&amp;$E189&amp;VLOOKUP($F189,key!$L$3:$M$13,2,FALSE)&amp;$G189&amp;M$6,'HVAC wts'!$H$7:$R$13254,11,FALSE)</f>
        <v>0</v>
      </c>
      <c r="N189" s="36">
        <f>VLOOKUP("HV_"&amp;$D189&amp;$E189&amp;VLOOKUP($F189,key!$L$3:$M$13,2,FALSE)&amp;$G189&amp;N$6,'HVAC wts'!$H$7:$R$13254,11,FALSE)</f>
        <v>0</v>
      </c>
      <c r="O189" s="36">
        <f>VLOOKUP("HV_"&amp;$D189&amp;$E189&amp;VLOOKUP($F189,key!$L$3:$M$13,2,FALSE)&amp;$G189&amp;O$6,'HVAC wts'!$H$7:$R$13254,11,FALSE)</f>
        <v>0</v>
      </c>
      <c r="P189" s="36">
        <f>VLOOKUP("HV_"&amp;$D189&amp;$E189&amp;VLOOKUP($F189,key!$L$3:$M$13,2,FALSE)&amp;$G189&amp;P$6,'HVAC wts'!$H$7:$R$13254,11,FALSE)</f>
        <v>0</v>
      </c>
      <c r="Q189" s="36">
        <f>VLOOKUP("HV_"&amp;$D189&amp;$E189&amp;VLOOKUP($F189,key!$L$3:$M$13,2,FALSE)&amp;$G189&amp;Q$6,'HVAC wts'!$H$7:$R$13254,11,FALSE)</f>
        <v>0</v>
      </c>
      <c r="R189" s="36">
        <f>VLOOKUP("HV_"&amp;$D189&amp;$E189&amp;VLOOKUP($F189,key!$L$3:$M$13,2,FALSE)&amp;$G189&amp;R$6,'HVAC wts'!$H$7:$R$13254,11,FALSE)</f>
        <v>0</v>
      </c>
      <c r="S189" s="36">
        <f t="shared" si="29"/>
        <v>0</v>
      </c>
      <c r="U189">
        <f>MATCH($A189&amp;U$6,'All applic'!$A$7:$A$59080,0)</f>
        <v>217</v>
      </c>
      <c r="V189">
        <f>MATCH($A189&amp;V$6,'All applic'!$A$7:$A$59080,0)</f>
        <v>218</v>
      </c>
      <c r="W189">
        <f>MATCH($A189&amp;W$6,'All applic'!$A$7:$A$59080,0)</f>
        <v>220</v>
      </c>
      <c r="X189">
        <f>MATCH($A189&amp;X$6,'All applic'!$A$7:$A$59080,0)</f>
        <v>219</v>
      </c>
      <c r="Y189">
        <f>MATCH($A189&amp;Y$6,'All applic'!$A$7:$A$59080,0)</f>
        <v>217</v>
      </c>
      <c r="Z189">
        <f>MATCH($A189&amp;Z$6,'All applic'!$A$7:$A$59080,0)</f>
        <v>220</v>
      </c>
      <c r="AB189" s="28">
        <f>INDEX('All applic'!$H$7:$H$59080,U189)</f>
        <v>1.1259999999999999</v>
      </c>
      <c r="AC189" s="28">
        <f>INDEX('All applic'!$H$7:$H$59080,V189)</f>
        <v>0.97399999999999998</v>
      </c>
      <c r="AD189" s="28">
        <f>INDEX('All applic'!$H$7:$H$59080,W189)</f>
        <v>0.99199999999999999</v>
      </c>
      <c r="AE189" s="28">
        <f>INDEX('All applic'!$H$7:$H$59080,X189)</f>
        <v>0.71799999999999997</v>
      </c>
      <c r="AF189" s="28">
        <f>INDEX('All applic'!$H$7:$H$59080,Y189)</f>
        <v>1.1259999999999999</v>
      </c>
      <c r="AG189" s="28">
        <f>INDEX('All applic'!$H$7:$H$59080,Z189)</f>
        <v>0.99199999999999999</v>
      </c>
      <c r="AH189" s="28"/>
      <c r="AI189" s="28">
        <f>INDEX('All applic'!$I$7:$I$59080,U189)</f>
        <v>1.7954545454545456</v>
      </c>
      <c r="AJ189" s="28">
        <f>INDEX('All applic'!$I$7:$I$59080,V189)</f>
        <v>1.8409090909090911</v>
      </c>
      <c r="AK189" s="28">
        <f>INDEX('All applic'!$I$7:$I$59080,W189)</f>
        <v>1</v>
      </c>
      <c r="AL189" s="28">
        <f>INDEX('All applic'!$I$7:$I$59080,X189)</f>
        <v>1</v>
      </c>
      <c r="AM189" s="28">
        <f>INDEX('All applic'!$I$7:$I$59080,Y189)</f>
        <v>1.7954545454545456</v>
      </c>
      <c r="AN189" s="28">
        <f>INDEX('All applic'!$I$7:$I$59080,Z189)</f>
        <v>1</v>
      </c>
      <c r="AP189">
        <f>INDEX('All applic'!$J$7:$J$59080,U189)</f>
        <v>-2.1399999999999999E-2</v>
      </c>
      <c r="AQ189">
        <v>0</v>
      </c>
      <c r="AR189">
        <f>INDEX('All applic'!$J$7:$J$59080,W189)</f>
        <v>-2.1399999999999999E-2</v>
      </c>
      <c r="AS189">
        <v>0</v>
      </c>
      <c r="AT189">
        <v>0</v>
      </c>
      <c r="AU189">
        <v>0</v>
      </c>
    </row>
    <row r="190" spans="1:47" x14ac:dyDescent="0.25">
      <c r="A190" t="str">
        <f t="shared" si="24"/>
        <v>CFLSFm2003CZ08</v>
      </c>
      <c r="B190" t="str">
        <f t="shared" si="25"/>
        <v>CFLSCESFmCZ082003</v>
      </c>
      <c r="C190" t="s">
        <v>118</v>
      </c>
      <c r="D190" t="s">
        <v>130</v>
      </c>
      <c r="E190" t="s">
        <v>1649</v>
      </c>
      <c r="F190" s="89" t="s">
        <v>57</v>
      </c>
      <c r="G190" t="s">
        <v>107</v>
      </c>
      <c r="H190" t="s">
        <v>1662</v>
      </c>
      <c r="I190" s="34">
        <f t="shared" si="26"/>
        <v>1.0720837974646438</v>
      </c>
      <c r="J190" s="34">
        <f t="shared" si="27"/>
        <v>1.32801490671887</v>
      </c>
      <c r="K190" s="34">
        <f t="shared" si="28"/>
        <v>-1.6367286793714443E-2</v>
      </c>
      <c r="M190" s="36">
        <f>VLOOKUP("HV_"&amp;$D190&amp;$E190&amp;VLOOKUP($F190,key!$L$3:$M$13,2,FALSE)&amp;$G190&amp;M$6,'HVAC wts'!$H$7:$R$13254,11,FALSE)</f>
        <v>210262.51349999997</v>
      </c>
      <c r="N190" s="36">
        <f>VLOOKUP("HV_"&amp;$D190&amp;$E190&amp;VLOOKUP($F190,key!$L$3:$M$13,2,FALSE)&amp;$G190&amp;N$6,'HVAC wts'!$H$7:$R$13254,11,FALSE)</f>
        <v>12084.0525</v>
      </c>
      <c r="O190" s="36">
        <f>VLOOKUP("HV_"&amp;$D190&amp;$E190&amp;VLOOKUP($F190,key!$L$3:$M$13,2,FALSE)&amp;$G190&amp;O$6,'HVAC wts'!$H$7:$R$13254,11,FALSE)</f>
        <v>187474.7862</v>
      </c>
      <c r="P190" s="36">
        <f>VLOOKUP("HV_"&amp;$D190&amp;$E190&amp;VLOOKUP($F190,key!$L$3:$M$13,2,FALSE)&amp;$G190&amp;P$6,'HVAC wts'!$H$7:$R$13254,11,FALSE)</f>
        <v>10774.413</v>
      </c>
      <c r="Q190" s="36">
        <f>VLOOKUP("HV_"&amp;$D190&amp;$E190&amp;VLOOKUP($F190,key!$L$3:$M$13,2,FALSE)&amp;$G190&amp;Q$6,'HVAC wts'!$H$7:$R$13254,11,FALSE)</f>
        <v>16917.673499999997</v>
      </c>
      <c r="R190" s="36">
        <f>VLOOKUP("HV_"&amp;$D190&amp;$E190&amp;VLOOKUP($F190,key!$L$3:$M$13,2,FALSE)&amp;$G190&amp;R$6,'HVAC wts'!$H$7:$R$13254,11,FALSE)</f>
        <v>15084.1782</v>
      </c>
      <c r="S190" s="36">
        <f t="shared" si="29"/>
        <v>452597.61689999996</v>
      </c>
      <c r="U190">
        <f>MATCH($A190&amp;U$6,'All applic'!$A$7:$A$59080,0)</f>
        <v>221</v>
      </c>
      <c r="V190">
        <f>MATCH($A190&amp;V$6,'All applic'!$A$7:$A$59080,0)</f>
        <v>222</v>
      </c>
      <c r="W190">
        <f>MATCH($A190&amp;W$6,'All applic'!$A$7:$A$59080,0)</f>
        <v>224</v>
      </c>
      <c r="X190">
        <f>MATCH($A190&amp;X$6,'All applic'!$A$7:$A$59080,0)</f>
        <v>223</v>
      </c>
      <c r="Y190">
        <f>MATCH($A190&amp;Y$6,'All applic'!$A$7:$A$59080,0)</f>
        <v>221</v>
      </c>
      <c r="Z190">
        <f>MATCH($A190&amp;Z$6,'All applic'!$A$7:$A$59080,0)</f>
        <v>224</v>
      </c>
      <c r="AB190" s="28">
        <f>INDEX('All applic'!$H$7:$H$59080,U190)</f>
        <v>1.1579999999999999</v>
      </c>
      <c r="AC190" s="28">
        <f>INDEX('All applic'!$H$7:$H$59080,V190)</f>
        <v>1.044</v>
      </c>
      <c r="AD190" s="28">
        <f>INDEX('All applic'!$H$7:$H$59080,W190)</f>
        <v>0.99399999999999999</v>
      </c>
      <c r="AE190" s="28">
        <f>INDEX('All applic'!$H$7:$H$59080,X190)</f>
        <v>0.76</v>
      </c>
      <c r="AF190" s="28">
        <f>INDEX('All applic'!$H$7:$H$59080,Y190)</f>
        <v>1.1579999999999999</v>
      </c>
      <c r="AG190" s="28">
        <f>INDEX('All applic'!$H$7:$H$59080,Z190)</f>
        <v>0.99399999999999999</v>
      </c>
      <c r="AH190" s="28"/>
      <c r="AI190" s="28">
        <f>INDEX('All applic'!$I$7:$I$59080,U190)</f>
        <v>1.5909090909090911</v>
      </c>
      <c r="AJ190" s="28">
        <f>INDEX('All applic'!$I$7:$I$59080,V190)</f>
        <v>1.7954545454545456</v>
      </c>
      <c r="AK190" s="28">
        <f>INDEX('All applic'!$I$7:$I$59080,W190)</f>
        <v>1.0227272727272727</v>
      </c>
      <c r="AL190" s="28">
        <f>INDEX('All applic'!$I$7:$I$59080,X190)</f>
        <v>1</v>
      </c>
      <c r="AM190" s="28">
        <f>INDEX('All applic'!$I$7:$I$59080,Y190)</f>
        <v>1.5909090909090911</v>
      </c>
      <c r="AN190" s="28">
        <f>INDEX('All applic'!$I$7:$I$59080,Z190)</f>
        <v>1.0227272727272727</v>
      </c>
      <c r="AP190">
        <f>INDEX('All applic'!$J$7:$J$59080,U190)</f>
        <v>-1.8539999999999997E-2</v>
      </c>
      <c r="AQ190">
        <v>0</v>
      </c>
      <c r="AR190">
        <f>INDEX('All applic'!$J$7:$J$59080,W190)</f>
        <v>-1.8720000000000001E-2</v>
      </c>
      <c r="AS190">
        <v>0</v>
      </c>
      <c r="AT190">
        <v>0</v>
      </c>
      <c r="AU190">
        <v>0</v>
      </c>
    </row>
    <row r="191" spans="1:47" x14ac:dyDescent="0.25">
      <c r="A191" t="str">
        <f t="shared" si="24"/>
        <v>CFLSFm2003CZ09</v>
      </c>
      <c r="B191" t="str">
        <f t="shared" si="25"/>
        <v>CFLSCESFmCZ092003</v>
      </c>
      <c r="C191" t="s">
        <v>118</v>
      </c>
      <c r="D191" t="s">
        <v>130</v>
      </c>
      <c r="E191" t="s">
        <v>1649</v>
      </c>
      <c r="F191" s="89" t="s">
        <v>57</v>
      </c>
      <c r="G191" t="s">
        <v>108</v>
      </c>
      <c r="H191" t="s">
        <v>1662</v>
      </c>
      <c r="I191" s="34">
        <f t="shared" si="26"/>
        <v>1.0775483046792458</v>
      </c>
      <c r="J191" s="34">
        <f t="shared" si="27"/>
        <v>1.4151014351286215</v>
      </c>
      <c r="K191" s="34">
        <f t="shared" si="28"/>
        <v>-1.8698126612502499E-2</v>
      </c>
      <c r="M191" s="36">
        <f>VLOOKUP("HV_"&amp;$D191&amp;$E191&amp;VLOOKUP($F191,key!$L$3:$M$13,2,FALSE)&amp;$G191&amp;M$6,'HVAC wts'!$H$7:$R$13254,11,FALSE)</f>
        <v>363336.67320000002</v>
      </c>
      <c r="N191" s="36">
        <f>VLOOKUP("HV_"&amp;$D191&amp;$E191&amp;VLOOKUP($F191,key!$L$3:$M$13,2,FALSE)&amp;$G191&amp;N$6,'HVAC wts'!$H$7:$R$13254,11,FALSE)</f>
        <v>20881.417999999998</v>
      </c>
      <c r="O191" s="36">
        <f>VLOOKUP("HV_"&amp;$D191&amp;$E191&amp;VLOOKUP($F191,key!$L$3:$M$13,2,FALSE)&amp;$G191&amp;O$6,'HVAC wts'!$H$7:$R$13254,11,FALSE)</f>
        <v>86864.741100000014</v>
      </c>
      <c r="P191" s="36">
        <f>VLOOKUP("HV_"&amp;$D191&amp;$E191&amp;VLOOKUP($F191,key!$L$3:$M$13,2,FALSE)&amp;$G191&amp;P$6,'HVAC wts'!$H$7:$R$13254,11,FALSE)</f>
        <v>4992.2265000000007</v>
      </c>
      <c r="Q191" s="36">
        <f>VLOOKUP("HV_"&amp;$D191&amp;$E191&amp;VLOOKUP($F191,key!$L$3:$M$13,2,FALSE)&amp;$G191&amp;Q$6,'HVAC wts'!$H$7:$R$13254,11,FALSE)</f>
        <v>29233.985200000003</v>
      </c>
      <c r="R191" s="36">
        <f>VLOOKUP("HV_"&amp;$D191&amp;$E191&amp;VLOOKUP($F191,key!$L$3:$M$13,2,FALSE)&amp;$G191&amp;R$6,'HVAC wts'!$H$7:$R$13254,11,FALSE)</f>
        <v>6989.1171000000004</v>
      </c>
      <c r="S191" s="36">
        <f t="shared" si="29"/>
        <v>512298.16109999997</v>
      </c>
      <c r="U191">
        <f>MATCH($A191&amp;U$6,'All applic'!$A$7:$A$59080,0)</f>
        <v>225</v>
      </c>
      <c r="V191">
        <f>MATCH($A191&amp;V$6,'All applic'!$A$7:$A$59080,0)</f>
        <v>226</v>
      </c>
      <c r="W191">
        <f>MATCH($A191&amp;W$6,'All applic'!$A$7:$A$59080,0)</f>
        <v>228</v>
      </c>
      <c r="X191">
        <f>MATCH($A191&amp;X$6,'All applic'!$A$7:$A$59080,0)</f>
        <v>227</v>
      </c>
      <c r="Y191">
        <f>MATCH($A191&amp;Y$6,'All applic'!$A$7:$A$59080,0)</f>
        <v>225</v>
      </c>
      <c r="Z191">
        <f>MATCH($A191&amp;Z$6,'All applic'!$A$7:$A$59080,0)</f>
        <v>228</v>
      </c>
      <c r="AB191" s="28">
        <f>INDEX('All applic'!$H$7:$H$59080,U191)</f>
        <v>1.1080000000000001</v>
      </c>
      <c r="AC191" s="28">
        <f>INDEX('All applic'!$H$7:$H$59080,V191)</f>
        <v>0.97599999999999998</v>
      </c>
      <c r="AD191" s="28">
        <f>INDEX('All applic'!$H$7:$H$59080,W191)</f>
        <v>0.99199999999999999</v>
      </c>
      <c r="AE191" s="28">
        <f>INDEX('All applic'!$H$7:$H$59080,X191)</f>
        <v>0.71599999999999997</v>
      </c>
      <c r="AF191" s="28">
        <f>INDEX('All applic'!$H$7:$H$59080,Y191)</f>
        <v>1.1080000000000001</v>
      </c>
      <c r="AG191" s="28">
        <f>INDEX('All applic'!$H$7:$H$59080,Z191)</f>
        <v>0.99199999999999999</v>
      </c>
      <c r="AH191" s="28"/>
      <c r="AI191" s="28">
        <f>INDEX('All applic'!$I$7:$I$59080,U191)</f>
        <v>1.5000000000000002</v>
      </c>
      <c r="AJ191" s="28">
        <f>INDEX('All applic'!$I$7:$I$59080,V191)</f>
        <v>1.6818181818181819</v>
      </c>
      <c r="AK191" s="28">
        <f>INDEX('All applic'!$I$7:$I$59080,W191)</f>
        <v>1.0227272727272727</v>
      </c>
      <c r="AL191" s="28">
        <f>INDEX('All applic'!$I$7:$I$59080,X191)</f>
        <v>1</v>
      </c>
      <c r="AM191" s="28">
        <f>INDEX('All applic'!$I$7:$I$59080,Y191)</f>
        <v>1.5000000000000002</v>
      </c>
      <c r="AN191" s="28">
        <f>INDEX('All applic'!$I$7:$I$59080,Z191)</f>
        <v>1.0227272727272727</v>
      </c>
      <c r="AP191">
        <f>INDEX('All applic'!$J$7:$J$59080,U191)</f>
        <v>-2.12E-2</v>
      </c>
      <c r="AQ191">
        <v>0</v>
      </c>
      <c r="AR191">
        <f>INDEX('All applic'!$J$7:$J$59080,W191)</f>
        <v>-2.1600000000000001E-2</v>
      </c>
      <c r="AS191">
        <v>0</v>
      </c>
      <c r="AT191">
        <v>0</v>
      </c>
      <c r="AU191">
        <v>0</v>
      </c>
    </row>
    <row r="192" spans="1:47" x14ac:dyDescent="0.25">
      <c r="A192" t="str">
        <f t="shared" si="24"/>
        <v>CFLSFm2003CZ10</v>
      </c>
      <c r="B192" t="str">
        <f t="shared" si="25"/>
        <v>CFLSCESFmCZ102003</v>
      </c>
      <c r="C192" t="s">
        <v>118</v>
      </c>
      <c r="D192" t="s">
        <v>130</v>
      </c>
      <c r="E192" t="s">
        <v>1649</v>
      </c>
      <c r="F192" s="89" t="s">
        <v>57</v>
      </c>
      <c r="G192" t="s">
        <v>109</v>
      </c>
      <c r="H192" t="s">
        <v>1662</v>
      </c>
      <c r="I192" s="34">
        <f t="shared" si="26"/>
        <v>1.115934793476661</v>
      </c>
      <c r="J192" s="34">
        <f t="shared" si="27"/>
        <v>1.5257590727514867</v>
      </c>
      <c r="K192" s="34">
        <f t="shared" si="28"/>
        <v>-2.1460789613577336E-2</v>
      </c>
      <c r="M192" s="36">
        <f>VLOOKUP("HV_"&amp;$D192&amp;$E192&amp;VLOOKUP($F192,key!$L$3:$M$13,2,FALSE)&amp;$G192&amp;M$6,'HVAC wts'!$H$7:$R$13254,11,FALSE)</f>
        <v>411862.56749999995</v>
      </c>
      <c r="N192" s="36">
        <f>VLOOKUP("HV_"&amp;$D192&amp;$E192&amp;VLOOKUP($F192,key!$L$3:$M$13,2,FALSE)&amp;$G192&amp;N$6,'HVAC wts'!$H$7:$R$13254,11,FALSE)</f>
        <v>23670.262500000001</v>
      </c>
      <c r="O192" s="36">
        <f>VLOOKUP("HV_"&amp;$D192&amp;$E192&amp;VLOOKUP($F192,key!$L$3:$M$13,2,FALSE)&amp;$G192&amp;O$6,'HVAC wts'!$H$7:$R$13254,11,FALSE)</f>
        <v>22704.529200000008</v>
      </c>
      <c r="P192" s="36">
        <f>VLOOKUP("HV_"&amp;$D192&amp;$E192&amp;VLOOKUP($F192,key!$L$3:$M$13,2,FALSE)&amp;$G192&amp;P$6,'HVAC wts'!$H$7:$R$13254,11,FALSE)</f>
        <v>1304.8580000000004</v>
      </c>
      <c r="Q192" s="36">
        <f>VLOOKUP("HV_"&amp;$D192&amp;$E192&amp;VLOOKUP($F192,key!$L$3:$M$13,2,FALSE)&amp;$G192&amp;Q$6,'HVAC wts'!$H$7:$R$13254,11,FALSE)</f>
        <v>33138.3675</v>
      </c>
      <c r="R192" s="36">
        <f>VLOOKUP("HV_"&amp;$D192&amp;$E192&amp;VLOOKUP($F192,key!$L$3:$M$13,2,FALSE)&amp;$G192&amp;R$6,'HVAC wts'!$H$7:$R$13254,11,FALSE)</f>
        <v>1826.8012000000008</v>
      </c>
      <c r="S192" s="36">
        <f t="shared" si="29"/>
        <v>494507.38589999994</v>
      </c>
      <c r="U192">
        <f>MATCH($A192&amp;U$6,'All applic'!$A$7:$A$59080,0)</f>
        <v>229</v>
      </c>
      <c r="V192">
        <f>MATCH($A192&amp;V$6,'All applic'!$A$7:$A$59080,0)</f>
        <v>230</v>
      </c>
      <c r="W192">
        <f>MATCH($A192&amp;W$6,'All applic'!$A$7:$A$59080,0)</f>
        <v>232</v>
      </c>
      <c r="X192">
        <f>MATCH($A192&amp;X$6,'All applic'!$A$7:$A$59080,0)</f>
        <v>231</v>
      </c>
      <c r="Y192">
        <f>MATCH($A192&amp;Y$6,'All applic'!$A$7:$A$59080,0)</f>
        <v>229</v>
      </c>
      <c r="Z192">
        <f>MATCH($A192&amp;Z$6,'All applic'!$A$7:$A$59080,0)</f>
        <v>232</v>
      </c>
      <c r="AB192" s="28">
        <f>INDEX('All applic'!$H$7:$H$59080,U192)</f>
        <v>1.1319999999999999</v>
      </c>
      <c r="AC192" s="28">
        <f>INDEX('All applic'!$H$7:$H$59080,V192)</f>
        <v>0.97</v>
      </c>
      <c r="AD192" s="28">
        <f>INDEX('All applic'!$H$7:$H$59080,W192)</f>
        <v>0.99</v>
      </c>
      <c r="AE192" s="28">
        <f>INDEX('All applic'!$H$7:$H$59080,X192)</f>
        <v>0.65200000000000002</v>
      </c>
      <c r="AF192" s="28">
        <f>INDEX('All applic'!$H$7:$H$59080,Y192)</f>
        <v>1.1319999999999999</v>
      </c>
      <c r="AG192" s="28">
        <f>INDEX('All applic'!$H$7:$H$59080,Z192)</f>
        <v>0.99</v>
      </c>
      <c r="AH192" s="28"/>
      <c r="AI192" s="28">
        <f>INDEX('All applic'!$I$7:$I$59080,U192)</f>
        <v>1.5454545454545456</v>
      </c>
      <c r="AJ192" s="28">
        <f>INDEX('All applic'!$I$7:$I$59080,V192)</f>
        <v>1.7045454545454546</v>
      </c>
      <c r="AK192" s="28">
        <f>INDEX('All applic'!$I$7:$I$59080,W192)</f>
        <v>1.0227272727272727</v>
      </c>
      <c r="AL192" s="28">
        <f>INDEX('All applic'!$I$7:$I$59080,X192)</f>
        <v>1.0227272727272727</v>
      </c>
      <c r="AM192" s="28">
        <f>INDEX('All applic'!$I$7:$I$59080,Y192)</f>
        <v>1.5454545454545456</v>
      </c>
      <c r="AN192" s="28">
        <f>INDEX('All applic'!$I$7:$I$59080,Z192)</f>
        <v>1.0227272727272727</v>
      </c>
      <c r="AP192">
        <f>INDEX('All applic'!$J$7:$J$59080,U192)</f>
        <v>-2.4399999999999998E-2</v>
      </c>
      <c r="AQ192">
        <v>0</v>
      </c>
      <c r="AR192">
        <f>INDEX('All applic'!$J$7:$J$59080,W192)</f>
        <v>-2.4799999999999999E-2</v>
      </c>
      <c r="AS192">
        <v>0</v>
      </c>
      <c r="AT192">
        <v>0</v>
      </c>
      <c r="AU192">
        <v>0</v>
      </c>
    </row>
    <row r="193" spans="1:47" x14ac:dyDescent="0.25">
      <c r="A193" t="str">
        <f t="shared" si="24"/>
        <v>CFLSFm2003CZ11</v>
      </c>
      <c r="B193" t="str">
        <f t="shared" si="25"/>
        <v>CFLSCESFmCZ112003</v>
      </c>
      <c r="C193" t="s">
        <v>118</v>
      </c>
      <c r="D193" t="s">
        <v>130</v>
      </c>
      <c r="E193" t="s">
        <v>1649</v>
      </c>
      <c r="F193" s="89" t="s">
        <v>57</v>
      </c>
      <c r="G193" t="s">
        <v>110</v>
      </c>
      <c r="H193" t="s">
        <v>1662</v>
      </c>
      <c r="I193" s="34">
        <f t="shared" si="26"/>
        <v>0</v>
      </c>
      <c r="J193" s="34">
        <f t="shared" si="27"/>
        <v>0</v>
      </c>
      <c r="K193" s="34">
        <f t="shared" si="28"/>
        <v>0</v>
      </c>
      <c r="M193" s="36">
        <f>VLOOKUP("HV_"&amp;$D193&amp;$E193&amp;VLOOKUP($F193,key!$L$3:$M$13,2,FALSE)&amp;$G193&amp;M$6,'HVAC wts'!$H$7:$R$13254,11,FALSE)</f>
        <v>0</v>
      </c>
      <c r="N193" s="36">
        <f>VLOOKUP("HV_"&amp;$D193&amp;$E193&amp;VLOOKUP($F193,key!$L$3:$M$13,2,FALSE)&amp;$G193&amp;N$6,'HVAC wts'!$H$7:$R$13254,11,FALSE)</f>
        <v>0</v>
      </c>
      <c r="O193" s="36">
        <f>VLOOKUP("HV_"&amp;$D193&amp;$E193&amp;VLOOKUP($F193,key!$L$3:$M$13,2,FALSE)&amp;$G193&amp;O$6,'HVAC wts'!$H$7:$R$13254,11,FALSE)</f>
        <v>0</v>
      </c>
      <c r="P193" s="36">
        <f>VLOOKUP("HV_"&amp;$D193&amp;$E193&amp;VLOOKUP($F193,key!$L$3:$M$13,2,FALSE)&amp;$G193&amp;P$6,'HVAC wts'!$H$7:$R$13254,11,FALSE)</f>
        <v>0</v>
      </c>
      <c r="Q193" s="36">
        <f>VLOOKUP("HV_"&amp;$D193&amp;$E193&amp;VLOOKUP($F193,key!$L$3:$M$13,2,FALSE)&amp;$G193&amp;Q$6,'HVAC wts'!$H$7:$R$13254,11,FALSE)</f>
        <v>0</v>
      </c>
      <c r="R193" s="36">
        <f>VLOOKUP("HV_"&amp;$D193&amp;$E193&amp;VLOOKUP($F193,key!$L$3:$M$13,2,FALSE)&amp;$G193&amp;R$6,'HVAC wts'!$H$7:$R$13254,11,FALSE)</f>
        <v>0</v>
      </c>
      <c r="S193" s="36">
        <f t="shared" si="29"/>
        <v>0</v>
      </c>
      <c r="U193">
        <f>MATCH($A193&amp;U$6,'All applic'!$A$7:$A$59080,0)</f>
        <v>233</v>
      </c>
      <c r="V193">
        <f>MATCH($A193&amp;V$6,'All applic'!$A$7:$A$59080,0)</f>
        <v>234</v>
      </c>
      <c r="W193">
        <f>MATCH($A193&amp;W$6,'All applic'!$A$7:$A$59080,0)</f>
        <v>236</v>
      </c>
      <c r="X193">
        <f>MATCH($A193&amp;X$6,'All applic'!$A$7:$A$59080,0)</f>
        <v>235</v>
      </c>
      <c r="Y193">
        <f>MATCH($A193&amp;Y$6,'All applic'!$A$7:$A$59080,0)</f>
        <v>233</v>
      </c>
      <c r="Z193">
        <f>MATCH($A193&amp;Z$6,'All applic'!$A$7:$A$59080,0)</f>
        <v>236</v>
      </c>
      <c r="AB193" s="28">
        <f>INDEX('All applic'!$H$7:$H$59080,U193)</f>
        <v>1.1359999999999999</v>
      </c>
      <c r="AC193" s="28">
        <f>INDEX('All applic'!$H$7:$H$59080,V193)</f>
        <v>0.94199999999999995</v>
      </c>
      <c r="AD193" s="28">
        <f>INDEX('All applic'!$H$7:$H$59080,W193)</f>
        <v>0.99</v>
      </c>
      <c r="AE193" s="28">
        <f>INDEX('All applic'!$H$7:$H$59080,X193)</f>
        <v>0.63600000000000001</v>
      </c>
      <c r="AF193" s="28">
        <f>INDEX('All applic'!$H$7:$H$59080,Y193)</f>
        <v>1.1359999999999999</v>
      </c>
      <c r="AG193" s="28">
        <f>INDEX('All applic'!$H$7:$H$59080,Z193)</f>
        <v>0.99</v>
      </c>
      <c r="AH193" s="28"/>
      <c r="AI193" s="28">
        <f>INDEX('All applic'!$I$7:$I$59080,U193)</f>
        <v>1.8048780487804876</v>
      </c>
      <c r="AJ193" s="28">
        <f>INDEX('All applic'!$I$7:$I$59080,V193)</f>
        <v>1.9024390243902438</v>
      </c>
      <c r="AK193" s="28">
        <f>INDEX('All applic'!$I$7:$I$59080,W193)</f>
        <v>1</v>
      </c>
      <c r="AL193" s="28">
        <f>INDEX('All applic'!$I$7:$I$59080,X193)</f>
        <v>1</v>
      </c>
      <c r="AM193" s="28">
        <f>INDEX('All applic'!$I$7:$I$59080,Y193)</f>
        <v>1.8048780487804876</v>
      </c>
      <c r="AN193" s="28">
        <f>INDEX('All applic'!$I$7:$I$59080,Z193)</f>
        <v>1</v>
      </c>
      <c r="AP193">
        <f>INDEX('All applic'!$J$7:$J$59080,U193)</f>
        <v>-2.5399999999999999E-2</v>
      </c>
      <c r="AQ193">
        <v>0</v>
      </c>
      <c r="AR193">
        <f>INDEX('All applic'!$J$7:$J$59080,W193)</f>
        <v>-2.58E-2</v>
      </c>
      <c r="AS193">
        <v>0</v>
      </c>
      <c r="AT193">
        <v>0</v>
      </c>
      <c r="AU193">
        <v>0</v>
      </c>
    </row>
    <row r="194" spans="1:47" x14ac:dyDescent="0.25">
      <c r="A194" t="str">
        <f t="shared" si="24"/>
        <v>CFLSFm2003CZ12</v>
      </c>
      <c r="B194" t="str">
        <f t="shared" si="25"/>
        <v>CFLSCESFmCZ122003</v>
      </c>
      <c r="C194" t="s">
        <v>118</v>
      </c>
      <c r="D194" t="s">
        <v>130</v>
      </c>
      <c r="E194" t="s">
        <v>1649</v>
      </c>
      <c r="F194" s="89" t="s">
        <v>57</v>
      </c>
      <c r="G194" t="s">
        <v>111</v>
      </c>
      <c r="H194" t="s">
        <v>1662</v>
      </c>
      <c r="I194" s="34">
        <f t="shared" si="26"/>
        <v>0</v>
      </c>
      <c r="J194" s="34">
        <f t="shared" si="27"/>
        <v>0</v>
      </c>
      <c r="K194" s="34">
        <f t="shared" si="28"/>
        <v>0</v>
      </c>
      <c r="M194" s="36">
        <f>VLOOKUP("HV_"&amp;$D194&amp;$E194&amp;VLOOKUP($F194,key!$L$3:$M$13,2,FALSE)&amp;$G194&amp;M$6,'HVAC wts'!$H$7:$R$13254,11,FALSE)</f>
        <v>0</v>
      </c>
      <c r="N194" s="36">
        <f>VLOOKUP("HV_"&amp;$D194&amp;$E194&amp;VLOOKUP($F194,key!$L$3:$M$13,2,FALSE)&amp;$G194&amp;N$6,'HVAC wts'!$H$7:$R$13254,11,FALSE)</f>
        <v>0</v>
      </c>
      <c r="O194" s="36">
        <f>VLOOKUP("HV_"&amp;$D194&amp;$E194&amp;VLOOKUP($F194,key!$L$3:$M$13,2,FALSE)&amp;$G194&amp;O$6,'HVAC wts'!$H$7:$R$13254,11,FALSE)</f>
        <v>0</v>
      </c>
      <c r="P194" s="36">
        <f>VLOOKUP("HV_"&amp;$D194&amp;$E194&amp;VLOOKUP($F194,key!$L$3:$M$13,2,FALSE)&amp;$G194&amp;P$6,'HVAC wts'!$H$7:$R$13254,11,FALSE)</f>
        <v>0</v>
      </c>
      <c r="Q194" s="36">
        <f>VLOOKUP("HV_"&amp;$D194&amp;$E194&amp;VLOOKUP($F194,key!$L$3:$M$13,2,FALSE)&amp;$G194&amp;Q$6,'HVAC wts'!$H$7:$R$13254,11,FALSE)</f>
        <v>0</v>
      </c>
      <c r="R194" s="36">
        <f>VLOOKUP("HV_"&amp;$D194&amp;$E194&amp;VLOOKUP($F194,key!$L$3:$M$13,2,FALSE)&amp;$G194&amp;R$6,'HVAC wts'!$H$7:$R$13254,11,FALSE)</f>
        <v>0</v>
      </c>
      <c r="S194" s="36">
        <f t="shared" si="29"/>
        <v>0</v>
      </c>
      <c r="U194">
        <f>MATCH($A194&amp;U$6,'All applic'!$A$7:$A$59080,0)</f>
        <v>237</v>
      </c>
      <c r="V194">
        <f>MATCH($A194&amp;V$6,'All applic'!$A$7:$A$59080,0)</f>
        <v>238</v>
      </c>
      <c r="W194">
        <f>MATCH($A194&amp;W$6,'All applic'!$A$7:$A$59080,0)</f>
        <v>240</v>
      </c>
      <c r="X194">
        <f>MATCH($A194&amp;X$6,'All applic'!$A$7:$A$59080,0)</f>
        <v>239</v>
      </c>
      <c r="Y194">
        <f>MATCH($A194&amp;Y$6,'All applic'!$A$7:$A$59080,0)</f>
        <v>237</v>
      </c>
      <c r="Z194">
        <f>MATCH($A194&amp;Z$6,'All applic'!$A$7:$A$59080,0)</f>
        <v>240</v>
      </c>
      <c r="AB194" s="28">
        <f>INDEX('All applic'!$H$7:$H$59080,U194)</f>
        <v>1.0880000000000001</v>
      </c>
      <c r="AC194" s="28">
        <f>INDEX('All applic'!$H$7:$H$59080,V194)</f>
        <v>0.89</v>
      </c>
      <c r="AD194" s="28">
        <f>INDEX('All applic'!$H$7:$H$59080,W194)</f>
        <v>0.99</v>
      </c>
      <c r="AE194" s="28">
        <f>INDEX('All applic'!$H$7:$H$59080,X194)</f>
        <v>0.63400000000000001</v>
      </c>
      <c r="AF194" s="28">
        <f>INDEX('All applic'!$H$7:$H$59080,Y194)</f>
        <v>1.0880000000000001</v>
      </c>
      <c r="AG194" s="28">
        <f>INDEX('All applic'!$H$7:$H$59080,Z194)</f>
        <v>0.99</v>
      </c>
      <c r="AH194" s="28"/>
      <c r="AI194" s="28">
        <f>INDEX('All applic'!$I$7:$I$59080,U194)</f>
        <v>2</v>
      </c>
      <c r="AJ194" s="28">
        <f>INDEX('All applic'!$I$7:$I$59080,V194)</f>
        <v>2</v>
      </c>
      <c r="AK194" s="28">
        <f>INDEX('All applic'!$I$7:$I$59080,W194)</f>
        <v>1</v>
      </c>
      <c r="AL194" s="28">
        <f>INDEX('All applic'!$I$7:$I$59080,X194)</f>
        <v>1</v>
      </c>
      <c r="AM194" s="28">
        <f>INDEX('All applic'!$I$7:$I$59080,Y194)</f>
        <v>2</v>
      </c>
      <c r="AN194" s="28">
        <f>INDEX('All applic'!$I$7:$I$59080,Z194)</f>
        <v>1</v>
      </c>
      <c r="AP194">
        <f>INDEX('All applic'!$J$7:$J$59080,U194)</f>
        <v>-2.5600000000000001E-2</v>
      </c>
      <c r="AQ194">
        <v>0</v>
      </c>
      <c r="AR194">
        <f>INDEX('All applic'!$J$7:$J$59080,W194)</f>
        <v>-2.5999999999999999E-2</v>
      </c>
      <c r="AS194">
        <v>0</v>
      </c>
      <c r="AT194">
        <v>0</v>
      </c>
      <c r="AU194">
        <v>0</v>
      </c>
    </row>
    <row r="195" spans="1:47" x14ac:dyDescent="0.25">
      <c r="A195" t="str">
        <f t="shared" si="24"/>
        <v>CFLSFm2003CZ13</v>
      </c>
      <c r="B195" t="str">
        <f t="shared" si="25"/>
        <v>CFLSCESFmCZ132003</v>
      </c>
      <c r="C195" t="s">
        <v>118</v>
      </c>
      <c r="D195" t="s">
        <v>130</v>
      </c>
      <c r="E195" t="s">
        <v>1649</v>
      </c>
      <c r="F195" s="89" t="s">
        <v>57</v>
      </c>
      <c r="G195" t="s">
        <v>112</v>
      </c>
      <c r="H195" t="s">
        <v>1662</v>
      </c>
      <c r="I195" s="34">
        <f t="shared" si="26"/>
        <v>1.1312911963064882</v>
      </c>
      <c r="J195" s="34">
        <f t="shared" si="27"/>
        <v>1.7703776884254245</v>
      </c>
      <c r="K195" s="34">
        <f t="shared" si="28"/>
        <v>-2.2676092300516624E-2</v>
      </c>
      <c r="M195" s="36">
        <f>VLOOKUP("HV_"&amp;$D195&amp;$E195&amp;VLOOKUP($F195,key!$L$3:$M$13,2,FALSE)&amp;$G195&amp;M$6,'HVAC wts'!$H$7:$R$13254,11,FALSE)</f>
        <v>62398.035600000003</v>
      </c>
      <c r="N195" s="36">
        <f>VLOOKUP("HV_"&amp;$D195&amp;$E195&amp;VLOOKUP($F195,key!$L$3:$M$13,2,FALSE)&amp;$G195&amp;N$6,'HVAC wts'!$H$7:$R$13254,11,FALSE)</f>
        <v>3586.0939999999996</v>
      </c>
      <c r="O195" s="36">
        <f>VLOOKUP("HV_"&amp;$D195&amp;$E195&amp;VLOOKUP($F195,key!$L$3:$M$13,2,FALSE)&amp;$G195&amp;O$6,'HVAC wts'!$H$7:$R$13254,11,FALSE)</f>
        <v>1217.9826000000044</v>
      </c>
      <c r="P195" s="36">
        <f>VLOOKUP("HV_"&amp;$D195&amp;$E195&amp;VLOOKUP($F195,key!$L$3:$M$13,2,FALSE)&amp;$G195&amp;P$6,'HVAC wts'!$H$7:$R$13254,11,FALSE)</f>
        <v>69.999000000000265</v>
      </c>
      <c r="Q195" s="36">
        <f>VLOOKUP("HV_"&amp;$D195&amp;$E195&amp;VLOOKUP($F195,key!$L$3:$M$13,2,FALSE)&amp;$G195&amp;Q$6,'HVAC wts'!$H$7:$R$13254,11,FALSE)</f>
        <v>5020.5315999999993</v>
      </c>
      <c r="R195" s="36">
        <f>VLOOKUP("HV_"&amp;$D195&amp;$E195&amp;VLOOKUP($F195,key!$L$3:$M$13,2,FALSE)&amp;$G195&amp;R$6,'HVAC wts'!$H$7:$R$13254,11,FALSE)</f>
        <v>97.998600000000366</v>
      </c>
      <c r="S195" s="36">
        <f t="shared" si="29"/>
        <v>72390.641400000008</v>
      </c>
      <c r="U195">
        <f>MATCH($A195&amp;U$6,'All applic'!$A$7:$A$59080,0)</f>
        <v>241</v>
      </c>
      <c r="V195">
        <f>MATCH($A195&amp;V$6,'All applic'!$A$7:$A$59080,0)</f>
        <v>242</v>
      </c>
      <c r="W195">
        <f>MATCH($A195&amp;W$6,'All applic'!$A$7:$A$59080,0)</f>
        <v>244</v>
      </c>
      <c r="X195">
        <f>MATCH($A195&amp;X$6,'All applic'!$A$7:$A$59080,0)</f>
        <v>243</v>
      </c>
      <c r="Y195">
        <f>MATCH($A195&amp;Y$6,'All applic'!$A$7:$A$59080,0)</f>
        <v>241</v>
      </c>
      <c r="Z195">
        <f>MATCH($A195&amp;Z$6,'All applic'!$A$7:$A$59080,0)</f>
        <v>244</v>
      </c>
      <c r="AB195" s="28">
        <f>INDEX('All applic'!$H$7:$H$59080,U195)</f>
        <v>1.1439999999999999</v>
      </c>
      <c r="AC195" s="28">
        <f>INDEX('All applic'!$H$7:$H$59080,V195)</f>
        <v>0.95399999999999996</v>
      </c>
      <c r="AD195" s="28">
        <f>INDEX('All applic'!$H$7:$H$59080,W195)</f>
        <v>0.99</v>
      </c>
      <c r="AE195" s="28">
        <f>INDEX('All applic'!$H$7:$H$59080,X195)</f>
        <v>0.63</v>
      </c>
      <c r="AF195" s="28">
        <f>INDEX('All applic'!$H$7:$H$59080,Y195)</f>
        <v>1.1439999999999999</v>
      </c>
      <c r="AG195" s="28">
        <f>INDEX('All applic'!$H$7:$H$59080,Z195)</f>
        <v>0.99</v>
      </c>
      <c r="AH195" s="28"/>
      <c r="AI195" s="28">
        <f>INDEX('All applic'!$I$7:$I$59080,U195)</f>
        <v>1.7804878048780486</v>
      </c>
      <c r="AJ195" s="28">
        <f>INDEX('All applic'!$I$7:$I$59080,V195)</f>
        <v>1.8780487804878048</v>
      </c>
      <c r="AK195" s="28">
        <f>INDEX('All applic'!$I$7:$I$59080,W195)</f>
        <v>1</v>
      </c>
      <c r="AL195" s="28">
        <f>INDEX('All applic'!$I$7:$I$59080,X195)</f>
        <v>1</v>
      </c>
      <c r="AM195" s="28">
        <f>INDEX('All applic'!$I$7:$I$59080,Y195)</f>
        <v>1.7804878048780486</v>
      </c>
      <c r="AN195" s="28">
        <f>INDEX('All applic'!$I$7:$I$59080,Z195)</f>
        <v>1</v>
      </c>
      <c r="AP195">
        <f>INDEX('All applic'!$J$7:$J$59080,U195)</f>
        <v>-2.58E-2</v>
      </c>
      <c r="AQ195">
        <v>0</v>
      </c>
      <c r="AR195">
        <f>INDEX('All applic'!$J$7:$J$59080,W195)</f>
        <v>-2.5999999999999999E-2</v>
      </c>
      <c r="AS195">
        <v>0</v>
      </c>
      <c r="AT195">
        <v>0</v>
      </c>
      <c r="AU195">
        <v>0</v>
      </c>
    </row>
    <row r="196" spans="1:47" x14ac:dyDescent="0.25">
      <c r="A196" t="str">
        <f t="shared" si="24"/>
        <v>CFLSFm2003CZ14</v>
      </c>
      <c r="B196" t="str">
        <f t="shared" si="25"/>
        <v>CFLSCESFmCZ142003</v>
      </c>
      <c r="C196" t="s">
        <v>118</v>
      </c>
      <c r="D196" t="s">
        <v>130</v>
      </c>
      <c r="E196" t="s">
        <v>1649</v>
      </c>
      <c r="F196" s="89" t="s">
        <v>57</v>
      </c>
      <c r="G196" t="s">
        <v>113</v>
      </c>
      <c r="H196" t="s">
        <v>1662</v>
      </c>
      <c r="I196" s="34">
        <f t="shared" si="26"/>
        <v>1.1382436395515338</v>
      </c>
      <c r="J196" s="34">
        <f t="shared" si="27"/>
        <v>1.5293441143466016</v>
      </c>
      <c r="K196" s="34">
        <f t="shared" si="28"/>
        <v>-2.4086063440604013E-2</v>
      </c>
      <c r="M196" s="36">
        <f>VLOOKUP("HV_"&amp;$D196&amp;$E196&amp;VLOOKUP($F196,key!$L$3:$M$13,2,FALSE)&amp;$G196&amp;M$6,'HVAC wts'!$H$7:$R$13254,11,FALSE)</f>
        <v>162114.72120000003</v>
      </c>
      <c r="N196" s="36">
        <f>VLOOKUP("HV_"&amp;$D196&amp;$E196&amp;VLOOKUP($F196,key!$L$3:$M$13,2,FALSE)&amp;$G196&amp;N$6,'HVAC wts'!$H$7:$R$13254,11,FALSE)</f>
        <v>9316.9380000000001</v>
      </c>
      <c r="O196" s="36">
        <f>VLOOKUP("HV_"&amp;$D196&amp;$E196&amp;VLOOKUP($F196,key!$L$3:$M$13,2,FALSE)&amp;$G196&amp;O$6,'HVAC wts'!$H$7:$R$13254,11,FALSE)</f>
        <v>7000.602899999998</v>
      </c>
      <c r="P196" s="36">
        <f>VLOOKUP("HV_"&amp;$D196&amp;$E196&amp;VLOOKUP($F196,key!$L$3:$M$13,2,FALSE)&amp;$G196&amp;P$6,'HVAC wts'!$H$7:$R$13254,11,FALSE)</f>
        <v>402.3334999999999</v>
      </c>
      <c r="Q196" s="36">
        <f>VLOOKUP("HV_"&amp;$D196&amp;$E196&amp;VLOOKUP($F196,key!$L$3:$M$13,2,FALSE)&amp;$G196&amp;Q$6,'HVAC wts'!$H$7:$R$13254,11,FALSE)</f>
        <v>13043.7132</v>
      </c>
      <c r="R196" s="36">
        <f>VLOOKUP("HV_"&amp;$D196&amp;$E196&amp;VLOOKUP($F196,key!$L$3:$M$13,2,FALSE)&amp;$G196&amp;R$6,'HVAC wts'!$H$7:$R$13254,11,FALSE)</f>
        <v>563.26689999999996</v>
      </c>
      <c r="S196" s="36">
        <f t="shared" si="29"/>
        <v>192441.57570000002</v>
      </c>
      <c r="U196">
        <f>MATCH($A196&amp;U$6,'All applic'!$A$7:$A$59080,0)</f>
        <v>245</v>
      </c>
      <c r="V196">
        <f>MATCH($A196&amp;V$6,'All applic'!$A$7:$A$59080,0)</f>
        <v>246</v>
      </c>
      <c r="W196">
        <f>MATCH($A196&amp;W$6,'All applic'!$A$7:$A$59080,0)</f>
        <v>248</v>
      </c>
      <c r="X196">
        <f>MATCH($A196&amp;X$6,'All applic'!$A$7:$A$59080,0)</f>
        <v>247</v>
      </c>
      <c r="Y196">
        <f>MATCH($A196&amp;Y$6,'All applic'!$A$7:$A$59080,0)</f>
        <v>245</v>
      </c>
      <c r="Z196">
        <f>MATCH($A196&amp;Z$6,'All applic'!$A$7:$A$59080,0)</f>
        <v>248</v>
      </c>
      <c r="AB196" s="28">
        <f>INDEX('All applic'!$H$7:$H$59080,U196)</f>
        <v>1.1559999999999999</v>
      </c>
      <c r="AC196" s="28">
        <f>INDEX('All applic'!$H$7:$H$59080,V196)</f>
        <v>0.94799999999999995</v>
      </c>
      <c r="AD196" s="28">
        <f>INDEX('All applic'!$H$7:$H$59080,W196)</f>
        <v>0.98799999999999999</v>
      </c>
      <c r="AE196" s="28">
        <f>INDEX('All applic'!$H$7:$H$59080,X196)</f>
        <v>0.63800000000000001</v>
      </c>
      <c r="AF196" s="28">
        <f>INDEX('All applic'!$H$7:$H$59080,Y196)</f>
        <v>1.1559999999999999</v>
      </c>
      <c r="AG196" s="28">
        <f>INDEX('All applic'!$H$7:$H$59080,Z196)</f>
        <v>0.98799999999999999</v>
      </c>
      <c r="AH196" s="28"/>
      <c r="AI196" s="28">
        <f>INDEX('All applic'!$I$7:$I$59080,U196)</f>
        <v>1.5476190476190477</v>
      </c>
      <c r="AJ196" s="28">
        <f>INDEX('All applic'!$I$7:$I$59080,V196)</f>
        <v>1.6190476190476191</v>
      </c>
      <c r="AK196" s="28">
        <f>INDEX('All applic'!$I$7:$I$59080,W196)</f>
        <v>1.0238095238095237</v>
      </c>
      <c r="AL196" s="28">
        <f>INDEX('All applic'!$I$7:$I$59080,X196)</f>
        <v>1</v>
      </c>
      <c r="AM196" s="28">
        <f>INDEX('All applic'!$I$7:$I$59080,Y196)</f>
        <v>1.5476190476190477</v>
      </c>
      <c r="AN196" s="28">
        <f>INDEX('All applic'!$I$7:$I$59080,Z196)</f>
        <v>1.0238095238095237</v>
      </c>
      <c r="AP196">
        <f>INDEX('All applic'!$J$7:$J$59080,U196)</f>
        <v>-2.7399999999999997E-2</v>
      </c>
      <c r="AQ196">
        <v>0</v>
      </c>
      <c r="AR196">
        <f>INDEX('All applic'!$J$7:$J$59080,W196)</f>
        <v>-2.7600000000000003E-2</v>
      </c>
      <c r="AS196">
        <v>0</v>
      </c>
      <c r="AT196">
        <v>0</v>
      </c>
      <c r="AU196">
        <v>0</v>
      </c>
    </row>
    <row r="197" spans="1:47" x14ac:dyDescent="0.25">
      <c r="A197" t="str">
        <f t="shared" si="24"/>
        <v>CFLSFm2003CZ15</v>
      </c>
      <c r="B197" t="str">
        <f t="shared" si="25"/>
        <v>CFLSCESFmCZ152003</v>
      </c>
      <c r="C197" t="s">
        <v>118</v>
      </c>
      <c r="D197" t="s">
        <v>130</v>
      </c>
      <c r="E197" t="s">
        <v>1649</v>
      </c>
      <c r="F197" s="89" t="s">
        <v>57</v>
      </c>
      <c r="G197" t="s">
        <v>114</v>
      </c>
      <c r="H197" t="s">
        <v>1662</v>
      </c>
      <c r="I197" s="34">
        <f t="shared" si="26"/>
        <v>1.2129690479104964</v>
      </c>
      <c r="J197" s="34">
        <f t="shared" si="27"/>
        <v>1.6694133447614128</v>
      </c>
      <c r="K197" s="34">
        <f t="shared" si="28"/>
        <v>-1.1355570955998468E-2</v>
      </c>
      <c r="M197" s="36">
        <f>VLOOKUP("HV_"&amp;$D197&amp;$E197&amp;VLOOKUP($F197,key!$L$3:$M$13,2,FALSE)&amp;$G197&amp;M$6,'HVAC wts'!$H$7:$R$13254,11,FALSE)</f>
        <v>42333.530099999996</v>
      </c>
      <c r="N197" s="36">
        <f>VLOOKUP("HV_"&amp;$D197&amp;$E197&amp;VLOOKUP($F197,key!$L$3:$M$13,2,FALSE)&amp;$G197&amp;N$6,'HVAC wts'!$H$7:$R$13254,11,FALSE)</f>
        <v>2432.9614999999999</v>
      </c>
      <c r="O197" s="36">
        <f>VLOOKUP("HV_"&amp;$D197&amp;$E197&amp;VLOOKUP($F197,key!$L$3:$M$13,2,FALSE)&amp;$G197&amp;O$6,'HVAC wts'!$H$7:$R$13254,11,FALSE)</f>
        <v>282.57600000000093</v>
      </c>
      <c r="P197" s="36">
        <f>VLOOKUP("HV_"&amp;$D197&amp;$E197&amp;VLOOKUP($F197,key!$L$3:$M$13,2,FALSE)&amp;$G197&amp;P$6,'HVAC wts'!$H$7:$R$13254,11,FALSE)</f>
        <v>16.240000000000055</v>
      </c>
      <c r="Q197" s="36">
        <f>VLOOKUP("HV_"&amp;$D197&amp;$E197&amp;VLOOKUP($F197,key!$L$3:$M$13,2,FALSE)&amp;$G197&amp;Q$6,'HVAC wts'!$H$7:$R$13254,11,FALSE)</f>
        <v>3406.1461000000004</v>
      </c>
      <c r="R197" s="36">
        <f>VLOOKUP("HV_"&amp;$D197&amp;$E197&amp;VLOOKUP($F197,key!$L$3:$M$13,2,FALSE)&amp;$G197&amp;R$6,'HVAC wts'!$H$7:$R$13254,11,FALSE)</f>
        <v>22.736000000000079</v>
      </c>
      <c r="S197" s="36">
        <f t="shared" si="29"/>
        <v>48494.189699999988</v>
      </c>
      <c r="U197">
        <f>MATCH($A197&amp;U$6,'All applic'!$A$7:$A$59080,0)</f>
        <v>249</v>
      </c>
      <c r="V197">
        <f>MATCH($A197&amp;V$6,'All applic'!$A$7:$A$59080,0)</f>
        <v>250</v>
      </c>
      <c r="W197">
        <f>MATCH($A197&amp;W$6,'All applic'!$A$7:$A$59080,0)</f>
        <v>252</v>
      </c>
      <c r="X197">
        <f>MATCH($A197&amp;X$6,'All applic'!$A$7:$A$59080,0)</f>
        <v>251</v>
      </c>
      <c r="Y197">
        <f>MATCH($A197&amp;Y$6,'All applic'!$A$7:$A$59080,0)</f>
        <v>249</v>
      </c>
      <c r="Z197">
        <f>MATCH($A197&amp;Z$6,'All applic'!$A$7:$A$59080,0)</f>
        <v>252</v>
      </c>
      <c r="AB197" s="28">
        <f>INDEX('All applic'!$H$7:$H$59080,U197)</f>
        <v>1.218</v>
      </c>
      <c r="AC197" s="28">
        <f>INDEX('All applic'!$H$7:$H$59080,V197)</f>
        <v>1.1479999999999999</v>
      </c>
      <c r="AD197" s="28">
        <f>INDEX('All applic'!$H$7:$H$59080,W197)</f>
        <v>0.998</v>
      </c>
      <c r="AE197" s="28">
        <f>INDEX('All applic'!$H$7:$H$59080,X197)</f>
        <v>0.81799999999999995</v>
      </c>
      <c r="AF197" s="28">
        <f>INDEX('All applic'!$H$7:$H$59080,Y197)</f>
        <v>1.218</v>
      </c>
      <c r="AG197" s="28">
        <f>INDEX('All applic'!$H$7:$H$59080,Z197)</f>
        <v>0.998</v>
      </c>
      <c r="AH197" s="28"/>
      <c r="AI197" s="28">
        <f>INDEX('All applic'!$I$7:$I$59080,U197)</f>
        <v>1.6666666666666667</v>
      </c>
      <c r="AJ197" s="28">
        <f>INDEX('All applic'!$I$7:$I$59080,V197)</f>
        <v>1.8095238095238093</v>
      </c>
      <c r="AK197" s="28">
        <f>INDEX('All applic'!$I$7:$I$59080,W197)</f>
        <v>1</v>
      </c>
      <c r="AL197" s="28">
        <f>INDEX('All applic'!$I$7:$I$59080,X197)</f>
        <v>1</v>
      </c>
      <c r="AM197" s="28">
        <f>INDEX('All applic'!$I$7:$I$59080,Y197)</f>
        <v>1.6666666666666667</v>
      </c>
      <c r="AN197" s="28">
        <f>INDEX('All applic'!$I$7:$I$59080,Z197)</f>
        <v>1</v>
      </c>
      <c r="AP197">
        <f>INDEX('All applic'!$J$7:$J$59080,U197)</f>
        <v>-1.2919999999999999E-2</v>
      </c>
      <c r="AQ197">
        <v>0</v>
      </c>
      <c r="AR197">
        <f>INDEX('All applic'!$J$7:$J$59080,W197)</f>
        <v>-1.32E-2</v>
      </c>
      <c r="AS197">
        <v>0</v>
      </c>
      <c r="AT197">
        <v>0</v>
      </c>
      <c r="AU197">
        <v>0</v>
      </c>
    </row>
    <row r="198" spans="1:47" x14ac:dyDescent="0.25">
      <c r="A198" t="str">
        <f t="shared" si="24"/>
        <v>CFLSFm2003CZ16</v>
      </c>
      <c r="B198" t="str">
        <f t="shared" si="25"/>
        <v>CFLSCESFmCZ162003</v>
      </c>
      <c r="C198" t="s">
        <v>118</v>
      </c>
      <c r="D198" t="s">
        <v>130</v>
      </c>
      <c r="E198" t="s">
        <v>1649</v>
      </c>
      <c r="F198" s="89" t="s">
        <v>57</v>
      </c>
      <c r="G198" t="s">
        <v>115</v>
      </c>
      <c r="H198" t="s">
        <v>1662</v>
      </c>
      <c r="I198" s="34">
        <f t="shared" si="26"/>
        <v>1.019804216484804</v>
      </c>
      <c r="J198" s="34">
        <f t="shared" si="27"/>
        <v>1.5362367086291395</v>
      </c>
      <c r="K198" s="34">
        <f t="shared" si="28"/>
        <v>-2.1090909090909087E-2</v>
      </c>
      <c r="M198" s="36">
        <f>VLOOKUP("HV_"&amp;$D198&amp;$E198&amp;VLOOKUP($F198,key!$L$3:$M$13,2,FALSE)&amp;$G198&amp;M$6,'HVAC wts'!$H$7:$R$13254,11,FALSE)</f>
        <v>58942.569600000003</v>
      </c>
      <c r="N198" s="36">
        <f>VLOOKUP("HV_"&amp;$D198&amp;$E198&amp;VLOOKUP($F198,key!$L$3:$M$13,2,FALSE)&amp;$G198&amp;N$6,'HVAC wts'!$H$7:$R$13254,11,FALSE)</f>
        <v>3387.5039999999999</v>
      </c>
      <c r="O198" s="36">
        <f>VLOOKUP("HV_"&amp;$D198&amp;$E198&amp;VLOOKUP($F198,key!$L$3:$M$13,2,FALSE)&amp;$G198&amp;O$6,'HVAC wts'!$H$7:$R$13254,11,FALSE)</f>
        <v>30044.997599999999</v>
      </c>
      <c r="P198" s="36">
        <f>VLOOKUP("HV_"&amp;$D198&amp;$E198&amp;VLOOKUP($F198,key!$L$3:$M$13,2,FALSE)&amp;$G198&amp;P$6,'HVAC wts'!$H$7:$R$13254,11,FALSE)</f>
        <v>1726.7240000000002</v>
      </c>
      <c r="Q198" s="36">
        <f>VLOOKUP("HV_"&amp;$D198&amp;$E198&amp;VLOOKUP($F198,key!$L$3:$M$13,2,FALSE)&amp;$G198&amp;Q$6,'HVAC wts'!$H$7:$R$13254,11,FALSE)</f>
        <v>4742.5056000000004</v>
      </c>
      <c r="R198" s="36">
        <f>VLOOKUP("HV_"&amp;$D198&amp;$E198&amp;VLOOKUP($F198,key!$L$3:$M$13,2,FALSE)&amp;$G198&amp;R$6,'HVAC wts'!$H$7:$R$13254,11,FALSE)</f>
        <v>2417.4136000000003</v>
      </c>
      <c r="S198" s="36">
        <f t="shared" si="29"/>
        <v>101261.71440000001</v>
      </c>
      <c r="U198">
        <f>MATCH($A198&amp;U$6,'All applic'!$A$7:$A$59080,0)</f>
        <v>253</v>
      </c>
      <c r="V198">
        <f>MATCH($A198&amp;V$6,'All applic'!$A$7:$A$59080,0)</f>
        <v>254</v>
      </c>
      <c r="W198">
        <f>MATCH($A198&amp;W$6,'All applic'!$A$7:$A$59080,0)</f>
        <v>256</v>
      </c>
      <c r="X198">
        <f>MATCH($A198&amp;X$6,'All applic'!$A$7:$A$59080,0)</f>
        <v>255</v>
      </c>
      <c r="Y198">
        <f>MATCH($A198&amp;Y$6,'All applic'!$A$7:$A$59080,0)</f>
        <v>253</v>
      </c>
      <c r="Z198">
        <f>MATCH($A198&amp;Z$6,'All applic'!$A$7:$A$59080,0)</f>
        <v>256</v>
      </c>
      <c r="AB198" s="28">
        <f>INDEX('All applic'!$H$7:$H$59080,U198)</f>
        <v>1.056</v>
      </c>
      <c r="AC198" s="28">
        <f>INDEX('All applic'!$H$7:$H$59080,V198)</f>
        <v>0.78</v>
      </c>
      <c r="AD198" s="28">
        <f>INDEX('All applic'!$H$7:$H$59080,W198)</f>
        <v>0.99199999999999999</v>
      </c>
      <c r="AE198" s="28">
        <f>INDEX('All applic'!$H$7:$H$59080,X198)</f>
        <v>0.67800000000000005</v>
      </c>
      <c r="AF198" s="28">
        <f>INDEX('All applic'!$H$7:$H$59080,Y198)</f>
        <v>1.056</v>
      </c>
      <c r="AG198" s="28">
        <f>INDEX('All applic'!$H$7:$H$59080,Z198)</f>
        <v>0.99199999999999999</v>
      </c>
      <c r="AH198" s="28"/>
      <c r="AI198" s="28">
        <f>INDEX('All applic'!$I$7:$I$59080,U198)</f>
        <v>1.7999999999999998</v>
      </c>
      <c r="AJ198" s="28">
        <f>INDEX('All applic'!$I$7:$I$59080,V198)</f>
        <v>1.7500000000000002</v>
      </c>
      <c r="AK198" s="28">
        <f>INDEX('All applic'!$I$7:$I$59080,W198)</f>
        <v>1.0249999999999999</v>
      </c>
      <c r="AL198" s="28">
        <f>INDEX('All applic'!$I$7:$I$59080,X198)</f>
        <v>1</v>
      </c>
      <c r="AM198" s="28">
        <f>INDEX('All applic'!$I$7:$I$59080,Y198)</f>
        <v>1.7999999999999998</v>
      </c>
      <c r="AN198" s="28">
        <f>INDEX('All applic'!$I$7:$I$59080,Z198)</f>
        <v>1.0249999999999999</v>
      </c>
      <c r="AP198">
        <f>INDEX('All applic'!$J$7:$J$59080,U198)</f>
        <v>-2.4E-2</v>
      </c>
      <c r="AQ198">
        <v>0</v>
      </c>
      <c r="AR198">
        <f>INDEX('All applic'!$J$7:$J$59080,W198)</f>
        <v>-2.4E-2</v>
      </c>
      <c r="AS198">
        <v>0</v>
      </c>
      <c r="AT198">
        <v>0</v>
      </c>
      <c r="AU198">
        <v>0</v>
      </c>
    </row>
    <row r="199" spans="1:47" x14ac:dyDescent="0.25">
      <c r="A199" t="str">
        <f t="shared" ref="A199:A262" si="30">+C199&amp;E199&amp;F199&amp;G199</f>
        <v>CFLSFm2007CZ01</v>
      </c>
      <c r="B199" t="str">
        <f t="shared" ref="B199:B262" si="31">+C199&amp;D199&amp;E199&amp;G199&amp;F199</f>
        <v>CFLSCESFmCZ012007</v>
      </c>
      <c r="C199" t="s">
        <v>118</v>
      </c>
      <c r="D199" t="s">
        <v>130</v>
      </c>
      <c r="E199" t="s">
        <v>1649</v>
      </c>
      <c r="F199" s="89" t="s">
        <v>59</v>
      </c>
      <c r="G199" t="s">
        <v>48</v>
      </c>
      <c r="H199" t="s">
        <v>1662</v>
      </c>
      <c r="I199" s="34">
        <f t="shared" si="26"/>
        <v>0</v>
      </c>
      <c r="J199" s="34">
        <f t="shared" si="27"/>
        <v>0</v>
      </c>
      <c r="K199" s="34">
        <f t="shared" si="28"/>
        <v>0</v>
      </c>
      <c r="M199" s="36">
        <f>VLOOKUP("HV_"&amp;$D199&amp;$E199&amp;VLOOKUP($F199,key!$L$3:$M$13,2,FALSE)&amp;$G199&amp;M$6,'HVAC wts'!$H$7:$R$13254,11,FALSE)</f>
        <v>0</v>
      </c>
      <c r="N199" s="36">
        <f>VLOOKUP("HV_"&amp;$D199&amp;$E199&amp;VLOOKUP($F199,key!$L$3:$M$13,2,FALSE)&amp;$G199&amp;N$6,'HVAC wts'!$H$7:$R$13254,11,FALSE)</f>
        <v>0</v>
      </c>
      <c r="O199" s="36">
        <f>VLOOKUP("HV_"&amp;$D199&amp;$E199&amp;VLOOKUP($F199,key!$L$3:$M$13,2,FALSE)&amp;$G199&amp;O$6,'HVAC wts'!$H$7:$R$13254,11,FALSE)</f>
        <v>0</v>
      </c>
      <c r="P199" s="36">
        <f>VLOOKUP("HV_"&amp;$D199&amp;$E199&amp;VLOOKUP($F199,key!$L$3:$M$13,2,FALSE)&amp;$G199&amp;P$6,'HVAC wts'!$H$7:$R$13254,11,FALSE)</f>
        <v>0</v>
      </c>
      <c r="Q199" s="36">
        <f>VLOOKUP("HV_"&amp;$D199&amp;$E199&amp;VLOOKUP($F199,key!$L$3:$M$13,2,FALSE)&amp;$G199&amp;Q$6,'HVAC wts'!$H$7:$R$13254,11,FALSE)</f>
        <v>0</v>
      </c>
      <c r="R199" s="36">
        <f>VLOOKUP("HV_"&amp;$D199&amp;$E199&amp;VLOOKUP($F199,key!$L$3:$M$13,2,FALSE)&amp;$G199&amp;R$6,'HVAC wts'!$H$7:$R$13254,11,FALSE)</f>
        <v>0</v>
      </c>
      <c r="S199" s="36">
        <f t="shared" si="29"/>
        <v>0</v>
      </c>
      <c r="U199">
        <f>MATCH($A199&amp;U$6,'All applic'!$A$7:$A$59080,0)</f>
        <v>257</v>
      </c>
      <c r="V199">
        <f>MATCH($A199&amp;V$6,'All applic'!$A$7:$A$59080,0)</f>
        <v>258</v>
      </c>
      <c r="W199">
        <f>MATCH($A199&amp;W$6,'All applic'!$A$7:$A$59080,0)</f>
        <v>260</v>
      </c>
      <c r="X199">
        <f>MATCH($A199&amp;X$6,'All applic'!$A$7:$A$59080,0)</f>
        <v>259</v>
      </c>
      <c r="Y199">
        <f>MATCH($A199&amp;Y$6,'All applic'!$A$7:$A$59080,0)</f>
        <v>257</v>
      </c>
      <c r="Z199">
        <f>MATCH($A199&amp;Z$6,'All applic'!$A$7:$A$59080,0)</f>
        <v>260</v>
      </c>
      <c r="AB199" s="28">
        <f>INDEX('All applic'!$H$7:$H$59080,U199)</f>
        <v>1</v>
      </c>
      <c r="AC199" s="28">
        <f>INDEX('All applic'!$H$7:$H$59080,V199)</f>
        <v>0.73199999999999998</v>
      </c>
      <c r="AD199" s="28">
        <f>INDEX('All applic'!$H$7:$H$59080,W199)</f>
        <v>0.98399999999999999</v>
      </c>
      <c r="AE199" s="28">
        <f>INDEX('All applic'!$H$7:$H$59080,X199)</f>
        <v>0.53800000000000003</v>
      </c>
      <c r="AF199" s="28">
        <f>INDEX('All applic'!$H$7:$H$59080,Y199)</f>
        <v>1</v>
      </c>
      <c r="AG199" s="28">
        <f>INDEX('All applic'!$H$7:$H$59080,Z199)</f>
        <v>0.98399999999999999</v>
      </c>
      <c r="AH199" s="28"/>
      <c r="AI199" s="28">
        <f>INDEX('All applic'!$I$7:$I$59080,U199)</f>
        <v>1</v>
      </c>
      <c r="AJ199" s="28">
        <f>INDEX('All applic'!$I$7:$I$59080,V199)</f>
        <v>1</v>
      </c>
      <c r="AK199" s="28">
        <f>INDEX('All applic'!$I$7:$I$59080,W199)</f>
        <v>1</v>
      </c>
      <c r="AL199" s="28">
        <f>INDEX('All applic'!$I$7:$I$59080,X199)</f>
        <v>1</v>
      </c>
      <c r="AM199" s="28">
        <f>INDEX('All applic'!$I$7:$I$59080,Y199)</f>
        <v>1</v>
      </c>
      <c r="AN199" s="28">
        <f>INDEX('All applic'!$I$7:$I$59080,Z199)</f>
        <v>1</v>
      </c>
      <c r="AP199">
        <f>INDEX('All applic'!$J$7:$J$59080,U199)</f>
        <v>-3.2799999999999996E-2</v>
      </c>
      <c r="AQ199">
        <v>0</v>
      </c>
      <c r="AR199">
        <f>INDEX('All applic'!$J$7:$J$59080,W199)</f>
        <v>-3.2799999999999996E-2</v>
      </c>
      <c r="AS199">
        <v>0</v>
      </c>
      <c r="AT199">
        <v>0</v>
      </c>
      <c r="AU199">
        <v>0</v>
      </c>
    </row>
    <row r="200" spans="1:47" x14ac:dyDescent="0.25">
      <c r="A200" t="str">
        <f t="shared" si="30"/>
        <v>CFLSFm2007CZ02</v>
      </c>
      <c r="B200" t="str">
        <f t="shared" si="31"/>
        <v>CFLSCESFmCZ022007</v>
      </c>
      <c r="C200" t="s">
        <v>118</v>
      </c>
      <c r="D200" t="s">
        <v>130</v>
      </c>
      <c r="E200" t="s">
        <v>1649</v>
      </c>
      <c r="F200" s="89" t="s">
        <v>59</v>
      </c>
      <c r="G200" t="s">
        <v>101</v>
      </c>
      <c r="H200" t="s">
        <v>1662</v>
      </c>
      <c r="I200" s="34">
        <f t="shared" si="26"/>
        <v>0</v>
      </c>
      <c r="J200" s="34">
        <f t="shared" si="27"/>
        <v>0</v>
      </c>
      <c r="K200" s="34">
        <f t="shared" si="28"/>
        <v>0</v>
      </c>
      <c r="M200" s="36">
        <f>VLOOKUP("HV_"&amp;$D200&amp;$E200&amp;VLOOKUP($F200,key!$L$3:$M$13,2,FALSE)&amp;$G200&amp;M$6,'HVAC wts'!$H$7:$R$13254,11,FALSE)</f>
        <v>0</v>
      </c>
      <c r="N200" s="36">
        <f>VLOOKUP("HV_"&amp;$D200&amp;$E200&amp;VLOOKUP($F200,key!$L$3:$M$13,2,FALSE)&amp;$G200&amp;N$6,'HVAC wts'!$H$7:$R$13254,11,FALSE)</f>
        <v>0</v>
      </c>
      <c r="O200" s="36">
        <f>VLOOKUP("HV_"&amp;$D200&amp;$E200&amp;VLOOKUP($F200,key!$L$3:$M$13,2,FALSE)&amp;$G200&amp;O$6,'HVAC wts'!$H$7:$R$13254,11,FALSE)</f>
        <v>0</v>
      </c>
      <c r="P200" s="36">
        <f>VLOOKUP("HV_"&amp;$D200&amp;$E200&amp;VLOOKUP($F200,key!$L$3:$M$13,2,FALSE)&amp;$G200&amp;P$6,'HVAC wts'!$H$7:$R$13254,11,FALSE)</f>
        <v>0</v>
      </c>
      <c r="Q200" s="36">
        <f>VLOOKUP("HV_"&amp;$D200&amp;$E200&amp;VLOOKUP($F200,key!$L$3:$M$13,2,FALSE)&amp;$G200&amp;Q$6,'HVAC wts'!$H$7:$R$13254,11,FALSE)</f>
        <v>0</v>
      </c>
      <c r="R200" s="36">
        <f>VLOOKUP("HV_"&amp;$D200&amp;$E200&amp;VLOOKUP($F200,key!$L$3:$M$13,2,FALSE)&amp;$G200&amp;R$6,'HVAC wts'!$H$7:$R$13254,11,FALSE)</f>
        <v>0</v>
      </c>
      <c r="S200" s="36">
        <f t="shared" si="29"/>
        <v>0</v>
      </c>
      <c r="U200">
        <f>MATCH($A200&amp;U$6,'All applic'!$A$7:$A$59080,0)</f>
        <v>261</v>
      </c>
      <c r="V200">
        <f>MATCH($A200&amp;V$6,'All applic'!$A$7:$A$59080,0)</f>
        <v>262</v>
      </c>
      <c r="W200">
        <f>MATCH($A200&amp;W$6,'All applic'!$A$7:$A$59080,0)</f>
        <v>264</v>
      </c>
      <c r="X200">
        <f>MATCH($A200&amp;X$6,'All applic'!$A$7:$A$59080,0)</f>
        <v>263</v>
      </c>
      <c r="Y200">
        <f>MATCH($A200&amp;Y$6,'All applic'!$A$7:$A$59080,0)</f>
        <v>261</v>
      </c>
      <c r="Z200">
        <f>MATCH($A200&amp;Z$6,'All applic'!$A$7:$A$59080,0)</f>
        <v>264</v>
      </c>
      <c r="AB200" s="28">
        <f>INDEX('All applic'!$H$7:$H$59080,U200)</f>
        <v>1.044</v>
      </c>
      <c r="AC200" s="28">
        <f>INDEX('All applic'!$H$7:$H$59080,V200)</f>
        <v>0.80800000000000005</v>
      </c>
      <c r="AD200" s="28">
        <f>INDEX('All applic'!$H$7:$H$59080,W200)</f>
        <v>0.98199999999999998</v>
      </c>
      <c r="AE200" s="28">
        <f>INDEX('All applic'!$H$7:$H$59080,X200)</f>
        <v>0.54</v>
      </c>
      <c r="AF200" s="28">
        <f>INDEX('All applic'!$H$7:$H$59080,Y200)</f>
        <v>1.044</v>
      </c>
      <c r="AG200" s="28">
        <f>INDEX('All applic'!$H$7:$H$59080,Z200)</f>
        <v>0.98199999999999998</v>
      </c>
      <c r="AH200" s="28"/>
      <c r="AI200" s="28">
        <f>INDEX('All applic'!$I$7:$I$59080,U200)</f>
        <v>1.8048780487804876</v>
      </c>
      <c r="AJ200" s="28">
        <f>INDEX('All applic'!$I$7:$I$59080,V200)</f>
        <v>1.975609756097561</v>
      </c>
      <c r="AK200" s="28">
        <f>INDEX('All applic'!$I$7:$I$59080,W200)</f>
        <v>1</v>
      </c>
      <c r="AL200" s="28">
        <f>INDEX('All applic'!$I$7:$I$59080,X200)</f>
        <v>1</v>
      </c>
      <c r="AM200" s="28">
        <f>INDEX('All applic'!$I$7:$I$59080,Y200)</f>
        <v>1.8048780487804876</v>
      </c>
      <c r="AN200" s="28">
        <f>INDEX('All applic'!$I$7:$I$59080,Z200)</f>
        <v>1</v>
      </c>
      <c r="AP200">
        <f>INDEX('All applic'!$J$7:$J$59080,U200)</f>
        <v>-3.2799999999999996E-2</v>
      </c>
      <c r="AQ200">
        <v>0</v>
      </c>
      <c r="AR200">
        <f>INDEX('All applic'!$J$7:$J$59080,W200)</f>
        <v>-3.3000000000000002E-2</v>
      </c>
      <c r="AS200">
        <v>0</v>
      </c>
      <c r="AT200">
        <v>0</v>
      </c>
      <c r="AU200">
        <v>0</v>
      </c>
    </row>
    <row r="201" spans="1:47" x14ac:dyDescent="0.25">
      <c r="A201" t="str">
        <f t="shared" si="30"/>
        <v>CFLSFm2007CZ03</v>
      </c>
      <c r="B201" t="str">
        <f t="shared" si="31"/>
        <v>CFLSCESFmCZ032007</v>
      </c>
      <c r="C201" t="s">
        <v>118</v>
      </c>
      <c r="D201" t="s">
        <v>130</v>
      </c>
      <c r="E201" t="s">
        <v>1649</v>
      </c>
      <c r="F201" s="89" t="s">
        <v>59</v>
      </c>
      <c r="G201" t="s">
        <v>102</v>
      </c>
      <c r="H201" t="s">
        <v>1662</v>
      </c>
      <c r="I201" s="34">
        <f t="shared" si="26"/>
        <v>0</v>
      </c>
      <c r="J201" s="34">
        <f t="shared" si="27"/>
        <v>0</v>
      </c>
      <c r="K201" s="34">
        <f t="shared" si="28"/>
        <v>0</v>
      </c>
      <c r="M201" s="36">
        <f>VLOOKUP("HV_"&amp;$D201&amp;$E201&amp;VLOOKUP($F201,key!$L$3:$M$13,2,FALSE)&amp;$G201&amp;M$6,'HVAC wts'!$H$7:$R$13254,11,FALSE)</f>
        <v>0</v>
      </c>
      <c r="N201" s="36">
        <f>VLOOKUP("HV_"&amp;$D201&amp;$E201&amp;VLOOKUP($F201,key!$L$3:$M$13,2,FALSE)&amp;$G201&amp;N$6,'HVAC wts'!$H$7:$R$13254,11,FALSE)</f>
        <v>0</v>
      </c>
      <c r="O201" s="36">
        <f>VLOOKUP("HV_"&amp;$D201&amp;$E201&amp;VLOOKUP($F201,key!$L$3:$M$13,2,FALSE)&amp;$G201&amp;O$6,'HVAC wts'!$H$7:$R$13254,11,FALSE)</f>
        <v>0</v>
      </c>
      <c r="P201" s="36">
        <f>VLOOKUP("HV_"&amp;$D201&amp;$E201&amp;VLOOKUP($F201,key!$L$3:$M$13,2,FALSE)&amp;$G201&amp;P$6,'HVAC wts'!$H$7:$R$13254,11,FALSE)</f>
        <v>0</v>
      </c>
      <c r="Q201" s="36">
        <f>VLOOKUP("HV_"&amp;$D201&amp;$E201&amp;VLOOKUP($F201,key!$L$3:$M$13,2,FALSE)&amp;$G201&amp;Q$6,'HVAC wts'!$H$7:$R$13254,11,FALSE)</f>
        <v>0</v>
      </c>
      <c r="R201" s="36">
        <f>VLOOKUP("HV_"&amp;$D201&amp;$E201&amp;VLOOKUP($F201,key!$L$3:$M$13,2,FALSE)&amp;$G201&amp;R$6,'HVAC wts'!$H$7:$R$13254,11,FALSE)</f>
        <v>0</v>
      </c>
      <c r="S201" s="36">
        <f t="shared" si="29"/>
        <v>0</v>
      </c>
      <c r="U201">
        <f>MATCH($A201&amp;U$6,'All applic'!$A$7:$A$59080,0)</f>
        <v>265</v>
      </c>
      <c r="V201">
        <f>MATCH($A201&amp;V$6,'All applic'!$A$7:$A$59080,0)</f>
        <v>266</v>
      </c>
      <c r="W201">
        <f>MATCH($A201&amp;W$6,'All applic'!$A$7:$A$59080,0)</f>
        <v>268</v>
      </c>
      <c r="X201">
        <f>MATCH($A201&amp;X$6,'All applic'!$A$7:$A$59080,0)</f>
        <v>267</v>
      </c>
      <c r="Y201">
        <f>MATCH($A201&amp;Y$6,'All applic'!$A$7:$A$59080,0)</f>
        <v>265</v>
      </c>
      <c r="Z201">
        <f>MATCH($A201&amp;Z$6,'All applic'!$A$7:$A$59080,0)</f>
        <v>268</v>
      </c>
      <c r="AB201" s="28">
        <f>INDEX('All applic'!$H$7:$H$59080,U201)</f>
        <v>1.006</v>
      </c>
      <c r="AC201" s="28">
        <f>INDEX('All applic'!$H$7:$H$59080,V201)</f>
        <v>0.81599999999999995</v>
      </c>
      <c r="AD201" s="28">
        <f>INDEX('All applic'!$H$7:$H$59080,W201)</f>
        <v>0.98399999999999999</v>
      </c>
      <c r="AE201" s="28">
        <f>INDEX('All applic'!$H$7:$H$59080,X201)</f>
        <v>0.59</v>
      </c>
      <c r="AF201" s="28">
        <f>INDEX('All applic'!$H$7:$H$59080,Y201)</f>
        <v>1.006</v>
      </c>
      <c r="AG201" s="28">
        <f>INDEX('All applic'!$H$7:$H$59080,Z201)</f>
        <v>0.98399999999999999</v>
      </c>
      <c r="AH201" s="28"/>
      <c r="AI201" s="28">
        <f>INDEX('All applic'!$I$7:$I$59080,U201)</f>
        <v>1.875</v>
      </c>
      <c r="AJ201" s="28">
        <f>INDEX('All applic'!$I$7:$I$59080,V201)</f>
        <v>1.9</v>
      </c>
      <c r="AK201" s="28">
        <f>INDEX('All applic'!$I$7:$I$59080,W201)</f>
        <v>1.0249999999999999</v>
      </c>
      <c r="AL201" s="28">
        <f>INDEX('All applic'!$I$7:$I$59080,X201)</f>
        <v>1.0249999999999999</v>
      </c>
      <c r="AM201" s="28">
        <f>INDEX('All applic'!$I$7:$I$59080,Y201)</f>
        <v>1.875</v>
      </c>
      <c r="AN201" s="28">
        <f>INDEX('All applic'!$I$7:$I$59080,Z201)</f>
        <v>1.0249999999999999</v>
      </c>
      <c r="AP201">
        <f>INDEX('All applic'!$J$7:$J$59080,U201)</f>
        <v>-3.04E-2</v>
      </c>
      <c r="AQ201">
        <v>0</v>
      </c>
      <c r="AR201">
        <f>INDEX('All applic'!$J$7:$J$59080,W201)</f>
        <v>-3.04E-2</v>
      </c>
      <c r="AS201">
        <v>0</v>
      </c>
      <c r="AT201">
        <v>0</v>
      </c>
      <c r="AU201">
        <v>0</v>
      </c>
    </row>
    <row r="202" spans="1:47" x14ac:dyDescent="0.25">
      <c r="A202" t="str">
        <f t="shared" si="30"/>
        <v>CFLSFm2007CZ04</v>
      </c>
      <c r="B202" t="str">
        <f t="shared" si="31"/>
        <v>CFLSCESFmCZ042007</v>
      </c>
      <c r="C202" t="s">
        <v>118</v>
      </c>
      <c r="D202" t="s">
        <v>130</v>
      </c>
      <c r="E202" t="s">
        <v>1649</v>
      </c>
      <c r="F202" s="89" t="s">
        <v>59</v>
      </c>
      <c r="G202" t="s">
        <v>103</v>
      </c>
      <c r="H202" t="s">
        <v>1662</v>
      </c>
      <c r="I202" s="34">
        <f t="shared" si="26"/>
        <v>0</v>
      </c>
      <c r="J202" s="34">
        <f t="shared" si="27"/>
        <v>0</v>
      </c>
      <c r="K202" s="34">
        <f t="shared" si="28"/>
        <v>0</v>
      </c>
      <c r="M202" s="36">
        <f>VLOOKUP("HV_"&amp;$D202&amp;$E202&amp;VLOOKUP($F202,key!$L$3:$M$13,2,FALSE)&amp;$G202&amp;M$6,'HVAC wts'!$H$7:$R$13254,11,FALSE)</f>
        <v>0</v>
      </c>
      <c r="N202" s="36">
        <f>VLOOKUP("HV_"&amp;$D202&amp;$E202&amp;VLOOKUP($F202,key!$L$3:$M$13,2,FALSE)&amp;$G202&amp;N$6,'HVAC wts'!$H$7:$R$13254,11,FALSE)</f>
        <v>0</v>
      </c>
      <c r="O202" s="36">
        <f>VLOOKUP("HV_"&amp;$D202&amp;$E202&amp;VLOOKUP($F202,key!$L$3:$M$13,2,FALSE)&amp;$G202&amp;O$6,'HVAC wts'!$H$7:$R$13254,11,FALSE)</f>
        <v>0</v>
      </c>
      <c r="P202" s="36">
        <f>VLOOKUP("HV_"&amp;$D202&amp;$E202&amp;VLOOKUP($F202,key!$L$3:$M$13,2,FALSE)&amp;$G202&amp;P$6,'HVAC wts'!$H$7:$R$13254,11,FALSE)</f>
        <v>0</v>
      </c>
      <c r="Q202" s="36">
        <f>VLOOKUP("HV_"&amp;$D202&amp;$E202&amp;VLOOKUP($F202,key!$L$3:$M$13,2,FALSE)&amp;$G202&amp;Q$6,'HVAC wts'!$H$7:$R$13254,11,FALSE)</f>
        <v>0</v>
      </c>
      <c r="R202" s="36">
        <f>VLOOKUP("HV_"&amp;$D202&amp;$E202&amp;VLOOKUP($F202,key!$L$3:$M$13,2,FALSE)&amp;$G202&amp;R$6,'HVAC wts'!$H$7:$R$13254,11,FALSE)</f>
        <v>0</v>
      </c>
      <c r="S202" s="36">
        <f t="shared" si="29"/>
        <v>0</v>
      </c>
      <c r="U202">
        <f>MATCH($A202&amp;U$6,'All applic'!$A$7:$A$59080,0)</f>
        <v>269</v>
      </c>
      <c r="V202">
        <f>MATCH($A202&amp;V$6,'All applic'!$A$7:$A$59080,0)</f>
        <v>270</v>
      </c>
      <c r="W202">
        <f>MATCH($A202&amp;W$6,'All applic'!$A$7:$A$59080,0)</f>
        <v>272</v>
      </c>
      <c r="X202">
        <f>MATCH($A202&amp;X$6,'All applic'!$A$7:$A$59080,0)</f>
        <v>271</v>
      </c>
      <c r="Y202">
        <f>MATCH($A202&amp;Y$6,'All applic'!$A$7:$A$59080,0)</f>
        <v>269</v>
      </c>
      <c r="Z202">
        <f>MATCH($A202&amp;Z$6,'All applic'!$A$7:$A$59080,0)</f>
        <v>272</v>
      </c>
      <c r="AB202" s="28">
        <f>INDEX('All applic'!$H$7:$H$59080,U202)</f>
        <v>1.0640000000000001</v>
      </c>
      <c r="AC202" s="28">
        <f>INDEX('All applic'!$H$7:$H$59080,V202)</f>
        <v>0.86</v>
      </c>
      <c r="AD202" s="28">
        <f>INDEX('All applic'!$H$7:$H$59080,W202)</f>
        <v>0.98799999999999999</v>
      </c>
      <c r="AE202" s="28">
        <f>INDEX('All applic'!$H$7:$H$59080,X202)</f>
        <v>0.61399999999999999</v>
      </c>
      <c r="AF202" s="28">
        <f>INDEX('All applic'!$H$7:$H$59080,Y202)</f>
        <v>1.0640000000000001</v>
      </c>
      <c r="AG202" s="28">
        <f>INDEX('All applic'!$H$7:$H$59080,Z202)</f>
        <v>0.98799999999999999</v>
      </c>
      <c r="AH202" s="28"/>
      <c r="AI202" s="28">
        <f>INDEX('All applic'!$I$7:$I$59080,U202)</f>
        <v>1.9090909090909094</v>
      </c>
      <c r="AJ202" s="28">
        <f>INDEX('All applic'!$I$7:$I$59080,V202)</f>
        <v>1.8409090909090911</v>
      </c>
      <c r="AK202" s="28">
        <f>INDEX('All applic'!$I$7:$I$59080,W202)</f>
        <v>1.0227272727272727</v>
      </c>
      <c r="AL202" s="28">
        <f>INDEX('All applic'!$I$7:$I$59080,X202)</f>
        <v>1.0227272727272727</v>
      </c>
      <c r="AM202" s="28">
        <f>INDEX('All applic'!$I$7:$I$59080,Y202)</f>
        <v>1.9090909090909094</v>
      </c>
      <c r="AN202" s="28">
        <f>INDEX('All applic'!$I$7:$I$59080,Z202)</f>
        <v>1.0227272727272727</v>
      </c>
      <c r="AP202">
        <f>INDEX('All applic'!$J$7:$J$59080,U202)</f>
        <v>-2.7199999999999998E-2</v>
      </c>
      <c r="AQ202">
        <v>0</v>
      </c>
      <c r="AR202">
        <f>INDEX('All applic'!$J$7:$J$59080,W202)</f>
        <v>-2.7199999999999998E-2</v>
      </c>
      <c r="AS202">
        <v>0</v>
      </c>
      <c r="AT202">
        <v>0</v>
      </c>
      <c r="AU202">
        <v>0</v>
      </c>
    </row>
    <row r="203" spans="1:47" x14ac:dyDescent="0.25">
      <c r="A203" t="str">
        <f t="shared" si="30"/>
        <v>CFLSFm2007CZ05</v>
      </c>
      <c r="B203" t="str">
        <f t="shared" si="31"/>
        <v>CFLSCESFmCZ052007</v>
      </c>
      <c r="C203" t="s">
        <v>118</v>
      </c>
      <c r="D203" t="s">
        <v>130</v>
      </c>
      <c r="E203" t="s">
        <v>1649</v>
      </c>
      <c r="F203" s="89" t="s">
        <v>59</v>
      </c>
      <c r="G203" t="s">
        <v>104</v>
      </c>
      <c r="H203" t="s">
        <v>1662</v>
      </c>
      <c r="I203" s="34">
        <f t="shared" si="26"/>
        <v>0.9870707070707071</v>
      </c>
      <c r="J203" s="34">
        <f t="shared" si="27"/>
        <v>1.75</v>
      </c>
      <c r="K203" s="34">
        <f t="shared" si="28"/>
        <v>-2.9993030303030306E-2</v>
      </c>
      <c r="M203" s="36">
        <f>VLOOKUP("HV_"&amp;$D203&amp;$E203&amp;VLOOKUP($F203,key!$L$3:$M$13,2,FALSE)&amp;$G203&amp;M$6,'HVAC wts'!$H$7:$R$13254,11,FALSE)</f>
        <v>42.455999999999996</v>
      </c>
      <c r="N203" s="36">
        <f>VLOOKUP("HV_"&amp;$D203&amp;$E203&amp;VLOOKUP($F203,key!$L$3:$M$13,2,FALSE)&amp;$G203&amp;N$6,'HVAC wts'!$H$7:$R$13254,11,FALSE)</f>
        <v>2.44</v>
      </c>
      <c r="O203" s="36">
        <f>VLOOKUP("HV_"&amp;$D203&amp;$E203&amp;VLOOKUP($F203,key!$L$3:$M$13,2,FALSE)&amp;$G203&amp;O$6,'HVAC wts'!$H$7:$R$13254,11,FALSE)</f>
        <v>0</v>
      </c>
      <c r="P203" s="36">
        <f>VLOOKUP("HV_"&amp;$D203&amp;$E203&amp;VLOOKUP($F203,key!$L$3:$M$13,2,FALSE)&amp;$G203&amp;P$6,'HVAC wts'!$H$7:$R$13254,11,FALSE)</f>
        <v>0</v>
      </c>
      <c r="Q203" s="36">
        <f>VLOOKUP("HV_"&amp;$D203&amp;$E203&amp;VLOOKUP($F203,key!$L$3:$M$13,2,FALSE)&amp;$G203&amp;Q$6,'HVAC wts'!$H$7:$R$13254,11,FALSE)</f>
        <v>3.4159999999999999</v>
      </c>
      <c r="R203" s="36">
        <f>VLOOKUP("HV_"&amp;$D203&amp;$E203&amp;VLOOKUP($F203,key!$L$3:$M$13,2,FALSE)&amp;$G203&amp;R$6,'HVAC wts'!$H$7:$R$13254,11,FALSE)</f>
        <v>0</v>
      </c>
      <c r="S203" s="36">
        <f t="shared" si="29"/>
        <v>48.311999999999991</v>
      </c>
      <c r="U203">
        <f>MATCH($A203&amp;U$6,'All applic'!$A$7:$A$59080,0)</f>
        <v>273</v>
      </c>
      <c r="V203">
        <f>MATCH($A203&amp;V$6,'All applic'!$A$7:$A$59080,0)</f>
        <v>274</v>
      </c>
      <c r="W203">
        <f>MATCH($A203&amp;W$6,'All applic'!$A$7:$A$59080,0)</f>
        <v>276</v>
      </c>
      <c r="X203">
        <f>MATCH($A203&amp;X$6,'All applic'!$A$7:$A$59080,0)</f>
        <v>275</v>
      </c>
      <c r="Y203">
        <f>MATCH($A203&amp;Y$6,'All applic'!$A$7:$A$59080,0)</f>
        <v>273</v>
      </c>
      <c r="Z203">
        <f>MATCH($A203&amp;Z$6,'All applic'!$A$7:$A$59080,0)</f>
        <v>276</v>
      </c>
      <c r="AB203" s="28">
        <f>INDEX('All applic'!$H$7:$H$59080,U203)</f>
        <v>1</v>
      </c>
      <c r="AC203" s="28">
        <f>INDEX('All applic'!$H$7:$H$59080,V203)</f>
        <v>0.74399999999999999</v>
      </c>
      <c r="AD203" s="28">
        <f>INDEX('All applic'!$H$7:$H$59080,W203)</f>
        <v>0.98199999999999998</v>
      </c>
      <c r="AE203" s="28">
        <f>INDEX('All applic'!$H$7:$H$59080,X203)</f>
        <v>0.48399999999999999</v>
      </c>
      <c r="AF203" s="28">
        <f>INDEX('All applic'!$H$7:$H$59080,Y203)</f>
        <v>1</v>
      </c>
      <c r="AG203" s="28">
        <f>INDEX('All applic'!$H$7:$H$59080,Z203)</f>
        <v>0.98199999999999998</v>
      </c>
      <c r="AH203" s="28"/>
      <c r="AI203" s="28">
        <f>INDEX('All applic'!$I$7:$I$59080,U203)</f>
        <v>1.75</v>
      </c>
      <c r="AJ203" s="28">
        <f>INDEX('All applic'!$I$7:$I$59080,V203)</f>
        <v>1.75</v>
      </c>
      <c r="AK203" s="28">
        <f>INDEX('All applic'!$I$7:$I$59080,W203)</f>
        <v>1</v>
      </c>
      <c r="AL203" s="28">
        <f>INDEX('All applic'!$I$7:$I$59080,X203)</f>
        <v>1.0227272727272727</v>
      </c>
      <c r="AM203" s="28">
        <f>INDEX('All applic'!$I$7:$I$59080,Y203)</f>
        <v>1.75</v>
      </c>
      <c r="AN203" s="28">
        <f>INDEX('All applic'!$I$7:$I$59080,Z203)</f>
        <v>1</v>
      </c>
      <c r="AP203">
        <f>INDEX('All applic'!$J$7:$J$59080,U203)</f>
        <v>-3.4130000000000001E-2</v>
      </c>
      <c r="AQ203">
        <v>0</v>
      </c>
      <c r="AR203">
        <f>INDEX('All applic'!$J$7:$J$59080,W203)</f>
        <v>-3.4130000000000001E-2</v>
      </c>
      <c r="AS203">
        <v>0</v>
      </c>
      <c r="AT203">
        <v>0</v>
      </c>
      <c r="AU203">
        <v>0</v>
      </c>
    </row>
    <row r="204" spans="1:47" x14ac:dyDescent="0.25">
      <c r="A204" t="str">
        <f t="shared" si="30"/>
        <v>CFLSFm2007CZ06</v>
      </c>
      <c r="B204" t="str">
        <f t="shared" si="31"/>
        <v>CFLSCESFmCZ062007</v>
      </c>
      <c r="C204" t="s">
        <v>118</v>
      </c>
      <c r="D204" t="s">
        <v>130</v>
      </c>
      <c r="E204" t="s">
        <v>1649</v>
      </c>
      <c r="F204" s="89" t="s">
        <v>59</v>
      </c>
      <c r="G204" t="s">
        <v>105</v>
      </c>
      <c r="H204" t="s">
        <v>1662</v>
      </c>
      <c r="I204" s="34">
        <f t="shared" si="26"/>
        <v>1.0476675219198661</v>
      </c>
      <c r="J204" s="34">
        <f t="shared" si="27"/>
        <v>1.6070415787603907</v>
      </c>
      <c r="K204" s="34">
        <f t="shared" si="28"/>
        <v>-2.0563636363636364E-2</v>
      </c>
      <c r="M204" s="36">
        <f>VLOOKUP("HV_"&amp;$D204&amp;$E204&amp;VLOOKUP($F204,key!$L$3:$M$13,2,FALSE)&amp;$G204&amp;M$6,'HVAC wts'!$H$7:$R$13254,11,FALSE)</f>
        <v>5705.5817999999999</v>
      </c>
      <c r="N204" s="36">
        <f>VLOOKUP("HV_"&amp;$D204&amp;$E204&amp;VLOOKUP($F204,key!$L$3:$M$13,2,FALSE)&amp;$G204&amp;N$6,'HVAC wts'!$H$7:$R$13254,11,FALSE)</f>
        <v>327.90700000000004</v>
      </c>
      <c r="O204" s="36">
        <f>VLOOKUP("HV_"&amp;$D204&amp;$E204&amp;VLOOKUP($F204,key!$L$3:$M$13,2,FALSE)&amp;$G204&amp;O$6,'HVAC wts'!$H$7:$R$13254,11,FALSE)</f>
        <v>1813.7934</v>
      </c>
      <c r="P204" s="36">
        <f>VLOOKUP("HV_"&amp;$D204&amp;$E204&amp;VLOOKUP($F204,key!$L$3:$M$13,2,FALSE)&amp;$G204&amp;P$6,'HVAC wts'!$H$7:$R$13254,11,FALSE)</f>
        <v>104.24100000000001</v>
      </c>
      <c r="Q204" s="36">
        <f>VLOOKUP("HV_"&amp;$D204&amp;$E204&amp;VLOOKUP($F204,key!$L$3:$M$13,2,FALSE)&amp;$G204&amp;Q$6,'HVAC wts'!$H$7:$R$13254,11,FALSE)</f>
        <v>459.06980000000004</v>
      </c>
      <c r="R204" s="36">
        <f>VLOOKUP("HV_"&amp;$D204&amp;$E204&amp;VLOOKUP($F204,key!$L$3:$M$13,2,FALSE)&amp;$G204&amp;R$6,'HVAC wts'!$H$7:$R$13254,11,FALSE)</f>
        <v>145.93740000000003</v>
      </c>
      <c r="S204" s="36">
        <f t="shared" si="29"/>
        <v>8556.5303999999996</v>
      </c>
      <c r="U204">
        <f>MATCH($A204&amp;U$6,'All applic'!$A$7:$A$59080,0)</f>
        <v>277</v>
      </c>
      <c r="V204">
        <f>MATCH($A204&amp;V$6,'All applic'!$A$7:$A$59080,0)</f>
        <v>278</v>
      </c>
      <c r="W204">
        <f>MATCH($A204&amp;W$6,'All applic'!$A$7:$A$59080,0)</f>
        <v>280</v>
      </c>
      <c r="X204">
        <f>MATCH($A204&amp;X$6,'All applic'!$A$7:$A$59080,0)</f>
        <v>279</v>
      </c>
      <c r="Y204">
        <f>MATCH($A204&amp;Y$6,'All applic'!$A$7:$A$59080,0)</f>
        <v>277</v>
      </c>
      <c r="Z204">
        <f>MATCH($A204&amp;Z$6,'All applic'!$A$7:$A$59080,0)</f>
        <v>280</v>
      </c>
      <c r="AB204" s="28">
        <f>INDEX('All applic'!$H$7:$H$59080,U204)</f>
        <v>1.0780000000000001</v>
      </c>
      <c r="AC204" s="28">
        <f>INDEX('All applic'!$H$7:$H$59080,V204)</f>
        <v>0.92</v>
      </c>
      <c r="AD204" s="28">
        <f>INDEX('All applic'!$H$7:$H$59080,W204)</f>
        <v>0.99199999999999999</v>
      </c>
      <c r="AE204" s="28">
        <f>INDEX('All applic'!$H$7:$H$59080,X204)</f>
        <v>0.70199999999999996</v>
      </c>
      <c r="AF204" s="28">
        <f>INDEX('All applic'!$H$7:$H$59080,Y204)</f>
        <v>1.0780000000000001</v>
      </c>
      <c r="AG204" s="28">
        <f>INDEX('All applic'!$H$7:$H$59080,Z204)</f>
        <v>0.99199999999999999</v>
      </c>
      <c r="AH204" s="28"/>
      <c r="AI204" s="28">
        <f>INDEX('All applic'!$I$7:$I$59080,U204)</f>
        <v>1.7954545454545456</v>
      </c>
      <c r="AJ204" s="28">
        <f>INDEX('All applic'!$I$7:$I$59080,V204)</f>
        <v>1.75</v>
      </c>
      <c r="AK204" s="28">
        <f>INDEX('All applic'!$I$7:$I$59080,W204)</f>
        <v>1.0227272727272727</v>
      </c>
      <c r="AL204" s="28">
        <f>INDEX('All applic'!$I$7:$I$59080,X204)</f>
        <v>1</v>
      </c>
      <c r="AM204" s="28">
        <f>INDEX('All applic'!$I$7:$I$59080,Y204)</f>
        <v>1.7954545454545456</v>
      </c>
      <c r="AN204" s="28">
        <f>INDEX('All applic'!$I$7:$I$59080,Z204)</f>
        <v>1.0227272727272727</v>
      </c>
      <c r="AP204">
        <f>INDEX('All applic'!$J$7:$J$59080,U204)</f>
        <v>-2.3399999999999997E-2</v>
      </c>
      <c r="AQ204">
        <v>0</v>
      </c>
      <c r="AR204">
        <f>INDEX('All applic'!$J$7:$J$59080,W204)</f>
        <v>-2.3399999999999997E-2</v>
      </c>
      <c r="AS204">
        <v>0</v>
      </c>
      <c r="AT204">
        <v>0</v>
      </c>
      <c r="AU204">
        <v>0</v>
      </c>
    </row>
    <row r="205" spans="1:47" x14ac:dyDescent="0.25">
      <c r="A205" t="str">
        <f t="shared" si="30"/>
        <v>CFLSFm2007CZ07</v>
      </c>
      <c r="B205" t="str">
        <f t="shared" si="31"/>
        <v>CFLSCESFmCZ072007</v>
      </c>
      <c r="C205" t="s">
        <v>118</v>
      </c>
      <c r="D205" t="s">
        <v>130</v>
      </c>
      <c r="E205" t="s">
        <v>1649</v>
      </c>
      <c r="F205" s="89" t="s">
        <v>59</v>
      </c>
      <c r="G205" t="s">
        <v>106</v>
      </c>
      <c r="H205" t="s">
        <v>1662</v>
      </c>
      <c r="I205" s="34">
        <f t="shared" si="26"/>
        <v>0</v>
      </c>
      <c r="J205" s="34">
        <f t="shared" si="27"/>
        <v>0</v>
      </c>
      <c r="K205" s="34">
        <f t="shared" si="28"/>
        <v>0</v>
      </c>
      <c r="M205" s="36">
        <f>VLOOKUP("HV_"&amp;$D205&amp;$E205&amp;VLOOKUP($F205,key!$L$3:$M$13,2,FALSE)&amp;$G205&amp;M$6,'HVAC wts'!$H$7:$R$13254,11,FALSE)</f>
        <v>0</v>
      </c>
      <c r="N205" s="36">
        <f>VLOOKUP("HV_"&amp;$D205&amp;$E205&amp;VLOOKUP($F205,key!$L$3:$M$13,2,FALSE)&amp;$G205&amp;N$6,'HVAC wts'!$H$7:$R$13254,11,FALSE)</f>
        <v>0</v>
      </c>
      <c r="O205" s="36">
        <f>VLOOKUP("HV_"&amp;$D205&amp;$E205&amp;VLOOKUP($F205,key!$L$3:$M$13,2,FALSE)&amp;$G205&amp;O$6,'HVAC wts'!$H$7:$R$13254,11,FALSE)</f>
        <v>0</v>
      </c>
      <c r="P205" s="36">
        <f>VLOOKUP("HV_"&amp;$D205&amp;$E205&amp;VLOOKUP($F205,key!$L$3:$M$13,2,FALSE)&amp;$G205&amp;P$6,'HVAC wts'!$H$7:$R$13254,11,FALSE)</f>
        <v>0</v>
      </c>
      <c r="Q205" s="36">
        <f>VLOOKUP("HV_"&amp;$D205&amp;$E205&amp;VLOOKUP($F205,key!$L$3:$M$13,2,FALSE)&amp;$G205&amp;Q$6,'HVAC wts'!$H$7:$R$13254,11,FALSE)</f>
        <v>0</v>
      </c>
      <c r="R205" s="36">
        <f>VLOOKUP("HV_"&amp;$D205&amp;$E205&amp;VLOOKUP($F205,key!$L$3:$M$13,2,FALSE)&amp;$G205&amp;R$6,'HVAC wts'!$H$7:$R$13254,11,FALSE)</f>
        <v>0</v>
      </c>
      <c r="S205" s="36">
        <f t="shared" si="29"/>
        <v>0</v>
      </c>
      <c r="U205">
        <f>MATCH($A205&amp;U$6,'All applic'!$A$7:$A$59080,0)</f>
        <v>281</v>
      </c>
      <c r="V205">
        <f>MATCH($A205&amp;V$6,'All applic'!$A$7:$A$59080,0)</f>
        <v>282</v>
      </c>
      <c r="W205">
        <f>MATCH($A205&amp;W$6,'All applic'!$A$7:$A$59080,0)</f>
        <v>284</v>
      </c>
      <c r="X205">
        <f>MATCH($A205&amp;X$6,'All applic'!$A$7:$A$59080,0)</f>
        <v>283</v>
      </c>
      <c r="Y205">
        <f>MATCH($A205&amp;Y$6,'All applic'!$A$7:$A$59080,0)</f>
        <v>281</v>
      </c>
      <c r="Z205">
        <f>MATCH($A205&amp;Z$6,'All applic'!$A$7:$A$59080,0)</f>
        <v>284</v>
      </c>
      <c r="AB205" s="28">
        <f>INDEX('All applic'!$H$7:$H$59080,U205)</f>
        <v>1.1140000000000001</v>
      </c>
      <c r="AC205" s="28">
        <f>INDEX('All applic'!$H$7:$H$59080,V205)</f>
        <v>1.004</v>
      </c>
      <c r="AD205" s="28">
        <f>INDEX('All applic'!$H$7:$H$59080,W205)</f>
        <v>0.99399999999999999</v>
      </c>
      <c r="AE205" s="28">
        <f>INDEX('All applic'!$H$7:$H$59080,X205)</f>
        <v>0.76</v>
      </c>
      <c r="AF205" s="28">
        <f>INDEX('All applic'!$H$7:$H$59080,Y205)</f>
        <v>1.1140000000000001</v>
      </c>
      <c r="AG205" s="28">
        <f>INDEX('All applic'!$H$7:$H$59080,Z205)</f>
        <v>0.99399999999999999</v>
      </c>
      <c r="AH205" s="28"/>
      <c r="AI205" s="28">
        <f>INDEX('All applic'!$I$7:$I$59080,U205)</f>
        <v>1.5909090909090911</v>
      </c>
      <c r="AJ205" s="28">
        <f>INDEX('All applic'!$I$7:$I$59080,V205)</f>
        <v>1.5454545454545456</v>
      </c>
      <c r="AK205" s="28">
        <f>INDEX('All applic'!$I$7:$I$59080,W205)</f>
        <v>1.0227272727272727</v>
      </c>
      <c r="AL205" s="28">
        <f>INDEX('All applic'!$I$7:$I$59080,X205)</f>
        <v>1</v>
      </c>
      <c r="AM205" s="28">
        <f>INDEX('All applic'!$I$7:$I$59080,Y205)</f>
        <v>1.5909090909090911</v>
      </c>
      <c r="AN205" s="28">
        <f>INDEX('All applic'!$I$7:$I$59080,Z205)</f>
        <v>1.0227272727272727</v>
      </c>
      <c r="AP205">
        <f>INDEX('All applic'!$J$7:$J$59080,U205)</f>
        <v>-1.9460000000000002E-2</v>
      </c>
      <c r="AQ205">
        <v>0</v>
      </c>
      <c r="AR205">
        <f>INDEX('All applic'!$J$7:$J$59080,W205)</f>
        <v>-1.9559999999999998E-2</v>
      </c>
      <c r="AS205">
        <v>0</v>
      </c>
      <c r="AT205">
        <v>0</v>
      </c>
      <c r="AU205">
        <v>0</v>
      </c>
    </row>
    <row r="206" spans="1:47" x14ac:dyDescent="0.25">
      <c r="A206" t="str">
        <f t="shared" si="30"/>
        <v>CFLSFm2007CZ08</v>
      </c>
      <c r="B206" t="str">
        <f t="shared" si="31"/>
        <v>CFLSCESFmCZ082007</v>
      </c>
      <c r="C206" t="s">
        <v>118</v>
      </c>
      <c r="D206" t="s">
        <v>130</v>
      </c>
      <c r="E206" t="s">
        <v>1649</v>
      </c>
      <c r="F206" s="89" t="s">
        <v>59</v>
      </c>
      <c r="G206" t="s">
        <v>107</v>
      </c>
      <c r="H206" t="s">
        <v>1662</v>
      </c>
      <c r="I206" s="34">
        <f t="shared" si="26"/>
        <v>1.0860570641872396</v>
      </c>
      <c r="J206" s="34">
        <f t="shared" si="27"/>
        <v>1.2626118220350013</v>
      </c>
      <c r="K206" s="34">
        <f t="shared" si="28"/>
        <v>-1.6393379851540841E-2</v>
      </c>
      <c r="M206" s="36">
        <f>VLOOKUP("HV_"&amp;$D206&amp;$E206&amp;VLOOKUP($F206,key!$L$3:$M$13,2,FALSE)&amp;$G206&amp;M$6,'HVAC wts'!$H$7:$R$13254,11,FALSE)</f>
        <v>3808.7208000000001</v>
      </c>
      <c r="N206" s="36">
        <f>VLOOKUP("HV_"&amp;$D206&amp;$E206&amp;VLOOKUP($F206,key!$L$3:$M$13,2,FALSE)&amp;$G206&amp;N$6,'HVAC wts'!$H$7:$R$13254,11,FALSE)</f>
        <v>218.89200000000002</v>
      </c>
      <c r="O206" s="36">
        <f>VLOOKUP("HV_"&amp;$D206&amp;$E206&amp;VLOOKUP($F206,key!$L$3:$M$13,2,FALSE)&amp;$G206&amp;O$6,'HVAC wts'!$H$7:$R$13254,11,FALSE)</f>
        <v>1655.5404000000001</v>
      </c>
      <c r="P206" s="36">
        <f>VLOOKUP("HV_"&amp;$D206&amp;$E206&amp;VLOOKUP($F206,key!$L$3:$M$13,2,FALSE)&amp;$G206&amp;P$6,'HVAC wts'!$H$7:$R$13254,11,FALSE)</f>
        <v>95.146000000000015</v>
      </c>
      <c r="Q206" s="36">
        <f>VLOOKUP("HV_"&amp;$D206&amp;$E206&amp;VLOOKUP($F206,key!$L$3:$M$13,2,FALSE)&amp;$G206&amp;Q$6,'HVAC wts'!$H$7:$R$13254,11,FALSE)</f>
        <v>306.44880000000006</v>
      </c>
      <c r="R206" s="36">
        <f>VLOOKUP("HV_"&amp;$D206&amp;$E206&amp;VLOOKUP($F206,key!$L$3:$M$13,2,FALSE)&amp;$G206&amp;R$6,'HVAC wts'!$H$7:$R$13254,11,FALSE)</f>
        <v>133.20440000000002</v>
      </c>
      <c r="S206" s="36">
        <f t="shared" si="29"/>
        <v>6217.9523999999992</v>
      </c>
      <c r="U206">
        <f>MATCH($A206&amp;U$6,'All applic'!$A$7:$A$59080,0)</f>
        <v>285</v>
      </c>
      <c r="V206">
        <f>MATCH($A206&amp;V$6,'All applic'!$A$7:$A$59080,0)</f>
        <v>286</v>
      </c>
      <c r="W206">
        <f>MATCH($A206&amp;W$6,'All applic'!$A$7:$A$59080,0)</f>
        <v>288</v>
      </c>
      <c r="X206">
        <f>MATCH($A206&amp;X$6,'All applic'!$A$7:$A$59080,0)</f>
        <v>287</v>
      </c>
      <c r="Y206">
        <f>MATCH($A206&amp;Y$6,'All applic'!$A$7:$A$59080,0)</f>
        <v>285</v>
      </c>
      <c r="Z206">
        <f>MATCH($A206&amp;Z$6,'All applic'!$A$7:$A$59080,0)</f>
        <v>288</v>
      </c>
      <c r="AB206" s="28">
        <f>INDEX('All applic'!$H$7:$H$59080,U206)</f>
        <v>1.1359999999999999</v>
      </c>
      <c r="AC206" s="28">
        <f>INDEX('All applic'!$H$7:$H$59080,V206)</f>
        <v>1.042</v>
      </c>
      <c r="AD206" s="28">
        <f>INDEX('All applic'!$H$7:$H$59080,W206)</f>
        <v>0.99399999999999999</v>
      </c>
      <c r="AE206" s="28">
        <f>INDEX('All applic'!$H$7:$H$59080,X206)</f>
        <v>0.75800000000000001</v>
      </c>
      <c r="AF206" s="28">
        <f>INDEX('All applic'!$H$7:$H$59080,Y206)</f>
        <v>1.1359999999999999</v>
      </c>
      <c r="AG206" s="28">
        <f>INDEX('All applic'!$H$7:$H$59080,Z206)</f>
        <v>0.99399999999999999</v>
      </c>
      <c r="AH206" s="28"/>
      <c r="AI206" s="28">
        <f>INDEX('All applic'!$I$7:$I$59080,U206)</f>
        <v>1.3636363636363638</v>
      </c>
      <c r="AJ206" s="28">
        <f>INDEX('All applic'!$I$7:$I$59080,V206)</f>
        <v>1.6136363636363635</v>
      </c>
      <c r="AK206" s="28">
        <f>INDEX('All applic'!$I$7:$I$59080,W206)</f>
        <v>1</v>
      </c>
      <c r="AL206" s="28">
        <f>INDEX('All applic'!$I$7:$I$59080,X206)</f>
        <v>1.0227272727272727</v>
      </c>
      <c r="AM206" s="28">
        <f>INDEX('All applic'!$I$7:$I$59080,Y206)</f>
        <v>1.3636363636363638</v>
      </c>
      <c r="AN206" s="28">
        <f>INDEX('All applic'!$I$7:$I$59080,Z206)</f>
        <v>1</v>
      </c>
      <c r="AP206">
        <f>INDEX('All applic'!$J$7:$J$59080,U206)</f>
        <v>-1.8600000000000002E-2</v>
      </c>
      <c r="AQ206">
        <v>0</v>
      </c>
      <c r="AR206">
        <f>INDEX('All applic'!$J$7:$J$59080,W206)</f>
        <v>-1.8780000000000002E-2</v>
      </c>
      <c r="AS206">
        <v>0</v>
      </c>
      <c r="AT206">
        <v>0</v>
      </c>
      <c r="AU206">
        <v>0</v>
      </c>
    </row>
    <row r="207" spans="1:47" x14ac:dyDescent="0.25">
      <c r="A207" t="str">
        <f t="shared" si="30"/>
        <v>CFLSFm2007CZ09</v>
      </c>
      <c r="B207" t="str">
        <f t="shared" si="31"/>
        <v>CFLSCESFmCZ092007</v>
      </c>
      <c r="C207" t="s">
        <v>118</v>
      </c>
      <c r="D207" t="s">
        <v>130</v>
      </c>
      <c r="E207" t="s">
        <v>1649</v>
      </c>
      <c r="F207" s="89" t="s">
        <v>59</v>
      </c>
      <c r="G207" t="s">
        <v>108</v>
      </c>
      <c r="H207" t="s">
        <v>1662</v>
      </c>
      <c r="I207" s="34">
        <f t="shared" si="26"/>
        <v>1.085939393939394</v>
      </c>
      <c r="J207" s="34">
        <f t="shared" si="27"/>
        <v>1.2102846648301193</v>
      </c>
      <c r="K207" s="34">
        <f t="shared" si="28"/>
        <v>-1.775151515151515E-2</v>
      </c>
      <c r="M207" s="36">
        <f>VLOOKUP("HV_"&amp;$D207&amp;$E207&amp;VLOOKUP($F207,key!$L$3:$M$13,2,FALSE)&amp;$G207&amp;M$6,'HVAC wts'!$H$7:$R$13254,11,FALSE)</f>
        <v>5905.0032000000001</v>
      </c>
      <c r="N207" s="36">
        <f>VLOOKUP("HV_"&amp;$D207&amp;$E207&amp;VLOOKUP($F207,key!$L$3:$M$13,2,FALSE)&amp;$G207&amp;N$6,'HVAC wts'!$H$7:$R$13254,11,FALSE)</f>
        <v>339.36799999999999</v>
      </c>
      <c r="O207" s="36">
        <f>VLOOKUP("HV_"&amp;$D207&amp;$E207&amp;VLOOKUP($F207,key!$L$3:$M$13,2,FALSE)&amp;$G207&amp;O$6,'HVAC wts'!$H$7:$R$13254,11,FALSE)</f>
        <v>0</v>
      </c>
      <c r="P207" s="36">
        <f>VLOOKUP("HV_"&amp;$D207&amp;$E207&amp;VLOOKUP($F207,key!$L$3:$M$13,2,FALSE)&amp;$G207&amp;P$6,'HVAC wts'!$H$7:$R$13254,11,FALSE)</f>
        <v>0</v>
      </c>
      <c r="Q207" s="36">
        <f>VLOOKUP("HV_"&amp;$D207&amp;$E207&amp;VLOOKUP($F207,key!$L$3:$M$13,2,FALSE)&amp;$G207&amp;Q$6,'HVAC wts'!$H$7:$R$13254,11,FALSE)</f>
        <v>475.11520000000002</v>
      </c>
      <c r="R207" s="36">
        <f>VLOOKUP("HV_"&amp;$D207&amp;$E207&amp;VLOOKUP($F207,key!$L$3:$M$13,2,FALSE)&amp;$G207&amp;R$6,'HVAC wts'!$H$7:$R$13254,11,FALSE)</f>
        <v>0</v>
      </c>
      <c r="S207" s="36">
        <f t="shared" si="29"/>
        <v>6719.4864000000007</v>
      </c>
      <c r="U207">
        <f>MATCH($A207&amp;U$6,'All applic'!$A$7:$A$59080,0)</f>
        <v>289</v>
      </c>
      <c r="V207">
        <f>MATCH($A207&amp;V$6,'All applic'!$A$7:$A$59080,0)</f>
        <v>290</v>
      </c>
      <c r="W207">
        <f>MATCH($A207&amp;W$6,'All applic'!$A$7:$A$59080,0)</f>
        <v>292</v>
      </c>
      <c r="X207">
        <f>MATCH($A207&amp;X$6,'All applic'!$A$7:$A$59080,0)</f>
        <v>291</v>
      </c>
      <c r="Y207">
        <f>MATCH($A207&amp;Y$6,'All applic'!$A$7:$A$59080,0)</f>
        <v>289</v>
      </c>
      <c r="Z207">
        <f>MATCH($A207&amp;Z$6,'All applic'!$A$7:$A$59080,0)</f>
        <v>292</v>
      </c>
      <c r="AB207" s="28">
        <f>INDEX('All applic'!$H$7:$H$59080,U207)</f>
        <v>1.0920000000000001</v>
      </c>
      <c r="AC207" s="28">
        <f>INDEX('All applic'!$H$7:$H$59080,V207)</f>
        <v>0.97199999999999998</v>
      </c>
      <c r="AD207" s="28">
        <f>INDEX('All applic'!$H$7:$H$59080,W207)</f>
        <v>0.99199999999999999</v>
      </c>
      <c r="AE207" s="28">
        <f>INDEX('All applic'!$H$7:$H$59080,X207)</f>
        <v>0.71399999999999997</v>
      </c>
      <c r="AF207" s="28">
        <f>INDEX('All applic'!$H$7:$H$59080,Y207)</f>
        <v>1.0920000000000001</v>
      </c>
      <c r="AG207" s="28">
        <f>INDEX('All applic'!$H$7:$H$59080,Z207)</f>
        <v>0.99199999999999999</v>
      </c>
      <c r="AH207" s="28"/>
      <c r="AI207" s="28">
        <f>INDEX('All applic'!$I$7:$I$59080,U207)</f>
        <v>1.2045454545454546</v>
      </c>
      <c r="AJ207" s="28">
        <f>INDEX('All applic'!$I$7:$I$59080,V207)</f>
        <v>1.3181818181818183</v>
      </c>
      <c r="AK207" s="28">
        <f>INDEX('All applic'!$I$7:$I$59080,W207)</f>
        <v>1</v>
      </c>
      <c r="AL207" s="28">
        <f>INDEX('All applic'!$I$7:$I$59080,X207)</f>
        <v>1</v>
      </c>
      <c r="AM207" s="28">
        <f>INDEX('All applic'!$I$7:$I$59080,Y207)</f>
        <v>1.2045454545454546</v>
      </c>
      <c r="AN207" s="28">
        <f>INDEX('All applic'!$I$7:$I$59080,Z207)</f>
        <v>1</v>
      </c>
      <c r="AP207">
        <f>INDEX('All applic'!$J$7:$J$59080,U207)</f>
        <v>-2.0199999999999999E-2</v>
      </c>
      <c r="AQ207">
        <v>0</v>
      </c>
      <c r="AR207">
        <f>INDEX('All applic'!$J$7:$J$59080,W207)</f>
        <v>-2.0199999999999999E-2</v>
      </c>
      <c r="AS207">
        <v>0</v>
      </c>
      <c r="AT207">
        <v>0</v>
      </c>
      <c r="AU207">
        <v>0</v>
      </c>
    </row>
    <row r="208" spans="1:47" x14ac:dyDescent="0.25">
      <c r="A208" t="str">
        <f t="shared" si="30"/>
        <v>CFLSFm2007CZ10</v>
      </c>
      <c r="B208" t="str">
        <f t="shared" si="31"/>
        <v>CFLSCESFmCZ102007</v>
      </c>
      <c r="C208" t="s">
        <v>118</v>
      </c>
      <c r="D208" t="s">
        <v>130</v>
      </c>
      <c r="E208" t="s">
        <v>1649</v>
      </c>
      <c r="F208" s="89" t="s">
        <v>59</v>
      </c>
      <c r="G208" t="s">
        <v>109</v>
      </c>
      <c r="H208" t="s">
        <v>1662</v>
      </c>
      <c r="I208" s="34">
        <f t="shared" si="26"/>
        <v>1.1021076110134145</v>
      </c>
      <c r="J208" s="34">
        <f t="shared" si="27"/>
        <v>1.3231874330525422</v>
      </c>
      <c r="K208" s="34">
        <f t="shared" si="28"/>
        <v>-2.1794795553465179E-2</v>
      </c>
      <c r="M208" s="36">
        <f>VLOOKUP("HV_"&amp;$D208&amp;$E208&amp;VLOOKUP($F208,key!$L$3:$M$13,2,FALSE)&amp;$G208&amp;M$6,'HVAC wts'!$H$7:$R$13254,11,FALSE)</f>
        <v>20431.8282</v>
      </c>
      <c r="N208" s="36">
        <f>VLOOKUP("HV_"&amp;$D208&amp;$E208&amp;VLOOKUP($F208,key!$L$3:$M$13,2,FALSE)&amp;$G208&amp;N$6,'HVAC wts'!$H$7:$R$13254,11,FALSE)</f>
        <v>1174.2430000000002</v>
      </c>
      <c r="O208" s="36">
        <f>VLOOKUP("HV_"&amp;$D208&amp;$E208&amp;VLOOKUP($F208,key!$L$3:$M$13,2,FALSE)&amp;$G208&amp;O$6,'HVAC wts'!$H$7:$R$13254,11,FALSE)</f>
        <v>49.885800000000124</v>
      </c>
      <c r="P208" s="36">
        <f>VLOOKUP("HV_"&amp;$D208&amp;$E208&amp;VLOOKUP($F208,key!$L$3:$M$13,2,FALSE)&amp;$G208&amp;P$6,'HVAC wts'!$H$7:$R$13254,11,FALSE)</f>
        <v>2.8670000000000075</v>
      </c>
      <c r="Q208" s="36">
        <f>VLOOKUP("HV_"&amp;$D208&amp;$E208&amp;VLOOKUP($F208,key!$L$3:$M$13,2,FALSE)&amp;$G208&amp;Q$6,'HVAC wts'!$H$7:$R$13254,11,FALSE)</f>
        <v>1643.9402000000002</v>
      </c>
      <c r="R208" s="36">
        <f>VLOOKUP("HV_"&amp;$D208&amp;$E208&amp;VLOOKUP($F208,key!$L$3:$M$13,2,FALSE)&amp;$G208&amp;R$6,'HVAC wts'!$H$7:$R$13254,11,FALSE)</f>
        <v>4.0138000000000105</v>
      </c>
      <c r="S208" s="36">
        <f t="shared" si="29"/>
        <v>23306.777999999998</v>
      </c>
      <c r="U208">
        <f>MATCH($A208&amp;U$6,'All applic'!$A$7:$A$59080,0)</f>
        <v>293</v>
      </c>
      <c r="V208">
        <f>MATCH($A208&amp;V$6,'All applic'!$A$7:$A$59080,0)</f>
        <v>294</v>
      </c>
      <c r="W208">
        <f>MATCH($A208&amp;W$6,'All applic'!$A$7:$A$59080,0)</f>
        <v>296</v>
      </c>
      <c r="X208">
        <f>MATCH($A208&amp;X$6,'All applic'!$A$7:$A$59080,0)</f>
        <v>295</v>
      </c>
      <c r="Y208">
        <f>MATCH($A208&amp;Y$6,'All applic'!$A$7:$A$59080,0)</f>
        <v>293</v>
      </c>
      <c r="Z208">
        <f>MATCH($A208&amp;Z$6,'All applic'!$A$7:$A$59080,0)</f>
        <v>296</v>
      </c>
      <c r="AB208" s="28">
        <f>INDEX('All applic'!$H$7:$H$59080,U208)</f>
        <v>1.1100000000000001</v>
      </c>
      <c r="AC208" s="28">
        <f>INDEX('All applic'!$H$7:$H$59080,V208)</f>
        <v>0.96</v>
      </c>
      <c r="AD208" s="28">
        <f>INDEX('All applic'!$H$7:$H$59080,W208)</f>
        <v>0.99</v>
      </c>
      <c r="AE208" s="28">
        <f>INDEX('All applic'!$H$7:$H$59080,X208)</f>
        <v>0.64200000000000002</v>
      </c>
      <c r="AF208" s="28">
        <f>INDEX('All applic'!$H$7:$H$59080,Y208)</f>
        <v>1.1100000000000001</v>
      </c>
      <c r="AG208" s="28">
        <f>INDEX('All applic'!$H$7:$H$59080,Z208)</f>
        <v>0.99</v>
      </c>
      <c r="AH208" s="28"/>
      <c r="AI208" s="28">
        <f>INDEX('All applic'!$I$7:$I$59080,U208)</f>
        <v>1.3181818181818183</v>
      </c>
      <c r="AJ208" s="28">
        <f>INDEX('All applic'!$I$7:$I$59080,V208)</f>
        <v>1.4318181818181819</v>
      </c>
      <c r="AK208" s="28">
        <f>INDEX('All applic'!$I$7:$I$59080,W208)</f>
        <v>1.0227272727272727</v>
      </c>
      <c r="AL208" s="28">
        <f>INDEX('All applic'!$I$7:$I$59080,X208)</f>
        <v>1.0227272727272727</v>
      </c>
      <c r="AM208" s="28">
        <f>INDEX('All applic'!$I$7:$I$59080,Y208)</f>
        <v>1.3181818181818183</v>
      </c>
      <c r="AN208" s="28">
        <f>INDEX('All applic'!$I$7:$I$59080,Z208)</f>
        <v>1.0227272727272727</v>
      </c>
      <c r="AP208">
        <f>INDEX('All applic'!$J$7:$J$59080,U208)</f>
        <v>-2.4799999999999999E-2</v>
      </c>
      <c r="AQ208">
        <v>0</v>
      </c>
      <c r="AR208">
        <f>INDEX('All applic'!$J$7:$J$59080,W208)</f>
        <v>-2.52E-2</v>
      </c>
      <c r="AS208">
        <v>0</v>
      </c>
      <c r="AT208">
        <v>0</v>
      </c>
      <c r="AU208">
        <v>0</v>
      </c>
    </row>
    <row r="209" spans="1:47" x14ac:dyDescent="0.25">
      <c r="A209" t="str">
        <f t="shared" si="30"/>
        <v>CFLSFm2007CZ11</v>
      </c>
      <c r="B209" t="str">
        <f t="shared" si="31"/>
        <v>CFLSCESFmCZ112007</v>
      </c>
      <c r="C209" t="s">
        <v>118</v>
      </c>
      <c r="D209" t="s">
        <v>130</v>
      </c>
      <c r="E209" t="s">
        <v>1649</v>
      </c>
      <c r="F209" s="89" t="s">
        <v>59</v>
      </c>
      <c r="G209" t="s">
        <v>110</v>
      </c>
      <c r="H209" t="s">
        <v>1662</v>
      </c>
      <c r="I209" s="34">
        <f t="shared" si="26"/>
        <v>0</v>
      </c>
      <c r="J209" s="34">
        <f t="shared" si="27"/>
        <v>0</v>
      </c>
      <c r="K209" s="34">
        <f t="shared" si="28"/>
        <v>0</v>
      </c>
      <c r="M209" s="36">
        <f>VLOOKUP("HV_"&amp;$D209&amp;$E209&amp;VLOOKUP($F209,key!$L$3:$M$13,2,FALSE)&amp;$G209&amp;M$6,'HVAC wts'!$H$7:$R$13254,11,FALSE)</f>
        <v>0</v>
      </c>
      <c r="N209" s="36">
        <f>VLOOKUP("HV_"&amp;$D209&amp;$E209&amp;VLOOKUP($F209,key!$L$3:$M$13,2,FALSE)&amp;$G209&amp;N$6,'HVAC wts'!$H$7:$R$13254,11,FALSE)</f>
        <v>0</v>
      </c>
      <c r="O209" s="36">
        <f>VLOOKUP("HV_"&amp;$D209&amp;$E209&amp;VLOOKUP($F209,key!$L$3:$M$13,2,FALSE)&amp;$G209&amp;O$6,'HVAC wts'!$H$7:$R$13254,11,FALSE)</f>
        <v>0</v>
      </c>
      <c r="P209" s="36">
        <f>VLOOKUP("HV_"&amp;$D209&amp;$E209&amp;VLOOKUP($F209,key!$L$3:$M$13,2,FALSE)&amp;$G209&amp;P$6,'HVAC wts'!$H$7:$R$13254,11,FALSE)</f>
        <v>0</v>
      </c>
      <c r="Q209" s="36">
        <f>VLOOKUP("HV_"&amp;$D209&amp;$E209&amp;VLOOKUP($F209,key!$L$3:$M$13,2,FALSE)&amp;$G209&amp;Q$6,'HVAC wts'!$H$7:$R$13254,11,FALSE)</f>
        <v>0</v>
      </c>
      <c r="R209" s="36">
        <f>VLOOKUP("HV_"&amp;$D209&amp;$E209&amp;VLOOKUP($F209,key!$L$3:$M$13,2,FALSE)&amp;$G209&amp;R$6,'HVAC wts'!$H$7:$R$13254,11,FALSE)</f>
        <v>0</v>
      </c>
      <c r="S209" s="36">
        <f t="shared" si="29"/>
        <v>0</v>
      </c>
      <c r="U209">
        <f>MATCH($A209&amp;U$6,'All applic'!$A$7:$A$59080,0)</f>
        <v>297</v>
      </c>
      <c r="V209">
        <f>MATCH($A209&amp;V$6,'All applic'!$A$7:$A$59080,0)</f>
        <v>298</v>
      </c>
      <c r="W209">
        <f>MATCH($A209&amp;W$6,'All applic'!$A$7:$A$59080,0)</f>
        <v>300</v>
      </c>
      <c r="X209">
        <f>MATCH($A209&amp;X$6,'All applic'!$A$7:$A$59080,0)</f>
        <v>299</v>
      </c>
      <c r="Y209">
        <f>MATCH($A209&amp;Y$6,'All applic'!$A$7:$A$59080,0)</f>
        <v>297</v>
      </c>
      <c r="Z209">
        <f>MATCH($A209&amp;Z$6,'All applic'!$A$7:$A$59080,0)</f>
        <v>300</v>
      </c>
      <c r="AB209" s="28">
        <f>INDEX('All applic'!$H$7:$H$59080,U209)</f>
        <v>1.1000000000000001</v>
      </c>
      <c r="AC209" s="28">
        <f>INDEX('All applic'!$H$7:$H$59080,V209)</f>
        <v>0.91600000000000004</v>
      </c>
      <c r="AD209" s="28">
        <f>INDEX('All applic'!$H$7:$H$59080,W209)</f>
        <v>0.99</v>
      </c>
      <c r="AE209" s="28">
        <f>INDEX('All applic'!$H$7:$H$59080,X209)</f>
        <v>0.62</v>
      </c>
      <c r="AF209" s="28">
        <f>INDEX('All applic'!$H$7:$H$59080,Y209)</f>
        <v>1.1000000000000001</v>
      </c>
      <c r="AG209" s="28">
        <f>INDEX('All applic'!$H$7:$H$59080,Z209)</f>
        <v>0.99</v>
      </c>
      <c r="AH209" s="28"/>
      <c r="AI209" s="28">
        <f>INDEX('All applic'!$I$7:$I$59080,U209)</f>
        <v>1.5121951219512195</v>
      </c>
      <c r="AJ209" s="28">
        <f>INDEX('All applic'!$I$7:$I$59080,V209)</f>
        <v>1.5609756097560976</v>
      </c>
      <c r="AK209" s="28">
        <f>INDEX('All applic'!$I$7:$I$59080,W209)</f>
        <v>1</v>
      </c>
      <c r="AL209" s="28">
        <f>INDEX('All applic'!$I$7:$I$59080,X209)</f>
        <v>1</v>
      </c>
      <c r="AM209" s="28">
        <f>INDEX('All applic'!$I$7:$I$59080,Y209)</f>
        <v>1.5121951219512195</v>
      </c>
      <c r="AN209" s="28">
        <f>INDEX('All applic'!$I$7:$I$59080,Z209)</f>
        <v>1</v>
      </c>
      <c r="AP209">
        <f>INDEX('All applic'!$J$7:$J$59080,U209)</f>
        <v>-2.58E-2</v>
      </c>
      <c r="AQ209">
        <v>0</v>
      </c>
      <c r="AR209">
        <f>INDEX('All applic'!$J$7:$J$59080,W209)</f>
        <v>-2.6199999999999998E-2</v>
      </c>
      <c r="AS209">
        <v>0</v>
      </c>
      <c r="AT209">
        <v>0</v>
      </c>
      <c r="AU209">
        <v>0</v>
      </c>
    </row>
    <row r="210" spans="1:47" x14ac:dyDescent="0.25">
      <c r="A210" t="str">
        <f t="shared" si="30"/>
        <v>CFLSFm2007CZ12</v>
      </c>
      <c r="B210" t="str">
        <f t="shared" si="31"/>
        <v>CFLSCESFmCZ122007</v>
      </c>
      <c r="C210" t="s">
        <v>118</v>
      </c>
      <c r="D210" t="s">
        <v>130</v>
      </c>
      <c r="E210" t="s">
        <v>1649</v>
      </c>
      <c r="F210" s="89" t="s">
        <v>59</v>
      </c>
      <c r="G210" t="s">
        <v>111</v>
      </c>
      <c r="H210" t="s">
        <v>1662</v>
      </c>
      <c r="I210" s="34">
        <f t="shared" si="26"/>
        <v>0</v>
      </c>
      <c r="J210" s="34">
        <f t="shared" si="27"/>
        <v>0</v>
      </c>
      <c r="K210" s="34">
        <f t="shared" si="28"/>
        <v>0</v>
      </c>
      <c r="M210" s="36">
        <f>VLOOKUP("HV_"&amp;$D210&amp;$E210&amp;VLOOKUP($F210,key!$L$3:$M$13,2,FALSE)&amp;$G210&amp;M$6,'HVAC wts'!$H$7:$R$13254,11,FALSE)</f>
        <v>0</v>
      </c>
      <c r="N210" s="36">
        <f>VLOOKUP("HV_"&amp;$D210&amp;$E210&amp;VLOOKUP($F210,key!$L$3:$M$13,2,FALSE)&amp;$G210&amp;N$6,'HVAC wts'!$H$7:$R$13254,11,FALSE)</f>
        <v>0</v>
      </c>
      <c r="O210" s="36">
        <f>VLOOKUP("HV_"&amp;$D210&amp;$E210&amp;VLOOKUP($F210,key!$L$3:$M$13,2,FALSE)&amp;$G210&amp;O$6,'HVAC wts'!$H$7:$R$13254,11,FALSE)</f>
        <v>0</v>
      </c>
      <c r="P210" s="36">
        <f>VLOOKUP("HV_"&amp;$D210&amp;$E210&amp;VLOOKUP($F210,key!$L$3:$M$13,2,FALSE)&amp;$G210&amp;P$6,'HVAC wts'!$H$7:$R$13254,11,FALSE)</f>
        <v>0</v>
      </c>
      <c r="Q210" s="36">
        <f>VLOOKUP("HV_"&amp;$D210&amp;$E210&amp;VLOOKUP($F210,key!$L$3:$M$13,2,FALSE)&amp;$G210&amp;Q$6,'HVAC wts'!$H$7:$R$13254,11,FALSE)</f>
        <v>0</v>
      </c>
      <c r="R210" s="36">
        <f>VLOOKUP("HV_"&amp;$D210&amp;$E210&amp;VLOOKUP($F210,key!$L$3:$M$13,2,FALSE)&amp;$G210&amp;R$6,'HVAC wts'!$H$7:$R$13254,11,FALSE)</f>
        <v>0</v>
      </c>
      <c r="S210" s="36">
        <f t="shared" si="29"/>
        <v>0</v>
      </c>
      <c r="U210">
        <f>MATCH($A210&amp;U$6,'All applic'!$A$7:$A$59080,0)</f>
        <v>301</v>
      </c>
      <c r="V210">
        <f>MATCH($A210&amp;V$6,'All applic'!$A$7:$A$59080,0)</f>
        <v>302</v>
      </c>
      <c r="W210">
        <f>MATCH($A210&amp;W$6,'All applic'!$A$7:$A$59080,0)</f>
        <v>304</v>
      </c>
      <c r="X210">
        <f>MATCH($A210&amp;X$6,'All applic'!$A$7:$A$59080,0)</f>
        <v>303</v>
      </c>
      <c r="Y210">
        <f>MATCH($A210&amp;Y$6,'All applic'!$A$7:$A$59080,0)</f>
        <v>301</v>
      </c>
      <c r="Z210">
        <f>MATCH($A210&amp;Z$6,'All applic'!$A$7:$A$59080,0)</f>
        <v>304</v>
      </c>
      <c r="AB210" s="28">
        <f>INDEX('All applic'!$H$7:$H$59080,U210)</f>
        <v>1.0820000000000001</v>
      </c>
      <c r="AC210" s="28">
        <f>INDEX('All applic'!$H$7:$H$59080,V210)</f>
        <v>0.89400000000000002</v>
      </c>
      <c r="AD210" s="28">
        <f>INDEX('All applic'!$H$7:$H$59080,W210)</f>
        <v>0.99</v>
      </c>
      <c r="AE210" s="28">
        <f>INDEX('All applic'!$H$7:$H$59080,X210)</f>
        <v>0.628</v>
      </c>
      <c r="AF210" s="28">
        <f>INDEX('All applic'!$H$7:$H$59080,Y210)</f>
        <v>1.0820000000000001</v>
      </c>
      <c r="AG210" s="28">
        <f>INDEX('All applic'!$H$7:$H$59080,Z210)</f>
        <v>0.99</v>
      </c>
      <c r="AH210" s="28"/>
      <c r="AI210" s="28">
        <f>INDEX('All applic'!$I$7:$I$59080,U210)</f>
        <v>1.7317073170731705</v>
      </c>
      <c r="AJ210" s="28">
        <f>INDEX('All applic'!$I$7:$I$59080,V210)</f>
        <v>1.8292682926829267</v>
      </c>
      <c r="AK210" s="28">
        <f>INDEX('All applic'!$I$7:$I$59080,W210)</f>
        <v>1</v>
      </c>
      <c r="AL210" s="28">
        <f>INDEX('All applic'!$I$7:$I$59080,X210)</f>
        <v>1</v>
      </c>
      <c r="AM210" s="28">
        <f>INDEX('All applic'!$I$7:$I$59080,Y210)</f>
        <v>1.7317073170731705</v>
      </c>
      <c r="AN210" s="28">
        <f>INDEX('All applic'!$I$7:$I$59080,Z210)</f>
        <v>1</v>
      </c>
      <c r="AP210">
        <f>INDEX('All applic'!$J$7:$J$59080,U210)</f>
        <v>-2.5000000000000001E-2</v>
      </c>
      <c r="AQ210">
        <v>0</v>
      </c>
      <c r="AR210">
        <f>INDEX('All applic'!$J$7:$J$59080,W210)</f>
        <v>-2.52E-2</v>
      </c>
      <c r="AS210">
        <v>0</v>
      </c>
      <c r="AT210">
        <v>0</v>
      </c>
      <c r="AU210">
        <v>0</v>
      </c>
    </row>
    <row r="211" spans="1:47" x14ac:dyDescent="0.25">
      <c r="A211" t="str">
        <f t="shared" si="30"/>
        <v>CFLSFm2007CZ13</v>
      </c>
      <c r="B211" t="str">
        <f t="shared" si="31"/>
        <v>CFLSCESFmCZ132007</v>
      </c>
      <c r="C211" t="s">
        <v>118</v>
      </c>
      <c r="D211" t="s">
        <v>130</v>
      </c>
      <c r="E211" t="s">
        <v>1649</v>
      </c>
      <c r="F211" s="89" t="s">
        <v>59</v>
      </c>
      <c r="G211" t="s">
        <v>112</v>
      </c>
      <c r="H211" t="s">
        <v>1662</v>
      </c>
      <c r="I211" s="34">
        <f t="shared" si="26"/>
        <v>1.1176161616161617</v>
      </c>
      <c r="J211" s="34">
        <f t="shared" si="27"/>
        <v>1.4915003695491504</v>
      </c>
      <c r="K211" s="34">
        <f t="shared" si="28"/>
        <v>-2.0563636363636364E-2</v>
      </c>
      <c r="M211" s="36">
        <f>VLOOKUP("HV_"&amp;$D211&amp;$E211&amp;VLOOKUP($F211,key!$L$3:$M$13,2,FALSE)&amp;$G211&amp;M$6,'HVAC wts'!$H$7:$R$13254,11,FALSE)</f>
        <v>2374.3865999999998</v>
      </c>
      <c r="N211" s="36">
        <f>VLOOKUP("HV_"&amp;$D211&amp;$E211&amp;VLOOKUP($F211,key!$L$3:$M$13,2,FALSE)&amp;$G211&amp;N$6,'HVAC wts'!$H$7:$R$13254,11,FALSE)</f>
        <v>136.459</v>
      </c>
      <c r="O211" s="36">
        <f>VLOOKUP("HV_"&amp;$D211&amp;$E211&amp;VLOOKUP($F211,key!$L$3:$M$13,2,FALSE)&amp;$G211&amp;O$6,'HVAC wts'!$H$7:$R$13254,11,FALSE)</f>
        <v>0</v>
      </c>
      <c r="P211" s="36">
        <f>VLOOKUP("HV_"&amp;$D211&amp;$E211&amp;VLOOKUP($F211,key!$L$3:$M$13,2,FALSE)&amp;$G211&amp;P$6,'HVAC wts'!$H$7:$R$13254,11,FALSE)</f>
        <v>0</v>
      </c>
      <c r="Q211" s="36">
        <f>VLOOKUP("HV_"&amp;$D211&amp;$E211&amp;VLOOKUP($F211,key!$L$3:$M$13,2,FALSE)&amp;$G211&amp;Q$6,'HVAC wts'!$H$7:$R$13254,11,FALSE)</f>
        <v>191.04259999999999</v>
      </c>
      <c r="R211" s="36">
        <f>VLOOKUP("HV_"&amp;$D211&amp;$E211&amp;VLOOKUP($F211,key!$L$3:$M$13,2,FALSE)&amp;$G211&amp;R$6,'HVAC wts'!$H$7:$R$13254,11,FALSE)</f>
        <v>0</v>
      </c>
      <c r="S211" s="36">
        <f t="shared" si="29"/>
        <v>2701.8881999999994</v>
      </c>
      <c r="U211">
        <f>MATCH($A211&amp;U$6,'All applic'!$A$7:$A$59080,0)</f>
        <v>305</v>
      </c>
      <c r="V211">
        <f>MATCH($A211&amp;V$6,'All applic'!$A$7:$A$59080,0)</f>
        <v>306</v>
      </c>
      <c r="W211">
        <f>MATCH($A211&amp;W$6,'All applic'!$A$7:$A$59080,0)</f>
        <v>308</v>
      </c>
      <c r="X211">
        <f>MATCH($A211&amp;X$6,'All applic'!$A$7:$A$59080,0)</f>
        <v>307</v>
      </c>
      <c r="Y211">
        <f>MATCH($A211&amp;Y$6,'All applic'!$A$7:$A$59080,0)</f>
        <v>305</v>
      </c>
      <c r="Z211">
        <f>MATCH($A211&amp;Z$6,'All applic'!$A$7:$A$59080,0)</f>
        <v>308</v>
      </c>
      <c r="AB211" s="28">
        <f>INDEX('All applic'!$H$7:$H$59080,U211)</f>
        <v>1.1259999999999999</v>
      </c>
      <c r="AC211" s="28">
        <f>INDEX('All applic'!$H$7:$H$59080,V211)</f>
        <v>0.96</v>
      </c>
      <c r="AD211" s="28">
        <f>INDEX('All applic'!$H$7:$H$59080,W211)</f>
        <v>0.99199999999999999</v>
      </c>
      <c r="AE211" s="28">
        <f>INDEX('All applic'!$H$7:$H$59080,X211)</f>
        <v>0.64800000000000002</v>
      </c>
      <c r="AF211" s="28">
        <f>INDEX('All applic'!$H$7:$H$59080,Y211)</f>
        <v>1.1259999999999999</v>
      </c>
      <c r="AG211" s="28">
        <f>INDEX('All applic'!$H$7:$H$59080,Z211)</f>
        <v>0.99199999999999999</v>
      </c>
      <c r="AH211" s="28"/>
      <c r="AI211" s="28">
        <f>INDEX('All applic'!$I$7:$I$59080,U211)</f>
        <v>1.4878048780487805</v>
      </c>
      <c r="AJ211" s="28">
        <f>INDEX('All applic'!$I$7:$I$59080,V211)</f>
        <v>1.5609756097560976</v>
      </c>
      <c r="AK211" s="28">
        <f>INDEX('All applic'!$I$7:$I$59080,W211)</f>
        <v>1</v>
      </c>
      <c r="AL211" s="28">
        <f>INDEX('All applic'!$I$7:$I$59080,X211)</f>
        <v>1</v>
      </c>
      <c r="AM211" s="28">
        <f>INDEX('All applic'!$I$7:$I$59080,Y211)</f>
        <v>1.4878048780487805</v>
      </c>
      <c r="AN211" s="28">
        <f>INDEX('All applic'!$I$7:$I$59080,Z211)</f>
        <v>1</v>
      </c>
      <c r="AP211">
        <f>INDEX('All applic'!$J$7:$J$59080,U211)</f>
        <v>-2.3399999999999997E-2</v>
      </c>
      <c r="AQ211">
        <v>0</v>
      </c>
      <c r="AR211">
        <f>INDEX('All applic'!$J$7:$J$59080,W211)</f>
        <v>-2.3600000000000003E-2</v>
      </c>
      <c r="AS211">
        <v>0</v>
      </c>
      <c r="AT211">
        <v>0</v>
      </c>
      <c r="AU211">
        <v>0</v>
      </c>
    </row>
    <row r="212" spans="1:47" x14ac:dyDescent="0.25">
      <c r="A212" t="str">
        <f t="shared" si="30"/>
        <v>CFLSFm2007CZ14</v>
      </c>
      <c r="B212" t="str">
        <f t="shared" si="31"/>
        <v>CFLSCESFmCZ142007</v>
      </c>
      <c r="C212" t="s">
        <v>118</v>
      </c>
      <c r="D212" t="s">
        <v>130</v>
      </c>
      <c r="E212" t="s">
        <v>1649</v>
      </c>
      <c r="F212" s="89" t="s">
        <v>59</v>
      </c>
      <c r="G212" t="s">
        <v>113</v>
      </c>
      <c r="H212" t="s">
        <v>1662</v>
      </c>
      <c r="I212" s="34">
        <f t="shared" si="26"/>
        <v>1.11610101010101</v>
      </c>
      <c r="J212" s="34">
        <f t="shared" si="27"/>
        <v>1.3655603655603656</v>
      </c>
      <c r="K212" s="34">
        <f t="shared" si="28"/>
        <v>-2.4430303030303031E-2</v>
      </c>
      <c r="M212" s="36">
        <f>VLOOKUP("HV_"&amp;$D212&amp;$E212&amp;VLOOKUP($F212,key!$L$3:$M$13,2,FALSE)&amp;$G212&amp;M$6,'HVAC wts'!$H$7:$R$13254,11,FALSE)</f>
        <v>3163.4939999999997</v>
      </c>
      <c r="N212" s="36">
        <f>VLOOKUP("HV_"&amp;$D212&amp;$E212&amp;VLOOKUP($F212,key!$L$3:$M$13,2,FALSE)&amp;$G212&amp;N$6,'HVAC wts'!$H$7:$R$13254,11,FALSE)</f>
        <v>181.81</v>
      </c>
      <c r="O212" s="36">
        <f>VLOOKUP("HV_"&amp;$D212&amp;$E212&amp;VLOOKUP($F212,key!$L$3:$M$13,2,FALSE)&amp;$G212&amp;O$6,'HVAC wts'!$H$7:$R$13254,11,FALSE)</f>
        <v>0</v>
      </c>
      <c r="P212" s="36">
        <f>VLOOKUP("HV_"&amp;$D212&amp;$E212&amp;VLOOKUP($F212,key!$L$3:$M$13,2,FALSE)&amp;$G212&amp;P$6,'HVAC wts'!$H$7:$R$13254,11,FALSE)</f>
        <v>0</v>
      </c>
      <c r="Q212" s="36">
        <f>VLOOKUP("HV_"&amp;$D212&amp;$E212&amp;VLOOKUP($F212,key!$L$3:$M$13,2,FALSE)&amp;$G212&amp;Q$6,'HVAC wts'!$H$7:$R$13254,11,FALSE)</f>
        <v>254.53400000000002</v>
      </c>
      <c r="R212" s="36">
        <f>VLOOKUP("HV_"&amp;$D212&amp;$E212&amp;VLOOKUP($F212,key!$L$3:$M$13,2,FALSE)&amp;$G212&amp;R$6,'HVAC wts'!$H$7:$R$13254,11,FALSE)</f>
        <v>0</v>
      </c>
      <c r="S212" s="36">
        <f t="shared" si="29"/>
        <v>3599.8379999999997</v>
      </c>
      <c r="U212">
        <f>MATCH($A212&amp;U$6,'All applic'!$A$7:$A$59080,0)</f>
        <v>309</v>
      </c>
      <c r="V212">
        <f>MATCH($A212&amp;V$6,'All applic'!$A$7:$A$59080,0)</f>
        <v>310</v>
      </c>
      <c r="W212">
        <f>MATCH($A212&amp;W$6,'All applic'!$A$7:$A$59080,0)</f>
        <v>312</v>
      </c>
      <c r="X212">
        <f>MATCH($A212&amp;X$6,'All applic'!$A$7:$A$59080,0)</f>
        <v>311</v>
      </c>
      <c r="Y212">
        <f>MATCH($A212&amp;Y$6,'All applic'!$A$7:$A$59080,0)</f>
        <v>309</v>
      </c>
      <c r="Z212">
        <f>MATCH($A212&amp;Z$6,'All applic'!$A$7:$A$59080,0)</f>
        <v>312</v>
      </c>
      <c r="AB212" s="28">
        <f>INDEX('All applic'!$H$7:$H$59080,U212)</f>
        <v>1.1259999999999999</v>
      </c>
      <c r="AC212" s="28">
        <f>INDEX('All applic'!$H$7:$H$59080,V212)</f>
        <v>0.93</v>
      </c>
      <c r="AD212" s="28">
        <f>INDEX('All applic'!$H$7:$H$59080,W212)</f>
        <v>0.98799999999999999</v>
      </c>
      <c r="AE212" s="28">
        <f>INDEX('All applic'!$H$7:$H$59080,X212)</f>
        <v>0.61599999999999999</v>
      </c>
      <c r="AF212" s="28">
        <f>INDEX('All applic'!$H$7:$H$59080,Y212)</f>
        <v>1.1259999999999999</v>
      </c>
      <c r="AG212" s="28">
        <f>INDEX('All applic'!$H$7:$H$59080,Z212)</f>
        <v>0.98799999999999999</v>
      </c>
      <c r="AH212" s="28"/>
      <c r="AI212" s="28">
        <f>INDEX('All applic'!$I$7:$I$59080,U212)</f>
        <v>1.3571428571428572</v>
      </c>
      <c r="AJ212" s="28">
        <f>INDEX('All applic'!$I$7:$I$59080,V212)</f>
        <v>1.5238095238095237</v>
      </c>
      <c r="AK212" s="28">
        <f>INDEX('All applic'!$I$7:$I$59080,W212)</f>
        <v>1</v>
      </c>
      <c r="AL212" s="28">
        <f>INDEX('All applic'!$I$7:$I$59080,X212)</f>
        <v>1</v>
      </c>
      <c r="AM212" s="28">
        <f>INDEX('All applic'!$I$7:$I$59080,Y212)</f>
        <v>1.3571428571428572</v>
      </c>
      <c r="AN212" s="28">
        <f>INDEX('All applic'!$I$7:$I$59080,Z212)</f>
        <v>1</v>
      </c>
      <c r="AP212">
        <f>INDEX('All applic'!$J$7:$J$59080,U212)</f>
        <v>-2.7800000000000002E-2</v>
      </c>
      <c r="AQ212">
        <v>0</v>
      </c>
      <c r="AR212">
        <f>INDEX('All applic'!$J$7:$J$59080,W212)</f>
        <v>-2.8199999999999999E-2</v>
      </c>
      <c r="AS212">
        <v>0</v>
      </c>
      <c r="AT212">
        <v>0</v>
      </c>
      <c r="AU212">
        <v>0</v>
      </c>
    </row>
    <row r="213" spans="1:47" x14ac:dyDescent="0.25">
      <c r="A213" t="str">
        <f t="shared" si="30"/>
        <v>CFLSFm2007CZ15</v>
      </c>
      <c r="B213" t="str">
        <f t="shared" si="31"/>
        <v>CFLSCESFmCZ152007</v>
      </c>
      <c r="C213" t="s">
        <v>118</v>
      </c>
      <c r="D213" t="s">
        <v>130</v>
      </c>
      <c r="E213" t="s">
        <v>1649</v>
      </c>
      <c r="F213" s="89" t="s">
        <v>59</v>
      </c>
      <c r="G213" t="s">
        <v>114</v>
      </c>
      <c r="H213" t="s">
        <v>1662</v>
      </c>
      <c r="I213" s="34">
        <f t="shared" si="26"/>
        <v>1.1831717171717171</v>
      </c>
      <c r="J213" s="34">
        <f t="shared" si="27"/>
        <v>1.4822029822029821</v>
      </c>
      <c r="K213" s="34">
        <f t="shared" si="28"/>
        <v>-1.0791515151515149E-2</v>
      </c>
      <c r="M213" s="36">
        <f>VLOOKUP("HV_"&amp;$D213&amp;$E213&amp;VLOOKUP($F213,key!$L$3:$M$13,2,FALSE)&amp;$G213&amp;M$6,'HVAC wts'!$H$7:$R$13254,11,FALSE)</f>
        <v>619.59659999999997</v>
      </c>
      <c r="N213" s="36">
        <f>VLOOKUP("HV_"&amp;$D213&amp;$E213&amp;VLOOKUP($F213,key!$L$3:$M$13,2,FALSE)&amp;$G213&amp;N$6,'HVAC wts'!$H$7:$R$13254,11,FALSE)</f>
        <v>35.609000000000002</v>
      </c>
      <c r="O213" s="36">
        <f>VLOOKUP("HV_"&amp;$D213&amp;$E213&amp;VLOOKUP($F213,key!$L$3:$M$13,2,FALSE)&amp;$G213&amp;O$6,'HVAC wts'!$H$7:$R$13254,11,FALSE)</f>
        <v>0</v>
      </c>
      <c r="P213" s="36">
        <f>VLOOKUP("HV_"&amp;$D213&amp;$E213&amp;VLOOKUP($F213,key!$L$3:$M$13,2,FALSE)&amp;$G213&amp;P$6,'HVAC wts'!$H$7:$R$13254,11,FALSE)</f>
        <v>0</v>
      </c>
      <c r="Q213" s="36">
        <f>VLOOKUP("HV_"&amp;$D213&amp;$E213&amp;VLOOKUP($F213,key!$L$3:$M$13,2,FALSE)&amp;$G213&amp;Q$6,'HVAC wts'!$H$7:$R$13254,11,FALSE)</f>
        <v>49.852600000000002</v>
      </c>
      <c r="R213" s="36">
        <f>VLOOKUP("HV_"&amp;$D213&amp;$E213&amp;VLOOKUP($F213,key!$L$3:$M$13,2,FALSE)&amp;$G213&amp;R$6,'HVAC wts'!$H$7:$R$13254,11,FALSE)</f>
        <v>0</v>
      </c>
      <c r="S213" s="36">
        <f t="shared" si="29"/>
        <v>705.05820000000006</v>
      </c>
      <c r="U213">
        <f>MATCH($A213&amp;U$6,'All applic'!$A$7:$A$59080,0)</f>
        <v>313</v>
      </c>
      <c r="V213">
        <f>MATCH($A213&amp;V$6,'All applic'!$A$7:$A$59080,0)</f>
        <v>314</v>
      </c>
      <c r="W213">
        <f>MATCH($A213&amp;W$6,'All applic'!$A$7:$A$59080,0)</f>
        <v>316</v>
      </c>
      <c r="X213">
        <f>MATCH($A213&amp;X$6,'All applic'!$A$7:$A$59080,0)</f>
        <v>315</v>
      </c>
      <c r="Y213">
        <f>MATCH($A213&amp;Y$6,'All applic'!$A$7:$A$59080,0)</f>
        <v>313</v>
      </c>
      <c r="Z213">
        <f>MATCH($A213&amp;Z$6,'All applic'!$A$7:$A$59080,0)</f>
        <v>316</v>
      </c>
      <c r="AB213" s="28">
        <f>INDEX('All applic'!$H$7:$H$59080,U213)</f>
        <v>1.1859999999999999</v>
      </c>
      <c r="AC213" s="28">
        <f>INDEX('All applic'!$H$7:$H$59080,V213)</f>
        <v>1.1299999999999999</v>
      </c>
      <c r="AD213" s="28">
        <f>INDEX('All applic'!$H$7:$H$59080,W213)</f>
        <v>0.998</v>
      </c>
      <c r="AE213" s="28">
        <f>INDEX('All applic'!$H$7:$H$59080,X213)</f>
        <v>0.82</v>
      </c>
      <c r="AF213" s="28">
        <f>INDEX('All applic'!$H$7:$H$59080,Y213)</f>
        <v>1.1859999999999999</v>
      </c>
      <c r="AG213" s="28">
        <f>INDEX('All applic'!$H$7:$H$59080,Z213)</f>
        <v>0.998</v>
      </c>
      <c r="AH213" s="28"/>
      <c r="AI213" s="28">
        <f>INDEX('All applic'!$I$7:$I$59080,U213)</f>
        <v>1.4761904761904761</v>
      </c>
      <c r="AJ213" s="28">
        <f>INDEX('All applic'!$I$7:$I$59080,V213)</f>
        <v>1.5952380952380953</v>
      </c>
      <c r="AK213" s="28">
        <f>INDEX('All applic'!$I$7:$I$59080,W213)</f>
        <v>1</v>
      </c>
      <c r="AL213" s="28">
        <f>INDEX('All applic'!$I$7:$I$59080,X213)</f>
        <v>1</v>
      </c>
      <c r="AM213" s="28">
        <f>INDEX('All applic'!$I$7:$I$59080,Y213)</f>
        <v>1.4761904761904761</v>
      </c>
      <c r="AN213" s="28">
        <f>INDEX('All applic'!$I$7:$I$59080,Z213)</f>
        <v>1</v>
      </c>
      <c r="AP213">
        <f>INDEX('All applic'!$J$7:$J$59080,U213)</f>
        <v>-1.2279999999999999E-2</v>
      </c>
      <c r="AQ213">
        <v>0</v>
      </c>
      <c r="AR213">
        <f>INDEX('All applic'!$J$7:$J$59080,W213)</f>
        <v>-1.2500000000000001E-2</v>
      </c>
      <c r="AS213">
        <v>0</v>
      </c>
      <c r="AT213">
        <v>0</v>
      </c>
      <c r="AU213">
        <v>0</v>
      </c>
    </row>
    <row r="214" spans="1:47" x14ac:dyDescent="0.25">
      <c r="A214" t="str">
        <f t="shared" si="30"/>
        <v>CFLSFm2007CZ16</v>
      </c>
      <c r="B214" t="str">
        <f t="shared" si="31"/>
        <v>CFLSCESFmCZ162007</v>
      </c>
      <c r="C214" t="s">
        <v>118</v>
      </c>
      <c r="D214" t="s">
        <v>130</v>
      </c>
      <c r="E214" t="s">
        <v>1649</v>
      </c>
      <c r="F214" s="89" t="s">
        <v>59</v>
      </c>
      <c r="G214" t="s">
        <v>115</v>
      </c>
      <c r="H214" t="s">
        <v>1662</v>
      </c>
      <c r="I214" s="34">
        <f t="shared" si="26"/>
        <v>0.98446062426548153</v>
      </c>
      <c r="J214" s="34">
        <f t="shared" si="27"/>
        <v>1.0983273675892637</v>
      </c>
      <c r="K214" s="34">
        <f t="shared" si="28"/>
        <v>-2.0387878787878788E-2</v>
      </c>
      <c r="M214" s="36">
        <f>VLOOKUP("HV_"&amp;$D214&amp;$E214&amp;VLOOKUP($F214,key!$L$3:$M$13,2,FALSE)&amp;$G214&amp;M$6,'HVAC wts'!$H$7:$R$13254,11,FALSE)</f>
        <v>159.97559999999999</v>
      </c>
      <c r="N214" s="36">
        <f>VLOOKUP("HV_"&amp;$D214&amp;$E214&amp;VLOOKUP($F214,key!$L$3:$M$13,2,FALSE)&amp;$G214&amp;N$6,'HVAC wts'!$H$7:$R$13254,11,FALSE)</f>
        <v>9.1940000000000008</v>
      </c>
      <c r="O214" s="36">
        <f>VLOOKUP("HV_"&amp;$D214&amp;$E214&amp;VLOOKUP($F214,key!$L$3:$M$13,2,FALSE)&amp;$G214&amp;O$6,'HVAC wts'!$H$7:$R$13254,11,FALSE)</f>
        <v>948.35219999999993</v>
      </c>
      <c r="P214" s="36">
        <f>VLOOKUP("HV_"&amp;$D214&amp;$E214&amp;VLOOKUP($F214,key!$L$3:$M$13,2,FALSE)&amp;$G214&amp;P$6,'HVAC wts'!$H$7:$R$13254,11,FALSE)</f>
        <v>54.503</v>
      </c>
      <c r="Q214" s="36">
        <f>VLOOKUP("HV_"&amp;$D214&amp;$E214&amp;VLOOKUP($F214,key!$L$3:$M$13,2,FALSE)&amp;$G214&amp;Q$6,'HVAC wts'!$H$7:$R$13254,11,FALSE)</f>
        <v>12.871600000000001</v>
      </c>
      <c r="R214" s="36">
        <f>VLOOKUP("HV_"&amp;$D214&amp;$E214&amp;VLOOKUP($F214,key!$L$3:$M$13,2,FALSE)&amp;$G214&amp;R$6,'HVAC wts'!$H$7:$R$13254,11,FALSE)</f>
        <v>76.304200000000009</v>
      </c>
      <c r="S214" s="36">
        <f t="shared" si="29"/>
        <v>1261.2005999999999</v>
      </c>
      <c r="U214">
        <f>MATCH($A214&amp;U$6,'All applic'!$A$7:$A$59080,0)</f>
        <v>317</v>
      </c>
      <c r="V214">
        <f>MATCH($A214&amp;V$6,'All applic'!$A$7:$A$59080,0)</f>
        <v>318</v>
      </c>
      <c r="W214">
        <f>MATCH($A214&amp;W$6,'All applic'!$A$7:$A$59080,0)</f>
        <v>320</v>
      </c>
      <c r="X214">
        <f>MATCH($A214&amp;X$6,'All applic'!$A$7:$A$59080,0)</f>
        <v>319</v>
      </c>
      <c r="Y214">
        <f>MATCH($A214&amp;Y$6,'All applic'!$A$7:$A$59080,0)</f>
        <v>317</v>
      </c>
      <c r="Z214">
        <f>MATCH($A214&amp;Z$6,'All applic'!$A$7:$A$59080,0)</f>
        <v>320</v>
      </c>
      <c r="AB214" s="28">
        <f>INDEX('All applic'!$H$7:$H$59080,U214)</f>
        <v>1.046</v>
      </c>
      <c r="AC214" s="28">
        <f>INDEX('All applic'!$H$7:$H$59080,V214)</f>
        <v>0.80400000000000005</v>
      </c>
      <c r="AD214" s="28">
        <f>INDEX('All applic'!$H$7:$H$59080,W214)</f>
        <v>0.99199999999999999</v>
      </c>
      <c r="AE214" s="28">
        <f>INDEX('All applic'!$H$7:$H$59080,X214)</f>
        <v>0.67800000000000005</v>
      </c>
      <c r="AF214" s="28">
        <f>INDEX('All applic'!$H$7:$H$59080,Y214)</f>
        <v>1.046</v>
      </c>
      <c r="AG214" s="28">
        <f>INDEX('All applic'!$H$7:$H$59080,Z214)</f>
        <v>0.99199999999999999</v>
      </c>
      <c r="AH214" s="28"/>
      <c r="AI214" s="28">
        <f>INDEX('All applic'!$I$7:$I$59080,U214)</f>
        <v>1.675</v>
      </c>
      <c r="AJ214" s="28">
        <f>INDEX('All applic'!$I$7:$I$59080,V214)</f>
        <v>1.6500000000000001</v>
      </c>
      <c r="AK214" s="28">
        <f>INDEX('All applic'!$I$7:$I$59080,W214)</f>
        <v>1</v>
      </c>
      <c r="AL214" s="28">
        <f>INDEX('All applic'!$I$7:$I$59080,X214)</f>
        <v>1.0249999999999999</v>
      </c>
      <c r="AM214" s="28">
        <f>INDEX('All applic'!$I$7:$I$59080,Y214)</f>
        <v>1.675</v>
      </c>
      <c r="AN214" s="28">
        <f>INDEX('All applic'!$I$7:$I$59080,Z214)</f>
        <v>1</v>
      </c>
      <c r="AP214">
        <f>INDEX('All applic'!$J$7:$J$59080,U214)</f>
        <v>-2.3199999999999998E-2</v>
      </c>
      <c r="AQ214">
        <v>0</v>
      </c>
      <c r="AR214">
        <f>INDEX('All applic'!$J$7:$J$59080,W214)</f>
        <v>-2.3199999999999998E-2</v>
      </c>
      <c r="AS214">
        <v>0</v>
      </c>
      <c r="AT214">
        <v>0</v>
      </c>
      <c r="AU214">
        <v>0</v>
      </c>
    </row>
    <row r="215" spans="1:47" x14ac:dyDescent="0.25">
      <c r="A215" t="str">
        <f t="shared" si="30"/>
        <v>CFLSFm2011CZ01</v>
      </c>
      <c r="B215" t="str">
        <f t="shared" si="31"/>
        <v>CFLSCESFmCZ012011</v>
      </c>
      <c r="C215" t="s">
        <v>118</v>
      </c>
      <c r="D215" t="s">
        <v>130</v>
      </c>
      <c r="E215" t="s">
        <v>1649</v>
      </c>
      <c r="F215" s="89" t="s">
        <v>62</v>
      </c>
      <c r="G215" t="s">
        <v>48</v>
      </c>
      <c r="H215" t="s">
        <v>1662</v>
      </c>
      <c r="I215" s="34">
        <f t="shared" si="26"/>
        <v>0</v>
      </c>
      <c r="J215" s="34">
        <f t="shared" si="27"/>
        <v>0</v>
      </c>
      <c r="K215" s="34">
        <f t="shared" si="28"/>
        <v>0</v>
      </c>
      <c r="M215" s="36">
        <f>VLOOKUP("HV_"&amp;$D215&amp;$E215&amp;VLOOKUP($F215,key!$L$3:$M$13,2,FALSE)&amp;$G215&amp;M$6,'HVAC wts'!$H$7:$R$13254,11,FALSE)</f>
        <v>0</v>
      </c>
      <c r="N215" s="36">
        <f>VLOOKUP("HV_"&amp;$D215&amp;$E215&amp;VLOOKUP($F215,key!$L$3:$M$13,2,FALSE)&amp;$G215&amp;N$6,'HVAC wts'!$H$7:$R$13254,11,FALSE)</f>
        <v>0</v>
      </c>
      <c r="O215" s="36">
        <f>VLOOKUP("HV_"&amp;$D215&amp;$E215&amp;VLOOKUP($F215,key!$L$3:$M$13,2,FALSE)&amp;$G215&amp;O$6,'HVAC wts'!$H$7:$R$13254,11,FALSE)</f>
        <v>0</v>
      </c>
      <c r="P215" s="36">
        <f>VLOOKUP("HV_"&amp;$D215&amp;$E215&amp;VLOOKUP($F215,key!$L$3:$M$13,2,FALSE)&amp;$G215&amp;P$6,'HVAC wts'!$H$7:$R$13254,11,FALSE)</f>
        <v>0</v>
      </c>
      <c r="Q215" s="36">
        <f>VLOOKUP("HV_"&amp;$D215&amp;$E215&amp;VLOOKUP($F215,key!$L$3:$M$13,2,FALSE)&amp;$G215&amp;Q$6,'HVAC wts'!$H$7:$R$13254,11,FALSE)</f>
        <v>0</v>
      </c>
      <c r="R215" s="36">
        <f>VLOOKUP("HV_"&amp;$D215&amp;$E215&amp;VLOOKUP($F215,key!$L$3:$M$13,2,FALSE)&amp;$G215&amp;R$6,'HVAC wts'!$H$7:$R$13254,11,FALSE)</f>
        <v>0</v>
      </c>
      <c r="S215" s="36">
        <f t="shared" si="29"/>
        <v>0</v>
      </c>
      <c r="U215">
        <f>MATCH($A215&amp;U$6,'All applic'!$A$7:$A$59080,0)</f>
        <v>321</v>
      </c>
      <c r="V215">
        <f>MATCH($A215&amp;V$6,'All applic'!$A$7:$A$59080,0)</f>
        <v>322</v>
      </c>
      <c r="W215">
        <f>MATCH($A215&amp;W$6,'All applic'!$A$7:$A$59080,0)</f>
        <v>324</v>
      </c>
      <c r="X215">
        <f>MATCH($A215&amp;X$6,'All applic'!$A$7:$A$59080,0)</f>
        <v>323</v>
      </c>
      <c r="Y215">
        <f>MATCH($A215&amp;Y$6,'All applic'!$A$7:$A$59080,0)</f>
        <v>321</v>
      </c>
      <c r="Z215">
        <f>MATCH($A215&amp;Z$6,'All applic'!$A$7:$A$59080,0)</f>
        <v>324</v>
      </c>
      <c r="AB215" s="28">
        <f>INDEX('All applic'!$H$7:$H$59080,U215)</f>
        <v>1</v>
      </c>
      <c r="AC215" s="28">
        <f>INDEX('All applic'!$H$7:$H$59080,V215)</f>
        <v>0.746</v>
      </c>
      <c r="AD215" s="28">
        <f>INDEX('All applic'!$H$7:$H$59080,W215)</f>
        <v>0.98599999999999999</v>
      </c>
      <c r="AE215" s="28">
        <f>INDEX('All applic'!$H$7:$H$59080,X215)</f>
        <v>0.56599999999999995</v>
      </c>
      <c r="AF215" s="28">
        <f>INDEX('All applic'!$H$7:$H$59080,Y215)</f>
        <v>1</v>
      </c>
      <c r="AG215" s="28">
        <f>INDEX('All applic'!$H$7:$H$59080,Z215)</f>
        <v>0.98599999999999999</v>
      </c>
      <c r="AH215" s="28"/>
      <c r="AI215" s="28">
        <f>INDEX('All applic'!$I$7:$I$59080,U215)</f>
        <v>1.0227272727272727</v>
      </c>
      <c r="AJ215" s="28">
        <f>INDEX('All applic'!$I$7:$I$59080,V215)</f>
        <v>1</v>
      </c>
      <c r="AK215" s="28">
        <f>INDEX('All applic'!$I$7:$I$59080,W215)</f>
        <v>1.0227272727272727</v>
      </c>
      <c r="AL215" s="28">
        <f>INDEX('All applic'!$I$7:$I$59080,X215)</f>
        <v>1</v>
      </c>
      <c r="AM215" s="28">
        <f>INDEX('All applic'!$I$7:$I$59080,Y215)</f>
        <v>1.0227272727272727</v>
      </c>
      <c r="AN215" s="28">
        <f>INDEX('All applic'!$I$7:$I$59080,Z215)</f>
        <v>1.0227272727272727</v>
      </c>
      <c r="AP215">
        <f>INDEX('All applic'!$J$7:$J$59080,U215)</f>
        <v>-3.1199999999999999E-2</v>
      </c>
      <c r="AQ215">
        <v>0</v>
      </c>
      <c r="AR215">
        <f>INDEX('All applic'!$J$7:$J$59080,W215)</f>
        <v>-3.1399999999999997E-2</v>
      </c>
      <c r="AS215">
        <v>0</v>
      </c>
      <c r="AT215">
        <v>0</v>
      </c>
      <c r="AU215">
        <v>0</v>
      </c>
    </row>
    <row r="216" spans="1:47" x14ac:dyDescent="0.25">
      <c r="A216" t="str">
        <f t="shared" si="30"/>
        <v>CFLSFm2011CZ02</v>
      </c>
      <c r="B216" t="str">
        <f t="shared" si="31"/>
        <v>CFLSCESFmCZ022011</v>
      </c>
      <c r="C216" t="s">
        <v>118</v>
      </c>
      <c r="D216" t="s">
        <v>130</v>
      </c>
      <c r="E216" t="s">
        <v>1649</v>
      </c>
      <c r="F216" s="89" t="s">
        <v>62</v>
      </c>
      <c r="G216" t="s">
        <v>101</v>
      </c>
      <c r="H216" t="s">
        <v>1662</v>
      </c>
      <c r="I216" s="34">
        <f t="shared" si="26"/>
        <v>0</v>
      </c>
      <c r="J216" s="34">
        <f t="shared" si="27"/>
        <v>0</v>
      </c>
      <c r="K216" s="34">
        <f t="shared" si="28"/>
        <v>0</v>
      </c>
      <c r="M216" s="36">
        <f>VLOOKUP("HV_"&amp;$D216&amp;$E216&amp;VLOOKUP($F216,key!$L$3:$M$13,2,FALSE)&amp;$G216&amp;M$6,'HVAC wts'!$H$7:$R$13254,11,FALSE)</f>
        <v>0</v>
      </c>
      <c r="N216" s="36">
        <f>VLOOKUP("HV_"&amp;$D216&amp;$E216&amp;VLOOKUP($F216,key!$L$3:$M$13,2,FALSE)&amp;$G216&amp;N$6,'HVAC wts'!$H$7:$R$13254,11,FALSE)</f>
        <v>0</v>
      </c>
      <c r="O216" s="36">
        <f>VLOOKUP("HV_"&amp;$D216&amp;$E216&amp;VLOOKUP($F216,key!$L$3:$M$13,2,FALSE)&amp;$G216&amp;O$6,'HVAC wts'!$H$7:$R$13254,11,FALSE)</f>
        <v>0</v>
      </c>
      <c r="P216" s="36">
        <f>VLOOKUP("HV_"&amp;$D216&amp;$E216&amp;VLOOKUP($F216,key!$L$3:$M$13,2,FALSE)&amp;$G216&amp;P$6,'HVAC wts'!$H$7:$R$13254,11,FALSE)</f>
        <v>0</v>
      </c>
      <c r="Q216" s="36">
        <f>VLOOKUP("HV_"&amp;$D216&amp;$E216&amp;VLOOKUP($F216,key!$L$3:$M$13,2,FALSE)&amp;$G216&amp;Q$6,'HVAC wts'!$H$7:$R$13254,11,FALSE)</f>
        <v>0</v>
      </c>
      <c r="R216" s="36">
        <f>VLOOKUP("HV_"&amp;$D216&amp;$E216&amp;VLOOKUP($F216,key!$L$3:$M$13,2,FALSE)&amp;$G216&amp;R$6,'HVAC wts'!$H$7:$R$13254,11,FALSE)</f>
        <v>0</v>
      </c>
      <c r="S216" s="36">
        <f t="shared" si="29"/>
        <v>0</v>
      </c>
      <c r="U216">
        <f>MATCH($A216&amp;U$6,'All applic'!$A$7:$A$59080,0)</f>
        <v>325</v>
      </c>
      <c r="V216">
        <f>MATCH($A216&amp;V$6,'All applic'!$A$7:$A$59080,0)</f>
        <v>326</v>
      </c>
      <c r="W216">
        <f>MATCH($A216&amp;W$6,'All applic'!$A$7:$A$59080,0)</f>
        <v>328</v>
      </c>
      <c r="X216">
        <f>MATCH($A216&amp;X$6,'All applic'!$A$7:$A$59080,0)</f>
        <v>327</v>
      </c>
      <c r="Y216">
        <f>MATCH($A216&amp;Y$6,'All applic'!$A$7:$A$59080,0)</f>
        <v>325</v>
      </c>
      <c r="Z216">
        <f>MATCH($A216&amp;Z$6,'All applic'!$A$7:$A$59080,0)</f>
        <v>328</v>
      </c>
      <c r="AB216" s="28">
        <f>INDEX('All applic'!$H$7:$H$59080,U216)</f>
        <v>1.046</v>
      </c>
      <c r="AC216" s="28">
        <f>INDEX('All applic'!$H$7:$H$59080,V216)</f>
        <v>0.81799999999999995</v>
      </c>
      <c r="AD216" s="28">
        <f>INDEX('All applic'!$H$7:$H$59080,W216)</f>
        <v>0.98399999999999999</v>
      </c>
      <c r="AE216" s="28">
        <f>INDEX('All applic'!$H$7:$H$59080,X216)</f>
        <v>0.55200000000000005</v>
      </c>
      <c r="AF216" s="28">
        <f>INDEX('All applic'!$H$7:$H$59080,Y216)</f>
        <v>1.046</v>
      </c>
      <c r="AG216" s="28">
        <f>INDEX('All applic'!$H$7:$H$59080,Z216)</f>
        <v>0.98399999999999999</v>
      </c>
      <c r="AH216" s="28"/>
      <c r="AI216" s="28">
        <f>INDEX('All applic'!$I$7:$I$59080,U216)</f>
        <v>1.8048780487804876</v>
      </c>
      <c r="AJ216" s="28">
        <f>INDEX('All applic'!$I$7:$I$59080,V216)</f>
        <v>2</v>
      </c>
      <c r="AK216" s="28">
        <f>INDEX('All applic'!$I$7:$I$59080,W216)</f>
        <v>1</v>
      </c>
      <c r="AL216" s="28">
        <f>INDEX('All applic'!$I$7:$I$59080,X216)</f>
        <v>1</v>
      </c>
      <c r="AM216" s="28">
        <f>INDEX('All applic'!$I$7:$I$59080,Y216)</f>
        <v>1.8048780487804876</v>
      </c>
      <c r="AN216" s="28">
        <f>INDEX('All applic'!$I$7:$I$59080,Z216)</f>
        <v>1</v>
      </c>
      <c r="AP216">
        <f>INDEX('All applic'!$J$7:$J$59080,U216)</f>
        <v>-3.2199999999999999E-2</v>
      </c>
      <c r="AQ216">
        <v>0</v>
      </c>
      <c r="AR216">
        <f>INDEX('All applic'!$J$7:$J$59080,W216)</f>
        <v>-3.2199999999999999E-2</v>
      </c>
      <c r="AS216">
        <v>0</v>
      </c>
      <c r="AT216">
        <v>0</v>
      </c>
      <c r="AU216">
        <v>0</v>
      </c>
    </row>
    <row r="217" spans="1:47" x14ac:dyDescent="0.25">
      <c r="A217" t="str">
        <f t="shared" si="30"/>
        <v>CFLSFm2011CZ03</v>
      </c>
      <c r="B217" t="str">
        <f t="shared" si="31"/>
        <v>CFLSCESFmCZ032011</v>
      </c>
      <c r="C217" t="s">
        <v>118</v>
      </c>
      <c r="D217" t="s">
        <v>130</v>
      </c>
      <c r="E217" t="s">
        <v>1649</v>
      </c>
      <c r="F217" s="89" t="s">
        <v>62</v>
      </c>
      <c r="G217" t="s">
        <v>102</v>
      </c>
      <c r="H217" t="s">
        <v>1662</v>
      </c>
      <c r="I217" s="34">
        <f t="shared" si="26"/>
        <v>0</v>
      </c>
      <c r="J217" s="34">
        <f t="shared" si="27"/>
        <v>0</v>
      </c>
      <c r="K217" s="34">
        <f t="shared" si="28"/>
        <v>0</v>
      </c>
      <c r="M217" s="36">
        <f>VLOOKUP("HV_"&amp;$D217&amp;$E217&amp;VLOOKUP($F217,key!$L$3:$M$13,2,FALSE)&amp;$G217&amp;M$6,'HVAC wts'!$H$7:$R$13254,11,FALSE)</f>
        <v>0</v>
      </c>
      <c r="N217" s="36">
        <f>VLOOKUP("HV_"&amp;$D217&amp;$E217&amp;VLOOKUP($F217,key!$L$3:$M$13,2,FALSE)&amp;$G217&amp;N$6,'HVAC wts'!$H$7:$R$13254,11,FALSE)</f>
        <v>0</v>
      </c>
      <c r="O217" s="36">
        <f>VLOOKUP("HV_"&amp;$D217&amp;$E217&amp;VLOOKUP($F217,key!$L$3:$M$13,2,FALSE)&amp;$G217&amp;O$6,'HVAC wts'!$H$7:$R$13254,11,FALSE)</f>
        <v>0</v>
      </c>
      <c r="P217" s="36">
        <f>VLOOKUP("HV_"&amp;$D217&amp;$E217&amp;VLOOKUP($F217,key!$L$3:$M$13,2,FALSE)&amp;$G217&amp;P$6,'HVAC wts'!$H$7:$R$13254,11,FALSE)</f>
        <v>0</v>
      </c>
      <c r="Q217" s="36">
        <f>VLOOKUP("HV_"&amp;$D217&amp;$E217&amp;VLOOKUP($F217,key!$L$3:$M$13,2,FALSE)&amp;$G217&amp;Q$6,'HVAC wts'!$H$7:$R$13254,11,FALSE)</f>
        <v>0</v>
      </c>
      <c r="R217" s="36">
        <f>VLOOKUP("HV_"&amp;$D217&amp;$E217&amp;VLOOKUP($F217,key!$L$3:$M$13,2,FALSE)&amp;$G217&amp;R$6,'HVAC wts'!$H$7:$R$13254,11,FALSE)</f>
        <v>0</v>
      </c>
      <c r="S217" s="36">
        <f t="shared" si="29"/>
        <v>0</v>
      </c>
      <c r="U217">
        <f>MATCH($A217&amp;U$6,'All applic'!$A$7:$A$59080,0)</f>
        <v>329</v>
      </c>
      <c r="V217">
        <f>MATCH($A217&amp;V$6,'All applic'!$A$7:$A$59080,0)</f>
        <v>330</v>
      </c>
      <c r="W217">
        <f>MATCH($A217&amp;W$6,'All applic'!$A$7:$A$59080,0)</f>
        <v>332</v>
      </c>
      <c r="X217">
        <f>MATCH($A217&amp;X$6,'All applic'!$A$7:$A$59080,0)</f>
        <v>331</v>
      </c>
      <c r="Y217">
        <f>MATCH($A217&amp;Y$6,'All applic'!$A$7:$A$59080,0)</f>
        <v>329</v>
      </c>
      <c r="Z217">
        <f>MATCH($A217&amp;Z$6,'All applic'!$A$7:$A$59080,0)</f>
        <v>332</v>
      </c>
      <c r="AB217" s="28">
        <f>INDEX('All applic'!$H$7:$H$59080,U217)</f>
        <v>1.008</v>
      </c>
      <c r="AC217" s="28">
        <f>INDEX('All applic'!$H$7:$H$59080,V217)</f>
        <v>0.82799999999999996</v>
      </c>
      <c r="AD217" s="28">
        <f>INDEX('All applic'!$H$7:$H$59080,W217)</f>
        <v>0.98599999999999999</v>
      </c>
      <c r="AE217" s="28">
        <f>INDEX('All applic'!$H$7:$H$59080,X217)</f>
        <v>0.61199999999999999</v>
      </c>
      <c r="AF217" s="28">
        <f>INDEX('All applic'!$H$7:$H$59080,Y217)</f>
        <v>1.008</v>
      </c>
      <c r="AG217" s="28">
        <f>INDEX('All applic'!$H$7:$H$59080,Z217)</f>
        <v>0.98599999999999999</v>
      </c>
      <c r="AH217" s="28"/>
      <c r="AI217" s="28">
        <f>INDEX('All applic'!$I$7:$I$59080,U217)</f>
        <v>1.925</v>
      </c>
      <c r="AJ217" s="28">
        <f>INDEX('All applic'!$I$7:$I$59080,V217)</f>
        <v>1.9</v>
      </c>
      <c r="AK217" s="28">
        <f>INDEX('All applic'!$I$7:$I$59080,W217)</f>
        <v>1</v>
      </c>
      <c r="AL217" s="28">
        <f>INDEX('All applic'!$I$7:$I$59080,X217)</f>
        <v>1.0249999999999999</v>
      </c>
      <c r="AM217" s="28">
        <f>INDEX('All applic'!$I$7:$I$59080,Y217)</f>
        <v>1.925</v>
      </c>
      <c r="AN217" s="28">
        <f>INDEX('All applic'!$I$7:$I$59080,Z217)</f>
        <v>1</v>
      </c>
      <c r="AP217">
        <f>INDEX('All applic'!$J$7:$J$59080,U217)</f>
        <v>-2.92E-2</v>
      </c>
      <c r="AQ217">
        <v>0</v>
      </c>
      <c r="AR217">
        <f>INDEX('All applic'!$J$7:$J$59080,W217)</f>
        <v>-2.9399999999999999E-2</v>
      </c>
      <c r="AS217">
        <v>0</v>
      </c>
      <c r="AT217">
        <v>0</v>
      </c>
      <c r="AU217">
        <v>0</v>
      </c>
    </row>
    <row r="218" spans="1:47" x14ac:dyDescent="0.25">
      <c r="A218" t="str">
        <f t="shared" si="30"/>
        <v>CFLSFm2011CZ04</v>
      </c>
      <c r="B218" t="str">
        <f t="shared" si="31"/>
        <v>CFLSCESFmCZ042011</v>
      </c>
      <c r="C218" t="s">
        <v>118</v>
      </c>
      <c r="D218" t="s">
        <v>130</v>
      </c>
      <c r="E218" t="s">
        <v>1649</v>
      </c>
      <c r="F218" s="89" t="s">
        <v>62</v>
      </c>
      <c r="G218" t="s">
        <v>103</v>
      </c>
      <c r="H218" t="s">
        <v>1662</v>
      </c>
      <c r="I218" s="34">
        <f t="shared" si="26"/>
        <v>0</v>
      </c>
      <c r="J218" s="34">
        <f t="shared" si="27"/>
        <v>0</v>
      </c>
      <c r="K218" s="34">
        <f t="shared" si="28"/>
        <v>0</v>
      </c>
      <c r="M218" s="36">
        <f>VLOOKUP("HV_"&amp;$D218&amp;$E218&amp;VLOOKUP($F218,key!$L$3:$M$13,2,FALSE)&amp;$G218&amp;M$6,'HVAC wts'!$H$7:$R$13254,11,FALSE)</f>
        <v>0</v>
      </c>
      <c r="N218" s="36">
        <f>VLOOKUP("HV_"&amp;$D218&amp;$E218&amp;VLOOKUP($F218,key!$L$3:$M$13,2,FALSE)&amp;$G218&amp;N$6,'HVAC wts'!$H$7:$R$13254,11,FALSE)</f>
        <v>0</v>
      </c>
      <c r="O218" s="36">
        <f>VLOOKUP("HV_"&amp;$D218&amp;$E218&amp;VLOOKUP($F218,key!$L$3:$M$13,2,FALSE)&amp;$G218&amp;O$6,'HVAC wts'!$H$7:$R$13254,11,FALSE)</f>
        <v>0</v>
      </c>
      <c r="P218" s="36">
        <f>VLOOKUP("HV_"&amp;$D218&amp;$E218&amp;VLOOKUP($F218,key!$L$3:$M$13,2,FALSE)&amp;$G218&amp;P$6,'HVAC wts'!$H$7:$R$13254,11,FALSE)</f>
        <v>0</v>
      </c>
      <c r="Q218" s="36">
        <f>VLOOKUP("HV_"&amp;$D218&amp;$E218&amp;VLOOKUP($F218,key!$L$3:$M$13,2,FALSE)&amp;$G218&amp;Q$6,'HVAC wts'!$H$7:$R$13254,11,FALSE)</f>
        <v>0</v>
      </c>
      <c r="R218" s="36">
        <f>VLOOKUP("HV_"&amp;$D218&amp;$E218&amp;VLOOKUP($F218,key!$L$3:$M$13,2,FALSE)&amp;$G218&amp;R$6,'HVAC wts'!$H$7:$R$13254,11,FALSE)</f>
        <v>0</v>
      </c>
      <c r="S218" s="36">
        <f t="shared" si="29"/>
        <v>0</v>
      </c>
      <c r="U218">
        <f>MATCH($A218&amp;U$6,'All applic'!$A$7:$A$59080,0)</f>
        <v>333</v>
      </c>
      <c r="V218">
        <f>MATCH($A218&amp;V$6,'All applic'!$A$7:$A$59080,0)</f>
        <v>334</v>
      </c>
      <c r="W218">
        <f>MATCH($A218&amp;W$6,'All applic'!$A$7:$A$59080,0)</f>
        <v>336</v>
      </c>
      <c r="X218">
        <f>MATCH($A218&amp;X$6,'All applic'!$A$7:$A$59080,0)</f>
        <v>335</v>
      </c>
      <c r="Y218">
        <f>MATCH($A218&amp;Y$6,'All applic'!$A$7:$A$59080,0)</f>
        <v>333</v>
      </c>
      <c r="Z218">
        <f>MATCH($A218&amp;Z$6,'All applic'!$A$7:$A$59080,0)</f>
        <v>336</v>
      </c>
      <c r="AB218" s="28">
        <f>INDEX('All applic'!$H$7:$H$59080,U218)</f>
        <v>1.0760000000000001</v>
      </c>
      <c r="AC218" s="28">
        <f>INDEX('All applic'!$H$7:$H$59080,V218)</f>
        <v>0.86599999999999999</v>
      </c>
      <c r="AD218" s="28">
        <f>INDEX('All applic'!$H$7:$H$59080,W218)</f>
        <v>0.98799999999999999</v>
      </c>
      <c r="AE218" s="28">
        <f>INDEX('All applic'!$H$7:$H$59080,X218)</f>
        <v>0.63</v>
      </c>
      <c r="AF218" s="28">
        <f>INDEX('All applic'!$H$7:$H$59080,Y218)</f>
        <v>1.0760000000000001</v>
      </c>
      <c r="AG218" s="28">
        <f>INDEX('All applic'!$H$7:$H$59080,Z218)</f>
        <v>0.98799999999999999</v>
      </c>
      <c r="AH218" s="28"/>
      <c r="AI218" s="28">
        <f>INDEX('All applic'!$I$7:$I$59080,U218)</f>
        <v>1.9318181818181821</v>
      </c>
      <c r="AJ218" s="28">
        <f>INDEX('All applic'!$I$7:$I$59080,V218)</f>
        <v>1.8409090909090911</v>
      </c>
      <c r="AK218" s="28">
        <f>INDEX('All applic'!$I$7:$I$59080,W218)</f>
        <v>1.0227272727272727</v>
      </c>
      <c r="AL218" s="28">
        <f>INDEX('All applic'!$I$7:$I$59080,X218)</f>
        <v>1</v>
      </c>
      <c r="AM218" s="28">
        <f>INDEX('All applic'!$I$7:$I$59080,Y218)</f>
        <v>1.9318181818181821</v>
      </c>
      <c r="AN218" s="28">
        <f>INDEX('All applic'!$I$7:$I$59080,Z218)</f>
        <v>1.0227272727272727</v>
      </c>
      <c r="AP218">
        <f>INDEX('All applic'!$J$7:$J$59080,U218)</f>
        <v>-2.6800000000000001E-2</v>
      </c>
      <c r="AQ218">
        <v>0</v>
      </c>
      <c r="AR218">
        <f>INDEX('All applic'!$J$7:$J$59080,W218)</f>
        <v>-2.6800000000000001E-2</v>
      </c>
      <c r="AS218">
        <v>0</v>
      </c>
      <c r="AT218">
        <v>0</v>
      </c>
      <c r="AU218">
        <v>0</v>
      </c>
    </row>
    <row r="219" spans="1:47" x14ac:dyDescent="0.25">
      <c r="A219" t="str">
        <f t="shared" si="30"/>
        <v>CFLSFm2011CZ05</v>
      </c>
      <c r="B219" t="str">
        <f t="shared" si="31"/>
        <v>CFLSCESFmCZ052011</v>
      </c>
      <c r="C219" t="s">
        <v>118</v>
      </c>
      <c r="D219" t="s">
        <v>130</v>
      </c>
      <c r="E219" t="s">
        <v>1649</v>
      </c>
      <c r="F219" s="89" t="s">
        <v>62</v>
      </c>
      <c r="G219" t="s">
        <v>104</v>
      </c>
      <c r="H219" t="s">
        <v>1662</v>
      </c>
      <c r="I219" s="34">
        <f t="shared" si="26"/>
        <v>0.98616161616161613</v>
      </c>
      <c r="J219" s="34">
        <f t="shared" si="27"/>
        <v>1.8898071625344357</v>
      </c>
      <c r="K219" s="34">
        <f t="shared" si="28"/>
        <v>-2.9993030303030306E-2</v>
      </c>
      <c r="M219" s="36">
        <f>VLOOKUP("HV_"&amp;$D219&amp;$E219&amp;VLOOKUP($F219,key!$L$3:$M$13,2,FALSE)&amp;$G219&amp;M$6,'HVAC wts'!$H$7:$R$13254,11,FALSE)</f>
        <v>42.455999999999996</v>
      </c>
      <c r="N219" s="36">
        <f>VLOOKUP("HV_"&amp;$D219&amp;$E219&amp;VLOOKUP($F219,key!$L$3:$M$13,2,FALSE)&amp;$G219&amp;N$6,'HVAC wts'!$H$7:$R$13254,11,FALSE)</f>
        <v>2.44</v>
      </c>
      <c r="O219" s="36">
        <f>VLOOKUP("HV_"&amp;$D219&amp;$E219&amp;VLOOKUP($F219,key!$L$3:$M$13,2,FALSE)&amp;$G219&amp;O$6,'HVAC wts'!$H$7:$R$13254,11,FALSE)</f>
        <v>0</v>
      </c>
      <c r="P219" s="36">
        <f>VLOOKUP("HV_"&amp;$D219&amp;$E219&amp;VLOOKUP($F219,key!$L$3:$M$13,2,FALSE)&amp;$G219&amp;P$6,'HVAC wts'!$H$7:$R$13254,11,FALSE)</f>
        <v>0</v>
      </c>
      <c r="Q219" s="36">
        <f>VLOOKUP("HV_"&amp;$D219&amp;$E219&amp;VLOOKUP($F219,key!$L$3:$M$13,2,FALSE)&amp;$G219&amp;Q$6,'HVAC wts'!$H$7:$R$13254,11,FALSE)</f>
        <v>3.4159999999999999</v>
      </c>
      <c r="R219" s="36">
        <f>VLOOKUP("HV_"&amp;$D219&amp;$E219&amp;VLOOKUP($F219,key!$L$3:$M$13,2,FALSE)&amp;$G219&amp;R$6,'HVAC wts'!$H$7:$R$13254,11,FALSE)</f>
        <v>0</v>
      </c>
      <c r="S219" s="36">
        <f t="shared" si="29"/>
        <v>48.311999999999991</v>
      </c>
      <c r="U219">
        <f>MATCH($A219&amp;U$6,'All applic'!$A$7:$A$59080,0)</f>
        <v>337</v>
      </c>
      <c r="V219">
        <f>MATCH($A219&amp;V$6,'All applic'!$A$7:$A$59080,0)</f>
        <v>338</v>
      </c>
      <c r="W219">
        <f>MATCH($A219&amp;W$6,'All applic'!$A$7:$A$59080,0)</f>
        <v>340</v>
      </c>
      <c r="X219">
        <f>MATCH($A219&amp;X$6,'All applic'!$A$7:$A$59080,0)</f>
        <v>339</v>
      </c>
      <c r="Y219">
        <f>MATCH($A219&amp;Y$6,'All applic'!$A$7:$A$59080,0)</f>
        <v>337</v>
      </c>
      <c r="Z219">
        <f>MATCH($A219&amp;Z$6,'All applic'!$A$7:$A$59080,0)</f>
        <v>340</v>
      </c>
      <c r="AB219" s="28">
        <f>INDEX('All applic'!$H$7:$H$59080,U219)</f>
        <v>1</v>
      </c>
      <c r="AC219" s="28">
        <f>INDEX('All applic'!$H$7:$H$59080,V219)</f>
        <v>0.72599999999999998</v>
      </c>
      <c r="AD219" s="28">
        <f>INDEX('All applic'!$H$7:$H$59080,W219)</f>
        <v>0.98</v>
      </c>
      <c r="AE219" s="28">
        <f>INDEX('All applic'!$H$7:$H$59080,X219)</f>
        <v>0.44600000000000001</v>
      </c>
      <c r="AF219" s="28">
        <f>INDEX('All applic'!$H$7:$H$59080,Y219)</f>
        <v>1</v>
      </c>
      <c r="AG219" s="28">
        <f>INDEX('All applic'!$H$7:$H$59080,Z219)</f>
        <v>0.98</v>
      </c>
      <c r="AH219" s="28"/>
      <c r="AI219" s="28">
        <f>INDEX('All applic'!$I$7:$I$59080,U219)</f>
        <v>1.8863636363636365</v>
      </c>
      <c r="AJ219" s="28">
        <f>INDEX('All applic'!$I$7:$I$59080,V219)</f>
        <v>1.9545454545454546</v>
      </c>
      <c r="AK219" s="28">
        <f>INDEX('All applic'!$I$7:$I$59080,W219)</f>
        <v>1.0227272727272727</v>
      </c>
      <c r="AL219" s="28">
        <f>INDEX('All applic'!$I$7:$I$59080,X219)</f>
        <v>1</v>
      </c>
      <c r="AM219" s="28">
        <f>INDEX('All applic'!$I$7:$I$59080,Y219)</f>
        <v>1.8863636363636365</v>
      </c>
      <c r="AN219" s="28">
        <f>INDEX('All applic'!$I$7:$I$59080,Z219)</f>
        <v>1.0227272727272727</v>
      </c>
      <c r="AP219">
        <f>INDEX('All applic'!$J$7:$J$59080,U219)</f>
        <v>-3.4130000000000001E-2</v>
      </c>
      <c r="AQ219">
        <v>0</v>
      </c>
      <c r="AR219">
        <f>INDEX('All applic'!$J$7:$J$59080,W219)</f>
        <v>-3.4130000000000001E-2</v>
      </c>
      <c r="AS219">
        <v>0</v>
      </c>
      <c r="AT219">
        <v>0</v>
      </c>
      <c r="AU219">
        <v>0</v>
      </c>
    </row>
    <row r="220" spans="1:47" x14ac:dyDescent="0.25">
      <c r="A220" t="str">
        <f t="shared" si="30"/>
        <v>CFLSFm2011CZ06</v>
      </c>
      <c r="B220" t="str">
        <f t="shared" si="31"/>
        <v>CFLSCESFmCZ062011</v>
      </c>
      <c r="C220" t="s">
        <v>118</v>
      </c>
      <c r="D220" t="s">
        <v>130</v>
      </c>
      <c r="E220" t="s">
        <v>1649</v>
      </c>
      <c r="F220" s="89" t="s">
        <v>62</v>
      </c>
      <c r="G220" t="s">
        <v>105</v>
      </c>
      <c r="H220" t="s">
        <v>1662</v>
      </c>
      <c r="I220" s="34">
        <f t="shared" si="26"/>
        <v>1.036217450989247</v>
      </c>
      <c r="J220" s="34">
        <f t="shared" si="27"/>
        <v>1.5582165566037884</v>
      </c>
      <c r="K220" s="34">
        <f t="shared" si="28"/>
        <v>-2.2145454545454548E-2</v>
      </c>
      <c r="M220" s="36">
        <f>VLOOKUP("HV_"&amp;$D220&amp;$E220&amp;VLOOKUP($F220,key!$L$3:$M$13,2,FALSE)&amp;$G220&amp;M$6,'HVAC wts'!$H$7:$R$13254,11,FALSE)</f>
        <v>5705.5817999999999</v>
      </c>
      <c r="N220" s="36">
        <f>VLOOKUP("HV_"&amp;$D220&amp;$E220&amp;VLOOKUP($F220,key!$L$3:$M$13,2,FALSE)&amp;$G220&amp;N$6,'HVAC wts'!$H$7:$R$13254,11,FALSE)</f>
        <v>327.90700000000004</v>
      </c>
      <c r="O220" s="36">
        <f>VLOOKUP("HV_"&amp;$D220&amp;$E220&amp;VLOOKUP($F220,key!$L$3:$M$13,2,FALSE)&amp;$G220&amp;O$6,'HVAC wts'!$H$7:$R$13254,11,FALSE)</f>
        <v>1813.7934</v>
      </c>
      <c r="P220" s="36">
        <f>VLOOKUP("HV_"&amp;$D220&amp;$E220&amp;VLOOKUP($F220,key!$L$3:$M$13,2,FALSE)&amp;$G220&amp;P$6,'HVAC wts'!$H$7:$R$13254,11,FALSE)</f>
        <v>104.24100000000001</v>
      </c>
      <c r="Q220" s="36">
        <f>VLOOKUP("HV_"&amp;$D220&amp;$E220&amp;VLOOKUP($F220,key!$L$3:$M$13,2,FALSE)&amp;$G220&amp;Q$6,'HVAC wts'!$H$7:$R$13254,11,FALSE)</f>
        <v>459.06980000000004</v>
      </c>
      <c r="R220" s="36">
        <f>VLOOKUP("HV_"&amp;$D220&amp;$E220&amp;VLOOKUP($F220,key!$L$3:$M$13,2,FALSE)&amp;$G220&amp;R$6,'HVAC wts'!$H$7:$R$13254,11,FALSE)</f>
        <v>145.93740000000003</v>
      </c>
      <c r="S220" s="36">
        <f t="shared" si="29"/>
        <v>8556.5303999999996</v>
      </c>
      <c r="U220">
        <f>MATCH($A220&amp;U$6,'All applic'!$A$7:$A$59080,0)</f>
        <v>341</v>
      </c>
      <c r="V220">
        <f>MATCH($A220&amp;V$6,'All applic'!$A$7:$A$59080,0)</f>
        <v>342</v>
      </c>
      <c r="W220">
        <f>MATCH($A220&amp;W$6,'All applic'!$A$7:$A$59080,0)</f>
        <v>344</v>
      </c>
      <c r="X220">
        <f>MATCH($A220&amp;X$6,'All applic'!$A$7:$A$59080,0)</f>
        <v>343</v>
      </c>
      <c r="Y220">
        <f>MATCH($A220&amp;Y$6,'All applic'!$A$7:$A$59080,0)</f>
        <v>341</v>
      </c>
      <c r="Z220">
        <f>MATCH($A220&amp;Z$6,'All applic'!$A$7:$A$59080,0)</f>
        <v>344</v>
      </c>
      <c r="AB220" s="28">
        <f>INDEX('All applic'!$H$7:$H$59080,U220)</f>
        <v>1.0640000000000001</v>
      </c>
      <c r="AC220" s="28">
        <f>INDEX('All applic'!$H$7:$H$59080,V220)</f>
        <v>0.90400000000000003</v>
      </c>
      <c r="AD220" s="28">
        <f>INDEX('All applic'!$H$7:$H$59080,W220)</f>
        <v>0.99</v>
      </c>
      <c r="AE220" s="28">
        <f>INDEX('All applic'!$H$7:$H$59080,X220)</f>
        <v>0.67800000000000005</v>
      </c>
      <c r="AF220" s="28">
        <f>INDEX('All applic'!$H$7:$H$59080,Y220)</f>
        <v>1.0640000000000001</v>
      </c>
      <c r="AG220" s="28">
        <f>INDEX('All applic'!$H$7:$H$59080,Z220)</f>
        <v>0.99</v>
      </c>
      <c r="AH220" s="28"/>
      <c r="AI220" s="28">
        <f>INDEX('All applic'!$I$7:$I$59080,U220)</f>
        <v>1.7272727272727273</v>
      </c>
      <c r="AJ220" s="28">
        <f>INDEX('All applic'!$I$7:$I$59080,V220)</f>
        <v>1.8863636363636365</v>
      </c>
      <c r="AK220" s="28">
        <f>INDEX('All applic'!$I$7:$I$59080,W220)</f>
        <v>1</v>
      </c>
      <c r="AL220" s="28">
        <f>INDEX('All applic'!$I$7:$I$59080,X220)</f>
        <v>1.0227272727272727</v>
      </c>
      <c r="AM220" s="28">
        <f>INDEX('All applic'!$I$7:$I$59080,Y220)</f>
        <v>1.7272727272727273</v>
      </c>
      <c r="AN220" s="28">
        <f>INDEX('All applic'!$I$7:$I$59080,Z220)</f>
        <v>1</v>
      </c>
      <c r="AP220">
        <f>INDEX('All applic'!$J$7:$J$59080,U220)</f>
        <v>-2.52E-2</v>
      </c>
      <c r="AQ220">
        <v>0</v>
      </c>
      <c r="AR220">
        <f>INDEX('All applic'!$J$7:$J$59080,W220)</f>
        <v>-2.52E-2</v>
      </c>
      <c r="AS220">
        <v>0</v>
      </c>
      <c r="AT220">
        <v>0</v>
      </c>
      <c r="AU220">
        <v>0</v>
      </c>
    </row>
    <row r="221" spans="1:47" x14ac:dyDescent="0.25">
      <c r="A221" t="str">
        <f t="shared" si="30"/>
        <v>CFLSFm2011CZ07</v>
      </c>
      <c r="B221" t="str">
        <f t="shared" si="31"/>
        <v>CFLSCESFmCZ072011</v>
      </c>
      <c r="C221" t="s">
        <v>118</v>
      </c>
      <c r="D221" t="s">
        <v>130</v>
      </c>
      <c r="E221" t="s">
        <v>1649</v>
      </c>
      <c r="F221" s="89" t="s">
        <v>62</v>
      </c>
      <c r="G221" t="s">
        <v>106</v>
      </c>
      <c r="H221" t="s">
        <v>1662</v>
      </c>
      <c r="I221" s="34">
        <f t="shared" si="26"/>
        <v>0</v>
      </c>
      <c r="J221" s="34">
        <f t="shared" si="27"/>
        <v>0</v>
      </c>
      <c r="K221" s="34">
        <f t="shared" si="28"/>
        <v>0</v>
      </c>
      <c r="M221" s="36">
        <f>VLOOKUP("HV_"&amp;$D221&amp;$E221&amp;VLOOKUP($F221,key!$L$3:$M$13,2,FALSE)&amp;$G221&amp;M$6,'HVAC wts'!$H$7:$R$13254,11,FALSE)</f>
        <v>0</v>
      </c>
      <c r="N221" s="36">
        <f>VLOOKUP("HV_"&amp;$D221&amp;$E221&amp;VLOOKUP($F221,key!$L$3:$M$13,2,FALSE)&amp;$G221&amp;N$6,'HVAC wts'!$H$7:$R$13254,11,FALSE)</f>
        <v>0</v>
      </c>
      <c r="O221" s="36">
        <f>VLOOKUP("HV_"&amp;$D221&amp;$E221&amp;VLOOKUP($F221,key!$L$3:$M$13,2,FALSE)&amp;$G221&amp;O$6,'HVAC wts'!$H$7:$R$13254,11,FALSE)</f>
        <v>0</v>
      </c>
      <c r="P221" s="36">
        <f>VLOOKUP("HV_"&amp;$D221&amp;$E221&amp;VLOOKUP($F221,key!$L$3:$M$13,2,FALSE)&amp;$G221&amp;P$6,'HVAC wts'!$H$7:$R$13254,11,FALSE)</f>
        <v>0</v>
      </c>
      <c r="Q221" s="36">
        <f>VLOOKUP("HV_"&amp;$D221&amp;$E221&amp;VLOOKUP($F221,key!$L$3:$M$13,2,FALSE)&amp;$G221&amp;Q$6,'HVAC wts'!$H$7:$R$13254,11,FALSE)</f>
        <v>0</v>
      </c>
      <c r="R221" s="36">
        <f>VLOOKUP("HV_"&amp;$D221&amp;$E221&amp;VLOOKUP($F221,key!$L$3:$M$13,2,FALSE)&amp;$G221&amp;R$6,'HVAC wts'!$H$7:$R$13254,11,FALSE)</f>
        <v>0</v>
      </c>
      <c r="S221" s="36">
        <f t="shared" si="29"/>
        <v>0</v>
      </c>
      <c r="U221">
        <f>MATCH($A221&amp;U$6,'All applic'!$A$7:$A$59080,0)</f>
        <v>345</v>
      </c>
      <c r="V221">
        <f>MATCH($A221&amp;V$6,'All applic'!$A$7:$A$59080,0)</f>
        <v>346</v>
      </c>
      <c r="W221">
        <f>MATCH($A221&amp;W$6,'All applic'!$A$7:$A$59080,0)</f>
        <v>348</v>
      </c>
      <c r="X221">
        <f>MATCH($A221&amp;X$6,'All applic'!$A$7:$A$59080,0)</f>
        <v>347</v>
      </c>
      <c r="Y221">
        <f>MATCH($A221&amp;Y$6,'All applic'!$A$7:$A$59080,0)</f>
        <v>345</v>
      </c>
      <c r="Z221">
        <f>MATCH($A221&amp;Z$6,'All applic'!$A$7:$A$59080,0)</f>
        <v>348</v>
      </c>
      <c r="AB221" s="28">
        <f>INDEX('All applic'!$H$7:$H$59080,U221)</f>
        <v>1.1160000000000001</v>
      </c>
      <c r="AC221" s="28">
        <f>INDEX('All applic'!$H$7:$H$59080,V221)</f>
        <v>1.028</v>
      </c>
      <c r="AD221" s="28">
        <f>INDEX('All applic'!$H$7:$H$59080,W221)</f>
        <v>0.996</v>
      </c>
      <c r="AE221" s="28">
        <f>INDEX('All applic'!$H$7:$H$59080,X221)</f>
        <v>0.80200000000000005</v>
      </c>
      <c r="AF221" s="28">
        <f>INDEX('All applic'!$H$7:$H$59080,Y221)</f>
        <v>1.1160000000000001</v>
      </c>
      <c r="AG221" s="28">
        <f>INDEX('All applic'!$H$7:$H$59080,Z221)</f>
        <v>0.996</v>
      </c>
      <c r="AH221" s="28"/>
      <c r="AI221" s="28">
        <f>INDEX('All applic'!$I$7:$I$59080,U221)</f>
        <v>1.2954545454545456</v>
      </c>
      <c r="AJ221" s="28">
        <f>INDEX('All applic'!$I$7:$I$59080,V221)</f>
        <v>1.6136363636363635</v>
      </c>
      <c r="AK221" s="28">
        <f>INDEX('All applic'!$I$7:$I$59080,W221)</f>
        <v>1</v>
      </c>
      <c r="AL221" s="28">
        <f>INDEX('All applic'!$I$7:$I$59080,X221)</f>
        <v>1</v>
      </c>
      <c r="AM221" s="28">
        <f>INDEX('All applic'!$I$7:$I$59080,Y221)</f>
        <v>1.2954545454545456</v>
      </c>
      <c r="AN221" s="28">
        <f>INDEX('All applic'!$I$7:$I$59080,Z221)</f>
        <v>1</v>
      </c>
      <c r="AP221">
        <f>INDEX('All applic'!$J$7:$J$59080,U221)</f>
        <v>-1.694E-2</v>
      </c>
      <c r="AQ221">
        <v>0</v>
      </c>
      <c r="AR221">
        <f>INDEX('All applic'!$J$7:$J$59080,W221)</f>
        <v>-1.704E-2</v>
      </c>
      <c r="AS221">
        <v>0</v>
      </c>
      <c r="AT221">
        <v>0</v>
      </c>
      <c r="AU221">
        <v>0</v>
      </c>
    </row>
    <row r="222" spans="1:47" x14ac:dyDescent="0.25">
      <c r="A222" t="str">
        <f t="shared" si="30"/>
        <v>CFLSFm2011CZ08</v>
      </c>
      <c r="B222" t="str">
        <f t="shared" si="31"/>
        <v>CFLSCESFmCZ082011</v>
      </c>
      <c r="C222" t="s">
        <v>118</v>
      </c>
      <c r="D222" t="s">
        <v>130</v>
      </c>
      <c r="E222" t="s">
        <v>1649</v>
      </c>
      <c r="F222" s="89" t="s">
        <v>62</v>
      </c>
      <c r="G222" t="s">
        <v>107</v>
      </c>
      <c r="H222" t="s">
        <v>1662</v>
      </c>
      <c r="I222" s="34">
        <f t="shared" si="26"/>
        <v>1.0997573064727868</v>
      </c>
      <c r="J222" s="34">
        <f t="shared" si="27"/>
        <v>1.3325156847453512</v>
      </c>
      <c r="K222" s="34">
        <f t="shared" si="28"/>
        <v>-1.5057622275783262E-2</v>
      </c>
      <c r="M222" s="36">
        <f>VLOOKUP("HV_"&amp;$D222&amp;$E222&amp;VLOOKUP($F222,key!$L$3:$M$13,2,FALSE)&amp;$G222&amp;M$6,'HVAC wts'!$H$7:$R$13254,11,FALSE)</f>
        <v>3808.7208000000001</v>
      </c>
      <c r="N222" s="36">
        <f>VLOOKUP("HV_"&amp;$D222&amp;$E222&amp;VLOOKUP($F222,key!$L$3:$M$13,2,FALSE)&amp;$G222&amp;N$6,'HVAC wts'!$H$7:$R$13254,11,FALSE)</f>
        <v>218.89200000000002</v>
      </c>
      <c r="O222" s="36">
        <f>VLOOKUP("HV_"&amp;$D222&amp;$E222&amp;VLOOKUP($F222,key!$L$3:$M$13,2,FALSE)&amp;$G222&amp;O$6,'HVAC wts'!$H$7:$R$13254,11,FALSE)</f>
        <v>1655.5404000000001</v>
      </c>
      <c r="P222" s="36">
        <f>VLOOKUP("HV_"&amp;$D222&amp;$E222&amp;VLOOKUP($F222,key!$L$3:$M$13,2,FALSE)&amp;$G222&amp;P$6,'HVAC wts'!$H$7:$R$13254,11,FALSE)</f>
        <v>95.146000000000015</v>
      </c>
      <c r="Q222" s="36">
        <f>VLOOKUP("HV_"&amp;$D222&amp;$E222&amp;VLOOKUP($F222,key!$L$3:$M$13,2,FALSE)&amp;$G222&amp;Q$6,'HVAC wts'!$H$7:$R$13254,11,FALSE)</f>
        <v>306.44880000000006</v>
      </c>
      <c r="R222" s="36">
        <f>VLOOKUP("HV_"&amp;$D222&amp;$E222&amp;VLOOKUP($F222,key!$L$3:$M$13,2,FALSE)&amp;$G222&amp;R$6,'HVAC wts'!$H$7:$R$13254,11,FALSE)</f>
        <v>133.20440000000002</v>
      </c>
      <c r="S222" s="36">
        <f t="shared" si="29"/>
        <v>6217.9523999999992</v>
      </c>
      <c r="U222">
        <f>MATCH($A222&amp;U$6,'All applic'!$A$7:$A$59080,0)</f>
        <v>349</v>
      </c>
      <c r="V222">
        <f>MATCH($A222&amp;V$6,'All applic'!$A$7:$A$59080,0)</f>
        <v>350</v>
      </c>
      <c r="W222">
        <f>MATCH($A222&amp;W$6,'All applic'!$A$7:$A$59080,0)</f>
        <v>352</v>
      </c>
      <c r="X222">
        <f>MATCH($A222&amp;X$6,'All applic'!$A$7:$A$59080,0)</f>
        <v>351</v>
      </c>
      <c r="Y222">
        <f>MATCH($A222&amp;Y$6,'All applic'!$A$7:$A$59080,0)</f>
        <v>349</v>
      </c>
      <c r="Z222">
        <f>MATCH($A222&amp;Z$6,'All applic'!$A$7:$A$59080,0)</f>
        <v>352</v>
      </c>
      <c r="AB222" s="28">
        <f>INDEX('All applic'!$H$7:$H$59080,U222)</f>
        <v>1.1539999999999999</v>
      </c>
      <c r="AC222" s="28">
        <f>INDEX('All applic'!$H$7:$H$59080,V222)</f>
        <v>1.0660000000000001</v>
      </c>
      <c r="AD222" s="28">
        <f>INDEX('All applic'!$H$7:$H$59080,W222)</f>
        <v>0.996</v>
      </c>
      <c r="AE222" s="28">
        <f>INDEX('All applic'!$H$7:$H$59080,X222)</f>
        <v>0.78200000000000003</v>
      </c>
      <c r="AF222" s="28">
        <f>INDEX('All applic'!$H$7:$H$59080,Y222)</f>
        <v>1.1539999999999999</v>
      </c>
      <c r="AG222" s="28">
        <f>INDEX('All applic'!$H$7:$H$59080,Z222)</f>
        <v>0.996</v>
      </c>
      <c r="AH222" s="28"/>
      <c r="AI222" s="28">
        <f>INDEX('All applic'!$I$7:$I$59080,U222)</f>
        <v>1.4545454545454546</v>
      </c>
      <c r="AJ222" s="28">
        <f>INDEX('All applic'!$I$7:$I$59080,V222)</f>
        <v>1.7045454545454546</v>
      </c>
      <c r="AK222" s="28">
        <f>INDEX('All applic'!$I$7:$I$59080,W222)</f>
        <v>1.0227272727272727</v>
      </c>
      <c r="AL222" s="28">
        <f>INDEX('All applic'!$I$7:$I$59080,X222)</f>
        <v>1.0227272727272727</v>
      </c>
      <c r="AM222" s="28">
        <f>INDEX('All applic'!$I$7:$I$59080,Y222)</f>
        <v>1.4545454545454546</v>
      </c>
      <c r="AN222" s="28">
        <f>INDEX('All applic'!$I$7:$I$59080,Z222)</f>
        <v>1.0227272727272727</v>
      </c>
      <c r="AP222">
        <f>INDEX('All applic'!$J$7:$J$59080,U222)</f>
        <v>-1.7079999999999998E-2</v>
      </c>
      <c r="AQ222">
        <v>0</v>
      </c>
      <c r="AR222">
        <f>INDEX('All applic'!$J$7:$J$59080,W222)</f>
        <v>-1.7260000000000001E-2</v>
      </c>
      <c r="AS222">
        <v>0</v>
      </c>
      <c r="AT222">
        <v>0</v>
      </c>
      <c r="AU222">
        <v>0</v>
      </c>
    </row>
    <row r="223" spans="1:47" x14ac:dyDescent="0.25">
      <c r="A223" t="str">
        <f t="shared" si="30"/>
        <v>CFLSFm2011CZ09</v>
      </c>
      <c r="B223" t="str">
        <f t="shared" si="31"/>
        <v>CFLSCESFmCZ092011</v>
      </c>
      <c r="C223" t="s">
        <v>118</v>
      </c>
      <c r="D223" t="s">
        <v>130</v>
      </c>
      <c r="E223" t="s">
        <v>1649</v>
      </c>
      <c r="F223" s="89" t="s">
        <v>62</v>
      </c>
      <c r="G223" t="s">
        <v>108</v>
      </c>
      <c r="H223" t="s">
        <v>1662</v>
      </c>
      <c r="I223" s="34">
        <f t="shared" si="26"/>
        <v>1.1060404040404039</v>
      </c>
      <c r="J223" s="34">
        <f t="shared" si="27"/>
        <v>1.5068870523415976</v>
      </c>
      <c r="K223" s="34">
        <f t="shared" si="28"/>
        <v>-1.6907878787878788E-2</v>
      </c>
      <c r="M223" s="36">
        <f>VLOOKUP("HV_"&amp;$D223&amp;$E223&amp;VLOOKUP($F223,key!$L$3:$M$13,2,FALSE)&amp;$G223&amp;M$6,'HVAC wts'!$H$7:$R$13254,11,FALSE)</f>
        <v>5905.0032000000001</v>
      </c>
      <c r="N223" s="36">
        <f>VLOOKUP("HV_"&amp;$D223&amp;$E223&amp;VLOOKUP($F223,key!$L$3:$M$13,2,FALSE)&amp;$G223&amp;N$6,'HVAC wts'!$H$7:$R$13254,11,FALSE)</f>
        <v>339.36799999999999</v>
      </c>
      <c r="O223" s="36">
        <f>VLOOKUP("HV_"&amp;$D223&amp;$E223&amp;VLOOKUP($F223,key!$L$3:$M$13,2,FALSE)&amp;$G223&amp;O$6,'HVAC wts'!$H$7:$R$13254,11,FALSE)</f>
        <v>0</v>
      </c>
      <c r="P223" s="36">
        <f>VLOOKUP("HV_"&amp;$D223&amp;$E223&amp;VLOOKUP($F223,key!$L$3:$M$13,2,FALSE)&amp;$G223&amp;P$6,'HVAC wts'!$H$7:$R$13254,11,FALSE)</f>
        <v>0</v>
      </c>
      <c r="Q223" s="36">
        <f>VLOOKUP("HV_"&amp;$D223&amp;$E223&amp;VLOOKUP($F223,key!$L$3:$M$13,2,FALSE)&amp;$G223&amp;Q$6,'HVAC wts'!$H$7:$R$13254,11,FALSE)</f>
        <v>475.11520000000002</v>
      </c>
      <c r="R223" s="36">
        <f>VLOOKUP("HV_"&amp;$D223&amp;$E223&amp;VLOOKUP($F223,key!$L$3:$M$13,2,FALSE)&amp;$G223&amp;R$6,'HVAC wts'!$H$7:$R$13254,11,FALSE)</f>
        <v>0</v>
      </c>
      <c r="S223" s="36">
        <f t="shared" si="29"/>
        <v>6719.4864000000007</v>
      </c>
      <c r="U223">
        <f>MATCH($A223&amp;U$6,'All applic'!$A$7:$A$59080,0)</f>
        <v>353</v>
      </c>
      <c r="V223">
        <f>MATCH($A223&amp;V$6,'All applic'!$A$7:$A$59080,0)</f>
        <v>354</v>
      </c>
      <c r="W223">
        <f>MATCH($A223&amp;W$6,'All applic'!$A$7:$A$59080,0)</f>
        <v>356</v>
      </c>
      <c r="X223">
        <f>MATCH($A223&amp;X$6,'All applic'!$A$7:$A$59080,0)</f>
        <v>355</v>
      </c>
      <c r="Y223">
        <f>MATCH($A223&amp;Y$6,'All applic'!$A$7:$A$59080,0)</f>
        <v>353</v>
      </c>
      <c r="Z223">
        <f>MATCH($A223&amp;Z$6,'All applic'!$A$7:$A$59080,0)</f>
        <v>356</v>
      </c>
      <c r="AB223" s="28">
        <f>INDEX('All applic'!$H$7:$H$59080,U223)</f>
        <v>1.1120000000000001</v>
      </c>
      <c r="AC223" s="28">
        <f>INDEX('All applic'!$H$7:$H$59080,V223)</f>
        <v>0.99399999999999999</v>
      </c>
      <c r="AD223" s="28">
        <f>INDEX('All applic'!$H$7:$H$59080,W223)</f>
        <v>0.99399999999999999</v>
      </c>
      <c r="AE223" s="28">
        <f>INDEX('All applic'!$H$7:$H$59080,X223)</f>
        <v>0.72599999999999998</v>
      </c>
      <c r="AF223" s="28">
        <f>INDEX('All applic'!$H$7:$H$59080,Y223)</f>
        <v>1.1120000000000001</v>
      </c>
      <c r="AG223" s="28">
        <f>INDEX('All applic'!$H$7:$H$59080,Z223)</f>
        <v>0.99399999999999999</v>
      </c>
      <c r="AH223" s="28"/>
      <c r="AI223" s="28">
        <f>INDEX('All applic'!$I$7:$I$59080,U223)</f>
        <v>1.5000000000000002</v>
      </c>
      <c r="AJ223" s="28">
        <f>INDEX('All applic'!$I$7:$I$59080,V223)</f>
        <v>1.6363636363636362</v>
      </c>
      <c r="AK223" s="28">
        <f>INDEX('All applic'!$I$7:$I$59080,W223)</f>
        <v>1</v>
      </c>
      <c r="AL223" s="28">
        <f>INDEX('All applic'!$I$7:$I$59080,X223)</f>
        <v>1.0227272727272727</v>
      </c>
      <c r="AM223" s="28">
        <f>INDEX('All applic'!$I$7:$I$59080,Y223)</f>
        <v>1.5000000000000002</v>
      </c>
      <c r="AN223" s="28">
        <f>INDEX('All applic'!$I$7:$I$59080,Z223)</f>
        <v>1</v>
      </c>
      <c r="AP223">
        <f>INDEX('All applic'!$J$7:$J$59080,U223)</f>
        <v>-1.924E-2</v>
      </c>
      <c r="AQ223">
        <v>0</v>
      </c>
      <c r="AR223">
        <f>INDEX('All applic'!$J$7:$J$59080,W223)</f>
        <v>-1.9280000000000002E-2</v>
      </c>
      <c r="AS223">
        <v>0</v>
      </c>
      <c r="AT223">
        <v>0</v>
      </c>
      <c r="AU223">
        <v>0</v>
      </c>
    </row>
    <row r="224" spans="1:47" x14ac:dyDescent="0.25">
      <c r="A224" t="str">
        <f t="shared" si="30"/>
        <v>CFLSFm2011CZ10</v>
      </c>
      <c r="B224" t="str">
        <f t="shared" si="31"/>
        <v>CFLSCESFmCZ102011</v>
      </c>
      <c r="C224" t="s">
        <v>118</v>
      </c>
      <c r="D224" t="s">
        <v>130</v>
      </c>
      <c r="E224" t="s">
        <v>1649</v>
      </c>
      <c r="F224" s="89" t="s">
        <v>62</v>
      </c>
      <c r="G224" t="s">
        <v>109</v>
      </c>
      <c r="H224" t="s">
        <v>1662</v>
      </c>
      <c r="I224" s="34">
        <f t="shared" si="26"/>
        <v>1.1064006527886441</v>
      </c>
      <c r="J224" s="34">
        <f t="shared" si="27"/>
        <v>1.3900581394663976</v>
      </c>
      <c r="K224" s="34">
        <f t="shared" si="28"/>
        <v>-2.1618609897944712E-2</v>
      </c>
      <c r="M224" s="36">
        <f>VLOOKUP("HV_"&amp;$D224&amp;$E224&amp;VLOOKUP($F224,key!$L$3:$M$13,2,FALSE)&amp;$G224&amp;M$6,'HVAC wts'!$H$7:$R$13254,11,FALSE)</f>
        <v>20431.8282</v>
      </c>
      <c r="N224" s="36">
        <f>VLOOKUP("HV_"&amp;$D224&amp;$E224&amp;VLOOKUP($F224,key!$L$3:$M$13,2,FALSE)&amp;$G224&amp;N$6,'HVAC wts'!$H$7:$R$13254,11,FALSE)</f>
        <v>1174.2430000000002</v>
      </c>
      <c r="O224" s="36">
        <f>VLOOKUP("HV_"&amp;$D224&amp;$E224&amp;VLOOKUP($F224,key!$L$3:$M$13,2,FALSE)&amp;$G224&amp;O$6,'HVAC wts'!$H$7:$R$13254,11,FALSE)</f>
        <v>49.885800000000124</v>
      </c>
      <c r="P224" s="36">
        <f>VLOOKUP("HV_"&amp;$D224&amp;$E224&amp;VLOOKUP($F224,key!$L$3:$M$13,2,FALSE)&amp;$G224&amp;P$6,'HVAC wts'!$H$7:$R$13254,11,FALSE)</f>
        <v>2.8670000000000075</v>
      </c>
      <c r="Q224" s="36">
        <f>VLOOKUP("HV_"&amp;$D224&amp;$E224&amp;VLOOKUP($F224,key!$L$3:$M$13,2,FALSE)&amp;$G224&amp;Q$6,'HVAC wts'!$H$7:$R$13254,11,FALSE)</f>
        <v>1643.9402000000002</v>
      </c>
      <c r="R224" s="36">
        <f>VLOOKUP("HV_"&amp;$D224&amp;$E224&amp;VLOOKUP($F224,key!$L$3:$M$13,2,FALSE)&amp;$G224&amp;R$6,'HVAC wts'!$H$7:$R$13254,11,FALSE)</f>
        <v>4.0138000000000105</v>
      </c>
      <c r="S224" s="36">
        <f t="shared" si="29"/>
        <v>23306.777999999998</v>
      </c>
      <c r="U224">
        <f>MATCH($A224&amp;U$6,'All applic'!$A$7:$A$59080,0)</f>
        <v>357</v>
      </c>
      <c r="V224">
        <f>MATCH($A224&amp;V$6,'All applic'!$A$7:$A$59080,0)</f>
        <v>358</v>
      </c>
      <c r="W224">
        <f>MATCH($A224&amp;W$6,'All applic'!$A$7:$A$59080,0)</f>
        <v>360</v>
      </c>
      <c r="X224">
        <f>MATCH($A224&amp;X$6,'All applic'!$A$7:$A$59080,0)</f>
        <v>359</v>
      </c>
      <c r="Y224">
        <f>MATCH($A224&amp;Y$6,'All applic'!$A$7:$A$59080,0)</f>
        <v>357</v>
      </c>
      <c r="Z224">
        <f>MATCH($A224&amp;Z$6,'All applic'!$A$7:$A$59080,0)</f>
        <v>360</v>
      </c>
      <c r="AB224" s="28">
        <f>INDEX('All applic'!$H$7:$H$59080,U224)</f>
        <v>1.1140000000000001</v>
      </c>
      <c r="AC224" s="28">
        <f>INDEX('All applic'!$H$7:$H$59080,V224)</f>
        <v>0.97</v>
      </c>
      <c r="AD224" s="28">
        <f>INDEX('All applic'!$H$7:$H$59080,W224)</f>
        <v>0.99</v>
      </c>
      <c r="AE224" s="28">
        <f>INDEX('All applic'!$H$7:$H$59080,X224)</f>
        <v>0.64600000000000002</v>
      </c>
      <c r="AF224" s="28">
        <f>INDEX('All applic'!$H$7:$H$59080,Y224)</f>
        <v>1.1140000000000001</v>
      </c>
      <c r="AG224" s="28">
        <f>INDEX('All applic'!$H$7:$H$59080,Z224)</f>
        <v>0.99</v>
      </c>
      <c r="AH224" s="28"/>
      <c r="AI224" s="28">
        <f>INDEX('All applic'!$I$7:$I$59080,U224)</f>
        <v>1.3863636363636365</v>
      </c>
      <c r="AJ224" s="28">
        <f>INDEX('All applic'!$I$7:$I$59080,V224)</f>
        <v>1.4772727272727275</v>
      </c>
      <c r="AK224" s="28">
        <f>INDEX('All applic'!$I$7:$I$59080,W224)</f>
        <v>1.0227272727272727</v>
      </c>
      <c r="AL224" s="28">
        <f>INDEX('All applic'!$I$7:$I$59080,X224)</f>
        <v>1.0227272727272727</v>
      </c>
      <c r="AM224" s="28">
        <f>INDEX('All applic'!$I$7:$I$59080,Y224)</f>
        <v>1.3863636363636365</v>
      </c>
      <c r="AN224" s="28">
        <f>INDEX('All applic'!$I$7:$I$59080,Z224)</f>
        <v>1.0227272727272727</v>
      </c>
      <c r="AP224">
        <f>INDEX('All applic'!$J$7:$J$59080,U224)</f>
        <v>-2.46E-2</v>
      </c>
      <c r="AQ224">
        <v>0</v>
      </c>
      <c r="AR224">
        <f>INDEX('All applic'!$J$7:$J$59080,W224)</f>
        <v>-2.4799999999999999E-2</v>
      </c>
      <c r="AS224">
        <v>0</v>
      </c>
      <c r="AT224">
        <v>0</v>
      </c>
      <c r="AU224">
        <v>0</v>
      </c>
    </row>
    <row r="225" spans="1:47" x14ac:dyDescent="0.25">
      <c r="A225" t="str">
        <f t="shared" si="30"/>
        <v>CFLSFm2011CZ11</v>
      </c>
      <c r="B225" t="str">
        <f t="shared" si="31"/>
        <v>CFLSCESFmCZ112011</v>
      </c>
      <c r="C225" t="s">
        <v>118</v>
      </c>
      <c r="D225" t="s">
        <v>130</v>
      </c>
      <c r="E225" t="s">
        <v>1649</v>
      </c>
      <c r="F225" s="89" t="s">
        <v>62</v>
      </c>
      <c r="G225" t="s">
        <v>110</v>
      </c>
      <c r="H225" t="s">
        <v>1662</v>
      </c>
      <c r="I225" s="34">
        <f t="shared" si="26"/>
        <v>0</v>
      </c>
      <c r="J225" s="34">
        <f t="shared" si="27"/>
        <v>0</v>
      </c>
      <c r="K225" s="34">
        <f t="shared" si="28"/>
        <v>0</v>
      </c>
      <c r="M225" s="36">
        <f>VLOOKUP("HV_"&amp;$D225&amp;$E225&amp;VLOOKUP($F225,key!$L$3:$M$13,2,FALSE)&amp;$G225&amp;M$6,'HVAC wts'!$H$7:$R$13254,11,FALSE)</f>
        <v>0</v>
      </c>
      <c r="N225" s="36">
        <f>VLOOKUP("HV_"&amp;$D225&amp;$E225&amp;VLOOKUP($F225,key!$L$3:$M$13,2,FALSE)&amp;$G225&amp;N$6,'HVAC wts'!$H$7:$R$13254,11,FALSE)</f>
        <v>0</v>
      </c>
      <c r="O225" s="36">
        <f>VLOOKUP("HV_"&amp;$D225&amp;$E225&amp;VLOOKUP($F225,key!$L$3:$M$13,2,FALSE)&amp;$G225&amp;O$6,'HVAC wts'!$H$7:$R$13254,11,FALSE)</f>
        <v>0</v>
      </c>
      <c r="P225" s="36">
        <f>VLOOKUP("HV_"&amp;$D225&amp;$E225&amp;VLOOKUP($F225,key!$L$3:$M$13,2,FALSE)&amp;$G225&amp;P$6,'HVAC wts'!$H$7:$R$13254,11,FALSE)</f>
        <v>0</v>
      </c>
      <c r="Q225" s="36">
        <f>VLOOKUP("HV_"&amp;$D225&amp;$E225&amp;VLOOKUP($F225,key!$L$3:$M$13,2,FALSE)&amp;$G225&amp;Q$6,'HVAC wts'!$H$7:$R$13254,11,FALSE)</f>
        <v>0</v>
      </c>
      <c r="R225" s="36">
        <f>VLOOKUP("HV_"&amp;$D225&amp;$E225&amp;VLOOKUP($F225,key!$L$3:$M$13,2,FALSE)&amp;$G225&amp;R$6,'HVAC wts'!$H$7:$R$13254,11,FALSE)</f>
        <v>0</v>
      </c>
      <c r="S225" s="36">
        <f t="shared" si="29"/>
        <v>0</v>
      </c>
      <c r="U225">
        <f>MATCH($A225&amp;U$6,'All applic'!$A$7:$A$59080,0)</f>
        <v>361</v>
      </c>
      <c r="V225">
        <f>MATCH($A225&amp;V$6,'All applic'!$A$7:$A$59080,0)</f>
        <v>362</v>
      </c>
      <c r="W225">
        <f>MATCH($A225&amp;W$6,'All applic'!$A$7:$A$59080,0)</f>
        <v>364</v>
      </c>
      <c r="X225">
        <f>MATCH($A225&amp;X$6,'All applic'!$A$7:$A$59080,0)</f>
        <v>363</v>
      </c>
      <c r="Y225">
        <f>MATCH($A225&amp;Y$6,'All applic'!$A$7:$A$59080,0)</f>
        <v>361</v>
      </c>
      <c r="Z225">
        <f>MATCH($A225&amp;Z$6,'All applic'!$A$7:$A$59080,0)</f>
        <v>364</v>
      </c>
      <c r="AB225" s="28">
        <f>INDEX('All applic'!$H$7:$H$59080,U225)</f>
        <v>1.1040000000000001</v>
      </c>
      <c r="AC225" s="28">
        <f>INDEX('All applic'!$H$7:$H$59080,V225)</f>
        <v>0.92200000000000004</v>
      </c>
      <c r="AD225" s="28">
        <f>INDEX('All applic'!$H$7:$H$59080,W225)</f>
        <v>0.99</v>
      </c>
      <c r="AE225" s="28">
        <f>INDEX('All applic'!$H$7:$H$59080,X225)</f>
        <v>0.63200000000000001</v>
      </c>
      <c r="AF225" s="28">
        <f>INDEX('All applic'!$H$7:$H$59080,Y225)</f>
        <v>1.1040000000000001</v>
      </c>
      <c r="AG225" s="28">
        <f>INDEX('All applic'!$H$7:$H$59080,Z225)</f>
        <v>0.99</v>
      </c>
      <c r="AH225" s="28"/>
      <c r="AI225" s="28">
        <f>INDEX('All applic'!$I$7:$I$59080,U225)</f>
        <v>1.5853658536585367</v>
      </c>
      <c r="AJ225" s="28">
        <f>INDEX('All applic'!$I$7:$I$59080,V225)</f>
        <v>1.6341463414634148</v>
      </c>
      <c r="AK225" s="28">
        <f>INDEX('All applic'!$I$7:$I$59080,W225)</f>
        <v>1</v>
      </c>
      <c r="AL225" s="28">
        <f>INDEX('All applic'!$I$7:$I$59080,X225)</f>
        <v>1</v>
      </c>
      <c r="AM225" s="28">
        <f>INDEX('All applic'!$I$7:$I$59080,Y225)</f>
        <v>1.5853658536585367</v>
      </c>
      <c r="AN225" s="28">
        <f>INDEX('All applic'!$I$7:$I$59080,Z225)</f>
        <v>1</v>
      </c>
      <c r="AP225">
        <f>INDEX('All applic'!$J$7:$J$59080,U225)</f>
        <v>-2.5399999999999999E-2</v>
      </c>
      <c r="AQ225">
        <v>0</v>
      </c>
      <c r="AR225">
        <f>INDEX('All applic'!$J$7:$J$59080,W225)</f>
        <v>-2.5399999999999999E-2</v>
      </c>
      <c r="AS225">
        <v>0</v>
      </c>
      <c r="AT225">
        <v>0</v>
      </c>
      <c r="AU225">
        <v>0</v>
      </c>
    </row>
    <row r="226" spans="1:47" x14ac:dyDescent="0.25">
      <c r="A226" t="str">
        <f t="shared" si="30"/>
        <v>CFLSFm2011CZ12</v>
      </c>
      <c r="B226" t="str">
        <f t="shared" si="31"/>
        <v>CFLSCESFmCZ122011</v>
      </c>
      <c r="C226" t="s">
        <v>118</v>
      </c>
      <c r="D226" t="s">
        <v>130</v>
      </c>
      <c r="E226" t="s">
        <v>1649</v>
      </c>
      <c r="F226" s="89" t="s">
        <v>62</v>
      </c>
      <c r="G226" t="s">
        <v>111</v>
      </c>
      <c r="H226" t="s">
        <v>1662</v>
      </c>
      <c r="I226" s="34">
        <f t="shared" si="26"/>
        <v>0</v>
      </c>
      <c r="J226" s="34">
        <f t="shared" si="27"/>
        <v>0</v>
      </c>
      <c r="K226" s="34">
        <f t="shared" si="28"/>
        <v>0</v>
      </c>
      <c r="M226" s="36">
        <f>VLOOKUP("HV_"&amp;$D226&amp;$E226&amp;VLOOKUP($F226,key!$L$3:$M$13,2,FALSE)&amp;$G226&amp;M$6,'HVAC wts'!$H$7:$R$13254,11,FALSE)</f>
        <v>0</v>
      </c>
      <c r="N226" s="36">
        <f>VLOOKUP("HV_"&amp;$D226&amp;$E226&amp;VLOOKUP($F226,key!$L$3:$M$13,2,FALSE)&amp;$G226&amp;N$6,'HVAC wts'!$H$7:$R$13254,11,FALSE)</f>
        <v>0</v>
      </c>
      <c r="O226" s="36">
        <f>VLOOKUP("HV_"&amp;$D226&amp;$E226&amp;VLOOKUP($F226,key!$L$3:$M$13,2,FALSE)&amp;$G226&amp;O$6,'HVAC wts'!$H$7:$R$13254,11,FALSE)</f>
        <v>0</v>
      </c>
      <c r="P226" s="36">
        <f>VLOOKUP("HV_"&amp;$D226&amp;$E226&amp;VLOOKUP($F226,key!$L$3:$M$13,2,FALSE)&amp;$G226&amp;P$6,'HVAC wts'!$H$7:$R$13254,11,FALSE)</f>
        <v>0</v>
      </c>
      <c r="Q226" s="36">
        <f>VLOOKUP("HV_"&amp;$D226&amp;$E226&amp;VLOOKUP($F226,key!$L$3:$M$13,2,FALSE)&amp;$G226&amp;Q$6,'HVAC wts'!$H$7:$R$13254,11,FALSE)</f>
        <v>0</v>
      </c>
      <c r="R226" s="36">
        <f>VLOOKUP("HV_"&amp;$D226&amp;$E226&amp;VLOOKUP($F226,key!$L$3:$M$13,2,FALSE)&amp;$G226&amp;R$6,'HVAC wts'!$H$7:$R$13254,11,FALSE)</f>
        <v>0</v>
      </c>
      <c r="S226" s="36">
        <f t="shared" si="29"/>
        <v>0</v>
      </c>
      <c r="U226">
        <f>MATCH($A226&amp;U$6,'All applic'!$A$7:$A$59080,0)</f>
        <v>365</v>
      </c>
      <c r="V226">
        <f>MATCH($A226&amp;V$6,'All applic'!$A$7:$A$59080,0)</f>
        <v>366</v>
      </c>
      <c r="W226">
        <f>MATCH($A226&amp;W$6,'All applic'!$A$7:$A$59080,0)</f>
        <v>368</v>
      </c>
      <c r="X226">
        <f>MATCH($A226&amp;X$6,'All applic'!$A$7:$A$59080,0)</f>
        <v>367</v>
      </c>
      <c r="Y226">
        <f>MATCH($A226&amp;Y$6,'All applic'!$A$7:$A$59080,0)</f>
        <v>365</v>
      </c>
      <c r="Z226">
        <f>MATCH($A226&amp;Z$6,'All applic'!$A$7:$A$59080,0)</f>
        <v>368</v>
      </c>
      <c r="AB226" s="28">
        <f>INDEX('All applic'!$H$7:$H$59080,U226)</f>
        <v>1.0880000000000001</v>
      </c>
      <c r="AC226" s="28">
        <f>INDEX('All applic'!$H$7:$H$59080,V226)</f>
        <v>0.90200000000000002</v>
      </c>
      <c r="AD226" s="28">
        <f>INDEX('All applic'!$H$7:$H$59080,W226)</f>
        <v>0.99</v>
      </c>
      <c r="AE226" s="28">
        <f>INDEX('All applic'!$H$7:$H$59080,X226)</f>
        <v>0.64</v>
      </c>
      <c r="AF226" s="28">
        <f>INDEX('All applic'!$H$7:$H$59080,Y226)</f>
        <v>1.0880000000000001</v>
      </c>
      <c r="AG226" s="28">
        <f>INDEX('All applic'!$H$7:$H$59080,Z226)</f>
        <v>0.99</v>
      </c>
      <c r="AH226" s="28"/>
      <c r="AI226" s="28">
        <f>INDEX('All applic'!$I$7:$I$59080,U226)</f>
        <v>1.7317073170731705</v>
      </c>
      <c r="AJ226" s="28">
        <f>INDEX('All applic'!$I$7:$I$59080,V226)</f>
        <v>1.8536585365853657</v>
      </c>
      <c r="AK226" s="28">
        <f>INDEX('All applic'!$I$7:$I$59080,W226)</f>
        <v>1</v>
      </c>
      <c r="AL226" s="28">
        <f>INDEX('All applic'!$I$7:$I$59080,X226)</f>
        <v>1</v>
      </c>
      <c r="AM226" s="28">
        <f>INDEX('All applic'!$I$7:$I$59080,Y226)</f>
        <v>1.7317073170731705</v>
      </c>
      <c r="AN226" s="28">
        <f>INDEX('All applic'!$I$7:$I$59080,Z226)</f>
        <v>1</v>
      </c>
      <c r="AP226">
        <f>INDEX('All applic'!$J$7:$J$59080,U226)</f>
        <v>-2.4399999999999998E-2</v>
      </c>
      <c r="AQ226">
        <v>0</v>
      </c>
      <c r="AR226">
        <f>INDEX('All applic'!$J$7:$J$59080,W226)</f>
        <v>-2.46E-2</v>
      </c>
      <c r="AS226">
        <v>0</v>
      </c>
      <c r="AT226">
        <v>0</v>
      </c>
      <c r="AU226">
        <v>0</v>
      </c>
    </row>
    <row r="227" spans="1:47" x14ac:dyDescent="0.25">
      <c r="A227" t="str">
        <f t="shared" si="30"/>
        <v>CFLSFm2011CZ13</v>
      </c>
      <c r="B227" t="str">
        <f t="shared" si="31"/>
        <v>CFLSCESFmCZ132011</v>
      </c>
      <c r="C227" t="s">
        <v>118</v>
      </c>
      <c r="D227" t="s">
        <v>130</v>
      </c>
      <c r="E227" t="s">
        <v>1649</v>
      </c>
      <c r="F227" s="89" t="s">
        <v>62</v>
      </c>
      <c r="G227" t="s">
        <v>112</v>
      </c>
      <c r="H227" t="s">
        <v>1662</v>
      </c>
      <c r="I227" s="34">
        <f t="shared" si="26"/>
        <v>1.1180202020202021</v>
      </c>
      <c r="J227" s="34">
        <f t="shared" si="27"/>
        <v>1.5158906134515893</v>
      </c>
      <c r="K227" s="34">
        <f t="shared" si="28"/>
        <v>-2.0212121212121216E-2</v>
      </c>
      <c r="M227" s="36">
        <f>VLOOKUP("HV_"&amp;$D227&amp;$E227&amp;VLOOKUP($F227,key!$L$3:$M$13,2,FALSE)&amp;$G227&amp;M$6,'HVAC wts'!$H$7:$R$13254,11,FALSE)</f>
        <v>2374.3865999999998</v>
      </c>
      <c r="N227" s="36">
        <f>VLOOKUP("HV_"&amp;$D227&amp;$E227&amp;VLOOKUP($F227,key!$L$3:$M$13,2,FALSE)&amp;$G227&amp;N$6,'HVAC wts'!$H$7:$R$13254,11,FALSE)</f>
        <v>136.459</v>
      </c>
      <c r="O227" s="36">
        <f>VLOOKUP("HV_"&amp;$D227&amp;$E227&amp;VLOOKUP($F227,key!$L$3:$M$13,2,FALSE)&amp;$G227&amp;O$6,'HVAC wts'!$H$7:$R$13254,11,FALSE)</f>
        <v>0</v>
      </c>
      <c r="P227" s="36">
        <f>VLOOKUP("HV_"&amp;$D227&amp;$E227&amp;VLOOKUP($F227,key!$L$3:$M$13,2,FALSE)&amp;$G227&amp;P$6,'HVAC wts'!$H$7:$R$13254,11,FALSE)</f>
        <v>0</v>
      </c>
      <c r="Q227" s="36">
        <f>VLOOKUP("HV_"&amp;$D227&amp;$E227&amp;VLOOKUP($F227,key!$L$3:$M$13,2,FALSE)&amp;$G227&amp;Q$6,'HVAC wts'!$H$7:$R$13254,11,FALSE)</f>
        <v>191.04259999999999</v>
      </c>
      <c r="R227" s="36">
        <f>VLOOKUP("HV_"&amp;$D227&amp;$E227&amp;VLOOKUP($F227,key!$L$3:$M$13,2,FALSE)&amp;$G227&amp;R$6,'HVAC wts'!$H$7:$R$13254,11,FALSE)</f>
        <v>0</v>
      </c>
      <c r="S227" s="36">
        <f t="shared" si="29"/>
        <v>2701.8881999999994</v>
      </c>
      <c r="U227">
        <f>MATCH($A227&amp;U$6,'All applic'!$A$7:$A$59080,0)</f>
        <v>369</v>
      </c>
      <c r="V227">
        <f>MATCH($A227&amp;V$6,'All applic'!$A$7:$A$59080,0)</f>
        <v>370</v>
      </c>
      <c r="W227">
        <f>MATCH($A227&amp;W$6,'All applic'!$A$7:$A$59080,0)</f>
        <v>372</v>
      </c>
      <c r="X227">
        <f>MATCH($A227&amp;X$6,'All applic'!$A$7:$A$59080,0)</f>
        <v>371</v>
      </c>
      <c r="Y227">
        <f>MATCH($A227&amp;Y$6,'All applic'!$A$7:$A$59080,0)</f>
        <v>369</v>
      </c>
      <c r="Z227">
        <f>MATCH($A227&amp;Z$6,'All applic'!$A$7:$A$59080,0)</f>
        <v>372</v>
      </c>
      <c r="AB227" s="28">
        <f>INDEX('All applic'!$H$7:$H$59080,U227)</f>
        <v>1.1259999999999999</v>
      </c>
      <c r="AC227" s="28">
        <f>INDEX('All applic'!$H$7:$H$59080,V227)</f>
        <v>0.96799999999999997</v>
      </c>
      <c r="AD227" s="28">
        <f>INDEX('All applic'!$H$7:$H$59080,W227)</f>
        <v>0.99199999999999999</v>
      </c>
      <c r="AE227" s="28">
        <f>INDEX('All applic'!$H$7:$H$59080,X227)</f>
        <v>0.65800000000000003</v>
      </c>
      <c r="AF227" s="28">
        <f>INDEX('All applic'!$H$7:$H$59080,Y227)</f>
        <v>1.1259999999999999</v>
      </c>
      <c r="AG227" s="28">
        <f>INDEX('All applic'!$H$7:$H$59080,Z227)</f>
        <v>0.99199999999999999</v>
      </c>
      <c r="AH227" s="28"/>
      <c r="AI227" s="28">
        <f>INDEX('All applic'!$I$7:$I$59080,U227)</f>
        <v>1.5121951219512195</v>
      </c>
      <c r="AJ227" s="28">
        <f>INDEX('All applic'!$I$7:$I$59080,V227)</f>
        <v>1.5853658536585367</v>
      </c>
      <c r="AK227" s="28">
        <f>INDEX('All applic'!$I$7:$I$59080,W227)</f>
        <v>1</v>
      </c>
      <c r="AL227" s="28">
        <f>INDEX('All applic'!$I$7:$I$59080,X227)</f>
        <v>1</v>
      </c>
      <c r="AM227" s="28">
        <f>INDEX('All applic'!$I$7:$I$59080,Y227)</f>
        <v>1.5121951219512195</v>
      </c>
      <c r="AN227" s="28">
        <f>INDEX('All applic'!$I$7:$I$59080,Z227)</f>
        <v>1</v>
      </c>
      <c r="AP227">
        <f>INDEX('All applic'!$J$7:$J$59080,U227)</f>
        <v>-2.3E-2</v>
      </c>
      <c r="AQ227">
        <v>0</v>
      </c>
      <c r="AR227">
        <f>INDEX('All applic'!$J$7:$J$59080,W227)</f>
        <v>-2.3199999999999998E-2</v>
      </c>
      <c r="AS227">
        <v>0</v>
      </c>
      <c r="AT227">
        <v>0</v>
      </c>
      <c r="AU227">
        <v>0</v>
      </c>
    </row>
    <row r="228" spans="1:47" x14ac:dyDescent="0.25">
      <c r="A228" t="str">
        <f t="shared" si="30"/>
        <v>CFLSFm2011CZ14</v>
      </c>
      <c r="B228" t="str">
        <f t="shared" si="31"/>
        <v>CFLSCESFmCZ142011</v>
      </c>
      <c r="C228" t="s">
        <v>118</v>
      </c>
      <c r="D228" t="s">
        <v>130</v>
      </c>
      <c r="E228" t="s">
        <v>1649</v>
      </c>
      <c r="F228" s="89" t="s">
        <v>62</v>
      </c>
      <c r="G228" t="s">
        <v>113</v>
      </c>
      <c r="H228" t="s">
        <v>1662</v>
      </c>
      <c r="I228" s="34">
        <f t="shared" si="26"/>
        <v>1.1223030303030304</v>
      </c>
      <c r="J228" s="34">
        <f t="shared" si="27"/>
        <v>1.3905723905723903</v>
      </c>
      <c r="K228" s="34">
        <f t="shared" si="28"/>
        <v>-2.3199999999999998E-2</v>
      </c>
      <c r="M228" s="36">
        <f>VLOOKUP("HV_"&amp;$D228&amp;$E228&amp;VLOOKUP($F228,key!$L$3:$M$13,2,FALSE)&amp;$G228&amp;M$6,'HVAC wts'!$H$7:$R$13254,11,FALSE)</f>
        <v>3163.4939999999997</v>
      </c>
      <c r="N228" s="36">
        <f>VLOOKUP("HV_"&amp;$D228&amp;$E228&amp;VLOOKUP($F228,key!$L$3:$M$13,2,FALSE)&amp;$G228&amp;N$6,'HVAC wts'!$H$7:$R$13254,11,FALSE)</f>
        <v>181.81</v>
      </c>
      <c r="O228" s="36">
        <f>VLOOKUP("HV_"&amp;$D228&amp;$E228&amp;VLOOKUP($F228,key!$L$3:$M$13,2,FALSE)&amp;$G228&amp;O$6,'HVAC wts'!$H$7:$R$13254,11,FALSE)</f>
        <v>0</v>
      </c>
      <c r="P228" s="36">
        <f>VLOOKUP("HV_"&amp;$D228&amp;$E228&amp;VLOOKUP($F228,key!$L$3:$M$13,2,FALSE)&amp;$G228&amp;P$6,'HVAC wts'!$H$7:$R$13254,11,FALSE)</f>
        <v>0</v>
      </c>
      <c r="Q228" s="36">
        <f>VLOOKUP("HV_"&amp;$D228&amp;$E228&amp;VLOOKUP($F228,key!$L$3:$M$13,2,FALSE)&amp;$G228&amp;Q$6,'HVAC wts'!$H$7:$R$13254,11,FALSE)</f>
        <v>254.53400000000002</v>
      </c>
      <c r="R228" s="36">
        <f>VLOOKUP("HV_"&amp;$D228&amp;$E228&amp;VLOOKUP($F228,key!$L$3:$M$13,2,FALSE)&amp;$G228&amp;R$6,'HVAC wts'!$H$7:$R$13254,11,FALSE)</f>
        <v>0</v>
      </c>
      <c r="S228" s="36">
        <f t="shared" si="29"/>
        <v>3599.8379999999997</v>
      </c>
      <c r="U228">
        <f>MATCH($A228&amp;U$6,'All applic'!$A$7:$A$59080,0)</f>
        <v>373</v>
      </c>
      <c r="V228">
        <f>MATCH($A228&amp;V$6,'All applic'!$A$7:$A$59080,0)</f>
        <v>374</v>
      </c>
      <c r="W228">
        <f>MATCH($A228&amp;W$6,'All applic'!$A$7:$A$59080,0)</f>
        <v>376</v>
      </c>
      <c r="X228">
        <f>MATCH($A228&amp;X$6,'All applic'!$A$7:$A$59080,0)</f>
        <v>375</v>
      </c>
      <c r="Y228">
        <f>MATCH($A228&amp;Y$6,'All applic'!$A$7:$A$59080,0)</f>
        <v>373</v>
      </c>
      <c r="Z228">
        <f>MATCH($A228&amp;Z$6,'All applic'!$A$7:$A$59080,0)</f>
        <v>376</v>
      </c>
      <c r="AB228" s="28">
        <f>INDEX('All applic'!$H$7:$H$59080,U228)</f>
        <v>1.1319999999999999</v>
      </c>
      <c r="AC228" s="28">
        <f>INDEX('All applic'!$H$7:$H$59080,V228)</f>
        <v>0.94</v>
      </c>
      <c r="AD228" s="28">
        <f>INDEX('All applic'!$H$7:$H$59080,W228)</f>
        <v>0.99</v>
      </c>
      <c r="AE228" s="28">
        <f>INDEX('All applic'!$H$7:$H$59080,X228)</f>
        <v>0.63200000000000001</v>
      </c>
      <c r="AF228" s="28">
        <f>INDEX('All applic'!$H$7:$H$59080,Y228)</f>
        <v>1.1319999999999999</v>
      </c>
      <c r="AG228" s="28">
        <f>INDEX('All applic'!$H$7:$H$59080,Z228)</f>
        <v>0.99</v>
      </c>
      <c r="AH228" s="28"/>
      <c r="AI228" s="28">
        <f>INDEX('All applic'!$I$7:$I$59080,U228)</f>
        <v>1.3809523809523809</v>
      </c>
      <c r="AJ228" s="28">
        <f>INDEX('All applic'!$I$7:$I$59080,V228)</f>
        <v>1.5714285714285714</v>
      </c>
      <c r="AK228" s="28">
        <f>INDEX('All applic'!$I$7:$I$59080,W228)</f>
        <v>1</v>
      </c>
      <c r="AL228" s="28">
        <f>INDEX('All applic'!$I$7:$I$59080,X228)</f>
        <v>1.0238095238095237</v>
      </c>
      <c r="AM228" s="28">
        <f>INDEX('All applic'!$I$7:$I$59080,Y228)</f>
        <v>1.3809523809523809</v>
      </c>
      <c r="AN228" s="28">
        <f>INDEX('All applic'!$I$7:$I$59080,Z228)</f>
        <v>1</v>
      </c>
      <c r="AP228">
        <f>INDEX('All applic'!$J$7:$J$59080,U228)</f>
        <v>-2.64E-2</v>
      </c>
      <c r="AQ228">
        <v>0</v>
      </c>
      <c r="AR228">
        <f>INDEX('All applic'!$J$7:$J$59080,W228)</f>
        <v>-2.6600000000000002E-2</v>
      </c>
      <c r="AS228">
        <v>0</v>
      </c>
      <c r="AT228">
        <v>0</v>
      </c>
      <c r="AU228">
        <v>0</v>
      </c>
    </row>
    <row r="229" spans="1:47" x14ac:dyDescent="0.25">
      <c r="A229" t="str">
        <f t="shared" si="30"/>
        <v>CFLSFm2011CZ15</v>
      </c>
      <c r="B229" t="str">
        <f t="shared" si="31"/>
        <v>CFLSCESFmCZ152011</v>
      </c>
      <c r="C229" t="s">
        <v>118</v>
      </c>
      <c r="D229" t="s">
        <v>130</v>
      </c>
      <c r="E229" t="s">
        <v>1649</v>
      </c>
      <c r="F229" s="89" t="s">
        <v>62</v>
      </c>
      <c r="G229" t="s">
        <v>114</v>
      </c>
      <c r="H229" t="s">
        <v>1662</v>
      </c>
      <c r="I229" s="34">
        <f t="shared" si="26"/>
        <v>1.1902626262626259</v>
      </c>
      <c r="J229" s="34">
        <f t="shared" si="27"/>
        <v>1.4999999999999998</v>
      </c>
      <c r="K229" s="34">
        <f t="shared" si="28"/>
        <v>-1.0633333333333331E-2</v>
      </c>
      <c r="M229" s="36">
        <f>VLOOKUP("HV_"&amp;$D229&amp;$E229&amp;VLOOKUP($F229,key!$L$3:$M$13,2,FALSE)&amp;$G229&amp;M$6,'HVAC wts'!$H$7:$R$13254,11,FALSE)</f>
        <v>619.59659999999997</v>
      </c>
      <c r="N229" s="36">
        <f>VLOOKUP("HV_"&amp;$D229&amp;$E229&amp;VLOOKUP($F229,key!$L$3:$M$13,2,FALSE)&amp;$G229&amp;N$6,'HVAC wts'!$H$7:$R$13254,11,FALSE)</f>
        <v>35.609000000000002</v>
      </c>
      <c r="O229" s="36">
        <f>VLOOKUP("HV_"&amp;$D229&amp;$E229&amp;VLOOKUP($F229,key!$L$3:$M$13,2,FALSE)&amp;$G229&amp;O$6,'HVAC wts'!$H$7:$R$13254,11,FALSE)</f>
        <v>0</v>
      </c>
      <c r="P229" s="36">
        <f>VLOOKUP("HV_"&amp;$D229&amp;$E229&amp;VLOOKUP($F229,key!$L$3:$M$13,2,FALSE)&amp;$G229&amp;P$6,'HVAC wts'!$H$7:$R$13254,11,FALSE)</f>
        <v>0</v>
      </c>
      <c r="Q229" s="36">
        <f>VLOOKUP("HV_"&amp;$D229&amp;$E229&amp;VLOOKUP($F229,key!$L$3:$M$13,2,FALSE)&amp;$G229&amp;Q$6,'HVAC wts'!$H$7:$R$13254,11,FALSE)</f>
        <v>49.852600000000002</v>
      </c>
      <c r="R229" s="36">
        <f>VLOOKUP("HV_"&amp;$D229&amp;$E229&amp;VLOOKUP($F229,key!$L$3:$M$13,2,FALSE)&amp;$G229&amp;R$6,'HVAC wts'!$H$7:$R$13254,11,FALSE)</f>
        <v>0</v>
      </c>
      <c r="S229" s="36">
        <f t="shared" si="29"/>
        <v>705.05820000000006</v>
      </c>
      <c r="U229">
        <f>MATCH($A229&amp;U$6,'All applic'!$A$7:$A$59080,0)</f>
        <v>377</v>
      </c>
      <c r="V229">
        <f>MATCH($A229&amp;V$6,'All applic'!$A$7:$A$59080,0)</f>
        <v>378</v>
      </c>
      <c r="W229">
        <f>MATCH($A229&amp;W$6,'All applic'!$A$7:$A$59080,0)</f>
        <v>380</v>
      </c>
      <c r="X229">
        <f>MATCH($A229&amp;X$6,'All applic'!$A$7:$A$59080,0)</f>
        <v>379</v>
      </c>
      <c r="Y229">
        <f>MATCH($A229&amp;Y$6,'All applic'!$A$7:$A$59080,0)</f>
        <v>377</v>
      </c>
      <c r="Z229">
        <f>MATCH($A229&amp;Z$6,'All applic'!$A$7:$A$59080,0)</f>
        <v>380</v>
      </c>
      <c r="AB229" s="28">
        <f>INDEX('All applic'!$H$7:$H$59080,U229)</f>
        <v>1.194</v>
      </c>
      <c r="AC229" s="28">
        <f>INDEX('All applic'!$H$7:$H$59080,V229)</f>
        <v>1.1200000000000001</v>
      </c>
      <c r="AD229" s="28">
        <f>INDEX('All applic'!$H$7:$H$59080,W229)</f>
        <v>1</v>
      </c>
      <c r="AE229" s="28">
        <f>INDEX('All applic'!$H$7:$H$59080,X229)</f>
        <v>0.82599999999999996</v>
      </c>
      <c r="AF229" s="28">
        <f>INDEX('All applic'!$H$7:$H$59080,Y229)</f>
        <v>1.194</v>
      </c>
      <c r="AG229" s="28">
        <f>INDEX('All applic'!$H$7:$H$59080,Z229)</f>
        <v>1</v>
      </c>
      <c r="AH229" s="28"/>
      <c r="AI229" s="28">
        <f>INDEX('All applic'!$I$7:$I$59080,U229)</f>
        <v>1.5</v>
      </c>
      <c r="AJ229" s="28">
        <f>INDEX('All applic'!$I$7:$I$59080,V229)</f>
        <v>1.5</v>
      </c>
      <c r="AK229" s="28">
        <f>INDEX('All applic'!$I$7:$I$59080,W229)</f>
        <v>1</v>
      </c>
      <c r="AL229" s="28">
        <f>INDEX('All applic'!$I$7:$I$59080,X229)</f>
        <v>1</v>
      </c>
      <c r="AM229" s="28">
        <f>INDEX('All applic'!$I$7:$I$59080,Y229)</f>
        <v>1.5</v>
      </c>
      <c r="AN229" s="28">
        <f>INDEX('All applic'!$I$7:$I$59080,Z229)</f>
        <v>1</v>
      </c>
      <c r="AP229">
        <f>INDEX('All applic'!$J$7:$J$59080,U229)</f>
        <v>-1.21E-2</v>
      </c>
      <c r="AQ229">
        <v>0</v>
      </c>
      <c r="AR229">
        <f>INDEX('All applic'!$J$7:$J$59080,W229)</f>
        <v>-1.2320000000000001E-2</v>
      </c>
      <c r="AS229">
        <v>0</v>
      </c>
      <c r="AT229">
        <v>0</v>
      </c>
      <c r="AU229">
        <v>0</v>
      </c>
    </row>
    <row r="230" spans="1:47" x14ac:dyDescent="0.25">
      <c r="A230" t="str">
        <f t="shared" si="30"/>
        <v>CFLSFm2011CZ16</v>
      </c>
      <c r="B230" t="str">
        <f t="shared" si="31"/>
        <v>CFLSCESFmCZ162011</v>
      </c>
      <c r="C230" t="s">
        <v>118</v>
      </c>
      <c r="D230" t="s">
        <v>130</v>
      </c>
      <c r="E230" t="s">
        <v>1649</v>
      </c>
      <c r="F230" s="89" t="s">
        <v>62</v>
      </c>
      <c r="G230" t="s">
        <v>115</v>
      </c>
      <c r="H230" t="s">
        <v>1662</v>
      </c>
      <c r="I230" s="34">
        <f t="shared" si="26"/>
        <v>0.98755633608166704</v>
      </c>
      <c r="J230" s="34">
        <f t="shared" si="27"/>
        <v>1.1019358577850344</v>
      </c>
      <c r="K230" s="34">
        <f t="shared" si="28"/>
        <v>-1.9659479705290344E-2</v>
      </c>
      <c r="M230" s="36">
        <f>VLOOKUP("HV_"&amp;$D230&amp;$E230&amp;VLOOKUP($F230,key!$L$3:$M$13,2,FALSE)&amp;$G230&amp;M$6,'HVAC wts'!$H$7:$R$13254,11,FALSE)</f>
        <v>159.97559999999999</v>
      </c>
      <c r="N230" s="36">
        <f>VLOOKUP("HV_"&amp;$D230&amp;$E230&amp;VLOOKUP($F230,key!$L$3:$M$13,2,FALSE)&amp;$G230&amp;N$6,'HVAC wts'!$H$7:$R$13254,11,FALSE)</f>
        <v>9.1940000000000008</v>
      </c>
      <c r="O230" s="36">
        <f>VLOOKUP("HV_"&amp;$D230&amp;$E230&amp;VLOOKUP($F230,key!$L$3:$M$13,2,FALSE)&amp;$G230&amp;O$6,'HVAC wts'!$H$7:$R$13254,11,FALSE)</f>
        <v>948.35219999999993</v>
      </c>
      <c r="P230" s="36">
        <f>VLOOKUP("HV_"&amp;$D230&amp;$E230&amp;VLOOKUP($F230,key!$L$3:$M$13,2,FALSE)&amp;$G230&amp;P$6,'HVAC wts'!$H$7:$R$13254,11,FALSE)</f>
        <v>54.503</v>
      </c>
      <c r="Q230" s="36">
        <f>VLOOKUP("HV_"&amp;$D230&amp;$E230&amp;VLOOKUP($F230,key!$L$3:$M$13,2,FALSE)&amp;$G230&amp;Q$6,'HVAC wts'!$H$7:$R$13254,11,FALSE)</f>
        <v>12.871600000000001</v>
      </c>
      <c r="R230" s="36">
        <f>VLOOKUP("HV_"&amp;$D230&amp;$E230&amp;VLOOKUP($F230,key!$L$3:$M$13,2,FALSE)&amp;$G230&amp;R$6,'HVAC wts'!$H$7:$R$13254,11,FALSE)</f>
        <v>76.304200000000009</v>
      </c>
      <c r="S230" s="36">
        <f t="shared" si="29"/>
        <v>1261.2005999999999</v>
      </c>
      <c r="U230">
        <f>MATCH($A230&amp;U$6,'All applic'!$A$7:$A$59080,0)</f>
        <v>381</v>
      </c>
      <c r="V230">
        <f>MATCH($A230&amp;V$6,'All applic'!$A$7:$A$59080,0)</f>
        <v>382</v>
      </c>
      <c r="W230">
        <f>MATCH($A230&amp;W$6,'All applic'!$A$7:$A$59080,0)</f>
        <v>384</v>
      </c>
      <c r="X230">
        <f>MATCH($A230&amp;X$6,'All applic'!$A$7:$A$59080,0)</f>
        <v>383</v>
      </c>
      <c r="Y230">
        <f>MATCH($A230&amp;Y$6,'All applic'!$A$7:$A$59080,0)</f>
        <v>381</v>
      </c>
      <c r="Z230">
        <f>MATCH($A230&amp;Z$6,'All applic'!$A$7:$A$59080,0)</f>
        <v>384</v>
      </c>
      <c r="AB230" s="28">
        <f>INDEX('All applic'!$H$7:$H$59080,U230)</f>
        <v>1.05</v>
      </c>
      <c r="AC230" s="28">
        <f>INDEX('All applic'!$H$7:$H$59080,V230)</f>
        <v>0.81200000000000006</v>
      </c>
      <c r="AD230" s="28">
        <f>INDEX('All applic'!$H$7:$H$59080,W230)</f>
        <v>0.99399999999999999</v>
      </c>
      <c r="AE230" s="28">
        <f>INDEX('All applic'!$H$7:$H$59080,X230)</f>
        <v>0.69799999999999995</v>
      </c>
      <c r="AF230" s="28">
        <f>INDEX('All applic'!$H$7:$H$59080,Y230)</f>
        <v>1.05</v>
      </c>
      <c r="AG230" s="28">
        <f>INDEX('All applic'!$H$7:$H$59080,Z230)</f>
        <v>0.99399999999999999</v>
      </c>
      <c r="AH230" s="28"/>
      <c r="AI230" s="28">
        <f>INDEX('All applic'!$I$7:$I$59080,U230)</f>
        <v>1.7000000000000002</v>
      </c>
      <c r="AJ230" s="28">
        <f>INDEX('All applic'!$I$7:$I$59080,V230)</f>
        <v>1.675</v>
      </c>
      <c r="AK230" s="28">
        <f>INDEX('All applic'!$I$7:$I$59080,W230)</f>
        <v>1</v>
      </c>
      <c r="AL230" s="28">
        <f>INDEX('All applic'!$I$7:$I$59080,X230)</f>
        <v>1.0249999999999999</v>
      </c>
      <c r="AM230" s="28">
        <f>INDEX('All applic'!$I$7:$I$59080,Y230)</f>
        <v>1.7000000000000002</v>
      </c>
      <c r="AN230" s="28">
        <f>INDEX('All applic'!$I$7:$I$59080,Z230)</f>
        <v>1</v>
      </c>
      <c r="AP230">
        <f>INDEX('All applic'!$J$7:$J$59080,U230)</f>
        <v>-2.2200000000000001E-2</v>
      </c>
      <c r="AQ230">
        <v>0</v>
      </c>
      <c r="AR230">
        <f>INDEX('All applic'!$J$7:$J$59080,W230)</f>
        <v>-2.24E-2</v>
      </c>
      <c r="AS230">
        <v>0</v>
      </c>
      <c r="AT230">
        <v>0</v>
      </c>
      <c r="AU230">
        <v>0</v>
      </c>
    </row>
    <row r="231" spans="1:47" x14ac:dyDescent="0.25">
      <c r="A231" t="str">
        <f t="shared" si="30"/>
        <v>CFLSFm2015CZ01</v>
      </c>
      <c r="B231" t="str">
        <f t="shared" si="31"/>
        <v>CFLSCESFmCZ012015</v>
      </c>
      <c r="C231" t="s">
        <v>118</v>
      </c>
      <c r="D231" t="s">
        <v>130</v>
      </c>
      <c r="E231" t="s">
        <v>1649</v>
      </c>
      <c r="F231" s="89" t="s">
        <v>1830</v>
      </c>
      <c r="G231" t="s">
        <v>48</v>
      </c>
      <c r="H231" t="s">
        <v>1662</v>
      </c>
      <c r="I231" s="34">
        <f t="shared" si="26"/>
        <v>0</v>
      </c>
      <c r="J231" s="34">
        <f t="shared" si="27"/>
        <v>0</v>
      </c>
      <c r="K231" s="34">
        <f t="shared" si="28"/>
        <v>0</v>
      </c>
      <c r="M231" s="36">
        <f>VLOOKUP("HV_"&amp;$D231&amp;$E231&amp;VLOOKUP($F231,key!$L$3:$M$13,2,FALSE)&amp;$G231&amp;M$6,'HVAC wts'!$H$7:$R$13254,11,FALSE)</f>
        <v>0</v>
      </c>
      <c r="N231" s="36">
        <f>VLOOKUP("HV_"&amp;$D231&amp;$E231&amp;VLOOKUP($F231,key!$L$3:$M$13,2,FALSE)&amp;$G231&amp;N$6,'HVAC wts'!$H$7:$R$13254,11,FALSE)</f>
        <v>0</v>
      </c>
      <c r="O231" s="36">
        <f>VLOOKUP("HV_"&amp;$D231&amp;$E231&amp;VLOOKUP($F231,key!$L$3:$M$13,2,FALSE)&amp;$G231&amp;O$6,'HVAC wts'!$H$7:$R$13254,11,FALSE)</f>
        <v>0</v>
      </c>
      <c r="P231" s="36">
        <f>VLOOKUP("HV_"&amp;$D231&amp;$E231&amp;VLOOKUP($F231,key!$L$3:$M$13,2,FALSE)&amp;$G231&amp;P$6,'HVAC wts'!$H$7:$R$13254,11,FALSE)</f>
        <v>0</v>
      </c>
      <c r="Q231" s="36">
        <f>VLOOKUP("HV_"&amp;$D231&amp;$E231&amp;VLOOKUP($F231,key!$L$3:$M$13,2,FALSE)&amp;$G231&amp;Q$6,'HVAC wts'!$H$7:$R$13254,11,FALSE)</f>
        <v>0</v>
      </c>
      <c r="R231" s="36">
        <f>VLOOKUP("HV_"&amp;$D231&amp;$E231&amp;VLOOKUP($F231,key!$L$3:$M$13,2,FALSE)&amp;$G231&amp;R$6,'HVAC wts'!$H$7:$R$13254,11,FALSE)</f>
        <v>0</v>
      </c>
      <c r="S231" s="36">
        <f t="shared" si="29"/>
        <v>0</v>
      </c>
      <c r="U231">
        <f>MATCH($A231&amp;U$6,'All applic'!$A$7:$A$59080,0)</f>
        <v>385</v>
      </c>
      <c r="V231">
        <f>MATCH($A231&amp;V$6,'All applic'!$A$7:$A$59080,0)</f>
        <v>386</v>
      </c>
      <c r="W231">
        <f>MATCH($A231&amp;W$6,'All applic'!$A$7:$A$59080,0)</f>
        <v>388</v>
      </c>
      <c r="X231">
        <f>MATCH($A231&amp;X$6,'All applic'!$A$7:$A$59080,0)</f>
        <v>387</v>
      </c>
      <c r="Y231">
        <f>MATCH($A231&amp;Y$6,'All applic'!$A$7:$A$59080,0)</f>
        <v>385</v>
      </c>
      <c r="Z231">
        <f>MATCH($A231&amp;Z$6,'All applic'!$A$7:$A$59080,0)</f>
        <v>388</v>
      </c>
      <c r="AB231" s="28">
        <f>INDEX('All applic'!$H$7:$H$59080,U231)</f>
        <v>1</v>
      </c>
      <c r="AC231" s="28">
        <f>INDEX('All applic'!$H$7:$H$59080,V231)</f>
        <v>0.77400000000000002</v>
      </c>
      <c r="AD231" s="28">
        <f>INDEX('All applic'!$H$7:$H$59080,W231)</f>
        <v>0.98799999999999999</v>
      </c>
      <c r="AE231" s="28">
        <f>INDEX('All applic'!$H$7:$H$59080,X231)</f>
        <v>0.6</v>
      </c>
      <c r="AF231" s="28">
        <f>INDEX('All applic'!$H$7:$H$59080,Y231)</f>
        <v>1</v>
      </c>
      <c r="AG231" s="28">
        <f>INDEX('All applic'!$H$7:$H$59080,Z231)</f>
        <v>0.98799999999999999</v>
      </c>
      <c r="AH231" s="28"/>
      <c r="AI231" s="28">
        <f>INDEX('All applic'!$I$7:$I$59080,U231)</f>
        <v>1.0227272727272727</v>
      </c>
      <c r="AJ231" s="28">
        <f>INDEX('All applic'!$I$7:$I$59080,V231)</f>
        <v>1</v>
      </c>
      <c r="AK231" s="28">
        <f>INDEX('All applic'!$I$7:$I$59080,W231)</f>
        <v>1.0227272727272727</v>
      </c>
      <c r="AL231" s="28">
        <f>INDEX('All applic'!$I$7:$I$59080,X231)</f>
        <v>1</v>
      </c>
      <c r="AM231" s="28">
        <f>INDEX('All applic'!$I$7:$I$59080,Y231)</f>
        <v>1.0227272727272727</v>
      </c>
      <c r="AN231" s="28">
        <f>INDEX('All applic'!$I$7:$I$59080,Z231)</f>
        <v>1.0227272727272727</v>
      </c>
      <c r="AP231">
        <f>INDEX('All applic'!$J$7:$J$59080,U231)</f>
        <v>-2.9000000000000001E-2</v>
      </c>
      <c r="AQ231">
        <v>0</v>
      </c>
      <c r="AR231">
        <f>INDEX('All applic'!$J$7:$J$59080,W231)</f>
        <v>-2.9000000000000001E-2</v>
      </c>
      <c r="AS231">
        <v>0</v>
      </c>
      <c r="AT231">
        <v>0</v>
      </c>
      <c r="AU231">
        <v>0</v>
      </c>
    </row>
    <row r="232" spans="1:47" x14ac:dyDescent="0.25">
      <c r="A232" t="str">
        <f t="shared" si="30"/>
        <v>CFLSFm2015CZ02</v>
      </c>
      <c r="B232" t="str">
        <f t="shared" si="31"/>
        <v>CFLSCESFmCZ022015</v>
      </c>
      <c r="C232" t="s">
        <v>118</v>
      </c>
      <c r="D232" t="s">
        <v>130</v>
      </c>
      <c r="E232" t="s">
        <v>1649</v>
      </c>
      <c r="F232" s="89" t="s">
        <v>1830</v>
      </c>
      <c r="G232" t="s">
        <v>101</v>
      </c>
      <c r="H232" t="s">
        <v>1662</v>
      </c>
      <c r="I232" s="34">
        <f t="shared" ref="I232:I246" si="32">IF(S232=0,0,SUMPRODUCT(M232:R232,AB232:AG232)/S232)</f>
        <v>0</v>
      </c>
      <c r="J232" s="34">
        <f t="shared" ref="J232:J246" si="33">IF(S232=0,0,SUMPRODUCT(M232:R232,AI232:AN232)/S232)</f>
        <v>0</v>
      </c>
      <c r="K232" s="34">
        <f t="shared" ref="K232:K246" si="34">IF(S232=0,0,SUMPRODUCT(M232:R232,AP232:AU232)/S232)</f>
        <v>0</v>
      </c>
      <c r="M232" s="36">
        <f>VLOOKUP("HV_"&amp;$D232&amp;$E232&amp;VLOOKUP($F232,key!$L$3:$M$13,2,FALSE)&amp;$G232&amp;M$6,'HVAC wts'!$H$7:$R$13254,11,FALSE)</f>
        <v>0</v>
      </c>
      <c r="N232" s="36">
        <f>VLOOKUP("HV_"&amp;$D232&amp;$E232&amp;VLOOKUP($F232,key!$L$3:$M$13,2,FALSE)&amp;$G232&amp;N$6,'HVAC wts'!$H$7:$R$13254,11,FALSE)</f>
        <v>0</v>
      </c>
      <c r="O232" s="36">
        <f>VLOOKUP("HV_"&amp;$D232&amp;$E232&amp;VLOOKUP($F232,key!$L$3:$M$13,2,FALSE)&amp;$G232&amp;O$6,'HVAC wts'!$H$7:$R$13254,11,FALSE)</f>
        <v>0</v>
      </c>
      <c r="P232" s="36">
        <f>VLOOKUP("HV_"&amp;$D232&amp;$E232&amp;VLOOKUP($F232,key!$L$3:$M$13,2,FALSE)&amp;$G232&amp;P$6,'HVAC wts'!$H$7:$R$13254,11,FALSE)</f>
        <v>0</v>
      </c>
      <c r="Q232" s="36">
        <f>VLOOKUP("HV_"&amp;$D232&amp;$E232&amp;VLOOKUP($F232,key!$L$3:$M$13,2,FALSE)&amp;$G232&amp;Q$6,'HVAC wts'!$H$7:$R$13254,11,FALSE)</f>
        <v>0</v>
      </c>
      <c r="R232" s="36">
        <f>VLOOKUP("HV_"&amp;$D232&amp;$E232&amp;VLOOKUP($F232,key!$L$3:$M$13,2,FALSE)&amp;$G232&amp;R$6,'HVAC wts'!$H$7:$R$13254,11,FALSE)</f>
        <v>0</v>
      </c>
      <c r="S232" s="36">
        <f t="shared" si="29"/>
        <v>0</v>
      </c>
      <c r="U232">
        <f>MATCH($A232&amp;U$6,'All applic'!$A$7:$A$59080,0)</f>
        <v>389</v>
      </c>
      <c r="V232">
        <f>MATCH($A232&amp;V$6,'All applic'!$A$7:$A$59080,0)</f>
        <v>390</v>
      </c>
      <c r="W232">
        <f>MATCH($A232&amp;W$6,'All applic'!$A$7:$A$59080,0)</f>
        <v>392</v>
      </c>
      <c r="X232">
        <f>MATCH($A232&amp;X$6,'All applic'!$A$7:$A$59080,0)</f>
        <v>391</v>
      </c>
      <c r="Y232">
        <f>MATCH($A232&amp;Y$6,'All applic'!$A$7:$A$59080,0)</f>
        <v>389</v>
      </c>
      <c r="Z232">
        <f>MATCH($A232&amp;Z$6,'All applic'!$A$7:$A$59080,0)</f>
        <v>392</v>
      </c>
      <c r="AB232" s="28">
        <f>INDEX('All applic'!$H$7:$H$59080,U232)</f>
        <v>1.04</v>
      </c>
      <c r="AC232" s="28">
        <f>INDEX('All applic'!$H$7:$H$59080,V232)</f>
        <v>0.81799999999999995</v>
      </c>
      <c r="AD232" s="28">
        <f>INDEX('All applic'!$H$7:$H$59080,W232)</f>
        <v>0.98199999999999998</v>
      </c>
      <c r="AE232" s="28">
        <f>INDEX('All applic'!$H$7:$H$59080,X232)</f>
        <v>0.54400000000000004</v>
      </c>
      <c r="AF232" s="28">
        <f>INDEX('All applic'!$H$7:$H$59080,Y232)</f>
        <v>1.04</v>
      </c>
      <c r="AG232" s="28">
        <f>INDEX('All applic'!$H$7:$H$59080,Z232)</f>
        <v>0.98199999999999998</v>
      </c>
      <c r="AH232" s="28"/>
      <c r="AI232" s="28">
        <f>INDEX('All applic'!$I$7:$I$59080,U232)</f>
        <v>1.8780487804878048</v>
      </c>
      <c r="AJ232" s="28">
        <f>INDEX('All applic'!$I$7:$I$59080,V232)</f>
        <v>1.975609756097561</v>
      </c>
      <c r="AK232" s="28">
        <f>INDEX('All applic'!$I$7:$I$59080,W232)</f>
        <v>1.024390243902439</v>
      </c>
      <c r="AL232" s="28">
        <f>INDEX('All applic'!$I$7:$I$59080,X232)</f>
        <v>1</v>
      </c>
      <c r="AM232" s="28">
        <f>INDEX('All applic'!$I$7:$I$59080,Y232)</f>
        <v>1.8780487804878048</v>
      </c>
      <c r="AN232" s="28">
        <f>INDEX('All applic'!$I$7:$I$59080,Z232)</f>
        <v>1.024390243902439</v>
      </c>
      <c r="AP232">
        <f>INDEX('All applic'!$J$7:$J$59080,U232)</f>
        <v>-3.2600000000000004E-2</v>
      </c>
      <c r="AQ232">
        <v>0</v>
      </c>
      <c r="AR232">
        <f>INDEX('All applic'!$J$7:$J$59080,W232)</f>
        <v>-3.2600000000000004E-2</v>
      </c>
      <c r="AS232">
        <v>0</v>
      </c>
      <c r="AT232">
        <v>0</v>
      </c>
      <c r="AU232">
        <v>0</v>
      </c>
    </row>
    <row r="233" spans="1:47" x14ac:dyDescent="0.25">
      <c r="A233" t="str">
        <f t="shared" si="30"/>
        <v>CFLSFm2015CZ03</v>
      </c>
      <c r="B233" t="str">
        <f t="shared" si="31"/>
        <v>CFLSCESFmCZ032015</v>
      </c>
      <c r="C233" t="s">
        <v>118</v>
      </c>
      <c r="D233" t="s">
        <v>130</v>
      </c>
      <c r="E233" t="s">
        <v>1649</v>
      </c>
      <c r="F233" s="89" t="s">
        <v>1830</v>
      </c>
      <c r="G233" t="s">
        <v>102</v>
      </c>
      <c r="H233" t="s">
        <v>1662</v>
      </c>
      <c r="I233" s="34">
        <f t="shared" si="32"/>
        <v>0</v>
      </c>
      <c r="J233" s="34">
        <f t="shared" si="33"/>
        <v>0</v>
      </c>
      <c r="K233" s="34">
        <f t="shared" si="34"/>
        <v>0</v>
      </c>
      <c r="M233" s="36">
        <f>VLOOKUP("HV_"&amp;$D233&amp;$E233&amp;VLOOKUP($F233,key!$L$3:$M$13,2,FALSE)&amp;$G233&amp;M$6,'HVAC wts'!$H$7:$R$13254,11,FALSE)</f>
        <v>0</v>
      </c>
      <c r="N233" s="36">
        <f>VLOOKUP("HV_"&amp;$D233&amp;$E233&amp;VLOOKUP($F233,key!$L$3:$M$13,2,FALSE)&amp;$G233&amp;N$6,'HVAC wts'!$H$7:$R$13254,11,FALSE)</f>
        <v>0</v>
      </c>
      <c r="O233" s="36">
        <f>VLOOKUP("HV_"&amp;$D233&amp;$E233&amp;VLOOKUP($F233,key!$L$3:$M$13,2,FALSE)&amp;$G233&amp;O$6,'HVAC wts'!$H$7:$R$13254,11,FALSE)</f>
        <v>0</v>
      </c>
      <c r="P233" s="36">
        <f>VLOOKUP("HV_"&amp;$D233&amp;$E233&amp;VLOOKUP($F233,key!$L$3:$M$13,2,FALSE)&amp;$G233&amp;P$6,'HVAC wts'!$H$7:$R$13254,11,FALSE)</f>
        <v>0</v>
      </c>
      <c r="Q233" s="36">
        <f>VLOOKUP("HV_"&amp;$D233&amp;$E233&amp;VLOOKUP($F233,key!$L$3:$M$13,2,FALSE)&amp;$G233&amp;Q$6,'HVAC wts'!$H$7:$R$13254,11,FALSE)</f>
        <v>0</v>
      </c>
      <c r="R233" s="36">
        <f>VLOOKUP("HV_"&amp;$D233&amp;$E233&amp;VLOOKUP($F233,key!$L$3:$M$13,2,FALSE)&amp;$G233&amp;R$6,'HVAC wts'!$H$7:$R$13254,11,FALSE)</f>
        <v>0</v>
      </c>
      <c r="S233" s="36">
        <f t="shared" ref="S233:S246" si="35">SUM(M233:R233)</f>
        <v>0</v>
      </c>
      <c r="U233">
        <f>MATCH($A233&amp;U$6,'All applic'!$A$7:$A$59080,0)</f>
        <v>393</v>
      </c>
      <c r="V233">
        <f>MATCH($A233&amp;V$6,'All applic'!$A$7:$A$59080,0)</f>
        <v>394</v>
      </c>
      <c r="W233">
        <f>MATCH($A233&amp;W$6,'All applic'!$A$7:$A$59080,0)</f>
        <v>396</v>
      </c>
      <c r="X233">
        <f>MATCH($A233&amp;X$6,'All applic'!$A$7:$A$59080,0)</f>
        <v>395</v>
      </c>
      <c r="Y233">
        <f>MATCH($A233&amp;Y$6,'All applic'!$A$7:$A$59080,0)</f>
        <v>393</v>
      </c>
      <c r="Z233">
        <f>MATCH($A233&amp;Z$6,'All applic'!$A$7:$A$59080,0)</f>
        <v>396</v>
      </c>
      <c r="AB233" s="28">
        <f>INDEX('All applic'!$H$7:$H$59080,U233)</f>
        <v>1.016</v>
      </c>
      <c r="AC233" s="28">
        <f>INDEX('All applic'!$H$7:$H$59080,V233)</f>
        <v>0.85799999999999998</v>
      </c>
      <c r="AD233" s="28">
        <f>INDEX('All applic'!$H$7:$H$59080,W233)</f>
        <v>0.98799999999999999</v>
      </c>
      <c r="AE233" s="28">
        <f>INDEX('All applic'!$H$7:$H$59080,X233)</f>
        <v>0.65600000000000003</v>
      </c>
      <c r="AF233" s="28">
        <f>INDEX('All applic'!$H$7:$H$59080,Y233)</f>
        <v>1.016</v>
      </c>
      <c r="AG233" s="28">
        <f>INDEX('All applic'!$H$7:$H$59080,Z233)</f>
        <v>0.98799999999999999</v>
      </c>
      <c r="AH233" s="28"/>
      <c r="AI233" s="28">
        <f>INDEX('All applic'!$I$7:$I$59080,U233)</f>
        <v>1.825</v>
      </c>
      <c r="AJ233" s="28">
        <f>INDEX('All applic'!$I$7:$I$59080,V233)</f>
        <v>1.8499999999999999</v>
      </c>
      <c r="AK233" s="28">
        <f>INDEX('All applic'!$I$7:$I$59080,W233)</f>
        <v>1.0249999999999999</v>
      </c>
      <c r="AL233" s="28">
        <f>INDEX('All applic'!$I$7:$I$59080,X233)</f>
        <v>1</v>
      </c>
      <c r="AM233" s="28">
        <f>INDEX('All applic'!$I$7:$I$59080,Y233)</f>
        <v>1.825</v>
      </c>
      <c r="AN233" s="28">
        <f>INDEX('All applic'!$I$7:$I$59080,Z233)</f>
        <v>1.0249999999999999</v>
      </c>
      <c r="AP233">
        <f>INDEX('All applic'!$J$7:$J$59080,U233)</f>
        <v>-2.5999999999999999E-2</v>
      </c>
      <c r="AQ233">
        <v>0</v>
      </c>
      <c r="AR233">
        <f>INDEX('All applic'!$J$7:$J$59080,W233)</f>
        <v>-2.5999999999999999E-2</v>
      </c>
      <c r="AS233">
        <v>0</v>
      </c>
      <c r="AT233">
        <v>0</v>
      </c>
      <c r="AU233">
        <v>0</v>
      </c>
    </row>
    <row r="234" spans="1:47" x14ac:dyDescent="0.25">
      <c r="A234" t="str">
        <f t="shared" si="30"/>
        <v>CFLSFm2015CZ04</v>
      </c>
      <c r="B234" t="str">
        <f t="shared" si="31"/>
        <v>CFLSCESFmCZ042015</v>
      </c>
      <c r="C234" t="s">
        <v>118</v>
      </c>
      <c r="D234" t="s">
        <v>130</v>
      </c>
      <c r="E234" t="s">
        <v>1649</v>
      </c>
      <c r="F234" s="89" t="s">
        <v>1830</v>
      </c>
      <c r="G234" t="s">
        <v>103</v>
      </c>
      <c r="H234" t="s">
        <v>1662</v>
      </c>
      <c r="I234" s="34">
        <f t="shared" si="32"/>
        <v>0</v>
      </c>
      <c r="J234" s="34">
        <f t="shared" si="33"/>
        <v>0</v>
      </c>
      <c r="K234" s="34">
        <f t="shared" si="34"/>
        <v>0</v>
      </c>
      <c r="M234" s="36">
        <f>VLOOKUP("HV_"&amp;$D234&amp;$E234&amp;VLOOKUP($F234,key!$L$3:$M$13,2,FALSE)&amp;$G234&amp;M$6,'HVAC wts'!$H$7:$R$13254,11,FALSE)</f>
        <v>0</v>
      </c>
      <c r="N234" s="36">
        <f>VLOOKUP("HV_"&amp;$D234&amp;$E234&amp;VLOOKUP($F234,key!$L$3:$M$13,2,FALSE)&amp;$G234&amp;N$6,'HVAC wts'!$H$7:$R$13254,11,FALSE)</f>
        <v>0</v>
      </c>
      <c r="O234" s="36">
        <f>VLOOKUP("HV_"&amp;$D234&amp;$E234&amp;VLOOKUP($F234,key!$L$3:$M$13,2,FALSE)&amp;$G234&amp;O$6,'HVAC wts'!$H$7:$R$13254,11,FALSE)</f>
        <v>0</v>
      </c>
      <c r="P234" s="36">
        <f>VLOOKUP("HV_"&amp;$D234&amp;$E234&amp;VLOOKUP($F234,key!$L$3:$M$13,2,FALSE)&amp;$G234&amp;P$6,'HVAC wts'!$H$7:$R$13254,11,FALSE)</f>
        <v>0</v>
      </c>
      <c r="Q234" s="36">
        <f>VLOOKUP("HV_"&amp;$D234&amp;$E234&amp;VLOOKUP($F234,key!$L$3:$M$13,2,FALSE)&amp;$G234&amp;Q$6,'HVAC wts'!$H$7:$R$13254,11,FALSE)</f>
        <v>0</v>
      </c>
      <c r="R234" s="36">
        <f>VLOOKUP("HV_"&amp;$D234&amp;$E234&amp;VLOOKUP($F234,key!$L$3:$M$13,2,FALSE)&amp;$G234&amp;R$6,'HVAC wts'!$H$7:$R$13254,11,FALSE)</f>
        <v>0</v>
      </c>
      <c r="S234" s="36">
        <f t="shared" si="35"/>
        <v>0</v>
      </c>
      <c r="U234">
        <f>MATCH($A234&amp;U$6,'All applic'!$A$7:$A$59080,0)</f>
        <v>397</v>
      </c>
      <c r="V234">
        <f>MATCH($A234&amp;V$6,'All applic'!$A$7:$A$59080,0)</f>
        <v>398</v>
      </c>
      <c r="W234">
        <f>MATCH($A234&amp;W$6,'All applic'!$A$7:$A$59080,0)</f>
        <v>400</v>
      </c>
      <c r="X234">
        <f>MATCH($A234&amp;X$6,'All applic'!$A$7:$A$59080,0)</f>
        <v>399</v>
      </c>
      <c r="Y234">
        <f>MATCH($A234&amp;Y$6,'All applic'!$A$7:$A$59080,0)</f>
        <v>397</v>
      </c>
      <c r="Z234">
        <f>MATCH($A234&amp;Z$6,'All applic'!$A$7:$A$59080,0)</f>
        <v>400</v>
      </c>
      <c r="AB234" s="28">
        <f>INDEX('All applic'!$H$7:$H$59080,U234)</f>
        <v>1.06</v>
      </c>
      <c r="AC234" s="28">
        <f>INDEX('All applic'!$H$7:$H$59080,V234)</f>
        <v>0.87</v>
      </c>
      <c r="AD234" s="28">
        <f>INDEX('All applic'!$H$7:$H$59080,W234)</f>
        <v>0.98799999999999999</v>
      </c>
      <c r="AE234" s="28">
        <f>INDEX('All applic'!$H$7:$H$59080,X234)</f>
        <v>0.62</v>
      </c>
      <c r="AF234" s="28">
        <f>INDEX('All applic'!$H$7:$H$59080,Y234)</f>
        <v>1.06</v>
      </c>
      <c r="AG234" s="28">
        <f>INDEX('All applic'!$H$7:$H$59080,Z234)</f>
        <v>0.98799999999999999</v>
      </c>
      <c r="AH234" s="28"/>
      <c r="AI234" s="28">
        <f>INDEX('All applic'!$I$7:$I$59080,U234)</f>
        <v>1.8409090909090911</v>
      </c>
      <c r="AJ234" s="28">
        <f>INDEX('All applic'!$I$7:$I$59080,V234)</f>
        <v>1.75</v>
      </c>
      <c r="AK234" s="28">
        <f>INDEX('All applic'!$I$7:$I$59080,W234)</f>
        <v>1.0227272727272727</v>
      </c>
      <c r="AL234" s="28">
        <f>INDEX('All applic'!$I$7:$I$59080,X234)</f>
        <v>1</v>
      </c>
      <c r="AM234" s="28">
        <f>INDEX('All applic'!$I$7:$I$59080,Y234)</f>
        <v>1.8409090909090911</v>
      </c>
      <c r="AN234" s="28">
        <f>INDEX('All applic'!$I$7:$I$59080,Z234)</f>
        <v>1.0227272727272727</v>
      </c>
      <c r="AP234">
        <f>INDEX('All applic'!$J$7:$J$59080,U234)</f>
        <v>-2.7399999999999997E-2</v>
      </c>
      <c r="AQ234">
        <v>0</v>
      </c>
      <c r="AR234">
        <f>INDEX('All applic'!$J$7:$J$59080,W234)</f>
        <v>-2.7399999999999997E-2</v>
      </c>
      <c r="AS234">
        <v>0</v>
      </c>
      <c r="AT234">
        <v>0</v>
      </c>
      <c r="AU234">
        <v>0</v>
      </c>
    </row>
    <row r="235" spans="1:47" x14ac:dyDescent="0.25">
      <c r="A235" t="str">
        <f t="shared" si="30"/>
        <v>CFLSFm2015CZ05</v>
      </c>
      <c r="B235" t="str">
        <f t="shared" si="31"/>
        <v>CFLSCESFmCZ052015</v>
      </c>
      <c r="C235" t="s">
        <v>118</v>
      </c>
      <c r="D235" t="s">
        <v>130</v>
      </c>
      <c r="E235" t="s">
        <v>1649</v>
      </c>
      <c r="F235" s="89" t="s">
        <v>1830</v>
      </c>
      <c r="G235" t="s">
        <v>104</v>
      </c>
      <c r="H235" t="s">
        <v>1662</v>
      </c>
      <c r="I235" s="34">
        <f t="shared" si="32"/>
        <v>1.0012929292929293</v>
      </c>
      <c r="J235" s="34">
        <f t="shared" si="33"/>
        <v>1.7908631772268138</v>
      </c>
      <c r="K235" s="34">
        <f t="shared" si="34"/>
        <v>-2.6715151515151515E-2</v>
      </c>
      <c r="M235" s="36">
        <f>VLOOKUP("HV_"&amp;$D235&amp;$E235&amp;VLOOKUP($F235,key!$L$3:$M$13,2,FALSE)&amp;$G235&amp;M$6,'HVAC wts'!$H$7:$R$13254,11,FALSE)</f>
        <v>42.455999999999996</v>
      </c>
      <c r="N235" s="36">
        <f>VLOOKUP("HV_"&amp;$D235&amp;$E235&amp;VLOOKUP($F235,key!$L$3:$M$13,2,FALSE)&amp;$G235&amp;N$6,'HVAC wts'!$H$7:$R$13254,11,FALSE)</f>
        <v>2.44</v>
      </c>
      <c r="O235" s="36">
        <f>VLOOKUP("HV_"&amp;$D235&amp;$E235&amp;VLOOKUP($F235,key!$L$3:$M$13,2,FALSE)&amp;$G235&amp;O$6,'HVAC wts'!$H$7:$R$13254,11,FALSE)</f>
        <v>0</v>
      </c>
      <c r="P235" s="36">
        <f>VLOOKUP("HV_"&amp;$D235&amp;$E235&amp;VLOOKUP($F235,key!$L$3:$M$13,2,FALSE)&amp;$G235&amp;P$6,'HVAC wts'!$H$7:$R$13254,11,FALSE)</f>
        <v>0</v>
      </c>
      <c r="Q235" s="36">
        <f>VLOOKUP("HV_"&amp;$D235&amp;$E235&amp;VLOOKUP($F235,key!$L$3:$M$13,2,FALSE)&amp;$G235&amp;Q$6,'HVAC wts'!$H$7:$R$13254,11,FALSE)</f>
        <v>3.4159999999999999</v>
      </c>
      <c r="R235" s="36">
        <f>VLOOKUP("HV_"&amp;$D235&amp;$E235&amp;VLOOKUP($F235,key!$L$3:$M$13,2,FALSE)&amp;$G235&amp;R$6,'HVAC wts'!$H$7:$R$13254,11,FALSE)</f>
        <v>0</v>
      </c>
      <c r="S235" s="36">
        <f t="shared" si="35"/>
        <v>48.311999999999991</v>
      </c>
      <c r="U235">
        <f>MATCH($A235&amp;U$6,'All applic'!$A$7:$A$59080,0)</f>
        <v>401</v>
      </c>
      <c r="V235">
        <f>MATCH($A235&amp;V$6,'All applic'!$A$7:$A$59080,0)</f>
        <v>402</v>
      </c>
      <c r="W235">
        <f>MATCH($A235&amp;W$6,'All applic'!$A$7:$A$59080,0)</f>
        <v>404</v>
      </c>
      <c r="X235">
        <f>MATCH($A235&amp;X$6,'All applic'!$A$7:$A$59080,0)</f>
        <v>403</v>
      </c>
      <c r="Y235">
        <f>MATCH($A235&amp;Y$6,'All applic'!$A$7:$A$59080,0)</f>
        <v>401</v>
      </c>
      <c r="Z235">
        <f>MATCH($A235&amp;Z$6,'All applic'!$A$7:$A$59080,0)</f>
        <v>404</v>
      </c>
      <c r="AB235" s="28">
        <f>INDEX('All applic'!$H$7:$H$59080,U235)</f>
        <v>1.012</v>
      </c>
      <c r="AC235" s="28">
        <f>INDEX('All applic'!$H$7:$H$59080,V235)</f>
        <v>0.8</v>
      </c>
      <c r="AD235" s="28">
        <f>INDEX('All applic'!$H$7:$H$59080,W235)</f>
        <v>0.98799999999999999</v>
      </c>
      <c r="AE235" s="28">
        <f>INDEX('All applic'!$H$7:$H$59080,X235)</f>
        <v>0.59</v>
      </c>
      <c r="AF235" s="28">
        <f>INDEX('All applic'!$H$7:$H$59080,Y235)</f>
        <v>1.012</v>
      </c>
      <c r="AG235" s="28">
        <f>INDEX('All applic'!$H$7:$H$59080,Z235)</f>
        <v>0.98799999999999999</v>
      </c>
      <c r="AH235" s="28"/>
      <c r="AI235" s="28">
        <f>INDEX('All applic'!$I$7:$I$59080,U235)</f>
        <v>1.7954545454545456</v>
      </c>
      <c r="AJ235" s="28">
        <f>INDEX('All applic'!$I$7:$I$59080,V235)</f>
        <v>1.7045454545454546</v>
      </c>
      <c r="AK235" s="28">
        <f>INDEX('All applic'!$I$7:$I$59080,W235)</f>
        <v>1.0227272727272727</v>
      </c>
      <c r="AL235" s="28">
        <f>INDEX('All applic'!$I$7:$I$59080,X235)</f>
        <v>1</v>
      </c>
      <c r="AM235" s="28">
        <f>INDEX('All applic'!$I$7:$I$59080,Y235)</f>
        <v>1.7954545454545456</v>
      </c>
      <c r="AN235" s="28">
        <f>INDEX('All applic'!$I$7:$I$59080,Z235)</f>
        <v>1.0227272727272727</v>
      </c>
      <c r="AP235">
        <f>INDEX('All applic'!$J$7:$J$59080,U235)</f>
        <v>-3.04E-2</v>
      </c>
      <c r="AQ235">
        <v>0</v>
      </c>
      <c r="AR235">
        <f>INDEX('All applic'!$J$7:$J$59080,W235)</f>
        <v>-3.04E-2</v>
      </c>
      <c r="AS235">
        <v>0</v>
      </c>
      <c r="AT235">
        <v>0</v>
      </c>
      <c r="AU235">
        <v>0</v>
      </c>
    </row>
    <row r="236" spans="1:47" x14ac:dyDescent="0.25">
      <c r="A236" t="str">
        <f t="shared" si="30"/>
        <v>CFLSFm2015CZ06</v>
      </c>
      <c r="B236" t="str">
        <f t="shared" si="31"/>
        <v>CFLSCESFmCZ062015</v>
      </c>
      <c r="C236" t="s">
        <v>118</v>
      </c>
      <c r="D236" t="s">
        <v>130</v>
      </c>
      <c r="E236" t="s">
        <v>1649</v>
      </c>
      <c r="F236" s="89" t="s">
        <v>1830</v>
      </c>
      <c r="G236" t="s">
        <v>105</v>
      </c>
      <c r="H236" t="s">
        <v>1662</v>
      </c>
      <c r="I236" s="34">
        <f t="shared" si="32"/>
        <v>1.0257061320088341</v>
      </c>
      <c r="J236" s="34">
        <f t="shared" si="33"/>
        <v>1.3166825900707266</v>
      </c>
      <c r="K236" s="34">
        <f t="shared" si="34"/>
        <v>-2.2496969696969699E-2</v>
      </c>
      <c r="M236" s="36">
        <f>VLOOKUP("HV_"&amp;$D236&amp;$E236&amp;VLOOKUP($F236,key!$L$3:$M$13,2,FALSE)&amp;$G236&amp;M$6,'HVAC wts'!$H$7:$R$13254,11,FALSE)</f>
        <v>5705.5817999999999</v>
      </c>
      <c r="N236" s="36">
        <f>VLOOKUP("HV_"&amp;$D236&amp;$E236&amp;VLOOKUP($F236,key!$L$3:$M$13,2,FALSE)&amp;$G236&amp;N$6,'HVAC wts'!$H$7:$R$13254,11,FALSE)</f>
        <v>327.90700000000004</v>
      </c>
      <c r="O236" s="36">
        <f>VLOOKUP("HV_"&amp;$D236&amp;$E236&amp;VLOOKUP($F236,key!$L$3:$M$13,2,FALSE)&amp;$G236&amp;O$6,'HVAC wts'!$H$7:$R$13254,11,FALSE)</f>
        <v>1813.7934</v>
      </c>
      <c r="P236" s="36">
        <f>VLOOKUP("HV_"&amp;$D236&amp;$E236&amp;VLOOKUP($F236,key!$L$3:$M$13,2,FALSE)&amp;$G236&amp;P$6,'HVAC wts'!$H$7:$R$13254,11,FALSE)</f>
        <v>104.24100000000001</v>
      </c>
      <c r="Q236" s="36">
        <f>VLOOKUP("HV_"&amp;$D236&amp;$E236&amp;VLOOKUP($F236,key!$L$3:$M$13,2,FALSE)&amp;$G236&amp;Q$6,'HVAC wts'!$H$7:$R$13254,11,FALSE)</f>
        <v>459.06980000000004</v>
      </c>
      <c r="R236" s="36">
        <f>VLOOKUP("HV_"&amp;$D236&amp;$E236&amp;VLOOKUP($F236,key!$L$3:$M$13,2,FALSE)&amp;$G236&amp;R$6,'HVAC wts'!$H$7:$R$13254,11,FALSE)</f>
        <v>145.93740000000003</v>
      </c>
      <c r="S236" s="36">
        <f t="shared" si="35"/>
        <v>8556.5303999999996</v>
      </c>
      <c r="U236">
        <f>MATCH($A236&amp;U$6,'All applic'!$A$7:$A$59080,0)</f>
        <v>405</v>
      </c>
      <c r="V236">
        <f>MATCH($A236&amp;V$6,'All applic'!$A$7:$A$59080,0)</f>
        <v>406</v>
      </c>
      <c r="W236">
        <f>MATCH($A236&amp;W$6,'All applic'!$A$7:$A$59080,0)</f>
        <v>408</v>
      </c>
      <c r="X236">
        <f>MATCH($A236&amp;X$6,'All applic'!$A$7:$A$59080,0)</f>
        <v>407</v>
      </c>
      <c r="Y236">
        <f>MATCH($A236&amp;Y$6,'All applic'!$A$7:$A$59080,0)</f>
        <v>405</v>
      </c>
      <c r="Z236">
        <f>MATCH($A236&amp;Z$6,'All applic'!$A$7:$A$59080,0)</f>
        <v>408</v>
      </c>
      <c r="AB236" s="28">
        <f>INDEX('All applic'!$H$7:$H$59080,U236)</f>
        <v>1.05</v>
      </c>
      <c r="AC236" s="28">
        <f>INDEX('All applic'!$H$7:$H$59080,V236)</f>
        <v>0.89800000000000002</v>
      </c>
      <c r="AD236" s="28">
        <f>INDEX('All applic'!$H$7:$H$59080,W236)</f>
        <v>0.99</v>
      </c>
      <c r="AE236" s="28">
        <f>INDEX('All applic'!$H$7:$H$59080,X236)</f>
        <v>0.66200000000000003</v>
      </c>
      <c r="AF236" s="28">
        <f>INDEX('All applic'!$H$7:$H$59080,Y236)</f>
        <v>1.05</v>
      </c>
      <c r="AG236" s="28">
        <f>INDEX('All applic'!$H$7:$H$59080,Z236)</f>
        <v>0.99</v>
      </c>
      <c r="AH236" s="28"/>
      <c r="AI236" s="28">
        <f>INDEX('All applic'!$I$7:$I$59080,U236)</f>
        <v>1.3863636363636365</v>
      </c>
      <c r="AJ236" s="28">
        <f>INDEX('All applic'!$I$7:$I$59080,V236)</f>
        <v>2</v>
      </c>
      <c r="AK236" s="28">
        <f>INDEX('All applic'!$I$7:$I$59080,W236)</f>
        <v>1</v>
      </c>
      <c r="AL236" s="28">
        <f>INDEX('All applic'!$I$7:$I$59080,X236)</f>
        <v>1</v>
      </c>
      <c r="AM236" s="28">
        <f>INDEX('All applic'!$I$7:$I$59080,Y236)</f>
        <v>1.3863636363636365</v>
      </c>
      <c r="AN236" s="28">
        <f>INDEX('All applic'!$I$7:$I$59080,Z236)</f>
        <v>1</v>
      </c>
      <c r="AP236">
        <f>INDEX('All applic'!$J$7:$J$59080,U236)</f>
        <v>-2.5600000000000001E-2</v>
      </c>
      <c r="AQ236">
        <v>0</v>
      </c>
      <c r="AR236">
        <f>INDEX('All applic'!$J$7:$J$59080,W236)</f>
        <v>-2.5600000000000001E-2</v>
      </c>
      <c r="AS236">
        <v>0</v>
      </c>
      <c r="AT236">
        <v>0</v>
      </c>
      <c r="AU236">
        <v>0</v>
      </c>
    </row>
    <row r="237" spans="1:47" x14ac:dyDescent="0.25">
      <c r="A237" t="str">
        <f t="shared" si="30"/>
        <v>CFLSFm2015CZ07</v>
      </c>
      <c r="B237" t="str">
        <f t="shared" si="31"/>
        <v>CFLSCESFmCZ072015</v>
      </c>
      <c r="C237" t="s">
        <v>118</v>
      </c>
      <c r="D237" t="s">
        <v>130</v>
      </c>
      <c r="E237" t="s">
        <v>1649</v>
      </c>
      <c r="F237" s="89" t="s">
        <v>1830</v>
      </c>
      <c r="G237" t="s">
        <v>106</v>
      </c>
      <c r="H237" t="s">
        <v>1662</v>
      </c>
      <c r="I237" s="34">
        <f t="shared" si="32"/>
        <v>0</v>
      </c>
      <c r="J237" s="34">
        <f t="shared" si="33"/>
        <v>0</v>
      </c>
      <c r="K237" s="34">
        <f t="shared" si="34"/>
        <v>0</v>
      </c>
      <c r="M237" s="36">
        <f>VLOOKUP("HV_"&amp;$D237&amp;$E237&amp;VLOOKUP($F237,key!$L$3:$M$13,2,FALSE)&amp;$G237&amp;M$6,'HVAC wts'!$H$7:$R$13254,11,FALSE)</f>
        <v>0</v>
      </c>
      <c r="N237" s="36">
        <f>VLOOKUP("HV_"&amp;$D237&amp;$E237&amp;VLOOKUP($F237,key!$L$3:$M$13,2,FALSE)&amp;$G237&amp;N$6,'HVAC wts'!$H$7:$R$13254,11,FALSE)</f>
        <v>0</v>
      </c>
      <c r="O237" s="36">
        <f>VLOOKUP("HV_"&amp;$D237&amp;$E237&amp;VLOOKUP($F237,key!$L$3:$M$13,2,FALSE)&amp;$G237&amp;O$6,'HVAC wts'!$H$7:$R$13254,11,FALSE)</f>
        <v>0</v>
      </c>
      <c r="P237" s="36">
        <f>VLOOKUP("HV_"&amp;$D237&amp;$E237&amp;VLOOKUP($F237,key!$L$3:$M$13,2,FALSE)&amp;$G237&amp;P$6,'HVAC wts'!$H$7:$R$13254,11,FALSE)</f>
        <v>0</v>
      </c>
      <c r="Q237" s="36">
        <f>VLOOKUP("HV_"&amp;$D237&amp;$E237&amp;VLOOKUP($F237,key!$L$3:$M$13,2,FALSE)&amp;$G237&amp;Q$6,'HVAC wts'!$H$7:$R$13254,11,FALSE)</f>
        <v>0</v>
      </c>
      <c r="R237" s="36">
        <f>VLOOKUP("HV_"&amp;$D237&amp;$E237&amp;VLOOKUP($F237,key!$L$3:$M$13,2,FALSE)&amp;$G237&amp;R$6,'HVAC wts'!$H$7:$R$13254,11,FALSE)</f>
        <v>0</v>
      </c>
      <c r="S237" s="36">
        <f t="shared" si="35"/>
        <v>0</v>
      </c>
      <c r="U237">
        <f>MATCH($A237&amp;U$6,'All applic'!$A$7:$A$59080,0)</f>
        <v>409</v>
      </c>
      <c r="V237">
        <f>MATCH($A237&amp;V$6,'All applic'!$A$7:$A$59080,0)</f>
        <v>410</v>
      </c>
      <c r="W237">
        <f>MATCH($A237&amp;W$6,'All applic'!$A$7:$A$59080,0)</f>
        <v>412</v>
      </c>
      <c r="X237">
        <f>MATCH($A237&amp;X$6,'All applic'!$A$7:$A$59080,0)</f>
        <v>411</v>
      </c>
      <c r="Y237">
        <f>MATCH($A237&amp;Y$6,'All applic'!$A$7:$A$59080,0)</f>
        <v>409</v>
      </c>
      <c r="Z237">
        <f>MATCH($A237&amp;Z$6,'All applic'!$A$7:$A$59080,0)</f>
        <v>412</v>
      </c>
      <c r="AB237" s="28">
        <f>INDEX('All applic'!$H$7:$H$59080,U237)</f>
        <v>1.1120000000000001</v>
      </c>
      <c r="AC237" s="28">
        <f>INDEX('All applic'!$H$7:$H$59080,V237)</f>
        <v>1.002</v>
      </c>
      <c r="AD237" s="28">
        <f>INDEX('All applic'!$H$7:$H$59080,W237)</f>
        <v>0.996</v>
      </c>
      <c r="AE237" s="28">
        <f>INDEX('All applic'!$H$7:$H$59080,X237)</f>
        <v>0.78200000000000003</v>
      </c>
      <c r="AF237" s="28">
        <f>INDEX('All applic'!$H$7:$H$59080,Y237)</f>
        <v>1.1120000000000001</v>
      </c>
      <c r="AG237" s="28">
        <f>INDEX('All applic'!$H$7:$H$59080,Z237)</f>
        <v>0.996</v>
      </c>
      <c r="AH237" s="28"/>
      <c r="AI237" s="28">
        <f>INDEX('All applic'!$I$7:$I$59080,U237)</f>
        <v>1.4772727272727275</v>
      </c>
      <c r="AJ237" s="28">
        <f>INDEX('All applic'!$I$7:$I$59080,V237)</f>
        <v>1.5681818181818183</v>
      </c>
      <c r="AK237" s="28">
        <f>INDEX('All applic'!$I$7:$I$59080,W237)</f>
        <v>1.0227272727272727</v>
      </c>
      <c r="AL237" s="28">
        <f>INDEX('All applic'!$I$7:$I$59080,X237)</f>
        <v>1.0227272727272727</v>
      </c>
      <c r="AM237" s="28">
        <f>INDEX('All applic'!$I$7:$I$59080,Y237)</f>
        <v>1.4772727272727275</v>
      </c>
      <c r="AN237" s="28">
        <f>INDEX('All applic'!$I$7:$I$59080,Z237)</f>
        <v>1.0227272727272727</v>
      </c>
      <c r="AP237">
        <f>INDEX('All applic'!$J$7:$J$59080,U237)</f>
        <v>-1.77E-2</v>
      </c>
      <c r="AQ237">
        <v>0</v>
      </c>
      <c r="AR237">
        <f>INDEX('All applic'!$J$7:$J$59080,W237)</f>
        <v>-1.7780000000000001E-2</v>
      </c>
      <c r="AS237">
        <v>0</v>
      </c>
      <c r="AT237">
        <v>0</v>
      </c>
      <c r="AU237">
        <v>0</v>
      </c>
    </row>
    <row r="238" spans="1:47" x14ac:dyDescent="0.25">
      <c r="A238" t="str">
        <f t="shared" si="30"/>
        <v>CFLSFm2015CZ08</v>
      </c>
      <c r="B238" t="str">
        <f t="shared" si="31"/>
        <v>CFLSCESFmCZ082015</v>
      </c>
      <c r="C238" t="s">
        <v>118</v>
      </c>
      <c r="D238" t="s">
        <v>130</v>
      </c>
      <c r="E238" t="s">
        <v>1649</v>
      </c>
      <c r="F238" s="89" t="s">
        <v>1830</v>
      </c>
      <c r="G238" t="s">
        <v>107</v>
      </c>
      <c r="H238" t="s">
        <v>1662</v>
      </c>
      <c r="I238" s="34">
        <f t="shared" si="32"/>
        <v>1.0649010526359131</v>
      </c>
      <c r="J238" s="34">
        <f t="shared" si="33"/>
        <v>1.1629226791180267</v>
      </c>
      <c r="K238" s="34">
        <f t="shared" si="34"/>
        <v>-1.6064242424242429E-2</v>
      </c>
      <c r="M238" s="36">
        <f>VLOOKUP("HV_"&amp;$D238&amp;$E238&amp;VLOOKUP($F238,key!$L$3:$M$13,2,FALSE)&amp;$G238&amp;M$6,'HVAC wts'!$H$7:$R$13254,11,FALSE)</f>
        <v>3808.7208000000001</v>
      </c>
      <c r="N238" s="36">
        <f>VLOOKUP("HV_"&amp;$D238&amp;$E238&amp;VLOOKUP($F238,key!$L$3:$M$13,2,FALSE)&amp;$G238&amp;N$6,'HVAC wts'!$H$7:$R$13254,11,FALSE)</f>
        <v>218.89200000000002</v>
      </c>
      <c r="O238" s="36">
        <f>VLOOKUP("HV_"&amp;$D238&amp;$E238&amp;VLOOKUP($F238,key!$L$3:$M$13,2,FALSE)&amp;$G238&amp;O$6,'HVAC wts'!$H$7:$R$13254,11,FALSE)</f>
        <v>1655.5404000000001</v>
      </c>
      <c r="P238" s="36">
        <f>VLOOKUP("HV_"&amp;$D238&amp;$E238&amp;VLOOKUP($F238,key!$L$3:$M$13,2,FALSE)&amp;$G238&amp;P$6,'HVAC wts'!$H$7:$R$13254,11,FALSE)</f>
        <v>95.146000000000015</v>
      </c>
      <c r="Q238" s="36">
        <f>VLOOKUP("HV_"&amp;$D238&amp;$E238&amp;VLOOKUP($F238,key!$L$3:$M$13,2,FALSE)&amp;$G238&amp;Q$6,'HVAC wts'!$H$7:$R$13254,11,FALSE)</f>
        <v>306.44880000000006</v>
      </c>
      <c r="R238" s="36">
        <f>VLOOKUP("HV_"&amp;$D238&amp;$E238&amp;VLOOKUP($F238,key!$L$3:$M$13,2,FALSE)&amp;$G238&amp;R$6,'HVAC wts'!$H$7:$R$13254,11,FALSE)</f>
        <v>133.20440000000002</v>
      </c>
      <c r="S238" s="36">
        <f t="shared" si="35"/>
        <v>6217.9523999999992</v>
      </c>
      <c r="U238">
        <f>MATCH($A238&amp;U$6,'All applic'!$A$7:$A$59080,0)</f>
        <v>413</v>
      </c>
      <c r="V238">
        <f>MATCH($A238&amp;V$6,'All applic'!$A$7:$A$59080,0)</f>
        <v>414</v>
      </c>
      <c r="W238">
        <f>MATCH($A238&amp;W$6,'All applic'!$A$7:$A$59080,0)</f>
        <v>416</v>
      </c>
      <c r="X238">
        <f>MATCH($A238&amp;X$6,'All applic'!$A$7:$A$59080,0)</f>
        <v>415</v>
      </c>
      <c r="Y238">
        <f>MATCH($A238&amp;Y$6,'All applic'!$A$7:$A$59080,0)</f>
        <v>413</v>
      </c>
      <c r="Z238">
        <f>MATCH($A238&amp;Z$6,'All applic'!$A$7:$A$59080,0)</f>
        <v>416</v>
      </c>
      <c r="AB238" s="28">
        <f>INDEX('All applic'!$H$7:$H$59080,U238)</f>
        <v>1.0860000000000001</v>
      </c>
      <c r="AC238" s="28">
        <f>INDEX('All applic'!$H$7:$H$59080,V238)</f>
        <v>0.998</v>
      </c>
      <c r="AD238" s="28">
        <f>INDEX('All applic'!$H$7:$H$59080,W238)</f>
        <v>1.038</v>
      </c>
      <c r="AE238" s="28">
        <f>INDEX('All applic'!$H$7:$H$59080,X238)</f>
        <v>0.81200000000000006</v>
      </c>
      <c r="AF238" s="28">
        <f>INDEX('All applic'!$H$7:$H$59080,Y238)</f>
        <v>1.0860000000000001</v>
      </c>
      <c r="AG238" s="28">
        <f>INDEX('All applic'!$H$7:$H$59080,Z238)</f>
        <v>1.038</v>
      </c>
      <c r="AH238" s="28"/>
      <c r="AI238" s="28">
        <f>INDEX('All applic'!$I$7:$I$59080,U238)</f>
        <v>1.2045454545454546</v>
      </c>
      <c r="AJ238" s="28">
        <f>INDEX('All applic'!$I$7:$I$59080,V238)</f>
        <v>1.7727272727272729</v>
      </c>
      <c r="AK238" s="28">
        <f>INDEX('All applic'!$I$7:$I$59080,W238)</f>
        <v>1</v>
      </c>
      <c r="AL238" s="28">
        <f>INDEX('All applic'!$I$7:$I$59080,X238)</f>
        <v>1.0227272727272727</v>
      </c>
      <c r="AM238" s="28">
        <f>INDEX('All applic'!$I$7:$I$59080,Y238)</f>
        <v>1.2045454545454546</v>
      </c>
      <c r="AN238" s="28">
        <f>INDEX('All applic'!$I$7:$I$59080,Z238)</f>
        <v>1</v>
      </c>
      <c r="AP238">
        <f>INDEX('All applic'!$J$7:$J$59080,U238)</f>
        <v>-1.8280000000000001E-2</v>
      </c>
      <c r="AQ238">
        <v>0</v>
      </c>
      <c r="AR238">
        <f>INDEX('All applic'!$J$7:$J$59080,W238)</f>
        <v>-1.8280000000000001E-2</v>
      </c>
      <c r="AS238">
        <v>0</v>
      </c>
      <c r="AT238">
        <v>0</v>
      </c>
      <c r="AU238">
        <v>0</v>
      </c>
    </row>
    <row r="239" spans="1:47" x14ac:dyDescent="0.25">
      <c r="A239" t="str">
        <f t="shared" si="30"/>
        <v>CFLSFm2015CZ09</v>
      </c>
      <c r="B239" t="str">
        <f t="shared" si="31"/>
        <v>CFLSCESFmCZ092015</v>
      </c>
      <c r="C239" t="s">
        <v>118</v>
      </c>
      <c r="D239" t="s">
        <v>130</v>
      </c>
      <c r="E239" t="s">
        <v>1649</v>
      </c>
      <c r="F239" s="89" t="s">
        <v>1830</v>
      </c>
      <c r="G239" t="s">
        <v>108</v>
      </c>
      <c r="H239" t="s">
        <v>1662</v>
      </c>
      <c r="I239" s="34">
        <f t="shared" si="32"/>
        <v>1.0721414141414141</v>
      </c>
      <c r="J239" s="34">
        <f t="shared" si="33"/>
        <v>1.6182277318640952</v>
      </c>
      <c r="K239" s="34">
        <f t="shared" si="34"/>
        <v>-1.7048484848484844E-2</v>
      </c>
      <c r="M239" s="36">
        <f>VLOOKUP("HV_"&amp;$D239&amp;$E239&amp;VLOOKUP($F239,key!$L$3:$M$13,2,FALSE)&amp;$G239&amp;M$6,'HVAC wts'!$H$7:$R$13254,11,FALSE)</f>
        <v>5905.0032000000001</v>
      </c>
      <c r="N239" s="36">
        <f>VLOOKUP("HV_"&amp;$D239&amp;$E239&amp;VLOOKUP($F239,key!$L$3:$M$13,2,FALSE)&amp;$G239&amp;N$6,'HVAC wts'!$H$7:$R$13254,11,FALSE)</f>
        <v>339.36799999999999</v>
      </c>
      <c r="O239" s="36">
        <f>VLOOKUP("HV_"&amp;$D239&amp;$E239&amp;VLOOKUP($F239,key!$L$3:$M$13,2,FALSE)&amp;$G239&amp;O$6,'HVAC wts'!$H$7:$R$13254,11,FALSE)</f>
        <v>0</v>
      </c>
      <c r="P239" s="36">
        <f>VLOOKUP("HV_"&amp;$D239&amp;$E239&amp;VLOOKUP($F239,key!$L$3:$M$13,2,FALSE)&amp;$G239&amp;P$6,'HVAC wts'!$H$7:$R$13254,11,FALSE)</f>
        <v>0</v>
      </c>
      <c r="Q239" s="36">
        <f>VLOOKUP("HV_"&amp;$D239&amp;$E239&amp;VLOOKUP($F239,key!$L$3:$M$13,2,FALSE)&amp;$G239&amp;Q$6,'HVAC wts'!$H$7:$R$13254,11,FALSE)</f>
        <v>475.11520000000002</v>
      </c>
      <c r="R239" s="36">
        <f>VLOOKUP("HV_"&amp;$D239&amp;$E239&amp;VLOOKUP($F239,key!$L$3:$M$13,2,FALSE)&amp;$G239&amp;R$6,'HVAC wts'!$H$7:$R$13254,11,FALSE)</f>
        <v>0</v>
      </c>
      <c r="S239" s="36">
        <f t="shared" si="35"/>
        <v>6719.4864000000007</v>
      </c>
      <c r="U239">
        <f>MATCH($A239&amp;U$6,'All applic'!$A$7:$A$59080,0)</f>
        <v>417</v>
      </c>
      <c r="V239">
        <f>MATCH($A239&amp;V$6,'All applic'!$A$7:$A$59080,0)</f>
        <v>418</v>
      </c>
      <c r="W239">
        <f>MATCH($A239&amp;W$6,'All applic'!$A$7:$A$59080,0)</f>
        <v>420</v>
      </c>
      <c r="X239">
        <f>MATCH($A239&amp;X$6,'All applic'!$A$7:$A$59080,0)</f>
        <v>419</v>
      </c>
      <c r="Y239">
        <f>MATCH($A239&amp;Y$6,'All applic'!$A$7:$A$59080,0)</f>
        <v>417</v>
      </c>
      <c r="Z239">
        <f>MATCH($A239&amp;Z$6,'All applic'!$A$7:$A$59080,0)</f>
        <v>420</v>
      </c>
      <c r="AB239" s="28">
        <f>INDEX('All applic'!$H$7:$H$59080,U239)</f>
        <v>1.0780000000000001</v>
      </c>
      <c r="AC239" s="28">
        <f>INDEX('All applic'!$H$7:$H$59080,V239)</f>
        <v>0.96199999999999997</v>
      </c>
      <c r="AD239" s="28">
        <f>INDEX('All applic'!$H$7:$H$59080,W239)</f>
        <v>1.016</v>
      </c>
      <c r="AE239" s="28">
        <f>INDEX('All applic'!$H$7:$H$59080,X239)</f>
        <v>0.752</v>
      </c>
      <c r="AF239" s="28">
        <f>INDEX('All applic'!$H$7:$H$59080,Y239)</f>
        <v>1.0780000000000001</v>
      </c>
      <c r="AG239" s="28">
        <f>INDEX('All applic'!$H$7:$H$59080,Z239)</f>
        <v>1.016</v>
      </c>
      <c r="AH239" s="28"/>
      <c r="AI239" s="28">
        <f>INDEX('All applic'!$I$7:$I$59080,U239)</f>
        <v>1.6136363636363635</v>
      </c>
      <c r="AJ239" s="28">
        <f>INDEX('All applic'!$I$7:$I$59080,V239)</f>
        <v>1.7045454545454546</v>
      </c>
      <c r="AK239" s="28">
        <f>INDEX('All applic'!$I$7:$I$59080,W239)</f>
        <v>1</v>
      </c>
      <c r="AL239" s="28">
        <f>INDEX('All applic'!$I$7:$I$59080,X239)</f>
        <v>1</v>
      </c>
      <c r="AM239" s="28">
        <f>INDEX('All applic'!$I$7:$I$59080,Y239)</f>
        <v>1.6136363636363635</v>
      </c>
      <c r="AN239" s="28">
        <f>INDEX('All applic'!$I$7:$I$59080,Z239)</f>
        <v>1</v>
      </c>
      <c r="AP239">
        <f>INDEX('All applic'!$J$7:$J$59080,U239)</f>
        <v>-1.9399999999999997E-2</v>
      </c>
      <c r="AQ239">
        <v>0</v>
      </c>
      <c r="AR239">
        <f>INDEX('All applic'!$J$7:$J$59080,W239)</f>
        <v>-1.9420000000000003E-2</v>
      </c>
      <c r="AS239">
        <v>0</v>
      </c>
      <c r="AT239">
        <v>0</v>
      </c>
      <c r="AU239">
        <v>0</v>
      </c>
    </row>
    <row r="240" spans="1:47" x14ac:dyDescent="0.25">
      <c r="A240" t="str">
        <f t="shared" si="30"/>
        <v>CFLSFm2015CZ10</v>
      </c>
      <c r="B240" t="str">
        <f t="shared" si="31"/>
        <v>CFLSCESFmCZ102015</v>
      </c>
      <c r="C240" t="s">
        <v>118</v>
      </c>
      <c r="D240" t="s">
        <v>130</v>
      </c>
      <c r="E240" t="s">
        <v>1649</v>
      </c>
      <c r="F240" s="89" t="s">
        <v>1830</v>
      </c>
      <c r="G240" t="s">
        <v>109</v>
      </c>
      <c r="H240" t="s">
        <v>1662</v>
      </c>
      <c r="I240" s="34">
        <f t="shared" si="32"/>
        <v>1.0746387960274904</v>
      </c>
      <c r="J240" s="34">
        <f t="shared" si="33"/>
        <v>1.4399268048664957</v>
      </c>
      <c r="K240" s="34">
        <f t="shared" si="34"/>
        <v>-2.1618181818181818E-2</v>
      </c>
      <c r="M240" s="36">
        <f>VLOOKUP("HV_"&amp;$D240&amp;$E240&amp;VLOOKUP($F240,key!$L$3:$M$13,2,FALSE)&amp;$G240&amp;M$6,'HVAC wts'!$H$7:$R$13254,11,FALSE)</f>
        <v>20431.8282</v>
      </c>
      <c r="N240" s="36">
        <f>VLOOKUP("HV_"&amp;$D240&amp;$E240&amp;VLOOKUP($F240,key!$L$3:$M$13,2,FALSE)&amp;$G240&amp;N$6,'HVAC wts'!$H$7:$R$13254,11,FALSE)</f>
        <v>1174.2430000000002</v>
      </c>
      <c r="O240" s="36">
        <f>VLOOKUP("HV_"&amp;$D240&amp;$E240&amp;VLOOKUP($F240,key!$L$3:$M$13,2,FALSE)&amp;$G240&amp;O$6,'HVAC wts'!$H$7:$R$13254,11,FALSE)</f>
        <v>49.885800000000124</v>
      </c>
      <c r="P240" s="36">
        <f>VLOOKUP("HV_"&amp;$D240&amp;$E240&amp;VLOOKUP($F240,key!$L$3:$M$13,2,FALSE)&amp;$G240&amp;P$6,'HVAC wts'!$H$7:$R$13254,11,FALSE)</f>
        <v>2.8670000000000075</v>
      </c>
      <c r="Q240" s="36">
        <f>VLOOKUP("HV_"&amp;$D240&amp;$E240&amp;VLOOKUP($F240,key!$L$3:$M$13,2,FALSE)&amp;$G240&amp;Q$6,'HVAC wts'!$H$7:$R$13254,11,FALSE)</f>
        <v>1643.9402000000002</v>
      </c>
      <c r="R240" s="36">
        <f>VLOOKUP("HV_"&amp;$D240&amp;$E240&amp;VLOOKUP($F240,key!$L$3:$M$13,2,FALSE)&amp;$G240&amp;R$6,'HVAC wts'!$H$7:$R$13254,11,FALSE)</f>
        <v>4.0138000000000105</v>
      </c>
      <c r="S240" s="36">
        <f t="shared" si="35"/>
        <v>23306.777999999998</v>
      </c>
      <c r="U240">
        <f>MATCH($A240&amp;U$6,'All applic'!$A$7:$A$59080,0)</f>
        <v>421</v>
      </c>
      <c r="V240">
        <f>MATCH($A240&amp;V$6,'All applic'!$A$7:$A$59080,0)</f>
        <v>422</v>
      </c>
      <c r="W240">
        <f>MATCH($A240&amp;W$6,'All applic'!$A$7:$A$59080,0)</f>
        <v>424</v>
      </c>
      <c r="X240">
        <f>MATCH($A240&amp;X$6,'All applic'!$A$7:$A$59080,0)</f>
        <v>423</v>
      </c>
      <c r="Y240">
        <f>MATCH($A240&amp;Y$6,'All applic'!$A$7:$A$59080,0)</f>
        <v>421</v>
      </c>
      <c r="Z240">
        <f>MATCH($A240&amp;Z$6,'All applic'!$A$7:$A$59080,0)</f>
        <v>424</v>
      </c>
      <c r="AB240" s="28">
        <f>INDEX('All applic'!$H$7:$H$59080,U240)</f>
        <v>1.0820000000000001</v>
      </c>
      <c r="AC240" s="28">
        <f>INDEX('All applic'!$H$7:$H$59080,V240)</f>
        <v>0.94</v>
      </c>
      <c r="AD240" s="28">
        <f>INDEX('All applic'!$H$7:$H$59080,W240)</f>
        <v>1.014</v>
      </c>
      <c r="AE240" s="28">
        <f>INDEX('All applic'!$H$7:$H$59080,X240)</f>
        <v>0.67800000000000005</v>
      </c>
      <c r="AF240" s="28">
        <f>INDEX('All applic'!$H$7:$H$59080,Y240)</f>
        <v>1.0820000000000001</v>
      </c>
      <c r="AG240" s="28">
        <f>INDEX('All applic'!$H$7:$H$59080,Z240)</f>
        <v>1.014</v>
      </c>
      <c r="AH240" s="28"/>
      <c r="AI240" s="28">
        <f>INDEX('All applic'!$I$7:$I$59080,U240)</f>
        <v>1.4318181818181819</v>
      </c>
      <c r="AJ240" s="28">
        <f>INDEX('All applic'!$I$7:$I$59080,V240)</f>
        <v>1.6136363636363635</v>
      </c>
      <c r="AK240" s="28">
        <f>INDEX('All applic'!$I$7:$I$59080,W240)</f>
        <v>1</v>
      </c>
      <c r="AL240" s="28">
        <f>INDEX('All applic'!$I$7:$I$59080,X240)</f>
        <v>1</v>
      </c>
      <c r="AM240" s="28">
        <f>INDEX('All applic'!$I$7:$I$59080,Y240)</f>
        <v>1.4318181818181819</v>
      </c>
      <c r="AN240" s="28">
        <f>INDEX('All applic'!$I$7:$I$59080,Z240)</f>
        <v>1</v>
      </c>
      <c r="AP240">
        <f>INDEX('All applic'!$J$7:$J$59080,U240)</f>
        <v>-2.46E-2</v>
      </c>
      <c r="AQ240">
        <v>0</v>
      </c>
      <c r="AR240">
        <f>INDEX('All applic'!$J$7:$J$59080,W240)</f>
        <v>-2.46E-2</v>
      </c>
      <c r="AS240">
        <v>0</v>
      </c>
      <c r="AT240">
        <v>0</v>
      </c>
      <c r="AU240">
        <v>0</v>
      </c>
    </row>
    <row r="241" spans="1:47" x14ac:dyDescent="0.25">
      <c r="A241" t="str">
        <f t="shared" si="30"/>
        <v>CFLSFm2015CZ11</v>
      </c>
      <c r="B241" t="str">
        <f t="shared" si="31"/>
        <v>CFLSCESFmCZ112015</v>
      </c>
      <c r="C241" t="s">
        <v>118</v>
      </c>
      <c r="D241" t="s">
        <v>130</v>
      </c>
      <c r="E241" t="s">
        <v>1649</v>
      </c>
      <c r="F241" s="89" t="s">
        <v>1830</v>
      </c>
      <c r="G241" t="s">
        <v>110</v>
      </c>
      <c r="H241" t="s">
        <v>1662</v>
      </c>
      <c r="I241" s="34">
        <f t="shared" si="32"/>
        <v>0</v>
      </c>
      <c r="J241" s="34">
        <f t="shared" si="33"/>
        <v>0</v>
      </c>
      <c r="K241" s="34">
        <f t="shared" si="34"/>
        <v>0</v>
      </c>
      <c r="M241" s="36">
        <f>VLOOKUP("HV_"&amp;$D241&amp;$E241&amp;VLOOKUP($F241,key!$L$3:$M$13,2,FALSE)&amp;$G241&amp;M$6,'HVAC wts'!$H$7:$R$13254,11,FALSE)</f>
        <v>0</v>
      </c>
      <c r="N241" s="36">
        <f>VLOOKUP("HV_"&amp;$D241&amp;$E241&amp;VLOOKUP($F241,key!$L$3:$M$13,2,FALSE)&amp;$G241&amp;N$6,'HVAC wts'!$H$7:$R$13254,11,FALSE)</f>
        <v>0</v>
      </c>
      <c r="O241" s="36">
        <f>VLOOKUP("HV_"&amp;$D241&amp;$E241&amp;VLOOKUP($F241,key!$L$3:$M$13,2,FALSE)&amp;$G241&amp;O$6,'HVAC wts'!$H$7:$R$13254,11,FALSE)</f>
        <v>0</v>
      </c>
      <c r="P241" s="36">
        <f>VLOOKUP("HV_"&amp;$D241&amp;$E241&amp;VLOOKUP($F241,key!$L$3:$M$13,2,FALSE)&amp;$G241&amp;P$6,'HVAC wts'!$H$7:$R$13254,11,FALSE)</f>
        <v>0</v>
      </c>
      <c r="Q241" s="36">
        <f>VLOOKUP("HV_"&amp;$D241&amp;$E241&amp;VLOOKUP($F241,key!$L$3:$M$13,2,FALSE)&amp;$G241&amp;Q$6,'HVAC wts'!$H$7:$R$13254,11,FALSE)</f>
        <v>0</v>
      </c>
      <c r="R241" s="36">
        <f>VLOOKUP("HV_"&amp;$D241&amp;$E241&amp;VLOOKUP($F241,key!$L$3:$M$13,2,FALSE)&amp;$G241&amp;R$6,'HVAC wts'!$H$7:$R$13254,11,FALSE)</f>
        <v>0</v>
      </c>
      <c r="S241" s="36">
        <f t="shared" si="35"/>
        <v>0</v>
      </c>
      <c r="U241">
        <f>MATCH($A241&amp;U$6,'All applic'!$A$7:$A$59080,0)</f>
        <v>425</v>
      </c>
      <c r="V241">
        <f>MATCH($A241&amp;V$6,'All applic'!$A$7:$A$59080,0)</f>
        <v>426</v>
      </c>
      <c r="W241">
        <f>MATCH($A241&amp;W$6,'All applic'!$A$7:$A$59080,0)</f>
        <v>428</v>
      </c>
      <c r="X241">
        <f>MATCH($A241&amp;X$6,'All applic'!$A$7:$A$59080,0)</f>
        <v>427</v>
      </c>
      <c r="Y241">
        <f>MATCH($A241&amp;Y$6,'All applic'!$A$7:$A$59080,0)</f>
        <v>425</v>
      </c>
      <c r="Z241">
        <f>MATCH($A241&amp;Z$6,'All applic'!$A$7:$A$59080,0)</f>
        <v>428</v>
      </c>
      <c r="AB241" s="28">
        <f>INDEX('All applic'!$H$7:$H$59080,U241)</f>
        <v>1.0820000000000001</v>
      </c>
      <c r="AC241" s="28">
        <f>INDEX('All applic'!$H$7:$H$59080,V241)</f>
        <v>0.91200000000000003</v>
      </c>
      <c r="AD241" s="28">
        <f>INDEX('All applic'!$H$7:$H$59080,W241)</f>
        <v>1.012</v>
      </c>
      <c r="AE241" s="28">
        <f>INDEX('All applic'!$H$7:$H$59080,X241)</f>
        <v>0.65800000000000003</v>
      </c>
      <c r="AF241" s="28">
        <f>INDEX('All applic'!$H$7:$H$59080,Y241)</f>
        <v>1.0820000000000001</v>
      </c>
      <c r="AG241" s="28">
        <f>INDEX('All applic'!$H$7:$H$59080,Z241)</f>
        <v>1.012</v>
      </c>
      <c r="AH241" s="28"/>
      <c r="AI241" s="28">
        <f>INDEX('All applic'!$I$7:$I$59080,U241)</f>
        <v>1.5365853658536586</v>
      </c>
      <c r="AJ241" s="28">
        <f>INDEX('All applic'!$I$7:$I$59080,V241)</f>
        <v>1.6585365853658538</v>
      </c>
      <c r="AK241" s="28">
        <f>INDEX('All applic'!$I$7:$I$59080,W241)</f>
        <v>1</v>
      </c>
      <c r="AL241" s="28">
        <f>INDEX('All applic'!$I$7:$I$59080,X241)</f>
        <v>1</v>
      </c>
      <c r="AM241" s="28">
        <f>INDEX('All applic'!$I$7:$I$59080,Y241)</f>
        <v>1.5365853658536586</v>
      </c>
      <c r="AN241" s="28">
        <f>INDEX('All applic'!$I$7:$I$59080,Z241)</f>
        <v>1</v>
      </c>
      <c r="AP241">
        <f>INDEX('All applic'!$J$7:$J$59080,U241)</f>
        <v>-2.52E-2</v>
      </c>
      <c r="AQ241">
        <v>0</v>
      </c>
      <c r="AR241">
        <f>INDEX('All applic'!$J$7:$J$59080,W241)</f>
        <v>-2.52E-2</v>
      </c>
      <c r="AS241">
        <v>0</v>
      </c>
      <c r="AT241">
        <v>0</v>
      </c>
      <c r="AU241">
        <v>0</v>
      </c>
    </row>
    <row r="242" spans="1:47" x14ac:dyDescent="0.25">
      <c r="A242" t="str">
        <f t="shared" si="30"/>
        <v>CFLSFm2015CZ12</v>
      </c>
      <c r="B242" t="str">
        <f t="shared" si="31"/>
        <v>CFLSCESFmCZ122015</v>
      </c>
      <c r="C242" t="s">
        <v>118</v>
      </c>
      <c r="D242" t="s">
        <v>130</v>
      </c>
      <c r="E242" t="s">
        <v>1649</v>
      </c>
      <c r="F242" s="89" t="s">
        <v>1830</v>
      </c>
      <c r="G242" t="s">
        <v>111</v>
      </c>
      <c r="H242" t="s">
        <v>1662</v>
      </c>
      <c r="I242" s="34">
        <f t="shared" si="32"/>
        <v>0</v>
      </c>
      <c r="J242" s="34">
        <f t="shared" si="33"/>
        <v>0</v>
      </c>
      <c r="K242" s="34">
        <f t="shared" si="34"/>
        <v>0</v>
      </c>
      <c r="M242" s="36">
        <f>VLOOKUP("HV_"&amp;$D242&amp;$E242&amp;VLOOKUP($F242,key!$L$3:$M$13,2,FALSE)&amp;$G242&amp;M$6,'HVAC wts'!$H$7:$R$13254,11,FALSE)</f>
        <v>0</v>
      </c>
      <c r="N242" s="36">
        <f>VLOOKUP("HV_"&amp;$D242&amp;$E242&amp;VLOOKUP($F242,key!$L$3:$M$13,2,FALSE)&amp;$G242&amp;N$6,'HVAC wts'!$H$7:$R$13254,11,FALSE)</f>
        <v>0</v>
      </c>
      <c r="O242" s="36">
        <f>VLOOKUP("HV_"&amp;$D242&amp;$E242&amp;VLOOKUP($F242,key!$L$3:$M$13,2,FALSE)&amp;$G242&amp;O$6,'HVAC wts'!$H$7:$R$13254,11,FALSE)</f>
        <v>0</v>
      </c>
      <c r="P242" s="36">
        <f>VLOOKUP("HV_"&amp;$D242&amp;$E242&amp;VLOOKUP($F242,key!$L$3:$M$13,2,FALSE)&amp;$G242&amp;P$6,'HVAC wts'!$H$7:$R$13254,11,FALSE)</f>
        <v>0</v>
      </c>
      <c r="Q242" s="36">
        <f>VLOOKUP("HV_"&amp;$D242&amp;$E242&amp;VLOOKUP($F242,key!$L$3:$M$13,2,FALSE)&amp;$G242&amp;Q$6,'HVAC wts'!$H$7:$R$13254,11,FALSE)</f>
        <v>0</v>
      </c>
      <c r="R242" s="36">
        <f>VLOOKUP("HV_"&amp;$D242&amp;$E242&amp;VLOOKUP($F242,key!$L$3:$M$13,2,FALSE)&amp;$G242&amp;R$6,'HVAC wts'!$H$7:$R$13254,11,FALSE)</f>
        <v>0</v>
      </c>
      <c r="S242" s="36">
        <f t="shared" si="35"/>
        <v>0</v>
      </c>
      <c r="U242">
        <f>MATCH($A242&amp;U$6,'All applic'!$A$7:$A$59080,0)</f>
        <v>429</v>
      </c>
      <c r="V242">
        <f>MATCH($A242&amp;V$6,'All applic'!$A$7:$A$59080,0)</f>
        <v>430</v>
      </c>
      <c r="W242">
        <f>MATCH($A242&amp;W$6,'All applic'!$A$7:$A$59080,0)</f>
        <v>432</v>
      </c>
      <c r="X242">
        <f>MATCH($A242&amp;X$6,'All applic'!$A$7:$A$59080,0)</f>
        <v>431</v>
      </c>
      <c r="Y242">
        <f>MATCH($A242&amp;Y$6,'All applic'!$A$7:$A$59080,0)</f>
        <v>429</v>
      </c>
      <c r="Z242">
        <f>MATCH($A242&amp;Z$6,'All applic'!$A$7:$A$59080,0)</f>
        <v>432</v>
      </c>
      <c r="AB242" s="28">
        <f>INDEX('All applic'!$H$7:$H$59080,U242)</f>
        <v>1.054</v>
      </c>
      <c r="AC242" s="28">
        <f>INDEX('All applic'!$H$7:$H$59080,V242)</f>
        <v>0.88</v>
      </c>
      <c r="AD242" s="28">
        <f>INDEX('All applic'!$H$7:$H$59080,W242)</f>
        <v>1.012</v>
      </c>
      <c r="AE242" s="28">
        <f>INDEX('All applic'!$H$7:$H$59080,X242)</f>
        <v>0.65200000000000002</v>
      </c>
      <c r="AF242" s="28">
        <f>INDEX('All applic'!$H$7:$H$59080,Y242)</f>
        <v>1.054</v>
      </c>
      <c r="AG242" s="28">
        <f>INDEX('All applic'!$H$7:$H$59080,Z242)</f>
        <v>1.012</v>
      </c>
      <c r="AH242" s="28"/>
      <c r="AI242" s="28">
        <f>INDEX('All applic'!$I$7:$I$59080,U242)</f>
        <v>1.5853658536585367</v>
      </c>
      <c r="AJ242" s="28">
        <f>INDEX('All applic'!$I$7:$I$59080,V242)</f>
        <v>1.6829268292682928</v>
      </c>
      <c r="AK242" s="28">
        <f>INDEX('All applic'!$I$7:$I$59080,W242)</f>
        <v>1</v>
      </c>
      <c r="AL242" s="28">
        <f>INDEX('All applic'!$I$7:$I$59080,X242)</f>
        <v>1</v>
      </c>
      <c r="AM242" s="28">
        <f>INDEX('All applic'!$I$7:$I$59080,Y242)</f>
        <v>1.5853658536585367</v>
      </c>
      <c r="AN242" s="28">
        <f>INDEX('All applic'!$I$7:$I$59080,Z242)</f>
        <v>1</v>
      </c>
      <c r="AP242">
        <f>INDEX('All applic'!$J$7:$J$59080,U242)</f>
        <v>-2.5000000000000001E-2</v>
      </c>
      <c r="AQ242">
        <v>0</v>
      </c>
      <c r="AR242">
        <f>INDEX('All applic'!$J$7:$J$59080,W242)</f>
        <v>-2.5000000000000001E-2</v>
      </c>
      <c r="AS242">
        <v>0</v>
      </c>
      <c r="AT242">
        <v>0</v>
      </c>
      <c r="AU242">
        <v>0</v>
      </c>
    </row>
    <row r="243" spans="1:47" x14ac:dyDescent="0.25">
      <c r="A243" t="str">
        <f t="shared" si="30"/>
        <v>CFLSFm2015CZ13</v>
      </c>
      <c r="B243" t="str">
        <f t="shared" si="31"/>
        <v>CFLSCESFmCZ132015</v>
      </c>
      <c r="C243" t="s">
        <v>118</v>
      </c>
      <c r="D243" t="s">
        <v>130</v>
      </c>
      <c r="E243" t="s">
        <v>1649</v>
      </c>
      <c r="F243" s="89" t="s">
        <v>1830</v>
      </c>
      <c r="G243" t="s">
        <v>112</v>
      </c>
      <c r="H243" t="s">
        <v>1662</v>
      </c>
      <c r="I243" s="34">
        <f t="shared" si="32"/>
        <v>1.0941212121212123</v>
      </c>
      <c r="J243" s="34">
        <f t="shared" si="33"/>
        <v>1.4915003695491504</v>
      </c>
      <c r="K243" s="34">
        <f t="shared" si="34"/>
        <v>-1.9860606060606065E-2</v>
      </c>
      <c r="M243" s="36">
        <f>VLOOKUP("HV_"&amp;$D243&amp;$E243&amp;VLOOKUP($F243,key!$L$3:$M$13,2,FALSE)&amp;$G243&amp;M$6,'HVAC wts'!$H$7:$R$13254,11,FALSE)</f>
        <v>2374.3865999999998</v>
      </c>
      <c r="N243" s="36">
        <f>VLOOKUP("HV_"&amp;$D243&amp;$E243&amp;VLOOKUP($F243,key!$L$3:$M$13,2,FALSE)&amp;$G243&amp;N$6,'HVAC wts'!$H$7:$R$13254,11,FALSE)</f>
        <v>136.459</v>
      </c>
      <c r="O243" s="36">
        <f>VLOOKUP("HV_"&amp;$D243&amp;$E243&amp;VLOOKUP($F243,key!$L$3:$M$13,2,FALSE)&amp;$G243&amp;O$6,'HVAC wts'!$H$7:$R$13254,11,FALSE)</f>
        <v>0</v>
      </c>
      <c r="P243" s="36">
        <f>VLOOKUP("HV_"&amp;$D243&amp;$E243&amp;VLOOKUP($F243,key!$L$3:$M$13,2,FALSE)&amp;$G243&amp;P$6,'HVAC wts'!$H$7:$R$13254,11,FALSE)</f>
        <v>0</v>
      </c>
      <c r="Q243" s="36">
        <f>VLOOKUP("HV_"&amp;$D243&amp;$E243&amp;VLOOKUP($F243,key!$L$3:$M$13,2,FALSE)&amp;$G243&amp;Q$6,'HVAC wts'!$H$7:$R$13254,11,FALSE)</f>
        <v>191.04259999999999</v>
      </c>
      <c r="R243" s="36">
        <f>VLOOKUP("HV_"&amp;$D243&amp;$E243&amp;VLOOKUP($F243,key!$L$3:$M$13,2,FALSE)&amp;$G243&amp;R$6,'HVAC wts'!$H$7:$R$13254,11,FALSE)</f>
        <v>0</v>
      </c>
      <c r="S243" s="36">
        <f t="shared" si="35"/>
        <v>2701.8881999999994</v>
      </c>
      <c r="U243">
        <f>MATCH($A243&amp;U$6,'All applic'!$A$7:$A$59080,0)</f>
        <v>433</v>
      </c>
      <c r="V243">
        <f>MATCH($A243&amp;V$6,'All applic'!$A$7:$A$59080,0)</f>
        <v>434</v>
      </c>
      <c r="W243">
        <f>MATCH($A243&amp;W$6,'All applic'!$A$7:$A$59080,0)</f>
        <v>436</v>
      </c>
      <c r="X243">
        <f>MATCH($A243&amp;X$6,'All applic'!$A$7:$A$59080,0)</f>
        <v>435</v>
      </c>
      <c r="Y243">
        <f>MATCH($A243&amp;Y$6,'All applic'!$A$7:$A$59080,0)</f>
        <v>433</v>
      </c>
      <c r="Z243">
        <f>MATCH($A243&amp;Z$6,'All applic'!$A$7:$A$59080,0)</f>
        <v>436</v>
      </c>
      <c r="AB243" s="28">
        <f>INDEX('All applic'!$H$7:$H$59080,U243)</f>
        <v>1.1020000000000001</v>
      </c>
      <c r="AC243" s="28">
        <f>INDEX('All applic'!$H$7:$H$59080,V243)</f>
        <v>0.94599999999999995</v>
      </c>
      <c r="AD243" s="28">
        <f>INDEX('All applic'!$H$7:$H$59080,W243)</f>
        <v>1.014</v>
      </c>
      <c r="AE243" s="28">
        <f>INDEX('All applic'!$H$7:$H$59080,X243)</f>
        <v>0.69</v>
      </c>
      <c r="AF243" s="28">
        <f>INDEX('All applic'!$H$7:$H$59080,Y243)</f>
        <v>1.1020000000000001</v>
      </c>
      <c r="AG243" s="28">
        <f>INDEX('All applic'!$H$7:$H$59080,Z243)</f>
        <v>1.014</v>
      </c>
      <c r="AH243" s="28"/>
      <c r="AI243" s="28">
        <f>INDEX('All applic'!$I$7:$I$59080,U243)</f>
        <v>1.4878048780487805</v>
      </c>
      <c r="AJ243" s="28">
        <f>INDEX('All applic'!$I$7:$I$59080,V243)</f>
        <v>1.5609756097560976</v>
      </c>
      <c r="AK243" s="28">
        <f>INDEX('All applic'!$I$7:$I$59080,W243)</f>
        <v>1</v>
      </c>
      <c r="AL243" s="28">
        <f>INDEX('All applic'!$I$7:$I$59080,X243)</f>
        <v>1</v>
      </c>
      <c r="AM243" s="28">
        <f>INDEX('All applic'!$I$7:$I$59080,Y243)</f>
        <v>1.4878048780487805</v>
      </c>
      <c r="AN243" s="28">
        <f>INDEX('All applic'!$I$7:$I$59080,Z243)</f>
        <v>1</v>
      </c>
      <c r="AP243">
        <f>INDEX('All applic'!$J$7:$J$59080,U243)</f>
        <v>-2.2600000000000002E-2</v>
      </c>
      <c r="AQ243">
        <v>0</v>
      </c>
      <c r="AR243">
        <f>INDEX('All applic'!$J$7:$J$59080,W243)</f>
        <v>-2.2600000000000002E-2</v>
      </c>
      <c r="AS243">
        <v>0</v>
      </c>
      <c r="AT243">
        <v>0</v>
      </c>
      <c r="AU243">
        <v>0</v>
      </c>
    </row>
    <row r="244" spans="1:47" x14ac:dyDescent="0.25">
      <c r="A244" t="str">
        <f t="shared" si="30"/>
        <v>CFLSFm2015CZ14</v>
      </c>
      <c r="B244" t="str">
        <f t="shared" si="31"/>
        <v>CFLSCESFmCZ142015</v>
      </c>
      <c r="C244" t="s">
        <v>118</v>
      </c>
      <c r="D244" t="s">
        <v>130</v>
      </c>
      <c r="E244" t="s">
        <v>1649</v>
      </c>
      <c r="F244" s="89" t="s">
        <v>1830</v>
      </c>
      <c r="G244" t="s">
        <v>113</v>
      </c>
      <c r="H244" t="s">
        <v>1662</v>
      </c>
      <c r="I244" s="34">
        <f t="shared" si="32"/>
        <v>1.0946060606060608</v>
      </c>
      <c r="J244" s="34">
        <f t="shared" si="33"/>
        <v>1.3429533429533429</v>
      </c>
      <c r="K244" s="34">
        <f t="shared" si="34"/>
        <v>-2.4430303030303031E-2</v>
      </c>
      <c r="M244" s="36">
        <f>VLOOKUP("HV_"&amp;$D244&amp;$E244&amp;VLOOKUP($F244,key!$L$3:$M$13,2,FALSE)&amp;$G244&amp;M$6,'HVAC wts'!$H$7:$R$13254,11,FALSE)</f>
        <v>3163.4939999999997</v>
      </c>
      <c r="N244" s="36">
        <f>VLOOKUP("HV_"&amp;$D244&amp;$E244&amp;VLOOKUP($F244,key!$L$3:$M$13,2,FALSE)&amp;$G244&amp;N$6,'HVAC wts'!$H$7:$R$13254,11,FALSE)</f>
        <v>181.81</v>
      </c>
      <c r="O244" s="36">
        <f>VLOOKUP("HV_"&amp;$D244&amp;$E244&amp;VLOOKUP($F244,key!$L$3:$M$13,2,FALSE)&amp;$G244&amp;O$6,'HVAC wts'!$H$7:$R$13254,11,FALSE)</f>
        <v>0</v>
      </c>
      <c r="P244" s="36">
        <f>VLOOKUP("HV_"&amp;$D244&amp;$E244&amp;VLOOKUP($F244,key!$L$3:$M$13,2,FALSE)&amp;$G244&amp;P$6,'HVAC wts'!$H$7:$R$13254,11,FALSE)</f>
        <v>0</v>
      </c>
      <c r="Q244" s="36">
        <f>VLOOKUP("HV_"&amp;$D244&amp;$E244&amp;VLOOKUP($F244,key!$L$3:$M$13,2,FALSE)&amp;$G244&amp;Q$6,'HVAC wts'!$H$7:$R$13254,11,FALSE)</f>
        <v>254.53400000000002</v>
      </c>
      <c r="R244" s="36">
        <f>VLOOKUP("HV_"&amp;$D244&amp;$E244&amp;VLOOKUP($F244,key!$L$3:$M$13,2,FALSE)&amp;$G244&amp;R$6,'HVAC wts'!$H$7:$R$13254,11,FALSE)</f>
        <v>0</v>
      </c>
      <c r="S244" s="36">
        <f t="shared" si="35"/>
        <v>3599.8379999999997</v>
      </c>
      <c r="U244">
        <f>MATCH($A244&amp;U$6,'All applic'!$A$7:$A$59080,0)</f>
        <v>437</v>
      </c>
      <c r="V244">
        <f>MATCH($A244&amp;V$6,'All applic'!$A$7:$A$59080,0)</f>
        <v>438</v>
      </c>
      <c r="W244">
        <f>MATCH($A244&amp;W$6,'All applic'!$A$7:$A$59080,0)</f>
        <v>440</v>
      </c>
      <c r="X244">
        <f>MATCH($A244&amp;X$6,'All applic'!$A$7:$A$59080,0)</f>
        <v>439</v>
      </c>
      <c r="Y244">
        <f>MATCH($A244&amp;Y$6,'All applic'!$A$7:$A$59080,0)</f>
        <v>437</v>
      </c>
      <c r="Z244">
        <f>MATCH($A244&amp;Z$6,'All applic'!$A$7:$A$59080,0)</f>
        <v>440</v>
      </c>
      <c r="AB244" s="28">
        <f>INDEX('All applic'!$H$7:$H$59080,U244)</f>
        <v>1.1040000000000001</v>
      </c>
      <c r="AC244" s="28">
        <f>INDEX('All applic'!$H$7:$H$59080,V244)</f>
        <v>0.91800000000000004</v>
      </c>
      <c r="AD244" s="28">
        <f>INDEX('All applic'!$H$7:$H$59080,W244)</f>
        <v>1.012</v>
      </c>
      <c r="AE244" s="28">
        <f>INDEX('All applic'!$H$7:$H$59080,X244)</f>
        <v>0.63800000000000001</v>
      </c>
      <c r="AF244" s="28">
        <f>INDEX('All applic'!$H$7:$H$59080,Y244)</f>
        <v>1.1040000000000001</v>
      </c>
      <c r="AG244" s="28">
        <f>INDEX('All applic'!$H$7:$H$59080,Z244)</f>
        <v>1.012</v>
      </c>
      <c r="AH244" s="28"/>
      <c r="AI244" s="28">
        <f>INDEX('All applic'!$I$7:$I$59080,U244)</f>
        <v>1.3333333333333333</v>
      </c>
      <c r="AJ244" s="28">
        <f>INDEX('All applic'!$I$7:$I$59080,V244)</f>
        <v>1.5238095238095237</v>
      </c>
      <c r="AK244" s="28">
        <f>INDEX('All applic'!$I$7:$I$59080,W244)</f>
        <v>1</v>
      </c>
      <c r="AL244" s="28">
        <f>INDEX('All applic'!$I$7:$I$59080,X244)</f>
        <v>1</v>
      </c>
      <c r="AM244" s="28">
        <f>INDEX('All applic'!$I$7:$I$59080,Y244)</f>
        <v>1.3333333333333333</v>
      </c>
      <c r="AN244" s="28">
        <f>INDEX('All applic'!$I$7:$I$59080,Z244)</f>
        <v>1</v>
      </c>
      <c r="AP244">
        <f>INDEX('All applic'!$J$7:$J$59080,U244)</f>
        <v>-2.7800000000000002E-2</v>
      </c>
      <c r="AQ244">
        <v>0</v>
      </c>
      <c r="AR244">
        <f>INDEX('All applic'!$J$7:$J$59080,W244)</f>
        <v>-2.7800000000000002E-2</v>
      </c>
      <c r="AS244">
        <v>0</v>
      </c>
      <c r="AT244">
        <v>0</v>
      </c>
      <c r="AU244">
        <v>0</v>
      </c>
    </row>
    <row r="245" spans="1:47" x14ac:dyDescent="0.25">
      <c r="A245" t="str">
        <f t="shared" si="30"/>
        <v>CFLSFm2015CZ15</v>
      </c>
      <c r="B245" t="str">
        <f t="shared" si="31"/>
        <v>CFLSCESFmCZ152015</v>
      </c>
      <c r="C245" t="s">
        <v>118</v>
      </c>
      <c r="D245" t="s">
        <v>130</v>
      </c>
      <c r="E245" t="s">
        <v>1649</v>
      </c>
      <c r="F245" s="89" t="s">
        <v>1830</v>
      </c>
      <c r="G245" t="s">
        <v>114</v>
      </c>
      <c r="H245" t="s">
        <v>1662</v>
      </c>
      <c r="I245" s="34">
        <f t="shared" si="32"/>
        <v>1.1691717171717169</v>
      </c>
      <c r="J245" s="34">
        <f t="shared" si="33"/>
        <v>1.4547859547859545</v>
      </c>
      <c r="K245" s="34">
        <f t="shared" si="34"/>
        <v>-1.0633333333333331E-2</v>
      </c>
      <c r="M245" s="36">
        <f>VLOOKUP("HV_"&amp;$D245&amp;$E245&amp;VLOOKUP($F245,key!$L$3:$M$13,2,FALSE)&amp;$G245&amp;M$6,'HVAC wts'!$H$7:$R$13254,11,FALSE)</f>
        <v>619.59659999999997</v>
      </c>
      <c r="N245" s="36">
        <f>VLOOKUP("HV_"&amp;$D245&amp;$E245&amp;VLOOKUP($F245,key!$L$3:$M$13,2,FALSE)&amp;$G245&amp;N$6,'HVAC wts'!$H$7:$R$13254,11,FALSE)</f>
        <v>35.609000000000002</v>
      </c>
      <c r="O245" s="36">
        <f>VLOOKUP("HV_"&amp;$D245&amp;$E245&amp;VLOOKUP($F245,key!$L$3:$M$13,2,FALSE)&amp;$G245&amp;O$6,'HVAC wts'!$H$7:$R$13254,11,FALSE)</f>
        <v>0</v>
      </c>
      <c r="P245" s="36">
        <f>VLOOKUP("HV_"&amp;$D245&amp;$E245&amp;VLOOKUP($F245,key!$L$3:$M$13,2,FALSE)&amp;$G245&amp;P$6,'HVAC wts'!$H$7:$R$13254,11,FALSE)</f>
        <v>0</v>
      </c>
      <c r="Q245" s="36">
        <f>VLOOKUP("HV_"&amp;$D245&amp;$E245&amp;VLOOKUP($F245,key!$L$3:$M$13,2,FALSE)&amp;$G245&amp;Q$6,'HVAC wts'!$H$7:$R$13254,11,FALSE)</f>
        <v>49.852600000000002</v>
      </c>
      <c r="R245" s="36">
        <f>VLOOKUP("HV_"&amp;$D245&amp;$E245&amp;VLOOKUP($F245,key!$L$3:$M$13,2,FALSE)&amp;$G245&amp;R$6,'HVAC wts'!$H$7:$R$13254,11,FALSE)</f>
        <v>0</v>
      </c>
      <c r="S245" s="36">
        <f t="shared" si="35"/>
        <v>705.05820000000006</v>
      </c>
      <c r="U245">
        <f>MATCH($A245&amp;U$6,'All applic'!$A$7:$A$59080,0)</f>
        <v>441</v>
      </c>
      <c r="V245">
        <f>MATCH($A245&amp;V$6,'All applic'!$A$7:$A$59080,0)</f>
        <v>442</v>
      </c>
      <c r="W245">
        <f>MATCH($A245&amp;W$6,'All applic'!$A$7:$A$59080,0)</f>
        <v>444</v>
      </c>
      <c r="X245">
        <f>MATCH($A245&amp;X$6,'All applic'!$A$7:$A$59080,0)</f>
        <v>443</v>
      </c>
      <c r="Y245">
        <f>MATCH($A245&amp;Y$6,'All applic'!$A$7:$A$59080,0)</f>
        <v>441</v>
      </c>
      <c r="Z245">
        <f>MATCH($A245&amp;Z$6,'All applic'!$A$7:$A$59080,0)</f>
        <v>444</v>
      </c>
      <c r="AB245" s="28">
        <f>INDEX('All applic'!$H$7:$H$59080,U245)</f>
        <v>1.1719999999999999</v>
      </c>
      <c r="AC245" s="28">
        <f>INDEX('All applic'!$H$7:$H$59080,V245)</f>
        <v>1.1160000000000001</v>
      </c>
      <c r="AD245" s="28">
        <f>INDEX('All applic'!$H$7:$H$59080,W245)</f>
        <v>1</v>
      </c>
      <c r="AE245" s="28">
        <f>INDEX('All applic'!$H$7:$H$59080,X245)</f>
        <v>0.82399999999999995</v>
      </c>
      <c r="AF245" s="28">
        <f>INDEX('All applic'!$H$7:$H$59080,Y245)</f>
        <v>1.1719999999999999</v>
      </c>
      <c r="AG245" s="28">
        <f>INDEX('All applic'!$H$7:$H$59080,Z245)</f>
        <v>1</v>
      </c>
      <c r="AH245" s="28"/>
      <c r="AI245" s="28">
        <f>INDEX('All applic'!$I$7:$I$59080,U245)</f>
        <v>1.4523809523809523</v>
      </c>
      <c r="AJ245" s="28">
        <f>INDEX('All applic'!$I$7:$I$59080,V245)</f>
        <v>1.5</v>
      </c>
      <c r="AK245" s="28">
        <f>INDEX('All applic'!$I$7:$I$59080,W245)</f>
        <v>1</v>
      </c>
      <c r="AL245" s="28">
        <f>INDEX('All applic'!$I$7:$I$59080,X245)</f>
        <v>1</v>
      </c>
      <c r="AM245" s="28">
        <f>INDEX('All applic'!$I$7:$I$59080,Y245)</f>
        <v>1.4523809523809523</v>
      </c>
      <c r="AN245" s="28">
        <f>INDEX('All applic'!$I$7:$I$59080,Z245)</f>
        <v>1</v>
      </c>
      <c r="AP245">
        <f>INDEX('All applic'!$J$7:$J$59080,U245)</f>
        <v>-1.21E-2</v>
      </c>
      <c r="AQ245">
        <v>0</v>
      </c>
      <c r="AR245">
        <f>INDEX('All applic'!$J$7:$J$59080,W245)</f>
        <v>-1.2279999999999999E-2</v>
      </c>
      <c r="AS245">
        <v>0</v>
      </c>
      <c r="AT245">
        <v>0</v>
      </c>
      <c r="AU245">
        <v>0</v>
      </c>
    </row>
    <row r="246" spans="1:47" x14ac:dyDescent="0.25">
      <c r="A246" t="str">
        <f t="shared" si="30"/>
        <v>CFLSFm2015CZ16</v>
      </c>
      <c r="B246" t="str">
        <f t="shared" si="31"/>
        <v>CFLSCESFmCZ162015</v>
      </c>
      <c r="C246" t="s">
        <v>118</v>
      </c>
      <c r="D246" t="s">
        <v>130</v>
      </c>
      <c r="E246" t="s">
        <v>1649</v>
      </c>
      <c r="F246" s="89" t="s">
        <v>1830</v>
      </c>
      <c r="G246" t="s">
        <v>115</v>
      </c>
      <c r="H246" t="s">
        <v>1662</v>
      </c>
      <c r="I246" s="34">
        <f t="shared" si="32"/>
        <v>0.97847436577496061</v>
      </c>
      <c r="J246" s="34">
        <f t="shared" si="33"/>
        <v>1.1186516007049152</v>
      </c>
      <c r="K246" s="34">
        <f t="shared" si="34"/>
        <v>-2.3401126355315723E-2</v>
      </c>
      <c r="M246" s="36">
        <f>VLOOKUP("HV_"&amp;$D246&amp;$E246&amp;VLOOKUP($F246,key!$L$3:$M$13,2,FALSE)&amp;$G246&amp;M$6,'HVAC wts'!$H$7:$R$13254,11,FALSE)</f>
        <v>159.97559999999999</v>
      </c>
      <c r="N246" s="36">
        <f>VLOOKUP("HV_"&amp;$D246&amp;$E246&amp;VLOOKUP($F246,key!$L$3:$M$13,2,FALSE)&amp;$G246&amp;N$6,'HVAC wts'!$H$7:$R$13254,11,FALSE)</f>
        <v>9.1940000000000008</v>
      </c>
      <c r="O246" s="36">
        <f>VLOOKUP("HV_"&amp;$D246&amp;$E246&amp;VLOOKUP($F246,key!$L$3:$M$13,2,FALSE)&amp;$G246&amp;O$6,'HVAC wts'!$H$7:$R$13254,11,FALSE)</f>
        <v>948.35219999999993</v>
      </c>
      <c r="P246" s="36">
        <f>VLOOKUP("HV_"&amp;$D246&amp;$E246&amp;VLOOKUP($F246,key!$L$3:$M$13,2,FALSE)&amp;$G246&amp;P$6,'HVAC wts'!$H$7:$R$13254,11,FALSE)</f>
        <v>54.503</v>
      </c>
      <c r="Q246" s="36">
        <f>VLOOKUP("HV_"&amp;$D246&amp;$E246&amp;VLOOKUP($F246,key!$L$3:$M$13,2,FALSE)&amp;$G246&amp;Q$6,'HVAC wts'!$H$7:$R$13254,11,FALSE)</f>
        <v>12.871600000000001</v>
      </c>
      <c r="R246" s="36">
        <f>VLOOKUP("HV_"&amp;$D246&amp;$E246&amp;VLOOKUP($F246,key!$L$3:$M$13,2,FALSE)&amp;$G246&amp;R$6,'HVAC wts'!$H$7:$R$13254,11,FALSE)</f>
        <v>76.304200000000009</v>
      </c>
      <c r="S246" s="36">
        <f t="shared" si="35"/>
        <v>1261.2005999999999</v>
      </c>
      <c r="U246">
        <f>MATCH($A246&amp;U$6,'All applic'!$A$7:$A$59080,0)</f>
        <v>445</v>
      </c>
      <c r="V246">
        <f>MATCH($A246&amp;V$6,'All applic'!$A$7:$A$59080,0)</f>
        <v>446</v>
      </c>
      <c r="W246">
        <f>MATCH($A246&amp;W$6,'All applic'!$A$7:$A$59080,0)</f>
        <v>448</v>
      </c>
      <c r="X246">
        <f>MATCH($A246&amp;X$6,'All applic'!$A$7:$A$59080,0)</f>
        <v>447</v>
      </c>
      <c r="Y246">
        <f>MATCH($A246&amp;Y$6,'All applic'!$A$7:$A$59080,0)</f>
        <v>445</v>
      </c>
      <c r="Z246">
        <f>MATCH($A246&amp;Z$6,'All applic'!$A$7:$A$59080,0)</f>
        <v>448</v>
      </c>
      <c r="AB246" s="28">
        <f>INDEX('All applic'!$H$7:$H$59080,U246)</f>
        <v>1.022</v>
      </c>
      <c r="AC246" s="28">
        <f>INDEX('All applic'!$H$7:$H$59080,V246)</f>
        <v>0.76600000000000001</v>
      </c>
      <c r="AD246" s="28">
        <f>INDEX('All applic'!$H$7:$H$59080,W246)</f>
        <v>0.99199999999999999</v>
      </c>
      <c r="AE246" s="28">
        <f>INDEX('All applic'!$H$7:$H$59080,X246)</f>
        <v>0.622</v>
      </c>
      <c r="AF246" s="28">
        <f>INDEX('All applic'!$H$7:$H$59080,Y246)</f>
        <v>1.022</v>
      </c>
      <c r="AG246" s="28">
        <f>INDEX('All applic'!$H$7:$H$59080,Z246)</f>
        <v>0.99199999999999999</v>
      </c>
      <c r="AH246" s="28"/>
      <c r="AI246" s="28">
        <f>INDEX('All applic'!$I$7:$I$59080,U246)</f>
        <v>1.675</v>
      </c>
      <c r="AJ246" s="28">
        <f>INDEX('All applic'!$I$7:$I$59080,V246)</f>
        <v>1.7999999999999998</v>
      </c>
      <c r="AK246" s="28">
        <f>INDEX('All applic'!$I$7:$I$59080,W246)</f>
        <v>1.0249999999999999</v>
      </c>
      <c r="AL246" s="28">
        <f>INDEX('All applic'!$I$7:$I$59080,X246)</f>
        <v>1</v>
      </c>
      <c r="AM246" s="28">
        <f>INDEX('All applic'!$I$7:$I$59080,Y246)</f>
        <v>1.675</v>
      </c>
      <c r="AN246" s="28">
        <f>INDEX('All applic'!$I$7:$I$59080,Z246)</f>
        <v>1.0249999999999999</v>
      </c>
      <c r="AP246">
        <f>INDEX('All applic'!$J$7:$J$59080,U246)</f>
        <v>-2.6800000000000001E-2</v>
      </c>
      <c r="AQ246">
        <v>0</v>
      </c>
      <c r="AR246">
        <f>INDEX('All applic'!$J$7:$J$59080,W246)</f>
        <v>-2.6600000000000002E-2</v>
      </c>
      <c r="AS246">
        <v>0</v>
      </c>
      <c r="AT246">
        <v>0</v>
      </c>
      <c r="AU246">
        <v>0</v>
      </c>
    </row>
    <row r="247" spans="1:47" x14ac:dyDescent="0.25">
      <c r="A247" t="str">
        <f t="shared" si="30"/>
        <v>CFLSFm2017CZ01</v>
      </c>
      <c r="B247" t="str">
        <f t="shared" si="31"/>
        <v>CFLSCESFmCZ012017</v>
      </c>
      <c r="C247" t="s">
        <v>118</v>
      </c>
      <c r="D247" t="s">
        <v>130</v>
      </c>
      <c r="E247" t="s">
        <v>1649</v>
      </c>
      <c r="F247" s="89">
        <v>2017</v>
      </c>
      <c r="G247" t="s">
        <v>48</v>
      </c>
      <c r="H247" t="s">
        <v>1662</v>
      </c>
      <c r="I247" s="34">
        <f t="shared" ref="I247:I310" si="36">IF(S247=0,0,SUMPRODUCT(M247:R247,AB247:AG247)/S247)</f>
        <v>0</v>
      </c>
      <c r="J247" s="34">
        <f t="shared" ref="J247:J310" si="37">IF(S247=0,0,SUMPRODUCT(M247:R247,AI247:AN247)/S247)</f>
        <v>0</v>
      </c>
      <c r="K247" s="34">
        <f t="shared" ref="K247:K310" si="38">IF(S247=0,0,SUMPRODUCT(M247:R247,AP247:AU247)/S247)</f>
        <v>0</v>
      </c>
      <c r="M247" s="36">
        <f>VLOOKUP("HV_"&amp;$D247&amp;$E247&amp;VLOOKUP($F247,key!$L$3:$M$13,2,FALSE)&amp;$G247&amp;M$6,'HVAC wts'!$H$7:$R$13254,11,FALSE)</f>
        <v>0</v>
      </c>
      <c r="N247" s="36">
        <f>VLOOKUP("HV_"&amp;$D247&amp;$E247&amp;VLOOKUP($F247,key!$L$3:$M$13,2,FALSE)&amp;$G247&amp;N$6,'HVAC wts'!$H$7:$R$13254,11,FALSE)</f>
        <v>0</v>
      </c>
      <c r="O247" s="36">
        <f>VLOOKUP("HV_"&amp;$D247&amp;$E247&amp;VLOOKUP($F247,key!$L$3:$M$13,2,FALSE)&amp;$G247&amp;O$6,'HVAC wts'!$H$7:$R$13254,11,FALSE)</f>
        <v>0</v>
      </c>
      <c r="P247" s="36">
        <f>VLOOKUP("HV_"&amp;$D247&amp;$E247&amp;VLOOKUP($F247,key!$L$3:$M$13,2,FALSE)&amp;$G247&amp;P$6,'HVAC wts'!$H$7:$R$13254,11,FALSE)</f>
        <v>0</v>
      </c>
      <c r="Q247" s="36">
        <f>VLOOKUP("HV_"&amp;$D247&amp;$E247&amp;VLOOKUP($F247,key!$L$3:$M$13,2,FALSE)&amp;$G247&amp;Q$6,'HVAC wts'!$H$7:$R$13254,11,FALSE)</f>
        <v>0</v>
      </c>
      <c r="R247" s="36">
        <f>VLOOKUP("HV_"&amp;$D247&amp;$E247&amp;VLOOKUP($F247,key!$L$3:$M$13,2,FALSE)&amp;$G247&amp;R$6,'HVAC wts'!$H$7:$R$13254,11,FALSE)</f>
        <v>0</v>
      </c>
      <c r="S247" s="36">
        <f t="shared" ref="S247:S310" si="39">SUM(M247:R247)</f>
        <v>0</v>
      </c>
      <c r="U247">
        <f>MATCH($A247&amp;U$6,'All applic'!$A$7:$A$59080,0)</f>
        <v>449</v>
      </c>
      <c r="V247">
        <f>MATCH($A247&amp;V$6,'All applic'!$A$7:$A$59080,0)</f>
        <v>450</v>
      </c>
      <c r="W247">
        <f>MATCH($A247&amp;W$6,'All applic'!$A$7:$A$59080,0)</f>
        <v>452</v>
      </c>
      <c r="X247">
        <f>MATCH($A247&amp;X$6,'All applic'!$A$7:$A$59080,0)</f>
        <v>451</v>
      </c>
      <c r="Y247">
        <f>MATCH($A247&amp;Y$6,'All applic'!$A$7:$A$59080,0)</f>
        <v>449</v>
      </c>
      <c r="Z247">
        <f>MATCH($A247&amp;Z$6,'All applic'!$A$7:$A$59080,0)</f>
        <v>452</v>
      </c>
      <c r="AB247" s="28">
        <f>INDEX('All applic'!$H$7:$H$59080,U247)</f>
        <v>1</v>
      </c>
      <c r="AC247" s="28">
        <f>INDEX('All applic'!$H$7:$H$59080,V247)</f>
        <v>0.78600000000000003</v>
      </c>
      <c r="AD247" s="28">
        <f>INDEX('All applic'!$H$7:$H$59080,W247)</f>
        <v>0.99</v>
      </c>
      <c r="AE247" s="28">
        <f>INDEX('All applic'!$H$7:$H$59080,X247)</f>
        <v>0.61</v>
      </c>
      <c r="AF247" s="28">
        <f>INDEX('All applic'!$H$7:$H$59080,Y247)</f>
        <v>1</v>
      </c>
      <c r="AG247" s="28">
        <f>INDEX('All applic'!$H$7:$H$59080,Z247)</f>
        <v>0.99</v>
      </c>
      <c r="AH247" s="28"/>
      <c r="AI247" s="28">
        <f>INDEX('All applic'!$I$7:$I$59080,U247)</f>
        <v>1</v>
      </c>
      <c r="AJ247" s="28">
        <f>INDEX('All applic'!$I$7:$I$59080,V247)</f>
        <v>1</v>
      </c>
      <c r="AK247" s="28">
        <f>INDEX('All applic'!$I$7:$I$59080,W247)</f>
        <v>1</v>
      </c>
      <c r="AL247" s="28">
        <f>INDEX('All applic'!$I$7:$I$59080,X247)</f>
        <v>1</v>
      </c>
      <c r="AM247" s="28">
        <f>INDEX('All applic'!$I$7:$I$59080,Y247)</f>
        <v>1</v>
      </c>
      <c r="AN247" s="28">
        <f>INDEX('All applic'!$I$7:$I$59080,Z247)</f>
        <v>1</v>
      </c>
      <c r="AP247">
        <f>INDEX('All applic'!$J$7:$J$59080,U247)</f>
        <v>-2.8799999999999999E-2</v>
      </c>
      <c r="AQ247">
        <v>0</v>
      </c>
      <c r="AR247">
        <f>INDEX('All applic'!$J$7:$J$59080,W247)</f>
        <v>-2.8799999999999999E-2</v>
      </c>
      <c r="AS247">
        <v>0</v>
      </c>
      <c r="AT247">
        <v>0</v>
      </c>
      <c r="AU247">
        <v>0</v>
      </c>
    </row>
    <row r="248" spans="1:47" x14ac:dyDescent="0.25">
      <c r="A248" t="str">
        <f t="shared" si="30"/>
        <v>CFLSFm2017CZ02</v>
      </c>
      <c r="B248" t="str">
        <f t="shared" si="31"/>
        <v>CFLSCESFmCZ022017</v>
      </c>
      <c r="C248" t="s">
        <v>118</v>
      </c>
      <c r="D248" t="s">
        <v>130</v>
      </c>
      <c r="E248" t="s">
        <v>1649</v>
      </c>
      <c r="F248" s="89">
        <v>2017</v>
      </c>
      <c r="G248" t="s">
        <v>101</v>
      </c>
      <c r="H248" t="s">
        <v>1662</v>
      </c>
      <c r="I248" s="34">
        <f t="shared" si="36"/>
        <v>0</v>
      </c>
      <c r="J248" s="34">
        <f t="shared" si="37"/>
        <v>0</v>
      </c>
      <c r="K248" s="34">
        <f t="shared" si="38"/>
        <v>0</v>
      </c>
      <c r="M248" s="36">
        <f>VLOOKUP("HV_"&amp;$D248&amp;$E248&amp;VLOOKUP($F248,key!$L$3:$M$13,2,FALSE)&amp;$G248&amp;M$6,'HVAC wts'!$H$7:$R$13254,11,FALSE)</f>
        <v>0</v>
      </c>
      <c r="N248" s="36">
        <f>VLOOKUP("HV_"&amp;$D248&amp;$E248&amp;VLOOKUP($F248,key!$L$3:$M$13,2,FALSE)&amp;$G248&amp;N$6,'HVAC wts'!$H$7:$R$13254,11,FALSE)</f>
        <v>0</v>
      </c>
      <c r="O248" s="36">
        <f>VLOOKUP("HV_"&amp;$D248&amp;$E248&amp;VLOOKUP($F248,key!$L$3:$M$13,2,FALSE)&amp;$G248&amp;O$6,'HVAC wts'!$H$7:$R$13254,11,FALSE)</f>
        <v>0</v>
      </c>
      <c r="P248" s="36">
        <f>VLOOKUP("HV_"&amp;$D248&amp;$E248&amp;VLOOKUP($F248,key!$L$3:$M$13,2,FALSE)&amp;$G248&amp;P$6,'HVAC wts'!$H$7:$R$13254,11,FALSE)</f>
        <v>0</v>
      </c>
      <c r="Q248" s="36">
        <f>VLOOKUP("HV_"&amp;$D248&amp;$E248&amp;VLOOKUP($F248,key!$L$3:$M$13,2,FALSE)&amp;$G248&amp;Q$6,'HVAC wts'!$H$7:$R$13254,11,FALSE)</f>
        <v>0</v>
      </c>
      <c r="R248" s="36">
        <f>VLOOKUP("HV_"&amp;$D248&amp;$E248&amp;VLOOKUP($F248,key!$L$3:$M$13,2,FALSE)&amp;$G248&amp;R$6,'HVAC wts'!$H$7:$R$13254,11,FALSE)</f>
        <v>0</v>
      </c>
      <c r="S248" s="36">
        <f t="shared" si="39"/>
        <v>0</v>
      </c>
      <c r="U248">
        <f>MATCH($A248&amp;U$6,'All applic'!$A$7:$A$59080,0)</f>
        <v>453</v>
      </c>
      <c r="V248">
        <f>MATCH($A248&amp;V$6,'All applic'!$A$7:$A$59080,0)</f>
        <v>454</v>
      </c>
      <c r="W248">
        <f>MATCH($A248&amp;W$6,'All applic'!$A$7:$A$59080,0)</f>
        <v>456</v>
      </c>
      <c r="X248">
        <f>MATCH($A248&amp;X$6,'All applic'!$A$7:$A$59080,0)</f>
        <v>455</v>
      </c>
      <c r="Y248">
        <f>MATCH($A248&amp;Y$6,'All applic'!$A$7:$A$59080,0)</f>
        <v>453</v>
      </c>
      <c r="Z248">
        <f>MATCH($A248&amp;Z$6,'All applic'!$A$7:$A$59080,0)</f>
        <v>456</v>
      </c>
      <c r="AB248" s="28">
        <f>INDEX('All applic'!$H$7:$H$59080,U248)</f>
        <v>1.04</v>
      </c>
      <c r="AC248" s="28">
        <f>INDEX('All applic'!$H$7:$H$59080,V248)</f>
        <v>0.82399999999999995</v>
      </c>
      <c r="AD248" s="28">
        <f>INDEX('All applic'!$H$7:$H$59080,W248)</f>
        <v>0.98399999999999999</v>
      </c>
      <c r="AE248" s="28">
        <f>INDEX('All applic'!$H$7:$H$59080,X248)</f>
        <v>0.54600000000000004</v>
      </c>
      <c r="AF248" s="28">
        <f>INDEX('All applic'!$H$7:$H$59080,Y248)</f>
        <v>1.04</v>
      </c>
      <c r="AG248" s="28">
        <f>INDEX('All applic'!$H$7:$H$59080,Z248)</f>
        <v>0.98399999999999999</v>
      </c>
      <c r="AH248" s="28"/>
      <c r="AI248" s="28">
        <f>INDEX('All applic'!$I$7:$I$59080,U248)</f>
        <v>1.8780487804878048</v>
      </c>
      <c r="AJ248" s="28">
        <f>INDEX('All applic'!$I$7:$I$59080,V248)</f>
        <v>2</v>
      </c>
      <c r="AK248" s="28">
        <f>INDEX('All applic'!$I$7:$I$59080,W248)</f>
        <v>1</v>
      </c>
      <c r="AL248" s="28">
        <f>INDEX('All applic'!$I$7:$I$59080,X248)</f>
        <v>1</v>
      </c>
      <c r="AM248" s="28">
        <f>INDEX('All applic'!$I$7:$I$59080,Y248)</f>
        <v>1.8780487804878048</v>
      </c>
      <c r="AN248" s="28">
        <f>INDEX('All applic'!$I$7:$I$59080,Z248)</f>
        <v>1</v>
      </c>
      <c r="AP248">
        <f>INDEX('All applic'!$J$7:$J$59080,U248)</f>
        <v>-3.1600000000000003E-2</v>
      </c>
      <c r="AQ248">
        <v>0</v>
      </c>
      <c r="AR248">
        <f>INDEX('All applic'!$J$7:$J$59080,W248)</f>
        <v>-3.1600000000000003E-2</v>
      </c>
      <c r="AS248">
        <v>0</v>
      </c>
      <c r="AT248">
        <v>0</v>
      </c>
      <c r="AU248">
        <v>0</v>
      </c>
    </row>
    <row r="249" spans="1:47" x14ac:dyDescent="0.25">
      <c r="A249" t="str">
        <f t="shared" si="30"/>
        <v>CFLSFm2017CZ03</v>
      </c>
      <c r="B249" t="str">
        <f t="shared" si="31"/>
        <v>CFLSCESFmCZ032017</v>
      </c>
      <c r="C249" t="s">
        <v>118</v>
      </c>
      <c r="D249" t="s">
        <v>130</v>
      </c>
      <c r="E249" t="s">
        <v>1649</v>
      </c>
      <c r="F249" s="89">
        <v>2017</v>
      </c>
      <c r="G249" t="s">
        <v>102</v>
      </c>
      <c r="H249" t="s">
        <v>1662</v>
      </c>
      <c r="I249" s="34">
        <f t="shared" si="36"/>
        <v>0</v>
      </c>
      <c r="J249" s="34">
        <f t="shared" si="37"/>
        <v>0</v>
      </c>
      <c r="K249" s="34">
        <f t="shared" si="38"/>
        <v>0</v>
      </c>
      <c r="M249" s="36">
        <f>VLOOKUP("HV_"&amp;$D249&amp;$E249&amp;VLOOKUP($F249,key!$L$3:$M$13,2,FALSE)&amp;$G249&amp;M$6,'HVAC wts'!$H$7:$R$13254,11,FALSE)</f>
        <v>0</v>
      </c>
      <c r="N249" s="36">
        <f>VLOOKUP("HV_"&amp;$D249&amp;$E249&amp;VLOOKUP($F249,key!$L$3:$M$13,2,FALSE)&amp;$G249&amp;N$6,'HVAC wts'!$H$7:$R$13254,11,FALSE)</f>
        <v>0</v>
      </c>
      <c r="O249" s="36">
        <f>VLOOKUP("HV_"&amp;$D249&amp;$E249&amp;VLOOKUP($F249,key!$L$3:$M$13,2,FALSE)&amp;$G249&amp;O$6,'HVAC wts'!$H$7:$R$13254,11,FALSE)</f>
        <v>0</v>
      </c>
      <c r="P249" s="36">
        <f>VLOOKUP("HV_"&amp;$D249&amp;$E249&amp;VLOOKUP($F249,key!$L$3:$M$13,2,FALSE)&amp;$G249&amp;P$6,'HVAC wts'!$H$7:$R$13254,11,FALSE)</f>
        <v>0</v>
      </c>
      <c r="Q249" s="36">
        <f>VLOOKUP("HV_"&amp;$D249&amp;$E249&amp;VLOOKUP($F249,key!$L$3:$M$13,2,FALSE)&amp;$G249&amp;Q$6,'HVAC wts'!$H$7:$R$13254,11,FALSE)</f>
        <v>0</v>
      </c>
      <c r="R249" s="36">
        <f>VLOOKUP("HV_"&amp;$D249&amp;$E249&amp;VLOOKUP($F249,key!$L$3:$M$13,2,FALSE)&amp;$G249&amp;R$6,'HVAC wts'!$H$7:$R$13254,11,FALSE)</f>
        <v>0</v>
      </c>
      <c r="S249" s="36">
        <f t="shared" si="39"/>
        <v>0</v>
      </c>
      <c r="U249">
        <f>MATCH($A249&amp;U$6,'All applic'!$A$7:$A$59080,0)</f>
        <v>457</v>
      </c>
      <c r="V249">
        <f>MATCH($A249&amp;V$6,'All applic'!$A$7:$A$59080,0)</f>
        <v>458</v>
      </c>
      <c r="W249">
        <f>MATCH($A249&amp;W$6,'All applic'!$A$7:$A$59080,0)</f>
        <v>460</v>
      </c>
      <c r="X249">
        <f>MATCH($A249&amp;X$6,'All applic'!$A$7:$A$59080,0)</f>
        <v>459</v>
      </c>
      <c r="Y249">
        <f>MATCH($A249&amp;Y$6,'All applic'!$A$7:$A$59080,0)</f>
        <v>457</v>
      </c>
      <c r="Z249">
        <f>MATCH($A249&amp;Z$6,'All applic'!$A$7:$A$59080,0)</f>
        <v>460</v>
      </c>
      <c r="AB249" s="28">
        <f>INDEX('All applic'!$H$7:$H$59080,U249)</f>
        <v>1.016</v>
      </c>
      <c r="AC249" s="28">
        <f>INDEX('All applic'!$H$7:$H$59080,V249)</f>
        <v>0.86199999999999999</v>
      </c>
      <c r="AD249" s="28">
        <f>INDEX('All applic'!$H$7:$H$59080,W249)</f>
        <v>0.99</v>
      </c>
      <c r="AE249" s="28">
        <f>INDEX('All applic'!$H$7:$H$59080,X249)</f>
        <v>0.66400000000000003</v>
      </c>
      <c r="AF249" s="28">
        <f>INDEX('All applic'!$H$7:$H$59080,Y249)</f>
        <v>1.016</v>
      </c>
      <c r="AG249" s="28">
        <f>INDEX('All applic'!$H$7:$H$59080,Z249)</f>
        <v>0.99</v>
      </c>
      <c r="AH249" s="28"/>
      <c r="AI249" s="28">
        <f>INDEX('All applic'!$I$7:$I$59080,U249)</f>
        <v>1.7500000000000002</v>
      </c>
      <c r="AJ249" s="28">
        <f>INDEX('All applic'!$I$7:$I$59080,V249)</f>
        <v>1.875</v>
      </c>
      <c r="AK249" s="28">
        <f>INDEX('All applic'!$I$7:$I$59080,W249)</f>
        <v>1.0249999999999999</v>
      </c>
      <c r="AL249" s="28">
        <f>INDEX('All applic'!$I$7:$I$59080,X249)</f>
        <v>1</v>
      </c>
      <c r="AM249" s="28">
        <f>INDEX('All applic'!$I$7:$I$59080,Y249)</f>
        <v>1.7500000000000002</v>
      </c>
      <c r="AN249" s="28">
        <f>INDEX('All applic'!$I$7:$I$59080,Z249)</f>
        <v>1.0249999999999999</v>
      </c>
      <c r="AP249">
        <f>INDEX('All applic'!$J$7:$J$59080,U249)</f>
        <v>-2.5999999999999999E-2</v>
      </c>
      <c r="AQ249">
        <v>0</v>
      </c>
      <c r="AR249">
        <f>INDEX('All applic'!$J$7:$J$59080,W249)</f>
        <v>-2.5999999999999999E-2</v>
      </c>
      <c r="AS249">
        <v>0</v>
      </c>
      <c r="AT249">
        <v>0</v>
      </c>
      <c r="AU249">
        <v>0</v>
      </c>
    </row>
    <row r="250" spans="1:47" x14ac:dyDescent="0.25">
      <c r="A250" t="str">
        <f t="shared" si="30"/>
        <v>CFLSFm2017CZ04</v>
      </c>
      <c r="B250" t="str">
        <f t="shared" si="31"/>
        <v>CFLSCESFmCZ042017</v>
      </c>
      <c r="C250" t="s">
        <v>118</v>
      </c>
      <c r="D250" t="s">
        <v>130</v>
      </c>
      <c r="E250" t="s">
        <v>1649</v>
      </c>
      <c r="F250" s="89">
        <v>2017</v>
      </c>
      <c r="G250" t="s">
        <v>103</v>
      </c>
      <c r="H250" t="s">
        <v>1662</v>
      </c>
      <c r="I250" s="34">
        <f t="shared" si="36"/>
        <v>0</v>
      </c>
      <c r="J250" s="34">
        <f t="shared" si="37"/>
        <v>0</v>
      </c>
      <c r="K250" s="34">
        <f t="shared" si="38"/>
        <v>0</v>
      </c>
      <c r="M250" s="36">
        <f>VLOOKUP("HV_"&amp;$D250&amp;$E250&amp;VLOOKUP($F250,key!$L$3:$M$13,2,FALSE)&amp;$G250&amp;M$6,'HVAC wts'!$H$7:$R$13254,11,FALSE)</f>
        <v>0</v>
      </c>
      <c r="N250" s="36">
        <f>VLOOKUP("HV_"&amp;$D250&amp;$E250&amp;VLOOKUP($F250,key!$L$3:$M$13,2,FALSE)&amp;$G250&amp;N$6,'HVAC wts'!$H$7:$R$13254,11,FALSE)</f>
        <v>0</v>
      </c>
      <c r="O250" s="36">
        <f>VLOOKUP("HV_"&amp;$D250&amp;$E250&amp;VLOOKUP($F250,key!$L$3:$M$13,2,FALSE)&amp;$G250&amp;O$6,'HVAC wts'!$H$7:$R$13254,11,FALSE)</f>
        <v>0</v>
      </c>
      <c r="P250" s="36">
        <f>VLOOKUP("HV_"&amp;$D250&amp;$E250&amp;VLOOKUP($F250,key!$L$3:$M$13,2,FALSE)&amp;$G250&amp;P$6,'HVAC wts'!$H$7:$R$13254,11,FALSE)</f>
        <v>0</v>
      </c>
      <c r="Q250" s="36">
        <f>VLOOKUP("HV_"&amp;$D250&amp;$E250&amp;VLOOKUP($F250,key!$L$3:$M$13,2,FALSE)&amp;$G250&amp;Q$6,'HVAC wts'!$H$7:$R$13254,11,FALSE)</f>
        <v>0</v>
      </c>
      <c r="R250" s="36">
        <f>VLOOKUP("HV_"&amp;$D250&amp;$E250&amp;VLOOKUP($F250,key!$L$3:$M$13,2,FALSE)&amp;$G250&amp;R$6,'HVAC wts'!$H$7:$R$13254,11,FALSE)</f>
        <v>0</v>
      </c>
      <c r="S250" s="36">
        <f t="shared" si="39"/>
        <v>0</v>
      </c>
      <c r="U250">
        <f>MATCH($A250&amp;U$6,'All applic'!$A$7:$A$59080,0)</f>
        <v>461</v>
      </c>
      <c r="V250">
        <f>MATCH($A250&amp;V$6,'All applic'!$A$7:$A$59080,0)</f>
        <v>462</v>
      </c>
      <c r="W250">
        <f>MATCH($A250&amp;W$6,'All applic'!$A$7:$A$59080,0)</f>
        <v>464</v>
      </c>
      <c r="X250">
        <f>MATCH($A250&amp;X$6,'All applic'!$A$7:$A$59080,0)</f>
        <v>463</v>
      </c>
      <c r="Y250">
        <f>MATCH($A250&amp;Y$6,'All applic'!$A$7:$A$59080,0)</f>
        <v>461</v>
      </c>
      <c r="Z250">
        <f>MATCH($A250&amp;Z$6,'All applic'!$A$7:$A$59080,0)</f>
        <v>464</v>
      </c>
      <c r="AB250" s="28">
        <f>INDEX('All applic'!$H$7:$H$59080,U250)</f>
        <v>1.0580000000000001</v>
      </c>
      <c r="AC250" s="28">
        <f>INDEX('All applic'!$H$7:$H$59080,V250)</f>
        <v>0.872</v>
      </c>
      <c r="AD250" s="28">
        <f>INDEX('All applic'!$H$7:$H$59080,W250)</f>
        <v>0.98799999999999999</v>
      </c>
      <c r="AE250" s="28">
        <f>INDEX('All applic'!$H$7:$H$59080,X250)</f>
        <v>0.622</v>
      </c>
      <c r="AF250" s="28">
        <f>INDEX('All applic'!$H$7:$H$59080,Y250)</f>
        <v>1.0580000000000001</v>
      </c>
      <c r="AG250" s="28">
        <f>INDEX('All applic'!$H$7:$H$59080,Z250)</f>
        <v>0.98799999999999999</v>
      </c>
      <c r="AH250" s="28"/>
      <c r="AI250" s="28">
        <f>INDEX('All applic'!$I$7:$I$59080,U250)</f>
        <v>1.7954545454545456</v>
      </c>
      <c r="AJ250" s="28">
        <f>INDEX('All applic'!$I$7:$I$59080,V250)</f>
        <v>1.7727272727272729</v>
      </c>
      <c r="AK250" s="28">
        <f>INDEX('All applic'!$I$7:$I$59080,W250)</f>
        <v>1</v>
      </c>
      <c r="AL250" s="28">
        <f>INDEX('All applic'!$I$7:$I$59080,X250)</f>
        <v>1</v>
      </c>
      <c r="AM250" s="28">
        <f>INDEX('All applic'!$I$7:$I$59080,Y250)</f>
        <v>1.7954545454545456</v>
      </c>
      <c r="AN250" s="28">
        <f>INDEX('All applic'!$I$7:$I$59080,Z250)</f>
        <v>1</v>
      </c>
      <c r="AP250">
        <f>INDEX('All applic'!$J$7:$J$59080,U250)</f>
        <v>-2.6800000000000001E-2</v>
      </c>
      <c r="AQ250">
        <v>0</v>
      </c>
      <c r="AR250">
        <f>INDEX('All applic'!$J$7:$J$59080,W250)</f>
        <v>-2.6800000000000001E-2</v>
      </c>
      <c r="AS250">
        <v>0</v>
      </c>
      <c r="AT250">
        <v>0</v>
      </c>
      <c r="AU250">
        <v>0</v>
      </c>
    </row>
    <row r="251" spans="1:47" x14ac:dyDescent="0.25">
      <c r="A251" t="str">
        <f t="shared" si="30"/>
        <v>CFLSFm2017CZ05</v>
      </c>
      <c r="B251" t="str">
        <f t="shared" si="31"/>
        <v>CFLSCESFmCZ052017</v>
      </c>
      <c r="C251" t="s">
        <v>118</v>
      </c>
      <c r="D251" t="s">
        <v>130</v>
      </c>
      <c r="E251" t="s">
        <v>1649</v>
      </c>
      <c r="F251" s="89">
        <v>2017</v>
      </c>
      <c r="G251" t="s">
        <v>104</v>
      </c>
      <c r="H251" t="s">
        <v>1662</v>
      </c>
      <c r="I251" s="34">
        <f t="shared" si="36"/>
        <v>1.0014949494949497</v>
      </c>
      <c r="J251" s="34">
        <f t="shared" si="37"/>
        <v>1.7842056932966026</v>
      </c>
      <c r="K251" s="34">
        <f t="shared" si="38"/>
        <v>-2.7769696969696975E-2</v>
      </c>
      <c r="M251" s="36">
        <f>VLOOKUP("HV_"&amp;$D251&amp;$E251&amp;VLOOKUP($F251,key!$L$3:$M$13,2,FALSE)&amp;$G251&amp;M$6,'HVAC wts'!$H$7:$R$13254,11,FALSE)</f>
        <v>42.455999999999996</v>
      </c>
      <c r="N251" s="36">
        <f>VLOOKUP("HV_"&amp;$D251&amp;$E251&amp;VLOOKUP($F251,key!$L$3:$M$13,2,FALSE)&amp;$G251&amp;N$6,'HVAC wts'!$H$7:$R$13254,11,FALSE)</f>
        <v>2.44</v>
      </c>
      <c r="O251" s="36">
        <f>VLOOKUP("HV_"&amp;$D251&amp;$E251&amp;VLOOKUP($F251,key!$L$3:$M$13,2,FALSE)&amp;$G251&amp;O$6,'HVAC wts'!$H$7:$R$13254,11,FALSE)</f>
        <v>0</v>
      </c>
      <c r="P251" s="36">
        <f>VLOOKUP("HV_"&amp;$D251&amp;$E251&amp;VLOOKUP($F251,key!$L$3:$M$13,2,FALSE)&amp;$G251&amp;P$6,'HVAC wts'!$H$7:$R$13254,11,FALSE)</f>
        <v>0</v>
      </c>
      <c r="Q251" s="36">
        <f>VLOOKUP("HV_"&amp;$D251&amp;$E251&amp;VLOOKUP($F251,key!$L$3:$M$13,2,FALSE)&amp;$G251&amp;Q$6,'HVAC wts'!$H$7:$R$13254,11,FALSE)</f>
        <v>3.4159999999999999</v>
      </c>
      <c r="R251" s="36">
        <f>VLOOKUP("HV_"&amp;$D251&amp;$E251&amp;VLOOKUP($F251,key!$L$3:$M$13,2,FALSE)&amp;$G251&amp;R$6,'HVAC wts'!$H$7:$R$13254,11,FALSE)</f>
        <v>0</v>
      </c>
      <c r="S251" s="36">
        <f t="shared" si="39"/>
        <v>48.311999999999991</v>
      </c>
      <c r="U251">
        <f>MATCH($A251&amp;U$6,'All applic'!$A$7:$A$59080,0)</f>
        <v>465</v>
      </c>
      <c r="V251">
        <f>MATCH($A251&amp;V$6,'All applic'!$A$7:$A$59080,0)</f>
        <v>466</v>
      </c>
      <c r="W251">
        <f>MATCH($A251&amp;W$6,'All applic'!$A$7:$A$59080,0)</f>
        <v>468</v>
      </c>
      <c r="X251">
        <f>MATCH($A251&amp;X$6,'All applic'!$A$7:$A$59080,0)</f>
        <v>467</v>
      </c>
      <c r="Y251">
        <f>MATCH($A251&amp;Y$6,'All applic'!$A$7:$A$59080,0)</f>
        <v>465</v>
      </c>
      <c r="Z251">
        <f>MATCH($A251&amp;Z$6,'All applic'!$A$7:$A$59080,0)</f>
        <v>468</v>
      </c>
      <c r="AB251" s="28">
        <f>INDEX('All applic'!$H$7:$H$59080,U251)</f>
        <v>1.012</v>
      </c>
      <c r="AC251" s="28">
        <f>INDEX('All applic'!$H$7:$H$59080,V251)</f>
        <v>0.80400000000000005</v>
      </c>
      <c r="AD251" s="28">
        <f>INDEX('All applic'!$H$7:$H$59080,W251)</f>
        <v>0.98799999999999999</v>
      </c>
      <c r="AE251" s="28">
        <f>INDEX('All applic'!$H$7:$H$59080,X251)</f>
        <v>0.60199999999999998</v>
      </c>
      <c r="AF251" s="28">
        <f>INDEX('All applic'!$H$7:$H$59080,Y251)</f>
        <v>1.012</v>
      </c>
      <c r="AG251" s="28">
        <f>INDEX('All applic'!$H$7:$H$59080,Z251)</f>
        <v>0.98799999999999999</v>
      </c>
      <c r="AH251" s="28"/>
      <c r="AI251" s="28">
        <f>INDEX('All applic'!$I$7:$I$59080,U251)</f>
        <v>1.7727272727272729</v>
      </c>
      <c r="AJ251" s="28">
        <f>INDEX('All applic'!$I$7:$I$59080,V251)</f>
        <v>2</v>
      </c>
      <c r="AK251" s="28">
        <f>INDEX('All applic'!$I$7:$I$59080,W251)</f>
        <v>1.0227272727272727</v>
      </c>
      <c r="AL251" s="28">
        <f>INDEX('All applic'!$I$7:$I$59080,X251)</f>
        <v>1</v>
      </c>
      <c r="AM251" s="28">
        <f>INDEX('All applic'!$I$7:$I$59080,Y251)</f>
        <v>1.7727272727272729</v>
      </c>
      <c r="AN251" s="28">
        <f>INDEX('All applic'!$I$7:$I$59080,Z251)</f>
        <v>1.0227272727272727</v>
      </c>
      <c r="AP251">
        <f>INDEX('All applic'!$J$7:$J$59080,U251)</f>
        <v>-3.1600000000000003E-2</v>
      </c>
      <c r="AQ251">
        <v>0</v>
      </c>
      <c r="AR251">
        <f>INDEX('All applic'!$J$7:$J$59080,W251)</f>
        <v>-3.1600000000000003E-2</v>
      </c>
      <c r="AS251">
        <v>0</v>
      </c>
      <c r="AT251">
        <v>0</v>
      </c>
      <c r="AU251">
        <v>0</v>
      </c>
    </row>
    <row r="252" spans="1:47" x14ac:dyDescent="0.25">
      <c r="A252" t="str">
        <f t="shared" si="30"/>
        <v>CFLSFm2017CZ06</v>
      </c>
      <c r="B252" t="str">
        <f t="shared" si="31"/>
        <v>CFLSCESFmCZ062017</v>
      </c>
      <c r="C252" t="s">
        <v>118</v>
      </c>
      <c r="D252" t="s">
        <v>130</v>
      </c>
      <c r="E252" t="s">
        <v>1649</v>
      </c>
      <c r="F252" s="89">
        <v>2017</v>
      </c>
      <c r="G252" t="s">
        <v>105</v>
      </c>
      <c r="H252" t="s">
        <v>1662</v>
      </c>
      <c r="I252" s="34">
        <f t="shared" si="36"/>
        <v>1.0257340463606606</v>
      </c>
      <c r="J252" s="34">
        <f t="shared" si="37"/>
        <v>1.4640497359452234</v>
      </c>
      <c r="K252" s="34">
        <f t="shared" si="38"/>
        <v>-2.232121212121212E-2</v>
      </c>
      <c r="M252" s="36">
        <f>VLOOKUP("HV_"&amp;$D252&amp;$E252&amp;VLOOKUP($F252,key!$L$3:$M$13,2,FALSE)&amp;$G252&amp;M$6,'HVAC wts'!$H$7:$R$13254,11,FALSE)</f>
        <v>5705.5817999999999</v>
      </c>
      <c r="N252" s="36">
        <f>VLOOKUP("HV_"&amp;$D252&amp;$E252&amp;VLOOKUP($F252,key!$L$3:$M$13,2,FALSE)&amp;$G252&amp;N$6,'HVAC wts'!$H$7:$R$13254,11,FALSE)</f>
        <v>327.90700000000004</v>
      </c>
      <c r="O252" s="36">
        <f>VLOOKUP("HV_"&amp;$D252&amp;$E252&amp;VLOOKUP($F252,key!$L$3:$M$13,2,FALSE)&amp;$G252&amp;O$6,'HVAC wts'!$H$7:$R$13254,11,FALSE)</f>
        <v>1813.7934</v>
      </c>
      <c r="P252" s="36">
        <f>VLOOKUP("HV_"&amp;$D252&amp;$E252&amp;VLOOKUP($F252,key!$L$3:$M$13,2,FALSE)&amp;$G252&amp;P$6,'HVAC wts'!$H$7:$R$13254,11,FALSE)</f>
        <v>104.24100000000001</v>
      </c>
      <c r="Q252" s="36">
        <f>VLOOKUP("HV_"&amp;$D252&amp;$E252&amp;VLOOKUP($F252,key!$L$3:$M$13,2,FALSE)&amp;$G252&amp;Q$6,'HVAC wts'!$H$7:$R$13254,11,FALSE)</f>
        <v>459.06980000000004</v>
      </c>
      <c r="R252" s="36">
        <f>VLOOKUP("HV_"&amp;$D252&amp;$E252&amp;VLOOKUP($F252,key!$L$3:$M$13,2,FALSE)&amp;$G252&amp;R$6,'HVAC wts'!$H$7:$R$13254,11,FALSE)</f>
        <v>145.93740000000003</v>
      </c>
      <c r="S252" s="36">
        <f t="shared" si="39"/>
        <v>8556.5303999999996</v>
      </c>
      <c r="U252">
        <f>MATCH($A252&amp;U$6,'All applic'!$A$7:$A$59080,0)</f>
        <v>469</v>
      </c>
      <c r="V252">
        <f>MATCH($A252&amp;V$6,'All applic'!$A$7:$A$59080,0)</f>
        <v>470</v>
      </c>
      <c r="W252">
        <f>MATCH($A252&amp;W$6,'All applic'!$A$7:$A$59080,0)</f>
        <v>472</v>
      </c>
      <c r="X252">
        <f>MATCH($A252&amp;X$6,'All applic'!$A$7:$A$59080,0)</f>
        <v>471</v>
      </c>
      <c r="Y252">
        <f>MATCH($A252&amp;Y$6,'All applic'!$A$7:$A$59080,0)</f>
        <v>469</v>
      </c>
      <c r="Z252">
        <f>MATCH($A252&amp;Z$6,'All applic'!$A$7:$A$59080,0)</f>
        <v>472</v>
      </c>
      <c r="AB252" s="28">
        <f>INDEX('All applic'!$H$7:$H$59080,U252)</f>
        <v>1.05</v>
      </c>
      <c r="AC252" s="28">
        <f>INDEX('All applic'!$H$7:$H$59080,V252)</f>
        <v>0.9</v>
      </c>
      <c r="AD252" s="28">
        <f>INDEX('All applic'!$H$7:$H$59080,W252)</f>
        <v>0.99</v>
      </c>
      <c r="AE252" s="28">
        <f>INDEX('All applic'!$H$7:$H$59080,X252)</f>
        <v>0.65800000000000003</v>
      </c>
      <c r="AF252" s="28">
        <f>INDEX('All applic'!$H$7:$H$59080,Y252)</f>
        <v>1.05</v>
      </c>
      <c r="AG252" s="28">
        <f>INDEX('All applic'!$H$7:$H$59080,Z252)</f>
        <v>0.99</v>
      </c>
      <c r="AH252" s="28"/>
      <c r="AI252" s="28">
        <f>INDEX('All applic'!$I$7:$I$59080,U252)</f>
        <v>1.5909090909090911</v>
      </c>
      <c r="AJ252" s="28">
        <f>INDEX('All applic'!$I$7:$I$59080,V252)</f>
        <v>2</v>
      </c>
      <c r="AK252" s="28">
        <f>INDEX('All applic'!$I$7:$I$59080,W252)</f>
        <v>1</v>
      </c>
      <c r="AL252" s="28">
        <f>INDEX('All applic'!$I$7:$I$59080,X252)</f>
        <v>1</v>
      </c>
      <c r="AM252" s="28">
        <f>INDEX('All applic'!$I$7:$I$59080,Y252)</f>
        <v>1.5909090909090911</v>
      </c>
      <c r="AN252" s="28">
        <f>INDEX('All applic'!$I$7:$I$59080,Z252)</f>
        <v>1</v>
      </c>
      <c r="AP252">
        <f>INDEX('All applic'!$J$7:$J$59080,U252)</f>
        <v>-2.5399999999999999E-2</v>
      </c>
      <c r="AQ252">
        <v>0</v>
      </c>
      <c r="AR252">
        <f>INDEX('All applic'!$J$7:$J$59080,W252)</f>
        <v>-2.5399999999999999E-2</v>
      </c>
      <c r="AS252">
        <v>0</v>
      </c>
      <c r="AT252">
        <v>0</v>
      </c>
      <c r="AU252">
        <v>0</v>
      </c>
    </row>
    <row r="253" spans="1:47" x14ac:dyDescent="0.25">
      <c r="A253" t="str">
        <f t="shared" si="30"/>
        <v>CFLSFm2017CZ07</v>
      </c>
      <c r="B253" t="str">
        <f t="shared" si="31"/>
        <v>CFLSCESFmCZ072017</v>
      </c>
      <c r="C253" t="s">
        <v>118</v>
      </c>
      <c r="D253" t="s">
        <v>130</v>
      </c>
      <c r="E253" t="s">
        <v>1649</v>
      </c>
      <c r="F253" s="89">
        <v>2017</v>
      </c>
      <c r="G253" t="s">
        <v>106</v>
      </c>
      <c r="H253" t="s">
        <v>1662</v>
      </c>
      <c r="I253" s="34">
        <f t="shared" si="36"/>
        <v>0</v>
      </c>
      <c r="J253" s="34">
        <f t="shared" si="37"/>
        <v>0</v>
      </c>
      <c r="K253" s="34">
        <f t="shared" si="38"/>
        <v>0</v>
      </c>
      <c r="M253" s="36">
        <f>VLOOKUP("HV_"&amp;$D253&amp;$E253&amp;VLOOKUP($F253,key!$L$3:$M$13,2,FALSE)&amp;$G253&amp;M$6,'HVAC wts'!$H$7:$R$13254,11,FALSE)</f>
        <v>0</v>
      </c>
      <c r="N253" s="36">
        <f>VLOOKUP("HV_"&amp;$D253&amp;$E253&amp;VLOOKUP($F253,key!$L$3:$M$13,2,FALSE)&amp;$G253&amp;N$6,'HVAC wts'!$H$7:$R$13254,11,FALSE)</f>
        <v>0</v>
      </c>
      <c r="O253" s="36">
        <f>VLOOKUP("HV_"&amp;$D253&amp;$E253&amp;VLOOKUP($F253,key!$L$3:$M$13,2,FALSE)&amp;$G253&amp;O$6,'HVAC wts'!$H$7:$R$13254,11,FALSE)</f>
        <v>0</v>
      </c>
      <c r="P253" s="36">
        <f>VLOOKUP("HV_"&amp;$D253&amp;$E253&amp;VLOOKUP($F253,key!$L$3:$M$13,2,FALSE)&amp;$G253&amp;P$6,'HVAC wts'!$H$7:$R$13254,11,FALSE)</f>
        <v>0</v>
      </c>
      <c r="Q253" s="36">
        <f>VLOOKUP("HV_"&amp;$D253&amp;$E253&amp;VLOOKUP($F253,key!$L$3:$M$13,2,FALSE)&amp;$G253&amp;Q$6,'HVAC wts'!$H$7:$R$13254,11,FALSE)</f>
        <v>0</v>
      </c>
      <c r="R253" s="36">
        <f>VLOOKUP("HV_"&amp;$D253&amp;$E253&amp;VLOOKUP($F253,key!$L$3:$M$13,2,FALSE)&amp;$G253&amp;R$6,'HVAC wts'!$H$7:$R$13254,11,FALSE)</f>
        <v>0</v>
      </c>
      <c r="S253" s="36">
        <f t="shared" si="39"/>
        <v>0</v>
      </c>
      <c r="U253">
        <f>MATCH($A253&amp;U$6,'All applic'!$A$7:$A$59080,0)</f>
        <v>473</v>
      </c>
      <c r="V253">
        <f>MATCH($A253&amp;V$6,'All applic'!$A$7:$A$59080,0)</f>
        <v>474</v>
      </c>
      <c r="W253">
        <f>MATCH($A253&amp;W$6,'All applic'!$A$7:$A$59080,0)</f>
        <v>476</v>
      </c>
      <c r="X253">
        <f>MATCH($A253&amp;X$6,'All applic'!$A$7:$A$59080,0)</f>
        <v>475</v>
      </c>
      <c r="Y253">
        <f>MATCH($A253&amp;Y$6,'All applic'!$A$7:$A$59080,0)</f>
        <v>473</v>
      </c>
      <c r="Z253">
        <f>MATCH($A253&amp;Z$6,'All applic'!$A$7:$A$59080,0)</f>
        <v>476</v>
      </c>
      <c r="AB253" s="28">
        <f>INDEX('All applic'!$H$7:$H$59080,U253)</f>
        <v>1.0920000000000001</v>
      </c>
      <c r="AC253" s="28">
        <f>INDEX('All applic'!$H$7:$H$59080,V253)</f>
        <v>1.002</v>
      </c>
      <c r="AD253" s="28">
        <f>INDEX('All applic'!$H$7:$H$59080,W253)</f>
        <v>0.99399999999999999</v>
      </c>
      <c r="AE253" s="28">
        <f>INDEX('All applic'!$H$7:$H$59080,X253)</f>
        <v>0.77600000000000002</v>
      </c>
      <c r="AF253" s="28">
        <f>INDEX('All applic'!$H$7:$H$59080,Y253)</f>
        <v>1.0920000000000001</v>
      </c>
      <c r="AG253" s="28">
        <f>INDEX('All applic'!$H$7:$H$59080,Z253)</f>
        <v>0.99399999999999999</v>
      </c>
      <c r="AH253" s="28"/>
      <c r="AI253" s="28">
        <f>INDEX('All applic'!$I$7:$I$59080,U253)</f>
        <v>1.3181818181818183</v>
      </c>
      <c r="AJ253" s="28">
        <f>INDEX('All applic'!$I$7:$I$59080,V253)</f>
        <v>1.5454545454545456</v>
      </c>
      <c r="AK253" s="28">
        <f>INDEX('All applic'!$I$7:$I$59080,W253)</f>
        <v>1.0227272727272727</v>
      </c>
      <c r="AL253" s="28">
        <f>INDEX('All applic'!$I$7:$I$59080,X253)</f>
        <v>1.0227272727272727</v>
      </c>
      <c r="AM253" s="28">
        <f>INDEX('All applic'!$I$7:$I$59080,Y253)</f>
        <v>1.3181818181818183</v>
      </c>
      <c r="AN253" s="28">
        <f>INDEX('All applic'!$I$7:$I$59080,Z253)</f>
        <v>1.0227272727272727</v>
      </c>
      <c r="AP253">
        <f>INDEX('All applic'!$J$7:$J$59080,U253)</f>
        <v>-1.8920000000000003E-2</v>
      </c>
      <c r="AQ253">
        <v>0</v>
      </c>
      <c r="AR253">
        <f>INDEX('All applic'!$J$7:$J$59080,W253)</f>
        <v>-1.898E-2</v>
      </c>
      <c r="AS253">
        <v>0</v>
      </c>
      <c r="AT253">
        <v>0</v>
      </c>
      <c r="AU253">
        <v>0</v>
      </c>
    </row>
    <row r="254" spans="1:47" x14ac:dyDescent="0.25">
      <c r="A254" t="str">
        <f t="shared" si="30"/>
        <v>CFLSFm2017CZ08</v>
      </c>
      <c r="B254" t="str">
        <f t="shared" si="31"/>
        <v>CFLSCESFmCZ082017</v>
      </c>
      <c r="C254" t="s">
        <v>118</v>
      </c>
      <c r="D254" t="s">
        <v>130</v>
      </c>
      <c r="E254" t="s">
        <v>1649</v>
      </c>
      <c r="F254" s="89">
        <v>2017</v>
      </c>
      <c r="G254" t="s">
        <v>107</v>
      </c>
      <c r="H254" t="s">
        <v>1662</v>
      </c>
      <c r="I254" s="34">
        <f t="shared" si="36"/>
        <v>1.0699141008541655</v>
      </c>
      <c r="J254" s="34">
        <f t="shared" si="37"/>
        <v>1.3630507484629948</v>
      </c>
      <c r="K254" s="34">
        <f t="shared" si="38"/>
        <v>-1.4389220420535868E-2</v>
      </c>
      <c r="M254" s="36">
        <f>VLOOKUP("HV_"&amp;$D254&amp;$E254&amp;VLOOKUP($F254,key!$L$3:$M$13,2,FALSE)&amp;$G254&amp;M$6,'HVAC wts'!$H$7:$R$13254,11,FALSE)</f>
        <v>3808.7208000000001</v>
      </c>
      <c r="N254" s="36">
        <f>VLOOKUP("HV_"&amp;$D254&amp;$E254&amp;VLOOKUP($F254,key!$L$3:$M$13,2,FALSE)&amp;$G254&amp;N$6,'HVAC wts'!$H$7:$R$13254,11,FALSE)</f>
        <v>218.89200000000002</v>
      </c>
      <c r="O254" s="36">
        <f>VLOOKUP("HV_"&amp;$D254&amp;$E254&amp;VLOOKUP($F254,key!$L$3:$M$13,2,FALSE)&amp;$G254&amp;O$6,'HVAC wts'!$H$7:$R$13254,11,FALSE)</f>
        <v>1655.5404000000001</v>
      </c>
      <c r="P254" s="36">
        <f>VLOOKUP("HV_"&amp;$D254&amp;$E254&amp;VLOOKUP($F254,key!$L$3:$M$13,2,FALSE)&amp;$G254&amp;P$6,'HVAC wts'!$H$7:$R$13254,11,FALSE)</f>
        <v>95.146000000000015</v>
      </c>
      <c r="Q254" s="36">
        <f>VLOOKUP("HV_"&amp;$D254&amp;$E254&amp;VLOOKUP($F254,key!$L$3:$M$13,2,FALSE)&amp;$G254&amp;Q$6,'HVAC wts'!$H$7:$R$13254,11,FALSE)</f>
        <v>306.44880000000006</v>
      </c>
      <c r="R254" s="36">
        <f>VLOOKUP("HV_"&amp;$D254&amp;$E254&amp;VLOOKUP($F254,key!$L$3:$M$13,2,FALSE)&amp;$G254&amp;R$6,'HVAC wts'!$H$7:$R$13254,11,FALSE)</f>
        <v>133.20440000000002</v>
      </c>
      <c r="S254" s="36">
        <f t="shared" si="39"/>
        <v>6217.9523999999992</v>
      </c>
      <c r="U254">
        <f>MATCH($A254&amp;U$6,'All applic'!$A$7:$A$59080,0)</f>
        <v>477</v>
      </c>
      <c r="V254">
        <f>MATCH($A254&amp;V$6,'All applic'!$A$7:$A$59080,0)</f>
        <v>478</v>
      </c>
      <c r="W254">
        <f>MATCH($A254&amp;W$6,'All applic'!$A$7:$A$59080,0)</f>
        <v>480</v>
      </c>
      <c r="X254">
        <f>MATCH($A254&amp;X$6,'All applic'!$A$7:$A$59080,0)</f>
        <v>479</v>
      </c>
      <c r="Y254">
        <f>MATCH($A254&amp;Y$6,'All applic'!$A$7:$A$59080,0)</f>
        <v>477</v>
      </c>
      <c r="Z254">
        <f>MATCH($A254&amp;Z$6,'All applic'!$A$7:$A$59080,0)</f>
        <v>480</v>
      </c>
      <c r="AB254" s="28">
        <f>INDEX('All applic'!$H$7:$H$59080,U254)</f>
        <v>1.0940000000000001</v>
      </c>
      <c r="AC254" s="28">
        <f>INDEX('All applic'!$H$7:$H$59080,V254)</f>
        <v>1.002</v>
      </c>
      <c r="AD254" s="28">
        <f>INDEX('All applic'!$H$7:$H$59080,W254)</f>
        <v>1.036</v>
      </c>
      <c r="AE254" s="28">
        <f>INDEX('All applic'!$H$7:$H$59080,X254)</f>
        <v>0.82199999999999995</v>
      </c>
      <c r="AF254" s="28">
        <f>INDEX('All applic'!$H$7:$H$59080,Y254)</f>
        <v>1.0940000000000001</v>
      </c>
      <c r="AG254" s="28">
        <f>INDEX('All applic'!$H$7:$H$59080,Z254)</f>
        <v>1.036</v>
      </c>
      <c r="AH254" s="28"/>
      <c r="AI254" s="28">
        <f>INDEX('All applic'!$I$7:$I$59080,U254)</f>
        <v>1.5000000000000002</v>
      </c>
      <c r="AJ254" s="28">
        <f>INDEX('All applic'!$I$7:$I$59080,V254)</f>
        <v>1.7272727272727273</v>
      </c>
      <c r="AK254" s="28">
        <f>INDEX('All applic'!$I$7:$I$59080,W254)</f>
        <v>1.0227272727272727</v>
      </c>
      <c r="AL254" s="28">
        <f>INDEX('All applic'!$I$7:$I$59080,X254)</f>
        <v>1</v>
      </c>
      <c r="AM254" s="28">
        <f>INDEX('All applic'!$I$7:$I$59080,Y254)</f>
        <v>1.5000000000000002</v>
      </c>
      <c r="AN254" s="28">
        <f>INDEX('All applic'!$I$7:$I$59080,Z254)</f>
        <v>1.0227272727272727</v>
      </c>
      <c r="AP254">
        <f>INDEX('All applic'!$J$7:$J$59080,U254)</f>
        <v>-1.6379999999999999E-2</v>
      </c>
      <c r="AQ254">
        <v>0</v>
      </c>
      <c r="AR254">
        <f>INDEX('All applic'!$J$7:$J$59080,W254)</f>
        <v>-1.636E-2</v>
      </c>
      <c r="AS254">
        <v>0</v>
      </c>
      <c r="AT254">
        <v>0</v>
      </c>
      <c r="AU254">
        <v>0</v>
      </c>
    </row>
    <row r="255" spans="1:47" x14ac:dyDescent="0.25">
      <c r="A255" t="str">
        <f t="shared" si="30"/>
        <v>CFLSFm2017CZ09</v>
      </c>
      <c r="B255" t="str">
        <f t="shared" si="31"/>
        <v>CFLSCESFmCZ092017</v>
      </c>
      <c r="C255" t="s">
        <v>118</v>
      </c>
      <c r="D255" t="s">
        <v>130</v>
      </c>
      <c r="E255" t="s">
        <v>1649</v>
      </c>
      <c r="F255" s="89">
        <v>2017</v>
      </c>
      <c r="G255" t="s">
        <v>108</v>
      </c>
      <c r="H255" t="s">
        <v>1662</v>
      </c>
      <c r="I255" s="34">
        <f t="shared" si="36"/>
        <v>1.0664444444444445</v>
      </c>
      <c r="J255" s="34">
        <f t="shared" si="37"/>
        <v>1.6432506887052341</v>
      </c>
      <c r="K255" s="34">
        <f t="shared" si="38"/>
        <v>-1.6609090909090907E-2</v>
      </c>
      <c r="M255" s="36">
        <f>VLOOKUP("HV_"&amp;$D255&amp;$E255&amp;VLOOKUP($F255,key!$L$3:$M$13,2,FALSE)&amp;$G255&amp;M$6,'HVAC wts'!$H$7:$R$13254,11,FALSE)</f>
        <v>5905.0032000000001</v>
      </c>
      <c r="N255" s="36">
        <f>VLOOKUP("HV_"&amp;$D255&amp;$E255&amp;VLOOKUP($F255,key!$L$3:$M$13,2,FALSE)&amp;$G255&amp;N$6,'HVAC wts'!$H$7:$R$13254,11,FALSE)</f>
        <v>339.36799999999999</v>
      </c>
      <c r="O255" s="36">
        <f>VLOOKUP("HV_"&amp;$D255&amp;$E255&amp;VLOOKUP($F255,key!$L$3:$M$13,2,FALSE)&amp;$G255&amp;O$6,'HVAC wts'!$H$7:$R$13254,11,FALSE)</f>
        <v>0</v>
      </c>
      <c r="P255" s="36">
        <f>VLOOKUP("HV_"&amp;$D255&amp;$E255&amp;VLOOKUP($F255,key!$L$3:$M$13,2,FALSE)&amp;$G255&amp;P$6,'HVAC wts'!$H$7:$R$13254,11,FALSE)</f>
        <v>0</v>
      </c>
      <c r="Q255" s="36">
        <f>VLOOKUP("HV_"&amp;$D255&amp;$E255&amp;VLOOKUP($F255,key!$L$3:$M$13,2,FALSE)&amp;$G255&amp;Q$6,'HVAC wts'!$H$7:$R$13254,11,FALSE)</f>
        <v>475.11520000000002</v>
      </c>
      <c r="R255" s="36">
        <f>VLOOKUP("HV_"&amp;$D255&amp;$E255&amp;VLOOKUP($F255,key!$L$3:$M$13,2,FALSE)&amp;$G255&amp;R$6,'HVAC wts'!$H$7:$R$13254,11,FALSE)</f>
        <v>0</v>
      </c>
      <c r="S255" s="36">
        <f t="shared" si="39"/>
        <v>6719.4864000000007</v>
      </c>
      <c r="U255">
        <f>MATCH($A255&amp;U$6,'All applic'!$A$7:$A$59080,0)</f>
        <v>481</v>
      </c>
      <c r="V255">
        <f>MATCH($A255&amp;V$6,'All applic'!$A$7:$A$59080,0)</f>
        <v>482</v>
      </c>
      <c r="W255">
        <f>MATCH($A255&amp;W$6,'All applic'!$A$7:$A$59080,0)</f>
        <v>484</v>
      </c>
      <c r="X255">
        <f>MATCH($A255&amp;X$6,'All applic'!$A$7:$A$59080,0)</f>
        <v>483</v>
      </c>
      <c r="Y255">
        <f>MATCH($A255&amp;Y$6,'All applic'!$A$7:$A$59080,0)</f>
        <v>481</v>
      </c>
      <c r="Z255">
        <f>MATCH($A255&amp;Z$6,'All applic'!$A$7:$A$59080,0)</f>
        <v>484</v>
      </c>
      <c r="AB255" s="28">
        <f>INDEX('All applic'!$H$7:$H$59080,U255)</f>
        <v>1.0720000000000001</v>
      </c>
      <c r="AC255" s="28">
        <f>INDEX('All applic'!$H$7:$H$59080,V255)</f>
        <v>0.96199999999999997</v>
      </c>
      <c r="AD255" s="28">
        <f>INDEX('All applic'!$H$7:$H$59080,W255)</f>
        <v>1.026</v>
      </c>
      <c r="AE255" s="28">
        <f>INDEX('All applic'!$H$7:$H$59080,X255)</f>
        <v>0.752</v>
      </c>
      <c r="AF255" s="28">
        <f>INDEX('All applic'!$H$7:$H$59080,Y255)</f>
        <v>1.0720000000000001</v>
      </c>
      <c r="AG255" s="28">
        <f>INDEX('All applic'!$H$7:$H$59080,Z255)</f>
        <v>1.026</v>
      </c>
      <c r="AH255" s="28"/>
      <c r="AI255" s="28">
        <f>INDEX('All applic'!$I$7:$I$59080,U255)</f>
        <v>1.6363636363636362</v>
      </c>
      <c r="AJ255" s="28">
        <f>INDEX('All applic'!$I$7:$I$59080,V255)</f>
        <v>1.7727272727272729</v>
      </c>
      <c r="AK255" s="28">
        <f>INDEX('All applic'!$I$7:$I$59080,W255)</f>
        <v>1</v>
      </c>
      <c r="AL255" s="28">
        <f>INDEX('All applic'!$I$7:$I$59080,X255)</f>
        <v>1</v>
      </c>
      <c r="AM255" s="28">
        <f>INDEX('All applic'!$I$7:$I$59080,Y255)</f>
        <v>1.6363636363636362</v>
      </c>
      <c r="AN255" s="28">
        <f>INDEX('All applic'!$I$7:$I$59080,Z255)</f>
        <v>1</v>
      </c>
      <c r="AP255">
        <f>INDEX('All applic'!$J$7:$J$59080,U255)</f>
        <v>-1.89E-2</v>
      </c>
      <c r="AQ255">
        <v>0</v>
      </c>
      <c r="AR255">
        <f>INDEX('All applic'!$J$7:$J$59080,W255)</f>
        <v>-1.8879999999999997E-2</v>
      </c>
      <c r="AS255">
        <v>0</v>
      </c>
      <c r="AT255">
        <v>0</v>
      </c>
      <c r="AU255">
        <v>0</v>
      </c>
    </row>
    <row r="256" spans="1:47" x14ac:dyDescent="0.25">
      <c r="A256" t="str">
        <f t="shared" si="30"/>
        <v>CFLSFm2017CZ10</v>
      </c>
      <c r="B256" t="str">
        <f t="shared" si="31"/>
        <v>CFLSCESFmCZ102017</v>
      </c>
      <c r="C256" t="s">
        <v>118</v>
      </c>
      <c r="D256" t="s">
        <v>130</v>
      </c>
      <c r="E256" t="s">
        <v>1649</v>
      </c>
      <c r="F256" s="89">
        <v>2017</v>
      </c>
      <c r="G256" t="s">
        <v>109</v>
      </c>
      <c r="H256" t="s">
        <v>1662</v>
      </c>
      <c r="I256" s="34">
        <f t="shared" si="36"/>
        <v>1.0747351808988788</v>
      </c>
      <c r="J256" s="34">
        <f t="shared" si="37"/>
        <v>1.4615062355368351</v>
      </c>
      <c r="K256" s="34">
        <f t="shared" si="38"/>
        <v>-2.091557959491441E-2</v>
      </c>
      <c r="M256" s="36">
        <f>VLOOKUP("HV_"&amp;$D256&amp;$E256&amp;VLOOKUP($F256,key!$L$3:$M$13,2,FALSE)&amp;$G256&amp;M$6,'HVAC wts'!$H$7:$R$13254,11,FALSE)</f>
        <v>20431.8282</v>
      </c>
      <c r="N256" s="36">
        <f>VLOOKUP("HV_"&amp;$D256&amp;$E256&amp;VLOOKUP($F256,key!$L$3:$M$13,2,FALSE)&amp;$G256&amp;N$6,'HVAC wts'!$H$7:$R$13254,11,FALSE)</f>
        <v>1174.2430000000002</v>
      </c>
      <c r="O256" s="36">
        <f>VLOOKUP("HV_"&amp;$D256&amp;$E256&amp;VLOOKUP($F256,key!$L$3:$M$13,2,FALSE)&amp;$G256&amp;O$6,'HVAC wts'!$H$7:$R$13254,11,FALSE)</f>
        <v>49.885800000000124</v>
      </c>
      <c r="P256" s="36">
        <f>VLOOKUP("HV_"&amp;$D256&amp;$E256&amp;VLOOKUP($F256,key!$L$3:$M$13,2,FALSE)&amp;$G256&amp;P$6,'HVAC wts'!$H$7:$R$13254,11,FALSE)</f>
        <v>2.8670000000000075</v>
      </c>
      <c r="Q256" s="36">
        <f>VLOOKUP("HV_"&amp;$D256&amp;$E256&amp;VLOOKUP($F256,key!$L$3:$M$13,2,FALSE)&amp;$G256&amp;Q$6,'HVAC wts'!$H$7:$R$13254,11,FALSE)</f>
        <v>1643.9402000000002</v>
      </c>
      <c r="R256" s="36">
        <f>VLOOKUP("HV_"&amp;$D256&amp;$E256&amp;VLOOKUP($F256,key!$L$3:$M$13,2,FALSE)&amp;$G256&amp;R$6,'HVAC wts'!$H$7:$R$13254,11,FALSE)</f>
        <v>4.0138000000000105</v>
      </c>
      <c r="S256" s="36">
        <f t="shared" si="39"/>
        <v>23306.777999999998</v>
      </c>
      <c r="U256">
        <f>MATCH($A256&amp;U$6,'All applic'!$A$7:$A$59080,0)</f>
        <v>485</v>
      </c>
      <c r="V256">
        <f>MATCH($A256&amp;V$6,'All applic'!$A$7:$A$59080,0)</f>
        <v>486</v>
      </c>
      <c r="W256">
        <f>MATCH($A256&amp;W$6,'All applic'!$A$7:$A$59080,0)</f>
        <v>488</v>
      </c>
      <c r="X256">
        <f>MATCH($A256&amp;X$6,'All applic'!$A$7:$A$59080,0)</f>
        <v>487</v>
      </c>
      <c r="Y256">
        <f>MATCH($A256&amp;Y$6,'All applic'!$A$7:$A$59080,0)</f>
        <v>485</v>
      </c>
      <c r="Z256">
        <f>MATCH($A256&amp;Z$6,'All applic'!$A$7:$A$59080,0)</f>
        <v>488</v>
      </c>
      <c r="AB256" s="28">
        <f>INDEX('All applic'!$H$7:$H$59080,U256)</f>
        <v>1.0820000000000001</v>
      </c>
      <c r="AC256" s="28">
        <f>INDEX('All applic'!$H$7:$H$59080,V256)</f>
        <v>0.94199999999999995</v>
      </c>
      <c r="AD256" s="28">
        <f>INDEX('All applic'!$H$7:$H$59080,W256)</f>
        <v>1.012</v>
      </c>
      <c r="AE256" s="28">
        <f>INDEX('All applic'!$H$7:$H$59080,X256)</f>
        <v>0.68</v>
      </c>
      <c r="AF256" s="28">
        <f>INDEX('All applic'!$H$7:$H$59080,Y256)</f>
        <v>1.0820000000000001</v>
      </c>
      <c r="AG256" s="28">
        <f>INDEX('All applic'!$H$7:$H$59080,Z256)</f>
        <v>1.012</v>
      </c>
      <c r="AH256" s="28"/>
      <c r="AI256" s="28">
        <f>INDEX('All applic'!$I$7:$I$59080,U256)</f>
        <v>1.4545454545454546</v>
      </c>
      <c r="AJ256" s="28">
        <f>INDEX('All applic'!$I$7:$I$59080,V256)</f>
        <v>1.6136363636363635</v>
      </c>
      <c r="AK256" s="28">
        <f>INDEX('All applic'!$I$7:$I$59080,W256)</f>
        <v>1.0227272727272727</v>
      </c>
      <c r="AL256" s="28">
        <f>INDEX('All applic'!$I$7:$I$59080,X256)</f>
        <v>1</v>
      </c>
      <c r="AM256" s="28">
        <f>INDEX('All applic'!$I$7:$I$59080,Y256)</f>
        <v>1.4545454545454546</v>
      </c>
      <c r="AN256" s="28">
        <f>INDEX('All applic'!$I$7:$I$59080,Z256)</f>
        <v>1.0227272727272727</v>
      </c>
      <c r="AP256">
        <f>INDEX('All applic'!$J$7:$J$59080,U256)</f>
        <v>-2.3800000000000002E-2</v>
      </c>
      <c r="AQ256">
        <v>0</v>
      </c>
      <c r="AR256">
        <f>INDEX('All applic'!$J$7:$J$59080,W256)</f>
        <v>-2.4E-2</v>
      </c>
      <c r="AS256">
        <v>0</v>
      </c>
      <c r="AT256">
        <v>0</v>
      </c>
      <c r="AU256">
        <v>0</v>
      </c>
    </row>
    <row r="257" spans="1:47" x14ac:dyDescent="0.25">
      <c r="A257" t="str">
        <f t="shared" si="30"/>
        <v>CFLSFm2017CZ11</v>
      </c>
      <c r="B257" t="str">
        <f t="shared" si="31"/>
        <v>CFLSCESFmCZ112017</v>
      </c>
      <c r="C257" t="s">
        <v>118</v>
      </c>
      <c r="D257" t="s">
        <v>130</v>
      </c>
      <c r="E257" t="s">
        <v>1649</v>
      </c>
      <c r="F257" s="89">
        <v>2017</v>
      </c>
      <c r="G257" t="s">
        <v>110</v>
      </c>
      <c r="H257" t="s">
        <v>1662</v>
      </c>
      <c r="I257" s="34">
        <f t="shared" si="36"/>
        <v>0</v>
      </c>
      <c r="J257" s="34">
        <f t="shared" si="37"/>
        <v>0</v>
      </c>
      <c r="K257" s="34">
        <f t="shared" si="38"/>
        <v>0</v>
      </c>
      <c r="M257" s="36">
        <f>VLOOKUP("HV_"&amp;$D257&amp;$E257&amp;VLOOKUP($F257,key!$L$3:$M$13,2,FALSE)&amp;$G257&amp;M$6,'HVAC wts'!$H$7:$R$13254,11,FALSE)</f>
        <v>0</v>
      </c>
      <c r="N257" s="36">
        <f>VLOOKUP("HV_"&amp;$D257&amp;$E257&amp;VLOOKUP($F257,key!$L$3:$M$13,2,FALSE)&amp;$G257&amp;N$6,'HVAC wts'!$H$7:$R$13254,11,FALSE)</f>
        <v>0</v>
      </c>
      <c r="O257" s="36">
        <f>VLOOKUP("HV_"&amp;$D257&amp;$E257&amp;VLOOKUP($F257,key!$L$3:$M$13,2,FALSE)&amp;$G257&amp;O$6,'HVAC wts'!$H$7:$R$13254,11,FALSE)</f>
        <v>0</v>
      </c>
      <c r="P257" s="36">
        <f>VLOOKUP("HV_"&amp;$D257&amp;$E257&amp;VLOOKUP($F257,key!$L$3:$M$13,2,FALSE)&amp;$G257&amp;P$6,'HVAC wts'!$H$7:$R$13254,11,FALSE)</f>
        <v>0</v>
      </c>
      <c r="Q257" s="36">
        <f>VLOOKUP("HV_"&amp;$D257&amp;$E257&amp;VLOOKUP($F257,key!$L$3:$M$13,2,FALSE)&amp;$G257&amp;Q$6,'HVAC wts'!$H$7:$R$13254,11,FALSE)</f>
        <v>0</v>
      </c>
      <c r="R257" s="36">
        <f>VLOOKUP("HV_"&amp;$D257&amp;$E257&amp;VLOOKUP($F257,key!$L$3:$M$13,2,FALSE)&amp;$G257&amp;R$6,'HVAC wts'!$H$7:$R$13254,11,FALSE)</f>
        <v>0</v>
      </c>
      <c r="S257" s="36">
        <f t="shared" si="39"/>
        <v>0</v>
      </c>
      <c r="U257">
        <f>MATCH($A257&amp;U$6,'All applic'!$A$7:$A$59080,0)</f>
        <v>489</v>
      </c>
      <c r="V257">
        <f>MATCH($A257&amp;V$6,'All applic'!$A$7:$A$59080,0)</f>
        <v>490</v>
      </c>
      <c r="W257">
        <f>MATCH($A257&amp;W$6,'All applic'!$A$7:$A$59080,0)</f>
        <v>492</v>
      </c>
      <c r="X257">
        <f>MATCH($A257&amp;X$6,'All applic'!$A$7:$A$59080,0)</f>
        <v>491</v>
      </c>
      <c r="Y257">
        <f>MATCH($A257&amp;Y$6,'All applic'!$A$7:$A$59080,0)</f>
        <v>489</v>
      </c>
      <c r="Z257">
        <f>MATCH($A257&amp;Z$6,'All applic'!$A$7:$A$59080,0)</f>
        <v>492</v>
      </c>
      <c r="AB257" s="28">
        <f>INDEX('All applic'!$H$7:$H$59080,U257)</f>
        <v>1.0820000000000001</v>
      </c>
      <c r="AC257" s="28">
        <f>INDEX('All applic'!$H$7:$H$59080,V257)</f>
        <v>0.91600000000000004</v>
      </c>
      <c r="AD257" s="28">
        <f>INDEX('All applic'!$H$7:$H$59080,W257)</f>
        <v>1.01</v>
      </c>
      <c r="AE257" s="28">
        <f>INDEX('All applic'!$H$7:$H$59080,X257)</f>
        <v>0.66</v>
      </c>
      <c r="AF257" s="28">
        <f>INDEX('All applic'!$H$7:$H$59080,Y257)</f>
        <v>1.0820000000000001</v>
      </c>
      <c r="AG257" s="28">
        <f>INDEX('All applic'!$H$7:$H$59080,Z257)</f>
        <v>1.01</v>
      </c>
      <c r="AH257" s="28"/>
      <c r="AI257" s="28">
        <f>INDEX('All applic'!$I$7:$I$59080,U257)</f>
        <v>1.5853658536585367</v>
      </c>
      <c r="AJ257" s="28">
        <f>INDEX('All applic'!$I$7:$I$59080,V257)</f>
        <v>1.7073170731707319</v>
      </c>
      <c r="AK257" s="28">
        <f>INDEX('All applic'!$I$7:$I$59080,W257)</f>
        <v>1</v>
      </c>
      <c r="AL257" s="28">
        <f>INDEX('All applic'!$I$7:$I$59080,X257)</f>
        <v>1</v>
      </c>
      <c r="AM257" s="28">
        <f>INDEX('All applic'!$I$7:$I$59080,Y257)</f>
        <v>1.5853658536585367</v>
      </c>
      <c r="AN257" s="28">
        <f>INDEX('All applic'!$I$7:$I$59080,Z257)</f>
        <v>1</v>
      </c>
      <c r="AP257">
        <f>INDEX('All applic'!$J$7:$J$59080,U257)</f>
        <v>-2.46E-2</v>
      </c>
      <c r="AQ257">
        <v>0</v>
      </c>
      <c r="AR257">
        <f>INDEX('All applic'!$J$7:$J$59080,W257)</f>
        <v>-2.46E-2</v>
      </c>
      <c r="AS257">
        <v>0</v>
      </c>
      <c r="AT257">
        <v>0</v>
      </c>
      <c r="AU257">
        <v>0</v>
      </c>
    </row>
    <row r="258" spans="1:47" x14ac:dyDescent="0.25">
      <c r="A258" t="str">
        <f t="shared" si="30"/>
        <v>CFLSFm2017CZ12</v>
      </c>
      <c r="B258" t="str">
        <f t="shared" si="31"/>
        <v>CFLSCESFmCZ122017</v>
      </c>
      <c r="C258" t="s">
        <v>118</v>
      </c>
      <c r="D258" t="s">
        <v>130</v>
      </c>
      <c r="E258" t="s">
        <v>1649</v>
      </c>
      <c r="F258" s="89">
        <v>2017</v>
      </c>
      <c r="G258" t="s">
        <v>111</v>
      </c>
      <c r="H258" t="s">
        <v>1662</v>
      </c>
      <c r="I258" s="34">
        <f t="shared" si="36"/>
        <v>0</v>
      </c>
      <c r="J258" s="34">
        <f t="shared" si="37"/>
        <v>0</v>
      </c>
      <c r="K258" s="34">
        <f t="shared" si="38"/>
        <v>0</v>
      </c>
      <c r="M258" s="36">
        <f>VLOOKUP("HV_"&amp;$D258&amp;$E258&amp;VLOOKUP($F258,key!$L$3:$M$13,2,FALSE)&amp;$G258&amp;M$6,'HVAC wts'!$H$7:$R$13254,11,FALSE)</f>
        <v>0</v>
      </c>
      <c r="N258" s="36">
        <f>VLOOKUP("HV_"&amp;$D258&amp;$E258&amp;VLOOKUP($F258,key!$L$3:$M$13,2,FALSE)&amp;$G258&amp;N$6,'HVAC wts'!$H$7:$R$13254,11,FALSE)</f>
        <v>0</v>
      </c>
      <c r="O258" s="36">
        <f>VLOOKUP("HV_"&amp;$D258&amp;$E258&amp;VLOOKUP($F258,key!$L$3:$M$13,2,FALSE)&amp;$G258&amp;O$6,'HVAC wts'!$H$7:$R$13254,11,FALSE)</f>
        <v>0</v>
      </c>
      <c r="P258" s="36">
        <f>VLOOKUP("HV_"&amp;$D258&amp;$E258&amp;VLOOKUP($F258,key!$L$3:$M$13,2,FALSE)&amp;$G258&amp;P$6,'HVAC wts'!$H$7:$R$13254,11,FALSE)</f>
        <v>0</v>
      </c>
      <c r="Q258" s="36">
        <f>VLOOKUP("HV_"&amp;$D258&amp;$E258&amp;VLOOKUP($F258,key!$L$3:$M$13,2,FALSE)&amp;$G258&amp;Q$6,'HVAC wts'!$H$7:$R$13254,11,FALSE)</f>
        <v>0</v>
      </c>
      <c r="R258" s="36">
        <f>VLOOKUP("HV_"&amp;$D258&amp;$E258&amp;VLOOKUP($F258,key!$L$3:$M$13,2,FALSE)&amp;$G258&amp;R$6,'HVAC wts'!$H$7:$R$13254,11,FALSE)</f>
        <v>0</v>
      </c>
      <c r="S258" s="36">
        <f t="shared" si="39"/>
        <v>0</v>
      </c>
      <c r="U258">
        <f>MATCH($A258&amp;U$6,'All applic'!$A$7:$A$59080,0)</f>
        <v>493</v>
      </c>
      <c r="V258">
        <f>MATCH($A258&amp;V$6,'All applic'!$A$7:$A$59080,0)</f>
        <v>494</v>
      </c>
      <c r="W258">
        <f>MATCH($A258&amp;W$6,'All applic'!$A$7:$A$59080,0)</f>
        <v>496</v>
      </c>
      <c r="X258">
        <f>MATCH($A258&amp;X$6,'All applic'!$A$7:$A$59080,0)</f>
        <v>495</v>
      </c>
      <c r="Y258">
        <f>MATCH($A258&amp;Y$6,'All applic'!$A$7:$A$59080,0)</f>
        <v>493</v>
      </c>
      <c r="Z258">
        <f>MATCH($A258&amp;Z$6,'All applic'!$A$7:$A$59080,0)</f>
        <v>496</v>
      </c>
      <c r="AB258" s="28">
        <f>INDEX('All applic'!$H$7:$H$59080,U258)</f>
        <v>1.052</v>
      </c>
      <c r="AC258" s="28">
        <f>INDEX('All applic'!$H$7:$H$59080,V258)</f>
        <v>0.88600000000000001</v>
      </c>
      <c r="AD258" s="28">
        <f>INDEX('All applic'!$H$7:$H$59080,W258)</f>
        <v>1.018</v>
      </c>
      <c r="AE258" s="28">
        <f>INDEX('All applic'!$H$7:$H$59080,X258)</f>
        <v>0.65</v>
      </c>
      <c r="AF258" s="28">
        <f>INDEX('All applic'!$H$7:$H$59080,Y258)</f>
        <v>1.052</v>
      </c>
      <c r="AG258" s="28">
        <f>INDEX('All applic'!$H$7:$H$59080,Z258)</f>
        <v>1.018</v>
      </c>
      <c r="AH258" s="28"/>
      <c r="AI258" s="28">
        <f>INDEX('All applic'!$I$7:$I$59080,U258)</f>
        <v>1.5365853658536586</v>
      </c>
      <c r="AJ258" s="28">
        <f>INDEX('All applic'!$I$7:$I$59080,V258)</f>
        <v>1.6829268292682928</v>
      </c>
      <c r="AK258" s="28">
        <f>INDEX('All applic'!$I$7:$I$59080,W258)</f>
        <v>1</v>
      </c>
      <c r="AL258" s="28">
        <f>INDEX('All applic'!$I$7:$I$59080,X258)</f>
        <v>1</v>
      </c>
      <c r="AM258" s="28">
        <f>INDEX('All applic'!$I$7:$I$59080,Y258)</f>
        <v>1.5365853658536586</v>
      </c>
      <c r="AN258" s="28">
        <f>INDEX('All applic'!$I$7:$I$59080,Z258)</f>
        <v>1</v>
      </c>
      <c r="AP258">
        <f>INDEX('All applic'!$J$7:$J$59080,U258)</f>
        <v>-2.4199999999999999E-2</v>
      </c>
      <c r="AQ258">
        <v>0</v>
      </c>
      <c r="AR258">
        <f>INDEX('All applic'!$J$7:$J$59080,W258)</f>
        <v>-2.4199999999999999E-2</v>
      </c>
      <c r="AS258">
        <v>0</v>
      </c>
      <c r="AT258">
        <v>0</v>
      </c>
      <c r="AU258">
        <v>0</v>
      </c>
    </row>
    <row r="259" spans="1:47" x14ac:dyDescent="0.25">
      <c r="A259" t="str">
        <f t="shared" si="30"/>
        <v>CFLSFm2017CZ13</v>
      </c>
      <c r="B259" t="str">
        <f t="shared" si="31"/>
        <v>CFLSCESFmCZ132017</v>
      </c>
      <c r="C259" t="s">
        <v>118</v>
      </c>
      <c r="D259" t="s">
        <v>130</v>
      </c>
      <c r="E259" t="s">
        <v>1649</v>
      </c>
      <c r="F259" s="89">
        <v>2017</v>
      </c>
      <c r="G259" t="s">
        <v>112</v>
      </c>
      <c r="H259" t="s">
        <v>1662</v>
      </c>
      <c r="I259" s="34">
        <f t="shared" si="36"/>
        <v>1.0904242424242427</v>
      </c>
      <c r="J259" s="34">
        <f t="shared" si="37"/>
        <v>1.4927322000492735</v>
      </c>
      <c r="K259" s="34">
        <f t="shared" si="38"/>
        <v>-1.9509090909090913E-2</v>
      </c>
      <c r="M259" s="36">
        <f>VLOOKUP("HV_"&amp;$D259&amp;$E259&amp;VLOOKUP($F259,key!$L$3:$M$13,2,FALSE)&amp;$G259&amp;M$6,'HVAC wts'!$H$7:$R$13254,11,FALSE)</f>
        <v>2374.3865999999998</v>
      </c>
      <c r="N259" s="36">
        <f>VLOOKUP("HV_"&amp;$D259&amp;$E259&amp;VLOOKUP($F259,key!$L$3:$M$13,2,FALSE)&amp;$G259&amp;N$6,'HVAC wts'!$H$7:$R$13254,11,FALSE)</f>
        <v>136.459</v>
      </c>
      <c r="O259" s="36">
        <f>VLOOKUP("HV_"&amp;$D259&amp;$E259&amp;VLOOKUP($F259,key!$L$3:$M$13,2,FALSE)&amp;$G259&amp;O$6,'HVAC wts'!$H$7:$R$13254,11,FALSE)</f>
        <v>0</v>
      </c>
      <c r="P259" s="36">
        <f>VLOOKUP("HV_"&amp;$D259&amp;$E259&amp;VLOOKUP($F259,key!$L$3:$M$13,2,FALSE)&amp;$G259&amp;P$6,'HVAC wts'!$H$7:$R$13254,11,FALSE)</f>
        <v>0</v>
      </c>
      <c r="Q259" s="36">
        <f>VLOOKUP("HV_"&amp;$D259&amp;$E259&amp;VLOOKUP($F259,key!$L$3:$M$13,2,FALSE)&amp;$G259&amp;Q$6,'HVAC wts'!$H$7:$R$13254,11,FALSE)</f>
        <v>191.04259999999999</v>
      </c>
      <c r="R259" s="36">
        <f>VLOOKUP("HV_"&amp;$D259&amp;$E259&amp;VLOOKUP($F259,key!$L$3:$M$13,2,FALSE)&amp;$G259&amp;R$6,'HVAC wts'!$H$7:$R$13254,11,FALSE)</f>
        <v>0</v>
      </c>
      <c r="S259" s="36">
        <f t="shared" si="39"/>
        <v>2701.8881999999994</v>
      </c>
      <c r="U259">
        <f>MATCH($A259&amp;U$6,'All applic'!$A$7:$A$59080,0)</f>
        <v>497</v>
      </c>
      <c r="V259">
        <f>MATCH($A259&amp;V$6,'All applic'!$A$7:$A$59080,0)</f>
        <v>498</v>
      </c>
      <c r="W259">
        <f>MATCH($A259&amp;W$6,'All applic'!$A$7:$A$59080,0)</f>
        <v>500</v>
      </c>
      <c r="X259">
        <f>MATCH($A259&amp;X$6,'All applic'!$A$7:$A$59080,0)</f>
        <v>499</v>
      </c>
      <c r="Y259">
        <f>MATCH($A259&amp;Y$6,'All applic'!$A$7:$A$59080,0)</f>
        <v>497</v>
      </c>
      <c r="Z259">
        <f>MATCH($A259&amp;Z$6,'All applic'!$A$7:$A$59080,0)</f>
        <v>500</v>
      </c>
      <c r="AB259" s="28">
        <f>INDEX('All applic'!$H$7:$H$59080,U259)</f>
        <v>1.0980000000000001</v>
      </c>
      <c r="AC259" s="28">
        <f>INDEX('All applic'!$H$7:$H$59080,V259)</f>
        <v>0.94799999999999995</v>
      </c>
      <c r="AD259" s="28">
        <f>INDEX('All applic'!$H$7:$H$59080,W259)</f>
        <v>1.02</v>
      </c>
      <c r="AE259" s="28">
        <f>INDEX('All applic'!$H$7:$H$59080,X259)</f>
        <v>0.69199999999999995</v>
      </c>
      <c r="AF259" s="28">
        <f>INDEX('All applic'!$H$7:$H$59080,Y259)</f>
        <v>1.0980000000000001</v>
      </c>
      <c r="AG259" s="28">
        <f>INDEX('All applic'!$H$7:$H$59080,Z259)</f>
        <v>1.02</v>
      </c>
      <c r="AH259" s="28"/>
      <c r="AI259" s="28">
        <f>INDEX('All applic'!$I$7:$I$59080,U259)</f>
        <v>1.4878048780487805</v>
      </c>
      <c r="AJ259" s="28">
        <f>INDEX('All applic'!$I$7:$I$59080,V259)</f>
        <v>1.5853658536585367</v>
      </c>
      <c r="AK259" s="28">
        <f>INDEX('All applic'!$I$7:$I$59080,W259)</f>
        <v>1</v>
      </c>
      <c r="AL259" s="28">
        <f>INDEX('All applic'!$I$7:$I$59080,X259)</f>
        <v>1</v>
      </c>
      <c r="AM259" s="28">
        <f>INDEX('All applic'!$I$7:$I$59080,Y259)</f>
        <v>1.4878048780487805</v>
      </c>
      <c r="AN259" s="28">
        <f>INDEX('All applic'!$I$7:$I$59080,Z259)</f>
        <v>1</v>
      </c>
      <c r="AP259">
        <f>INDEX('All applic'!$J$7:$J$59080,U259)</f>
        <v>-2.2200000000000001E-2</v>
      </c>
      <c r="AQ259">
        <v>0</v>
      </c>
      <c r="AR259">
        <f>INDEX('All applic'!$J$7:$J$59080,W259)</f>
        <v>-2.2200000000000001E-2</v>
      </c>
      <c r="AS259">
        <v>0</v>
      </c>
      <c r="AT259">
        <v>0</v>
      </c>
      <c r="AU259">
        <v>0</v>
      </c>
    </row>
    <row r="260" spans="1:47" x14ac:dyDescent="0.25">
      <c r="A260" t="str">
        <f t="shared" si="30"/>
        <v>CFLSFm2017CZ14</v>
      </c>
      <c r="B260" t="str">
        <f t="shared" si="31"/>
        <v>CFLSCESFmCZ142017</v>
      </c>
      <c r="C260" t="s">
        <v>118</v>
      </c>
      <c r="D260" t="s">
        <v>130</v>
      </c>
      <c r="E260" t="s">
        <v>1649</v>
      </c>
      <c r="F260" s="89">
        <v>2017</v>
      </c>
      <c r="G260" t="s">
        <v>113</v>
      </c>
      <c r="H260" t="s">
        <v>1662</v>
      </c>
      <c r="I260" s="34">
        <f t="shared" si="36"/>
        <v>1.0967070707070707</v>
      </c>
      <c r="J260" s="34">
        <f t="shared" si="37"/>
        <v>1.3655603655603656</v>
      </c>
      <c r="K260" s="34">
        <f t="shared" si="38"/>
        <v>-2.4254545454545456E-2</v>
      </c>
      <c r="M260" s="36">
        <f>VLOOKUP("HV_"&amp;$D260&amp;$E260&amp;VLOOKUP($F260,key!$L$3:$M$13,2,FALSE)&amp;$G260&amp;M$6,'HVAC wts'!$H$7:$R$13254,11,FALSE)</f>
        <v>3163.4939999999997</v>
      </c>
      <c r="N260" s="36">
        <f>VLOOKUP("HV_"&amp;$D260&amp;$E260&amp;VLOOKUP($F260,key!$L$3:$M$13,2,FALSE)&amp;$G260&amp;N$6,'HVAC wts'!$H$7:$R$13254,11,FALSE)</f>
        <v>181.81</v>
      </c>
      <c r="O260" s="36">
        <f>VLOOKUP("HV_"&amp;$D260&amp;$E260&amp;VLOOKUP($F260,key!$L$3:$M$13,2,FALSE)&amp;$G260&amp;O$6,'HVAC wts'!$H$7:$R$13254,11,FALSE)</f>
        <v>0</v>
      </c>
      <c r="P260" s="36">
        <f>VLOOKUP("HV_"&amp;$D260&amp;$E260&amp;VLOOKUP($F260,key!$L$3:$M$13,2,FALSE)&amp;$G260&amp;P$6,'HVAC wts'!$H$7:$R$13254,11,FALSE)</f>
        <v>0</v>
      </c>
      <c r="Q260" s="36">
        <f>VLOOKUP("HV_"&amp;$D260&amp;$E260&amp;VLOOKUP($F260,key!$L$3:$M$13,2,FALSE)&amp;$G260&amp;Q$6,'HVAC wts'!$H$7:$R$13254,11,FALSE)</f>
        <v>254.53400000000002</v>
      </c>
      <c r="R260" s="36">
        <f>VLOOKUP("HV_"&amp;$D260&amp;$E260&amp;VLOOKUP($F260,key!$L$3:$M$13,2,FALSE)&amp;$G260&amp;R$6,'HVAC wts'!$H$7:$R$13254,11,FALSE)</f>
        <v>0</v>
      </c>
      <c r="S260" s="36">
        <f t="shared" si="39"/>
        <v>3599.8379999999997</v>
      </c>
      <c r="U260">
        <f>MATCH($A260&amp;U$6,'All applic'!$A$7:$A$59080,0)</f>
        <v>501</v>
      </c>
      <c r="V260">
        <f>MATCH($A260&amp;V$6,'All applic'!$A$7:$A$59080,0)</f>
        <v>502</v>
      </c>
      <c r="W260">
        <f>MATCH($A260&amp;W$6,'All applic'!$A$7:$A$59080,0)</f>
        <v>504</v>
      </c>
      <c r="X260">
        <f>MATCH($A260&amp;X$6,'All applic'!$A$7:$A$59080,0)</f>
        <v>503</v>
      </c>
      <c r="Y260">
        <f>MATCH($A260&amp;Y$6,'All applic'!$A$7:$A$59080,0)</f>
        <v>501</v>
      </c>
      <c r="Z260">
        <f>MATCH($A260&amp;Z$6,'All applic'!$A$7:$A$59080,0)</f>
        <v>504</v>
      </c>
      <c r="AB260" s="28">
        <f>INDEX('All applic'!$H$7:$H$59080,U260)</f>
        <v>1.1060000000000001</v>
      </c>
      <c r="AC260" s="28">
        <f>INDEX('All applic'!$H$7:$H$59080,V260)</f>
        <v>0.92200000000000004</v>
      </c>
      <c r="AD260" s="28">
        <f>INDEX('All applic'!$H$7:$H$59080,W260)</f>
        <v>1.016</v>
      </c>
      <c r="AE260" s="28">
        <f>INDEX('All applic'!$H$7:$H$59080,X260)</f>
        <v>0.63600000000000001</v>
      </c>
      <c r="AF260" s="28">
        <f>INDEX('All applic'!$H$7:$H$59080,Y260)</f>
        <v>1.1060000000000001</v>
      </c>
      <c r="AG260" s="28">
        <f>INDEX('All applic'!$H$7:$H$59080,Z260)</f>
        <v>1.016</v>
      </c>
      <c r="AH260" s="28"/>
      <c r="AI260" s="28">
        <f>INDEX('All applic'!$I$7:$I$59080,U260)</f>
        <v>1.3571428571428572</v>
      </c>
      <c r="AJ260" s="28">
        <f>INDEX('All applic'!$I$7:$I$59080,V260)</f>
        <v>1.5238095238095237</v>
      </c>
      <c r="AK260" s="28">
        <f>INDEX('All applic'!$I$7:$I$59080,W260)</f>
        <v>1</v>
      </c>
      <c r="AL260" s="28">
        <f>INDEX('All applic'!$I$7:$I$59080,X260)</f>
        <v>1</v>
      </c>
      <c r="AM260" s="28">
        <f>INDEX('All applic'!$I$7:$I$59080,Y260)</f>
        <v>1.3571428571428572</v>
      </c>
      <c r="AN260" s="28">
        <f>INDEX('All applic'!$I$7:$I$59080,Z260)</f>
        <v>1</v>
      </c>
      <c r="AP260">
        <f>INDEX('All applic'!$J$7:$J$59080,U260)</f>
        <v>-2.7600000000000003E-2</v>
      </c>
      <c r="AQ260">
        <v>0</v>
      </c>
      <c r="AR260">
        <f>INDEX('All applic'!$J$7:$J$59080,W260)</f>
        <v>-2.7600000000000003E-2</v>
      </c>
      <c r="AS260">
        <v>0</v>
      </c>
      <c r="AT260">
        <v>0</v>
      </c>
      <c r="AU260">
        <v>0</v>
      </c>
    </row>
    <row r="261" spans="1:47" x14ac:dyDescent="0.25">
      <c r="A261" t="str">
        <f t="shared" si="30"/>
        <v>CFLSFm2017CZ15</v>
      </c>
      <c r="B261" t="str">
        <f t="shared" si="31"/>
        <v>CFLSCESFmCZ152017</v>
      </c>
      <c r="C261" t="s">
        <v>118</v>
      </c>
      <c r="D261" t="s">
        <v>130</v>
      </c>
      <c r="E261" t="s">
        <v>1649</v>
      </c>
      <c r="F261" s="89">
        <v>2017</v>
      </c>
      <c r="G261" t="s">
        <v>114</v>
      </c>
      <c r="H261" t="s">
        <v>1662</v>
      </c>
      <c r="I261" s="34">
        <f t="shared" si="36"/>
        <v>1.1703636363636363</v>
      </c>
      <c r="J261" s="34">
        <f t="shared" si="37"/>
        <v>1.4749879749879748</v>
      </c>
      <c r="K261" s="34">
        <f t="shared" si="38"/>
        <v>-1.0598181818181819E-2</v>
      </c>
      <c r="M261" s="36">
        <f>VLOOKUP("HV_"&amp;$D261&amp;$E261&amp;VLOOKUP($F261,key!$L$3:$M$13,2,FALSE)&amp;$G261&amp;M$6,'HVAC wts'!$H$7:$R$13254,11,FALSE)</f>
        <v>619.59659999999997</v>
      </c>
      <c r="N261" s="36">
        <f>VLOOKUP("HV_"&amp;$D261&amp;$E261&amp;VLOOKUP($F261,key!$L$3:$M$13,2,FALSE)&amp;$G261&amp;N$6,'HVAC wts'!$H$7:$R$13254,11,FALSE)</f>
        <v>35.609000000000002</v>
      </c>
      <c r="O261" s="36">
        <f>VLOOKUP("HV_"&amp;$D261&amp;$E261&amp;VLOOKUP($F261,key!$L$3:$M$13,2,FALSE)&amp;$G261&amp;O$6,'HVAC wts'!$H$7:$R$13254,11,FALSE)</f>
        <v>0</v>
      </c>
      <c r="P261" s="36">
        <f>VLOOKUP("HV_"&amp;$D261&amp;$E261&amp;VLOOKUP($F261,key!$L$3:$M$13,2,FALSE)&amp;$G261&amp;P$6,'HVAC wts'!$H$7:$R$13254,11,FALSE)</f>
        <v>0</v>
      </c>
      <c r="Q261" s="36">
        <f>VLOOKUP("HV_"&amp;$D261&amp;$E261&amp;VLOOKUP($F261,key!$L$3:$M$13,2,FALSE)&amp;$G261&amp;Q$6,'HVAC wts'!$H$7:$R$13254,11,FALSE)</f>
        <v>49.852600000000002</v>
      </c>
      <c r="R261" s="36">
        <f>VLOOKUP("HV_"&amp;$D261&amp;$E261&amp;VLOOKUP($F261,key!$L$3:$M$13,2,FALSE)&amp;$G261&amp;R$6,'HVAC wts'!$H$7:$R$13254,11,FALSE)</f>
        <v>0</v>
      </c>
      <c r="S261" s="36">
        <f t="shared" si="39"/>
        <v>705.05820000000006</v>
      </c>
      <c r="U261">
        <f>MATCH($A261&amp;U$6,'All applic'!$A$7:$A$59080,0)</f>
        <v>505</v>
      </c>
      <c r="V261">
        <f>MATCH($A261&amp;V$6,'All applic'!$A$7:$A$59080,0)</f>
        <v>506</v>
      </c>
      <c r="W261">
        <f>MATCH($A261&amp;W$6,'All applic'!$A$7:$A$59080,0)</f>
        <v>508</v>
      </c>
      <c r="X261">
        <f>MATCH($A261&amp;X$6,'All applic'!$A$7:$A$59080,0)</f>
        <v>507</v>
      </c>
      <c r="Y261">
        <f>MATCH($A261&amp;Y$6,'All applic'!$A$7:$A$59080,0)</f>
        <v>505</v>
      </c>
      <c r="Z261">
        <f>MATCH($A261&amp;Z$6,'All applic'!$A$7:$A$59080,0)</f>
        <v>508</v>
      </c>
      <c r="AB261" s="28">
        <f>INDEX('All applic'!$H$7:$H$59080,U261)</f>
        <v>1.1739999999999999</v>
      </c>
      <c r="AC261" s="28">
        <f>INDEX('All applic'!$H$7:$H$59080,V261)</f>
        <v>1.1020000000000001</v>
      </c>
      <c r="AD261" s="28">
        <f>INDEX('All applic'!$H$7:$H$59080,W261)</f>
        <v>1</v>
      </c>
      <c r="AE261" s="28">
        <f>INDEX('All applic'!$H$7:$H$59080,X261)</f>
        <v>0.82599999999999996</v>
      </c>
      <c r="AF261" s="28">
        <f>INDEX('All applic'!$H$7:$H$59080,Y261)</f>
        <v>1.1739999999999999</v>
      </c>
      <c r="AG261" s="28">
        <f>INDEX('All applic'!$H$7:$H$59080,Z261)</f>
        <v>1</v>
      </c>
      <c r="AH261" s="28"/>
      <c r="AI261" s="28">
        <f>INDEX('All applic'!$I$7:$I$59080,U261)</f>
        <v>1.4761904761904761</v>
      </c>
      <c r="AJ261" s="28">
        <f>INDEX('All applic'!$I$7:$I$59080,V261)</f>
        <v>1.4523809523809523</v>
      </c>
      <c r="AK261" s="28">
        <f>INDEX('All applic'!$I$7:$I$59080,W261)</f>
        <v>1</v>
      </c>
      <c r="AL261" s="28">
        <f>INDEX('All applic'!$I$7:$I$59080,X261)</f>
        <v>1</v>
      </c>
      <c r="AM261" s="28">
        <f>INDEX('All applic'!$I$7:$I$59080,Y261)</f>
        <v>1.4761904761904761</v>
      </c>
      <c r="AN261" s="28">
        <f>INDEX('All applic'!$I$7:$I$59080,Z261)</f>
        <v>1</v>
      </c>
      <c r="AP261">
        <f>INDEX('All applic'!$J$7:$J$59080,U261)</f>
        <v>-1.2060000000000001E-2</v>
      </c>
      <c r="AQ261">
        <v>0</v>
      </c>
      <c r="AR261">
        <f>INDEX('All applic'!$J$7:$J$59080,W261)</f>
        <v>-1.222E-2</v>
      </c>
      <c r="AS261">
        <v>0</v>
      </c>
      <c r="AT261">
        <v>0</v>
      </c>
      <c r="AU261">
        <v>0</v>
      </c>
    </row>
    <row r="262" spans="1:47" x14ac:dyDescent="0.25">
      <c r="A262" t="str">
        <f t="shared" si="30"/>
        <v>CFLSFm2017CZ16</v>
      </c>
      <c r="B262" t="str">
        <f t="shared" si="31"/>
        <v>CFLSCESFmCZ162017</v>
      </c>
      <c r="C262" t="s">
        <v>118</v>
      </c>
      <c r="D262" t="s">
        <v>130</v>
      </c>
      <c r="E262" t="s">
        <v>1649</v>
      </c>
      <c r="F262" s="89">
        <v>2017</v>
      </c>
      <c r="G262" t="s">
        <v>115</v>
      </c>
      <c r="H262" t="s">
        <v>1662</v>
      </c>
      <c r="I262" s="34">
        <f t="shared" si="36"/>
        <v>0.97877739607799097</v>
      </c>
      <c r="J262" s="34">
        <f t="shared" si="37"/>
        <v>1.1186516007049152</v>
      </c>
      <c r="K262" s="34">
        <f t="shared" si="38"/>
        <v>-2.3024242424242423E-2</v>
      </c>
      <c r="M262" s="36">
        <f>VLOOKUP("HV_"&amp;$D262&amp;$E262&amp;VLOOKUP($F262,key!$L$3:$M$13,2,FALSE)&amp;$G262&amp;M$6,'HVAC wts'!$H$7:$R$13254,11,FALSE)</f>
        <v>159.97559999999999</v>
      </c>
      <c r="N262" s="36">
        <f>VLOOKUP("HV_"&amp;$D262&amp;$E262&amp;VLOOKUP($F262,key!$L$3:$M$13,2,FALSE)&amp;$G262&amp;N$6,'HVAC wts'!$H$7:$R$13254,11,FALSE)</f>
        <v>9.1940000000000008</v>
      </c>
      <c r="O262" s="36">
        <f>VLOOKUP("HV_"&amp;$D262&amp;$E262&amp;VLOOKUP($F262,key!$L$3:$M$13,2,FALSE)&amp;$G262&amp;O$6,'HVAC wts'!$H$7:$R$13254,11,FALSE)</f>
        <v>948.35219999999993</v>
      </c>
      <c r="P262" s="36">
        <f>VLOOKUP("HV_"&amp;$D262&amp;$E262&amp;VLOOKUP($F262,key!$L$3:$M$13,2,FALSE)&amp;$G262&amp;P$6,'HVAC wts'!$H$7:$R$13254,11,FALSE)</f>
        <v>54.503</v>
      </c>
      <c r="Q262" s="36">
        <f>VLOOKUP("HV_"&amp;$D262&amp;$E262&amp;VLOOKUP($F262,key!$L$3:$M$13,2,FALSE)&amp;$G262&amp;Q$6,'HVAC wts'!$H$7:$R$13254,11,FALSE)</f>
        <v>12.871600000000001</v>
      </c>
      <c r="R262" s="36">
        <f>VLOOKUP("HV_"&amp;$D262&amp;$E262&amp;VLOOKUP($F262,key!$L$3:$M$13,2,FALSE)&amp;$G262&amp;R$6,'HVAC wts'!$H$7:$R$13254,11,FALSE)</f>
        <v>76.304200000000009</v>
      </c>
      <c r="S262" s="36">
        <f t="shared" si="39"/>
        <v>1261.2005999999999</v>
      </c>
      <c r="U262">
        <f>MATCH($A262&amp;U$6,'All applic'!$A$7:$A$59080,0)</f>
        <v>509</v>
      </c>
      <c r="V262">
        <f>MATCH($A262&amp;V$6,'All applic'!$A$7:$A$59080,0)</f>
        <v>510</v>
      </c>
      <c r="W262">
        <f>MATCH($A262&amp;W$6,'All applic'!$A$7:$A$59080,0)</f>
        <v>512</v>
      </c>
      <c r="X262">
        <f>MATCH($A262&amp;X$6,'All applic'!$A$7:$A$59080,0)</f>
        <v>511</v>
      </c>
      <c r="Y262">
        <f>MATCH($A262&amp;Y$6,'All applic'!$A$7:$A$59080,0)</f>
        <v>509</v>
      </c>
      <c r="Z262">
        <f>MATCH($A262&amp;Z$6,'All applic'!$A$7:$A$59080,0)</f>
        <v>512</v>
      </c>
      <c r="AB262" s="28">
        <f>INDEX('All applic'!$H$7:$H$59080,U262)</f>
        <v>1.022</v>
      </c>
      <c r="AC262" s="28">
        <f>INDEX('All applic'!$H$7:$H$59080,V262)</f>
        <v>0.77200000000000002</v>
      </c>
      <c r="AD262" s="28">
        <f>INDEX('All applic'!$H$7:$H$59080,W262)</f>
        <v>0.99199999999999999</v>
      </c>
      <c r="AE262" s="28">
        <f>INDEX('All applic'!$H$7:$H$59080,X262)</f>
        <v>0.628</v>
      </c>
      <c r="AF262" s="28">
        <f>INDEX('All applic'!$H$7:$H$59080,Y262)</f>
        <v>1.022</v>
      </c>
      <c r="AG262" s="28">
        <f>INDEX('All applic'!$H$7:$H$59080,Z262)</f>
        <v>0.99199999999999999</v>
      </c>
      <c r="AH262" s="28"/>
      <c r="AI262" s="28">
        <f>INDEX('All applic'!$I$7:$I$59080,U262)</f>
        <v>1.675</v>
      </c>
      <c r="AJ262" s="28">
        <f>INDEX('All applic'!$I$7:$I$59080,V262)</f>
        <v>1.7999999999999998</v>
      </c>
      <c r="AK262" s="28">
        <f>INDEX('All applic'!$I$7:$I$59080,W262)</f>
        <v>1.0249999999999999</v>
      </c>
      <c r="AL262" s="28">
        <f>INDEX('All applic'!$I$7:$I$59080,X262)</f>
        <v>1</v>
      </c>
      <c r="AM262" s="28">
        <f>INDEX('All applic'!$I$7:$I$59080,Y262)</f>
        <v>1.675</v>
      </c>
      <c r="AN262" s="28">
        <f>INDEX('All applic'!$I$7:$I$59080,Z262)</f>
        <v>1.0249999999999999</v>
      </c>
      <c r="AP262">
        <f>INDEX('All applic'!$J$7:$J$59080,U262)</f>
        <v>-2.6199999999999998E-2</v>
      </c>
      <c r="AQ262">
        <v>0</v>
      </c>
      <c r="AR262">
        <f>INDEX('All applic'!$J$7:$J$59080,W262)</f>
        <v>-2.6199999999999998E-2</v>
      </c>
      <c r="AS262">
        <v>0</v>
      </c>
      <c r="AT262">
        <v>0</v>
      </c>
      <c r="AU262">
        <v>0</v>
      </c>
    </row>
    <row r="263" spans="1:47" x14ac:dyDescent="0.25">
      <c r="A263" t="str">
        <f t="shared" ref="A263:A326" si="40">+C263&amp;E263&amp;F263&amp;G263</f>
        <v>CFLSFm1975CZ01</v>
      </c>
      <c r="B263" t="str">
        <f t="shared" ref="B263:B326" si="41">+C263&amp;D263&amp;E263&amp;G263&amp;F263</f>
        <v>CFLSDGSFmCZ011975</v>
      </c>
      <c r="C263" t="s">
        <v>118</v>
      </c>
      <c r="D263" t="s">
        <v>131</v>
      </c>
      <c r="E263" t="s">
        <v>1649</v>
      </c>
      <c r="F263" s="89" t="s">
        <v>47</v>
      </c>
      <c r="G263" t="s">
        <v>48</v>
      </c>
      <c r="H263" t="s">
        <v>1662</v>
      </c>
      <c r="I263" s="34">
        <f t="shared" si="36"/>
        <v>0</v>
      </c>
      <c r="J263" s="34">
        <f t="shared" si="37"/>
        <v>0</v>
      </c>
      <c r="K263" s="34">
        <f t="shared" si="38"/>
        <v>0</v>
      </c>
      <c r="M263" s="36">
        <f>VLOOKUP("HV_"&amp;$D263&amp;$E263&amp;VLOOKUP($F263,key!$L$3:$M$13,2,FALSE)&amp;$G263&amp;M$6,'HVAC wts'!$H$7:$R$13254,11,FALSE)</f>
        <v>0</v>
      </c>
      <c r="N263" s="36">
        <f>VLOOKUP("HV_"&amp;$D263&amp;$E263&amp;VLOOKUP($F263,key!$L$3:$M$13,2,FALSE)&amp;$G263&amp;N$6,'HVAC wts'!$H$7:$R$13254,11,FALSE)</f>
        <v>0</v>
      </c>
      <c r="O263" s="36">
        <f>VLOOKUP("HV_"&amp;$D263&amp;$E263&amp;VLOOKUP($F263,key!$L$3:$M$13,2,FALSE)&amp;$G263&amp;O$6,'HVAC wts'!$H$7:$R$13254,11,FALSE)</f>
        <v>0</v>
      </c>
      <c r="P263" s="36">
        <f>VLOOKUP("HV_"&amp;$D263&amp;$E263&amp;VLOOKUP($F263,key!$L$3:$M$13,2,FALSE)&amp;$G263&amp;P$6,'HVAC wts'!$H$7:$R$13254,11,FALSE)</f>
        <v>0</v>
      </c>
      <c r="Q263" s="36">
        <f>VLOOKUP("HV_"&amp;$D263&amp;$E263&amp;VLOOKUP($F263,key!$L$3:$M$13,2,FALSE)&amp;$G263&amp;Q$6,'HVAC wts'!$H$7:$R$13254,11,FALSE)</f>
        <v>0</v>
      </c>
      <c r="R263" s="36">
        <f>VLOOKUP("HV_"&amp;$D263&amp;$E263&amp;VLOOKUP($F263,key!$L$3:$M$13,2,FALSE)&amp;$G263&amp;R$6,'HVAC wts'!$H$7:$R$13254,11,FALSE)</f>
        <v>0</v>
      </c>
      <c r="S263" s="36">
        <f t="shared" si="39"/>
        <v>0</v>
      </c>
      <c r="U263">
        <f>MATCH($A263&amp;U$6,'All applic'!$A$7:$A$59080,0)</f>
        <v>1</v>
      </c>
      <c r="V263">
        <f>MATCH($A263&amp;V$6,'All applic'!$A$7:$A$59080,0)</f>
        <v>2</v>
      </c>
      <c r="W263">
        <f>MATCH($A263&amp;W$6,'All applic'!$A$7:$A$59080,0)</f>
        <v>4</v>
      </c>
      <c r="X263">
        <f>MATCH($A263&amp;X$6,'All applic'!$A$7:$A$59080,0)</f>
        <v>3</v>
      </c>
      <c r="Y263">
        <f>MATCH($A263&amp;Y$6,'All applic'!$A$7:$A$59080,0)</f>
        <v>1</v>
      </c>
      <c r="Z263">
        <f>MATCH($A263&amp;Z$6,'All applic'!$A$7:$A$59080,0)</f>
        <v>4</v>
      </c>
      <c r="AB263" s="28">
        <f>INDEX('All applic'!$H$7:$H$59080,U263)</f>
        <v>1</v>
      </c>
      <c r="AC263" s="28">
        <f>INDEX('All applic'!$H$7:$H$59080,V263)</f>
        <v>0.68600000000000005</v>
      </c>
      <c r="AD263" s="28">
        <f>INDEX('All applic'!$H$7:$H$59080,W263)</f>
        <v>0.98199999999999998</v>
      </c>
      <c r="AE263" s="28">
        <f>INDEX('All applic'!$H$7:$H$59080,X263)</f>
        <v>0.51400000000000001</v>
      </c>
      <c r="AF263" s="28">
        <f>INDEX('All applic'!$H$7:$H$59080,Y263)</f>
        <v>1</v>
      </c>
      <c r="AG263" s="28">
        <f>INDEX('All applic'!$H$7:$H$59080,Z263)</f>
        <v>0.98199999999999998</v>
      </c>
      <c r="AH263" s="28"/>
      <c r="AI263" s="28">
        <f>INDEX('All applic'!$I$7:$I$59080,U263)</f>
        <v>1.0227272727272727</v>
      </c>
      <c r="AJ263" s="28">
        <f>INDEX('All applic'!$I$7:$I$59080,V263)</f>
        <v>1.0227272727272727</v>
      </c>
      <c r="AK263" s="28">
        <f>INDEX('All applic'!$I$7:$I$59080,W263)</f>
        <v>1.0227272727272727</v>
      </c>
      <c r="AL263" s="28">
        <f>INDEX('All applic'!$I$7:$I$59080,X263)</f>
        <v>1</v>
      </c>
      <c r="AM263" s="28">
        <f>INDEX('All applic'!$I$7:$I$59080,Y263)</f>
        <v>1.0227272727272727</v>
      </c>
      <c r="AN263" s="28">
        <f>INDEX('All applic'!$I$7:$I$59080,Z263)</f>
        <v>1.0227272727272727</v>
      </c>
      <c r="AP263">
        <f>INDEX('All applic'!$J$7:$J$59080,U263)</f>
        <v>-3.4130000000000001E-2</v>
      </c>
      <c r="AQ263">
        <v>0</v>
      </c>
      <c r="AR263">
        <f>INDEX('All applic'!$J$7:$J$59080,W263)</f>
        <v>-3.4130000000000001E-2</v>
      </c>
      <c r="AS263">
        <v>0</v>
      </c>
      <c r="AT263">
        <v>0</v>
      </c>
      <c r="AU263">
        <v>0</v>
      </c>
    </row>
    <row r="264" spans="1:47" x14ac:dyDescent="0.25">
      <c r="A264" t="str">
        <f t="shared" si="40"/>
        <v>CFLSFm1975CZ02</v>
      </c>
      <c r="B264" t="str">
        <f t="shared" si="41"/>
        <v>CFLSDGSFmCZ021975</v>
      </c>
      <c r="C264" t="s">
        <v>118</v>
      </c>
      <c r="D264" t="s">
        <v>131</v>
      </c>
      <c r="E264" t="s">
        <v>1649</v>
      </c>
      <c r="F264" s="89" t="s">
        <v>47</v>
      </c>
      <c r="G264" t="s">
        <v>101</v>
      </c>
      <c r="H264" t="s">
        <v>1662</v>
      </c>
      <c r="I264" s="34">
        <f t="shared" si="36"/>
        <v>0</v>
      </c>
      <c r="J264" s="34">
        <f t="shared" si="37"/>
        <v>0</v>
      </c>
      <c r="K264" s="34">
        <f t="shared" si="38"/>
        <v>0</v>
      </c>
      <c r="M264" s="36">
        <f>VLOOKUP("HV_"&amp;$D264&amp;$E264&amp;VLOOKUP($F264,key!$L$3:$M$13,2,FALSE)&amp;$G264&amp;M$6,'HVAC wts'!$H$7:$R$13254,11,FALSE)</f>
        <v>0</v>
      </c>
      <c r="N264" s="36">
        <f>VLOOKUP("HV_"&amp;$D264&amp;$E264&amp;VLOOKUP($F264,key!$L$3:$M$13,2,FALSE)&amp;$G264&amp;N$6,'HVAC wts'!$H$7:$R$13254,11,FALSE)</f>
        <v>0</v>
      </c>
      <c r="O264" s="36">
        <f>VLOOKUP("HV_"&amp;$D264&amp;$E264&amp;VLOOKUP($F264,key!$L$3:$M$13,2,FALSE)&amp;$G264&amp;O$6,'HVAC wts'!$H$7:$R$13254,11,FALSE)</f>
        <v>0</v>
      </c>
      <c r="P264" s="36">
        <f>VLOOKUP("HV_"&amp;$D264&amp;$E264&amp;VLOOKUP($F264,key!$L$3:$M$13,2,FALSE)&amp;$G264&amp;P$6,'HVAC wts'!$H$7:$R$13254,11,FALSE)</f>
        <v>0</v>
      </c>
      <c r="Q264" s="36">
        <f>VLOOKUP("HV_"&amp;$D264&amp;$E264&amp;VLOOKUP($F264,key!$L$3:$M$13,2,FALSE)&amp;$G264&amp;Q$6,'HVAC wts'!$H$7:$R$13254,11,FALSE)</f>
        <v>0</v>
      </c>
      <c r="R264" s="36">
        <f>VLOOKUP("HV_"&amp;$D264&amp;$E264&amp;VLOOKUP($F264,key!$L$3:$M$13,2,FALSE)&amp;$G264&amp;R$6,'HVAC wts'!$H$7:$R$13254,11,FALSE)</f>
        <v>0</v>
      </c>
      <c r="S264" s="36">
        <f t="shared" si="39"/>
        <v>0</v>
      </c>
      <c r="U264">
        <f>MATCH($A264&amp;U$6,'All applic'!$A$7:$A$59080,0)</f>
        <v>5</v>
      </c>
      <c r="V264">
        <f>MATCH($A264&amp;V$6,'All applic'!$A$7:$A$59080,0)</f>
        <v>6</v>
      </c>
      <c r="W264">
        <f>MATCH($A264&amp;W$6,'All applic'!$A$7:$A$59080,0)</f>
        <v>8</v>
      </c>
      <c r="X264">
        <f>MATCH($A264&amp;X$6,'All applic'!$A$7:$A$59080,0)</f>
        <v>7</v>
      </c>
      <c r="Y264">
        <f>MATCH($A264&amp;Y$6,'All applic'!$A$7:$A$59080,0)</f>
        <v>5</v>
      </c>
      <c r="Z264">
        <f>MATCH($A264&amp;Z$6,'All applic'!$A$7:$A$59080,0)</f>
        <v>8</v>
      </c>
      <c r="AB264" s="28">
        <f>INDEX('All applic'!$H$7:$H$59080,U264)</f>
        <v>1.038</v>
      </c>
      <c r="AC264" s="28">
        <f>INDEX('All applic'!$H$7:$H$59080,V264)</f>
        <v>0.79800000000000004</v>
      </c>
      <c r="AD264" s="28">
        <f>INDEX('All applic'!$H$7:$H$59080,W264)</f>
        <v>0.98599999999999999</v>
      </c>
      <c r="AE264" s="28">
        <f>INDEX('All applic'!$H$7:$H$59080,X264)</f>
        <v>0.57799999999999996</v>
      </c>
      <c r="AF264" s="28">
        <f>INDEX('All applic'!$H$7:$H$59080,Y264)</f>
        <v>1.038</v>
      </c>
      <c r="AG264" s="28">
        <f>INDEX('All applic'!$H$7:$H$59080,Z264)</f>
        <v>0.98599999999999999</v>
      </c>
      <c r="AH264" s="28"/>
      <c r="AI264" s="28">
        <f>INDEX('All applic'!$I$7:$I$59080,U264)</f>
        <v>2</v>
      </c>
      <c r="AJ264" s="28">
        <f>INDEX('All applic'!$I$7:$I$59080,V264)</f>
        <v>2</v>
      </c>
      <c r="AK264" s="28">
        <f>INDEX('All applic'!$I$7:$I$59080,W264)</f>
        <v>1.0249999999999999</v>
      </c>
      <c r="AL264" s="28">
        <f>INDEX('All applic'!$I$7:$I$59080,X264)</f>
        <v>1</v>
      </c>
      <c r="AM264" s="28">
        <f>INDEX('All applic'!$I$7:$I$59080,Y264)</f>
        <v>2</v>
      </c>
      <c r="AN264" s="28">
        <f>INDEX('All applic'!$I$7:$I$59080,Z264)</f>
        <v>1.0249999999999999</v>
      </c>
      <c r="AP264">
        <f>INDEX('All applic'!$J$7:$J$59080,U264)</f>
        <v>-3.1800000000000002E-2</v>
      </c>
      <c r="AQ264">
        <v>0</v>
      </c>
      <c r="AR264">
        <f>INDEX('All applic'!$J$7:$J$59080,W264)</f>
        <v>-3.2199999999999999E-2</v>
      </c>
      <c r="AS264">
        <v>0</v>
      </c>
      <c r="AT264">
        <v>0</v>
      </c>
      <c r="AU264">
        <v>0</v>
      </c>
    </row>
    <row r="265" spans="1:47" x14ac:dyDescent="0.25">
      <c r="A265" t="str">
        <f t="shared" si="40"/>
        <v>CFLSFm1975CZ03</v>
      </c>
      <c r="B265" t="str">
        <f t="shared" si="41"/>
        <v>CFLSDGSFmCZ031975</v>
      </c>
      <c r="C265" t="s">
        <v>118</v>
      </c>
      <c r="D265" t="s">
        <v>131</v>
      </c>
      <c r="E265" t="s">
        <v>1649</v>
      </c>
      <c r="F265" s="89" t="s">
        <v>47</v>
      </c>
      <c r="G265" t="s">
        <v>102</v>
      </c>
      <c r="H265" t="s">
        <v>1662</v>
      </c>
      <c r="I265" s="34">
        <f t="shared" si="36"/>
        <v>0</v>
      </c>
      <c r="J265" s="34">
        <f t="shared" si="37"/>
        <v>0</v>
      </c>
      <c r="K265" s="34">
        <f t="shared" si="38"/>
        <v>0</v>
      </c>
      <c r="M265" s="36">
        <f>VLOOKUP("HV_"&amp;$D265&amp;$E265&amp;VLOOKUP($F265,key!$L$3:$M$13,2,FALSE)&amp;$G265&amp;M$6,'HVAC wts'!$H$7:$R$13254,11,FALSE)</f>
        <v>0</v>
      </c>
      <c r="N265" s="36">
        <f>VLOOKUP("HV_"&amp;$D265&amp;$E265&amp;VLOOKUP($F265,key!$L$3:$M$13,2,FALSE)&amp;$G265&amp;N$6,'HVAC wts'!$H$7:$R$13254,11,FALSE)</f>
        <v>0</v>
      </c>
      <c r="O265" s="36">
        <f>VLOOKUP("HV_"&amp;$D265&amp;$E265&amp;VLOOKUP($F265,key!$L$3:$M$13,2,FALSE)&amp;$G265&amp;O$6,'HVAC wts'!$H$7:$R$13254,11,FALSE)</f>
        <v>0</v>
      </c>
      <c r="P265" s="36">
        <f>VLOOKUP("HV_"&amp;$D265&amp;$E265&amp;VLOOKUP($F265,key!$L$3:$M$13,2,FALSE)&amp;$G265&amp;P$6,'HVAC wts'!$H$7:$R$13254,11,FALSE)</f>
        <v>0</v>
      </c>
      <c r="Q265" s="36">
        <f>VLOOKUP("HV_"&amp;$D265&amp;$E265&amp;VLOOKUP($F265,key!$L$3:$M$13,2,FALSE)&amp;$G265&amp;Q$6,'HVAC wts'!$H$7:$R$13254,11,FALSE)</f>
        <v>0</v>
      </c>
      <c r="R265" s="36">
        <f>VLOOKUP("HV_"&amp;$D265&amp;$E265&amp;VLOOKUP($F265,key!$L$3:$M$13,2,FALSE)&amp;$G265&amp;R$6,'HVAC wts'!$H$7:$R$13254,11,FALSE)</f>
        <v>0</v>
      </c>
      <c r="S265" s="36">
        <f t="shared" si="39"/>
        <v>0</v>
      </c>
      <c r="U265">
        <f>MATCH($A265&amp;U$6,'All applic'!$A$7:$A$59080,0)</f>
        <v>9</v>
      </c>
      <c r="V265">
        <f>MATCH($A265&amp;V$6,'All applic'!$A$7:$A$59080,0)</f>
        <v>10</v>
      </c>
      <c r="W265">
        <f>MATCH($A265&amp;W$6,'All applic'!$A$7:$A$59080,0)</f>
        <v>12</v>
      </c>
      <c r="X265">
        <f>MATCH($A265&amp;X$6,'All applic'!$A$7:$A$59080,0)</f>
        <v>11</v>
      </c>
      <c r="Y265">
        <f>MATCH($A265&amp;Y$6,'All applic'!$A$7:$A$59080,0)</f>
        <v>9</v>
      </c>
      <c r="Z265">
        <f>MATCH($A265&amp;Z$6,'All applic'!$A$7:$A$59080,0)</f>
        <v>12</v>
      </c>
      <c r="AB265" s="28">
        <f>INDEX('All applic'!$H$7:$H$59080,U265)</f>
        <v>1.006</v>
      </c>
      <c r="AC265" s="28">
        <f>INDEX('All applic'!$H$7:$H$59080,V265)</f>
        <v>0.79200000000000004</v>
      </c>
      <c r="AD265" s="28">
        <f>INDEX('All applic'!$H$7:$H$59080,W265)</f>
        <v>0.98399999999999999</v>
      </c>
      <c r="AE265" s="28">
        <f>INDEX('All applic'!$H$7:$H$59080,X265)</f>
        <v>0.57999999999999996</v>
      </c>
      <c r="AF265" s="28">
        <f>INDEX('All applic'!$H$7:$H$59080,Y265)</f>
        <v>1.006</v>
      </c>
      <c r="AG265" s="28">
        <f>INDEX('All applic'!$H$7:$H$59080,Z265)</f>
        <v>0.98399999999999999</v>
      </c>
      <c r="AH265" s="28"/>
      <c r="AI265" s="28">
        <f>INDEX('All applic'!$I$7:$I$59080,U265)</f>
        <v>2</v>
      </c>
      <c r="AJ265" s="28">
        <f>INDEX('All applic'!$I$7:$I$59080,V265)</f>
        <v>2</v>
      </c>
      <c r="AK265" s="28">
        <f>INDEX('All applic'!$I$7:$I$59080,W265)</f>
        <v>1.0249999999999999</v>
      </c>
      <c r="AL265" s="28">
        <f>INDEX('All applic'!$I$7:$I$59080,X265)</f>
        <v>1</v>
      </c>
      <c r="AM265" s="28">
        <f>INDEX('All applic'!$I$7:$I$59080,Y265)</f>
        <v>2</v>
      </c>
      <c r="AN265" s="28">
        <f>INDEX('All applic'!$I$7:$I$59080,Z265)</f>
        <v>1.0249999999999999</v>
      </c>
      <c r="AP265">
        <f>INDEX('All applic'!$J$7:$J$59080,U265)</f>
        <v>-3.1199999999999999E-2</v>
      </c>
      <c r="AQ265">
        <v>0</v>
      </c>
      <c r="AR265">
        <f>INDEX('All applic'!$J$7:$J$59080,W265)</f>
        <v>-3.1600000000000003E-2</v>
      </c>
      <c r="AS265">
        <v>0</v>
      </c>
      <c r="AT265">
        <v>0</v>
      </c>
      <c r="AU265">
        <v>0</v>
      </c>
    </row>
    <row r="266" spans="1:47" x14ac:dyDescent="0.25">
      <c r="A266" t="str">
        <f t="shared" si="40"/>
        <v>CFLSFm1975CZ04</v>
      </c>
      <c r="B266" t="str">
        <f t="shared" si="41"/>
        <v>CFLSDGSFmCZ041975</v>
      </c>
      <c r="C266" t="s">
        <v>118</v>
      </c>
      <c r="D266" t="s">
        <v>131</v>
      </c>
      <c r="E266" t="s">
        <v>1649</v>
      </c>
      <c r="F266" s="89" t="s">
        <v>47</v>
      </c>
      <c r="G266" t="s">
        <v>103</v>
      </c>
      <c r="H266" t="s">
        <v>1662</v>
      </c>
      <c r="I266" s="34">
        <f t="shared" si="36"/>
        <v>0</v>
      </c>
      <c r="J266" s="34">
        <f t="shared" si="37"/>
        <v>0</v>
      </c>
      <c r="K266" s="34">
        <f t="shared" si="38"/>
        <v>0</v>
      </c>
      <c r="M266" s="36">
        <f>VLOOKUP("HV_"&amp;$D266&amp;$E266&amp;VLOOKUP($F266,key!$L$3:$M$13,2,FALSE)&amp;$G266&amp;M$6,'HVAC wts'!$H$7:$R$13254,11,FALSE)</f>
        <v>0</v>
      </c>
      <c r="N266" s="36">
        <f>VLOOKUP("HV_"&amp;$D266&amp;$E266&amp;VLOOKUP($F266,key!$L$3:$M$13,2,FALSE)&amp;$G266&amp;N$6,'HVAC wts'!$H$7:$R$13254,11,FALSE)</f>
        <v>0</v>
      </c>
      <c r="O266" s="36">
        <f>VLOOKUP("HV_"&amp;$D266&amp;$E266&amp;VLOOKUP($F266,key!$L$3:$M$13,2,FALSE)&amp;$G266&amp;O$6,'HVAC wts'!$H$7:$R$13254,11,FALSE)</f>
        <v>0</v>
      </c>
      <c r="P266" s="36">
        <f>VLOOKUP("HV_"&amp;$D266&amp;$E266&amp;VLOOKUP($F266,key!$L$3:$M$13,2,FALSE)&amp;$G266&amp;P$6,'HVAC wts'!$H$7:$R$13254,11,FALSE)</f>
        <v>0</v>
      </c>
      <c r="Q266" s="36">
        <f>VLOOKUP("HV_"&amp;$D266&amp;$E266&amp;VLOOKUP($F266,key!$L$3:$M$13,2,FALSE)&amp;$G266&amp;Q$6,'HVAC wts'!$H$7:$R$13254,11,FALSE)</f>
        <v>0</v>
      </c>
      <c r="R266" s="36">
        <f>VLOOKUP("HV_"&amp;$D266&amp;$E266&amp;VLOOKUP($F266,key!$L$3:$M$13,2,FALSE)&amp;$G266&amp;R$6,'HVAC wts'!$H$7:$R$13254,11,FALSE)</f>
        <v>0</v>
      </c>
      <c r="S266" s="36">
        <f t="shared" si="39"/>
        <v>0</v>
      </c>
      <c r="U266">
        <f>MATCH($A266&amp;U$6,'All applic'!$A$7:$A$59080,0)</f>
        <v>13</v>
      </c>
      <c r="V266">
        <f>MATCH($A266&amp;V$6,'All applic'!$A$7:$A$59080,0)</f>
        <v>14</v>
      </c>
      <c r="W266">
        <f>MATCH($A266&amp;W$6,'All applic'!$A$7:$A$59080,0)</f>
        <v>16</v>
      </c>
      <c r="X266">
        <f>MATCH($A266&amp;X$6,'All applic'!$A$7:$A$59080,0)</f>
        <v>15</v>
      </c>
      <c r="Y266">
        <f>MATCH($A266&amp;Y$6,'All applic'!$A$7:$A$59080,0)</f>
        <v>13</v>
      </c>
      <c r="Z266">
        <f>MATCH($A266&amp;Z$6,'All applic'!$A$7:$A$59080,0)</f>
        <v>16</v>
      </c>
      <c r="AB266" s="28">
        <f>INDEX('All applic'!$H$7:$H$59080,U266)</f>
        <v>1.07</v>
      </c>
      <c r="AC266" s="28">
        <f>INDEX('All applic'!$H$7:$H$59080,V266)</f>
        <v>0.86199999999999999</v>
      </c>
      <c r="AD266" s="28">
        <f>INDEX('All applic'!$H$7:$H$59080,W266)</f>
        <v>0.99</v>
      </c>
      <c r="AE266" s="28">
        <f>INDEX('All applic'!$H$7:$H$59080,X266)</f>
        <v>0.67</v>
      </c>
      <c r="AF266" s="28">
        <f>INDEX('All applic'!$H$7:$H$59080,Y266)</f>
        <v>1.07</v>
      </c>
      <c r="AG266" s="28">
        <f>INDEX('All applic'!$H$7:$H$59080,Z266)</f>
        <v>0.99</v>
      </c>
      <c r="AH266" s="28"/>
      <c r="AI266" s="28">
        <f>INDEX('All applic'!$I$7:$I$59080,U266)</f>
        <v>2</v>
      </c>
      <c r="AJ266" s="28">
        <f>INDEX('All applic'!$I$7:$I$59080,V266)</f>
        <v>2</v>
      </c>
      <c r="AK266" s="28">
        <f>INDEX('All applic'!$I$7:$I$59080,W266)</f>
        <v>1.0227272727272727</v>
      </c>
      <c r="AL266" s="28">
        <f>INDEX('All applic'!$I$7:$I$59080,X266)</f>
        <v>1.0227272727272727</v>
      </c>
      <c r="AM266" s="28">
        <f>INDEX('All applic'!$I$7:$I$59080,Y266)</f>
        <v>2</v>
      </c>
      <c r="AN266" s="28">
        <f>INDEX('All applic'!$I$7:$I$59080,Z266)</f>
        <v>1.0227272727272727</v>
      </c>
      <c r="AP266">
        <f>INDEX('All applic'!$J$7:$J$59080,U266)</f>
        <v>-2.4399999999999998E-2</v>
      </c>
      <c r="AQ266">
        <v>0</v>
      </c>
      <c r="AR266">
        <f>INDEX('All applic'!$J$7:$J$59080,W266)</f>
        <v>-2.4799999999999999E-2</v>
      </c>
      <c r="AS266">
        <v>0</v>
      </c>
      <c r="AT266">
        <v>0</v>
      </c>
      <c r="AU266">
        <v>0</v>
      </c>
    </row>
    <row r="267" spans="1:47" x14ac:dyDescent="0.25">
      <c r="A267" t="str">
        <f t="shared" si="40"/>
        <v>CFLSFm1975CZ05</v>
      </c>
      <c r="B267" t="str">
        <f t="shared" si="41"/>
        <v>CFLSDGSFmCZ051975</v>
      </c>
      <c r="C267" t="s">
        <v>118</v>
      </c>
      <c r="D267" t="s">
        <v>131</v>
      </c>
      <c r="E267" t="s">
        <v>1649</v>
      </c>
      <c r="F267" s="89" t="s">
        <v>47</v>
      </c>
      <c r="G267" t="s">
        <v>104</v>
      </c>
      <c r="H267" t="s">
        <v>1662</v>
      </c>
      <c r="I267" s="34">
        <f t="shared" si="36"/>
        <v>0</v>
      </c>
      <c r="J267" s="34">
        <f t="shared" si="37"/>
        <v>0</v>
      </c>
      <c r="K267" s="34">
        <f t="shared" si="38"/>
        <v>0</v>
      </c>
      <c r="M267" s="36">
        <f>VLOOKUP("HV_"&amp;$D267&amp;$E267&amp;VLOOKUP($F267,key!$L$3:$M$13,2,FALSE)&amp;$G267&amp;M$6,'HVAC wts'!$H$7:$R$13254,11,FALSE)</f>
        <v>0</v>
      </c>
      <c r="N267" s="36">
        <f>VLOOKUP("HV_"&amp;$D267&amp;$E267&amp;VLOOKUP($F267,key!$L$3:$M$13,2,FALSE)&amp;$G267&amp;N$6,'HVAC wts'!$H$7:$R$13254,11,FALSE)</f>
        <v>0</v>
      </c>
      <c r="O267" s="36">
        <f>VLOOKUP("HV_"&amp;$D267&amp;$E267&amp;VLOOKUP($F267,key!$L$3:$M$13,2,FALSE)&amp;$G267&amp;O$6,'HVAC wts'!$H$7:$R$13254,11,FALSE)</f>
        <v>0</v>
      </c>
      <c r="P267" s="36">
        <f>VLOOKUP("HV_"&amp;$D267&amp;$E267&amp;VLOOKUP($F267,key!$L$3:$M$13,2,FALSE)&amp;$G267&amp;P$6,'HVAC wts'!$H$7:$R$13254,11,FALSE)</f>
        <v>0</v>
      </c>
      <c r="Q267" s="36">
        <f>VLOOKUP("HV_"&amp;$D267&amp;$E267&amp;VLOOKUP($F267,key!$L$3:$M$13,2,FALSE)&amp;$G267&amp;Q$6,'HVAC wts'!$H$7:$R$13254,11,FALSE)</f>
        <v>0</v>
      </c>
      <c r="R267" s="36">
        <f>VLOOKUP("HV_"&amp;$D267&amp;$E267&amp;VLOOKUP($F267,key!$L$3:$M$13,2,FALSE)&amp;$G267&amp;R$6,'HVAC wts'!$H$7:$R$13254,11,FALSE)</f>
        <v>0</v>
      </c>
      <c r="S267" s="36">
        <f t="shared" si="39"/>
        <v>0</v>
      </c>
      <c r="U267">
        <f>MATCH($A267&amp;U$6,'All applic'!$A$7:$A$59080,0)</f>
        <v>17</v>
      </c>
      <c r="V267">
        <f>MATCH($A267&amp;V$6,'All applic'!$A$7:$A$59080,0)</f>
        <v>18</v>
      </c>
      <c r="W267">
        <f>MATCH($A267&amp;W$6,'All applic'!$A$7:$A$59080,0)</f>
        <v>20</v>
      </c>
      <c r="X267">
        <f>MATCH($A267&amp;X$6,'All applic'!$A$7:$A$59080,0)</f>
        <v>19</v>
      </c>
      <c r="Y267">
        <f>MATCH($A267&amp;Y$6,'All applic'!$A$7:$A$59080,0)</f>
        <v>17</v>
      </c>
      <c r="Z267">
        <f>MATCH($A267&amp;Z$6,'All applic'!$A$7:$A$59080,0)</f>
        <v>20</v>
      </c>
      <c r="AB267" s="28">
        <f>INDEX('All applic'!$H$7:$H$59080,U267)</f>
        <v>1</v>
      </c>
      <c r="AC267" s="28">
        <f>INDEX('All applic'!$H$7:$H$59080,V267)</f>
        <v>0.69399999999999995</v>
      </c>
      <c r="AD267" s="28">
        <f>INDEX('All applic'!$H$7:$H$59080,W267)</f>
        <v>0.97799999999999998</v>
      </c>
      <c r="AE267" s="28">
        <f>INDEX('All applic'!$H$7:$H$59080,X267)</f>
        <v>0.432</v>
      </c>
      <c r="AF267" s="28">
        <f>INDEX('All applic'!$H$7:$H$59080,Y267)</f>
        <v>1</v>
      </c>
      <c r="AG267" s="28">
        <f>INDEX('All applic'!$H$7:$H$59080,Z267)</f>
        <v>0.97799999999999998</v>
      </c>
      <c r="AH267" s="28"/>
      <c r="AI267" s="28">
        <f>INDEX('All applic'!$I$7:$I$59080,U267)</f>
        <v>2</v>
      </c>
      <c r="AJ267" s="28">
        <f>INDEX('All applic'!$I$7:$I$59080,V267)</f>
        <v>2</v>
      </c>
      <c r="AK267" s="28">
        <f>INDEX('All applic'!$I$7:$I$59080,W267)</f>
        <v>1</v>
      </c>
      <c r="AL267" s="28">
        <f>INDEX('All applic'!$I$7:$I$59080,X267)</f>
        <v>1</v>
      </c>
      <c r="AM267" s="28">
        <f>INDEX('All applic'!$I$7:$I$59080,Y267)</f>
        <v>2</v>
      </c>
      <c r="AN267" s="28">
        <f>INDEX('All applic'!$I$7:$I$59080,Z267)</f>
        <v>1</v>
      </c>
      <c r="AP267">
        <f>INDEX('All applic'!$J$7:$J$59080,U267)</f>
        <v>-3.4130000000000001E-2</v>
      </c>
      <c r="AQ267">
        <v>0</v>
      </c>
      <c r="AR267">
        <f>INDEX('All applic'!$J$7:$J$59080,W267)</f>
        <v>-3.4130000000000001E-2</v>
      </c>
      <c r="AS267">
        <v>0</v>
      </c>
      <c r="AT267">
        <v>0</v>
      </c>
      <c r="AU267">
        <v>0</v>
      </c>
    </row>
    <row r="268" spans="1:47" x14ac:dyDescent="0.25">
      <c r="A268" t="str">
        <f t="shared" si="40"/>
        <v>CFLSFm1975CZ06</v>
      </c>
      <c r="B268" t="str">
        <f t="shared" si="41"/>
        <v>CFLSDGSFmCZ061975</v>
      </c>
      <c r="C268" t="s">
        <v>118</v>
      </c>
      <c r="D268" t="s">
        <v>131</v>
      </c>
      <c r="E268" t="s">
        <v>1649</v>
      </c>
      <c r="F268" s="89" t="s">
        <v>47</v>
      </c>
      <c r="G268" t="s">
        <v>105</v>
      </c>
      <c r="H268" t="s">
        <v>1662</v>
      </c>
      <c r="I268" s="34">
        <f t="shared" si="36"/>
        <v>1.0190290027922602</v>
      </c>
      <c r="J268" s="34">
        <f t="shared" si="37"/>
        <v>1.4926930528406406</v>
      </c>
      <c r="K268" s="34">
        <f t="shared" si="38"/>
        <v>-1.9596135925757516E-2</v>
      </c>
      <c r="M268" s="36">
        <f>VLOOKUP("HV_"&amp;$D268&amp;$E268&amp;VLOOKUP($F268,key!$L$3:$M$13,2,FALSE)&amp;$G268&amp;M$6,'HVAC wts'!$H$7:$R$13254,11,FALSE)</f>
        <v>28753.7088</v>
      </c>
      <c r="N268" s="36">
        <f>VLOOKUP("HV_"&amp;$D268&amp;$E268&amp;VLOOKUP($F268,key!$L$3:$M$13,2,FALSE)&amp;$G268&amp;N$6,'HVAC wts'!$H$7:$R$13254,11,FALSE)</f>
        <v>1652.5120000000002</v>
      </c>
      <c r="O268" s="36">
        <f>VLOOKUP("HV_"&amp;$D268&amp;$E268&amp;VLOOKUP($F268,key!$L$3:$M$13,2,FALSE)&amp;$G268&amp;O$6,'HVAC wts'!$H$7:$R$13254,11,FALSE)</f>
        <v>28213.221300000001</v>
      </c>
      <c r="P268" s="36">
        <f>VLOOKUP("HV_"&amp;$D268&amp;$E268&amp;VLOOKUP($F268,key!$L$3:$M$13,2,FALSE)&amp;$G268&amp;P$6,'HVAC wts'!$H$7:$R$13254,11,FALSE)</f>
        <v>1621.4495000000002</v>
      </c>
      <c r="Q268" s="36">
        <f>VLOOKUP("HV_"&amp;$D268&amp;$E268&amp;VLOOKUP($F268,key!$L$3:$M$13,2,FALSE)&amp;$G268&amp;Q$6,'HVAC wts'!$H$7:$R$13254,11,FALSE)</f>
        <v>2313.5167999999999</v>
      </c>
      <c r="R268" s="36">
        <f>VLOOKUP("HV_"&amp;$D268&amp;$E268&amp;VLOOKUP($F268,key!$L$3:$M$13,2,FALSE)&amp;$G268&amp;R$6,'HVAC wts'!$H$7:$R$13254,11,FALSE)</f>
        <v>2270.0293000000001</v>
      </c>
      <c r="S268" s="36">
        <f t="shared" si="39"/>
        <v>64824.437700000002</v>
      </c>
      <c r="U268">
        <f>MATCH($A268&amp;U$6,'All applic'!$A$7:$A$59080,0)</f>
        <v>21</v>
      </c>
      <c r="V268">
        <f>MATCH($A268&amp;V$6,'All applic'!$A$7:$A$59080,0)</f>
        <v>22</v>
      </c>
      <c r="W268">
        <f>MATCH($A268&amp;W$6,'All applic'!$A$7:$A$59080,0)</f>
        <v>24</v>
      </c>
      <c r="X268">
        <f>MATCH($A268&amp;X$6,'All applic'!$A$7:$A$59080,0)</f>
        <v>23</v>
      </c>
      <c r="Y268">
        <f>MATCH($A268&amp;Y$6,'All applic'!$A$7:$A$59080,0)</f>
        <v>21</v>
      </c>
      <c r="Z268">
        <f>MATCH($A268&amp;Z$6,'All applic'!$A$7:$A$59080,0)</f>
        <v>24</v>
      </c>
      <c r="AB268" s="28">
        <f>INDEX('All applic'!$H$7:$H$59080,U268)</f>
        <v>1.0680000000000001</v>
      </c>
      <c r="AC268" s="28">
        <f>INDEX('All applic'!$H$7:$H$59080,V268)</f>
        <v>0.91</v>
      </c>
      <c r="AD268" s="28">
        <f>INDEX('All applic'!$H$7:$H$59080,W268)</f>
        <v>0.99199999999999999</v>
      </c>
      <c r="AE268" s="28">
        <f>INDEX('All applic'!$H$7:$H$59080,X268)</f>
        <v>0.7</v>
      </c>
      <c r="AF268" s="28">
        <f>INDEX('All applic'!$H$7:$H$59080,Y268)</f>
        <v>1.0680000000000001</v>
      </c>
      <c r="AG268" s="28">
        <f>INDEX('All applic'!$H$7:$H$59080,Z268)</f>
        <v>0.99199999999999999</v>
      </c>
      <c r="AH268" s="28"/>
      <c r="AI268" s="28">
        <f>INDEX('All applic'!$I$7:$I$59080,U268)</f>
        <v>1.9772727272727273</v>
      </c>
      <c r="AJ268" s="28">
        <f>INDEX('All applic'!$I$7:$I$59080,V268)</f>
        <v>1.9545454545454546</v>
      </c>
      <c r="AK268" s="28">
        <f>INDEX('All applic'!$I$7:$I$59080,W268)</f>
        <v>1</v>
      </c>
      <c r="AL268" s="28">
        <f>INDEX('All applic'!$I$7:$I$59080,X268)</f>
        <v>1</v>
      </c>
      <c r="AM268" s="28">
        <f>INDEX('All applic'!$I$7:$I$59080,Y268)</f>
        <v>1.9772727272727273</v>
      </c>
      <c r="AN268" s="28">
        <f>INDEX('All applic'!$I$7:$I$59080,Z268)</f>
        <v>1</v>
      </c>
      <c r="AP268">
        <f>INDEX('All applic'!$J$7:$J$59080,U268)</f>
        <v>-2.2200000000000001E-2</v>
      </c>
      <c r="AQ268">
        <v>0</v>
      </c>
      <c r="AR268">
        <f>INDEX('All applic'!$J$7:$J$59080,W268)</f>
        <v>-2.24E-2</v>
      </c>
      <c r="AS268">
        <v>0</v>
      </c>
      <c r="AT268">
        <v>0</v>
      </c>
      <c r="AU268">
        <v>0</v>
      </c>
    </row>
    <row r="269" spans="1:47" x14ac:dyDescent="0.25">
      <c r="A269" t="str">
        <f t="shared" si="40"/>
        <v>CFLSFm1975CZ07</v>
      </c>
      <c r="B269" t="str">
        <f t="shared" si="41"/>
        <v>CFLSDGSFmCZ071975</v>
      </c>
      <c r="C269" t="s">
        <v>118</v>
      </c>
      <c r="D269" t="s">
        <v>131</v>
      </c>
      <c r="E269" t="s">
        <v>1649</v>
      </c>
      <c r="F269" s="89" t="s">
        <v>47</v>
      </c>
      <c r="G269" t="s">
        <v>106</v>
      </c>
      <c r="H269" t="s">
        <v>1662</v>
      </c>
      <c r="I269" s="34">
        <f t="shared" si="36"/>
        <v>1.0028248175261028</v>
      </c>
      <c r="J269" s="34">
        <f t="shared" si="37"/>
        <v>1.3119154942925095</v>
      </c>
      <c r="K269" s="34">
        <f t="shared" si="38"/>
        <v>-1.962907959254865E-2</v>
      </c>
      <c r="M269" s="36">
        <f>VLOOKUP("HV_"&amp;$D269&amp;$E269&amp;VLOOKUP($F269,key!$L$3:$M$13,2,FALSE)&amp;$G269&amp;M$6,'HVAC wts'!$H$7:$R$13254,11,FALSE)</f>
        <v>111659.8803</v>
      </c>
      <c r="N269" s="36">
        <f>VLOOKUP("HV_"&amp;$D269&amp;$E269&amp;VLOOKUP($F269,key!$L$3:$M$13,2,FALSE)&amp;$G269&amp;N$6,'HVAC wts'!$H$7:$R$13254,11,FALSE)</f>
        <v>6417.2345000000014</v>
      </c>
      <c r="O269" s="36">
        <f>VLOOKUP("HV_"&amp;$D269&amp;$E269&amp;VLOOKUP($F269,key!$L$3:$M$13,2,FALSE)&amp;$G269&amp;O$6,'HVAC wts'!$H$7:$R$13254,11,FALSE)</f>
        <v>240240.06000000003</v>
      </c>
      <c r="P269" s="36">
        <f>VLOOKUP("HV_"&amp;$D269&amp;$E269&amp;VLOOKUP($F269,key!$L$3:$M$13,2,FALSE)&amp;$G269&amp;P$6,'HVAC wts'!$H$7:$R$13254,11,FALSE)</f>
        <v>13806.900000000003</v>
      </c>
      <c r="Q269" s="36">
        <f>VLOOKUP("HV_"&amp;$D269&amp;$E269&amp;VLOOKUP($F269,key!$L$3:$M$13,2,FALSE)&amp;$G269&amp;Q$6,'HVAC wts'!$H$7:$R$13254,11,FALSE)</f>
        <v>8984.1283000000003</v>
      </c>
      <c r="R269" s="36">
        <f>VLOOKUP("HV_"&amp;$D269&amp;$E269&amp;VLOOKUP($F269,key!$L$3:$M$13,2,FALSE)&amp;$G269&amp;R$6,'HVAC wts'!$H$7:$R$13254,11,FALSE)</f>
        <v>19329.66</v>
      </c>
      <c r="S269" s="36">
        <f t="shared" si="39"/>
        <v>400437.86310000002</v>
      </c>
      <c r="U269">
        <f>MATCH($A269&amp;U$6,'All applic'!$A$7:$A$59080,0)</f>
        <v>25</v>
      </c>
      <c r="V269">
        <f>MATCH($A269&amp;V$6,'All applic'!$A$7:$A$59080,0)</f>
        <v>26</v>
      </c>
      <c r="W269">
        <f>MATCH($A269&amp;W$6,'All applic'!$A$7:$A$59080,0)</f>
        <v>28</v>
      </c>
      <c r="X269">
        <f>MATCH($A269&amp;X$6,'All applic'!$A$7:$A$59080,0)</f>
        <v>27</v>
      </c>
      <c r="Y269">
        <f>MATCH($A269&amp;Y$6,'All applic'!$A$7:$A$59080,0)</f>
        <v>25</v>
      </c>
      <c r="Z269">
        <f>MATCH($A269&amp;Z$6,'All applic'!$A$7:$A$59080,0)</f>
        <v>28</v>
      </c>
      <c r="AB269" s="28">
        <f>INDEX('All applic'!$H$7:$H$59080,U269)</f>
        <v>1.0680000000000001</v>
      </c>
      <c r="AC269" s="28">
        <f>INDEX('All applic'!$H$7:$H$59080,V269)</f>
        <v>0.92200000000000004</v>
      </c>
      <c r="AD269" s="28">
        <f>INDEX('All applic'!$H$7:$H$59080,W269)</f>
        <v>0.99</v>
      </c>
      <c r="AE269" s="28">
        <f>INDEX('All applic'!$H$7:$H$59080,X269)</f>
        <v>0.71199999999999997</v>
      </c>
      <c r="AF269" s="28">
        <f>INDEX('All applic'!$H$7:$H$59080,Y269)</f>
        <v>1.0680000000000001</v>
      </c>
      <c r="AG269" s="28">
        <f>INDEX('All applic'!$H$7:$H$59080,Z269)</f>
        <v>0.99</v>
      </c>
      <c r="AH269" s="28"/>
      <c r="AI269" s="28">
        <f>INDEX('All applic'!$I$7:$I$59080,U269)</f>
        <v>1.9318181818181821</v>
      </c>
      <c r="AJ269" s="28">
        <f>INDEX('All applic'!$I$7:$I$59080,V269)</f>
        <v>1.9772727272727273</v>
      </c>
      <c r="AK269" s="28">
        <f>INDEX('All applic'!$I$7:$I$59080,W269)</f>
        <v>1.0227272727272727</v>
      </c>
      <c r="AL269" s="28">
        <f>INDEX('All applic'!$I$7:$I$59080,X269)</f>
        <v>1.0227272727272727</v>
      </c>
      <c r="AM269" s="28">
        <f>INDEX('All applic'!$I$7:$I$59080,Y269)</f>
        <v>1.9318181818181821</v>
      </c>
      <c r="AN269" s="28">
        <f>INDEX('All applic'!$I$7:$I$59080,Z269)</f>
        <v>1.0227272727272727</v>
      </c>
      <c r="AP269">
        <f>INDEX('All applic'!$J$7:$J$59080,U269)</f>
        <v>-2.2200000000000001E-2</v>
      </c>
      <c r="AQ269">
        <v>0</v>
      </c>
      <c r="AR269">
        <f>INDEX('All applic'!$J$7:$J$59080,W269)</f>
        <v>-2.24E-2</v>
      </c>
      <c r="AS269">
        <v>0</v>
      </c>
      <c r="AT269">
        <v>0</v>
      </c>
      <c r="AU269">
        <v>0</v>
      </c>
    </row>
    <row r="270" spans="1:47" x14ac:dyDescent="0.25">
      <c r="A270" t="str">
        <f t="shared" si="40"/>
        <v>CFLSFm1975CZ08</v>
      </c>
      <c r="B270" t="str">
        <f t="shared" si="41"/>
        <v>CFLSDGSFmCZ081975</v>
      </c>
      <c r="C270" t="s">
        <v>118</v>
      </c>
      <c r="D270" t="s">
        <v>131</v>
      </c>
      <c r="E270" t="s">
        <v>1649</v>
      </c>
      <c r="F270" s="89" t="s">
        <v>47</v>
      </c>
      <c r="G270" t="s">
        <v>107</v>
      </c>
      <c r="H270" t="s">
        <v>1662</v>
      </c>
      <c r="I270" s="34">
        <f t="shared" si="36"/>
        <v>1.0952745599040337</v>
      </c>
      <c r="J270" s="34">
        <f t="shared" si="37"/>
        <v>1.7913533135303474</v>
      </c>
      <c r="K270" s="34">
        <f t="shared" si="38"/>
        <v>-1.7569564078027237E-2</v>
      </c>
      <c r="M270" s="36">
        <f>VLOOKUP("HV_"&amp;$D270&amp;$E270&amp;VLOOKUP($F270,key!$L$3:$M$13,2,FALSE)&amp;$G270&amp;M$6,'HVAC wts'!$H$7:$R$13254,11,FALSE)</f>
        <v>6395.7963</v>
      </c>
      <c r="N270" s="36">
        <f>VLOOKUP("HV_"&amp;$D270&amp;$E270&amp;VLOOKUP($F270,key!$L$3:$M$13,2,FALSE)&amp;$G270&amp;N$6,'HVAC wts'!$H$7:$R$13254,11,FALSE)</f>
        <v>367.5745</v>
      </c>
      <c r="O270" s="36">
        <f>VLOOKUP("HV_"&amp;$D270&amp;$E270&amp;VLOOKUP($F270,key!$L$3:$M$13,2,FALSE)&amp;$G270&amp;O$6,'HVAC wts'!$H$7:$R$13254,11,FALSE)</f>
        <v>1017.9087000000001</v>
      </c>
      <c r="P270" s="36">
        <f>VLOOKUP("HV_"&amp;$D270&amp;$E270&amp;VLOOKUP($F270,key!$L$3:$M$13,2,FALSE)&amp;$G270&amp;P$6,'HVAC wts'!$H$7:$R$13254,11,FALSE)</f>
        <v>58.500500000000002</v>
      </c>
      <c r="Q270" s="36">
        <f>VLOOKUP("HV_"&amp;$D270&amp;$E270&amp;VLOOKUP($F270,key!$L$3:$M$13,2,FALSE)&amp;$G270&amp;Q$6,'HVAC wts'!$H$7:$R$13254,11,FALSE)</f>
        <v>514.60430000000008</v>
      </c>
      <c r="R270" s="36">
        <f>VLOOKUP("HV_"&amp;$D270&amp;$E270&amp;VLOOKUP($F270,key!$L$3:$M$13,2,FALSE)&amp;$G270&amp;R$6,'HVAC wts'!$H$7:$R$13254,11,FALSE)</f>
        <v>81.900700000000015</v>
      </c>
      <c r="S270" s="36">
        <f t="shared" si="39"/>
        <v>8436.2849999999999</v>
      </c>
      <c r="U270">
        <f>MATCH($A270&amp;U$6,'All applic'!$A$7:$A$59080,0)</f>
        <v>29</v>
      </c>
      <c r="V270">
        <f>MATCH($A270&amp;V$6,'All applic'!$A$7:$A$59080,0)</f>
        <v>30</v>
      </c>
      <c r="W270">
        <f>MATCH($A270&amp;W$6,'All applic'!$A$7:$A$59080,0)</f>
        <v>32</v>
      </c>
      <c r="X270">
        <f>MATCH($A270&amp;X$6,'All applic'!$A$7:$A$59080,0)</f>
        <v>31</v>
      </c>
      <c r="Y270">
        <f>MATCH($A270&amp;Y$6,'All applic'!$A$7:$A$59080,0)</f>
        <v>29</v>
      </c>
      <c r="Z270">
        <f>MATCH($A270&amp;Z$6,'All applic'!$A$7:$A$59080,0)</f>
        <v>32</v>
      </c>
      <c r="AB270" s="28">
        <f>INDEX('All applic'!$H$7:$H$59080,U270)</f>
        <v>1.1200000000000001</v>
      </c>
      <c r="AC270" s="28">
        <f>INDEX('All applic'!$H$7:$H$59080,V270)</f>
        <v>0.99</v>
      </c>
      <c r="AD270" s="28">
        <f>INDEX('All applic'!$H$7:$H$59080,W270)</f>
        <v>0.99399999999999999</v>
      </c>
      <c r="AE270" s="28">
        <f>INDEX('All applic'!$H$7:$H$59080,X270)</f>
        <v>0.74</v>
      </c>
      <c r="AF270" s="28">
        <f>INDEX('All applic'!$H$7:$H$59080,Y270)</f>
        <v>1.1200000000000001</v>
      </c>
      <c r="AG270" s="28">
        <f>INDEX('All applic'!$H$7:$H$59080,Z270)</f>
        <v>0.99399999999999999</v>
      </c>
      <c r="AH270" s="28"/>
      <c r="AI270" s="28">
        <f>INDEX('All applic'!$I$7:$I$59080,U270)</f>
        <v>1.9090909090909094</v>
      </c>
      <c r="AJ270" s="28">
        <f>INDEX('All applic'!$I$7:$I$59080,V270)</f>
        <v>2</v>
      </c>
      <c r="AK270" s="28">
        <f>INDEX('All applic'!$I$7:$I$59080,W270)</f>
        <v>1.0227272727272727</v>
      </c>
      <c r="AL270" s="28">
        <f>INDEX('All applic'!$I$7:$I$59080,X270)</f>
        <v>1.0227272727272727</v>
      </c>
      <c r="AM270" s="28">
        <f>INDEX('All applic'!$I$7:$I$59080,Y270)</f>
        <v>1.9090909090909094</v>
      </c>
      <c r="AN270" s="28">
        <f>INDEX('All applic'!$I$7:$I$59080,Z270)</f>
        <v>1.0227272727272727</v>
      </c>
      <c r="AP270">
        <f>INDEX('All applic'!$J$7:$J$59080,U270)</f>
        <v>-1.9960000000000002E-2</v>
      </c>
      <c r="AQ270">
        <v>0</v>
      </c>
      <c r="AR270">
        <f>INDEX('All applic'!$J$7:$J$59080,W270)</f>
        <v>-2.0199999999999999E-2</v>
      </c>
      <c r="AS270">
        <v>0</v>
      </c>
      <c r="AT270">
        <v>0</v>
      </c>
      <c r="AU270">
        <v>0</v>
      </c>
    </row>
    <row r="271" spans="1:47" x14ac:dyDescent="0.25">
      <c r="A271" t="str">
        <f t="shared" si="40"/>
        <v>CFLSFm1975CZ09</v>
      </c>
      <c r="B271" t="str">
        <f t="shared" si="41"/>
        <v>CFLSDGSFmCZ091975</v>
      </c>
      <c r="C271" t="s">
        <v>118</v>
      </c>
      <c r="D271" t="s">
        <v>131</v>
      </c>
      <c r="E271" t="s">
        <v>1649</v>
      </c>
      <c r="F271" s="89" t="s">
        <v>47</v>
      </c>
      <c r="G271" t="s">
        <v>108</v>
      </c>
      <c r="H271" t="s">
        <v>1662</v>
      </c>
      <c r="I271" s="34">
        <f t="shared" si="36"/>
        <v>0</v>
      </c>
      <c r="J271" s="34">
        <f t="shared" si="37"/>
        <v>0</v>
      </c>
      <c r="K271" s="34">
        <f t="shared" si="38"/>
        <v>0</v>
      </c>
      <c r="M271" s="36">
        <f>VLOOKUP("HV_"&amp;$D271&amp;$E271&amp;VLOOKUP($F271,key!$L$3:$M$13,2,FALSE)&amp;$G271&amp;M$6,'HVAC wts'!$H$7:$R$13254,11,FALSE)</f>
        <v>0</v>
      </c>
      <c r="N271" s="36">
        <f>VLOOKUP("HV_"&amp;$D271&amp;$E271&amp;VLOOKUP($F271,key!$L$3:$M$13,2,FALSE)&amp;$G271&amp;N$6,'HVAC wts'!$H$7:$R$13254,11,FALSE)</f>
        <v>0</v>
      </c>
      <c r="O271" s="36">
        <f>VLOOKUP("HV_"&amp;$D271&amp;$E271&amp;VLOOKUP($F271,key!$L$3:$M$13,2,FALSE)&amp;$G271&amp;O$6,'HVAC wts'!$H$7:$R$13254,11,FALSE)</f>
        <v>0</v>
      </c>
      <c r="P271" s="36">
        <f>VLOOKUP("HV_"&amp;$D271&amp;$E271&amp;VLOOKUP($F271,key!$L$3:$M$13,2,FALSE)&amp;$G271&amp;P$6,'HVAC wts'!$H$7:$R$13254,11,FALSE)</f>
        <v>0</v>
      </c>
      <c r="Q271" s="36">
        <f>VLOOKUP("HV_"&amp;$D271&amp;$E271&amp;VLOOKUP($F271,key!$L$3:$M$13,2,FALSE)&amp;$G271&amp;Q$6,'HVAC wts'!$H$7:$R$13254,11,FALSE)</f>
        <v>0</v>
      </c>
      <c r="R271" s="36">
        <f>VLOOKUP("HV_"&amp;$D271&amp;$E271&amp;VLOOKUP($F271,key!$L$3:$M$13,2,FALSE)&amp;$G271&amp;R$6,'HVAC wts'!$H$7:$R$13254,11,FALSE)</f>
        <v>0</v>
      </c>
      <c r="S271" s="36">
        <f t="shared" si="39"/>
        <v>0</v>
      </c>
      <c r="U271">
        <f>MATCH($A271&amp;U$6,'All applic'!$A$7:$A$59080,0)</f>
        <v>33</v>
      </c>
      <c r="V271">
        <f>MATCH($A271&amp;V$6,'All applic'!$A$7:$A$59080,0)</f>
        <v>34</v>
      </c>
      <c r="W271">
        <f>MATCH($A271&amp;W$6,'All applic'!$A$7:$A$59080,0)</f>
        <v>36</v>
      </c>
      <c r="X271">
        <f>MATCH($A271&amp;X$6,'All applic'!$A$7:$A$59080,0)</f>
        <v>35</v>
      </c>
      <c r="Y271">
        <f>MATCH($A271&amp;Y$6,'All applic'!$A$7:$A$59080,0)</f>
        <v>33</v>
      </c>
      <c r="Z271">
        <f>MATCH($A271&amp;Z$6,'All applic'!$A$7:$A$59080,0)</f>
        <v>36</v>
      </c>
      <c r="AB271" s="28">
        <f>INDEX('All applic'!$H$7:$H$59080,U271)</f>
        <v>1.1299999999999999</v>
      </c>
      <c r="AC271" s="28">
        <f>INDEX('All applic'!$H$7:$H$59080,V271)</f>
        <v>0.98799999999999999</v>
      </c>
      <c r="AD271" s="28">
        <f>INDEX('All applic'!$H$7:$H$59080,W271)</f>
        <v>0.99199999999999999</v>
      </c>
      <c r="AE271" s="28">
        <f>INDEX('All applic'!$H$7:$H$59080,X271)</f>
        <v>0.70599999999999996</v>
      </c>
      <c r="AF271" s="28">
        <f>INDEX('All applic'!$H$7:$H$59080,Y271)</f>
        <v>1.1299999999999999</v>
      </c>
      <c r="AG271" s="28">
        <f>INDEX('All applic'!$H$7:$H$59080,Z271)</f>
        <v>0.99199999999999999</v>
      </c>
      <c r="AH271" s="28"/>
      <c r="AI271" s="28">
        <f>INDEX('All applic'!$I$7:$I$59080,U271)</f>
        <v>1.5555555555555558</v>
      </c>
      <c r="AJ271" s="28">
        <f>INDEX('All applic'!$I$7:$I$59080,V271)</f>
        <v>1.7777777777777779</v>
      </c>
      <c r="AK271" s="28">
        <f>INDEX('All applic'!$I$7:$I$59080,W271)</f>
        <v>1</v>
      </c>
      <c r="AL271" s="28">
        <f>INDEX('All applic'!$I$7:$I$59080,X271)</f>
        <v>1</v>
      </c>
      <c r="AM271" s="28">
        <f>INDEX('All applic'!$I$7:$I$59080,Y271)</f>
        <v>1.5555555555555558</v>
      </c>
      <c r="AN271" s="28">
        <f>INDEX('All applic'!$I$7:$I$59080,Z271)</f>
        <v>1</v>
      </c>
      <c r="AP271">
        <f>INDEX('All applic'!$J$7:$J$59080,U271)</f>
        <v>-2.2200000000000001E-2</v>
      </c>
      <c r="AQ271">
        <v>0</v>
      </c>
      <c r="AR271">
        <f>INDEX('All applic'!$J$7:$J$59080,W271)</f>
        <v>-2.2600000000000002E-2</v>
      </c>
      <c r="AS271">
        <v>0</v>
      </c>
      <c r="AT271">
        <v>0</v>
      </c>
      <c r="AU271">
        <v>0</v>
      </c>
    </row>
    <row r="272" spans="1:47" x14ac:dyDescent="0.25">
      <c r="A272" t="str">
        <f t="shared" si="40"/>
        <v>CFLSFm1975CZ10</v>
      </c>
      <c r="B272" t="str">
        <f t="shared" si="41"/>
        <v>CFLSDGSFmCZ101975</v>
      </c>
      <c r="C272" t="s">
        <v>118</v>
      </c>
      <c r="D272" t="s">
        <v>131</v>
      </c>
      <c r="E272" t="s">
        <v>1649</v>
      </c>
      <c r="F272" s="89" t="s">
        <v>47</v>
      </c>
      <c r="G272" t="s">
        <v>109</v>
      </c>
      <c r="H272" t="s">
        <v>1662</v>
      </c>
      <c r="I272" s="34">
        <f t="shared" si="36"/>
        <v>1.0708774673321679</v>
      </c>
      <c r="J272" s="34">
        <f t="shared" si="37"/>
        <v>1.7294189816366952</v>
      </c>
      <c r="K272" s="34">
        <f t="shared" si="38"/>
        <v>-2.1665738482015369E-2</v>
      </c>
      <c r="M272" s="36">
        <f>VLOOKUP("HV_"&amp;$D272&amp;$E272&amp;VLOOKUP($F272,key!$L$3:$M$13,2,FALSE)&amp;$G272&amp;M$6,'HVAC wts'!$H$7:$R$13254,11,FALSE)</f>
        <v>119059.0563</v>
      </c>
      <c r="N272" s="36">
        <f>VLOOKUP("HV_"&amp;$D272&amp;$E272&amp;VLOOKUP($F272,key!$L$3:$M$13,2,FALSE)&amp;$G272&amp;N$6,'HVAC wts'!$H$7:$R$13254,11,FALSE)</f>
        <v>6842.4745000000003</v>
      </c>
      <c r="O272" s="36">
        <f>VLOOKUP("HV_"&amp;$D272&amp;$E272&amp;VLOOKUP($F272,key!$L$3:$M$13,2,FALSE)&amp;$G272&amp;O$6,'HVAC wts'!$H$7:$R$13254,11,FALSE)</f>
        <v>44165.454299999998</v>
      </c>
      <c r="P272" s="36">
        <f>VLOOKUP("HV_"&amp;$D272&amp;$E272&amp;VLOOKUP($F272,key!$L$3:$M$13,2,FALSE)&amp;$G272&amp;P$6,'HVAC wts'!$H$7:$R$13254,11,FALSE)</f>
        <v>2538.2444999999998</v>
      </c>
      <c r="Q272" s="36">
        <f>VLOOKUP("HV_"&amp;$D272&amp;$E272&amp;VLOOKUP($F272,key!$L$3:$M$13,2,FALSE)&amp;$G272&amp;Q$6,'HVAC wts'!$H$7:$R$13254,11,FALSE)</f>
        <v>9579.4642999999996</v>
      </c>
      <c r="R272" s="36">
        <f>VLOOKUP("HV_"&amp;$D272&amp;$E272&amp;VLOOKUP($F272,key!$L$3:$M$13,2,FALSE)&amp;$G272&amp;R$6,'HVAC wts'!$H$7:$R$13254,11,FALSE)</f>
        <v>3553.5423000000001</v>
      </c>
      <c r="S272" s="36">
        <f t="shared" si="39"/>
        <v>185738.23619999998</v>
      </c>
      <c r="U272">
        <f>MATCH($A272&amp;U$6,'All applic'!$A$7:$A$59080,0)</f>
        <v>37</v>
      </c>
      <c r="V272">
        <f>MATCH($A272&amp;V$6,'All applic'!$A$7:$A$59080,0)</f>
        <v>38</v>
      </c>
      <c r="W272">
        <f>MATCH($A272&amp;W$6,'All applic'!$A$7:$A$59080,0)</f>
        <v>40</v>
      </c>
      <c r="X272">
        <f>MATCH($A272&amp;X$6,'All applic'!$A$7:$A$59080,0)</f>
        <v>39</v>
      </c>
      <c r="Y272">
        <f>MATCH($A272&amp;Y$6,'All applic'!$A$7:$A$59080,0)</f>
        <v>37</v>
      </c>
      <c r="Z272">
        <f>MATCH($A272&amp;Z$6,'All applic'!$A$7:$A$59080,0)</f>
        <v>40</v>
      </c>
      <c r="AB272" s="28">
        <f>INDEX('All applic'!$H$7:$H$59080,U272)</f>
        <v>1.1140000000000001</v>
      </c>
      <c r="AC272" s="28">
        <f>INDEX('All applic'!$H$7:$H$59080,V272)</f>
        <v>0.95599999999999996</v>
      </c>
      <c r="AD272" s="28">
        <f>INDEX('All applic'!$H$7:$H$59080,W272)</f>
        <v>0.99199999999999999</v>
      </c>
      <c r="AE272" s="28">
        <f>INDEX('All applic'!$H$7:$H$59080,X272)</f>
        <v>0.67800000000000005</v>
      </c>
      <c r="AF272" s="28">
        <f>INDEX('All applic'!$H$7:$H$59080,Y272)</f>
        <v>1.1140000000000001</v>
      </c>
      <c r="AG272" s="28">
        <f>INDEX('All applic'!$H$7:$H$59080,Z272)</f>
        <v>0.99199999999999999</v>
      </c>
      <c r="AH272" s="28"/>
      <c r="AI272" s="28">
        <f>INDEX('All applic'!$I$7:$I$59080,U272)</f>
        <v>2</v>
      </c>
      <c r="AJ272" s="28">
        <f>INDEX('All applic'!$I$7:$I$59080,V272)</f>
        <v>2</v>
      </c>
      <c r="AK272" s="28">
        <f>INDEX('All applic'!$I$7:$I$59080,W272)</f>
        <v>1</v>
      </c>
      <c r="AL272" s="28">
        <f>INDEX('All applic'!$I$7:$I$59080,X272)</f>
        <v>1</v>
      </c>
      <c r="AM272" s="28">
        <f>INDEX('All applic'!$I$7:$I$59080,Y272)</f>
        <v>2</v>
      </c>
      <c r="AN272" s="28">
        <f>INDEX('All applic'!$I$7:$I$59080,Z272)</f>
        <v>1</v>
      </c>
      <c r="AP272">
        <f>INDEX('All applic'!$J$7:$J$59080,U272)</f>
        <v>-2.46E-2</v>
      </c>
      <c r="AQ272">
        <v>0</v>
      </c>
      <c r="AR272">
        <f>INDEX('All applic'!$J$7:$J$59080,W272)</f>
        <v>-2.4799999999999999E-2</v>
      </c>
      <c r="AS272">
        <v>0</v>
      </c>
      <c r="AT272">
        <v>0</v>
      </c>
      <c r="AU272">
        <v>0</v>
      </c>
    </row>
    <row r="273" spans="1:47" x14ac:dyDescent="0.25">
      <c r="A273" t="str">
        <f t="shared" si="40"/>
        <v>CFLSFm1975CZ11</v>
      </c>
      <c r="B273" t="str">
        <f t="shared" si="41"/>
        <v>CFLSDGSFmCZ111975</v>
      </c>
      <c r="C273" t="s">
        <v>118</v>
      </c>
      <c r="D273" t="s">
        <v>131</v>
      </c>
      <c r="E273" t="s">
        <v>1649</v>
      </c>
      <c r="F273" s="89" t="s">
        <v>47</v>
      </c>
      <c r="G273" t="s">
        <v>110</v>
      </c>
      <c r="H273" t="s">
        <v>1662</v>
      </c>
      <c r="I273" s="34">
        <f t="shared" si="36"/>
        <v>0</v>
      </c>
      <c r="J273" s="34">
        <f t="shared" si="37"/>
        <v>0</v>
      </c>
      <c r="K273" s="34">
        <f t="shared" si="38"/>
        <v>0</v>
      </c>
      <c r="M273" s="36">
        <f>VLOOKUP("HV_"&amp;$D273&amp;$E273&amp;VLOOKUP($F273,key!$L$3:$M$13,2,FALSE)&amp;$G273&amp;M$6,'HVAC wts'!$H$7:$R$13254,11,FALSE)</f>
        <v>0</v>
      </c>
      <c r="N273" s="36">
        <f>VLOOKUP("HV_"&amp;$D273&amp;$E273&amp;VLOOKUP($F273,key!$L$3:$M$13,2,FALSE)&amp;$G273&amp;N$6,'HVAC wts'!$H$7:$R$13254,11,FALSE)</f>
        <v>0</v>
      </c>
      <c r="O273" s="36">
        <f>VLOOKUP("HV_"&amp;$D273&amp;$E273&amp;VLOOKUP($F273,key!$L$3:$M$13,2,FALSE)&amp;$G273&amp;O$6,'HVAC wts'!$H$7:$R$13254,11,FALSE)</f>
        <v>0</v>
      </c>
      <c r="P273" s="36">
        <f>VLOOKUP("HV_"&amp;$D273&amp;$E273&amp;VLOOKUP($F273,key!$L$3:$M$13,2,FALSE)&amp;$G273&amp;P$6,'HVAC wts'!$H$7:$R$13254,11,FALSE)</f>
        <v>0</v>
      </c>
      <c r="Q273" s="36">
        <f>VLOOKUP("HV_"&amp;$D273&amp;$E273&amp;VLOOKUP($F273,key!$L$3:$M$13,2,FALSE)&amp;$G273&amp;Q$6,'HVAC wts'!$H$7:$R$13254,11,FALSE)</f>
        <v>0</v>
      </c>
      <c r="R273" s="36">
        <f>VLOOKUP("HV_"&amp;$D273&amp;$E273&amp;VLOOKUP($F273,key!$L$3:$M$13,2,FALSE)&amp;$G273&amp;R$6,'HVAC wts'!$H$7:$R$13254,11,FALSE)</f>
        <v>0</v>
      </c>
      <c r="S273" s="36">
        <f t="shared" si="39"/>
        <v>0</v>
      </c>
      <c r="U273">
        <f>MATCH($A273&amp;U$6,'All applic'!$A$7:$A$59080,0)</f>
        <v>41</v>
      </c>
      <c r="V273">
        <f>MATCH($A273&amp;V$6,'All applic'!$A$7:$A$59080,0)</f>
        <v>42</v>
      </c>
      <c r="W273">
        <f>MATCH($A273&amp;W$6,'All applic'!$A$7:$A$59080,0)</f>
        <v>44</v>
      </c>
      <c r="X273">
        <f>MATCH($A273&amp;X$6,'All applic'!$A$7:$A$59080,0)</f>
        <v>43</v>
      </c>
      <c r="Y273">
        <f>MATCH($A273&amp;Y$6,'All applic'!$A$7:$A$59080,0)</f>
        <v>41</v>
      </c>
      <c r="Z273">
        <f>MATCH($A273&amp;Z$6,'All applic'!$A$7:$A$59080,0)</f>
        <v>44</v>
      </c>
      <c r="AB273" s="28">
        <f>INDEX('All applic'!$H$7:$H$59080,U273)</f>
        <v>1.1319999999999999</v>
      </c>
      <c r="AC273" s="28">
        <f>INDEX('All applic'!$H$7:$H$59080,V273)</f>
        <v>0.94799999999999995</v>
      </c>
      <c r="AD273" s="28">
        <f>INDEX('All applic'!$H$7:$H$59080,W273)</f>
        <v>0.99199999999999999</v>
      </c>
      <c r="AE273" s="28">
        <f>INDEX('All applic'!$H$7:$H$59080,X273)</f>
        <v>0.67200000000000004</v>
      </c>
      <c r="AF273" s="28">
        <f>INDEX('All applic'!$H$7:$H$59080,Y273)</f>
        <v>1.1319999999999999</v>
      </c>
      <c r="AG273" s="28">
        <f>INDEX('All applic'!$H$7:$H$59080,Z273)</f>
        <v>0.99199999999999999</v>
      </c>
      <c r="AH273" s="28"/>
      <c r="AI273" s="28">
        <f>INDEX('All applic'!$I$7:$I$59080,U273)</f>
        <v>2</v>
      </c>
      <c r="AJ273" s="28">
        <f>INDEX('All applic'!$I$7:$I$59080,V273)</f>
        <v>2</v>
      </c>
      <c r="AK273" s="28">
        <f>INDEX('All applic'!$I$7:$I$59080,W273)</f>
        <v>1</v>
      </c>
      <c r="AL273" s="28">
        <f>INDEX('All applic'!$I$7:$I$59080,X273)</f>
        <v>1</v>
      </c>
      <c r="AM273" s="28">
        <f>INDEX('All applic'!$I$7:$I$59080,Y273)</f>
        <v>2</v>
      </c>
      <c r="AN273" s="28">
        <f>INDEX('All applic'!$I$7:$I$59080,Z273)</f>
        <v>1</v>
      </c>
      <c r="AP273">
        <f>INDEX('All applic'!$J$7:$J$59080,U273)</f>
        <v>-2.4199999999999999E-2</v>
      </c>
      <c r="AQ273">
        <v>0</v>
      </c>
      <c r="AR273">
        <f>INDEX('All applic'!$J$7:$J$59080,W273)</f>
        <v>-2.4399999999999998E-2</v>
      </c>
      <c r="AS273">
        <v>0</v>
      </c>
      <c r="AT273">
        <v>0</v>
      </c>
      <c r="AU273">
        <v>0</v>
      </c>
    </row>
    <row r="274" spans="1:47" x14ac:dyDescent="0.25">
      <c r="A274" t="str">
        <f t="shared" si="40"/>
        <v>CFLSFm1975CZ12</v>
      </c>
      <c r="B274" t="str">
        <f t="shared" si="41"/>
        <v>CFLSDGSFmCZ121975</v>
      </c>
      <c r="C274" t="s">
        <v>118</v>
      </c>
      <c r="D274" t="s">
        <v>131</v>
      </c>
      <c r="E274" t="s">
        <v>1649</v>
      </c>
      <c r="F274" s="89" t="s">
        <v>47</v>
      </c>
      <c r="G274" t="s">
        <v>111</v>
      </c>
      <c r="H274" t="s">
        <v>1662</v>
      </c>
      <c r="I274" s="34">
        <f t="shared" si="36"/>
        <v>0</v>
      </c>
      <c r="J274" s="34">
        <f t="shared" si="37"/>
        <v>0</v>
      </c>
      <c r="K274" s="34">
        <f t="shared" si="38"/>
        <v>0</v>
      </c>
      <c r="M274" s="36">
        <f>VLOOKUP("HV_"&amp;$D274&amp;$E274&amp;VLOOKUP($F274,key!$L$3:$M$13,2,FALSE)&amp;$G274&amp;M$6,'HVAC wts'!$H$7:$R$13254,11,FALSE)</f>
        <v>0</v>
      </c>
      <c r="N274" s="36">
        <f>VLOOKUP("HV_"&amp;$D274&amp;$E274&amp;VLOOKUP($F274,key!$L$3:$M$13,2,FALSE)&amp;$G274&amp;N$6,'HVAC wts'!$H$7:$R$13254,11,FALSE)</f>
        <v>0</v>
      </c>
      <c r="O274" s="36">
        <f>VLOOKUP("HV_"&amp;$D274&amp;$E274&amp;VLOOKUP($F274,key!$L$3:$M$13,2,FALSE)&amp;$G274&amp;O$6,'HVAC wts'!$H$7:$R$13254,11,FALSE)</f>
        <v>0</v>
      </c>
      <c r="P274" s="36">
        <f>VLOOKUP("HV_"&amp;$D274&amp;$E274&amp;VLOOKUP($F274,key!$L$3:$M$13,2,FALSE)&amp;$G274&amp;P$6,'HVAC wts'!$H$7:$R$13254,11,FALSE)</f>
        <v>0</v>
      </c>
      <c r="Q274" s="36">
        <f>VLOOKUP("HV_"&amp;$D274&amp;$E274&amp;VLOOKUP($F274,key!$L$3:$M$13,2,FALSE)&amp;$G274&amp;Q$6,'HVAC wts'!$H$7:$R$13254,11,FALSE)</f>
        <v>0</v>
      </c>
      <c r="R274" s="36">
        <f>VLOOKUP("HV_"&amp;$D274&amp;$E274&amp;VLOOKUP($F274,key!$L$3:$M$13,2,FALSE)&amp;$G274&amp;R$6,'HVAC wts'!$H$7:$R$13254,11,FALSE)</f>
        <v>0</v>
      </c>
      <c r="S274" s="36">
        <f t="shared" si="39"/>
        <v>0</v>
      </c>
      <c r="U274">
        <f>MATCH($A274&amp;U$6,'All applic'!$A$7:$A$59080,0)</f>
        <v>45</v>
      </c>
      <c r="V274">
        <f>MATCH($A274&amp;V$6,'All applic'!$A$7:$A$59080,0)</f>
        <v>46</v>
      </c>
      <c r="W274">
        <f>MATCH($A274&amp;W$6,'All applic'!$A$7:$A$59080,0)</f>
        <v>48</v>
      </c>
      <c r="X274">
        <f>MATCH($A274&amp;X$6,'All applic'!$A$7:$A$59080,0)</f>
        <v>47</v>
      </c>
      <c r="Y274">
        <f>MATCH($A274&amp;Y$6,'All applic'!$A$7:$A$59080,0)</f>
        <v>45</v>
      </c>
      <c r="Z274">
        <f>MATCH($A274&amp;Z$6,'All applic'!$A$7:$A$59080,0)</f>
        <v>48</v>
      </c>
      <c r="AB274" s="28">
        <f>INDEX('All applic'!$H$7:$H$59080,U274)</f>
        <v>1.1000000000000001</v>
      </c>
      <c r="AC274" s="28">
        <f>INDEX('All applic'!$H$7:$H$59080,V274)</f>
        <v>0.90400000000000003</v>
      </c>
      <c r="AD274" s="28">
        <f>INDEX('All applic'!$H$7:$H$59080,W274)</f>
        <v>0.99199999999999999</v>
      </c>
      <c r="AE274" s="28">
        <f>INDEX('All applic'!$H$7:$H$59080,X274)</f>
        <v>0.64600000000000002</v>
      </c>
      <c r="AF274" s="28">
        <f>INDEX('All applic'!$H$7:$H$59080,Y274)</f>
        <v>1.1000000000000001</v>
      </c>
      <c r="AG274" s="28">
        <f>INDEX('All applic'!$H$7:$H$59080,Z274)</f>
        <v>0.99199999999999999</v>
      </c>
      <c r="AH274" s="28"/>
      <c r="AI274" s="28">
        <f>INDEX('All applic'!$I$7:$I$59080,U274)</f>
        <v>2</v>
      </c>
      <c r="AJ274" s="28">
        <f>INDEX('All applic'!$I$7:$I$59080,V274)</f>
        <v>2</v>
      </c>
      <c r="AK274" s="28">
        <f>INDEX('All applic'!$I$7:$I$59080,W274)</f>
        <v>1.0249999999999999</v>
      </c>
      <c r="AL274" s="28">
        <f>INDEX('All applic'!$I$7:$I$59080,X274)</f>
        <v>1</v>
      </c>
      <c r="AM274" s="28">
        <f>INDEX('All applic'!$I$7:$I$59080,Y274)</f>
        <v>2</v>
      </c>
      <c r="AN274" s="28">
        <f>INDEX('All applic'!$I$7:$I$59080,Z274)</f>
        <v>1.0249999999999999</v>
      </c>
      <c r="AP274">
        <f>INDEX('All applic'!$J$7:$J$59080,U274)</f>
        <v>-2.58E-2</v>
      </c>
      <c r="AQ274">
        <v>0</v>
      </c>
      <c r="AR274">
        <f>INDEX('All applic'!$J$7:$J$59080,W274)</f>
        <v>-2.5999999999999999E-2</v>
      </c>
      <c r="AS274">
        <v>0</v>
      </c>
      <c r="AT274">
        <v>0</v>
      </c>
      <c r="AU274">
        <v>0</v>
      </c>
    </row>
    <row r="275" spans="1:47" x14ac:dyDescent="0.25">
      <c r="A275" t="str">
        <f t="shared" si="40"/>
        <v>CFLSFm1975CZ13</v>
      </c>
      <c r="B275" t="str">
        <f t="shared" si="41"/>
        <v>CFLSDGSFmCZ131975</v>
      </c>
      <c r="C275" t="s">
        <v>118</v>
      </c>
      <c r="D275" t="s">
        <v>131</v>
      </c>
      <c r="E275" t="s">
        <v>1649</v>
      </c>
      <c r="F275" s="89" t="s">
        <v>47</v>
      </c>
      <c r="G275" t="s">
        <v>112</v>
      </c>
      <c r="H275" t="s">
        <v>1662</v>
      </c>
      <c r="I275" s="34">
        <f t="shared" si="36"/>
        <v>0</v>
      </c>
      <c r="J275" s="34">
        <f t="shared" si="37"/>
        <v>0</v>
      </c>
      <c r="K275" s="34">
        <f t="shared" si="38"/>
        <v>0</v>
      </c>
      <c r="M275" s="36">
        <f>VLOOKUP("HV_"&amp;$D275&amp;$E275&amp;VLOOKUP($F275,key!$L$3:$M$13,2,FALSE)&amp;$G275&amp;M$6,'HVAC wts'!$H$7:$R$13254,11,FALSE)</f>
        <v>0</v>
      </c>
      <c r="N275" s="36">
        <f>VLOOKUP("HV_"&amp;$D275&amp;$E275&amp;VLOOKUP($F275,key!$L$3:$M$13,2,FALSE)&amp;$G275&amp;N$6,'HVAC wts'!$H$7:$R$13254,11,FALSE)</f>
        <v>0</v>
      </c>
      <c r="O275" s="36">
        <f>VLOOKUP("HV_"&amp;$D275&amp;$E275&amp;VLOOKUP($F275,key!$L$3:$M$13,2,FALSE)&amp;$G275&amp;O$6,'HVAC wts'!$H$7:$R$13254,11,FALSE)</f>
        <v>0</v>
      </c>
      <c r="P275" s="36">
        <f>VLOOKUP("HV_"&amp;$D275&amp;$E275&amp;VLOOKUP($F275,key!$L$3:$M$13,2,FALSE)&amp;$G275&amp;P$6,'HVAC wts'!$H$7:$R$13254,11,FALSE)</f>
        <v>0</v>
      </c>
      <c r="Q275" s="36">
        <f>VLOOKUP("HV_"&amp;$D275&amp;$E275&amp;VLOOKUP($F275,key!$L$3:$M$13,2,FALSE)&amp;$G275&amp;Q$6,'HVAC wts'!$H$7:$R$13254,11,FALSE)</f>
        <v>0</v>
      </c>
      <c r="R275" s="36">
        <f>VLOOKUP("HV_"&amp;$D275&amp;$E275&amp;VLOOKUP($F275,key!$L$3:$M$13,2,FALSE)&amp;$G275&amp;R$6,'HVAC wts'!$H$7:$R$13254,11,FALSE)</f>
        <v>0</v>
      </c>
      <c r="S275" s="36">
        <f t="shared" si="39"/>
        <v>0</v>
      </c>
      <c r="U275">
        <f>MATCH($A275&amp;U$6,'All applic'!$A$7:$A$59080,0)</f>
        <v>49</v>
      </c>
      <c r="V275">
        <f>MATCH($A275&amp;V$6,'All applic'!$A$7:$A$59080,0)</f>
        <v>50</v>
      </c>
      <c r="W275">
        <f>MATCH($A275&amp;W$6,'All applic'!$A$7:$A$59080,0)</f>
        <v>52</v>
      </c>
      <c r="X275">
        <f>MATCH($A275&amp;X$6,'All applic'!$A$7:$A$59080,0)</f>
        <v>51</v>
      </c>
      <c r="Y275">
        <f>MATCH($A275&amp;Y$6,'All applic'!$A$7:$A$59080,0)</f>
        <v>49</v>
      </c>
      <c r="Z275">
        <f>MATCH($A275&amp;Z$6,'All applic'!$A$7:$A$59080,0)</f>
        <v>52</v>
      </c>
      <c r="AB275" s="28">
        <f>INDEX('All applic'!$H$7:$H$59080,U275)</f>
        <v>1.1459999999999999</v>
      </c>
      <c r="AC275" s="28">
        <f>INDEX('All applic'!$H$7:$H$59080,V275)</f>
        <v>0.95799999999999996</v>
      </c>
      <c r="AD275" s="28">
        <f>INDEX('All applic'!$H$7:$H$59080,W275)</f>
        <v>0.99</v>
      </c>
      <c r="AE275" s="28">
        <f>INDEX('All applic'!$H$7:$H$59080,X275)</f>
        <v>0.63200000000000001</v>
      </c>
      <c r="AF275" s="28">
        <f>INDEX('All applic'!$H$7:$H$59080,Y275)</f>
        <v>1.1459999999999999</v>
      </c>
      <c r="AG275" s="28">
        <f>INDEX('All applic'!$H$7:$H$59080,Z275)</f>
        <v>0.99</v>
      </c>
      <c r="AH275" s="28"/>
      <c r="AI275" s="28">
        <f>INDEX('All applic'!$I$7:$I$59080,U275)</f>
        <v>1.925</v>
      </c>
      <c r="AJ275" s="28">
        <f>INDEX('All applic'!$I$7:$I$59080,V275)</f>
        <v>2</v>
      </c>
      <c r="AK275" s="28">
        <f>INDEX('All applic'!$I$7:$I$59080,W275)</f>
        <v>1</v>
      </c>
      <c r="AL275" s="28">
        <f>INDEX('All applic'!$I$7:$I$59080,X275)</f>
        <v>1.0249999999999999</v>
      </c>
      <c r="AM275" s="28">
        <f>INDEX('All applic'!$I$7:$I$59080,Y275)</f>
        <v>1.925</v>
      </c>
      <c r="AN275" s="28">
        <f>INDEX('All applic'!$I$7:$I$59080,Z275)</f>
        <v>1</v>
      </c>
      <c r="AP275">
        <f>INDEX('All applic'!$J$7:$J$59080,U275)</f>
        <v>-2.6800000000000001E-2</v>
      </c>
      <c r="AQ275">
        <v>0</v>
      </c>
      <c r="AR275">
        <f>INDEX('All applic'!$J$7:$J$59080,W275)</f>
        <v>-2.7E-2</v>
      </c>
      <c r="AS275">
        <v>0</v>
      </c>
      <c r="AT275">
        <v>0</v>
      </c>
      <c r="AU275">
        <v>0</v>
      </c>
    </row>
    <row r="276" spans="1:47" x14ac:dyDescent="0.25">
      <c r="A276" t="str">
        <f t="shared" si="40"/>
        <v>CFLSFm1975CZ14</v>
      </c>
      <c r="B276" t="str">
        <f t="shared" si="41"/>
        <v>CFLSDGSFmCZ141975</v>
      </c>
      <c r="C276" t="s">
        <v>118</v>
      </c>
      <c r="D276" t="s">
        <v>131</v>
      </c>
      <c r="E276" t="s">
        <v>1649</v>
      </c>
      <c r="F276" s="89" t="s">
        <v>47</v>
      </c>
      <c r="G276" t="s">
        <v>113</v>
      </c>
      <c r="H276" t="s">
        <v>1662</v>
      </c>
      <c r="I276" s="34">
        <f t="shared" si="36"/>
        <v>1.0982893141822381</v>
      </c>
      <c r="J276" s="34">
        <f t="shared" si="37"/>
        <v>1.4753453329639075</v>
      </c>
      <c r="K276" s="34">
        <f t="shared" si="38"/>
        <v>-2.2075451690133221E-2</v>
      </c>
      <c r="M276" s="36">
        <f>VLOOKUP("HV_"&amp;$D276&amp;$E276&amp;VLOOKUP($F276,key!$L$3:$M$13,2,FALSE)&amp;$G276&amp;M$6,'HVAC wts'!$H$7:$R$13254,11,FALSE)</f>
        <v>4297.9566000000004</v>
      </c>
      <c r="N276" s="36">
        <f>VLOOKUP("HV_"&amp;$D276&amp;$E276&amp;VLOOKUP($F276,key!$L$3:$M$13,2,FALSE)&amp;$G276&amp;N$6,'HVAC wts'!$H$7:$R$13254,11,FALSE)</f>
        <v>247.00900000000001</v>
      </c>
      <c r="O276" s="36">
        <f>VLOOKUP("HV_"&amp;$D276&amp;$E276&amp;VLOOKUP($F276,key!$L$3:$M$13,2,FALSE)&amp;$G276&amp;O$6,'HVAC wts'!$H$7:$R$13254,11,FALSE)</f>
        <v>1849.4807999999998</v>
      </c>
      <c r="P276" s="36">
        <f>VLOOKUP("HV_"&amp;$D276&amp;$E276&amp;VLOOKUP($F276,key!$L$3:$M$13,2,FALSE)&amp;$G276&amp;P$6,'HVAC wts'!$H$7:$R$13254,11,FALSE)</f>
        <v>106.292</v>
      </c>
      <c r="Q276" s="36">
        <f>VLOOKUP("HV_"&amp;$D276&amp;$E276&amp;VLOOKUP($F276,key!$L$3:$M$13,2,FALSE)&amp;$G276&amp;Q$6,'HVAC wts'!$H$7:$R$13254,11,FALSE)</f>
        <v>345.81260000000003</v>
      </c>
      <c r="R276" s="36">
        <f>VLOOKUP("HV_"&amp;$D276&amp;$E276&amp;VLOOKUP($F276,key!$L$3:$M$13,2,FALSE)&amp;$G276&amp;R$6,'HVAC wts'!$H$7:$R$13254,11,FALSE)</f>
        <v>148.80880000000002</v>
      </c>
      <c r="S276" s="36">
        <f t="shared" si="39"/>
        <v>6995.3598000000011</v>
      </c>
      <c r="U276">
        <f>MATCH($A276&amp;U$6,'All applic'!$A$7:$A$59080,0)</f>
        <v>53</v>
      </c>
      <c r="V276">
        <f>MATCH($A276&amp;V$6,'All applic'!$A$7:$A$59080,0)</f>
        <v>54</v>
      </c>
      <c r="W276">
        <f>MATCH($A276&amp;W$6,'All applic'!$A$7:$A$59080,0)</f>
        <v>56</v>
      </c>
      <c r="X276">
        <f>MATCH($A276&amp;X$6,'All applic'!$A$7:$A$59080,0)</f>
        <v>55</v>
      </c>
      <c r="Y276">
        <f>MATCH($A276&amp;Y$6,'All applic'!$A$7:$A$59080,0)</f>
        <v>53</v>
      </c>
      <c r="Z276">
        <f>MATCH($A276&amp;Z$6,'All applic'!$A$7:$A$59080,0)</f>
        <v>56</v>
      </c>
      <c r="AB276" s="28">
        <f>INDEX('All applic'!$H$7:$H$59080,U276)</f>
        <v>1.1599999999999999</v>
      </c>
      <c r="AC276" s="28">
        <f>INDEX('All applic'!$H$7:$H$59080,V276)</f>
        <v>0.97799999999999998</v>
      </c>
      <c r="AD276" s="28">
        <f>INDEX('All applic'!$H$7:$H$59080,W276)</f>
        <v>0.99199999999999999</v>
      </c>
      <c r="AE276" s="28">
        <f>INDEX('All applic'!$H$7:$H$59080,X276)</f>
        <v>0.68</v>
      </c>
      <c r="AF276" s="28">
        <f>INDEX('All applic'!$H$7:$H$59080,Y276)</f>
        <v>1.1599999999999999</v>
      </c>
      <c r="AG276" s="28">
        <f>INDEX('All applic'!$H$7:$H$59080,Z276)</f>
        <v>0.99199999999999999</v>
      </c>
      <c r="AH276" s="28"/>
      <c r="AI276" s="28">
        <f>INDEX('All applic'!$I$7:$I$59080,U276)</f>
        <v>1.6666666666666667</v>
      </c>
      <c r="AJ276" s="28">
        <f>INDEX('All applic'!$I$7:$I$59080,V276)</f>
        <v>1.9285714285714286</v>
      </c>
      <c r="AK276" s="28">
        <f>INDEX('All applic'!$I$7:$I$59080,W276)</f>
        <v>1</v>
      </c>
      <c r="AL276" s="28">
        <f>INDEX('All applic'!$I$7:$I$59080,X276)</f>
        <v>1</v>
      </c>
      <c r="AM276" s="28">
        <f>INDEX('All applic'!$I$7:$I$59080,Y276)</f>
        <v>1.6666666666666667</v>
      </c>
      <c r="AN276" s="28">
        <f>INDEX('All applic'!$I$7:$I$59080,Z276)</f>
        <v>1</v>
      </c>
      <c r="AP276">
        <f>INDEX('All applic'!$J$7:$J$59080,U276)</f>
        <v>-2.5000000000000001E-2</v>
      </c>
      <c r="AQ276">
        <v>0</v>
      </c>
      <c r="AR276">
        <f>INDEX('All applic'!$J$7:$J$59080,W276)</f>
        <v>-2.5399999999999999E-2</v>
      </c>
      <c r="AS276">
        <v>0</v>
      </c>
      <c r="AT276">
        <v>0</v>
      </c>
      <c r="AU276">
        <v>0</v>
      </c>
    </row>
    <row r="277" spans="1:47" x14ac:dyDescent="0.25">
      <c r="A277" t="str">
        <f t="shared" si="40"/>
        <v>CFLSFm1975CZ15</v>
      </c>
      <c r="B277" t="str">
        <f t="shared" si="41"/>
        <v>CFLSDGSFmCZ151975</v>
      </c>
      <c r="C277" t="s">
        <v>118</v>
      </c>
      <c r="D277" t="s">
        <v>131</v>
      </c>
      <c r="E277" t="s">
        <v>1649</v>
      </c>
      <c r="F277" s="89" t="s">
        <v>47</v>
      </c>
      <c r="G277" t="s">
        <v>114</v>
      </c>
      <c r="H277" t="s">
        <v>1662</v>
      </c>
      <c r="I277" s="34">
        <f t="shared" si="36"/>
        <v>1.2088686868686869</v>
      </c>
      <c r="J277" s="34">
        <f t="shared" si="37"/>
        <v>1.7215007215007214</v>
      </c>
      <c r="K277" s="34">
        <f t="shared" si="38"/>
        <v>-1.0580606060606059E-2</v>
      </c>
      <c r="M277" s="36">
        <f>VLOOKUP("HV_"&amp;$D277&amp;$E277&amp;VLOOKUP($F277,key!$L$3:$M$13,2,FALSE)&amp;$G277&amp;M$6,'HVAC wts'!$H$7:$R$13254,11,FALSE)</f>
        <v>2230.2189000000003</v>
      </c>
      <c r="N277" s="36">
        <f>VLOOKUP("HV_"&amp;$D277&amp;$E277&amp;VLOOKUP($F277,key!$L$3:$M$13,2,FALSE)&amp;$G277&amp;N$6,'HVAC wts'!$H$7:$R$13254,11,FALSE)</f>
        <v>128.17350000000002</v>
      </c>
      <c r="O277" s="36">
        <f>VLOOKUP("HV_"&amp;$D277&amp;$E277&amp;VLOOKUP($F277,key!$L$3:$M$13,2,FALSE)&amp;$G277&amp;O$6,'HVAC wts'!$H$7:$R$13254,11,FALSE)</f>
        <v>0</v>
      </c>
      <c r="P277" s="36">
        <f>VLOOKUP("HV_"&amp;$D277&amp;$E277&amp;VLOOKUP($F277,key!$L$3:$M$13,2,FALSE)&amp;$G277&amp;P$6,'HVAC wts'!$H$7:$R$13254,11,FALSE)</f>
        <v>0</v>
      </c>
      <c r="Q277" s="36">
        <f>VLOOKUP("HV_"&amp;$D277&amp;$E277&amp;VLOOKUP($F277,key!$L$3:$M$13,2,FALSE)&amp;$G277&amp;Q$6,'HVAC wts'!$H$7:$R$13254,11,FALSE)</f>
        <v>179.44290000000004</v>
      </c>
      <c r="R277" s="36">
        <f>VLOOKUP("HV_"&amp;$D277&amp;$E277&amp;VLOOKUP($F277,key!$L$3:$M$13,2,FALSE)&amp;$G277&amp;R$6,'HVAC wts'!$H$7:$R$13254,11,FALSE)</f>
        <v>0</v>
      </c>
      <c r="S277" s="36">
        <f t="shared" si="39"/>
        <v>2537.8353000000002</v>
      </c>
      <c r="U277">
        <f>MATCH($A277&amp;U$6,'All applic'!$A$7:$A$59080,0)</f>
        <v>57</v>
      </c>
      <c r="V277">
        <f>MATCH($A277&amp;V$6,'All applic'!$A$7:$A$59080,0)</f>
        <v>58</v>
      </c>
      <c r="W277">
        <f>MATCH($A277&amp;W$6,'All applic'!$A$7:$A$59080,0)</f>
        <v>60</v>
      </c>
      <c r="X277">
        <f>MATCH($A277&amp;X$6,'All applic'!$A$7:$A$59080,0)</f>
        <v>59</v>
      </c>
      <c r="Y277">
        <f>MATCH($A277&amp;Y$6,'All applic'!$A$7:$A$59080,0)</f>
        <v>57</v>
      </c>
      <c r="Z277">
        <f>MATCH($A277&amp;Z$6,'All applic'!$A$7:$A$59080,0)</f>
        <v>60</v>
      </c>
      <c r="AB277" s="28">
        <f>INDEX('All applic'!$H$7:$H$59080,U277)</f>
        <v>1.212</v>
      </c>
      <c r="AC277" s="28">
        <f>INDEX('All applic'!$H$7:$H$59080,V277)</f>
        <v>1.1499999999999999</v>
      </c>
      <c r="AD277" s="28">
        <f>INDEX('All applic'!$H$7:$H$59080,W277)</f>
        <v>1</v>
      </c>
      <c r="AE277" s="28">
        <f>INDEX('All applic'!$H$7:$H$59080,X277)</f>
        <v>0.83799999999999997</v>
      </c>
      <c r="AF277" s="28">
        <f>INDEX('All applic'!$H$7:$H$59080,Y277)</f>
        <v>1.212</v>
      </c>
      <c r="AG277" s="28">
        <f>INDEX('All applic'!$H$7:$H$59080,Z277)</f>
        <v>1</v>
      </c>
      <c r="AH277" s="28"/>
      <c r="AI277" s="28">
        <f>INDEX('All applic'!$I$7:$I$59080,U277)</f>
        <v>1.714285714285714</v>
      </c>
      <c r="AJ277" s="28">
        <f>INDEX('All applic'!$I$7:$I$59080,V277)</f>
        <v>1.857142857142857</v>
      </c>
      <c r="AK277" s="28">
        <f>INDEX('All applic'!$I$7:$I$59080,W277)</f>
        <v>1.0238095238095237</v>
      </c>
      <c r="AL277" s="28">
        <f>INDEX('All applic'!$I$7:$I$59080,X277)</f>
        <v>1</v>
      </c>
      <c r="AM277" s="28">
        <f>INDEX('All applic'!$I$7:$I$59080,Y277)</f>
        <v>1.714285714285714</v>
      </c>
      <c r="AN277" s="28">
        <f>INDEX('All applic'!$I$7:$I$59080,Z277)</f>
        <v>1.0238095238095237</v>
      </c>
      <c r="AP277">
        <f>INDEX('All applic'!$J$7:$J$59080,U277)</f>
        <v>-1.2039999999999999E-2</v>
      </c>
      <c r="AQ277">
        <v>0</v>
      </c>
      <c r="AR277">
        <f>INDEX('All applic'!$J$7:$J$59080,W277)</f>
        <v>-1.2359999999999999E-2</v>
      </c>
      <c r="AS277">
        <v>0</v>
      </c>
      <c r="AT277">
        <v>0</v>
      </c>
      <c r="AU277">
        <v>0</v>
      </c>
    </row>
    <row r="278" spans="1:47" x14ac:dyDescent="0.25">
      <c r="A278" t="str">
        <f t="shared" si="40"/>
        <v>CFLSFm1975CZ16</v>
      </c>
      <c r="B278" t="str">
        <f t="shared" si="41"/>
        <v>CFLSDGSFmCZ161975</v>
      </c>
      <c r="C278" t="s">
        <v>118</v>
      </c>
      <c r="D278" t="s">
        <v>131</v>
      </c>
      <c r="E278" t="s">
        <v>1649</v>
      </c>
      <c r="F278" s="89" t="s">
        <v>47</v>
      </c>
      <c r="G278" t="s">
        <v>115</v>
      </c>
      <c r="H278" t="s">
        <v>1662</v>
      </c>
      <c r="I278" s="34">
        <f t="shared" si="36"/>
        <v>0</v>
      </c>
      <c r="J278" s="34">
        <f t="shared" si="37"/>
        <v>0</v>
      </c>
      <c r="K278" s="34">
        <f t="shared" si="38"/>
        <v>0</v>
      </c>
      <c r="M278" s="36">
        <f>VLOOKUP("HV_"&amp;$D278&amp;$E278&amp;VLOOKUP($F278,key!$L$3:$M$13,2,FALSE)&amp;$G278&amp;M$6,'HVAC wts'!$H$7:$R$13254,11,FALSE)</f>
        <v>0</v>
      </c>
      <c r="N278" s="36">
        <f>VLOOKUP("HV_"&amp;$D278&amp;$E278&amp;VLOOKUP($F278,key!$L$3:$M$13,2,FALSE)&amp;$G278&amp;N$6,'HVAC wts'!$H$7:$R$13254,11,FALSE)</f>
        <v>0</v>
      </c>
      <c r="O278" s="36">
        <f>VLOOKUP("HV_"&amp;$D278&amp;$E278&amp;VLOOKUP($F278,key!$L$3:$M$13,2,FALSE)&amp;$G278&amp;O$6,'HVAC wts'!$H$7:$R$13254,11,FALSE)</f>
        <v>0</v>
      </c>
      <c r="P278" s="36">
        <f>VLOOKUP("HV_"&amp;$D278&amp;$E278&amp;VLOOKUP($F278,key!$L$3:$M$13,2,FALSE)&amp;$G278&amp;P$6,'HVAC wts'!$H$7:$R$13254,11,FALSE)</f>
        <v>0</v>
      </c>
      <c r="Q278" s="36">
        <f>VLOOKUP("HV_"&amp;$D278&amp;$E278&amp;VLOOKUP($F278,key!$L$3:$M$13,2,FALSE)&amp;$G278&amp;Q$6,'HVAC wts'!$H$7:$R$13254,11,FALSE)</f>
        <v>0</v>
      </c>
      <c r="R278" s="36">
        <f>VLOOKUP("HV_"&amp;$D278&amp;$E278&amp;VLOOKUP($F278,key!$L$3:$M$13,2,FALSE)&amp;$G278&amp;R$6,'HVAC wts'!$H$7:$R$13254,11,FALSE)</f>
        <v>0</v>
      </c>
      <c r="S278" s="36">
        <f t="shared" si="39"/>
        <v>0</v>
      </c>
      <c r="U278">
        <f>MATCH($A278&amp;U$6,'All applic'!$A$7:$A$59080,0)</f>
        <v>61</v>
      </c>
      <c r="V278">
        <f>MATCH($A278&amp;V$6,'All applic'!$A$7:$A$59080,0)</f>
        <v>62</v>
      </c>
      <c r="W278">
        <f>MATCH($A278&amp;W$6,'All applic'!$A$7:$A$59080,0)</f>
        <v>64</v>
      </c>
      <c r="X278">
        <f>MATCH($A278&amp;X$6,'All applic'!$A$7:$A$59080,0)</f>
        <v>63</v>
      </c>
      <c r="Y278">
        <f>MATCH($A278&amp;Y$6,'All applic'!$A$7:$A$59080,0)</f>
        <v>61</v>
      </c>
      <c r="Z278">
        <f>MATCH($A278&amp;Z$6,'All applic'!$A$7:$A$59080,0)</f>
        <v>64</v>
      </c>
      <c r="AB278" s="28">
        <f>INDEX('All applic'!$H$7:$H$59080,U278)</f>
        <v>1.0840000000000001</v>
      </c>
      <c r="AC278" s="28">
        <f>INDEX('All applic'!$H$7:$H$59080,V278)</f>
        <v>0.76800000000000002</v>
      </c>
      <c r="AD278" s="28">
        <f>INDEX('All applic'!$H$7:$H$59080,W278)</f>
        <v>0.98799999999999999</v>
      </c>
      <c r="AE278" s="28">
        <f>INDEX('All applic'!$H$7:$H$59080,X278)</f>
        <v>0.58799999999999997</v>
      </c>
      <c r="AF278" s="28">
        <f>INDEX('All applic'!$H$7:$H$59080,Y278)</f>
        <v>1.0840000000000001</v>
      </c>
      <c r="AG278" s="28">
        <f>INDEX('All applic'!$H$7:$H$59080,Z278)</f>
        <v>0.98799999999999999</v>
      </c>
      <c r="AH278" s="28"/>
      <c r="AI278" s="28">
        <f>INDEX('All applic'!$I$7:$I$59080,U278)</f>
        <v>1.7500000000000002</v>
      </c>
      <c r="AJ278" s="28">
        <f>INDEX('All applic'!$I$7:$I$59080,V278)</f>
        <v>1.7250000000000001</v>
      </c>
      <c r="AK278" s="28">
        <f>INDEX('All applic'!$I$7:$I$59080,W278)</f>
        <v>1</v>
      </c>
      <c r="AL278" s="28">
        <f>INDEX('All applic'!$I$7:$I$59080,X278)</f>
        <v>1</v>
      </c>
      <c r="AM278" s="28">
        <f>INDEX('All applic'!$I$7:$I$59080,Y278)</f>
        <v>1.7500000000000002</v>
      </c>
      <c r="AN278" s="28">
        <f>INDEX('All applic'!$I$7:$I$59080,Z278)</f>
        <v>1</v>
      </c>
      <c r="AP278">
        <f>INDEX('All applic'!$J$7:$J$59080,U278)</f>
        <v>-2.9600000000000001E-2</v>
      </c>
      <c r="AQ278">
        <v>0</v>
      </c>
      <c r="AR278">
        <f>INDEX('All applic'!$J$7:$J$59080,W278)</f>
        <v>-0.03</v>
      </c>
      <c r="AS278">
        <v>0</v>
      </c>
      <c r="AT278">
        <v>0</v>
      </c>
      <c r="AU278">
        <v>0</v>
      </c>
    </row>
    <row r="279" spans="1:47" x14ac:dyDescent="0.25">
      <c r="A279" t="str">
        <f t="shared" si="40"/>
        <v>CFLSFm1985CZ01</v>
      </c>
      <c r="B279" t="str">
        <f t="shared" si="41"/>
        <v>CFLSDGSFmCZ011985</v>
      </c>
      <c r="C279" t="s">
        <v>118</v>
      </c>
      <c r="D279" t="s">
        <v>131</v>
      </c>
      <c r="E279" t="s">
        <v>1649</v>
      </c>
      <c r="F279" s="89" t="s">
        <v>67</v>
      </c>
      <c r="G279" t="s">
        <v>48</v>
      </c>
      <c r="H279" t="s">
        <v>1662</v>
      </c>
      <c r="I279" s="34">
        <f t="shared" si="36"/>
        <v>0</v>
      </c>
      <c r="J279" s="34">
        <f t="shared" si="37"/>
        <v>0</v>
      </c>
      <c r="K279" s="34">
        <f t="shared" si="38"/>
        <v>0</v>
      </c>
      <c r="M279" s="36">
        <f>VLOOKUP("HV_"&amp;$D279&amp;$E279&amp;VLOOKUP($F279,key!$L$3:$M$13,2,FALSE)&amp;$G279&amp;M$6,'HVAC wts'!$H$7:$R$13254,11,FALSE)</f>
        <v>0</v>
      </c>
      <c r="N279" s="36">
        <f>VLOOKUP("HV_"&amp;$D279&amp;$E279&amp;VLOOKUP($F279,key!$L$3:$M$13,2,FALSE)&amp;$G279&amp;N$6,'HVAC wts'!$H$7:$R$13254,11,FALSE)</f>
        <v>0</v>
      </c>
      <c r="O279" s="36">
        <f>VLOOKUP("HV_"&amp;$D279&amp;$E279&amp;VLOOKUP($F279,key!$L$3:$M$13,2,FALSE)&amp;$G279&amp;O$6,'HVAC wts'!$H$7:$R$13254,11,FALSE)</f>
        <v>0</v>
      </c>
      <c r="P279" s="36">
        <f>VLOOKUP("HV_"&amp;$D279&amp;$E279&amp;VLOOKUP($F279,key!$L$3:$M$13,2,FALSE)&amp;$G279&amp;P$6,'HVAC wts'!$H$7:$R$13254,11,FALSE)</f>
        <v>0</v>
      </c>
      <c r="Q279" s="36">
        <f>VLOOKUP("HV_"&amp;$D279&amp;$E279&amp;VLOOKUP($F279,key!$L$3:$M$13,2,FALSE)&amp;$G279&amp;Q$6,'HVAC wts'!$H$7:$R$13254,11,FALSE)</f>
        <v>0</v>
      </c>
      <c r="R279" s="36">
        <f>VLOOKUP("HV_"&amp;$D279&amp;$E279&amp;VLOOKUP($F279,key!$L$3:$M$13,2,FALSE)&amp;$G279&amp;R$6,'HVAC wts'!$H$7:$R$13254,11,FALSE)</f>
        <v>0</v>
      </c>
      <c r="S279" s="36">
        <f t="shared" si="39"/>
        <v>0</v>
      </c>
      <c r="U279">
        <f>MATCH($A279&amp;U$6,'All applic'!$A$7:$A$59080,0)</f>
        <v>65</v>
      </c>
      <c r="V279">
        <f>MATCH($A279&amp;V$6,'All applic'!$A$7:$A$59080,0)</f>
        <v>66</v>
      </c>
      <c r="W279">
        <f>MATCH($A279&amp;W$6,'All applic'!$A$7:$A$59080,0)</f>
        <v>68</v>
      </c>
      <c r="X279">
        <f>MATCH($A279&amp;X$6,'All applic'!$A$7:$A$59080,0)</f>
        <v>67</v>
      </c>
      <c r="Y279">
        <f>MATCH($A279&amp;Y$6,'All applic'!$A$7:$A$59080,0)</f>
        <v>65</v>
      </c>
      <c r="Z279">
        <f>MATCH($A279&amp;Z$6,'All applic'!$A$7:$A$59080,0)</f>
        <v>68</v>
      </c>
      <c r="AB279" s="28">
        <f>INDEX('All applic'!$H$7:$H$59080,U279)</f>
        <v>1</v>
      </c>
      <c r="AC279" s="28">
        <f>INDEX('All applic'!$H$7:$H$59080,V279)</f>
        <v>0.59199999999999997</v>
      </c>
      <c r="AD279" s="28">
        <f>INDEX('All applic'!$H$7:$H$59080,W279)</f>
        <v>0.97199999999999998</v>
      </c>
      <c r="AE279" s="28">
        <f>INDEX('All applic'!$H$7:$H$59080,X279)</f>
        <v>0.44600000000000001</v>
      </c>
      <c r="AF279" s="28">
        <f>INDEX('All applic'!$H$7:$H$59080,Y279)</f>
        <v>1</v>
      </c>
      <c r="AG279" s="28">
        <f>INDEX('All applic'!$H$7:$H$59080,Z279)</f>
        <v>0.97199999999999998</v>
      </c>
      <c r="AH279" s="28"/>
      <c r="AI279" s="28">
        <f>INDEX('All applic'!$I$7:$I$59080,U279)</f>
        <v>1</v>
      </c>
      <c r="AJ279" s="28">
        <f>INDEX('All applic'!$I$7:$I$59080,V279)</f>
        <v>1</v>
      </c>
      <c r="AK279" s="28">
        <f>INDEX('All applic'!$I$7:$I$59080,W279)</f>
        <v>1</v>
      </c>
      <c r="AL279" s="28">
        <f>INDEX('All applic'!$I$7:$I$59080,X279)</f>
        <v>1</v>
      </c>
      <c r="AM279" s="28">
        <f>INDEX('All applic'!$I$7:$I$59080,Y279)</f>
        <v>1</v>
      </c>
      <c r="AN279" s="28">
        <f>INDEX('All applic'!$I$7:$I$59080,Z279)</f>
        <v>1</v>
      </c>
      <c r="AP279">
        <f>INDEX('All applic'!$J$7:$J$59080,U279)</f>
        <v>-3.4130000000000001E-2</v>
      </c>
      <c r="AQ279">
        <v>0</v>
      </c>
      <c r="AR279">
        <f>INDEX('All applic'!$J$7:$J$59080,W279)</f>
        <v>-3.4130000000000001E-2</v>
      </c>
      <c r="AS279">
        <v>0</v>
      </c>
      <c r="AT279">
        <v>0</v>
      </c>
      <c r="AU279">
        <v>0</v>
      </c>
    </row>
    <row r="280" spans="1:47" x14ac:dyDescent="0.25">
      <c r="A280" t="str">
        <f t="shared" si="40"/>
        <v>CFLSFm1985CZ02</v>
      </c>
      <c r="B280" t="str">
        <f t="shared" si="41"/>
        <v>CFLSDGSFmCZ021985</v>
      </c>
      <c r="C280" t="s">
        <v>118</v>
      </c>
      <c r="D280" t="s">
        <v>131</v>
      </c>
      <c r="E280" t="s">
        <v>1649</v>
      </c>
      <c r="F280" s="89" t="s">
        <v>67</v>
      </c>
      <c r="G280" t="s">
        <v>101</v>
      </c>
      <c r="H280" t="s">
        <v>1662</v>
      </c>
      <c r="I280" s="34">
        <f t="shared" si="36"/>
        <v>0</v>
      </c>
      <c r="J280" s="34">
        <f t="shared" si="37"/>
        <v>0</v>
      </c>
      <c r="K280" s="34">
        <f t="shared" si="38"/>
        <v>0</v>
      </c>
      <c r="M280" s="36">
        <f>VLOOKUP("HV_"&amp;$D280&amp;$E280&amp;VLOOKUP($F280,key!$L$3:$M$13,2,FALSE)&amp;$G280&amp;M$6,'HVAC wts'!$H$7:$R$13254,11,FALSE)</f>
        <v>0</v>
      </c>
      <c r="N280" s="36">
        <f>VLOOKUP("HV_"&amp;$D280&amp;$E280&amp;VLOOKUP($F280,key!$L$3:$M$13,2,FALSE)&amp;$G280&amp;N$6,'HVAC wts'!$H$7:$R$13254,11,FALSE)</f>
        <v>0</v>
      </c>
      <c r="O280" s="36">
        <f>VLOOKUP("HV_"&amp;$D280&amp;$E280&amp;VLOOKUP($F280,key!$L$3:$M$13,2,FALSE)&amp;$G280&amp;O$6,'HVAC wts'!$H$7:$R$13254,11,FALSE)</f>
        <v>0</v>
      </c>
      <c r="P280" s="36">
        <f>VLOOKUP("HV_"&amp;$D280&amp;$E280&amp;VLOOKUP($F280,key!$L$3:$M$13,2,FALSE)&amp;$G280&amp;P$6,'HVAC wts'!$H$7:$R$13254,11,FALSE)</f>
        <v>0</v>
      </c>
      <c r="Q280" s="36">
        <f>VLOOKUP("HV_"&amp;$D280&amp;$E280&amp;VLOOKUP($F280,key!$L$3:$M$13,2,FALSE)&amp;$G280&amp;Q$6,'HVAC wts'!$H$7:$R$13254,11,FALSE)</f>
        <v>0</v>
      </c>
      <c r="R280" s="36">
        <f>VLOOKUP("HV_"&amp;$D280&amp;$E280&amp;VLOOKUP($F280,key!$L$3:$M$13,2,FALSE)&amp;$G280&amp;R$6,'HVAC wts'!$H$7:$R$13254,11,FALSE)</f>
        <v>0</v>
      </c>
      <c r="S280" s="36">
        <f t="shared" si="39"/>
        <v>0</v>
      </c>
      <c r="U280">
        <f>MATCH($A280&amp;U$6,'All applic'!$A$7:$A$59080,0)</f>
        <v>69</v>
      </c>
      <c r="V280">
        <f>MATCH($A280&amp;V$6,'All applic'!$A$7:$A$59080,0)</f>
        <v>70</v>
      </c>
      <c r="W280">
        <f>MATCH($A280&amp;W$6,'All applic'!$A$7:$A$59080,0)</f>
        <v>72</v>
      </c>
      <c r="X280">
        <f>MATCH($A280&amp;X$6,'All applic'!$A$7:$A$59080,0)</f>
        <v>71</v>
      </c>
      <c r="Y280">
        <f>MATCH($A280&amp;Y$6,'All applic'!$A$7:$A$59080,0)</f>
        <v>69</v>
      </c>
      <c r="Z280">
        <f>MATCH($A280&amp;Z$6,'All applic'!$A$7:$A$59080,0)</f>
        <v>72</v>
      </c>
      <c r="AB280" s="28">
        <f>INDEX('All applic'!$H$7:$H$59080,U280)</f>
        <v>1.048</v>
      </c>
      <c r="AC280" s="28">
        <f>INDEX('All applic'!$H$7:$H$59080,V280)</f>
        <v>0.74199999999999999</v>
      </c>
      <c r="AD280" s="28">
        <f>INDEX('All applic'!$H$7:$H$59080,W280)</f>
        <v>0.98</v>
      </c>
      <c r="AE280" s="28">
        <f>INDEX('All applic'!$H$7:$H$59080,X280)</f>
        <v>0.54</v>
      </c>
      <c r="AF280" s="28">
        <f>INDEX('All applic'!$H$7:$H$59080,Y280)</f>
        <v>1.048</v>
      </c>
      <c r="AG280" s="28">
        <f>INDEX('All applic'!$H$7:$H$59080,Z280)</f>
        <v>0.98</v>
      </c>
      <c r="AH280" s="28"/>
      <c r="AI280" s="28">
        <f>INDEX('All applic'!$I$7:$I$59080,U280)</f>
        <v>1.9024390243902438</v>
      </c>
      <c r="AJ280" s="28">
        <f>INDEX('All applic'!$I$7:$I$59080,V280)</f>
        <v>1.8048780487804876</v>
      </c>
      <c r="AK280" s="28">
        <f>INDEX('All applic'!$I$7:$I$59080,W280)</f>
        <v>1</v>
      </c>
      <c r="AL280" s="28">
        <f>INDEX('All applic'!$I$7:$I$59080,X280)</f>
        <v>1</v>
      </c>
      <c r="AM280" s="28">
        <f>INDEX('All applic'!$I$7:$I$59080,Y280)</f>
        <v>1.9024390243902438</v>
      </c>
      <c r="AN280" s="28">
        <f>INDEX('All applic'!$I$7:$I$59080,Z280)</f>
        <v>1</v>
      </c>
      <c r="AP280">
        <f>INDEX('All applic'!$J$7:$J$59080,U280)</f>
        <v>-3.4130000000000001E-2</v>
      </c>
      <c r="AQ280">
        <v>0</v>
      </c>
      <c r="AR280">
        <f>INDEX('All applic'!$J$7:$J$59080,W280)</f>
        <v>-3.4130000000000001E-2</v>
      </c>
      <c r="AS280">
        <v>0</v>
      </c>
      <c r="AT280">
        <v>0</v>
      </c>
      <c r="AU280">
        <v>0</v>
      </c>
    </row>
    <row r="281" spans="1:47" x14ac:dyDescent="0.25">
      <c r="A281" t="str">
        <f t="shared" si="40"/>
        <v>CFLSFm1985CZ03</v>
      </c>
      <c r="B281" t="str">
        <f t="shared" si="41"/>
        <v>CFLSDGSFmCZ031985</v>
      </c>
      <c r="C281" t="s">
        <v>118</v>
      </c>
      <c r="D281" t="s">
        <v>131</v>
      </c>
      <c r="E281" t="s">
        <v>1649</v>
      </c>
      <c r="F281" s="89" t="s">
        <v>67</v>
      </c>
      <c r="G281" t="s">
        <v>102</v>
      </c>
      <c r="H281" t="s">
        <v>1662</v>
      </c>
      <c r="I281" s="34">
        <f t="shared" si="36"/>
        <v>0</v>
      </c>
      <c r="J281" s="34">
        <f t="shared" si="37"/>
        <v>0</v>
      </c>
      <c r="K281" s="34">
        <f t="shared" si="38"/>
        <v>0</v>
      </c>
      <c r="M281" s="36">
        <f>VLOOKUP("HV_"&amp;$D281&amp;$E281&amp;VLOOKUP($F281,key!$L$3:$M$13,2,FALSE)&amp;$G281&amp;M$6,'HVAC wts'!$H$7:$R$13254,11,FALSE)</f>
        <v>0</v>
      </c>
      <c r="N281" s="36">
        <f>VLOOKUP("HV_"&amp;$D281&amp;$E281&amp;VLOOKUP($F281,key!$L$3:$M$13,2,FALSE)&amp;$G281&amp;N$6,'HVAC wts'!$H$7:$R$13254,11,FALSE)</f>
        <v>0</v>
      </c>
      <c r="O281" s="36">
        <f>VLOOKUP("HV_"&amp;$D281&amp;$E281&amp;VLOOKUP($F281,key!$L$3:$M$13,2,FALSE)&amp;$G281&amp;O$6,'HVAC wts'!$H$7:$R$13254,11,FALSE)</f>
        <v>0</v>
      </c>
      <c r="P281" s="36">
        <f>VLOOKUP("HV_"&amp;$D281&amp;$E281&amp;VLOOKUP($F281,key!$L$3:$M$13,2,FALSE)&amp;$G281&amp;P$6,'HVAC wts'!$H$7:$R$13254,11,FALSE)</f>
        <v>0</v>
      </c>
      <c r="Q281" s="36">
        <f>VLOOKUP("HV_"&amp;$D281&amp;$E281&amp;VLOOKUP($F281,key!$L$3:$M$13,2,FALSE)&amp;$G281&amp;Q$6,'HVAC wts'!$H$7:$R$13254,11,FALSE)</f>
        <v>0</v>
      </c>
      <c r="R281" s="36">
        <f>VLOOKUP("HV_"&amp;$D281&amp;$E281&amp;VLOOKUP($F281,key!$L$3:$M$13,2,FALSE)&amp;$G281&amp;R$6,'HVAC wts'!$H$7:$R$13254,11,FALSE)</f>
        <v>0</v>
      </c>
      <c r="S281" s="36">
        <f t="shared" si="39"/>
        <v>0</v>
      </c>
      <c r="U281">
        <f>MATCH($A281&amp;U$6,'All applic'!$A$7:$A$59080,0)</f>
        <v>73</v>
      </c>
      <c r="V281">
        <f>MATCH($A281&amp;V$6,'All applic'!$A$7:$A$59080,0)</f>
        <v>74</v>
      </c>
      <c r="W281">
        <f>MATCH($A281&amp;W$6,'All applic'!$A$7:$A$59080,0)</f>
        <v>76</v>
      </c>
      <c r="X281">
        <f>MATCH($A281&amp;X$6,'All applic'!$A$7:$A$59080,0)</f>
        <v>75</v>
      </c>
      <c r="Y281">
        <f>MATCH($A281&amp;Y$6,'All applic'!$A$7:$A$59080,0)</f>
        <v>73</v>
      </c>
      <c r="Z281">
        <f>MATCH($A281&amp;Z$6,'All applic'!$A$7:$A$59080,0)</f>
        <v>76</v>
      </c>
      <c r="AB281" s="28">
        <f>INDEX('All applic'!$H$7:$H$59080,U281)</f>
        <v>1.004</v>
      </c>
      <c r="AC281" s="28">
        <f>INDEX('All applic'!$H$7:$H$59080,V281)</f>
        <v>0.71799999999999997</v>
      </c>
      <c r="AD281" s="28">
        <f>INDEX('All applic'!$H$7:$H$59080,W281)</f>
        <v>0.97599999999999998</v>
      </c>
      <c r="AE281" s="28">
        <f>INDEX('All applic'!$H$7:$H$59080,X281)</f>
        <v>0.51800000000000002</v>
      </c>
      <c r="AF281" s="28">
        <f>INDEX('All applic'!$H$7:$H$59080,Y281)</f>
        <v>1.004</v>
      </c>
      <c r="AG281" s="28">
        <f>INDEX('All applic'!$H$7:$H$59080,Z281)</f>
        <v>0.97599999999999998</v>
      </c>
      <c r="AH281" s="28"/>
      <c r="AI281" s="28">
        <f>INDEX('All applic'!$I$7:$I$59080,U281)</f>
        <v>2</v>
      </c>
      <c r="AJ281" s="28">
        <f>INDEX('All applic'!$I$7:$I$59080,V281)</f>
        <v>1.9024390243902438</v>
      </c>
      <c r="AK281" s="28">
        <f>INDEX('All applic'!$I$7:$I$59080,W281)</f>
        <v>1</v>
      </c>
      <c r="AL281" s="28">
        <f>INDEX('All applic'!$I$7:$I$59080,X281)</f>
        <v>1</v>
      </c>
      <c r="AM281" s="28">
        <f>INDEX('All applic'!$I$7:$I$59080,Y281)</f>
        <v>2</v>
      </c>
      <c r="AN281" s="28">
        <f>INDEX('All applic'!$I$7:$I$59080,Z281)</f>
        <v>1</v>
      </c>
      <c r="AP281">
        <f>INDEX('All applic'!$J$7:$J$59080,U281)</f>
        <v>-3.4130000000000001E-2</v>
      </c>
      <c r="AQ281">
        <v>0</v>
      </c>
      <c r="AR281">
        <f>INDEX('All applic'!$J$7:$J$59080,W281)</f>
        <v>-3.4130000000000001E-2</v>
      </c>
      <c r="AS281">
        <v>0</v>
      </c>
      <c r="AT281">
        <v>0</v>
      </c>
      <c r="AU281">
        <v>0</v>
      </c>
    </row>
    <row r="282" spans="1:47" x14ac:dyDescent="0.25">
      <c r="A282" t="str">
        <f t="shared" si="40"/>
        <v>CFLSFm1985CZ04</v>
      </c>
      <c r="B282" t="str">
        <f t="shared" si="41"/>
        <v>CFLSDGSFmCZ041985</v>
      </c>
      <c r="C282" t="s">
        <v>118</v>
      </c>
      <c r="D282" t="s">
        <v>131</v>
      </c>
      <c r="E282" t="s">
        <v>1649</v>
      </c>
      <c r="F282" s="89" t="s">
        <v>67</v>
      </c>
      <c r="G282" t="s">
        <v>103</v>
      </c>
      <c r="H282" t="s">
        <v>1662</v>
      </c>
      <c r="I282" s="34">
        <f t="shared" si="36"/>
        <v>0</v>
      </c>
      <c r="J282" s="34">
        <f t="shared" si="37"/>
        <v>0</v>
      </c>
      <c r="K282" s="34">
        <f t="shared" si="38"/>
        <v>0</v>
      </c>
      <c r="M282" s="36">
        <f>VLOOKUP("HV_"&amp;$D282&amp;$E282&amp;VLOOKUP($F282,key!$L$3:$M$13,2,FALSE)&amp;$G282&amp;M$6,'HVAC wts'!$H$7:$R$13254,11,FALSE)</f>
        <v>0</v>
      </c>
      <c r="N282" s="36">
        <f>VLOOKUP("HV_"&amp;$D282&amp;$E282&amp;VLOOKUP($F282,key!$L$3:$M$13,2,FALSE)&amp;$G282&amp;N$6,'HVAC wts'!$H$7:$R$13254,11,FALSE)</f>
        <v>0</v>
      </c>
      <c r="O282" s="36">
        <f>VLOOKUP("HV_"&amp;$D282&amp;$E282&amp;VLOOKUP($F282,key!$L$3:$M$13,2,FALSE)&amp;$G282&amp;O$6,'HVAC wts'!$H$7:$R$13254,11,FALSE)</f>
        <v>0</v>
      </c>
      <c r="P282" s="36">
        <f>VLOOKUP("HV_"&amp;$D282&amp;$E282&amp;VLOOKUP($F282,key!$L$3:$M$13,2,FALSE)&amp;$G282&amp;P$6,'HVAC wts'!$H$7:$R$13254,11,FALSE)</f>
        <v>0</v>
      </c>
      <c r="Q282" s="36">
        <f>VLOOKUP("HV_"&amp;$D282&amp;$E282&amp;VLOOKUP($F282,key!$L$3:$M$13,2,FALSE)&amp;$G282&amp;Q$6,'HVAC wts'!$H$7:$R$13254,11,FALSE)</f>
        <v>0</v>
      </c>
      <c r="R282" s="36">
        <f>VLOOKUP("HV_"&amp;$D282&amp;$E282&amp;VLOOKUP($F282,key!$L$3:$M$13,2,FALSE)&amp;$G282&amp;R$6,'HVAC wts'!$H$7:$R$13254,11,FALSE)</f>
        <v>0</v>
      </c>
      <c r="S282" s="36">
        <f t="shared" si="39"/>
        <v>0</v>
      </c>
      <c r="U282">
        <f>MATCH($A282&amp;U$6,'All applic'!$A$7:$A$59080,0)</f>
        <v>77</v>
      </c>
      <c r="V282">
        <f>MATCH($A282&amp;V$6,'All applic'!$A$7:$A$59080,0)</f>
        <v>78</v>
      </c>
      <c r="W282">
        <f>MATCH($A282&amp;W$6,'All applic'!$A$7:$A$59080,0)</f>
        <v>80</v>
      </c>
      <c r="X282">
        <f>MATCH($A282&amp;X$6,'All applic'!$A$7:$A$59080,0)</f>
        <v>79</v>
      </c>
      <c r="Y282">
        <f>MATCH($A282&amp;Y$6,'All applic'!$A$7:$A$59080,0)</f>
        <v>77</v>
      </c>
      <c r="Z282">
        <f>MATCH($A282&amp;Z$6,'All applic'!$A$7:$A$59080,0)</f>
        <v>80</v>
      </c>
      <c r="AB282" s="28">
        <f>INDEX('All applic'!$H$7:$H$59080,U282)</f>
        <v>1.0760000000000001</v>
      </c>
      <c r="AC282" s="28">
        <f>INDEX('All applic'!$H$7:$H$59080,V282)</f>
        <v>0.80400000000000005</v>
      </c>
      <c r="AD282" s="28">
        <f>INDEX('All applic'!$H$7:$H$59080,W282)</f>
        <v>0.98399999999999999</v>
      </c>
      <c r="AE282" s="28">
        <f>INDEX('All applic'!$H$7:$H$59080,X282)</f>
        <v>0.61799999999999999</v>
      </c>
      <c r="AF282" s="28">
        <f>INDEX('All applic'!$H$7:$H$59080,Y282)</f>
        <v>1.0760000000000001</v>
      </c>
      <c r="AG282" s="28">
        <f>INDEX('All applic'!$H$7:$H$59080,Z282)</f>
        <v>0.98399999999999999</v>
      </c>
      <c r="AH282" s="28"/>
      <c r="AI282" s="28">
        <f>INDEX('All applic'!$I$7:$I$59080,U282)</f>
        <v>2</v>
      </c>
      <c r="AJ282" s="28">
        <f>INDEX('All applic'!$I$7:$I$59080,V282)</f>
        <v>2</v>
      </c>
      <c r="AK282" s="28">
        <f>INDEX('All applic'!$I$7:$I$59080,W282)</f>
        <v>1</v>
      </c>
      <c r="AL282" s="28">
        <f>INDEX('All applic'!$I$7:$I$59080,X282)</f>
        <v>1</v>
      </c>
      <c r="AM282" s="28">
        <f>INDEX('All applic'!$I$7:$I$59080,Y282)</f>
        <v>2</v>
      </c>
      <c r="AN282" s="28">
        <f>INDEX('All applic'!$I$7:$I$59080,Z282)</f>
        <v>1</v>
      </c>
      <c r="AP282">
        <f>INDEX('All applic'!$J$7:$J$59080,U282)</f>
        <v>-3.1399999999999997E-2</v>
      </c>
      <c r="AQ282">
        <v>0</v>
      </c>
      <c r="AR282">
        <f>INDEX('All applic'!$J$7:$J$59080,W282)</f>
        <v>-3.2000000000000001E-2</v>
      </c>
      <c r="AS282">
        <v>0</v>
      </c>
      <c r="AT282">
        <v>0</v>
      </c>
      <c r="AU282">
        <v>0</v>
      </c>
    </row>
    <row r="283" spans="1:47" x14ac:dyDescent="0.25">
      <c r="A283" t="str">
        <f t="shared" si="40"/>
        <v>CFLSFm1985CZ05</v>
      </c>
      <c r="B283" t="str">
        <f t="shared" si="41"/>
        <v>CFLSDGSFmCZ051985</v>
      </c>
      <c r="C283" t="s">
        <v>118</v>
      </c>
      <c r="D283" t="s">
        <v>131</v>
      </c>
      <c r="E283" t="s">
        <v>1649</v>
      </c>
      <c r="F283" s="89" t="s">
        <v>67</v>
      </c>
      <c r="G283" t="s">
        <v>104</v>
      </c>
      <c r="H283" t="s">
        <v>1662</v>
      </c>
      <c r="I283" s="34">
        <f t="shared" si="36"/>
        <v>0</v>
      </c>
      <c r="J283" s="34">
        <f t="shared" si="37"/>
        <v>0</v>
      </c>
      <c r="K283" s="34">
        <f t="shared" si="38"/>
        <v>0</v>
      </c>
      <c r="M283" s="36">
        <f>VLOOKUP("HV_"&amp;$D283&amp;$E283&amp;VLOOKUP($F283,key!$L$3:$M$13,2,FALSE)&amp;$G283&amp;M$6,'HVAC wts'!$H$7:$R$13254,11,FALSE)</f>
        <v>0</v>
      </c>
      <c r="N283" s="36">
        <f>VLOOKUP("HV_"&amp;$D283&amp;$E283&amp;VLOOKUP($F283,key!$L$3:$M$13,2,FALSE)&amp;$G283&amp;N$6,'HVAC wts'!$H$7:$R$13254,11,FALSE)</f>
        <v>0</v>
      </c>
      <c r="O283" s="36">
        <f>VLOOKUP("HV_"&amp;$D283&amp;$E283&amp;VLOOKUP($F283,key!$L$3:$M$13,2,FALSE)&amp;$G283&amp;O$6,'HVAC wts'!$H$7:$R$13254,11,FALSE)</f>
        <v>0</v>
      </c>
      <c r="P283" s="36">
        <f>VLOOKUP("HV_"&amp;$D283&amp;$E283&amp;VLOOKUP($F283,key!$L$3:$M$13,2,FALSE)&amp;$G283&amp;P$6,'HVAC wts'!$H$7:$R$13254,11,FALSE)</f>
        <v>0</v>
      </c>
      <c r="Q283" s="36">
        <f>VLOOKUP("HV_"&amp;$D283&amp;$E283&amp;VLOOKUP($F283,key!$L$3:$M$13,2,FALSE)&amp;$G283&amp;Q$6,'HVAC wts'!$H$7:$R$13254,11,FALSE)</f>
        <v>0</v>
      </c>
      <c r="R283" s="36">
        <f>VLOOKUP("HV_"&amp;$D283&amp;$E283&amp;VLOOKUP($F283,key!$L$3:$M$13,2,FALSE)&amp;$G283&amp;R$6,'HVAC wts'!$H$7:$R$13254,11,FALSE)</f>
        <v>0</v>
      </c>
      <c r="S283" s="36">
        <f t="shared" si="39"/>
        <v>0</v>
      </c>
      <c r="U283">
        <f>MATCH($A283&amp;U$6,'All applic'!$A$7:$A$59080,0)</f>
        <v>81</v>
      </c>
      <c r="V283">
        <f>MATCH($A283&amp;V$6,'All applic'!$A$7:$A$59080,0)</f>
        <v>82</v>
      </c>
      <c r="W283">
        <f>MATCH($A283&amp;W$6,'All applic'!$A$7:$A$59080,0)</f>
        <v>84</v>
      </c>
      <c r="X283">
        <f>MATCH($A283&amp;X$6,'All applic'!$A$7:$A$59080,0)</f>
        <v>83</v>
      </c>
      <c r="Y283">
        <f>MATCH($A283&amp;Y$6,'All applic'!$A$7:$A$59080,0)</f>
        <v>81</v>
      </c>
      <c r="Z283">
        <f>MATCH($A283&amp;Z$6,'All applic'!$A$7:$A$59080,0)</f>
        <v>84</v>
      </c>
      <c r="AB283" s="28">
        <f>INDEX('All applic'!$H$7:$H$59080,U283)</f>
        <v>1</v>
      </c>
      <c r="AC283" s="28">
        <f>INDEX('All applic'!$H$7:$H$59080,V283)</f>
        <v>0.67</v>
      </c>
      <c r="AD283" s="28">
        <f>INDEX('All applic'!$H$7:$H$59080,W283)</f>
        <v>0.97599999999999998</v>
      </c>
      <c r="AE283" s="28">
        <f>INDEX('All applic'!$H$7:$H$59080,X283)</f>
        <v>0.46400000000000002</v>
      </c>
      <c r="AF283" s="28">
        <f>INDEX('All applic'!$H$7:$H$59080,Y283)</f>
        <v>1</v>
      </c>
      <c r="AG283" s="28">
        <f>INDEX('All applic'!$H$7:$H$59080,Z283)</f>
        <v>0.97599999999999998</v>
      </c>
      <c r="AH283" s="28"/>
      <c r="AI283" s="28">
        <f>INDEX('All applic'!$I$7:$I$59080,U283)</f>
        <v>2</v>
      </c>
      <c r="AJ283" s="28">
        <f>INDEX('All applic'!$I$7:$I$59080,V283)</f>
        <v>2</v>
      </c>
      <c r="AK283" s="28">
        <f>INDEX('All applic'!$I$7:$I$59080,W283)</f>
        <v>1</v>
      </c>
      <c r="AL283" s="28">
        <f>INDEX('All applic'!$I$7:$I$59080,X283)</f>
        <v>1</v>
      </c>
      <c r="AM283" s="28">
        <f>INDEX('All applic'!$I$7:$I$59080,Y283)</f>
        <v>2</v>
      </c>
      <c r="AN283" s="28">
        <f>INDEX('All applic'!$I$7:$I$59080,Z283)</f>
        <v>1</v>
      </c>
      <c r="AP283">
        <f>INDEX('All applic'!$J$7:$J$59080,U283)</f>
        <v>-3.4130000000000001E-2</v>
      </c>
      <c r="AQ283">
        <v>0</v>
      </c>
      <c r="AR283">
        <f>INDEX('All applic'!$J$7:$J$59080,W283)</f>
        <v>-3.4130000000000001E-2</v>
      </c>
      <c r="AS283">
        <v>0</v>
      </c>
      <c r="AT283">
        <v>0</v>
      </c>
      <c r="AU283">
        <v>0</v>
      </c>
    </row>
    <row r="284" spans="1:47" x14ac:dyDescent="0.25">
      <c r="A284" t="str">
        <f t="shared" si="40"/>
        <v>CFLSFm1985CZ06</v>
      </c>
      <c r="B284" t="str">
        <f t="shared" si="41"/>
        <v>CFLSDGSFmCZ061985</v>
      </c>
      <c r="C284" t="s">
        <v>118</v>
      </c>
      <c r="D284" t="s">
        <v>131</v>
      </c>
      <c r="E284" t="s">
        <v>1649</v>
      </c>
      <c r="F284" s="89" t="s">
        <v>67</v>
      </c>
      <c r="G284" t="s">
        <v>105</v>
      </c>
      <c r="H284" t="s">
        <v>1662</v>
      </c>
      <c r="I284" s="34">
        <f t="shared" si="36"/>
        <v>1.0148244526060886</v>
      </c>
      <c r="J284" s="34">
        <f t="shared" si="37"/>
        <v>1.505312346504164</v>
      </c>
      <c r="K284" s="34">
        <f t="shared" si="38"/>
        <v>-2.240825713787873E-2</v>
      </c>
      <c r="M284" s="36">
        <f>VLOOKUP("HV_"&amp;$D284&amp;$E284&amp;VLOOKUP($F284,key!$L$3:$M$13,2,FALSE)&amp;$G284&amp;M$6,'HVAC wts'!$H$7:$R$13254,11,FALSE)</f>
        <v>28753.7088</v>
      </c>
      <c r="N284" s="36">
        <f>VLOOKUP("HV_"&amp;$D284&amp;$E284&amp;VLOOKUP($F284,key!$L$3:$M$13,2,FALSE)&amp;$G284&amp;N$6,'HVAC wts'!$H$7:$R$13254,11,FALSE)</f>
        <v>1652.5120000000002</v>
      </c>
      <c r="O284" s="36">
        <f>VLOOKUP("HV_"&amp;$D284&amp;$E284&amp;VLOOKUP($F284,key!$L$3:$M$13,2,FALSE)&amp;$G284&amp;O$6,'HVAC wts'!$H$7:$R$13254,11,FALSE)</f>
        <v>28213.221300000001</v>
      </c>
      <c r="P284" s="36">
        <f>VLOOKUP("HV_"&amp;$D284&amp;$E284&amp;VLOOKUP($F284,key!$L$3:$M$13,2,FALSE)&amp;$G284&amp;P$6,'HVAC wts'!$H$7:$R$13254,11,FALSE)</f>
        <v>1621.4495000000002</v>
      </c>
      <c r="Q284" s="36">
        <f>VLOOKUP("HV_"&amp;$D284&amp;$E284&amp;VLOOKUP($F284,key!$L$3:$M$13,2,FALSE)&amp;$G284&amp;Q$6,'HVAC wts'!$H$7:$R$13254,11,FALSE)</f>
        <v>2313.5167999999999</v>
      </c>
      <c r="R284" s="36">
        <f>VLOOKUP("HV_"&amp;$D284&amp;$E284&amp;VLOOKUP($F284,key!$L$3:$M$13,2,FALSE)&amp;$G284&amp;R$6,'HVAC wts'!$H$7:$R$13254,11,FALSE)</f>
        <v>2270.0293000000001</v>
      </c>
      <c r="S284" s="36">
        <f t="shared" si="39"/>
        <v>64824.437700000002</v>
      </c>
      <c r="U284">
        <f>MATCH($A284&amp;U$6,'All applic'!$A$7:$A$59080,0)</f>
        <v>85</v>
      </c>
      <c r="V284">
        <f>MATCH($A284&amp;V$6,'All applic'!$A$7:$A$59080,0)</f>
        <v>86</v>
      </c>
      <c r="W284">
        <f>MATCH($A284&amp;W$6,'All applic'!$A$7:$A$59080,0)</f>
        <v>88</v>
      </c>
      <c r="X284">
        <f>MATCH($A284&amp;X$6,'All applic'!$A$7:$A$59080,0)</f>
        <v>87</v>
      </c>
      <c r="Y284">
        <f>MATCH($A284&amp;Y$6,'All applic'!$A$7:$A$59080,0)</f>
        <v>85</v>
      </c>
      <c r="Z284">
        <f>MATCH($A284&amp;Z$6,'All applic'!$A$7:$A$59080,0)</f>
        <v>88</v>
      </c>
      <c r="AB284" s="28">
        <f>INDEX('All applic'!$H$7:$H$59080,U284)</f>
        <v>1.0660000000000001</v>
      </c>
      <c r="AC284" s="28">
        <f>INDEX('All applic'!$H$7:$H$59080,V284)</f>
        <v>0.88</v>
      </c>
      <c r="AD284" s="28">
        <f>INDEX('All applic'!$H$7:$H$59080,W284)</f>
        <v>0.98799999999999999</v>
      </c>
      <c r="AE284" s="28">
        <f>INDEX('All applic'!$H$7:$H$59080,X284)</f>
        <v>0.67600000000000005</v>
      </c>
      <c r="AF284" s="28">
        <f>INDEX('All applic'!$H$7:$H$59080,Y284)</f>
        <v>1.0660000000000001</v>
      </c>
      <c r="AG284" s="28">
        <f>INDEX('All applic'!$H$7:$H$59080,Z284)</f>
        <v>0.98799999999999999</v>
      </c>
      <c r="AH284" s="28"/>
      <c r="AI284" s="28">
        <f>INDEX('All applic'!$I$7:$I$59080,U284)</f>
        <v>2</v>
      </c>
      <c r="AJ284" s="28">
        <f>INDEX('All applic'!$I$7:$I$59080,V284)</f>
        <v>2</v>
      </c>
      <c r="AK284" s="28">
        <f>INDEX('All applic'!$I$7:$I$59080,W284)</f>
        <v>1</v>
      </c>
      <c r="AL284" s="28">
        <f>INDEX('All applic'!$I$7:$I$59080,X284)</f>
        <v>1.0227272727272727</v>
      </c>
      <c r="AM284" s="28">
        <f>INDEX('All applic'!$I$7:$I$59080,Y284)</f>
        <v>2</v>
      </c>
      <c r="AN284" s="28">
        <f>INDEX('All applic'!$I$7:$I$59080,Z284)</f>
        <v>1</v>
      </c>
      <c r="AP284">
        <f>INDEX('All applic'!$J$7:$J$59080,U284)</f>
        <v>-2.5399999999999999E-2</v>
      </c>
      <c r="AQ284">
        <v>0</v>
      </c>
      <c r="AR284">
        <f>INDEX('All applic'!$J$7:$J$59080,W284)</f>
        <v>-2.5600000000000001E-2</v>
      </c>
      <c r="AS284">
        <v>0</v>
      </c>
      <c r="AT284">
        <v>0</v>
      </c>
      <c r="AU284">
        <v>0</v>
      </c>
    </row>
    <row r="285" spans="1:47" x14ac:dyDescent="0.25">
      <c r="A285" t="str">
        <f t="shared" si="40"/>
        <v>CFLSFm1985CZ07</v>
      </c>
      <c r="B285" t="str">
        <f t="shared" si="41"/>
        <v>CFLSDGSFmCZ071985</v>
      </c>
      <c r="C285" t="s">
        <v>118</v>
      </c>
      <c r="D285" t="s">
        <v>131</v>
      </c>
      <c r="E285" t="s">
        <v>1649</v>
      </c>
      <c r="F285" s="89" t="s">
        <v>67</v>
      </c>
      <c r="G285" t="s">
        <v>106</v>
      </c>
      <c r="H285" t="s">
        <v>1662</v>
      </c>
      <c r="I285" s="34">
        <f t="shared" si="36"/>
        <v>1.0071855155102589</v>
      </c>
      <c r="J285" s="34">
        <f t="shared" si="37"/>
        <v>1.3320379194136747</v>
      </c>
      <c r="K285" s="34">
        <f t="shared" si="38"/>
        <v>-2.0100583427521541E-2</v>
      </c>
      <c r="M285" s="36">
        <f>VLOOKUP("HV_"&amp;$D285&amp;$E285&amp;VLOOKUP($F285,key!$L$3:$M$13,2,FALSE)&amp;$G285&amp;M$6,'HVAC wts'!$H$7:$R$13254,11,FALSE)</f>
        <v>111659.8803</v>
      </c>
      <c r="N285" s="36">
        <f>VLOOKUP("HV_"&amp;$D285&amp;$E285&amp;VLOOKUP($F285,key!$L$3:$M$13,2,FALSE)&amp;$G285&amp;N$6,'HVAC wts'!$H$7:$R$13254,11,FALSE)</f>
        <v>6417.2345000000014</v>
      </c>
      <c r="O285" s="36">
        <f>VLOOKUP("HV_"&amp;$D285&amp;$E285&amp;VLOOKUP($F285,key!$L$3:$M$13,2,FALSE)&amp;$G285&amp;O$6,'HVAC wts'!$H$7:$R$13254,11,FALSE)</f>
        <v>240240.06000000003</v>
      </c>
      <c r="P285" s="36">
        <f>VLOOKUP("HV_"&amp;$D285&amp;$E285&amp;VLOOKUP($F285,key!$L$3:$M$13,2,FALSE)&amp;$G285&amp;P$6,'HVAC wts'!$H$7:$R$13254,11,FALSE)</f>
        <v>13806.900000000003</v>
      </c>
      <c r="Q285" s="36">
        <f>VLOOKUP("HV_"&amp;$D285&amp;$E285&amp;VLOOKUP($F285,key!$L$3:$M$13,2,FALSE)&amp;$G285&amp;Q$6,'HVAC wts'!$H$7:$R$13254,11,FALSE)</f>
        <v>8984.1283000000003</v>
      </c>
      <c r="R285" s="36">
        <f>VLOOKUP("HV_"&amp;$D285&amp;$E285&amp;VLOOKUP($F285,key!$L$3:$M$13,2,FALSE)&amp;$G285&amp;R$6,'HVAC wts'!$H$7:$R$13254,11,FALSE)</f>
        <v>19329.66</v>
      </c>
      <c r="S285" s="36">
        <f t="shared" si="39"/>
        <v>400437.86310000002</v>
      </c>
      <c r="U285">
        <f>MATCH($A285&amp;U$6,'All applic'!$A$7:$A$59080,0)</f>
        <v>89</v>
      </c>
      <c r="V285">
        <f>MATCH($A285&amp;V$6,'All applic'!$A$7:$A$59080,0)</f>
        <v>90</v>
      </c>
      <c r="W285">
        <f>MATCH($A285&amp;W$6,'All applic'!$A$7:$A$59080,0)</f>
        <v>92</v>
      </c>
      <c r="X285">
        <f>MATCH($A285&amp;X$6,'All applic'!$A$7:$A$59080,0)</f>
        <v>91</v>
      </c>
      <c r="Y285">
        <f>MATCH($A285&amp;Y$6,'All applic'!$A$7:$A$59080,0)</f>
        <v>89</v>
      </c>
      <c r="Z285">
        <f>MATCH($A285&amp;Z$6,'All applic'!$A$7:$A$59080,0)</f>
        <v>92</v>
      </c>
      <c r="AB285" s="28">
        <f>INDEX('All applic'!$H$7:$H$59080,U285)</f>
        <v>1.0820000000000001</v>
      </c>
      <c r="AC285" s="28">
        <f>INDEX('All applic'!$H$7:$H$59080,V285)</f>
        <v>0.91800000000000004</v>
      </c>
      <c r="AD285" s="28">
        <f>INDEX('All applic'!$H$7:$H$59080,W285)</f>
        <v>0.99</v>
      </c>
      <c r="AE285" s="28">
        <f>INDEX('All applic'!$H$7:$H$59080,X285)</f>
        <v>0.71799999999999997</v>
      </c>
      <c r="AF285" s="28">
        <f>INDEX('All applic'!$H$7:$H$59080,Y285)</f>
        <v>1.0820000000000001</v>
      </c>
      <c r="AG285" s="28">
        <f>INDEX('All applic'!$H$7:$H$59080,Z285)</f>
        <v>0.99</v>
      </c>
      <c r="AH285" s="28"/>
      <c r="AI285" s="28">
        <f>INDEX('All applic'!$I$7:$I$59080,U285)</f>
        <v>2</v>
      </c>
      <c r="AJ285" s="28">
        <f>INDEX('All applic'!$I$7:$I$59080,V285)</f>
        <v>2</v>
      </c>
      <c r="AK285" s="28">
        <f>INDEX('All applic'!$I$7:$I$59080,W285)</f>
        <v>1.0227272727272727</v>
      </c>
      <c r="AL285" s="28">
        <f>INDEX('All applic'!$I$7:$I$59080,X285)</f>
        <v>1</v>
      </c>
      <c r="AM285" s="28">
        <f>INDEX('All applic'!$I$7:$I$59080,Y285)</f>
        <v>2</v>
      </c>
      <c r="AN285" s="28">
        <f>INDEX('All applic'!$I$7:$I$59080,Z285)</f>
        <v>1.0227272727272727</v>
      </c>
      <c r="AP285">
        <f>INDEX('All applic'!$J$7:$J$59080,U285)</f>
        <v>-2.2600000000000002E-2</v>
      </c>
      <c r="AQ285">
        <v>0</v>
      </c>
      <c r="AR285">
        <f>INDEX('All applic'!$J$7:$J$59080,W285)</f>
        <v>-2.3E-2</v>
      </c>
      <c r="AS285">
        <v>0</v>
      </c>
      <c r="AT285">
        <v>0</v>
      </c>
      <c r="AU285">
        <v>0</v>
      </c>
    </row>
    <row r="286" spans="1:47" x14ac:dyDescent="0.25">
      <c r="A286" t="str">
        <f t="shared" si="40"/>
        <v>CFLSFm1985CZ08</v>
      </c>
      <c r="B286" t="str">
        <f t="shared" si="41"/>
        <v>CFLSDGSFmCZ081985</v>
      </c>
      <c r="C286" t="s">
        <v>118</v>
      </c>
      <c r="D286" t="s">
        <v>131</v>
      </c>
      <c r="E286" t="s">
        <v>1649</v>
      </c>
      <c r="F286" s="89" t="s">
        <v>67</v>
      </c>
      <c r="G286" t="s">
        <v>107</v>
      </c>
      <c r="H286" t="s">
        <v>1662</v>
      </c>
      <c r="I286" s="34">
        <f t="shared" si="36"/>
        <v>1.0856064930001772</v>
      </c>
      <c r="J286" s="34">
        <f t="shared" si="37"/>
        <v>1.5462176296147587</v>
      </c>
      <c r="K286" s="34">
        <f t="shared" si="38"/>
        <v>-1.9557354271459534E-2</v>
      </c>
      <c r="M286" s="36">
        <f>VLOOKUP("HV_"&amp;$D286&amp;$E286&amp;VLOOKUP($F286,key!$L$3:$M$13,2,FALSE)&amp;$G286&amp;M$6,'HVAC wts'!$H$7:$R$13254,11,FALSE)</f>
        <v>6395.7963</v>
      </c>
      <c r="N286" s="36">
        <f>VLOOKUP("HV_"&amp;$D286&amp;$E286&amp;VLOOKUP($F286,key!$L$3:$M$13,2,FALSE)&amp;$G286&amp;N$6,'HVAC wts'!$H$7:$R$13254,11,FALSE)</f>
        <v>367.5745</v>
      </c>
      <c r="O286" s="36">
        <f>VLOOKUP("HV_"&amp;$D286&amp;$E286&amp;VLOOKUP($F286,key!$L$3:$M$13,2,FALSE)&amp;$G286&amp;O$6,'HVAC wts'!$H$7:$R$13254,11,FALSE)</f>
        <v>1017.9087000000001</v>
      </c>
      <c r="P286" s="36">
        <f>VLOOKUP("HV_"&amp;$D286&amp;$E286&amp;VLOOKUP($F286,key!$L$3:$M$13,2,FALSE)&amp;$G286&amp;P$6,'HVAC wts'!$H$7:$R$13254,11,FALSE)</f>
        <v>58.500500000000002</v>
      </c>
      <c r="Q286" s="36">
        <f>VLOOKUP("HV_"&amp;$D286&amp;$E286&amp;VLOOKUP($F286,key!$L$3:$M$13,2,FALSE)&amp;$G286&amp;Q$6,'HVAC wts'!$H$7:$R$13254,11,FALSE)</f>
        <v>514.60430000000008</v>
      </c>
      <c r="R286" s="36">
        <f>VLOOKUP("HV_"&amp;$D286&amp;$E286&amp;VLOOKUP($F286,key!$L$3:$M$13,2,FALSE)&amp;$G286&amp;R$6,'HVAC wts'!$H$7:$R$13254,11,FALSE)</f>
        <v>81.900700000000015</v>
      </c>
      <c r="S286" s="36">
        <f t="shared" si="39"/>
        <v>8436.2849999999999</v>
      </c>
      <c r="U286">
        <f>MATCH($A286&amp;U$6,'All applic'!$A$7:$A$59080,0)</f>
        <v>93</v>
      </c>
      <c r="V286">
        <f>MATCH($A286&amp;V$6,'All applic'!$A$7:$A$59080,0)</f>
        <v>94</v>
      </c>
      <c r="W286">
        <f>MATCH($A286&amp;W$6,'All applic'!$A$7:$A$59080,0)</f>
        <v>96</v>
      </c>
      <c r="X286">
        <f>MATCH($A286&amp;X$6,'All applic'!$A$7:$A$59080,0)</f>
        <v>95</v>
      </c>
      <c r="Y286">
        <f>MATCH($A286&amp;Y$6,'All applic'!$A$7:$A$59080,0)</f>
        <v>93</v>
      </c>
      <c r="Z286">
        <f>MATCH($A286&amp;Z$6,'All applic'!$A$7:$A$59080,0)</f>
        <v>96</v>
      </c>
      <c r="AB286" s="28">
        <f>INDEX('All applic'!$H$7:$H$59080,U286)</f>
        <v>1.1100000000000001</v>
      </c>
      <c r="AC286" s="28">
        <f>INDEX('All applic'!$H$7:$H$59080,V286)</f>
        <v>0.96399999999999997</v>
      </c>
      <c r="AD286" s="28">
        <f>INDEX('All applic'!$H$7:$H$59080,W286)</f>
        <v>0.99199999999999999</v>
      </c>
      <c r="AE286" s="28">
        <f>INDEX('All applic'!$H$7:$H$59080,X286)</f>
        <v>0.72799999999999998</v>
      </c>
      <c r="AF286" s="28">
        <f>INDEX('All applic'!$H$7:$H$59080,Y286)</f>
        <v>1.1100000000000001</v>
      </c>
      <c r="AG286" s="28">
        <f>INDEX('All applic'!$H$7:$H$59080,Z286)</f>
        <v>0.99199999999999999</v>
      </c>
      <c r="AH286" s="28"/>
      <c r="AI286" s="28">
        <f>INDEX('All applic'!$I$7:$I$59080,U286)</f>
        <v>1.6136363636363635</v>
      </c>
      <c r="AJ286" s="28">
        <f>INDEX('All applic'!$I$7:$I$59080,V286)</f>
        <v>2</v>
      </c>
      <c r="AK286" s="28">
        <f>INDEX('All applic'!$I$7:$I$59080,W286)</f>
        <v>1</v>
      </c>
      <c r="AL286" s="28">
        <f>INDEX('All applic'!$I$7:$I$59080,X286)</f>
        <v>1</v>
      </c>
      <c r="AM286" s="28">
        <f>INDEX('All applic'!$I$7:$I$59080,Y286)</f>
        <v>1.6136363636363635</v>
      </c>
      <c r="AN286" s="28">
        <f>INDEX('All applic'!$I$7:$I$59080,Z286)</f>
        <v>1</v>
      </c>
      <c r="AP286">
        <f>INDEX('All applic'!$J$7:$J$59080,U286)</f>
        <v>-2.2200000000000001E-2</v>
      </c>
      <c r="AQ286">
        <v>0</v>
      </c>
      <c r="AR286">
        <f>INDEX('All applic'!$J$7:$J$59080,W286)</f>
        <v>-2.2600000000000002E-2</v>
      </c>
      <c r="AS286">
        <v>0</v>
      </c>
      <c r="AT286">
        <v>0</v>
      </c>
      <c r="AU286">
        <v>0</v>
      </c>
    </row>
    <row r="287" spans="1:47" x14ac:dyDescent="0.25">
      <c r="A287" t="str">
        <f t="shared" si="40"/>
        <v>CFLSFm1985CZ09</v>
      </c>
      <c r="B287" t="str">
        <f t="shared" si="41"/>
        <v>CFLSDGSFmCZ091985</v>
      </c>
      <c r="C287" t="s">
        <v>118</v>
      </c>
      <c r="D287" t="s">
        <v>131</v>
      </c>
      <c r="E287" t="s">
        <v>1649</v>
      </c>
      <c r="F287" s="89" t="s">
        <v>67</v>
      </c>
      <c r="G287" t="s">
        <v>108</v>
      </c>
      <c r="H287" t="s">
        <v>1662</v>
      </c>
      <c r="I287" s="34">
        <f t="shared" si="36"/>
        <v>0</v>
      </c>
      <c r="J287" s="34">
        <f t="shared" si="37"/>
        <v>0</v>
      </c>
      <c r="K287" s="34">
        <f t="shared" si="38"/>
        <v>0</v>
      </c>
      <c r="M287" s="36">
        <f>VLOOKUP("HV_"&amp;$D287&amp;$E287&amp;VLOOKUP($F287,key!$L$3:$M$13,2,FALSE)&amp;$G287&amp;M$6,'HVAC wts'!$H$7:$R$13254,11,FALSE)</f>
        <v>0</v>
      </c>
      <c r="N287" s="36">
        <f>VLOOKUP("HV_"&amp;$D287&amp;$E287&amp;VLOOKUP($F287,key!$L$3:$M$13,2,FALSE)&amp;$G287&amp;N$6,'HVAC wts'!$H$7:$R$13254,11,FALSE)</f>
        <v>0</v>
      </c>
      <c r="O287" s="36">
        <f>VLOOKUP("HV_"&amp;$D287&amp;$E287&amp;VLOOKUP($F287,key!$L$3:$M$13,2,FALSE)&amp;$G287&amp;O$6,'HVAC wts'!$H$7:$R$13254,11,FALSE)</f>
        <v>0</v>
      </c>
      <c r="P287" s="36">
        <f>VLOOKUP("HV_"&amp;$D287&amp;$E287&amp;VLOOKUP($F287,key!$L$3:$M$13,2,FALSE)&amp;$G287&amp;P$6,'HVAC wts'!$H$7:$R$13254,11,FALSE)</f>
        <v>0</v>
      </c>
      <c r="Q287" s="36">
        <f>VLOOKUP("HV_"&amp;$D287&amp;$E287&amp;VLOOKUP($F287,key!$L$3:$M$13,2,FALSE)&amp;$G287&amp;Q$6,'HVAC wts'!$H$7:$R$13254,11,FALSE)</f>
        <v>0</v>
      </c>
      <c r="R287" s="36">
        <f>VLOOKUP("HV_"&amp;$D287&amp;$E287&amp;VLOOKUP($F287,key!$L$3:$M$13,2,FALSE)&amp;$G287&amp;R$6,'HVAC wts'!$H$7:$R$13254,11,FALSE)</f>
        <v>0</v>
      </c>
      <c r="S287" s="36">
        <f t="shared" si="39"/>
        <v>0</v>
      </c>
      <c r="U287">
        <f>MATCH($A287&amp;U$6,'All applic'!$A$7:$A$59080,0)</f>
        <v>97</v>
      </c>
      <c r="V287">
        <f>MATCH($A287&amp;V$6,'All applic'!$A$7:$A$59080,0)</f>
        <v>98</v>
      </c>
      <c r="W287">
        <f>MATCH($A287&amp;W$6,'All applic'!$A$7:$A$59080,0)</f>
        <v>100</v>
      </c>
      <c r="X287">
        <f>MATCH($A287&amp;X$6,'All applic'!$A$7:$A$59080,0)</f>
        <v>99</v>
      </c>
      <c r="Y287">
        <f>MATCH($A287&amp;Y$6,'All applic'!$A$7:$A$59080,0)</f>
        <v>97</v>
      </c>
      <c r="Z287">
        <f>MATCH($A287&amp;Z$6,'All applic'!$A$7:$A$59080,0)</f>
        <v>100</v>
      </c>
      <c r="AB287" s="28">
        <f>INDEX('All applic'!$H$7:$H$59080,U287)</f>
        <v>1.1259999999999999</v>
      </c>
      <c r="AC287" s="28">
        <f>INDEX('All applic'!$H$7:$H$59080,V287)</f>
        <v>0.98</v>
      </c>
      <c r="AD287" s="28">
        <f>INDEX('All applic'!$H$7:$H$59080,W287)</f>
        <v>0.99199999999999999</v>
      </c>
      <c r="AE287" s="28">
        <f>INDEX('All applic'!$H$7:$H$59080,X287)</f>
        <v>0.71399999999999997</v>
      </c>
      <c r="AF287" s="28">
        <f>INDEX('All applic'!$H$7:$H$59080,Y287)</f>
        <v>1.1259999999999999</v>
      </c>
      <c r="AG287" s="28">
        <f>INDEX('All applic'!$H$7:$H$59080,Z287)</f>
        <v>0.99199999999999999</v>
      </c>
      <c r="AH287" s="28"/>
      <c r="AI287" s="28">
        <f>INDEX('All applic'!$I$7:$I$59080,U287)</f>
        <v>1.8409090909090911</v>
      </c>
      <c r="AJ287" s="28">
        <f>INDEX('All applic'!$I$7:$I$59080,V287)</f>
        <v>2</v>
      </c>
      <c r="AK287" s="28">
        <f>INDEX('All applic'!$I$7:$I$59080,W287)</f>
        <v>1</v>
      </c>
      <c r="AL287" s="28">
        <f>INDEX('All applic'!$I$7:$I$59080,X287)</f>
        <v>1.0227272727272727</v>
      </c>
      <c r="AM287" s="28">
        <f>INDEX('All applic'!$I$7:$I$59080,Y287)</f>
        <v>1.8409090909090911</v>
      </c>
      <c r="AN287" s="28">
        <f>INDEX('All applic'!$I$7:$I$59080,Z287)</f>
        <v>1</v>
      </c>
      <c r="AP287">
        <f>INDEX('All applic'!$J$7:$J$59080,U287)</f>
        <v>-2.1999999999999999E-2</v>
      </c>
      <c r="AQ287">
        <v>0</v>
      </c>
      <c r="AR287">
        <f>INDEX('All applic'!$J$7:$J$59080,W287)</f>
        <v>-2.24E-2</v>
      </c>
      <c r="AS287">
        <v>0</v>
      </c>
      <c r="AT287">
        <v>0</v>
      </c>
      <c r="AU287">
        <v>0</v>
      </c>
    </row>
    <row r="288" spans="1:47" x14ac:dyDescent="0.25">
      <c r="A288" t="str">
        <f t="shared" si="40"/>
        <v>CFLSFm1985CZ10</v>
      </c>
      <c r="B288" t="str">
        <f t="shared" si="41"/>
        <v>CFLSDGSFmCZ101985</v>
      </c>
      <c r="C288" t="s">
        <v>118</v>
      </c>
      <c r="D288" t="s">
        <v>131</v>
      </c>
      <c r="E288" t="s">
        <v>1649</v>
      </c>
      <c r="F288" s="89" t="s">
        <v>67</v>
      </c>
      <c r="G288" t="s">
        <v>109</v>
      </c>
      <c r="H288" t="s">
        <v>1662</v>
      </c>
      <c r="I288" s="34">
        <f t="shared" si="36"/>
        <v>1.0751888875544304</v>
      </c>
      <c r="J288" s="34">
        <f t="shared" si="37"/>
        <v>1.7352579659631759</v>
      </c>
      <c r="K288" s="34">
        <f t="shared" si="38"/>
        <v>-2.2943598176151953E-2</v>
      </c>
      <c r="M288" s="36">
        <f>VLOOKUP("HV_"&amp;$D288&amp;$E288&amp;VLOOKUP($F288,key!$L$3:$M$13,2,FALSE)&amp;$G288&amp;M$6,'HVAC wts'!$H$7:$R$13254,11,FALSE)</f>
        <v>119059.0563</v>
      </c>
      <c r="N288" s="36">
        <f>VLOOKUP("HV_"&amp;$D288&amp;$E288&amp;VLOOKUP($F288,key!$L$3:$M$13,2,FALSE)&amp;$G288&amp;N$6,'HVAC wts'!$H$7:$R$13254,11,FALSE)</f>
        <v>6842.4745000000003</v>
      </c>
      <c r="O288" s="36">
        <f>VLOOKUP("HV_"&amp;$D288&amp;$E288&amp;VLOOKUP($F288,key!$L$3:$M$13,2,FALSE)&amp;$G288&amp;O$6,'HVAC wts'!$H$7:$R$13254,11,FALSE)</f>
        <v>44165.454299999998</v>
      </c>
      <c r="P288" s="36">
        <f>VLOOKUP("HV_"&amp;$D288&amp;$E288&amp;VLOOKUP($F288,key!$L$3:$M$13,2,FALSE)&amp;$G288&amp;P$6,'HVAC wts'!$H$7:$R$13254,11,FALSE)</f>
        <v>2538.2444999999998</v>
      </c>
      <c r="Q288" s="36">
        <f>VLOOKUP("HV_"&amp;$D288&amp;$E288&amp;VLOOKUP($F288,key!$L$3:$M$13,2,FALSE)&amp;$G288&amp;Q$6,'HVAC wts'!$H$7:$R$13254,11,FALSE)</f>
        <v>9579.4642999999996</v>
      </c>
      <c r="R288" s="36">
        <f>VLOOKUP("HV_"&amp;$D288&amp;$E288&amp;VLOOKUP($F288,key!$L$3:$M$13,2,FALSE)&amp;$G288&amp;R$6,'HVAC wts'!$H$7:$R$13254,11,FALSE)</f>
        <v>3553.5423000000001</v>
      </c>
      <c r="S288" s="36">
        <f t="shared" si="39"/>
        <v>185738.23619999998</v>
      </c>
      <c r="U288">
        <f>MATCH($A288&amp;U$6,'All applic'!$A$7:$A$59080,0)</f>
        <v>101</v>
      </c>
      <c r="V288">
        <f>MATCH($A288&amp;V$6,'All applic'!$A$7:$A$59080,0)</f>
        <v>102</v>
      </c>
      <c r="W288">
        <f>MATCH($A288&amp;W$6,'All applic'!$A$7:$A$59080,0)</f>
        <v>104</v>
      </c>
      <c r="X288">
        <f>MATCH($A288&amp;X$6,'All applic'!$A$7:$A$59080,0)</f>
        <v>103</v>
      </c>
      <c r="Y288">
        <f>MATCH($A288&amp;Y$6,'All applic'!$A$7:$A$59080,0)</f>
        <v>101</v>
      </c>
      <c r="Z288">
        <f>MATCH($A288&amp;Z$6,'All applic'!$A$7:$A$59080,0)</f>
        <v>104</v>
      </c>
      <c r="AB288" s="28">
        <f>INDEX('All applic'!$H$7:$H$59080,U288)</f>
        <v>1.1220000000000001</v>
      </c>
      <c r="AC288" s="28">
        <f>INDEX('All applic'!$H$7:$H$59080,V288)</f>
        <v>0.94399999999999995</v>
      </c>
      <c r="AD288" s="28">
        <f>INDEX('All applic'!$H$7:$H$59080,W288)</f>
        <v>0.99</v>
      </c>
      <c r="AE288" s="28">
        <f>INDEX('All applic'!$H$7:$H$59080,X288)</f>
        <v>0.65800000000000003</v>
      </c>
      <c r="AF288" s="28">
        <f>INDEX('All applic'!$H$7:$H$59080,Y288)</f>
        <v>1.1220000000000001</v>
      </c>
      <c r="AG288" s="28">
        <f>INDEX('All applic'!$H$7:$H$59080,Z288)</f>
        <v>0.99</v>
      </c>
      <c r="AH288" s="28"/>
      <c r="AI288" s="28">
        <f>INDEX('All applic'!$I$7:$I$59080,U288)</f>
        <v>2</v>
      </c>
      <c r="AJ288" s="28">
        <f>INDEX('All applic'!$I$7:$I$59080,V288)</f>
        <v>2</v>
      </c>
      <c r="AK288" s="28">
        <f>INDEX('All applic'!$I$7:$I$59080,W288)</f>
        <v>1.0227272727272727</v>
      </c>
      <c r="AL288" s="28">
        <f>INDEX('All applic'!$I$7:$I$59080,X288)</f>
        <v>1</v>
      </c>
      <c r="AM288" s="28">
        <f>INDEX('All applic'!$I$7:$I$59080,Y288)</f>
        <v>2</v>
      </c>
      <c r="AN288" s="28">
        <f>INDEX('All applic'!$I$7:$I$59080,Z288)</f>
        <v>1.0227272727272727</v>
      </c>
      <c r="AP288">
        <f>INDEX('All applic'!$J$7:$J$59080,U288)</f>
        <v>-2.5999999999999999E-2</v>
      </c>
      <c r="AQ288">
        <v>0</v>
      </c>
      <c r="AR288">
        <f>INDEX('All applic'!$J$7:$J$59080,W288)</f>
        <v>-2.64E-2</v>
      </c>
      <c r="AS288">
        <v>0</v>
      </c>
      <c r="AT288">
        <v>0</v>
      </c>
      <c r="AU288">
        <v>0</v>
      </c>
    </row>
    <row r="289" spans="1:47" x14ac:dyDescent="0.25">
      <c r="A289" t="str">
        <f t="shared" si="40"/>
        <v>CFLSFm1985CZ11</v>
      </c>
      <c r="B289" t="str">
        <f t="shared" si="41"/>
        <v>CFLSDGSFmCZ111985</v>
      </c>
      <c r="C289" t="s">
        <v>118</v>
      </c>
      <c r="D289" t="s">
        <v>131</v>
      </c>
      <c r="E289" t="s">
        <v>1649</v>
      </c>
      <c r="F289" s="89" t="s">
        <v>67</v>
      </c>
      <c r="G289" t="s">
        <v>110</v>
      </c>
      <c r="H289" t="s">
        <v>1662</v>
      </c>
      <c r="I289" s="34">
        <f t="shared" si="36"/>
        <v>0</v>
      </c>
      <c r="J289" s="34">
        <f t="shared" si="37"/>
        <v>0</v>
      </c>
      <c r="K289" s="34">
        <f t="shared" si="38"/>
        <v>0</v>
      </c>
      <c r="M289" s="36">
        <f>VLOOKUP("HV_"&amp;$D289&amp;$E289&amp;VLOOKUP($F289,key!$L$3:$M$13,2,FALSE)&amp;$G289&amp;M$6,'HVAC wts'!$H$7:$R$13254,11,FALSE)</f>
        <v>0</v>
      </c>
      <c r="N289" s="36">
        <f>VLOOKUP("HV_"&amp;$D289&amp;$E289&amp;VLOOKUP($F289,key!$L$3:$M$13,2,FALSE)&amp;$G289&amp;N$6,'HVAC wts'!$H$7:$R$13254,11,FALSE)</f>
        <v>0</v>
      </c>
      <c r="O289" s="36">
        <f>VLOOKUP("HV_"&amp;$D289&amp;$E289&amp;VLOOKUP($F289,key!$L$3:$M$13,2,FALSE)&amp;$G289&amp;O$6,'HVAC wts'!$H$7:$R$13254,11,FALSE)</f>
        <v>0</v>
      </c>
      <c r="P289" s="36">
        <f>VLOOKUP("HV_"&amp;$D289&amp;$E289&amp;VLOOKUP($F289,key!$L$3:$M$13,2,FALSE)&amp;$G289&amp;P$6,'HVAC wts'!$H$7:$R$13254,11,FALSE)</f>
        <v>0</v>
      </c>
      <c r="Q289" s="36">
        <f>VLOOKUP("HV_"&amp;$D289&amp;$E289&amp;VLOOKUP($F289,key!$L$3:$M$13,2,FALSE)&amp;$G289&amp;Q$6,'HVAC wts'!$H$7:$R$13254,11,FALSE)</f>
        <v>0</v>
      </c>
      <c r="R289" s="36">
        <f>VLOOKUP("HV_"&amp;$D289&amp;$E289&amp;VLOOKUP($F289,key!$L$3:$M$13,2,FALSE)&amp;$G289&amp;R$6,'HVAC wts'!$H$7:$R$13254,11,FALSE)</f>
        <v>0</v>
      </c>
      <c r="S289" s="36">
        <f t="shared" si="39"/>
        <v>0</v>
      </c>
      <c r="U289">
        <f>MATCH($A289&amp;U$6,'All applic'!$A$7:$A$59080,0)</f>
        <v>105</v>
      </c>
      <c r="V289">
        <f>MATCH($A289&amp;V$6,'All applic'!$A$7:$A$59080,0)</f>
        <v>106</v>
      </c>
      <c r="W289">
        <f>MATCH($A289&amp;W$6,'All applic'!$A$7:$A$59080,0)</f>
        <v>108</v>
      </c>
      <c r="X289">
        <f>MATCH($A289&amp;X$6,'All applic'!$A$7:$A$59080,0)</f>
        <v>107</v>
      </c>
      <c r="Y289">
        <f>MATCH($A289&amp;Y$6,'All applic'!$A$7:$A$59080,0)</f>
        <v>105</v>
      </c>
      <c r="Z289">
        <f>MATCH($A289&amp;Z$6,'All applic'!$A$7:$A$59080,0)</f>
        <v>108</v>
      </c>
      <c r="AB289" s="28">
        <f>INDEX('All applic'!$H$7:$H$59080,U289)</f>
        <v>1.1459999999999999</v>
      </c>
      <c r="AC289" s="28">
        <f>INDEX('All applic'!$H$7:$H$59080,V289)</f>
        <v>0.91600000000000004</v>
      </c>
      <c r="AD289" s="28">
        <f>INDEX('All applic'!$H$7:$H$59080,W289)</f>
        <v>0.98799999999999999</v>
      </c>
      <c r="AE289" s="28">
        <f>INDEX('All applic'!$H$7:$H$59080,X289)</f>
        <v>0.59</v>
      </c>
      <c r="AF289" s="28">
        <f>INDEX('All applic'!$H$7:$H$59080,Y289)</f>
        <v>1.1459999999999999</v>
      </c>
      <c r="AG289" s="28">
        <f>INDEX('All applic'!$H$7:$H$59080,Z289)</f>
        <v>0.98799999999999999</v>
      </c>
      <c r="AH289" s="28"/>
      <c r="AI289" s="28">
        <f>INDEX('All applic'!$I$7:$I$59080,U289)</f>
        <v>1.975609756097561</v>
      </c>
      <c r="AJ289" s="28">
        <f>INDEX('All applic'!$I$7:$I$59080,V289)</f>
        <v>2</v>
      </c>
      <c r="AK289" s="28">
        <f>INDEX('All applic'!$I$7:$I$59080,W289)</f>
        <v>1</v>
      </c>
      <c r="AL289" s="28">
        <f>INDEX('All applic'!$I$7:$I$59080,X289)</f>
        <v>1</v>
      </c>
      <c r="AM289" s="28">
        <f>INDEX('All applic'!$I$7:$I$59080,Y289)</f>
        <v>1.975609756097561</v>
      </c>
      <c r="AN289" s="28">
        <f>INDEX('All applic'!$I$7:$I$59080,Z289)</f>
        <v>1</v>
      </c>
      <c r="AP289">
        <f>INDEX('All applic'!$J$7:$J$59080,U289)</f>
        <v>-3.0800000000000001E-2</v>
      </c>
      <c r="AQ289">
        <v>0</v>
      </c>
      <c r="AR289">
        <f>INDEX('All applic'!$J$7:$J$59080,W289)</f>
        <v>-3.1199999999999999E-2</v>
      </c>
      <c r="AS289">
        <v>0</v>
      </c>
      <c r="AT289">
        <v>0</v>
      </c>
      <c r="AU289">
        <v>0</v>
      </c>
    </row>
    <row r="290" spans="1:47" x14ac:dyDescent="0.25">
      <c r="A290" t="str">
        <f t="shared" si="40"/>
        <v>CFLSFm1985CZ12</v>
      </c>
      <c r="B290" t="str">
        <f t="shared" si="41"/>
        <v>CFLSDGSFmCZ121985</v>
      </c>
      <c r="C290" t="s">
        <v>118</v>
      </c>
      <c r="D290" t="s">
        <v>131</v>
      </c>
      <c r="E290" t="s">
        <v>1649</v>
      </c>
      <c r="F290" s="89" t="s">
        <v>67</v>
      </c>
      <c r="G290" t="s">
        <v>111</v>
      </c>
      <c r="H290" t="s">
        <v>1662</v>
      </c>
      <c r="I290" s="34">
        <f t="shared" si="36"/>
        <v>0</v>
      </c>
      <c r="J290" s="34">
        <f t="shared" si="37"/>
        <v>0</v>
      </c>
      <c r="K290" s="34">
        <f t="shared" si="38"/>
        <v>0</v>
      </c>
      <c r="M290" s="36">
        <f>VLOOKUP("HV_"&amp;$D290&amp;$E290&amp;VLOOKUP($F290,key!$L$3:$M$13,2,FALSE)&amp;$G290&amp;M$6,'HVAC wts'!$H$7:$R$13254,11,FALSE)</f>
        <v>0</v>
      </c>
      <c r="N290" s="36">
        <f>VLOOKUP("HV_"&amp;$D290&amp;$E290&amp;VLOOKUP($F290,key!$L$3:$M$13,2,FALSE)&amp;$G290&amp;N$6,'HVAC wts'!$H$7:$R$13254,11,FALSE)</f>
        <v>0</v>
      </c>
      <c r="O290" s="36">
        <f>VLOOKUP("HV_"&amp;$D290&amp;$E290&amp;VLOOKUP($F290,key!$L$3:$M$13,2,FALSE)&amp;$G290&amp;O$6,'HVAC wts'!$H$7:$R$13254,11,FALSE)</f>
        <v>0</v>
      </c>
      <c r="P290" s="36">
        <f>VLOOKUP("HV_"&amp;$D290&amp;$E290&amp;VLOOKUP($F290,key!$L$3:$M$13,2,FALSE)&amp;$G290&amp;P$6,'HVAC wts'!$H$7:$R$13254,11,FALSE)</f>
        <v>0</v>
      </c>
      <c r="Q290" s="36">
        <f>VLOOKUP("HV_"&amp;$D290&amp;$E290&amp;VLOOKUP($F290,key!$L$3:$M$13,2,FALSE)&amp;$G290&amp;Q$6,'HVAC wts'!$H$7:$R$13254,11,FALSE)</f>
        <v>0</v>
      </c>
      <c r="R290" s="36">
        <f>VLOOKUP("HV_"&amp;$D290&amp;$E290&amp;VLOOKUP($F290,key!$L$3:$M$13,2,FALSE)&amp;$G290&amp;R$6,'HVAC wts'!$H$7:$R$13254,11,FALSE)</f>
        <v>0</v>
      </c>
      <c r="S290" s="36">
        <f t="shared" si="39"/>
        <v>0</v>
      </c>
      <c r="U290">
        <f>MATCH($A290&amp;U$6,'All applic'!$A$7:$A$59080,0)</f>
        <v>109</v>
      </c>
      <c r="V290">
        <f>MATCH($A290&amp;V$6,'All applic'!$A$7:$A$59080,0)</f>
        <v>110</v>
      </c>
      <c r="W290">
        <f>MATCH($A290&amp;W$6,'All applic'!$A$7:$A$59080,0)</f>
        <v>112</v>
      </c>
      <c r="X290">
        <f>MATCH($A290&amp;X$6,'All applic'!$A$7:$A$59080,0)</f>
        <v>111</v>
      </c>
      <c r="Y290">
        <f>MATCH($A290&amp;Y$6,'All applic'!$A$7:$A$59080,0)</f>
        <v>109</v>
      </c>
      <c r="Z290">
        <f>MATCH($A290&amp;Z$6,'All applic'!$A$7:$A$59080,0)</f>
        <v>112</v>
      </c>
      <c r="AB290" s="28">
        <f>INDEX('All applic'!$H$7:$H$59080,U290)</f>
        <v>1.0960000000000001</v>
      </c>
      <c r="AC290" s="28">
        <f>INDEX('All applic'!$H$7:$H$59080,V290)</f>
        <v>0.86399999999999999</v>
      </c>
      <c r="AD290" s="28">
        <f>INDEX('All applic'!$H$7:$H$59080,W290)</f>
        <v>0.98799999999999999</v>
      </c>
      <c r="AE290" s="28">
        <f>INDEX('All applic'!$H$7:$H$59080,X290)</f>
        <v>0.60199999999999998</v>
      </c>
      <c r="AF290" s="28">
        <f>INDEX('All applic'!$H$7:$H$59080,Y290)</f>
        <v>1.0960000000000001</v>
      </c>
      <c r="AG290" s="28">
        <f>INDEX('All applic'!$H$7:$H$59080,Z290)</f>
        <v>0.98799999999999999</v>
      </c>
      <c r="AH290" s="28"/>
      <c r="AI290" s="28">
        <f>INDEX('All applic'!$I$7:$I$59080,U290)</f>
        <v>2</v>
      </c>
      <c r="AJ290" s="28">
        <f>INDEX('All applic'!$I$7:$I$59080,V290)</f>
        <v>2</v>
      </c>
      <c r="AK290" s="28">
        <f>INDEX('All applic'!$I$7:$I$59080,W290)</f>
        <v>1</v>
      </c>
      <c r="AL290" s="28">
        <f>INDEX('All applic'!$I$7:$I$59080,X290)</f>
        <v>1</v>
      </c>
      <c r="AM290" s="28">
        <f>INDEX('All applic'!$I$7:$I$59080,Y290)</f>
        <v>2</v>
      </c>
      <c r="AN290" s="28">
        <f>INDEX('All applic'!$I$7:$I$59080,Z290)</f>
        <v>1</v>
      </c>
      <c r="AP290">
        <f>INDEX('All applic'!$J$7:$J$59080,U290)</f>
        <v>-3.0199999999999998E-2</v>
      </c>
      <c r="AQ290">
        <v>0</v>
      </c>
      <c r="AR290">
        <f>INDEX('All applic'!$J$7:$J$59080,W290)</f>
        <v>-3.04E-2</v>
      </c>
      <c r="AS290">
        <v>0</v>
      </c>
      <c r="AT290">
        <v>0</v>
      </c>
      <c r="AU290">
        <v>0</v>
      </c>
    </row>
    <row r="291" spans="1:47" x14ac:dyDescent="0.25">
      <c r="A291" t="str">
        <f t="shared" si="40"/>
        <v>CFLSFm1985CZ13</v>
      </c>
      <c r="B291" t="str">
        <f t="shared" si="41"/>
        <v>CFLSDGSFmCZ131985</v>
      </c>
      <c r="C291" t="s">
        <v>118</v>
      </c>
      <c r="D291" t="s">
        <v>131</v>
      </c>
      <c r="E291" t="s">
        <v>1649</v>
      </c>
      <c r="F291" s="89" t="s">
        <v>67</v>
      </c>
      <c r="G291" t="s">
        <v>112</v>
      </c>
      <c r="H291" t="s">
        <v>1662</v>
      </c>
      <c r="I291" s="34">
        <f t="shared" si="36"/>
        <v>0</v>
      </c>
      <c r="J291" s="34">
        <f t="shared" si="37"/>
        <v>0</v>
      </c>
      <c r="K291" s="34">
        <f t="shared" si="38"/>
        <v>0</v>
      </c>
      <c r="M291" s="36">
        <f>VLOOKUP("HV_"&amp;$D291&amp;$E291&amp;VLOOKUP($F291,key!$L$3:$M$13,2,FALSE)&amp;$G291&amp;M$6,'HVAC wts'!$H$7:$R$13254,11,FALSE)</f>
        <v>0</v>
      </c>
      <c r="N291" s="36">
        <f>VLOOKUP("HV_"&amp;$D291&amp;$E291&amp;VLOOKUP($F291,key!$L$3:$M$13,2,FALSE)&amp;$G291&amp;N$6,'HVAC wts'!$H$7:$R$13254,11,FALSE)</f>
        <v>0</v>
      </c>
      <c r="O291" s="36">
        <f>VLOOKUP("HV_"&amp;$D291&amp;$E291&amp;VLOOKUP($F291,key!$L$3:$M$13,2,FALSE)&amp;$G291&amp;O$6,'HVAC wts'!$H$7:$R$13254,11,FALSE)</f>
        <v>0</v>
      </c>
      <c r="P291" s="36">
        <f>VLOOKUP("HV_"&amp;$D291&amp;$E291&amp;VLOOKUP($F291,key!$L$3:$M$13,2,FALSE)&amp;$G291&amp;P$6,'HVAC wts'!$H$7:$R$13254,11,FALSE)</f>
        <v>0</v>
      </c>
      <c r="Q291" s="36">
        <f>VLOOKUP("HV_"&amp;$D291&amp;$E291&amp;VLOOKUP($F291,key!$L$3:$M$13,2,FALSE)&amp;$G291&amp;Q$6,'HVAC wts'!$H$7:$R$13254,11,FALSE)</f>
        <v>0</v>
      </c>
      <c r="R291" s="36">
        <f>VLOOKUP("HV_"&amp;$D291&amp;$E291&amp;VLOOKUP($F291,key!$L$3:$M$13,2,FALSE)&amp;$G291&amp;R$6,'HVAC wts'!$H$7:$R$13254,11,FALSE)</f>
        <v>0</v>
      </c>
      <c r="S291" s="36">
        <f t="shared" si="39"/>
        <v>0</v>
      </c>
      <c r="U291">
        <f>MATCH($A291&amp;U$6,'All applic'!$A$7:$A$59080,0)</f>
        <v>113</v>
      </c>
      <c r="V291">
        <f>MATCH($A291&amp;V$6,'All applic'!$A$7:$A$59080,0)</f>
        <v>114</v>
      </c>
      <c r="W291">
        <f>MATCH($A291&amp;W$6,'All applic'!$A$7:$A$59080,0)</f>
        <v>116</v>
      </c>
      <c r="X291">
        <f>MATCH($A291&amp;X$6,'All applic'!$A$7:$A$59080,0)</f>
        <v>115</v>
      </c>
      <c r="Y291">
        <f>MATCH($A291&amp;Y$6,'All applic'!$A$7:$A$59080,0)</f>
        <v>113</v>
      </c>
      <c r="Z291">
        <f>MATCH($A291&amp;Z$6,'All applic'!$A$7:$A$59080,0)</f>
        <v>116</v>
      </c>
      <c r="AB291" s="28">
        <f>INDEX('All applic'!$H$7:$H$59080,U291)</f>
        <v>1.1459999999999999</v>
      </c>
      <c r="AC291" s="28">
        <f>INDEX('All applic'!$H$7:$H$59080,V291)</f>
        <v>0.93799999999999994</v>
      </c>
      <c r="AD291" s="28">
        <f>INDEX('All applic'!$H$7:$H$59080,W291)</f>
        <v>0.99</v>
      </c>
      <c r="AE291" s="28">
        <f>INDEX('All applic'!$H$7:$H$59080,X291)</f>
        <v>0.622</v>
      </c>
      <c r="AF291" s="28">
        <f>INDEX('All applic'!$H$7:$H$59080,Y291)</f>
        <v>1.1459999999999999</v>
      </c>
      <c r="AG291" s="28">
        <f>INDEX('All applic'!$H$7:$H$59080,Z291)</f>
        <v>0.99</v>
      </c>
      <c r="AH291" s="28"/>
      <c r="AI291" s="28">
        <f>INDEX('All applic'!$I$7:$I$59080,U291)</f>
        <v>1.8536585365853657</v>
      </c>
      <c r="AJ291" s="28">
        <f>INDEX('All applic'!$I$7:$I$59080,V291)</f>
        <v>2</v>
      </c>
      <c r="AK291" s="28">
        <f>INDEX('All applic'!$I$7:$I$59080,W291)</f>
        <v>1</v>
      </c>
      <c r="AL291" s="28">
        <f>INDEX('All applic'!$I$7:$I$59080,X291)</f>
        <v>1</v>
      </c>
      <c r="AM291" s="28">
        <f>INDEX('All applic'!$I$7:$I$59080,Y291)</f>
        <v>1.8536585365853657</v>
      </c>
      <c r="AN291" s="28">
        <f>INDEX('All applic'!$I$7:$I$59080,Z291)</f>
        <v>1</v>
      </c>
      <c r="AP291">
        <f>INDEX('All applic'!$J$7:$J$59080,U291)</f>
        <v>-2.8799999999999999E-2</v>
      </c>
      <c r="AQ291">
        <v>0</v>
      </c>
      <c r="AR291">
        <f>INDEX('All applic'!$J$7:$J$59080,W291)</f>
        <v>-2.92E-2</v>
      </c>
      <c r="AS291">
        <v>0</v>
      </c>
      <c r="AT291">
        <v>0</v>
      </c>
      <c r="AU291">
        <v>0</v>
      </c>
    </row>
    <row r="292" spans="1:47" x14ac:dyDescent="0.25">
      <c r="A292" t="str">
        <f t="shared" si="40"/>
        <v>CFLSFm1985CZ14</v>
      </c>
      <c r="B292" t="str">
        <f t="shared" si="41"/>
        <v>CFLSDGSFmCZ141985</v>
      </c>
      <c r="C292" t="s">
        <v>118</v>
      </c>
      <c r="D292" t="s">
        <v>131</v>
      </c>
      <c r="E292" t="s">
        <v>1649</v>
      </c>
      <c r="F292" s="89" t="s">
        <v>67</v>
      </c>
      <c r="G292" t="s">
        <v>113</v>
      </c>
      <c r="H292" t="s">
        <v>1662</v>
      </c>
      <c r="I292" s="34">
        <f t="shared" si="36"/>
        <v>1.0926170717337511</v>
      </c>
      <c r="J292" s="34">
        <f t="shared" si="37"/>
        <v>1.5312450248057556</v>
      </c>
      <c r="K292" s="34">
        <f t="shared" si="38"/>
        <v>-2.7172421387102918E-2</v>
      </c>
      <c r="M292" s="36">
        <f>VLOOKUP("HV_"&amp;$D292&amp;$E292&amp;VLOOKUP($F292,key!$L$3:$M$13,2,FALSE)&amp;$G292&amp;M$6,'HVAC wts'!$H$7:$R$13254,11,FALSE)</f>
        <v>4297.9566000000004</v>
      </c>
      <c r="N292" s="36">
        <f>VLOOKUP("HV_"&amp;$D292&amp;$E292&amp;VLOOKUP($F292,key!$L$3:$M$13,2,FALSE)&amp;$G292&amp;N$6,'HVAC wts'!$H$7:$R$13254,11,FALSE)</f>
        <v>247.00900000000001</v>
      </c>
      <c r="O292" s="36">
        <f>VLOOKUP("HV_"&amp;$D292&amp;$E292&amp;VLOOKUP($F292,key!$L$3:$M$13,2,FALSE)&amp;$G292&amp;O$6,'HVAC wts'!$H$7:$R$13254,11,FALSE)</f>
        <v>1849.4807999999998</v>
      </c>
      <c r="P292" s="36">
        <f>VLOOKUP("HV_"&amp;$D292&amp;$E292&amp;VLOOKUP($F292,key!$L$3:$M$13,2,FALSE)&amp;$G292&amp;P$6,'HVAC wts'!$H$7:$R$13254,11,FALSE)</f>
        <v>106.292</v>
      </c>
      <c r="Q292" s="36">
        <f>VLOOKUP("HV_"&amp;$D292&amp;$E292&amp;VLOOKUP($F292,key!$L$3:$M$13,2,FALSE)&amp;$G292&amp;Q$6,'HVAC wts'!$H$7:$R$13254,11,FALSE)</f>
        <v>345.81260000000003</v>
      </c>
      <c r="R292" s="36">
        <f>VLOOKUP("HV_"&amp;$D292&amp;$E292&amp;VLOOKUP($F292,key!$L$3:$M$13,2,FALSE)&amp;$G292&amp;R$6,'HVAC wts'!$H$7:$R$13254,11,FALSE)</f>
        <v>148.80880000000002</v>
      </c>
      <c r="S292" s="36">
        <f t="shared" si="39"/>
        <v>6995.3598000000011</v>
      </c>
      <c r="U292">
        <f>MATCH($A292&amp;U$6,'All applic'!$A$7:$A$59080,0)</f>
        <v>117</v>
      </c>
      <c r="V292">
        <f>MATCH($A292&amp;V$6,'All applic'!$A$7:$A$59080,0)</f>
        <v>118</v>
      </c>
      <c r="W292">
        <f>MATCH($A292&amp;W$6,'All applic'!$A$7:$A$59080,0)</f>
        <v>120</v>
      </c>
      <c r="X292">
        <f>MATCH($A292&amp;X$6,'All applic'!$A$7:$A$59080,0)</f>
        <v>119</v>
      </c>
      <c r="Y292">
        <f>MATCH($A292&amp;Y$6,'All applic'!$A$7:$A$59080,0)</f>
        <v>117</v>
      </c>
      <c r="Z292">
        <f>MATCH($A292&amp;Z$6,'All applic'!$A$7:$A$59080,0)</f>
        <v>120</v>
      </c>
      <c r="AB292" s="28">
        <f>INDEX('All applic'!$H$7:$H$59080,U292)</f>
        <v>1.1579999999999999</v>
      </c>
      <c r="AC292" s="28">
        <f>INDEX('All applic'!$H$7:$H$59080,V292)</f>
        <v>0.91400000000000003</v>
      </c>
      <c r="AD292" s="28">
        <f>INDEX('All applic'!$H$7:$H$59080,W292)</f>
        <v>0.98799999999999999</v>
      </c>
      <c r="AE292" s="28">
        <f>INDEX('All applic'!$H$7:$H$59080,X292)</f>
        <v>0.61799999999999999</v>
      </c>
      <c r="AF292" s="28">
        <f>INDEX('All applic'!$H$7:$H$59080,Y292)</f>
        <v>1.1579999999999999</v>
      </c>
      <c r="AG292" s="28">
        <f>INDEX('All applic'!$H$7:$H$59080,Z292)</f>
        <v>0.98799999999999999</v>
      </c>
      <c r="AH292" s="28"/>
      <c r="AI292" s="28">
        <f>INDEX('All applic'!$I$7:$I$59080,U292)</f>
        <v>1.7380952380952379</v>
      </c>
      <c r="AJ292" s="28">
        <f>INDEX('All applic'!$I$7:$I$59080,V292)</f>
        <v>1.9761904761904763</v>
      </c>
      <c r="AK292" s="28">
        <f>INDEX('All applic'!$I$7:$I$59080,W292)</f>
        <v>1.0238095238095237</v>
      </c>
      <c r="AL292" s="28">
        <f>INDEX('All applic'!$I$7:$I$59080,X292)</f>
        <v>1</v>
      </c>
      <c r="AM292" s="28">
        <f>INDEX('All applic'!$I$7:$I$59080,Y292)</f>
        <v>1.7380952380952379</v>
      </c>
      <c r="AN292" s="28">
        <f>INDEX('All applic'!$I$7:$I$59080,Z292)</f>
        <v>1.0238095238095237</v>
      </c>
      <c r="AP292">
        <f>INDEX('All applic'!$J$7:$J$59080,U292)</f>
        <v>-3.0800000000000001E-2</v>
      </c>
      <c r="AQ292">
        <v>0</v>
      </c>
      <c r="AR292">
        <f>INDEX('All applic'!$J$7:$J$59080,W292)</f>
        <v>-3.1199999999999999E-2</v>
      </c>
      <c r="AS292">
        <v>0</v>
      </c>
      <c r="AT292">
        <v>0</v>
      </c>
      <c r="AU292">
        <v>0</v>
      </c>
    </row>
    <row r="293" spans="1:47" x14ac:dyDescent="0.25">
      <c r="A293" t="str">
        <f t="shared" si="40"/>
        <v>CFLSFm1985CZ15</v>
      </c>
      <c r="B293" t="str">
        <f t="shared" si="41"/>
        <v>CFLSDGSFmCZ151985</v>
      </c>
      <c r="C293" t="s">
        <v>118</v>
      </c>
      <c r="D293" t="s">
        <v>131</v>
      </c>
      <c r="E293" t="s">
        <v>1649</v>
      </c>
      <c r="F293" s="89" t="s">
        <v>67</v>
      </c>
      <c r="G293" t="s">
        <v>114</v>
      </c>
      <c r="H293" t="s">
        <v>1662</v>
      </c>
      <c r="I293" s="34">
        <f t="shared" si="36"/>
        <v>1.2284646464646465</v>
      </c>
      <c r="J293" s="34">
        <f t="shared" si="37"/>
        <v>1.747715247715248</v>
      </c>
      <c r="K293" s="34">
        <f t="shared" si="38"/>
        <v>-1.1389090909090911E-2</v>
      </c>
      <c r="M293" s="36">
        <f>VLOOKUP("HV_"&amp;$D293&amp;$E293&amp;VLOOKUP($F293,key!$L$3:$M$13,2,FALSE)&amp;$G293&amp;M$6,'HVAC wts'!$H$7:$R$13254,11,FALSE)</f>
        <v>2230.2189000000003</v>
      </c>
      <c r="N293" s="36">
        <f>VLOOKUP("HV_"&amp;$D293&amp;$E293&amp;VLOOKUP($F293,key!$L$3:$M$13,2,FALSE)&amp;$G293&amp;N$6,'HVAC wts'!$H$7:$R$13254,11,FALSE)</f>
        <v>128.17350000000002</v>
      </c>
      <c r="O293" s="36">
        <f>VLOOKUP("HV_"&amp;$D293&amp;$E293&amp;VLOOKUP($F293,key!$L$3:$M$13,2,FALSE)&amp;$G293&amp;O$6,'HVAC wts'!$H$7:$R$13254,11,FALSE)</f>
        <v>0</v>
      </c>
      <c r="P293" s="36">
        <f>VLOOKUP("HV_"&amp;$D293&amp;$E293&amp;VLOOKUP($F293,key!$L$3:$M$13,2,FALSE)&amp;$G293&amp;P$6,'HVAC wts'!$H$7:$R$13254,11,FALSE)</f>
        <v>0</v>
      </c>
      <c r="Q293" s="36">
        <f>VLOOKUP("HV_"&amp;$D293&amp;$E293&amp;VLOOKUP($F293,key!$L$3:$M$13,2,FALSE)&amp;$G293&amp;Q$6,'HVAC wts'!$H$7:$R$13254,11,FALSE)</f>
        <v>179.44290000000004</v>
      </c>
      <c r="R293" s="36">
        <f>VLOOKUP("HV_"&amp;$D293&amp;$E293&amp;VLOOKUP($F293,key!$L$3:$M$13,2,FALSE)&amp;$G293&amp;R$6,'HVAC wts'!$H$7:$R$13254,11,FALSE)</f>
        <v>0</v>
      </c>
      <c r="S293" s="36">
        <f t="shared" si="39"/>
        <v>2537.8353000000002</v>
      </c>
      <c r="U293">
        <f>MATCH($A293&amp;U$6,'All applic'!$A$7:$A$59080,0)</f>
        <v>121</v>
      </c>
      <c r="V293">
        <f>MATCH($A293&amp;V$6,'All applic'!$A$7:$A$59080,0)</f>
        <v>122</v>
      </c>
      <c r="W293">
        <f>MATCH($A293&amp;W$6,'All applic'!$A$7:$A$59080,0)</f>
        <v>124</v>
      </c>
      <c r="X293">
        <f>MATCH($A293&amp;X$6,'All applic'!$A$7:$A$59080,0)</f>
        <v>123</v>
      </c>
      <c r="Y293">
        <f>MATCH($A293&amp;Y$6,'All applic'!$A$7:$A$59080,0)</f>
        <v>121</v>
      </c>
      <c r="Z293">
        <f>MATCH($A293&amp;Z$6,'All applic'!$A$7:$A$59080,0)</f>
        <v>124</v>
      </c>
      <c r="AB293" s="28">
        <f>INDEX('All applic'!$H$7:$H$59080,U293)</f>
        <v>1.232</v>
      </c>
      <c r="AC293" s="28">
        <f>INDEX('All applic'!$H$7:$H$59080,V293)</f>
        <v>1.1619999999999999</v>
      </c>
      <c r="AD293" s="28">
        <f>INDEX('All applic'!$H$7:$H$59080,W293)</f>
        <v>0.998</v>
      </c>
      <c r="AE293" s="28">
        <f>INDEX('All applic'!$H$7:$H$59080,X293)</f>
        <v>0.83199999999999996</v>
      </c>
      <c r="AF293" s="28">
        <f>INDEX('All applic'!$H$7:$H$59080,Y293)</f>
        <v>1.232</v>
      </c>
      <c r="AG293" s="28">
        <f>INDEX('All applic'!$H$7:$H$59080,Z293)</f>
        <v>0.998</v>
      </c>
      <c r="AH293" s="28"/>
      <c r="AI293" s="28">
        <f>INDEX('All applic'!$I$7:$I$59080,U293)</f>
        <v>1.7380952380952379</v>
      </c>
      <c r="AJ293" s="28">
        <f>INDEX('All applic'!$I$7:$I$59080,V293)</f>
        <v>1.9285714285714286</v>
      </c>
      <c r="AK293" s="28">
        <f>INDEX('All applic'!$I$7:$I$59080,W293)</f>
        <v>1.0238095238095237</v>
      </c>
      <c r="AL293" s="28">
        <f>INDEX('All applic'!$I$7:$I$59080,X293)</f>
        <v>1</v>
      </c>
      <c r="AM293" s="28">
        <f>INDEX('All applic'!$I$7:$I$59080,Y293)</f>
        <v>1.7380952380952379</v>
      </c>
      <c r="AN293" s="28">
        <f>INDEX('All applic'!$I$7:$I$59080,Z293)</f>
        <v>1.0238095238095237</v>
      </c>
      <c r="AP293">
        <f>INDEX('All applic'!$J$7:$J$59080,U293)</f>
        <v>-1.2960000000000001E-2</v>
      </c>
      <c r="AQ293">
        <v>0</v>
      </c>
      <c r="AR293">
        <f>INDEX('All applic'!$J$7:$J$59080,W293)</f>
        <v>-1.3359999999999999E-2</v>
      </c>
      <c r="AS293">
        <v>0</v>
      </c>
      <c r="AT293">
        <v>0</v>
      </c>
      <c r="AU293">
        <v>0</v>
      </c>
    </row>
    <row r="294" spans="1:47" x14ac:dyDescent="0.25">
      <c r="A294" t="str">
        <f t="shared" si="40"/>
        <v>CFLSFm1985CZ16</v>
      </c>
      <c r="B294" t="str">
        <f t="shared" si="41"/>
        <v>CFLSDGSFmCZ161985</v>
      </c>
      <c r="C294" t="s">
        <v>118</v>
      </c>
      <c r="D294" t="s">
        <v>131</v>
      </c>
      <c r="E294" t="s">
        <v>1649</v>
      </c>
      <c r="F294" s="89" t="s">
        <v>67</v>
      </c>
      <c r="G294" t="s">
        <v>115</v>
      </c>
      <c r="H294" t="s">
        <v>1662</v>
      </c>
      <c r="I294" s="34">
        <f t="shared" si="36"/>
        <v>0</v>
      </c>
      <c r="J294" s="34">
        <f t="shared" si="37"/>
        <v>0</v>
      </c>
      <c r="K294" s="34">
        <f t="shared" si="38"/>
        <v>0</v>
      </c>
      <c r="M294" s="36">
        <f>VLOOKUP("HV_"&amp;$D294&amp;$E294&amp;VLOOKUP($F294,key!$L$3:$M$13,2,FALSE)&amp;$G294&amp;M$6,'HVAC wts'!$H$7:$R$13254,11,FALSE)</f>
        <v>0</v>
      </c>
      <c r="N294" s="36">
        <f>VLOOKUP("HV_"&amp;$D294&amp;$E294&amp;VLOOKUP($F294,key!$L$3:$M$13,2,FALSE)&amp;$G294&amp;N$6,'HVAC wts'!$H$7:$R$13254,11,FALSE)</f>
        <v>0</v>
      </c>
      <c r="O294" s="36">
        <f>VLOOKUP("HV_"&amp;$D294&amp;$E294&amp;VLOOKUP($F294,key!$L$3:$M$13,2,FALSE)&amp;$G294&amp;O$6,'HVAC wts'!$H$7:$R$13254,11,FALSE)</f>
        <v>0</v>
      </c>
      <c r="P294" s="36">
        <f>VLOOKUP("HV_"&amp;$D294&amp;$E294&amp;VLOOKUP($F294,key!$L$3:$M$13,2,FALSE)&amp;$G294&amp;P$6,'HVAC wts'!$H$7:$R$13254,11,FALSE)</f>
        <v>0</v>
      </c>
      <c r="Q294" s="36">
        <f>VLOOKUP("HV_"&amp;$D294&amp;$E294&amp;VLOOKUP($F294,key!$L$3:$M$13,2,FALSE)&amp;$G294&amp;Q$6,'HVAC wts'!$H$7:$R$13254,11,FALSE)</f>
        <v>0</v>
      </c>
      <c r="R294" s="36">
        <f>VLOOKUP("HV_"&amp;$D294&amp;$E294&amp;VLOOKUP($F294,key!$L$3:$M$13,2,FALSE)&amp;$G294&amp;R$6,'HVAC wts'!$H$7:$R$13254,11,FALSE)</f>
        <v>0</v>
      </c>
      <c r="S294" s="36">
        <f t="shared" si="39"/>
        <v>0</v>
      </c>
      <c r="U294">
        <f>MATCH($A294&amp;U$6,'All applic'!$A$7:$A$59080,0)</f>
        <v>125</v>
      </c>
      <c r="V294">
        <f>MATCH($A294&amp;V$6,'All applic'!$A$7:$A$59080,0)</f>
        <v>126</v>
      </c>
      <c r="W294">
        <f>MATCH($A294&amp;W$6,'All applic'!$A$7:$A$59080,0)</f>
        <v>128</v>
      </c>
      <c r="X294">
        <f>MATCH($A294&amp;X$6,'All applic'!$A$7:$A$59080,0)</f>
        <v>127</v>
      </c>
      <c r="Y294">
        <f>MATCH($A294&amp;Y$6,'All applic'!$A$7:$A$59080,0)</f>
        <v>125</v>
      </c>
      <c r="Z294">
        <f>MATCH($A294&amp;Z$6,'All applic'!$A$7:$A$59080,0)</f>
        <v>128</v>
      </c>
      <c r="AB294" s="28">
        <f>INDEX('All applic'!$H$7:$H$59080,U294)</f>
        <v>1.07</v>
      </c>
      <c r="AC294" s="28">
        <f>INDEX('All applic'!$H$7:$H$59080,V294)</f>
        <v>0.65</v>
      </c>
      <c r="AD294" s="28">
        <f>INDEX('All applic'!$H$7:$H$59080,W294)</f>
        <v>0.98199999999999998</v>
      </c>
      <c r="AE294" s="28">
        <f>INDEX('All applic'!$H$7:$H$59080,X294)</f>
        <v>0.54</v>
      </c>
      <c r="AF294" s="28">
        <f>INDEX('All applic'!$H$7:$H$59080,Y294)</f>
        <v>1.07</v>
      </c>
      <c r="AG294" s="28">
        <f>INDEX('All applic'!$H$7:$H$59080,Z294)</f>
        <v>0.98199999999999998</v>
      </c>
      <c r="AH294" s="28"/>
      <c r="AI294" s="28">
        <f>INDEX('All applic'!$I$7:$I$59080,U294)</f>
        <v>1.975609756097561</v>
      </c>
      <c r="AJ294" s="28">
        <f>INDEX('All applic'!$I$7:$I$59080,V294)</f>
        <v>1.975609756097561</v>
      </c>
      <c r="AK294" s="28">
        <f>INDEX('All applic'!$I$7:$I$59080,W294)</f>
        <v>1</v>
      </c>
      <c r="AL294" s="28">
        <f>INDEX('All applic'!$I$7:$I$59080,X294)</f>
        <v>1</v>
      </c>
      <c r="AM294" s="28">
        <f>INDEX('All applic'!$I$7:$I$59080,Y294)</f>
        <v>1.975609756097561</v>
      </c>
      <c r="AN294" s="28">
        <f>INDEX('All applic'!$I$7:$I$59080,Z294)</f>
        <v>1</v>
      </c>
      <c r="AP294">
        <f>INDEX('All applic'!$J$7:$J$59080,U294)</f>
        <v>-3.4130000000000001E-2</v>
      </c>
      <c r="AQ294">
        <v>0</v>
      </c>
      <c r="AR294">
        <f>INDEX('All applic'!$J$7:$J$59080,W294)</f>
        <v>-3.4130000000000001E-2</v>
      </c>
      <c r="AS294">
        <v>0</v>
      </c>
      <c r="AT294">
        <v>0</v>
      </c>
      <c r="AU294">
        <v>0</v>
      </c>
    </row>
    <row r="295" spans="1:47" x14ac:dyDescent="0.25">
      <c r="A295" t="str">
        <f t="shared" si="40"/>
        <v>CFLSFm1996CZ01</v>
      </c>
      <c r="B295" t="str">
        <f t="shared" si="41"/>
        <v>CFLSDGSFmCZ011996</v>
      </c>
      <c r="C295" t="s">
        <v>118</v>
      </c>
      <c r="D295" t="s">
        <v>131</v>
      </c>
      <c r="E295" t="s">
        <v>1649</v>
      </c>
      <c r="F295" s="89" t="s">
        <v>70</v>
      </c>
      <c r="G295" t="s">
        <v>48</v>
      </c>
      <c r="H295" t="s">
        <v>1662</v>
      </c>
      <c r="I295" s="34">
        <f t="shared" si="36"/>
        <v>0</v>
      </c>
      <c r="J295" s="34">
        <f t="shared" si="37"/>
        <v>0</v>
      </c>
      <c r="K295" s="34">
        <f t="shared" si="38"/>
        <v>0</v>
      </c>
      <c r="M295" s="36">
        <f>VLOOKUP("HV_"&amp;$D295&amp;$E295&amp;VLOOKUP($F295,key!$L$3:$M$13,2,FALSE)&amp;$G295&amp;M$6,'HVAC wts'!$H$7:$R$13254,11,FALSE)</f>
        <v>0</v>
      </c>
      <c r="N295" s="36">
        <f>VLOOKUP("HV_"&amp;$D295&amp;$E295&amp;VLOOKUP($F295,key!$L$3:$M$13,2,FALSE)&amp;$G295&amp;N$6,'HVAC wts'!$H$7:$R$13254,11,FALSE)</f>
        <v>0</v>
      </c>
      <c r="O295" s="36">
        <f>VLOOKUP("HV_"&amp;$D295&amp;$E295&amp;VLOOKUP($F295,key!$L$3:$M$13,2,FALSE)&amp;$G295&amp;O$6,'HVAC wts'!$H$7:$R$13254,11,FALSE)</f>
        <v>0</v>
      </c>
      <c r="P295" s="36">
        <f>VLOOKUP("HV_"&amp;$D295&amp;$E295&amp;VLOOKUP($F295,key!$L$3:$M$13,2,FALSE)&amp;$G295&amp;P$6,'HVAC wts'!$H$7:$R$13254,11,FALSE)</f>
        <v>0</v>
      </c>
      <c r="Q295" s="36">
        <f>VLOOKUP("HV_"&amp;$D295&amp;$E295&amp;VLOOKUP($F295,key!$L$3:$M$13,2,FALSE)&amp;$G295&amp;Q$6,'HVAC wts'!$H$7:$R$13254,11,FALSE)</f>
        <v>0</v>
      </c>
      <c r="R295" s="36">
        <f>VLOOKUP("HV_"&amp;$D295&amp;$E295&amp;VLOOKUP($F295,key!$L$3:$M$13,2,FALSE)&amp;$G295&amp;R$6,'HVAC wts'!$H$7:$R$13254,11,FALSE)</f>
        <v>0</v>
      </c>
      <c r="S295" s="36">
        <f t="shared" si="39"/>
        <v>0</v>
      </c>
      <c r="U295">
        <f>MATCH($A295&amp;U$6,'All applic'!$A$7:$A$59080,0)</f>
        <v>129</v>
      </c>
      <c r="V295">
        <f>MATCH($A295&amp;V$6,'All applic'!$A$7:$A$59080,0)</f>
        <v>130</v>
      </c>
      <c r="W295">
        <f>MATCH($A295&amp;W$6,'All applic'!$A$7:$A$59080,0)</f>
        <v>132</v>
      </c>
      <c r="X295">
        <f>MATCH($A295&amp;X$6,'All applic'!$A$7:$A$59080,0)</f>
        <v>131</v>
      </c>
      <c r="Y295">
        <f>MATCH($A295&amp;Y$6,'All applic'!$A$7:$A$59080,0)</f>
        <v>129</v>
      </c>
      <c r="Z295">
        <f>MATCH($A295&amp;Z$6,'All applic'!$A$7:$A$59080,0)</f>
        <v>132</v>
      </c>
      <c r="AB295" s="28">
        <f>INDEX('All applic'!$H$7:$H$59080,U295)</f>
        <v>1</v>
      </c>
      <c r="AC295" s="28">
        <f>INDEX('All applic'!$H$7:$H$59080,V295)</f>
        <v>0.73599999999999999</v>
      </c>
      <c r="AD295" s="28">
        <f>INDEX('All applic'!$H$7:$H$59080,W295)</f>
        <v>0.98599999999999999</v>
      </c>
      <c r="AE295" s="28">
        <f>INDEX('All applic'!$H$7:$H$59080,X295)</f>
        <v>0.58599999999999997</v>
      </c>
      <c r="AF295" s="28">
        <f>INDEX('All applic'!$H$7:$H$59080,Y295)</f>
        <v>1</v>
      </c>
      <c r="AG295" s="28">
        <f>INDEX('All applic'!$H$7:$H$59080,Z295)</f>
        <v>0.98599999999999999</v>
      </c>
      <c r="AH295" s="28"/>
      <c r="AI295" s="28">
        <f>INDEX('All applic'!$I$7:$I$59080,U295)</f>
        <v>1.0227272727272727</v>
      </c>
      <c r="AJ295" s="28">
        <f>INDEX('All applic'!$I$7:$I$59080,V295)</f>
        <v>1</v>
      </c>
      <c r="AK295" s="28">
        <f>INDEX('All applic'!$I$7:$I$59080,W295)</f>
        <v>1.0227272727272727</v>
      </c>
      <c r="AL295" s="28">
        <f>INDEX('All applic'!$I$7:$I$59080,X295)</f>
        <v>1</v>
      </c>
      <c r="AM295" s="28">
        <f>INDEX('All applic'!$I$7:$I$59080,Y295)</f>
        <v>1.0227272727272727</v>
      </c>
      <c r="AN295" s="28">
        <f>INDEX('All applic'!$I$7:$I$59080,Z295)</f>
        <v>1.0227272727272727</v>
      </c>
      <c r="AP295">
        <f>INDEX('All applic'!$J$7:$J$59080,U295)</f>
        <v>-2.9600000000000001E-2</v>
      </c>
      <c r="AQ295">
        <v>0</v>
      </c>
      <c r="AR295">
        <f>INDEX('All applic'!$J$7:$J$59080,W295)</f>
        <v>-2.98E-2</v>
      </c>
      <c r="AS295">
        <v>0</v>
      </c>
      <c r="AT295">
        <v>0</v>
      </c>
      <c r="AU295">
        <v>0</v>
      </c>
    </row>
    <row r="296" spans="1:47" x14ac:dyDescent="0.25">
      <c r="A296" t="str">
        <f t="shared" si="40"/>
        <v>CFLSFm1996CZ02</v>
      </c>
      <c r="B296" t="str">
        <f t="shared" si="41"/>
        <v>CFLSDGSFmCZ021996</v>
      </c>
      <c r="C296" t="s">
        <v>118</v>
      </c>
      <c r="D296" t="s">
        <v>131</v>
      </c>
      <c r="E296" t="s">
        <v>1649</v>
      </c>
      <c r="F296" s="89" t="s">
        <v>70</v>
      </c>
      <c r="G296" t="s">
        <v>101</v>
      </c>
      <c r="H296" t="s">
        <v>1662</v>
      </c>
      <c r="I296" s="34">
        <f t="shared" si="36"/>
        <v>0</v>
      </c>
      <c r="J296" s="34">
        <f t="shared" si="37"/>
        <v>0</v>
      </c>
      <c r="K296" s="34">
        <f t="shared" si="38"/>
        <v>0</v>
      </c>
      <c r="M296" s="36">
        <f>VLOOKUP("HV_"&amp;$D296&amp;$E296&amp;VLOOKUP($F296,key!$L$3:$M$13,2,FALSE)&amp;$G296&amp;M$6,'HVAC wts'!$H$7:$R$13254,11,FALSE)</f>
        <v>0</v>
      </c>
      <c r="N296" s="36">
        <f>VLOOKUP("HV_"&amp;$D296&amp;$E296&amp;VLOOKUP($F296,key!$L$3:$M$13,2,FALSE)&amp;$G296&amp;N$6,'HVAC wts'!$H$7:$R$13254,11,FALSE)</f>
        <v>0</v>
      </c>
      <c r="O296" s="36">
        <f>VLOOKUP("HV_"&amp;$D296&amp;$E296&amp;VLOOKUP($F296,key!$L$3:$M$13,2,FALSE)&amp;$G296&amp;O$6,'HVAC wts'!$H$7:$R$13254,11,FALSE)</f>
        <v>0</v>
      </c>
      <c r="P296" s="36">
        <f>VLOOKUP("HV_"&amp;$D296&amp;$E296&amp;VLOOKUP($F296,key!$L$3:$M$13,2,FALSE)&amp;$G296&amp;P$6,'HVAC wts'!$H$7:$R$13254,11,FALSE)</f>
        <v>0</v>
      </c>
      <c r="Q296" s="36">
        <f>VLOOKUP("HV_"&amp;$D296&amp;$E296&amp;VLOOKUP($F296,key!$L$3:$M$13,2,FALSE)&amp;$G296&amp;Q$6,'HVAC wts'!$H$7:$R$13254,11,FALSE)</f>
        <v>0</v>
      </c>
      <c r="R296" s="36">
        <f>VLOOKUP("HV_"&amp;$D296&amp;$E296&amp;VLOOKUP($F296,key!$L$3:$M$13,2,FALSE)&amp;$G296&amp;R$6,'HVAC wts'!$H$7:$R$13254,11,FALSE)</f>
        <v>0</v>
      </c>
      <c r="S296" s="36">
        <f t="shared" si="39"/>
        <v>0</v>
      </c>
      <c r="U296">
        <f>MATCH($A296&amp;U$6,'All applic'!$A$7:$A$59080,0)</f>
        <v>133</v>
      </c>
      <c r="V296">
        <f>MATCH($A296&amp;V$6,'All applic'!$A$7:$A$59080,0)</f>
        <v>134</v>
      </c>
      <c r="W296">
        <f>MATCH($A296&amp;W$6,'All applic'!$A$7:$A$59080,0)</f>
        <v>136</v>
      </c>
      <c r="X296">
        <f>MATCH($A296&amp;X$6,'All applic'!$A$7:$A$59080,0)</f>
        <v>135</v>
      </c>
      <c r="Y296">
        <f>MATCH($A296&amp;Y$6,'All applic'!$A$7:$A$59080,0)</f>
        <v>133</v>
      </c>
      <c r="Z296">
        <f>MATCH($A296&amp;Z$6,'All applic'!$A$7:$A$59080,0)</f>
        <v>136</v>
      </c>
      <c r="AB296" s="28">
        <f>INDEX('All applic'!$H$7:$H$59080,U296)</f>
        <v>1.054</v>
      </c>
      <c r="AC296" s="28">
        <f>INDEX('All applic'!$H$7:$H$59080,V296)</f>
        <v>0.83599999999999997</v>
      </c>
      <c r="AD296" s="28">
        <f>INDEX('All applic'!$H$7:$H$59080,W296)</f>
        <v>0.99</v>
      </c>
      <c r="AE296" s="28">
        <f>INDEX('All applic'!$H$7:$H$59080,X296)</f>
        <v>0.64800000000000002</v>
      </c>
      <c r="AF296" s="28">
        <f>INDEX('All applic'!$H$7:$H$59080,Y296)</f>
        <v>1.054</v>
      </c>
      <c r="AG296" s="28">
        <f>INDEX('All applic'!$H$7:$H$59080,Z296)</f>
        <v>0.99</v>
      </c>
      <c r="AH296" s="28"/>
      <c r="AI296" s="28">
        <f>INDEX('All applic'!$I$7:$I$59080,U296)</f>
        <v>2</v>
      </c>
      <c r="AJ296" s="28">
        <f>INDEX('All applic'!$I$7:$I$59080,V296)</f>
        <v>2</v>
      </c>
      <c r="AK296" s="28">
        <f>INDEX('All applic'!$I$7:$I$59080,W296)</f>
        <v>1</v>
      </c>
      <c r="AL296" s="28">
        <f>INDEX('All applic'!$I$7:$I$59080,X296)</f>
        <v>1</v>
      </c>
      <c r="AM296" s="28">
        <f>INDEX('All applic'!$I$7:$I$59080,Y296)</f>
        <v>2</v>
      </c>
      <c r="AN296" s="28">
        <f>INDEX('All applic'!$I$7:$I$59080,Z296)</f>
        <v>1</v>
      </c>
      <c r="AP296">
        <f>INDEX('All applic'!$J$7:$J$59080,U296)</f>
        <v>-2.7399999999999997E-2</v>
      </c>
      <c r="AQ296">
        <v>0</v>
      </c>
      <c r="AR296">
        <f>INDEX('All applic'!$J$7:$J$59080,W296)</f>
        <v>-2.7399999999999997E-2</v>
      </c>
      <c r="AS296">
        <v>0</v>
      </c>
      <c r="AT296">
        <v>0</v>
      </c>
      <c r="AU296">
        <v>0</v>
      </c>
    </row>
    <row r="297" spans="1:47" x14ac:dyDescent="0.25">
      <c r="A297" t="str">
        <f t="shared" si="40"/>
        <v>CFLSFm1996CZ03</v>
      </c>
      <c r="B297" t="str">
        <f t="shared" si="41"/>
        <v>CFLSDGSFmCZ031996</v>
      </c>
      <c r="C297" t="s">
        <v>118</v>
      </c>
      <c r="D297" t="s">
        <v>131</v>
      </c>
      <c r="E297" t="s">
        <v>1649</v>
      </c>
      <c r="F297" s="89" t="s">
        <v>70</v>
      </c>
      <c r="G297" t="s">
        <v>102</v>
      </c>
      <c r="H297" t="s">
        <v>1662</v>
      </c>
      <c r="I297" s="34">
        <f t="shared" si="36"/>
        <v>0</v>
      </c>
      <c r="J297" s="34">
        <f t="shared" si="37"/>
        <v>0</v>
      </c>
      <c r="K297" s="34">
        <f t="shared" si="38"/>
        <v>0</v>
      </c>
      <c r="M297" s="36">
        <f>VLOOKUP("HV_"&amp;$D297&amp;$E297&amp;VLOOKUP($F297,key!$L$3:$M$13,2,FALSE)&amp;$G297&amp;M$6,'HVAC wts'!$H$7:$R$13254,11,FALSE)</f>
        <v>0</v>
      </c>
      <c r="N297" s="36">
        <f>VLOOKUP("HV_"&amp;$D297&amp;$E297&amp;VLOOKUP($F297,key!$L$3:$M$13,2,FALSE)&amp;$G297&amp;N$6,'HVAC wts'!$H$7:$R$13254,11,FALSE)</f>
        <v>0</v>
      </c>
      <c r="O297" s="36">
        <f>VLOOKUP("HV_"&amp;$D297&amp;$E297&amp;VLOOKUP($F297,key!$L$3:$M$13,2,FALSE)&amp;$G297&amp;O$6,'HVAC wts'!$H$7:$R$13254,11,FALSE)</f>
        <v>0</v>
      </c>
      <c r="P297" s="36">
        <f>VLOOKUP("HV_"&amp;$D297&amp;$E297&amp;VLOOKUP($F297,key!$L$3:$M$13,2,FALSE)&amp;$G297&amp;P$6,'HVAC wts'!$H$7:$R$13254,11,FALSE)</f>
        <v>0</v>
      </c>
      <c r="Q297" s="36">
        <f>VLOOKUP("HV_"&amp;$D297&amp;$E297&amp;VLOOKUP($F297,key!$L$3:$M$13,2,FALSE)&amp;$G297&amp;Q$6,'HVAC wts'!$H$7:$R$13254,11,FALSE)</f>
        <v>0</v>
      </c>
      <c r="R297" s="36">
        <f>VLOOKUP("HV_"&amp;$D297&amp;$E297&amp;VLOOKUP($F297,key!$L$3:$M$13,2,FALSE)&amp;$G297&amp;R$6,'HVAC wts'!$H$7:$R$13254,11,FALSE)</f>
        <v>0</v>
      </c>
      <c r="S297" s="36">
        <f t="shared" si="39"/>
        <v>0</v>
      </c>
      <c r="U297">
        <f>MATCH($A297&amp;U$6,'All applic'!$A$7:$A$59080,0)</f>
        <v>137</v>
      </c>
      <c r="V297">
        <f>MATCH($A297&amp;V$6,'All applic'!$A$7:$A$59080,0)</f>
        <v>138</v>
      </c>
      <c r="W297">
        <f>MATCH($A297&amp;W$6,'All applic'!$A$7:$A$59080,0)</f>
        <v>140</v>
      </c>
      <c r="X297">
        <f>MATCH($A297&amp;X$6,'All applic'!$A$7:$A$59080,0)</f>
        <v>139</v>
      </c>
      <c r="Y297">
        <f>MATCH($A297&amp;Y$6,'All applic'!$A$7:$A$59080,0)</f>
        <v>137</v>
      </c>
      <c r="Z297">
        <f>MATCH($A297&amp;Z$6,'All applic'!$A$7:$A$59080,0)</f>
        <v>140</v>
      </c>
      <c r="AB297" s="28">
        <f>INDEX('All applic'!$H$7:$H$59080,U297)</f>
        <v>1.006</v>
      </c>
      <c r="AC297" s="28">
        <f>INDEX('All applic'!$H$7:$H$59080,V297)</f>
        <v>0.77600000000000002</v>
      </c>
      <c r="AD297" s="28">
        <f>INDEX('All applic'!$H$7:$H$59080,W297)</f>
        <v>0.98199999999999998</v>
      </c>
      <c r="AE297" s="28">
        <f>INDEX('All applic'!$H$7:$H$59080,X297)</f>
        <v>0.55800000000000005</v>
      </c>
      <c r="AF297" s="28">
        <f>INDEX('All applic'!$H$7:$H$59080,Y297)</f>
        <v>1.006</v>
      </c>
      <c r="AG297" s="28">
        <f>INDEX('All applic'!$H$7:$H$59080,Z297)</f>
        <v>0.98199999999999998</v>
      </c>
      <c r="AH297" s="28"/>
      <c r="AI297" s="28">
        <f>INDEX('All applic'!$I$7:$I$59080,U297)</f>
        <v>1.875</v>
      </c>
      <c r="AJ297" s="28">
        <f>INDEX('All applic'!$I$7:$I$59080,V297)</f>
        <v>2</v>
      </c>
      <c r="AK297" s="28">
        <f>INDEX('All applic'!$I$7:$I$59080,W297)</f>
        <v>1.0249999999999999</v>
      </c>
      <c r="AL297" s="28">
        <f>INDEX('All applic'!$I$7:$I$59080,X297)</f>
        <v>1</v>
      </c>
      <c r="AM297" s="28">
        <f>INDEX('All applic'!$I$7:$I$59080,Y297)</f>
        <v>1.875</v>
      </c>
      <c r="AN297" s="28">
        <f>INDEX('All applic'!$I$7:$I$59080,Z297)</f>
        <v>1.0249999999999999</v>
      </c>
      <c r="AP297">
        <f>INDEX('All applic'!$J$7:$J$59080,U297)</f>
        <v>-3.2399999999999998E-2</v>
      </c>
      <c r="AQ297">
        <v>0</v>
      </c>
      <c r="AR297">
        <f>INDEX('All applic'!$J$7:$J$59080,W297)</f>
        <v>-3.2600000000000004E-2</v>
      </c>
      <c r="AS297">
        <v>0</v>
      </c>
      <c r="AT297">
        <v>0</v>
      </c>
      <c r="AU297">
        <v>0</v>
      </c>
    </row>
    <row r="298" spans="1:47" x14ac:dyDescent="0.25">
      <c r="A298" t="str">
        <f t="shared" si="40"/>
        <v>CFLSFm1996CZ04</v>
      </c>
      <c r="B298" t="str">
        <f t="shared" si="41"/>
        <v>CFLSDGSFmCZ041996</v>
      </c>
      <c r="C298" t="s">
        <v>118</v>
      </c>
      <c r="D298" t="s">
        <v>131</v>
      </c>
      <c r="E298" t="s">
        <v>1649</v>
      </c>
      <c r="F298" s="89" t="s">
        <v>70</v>
      </c>
      <c r="G298" t="s">
        <v>103</v>
      </c>
      <c r="H298" t="s">
        <v>1662</v>
      </c>
      <c r="I298" s="34">
        <f t="shared" si="36"/>
        <v>0</v>
      </c>
      <c r="J298" s="34">
        <f t="shared" si="37"/>
        <v>0</v>
      </c>
      <c r="K298" s="34">
        <f t="shared" si="38"/>
        <v>0</v>
      </c>
      <c r="M298" s="36">
        <f>VLOOKUP("HV_"&amp;$D298&amp;$E298&amp;VLOOKUP($F298,key!$L$3:$M$13,2,FALSE)&amp;$G298&amp;M$6,'HVAC wts'!$H$7:$R$13254,11,FALSE)</f>
        <v>0</v>
      </c>
      <c r="N298" s="36">
        <f>VLOOKUP("HV_"&amp;$D298&amp;$E298&amp;VLOOKUP($F298,key!$L$3:$M$13,2,FALSE)&amp;$G298&amp;N$6,'HVAC wts'!$H$7:$R$13254,11,FALSE)</f>
        <v>0</v>
      </c>
      <c r="O298" s="36">
        <f>VLOOKUP("HV_"&amp;$D298&amp;$E298&amp;VLOOKUP($F298,key!$L$3:$M$13,2,FALSE)&amp;$G298&amp;O$6,'HVAC wts'!$H$7:$R$13254,11,FALSE)</f>
        <v>0</v>
      </c>
      <c r="P298" s="36">
        <f>VLOOKUP("HV_"&amp;$D298&amp;$E298&amp;VLOOKUP($F298,key!$L$3:$M$13,2,FALSE)&amp;$G298&amp;P$6,'HVAC wts'!$H$7:$R$13254,11,FALSE)</f>
        <v>0</v>
      </c>
      <c r="Q298" s="36">
        <f>VLOOKUP("HV_"&amp;$D298&amp;$E298&amp;VLOOKUP($F298,key!$L$3:$M$13,2,FALSE)&amp;$G298&amp;Q$6,'HVAC wts'!$H$7:$R$13254,11,FALSE)</f>
        <v>0</v>
      </c>
      <c r="R298" s="36">
        <f>VLOOKUP("HV_"&amp;$D298&amp;$E298&amp;VLOOKUP($F298,key!$L$3:$M$13,2,FALSE)&amp;$G298&amp;R$6,'HVAC wts'!$H$7:$R$13254,11,FALSE)</f>
        <v>0</v>
      </c>
      <c r="S298" s="36">
        <f t="shared" si="39"/>
        <v>0</v>
      </c>
      <c r="U298">
        <f>MATCH($A298&amp;U$6,'All applic'!$A$7:$A$59080,0)</f>
        <v>141</v>
      </c>
      <c r="V298">
        <f>MATCH($A298&amp;V$6,'All applic'!$A$7:$A$59080,0)</f>
        <v>142</v>
      </c>
      <c r="W298">
        <f>MATCH($A298&amp;W$6,'All applic'!$A$7:$A$59080,0)</f>
        <v>144</v>
      </c>
      <c r="X298">
        <f>MATCH($A298&amp;X$6,'All applic'!$A$7:$A$59080,0)</f>
        <v>143</v>
      </c>
      <c r="Y298">
        <f>MATCH($A298&amp;Y$6,'All applic'!$A$7:$A$59080,0)</f>
        <v>141</v>
      </c>
      <c r="Z298">
        <f>MATCH($A298&amp;Z$6,'All applic'!$A$7:$A$59080,0)</f>
        <v>144</v>
      </c>
      <c r="AB298" s="28">
        <f>INDEX('All applic'!$H$7:$H$59080,U298)</f>
        <v>1.0680000000000001</v>
      </c>
      <c r="AC298" s="28">
        <f>INDEX('All applic'!$H$7:$H$59080,V298)</f>
        <v>0.84199999999999997</v>
      </c>
      <c r="AD298" s="28">
        <f>INDEX('All applic'!$H$7:$H$59080,W298)</f>
        <v>0.98799999999999999</v>
      </c>
      <c r="AE298" s="28">
        <f>INDEX('All applic'!$H$7:$H$59080,X298)</f>
        <v>0.63600000000000001</v>
      </c>
      <c r="AF298" s="28">
        <f>INDEX('All applic'!$H$7:$H$59080,Y298)</f>
        <v>1.0680000000000001</v>
      </c>
      <c r="AG298" s="28">
        <f>INDEX('All applic'!$H$7:$H$59080,Z298)</f>
        <v>0.98799999999999999</v>
      </c>
      <c r="AH298" s="28"/>
      <c r="AI298" s="28">
        <f>INDEX('All applic'!$I$7:$I$59080,U298)</f>
        <v>2</v>
      </c>
      <c r="AJ298" s="28">
        <f>INDEX('All applic'!$I$7:$I$59080,V298)</f>
        <v>2</v>
      </c>
      <c r="AK298" s="28">
        <f>INDEX('All applic'!$I$7:$I$59080,W298)</f>
        <v>1.0227272727272727</v>
      </c>
      <c r="AL298" s="28">
        <f>INDEX('All applic'!$I$7:$I$59080,X298)</f>
        <v>1</v>
      </c>
      <c r="AM298" s="28">
        <f>INDEX('All applic'!$I$7:$I$59080,Y298)</f>
        <v>2</v>
      </c>
      <c r="AN298" s="28">
        <f>INDEX('All applic'!$I$7:$I$59080,Z298)</f>
        <v>1.0227272727272727</v>
      </c>
      <c r="AP298">
        <f>INDEX('All applic'!$J$7:$J$59080,U298)</f>
        <v>-2.7399999999999997E-2</v>
      </c>
      <c r="AQ298">
        <v>0</v>
      </c>
      <c r="AR298">
        <f>INDEX('All applic'!$J$7:$J$59080,W298)</f>
        <v>-2.7600000000000003E-2</v>
      </c>
      <c r="AS298">
        <v>0</v>
      </c>
      <c r="AT298">
        <v>0</v>
      </c>
      <c r="AU298">
        <v>0</v>
      </c>
    </row>
    <row r="299" spans="1:47" x14ac:dyDescent="0.25">
      <c r="A299" t="str">
        <f t="shared" si="40"/>
        <v>CFLSFm1996CZ05</v>
      </c>
      <c r="B299" t="str">
        <f t="shared" si="41"/>
        <v>CFLSDGSFmCZ051996</v>
      </c>
      <c r="C299" t="s">
        <v>118</v>
      </c>
      <c r="D299" t="s">
        <v>131</v>
      </c>
      <c r="E299" t="s">
        <v>1649</v>
      </c>
      <c r="F299" s="89" t="s">
        <v>70</v>
      </c>
      <c r="G299" t="s">
        <v>104</v>
      </c>
      <c r="H299" t="s">
        <v>1662</v>
      </c>
      <c r="I299" s="34">
        <f t="shared" si="36"/>
        <v>0</v>
      </c>
      <c r="J299" s="34">
        <f t="shared" si="37"/>
        <v>0</v>
      </c>
      <c r="K299" s="34">
        <f t="shared" si="38"/>
        <v>0</v>
      </c>
      <c r="M299" s="36">
        <f>VLOOKUP("HV_"&amp;$D299&amp;$E299&amp;VLOOKUP($F299,key!$L$3:$M$13,2,FALSE)&amp;$G299&amp;M$6,'HVAC wts'!$H$7:$R$13254,11,FALSE)</f>
        <v>0</v>
      </c>
      <c r="N299" s="36">
        <f>VLOOKUP("HV_"&amp;$D299&amp;$E299&amp;VLOOKUP($F299,key!$L$3:$M$13,2,FALSE)&amp;$G299&amp;N$6,'HVAC wts'!$H$7:$R$13254,11,FALSE)</f>
        <v>0</v>
      </c>
      <c r="O299" s="36">
        <f>VLOOKUP("HV_"&amp;$D299&amp;$E299&amp;VLOOKUP($F299,key!$L$3:$M$13,2,FALSE)&amp;$G299&amp;O$6,'HVAC wts'!$H$7:$R$13254,11,FALSE)</f>
        <v>0</v>
      </c>
      <c r="P299" s="36">
        <f>VLOOKUP("HV_"&amp;$D299&amp;$E299&amp;VLOOKUP($F299,key!$L$3:$M$13,2,FALSE)&amp;$G299&amp;P$6,'HVAC wts'!$H$7:$R$13254,11,FALSE)</f>
        <v>0</v>
      </c>
      <c r="Q299" s="36">
        <f>VLOOKUP("HV_"&amp;$D299&amp;$E299&amp;VLOOKUP($F299,key!$L$3:$M$13,2,FALSE)&amp;$G299&amp;Q$6,'HVAC wts'!$H$7:$R$13254,11,FALSE)</f>
        <v>0</v>
      </c>
      <c r="R299" s="36">
        <f>VLOOKUP("HV_"&amp;$D299&amp;$E299&amp;VLOOKUP($F299,key!$L$3:$M$13,2,FALSE)&amp;$G299&amp;R$6,'HVAC wts'!$H$7:$R$13254,11,FALSE)</f>
        <v>0</v>
      </c>
      <c r="S299" s="36">
        <f t="shared" si="39"/>
        <v>0</v>
      </c>
      <c r="U299">
        <f>MATCH($A299&amp;U$6,'All applic'!$A$7:$A$59080,0)</f>
        <v>145</v>
      </c>
      <c r="V299">
        <f>MATCH($A299&amp;V$6,'All applic'!$A$7:$A$59080,0)</f>
        <v>146</v>
      </c>
      <c r="W299">
        <f>MATCH($A299&amp;W$6,'All applic'!$A$7:$A$59080,0)</f>
        <v>148</v>
      </c>
      <c r="X299">
        <f>MATCH($A299&amp;X$6,'All applic'!$A$7:$A$59080,0)</f>
        <v>147</v>
      </c>
      <c r="Y299">
        <f>MATCH($A299&amp;Y$6,'All applic'!$A$7:$A$59080,0)</f>
        <v>145</v>
      </c>
      <c r="Z299">
        <f>MATCH($A299&amp;Z$6,'All applic'!$A$7:$A$59080,0)</f>
        <v>148</v>
      </c>
      <c r="AB299" s="28">
        <f>INDEX('All applic'!$H$7:$H$59080,U299)</f>
        <v>1</v>
      </c>
      <c r="AC299" s="28">
        <f>INDEX('All applic'!$H$7:$H$59080,V299)</f>
        <v>0.68799999999999994</v>
      </c>
      <c r="AD299" s="28">
        <f>INDEX('All applic'!$H$7:$H$59080,W299)</f>
        <v>0.97799999999999998</v>
      </c>
      <c r="AE299" s="28">
        <f>INDEX('All applic'!$H$7:$H$59080,X299)</f>
        <v>0.44400000000000001</v>
      </c>
      <c r="AF299" s="28">
        <f>INDEX('All applic'!$H$7:$H$59080,Y299)</f>
        <v>1</v>
      </c>
      <c r="AG299" s="28">
        <f>INDEX('All applic'!$H$7:$H$59080,Z299)</f>
        <v>0.97799999999999998</v>
      </c>
      <c r="AH299" s="28"/>
      <c r="AI299" s="28">
        <f>INDEX('All applic'!$I$7:$I$59080,U299)</f>
        <v>1.9545454545454546</v>
      </c>
      <c r="AJ299" s="28">
        <f>INDEX('All applic'!$I$7:$I$59080,V299)</f>
        <v>1.9545454545454546</v>
      </c>
      <c r="AK299" s="28">
        <f>INDEX('All applic'!$I$7:$I$59080,W299)</f>
        <v>1</v>
      </c>
      <c r="AL299" s="28">
        <f>INDEX('All applic'!$I$7:$I$59080,X299)</f>
        <v>1</v>
      </c>
      <c r="AM299" s="28">
        <f>INDEX('All applic'!$I$7:$I$59080,Y299)</f>
        <v>1.9545454545454546</v>
      </c>
      <c r="AN299" s="28">
        <f>INDEX('All applic'!$I$7:$I$59080,Z299)</f>
        <v>1</v>
      </c>
      <c r="AP299">
        <f>INDEX('All applic'!$J$7:$J$59080,U299)</f>
        <v>-3.4130000000000001E-2</v>
      </c>
      <c r="AQ299">
        <v>0</v>
      </c>
      <c r="AR299">
        <f>INDEX('All applic'!$J$7:$J$59080,W299)</f>
        <v>-3.4130000000000001E-2</v>
      </c>
      <c r="AS299">
        <v>0</v>
      </c>
      <c r="AT299">
        <v>0</v>
      </c>
      <c r="AU299">
        <v>0</v>
      </c>
    </row>
    <row r="300" spans="1:47" x14ac:dyDescent="0.25">
      <c r="A300" t="str">
        <f t="shared" si="40"/>
        <v>CFLSFm1996CZ06</v>
      </c>
      <c r="B300" t="str">
        <f t="shared" si="41"/>
        <v>CFLSDGSFmCZ061996</v>
      </c>
      <c r="C300" t="s">
        <v>118</v>
      </c>
      <c r="D300" t="s">
        <v>131</v>
      </c>
      <c r="E300" t="s">
        <v>1649</v>
      </c>
      <c r="F300" s="89" t="s">
        <v>70</v>
      </c>
      <c r="G300" t="s">
        <v>105</v>
      </c>
      <c r="H300" t="s">
        <v>1662</v>
      </c>
      <c r="I300" s="34">
        <f t="shared" si="36"/>
        <v>1.0260906251933442</v>
      </c>
      <c r="J300" s="34">
        <f t="shared" si="37"/>
        <v>1.4718628745411604</v>
      </c>
      <c r="K300" s="34">
        <f t="shared" si="38"/>
        <v>-2.0299166228787819E-2</v>
      </c>
      <c r="M300" s="36">
        <f>VLOOKUP("HV_"&amp;$D300&amp;$E300&amp;VLOOKUP($F300,key!$L$3:$M$13,2,FALSE)&amp;$G300&amp;M$6,'HVAC wts'!$H$7:$R$13254,11,FALSE)</f>
        <v>28753.7088</v>
      </c>
      <c r="N300" s="36">
        <f>VLOOKUP("HV_"&amp;$D300&amp;$E300&amp;VLOOKUP($F300,key!$L$3:$M$13,2,FALSE)&amp;$G300&amp;N$6,'HVAC wts'!$H$7:$R$13254,11,FALSE)</f>
        <v>1652.5120000000002</v>
      </c>
      <c r="O300" s="36">
        <f>VLOOKUP("HV_"&amp;$D300&amp;$E300&amp;VLOOKUP($F300,key!$L$3:$M$13,2,FALSE)&amp;$G300&amp;O$6,'HVAC wts'!$H$7:$R$13254,11,FALSE)</f>
        <v>28213.221300000001</v>
      </c>
      <c r="P300" s="36">
        <f>VLOOKUP("HV_"&amp;$D300&amp;$E300&amp;VLOOKUP($F300,key!$L$3:$M$13,2,FALSE)&amp;$G300&amp;P$6,'HVAC wts'!$H$7:$R$13254,11,FALSE)</f>
        <v>1621.4495000000002</v>
      </c>
      <c r="Q300" s="36">
        <f>VLOOKUP("HV_"&amp;$D300&amp;$E300&amp;VLOOKUP($F300,key!$L$3:$M$13,2,FALSE)&amp;$G300&amp;Q$6,'HVAC wts'!$H$7:$R$13254,11,FALSE)</f>
        <v>2313.5167999999999</v>
      </c>
      <c r="R300" s="36">
        <f>VLOOKUP("HV_"&amp;$D300&amp;$E300&amp;VLOOKUP($F300,key!$L$3:$M$13,2,FALSE)&amp;$G300&amp;R$6,'HVAC wts'!$H$7:$R$13254,11,FALSE)</f>
        <v>2270.0293000000001</v>
      </c>
      <c r="S300" s="36">
        <f t="shared" si="39"/>
        <v>64824.437700000002</v>
      </c>
      <c r="U300">
        <f>MATCH($A300&amp;U$6,'All applic'!$A$7:$A$59080,0)</f>
        <v>149</v>
      </c>
      <c r="V300">
        <f>MATCH($A300&amp;V$6,'All applic'!$A$7:$A$59080,0)</f>
        <v>150</v>
      </c>
      <c r="W300">
        <f>MATCH($A300&amp;W$6,'All applic'!$A$7:$A$59080,0)</f>
        <v>152</v>
      </c>
      <c r="X300">
        <f>MATCH($A300&amp;X$6,'All applic'!$A$7:$A$59080,0)</f>
        <v>151</v>
      </c>
      <c r="Y300">
        <f>MATCH($A300&amp;Y$6,'All applic'!$A$7:$A$59080,0)</f>
        <v>149</v>
      </c>
      <c r="Z300">
        <f>MATCH($A300&amp;Z$6,'All applic'!$A$7:$A$59080,0)</f>
        <v>152</v>
      </c>
      <c r="AB300" s="28">
        <f>INDEX('All applic'!$H$7:$H$59080,U300)</f>
        <v>1.0820000000000001</v>
      </c>
      <c r="AC300" s="28">
        <f>INDEX('All applic'!$H$7:$H$59080,V300)</f>
        <v>0.91400000000000003</v>
      </c>
      <c r="AD300" s="28">
        <f>INDEX('All applic'!$H$7:$H$59080,W300)</f>
        <v>0.99199999999999999</v>
      </c>
      <c r="AE300" s="28">
        <f>INDEX('All applic'!$H$7:$H$59080,X300)</f>
        <v>0.71</v>
      </c>
      <c r="AF300" s="28">
        <f>INDEX('All applic'!$H$7:$H$59080,Y300)</f>
        <v>1.0820000000000001</v>
      </c>
      <c r="AG300" s="28">
        <f>INDEX('All applic'!$H$7:$H$59080,Z300)</f>
        <v>0.99199999999999999</v>
      </c>
      <c r="AH300" s="28"/>
      <c r="AI300" s="28">
        <f>INDEX('All applic'!$I$7:$I$59080,U300)</f>
        <v>1.9090909090909094</v>
      </c>
      <c r="AJ300" s="28">
        <f>INDEX('All applic'!$I$7:$I$59080,V300)</f>
        <v>2</v>
      </c>
      <c r="AK300" s="28">
        <f>INDEX('All applic'!$I$7:$I$59080,W300)</f>
        <v>1.0227272727272727</v>
      </c>
      <c r="AL300" s="28">
        <f>INDEX('All applic'!$I$7:$I$59080,X300)</f>
        <v>1</v>
      </c>
      <c r="AM300" s="28">
        <f>INDEX('All applic'!$I$7:$I$59080,Y300)</f>
        <v>1.9090909090909094</v>
      </c>
      <c r="AN300" s="28">
        <f>INDEX('All applic'!$I$7:$I$59080,Z300)</f>
        <v>1.0227272727272727</v>
      </c>
      <c r="AP300">
        <f>INDEX('All applic'!$J$7:$J$59080,U300)</f>
        <v>-2.3E-2</v>
      </c>
      <c r="AQ300">
        <v>0</v>
      </c>
      <c r="AR300">
        <f>INDEX('All applic'!$J$7:$J$59080,W300)</f>
        <v>-2.3199999999999998E-2</v>
      </c>
      <c r="AS300">
        <v>0</v>
      </c>
      <c r="AT300">
        <v>0</v>
      </c>
      <c r="AU300">
        <v>0</v>
      </c>
    </row>
    <row r="301" spans="1:47" x14ac:dyDescent="0.25">
      <c r="A301" t="str">
        <f t="shared" si="40"/>
        <v>CFLSFm1996CZ07</v>
      </c>
      <c r="B301" t="str">
        <f t="shared" si="41"/>
        <v>CFLSDGSFmCZ071996</v>
      </c>
      <c r="C301" t="s">
        <v>118</v>
      </c>
      <c r="D301" t="s">
        <v>131</v>
      </c>
      <c r="E301" t="s">
        <v>1649</v>
      </c>
      <c r="F301" s="89" t="s">
        <v>70</v>
      </c>
      <c r="G301" t="s">
        <v>106</v>
      </c>
      <c r="H301" t="s">
        <v>1662</v>
      </c>
      <c r="I301" s="34">
        <f t="shared" si="36"/>
        <v>1.0141754104540868</v>
      </c>
      <c r="J301" s="34">
        <f t="shared" si="37"/>
        <v>1.3180893916867429</v>
      </c>
      <c r="K301" s="34">
        <f t="shared" si="38"/>
        <v>-1.6827267069001596E-2</v>
      </c>
      <c r="M301" s="36">
        <f>VLOOKUP("HV_"&amp;$D301&amp;$E301&amp;VLOOKUP($F301,key!$L$3:$M$13,2,FALSE)&amp;$G301&amp;M$6,'HVAC wts'!$H$7:$R$13254,11,FALSE)</f>
        <v>111659.8803</v>
      </c>
      <c r="N301" s="36">
        <f>VLOOKUP("HV_"&amp;$D301&amp;$E301&amp;VLOOKUP($F301,key!$L$3:$M$13,2,FALSE)&amp;$G301&amp;N$6,'HVAC wts'!$H$7:$R$13254,11,FALSE)</f>
        <v>6417.2345000000014</v>
      </c>
      <c r="O301" s="36">
        <f>VLOOKUP("HV_"&amp;$D301&amp;$E301&amp;VLOOKUP($F301,key!$L$3:$M$13,2,FALSE)&amp;$G301&amp;O$6,'HVAC wts'!$H$7:$R$13254,11,FALSE)</f>
        <v>240240.06000000003</v>
      </c>
      <c r="P301" s="36">
        <f>VLOOKUP("HV_"&amp;$D301&amp;$E301&amp;VLOOKUP($F301,key!$L$3:$M$13,2,FALSE)&amp;$G301&amp;P$6,'HVAC wts'!$H$7:$R$13254,11,FALSE)</f>
        <v>13806.900000000003</v>
      </c>
      <c r="Q301" s="36">
        <f>VLOOKUP("HV_"&amp;$D301&amp;$E301&amp;VLOOKUP($F301,key!$L$3:$M$13,2,FALSE)&amp;$G301&amp;Q$6,'HVAC wts'!$H$7:$R$13254,11,FALSE)</f>
        <v>8984.1283000000003</v>
      </c>
      <c r="R301" s="36">
        <f>VLOOKUP("HV_"&amp;$D301&amp;$E301&amp;VLOOKUP($F301,key!$L$3:$M$13,2,FALSE)&amp;$G301&amp;R$6,'HVAC wts'!$H$7:$R$13254,11,FALSE)</f>
        <v>19329.66</v>
      </c>
      <c r="S301" s="36">
        <f t="shared" si="39"/>
        <v>400437.86310000002</v>
      </c>
      <c r="U301">
        <f>MATCH($A301&amp;U$6,'All applic'!$A$7:$A$59080,0)</f>
        <v>153</v>
      </c>
      <c r="V301">
        <f>MATCH($A301&amp;V$6,'All applic'!$A$7:$A$59080,0)</f>
        <v>154</v>
      </c>
      <c r="W301">
        <f>MATCH($A301&amp;W$6,'All applic'!$A$7:$A$59080,0)</f>
        <v>156</v>
      </c>
      <c r="X301">
        <f>MATCH($A301&amp;X$6,'All applic'!$A$7:$A$59080,0)</f>
        <v>155</v>
      </c>
      <c r="Y301">
        <f>MATCH($A301&amp;Y$6,'All applic'!$A$7:$A$59080,0)</f>
        <v>153</v>
      </c>
      <c r="Z301">
        <f>MATCH($A301&amp;Z$6,'All applic'!$A$7:$A$59080,0)</f>
        <v>156</v>
      </c>
      <c r="AB301" s="28">
        <f>INDEX('All applic'!$H$7:$H$59080,U301)</f>
        <v>1.0880000000000001</v>
      </c>
      <c r="AC301" s="28">
        <f>INDEX('All applic'!$H$7:$H$59080,V301)</f>
        <v>0.97199999999999998</v>
      </c>
      <c r="AD301" s="28">
        <f>INDEX('All applic'!$H$7:$H$59080,W301)</f>
        <v>0.99399999999999999</v>
      </c>
      <c r="AE301" s="28">
        <f>INDEX('All applic'!$H$7:$H$59080,X301)</f>
        <v>0.76800000000000002</v>
      </c>
      <c r="AF301" s="28">
        <f>INDEX('All applic'!$H$7:$H$59080,Y301)</f>
        <v>1.0880000000000001</v>
      </c>
      <c r="AG301" s="28">
        <f>INDEX('All applic'!$H$7:$H$59080,Z301)</f>
        <v>0.99399999999999999</v>
      </c>
      <c r="AH301" s="28"/>
      <c r="AI301" s="28">
        <f>INDEX('All applic'!$I$7:$I$59080,U301)</f>
        <v>2</v>
      </c>
      <c r="AJ301" s="28">
        <f>INDEX('All applic'!$I$7:$I$59080,V301)</f>
        <v>2</v>
      </c>
      <c r="AK301" s="28">
        <f>INDEX('All applic'!$I$7:$I$59080,W301)</f>
        <v>1</v>
      </c>
      <c r="AL301" s="28">
        <f>INDEX('All applic'!$I$7:$I$59080,X301)</f>
        <v>1.0227272727272727</v>
      </c>
      <c r="AM301" s="28">
        <f>INDEX('All applic'!$I$7:$I$59080,Y301)</f>
        <v>2</v>
      </c>
      <c r="AN301" s="28">
        <f>INDEX('All applic'!$I$7:$I$59080,Z301)</f>
        <v>1</v>
      </c>
      <c r="AP301">
        <f>INDEX('All applic'!$J$7:$J$59080,U301)</f>
        <v>-1.908E-2</v>
      </c>
      <c r="AQ301">
        <v>0</v>
      </c>
      <c r="AR301">
        <f>INDEX('All applic'!$J$7:$J$59080,W301)</f>
        <v>-1.9179999999999999E-2</v>
      </c>
      <c r="AS301">
        <v>0</v>
      </c>
      <c r="AT301">
        <v>0</v>
      </c>
      <c r="AU301">
        <v>0</v>
      </c>
    </row>
    <row r="302" spans="1:47" x14ac:dyDescent="0.25">
      <c r="A302" t="str">
        <f t="shared" si="40"/>
        <v>CFLSFm1996CZ08</v>
      </c>
      <c r="B302" t="str">
        <f t="shared" si="41"/>
        <v>CFLSDGSFmCZ081996</v>
      </c>
      <c r="C302" t="s">
        <v>118</v>
      </c>
      <c r="D302" t="s">
        <v>131</v>
      </c>
      <c r="E302" t="s">
        <v>1649</v>
      </c>
      <c r="F302" s="89" t="s">
        <v>70</v>
      </c>
      <c r="G302" t="s">
        <v>107</v>
      </c>
      <c r="H302" t="s">
        <v>1662</v>
      </c>
      <c r="I302" s="34">
        <f t="shared" si="36"/>
        <v>1.1083855657792498</v>
      </c>
      <c r="J302" s="34">
        <f t="shared" si="37"/>
        <v>1.8442401006755074</v>
      </c>
      <c r="K302" s="34">
        <f t="shared" si="38"/>
        <v>-1.5960517466159573E-2</v>
      </c>
      <c r="M302" s="36">
        <f>VLOOKUP("HV_"&amp;$D302&amp;$E302&amp;VLOOKUP($F302,key!$L$3:$M$13,2,FALSE)&amp;$G302&amp;M$6,'HVAC wts'!$H$7:$R$13254,11,FALSE)</f>
        <v>6395.7963</v>
      </c>
      <c r="N302" s="36">
        <f>VLOOKUP("HV_"&amp;$D302&amp;$E302&amp;VLOOKUP($F302,key!$L$3:$M$13,2,FALSE)&amp;$G302&amp;N$6,'HVAC wts'!$H$7:$R$13254,11,FALSE)</f>
        <v>367.5745</v>
      </c>
      <c r="O302" s="36">
        <f>VLOOKUP("HV_"&amp;$D302&amp;$E302&amp;VLOOKUP($F302,key!$L$3:$M$13,2,FALSE)&amp;$G302&amp;O$6,'HVAC wts'!$H$7:$R$13254,11,FALSE)</f>
        <v>1017.9087000000001</v>
      </c>
      <c r="P302" s="36">
        <f>VLOOKUP("HV_"&amp;$D302&amp;$E302&amp;VLOOKUP($F302,key!$L$3:$M$13,2,FALSE)&amp;$G302&amp;P$6,'HVAC wts'!$H$7:$R$13254,11,FALSE)</f>
        <v>58.500500000000002</v>
      </c>
      <c r="Q302" s="36">
        <f>VLOOKUP("HV_"&amp;$D302&amp;$E302&amp;VLOOKUP($F302,key!$L$3:$M$13,2,FALSE)&amp;$G302&amp;Q$6,'HVAC wts'!$H$7:$R$13254,11,FALSE)</f>
        <v>514.60430000000008</v>
      </c>
      <c r="R302" s="36">
        <f>VLOOKUP("HV_"&amp;$D302&amp;$E302&amp;VLOOKUP($F302,key!$L$3:$M$13,2,FALSE)&amp;$G302&amp;R$6,'HVAC wts'!$H$7:$R$13254,11,FALSE)</f>
        <v>81.900700000000015</v>
      </c>
      <c r="S302" s="36">
        <f t="shared" si="39"/>
        <v>8436.2849999999999</v>
      </c>
      <c r="U302">
        <f>MATCH($A302&amp;U$6,'All applic'!$A$7:$A$59080,0)</f>
        <v>157</v>
      </c>
      <c r="V302">
        <f>MATCH($A302&amp;V$6,'All applic'!$A$7:$A$59080,0)</f>
        <v>158</v>
      </c>
      <c r="W302">
        <f>MATCH($A302&amp;W$6,'All applic'!$A$7:$A$59080,0)</f>
        <v>160</v>
      </c>
      <c r="X302">
        <f>MATCH($A302&amp;X$6,'All applic'!$A$7:$A$59080,0)</f>
        <v>159</v>
      </c>
      <c r="Y302">
        <f>MATCH($A302&amp;Y$6,'All applic'!$A$7:$A$59080,0)</f>
        <v>157</v>
      </c>
      <c r="Z302">
        <f>MATCH($A302&amp;Z$6,'All applic'!$A$7:$A$59080,0)</f>
        <v>160</v>
      </c>
      <c r="AB302" s="28">
        <f>INDEX('All applic'!$H$7:$H$59080,U302)</f>
        <v>1.1339999999999999</v>
      </c>
      <c r="AC302" s="28">
        <f>INDEX('All applic'!$H$7:$H$59080,V302)</f>
        <v>1.016</v>
      </c>
      <c r="AD302" s="28">
        <f>INDEX('All applic'!$H$7:$H$59080,W302)</f>
        <v>0.996</v>
      </c>
      <c r="AE302" s="28">
        <f>INDEX('All applic'!$H$7:$H$59080,X302)</f>
        <v>0.77600000000000002</v>
      </c>
      <c r="AF302" s="28">
        <f>INDEX('All applic'!$H$7:$H$59080,Y302)</f>
        <v>1.1339999999999999</v>
      </c>
      <c r="AG302" s="28">
        <f>INDEX('All applic'!$H$7:$H$59080,Z302)</f>
        <v>0.996</v>
      </c>
      <c r="AH302" s="28"/>
      <c r="AI302" s="28">
        <f>INDEX('All applic'!$I$7:$I$59080,U302)</f>
        <v>1.9772727272727273</v>
      </c>
      <c r="AJ302" s="28">
        <f>INDEX('All applic'!$I$7:$I$59080,V302)</f>
        <v>2</v>
      </c>
      <c r="AK302" s="28">
        <f>INDEX('All applic'!$I$7:$I$59080,W302)</f>
        <v>1</v>
      </c>
      <c r="AL302" s="28">
        <f>INDEX('All applic'!$I$7:$I$59080,X302)</f>
        <v>1.0227272727272727</v>
      </c>
      <c r="AM302" s="28">
        <f>INDEX('All applic'!$I$7:$I$59080,Y302)</f>
        <v>1.9772727272727273</v>
      </c>
      <c r="AN302" s="28">
        <f>INDEX('All applic'!$I$7:$I$59080,Z302)</f>
        <v>1</v>
      </c>
      <c r="AP302">
        <f>INDEX('All applic'!$J$7:$J$59080,U302)</f>
        <v>-1.814E-2</v>
      </c>
      <c r="AQ302">
        <v>0</v>
      </c>
      <c r="AR302">
        <f>INDEX('All applic'!$J$7:$J$59080,W302)</f>
        <v>-1.83E-2</v>
      </c>
      <c r="AS302">
        <v>0</v>
      </c>
      <c r="AT302">
        <v>0</v>
      </c>
      <c r="AU302">
        <v>0</v>
      </c>
    </row>
    <row r="303" spans="1:47" x14ac:dyDescent="0.25">
      <c r="A303" t="str">
        <f t="shared" si="40"/>
        <v>CFLSFm1996CZ09</v>
      </c>
      <c r="B303" t="str">
        <f t="shared" si="41"/>
        <v>CFLSDGSFmCZ091996</v>
      </c>
      <c r="C303" t="s">
        <v>118</v>
      </c>
      <c r="D303" t="s">
        <v>131</v>
      </c>
      <c r="E303" t="s">
        <v>1649</v>
      </c>
      <c r="F303" s="89" t="s">
        <v>70</v>
      </c>
      <c r="G303" t="s">
        <v>108</v>
      </c>
      <c r="H303" t="s">
        <v>1662</v>
      </c>
      <c r="I303" s="34">
        <f t="shared" si="36"/>
        <v>0</v>
      </c>
      <c r="J303" s="34">
        <f t="shared" si="37"/>
        <v>0</v>
      </c>
      <c r="K303" s="34">
        <f t="shared" si="38"/>
        <v>0</v>
      </c>
      <c r="M303" s="36">
        <f>VLOOKUP("HV_"&amp;$D303&amp;$E303&amp;VLOOKUP($F303,key!$L$3:$M$13,2,FALSE)&amp;$G303&amp;M$6,'HVAC wts'!$H$7:$R$13254,11,FALSE)</f>
        <v>0</v>
      </c>
      <c r="N303" s="36">
        <f>VLOOKUP("HV_"&amp;$D303&amp;$E303&amp;VLOOKUP($F303,key!$L$3:$M$13,2,FALSE)&amp;$G303&amp;N$6,'HVAC wts'!$H$7:$R$13254,11,FALSE)</f>
        <v>0</v>
      </c>
      <c r="O303" s="36">
        <f>VLOOKUP("HV_"&amp;$D303&amp;$E303&amp;VLOOKUP($F303,key!$L$3:$M$13,2,FALSE)&amp;$G303&amp;O$6,'HVAC wts'!$H$7:$R$13254,11,FALSE)</f>
        <v>0</v>
      </c>
      <c r="P303" s="36">
        <f>VLOOKUP("HV_"&amp;$D303&amp;$E303&amp;VLOOKUP($F303,key!$L$3:$M$13,2,FALSE)&amp;$G303&amp;P$6,'HVAC wts'!$H$7:$R$13254,11,FALSE)</f>
        <v>0</v>
      </c>
      <c r="Q303" s="36">
        <f>VLOOKUP("HV_"&amp;$D303&amp;$E303&amp;VLOOKUP($F303,key!$L$3:$M$13,2,FALSE)&amp;$G303&amp;Q$6,'HVAC wts'!$H$7:$R$13254,11,FALSE)</f>
        <v>0</v>
      </c>
      <c r="R303" s="36">
        <f>VLOOKUP("HV_"&amp;$D303&amp;$E303&amp;VLOOKUP($F303,key!$L$3:$M$13,2,FALSE)&amp;$G303&amp;R$6,'HVAC wts'!$H$7:$R$13254,11,FALSE)</f>
        <v>0</v>
      </c>
      <c r="S303" s="36">
        <f t="shared" si="39"/>
        <v>0</v>
      </c>
      <c r="U303">
        <f>MATCH($A303&amp;U$6,'All applic'!$A$7:$A$59080,0)</f>
        <v>161</v>
      </c>
      <c r="V303">
        <f>MATCH($A303&amp;V$6,'All applic'!$A$7:$A$59080,0)</f>
        <v>162</v>
      </c>
      <c r="W303">
        <f>MATCH($A303&amp;W$6,'All applic'!$A$7:$A$59080,0)</f>
        <v>164</v>
      </c>
      <c r="X303">
        <f>MATCH($A303&amp;X$6,'All applic'!$A$7:$A$59080,0)</f>
        <v>163</v>
      </c>
      <c r="Y303">
        <f>MATCH($A303&amp;Y$6,'All applic'!$A$7:$A$59080,0)</f>
        <v>161</v>
      </c>
      <c r="Z303">
        <f>MATCH($A303&amp;Z$6,'All applic'!$A$7:$A$59080,0)</f>
        <v>164</v>
      </c>
      <c r="AB303" s="28">
        <f>INDEX('All applic'!$H$7:$H$59080,U303)</f>
        <v>1.1279999999999999</v>
      </c>
      <c r="AC303" s="28">
        <f>INDEX('All applic'!$H$7:$H$59080,V303)</f>
        <v>1.008</v>
      </c>
      <c r="AD303" s="28">
        <f>INDEX('All applic'!$H$7:$H$59080,W303)</f>
        <v>0.99399999999999999</v>
      </c>
      <c r="AE303" s="28">
        <f>INDEX('All applic'!$H$7:$H$59080,X303)</f>
        <v>0.746</v>
      </c>
      <c r="AF303" s="28">
        <f>INDEX('All applic'!$H$7:$H$59080,Y303)</f>
        <v>1.1279999999999999</v>
      </c>
      <c r="AG303" s="28">
        <f>INDEX('All applic'!$H$7:$H$59080,Z303)</f>
        <v>0.99399999999999999</v>
      </c>
      <c r="AH303" s="28"/>
      <c r="AI303" s="28">
        <f>INDEX('All applic'!$I$7:$I$59080,U303)</f>
        <v>1.5111111111111113</v>
      </c>
      <c r="AJ303" s="28">
        <f>INDEX('All applic'!$I$7:$I$59080,V303)</f>
        <v>1.911111111111111</v>
      </c>
      <c r="AK303" s="28">
        <f>INDEX('All applic'!$I$7:$I$59080,W303)</f>
        <v>1</v>
      </c>
      <c r="AL303" s="28">
        <f>INDEX('All applic'!$I$7:$I$59080,X303)</f>
        <v>1</v>
      </c>
      <c r="AM303" s="28">
        <f>INDEX('All applic'!$I$7:$I$59080,Y303)</f>
        <v>1.5111111111111113</v>
      </c>
      <c r="AN303" s="28">
        <f>INDEX('All applic'!$I$7:$I$59080,Z303)</f>
        <v>1</v>
      </c>
      <c r="AP303">
        <f>INDEX('All applic'!$J$7:$J$59080,U303)</f>
        <v>-1.9859999999999999E-2</v>
      </c>
      <c r="AQ303">
        <v>0</v>
      </c>
      <c r="AR303">
        <f>INDEX('All applic'!$J$7:$J$59080,W303)</f>
        <v>-1.9980000000000001E-2</v>
      </c>
      <c r="AS303">
        <v>0</v>
      </c>
      <c r="AT303">
        <v>0</v>
      </c>
      <c r="AU303">
        <v>0</v>
      </c>
    </row>
    <row r="304" spans="1:47" x14ac:dyDescent="0.25">
      <c r="A304" t="str">
        <f t="shared" si="40"/>
        <v>CFLSFm1996CZ10</v>
      </c>
      <c r="B304" t="str">
        <f t="shared" si="41"/>
        <v>CFLSDGSFmCZ101996</v>
      </c>
      <c r="C304" t="s">
        <v>118</v>
      </c>
      <c r="D304" t="s">
        <v>131</v>
      </c>
      <c r="E304" t="s">
        <v>1649</v>
      </c>
      <c r="F304" s="89" t="s">
        <v>70</v>
      </c>
      <c r="G304" t="s">
        <v>109</v>
      </c>
      <c r="H304" t="s">
        <v>1662</v>
      </c>
      <c r="I304" s="34">
        <f t="shared" si="36"/>
        <v>1.0920446505112231</v>
      </c>
      <c r="J304" s="34">
        <f t="shared" si="37"/>
        <v>1.5430937737573327</v>
      </c>
      <c r="K304" s="34">
        <f t="shared" si="38"/>
        <v>-2.1841496057772945E-2</v>
      </c>
      <c r="M304" s="36">
        <f>VLOOKUP("HV_"&amp;$D304&amp;$E304&amp;VLOOKUP($F304,key!$L$3:$M$13,2,FALSE)&amp;$G304&amp;M$6,'HVAC wts'!$H$7:$R$13254,11,FALSE)</f>
        <v>119059.0563</v>
      </c>
      <c r="N304" s="36">
        <f>VLOOKUP("HV_"&amp;$D304&amp;$E304&amp;VLOOKUP($F304,key!$L$3:$M$13,2,FALSE)&amp;$G304&amp;N$6,'HVAC wts'!$H$7:$R$13254,11,FALSE)</f>
        <v>6842.4745000000003</v>
      </c>
      <c r="O304" s="36">
        <f>VLOOKUP("HV_"&amp;$D304&amp;$E304&amp;VLOOKUP($F304,key!$L$3:$M$13,2,FALSE)&amp;$G304&amp;O$6,'HVAC wts'!$H$7:$R$13254,11,FALSE)</f>
        <v>44165.454299999998</v>
      </c>
      <c r="P304" s="36">
        <f>VLOOKUP("HV_"&amp;$D304&amp;$E304&amp;VLOOKUP($F304,key!$L$3:$M$13,2,FALSE)&amp;$G304&amp;P$6,'HVAC wts'!$H$7:$R$13254,11,FALSE)</f>
        <v>2538.2444999999998</v>
      </c>
      <c r="Q304" s="36">
        <f>VLOOKUP("HV_"&amp;$D304&amp;$E304&amp;VLOOKUP($F304,key!$L$3:$M$13,2,FALSE)&amp;$G304&amp;Q$6,'HVAC wts'!$H$7:$R$13254,11,FALSE)</f>
        <v>9579.4642999999996</v>
      </c>
      <c r="R304" s="36">
        <f>VLOOKUP("HV_"&amp;$D304&amp;$E304&amp;VLOOKUP($F304,key!$L$3:$M$13,2,FALSE)&amp;$G304&amp;R$6,'HVAC wts'!$H$7:$R$13254,11,FALSE)</f>
        <v>3553.5423000000001</v>
      </c>
      <c r="S304" s="36">
        <f t="shared" si="39"/>
        <v>185738.23619999998</v>
      </c>
      <c r="U304">
        <f>MATCH($A304&amp;U$6,'All applic'!$A$7:$A$59080,0)</f>
        <v>165</v>
      </c>
      <c r="V304">
        <f>MATCH($A304&amp;V$6,'All applic'!$A$7:$A$59080,0)</f>
        <v>166</v>
      </c>
      <c r="W304">
        <f>MATCH($A304&amp;W$6,'All applic'!$A$7:$A$59080,0)</f>
        <v>168</v>
      </c>
      <c r="X304">
        <f>MATCH($A304&amp;X$6,'All applic'!$A$7:$A$59080,0)</f>
        <v>167</v>
      </c>
      <c r="Y304">
        <f>MATCH($A304&amp;Y$6,'All applic'!$A$7:$A$59080,0)</f>
        <v>165</v>
      </c>
      <c r="Z304">
        <f>MATCH($A304&amp;Z$6,'All applic'!$A$7:$A$59080,0)</f>
        <v>168</v>
      </c>
      <c r="AB304" s="28">
        <f>INDEX('All applic'!$H$7:$H$59080,U304)</f>
        <v>1.1439999999999999</v>
      </c>
      <c r="AC304" s="28">
        <f>INDEX('All applic'!$H$7:$H$59080,V304)</f>
        <v>0.97399999999999998</v>
      </c>
      <c r="AD304" s="28">
        <f>INDEX('All applic'!$H$7:$H$59080,W304)</f>
        <v>0.99199999999999999</v>
      </c>
      <c r="AE304" s="28">
        <f>INDEX('All applic'!$H$7:$H$59080,X304)</f>
        <v>0.65800000000000003</v>
      </c>
      <c r="AF304" s="28">
        <f>INDEX('All applic'!$H$7:$H$59080,Y304)</f>
        <v>1.1439999999999999</v>
      </c>
      <c r="AG304" s="28">
        <f>INDEX('All applic'!$H$7:$H$59080,Z304)</f>
        <v>0.99199999999999999</v>
      </c>
      <c r="AH304" s="28"/>
      <c r="AI304" s="28">
        <f>INDEX('All applic'!$I$7:$I$59080,U304)</f>
        <v>1.7333333333333334</v>
      </c>
      <c r="AJ304" s="28">
        <f>INDEX('All applic'!$I$7:$I$59080,V304)</f>
        <v>1.9555555555555555</v>
      </c>
      <c r="AK304" s="28">
        <f>INDEX('All applic'!$I$7:$I$59080,W304)</f>
        <v>1</v>
      </c>
      <c r="AL304" s="28">
        <f>INDEX('All applic'!$I$7:$I$59080,X304)</f>
        <v>1</v>
      </c>
      <c r="AM304" s="28">
        <f>INDEX('All applic'!$I$7:$I$59080,Y304)</f>
        <v>1.7333333333333334</v>
      </c>
      <c r="AN304" s="28">
        <f>INDEX('All applic'!$I$7:$I$59080,Z304)</f>
        <v>1</v>
      </c>
      <c r="AP304">
        <f>INDEX('All applic'!$J$7:$J$59080,U304)</f>
        <v>-2.4799999999999999E-2</v>
      </c>
      <c r="AQ304">
        <v>0</v>
      </c>
      <c r="AR304">
        <f>INDEX('All applic'!$J$7:$J$59080,W304)</f>
        <v>-2.5000000000000001E-2</v>
      </c>
      <c r="AS304">
        <v>0</v>
      </c>
      <c r="AT304">
        <v>0</v>
      </c>
      <c r="AU304">
        <v>0</v>
      </c>
    </row>
    <row r="305" spans="1:47" x14ac:dyDescent="0.25">
      <c r="A305" t="str">
        <f t="shared" si="40"/>
        <v>CFLSFm1996CZ11</v>
      </c>
      <c r="B305" t="str">
        <f t="shared" si="41"/>
        <v>CFLSDGSFmCZ111996</v>
      </c>
      <c r="C305" t="s">
        <v>118</v>
      </c>
      <c r="D305" t="s">
        <v>131</v>
      </c>
      <c r="E305" t="s">
        <v>1649</v>
      </c>
      <c r="F305" s="89" t="s">
        <v>70</v>
      </c>
      <c r="G305" t="s">
        <v>110</v>
      </c>
      <c r="H305" t="s">
        <v>1662</v>
      </c>
      <c r="I305" s="34">
        <f t="shared" si="36"/>
        <v>0</v>
      </c>
      <c r="J305" s="34">
        <f t="shared" si="37"/>
        <v>0</v>
      </c>
      <c r="K305" s="34">
        <f t="shared" si="38"/>
        <v>0</v>
      </c>
      <c r="M305" s="36">
        <f>VLOOKUP("HV_"&amp;$D305&amp;$E305&amp;VLOOKUP($F305,key!$L$3:$M$13,2,FALSE)&amp;$G305&amp;M$6,'HVAC wts'!$H$7:$R$13254,11,FALSE)</f>
        <v>0</v>
      </c>
      <c r="N305" s="36">
        <f>VLOOKUP("HV_"&amp;$D305&amp;$E305&amp;VLOOKUP($F305,key!$L$3:$M$13,2,FALSE)&amp;$G305&amp;N$6,'HVAC wts'!$H$7:$R$13254,11,FALSE)</f>
        <v>0</v>
      </c>
      <c r="O305" s="36">
        <f>VLOOKUP("HV_"&amp;$D305&amp;$E305&amp;VLOOKUP($F305,key!$L$3:$M$13,2,FALSE)&amp;$G305&amp;O$6,'HVAC wts'!$H$7:$R$13254,11,FALSE)</f>
        <v>0</v>
      </c>
      <c r="P305" s="36">
        <f>VLOOKUP("HV_"&amp;$D305&amp;$E305&amp;VLOOKUP($F305,key!$L$3:$M$13,2,FALSE)&amp;$G305&amp;P$6,'HVAC wts'!$H$7:$R$13254,11,FALSE)</f>
        <v>0</v>
      </c>
      <c r="Q305" s="36">
        <f>VLOOKUP("HV_"&amp;$D305&amp;$E305&amp;VLOOKUP($F305,key!$L$3:$M$13,2,FALSE)&amp;$G305&amp;Q$6,'HVAC wts'!$H$7:$R$13254,11,FALSE)</f>
        <v>0</v>
      </c>
      <c r="R305" s="36">
        <f>VLOOKUP("HV_"&amp;$D305&amp;$E305&amp;VLOOKUP($F305,key!$L$3:$M$13,2,FALSE)&amp;$G305&amp;R$6,'HVAC wts'!$H$7:$R$13254,11,FALSE)</f>
        <v>0</v>
      </c>
      <c r="S305" s="36">
        <f t="shared" si="39"/>
        <v>0</v>
      </c>
      <c r="U305">
        <f>MATCH($A305&amp;U$6,'All applic'!$A$7:$A$59080,0)</f>
        <v>169</v>
      </c>
      <c r="V305">
        <f>MATCH($A305&amp;V$6,'All applic'!$A$7:$A$59080,0)</f>
        <v>170</v>
      </c>
      <c r="W305">
        <f>MATCH($A305&amp;W$6,'All applic'!$A$7:$A$59080,0)</f>
        <v>172</v>
      </c>
      <c r="X305">
        <f>MATCH($A305&amp;X$6,'All applic'!$A$7:$A$59080,0)</f>
        <v>171</v>
      </c>
      <c r="Y305">
        <f>MATCH($A305&amp;Y$6,'All applic'!$A$7:$A$59080,0)</f>
        <v>169</v>
      </c>
      <c r="Z305">
        <f>MATCH($A305&amp;Z$6,'All applic'!$A$7:$A$59080,0)</f>
        <v>172</v>
      </c>
      <c r="AB305" s="28">
        <f>INDEX('All applic'!$H$7:$H$59080,U305)</f>
        <v>1.1379999999999999</v>
      </c>
      <c r="AC305" s="28">
        <f>INDEX('All applic'!$H$7:$H$59080,V305)</f>
        <v>0.91800000000000004</v>
      </c>
      <c r="AD305" s="28">
        <f>INDEX('All applic'!$H$7:$H$59080,W305)</f>
        <v>0.98799999999999999</v>
      </c>
      <c r="AE305" s="28">
        <f>INDEX('All applic'!$H$7:$H$59080,X305)</f>
        <v>0.60399999999999998</v>
      </c>
      <c r="AF305" s="28">
        <f>INDEX('All applic'!$H$7:$H$59080,Y305)</f>
        <v>1.1379999999999999</v>
      </c>
      <c r="AG305" s="28">
        <f>INDEX('All applic'!$H$7:$H$59080,Z305)</f>
        <v>0.98799999999999999</v>
      </c>
      <c r="AH305" s="28"/>
      <c r="AI305" s="28">
        <f>INDEX('All applic'!$I$7:$I$59080,U305)</f>
        <v>1.9750000000000001</v>
      </c>
      <c r="AJ305" s="28">
        <f>INDEX('All applic'!$I$7:$I$59080,V305)</f>
        <v>2</v>
      </c>
      <c r="AK305" s="28">
        <f>INDEX('All applic'!$I$7:$I$59080,W305)</f>
        <v>1</v>
      </c>
      <c r="AL305" s="28">
        <f>INDEX('All applic'!$I$7:$I$59080,X305)</f>
        <v>1.0249999999999999</v>
      </c>
      <c r="AM305" s="28">
        <f>INDEX('All applic'!$I$7:$I$59080,Y305)</f>
        <v>1.9750000000000001</v>
      </c>
      <c r="AN305" s="28">
        <f>INDEX('All applic'!$I$7:$I$59080,Z305)</f>
        <v>1</v>
      </c>
      <c r="AP305">
        <f>INDEX('All applic'!$J$7:$J$59080,U305)</f>
        <v>-2.7399999999999997E-2</v>
      </c>
      <c r="AQ305">
        <v>0</v>
      </c>
      <c r="AR305">
        <f>INDEX('All applic'!$J$7:$J$59080,W305)</f>
        <v>-2.7600000000000003E-2</v>
      </c>
      <c r="AS305">
        <v>0</v>
      </c>
      <c r="AT305">
        <v>0</v>
      </c>
      <c r="AU305">
        <v>0</v>
      </c>
    </row>
    <row r="306" spans="1:47" x14ac:dyDescent="0.25">
      <c r="A306" t="str">
        <f t="shared" si="40"/>
        <v>CFLSFm1996CZ12</v>
      </c>
      <c r="B306" t="str">
        <f t="shared" si="41"/>
        <v>CFLSDGSFmCZ121996</v>
      </c>
      <c r="C306" t="s">
        <v>118</v>
      </c>
      <c r="D306" t="s">
        <v>131</v>
      </c>
      <c r="E306" t="s">
        <v>1649</v>
      </c>
      <c r="F306" s="89" t="s">
        <v>70</v>
      </c>
      <c r="G306" t="s">
        <v>111</v>
      </c>
      <c r="H306" t="s">
        <v>1662</v>
      </c>
      <c r="I306" s="34">
        <f t="shared" si="36"/>
        <v>0</v>
      </c>
      <c r="J306" s="34">
        <f t="shared" si="37"/>
        <v>0</v>
      </c>
      <c r="K306" s="34">
        <f t="shared" si="38"/>
        <v>0</v>
      </c>
      <c r="M306" s="36">
        <f>VLOOKUP("HV_"&amp;$D306&amp;$E306&amp;VLOOKUP($F306,key!$L$3:$M$13,2,FALSE)&amp;$G306&amp;M$6,'HVAC wts'!$H$7:$R$13254,11,FALSE)</f>
        <v>0</v>
      </c>
      <c r="N306" s="36">
        <f>VLOOKUP("HV_"&amp;$D306&amp;$E306&amp;VLOOKUP($F306,key!$L$3:$M$13,2,FALSE)&amp;$G306&amp;N$6,'HVAC wts'!$H$7:$R$13254,11,FALSE)</f>
        <v>0</v>
      </c>
      <c r="O306" s="36">
        <f>VLOOKUP("HV_"&amp;$D306&amp;$E306&amp;VLOOKUP($F306,key!$L$3:$M$13,2,FALSE)&amp;$G306&amp;O$6,'HVAC wts'!$H$7:$R$13254,11,FALSE)</f>
        <v>0</v>
      </c>
      <c r="P306" s="36">
        <f>VLOOKUP("HV_"&amp;$D306&amp;$E306&amp;VLOOKUP($F306,key!$L$3:$M$13,2,FALSE)&amp;$G306&amp;P$6,'HVAC wts'!$H$7:$R$13254,11,FALSE)</f>
        <v>0</v>
      </c>
      <c r="Q306" s="36">
        <f>VLOOKUP("HV_"&amp;$D306&amp;$E306&amp;VLOOKUP($F306,key!$L$3:$M$13,2,FALSE)&amp;$G306&amp;Q$6,'HVAC wts'!$H$7:$R$13254,11,FALSE)</f>
        <v>0</v>
      </c>
      <c r="R306" s="36">
        <f>VLOOKUP("HV_"&amp;$D306&amp;$E306&amp;VLOOKUP($F306,key!$L$3:$M$13,2,FALSE)&amp;$G306&amp;R$6,'HVAC wts'!$H$7:$R$13254,11,FALSE)</f>
        <v>0</v>
      </c>
      <c r="S306" s="36">
        <f t="shared" si="39"/>
        <v>0</v>
      </c>
      <c r="U306">
        <f>MATCH($A306&amp;U$6,'All applic'!$A$7:$A$59080,0)</f>
        <v>173</v>
      </c>
      <c r="V306">
        <f>MATCH($A306&amp;V$6,'All applic'!$A$7:$A$59080,0)</f>
        <v>174</v>
      </c>
      <c r="W306">
        <f>MATCH($A306&amp;W$6,'All applic'!$A$7:$A$59080,0)</f>
        <v>176</v>
      </c>
      <c r="X306">
        <f>MATCH($A306&amp;X$6,'All applic'!$A$7:$A$59080,0)</f>
        <v>175</v>
      </c>
      <c r="Y306">
        <f>MATCH($A306&amp;Y$6,'All applic'!$A$7:$A$59080,0)</f>
        <v>173</v>
      </c>
      <c r="Z306">
        <f>MATCH($A306&amp;Z$6,'All applic'!$A$7:$A$59080,0)</f>
        <v>176</v>
      </c>
      <c r="AB306" s="28">
        <f>INDEX('All applic'!$H$7:$H$59080,U306)</f>
        <v>1.0960000000000001</v>
      </c>
      <c r="AC306" s="28">
        <f>INDEX('All applic'!$H$7:$H$59080,V306)</f>
        <v>0.88200000000000001</v>
      </c>
      <c r="AD306" s="28">
        <f>INDEX('All applic'!$H$7:$H$59080,W306)</f>
        <v>0.98799999999999999</v>
      </c>
      <c r="AE306" s="28">
        <f>INDEX('All applic'!$H$7:$H$59080,X306)</f>
        <v>0.60599999999999998</v>
      </c>
      <c r="AF306" s="28">
        <f>INDEX('All applic'!$H$7:$H$59080,Y306)</f>
        <v>1.0960000000000001</v>
      </c>
      <c r="AG306" s="28">
        <f>INDEX('All applic'!$H$7:$H$59080,Z306)</f>
        <v>0.98799999999999999</v>
      </c>
      <c r="AH306" s="28"/>
      <c r="AI306" s="28">
        <f>INDEX('All applic'!$I$7:$I$59080,U306)</f>
        <v>2</v>
      </c>
      <c r="AJ306" s="28">
        <f>INDEX('All applic'!$I$7:$I$59080,V306)</f>
        <v>2</v>
      </c>
      <c r="AK306" s="28">
        <f>INDEX('All applic'!$I$7:$I$59080,W306)</f>
        <v>1.0249999999999999</v>
      </c>
      <c r="AL306" s="28">
        <f>INDEX('All applic'!$I$7:$I$59080,X306)</f>
        <v>1.0249999999999999</v>
      </c>
      <c r="AM306" s="28">
        <f>INDEX('All applic'!$I$7:$I$59080,Y306)</f>
        <v>2</v>
      </c>
      <c r="AN306" s="28">
        <f>INDEX('All applic'!$I$7:$I$59080,Z306)</f>
        <v>1.0249999999999999</v>
      </c>
      <c r="AP306">
        <f>INDEX('All applic'!$J$7:$J$59080,U306)</f>
        <v>-2.7600000000000003E-2</v>
      </c>
      <c r="AQ306">
        <v>0</v>
      </c>
      <c r="AR306">
        <f>INDEX('All applic'!$J$7:$J$59080,W306)</f>
        <v>-2.8000000000000001E-2</v>
      </c>
      <c r="AS306">
        <v>0</v>
      </c>
      <c r="AT306">
        <v>0</v>
      </c>
      <c r="AU306">
        <v>0</v>
      </c>
    </row>
    <row r="307" spans="1:47" x14ac:dyDescent="0.25">
      <c r="A307" t="str">
        <f t="shared" si="40"/>
        <v>CFLSFm1996CZ13</v>
      </c>
      <c r="B307" t="str">
        <f t="shared" si="41"/>
        <v>CFLSDGSFmCZ131996</v>
      </c>
      <c r="C307" t="s">
        <v>118</v>
      </c>
      <c r="D307" t="s">
        <v>131</v>
      </c>
      <c r="E307" t="s">
        <v>1649</v>
      </c>
      <c r="F307" s="89" t="s">
        <v>70</v>
      </c>
      <c r="G307" t="s">
        <v>112</v>
      </c>
      <c r="H307" t="s">
        <v>1662</v>
      </c>
      <c r="I307" s="34">
        <f t="shared" si="36"/>
        <v>0</v>
      </c>
      <c r="J307" s="34">
        <f t="shared" si="37"/>
        <v>0</v>
      </c>
      <c r="K307" s="34">
        <f t="shared" si="38"/>
        <v>0</v>
      </c>
      <c r="M307" s="36">
        <f>VLOOKUP("HV_"&amp;$D307&amp;$E307&amp;VLOOKUP($F307,key!$L$3:$M$13,2,FALSE)&amp;$G307&amp;M$6,'HVAC wts'!$H$7:$R$13254,11,FALSE)</f>
        <v>0</v>
      </c>
      <c r="N307" s="36">
        <f>VLOOKUP("HV_"&amp;$D307&amp;$E307&amp;VLOOKUP($F307,key!$L$3:$M$13,2,FALSE)&amp;$G307&amp;N$6,'HVAC wts'!$H$7:$R$13254,11,FALSE)</f>
        <v>0</v>
      </c>
      <c r="O307" s="36">
        <f>VLOOKUP("HV_"&amp;$D307&amp;$E307&amp;VLOOKUP($F307,key!$L$3:$M$13,2,FALSE)&amp;$G307&amp;O$6,'HVAC wts'!$H$7:$R$13254,11,FALSE)</f>
        <v>0</v>
      </c>
      <c r="P307" s="36">
        <f>VLOOKUP("HV_"&amp;$D307&amp;$E307&amp;VLOOKUP($F307,key!$L$3:$M$13,2,FALSE)&amp;$G307&amp;P$6,'HVAC wts'!$H$7:$R$13254,11,FALSE)</f>
        <v>0</v>
      </c>
      <c r="Q307" s="36">
        <f>VLOOKUP("HV_"&amp;$D307&amp;$E307&amp;VLOOKUP($F307,key!$L$3:$M$13,2,FALSE)&amp;$G307&amp;Q$6,'HVAC wts'!$H$7:$R$13254,11,FALSE)</f>
        <v>0</v>
      </c>
      <c r="R307" s="36">
        <f>VLOOKUP("HV_"&amp;$D307&amp;$E307&amp;VLOOKUP($F307,key!$L$3:$M$13,2,FALSE)&amp;$G307&amp;R$6,'HVAC wts'!$H$7:$R$13254,11,FALSE)</f>
        <v>0</v>
      </c>
      <c r="S307" s="36">
        <f t="shared" si="39"/>
        <v>0</v>
      </c>
      <c r="U307">
        <f>MATCH($A307&amp;U$6,'All applic'!$A$7:$A$59080,0)</f>
        <v>177</v>
      </c>
      <c r="V307">
        <f>MATCH($A307&amp;V$6,'All applic'!$A$7:$A$59080,0)</f>
        <v>178</v>
      </c>
      <c r="W307">
        <f>MATCH($A307&amp;W$6,'All applic'!$A$7:$A$59080,0)</f>
        <v>180</v>
      </c>
      <c r="X307">
        <f>MATCH($A307&amp;X$6,'All applic'!$A$7:$A$59080,0)</f>
        <v>179</v>
      </c>
      <c r="Y307">
        <f>MATCH($A307&amp;Y$6,'All applic'!$A$7:$A$59080,0)</f>
        <v>177</v>
      </c>
      <c r="Z307">
        <f>MATCH($A307&amp;Z$6,'All applic'!$A$7:$A$59080,0)</f>
        <v>180</v>
      </c>
      <c r="AB307" s="28">
        <f>INDEX('All applic'!$H$7:$H$59080,U307)</f>
        <v>1.1499999999999999</v>
      </c>
      <c r="AC307" s="28">
        <f>INDEX('All applic'!$H$7:$H$59080,V307)</f>
        <v>0.94599999999999995</v>
      </c>
      <c r="AD307" s="28">
        <f>INDEX('All applic'!$H$7:$H$59080,W307)</f>
        <v>0.98799999999999999</v>
      </c>
      <c r="AE307" s="28">
        <f>INDEX('All applic'!$H$7:$H$59080,X307)</f>
        <v>0.60799999999999998</v>
      </c>
      <c r="AF307" s="28">
        <f>INDEX('All applic'!$H$7:$H$59080,Y307)</f>
        <v>1.1499999999999999</v>
      </c>
      <c r="AG307" s="28">
        <f>INDEX('All applic'!$H$7:$H$59080,Z307)</f>
        <v>0.98799999999999999</v>
      </c>
      <c r="AH307" s="28"/>
      <c r="AI307" s="28">
        <f>INDEX('All applic'!$I$7:$I$59080,U307)</f>
        <v>1.9</v>
      </c>
      <c r="AJ307" s="28">
        <f>INDEX('All applic'!$I$7:$I$59080,V307)</f>
        <v>1.9750000000000001</v>
      </c>
      <c r="AK307" s="28">
        <f>INDEX('All applic'!$I$7:$I$59080,W307)</f>
        <v>1.0249999999999999</v>
      </c>
      <c r="AL307" s="28">
        <f>INDEX('All applic'!$I$7:$I$59080,X307)</f>
        <v>1</v>
      </c>
      <c r="AM307" s="28">
        <f>INDEX('All applic'!$I$7:$I$59080,Y307)</f>
        <v>1.9</v>
      </c>
      <c r="AN307" s="28">
        <f>INDEX('All applic'!$I$7:$I$59080,Z307)</f>
        <v>1.0249999999999999</v>
      </c>
      <c r="AP307">
        <f>INDEX('All applic'!$J$7:$J$59080,U307)</f>
        <v>-2.7199999999999998E-2</v>
      </c>
      <c r="AQ307">
        <v>0</v>
      </c>
      <c r="AR307">
        <f>INDEX('All applic'!$J$7:$J$59080,W307)</f>
        <v>-2.7600000000000003E-2</v>
      </c>
      <c r="AS307">
        <v>0</v>
      </c>
      <c r="AT307">
        <v>0</v>
      </c>
      <c r="AU307">
        <v>0</v>
      </c>
    </row>
    <row r="308" spans="1:47" x14ac:dyDescent="0.25">
      <c r="A308" t="str">
        <f t="shared" si="40"/>
        <v>CFLSFm1996CZ14</v>
      </c>
      <c r="B308" t="str">
        <f t="shared" si="41"/>
        <v>CFLSDGSFmCZ141996</v>
      </c>
      <c r="C308" t="s">
        <v>118</v>
      </c>
      <c r="D308" t="s">
        <v>131</v>
      </c>
      <c r="E308" t="s">
        <v>1649</v>
      </c>
      <c r="F308" s="89" t="s">
        <v>70</v>
      </c>
      <c r="G308" t="s">
        <v>113</v>
      </c>
      <c r="H308" t="s">
        <v>1662</v>
      </c>
      <c r="I308" s="34">
        <f t="shared" si="36"/>
        <v>1.0821780371039669</v>
      </c>
      <c r="J308" s="34">
        <f t="shared" si="37"/>
        <v>1.4412119397585046</v>
      </c>
      <c r="K308" s="34">
        <f t="shared" si="38"/>
        <v>-2.4360300174981708E-2</v>
      </c>
      <c r="M308" s="36">
        <f>VLOOKUP("HV_"&amp;$D308&amp;$E308&amp;VLOOKUP($F308,key!$L$3:$M$13,2,FALSE)&amp;$G308&amp;M$6,'HVAC wts'!$H$7:$R$13254,11,FALSE)</f>
        <v>4297.9566000000004</v>
      </c>
      <c r="N308" s="36">
        <f>VLOOKUP("HV_"&amp;$D308&amp;$E308&amp;VLOOKUP($F308,key!$L$3:$M$13,2,FALSE)&amp;$G308&amp;N$6,'HVAC wts'!$H$7:$R$13254,11,FALSE)</f>
        <v>247.00900000000001</v>
      </c>
      <c r="O308" s="36">
        <f>VLOOKUP("HV_"&amp;$D308&amp;$E308&amp;VLOOKUP($F308,key!$L$3:$M$13,2,FALSE)&amp;$G308&amp;O$6,'HVAC wts'!$H$7:$R$13254,11,FALSE)</f>
        <v>1849.4807999999998</v>
      </c>
      <c r="P308" s="36">
        <f>VLOOKUP("HV_"&amp;$D308&amp;$E308&amp;VLOOKUP($F308,key!$L$3:$M$13,2,FALSE)&amp;$G308&amp;P$6,'HVAC wts'!$H$7:$R$13254,11,FALSE)</f>
        <v>106.292</v>
      </c>
      <c r="Q308" s="36">
        <f>VLOOKUP("HV_"&amp;$D308&amp;$E308&amp;VLOOKUP($F308,key!$L$3:$M$13,2,FALSE)&amp;$G308&amp;Q$6,'HVAC wts'!$H$7:$R$13254,11,FALSE)</f>
        <v>345.81260000000003</v>
      </c>
      <c r="R308" s="36">
        <f>VLOOKUP("HV_"&amp;$D308&amp;$E308&amp;VLOOKUP($F308,key!$L$3:$M$13,2,FALSE)&amp;$G308&amp;R$6,'HVAC wts'!$H$7:$R$13254,11,FALSE)</f>
        <v>148.80880000000002</v>
      </c>
      <c r="S308" s="36">
        <f t="shared" si="39"/>
        <v>6995.3598000000011</v>
      </c>
      <c r="U308">
        <f>MATCH($A308&amp;U$6,'All applic'!$A$7:$A$59080,0)</f>
        <v>181</v>
      </c>
      <c r="V308">
        <f>MATCH($A308&amp;V$6,'All applic'!$A$7:$A$59080,0)</f>
        <v>182</v>
      </c>
      <c r="W308">
        <f>MATCH($A308&amp;W$6,'All applic'!$A$7:$A$59080,0)</f>
        <v>184</v>
      </c>
      <c r="X308">
        <f>MATCH($A308&amp;X$6,'All applic'!$A$7:$A$59080,0)</f>
        <v>183</v>
      </c>
      <c r="Y308">
        <f>MATCH($A308&amp;Y$6,'All applic'!$A$7:$A$59080,0)</f>
        <v>181</v>
      </c>
      <c r="Z308">
        <f>MATCH($A308&amp;Z$6,'All applic'!$A$7:$A$59080,0)</f>
        <v>184</v>
      </c>
      <c r="AB308" s="28">
        <f>INDEX('All applic'!$H$7:$H$59080,U308)</f>
        <v>1.1419999999999999</v>
      </c>
      <c r="AC308" s="28">
        <f>INDEX('All applic'!$H$7:$H$59080,V308)</f>
        <v>0.91400000000000003</v>
      </c>
      <c r="AD308" s="28">
        <f>INDEX('All applic'!$H$7:$H$59080,W308)</f>
        <v>0.98799999999999999</v>
      </c>
      <c r="AE308" s="28">
        <f>INDEX('All applic'!$H$7:$H$59080,X308)</f>
        <v>0.63</v>
      </c>
      <c r="AF308" s="28">
        <f>INDEX('All applic'!$H$7:$H$59080,Y308)</f>
        <v>1.1419999999999999</v>
      </c>
      <c r="AG308" s="28">
        <f>INDEX('All applic'!$H$7:$H$59080,Z308)</f>
        <v>0.98799999999999999</v>
      </c>
      <c r="AH308" s="28"/>
      <c r="AI308" s="28">
        <f>INDEX('All applic'!$I$7:$I$59080,U308)</f>
        <v>1.6190476190476191</v>
      </c>
      <c r="AJ308" s="28">
        <f>INDEX('All applic'!$I$7:$I$59080,V308)</f>
        <v>1.857142857142857</v>
      </c>
      <c r="AK308" s="28">
        <f>INDEX('All applic'!$I$7:$I$59080,W308)</f>
        <v>1</v>
      </c>
      <c r="AL308" s="28">
        <f>INDEX('All applic'!$I$7:$I$59080,X308)</f>
        <v>1</v>
      </c>
      <c r="AM308" s="28">
        <f>INDEX('All applic'!$I$7:$I$59080,Y308)</f>
        <v>1.6190476190476191</v>
      </c>
      <c r="AN308" s="28">
        <f>INDEX('All applic'!$I$7:$I$59080,Z308)</f>
        <v>1</v>
      </c>
      <c r="AP308">
        <f>INDEX('All applic'!$J$7:$J$59080,U308)</f>
        <v>-2.7600000000000003E-2</v>
      </c>
      <c r="AQ308">
        <v>0</v>
      </c>
      <c r="AR308">
        <f>INDEX('All applic'!$J$7:$J$59080,W308)</f>
        <v>-2.8000000000000001E-2</v>
      </c>
      <c r="AS308">
        <v>0</v>
      </c>
      <c r="AT308">
        <v>0</v>
      </c>
      <c r="AU308">
        <v>0</v>
      </c>
    </row>
    <row r="309" spans="1:47" x14ac:dyDescent="0.25">
      <c r="A309" t="str">
        <f t="shared" si="40"/>
        <v>CFLSFm1996CZ15</v>
      </c>
      <c r="B309" t="str">
        <f t="shared" si="41"/>
        <v>CFLSDGSFmCZ151996</v>
      </c>
      <c r="C309" t="s">
        <v>118</v>
      </c>
      <c r="D309" t="s">
        <v>131</v>
      </c>
      <c r="E309" t="s">
        <v>1649</v>
      </c>
      <c r="F309" s="89" t="s">
        <v>70</v>
      </c>
      <c r="G309" t="s">
        <v>114</v>
      </c>
      <c r="H309" t="s">
        <v>1662</v>
      </c>
      <c r="I309" s="34">
        <f t="shared" si="36"/>
        <v>1.2301616161616162</v>
      </c>
      <c r="J309" s="34">
        <f t="shared" si="37"/>
        <v>1.6964886964886965</v>
      </c>
      <c r="K309" s="34">
        <f t="shared" si="38"/>
        <v>-1.1301212121212122E-2</v>
      </c>
      <c r="M309" s="36">
        <f>VLOOKUP("HV_"&amp;$D309&amp;$E309&amp;VLOOKUP($F309,key!$L$3:$M$13,2,FALSE)&amp;$G309&amp;M$6,'HVAC wts'!$H$7:$R$13254,11,FALSE)</f>
        <v>2230.2189000000003</v>
      </c>
      <c r="N309" s="36">
        <f>VLOOKUP("HV_"&amp;$D309&amp;$E309&amp;VLOOKUP($F309,key!$L$3:$M$13,2,FALSE)&amp;$G309&amp;N$6,'HVAC wts'!$H$7:$R$13254,11,FALSE)</f>
        <v>128.17350000000002</v>
      </c>
      <c r="O309" s="36">
        <f>VLOOKUP("HV_"&amp;$D309&amp;$E309&amp;VLOOKUP($F309,key!$L$3:$M$13,2,FALSE)&amp;$G309&amp;O$6,'HVAC wts'!$H$7:$R$13254,11,FALSE)</f>
        <v>0</v>
      </c>
      <c r="P309" s="36">
        <f>VLOOKUP("HV_"&amp;$D309&amp;$E309&amp;VLOOKUP($F309,key!$L$3:$M$13,2,FALSE)&amp;$G309&amp;P$6,'HVAC wts'!$H$7:$R$13254,11,FALSE)</f>
        <v>0</v>
      </c>
      <c r="Q309" s="36">
        <f>VLOOKUP("HV_"&amp;$D309&amp;$E309&amp;VLOOKUP($F309,key!$L$3:$M$13,2,FALSE)&amp;$G309&amp;Q$6,'HVAC wts'!$H$7:$R$13254,11,FALSE)</f>
        <v>179.44290000000004</v>
      </c>
      <c r="R309" s="36">
        <f>VLOOKUP("HV_"&amp;$D309&amp;$E309&amp;VLOOKUP($F309,key!$L$3:$M$13,2,FALSE)&amp;$G309&amp;R$6,'HVAC wts'!$H$7:$R$13254,11,FALSE)</f>
        <v>0</v>
      </c>
      <c r="S309" s="36">
        <f t="shared" si="39"/>
        <v>2537.8353000000002</v>
      </c>
      <c r="U309">
        <f>MATCH($A309&amp;U$6,'All applic'!$A$7:$A$59080,0)</f>
        <v>185</v>
      </c>
      <c r="V309">
        <f>MATCH($A309&amp;V$6,'All applic'!$A$7:$A$59080,0)</f>
        <v>186</v>
      </c>
      <c r="W309">
        <f>MATCH($A309&amp;W$6,'All applic'!$A$7:$A$59080,0)</f>
        <v>188</v>
      </c>
      <c r="X309">
        <f>MATCH($A309&amp;X$6,'All applic'!$A$7:$A$59080,0)</f>
        <v>187</v>
      </c>
      <c r="Y309">
        <f>MATCH($A309&amp;Y$6,'All applic'!$A$7:$A$59080,0)</f>
        <v>185</v>
      </c>
      <c r="Z309">
        <f>MATCH($A309&amp;Z$6,'All applic'!$A$7:$A$59080,0)</f>
        <v>188</v>
      </c>
      <c r="AB309" s="28">
        <f>INDEX('All applic'!$H$7:$H$59080,U309)</f>
        <v>1.234</v>
      </c>
      <c r="AC309" s="28">
        <f>INDEX('All applic'!$H$7:$H$59080,V309)</f>
        <v>1.1579999999999999</v>
      </c>
      <c r="AD309" s="28">
        <f>INDEX('All applic'!$H$7:$H$59080,W309)</f>
        <v>0.998</v>
      </c>
      <c r="AE309" s="28">
        <f>INDEX('All applic'!$H$7:$H$59080,X309)</f>
        <v>0.81599999999999995</v>
      </c>
      <c r="AF309" s="28">
        <f>INDEX('All applic'!$H$7:$H$59080,Y309)</f>
        <v>1.234</v>
      </c>
      <c r="AG309" s="28">
        <f>INDEX('All applic'!$H$7:$H$59080,Z309)</f>
        <v>0.998</v>
      </c>
      <c r="AH309" s="28"/>
      <c r="AI309" s="28">
        <f>INDEX('All applic'!$I$7:$I$59080,U309)</f>
        <v>1.6904761904761902</v>
      </c>
      <c r="AJ309" s="28">
        <f>INDEX('All applic'!$I$7:$I$59080,V309)</f>
        <v>1.8095238095238093</v>
      </c>
      <c r="AK309" s="28">
        <f>INDEX('All applic'!$I$7:$I$59080,W309)</f>
        <v>1.0238095238095237</v>
      </c>
      <c r="AL309" s="28">
        <f>INDEX('All applic'!$I$7:$I$59080,X309)</f>
        <v>1</v>
      </c>
      <c r="AM309" s="28">
        <f>INDEX('All applic'!$I$7:$I$59080,Y309)</f>
        <v>1.6904761904761902</v>
      </c>
      <c r="AN309" s="28">
        <f>INDEX('All applic'!$I$7:$I$59080,Z309)</f>
        <v>1.0238095238095237</v>
      </c>
      <c r="AP309">
        <f>INDEX('All applic'!$J$7:$J$59080,U309)</f>
        <v>-1.286E-2</v>
      </c>
      <c r="AQ309">
        <v>0</v>
      </c>
      <c r="AR309">
        <f>INDEX('All applic'!$J$7:$J$59080,W309)</f>
        <v>-1.3179999999999999E-2</v>
      </c>
      <c r="AS309">
        <v>0</v>
      </c>
      <c r="AT309">
        <v>0</v>
      </c>
      <c r="AU309">
        <v>0</v>
      </c>
    </row>
    <row r="310" spans="1:47" x14ac:dyDescent="0.25">
      <c r="A310" t="str">
        <f t="shared" si="40"/>
        <v>CFLSFm1996CZ16</v>
      </c>
      <c r="B310" t="str">
        <f t="shared" si="41"/>
        <v>CFLSDGSFmCZ161996</v>
      </c>
      <c r="C310" t="s">
        <v>118</v>
      </c>
      <c r="D310" t="s">
        <v>131</v>
      </c>
      <c r="E310" t="s">
        <v>1649</v>
      </c>
      <c r="F310" s="89" t="s">
        <v>70</v>
      </c>
      <c r="G310" t="s">
        <v>115</v>
      </c>
      <c r="H310" t="s">
        <v>1662</v>
      </c>
      <c r="I310" s="34">
        <f t="shared" si="36"/>
        <v>0</v>
      </c>
      <c r="J310" s="34">
        <f t="shared" si="37"/>
        <v>0</v>
      </c>
      <c r="K310" s="34">
        <f t="shared" si="38"/>
        <v>0</v>
      </c>
      <c r="M310" s="36">
        <f>VLOOKUP("HV_"&amp;$D310&amp;$E310&amp;VLOOKUP($F310,key!$L$3:$M$13,2,FALSE)&amp;$G310&amp;M$6,'HVAC wts'!$H$7:$R$13254,11,FALSE)</f>
        <v>0</v>
      </c>
      <c r="N310" s="36">
        <f>VLOOKUP("HV_"&amp;$D310&amp;$E310&amp;VLOOKUP($F310,key!$L$3:$M$13,2,FALSE)&amp;$G310&amp;N$6,'HVAC wts'!$H$7:$R$13254,11,FALSE)</f>
        <v>0</v>
      </c>
      <c r="O310" s="36">
        <f>VLOOKUP("HV_"&amp;$D310&amp;$E310&amp;VLOOKUP($F310,key!$L$3:$M$13,2,FALSE)&amp;$G310&amp;O$6,'HVAC wts'!$H$7:$R$13254,11,FALSE)</f>
        <v>0</v>
      </c>
      <c r="P310" s="36">
        <f>VLOOKUP("HV_"&amp;$D310&amp;$E310&amp;VLOOKUP($F310,key!$L$3:$M$13,2,FALSE)&amp;$G310&amp;P$6,'HVAC wts'!$H$7:$R$13254,11,FALSE)</f>
        <v>0</v>
      </c>
      <c r="Q310" s="36">
        <f>VLOOKUP("HV_"&amp;$D310&amp;$E310&amp;VLOOKUP($F310,key!$L$3:$M$13,2,FALSE)&amp;$G310&amp;Q$6,'HVAC wts'!$H$7:$R$13254,11,FALSE)</f>
        <v>0</v>
      </c>
      <c r="R310" s="36">
        <f>VLOOKUP("HV_"&amp;$D310&amp;$E310&amp;VLOOKUP($F310,key!$L$3:$M$13,2,FALSE)&amp;$G310&amp;R$6,'HVAC wts'!$H$7:$R$13254,11,FALSE)</f>
        <v>0</v>
      </c>
      <c r="S310" s="36">
        <f t="shared" si="39"/>
        <v>0</v>
      </c>
      <c r="U310">
        <f>MATCH($A310&amp;U$6,'All applic'!$A$7:$A$59080,0)</f>
        <v>189</v>
      </c>
      <c r="V310">
        <f>MATCH($A310&amp;V$6,'All applic'!$A$7:$A$59080,0)</f>
        <v>190</v>
      </c>
      <c r="W310">
        <f>MATCH($A310&amp;W$6,'All applic'!$A$7:$A$59080,0)</f>
        <v>192</v>
      </c>
      <c r="X310">
        <f>MATCH($A310&amp;X$6,'All applic'!$A$7:$A$59080,0)</f>
        <v>191</v>
      </c>
      <c r="Y310">
        <f>MATCH($A310&amp;Y$6,'All applic'!$A$7:$A$59080,0)</f>
        <v>189</v>
      </c>
      <c r="Z310">
        <f>MATCH($A310&amp;Z$6,'All applic'!$A$7:$A$59080,0)</f>
        <v>192</v>
      </c>
      <c r="AB310" s="28">
        <f>INDEX('All applic'!$H$7:$H$59080,U310)</f>
        <v>1.0840000000000001</v>
      </c>
      <c r="AC310" s="28">
        <f>INDEX('All applic'!$H$7:$H$59080,V310)</f>
        <v>0.80200000000000005</v>
      </c>
      <c r="AD310" s="28">
        <f>INDEX('All applic'!$H$7:$H$59080,W310)</f>
        <v>0.99199999999999999</v>
      </c>
      <c r="AE310" s="28">
        <f>INDEX('All applic'!$H$7:$H$59080,X310)</f>
        <v>0.67400000000000004</v>
      </c>
      <c r="AF310" s="28">
        <f>INDEX('All applic'!$H$7:$H$59080,Y310)</f>
        <v>1.0840000000000001</v>
      </c>
      <c r="AG310" s="28">
        <f>INDEX('All applic'!$H$7:$H$59080,Z310)</f>
        <v>0.99199999999999999</v>
      </c>
      <c r="AH310" s="28"/>
      <c r="AI310" s="28">
        <f>INDEX('All applic'!$I$7:$I$59080,U310)</f>
        <v>1.925</v>
      </c>
      <c r="AJ310" s="28">
        <f>INDEX('All applic'!$I$7:$I$59080,V310)</f>
        <v>1.7749999999999999</v>
      </c>
      <c r="AK310" s="28">
        <f>INDEX('All applic'!$I$7:$I$59080,W310)</f>
        <v>1.0249999999999999</v>
      </c>
      <c r="AL310" s="28">
        <f>INDEX('All applic'!$I$7:$I$59080,X310)</f>
        <v>1.0249999999999999</v>
      </c>
      <c r="AM310" s="28">
        <f>INDEX('All applic'!$I$7:$I$59080,Y310)</f>
        <v>1.925</v>
      </c>
      <c r="AN310" s="28">
        <f>INDEX('All applic'!$I$7:$I$59080,Z310)</f>
        <v>1.0249999999999999</v>
      </c>
      <c r="AP310">
        <f>INDEX('All applic'!$J$7:$J$59080,U310)</f>
        <v>-2.4199999999999999E-2</v>
      </c>
      <c r="AQ310">
        <v>0</v>
      </c>
      <c r="AR310">
        <f>INDEX('All applic'!$J$7:$J$59080,W310)</f>
        <v>-2.4399999999999998E-2</v>
      </c>
      <c r="AS310">
        <v>0</v>
      </c>
      <c r="AT310">
        <v>0</v>
      </c>
      <c r="AU310">
        <v>0</v>
      </c>
    </row>
    <row r="311" spans="1:47" x14ac:dyDescent="0.25">
      <c r="A311" t="str">
        <f t="shared" si="40"/>
        <v>CFLSFm2003CZ01</v>
      </c>
      <c r="B311" t="str">
        <f t="shared" si="41"/>
        <v>CFLSDGSFmCZ012003</v>
      </c>
      <c r="C311" t="s">
        <v>118</v>
      </c>
      <c r="D311" t="s">
        <v>131</v>
      </c>
      <c r="E311" t="s">
        <v>1649</v>
      </c>
      <c r="F311" s="89" t="s">
        <v>57</v>
      </c>
      <c r="G311" t="s">
        <v>48</v>
      </c>
      <c r="H311" t="s">
        <v>1662</v>
      </c>
      <c r="I311" s="34">
        <f t="shared" ref="I311:I374" si="42">IF(S311=0,0,SUMPRODUCT(M311:R311,AB311:AG311)/S311)</f>
        <v>0</v>
      </c>
      <c r="J311" s="34">
        <f t="shared" ref="J311:J374" si="43">IF(S311=0,0,SUMPRODUCT(M311:R311,AI311:AN311)/S311)</f>
        <v>0</v>
      </c>
      <c r="K311" s="34">
        <f t="shared" ref="K311:K374" si="44">IF(S311=0,0,SUMPRODUCT(M311:R311,AP311:AU311)/S311)</f>
        <v>0</v>
      </c>
      <c r="M311" s="36">
        <f>VLOOKUP("HV_"&amp;$D311&amp;$E311&amp;VLOOKUP($F311,key!$L$3:$M$13,2,FALSE)&amp;$G311&amp;M$6,'HVAC wts'!$H$7:$R$13254,11,FALSE)</f>
        <v>0</v>
      </c>
      <c r="N311" s="36">
        <f>VLOOKUP("HV_"&amp;$D311&amp;$E311&amp;VLOOKUP($F311,key!$L$3:$M$13,2,FALSE)&amp;$G311&amp;N$6,'HVAC wts'!$H$7:$R$13254,11,FALSE)</f>
        <v>0</v>
      </c>
      <c r="O311" s="36">
        <f>VLOOKUP("HV_"&amp;$D311&amp;$E311&amp;VLOOKUP($F311,key!$L$3:$M$13,2,FALSE)&amp;$G311&amp;O$6,'HVAC wts'!$H$7:$R$13254,11,FALSE)</f>
        <v>0</v>
      </c>
      <c r="P311" s="36">
        <f>VLOOKUP("HV_"&amp;$D311&amp;$E311&amp;VLOOKUP($F311,key!$L$3:$M$13,2,FALSE)&amp;$G311&amp;P$6,'HVAC wts'!$H$7:$R$13254,11,FALSE)</f>
        <v>0</v>
      </c>
      <c r="Q311" s="36">
        <f>VLOOKUP("HV_"&amp;$D311&amp;$E311&amp;VLOOKUP($F311,key!$L$3:$M$13,2,FALSE)&amp;$G311&amp;Q$6,'HVAC wts'!$H$7:$R$13254,11,FALSE)</f>
        <v>0</v>
      </c>
      <c r="R311" s="36">
        <f>VLOOKUP("HV_"&amp;$D311&amp;$E311&amp;VLOOKUP($F311,key!$L$3:$M$13,2,FALSE)&amp;$G311&amp;R$6,'HVAC wts'!$H$7:$R$13254,11,FALSE)</f>
        <v>0</v>
      </c>
      <c r="S311" s="36">
        <f t="shared" ref="S311:S374" si="45">SUM(M311:R311)</f>
        <v>0</v>
      </c>
      <c r="U311">
        <f>MATCH($A311&amp;U$6,'All applic'!$A$7:$A$59080,0)</f>
        <v>193</v>
      </c>
      <c r="V311">
        <f>MATCH($A311&amp;V$6,'All applic'!$A$7:$A$59080,0)</f>
        <v>194</v>
      </c>
      <c r="W311">
        <f>MATCH($A311&amp;W$6,'All applic'!$A$7:$A$59080,0)</f>
        <v>196</v>
      </c>
      <c r="X311">
        <f>MATCH($A311&amp;X$6,'All applic'!$A$7:$A$59080,0)</f>
        <v>195</v>
      </c>
      <c r="Y311">
        <f>MATCH($A311&amp;Y$6,'All applic'!$A$7:$A$59080,0)</f>
        <v>193</v>
      </c>
      <c r="Z311">
        <f>MATCH($A311&amp;Z$6,'All applic'!$A$7:$A$59080,0)</f>
        <v>196</v>
      </c>
      <c r="AB311" s="28">
        <f>INDEX('All applic'!$H$7:$H$59080,U311)</f>
        <v>1</v>
      </c>
      <c r="AC311" s="28">
        <f>INDEX('All applic'!$H$7:$H$59080,V311)</f>
        <v>0.72199999999999998</v>
      </c>
      <c r="AD311" s="28">
        <f>INDEX('All applic'!$H$7:$H$59080,W311)</f>
        <v>0.98599999999999999</v>
      </c>
      <c r="AE311" s="28">
        <f>INDEX('All applic'!$H$7:$H$59080,X311)</f>
        <v>0.56799999999999995</v>
      </c>
      <c r="AF311" s="28">
        <f>INDEX('All applic'!$H$7:$H$59080,Y311)</f>
        <v>1</v>
      </c>
      <c r="AG311" s="28">
        <f>INDEX('All applic'!$H$7:$H$59080,Z311)</f>
        <v>0.98599999999999999</v>
      </c>
      <c r="AH311" s="28"/>
      <c r="AI311" s="28">
        <f>INDEX('All applic'!$I$7:$I$59080,U311)</f>
        <v>1.0227272727272727</v>
      </c>
      <c r="AJ311" s="28">
        <f>INDEX('All applic'!$I$7:$I$59080,V311)</f>
        <v>1</v>
      </c>
      <c r="AK311" s="28">
        <f>INDEX('All applic'!$I$7:$I$59080,W311)</f>
        <v>1.0227272727272727</v>
      </c>
      <c r="AL311" s="28">
        <f>INDEX('All applic'!$I$7:$I$59080,X311)</f>
        <v>1</v>
      </c>
      <c r="AM311" s="28">
        <f>INDEX('All applic'!$I$7:$I$59080,Y311)</f>
        <v>1.0227272727272727</v>
      </c>
      <c r="AN311" s="28">
        <f>INDEX('All applic'!$I$7:$I$59080,Z311)</f>
        <v>1.0227272727272727</v>
      </c>
      <c r="AP311">
        <f>INDEX('All applic'!$J$7:$J$59080,U311)</f>
        <v>-3.1800000000000002E-2</v>
      </c>
      <c r="AQ311">
        <v>0</v>
      </c>
      <c r="AR311">
        <f>INDEX('All applic'!$J$7:$J$59080,W311)</f>
        <v>-3.2000000000000001E-2</v>
      </c>
      <c r="AS311">
        <v>0</v>
      </c>
      <c r="AT311">
        <v>0</v>
      </c>
      <c r="AU311">
        <v>0</v>
      </c>
    </row>
    <row r="312" spans="1:47" x14ac:dyDescent="0.25">
      <c r="A312" t="str">
        <f t="shared" si="40"/>
        <v>CFLSFm2003CZ02</v>
      </c>
      <c r="B312" t="str">
        <f t="shared" si="41"/>
        <v>CFLSDGSFmCZ022003</v>
      </c>
      <c r="C312" t="s">
        <v>118</v>
      </c>
      <c r="D312" t="s">
        <v>131</v>
      </c>
      <c r="E312" t="s">
        <v>1649</v>
      </c>
      <c r="F312" s="89" t="s">
        <v>57</v>
      </c>
      <c r="G312" t="s">
        <v>101</v>
      </c>
      <c r="H312" t="s">
        <v>1662</v>
      </c>
      <c r="I312" s="34">
        <f t="shared" si="42"/>
        <v>0</v>
      </c>
      <c r="J312" s="34">
        <f t="shared" si="43"/>
        <v>0</v>
      </c>
      <c r="K312" s="34">
        <f t="shared" si="44"/>
        <v>0</v>
      </c>
      <c r="M312" s="36">
        <f>VLOOKUP("HV_"&amp;$D312&amp;$E312&amp;VLOOKUP($F312,key!$L$3:$M$13,2,FALSE)&amp;$G312&amp;M$6,'HVAC wts'!$H$7:$R$13254,11,FALSE)</f>
        <v>0</v>
      </c>
      <c r="N312" s="36">
        <f>VLOOKUP("HV_"&amp;$D312&amp;$E312&amp;VLOOKUP($F312,key!$L$3:$M$13,2,FALSE)&amp;$G312&amp;N$6,'HVAC wts'!$H$7:$R$13254,11,FALSE)</f>
        <v>0</v>
      </c>
      <c r="O312" s="36">
        <f>VLOOKUP("HV_"&amp;$D312&amp;$E312&amp;VLOOKUP($F312,key!$L$3:$M$13,2,FALSE)&amp;$G312&amp;O$6,'HVAC wts'!$H$7:$R$13254,11,FALSE)</f>
        <v>0</v>
      </c>
      <c r="P312" s="36">
        <f>VLOOKUP("HV_"&amp;$D312&amp;$E312&amp;VLOOKUP($F312,key!$L$3:$M$13,2,FALSE)&amp;$G312&amp;P$6,'HVAC wts'!$H$7:$R$13254,11,FALSE)</f>
        <v>0</v>
      </c>
      <c r="Q312" s="36">
        <f>VLOOKUP("HV_"&amp;$D312&amp;$E312&amp;VLOOKUP($F312,key!$L$3:$M$13,2,FALSE)&amp;$G312&amp;Q$6,'HVAC wts'!$H$7:$R$13254,11,FALSE)</f>
        <v>0</v>
      </c>
      <c r="R312" s="36">
        <f>VLOOKUP("HV_"&amp;$D312&amp;$E312&amp;VLOOKUP($F312,key!$L$3:$M$13,2,FALSE)&amp;$G312&amp;R$6,'HVAC wts'!$H$7:$R$13254,11,FALSE)</f>
        <v>0</v>
      </c>
      <c r="S312" s="36">
        <f t="shared" si="45"/>
        <v>0</v>
      </c>
      <c r="U312">
        <f>MATCH($A312&amp;U$6,'All applic'!$A$7:$A$59080,0)</f>
        <v>197</v>
      </c>
      <c r="V312">
        <f>MATCH($A312&amp;V$6,'All applic'!$A$7:$A$59080,0)</f>
        <v>198</v>
      </c>
      <c r="W312">
        <f>MATCH($A312&amp;W$6,'All applic'!$A$7:$A$59080,0)</f>
        <v>200</v>
      </c>
      <c r="X312">
        <f>MATCH($A312&amp;X$6,'All applic'!$A$7:$A$59080,0)</f>
        <v>199</v>
      </c>
      <c r="Y312">
        <f>MATCH($A312&amp;Y$6,'All applic'!$A$7:$A$59080,0)</f>
        <v>197</v>
      </c>
      <c r="Z312">
        <f>MATCH($A312&amp;Z$6,'All applic'!$A$7:$A$59080,0)</f>
        <v>200</v>
      </c>
      <c r="AB312" s="28">
        <f>INDEX('All applic'!$H$7:$H$59080,U312)</f>
        <v>1.052</v>
      </c>
      <c r="AC312" s="28">
        <f>INDEX('All applic'!$H$7:$H$59080,V312)</f>
        <v>0.81</v>
      </c>
      <c r="AD312" s="28">
        <f>INDEX('All applic'!$H$7:$H$59080,W312)</f>
        <v>0.98399999999999999</v>
      </c>
      <c r="AE312" s="28">
        <f>INDEX('All applic'!$H$7:$H$59080,X312)</f>
        <v>0.59799999999999998</v>
      </c>
      <c r="AF312" s="28">
        <f>INDEX('All applic'!$H$7:$H$59080,Y312)</f>
        <v>1.052</v>
      </c>
      <c r="AG312" s="28">
        <f>INDEX('All applic'!$H$7:$H$59080,Z312)</f>
        <v>0.98399999999999999</v>
      </c>
      <c r="AH312" s="28"/>
      <c r="AI312" s="28">
        <f>INDEX('All applic'!$I$7:$I$59080,U312)</f>
        <v>2</v>
      </c>
      <c r="AJ312" s="28">
        <f>INDEX('All applic'!$I$7:$I$59080,V312)</f>
        <v>2</v>
      </c>
      <c r="AK312" s="28">
        <f>INDEX('All applic'!$I$7:$I$59080,W312)</f>
        <v>1</v>
      </c>
      <c r="AL312" s="28">
        <f>INDEX('All applic'!$I$7:$I$59080,X312)</f>
        <v>1</v>
      </c>
      <c r="AM312" s="28">
        <f>INDEX('All applic'!$I$7:$I$59080,Y312)</f>
        <v>2</v>
      </c>
      <c r="AN312" s="28">
        <f>INDEX('All applic'!$I$7:$I$59080,Z312)</f>
        <v>1</v>
      </c>
      <c r="AP312">
        <f>INDEX('All applic'!$J$7:$J$59080,U312)</f>
        <v>-2.9000000000000001E-2</v>
      </c>
      <c r="AQ312">
        <v>0</v>
      </c>
      <c r="AR312">
        <f>INDEX('All applic'!$J$7:$J$59080,W312)</f>
        <v>-2.92E-2</v>
      </c>
      <c r="AS312">
        <v>0</v>
      </c>
      <c r="AT312">
        <v>0</v>
      </c>
      <c r="AU312">
        <v>0</v>
      </c>
    </row>
    <row r="313" spans="1:47" x14ac:dyDescent="0.25">
      <c r="A313" t="str">
        <f t="shared" si="40"/>
        <v>CFLSFm2003CZ03</v>
      </c>
      <c r="B313" t="str">
        <f t="shared" si="41"/>
        <v>CFLSDGSFmCZ032003</v>
      </c>
      <c r="C313" t="s">
        <v>118</v>
      </c>
      <c r="D313" t="s">
        <v>131</v>
      </c>
      <c r="E313" t="s">
        <v>1649</v>
      </c>
      <c r="F313" s="89" t="s">
        <v>57</v>
      </c>
      <c r="G313" t="s">
        <v>102</v>
      </c>
      <c r="H313" t="s">
        <v>1662</v>
      </c>
      <c r="I313" s="34">
        <f t="shared" si="42"/>
        <v>0</v>
      </c>
      <c r="J313" s="34">
        <f t="shared" si="43"/>
        <v>0</v>
      </c>
      <c r="K313" s="34">
        <f t="shared" si="44"/>
        <v>0</v>
      </c>
      <c r="M313" s="36">
        <f>VLOOKUP("HV_"&amp;$D313&amp;$E313&amp;VLOOKUP($F313,key!$L$3:$M$13,2,FALSE)&amp;$G313&amp;M$6,'HVAC wts'!$H$7:$R$13254,11,FALSE)</f>
        <v>0</v>
      </c>
      <c r="N313" s="36">
        <f>VLOOKUP("HV_"&amp;$D313&amp;$E313&amp;VLOOKUP($F313,key!$L$3:$M$13,2,FALSE)&amp;$G313&amp;N$6,'HVAC wts'!$H$7:$R$13254,11,FALSE)</f>
        <v>0</v>
      </c>
      <c r="O313" s="36">
        <f>VLOOKUP("HV_"&amp;$D313&amp;$E313&amp;VLOOKUP($F313,key!$L$3:$M$13,2,FALSE)&amp;$G313&amp;O$6,'HVAC wts'!$H$7:$R$13254,11,FALSE)</f>
        <v>0</v>
      </c>
      <c r="P313" s="36">
        <f>VLOOKUP("HV_"&amp;$D313&amp;$E313&amp;VLOOKUP($F313,key!$L$3:$M$13,2,FALSE)&amp;$G313&amp;P$6,'HVAC wts'!$H$7:$R$13254,11,FALSE)</f>
        <v>0</v>
      </c>
      <c r="Q313" s="36">
        <f>VLOOKUP("HV_"&amp;$D313&amp;$E313&amp;VLOOKUP($F313,key!$L$3:$M$13,2,FALSE)&amp;$G313&amp;Q$6,'HVAC wts'!$H$7:$R$13254,11,FALSE)</f>
        <v>0</v>
      </c>
      <c r="R313" s="36">
        <f>VLOOKUP("HV_"&amp;$D313&amp;$E313&amp;VLOOKUP($F313,key!$L$3:$M$13,2,FALSE)&amp;$G313&amp;R$6,'HVAC wts'!$H$7:$R$13254,11,FALSE)</f>
        <v>0</v>
      </c>
      <c r="S313" s="36">
        <f t="shared" si="45"/>
        <v>0</v>
      </c>
      <c r="U313">
        <f>MATCH($A313&amp;U$6,'All applic'!$A$7:$A$59080,0)</f>
        <v>201</v>
      </c>
      <c r="V313">
        <f>MATCH($A313&amp;V$6,'All applic'!$A$7:$A$59080,0)</f>
        <v>202</v>
      </c>
      <c r="W313">
        <f>MATCH($A313&amp;W$6,'All applic'!$A$7:$A$59080,0)</f>
        <v>204</v>
      </c>
      <c r="X313">
        <f>MATCH($A313&amp;X$6,'All applic'!$A$7:$A$59080,0)</f>
        <v>203</v>
      </c>
      <c r="Y313">
        <f>MATCH($A313&amp;Y$6,'All applic'!$A$7:$A$59080,0)</f>
        <v>201</v>
      </c>
      <c r="Z313">
        <f>MATCH($A313&amp;Z$6,'All applic'!$A$7:$A$59080,0)</f>
        <v>204</v>
      </c>
      <c r="AB313" s="28">
        <f>INDEX('All applic'!$H$7:$H$59080,U313)</f>
        <v>1.004</v>
      </c>
      <c r="AC313" s="28">
        <f>INDEX('All applic'!$H$7:$H$59080,V313)</f>
        <v>0.77800000000000002</v>
      </c>
      <c r="AD313" s="28">
        <f>INDEX('All applic'!$H$7:$H$59080,W313)</f>
        <v>0.98399999999999999</v>
      </c>
      <c r="AE313" s="28">
        <f>INDEX('All applic'!$H$7:$H$59080,X313)</f>
        <v>0.57199999999999995</v>
      </c>
      <c r="AF313" s="28">
        <f>INDEX('All applic'!$H$7:$H$59080,Y313)</f>
        <v>1.004</v>
      </c>
      <c r="AG313" s="28">
        <f>INDEX('All applic'!$H$7:$H$59080,Z313)</f>
        <v>0.98399999999999999</v>
      </c>
      <c r="AH313" s="28"/>
      <c r="AI313" s="28">
        <f>INDEX('All applic'!$I$7:$I$59080,U313)</f>
        <v>2</v>
      </c>
      <c r="AJ313" s="28">
        <f>INDEX('All applic'!$I$7:$I$59080,V313)</f>
        <v>1.9</v>
      </c>
      <c r="AK313" s="28">
        <f>INDEX('All applic'!$I$7:$I$59080,W313)</f>
        <v>1.0249999999999999</v>
      </c>
      <c r="AL313" s="28">
        <f>INDEX('All applic'!$I$7:$I$59080,X313)</f>
        <v>1</v>
      </c>
      <c r="AM313" s="28">
        <f>INDEX('All applic'!$I$7:$I$59080,Y313)</f>
        <v>2</v>
      </c>
      <c r="AN313" s="28">
        <f>INDEX('All applic'!$I$7:$I$59080,Z313)</f>
        <v>1.0249999999999999</v>
      </c>
      <c r="AP313">
        <f>INDEX('All applic'!$J$7:$J$59080,U313)</f>
        <v>-3.2000000000000001E-2</v>
      </c>
      <c r="AQ313">
        <v>0</v>
      </c>
      <c r="AR313">
        <f>INDEX('All applic'!$J$7:$J$59080,W313)</f>
        <v>-3.2199999999999999E-2</v>
      </c>
      <c r="AS313">
        <v>0</v>
      </c>
      <c r="AT313">
        <v>0</v>
      </c>
      <c r="AU313">
        <v>0</v>
      </c>
    </row>
    <row r="314" spans="1:47" x14ac:dyDescent="0.25">
      <c r="A314" t="str">
        <f t="shared" si="40"/>
        <v>CFLSFm2003CZ04</v>
      </c>
      <c r="B314" t="str">
        <f t="shared" si="41"/>
        <v>CFLSDGSFmCZ042003</v>
      </c>
      <c r="C314" t="s">
        <v>118</v>
      </c>
      <c r="D314" t="s">
        <v>131</v>
      </c>
      <c r="E314" t="s">
        <v>1649</v>
      </c>
      <c r="F314" s="89" t="s">
        <v>57</v>
      </c>
      <c r="G314" t="s">
        <v>103</v>
      </c>
      <c r="H314" t="s">
        <v>1662</v>
      </c>
      <c r="I314" s="34">
        <f t="shared" si="42"/>
        <v>0</v>
      </c>
      <c r="J314" s="34">
        <f t="shared" si="43"/>
        <v>0</v>
      </c>
      <c r="K314" s="34">
        <f t="shared" si="44"/>
        <v>0</v>
      </c>
      <c r="M314" s="36">
        <f>VLOOKUP("HV_"&amp;$D314&amp;$E314&amp;VLOOKUP($F314,key!$L$3:$M$13,2,FALSE)&amp;$G314&amp;M$6,'HVAC wts'!$H$7:$R$13254,11,FALSE)</f>
        <v>0</v>
      </c>
      <c r="N314" s="36">
        <f>VLOOKUP("HV_"&amp;$D314&amp;$E314&amp;VLOOKUP($F314,key!$L$3:$M$13,2,FALSE)&amp;$G314&amp;N$6,'HVAC wts'!$H$7:$R$13254,11,FALSE)</f>
        <v>0</v>
      </c>
      <c r="O314" s="36">
        <f>VLOOKUP("HV_"&amp;$D314&amp;$E314&amp;VLOOKUP($F314,key!$L$3:$M$13,2,FALSE)&amp;$G314&amp;O$6,'HVAC wts'!$H$7:$R$13254,11,FALSE)</f>
        <v>0</v>
      </c>
      <c r="P314" s="36">
        <f>VLOOKUP("HV_"&amp;$D314&amp;$E314&amp;VLOOKUP($F314,key!$L$3:$M$13,2,FALSE)&amp;$G314&amp;P$6,'HVAC wts'!$H$7:$R$13254,11,FALSE)</f>
        <v>0</v>
      </c>
      <c r="Q314" s="36">
        <f>VLOOKUP("HV_"&amp;$D314&amp;$E314&amp;VLOOKUP($F314,key!$L$3:$M$13,2,FALSE)&amp;$G314&amp;Q$6,'HVAC wts'!$H$7:$R$13254,11,FALSE)</f>
        <v>0</v>
      </c>
      <c r="R314" s="36">
        <f>VLOOKUP("HV_"&amp;$D314&amp;$E314&amp;VLOOKUP($F314,key!$L$3:$M$13,2,FALSE)&amp;$G314&amp;R$6,'HVAC wts'!$H$7:$R$13254,11,FALSE)</f>
        <v>0</v>
      </c>
      <c r="S314" s="36">
        <f t="shared" si="45"/>
        <v>0</v>
      </c>
      <c r="U314">
        <f>MATCH($A314&amp;U$6,'All applic'!$A$7:$A$59080,0)</f>
        <v>205</v>
      </c>
      <c r="V314">
        <f>MATCH($A314&amp;V$6,'All applic'!$A$7:$A$59080,0)</f>
        <v>206</v>
      </c>
      <c r="W314">
        <f>MATCH($A314&amp;W$6,'All applic'!$A$7:$A$59080,0)</f>
        <v>208</v>
      </c>
      <c r="X314">
        <f>MATCH($A314&amp;X$6,'All applic'!$A$7:$A$59080,0)</f>
        <v>207</v>
      </c>
      <c r="Y314">
        <f>MATCH($A314&amp;Y$6,'All applic'!$A$7:$A$59080,0)</f>
        <v>205</v>
      </c>
      <c r="Z314">
        <f>MATCH($A314&amp;Z$6,'All applic'!$A$7:$A$59080,0)</f>
        <v>208</v>
      </c>
      <c r="AB314" s="28">
        <f>INDEX('All applic'!$H$7:$H$59080,U314)</f>
        <v>1.08</v>
      </c>
      <c r="AC314" s="28">
        <f>INDEX('All applic'!$H$7:$H$59080,V314)</f>
        <v>0.86</v>
      </c>
      <c r="AD314" s="28">
        <f>INDEX('All applic'!$H$7:$H$59080,W314)</f>
        <v>0.98799999999999999</v>
      </c>
      <c r="AE314" s="28">
        <f>INDEX('All applic'!$H$7:$H$59080,X314)</f>
        <v>0.63</v>
      </c>
      <c r="AF314" s="28">
        <f>INDEX('All applic'!$H$7:$H$59080,Y314)</f>
        <v>1.08</v>
      </c>
      <c r="AG314" s="28">
        <f>INDEX('All applic'!$H$7:$H$59080,Z314)</f>
        <v>0.98799999999999999</v>
      </c>
      <c r="AH314" s="28"/>
      <c r="AI314" s="28">
        <f>INDEX('All applic'!$I$7:$I$59080,U314)</f>
        <v>2</v>
      </c>
      <c r="AJ314" s="28">
        <f>INDEX('All applic'!$I$7:$I$59080,V314)</f>
        <v>2</v>
      </c>
      <c r="AK314" s="28">
        <f>INDEX('All applic'!$I$7:$I$59080,W314)</f>
        <v>1.0227272727272727</v>
      </c>
      <c r="AL314" s="28">
        <f>INDEX('All applic'!$I$7:$I$59080,X314)</f>
        <v>1.0227272727272727</v>
      </c>
      <c r="AM314" s="28">
        <f>INDEX('All applic'!$I$7:$I$59080,Y314)</f>
        <v>2</v>
      </c>
      <c r="AN314" s="28">
        <f>INDEX('All applic'!$I$7:$I$59080,Z314)</f>
        <v>1.0227272727272727</v>
      </c>
      <c r="AP314">
        <f>INDEX('All applic'!$J$7:$J$59080,U314)</f>
        <v>-2.6199999999999998E-2</v>
      </c>
      <c r="AQ314">
        <v>0</v>
      </c>
      <c r="AR314">
        <f>INDEX('All applic'!$J$7:$J$59080,W314)</f>
        <v>-2.64E-2</v>
      </c>
      <c r="AS314">
        <v>0</v>
      </c>
      <c r="AT314">
        <v>0</v>
      </c>
      <c r="AU314">
        <v>0</v>
      </c>
    </row>
    <row r="315" spans="1:47" x14ac:dyDescent="0.25">
      <c r="A315" t="str">
        <f t="shared" si="40"/>
        <v>CFLSFm2003CZ05</v>
      </c>
      <c r="B315" t="str">
        <f t="shared" si="41"/>
        <v>CFLSDGSFmCZ052003</v>
      </c>
      <c r="C315" t="s">
        <v>118</v>
      </c>
      <c r="D315" t="s">
        <v>131</v>
      </c>
      <c r="E315" t="s">
        <v>1649</v>
      </c>
      <c r="F315" s="89" t="s">
        <v>57</v>
      </c>
      <c r="G315" t="s">
        <v>104</v>
      </c>
      <c r="H315" t="s">
        <v>1662</v>
      </c>
      <c r="I315" s="34">
        <f t="shared" si="42"/>
        <v>0</v>
      </c>
      <c r="J315" s="34">
        <f t="shared" si="43"/>
        <v>0</v>
      </c>
      <c r="K315" s="34">
        <f t="shared" si="44"/>
        <v>0</v>
      </c>
      <c r="M315" s="36">
        <f>VLOOKUP("HV_"&amp;$D315&amp;$E315&amp;VLOOKUP($F315,key!$L$3:$M$13,2,FALSE)&amp;$G315&amp;M$6,'HVAC wts'!$H$7:$R$13254,11,FALSE)</f>
        <v>0</v>
      </c>
      <c r="N315" s="36">
        <f>VLOOKUP("HV_"&amp;$D315&amp;$E315&amp;VLOOKUP($F315,key!$L$3:$M$13,2,FALSE)&amp;$G315&amp;N$6,'HVAC wts'!$H$7:$R$13254,11,FALSE)</f>
        <v>0</v>
      </c>
      <c r="O315" s="36">
        <f>VLOOKUP("HV_"&amp;$D315&amp;$E315&amp;VLOOKUP($F315,key!$L$3:$M$13,2,FALSE)&amp;$G315&amp;O$6,'HVAC wts'!$H$7:$R$13254,11,FALSE)</f>
        <v>0</v>
      </c>
      <c r="P315" s="36">
        <f>VLOOKUP("HV_"&amp;$D315&amp;$E315&amp;VLOOKUP($F315,key!$L$3:$M$13,2,FALSE)&amp;$G315&amp;P$6,'HVAC wts'!$H$7:$R$13254,11,FALSE)</f>
        <v>0</v>
      </c>
      <c r="Q315" s="36">
        <f>VLOOKUP("HV_"&amp;$D315&amp;$E315&amp;VLOOKUP($F315,key!$L$3:$M$13,2,FALSE)&amp;$G315&amp;Q$6,'HVAC wts'!$H$7:$R$13254,11,FALSE)</f>
        <v>0</v>
      </c>
      <c r="R315" s="36">
        <f>VLOOKUP("HV_"&amp;$D315&amp;$E315&amp;VLOOKUP($F315,key!$L$3:$M$13,2,FALSE)&amp;$G315&amp;R$6,'HVAC wts'!$H$7:$R$13254,11,FALSE)</f>
        <v>0</v>
      </c>
      <c r="S315" s="36">
        <f t="shared" si="45"/>
        <v>0</v>
      </c>
      <c r="U315">
        <f>MATCH($A315&amp;U$6,'All applic'!$A$7:$A$59080,0)</f>
        <v>209</v>
      </c>
      <c r="V315">
        <f>MATCH($A315&amp;V$6,'All applic'!$A$7:$A$59080,0)</f>
        <v>210</v>
      </c>
      <c r="W315">
        <f>MATCH($A315&amp;W$6,'All applic'!$A$7:$A$59080,0)</f>
        <v>212</v>
      </c>
      <c r="X315">
        <f>MATCH($A315&amp;X$6,'All applic'!$A$7:$A$59080,0)</f>
        <v>211</v>
      </c>
      <c r="Y315">
        <f>MATCH($A315&amp;Y$6,'All applic'!$A$7:$A$59080,0)</f>
        <v>209</v>
      </c>
      <c r="Z315">
        <f>MATCH($A315&amp;Z$6,'All applic'!$A$7:$A$59080,0)</f>
        <v>212</v>
      </c>
      <c r="AB315" s="28">
        <f>INDEX('All applic'!$H$7:$H$59080,U315)</f>
        <v>1.002</v>
      </c>
      <c r="AC315" s="28">
        <f>INDEX('All applic'!$H$7:$H$59080,V315)</f>
        <v>0.70599999999999996</v>
      </c>
      <c r="AD315" s="28">
        <f>INDEX('All applic'!$H$7:$H$59080,W315)</f>
        <v>0.98</v>
      </c>
      <c r="AE315" s="28">
        <f>INDEX('All applic'!$H$7:$H$59080,X315)</f>
        <v>0.48</v>
      </c>
      <c r="AF315" s="28">
        <f>INDEX('All applic'!$H$7:$H$59080,Y315)</f>
        <v>1.002</v>
      </c>
      <c r="AG315" s="28">
        <f>INDEX('All applic'!$H$7:$H$59080,Z315)</f>
        <v>0.98</v>
      </c>
      <c r="AH315" s="28"/>
      <c r="AI315" s="28">
        <f>INDEX('All applic'!$I$7:$I$59080,U315)</f>
        <v>1.9772727272727273</v>
      </c>
      <c r="AJ315" s="28">
        <f>INDEX('All applic'!$I$7:$I$59080,V315)</f>
        <v>2</v>
      </c>
      <c r="AK315" s="28">
        <f>INDEX('All applic'!$I$7:$I$59080,W315)</f>
        <v>1.0227272727272727</v>
      </c>
      <c r="AL315" s="28">
        <f>INDEX('All applic'!$I$7:$I$59080,X315)</f>
        <v>1</v>
      </c>
      <c r="AM315" s="28">
        <f>INDEX('All applic'!$I$7:$I$59080,Y315)</f>
        <v>1.9772727272727273</v>
      </c>
      <c r="AN315" s="28">
        <f>INDEX('All applic'!$I$7:$I$59080,Z315)</f>
        <v>1.0227272727272727</v>
      </c>
      <c r="AP315">
        <f>INDEX('All applic'!$J$7:$J$59080,U315)</f>
        <v>-3.4130000000000001E-2</v>
      </c>
      <c r="AQ315">
        <v>0</v>
      </c>
      <c r="AR315">
        <f>INDEX('All applic'!$J$7:$J$59080,W315)</f>
        <v>-3.4130000000000001E-2</v>
      </c>
      <c r="AS315">
        <v>0</v>
      </c>
      <c r="AT315">
        <v>0</v>
      </c>
      <c r="AU315">
        <v>0</v>
      </c>
    </row>
    <row r="316" spans="1:47" x14ac:dyDescent="0.25">
      <c r="A316" t="str">
        <f t="shared" si="40"/>
        <v>CFLSFm2003CZ06</v>
      </c>
      <c r="B316" t="str">
        <f t="shared" si="41"/>
        <v>CFLSDGSFmCZ062003</v>
      </c>
      <c r="C316" t="s">
        <v>118</v>
      </c>
      <c r="D316" t="s">
        <v>131</v>
      </c>
      <c r="E316" t="s">
        <v>1649</v>
      </c>
      <c r="F316" s="89" t="s">
        <v>57</v>
      </c>
      <c r="G316" t="s">
        <v>105</v>
      </c>
      <c r="H316" t="s">
        <v>1662</v>
      </c>
      <c r="I316" s="34">
        <f t="shared" si="42"/>
        <v>1.0439333035171088</v>
      </c>
      <c r="J316" s="34">
        <f t="shared" si="43"/>
        <v>1.5047329802614069</v>
      </c>
      <c r="K316" s="34">
        <f t="shared" si="44"/>
        <v>-1.8717348046969635E-2</v>
      </c>
      <c r="M316" s="36">
        <f>VLOOKUP("HV_"&amp;$D316&amp;$E316&amp;VLOOKUP($F316,key!$L$3:$M$13,2,FALSE)&amp;$G316&amp;M$6,'HVAC wts'!$H$7:$R$13254,11,FALSE)</f>
        <v>28753.7088</v>
      </c>
      <c r="N316" s="36">
        <f>VLOOKUP("HV_"&amp;$D316&amp;$E316&amp;VLOOKUP($F316,key!$L$3:$M$13,2,FALSE)&amp;$G316&amp;N$6,'HVAC wts'!$H$7:$R$13254,11,FALSE)</f>
        <v>1652.5120000000002</v>
      </c>
      <c r="O316" s="36">
        <f>VLOOKUP("HV_"&amp;$D316&amp;$E316&amp;VLOOKUP($F316,key!$L$3:$M$13,2,FALSE)&amp;$G316&amp;O$6,'HVAC wts'!$H$7:$R$13254,11,FALSE)</f>
        <v>28213.221300000001</v>
      </c>
      <c r="P316" s="36">
        <f>VLOOKUP("HV_"&amp;$D316&amp;$E316&amp;VLOOKUP($F316,key!$L$3:$M$13,2,FALSE)&amp;$G316&amp;P$6,'HVAC wts'!$H$7:$R$13254,11,FALSE)</f>
        <v>1621.4495000000002</v>
      </c>
      <c r="Q316" s="36">
        <f>VLOOKUP("HV_"&amp;$D316&amp;$E316&amp;VLOOKUP($F316,key!$L$3:$M$13,2,FALSE)&amp;$G316&amp;Q$6,'HVAC wts'!$H$7:$R$13254,11,FALSE)</f>
        <v>2313.5167999999999</v>
      </c>
      <c r="R316" s="36">
        <f>VLOOKUP("HV_"&amp;$D316&amp;$E316&amp;VLOOKUP($F316,key!$L$3:$M$13,2,FALSE)&amp;$G316&amp;R$6,'HVAC wts'!$H$7:$R$13254,11,FALSE)</f>
        <v>2270.0293000000001</v>
      </c>
      <c r="S316" s="36">
        <f t="shared" si="45"/>
        <v>64824.437700000002</v>
      </c>
      <c r="U316">
        <f>MATCH($A316&amp;U$6,'All applic'!$A$7:$A$59080,0)</f>
        <v>213</v>
      </c>
      <c r="V316">
        <f>MATCH($A316&amp;V$6,'All applic'!$A$7:$A$59080,0)</f>
        <v>214</v>
      </c>
      <c r="W316">
        <f>MATCH($A316&amp;W$6,'All applic'!$A$7:$A$59080,0)</f>
        <v>216</v>
      </c>
      <c r="X316">
        <f>MATCH($A316&amp;X$6,'All applic'!$A$7:$A$59080,0)</f>
        <v>215</v>
      </c>
      <c r="Y316">
        <f>MATCH($A316&amp;Y$6,'All applic'!$A$7:$A$59080,0)</f>
        <v>213</v>
      </c>
      <c r="Z316">
        <f>MATCH($A316&amp;Z$6,'All applic'!$A$7:$A$59080,0)</f>
        <v>216</v>
      </c>
      <c r="AB316" s="28">
        <f>INDEX('All applic'!$H$7:$H$59080,U316)</f>
        <v>1.1140000000000001</v>
      </c>
      <c r="AC316" s="28">
        <f>INDEX('All applic'!$H$7:$H$59080,V316)</f>
        <v>0.94599999999999995</v>
      </c>
      <c r="AD316" s="28">
        <f>INDEX('All applic'!$H$7:$H$59080,W316)</f>
        <v>0.99399999999999999</v>
      </c>
      <c r="AE316" s="28">
        <f>INDEX('All applic'!$H$7:$H$59080,X316)</f>
        <v>0.74</v>
      </c>
      <c r="AF316" s="28">
        <f>INDEX('All applic'!$H$7:$H$59080,Y316)</f>
        <v>1.1140000000000001</v>
      </c>
      <c r="AG316" s="28">
        <f>INDEX('All applic'!$H$7:$H$59080,Z316)</f>
        <v>0.99399999999999999</v>
      </c>
      <c r="AH316" s="28"/>
      <c r="AI316" s="28">
        <f>INDEX('All applic'!$I$7:$I$59080,U316)</f>
        <v>2</v>
      </c>
      <c r="AJ316" s="28">
        <f>INDEX('All applic'!$I$7:$I$59080,V316)</f>
        <v>1.9772727272727273</v>
      </c>
      <c r="AK316" s="28">
        <f>INDEX('All applic'!$I$7:$I$59080,W316)</f>
        <v>1</v>
      </c>
      <c r="AL316" s="28">
        <f>INDEX('All applic'!$I$7:$I$59080,X316)</f>
        <v>1.0227272727272727</v>
      </c>
      <c r="AM316" s="28">
        <f>INDEX('All applic'!$I$7:$I$59080,Y316)</f>
        <v>2</v>
      </c>
      <c r="AN316" s="28">
        <f>INDEX('All applic'!$I$7:$I$59080,Z316)</f>
        <v>1</v>
      </c>
      <c r="AP316">
        <f>INDEX('All applic'!$J$7:$J$59080,U316)</f>
        <v>-2.12E-2</v>
      </c>
      <c r="AQ316">
        <v>0</v>
      </c>
      <c r="AR316">
        <f>INDEX('All applic'!$J$7:$J$59080,W316)</f>
        <v>-2.1399999999999999E-2</v>
      </c>
      <c r="AS316">
        <v>0</v>
      </c>
      <c r="AT316">
        <v>0</v>
      </c>
      <c r="AU316">
        <v>0</v>
      </c>
    </row>
    <row r="317" spans="1:47" x14ac:dyDescent="0.25">
      <c r="A317" t="str">
        <f t="shared" si="40"/>
        <v>CFLSFm2003CZ07</v>
      </c>
      <c r="B317" t="str">
        <f t="shared" si="41"/>
        <v>CFLSDGSFmCZ072003</v>
      </c>
      <c r="C317" t="s">
        <v>118</v>
      </c>
      <c r="D317" t="s">
        <v>131</v>
      </c>
      <c r="E317" t="s">
        <v>1649</v>
      </c>
      <c r="F317" s="89" t="s">
        <v>57</v>
      </c>
      <c r="G317" t="s">
        <v>106</v>
      </c>
      <c r="H317" t="s">
        <v>1662</v>
      </c>
      <c r="I317" s="34">
        <f t="shared" si="42"/>
        <v>1.0226357052163582</v>
      </c>
      <c r="J317" s="34">
        <f t="shared" si="43"/>
        <v>1.2531307480955158</v>
      </c>
      <c r="K317" s="34">
        <f t="shared" si="44"/>
        <v>-1.8806060606060607E-2</v>
      </c>
      <c r="M317" s="36">
        <f>VLOOKUP("HV_"&amp;$D317&amp;$E317&amp;VLOOKUP($F317,key!$L$3:$M$13,2,FALSE)&amp;$G317&amp;M$6,'HVAC wts'!$H$7:$R$13254,11,FALSE)</f>
        <v>111659.8803</v>
      </c>
      <c r="N317" s="36">
        <f>VLOOKUP("HV_"&amp;$D317&amp;$E317&amp;VLOOKUP($F317,key!$L$3:$M$13,2,FALSE)&amp;$G317&amp;N$6,'HVAC wts'!$H$7:$R$13254,11,FALSE)</f>
        <v>6417.2345000000014</v>
      </c>
      <c r="O317" s="36">
        <f>VLOOKUP("HV_"&amp;$D317&amp;$E317&amp;VLOOKUP($F317,key!$L$3:$M$13,2,FALSE)&amp;$G317&amp;O$6,'HVAC wts'!$H$7:$R$13254,11,FALSE)</f>
        <v>240240.06000000003</v>
      </c>
      <c r="P317" s="36">
        <f>VLOOKUP("HV_"&amp;$D317&amp;$E317&amp;VLOOKUP($F317,key!$L$3:$M$13,2,FALSE)&amp;$G317&amp;P$6,'HVAC wts'!$H$7:$R$13254,11,FALSE)</f>
        <v>13806.900000000003</v>
      </c>
      <c r="Q317" s="36">
        <f>VLOOKUP("HV_"&amp;$D317&amp;$E317&amp;VLOOKUP($F317,key!$L$3:$M$13,2,FALSE)&amp;$G317&amp;Q$6,'HVAC wts'!$H$7:$R$13254,11,FALSE)</f>
        <v>8984.1283000000003</v>
      </c>
      <c r="R317" s="36">
        <f>VLOOKUP("HV_"&amp;$D317&amp;$E317&amp;VLOOKUP($F317,key!$L$3:$M$13,2,FALSE)&amp;$G317&amp;R$6,'HVAC wts'!$H$7:$R$13254,11,FALSE)</f>
        <v>19329.66</v>
      </c>
      <c r="S317" s="36">
        <f t="shared" si="45"/>
        <v>400437.86310000002</v>
      </c>
      <c r="U317">
        <f>MATCH($A317&amp;U$6,'All applic'!$A$7:$A$59080,0)</f>
        <v>217</v>
      </c>
      <c r="V317">
        <f>MATCH($A317&amp;V$6,'All applic'!$A$7:$A$59080,0)</f>
        <v>218</v>
      </c>
      <c r="W317">
        <f>MATCH($A317&amp;W$6,'All applic'!$A$7:$A$59080,0)</f>
        <v>220</v>
      </c>
      <c r="X317">
        <f>MATCH($A317&amp;X$6,'All applic'!$A$7:$A$59080,0)</f>
        <v>219</v>
      </c>
      <c r="Y317">
        <f>MATCH($A317&amp;Y$6,'All applic'!$A$7:$A$59080,0)</f>
        <v>217</v>
      </c>
      <c r="Z317">
        <f>MATCH($A317&amp;Z$6,'All applic'!$A$7:$A$59080,0)</f>
        <v>220</v>
      </c>
      <c r="AB317" s="28">
        <f>INDEX('All applic'!$H$7:$H$59080,U317)</f>
        <v>1.1259999999999999</v>
      </c>
      <c r="AC317" s="28">
        <f>INDEX('All applic'!$H$7:$H$59080,V317)</f>
        <v>0.97399999999999998</v>
      </c>
      <c r="AD317" s="28">
        <f>INDEX('All applic'!$H$7:$H$59080,W317)</f>
        <v>0.99199999999999999</v>
      </c>
      <c r="AE317" s="28">
        <f>INDEX('All applic'!$H$7:$H$59080,X317)</f>
        <v>0.71799999999999997</v>
      </c>
      <c r="AF317" s="28">
        <f>INDEX('All applic'!$H$7:$H$59080,Y317)</f>
        <v>1.1259999999999999</v>
      </c>
      <c r="AG317" s="28">
        <f>INDEX('All applic'!$H$7:$H$59080,Z317)</f>
        <v>0.99199999999999999</v>
      </c>
      <c r="AH317" s="28"/>
      <c r="AI317" s="28">
        <f>INDEX('All applic'!$I$7:$I$59080,U317)</f>
        <v>1.7954545454545456</v>
      </c>
      <c r="AJ317" s="28">
        <f>INDEX('All applic'!$I$7:$I$59080,V317)</f>
        <v>1.8409090909090911</v>
      </c>
      <c r="AK317" s="28">
        <f>INDEX('All applic'!$I$7:$I$59080,W317)</f>
        <v>1</v>
      </c>
      <c r="AL317" s="28">
        <f>INDEX('All applic'!$I$7:$I$59080,X317)</f>
        <v>1</v>
      </c>
      <c r="AM317" s="28">
        <f>INDEX('All applic'!$I$7:$I$59080,Y317)</f>
        <v>1.7954545454545456</v>
      </c>
      <c r="AN317" s="28">
        <f>INDEX('All applic'!$I$7:$I$59080,Z317)</f>
        <v>1</v>
      </c>
      <c r="AP317">
        <f>INDEX('All applic'!$J$7:$J$59080,U317)</f>
        <v>-2.1399999999999999E-2</v>
      </c>
      <c r="AQ317">
        <v>0</v>
      </c>
      <c r="AR317">
        <f>INDEX('All applic'!$J$7:$J$59080,W317)</f>
        <v>-2.1399999999999999E-2</v>
      </c>
      <c r="AS317">
        <v>0</v>
      </c>
      <c r="AT317">
        <v>0</v>
      </c>
      <c r="AU317">
        <v>0</v>
      </c>
    </row>
    <row r="318" spans="1:47" x14ac:dyDescent="0.25">
      <c r="A318" t="str">
        <f t="shared" si="40"/>
        <v>CFLSFm2003CZ08</v>
      </c>
      <c r="B318" t="str">
        <f t="shared" si="41"/>
        <v>CFLSDGSFmCZ082003</v>
      </c>
      <c r="C318" t="s">
        <v>118</v>
      </c>
      <c r="D318" t="s">
        <v>131</v>
      </c>
      <c r="E318" t="s">
        <v>1649</v>
      </c>
      <c r="F318" s="89" t="s">
        <v>57</v>
      </c>
      <c r="G318" t="s">
        <v>107</v>
      </c>
      <c r="H318" t="s">
        <v>1662</v>
      </c>
      <c r="I318" s="34">
        <f t="shared" si="42"/>
        <v>1.1288929423792582</v>
      </c>
      <c r="J318" s="34">
        <f t="shared" si="43"/>
        <v>1.5216517710536852</v>
      </c>
      <c r="K318" s="34">
        <f t="shared" si="44"/>
        <v>-1.6314445785793153E-2</v>
      </c>
      <c r="M318" s="36">
        <f>VLOOKUP("HV_"&amp;$D318&amp;$E318&amp;VLOOKUP($F318,key!$L$3:$M$13,2,FALSE)&amp;$G318&amp;M$6,'HVAC wts'!$H$7:$R$13254,11,FALSE)</f>
        <v>6395.7963</v>
      </c>
      <c r="N318" s="36">
        <f>VLOOKUP("HV_"&amp;$D318&amp;$E318&amp;VLOOKUP($F318,key!$L$3:$M$13,2,FALSE)&amp;$G318&amp;N$6,'HVAC wts'!$H$7:$R$13254,11,FALSE)</f>
        <v>367.5745</v>
      </c>
      <c r="O318" s="36">
        <f>VLOOKUP("HV_"&amp;$D318&amp;$E318&amp;VLOOKUP($F318,key!$L$3:$M$13,2,FALSE)&amp;$G318&amp;O$6,'HVAC wts'!$H$7:$R$13254,11,FALSE)</f>
        <v>1017.9087000000001</v>
      </c>
      <c r="P318" s="36">
        <f>VLOOKUP("HV_"&amp;$D318&amp;$E318&amp;VLOOKUP($F318,key!$L$3:$M$13,2,FALSE)&amp;$G318&amp;P$6,'HVAC wts'!$H$7:$R$13254,11,FALSE)</f>
        <v>58.500500000000002</v>
      </c>
      <c r="Q318" s="36">
        <f>VLOOKUP("HV_"&amp;$D318&amp;$E318&amp;VLOOKUP($F318,key!$L$3:$M$13,2,FALSE)&amp;$G318&amp;Q$6,'HVAC wts'!$H$7:$R$13254,11,FALSE)</f>
        <v>514.60430000000008</v>
      </c>
      <c r="R318" s="36">
        <f>VLOOKUP("HV_"&amp;$D318&amp;$E318&amp;VLOOKUP($F318,key!$L$3:$M$13,2,FALSE)&amp;$G318&amp;R$6,'HVAC wts'!$H$7:$R$13254,11,FALSE)</f>
        <v>81.900700000000015</v>
      </c>
      <c r="S318" s="36">
        <f t="shared" si="45"/>
        <v>8436.2849999999999</v>
      </c>
      <c r="U318">
        <f>MATCH($A318&amp;U$6,'All applic'!$A$7:$A$59080,0)</f>
        <v>221</v>
      </c>
      <c r="V318">
        <f>MATCH($A318&amp;V$6,'All applic'!$A$7:$A$59080,0)</f>
        <v>222</v>
      </c>
      <c r="W318">
        <f>MATCH($A318&amp;W$6,'All applic'!$A$7:$A$59080,0)</f>
        <v>224</v>
      </c>
      <c r="X318">
        <f>MATCH($A318&amp;X$6,'All applic'!$A$7:$A$59080,0)</f>
        <v>223</v>
      </c>
      <c r="Y318">
        <f>MATCH($A318&amp;Y$6,'All applic'!$A$7:$A$59080,0)</f>
        <v>221</v>
      </c>
      <c r="Z318">
        <f>MATCH($A318&amp;Z$6,'All applic'!$A$7:$A$59080,0)</f>
        <v>224</v>
      </c>
      <c r="AB318" s="28">
        <f>INDEX('All applic'!$H$7:$H$59080,U318)</f>
        <v>1.1579999999999999</v>
      </c>
      <c r="AC318" s="28">
        <f>INDEX('All applic'!$H$7:$H$59080,V318)</f>
        <v>1.044</v>
      </c>
      <c r="AD318" s="28">
        <f>INDEX('All applic'!$H$7:$H$59080,W318)</f>
        <v>0.99399999999999999</v>
      </c>
      <c r="AE318" s="28">
        <f>INDEX('All applic'!$H$7:$H$59080,X318)</f>
        <v>0.76</v>
      </c>
      <c r="AF318" s="28">
        <f>INDEX('All applic'!$H$7:$H$59080,Y318)</f>
        <v>1.1579999999999999</v>
      </c>
      <c r="AG318" s="28">
        <f>INDEX('All applic'!$H$7:$H$59080,Z318)</f>
        <v>0.99399999999999999</v>
      </c>
      <c r="AH318" s="28"/>
      <c r="AI318" s="28">
        <f>INDEX('All applic'!$I$7:$I$59080,U318)</f>
        <v>1.5909090909090911</v>
      </c>
      <c r="AJ318" s="28">
        <f>INDEX('All applic'!$I$7:$I$59080,V318)</f>
        <v>1.7954545454545456</v>
      </c>
      <c r="AK318" s="28">
        <f>INDEX('All applic'!$I$7:$I$59080,W318)</f>
        <v>1.0227272727272727</v>
      </c>
      <c r="AL318" s="28">
        <f>INDEX('All applic'!$I$7:$I$59080,X318)</f>
        <v>1</v>
      </c>
      <c r="AM318" s="28">
        <f>INDEX('All applic'!$I$7:$I$59080,Y318)</f>
        <v>1.5909090909090911</v>
      </c>
      <c r="AN318" s="28">
        <f>INDEX('All applic'!$I$7:$I$59080,Z318)</f>
        <v>1.0227272727272727</v>
      </c>
      <c r="AP318">
        <f>INDEX('All applic'!$J$7:$J$59080,U318)</f>
        <v>-1.8539999999999997E-2</v>
      </c>
      <c r="AQ318">
        <v>0</v>
      </c>
      <c r="AR318">
        <f>INDEX('All applic'!$J$7:$J$59080,W318)</f>
        <v>-1.8720000000000001E-2</v>
      </c>
      <c r="AS318">
        <v>0</v>
      </c>
      <c r="AT318">
        <v>0</v>
      </c>
      <c r="AU318">
        <v>0</v>
      </c>
    </row>
    <row r="319" spans="1:47" x14ac:dyDescent="0.25">
      <c r="A319" t="str">
        <f t="shared" si="40"/>
        <v>CFLSFm2003CZ09</v>
      </c>
      <c r="B319" t="str">
        <f t="shared" si="41"/>
        <v>CFLSDGSFmCZ092003</v>
      </c>
      <c r="C319" t="s">
        <v>118</v>
      </c>
      <c r="D319" t="s">
        <v>131</v>
      </c>
      <c r="E319" t="s">
        <v>1649</v>
      </c>
      <c r="F319" s="89" t="s">
        <v>57</v>
      </c>
      <c r="G319" t="s">
        <v>108</v>
      </c>
      <c r="H319" t="s">
        <v>1662</v>
      </c>
      <c r="I319" s="34">
        <f t="shared" si="42"/>
        <v>0</v>
      </c>
      <c r="J319" s="34">
        <f t="shared" si="43"/>
        <v>0</v>
      </c>
      <c r="K319" s="34">
        <f t="shared" si="44"/>
        <v>0</v>
      </c>
      <c r="M319" s="36">
        <f>VLOOKUP("HV_"&amp;$D319&amp;$E319&amp;VLOOKUP($F319,key!$L$3:$M$13,2,FALSE)&amp;$G319&amp;M$6,'HVAC wts'!$H$7:$R$13254,11,FALSE)</f>
        <v>0</v>
      </c>
      <c r="N319" s="36">
        <f>VLOOKUP("HV_"&amp;$D319&amp;$E319&amp;VLOOKUP($F319,key!$L$3:$M$13,2,FALSE)&amp;$G319&amp;N$6,'HVAC wts'!$H$7:$R$13254,11,FALSE)</f>
        <v>0</v>
      </c>
      <c r="O319" s="36">
        <f>VLOOKUP("HV_"&amp;$D319&amp;$E319&amp;VLOOKUP($F319,key!$L$3:$M$13,2,FALSE)&amp;$G319&amp;O$6,'HVAC wts'!$H$7:$R$13254,11,FALSE)</f>
        <v>0</v>
      </c>
      <c r="P319" s="36">
        <f>VLOOKUP("HV_"&amp;$D319&amp;$E319&amp;VLOOKUP($F319,key!$L$3:$M$13,2,FALSE)&amp;$G319&amp;P$6,'HVAC wts'!$H$7:$R$13254,11,FALSE)</f>
        <v>0</v>
      </c>
      <c r="Q319" s="36">
        <f>VLOOKUP("HV_"&amp;$D319&amp;$E319&amp;VLOOKUP($F319,key!$L$3:$M$13,2,FALSE)&amp;$G319&amp;Q$6,'HVAC wts'!$H$7:$R$13254,11,FALSE)</f>
        <v>0</v>
      </c>
      <c r="R319" s="36">
        <f>VLOOKUP("HV_"&amp;$D319&amp;$E319&amp;VLOOKUP($F319,key!$L$3:$M$13,2,FALSE)&amp;$G319&amp;R$6,'HVAC wts'!$H$7:$R$13254,11,FALSE)</f>
        <v>0</v>
      </c>
      <c r="S319" s="36">
        <f t="shared" si="45"/>
        <v>0</v>
      </c>
      <c r="U319">
        <f>MATCH($A319&amp;U$6,'All applic'!$A$7:$A$59080,0)</f>
        <v>225</v>
      </c>
      <c r="V319">
        <f>MATCH($A319&amp;V$6,'All applic'!$A$7:$A$59080,0)</f>
        <v>226</v>
      </c>
      <c r="W319">
        <f>MATCH($A319&amp;W$6,'All applic'!$A$7:$A$59080,0)</f>
        <v>228</v>
      </c>
      <c r="X319">
        <f>MATCH($A319&amp;X$6,'All applic'!$A$7:$A$59080,0)</f>
        <v>227</v>
      </c>
      <c r="Y319">
        <f>MATCH($A319&amp;Y$6,'All applic'!$A$7:$A$59080,0)</f>
        <v>225</v>
      </c>
      <c r="Z319">
        <f>MATCH($A319&amp;Z$6,'All applic'!$A$7:$A$59080,0)</f>
        <v>228</v>
      </c>
      <c r="AB319" s="28">
        <f>INDEX('All applic'!$H$7:$H$59080,U319)</f>
        <v>1.1080000000000001</v>
      </c>
      <c r="AC319" s="28">
        <f>INDEX('All applic'!$H$7:$H$59080,V319)</f>
        <v>0.97599999999999998</v>
      </c>
      <c r="AD319" s="28">
        <f>INDEX('All applic'!$H$7:$H$59080,W319)</f>
        <v>0.99199999999999999</v>
      </c>
      <c r="AE319" s="28">
        <f>INDEX('All applic'!$H$7:$H$59080,X319)</f>
        <v>0.71599999999999997</v>
      </c>
      <c r="AF319" s="28">
        <f>INDEX('All applic'!$H$7:$H$59080,Y319)</f>
        <v>1.1080000000000001</v>
      </c>
      <c r="AG319" s="28">
        <f>INDEX('All applic'!$H$7:$H$59080,Z319)</f>
        <v>0.99199999999999999</v>
      </c>
      <c r="AH319" s="28"/>
      <c r="AI319" s="28">
        <f>INDEX('All applic'!$I$7:$I$59080,U319)</f>
        <v>1.5000000000000002</v>
      </c>
      <c r="AJ319" s="28">
        <f>INDEX('All applic'!$I$7:$I$59080,V319)</f>
        <v>1.6818181818181819</v>
      </c>
      <c r="AK319" s="28">
        <f>INDEX('All applic'!$I$7:$I$59080,W319)</f>
        <v>1.0227272727272727</v>
      </c>
      <c r="AL319" s="28">
        <f>INDEX('All applic'!$I$7:$I$59080,X319)</f>
        <v>1</v>
      </c>
      <c r="AM319" s="28">
        <f>INDEX('All applic'!$I$7:$I$59080,Y319)</f>
        <v>1.5000000000000002</v>
      </c>
      <c r="AN319" s="28">
        <f>INDEX('All applic'!$I$7:$I$59080,Z319)</f>
        <v>1.0227272727272727</v>
      </c>
      <c r="AP319">
        <f>INDEX('All applic'!$J$7:$J$59080,U319)</f>
        <v>-2.12E-2</v>
      </c>
      <c r="AQ319">
        <v>0</v>
      </c>
      <c r="AR319">
        <f>INDEX('All applic'!$J$7:$J$59080,W319)</f>
        <v>-2.1600000000000001E-2</v>
      </c>
      <c r="AS319">
        <v>0</v>
      </c>
      <c r="AT319">
        <v>0</v>
      </c>
      <c r="AU319">
        <v>0</v>
      </c>
    </row>
    <row r="320" spans="1:47" x14ac:dyDescent="0.25">
      <c r="A320" t="str">
        <f t="shared" si="40"/>
        <v>CFLSFm2003CZ10</v>
      </c>
      <c r="B320" t="str">
        <f t="shared" si="41"/>
        <v>CFLSDGSFmCZ102003</v>
      </c>
      <c r="C320" t="s">
        <v>118</v>
      </c>
      <c r="D320" t="s">
        <v>131</v>
      </c>
      <c r="E320" t="s">
        <v>1649</v>
      </c>
      <c r="F320" s="89" t="s">
        <v>57</v>
      </c>
      <c r="G320" t="s">
        <v>109</v>
      </c>
      <c r="H320" t="s">
        <v>1662</v>
      </c>
      <c r="I320" s="34">
        <f t="shared" si="42"/>
        <v>1.0829905126029187</v>
      </c>
      <c r="J320" s="34">
        <f t="shared" si="43"/>
        <v>1.4098752721634622</v>
      </c>
      <c r="K320" s="34">
        <f t="shared" si="44"/>
        <v>-2.1537537570091345E-2</v>
      </c>
      <c r="M320" s="36">
        <f>VLOOKUP("HV_"&amp;$D320&amp;$E320&amp;VLOOKUP($F320,key!$L$3:$M$13,2,FALSE)&amp;$G320&amp;M$6,'HVAC wts'!$H$7:$R$13254,11,FALSE)</f>
        <v>119059.0563</v>
      </c>
      <c r="N320" s="36">
        <f>VLOOKUP("HV_"&amp;$D320&amp;$E320&amp;VLOOKUP($F320,key!$L$3:$M$13,2,FALSE)&amp;$G320&amp;N$6,'HVAC wts'!$H$7:$R$13254,11,FALSE)</f>
        <v>6842.4745000000003</v>
      </c>
      <c r="O320" s="36">
        <f>VLOOKUP("HV_"&amp;$D320&amp;$E320&amp;VLOOKUP($F320,key!$L$3:$M$13,2,FALSE)&amp;$G320&amp;O$6,'HVAC wts'!$H$7:$R$13254,11,FALSE)</f>
        <v>44165.454299999998</v>
      </c>
      <c r="P320" s="36">
        <f>VLOOKUP("HV_"&amp;$D320&amp;$E320&amp;VLOOKUP($F320,key!$L$3:$M$13,2,FALSE)&amp;$G320&amp;P$6,'HVAC wts'!$H$7:$R$13254,11,FALSE)</f>
        <v>2538.2444999999998</v>
      </c>
      <c r="Q320" s="36">
        <f>VLOOKUP("HV_"&amp;$D320&amp;$E320&amp;VLOOKUP($F320,key!$L$3:$M$13,2,FALSE)&amp;$G320&amp;Q$6,'HVAC wts'!$H$7:$R$13254,11,FALSE)</f>
        <v>9579.4642999999996</v>
      </c>
      <c r="R320" s="36">
        <f>VLOOKUP("HV_"&amp;$D320&amp;$E320&amp;VLOOKUP($F320,key!$L$3:$M$13,2,FALSE)&amp;$G320&amp;R$6,'HVAC wts'!$H$7:$R$13254,11,FALSE)</f>
        <v>3553.5423000000001</v>
      </c>
      <c r="S320" s="36">
        <f t="shared" si="45"/>
        <v>185738.23619999998</v>
      </c>
      <c r="U320">
        <f>MATCH($A320&amp;U$6,'All applic'!$A$7:$A$59080,0)</f>
        <v>229</v>
      </c>
      <c r="V320">
        <f>MATCH($A320&amp;V$6,'All applic'!$A$7:$A$59080,0)</f>
        <v>230</v>
      </c>
      <c r="W320">
        <f>MATCH($A320&amp;W$6,'All applic'!$A$7:$A$59080,0)</f>
        <v>232</v>
      </c>
      <c r="X320">
        <f>MATCH($A320&amp;X$6,'All applic'!$A$7:$A$59080,0)</f>
        <v>231</v>
      </c>
      <c r="Y320">
        <f>MATCH($A320&amp;Y$6,'All applic'!$A$7:$A$59080,0)</f>
        <v>229</v>
      </c>
      <c r="Z320">
        <f>MATCH($A320&amp;Z$6,'All applic'!$A$7:$A$59080,0)</f>
        <v>232</v>
      </c>
      <c r="AB320" s="28">
        <f>INDEX('All applic'!$H$7:$H$59080,U320)</f>
        <v>1.1319999999999999</v>
      </c>
      <c r="AC320" s="28">
        <f>INDEX('All applic'!$H$7:$H$59080,V320)</f>
        <v>0.97</v>
      </c>
      <c r="AD320" s="28">
        <f>INDEX('All applic'!$H$7:$H$59080,W320)</f>
        <v>0.99</v>
      </c>
      <c r="AE320" s="28">
        <f>INDEX('All applic'!$H$7:$H$59080,X320)</f>
        <v>0.65200000000000002</v>
      </c>
      <c r="AF320" s="28">
        <f>INDEX('All applic'!$H$7:$H$59080,Y320)</f>
        <v>1.1319999999999999</v>
      </c>
      <c r="AG320" s="28">
        <f>INDEX('All applic'!$H$7:$H$59080,Z320)</f>
        <v>0.99</v>
      </c>
      <c r="AH320" s="28"/>
      <c r="AI320" s="28">
        <f>INDEX('All applic'!$I$7:$I$59080,U320)</f>
        <v>1.5454545454545456</v>
      </c>
      <c r="AJ320" s="28">
        <f>INDEX('All applic'!$I$7:$I$59080,V320)</f>
        <v>1.7045454545454546</v>
      </c>
      <c r="AK320" s="28">
        <f>INDEX('All applic'!$I$7:$I$59080,W320)</f>
        <v>1.0227272727272727</v>
      </c>
      <c r="AL320" s="28">
        <f>INDEX('All applic'!$I$7:$I$59080,X320)</f>
        <v>1.0227272727272727</v>
      </c>
      <c r="AM320" s="28">
        <f>INDEX('All applic'!$I$7:$I$59080,Y320)</f>
        <v>1.5454545454545456</v>
      </c>
      <c r="AN320" s="28">
        <f>INDEX('All applic'!$I$7:$I$59080,Z320)</f>
        <v>1.0227272727272727</v>
      </c>
      <c r="AP320">
        <f>INDEX('All applic'!$J$7:$J$59080,U320)</f>
        <v>-2.4399999999999998E-2</v>
      </c>
      <c r="AQ320">
        <v>0</v>
      </c>
      <c r="AR320">
        <f>INDEX('All applic'!$J$7:$J$59080,W320)</f>
        <v>-2.4799999999999999E-2</v>
      </c>
      <c r="AS320">
        <v>0</v>
      </c>
      <c r="AT320">
        <v>0</v>
      </c>
      <c r="AU320">
        <v>0</v>
      </c>
    </row>
    <row r="321" spans="1:47" x14ac:dyDescent="0.25">
      <c r="A321" t="str">
        <f t="shared" si="40"/>
        <v>CFLSFm2003CZ11</v>
      </c>
      <c r="B321" t="str">
        <f t="shared" si="41"/>
        <v>CFLSDGSFmCZ112003</v>
      </c>
      <c r="C321" t="s">
        <v>118</v>
      </c>
      <c r="D321" t="s">
        <v>131</v>
      </c>
      <c r="E321" t="s">
        <v>1649</v>
      </c>
      <c r="F321" s="89" t="s">
        <v>57</v>
      </c>
      <c r="G321" t="s">
        <v>110</v>
      </c>
      <c r="H321" t="s">
        <v>1662</v>
      </c>
      <c r="I321" s="34">
        <f t="shared" si="42"/>
        <v>0</v>
      </c>
      <c r="J321" s="34">
        <f t="shared" si="43"/>
        <v>0</v>
      </c>
      <c r="K321" s="34">
        <f t="shared" si="44"/>
        <v>0</v>
      </c>
      <c r="M321" s="36">
        <f>VLOOKUP("HV_"&amp;$D321&amp;$E321&amp;VLOOKUP($F321,key!$L$3:$M$13,2,FALSE)&amp;$G321&amp;M$6,'HVAC wts'!$H$7:$R$13254,11,FALSE)</f>
        <v>0</v>
      </c>
      <c r="N321" s="36">
        <f>VLOOKUP("HV_"&amp;$D321&amp;$E321&amp;VLOOKUP($F321,key!$L$3:$M$13,2,FALSE)&amp;$G321&amp;N$6,'HVAC wts'!$H$7:$R$13254,11,FALSE)</f>
        <v>0</v>
      </c>
      <c r="O321" s="36">
        <f>VLOOKUP("HV_"&amp;$D321&amp;$E321&amp;VLOOKUP($F321,key!$L$3:$M$13,2,FALSE)&amp;$G321&amp;O$6,'HVAC wts'!$H$7:$R$13254,11,FALSE)</f>
        <v>0</v>
      </c>
      <c r="P321" s="36">
        <f>VLOOKUP("HV_"&amp;$D321&amp;$E321&amp;VLOOKUP($F321,key!$L$3:$M$13,2,FALSE)&amp;$G321&amp;P$6,'HVAC wts'!$H$7:$R$13254,11,FALSE)</f>
        <v>0</v>
      </c>
      <c r="Q321" s="36">
        <f>VLOOKUP("HV_"&amp;$D321&amp;$E321&amp;VLOOKUP($F321,key!$L$3:$M$13,2,FALSE)&amp;$G321&amp;Q$6,'HVAC wts'!$H$7:$R$13254,11,FALSE)</f>
        <v>0</v>
      </c>
      <c r="R321" s="36">
        <f>VLOOKUP("HV_"&amp;$D321&amp;$E321&amp;VLOOKUP($F321,key!$L$3:$M$13,2,FALSE)&amp;$G321&amp;R$6,'HVAC wts'!$H$7:$R$13254,11,FALSE)</f>
        <v>0</v>
      </c>
      <c r="S321" s="36">
        <f t="shared" si="45"/>
        <v>0</v>
      </c>
      <c r="U321">
        <f>MATCH($A321&amp;U$6,'All applic'!$A$7:$A$59080,0)</f>
        <v>233</v>
      </c>
      <c r="V321">
        <f>MATCH($A321&amp;V$6,'All applic'!$A$7:$A$59080,0)</f>
        <v>234</v>
      </c>
      <c r="W321">
        <f>MATCH($A321&amp;W$6,'All applic'!$A$7:$A$59080,0)</f>
        <v>236</v>
      </c>
      <c r="X321">
        <f>MATCH($A321&amp;X$6,'All applic'!$A$7:$A$59080,0)</f>
        <v>235</v>
      </c>
      <c r="Y321">
        <f>MATCH($A321&amp;Y$6,'All applic'!$A$7:$A$59080,0)</f>
        <v>233</v>
      </c>
      <c r="Z321">
        <f>MATCH($A321&amp;Z$6,'All applic'!$A$7:$A$59080,0)</f>
        <v>236</v>
      </c>
      <c r="AB321" s="28">
        <f>INDEX('All applic'!$H$7:$H$59080,U321)</f>
        <v>1.1359999999999999</v>
      </c>
      <c r="AC321" s="28">
        <f>INDEX('All applic'!$H$7:$H$59080,V321)</f>
        <v>0.94199999999999995</v>
      </c>
      <c r="AD321" s="28">
        <f>INDEX('All applic'!$H$7:$H$59080,W321)</f>
        <v>0.99</v>
      </c>
      <c r="AE321" s="28">
        <f>INDEX('All applic'!$H$7:$H$59080,X321)</f>
        <v>0.63600000000000001</v>
      </c>
      <c r="AF321" s="28">
        <f>INDEX('All applic'!$H$7:$H$59080,Y321)</f>
        <v>1.1359999999999999</v>
      </c>
      <c r="AG321" s="28">
        <f>INDEX('All applic'!$H$7:$H$59080,Z321)</f>
        <v>0.99</v>
      </c>
      <c r="AH321" s="28"/>
      <c r="AI321" s="28">
        <f>INDEX('All applic'!$I$7:$I$59080,U321)</f>
        <v>1.8048780487804876</v>
      </c>
      <c r="AJ321" s="28">
        <f>INDEX('All applic'!$I$7:$I$59080,V321)</f>
        <v>1.9024390243902438</v>
      </c>
      <c r="AK321" s="28">
        <f>INDEX('All applic'!$I$7:$I$59080,W321)</f>
        <v>1</v>
      </c>
      <c r="AL321" s="28">
        <f>INDEX('All applic'!$I$7:$I$59080,X321)</f>
        <v>1</v>
      </c>
      <c r="AM321" s="28">
        <f>INDEX('All applic'!$I$7:$I$59080,Y321)</f>
        <v>1.8048780487804876</v>
      </c>
      <c r="AN321" s="28">
        <f>INDEX('All applic'!$I$7:$I$59080,Z321)</f>
        <v>1</v>
      </c>
      <c r="AP321">
        <f>INDEX('All applic'!$J$7:$J$59080,U321)</f>
        <v>-2.5399999999999999E-2</v>
      </c>
      <c r="AQ321">
        <v>0</v>
      </c>
      <c r="AR321">
        <f>INDEX('All applic'!$J$7:$J$59080,W321)</f>
        <v>-2.58E-2</v>
      </c>
      <c r="AS321">
        <v>0</v>
      </c>
      <c r="AT321">
        <v>0</v>
      </c>
      <c r="AU321">
        <v>0</v>
      </c>
    </row>
    <row r="322" spans="1:47" x14ac:dyDescent="0.25">
      <c r="A322" t="str">
        <f t="shared" si="40"/>
        <v>CFLSFm2003CZ12</v>
      </c>
      <c r="B322" t="str">
        <f t="shared" si="41"/>
        <v>CFLSDGSFmCZ122003</v>
      </c>
      <c r="C322" t="s">
        <v>118</v>
      </c>
      <c r="D322" t="s">
        <v>131</v>
      </c>
      <c r="E322" t="s">
        <v>1649</v>
      </c>
      <c r="F322" s="89" t="s">
        <v>57</v>
      </c>
      <c r="G322" t="s">
        <v>111</v>
      </c>
      <c r="H322" t="s">
        <v>1662</v>
      </c>
      <c r="I322" s="34">
        <f t="shared" si="42"/>
        <v>0</v>
      </c>
      <c r="J322" s="34">
        <f t="shared" si="43"/>
        <v>0</v>
      </c>
      <c r="K322" s="34">
        <f t="shared" si="44"/>
        <v>0</v>
      </c>
      <c r="M322" s="36">
        <f>VLOOKUP("HV_"&amp;$D322&amp;$E322&amp;VLOOKUP($F322,key!$L$3:$M$13,2,FALSE)&amp;$G322&amp;M$6,'HVAC wts'!$H$7:$R$13254,11,FALSE)</f>
        <v>0</v>
      </c>
      <c r="N322" s="36">
        <f>VLOOKUP("HV_"&amp;$D322&amp;$E322&amp;VLOOKUP($F322,key!$L$3:$M$13,2,FALSE)&amp;$G322&amp;N$6,'HVAC wts'!$H$7:$R$13254,11,FALSE)</f>
        <v>0</v>
      </c>
      <c r="O322" s="36">
        <f>VLOOKUP("HV_"&amp;$D322&amp;$E322&amp;VLOOKUP($F322,key!$L$3:$M$13,2,FALSE)&amp;$G322&amp;O$6,'HVAC wts'!$H$7:$R$13254,11,FALSE)</f>
        <v>0</v>
      </c>
      <c r="P322" s="36">
        <f>VLOOKUP("HV_"&amp;$D322&amp;$E322&amp;VLOOKUP($F322,key!$L$3:$M$13,2,FALSE)&amp;$G322&amp;P$6,'HVAC wts'!$H$7:$R$13254,11,FALSE)</f>
        <v>0</v>
      </c>
      <c r="Q322" s="36">
        <f>VLOOKUP("HV_"&amp;$D322&amp;$E322&amp;VLOOKUP($F322,key!$L$3:$M$13,2,FALSE)&amp;$G322&amp;Q$6,'HVAC wts'!$H$7:$R$13254,11,FALSE)</f>
        <v>0</v>
      </c>
      <c r="R322" s="36">
        <f>VLOOKUP("HV_"&amp;$D322&amp;$E322&amp;VLOOKUP($F322,key!$L$3:$M$13,2,FALSE)&amp;$G322&amp;R$6,'HVAC wts'!$H$7:$R$13254,11,FALSE)</f>
        <v>0</v>
      </c>
      <c r="S322" s="36">
        <f t="shared" si="45"/>
        <v>0</v>
      </c>
      <c r="U322">
        <f>MATCH($A322&amp;U$6,'All applic'!$A$7:$A$59080,0)</f>
        <v>237</v>
      </c>
      <c r="V322">
        <f>MATCH($A322&amp;V$6,'All applic'!$A$7:$A$59080,0)</f>
        <v>238</v>
      </c>
      <c r="W322">
        <f>MATCH($A322&amp;W$6,'All applic'!$A$7:$A$59080,0)</f>
        <v>240</v>
      </c>
      <c r="X322">
        <f>MATCH($A322&amp;X$6,'All applic'!$A$7:$A$59080,0)</f>
        <v>239</v>
      </c>
      <c r="Y322">
        <f>MATCH($A322&amp;Y$6,'All applic'!$A$7:$A$59080,0)</f>
        <v>237</v>
      </c>
      <c r="Z322">
        <f>MATCH($A322&amp;Z$6,'All applic'!$A$7:$A$59080,0)</f>
        <v>240</v>
      </c>
      <c r="AB322" s="28">
        <f>INDEX('All applic'!$H$7:$H$59080,U322)</f>
        <v>1.0880000000000001</v>
      </c>
      <c r="AC322" s="28">
        <f>INDEX('All applic'!$H$7:$H$59080,V322)</f>
        <v>0.89</v>
      </c>
      <c r="AD322" s="28">
        <f>INDEX('All applic'!$H$7:$H$59080,W322)</f>
        <v>0.99</v>
      </c>
      <c r="AE322" s="28">
        <f>INDEX('All applic'!$H$7:$H$59080,X322)</f>
        <v>0.63400000000000001</v>
      </c>
      <c r="AF322" s="28">
        <f>INDEX('All applic'!$H$7:$H$59080,Y322)</f>
        <v>1.0880000000000001</v>
      </c>
      <c r="AG322" s="28">
        <f>INDEX('All applic'!$H$7:$H$59080,Z322)</f>
        <v>0.99</v>
      </c>
      <c r="AH322" s="28"/>
      <c r="AI322" s="28">
        <f>INDEX('All applic'!$I$7:$I$59080,U322)</f>
        <v>2</v>
      </c>
      <c r="AJ322" s="28">
        <f>INDEX('All applic'!$I$7:$I$59080,V322)</f>
        <v>2</v>
      </c>
      <c r="AK322" s="28">
        <f>INDEX('All applic'!$I$7:$I$59080,W322)</f>
        <v>1</v>
      </c>
      <c r="AL322" s="28">
        <f>INDEX('All applic'!$I$7:$I$59080,X322)</f>
        <v>1</v>
      </c>
      <c r="AM322" s="28">
        <f>INDEX('All applic'!$I$7:$I$59080,Y322)</f>
        <v>2</v>
      </c>
      <c r="AN322" s="28">
        <f>INDEX('All applic'!$I$7:$I$59080,Z322)</f>
        <v>1</v>
      </c>
      <c r="AP322">
        <f>INDEX('All applic'!$J$7:$J$59080,U322)</f>
        <v>-2.5600000000000001E-2</v>
      </c>
      <c r="AQ322">
        <v>0</v>
      </c>
      <c r="AR322">
        <f>INDEX('All applic'!$J$7:$J$59080,W322)</f>
        <v>-2.5999999999999999E-2</v>
      </c>
      <c r="AS322">
        <v>0</v>
      </c>
      <c r="AT322">
        <v>0</v>
      </c>
      <c r="AU322">
        <v>0</v>
      </c>
    </row>
    <row r="323" spans="1:47" x14ac:dyDescent="0.25">
      <c r="A323" t="str">
        <f t="shared" si="40"/>
        <v>CFLSFm2003CZ13</v>
      </c>
      <c r="B323" t="str">
        <f t="shared" si="41"/>
        <v>CFLSDGSFmCZ132003</v>
      </c>
      <c r="C323" t="s">
        <v>118</v>
      </c>
      <c r="D323" t="s">
        <v>131</v>
      </c>
      <c r="E323" t="s">
        <v>1649</v>
      </c>
      <c r="F323" s="89" t="s">
        <v>57</v>
      </c>
      <c r="G323" t="s">
        <v>112</v>
      </c>
      <c r="H323" t="s">
        <v>1662</v>
      </c>
      <c r="I323" s="34">
        <f t="shared" si="42"/>
        <v>0</v>
      </c>
      <c r="J323" s="34">
        <f t="shared" si="43"/>
        <v>0</v>
      </c>
      <c r="K323" s="34">
        <f t="shared" si="44"/>
        <v>0</v>
      </c>
      <c r="M323" s="36">
        <f>VLOOKUP("HV_"&amp;$D323&amp;$E323&amp;VLOOKUP($F323,key!$L$3:$M$13,2,FALSE)&amp;$G323&amp;M$6,'HVAC wts'!$H$7:$R$13254,11,FALSE)</f>
        <v>0</v>
      </c>
      <c r="N323" s="36">
        <f>VLOOKUP("HV_"&amp;$D323&amp;$E323&amp;VLOOKUP($F323,key!$L$3:$M$13,2,FALSE)&amp;$G323&amp;N$6,'HVAC wts'!$H$7:$R$13254,11,FALSE)</f>
        <v>0</v>
      </c>
      <c r="O323" s="36">
        <f>VLOOKUP("HV_"&amp;$D323&amp;$E323&amp;VLOOKUP($F323,key!$L$3:$M$13,2,FALSE)&amp;$G323&amp;O$6,'HVAC wts'!$H$7:$R$13254,11,FALSE)</f>
        <v>0</v>
      </c>
      <c r="P323" s="36">
        <f>VLOOKUP("HV_"&amp;$D323&amp;$E323&amp;VLOOKUP($F323,key!$L$3:$M$13,2,FALSE)&amp;$G323&amp;P$6,'HVAC wts'!$H$7:$R$13254,11,FALSE)</f>
        <v>0</v>
      </c>
      <c r="Q323" s="36">
        <f>VLOOKUP("HV_"&amp;$D323&amp;$E323&amp;VLOOKUP($F323,key!$L$3:$M$13,2,FALSE)&amp;$G323&amp;Q$6,'HVAC wts'!$H$7:$R$13254,11,FALSE)</f>
        <v>0</v>
      </c>
      <c r="R323" s="36">
        <f>VLOOKUP("HV_"&amp;$D323&amp;$E323&amp;VLOOKUP($F323,key!$L$3:$M$13,2,FALSE)&amp;$G323&amp;R$6,'HVAC wts'!$H$7:$R$13254,11,FALSE)</f>
        <v>0</v>
      </c>
      <c r="S323" s="36">
        <f t="shared" si="45"/>
        <v>0</v>
      </c>
      <c r="U323">
        <f>MATCH($A323&amp;U$6,'All applic'!$A$7:$A$59080,0)</f>
        <v>241</v>
      </c>
      <c r="V323">
        <f>MATCH($A323&amp;V$6,'All applic'!$A$7:$A$59080,0)</f>
        <v>242</v>
      </c>
      <c r="W323">
        <f>MATCH($A323&amp;W$6,'All applic'!$A$7:$A$59080,0)</f>
        <v>244</v>
      </c>
      <c r="X323">
        <f>MATCH($A323&amp;X$6,'All applic'!$A$7:$A$59080,0)</f>
        <v>243</v>
      </c>
      <c r="Y323">
        <f>MATCH($A323&amp;Y$6,'All applic'!$A$7:$A$59080,0)</f>
        <v>241</v>
      </c>
      <c r="Z323">
        <f>MATCH($A323&amp;Z$6,'All applic'!$A$7:$A$59080,0)</f>
        <v>244</v>
      </c>
      <c r="AB323" s="28">
        <f>INDEX('All applic'!$H$7:$H$59080,U323)</f>
        <v>1.1439999999999999</v>
      </c>
      <c r="AC323" s="28">
        <f>INDEX('All applic'!$H$7:$H$59080,V323)</f>
        <v>0.95399999999999996</v>
      </c>
      <c r="AD323" s="28">
        <f>INDEX('All applic'!$H$7:$H$59080,W323)</f>
        <v>0.99</v>
      </c>
      <c r="AE323" s="28">
        <f>INDEX('All applic'!$H$7:$H$59080,X323)</f>
        <v>0.63</v>
      </c>
      <c r="AF323" s="28">
        <f>INDEX('All applic'!$H$7:$H$59080,Y323)</f>
        <v>1.1439999999999999</v>
      </c>
      <c r="AG323" s="28">
        <f>INDEX('All applic'!$H$7:$H$59080,Z323)</f>
        <v>0.99</v>
      </c>
      <c r="AH323" s="28"/>
      <c r="AI323" s="28">
        <f>INDEX('All applic'!$I$7:$I$59080,U323)</f>
        <v>1.7804878048780486</v>
      </c>
      <c r="AJ323" s="28">
        <f>INDEX('All applic'!$I$7:$I$59080,V323)</f>
        <v>1.8780487804878048</v>
      </c>
      <c r="AK323" s="28">
        <f>INDEX('All applic'!$I$7:$I$59080,W323)</f>
        <v>1</v>
      </c>
      <c r="AL323" s="28">
        <f>INDEX('All applic'!$I$7:$I$59080,X323)</f>
        <v>1</v>
      </c>
      <c r="AM323" s="28">
        <f>INDEX('All applic'!$I$7:$I$59080,Y323)</f>
        <v>1.7804878048780486</v>
      </c>
      <c r="AN323" s="28">
        <f>INDEX('All applic'!$I$7:$I$59080,Z323)</f>
        <v>1</v>
      </c>
      <c r="AP323">
        <f>INDEX('All applic'!$J$7:$J$59080,U323)</f>
        <v>-2.58E-2</v>
      </c>
      <c r="AQ323">
        <v>0</v>
      </c>
      <c r="AR323">
        <f>INDEX('All applic'!$J$7:$J$59080,W323)</f>
        <v>-2.5999999999999999E-2</v>
      </c>
      <c r="AS323">
        <v>0</v>
      </c>
      <c r="AT323">
        <v>0</v>
      </c>
      <c r="AU323">
        <v>0</v>
      </c>
    </row>
    <row r="324" spans="1:47" x14ac:dyDescent="0.25">
      <c r="A324" t="str">
        <f t="shared" si="40"/>
        <v>CFLSFm2003CZ14</v>
      </c>
      <c r="B324" t="str">
        <f t="shared" si="41"/>
        <v>CFLSDGSFmCZ142003</v>
      </c>
      <c r="C324" t="s">
        <v>118</v>
      </c>
      <c r="D324" t="s">
        <v>131</v>
      </c>
      <c r="E324" t="s">
        <v>1649</v>
      </c>
      <c r="F324" s="89" t="s">
        <v>57</v>
      </c>
      <c r="G324" t="s">
        <v>113</v>
      </c>
      <c r="H324" t="s">
        <v>1662</v>
      </c>
      <c r="I324" s="34">
        <f t="shared" si="42"/>
        <v>1.0927938471442167</v>
      </c>
      <c r="J324" s="34">
        <f t="shared" si="43"/>
        <v>1.3921892800724163</v>
      </c>
      <c r="K324" s="34">
        <f t="shared" si="44"/>
        <v>-2.4131665239006003E-2</v>
      </c>
      <c r="M324" s="36">
        <f>VLOOKUP("HV_"&amp;$D324&amp;$E324&amp;VLOOKUP($F324,key!$L$3:$M$13,2,FALSE)&amp;$G324&amp;M$6,'HVAC wts'!$H$7:$R$13254,11,FALSE)</f>
        <v>4297.9566000000004</v>
      </c>
      <c r="N324" s="36">
        <f>VLOOKUP("HV_"&amp;$D324&amp;$E324&amp;VLOOKUP($F324,key!$L$3:$M$13,2,FALSE)&amp;$G324&amp;N$6,'HVAC wts'!$H$7:$R$13254,11,FALSE)</f>
        <v>247.00900000000001</v>
      </c>
      <c r="O324" s="36">
        <f>VLOOKUP("HV_"&amp;$D324&amp;$E324&amp;VLOOKUP($F324,key!$L$3:$M$13,2,FALSE)&amp;$G324&amp;O$6,'HVAC wts'!$H$7:$R$13254,11,FALSE)</f>
        <v>1849.4807999999998</v>
      </c>
      <c r="P324" s="36">
        <f>VLOOKUP("HV_"&amp;$D324&amp;$E324&amp;VLOOKUP($F324,key!$L$3:$M$13,2,FALSE)&amp;$G324&amp;P$6,'HVAC wts'!$H$7:$R$13254,11,FALSE)</f>
        <v>106.292</v>
      </c>
      <c r="Q324" s="36">
        <f>VLOOKUP("HV_"&amp;$D324&amp;$E324&amp;VLOOKUP($F324,key!$L$3:$M$13,2,FALSE)&amp;$G324&amp;Q$6,'HVAC wts'!$H$7:$R$13254,11,FALSE)</f>
        <v>345.81260000000003</v>
      </c>
      <c r="R324" s="36">
        <f>VLOOKUP("HV_"&amp;$D324&amp;$E324&amp;VLOOKUP($F324,key!$L$3:$M$13,2,FALSE)&amp;$G324&amp;R$6,'HVAC wts'!$H$7:$R$13254,11,FALSE)</f>
        <v>148.80880000000002</v>
      </c>
      <c r="S324" s="36">
        <f t="shared" si="45"/>
        <v>6995.3598000000011</v>
      </c>
      <c r="U324">
        <f>MATCH($A324&amp;U$6,'All applic'!$A$7:$A$59080,0)</f>
        <v>245</v>
      </c>
      <c r="V324">
        <f>MATCH($A324&amp;V$6,'All applic'!$A$7:$A$59080,0)</f>
        <v>246</v>
      </c>
      <c r="W324">
        <f>MATCH($A324&amp;W$6,'All applic'!$A$7:$A$59080,0)</f>
        <v>248</v>
      </c>
      <c r="X324">
        <f>MATCH($A324&amp;X$6,'All applic'!$A$7:$A$59080,0)</f>
        <v>247</v>
      </c>
      <c r="Y324">
        <f>MATCH($A324&amp;Y$6,'All applic'!$A$7:$A$59080,0)</f>
        <v>245</v>
      </c>
      <c r="Z324">
        <f>MATCH($A324&amp;Z$6,'All applic'!$A$7:$A$59080,0)</f>
        <v>248</v>
      </c>
      <c r="AB324" s="28">
        <f>INDEX('All applic'!$H$7:$H$59080,U324)</f>
        <v>1.1559999999999999</v>
      </c>
      <c r="AC324" s="28">
        <f>INDEX('All applic'!$H$7:$H$59080,V324)</f>
        <v>0.94799999999999995</v>
      </c>
      <c r="AD324" s="28">
        <f>INDEX('All applic'!$H$7:$H$59080,W324)</f>
        <v>0.98799999999999999</v>
      </c>
      <c r="AE324" s="28">
        <f>INDEX('All applic'!$H$7:$H$59080,X324)</f>
        <v>0.63800000000000001</v>
      </c>
      <c r="AF324" s="28">
        <f>INDEX('All applic'!$H$7:$H$59080,Y324)</f>
        <v>1.1559999999999999</v>
      </c>
      <c r="AG324" s="28">
        <f>INDEX('All applic'!$H$7:$H$59080,Z324)</f>
        <v>0.98799999999999999</v>
      </c>
      <c r="AH324" s="28"/>
      <c r="AI324" s="28">
        <f>INDEX('All applic'!$I$7:$I$59080,U324)</f>
        <v>1.5476190476190477</v>
      </c>
      <c r="AJ324" s="28">
        <f>INDEX('All applic'!$I$7:$I$59080,V324)</f>
        <v>1.6190476190476191</v>
      </c>
      <c r="AK324" s="28">
        <f>INDEX('All applic'!$I$7:$I$59080,W324)</f>
        <v>1.0238095238095237</v>
      </c>
      <c r="AL324" s="28">
        <f>INDEX('All applic'!$I$7:$I$59080,X324)</f>
        <v>1</v>
      </c>
      <c r="AM324" s="28">
        <f>INDEX('All applic'!$I$7:$I$59080,Y324)</f>
        <v>1.5476190476190477</v>
      </c>
      <c r="AN324" s="28">
        <f>INDEX('All applic'!$I$7:$I$59080,Z324)</f>
        <v>1.0238095238095237</v>
      </c>
      <c r="AP324">
        <f>INDEX('All applic'!$J$7:$J$59080,U324)</f>
        <v>-2.7399999999999997E-2</v>
      </c>
      <c r="AQ324">
        <v>0</v>
      </c>
      <c r="AR324">
        <f>INDEX('All applic'!$J$7:$J$59080,W324)</f>
        <v>-2.7600000000000003E-2</v>
      </c>
      <c r="AS324">
        <v>0</v>
      </c>
      <c r="AT324">
        <v>0</v>
      </c>
      <c r="AU324">
        <v>0</v>
      </c>
    </row>
    <row r="325" spans="1:47" x14ac:dyDescent="0.25">
      <c r="A325" t="str">
        <f t="shared" si="40"/>
        <v>CFLSFm2003CZ15</v>
      </c>
      <c r="B325" t="str">
        <f t="shared" si="41"/>
        <v>CFLSDGSFmCZ152003</v>
      </c>
      <c r="C325" t="s">
        <v>118</v>
      </c>
      <c r="D325" t="s">
        <v>131</v>
      </c>
      <c r="E325" t="s">
        <v>1649</v>
      </c>
      <c r="F325" s="89" t="s">
        <v>57</v>
      </c>
      <c r="G325" t="s">
        <v>114</v>
      </c>
      <c r="H325" t="s">
        <v>1662</v>
      </c>
      <c r="I325" s="34">
        <f t="shared" si="42"/>
        <v>1.2144646464646465</v>
      </c>
      <c r="J325" s="34">
        <f t="shared" si="43"/>
        <v>1.6738816738816742</v>
      </c>
      <c r="K325" s="34">
        <f t="shared" si="44"/>
        <v>-1.1353939393939394E-2</v>
      </c>
      <c r="M325" s="36">
        <f>VLOOKUP("HV_"&amp;$D325&amp;$E325&amp;VLOOKUP($F325,key!$L$3:$M$13,2,FALSE)&amp;$G325&amp;M$6,'HVAC wts'!$H$7:$R$13254,11,FALSE)</f>
        <v>2230.2189000000003</v>
      </c>
      <c r="N325" s="36">
        <f>VLOOKUP("HV_"&amp;$D325&amp;$E325&amp;VLOOKUP($F325,key!$L$3:$M$13,2,FALSE)&amp;$G325&amp;N$6,'HVAC wts'!$H$7:$R$13254,11,FALSE)</f>
        <v>128.17350000000002</v>
      </c>
      <c r="O325" s="36">
        <f>VLOOKUP("HV_"&amp;$D325&amp;$E325&amp;VLOOKUP($F325,key!$L$3:$M$13,2,FALSE)&amp;$G325&amp;O$6,'HVAC wts'!$H$7:$R$13254,11,FALSE)</f>
        <v>0</v>
      </c>
      <c r="P325" s="36">
        <f>VLOOKUP("HV_"&amp;$D325&amp;$E325&amp;VLOOKUP($F325,key!$L$3:$M$13,2,FALSE)&amp;$G325&amp;P$6,'HVAC wts'!$H$7:$R$13254,11,FALSE)</f>
        <v>0</v>
      </c>
      <c r="Q325" s="36">
        <f>VLOOKUP("HV_"&amp;$D325&amp;$E325&amp;VLOOKUP($F325,key!$L$3:$M$13,2,FALSE)&amp;$G325&amp;Q$6,'HVAC wts'!$H$7:$R$13254,11,FALSE)</f>
        <v>179.44290000000004</v>
      </c>
      <c r="R325" s="36">
        <f>VLOOKUP("HV_"&amp;$D325&amp;$E325&amp;VLOOKUP($F325,key!$L$3:$M$13,2,FALSE)&amp;$G325&amp;R$6,'HVAC wts'!$H$7:$R$13254,11,FALSE)</f>
        <v>0</v>
      </c>
      <c r="S325" s="36">
        <f t="shared" si="45"/>
        <v>2537.8353000000002</v>
      </c>
      <c r="U325">
        <f>MATCH($A325&amp;U$6,'All applic'!$A$7:$A$59080,0)</f>
        <v>249</v>
      </c>
      <c r="V325">
        <f>MATCH($A325&amp;V$6,'All applic'!$A$7:$A$59080,0)</f>
        <v>250</v>
      </c>
      <c r="W325">
        <f>MATCH($A325&amp;W$6,'All applic'!$A$7:$A$59080,0)</f>
        <v>252</v>
      </c>
      <c r="X325">
        <f>MATCH($A325&amp;X$6,'All applic'!$A$7:$A$59080,0)</f>
        <v>251</v>
      </c>
      <c r="Y325">
        <f>MATCH($A325&amp;Y$6,'All applic'!$A$7:$A$59080,0)</f>
        <v>249</v>
      </c>
      <c r="Z325">
        <f>MATCH($A325&amp;Z$6,'All applic'!$A$7:$A$59080,0)</f>
        <v>252</v>
      </c>
      <c r="AB325" s="28">
        <f>INDEX('All applic'!$H$7:$H$59080,U325)</f>
        <v>1.218</v>
      </c>
      <c r="AC325" s="28">
        <f>INDEX('All applic'!$H$7:$H$59080,V325)</f>
        <v>1.1479999999999999</v>
      </c>
      <c r="AD325" s="28">
        <f>INDEX('All applic'!$H$7:$H$59080,W325)</f>
        <v>0.998</v>
      </c>
      <c r="AE325" s="28">
        <f>INDEX('All applic'!$H$7:$H$59080,X325)</f>
        <v>0.81799999999999995</v>
      </c>
      <c r="AF325" s="28">
        <f>INDEX('All applic'!$H$7:$H$59080,Y325)</f>
        <v>1.218</v>
      </c>
      <c r="AG325" s="28">
        <f>INDEX('All applic'!$H$7:$H$59080,Z325)</f>
        <v>0.998</v>
      </c>
      <c r="AH325" s="28"/>
      <c r="AI325" s="28">
        <f>INDEX('All applic'!$I$7:$I$59080,U325)</f>
        <v>1.6666666666666667</v>
      </c>
      <c r="AJ325" s="28">
        <f>INDEX('All applic'!$I$7:$I$59080,V325)</f>
        <v>1.8095238095238093</v>
      </c>
      <c r="AK325" s="28">
        <f>INDEX('All applic'!$I$7:$I$59080,W325)</f>
        <v>1</v>
      </c>
      <c r="AL325" s="28">
        <f>INDEX('All applic'!$I$7:$I$59080,X325)</f>
        <v>1</v>
      </c>
      <c r="AM325" s="28">
        <f>INDEX('All applic'!$I$7:$I$59080,Y325)</f>
        <v>1.6666666666666667</v>
      </c>
      <c r="AN325" s="28">
        <f>INDEX('All applic'!$I$7:$I$59080,Z325)</f>
        <v>1</v>
      </c>
      <c r="AP325">
        <f>INDEX('All applic'!$J$7:$J$59080,U325)</f>
        <v>-1.2919999999999999E-2</v>
      </c>
      <c r="AQ325">
        <v>0</v>
      </c>
      <c r="AR325">
        <f>INDEX('All applic'!$J$7:$J$59080,W325)</f>
        <v>-1.32E-2</v>
      </c>
      <c r="AS325">
        <v>0</v>
      </c>
      <c r="AT325">
        <v>0</v>
      </c>
      <c r="AU325">
        <v>0</v>
      </c>
    </row>
    <row r="326" spans="1:47" x14ac:dyDescent="0.25">
      <c r="A326" t="str">
        <f t="shared" si="40"/>
        <v>CFLSFm2003CZ16</v>
      </c>
      <c r="B326" t="str">
        <f t="shared" si="41"/>
        <v>CFLSDGSFmCZ162003</v>
      </c>
      <c r="C326" t="s">
        <v>118</v>
      </c>
      <c r="D326" t="s">
        <v>131</v>
      </c>
      <c r="E326" t="s">
        <v>1649</v>
      </c>
      <c r="F326" s="89" t="s">
        <v>57</v>
      </c>
      <c r="G326" t="s">
        <v>115</v>
      </c>
      <c r="H326" t="s">
        <v>1662</v>
      </c>
      <c r="I326" s="34">
        <f t="shared" si="42"/>
        <v>0</v>
      </c>
      <c r="J326" s="34">
        <f t="shared" si="43"/>
        <v>0</v>
      </c>
      <c r="K326" s="34">
        <f t="shared" si="44"/>
        <v>0</v>
      </c>
      <c r="M326" s="36">
        <f>VLOOKUP("HV_"&amp;$D326&amp;$E326&amp;VLOOKUP($F326,key!$L$3:$M$13,2,FALSE)&amp;$G326&amp;M$6,'HVAC wts'!$H$7:$R$13254,11,FALSE)</f>
        <v>0</v>
      </c>
      <c r="N326" s="36">
        <f>VLOOKUP("HV_"&amp;$D326&amp;$E326&amp;VLOOKUP($F326,key!$L$3:$M$13,2,FALSE)&amp;$G326&amp;N$6,'HVAC wts'!$H$7:$R$13254,11,FALSE)</f>
        <v>0</v>
      </c>
      <c r="O326" s="36">
        <f>VLOOKUP("HV_"&amp;$D326&amp;$E326&amp;VLOOKUP($F326,key!$L$3:$M$13,2,FALSE)&amp;$G326&amp;O$6,'HVAC wts'!$H$7:$R$13254,11,FALSE)</f>
        <v>0</v>
      </c>
      <c r="P326" s="36">
        <f>VLOOKUP("HV_"&amp;$D326&amp;$E326&amp;VLOOKUP($F326,key!$L$3:$M$13,2,FALSE)&amp;$G326&amp;P$6,'HVAC wts'!$H$7:$R$13254,11,FALSE)</f>
        <v>0</v>
      </c>
      <c r="Q326" s="36">
        <f>VLOOKUP("HV_"&amp;$D326&amp;$E326&amp;VLOOKUP($F326,key!$L$3:$M$13,2,FALSE)&amp;$G326&amp;Q$6,'HVAC wts'!$H$7:$R$13254,11,FALSE)</f>
        <v>0</v>
      </c>
      <c r="R326" s="36">
        <f>VLOOKUP("HV_"&amp;$D326&amp;$E326&amp;VLOOKUP($F326,key!$L$3:$M$13,2,FALSE)&amp;$G326&amp;R$6,'HVAC wts'!$H$7:$R$13254,11,FALSE)</f>
        <v>0</v>
      </c>
      <c r="S326" s="36">
        <f t="shared" si="45"/>
        <v>0</v>
      </c>
      <c r="U326">
        <f>MATCH($A326&amp;U$6,'All applic'!$A$7:$A$59080,0)</f>
        <v>253</v>
      </c>
      <c r="V326">
        <f>MATCH($A326&amp;V$6,'All applic'!$A$7:$A$59080,0)</f>
        <v>254</v>
      </c>
      <c r="W326">
        <f>MATCH($A326&amp;W$6,'All applic'!$A$7:$A$59080,0)</f>
        <v>256</v>
      </c>
      <c r="X326">
        <f>MATCH($A326&amp;X$6,'All applic'!$A$7:$A$59080,0)</f>
        <v>255</v>
      </c>
      <c r="Y326">
        <f>MATCH($A326&amp;Y$6,'All applic'!$A$7:$A$59080,0)</f>
        <v>253</v>
      </c>
      <c r="Z326">
        <f>MATCH($A326&amp;Z$6,'All applic'!$A$7:$A$59080,0)</f>
        <v>256</v>
      </c>
      <c r="AB326" s="28">
        <f>INDEX('All applic'!$H$7:$H$59080,U326)</f>
        <v>1.056</v>
      </c>
      <c r="AC326" s="28">
        <f>INDEX('All applic'!$H$7:$H$59080,V326)</f>
        <v>0.78</v>
      </c>
      <c r="AD326" s="28">
        <f>INDEX('All applic'!$H$7:$H$59080,W326)</f>
        <v>0.99199999999999999</v>
      </c>
      <c r="AE326" s="28">
        <f>INDEX('All applic'!$H$7:$H$59080,X326)</f>
        <v>0.67800000000000005</v>
      </c>
      <c r="AF326" s="28">
        <f>INDEX('All applic'!$H$7:$H$59080,Y326)</f>
        <v>1.056</v>
      </c>
      <c r="AG326" s="28">
        <f>INDEX('All applic'!$H$7:$H$59080,Z326)</f>
        <v>0.99199999999999999</v>
      </c>
      <c r="AH326" s="28"/>
      <c r="AI326" s="28">
        <f>INDEX('All applic'!$I$7:$I$59080,U326)</f>
        <v>1.7999999999999998</v>
      </c>
      <c r="AJ326" s="28">
        <f>INDEX('All applic'!$I$7:$I$59080,V326)</f>
        <v>1.7500000000000002</v>
      </c>
      <c r="AK326" s="28">
        <f>INDEX('All applic'!$I$7:$I$59080,W326)</f>
        <v>1.0249999999999999</v>
      </c>
      <c r="AL326" s="28">
        <f>INDEX('All applic'!$I$7:$I$59080,X326)</f>
        <v>1</v>
      </c>
      <c r="AM326" s="28">
        <f>INDEX('All applic'!$I$7:$I$59080,Y326)</f>
        <v>1.7999999999999998</v>
      </c>
      <c r="AN326" s="28">
        <f>INDEX('All applic'!$I$7:$I$59080,Z326)</f>
        <v>1.0249999999999999</v>
      </c>
      <c r="AP326">
        <f>INDEX('All applic'!$J$7:$J$59080,U326)</f>
        <v>-2.4E-2</v>
      </c>
      <c r="AQ326">
        <v>0</v>
      </c>
      <c r="AR326">
        <f>INDEX('All applic'!$J$7:$J$59080,W326)</f>
        <v>-2.4E-2</v>
      </c>
      <c r="AS326">
        <v>0</v>
      </c>
      <c r="AT326">
        <v>0</v>
      </c>
      <c r="AU326">
        <v>0</v>
      </c>
    </row>
    <row r="327" spans="1:47" x14ac:dyDescent="0.25">
      <c r="A327" t="str">
        <f t="shared" ref="A327:A390" si="46">+C327&amp;E327&amp;F327&amp;G327</f>
        <v>CFLSFm2007CZ01</v>
      </c>
      <c r="B327" t="str">
        <f t="shared" ref="B327:B390" si="47">+C327&amp;D327&amp;E327&amp;G327&amp;F327</f>
        <v>CFLSDGSFmCZ012007</v>
      </c>
      <c r="C327" t="s">
        <v>118</v>
      </c>
      <c r="D327" t="s">
        <v>131</v>
      </c>
      <c r="E327" t="s">
        <v>1649</v>
      </c>
      <c r="F327" s="89" t="s">
        <v>59</v>
      </c>
      <c r="G327" t="s">
        <v>48</v>
      </c>
      <c r="H327" t="s">
        <v>1662</v>
      </c>
      <c r="I327" s="34">
        <f t="shared" si="42"/>
        <v>0</v>
      </c>
      <c r="J327" s="34">
        <f t="shared" si="43"/>
        <v>0</v>
      </c>
      <c r="K327" s="34">
        <f t="shared" si="44"/>
        <v>0</v>
      </c>
      <c r="M327" s="36">
        <f>VLOOKUP("HV_"&amp;$D327&amp;$E327&amp;VLOOKUP($F327,key!$L$3:$M$13,2,FALSE)&amp;$G327&amp;M$6,'HVAC wts'!$H$7:$R$13254,11,FALSE)</f>
        <v>0</v>
      </c>
      <c r="N327" s="36">
        <f>VLOOKUP("HV_"&amp;$D327&amp;$E327&amp;VLOOKUP($F327,key!$L$3:$M$13,2,FALSE)&amp;$G327&amp;N$6,'HVAC wts'!$H$7:$R$13254,11,FALSE)</f>
        <v>0</v>
      </c>
      <c r="O327" s="36">
        <f>VLOOKUP("HV_"&amp;$D327&amp;$E327&amp;VLOOKUP($F327,key!$L$3:$M$13,2,FALSE)&amp;$G327&amp;O$6,'HVAC wts'!$H$7:$R$13254,11,FALSE)</f>
        <v>0</v>
      </c>
      <c r="P327" s="36">
        <f>VLOOKUP("HV_"&amp;$D327&amp;$E327&amp;VLOOKUP($F327,key!$L$3:$M$13,2,FALSE)&amp;$G327&amp;P$6,'HVAC wts'!$H$7:$R$13254,11,FALSE)</f>
        <v>0</v>
      </c>
      <c r="Q327" s="36">
        <f>VLOOKUP("HV_"&amp;$D327&amp;$E327&amp;VLOOKUP($F327,key!$L$3:$M$13,2,FALSE)&amp;$G327&amp;Q$6,'HVAC wts'!$H$7:$R$13254,11,FALSE)</f>
        <v>0</v>
      </c>
      <c r="R327" s="36">
        <f>VLOOKUP("HV_"&amp;$D327&amp;$E327&amp;VLOOKUP($F327,key!$L$3:$M$13,2,FALSE)&amp;$G327&amp;R$6,'HVAC wts'!$H$7:$R$13254,11,FALSE)</f>
        <v>0</v>
      </c>
      <c r="S327" s="36">
        <f t="shared" si="45"/>
        <v>0</v>
      </c>
      <c r="U327">
        <f>MATCH($A327&amp;U$6,'All applic'!$A$7:$A$59080,0)</f>
        <v>257</v>
      </c>
      <c r="V327">
        <f>MATCH($A327&amp;V$6,'All applic'!$A$7:$A$59080,0)</f>
        <v>258</v>
      </c>
      <c r="W327">
        <f>MATCH($A327&amp;W$6,'All applic'!$A$7:$A$59080,0)</f>
        <v>260</v>
      </c>
      <c r="X327">
        <f>MATCH($A327&amp;X$6,'All applic'!$A$7:$A$59080,0)</f>
        <v>259</v>
      </c>
      <c r="Y327">
        <f>MATCH($A327&amp;Y$6,'All applic'!$A$7:$A$59080,0)</f>
        <v>257</v>
      </c>
      <c r="Z327">
        <f>MATCH($A327&amp;Z$6,'All applic'!$A$7:$A$59080,0)</f>
        <v>260</v>
      </c>
      <c r="AB327" s="28">
        <f>INDEX('All applic'!$H$7:$H$59080,U327)</f>
        <v>1</v>
      </c>
      <c r="AC327" s="28">
        <f>INDEX('All applic'!$H$7:$H$59080,V327)</f>
        <v>0.73199999999999998</v>
      </c>
      <c r="AD327" s="28">
        <f>INDEX('All applic'!$H$7:$H$59080,W327)</f>
        <v>0.98399999999999999</v>
      </c>
      <c r="AE327" s="28">
        <f>INDEX('All applic'!$H$7:$H$59080,X327)</f>
        <v>0.53800000000000003</v>
      </c>
      <c r="AF327" s="28">
        <f>INDEX('All applic'!$H$7:$H$59080,Y327)</f>
        <v>1</v>
      </c>
      <c r="AG327" s="28">
        <f>INDEX('All applic'!$H$7:$H$59080,Z327)</f>
        <v>0.98399999999999999</v>
      </c>
      <c r="AH327" s="28"/>
      <c r="AI327" s="28">
        <f>INDEX('All applic'!$I$7:$I$59080,U327)</f>
        <v>1</v>
      </c>
      <c r="AJ327" s="28">
        <f>INDEX('All applic'!$I$7:$I$59080,V327)</f>
        <v>1</v>
      </c>
      <c r="AK327" s="28">
        <f>INDEX('All applic'!$I$7:$I$59080,W327)</f>
        <v>1</v>
      </c>
      <c r="AL327" s="28">
        <f>INDEX('All applic'!$I$7:$I$59080,X327)</f>
        <v>1</v>
      </c>
      <c r="AM327" s="28">
        <f>INDEX('All applic'!$I$7:$I$59080,Y327)</f>
        <v>1</v>
      </c>
      <c r="AN327" s="28">
        <f>INDEX('All applic'!$I$7:$I$59080,Z327)</f>
        <v>1</v>
      </c>
      <c r="AP327">
        <f>INDEX('All applic'!$J$7:$J$59080,U327)</f>
        <v>-3.2799999999999996E-2</v>
      </c>
      <c r="AQ327">
        <v>0</v>
      </c>
      <c r="AR327">
        <f>INDEX('All applic'!$J$7:$J$59080,W327)</f>
        <v>-3.2799999999999996E-2</v>
      </c>
      <c r="AS327">
        <v>0</v>
      </c>
      <c r="AT327">
        <v>0</v>
      </c>
      <c r="AU327">
        <v>0</v>
      </c>
    </row>
    <row r="328" spans="1:47" x14ac:dyDescent="0.25">
      <c r="A328" t="str">
        <f t="shared" si="46"/>
        <v>CFLSFm2007CZ02</v>
      </c>
      <c r="B328" t="str">
        <f t="shared" si="47"/>
        <v>CFLSDGSFmCZ022007</v>
      </c>
      <c r="C328" t="s">
        <v>118</v>
      </c>
      <c r="D328" t="s">
        <v>131</v>
      </c>
      <c r="E328" t="s">
        <v>1649</v>
      </c>
      <c r="F328" s="89" t="s">
        <v>59</v>
      </c>
      <c r="G328" t="s">
        <v>101</v>
      </c>
      <c r="H328" t="s">
        <v>1662</v>
      </c>
      <c r="I328" s="34">
        <f t="shared" si="42"/>
        <v>0</v>
      </c>
      <c r="J328" s="34">
        <f t="shared" si="43"/>
        <v>0</v>
      </c>
      <c r="K328" s="34">
        <f t="shared" si="44"/>
        <v>0</v>
      </c>
      <c r="M328" s="36">
        <f>VLOOKUP("HV_"&amp;$D328&amp;$E328&amp;VLOOKUP($F328,key!$L$3:$M$13,2,FALSE)&amp;$G328&amp;M$6,'HVAC wts'!$H$7:$R$13254,11,FALSE)</f>
        <v>0</v>
      </c>
      <c r="N328" s="36">
        <f>VLOOKUP("HV_"&amp;$D328&amp;$E328&amp;VLOOKUP($F328,key!$L$3:$M$13,2,FALSE)&amp;$G328&amp;N$6,'HVAC wts'!$H$7:$R$13254,11,FALSE)</f>
        <v>0</v>
      </c>
      <c r="O328" s="36">
        <f>VLOOKUP("HV_"&amp;$D328&amp;$E328&amp;VLOOKUP($F328,key!$L$3:$M$13,2,FALSE)&amp;$G328&amp;O$6,'HVAC wts'!$H$7:$R$13254,11,FALSE)</f>
        <v>0</v>
      </c>
      <c r="P328" s="36">
        <f>VLOOKUP("HV_"&amp;$D328&amp;$E328&amp;VLOOKUP($F328,key!$L$3:$M$13,2,FALSE)&amp;$G328&amp;P$6,'HVAC wts'!$H$7:$R$13254,11,FALSE)</f>
        <v>0</v>
      </c>
      <c r="Q328" s="36">
        <f>VLOOKUP("HV_"&amp;$D328&amp;$E328&amp;VLOOKUP($F328,key!$L$3:$M$13,2,FALSE)&amp;$G328&amp;Q$6,'HVAC wts'!$H$7:$R$13254,11,FALSE)</f>
        <v>0</v>
      </c>
      <c r="R328" s="36">
        <f>VLOOKUP("HV_"&amp;$D328&amp;$E328&amp;VLOOKUP($F328,key!$L$3:$M$13,2,FALSE)&amp;$G328&amp;R$6,'HVAC wts'!$H$7:$R$13254,11,FALSE)</f>
        <v>0</v>
      </c>
      <c r="S328" s="36">
        <f t="shared" si="45"/>
        <v>0</v>
      </c>
      <c r="U328">
        <f>MATCH($A328&amp;U$6,'All applic'!$A$7:$A$59080,0)</f>
        <v>261</v>
      </c>
      <c r="V328">
        <f>MATCH($A328&amp;V$6,'All applic'!$A$7:$A$59080,0)</f>
        <v>262</v>
      </c>
      <c r="W328">
        <f>MATCH($A328&amp;W$6,'All applic'!$A$7:$A$59080,0)</f>
        <v>264</v>
      </c>
      <c r="X328">
        <f>MATCH($A328&amp;X$6,'All applic'!$A$7:$A$59080,0)</f>
        <v>263</v>
      </c>
      <c r="Y328">
        <f>MATCH($A328&amp;Y$6,'All applic'!$A$7:$A$59080,0)</f>
        <v>261</v>
      </c>
      <c r="Z328">
        <f>MATCH($A328&amp;Z$6,'All applic'!$A$7:$A$59080,0)</f>
        <v>264</v>
      </c>
      <c r="AB328" s="28">
        <f>INDEX('All applic'!$H$7:$H$59080,U328)</f>
        <v>1.044</v>
      </c>
      <c r="AC328" s="28">
        <f>INDEX('All applic'!$H$7:$H$59080,V328)</f>
        <v>0.80800000000000005</v>
      </c>
      <c r="AD328" s="28">
        <f>INDEX('All applic'!$H$7:$H$59080,W328)</f>
        <v>0.98199999999999998</v>
      </c>
      <c r="AE328" s="28">
        <f>INDEX('All applic'!$H$7:$H$59080,X328)</f>
        <v>0.54</v>
      </c>
      <c r="AF328" s="28">
        <f>INDEX('All applic'!$H$7:$H$59080,Y328)</f>
        <v>1.044</v>
      </c>
      <c r="AG328" s="28">
        <f>INDEX('All applic'!$H$7:$H$59080,Z328)</f>
        <v>0.98199999999999998</v>
      </c>
      <c r="AH328" s="28"/>
      <c r="AI328" s="28">
        <f>INDEX('All applic'!$I$7:$I$59080,U328)</f>
        <v>1.8048780487804876</v>
      </c>
      <c r="AJ328" s="28">
        <f>INDEX('All applic'!$I$7:$I$59080,V328)</f>
        <v>1.975609756097561</v>
      </c>
      <c r="AK328" s="28">
        <f>INDEX('All applic'!$I$7:$I$59080,W328)</f>
        <v>1</v>
      </c>
      <c r="AL328" s="28">
        <f>INDEX('All applic'!$I$7:$I$59080,X328)</f>
        <v>1</v>
      </c>
      <c r="AM328" s="28">
        <f>INDEX('All applic'!$I$7:$I$59080,Y328)</f>
        <v>1.8048780487804876</v>
      </c>
      <c r="AN328" s="28">
        <f>INDEX('All applic'!$I$7:$I$59080,Z328)</f>
        <v>1</v>
      </c>
      <c r="AP328">
        <f>INDEX('All applic'!$J$7:$J$59080,U328)</f>
        <v>-3.2799999999999996E-2</v>
      </c>
      <c r="AQ328">
        <v>0</v>
      </c>
      <c r="AR328">
        <f>INDEX('All applic'!$J$7:$J$59080,W328)</f>
        <v>-3.3000000000000002E-2</v>
      </c>
      <c r="AS328">
        <v>0</v>
      </c>
      <c r="AT328">
        <v>0</v>
      </c>
      <c r="AU328">
        <v>0</v>
      </c>
    </row>
    <row r="329" spans="1:47" x14ac:dyDescent="0.25">
      <c r="A329" t="str">
        <f t="shared" si="46"/>
        <v>CFLSFm2007CZ03</v>
      </c>
      <c r="B329" t="str">
        <f t="shared" si="47"/>
        <v>CFLSDGSFmCZ032007</v>
      </c>
      <c r="C329" t="s">
        <v>118</v>
      </c>
      <c r="D329" t="s">
        <v>131</v>
      </c>
      <c r="E329" t="s">
        <v>1649</v>
      </c>
      <c r="F329" s="89" t="s">
        <v>59</v>
      </c>
      <c r="G329" t="s">
        <v>102</v>
      </c>
      <c r="H329" t="s">
        <v>1662</v>
      </c>
      <c r="I329" s="34">
        <f t="shared" si="42"/>
        <v>0</v>
      </c>
      <c r="J329" s="34">
        <f t="shared" si="43"/>
        <v>0</v>
      </c>
      <c r="K329" s="34">
        <f t="shared" si="44"/>
        <v>0</v>
      </c>
      <c r="M329" s="36">
        <f>VLOOKUP("HV_"&amp;$D329&amp;$E329&amp;VLOOKUP($F329,key!$L$3:$M$13,2,FALSE)&amp;$G329&amp;M$6,'HVAC wts'!$H$7:$R$13254,11,FALSE)</f>
        <v>0</v>
      </c>
      <c r="N329" s="36">
        <f>VLOOKUP("HV_"&amp;$D329&amp;$E329&amp;VLOOKUP($F329,key!$L$3:$M$13,2,FALSE)&amp;$G329&amp;N$6,'HVAC wts'!$H$7:$R$13254,11,FALSE)</f>
        <v>0</v>
      </c>
      <c r="O329" s="36">
        <f>VLOOKUP("HV_"&amp;$D329&amp;$E329&amp;VLOOKUP($F329,key!$L$3:$M$13,2,FALSE)&amp;$G329&amp;O$6,'HVAC wts'!$H$7:$R$13254,11,FALSE)</f>
        <v>0</v>
      </c>
      <c r="P329" s="36">
        <f>VLOOKUP("HV_"&amp;$D329&amp;$E329&amp;VLOOKUP($F329,key!$L$3:$M$13,2,FALSE)&amp;$G329&amp;P$6,'HVAC wts'!$H$7:$R$13254,11,FALSE)</f>
        <v>0</v>
      </c>
      <c r="Q329" s="36">
        <f>VLOOKUP("HV_"&amp;$D329&amp;$E329&amp;VLOOKUP($F329,key!$L$3:$M$13,2,FALSE)&amp;$G329&amp;Q$6,'HVAC wts'!$H$7:$R$13254,11,FALSE)</f>
        <v>0</v>
      </c>
      <c r="R329" s="36">
        <f>VLOOKUP("HV_"&amp;$D329&amp;$E329&amp;VLOOKUP($F329,key!$L$3:$M$13,2,FALSE)&amp;$G329&amp;R$6,'HVAC wts'!$H$7:$R$13254,11,FALSE)</f>
        <v>0</v>
      </c>
      <c r="S329" s="36">
        <f t="shared" si="45"/>
        <v>0</v>
      </c>
      <c r="U329">
        <f>MATCH($A329&amp;U$6,'All applic'!$A$7:$A$59080,0)</f>
        <v>265</v>
      </c>
      <c r="V329">
        <f>MATCH($A329&amp;V$6,'All applic'!$A$7:$A$59080,0)</f>
        <v>266</v>
      </c>
      <c r="W329">
        <f>MATCH($A329&amp;W$6,'All applic'!$A$7:$A$59080,0)</f>
        <v>268</v>
      </c>
      <c r="X329">
        <f>MATCH($A329&amp;X$6,'All applic'!$A$7:$A$59080,0)</f>
        <v>267</v>
      </c>
      <c r="Y329">
        <f>MATCH($A329&amp;Y$6,'All applic'!$A$7:$A$59080,0)</f>
        <v>265</v>
      </c>
      <c r="Z329">
        <f>MATCH($A329&amp;Z$6,'All applic'!$A$7:$A$59080,0)</f>
        <v>268</v>
      </c>
      <c r="AB329" s="28">
        <f>INDEX('All applic'!$H$7:$H$59080,U329)</f>
        <v>1.006</v>
      </c>
      <c r="AC329" s="28">
        <f>INDEX('All applic'!$H$7:$H$59080,V329)</f>
        <v>0.81599999999999995</v>
      </c>
      <c r="AD329" s="28">
        <f>INDEX('All applic'!$H$7:$H$59080,W329)</f>
        <v>0.98399999999999999</v>
      </c>
      <c r="AE329" s="28">
        <f>INDEX('All applic'!$H$7:$H$59080,X329)</f>
        <v>0.59</v>
      </c>
      <c r="AF329" s="28">
        <f>INDEX('All applic'!$H$7:$H$59080,Y329)</f>
        <v>1.006</v>
      </c>
      <c r="AG329" s="28">
        <f>INDEX('All applic'!$H$7:$H$59080,Z329)</f>
        <v>0.98399999999999999</v>
      </c>
      <c r="AH329" s="28"/>
      <c r="AI329" s="28">
        <f>INDEX('All applic'!$I$7:$I$59080,U329)</f>
        <v>1.875</v>
      </c>
      <c r="AJ329" s="28">
        <f>INDEX('All applic'!$I$7:$I$59080,V329)</f>
        <v>1.9</v>
      </c>
      <c r="AK329" s="28">
        <f>INDEX('All applic'!$I$7:$I$59080,W329)</f>
        <v>1.0249999999999999</v>
      </c>
      <c r="AL329" s="28">
        <f>INDEX('All applic'!$I$7:$I$59080,X329)</f>
        <v>1.0249999999999999</v>
      </c>
      <c r="AM329" s="28">
        <f>INDEX('All applic'!$I$7:$I$59080,Y329)</f>
        <v>1.875</v>
      </c>
      <c r="AN329" s="28">
        <f>INDEX('All applic'!$I$7:$I$59080,Z329)</f>
        <v>1.0249999999999999</v>
      </c>
      <c r="AP329">
        <f>INDEX('All applic'!$J$7:$J$59080,U329)</f>
        <v>-3.04E-2</v>
      </c>
      <c r="AQ329">
        <v>0</v>
      </c>
      <c r="AR329">
        <f>INDEX('All applic'!$J$7:$J$59080,W329)</f>
        <v>-3.04E-2</v>
      </c>
      <c r="AS329">
        <v>0</v>
      </c>
      <c r="AT329">
        <v>0</v>
      </c>
      <c r="AU329">
        <v>0</v>
      </c>
    </row>
    <row r="330" spans="1:47" x14ac:dyDescent="0.25">
      <c r="A330" t="str">
        <f t="shared" si="46"/>
        <v>CFLSFm2007CZ04</v>
      </c>
      <c r="B330" t="str">
        <f t="shared" si="47"/>
        <v>CFLSDGSFmCZ042007</v>
      </c>
      <c r="C330" t="s">
        <v>118</v>
      </c>
      <c r="D330" t="s">
        <v>131</v>
      </c>
      <c r="E330" t="s">
        <v>1649</v>
      </c>
      <c r="F330" s="89" t="s">
        <v>59</v>
      </c>
      <c r="G330" t="s">
        <v>103</v>
      </c>
      <c r="H330" t="s">
        <v>1662</v>
      </c>
      <c r="I330" s="34">
        <f t="shared" si="42"/>
        <v>0</v>
      </c>
      <c r="J330" s="34">
        <f t="shared" si="43"/>
        <v>0</v>
      </c>
      <c r="K330" s="34">
        <f t="shared" si="44"/>
        <v>0</v>
      </c>
      <c r="M330" s="36">
        <f>VLOOKUP("HV_"&amp;$D330&amp;$E330&amp;VLOOKUP($F330,key!$L$3:$M$13,2,FALSE)&amp;$G330&amp;M$6,'HVAC wts'!$H$7:$R$13254,11,FALSE)</f>
        <v>0</v>
      </c>
      <c r="N330" s="36">
        <f>VLOOKUP("HV_"&amp;$D330&amp;$E330&amp;VLOOKUP($F330,key!$L$3:$M$13,2,FALSE)&amp;$G330&amp;N$6,'HVAC wts'!$H$7:$R$13254,11,FALSE)</f>
        <v>0</v>
      </c>
      <c r="O330" s="36">
        <f>VLOOKUP("HV_"&amp;$D330&amp;$E330&amp;VLOOKUP($F330,key!$L$3:$M$13,2,FALSE)&amp;$G330&amp;O$6,'HVAC wts'!$H$7:$R$13254,11,FALSE)</f>
        <v>0</v>
      </c>
      <c r="P330" s="36">
        <f>VLOOKUP("HV_"&amp;$D330&amp;$E330&amp;VLOOKUP($F330,key!$L$3:$M$13,2,FALSE)&amp;$G330&amp;P$6,'HVAC wts'!$H$7:$R$13254,11,FALSE)</f>
        <v>0</v>
      </c>
      <c r="Q330" s="36">
        <f>VLOOKUP("HV_"&amp;$D330&amp;$E330&amp;VLOOKUP($F330,key!$L$3:$M$13,2,FALSE)&amp;$G330&amp;Q$6,'HVAC wts'!$H$7:$R$13254,11,FALSE)</f>
        <v>0</v>
      </c>
      <c r="R330" s="36">
        <f>VLOOKUP("HV_"&amp;$D330&amp;$E330&amp;VLOOKUP($F330,key!$L$3:$M$13,2,FALSE)&amp;$G330&amp;R$6,'HVAC wts'!$H$7:$R$13254,11,FALSE)</f>
        <v>0</v>
      </c>
      <c r="S330" s="36">
        <f t="shared" si="45"/>
        <v>0</v>
      </c>
      <c r="U330">
        <f>MATCH($A330&amp;U$6,'All applic'!$A$7:$A$59080,0)</f>
        <v>269</v>
      </c>
      <c r="V330">
        <f>MATCH($A330&amp;V$6,'All applic'!$A$7:$A$59080,0)</f>
        <v>270</v>
      </c>
      <c r="W330">
        <f>MATCH($A330&amp;W$6,'All applic'!$A$7:$A$59080,0)</f>
        <v>272</v>
      </c>
      <c r="X330">
        <f>MATCH($A330&amp;X$6,'All applic'!$A$7:$A$59080,0)</f>
        <v>271</v>
      </c>
      <c r="Y330">
        <f>MATCH($A330&amp;Y$6,'All applic'!$A$7:$A$59080,0)</f>
        <v>269</v>
      </c>
      <c r="Z330">
        <f>MATCH($A330&amp;Z$6,'All applic'!$A$7:$A$59080,0)</f>
        <v>272</v>
      </c>
      <c r="AB330" s="28">
        <f>INDEX('All applic'!$H$7:$H$59080,U330)</f>
        <v>1.0640000000000001</v>
      </c>
      <c r="AC330" s="28">
        <f>INDEX('All applic'!$H$7:$H$59080,V330)</f>
        <v>0.86</v>
      </c>
      <c r="AD330" s="28">
        <f>INDEX('All applic'!$H$7:$H$59080,W330)</f>
        <v>0.98799999999999999</v>
      </c>
      <c r="AE330" s="28">
        <f>INDEX('All applic'!$H$7:$H$59080,X330)</f>
        <v>0.61399999999999999</v>
      </c>
      <c r="AF330" s="28">
        <f>INDEX('All applic'!$H$7:$H$59080,Y330)</f>
        <v>1.0640000000000001</v>
      </c>
      <c r="AG330" s="28">
        <f>INDEX('All applic'!$H$7:$H$59080,Z330)</f>
        <v>0.98799999999999999</v>
      </c>
      <c r="AH330" s="28"/>
      <c r="AI330" s="28">
        <f>INDEX('All applic'!$I$7:$I$59080,U330)</f>
        <v>1.9090909090909094</v>
      </c>
      <c r="AJ330" s="28">
        <f>INDEX('All applic'!$I$7:$I$59080,V330)</f>
        <v>1.8409090909090911</v>
      </c>
      <c r="AK330" s="28">
        <f>INDEX('All applic'!$I$7:$I$59080,W330)</f>
        <v>1.0227272727272727</v>
      </c>
      <c r="AL330" s="28">
        <f>INDEX('All applic'!$I$7:$I$59080,X330)</f>
        <v>1.0227272727272727</v>
      </c>
      <c r="AM330" s="28">
        <f>INDEX('All applic'!$I$7:$I$59080,Y330)</f>
        <v>1.9090909090909094</v>
      </c>
      <c r="AN330" s="28">
        <f>INDEX('All applic'!$I$7:$I$59080,Z330)</f>
        <v>1.0227272727272727</v>
      </c>
      <c r="AP330">
        <f>INDEX('All applic'!$J$7:$J$59080,U330)</f>
        <v>-2.7199999999999998E-2</v>
      </c>
      <c r="AQ330">
        <v>0</v>
      </c>
      <c r="AR330">
        <f>INDEX('All applic'!$J$7:$J$59080,W330)</f>
        <v>-2.7199999999999998E-2</v>
      </c>
      <c r="AS330">
        <v>0</v>
      </c>
      <c r="AT330">
        <v>0</v>
      </c>
      <c r="AU330">
        <v>0</v>
      </c>
    </row>
    <row r="331" spans="1:47" x14ac:dyDescent="0.25">
      <c r="A331" t="str">
        <f t="shared" si="46"/>
        <v>CFLSFm2007CZ05</v>
      </c>
      <c r="B331" t="str">
        <f t="shared" si="47"/>
        <v>CFLSDGSFmCZ052007</v>
      </c>
      <c r="C331" t="s">
        <v>118</v>
      </c>
      <c r="D331" t="s">
        <v>131</v>
      </c>
      <c r="E331" t="s">
        <v>1649</v>
      </c>
      <c r="F331" s="89" t="s">
        <v>59</v>
      </c>
      <c r="G331" t="s">
        <v>104</v>
      </c>
      <c r="H331" t="s">
        <v>1662</v>
      </c>
      <c r="I331" s="34">
        <f t="shared" si="42"/>
        <v>0</v>
      </c>
      <c r="J331" s="34">
        <f t="shared" si="43"/>
        <v>0</v>
      </c>
      <c r="K331" s="34">
        <f t="shared" si="44"/>
        <v>0</v>
      </c>
      <c r="M331" s="36">
        <f>VLOOKUP("HV_"&amp;$D331&amp;$E331&amp;VLOOKUP($F331,key!$L$3:$M$13,2,FALSE)&amp;$G331&amp;M$6,'HVAC wts'!$H$7:$R$13254,11,FALSE)</f>
        <v>0</v>
      </c>
      <c r="N331" s="36">
        <f>VLOOKUP("HV_"&amp;$D331&amp;$E331&amp;VLOOKUP($F331,key!$L$3:$M$13,2,FALSE)&amp;$G331&amp;N$6,'HVAC wts'!$H$7:$R$13254,11,FALSE)</f>
        <v>0</v>
      </c>
      <c r="O331" s="36">
        <f>VLOOKUP("HV_"&amp;$D331&amp;$E331&amp;VLOOKUP($F331,key!$L$3:$M$13,2,FALSE)&amp;$G331&amp;O$6,'HVAC wts'!$H$7:$R$13254,11,FALSE)</f>
        <v>0</v>
      </c>
      <c r="P331" s="36">
        <f>VLOOKUP("HV_"&amp;$D331&amp;$E331&amp;VLOOKUP($F331,key!$L$3:$M$13,2,FALSE)&amp;$G331&amp;P$6,'HVAC wts'!$H$7:$R$13254,11,FALSE)</f>
        <v>0</v>
      </c>
      <c r="Q331" s="36">
        <f>VLOOKUP("HV_"&amp;$D331&amp;$E331&amp;VLOOKUP($F331,key!$L$3:$M$13,2,FALSE)&amp;$G331&amp;Q$6,'HVAC wts'!$H$7:$R$13254,11,FALSE)</f>
        <v>0</v>
      </c>
      <c r="R331" s="36">
        <f>VLOOKUP("HV_"&amp;$D331&amp;$E331&amp;VLOOKUP($F331,key!$L$3:$M$13,2,FALSE)&amp;$G331&amp;R$6,'HVAC wts'!$H$7:$R$13254,11,FALSE)</f>
        <v>0</v>
      </c>
      <c r="S331" s="36">
        <f t="shared" si="45"/>
        <v>0</v>
      </c>
      <c r="U331">
        <f>MATCH($A331&amp;U$6,'All applic'!$A$7:$A$59080,0)</f>
        <v>273</v>
      </c>
      <c r="V331">
        <f>MATCH($A331&amp;V$6,'All applic'!$A$7:$A$59080,0)</f>
        <v>274</v>
      </c>
      <c r="W331">
        <f>MATCH($A331&amp;W$6,'All applic'!$A$7:$A$59080,0)</f>
        <v>276</v>
      </c>
      <c r="X331">
        <f>MATCH($A331&amp;X$6,'All applic'!$A$7:$A$59080,0)</f>
        <v>275</v>
      </c>
      <c r="Y331">
        <f>MATCH($A331&amp;Y$6,'All applic'!$A$7:$A$59080,0)</f>
        <v>273</v>
      </c>
      <c r="Z331">
        <f>MATCH($A331&amp;Z$6,'All applic'!$A$7:$A$59080,0)</f>
        <v>276</v>
      </c>
      <c r="AB331" s="28">
        <f>INDEX('All applic'!$H$7:$H$59080,U331)</f>
        <v>1</v>
      </c>
      <c r="AC331" s="28">
        <f>INDEX('All applic'!$H$7:$H$59080,V331)</f>
        <v>0.74399999999999999</v>
      </c>
      <c r="AD331" s="28">
        <f>INDEX('All applic'!$H$7:$H$59080,W331)</f>
        <v>0.98199999999999998</v>
      </c>
      <c r="AE331" s="28">
        <f>INDEX('All applic'!$H$7:$H$59080,X331)</f>
        <v>0.48399999999999999</v>
      </c>
      <c r="AF331" s="28">
        <f>INDEX('All applic'!$H$7:$H$59080,Y331)</f>
        <v>1</v>
      </c>
      <c r="AG331" s="28">
        <f>INDEX('All applic'!$H$7:$H$59080,Z331)</f>
        <v>0.98199999999999998</v>
      </c>
      <c r="AH331" s="28"/>
      <c r="AI331" s="28">
        <f>INDEX('All applic'!$I$7:$I$59080,U331)</f>
        <v>1.75</v>
      </c>
      <c r="AJ331" s="28">
        <f>INDEX('All applic'!$I$7:$I$59080,V331)</f>
        <v>1.75</v>
      </c>
      <c r="AK331" s="28">
        <f>INDEX('All applic'!$I$7:$I$59080,W331)</f>
        <v>1</v>
      </c>
      <c r="AL331" s="28">
        <f>INDEX('All applic'!$I$7:$I$59080,X331)</f>
        <v>1.0227272727272727</v>
      </c>
      <c r="AM331" s="28">
        <f>INDEX('All applic'!$I$7:$I$59080,Y331)</f>
        <v>1.75</v>
      </c>
      <c r="AN331" s="28">
        <f>INDEX('All applic'!$I$7:$I$59080,Z331)</f>
        <v>1</v>
      </c>
      <c r="AP331">
        <f>INDEX('All applic'!$J$7:$J$59080,U331)</f>
        <v>-3.4130000000000001E-2</v>
      </c>
      <c r="AQ331">
        <v>0</v>
      </c>
      <c r="AR331">
        <f>INDEX('All applic'!$J$7:$J$59080,W331)</f>
        <v>-3.4130000000000001E-2</v>
      </c>
      <c r="AS331">
        <v>0</v>
      </c>
      <c r="AT331">
        <v>0</v>
      </c>
      <c r="AU331">
        <v>0</v>
      </c>
    </row>
    <row r="332" spans="1:47" x14ac:dyDescent="0.25">
      <c r="A332" t="str">
        <f t="shared" si="46"/>
        <v>CFLSFm2007CZ06</v>
      </c>
      <c r="B332" t="str">
        <f t="shared" si="47"/>
        <v>CFLSDGSFmCZ062007</v>
      </c>
      <c r="C332" t="s">
        <v>118</v>
      </c>
      <c r="D332" t="s">
        <v>131</v>
      </c>
      <c r="E332" t="s">
        <v>1649</v>
      </c>
      <c r="F332" s="89" t="s">
        <v>59</v>
      </c>
      <c r="G332" t="s">
        <v>105</v>
      </c>
      <c r="H332" t="s">
        <v>1662</v>
      </c>
      <c r="I332" s="34">
        <f t="shared" si="42"/>
        <v>1.0305092920428671</v>
      </c>
      <c r="J332" s="34">
        <f t="shared" si="43"/>
        <v>1.4641753495538519</v>
      </c>
      <c r="K332" s="34">
        <f t="shared" si="44"/>
        <v>-2.056363636363636E-2</v>
      </c>
      <c r="M332" s="36">
        <f>VLOOKUP("HV_"&amp;$D332&amp;$E332&amp;VLOOKUP($F332,key!$L$3:$M$13,2,FALSE)&amp;$G332&amp;M$6,'HVAC wts'!$H$7:$R$13254,11,FALSE)</f>
        <v>2681.8968</v>
      </c>
      <c r="N332" s="36">
        <f>VLOOKUP("HV_"&amp;$D332&amp;$E332&amp;VLOOKUP($F332,key!$L$3:$M$13,2,FALSE)&amp;$G332&amp;N$6,'HVAC wts'!$H$7:$R$13254,11,FALSE)</f>
        <v>154.13200000000001</v>
      </c>
      <c r="O332" s="36">
        <f>VLOOKUP("HV_"&amp;$D332&amp;$E332&amp;VLOOKUP($F332,key!$L$3:$M$13,2,FALSE)&amp;$G332&amp;O$6,'HVAC wts'!$H$7:$R$13254,11,FALSE)</f>
        <v>1993.4658000000002</v>
      </c>
      <c r="P332" s="36">
        <f>VLOOKUP("HV_"&amp;$D332&amp;$E332&amp;VLOOKUP($F332,key!$L$3:$M$13,2,FALSE)&amp;$G332&amp;P$6,'HVAC wts'!$H$7:$R$13254,11,FALSE)</f>
        <v>114.56700000000001</v>
      </c>
      <c r="Q332" s="36">
        <f>VLOOKUP("HV_"&amp;$D332&amp;$E332&amp;VLOOKUP($F332,key!$L$3:$M$13,2,FALSE)&amp;$G332&amp;Q$6,'HVAC wts'!$H$7:$R$13254,11,FALSE)</f>
        <v>215.78480000000002</v>
      </c>
      <c r="R332" s="36">
        <f>VLOOKUP("HV_"&amp;$D332&amp;$E332&amp;VLOOKUP($F332,key!$L$3:$M$13,2,FALSE)&amp;$G332&amp;R$6,'HVAC wts'!$H$7:$R$13254,11,FALSE)</f>
        <v>160.39380000000003</v>
      </c>
      <c r="S332" s="36">
        <f t="shared" si="45"/>
        <v>5320.2402000000002</v>
      </c>
      <c r="U332">
        <f>MATCH($A332&amp;U$6,'All applic'!$A$7:$A$59080,0)</f>
        <v>277</v>
      </c>
      <c r="V332">
        <f>MATCH($A332&amp;V$6,'All applic'!$A$7:$A$59080,0)</f>
        <v>278</v>
      </c>
      <c r="W332">
        <f>MATCH($A332&amp;W$6,'All applic'!$A$7:$A$59080,0)</f>
        <v>280</v>
      </c>
      <c r="X332">
        <f>MATCH($A332&amp;X$6,'All applic'!$A$7:$A$59080,0)</f>
        <v>279</v>
      </c>
      <c r="Y332">
        <f>MATCH($A332&amp;Y$6,'All applic'!$A$7:$A$59080,0)</f>
        <v>277</v>
      </c>
      <c r="Z332">
        <f>MATCH($A332&amp;Z$6,'All applic'!$A$7:$A$59080,0)</f>
        <v>280</v>
      </c>
      <c r="AB332" s="28">
        <f>INDEX('All applic'!$H$7:$H$59080,U332)</f>
        <v>1.0780000000000001</v>
      </c>
      <c r="AC332" s="28">
        <f>INDEX('All applic'!$H$7:$H$59080,V332)</f>
        <v>0.92</v>
      </c>
      <c r="AD332" s="28">
        <f>INDEX('All applic'!$H$7:$H$59080,W332)</f>
        <v>0.99199999999999999</v>
      </c>
      <c r="AE332" s="28">
        <f>INDEX('All applic'!$H$7:$H$59080,X332)</f>
        <v>0.70199999999999996</v>
      </c>
      <c r="AF332" s="28">
        <f>INDEX('All applic'!$H$7:$H$59080,Y332)</f>
        <v>1.0780000000000001</v>
      </c>
      <c r="AG332" s="28">
        <f>INDEX('All applic'!$H$7:$H$59080,Z332)</f>
        <v>0.99199999999999999</v>
      </c>
      <c r="AH332" s="28"/>
      <c r="AI332" s="28">
        <f>INDEX('All applic'!$I$7:$I$59080,U332)</f>
        <v>1.7954545454545456</v>
      </c>
      <c r="AJ332" s="28">
        <f>INDEX('All applic'!$I$7:$I$59080,V332)</f>
        <v>1.75</v>
      </c>
      <c r="AK332" s="28">
        <f>INDEX('All applic'!$I$7:$I$59080,W332)</f>
        <v>1.0227272727272727</v>
      </c>
      <c r="AL332" s="28">
        <f>INDEX('All applic'!$I$7:$I$59080,X332)</f>
        <v>1</v>
      </c>
      <c r="AM332" s="28">
        <f>INDEX('All applic'!$I$7:$I$59080,Y332)</f>
        <v>1.7954545454545456</v>
      </c>
      <c r="AN332" s="28">
        <f>INDEX('All applic'!$I$7:$I$59080,Z332)</f>
        <v>1.0227272727272727</v>
      </c>
      <c r="AP332">
        <f>INDEX('All applic'!$J$7:$J$59080,U332)</f>
        <v>-2.3399999999999997E-2</v>
      </c>
      <c r="AQ332">
        <v>0</v>
      </c>
      <c r="AR332">
        <f>INDEX('All applic'!$J$7:$J$59080,W332)</f>
        <v>-2.3399999999999997E-2</v>
      </c>
      <c r="AS332">
        <v>0</v>
      </c>
      <c r="AT332">
        <v>0</v>
      </c>
      <c r="AU332">
        <v>0</v>
      </c>
    </row>
    <row r="333" spans="1:47" x14ac:dyDescent="0.25">
      <c r="A333" t="str">
        <f t="shared" si="46"/>
        <v>CFLSFm2007CZ07</v>
      </c>
      <c r="B333" t="str">
        <f t="shared" si="47"/>
        <v>CFLSDGSFmCZ072007</v>
      </c>
      <c r="C333" t="s">
        <v>118</v>
      </c>
      <c r="D333" t="s">
        <v>131</v>
      </c>
      <c r="E333" t="s">
        <v>1649</v>
      </c>
      <c r="F333" s="89" t="s">
        <v>59</v>
      </c>
      <c r="G333" t="s">
        <v>106</v>
      </c>
      <c r="H333" t="s">
        <v>1662</v>
      </c>
      <c r="I333" s="34">
        <f t="shared" si="42"/>
        <v>1.03267645367631</v>
      </c>
      <c r="J333" s="34">
        <f t="shared" si="43"/>
        <v>1.2483462482546932</v>
      </c>
      <c r="K333" s="34">
        <f t="shared" si="44"/>
        <v>-1.715394664278674E-2</v>
      </c>
      <c r="M333" s="36">
        <f>VLOOKUP("HV_"&amp;$D333&amp;$E333&amp;VLOOKUP($F333,key!$L$3:$M$13,2,FALSE)&amp;$G333&amp;M$6,'HVAC wts'!$H$7:$R$13254,11,FALSE)</f>
        <v>4352.9579999999996</v>
      </c>
      <c r="N333" s="36">
        <f>VLOOKUP("HV_"&amp;$D333&amp;$E333&amp;VLOOKUP($F333,key!$L$3:$M$13,2,FALSE)&amp;$G333&amp;N$6,'HVAC wts'!$H$7:$R$13254,11,FALSE)</f>
        <v>250.17</v>
      </c>
      <c r="O333" s="36">
        <f>VLOOKUP("HV_"&amp;$D333&amp;$E333&amp;VLOOKUP($F333,key!$L$3:$M$13,2,FALSE)&amp;$G333&amp;O$6,'HVAC wts'!$H$7:$R$13254,11,FALSE)</f>
        <v>6531.6815999999999</v>
      </c>
      <c r="P333" s="36">
        <f>VLOOKUP("HV_"&amp;$D333&amp;$E333&amp;VLOOKUP($F333,key!$L$3:$M$13,2,FALSE)&amp;$G333&amp;P$6,'HVAC wts'!$H$7:$R$13254,11,FALSE)</f>
        <v>375.38400000000001</v>
      </c>
      <c r="Q333" s="36">
        <f>VLOOKUP("HV_"&amp;$D333&amp;$E333&amp;VLOOKUP($F333,key!$L$3:$M$13,2,FALSE)&amp;$G333&amp;Q$6,'HVAC wts'!$H$7:$R$13254,11,FALSE)</f>
        <v>350.238</v>
      </c>
      <c r="R333" s="36">
        <f>VLOOKUP("HV_"&amp;$D333&amp;$E333&amp;VLOOKUP($F333,key!$L$3:$M$13,2,FALSE)&amp;$G333&amp;R$6,'HVAC wts'!$H$7:$R$13254,11,FALSE)</f>
        <v>525.53760000000011</v>
      </c>
      <c r="S333" s="36">
        <f t="shared" si="45"/>
        <v>12385.9692</v>
      </c>
      <c r="U333">
        <f>MATCH($A333&amp;U$6,'All applic'!$A$7:$A$59080,0)</f>
        <v>281</v>
      </c>
      <c r="V333">
        <f>MATCH($A333&amp;V$6,'All applic'!$A$7:$A$59080,0)</f>
        <v>282</v>
      </c>
      <c r="W333">
        <f>MATCH($A333&amp;W$6,'All applic'!$A$7:$A$59080,0)</f>
        <v>284</v>
      </c>
      <c r="X333">
        <f>MATCH($A333&amp;X$6,'All applic'!$A$7:$A$59080,0)</f>
        <v>283</v>
      </c>
      <c r="Y333">
        <f>MATCH($A333&amp;Y$6,'All applic'!$A$7:$A$59080,0)</f>
        <v>281</v>
      </c>
      <c r="Z333">
        <f>MATCH($A333&amp;Z$6,'All applic'!$A$7:$A$59080,0)</f>
        <v>284</v>
      </c>
      <c r="AB333" s="28">
        <f>INDEX('All applic'!$H$7:$H$59080,U333)</f>
        <v>1.1140000000000001</v>
      </c>
      <c r="AC333" s="28">
        <f>INDEX('All applic'!$H$7:$H$59080,V333)</f>
        <v>1.004</v>
      </c>
      <c r="AD333" s="28">
        <f>INDEX('All applic'!$H$7:$H$59080,W333)</f>
        <v>0.99399999999999999</v>
      </c>
      <c r="AE333" s="28">
        <f>INDEX('All applic'!$H$7:$H$59080,X333)</f>
        <v>0.76</v>
      </c>
      <c r="AF333" s="28">
        <f>INDEX('All applic'!$H$7:$H$59080,Y333)</f>
        <v>1.1140000000000001</v>
      </c>
      <c r="AG333" s="28">
        <f>INDEX('All applic'!$H$7:$H$59080,Z333)</f>
        <v>0.99399999999999999</v>
      </c>
      <c r="AH333" s="28"/>
      <c r="AI333" s="28">
        <f>INDEX('All applic'!$I$7:$I$59080,U333)</f>
        <v>1.5909090909090911</v>
      </c>
      <c r="AJ333" s="28">
        <f>INDEX('All applic'!$I$7:$I$59080,V333)</f>
        <v>1.5454545454545456</v>
      </c>
      <c r="AK333" s="28">
        <f>INDEX('All applic'!$I$7:$I$59080,W333)</f>
        <v>1.0227272727272727</v>
      </c>
      <c r="AL333" s="28">
        <f>INDEX('All applic'!$I$7:$I$59080,X333)</f>
        <v>1</v>
      </c>
      <c r="AM333" s="28">
        <f>INDEX('All applic'!$I$7:$I$59080,Y333)</f>
        <v>1.5909090909090911</v>
      </c>
      <c r="AN333" s="28">
        <f>INDEX('All applic'!$I$7:$I$59080,Z333)</f>
        <v>1.0227272727272727</v>
      </c>
      <c r="AP333">
        <f>INDEX('All applic'!$J$7:$J$59080,U333)</f>
        <v>-1.9460000000000002E-2</v>
      </c>
      <c r="AQ333">
        <v>0</v>
      </c>
      <c r="AR333">
        <f>INDEX('All applic'!$J$7:$J$59080,W333)</f>
        <v>-1.9559999999999998E-2</v>
      </c>
      <c r="AS333">
        <v>0</v>
      </c>
      <c r="AT333">
        <v>0</v>
      </c>
      <c r="AU333">
        <v>0</v>
      </c>
    </row>
    <row r="334" spans="1:47" x14ac:dyDescent="0.25">
      <c r="A334" t="str">
        <f t="shared" si="46"/>
        <v>CFLSFm2007CZ08</v>
      </c>
      <c r="B334" t="str">
        <f t="shared" si="47"/>
        <v>CFLSDGSFmCZ082007</v>
      </c>
      <c r="C334" t="s">
        <v>118</v>
      </c>
      <c r="D334" t="s">
        <v>131</v>
      </c>
      <c r="E334" t="s">
        <v>1649</v>
      </c>
      <c r="F334" s="89" t="s">
        <v>59</v>
      </c>
      <c r="G334" t="s">
        <v>107</v>
      </c>
      <c r="H334" t="s">
        <v>1662</v>
      </c>
      <c r="I334" s="34">
        <f t="shared" si="42"/>
        <v>1.1312525252525254</v>
      </c>
      <c r="J334" s="34">
        <f t="shared" si="43"/>
        <v>1.3762626262626265</v>
      </c>
      <c r="K334" s="34">
        <f t="shared" si="44"/>
        <v>-1.6345454545454548E-2</v>
      </c>
      <c r="M334" s="36">
        <f>VLOOKUP("HV_"&amp;$D334&amp;$E334&amp;VLOOKUP($F334,key!$L$3:$M$13,2,FALSE)&amp;$G334&amp;M$6,'HVAC wts'!$H$7:$R$13254,11,FALSE)</f>
        <v>277.16460000000001</v>
      </c>
      <c r="N334" s="36">
        <f>VLOOKUP("HV_"&amp;$D334&amp;$E334&amp;VLOOKUP($F334,key!$L$3:$M$13,2,FALSE)&amp;$G334&amp;N$6,'HVAC wts'!$H$7:$R$13254,11,FALSE)</f>
        <v>15.929</v>
      </c>
      <c r="O334" s="36">
        <f>VLOOKUP("HV_"&amp;$D334&amp;$E334&amp;VLOOKUP($F334,key!$L$3:$M$13,2,FALSE)&amp;$G334&amp;O$6,'HVAC wts'!$H$7:$R$13254,11,FALSE)</f>
        <v>0</v>
      </c>
      <c r="P334" s="36">
        <f>VLOOKUP("HV_"&amp;$D334&amp;$E334&amp;VLOOKUP($F334,key!$L$3:$M$13,2,FALSE)&amp;$G334&amp;P$6,'HVAC wts'!$H$7:$R$13254,11,FALSE)</f>
        <v>0</v>
      </c>
      <c r="Q334" s="36">
        <f>VLOOKUP("HV_"&amp;$D334&amp;$E334&amp;VLOOKUP($F334,key!$L$3:$M$13,2,FALSE)&amp;$G334&amp;Q$6,'HVAC wts'!$H$7:$R$13254,11,FALSE)</f>
        <v>22.300599999999999</v>
      </c>
      <c r="R334" s="36">
        <f>VLOOKUP("HV_"&amp;$D334&amp;$E334&amp;VLOOKUP($F334,key!$L$3:$M$13,2,FALSE)&amp;$G334&amp;R$6,'HVAC wts'!$H$7:$R$13254,11,FALSE)</f>
        <v>0</v>
      </c>
      <c r="S334" s="36">
        <f t="shared" si="45"/>
        <v>315.39419999999996</v>
      </c>
      <c r="U334">
        <f>MATCH($A334&amp;U$6,'All applic'!$A$7:$A$59080,0)</f>
        <v>285</v>
      </c>
      <c r="V334">
        <f>MATCH($A334&amp;V$6,'All applic'!$A$7:$A$59080,0)</f>
        <v>286</v>
      </c>
      <c r="W334">
        <f>MATCH($A334&amp;W$6,'All applic'!$A$7:$A$59080,0)</f>
        <v>288</v>
      </c>
      <c r="X334">
        <f>MATCH($A334&amp;X$6,'All applic'!$A$7:$A$59080,0)</f>
        <v>287</v>
      </c>
      <c r="Y334">
        <f>MATCH($A334&amp;Y$6,'All applic'!$A$7:$A$59080,0)</f>
        <v>285</v>
      </c>
      <c r="Z334">
        <f>MATCH($A334&amp;Z$6,'All applic'!$A$7:$A$59080,0)</f>
        <v>288</v>
      </c>
      <c r="AB334" s="28">
        <f>INDEX('All applic'!$H$7:$H$59080,U334)</f>
        <v>1.1359999999999999</v>
      </c>
      <c r="AC334" s="28">
        <f>INDEX('All applic'!$H$7:$H$59080,V334)</f>
        <v>1.042</v>
      </c>
      <c r="AD334" s="28">
        <f>INDEX('All applic'!$H$7:$H$59080,W334)</f>
        <v>0.99399999999999999</v>
      </c>
      <c r="AE334" s="28">
        <f>INDEX('All applic'!$H$7:$H$59080,X334)</f>
        <v>0.75800000000000001</v>
      </c>
      <c r="AF334" s="28">
        <f>INDEX('All applic'!$H$7:$H$59080,Y334)</f>
        <v>1.1359999999999999</v>
      </c>
      <c r="AG334" s="28">
        <f>INDEX('All applic'!$H$7:$H$59080,Z334)</f>
        <v>0.99399999999999999</v>
      </c>
      <c r="AH334" s="28"/>
      <c r="AI334" s="28">
        <f>INDEX('All applic'!$I$7:$I$59080,U334)</f>
        <v>1.3636363636363638</v>
      </c>
      <c r="AJ334" s="28">
        <f>INDEX('All applic'!$I$7:$I$59080,V334)</f>
        <v>1.6136363636363635</v>
      </c>
      <c r="AK334" s="28">
        <f>INDEX('All applic'!$I$7:$I$59080,W334)</f>
        <v>1</v>
      </c>
      <c r="AL334" s="28">
        <f>INDEX('All applic'!$I$7:$I$59080,X334)</f>
        <v>1.0227272727272727</v>
      </c>
      <c r="AM334" s="28">
        <f>INDEX('All applic'!$I$7:$I$59080,Y334)</f>
        <v>1.3636363636363638</v>
      </c>
      <c r="AN334" s="28">
        <f>INDEX('All applic'!$I$7:$I$59080,Z334)</f>
        <v>1</v>
      </c>
      <c r="AP334">
        <f>INDEX('All applic'!$J$7:$J$59080,U334)</f>
        <v>-1.8600000000000002E-2</v>
      </c>
      <c r="AQ334">
        <v>0</v>
      </c>
      <c r="AR334">
        <f>INDEX('All applic'!$J$7:$J$59080,W334)</f>
        <v>-1.8780000000000002E-2</v>
      </c>
      <c r="AS334">
        <v>0</v>
      </c>
      <c r="AT334">
        <v>0</v>
      </c>
      <c r="AU334">
        <v>0</v>
      </c>
    </row>
    <row r="335" spans="1:47" x14ac:dyDescent="0.25">
      <c r="A335" t="str">
        <f t="shared" si="46"/>
        <v>CFLSFm2007CZ09</v>
      </c>
      <c r="B335" t="str">
        <f t="shared" si="47"/>
        <v>CFLSDGSFmCZ092007</v>
      </c>
      <c r="C335" t="s">
        <v>118</v>
      </c>
      <c r="D335" t="s">
        <v>131</v>
      </c>
      <c r="E335" t="s">
        <v>1649</v>
      </c>
      <c r="F335" s="89" t="s">
        <v>59</v>
      </c>
      <c r="G335" t="s">
        <v>108</v>
      </c>
      <c r="H335" t="s">
        <v>1662</v>
      </c>
      <c r="I335" s="34">
        <f t="shared" si="42"/>
        <v>0</v>
      </c>
      <c r="J335" s="34">
        <f t="shared" si="43"/>
        <v>0</v>
      </c>
      <c r="K335" s="34">
        <f t="shared" si="44"/>
        <v>0</v>
      </c>
      <c r="M335" s="36">
        <f>VLOOKUP("HV_"&amp;$D335&amp;$E335&amp;VLOOKUP($F335,key!$L$3:$M$13,2,FALSE)&amp;$G335&amp;M$6,'HVAC wts'!$H$7:$R$13254,11,FALSE)</f>
        <v>0</v>
      </c>
      <c r="N335" s="36">
        <f>VLOOKUP("HV_"&amp;$D335&amp;$E335&amp;VLOOKUP($F335,key!$L$3:$M$13,2,FALSE)&amp;$G335&amp;N$6,'HVAC wts'!$H$7:$R$13254,11,FALSE)</f>
        <v>0</v>
      </c>
      <c r="O335" s="36">
        <f>VLOOKUP("HV_"&amp;$D335&amp;$E335&amp;VLOOKUP($F335,key!$L$3:$M$13,2,FALSE)&amp;$G335&amp;O$6,'HVAC wts'!$H$7:$R$13254,11,FALSE)</f>
        <v>0</v>
      </c>
      <c r="P335" s="36">
        <f>VLOOKUP("HV_"&amp;$D335&amp;$E335&amp;VLOOKUP($F335,key!$L$3:$M$13,2,FALSE)&amp;$G335&amp;P$6,'HVAC wts'!$H$7:$R$13254,11,FALSE)</f>
        <v>0</v>
      </c>
      <c r="Q335" s="36">
        <f>VLOOKUP("HV_"&amp;$D335&amp;$E335&amp;VLOOKUP($F335,key!$L$3:$M$13,2,FALSE)&amp;$G335&amp;Q$6,'HVAC wts'!$H$7:$R$13254,11,FALSE)</f>
        <v>0</v>
      </c>
      <c r="R335" s="36">
        <f>VLOOKUP("HV_"&amp;$D335&amp;$E335&amp;VLOOKUP($F335,key!$L$3:$M$13,2,FALSE)&amp;$G335&amp;R$6,'HVAC wts'!$H$7:$R$13254,11,FALSE)</f>
        <v>0</v>
      </c>
      <c r="S335" s="36">
        <f t="shared" si="45"/>
        <v>0</v>
      </c>
      <c r="U335">
        <f>MATCH($A335&amp;U$6,'All applic'!$A$7:$A$59080,0)</f>
        <v>289</v>
      </c>
      <c r="V335">
        <f>MATCH($A335&amp;V$6,'All applic'!$A$7:$A$59080,0)</f>
        <v>290</v>
      </c>
      <c r="W335">
        <f>MATCH($A335&amp;W$6,'All applic'!$A$7:$A$59080,0)</f>
        <v>292</v>
      </c>
      <c r="X335">
        <f>MATCH($A335&amp;X$6,'All applic'!$A$7:$A$59080,0)</f>
        <v>291</v>
      </c>
      <c r="Y335">
        <f>MATCH($A335&amp;Y$6,'All applic'!$A$7:$A$59080,0)</f>
        <v>289</v>
      </c>
      <c r="Z335">
        <f>MATCH($A335&amp;Z$6,'All applic'!$A$7:$A$59080,0)</f>
        <v>292</v>
      </c>
      <c r="AB335" s="28">
        <f>INDEX('All applic'!$H$7:$H$59080,U335)</f>
        <v>1.0920000000000001</v>
      </c>
      <c r="AC335" s="28">
        <f>INDEX('All applic'!$H$7:$H$59080,V335)</f>
        <v>0.97199999999999998</v>
      </c>
      <c r="AD335" s="28">
        <f>INDEX('All applic'!$H$7:$H$59080,W335)</f>
        <v>0.99199999999999999</v>
      </c>
      <c r="AE335" s="28">
        <f>INDEX('All applic'!$H$7:$H$59080,X335)</f>
        <v>0.71399999999999997</v>
      </c>
      <c r="AF335" s="28">
        <f>INDEX('All applic'!$H$7:$H$59080,Y335)</f>
        <v>1.0920000000000001</v>
      </c>
      <c r="AG335" s="28">
        <f>INDEX('All applic'!$H$7:$H$59080,Z335)</f>
        <v>0.99199999999999999</v>
      </c>
      <c r="AH335" s="28"/>
      <c r="AI335" s="28">
        <f>INDEX('All applic'!$I$7:$I$59080,U335)</f>
        <v>1.2045454545454546</v>
      </c>
      <c r="AJ335" s="28">
        <f>INDEX('All applic'!$I$7:$I$59080,V335)</f>
        <v>1.3181818181818183</v>
      </c>
      <c r="AK335" s="28">
        <f>INDEX('All applic'!$I$7:$I$59080,W335)</f>
        <v>1</v>
      </c>
      <c r="AL335" s="28">
        <f>INDEX('All applic'!$I$7:$I$59080,X335)</f>
        <v>1</v>
      </c>
      <c r="AM335" s="28">
        <f>INDEX('All applic'!$I$7:$I$59080,Y335)</f>
        <v>1.2045454545454546</v>
      </c>
      <c r="AN335" s="28">
        <f>INDEX('All applic'!$I$7:$I$59080,Z335)</f>
        <v>1</v>
      </c>
      <c r="AP335">
        <f>INDEX('All applic'!$J$7:$J$59080,U335)</f>
        <v>-2.0199999999999999E-2</v>
      </c>
      <c r="AQ335">
        <v>0</v>
      </c>
      <c r="AR335">
        <f>INDEX('All applic'!$J$7:$J$59080,W335)</f>
        <v>-2.0199999999999999E-2</v>
      </c>
      <c r="AS335">
        <v>0</v>
      </c>
      <c r="AT335">
        <v>0</v>
      </c>
      <c r="AU335">
        <v>0</v>
      </c>
    </row>
    <row r="336" spans="1:47" x14ac:dyDescent="0.25">
      <c r="A336" t="str">
        <f t="shared" si="46"/>
        <v>CFLSFm2007CZ10</v>
      </c>
      <c r="B336" t="str">
        <f t="shared" si="47"/>
        <v>CFLSDGSFmCZ102007</v>
      </c>
      <c r="C336" t="s">
        <v>118</v>
      </c>
      <c r="D336" t="s">
        <v>131</v>
      </c>
      <c r="E336" t="s">
        <v>1649</v>
      </c>
      <c r="F336" s="89" t="s">
        <v>59</v>
      </c>
      <c r="G336" t="s">
        <v>109</v>
      </c>
      <c r="H336" t="s">
        <v>1662</v>
      </c>
      <c r="I336" s="34">
        <f t="shared" si="42"/>
        <v>1.100242401155666</v>
      </c>
      <c r="J336" s="34">
        <f t="shared" si="43"/>
        <v>1.3188659748810265</v>
      </c>
      <c r="K336" s="34">
        <f t="shared" si="44"/>
        <v>-2.1799839011355595E-2</v>
      </c>
      <c r="M336" s="36">
        <f>VLOOKUP("HV_"&amp;$D336&amp;$E336&amp;VLOOKUP($F336,key!$L$3:$M$13,2,FALSE)&amp;$G336&amp;M$6,'HVAC wts'!$H$7:$R$13254,11,FALSE)</f>
        <v>6871.3643999999995</v>
      </c>
      <c r="N336" s="36">
        <f>VLOOKUP("HV_"&amp;$D336&amp;$E336&amp;VLOOKUP($F336,key!$L$3:$M$13,2,FALSE)&amp;$G336&amp;N$6,'HVAC wts'!$H$7:$R$13254,11,FALSE)</f>
        <v>394.90600000000001</v>
      </c>
      <c r="O336" s="36">
        <f>VLOOKUP("HV_"&amp;$D336&amp;$E336&amp;VLOOKUP($F336,key!$L$3:$M$13,2,FALSE)&amp;$G336&amp;O$6,'HVAC wts'!$H$7:$R$13254,11,FALSE)</f>
        <v>117.29339999999999</v>
      </c>
      <c r="P336" s="36">
        <f>VLOOKUP("HV_"&amp;$D336&amp;$E336&amp;VLOOKUP($F336,key!$L$3:$M$13,2,FALSE)&amp;$G336&amp;P$6,'HVAC wts'!$H$7:$R$13254,11,FALSE)</f>
        <v>6.7409999999999997</v>
      </c>
      <c r="Q336" s="36">
        <f>VLOOKUP("HV_"&amp;$D336&amp;$E336&amp;VLOOKUP($F336,key!$L$3:$M$13,2,FALSE)&amp;$G336&amp;Q$6,'HVAC wts'!$H$7:$R$13254,11,FALSE)</f>
        <v>552.86840000000007</v>
      </c>
      <c r="R336" s="36">
        <f>VLOOKUP("HV_"&amp;$D336&amp;$E336&amp;VLOOKUP($F336,key!$L$3:$M$13,2,FALSE)&amp;$G336&amp;R$6,'HVAC wts'!$H$7:$R$13254,11,FALSE)</f>
        <v>9.4374000000000002</v>
      </c>
      <c r="S336" s="36">
        <f t="shared" si="45"/>
        <v>7952.6105999999991</v>
      </c>
      <c r="U336">
        <f>MATCH($A336&amp;U$6,'All applic'!$A$7:$A$59080,0)</f>
        <v>293</v>
      </c>
      <c r="V336">
        <f>MATCH($A336&amp;V$6,'All applic'!$A$7:$A$59080,0)</f>
        <v>294</v>
      </c>
      <c r="W336">
        <f>MATCH($A336&amp;W$6,'All applic'!$A$7:$A$59080,0)</f>
        <v>296</v>
      </c>
      <c r="X336">
        <f>MATCH($A336&amp;X$6,'All applic'!$A$7:$A$59080,0)</f>
        <v>295</v>
      </c>
      <c r="Y336">
        <f>MATCH($A336&amp;Y$6,'All applic'!$A$7:$A$59080,0)</f>
        <v>293</v>
      </c>
      <c r="Z336">
        <f>MATCH($A336&amp;Z$6,'All applic'!$A$7:$A$59080,0)</f>
        <v>296</v>
      </c>
      <c r="AB336" s="28">
        <f>INDEX('All applic'!$H$7:$H$59080,U336)</f>
        <v>1.1100000000000001</v>
      </c>
      <c r="AC336" s="28">
        <f>INDEX('All applic'!$H$7:$H$59080,V336)</f>
        <v>0.96</v>
      </c>
      <c r="AD336" s="28">
        <f>INDEX('All applic'!$H$7:$H$59080,W336)</f>
        <v>0.99</v>
      </c>
      <c r="AE336" s="28">
        <f>INDEX('All applic'!$H$7:$H$59080,X336)</f>
        <v>0.64200000000000002</v>
      </c>
      <c r="AF336" s="28">
        <f>INDEX('All applic'!$H$7:$H$59080,Y336)</f>
        <v>1.1100000000000001</v>
      </c>
      <c r="AG336" s="28">
        <f>INDEX('All applic'!$H$7:$H$59080,Z336)</f>
        <v>0.99</v>
      </c>
      <c r="AH336" s="28"/>
      <c r="AI336" s="28">
        <f>INDEX('All applic'!$I$7:$I$59080,U336)</f>
        <v>1.3181818181818183</v>
      </c>
      <c r="AJ336" s="28">
        <f>INDEX('All applic'!$I$7:$I$59080,V336)</f>
        <v>1.4318181818181819</v>
      </c>
      <c r="AK336" s="28">
        <f>INDEX('All applic'!$I$7:$I$59080,W336)</f>
        <v>1.0227272727272727</v>
      </c>
      <c r="AL336" s="28">
        <f>INDEX('All applic'!$I$7:$I$59080,X336)</f>
        <v>1.0227272727272727</v>
      </c>
      <c r="AM336" s="28">
        <f>INDEX('All applic'!$I$7:$I$59080,Y336)</f>
        <v>1.3181818181818183</v>
      </c>
      <c r="AN336" s="28">
        <f>INDEX('All applic'!$I$7:$I$59080,Z336)</f>
        <v>1.0227272727272727</v>
      </c>
      <c r="AP336">
        <f>INDEX('All applic'!$J$7:$J$59080,U336)</f>
        <v>-2.4799999999999999E-2</v>
      </c>
      <c r="AQ336">
        <v>0</v>
      </c>
      <c r="AR336">
        <f>INDEX('All applic'!$J$7:$J$59080,W336)</f>
        <v>-2.52E-2</v>
      </c>
      <c r="AS336">
        <v>0</v>
      </c>
      <c r="AT336">
        <v>0</v>
      </c>
      <c r="AU336">
        <v>0</v>
      </c>
    </row>
    <row r="337" spans="1:47" x14ac:dyDescent="0.25">
      <c r="A337" t="str">
        <f t="shared" si="46"/>
        <v>CFLSFm2007CZ11</v>
      </c>
      <c r="B337" t="str">
        <f t="shared" si="47"/>
        <v>CFLSDGSFmCZ112007</v>
      </c>
      <c r="C337" t="s">
        <v>118</v>
      </c>
      <c r="D337" t="s">
        <v>131</v>
      </c>
      <c r="E337" t="s">
        <v>1649</v>
      </c>
      <c r="F337" s="89" t="s">
        <v>59</v>
      </c>
      <c r="G337" t="s">
        <v>110</v>
      </c>
      <c r="H337" t="s">
        <v>1662</v>
      </c>
      <c r="I337" s="34">
        <f t="shared" si="42"/>
        <v>0</v>
      </c>
      <c r="J337" s="34">
        <f t="shared" si="43"/>
        <v>0</v>
      </c>
      <c r="K337" s="34">
        <f t="shared" si="44"/>
        <v>0</v>
      </c>
      <c r="M337" s="36">
        <f>VLOOKUP("HV_"&amp;$D337&amp;$E337&amp;VLOOKUP($F337,key!$L$3:$M$13,2,FALSE)&amp;$G337&amp;M$6,'HVAC wts'!$H$7:$R$13254,11,FALSE)</f>
        <v>0</v>
      </c>
      <c r="N337" s="36">
        <f>VLOOKUP("HV_"&amp;$D337&amp;$E337&amp;VLOOKUP($F337,key!$L$3:$M$13,2,FALSE)&amp;$G337&amp;N$6,'HVAC wts'!$H$7:$R$13254,11,FALSE)</f>
        <v>0</v>
      </c>
      <c r="O337" s="36">
        <f>VLOOKUP("HV_"&amp;$D337&amp;$E337&amp;VLOOKUP($F337,key!$L$3:$M$13,2,FALSE)&amp;$G337&amp;O$6,'HVAC wts'!$H$7:$R$13254,11,FALSE)</f>
        <v>0</v>
      </c>
      <c r="P337" s="36">
        <f>VLOOKUP("HV_"&amp;$D337&amp;$E337&amp;VLOOKUP($F337,key!$L$3:$M$13,2,FALSE)&amp;$G337&amp;P$6,'HVAC wts'!$H$7:$R$13254,11,FALSE)</f>
        <v>0</v>
      </c>
      <c r="Q337" s="36">
        <f>VLOOKUP("HV_"&amp;$D337&amp;$E337&amp;VLOOKUP($F337,key!$L$3:$M$13,2,FALSE)&amp;$G337&amp;Q$6,'HVAC wts'!$H$7:$R$13254,11,FALSE)</f>
        <v>0</v>
      </c>
      <c r="R337" s="36">
        <f>VLOOKUP("HV_"&amp;$D337&amp;$E337&amp;VLOOKUP($F337,key!$L$3:$M$13,2,FALSE)&amp;$G337&amp;R$6,'HVAC wts'!$H$7:$R$13254,11,FALSE)</f>
        <v>0</v>
      </c>
      <c r="S337" s="36">
        <f t="shared" si="45"/>
        <v>0</v>
      </c>
      <c r="U337">
        <f>MATCH($A337&amp;U$6,'All applic'!$A$7:$A$59080,0)</f>
        <v>297</v>
      </c>
      <c r="V337">
        <f>MATCH($A337&amp;V$6,'All applic'!$A$7:$A$59080,0)</f>
        <v>298</v>
      </c>
      <c r="W337">
        <f>MATCH($A337&amp;W$6,'All applic'!$A$7:$A$59080,0)</f>
        <v>300</v>
      </c>
      <c r="X337">
        <f>MATCH($A337&amp;X$6,'All applic'!$A$7:$A$59080,0)</f>
        <v>299</v>
      </c>
      <c r="Y337">
        <f>MATCH($A337&amp;Y$6,'All applic'!$A$7:$A$59080,0)</f>
        <v>297</v>
      </c>
      <c r="Z337">
        <f>MATCH($A337&amp;Z$6,'All applic'!$A$7:$A$59080,0)</f>
        <v>300</v>
      </c>
      <c r="AB337" s="28">
        <f>INDEX('All applic'!$H$7:$H$59080,U337)</f>
        <v>1.1000000000000001</v>
      </c>
      <c r="AC337" s="28">
        <f>INDEX('All applic'!$H$7:$H$59080,V337)</f>
        <v>0.91600000000000004</v>
      </c>
      <c r="AD337" s="28">
        <f>INDEX('All applic'!$H$7:$H$59080,W337)</f>
        <v>0.99</v>
      </c>
      <c r="AE337" s="28">
        <f>INDEX('All applic'!$H$7:$H$59080,X337)</f>
        <v>0.62</v>
      </c>
      <c r="AF337" s="28">
        <f>INDEX('All applic'!$H$7:$H$59080,Y337)</f>
        <v>1.1000000000000001</v>
      </c>
      <c r="AG337" s="28">
        <f>INDEX('All applic'!$H$7:$H$59080,Z337)</f>
        <v>0.99</v>
      </c>
      <c r="AH337" s="28"/>
      <c r="AI337" s="28">
        <f>INDEX('All applic'!$I$7:$I$59080,U337)</f>
        <v>1.5121951219512195</v>
      </c>
      <c r="AJ337" s="28">
        <f>INDEX('All applic'!$I$7:$I$59080,V337)</f>
        <v>1.5609756097560976</v>
      </c>
      <c r="AK337" s="28">
        <f>INDEX('All applic'!$I$7:$I$59080,W337)</f>
        <v>1</v>
      </c>
      <c r="AL337" s="28">
        <f>INDEX('All applic'!$I$7:$I$59080,X337)</f>
        <v>1</v>
      </c>
      <c r="AM337" s="28">
        <f>INDEX('All applic'!$I$7:$I$59080,Y337)</f>
        <v>1.5121951219512195</v>
      </c>
      <c r="AN337" s="28">
        <f>INDEX('All applic'!$I$7:$I$59080,Z337)</f>
        <v>1</v>
      </c>
      <c r="AP337">
        <f>INDEX('All applic'!$J$7:$J$59080,U337)</f>
        <v>-2.58E-2</v>
      </c>
      <c r="AQ337">
        <v>0</v>
      </c>
      <c r="AR337">
        <f>INDEX('All applic'!$J$7:$J$59080,W337)</f>
        <v>-2.6199999999999998E-2</v>
      </c>
      <c r="AS337">
        <v>0</v>
      </c>
      <c r="AT337">
        <v>0</v>
      </c>
      <c r="AU337">
        <v>0</v>
      </c>
    </row>
    <row r="338" spans="1:47" x14ac:dyDescent="0.25">
      <c r="A338" t="str">
        <f t="shared" si="46"/>
        <v>CFLSFm2007CZ12</v>
      </c>
      <c r="B338" t="str">
        <f t="shared" si="47"/>
        <v>CFLSDGSFmCZ122007</v>
      </c>
      <c r="C338" t="s">
        <v>118</v>
      </c>
      <c r="D338" t="s">
        <v>131</v>
      </c>
      <c r="E338" t="s">
        <v>1649</v>
      </c>
      <c r="F338" s="89" t="s">
        <v>59</v>
      </c>
      <c r="G338" t="s">
        <v>111</v>
      </c>
      <c r="H338" t="s">
        <v>1662</v>
      </c>
      <c r="I338" s="34">
        <f t="shared" si="42"/>
        <v>0</v>
      </c>
      <c r="J338" s="34">
        <f t="shared" si="43"/>
        <v>0</v>
      </c>
      <c r="K338" s="34">
        <f t="shared" si="44"/>
        <v>0</v>
      </c>
      <c r="M338" s="36">
        <f>VLOOKUP("HV_"&amp;$D338&amp;$E338&amp;VLOOKUP($F338,key!$L$3:$M$13,2,FALSE)&amp;$G338&amp;M$6,'HVAC wts'!$H$7:$R$13254,11,FALSE)</f>
        <v>0</v>
      </c>
      <c r="N338" s="36">
        <f>VLOOKUP("HV_"&amp;$D338&amp;$E338&amp;VLOOKUP($F338,key!$L$3:$M$13,2,FALSE)&amp;$G338&amp;N$6,'HVAC wts'!$H$7:$R$13254,11,FALSE)</f>
        <v>0</v>
      </c>
      <c r="O338" s="36">
        <f>VLOOKUP("HV_"&amp;$D338&amp;$E338&amp;VLOOKUP($F338,key!$L$3:$M$13,2,FALSE)&amp;$G338&amp;O$6,'HVAC wts'!$H$7:$R$13254,11,FALSE)</f>
        <v>0</v>
      </c>
      <c r="P338" s="36">
        <f>VLOOKUP("HV_"&amp;$D338&amp;$E338&amp;VLOOKUP($F338,key!$L$3:$M$13,2,FALSE)&amp;$G338&amp;P$6,'HVAC wts'!$H$7:$R$13254,11,FALSE)</f>
        <v>0</v>
      </c>
      <c r="Q338" s="36">
        <f>VLOOKUP("HV_"&amp;$D338&amp;$E338&amp;VLOOKUP($F338,key!$L$3:$M$13,2,FALSE)&amp;$G338&amp;Q$6,'HVAC wts'!$H$7:$R$13254,11,FALSE)</f>
        <v>0</v>
      </c>
      <c r="R338" s="36">
        <f>VLOOKUP("HV_"&amp;$D338&amp;$E338&amp;VLOOKUP($F338,key!$L$3:$M$13,2,FALSE)&amp;$G338&amp;R$6,'HVAC wts'!$H$7:$R$13254,11,FALSE)</f>
        <v>0</v>
      </c>
      <c r="S338" s="36">
        <f t="shared" si="45"/>
        <v>0</v>
      </c>
      <c r="U338">
        <f>MATCH($A338&amp;U$6,'All applic'!$A$7:$A$59080,0)</f>
        <v>301</v>
      </c>
      <c r="V338">
        <f>MATCH($A338&amp;V$6,'All applic'!$A$7:$A$59080,0)</f>
        <v>302</v>
      </c>
      <c r="W338">
        <f>MATCH($A338&amp;W$6,'All applic'!$A$7:$A$59080,0)</f>
        <v>304</v>
      </c>
      <c r="X338">
        <f>MATCH($A338&amp;X$6,'All applic'!$A$7:$A$59080,0)</f>
        <v>303</v>
      </c>
      <c r="Y338">
        <f>MATCH($A338&amp;Y$6,'All applic'!$A$7:$A$59080,0)</f>
        <v>301</v>
      </c>
      <c r="Z338">
        <f>MATCH($A338&amp;Z$6,'All applic'!$A$7:$A$59080,0)</f>
        <v>304</v>
      </c>
      <c r="AB338" s="28">
        <f>INDEX('All applic'!$H$7:$H$59080,U338)</f>
        <v>1.0820000000000001</v>
      </c>
      <c r="AC338" s="28">
        <f>INDEX('All applic'!$H$7:$H$59080,V338)</f>
        <v>0.89400000000000002</v>
      </c>
      <c r="AD338" s="28">
        <f>INDEX('All applic'!$H$7:$H$59080,W338)</f>
        <v>0.99</v>
      </c>
      <c r="AE338" s="28">
        <f>INDEX('All applic'!$H$7:$H$59080,X338)</f>
        <v>0.628</v>
      </c>
      <c r="AF338" s="28">
        <f>INDEX('All applic'!$H$7:$H$59080,Y338)</f>
        <v>1.0820000000000001</v>
      </c>
      <c r="AG338" s="28">
        <f>INDEX('All applic'!$H$7:$H$59080,Z338)</f>
        <v>0.99</v>
      </c>
      <c r="AH338" s="28"/>
      <c r="AI338" s="28">
        <f>INDEX('All applic'!$I$7:$I$59080,U338)</f>
        <v>1.7317073170731705</v>
      </c>
      <c r="AJ338" s="28">
        <f>INDEX('All applic'!$I$7:$I$59080,V338)</f>
        <v>1.8292682926829267</v>
      </c>
      <c r="AK338" s="28">
        <f>INDEX('All applic'!$I$7:$I$59080,W338)</f>
        <v>1</v>
      </c>
      <c r="AL338" s="28">
        <f>INDEX('All applic'!$I$7:$I$59080,X338)</f>
        <v>1</v>
      </c>
      <c r="AM338" s="28">
        <f>INDEX('All applic'!$I$7:$I$59080,Y338)</f>
        <v>1.7317073170731705</v>
      </c>
      <c r="AN338" s="28">
        <f>INDEX('All applic'!$I$7:$I$59080,Z338)</f>
        <v>1</v>
      </c>
      <c r="AP338">
        <f>INDEX('All applic'!$J$7:$J$59080,U338)</f>
        <v>-2.5000000000000001E-2</v>
      </c>
      <c r="AQ338">
        <v>0</v>
      </c>
      <c r="AR338">
        <f>INDEX('All applic'!$J$7:$J$59080,W338)</f>
        <v>-2.52E-2</v>
      </c>
      <c r="AS338">
        <v>0</v>
      </c>
      <c r="AT338">
        <v>0</v>
      </c>
      <c r="AU338">
        <v>0</v>
      </c>
    </row>
    <row r="339" spans="1:47" x14ac:dyDescent="0.25">
      <c r="A339" t="str">
        <f t="shared" si="46"/>
        <v>CFLSFm2007CZ13</v>
      </c>
      <c r="B339" t="str">
        <f t="shared" si="47"/>
        <v>CFLSDGSFmCZ132007</v>
      </c>
      <c r="C339" t="s">
        <v>118</v>
      </c>
      <c r="D339" t="s">
        <v>131</v>
      </c>
      <c r="E339" t="s">
        <v>1649</v>
      </c>
      <c r="F339" s="89" t="s">
        <v>59</v>
      </c>
      <c r="G339" t="s">
        <v>112</v>
      </c>
      <c r="H339" t="s">
        <v>1662</v>
      </c>
      <c r="I339" s="34">
        <f t="shared" si="42"/>
        <v>0</v>
      </c>
      <c r="J339" s="34">
        <f t="shared" si="43"/>
        <v>0</v>
      </c>
      <c r="K339" s="34">
        <f t="shared" si="44"/>
        <v>0</v>
      </c>
      <c r="M339" s="36">
        <f>VLOOKUP("HV_"&amp;$D339&amp;$E339&amp;VLOOKUP($F339,key!$L$3:$M$13,2,FALSE)&amp;$G339&amp;M$6,'HVAC wts'!$H$7:$R$13254,11,FALSE)</f>
        <v>0</v>
      </c>
      <c r="N339" s="36">
        <f>VLOOKUP("HV_"&amp;$D339&amp;$E339&amp;VLOOKUP($F339,key!$L$3:$M$13,2,FALSE)&amp;$G339&amp;N$6,'HVAC wts'!$H$7:$R$13254,11,FALSE)</f>
        <v>0</v>
      </c>
      <c r="O339" s="36">
        <f>VLOOKUP("HV_"&amp;$D339&amp;$E339&amp;VLOOKUP($F339,key!$L$3:$M$13,2,FALSE)&amp;$G339&amp;O$6,'HVAC wts'!$H$7:$R$13254,11,FALSE)</f>
        <v>0</v>
      </c>
      <c r="P339" s="36">
        <f>VLOOKUP("HV_"&amp;$D339&amp;$E339&amp;VLOOKUP($F339,key!$L$3:$M$13,2,FALSE)&amp;$G339&amp;P$6,'HVAC wts'!$H$7:$R$13254,11,FALSE)</f>
        <v>0</v>
      </c>
      <c r="Q339" s="36">
        <f>VLOOKUP("HV_"&amp;$D339&amp;$E339&amp;VLOOKUP($F339,key!$L$3:$M$13,2,FALSE)&amp;$G339&amp;Q$6,'HVAC wts'!$H$7:$R$13254,11,FALSE)</f>
        <v>0</v>
      </c>
      <c r="R339" s="36">
        <f>VLOOKUP("HV_"&amp;$D339&amp;$E339&amp;VLOOKUP($F339,key!$L$3:$M$13,2,FALSE)&amp;$G339&amp;R$6,'HVAC wts'!$H$7:$R$13254,11,FALSE)</f>
        <v>0</v>
      </c>
      <c r="S339" s="36">
        <f t="shared" si="45"/>
        <v>0</v>
      </c>
      <c r="U339">
        <f>MATCH($A339&amp;U$6,'All applic'!$A$7:$A$59080,0)</f>
        <v>305</v>
      </c>
      <c r="V339">
        <f>MATCH($A339&amp;V$6,'All applic'!$A$7:$A$59080,0)</f>
        <v>306</v>
      </c>
      <c r="W339">
        <f>MATCH($A339&amp;W$6,'All applic'!$A$7:$A$59080,0)</f>
        <v>308</v>
      </c>
      <c r="X339">
        <f>MATCH($A339&amp;X$6,'All applic'!$A$7:$A$59080,0)</f>
        <v>307</v>
      </c>
      <c r="Y339">
        <f>MATCH($A339&amp;Y$6,'All applic'!$A$7:$A$59080,0)</f>
        <v>305</v>
      </c>
      <c r="Z339">
        <f>MATCH($A339&amp;Z$6,'All applic'!$A$7:$A$59080,0)</f>
        <v>308</v>
      </c>
      <c r="AB339" s="28">
        <f>INDEX('All applic'!$H$7:$H$59080,U339)</f>
        <v>1.1259999999999999</v>
      </c>
      <c r="AC339" s="28">
        <f>INDEX('All applic'!$H$7:$H$59080,V339)</f>
        <v>0.96</v>
      </c>
      <c r="AD339" s="28">
        <f>INDEX('All applic'!$H$7:$H$59080,W339)</f>
        <v>0.99199999999999999</v>
      </c>
      <c r="AE339" s="28">
        <f>INDEX('All applic'!$H$7:$H$59080,X339)</f>
        <v>0.64800000000000002</v>
      </c>
      <c r="AF339" s="28">
        <f>INDEX('All applic'!$H$7:$H$59080,Y339)</f>
        <v>1.1259999999999999</v>
      </c>
      <c r="AG339" s="28">
        <f>INDEX('All applic'!$H$7:$H$59080,Z339)</f>
        <v>0.99199999999999999</v>
      </c>
      <c r="AH339" s="28"/>
      <c r="AI339" s="28">
        <f>INDEX('All applic'!$I$7:$I$59080,U339)</f>
        <v>1.4878048780487805</v>
      </c>
      <c r="AJ339" s="28">
        <f>INDEX('All applic'!$I$7:$I$59080,V339)</f>
        <v>1.5609756097560976</v>
      </c>
      <c r="AK339" s="28">
        <f>INDEX('All applic'!$I$7:$I$59080,W339)</f>
        <v>1</v>
      </c>
      <c r="AL339" s="28">
        <f>INDEX('All applic'!$I$7:$I$59080,X339)</f>
        <v>1</v>
      </c>
      <c r="AM339" s="28">
        <f>INDEX('All applic'!$I$7:$I$59080,Y339)</f>
        <v>1.4878048780487805</v>
      </c>
      <c r="AN339" s="28">
        <f>INDEX('All applic'!$I$7:$I$59080,Z339)</f>
        <v>1</v>
      </c>
      <c r="AP339">
        <f>INDEX('All applic'!$J$7:$J$59080,U339)</f>
        <v>-2.3399999999999997E-2</v>
      </c>
      <c r="AQ339">
        <v>0</v>
      </c>
      <c r="AR339">
        <f>INDEX('All applic'!$J$7:$J$59080,W339)</f>
        <v>-2.3600000000000003E-2</v>
      </c>
      <c r="AS339">
        <v>0</v>
      </c>
      <c r="AT339">
        <v>0</v>
      </c>
      <c r="AU339">
        <v>0</v>
      </c>
    </row>
    <row r="340" spans="1:47" x14ac:dyDescent="0.25">
      <c r="A340" t="str">
        <f t="shared" si="46"/>
        <v>CFLSFm2007CZ14</v>
      </c>
      <c r="B340" t="str">
        <f t="shared" si="47"/>
        <v>CFLSDGSFmCZ142007</v>
      </c>
      <c r="C340" t="s">
        <v>118</v>
      </c>
      <c r="D340" t="s">
        <v>131</v>
      </c>
      <c r="E340" t="s">
        <v>1649</v>
      </c>
      <c r="F340" s="89" t="s">
        <v>59</v>
      </c>
      <c r="G340" t="s">
        <v>113</v>
      </c>
      <c r="H340" t="s">
        <v>1662</v>
      </c>
      <c r="I340" s="34">
        <f t="shared" si="42"/>
        <v>1.0171849506166277</v>
      </c>
      <c r="J340" s="34">
        <f t="shared" si="43"/>
        <v>1.1193893233636074</v>
      </c>
      <c r="K340" s="34">
        <f t="shared" si="44"/>
        <v>-2.4667015921931171E-2</v>
      </c>
      <c r="M340" s="36">
        <f>VLOOKUP("HV_"&amp;$D340&amp;$E340&amp;VLOOKUP($F340,key!$L$3:$M$13,2,FALSE)&amp;$G340&amp;M$6,'HVAC wts'!$H$7:$R$13254,11,FALSE)</f>
        <v>48.615600000000001</v>
      </c>
      <c r="N340" s="36">
        <f>VLOOKUP("HV_"&amp;$D340&amp;$E340&amp;VLOOKUP($F340,key!$L$3:$M$13,2,FALSE)&amp;$G340&amp;N$6,'HVAC wts'!$H$7:$R$13254,11,FALSE)</f>
        <v>2.7940000000000005</v>
      </c>
      <c r="O340" s="36">
        <f>VLOOKUP("HV_"&amp;$D340&amp;$E340&amp;VLOOKUP($F340,key!$L$3:$M$13,2,FALSE)&amp;$G340&amp;O$6,'HVAC wts'!$H$7:$R$13254,11,FALSE)</f>
        <v>100.2414</v>
      </c>
      <c r="P340" s="36">
        <f>VLOOKUP("HV_"&amp;$D340&amp;$E340&amp;VLOOKUP($F340,key!$L$3:$M$13,2,FALSE)&amp;$G340&amp;P$6,'HVAC wts'!$H$7:$R$13254,11,FALSE)</f>
        <v>5.7610000000000001</v>
      </c>
      <c r="Q340" s="36">
        <f>VLOOKUP("HV_"&amp;$D340&amp;$E340&amp;VLOOKUP($F340,key!$L$3:$M$13,2,FALSE)&amp;$G340&amp;Q$6,'HVAC wts'!$H$7:$R$13254,11,FALSE)</f>
        <v>3.9116000000000004</v>
      </c>
      <c r="R340" s="36">
        <f>VLOOKUP("HV_"&amp;$D340&amp;$E340&amp;VLOOKUP($F340,key!$L$3:$M$13,2,FALSE)&amp;$G340&amp;R$6,'HVAC wts'!$H$7:$R$13254,11,FALSE)</f>
        <v>8.0654000000000003</v>
      </c>
      <c r="S340" s="36">
        <f t="shared" si="45"/>
        <v>169.38900000000001</v>
      </c>
      <c r="U340">
        <f>MATCH($A340&amp;U$6,'All applic'!$A$7:$A$59080,0)</f>
        <v>309</v>
      </c>
      <c r="V340">
        <f>MATCH($A340&amp;V$6,'All applic'!$A$7:$A$59080,0)</f>
        <v>310</v>
      </c>
      <c r="W340">
        <f>MATCH($A340&amp;W$6,'All applic'!$A$7:$A$59080,0)</f>
        <v>312</v>
      </c>
      <c r="X340">
        <f>MATCH($A340&amp;X$6,'All applic'!$A$7:$A$59080,0)</f>
        <v>311</v>
      </c>
      <c r="Y340">
        <f>MATCH($A340&amp;Y$6,'All applic'!$A$7:$A$59080,0)</f>
        <v>309</v>
      </c>
      <c r="Z340">
        <f>MATCH($A340&amp;Z$6,'All applic'!$A$7:$A$59080,0)</f>
        <v>312</v>
      </c>
      <c r="AB340" s="28">
        <f>INDEX('All applic'!$H$7:$H$59080,U340)</f>
        <v>1.1259999999999999</v>
      </c>
      <c r="AC340" s="28">
        <f>INDEX('All applic'!$H$7:$H$59080,V340)</f>
        <v>0.93</v>
      </c>
      <c r="AD340" s="28">
        <f>INDEX('All applic'!$H$7:$H$59080,W340)</f>
        <v>0.98799999999999999</v>
      </c>
      <c r="AE340" s="28">
        <f>INDEX('All applic'!$H$7:$H$59080,X340)</f>
        <v>0.61599999999999999</v>
      </c>
      <c r="AF340" s="28">
        <f>INDEX('All applic'!$H$7:$H$59080,Y340)</f>
        <v>1.1259999999999999</v>
      </c>
      <c r="AG340" s="28">
        <f>INDEX('All applic'!$H$7:$H$59080,Z340)</f>
        <v>0.98799999999999999</v>
      </c>
      <c r="AH340" s="28"/>
      <c r="AI340" s="28">
        <f>INDEX('All applic'!$I$7:$I$59080,U340)</f>
        <v>1.3571428571428572</v>
      </c>
      <c r="AJ340" s="28">
        <f>INDEX('All applic'!$I$7:$I$59080,V340)</f>
        <v>1.5238095238095237</v>
      </c>
      <c r="AK340" s="28">
        <f>INDEX('All applic'!$I$7:$I$59080,W340)</f>
        <v>1</v>
      </c>
      <c r="AL340" s="28">
        <f>INDEX('All applic'!$I$7:$I$59080,X340)</f>
        <v>1</v>
      </c>
      <c r="AM340" s="28">
        <f>INDEX('All applic'!$I$7:$I$59080,Y340)</f>
        <v>1.3571428571428572</v>
      </c>
      <c r="AN340" s="28">
        <f>INDEX('All applic'!$I$7:$I$59080,Z340)</f>
        <v>1</v>
      </c>
      <c r="AP340">
        <f>INDEX('All applic'!$J$7:$J$59080,U340)</f>
        <v>-2.7800000000000002E-2</v>
      </c>
      <c r="AQ340">
        <v>0</v>
      </c>
      <c r="AR340">
        <f>INDEX('All applic'!$J$7:$J$59080,W340)</f>
        <v>-2.8199999999999999E-2</v>
      </c>
      <c r="AS340">
        <v>0</v>
      </c>
      <c r="AT340">
        <v>0</v>
      </c>
      <c r="AU340">
        <v>0</v>
      </c>
    </row>
    <row r="341" spans="1:47" x14ac:dyDescent="0.25">
      <c r="A341" t="str">
        <f t="shared" si="46"/>
        <v>CFLSFm2007CZ15</v>
      </c>
      <c r="B341" t="str">
        <f t="shared" si="47"/>
        <v>CFLSDGSFmCZ152007</v>
      </c>
      <c r="C341" t="s">
        <v>118</v>
      </c>
      <c r="D341" t="s">
        <v>131</v>
      </c>
      <c r="E341" t="s">
        <v>1649</v>
      </c>
      <c r="F341" s="89" t="s">
        <v>59</v>
      </c>
      <c r="G341" t="s">
        <v>114</v>
      </c>
      <c r="H341" t="s">
        <v>1662</v>
      </c>
      <c r="I341" s="34">
        <f t="shared" si="42"/>
        <v>1.109286327372043</v>
      </c>
      <c r="J341" s="34">
        <f t="shared" si="43"/>
        <v>1.298707624021699</v>
      </c>
      <c r="K341" s="34">
        <f t="shared" si="44"/>
        <v>-1.086508535028561E-2</v>
      </c>
      <c r="M341" s="36">
        <f>VLOOKUP("HV_"&amp;$D341&amp;$E341&amp;VLOOKUP($F341,key!$L$3:$M$13,2,FALSE)&amp;$G341&amp;M$6,'HVAC wts'!$H$7:$R$13254,11,FALSE)</f>
        <v>0.54437788437670287</v>
      </c>
      <c r="N341" s="36">
        <f>VLOOKUP("HV_"&amp;$D341&amp;$E341&amp;VLOOKUP($F341,key!$L$3:$M$13,2,FALSE)&amp;$G341&amp;N$6,'HVAC wts'!$H$7:$R$13254,11,FALSE)</f>
        <v>3.1286085309005909E-2</v>
      </c>
      <c r="O341" s="36">
        <f>VLOOKUP("HV_"&amp;$D341&amp;$E341&amp;VLOOKUP($F341,key!$L$3:$M$13,2,FALSE)&amp;$G341&amp;O$6,'HVAC wts'!$H$7:$R$13254,11,FALSE)</f>
        <v>0.33440999441117591</v>
      </c>
      <c r="P341" s="36">
        <f>VLOOKUP("HV_"&amp;$D341&amp;$E341&amp;VLOOKUP($F341,key!$L$3:$M$13,2,FALSE)&amp;$G341&amp;P$6,'HVAC wts'!$H$7:$R$13254,11,FALSE)</f>
        <v>1.9218965196044591E-2</v>
      </c>
      <c r="Q341" s="36">
        <f>VLOOKUP("HV_"&amp;$D341&amp;$E341&amp;VLOOKUP($F341,key!$L$3:$M$13,2,FALSE)&amp;$G341&amp;Q$6,'HVAC wts'!$H$7:$R$13254,11,FALSE)</f>
        <v>4.3800519432608272E-2</v>
      </c>
      <c r="R341" s="36">
        <f>VLOOKUP("HV_"&amp;$D341&amp;$E341&amp;VLOOKUP($F341,key!$L$3:$M$13,2,FALSE)&amp;$G341&amp;R$6,'HVAC wts'!$H$7:$R$13254,11,FALSE)</f>
        <v>2.6906551274462433E-2</v>
      </c>
      <c r="S341" s="36">
        <f t="shared" si="45"/>
        <v>1</v>
      </c>
      <c r="U341">
        <f>MATCH($A341&amp;U$6,'All applic'!$A$7:$A$59080,0)</f>
        <v>313</v>
      </c>
      <c r="V341">
        <f>MATCH($A341&amp;V$6,'All applic'!$A$7:$A$59080,0)</f>
        <v>314</v>
      </c>
      <c r="W341">
        <f>MATCH($A341&amp;W$6,'All applic'!$A$7:$A$59080,0)</f>
        <v>316</v>
      </c>
      <c r="X341">
        <f>MATCH($A341&amp;X$6,'All applic'!$A$7:$A$59080,0)</f>
        <v>315</v>
      </c>
      <c r="Y341">
        <f>MATCH($A341&amp;Y$6,'All applic'!$A$7:$A$59080,0)</f>
        <v>313</v>
      </c>
      <c r="Z341">
        <f>MATCH($A341&amp;Z$6,'All applic'!$A$7:$A$59080,0)</f>
        <v>316</v>
      </c>
      <c r="AB341" s="28">
        <f>INDEX('All applic'!$H$7:$H$59080,U341)</f>
        <v>1.1859999999999999</v>
      </c>
      <c r="AC341" s="28">
        <f>INDEX('All applic'!$H$7:$H$59080,V341)</f>
        <v>1.1299999999999999</v>
      </c>
      <c r="AD341" s="28">
        <f>INDEX('All applic'!$H$7:$H$59080,W341)</f>
        <v>0.998</v>
      </c>
      <c r="AE341" s="28">
        <f>INDEX('All applic'!$H$7:$H$59080,X341)</f>
        <v>0.82</v>
      </c>
      <c r="AF341" s="28">
        <f>INDEX('All applic'!$H$7:$H$59080,Y341)</f>
        <v>1.1859999999999999</v>
      </c>
      <c r="AG341" s="28">
        <f>INDEX('All applic'!$H$7:$H$59080,Z341)</f>
        <v>0.998</v>
      </c>
      <c r="AH341" s="28"/>
      <c r="AI341" s="28">
        <f>INDEX('All applic'!$I$7:$I$59080,U341)</f>
        <v>1.4761904761904761</v>
      </c>
      <c r="AJ341" s="28">
        <f>INDEX('All applic'!$I$7:$I$59080,V341)</f>
        <v>1.5952380952380953</v>
      </c>
      <c r="AK341" s="28">
        <f>INDEX('All applic'!$I$7:$I$59080,W341)</f>
        <v>1</v>
      </c>
      <c r="AL341" s="28">
        <f>INDEX('All applic'!$I$7:$I$59080,X341)</f>
        <v>1</v>
      </c>
      <c r="AM341" s="28">
        <f>INDEX('All applic'!$I$7:$I$59080,Y341)</f>
        <v>1.4761904761904761</v>
      </c>
      <c r="AN341" s="28">
        <f>INDEX('All applic'!$I$7:$I$59080,Z341)</f>
        <v>1</v>
      </c>
      <c r="AP341">
        <f>INDEX('All applic'!$J$7:$J$59080,U341)</f>
        <v>-1.2279999999999999E-2</v>
      </c>
      <c r="AQ341">
        <v>0</v>
      </c>
      <c r="AR341">
        <f>INDEX('All applic'!$J$7:$J$59080,W341)</f>
        <v>-1.2500000000000001E-2</v>
      </c>
      <c r="AS341">
        <v>0</v>
      </c>
      <c r="AT341">
        <v>0</v>
      </c>
      <c r="AU341">
        <v>0</v>
      </c>
    </row>
    <row r="342" spans="1:47" x14ac:dyDescent="0.25">
      <c r="A342" t="str">
        <f t="shared" si="46"/>
        <v>CFLSFm2007CZ16</v>
      </c>
      <c r="B342" t="str">
        <f t="shared" si="47"/>
        <v>CFLSDGSFmCZ162007</v>
      </c>
      <c r="C342" t="s">
        <v>118</v>
      </c>
      <c r="D342" t="s">
        <v>131</v>
      </c>
      <c r="E342" t="s">
        <v>1649</v>
      </c>
      <c r="F342" s="89" t="s">
        <v>59</v>
      </c>
      <c r="G342" t="s">
        <v>115</v>
      </c>
      <c r="H342" t="s">
        <v>1662</v>
      </c>
      <c r="I342" s="34">
        <f t="shared" si="42"/>
        <v>0</v>
      </c>
      <c r="J342" s="34">
        <f t="shared" si="43"/>
        <v>0</v>
      </c>
      <c r="K342" s="34">
        <f t="shared" si="44"/>
        <v>0</v>
      </c>
      <c r="M342" s="36">
        <f>VLOOKUP("HV_"&amp;$D342&amp;$E342&amp;VLOOKUP($F342,key!$L$3:$M$13,2,FALSE)&amp;$G342&amp;M$6,'HVAC wts'!$H$7:$R$13254,11,FALSE)</f>
        <v>0</v>
      </c>
      <c r="N342" s="36">
        <f>VLOOKUP("HV_"&amp;$D342&amp;$E342&amp;VLOOKUP($F342,key!$L$3:$M$13,2,FALSE)&amp;$G342&amp;N$6,'HVAC wts'!$H$7:$R$13254,11,FALSE)</f>
        <v>0</v>
      </c>
      <c r="O342" s="36">
        <f>VLOOKUP("HV_"&amp;$D342&amp;$E342&amp;VLOOKUP($F342,key!$L$3:$M$13,2,FALSE)&amp;$G342&amp;O$6,'HVAC wts'!$H$7:$R$13254,11,FALSE)</f>
        <v>0</v>
      </c>
      <c r="P342" s="36">
        <f>VLOOKUP("HV_"&amp;$D342&amp;$E342&amp;VLOOKUP($F342,key!$L$3:$M$13,2,FALSE)&amp;$G342&amp;P$6,'HVAC wts'!$H$7:$R$13254,11,FALSE)</f>
        <v>0</v>
      </c>
      <c r="Q342" s="36">
        <f>VLOOKUP("HV_"&amp;$D342&amp;$E342&amp;VLOOKUP($F342,key!$L$3:$M$13,2,FALSE)&amp;$G342&amp;Q$6,'HVAC wts'!$H$7:$R$13254,11,FALSE)</f>
        <v>0</v>
      </c>
      <c r="R342" s="36">
        <f>VLOOKUP("HV_"&amp;$D342&amp;$E342&amp;VLOOKUP($F342,key!$L$3:$M$13,2,FALSE)&amp;$G342&amp;R$6,'HVAC wts'!$H$7:$R$13254,11,FALSE)</f>
        <v>0</v>
      </c>
      <c r="S342" s="36">
        <f t="shared" si="45"/>
        <v>0</v>
      </c>
      <c r="U342">
        <f>MATCH($A342&amp;U$6,'All applic'!$A$7:$A$59080,0)</f>
        <v>317</v>
      </c>
      <c r="V342">
        <f>MATCH($A342&amp;V$6,'All applic'!$A$7:$A$59080,0)</f>
        <v>318</v>
      </c>
      <c r="W342">
        <f>MATCH($A342&amp;W$6,'All applic'!$A$7:$A$59080,0)</f>
        <v>320</v>
      </c>
      <c r="X342">
        <f>MATCH($A342&amp;X$6,'All applic'!$A$7:$A$59080,0)</f>
        <v>319</v>
      </c>
      <c r="Y342">
        <f>MATCH($A342&amp;Y$6,'All applic'!$A$7:$A$59080,0)</f>
        <v>317</v>
      </c>
      <c r="Z342">
        <f>MATCH($A342&amp;Z$6,'All applic'!$A$7:$A$59080,0)</f>
        <v>320</v>
      </c>
      <c r="AB342" s="28">
        <f>INDEX('All applic'!$H$7:$H$59080,U342)</f>
        <v>1.046</v>
      </c>
      <c r="AC342" s="28">
        <f>INDEX('All applic'!$H$7:$H$59080,V342)</f>
        <v>0.80400000000000005</v>
      </c>
      <c r="AD342" s="28">
        <f>INDEX('All applic'!$H$7:$H$59080,W342)</f>
        <v>0.99199999999999999</v>
      </c>
      <c r="AE342" s="28">
        <f>INDEX('All applic'!$H$7:$H$59080,X342)</f>
        <v>0.67800000000000005</v>
      </c>
      <c r="AF342" s="28">
        <f>INDEX('All applic'!$H$7:$H$59080,Y342)</f>
        <v>1.046</v>
      </c>
      <c r="AG342" s="28">
        <f>INDEX('All applic'!$H$7:$H$59080,Z342)</f>
        <v>0.99199999999999999</v>
      </c>
      <c r="AH342" s="28"/>
      <c r="AI342" s="28">
        <f>INDEX('All applic'!$I$7:$I$59080,U342)</f>
        <v>1.675</v>
      </c>
      <c r="AJ342" s="28">
        <f>INDEX('All applic'!$I$7:$I$59080,V342)</f>
        <v>1.6500000000000001</v>
      </c>
      <c r="AK342" s="28">
        <f>INDEX('All applic'!$I$7:$I$59080,W342)</f>
        <v>1</v>
      </c>
      <c r="AL342" s="28">
        <f>INDEX('All applic'!$I$7:$I$59080,X342)</f>
        <v>1.0249999999999999</v>
      </c>
      <c r="AM342" s="28">
        <f>INDEX('All applic'!$I$7:$I$59080,Y342)</f>
        <v>1.675</v>
      </c>
      <c r="AN342" s="28">
        <f>INDEX('All applic'!$I$7:$I$59080,Z342)</f>
        <v>1</v>
      </c>
      <c r="AP342">
        <f>INDEX('All applic'!$J$7:$J$59080,U342)</f>
        <v>-2.3199999999999998E-2</v>
      </c>
      <c r="AQ342">
        <v>0</v>
      </c>
      <c r="AR342">
        <f>INDEX('All applic'!$J$7:$J$59080,W342)</f>
        <v>-2.3199999999999998E-2</v>
      </c>
      <c r="AS342">
        <v>0</v>
      </c>
      <c r="AT342">
        <v>0</v>
      </c>
      <c r="AU342">
        <v>0</v>
      </c>
    </row>
    <row r="343" spans="1:47" x14ac:dyDescent="0.25">
      <c r="A343" t="str">
        <f t="shared" si="46"/>
        <v>CFLSFm2011CZ01</v>
      </c>
      <c r="B343" t="str">
        <f t="shared" si="47"/>
        <v>CFLSDGSFmCZ012011</v>
      </c>
      <c r="C343" t="s">
        <v>118</v>
      </c>
      <c r="D343" t="s">
        <v>131</v>
      </c>
      <c r="E343" t="s">
        <v>1649</v>
      </c>
      <c r="F343" s="89" t="s">
        <v>62</v>
      </c>
      <c r="G343" t="s">
        <v>48</v>
      </c>
      <c r="H343" t="s">
        <v>1662</v>
      </c>
      <c r="I343" s="34">
        <f t="shared" si="42"/>
        <v>0</v>
      </c>
      <c r="J343" s="34">
        <f t="shared" si="43"/>
        <v>0</v>
      </c>
      <c r="K343" s="34">
        <f t="shared" si="44"/>
        <v>0</v>
      </c>
      <c r="M343" s="36">
        <f>VLOOKUP("HV_"&amp;$D343&amp;$E343&amp;VLOOKUP($F343,key!$L$3:$M$13,2,FALSE)&amp;$G343&amp;M$6,'HVAC wts'!$H$7:$R$13254,11,FALSE)</f>
        <v>0</v>
      </c>
      <c r="N343" s="36">
        <f>VLOOKUP("HV_"&amp;$D343&amp;$E343&amp;VLOOKUP($F343,key!$L$3:$M$13,2,FALSE)&amp;$G343&amp;N$6,'HVAC wts'!$H$7:$R$13254,11,FALSE)</f>
        <v>0</v>
      </c>
      <c r="O343" s="36">
        <f>VLOOKUP("HV_"&amp;$D343&amp;$E343&amp;VLOOKUP($F343,key!$L$3:$M$13,2,FALSE)&amp;$G343&amp;O$6,'HVAC wts'!$H$7:$R$13254,11,FALSE)</f>
        <v>0</v>
      </c>
      <c r="P343" s="36">
        <f>VLOOKUP("HV_"&amp;$D343&amp;$E343&amp;VLOOKUP($F343,key!$L$3:$M$13,2,FALSE)&amp;$G343&amp;P$6,'HVAC wts'!$H$7:$R$13254,11,FALSE)</f>
        <v>0</v>
      </c>
      <c r="Q343" s="36">
        <f>VLOOKUP("HV_"&amp;$D343&amp;$E343&amp;VLOOKUP($F343,key!$L$3:$M$13,2,FALSE)&amp;$G343&amp;Q$6,'HVAC wts'!$H$7:$R$13254,11,FALSE)</f>
        <v>0</v>
      </c>
      <c r="R343" s="36">
        <f>VLOOKUP("HV_"&amp;$D343&amp;$E343&amp;VLOOKUP($F343,key!$L$3:$M$13,2,FALSE)&amp;$G343&amp;R$6,'HVAC wts'!$H$7:$R$13254,11,FALSE)</f>
        <v>0</v>
      </c>
      <c r="S343" s="36">
        <f t="shared" si="45"/>
        <v>0</v>
      </c>
      <c r="U343">
        <f>MATCH($A343&amp;U$6,'All applic'!$A$7:$A$59080,0)</f>
        <v>321</v>
      </c>
      <c r="V343">
        <f>MATCH($A343&amp;V$6,'All applic'!$A$7:$A$59080,0)</f>
        <v>322</v>
      </c>
      <c r="W343">
        <f>MATCH($A343&amp;W$6,'All applic'!$A$7:$A$59080,0)</f>
        <v>324</v>
      </c>
      <c r="X343">
        <f>MATCH($A343&amp;X$6,'All applic'!$A$7:$A$59080,0)</f>
        <v>323</v>
      </c>
      <c r="Y343">
        <f>MATCH($A343&amp;Y$6,'All applic'!$A$7:$A$59080,0)</f>
        <v>321</v>
      </c>
      <c r="Z343">
        <f>MATCH($A343&amp;Z$6,'All applic'!$A$7:$A$59080,0)</f>
        <v>324</v>
      </c>
      <c r="AB343" s="28">
        <f>INDEX('All applic'!$H$7:$H$59080,U343)</f>
        <v>1</v>
      </c>
      <c r="AC343" s="28">
        <f>INDEX('All applic'!$H$7:$H$59080,V343)</f>
        <v>0.746</v>
      </c>
      <c r="AD343" s="28">
        <f>INDEX('All applic'!$H$7:$H$59080,W343)</f>
        <v>0.98599999999999999</v>
      </c>
      <c r="AE343" s="28">
        <f>INDEX('All applic'!$H$7:$H$59080,X343)</f>
        <v>0.56599999999999995</v>
      </c>
      <c r="AF343" s="28">
        <f>INDEX('All applic'!$H$7:$H$59080,Y343)</f>
        <v>1</v>
      </c>
      <c r="AG343" s="28">
        <f>INDEX('All applic'!$H$7:$H$59080,Z343)</f>
        <v>0.98599999999999999</v>
      </c>
      <c r="AH343" s="28"/>
      <c r="AI343" s="28">
        <f>INDEX('All applic'!$I$7:$I$59080,U343)</f>
        <v>1.0227272727272727</v>
      </c>
      <c r="AJ343" s="28">
        <f>INDEX('All applic'!$I$7:$I$59080,V343)</f>
        <v>1</v>
      </c>
      <c r="AK343" s="28">
        <f>INDEX('All applic'!$I$7:$I$59080,W343)</f>
        <v>1.0227272727272727</v>
      </c>
      <c r="AL343" s="28">
        <f>INDEX('All applic'!$I$7:$I$59080,X343)</f>
        <v>1</v>
      </c>
      <c r="AM343" s="28">
        <f>INDEX('All applic'!$I$7:$I$59080,Y343)</f>
        <v>1.0227272727272727</v>
      </c>
      <c r="AN343" s="28">
        <f>INDEX('All applic'!$I$7:$I$59080,Z343)</f>
        <v>1.0227272727272727</v>
      </c>
      <c r="AP343">
        <f>INDEX('All applic'!$J$7:$J$59080,U343)</f>
        <v>-3.1199999999999999E-2</v>
      </c>
      <c r="AQ343">
        <v>0</v>
      </c>
      <c r="AR343">
        <f>INDEX('All applic'!$J$7:$J$59080,W343)</f>
        <v>-3.1399999999999997E-2</v>
      </c>
      <c r="AS343">
        <v>0</v>
      </c>
      <c r="AT343">
        <v>0</v>
      </c>
      <c r="AU343">
        <v>0</v>
      </c>
    </row>
    <row r="344" spans="1:47" x14ac:dyDescent="0.25">
      <c r="A344" t="str">
        <f t="shared" si="46"/>
        <v>CFLSFm2011CZ02</v>
      </c>
      <c r="B344" t="str">
        <f t="shared" si="47"/>
        <v>CFLSDGSFmCZ022011</v>
      </c>
      <c r="C344" t="s">
        <v>118</v>
      </c>
      <c r="D344" t="s">
        <v>131</v>
      </c>
      <c r="E344" t="s">
        <v>1649</v>
      </c>
      <c r="F344" s="89" t="s">
        <v>62</v>
      </c>
      <c r="G344" t="s">
        <v>101</v>
      </c>
      <c r="H344" t="s">
        <v>1662</v>
      </c>
      <c r="I344" s="34">
        <f t="shared" si="42"/>
        <v>0</v>
      </c>
      <c r="J344" s="34">
        <f t="shared" si="43"/>
        <v>0</v>
      </c>
      <c r="K344" s="34">
        <f t="shared" si="44"/>
        <v>0</v>
      </c>
      <c r="M344" s="36">
        <f>VLOOKUP("HV_"&amp;$D344&amp;$E344&amp;VLOOKUP($F344,key!$L$3:$M$13,2,FALSE)&amp;$G344&amp;M$6,'HVAC wts'!$H$7:$R$13254,11,FALSE)</f>
        <v>0</v>
      </c>
      <c r="N344" s="36">
        <f>VLOOKUP("HV_"&amp;$D344&amp;$E344&amp;VLOOKUP($F344,key!$L$3:$M$13,2,FALSE)&amp;$G344&amp;N$6,'HVAC wts'!$H$7:$R$13254,11,FALSE)</f>
        <v>0</v>
      </c>
      <c r="O344" s="36">
        <f>VLOOKUP("HV_"&amp;$D344&amp;$E344&amp;VLOOKUP($F344,key!$L$3:$M$13,2,FALSE)&amp;$G344&amp;O$6,'HVAC wts'!$H$7:$R$13254,11,FALSE)</f>
        <v>0</v>
      </c>
      <c r="P344" s="36">
        <f>VLOOKUP("HV_"&amp;$D344&amp;$E344&amp;VLOOKUP($F344,key!$L$3:$M$13,2,FALSE)&amp;$G344&amp;P$6,'HVAC wts'!$H$7:$R$13254,11,FALSE)</f>
        <v>0</v>
      </c>
      <c r="Q344" s="36">
        <f>VLOOKUP("HV_"&amp;$D344&amp;$E344&amp;VLOOKUP($F344,key!$L$3:$M$13,2,FALSE)&amp;$G344&amp;Q$6,'HVAC wts'!$H$7:$R$13254,11,FALSE)</f>
        <v>0</v>
      </c>
      <c r="R344" s="36">
        <f>VLOOKUP("HV_"&amp;$D344&amp;$E344&amp;VLOOKUP($F344,key!$L$3:$M$13,2,FALSE)&amp;$G344&amp;R$6,'HVAC wts'!$H$7:$R$13254,11,FALSE)</f>
        <v>0</v>
      </c>
      <c r="S344" s="36">
        <f t="shared" si="45"/>
        <v>0</v>
      </c>
      <c r="U344">
        <f>MATCH($A344&amp;U$6,'All applic'!$A$7:$A$59080,0)</f>
        <v>325</v>
      </c>
      <c r="V344">
        <f>MATCH($A344&amp;V$6,'All applic'!$A$7:$A$59080,0)</f>
        <v>326</v>
      </c>
      <c r="W344">
        <f>MATCH($A344&amp;W$6,'All applic'!$A$7:$A$59080,0)</f>
        <v>328</v>
      </c>
      <c r="X344">
        <f>MATCH($A344&amp;X$6,'All applic'!$A$7:$A$59080,0)</f>
        <v>327</v>
      </c>
      <c r="Y344">
        <f>MATCH($A344&amp;Y$6,'All applic'!$A$7:$A$59080,0)</f>
        <v>325</v>
      </c>
      <c r="Z344">
        <f>MATCH($A344&amp;Z$6,'All applic'!$A$7:$A$59080,0)</f>
        <v>328</v>
      </c>
      <c r="AB344" s="28">
        <f>INDEX('All applic'!$H$7:$H$59080,U344)</f>
        <v>1.046</v>
      </c>
      <c r="AC344" s="28">
        <f>INDEX('All applic'!$H$7:$H$59080,V344)</f>
        <v>0.81799999999999995</v>
      </c>
      <c r="AD344" s="28">
        <f>INDEX('All applic'!$H$7:$H$59080,W344)</f>
        <v>0.98399999999999999</v>
      </c>
      <c r="AE344" s="28">
        <f>INDEX('All applic'!$H$7:$H$59080,X344)</f>
        <v>0.55200000000000005</v>
      </c>
      <c r="AF344" s="28">
        <f>INDEX('All applic'!$H$7:$H$59080,Y344)</f>
        <v>1.046</v>
      </c>
      <c r="AG344" s="28">
        <f>INDEX('All applic'!$H$7:$H$59080,Z344)</f>
        <v>0.98399999999999999</v>
      </c>
      <c r="AH344" s="28"/>
      <c r="AI344" s="28">
        <f>INDEX('All applic'!$I$7:$I$59080,U344)</f>
        <v>1.8048780487804876</v>
      </c>
      <c r="AJ344" s="28">
        <f>INDEX('All applic'!$I$7:$I$59080,V344)</f>
        <v>2</v>
      </c>
      <c r="AK344" s="28">
        <f>INDEX('All applic'!$I$7:$I$59080,W344)</f>
        <v>1</v>
      </c>
      <c r="AL344" s="28">
        <f>INDEX('All applic'!$I$7:$I$59080,X344)</f>
        <v>1</v>
      </c>
      <c r="AM344" s="28">
        <f>INDEX('All applic'!$I$7:$I$59080,Y344)</f>
        <v>1.8048780487804876</v>
      </c>
      <c r="AN344" s="28">
        <f>INDEX('All applic'!$I$7:$I$59080,Z344)</f>
        <v>1</v>
      </c>
      <c r="AP344">
        <f>INDEX('All applic'!$J$7:$J$59080,U344)</f>
        <v>-3.2199999999999999E-2</v>
      </c>
      <c r="AQ344">
        <v>0</v>
      </c>
      <c r="AR344">
        <f>INDEX('All applic'!$J$7:$J$59080,W344)</f>
        <v>-3.2199999999999999E-2</v>
      </c>
      <c r="AS344">
        <v>0</v>
      </c>
      <c r="AT344">
        <v>0</v>
      </c>
      <c r="AU344">
        <v>0</v>
      </c>
    </row>
    <row r="345" spans="1:47" x14ac:dyDescent="0.25">
      <c r="A345" t="str">
        <f t="shared" si="46"/>
        <v>CFLSFm2011CZ03</v>
      </c>
      <c r="B345" t="str">
        <f t="shared" si="47"/>
        <v>CFLSDGSFmCZ032011</v>
      </c>
      <c r="C345" t="s">
        <v>118</v>
      </c>
      <c r="D345" t="s">
        <v>131</v>
      </c>
      <c r="E345" t="s">
        <v>1649</v>
      </c>
      <c r="F345" s="89" t="s">
        <v>62</v>
      </c>
      <c r="G345" t="s">
        <v>102</v>
      </c>
      <c r="H345" t="s">
        <v>1662</v>
      </c>
      <c r="I345" s="34">
        <f t="shared" si="42"/>
        <v>0</v>
      </c>
      <c r="J345" s="34">
        <f t="shared" si="43"/>
        <v>0</v>
      </c>
      <c r="K345" s="34">
        <f t="shared" si="44"/>
        <v>0</v>
      </c>
      <c r="M345" s="36">
        <f>VLOOKUP("HV_"&amp;$D345&amp;$E345&amp;VLOOKUP($F345,key!$L$3:$M$13,2,FALSE)&amp;$G345&amp;M$6,'HVAC wts'!$H$7:$R$13254,11,FALSE)</f>
        <v>0</v>
      </c>
      <c r="N345" s="36">
        <f>VLOOKUP("HV_"&amp;$D345&amp;$E345&amp;VLOOKUP($F345,key!$L$3:$M$13,2,FALSE)&amp;$G345&amp;N$6,'HVAC wts'!$H$7:$R$13254,11,FALSE)</f>
        <v>0</v>
      </c>
      <c r="O345" s="36">
        <f>VLOOKUP("HV_"&amp;$D345&amp;$E345&amp;VLOOKUP($F345,key!$L$3:$M$13,2,FALSE)&amp;$G345&amp;O$6,'HVAC wts'!$H$7:$R$13254,11,FALSE)</f>
        <v>0</v>
      </c>
      <c r="P345" s="36">
        <f>VLOOKUP("HV_"&amp;$D345&amp;$E345&amp;VLOOKUP($F345,key!$L$3:$M$13,2,FALSE)&amp;$G345&amp;P$6,'HVAC wts'!$H$7:$R$13254,11,FALSE)</f>
        <v>0</v>
      </c>
      <c r="Q345" s="36">
        <f>VLOOKUP("HV_"&amp;$D345&amp;$E345&amp;VLOOKUP($F345,key!$L$3:$M$13,2,FALSE)&amp;$G345&amp;Q$6,'HVAC wts'!$H$7:$R$13254,11,FALSE)</f>
        <v>0</v>
      </c>
      <c r="R345" s="36">
        <f>VLOOKUP("HV_"&amp;$D345&amp;$E345&amp;VLOOKUP($F345,key!$L$3:$M$13,2,FALSE)&amp;$G345&amp;R$6,'HVAC wts'!$H$7:$R$13254,11,FALSE)</f>
        <v>0</v>
      </c>
      <c r="S345" s="36">
        <f t="shared" si="45"/>
        <v>0</v>
      </c>
      <c r="U345">
        <f>MATCH($A345&amp;U$6,'All applic'!$A$7:$A$59080,0)</f>
        <v>329</v>
      </c>
      <c r="V345">
        <f>MATCH($A345&amp;V$6,'All applic'!$A$7:$A$59080,0)</f>
        <v>330</v>
      </c>
      <c r="W345">
        <f>MATCH($A345&amp;W$6,'All applic'!$A$7:$A$59080,0)</f>
        <v>332</v>
      </c>
      <c r="X345">
        <f>MATCH($A345&amp;X$6,'All applic'!$A$7:$A$59080,0)</f>
        <v>331</v>
      </c>
      <c r="Y345">
        <f>MATCH($A345&amp;Y$6,'All applic'!$A$7:$A$59080,0)</f>
        <v>329</v>
      </c>
      <c r="Z345">
        <f>MATCH($A345&amp;Z$6,'All applic'!$A$7:$A$59080,0)</f>
        <v>332</v>
      </c>
      <c r="AB345" s="28">
        <f>INDEX('All applic'!$H$7:$H$59080,U345)</f>
        <v>1.008</v>
      </c>
      <c r="AC345" s="28">
        <f>INDEX('All applic'!$H$7:$H$59080,V345)</f>
        <v>0.82799999999999996</v>
      </c>
      <c r="AD345" s="28">
        <f>INDEX('All applic'!$H$7:$H$59080,W345)</f>
        <v>0.98599999999999999</v>
      </c>
      <c r="AE345" s="28">
        <f>INDEX('All applic'!$H$7:$H$59080,X345)</f>
        <v>0.61199999999999999</v>
      </c>
      <c r="AF345" s="28">
        <f>INDEX('All applic'!$H$7:$H$59080,Y345)</f>
        <v>1.008</v>
      </c>
      <c r="AG345" s="28">
        <f>INDEX('All applic'!$H$7:$H$59080,Z345)</f>
        <v>0.98599999999999999</v>
      </c>
      <c r="AH345" s="28"/>
      <c r="AI345" s="28">
        <f>INDEX('All applic'!$I$7:$I$59080,U345)</f>
        <v>1.925</v>
      </c>
      <c r="AJ345" s="28">
        <f>INDEX('All applic'!$I$7:$I$59080,V345)</f>
        <v>1.9</v>
      </c>
      <c r="AK345" s="28">
        <f>INDEX('All applic'!$I$7:$I$59080,W345)</f>
        <v>1</v>
      </c>
      <c r="AL345" s="28">
        <f>INDEX('All applic'!$I$7:$I$59080,X345)</f>
        <v>1.0249999999999999</v>
      </c>
      <c r="AM345" s="28">
        <f>INDEX('All applic'!$I$7:$I$59080,Y345)</f>
        <v>1.925</v>
      </c>
      <c r="AN345" s="28">
        <f>INDEX('All applic'!$I$7:$I$59080,Z345)</f>
        <v>1</v>
      </c>
      <c r="AP345">
        <f>INDEX('All applic'!$J$7:$J$59080,U345)</f>
        <v>-2.92E-2</v>
      </c>
      <c r="AQ345">
        <v>0</v>
      </c>
      <c r="AR345">
        <f>INDEX('All applic'!$J$7:$J$59080,W345)</f>
        <v>-2.9399999999999999E-2</v>
      </c>
      <c r="AS345">
        <v>0</v>
      </c>
      <c r="AT345">
        <v>0</v>
      </c>
      <c r="AU345">
        <v>0</v>
      </c>
    </row>
    <row r="346" spans="1:47" x14ac:dyDescent="0.25">
      <c r="A346" t="str">
        <f t="shared" si="46"/>
        <v>CFLSFm2011CZ04</v>
      </c>
      <c r="B346" t="str">
        <f t="shared" si="47"/>
        <v>CFLSDGSFmCZ042011</v>
      </c>
      <c r="C346" t="s">
        <v>118</v>
      </c>
      <c r="D346" t="s">
        <v>131</v>
      </c>
      <c r="E346" t="s">
        <v>1649</v>
      </c>
      <c r="F346" s="89" t="s">
        <v>62</v>
      </c>
      <c r="G346" t="s">
        <v>103</v>
      </c>
      <c r="H346" t="s">
        <v>1662</v>
      </c>
      <c r="I346" s="34">
        <f t="shared" si="42"/>
        <v>0</v>
      </c>
      <c r="J346" s="34">
        <f t="shared" si="43"/>
        <v>0</v>
      </c>
      <c r="K346" s="34">
        <f t="shared" si="44"/>
        <v>0</v>
      </c>
      <c r="M346" s="36">
        <f>VLOOKUP("HV_"&amp;$D346&amp;$E346&amp;VLOOKUP($F346,key!$L$3:$M$13,2,FALSE)&amp;$G346&amp;M$6,'HVAC wts'!$H$7:$R$13254,11,FALSE)</f>
        <v>0</v>
      </c>
      <c r="N346" s="36">
        <f>VLOOKUP("HV_"&amp;$D346&amp;$E346&amp;VLOOKUP($F346,key!$L$3:$M$13,2,FALSE)&amp;$G346&amp;N$6,'HVAC wts'!$H$7:$R$13254,11,FALSE)</f>
        <v>0</v>
      </c>
      <c r="O346" s="36">
        <f>VLOOKUP("HV_"&amp;$D346&amp;$E346&amp;VLOOKUP($F346,key!$L$3:$M$13,2,FALSE)&amp;$G346&amp;O$6,'HVAC wts'!$H$7:$R$13254,11,FALSE)</f>
        <v>0</v>
      </c>
      <c r="P346" s="36">
        <f>VLOOKUP("HV_"&amp;$D346&amp;$E346&amp;VLOOKUP($F346,key!$L$3:$M$13,2,FALSE)&amp;$G346&amp;P$6,'HVAC wts'!$H$7:$R$13254,11,FALSE)</f>
        <v>0</v>
      </c>
      <c r="Q346" s="36">
        <f>VLOOKUP("HV_"&amp;$D346&amp;$E346&amp;VLOOKUP($F346,key!$L$3:$M$13,2,FALSE)&amp;$G346&amp;Q$6,'HVAC wts'!$H$7:$R$13254,11,FALSE)</f>
        <v>0</v>
      </c>
      <c r="R346" s="36">
        <f>VLOOKUP("HV_"&amp;$D346&amp;$E346&amp;VLOOKUP($F346,key!$L$3:$M$13,2,FALSE)&amp;$G346&amp;R$6,'HVAC wts'!$H$7:$R$13254,11,FALSE)</f>
        <v>0</v>
      </c>
      <c r="S346" s="36">
        <f t="shared" si="45"/>
        <v>0</v>
      </c>
      <c r="U346">
        <f>MATCH($A346&amp;U$6,'All applic'!$A$7:$A$59080,0)</f>
        <v>333</v>
      </c>
      <c r="V346">
        <f>MATCH($A346&amp;V$6,'All applic'!$A$7:$A$59080,0)</f>
        <v>334</v>
      </c>
      <c r="W346">
        <f>MATCH($A346&amp;W$6,'All applic'!$A$7:$A$59080,0)</f>
        <v>336</v>
      </c>
      <c r="X346">
        <f>MATCH($A346&amp;X$6,'All applic'!$A$7:$A$59080,0)</f>
        <v>335</v>
      </c>
      <c r="Y346">
        <f>MATCH($A346&amp;Y$6,'All applic'!$A$7:$A$59080,0)</f>
        <v>333</v>
      </c>
      <c r="Z346">
        <f>MATCH($A346&amp;Z$6,'All applic'!$A$7:$A$59080,0)</f>
        <v>336</v>
      </c>
      <c r="AB346" s="28">
        <f>INDEX('All applic'!$H$7:$H$59080,U346)</f>
        <v>1.0760000000000001</v>
      </c>
      <c r="AC346" s="28">
        <f>INDEX('All applic'!$H$7:$H$59080,V346)</f>
        <v>0.86599999999999999</v>
      </c>
      <c r="AD346" s="28">
        <f>INDEX('All applic'!$H$7:$H$59080,W346)</f>
        <v>0.98799999999999999</v>
      </c>
      <c r="AE346" s="28">
        <f>INDEX('All applic'!$H$7:$H$59080,X346)</f>
        <v>0.63</v>
      </c>
      <c r="AF346" s="28">
        <f>INDEX('All applic'!$H$7:$H$59080,Y346)</f>
        <v>1.0760000000000001</v>
      </c>
      <c r="AG346" s="28">
        <f>INDEX('All applic'!$H$7:$H$59080,Z346)</f>
        <v>0.98799999999999999</v>
      </c>
      <c r="AH346" s="28"/>
      <c r="AI346" s="28">
        <f>INDEX('All applic'!$I$7:$I$59080,U346)</f>
        <v>1.9318181818181821</v>
      </c>
      <c r="AJ346" s="28">
        <f>INDEX('All applic'!$I$7:$I$59080,V346)</f>
        <v>1.8409090909090911</v>
      </c>
      <c r="AK346" s="28">
        <f>INDEX('All applic'!$I$7:$I$59080,W346)</f>
        <v>1.0227272727272727</v>
      </c>
      <c r="AL346" s="28">
        <f>INDEX('All applic'!$I$7:$I$59080,X346)</f>
        <v>1</v>
      </c>
      <c r="AM346" s="28">
        <f>INDEX('All applic'!$I$7:$I$59080,Y346)</f>
        <v>1.9318181818181821</v>
      </c>
      <c r="AN346" s="28">
        <f>INDEX('All applic'!$I$7:$I$59080,Z346)</f>
        <v>1.0227272727272727</v>
      </c>
      <c r="AP346">
        <f>INDEX('All applic'!$J$7:$J$59080,U346)</f>
        <v>-2.6800000000000001E-2</v>
      </c>
      <c r="AQ346">
        <v>0</v>
      </c>
      <c r="AR346">
        <f>INDEX('All applic'!$J$7:$J$59080,W346)</f>
        <v>-2.6800000000000001E-2</v>
      </c>
      <c r="AS346">
        <v>0</v>
      </c>
      <c r="AT346">
        <v>0</v>
      </c>
      <c r="AU346">
        <v>0</v>
      </c>
    </row>
    <row r="347" spans="1:47" x14ac:dyDescent="0.25">
      <c r="A347" t="str">
        <f t="shared" si="46"/>
        <v>CFLSFm2011CZ05</v>
      </c>
      <c r="B347" t="str">
        <f t="shared" si="47"/>
        <v>CFLSDGSFmCZ052011</v>
      </c>
      <c r="C347" t="s">
        <v>118</v>
      </c>
      <c r="D347" t="s">
        <v>131</v>
      </c>
      <c r="E347" t="s">
        <v>1649</v>
      </c>
      <c r="F347" s="89" t="s">
        <v>62</v>
      </c>
      <c r="G347" t="s">
        <v>104</v>
      </c>
      <c r="H347" t="s">
        <v>1662</v>
      </c>
      <c r="I347" s="34">
        <f t="shared" si="42"/>
        <v>0</v>
      </c>
      <c r="J347" s="34">
        <f t="shared" si="43"/>
        <v>0</v>
      </c>
      <c r="K347" s="34">
        <f t="shared" si="44"/>
        <v>0</v>
      </c>
      <c r="M347" s="36">
        <f>VLOOKUP("HV_"&amp;$D347&amp;$E347&amp;VLOOKUP($F347,key!$L$3:$M$13,2,FALSE)&amp;$G347&amp;M$6,'HVAC wts'!$H$7:$R$13254,11,FALSE)</f>
        <v>0</v>
      </c>
      <c r="N347" s="36">
        <f>VLOOKUP("HV_"&amp;$D347&amp;$E347&amp;VLOOKUP($F347,key!$L$3:$M$13,2,FALSE)&amp;$G347&amp;N$6,'HVAC wts'!$H$7:$R$13254,11,FALSE)</f>
        <v>0</v>
      </c>
      <c r="O347" s="36">
        <f>VLOOKUP("HV_"&amp;$D347&amp;$E347&amp;VLOOKUP($F347,key!$L$3:$M$13,2,FALSE)&amp;$G347&amp;O$6,'HVAC wts'!$H$7:$R$13254,11,FALSE)</f>
        <v>0</v>
      </c>
      <c r="P347" s="36">
        <f>VLOOKUP("HV_"&amp;$D347&amp;$E347&amp;VLOOKUP($F347,key!$L$3:$M$13,2,FALSE)&amp;$G347&amp;P$6,'HVAC wts'!$H$7:$R$13254,11,FALSE)</f>
        <v>0</v>
      </c>
      <c r="Q347" s="36">
        <f>VLOOKUP("HV_"&amp;$D347&amp;$E347&amp;VLOOKUP($F347,key!$L$3:$M$13,2,FALSE)&amp;$G347&amp;Q$6,'HVAC wts'!$H$7:$R$13254,11,FALSE)</f>
        <v>0</v>
      </c>
      <c r="R347" s="36">
        <f>VLOOKUP("HV_"&amp;$D347&amp;$E347&amp;VLOOKUP($F347,key!$L$3:$M$13,2,FALSE)&amp;$G347&amp;R$6,'HVAC wts'!$H$7:$R$13254,11,FALSE)</f>
        <v>0</v>
      </c>
      <c r="S347" s="36">
        <f t="shared" si="45"/>
        <v>0</v>
      </c>
      <c r="U347">
        <f>MATCH($A347&amp;U$6,'All applic'!$A$7:$A$59080,0)</f>
        <v>337</v>
      </c>
      <c r="V347">
        <f>MATCH($A347&amp;V$6,'All applic'!$A$7:$A$59080,0)</f>
        <v>338</v>
      </c>
      <c r="W347">
        <f>MATCH($A347&amp;W$6,'All applic'!$A$7:$A$59080,0)</f>
        <v>340</v>
      </c>
      <c r="X347">
        <f>MATCH($A347&amp;X$6,'All applic'!$A$7:$A$59080,0)</f>
        <v>339</v>
      </c>
      <c r="Y347">
        <f>MATCH($A347&amp;Y$6,'All applic'!$A$7:$A$59080,0)</f>
        <v>337</v>
      </c>
      <c r="Z347">
        <f>MATCH($A347&amp;Z$6,'All applic'!$A$7:$A$59080,0)</f>
        <v>340</v>
      </c>
      <c r="AB347" s="28">
        <f>INDEX('All applic'!$H$7:$H$59080,U347)</f>
        <v>1</v>
      </c>
      <c r="AC347" s="28">
        <f>INDEX('All applic'!$H$7:$H$59080,V347)</f>
        <v>0.72599999999999998</v>
      </c>
      <c r="AD347" s="28">
        <f>INDEX('All applic'!$H$7:$H$59080,W347)</f>
        <v>0.98</v>
      </c>
      <c r="AE347" s="28">
        <f>INDEX('All applic'!$H$7:$H$59080,X347)</f>
        <v>0.44600000000000001</v>
      </c>
      <c r="AF347" s="28">
        <f>INDEX('All applic'!$H$7:$H$59080,Y347)</f>
        <v>1</v>
      </c>
      <c r="AG347" s="28">
        <f>INDEX('All applic'!$H$7:$H$59080,Z347)</f>
        <v>0.98</v>
      </c>
      <c r="AH347" s="28"/>
      <c r="AI347" s="28">
        <f>INDEX('All applic'!$I$7:$I$59080,U347)</f>
        <v>1.8863636363636365</v>
      </c>
      <c r="AJ347" s="28">
        <f>INDEX('All applic'!$I$7:$I$59080,V347)</f>
        <v>1.9545454545454546</v>
      </c>
      <c r="AK347" s="28">
        <f>INDEX('All applic'!$I$7:$I$59080,W347)</f>
        <v>1.0227272727272727</v>
      </c>
      <c r="AL347" s="28">
        <f>INDEX('All applic'!$I$7:$I$59080,X347)</f>
        <v>1</v>
      </c>
      <c r="AM347" s="28">
        <f>INDEX('All applic'!$I$7:$I$59080,Y347)</f>
        <v>1.8863636363636365</v>
      </c>
      <c r="AN347" s="28">
        <f>INDEX('All applic'!$I$7:$I$59080,Z347)</f>
        <v>1.0227272727272727</v>
      </c>
      <c r="AP347">
        <f>INDEX('All applic'!$J$7:$J$59080,U347)</f>
        <v>-3.4130000000000001E-2</v>
      </c>
      <c r="AQ347">
        <v>0</v>
      </c>
      <c r="AR347">
        <f>INDEX('All applic'!$J$7:$J$59080,W347)</f>
        <v>-3.4130000000000001E-2</v>
      </c>
      <c r="AS347">
        <v>0</v>
      </c>
      <c r="AT347">
        <v>0</v>
      </c>
      <c r="AU347">
        <v>0</v>
      </c>
    </row>
    <row r="348" spans="1:47" x14ac:dyDescent="0.25">
      <c r="A348" t="str">
        <f t="shared" si="46"/>
        <v>CFLSFm2011CZ06</v>
      </c>
      <c r="B348" t="str">
        <f t="shared" si="47"/>
        <v>CFLSDGSFmCZ062011</v>
      </c>
      <c r="C348" t="s">
        <v>118</v>
      </c>
      <c r="D348" t="s">
        <v>131</v>
      </c>
      <c r="E348" t="s">
        <v>1649</v>
      </c>
      <c r="F348" s="89" t="s">
        <v>62</v>
      </c>
      <c r="G348" t="s">
        <v>105</v>
      </c>
      <c r="H348" t="s">
        <v>1662</v>
      </c>
      <c r="I348" s="34">
        <f t="shared" si="42"/>
        <v>1.0210941190963521</v>
      </c>
      <c r="J348" s="34">
        <f t="shared" si="43"/>
        <v>1.4222789782037557</v>
      </c>
      <c r="K348" s="34">
        <f t="shared" si="44"/>
        <v>-2.2145454545454545E-2</v>
      </c>
      <c r="M348" s="36">
        <f>VLOOKUP("HV_"&amp;$D348&amp;$E348&amp;VLOOKUP($F348,key!$L$3:$M$13,2,FALSE)&amp;$G348&amp;M$6,'HVAC wts'!$H$7:$R$13254,11,FALSE)</f>
        <v>2681.8968</v>
      </c>
      <c r="N348" s="36">
        <f>VLOOKUP("HV_"&amp;$D348&amp;$E348&amp;VLOOKUP($F348,key!$L$3:$M$13,2,FALSE)&amp;$G348&amp;N$6,'HVAC wts'!$H$7:$R$13254,11,FALSE)</f>
        <v>154.13200000000001</v>
      </c>
      <c r="O348" s="36">
        <f>VLOOKUP("HV_"&amp;$D348&amp;$E348&amp;VLOOKUP($F348,key!$L$3:$M$13,2,FALSE)&amp;$G348&amp;O$6,'HVAC wts'!$H$7:$R$13254,11,FALSE)</f>
        <v>1993.4658000000002</v>
      </c>
      <c r="P348" s="36">
        <f>VLOOKUP("HV_"&amp;$D348&amp;$E348&amp;VLOOKUP($F348,key!$L$3:$M$13,2,FALSE)&amp;$G348&amp;P$6,'HVAC wts'!$H$7:$R$13254,11,FALSE)</f>
        <v>114.56700000000001</v>
      </c>
      <c r="Q348" s="36">
        <f>VLOOKUP("HV_"&amp;$D348&amp;$E348&amp;VLOOKUP($F348,key!$L$3:$M$13,2,FALSE)&amp;$G348&amp;Q$6,'HVAC wts'!$H$7:$R$13254,11,FALSE)</f>
        <v>215.78480000000002</v>
      </c>
      <c r="R348" s="36">
        <f>VLOOKUP("HV_"&amp;$D348&amp;$E348&amp;VLOOKUP($F348,key!$L$3:$M$13,2,FALSE)&amp;$G348&amp;R$6,'HVAC wts'!$H$7:$R$13254,11,FALSE)</f>
        <v>160.39380000000003</v>
      </c>
      <c r="S348" s="36">
        <f t="shared" si="45"/>
        <v>5320.2402000000002</v>
      </c>
      <c r="U348">
        <f>MATCH($A348&amp;U$6,'All applic'!$A$7:$A$59080,0)</f>
        <v>341</v>
      </c>
      <c r="V348">
        <f>MATCH($A348&amp;V$6,'All applic'!$A$7:$A$59080,0)</f>
        <v>342</v>
      </c>
      <c r="W348">
        <f>MATCH($A348&amp;W$6,'All applic'!$A$7:$A$59080,0)</f>
        <v>344</v>
      </c>
      <c r="X348">
        <f>MATCH($A348&amp;X$6,'All applic'!$A$7:$A$59080,0)</f>
        <v>343</v>
      </c>
      <c r="Y348">
        <f>MATCH($A348&amp;Y$6,'All applic'!$A$7:$A$59080,0)</f>
        <v>341</v>
      </c>
      <c r="Z348">
        <f>MATCH($A348&amp;Z$6,'All applic'!$A$7:$A$59080,0)</f>
        <v>344</v>
      </c>
      <c r="AB348" s="28">
        <f>INDEX('All applic'!$H$7:$H$59080,U348)</f>
        <v>1.0640000000000001</v>
      </c>
      <c r="AC348" s="28">
        <f>INDEX('All applic'!$H$7:$H$59080,V348)</f>
        <v>0.90400000000000003</v>
      </c>
      <c r="AD348" s="28">
        <f>INDEX('All applic'!$H$7:$H$59080,W348)</f>
        <v>0.99</v>
      </c>
      <c r="AE348" s="28">
        <f>INDEX('All applic'!$H$7:$H$59080,X348)</f>
        <v>0.67800000000000005</v>
      </c>
      <c r="AF348" s="28">
        <f>INDEX('All applic'!$H$7:$H$59080,Y348)</f>
        <v>1.0640000000000001</v>
      </c>
      <c r="AG348" s="28">
        <f>INDEX('All applic'!$H$7:$H$59080,Z348)</f>
        <v>0.99</v>
      </c>
      <c r="AH348" s="28"/>
      <c r="AI348" s="28">
        <f>INDEX('All applic'!$I$7:$I$59080,U348)</f>
        <v>1.7272727272727273</v>
      </c>
      <c r="AJ348" s="28">
        <f>INDEX('All applic'!$I$7:$I$59080,V348)</f>
        <v>1.8863636363636365</v>
      </c>
      <c r="AK348" s="28">
        <f>INDEX('All applic'!$I$7:$I$59080,W348)</f>
        <v>1</v>
      </c>
      <c r="AL348" s="28">
        <f>INDEX('All applic'!$I$7:$I$59080,X348)</f>
        <v>1.0227272727272727</v>
      </c>
      <c r="AM348" s="28">
        <f>INDEX('All applic'!$I$7:$I$59080,Y348)</f>
        <v>1.7272727272727273</v>
      </c>
      <c r="AN348" s="28">
        <f>INDEX('All applic'!$I$7:$I$59080,Z348)</f>
        <v>1</v>
      </c>
      <c r="AP348">
        <f>INDEX('All applic'!$J$7:$J$59080,U348)</f>
        <v>-2.52E-2</v>
      </c>
      <c r="AQ348">
        <v>0</v>
      </c>
      <c r="AR348">
        <f>INDEX('All applic'!$J$7:$J$59080,W348)</f>
        <v>-2.52E-2</v>
      </c>
      <c r="AS348">
        <v>0</v>
      </c>
      <c r="AT348">
        <v>0</v>
      </c>
      <c r="AU348">
        <v>0</v>
      </c>
    </row>
    <row r="349" spans="1:47" x14ac:dyDescent="0.25">
      <c r="A349" t="str">
        <f t="shared" si="46"/>
        <v>CFLSFm2011CZ07</v>
      </c>
      <c r="B349" t="str">
        <f t="shared" si="47"/>
        <v>CFLSDGSFmCZ072011</v>
      </c>
      <c r="C349" t="s">
        <v>118</v>
      </c>
      <c r="D349" t="s">
        <v>131</v>
      </c>
      <c r="E349" t="s">
        <v>1649</v>
      </c>
      <c r="F349" s="89" t="s">
        <v>62</v>
      </c>
      <c r="G349" t="s">
        <v>106</v>
      </c>
      <c r="H349" t="s">
        <v>1662</v>
      </c>
      <c r="I349" s="34">
        <f t="shared" si="42"/>
        <v>1.0363330943209514</v>
      </c>
      <c r="J349" s="34">
        <f t="shared" si="43"/>
        <v>1.1245840370291367</v>
      </c>
      <c r="K349" s="34">
        <f t="shared" si="44"/>
        <v>-1.4939401188241287E-2</v>
      </c>
      <c r="M349" s="36">
        <f>VLOOKUP("HV_"&amp;$D349&amp;$E349&amp;VLOOKUP($F349,key!$L$3:$M$13,2,FALSE)&amp;$G349&amp;M$6,'HVAC wts'!$H$7:$R$13254,11,FALSE)</f>
        <v>4352.9579999999996</v>
      </c>
      <c r="N349" s="36">
        <f>VLOOKUP("HV_"&amp;$D349&amp;$E349&amp;VLOOKUP($F349,key!$L$3:$M$13,2,FALSE)&amp;$G349&amp;N$6,'HVAC wts'!$H$7:$R$13254,11,FALSE)</f>
        <v>250.17</v>
      </c>
      <c r="O349" s="36">
        <f>VLOOKUP("HV_"&amp;$D349&amp;$E349&amp;VLOOKUP($F349,key!$L$3:$M$13,2,FALSE)&amp;$G349&amp;O$6,'HVAC wts'!$H$7:$R$13254,11,FALSE)</f>
        <v>6531.6815999999999</v>
      </c>
      <c r="P349" s="36">
        <f>VLOOKUP("HV_"&amp;$D349&amp;$E349&amp;VLOOKUP($F349,key!$L$3:$M$13,2,FALSE)&amp;$G349&amp;P$6,'HVAC wts'!$H$7:$R$13254,11,FALSE)</f>
        <v>375.38400000000001</v>
      </c>
      <c r="Q349" s="36">
        <f>VLOOKUP("HV_"&amp;$D349&amp;$E349&amp;VLOOKUP($F349,key!$L$3:$M$13,2,FALSE)&amp;$G349&amp;Q$6,'HVAC wts'!$H$7:$R$13254,11,FALSE)</f>
        <v>350.238</v>
      </c>
      <c r="R349" s="36">
        <f>VLOOKUP("HV_"&amp;$D349&amp;$E349&amp;VLOOKUP($F349,key!$L$3:$M$13,2,FALSE)&amp;$G349&amp;R$6,'HVAC wts'!$H$7:$R$13254,11,FALSE)</f>
        <v>525.53760000000011</v>
      </c>
      <c r="S349" s="36">
        <f t="shared" si="45"/>
        <v>12385.9692</v>
      </c>
      <c r="U349">
        <f>MATCH($A349&amp;U$6,'All applic'!$A$7:$A$59080,0)</f>
        <v>345</v>
      </c>
      <c r="V349">
        <f>MATCH($A349&amp;V$6,'All applic'!$A$7:$A$59080,0)</f>
        <v>346</v>
      </c>
      <c r="W349">
        <f>MATCH($A349&amp;W$6,'All applic'!$A$7:$A$59080,0)</f>
        <v>348</v>
      </c>
      <c r="X349">
        <f>MATCH($A349&amp;X$6,'All applic'!$A$7:$A$59080,0)</f>
        <v>347</v>
      </c>
      <c r="Y349">
        <f>MATCH($A349&amp;Y$6,'All applic'!$A$7:$A$59080,0)</f>
        <v>345</v>
      </c>
      <c r="Z349">
        <f>MATCH($A349&amp;Z$6,'All applic'!$A$7:$A$59080,0)</f>
        <v>348</v>
      </c>
      <c r="AB349" s="28">
        <f>INDEX('All applic'!$H$7:$H$59080,U349)</f>
        <v>1.1160000000000001</v>
      </c>
      <c r="AC349" s="28">
        <f>INDEX('All applic'!$H$7:$H$59080,V349)</f>
        <v>1.028</v>
      </c>
      <c r="AD349" s="28">
        <f>INDEX('All applic'!$H$7:$H$59080,W349)</f>
        <v>0.996</v>
      </c>
      <c r="AE349" s="28">
        <f>INDEX('All applic'!$H$7:$H$59080,X349)</f>
        <v>0.80200000000000005</v>
      </c>
      <c r="AF349" s="28">
        <f>INDEX('All applic'!$H$7:$H$59080,Y349)</f>
        <v>1.1160000000000001</v>
      </c>
      <c r="AG349" s="28">
        <f>INDEX('All applic'!$H$7:$H$59080,Z349)</f>
        <v>0.996</v>
      </c>
      <c r="AH349" s="28"/>
      <c r="AI349" s="28">
        <f>INDEX('All applic'!$I$7:$I$59080,U349)</f>
        <v>1.2954545454545456</v>
      </c>
      <c r="AJ349" s="28">
        <f>INDEX('All applic'!$I$7:$I$59080,V349)</f>
        <v>1.6136363636363635</v>
      </c>
      <c r="AK349" s="28">
        <f>INDEX('All applic'!$I$7:$I$59080,W349)</f>
        <v>1</v>
      </c>
      <c r="AL349" s="28">
        <f>INDEX('All applic'!$I$7:$I$59080,X349)</f>
        <v>1</v>
      </c>
      <c r="AM349" s="28">
        <f>INDEX('All applic'!$I$7:$I$59080,Y349)</f>
        <v>1.2954545454545456</v>
      </c>
      <c r="AN349" s="28">
        <f>INDEX('All applic'!$I$7:$I$59080,Z349)</f>
        <v>1</v>
      </c>
      <c r="AP349">
        <f>INDEX('All applic'!$J$7:$J$59080,U349)</f>
        <v>-1.694E-2</v>
      </c>
      <c r="AQ349">
        <v>0</v>
      </c>
      <c r="AR349">
        <f>INDEX('All applic'!$J$7:$J$59080,W349)</f>
        <v>-1.704E-2</v>
      </c>
      <c r="AS349">
        <v>0</v>
      </c>
      <c r="AT349">
        <v>0</v>
      </c>
      <c r="AU349">
        <v>0</v>
      </c>
    </row>
    <row r="350" spans="1:47" x14ac:dyDescent="0.25">
      <c r="A350" t="str">
        <f t="shared" si="46"/>
        <v>CFLSFm2011CZ08</v>
      </c>
      <c r="B350" t="str">
        <f t="shared" si="47"/>
        <v>CFLSDGSFmCZ082011</v>
      </c>
      <c r="C350" t="s">
        <v>118</v>
      </c>
      <c r="D350" t="s">
        <v>131</v>
      </c>
      <c r="E350" t="s">
        <v>1649</v>
      </c>
      <c r="F350" s="89" t="s">
        <v>62</v>
      </c>
      <c r="G350" t="s">
        <v>107</v>
      </c>
      <c r="H350" t="s">
        <v>1662</v>
      </c>
      <c r="I350" s="34">
        <f t="shared" si="42"/>
        <v>1.1495555555555557</v>
      </c>
      <c r="J350" s="34">
        <f t="shared" si="43"/>
        <v>1.4671717171717173</v>
      </c>
      <c r="K350" s="34">
        <f t="shared" si="44"/>
        <v>-1.5009696969696971E-2</v>
      </c>
      <c r="M350" s="36">
        <f>VLOOKUP("HV_"&amp;$D350&amp;$E350&amp;VLOOKUP($F350,key!$L$3:$M$13,2,FALSE)&amp;$G350&amp;M$6,'HVAC wts'!$H$7:$R$13254,11,FALSE)</f>
        <v>277.16460000000001</v>
      </c>
      <c r="N350" s="36">
        <f>VLOOKUP("HV_"&amp;$D350&amp;$E350&amp;VLOOKUP($F350,key!$L$3:$M$13,2,FALSE)&amp;$G350&amp;N$6,'HVAC wts'!$H$7:$R$13254,11,FALSE)</f>
        <v>15.929</v>
      </c>
      <c r="O350" s="36">
        <f>VLOOKUP("HV_"&amp;$D350&amp;$E350&amp;VLOOKUP($F350,key!$L$3:$M$13,2,FALSE)&amp;$G350&amp;O$6,'HVAC wts'!$H$7:$R$13254,11,FALSE)</f>
        <v>0</v>
      </c>
      <c r="P350" s="36">
        <f>VLOOKUP("HV_"&amp;$D350&amp;$E350&amp;VLOOKUP($F350,key!$L$3:$M$13,2,FALSE)&amp;$G350&amp;P$6,'HVAC wts'!$H$7:$R$13254,11,FALSE)</f>
        <v>0</v>
      </c>
      <c r="Q350" s="36">
        <f>VLOOKUP("HV_"&amp;$D350&amp;$E350&amp;VLOOKUP($F350,key!$L$3:$M$13,2,FALSE)&amp;$G350&amp;Q$6,'HVAC wts'!$H$7:$R$13254,11,FALSE)</f>
        <v>22.300599999999999</v>
      </c>
      <c r="R350" s="36">
        <f>VLOOKUP("HV_"&amp;$D350&amp;$E350&amp;VLOOKUP($F350,key!$L$3:$M$13,2,FALSE)&amp;$G350&amp;R$6,'HVAC wts'!$H$7:$R$13254,11,FALSE)</f>
        <v>0</v>
      </c>
      <c r="S350" s="36">
        <f t="shared" si="45"/>
        <v>315.39419999999996</v>
      </c>
      <c r="U350">
        <f>MATCH($A350&amp;U$6,'All applic'!$A$7:$A$59080,0)</f>
        <v>349</v>
      </c>
      <c r="V350">
        <f>MATCH($A350&amp;V$6,'All applic'!$A$7:$A$59080,0)</f>
        <v>350</v>
      </c>
      <c r="W350">
        <f>MATCH($A350&amp;W$6,'All applic'!$A$7:$A$59080,0)</f>
        <v>352</v>
      </c>
      <c r="X350">
        <f>MATCH($A350&amp;X$6,'All applic'!$A$7:$A$59080,0)</f>
        <v>351</v>
      </c>
      <c r="Y350">
        <f>MATCH($A350&amp;Y$6,'All applic'!$A$7:$A$59080,0)</f>
        <v>349</v>
      </c>
      <c r="Z350">
        <f>MATCH($A350&amp;Z$6,'All applic'!$A$7:$A$59080,0)</f>
        <v>352</v>
      </c>
      <c r="AB350" s="28">
        <f>INDEX('All applic'!$H$7:$H$59080,U350)</f>
        <v>1.1539999999999999</v>
      </c>
      <c r="AC350" s="28">
        <f>INDEX('All applic'!$H$7:$H$59080,V350)</f>
        <v>1.0660000000000001</v>
      </c>
      <c r="AD350" s="28">
        <f>INDEX('All applic'!$H$7:$H$59080,W350)</f>
        <v>0.996</v>
      </c>
      <c r="AE350" s="28">
        <f>INDEX('All applic'!$H$7:$H$59080,X350)</f>
        <v>0.78200000000000003</v>
      </c>
      <c r="AF350" s="28">
        <f>INDEX('All applic'!$H$7:$H$59080,Y350)</f>
        <v>1.1539999999999999</v>
      </c>
      <c r="AG350" s="28">
        <f>INDEX('All applic'!$H$7:$H$59080,Z350)</f>
        <v>0.996</v>
      </c>
      <c r="AH350" s="28"/>
      <c r="AI350" s="28">
        <f>INDEX('All applic'!$I$7:$I$59080,U350)</f>
        <v>1.4545454545454546</v>
      </c>
      <c r="AJ350" s="28">
        <f>INDEX('All applic'!$I$7:$I$59080,V350)</f>
        <v>1.7045454545454546</v>
      </c>
      <c r="AK350" s="28">
        <f>INDEX('All applic'!$I$7:$I$59080,W350)</f>
        <v>1.0227272727272727</v>
      </c>
      <c r="AL350" s="28">
        <f>INDEX('All applic'!$I$7:$I$59080,X350)</f>
        <v>1.0227272727272727</v>
      </c>
      <c r="AM350" s="28">
        <f>INDEX('All applic'!$I$7:$I$59080,Y350)</f>
        <v>1.4545454545454546</v>
      </c>
      <c r="AN350" s="28">
        <f>INDEX('All applic'!$I$7:$I$59080,Z350)</f>
        <v>1.0227272727272727</v>
      </c>
      <c r="AP350">
        <f>INDEX('All applic'!$J$7:$J$59080,U350)</f>
        <v>-1.7079999999999998E-2</v>
      </c>
      <c r="AQ350">
        <v>0</v>
      </c>
      <c r="AR350">
        <f>INDEX('All applic'!$J$7:$J$59080,W350)</f>
        <v>-1.7260000000000001E-2</v>
      </c>
      <c r="AS350">
        <v>0</v>
      </c>
      <c r="AT350">
        <v>0</v>
      </c>
      <c r="AU350">
        <v>0</v>
      </c>
    </row>
    <row r="351" spans="1:47" x14ac:dyDescent="0.25">
      <c r="A351" t="str">
        <f t="shared" si="46"/>
        <v>CFLSFm2011CZ09</v>
      </c>
      <c r="B351" t="str">
        <f t="shared" si="47"/>
        <v>CFLSDGSFmCZ092011</v>
      </c>
      <c r="C351" t="s">
        <v>118</v>
      </c>
      <c r="D351" t="s">
        <v>131</v>
      </c>
      <c r="E351" t="s">
        <v>1649</v>
      </c>
      <c r="F351" s="89" t="s">
        <v>62</v>
      </c>
      <c r="G351" t="s">
        <v>108</v>
      </c>
      <c r="H351" t="s">
        <v>1662</v>
      </c>
      <c r="I351" s="34">
        <f t="shared" si="42"/>
        <v>0</v>
      </c>
      <c r="J351" s="34">
        <f t="shared" si="43"/>
        <v>0</v>
      </c>
      <c r="K351" s="34">
        <f t="shared" si="44"/>
        <v>0</v>
      </c>
      <c r="M351" s="36">
        <f>VLOOKUP("HV_"&amp;$D351&amp;$E351&amp;VLOOKUP($F351,key!$L$3:$M$13,2,FALSE)&amp;$G351&amp;M$6,'HVAC wts'!$H$7:$R$13254,11,FALSE)</f>
        <v>0</v>
      </c>
      <c r="N351" s="36">
        <f>VLOOKUP("HV_"&amp;$D351&amp;$E351&amp;VLOOKUP($F351,key!$L$3:$M$13,2,FALSE)&amp;$G351&amp;N$6,'HVAC wts'!$H$7:$R$13254,11,FALSE)</f>
        <v>0</v>
      </c>
      <c r="O351" s="36">
        <f>VLOOKUP("HV_"&amp;$D351&amp;$E351&amp;VLOOKUP($F351,key!$L$3:$M$13,2,FALSE)&amp;$G351&amp;O$6,'HVAC wts'!$H$7:$R$13254,11,FALSE)</f>
        <v>0</v>
      </c>
      <c r="P351" s="36">
        <f>VLOOKUP("HV_"&amp;$D351&amp;$E351&amp;VLOOKUP($F351,key!$L$3:$M$13,2,FALSE)&amp;$G351&amp;P$6,'HVAC wts'!$H$7:$R$13254,11,FALSE)</f>
        <v>0</v>
      </c>
      <c r="Q351" s="36">
        <f>VLOOKUP("HV_"&amp;$D351&amp;$E351&amp;VLOOKUP($F351,key!$L$3:$M$13,2,FALSE)&amp;$G351&amp;Q$6,'HVAC wts'!$H$7:$R$13254,11,FALSE)</f>
        <v>0</v>
      </c>
      <c r="R351" s="36">
        <f>VLOOKUP("HV_"&amp;$D351&amp;$E351&amp;VLOOKUP($F351,key!$L$3:$M$13,2,FALSE)&amp;$G351&amp;R$6,'HVAC wts'!$H$7:$R$13254,11,FALSE)</f>
        <v>0</v>
      </c>
      <c r="S351" s="36">
        <f t="shared" si="45"/>
        <v>0</v>
      </c>
      <c r="U351">
        <f>MATCH($A351&amp;U$6,'All applic'!$A$7:$A$59080,0)</f>
        <v>353</v>
      </c>
      <c r="V351">
        <f>MATCH($A351&amp;V$6,'All applic'!$A$7:$A$59080,0)</f>
        <v>354</v>
      </c>
      <c r="W351">
        <f>MATCH($A351&amp;W$6,'All applic'!$A$7:$A$59080,0)</f>
        <v>356</v>
      </c>
      <c r="X351">
        <f>MATCH($A351&amp;X$6,'All applic'!$A$7:$A$59080,0)</f>
        <v>355</v>
      </c>
      <c r="Y351">
        <f>MATCH($A351&amp;Y$6,'All applic'!$A$7:$A$59080,0)</f>
        <v>353</v>
      </c>
      <c r="Z351">
        <f>MATCH($A351&amp;Z$6,'All applic'!$A$7:$A$59080,0)</f>
        <v>356</v>
      </c>
      <c r="AB351" s="28">
        <f>INDEX('All applic'!$H$7:$H$59080,U351)</f>
        <v>1.1120000000000001</v>
      </c>
      <c r="AC351" s="28">
        <f>INDEX('All applic'!$H$7:$H$59080,V351)</f>
        <v>0.99399999999999999</v>
      </c>
      <c r="AD351" s="28">
        <f>INDEX('All applic'!$H$7:$H$59080,W351)</f>
        <v>0.99399999999999999</v>
      </c>
      <c r="AE351" s="28">
        <f>INDEX('All applic'!$H$7:$H$59080,X351)</f>
        <v>0.72599999999999998</v>
      </c>
      <c r="AF351" s="28">
        <f>INDEX('All applic'!$H$7:$H$59080,Y351)</f>
        <v>1.1120000000000001</v>
      </c>
      <c r="AG351" s="28">
        <f>INDEX('All applic'!$H$7:$H$59080,Z351)</f>
        <v>0.99399999999999999</v>
      </c>
      <c r="AH351" s="28"/>
      <c r="AI351" s="28">
        <f>INDEX('All applic'!$I$7:$I$59080,U351)</f>
        <v>1.5000000000000002</v>
      </c>
      <c r="AJ351" s="28">
        <f>INDEX('All applic'!$I$7:$I$59080,V351)</f>
        <v>1.6363636363636362</v>
      </c>
      <c r="AK351" s="28">
        <f>INDEX('All applic'!$I$7:$I$59080,W351)</f>
        <v>1</v>
      </c>
      <c r="AL351" s="28">
        <f>INDEX('All applic'!$I$7:$I$59080,X351)</f>
        <v>1.0227272727272727</v>
      </c>
      <c r="AM351" s="28">
        <f>INDEX('All applic'!$I$7:$I$59080,Y351)</f>
        <v>1.5000000000000002</v>
      </c>
      <c r="AN351" s="28">
        <f>INDEX('All applic'!$I$7:$I$59080,Z351)</f>
        <v>1</v>
      </c>
      <c r="AP351">
        <f>INDEX('All applic'!$J$7:$J$59080,U351)</f>
        <v>-1.924E-2</v>
      </c>
      <c r="AQ351">
        <v>0</v>
      </c>
      <c r="AR351">
        <f>INDEX('All applic'!$J$7:$J$59080,W351)</f>
        <v>-1.9280000000000002E-2</v>
      </c>
      <c r="AS351">
        <v>0</v>
      </c>
      <c r="AT351">
        <v>0</v>
      </c>
      <c r="AU351">
        <v>0</v>
      </c>
    </row>
    <row r="352" spans="1:47" x14ac:dyDescent="0.25">
      <c r="A352" t="str">
        <f t="shared" si="46"/>
        <v>CFLSFm2011CZ10</v>
      </c>
      <c r="B352" t="str">
        <f t="shared" si="47"/>
        <v>CFLSDGSFmCZ102011</v>
      </c>
      <c r="C352" t="s">
        <v>118</v>
      </c>
      <c r="D352" t="s">
        <v>131</v>
      </c>
      <c r="E352" t="s">
        <v>1649</v>
      </c>
      <c r="F352" s="89" t="s">
        <v>62</v>
      </c>
      <c r="G352" t="s">
        <v>109</v>
      </c>
      <c r="H352" t="s">
        <v>1662</v>
      </c>
      <c r="I352" s="34">
        <f t="shared" si="42"/>
        <v>1.1044766025888406</v>
      </c>
      <c r="J352" s="34">
        <f t="shared" si="43"/>
        <v>1.3847748933481727</v>
      </c>
      <c r="K352" s="34">
        <f t="shared" si="44"/>
        <v>-2.1621131626889917E-2</v>
      </c>
      <c r="M352" s="36">
        <f>VLOOKUP("HV_"&amp;$D352&amp;$E352&amp;VLOOKUP($F352,key!$L$3:$M$13,2,FALSE)&amp;$G352&amp;M$6,'HVAC wts'!$H$7:$R$13254,11,FALSE)</f>
        <v>6871.3643999999995</v>
      </c>
      <c r="N352" s="36">
        <f>VLOOKUP("HV_"&amp;$D352&amp;$E352&amp;VLOOKUP($F352,key!$L$3:$M$13,2,FALSE)&amp;$G352&amp;N$6,'HVAC wts'!$H$7:$R$13254,11,FALSE)</f>
        <v>394.90600000000001</v>
      </c>
      <c r="O352" s="36">
        <f>VLOOKUP("HV_"&amp;$D352&amp;$E352&amp;VLOOKUP($F352,key!$L$3:$M$13,2,FALSE)&amp;$G352&amp;O$6,'HVAC wts'!$H$7:$R$13254,11,FALSE)</f>
        <v>117.29339999999999</v>
      </c>
      <c r="P352" s="36">
        <f>VLOOKUP("HV_"&amp;$D352&amp;$E352&amp;VLOOKUP($F352,key!$L$3:$M$13,2,FALSE)&amp;$G352&amp;P$6,'HVAC wts'!$H$7:$R$13254,11,FALSE)</f>
        <v>6.7409999999999997</v>
      </c>
      <c r="Q352" s="36">
        <f>VLOOKUP("HV_"&amp;$D352&amp;$E352&amp;VLOOKUP($F352,key!$L$3:$M$13,2,FALSE)&amp;$G352&amp;Q$6,'HVAC wts'!$H$7:$R$13254,11,FALSE)</f>
        <v>552.86840000000007</v>
      </c>
      <c r="R352" s="36">
        <f>VLOOKUP("HV_"&amp;$D352&amp;$E352&amp;VLOOKUP($F352,key!$L$3:$M$13,2,FALSE)&amp;$G352&amp;R$6,'HVAC wts'!$H$7:$R$13254,11,FALSE)</f>
        <v>9.4374000000000002</v>
      </c>
      <c r="S352" s="36">
        <f t="shared" si="45"/>
        <v>7952.6105999999991</v>
      </c>
      <c r="U352">
        <f>MATCH($A352&amp;U$6,'All applic'!$A$7:$A$59080,0)</f>
        <v>357</v>
      </c>
      <c r="V352">
        <f>MATCH($A352&amp;V$6,'All applic'!$A$7:$A$59080,0)</f>
        <v>358</v>
      </c>
      <c r="W352">
        <f>MATCH($A352&amp;W$6,'All applic'!$A$7:$A$59080,0)</f>
        <v>360</v>
      </c>
      <c r="X352">
        <f>MATCH($A352&amp;X$6,'All applic'!$A$7:$A$59080,0)</f>
        <v>359</v>
      </c>
      <c r="Y352">
        <f>MATCH($A352&amp;Y$6,'All applic'!$A$7:$A$59080,0)</f>
        <v>357</v>
      </c>
      <c r="Z352">
        <f>MATCH($A352&amp;Z$6,'All applic'!$A$7:$A$59080,0)</f>
        <v>360</v>
      </c>
      <c r="AB352" s="28">
        <f>INDEX('All applic'!$H$7:$H$59080,U352)</f>
        <v>1.1140000000000001</v>
      </c>
      <c r="AC352" s="28">
        <f>INDEX('All applic'!$H$7:$H$59080,V352)</f>
        <v>0.97</v>
      </c>
      <c r="AD352" s="28">
        <f>INDEX('All applic'!$H$7:$H$59080,W352)</f>
        <v>0.99</v>
      </c>
      <c r="AE352" s="28">
        <f>INDEX('All applic'!$H$7:$H$59080,X352)</f>
        <v>0.64600000000000002</v>
      </c>
      <c r="AF352" s="28">
        <f>INDEX('All applic'!$H$7:$H$59080,Y352)</f>
        <v>1.1140000000000001</v>
      </c>
      <c r="AG352" s="28">
        <f>INDEX('All applic'!$H$7:$H$59080,Z352)</f>
        <v>0.99</v>
      </c>
      <c r="AH352" s="28"/>
      <c r="AI352" s="28">
        <f>INDEX('All applic'!$I$7:$I$59080,U352)</f>
        <v>1.3863636363636365</v>
      </c>
      <c r="AJ352" s="28">
        <f>INDEX('All applic'!$I$7:$I$59080,V352)</f>
        <v>1.4772727272727275</v>
      </c>
      <c r="AK352" s="28">
        <f>INDEX('All applic'!$I$7:$I$59080,W352)</f>
        <v>1.0227272727272727</v>
      </c>
      <c r="AL352" s="28">
        <f>INDEX('All applic'!$I$7:$I$59080,X352)</f>
        <v>1.0227272727272727</v>
      </c>
      <c r="AM352" s="28">
        <f>INDEX('All applic'!$I$7:$I$59080,Y352)</f>
        <v>1.3863636363636365</v>
      </c>
      <c r="AN352" s="28">
        <f>INDEX('All applic'!$I$7:$I$59080,Z352)</f>
        <v>1.0227272727272727</v>
      </c>
      <c r="AP352">
        <f>INDEX('All applic'!$J$7:$J$59080,U352)</f>
        <v>-2.46E-2</v>
      </c>
      <c r="AQ352">
        <v>0</v>
      </c>
      <c r="AR352">
        <f>INDEX('All applic'!$J$7:$J$59080,W352)</f>
        <v>-2.4799999999999999E-2</v>
      </c>
      <c r="AS352">
        <v>0</v>
      </c>
      <c r="AT352">
        <v>0</v>
      </c>
      <c r="AU352">
        <v>0</v>
      </c>
    </row>
    <row r="353" spans="1:47" x14ac:dyDescent="0.25">
      <c r="A353" t="str">
        <f t="shared" si="46"/>
        <v>CFLSFm2011CZ11</v>
      </c>
      <c r="B353" t="str">
        <f t="shared" si="47"/>
        <v>CFLSDGSFmCZ112011</v>
      </c>
      <c r="C353" t="s">
        <v>118</v>
      </c>
      <c r="D353" t="s">
        <v>131</v>
      </c>
      <c r="E353" t="s">
        <v>1649</v>
      </c>
      <c r="F353" s="89" t="s">
        <v>62</v>
      </c>
      <c r="G353" t="s">
        <v>110</v>
      </c>
      <c r="H353" t="s">
        <v>1662</v>
      </c>
      <c r="I353" s="34">
        <f t="shared" si="42"/>
        <v>0</v>
      </c>
      <c r="J353" s="34">
        <f t="shared" si="43"/>
        <v>0</v>
      </c>
      <c r="K353" s="34">
        <f t="shared" si="44"/>
        <v>0</v>
      </c>
      <c r="M353" s="36">
        <f>VLOOKUP("HV_"&amp;$D353&amp;$E353&amp;VLOOKUP($F353,key!$L$3:$M$13,2,FALSE)&amp;$G353&amp;M$6,'HVAC wts'!$H$7:$R$13254,11,FALSE)</f>
        <v>0</v>
      </c>
      <c r="N353" s="36">
        <f>VLOOKUP("HV_"&amp;$D353&amp;$E353&amp;VLOOKUP($F353,key!$L$3:$M$13,2,FALSE)&amp;$G353&amp;N$6,'HVAC wts'!$H$7:$R$13254,11,FALSE)</f>
        <v>0</v>
      </c>
      <c r="O353" s="36">
        <f>VLOOKUP("HV_"&amp;$D353&amp;$E353&amp;VLOOKUP($F353,key!$L$3:$M$13,2,FALSE)&amp;$G353&amp;O$6,'HVAC wts'!$H$7:$R$13254,11,FALSE)</f>
        <v>0</v>
      </c>
      <c r="P353" s="36">
        <f>VLOOKUP("HV_"&amp;$D353&amp;$E353&amp;VLOOKUP($F353,key!$L$3:$M$13,2,FALSE)&amp;$G353&amp;P$6,'HVAC wts'!$H$7:$R$13254,11,FALSE)</f>
        <v>0</v>
      </c>
      <c r="Q353" s="36">
        <f>VLOOKUP("HV_"&amp;$D353&amp;$E353&amp;VLOOKUP($F353,key!$L$3:$M$13,2,FALSE)&amp;$G353&amp;Q$6,'HVAC wts'!$H$7:$R$13254,11,FALSE)</f>
        <v>0</v>
      </c>
      <c r="R353" s="36">
        <f>VLOOKUP("HV_"&amp;$D353&amp;$E353&amp;VLOOKUP($F353,key!$L$3:$M$13,2,FALSE)&amp;$G353&amp;R$6,'HVAC wts'!$H$7:$R$13254,11,FALSE)</f>
        <v>0</v>
      </c>
      <c r="S353" s="36">
        <f t="shared" si="45"/>
        <v>0</v>
      </c>
      <c r="U353">
        <f>MATCH($A353&amp;U$6,'All applic'!$A$7:$A$59080,0)</f>
        <v>361</v>
      </c>
      <c r="V353">
        <f>MATCH($A353&amp;V$6,'All applic'!$A$7:$A$59080,0)</f>
        <v>362</v>
      </c>
      <c r="W353">
        <f>MATCH($A353&amp;W$6,'All applic'!$A$7:$A$59080,0)</f>
        <v>364</v>
      </c>
      <c r="X353">
        <f>MATCH($A353&amp;X$6,'All applic'!$A$7:$A$59080,0)</f>
        <v>363</v>
      </c>
      <c r="Y353">
        <f>MATCH($A353&amp;Y$6,'All applic'!$A$7:$A$59080,0)</f>
        <v>361</v>
      </c>
      <c r="Z353">
        <f>MATCH($A353&amp;Z$6,'All applic'!$A$7:$A$59080,0)</f>
        <v>364</v>
      </c>
      <c r="AB353" s="28">
        <f>INDEX('All applic'!$H$7:$H$59080,U353)</f>
        <v>1.1040000000000001</v>
      </c>
      <c r="AC353" s="28">
        <f>INDEX('All applic'!$H$7:$H$59080,V353)</f>
        <v>0.92200000000000004</v>
      </c>
      <c r="AD353" s="28">
        <f>INDEX('All applic'!$H$7:$H$59080,W353)</f>
        <v>0.99</v>
      </c>
      <c r="AE353" s="28">
        <f>INDEX('All applic'!$H$7:$H$59080,X353)</f>
        <v>0.63200000000000001</v>
      </c>
      <c r="AF353" s="28">
        <f>INDEX('All applic'!$H$7:$H$59080,Y353)</f>
        <v>1.1040000000000001</v>
      </c>
      <c r="AG353" s="28">
        <f>INDEX('All applic'!$H$7:$H$59080,Z353)</f>
        <v>0.99</v>
      </c>
      <c r="AH353" s="28"/>
      <c r="AI353" s="28">
        <f>INDEX('All applic'!$I$7:$I$59080,U353)</f>
        <v>1.5853658536585367</v>
      </c>
      <c r="AJ353" s="28">
        <f>INDEX('All applic'!$I$7:$I$59080,V353)</f>
        <v>1.6341463414634148</v>
      </c>
      <c r="AK353" s="28">
        <f>INDEX('All applic'!$I$7:$I$59080,W353)</f>
        <v>1</v>
      </c>
      <c r="AL353" s="28">
        <f>INDEX('All applic'!$I$7:$I$59080,X353)</f>
        <v>1</v>
      </c>
      <c r="AM353" s="28">
        <f>INDEX('All applic'!$I$7:$I$59080,Y353)</f>
        <v>1.5853658536585367</v>
      </c>
      <c r="AN353" s="28">
        <f>INDEX('All applic'!$I$7:$I$59080,Z353)</f>
        <v>1</v>
      </c>
      <c r="AP353">
        <f>INDEX('All applic'!$J$7:$J$59080,U353)</f>
        <v>-2.5399999999999999E-2</v>
      </c>
      <c r="AQ353">
        <v>0</v>
      </c>
      <c r="AR353">
        <f>INDEX('All applic'!$J$7:$J$59080,W353)</f>
        <v>-2.5399999999999999E-2</v>
      </c>
      <c r="AS353">
        <v>0</v>
      </c>
      <c r="AT353">
        <v>0</v>
      </c>
      <c r="AU353">
        <v>0</v>
      </c>
    </row>
    <row r="354" spans="1:47" x14ac:dyDescent="0.25">
      <c r="A354" t="str">
        <f t="shared" si="46"/>
        <v>CFLSFm2011CZ12</v>
      </c>
      <c r="B354" t="str">
        <f t="shared" si="47"/>
        <v>CFLSDGSFmCZ122011</v>
      </c>
      <c r="C354" t="s">
        <v>118</v>
      </c>
      <c r="D354" t="s">
        <v>131</v>
      </c>
      <c r="E354" t="s">
        <v>1649</v>
      </c>
      <c r="F354" s="89" t="s">
        <v>62</v>
      </c>
      <c r="G354" t="s">
        <v>111</v>
      </c>
      <c r="H354" t="s">
        <v>1662</v>
      </c>
      <c r="I354" s="34">
        <f t="shared" si="42"/>
        <v>0</v>
      </c>
      <c r="J354" s="34">
        <f t="shared" si="43"/>
        <v>0</v>
      </c>
      <c r="K354" s="34">
        <f t="shared" si="44"/>
        <v>0</v>
      </c>
      <c r="M354" s="36">
        <f>VLOOKUP("HV_"&amp;$D354&amp;$E354&amp;VLOOKUP($F354,key!$L$3:$M$13,2,FALSE)&amp;$G354&amp;M$6,'HVAC wts'!$H$7:$R$13254,11,FALSE)</f>
        <v>0</v>
      </c>
      <c r="N354" s="36">
        <f>VLOOKUP("HV_"&amp;$D354&amp;$E354&amp;VLOOKUP($F354,key!$L$3:$M$13,2,FALSE)&amp;$G354&amp;N$6,'HVAC wts'!$H$7:$R$13254,11,FALSE)</f>
        <v>0</v>
      </c>
      <c r="O354" s="36">
        <f>VLOOKUP("HV_"&amp;$D354&amp;$E354&amp;VLOOKUP($F354,key!$L$3:$M$13,2,FALSE)&amp;$G354&amp;O$6,'HVAC wts'!$H$7:$R$13254,11,FALSE)</f>
        <v>0</v>
      </c>
      <c r="P354" s="36">
        <f>VLOOKUP("HV_"&amp;$D354&amp;$E354&amp;VLOOKUP($F354,key!$L$3:$M$13,2,FALSE)&amp;$G354&amp;P$6,'HVAC wts'!$H$7:$R$13254,11,FALSE)</f>
        <v>0</v>
      </c>
      <c r="Q354" s="36">
        <f>VLOOKUP("HV_"&amp;$D354&amp;$E354&amp;VLOOKUP($F354,key!$L$3:$M$13,2,FALSE)&amp;$G354&amp;Q$6,'HVAC wts'!$H$7:$R$13254,11,FALSE)</f>
        <v>0</v>
      </c>
      <c r="R354" s="36">
        <f>VLOOKUP("HV_"&amp;$D354&amp;$E354&amp;VLOOKUP($F354,key!$L$3:$M$13,2,FALSE)&amp;$G354&amp;R$6,'HVAC wts'!$H$7:$R$13254,11,FALSE)</f>
        <v>0</v>
      </c>
      <c r="S354" s="36">
        <f t="shared" si="45"/>
        <v>0</v>
      </c>
      <c r="U354">
        <f>MATCH($A354&amp;U$6,'All applic'!$A$7:$A$59080,0)</f>
        <v>365</v>
      </c>
      <c r="V354">
        <f>MATCH($A354&amp;V$6,'All applic'!$A$7:$A$59080,0)</f>
        <v>366</v>
      </c>
      <c r="W354">
        <f>MATCH($A354&amp;W$6,'All applic'!$A$7:$A$59080,0)</f>
        <v>368</v>
      </c>
      <c r="X354">
        <f>MATCH($A354&amp;X$6,'All applic'!$A$7:$A$59080,0)</f>
        <v>367</v>
      </c>
      <c r="Y354">
        <f>MATCH($A354&amp;Y$6,'All applic'!$A$7:$A$59080,0)</f>
        <v>365</v>
      </c>
      <c r="Z354">
        <f>MATCH($A354&amp;Z$6,'All applic'!$A$7:$A$59080,0)</f>
        <v>368</v>
      </c>
      <c r="AB354" s="28">
        <f>INDEX('All applic'!$H$7:$H$59080,U354)</f>
        <v>1.0880000000000001</v>
      </c>
      <c r="AC354" s="28">
        <f>INDEX('All applic'!$H$7:$H$59080,V354)</f>
        <v>0.90200000000000002</v>
      </c>
      <c r="AD354" s="28">
        <f>INDEX('All applic'!$H$7:$H$59080,W354)</f>
        <v>0.99</v>
      </c>
      <c r="AE354" s="28">
        <f>INDEX('All applic'!$H$7:$H$59080,X354)</f>
        <v>0.64</v>
      </c>
      <c r="AF354" s="28">
        <f>INDEX('All applic'!$H$7:$H$59080,Y354)</f>
        <v>1.0880000000000001</v>
      </c>
      <c r="AG354" s="28">
        <f>INDEX('All applic'!$H$7:$H$59080,Z354)</f>
        <v>0.99</v>
      </c>
      <c r="AH354" s="28"/>
      <c r="AI354" s="28">
        <f>INDEX('All applic'!$I$7:$I$59080,U354)</f>
        <v>1.7317073170731705</v>
      </c>
      <c r="AJ354" s="28">
        <f>INDEX('All applic'!$I$7:$I$59080,V354)</f>
        <v>1.8536585365853657</v>
      </c>
      <c r="AK354" s="28">
        <f>INDEX('All applic'!$I$7:$I$59080,W354)</f>
        <v>1</v>
      </c>
      <c r="AL354" s="28">
        <f>INDEX('All applic'!$I$7:$I$59080,X354)</f>
        <v>1</v>
      </c>
      <c r="AM354" s="28">
        <f>INDEX('All applic'!$I$7:$I$59080,Y354)</f>
        <v>1.7317073170731705</v>
      </c>
      <c r="AN354" s="28">
        <f>INDEX('All applic'!$I$7:$I$59080,Z354)</f>
        <v>1</v>
      </c>
      <c r="AP354">
        <f>INDEX('All applic'!$J$7:$J$59080,U354)</f>
        <v>-2.4399999999999998E-2</v>
      </c>
      <c r="AQ354">
        <v>0</v>
      </c>
      <c r="AR354">
        <f>INDEX('All applic'!$J$7:$J$59080,W354)</f>
        <v>-2.46E-2</v>
      </c>
      <c r="AS354">
        <v>0</v>
      </c>
      <c r="AT354">
        <v>0</v>
      </c>
      <c r="AU354">
        <v>0</v>
      </c>
    </row>
    <row r="355" spans="1:47" x14ac:dyDescent="0.25">
      <c r="A355" t="str">
        <f t="shared" si="46"/>
        <v>CFLSFm2011CZ13</v>
      </c>
      <c r="B355" t="str">
        <f t="shared" si="47"/>
        <v>CFLSDGSFmCZ132011</v>
      </c>
      <c r="C355" t="s">
        <v>118</v>
      </c>
      <c r="D355" t="s">
        <v>131</v>
      </c>
      <c r="E355" t="s">
        <v>1649</v>
      </c>
      <c r="F355" s="89" t="s">
        <v>62</v>
      </c>
      <c r="G355" t="s">
        <v>112</v>
      </c>
      <c r="H355" t="s">
        <v>1662</v>
      </c>
      <c r="I355" s="34">
        <f t="shared" si="42"/>
        <v>0</v>
      </c>
      <c r="J355" s="34">
        <f t="shared" si="43"/>
        <v>0</v>
      </c>
      <c r="K355" s="34">
        <f t="shared" si="44"/>
        <v>0</v>
      </c>
      <c r="M355" s="36">
        <f>VLOOKUP("HV_"&amp;$D355&amp;$E355&amp;VLOOKUP($F355,key!$L$3:$M$13,2,FALSE)&amp;$G355&amp;M$6,'HVAC wts'!$H$7:$R$13254,11,FALSE)</f>
        <v>0</v>
      </c>
      <c r="N355" s="36">
        <f>VLOOKUP("HV_"&amp;$D355&amp;$E355&amp;VLOOKUP($F355,key!$L$3:$M$13,2,FALSE)&amp;$G355&amp;N$6,'HVAC wts'!$H$7:$R$13254,11,FALSE)</f>
        <v>0</v>
      </c>
      <c r="O355" s="36">
        <f>VLOOKUP("HV_"&amp;$D355&amp;$E355&amp;VLOOKUP($F355,key!$L$3:$M$13,2,FALSE)&amp;$G355&amp;O$6,'HVAC wts'!$H$7:$R$13254,11,FALSE)</f>
        <v>0</v>
      </c>
      <c r="P355" s="36">
        <f>VLOOKUP("HV_"&amp;$D355&amp;$E355&amp;VLOOKUP($F355,key!$L$3:$M$13,2,FALSE)&amp;$G355&amp;P$6,'HVAC wts'!$H$7:$R$13254,11,FALSE)</f>
        <v>0</v>
      </c>
      <c r="Q355" s="36">
        <f>VLOOKUP("HV_"&amp;$D355&amp;$E355&amp;VLOOKUP($F355,key!$L$3:$M$13,2,FALSE)&amp;$G355&amp;Q$6,'HVAC wts'!$H$7:$R$13254,11,FALSE)</f>
        <v>0</v>
      </c>
      <c r="R355" s="36">
        <f>VLOOKUP("HV_"&amp;$D355&amp;$E355&amp;VLOOKUP($F355,key!$L$3:$M$13,2,FALSE)&amp;$G355&amp;R$6,'HVAC wts'!$H$7:$R$13254,11,FALSE)</f>
        <v>0</v>
      </c>
      <c r="S355" s="36">
        <f t="shared" si="45"/>
        <v>0</v>
      </c>
      <c r="U355">
        <f>MATCH($A355&amp;U$6,'All applic'!$A$7:$A$59080,0)</f>
        <v>369</v>
      </c>
      <c r="V355">
        <f>MATCH($A355&amp;V$6,'All applic'!$A$7:$A$59080,0)</f>
        <v>370</v>
      </c>
      <c r="W355">
        <f>MATCH($A355&amp;W$6,'All applic'!$A$7:$A$59080,0)</f>
        <v>372</v>
      </c>
      <c r="X355">
        <f>MATCH($A355&amp;X$6,'All applic'!$A$7:$A$59080,0)</f>
        <v>371</v>
      </c>
      <c r="Y355">
        <f>MATCH($A355&amp;Y$6,'All applic'!$A$7:$A$59080,0)</f>
        <v>369</v>
      </c>
      <c r="Z355">
        <f>MATCH($A355&amp;Z$6,'All applic'!$A$7:$A$59080,0)</f>
        <v>372</v>
      </c>
      <c r="AB355" s="28">
        <f>INDEX('All applic'!$H$7:$H$59080,U355)</f>
        <v>1.1259999999999999</v>
      </c>
      <c r="AC355" s="28">
        <f>INDEX('All applic'!$H$7:$H$59080,V355)</f>
        <v>0.96799999999999997</v>
      </c>
      <c r="AD355" s="28">
        <f>INDEX('All applic'!$H$7:$H$59080,W355)</f>
        <v>0.99199999999999999</v>
      </c>
      <c r="AE355" s="28">
        <f>INDEX('All applic'!$H$7:$H$59080,X355)</f>
        <v>0.65800000000000003</v>
      </c>
      <c r="AF355" s="28">
        <f>INDEX('All applic'!$H$7:$H$59080,Y355)</f>
        <v>1.1259999999999999</v>
      </c>
      <c r="AG355" s="28">
        <f>INDEX('All applic'!$H$7:$H$59080,Z355)</f>
        <v>0.99199999999999999</v>
      </c>
      <c r="AH355" s="28"/>
      <c r="AI355" s="28">
        <f>INDEX('All applic'!$I$7:$I$59080,U355)</f>
        <v>1.5121951219512195</v>
      </c>
      <c r="AJ355" s="28">
        <f>INDEX('All applic'!$I$7:$I$59080,V355)</f>
        <v>1.5853658536585367</v>
      </c>
      <c r="AK355" s="28">
        <f>INDEX('All applic'!$I$7:$I$59080,W355)</f>
        <v>1</v>
      </c>
      <c r="AL355" s="28">
        <f>INDEX('All applic'!$I$7:$I$59080,X355)</f>
        <v>1</v>
      </c>
      <c r="AM355" s="28">
        <f>INDEX('All applic'!$I$7:$I$59080,Y355)</f>
        <v>1.5121951219512195</v>
      </c>
      <c r="AN355" s="28">
        <f>INDEX('All applic'!$I$7:$I$59080,Z355)</f>
        <v>1</v>
      </c>
      <c r="AP355">
        <f>INDEX('All applic'!$J$7:$J$59080,U355)</f>
        <v>-2.3E-2</v>
      </c>
      <c r="AQ355">
        <v>0</v>
      </c>
      <c r="AR355">
        <f>INDEX('All applic'!$J$7:$J$59080,W355)</f>
        <v>-2.3199999999999998E-2</v>
      </c>
      <c r="AS355">
        <v>0</v>
      </c>
      <c r="AT355">
        <v>0</v>
      </c>
      <c r="AU355">
        <v>0</v>
      </c>
    </row>
    <row r="356" spans="1:47" x14ac:dyDescent="0.25">
      <c r="A356" t="str">
        <f t="shared" si="46"/>
        <v>CFLSFm2011CZ14</v>
      </c>
      <c r="B356" t="str">
        <f t="shared" si="47"/>
        <v>CFLSDGSFmCZ142011</v>
      </c>
      <c r="C356" t="s">
        <v>118</v>
      </c>
      <c r="D356" t="s">
        <v>131</v>
      </c>
      <c r="E356" t="s">
        <v>1649</v>
      </c>
      <c r="F356" s="89" t="s">
        <v>62</v>
      </c>
      <c r="G356" t="s">
        <v>113</v>
      </c>
      <c r="H356" t="s">
        <v>1662</v>
      </c>
      <c r="I356" s="34">
        <f t="shared" si="42"/>
        <v>1.0210334460915407</v>
      </c>
      <c r="J356" s="34">
        <f t="shared" si="43"/>
        <v>1.1283678397062384</v>
      </c>
      <c r="K356" s="34">
        <f t="shared" si="44"/>
        <v>-2.3318356445814068E-2</v>
      </c>
      <c r="M356" s="36">
        <f>VLOOKUP("HV_"&amp;$D356&amp;$E356&amp;VLOOKUP($F356,key!$L$3:$M$13,2,FALSE)&amp;$G356&amp;M$6,'HVAC wts'!$H$7:$R$13254,11,FALSE)</f>
        <v>48.615600000000001</v>
      </c>
      <c r="N356" s="36">
        <f>VLOOKUP("HV_"&amp;$D356&amp;$E356&amp;VLOOKUP($F356,key!$L$3:$M$13,2,FALSE)&amp;$G356&amp;N$6,'HVAC wts'!$H$7:$R$13254,11,FALSE)</f>
        <v>2.7940000000000005</v>
      </c>
      <c r="O356" s="36">
        <f>VLOOKUP("HV_"&amp;$D356&amp;$E356&amp;VLOOKUP($F356,key!$L$3:$M$13,2,FALSE)&amp;$G356&amp;O$6,'HVAC wts'!$H$7:$R$13254,11,FALSE)</f>
        <v>100.2414</v>
      </c>
      <c r="P356" s="36">
        <f>VLOOKUP("HV_"&amp;$D356&amp;$E356&amp;VLOOKUP($F356,key!$L$3:$M$13,2,FALSE)&amp;$G356&amp;P$6,'HVAC wts'!$H$7:$R$13254,11,FALSE)</f>
        <v>5.7610000000000001</v>
      </c>
      <c r="Q356" s="36">
        <f>VLOOKUP("HV_"&amp;$D356&amp;$E356&amp;VLOOKUP($F356,key!$L$3:$M$13,2,FALSE)&amp;$G356&amp;Q$6,'HVAC wts'!$H$7:$R$13254,11,FALSE)</f>
        <v>3.9116000000000004</v>
      </c>
      <c r="R356" s="36">
        <f>VLOOKUP("HV_"&amp;$D356&amp;$E356&amp;VLOOKUP($F356,key!$L$3:$M$13,2,FALSE)&amp;$G356&amp;R$6,'HVAC wts'!$H$7:$R$13254,11,FALSE)</f>
        <v>8.0654000000000003</v>
      </c>
      <c r="S356" s="36">
        <f t="shared" si="45"/>
        <v>169.38900000000001</v>
      </c>
      <c r="U356">
        <f>MATCH($A356&amp;U$6,'All applic'!$A$7:$A$59080,0)</f>
        <v>373</v>
      </c>
      <c r="V356">
        <f>MATCH($A356&amp;V$6,'All applic'!$A$7:$A$59080,0)</f>
        <v>374</v>
      </c>
      <c r="W356">
        <f>MATCH($A356&amp;W$6,'All applic'!$A$7:$A$59080,0)</f>
        <v>376</v>
      </c>
      <c r="X356">
        <f>MATCH($A356&amp;X$6,'All applic'!$A$7:$A$59080,0)</f>
        <v>375</v>
      </c>
      <c r="Y356">
        <f>MATCH($A356&amp;Y$6,'All applic'!$A$7:$A$59080,0)</f>
        <v>373</v>
      </c>
      <c r="Z356">
        <f>MATCH($A356&amp;Z$6,'All applic'!$A$7:$A$59080,0)</f>
        <v>376</v>
      </c>
      <c r="AB356" s="28">
        <f>INDEX('All applic'!$H$7:$H$59080,U356)</f>
        <v>1.1319999999999999</v>
      </c>
      <c r="AC356" s="28">
        <f>INDEX('All applic'!$H$7:$H$59080,V356)</f>
        <v>0.94</v>
      </c>
      <c r="AD356" s="28">
        <f>INDEX('All applic'!$H$7:$H$59080,W356)</f>
        <v>0.99</v>
      </c>
      <c r="AE356" s="28">
        <f>INDEX('All applic'!$H$7:$H$59080,X356)</f>
        <v>0.63200000000000001</v>
      </c>
      <c r="AF356" s="28">
        <f>INDEX('All applic'!$H$7:$H$59080,Y356)</f>
        <v>1.1319999999999999</v>
      </c>
      <c r="AG356" s="28">
        <f>INDEX('All applic'!$H$7:$H$59080,Z356)</f>
        <v>0.99</v>
      </c>
      <c r="AH356" s="28"/>
      <c r="AI356" s="28">
        <f>INDEX('All applic'!$I$7:$I$59080,U356)</f>
        <v>1.3809523809523809</v>
      </c>
      <c r="AJ356" s="28">
        <f>INDEX('All applic'!$I$7:$I$59080,V356)</f>
        <v>1.5714285714285714</v>
      </c>
      <c r="AK356" s="28">
        <f>INDEX('All applic'!$I$7:$I$59080,W356)</f>
        <v>1</v>
      </c>
      <c r="AL356" s="28">
        <f>INDEX('All applic'!$I$7:$I$59080,X356)</f>
        <v>1.0238095238095237</v>
      </c>
      <c r="AM356" s="28">
        <f>INDEX('All applic'!$I$7:$I$59080,Y356)</f>
        <v>1.3809523809523809</v>
      </c>
      <c r="AN356" s="28">
        <f>INDEX('All applic'!$I$7:$I$59080,Z356)</f>
        <v>1</v>
      </c>
      <c r="AP356">
        <f>INDEX('All applic'!$J$7:$J$59080,U356)</f>
        <v>-2.64E-2</v>
      </c>
      <c r="AQ356">
        <v>0</v>
      </c>
      <c r="AR356">
        <f>INDEX('All applic'!$J$7:$J$59080,W356)</f>
        <v>-2.6600000000000002E-2</v>
      </c>
      <c r="AS356">
        <v>0</v>
      </c>
      <c r="AT356">
        <v>0</v>
      </c>
      <c r="AU356">
        <v>0</v>
      </c>
    </row>
    <row r="357" spans="1:47" x14ac:dyDescent="0.25">
      <c r="A357" t="str">
        <f t="shared" si="46"/>
        <v>CFLSFm2011CZ15</v>
      </c>
      <c r="B357" t="str">
        <f t="shared" si="47"/>
        <v>CFLSDGSFmCZ152011</v>
      </c>
      <c r="C357" t="s">
        <v>118</v>
      </c>
      <c r="D357" t="s">
        <v>131</v>
      </c>
      <c r="E357" t="s">
        <v>1649</v>
      </c>
      <c r="F357" s="89" t="s">
        <v>62</v>
      </c>
      <c r="G357" t="s">
        <v>114</v>
      </c>
      <c r="H357" t="s">
        <v>1662</v>
      </c>
      <c r="I357" s="34">
        <f t="shared" si="42"/>
        <v>1.1145168406319754</v>
      </c>
      <c r="J357" s="34">
        <f t="shared" si="43"/>
        <v>1.3097322445591586</v>
      </c>
      <c r="K357" s="34">
        <f t="shared" si="44"/>
        <v>-1.0706903532103792E-2</v>
      </c>
      <c r="M357" s="36">
        <f>VLOOKUP("HV_"&amp;$D357&amp;$E357&amp;VLOOKUP($F357,key!$L$3:$M$13,2,FALSE)&amp;$G357&amp;M$6,'HVAC wts'!$H$7:$R$13254,11,FALSE)</f>
        <v>0.54437788437670287</v>
      </c>
      <c r="N357" s="36">
        <f>VLOOKUP("HV_"&amp;$D357&amp;$E357&amp;VLOOKUP($F357,key!$L$3:$M$13,2,FALSE)&amp;$G357&amp;N$6,'HVAC wts'!$H$7:$R$13254,11,FALSE)</f>
        <v>3.1286085309005909E-2</v>
      </c>
      <c r="O357" s="36">
        <f>VLOOKUP("HV_"&amp;$D357&amp;$E357&amp;VLOOKUP($F357,key!$L$3:$M$13,2,FALSE)&amp;$G357&amp;O$6,'HVAC wts'!$H$7:$R$13254,11,FALSE)</f>
        <v>0.33440999441117591</v>
      </c>
      <c r="P357" s="36">
        <f>VLOOKUP("HV_"&amp;$D357&amp;$E357&amp;VLOOKUP($F357,key!$L$3:$M$13,2,FALSE)&amp;$G357&amp;P$6,'HVAC wts'!$H$7:$R$13254,11,FALSE)</f>
        <v>1.9218965196044591E-2</v>
      </c>
      <c r="Q357" s="36">
        <f>VLOOKUP("HV_"&amp;$D357&amp;$E357&amp;VLOOKUP($F357,key!$L$3:$M$13,2,FALSE)&amp;$G357&amp;Q$6,'HVAC wts'!$H$7:$R$13254,11,FALSE)</f>
        <v>4.3800519432608272E-2</v>
      </c>
      <c r="R357" s="36">
        <f>VLOOKUP("HV_"&amp;$D357&amp;$E357&amp;VLOOKUP($F357,key!$L$3:$M$13,2,FALSE)&amp;$G357&amp;R$6,'HVAC wts'!$H$7:$R$13254,11,FALSE)</f>
        <v>2.6906551274462433E-2</v>
      </c>
      <c r="S357" s="36">
        <f t="shared" si="45"/>
        <v>1</v>
      </c>
      <c r="U357">
        <f>MATCH($A357&amp;U$6,'All applic'!$A$7:$A$59080,0)</f>
        <v>377</v>
      </c>
      <c r="V357">
        <f>MATCH($A357&amp;V$6,'All applic'!$A$7:$A$59080,0)</f>
        <v>378</v>
      </c>
      <c r="W357">
        <f>MATCH($A357&amp;W$6,'All applic'!$A$7:$A$59080,0)</f>
        <v>380</v>
      </c>
      <c r="X357">
        <f>MATCH($A357&amp;X$6,'All applic'!$A$7:$A$59080,0)</f>
        <v>379</v>
      </c>
      <c r="Y357">
        <f>MATCH($A357&amp;Y$6,'All applic'!$A$7:$A$59080,0)</f>
        <v>377</v>
      </c>
      <c r="Z357">
        <f>MATCH($A357&amp;Z$6,'All applic'!$A$7:$A$59080,0)</f>
        <v>380</v>
      </c>
      <c r="AB357" s="28">
        <f>INDEX('All applic'!$H$7:$H$59080,U357)</f>
        <v>1.194</v>
      </c>
      <c r="AC357" s="28">
        <f>INDEX('All applic'!$H$7:$H$59080,V357)</f>
        <v>1.1200000000000001</v>
      </c>
      <c r="AD357" s="28">
        <f>INDEX('All applic'!$H$7:$H$59080,W357)</f>
        <v>1</v>
      </c>
      <c r="AE357" s="28">
        <f>INDEX('All applic'!$H$7:$H$59080,X357)</f>
        <v>0.82599999999999996</v>
      </c>
      <c r="AF357" s="28">
        <f>INDEX('All applic'!$H$7:$H$59080,Y357)</f>
        <v>1.194</v>
      </c>
      <c r="AG357" s="28">
        <f>INDEX('All applic'!$H$7:$H$59080,Z357)</f>
        <v>1</v>
      </c>
      <c r="AH357" s="28"/>
      <c r="AI357" s="28">
        <f>INDEX('All applic'!$I$7:$I$59080,U357)</f>
        <v>1.5</v>
      </c>
      <c r="AJ357" s="28">
        <f>INDEX('All applic'!$I$7:$I$59080,V357)</f>
        <v>1.5</v>
      </c>
      <c r="AK357" s="28">
        <f>INDEX('All applic'!$I$7:$I$59080,W357)</f>
        <v>1</v>
      </c>
      <c r="AL357" s="28">
        <f>INDEX('All applic'!$I$7:$I$59080,X357)</f>
        <v>1</v>
      </c>
      <c r="AM357" s="28">
        <f>INDEX('All applic'!$I$7:$I$59080,Y357)</f>
        <v>1.5</v>
      </c>
      <c r="AN357" s="28">
        <f>INDEX('All applic'!$I$7:$I$59080,Z357)</f>
        <v>1</v>
      </c>
      <c r="AP357">
        <f>INDEX('All applic'!$J$7:$J$59080,U357)</f>
        <v>-1.21E-2</v>
      </c>
      <c r="AQ357">
        <v>0</v>
      </c>
      <c r="AR357">
        <f>INDEX('All applic'!$J$7:$J$59080,W357)</f>
        <v>-1.2320000000000001E-2</v>
      </c>
      <c r="AS357">
        <v>0</v>
      </c>
      <c r="AT357">
        <v>0</v>
      </c>
      <c r="AU357">
        <v>0</v>
      </c>
    </row>
    <row r="358" spans="1:47" x14ac:dyDescent="0.25">
      <c r="A358" t="str">
        <f t="shared" si="46"/>
        <v>CFLSFm2011CZ16</v>
      </c>
      <c r="B358" t="str">
        <f t="shared" si="47"/>
        <v>CFLSDGSFmCZ162011</v>
      </c>
      <c r="C358" t="s">
        <v>118</v>
      </c>
      <c r="D358" t="s">
        <v>131</v>
      </c>
      <c r="E358" t="s">
        <v>1649</v>
      </c>
      <c r="F358" s="89" t="s">
        <v>62</v>
      </c>
      <c r="G358" t="s">
        <v>115</v>
      </c>
      <c r="H358" t="s">
        <v>1662</v>
      </c>
      <c r="I358" s="34">
        <f t="shared" si="42"/>
        <v>0</v>
      </c>
      <c r="J358" s="34">
        <f t="shared" si="43"/>
        <v>0</v>
      </c>
      <c r="K358" s="34">
        <f t="shared" si="44"/>
        <v>0</v>
      </c>
      <c r="M358" s="36">
        <f>VLOOKUP("HV_"&amp;$D358&amp;$E358&amp;VLOOKUP($F358,key!$L$3:$M$13,2,FALSE)&amp;$G358&amp;M$6,'HVAC wts'!$H$7:$R$13254,11,FALSE)</f>
        <v>0</v>
      </c>
      <c r="N358" s="36">
        <f>VLOOKUP("HV_"&amp;$D358&amp;$E358&amp;VLOOKUP($F358,key!$L$3:$M$13,2,FALSE)&amp;$G358&amp;N$6,'HVAC wts'!$H$7:$R$13254,11,FALSE)</f>
        <v>0</v>
      </c>
      <c r="O358" s="36">
        <f>VLOOKUP("HV_"&amp;$D358&amp;$E358&amp;VLOOKUP($F358,key!$L$3:$M$13,2,FALSE)&amp;$G358&amp;O$6,'HVAC wts'!$H$7:$R$13254,11,FALSE)</f>
        <v>0</v>
      </c>
      <c r="P358" s="36">
        <f>VLOOKUP("HV_"&amp;$D358&amp;$E358&amp;VLOOKUP($F358,key!$L$3:$M$13,2,FALSE)&amp;$G358&amp;P$6,'HVAC wts'!$H$7:$R$13254,11,FALSE)</f>
        <v>0</v>
      </c>
      <c r="Q358" s="36">
        <f>VLOOKUP("HV_"&amp;$D358&amp;$E358&amp;VLOOKUP($F358,key!$L$3:$M$13,2,FALSE)&amp;$G358&amp;Q$6,'HVAC wts'!$H$7:$R$13254,11,FALSE)</f>
        <v>0</v>
      </c>
      <c r="R358" s="36">
        <f>VLOOKUP("HV_"&amp;$D358&amp;$E358&amp;VLOOKUP($F358,key!$L$3:$M$13,2,FALSE)&amp;$G358&amp;R$6,'HVAC wts'!$H$7:$R$13254,11,FALSE)</f>
        <v>0</v>
      </c>
      <c r="S358" s="36">
        <f t="shared" si="45"/>
        <v>0</v>
      </c>
      <c r="U358">
        <f>MATCH($A358&amp;U$6,'All applic'!$A$7:$A$59080,0)</f>
        <v>381</v>
      </c>
      <c r="V358">
        <f>MATCH($A358&amp;V$6,'All applic'!$A$7:$A$59080,0)</f>
        <v>382</v>
      </c>
      <c r="W358">
        <f>MATCH($A358&amp;W$6,'All applic'!$A$7:$A$59080,0)</f>
        <v>384</v>
      </c>
      <c r="X358">
        <f>MATCH($A358&amp;X$6,'All applic'!$A$7:$A$59080,0)</f>
        <v>383</v>
      </c>
      <c r="Y358">
        <f>MATCH($A358&amp;Y$6,'All applic'!$A$7:$A$59080,0)</f>
        <v>381</v>
      </c>
      <c r="Z358">
        <f>MATCH($A358&amp;Z$6,'All applic'!$A$7:$A$59080,0)</f>
        <v>384</v>
      </c>
      <c r="AB358" s="28">
        <f>INDEX('All applic'!$H$7:$H$59080,U358)</f>
        <v>1.05</v>
      </c>
      <c r="AC358" s="28">
        <f>INDEX('All applic'!$H$7:$H$59080,V358)</f>
        <v>0.81200000000000006</v>
      </c>
      <c r="AD358" s="28">
        <f>INDEX('All applic'!$H$7:$H$59080,W358)</f>
        <v>0.99399999999999999</v>
      </c>
      <c r="AE358" s="28">
        <f>INDEX('All applic'!$H$7:$H$59080,X358)</f>
        <v>0.69799999999999995</v>
      </c>
      <c r="AF358" s="28">
        <f>INDEX('All applic'!$H$7:$H$59080,Y358)</f>
        <v>1.05</v>
      </c>
      <c r="AG358" s="28">
        <f>INDEX('All applic'!$H$7:$H$59080,Z358)</f>
        <v>0.99399999999999999</v>
      </c>
      <c r="AH358" s="28"/>
      <c r="AI358" s="28">
        <f>INDEX('All applic'!$I$7:$I$59080,U358)</f>
        <v>1.7000000000000002</v>
      </c>
      <c r="AJ358" s="28">
        <f>INDEX('All applic'!$I$7:$I$59080,V358)</f>
        <v>1.675</v>
      </c>
      <c r="AK358" s="28">
        <f>INDEX('All applic'!$I$7:$I$59080,W358)</f>
        <v>1</v>
      </c>
      <c r="AL358" s="28">
        <f>INDEX('All applic'!$I$7:$I$59080,X358)</f>
        <v>1.0249999999999999</v>
      </c>
      <c r="AM358" s="28">
        <f>INDEX('All applic'!$I$7:$I$59080,Y358)</f>
        <v>1.7000000000000002</v>
      </c>
      <c r="AN358" s="28">
        <f>INDEX('All applic'!$I$7:$I$59080,Z358)</f>
        <v>1</v>
      </c>
      <c r="AP358">
        <f>INDEX('All applic'!$J$7:$J$59080,U358)</f>
        <v>-2.2200000000000001E-2</v>
      </c>
      <c r="AQ358">
        <v>0</v>
      </c>
      <c r="AR358">
        <f>INDEX('All applic'!$J$7:$J$59080,W358)</f>
        <v>-2.24E-2</v>
      </c>
      <c r="AS358">
        <v>0</v>
      </c>
      <c r="AT358">
        <v>0</v>
      </c>
      <c r="AU358">
        <v>0</v>
      </c>
    </row>
    <row r="359" spans="1:47" x14ac:dyDescent="0.25">
      <c r="A359" t="str">
        <f t="shared" si="46"/>
        <v>CFLSFm2015CZ01</v>
      </c>
      <c r="B359" t="str">
        <f t="shared" si="47"/>
        <v>CFLSDGSFmCZ012015</v>
      </c>
      <c r="C359" t="s">
        <v>118</v>
      </c>
      <c r="D359" t="s">
        <v>131</v>
      </c>
      <c r="E359" t="s">
        <v>1649</v>
      </c>
      <c r="F359" s="89" t="s">
        <v>1830</v>
      </c>
      <c r="G359" t="s">
        <v>48</v>
      </c>
      <c r="H359" t="s">
        <v>1662</v>
      </c>
      <c r="I359" s="34">
        <f t="shared" si="42"/>
        <v>0</v>
      </c>
      <c r="J359" s="34">
        <f t="shared" si="43"/>
        <v>0</v>
      </c>
      <c r="K359" s="34">
        <f t="shared" si="44"/>
        <v>0</v>
      </c>
      <c r="M359" s="36">
        <f>VLOOKUP("HV_"&amp;$D359&amp;$E359&amp;VLOOKUP($F359,key!$L$3:$M$13,2,FALSE)&amp;$G359&amp;M$6,'HVAC wts'!$H$7:$R$13254,11,FALSE)</f>
        <v>0</v>
      </c>
      <c r="N359" s="36">
        <f>VLOOKUP("HV_"&amp;$D359&amp;$E359&amp;VLOOKUP($F359,key!$L$3:$M$13,2,FALSE)&amp;$G359&amp;N$6,'HVAC wts'!$H$7:$R$13254,11,FALSE)</f>
        <v>0</v>
      </c>
      <c r="O359" s="36">
        <f>VLOOKUP("HV_"&amp;$D359&amp;$E359&amp;VLOOKUP($F359,key!$L$3:$M$13,2,FALSE)&amp;$G359&amp;O$6,'HVAC wts'!$H$7:$R$13254,11,FALSE)</f>
        <v>0</v>
      </c>
      <c r="P359" s="36">
        <f>VLOOKUP("HV_"&amp;$D359&amp;$E359&amp;VLOOKUP($F359,key!$L$3:$M$13,2,FALSE)&amp;$G359&amp;P$6,'HVAC wts'!$H$7:$R$13254,11,FALSE)</f>
        <v>0</v>
      </c>
      <c r="Q359" s="36">
        <f>VLOOKUP("HV_"&amp;$D359&amp;$E359&amp;VLOOKUP($F359,key!$L$3:$M$13,2,FALSE)&amp;$G359&amp;Q$6,'HVAC wts'!$H$7:$R$13254,11,FALSE)</f>
        <v>0</v>
      </c>
      <c r="R359" s="36">
        <f>VLOOKUP("HV_"&amp;$D359&amp;$E359&amp;VLOOKUP($F359,key!$L$3:$M$13,2,FALSE)&amp;$G359&amp;R$6,'HVAC wts'!$H$7:$R$13254,11,FALSE)</f>
        <v>0</v>
      </c>
      <c r="S359" s="36">
        <f t="shared" si="45"/>
        <v>0</v>
      </c>
      <c r="U359">
        <f>MATCH($A359&amp;U$6,'All applic'!$A$7:$A$59080,0)</f>
        <v>385</v>
      </c>
      <c r="V359">
        <f>MATCH($A359&amp;V$6,'All applic'!$A$7:$A$59080,0)</f>
        <v>386</v>
      </c>
      <c r="W359">
        <f>MATCH($A359&amp;W$6,'All applic'!$A$7:$A$59080,0)</f>
        <v>388</v>
      </c>
      <c r="X359">
        <f>MATCH($A359&amp;X$6,'All applic'!$A$7:$A$59080,0)</f>
        <v>387</v>
      </c>
      <c r="Y359">
        <f>MATCH($A359&amp;Y$6,'All applic'!$A$7:$A$59080,0)</f>
        <v>385</v>
      </c>
      <c r="Z359">
        <f>MATCH($A359&amp;Z$6,'All applic'!$A$7:$A$59080,0)</f>
        <v>388</v>
      </c>
      <c r="AB359" s="28">
        <f>INDEX('All applic'!$H$7:$H$59080,U359)</f>
        <v>1</v>
      </c>
      <c r="AC359" s="28">
        <f>INDEX('All applic'!$H$7:$H$59080,V359)</f>
        <v>0.77400000000000002</v>
      </c>
      <c r="AD359" s="28">
        <f>INDEX('All applic'!$H$7:$H$59080,W359)</f>
        <v>0.98799999999999999</v>
      </c>
      <c r="AE359" s="28">
        <f>INDEX('All applic'!$H$7:$H$59080,X359)</f>
        <v>0.6</v>
      </c>
      <c r="AF359" s="28">
        <f>INDEX('All applic'!$H$7:$H$59080,Y359)</f>
        <v>1</v>
      </c>
      <c r="AG359" s="28">
        <f>INDEX('All applic'!$H$7:$H$59080,Z359)</f>
        <v>0.98799999999999999</v>
      </c>
      <c r="AH359" s="28"/>
      <c r="AI359" s="28">
        <f>INDEX('All applic'!$I$7:$I$59080,U359)</f>
        <v>1.0227272727272727</v>
      </c>
      <c r="AJ359" s="28">
        <f>INDEX('All applic'!$I$7:$I$59080,V359)</f>
        <v>1</v>
      </c>
      <c r="AK359" s="28">
        <f>INDEX('All applic'!$I$7:$I$59080,W359)</f>
        <v>1.0227272727272727</v>
      </c>
      <c r="AL359" s="28">
        <f>INDEX('All applic'!$I$7:$I$59080,X359)</f>
        <v>1</v>
      </c>
      <c r="AM359" s="28">
        <f>INDEX('All applic'!$I$7:$I$59080,Y359)</f>
        <v>1.0227272727272727</v>
      </c>
      <c r="AN359" s="28">
        <f>INDEX('All applic'!$I$7:$I$59080,Z359)</f>
        <v>1.0227272727272727</v>
      </c>
      <c r="AP359">
        <f>INDEX('All applic'!$J$7:$J$59080,U359)</f>
        <v>-2.9000000000000001E-2</v>
      </c>
      <c r="AQ359">
        <v>0</v>
      </c>
      <c r="AR359">
        <f>INDEX('All applic'!$J$7:$J$59080,W359)</f>
        <v>-2.9000000000000001E-2</v>
      </c>
      <c r="AS359">
        <v>0</v>
      </c>
      <c r="AT359">
        <v>0</v>
      </c>
      <c r="AU359">
        <v>0</v>
      </c>
    </row>
    <row r="360" spans="1:47" x14ac:dyDescent="0.25">
      <c r="A360" t="str">
        <f t="shared" si="46"/>
        <v>CFLSFm2015CZ02</v>
      </c>
      <c r="B360" t="str">
        <f t="shared" si="47"/>
        <v>CFLSDGSFmCZ022015</v>
      </c>
      <c r="C360" t="s">
        <v>118</v>
      </c>
      <c r="D360" t="s">
        <v>131</v>
      </c>
      <c r="E360" t="s">
        <v>1649</v>
      </c>
      <c r="F360" s="89" t="s">
        <v>1830</v>
      </c>
      <c r="G360" t="s">
        <v>101</v>
      </c>
      <c r="H360" t="s">
        <v>1662</v>
      </c>
      <c r="I360" s="34">
        <f t="shared" si="42"/>
        <v>0</v>
      </c>
      <c r="J360" s="34">
        <f t="shared" si="43"/>
        <v>0</v>
      </c>
      <c r="K360" s="34">
        <f t="shared" si="44"/>
        <v>0</v>
      </c>
      <c r="M360" s="36">
        <f>VLOOKUP("HV_"&amp;$D360&amp;$E360&amp;VLOOKUP($F360,key!$L$3:$M$13,2,FALSE)&amp;$G360&amp;M$6,'HVAC wts'!$H$7:$R$13254,11,FALSE)</f>
        <v>0</v>
      </c>
      <c r="N360" s="36">
        <f>VLOOKUP("HV_"&amp;$D360&amp;$E360&amp;VLOOKUP($F360,key!$L$3:$M$13,2,FALSE)&amp;$G360&amp;N$6,'HVAC wts'!$H$7:$R$13254,11,FALSE)</f>
        <v>0</v>
      </c>
      <c r="O360" s="36">
        <f>VLOOKUP("HV_"&amp;$D360&amp;$E360&amp;VLOOKUP($F360,key!$L$3:$M$13,2,FALSE)&amp;$G360&amp;O$6,'HVAC wts'!$H$7:$R$13254,11,FALSE)</f>
        <v>0</v>
      </c>
      <c r="P360" s="36">
        <f>VLOOKUP("HV_"&amp;$D360&amp;$E360&amp;VLOOKUP($F360,key!$L$3:$M$13,2,FALSE)&amp;$G360&amp;P$6,'HVAC wts'!$H$7:$R$13254,11,FALSE)</f>
        <v>0</v>
      </c>
      <c r="Q360" s="36">
        <f>VLOOKUP("HV_"&amp;$D360&amp;$E360&amp;VLOOKUP($F360,key!$L$3:$M$13,2,FALSE)&amp;$G360&amp;Q$6,'HVAC wts'!$H$7:$R$13254,11,FALSE)</f>
        <v>0</v>
      </c>
      <c r="R360" s="36">
        <f>VLOOKUP("HV_"&amp;$D360&amp;$E360&amp;VLOOKUP($F360,key!$L$3:$M$13,2,FALSE)&amp;$G360&amp;R$6,'HVAC wts'!$H$7:$R$13254,11,FALSE)</f>
        <v>0</v>
      </c>
      <c r="S360" s="36">
        <f t="shared" si="45"/>
        <v>0</v>
      </c>
      <c r="U360">
        <f>MATCH($A360&amp;U$6,'All applic'!$A$7:$A$59080,0)</f>
        <v>389</v>
      </c>
      <c r="V360">
        <f>MATCH($A360&amp;V$6,'All applic'!$A$7:$A$59080,0)</f>
        <v>390</v>
      </c>
      <c r="W360">
        <f>MATCH($A360&amp;W$6,'All applic'!$A$7:$A$59080,0)</f>
        <v>392</v>
      </c>
      <c r="X360">
        <f>MATCH($A360&amp;X$6,'All applic'!$A$7:$A$59080,0)</f>
        <v>391</v>
      </c>
      <c r="Y360">
        <f>MATCH($A360&amp;Y$6,'All applic'!$A$7:$A$59080,0)</f>
        <v>389</v>
      </c>
      <c r="Z360">
        <f>MATCH($A360&amp;Z$6,'All applic'!$A$7:$A$59080,0)</f>
        <v>392</v>
      </c>
      <c r="AB360" s="28">
        <f>INDEX('All applic'!$H$7:$H$59080,U360)</f>
        <v>1.04</v>
      </c>
      <c r="AC360" s="28">
        <f>INDEX('All applic'!$H$7:$H$59080,V360)</f>
        <v>0.81799999999999995</v>
      </c>
      <c r="AD360" s="28">
        <f>INDEX('All applic'!$H$7:$H$59080,W360)</f>
        <v>0.98199999999999998</v>
      </c>
      <c r="AE360" s="28">
        <f>INDEX('All applic'!$H$7:$H$59080,X360)</f>
        <v>0.54400000000000004</v>
      </c>
      <c r="AF360" s="28">
        <f>INDEX('All applic'!$H$7:$H$59080,Y360)</f>
        <v>1.04</v>
      </c>
      <c r="AG360" s="28">
        <f>INDEX('All applic'!$H$7:$H$59080,Z360)</f>
        <v>0.98199999999999998</v>
      </c>
      <c r="AH360" s="28"/>
      <c r="AI360" s="28">
        <f>INDEX('All applic'!$I$7:$I$59080,U360)</f>
        <v>1.8780487804878048</v>
      </c>
      <c r="AJ360" s="28">
        <f>INDEX('All applic'!$I$7:$I$59080,V360)</f>
        <v>1.975609756097561</v>
      </c>
      <c r="AK360" s="28">
        <f>INDEX('All applic'!$I$7:$I$59080,W360)</f>
        <v>1.024390243902439</v>
      </c>
      <c r="AL360" s="28">
        <f>INDEX('All applic'!$I$7:$I$59080,X360)</f>
        <v>1</v>
      </c>
      <c r="AM360" s="28">
        <f>INDEX('All applic'!$I$7:$I$59080,Y360)</f>
        <v>1.8780487804878048</v>
      </c>
      <c r="AN360" s="28">
        <f>INDEX('All applic'!$I$7:$I$59080,Z360)</f>
        <v>1.024390243902439</v>
      </c>
      <c r="AP360">
        <f>INDEX('All applic'!$J$7:$J$59080,U360)</f>
        <v>-3.2600000000000004E-2</v>
      </c>
      <c r="AQ360">
        <v>0</v>
      </c>
      <c r="AR360">
        <f>INDEX('All applic'!$J$7:$J$59080,W360)</f>
        <v>-3.2600000000000004E-2</v>
      </c>
      <c r="AS360">
        <v>0</v>
      </c>
      <c r="AT360">
        <v>0</v>
      </c>
      <c r="AU360">
        <v>0</v>
      </c>
    </row>
    <row r="361" spans="1:47" x14ac:dyDescent="0.25">
      <c r="A361" t="str">
        <f t="shared" si="46"/>
        <v>CFLSFm2015CZ03</v>
      </c>
      <c r="B361" t="str">
        <f t="shared" si="47"/>
        <v>CFLSDGSFmCZ032015</v>
      </c>
      <c r="C361" t="s">
        <v>118</v>
      </c>
      <c r="D361" t="s">
        <v>131</v>
      </c>
      <c r="E361" t="s">
        <v>1649</v>
      </c>
      <c r="F361" s="89" t="s">
        <v>1830</v>
      </c>
      <c r="G361" t="s">
        <v>102</v>
      </c>
      <c r="H361" t="s">
        <v>1662</v>
      </c>
      <c r="I361" s="34">
        <f t="shared" si="42"/>
        <v>0</v>
      </c>
      <c r="J361" s="34">
        <f t="shared" si="43"/>
        <v>0</v>
      </c>
      <c r="K361" s="34">
        <f t="shared" si="44"/>
        <v>0</v>
      </c>
      <c r="M361" s="36">
        <f>VLOOKUP("HV_"&amp;$D361&amp;$E361&amp;VLOOKUP($F361,key!$L$3:$M$13,2,FALSE)&amp;$G361&amp;M$6,'HVAC wts'!$H$7:$R$13254,11,FALSE)</f>
        <v>0</v>
      </c>
      <c r="N361" s="36">
        <f>VLOOKUP("HV_"&amp;$D361&amp;$E361&amp;VLOOKUP($F361,key!$L$3:$M$13,2,FALSE)&amp;$G361&amp;N$6,'HVAC wts'!$H$7:$R$13254,11,FALSE)</f>
        <v>0</v>
      </c>
      <c r="O361" s="36">
        <f>VLOOKUP("HV_"&amp;$D361&amp;$E361&amp;VLOOKUP($F361,key!$L$3:$M$13,2,FALSE)&amp;$G361&amp;O$6,'HVAC wts'!$H$7:$R$13254,11,FALSE)</f>
        <v>0</v>
      </c>
      <c r="P361" s="36">
        <f>VLOOKUP("HV_"&amp;$D361&amp;$E361&amp;VLOOKUP($F361,key!$L$3:$M$13,2,FALSE)&amp;$G361&amp;P$6,'HVAC wts'!$H$7:$R$13254,11,FALSE)</f>
        <v>0</v>
      </c>
      <c r="Q361" s="36">
        <f>VLOOKUP("HV_"&amp;$D361&amp;$E361&amp;VLOOKUP($F361,key!$L$3:$M$13,2,FALSE)&amp;$G361&amp;Q$6,'HVAC wts'!$H$7:$R$13254,11,FALSE)</f>
        <v>0</v>
      </c>
      <c r="R361" s="36">
        <f>VLOOKUP("HV_"&amp;$D361&amp;$E361&amp;VLOOKUP($F361,key!$L$3:$M$13,2,FALSE)&amp;$G361&amp;R$6,'HVAC wts'!$H$7:$R$13254,11,FALSE)</f>
        <v>0</v>
      </c>
      <c r="S361" s="36">
        <f t="shared" si="45"/>
        <v>0</v>
      </c>
      <c r="U361">
        <f>MATCH($A361&amp;U$6,'All applic'!$A$7:$A$59080,0)</f>
        <v>393</v>
      </c>
      <c r="V361">
        <f>MATCH($A361&amp;V$6,'All applic'!$A$7:$A$59080,0)</f>
        <v>394</v>
      </c>
      <c r="W361">
        <f>MATCH($A361&amp;W$6,'All applic'!$A$7:$A$59080,0)</f>
        <v>396</v>
      </c>
      <c r="X361">
        <f>MATCH($A361&amp;X$6,'All applic'!$A$7:$A$59080,0)</f>
        <v>395</v>
      </c>
      <c r="Y361">
        <f>MATCH($A361&amp;Y$6,'All applic'!$A$7:$A$59080,0)</f>
        <v>393</v>
      </c>
      <c r="Z361">
        <f>MATCH($A361&amp;Z$6,'All applic'!$A$7:$A$59080,0)</f>
        <v>396</v>
      </c>
      <c r="AB361" s="28">
        <f>INDEX('All applic'!$H$7:$H$59080,U361)</f>
        <v>1.016</v>
      </c>
      <c r="AC361" s="28">
        <f>INDEX('All applic'!$H$7:$H$59080,V361)</f>
        <v>0.85799999999999998</v>
      </c>
      <c r="AD361" s="28">
        <f>INDEX('All applic'!$H$7:$H$59080,W361)</f>
        <v>0.98799999999999999</v>
      </c>
      <c r="AE361" s="28">
        <f>INDEX('All applic'!$H$7:$H$59080,X361)</f>
        <v>0.65600000000000003</v>
      </c>
      <c r="AF361" s="28">
        <f>INDEX('All applic'!$H$7:$H$59080,Y361)</f>
        <v>1.016</v>
      </c>
      <c r="AG361" s="28">
        <f>INDEX('All applic'!$H$7:$H$59080,Z361)</f>
        <v>0.98799999999999999</v>
      </c>
      <c r="AH361" s="28"/>
      <c r="AI361" s="28">
        <f>INDEX('All applic'!$I$7:$I$59080,U361)</f>
        <v>1.825</v>
      </c>
      <c r="AJ361" s="28">
        <f>INDEX('All applic'!$I$7:$I$59080,V361)</f>
        <v>1.8499999999999999</v>
      </c>
      <c r="AK361" s="28">
        <f>INDEX('All applic'!$I$7:$I$59080,W361)</f>
        <v>1.0249999999999999</v>
      </c>
      <c r="AL361" s="28">
        <f>INDEX('All applic'!$I$7:$I$59080,X361)</f>
        <v>1</v>
      </c>
      <c r="AM361" s="28">
        <f>INDEX('All applic'!$I$7:$I$59080,Y361)</f>
        <v>1.825</v>
      </c>
      <c r="AN361" s="28">
        <f>INDEX('All applic'!$I$7:$I$59080,Z361)</f>
        <v>1.0249999999999999</v>
      </c>
      <c r="AP361">
        <f>INDEX('All applic'!$J$7:$J$59080,U361)</f>
        <v>-2.5999999999999999E-2</v>
      </c>
      <c r="AQ361">
        <v>0</v>
      </c>
      <c r="AR361">
        <f>INDEX('All applic'!$J$7:$J$59080,W361)</f>
        <v>-2.5999999999999999E-2</v>
      </c>
      <c r="AS361">
        <v>0</v>
      </c>
      <c r="AT361">
        <v>0</v>
      </c>
      <c r="AU361">
        <v>0</v>
      </c>
    </row>
    <row r="362" spans="1:47" x14ac:dyDescent="0.25">
      <c r="A362" t="str">
        <f t="shared" si="46"/>
        <v>CFLSFm2015CZ04</v>
      </c>
      <c r="B362" t="str">
        <f t="shared" si="47"/>
        <v>CFLSDGSFmCZ042015</v>
      </c>
      <c r="C362" t="s">
        <v>118</v>
      </c>
      <c r="D362" t="s">
        <v>131</v>
      </c>
      <c r="E362" t="s">
        <v>1649</v>
      </c>
      <c r="F362" s="89" t="s">
        <v>1830</v>
      </c>
      <c r="G362" t="s">
        <v>103</v>
      </c>
      <c r="H362" t="s">
        <v>1662</v>
      </c>
      <c r="I362" s="34">
        <f t="shared" si="42"/>
        <v>0</v>
      </c>
      <c r="J362" s="34">
        <f t="shared" si="43"/>
        <v>0</v>
      </c>
      <c r="K362" s="34">
        <f t="shared" si="44"/>
        <v>0</v>
      </c>
      <c r="M362" s="36">
        <f>VLOOKUP("HV_"&amp;$D362&amp;$E362&amp;VLOOKUP($F362,key!$L$3:$M$13,2,FALSE)&amp;$G362&amp;M$6,'HVAC wts'!$H$7:$R$13254,11,FALSE)</f>
        <v>0</v>
      </c>
      <c r="N362" s="36">
        <f>VLOOKUP("HV_"&amp;$D362&amp;$E362&amp;VLOOKUP($F362,key!$L$3:$M$13,2,FALSE)&amp;$G362&amp;N$6,'HVAC wts'!$H$7:$R$13254,11,FALSE)</f>
        <v>0</v>
      </c>
      <c r="O362" s="36">
        <f>VLOOKUP("HV_"&amp;$D362&amp;$E362&amp;VLOOKUP($F362,key!$L$3:$M$13,2,FALSE)&amp;$G362&amp;O$6,'HVAC wts'!$H$7:$R$13254,11,FALSE)</f>
        <v>0</v>
      </c>
      <c r="P362" s="36">
        <f>VLOOKUP("HV_"&amp;$D362&amp;$E362&amp;VLOOKUP($F362,key!$L$3:$M$13,2,FALSE)&amp;$G362&amp;P$6,'HVAC wts'!$H$7:$R$13254,11,FALSE)</f>
        <v>0</v>
      </c>
      <c r="Q362" s="36">
        <f>VLOOKUP("HV_"&amp;$D362&amp;$E362&amp;VLOOKUP($F362,key!$L$3:$M$13,2,FALSE)&amp;$G362&amp;Q$6,'HVAC wts'!$H$7:$R$13254,11,FALSE)</f>
        <v>0</v>
      </c>
      <c r="R362" s="36">
        <f>VLOOKUP("HV_"&amp;$D362&amp;$E362&amp;VLOOKUP($F362,key!$L$3:$M$13,2,FALSE)&amp;$G362&amp;R$6,'HVAC wts'!$H$7:$R$13254,11,FALSE)</f>
        <v>0</v>
      </c>
      <c r="S362" s="36">
        <f t="shared" si="45"/>
        <v>0</v>
      </c>
      <c r="U362">
        <f>MATCH($A362&amp;U$6,'All applic'!$A$7:$A$59080,0)</f>
        <v>397</v>
      </c>
      <c r="V362">
        <f>MATCH($A362&amp;V$6,'All applic'!$A$7:$A$59080,0)</f>
        <v>398</v>
      </c>
      <c r="W362">
        <f>MATCH($A362&amp;W$6,'All applic'!$A$7:$A$59080,0)</f>
        <v>400</v>
      </c>
      <c r="X362">
        <f>MATCH($A362&amp;X$6,'All applic'!$A$7:$A$59080,0)</f>
        <v>399</v>
      </c>
      <c r="Y362">
        <f>MATCH($A362&amp;Y$6,'All applic'!$A$7:$A$59080,0)</f>
        <v>397</v>
      </c>
      <c r="Z362">
        <f>MATCH($A362&amp;Z$6,'All applic'!$A$7:$A$59080,0)</f>
        <v>400</v>
      </c>
      <c r="AB362" s="28">
        <f>INDEX('All applic'!$H$7:$H$59080,U362)</f>
        <v>1.06</v>
      </c>
      <c r="AC362" s="28">
        <f>INDEX('All applic'!$H$7:$H$59080,V362)</f>
        <v>0.87</v>
      </c>
      <c r="AD362" s="28">
        <f>INDEX('All applic'!$H$7:$H$59080,W362)</f>
        <v>0.98799999999999999</v>
      </c>
      <c r="AE362" s="28">
        <f>INDEX('All applic'!$H$7:$H$59080,X362)</f>
        <v>0.62</v>
      </c>
      <c r="AF362" s="28">
        <f>INDEX('All applic'!$H$7:$H$59080,Y362)</f>
        <v>1.06</v>
      </c>
      <c r="AG362" s="28">
        <f>INDEX('All applic'!$H$7:$H$59080,Z362)</f>
        <v>0.98799999999999999</v>
      </c>
      <c r="AH362" s="28"/>
      <c r="AI362" s="28">
        <f>INDEX('All applic'!$I$7:$I$59080,U362)</f>
        <v>1.8409090909090911</v>
      </c>
      <c r="AJ362" s="28">
        <f>INDEX('All applic'!$I$7:$I$59080,V362)</f>
        <v>1.75</v>
      </c>
      <c r="AK362" s="28">
        <f>INDEX('All applic'!$I$7:$I$59080,W362)</f>
        <v>1.0227272727272727</v>
      </c>
      <c r="AL362" s="28">
        <f>INDEX('All applic'!$I$7:$I$59080,X362)</f>
        <v>1</v>
      </c>
      <c r="AM362" s="28">
        <f>INDEX('All applic'!$I$7:$I$59080,Y362)</f>
        <v>1.8409090909090911</v>
      </c>
      <c r="AN362" s="28">
        <f>INDEX('All applic'!$I$7:$I$59080,Z362)</f>
        <v>1.0227272727272727</v>
      </c>
      <c r="AP362">
        <f>INDEX('All applic'!$J$7:$J$59080,U362)</f>
        <v>-2.7399999999999997E-2</v>
      </c>
      <c r="AQ362">
        <v>0</v>
      </c>
      <c r="AR362">
        <f>INDEX('All applic'!$J$7:$J$59080,W362)</f>
        <v>-2.7399999999999997E-2</v>
      </c>
      <c r="AS362">
        <v>0</v>
      </c>
      <c r="AT362">
        <v>0</v>
      </c>
      <c r="AU362">
        <v>0</v>
      </c>
    </row>
    <row r="363" spans="1:47" x14ac:dyDescent="0.25">
      <c r="A363" t="str">
        <f t="shared" si="46"/>
        <v>CFLSFm2015CZ05</v>
      </c>
      <c r="B363" t="str">
        <f t="shared" si="47"/>
        <v>CFLSDGSFmCZ052015</v>
      </c>
      <c r="C363" t="s">
        <v>118</v>
      </c>
      <c r="D363" t="s">
        <v>131</v>
      </c>
      <c r="E363" t="s">
        <v>1649</v>
      </c>
      <c r="F363" s="89" t="s">
        <v>1830</v>
      </c>
      <c r="G363" t="s">
        <v>104</v>
      </c>
      <c r="H363" t="s">
        <v>1662</v>
      </c>
      <c r="I363" s="34">
        <f t="shared" si="42"/>
        <v>0</v>
      </c>
      <c r="J363" s="34">
        <f t="shared" si="43"/>
        <v>0</v>
      </c>
      <c r="K363" s="34">
        <f t="shared" si="44"/>
        <v>0</v>
      </c>
      <c r="M363" s="36">
        <f>VLOOKUP("HV_"&amp;$D363&amp;$E363&amp;VLOOKUP($F363,key!$L$3:$M$13,2,FALSE)&amp;$G363&amp;M$6,'HVAC wts'!$H$7:$R$13254,11,FALSE)</f>
        <v>0</v>
      </c>
      <c r="N363" s="36">
        <f>VLOOKUP("HV_"&amp;$D363&amp;$E363&amp;VLOOKUP($F363,key!$L$3:$M$13,2,FALSE)&amp;$G363&amp;N$6,'HVAC wts'!$H$7:$R$13254,11,FALSE)</f>
        <v>0</v>
      </c>
      <c r="O363" s="36">
        <f>VLOOKUP("HV_"&amp;$D363&amp;$E363&amp;VLOOKUP($F363,key!$L$3:$M$13,2,FALSE)&amp;$G363&amp;O$6,'HVAC wts'!$H$7:$R$13254,11,FALSE)</f>
        <v>0</v>
      </c>
      <c r="P363" s="36">
        <f>VLOOKUP("HV_"&amp;$D363&amp;$E363&amp;VLOOKUP($F363,key!$L$3:$M$13,2,FALSE)&amp;$G363&amp;P$6,'HVAC wts'!$H$7:$R$13254,11,FALSE)</f>
        <v>0</v>
      </c>
      <c r="Q363" s="36">
        <f>VLOOKUP("HV_"&amp;$D363&amp;$E363&amp;VLOOKUP($F363,key!$L$3:$M$13,2,FALSE)&amp;$G363&amp;Q$6,'HVAC wts'!$H$7:$R$13254,11,FALSE)</f>
        <v>0</v>
      </c>
      <c r="R363" s="36">
        <f>VLOOKUP("HV_"&amp;$D363&amp;$E363&amp;VLOOKUP($F363,key!$L$3:$M$13,2,FALSE)&amp;$G363&amp;R$6,'HVAC wts'!$H$7:$R$13254,11,FALSE)</f>
        <v>0</v>
      </c>
      <c r="S363" s="36">
        <f t="shared" si="45"/>
        <v>0</v>
      </c>
      <c r="U363">
        <f>MATCH($A363&amp;U$6,'All applic'!$A$7:$A$59080,0)</f>
        <v>401</v>
      </c>
      <c r="V363">
        <f>MATCH($A363&amp;V$6,'All applic'!$A$7:$A$59080,0)</f>
        <v>402</v>
      </c>
      <c r="W363">
        <f>MATCH($A363&amp;W$6,'All applic'!$A$7:$A$59080,0)</f>
        <v>404</v>
      </c>
      <c r="X363">
        <f>MATCH($A363&amp;X$6,'All applic'!$A$7:$A$59080,0)</f>
        <v>403</v>
      </c>
      <c r="Y363">
        <f>MATCH($A363&amp;Y$6,'All applic'!$A$7:$A$59080,0)</f>
        <v>401</v>
      </c>
      <c r="Z363">
        <f>MATCH($A363&amp;Z$6,'All applic'!$A$7:$A$59080,0)</f>
        <v>404</v>
      </c>
      <c r="AB363" s="28">
        <f>INDEX('All applic'!$H$7:$H$59080,U363)</f>
        <v>1.012</v>
      </c>
      <c r="AC363" s="28">
        <f>INDEX('All applic'!$H$7:$H$59080,V363)</f>
        <v>0.8</v>
      </c>
      <c r="AD363" s="28">
        <f>INDEX('All applic'!$H$7:$H$59080,W363)</f>
        <v>0.98799999999999999</v>
      </c>
      <c r="AE363" s="28">
        <f>INDEX('All applic'!$H$7:$H$59080,X363)</f>
        <v>0.59</v>
      </c>
      <c r="AF363" s="28">
        <f>INDEX('All applic'!$H$7:$H$59080,Y363)</f>
        <v>1.012</v>
      </c>
      <c r="AG363" s="28">
        <f>INDEX('All applic'!$H$7:$H$59080,Z363)</f>
        <v>0.98799999999999999</v>
      </c>
      <c r="AH363" s="28"/>
      <c r="AI363" s="28">
        <f>INDEX('All applic'!$I$7:$I$59080,U363)</f>
        <v>1.7954545454545456</v>
      </c>
      <c r="AJ363" s="28">
        <f>INDEX('All applic'!$I$7:$I$59080,V363)</f>
        <v>1.7045454545454546</v>
      </c>
      <c r="AK363" s="28">
        <f>INDEX('All applic'!$I$7:$I$59080,W363)</f>
        <v>1.0227272727272727</v>
      </c>
      <c r="AL363" s="28">
        <f>INDEX('All applic'!$I$7:$I$59080,X363)</f>
        <v>1</v>
      </c>
      <c r="AM363" s="28">
        <f>INDEX('All applic'!$I$7:$I$59080,Y363)</f>
        <v>1.7954545454545456</v>
      </c>
      <c r="AN363" s="28">
        <f>INDEX('All applic'!$I$7:$I$59080,Z363)</f>
        <v>1.0227272727272727</v>
      </c>
      <c r="AP363">
        <f>INDEX('All applic'!$J$7:$J$59080,U363)</f>
        <v>-3.04E-2</v>
      </c>
      <c r="AQ363">
        <v>0</v>
      </c>
      <c r="AR363">
        <f>INDEX('All applic'!$J$7:$J$59080,W363)</f>
        <v>-3.04E-2</v>
      </c>
      <c r="AS363">
        <v>0</v>
      </c>
      <c r="AT363">
        <v>0</v>
      </c>
      <c r="AU363">
        <v>0</v>
      </c>
    </row>
    <row r="364" spans="1:47" x14ac:dyDescent="0.25">
      <c r="A364" t="str">
        <f t="shared" si="46"/>
        <v>CFLSFm2015CZ06</v>
      </c>
      <c r="B364" t="str">
        <f t="shared" si="47"/>
        <v>CFLSDGSFmCZ062015</v>
      </c>
      <c r="C364" t="s">
        <v>118</v>
      </c>
      <c r="D364" t="s">
        <v>131</v>
      </c>
      <c r="E364" t="s">
        <v>1649</v>
      </c>
      <c r="F364" s="89" t="s">
        <v>1830</v>
      </c>
      <c r="G364" t="s">
        <v>105</v>
      </c>
      <c r="H364" t="s">
        <v>1662</v>
      </c>
      <c r="I364" s="34">
        <f t="shared" si="42"/>
        <v>1.0129506133952373</v>
      </c>
      <c r="J364" s="34">
        <f t="shared" si="43"/>
        <v>1.2394047546950981</v>
      </c>
      <c r="K364" s="34">
        <f t="shared" si="44"/>
        <v>-2.2496969696969699E-2</v>
      </c>
      <c r="M364" s="36">
        <f>VLOOKUP("HV_"&amp;$D364&amp;$E364&amp;VLOOKUP($F364,key!$L$3:$M$13,2,FALSE)&amp;$G364&amp;M$6,'HVAC wts'!$H$7:$R$13254,11,FALSE)</f>
        <v>2681.8968</v>
      </c>
      <c r="N364" s="36">
        <f>VLOOKUP("HV_"&amp;$D364&amp;$E364&amp;VLOOKUP($F364,key!$L$3:$M$13,2,FALSE)&amp;$G364&amp;N$6,'HVAC wts'!$H$7:$R$13254,11,FALSE)</f>
        <v>154.13200000000001</v>
      </c>
      <c r="O364" s="36">
        <f>VLOOKUP("HV_"&amp;$D364&amp;$E364&amp;VLOOKUP($F364,key!$L$3:$M$13,2,FALSE)&amp;$G364&amp;O$6,'HVAC wts'!$H$7:$R$13254,11,FALSE)</f>
        <v>1993.4658000000002</v>
      </c>
      <c r="P364" s="36">
        <f>VLOOKUP("HV_"&amp;$D364&amp;$E364&amp;VLOOKUP($F364,key!$L$3:$M$13,2,FALSE)&amp;$G364&amp;P$6,'HVAC wts'!$H$7:$R$13254,11,FALSE)</f>
        <v>114.56700000000001</v>
      </c>
      <c r="Q364" s="36">
        <f>VLOOKUP("HV_"&amp;$D364&amp;$E364&amp;VLOOKUP($F364,key!$L$3:$M$13,2,FALSE)&amp;$G364&amp;Q$6,'HVAC wts'!$H$7:$R$13254,11,FALSE)</f>
        <v>215.78480000000002</v>
      </c>
      <c r="R364" s="36">
        <f>VLOOKUP("HV_"&amp;$D364&amp;$E364&amp;VLOOKUP($F364,key!$L$3:$M$13,2,FALSE)&amp;$G364&amp;R$6,'HVAC wts'!$H$7:$R$13254,11,FALSE)</f>
        <v>160.39380000000003</v>
      </c>
      <c r="S364" s="36">
        <f t="shared" si="45"/>
        <v>5320.2402000000002</v>
      </c>
      <c r="U364">
        <f>MATCH($A364&amp;U$6,'All applic'!$A$7:$A$59080,0)</f>
        <v>405</v>
      </c>
      <c r="V364">
        <f>MATCH($A364&amp;V$6,'All applic'!$A$7:$A$59080,0)</f>
        <v>406</v>
      </c>
      <c r="W364">
        <f>MATCH($A364&amp;W$6,'All applic'!$A$7:$A$59080,0)</f>
        <v>408</v>
      </c>
      <c r="X364">
        <f>MATCH($A364&amp;X$6,'All applic'!$A$7:$A$59080,0)</f>
        <v>407</v>
      </c>
      <c r="Y364">
        <f>MATCH($A364&amp;Y$6,'All applic'!$A$7:$A$59080,0)</f>
        <v>405</v>
      </c>
      <c r="Z364">
        <f>MATCH($A364&amp;Z$6,'All applic'!$A$7:$A$59080,0)</f>
        <v>408</v>
      </c>
      <c r="AB364" s="28">
        <f>INDEX('All applic'!$H$7:$H$59080,U364)</f>
        <v>1.05</v>
      </c>
      <c r="AC364" s="28">
        <f>INDEX('All applic'!$H$7:$H$59080,V364)</f>
        <v>0.89800000000000002</v>
      </c>
      <c r="AD364" s="28">
        <f>INDEX('All applic'!$H$7:$H$59080,W364)</f>
        <v>0.99</v>
      </c>
      <c r="AE364" s="28">
        <f>INDEX('All applic'!$H$7:$H$59080,X364)</f>
        <v>0.66200000000000003</v>
      </c>
      <c r="AF364" s="28">
        <f>INDEX('All applic'!$H$7:$H$59080,Y364)</f>
        <v>1.05</v>
      </c>
      <c r="AG364" s="28">
        <f>INDEX('All applic'!$H$7:$H$59080,Z364)</f>
        <v>0.99</v>
      </c>
      <c r="AH364" s="28"/>
      <c r="AI364" s="28">
        <f>INDEX('All applic'!$I$7:$I$59080,U364)</f>
        <v>1.3863636363636365</v>
      </c>
      <c r="AJ364" s="28">
        <f>INDEX('All applic'!$I$7:$I$59080,V364)</f>
        <v>2</v>
      </c>
      <c r="AK364" s="28">
        <f>INDEX('All applic'!$I$7:$I$59080,W364)</f>
        <v>1</v>
      </c>
      <c r="AL364" s="28">
        <f>INDEX('All applic'!$I$7:$I$59080,X364)</f>
        <v>1</v>
      </c>
      <c r="AM364" s="28">
        <f>INDEX('All applic'!$I$7:$I$59080,Y364)</f>
        <v>1.3863636363636365</v>
      </c>
      <c r="AN364" s="28">
        <f>INDEX('All applic'!$I$7:$I$59080,Z364)</f>
        <v>1</v>
      </c>
      <c r="AP364">
        <f>INDEX('All applic'!$J$7:$J$59080,U364)</f>
        <v>-2.5600000000000001E-2</v>
      </c>
      <c r="AQ364">
        <v>0</v>
      </c>
      <c r="AR364">
        <f>INDEX('All applic'!$J$7:$J$59080,W364)</f>
        <v>-2.5600000000000001E-2</v>
      </c>
      <c r="AS364">
        <v>0</v>
      </c>
      <c r="AT364">
        <v>0</v>
      </c>
      <c r="AU364">
        <v>0</v>
      </c>
    </row>
    <row r="365" spans="1:47" x14ac:dyDescent="0.25">
      <c r="A365" t="str">
        <f t="shared" si="46"/>
        <v>CFLSFm2015CZ07</v>
      </c>
      <c r="B365" t="str">
        <f t="shared" si="47"/>
        <v>CFLSDGSFmCZ072015</v>
      </c>
      <c r="C365" t="s">
        <v>118</v>
      </c>
      <c r="D365" t="s">
        <v>131</v>
      </c>
      <c r="E365" t="s">
        <v>1649</v>
      </c>
      <c r="F365" s="89" t="s">
        <v>1830</v>
      </c>
      <c r="G365" t="s">
        <v>106</v>
      </c>
      <c r="H365" t="s">
        <v>1662</v>
      </c>
      <c r="I365" s="34">
        <f t="shared" si="42"/>
        <v>1.0336829275499892</v>
      </c>
      <c r="J365" s="34">
        <f t="shared" si="43"/>
        <v>1.2063441290708787</v>
      </c>
      <c r="K365" s="34">
        <f t="shared" si="44"/>
        <v>-1.5596733071805152E-2</v>
      </c>
      <c r="M365" s="36">
        <f>VLOOKUP("HV_"&amp;$D365&amp;$E365&amp;VLOOKUP($F365,key!$L$3:$M$13,2,FALSE)&amp;$G365&amp;M$6,'HVAC wts'!$H$7:$R$13254,11,FALSE)</f>
        <v>4352.9579999999996</v>
      </c>
      <c r="N365" s="36">
        <f>VLOOKUP("HV_"&amp;$D365&amp;$E365&amp;VLOOKUP($F365,key!$L$3:$M$13,2,FALSE)&amp;$G365&amp;N$6,'HVAC wts'!$H$7:$R$13254,11,FALSE)</f>
        <v>250.17</v>
      </c>
      <c r="O365" s="36">
        <f>VLOOKUP("HV_"&amp;$D365&amp;$E365&amp;VLOOKUP($F365,key!$L$3:$M$13,2,FALSE)&amp;$G365&amp;O$6,'HVAC wts'!$H$7:$R$13254,11,FALSE)</f>
        <v>6531.6815999999999</v>
      </c>
      <c r="P365" s="36">
        <f>VLOOKUP("HV_"&amp;$D365&amp;$E365&amp;VLOOKUP($F365,key!$L$3:$M$13,2,FALSE)&amp;$G365&amp;P$6,'HVAC wts'!$H$7:$R$13254,11,FALSE)</f>
        <v>375.38400000000001</v>
      </c>
      <c r="Q365" s="36">
        <f>VLOOKUP("HV_"&amp;$D365&amp;$E365&amp;VLOOKUP($F365,key!$L$3:$M$13,2,FALSE)&amp;$G365&amp;Q$6,'HVAC wts'!$H$7:$R$13254,11,FALSE)</f>
        <v>350.238</v>
      </c>
      <c r="R365" s="36">
        <f>VLOOKUP("HV_"&amp;$D365&amp;$E365&amp;VLOOKUP($F365,key!$L$3:$M$13,2,FALSE)&amp;$G365&amp;R$6,'HVAC wts'!$H$7:$R$13254,11,FALSE)</f>
        <v>525.53760000000011</v>
      </c>
      <c r="S365" s="36">
        <f t="shared" si="45"/>
        <v>12385.9692</v>
      </c>
      <c r="U365">
        <f>MATCH($A365&amp;U$6,'All applic'!$A$7:$A$59080,0)</f>
        <v>409</v>
      </c>
      <c r="V365">
        <f>MATCH($A365&amp;V$6,'All applic'!$A$7:$A$59080,0)</f>
        <v>410</v>
      </c>
      <c r="W365">
        <f>MATCH($A365&amp;W$6,'All applic'!$A$7:$A$59080,0)</f>
        <v>412</v>
      </c>
      <c r="X365">
        <f>MATCH($A365&amp;X$6,'All applic'!$A$7:$A$59080,0)</f>
        <v>411</v>
      </c>
      <c r="Y365">
        <f>MATCH($A365&amp;Y$6,'All applic'!$A$7:$A$59080,0)</f>
        <v>409</v>
      </c>
      <c r="Z365">
        <f>MATCH($A365&amp;Z$6,'All applic'!$A$7:$A$59080,0)</f>
        <v>412</v>
      </c>
      <c r="AB365" s="28">
        <f>INDEX('All applic'!$H$7:$H$59080,U365)</f>
        <v>1.1120000000000001</v>
      </c>
      <c r="AC365" s="28">
        <f>INDEX('All applic'!$H$7:$H$59080,V365)</f>
        <v>1.002</v>
      </c>
      <c r="AD365" s="28">
        <f>INDEX('All applic'!$H$7:$H$59080,W365)</f>
        <v>0.996</v>
      </c>
      <c r="AE365" s="28">
        <f>INDEX('All applic'!$H$7:$H$59080,X365)</f>
        <v>0.78200000000000003</v>
      </c>
      <c r="AF365" s="28">
        <f>INDEX('All applic'!$H$7:$H$59080,Y365)</f>
        <v>1.1120000000000001</v>
      </c>
      <c r="AG365" s="28">
        <f>INDEX('All applic'!$H$7:$H$59080,Z365)</f>
        <v>0.996</v>
      </c>
      <c r="AH365" s="28"/>
      <c r="AI365" s="28">
        <f>INDEX('All applic'!$I$7:$I$59080,U365)</f>
        <v>1.4772727272727275</v>
      </c>
      <c r="AJ365" s="28">
        <f>INDEX('All applic'!$I$7:$I$59080,V365)</f>
        <v>1.5681818181818183</v>
      </c>
      <c r="AK365" s="28">
        <f>INDEX('All applic'!$I$7:$I$59080,W365)</f>
        <v>1.0227272727272727</v>
      </c>
      <c r="AL365" s="28">
        <f>INDEX('All applic'!$I$7:$I$59080,X365)</f>
        <v>1.0227272727272727</v>
      </c>
      <c r="AM365" s="28">
        <f>INDEX('All applic'!$I$7:$I$59080,Y365)</f>
        <v>1.4772727272727275</v>
      </c>
      <c r="AN365" s="28">
        <f>INDEX('All applic'!$I$7:$I$59080,Z365)</f>
        <v>1.0227272727272727</v>
      </c>
      <c r="AP365">
        <f>INDEX('All applic'!$J$7:$J$59080,U365)</f>
        <v>-1.77E-2</v>
      </c>
      <c r="AQ365">
        <v>0</v>
      </c>
      <c r="AR365">
        <f>INDEX('All applic'!$J$7:$J$59080,W365)</f>
        <v>-1.7780000000000001E-2</v>
      </c>
      <c r="AS365">
        <v>0</v>
      </c>
      <c r="AT365">
        <v>0</v>
      </c>
      <c r="AU365">
        <v>0</v>
      </c>
    </row>
    <row r="366" spans="1:47" x14ac:dyDescent="0.25">
      <c r="A366" t="str">
        <f t="shared" si="46"/>
        <v>CFLSFm2015CZ08</v>
      </c>
      <c r="B366" t="str">
        <f t="shared" si="47"/>
        <v>CFLSDGSFmCZ082015</v>
      </c>
      <c r="C366" t="s">
        <v>118</v>
      </c>
      <c r="D366" t="s">
        <v>131</v>
      </c>
      <c r="E366" t="s">
        <v>1649</v>
      </c>
      <c r="F366" s="89" t="s">
        <v>1830</v>
      </c>
      <c r="G366" t="s">
        <v>107</v>
      </c>
      <c r="H366" t="s">
        <v>1662</v>
      </c>
      <c r="I366" s="34">
        <f t="shared" si="42"/>
        <v>1.0815555555555558</v>
      </c>
      <c r="J366" s="34">
        <f t="shared" si="43"/>
        <v>1.2332415059687789</v>
      </c>
      <c r="K366" s="34">
        <f t="shared" si="44"/>
        <v>-1.6064242424242429E-2</v>
      </c>
      <c r="M366" s="36">
        <f>VLOOKUP("HV_"&amp;$D366&amp;$E366&amp;VLOOKUP($F366,key!$L$3:$M$13,2,FALSE)&amp;$G366&amp;M$6,'HVAC wts'!$H$7:$R$13254,11,FALSE)</f>
        <v>277.16460000000001</v>
      </c>
      <c r="N366" s="36">
        <f>VLOOKUP("HV_"&amp;$D366&amp;$E366&amp;VLOOKUP($F366,key!$L$3:$M$13,2,FALSE)&amp;$G366&amp;N$6,'HVAC wts'!$H$7:$R$13254,11,FALSE)</f>
        <v>15.929</v>
      </c>
      <c r="O366" s="36">
        <f>VLOOKUP("HV_"&amp;$D366&amp;$E366&amp;VLOOKUP($F366,key!$L$3:$M$13,2,FALSE)&amp;$G366&amp;O$6,'HVAC wts'!$H$7:$R$13254,11,FALSE)</f>
        <v>0</v>
      </c>
      <c r="P366" s="36">
        <f>VLOOKUP("HV_"&amp;$D366&amp;$E366&amp;VLOOKUP($F366,key!$L$3:$M$13,2,FALSE)&amp;$G366&amp;P$6,'HVAC wts'!$H$7:$R$13254,11,FALSE)</f>
        <v>0</v>
      </c>
      <c r="Q366" s="36">
        <f>VLOOKUP("HV_"&amp;$D366&amp;$E366&amp;VLOOKUP($F366,key!$L$3:$M$13,2,FALSE)&amp;$G366&amp;Q$6,'HVAC wts'!$H$7:$R$13254,11,FALSE)</f>
        <v>22.300599999999999</v>
      </c>
      <c r="R366" s="36">
        <f>VLOOKUP("HV_"&amp;$D366&amp;$E366&amp;VLOOKUP($F366,key!$L$3:$M$13,2,FALSE)&amp;$G366&amp;R$6,'HVAC wts'!$H$7:$R$13254,11,FALSE)</f>
        <v>0</v>
      </c>
      <c r="S366" s="36">
        <f t="shared" si="45"/>
        <v>315.39419999999996</v>
      </c>
      <c r="U366">
        <f>MATCH($A366&amp;U$6,'All applic'!$A$7:$A$59080,0)</f>
        <v>413</v>
      </c>
      <c r="V366">
        <f>MATCH($A366&amp;V$6,'All applic'!$A$7:$A$59080,0)</f>
        <v>414</v>
      </c>
      <c r="W366">
        <f>MATCH($A366&amp;W$6,'All applic'!$A$7:$A$59080,0)</f>
        <v>416</v>
      </c>
      <c r="X366">
        <f>MATCH($A366&amp;X$6,'All applic'!$A$7:$A$59080,0)</f>
        <v>415</v>
      </c>
      <c r="Y366">
        <f>MATCH($A366&amp;Y$6,'All applic'!$A$7:$A$59080,0)</f>
        <v>413</v>
      </c>
      <c r="Z366">
        <f>MATCH($A366&amp;Z$6,'All applic'!$A$7:$A$59080,0)</f>
        <v>416</v>
      </c>
      <c r="AB366" s="28">
        <f>INDEX('All applic'!$H$7:$H$59080,U366)</f>
        <v>1.0860000000000001</v>
      </c>
      <c r="AC366" s="28">
        <f>INDEX('All applic'!$H$7:$H$59080,V366)</f>
        <v>0.998</v>
      </c>
      <c r="AD366" s="28">
        <f>INDEX('All applic'!$H$7:$H$59080,W366)</f>
        <v>1.038</v>
      </c>
      <c r="AE366" s="28">
        <f>INDEX('All applic'!$H$7:$H$59080,X366)</f>
        <v>0.81200000000000006</v>
      </c>
      <c r="AF366" s="28">
        <f>INDEX('All applic'!$H$7:$H$59080,Y366)</f>
        <v>1.0860000000000001</v>
      </c>
      <c r="AG366" s="28">
        <f>INDEX('All applic'!$H$7:$H$59080,Z366)</f>
        <v>1.038</v>
      </c>
      <c r="AH366" s="28"/>
      <c r="AI366" s="28">
        <f>INDEX('All applic'!$I$7:$I$59080,U366)</f>
        <v>1.2045454545454546</v>
      </c>
      <c r="AJ366" s="28">
        <f>INDEX('All applic'!$I$7:$I$59080,V366)</f>
        <v>1.7727272727272729</v>
      </c>
      <c r="AK366" s="28">
        <f>INDEX('All applic'!$I$7:$I$59080,W366)</f>
        <v>1</v>
      </c>
      <c r="AL366" s="28">
        <f>INDEX('All applic'!$I$7:$I$59080,X366)</f>
        <v>1.0227272727272727</v>
      </c>
      <c r="AM366" s="28">
        <f>INDEX('All applic'!$I$7:$I$59080,Y366)</f>
        <v>1.2045454545454546</v>
      </c>
      <c r="AN366" s="28">
        <f>INDEX('All applic'!$I$7:$I$59080,Z366)</f>
        <v>1</v>
      </c>
      <c r="AP366">
        <f>INDEX('All applic'!$J$7:$J$59080,U366)</f>
        <v>-1.8280000000000001E-2</v>
      </c>
      <c r="AQ366">
        <v>0</v>
      </c>
      <c r="AR366">
        <f>INDEX('All applic'!$J$7:$J$59080,W366)</f>
        <v>-1.8280000000000001E-2</v>
      </c>
      <c r="AS366">
        <v>0</v>
      </c>
      <c r="AT366">
        <v>0</v>
      </c>
      <c r="AU366">
        <v>0</v>
      </c>
    </row>
    <row r="367" spans="1:47" x14ac:dyDescent="0.25">
      <c r="A367" t="str">
        <f t="shared" si="46"/>
        <v>CFLSFm2015CZ09</v>
      </c>
      <c r="B367" t="str">
        <f t="shared" si="47"/>
        <v>CFLSDGSFmCZ092015</v>
      </c>
      <c r="C367" t="s">
        <v>118</v>
      </c>
      <c r="D367" t="s">
        <v>131</v>
      </c>
      <c r="E367" t="s">
        <v>1649</v>
      </c>
      <c r="F367" s="89" t="s">
        <v>1830</v>
      </c>
      <c r="G367" t="s">
        <v>108</v>
      </c>
      <c r="H367" t="s">
        <v>1662</v>
      </c>
      <c r="I367" s="34">
        <f t="shared" si="42"/>
        <v>0</v>
      </c>
      <c r="J367" s="34">
        <f t="shared" si="43"/>
        <v>0</v>
      </c>
      <c r="K367" s="34">
        <f t="shared" si="44"/>
        <v>0</v>
      </c>
      <c r="M367" s="36">
        <f>VLOOKUP("HV_"&amp;$D367&amp;$E367&amp;VLOOKUP($F367,key!$L$3:$M$13,2,FALSE)&amp;$G367&amp;M$6,'HVAC wts'!$H$7:$R$13254,11,FALSE)</f>
        <v>0</v>
      </c>
      <c r="N367" s="36">
        <f>VLOOKUP("HV_"&amp;$D367&amp;$E367&amp;VLOOKUP($F367,key!$L$3:$M$13,2,FALSE)&amp;$G367&amp;N$6,'HVAC wts'!$H$7:$R$13254,11,FALSE)</f>
        <v>0</v>
      </c>
      <c r="O367" s="36">
        <f>VLOOKUP("HV_"&amp;$D367&amp;$E367&amp;VLOOKUP($F367,key!$L$3:$M$13,2,FALSE)&amp;$G367&amp;O$6,'HVAC wts'!$H$7:$R$13254,11,FALSE)</f>
        <v>0</v>
      </c>
      <c r="P367" s="36">
        <f>VLOOKUP("HV_"&amp;$D367&amp;$E367&amp;VLOOKUP($F367,key!$L$3:$M$13,2,FALSE)&amp;$G367&amp;P$6,'HVAC wts'!$H$7:$R$13254,11,FALSE)</f>
        <v>0</v>
      </c>
      <c r="Q367" s="36">
        <f>VLOOKUP("HV_"&amp;$D367&amp;$E367&amp;VLOOKUP($F367,key!$L$3:$M$13,2,FALSE)&amp;$G367&amp;Q$6,'HVAC wts'!$H$7:$R$13254,11,FALSE)</f>
        <v>0</v>
      </c>
      <c r="R367" s="36">
        <f>VLOOKUP("HV_"&amp;$D367&amp;$E367&amp;VLOOKUP($F367,key!$L$3:$M$13,2,FALSE)&amp;$G367&amp;R$6,'HVAC wts'!$H$7:$R$13254,11,FALSE)</f>
        <v>0</v>
      </c>
      <c r="S367" s="36">
        <f t="shared" si="45"/>
        <v>0</v>
      </c>
      <c r="U367">
        <f>MATCH($A367&amp;U$6,'All applic'!$A$7:$A$59080,0)</f>
        <v>417</v>
      </c>
      <c r="V367">
        <f>MATCH($A367&amp;V$6,'All applic'!$A$7:$A$59080,0)</f>
        <v>418</v>
      </c>
      <c r="W367">
        <f>MATCH($A367&amp;W$6,'All applic'!$A$7:$A$59080,0)</f>
        <v>420</v>
      </c>
      <c r="X367">
        <f>MATCH($A367&amp;X$6,'All applic'!$A$7:$A$59080,0)</f>
        <v>419</v>
      </c>
      <c r="Y367">
        <f>MATCH($A367&amp;Y$6,'All applic'!$A$7:$A$59080,0)</f>
        <v>417</v>
      </c>
      <c r="Z367">
        <f>MATCH($A367&amp;Z$6,'All applic'!$A$7:$A$59080,0)</f>
        <v>420</v>
      </c>
      <c r="AB367" s="28">
        <f>INDEX('All applic'!$H$7:$H$59080,U367)</f>
        <v>1.0780000000000001</v>
      </c>
      <c r="AC367" s="28">
        <f>INDEX('All applic'!$H$7:$H$59080,V367)</f>
        <v>0.96199999999999997</v>
      </c>
      <c r="AD367" s="28">
        <f>INDEX('All applic'!$H$7:$H$59080,W367)</f>
        <v>1.016</v>
      </c>
      <c r="AE367" s="28">
        <f>INDEX('All applic'!$H$7:$H$59080,X367)</f>
        <v>0.752</v>
      </c>
      <c r="AF367" s="28">
        <f>INDEX('All applic'!$H$7:$H$59080,Y367)</f>
        <v>1.0780000000000001</v>
      </c>
      <c r="AG367" s="28">
        <f>INDEX('All applic'!$H$7:$H$59080,Z367)</f>
        <v>1.016</v>
      </c>
      <c r="AH367" s="28"/>
      <c r="AI367" s="28">
        <f>INDEX('All applic'!$I$7:$I$59080,U367)</f>
        <v>1.6136363636363635</v>
      </c>
      <c r="AJ367" s="28">
        <f>INDEX('All applic'!$I$7:$I$59080,V367)</f>
        <v>1.7045454545454546</v>
      </c>
      <c r="AK367" s="28">
        <f>INDEX('All applic'!$I$7:$I$59080,W367)</f>
        <v>1</v>
      </c>
      <c r="AL367" s="28">
        <f>INDEX('All applic'!$I$7:$I$59080,X367)</f>
        <v>1</v>
      </c>
      <c r="AM367" s="28">
        <f>INDEX('All applic'!$I$7:$I$59080,Y367)</f>
        <v>1.6136363636363635</v>
      </c>
      <c r="AN367" s="28">
        <f>INDEX('All applic'!$I$7:$I$59080,Z367)</f>
        <v>1</v>
      </c>
      <c r="AP367">
        <f>INDEX('All applic'!$J$7:$J$59080,U367)</f>
        <v>-1.9399999999999997E-2</v>
      </c>
      <c r="AQ367">
        <v>0</v>
      </c>
      <c r="AR367">
        <f>INDEX('All applic'!$J$7:$J$59080,W367)</f>
        <v>-1.9420000000000003E-2</v>
      </c>
      <c r="AS367">
        <v>0</v>
      </c>
      <c r="AT367">
        <v>0</v>
      </c>
      <c r="AU367">
        <v>0</v>
      </c>
    </row>
    <row r="368" spans="1:47" x14ac:dyDescent="0.25">
      <c r="A368" t="str">
        <f t="shared" si="46"/>
        <v>CFLSFm2015CZ10</v>
      </c>
      <c r="B368" t="str">
        <f t="shared" si="47"/>
        <v>CFLSDGSFmCZ102015</v>
      </c>
      <c r="C368" t="s">
        <v>118</v>
      </c>
      <c r="D368" t="s">
        <v>131</v>
      </c>
      <c r="E368" t="s">
        <v>1649</v>
      </c>
      <c r="F368" s="89" t="s">
        <v>1830</v>
      </c>
      <c r="G368" t="s">
        <v>109</v>
      </c>
      <c r="H368" t="s">
        <v>1662</v>
      </c>
      <c r="I368" s="34">
        <f t="shared" si="42"/>
        <v>1.0735225686518586</v>
      </c>
      <c r="J368" s="34">
        <f t="shared" si="43"/>
        <v>1.4335994259431102</v>
      </c>
      <c r="K368" s="34">
        <f t="shared" si="44"/>
        <v>-2.1618181818181821E-2</v>
      </c>
      <c r="M368" s="36">
        <f>VLOOKUP("HV_"&amp;$D368&amp;$E368&amp;VLOOKUP($F368,key!$L$3:$M$13,2,FALSE)&amp;$G368&amp;M$6,'HVAC wts'!$H$7:$R$13254,11,FALSE)</f>
        <v>6871.3643999999995</v>
      </c>
      <c r="N368" s="36">
        <f>VLOOKUP("HV_"&amp;$D368&amp;$E368&amp;VLOOKUP($F368,key!$L$3:$M$13,2,FALSE)&amp;$G368&amp;N$6,'HVAC wts'!$H$7:$R$13254,11,FALSE)</f>
        <v>394.90600000000001</v>
      </c>
      <c r="O368" s="36">
        <f>VLOOKUP("HV_"&amp;$D368&amp;$E368&amp;VLOOKUP($F368,key!$L$3:$M$13,2,FALSE)&amp;$G368&amp;O$6,'HVAC wts'!$H$7:$R$13254,11,FALSE)</f>
        <v>117.29339999999999</v>
      </c>
      <c r="P368" s="36">
        <f>VLOOKUP("HV_"&amp;$D368&amp;$E368&amp;VLOOKUP($F368,key!$L$3:$M$13,2,FALSE)&amp;$G368&amp;P$6,'HVAC wts'!$H$7:$R$13254,11,FALSE)</f>
        <v>6.7409999999999997</v>
      </c>
      <c r="Q368" s="36">
        <f>VLOOKUP("HV_"&amp;$D368&amp;$E368&amp;VLOOKUP($F368,key!$L$3:$M$13,2,FALSE)&amp;$G368&amp;Q$6,'HVAC wts'!$H$7:$R$13254,11,FALSE)</f>
        <v>552.86840000000007</v>
      </c>
      <c r="R368" s="36">
        <f>VLOOKUP("HV_"&amp;$D368&amp;$E368&amp;VLOOKUP($F368,key!$L$3:$M$13,2,FALSE)&amp;$G368&amp;R$6,'HVAC wts'!$H$7:$R$13254,11,FALSE)</f>
        <v>9.4374000000000002</v>
      </c>
      <c r="S368" s="36">
        <f t="shared" si="45"/>
        <v>7952.6105999999991</v>
      </c>
      <c r="U368">
        <f>MATCH($A368&amp;U$6,'All applic'!$A$7:$A$59080,0)</f>
        <v>421</v>
      </c>
      <c r="V368">
        <f>MATCH($A368&amp;V$6,'All applic'!$A$7:$A$59080,0)</f>
        <v>422</v>
      </c>
      <c r="W368">
        <f>MATCH($A368&amp;W$6,'All applic'!$A$7:$A$59080,0)</f>
        <v>424</v>
      </c>
      <c r="X368">
        <f>MATCH($A368&amp;X$6,'All applic'!$A$7:$A$59080,0)</f>
        <v>423</v>
      </c>
      <c r="Y368">
        <f>MATCH($A368&amp;Y$6,'All applic'!$A$7:$A$59080,0)</f>
        <v>421</v>
      </c>
      <c r="Z368">
        <f>MATCH($A368&amp;Z$6,'All applic'!$A$7:$A$59080,0)</f>
        <v>424</v>
      </c>
      <c r="AB368" s="28">
        <f>INDEX('All applic'!$H$7:$H$59080,U368)</f>
        <v>1.0820000000000001</v>
      </c>
      <c r="AC368" s="28">
        <f>INDEX('All applic'!$H$7:$H$59080,V368)</f>
        <v>0.94</v>
      </c>
      <c r="AD368" s="28">
        <f>INDEX('All applic'!$H$7:$H$59080,W368)</f>
        <v>1.014</v>
      </c>
      <c r="AE368" s="28">
        <f>INDEX('All applic'!$H$7:$H$59080,X368)</f>
        <v>0.67800000000000005</v>
      </c>
      <c r="AF368" s="28">
        <f>INDEX('All applic'!$H$7:$H$59080,Y368)</f>
        <v>1.0820000000000001</v>
      </c>
      <c r="AG368" s="28">
        <f>INDEX('All applic'!$H$7:$H$59080,Z368)</f>
        <v>1.014</v>
      </c>
      <c r="AH368" s="28"/>
      <c r="AI368" s="28">
        <f>INDEX('All applic'!$I$7:$I$59080,U368)</f>
        <v>1.4318181818181819</v>
      </c>
      <c r="AJ368" s="28">
        <f>INDEX('All applic'!$I$7:$I$59080,V368)</f>
        <v>1.6136363636363635</v>
      </c>
      <c r="AK368" s="28">
        <f>INDEX('All applic'!$I$7:$I$59080,W368)</f>
        <v>1</v>
      </c>
      <c r="AL368" s="28">
        <f>INDEX('All applic'!$I$7:$I$59080,X368)</f>
        <v>1</v>
      </c>
      <c r="AM368" s="28">
        <f>INDEX('All applic'!$I$7:$I$59080,Y368)</f>
        <v>1.4318181818181819</v>
      </c>
      <c r="AN368" s="28">
        <f>INDEX('All applic'!$I$7:$I$59080,Z368)</f>
        <v>1</v>
      </c>
      <c r="AP368">
        <f>INDEX('All applic'!$J$7:$J$59080,U368)</f>
        <v>-2.46E-2</v>
      </c>
      <c r="AQ368">
        <v>0</v>
      </c>
      <c r="AR368">
        <f>INDEX('All applic'!$J$7:$J$59080,W368)</f>
        <v>-2.46E-2</v>
      </c>
      <c r="AS368">
        <v>0</v>
      </c>
      <c r="AT368">
        <v>0</v>
      </c>
      <c r="AU368">
        <v>0</v>
      </c>
    </row>
    <row r="369" spans="1:47" x14ac:dyDescent="0.25">
      <c r="A369" t="str">
        <f t="shared" si="46"/>
        <v>CFLSFm2015CZ11</v>
      </c>
      <c r="B369" t="str">
        <f t="shared" si="47"/>
        <v>CFLSDGSFmCZ112015</v>
      </c>
      <c r="C369" t="s">
        <v>118</v>
      </c>
      <c r="D369" t="s">
        <v>131</v>
      </c>
      <c r="E369" t="s">
        <v>1649</v>
      </c>
      <c r="F369" s="89" t="s">
        <v>1830</v>
      </c>
      <c r="G369" t="s">
        <v>110</v>
      </c>
      <c r="H369" t="s">
        <v>1662</v>
      </c>
      <c r="I369" s="34">
        <f t="shared" si="42"/>
        <v>0</v>
      </c>
      <c r="J369" s="34">
        <f t="shared" si="43"/>
        <v>0</v>
      </c>
      <c r="K369" s="34">
        <f t="shared" si="44"/>
        <v>0</v>
      </c>
      <c r="M369" s="36">
        <f>VLOOKUP("HV_"&amp;$D369&amp;$E369&amp;VLOOKUP($F369,key!$L$3:$M$13,2,FALSE)&amp;$G369&amp;M$6,'HVAC wts'!$H$7:$R$13254,11,FALSE)</f>
        <v>0</v>
      </c>
      <c r="N369" s="36">
        <f>VLOOKUP("HV_"&amp;$D369&amp;$E369&amp;VLOOKUP($F369,key!$L$3:$M$13,2,FALSE)&amp;$G369&amp;N$6,'HVAC wts'!$H$7:$R$13254,11,FALSE)</f>
        <v>0</v>
      </c>
      <c r="O369" s="36">
        <f>VLOOKUP("HV_"&amp;$D369&amp;$E369&amp;VLOOKUP($F369,key!$L$3:$M$13,2,FALSE)&amp;$G369&amp;O$6,'HVAC wts'!$H$7:$R$13254,11,FALSE)</f>
        <v>0</v>
      </c>
      <c r="P369" s="36">
        <f>VLOOKUP("HV_"&amp;$D369&amp;$E369&amp;VLOOKUP($F369,key!$L$3:$M$13,2,FALSE)&amp;$G369&amp;P$6,'HVAC wts'!$H$7:$R$13254,11,FALSE)</f>
        <v>0</v>
      </c>
      <c r="Q369" s="36">
        <f>VLOOKUP("HV_"&amp;$D369&amp;$E369&amp;VLOOKUP($F369,key!$L$3:$M$13,2,FALSE)&amp;$G369&amp;Q$6,'HVAC wts'!$H$7:$R$13254,11,FALSE)</f>
        <v>0</v>
      </c>
      <c r="R369" s="36">
        <f>VLOOKUP("HV_"&amp;$D369&amp;$E369&amp;VLOOKUP($F369,key!$L$3:$M$13,2,FALSE)&amp;$G369&amp;R$6,'HVAC wts'!$H$7:$R$13254,11,FALSE)</f>
        <v>0</v>
      </c>
      <c r="S369" s="36">
        <f t="shared" si="45"/>
        <v>0</v>
      </c>
      <c r="U369">
        <f>MATCH($A369&amp;U$6,'All applic'!$A$7:$A$59080,0)</f>
        <v>425</v>
      </c>
      <c r="V369">
        <f>MATCH($A369&amp;V$6,'All applic'!$A$7:$A$59080,0)</f>
        <v>426</v>
      </c>
      <c r="W369">
        <f>MATCH($A369&amp;W$6,'All applic'!$A$7:$A$59080,0)</f>
        <v>428</v>
      </c>
      <c r="X369">
        <f>MATCH($A369&amp;X$6,'All applic'!$A$7:$A$59080,0)</f>
        <v>427</v>
      </c>
      <c r="Y369">
        <f>MATCH($A369&amp;Y$6,'All applic'!$A$7:$A$59080,0)</f>
        <v>425</v>
      </c>
      <c r="Z369">
        <f>MATCH($A369&amp;Z$6,'All applic'!$A$7:$A$59080,0)</f>
        <v>428</v>
      </c>
      <c r="AB369" s="28">
        <f>INDEX('All applic'!$H$7:$H$59080,U369)</f>
        <v>1.0820000000000001</v>
      </c>
      <c r="AC369" s="28">
        <f>INDEX('All applic'!$H$7:$H$59080,V369)</f>
        <v>0.91200000000000003</v>
      </c>
      <c r="AD369" s="28">
        <f>INDEX('All applic'!$H$7:$H$59080,W369)</f>
        <v>1.012</v>
      </c>
      <c r="AE369" s="28">
        <f>INDEX('All applic'!$H$7:$H$59080,X369)</f>
        <v>0.65800000000000003</v>
      </c>
      <c r="AF369" s="28">
        <f>INDEX('All applic'!$H$7:$H$59080,Y369)</f>
        <v>1.0820000000000001</v>
      </c>
      <c r="AG369" s="28">
        <f>INDEX('All applic'!$H$7:$H$59080,Z369)</f>
        <v>1.012</v>
      </c>
      <c r="AH369" s="28"/>
      <c r="AI369" s="28">
        <f>INDEX('All applic'!$I$7:$I$59080,U369)</f>
        <v>1.5365853658536586</v>
      </c>
      <c r="AJ369" s="28">
        <f>INDEX('All applic'!$I$7:$I$59080,V369)</f>
        <v>1.6585365853658538</v>
      </c>
      <c r="AK369" s="28">
        <f>INDEX('All applic'!$I$7:$I$59080,W369)</f>
        <v>1</v>
      </c>
      <c r="AL369" s="28">
        <f>INDEX('All applic'!$I$7:$I$59080,X369)</f>
        <v>1</v>
      </c>
      <c r="AM369" s="28">
        <f>INDEX('All applic'!$I$7:$I$59080,Y369)</f>
        <v>1.5365853658536586</v>
      </c>
      <c r="AN369" s="28">
        <f>INDEX('All applic'!$I$7:$I$59080,Z369)</f>
        <v>1</v>
      </c>
      <c r="AP369">
        <f>INDEX('All applic'!$J$7:$J$59080,U369)</f>
        <v>-2.52E-2</v>
      </c>
      <c r="AQ369">
        <v>0</v>
      </c>
      <c r="AR369">
        <f>INDEX('All applic'!$J$7:$J$59080,W369)</f>
        <v>-2.52E-2</v>
      </c>
      <c r="AS369">
        <v>0</v>
      </c>
      <c r="AT369">
        <v>0</v>
      </c>
      <c r="AU369">
        <v>0</v>
      </c>
    </row>
    <row r="370" spans="1:47" x14ac:dyDescent="0.25">
      <c r="A370" t="str">
        <f t="shared" si="46"/>
        <v>CFLSFm2015CZ12</v>
      </c>
      <c r="B370" t="str">
        <f t="shared" si="47"/>
        <v>CFLSDGSFmCZ122015</v>
      </c>
      <c r="C370" t="s">
        <v>118</v>
      </c>
      <c r="D370" t="s">
        <v>131</v>
      </c>
      <c r="E370" t="s">
        <v>1649</v>
      </c>
      <c r="F370" s="89" t="s">
        <v>1830</v>
      </c>
      <c r="G370" t="s">
        <v>111</v>
      </c>
      <c r="H370" t="s">
        <v>1662</v>
      </c>
      <c r="I370" s="34">
        <f t="shared" si="42"/>
        <v>0</v>
      </c>
      <c r="J370" s="34">
        <f t="shared" si="43"/>
        <v>0</v>
      </c>
      <c r="K370" s="34">
        <f t="shared" si="44"/>
        <v>0</v>
      </c>
      <c r="M370" s="36">
        <f>VLOOKUP("HV_"&amp;$D370&amp;$E370&amp;VLOOKUP($F370,key!$L$3:$M$13,2,FALSE)&amp;$G370&amp;M$6,'HVAC wts'!$H$7:$R$13254,11,FALSE)</f>
        <v>0</v>
      </c>
      <c r="N370" s="36">
        <f>VLOOKUP("HV_"&amp;$D370&amp;$E370&amp;VLOOKUP($F370,key!$L$3:$M$13,2,FALSE)&amp;$G370&amp;N$6,'HVAC wts'!$H$7:$R$13254,11,FALSE)</f>
        <v>0</v>
      </c>
      <c r="O370" s="36">
        <f>VLOOKUP("HV_"&amp;$D370&amp;$E370&amp;VLOOKUP($F370,key!$L$3:$M$13,2,FALSE)&amp;$G370&amp;O$6,'HVAC wts'!$H$7:$R$13254,11,FALSE)</f>
        <v>0</v>
      </c>
      <c r="P370" s="36">
        <f>VLOOKUP("HV_"&amp;$D370&amp;$E370&amp;VLOOKUP($F370,key!$L$3:$M$13,2,FALSE)&amp;$G370&amp;P$6,'HVAC wts'!$H$7:$R$13254,11,FALSE)</f>
        <v>0</v>
      </c>
      <c r="Q370" s="36">
        <f>VLOOKUP("HV_"&amp;$D370&amp;$E370&amp;VLOOKUP($F370,key!$L$3:$M$13,2,FALSE)&amp;$G370&amp;Q$6,'HVAC wts'!$H$7:$R$13254,11,FALSE)</f>
        <v>0</v>
      </c>
      <c r="R370" s="36">
        <f>VLOOKUP("HV_"&amp;$D370&amp;$E370&amp;VLOOKUP($F370,key!$L$3:$M$13,2,FALSE)&amp;$G370&amp;R$6,'HVAC wts'!$H$7:$R$13254,11,FALSE)</f>
        <v>0</v>
      </c>
      <c r="S370" s="36">
        <f t="shared" si="45"/>
        <v>0</v>
      </c>
      <c r="U370">
        <f>MATCH($A370&amp;U$6,'All applic'!$A$7:$A$59080,0)</f>
        <v>429</v>
      </c>
      <c r="V370">
        <f>MATCH($A370&amp;V$6,'All applic'!$A$7:$A$59080,0)</f>
        <v>430</v>
      </c>
      <c r="W370">
        <f>MATCH($A370&amp;W$6,'All applic'!$A$7:$A$59080,0)</f>
        <v>432</v>
      </c>
      <c r="X370">
        <f>MATCH($A370&amp;X$6,'All applic'!$A$7:$A$59080,0)</f>
        <v>431</v>
      </c>
      <c r="Y370">
        <f>MATCH($A370&amp;Y$6,'All applic'!$A$7:$A$59080,0)</f>
        <v>429</v>
      </c>
      <c r="Z370">
        <f>MATCH($A370&amp;Z$6,'All applic'!$A$7:$A$59080,0)</f>
        <v>432</v>
      </c>
      <c r="AB370" s="28">
        <f>INDEX('All applic'!$H$7:$H$59080,U370)</f>
        <v>1.054</v>
      </c>
      <c r="AC370" s="28">
        <f>INDEX('All applic'!$H$7:$H$59080,V370)</f>
        <v>0.88</v>
      </c>
      <c r="AD370" s="28">
        <f>INDEX('All applic'!$H$7:$H$59080,W370)</f>
        <v>1.012</v>
      </c>
      <c r="AE370" s="28">
        <f>INDEX('All applic'!$H$7:$H$59080,X370)</f>
        <v>0.65200000000000002</v>
      </c>
      <c r="AF370" s="28">
        <f>INDEX('All applic'!$H$7:$H$59080,Y370)</f>
        <v>1.054</v>
      </c>
      <c r="AG370" s="28">
        <f>INDEX('All applic'!$H$7:$H$59080,Z370)</f>
        <v>1.012</v>
      </c>
      <c r="AH370" s="28"/>
      <c r="AI370" s="28">
        <f>INDEX('All applic'!$I$7:$I$59080,U370)</f>
        <v>1.5853658536585367</v>
      </c>
      <c r="AJ370" s="28">
        <f>INDEX('All applic'!$I$7:$I$59080,V370)</f>
        <v>1.6829268292682928</v>
      </c>
      <c r="AK370" s="28">
        <f>INDEX('All applic'!$I$7:$I$59080,W370)</f>
        <v>1</v>
      </c>
      <c r="AL370" s="28">
        <f>INDEX('All applic'!$I$7:$I$59080,X370)</f>
        <v>1</v>
      </c>
      <c r="AM370" s="28">
        <f>INDEX('All applic'!$I$7:$I$59080,Y370)</f>
        <v>1.5853658536585367</v>
      </c>
      <c r="AN370" s="28">
        <f>INDEX('All applic'!$I$7:$I$59080,Z370)</f>
        <v>1</v>
      </c>
      <c r="AP370">
        <f>INDEX('All applic'!$J$7:$J$59080,U370)</f>
        <v>-2.5000000000000001E-2</v>
      </c>
      <c r="AQ370">
        <v>0</v>
      </c>
      <c r="AR370">
        <f>INDEX('All applic'!$J$7:$J$59080,W370)</f>
        <v>-2.5000000000000001E-2</v>
      </c>
      <c r="AS370">
        <v>0</v>
      </c>
      <c r="AT370">
        <v>0</v>
      </c>
      <c r="AU370">
        <v>0</v>
      </c>
    </row>
    <row r="371" spans="1:47" x14ac:dyDescent="0.25">
      <c r="A371" t="str">
        <f t="shared" si="46"/>
        <v>CFLSFm2015CZ13</v>
      </c>
      <c r="B371" t="str">
        <f t="shared" si="47"/>
        <v>CFLSDGSFmCZ132015</v>
      </c>
      <c r="C371" t="s">
        <v>118</v>
      </c>
      <c r="D371" t="s">
        <v>131</v>
      </c>
      <c r="E371" t="s">
        <v>1649</v>
      </c>
      <c r="F371" s="89" t="s">
        <v>1830</v>
      </c>
      <c r="G371" t="s">
        <v>112</v>
      </c>
      <c r="H371" t="s">
        <v>1662</v>
      </c>
      <c r="I371" s="34">
        <f t="shared" si="42"/>
        <v>0</v>
      </c>
      <c r="J371" s="34">
        <f t="shared" si="43"/>
        <v>0</v>
      </c>
      <c r="K371" s="34">
        <f t="shared" si="44"/>
        <v>0</v>
      </c>
      <c r="M371" s="36">
        <f>VLOOKUP("HV_"&amp;$D371&amp;$E371&amp;VLOOKUP($F371,key!$L$3:$M$13,2,FALSE)&amp;$G371&amp;M$6,'HVAC wts'!$H$7:$R$13254,11,FALSE)</f>
        <v>0</v>
      </c>
      <c r="N371" s="36">
        <f>VLOOKUP("HV_"&amp;$D371&amp;$E371&amp;VLOOKUP($F371,key!$L$3:$M$13,2,FALSE)&amp;$G371&amp;N$6,'HVAC wts'!$H$7:$R$13254,11,FALSE)</f>
        <v>0</v>
      </c>
      <c r="O371" s="36">
        <f>VLOOKUP("HV_"&amp;$D371&amp;$E371&amp;VLOOKUP($F371,key!$L$3:$M$13,2,FALSE)&amp;$G371&amp;O$6,'HVAC wts'!$H$7:$R$13254,11,FALSE)</f>
        <v>0</v>
      </c>
      <c r="P371" s="36">
        <f>VLOOKUP("HV_"&amp;$D371&amp;$E371&amp;VLOOKUP($F371,key!$L$3:$M$13,2,FALSE)&amp;$G371&amp;P$6,'HVAC wts'!$H$7:$R$13254,11,FALSE)</f>
        <v>0</v>
      </c>
      <c r="Q371" s="36">
        <f>VLOOKUP("HV_"&amp;$D371&amp;$E371&amp;VLOOKUP($F371,key!$L$3:$M$13,2,FALSE)&amp;$G371&amp;Q$6,'HVAC wts'!$H$7:$R$13254,11,FALSE)</f>
        <v>0</v>
      </c>
      <c r="R371" s="36">
        <f>VLOOKUP("HV_"&amp;$D371&amp;$E371&amp;VLOOKUP($F371,key!$L$3:$M$13,2,FALSE)&amp;$G371&amp;R$6,'HVAC wts'!$H$7:$R$13254,11,FALSE)</f>
        <v>0</v>
      </c>
      <c r="S371" s="36">
        <f t="shared" si="45"/>
        <v>0</v>
      </c>
      <c r="U371">
        <f>MATCH($A371&amp;U$6,'All applic'!$A$7:$A$59080,0)</f>
        <v>433</v>
      </c>
      <c r="V371">
        <f>MATCH($A371&amp;V$6,'All applic'!$A$7:$A$59080,0)</f>
        <v>434</v>
      </c>
      <c r="W371">
        <f>MATCH($A371&amp;W$6,'All applic'!$A$7:$A$59080,0)</f>
        <v>436</v>
      </c>
      <c r="X371">
        <f>MATCH($A371&amp;X$6,'All applic'!$A$7:$A$59080,0)</f>
        <v>435</v>
      </c>
      <c r="Y371">
        <f>MATCH($A371&amp;Y$6,'All applic'!$A$7:$A$59080,0)</f>
        <v>433</v>
      </c>
      <c r="Z371">
        <f>MATCH($A371&amp;Z$6,'All applic'!$A$7:$A$59080,0)</f>
        <v>436</v>
      </c>
      <c r="AB371" s="28">
        <f>INDEX('All applic'!$H$7:$H$59080,U371)</f>
        <v>1.1020000000000001</v>
      </c>
      <c r="AC371" s="28">
        <f>INDEX('All applic'!$H$7:$H$59080,V371)</f>
        <v>0.94599999999999995</v>
      </c>
      <c r="AD371" s="28">
        <f>INDEX('All applic'!$H$7:$H$59080,W371)</f>
        <v>1.014</v>
      </c>
      <c r="AE371" s="28">
        <f>INDEX('All applic'!$H$7:$H$59080,X371)</f>
        <v>0.69</v>
      </c>
      <c r="AF371" s="28">
        <f>INDEX('All applic'!$H$7:$H$59080,Y371)</f>
        <v>1.1020000000000001</v>
      </c>
      <c r="AG371" s="28">
        <f>INDEX('All applic'!$H$7:$H$59080,Z371)</f>
        <v>1.014</v>
      </c>
      <c r="AH371" s="28"/>
      <c r="AI371" s="28">
        <f>INDEX('All applic'!$I$7:$I$59080,U371)</f>
        <v>1.4878048780487805</v>
      </c>
      <c r="AJ371" s="28">
        <f>INDEX('All applic'!$I$7:$I$59080,V371)</f>
        <v>1.5609756097560976</v>
      </c>
      <c r="AK371" s="28">
        <f>INDEX('All applic'!$I$7:$I$59080,W371)</f>
        <v>1</v>
      </c>
      <c r="AL371" s="28">
        <f>INDEX('All applic'!$I$7:$I$59080,X371)</f>
        <v>1</v>
      </c>
      <c r="AM371" s="28">
        <f>INDEX('All applic'!$I$7:$I$59080,Y371)</f>
        <v>1.4878048780487805</v>
      </c>
      <c r="AN371" s="28">
        <f>INDEX('All applic'!$I$7:$I$59080,Z371)</f>
        <v>1</v>
      </c>
      <c r="AP371">
        <f>INDEX('All applic'!$J$7:$J$59080,U371)</f>
        <v>-2.2600000000000002E-2</v>
      </c>
      <c r="AQ371">
        <v>0</v>
      </c>
      <c r="AR371">
        <f>INDEX('All applic'!$J$7:$J$59080,W371)</f>
        <v>-2.2600000000000002E-2</v>
      </c>
      <c r="AS371">
        <v>0</v>
      </c>
      <c r="AT371">
        <v>0</v>
      </c>
      <c r="AU371">
        <v>0</v>
      </c>
    </row>
    <row r="372" spans="1:47" x14ac:dyDescent="0.25">
      <c r="A372" t="str">
        <f t="shared" si="46"/>
        <v>CFLSFm2015CZ14</v>
      </c>
      <c r="B372" t="str">
        <f t="shared" si="47"/>
        <v>CFLSDGSFmCZ142015</v>
      </c>
      <c r="C372" t="s">
        <v>118</v>
      </c>
      <c r="D372" t="s">
        <v>131</v>
      </c>
      <c r="E372" t="s">
        <v>1649</v>
      </c>
      <c r="F372" s="89" t="s">
        <v>1830</v>
      </c>
      <c r="G372" t="s">
        <v>113</v>
      </c>
      <c r="H372" t="s">
        <v>1662</v>
      </c>
      <c r="I372" s="34">
        <f t="shared" si="42"/>
        <v>1.0262586141957271</v>
      </c>
      <c r="J372" s="34">
        <f t="shared" si="43"/>
        <v>1.1120060362608579</v>
      </c>
      <c r="K372" s="34">
        <f t="shared" si="44"/>
        <v>-2.4430303030303028E-2</v>
      </c>
      <c r="M372" s="36">
        <f>VLOOKUP("HV_"&amp;$D372&amp;$E372&amp;VLOOKUP($F372,key!$L$3:$M$13,2,FALSE)&amp;$G372&amp;M$6,'HVAC wts'!$H$7:$R$13254,11,FALSE)</f>
        <v>48.615600000000001</v>
      </c>
      <c r="N372" s="36">
        <f>VLOOKUP("HV_"&amp;$D372&amp;$E372&amp;VLOOKUP($F372,key!$L$3:$M$13,2,FALSE)&amp;$G372&amp;N$6,'HVAC wts'!$H$7:$R$13254,11,FALSE)</f>
        <v>2.7940000000000005</v>
      </c>
      <c r="O372" s="36">
        <f>VLOOKUP("HV_"&amp;$D372&amp;$E372&amp;VLOOKUP($F372,key!$L$3:$M$13,2,FALSE)&amp;$G372&amp;O$6,'HVAC wts'!$H$7:$R$13254,11,FALSE)</f>
        <v>100.2414</v>
      </c>
      <c r="P372" s="36">
        <f>VLOOKUP("HV_"&amp;$D372&amp;$E372&amp;VLOOKUP($F372,key!$L$3:$M$13,2,FALSE)&amp;$G372&amp;P$6,'HVAC wts'!$H$7:$R$13254,11,FALSE)</f>
        <v>5.7610000000000001</v>
      </c>
      <c r="Q372" s="36">
        <f>VLOOKUP("HV_"&amp;$D372&amp;$E372&amp;VLOOKUP($F372,key!$L$3:$M$13,2,FALSE)&amp;$G372&amp;Q$6,'HVAC wts'!$H$7:$R$13254,11,FALSE)</f>
        <v>3.9116000000000004</v>
      </c>
      <c r="R372" s="36">
        <f>VLOOKUP("HV_"&amp;$D372&amp;$E372&amp;VLOOKUP($F372,key!$L$3:$M$13,2,FALSE)&amp;$G372&amp;R$6,'HVAC wts'!$H$7:$R$13254,11,FALSE)</f>
        <v>8.0654000000000003</v>
      </c>
      <c r="S372" s="36">
        <f t="shared" si="45"/>
        <v>169.38900000000001</v>
      </c>
      <c r="U372">
        <f>MATCH($A372&amp;U$6,'All applic'!$A$7:$A$59080,0)</f>
        <v>437</v>
      </c>
      <c r="V372">
        <f>MATCH($A372&amp;V$6,'All applic'!$A$7:$A$59080,0)</f>
        <v>438</v>
      </c>
      <c r="W372">
        <f>MATCH($A372&amp;W$6,'All applic'!$A$7:$A$59080,0)</f>
        <v>440</v>
      </c>
      <c r="X372">
        <f>MATCH($A372&amp;X$6,'All applic'!$A$7:$A$59080,0)</f>
        <v>439</v>
      </c>
      <c r="Y372">
        <f>MATCH($A372&amp;Y$6,'All applic'!$A$7:$A$59080,0)</f>
        <v>437</v>
      </c>
      <c r="Z372">
        <f>MATCH($A372&amp;Z$6,'All applic'!$A$7:$A$59080,0)</f>
        <v>440</v>
      </c>
      <c r="AB372" s="28">
        <f>INDEX('All applic'!$H$7:$H$59080,U372)</f>
        <v>1.1040000000000001</v>
      </c>
      <c r="AC372" s="28">
        <f>INDEX('All applic'!$H$7:$H$59080,V372)</f>
        <v>0.91800000000000004</v>
      </c>
      <c r="AD372" s="28">
        <f>INDEX('All applic'!$H$7:$H$59080,W372)</f>
        <v>1.012</v>
      </c>
      <c r="AE372" s="28">
        <f>INDEX('All applic'!$H$7:$H$59080,X372)</f>
        <v>0.63800000000000001</v>
      </c>
      <c r="AF372" s="28">
        <f>INDEX('All applic'!$H$7:$H$59080,Y372)</f>
        <v>1.1040000000000001</v>
      </c>
      <c r="AG372" s="28">
        <f>INDEX('All applic'!$H$7:$H$59080,Z372)</f>
        <v>1.012</v>
      </c>
      <c r="AH372" s="28"/>
      <c r="AI372" s="28">
        <f>INDEX('All applic'!$I$7:$I$59080,U372)</f>
        <v>1.3333333333333333</v>
      </c>
      <c r="AJ372" s="28">
        <f>INDEX('All applic'!$I$7:$I$59080,V372)</f>
        <v>1.5238095238095237</v>
      </c>
      <c r="AK372" s="28">
        <f>INDEX('All applic'!$I$7:$I$59080,W372)</f>
        <v>1</v>
      </c>
      <c r="AL372" s="28">
        <f>INDEX('All applic'!$I$7:$I$59080,X372)</f>
        <v>1</v>
      </c>
      <c r="AM372" s="28">
        <f>INDEX('All applic'!$I$7:$I$59080,Y372)</f>
        <v>1.3333333333333333</v>
      </c>
      <c r="AN372" s="28">
        <f>INDEX('All applic'!$I$7:$I$59080,Z372)</f>
        <v>1</v>
      </c>
      <c r="AP372">
        <f>INDEX('All applic'!$J$7:$J$59080,U372)</f>
        <v>-2.7800000000000002E-2</v>
      </c>
      <c r="AQ372">
        <v>0</v>
      </c>
      <c r="AR372">
        <f>INDEX('All applic'!$J$7:$J$59080,W372)</f>
        <v>-2.7800000000000002E-2</v>
      </c>
      <c r="AS372">
        <v>0</v>
      </c>
      <c r="AT372">
        <v>0</v>
      </c>
      <c r="AU372">
        <v>0</v>
      </c>
    </row>
    <row r="373" spans="1:47" x14ac:dyDescent="0.25">
      <c r="A373" t="str">
        <f t="shared" si="46"/>
        <v>CFLSFm2015CZ15</v>
      </c>
      <c r="B373" t="str">
        <f t="shared" si="47"/>
        <v>CFLSDGSFmCZ152015</v>
      </c>
      <c r="C373" t="s">
        <v>118</v>
      </c>
      <c r="D373" t="s">
        <v>131</v>
      </c>
      <c r="E373" t="s">
        <v>1649</v>
      </c>
      <c r="F373" s="89" t="s">
        <v>1830</v>
      </c>
      <c r="G373" t="s">
        <v>114</v>
      </c>
      <c r="H373" t="s">
        <v>1662</v>
      </c>
      <c r="I373" s="34">
        <f t="shared" si="42"/>
        <v>1.1014133334765424</v>
      </c>
      <c r="J373" s="34">
        <f t="shared" si="43"/>
        <v>1.2817237491396676</v>
      </c>
      <c r="K373" s="34">
        <f t="shared" si="44"/>
        <v>-1.0693527132327345E-2</v>
      </c>
      <c r="M373" s="36">
        <f>VLOOKUP("HV_"&amp;$D373&amp;$E373&amp;VLOOKUP($F373,key!$L$3:$M$13,2,FALSE)&amp;$G373&amp;M$6,'HVAC wts'!$H$7:$R$13254,11,FALSE)</f>
        <v>0.54437788437670287</v>
      </c>
      <c r="N373" s="36">
        <f>VLOOKUP("HV_"&amp;$D373&amp;$E373&amp;VLOOKUP($F373,key!$L$3:$M$13,2,FALSE)&amp;$G373&amp;N$6,'HVAC wts'!$H$7:$R$13254,11,FALSE)</f>
        <v>3.1286085309005909E-2</v>
      </c>
      <c r="O373" s="36">
        <f>VLOOKUP("HV_"&amp;$D373&amp;$E373&amp;VLOOKUP($F373,key!$L$3:$M$13,2,FALSE)&amp;$G373&amp;O$6,'HVAC wts'!$H$7:$R$13254,11,FALSE)</f>
        <v>0.33440999441117591</v>
      </c>
      <c r="P373" s="36">
        <f>VLOOKUP("HV_"&amp;$D373&amp;$E373&amp;VLOOKUP($F373,key!$L$3:$M$13,2,FALSE)&amp;$G373&amp;P$6,'HVAC wts'!$H$7:$R$13254,11,FALSE)</f>
        <v>1.9218965196044591E-2</v>
      </c>
      <c r="Q373" s="36">
        <f>VLOOKUP("HV_"&amp;$D373&amp;$E373&amp;VLOOKUP($F373,key!$L$3:$M$13,2,FALSE)&amp;$G373&amp;Q$6,'HVAC wts'!$H$7:$R$13254,11,FALSE)</f>
        <v>4.3800519432608272E-2</v>
      </c>
      <c r="R373" s="36">
        <f>VLOOKUP("HV_"&amp;$D373&amp;$E373&amp;VLOOKUP($F373,key!$L$3:$M$13,2,FALSE)&amp;$G373&amp;R$6,'HVAC wts'!$H$7:$R$13254,11,FALSE)</f>
        <v>2.6906551274462433E-2</v>
      </c>
      <c r="S373" s="36">
        <f t="shared" si="45"/>
        <v>1</v>
      </c>
      <c r="U373">
        <f>MATCH($A373&amp;U$6,'All applic'!$A$7:$A$59080,0)</f>
        <v>441</v>
      </c>
      <c r="V373">
        <f>MATCH($A373&amp;V$6,'All applic'!$A$7:$A$59080,0)</f>
        <v>442</v>
      </c>
      <c r="W373">
        <f>MATCH($A373&amp;W$6,'All applic'!$A$7:$A$59080,0)</f>
        <v>444</v>
      </c>
      <c r="X373">
        <f>MATCH($A373&amp;X$6,'All applic'!$A$7:$A$59080,0)</f>
        <v>443</v>
      </c>
      <c r="Y373">
        <f>MATCH($A373&amp;Y$6,'All applic'!$A$7:$A$59080,0)</f>
        <v>441</v>
      </c>
      <c r="Z373">
        <f>MATCH($A373&amp;Z$6,'All applic'!$A$7:$A$59080,0)</f>
        <v>444</v>
      </c>
      <c r="AB373" s="28">
        <f>INDEX('All applic'!$H$7:$H$59080,U373)</f>
        <v>1.1719999999999999</v>
      </c>
      <c r="AC373" s="28">
        <f>INDEX('All applic'!$H$7:$H$59080,V373)</f>
        <v>1.1160000000000001</v>
      </c>
      <c r="AD373" s="28">
        <f>INDEX('All applic'!$H$7:$H$59080,W373)</f>
        <v>1</v>
      </c>
      <c r="AE373" s="28">
        <f>INDEX('All applic'!$H$7:$H$59080,X373)</f>
        <v>0.82399999999999995</v>
      </c>
      <c r="AF373" s="28">
        <f>INDEX('All applic'!$H$7:$H$59080,Y373)</f>
        <v>1.1719999999999999</v>
      </c>
      <c r="AG373" s="28">
        <f>INDEX('All applic'!$H$7:$H$59080,Z373)</f>
        <v>1</v>
      </c>
      <c r="AH373" s="28"/>
      <c r="AI373" s="28">
        <f>INDEX('All applic'!$I$7:$I$59080,U373)</f>
        <v>1.4523809523809523</v>
      </c>
      <c r="AJ373" s="28">
        <f>INDEX('All applic'!$I$7:$I$59080,V373)</f>
        <v>1.5</v>
      </c>
      <c r="AK373" s="28">
        <f>INDEX('All applic'!$I$7:$I$59080,W373)</f>
        <v>1</v>
      </c>
      <c r="AL373" s="28">
        <f>INDEX('All applic'!$I$7:$I$59080,X373)</f>
        <v>1</v>
      </c>
      <c r="AM373" s="28">
        <f>INDEX('All applic'!$I$7:$I$59080,Y373)</f>
        <v>1.4523809523809523</v>
      </c>
      <c r="AN373" s="28">
        <f>INDEX('All applic'!$I$7:$I$59080,Z373)</f>
        <v>1</v>
      </c>
      <c r="AP373">
        <f>INDEX('All applic'!$J$7:$J$59080,U373)</f>
        <v>-1.21E-2</v>
      </c>
      <c r="AQ373">
        <v>0</v>
      </c>
      <c r="AR373">
        <f>INDEX('All applic'!$J$7:$J$59080,W373)</f>
        <v>-1.2279999999999999E-2</v>
      </c>
      <c r="AS373">
        <v>0</v>
      </c>
      <c r="AT373">
        <v>0</v>
      </c>
      <c r="AU373">
        <v>0</v>
      </c>
    </row>
    <row r="374" spans="1:47" x14ac:dyDescent="0.25">
      <c r="A374" t="str">
        <f t="shared" si="46"/>
        <v>CFLSFm2015CZ16</v>
      </c>
      <c r="B374" t="str">
        <f t="shared" si="47"/>
        <v>CFLSDGSFmCZ162015</v>
      </c>
      <c r="C374" t="s">
        <v>118</v>
      </c>
      <c r="D374" t="s">
        <v>131</v>
      </c>
      <c r="E374" t="s">
        <v>1649</v>
      </c>
      <c r="F374" s="89" t="s">
        <v>1830</v>
      </c>
      <c r="G374" t="s">
        <v>115</v>
      </c>
      <c r="H374" t="s">
        <v>1662</v>
      </c>
      <c r="I374" s="34">
        <f t="shared" si="42"/>
        <v>0</v>
      </c>
      <c r="J374" s="34">
        <f t="shared" si="43"/>
        <v>0</v>
      </c>
      <c r="K374" s="34">
        <f t="shared" si="44"/>
        <v>0</v>
      </c>
      <c r="M374" s="36">
        <f>VLOOKUP("HV_"&amp;$D374&amp;$E374&amp;VLOOKUP($F374,key!$L$3:$M$13,2,FALSE)&amp;$G374&amp;M$6,'HVAC wts'!$H$7:$R$13254,11,FALSE)</f>
        <v>0</v>
      </c>
      <c r="N374" s="36">
        <f>VLOOKUP("HV_"&amp;$D374&amp;$E374&amp;VLOOKUP($F374,key!$L$3:$M$13,2,FALSE)&amp;$G374&amp;N$6,'HVAC wts'!$H$7:$R$13254,11,FALSE)</f>
        <v>0</v>
      </c>
      <c r="O374" s="36">
        <f>VLOOKUP("HV_"&amp;$D374&amp;$E374&amp;VLOOKUP($F374,key!$L$3:$M$13,2,FALSE)&amp;$G374&amp;O$6,'HVAC wts'!$H$7:$R$13254,11,FALSE)</f>
        <v>0</v>
      </c>
      <c r="P374" s="36">
        <f>VLOOKUP("HV_"&amp;$D374&amp;$E374&amp;VLOOKUP($F374,key!$L$3:$M$13,2,FALSE)&amp;$G374&amp;P$6,'HVAC wts'!$H$7:$R$13254,11,FALSE)</f>
        <v>0</v>
      </c>
      <c r="Q374" s="36">
        <f>VLOOKUP("HV_"&amp;$D374&amp;$E374&amp;VLOOKUP($F374,key!$L$3:$M$13,2,FALSE)&amp;$G374&amp;Q$6,'HVAC wts'!$H$7:$R$13254,11,FALSE)</f>
        <v>0</v>
      </c>
      <c r="R374" s="36">
        <f>VLOOKUP("HV_"&amp;$D374&amp;$E374&amp;VLOOKUP($F374,key!$L$3:$M$13,2,FALSE)&amp;$G374&amp;R$6,'HVAC wts'!$H$7:$R$13254,11,FALSE)</f>
        <v>0</v>
      </c>
      <c r="S374" s="36">
        <f t="shared" si="45"/>
        <v>0</v>
      </c>
      <c r="U374">
        <f>MATCH($A374&amp;U$6,'All applic'!$A$7:$A$59080,0)</f>
        <v>445</v>
      </c>
      <c r="V374">
        <f>MATCH($A374&amp;V$6,'All applic'!$A$7:$A$59080,0)</f>
        <v>446</v>
      </c>
      <c r="W374">
        <f>MATCH($A374&amp;W$6,'All applic'!$A$7:$A$59080,0)</f>
        <v>448</v>
      </c>
      <c r="X374">
        <f>MATCH($A374&amp;X$6,'All applic'!$A$7:$A$59080,0)</f>
        <v>447</v>
      </c>
      <c r="Y374">
        <f>MATCH($A374&amp;Y$6,'All applic'!$A$7:$A$59080,0)</f>
        <v>445</v>
      </c>
      <c r="Z374">
        <f>MATCH($A374&amp;Z$6,'All applic'!$A$7:$A$59080,0)</f>
        <v>448</v>
      </c>
      <c r="AB374" s="28">
        <f>INDEX('All applic'!$H$7:$H$59080,U374)</f>
        <v>1.022</v>
      </c>
      <c r="AC374" s="28">
        <f>INDEX('All applic'!$H$7:$H$59080,V374)</f>
        <v>0.76600000000000001</v>
      </c>
      <c r="AD374" s="28">
        <f>INDEX('All applic'!$H$7:$H$59080,W374)</f>
        <v>0.99199999999999999</v>
      </c>
      <c r="AE374" s="28">
        <f>INDEX('All applic'!$H$7:$H$59080,X374)</f>
        <v>0.622</v>
      </c>
      <c r="AF374" s="28">
        <f>INDEX('All applic'!$H$7:$H$59080,Y374)</f>
        <v>1.022</v>
      </c>
      <c r="AG374" s="28">
        <f>INDEX('All applic'!$H$7:$H$59080,Z374)</f>
        <v>0.99199999999999999</v>
      </c>
      <c r="AH374" s="28"/>
      <c r="AI374" s="28">
        <f>INDEX('All applic'!$I$7:$I$59080,U374)</f>
        <v>1.675</v>
      </c>
      <c r="AJ374" s="28">
        <f>INDEX('All applic'!$I$7:$I$59080,V374)</f>
        <v>1.7999999999999998</v>
      </c>
      <c r="AK374" s="28">
        <f>INDEX('All applic'!$I$7:$I$59080,W374)</f>
        <v>1.0249999999999999</v>
      </c>
      <c r="AL374" s="28">
        <f>INDEX('All applic'!$I$7:$I$59080,X374)</f>
        <v>1</v>
      </c>
      <c r="AM374" s="28">
        <f>INDEX('All applic'!$I$7:$I$59080,Y374)</f>
        <v>1.675</v>
      </c>
      <c r="AN374" s="28">
        <f>INDEX('All applic'!$I$7:$I$59080,Z374)</f>
        <v>1.0249999999999999</v>
      </c>
      <c r="AP374">
        <f>INDEX('All applic'!$J$7:$J$59080,U374)</f>
        <v>-2.6800000000000001E-2</v>
      </c>
      <c r="AQ374">
        <v>0</v>
      </c>
      <c r="AR374">
        <f>INDEX('All applic'!$J$7:$J$59080,W374)</f>
        <v>-2.6600000000000002E-2</v>
      </c>
      <c r="AS374">
        <v>0</v>
      </c>
      <c r="AT374">
        <v>0</v>
      </c>
      <c r="AU374">
        <v>0</v>
      </c>
    </row>
    <row r="375" spans="1:47" x14ac:dyDescent="0.25">
      <c r="A375" t="str">
        <f t="shared" si="46"/>
        <v>CFLSFm2017CZ01</v>
      </c>
      <c r="B375" t="str">
        <f t="shared" si="47"/>
        <v>CFLSDGSFmCZ012017</v>
      </c>
      <c r="C375" t="s">
        <v>118</v>
      </c>
      <c r="D375" t="s">
        <v>131</v>
      </c>
      <c r="E375" t="s">
        <v>1649</v>
      </c>
      <c r="F375" s="89">
        <v>2017</v>
      </c>
      <c r="G375" t="s">
        <v>48</v>
      </c>
      <c r="H375" t="s">
        <v>1662</v>
      </c>
      <c r="I375" s="34">
        <f t="shared" ref="I375:I390" si="48">IF(S375=0,0,SUMPRODUCT(M375:R375,AB375:AG375)/S375)</f>
        <v>0</v>
      </c>
      <c r="J375" s="34">
        <f t="shared" ref="J375:J390" si="49">IF(S375=0,0,SUMPRODUCT(M375:R375,AI375:AN375)/S375)</f>
        <v>0</v>
      </c>
      <c r="K375" s="34">
        <f t="shared" ref="K375:K390" si="50">IF(S375=0,0,SUMPRODUCT(M375:R375,AP375:AU375)/S375)</f>
        <v>0</v>
      </c>
      <c r="M375" s="36">
        <f>VLOOKUP("HV_"&amp;$D375&amp;$E375&amp;VLOOKUP($F375,key!$L$3:$M$13,2,FALSE)&amp;$G375&amp;M$6,'HVAC wts'!$H$7:$R$13254,11,FALSE)</f>
        <v>0</v>
      </c>
      <c r="N375" s="36">
        <f>VLOOKUP("HV_"&amp;$D375&amp;$E375&amp;VLOOKUP($F375,key!$L$3:$M$13,2,FALSE)&amp;$G375&amp;N$6,'HVAC wts'!$H$7:$R$13254,11,FALSE)</f>
        <v>0</v>
      </c>
      <c r="O375" s="36">
        <f>VLOOKUP("HV_"&amp;$D375&amp;$E375&amp;VLOOKUP($F375,key!$L$3:$M$13,2,FALSE)&amp;$G375&amp;O$6,'HVAC wts'!$H$7:$R$13254,11,FALSE)</f>
        <v>0</v>
      </c>
      <c r="P375" s="36">
        <f>VLOOKUP("HV_"&amp;$D375&amp;$E375&amp;VLOOKUP($F375,key!$L$3:$M$13,2,FALSE)&amp;$G375&amp;P$6,'HVAC wts'!$H$7:$R$13254,11,FALSE)</f>
        <v>0</v>
      </c>
      <c r="Q375" s="36">
        <f>VLOOKUP("HV_"&amp;$D375&amp;$E375&amp;VLOOKUP($F375,key!$L$3:$M$13,2,FALSE)&amp;$G375&amp;Q$6,'HVAC wts'!$H$7:$R$13254,11,FALSE)</f>
        <v>0</v>
      </c>
      <c r="R375" s="36">
        <f>VLOOKUP("HV_"&amp;$D375&amp;$E375&amp;VLOOKUP($F375,key!$L$3:$M$13,2,FALSE)&amp;$G375&amp;R$6,'HVAC wts'!$H$7:$R$13254,11,FALSE)</f>
        <v>0</v>
      </c>
      <c r="S375" s="36">
        <f t="shared" ref="S375:S390" si="51">SUM(M375:R375)</f>
        <v>0</v>
      </c>
      <c r="U375">
        <f>MATCH($A375&amp;U$6,'All applic'!$A$7:$A$59080,0)</f>
        <v>449</v>
      </c>
      <c r="V375">
        <f>MATCH($A375&amp;V$6,'All applic'!$A$7:$A$59080,0)</f>
        <v>450</v>
      </c>
      <c r="W375">
        <f>MATCH($A375&amp;W$6,'All applic'!$A$7:$A$59080,0)</f>
        <v>452</v>
      </c>
      <c r="X375">
        <f>MATCH($A375&amp;X$6,'All applic'!$A$7:$A$59080,0)</f>
        <v>451</v>
      </c>
      <c r="Y375">
        <f>MATCH($A375&amp;Y$6,'All applic'!$A$7:$A$59080,0)</f>
        <v>449</v>
      </c>
      <c r="Z375">
        <f>MATCH($A375&amp;Z$6,'All applic'!$A$7:$A$59080,0)</f>
        <v>452</v>
      </c>
      <c r="AB375" s="28">
        <f>INDEX('All applic'!$H$7:$H$59080,U375)</f>
        <v>1</v>
      </c>
      <c r="AC375" s="28">
        <f>INDEX('All applic'!$H$7:$H$59080,V375)</f>
        <v>0.78600000000000003</v>
      </c>
      <c r="AD375" s="28">
        <f>INDEX('All applic'!$H$7:$H$59080,W375)</f>
        <v>0.99</v>
      </c>
      <c r="AE375" s="28">
        <f>INDEX('All applic'!$H$7:$H$59080,X375)</f>
        <v>0.61</v>
      </c>
      <c r="AF375" s="28">
        <f>INDEX('All applic'!$H$7:$H$59080,Y375)</f>
        <v>1</v>
      </c>
      <c r="AG375" s="28">
        <f>INDEX('All applic'!$H$7:$H$59080,Z375)</f>
        <v>0.99</v>
      </c>
      <c r="AH375" s="28"/>
      <c r="AI375" s="28">
        <f>INDEX('All applic'!$I$7:$I$59080,U375)</f>
        <v>1</v>
      </c>
      <c r="AJ375" s="28">
        <f>INDEX('All applic'!$I$7:$I$59080,V375)</f>
        <v>1</v>
      </c>
      <c r="AK375" s="28">
        <f>INDEX('All applic'!$I$7:$I$59080,W375)</f>
        <v>1</v>
      </c>
      <c r="AL375" s="28">
        <f>INDEX('All applic'!$I$7:$I$59080,X375)</f>
        <v>1</v>
      </c>
      <c r="AM375" s="28">
        <f>INDEX('All applic'!$I$7:$I$59080,Y375)</f>
        <v>1</v>
      </c>
      <c r="AN375" s="28">
        <f>INDEX('All applic'!$I$7:$I$59080,Z375)</f>
        <v>1</v>
      </c>
      <c r="AP375">
        <f>INDEX('All applic'!$J$7:$J$59080,U375)</f>
        <v>-2.8799999999999999E-2</v>
      </c>
      <c r="AQ375">
        <v>0</v>
      </c>
      <c r="AR375">
        <f>INDEX('All applic'!$J$7:$J$59080,W375)</f>
        <v>-2.8799999999999999E-2</v>
      </c>
      <c r="AS375">
        <v>0</v>
      </c>
      <c r="AT375">
        <v>0</v>
      </c>
      <c r="AU375">
        <v>0</v>
      </c>
    </row>
    <row r="376" spans="1:47" x14ac:dyDescent="0.25">
      <c r="A376" t="str">
        <f t="shared" si="46"/>
        <v>CFLSFm2017CZ02</v>
      </c>
      <c r="B376" t="str">
        <f t="shared" si="47"/>
        <v>CFLSDGSFmCZ022017</v>
      </c>
      <c r="C376" t="s">
        <v>118</v>
      </c>
      <c r="D376" t="s">
        <v>131</v>
      </c>
      <c r="E376" t="s">
        <v>1649</v>
      </c>
      <c r="F376" s="89">
        <v>2017</v>
      </c>
      <c r="G376" t="s">
        <v>101</v>
      </c>
      <c r="H376" t="s">
        <v>1662</v>
      </c>
      <c r="I376" s="34">
        <f t="shared" si="48"/>
        <v>0</v>
      </c>
      <c r="J376" s="34">
        <f t="shared" si="49"/>
        <v>0</v>
      </c>
      <c r="K376" s="34">
        <f t="shared" si="50"/>
        <v>0</v>
      </c>
      <c r="M376" s="36">
        <f>VLOOKUP("HV_"&amp;$D376&amp;$E376&amp;VLOOKUP($F376,key!$L$3:$M$13,2,FALSE)&amp;$G376&amp;M$6,'HVAC wts'!$H$7:$R$13254,11,FALSE)</f>
        <v>0</v>
      </c>
      <c r="N376" s="36">
        <f>VLOOKUP("HV_"&amp;$D376&amp;$E376&amp;VLOOKUP($F376,key!$L$3:$M$13,2,FALSE)&amp;$G376&amp;N$6,'HVAC wts'!$H$7:$R$13254,11,FALSE)</f>
        <v>0</v>
      </c>
      <c r="O376" s="36">
        <f>VLOOKUP("HV_"&amp;$D376&amp;$E376&amp;VLOOKUP($F376,key!$L$3:$M$13,2,FALSE)&amp;$G376&amp;O$6,'HVAC wts'!$H$7:$R$13254,11,FALSE)</f>
        <v>0</v>
      </c>
      <c r="P376" s="36">
        <f>VLOOKUP("HV_"&amp;$D376&amp;$E376&amp;VLOOKUP($F376,key!$L$3:$M$13,2,FALSE)&amp;$G376&amp;P$6,'HVAC wts'!$H$7:$R$13254,11,FALSE)</f>
        <v>0</v>
      </c>
      <c r="Q376" s="36">
        <f>VLOOKUP("HV_"&amp;$D376&amp;$E376&amp;VLOOKUP($F376,key!$L$3:$M$13,2,FALSE)&amp;$G376&amp;Q$6,'HVAC wts'!$H$7:$R$13254,11,FALSE)</f>
        <v>0</v>
      </c>
      <c r="R376" s="36">
        <f>VLOOKUP("HV_"&amp;$D376&amp;$E376&amp;VLOOKUP($F376,key!$L$3:$M$13,2,FALSE)&amp;$G376&amp;R$6,'HVAC wts'!$H$7:$R$13254,11,FALSE)</f>
        <v>0</v>
      </c>
      <c r="S376" s="36">
        <f t="shared" si="51"/>
        <v>0</v>
      </c>
      <c r="U376">
        <f>MATCH($A376&amp;U$6,'All applic'!$A$7:$A$59080,0)</f>
        <v>453</v>
      </c>
      <c r="V376">
        <f>MATCH($A376&amp;V$6,'All applic'!$A$7:$A$59080,0)</f>
        <v>454</v>
      </c>
      <c r="W376">
        <f>MATCH($A376&amp;W$6,'All applic'!$A$7:$A$59080,0)</f>
        <v>456</v>
      </c>
      <c r="X376">
        <f>MATCH($A376&amp;X$6,'All applic'!$A$7:$A$59080,0)</f>
        <v>455</v>
      </c>
      <c r="Y376">
        <f>MATCH($A376&amp;Y$6,'All applic'!$A$7:$A$59080,0)</f>
        <v>453</v>
      </c>
      <c r="Z376">
        <f>MATCH($A376&amp;Z$6,'All applic'!$A$7:$A$59080,0)</f>
        <v>456</v>
      </c>
      <c r="AB376" s="28">
        <f>INDEX('All applic'!$H$7:$H$59080,U376)</f>
        <v>1.04</v>
      </c>
      <c r="AC376" s="28">
        <f>INDEX('All applic'!$H$7:$H$59080,V376)</f>
        <v>0.82399999999999995</v>
      </c>
      <c r="AD376" s="28">
        <f>INDEX('All applic'!$H$7:$H$59080,W376)</f>
        <v>0.98399999999999999</v>
      </c>
      <c r="AE376" s="28">
        <f>INDEX('All applic'!$H$7:$H$59080,X376)</f>
        <v>0.54600000000000004</v>
      </c>
      <c r="AF376" s="28">
        <f>INDEX('All applic'!$H$7:$H$59080,Y376)</f>
        <v>1.04</v>
      </c>
      <c r="AG376" s="28">
        <f>INDEX('All applic'!$H$7:$H$59080,Z376)</f>
        <v>0.98399999999999999</v>
      </c>
      <c r="AH376" s="28"/>
      <c r="AI376" s="28">
        <f>INDEX('All applic'!$I$7:$I$59080,U376)</f>
        <v>1.8780487804878048</v>
      </c>
      <c r="AJ376" s="28">
        <f>INDEX('All applic'!$I$7:$I$59080,V376)</f>
        <v>2</v>
      </c>
      <c r="AK376" s="28">
        <f>INDEX('All applic'!$I$7:$I$59080,W376)</f>
        <v>1</v>
      </c>
      <c r="AL376" s="28">
        <f>INDEX('All applic'!$I$7:$I$59080,X376)</f>
        <v>1</v>
      </c>
      <c r="AM376" s="28">
        <f>INDEX('All applic'!$I$7:$I$59080,Y376)</f>
        <v>1.8780487804878048</v>
      </c>
      <c r="AN376" s="28">
        <f>INDEX('All applic'!$I$7:$I$59080,Z376)</f>
        <v>1</v>
      </c>
      <c r="AP376">
        <f>INDEX('All applic'!$J$7:$J$59080,U376)</f>
        <v>-3.1600000000000003E-2</v>
      </c>
      <c r="AQ376">
        <v>0</v>
      </c>
      <c r="AR376">
        <f>INDEX('All applic'!$J$7:$J$59080,W376)</f>
        <v>-3.1600000000000003E-2</v>
      </c>
      <c r="AS376">
        <v>0</v>
      </c>
      <c r="AT376">
        <v>0</v>
      </c>
      <c r="AU376">
        <v>0</v>
      </c>
    </row>
    <row r="377" spans="1:47" x14ac:dyDescent="0.25">
      <c r="A377" t="str">
        <f t="shared" si="46"/>
        <v>CFLSFm2017CZ03</v>
      </c>
      <c r="B377" t="str">
        <f t="shared" si="47"/>
        <v>CFLSDGSFmCZ032017</v>
      </c>
      <c r="C377" t="s">
        <v>118</v>
      </c>
      <c r="D377" t="s">
        <v>131</v>
      </c>
      <c r="E377" t="s">
        <v>1649</v>
      </c>
      <c r="F377" s="89">
        <v>2017</v>
      </c>
      <c r="G377" t="s">
        <v>102</v>
      </c>
      <c r="H377" t="s">
        <v>1662</v>
      </c>
      <c r="I377" s="34">
        <f t="shared" si="48"/>
        <v>0</v>
      </c>
      <c r="J377" s="34">
        <f t="shared" si="49"/>
        <v>0</v>
      </c>
      <c r="K377" s="34">
        <f t="shared" si="50"/>
        <v>0</v>
      </c>
      <c r="M377" s="36">
        <f>VLOOKUP("HV_"&amp;$D377&amp;$E377&amp;VLOOKUP($F377,key!$L$3:$M$13,2,FALSE)&amp;$G377&amp;M$6,'HVAC wts'!$H$7:$R$13254,11,FALSE)</f>
        <v>0</v>
      </c>
      <c r="N377" s="36">
        <f>VLOOKUP("HV_"&amp;$D377&amp;$E377&amp;VLOOKUP($F377,key!$L$3:$M$13,2,FALSE)&amp;$G377&amp;N$6,'HVAC wts'!$H$7:$R$13254,11,FALSE)</f>
        <v>0</v>
      </c>
      <c r="O377" s="36">
        <f>VLOOKUP("HV_"&amp;$D377&amp;$E377&amp;VLOOKUP($F377,key!$L$3:$M$13,2,FALSE)&amp;$G377&amp;O$6,'HVAC wts'!$H$7:$R$13254,11,FALSE)</f>
        <v>0</v>
      </c>
      <c r="P377" s="36">
        <f>VLOOKUP("HV_"&amp;$D377&amp;$E377&amp;VLOOKUP($F377,key!$L$3:$M$13,2,FALSE)&amp;$G377&amp;P$6,'HVAC wts'!$H$7:$R$13254,11,FALSE)</f>
        <v>0</v>
      </c>
      <c r="Q377" s="36">
        <f>VLOOKUP("HV_"&amp;$D377&amp;$E377&amp;VLOOKUP($F377,key!$L$3:$M$13,2,FALSE)&amp;$G377&amp;Q$6,'HVAC wts'!$H$7:$R$13254,11,FALSE)</f>
        <v>0</v>
      </c>
      <c r="R377" s="36">
        <f>VLOOKUP("HV_"&amp;$D377&amp;$E377&amp;VLOOKUP($F377,key!$L$3:$M$13,2,FALSE)&amp;$G377&amp;R$6,'HVAC wts'!$H$7:$R$13254,11,FALSE)</f>
        <v>0</v>
      </c>
      <c r="S377" s="36">
        <f t="shared" si="51"/>
        <v>0</v>
      </c>
      <c r="U377">
        <f>MATCH($A377&amp;U$6,'All applic'!$A$7:$A$59080,0)</f>
        <v>457</v>
      </c>
      <c r="V377">
        <f>MATCH($A377&amp;V$6,'All applic'!$A$7:$A$59080,0)</f>
        <v>458</v>
      </c>
      <c r="W377">
        <f>MATCH($A377&amp;W$6,'All applic'!$A$7:$A$59080,0)</f>
        <v>460</v>
      </c>
      <c r="X377">
        <f>MATCH($A377&amp;X$6,'All applic'!$A$7:$A$59080,0)</f>
        <v>459</v>
      </c>
      <c r="Y377">
        <f>MATCH($A377&amp;Y$6,'All applic'!$A$7:$A$59080,0)</f>
        <v>457</v>
      </c>
      <c r="Z377">
        <f>MATCH($A377&amp;Z$6,'All applic'!$A$7:$A$59080,0)</f>
        <v>460</v>
      </c>
      <c r="AB377" s="28">
        <f>INDEX('All applic'!$H$7:$H$59080,U377)</f>
        <v>1.016</v>
      </c>
      <c r="AC377" s="28">
        <f>INDEX('All applic'!$H$7:$H$59080,V377)</f>
        <v>0.86199999999999999</v>
      </c>
      <c r="AD377" s="28">
        <f>INDEX('All applic'!$H$7:$H$59080,W377)</f>
        <v>0.99</v>
      </c>
      <c r="AE377" s="28">
        <f>INDEX('All applic'!$H$7:$H$59080,X377)</f>
        <v>0.66400000000000003</v>
      </c>
      <c r="AF377" s="28">
        <f>INDEX('All applic'!$H$7:$H$59080,Y377)</f>
        <v>1.016</v>
      </c>
      <c r="AG377" s="28">
        <f>INDEX('All applic'!$H$7:$H$59080,Z377)</f>
        <v>0.99</v>
      </c>
      <c r="AH377" s="28"/>
      <c r="AI377" s="28">
        <f>INDEX('All applic'!$I$7:$I$59080,U377)</f>
        <v>1.7500000000000002</v>
      </c>
      <c r="AJ377" s="28">
        <f>INDEX('All applic'!$I$7:$I$59080,V377)</f>
        <v>1.875</v>
      </c>
      <c r="AK377" s="28">
        <f>INDEX('All applic'!$I$7:$I$59080,W377)</f>
        <v>1.0249999999999999</v>
      </c>
      <c r="AL377" s="28">
        <f>INDEX('All applic'!$I$7:$I$59080,X377)</f>
        <v>1</v>
      </c>
      <c r="AM377" s="28">
        <f>INDEX('All applic'!$I$7:$I$59080,Y377)</f>
        <v>1.7500000000000002</v>
      </c>
      <c r="AN377" s="28">
        <f>INDEX('All applic'!$I$7:$I$59080,Z377)</f>
        <v>1.0249999999999999</v>
      </c>
      <c r="AP377">
        <f>INDEX('All applic'!$J$7:$J$59080,U377)</f>
        <v>-2.5999999999999999E-2</v>
      </c>
      <c r="AQ377">
        <v>0</v>
      </c>
      <c r="AR377">
        <f>INDEX('All applic'!$J$7:$J$59080,W377)</f>
        <v>-2.5999999999999999E-2</v>
      </c>
      <c r="AS377">
        <v>0</v>
      </c>
      <c r="AT377">
        <v>0</v>
      </c>
      <c r="AU377">
        <v>0</v>
      </c>
    </row>
    <row r="378" spans="1:47" x14ac:dyDescent="0.25">
      <c r="A378" t="str">
        <f t="shared" si="46"/>
        <v>CFLSFm2017CZ04</v>
      </c>
      <c r="B378" t="str">
        <f t="shared" si="47"/>
        <v>CFLSDGSFmCZ042017</v>
      </c>
      <c r="C378" t="s">
        <v>118</v>
      </c>
      <c r="D378" t="s">
        <v>131</v>
      </c>
      <c r="E378" t="s">
        <v>1649</v>
      </c>
      <c r="F378" s="89">
        <v>2017</v>
      </c>
      <c r="G378" t="s">
        <v>103</v>
      </c>
      <c r="H378" t="s">
        <v>1662</v>
      </c>
      <c r="I378" s="34">
        <f t="shared" si="48"/>
        <v>0</v>
      </c>
      <c r="J378" s="34">
        <f t="shared" si="49"/>
        <v>0</v>
      </c>
      <c r="K378" s="34">
        <f t="shared" si="50"/>
        <v>0</v>
      </c>
      <c r="M378" s="36">
        <f>VLOOKUP("HV_"&amp;$D378&amp;$E378&amp;VLOOKUP($F378,key!$L$3:$M$13,2,FALSE)&amp;$G378&amp;M$6,'HVAC wts'!$H$7:$R$13254,11,FALSE)</f>
        <v>0</v>
      </c>
      <c r="N378" s="36">
        <f>VLOOKUP("HV_"&amp;$D378&amp;$E378&amp;VLOOKUP($F378,key!$L$3:$M$13,2,FALSE)&amp;$G378&amp;N$6,'HVAC wts'!$H$7:$R$13254,11,FALSE)</f>
        <v>0</v>
      </c>
      <c r="O378" s="36">
        <f>VLOOKUP("HV_"&amp;$D378&amp;$E378&amp;VLOOKUP($F378,key!$L$3:$M$13,2,FALSE)&amp;$G378&amp;O$6,'HVAC wts'!$H$7:$R$13254,11,FALSE)</f>
        <v>0</v>
      </c>
      <c r="P378" s="36">
        <f>VLOOKUP("HV_"&amp;$D378&amp;$E378&amp;VLOOKUP($F378,key!$L$3:$M$13,2,FALSE)&amp;$G378&amp;P$6,'HVAC wts'!$H$7:$R$13254,11,FALSE)</f>
        <v>0</v>
      </c>
      <c r="Q378" s="36">
        <f>VLOOKUP("HV_"&amp;$D378&amp;$E378&amp;VLOOKUP($F378,key!$L$3:$M$13,2,FALSE)&amp;$G378&amp;Q$6,'HVAC wts'!$H$7:$R$13254,11,FALSE)</f>
        <v>0</v>
      </c>
      <c r="R378" s="36">
        <f>VLOOKUP("HV_"&amp;$D378&amp;$E378&amp;VLOOKUP($F378,key!$L$3:$M$13,2,FALSE)&amp;$G378&amp;R$6,'HVAC wts'!$H$7:$R$13254,11,FALSE)</f>
        <v>0</v>
      </c>
      <c r="S378" s="36">
        <f t="shared" si="51"/>
        <v>0</v>
      </c>
      <c r="U378">
        <f>MATCH($A378&amp;U$6,'All applic'!$A$7:$A$59080,0)</f>
        <v>461</v>
      </c>
      <c r="V378">
        <f>MATCH($A378&amp;V$6,'All applic'!$A$7:$A$59080,0)</f>
        <v>462</v>
      </c>
      <c r="W378">
        <f>MATCH($A378&amp;W$6,'All applic'!$A$7:$A$59080,0)</f>
        <v>464</v>
      </c>
      <c r="X378">
        <f>MATCH($A378&amp;X$6,'All applic'!$A$7:$A$59080,0)</f>
        <v>463</v>
      </c>
      <c r="Y378">
        <f>MATCH($A378&amp;Y$6,'All applic'!$A$7:$A$59080,0)</f>
        <v>461</v>
      </c>
      <c r="Z378">
        <f>MATCH($A378&amp;Z$6,'All applic'!$A$7:$A$59080,0)</f>
        <v>464</v>
      </c>
      <c r="AB378" s="28">
        <f>INDEX('All applic'!$H$7:$H$59080,U378)</f>
        <v>1.0580000000000001</v>
      </c>
      <c r="AC378" s="28">
        <f>INDEX('All applic'!$H$7:$H$59080,V378)</f>
        <v>0.872</v>
      </c>
      <c r="AD378" s="28">
        <f>INDEX('All applic'!$H$7:$H$59080,W378)</f>
        <v>0.98799999999999999</v>
      </c>
      <c r="AE378" s="28">
        <f>INDEX('All applic'!$H$7:$H$59080,X378)</f>
        <v>0.622</v>
      </c>
      <c r="AF378" s="28">
        <f>INDEX('All applic'!$H$7:$H$59080,Y378)</f>
        <v>1.0580000000000001</v>
      </c>
      <c r="AG378" s="28">
        <f>INDEX('All applic'!$H$7:$H$59080,Z378)</f>
        <v>0.98799999999999999</v>
      </c>
      <c r="AH378" s="28"/>
      <c r="AI378" s="28">
        <f>INDEX('All applic'!$I$7:$I$59080,U378)</f>
        <v>1.7954545454545456</v>
      </c>
      <c r="AJ378" s="28">
        <f>INDEX('All applic'!$I$7:$I$59080,V378)</f>
        <v>1.7727272727272729</v>
      </c>
      <c r="AK378" s="28">
        <f>INDEX('All applic'!$I$7:$I$59080,W378)</f>
        <v>1</v>
      </c>
      <c r="AL378" s="28">
        <f>INDEX('All applic'!$I$7:$I$59080,X378)</f>
        <v>1</v>
      </c>
      <c r="AM378" s="28">
        <f>INDEX('All applic'!$I$7:$I$59080,Y378)</f>
        <v>1.7954545454545456</v>
      </c>
      <c r="AN378" s="28">
        <f>INDEX('All applic'!$I$7:$I$59080,Z378)</f>
        <v>1</v>
      </c>
      <c r="AP378">
        <f>INDEX('All applic'!$J$7:$J$59080,U378)</f>
        <v>-2.6800000000000001E-2</v>
      </c>
      <c r="AQ378">
        <v>0</v>
      </c>
      <c r="AR378">
        <f>INDEX('All applic'!$J$7:$J$59080,W378)</f>
        <v>-2.6800000000000001E-2</v>
      </c>
      <c r="AS378">
        <v>0</v>
      </c>
      <c r="AT378">
        <v>0</v>
      </c>
      <c r="AU378">
        <v>0</v>
      </c>
    </row>
    <row r="379" spans="1:47" x14ac:dyDescent="0.25">
      <c r="A379" t="str">
        <f t="shared" si="46"/>
        <v>CFLSFm2017CZ05</v>
      </c>
      <c r="B379" t="str">
        <f t="shared" si="47"/>
        <v>CFLSDGSFmCZ052017</v>
      </c>
      <c r="C379" t="s">
        <v>118</v>
      </c>
      <c r="D379" t="s">
        <v>131</v>
      </c>
      <c r="E379" t="s">
        <v>1649</v>
      </c>
      <c r="F379" s="89">
        <v>2017</v>
      </c>
      <c r="G379" t="s">
        <v>104</v>
      </c>
      <c r="H379" t="s">
        <v>1662</v>
      </c>
      <c r="I379" s="34">
        <f t="shared" si="48"/>
        <v>0</v>
      </c>
      <c r="J379" s="34">
        <f t="shared" si="49"/>
        <v>0</v>
      </c>
      <c r="K379" s="34">
        <f t="shared" si="50"/>
        <v>0</v>
      </c>
      <c r="M379" s="36">
        <f>VLOOKUP("HV_"&amp;$D379&amp;$E379&amp;VLOOKUP($F379,key!$L$3:$M$13,2,FALSE)&amp;$G379&amp;M$6,'HVAC wts'!$H$7:$R$13254,11,FALSE)</f>
        <v>0</v>
      </c>
      <c r="N379" s="36">
        <f>VLOOKUP("HV_"&amp;$D379&amp;$E379&amp;VLOOKUP($F379,key!$L$3:$M$13,2,FALSE)&amp;$G379&amp;N$6,'HVAC wts'!$H$7:$R$13254,11,FALSE)</f>
        <v>0</v>
      </c>
      <c r="O379" s="36">
        <f>VLOOKUP("HV_"&amp;$D379&amp;$E379&amp;VLOOKUP($F379,key!$L$3:$M$13,2,FALSE)&amp;$G379&amp;O$6,'HVAC wts'!$H$7:$R$13254,11,FALSE)</f>
        <v>0</v>
      </c>
      <c r="P379" s="36">
        <f>VLOOKUP("HV_"&amp;$D379&amp;$E379&amp;VLOOKUP($F379,key!$L$3:$M$13,2,FALSE)&amp;$G379&amp;P$6,'HVAC wts'!$H$7:$R$13254,11,FALSE)</f>
        <v>0</v>
      </c>
      <c r="Q379" s="36">
        <f>VLOOKUP("HV_"&amp;$D379&amp;$E379&amp;VLOOKUP($F379,key!$L$3:$M$13,2,FALSE)&amp;$G379&amp;Q$6,'HVAC wts'!$H$7:$R$13254,11,FALSE)</f>
        <v>0</v>
      </c>
      <c r="R379" s="36">
        <f>VLOOKUP("HV_"&amp;$D379&amp;$E379&amp;VLOOKUP($F379,key!$L$3:$M$13,2,FALSE)&amp;$G379&amp;R$6,'HVAC wts'!$H$7:$R$13254,11,FALSE)</f>
        <v>0</v>
      </c>
      <c r="S379" s="36">
        <f t="shared" si="51"/>
        <v>0</v>
      </c>
      <c r="U379">
        <f>MATCH($A379&amp;U$6,'All applic'!$A$7:$A$59080,0)</f>
        <v>465</v>
      </c>
      <c r="V379">
        <f>MATCH($A379&amp;V$6,'All applic'!$A$7:$A$59080,0)</f>
        <v>466</v>
      </c>
      <c r="W379">
        <f>MATCH($A379&amp;W$6,'All applic'!$A$7:$A$59080,0)</f>
        <v>468</v>
      </c>
      <c r="X379">
        <f>MATCH($A379&amp;X$6,'All applic'!$A$7:$A$59080,0)</f>
        <v>467</v>
      </c>
      <c r="Y379">
        <f>MATCH($A379&amp;Y$6,'All applic'!$A$7:$A$59080,0)</f>
        <v>465</v>
      </c>
      <c r="Z379">
        <f>MATCH($A379&amp;Z$6,'All applic'!$A$7:$A$59080,0)</f>
        <v>468</v>
      </c>
      <c r="AB379" s="28">
        <f>INDEX('All applic'!$H$7:$H$59080,U379)</f>
        <v>1.012</v>
      </c>
      <c r="AC379" s="28">
        <f>INDEX('All applic'!$H$7:$H$59080,V379)</f>
        <v>0.80400000000000005</v>
      </c>
      <c r="AD379" s="28">
        <f>INDEX('All applic'!$H$7:$H$59080,W379)</f>
        <v>0.98799999999999999</v>
      </c>
      <c r="AE379" s="28">
        <f>INDEX('All applic'!$H$7:$H$59080,X379)</f>
        <v>0.60199999999999998</v>
      </c>
      <c r="AF379" s="28">
        <f>INDEX('All applic'!$H$7:$H$59080,Y379)</f>
        <v>1.012</v>
      </c>
      <c r="AG379" s="28">
        <f>INDEX('All applic'!$H$7:$H$59080,Z379)</f>
        <v>0.98799999999999999</v>
      </c>
      <c r="AH379" s="28"/>
      <c r="AI379" s="28">
        <f>INDEX('All applic'!$I$7:$I$59080,U379)</f>
        <v>1.7727272727272729</v>
      </c>
      <c r="AJ379" s="28">
        <f>INDEX('All applic'!$I$7:$I$59080,V379)</f>
        <v>2</v>
      </c>
      <c r="AK379" s="28">
        <f>INDEX('All applic'!$I$7:$I$59080,W379)</f>
        <v>1.0227272727272727</v>
      </c>
      <c r="AL379" s="28">
        <f>INDEX('All applic'!$I$7:$I$59080,X379)</f>
        <v>1</v>
      </c>
      <c r="AM379" s="28">
        <f>INDEX('All applic'!$I$7:$I$59080,Y379)</f>
        <v>1.7727272727272729</v>
      </c>
      <c r="AN379" s="28">
        <f>INDEX('All applic'!$I$7:$I$59080,Z379)</f>
        <v>1.0227272727272727</v>
      </c>
      <c r="AP379">
        <f>INDEX('All applic'!$J$7:$J$59080,U379)</f>
        <v>-3.1600000000000003E-2</v>
      </c>
      <c r="AQ379">
        <v>0</v>
      </c>
      <c r="AR379">
        <f>INDEX('All applic'!$J$7:$J$59080,W379)</f>
        <v>-3.1600000000000003E-2</v>
      </c>
      <c r="AS379">
        <v>0</v>
      </c>
      <c r="AT379">
        <v>0</v>
      </c>
      <c r="AU379">
        <v>0</v>
      </c>
    </row>
    <row r="380" spans="1:47" x14ac:dyDescent="0.25">
      <c r="A380" t="str">
        <f t="shared" si="46"/>
        <v>CFLSFm2017CZ06</v>
      </c>
      <c r="B380" t="str">
        <f t="shared" si="47"/>
        <v>CFLSDGSFmCZ062017</v>
      </c>
      <c r="C380" t="s">
        <v>118</v>
      </c>
      <c r="D380" t="s">
        <v>131</v>
      </c>
      <c r="E380" t="s">
        <v>1649</v>
      </c>
      <c r="F380" s="89">
        <v>2017</v>
      </c>
      <c r="G380" t="s">
        <v>105</v>
      </c>
      <c r="H380" t="s">
        <v>1662</v>
      </c>
      <c r="I380" s="34">
        <f t="shared" si="48"/>
        <v>1.0129224184276493</v>
      </c>
      <c r="J380" s="34">
        <f t="shared" si="49"/>
        <v>1.350810927672025</v>
      </c>
      <c r="K380" s="34">
        <f t="shared" si="50"/>
        <v>-2.232121212121212E-2</v>
      </c>
      <c r="M380" s="36">
        <f>VLOOKUP("HV_"&amp;$D380&amp;$E380&amp;VLOOKUP($F380,key!$L$3:$M$13,2,FALSE)&amp;$G380&amp;M$6,'HVAC wts'!$H$7:$R$13254,11,FALSE)</f>
        <v>2681.8968</v>
      </c>
      <c r="N380" s="36">
        <f>VLOOKUP("HV_"&amp;$D380&amp;$E380&amp;VLOOKUP($F380,key!$L$3:$M$13,2,FALSE)&amp;$G380&amp;N$6,'HVAC wts'!$H$7:$R$13254,11,FALSE)</f>
        <v>154.13200000000001</v>
      </c>
      <c r="O380" s="36">
        <f>VLOOKUP("HV_"&amp;$D380&amp;$E380&amp;VLOOKUP($F380,key!$L$3:$M$13,2,FALSE)&amp;$G380&amp;O$6,'HVAC wts'!$H$7:$R$13254,11,FALSE)</f>
        <v>1993.4658000000002</v>
      </c>
      <c r="P380" s="36">
        <f>VLOOKUP("HV_"&amp;$D380&amp;$E380&amp;VLOOKUP($F380,key!$L$3:$M$13,2,FALSE)&amp;$G380&amp;P$6,'HVAC wts'!$H$7:$R$13254,11,FALSE)</f>
        <v>114.56700000000001</v>
      </c>
      <c r="Q380" s="36">
        <f>VLOOKUP("HV_"&amp;$D380&amp;$E380&amp;VLOOKUP($F380,key!$L$3:$M$13,2,FALSE)&amp;$G380&amp;Q$6,'HVAC wts'!$H$7:$R$13254,11,FALSE)</f>
        <v>215.78480000000002</v>
      </c>
      <c r="R380" s="36">
        <f>VLOOKUP("HV_"&amp;$D380&amp;$E380&amp;VLOOKUP($F380,key!$L$3:$M$13,2,FALSE)&amp;$G380&amp;R$6,'HVAC wts'!$H$7:$R$13254,11,FALSE)</f>
        <v>160.39380000000003</v>
      </c>
      <c r="S380" s="36">
        <f t="shared" si="51"/>
        <v>5320.2402000000002</v>
      </c>
      <c r="U380">
        <f>MATCH($A380&amp;U$6,'All applic'!$A$7:$A$59080,0)</f>
        <v>469</v>
      </c>
      <c r="V380">
        <f>MATCH($A380&amp;V$6,'All applic'!$A$7:$A$59080,0)</f>
        <v>470</v>
      </c>
      <c r="W380">
        <f>MATCH($A380&amp;W$6,'All applic'!$A$7:$A$59080,0)</f>
        <v>472</v>
      </c>
      <c r="X380">
        <f>MATCH($A380&amp;X$6,'All applic'!$A$7:$A$59080,0)</f>
        <v>471</v>
      </c>
      <c r="Y380">
        <f>MATCH($A380&amp;Y$6,'All applic'!$A$7:$A$59080,0)</f>
        <v>469</v>
      </c>
      <c r="Z380">
        <f>MATCH($A380&amp;Z$6,'All applic'!$A$7:$A$59080,0)</f>
        <v>472</v>
      </c>
      <c r="AB380" s="28">
        <f>INDEX('All applic'!$H$7:$H$59080,U380)</f>
        <v>1.05</v>
      </c>
      <c r="AC380" s="28">
        <f>INDEX('All applic'!$H$7:$H$59080,V380)</f>
        <v>0.9</v>
      </c>
      <c r="AD380" s="28">
        <f>INDEX('All applic'!$H$7:$H$59080,W380)</f>
        <v>0.99</v>
      </c>
      <c r="AE380" s="28">
        <f>INDEX('All applic'!$H$7:$H$59080,X380)</f>
        <v>0.65800000000000003</v>
      </c>
      <c r="AF380" s="28">
        <f>INDEX('All applic'!$H$7:$H$59080,Y380)</f>
        <v>1.05</v>
      </c>
      <c r="AG380" s="28">
        <f>INDEX('All applic'!$H$7:$H$59080,Z380)</f>
        <v>0.99</v>
      </c>
      <c r="AH380" s="28"/>
      <c r="AI380" s="28">
        <f>INDEX('All applic'!$I$7:$I$59080,U380)</f>
        <v>1.5909090909090911</v>
      </c>
      <c r="AJ380" s="28">
        <f>INDEX('All applic'!$I$7:$I$59080,V380)</f>
        <v>2</v>
      </c>
      <c r="AK380" s="28">
        <f>INDEX('All applic'!$I$7:$I$59080,W380)</f>
        <v>1</v>
      </c>
      <c r="AL380" s="28">
        <f>INDEX('All applic'!$I$7:$I$59080,X380)</f>
        <v>1</v>
      </c>
      <c r="AM380" s="28">
        <f>INDEX('All applic'!$I$7:$I$59080,Y380)</f>
        <v>1.5909090909090911</v>
      </c>
      <c r="AN380" s="28">
        <f>INDEX('All applic'!$I$7:$I$59080,Z380)</f>
        <v>1</v>
      </c>
      <c r="AP380">
        <f>INDEX('All applic'!$J$7:$J$59080,U380)</f>
        <v>-2.5399999999999999E-2</v>
      </c>
      <c r="AQ380">
        <v>0</v>
      </c>
      <c r="AR380">
        <f>INDEX('All applic'!$J$7:$J$59080,W380)</f>
        <v>-2.5399999999999999E-2</v>
      </c>
      <c r="AS380">
        <v>0</v>
      </c>
      <c r="AT380">
        <v>0</v>
      </c>
      <c r="AU380">
        <v>0</v>
      </c>
    </row>
    <row r="381" spans="1:47" x14ac:dyDescent="0.25">
      <c r="A381" t="str">
        <f t="shared" si="46"/>
        <v>CFLSFm2017CZ07</v>
      </c>
      <c r="B381" t="str">
        <f t="shared" si="47"/>
        <v>CFLSDGSFmCZ072017</v>
      </c>
      <c r="C381" t="s">
        <v>118</v>
      </c>
      <c r="D381" t="s">
        <v>131</v>
      </c>
      <c r="E381" t="s">
        <v>1649</v>
      </c>
      <c r="F381" s="89">
        <v>2017</v>
      </c>
      <c r="G381" t="s">
        <v>106</v>
      </c>
      <c r="H381" t="s">
        <v>1662</v>
      </c>
      <c r="I381" s="34">
        <f t="shared" si="48"/>
        <v>1.0247671406126218</v>
      </c>
      <c r="J381" s="34">
        <f t="shared" si="49"/>
        <v>1.1454751411929733</v>
      </c>
      <c r="K381" s="34">
        <f t="shared" si="50"/>
        <v>-1.665830737961144E-2</v>
      </c>
      <c r="M381" s="36">
        <f>VLOOKUP("HV_"&amp;$D381&amp;$E381&amp;VLOOKUP($F381,key!$L$3:$M$13,2,FALSE)&amp;$G381&amp;M$6,'HVAC wts'!$H$7:$R$13254,11,FALSE)</f>
        <v>4352.9579999999996</v>
      </c>
      <c r="N381" s="36">
        <f>VLOOKUP("HV_"&amp;$D381&amp;$E381&amp;VLOOKUP($F381,key!$L$3:$M$13,2,FALSE)&amp;$G381&amp;N$6,'HVAC wts'!$H$7:$R$13254,11,FALSE)</f>
        <v>250.17</v>
      </c>
      <c r="O381" s="36">
        <f>VLOOKUP("HV_"&amp;$D381&amp;$E381&amp;VLOOKUP($F381,key!$L$3:$M$13,2,FALSE)&amp;$G381&amp;O$6,'HVAC wts'!$H$7:$R$13254,11,FALSE)</f>
        <v>6531.6815999999999</v>
      </c>
      <c r="P381" s="36">
        <f>VLOOKUP("HV_"&amp;$D381&amp;$E381&amp;VLOOKUP($F381,key!$L$3:$M$13,2,FALSE)&amp;$G381&amp;P$6,'HVAC wts'!$H$7:$R$13254,11,FALSE)</f>
        <v>375.38400000000001</v>
      </c>
      <c r="Q381" s="36">
        <f>VLOOKUP("HV_"&amp;$D381&amp;$E381&amp;VLOOKUP($F381,key!$L$3:$M$13,2,FALSE)&amp;$G381&amp;Q$6,'HVAC wts'!$H$7:$R$13254,11,FALSE)</f>
        <v>350.238</v>
      </c>
      <c r="R381" s="36">
        <f>VLOOKUP("HV_"&amp;$D381&amp;$E381&amp;VLOOKUP($F381,key!$L$3:$M$13,2,FALSE)&amp;$G381&amp;R$6,'HVAC wts'!$H$7:$R$13254,11,FALSE)</f>
        <v>525.53760000000011</v>
      </c>
      <c r="S381" s="36">
        <f t="shared" si="51"/>
        <v>12385.9692</v>
      </c>
      <c r="U381">
        <f>MATCH($A381&amp;U$6,'All applic'!$A$7:$A$59080,0)</f>
        <v>473</v>
      </c>
      <c r="V381">
        <f>MATCH($A381&amp;V$6,'All applic'!$A$7:$A$59080,0)</f>
        <v>474</v>
      </c>
      <c r="W381">
        <f>MATCH($A381&amp;W$6,'All applic'!$A$7:$A$59080,0)</f>
        <v>476</v>
      </c>
      <c r="X381">
        <f>MATCH($A381&amp;X$6,'All applic'!$A$7:$A$59080,0)</f>
        <v>475</v>
      </c>
      <c r="Y381">
        <f>MATCH($A381&amp;Y$6,'All applic'!$A$7:$A$59080,0)</f>
        <v>473</v>
      </c>
      <c r="Z381">
        <f>MATCH($A381&amp;Z$6,'All applic'!$A$7:$A$59080,0)</f>
        <v>476</v>
      </c>
      <c r="AB381" s="28">
        <f>INDEX('All applic'!$H$7:$H$59080,U381)</f>
        <v>1.0920000000000001</v>
      </c>
      <c r="AC381" s="28">
        <f>INDEX('All applic'!$H$7:$H$59080,V381)</f>
        <v>1.002</v>
      </c>
      <c r="AD381" s="28">
        <f>INDEX('All applic'!$H$7:$H$59080,W381)</f>
        <v>0.99399999999999999</v>
      </c>
      <c r="AE381" s="28">
        <f>INDEX('All applic'!$H$7:$H$59080,X381)</f>
        <v>0.77600000000000002</v>
      </c>
      <c r="AF381" s="28">
        <f>INDEX('All applic'!$H$7:$H$59080,Y381)</f>
        <v>1.0920000000000001</v>
      </c>
      <c r="AG381" s="28">
        <f>INDEX('All applic'!$H$7:$H$59080,Z381)</f>
        <v>0.99399999999999999</v>
      </c>
      <c r="AH381" s="28"/>
      <c r="AI381" s="28">
        <f>INDEX('All applic'!$I$7:$I$59080,U381)</f>
        <v>1.3181818181818183</v>
      </c>
      <c r="AJ381" s="28">
        <f>INDEX('All applic'!$I$7:$I$59080,V381)</f>
        <v>1.5454545454545456</v>
      </c>
      <c r="AK381" s="28">
        <f>INDEX('All applic'!$I$7:$I$59080,W381)</f>
        <v>1.0227272727272727</v>
      </c>
      <c r="AL381" s="28">
        <f>INDEX('All applic'!$I$7:$I$59080,X381)</f>
        <v>1.0227272727272727</v>
      </c>
      <c r="AM381" s="28">
        <f>INDEX('All applic'!$I$7:$I$59080,Y381)</f>
        <v>1.3181818181818183</v>
      </c>
      <c r="AN381" s="28">
        <f>INDEX('All applic'!$I$7:$I$59080,Z381)</f>
        <v>1.0227272727272727</v>
      </c>
      <c r="AP381">
        <f>INDEX('All applic'!$J$7:$J$59080,U381)</f>
        <v>-1.8920000000000003E-2</v>
      </c>
      <c r="AQ381">
        <v>0</v>
      </c>
      <c r="AR381">
        <f>INDEX('All applic'!$J$7:$J$59080,W381)</f>
        <v>-1.898E-2</v>
      </c>
      <c r="AS381">
        <v>0</v>
      </c>
      <c r="AT381">
        <v>0</v>
      </c>
      <c r="AU381">
        <v>0</v>
      </c>
    </row>
    <row r="382" spans="1:47" x14ac:dyDescent="0.25">
      <c r="A382" t="str">
        <f t="shared" si="46"/>
        <v>CFLSFm2017CZ08</v>
      </c>
      <c r="B382" t="str">
        <f t="shared" si="47"/>
        <v>CFLSDGSFmCZ082017</v>
      </c>
      <c r="C382" t="s">
        <v>118</v>
      </c>
      <c r="D382" t="s">
        <v>131</v>
      </c>
      <c r="E382" t="s">
        <v>1649</v>
      </c>
      <c r="F382" s="89">
        <v>2017</v>
      </c>
      <c r="G382" t="s">
        <v>107</v>
      </c>
      <c r="H382" t="s">
        <v>1662</v>
      </c>
      <c r="I382" s="34">
        <f t="shared" si="48"/>
        <v>1.0893535353535355</v>
      </c>
      <c r="J382" s="34">
        <f t="shared" si="49"/>
        <v>1.5114784205693301</v>
      </c>
      <c r="K382" s="34">
        <f t="shared" si="50"/>
        <v>-1.4394545454545457E-2</v>
      </c>
      <c r="M382" s="36">
        <f>VLOOKUP("HV_"&amp;$D382&amp;$E382&amp;VLOOKUP($F382,key!$L$3:$M$13,2,FALSE)&amp;$G382&amp;M$6,'HVAC wts'!$H$7:$R$13254,11,FALSE)</f>
        <v>277.16460000000001</v>
      </c>
      <c r="N382" s="36">
        <f>VLOOKUP("HV_"&amp;$D382&amp;$E382&amp;VLOOKUP($F382,key!$L$3:$M$13,2,FALSE)&amp;$G382&amp;N$6,'HVAC wts'!$H$7:$R$13254,11,FALSE)</f>
        <v>15.929</v>
      </c>
      <c r="O382" s="36">
        <f>VLOOKUP("HV_"&amp;$D382&amp;$E382&amp;VLOOKUP($F382,key!$L$3:$M$13,2,FALSE)&amp;$G382&amp;O$6,'HVAC wts'!$H$7:$R$13254,11,FALSE)</f>
        <v>0</v>
      </c>
      <c r="P382" s="36">
        <f>VLOOKUP("HV_"&amp;$D382&amp;$E382&amp;VLOOKUP($F382,key!$L$3:$M$13,2,FALSE)&amp;$G382&amp;P$6,'HVAC wts'!$H$7:$R$13254,11,FALSE)</f>
        <v>0</v>
      </c>
      <c r="Q382" s="36">
        <f>VLOOKUP("HV_"&amp;$D382&amp;$E382&amp;VLOOKUP($F382,key!$L$3:$M$13,2,FALSE)&amp;$G382&amp;Q$6,'HVAC wts'!$H$7:$R$13254,11,FALSE)</f>
        <v>22.300599999999999</v>
      </c>
      <c r="R382" s="36">
        <f>VLOOKUP("HV_"&amp;$D382&amp;$E382&amp;VLOOKUP($F382,key!$L$3:$M$13,2,FALSE)&amp;$G382&amp;R$6,'HVAC wts'!$H$7:$R$13254,11,FALSE)</f>
        <v>0</v>
      </c>
      <c r="S382" s="36">
        <f t="shared" si="51"/>
        <v>315.39419999999996</v>
      </c>
      <c r="U382">
        <f>MATCH($A382&amp;U$6,'All applic'!$A$7:$A$59080,0)</f>
        <v>477</v>
      </c>
      <c r="V382">
        <f>MATCH($A382&amp;V$6,'All applic'!$A$7:$A$59080,0)</f>
        <v>478</v>
      </c>
      <c r="W382">
        <f>MATCH($A382&amp;W$6,'All applic'!$A$7:$A$59080,0)</f>
        <v>480</v>
      </c>
      <c r="X382">
        <f>MATCH($A382&amp;X$6,'All applic'!$A$7:$A$59080,0)</f>
        <v>479</v>
      </c>
      <c r="Y382">
        <f>MATCH($A382&amp;Y$6,'All applic'!$A$7:$A$59080,0)</f>
        <v>477</v>
      </c>
      <c r="Z382">
        <f>MATCH($A382&amp;Z$6,'All applic'!$A$7:$A$59080,0)</f>
        <v>480</v>
      </c>
      <c r="AB382" s="28">
        <f>INDEX('All applic'!$H$7:$H$59080,U382)</f>
        <v>1.0940000000000001</v>
      </c>
      <c r="AC382" s="28">
        <f>INDEX('All applic'!$H$7:$H$59080,V382)</f>
        <v>1.002</v>
      </c>
      <c r="AD382" s="28">
        <f>INDEX('All applic'!$H$7:$H$59080,W382)</f>
        <v>1.036</v>
      </c>
      <c r="AE382" s="28">
        <f>INDEX('All applic'!$H$7:$H$59080,X382)</f>
        <v>0.82199999999999995</v>
      </c>
      <c r="AF382" s="28">
        <f>INDEX('All applic'!$H$7:$H$59080,Y382)</f>
        <v>1.0940000000000001</v>
      </c>
      <c r="AG382" s="28">
        <f>INDEX('All applic'!$H$7:$H$59080,Z382)</f>
        <v>1.036</v>
      </c>
      <c r="AH382" s="28"/>
      <c r="AI382" s="28">
        <f>INDEX('All applic'!$I$7:$I$59080,U382)</f>
        <v>1.5000000000000002</v>
      </c>
      <c r="AJ382" s="28">
        <f>INDEX('All applic'!$I$7:$I$59080,V382)</f>
        <v>1.7272727272727273</v>
      </c>
      <c r="AK382" s="28">
        <f>INDEX('All applic'!$I$7:$I$59080,W382)</f>
        <v>1.0227272727272727</v>
      </c>
      <c r="AL382" s="28">
        <f>INDEX('All applic'!$I$7:$I$59080,X382)</f>
        <v>1</v>
      </c>
      <c r="AM382" s="28">
        <f>INDEX('All applic'!$I$7:$I$59080,Y382)</f>
        <v>1.5000000000000002</v>
      </c>
      <c r="AN382" s="28">
        <f>INDEX('All applic'!$I$7:$I$59080,Z382)</f>
        <v>1.0227272727272727</v>
      </c>
      <c r="AP382">
        <f>INDEX('All applic'!$J$7:$J$59080,U382)</f>
        <v>-1.6379999999999999E-2</v>
      </c>
      <c r="AQ382">
        <v>0</v>
      </c>
      <c r="AR382">
        <f>INDEX('All applic'!$J$7:$J$59080,W382)</f>
        <v>-1.636E-2</v>
      </c>
      <c r="AS382">
        <v>0</v>
      </c>
      <c r="AT382">
        <v>0</v>
      </c>
      <c r="AU382">
        <v>0</v>
      </c>
    </row>
    <row r="383" spans="1:47" x14ac:dyDescent="0.25">
      <c r="A383" t="str">
        <f t="shared" si="46"/>
        <v>CFLSFm2017CZ09</v>
      </c>
      <c r="B383" t="str">
        <f t="shared" si="47"/>
        <v>CFLSDGSFmCZ092017</v>
      </c>
      <c r="C383" t="s">
        <v>118</v>
      </c>
      <c r="D383" t="s">
        <v>131</v>
      </c>
      <c r="E383" t="s">
        <v>1649</v>
      </c>
      <c r="F383" s="89">
        <v>2017</v>
      </c>
      <c r="G383" t="s">
        <v>108</v>
      </c>
      <c r="H383" t="s">
        <v>1662</v>
      </c>
      <c r="I383" s="34">
        <f t="shared" si="48"/>
        <v>0</v>
      </c>
      <c r="J383" s="34">
        <f t="shared" si="49"/>
        <v>0</v>
      </c>
      <c r="K383" s="34">
        <f t="shared" si="50"/>
        <v>0</v>
      </c>
      <c r="M383" s="36">
        <f>VLOOKUP("HV_"&amp;$D383&amp;$E383&amp;VLOOKUP($F383,key!$L$3:$M$13,2,FALSE)&amp;$G383&amp;M$6,'HVAC wts'!$H$7:$R$13254,11,FALSE)</f>
        <v>0</v>
      </c>
      <c r="N383" s="36">
        <f>VLOOKUP("HV_"&amp;$D383&amp;$E383&amp;VLOOKUP($F383,key!$L$3:$M$13,2,FALSE)&amp;$G383&amp;N$6,'HVAC wts'!$H$7:$R$13254,11,FALSE)</f>
        <v>0</v>
      </c>
      <c r="O383" s="36">
        <f>VLOOKUP("HV_"&amp;$D383&amp;$E383&amp;VLOOKUP($F383,key!$L$3:$M$13,2,FALSE)&amp;$G383&amp;O$6,'HVAC wts'!$H$7:$R$13254,11,FALSE)</f>
        <v>0</v>
      </c>
      <c r="P383" s="36">
        <f>VLOOKUP("HV_"&amp;$D383&amp;$E383&amp;VLOOKUP($F383,key!$L$3:$M$13,2,FALSE)&amp;$G383&amp;P$6,'HVAC wts'!$H$7:$R$13254,11,FALSE)</f>
        <v>0</v>
      </c>
      <c r="Q383" s="36">
        <f>VLOOKUP("HV_"&amp;$D383&amp;$E383&amp;VLOOKUP($F383,key!$L$3:$M$13,2,FALSE)&amp;$G383&amp;Q$6,'HVAC wts'!$H$7:$R$13254,11,FALSE)</f>
        <v>0</v>
      </c>
      <c r="R383" s="36">
        <f>VLOOKUP("HV_"&amp;$D383&amp;$E383&amp;VLOOKUP($F383,key!$L$3:$M$13,2,FALSE)&amp;$G383&amp;R$6,'HVAC wts'!$H$7:$R$13254,11,FALSE)</f>
        <v>0</v>
      </c>
      <c r="S383" s="36">
        <f t="shared" si="51"/>
        <v>0</v>
      </c>
      <c r="U383">
        <f>MATCH($A383&amp;U$6,'All applic'!$A$7:$A$59080,0)</f>
        <v>481</v>
      </c>
      <c r="V383">
        <f>MATCH($A383&amp;V$6,'All applic'!$A$7:$A$59080,0)</f>
        <v>482</v>
      </c>
      <c r="W383">
        <f>MATCH($A383&amp;W$6,'All applic'!$A$7:$A$59080,0)</f>
        <v>484</v>
      </c>
      <c r="X383">
        <f>MATCH($A383&amp;X$6,'All applic'!$A$7:$A$59080,0)</f>
        <v>483</v>
      </c>
      <c r="Y383">
        <f>MATCH($A383&amp;Y$6,'All applic'!$A$7:$A$59080,0)</f>
        <v>481</v>
      </c>
      <c r="Z383">
        <f>MATCH($A383&amp;Z$6,'All applic'!$A$7:$A$59080,0)</f>
        <v>484</v>
      </c>
      <c r="AB383" s="28">
        <f>INDEX('All applic'!$H$7:$H$59080,U383)</f>
        <v>1.0720000000000001</v>
      </c>
      <c r="AC383" s="28">
        <f>INDEX('All applic'!$H$7:$H$59080,V383)</f>
        <v>0.96199999999999997</v>
      </c>
      <c r="AD383" s="28">
        <f>INDEX('All applic'!$H$7:$H$59080,W383)</f>
        <v>1.026</v>
      </c>
      <c r="AE383" s="28">
        <f>INDEX('All applic'!$H$7:$H$59080,X383)</f>
        <v>0.752</v>
      </c>
      <c r="AF383" s="28">
        <f>INDEX('All applic'!$H$7:$H$59080,Y383)</f>
        <v>1.0720000000000001</v>
      </c>
      <c r="AG383" s="28">
        <f>INDEX('All applic'!$H$7:$H$59080,Z383)</f>
        <v>1.026</v>
      </c>
      <c r="AH383" s="28"/>
      <c r="AI383" s="28">
        <f>INDEX('All applic'!$I$7:$I$59080,U383)</f>
        <v>1.6363636363636362</v>
      </c>
      <c r="AJ383" s="28">
        <f>INDEX('All applic'!$I$7:$I$59080,V383)</f>
        <v>1.7727272727272729</v>
      </c>
      <c r="AK383" s="28">
        <f>INDEX('All applic'!$I$7:$I$59080,W383)</f>
        <v>1</v>
      </c>
      <c r="AL383" s="28">
        <f>INDEX('All applic'!$I$7:$I$59080,X383)</f>
        <v>1</v>
      </c>
      <c r="AM383" s="28">
        <f>INDEX('All applic'!$I$7:$I$59080,Y383)</f>
        <v>1.6363636363636362</v>
      </c>
      <c r="AN383" s="28">
        <f>INDEX('All applic'!$I$7:$I$59080,Z383)</f>
        <v>1</v>
      </c>
      <c r="AP383">
        <f>INDEX('All applic'!$J$7:$J$59080,U383)</f>
        <v>-1.89E-2</v>
      </c>
      <c r="AQ383">
        <v>0</v>
      </c>
      <c r="AR383">
        <f>INDEX('All applic'!$J$7:$J$59080,W383)</f>
        <v>-1.8879999999999997E-2</v>
      </c>
      <c r="AS383">
        <v>0</v>
      </c>
      <c r="AT383">
        <v>0</v>
      </c>
      <c r="AU383">
        <v>0</v>
      </c>
    </row>
    <row r="384" spans="1:47" x14ac:dyDescent="0.25">
      <c r="A384" t="str">
        <f t="shared" si="46"/>
        <v>CFLSFm2017CZ10</v>
      </c>
      <c r="B384" t="str">
        <f t="shared" si="47"/>
        <v>CFLSDGSFmCZ102017</v>
      </c>
      <c r="C384" t="s">
        <v>118</v>
      </c>
      <c r="D384" t="s">
        <v>131</v>
      </c>
      <c r="E384" t="s">
        <v>1649</v>
      </c>
      <c r="F384" s="89">
        <v>2017</v>
      </c>
      <c r="G384" t="s">
        <v>109</v>
      </c>
      <c r="H384" t="s">
        <v>1662</v>
      </c>
      <c r="I384" s="34">
        <f t="shared" si="48"/>
        <v>1.0735917072564827</v>
      </c>
      <c r="J384" s="34">
        <f t="shared" si="49"/>
        <v>1.4551788566134498</v>
      </c>
      <c r="K384" s="34">
        <f t="shared" si="50"/>
        <v>-2.0918101323859614E-2</v>
      </c>
      <c r="M384" s="36">
        <f>VLOOKUP("HV_"&amp;$D384&amp;$E384&amp;VLOOKUP($F384,key!$L$3:$M$13,2,FALSE)&amp;$G384&amp;M$6,'HVAC wts'!$H$7:$R$13254,11,FALSE)</f>
        <v>6871.3643999999995</v>
      </c>
      <c r="N384" s="36">
        <f>VLOOKUP("HV_"&amp;$D384&amp;$E384&amp;VLOOKUP($F384,key!$L$3:$M$13,2,FALSE)&amp;$G384&amp;N$6,'HVAC wts'!$H$7:$R$13254,11,FALSE)</f>
        <v>394.90600000000001</v>
      </c>
      <c r="O384" s="36">
        <f>VLOOKUP("HV_"&amp;$D384&amp;$E384&amp;VLOOKUP($F384,key!$L$3:$M$13,2,FALSE)&amp;$G384&amp;O$6,'HVAC wts'!$H$7:$R$13254,11,FALSE)</f>
        <v>117.29339999999999</v>
      </c>
      <c r="P384" s="36">
        <f>VLOOKUP("HV_"&amp;$D384&amp;$E384&amp;VLOOKUP($F384,key!$L$3:$M$13,2,FALSE)&amp;$G384&amp;P$6,'HVAC wts'!$H$7:$R$13254,11,FALSE)</f>
        <v>6.7409999999999997</v>
      </c>
      <c r="Q384" s="36">
        <f>VLOOKUP("HV_"&amp;$D384&amp;$E384&amp;VLOOKUP($F384,key!$L$3:$M$13,2,FALSE)&amp;$G384&amp;Q$6,'HVAC wts'!$H$7:$R$13254,11,FALSE)</f>
        <v>552.86840000000007</v>
      </c>
      <c r="R384" s="36">
        <f>VLOOKUP("HV_"&amp;$D384&amp;$E384&amp;VLOOKUP($F384,key!$L$3:$M$13,2,FALSE)&amp;$G384&amp;R$6,'HVAC wts'!$H$7:$R$13254,11,FALSE)</f>
        <v>9.4374000000000002</v>
      </c>
      <c r="S384" s="36">
        <f t="shared" si="51"/>
        <v>7952.6105999999991</v>
      </c>
      <c r="U384">
        <f>MATCH($A384&amp;U$6,'All applic'!$A$7:$A$59080,0)</f>
        <v>485</v>
      </c>
      <c r="V384">
        <f>MATCH($A384&amp;V$6,'All applic'!$A$7:$A$59080,0)</f>
        <v>486</v>
      </c>
      <c r="W384">
        <f>MATCH($A384&amp;W$6,'All applic'!$A$7:$A$59080,0)</f>
        <v>488</v>
      </c>
      <c r="X384">
        <f>MATCH($A384&amp;X$6,'All applic'!$A$7:$A$59080,0)</f>
        <v>487</v>
      </c>
      <c r="Y384">
        <f>MATCH($A384&amp;Y$6,'All applic'!$A$7:$A$59080,0)</f>
        <v>485</v>
      </c>
      <c r="Z384">
        <f>MATCH($A384&amp;Z$6,'All applic'!$A$7:$A$59080,0)</f>
        <v>488</v>
      </c>
      <c r="AB384" s="28">
        <f>INDEX('All applic'!$H$7:$H$59080,U384)</f>
        <v>1.0820000000000001</v>
      </c>
      <c r="AC384" s="28">
        <f>INDEX('All applic'!$H$7:$H$59080,V384)</f>
        <v>0.94199999999999995</v>
      </c>
      <c r="AD384" s="28">
        <f>INDEX('All applic'!$H$7:$H$59080,W384)</f>
        <v>1.012</v>
      </c>
      <c r="AE384" s="28">
        <f>INDEX('All applic'!$H$7:$H$59080,X384)</f>
        <v>0.68</v>
      </c>
      <c r="AF384" s="28">
        <f>INDEX('All applic'!$H$7:$H$59080,Y384)</f>
        <v>1.0820000000000001</v>
      </c>
      <c r="AG384" s="28">
        <f>INDEX('All applic'!$H$7:$H$59080,Z384)</f>
        <v>1.012</v>
      </c>
      <c r="AH384" s="28"/>
      <c r="AI384" s="28">
        <f>INDEX('All applic'!$I$7:$I$59080,U384)</f>
        <v>1.4545454545454546</v>
      </c>
      <c r="AJ384" s="28">
        <f>INDEX('All applic'!$I$7:$I$59080,V384)</f>
        <v>1.6136363636363635</v>
      </c>
      <c r="AK384" s="28">
        <f>INDEX('All applic'!$I$7:$I$59080,W384)</f>
        <v>1.0227272727272727</v>
      </c>
      <c r="AL384" s="28">
        <f>INDEX('All applic'!$I$7:$I$59080,X384)</f>
        <v>1</v>
      </c>
      <c r="AM384" s="28">
        <f>INDEX('All applic'!$I$7:$I$59080,Y384)</f>
        <v>1.4545454545454546</v>
      </c>
      <c r="AN384" s="28">
        <f>INDEX('All applic'!$I$7:$I$59080,Z384)</f>
        <v>1.0227272727272727</v>
      </c>
      <c r="AP384">
        <f>INDEX('All applic'!$J$7:$J$59080,U384)</f>
        <v>-2.3800000000000002E-2</v>
      </c>
      <c r="AQ384">
        <v>0</v>
      </c>
      <c r="AR384">
        <f>INDEX('All applic'!$J$7:$J$59080,W384)</f>
        <v>-2.4E-2</v>
      </c>
      <c r="AS384">
        <v>0</v>
      </c>
      <c r="AT384">
        <v>0</v>
      </c>
      <c r="AU384">
        <v>0</v>
      </c>
    </row>
    <row r="385" spans="1:47" x14ac:dyDescent="0.25">
      <c r="A385" t="str">
        <f t="shared" si="46"/>
        <v>CFLSFm2017CZ11</v>
      </c>
      <c r="B385" t="str">
        <f t="shared" si="47"/>
        <v>CFLSDGSFmCZ112017</v>
      </c>
      <c r="C385" t="s">
        <v>118</v>
      </c>
      <c r="D385" t="s">
        <v>131</v>
      </c>
      <c r="E385" t="s">
        <v>1649</v>
      </c>
      <c r="F385" s="89">
        <v>2017</v>
      </c>
      <c r="G385" t="s">
        <v>110</v>
      </c>
      <c r="H385" t="s">
        <v>1662</v>
      </c>
      <c r="I385" s="34">
        <f t="shared" si="48"/>
        <v>0</v>
      </c>
      <c r="J385" s="34">
        <f t="shared" si="49"/>
        <v>0</v>
      </c>
      <c r="K385" s="34">
        <f t="shared" si="50"/>
        <v>0</v>
      </c>
      <c r="M385" s="36">
        <f>VLOOKUP("HV_"&amp;$D385&amp;$E385&amp;VLOOKUP($F385,key!$L$3:$M$13,2,FALSE)&amp;$G385&amp;M$6,'HVAC wts'!$H$7:$R$13254,11,FALSE)</f>
        <v>0</v>
      </c>
      <c r="N385" s="36">
        <f>VLOOKUP("HV_"&amp;$D385&amp;$E385&amp;VLOOKUP($F385,key!$L$3:$M$13,2,FALSE)&amp;$G385&amp;N$6,'HVAC wts'!$H$7:$R$13254,11,FALSE)</f>
        <v>0</v>
      </c>
      <c r="O385" s="36">
        <f>VLOOKUP("HV_"&amp;$D385&amp;$E385&amp;VLOOKUP($F385,key!$L$3:$M$13,2,FALSE)&amp;$G385&amp;O$6,'HVAC wts'!$H$7:$R$13254,11,FALSE)</f>
        <v>0</v>
      </c>
      <c r="P385" s="36">
        <f>VLOOKUP("HV_"&amp;$D385&amp;$E385&amp;VLOOKUP($F385,key!$L$3:$M$13,2,FALSE)&amp;$G385&amp;P$6,'HVAC wts'!$H$7:$R$13254,11,FALSE)</f>
        <v>0</v>
      </c>
      <c r="Q385" s="36">
        <f>VLOOKUP("HV_"&amp;$D385&amp;$E385&amp;VLOOKUP($F385,key!$L$3:$M$13,2,FALSE)&amp;$G385&amp;Q$6,'HVAC wts'!$H$7:$R$13254,11,FALSE)</f>
        <v>0</v>
      </c>
      <c r="R385" s="36">
        <f>VLOOKUP("HV_"&amp;$D385&amp;$E385&amp;VLOOKUP($F385,key!$L$3:$M$13,2,FALSE)&amp;$G385&amp;R$6,'HVAC wts'!$H$7:$R$13254,11,FALSE)</f>
        <v>0</v>
      </c>
      <c r="S385" s="36">
        <f t="shared" si="51"/>
        <v>0</v>
      </c>
      <c r="U385">
        <f>MATCH($A385&amp;U$6,'All applic'!$A$7:$A$59080,0)</f>
        <v>489</v>
      </c>
      <c r="V385">
        <f>MATCH($A385&amp;V$6,'All applic'!$A$7:$A$59080,0)</f>
        <v>490</v>
      </c>
      <c r="W385">
        <f>MATCH($A385&amp;W$6,'All applic'!$A$7:$A$59080,0)</f>
        <v>492</v>
      </c>
      <c r="X385">
        <f>MATCH($A385&amp;X$6,'All applic'!$A$7:$A$59080,0)</f>
        <v>491</v>
      </c>
      <c r="Y385">
        <f>MATCH($A385&amp;Y$6,'All applic'!$A$7:$A$59080,0)</f>
        <v>489</v>
      </c>
      <c r="Z385">
        <f>MATCH($A385&amp;Z$6,'All applic'!$A$7:$A$59080,0)</f>
        <v>492</v>
      </c>
      <c r="AB385" s="28">
        <f>INDEX('All applic'!$H$7:$H$59080,U385)</f>
        <v>1.0820000000000001</v>
      </c>
      <c r="AC385" s="28">
        <f>INDEX('All applic'!$H$7:$H$59080,V385)</f>
        <v>0.91600000000000004</v>
      </c>
      <c r="AD385" s="28">
        <f>INDEX('All applic'!$H$7:$H$59080,W385)</f>
        <v>1.01</v>
      </c>
      <c r="AE385" s="28">
        <f>INDEX('All applic'!$H$7:$H$59080,X385)</f>
        <v>0.66</v>
      </c>
      <c r="AF385" s="28">
        <f>INDEX('All applic'!$H$7:$H$59080,Y385)</f>
        <v>1.0820000000000001</v>
      </c>
      <c r="AG385" s="28">
        <f>INDEX('All applic'!$H$7:$H$59080,Z385)</f>
        <v>1.01</v>
      </c>
      <c r="AH385" s="28"/>
      <c r="AI385" s="28">
        <f>INDEX('All applic'!$I$7:$I$59080,U385)</f>
        <v>1.5853658536585367</v>
      </c>
      <c r="AJ385" s="28">
        <f>INDEX('All applic'!$I$7:$I$59080,V385)</f>
        <v>1.7073170731707319</v>
      </c>
      <c r="AK385" s="28">
        <f>INDEX('All applic'!$I$7:$I$59080,W385)</f>
        <v>1</v>
      </c>
      <c r="AL385" s="28">
        <f>INDEX('All applic'!$I$7:$I$59080,X385)</f>
        <v>1</v>
      </c>
      <c r="AM385" s="28">
        <f>INDEX('All applic'!$I$7:$I$59080,Y385)</f>
        <v>1.5853658536585367</v>
      </c>
      <c r="AN385" s="28">
        <f>INDEX('All applic'!$I$7:$I$59080,Z385)</f>
        <v>1</v>
      </c>
      <c r="AP385">
        <f>INDEX('All applic'!$J$7:$J$59080,U385)</f>
        <v>-2.46E-2</v>
      </c>
      <c r="AQ385">
        <v>0</v>
      </c>
      <c r="AR385">
        <f>INDEX('All applic'!$J$7:$J$59080,W385)</f>
        <v>-2.46E-2</v>
      </c>
      <c r="AS385">
        <v>0</v>
      </c>
      <c r="AT385">
        <v>0</v>
      </c>
      <c r="AU385">
        <v>0</v>
      </c>
    </row>
    <row r="386" spans="1:47" x14ac:dyDescent="0.25">
      <c r="A386" t="str">
        <f t="shared" si="46"/>
        <v>CFLSFm2017CZ12</v>
      </c>
      <c r="B386" t="str">
        <f t="shared" si="47"/>
        <v>CFLSDGSFmCZ122017</v>
      </c>
      <c r="C386" t="s">
        <v>118</v>
      </c>
      <c r="D386" t="s">
        <v>131</v>
      </c>
      <c r="E386" t="s">
        <v>1649</v>
      </c>
      <c r="F386" s="89">
        <v>2017</v>
      </c>
      <c r="G386" t="s">
        <v>111</v>
      </c>
      <c r="H386" t="s">
        <v>1662</v>
      </c>
      <c r="I386" s="34">
        <f t="shared" si="48"/>
        <v>0</v>
      </c>
      <c r="J386" s="34">
        <f t="shared" si="49"/>
        <v>0</v>
      </c>
      <c r="K386" s="34">
        <f t="shared" si="50"/>
        <v>0</v>
      </c>
      <c r="M386" s="36">
        <f>VLOOKUP("HV_"&amp;$D386&amp;$E386&amp;VLOOKUP($F386,key!$L$3:$M$13,2,FALSE)&amp;$G386&amp;M$6,'HVAC wts'!$H$7:$R$13254,11,FALSE)</f>
        <v>0</v>
      </c>
      <c r="N386" s="36">
        <f>VLOOKUP("HV_"&amp;$D386&amp;$E386&amp;VLOOKUP($F386,key!$L$3:$M$13,2,FALSE)&amp;$G386&amp;N$6,'HVAC wts'!$H$7:$R$13254,11,FALSE)</f>
        <v>0</v>
      </c>
      <c r="O386" s="36">
        <f>VLOOKUP("HV_"&amp;$D386&amp;$E386&amp;VLOOKUP($F386,key!$L$3:$M$13,2,FALSE)&amp;$G386&amp;O$6,'HVAC wts'!$H$7:$R$13254,11,FALSE)</f>
        <v>0</v>
      </c>
      <c r="P386" s="36">
        <f>VLOOKUP("HV_"&amp;$D386&amp;$E386&amp;VLOOKUP($F386,key!$L$3:$M$13,2,FALSE)&amp;$G386&amp;P$6,'HVAC wts'!$H$7:$R$13254,11,FALSE)</f>
        <v>0</v>
      </c>
      <c r="Q386" s="36">
        <f>VLOOKUP("HV_"&amp;$D386&amp;$E386&amp;VLOOKUP($F386,key!$L$3:$M$13,2,FALSE)&amp;$G386&amp;Q$6,'HVAC wts'!$H$7:$R$13254,11,FALSE)</f>
        <v>0</v>
      </c>
      <c r="R386" s="36">
        <f>VLOOKUP("HV_"&amp;$D386&amp;$E386&amp;VLOOKUP($F386,key!$L$3:$M$13,2,FALSE)&amp;$G386&amp;R$6,'HVAC wts'!$H$7:$R$13254,11,FALSE)</f>
        <v>0</v>
      </c>
      <c r="S386" s="36">
        <f t="shared" si="51"/>
        <v>0</v>
      </c>
      <c r="U386">
        <f>MATCH($A386&amp;U$6,'All applic'!$A$7:$A$59080,0)</f>
        <v>493</v>
      </c>
      <c r="V386">
        <f>MATCH($A386&amp;V$6,'All applic'!$A$7:$A$59080,0)</f>
        <v>494</v>
      </c>
      <c r="W386">
        <f>MATCH($A386&amp;W$6,'All applic'!$A$7:$A$59080,0)</f>
        <v>496</v>
      </c>
      <c r="X386">
        <f>MATCH($A386&amp;X$6,'All applic'!$A$7:$A$59080,0)</f>
        <v>495</v>
      </c>
      <c r="Y386">
        <f>MATCH($A386&amp;Y$6,'All applic'!$A$7:$A$59080,0)</f>
        <v>493</v>
      </c>
      <c r="Z386">
        <f>MATCH($A386&amp;Z$6,'All applic'!$A$7:$A$59080,0)</f>
        <v>496</v>
      </c>
      <c r="AB386" s="28">
        <f>INDEX('All applic'!$H$7:$H$59080,U386)</f>
        <v>1.052</v>
      </c>
      <c r="AC386" s="28">
        <f>INDEX('All applic'!$H$7:$H$59080,V386)</f>
        <v>0.88600000000000001</v>
      </c>
      <c r="AD386" s="28">
        <f>INDEX('All applic'!$H$7:$H$59080,W386)</f>
        <v>1.018</v>
      </c>
      <c r="AE386" s="28">
        <f>INDEX('All applic'!$H$7:$H$59080,X386)</f>
        <v>0.65</v>
      </c>
      <c r="AF386" s="28">
        <f>INDEX('All applic'!$H$7:$H$59080,Y386)</f>
        <v>1.052</v>
      </c>
      <c r="AG386" s="28">
        <f>INDEX('All applic'!$H$7:$H$59080,Z386)</f>
        <v>1.018</v>
      </c>
      <c r="AH386" s="28"/>
      <c r="AI386" s="28">
        <f>INDEX('All applic'!$I$7:$I$59080,U386)</f>
        <v>1.5365853658536586</v>
      </c>
      <c r="AJ386" s="28">
        <f>INDEX('All applic'!$I$7:$I$59080,V386)</f>
        <v>1.6829268292682928</v>
      </c>
      <c r="AK386" s="28">
        <f>INDEX('All applic'!$I$7:$I$59080,W386)</f>
        <v>1</v>
      </c>
      <c r="AL386" s="28">
        <f>INDEX('All applic'!$I$7:$I$59080,X386)</f>
        <v>1</v>
      </c>
      <c r="AM386" s="28">
        <f>INDEX('All applic'!$I$7:$I$59080,Y386)</f>
        <v>1.5365853658536586</v>
      </c>
      <c r="AN386" s="28">
        <f>INDEX('All applic'!$I$7:$I$59080,Z386)</f>
        <v>1</v>
      </c>
      <c r="AP386">
        <f>INDEX('All applic'!$J$7:$J$59080,U386)</f>
        <v>-2.4199999999999999E-2</v>
      </c>
      <c r="AQ386">
        <v>0</v>
      </c>
      <c r="AR386">
        <f>INDEX('All applic'!$J$7:$J$59080,W386)</f>
        <v>-2.4199999999999999E-2</v>
      </c>
      <c r="AS386">
        <v>0</v>
      </c>
      <c r="AT386">
        <v>0</v>
      </c>
      <c r="AU386">
        <v>0</v>
      </c>
    </row>
    <row r="387" spans="1:47" x14ac:dyDescent="0.25">
      <c r="A387" t="str">
        <f t="shared" si="46"/>
        <v>CFLSFm2017CZ13</v>
      </c>
      <c r="B387" t="str">
        <f t="shared" si="47"/>
        <v>CFLSDGSFmCZ132017</v>
      </c>
      <c r="C387" t="s">
        <v>118</v>
      </c>
      <c r="D387" t="s">
        <v>131</v>
      </c>
      <c r="E387" t="s">
        <v>1649</v>
      </c>
      <c r="F387" s="89">
        <v>2017</v>
      </c>
      <c r="G387" t="s">
        <v>112</v>
      </c>
      <c r="H387" t="s">
        <v>1662</v>
      </c>
      <c r="I387" s="34">
        <f t="shared" si="48"/>
        <v>0</v>
      </c>
      <c r="J387" s="34">
        <f t="shared" si="49"/>
        <v>0</v>
      </c>
      <c r="K387" s="34">
        <f t="shared" si="50"/>
        <v>0</v>
      </c>
      <c r="M387" s="36">
        <f>VLOOKUP("HV_"&amp;$D387&amp;$E387&amp;VLOOKUP($F387,key!$L$3:$M$13,2,FALSE)&amp;$G387&amp;M$6,'HVAC wts'!$H$7:$R$13254,11,FALSE)</f>
        <v>0</v>
      </c>
      <c r="N387" s="36">
        <f>VLOOKUP("HV_"&amp;$D387&amp;$E387&amp;VLOOKUP($F387,key!$L$3:$M$13,2,FALSE)&amp;$G387&amp;N$6,'HVAC wts'!$H$7:$R$13254,11,FALSE)</f>
        <v>0</v>
      </c>
      <c r="O387" s="36">
        <f>VLOOKUP("HV_"&amp;$D387&amp;$E387&amp;VLOOKUP($F387,key!$L$3:$M$13,2,FALSE)&amp;$G387&amp;O$6,'HVAC wts'!$H$7:$R$13254,11,FALSE)</f>
        <v>0</v>
      </c>
      <c r="P387" s="36">
        <f>VLOOKUP("HV_"&amp;$D387&amp;$E387&amp;VLOOKUP($F387,key!$L$3:$M$13,2,FALSE)&amp;$G387&amp;P$6,'HVAC wts'!$H$7:$R$13254,11,FALSE)</f>
        <v>0</v>
      </c>
      <c r="Q387" s="36">
        <f>VLOOKUP("HV_"&amp;$D387&amp;$E387&amp;VLOOKUP($F387,key!$L$3:$M$13,2,FALSE)&amp;$G387&amp;Q$6,'HVAC wts'!$H$7:$R$13254,11,FALSE)</f>
        <v>0</v>
      </c>
      <c r="R387" s="36">
        <f>VLOOKUP("HV_"&amp;$D387&amp;$E387&amp;VLOOKUP($F387,key!$L$3:$M$13,2,FALSE)&amp;$G387&amp;R$6,'HVAC wts'!$H$7:$R$13254,11,FALSE)</f>
        <v>0</v>
      </c>
      <c r="S387" s="36">
        <f t="shared" si="51"/>
        <v>0</v>
      </c>
      <c r="U387">
        <f>MATCH($A387&amp;U$6,'All applic'!$A$7:$A$59080,0)</f>
        <v>497</v>
      </c>
      <c r="V387">
        <f>MATCH($A387&amp;V$6,'All applic'!$A$7:$A$59080,0)</f>
        <v>498</v>
      </c>
      <c r="W387">
        <f>MATCH($A387&amp;W$6,'All applic'!$A$7:$A$59080,0)</f>
        <v>500</v>
      </c>
      <c r="X387">
        <f>MATCH($A387&amp;X$6,'All applic'!$A$7:$A$59080,0)</f>
        <v>499</v>
      </c>
      <c r="Y387">
        <f>MATCH($A387&amp;Y$6,'All applic'!$A$7:$A$59080,0)</f>
        <v>497</v>
      </c>
      <c r="Z387">
        <f>MATCH($A387&amp;Z$6,'All applic'!$A$7:$A$59080,0)</f>
        <v>500</v>
      </c>
      <c r="AB387" s="28">
        <f>INDEX('All applic'!$H$7:$H$59080,U387)</f>
        <v>1.0980000000000001</v>
      </c>
      <c r="AC387" s="28">
        <f>INDEX('All applic'!$H$7:$H$59080,V387)</f>
        <v>0.94799999999999995</v>
      </c>
      <c r="AD387" s="28">
        <f>INDEX('All applic'!$H$7:$H$59080,W387)</f>
        <v>1.02</v>
      </c>
      <c r="AE387" s="28">
        <f>INDEX('All applic'!$H$7:$H$59080,X387)</f>
        <v>0.69199999999999995</v>
      </c>
      <c r="AF387" s="28">
        <f>INDEX('All applic'!$H$7:$H$59080,Y387)</f>
        <v>1.0980000000000001</v>
      </c>
      <c r="AG387" s="28">
        <f>INDEX('All applic'!$H$7:$H$59080,Z387)</f>
        <v>1.02</v>
      </c>
      <c r="AH387" s="28"/>
      <c r="AI387" s="28">
        <f>INDEX('All applic'!$I$7:$I$59080,U387)</f>
        <v>1.4878048780487805</v>
      </c>
      <c r="AJ387" s="28">
        <f>INDEX('All applic'!$I$7:$I$59080,V387)</f>
        <v>1.5853658536585367</v>
      </c>
      <c r="AK387" s="28">
        <f>INDEX('All applic'!$I$7:$I$59080,W387)</f>
        <v>1</v>
      </c>
      <c r="AL387" s="28">
        <f>INDEX('All applic'!$I$7:$I$59080,X387)</f>
        <v>1</v>
      </c>
      <c r="AM387" s="28">
        <f>INDEX('All applic'!$I$7:$I$59080,Y387)</f>
        <v>1.4878048780487805</v>
      </c>
      <c r="AN387" s="28">
        <f>INDEX('All applic'!$I$7:$I$59080,Z387)</f>
        <v>1</v>
      </c>
      <c r="AP387">
        <f>INDEX('All applic'!$J$7:$J$59080,U387)</f>
        <v>-2.2200000000000001E-2</v>
      </c>
      <c r="AQ387">
        <v>0</v>
      </c>
      <c r="AR387">
        <f>INDEX('All applic'!$J$7:$J$59080,W387)</f>
        <v>-2.2200000000000001E-2</v>
      </c>
      <c r="AS387">
        <v>0</v>
      </c>
      <c r="AT387">
        <v>0</v>
      </c>
      <c r="AU387">
        <v>0</v>
      </c>
    </row>
    <row r="388" spans="1:47" x14ac:dyDescent="0.25">
      <c r="A388" t="str">
        <f t="shared" si="46"/>
        <v>CFLSFm2017CZ14</v>
      </c>
      <c r="B388" t="str">
        <f t="shared" si="47"/>
        <v>CFLSDGSFmCZ142017</v>
      </c>
      <c r="C388" t="s">
        <v>118</v>
      </c>
      <c r="D388" t="s">
        <v>131</v>
      </c>
      <c r="E388" t="s">
        <v>1649</v>
      </c>
      <c r="F388" s="89">
        <v>2017</v>
      </c>
      <c r="G388" t="s">
        <v>113</v>
      </c>
      <c r="H388" t="s">
        <v>1662</v>
      </c>
      <c r="I388" s="34">
        <f t="shared" si="48"/>
        <v>1.0294343552414855</v>
      </c>
      <c r="J388" s="34">
        <f t="shared" si="49"/>
        <v>1.1193893233636074</v>
      </c>
      <c r="K388" s="34">
        <f t="shared" si="50"/>
        <v>-2.4254545454545456E-2</v>
      </c>
      <c r="M388" s="36">
        <f>VLOOKUP("HV_"&amp;$D388&amp;$E388&amp;VLOOKUP($F388,key!$L$3:$M$13,2,FALSE)&amp;$G388&amp;M$6,'HVAC wts'!$H$7:$R$13254,11,FALSE)</f>
        <v>48.615600000000001</v>
      </c>
      <c r="N388" s="36">
        <f>VLOOKUP("HV_"&amp;$D388&amp;$E388&amp;VLOOKUP($F388,key!$L$3:$M$13,2,FALSE)&amp;$G388&amp;N$6,'HVAC wts'!$H$7:$R$13254,11,FALSE)</f>
        <v>2.7940000000000005</v>
      </c>
      <c r="O388" s="36">
        <f>VLOOKUP("HV_"&amp;$D388&amp;$E388&amp;VLOOKUP($F388,key!$L$3:$M$13,2,FALSE)&amp;$G388&amp;O$6,'HVAC wts'!$H$7:$R$13254,11,FALSE)</f>
        <v>100.2414</v>
      </c>
      <c r="P388" s="36">
        <f>VLOOKUP("HV_"&amp;$D388&amp;$E388&amp;VLOOKUP($F388,key!$L$3:$M$13,2,FALSE)&amp;$G388&amp;P$6,'HVAC wts'!$H$7:$R$13254,11,FALSE)</f>
        <v>5.7610000000000001</v>
      </c>
      <c r="Q388" s="36">
        <f>VLOOKUP("HV_"&amp;$D388&amp;$E388&amp;VLOOKUP($F388,key!$L$3:$M$13,2,FALSE)&amp;$G388&amp;Q$6,'HVAC wts'!$H$7:$R$13254,11,FALSE)</f>
        <v>3.9116000000000004</v>
      </c>
      <c r="R388" s="36">
        <f>VLOOKUP("HV_"&amp;$D388&amp;$E388&amp;VLOOKUP($F388,key!$L$3:$M$13,2,FALSE)&amp;$G388&amp;R$6,'HVAC wts'!$H$7:$R$13254,11,FALSE)</f>
        <v>8.0654000000000003</v>
      </c>
      <c r="S388" s="36">
        <f t="shared" si="51"/>
        <v>169.38900000000001</v>
      </c>
      <c r="U388">
        <f>MATCH($A388&amp;U$6,'All applic'!$A$7:$A$59080,0)</f>
        <v>501</v>
      </c>
      <c r="V388">
        <f>MATCH($A388&amp;V$6,'All applic'!$A$7:$A$59080,0)</f>
        <v>502</v>
      </c>
      <c r="W388">
        <f>MATCH($A388&amp;W$6,'All applic'!$A$7:$A$59080,0)</f>
        <v>504</v>
      </c>
      <c r="X388">
        <f>MATCH($A388&amp;X$6,'All applic'!$A$7:$A$59080,0)</f>
        <v>503</v>
      </c>
      <c r="Y388">
        <f>MATCH($A388&amp;Y$6,'All applic'!$A$7:$A$59080,0)</f>
        <v>501</v>
      </c>
      <c r="Z388">
        <f>MATCH($A388&amp;Z$6,'All applic'!$A$7:$A$59080,0)</f>
        <v>504</v>
      </c>
      <c r="AB388" s="28">
        <f>INDEX('All applic'!$H$7:$H$59080,U388)</f>
        <v>1.1060000000000001</v>
      </c>
      <c r="AC388" s="28">
        <f>INDEX('All applic'!$H$7:$H$59080,V388)</f>
        <v>0.92200000000000004</v>
      </c>
      <c r="AD388" s="28">
        <f>INDEX('All applic'!$H$7:$H$59080,W388)</f>
        <v>1.016</v>
      </c>
      <c r="AE388" s="28">
        <f>INDEX('All applic'!$H$7:$H$59080,X388)</f>
        <v>0.63600000000000001</v>
      </c>
      <c r="AF388" s="28">
        <f>INDEX('All applic'!$H$7:$H$59080,Y388)</f>
        <v>1.1060000000000001</v>
      </c>
      <c r="AG388" s="28">
        <f>INDEX('All applic'!$H$7:$H$59080,Z388)</f>
        <v>1.016</v>
      </c>
      <c r="AH388" s="28"/>
      <c r="AI388" s="28">
        <f>INDEX('All applic'!$I$7:$I$59080,U388)</f>
        <v>1.3571428571428572</v>
      </c>
      <c r="AJ388" s="28">
        <f>INDEX('All applic'!$I$7:$I$59080,V388)</f>
        <v>1.5238095238095237</v>
      </c>
      <c r="AK388" s="28">
        <f>INDEX('All applic'!$I$7:$I$59080,W388)</f>
        <v>1</v>
      </c>
      <c r="AL388" s="28">
        <f>INDEX('All applic'!$I$7:$I$59080,X388)</f>
        <v>1</v>
      </c>
      <c r="AM388" s="28">
        <f>INDEX('All applic'!$I$7:$I$59080,Y388)</f>
        <v>1.3571428571428572</v>
      </c>
      <c r="AN388" s="28">
        <f>INDEX('All applic'!$I$7:$I$59080,Z388)</f>
        <v>1</v>
      </c>
      <c r="AP388">
        <f>INDEX('All applic'!$J$7:$J$59080,U388)</f>
        <v>-2.7600000000000003E-2</v>
      </c>
      <c r="AQ388">
        <v>0</v>
      </c>
      <c r="AR388">
        <f>INDEX('All applic'!$J$7:$J$59080,W388)</f>
        <v>-2.7600000000000003E-2</v>
      </c>
      <c r="AS388">
        <v>0</v>
      </c>
      <c r="AT388">
        <v>0</v>
      </c>
      <c r="AU388">
        <v>0</v>
      </c>
    </row>
    <row r="389" spans="1:47" x14ac:dyDescent="0.25">
      <c r="A389" t="str">
        <f t="shared" si="46"/>
        <v>CFLSFm2017CZ15</v>
      </c>
      <c r="B389" t="str">
        <f t="shared" si="47"/>
        <v>CFLSDGSFmCZ152017</v>
      </c>
      <c r="C389" t="s">
        <v>118</v>
      </c>
      <c r="D389" t="s">
        <v>131</v>
      </c>
      <c r="E389" t="s">
        <v>1649</v>
      </c>
      <c r="F389" s="89">
        <v>2017</v>
      </c>
      <c r="G389" t="s">
        <v>114</v>
      </c>
      <c r="H389" t="s">
        <v>1662</v>
      </c>
      <c r="I389" s="34">
        <f t="shared" si="48"/>
        <v>1.1021901230202271</v>
      </c>
      <c r="J389" s="34">
        <f t="shared" si="49"/>
        <v>1.2942381832632697</v>
      </c>
      <c r="K389" s="34">
        <f t="shared" si="50"/>
        <v>-1.0651687417287607E-2</v>
      </c>
      <c r="M389" s="36">
        <f>VLOOKUP("HV_"&amp;$D389&amp;$E389&amp;VLOOKUP($F389,key!$L$3:$M$13,2,FALSE)&amp;$G389&amp;M$6,'HVAC wts'!$H$7:$R$13254,11,FALSE)</f>
        <v>0.54437788437670287</v>
      </c>
      <c r="N389" s="36">
        <f>VLOOKUP("HV_"&amp;$D389&amp;$E389&amp;VLOOKUP($F389,key!$L$3:$M$13,2,FALSE)&amp;$G389&amp;N$6,'HVAC wts'!$H$7:$R$13254,11,FALSE)</f>
        <v>3.1286085309005909E-2</v>
      </c>
      <c r="O389" s="36">
        <f>VLOOKUP("HV_"&amp;$D389&amp;$E389&amp;VLOOKUP($F389,key!$L$3:$M$13,2,FALSE)&amp;$G389&amp;O$6,'HVAC wts'!$H$7:$R$13254,11,FALSE)</f>
        <v>0.33440999441117591</v>
      </c>
      <c r="P389" s="36">
        <f>VLOOKUP("HV_"&amp;$D389&amp;$E389&amp;VLOOKUP($F389,key!$L$3:$M$13,2,FALSE)&amp;$G389&amp;P$6,'HVAC wts'!$H$7:$R$13254,11,FALSE)</f>
        <v>1.9218965196044591E-2</v>
      </c>
      <c r="Q389" s="36">
        <f>VLOOKUP("HV_"&amp;$D389&amp;$E389&amp;VLOOKUP($F389,key!$L$3:$M$13,2,FALSE)&amp;$G389&amp;Q$6,'HVAC wts'!$H$7:$R$13254,11,FALSE)</f>
        <v>4.3800519432608272E-2</v>
      </c>
      <c r="R389" s="36">
        <f>VLOOKUP("HV_"&amp;$D389&amp;$E389&amp;VLOOKUP($F389,key!$L$3:$M$13,2,FALSE)&amp;$G389&amp;R$6,'HVAC wts'!$H$7:$R$13254,11,FALSE)</f>
        <v>2.6906551274462433E-2</v>
      </c>
      <c r="S389" s="36">
        <f t="shared" si="51"/>
        <v>1</v>
      </c>
      <c r="U389">
        <f>MATCH($A389&amp;U$6,'All applic'!$A$7:$A$59080,0)</f>
        <v>505</v>
      </c>
      <c r="V389">
        <f>MATCH($A389&amp;V$6,'All applic'!$A$7:$A$59080,0)</f>
        <v>506</v>
      </c>
      <c r="W389">
        <f>MATCH($A389&amp;W$6,'All applic'!$A$7:$A$59080,0)</f>
        <v>508</v>
      </c>
      <c r="X389">
        <f>MATCH($A389&amp;X$6,'All applic'!$A$7:$A$59080,0)</f>
        <v>507</v>
      </c>
      <c r="Y389">
        <f>MATCH($A389&amp;Y$6,'All applic'!$A$7:$A$59080,0)</f>
        <v>505</v>
      </c>
      <c r="Z389">
        <f>MATCH($A389&amp;Z$6,'All applic'!$A$7:$A$59080,0)</f>
        <v>508</v>
      </c>
      <c r="AB389" s="28">
        <f>INDEX('All applic'!$H$7:$H$59080,U389)</f>
        <v>1.1739999999999999</v>
      </c>
      <c r="AC389" s="28">
        <f>INDEX('All applic'!$H$7:$H$59080,V389)</f>
        <v>1.1020000000000001</v>
      </c>
      <c r="AD389" s="28">
        <f>INDEX('All applic'!$H$7:$H$59080,W389)</f>
        <v>1</v>
      </c>
      <c r="AE389" s="28">
        <f>INDEX('All applic'!$H$7:$H$59080,X389)</f>
        <v>0.82599999999999996</v>
      </c>
      <c r="AF389" s="28">
        <f>INDEX('All applic'!$H$7:$H$59080,Y389)</f>
        <v>1.1739999999999999</v>
      </c>
      <c r="AG389" s="28">
        <f>INDEX('All applic'!$H$7:$H$59080,Z389)</f>
        <v>1</v>
      </c>
      <c r="AH389" s="28"/>
      <c r="AI389" s="28">
        <f>INDEX('All applic'!$I$7:$I$59080,U389)</f>
        <v>1.4761904761904761</v>
      </c>
      <c r="AJ389" s="28">
        <f>INDEX('All applic'!$I$7:$I$59080,V389)</f>
        <v>1.4523809523809523</v>
      </c>
      <c r="AK389" s="28">
        <f>INDEX('All applic'!$I$7:$I$59080,W389)</f>
        <v>1</v>
      </c>
      <c r="AL389" s="28">
        <f>INDEX('All applic'!$I$7:$I$59080,X389)</f>
        <v>1</v>
      </c>
      <c r="AM389" s="28">
        <f>INDEX('All applic'!$I$7:$I$59080,Y389)</f>
        <v>1.4761904761904761</v>
      </c>
      <c r="AN389" s="28">
        <f>INDEX('All applic'!$I$7:$I$59080,Z389)</f>
        <v>1</v>
      </c>
      <c r="AP389">
        <f>INDEX('All applic'!$J$7:$J$59080,U389)</f>
        <v>-1.2060000000000001E-2</v>
      </c>
      <c r="AQ389">
        <v>0</v>
      </c>
      <c r="AR389">
        <f>INDEX('All applic'!$J$7:$J$59080,W389)</f>
        <v>-1.222E-2</v>
      </c>
      <c r="AS389">
        <v>0</v>
      </c>
      <c r="AT389">
        <v>0</v>
      </c>
      <c r="AU389">
        <v>0</v>
      </c>
    </row>
    <row r="390" spans="1:47" x14ac:dyDescent="0.25">
      <c r="A390" t="str">
        <f t="shared" si="46"/>
        <v>CFLSFm2017CZ16</v>
      </c>
      <c r="B390" t="str">
        <f t="shared" si="47"/>
        <v>CFLSDGSFmCZ162017</v>
      </c>
      <c r="C390" t="s">
        <v>118</v>
      </c>
      <c r="D390" t="s">
        <v>131</v>
      </c>
      <c r="E390" t="s">
        <v>1649</v>
      </c>
      <c r="F390" s="89">
        <v>2017</v>
      </c>
      <c r="G390" t="s">
        <v>115</v>
      </c>
      <c r="H390" t="s">
        <v>1662</v>
      </c>
      <c r="I390" s="34">
        <f t="shared" si="48"/>
        <v>0</v>
      </c>
      <c r="J390" s="34">
        <f t="shared" si="49"/>
        <v>0</v>
      </c>
      <c r="K390" s="34">
        <f t="shared" si="50"/>
        <v>0</v>
      </c>
      <c r="M390" s="36">
        <f>VLOOKUP("HV_"&amp;$D390&amp;$E390&amp;VLOOKUP($F390,key!$L$3:$M$13,2,FALSE)&amp;$G390&amp;M$6,'HVAC wts'!$H$7:$R$13254,11,FALSE)</f>
        <v>0</v>
      </c>
      <c r="N390" s="36">
        <f>VLOOKUP("HV_"&amp;$D390&amp;$E390&amp;VLOOKUP($F390,key!$L$3:$M$13,2,FALSE)&amp;$G390&amp;N$6,'HVAC wts'!$H$7:$R$13254,11,FALSE)</f>
        <v>0</v>
      </c>
      <c r="O390" s="36">
        <f>VLOOKUP("HV_"&amp;$D390&amp;$E390&amp;VLOOKUP($F390,key!$L$3:$M$13,2,FALSE)&amp;$G390&amp;O$6,'HVAC wts'!$H$7:$R$13254,11,FALSE)</f>
        <v>0</v>
      </c>
      <c r="P390" s="36">
        <f>VLOOKUP("HV_"&amp;$D390&amp;$E390&amp;VLOOKUP($F390,key!$L$3:$M$13,2,FALSE)&amp;$G390&amp;P$6,'HVAC wts'!$H$7:$R$13254,11,FALSE)</f>
        <v>0</v>
      </c>
      <c r="Q390" s="36">
        <f>VLOOKUP("HV_"&amp;$D390&amp;$E390&amp;VLOOKUP($F390,key!$L$3:$M$13,2,FALSE)&amp;$G390&amp;Q$6,'HVAC wts'!$H$7:$R$13254,11,FALSE)</f>
        <v>0</v>
      </c>
      <c r="R390" s="36">
        <f>VLOOKUP("HV_"&amp;$D390&amp;$E390&amp;VLOOKUP($F390,key!$L$3:$M$13,2,FALSE)&amp;$G390&amp;R$6,'HVAC wts'!$H$7:$R$13254,11,FALSE)</f>
        <v>0</v>
      </c>
      <c r="S390" s="36">
        <f t="shared" si="51"/>
        <v>0</v>
      </c>
      <c r="U390">
        <f>MATCH($A390&amp;U$6,'All applic'!$A$7:$A$59080,0)</f>
        <v>509</v>
      </c>
      <c r="V390">
        <f>MATCH($A390&amp;V$6,'All applic'!$A$7:$A$59080,0)</f>
        <v>510</v>
      </c>
      <c r="W390">
        <f>MATCH($A390&amp;W$6,'All applic'!$A$7:$A$59080,0)</f>
        <v>512</v>
      </c>
      <c r="X390">
        <f>MATCH($A390&amp;X$6,'All applic'!$A$7:$A$59080,0)</f>
        <v>511</v>
      </c>
      <c r="Y390">
        <f>MATCH($A390&amp;Y$6,'All applic'!$A$7:$A$59080,0)</f>
        <v>509</v>
      </c>
      <c r="Z390">
        <f>MATCH($A390&amp;Z$6,'All applic'!$A$7:$A$59080,0)</f>
        <v>512</v>
      </c>
      <c r="AB390" s="28">
        <f>INDEX('All applic'!$H$7:$H$59080,U390)</f>
        <v>1.022</v>
      </c>
      <c r="AC390" s="28">
        <f>INDEX('All applic'!$H$7:$H$59080,V390)</f>
        <v>0.77200000000000002</v>
      </c>
      <c r="AD390" s="28">
        <f>INDEX('All applic'!$H$7:$H$59080,W390)</f>
        <v>0.99199999999999999</v>
      </c>
      <c r="AE390" s="28">
        <f>INDEX('All applic'!$H$7:$H$59080,X390)</f>
        <v>0.628</v>
      </c>
      <c r="AF390" s="28">
        <f>INDEX('All applic'!$H$7:$H$59080,Y390)</f>
        <v>1.022</v>
      </c>
      <c r="AG390" s="28">
        <f>INDEX('All applic'!$H$7:$H$59080,Z390)</f>
        <v>0.99199999999999999</v>
      </c>
      <c r="AH390" s="28"/>
      <c r="AI390" s="28">
        <f>INDEX('All applic'!$I$7:$I$59080,U390)</f>
        <v>1.675</v>
      </c>
      <c r="AJ390" s="28">
        <f>INDEX('All applic'!$I$7:$I$59080,V390)</f>
        <v>1.7999999999999998</v>
      </c>
      <c r="AK390" s="28">
        <f>INDEX('All applic'!$I$7:$I$59080,W390)</f>
        <v>1.0249999999999999</v>
      </c>
      <c r="AL390" s="28">
        <f>INDEX('All applic'!$I$7:$I$59080,X390)</f>
        <v>1</v>
      </c>
      <c r="AM390" s="28">
        <f>INDEX('All applic'!$I$7:$I$59080,Y390)</f>
        <v>1.675</v>
      </c>
      <c r="AN390" s="28">
        <f>INDEX('All applic'!$I$7:$I$59080,Z390)</f>
        <v>1.0249999999999999</v>
      </c>
      <c r="AP390">
        <f>INDEX('All applic'!$J$7:$J$59080,U390)</f>
        <v>-2.6199999999999998E-2</v>
      </c>
      <c r="AQ390">
        <v>0</v>
      </c>
      <c r="AR390">
        <f>INDEX('All applic'!$J$7:$J$59080,W390)</f>
        <v>-2.6199999999999998E-2</v>
      </c>
      <c r="AS390">
        <v>0</v>
      </c>
      <c r="AT390">
        <v>0</v>
      </c>
      <c r="AU390">
        <v>0</v>
      </c>
    </row>
    <row r="391" spans="1:47" x14ac:dyDescent="0.25">
      <c r="I391" s="34"/>
      <c r="J391" s="34"/>
      <c r="K391" s="34"/>
      <c r="M391" s="36"/>
      <c r="N391" s="36"/>
      <c r="O391" s="36"/>
      <c r="P391" s="36"/>
      <c r="Q391" s="36"/>
      <c r="R391" s="36"/>
      <c r="S391" s="36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</row>
    <row r="392" spans="1:47" x14ac:dyDescent="0.25">
      <c r="A392" s="113" t="str">
        <f t="shared" ref="A392:A455" si="52">+C392&amp;E392&amp;F392&amp;G392</f>
        <v>CFLMFm1975CZ01</v>
      </c>
      <c r="B392" s="113" t="str">
        <f t="shared" ref="B392:B455" si="53">+C392&amp;D392&amp;E392&amp;G392&amp;F392</f>
        <v>CFLPGEMFmCZ011975</v>
      </c>
      <c r="C392" s="113" t="s">
        <v>118</v>
      </c>
      <c r="D392" s="113" t="s">
        <v>129</v>
      </c>
      <c r="E392" s="113" t="s">
        <v>1650</v>
      </c>
      <c r="F392" s="89" t="s">
        <v>47</v>
      </c>
      <c r="G392" s="113" t="s">
        <v>48</v>
      </c>
      <c r="H392" s="113" t="s">
        <v>1662</v>
      </c>
      <c r="I392" s="115">
        <f t="shared" ref="I392:I455" si="54">IF(S392=0,0,SUMPRODUCT(M392:R392,AB392:AG392)/S392)</f>
        <v>0.90001340533200969</v>
      </c>
      <c r="J392" s="115">
        <f t="shared" ref="J392:J455" si="55">IF(S392=0,0,SUMPRODUCT(M392:R392,AI392:AN392)/S392)</f>
        <v>1</v>
      </c>
      <c r="K392" s="115">
        <f t="shared" ref="K392:K455" si="56">IF(S392=0,0,SUMPRODUCT(M392:R392,AP392:AU392)/S392)</f>
        <v>-2.6905807257575399E-2</v>
      </c>
      <c r="L392" s="113"/>
      <c r="M392" s="36">
        <f>VLOOKUP("HV_"&amp;$D392&amp;$E392&amp;VLOOKUP($F392,key!$L$3:$M$13,2,FALSE)&amp;$G392&amp;M$6,'HVAC wts'!$H$7:$R$13254,11,FALSE)</f>
        <v>240.69077658536582</v>
      </c>
      <c r="N392" s="36">
        <f>VLOOKUP("HV_"&amp;$D392&amp;$E392&amp;VLOOKUP($F392,key!$L$3:$M$13,2,FALSE)&amp;$G392&amp;N$6,'HVAC wts'!$H$7:$R$13254,11,FALSE)</f>
        <v>34.610042926829273</v>
      </c>
      <c r="O392" s="36">
        <f>VLOOKUP("HV_"&amp;$D392&amp;$E392&amp;VLOOKUP($F392,key!$L$3:$M$13,2,FALSE)&amp;$G392&amp;O$6,'HVAC wts'!$H$7:$R$13254,11,FALSE)</f>
        <v>7734.7783758462656</v>
      </c>
      <c r="P392" s="36">
        <f>VLOOKUP("HV_"&amp;$D392&amp;$E392&amp;VLOOKUP($F392,key!$L$3:$M$13,2,FALSE)&amp;$G392&amp;P$6,'HVAC wts'!$H$7:$R$13254,11,FALSE)</f>
        <v>1112.21965135255</v>
      </c>
      <c r="Q392" s="36">
        <f>VLOOKUP("HV_"&amp;$D392&amp;$E392&amp;VLOOKUP($F392,key!$L$3:$M$13,2,FALSE)&amp;$G392&amp;Q$6,'HVAC wts'!$H$7:$R$13254,11,FALSE)</f>
        <v>30.015282926829272</v>
      </c>
      <c r="R392" s="36">
        <f>VLOOKUP("HV_"&amp;$D392&amp;$E392&amp;VLOOKUP($F392,key!$L$3:$M$13,2,FALSE)&amp;$G392&amp;R$6,'HVAC wts'!$H$7:$R$13254,11,FALSE)</f>
        <v>964.563597413156</v>
      </c>
      <c r="S392" s="36">
        <f t="shared" ref="S392:S455" si="57">SUM(M392:R392)</f>
        <v>10116.877727050996</v>
      </c>
      <c r="T392" s="113"/>
      <c r="U392" s="113">
        <f>MATCH($A392&amp;U$6,'All applic'!$A$7:$A$59080,0)</f>
        <v>514</v>
      </c>
      <c r="V392" s="113">
        <f>MATCH($A392&amp;V$6,'All applic'!$A$7:$A$59080,0)</f>
        <v>515</v>
      </c>
      <c r="W392" s="113">
        <f>MATCH($A392&amp;W$6,'All applic'!$A$7:$A$59080,0)</f>
        <v>517</v>
      </c>
      <c r="X392" s="113">
        <f>MATCH($A392&amp;X$6,'All applic'!$A$7:$A$59080,0)</f>
        <v>516</v>
      </c>
      <c r="Y392" s="113">
        <f>MATCH($A392&amp;Y$6,'All applic'!$A$7:$A$59080,0)</f>
        <v>514</v>
      </c>
      <c r="Z392" s="113">
        <f>MATCH($A392&amp;Z$6,'All applic'!$A$7:$A$59080,0)</f>
        <v>517</v>
      </c>
      <c r="AA392" s="113"/>
      <c r="AB392" s="28">
        <f>INDEX('All applic'!$H$7:$H$59080,U392)</f>
        <v>1</v>
      </c>
      <c r="AC392" s="28">
        <f>INDEX('All applic'!$H$7:$H$59080,V392)</f>
        <v>0.68600000000000005</v>
      </c>
      <c r="AD392" s="28">
        <f>INDEX('All applic'!$H$7:$H$59080,W392)</f>
        <v>0.97599999999999998</v>
      </c>
      <c r="AE392" s="28">
        <f>INDEX('All applic'!$H$7:$H$59080,X392)</f>
        <v>0.28799999999999998</v>
      </c>
      <c r="AF392" s="28">
        <f>INDEX('All applic'!$H$7:$H$59080,Y392)</f>
        <v>1</v>
      </c>
      <c r="AG392" s="28">
        <f>INDEX('All applic'!$H$7:$H$59080,Z392)</f>
        <v>0.97599999999999998</v>
      </c>
      <c r="AH392" s="28"/>
      <c r="AI392" s="28">
        <f>INDEX('All applic'!$I$7:$I$59080,U392)</f>
        <v>1</v>
      </c>
      <c r="AJ392" s="28">
        <f>INDEX('All applic'!$I$7:$I$59080,V392)</f>
        <v>1</v>
      </c>
      <c r="AK392" s="28">
        <f>INDEX('All applic'!$I$7:$I$59080,W392)</f>
        <v>1</v>
      </c>
      <c r="AL392" s="28">
        <f>INDEX('All applic'!$I$7:$I$59080,X392)</f>
        <v>1</v>
      </c>
      <c r="AM392" s="28">
        <f>INDEX('All applic'!$I$7:$I$59080,Y392)</f>
        <v>1</v>
      </c>
      <c r="AN392" s="28">
        <f>INDEX('All applic'!$I$7:$I$59080,Z392)</f>
        <v>1</v>
      </c>
      <c r="AO392" s="113"/>
      <c r="AP392" s="113">
        <f>INDEX('All applic'!$J$7:$J$59080,U392)</f>
        <v>-3.4130000000000001E-2</v>
      </c>
      <c r="AQ392" s="113">
        <v>0</v>
      </c>
      <c r="AR392" s="113">
        <f>INDEX('All applic'!$J$7:$J$59080,W392)</f>
        <v>-3.4130000000000001E-2</v>
      </c>
      <c r="AS392" s="113">
        <v>0</v>
      </c>
      <c r="AT392" s="113">
        <v>0</v>
      </c>
      <c r="AU392" s="113">
        <v>0</v>
      </c>
    </row>
    <row r="393" spans="1:47" x14ac:dyDescent="0.25">
      <c r="A393" s="113" t="str">
        <f t="shared" si="52"/>
        <v>CFLMFm1975CZ02</v>
      </c>
      <c r="B393" s="113" t="str">
        <f t="shared" si="53"/>
        <v>CFLPGEMFmCZ021975</v>
      </c>
      <c r="C393" s="113" t="s">
        <v>118</v>
      </c>
      <c r="D393" s="113" t="s">
        <v>129</v>
      </c>
      <c r="E393" s="113" t="s">
        <v>1650</v>
      </c>
      <c r="F393" s="89" t="s">
        <v>47</v>
      </c>
      <c r="G393" s="113" t="s">
        <v>101</v>
      </c>
      <c r="H393" s="113" t="s">
        <v>1662</v>
      </c>
      <c r="I393" s="115">
        <f t="shared" si="54"/>
        <v>0.9711386457026755</v>
      </c>
      <c r="J393" s="115">
        <f t="shared" si="55"/>
        <v>1.3957000577632726</v>
      </c>
      <c r="K393" s="115">
        <f t="shared" si="56"/>
        <v>-1.9430202074161282E-2</v>
      </c>
      <c r="L393" s="113"/>
      <c r="M393" s="36">
        <f>VLOOKUP("HV_"&amp;$D393&amp;$E393&amp;VLOOKUP($F393,key!$L$3:$M$13,2,FALSE)&amp;$G393&amp;M$6,'HVAC wts'!$H$7:$R$13254,11,FALSE)</f>
        <v>15232.882666104952</v>
      </c>
      <c r="N393" s="36">
        <f>VLOOKUP("HV_"&amp;$D393&amp;$E393&amp;VLOOKUP($F393,key!$L$3:$M$13,2,FALSE)&amp;$G393&amp;N$6,'HVAC wts'!$H$7:$R$13254,11,FALSE)</f>
        <v>2190.4068384035481</v>
      </c>
      <c r="O393" s="36">
        <f>VLOOKUP("HV_"&amp;$D393&amp;$E393&amp;VLOOKUP($F393,key!$L$3:$M$13,2,FALSE)&amp;$G393&amp;O$6,'HVAC wts'!$H$7:$R$13254,11,FALSE)</f>
        <v>24643.619812860306</v>
      </c>
      <c r="P393" s="36">
        <f>VLOOKUP("HV_"&amp;$D393&amp;$E393&amp;VLOOKUP($F393,key!$L$3:$M$13,2,FALSE)&amp;$G393&amp;P$6,'HVAC wts'!$H$7:$R$13254,11,FALSE)</f>
        <v>3543.6203733924617</v>
      </c>
      <c r="Q393" s="36">
        <f>VLOOKUP("HV_"&amp;$D393&amp;$E393&amp;VLOOKUP($F393,key!$L$3:$M$13,2,FALSE)&amp;$G393&amp;Q$6,'HVAC wts'!$H$7:$R$13254,11,FALSE)</f>
        <v>1899.6128123429419</v>
      </c>
      <c r="R393" s="36">
        <f>VLOOKUP("HV_"&amp;$D393&amp;$E393&amp;VLOOKUP($F393,key!$L$3:$M$13,2,FALSE)&amp;$G393&amp;R$6,'HVAC wts'!$H$7:$R$13254,11,FALSE)</f>
        <v>3073.1764279379158</v>
      </c>
      <c r="S393" s="36">
        <f t="shared" si="57"/>
        <v>50583.318931042122</v>
      </c>
      <c r="T393" s="113"/>
      <c r="U393" s="113">
        <f>MATCH($A393&amp;U$6,'All applic'!$A$7:$A$59080,0)</f>
        <v>518</v>
      </c>
      <c r="V393" s="113">
        <f>MATCH($A393&amp;V$6,'All applic'!$A$7:$A$59080,0)</f>
        <v>519</v>
      </c>
      <c r="W393" s="113">
        <f>MATCH($A393&amp;W$6,'All applic'!$A$7:$A$59080,0)</f>
        <v>521</v>
      </c>
      <c r="X393" s="113">
        <f>MATCH($A393&amp;X$6,'All applic'!$A$7:$A$59080,0)</f>
        <v>520</v>
      </c>
      <c r="Y393" s="113">
        <f>MATCH($A393&amp;Y$6,'All applic'!$A$7:$A$59080,0)</f>
        <v>518</v>
      </c>
      <c r="Z393" s="113">
        <f>MATCH($A393&amp;Z$6,'All applic'!$A$7:$A$59080,0)</f>
        <v>521</v>
      </c>
      <c r="AA393" s="113"/>
      <c r="AB393" s="28">
        <f>INDEX('All applic'!$H$7:$H$59080,U393)</f>
        <v>1.044</v>
      </c>
      <c r="AC393" s="28">
        <f>INDEX('All applic'!$H$7:$H$59080,V393)</f>
        <v>0.83799999999999997</v>
      </c>
      <c r="AD393" s="28">
        <f>INDEX('All applic'!$H$7:$H$59080,W393)</f>
        <v>0.99199999999999999</v>
      </c>
      <c r="AE393" s="28">
        <f>INDEX('All applic'!$H$7:$H$59080,X393)</f>
        <v>0.53800000000000003</v>
      </c>
      <c r="AF393" s="28">
        <f>INDEX('All applic'!$H$7:$H$59080,Y393)</f>
        <v>1.044</v>
      </c>
      <c r="AG393" s="28">
        <f>INDEX('All applic'!$H$7:$H$59080,Z393)</f>
        <v>0.99199999999999999</v>
      </c>
      <c r="AH393" s="28"/>
      <c r="AI393" s="28">
        <f>INDEX('All applic'!$I$7:$I$59080,U393)</f>
        <v>2</v>
      </c>
      <c r="AJ393" s="28">
        <f>INDEX('All applic'!$I$7:$I$59080,V393)</f>
        <v>2</v>
      </c>
      <c r="AK393" s="28">
        <f>INDEX('All applic'!$I$7:$I$59080,W393)</f>
        <v>1.0249999999999999</v>
      </c>
      <c r="AL393" s="28">
        <f>INDEX('All applic'!$I$7:$I$59080,X393)</f>
        <v>1</v>
      </c>
      <c r="AM393" s="28">
        <f>INDEX('All applic'!$I$7:$I$59080,Y393)</f>
        <v>2</v>
      </c>
      <c r="AN393" s="28">
        <f>INDEX('All applic'!$I$7:$I$59080,Z393)</f>
        <v>1.0249999999999999</v>
      </c>
      <c r="AO393" s="113"/>
      <c r="AP393" s="113">
        <f>INDEX('All applic'!$J$7:$J$59080,U393)</f>
        <v>-2.4399999999999998E-2</v>
      </c>
      <c r="AQ393" s="113">
        <v>0</v>
      </c>
      <c r="AR393" s="113">
        <f>INDEX('All applic'!$J$7:$J$59080,W393)</f>
        <v>-2.4799999999999999E-2</v>
      </c>
      <c r="AS393" s="113">
        <v>0</v>
      </c>
      <c r="AT393" s="113">
        <v>0</v>
      </c>
      <c r="AU393" s="113">
        <v>0</v>
      </c>
    </row>
    <row r="394" spans="1:47" x14ac:dyDescent="0.25">
      <c r="A394" s="113" t="str">
        <f t="shared" si="52"/>
        <v>CFLMFm1975CZ03</v>
      </c>
      <c r="B394" s="113" t="str">
        <f t="shared" si="53"/>
        <v>CFLPGEMFmCZ031975</v>
      </c>
      <c r="C394" s="113" t="s">
        <v>118</v>
      </c>
      <c r="D394" s="113" t="s">
        <v>129</v>
      </c>
      <c r="E394" s="113" t="s">
        <v>1650</v>
      </c>
      <c r="F394" s="89" t="s">
        <v>47</v>
      </c>
      <c r="G394" s="113" t="s">
        <v>102</v>
      </c>
      <c r="H394" s="113" t="s">
        <v>1662</v>
      </c>
      <c r="I394" s="115">
        <f t="shared" si="54"/>
        <v>0.93557570839086268</v>
      </c>
      <c r="J394" s="115">
        <f t="shared" si="55"/>
        <v>1.047322489930576</v>
      </c>
      <c r="K394" s="115">
        <f t="shared" si="56"/>
        <v>-2.1127325945005E-2</v>
      </c>
      <c r="L394" s="113"/>
      <c r="M394" s="36">
        <f>VLOOKUP("HV_"&amp;$D394&amp;$E394&amp;VLOOKUP($F394,key!$L$3:$M$13,2,FALSE)&amp;$G394&amp;M$6,'HVAC wts'!$H$7:$R$13254,11,FALSE)</f>
        <v>28336.748967302283</v>
      </c>
      <c r="N394" s="36">
        <f>VLOOKUP("HV_"&amp;$D394&amp;$E394&amp;VLOOKUP($F394,key!$L$3:$M$13,2,FALSE)&amp;$G394&amp;N$6,'HVAC wts'!$H$7:$R$13254,11,FALSE)</f>
        <v>4074.6725407538811</v>
      </c>
      <c r="O394" s="36">
        <f>VLOOKUP("HV_"&amp;$D394&amp;$E394&amp;VLOOKUP($F394,key!$L$3:$M$13,2,FALSE)&amp;$G394&amp;O$6,'HVAC wts'!$H$7:$R$13254,11,FALSE)</f>
        <v>334557.91590403538</v>
      </c>
      <c r="P394" s="36">
        <f>VLOOKUP("HV_"&amp;$D394&amp;$E394&amp;VLOOKUP($F394,key!$L$3:$M$13,2,FALSE)&amp;$G394&amp;P$6,'HVAC wts'!$H$7:$R$13254,11,FALSE)</f>
        <v>48107.634181995571</v>
      </c>
      <c r="Q394" s="36">
        <f>VLOOKUP("HV_"&amp;$D394&amp;$E394&amp;VLOOKUP($F394,key!$L$3:$M$13,2,FALSE)&amp;$G394&amp;Q$6,'HVAC wts'!$H$7:$R$13254,11,FALSE)</f>
        <v>3533.7271728750925</v>
      </c>
      <c r="R394" s="36">
        <f>VLOOKUP("HV_"&amp;$D394&amp;$E394&amp;VLOOKUP($F394,key!$L$3:$M$13,2,FALSE)&amp;$G394&amp;R$6,'HVAC wts'!$H$7:$R$13254,11,FALSE)</f>
        <v>41720.960992904656</v>
      </c>
      <c r="S394" s="36">
        <f t="shared" si="57"/>
        <v>460331.65975986689</v>
      </c>
      <c r="T394" s="113"/>
      <c r="U394" s="113">
        <f>MATCH($A394&amp;U$6,'All applic'!$A$7:$A$59080,0)</f>
        <v>522</v>
      </c>
      <c r="V394" s="113">
        <f>MATCH($A394&amp;V$6,'All applic'!$A$7:$A$59080,0)</f>
        <v>523</v>
      </c>
      <c r="W394" s="113">
        <f>MATCH($A394&amp;W$6,'All applic'!$A$7:$A$59080,0)</f>
        <v>525</v>
      </c>
      <c r="X394" s="113">
        <f>MATCH($A394&amp;X$6,'All applic'!$A$7:$A$59080,0)</f>
        <v>524</v>
      </c>
      <c r="Y394" s="113">
        <f>MATCH($A394&amp;Y$6,'All applic'!$A$7:$A$59080,0)</f>
        <v>522</v>
      </c>
      <c r="Z394" s="113">
        <f>MATCH($A394&amp;Z$6,'All applic'!$A$7:$A$59080,0)</f>
        <v>525</v>
      </c>
      <c r="AA394" s="113"/>
      <c r="AB394" s="28">
        <f>INDEX('All applic'!$H$7:$H$59080,U394)</f>
        <v>1.01</v>
      </c>
      <c r="AC394" s="28">
        <f>INDEX('All applic'!$H$7:$H$59080,V394)</f>
        <v>0.81599999999999995</v>
      </c>
      <c r="AD394" s="28">
        <f>INDEX('All applic'!$H$7:$H$59080,W394)</f>
        <v>0.98599999999999999</v>
      </c>
      <c r="AE394" s="28">
        <f>INDEX('All applic'!$H$7:$H$59080,X394)</f>
        <v>0.502</v>
      </c>
      <c r="AF394" s="28">
        <f>INDEX('All applic'!$H$7:$H$59080,Y394)</f>
        <v>1.01</v>
      </c>
      <c r="AG394" s="28">
        <f>INDEX('All applic'!$H$7:$H$59080,Z394)</f>
        <v>0.98599999999999999</v>
      </c>
      <c r="AH394" s="28"/>
      <c r="AI394" s="28">
        <f>INDEX('All applic'!$I$7:$I$59080,U394)</f>
        <v>1.3499999999999999</v>
      </c>
      <c r="AJ394" s="28">
        <f>INDEX('All applic'!$I$7:$I$59080,V394)</f>
        <v>1.2999999999999998</v>
      </c>
      <c r="AK394" s="28">
        <f>INDEX('All applic'!$I$7:$I$59080,W394)</f>
        <v>1.0249999999999999</v>
      </c>
      <c r="AL394" s="28">
        <f>INDEX('All applic'!$I$7:$I$59080,X394)</f>
        <v>1</v>
      </c>
      <c r="AM394" s="28">
        <f>INDEX('All applic'!$I$7:$I$59080,Y394)</f>
        <v>1.3499999999999999</v>
      </c>
      <c r="AN394" s="28">
        <f>INDEX('All applic'!$I$7:$I$59080,Z394)</f>
        <v>1.0249999999999999</v>
      </c>
      <c r="AO394" s="113"/>
      <c r="AP394" s="113">
        <f>INDEX('All applic'!$J$7:$J$59080,U394)</f>
        <v>-2.6800000000000001E-2</v>
      </c>
      <c r="AQ394" s="113">
        <v>0</v>
      </c>
      <c r="AR394" s="113">
        <f>INDEX('All applic'!$J$7:$J$59080,W394)</f>
        <v>-2.6800000000000001E-2</v>
      </c>
      <c r="AS394" s="113">
        <v>0</v>
      </c>
      <c r="AT394" s="113">
        <v>0</v>
      </c>
      <c r="AU394" s="113">
        <v>0</v>
      </c>
    </row>
    <row r="395" spans="1:47" x14ac:dyDescent="0.25">
      <c r="A395" s="113" t="str">
        <f t="shared" si="52"/>
        <v>CFLMFm1975CZ04</v>
      </c>
      <c r="B395" s="113" t="str">
        <f t="shared" si="53"/>
        <v>CFLPGEMFmCZ041975</v>
      </c>
      <c r="C395" s="113" t="s">
        <v>118</v>
      </c>
      <c r="D395" s="113" t="s">
        <v>129</v>
      </c>
      <c r="E395" s="113" t="s">
        <v>1650</v>
      </c>
      <c r="F395" s="89" t="s">
        <v>47</v>
      </c>
      <c r="G395" s="113" t="s">
        <v>103</v>
      </c>
      <c r="H395" s="113" t="s">
        <v>1662</v>
      </c>
      <c r="I395" s="115">
        <f t="shared" si="54"/>
        <v>0.98307772964055051</v>
      </c>
      <c r="J395" s="115">
        <f t="shared" si="55"/>
        <v>1.344898906384155</v>
      </c>
      <c r="K395" s="115">
        <f t="shared" si="56"/>
        <v>-1.7121264422940752E-2</v>
      </c>
      <c r="L395" s="113"/>
      <c r="M395" s="36">
        <f>VLOOKUP("HV_"&amp;$D395&amp;$E395&amp;VLOOKUP($F395,key!$L$3:$M$13,2,FALSE)&amp;$G395&amp;M$6,'HVAC wts'!$H$7:$R$13254,11,FALSE)</f>
        <v>59312.900356186248</v>
      </c>
      <c r="N395" s="36">
        <f>VLOOKUP("HV_"&amp;$D395&amp;$E395&amp;VLOOKUP($F395,key!$L$3:$M$13,2,FALSE)&amp;$G395&amp;N$6,'HVAC wts'!$H$7:$R$13254,11,FALSE)</f>
        <v>8528.8769954767213</v>
      </c>
      <c r="O395" s="36">
        <f>VLOOKUP("HV_"&amp;$D395&amp;$E395&amp;VLOOKUP($F395,key!$L$3:$M$13,2,FALSE)&amp;$G395&amp;O$6,'HVAC wts'!$H$7:$R$13254,11,FALSE)</f>
        <v>85907.766519113065</v>
      </c>
      <c r="P395" s="36">
        <f>VLOOKUP("HV_"&amp;$D395&amp;$E395&amp;VLOOKUP($F395,key!$L$3:$M$13,2,FALSE)&amp;$G395&amp;P$6,'HVAC wts'!$H$7:$R$13254,11,FALSE)</f>
        <v>12353.076130110867</v>
      </c>
      <c r="Q395" s="36">
        <f>VLOOKUP("HV_"&amp;$D395&amp;$E395&amp;VLOOKUP($F395,key!$L$3:$M$13,2,FALSE)&amp;$G395&amp;Q$6,'HVAC wts'!$H$7:$R$13254,11,FALSE)</f>
        <v>7396.6003627494456</v>
      </c>
      <c r="R395" s="36">
        <f>VLOOKUP("HV_"&amp;$D395&amp;$E395&amp;VLOOKUP($F395,key!$L$3:$M$13,2,FALSE)&amp;$G395&amp;R$6,'HVAC wts'!$H$7:$R$13254,11,FALSE)</f>
        <v>10713.106477383593</v>
      </c>
      <c r="S395" s="36">
        <f t="shared" si="57"/>
        <v>184212.32684101991</v>
      </c>
      <c r="T395" s="113"/>
      <c r="U395" s="113">
        <f>MATCH($A395&amp;U$6,'All applic'!$A$7:$A$59080,0)</f>
        <v>526</v>
      </c>
      <c r="V395" s="113">
        <f>MATCH($A395&amp;V$6,'All applic'!$A$7:$A$59080,0)</f>
        <v>527</v>
      </c>
      <c r="W395" s="113">
        <f>MATCH($A395&amp;W$6,'All applic'!$A$7:$A$59080,0)</f>
        <v>529</v>
      </c>
      <c r="X395" s="113">
        <f>MATCH($A395&amp;X$6,'All applic'!$A$7:$A$59080,0)</f>
        <v>528</v>
      </c>
      <c r="Y395" s="113">
        <f>MATCH($A395&amp;Y$6,'All applic'!$A$7:$A$59080,0)</f>
        <v>526</v>
      </c>
      <c r="Z395" s="113">
        <f>MATCH($A395&amp;Z$6,'All applic'!$A$7:$A$59080,0)</f>
        <v>529</v>
      </c>
      <c r="AA395" s="113"/>
      <c r="AB395" s="28">
        <f>INDEX('All applic'!$H$7:$H$59080,U395)</f>
        <v>1.052</v>
      </c>
      <c r="AC395" s="28">
        <f>INDEX('All applic'!$H$7:$H$59080,V395)</f>
        <v>0.878</v>
      </c>
      <c r="AD395" s="28">
        <f>INDEX('All applic'!$H$7:$H$59080,W395)</f>
        <v>0.99399999999999999</v>
      </c>
      <c r="AE395" s="28">
        <f>INDEX('All applic'!$H$7:$H$59080,X395)</f>
        <v>0.59799999999999998</v>
      </c>
      <c r="AF395" s="28">
        <f>INDEX('All applic'!$H$7:$H$59080,Y395)</f>
        <v>1.052</v>
      </c>
      <c r="AG395" s="28">
        <f>INDEX('All applic'!$H$7:$H$59080,Z395)</f>
        <v>0.99399999999999999</v>
      </c>
      <c r="AH395" s="28"/>
      <c r="AI395" s="28">
        <f>INDEX('All applic'!$I$7:$I$59080,U395)</f>
        <v>1.8444444444444446</v>
      </c>
      <c r="AJ395" s="28">
        <f>INDEX('All applic'!$I$7:$I$59080,V395)</f>
        <v>1.8444444444444446</v>
      </c>
      <c r="AK395" s="28">
        <f>INDEX('All applic'!$I$7:$I$59080,W395)</f>
        <v>1</v>
      </c>
      <c r="AL395" s="28">
        <f>INDEX('All applic'!$I$7:$I$59080,X395)</f>
        <v>1</v>
      </c>
      <c r="AM395" s="28">
        <f>INDEX('All applic'!$I$7:$I$59080,Y395)</f>
        <v>1.8444444444444446</v>
      </c>
      <c r="AN395" s="28">
        <f>INDEX('All applic'!$I$7:$I$59080,Z395)</f>
        <v>1</v>
      </c>
      <c r="AO395" s="113"/>
      <c r="AP395" s="113">
        <f>INDEX('All applic'!$J$7:$J$59080,U395)</f>
        <v>-2.1600000000000001E-2</v>
      </c>
      <c r="AQ395" s="113">
        <v>0</v>
      </c>
      <c r="AR395" s="113">
        <f>INDEX('All applic'!$J$7:$J$59080,W395)</f>
        <v>-2.18E-2</v>
      </c>
      <c r="AS395" s="113">
        <v>0</v>
      </c>
      <c r="AT395" s="113">
        <v>0</v>
      </c>
      <c r="AU395" s="113">
        <v>0</v>
      </c>
    </row>
    <row r="396" spans="1:47" x14ac:dyDescent="0.25">
      <c r="A396" s="113" t="str">
        <f t="shared" si="52"/>
        <v>CFLMFm1975CZ05</v>
      </c>
      <c r="B396" s="113" t="str">
        <f t="shared" si="53"/>
        <v>CFLPGEMFmCZ051975</v>
      </c>
      <c r="C396" s="113" t="s">
        <v>118</v>
      </c>
      <c r="D396" s="113" t="s">
        <v>129</v>
      </c>
      <c r="E396" s="113" t="s">
        <v>1650</v>
      </c>
      <c r="F396" s="89" t="s">
        <v>47</v>
      </c>
      <c r="G396" s="113" t="s">
        <v>104</v>
      </c>
      <c r="H396" s="113" t="s">
        <v>1662</v>
      </c>
      <c r="I396" s="115">
        <f t="shared" si="54"/>
        <v>0.93198805353983238</v>
      </c>
      <c r="J396" s="115">
        <f t="shared" si="55"/>
        <v>1.0240242426238706</v>
      </c>
      <c r="K396" s="115">
        <f t="shared" si="56"/>
        <v>-2.5971135063713149E-2</v>
      </c>
      <c r="L396" s="113"/>
      <c r="M396" s="36">
        <f>VLOOKUP("HV_"&amp;$D396&amp;$E396&amp;VLOOKUP($F396,key!$L$3:$M$13,2,FALSE)&amp;$G396&amp;M$6,'HVAC wts'!$H$7:$R$13254,11,FALSE)</f>
        <v>4230.5076705099773</v>
      </c>
      <c r="N396" s="36">
        <f>VLOOKUP("HV_"&amp;$D396&amp;$E396&amp;VLOOKUP($F396,key!$L$3:$M$13,2,FALSE)&amp;$G396&amp;N$6,'HVAC wts'!$H$7:$R$13254,11,FALSE)</f>
        <v>608.32431618625287</v>
      </c>
      <c r="O396" s="36">
        <f>VLOOKUP("HV_"&amp;$D396&amp;$E396&amp;VLOOKUP($F396,key!$L$3:$M$13,2,FALSE)&amp;$G396&amp;O$6,'HVAC wts'!$H$7:$R$13254,11,FALSE)</f>
        <v>10978.637313436804</v>
      </c>
      <c r="P396" s="36">
        <f>VLOOKUP("HV_"&amp;$D396&amp;$E396&amp;VLOOKUP($F396,key!$L$3:$M$13,2,FALSE)&amp;$G396&amp;P$6,'HVAC wts'!$H$7:$R$13254,11,FALSE)</f>
        <v>1578.6691708203994</v>
      </c>
      <c r="Q396" s="36">
        <f>VLOOKUP("HV_"&amp;$D396&amp;$E396&amp;VLOOKUP($F396,key!$L$3:$M$13,2,FALSE)&amp;$G396&amp;Q$6,'HVAC wts'!$H$7:$R$13254,11,FALSE)</f>
        <v>527.56439800443457</v>
      </c>
      <c r="R396" s="36">
        <f>VLOOKUP("HV_"&amp;$D396&amp;$E396&amp;VLOOKUP($F396,key!$L$3:$M$13,2,FALSE)&amp;$G396&amp;R$6,'HVAC wts'!$H$7:$R$13254,11,FALSE)</f>
        <v>1369.0882126385811</v>
      </c>
      <c r="S396" s="36">
        <f t="shared" si="57"/>
        <v>19292.791081596446</v>
      </c>
      <c r="T396" s="113"/>
      <c r="U396" s="113">
        <f>MATCH($A396&amp;U$6,'All applic'!$A$7:$A$59080,0)</f>
        <v>530</v>
      </c>
      <c r="V396" s="113">
        <f>MATCH($A396&amp;V$6,'All applic'!$A$7:$A$59080,0)</f>
        <v>531</v>
      </c>
      <c r="W396" s="113">
        <f>MATCH($A396&amp;W$6,'All applic'!$A$7:$A$59080,0)</f>
        <v>533</v>
      </c>
      <c r="X396" s="113">
        <f>MATCH($A396&amp;X$6,'All applic'!$A$7:$A$59080,0)</f>
        <v>532</v>
      </c>
      <c r="Y396" s="113">
        <f>MATCH($A396&amp;Y$6,'All applic'!$A$7:$A$59080,0)</f>
        <v>530</v>
      </c>
      <c r="Z396" s="113">
        <f>MATCH($A396&amp;Z$6,'All applic'!$A$7:$A$59080,0)</f>
        <v>533</v>
      </c>
      <c r="AA396" s="113"/>
      <c r="AB396" s="28">
        <f>INDEX('All applic'!$H$7:$H$59080,U396)</f>
        <v>1</v>
      </c>
      <c r="AC396" s="28">
        <f>INDEX('All applic'!$H$7:$H$59080,V396)</f>
        <v>0.75600000000000001</v>
      </c>
      <c r="AD396" s="28">
        <f>INDEX('All applic'!$H$7:$H$59080,W396)</f>
        <v>0.98399999999999999</v>
      </c>
      <c r="AE396" s="28">
        <f>INDEX('All applic'!$H$7:$H$59080,X396)</f>
        <v>0.38800000000000001</v>
      </c>
      <c r="AF396" s="28">
        <f>INDEX('All applic'!$H$7:$H$59080,Y396)</f>
        <v>1</v>
      </c>
      <c r="AG396" s="28">
        <f>INDEX('All applic'!$H$7:$H$59080,Z396)</f>
        <v>0.98399999999999999</v>
      </c>
      <c r="AH396" s="28"/>
      <c r="AI396" s="28">
        <f>INDEX('All applic'!$I$7:$I$59080,U396)</f>
        <v>1.088888888888889</v>
      </c>
      <c r="AJ396" s="28">
        <f>INDEX('All applic'!$I$7:$I$59080,V396)</f>
        <v>1.0666666666666667</v>
      </c>
      <c r="AK396" s="28">
        <f>INDEX('All applic'!$I$7:$I$59080,W396)</f>
        <v>1</v>
      </c>
      <c r="AL396" s="28">
        <f>INDEX('All applic'!$I$7:$I$59080,X396)</f>
        <v>1</v>
      </c>
      <c r="AM396" s="28">
        <f>INDEX('All applic'!$I$7:$I$59080,Y396)</f>
        <v>1.088888888888889</v>
      </c>
      <c r="AN396" s="28">
        <f>INDEX('All applic'!$I$7:$I$59080,Z396)</f>
        <v>1</v>
      </c>
      <c r="AO396" s="113"/>
      <c r="AP396" s="113">
        <f>INDEX('All applic'!$J$7:$J$59080,U396)</f>
        <v>-3.2799999999999996E-2</v>
      </c>
      <c r="AQ396" s="113">
        <v>0</v>
      </c>
      <c r="AR396" s="113">
        <f>INDEX('All applic'!$J$7:$J$59080,W396)</f>
        <v>-3.3000000000000002E-2</v>
      </c>
      <c r="AS396" s="113">
        <v>0</v>
      </c>
      <c r="AT396" s="113">
        <v>0</v>
      </c>
      <c r="AU396" s="113">
        <v>0</v>
      </c>
    </row>
    <row r="397" spans="1:47" x14ac:dyDescent="0.25">
      <c r="A397" s="113" t="str">
        <f t="shared" si="52"/>
        <v>CFLMFm1975CZ06</v>
      </c>
      <c r="B397" s="113" t="str">
        <f t="shared" si="53"/>
        <v>CFLPGEMFmCZ061975</v>
      </c>
      <c r="C397" s="113" t="s">
        <v>118</v>
      </c>
      <c r="D397" s="113" t="s">
        <v>129</v>
      </c>
      <c r="E397" s="113" t="s">
        <v>1650</v>
      </c>
      <c r="F397" s="89" t="s">
        <v>47</v>
      </c>
      <c r="G397" s="113" t="s">
        <v>105</v>
      </c>
      <c r="H397" s="113" t="s">
        <v>1662</v>
      </c>
      <c r="I397" s="115">
        <f t="shared" si="54"/>
        <v>0</v>
      </c>
      <c r="J397" s="115">
        <f t="shared" si="55"/>
        <v>0</v>
      </c>
      <c r="K397" s="115">
        <f t="shared" si="56"/>
        <v>0</v>
      </c>
      <c r="L397" s="113"/>
      <c r="M397" s="36">
        <f>VLOOKUP("HV_"&amp;$D397&amp;$E397&amp;VLOOKUP($F397,key!$L$3:$M$13,2,FALSE)&amp;$G397&amp;M$6,'HVAC wts'!$H$7:$R$13254,11,FALSE)</f>
        <v>0</v>
      </c>
      <c r="N397" s="36">
        <f>VLOOKUP("HV_"&amp;$D397&amp;$E397&amp;VLOOKUP($F397,key!$L$3:$M$13,2,FALSE)&amp;$G397&amp;N$6,'HVAC wts'!$H$7:$R$13254,11,FALSE)</f>
        <v>0</v>
      </c>
      <c r="O397" s="36">
        <f>VLOOKUP("HV_"&amp;$D397&amp;$E397&amp;VLOOKUP($F397,key!$L$3:$M$13,2,FALSE)&amp;$G397&amp;O$6,'HVAC wts'!$H$7:$R$13254,11,FALSE)</f>
        <v>0</v>
      </c>
      <c r="P397" s="36">
        <f>VLOOKUP("HV_"&amp;$D397&amp;$E397&amp;VLOOKUP($F397,key!$L$3:$M$13,2,FALSE)&amp;$G397&amp;P$6,'HVAC wts'!$H$7:$R$13254,11,FALSE)</f>
        <v>0</v>
      </c>
      <c r="Q397" s="36">
        <f>VLOOKUP("HV_"&amp;$D397&amp;$E397&amp;VLOOKUP($F397,key!$L$3:$M$13,2,FALSE)&amp;$G397&amp;Q$6,'HVAC wts'!$H$7:$R$13254,11,FALSE)</f>
        <v>0</v>
      </c>
      <c r="R397" s="36">
        <f>VLOOKUP("HV_"&amp;$D397&amp;$E397&amp;VLOOKUP($F397,key!$L$3:$M$13,2,FALSE)&amp;$G397&amp;R$6,'HVAC wts'!$H$7:$R$13254,11,FALSE)</f>
        <v>0</v>
      </c>
      <c r="S397" s="36">
        <f t="shared" si="57"/>
        <v>0</v>
      </c>
      <c r="T397" s="113"/>
      <c r="U397" s="113">
        <f>MATCH($A397&amp;U$6,'All applic'!$A$7:$A$59080,0)</f>
        <v>534</v>
      </c>
      <c r="V397" s="113">
        <f>MATCH($A397&amp;V$6,'All applic'!$A$7:$A$59080,0)</f>
        <v>535</v>
      </c>
      <c r="W397" s="113">
        <f>MATCH($A397&amp;W$6,'All applic'!$A$7:$A$59080,0)</f>
        <v>537</v>
      </c>
      <c r="X397" s="113">
        <f>MATCH($A397&amp;X$6,'All applic'!$A$7:$A$59080,0)</f>
        <v>536</v>
      </c>
      <c r="Y397" s="113">
        <f>MATCH($A397&amp;Y$6,'All applic'!$A$7:$A$59080,0)</f>
        <v>534</v>
      </c>
      <c r="Z397" s="113">
        <f>MATCH($A397&amp;Z$6,'All applic'!$A$7:$A$59080,0)</f>
        <v>537</v>
      </c>
      <c r="AA397" s="113"/>
      <c r="AB397" s="28">
        <f>INDEX('All applic'!$H$7:$H$59080,U397)</f>
        <v>1.0840000000000001</v>
      </c>
      <c r="AC397" s="28">
        <f>INDEX('All applic'!$H$7:$H$59080,V397)</f>
        <v>0.94399999999999995</v>
      </c>
      <c r="AD397" s="28">
        <f>INDEX('All applic'!$H$7:$H$59080,W397)</f>
        <v>0.998</v>
      </c>
      <c r="AE397" s="28">
        <f>INDEX('All applic'!$H$7:$H$59080,X397)</f>
        <v>0.65</v>
      </c>
      <c r="AF397" s="28">
        <f>INDEX('All applic'!$H$7:$H$59080,Y397)</f>
        <v>1.0840000000000001</v>
      </c>
      <c r="AG397" s="28">
        <f>INDEX('All applic'!$H$7:$H$59080,Z397)</f>
        <v>0.998</v>
      </c>
      <c r="AH397" s="28"/>
      <c r="AI397" s="28">
        <f>INDEX('All applic'!$I$7:$I$59080,U397)</f>
        <v>1.6222222222222222</v>
      </c>
      <c r="AJ397" s="28">
        <f>INDEX('All applic'!$I$7:$I$59080,V397)</f>
        <v>1.6888888888888889</v>
      </c>
      <c r="AK397" s="28">
        <f>INDEX('All applic'!$I$7:$I$59080,W397)</f>
        <v>1</v>
      </c>
      <c r="AL397" s="28">
        <f>INDEX('All applic'!$I$7:$I$59080,X397)</f>
        <v>1</v>
      </c>
      <c r="AM397" s="28">
        <f>INDEX('All applic'!$I$7:$I$59080,Y397)</f>
        <v>1.6222222222222222</v>
      </c>
      <c r="AN397" s="28">
        <f>INDEX('All applic'!$I$7:$I$59080,Z397)</f>
        <v>1</v>
      </c>
      <c r="AO397" s="113"/>
      <c r="AP397" s="113">
        <f>INDEX('All applic'!$J$7:$J$59080,U397)</f>
        <v>-1.9179999999999999E-2</v>
      </c>
      <c r="AQ397" s="113">
        <v>0</v>
      </c>
      <c r="AR397" s="113">
        <f>INDEX('All applic'!$J$7:$J$59080,W397)</f>
        <v>-1.9640000000000001E-2</v>
      </c>
      <c r="AS397" s="113">
        <v>0</v>
      </c>
      <c r="AT397" s="113">
        <v>0</v>
      </c>
      <c r="AU397" s="113">
        <v>0</v>
      </c>
    </row>
    <row r="398" spans="1:47" x14ac:dyDescent="0.25">
      <c r="A398" s="113" t="str">
        <f t="shared" si="52"/>
        <v>CFLMFm1975CZ07</v>
      </c>
      <c r="B398" s="113" t="str">
        <f t="shared" si="53"/>
        <v>CFLPGEMFmCZ071975</v>
      </c>
      <c r="C398" s="113" t="s">
        <v>118</v>
      </c>
      <c r="D398" s="113" t="s">
        <v>129</v>
      </c>
      <c r="E398" s="113" t="s">
        <v>1650</v>
      </c>
      <c r="F398" s="89" t="s">
        <v>47</v>
      </c>
      <c r="G398" s="113" t="s">
        <v>106</v>
      </c>
      <c r="H398" s="113" t="s">
        <v>1662</v>
      </c>
      <c r="I398" s="115">
        <f t="shared" si="54"/>
        <v>0</v>
      </c>
      <c r="J398" s="115">
        <f t="shared" si="55"/>
        <v>0</v>
      </c>
      <c r="K398" s="115">
        <f t="shared" si="56"/>
        <v>0</v>
      </c>
      <c r="L398" s="113"/>
      <c r="M398" s="36">
        <f>VLOOKUP("HV_"&amp;$D398&amp;$E398&amp;VLOOKUP($F398,key!$L$3:$M$13,2,FALSE)&amp;$G398&amp;M$6,'HVAC wts'!$H$7:$R$13254,11,FALSE)</f>
        <v>0</v>
      </c>
      <c r="N398" s="36">
        <f>VLOOKUP("HV_"&amp;$D398&amp;$E398&amp;VLOOKUP($F398,key!$L$3:$M$13,2,FALSE)&amp;$G398&amp;N$6,'HVAC wts'!$H$7:$R$13254,11,FALSE)</f>
        <v>0</v>
      </c>
      <c r="O398" s="36">
        <f>VLOOKUP("HV_"&amp;$D398&amp;$E398&amp;VLOOKUP($F398,key!$L$3:$M$13,2,FALSE)&amp;$G398&amp;O$6,'HVAC wts'!$H$7:$R$13254,11,FALSE)</f>
        <v>0</v>
      </c>
      <c r="P398" s="36">
        <f>VLOOKUP("HV_"&amp;$D398&amp;$E398&amp;VLOOKUP($F398,key!$L$3:$M$13,2,FALSE)&amp;$G398&amp;P$6,'HVAC wts'!$H$7:$R$13254,11,FALSE)</f>
        <v>0</v>
      </c>
      <c r="Q398" s="36">
        <f>VLOOKUP("HV_"&amp;$D398&amp;$E398&amp;VLOOKUP($F398,key!$L$3:$M$13,2,FALSE)&amp;$G398&amp;Q$6,'HVAC wts'!$H$7:$R$13254,11,FALSE)</f>
        <v>0</v>
      </c>
      <c r="R398" s="36">
        <f>VLOOKUP("HV_"&amp;$D398&amp;$E398&amp;VLOOKUP($F398,key!$L$3:$M$13,2,FALSE)&amp;$G398&amp;R$6,'HVAC wts'!$H$7:$R$13254,11,FALSE)</f>
        <v>0</v>
      </c>
      <c r="S398" s="36">
        <f t="shared" si="57"/>
        <v>0</v>
      </c>
      <c r="T398" s="113"/>
      <c r="U398" s="113">
        <f>MATCH($A398&amp;U$6,'All applic'!$A$7:$A$59080,0)</f>
        <v>538</v>
      </c>
      <c r="V398" s="113">
        <f>MATCH($A398&amp;V$6,'All applic'!$A$7:$A$59080,0)</f>
        <v>539</v>
      </c>
      <c r="W398" s="113">
        <f>MATCH($A398&amp;W$6,'All applic'!$A$7:$A$59080,0)</f>
        <v>541</v>
      </c>
      <c r="X398" s="113">
        <f>MATCH($A398&amp;X$6,'All applic'!$A$7:$A$59080,0)</f>
        <v>540</v>
      </c>
      <c r="Y398" s="113">
        <f>MATCH($A398&amp;Y$6,'All applic'!$A$7:$A$59080,0)</f>
        <v>538</v>
      </c>
      <c r="Z398" s="113">
        <f>MATCH($A398&amp;Z$6,'All applic'!$A$7:$A$59080,0)</f>
        <v>541</v>
      </c>
      <c r="AA398" s="113"/>
      <c r="AB398" s="28">
        <f>INDEX('All applic'!$H$7:$H$59080,U398)</f>
        <v>1.0780000000000001</v>
      </c>
      <c r="AC398" s="28">
        <f>INDEX('All applic'!$H$7:$H$59080,V398)</f>
        <v>0.96599999999999997</v>
      </c>
      <c r="AD398" s="28">
        <f>INDEX('All applic'!$H$7:$H$59080,W398)</f>
        <v>1.002</v>
      </c>
      <c r="AE398" s="28">
        <f>INDEX('All applic'!$H$7:$H$59080,X398)</f>
        <v>0.73</v>
      </c>
      <c r="AF398" s="28">
        <f>INDEX('All applic'!$H$7:$H$59080,Y398)</f>
        <v>1.0780000000000001</v>
      </c>
      <c r="AG398" s="28">
        <f>INDEX('All applic'!$H$7:$H$59080,Z398)</f>
        <v>1.002</v>
      </c>
      <c r="AH398" s="28"/>
      <c r="AI398" s="28">
        <f>INDEX('All applic'!$I$7:$I$59080,U398)</f>
        <v>1.4888888888888889</v>
      </c>
      <c r="AJ398" s="28">
        <f>INDEX('All applic'!$I$7:$I$59080,V398)</f>
        <v>1.4444444444444446</v>
      </c>
      <c r="AK398" s="28">
        <f>INDEX('All applic'!$I$7:$I$59080,W398)</f>
        <v>1</v>
      </c>
      <c r="AL398" s="28">
        <f>INDEX('All applic'!$I$7:$I$59080,X398)</f>
        <v>1</v>
      </c>
      <c r="AM398" s="28">
        <f>INDEX('All applic'!$I$7:$I$59080,Y398)</f>
        <v>1.4888888888888889</v>
      </c>
      <c r="AN398" s="28">
        <f>INDEX('All applic'!$I$7:$I$59080,Z398)</f>
        <v>1</v>
      </c>
      <c r="AO398" s="113"/>
      <c r="AP398" s="113">
        <f>INDEX('All applic'!$J$7:$J$59080,U398)</f>
        <v>-1.5099999999999999E-2</v>
      </c>
      <c r="AQ398" s="113">
        <v>0</v>
      </c>
      <c r="AR398" s="113">
        <f>INDEX('All applic'!$J$7:$J$59080,W398)</f>
        <v>-1.5460000000000002E-2</v>
      </c>
      <c r="AS398" s="113">
        <v>0</v>
      </c>
      <c r="AT398" s="113">
        <v>0</v>
      </c>
      <c r="AU398" s="113">
        <v>0</v>
      </c>
    </row>
    <row r="399" spans="1:47" x14ac:dyDescent="0.25">
      <c r="A399" s="113" t="str">
        <f t="shared" si="52"/>
        <v>CFLMFm1975CZ08</v>
      </c>
      <c r="B399" s="113" t="str">
        <f t="shared" si="53"/>
        <v>CFLPGEMFmCZ081975</v>
      </c>
      <c r="C399" s="113" t="s">
        <v>118</v>
      </c>
      <c r="D399" s="113" t="s">
        <v>129</v>
      </c>
      <c r="E399" s="113" t="s">
        <v>1650</v>
      </c>
      <c r="F399" s="89" t="s">
        <v>47</v>
      </c>
      <c r="G399" s="113" t="s">
        <v>107</v>
      </c>
      <c r="H399" s="113" t="s">
        <v>1662</v>
      </c>
      <c r="I399" s="115">
        <f t="shared" si="54"/>
        <v>0</v>
      </c>
      <c r="J399" s="115">
        <f t="shared" si="55"/>
        <v>0</v>
      </c>
      <c r="K399" s="115">
        <f t="shared" si="56"/>
        <v>0</v>
      </c>
      <c r="L399" s="113"/>
      <c r="M399" s="36">
        <f>VLOOKUP("HV_"&amp;$D399&amp;$E399&amp;VLOOKUP($F399,key!$L$3:$M$13,2,FALSE)&amp;$G399&amp;M$6,'HVAC wts'!$H$7:$R$13254,11,FALSE)</f>
        <v>0</v>
      </c>
      <c r="N399" s="36">
        <f>VLOOKUP("HV_"&amp;$D399&amp;$E399&amp;VLOOKUP($F399,key!$L$3:$M$13,2,FALSE)&amp;$G399&amp;N$6,'HVAC wts'!$H$7:$R$13254,11,FALSE)</f>
        <v>0</v>
      </c>
      <c r="O399" s="36">
        <f>VLOOKUP("HV_"&amp;$D399&amp;$E399&amp;VLOOKUP($F399,key!$L$3:$M$13,2,FALSE)&amp;$G399&amp;O$6,'HVAC wts'!$H$7:$R$13254,11,FALSE)</f>
        <v>0</v>
      </c>
      <c r="P399" s="36">
        <f>VLOOKUP("HV_"&amp;$D399&amp;$E399&amp;VLOOKUP($F399,key!$L$3:$M$13,2,FALSE)&amp;$G399&amp;P$6,'HVAC wts'!$H$7:$R$13254,11,FALSE)</f>
        <v>0</v>
      </c>
      <c r="Q399" s="36">
        <f>VLOOKUP("HV_"&amp;$D399&amp;$E399&amp;VLOOKUP($F399,key!$L$3:$M$13,2,FALSE)&amp;$G399&amp;Q$6,'HVAC wts'!$H$7:$R$13254,11,FALSE)</f>
        <v>0</v>
      </c>
      <c r="R399" s="36">
        <f>VLOOKUP("HV_"&amp;$D399&amp;$E399&amp;VLOOKUP($F399,key!$L$3:$M$13,2,FALSE)&amp;$G399&amp;R$6,'HVAC wts'!$H$7:$R$13254,11,FALSE)</f>
        <v>0</v>
      </c>
      <c r="S399" s="36">
        <f t="shared" si="57"/>
        <v>0</v>
      </c>
      <c r="T399" s="113"/>
      <c r="U399" s="113">
        <f>MATCH($A399&amp;U$6,'All applic'!$A$7:$A$59080,0)</f>
        <v>542</v>
      </c>
      <c r="V399" s="113">
        <f>MATCH($A399&amp;V$6,'All applic'!$A$7:$A$59080,0)</f>
        <v>543</v>
      </c>
      <c r="W399" s="113">
        <f>MATCH($A399&amp;W$6,'All applic'!$A$7:$A$59080,0)</f>
        <v>545</v>
      </c>
      <c r="X399" s="113">
        <f>MATCH($A399&amp;X$6,'All applic'!$A$7:$A$59080,0)</f>
        <v>544</v>
      </c>
      <c r="Y399" s="113">
        <f>MATCH($A399&amp;Y$6,'All applic'!$A$7:$A$59080,0)</f>
        <v>542</v>
      </c>
      <c r="Z399" s="113">
        <f>MATCH($A399&amp;Z$6,'All applic'!$A$7:$A$59080,0)</f>
        <v>545</v>
      </c>
      <c r="AA399" s="113"/>
      <c r="AB399" s="28">
        <f>INDEX('All applic'!$H$7:$H$59080,U399)</f>
        <v>1.1060000000000001</v>
      </c>
      <c r="AC399" s="28">
        <f>INDEX('All applic'!$H$7:$H$59080,V399)</f>
        <v>0.99</v>
      </c>
      <c r="AD399" s="28">
        <f>INDEX('All applic'!$H$7:$H$59080,W399)</f>
        <v>1.002</v>
      </c>
      <c r="AE399" s="28">
        <f>INDEX('All applic'!$H$7:$H$59080,X399)</f>
        <v>0.71799999999999997</v>
      </c>
      <c r="AF399" s="28">
        <f>INDEX('All applic'!$H$7:$H$59080,Y399)</f>
        <v>1.1060000000000001</v>
      </c>
      <c r="AG399" s="28">
        <f>INDEX('All applic'!$H$7:$H$59080,Z399)</f>
        <v>1.002</v>
      </c>
      <c r="AH399" s="28"/>
      <c r="AI399" s="28">
        <f>INDEX('All applic'!$I$7:$I$59080,U399)</f>
        <v>1.8222222222222224</v>
      </c>
      <c r="AJ399" s="28">
        <f>INDEX('All applic'!$I$7:$I$59080,V399)</f>
        <v>1.8888888888888891</v>
      </c>
      <c r="AK399" s="28">
        <f>INDEX('All applic'!$I$7:$I$59080,W399)</f>
        <v>1</v>
      </c>
      <c r="AL399" s="28">
        <f>INDEX('All applic'!$I$7:$I$59080,X399)</f>
        <v>1</v>
      </c>
      <c r="AM399" s="28">
        <f>INDEX('All applic'!$I$7:$I$59080,Y399)</f>
        <v>1.8222222222222224</v>
      </c>
      <c r="AN399" s="28">
        <f>INDEX('All applic'!$I$7:$I$59080,Z399)</f>
        <v>1</v>
      </c>
      <c r="AO399" s="113"/>
      <c r="AP399" s="113">
        <f>INDEX('All applic'!$J$7:$J$59080,U399)</f>
        <v>-1.528E-2</v>
      </c>
      <c r="AQ399" s="113">
        <v>0</v>
      </c>
      <c r="AR399" s="113">
        <f>INDEX('All applic'!$J$7:$J$59080,W399)</f>
        <v>-1.576E-2</v>
      </c>
      <c r="AS399" s="113">
        <v>0</v>
      </c>
      <c r="AT399" s="113">
        <v>0</v>
      </c>
      <c r="AU399" s="113">
        <v>0</v>
      </c>
    </row>
    <row r="400" spans="1:47" x14ac:dyDescent="0.25">
      <c r="A400" s="113" t="str">
        <f t="shared" si="52"/>
        <v>CFLMFm1975CZ09</v>
      </c>
      <c r="B400" s="113" t="str">
        <f t="shared" si="53"/>
        <v>CFLPGEMFmCZ091975</v>
      </c>
      <c r="C400" s="113" t="s">
        <v>118</v>
      </c>
      <c r="D400" s="113" t="s">
        <v>129</v>
      </c>
      <c r="E400" s="113" t="s">
        <v>1650</v>
      </c>
      <c r="F400" s="89" t="s">
        <v>47</v>
      </c>
      <c r="G400" s="113" t="s">
        <v>108</v>
      </c>
      <c r="H400" s="113" t="s">
        <v>1662</v>
      </c>
      <c r="I400" s="115">
        <f t="shared" si="54"/>
        <v>0</v>
      </c>
      <c r="J400" s="115">
        <f t="shared" si="55"/>
        <v>0</v>
      </c>
      <c r="K400" s="115">
        <f t="shared" si="56"/>
        <v>0</v>
      </c>
      <c r="L400" s="113"/>
      <c r="M400" s="36">
        <f>VLOOKUP("HV_"&amp;$D400&amp;$E400&amp;VLOOKUP($F400,key!$L$3:$M$13,2,FALSE)&amp;$G400&amp;M$6,'HVAC wts'!$H$7:$R$13254,11,FALSE)</f>
        <v>0</v>
      </c>
      <c r="N400" s="36">
        <f>VLOOKUP("HV_"&amp;$D400&amp;$E400&amp;VLOOKUP($F400,key!$L$3:$M$13,2,FALSE)&amp;$G400&amp;N$6,'HVAC wts'!$H$7:$R$13254,11,FALSE)</f>
        <v>0</v>
      </c>
      <c r="O400" s="36">
        <f>VLOOKUP("HV_"&amp;$D400&amp;$E400&amp;VLOOKUP($F400,key!$L$3:$M$13,2,FALSE)&amp;$G400&amp;O$6,'HVAC wts'!$H$7:$R$13254,11,FALSE)</f>
        <v>0</v>
      </c>
      <c r="P400" s="36">
        <f>VLOOKUP("HV_"&amp;$D400&amp;$E400&amp;VLOOKUP($F400,key!$L$3:$M$13,2,FALSE)&amp;$G400&amp;P$6,'HVAC wts'!$H$7:$R$13254,11,FALSE)</f>
        <v>0</v>
      </c>
      <c r="Q400" s="36">
        <f>VLOOKUP("HV_"&amp;$D400&amp;$E400&amp;VLOOKUP($F400,key!$L$3:$M$13,2,FALSE)&amp;$G400&amp;Q$6,'HVAC wts'!$H$7:$R$13254,11,FALSE)</f>
        <v>0</v>
      </c>
      <c r="R400" s="36">
        <f>VLOOKUP("HV_"&amp;$D400&amp;$E400&amp;VLOOKUP($F400,key!$L$3:$M$13,2,FALSE)&amp;$G400&amp;R$6,'HVAC wts'!$H$7:$R$13254,11,FALSE)</f>
        <v>0</v>
      </c>
      <c r="S400" s="36">
        <f t="shared" si="57"/>
        <v>0</v>
      </c>
      <c r="T400" s="113"/>
      <c r="U400" s="113">
        <f>MATCH($A400&amp;U$6,'All applic'!$A$7:$A$59080,0)</f>
        <v>546</v>
      </c>
      <c r="V400" s="113">
        <f>MATCH($A400&amp;V$6,'All applic'!$A$7:$A$59080,0)</f>
        <v>547</v>
      </c>
      <c r="W400" s="113">
        <f>MATCH($A400&amp;W$6,'All applic'!$A$7:$A$59080,0)</f>
        <v>549</v>
      </c>
      <c r="X400" s="113">
        <f>MATCH($A400&amp;X$6,'All applic'!$A$7:$A$59080,0)</f>
        <v>548</v>
      </c>
      <c r="Y400" s="113">
        <f>MATCH($A400&amp;Y$6,'All applic'!$A$7:$A$59080,0)</f>
        <v>546</v>
      </c>
      <c r="Z400" s="113">
        <f>MATCH($A400&amp;Z$6,'All applic'!$A$7:$A$59080,0)</f>
        <v>549</v>
      </c>
      <c r="AA400" s="113"/>
      <c r="AB400" s="28">
        <f>INDEX('All applic'!$H$7:$H$59080,U400)</f>
        <v>1.1359999999999999</v>
      </c>
      <c r="AC400" s="28">
        <f>INDEX('All applic'!$H$7:$H$59080,V400)</f>
        <v>1.012</v>
      </c>
      <c r="AD400" s="28">
        <f>INDEX('All applic'!$H$7:$H$59080,W400)</f>
        <v>0.998</v>
      </c>
      <c r="AE400" s="28">
        <f>INDEX('All applic'!$H$7:$H$59080,X400)</f>
        <v>0.68400000000000005</v>
      </c>
      <c r="AF400" s="28">
        <f>INDEX('All applic'!$H$7:$H$59080,Y400)</f>
        <v>1.1359999999999999</v>
      </c>
      <c r="AG400" s="28">
        <f>INDEX('All applic'!$H$7:$H$59080,Z400)</f>
        <v>0.998</v>
      </c>
      <c r="AH400" s="28"/>
      <c r="AI400" s="28">
        <f>INDEX('All applic'!$I$7:$I$59080,U400)</f>
        <v>1.5333333333333334</v>
      </c>
      <c r="AJ400" s="28">
        <f>INDEX('All applic'!$I$7:$I$59080,V400)</f>
        <v>1.5333333333333334</v>
      </c>
      <c r="AK400" s="28">
        <f>INDEX('All applic'!$I$7:$I$59080,W400)</f>
        <v>1</v>
      </c>
      <c r="AL400" s="28">
        <f>INDEX('All applic'!$I$7:$I$59080,X400)</f>
        <v>1</v>
      </c>
      <c r="AM400" s="28">
        <f>INDEX('All applic'!$I$7:$I$59080,Y400)</f>
        <v>1.5333333333333334</v>
      </c>
      <c r="AN400" s="28">
        <f>INDEX('All applic'!$I$7:$I$59080,Z400)</f>
        <v>1</v>
      </c>
      <c r="AO400" s="113"/>
      <c r="AP400" s="113">
        <f>INDEX('All applic'!$J$7:$J$59080,U400)</f>
        <v>-1.712E-2</v>
      </c>
      <c r="AQ400" s="113">
        <v>0</v>
      </c>
      <c r="AR400" s="113">
        <f>INDEX('All applic'!$J$7:$J$59080,W400)</f>
        <v>-1.762E-2</v>
      </c>
      <c r="AS400" s="113">
        <v>0</v>
      </c>
      <c r="AT400" s="113">
        <v>0</v>
      </c>
      <c r="AU400" s="113">
        <v>0</v>
      </c>
    </row>
    <row r="401" spans="1:47" x14ac:dyDescent="0.25">
      <c r="A401" s="113" t="str">
        <f t="shared" si="52"/>
        <v>CFLMFm1975CZ10</v>
      </c>
      <c r="B401" s="113" t="str">
        <f t="shared" si="53"/>
        <v>CFLPGEMFmCZ101975</v>
      </c>
      <c r="C401" s="113" t="s">
        <v>118</v>
      </c>
      <c r="D401" s="113" t="s">
        <v>129</v>
      </c>
      <c r="E401" s="113" t="s">
        <v>1650</v>
      </c>
      <c r="F401" s="89" t="s">
        <v>47</v>
      </c>
      <c r="G401" s="113" t="s">
        <v>109</v>
      </c>
      <c r="H401" s="113" t="s">
        <v>1662</v>
      </c>
      <c r="I401" s="115">
        <f t="shared" si="54"/>
        <v>0</v>
      </c>
      <c r="J401" s="115">
        <f t="shared" si="55"/>
        <v>0</v>
      </c>
      <c r="K401" s="115">
        <f t="shared" si="56"/>
        <v>0</v>
      </c>
      <c r="L401" s="113"/>
      <c r="M401" s="36">
        <f>VLOOKUP("HV_"&amp;$D401&amp;$E401&amp;VLOOKUP($F401,key!$L$3:$M$13,2,FALSE)&amp;$G401&amp;M$6,'HVAC wts'!$H$7:$R$13254,11,FALSE)</f>
        <v>0</v>
      </c>
      <c r="N401" s="36">
        <f>VLOOKUP("HV_"&amp;$D401&amp;$E401&amp;VLOOKUP($F401,key!$L$3:$M$13,2,FALSE)&amp;$G401&amp;N$6,'HVAC wts'!$H$7:$R$13254,11,FALSE)</f>
        <v>0</v>
      </c>
      <c r="O401" s="36">
        <f>VLOOKUP("HV_"&amp;$D401&amp;$E401&amp;VLOOKUP($F401,key!$L$3:$M$13,2,FALSE)&amp;$G401&amp;O$6,'HVAC wts'!$H$7:$R$13254,11,FALSE)</f>
        <v>0</v>
      </c>
      <c r="P401" s="36">
        <f>VLOOKUP("HV_"&amp;$D401&amp;$E401&amp;VLOOKUP($F401,key!$L$3:$M$13,2,FALSE)&amp;$G401&amp;P$6,'HVAC wts'!$H$7:$R$13254,11,FALSE)</f>
        <v>0</v>
      </c>
      <c r="Q401" s="36">
        <f>VLOOKUP("HV_"&amp;$D401&amp;$E401&amp;VLOOKUP($F401,key!$L$3:$M$13,2,FALSE)&amp;$G401&amp;Q$6,'HVAC wts'!$H$7:$R$13254,11,FALSE)</f>
        <v>0</v>
      </c>
      <c r="R401" s="36">
        <f>VLOOKUP("HV_"&amp;$D401&amp;$E401&amp;VLOOKUP($F401,key!$L$3:$M$13,2,FALSE)&amp;$G401&amp;R$6,'HVAC wts'!$H$7:$R$13254,11,FALSE)</f>
        <v>0</v>
      </c>
      <c r="S401" s="36">
        <f t="shared" si="57"/>
        <v>0</v>
      </c>
      <c r="T401" s="113"/>
      <c r="U401" s="113">
        <f>MATCH($A401&amp;U$6,'All applic'!$A$7:$A$59080,0)</f>
        <v>550</v>
      </c>
      <c r="V401" s="113">
        <f>MATCH($A401&amp;V$6,'All applic'!$A$7:$A$59080,0)</f>
        <v>551</v>
      </c>
      <c r="W401" s="113">
        <f>MATCH($A401&amp;W$6,'All applic'!$A$7:$A$59080,0)</f>
        <v>553</v>
      </c>
      <c r="X401" s="113">
        <f>MATCH($A401&amp;X$6,'All applic'!$A$7:$A$59080,0)</f>
        <v>552</v>
      </c>
      <c r="Y401" s="113">
        <f>MATCH($A401&amp;Y$6,'All applic'!$A$7:$A$59080,0)</f>
        <v>550</v>
      </c>
      <c r="Z401" s="113">
        <f>MATCH($A401&amp;Z$6,'All applic'!$A$7:$A$59080,0)</f>
        <v>553</v>
      </c>
      <c r="AA401" s="113"/>
      <c r="AB401" s="28">
        <f>INDEX('All applic'!$H$7:$H$59080,U401)</f>
        <v>1.1080000000000001</v>
      </c>
      <c r="AC401" s="28">
        <f>INDEX('All applic'!$H$7:$H$59080,V401)</f>
        <v>0.96399999999999997</v>
      </c>
      <c r="AD401" s="28">
        <f>INDEX('All applic'!$H$7:$H$59080,W401)</f>
        <v>0.998</v>
      </c>
      <c r="AE401" s="28">
        <f>INDEX('All applic'!$H$7:$H$59080,X401)</f>
        <v>0.63800000000000001</v>
      </c>
      <c r="AF401" s="28">
        <f>INDEX('All applic'!$H$7:$H$59080,Y401)</f>
        <v>1.1080000000000001</v>
      </c>
      <c r="AG401" s="28">
        <f>INDEX('All applic'!$H$7:$H$59080,Z401)</f>
        <v>0.998</v>
      </c>
      <c r="AH401" s="28"/>
      <c r="AI401" s="28">
        <f>INDEX('All applic'!$I$7:$I$59080,U401)</f>
        <v>1.9555555555555555</v>
      </c>
      <c r="AJ401" s="28">
        <f>INDEX('All applic'!$I$7:$I$59080,V401)</f>
        <v>1.911111111111111</v>
      </c>
      <c r="AK401" s="28">
        <f>INDEX('All applic'!$I$7:$I$59080,W401)</f>
        <v>1</v>
      </c>
      <c r="AL401" s="28">
        <f>INDEX('All applic'!$I$7:$I$59080,X401)</f>
        <v>1</v>
      </c>
      <c r="AM401" s="28">
        <f>INDEX('All applic'!$I$7:$I$59080,Y401)</f>
        <v>1.9555555555555555</v>
      </c>
      <c r="AN401" s="28">
        <f>INDEX('All applic'!$I$7:$I$59080,Z401)</f>
        <v>1</v>
      </c>
      <c r="AO401" s="113"/>
      <c r="AP401" s="113">
        <f>INDEX('All applic'!$J$7:$J$59080,U401)</f>
        <v>-1.8920000000000003E-2</v>
      </c>
      <c r="AQ401" s="113">
        <v>0</v>
      </c>
      <c r="AR401" s="113">
        <f>INDEX('All applic'!$J$7:$J$59080,W401)</f>
        <v>-1.932E-2</v>
      </c>
      <c r="AS401" s="113">
        <v>0</v>
      </c>
      <c r="AT401" s="113">
        <v>0</v>
      </c>
      <c r="AU401" s="113">
        <v>0</v>
      </c>
    </row>
    <row r="402" spans="1:47" x14ac:dyDescent="0.25">
      <c r="A402" s="113" t="str">
        <f t="shared" si="52"/>
        <v>CFLMFm1975CZ11</v>
      </c>
      <c r="B402" s="113" t="str">
        <f t="shared" si="53"/>
        <v>CFLPGEMFmCZ111975</v>
      </c>
      <c r="C402" s="113" t="s">
        <v>118</v>
      </c>
      <c r="D402" s="113" t="s">
        <v>129</v>
      </c>
      <c r="E402" s="113" t="s">
        <v>1650</v>
      </c>
      <c r="F402" s="89" t="s">
        <v>47</v>
      </c>
      <c r="G402" s="113" t="s">
        <v>110</v>
      </c>
      <c r="H402" s="113" t="s">
        <v>1662</v>
      </c>
      <c r="I402" s="115">
        <f t="shared" si="54"/>
        <v>1.0809238986104694</v>
      </c>
      <c r="J402" s="115">
        <f t="shared" si="55"/>
        <v>1.7861511873140816</v>
      </c>
      <c r="K402" s="115">
        <f t="shared" si="56"/>
        <v>-1.7036989439458739E-2</v>
      </c>
      <c r="L402" s="113"/>
      <c r="M402" s="36">
        <f>VLOOKUP("HV_"&amp;$D402&amp;$E402&amp;VLOOKUP($F402,key!$L$3:$M$13,2,FALSE)&amp;$G402&amp;M$6,'HVAC wts'!$H$7:$R$13254,11,FALSE)</f>
        <v>29584.556587287501</v>
      </c>
      <c r="N402" s="36">
        <f>VLOOKUP("HV_"&amp;$D402&amp;$E402&amp;VLOOKUP($F402,key!$L$3:$M$13,2,FALSE)&amp;$G402&amp;N$6,'HVAC wts'!$H$7:$R$13254,11,FALSE)</f>
        <v>4254.1005849223957</v>
      </c>
      <c r="O402" s="36">
        <f>VLOOKUP("HV_"&amp;$D402&amp;$E402&amp;VLOOKUP($F402,key!$L$3:$M$13,2,FALSE)&amp;$G402&amp;O$6,'HVAC wts'!$H$7:$R$13254,11,FALSE)</f>
        <v>868.72963311160311</v>
      </c>
      <c r="P402" s="36">
        <f>VLOOKUP("HV_"&amp;$D402&amp;$E402&amp;VLOOKUP($F402,key!$L$3:$M$13,2,FALSE)&amp;$G402&amp;P$6,'HVAC wts'!$H$7:$R$13254,11,FALSE)</f>
        <v>124.91866252771614</v>
      </c>
      <c r="Q402" s="36">
        <f>VLOOKUP("HV_"&amp;$D402&amp;$E402&amp;VLOOKUP($F402,key!$L$3:$M$13,2,FALSE)&amp;$G402&amp;Q$6,'HVAC wts'!$H$7:$R$13254,11,FALSE)</f>
        <v>3689.3347091648193</v>
      </c>
      <c r="R402" s="36">
        <f>VLOOKUP("HV_"&amp;$D402&amp;$E402&amp;VLOOKUP($F402,key!$L$3:$M$13,2,FALSE)&amp;$G402&amp;R$6,'HVAC wts'!$H$7:$R$13254,11,FALSE)</f>
        <v>108.33471101256463</v>
      </c>
      <c r="S402" s="36">
        <f t="shared" si="57"/>
        <v>38629.974888026591</v>
      </c>
      <c r="T402" s="113"/>
      <c r="U402" s="113">
        <f>MATCH($A402&amp;U$6,'All applic'!$A$7:$A$59080,0)</f>
        <v>554</v>
      </c>
      <c r="V402" s="113">
        <f>MATCH($A402&amp;V$6,'All applic'!$A$7:$A$59080,0)</f>
        <v>555</v>
      </c>
      <c r="W402" s="113">
        <f>MATCH($A402&amp;W$6,'All applic'!$A$7:$A$59080,0)</f>
        <v>557</v>
      </c>
      <c r="X402" s="113">
        <f>MATCH($A402&amp;X$6,'All applic'!$A$7:$A$59080,0)</f>
        <v>556</v>
      </c>
      <c r="Y402" s="113">
        <f>MATCH($A402&amp;Y$6,'All applic'!$A$7:$A$59080,0)</f>
        <v>554</v>
      </c>
      <c r="Z402" s="113">
        <f>MATCH($A402&amp;Z$6,'All applic'!$A$7:$A$59080,0)</f>
        <v>557</v>
      </c>
      <c r="AA402" s="113"/>
      <c r="AB402" s="28">
        <f>INDEX('All applic'!$H$7:$H$59080,U402)</f>
        <v>1.1040000000000001</v>
      </c>
      <c r="AC402" s="28">
        <f>INDEX('All applic'!$H$7:$H$59080,V402)</f>
        <v>0.93400000000000005</v>
      </c>
      <c r="AD402" s="28">
        <f>INDEX('All applic'!$H$7:$H$59080,W402)</f>
        <v>0.996</v>
      </c>
      <c r="AE402" s="28">
        <f>INDEX('All applic'!$H$7:$H$59080,X402)</f>
        <v>0.60199999999999998</v>
      </c>
      <c r="AF402" s="28">
        <f>INDEX('All applic'!$H$7:$H$59080,Y402)</f>
        <v>1.1040000000000001</v>
      </c>
      <c r="AG402" s="28">
        <f>INDEX('All applic'!$H$7:$H$59080,Z402)</f>
        <v>0.996</v>
      </c>
      <c r="AH402" s="28"/>
      <c r="AI402" s="28">
        <f>INDEX('All applic'!$I$7:$I$59080,U402)</f>
        <v>1.7999999999999998</v>
      </c>
      <c r="AJ402" s="28">
        <f>INDEX('All applic'!$I$7:$I$59080,V402)</f>
        <v>1.875</v>
      </c>
      <c r="AK402" s="28">
        <f>INDEX('All applic'!$I$7:$I$59080,W402)</f>
        <v>1.0249999999999999</v>
      </c>
      <c r="AL402" s="28">
        <f>INDEX('All applic'!$I$7:$I$59080,X402)</f>
        <v>1.0249999999999999</v>
      </c>
      <c r="AM402" s="28">
        <f>INDEX('All applic'!$I$7:$I$59080,Y402)</f>
        <v>1.7999999999999998</v>
      </c>
      <c r="AN402" s="28">
        <f>INDEX('All applic'!$I$7:$I$59080,Z402)</f>
        <v>1.0249999999999999</v>
      </c>
      <c r="AO402" s="113"/>
      <c r="AP402" s="113">
        <f>INDEX('All applic'!$J$7:$J$59080,U402)</f>
        <v>-2.1600000000000001E-2</v>
      </c>
      <c r="AQ402" s="113">
        <v>0</v>
      </c>
      <c r="AR402" s="113">
        <f>INDEX('All applic'!$J$7:$J$59080,W402)</f>
        <v>-2.1999999999999999E-2</v>
      </c>
      <c r="AS402" s="113">
        <v>0</v>
      </c>
      <c r="AT402" s="113">
        <v>0</v>
      </c>
      <c r="AU402" s="113">
        <v>0</v>
      </c>
    </row>
    <row r="403" spans="1:47" x14ac:dyDescent="0.25">
      <c r="A403" s="113" t="str">
        <f t="shared" si="52"/>
        <v>CFLMFm1975CZ12</v>
      </c>
      <c r="B403" s="113" t="str">
        <f t="shared" si="53"/>
        <v>CFLPGEMFmCZ121975</v>
      </c>
      <c r="C403" s="113" t="s">
        <v>118</v>
      </c>
      <c r="D403" s="113" t="s">
        <v>129</v>
      </c>
      <c r="E403" s="113" t="s">
        <v>1650</v>
      </c>
      <c r="F403" s="89" t="s">
        <v>47</v>
      </c>
      <c r="G403" s="113" t="s">
        <v>111</v>
      </c>
      <c r="H403" s="113" t="s">
        <v>1662</v>
      </c>
      <c r="I403" s="115">
        <f t="shared" si="54"/>
        <v>1.0419051837665794</v>
      </c>
      <c r="J403" s="115">
        <f t="shared" si="55"/>
        <v>1.7604564213920826</v>
      </c>
      <c r="K403" s="115">
        <f t="shared" si="56"/>
        <v>-1.8467783898647512E-2</v>
      </c>
      <c r="L403" s="113"/>
      <c r="M403" s="36">
        <f>VLOOKUP("HV_"&amp;$D403&amp;$E403&amp;VLOOKUP($F403,key!$L$3:$M$13,2,FALSE)&amp;$G403&amp;M$6,'HVAC wts'!$H$7:$R$13254,11,FALSE)</f>
        <v>137090.04840981518</v>
      </c>
      <c r="N403" s="36">
        <f>VLOOKUP("HV_"&amp;$D403&amp;$E403&amp;VLOOKUP($F403,key!$L$3:$M$13,2,FALSE)&amp;$G403&amp;N$6,'HVAC wts'!$H$7:$R$13254,11,FALSE)</f>
        <v>19712.813792106434</v>
      </c>
      <c r="O403" s="36">
        <f>VLOOKUP("HV_"&amp;$D403&amp;$E403&amp;VLOOKUP($F403,key!$L$3:$M$13,2,FALSE)&amp;$G403&amp;O$6,'HVAC wts'!$H$7:$R$13254,11,FALSE)</f>
        <v>20822.822021345153</v>
      </c>
      <c r="P403" s="36">
        <f>VLOOKUP("HV_"&amp;$D403&amp;$E403&amp;VLOOKUP($F403,key!$L$3:$M$13,2,FALSE)&amp;$G403&amp;P$6,'HVAC wts'!$H$7:$R$13254,11,FALSE)</f>
        <v>2994.2101406651891</v>
      </c>
      <c r="Q403" s="36">
        <f>VLOOKUP("HV_"&amp;$D403&amp;$E403&amp;VLOOKUP($F403,key!$L$3:$M$13,2,FALSE)&amp;$G403&amp;Q$6,'HVAC wts'!$H$7:$R$13254,11,FALSE)</f>
        <v>17095.780103621586</v>
      </c>
      <c r="R403" s="36">
        <f>VLOOKUP("HV_"&amp;$D403&amp;$E403&amp;VLOOKUP($F403,key!$L$3:$M$13,2,FALSE)&amp;$G403&amp;R$6,'HVAC wts'!$H$7:$R$13254,11,FALSE)</f>
        <v>2596.7047976348858</v>
      </c>
      <c r="S403" s="36">
        <f t="shared" si="57"/>
        <v>200312.37926518841</v>
      </c>
      <c r="T403" s="113"/>
      <c r="U403" s="113">
        <f>MATCH($A403&amp;U$6,'All applic'!$A$7:$A$59080,0)</f>
        <v>558</v>
      </c>
      <c r="V403" s="113">
        <f>MATCH($A403&amp;V$6,'All applic'!$A$7:$A$59080,0)</f>
        <v>559</v>
      </c>
      <c r="W403" s="113">
        <f>MATCH($A403&amp;W$6,'All applic'!$A$7:$A$59080,0)</f>
        <v>561</v>
      </c>
      <c r="X403" s="113">
        <f>MATCH($A403&amp;X$6,'All applic'!$A$7:$A$59080,0)</f>
        <v>560</v>
      </c>
      <c r="Y403" s="113">
        <f>MATCH($A403&amp;Y$6,'All applic'!$A$7:$A$59080,0)</f>
        <v>558</v>
      </c>
      <c r="Z403" s="113">
        <f>MATCH($A403&amp;Z$6,'All applic'!$A$7:$A$59080,0)</f>
        <v>561</v>
      </c>
      <c r="AA403" s="113"/>
      <c r="AB403" s="28">
        <f>INDEX('All applic'!$H$7:$H$59080,U403)</f>
        <v>1.0780000000000001</v>
      </c>
      <c r="AC403" s="28">
        <f>INDEX('All applic'!$H$7:$H$59080,V403)</f>
        <v>0.89</v>
      </c>
      <c r="AD403" s="28">
        <f>INDEX('All applic'!$H$7:$H$59080,W403)</f>
        <v>0.99399999999999999</v>
      </c>
      <c r="AE403" s="28">
        <f>INDEX('All applic'!$H$7:$H$59080,X403)</f>
        <v>0.55800000000000005</v>
      </c>
      <c r="AF403" s="28">
        <f>INDEX('All applic'!$H$7:$H$59080,Y403)</f>
        <v>1.0780000000000001</v>
      </c>
      <c r="AG403" s="28">
        <f>INDEX('All applic'!$H$7:$H$59080,Z403)</f>
        <v>0.99399999999999999</v>
      </c>
      <c r="AH403" s="28"/>
      <c r="AI403" s="28">
        <f>INDEX('All applic'!$I$7:$I$59080,U403)</f>
        <v>1.875</v>
      </c>
      <c r="AJ403" s="28">
        <f>INDEX('All applic'!$I$7:$I$59080,V403)</f>
        <v>1.8499999999999999</v>
      </c>
      <c r="AK403" s="28">
        <f>INDEX('All applic'!$I$7:$I$59080,W403)</f>
        <v>1.0249999999999999</v>
      </c>
      <c r="AL403" s="28">
        <f>INDEX('All applic'!$I$7:$I$59080,X403)</f>
        <v>1.0249999999999999</v>
      </c>
      <c r="AM403" s="28">
        <f>INDEX('All applic'!$I$7:$I$59080,Y403)</f>
        <v>1.875</v>
      </c>
      <c r="AN403" s="28">
        <f>INDEX('All applic'!$I$7:$I$59080,Z403)</f>
        <v>1.0249999999999999</v>
      </c>
      <c r="AO403" s="113"/>
      <c r="AP403" s="113">
        <f>INDEX('All applic'!$J$7:$J$59080,U403)</f>
        <v>-2.3399999999999997E-2</v>
      </c>
      <c r="AQ403" s="113">
        <v>0</v>
      </c>
      <c r="AR403" s="113">
        <f>INDEX('All applic'!$J$7:$J$59080,W403)</f>
        <v>-2.3600000000000003E-2</v>
      </c>
      <c r="AS403" s="113">
        <v>0</v>
      </c>
      <c r="AT403" s="113">
        <v>0</v>
      </c>
      <c r="AU403" s="113">
        <v>0</v>
      </c>
    </row>
    <row r="404" spans="1:47" x14ac:dyDescent="0.25">
      <c r="A404" s="113" t="str">
        <f t="shared" si="52"/>
        <v>CFLMFm1975CZ13</v>
      </c>
      <c r="B404" s="113" t="str">
        <f t="shared" si="53"/>
        <v>CFLPGEMFmCZ131975</v>
      </c>
      <c r="C404" s="113" t="s">
        <v>118</v>
      </c>
      <c r="D404" s="113" t="s">
        <v>129</v>
      </c>
      <c r="E404" s="113" t="s">
        <v>1650</v>
      </c>
      <c r="F404" s="89" t="s">
        <v>47</v>
      </c>
      <c r="G404" s="113" t="s">
        <v>112</v>
      </c>
      <c r="H404" s="113" t="s">
        <v>1662</v>
      </c>
      <c r="I404" s="115">
        <f t="shared" si="54"/>
        <v>1.1063284238427376</v>
      </c>
      <c r="J404" s="115">
        <f t="shared" si="55"/>
        <v>1.8011385143343421</v>
      </c>
      <c r="K404" s="115">
        <f t="shared" si="56"/>
        <v>-1.6565479514944734E-2</v>
      </c>
      <c r="L404" s="113"/>
      <c r="M404" s="36">
        <f>VLOOKUP("HV_"&amp;$D404&amp;$E404&amp;VLOOKUP($F404,key!$L$3:$M$13,2,FALSE)&amp;$G404&amp;M$6,'HVAC wts'!$H$7:$R$13254,11,FALSE)</f>
        <v>64682.890742498137</v>
      </c>
      <c r="N404" s="36">
        <f>VLOOKUP("HV_"&amp;$D404&amp;$E404&amp;VLOOKUP($F404,key!$L$3:$M$13,2,FALSE)&amp;$G404&amp;N$6,'HVAC wts'!$H$7:$R$13254,11,FALSE)</f>
        <v>9301.0528155210668</v>
      </c>
      <c r="O404" s="36">
        <f>VLOOKUP("HV_"&amp;$D404&amp;$E404&amp;VLOOKUP($F404,key!$L$3:$M$13,2,FALSE)&amp;$G404&amp;O$6,'HVAC wts'!$H$7:$R$13254,11,FALSE)</f>
        <v>2224.7807878492222</v>
      </c>
      <c r="P404" s="36">
        <f>VLOOKUP("HV_"&amp;$D404&amp;$E404&amp;VLOOKUP($F404,key!$L$3:$M$13,2,FALSE)&amp;$G404&amp;P$6,'HVAC wts'!$H$7:$R$13254,11,FALSE)</f>
        <v>319.91154651884688</v>
      </c>
      <c r="Q404" s="36">
        <f>VLOOKUP("HV_"&amp;$D404&amp;$E404&amp;VLOOKUP($F404,key!$L$3:$M$13,2,FALSE)&amp;$G404&amp;Q$6,'HVAC wts'!$H$7:$R$13254,11,FALSE)</f>
        <v>8066.2636670362162</v>
      </c>
      <c r="R404" s="36">
        <f>VLOOKUP("HV_"&amp;$D404&amp;$E404&amp;VLOOKUP($F404,key!$L$3:$M$13,2,FALSE)&amp;$G404&amp;R$6,'HVAC wts'!$H$7:$R$13254,11,FALSE)</f>
        <v>277.44073015521053</v>
      </c>
      <c r="S404" s="36">
        <f t="shared" si="57"/>
        <v>84872.3402895787</v>
      </c>
      <c r="T404" s="113"/>
      <c r="U404" s="113">
        <f>MATCH($A404&amp;U$6,'All applic'!$A$7:$A$59080,0)</f>
        <v>562</v>
      </c>
      <c r="V404" s="113">
        <f>MATCH($A404&amp;V$6,'All applic'!$A$7:$A$59080,0)</f>
        <v>563</v>
      </c>
      <c r="W404" s="113">
        <f>MATCH($A404&amp;W$6,'All applic'!$A$7:$A$59080,0)</f>
        <v>565</v>
      </c>
      <c r="X404" s="113">
        <f>MATCH($A404&amp;X$6,'All applic'!$A$7:$A$59080,0)</f>
        <v>564</v>
      </c>
      <c r="Y404" s="113">
        <f>MATCH($A404&amp;Y$6,'All applic'!$A$7:$A$59080,0)</f>
        <v>562</v>
      </c>
      <c r="Z404" s="113">
        <f>MATCH($A404&amp;Z$6,'All applic'!$A$7:$A$59080,0)</f>
        <v>565</v>
      </c>
      <c r="AA404" s="113"/>
      <c r="AB404" s="28">
        <f>INDEX('All applic'!$H$7:$H$59080,U404)</f>
        <v>1.1299999999999999</v>
      </c>
      <c r="AC404" s="28">
        <f>INDEX('All applic'!$H$7:$H$59080,V404)</f>
        <v>0.96799999999999997</v>
      </c>
      <c r="AD404" s="28">
        <f>INDEX('All applic'!$H$7:$H$59080,W404)</f>
        <v>0.996</v>
      </c>
      <c r="AE404" s="28">
        <f>INDEX('All applic'!$H$7:$H$59080,X404)</f>
        <v>0.60799999999999998</v>
      </c>
      <c r="AF404" s="28">
        <f>INDEX('All applic'!$H$7:$H$59080,Y404)</f>
        <v>1.1299999999999999</v>
      </c>
      <c r="AG404" s="28">
        <f>INDEX('All applic'!$H$7:$H$59080,Z404)</f>
        <v>0.996</v>
      </c>
      <c r="AH404" s="28"/>
      <c r="AI404" s="28">
        <f>INDEX('All applic'!$I$7:$I$59080,U404)</f>
        <v>1.825</v>
      </c>
      <c r="AJ404" s="28">
        <f>INDEX('All applic'!$I$7:$I$59080,V404)</f>
        <v>1.8499999999999999</v>
      </c>
      <c r="AK404" s="28">
        <f>INDEX('All applic'!$I$7:$I$59080,W404)</f>
        <v>1.0249999999999999</v>
      </c>
      <c r="AL404" s="28">
        <f>INDEX('All applic'!$I$7:$I$59080,X404)</f>
        <v>1.0249999999999999</v>
      </c>
      <c r="AM404" s="28">
        <f>INDEX('All applic'!$I$7:$I$59080,Y404)</f>
        <v>1.825</v>
      </c>
      <c r="AN404" s="28">
        <f>INDEX('All applic'!$I$7:$I$59080,Z404)</f>
        <v>1.0249999999999999</v>
      </c>
      <c r="AO404" s="113"/>
      <c r="AP404" s="113">
        <f>INDEX('All applic'!$J$7:$J$59080,U404)</f>
        <v>-2.1000000000000001E-2</v>
      </c>
      <c r="AQ404" s="113">
        <v>0</v>
      </c>
      <c r="AR404" s="113">
        <f>INDEX('All applic'!$J$7:$J$59080,W404)</f>
        <v>-2.1399999999999999E-2</v>
      </c>
      <c r="AS404" s="113">
        <v>0</v>
      </c>
      <c r="AT404" s="113">
        <v>0</v>
      </c>
      <c r="AU404" s="113">
        <v>0</v>
      </c>
    </row>
    <row r="405" spans="1:47" x14ac:dyDescent="0.25">
      <c r="A405" s="113" t="str">
        <f t="shared" si="52"/>
        <v>CFLMFm1975CZ14</v>
      </c>
      <c r="B405" s="113" t="str">
        <f t="shared" si="53"/>
        <v>CFLPGEMFmCZ141975</v>
      </c>
      <c r="C405" s="113" t="s">
        <v>118</v>
      </c>
      <c r="D405" s="113" t="s">
        <v>129</v>
      </c>
      <c r="E405" s="113" t="s">
        <v>1650</v>
      </c>
      <c r="F405" s="89" t="s">
        <v>47</v>
      </c>
      <c r="G405" s="113" t="s">
        <v>113</v>
      </c>
      <c r="H405" s="113" t="s">
        <v>1662</v>
      </c>
      <c r="I405" s="115">
        <f t="shared" si="54"/>
        <v>0</v>
      </c>
      <c r="J405" s="115">
        <f t="shared" si="55"/>
        <v>0</v>
      </c>
      <c r="K405" s="115">
        <f t="shared" si="56"/>
        <v>0</v>
      </c>
      <c r="L405" s="113"/>
      <c r="M405" s="36">
        <f>VLOOKUP("HV_"&amp;$D405&amp;$E405&amp;VLOOKUP($F405,key!$L$3:$M$13,2,FALSE)&amp;$G405&amp;M$6,'HVAC wts'!$H$7:$R$13254,11,FALSE)</f>
        <v>0</v>
      </c>
      <c r="N405" s="36">
        <f>VLOOKUP("HV_"&amp;$D405&amp;$E405&amp;VLOOKUP($F405,key!$L$3:$M$13,2,FALSE)&amp;$G405&amp;N$6,'HVAC wts'!$H$7:$R$13254,11,FALSE)</f>
        <v>0</v>
      </c>
      <c r="O405" s="36">
        <f>VLOOKUP("HV_"&amp;$D405&amp;$E405&amp;VLOOKUP($F405,key!$L$3:$M$13,2,FALSE)&amp;$G405&amp;O$6,'HVAC wts'!$H$7:$R$13254,11,FALSE)</f>
        <v>0</v>
      </c>
      <c r="P405" s="36">
        <f>VLOOKUP("HV_"&amp;$D405&amp;$E405&amp;VLOOKUP($F405,key!$L$3:$M$13,2,FALSE)&amp;$G405&amp;P$6,'HVAC wts'!$H$7:$R$13254,11,FALSE)</f>
        <v>0</v>
      </c>
      <c r="Q405" s="36">
        <f>VLOOKUP("HV_"&amp;$D405&amp;$E405&amp;VLOOKUP($F405,key!$L$3:$M$13,2,FALSE)&amp;$G405&amp;Q$6,'HVAC wts'!$H$7:$R$13254,11,FALSE)</f>
        <v>0</v>
      </c>
      <c r="R405" s="36">
        <f>VLOOKUP("HV_"&amp;$D405&amp;$E405&amp;VLOOKUP($F405,key!$L$3:$M$13,2,FALSE)&amp;$G405&amp;R$6,'HVAC wts'!$H$7:$R$13254,11,FALSE)</f>
        <v>0</v>
      </c>
      <c r="S405" s="36">
        <f t="shared" si="57"/>
        <v>0</v>
      </c>
      <c r="T405" s="113"/>
      <c r="U405" s="113">
        <f>MATCH($A405&amp;U$6,'All applic'!$A$7:$A$59080,0)</f>
        <v>566</v>
      </c>
      <c r="V405" s="113">
        <f>MATCH($A405&amp;V$6,'All applic'!$A$7:$A$59080,0)</f>
        <v>567</v>
      </c>
      <c r="W405" s="113">
        <f>MATCH($A405&amp;W$6,'All applic'!$A$7:$A$59080,0)</f>
        <v>569</v>
      </c>
      <c r="X405" s="113">
        <f>MATCH($A405&amp;X$6,'All applic'!$A$7:$A$59080,0)</f>
        <v>568</v>
      </c>
      <c r="Y405" s="113">
        <f>MATCH($A405&amp;Y$6,'All applic'!$A$7:$A$59080,0)</f>
        <v>566</v>
      </c>
      <c r="Z405" s="113">
        <f>MATCH($A405&amp;Z$6,'All applic'!$A$7:$A$59080,0)</f>
        <v>569</v>
      </c>
      <c r="AA405" s="113"/>
      <c r="AB405" s="28">
        <f>INDEX('All applic'!$H$7:$H$59080,U405)</f>
        <v>1.1299999999999999</v>
      </c>
      <c r="AC405" s="28">
        <f>INDEX('All applic'!$H$7:$H$59080,V405)</f>
        <v>0.95199999999999996</v>
      </c>
      <c r="AD405" s="28">
        <f>INDEX('All applic'!$H$7:$H$59080,W405)</f>
        <v>0.99399999999999999</v>
      </c>
      <c r="AE405" s="28">
        <f>INDEX('All applic'!$H$7:$H$59080,X405)</f>
        <v>0.60399999999999998</v>
      </c>
      <c r="AF405" s="28">
        <f>INDEX('All applic'!$H$7:$H$59080,Y405)</f>
        <v>1.1299999999999999</v>
      </c>
      <c r="AG405" s="28">
        <f>INDEX('All applic'!$H$7:$H$59080,Z405)</f>
        <v>0.99399999999999999</v>
      </c>
      <c r="AH405" s="28"/>
      <c r="AI405" s="28">
        <f>INDEX('All applic'!$I$7:$I$59080,U405)</f>
        <v>1.4761904761904761</v>
      </c>
      <c r="AJ405" s="28">
        <f>INDEX('All applic'!$I$7:$I$59080,V405)</f>
        <v>1.5952380952380953</v>
      </c>
      <c r="AK405" s="28">
        <f>INDEX('All applic'!$I$7:$I$59080,W405)</f>
        <v>1.0238095238095237</v>
      </c>
      <c r="AL405" s="28">
        <f>INDEX('All applic'!$I$7:$I$59080,X405)</f>
        <v>1.0238095238095237</v>
      </c>
      <c r="AM405" s="28">
        <f>INDEX('All applic'!$I$7:$I$59080,Y405)</f>
        <v>1.4761904761904761</v>
      </c>
      <c r="AN405" s="28">
        <f>INDEX('All applic'!$I$7:$I$59080,Z405)</f>
        <v>1.0238095238095237</v>
      </c>
      <c r="AO405" s="113"/>
      <c r="AP405" s="113">
        <f>INDEX('All applic'!$J$7:$J$59080,U405)</f>
        <v>-2.1999999999999999E-2</v>
      </c>
      <c r="AQ405" s="113">
        <v>0</v>
      </c>
      <c r="AR405" s="113">
        <f>INDEX('All applic'!$J$7:$J$59080,W405)</f>
        <v>-2.24E-2</v>
      </c>
      <c r="AS405" s="113">
        <v>0</v>
      </c>
      <c r="AT405" s="113">
        <v>0</v>
      </c>
      <c r="AU405" s="113">
        <v>0</v>
      </c>
    </row>
    <row r="406" spans="1:47" x14ac:dyDescent="0.25">
      <c r="A406" s="113" t="str">
        <f t="shared" si="52"/>
        <v>CFLMFm1975CZ15</v>
      </c>
      <c r="B406" s="113" t="str">
        <f t="shared" si="53"/>
        <v>CFLPGEMFmCZ151975</v>
      </c>
      <c r="C406" s="113" t="s">
        <v>118</v>
      </c>
      <c r="D406" s="113" t="s">
        <v>129</v>
      </c>
      <c r="E406" s="113" t="s">
        <v>1650</v>
      </c>
      <c r="F406" s="89" t="s">
        <v>47</v>
      </c>
      <c r="G406" s="113" t="s">
        <v>114</v>
      </c>
      <c r="H406" s="113" t="s">
        <v>1662</v>
      </c>
      <c r="I406" s="115">
        <f t="shared" si="54"/>
        <v>0</v>
      </c>
      <c r="J406" s="115">
        <f t="shared" si="55"/>
        <v>0</v>
      </c>
      <c r="K406" s="115">
        <f t="shared" si="56"/>
        <v>0</v>
      </c>
      <c r="L406" s="113"/>
      <c r="M406" s="36">
        <f>VLOOKUP("HV_"&amp;$D406&amp;$E406&amp;VLOOKUP($F406,key!$L$3:$M$13,2,FALSE)&amp;$G406&amp;M$6,'HVAC wts'!$H$7:$R$13254,11,FALSE)</f>
        <v>0</v>
      </c>
      <c r="N406" s="36">
        <f>VLOOKUP("HV_"&amp;$D406&amp;$E406&amp;VLOOKUP($F406,key!$L$3:$M$13,2,FALSE)&amp;$G406&amp;N$6,'HVAC wts'!$H$7:$R$13254,11,FALSE)</f>
        <v>0</v>
      </c>
      <c r="O406" s="36">
        <f>VLOOKUP("HV_"&amp;$D406&amp;$E406&amp;VLOOKUP($F406,key!$L$3:$M$13,2,FALSE)&amp;$G406&amp;O$6,'HVAC wts'!$H$7:$R$13254,11,FALSE)</f>
        <v>0</v>
      </c>
      <c r="P406" s="36">
        <f>VLOOKUP("HV_"&amp;$D406&amp;$E406&amp;VLOOKUP($F406,key!$L$3:$M$13,2,FALSE)&amp;$G406&amp;P$6,'HVAC wts'!$H$7:$R$13254,11,FALSE)</f>
        <v>0</v>
      </c>
      <c r="Q406" s="36">
        <f>VLOOKUP("HV_"&amp;$D406&amp;$E406&amp;VLOOKUP($F406,key!$L$3:$M$13,2,FALSE)&amp;$G406&amp;Q$6,'HVAC wts'!$H$7:$R$13254,11,FALSE)</f>
        <v>0</v>
      </c>
      <c r="R406" s="36">
        <f>VLOOKUP("HV_"&amp;$D406&amp;$E406&amp;VLOOKUP($F406,key!$L$3:$M$13,2,FALSE)&amp;$G406&amp;R$6,'HVAC wts'!$H$7:$R$13254,11,FALSE)</f>
        <v>0</v>
      </c>
      <c r="S406" s="36">
        <f t="shared" si="57"/>
        <v>0</v>
      </c>
      <c r="T406" s="113"/>
      <c r="U406" s="113">
        <f>MATCH($A406&amp;U$6,'All applic'!$A$7:$A$59080,0)</f>
        <v>570</v>
      </c>
      <c r="V406" s="113">
        <f>MATCH($A406&amp;V$6,'All applic'!$A$7:$A$59080,0)</f>
        <v>571</v>
      </c>
      <c r="W406" s="113">
        <f>MATCH($A406&amp;W$6,'All applic'!$A$7:$A$59080,0)</f>
        <v>573</v>
      </c>
      <c r="X406" s="113">
        <f>MATCH($A406&amp;X$6,'All applic'!$A$7:$A$59080,0)</f>
        <v>572</v>
      </c>
      <c r="Y406" s="113">
        <f>MATCH($A406&amp;Y$6,'All applic'!$A$7:$A$59080,0)</f>
        <v>570</v>
      </c>
      <c r="Z406" s="113">
        <f>MATCH($A406&amp;Z$6,'All applic'!$A$7:$A$59080,0)</f>
        <v>573</v>
      </c>
      <c r="AA406" s="113"/>
      <c r="AB406" s="28">
        <f>INDEX('All applic'!$H$7:$H$59080,U406)</f>
        <v>1.228</v>
      </c>
      <c r="AC406" s="28">
        <f>INDEX('All applic'!$H$7:$H$59080,V406)</f>
        <v>1.1779999999999999</v>
      </c>
      <c r="AD406" s="28">
        <f>INDEX('All applic'!$H$7:$H$59080,W406)</f>
        <v>1.004</v>
      </c>
      <c r="AE406" s="28">
        <f>INDEX('All applic'!$H$7:$H$59080,X406)</f>
        <v>0.83599999999999997</v>
      </c>
      <c r="AF406" s="28">
        <f>INDEX('All applic'!$H$7:$H$59080,Y406)</f>
        <v>1.228</v>
      </c>
      <c r="AG406" s="28">
        <f>INDEX('All applic'!$H$7:$H$59080,Z406)</f>
        <v>1.004</v>
      </c>
      <c r="AH406" s="28"/>
      <c r="AI406" s="28">
        <f>INDEX('All applic'!$I$7:$I$59080,U406)</f>
        <v>1.5714285714285714</v>
      </c>
      <c r="AJ406" s="28">
        <f>INDEX('All applic'!$I$7:$I$59080,V406)</f>
        <v>1.6666666666666667</v>
      </c>
      <c r="AK406" s="28">
        <f>INDEX('All applic'!$I$7:$I$59080,W406)</f>
        <v>1.0238095238095237</v>
      </c>
      <c r="AL406" s="28">
        <f>INDEX('All applic'!$I$7:$I$59080,X406)</f>
        <v>1</v>
      </c>
      <c r="AM406" s="28">
        <f>INDEX('All applic'!$I$7:$I$59080,Y406)</f>
        <v>1.5714285714285714</v>
      </c>
      <c r="AN406" s="28">
        <f>INDEX('All applic'!$I$7:$I$59080,Z406)</f>
        <v>1.0238095238095237</v>
      </c>
      <c r="AO406" s="113"/>
      <c r="AP406" s="113">
        <f>INDEX('All applic'!$J$7:$J$59080,U406)</f>
        <v>-8.8000000000000005E-3</v>
      </c>
      <c r="AQ406" s="113">
        <v>0</v>
      </c>
      <c r="AR406" s="113">
        <f>INDEX('All applic'!$J$7:$J$59080,W406)</f>
        <v>-9.4199999999999996E-3</v>
      </c>
      <c r="AS406" s="113">
        <v>0</v>
      </c>
      <c r="AT406" s="113">
        <v>0</v>
      </c>
      <c r="AU406" s="113">
        <v>0</v>
      </c>
    </row>
    <row r="407" spans="1:47" x14ac:dyDescent="0.25">
      <c r="A407" s="113" t="str">
        <f t="shared" si="52"/>
        <v>CFLMFm1975CZ16</v>
      </c>
      <c r="B407" s="113" t="str">
        <f t="shared" si="53"/>
        <v>CFLPGEMFmCZ161975</v>
      </c>
      <c r="C407" s="113" t="s">
        <v>118</v>
      </c>
      <c r="D407" s="113" t="s">
        <v>129</v>
      </c>
      <c r="E407" s="113" t="s">
        <v>1650</v>
      </c>
      <c r="F407" s="89" t="s">
        <v>47</v>
      </c>
      <c r="G407" s="113" t="s">
        <v>115</v>
      </c>
      <c r="H407" s="113" t="s">
        <v>1662</v>
      </c>
      <c r="I407" s="115">
        <f t="shared" si="54"/>
        <v>1.0091149618552488</v>
      </c>
      <c r="J407" s="115">
        <f t="shared" si="55"/>
        <v>1.4135677716115327</v>
      </c>
      <c r="K407" s="115">
        <f t="shared" si="56"/>
        <v>-2.0272726877024937E-2</v>
      </c>
      <c r="L407" s="113"/>
      <c r="M407" s="36">
        <f>VLOOKUP("HV_"&amp;$D407&amp;$E407&amp;VLOOKUP($F407,key!$L$3:$M$13,2,FALSE)&amp;$G407&amp;M$6,'HVAC wts'!$H$7:$R$13254,11,FALSE)</f>
        <v>216.26515287509235</v>
      </c>
      <c r="N407" s="36">
        <f>VLOOKUP("HV_"&amp;$D407&amp;$E407&amp;VLOOKUP($F407,key!$L$3:$M$13,2,FALSE)&amp;$G407&amp;N$6,'HVAC wts'!$H$7:$R$13254,11,FALSE)</f>
        <v>31.097769223946791</v>
      </c>
      <c r="O407" s="36">
        <f>VLOOKUP("HV_"&amp;$D407&amp;$E407&amp;VLOOKUP($F407,key!$L$3:$M$13,2,FALSE)&amp;$G407&amp;O$6,'HVAC wts'!$H$7:$R$13254,11,FALSE)</f>
        <v>88.271038078344404</v>
      </c>
      <c r="P407" s="36">
        <f>VLOOKUP("HV_"&amp;$D407&amp;$E407&amp;VLOOKUP($F407,key!$L$3:$M$13,2,FALSE)&amp;$G407&amp;P$6,'HVAC wts'!$H$7:$R$13254,11,FALSE)</f>
        <v>12.692901906873615</v>
      </c>
      <c r="Q407" s="36">
        <f>VLOOKUP("HV_"&amp;$D407&amp;$E407&amp;VLOOKUP($F407,key!$L$3:$M$13,2,FALSE)&amp;$G407&amp;Q$6,'HVAC wts'!$H$7:$R$13254,11,FALSE)</f>
        <v>26.969291648189213</v>
      </c>
      <c r="R407" s="36">
        <f>VLOOKUP("HV_"&amp;$D407&amp;$E407&amp;VLOOKUP($F407,key!$L$3:$M$13,2,FALSE)&amp;$G407&amp;R$6,'HVAC wts'!$H$7:$R$13254,11,FALSE)</f>
        <v>11.007817664449373</v>
      </c>
      <c r="S407" s="36">
        <f t="shared" si="57"/>
        <v>386.30397139689569</v>
      </c>
      <c r="T407" s="113"/>
      <c r="U407" s="113">
        <f>MATCH($A407&amp;U$6,'All applic'!$A$7:$A$59080,0)</f>
        <v>574</v>
      </c>
      <c r="V407" s="113">
        <f>MATCH($A407&amp;V$6,'All applic'!$A$7:$A$59080,0)</f>
        <v>575</v>
      </c>
      <c r="W407" s="113">
        <f>MATCH($A407&amp;W$6,'All applic'!$A$7:$A$59080,0)</f>
        <v>577</v>
      </c>
      <c r="X407" s="113">
        <f>MATCH($A407&amp;X$6,'All applic'!$A$7:$A$59080,0)</f>
        <v>576</v>
      </c>
      <c r="Y407" s="113">
        <f>MATCH($A407&amp;Y$6,'All applic'!$A$7:$A$59080,0)</f>
        <v>574</v>
      </c>
      <c r="Z407" s="113">
        <f>MATCH($A407&amp;Z$6,'All applic'!$A$7:$A$59080,0)</f>
        <v>577</v>
      </c>
      <c r="AA407" s="113"/>
      <c r="AB407" s="28">
        <f>INDEX('All applic'!$H$7:$H$59080,U407)</f>
        <v>1.0680000000000001</v>
      </c>
      <c r="AC407" s="28">
        <f>INDEX('All applic'!$H$7:$H$59080,V407)</f>
        <v>0.80200000000000005</v>
      </c>
      <c r="AD407" s="28">
        <f>INDEX('All applic'!$H$7:$H$59080,W407)</f>
        <v>0.99199999999999999</v>
      </c>
      <c r="AE407" s="28">
        <f>INDEX('All applic'!$H$7:$H$59080,X407)</f>
        <v>0.52200000000000002</v>
      </c>
      <c r="AF407" s="28">
        <f>INDEX('All applic'!$H$7:$H$59080,Y407)</f>
        <v>1.0680000000000001</v>
      </c>
      <c r="AG407" s="28">
        <f>INDEX('All applic'!$H$7:$H$59080,Z407)</f>
        <v>0.99199999999999999</v>
      </c>
      <c r="AH407" s="28"/>
      <c r="AI407" s="28">
        <f>INDEX('All applic'!$I$7:$I$59080,U407)</f>
        <v>1.575</v>
      </c>
      <c r="AJ407" s="28">
        <f>INDEX('All applic'!$I$7:$I$59080,V407)</f>
        <v>1.55</v>
      </c>
      <c r="AK407" s="28">
        <f>INDEX('All applic'!$I$7:$I$59080,W407)</f>
        <v>1.0249999999999999</v>
      </c>
      <c r="AL407" s="28">
        <f>INDEX('All applic'!$I$7:$I$59080,X407)</f>
        <v>1.0249999999999999</v>
      </c>
      <c r="AM407" s="28">
        <f>INDEX('All applic'!$I$7:$I$59080,Y407)</f>
        <v>1.575</v>
      </c>
      <c r="AN407" s="28">
        <f>INDEX('All applic'!$I$7:$I$59080,Z407)</f>
        <v>1.0249999999999999</v>
      </c>
      <c r="AO407" s="113"/>
      <c r="AP407" s="113">
        <f>INDEX('All applic'!$J$7:$J$59080,U407)</f>
        <v>-2.5600000000000001E-2</v>
      </c>
      <c r="AQ407" s="113">
        <v>0</v>
      </c>
      <c r="AR407" s="113">
        <f>INDEX('All applic'!$J$7:$J$59080,W407)</f>
        <v>-2.5999999999999999E-2</v>
      </c>
      <c r="AS407" s="113">
        <v>0</v>
      </c>
      <c r="AT407" s="113">
        <v>0</v>
      </c>
      <c r="AU407" s="113">
        <v>0</v>
      </c>
    </row>
    <row r="408" spans="1:47" x14ac:dyDescent="0.25">
      <c r="A408" s="113" t="str">
        <f t="shared" si="52"/>
        <v>CFLMFm1985CZ01</v>
      </c>
      <c r="B408" s="113" t="str">
        <f t="shared" si="53"/>
        <v>CFLPGEMFmCZ011985</v>
      </c>
      <c r="C408" s="113" t="s">
        <v>118</v>
      </c>
      <c r="D408" s="113" t="s">
        <v>129</v>
      </c>
      <c r="E408" s="113" t="s">
        <v>1650</v>
      </c>
      <c r="F408" s="89" t="s">
        <v>67</v>
      </c>
      <c r="G408" s="113" t="s">
        <v>48</v>
      </c>
      <c r="H408" s="113" t="s">
        <v>1662</v>
      </c>
      <c r="I408" s="115">
        <f t="shared" si="54"/>
        <v>0.89404076700697177</v>
      </c>
      <c r="J408" s="115">
        <f t="shared" si="55"/>
        <v>1</v>
      </c>
      <c r="K408" s="115">
        <f t="shared" si="56"/>
        <v>-2.6905807257575399E-2</v>
      </c>
      <c r="L408" s="113"/>
      <c r="M408" s="36">
        <f>VLOOKUP("HV_"&amp;$D408&amp;$E408&amp;VLOOKUP($F408,key!$L$3:$M$13,2,FALSE)&amp;$G408&amp;M$6,'HVAC wts'!$H$7:$R$13254,11,FALSE)</f>
        <v>240.69077658536582</v>
      </c>
      <c r="N408" s="36">
        <f>VLOOKUP("HV_"&amp;$D408&amp;$E408&amp;VLOOKUP($F408,key!$L$3:$M$13,2,FALSE)&amp;$G408&amp;N$6,'HVAC wts'!$H$7:$R$13254,11,FALSE)</f>
        <v>34.610042926829273</v>
      </c>
      <c r="O408" s="36">
        <f>VLOOKUP("HV_"&amp;$D408&amp;$E408&amp;VLOOKUP($F408,key!$L$3:$M$13,2,FALSE)&amp;$G408&amp;O$6,'HVAC wts'!$H$7:$R$13254,11,FALSE)</f>
        <v>7734.7783758462656</v>
      </c>
      <c r="P408" s="36">
        <f>VLOOKUP("HV_"&amp;$D408&amp;$E408&amp;VLOOKUP($F408,key!$L$3:$M$13,2,FALSE)&amp;$G408&amp;P$6,'HVAC wts'!$H$7:$R$13254,11,FALSE)</f>
        <v>1112.21965135255</v>
      </c>
      <c r="Q408" s="36">
        <f>VLOOKUP("HV_"&amp;$D408&amp;$E408&amp;VLOOKUP($F408,key!$L$3:$M$13,2,FALSE)&amp;$G408&amp;Q$6,'HVAC wts'!$H$7:$R$13254,11,FALSE)</f>
        <v>30.015282926829272</v>
      </c>
      <c r="R408" s="36">
        <f>VLOOKUP("HV_"&amp;$D408&amp;$E408&amp;VLOOKUP($F408,key!$L$3:$M$13,2,FALSE)&amp;$G408&amp;R$6,'HVAC wts'!$H$7:$R$13254,11,FALSE)</f>
        <v>964.563597413156</v>
      </c>
      <c r="S408" s="36">
        <f t="shared" si="57"/>
        <v>10116.877727050996</v>
      </c>
      <c r="T408" s="113"/>
      <c r="U408" s="113">
        <f>MATCH($A408&amp;U$6,'All applic'!$A$7:$A$59080,0)</f>
        <v>578</v>
      </c>
      <c r="V408" s="113">
        <f>MATCH($A408&amp;V$6,'All applic'!$A$7:$A$59080,0)</f>
        <v>579</v>
      </c>
      <c r="W408" s="113">
        <f>MATCH($A408&amp;W$6,'All applic'!$A$7:$A$59080,0)</f>
        <v>581</v>
      </c>
      <c r="X408" s="113">
        <f>MATCH($A408&amp;X$6,'All applic'!$A$7:$A$59080,0)</f>
        <v>580</v>
      </c>
      <c r="Y408" s="113">
        <f>MATCH($A408&amp;Y$6,'All applic'!$A$7:$A$59080,0)</f>
        <v>578</v>
      </c>
      <c r="Z408" s="113">
        <f>MATCH($A408&amp;Z$6,'All applic'!$A$7:$A$59080,0)</f>
        <v>581</v>
      </c>
      <c r="AA408" s="113"/>
      <c r="AB408" s="28">
        <f>INDEX('All applic'!$H$7:$H$59080,U408)</f>
        <v>1</v>
      </c>
      <c r="AC408" s="28">
        <f>INDEX('All applic'!$H$7:$H$59080,V408)</f>
        <v>0.66400000000000003</v>
      </c>
      <c r="AD408" s="28">
        <f>INDEX('All applic'!$H$7:$H$59080,W408)</f>
        <v>0.97399999999999998</v>
      </c>
      <c r="AE408" s="28">
        <f>INDEX('All applic'!$H$7:$H$59080,X408)</f>
        <v>0.25</v>
      </c>
      <c r="AF408" s="28">
        <f>INDEX('All applic'!$H$7:$H$59080,Y408)</f>
        <v>1</v>
      </c>
      <c r="AG408" s="28">
        <f>INDEX('All applic'!$H$7:$H$59080,Z408)</f>
        <v>0.97399999999999998</v>
      </c>
      <c r="AH408" s="28"/>
      <c r="AI408" s="28">
        <f>INDEX('All applic'!$I$7:$I$59080,U408)</f>
        <v>1</v>
      </c>
      <c r="AJ408" s="28">
        <f>INDEX('All applic'!$I$7:$I$59080,V408)</f>
        <v>1</v>
      </c>
      <c r="AK408" s="28">
        <f>INDEX('All applic'!$I$7:$I$59080,W408)</f>
        <v>1</v>
      </c>
      <c r="AL408" s="28">
        <f>INDEX('All applic'!$I$7:$I$59080,X408)</f>
        <v>1</v>
      </c>
      <c r="AM408" s="28">
        <f>INDEX('All applic'!$I$7:$I$59080,Y408)</f>
        <v>1</v>
      </c>
      <c r="AN408" s="28">
        <f>INDEX('All applic'!$I$7:$I$59080,Z408)</f>
        <v>1</v>
      </c>
      <c r="AO408" s="113"/>
      <c r="AP408" s="113">
        <f>INDEX('All applic'!$J$7:$J$59080,U408)</f>
        <v>-3.4130000000000001E-2</v>
      </c>
      <c r="AQ408" s="113">
        <v>0</v>
      </c>
      <c r="AR408" s="113">
        <f>INDEX('All applic'!$J$7:$J$59080,W408)</f>
        <v>-3.4130000000000001E-2</v>
      </c>
      <c r="AS408" s="113">
        <v>0</v>
      </c>
      <c r="AT408" s="113">
        <v>0</v>
      </c>
      <c r="AU408" s="113">
        <v>0</v>
      </c>
    </row>
    <row r="409" spans="1:47" x14ac:dyDescent="0.25">
      <c r="A409" s="113" t="str">
        <f t="shared" si="52"/>
        <v>CFLMFm1985CZ02</v>
      </c>
      <c r="B409" s="113" t="str">
        <f t="shared" si="53"/>
        <v>CFLPGEMFmCZ021985</v>
      </c>
      <c r="C409" s="113" t="s">
        <v>118</v>
      </c>
      <c r="D409" s="113" t="s">
        <v>129</v>
      </c>
      <c r="E409" s="113" t="s">
        <v>1650</v>
      </c>
      <c r="F409" s="89" t="s">
        <v>67</v>
      </c>
      <c r="G409" s="113" t="s">
        <v>101</v>
      </c>
      <c r="H409" s="113" t="s">
        <v>1662</v>
      </c>
      <c r="I409" s="115">
        <f t="shared" si="54"/>
        <v>0.97273560605446796</v>
      </c>
      <c r="J409" s="115">
        <f t="shared" si="55"/>
        <v>1.3889839726030735</v>
      </c>
      <c r="K409" s="115">
        <f t="shared" si="56"/>
        <v>-1.9587868685691172E-2</v>
      </c>
      <c r="L409" s="113"/>
      <c r="M409" s="36">
        <f>VLOOKUP("HV_"&amp;$D409&amp;$E409&amp;VLOOKUP($F409,key!$L$3:$M$13,2,FALSE)&amp;$G409&amp;M$6,'HVAC wts'!$H$7:$R$13254,11,FALSE)</f>
        <v>15232.882666104952</v>
      </c>
      <c r="N409" s="36">
        <f>VLOOKUP("HV_"&amp;$D409&amp;$E409&amp;VLOOKUP($F409,key!$L$3:$M$13,2,FALSE)&amp;$G409&amp;N$6,'HVAC wts'!$H$7:$R$13254,11,FALSE)</f>
        <v>2190.4068384035481</v>
      </c>
      <c r="O409" s="36">
        <f>VLOOKUP("HV_"&amp;$D409&amp;$E409&amp;VLOOKUP($F409,key!$L$3:$M$13,2,FALSE)&amp;$G409&amp;O$6,'HVAC wts'!$H$7:$R$13254,11,FALSE)</f>
        <v>24643.619812860306</v>
      </c>
      <c r="P409" s="36">
        <f>VLOOKUP("HV_"&amp;$D409&amp;$E409&amp;VLOOKUP($F409,key!$L$3:$M$13,2,FALSE)&amp;$G409&amp;P$6,'HVAC wts'!$H$7:$R$13254,11,FALSE)</f>
        <v>3543.6203733924617</v>
      </c>
      <c r="Q409" s="36">
        <f>VLOOKUP("HV_"&amp;$D409&amp;$E409&amp;VLOOKUP($F409,key!$L$3:$M$13,2,FALSE)&amp;$G409&amp;Q$6,'HVAC wts'!$H$7:$R$13254,11,FALSE)</f>
        <v>1899.6128123429419</v>
      </c>
      <c r="R409" s="36">
        <f>VLOOKUP("HV_"&amp;$D409&amp;$E409&amp;VLOOKUP($F409,key!$L$3:$M$13,2,FALSE)&amp;$G409&amp;R$6,'HVAC wts'!$H$7:$R$13254,11,FALSE)</f>
        <v>3073.1764279379158</v>
      </c>
      <c r="S409" s="36">
        <f t="shared" si="57"/>
        <v>50583.318931042122</v>
      </c>
      <c r="T409" s="113"/>
      <c r="U409" s="113">
        <f>MATCH($A409&amp;U$6,'All applic'!$A$7:$A$59080,0)</f>
        <v>582</v>
      </c>
      <c r="V409" s="113">
        <f>MATCH($A409&amp;V$6,'All applic'!$A$7:$A$59080,0)</f>
        <v>583</v>
      </c>
      <c r="W409" s="113">
        <f>MATCH($A409&amp;W$6,'All applic'!$A$7:$A$59080,0)</f>
        <v>585</v>
      </c>
      <c r="X409" s="113">
        <f>MATCH($A409&amp;X$6,'All applic'!$A$7:$A$59080,0)</f>
        <v>584</v>
      </c>
      <c r="Y409" s="113">
        <f>MATCH($A409&amp;Y$6,'All applic'!$A$7:$A$59080,0)</f>
        <v>582</v>
      </c>
      <c r="Z409" s="113">
        <f>MATCH($A409&amp;Z$6,'All applic'!$A$7:$A$59080,0)</f>
        <v>585</v>
      </c>
      <c r="AA409" s="113"/>
      <c r="AB409" s="28">
        <f>INDEX('All applic'!$H$7:$H$59080,U409)</f>
        <v>1.046</v>
      </c>
      <c r="AC409" s="28">
        <f>INDEX('All applic'!$H$7:$H$59080,V409)</f>
        <v>0.85599999999999998</v>
      </c>
      <c r="AD409" s="28">
        <f>INDEX('All applic'!$H$7:$H$59080,W409)</f>
        <v>0.99199999999999999</v>
      </c>
      <c r="AE409" s="28">
        <f>INDEX('All applic'!$H$7:$H$59080,X409)</f>
        <v>0.54</v>
      </c>
      <c r="AF409" s="28">
        <f>INDEX('All applic'!$H$7:$H$59080,Y409)</f>
        <v>1.046</v>
      </c>
      <c r="AG409" s="28">
        <f>INDEX('All applic'!$H$7:$H$59080,Z409)</f>
        <v>0.99199999999999999</v>
      </c>
      <c r="AH409" s="28"/>
      <c r="AI409" s="28">
        <f>INDEX('All applic'!$I$7:$I$59080,U409)</f>
        <v>1.9750000000000001</v>
      </c>
      <c r="AJ409" s="28">
        <f>INDEX('All applic'!$I$7:$I$59080,V409)</f>
        <v>2</v>
      </c>
      <c r="AK409" s="28">
        <f>INDEX('All applic'!$I$7:$I$59080,W409)</f>
        <v>1.0249999999999999</v>
      </c>
      <c r="AL409" s="28">
        <f>INDEX('All applic'!$I$7:$I$59080,X409)</f>
        <v>1.0249999999999999</v>
      </c>
      <c r="AM409" s="28">
        <f>INDEX('All applic'!$I$7:$I$59080,Y409)</f>
        <v>1.9750000000000001</v>
      </c>
      <c r="AN409" s="28">
        <f>INDEX('All applic'!$I$7:$I$59080,Z409)</f>
        <v>1.0249999999999999</v>
      </c>
      <c r="AO409" s="113"/>
      <c r="AP409" s="113">
        <f>INDEX('All applic'!$J$7:$J$59080,U409)</f>
        <v>-2.46E-2</v>
      </c>
      <c r="AQ409" s="113">
        <v>0</v>
      </c>
      <c r="AR409" s="113">
        <f>INDEX('All applic'!$J$7:$J$59080,W409)</f>
        <v>-2.5000000000000001E-2</v>
      </c>
      <c r="AS409" s="113">
        <v>0</v>
      </c>
      <c r="AT409" s="113">
        <v>0</v>
      </c>
      <c r="AU409" s="113">
        <v>0</v>
      </c>
    </row>
    <row r="410" spans="1:47" x14ac:dyDescent="0.25">
      <c r="A410" s="113" t="str">
        <f t="shared" si="52"/>
        <v>CFLMFm1985CZ03</v>
      </c>
      <c r="B410" s="113" t="str">
        <f t="shared" si="53"/>
        <v>CFLPGEMFmCZ031985</v>
      </c>
      <c r="C410" s="113" t="s">
        <v>118</v>
      </c>
      <c r="D410" s="113" t="s">
        <v>129</v>
      </c>
      <c r="E410" s="113" t="s">
        <v>1650</v>
      </c>
      <c r="F410" s="89" t="s">
        <v>67</v>
      </c>
      <c r="G410" s="113" t="s">
        <v>102</v>
      </c>
      <c r="H410" s="113" t="s">
        <v>1662</v>
      </c>
      <c r="I410" s="115">
        <f t="shared" si="54"/>
        <v>0.93448042497455752</v>
      </c>
      <c r="J410" s="115">
        <f t="shared" si="55"/>
        <v>1.0460342268622136</v>
      </c>
      <c r="K410" s="115">
        <f t="shared" si="56"/>
        <v>-2.174568094203496E-2</v>
      </c>
      <c r="L410" s="113"/>
      <c r="M410" s="36">
        <f>VLOOKUP("HV_"&amp;$D410&amp;$E410&amp;VLOOKUP($F410,key!$L$3:$M$13,2,FALSE)&amp;$G410&amp;M$6,'HVAC wts'!$H$7:$R$13254,11,FALSE)</f>
        <v>28336.748967302283</v>
      </c>
      <c r="N410" s="36">
        <f>VLOOKUP("HV_"&amp;$D410&amp;$E410&amp;VLOOKUP($F410,key!$L$3:$M$13,2,FALSE)&amp;$G410&amp;N$6,'HVAC wts'!$H$7:$R$13254,11,FALSE)</f>
        <v>4074.6725407538811</v>
      </c>
      <c r="O410" s="36">
        <f>VLOOKUP("HV_"&amp;$D410&amp;$E410&amp;VLOOKUP($F410,key!$L$3:$M$13,2,FALSE)&amp;$G410&amp;O$6,'HVAC wts'!$H$7:$R$13254,11,FALSE)</f>
        <v>334557.91590403538</v>
      </c>
      <c r="P410" s="36">
        <f>VLOOKUP("HV_"&amp;$D410&amp;$E410&amp;VLOOKUP($F410,key!$L$3:$M$13,2,FALSE)&amp;$G410&amp;P$6,'HVAC wts'!$H$7:$R$13254,11,FALSE)</f>
        <v>48107.634181995571</v>
      </c>
      <c r="Q410" s="36">
        <f>VLOOKUP("HV_"&amp;$D410&amp;$E410&amp;VLOOKUP($F410,key!$L$3:$M$13,2,FALSE)&amp;$G410&amp;Q$6,'HVAC wts'!$H$7:$R$13254,11,FALSE)</f>
        <v>3533.7271728750925</v>
      </c>
      <c r="R410" s="36">
        <f>VLOOKUP("HV_"&amp;$D410&amp;$E410&amp;VLOOKUP($F410,key!$L$3:$M$13,2,FALSE)&amp;$G410&amp;R$6,'HVAC wts'!$H$7:$R$13254,11,FALSE)</f>
        <v>41720.960992904656</v>
      </c>
      <c r="S410" s="36">
        <f t="shared" si="57"/>
        <v>460331.65975986689</v>
      </c>
      <c r="T410" s="113"/>
      <c r="U410" s="113">
        <f>MATCH($A410&amp;U$6,'All applic'!$A$7:$A$59080,0)</f>
        <v>586</v>
      </c>
      <c r="V410" s="113">
        <f>MATCH($A410&amp;V$6,'All applic'!$A$7:$A$59080,0)</f>
        <v>587</v>
      </c>
      <c r="W410" s="113">
        <f>MATCH($A410&amp;W$6,'All applic'!$A$7:$A$59080,0)</f>
        <v>589</v>
      </c>
      <c r="X410" s="113">
        <f>MATCH($A410&amp;X$6,'All applic'!$A$7:$A$59080,0)</f>
        <v>588</v>
      </c>
      <c r="Y410" s="113">
        <f>MATCH($A410&amp;Y$6,'All applic'!$A$7:$A$59080,0)</f>
        <v>586</v>
      </c>
      <c r="Z410" s="113">
        <f>MATCH($A410&amp;Z$6,'All applic'!$A$7:$A$59080,0)</f>
        <v>589</v>
      </c>
      <c r="AA410" s="113"/>
      <c r="AB410" s="28">
        <f>INDEX('All applic'!$H$7:$H$59080,U410)</f>
        <v>1.006</v>
      </c>
      <c r="AC410" s="28">
        <f>INDEX('All applic'!$H$7:$H$59080,V410)</f>
        <v>0.81799999999999995</v>
      </c>
      <c r="AD410" s="28">
        <f>INDEX('All applic'!$H$7:$H$59080,W410)</f>
        <v>0.98599999999999999</v>
      </c>
      <c r="AE410" s="28">
        <f>INDEX('All applic'!$H$7:$H$59080,X410)</f>
        <v>0.49399999999999999</v>
      </c>
      <c r="AF410" s="28">
        <f>INDEX('All applic'!$H$7:$H$59080,Y410)</f>
        <v>1.006</v>
      </c>
      <c r="AG410" s="28">
        <f>INDEX('All applic'!$H$7:$H$59080,Z410)</f>
        <v>0.98599999999999999</v>
      </c>
      <c r="AH410" s="28"/>
      <c r="AI410" s="28">
        <f>INDEX('All applic'!$I$7:$I$59080,U410)</f>
        <v>1.325</v>
      </c>
      <c r="AJ410" s="28">
        <f>INDEX('All applic'!$I$7:$I$59080,V410)</f>
        <v>1.3499999999999999</v>
      </c>
      <c r="AK410" s="28">
        <f>INDEX('All applic'!$I$7:$I$59080,W410)</f>
        <v>1.0249999999999999</v>
      </c>
      <c r="AL410" s="28">
        <f>INDEX('All applic'!$I$7:$I$59080,X410)</f>
        <v>1</v>
      </c>
      <c r="AM410" s="28">
        <f>INDEX('All applic'!$I$7:$I$59080,Y410)</f>
        <v>1.325</v>
      </c>
      <c r="AN410" s="28">
        <f>INDEX('All applic'!$I$7:$I$59080,Z410)</f>
        <v>1.0249999999999999</v>
      </c>
      <c r="AO410" s="113"/>
      <c r="AP410" s="113">
        <f>INDEX('All applic'!$J$7:$J$59080,U410)</f>
        <v>-2.7399999999999997E-2</v>
      </c>
      <c r="AQ410" s="113">
        <v>0</v>
      </c>
      <c r="AR410" s="113">
        <f>INDEX('All applic'!$J$7:$J$59080,W410)</f>
        <v>-2.7600000000000003E-2</v>
      </c>
      <c r="AS410" s="113">
        <v>0</v>
      </c>
      <c r="AT410" s="113">
        <v>0</v>
      </c>
      <c r="AU410" s="113">
        <v>0</v>
      </c>
    </row>
    <row r="411" spans="1:47" x14ac:dyDescent="0.25">
      <c r="A411" s="113" t="str">
        <f t="shared" si="52"/>
        <v>CFLMFm1985CZ04</v>
      </c>
      <c r="B411" s="113" t="str">
        <f t="shared" si="53"/>
        <v>CFLPGEMFmCZ041985</v>
      </c>
      <c r="C411" s="113" t="s">
        <v>118</v>
      </c>
      <c r="D411" s="113" t="s">
        <v>129</v>
      </c>
      <c r="E411" s="113" t="s">
        <v>1650</v>
      </c>
      <c r="F411" s="89" t="s">
        <v>67</v>
      </c>
      <c r="G411" s="113" t="s">
        <v>103</v>
      </c>
      <c r="H411" s="113" t="s">
        <v>1662</v>
      </c>
      <c r="I411" s="115">
        <f t="shared" si="54"/>
        <v>0.97834957229410835</v>
      </c>
      <c r="J411" s="115">
        <f t="shared" si="55"/>
        <v>1.2975756870930975</v>
      </c>
      <c r="K411" s="115">
        <f t="shared" si="56"/>
        <v>-1.64905979768212E-2</v>
      </c>
      <c r="L411" s="113"/>
      <c r="M411" s="36">
        <f>VLOOKUP("HV_"&amp;$D411&amp;$E411&amp;VLOOKUP($F411,key!$L$3:$M$13,2,FALSE)&amp;$G411&amp;M$6,'HVAC wts'!$H$7:$R$13254,11,FALSE)</f>
        <v>59312.900356186248</v>
      </c>
      <c r="N411" s="36">
        <f>VLOOKUP("HV_"&amp;$D411&amp;$E411&amp;VLOOKUP($F411,key!$L$3:$M$13,2,FALSE)&amp;$G411&amp;N$6,'HVAC wts'!$H$7:$R$13254,11,FALSE)</f>
        <v>8528.8769954767213</v>
      </c>
      <c r="O411" s="36">
        <f>VLOOKUP("HV_"&amp;$D411&amp;$E411&amp;VLOOKUP($F411,key!$L$3:$M$13,2,FALSE)&amp;$G411&amp;O$6,'HVAC wts'!$H$7:$R$13254,11,FALSE)</f>
        <v>85907.766519113065</v>
      </c>
      <c r="P411" s="36">
        <f>VLOOKUP("HV_"&amp;$D411&amp;$E411&amp;VLOOKUP($F411,key!$L$3:$M$13,2,FALSE)&amp;$G411&amp;P$6,'HVAC wts'!$H$7:$R$13254,11,FALSE)</f>
        <v>12353.076130110867</v>
      </c>
      <c r="Q411" s="36">
        <f>VLOOKUP("HV_"&amp;$D411&amp;$E411&amp;VLOOKUP($F411,key!$L$3:$M$13,2,FALSE)&amp;$G411&amp;Q$6,'HVAC wts'!$H$7:$R$13254,11,FALSE)</f>
        <v>7396.6003627494456</v>
      </c>
      <c r="R411" s="36">
        <f>VLOOKUP("HV_"&amp;$D411&amp;$E411&amp;VLOOKUP($F411,key!$L$3:$M$13,2,FALSE)&amp;$G411&amp;R$6,'HVAC wts'!$H$7:$R$13254,11,FALSE)</f>
        <v>10713.106477383593</v>
      </c>
      <c r="S411" s="36">
        <f t="shared" si="57"/>
        <v>184212.32684101991</v>
      </c>
      <c r="T411" s="113"/>
      <c r="U411" s="113">
        <f>MATCH($A411&amp;U$6,'All applic'!$A$7:$A$59080,0)</f>
        <v>590</v>
      </c>
      <c r="V411" s="113">
        <f>MATCH($A411&amp;V$6,'All applic'!$A$7:$A$59080,0)</f>
        <v>591</v>
      </c>
      <c r="W411" s="113">
        <f>MATCH($A411&amp;W$6,'All applic'!$A$7:$A$59080,0)</f>
        <v>593</v>
      </c>
      <c r="X411" s="113">
        <f>MATCH($A411&amp;X$6,'All applic'!$A$7:$A$59080,0)</f>
        <v>592</v>
      </c>
      <c r="Y411" s="113">
        <f>MATCH($A411&amp;Y$6,'All applic'!$A$7:$A$59080,0)</f>
        <v>590</v>
      </c>
      <c r="Z411" s="113">
        <f>MATCH($A411&amp;Z$6,'All applic'!$A$7:$A$59080,0)</f>
        <v>593</v>
      </c>
      <c r="AA411" s="113"/>
      <c r="AB411" s="28">
        <f>INDEX('All applic'!$H$7:$H$59080,U411)</f>
        <v>1.038</v>
      </c>
      <c r="AC411" s="28">
        <f>INDEX('All applic'!$H$7:$H$59080,V411)</f>
        <v>0.86799999999999999</v>
      </c>
      <c r="AD411" s="28">
        <f>INDEX('All applic'!$H$7:$H$59080,W411)</f>
        <v>0.99399999999999999</v>
      </c>
      <c r="AE411" s="28">
        <f>INDEX('All applic'!$H$7:$H$59080,X411)</f>
        <v>0.61</v>
      </c>
      <c r="AF411" s="28">
        <f>INDEX('All applic'!$H$7:$H$59080,Y411)</f>
        <v>1.038</v>
      </c>
      <c r="AG411" s="28">
        <f>INDEX('All applic'!$H$7:$H$59080,Z411)</f>
        <v>0.99399999999999999</v>
      </c>
      <c r="AH411" s="28"/>
      <c r="AI411" s="28">
        <f>INDEX('All applic'!$I$7:$I$59080,U411)</f>
        <v>1.7045454545454546</v>
      </c>
      <c r="AJ411" s="28">
        <f>INDEX('All applic'!$I$7:$I$59080,V411)</f>
        <v>1.6590909090909092</v>
      </c>
      <c r="AK411" s="28">
        <f>INDEX('All applic'!$I$7:$I$59080,W411)</f>
        <v>1.0227272727272727</v>
      </c>
      <c r="AL411" s="28">
        <f>INDEX('All applic'!$I$7:$I$59080,X411)</f>
        <v>1</v>
      </c>
      <c r="AM411" s="28">
        <f>INDEX('All applic'!$I$7:$I$59080,Y411)</f>
        <v>1.7045454545454546</v>
      </c>
      <c r="AN411" s="28">
        <f>INDEX('All applic'!$I$7:$I$59080,Z411)</f>
        <v>1.0227272727272727</v>
      </c>
      <c r="AO411" s="113"/>
      <c r="AP411" s="113">
        <f>INDEX('All applic'!$J$7:$J$59080,U411)</f>
        <v>-2.0799999999999999E-2</v>
      </c>
      <c r="AQ411" s="113">
        <v>0</v>
      </c>
      <c r="AR411" s="113">
        <f>INDEX('All applic'!$J$7:$J$59080,W411)</f>
        <v>-2.1000000000000001E-2</v>
      </c>
      <c r="AS411" s="113">
        <v>0</v>
      </c>
      <c r="AT411" s="113">
        <v>0</v>
      </c>
      <c r="AU411" s="113">
        <v>0</v>
      </c>
    </row>
    <row r="412" spans="1:47" x14ac:dyDescent="0.25">
      <c r="A412" s="113" t="str">
        <f t="shared" si="52"/>
        <v>CFLMFm1985CZ05</v>
      </c>
      <c r="B412" s="113" t="str">
        <f t="shared" si="53"/>
        <v>CFLPGEMFmCZ051985</v>
      </c>
      <c r="C412" s="113" t="s">
        <v>118</v>
      </c>
      <c r="D412" s="113" t="s">
        <v>129</v>
      </c>
      <c r="E412" s="113" t="s">
        <v>1650</v>
      </c>
      <c r="F412" s="89" t="s">
        <v>67</v>
      </c>
      <c r="G412" s="113" t="s">
        <v>104</v>
      </c>
      <c r="H412" s="113" t="s">
        <v>1662</v>
      </c>
      <c r="I412" s="115">
        <f t="shared" si="54"/>
        <v>0.93661776420085763</v>
      </c>
      <c r="J412" s="115">
        <f t="shared" si="55"/>
        <v>1.127620132208867</v>
      </c>
      <c r="K412" s="115">
        <f t="shared" si="56"/>
        <v>-2.4981279555815437E-2</v>
      </c>
      <c r="L412" s="113"/>
      <c r="M412" s="36">
        <f>VLOOKUP("HV_"&amp;$D412&amp;$E412&amp;VLOOKUP($F412,key!$L$3:$M$13,2,FALSE)&amp;$G412&amp;M$6,'HVAC wts'!$H$7:$R$13254,11,FALSE)</f>
        <v>4230.5076705099773</v>
      </c>
      <c r="N412" s="36">
        <f>VLOOKUP("HV_"&amp;$D412&amp;$E412&amp;VLOOKUP($F412,key!$L$3:$M$13,2,FALSE)&amp;$G412&amp;N$6,'HVAC wts'!$H$7:$R$13254,11,FALSE)</f>
        <v>608.32431618625287</v>
      </c>
      <c r="O412" s="36">
        <f>VLOOKUP("HV_"&amp;$D412&amp;$E412&amp;VLOOKUP($F412,key!$L$3:$M$13,2,FALSE)&amp;$G412&amp;O$6,'HVAC wts'!$H$7:$R$13254,11,FALSE)</f>
        <v>10978.637313436804</v>
      </c>
      <c r="P412" s="36">
        <f>VLOOKUP("HV_"&amp;$D412&amp;$E412&amp;VLOOKUP($F412,key!$L$3:$M$13,2,FALSE)&amp;$G412&amp;P$6,'HVAC wts'!$H$7:$R$13254,11,FALSE)</f>
        <v>1578.6691708203994</v>
      </c>
      <c r="Q412" s="36">
        <f>VLOOKUP("HV_"&amp;$D412&amp;$E412&amp;VLOOKUP($F412,key!$L$3:$M$13,2,FALSE)&amp;$G412&amp;Q$6,'HVAC wts'!$H$7:$R$13254,11,FALSE)</f>
        <v>527.56439800443457</v>
      </c>
      <c r="R412" s="36">
        <f>VLOOKUP("HV_"&amp;$D412&amp;$E412&amp;VLOOKUP($F412,key!$L$3:$M$13,2,FALSE)&amp;$G412&amp;R$6,'HVAC wts'!$H$7:$R$13254,11,FALSE)</f>
        <v>1369.0882126385811</v>
      </c>
      <c r="S412" s="36">
        <f t="shared" si="57"/>
        <v>19292.791081596446</v>
      </c>
      <c r="T412" s="113"/>
      <c r="U412" s="113">
        <f>MATCH($A412&amp;U$6,'All applic'!$A$7:$A$59080,0)</f>
        <v>594</v>
      </c>
      <c r="V412" s="113">
        <f>MATCH($A412&amp;V$6,'All applic'!$A$7:$A$59080,0)</f>
        <v>595</v>
      </c>
      <c r="W412" s="113">
        <f>MATCH($A412&amp;W$6,'All applic'!$A$7:$A$59080,0)</f>
        <v>597</v>
      </c>
      <c r="X412" s="113">
        <f>MATCH($A412&amp;X$6,'All applic'!$A$7:$A$59080,0)</f>
        <v>596</v>
      </c>
      <c r="Y412" s="113">
        <f>MATCH($A412&amp;Y$6,'All applic'!$A$7:$A$59080,0)</f>
        <v>594</v>
      </c>
      <c r="Z412" s="113">
        <f>MATCH($A412&amp;Z$6,'All applic'!$A$7:$A$59080,0)</f>
        <v>597</v>
      </c>
      <c r="AA412" s="113"/>
      <c r="AB412" s="28">
        <f>INDEX('All applic'!$H$7:$H$59080,U412)</f>
        <v>1</v>
      </c>
      <c r="AC412" s="28">
        <f>INDEX('All applic'!$H$7:$H$59080,V412)</f>
        <v>0.77400000000000002</v>
      </c>
      <c r="AD412" s="28">
        <f>INDEX('All applic'!$H$7:$H$59080,W412)</f>
        <v>0.98599999999999999</v>
      </c>
      <c r="AE412" s="28">
        <f>INDEX('All applic'!$H$7:$H$59080,X412)</f>
        <v>0.42199999999999999</v>
      </c>
      <c r="AF412" s="28">
        <f>INDEX('All applic'!$H$7:$H$59080,Y412)</f>
        <v>1</v>
      </c>
      <c r="AG412" s="28">
        <f>INDEX('All applic'!$H$7:$H$59080,Z412)</f>
        <v>0.98599999999999999</v>
      </c>
      <c r="AH412" s="28"/>
      <c r="AI412" s="28">
        <f>INDEX('All applic'!$I$7:$I$59080,U412)</f>
        <v>1.4090909090909092</v>
      </c>
      <c r="AJ412" s="28">
        <f>INDEX('All applic'!$I$7:$I$59080,V412)</f>
        <v>1.3863636363636365</v>
      </c>
      <c r="AK412" s="28">
        <f>INDEX('All applic'!$I$7:$I$59080,W412)</f>
        <v>1.0227272727272727</v>
      </c>
      <c r="AL412" s="28">
        <f>INDEX('All applic'!$I$7:$I$59080,X412)</f>
        <v>1</v>
      </c>
      <c r="AM412" s="28">
        <f>INDEX('All applic'!$I$7:$I$59080,Y412)</f>
        <v>1.4090909090909092</v>
      </c>
      <c r="AN412" s="28">
        <f>INDEX('All applic'!$I$7:$I$59080,Z412)</f>
        <v>1.0227272727272727</v>
      </c>
      <c r="AO412" s="113"/>
      <c r="AP412" s="113">
        <f>INDEX('All applic'!$J$7:$J$59080,U412)</f>
        <v>-3.1399999999999997E-2</v>
      </c>
      <c r="AQ412" s="113">
        <v>0</v>
      </c>
      <c r="AR412" s="113">
        <f>INDEX('All applic'!$J$7:$J$59080,W412)</f>
        <v>-3.1800000000000002E-2</v>
      </c>
      <c r="AS412" s="113">
        <v>0</v>
      </c>
      <c r="AT412" s="113">
        <v>0</v>
      </c>
      <c r="AU412" s="113">
        <v>0</v>
      </c>
    </row>
    <row r="413" spans="1:47" x14ac:dyDescent="0.25">
      <c r="A413" s="113" t="str">
        <f t="shared" si="52"/>
        <v>CFLMFm1985CZ06</v>
      </c>
      <c r="B413" s="113" t="str">
        <f t="shared" si="53"/>
        <v>CFLPGEMFmCZ061985</v>
      </c>
      <c r="C413" s="113" t="s">
        <v>118</v>
      </c>
      <c r="D413" s="113" t="s">
        <v>129</v>
      </c>
      <c r="E413" s="113" t="s">
        <v>1650</v>
      </c>
      <c r="F413" s="89" t="s">
        <v>67</v>
      </c>
      <c r="G413" s="113" t="s">
        <v>105</v>
      </c>
      <c r="H413" s="113" t="s">
        <v>1662</v>
      </c>
      <c r="I413" s="115">
        <f t="shared" si="54"/>
        <v>0</v>
      </c>
      <c r="J413" s="115">
        <f t="shared" si="55"/>
        <v>0</v>
      </c>
      <c r="K413" s="115">
        <f t="shared" si="56"/>
        <v>0</v>
      </c>
      <c r="L413" s="113"/>
      <c r="M413" s="36">
        <f>VLOOKUP("HV_"&amp;$D413&amp;$E413&amp;VLOOKUP($F413,key!$L$3:$M$13,2,FALSE)&amp;$G413&amp;M$6,'HVAC wts'!$H$7:$R$13254,11,FALSE)</f>
        <v>0</v>
      </c>
      <c r="N413" s="36">
        <f>VLOOKUP("HV_"&amp;$D413&amp;$E413&amp;VLOOKUP($F413,key!$L$3:$M$13,2,FALSE)&amp;$G413&amp;N$6,'HVAC wts'!$H$7:$R$13254,11,FALSE)</f>
        <v>0</v>
      </c>
      <c r="O413" s="36">
        <f>VLOOKUP("HV_"&amp;$D413&amp;$E413&amp;VLOOKUP($F413,key!$L$3:$M$13,2,FALSE)&amp;$G413&amp;O$6,'HVAC wts'!$H$7:$R$13254,11,FALSE)</f>
        <v>0</v>
      </c>
      <c r="P413" s="36">
        <f>VLOOKUP("HV_"&amp;$D413&amp;$E413&amp;VLOOKUP($F413,key!$L$3:$M$13,2,FALSE)&amp;$G413&amp;P$6,'HVAC wts'!$H$7:$R$13254,11,FALSE)</f>
        <v>0</v>
      </c>
      <c r="Q413" s="36">
        <f>VLOOKUP("HV_"&amp;$D413&amp;$E413&amp;VLOOKUP($F413,key!$L$3:$M$13,2,FALSE)&amp;$G413&amp;Q$6,'HVAC wts'!$H$7:$R$13254,11,FALSE)</f>
        <v>0</v>
      </c>
      <c r="R413" s="36">
        <f>VLOOKUP("HV_"&amp;$D413&amp;$E413&amp;VLOOKUP($F413,key!$L$3:$M$13,2,FALSE)&amp;$G413&amp;R$6,'HVAC wts'!$H$7:$R$13254,11,FALSE)</f>
        <v>0</v>
      </c>
      <c r="S413" s="36">
        <f t="shared" si="57"/>
        <v>0</v>
      </c>
      <c r="T413" s="113"/>
      <c r="U413" s="113">
        <f>MATCH($A413&amp;U$6,'All applic'!$A$7:$A$59080,0)</f>
        <v>598</v>
      </c>
      <c r="V413" s="113">
        <f>MATCH($A413&amp;V$6,'All applic'!$A$7:$A$59080,0)</f>
        <v>599</v>
      </c>
      <c r="W413" s="113">
        <f>MATCH($A413&amp;W$6,'All applic'!$A$7:$A$59080,0)</f>
        <v>601</v>
      </c>
      <c r="X413" s="113">
        <f>MATCH($A413&amp;X$6,'All applic'!$A$7:$A$59080,0)</f>
        <v>600</v>
      </c>
      <c r="Y413" s="113">
        <f>MATCH($A413&amp;Y$6,'All applic'!$A$7:$A$59080,0)</f>
        <v>598</v>
      </c>
      <c r="Z413" s="113">
        <f>MATCH($A413&amp;Z$6,'All applic'!$A$7:$A$59080,0)</f>
        <v>601</v>
      </c>
      <c r="AA413" s="113"/>
      <c r="AB413" s="28">
        <f>INDEX('All applic'!$H$7:$H$59080,U413)</f>
        <v>1.0640000000000001</v>
      </c>
      <c r="AC413" s="28">
        <f>INDEX('All applic'!$H$7:$H$59080,V413)</f>
        <v>0.92200000000000004</v>
      </c>
      <c r="AD413" s="28">
        <f>INDEX('All applic'!$H$7:$H$59080,W413)</f>
        <v>0.998</v>
      </c>
      <c r="AE413" s="28">
        <f>INDEX('All applic'!$H$7:$H$59080,X413)</f>
        <v>0.66</v>
      </c>
      <c r="AF413" s="28">
        <f>INDEX('All applic'!$H$7:$H$59080,Y413)</f>
        <v>1.0640000000000001</v>
      </c>
      <c r="AG413" s="28">
        <f>INDEX('All applic'!$H$7:$H$59080,Z413)</f>
        <v>0.998</v>
      </c>
      <c r="AH413" s="28"/>
      <c r="AI413" s="28">
        <f>INDEX('All applic'!$I$7:$I$59080,U413)</f>
        <v>1.8181818181818183</v>
      </c>
      <c r="AJ413" s="28">
        <f>INDEX('All applic'!$I$7:$I$59080,V413)</f>
        <v>1.9090909090909094</v>
      </c>
      <c r="AK413" s="28">
        <f>INDEX('All applic'!$I$7:$I$59080,W413)</f>
        <v>1.0227272727272727</v>
      </c>
      <c r="AL413" s="28">
        <f>INDEX('All applic'!$I$7:$I$59080,X413)</f>
        <v>1</v>
      </c>
      <c r="AM413" s="28">
        <f>INDEX('All applic'!$I$7:$I$59080,Y413)</f>
        <v>1.8181818181818183</v>
      </c>
      <c r="AN413" s="28">
        <f>INDEX('All applic'!$I$7:$I$59080,Z413)</f>
        <v>1.0227272727272727</v>
      </c>
      <c r="AO413" s="113"/>
      <c r="AP413" s="113">
        <f>INDEX('All applic'!$J$7:$J$59080,U413)</f>
        <v>-1.898E-2</v>
      </c>
      <c r="AQ413" s="113">
        <v>0</v>
      </c>
      <c r="AR413" s="113">
        <f>INDEX('All applic'!$J$7:$J$59080,W413)</f>
        <v>-1.932E-2</v>
      </c>
      <c r="AS413" s="113">
        <v>0</v>
      </c>
      <c r="AT413" s="113">
        <v>0</v>
      </c>
      <c r="AU413" s="113">
        <v>0</v>
      </c>
    </row>
    <row r="414" spans="1:47" x14ac:dyDescent="0.25">
      <c r="A414" s="113" t="str">
        <f t="shared" si="52"/>
        <v>CFLMFm1985CZ07</v>
      </c>
      <c r="B414" s="113" t="str">
        <f t="shared" si="53"/>
        <v>CFLPGEMFmCZ071985</v>
      </c>
      <c r="C414" s="113" t="s">
        <v>118</v>
      </c>
      <c r="D414" s="113" t="s">
        <v>129</v>
      </c>
      <c r="E414" s="113" t="s">
        <v>1650</v>
      </c>
      <c r="F414" s="89" t="s">
        <v>67</v>
      </c>
      <c r="G414" s="113" t="s">
        <v>106</v>
      </c>
      <c r="H414" s="113" t="s">
        <v>1662</v>
      </c>
      <c r="I414" s="115">
        <f t="shared" si="54"/>
        <v>0</v>
      </c>
      <c r="J414" s="115">
        <f t="shared" si="55"/>
        <v>0</v>
      </c>
      <c r="K414" s="115">
        <f t="shared" si="56"/>
        <v>0</v>
      </c>
      <c r="L414" s="113"/>
      <c r="M414" s="36">
        <f>VLOOKUP("HV_"&amp;$D414&amp;$E414&amp;VLOOKUP($F414,key!$L$3:$M$13,2,FALSE)&amp;$G414&amp;M$6,'HVAC wts'!$H$7:$R$13254,11,FALSE)</f>
        <v>0</v>
      </c>
      <c r="N414" s="36">
        <f>VLOOKUP("HV_"&amp;$D414&amp;$E414&amp;VLOOKUP($F414,key!$L$3:$M$13,2,FALSE)&amp;$G414&amp;N$6,'HVAC wts'!$H$7:$R$13254,11,FALSE)</f>
        <v>0</v>
      </c>
      <c r="O414" s="36">
        <f>VLOOKUP("HV_"&amp;$D414&amp;$E414&amp;VLOOKUP($F414,key!$L$3:$M$13,2,FALSE)&amp;$G414&amp;O$6,'HVAC wts'!$H$7:$R$13254,11,FALSE)</f>
        <v>0</v>
      </c>
      <c r="P414" s="36">
        <f>VLOOKUP("HV_"&amp;$D414&amp;$E414&amp;VLOOKUP($F414,key!$L$3:$M$13,2,FALSE)&amp;$G414&amp;P$6,'HVAC wts'!$H$7:$R$13254,11,FALSE)</f>
        <v>0</v>
      </c>
      <c r="Q414" s="36">
        <f>VLOOKUP("HV_"&amp;$D414&amp;$E414&amp;VLOOKUP($F414,key!$L$3:$M$13,2,FALSE)&amp;$G414&amp;Q$6,'HVAC wts'!$H$7:$R$13254,11,FALSE)</f>
        <v>0</v>
      </c>
      <c r="R414" s="36">
        <f>VLOOKUP("HV_"&amp;$D414&amp;$E414&amp;VLOOKUP($F414,key!$L$3:$M$13,2,FALSE)&amp;$G414&amp;R$6,'HVAC wts'!$H$7:$R$13254,11,FALSE)</f>
        <v>0</v>
      </c>
      <c r="S414" s="36">
        <f t="shared" si="57"/>
        <v>0</v>
      </c>
      <c r="T414" s="113"/>
      <c r="U414" s="113">
        <f>MATCH($A414&amp;U$6,'All applic'!$A$7:$A$59080,0)</f>
        <v>602</v>
      </c>
      <c r="V414" s="113">
        <f>MATCH($A414&amp;V$6,'All applic'!$A$7:$A$59080,0)</f>
        <v>603</v>
      </c>
      <c r="W414" s="113">
        <f>MATCH($A414&amp;W$6,'All applic'!$A$7:$A$59080,0)</f>
        <v>605</v>
      </c>
      <c r="X414" s="113">
        <f>MATCH($A414&amp;X$6,'All applic'!$A$7:$A$59080,0)</f>
        <v>604</v>
      </c>
      <c r="Y414" s="113">
        <f>MATCH($A414&amp;Y$6,'All applic'!$A$7:$A$59080,0)</f>
        <v>602</v>
      </c>
      <c r="Z414" s="113">
        <f>MATCH($A414&amp;Z$6,'All applic'!$A$7:$A$59080,0)</f>
        <v>605</v>
      </c>
      <c r="AA414" s="113"/>
      <c r="AB414" s="28">
        <f>INDEX('All applic'!$H$7:$H$59080,U414)</f>
        <v>1.0640000000000001</v>
      </c>
      <c r="AC414" s="28">
        <f>INDEX('All applic'!$H$7:$H$59080,V414)</f>
        <v>0.94399999999999995</v>
      </c>
      <c r="AD414" s="28">
        <f>INDEX('All applic'!$H$7:$H$59080,W414)</f>
        <v>1</v>
      </c>
      <c r="AE414" s="28">
        <f>INDEX('All applic'!$H$7:$H$59080,X414)</f>
        <v>0.71</v>
      </c>
      <c r="AF414" s="28">
        <f>INDEX('All applic'!$H$7:$H$59080,Y414)</f>
        <v>1.0640000000000001</v>
      </c>
      <c r="AG414" s="28">
        <f>INDEX('All applic'!$H$7:$H$59080,Z414)</f>
        <v>1</v>
      </c>
      <c r="AH414" s="28"/>
      <c r="AI414" s="28">
        <f>INDEX('All applic'!$I$7:$I$59080,U414)</f>
        <v>1.5227272727272729</v>
      </c>
      <c r="AJ414" s="28">
        <f>INDEX('All applic'!$I$7:$I$59080,V414)</f>
        <v>1.4772727272727275</v>
      </c>
      <c r="AK414" s="28">
        <f>INDEX('All applic'!$I$7:$I$59080,W414)</f>
        <v>1.0227272727272727</v>
      </c>
      <c r="AL414" s="28">
        <f>INDEX('All applic'!$I$7:$I$59080,X414)</f>
        <v>1</v>
      </c>
      <c r="AM414" s="28">
        <f>INDEX('All applic'!$I$7:$I$59080,Y414)</f>
        <v>1.5227272727272729</v>
      </c>
      <c r="AN414" s="28">
        <f>INDEX('All applic'!$I$7:$I$59080,Z414)</f>
        <v>1.0227272727272727</v>
      </c>
      <c r="AO414" s="113"/>
      <c r="AP414" s="113">
        <f>INDEX('All applic'!$J$7:$J$59080,U414)</f>
        <v>-1.644E-2</v>
      </c>
      <c r="AQ414" s="113">
        <v>0</v>
      </c>
      <c r="AR414" s="113">
        <f>INDEX('All applic'!$J$7:$J$59080,W414)</f>
        <v>-1.6879999999999999E-2</v>
      </c>
      <c r="AS414" s="113">
        <v>0</v>
      </c>
      <c r="AT414" s="113">
        <v>0</v>
      </c>
      <c r="AU414" s="113">
        <v>0</v>
      </c>
    </row>
    <row r="415" spans="1:47" x14ac:dyDescent="0.25">
      <c r="A415" s="113" t="str">
        <f t="shared" si="52"/>
        <v>CFLMFm1985CZ08</v>
      </c>
      <c r="B415" s="113" t="str">
        <f t="shared" si="53"/>
        <v>CFLPGEMFmCZ081985</v>
      </c>
      <c r="C415" s="113" t="s">
        <v>118</v>
      </c>
      <c r="D415" s="113" t="s">
        <v>129</v>
      </c>
      <c r="E415" s="113" t="s">
        <v>1650</v>
      </c>
      <c r="F415" s="89" t="s">
        <v>67</v>
      </c>
      <c r="G415" s="113" t="s">
        <v>107</v>
      </c>
      <c r="H415" s="113" t="s">
        <v>1662</v>
      </c>
      <c r="I415" s="115">
        <f t="shared" si="54"/>
        <v>0</v>
      </c>
      <c r="J415" s="115">
        <f t="shared" si="55"/>
        <v>0</v>
      </c>
      <c r="K415" s="115">
        <f t="shared" si="56"/>
        <v>0</v>
      </c>
      <c r="L415" s="113"/>
      <c r="M415" s="36">
        <f>VLOOKUP("HV_"&amp;$D415&amp;$E415&amp;VLOOKUP($F415,key!$L$3:$M$13,2,FALSE)&amp;$G415&amp;M$6,'HVAC wts'!$H$7:$R$13254,11,FALSE)</f>
        <v>0</v>
      </c>
      <c r="N415" s="36">
        <f>VLOOKUP("HV_"&amp;$D415&amp;$E415&amp;VLOOKUP($F415,key!$L$3:$M$13,2,FALSE)&amp;$G415&amp;N$6,'HVAC wts'!$H$7:$R$13254,11,FALSE)</f>
        <v>0</v>
      </c>
      <c r="O415" s="36">
        <f>VLOOKUP("HV_"&amp;$D415&amp;$E415&amp;VLOOKUP($F415,key!$L$3:$M$13,2,FALSE)&amp;$G415&amp;O$6,'HVAC wts'!$H$7:$R$13254,11,FALSE)</f>
        <v>0</v>
      </c>
      <c r="P415" s="36">
        <f>VLOOKUP("HV_"&amp;$D415&amp;$E415&amp;VLOOKUP($F415,key!$L$3:$M$13,2,FALSE)&amp;$G415&amp;P$6,'HVAC wts'!$H$7:$R$13254,11,FALSE)</f>
        <v>0</v>
      </c>
      <c r="Q415" s="36">
        <f>VLOOKUP("HV_"&amp;$D415&amp;$E415&amp;VLOOKUP($F415,key!$L$3:$M$13,2,FALSE)&amp;$G415&amp;Q$6,'HVAC wts'!$H$7:$R$13254,11,FALSE)</f>
        <v>0</v>
      </c>
      <c r="R415" s="36">
        <f>VLOOKUP("HV_"&amp;$D415&amp;$E415&amp;VLOOKUP($F415,key!$L$3:$M$13,2,FALSE)&amp;$G415&amp;R$6,'HVAC wts'!$H$7:$R$13254,11,FALSE)</f>
        <v>0</v>
      </c>
      <c r="S415" s="36">
        <f t="shared" si="57"/>
        <v>0</v>
      </c>
      <c r="T415" s="113"/>
      <c r="U415" s="113">
        <f>MATCH($A415&amp;U$6,'All applic'!$A$7:$A$59080,0)</f>
        <v>606</v>
      </c>
      <c r="V415" s="113">
        <f>MATCH($A415&amp;V$6,'All applic'!$A$7:$A$59080,0)</f>
        <v>607</v>
      </c>
      <c r="W415" s="113">
        <f>MATCH($A415&amp;W$6,'All applic'!$A$7:$A$59080,0)</f>
        <v>609</v>
      </c>
      <c r="X415" s="113">
        <f>MATCH($A415&amp;X$6,'All applic'!$A$7:$A$59080,0)</f>
        <v>608</v>
      </c>
      <c r="Y415" s="113">
        <f>MATCH($A415&amp;Y$6,'All applic'!$A$7:$A$59080,0)</f>
        <v>606</v>
      </c>
      <c r="Z415" s="113">
        <f>MATCH($A415&amp;Z$6,'All applic'!$A$7:$A$59080,0)</f>
        <v>609</v>
      </c>
      <c r="AA415" s="113"/>
      <c r="AB415" s="28">
        <f>INDEX('All applic'!$H$7:$H$59080,U415)</f>
        <v>1.1180000000000001</v>
      </c>
      <c r="AC415" s="28">
        <f>INDEX('All applic'!$H$7:$H$59080,V415)</f>
        <v>0.99</v>
      </c>
      <c r="AD415" s="28">
        <f>INDEX('All applic'!$H$7:$H$59080,W415)</f>
        <v>1</v>
      </c>
      <c r="AE415" s="28">
        <f>INDEX('All applic'!$H$7:$H$59080,X415)</f>
        <v>0.69599999999999995</v>
      </c>
      <c r="AF415" s="28">
        <f>INDEX('All applic'!$H$7:$H$59080,Y415)</f>
        <v>1.1180000000000001</v>
      </c>
      <c r="AG415" s="28">
        <f>INDEX('All applic'!$H$7:$H$59080,Z415)</f>
        <v>1</v>
      </c>
      <c r="AH415" s="28"/>
      <c r="AI415" s="28">
        <f>INDEX('All applic'!$I$7:$I$59080,U415)</f>
        <v>1.8181818181818183</v>
      </c>
      <c r="AJ415" s="28">
        <f>INDEX('All applic'!$I$7:$I$59080,V415)</f>
        <v>1.8181818181818183</v>
      </c>
      <c r="AK415" s="28">
        <f>INDEX('All applic'!$I$7:$I$59080,W415)</f>
        <v>1.0227272727272727</v>
      </c>
      <c r="AL415" s="28">
        <f>INDEX('All applic'!$I$7:$I$59080,X415)</f>
        <v>1</v>
      </c>
      <c r="AM415" s="28">
        <f>INDEX('All applic'!$I$7:$I$59080,Y415)</f>
        <v>1.8181818181818183</v>
      </c>
      <c r="AN415" s="28">
        <f>INDEX('All applic'!$I$7:$I$59080,Z415)</f>
        <v>1.0227272727272727</v>
      </c>
      <c r="AO415" s="113"/>
      <c r="AP415" s="113">
        <f>INDEX('All applic'!$J$7:$J$59080,U415)</f>
        <v>-1.6460000000000002E-2</v>
      </c>
      <c r="AQ415" s="113">
        <v>0</v>
      </c>
      <c r="AR415" s="113">
        <f>INDEX('All applic'!$J$7:$J$59080,W415)</f>
        <v>-1.7059999999999999E-2</v>
      </c>
      <c r="AS415" s="113">
        <v>0</v>
      </c>
      <c r="AT415" s="113">
        <v>0</v>
      </c>
      <c r="AU415" s="113">
        <v>0</v>
      </c>
    </row>
    <row r="416" spans="1:47" x14ac:dyDescent="0.25">
      <c r="A416" s="113" t="str">
        <f t="shared" si="52"/>
        <v>CFLMFm1985CZ09</v>
      </c>
      <c r="B416" s="113" t="str">
        <f t="shared" si="53"/>
        <v>CFLPGEMFmCZ091985</v>
      </c>
      <c r="C416" s="113" t="s">
        <v>118</v>
      </c>
      <c r="D416" s="113" t="s">
        <v>129</v>
      </c>
      <c r="E416" s="113" t="s">
        <v>1650</v>
      </c>
      <c r="F416" s="89" t="s">
        <v>67</v>
      </c>
      <c r="G416" s="113" t="s">
        <v>108</v>
      </c>
      <c r="H416" s="113" t="s">
        <v>1662</v>
      </c>
      <c r="I416" s="115">
        <f t="shared" si="54"/>
        <v>0</v>
      </c>
      <c r="J416" s="115">
        <f t="shared" si="55"/>
        <v>0</v>
      </c>
      <c r="K416" s="115">
        <f t="shared" si="56"/>
        <v>0</v>
      </c>
      <c r="L416" s="113"/>
      <c r="M416" s="36">
        <f>VLOOKUP("HV_"&amp;$D416&amp;$E416&amp;VLOOKUP($F416,key!$L$3:$M$13,2,FALSE)&amp;$G416&amp;M$6,'HVAC wts'!$H$7:$R$13254,11,FALSE)</f>
        <v>0</v>
      </c>
      <c r="N416" s="36">
        <f>VLOOKUP("HV_"&amp;$D416&amp;$E416&amp;VLOOKUP($F416,key!$L$3:$M$13,2,FALSE)&amp;$G416&amp;N$6,'HVAC wts'!$H$7:$R$13254,11,FALSE)</f>
        <v>0</v>
      </c>
      <c r="O416" s="36">
        <f>VLOOKUP("HV_"&amp;$D416&amp;$E416&amp;VLOOKUP($F416,key!$L$3:$M$13,2,FALSE)&amp;$G416&amp;O$6,'HVAC wts'!$H$7:$R$13254,11,FALSE)</f>
        <v>0</v>
      </c>
      <c r="P416" s="36">
        <f>VLOOKUP("HV_"&amp;$D416&amp;$E416&amp;VLOOKUP($F416,key!$L$3:$M$13,2,FALSE)&amp;$G416&amp;P$6,'HVAC wts'!$H$7:$R$13254,11,FALSE)</f>
        <v>0</v>
      </c>
      <c r="Q416" s="36">
        <f>VLOOKUP("HV_"&amp;$D416&amp;$E416&amp;VLOOKUP($F416,key!$L$3:$M$13,2,FALSE)&amp;$G416&amp;Q$6,'HVAC wts'!$H$7:$R$13254,11,FALSE)</f>
        <v>0</v>
      </c>
      <c r="R416" s="36">
        <f>VLOOKUP("HV_"&amp;$D416&amp;$E416&amp;VLOOKUP($F416,key!$L$3:$M$13,2,FALSE)&amp;$G416&amp;R$6,'HVAC wts'!$H$7:$R$13254,11,FALSE)</f>
        <v>0</v>
      </c>
      <c r="S416" s="36">
        <f t="shared" si="57"/>
        <v>0</v>
      </c>
      <c r="T416" s="113"/>
      <c r="U416" s="113">
        <f>MATCH($A416&amp;U$6,'All applic'!$A$7:$A$59080,0)</f>
        <v>610</v>
      </c>
      <c r="V416" s="113">
        <f>MATCH($A416&amp;V$6,'All applic'!$A$7:$A$59080,0)</f>
        <v>611</v>
      </c>
      <c r="W416" s="113">
        <f>MATCH($A416&amp;W$6,'All applic'!$A$7:$A$59080,0)</f>
        <v>613</v>
      </c>
      <c r="X416" s="113">
        <f>MATCH($A416&amp;X$6,'All applic'!$A$7:$A$59080,0)</f>
        <v>612</v>
      </c>
      <c r="Y416" s="113">
        <f>MATCH($A416&amp;Y$6,'All applic'!$A$7:$A$59080,0)</f>
        <v>610</v>
      </c>
      <c r="Z416" s="113">
        <f>MATCH($A416&amp;Z$6,'All applic'!$A$7:$A$59080,0)</f>
        <v>613</v>
      </c>
      <c r="AA416" s="113"/>
      <c r="AB416" s="28">
        <f>INDEX('All applic'!$H$7:$H$59080,U416)</f>
        <v>1.1379999999999999</v>
      </c>
      <c r="AC416" s="28">
        <f>INDEX('All applic'!$H$7:$H$59080,V416)</f>
        <v>1.006</v>
      </c>
      <c r="AD416" s="28">
        <f>INDEX('All applic'!$H$7:$H$59080,W416)</f>
        <v>0.996</v>
      </c>
      <c r="AE416" s="28">
        <f>INDEX('All applic'!$H$7:$H$59080,X416)</f>
        <v>0.66400000000000003</v>
      </c>
      <c r="AF416" s="28">
        <f>INDEX('All applic'!$H$7:$H$59080,Y416)</f>
        <v>1.1379999999999999</v>
      </c>
      <c r="AG416" s="28">
        <f>INDEX('All applic'!$H$7:$H$59080,Z416)</f>
        <v>0.996</v>
      </c>
      <c r="AH416" s="28"/>
      <c r="AI416" s="28">
        <f>INDEX('All applic'!$I$7:$I$59080,U416)</f>
        <v>1.5454545454545456</v>
      </c>
      <c r="AJ416" s="28">
        <f>INDEX('All applic'!$I$7:$I$59080,V416)</f>
        <v>1.5909090909090911</v>
      </c>
      <c r="AK416" s="28">
        <f>INDEX('All applic'!$I$7:$I$59080,W416)</f>
        <v>1</v>
      </c>
      <c r="AL416" s="28">
        <f>INDEX('All applic'!$I$7:$I$59080,X416)</f>
        <v>1</v>
      </c>
      <c r="AM416" s="28">
        <f>INDEX('All applic'!$I$7:$I$59080,Y416)</f>
        <v>1.5454545454545456</v>
      </c>
      <c r="AN416" s="28">
        <f>INDEX('All applic'!$I$7:$I$59080,Z416)</f>
        <v>1</v>
      </c>
      <c r="AO416" s="113"/>
      <c r="AP416" s="113">
        <f>INDEX('All applic'!$J$7:$J$59080,U416)</f>
        <v>-1.84E-2</v>
      </c>
      <c r="AQ416" s="113">
        <v>0</v>
      </c>
      <c r="AR416" s="113">
        <f>INDEX('All applic'!$J$7:$J$59080,W416)</f>
        <v>-1.8960000000000001E-2</v>
      </c>
      <c r="AS416" s="113">
        <v>0</v>
      </c>
      <c r="AT416" s="113">
        <v>0</v>
      </c>
      <c r="AU416" s="113">
        <v>0</v>
      </c>
    </row>
    <row r="417" spans="1:47" x14ac:dyDescent="0.25">
      <c r="A417" s="113" t="str">
        <f t="shared" si="52"/>
        <v>CFLMFm1985CZ10</v>
      </c>
      <c r="B417" s="113" t="str">
        <f t="shared" si="53"/>
        <v>CFLPGEMFmCZ101985</v>
      </c>
      <c r="C417" s="113" t="s">
        <v>118</v>
      </c>
      <c r="D417" s="113" t="s">
        <v>129</v>
      </c>
      <c r="E417" s="113" t="s">
        <v>1650</v>
      </c>
      <c r="F417" s="89" t="s">
        <v>67</v>
      </c>
      <c r="G417" s="113" t="s">
        <v>109</v>
      </c>
      <c r="H417" s="113" t="s">
        <v>1662</v>
      </c>
      <c r="I417" s="115">
        <f t="shared" si="54"/>
        <v>0</v>
      </c>
      <c r="J417" s="115">
        <f t="shared" si="55"/>
        <v>0</v>
      </c>
      <c r="K417" s="115">
        <f t="shared" si="56"/>
        <v>0</v>
      </c>
      <c r="L417" s="113"/>
      <c r="M417" s="36">
        <f>VLOOKUP("HV_"&amp;$D417&amp;$E417&amp;VLOOKUP($F417,key!$L$3:$M$13,2,FALSE)&amp;$G417&amp;M$6,'HVAC wts'!$H$7:$R$13254,11,FALSE)</f>
        <v>0</v>
      </c>
      <c r="N417" s="36">
        <f>VLOOKUP("HV_"&amp;$D417&amp;$E417&amp;VLOOKUP($F417,key!$L$3:$M$13,2,FALSE)&amp;$G417&amp;N$6,'HVAC wts'!$H$7:$R$13254,11,FALSE)</f>
        <v>0</v>
      </c>
      <c r="O417" s="36">
        <f>VLOOKUP("HV_"&amp;$D417&amp;$E417&amp;VLOOKUP($F417,key!$L$3:$M$13,2,FALSE)&amp;$G417&amp;O$6,'HVAC wts'!$H$7:$R$13254,11,FALSE)</f>
        <v>0</v>
      </c>
      <c r="P417" s="36">
        <f>VLOOKUP("HV_"&amp;$D417&amp;$E417&amp;VLOOKUP($F417,key!$L$3:$M$13,2,FALSE)&amp;$G417&amp;P$6,'HVAC wts'!$H$7:$R$13254,11,FALSE)</f>
        <v>0</v>
      </c>
      <c r="Q417" s="36">
        <f>VLOOKUP("HV_"&amp;$D417&amp;$E417&amp;VLOOKUP($F417,key!$L$3:$M$13,2,FALSE)&amp;$G417&amp;Q$6,'HVAC wts'!$H$7:$R$13254,11,FALSE)</f>
        <v>0</v>
      </c>
      <c r="R417" s="36">
        <f>VLOOKUP("HV_"&amp;$D417&amp;$E417&amp;VLOOKUP($F417,key!$L$3:$M$13,2,FALSE)&amp;$G417&amp;R$6,'HVAC wts'!$H$7:$R$13254,11,FALSE)</f>
        <v>0</v>
      </c>
      <c r="S417" s="36">
        <f t="shared" si="57"/>
        <v>0</v>
      </c>
      <c r="T417" s="113"/>
      <c r="U417" s="113">
        <f>MATCH($A417&amp;U$6,'All applic'!$A$7:$A$59080,0)</f>
        <v>614</v>
      </c>
      <c r="V417" s="113">
        <f>MATCH($A417&amp;V$6,'All applic'!$A$7:$A$59080,0)</f>
        <v>615</v>
      </c>
      <c r="W417" s="113">
        <f>MATCH($A417&amp;W$6,'All applic'!$A$7:$A$59080,0)</f>
        <v>617</v>
      </c>
      <c r="X417" s="113">
        <f>MATCH($A417&amp;X$6,'All applic'!$A$7:$A$59080,0)</f>
        <v>616</v>
      </c>
      <c r="Y417" s="113">
        <f>MATCH($A417&amp;Y$6,'All applic'!$A$7:$A$59080,0)</f>
        <v>614</v>
      </c>
      <c r="Z417" s="113">
        <f>MATCH($A417&amp;Z$6,'All applic'!$A$7:$A$59080,0)</f>
        <v>617</v>
      </c>
      <c r="AA417" s="113"/>
      <c r="AB417" s="28">
        <f>INDEX('All applic'!$H$7:$H$59080,U417)</f>
        <v>1.1160000000000001</v>
      </c>
      <c r="AC417" s="28">
        <f>INDEX('All applic'!$H$7:$H$59080,V417)</f>
        <v>0.97399999999999998</v>
      </c>
      <c r="AD417" s="28">
        <f>INDEX('All applic'!$H$7:$H$59080,W417)</f>
        <v>0.996</v>
      </c>
      <c r="AE417" s="28">
        <f>INDEX('All applic'!$H$7:$H$59080,X417)</f>
        <v>0.63800000000000001</v>
      </c>
      <c r="AF417" s="28">
        <f>INDEX('All applic'!$H$7:$H$59080,Y417)</f>
        <v>1.1160000000000001</v>
      </c>
      <c r="AG417" s="28">
        <f>INDEX('All applic'!$H$7:$H$59080,Z417)</f>
        <v>0.996</v>
      </c>
      <c r="AH417" s="28"/>
      <c r="AI417" s="28">
        <f>INDEX('All applic'!$I$7:$I$59080,U417)</f>
        <v>1.7727272727272729</v>
      </c>
      <c r="AJ417" s="28">
        <f>INDEX('All applic'!$I$7:$I$59080,V417)</f>
        <v>1.9318181818181821</v>
      </c>
      <c r="AK417" s="28">
        <f>INDEX('All applic'!$I$7:$I$59080,W417)</f>
        <v>1.0227272727272727</v>
      </c>
      <c r="AL417" s="28">
        <f>INDEX('All applic'!$I$7:$I$59080,X417)</f>
        <v>1</v>
      </c>
      <c r="AM417" s="28">
        <f>INDEX('All applic'!$I$7:$I$59080,Y417)</f>
        <v>1.7727272727272729</v>
      </c>
      <c r="AN417" s="28">
        <f>INDEX('All applic'!$I$7:$I$59080,Z417)</f>
        <v>1.0227272727272727</v>
      </c>
      <c r="AO417" s="113"/>
      <c r="AP417" s="113">
        <f>INDEX('All applic'!$J$7:$J$59080,U417)</f>
        <v>-1.9199999999999998E-2</v>
      </c>
      <c r="AQ417" s="113">
        <v>0</v>
      </c>
      <c r="AR417" s="113">
        <f>INDEX('All applic'!$J$7:$J$59080,W417)</f>
        <v>-1.9039999999999998E-2</v>
      </c>
      <c r="AS417" s="113">
        <v>0</v>
      </c>
      <c r="AT417" s="113">
        <v>0</v>
      </c>
      <c r="AU417" s="113">
        <v>0</v>
      </c>
    </row>
    <row r="418" spans="1:47" x14ac:dyDescent="0.25">
      <c r="A418" s="113" t="str">
        <f t="shared" si="52"/>
        <v>CFLMFm1985CZ11</v>
      </c>
      <c r="B418" s="113" t="str">
        <f t="shared" si="53"/>
        <v>CFLPGEMFmCZ111985</v>
      </c>
      <c r="C418" s="113" t="s">
        <v>118</v>
      </c>
      <c r="D418" s="113" t="s">
        <v>129</v>
      </c>
      <c r="E418" s="113" t="s">
        <v>1650</v>
      </c>
      <c r="F418" s="89" t="s">
        <v>67</v>
      </c>
      <c r="G418" s="113" t="s">
        <v>110</v>
      </c>
      <c r="H418" s="113" t="s">
        <v>1662</v>
      </c>
      <c r="I418" s="115">
        <f t="shared" si="54"/>
        <v>1.0795312645807911</v>
      </c>
      <c r="J418" s="115">
        <f t="shared" si="55"/>
        <v>1.8319717472439379</v>
      </c>
      <c r="K418" s="115">
        <f t="shared" si="56"/>
        <v>-1.7825322497108182E-2</v>
      </c>
      <c r="L418" s="113"/>
      <c r="M418" s="36">
        <f>VLOOKUP("HV_"&amp;$D418&amp;$E418&amp;VLOOKUP($F418,key!$L$3:$M$13,2,FALSE)&amp;$G418&amp;M$6,'HVAC wts'!$H$7:$R$13254,11,FALSE)</f>
        <v>29584.556587287501</v>
      </c>
      <c r="N418" s="36">
        <f>VLOOKUP("HV_"&amp;$D418&amp;$E418&amp;VLOOKUP($F418,key!$L$3:$M$13,2,FALSE)&amp;$G418&amp;N$6,'HVAC wts'!$H$7:$R$13254,11,FALSE)</f>
        <v>4254.1005849223957</v>
      </c>
      <c r="O418" s="36">
        <f>VLOOKUP("HV_"&amp;$D418&amp;$E418&amp;VLOOKUP($F418,key!$L$3:$M$13,2,FALSE)&amp;$G418&amp;O$6,'HVAC wts'!$H$7:$R$13254,11,FALSE)</f>
        <v>868.72963311160311</v>
      </c>
      <c r="P418" s="36">
        <f>VLOOKUP("HV_"&amp;$D418&amp;$E418&amp;VLOOKUP($F418,key!$L$3:$M$13,2,FALSE)&amp;$G418&amp;P$6,'HVAC wts'!$H$7:$R$13254,11,FALSE)</f>
        <v>124.91866252771614</v>
      </c>
      <c r="Q418" s="36">
        <f>VLOOKUP("HV_"&amp;$D418&amp;$E418&amp;VLOOKUP($F418,key!$L$3:$M$13,2,FALSE)&amp;$G418&amp;Q$6,'HVAC wts'!$H$7:$R$13254,11,FALSE)</f>
        <v>3689.3347091648193</v>
      </c>
      <c r="R418" s="36">
        <f>VLOOKUP("HV_"&amp;$D418&amp;$E418&amp;VLOOKUP($F418,key!$L$3:$M$13,2,FALSE)&amp;$G418&amp;R$6,'HVAC wts'!$H$7:$R$13254,11,FALSE)</f>
        <v>108.33471101256463</v>
      </c>
      <c r="S418" s="36">
        <f t="shared" si="57"/>
        <v>38629.974888026591</v>
      </c>
      <c r="T418" s="113"/>
      <c r="U418" s="113">
        <f>MATCH($A418&amp;U$6,'All applic'!$A$7:$A$59080,0)</f>
        <v>618</v>
      </c>
      <c r="V418" s="113">
        <f>MATCH($A418&amp;V$6,'All applic'!$A$7:$A$59080,0)</f>
        <v>619</v>
      </c>
      <c r="W418" s="113">
        <f>MATCH($A418&amp;W$6,'All applic'!$A$7:$A$59080,0)</f>
        <v>621</v>
      </c>
      <c r="X418" s="113">
        <f>MATCH($A418&amp;X$6,'All applic'!$A$7:$A$59080,0)</f>
        <v>620</v>
      </c>
      <c r="Y418" s="113">
        <f>MATCH($A418&amp;Y$6,'All applic'!$A$7:$A$59080,0)</f>
        <v>618</v>
      </c>
      <c r="Z418" s="113">
        <f>MATCH($A418&amp;Z$6,'All applic'!$A$7:$A$59080,0)</f>
        <v>621</v>
      </c>
      <c r="AA418" s="113"/>
      <c r="AB418" s="28">
        <f>INDEX('All applic'!$H$7:$H$59080,U418)</f>
        <v>1.1040000000000001</v>
      </c>
      <c r="AC418" s="28">
        <f>INDEX('All applic'!$H$7:$H$59080,V418)</f>
        <v>0.92200000000000004</v>
      </c>
      <c r="AD418" s="28">
        <f>INDEX('All applic'!$H$7:$H$59080,W418)</f>
        <v>0.996</v>
      </c>
      <c r="AE418" s="28">
        <f>INDEX('All applic'!$H$7:$H$59080,X418)</f>
        <v>0.57999999999999996</v>
      </c>
      <c r="AF418" s="28">
        <f>INDEX('All applic'!$H$7:$H$59080,Y418)</f>
        <v>1.1040000000000001</v>
      </c>
      <c r="AG418" s="28">
        <f>INDEX('All applic'!$H$7:$H$59080,Z418)</f>
        <v>0.996</v>
      </c>
      <c r="AH418" s="28"/>
      <c r="AI418" s="28">
        <f>INDEX('All applic'!$I$7:$I$59080,U418)</f>
        <v>1.8499999999999999</v>
      </c>
      <c r="AJ418" s="28">
        <f>INDEX('All applic'!$I$7:$I$59080,V418)</f>
        <v>1.9</v>
      </c>
      <c r="AK418" s="28">
        <f>INDEX('All applic'!$I$7:$I$59080,W418)</f>
        <v>1.0249999999999999</v>
      </c>
      <c r="AL418" s="28">
        <f>INDEX('All applic'!$I$7:$I$59080,X418)</f>
        <v>1.0249999999999999</v>
      </c>
      <c r="AM418" s="28">
        <f>INDEX('All applic'!$I$7:$I$59080,Y418)</f>
        <v>1.8499999999999999</v>
      </c>
      <c r="AN418" s="28">
        <f>INDEX('All applic'!$I$7:$I$59080,Z418)</f>
        <v>1.0249999999999999</v>
      </c>
      <c r="AO418" s="113"/>
      <c r="AP418" s="113">
        <f>INDEX('All applic'!$J$7:$J$59080,U418)</f>
        <v>-2.2600000000000002E-2</v>
      </c>
      <c r="AQ418" s="113">
        <v>0</v>
      </c>
      <c r="AR418" s="113">
        <f>INDEX('All applic'!$J$7:$J$59080,W418)</f>
        <v>-2.3E-2</v>
      </c>
      <c r="AS418" s="113">
        <v>0</v>
      </c>
      <c r="AT418" s="113">
        <v>0</v>
      </c>
      <c r="AU418" s="113">
        <v>0</v>
      </c>
    </row>
    <row r="419" spans="1:47" x14ac:dyDescent="0.25">
      <c r="A419" s="113" t="str">
        <f t="shared" si="52"/>
        <v>CFLMFm1985CZ12</v>
      </c>
      <c r="B419" s="113" t="str">
        <f t="shared" si="53"/>
        <v>CFLPGEMFmCZ121985</v>
      </c>
      <c r="C419" s="113" t="s">
        <v>118</v>
      </c>
      <c r="D419" s="113" t="s">
        <v>129</v>
      </c>
      <c r="E419" s="113" t="s">
        <v>1650</v>
      </c>
      <c r="F419" s="89" t="s">
        <v>67</v>
      </c>
      <c r="G419" s="113" t="s">
        <v>111</v>
      </c>
      <c r="H419" s="113" t="s">
        <v>1662</v>
      </c>
      <c r="I419" s="115">
        <f t="shared" si="54"/>
        <v>1.0367387026785746</v>
      </c>
      <c r="J419" s="115">
        <f t="shared" si="55"/>
        <v>1.7964825077844542</v>
      </c>
      <c r="K419" s="115">
        <f t="shared" si="56"/>
        <v>-1.8173241025238349E-2</v>
      </c>
      <c r="L419" s="113"/>
      <c r="M419" s="36">
        <f>VLOOKUP("HV_"&amp;$D419&amp;$E419&amp;VLOOKUP($F419,key!$L$3:$M$13,2,FALSE)&amp;$G419&amp;M$6,'HVAC wts'!$H$7:$R$13254,11,FALSE)</f>
        <v>137090.04840981518</v>
      </c>
      <c r="N419" s="36">
        <f>VLOOKUP("HV_"&amp;$D419&amp;$E419&amp;VLOOKUP($F419,key!$L$3:$M$13,2,FALSE)&amp;$G419&amp;N$6,'HVAC wts'!$H$7:$R$13254,11,FALSE)</f>
        <v>19712.813792106434</v>
      </c>
      <c r="O419" s="36">
        <f>VLOOKUP("HV_"&amp;$D419&amp;$E419&amp;VLOOKUP($F419,key!$L$3:$M$13,2,FALSE)&amp;$G419&amp;O$6,'HVAC wts'!$H$7:$R$13254,11,FALSE)</f>
        <v>20822.822021345153</v>
      </c>
      <c r="P419" s="36">
        <f>VLOOKUP("HV_"&amp;$D419&amp;$E419&amp;VLOOKUP($F419,key!$L$3:$M$13,2,FALSE)&amp;$G419&amp;P$6,'HVAC wts'!$H$7:$R$13254,11,FALSE)</f>
        <v>2994.2101406651891</v>
      </c>
      <c r="Q419" s="36">
        <f>VLOOKUP("HV_"&amp;$D419&amp;$E419&amp;VLOOKUP($F419,key!$L$3:$M$13,2,FALSE)&amp;$G419&amp;Q$6,'HVAC wts'!$H$7:$R$13254,11,FALSE)</f>
        <v>17095.780103621586</v>
      </c>
      <c r="R419" s="36">
        <f>VLOOKUP("HV_"&amp;$D419&amp;$E419&amp;VLOOKUP($F419,key!$L$3:$M$13,2,FALSE)&amp;$G419&amp;R$6,'HVAC wts'!$H$7:$R$13254,11,FALSE)</f>
        <v>2596.7047976348858</v>
      </c>
      <c r="S419" s="36">
        <f t="shared" si="57"/>
        <v>200312.37926518841</v>
      </c>
      <c r="T419" s="113"/>
      <c r="U419" s="113">
        <f>MATCH($A419&amp;U$6,'All applic'!$A$7:$A$59080,0)</f>
        <v>622</v>
      </c>
      <c r="V419" s="113">
        <f>MATCH($A419&amp;V$6,'All applic'!$A$7:$A$59080,0)</f>
        <v>623</v>
      </c>
      <c r="W419" s="113">
        <f>MATCH($A419&amp;W$6,'All applic'!$A$7:$A$59080,0)</f>
        <v>625</v>
      </c>
      <c r="X419" s="113">
        <f>MATCH($A419&amp;X$6,'All applic'!$A$7:$A$59080,0)</f>
        <v>624</v>
      </c>
      <c r="Y419" s="113">
        <f>MATCH($A419&amp;Y$6,'All applic'!$A$7:$A$59080,0)</f>
        <v>622</v>
      </c>
      <c r="Z419" s="113">
        <f>MATCH($A419&amp;Z$6,'All applic'!$A$7:$A$59080,0)</f>
        <v>625</v>
      </c>
      <c r="AA419" s="113"/>
      <c r="AB419" s="28">
        <f>INDEX('All applic'!$H$7:$H$59080,U419)</f>
        <v>1.0720000000000001</v>
      </c>
      <c r="AC419" s="28">
        <f>INDEX('All applic'!$H$7:$H$59080,V419)</f>
        <v>0.88200000000000001</v>
      </c>
      <c r="AD419" s="28">
        <f>INDEX('All applic'!$H$7:$H$59080,W419)</f>
        <v>0.99399999999999999</v>
      </c>
      <c r="AE419" s="28">
        <f>INDEX('All applic'!$H$7:$H$59080,X419)</f>
        <v>0.57399999999999995</v>
      </c>
      <c r="AF419" s="28">
        <f>INDEX('All applic'!$H$7:$H$59080,Y419)</f>
        <v>1.0720000000000001</v>
      </c>
      <c r="AG419" s="28">
        <f>INDEX('All applic'!$H$7:$H$59080,Z419)</f>
        <v>0.99399999999999999</v>
      </c>
      <c r="AH419" s="28"/>
      <c r="AI419" s="28">
        <f>INDEX('All applic'!$I$7:$I$59080,U419)</f>
        <v>1.925</v>
      </c>
      <c r="AJ419" s="28">
        <f>INDEX('All applic'!$I$7:$I$59080,V419)</f>
        <v>1.825</v>
      </c>
      <c r="AK419" s="28">
        <f>INDEX('All applic'!$I$7:$I$59080,W419)</f>
        <v>1.0249999999999999</v>
      </c>
      <c r="AL419" s="28">
        <f>INDEX('All applic'!$I$7:$I$59080,X419)</f>
        <v>1.0249999999999999</v>
      </c>
      <c r="AM419" s="28">
        <f>INDEX('All applic'!$I$7:$I$59080,Y419)</f>
        <v>1.925</v>
      </c>
      <c r="AN419" s="28">
        <f>INDEX('All applic'!$I$7:$I$59080,Z419)</f>
        <v>1.0249999999999999</v>
      </c>
      <c r="AO419" s="113"/>
      <c r="AP419" s="113">
        <f>INDEX('All applic'!$J$7:$J$59080,U419)</f>
        <v>-2.3E-2</v>
      </c>
      <c r="AQ419" s="113">
        <v>0</v>
      </c>
      <c r="AR419" s="113">
        <f>INDEX('All applic'!$J$7:$J$59080,W419)</f>
        <v>-2.3399999999999997E-2</v>
      </c>
      <c r="AS419" s="113">
        <v>0</v>
      </c>
      <c r="AT419" s="113">
        <v>0</v>
      </c>
      <c r="AU419" s="113">
        <v>0</v>
      </c>
    </row>
    <row r="420" spans="1:47" x14ac:dyDescent="0.25">
      <c r="A420" s="113" t="str">
        <f t="shared" si="52"/>
        <v>CFLMFm1985CZ13</v>
      </c>
      <c r="B420" s="113" t="str">
        <f t="shared" si="53"/>
        <v>CFLPGEMFmCZ131985</v>
      </c>
      <c r="C420" s="113" t="s">
        <v>118</v>
      </c>
      <c r="D420" s="113" t="s">
        <v>129</v>
      </c>
      <c r="E420" s="113" t="s">
        <v>1650</v>
      </c>
      <c r="F420" s="89" t="s">
        <v>67</v>
      </c>
      <c r="G420" s="113" t="s">
        <v>112</v>
      </c>
      <c r="H420" s="113" t="s">
        <v>1662</v>
      </c>
      <c r="I420" s="115">
        <f t="shared" si="54"/>
        <v>1.1019934146465498</v>
      </c>
      <c r="J420" s="115">
        <f t="shared" si="55"/>
        <v>1.8467362205795175</v>
      </c>
      <c r="K420" s="115">
        <f t="shared" si="56"/>
        <v>-1.7832055059337076E-2</v>
      </c>
      <c r="L420" s="113"/>
      <c r="M420" s="36">
        <f>VLOOKUP("HV_"&amp;$D420&amp;$E420&amp;VLOOKUP($F420,key!$L$3:$M$13,2,FALSE)&amp;$G420&amp;M$6,'HVAC wts'!$H$7:$R$13254,11,FALSE)</f>
        <v>64682.890742498137</v>
      </c>
      <c r="N420" s="36">
        <f>VLOOKUP("HV_"&amp;$D420&amp;$E420&amp;VLOOKUP($F420,key!$L$3:$M$13,2,FALSE)&amp;$G420&amp;N$6,'HVAC wts'!$H$7:$R$13254,11,FALSE)</f>
        <v>9301.0528155210668</v>
      </c>
      <c r="O420" s="36">
        <f>VLOOKUP("HV_"&amp;$D420&amp;$E420&amp;VLOOKUP($F420,key!$L$3:$M$13,2,FALSE)&amp;$G420&amp;O$6,'HVAC wts'!$H$7:$R$13254,11,FALSE)</f>
        <v>2224.7807878492222</v>
      </c>
      <c r="P420" s="36">
        <f>VLOOKUP("HV_"&amp;$D420&amp;$E420&amp;VLOOKUP($F420,key!$L$3:$M$13,2,FALSE)&amp;$G420&amp;P$6,'HVAC wts'!$H$7:$R$13254,11,FALSE)</f>
        <v>319.91154651884688</v>
      </c>
      <c r="Q420" s="36">
        <f>VLOOKUP("HV_"&amp;$D420&amp;$E420&amp;VLOOKUP($F420,key!$L$3:$M$13,2,FALSE)&amp;$G420&amp;Q$6,'HVAC wts'!$H$7:$R$13254,11,FALSE)</f>
        <v>8066.2636670362162</v>
      </c>
      <c r="R420" s="36">
        <f>VLOOKUP("HV_"&amp;$D420&amp;$E420&amp;VLOOKUP($F420,key!$L$3:$M$13,2,FALSE)&amp;$G420&amp;R$6,'HVAC wts'!$H$7:$R$13254,11,FALSE)</f>
        <v>277.44073015521053</v>
      </c>
      <c r="S420" s="36">
        <f t="shared" si="57"/>
        <v>84872.3402895787</v>
      </c>
      <c r="T420" s="113"/>
      <c r="U420" s="113">
        <f>MATCH($A420&amp;U$6,'All applic'!$A$7:$A$59080,0)</f>
        <v>626</v>
      </c>
      <c r="V420" s="113">
        <f>MATCH($A420&amp;V$6,'All applic'!$A$7:$A$59080,0)</f>
        <v>627</v>
      </c>
      <c r="W420" s="113">
        <f>MATCH($A420&amp;W$6,'All applic'!$A$7:$A$59080,0)</f>
        <v>629</v>
      </c>
      <c r="X420" s="113">
        <f>MATCH($A420&amp;X$6,'All applic'!$A$7:$A$59080,0)</f>
        <v>628</v>
      </c>
      <c r="Y420" s="113">
        <f>MATCH($A420&amp;Y$6,'All applic'!$A$7:$A$59080,0)</f>
        <v>626</v>
      </c>
      <c r="Z420" s="113">
        <f>MATCH($A420&amp;Z$6,'All applic'!$A$7:$A$59080,0)</f>
        <v>629</v>
      </c>
      <c r="AA420" s="113"/>
      <c r="AB420" s="28">
        <f>INDEX('All applic'!$H$7:$H$59080,U420)</f>
        <v>1.1279999999999999</v>
      </c>
      <c r="AC420" s="28">
        <f>INDEX('All applic'!$H$7:$H$59080,V420)</f>
        <v>0.94599999999999995</v>
      </c>
      <c r="AD420" s="28">
        <f>INDEX('All applic'!$H$7:$H$59080,W420)</f>
        <v>0.99399999999999999</v>
      </c>
      <c r="AE420" s="28">
        <f>INDEX('All applic'!$H$7:$H$59080,X420)</f>
        <v>0.56799999999999995</v>
      </c>
      <c r="AF420" s="28">
        <f>INDEX('All applic'!$H$7:$H$59080,Y420)</f>
        <v>1.1279999999999999</v>
      </c>
      <c r="AG420" s="28">
        <f>INDEX('All applic'!$H$7:$H$59080,Z420)</f>
        <v>0.99399999999999999</v>
      </c>
      <c r="AH420" s="28"/>
      <c r="AI420" s="28">
        <f>INDEX('All applic'!$I$7:$I$59080,U420)</f>
        <v>1.875</v>
      </c>
      <c r="AJ420" s="28">
        <f>INDEX('All applic'!$I$7:$I$59080,V420)</f>
        <v>1.875</v>
      </c>
      <c r="AK420" s="28">
        <f>INDEX('All applic'!$I$7:$I$59080,W420)</f>
        <v>1.0249999999999999</v>
      </c>
      <c r="AL420" s="28">
        <f>INDEX('All applic'!$I$7:$I$59080,X420)</f>
        <v>1.0249999999999999</v>
      </c>
      <c r="AM420" s="28">
        <f>INDEX('All applic'!$I$7:$I$59080,Y420)</f>
        <v>1.875</v>
      </c>
      <c r="AN420" s="28">
        <f>INDEX('All applic'!$I$7:$I$59080,Z420)</f>
        <v>1.0249999999999999</v>
      </c>
      <c r="AO420" s="113"/>
      <c r="AP420" s="113">
        <f>INDEX('All applic'!$J$7:$J$59080,U420)</f>
        <v>-2.2600000000000002E-2</v>
      </c>
      <c r="AQ420" s="113">
        <v>0</v>
      </c>
      <c r="AR420" s="113">
        <f>INDEX('All applic'!$J$7:$J$59080,W420)</f>
        <v>-2.3199999999999998E-2</v>
      </c>
      <c r="AS420" s="113">
        <v>0</v>
      </c>
      <c r="AT420" s="113">
        <v>0</v>
      </c>
      <c r="AU420" s="113">
        <v>0</v>
      </c>
    </row>
    <row r="421" spans="1:47" x14ac:dyDescent="0.25">
      <c r="A421" s="113" t="str">
        <f t="shared" si="52"/>
        <v>CFLMFm1985CZ14</v>
      </c>
      <c r="B421" s="113" t="str">
        <f t="shared" si="53"/>
        <v>CFLPGEMFmCZ141985</v>
      </c>
      <c r="C421" s="113" t="s">
        <v>118</v>
      </c>
      <c r="D421" s="113" t="s">
        <v>129</v>
      </c>
      <c r="E421" s="113" t="s">
        <v>1650</v>
      </c>
      <c r="F421" s="89" t="s">
        <v>67</v>
      </c>
      <c r="G421" s="113" t="s">
        <v>113</v>
      </c>
      <c r="H421" s="113" t="s">
        <v>1662</v>
      </c>
      <c r="I421" s="115">
        <f t="shared" si="54"/>
        <v>0</v>
      </c>
      <c r="J421" s="115">
        <f t="shared" si="55"/>
        <v>0</v>
      </c>
      <c r="K421" s="115">
        <f t="shared" si="56"/>
        <v>0</v>
      </c>
      <c r="L421" s="113"/>
      <c r="M421" s="36">
        <f>VLOOKUP("HV_"&amp;$D421&amp;$E421&amp;VLOOKUP($F421,key!$L$3:$M$13,2,FALSE)&amp;$G421&amp;M$6,'HVAC wts'!$H$7:$R$13254,11,FALSE)</f>
        <v>0</v>
      </c>
      <c r="N421" s="36">
        <f>VLOOKUP("HV_"&amp;$D421&amp;$E421&amp;VLOOKUP($F421,key!$L$3:$M$13,2,FALSE)&amp;$G421&amp;N$6,'HVAC wts'!$H$7:$R$13254,11,FALSE)</f>
        <v>0</v>
      </c>
      <c r="O421" s="36">
        <f>VLOOKUP("HV_"&amp;$D421&amp;$E421&amp;VLOOKUP($F421,key!$L$3:$M$13,2,FALSE)&amp;$G421&amp;O$6,'HVAC wts'!$H$7:$R$13254,11,FALSE)</f>
        <v>0</v>
      </c>
      <c r="P421" s="36">
        <f>VLOOKUP("HV_"&amp;$D421&amp;$E421&amp;VLOOKUP($F421,key!$L$3:$M$13,2,FALSE)&amp;$G421&amp;P$6,'HVAC wts'!$H$7:$R$13254,11,FALSE)</f>
        <v>0</v>
      </c>
      <c r="Q421" s="36">
        <f>VLOOKUP("HV_"&amp;$D421&amp;$E421&amp;VLOOKUP($F421,key!$L$3:$M$13,2,FALSE)&amp;$G421&amp;Q$6,'HVAC wts'!$H$7:$R$13254,11,FALSE)</f>
        <v>0</v>
      </c>
      <c r="R421" s="36">
        <f>VLOOKUP("HV_"&amp;$D421&amp;$E421&amp;VLOOKUP($F421,key!$L$3:$M$13,2,FALSE)&amp;$G421&amp;R$6,'HVAC wts'!$H$7:$R$13254,11,FALSE)</f>
        <v>0</v>
      </c>
      <c r="S421" s="36">
        <f t="shared" si="57"/>
        <v>0</v>
      </c>
      <c r="T421" s="113"/>
      <c r="U421" s="113">
        <f>MATCH($A421&amp;U$6,'All applic'!$A$7:$A$59080,0)</f>
        <v>630</v>
      </c>
      <c r="V421" s="113">
        <f>MATCH($A421&amp;V$6,'All applic'!$A$7:$A$59080,0)</f>
        <v>631</v>
      </c>
      <c r="W421" s="113">
        <f>MATCH($A421&amp;W$6,'All applic'!$A$7:$A$59080,0)</f>
        <v>633</v>
      </c>
      <c r="X421" s="113">
        <f>MATCH($A421&amp;X$6,'All applic'!$A$7:$A$59080,0)</f>
        <v>632</v>
      </c>
      <c r="Y421" s="113">
        <f>MATCH($A421&amp;Y$6,'All applic'!$A$7:$A$59080,0)</f>
        <v>630</v>
      </c>
      <c r="Z421" s="113">
        <f>MATCH($A421&amp;Z$6,'All applic'!$A$7:$A$59080,0)</f>
        <v>633</v>
      </c>
      <c r="AA421" s="113"/>
      <c r="AB421" s="28">
        <f>INDEX('All applic'!$H$7:$H$59080,U421)</f>
        <v>1.1359999999999999</v>
      </c>
      <c r="AC421" s="28">
        <f>INDEX('All applic'!$H$7:$H$59080,V421)</f>
        <v>0.96199999999999997</v>
      </c>
      <c r="AD421" s="28">
        <f>INDEX('All applic'!$H$7:$H$59080,W421)</f>
        <v>0.998</v>
      </c>
      <c r="AE421" s="28">
        <f>INDEX('All applic'!$H$7:$H$59080,X421)</f>
        <v>0.64400000000000002</v>
      </c>
      <c r="AF421" s="28">
        <f>INDEX('All applic'!$H$7:$H$59080,Y421)</f>
        <v>1.1359999999999999</v>
      </c>
      <c r="AG421" s="28">
        <f>INDEX('All applic'!$H$7:$H$59080,Z421)</f>
        <v>0.998</v>
      </c>
      <c r="AH421" s="28"/>
      <c r="AI421" s="28">
        <f>INDEX('All applic'!$I$7:$I$59080,U421)</f>
        <v>1.6666666666666667</v>
      </c>
      <c r="AJ421" s="28">
        <f>INDEX('All applic'!$I$7:$I$59080,V421)</f>
        <v>1.6428571428571428</v>
      </c>
      <c r="AK421" s="28">
        <f>INDEX('All applic'!$I$7:$I$59080,W421)</f>
        <v>1</v>
      </c>
      <c r="AL421" s="28">
        <f>INDEX('All applic'!$I$7:$I$59080,X421)</f>
        <v>1.0238095238095237</v>
      </c>
      <c r="AM421" s="28">
        <f>INDEX('All applic'!$I$7:$I$59080,Y421)</f>
        <v>1.6666666666666667</v>
      </c>
      <c r="AN421" s="28">
        <f>INDEX('All applic'!$I$7:$I$59080,Z421)</f>
        <v>1</v>
      </c>
      <c r="AO421" s="113"/>
      <c r="AP421" s="113">
        <f>INDEX('All applic'!$J$7:$J$59080,U421)</f>
        <v>-1.9640000000000001E-2</v>
      </c>
      <c r="AQ421" s="113">
        <v>0</v>
      </c>
      <c r="AR421" s="113">
        <f>INDEX('All applic'!$J$7:$J$59080,W421)</f>
        <v>-0.02</v>
      </c>
      <c r="AS421" s="113">
        <v>0</v>
      </c>
      <c r="AT421" s="113">
        <v>0</v>
      </c>
      <c r="AU421" s="113">
        <v>0</v>
      </c>
    </row>
    <row r="422" spans="1:47" x14ac:dyDescent="0.25">
      <c r="A422" s="113" t="str">
        <f t="shared" si="52"/>
        <v>CFLMFm1985CZ15</v>
      </c>
      <c r="B422" s="113" t="str">
        <f t="shared" si="53"/>
        <v>CFLPGEMFmCZ151985</v>
      </c>
      <c r="C422" s="113" t="s">
        <v>118</v>
      </c>
      <c r="D422" s="113" t="s">
        <v>129</v>
      </c>
      <c r="E422" s="113" t="s">
        <v>1650</v>
      </c>
      <c r="F422" s="89" t="s">
        <v>67</v>
      </c>
      <c r="G422" s="113" t="s">
        <v>114</v>
      </c>
      <c r="H422" s="113" t="s">
        <v>1662</v>
      </c>
      <c r="I422" s="115">
        <f t="shared" si="54"/>
        <v>0</v>
      </c>
      <c r="J422" s="115">
        <f t="shared" si="55"/>
        <v>0</v>
      </c>
      <c r="K422" s="115">
        <f t="shared" si="56"/>
        <v>0</v>
      </c>
      <c r="L422" s="113"/>
      <c r="M422" s="36">
        <f>VLOOKUP("HV_"&amp;$D422&amp;$E422&amp;VLOOKUP($F422,key!$L$3:$M$13,2,FALSE)&amp;$G422&amp;M$6,'HVAC wts'!$H$7:$R$13254,11,FALSE)</f>
        <v>0</v>
      </c>
      <c r="N422" s="36">
        <f>VLOOKUP("HV_"&amp;$D422&amp;$E422&amp;VLOOKUP($F422,key!$L$3:$M$13,2,FALSE)&amp;$G422&amp;N$6,'HVAC wts'!$H$7:$R$13254,11,FALSE)</f>
        <v>0</v>
      </c>
      <c r="O422" s="36">
        <f>VLOOKUP("HV_"&amp;$D422&amp;$E422&amp;VLOOKUP($F422,key!$L$3:$M$13,2,FALSE)&amp;$G422&amp;O$6,'HVAC wts'!$H$7:$R$13254,11,FALSE)</f>
        <v>0</v>
      </c>
      <c r="P422" s="36">
        <f>VLOOKUP("HV_"&amp;$D422&amp;$E422&amp;VLOOKUP($F422,key!$L$3:$M$13,2,FALSE)&amp;$G422&amp;P$6,'HVAC wts'!$H$7:$R$13254,11,FALSE)</f>
        <v>0</v>
      </c>
      <c r="Q422" s="36">
        <f>VLOOKUP("HV_"&amp;$D422&amp;$E422&amp;VLOOKUP($F422,key!$L$3:$M$13,2,FALSE)&amp;$G422&amp;Q$6,'HVAC wts'!$H$7:$R$13254,11,FALSE)</f>
        <v>0</v>
      </c>
      <c r="R422" s="36">
        <f>VLOOKUP("HV_"&amp;$D422&amp;$E422&amp;VLOOKUP($F422,key!$L$3:$M$13,2,FALSE)&amp;$G422&amp;R$6,'HVAC wts'!$H$7:$R$13254,11,FALSE)</f>
        <v>0</v>
      </c>
      <c r="S422" s="36">
        <f t="shared" si="57"/>
        <v>0</v>
      </c>
      <c r="T422" s="113"/>
      <c r="U422" s="113">
        <f>MATCH($A422&amp;U$6,'All applic'!$A$7:$A$59080,0)</f>
        <v>634</v>
      </c>
      <c r="V422" s="113">
        <f>MATCH($A422&amp;V$6,'All applic'!$A$7:$A$59080,0)</f>
        <v>635</v>
      </c>
      <c r="W422" s="113">
        <f>MATCH($A422&amp;W$6,'All applic'!$A$7:$A$59080,0)</f>
        <v>637</v>
      </c>
      <c r="X422" s="113">
        <f>MATCH($A422&amp;X$6,'All applic'!$A$7:$A$59080,0)</f>
        <v>636</v>
      </c>
      <c r="Y422" s="113">
        <f>MATCH($A422&amp;Y$6,'All applic'!$A$7:$A$59080,0)</f>
        <v>634</v>
      </c>
      <c r="Z422" s="113">
        <f>MATCH($A422&amp;Z$6,'All applic'!$A$7:$A$59080,0)</f>
        <v>637</v>
      </c>
      <c r="AA422" s="113"/>
      <c r="AB422" s="28">
        <f>INDEX('All applic'!$H$7:$H$59080,U422)</f>
        <v>1.214</v>
      </c>
      <c r="AC422" s="28">
        <f>INDEX('All applic'!$H$7:$H$59080,V422)</f>
        <v>1.1539999999999999</v>
      </c>
      <c r="AD422" s="28">
        <f>INDEX('All applic'!$H$7:$H$59080,W422)</f>
        <v>1.004</v>
      </c>
      <c r="AE422" s="28">
        <f>INDEX('All applic'!$H$7:$H$59080,X422)</f>
        <v>0.82599999999999996</v>
      </c>
      <c r="AF422" s="28">
        <f>INDEX('All applic'!$H$7:$H$59080,Y422)</f>
        <v>1.214</v>
      </c>
      <c r="AG422" s="28">
        <f>INDEX('All applic'!$H$7:$H$59080,Z422)</f>
        <v>1.004</v>
      </c>
      <c r="AH422" s="28"/>
      <c r="AI422" s="28">
        <f>INDEX('All applic'!$I$7:$I$59080,U422)</f>
        <v>1.6190476190476191</v>
      </c>
      <c r="AJ422" s="28">
        <f>INDEX('All applic'!$I$7:$I$59080,V422)</f>
        <v>1.6904761904761902</v>
      </c>
      <c r="AK422" s="28">
        <f>INDEX('All applic'!$I$7:$I$59080,W422)</f>
        <v>1.0238095238095237</v>
      </c>
      <c r="AL422" s="28">
        <f>INDEX('All applic'!$I$7:$I$59080,X422)</f>
        <v>1</v>
      </c>
      <c r="AM422" s="28">
        <f>INDEX('All applic'!$I$7:$I$59080,Y422)</f>
        <v>1.6190476190476191</v>
      </c>
      <c r="AN422" s="28">
        <f>INDEX('All applic'!$I$7:$I$59080,Z422)</f>
        <v>1.0238095238095237</v>
      </c>
      <c r="AO422" s="113"/>
      <c r="AP422" s="113">
        <f>INDEX('All applic'!$J$7:$J$59080,U422)</f>
        <v>-9.8399999999999998E-3</v>
      </c>
      <c r="AQ422" s="113">
        <v>0</v>
      </c>
      <c r="AR422" s="113">
        <f>INDEX('All applic'!$J$7:$J$59080,W422)</f>
        <v>-1.0320000000000001E-2</v>
      </c>
      <c r="AS422" s="113">
        <v>0</v>
      </c>
      <c r="AT422" s="113">
        <v>0</v>
      </c>
      <c r="AU422" s="113">
        <v>0</v>
      </c>
    </row>
    <row r="423" spans="1:47" x14ac:dyDescent="0.25">
      <c r="A423" s="113" t="str">
        <f t="shared" si="52"/>
        <v>CFLMFm1985CZ16</v>
      </c>
      <c r="B423" s="113" t="str">
        <f t="shared" si="53"/>
        <v>CFLPGEMFmCZ161985</v>
      </c>
      <c r="C423" s="113" t="s">
        <v>118</v>
      </c>
      <c r="D423" s="113" t="s">
        <v>129</v>
      </c>
      <c r="E423" s="113" t="s">
        <v>1650</v>
      </c>
      <c r="F423" s="89" t="s">
        <v>67</v>
      </c>
      <c r="G423" s="113" t="s">
        <v>115</v>
      </c>
      <c r="H423" s="113" t="s">
        <v>1662</v>
      </c>
      <c r="I423" s="115">
        <f t="shared" si="54"/>
        <v>1.0185725845625295</v>
      </c>
      <c r="J423" s="115">
        <f t="shared" si="55"/>
        <v>1.4397588587268499</v>
      </c>
      <c r="K423" s="115">
        <f t="shared" si="56"/>
        <v>-2.058806010008471E-2</v>
      </c>
      <c r="L423" s="113"/>
      <c r="M423" s="36">
        <f>VLOOKUP("HV_"&amp;$D423&amp;$E423&amp;VLOOKUP($F423,key!$L$3:$M$13,2,FALSE)&amp;$G423&amp;M$6,'HVAC wts'!$H$7:$R$13254,11,FALSE)</f>
        <v>216.26515287509235</v>
      </c>
      <c r="N423" s="36">
        <f>VLOOKUP("HV_"&amp;$D423&amp;$E423&amp;VLOOKUP($F423,key!$L$3:$M$13,2,FALSE)&amp;$G423&amp;N$6,'HVAC wts'!$H$7:$R$13254,11,FALSE)</f>
        <v>31.097769223946791</v>
      </c>
      <c r="O423" s="36">
        <f>VLOOKUP("HV_"&amp;$D423&amp;$E423&amp;VLOOKUP($F423,key!$L$3:$M$13,2,FALSE)&amp;$G423&amp;O$6,'HVAC wts'!$H$7:$R$13254,11,FALSE)</f>
        <v>88.271038078344404</v>
      </c>
      <c r="P423" s="36">
        <f>VLOOKUP("HV_"&amp;$D423&amp;$E423&amp;VLOOKUP($F423,key!$L$3:$M$13,2,FALSE)&amp;$G423&amp;P$6,'HVAC wts'!$H$7:$R$13254,11,FALSE)</f>
        <v>12.692901906873615</v>
      </c>
      <c r="Q423" s="36">
        <f>VLOOKUP("HV_"&amp;$D423&amp;$E423&amp;VLOOKUP($F423,key!$L$3:$M$13,2,FALSE)&amp;$G423&amp;Q$6,'HVAC wts'!$H$7:$R$13254,11,FALSE)</f>
        <v>26.969291648189213</v>
      </c>
      <c r="R423" s="36">
        <f>VLOOKUP("HV_"&amp;$D423&amp;$E423&amp;VLOOKUP($F423,key!$L$3:$M$13,2,FALSE)&amp;$G423&amp;R$6,'HVAC wts'!$H$7:$R$13254,11,FALSE)</f>
        <v>11.007817664449373</v>
      </c>
      <c r="S423" s="36">
        <f t="shared" si="57"/>
        <v>386.30397139689569</v>
      </c>
      <c r="T423" s="113"/>
      <c r="U423" s="113">
        <f>MATCH($A423&amp;U$6,'All applic'!$A$7:$A$59080,0)</f>
        <v>638</v>
      </c>
      <c r="V423" s="113">
        <f>MATCH($A423&amp;V$6,'All applic'!$A$7:$A$59080,0)</f>
        <v>639</v>
      </c>
      <c r="W423" s="113">
        <f>MATCH($A423&amp;W$6,'All applic'!$A$7:$A$59080,0)</f>
        <v>641</v>
      </c>
      <c r="X423" s="113">
        <f>MATCH($A423&amp;X$6,'All applic'!$A$7:$A$59080,0)</f>
        <v>640</v>
      </c>
      <c r="Y423" s="113">
        <f>MATCH($A423&amp;Y$6,'All applic'!$A$7:$A$59080,0)</f>
        <v>638</v>
      </c>
      <c r="Z423" s="113">
        <f>MATCH($A423&amp;Z$6,'All applic'!$A$7:$A$59080,0)</f>
        <v>641</v>
      </c>
      <c r="AA423" s="113"/>
      <c r="AB423" s="28">
        <f>INDEX('All applic'!$H$7:$H$59080,U423)</f>
        <v>1.0820000000000001</v>
      </c>
      <c r="AC423" s="28">
        <f>INDEX('All applic'!$H$7:$H$59080,V423)</f>
        <v>0.81799999999999995</v>
      </c>
      <c r="AD423" s="28">
        <f>INDEX('All applic'!$H$7:$H$59080,W423)</f>
        <v>0.99</v>
      </c>
      <c r="AE423" s="28">
        <f>INDEX('All applic'!$H$7:$H$59080,X423)</f>
        <v>0.51800000000000002</v>
      </c>
      <c r="AF423" s="28">
        <f>INDEX('All applic'!$H$7:$H$59080,Y423)</f>
        <v>1.0820000000000001</v>
      </c>
      <c r="AG423" s="28">
        <f>INDEX('All applic'!$H$7:$H$59080,Z423)</f>
        <v>0.99</v>
      </c>
      <c r="AH423" s="28"/>
      <c r="AI423" s="28">
        <f>INDEX('All applic'!$I$7:$I$59080,U423)</f>
        <v>1.6</v>
      </c>
      <c r="AJ423" s="28">
        <f>INDEX('All applic'!$I$7:$I$59080,V423)</f>
        <v>1.6</v>
      </c>
      <c r="AK423" s="28">
        <f>INDEX('All applic'!$I$7:$I$59080,W423)</f>
        <v>1.05</v>
      </c>
      <c r="AL423" s="28">
        <f>INDEX('All applic'!$I$7:$I$59080,X423)</f>
        <v>1.0249999999999999</v>
      </c>
      <c r="AM423" s="28">
        <f>INDEX('All applic'!$I$7:$I$59080,Y423)</f>
        <v>1.6</v>
      </c>
      <c r="AN423" s="28">
        <f>INDEX('All applic'!$I$7:$I$59080,Z423)</f>
        <v>1.05</v>
      </c>
      <c r="AO423" s="113"/>
      <c r="AP423" s="113">
        <f>INDEX('All applic'!$J$7:$J$59080,U423)</f>
        <v>-2.5999999999999999E-2</v>
      </c>
      <c r="AQ423" s="113">
        <v>0</v>
      </c>
      <c r="AR423" s="113">
        <f>INDEX('All applic'!$J$7:$J$59080,W423)</f>
        <v>-2.64E-2</v>
      </c>
      <c r="AS423" s="113">
        <v>0</v>
      </c>
      <c r="AT423" s="113">
        <v>0</v>
      </c>
      <c r="AU423" s="113">
        <v>0</v>
      </c>
    </row>
    <row r="424" spans="1:47" x14ac:dyDescent="0.25">
      <c r="A424" s="113" t="str">
        <f t="shared" si="52"/>
        <v>CFLMFm1996CZ01</v>
      </c>
      <c r="B424" s="113" t="str">
        <f t="shared" si="53"/>
        <v>CFLPGEMFmCZ011996</v>
      </c>
      <c r="C424" s="113" t="s">
        <v>118</v>
      </c>
      <c r="D424" s="113" t="s">
        <v>129</v>
      </c>
      <c r="E424" s="113" t="s">
        <v>1650</v>
      </c>
      <c r="F424" s="89" t="s">
        <v>70</v>
      </c>
      <c r="G424" s="113" t="s">
        <v>48</v>
      </c>
      <c r="H424" s="113" t="s">
        <v>1662</v>
      </c>
      <c r="I424" s="115">
        <f t="shared" si="54"/>
        <v>0.8905670205339532</v>
      </c>
      <c r="J424" s="115">
        <f t="shared" si="55"/>
        <v>1.020759086363122</v>
      </c>
      <c r="K424" s="115">
        <f t="shared" si="56"/>
        <v>-2.6905807257575399E-2</v>
      </c>
      <c r="L424" s="113"/>
      <c r="M424" s="36">
        <f>VLOOKUP("HV_"&amp;$D424&amp;$E424&amp;VLOOKUP($F424,key!$L$3:$M$13,2,FALSE)&amp;$G424&amp;M$6,'HVAC wts'!$H$7:$R$13254,11,FALSE)</f>
        <v>240.69077658536582</v>
      </c>
      <c r="N424" s="36">
        <f>VLOOKUP("HV_"&amp;$D424&amp;$E424&amp;VLOOKUP($F424,key!$L$3:$M$13,2,FALSE)&amp;$G424&amp;N$6,'HVAC wts'!$H$7:$R$13254,11,FALSE)</f>
        <v>34.610042926829273</v>
      </c>
      <c r="O424" s="36">
        <f>VLOOKUP("HV_"&amp;$D424&amp;$E424&amp;VLOOKUP($F424,key!$L$3:$M$13,2,FALSE)&amp;$G424&amp;O$6,'HVAC wts'!$H$7:$R$13254,11,FALSE)</f>
        <v>7734.7783758462656</v>
      </c>
      <c r="P424" s="36">
        <f>VLOOKUP("HV_"&amp;$D424&amp;$E424&amp;VLOOKUP($F424,key!$L$3:$M$13,2,FALSE)&amp;$G424&amp;P$6,'HVAC wts'!$H$7:$R$13254,11,FALSE)</f>
        <v>1112.21965135255</v>
      </c>
      <c r="Q424" s="36">
        <f>VLOOKUP("HV_"&amp;$D424&amp;$E424&amp;VLOOKUP($F424,key!$L$3:$M$13,2,FALSE)&amp;$G424&amp;Q$6,'HVAC wts'!$H$7:$R$13254,11,FALSE)</f>
        <v>30.015282926829272</v>
      </c>
      <c r="R424" s="36">
        <f>VLOOKUP("HV_"&amp;$D424&amp;$E424&amp;VLOOKUP($F424,key!$L$3:$M$13,2,FALSE)&amp;$G424&amp;R$6,'HVAC wts'!$H$7:$R$13254,11,FALSE)</f>
        <v>964.563597413156</v>
      </c>
      <c r="S424" s="36">
        <f t="shared" si="57"/>
        <v>10116.877727050996</v>
      </c>
      <c r="T424" s="113"/>
      <c r="U424" s="113">
        <f>MATCH($A424&amp;U$6,'All applic'!$A$7:$A$59080,0)</f>
        <v>642</v>
      </c>
      <c r="V424" s="113">
        <f>MATCH($A424&amp;V$6,'All applic'!$A$7:$A$59080,0)</f>
        <v>643</v>
      </c>
      <c r="W424" s="113">
        <f>MATCH($A424&amp;W$6,'All applic'!$A$7:$A$59080,0)</f>
        <v>645</v>
      </c>
      <c r="X424" s="113">
        <f>MATCH($A424&amp;X$6,'All applic'!$A$7:$A$59080,0)</f>
        <v>644</v>
      </c>
      <c r="Y424" s="113">
        <f>MATCH($A424&amp;Y$6,'All applic'!$A$7:$A$59080,0)</f>
        <v>642</v>
      </c>
      <c r="Z424" s="113">
        <f>MATCH($A424&amp;Z$6,'All applic'!$A$7:$A$59080,0)</f>
        <v>645</v>
      </c>
      <c r="AA424" s="113"/>
      <c r="AB424" s="28">
        <f>INDEX('All applic'!$H$7:$H$59080,U424)</f>
        <v>1</v>
      </c>
      <c r="AC424" s="28">
        <f>INDEX('All applic'!$H$7:$H$59080,V424)</f>
        <v>0.65400000000000003</v>
      </c>
      <c r="AD424" s="28">
        <f>INDEX('All applic'!$H$7:$H$59080,W424)</f>
        <v>0.97</v>
      </c>
      <c r="AE424" s="28">
        <f>INDEX('All applic'!$H$7:$H$59080,X424)</f>
        <v>0.25</v>
      </c>
      <c r="AF424" s="28">
        <f>INDEX('All applic'!$H$7:$H$59080,Y424)</f>
        <v>1</v>
      </c>
      <c r="AG424" s="28">
        <f>INDEX('All applic'!$H$7:$H$59080,Z424)</f>
        <v>0.97</v>
      </c>
      <c r="AH424" s="28"/>
      <c r="AI424" s="28">
        <f>INDEX('All applic'!$I$7:$I$59080,U424)</f>
        <v>1.0454545454545454</v>
      </c>
      <c r="AJ424" s="28">
        <f>INDEX('All applic'!$I$7:$I$59080,V424)</f>
        <v>1</v>
      </c>
      <c r="AK424" s="28">
        <f>INDEX('All applic'!$I$7:$I$59080,W424)</f>
        <v>1.0227272727272727</v>
      </c>
      <c r="AL424" s="28">
        <f>INDEX('All applic'!$I$7:$I$59080,X424)</f>
        <v>1</v>
      </c>
      <c r="AM424" s="28">
        <f>INDEX('All applic'!$I$7:$I$59080,Y424)</f>
        <v>1.0454545454545454</v>
      </c>
      <c r="AN424" s="28">
        <f>INDEX('All applic'!$I$7:$I$59080,Z424)</f>
        <v>1.0227272727272727</v>
      </c>
      <c r="AO424" s="113"/>
      <c r="AP424" s="113">
        <f>INDEX('All applic'!$J$7:$J$59080,U424)</f>
        <v>-3.4130000000000001E-2</v>
      </c>
      <c r="AQ424" s="113">
        <v>0</v>
      </c>
      <c r="AR424" s="113">
        <f>INDEX('All applic'!$J$7:$J$59080,W424)</f>
        <v>-3.4130000000000001E-2</v>
      </c>
      <c r="AS424" s="113">
        <v>0</v>
      </c>
      <c r="AT424" s="113">
        <v>0</v>
      </c>
      <c r="AU424" s="113">
        <v>0</v>
      </c>
    </row>
    <row r="425" spans="1:47" x14ac:dyDescent="0.25">
      <c r="A425" s="113" t="str">
        <f t="shared" si="52"/>
        <v>CFLMFm1996CZ02</v>
      </c>
      <c r="B425" s="113" t="str">
        <f t="shared" si="53"/>
        <v>CFLPGEMFmCZ021996</v>
      </c>
      <c r="C425" s="113" t="s">
        <v>118</v>
      </c>
      <c r="D425" s="113" t="s">
        <v>129</v>
      </c>
      <c r="E425" s="113" t="s">
        <v>1650</v>
      </c>
      <c r="F425" s="89" t="s">
        <v>70</v>
      </c>
      <c r="G425" s="113" t="s">
        <v>101</v>
      </c>
      <c r="H425" s="113" t="s">
        <v>1662</v>
      </c>
      <c r="I425" s="115">
        <f t="shared" si="54"/>
        <v>0.97786694329798973</v>
      </c>
      <c r="J425" s="115">
        <f t="shared" si="55"/>
        <v>1.3633998368845472</v>
      </c>
      <c r="K425" s="115">
        <f t="shared" si="56"/>
        <v>-1.8011202570392293E-2</v>
      </c>
      <c r="L425" s="113"/>
      <c r="M425" s="36">
        <f>VLOOKUP("HV_"&amp;$D425&amp;$E425&amp;VLOOKUP($F425,key!$L$3:$M$13,2,FALSE)&amp;$G425&amp;M$6,'HVAC wts'!$H$7:$R$13254,11,FALSE)</f>
        <v>15232.882666104952</v>
      </c>
      <c r="N425" s="36">
        <f>VLOOKUP("HV_"&amp;$D425&amp;$E425&amp;VLOOKUP($F425,key!$L$3:$M$13,2,FALSE)&amp;$G425&amp;N$6,'HVAC wts'!$H$7:$R$13254,11,FALSE)</f>
        <v>2190.4068384035481</v>
      </c>
      <c r="O425" s="36">
        <f>VLOOKUP("HV_"&amp;$D425&amp;$E425&amp;VLOOKUP($F425,key!$L$3:$M$13,2,FALSE)&amp;$G425&amp;O$6,'HVAC wts'!$H$7:$R$13254,11,FALSE)</f>
        <v>24643.619812860306</v>
      </c>
      <c r="P425" s="36">
        <f>VLOOKUP("HV_"&amp;$D425&amp;$E425&amp;VLOOKUP($F425,key!$L$3:$M$13,2,FALSE)&amp;$G425&amp;P$6,'HVAC wts'!$H$7:$R$13254,11,FALSE)</f>
        <v>3543.6203733924617</v>
      </c>
      <c r="Q425" s="36">
        <f>VLOOKUP("HV_"&amp;$D425&amp;$E425&amp;VLOOKUP($F425,key!$L$3:$M$13,2,FALSE)&amp;$G425&amp;Q$6,'HVAC wts'!$H$7:$R$13254,11,FALSE)</f>
        <v>1899.6128123429419</v>
      </c>
      <c r="R425" s="36">
        <f>VLOOKUP("HV_"&amp;$D425&amp;$E425&amp;VLOOKUP($F425,key!$L$3:$M$13,2,FALSE)&amp;$G425&amp;R$6,'HVAC wts'!$H$7:$R$13254,11,FALSE)</f>
        <v>3073.1764279379158</v>
      </c>
      <c r="S425" s="36">
        <f t="shared" si="57"/>
        <v>50583.318931042122</v>
      </c>
      <c r="T425" s="113"/>
      <c r="U425" s="113">
        <f>MATCH($A425&amp;U$6,'All applic'!$A$7:$A$59080,0)</f>
        <v>646</v>
      </c>
      <c r="V425" s="113">
        <f>MATCH($A425&amp;V$6,'All applic'!$A$7:$A$59080,0)</f>
        <v>647</v>
      </c>
      <c r="W425" s="113">
        <f>MATCH($A425&amp;W$6,'All applic'!$A$7:$A$59080,0)</f>
        <v>649</v>
      </c>
      <c r="X425" s="113">
        <f>MATCH($A425&amp;X$6,'All applic'!$A$7:$A$59080,0)</f>
        <v>648</v>
      </c>
      <c r="Y425" s="113">
        <f>MATCH($A425&amp;Y$6,'All applic'!$A$7:$A$59080,0)</f>
        <v>646</v>
      </c>
      <c r="Z425" s="113">
        <f>MATCH($A425&amp;Z$6,'All applic'!$A$7:$A$59080,0)</f>
        <v>649</v>
      </c>
      <c r="AA425" s="113"/>
      <c r="AB425" s="28">
        <f>INDEX('All applic'!$H$7:$H$59080,U425)</f>
        <v>1.048</v>
      </c>
      <c r="AC425" s="28">
        <f>INDEX('All applic'!$H$7:$H$59080,V425)</f>
        <v>0.85</v>
      </c>
      <c r="AD425" s="28">
        <f>INDEX('All applic'!$H$7:$H$59080,W425)</f>
        <v>0.996</v>
      </c>
      <c r="AE425" s="28">
        <f>INDEX('All applic'!$H$7:$H$59080,X425)</f>
        <v>0.57599999999999996</v>
      </c>
      <c r="AF425" s="28">
        <f>INDEX('All applic'!$H$7:$H$59080,Y425)</f>
        <v>1.048</v>
      </c>
      <c r="AG425" s="28">
        <f>INDEX('All applic'!$H$7:$H$59080,Z425)</f>
        <v>0.996</v>
      </c>
      <c r="AH425" s="28"/>
      <c r="AI425" s="28">
        <f>INDEX('All applic'!$I$7:$I$59080,U425)</f>
        <v>1.875</v>
      </c>
      <c r="AJ425" s="28">
        <f>INDEX('All applic'!$I$7:$I$59080,V425)</f>
        <v>1.875</v>
      </c>
      <c r="AK425" s="28">
        <f>INDEX('All applic'!$I$7:$I$59080,W425)</f>
        <v>1.05</v>
      </c>
      <c r="AL425" s="28">
        <f>INDEX('All applic'!$I$7:$I$59080,X425)</f>
        <v>1.0249999999999999</v>
      </c>
      <c r="AM425" s="28">
        <f>INDEX('All applic'!$I$7:$I$59080,Y425)</f>
        <v>1.875</v>
      </c>
      <c r="AN425" s="28">
        <f>INDEX('All applic'!$I$7:$I$59080,Z425)</f>
        <v>1.05</v>
      </c>
      <c r="AO425" s="113"/>
      <c r="AP425" s="113">
        <f>INDEX('All applic'!$J$7:$J$59080,U425)</f>
        <v>-2.2600000000000002E-2</v>
      </c>
      <c r="AQ425" s="113">
        <v>0</v>
      </c>
      <c r="AR425" s="113">
        <f>INDEX('All applic'!$J$7:$J$59080,W425)</f>
        <v>-2.3E-2</v>
      </c>
      <c r="AS425" s="113">
        <v>0</v>
      </c>
      <c r="AT425" s="113">
        <v>0</v>
      </c>
      <c r="AU425" s="113">
        <v>0</v>
      </c>
    </row>
    <row r="426" spans="1:47" x14ac:dyDescent="0.25">
      <c r="A426" s="113" t="str">
        <f t="shared" si="52"/>
        <v>CFLMFm1996CZ03</v>
      </c>
      <c r="B426" s="113" t="str">
        <f t="shared" si="53"/>
        <v>CFLPGEMFmCZ031996</v>
      </c>
      <c r="C426" s="113" t="s">
        <v>118</v>
      </c>
      <c r="D426" s="113" t="s">
        <v>129</v>
      </c>
      <c r="E426" s="113" t="s">
        <v>1650</v>
      </c>
      <c r="F426" s="89" t="s">
        <v>70</v>
      </c>
      <c r="G426" s="113" t="s">
        <v>102</v>
      </c>
      <c r="H426" s="113" t="s">
        <v>1662</v>
      </c>
      <c r="I426" s="115">
        <f t="shared" si="54"/>
        <v>0.94082978596285716</v>
      </c>
      <c r="J426" s="115">
        <f t="shared" si="55"/>
        <v>1.0575223943029444</v>
      </c>
      <c r="K426" s="115">
        <f t="shared" si="56"/>
        <v>-2.0169014826736081E-2</v>
      </c>
      <c r="L426" s="113"/>
      <c r="M426" s="36">
        <f>VLOOKUP("HV_"&amp;$D426&amp;$E426&amp;VLOOKUP($F426,key!$L$3:$M$13,2,FALSE)&amp;$G426&amp;M$6,'HVAC wts'!$H$7:$R$13254,11,FALSE)</f>
        <v>28336.748967302283</v>
      </c>
      <c r="N426" s="36">
        <f>VLOOKUP("HV_"&amp;$D426&amp;$E426&amp;VLOOKUP($F426,key!$L$3:$M$13,2,FALSE)&amp;$G426&amp;N$6,'HVAC wts'!$H$7:$R$13254,11,FALSE)</f>
        <v>4074.6725407538811</v>
      </c>
      <c r="O426" s="36">
        <f>VLOOKUP("HV_"&amp;$D426&amp;$E426&amp;VLOOKUP($F426,key!$L$3:$M$13,2,FALSE)&amp;$G426&amp;O$6,'HVAC wts'!$H$7:$R$13254,11,FALSE)</f>
        <v>334557.91590403538</v>
      </c>
      <c r="P426" s="36">
        <f>VLOOKUP("HV_"&amp;$D426&amp;$E426&amp;VLOOKUP($F426,key!$L$3:$M$13,2,FALSE)&amp;$G426&amp;P$6,'HVAC wts'!$H$7:$R$13254,11,FALSE)</f>
        <v>48107.634181995571</v>
      </c>
      <c r="Q426" s="36">
        <f>VLOOKUP("HV_"&amp;$D426&amp;$E426&amp;VLOOKUP($F426,key!$L$3:$M$13,2,FALSE)&amp;$G426&amp;Q$6,'HVAC wts'!$H$7:$R$13254,11,FALSE)</f>
        <v>3533.7271728750925</v>
      </c>
      <c r="R426" s="36">
        <f>VLOOKUP("HV_"&amp;$D426&amp;$E426&amp;VLOOKUP($F426,key!$L$3:$M$13,2,FALSE)&amp;$G426&amp;R$6,'HVAC wts'!$H$7:$R$13254,11,FALSE)</f>
        <v>41720.960992904656</v>
      </c>
      <c r="S426" s="36">
        <f t="shared" si="57"/>
        <v>460331.65975986689</v>
      </c>
      <c r="T426" s="113"/>
      <c r="U426" s="113">
        <f>MATCH($A426&amp;U$6,'All applic'!$A$7:$A$59080,0)</f>
        <v>650</v>
      </c>
      <c r="V426" s="113">
        <f>MATCH($A426&amp;V$6,'All applic'!$A$7:$A$59080,0)</f>
        <v>651</v>
      </c>
      <c r="W426" s="113">
        <f>MATCH($A426&amp;W$6,'All applic'!$A$7:$A$59080,0)</f>
        <v>653</v>
      </c>
      <c r="X426" s="113">
        <f>MATCH($A426&amp;X$6,'All applic'!$A$7:$A$59080,0)</f>
        <v>652</v>
      </c>
      <c r="Y426" s="113">
        <f>MATCH($A426&amp;Y$6,'All applic'!$A$7:$A$59080,0)</f>
        <v>650</v>
      </c>
      <c r="Z426" s="113">
        <f>MATCH($A426&amp;Z$6,'All applic'!$A$7:$A$59080,0)</f>
        <v>653</v>
      </c>
      <c r="AA426" s="113"/>
      <c r="AB426" s="28">
        <f>INDEX('All applic'!$H$7:$H$59080,U426)</f>
        <v>1.014</v>
      </c>
      <c r="AC426" s="28">
        <f>INDEX('All applic'!$H$7:$H$59080,V426)</f>
        <v>0.82</v>
      </c>
      <c r="AD426" s="28">
        <f>INDEX('All applic'!$H$7:$H$59080,W426)</f>
        <v>0.99</v>
      </c>
      <c r="AE426" s="28">
        <f>INDEX('All applic'!$H$7:$H$59080,X426)</f>
        <v>0.51800000000000002</v>
      </c>
      <c r="AF426" s="28">
        <f>INDEX('All applic'!$H$7:$H$59080,Y426)</f>
        <v>1.014</v>
      </c>
      <c r="AG426" s="28">
        <f>INDEX('All applic'!$H$7:$H$59080,Z426)</f>
        <v>0.99</v>
      </c>
      <c r="AH426" s="28"/>
      <c r="AI426" s="28">
        <f>INDEX('All applic'!$I$7:$I$59080,U426)</f>
        <v>1.45</v>
      </c>
      <c r="AJ426" s="28">
        <f>INDEX('All applic'!$I$7:$I$59080,V426)</f>
        <v>1.375</v>
      </c>
      <c r="AK426" s="28">
        <f>INDEX('All applic'!$I$7:$I$59080,W426)</f>
        <v>1.0249999999999999</v>
      </c>
      <c r="AL426" s="28">
        <f>INDEX('All applic'!$I$7:$I$59080,X426)</f>
        <v>1.0249999999999999</v>
      </c>
      <c r="AM426" s="28">
        <f>INDEX('All applic'!$I$7:$I$59080,Y426)</f>
        <v>1.45</v>
      </c>
      <c r="AN426" s="28">
        <f>INDEX('All applic'!$I$7:$I$59080,Z426)</f>
        <v>1.0249999999999999</v>
      </c>
      <c r="AO426" s="113"/>
      <c r="AP426" s="113">
        <f>INDEX('All applic'!$J$7:$J$59080,U426)</f>
        <v>-2.5399999999999999E-2</v>
      </c>
      <c r="AQ426" s="113">
        <v>0</v>
      </c>
      <c r="AR426" s="113">
        <f>INDEX('All applic'!$J$7:$J$59080,W426)</f>
        <v>-2.5600000000000001E-2</v>
      </c>
      <c r="AS426" s="113">
        <v>0</v>
      </c>
      <c r="AT426" s="113">
        <v>0</v>
      </c>
      <c r="AU426" s="113">
        <v>0</v>
      </c>
    </row>
    <row r="427" spans="1:47" x14ac:dyDescent="0.25">
      <c r="A427" s="113" t="str">
        <f t="shared" si="52"/>
        <v>CFLMFm1996CZ04</v>
      </c>
      <c r="B427" s="113" t="str">
        <f t="shared" si="53"/>
        <v>CFLPGEMFmCZ041996</v>
      </c>
      <c r="C427" s="113" t="s">
        <v>118</v>
      </c>
      <c r="D427" s="113" t="s">
        <v>129</v>
      </c>
      <c r="E427" s="113" t="s">
        <v>1650</v>
      </c>
      <c r="F427" s="89" t="s">
        <v>70</v>
      </c>
      <c r="G427" s="113" t="s">
        <v>103</v>
      </c>
      <c r="H427" s="113" t="s">
        <v>1662</v>
      </c>
      <c r="I427" s="115">
        <f t="shared" si="54"/>
        <v>0.98572943500651511</v>
      </c>
      <c r="J427" s="115">
        <f t="shared" si="55"/>
        <v>1.2460424297376573</v>
      </c>
      <c r="K427" s="115">
        <f t="shared" si="56"/>
        <v>-1.5521955464484018E-2</v>
      </c>
      <c r="L427" s="113"/>
      <c r="M427" s="36">
        <f>VLOOKUP("HV_"&amp;$D427&amp;$E427&amp;VLOOKUP($F427,key!$L$3:$M$13,2,FALSE)&amp;$G427&amp;M$6,'HVAC wts'!$H$7:$R$13254,11,FALSE)</f>
        <v>59312.900356186248</v>
      </c>
      <c r="N427" s="36">
        <f>VLOOKUP("HV_"&amp;$D427&amp;$E427&amp;VLOOKUP($F427,key!$L$3:$M$13,2,FALSE)&amp;$G427&amp;N$6,'HVAC wts'!$H$7:$R$13254,11,FALSE)</f>
        <v>8528.8769954767213</v>
      </c>
      <c r="O427" s="36">
        <f>VLOOKUP("HV_"&amp;$D427&amp;$E427&amp;VLOOKUP($F427,key!$L$3:$M$13,2,FALSE)&amp;$G427&amp;O$6,'HVAC wts'!$H$7:$R$13254,11,FALSE)</f>
        <v>85907.766519113065</v>
      </c>
      <c r="P427" s="36">
        <f>VLOOKUP("HV_"&amp;$D427&amp;$E427&amp;VLOOKUP($F427,key!$L$3:$M$13,2,FALSE)&amp;$G427&amp;P$6,'HVAC wts'!$H$7:$R$13254,11,FALSE)</f>
        <v>12353.076130110867</v>
      </c>
      <c r="Q427" s="36">
        <f>VLOOKUP("HV_"&amp;$D427&amp;$E427&amp;VLOOKUP($F427,key!$L$3:$M$13,2,FALSE)&amp;$G427&amp;Q$6,'HVAC wts'!$H$7:$R$13254,11,FALSE)</f>
        <v>7396.6003627494456</v>
      </c>
      <c r="R427" s="36">
        <f>VLOOKUP("HV_"&amp;$D427&amp;$E427&amp;VLOOKUP($F427,key!$L$3:$M$13,2,FALSE)&amp;$G427&amp;R$6,'HVAC wts'!$H$7:$R$13254,11,FALSE)</f>
        <v>10713.106477383593</v>
      </c>
      <c r="S427" s="36">
        <f t="shared" si="57"/>
        <v>184212.32684101991</v>
      </c>
      <c r="T427" s="113"/>
      <c r="U427" s="113">
        <f>MATCH($A427&amp;U$6,'All applic'!$A$7:$A$59080,0)</f>
        <v>654</v>
      </c>
      <c r="V427" s="113">
        <f>MATCH($A427&amp;V$6,'All applic'!$A$7:$A$59080,0)</f>
        <v>655</v>
      </c>
      <c r="W427" s="113">
        <f>MATCH($A427&amp;W$6,'All applic'!$A$7:$A$59080,0)</f>
        <v>657</v>
      </c>
      <c r="X427" s="113">
        <f>MATCH($A427&amp;X$6,'All applic'!$A$7:$A$59080,0)</f>
        <v>656</v>
      </c>
      <c r="Y427" s="113">
        <f>MATCH($A427&amp;Y$6,'All applic'!$A$7:$A$59080,0)</f>
        <v>654</v>
      </c>
      <c r="Z427" s="113">
        <f>MATCH($A427&amp;Z$6,'All applic'!$A$7:$A$59080,0)</f>
        <v>657</v>
      </c>
      <c r="AA427" s="113"/>
      <c r="AB427" s="28">
        <f>INDEX('All applic'!$H$7:$H$59080,U427)</f>
        <v>1.048</v>
      </c>
      <c r="AC427" s="28">
        <f>INDEX('All applic'!$H$7:$H$59080,V427)</f>
        <v>0.872</v>
      </c>
      <c r="AD427" s="28">
        <f>INDEX('All applic'!$H$7:$H$59080,W427)</f>
        <v>0.998</v>
      </c>
      <c r="AE427" s="28">
        <f>INDEX('All applic'!$H$7:$H$59080,X427)</f>
        <v>0.63200000000000001</v>
      </c>
      <c r="AF427" s="28">
        <f>INDEX('All applic'!$H$7:$H$59080,Y427)</f>
        <v>1.048</v>
      </c>
      <c r="AG427" s="28">
        <f>INDEX('All applic'!$H$7:$H$59080,Z427)</f>
        <v>0.998</v>
      </c>
      <c r="AH427" s="28"/>
      <c r="AI427" s="28">
        <f>INDEX('All applic'!$I$7:$I$59080,U427)</f>
        <v>1.5454545454545456</v>
      </c>
      <c r="AJ427" s="28">
        <f>INDEX('All applic'!$I$7:$I$59080,V427)</f>
        <v>1.5000000000000002</v>
      </c>
      <c r="AK427" s="28">
        <f>INDEX('All applic'!$I$7:$I$59080,W427)</f>
        <v>1.0454545454545454</v>
      </c>
      <c r="AL427" s="28">
        <f>INDEX('All applic'!$I$7:$I$59080,X427)</f>
        <v>1.0227272727272727</v>
      </c>
      <c r="AM427" s="28">
        <f>INDEX('All applic'!$I$7:$I$59080,Y427)</f>
        <v>1.5454545454545456</v>
      </c>
      <c r="AN427" s="28">
        <f>INDEX('All applic'!$I$7:$I$59080,Z427)</f>
        <v>1.0454545454545454</v>
      </c>
      <c r="AO427" s="113"/>
      <c r="AP427" s="113">
        <f>INDEX('All applic'!$J$7:$J$59080,U427)</f>
        <v>-1.924E-2</v>
      </c>
      <c r="AQ427" s="113">
        <v>0</v>
      </c>
      <c r="AR427" s="113">
        <f>INDEX('All applic'!$J$7:$J$59080,W427)</f>
        <v>-0.02</v>
      </c>
      <c r="AS427" s="113">
        <v>0</v>
      </c>
      <c r="AT427" s="113">
        <v>0</v>
      </c>
      <c r="AU427" s="113">
        <v>0</v>
      </c>
    </row>
    <row r="428" spans="1:47" x14ac:dyDescent="0.25">
      <c r="A428" s="113" t="str">
        <f t="shared" si="52"/>
        <v>CFLMFm1996CZ05</v>
      </c>
      <c r="B428" s="113" t="str">
        <f t="shared" si="53"/>
        <v>CFLPGEMFmCZ051996</v>
      </c>
      <c r="C428" s="113" t="s">
        <v>118</v>
      </c>
      <c r="D428" s="113" t="s">
        <v>129</v>
      </c>
      <c r="E428" s="113" t="s">
        <v>1650</v>
      </c>
      <c r="F428" s="89" t="s">
        <v>70</v>
      </c>
      <c r="G428" s="113" t="s">
        <v>104</v>
      </c>
      <c r="H428" s="113" t="s">
        <v>1662</v>
      </c>
      <c r="I428" s="115">
        <f t="shared" si="54"/>
        <v>0.95148151477896448</v>
      </c>
      <c r="J428" s="115">
        <f t="shared" si="55"/>
        <v>1.0592243361603051</v>
      </c>
      <c r="K428" s="115">
        <f t="shared" si="56"/>
        <v>-2.1398803329346395E-2</v>
      </c>
      <c r="L428" s="113"/>
      <c r="M428" s="36">
        <f>VLOOKUP("HV_"&amp;$D428&amp;$E428&amp;VLOOKUP($F428,key!$L$3:$M$13,2,FALSE)&amp;$G428&amp;M$6,'HVAC wts'!$H$7:$R$13254,11,FALSE)</f>
        <v>4230.5076705099773</v>
      </c>
      <c r="N428" s="36">
        <f>VLOOKUP("HV_"&amp;$D428&amp;$E428&amp;VLOOKUP($F428,key!$L$3:$M$13,2,FALSE)&amp;$G428&amp;N$6,'HVAC wts'!$H$7:$R$13254,11,FALSE)</f>
        <v>608.32431618625287</v>
      </c>
      <c r="O428" s="36">
        <f>VLOOKUP("HV_"&amp;$D428&amp;$E428&amp;VLOOKUP($F428,key!$L$3:$M$13,2,FALSE)&amp;$G428&amp;O$6,'HVAC wts'!$H$7:$R$13254,11,FALSE)</f>
        <v>10978.637313436804</v>
      </c>
      <c r="P428" s="36">
        <f>VLOOKUP("HV_"&amp;$D428&amp;$E428&amp;VLOOKUP($F428,key!$L$3:$M$13,2,FALSE)&amp;$G428&amp;P$6,'HVAC wts'!$H$7:$R$13254,11,FALSE)</f>
        <v>1578.6691708203994</v>
      </c>
      <c r="Q428" s="36">
        <f>VLOOKUP("HV_"&amp;$D428&amp;$E428&amp;VLOOKUP($F428,key!$L$3:$M$13,2,FALSE)&amp;$G428&amp;Q$6,'HVAC wts'!$H$7:$R$13254,11,FALSE)</f>
        <v>527.56439800443457</v>
      </c>
      <c r="R428" s="36">
        <f>VLOOKUP("HV_"&amp;$D428&amp;$E428&amp;VLOOKUP($F428,key!$L$3:$M$13,2,FALSE)&amp;$G428&amp;R$6,'HVAC wts'!$H$7:$R$13254,11,FALSE)</f>
        <v>1369.0882126385811</v>
      </c>
      <c r="S428" s="36">
        <f t="shared" si="57"/>
        <v>19292.791081596446</v>
      </c>
      <c r="T428" s="113"/>
      <c r="U428" s="113">
        <f>MATCH($A428&amp;U$6,'All applic'!$A$7:$A$59080,0)</f>
        <v>658</v>
      </c>
      <c r="V428" s="113">
        <f>MATCH($A428&amp;V$6,'All applic'!$A$7:$A$59080,0)</f>
        <v>659</v>
      </c>
      <c r="W428" s="113">
        <f>MATCH($A428&amp;W$6,'All applic'!$A$7:$A$59080,0)</f>
        <v>661</v>
      </c>
      <c r="X428" s="113">
        <f>MATCH($A428&amp;X$6,'All applic'!$A$7:$A$59080,0)</f>
        <v>660</v>
      </c>
      <c r="Y428" s="113">
        <f>MATCH($A428&amp;Y$6,'All applic'!$A$7:$A$59080,0)</f>
        <v>658</v>
      </c>
      <c r="Z428" s="113">
        <f>MATCH($A428&amp;Z$6,'All applic'!$A$7:$A$59080,0)</f>
        <v>661</v>
      </c>
      <c r="AA428" s="113"/>
      <c r="AB428" s="28">
        <f>INDEX('All applic'!$H$7:$H$59080,U428)</f>
        <v>1.01</v>
      </c>
      <c r="AC428" s="28">
        <f>INDEX('All applic'!$H$7:$H$59080,V428)</f>
        <v>0.79200000000000004</v>
      </c>
      <c r="AD428" s="28">
        <f>INDEX('All applic'!$H$7:$H$59080,W428)</f>
        <v>0.99399999999999999</v>
      </c>
      <c r="AE428" s="28">
        <f>INDEX('All applic'!$H$7:$H$59080,X428)</f>
        <v>0.504</v>
      </c>
      <c r="AF428" s="28">
        <f>INDEX('All applic'!$H$7:$H$59080,Y428)</f>
        <v>1.01</v>
      </c>
      <c r="AG428" s="28">
        <f>INDEX('All applic'!$H$7:$H$59080,Z428)</f>
        <v>0.99399999999999999</v>
      </c>
      <c r="AH428" s="28"/>
      <c r="AI428" s="28">
        <f>INDEX('All applic'!$I$7:$I$59080,U428)</f>
        <v>1.1590909090909092</v>
      </c>
      <c r="AJ428" s="28">
        <f>INDEX('All applic'!$I$7:$I$59080,V428)</f>
        <v>1.1136363636363638</v>
      </c>
      <c r="AK428" s="28">
        <f>INDEX('All applic'!$I$7:$I$59080,W428)</f>
        <v>1.0227272727272727</v>
      </c>
      <c r="AL428" s="28">
        <f>INDEX('All applic'!$I$7:$I$59080,X428)</f>
        <v>1.0227272727272727</v>
      </c>
      <c r="AM428" s="28">
        <f>INDEX('All applic'!$I$7:$I$59080,Y428)</f>
        <v>1.1590909090909092</v>
      </c>
      <c r="AN428" s="28">
        <f>INDEX('All applic'!$I$7:$I$59080,Z428)</f>
        <v>1.0227272727272727</v>
      </c>
      <c r="AO428" s="113"/>
      <c r="AP428" s="113">
        <f>INDEX('All applic'!$J$7:$J$59080,U428)</f>
        <v>-2.7E-2</v>
      </c>
      <c r="AQ428" s="113">
        <v>0</v>
      </c>
      <c r="AR428" s="113">
        <f>INDEX('All applic'!$J$7:$J$59080,W428)</f>
        <v>-2.7199999999999998E-2</v>
      </c>
      <c r="AS428" s="113">
        <v>0</v>
      </c>
      <c r="AT428" s="113">
        <v>0</v>
      </c>
      <c r="AU428" s="113">
        <v>0</v>
      </c>
    </row>
    <row r="429" spans="1:47" x14ac:dyDescent="0.25">
      <c r="A429" s="113" t="str">
        <f t="shared" si="52"/>
        <v>CFLMFm1996CZ06</v>
      </c>
      <c r="B429" s="113" t="str">
        <f t="shared" si="53"/>
        <v>CFLPGEMFmCZ061996</v>
      </c>
      <c r="C429" s="113" t="s">
        <v>118</v>
      </c>
      <c r="D429" s="113" t="s">
        <v>129</v>
      </c>
      <c r="E429" s="113" t="s">
        <v>1650</v>
      </c>
      <c r="F429" s="89" t="s">
        <v>70</v>
      </c>
      <c r="G429" s="113" t="s">
        <v>105</v>
      </c>
      <c r="H429" s="113" t="s">
        <v>1662</v>
      </c>
      <c r="I429" s="115">
        <f t="shared" si="54"/>
        <v>0</v>
      </c>
      <c r="J429" s="115">
        <f t="shared" si="55"/>
        <v>0</v>
      </c>
      <c r="K429" s="115">
        <f t="shared" si="56"/>
        <v>0</v>
      </c>
      <c r="L429" s="113"/>
      <c r="M429" s="36">
        <f>VLOOKUP("HV_"&amp;$D429&amp;$E429&amp;VLOOKUP($F429,key!$L$3:$M$13,2,FALSE)&amp;$G429&amp;M$6,'HVAC wts'!$H$7:$R$13254,11,FALSE)</f>
        <v>0</v>
      </c>
      <c r="N429" s="36">
        <f>VLOOKUP("HV_"&amp;$D429&amp;$E429&amp;VLOOKUP($F429,key!$L$3:$M$13,2,FALSE)&amp;$G429&amp;N$6,'HVAC wts'!$H$7:$R$13254,11,FALSE)</f>
        <v>0</v>
      </c>
      <c r="O429" s="36">
        <f>VLOOKUP("HV_"&amp;$D429&amp;$E429&amp;VLOOKUP($F429,key!$L$3:$M$13,2,FALSE)&amp;$G429&amp;O$6,'HVAC wts'!$H$7:$R$13254,11,FALSE)</f>
        <v>0</v>
      </c>
      <c r="P429" s="36">
        <f>VLOOKUP("HV_"&amp;$D429&amp;$E429&amp;VLOOKUP($F429,key!$L$3:$M$13,2,FALSE)&amp;$G429&amp;P$6,'HVAC wts'!$H$7:$R$13254,11,FALSE)</f>
        <v>0</v>
      </c>
      <c r="Q429" s="36">
        <f>VLOOKUP("HV_"&amp;$D429&amp;$E429&amp;VLOOKUP($F429,key!$L$3:$M$13,2,FALSE)&amp;$G429&amp;Q$6,'HVAC wts'!$H$7:$R$13254,11,FALSE)</f>
        <v>0</v>
      </c>
      <c r="R429" s="36">
        <f>VLOOKUP("HV_"&amp;$D429&amp;$E429&amp;VLOOKUP($F429,key!$L$3:$M$13,2,FALSE)&amp;$G429&amp;R$6,'HVAC wts'!$H$7:$R$13254,11,FALSE)</f>
        <v>0</v>
      </c>
      <c r="S429" s="36">
        <f t="shared" si="57"/>
        <v>0</v>
      </c>
      <c r="T429" s="113"/>
      <c r="U429" s="113">
        <f>MATCH($A429&amp;U$6,'All applic'!$A$7:$A$59080,0)</f>
        <v>662</v>
      </c>
      <c r="V429" s="113">
        <f>MATCH($A429&amp;V$6,'All applic'!$A$7:$A$59080,0)</f>
        <v>663</v>
      </c>
      <c r="W429" s="113">
        <f>MATCH($A429&amp;W$6,'All applic'!$A$7:$A$59080,0)</f>
        <v>665</v>
      </c>
      <c r="X429" s="113">
        <f>MATCH($A429&amp;X$6,'All applic'!$A$7:$A$59080,0)</f>
        <v>664</v>
      </c>
      <c r="Y429" s="113">
        <f>MATCH($A429&amp;Y$6,'All applic'!$A$7:$A$59080,0)</f>
        <v>662</v>
      </c>
      <c r="Z429" s="113">
        <f>MATCH($A429&amp;Z$6,'All applic'!$A$7:$A$59080,0)</f>
        <v>665</v>
      </c>
      <c r="AA429" s="113"/>
      <c r="AB429" s="28">
        <f>INDEX('All applic'!$H$7:$H$59080,U429)</f>
        <v>1.0860000000000001</v>
      </c>
      <c r="AC429" s="28">
        <f>INDEX('All applic'!$H$7:$H$59080,V429)</f>
        <v>0.94199999999999995</v>
      </c>
      <c r="AD429" s="28">
        <f>INDEX('All applic'!$H$7:$H$59080,W429)</f>
        <v>0.998</v>
      </c>
      <c r="AE429" s="28">
        <f>INDEX('All applic'!$H$7:$H$59080,X429)</f>
        <v>0.63600000000000001</v>
      </c>
      <c r="AF429" s="28">
        <f>INDEX('All applic'!$H$7:$H$59080,Y429)</f>
        <v>1.0860000000000001</v>
      </c>
      <c r="AG429" s="28">
        <f>INDEX('All applic'!$H$7:$H$59080,Z429)</f>
        <v>0.998</v>
      </c>
      <c r="AH429" s="28"/>
      <c r="AI429" s="28">
        <f>INDEX('All applic'!$I$7:$I$59080,U429)</f>
        <v>1.7954545454545456</v>
      </c>
      <c r="AJ429" s="28">
        <f>INDEX('All applic'!$I$7:$I$59080,V429)</f>
        <v>1.9090909090909094</v>
      </c>
      <c r="AK429" s="28">
        <f>INDEX('All applic'!$I$7:$I$59080,W429)</f>
        <v>1.0454545454545454</v>
      </c>
      <c r="AL429" s="28">
        <f>INDEX('All applic'!$I$7:$I$59080,X429)</f>
        <v>1.0227272727272727</v>
      </c>
      <c r="AM429" s="28">
        <f>INDEX('All applic'!$I$7:$I$59080,Y429)</f>
        <v>1.7954545454545456</v>
      </c>
      <c r="AN429" s="28">
        <f>INDEX('All applic'!$I$7:$I$59080,Z429)</f>
        <v>1.0454545454545454</v>
      </c>
      <c r="AO429" s="113"/>
      <c r="AP429" s="113">
        <f>INDEX('All applic'!$J$7:$J$59080,U429)</f>
        <v>-2.0399999999999998E-2</v>
      </c>
      <c r="AQ429" s="113">
        <v>0</v>
      </c>
      <c r="AR429" s="113">
        <f>INDEX('All applic'!$J$7:$J$59080,W429)</f>
        <v>-2.0799999999999999E-2</v>
      </c>
      <c r="AS429" s="113">
        <v>0</v>
      </c>
      <c r="AT429" s="113">
        <v>0</v>
      </c>
      <c r="AU429" s="113">
        <v>0</v>
      </c>
    </row>
    <row r="430" spans="1:47" x14ac:dyDescent="0.25">
      <c r="A430" s="113" t="str">
        <f t="shared" si="52"/>
        <v>CFLMFm1996CZ07</v>
      </c>
      <c r="B430" s="113" t="str">
        <f t="shared" si="53"/>
        <v>CFLPGEMFmCZ071996</v>
      </c>
      <c r="C430" s="113" t="s">
        <v>118</v>
      </c>
      <c r="D430" s="113" t="s">
        <v>129</v>
      </c>
      <c r="E430" s="113" t="s">
        <v>1650</v>
      </c>
      <c r="F430" s="89" t="s">
        <v>70</v>
      </c>
      <c r="G430" s="113" t="s">
        <v>106</v>
      </c>
      <c r="H430" s="113" t="s">
        <v>1662</v>
      </c>
      <c r="I430" s="115">
        <f t="shared" si="54"/>
        <v>0</v>
      </c>
      <c r="J430" s="115">
        <f t="shared" si="55"/>
        <v>0</v>
      </c>
      <c r="K430" s="115">
        <f t="shared" si="56"/>
        <v>0</v>
      </c>
      <c r="L430" s="113"/>
      <c r="M430" s="36">
        <f>VLOOKUP("HV_"&amp;$D430&amp;$E430&amp;VLOOKUP($F430,key!$L$3:$M$13,2,FALSE)&amp;$G430&amp;M$6,'HVAC wts'!$H$7:$R$13254,11,FALSE)</f>
        <v>0</v>
      </c>
      <c r="N430" s="36">
        <f>VLOOKUP("HV_"&amp;$D430&amp;$E430&amp;VLOOKUP($F430,key!$L$3:$M$13,2,FALSE)&amp;$G430&amp;N$6,'HVAC wts'!$H$7:$R$13254,11,FALSE)</f>
        <v>0</v>
      </c>
      <c r="O430" s="36">
        <f>VLOOKUP("HV_"&amp;$D430&amp;$E430&amp;VLOOKUP($F430,key!$L$3:$M$13,2,FALSE)&amp;$G430&amp;O$6,'HVAC wts'!$H$7:$R$13254,11,FALSE)</f>
        <v>0</v>
      </c>
      <c r="P430" s="36">
        <f>VLOOKUP("HV_"&amp;$D430&amp;$E430&amp;VLOOKUP($F430,key!$L$3:$M$13,2,FALSE)&amp;$G430&amp;P$6,'HVAC wts'!$H$7:$R$13254,11,FALSE)</f>
        <v>0</v>
      </c>
      <c r="Q430" s="36">
        <f>VLOOKUP("HV_"&amp;$D430&amp;$E430&amp;VLOOKUP($F430,key!$L$3:$M$13,2,FALSE)&amp;$G430&amp;Q$6,'HVAC wts'!$H$7:$R$13254,11,FALSE)</f>
        <v>0</v>
      </c>
      <c r="R430" s="36">
        <f>VLOOKUP("HV_"&amp;$D430&amp;$E430&amp;VLOOKUP($F430,key!$L$3:$M$13,2,FALSE)&amp;$G430&amp;R$6,'HVAC wts'!$H$7:$R$13254,11,FALSE)</f>
        <v>0</v>
      </c>
      <c r="S430" s="36">
        <f t="shared" si="57"/>
        <v>0</v>
      </c>
      <c r="T430" s="113"/>
      <c r="U430" s="113">
        <f>MATCH($A430&amp;U$6,'All applic'!$A$7:$A$59080,0)</f>
        <v>666</v>
      </c>
      <c r="V430" s="113">
        <f>MATCH($A430&amp;V$6,'All applic'!$A$7:$A$59080,0)</f>
        <v>667</v>
      </c>
      <c r="W430" s="113">
        <f>MATCH($A430&amp;W$6,'All applic'!$A$7:$A$59080,0)</f>
        <v>669</v>
      </c>
      <c r="X430" s="113">
        <f>MATCH($A430&amp;X$6,'All applic'!$A$7:$A$59080,0)</f>
        <v>668</v>
      </c>
      <c r="Y430" s="113">
        <f>MATCH($A430&amp;Y$6,'All applic'!$A$7:$A$59080,0)</f>
        <v>666</v>
      </c>
      <c r="Z430" s="113">
        <f>MATCH($A430&amp;Z$6,'All applic'!$A$7:$A$59080,0)</f>
        <v>669</v>
      </c>
      <c r="AA430" s="113"/>
      <c r="AB430" s="28">
        <f>INDEX('All applic'!$H$7:$H$59080,U430)</f>
        <v>1.1040000000000001</v>
      </c>
      <c r="AC430" s="28">
        <f>INDEX('All applic'!$H$7:$H$59080,V430)</f>
        <v>1.014</v>
      </c>
      <c r="AD430" s="28">
        <f>INDEX('All applic'!$H$7:$H$59080,W430)</f>
        <v>1.01</v>
      </c>
      <c r="AE430" s="28">
        <f>INDEX('All applic'!$H$7:$H$59080,X430)</f>
        <v>0.82399999999999995</v>
      </c>
      <c r="AF430" s="28">
        <f>INDEX('All applic'!$H$7:$H$59080,Y430)</f>
        <v>1.1040000000000001</v>
      </c>
      <c r="AG430" s="28">
        <f>INDEX('All applic'!$H$7:$H$59080,Z430)</f>
        <v>1.01</v>
      </c>
      <c r="AH430" s="28"/>
      <c r="AI430" s="28">
        <f>INDEX('All applic'!$I$7:$I$59080,U430)</f>
        <v>1.5454545454545456</v>
      </c>
      <c r="AJ430" s="28">
        <f>INDEX('All applic'!$I$7:$I$59080,V430)</f>
        <v>1.4772727272727275</v>
      </c>
      <c r="AK430" s="28">
        <f>INDEX('All applic'!$I$7:$I$59080,W430)</f>
        <v>1.0227272727272727</v>
      </c>
      <c r="AL430" s="28">
        <f>INDEX('All applic'!$I$7:$I$59080,X430)</f>
        <v>1.0227272727272727</v>
      </c>
      <c r="AM430" s="28">
        <f>INDEX('All applic'!$I$7:$I$59080,Y430)</f>
        <v>1.5454545454545456</v>
      </c>
      <c r="AN430" s="28">
        <f>INDEX('All applic'!$I$7:$I$59080,Z430)</f>
        <v>1.0227272727272727</v>
      </c>
      <c r="AO430" s="113"/>
      <c r="AP430" s="113">
        <f>INDEX('All applic'!$J$7:$J$59080,U430)</f>
        <v>-1.0359999999999999E-2</v>
      </c>
      <c r="AQ430" s="113">
        <v>0</v>
      </c>
      <c r="AR430" s="113">
        <f>INDEX('All applic'!$J$7:$J$59080,W430)</f>
        <v>-1.076E-2</v>
      </c>
      <c r="AS430" s="113">
        <v>0</v>
      </c>
      <c r="AT430" s="113">
        <v>0</v>
      </c>
      <c r="AU430" s="113">
        <v>0</v>
      </c>
    </row>
    <row r="431" spans="1:47" x14ac:dyDescent="0.25">
      <c r="A431" s="113" t="str">
        <f t="shared" si="52"/>
        <v>CFLMFm1996CZ08</v>
      </c>
      <c r="B431" s="113" t="str">
        <f t="shared" si="53"/>
        <v>CFLPGEMFmCZ081996</v>
      </c>
      <c r="C431" s="113" t="s">
        <v>118</v>
      </c>
      <c r="D431" s="113" t="s">
        <v>129</v>
      </c>
      <c r="E431" s="113" t="s">
        <v>1650</v>
      </c>
      <c r="F431" s="89" t="s">
        <v>70</v>
      </c>
      <c r="G431" s="113" t="s">
        <v>107</v>
      </c>
      <c r="H431" s="113" t="s">
        <v>1662</v>
      </c>
      <c r="I431" s="115">
        <f t="shared" si="54"/>
        <v>0</v>
      </c>
      <c r="J431" s="115">
        <f t="shared" si="55"/>
        <v>0</v>
      </c>
      <c r="K431" s="115">
        <f t="shared" si="56"/>
        <v>0</v>
      </c>
      <c r="L431" s="113"/>
      <c r="M431" s="36">
        <f>VLOOKUP("HV_"&amp;$D431&amp;$E431&amp;VLOOKUP($F431,key!$L$3:$M$13,2,FALSE)&amp;$G431&amp;M$6,'HVAC wts'!$H$7:$R$13254,11,FALSE)</f>
        <v>0</v>
      </c>
      <c r="N431" s="36">
        <f>VLOOKUP("HV_"&amp;$D431&amp;$E431&amp;VLOOKUP($F431,key!$L$3:$M$13,2,FALSE)&amp;$G431&amp;N$6,'HVAC wts'!$H$7:$R$13254,11,FALSE)</f>
        <v>0</v>
      </c>
      <c r="O431" s="36">
        <f>VLOOKUP("HV_"&amp;$D431&amp;$E431&amp;VLOOKUP($F431,key!$L$3:$M$13,2,FALSE)&amp;$G431&amp;O$6,'HVAC wts'!$H$7:$R$13254,11,FALSE)</f>
        <v>0</v>
      </c>
      <c r="P431" s="36">
        <f>VLOOKUP("HV_"&amp;$D431&amp;$E431&amp;VLOOKUP($F431,key!$L$3:$M$13,2,FALSE)&amp;$G431&amp;P$6,'HVAC wts'!$H$7:$R$13254,11,FALSE)</f>
        <v>0</v>
      </c>
      <c r="Q431" s="36">
        <f>VLOOKUP("HV_"&amp;$D431&amp;$E431&amp;VLOOKUP($F431,key!$L$3:$M$13,2,FALSE)&amp;$G431&amp;Q$6,'HVAC wts'!$H$7:$R$13254,11,FALSE)</f>
        <v>0</v>
      </c>
      <c r="R431" s="36">
        <f>VLOOKUP("HV_"&amp;$D431&amp;$E431&amp;VLOOKUP($F431,key!$L$3:$M$13,2,FALSE)&amp;$G431&amp;R$6,'HVAC wts'!$H$7:$R$13254,11,FALSE)</f>
        <v>0</v>
      </c>
      <c r="S431" s="36">
        <f t="shared" si="57"/>
        <v>0</v>
      </c>
      <c r="T431" s="113"/>
      <c r="U431" s="113">
        <f>MATCH($A431&amp;U$6,'All applic'!$A$7:$A$59080,0)</f>
        <v>670</v>
      </c>
      <c r="V431" s="113">
        <f>MATCH($A431&amp;V$6,'All applic'!$A$7:$A$59080,0)</f>
        <v>671</v>
      </c>
      <c r="W431" s="113">
        <f>MATCH($A431&amp;W$6,'All applic'!$A$7:$A$59080,0)</f>
        <v>673</v>
      </c>
      <c r="X431" s="113">
        <f>MATCH($A431&amp;X$6,'All applic'!$A$7:$A$59080,0)</f>
        <v>672</v>
      </c>
      <c r="Y431" s="113">
        <f>MATCH($A431&amp;Y$6,'All applic'!$A$7:$A$59080,0)</f>
        <v>670</v>
      </c>
      <c r="Z431" s="113">
        <f>MATCH($A431&amp;Z$6,'All applic'!$A$7:$A$59080,0)</f>
        <v>673</v>
      </c>
      <c r="AA431" s="113"/>
      <c r="AB431" s="28">
        <f>INDEX('All applic'!$H$7:$H$59080,U431)</f>
        <v>1.1200000000000001</v>
      </c>
      <c r="AC431" s="28">
        <f>INDEX('All applic'!$H$7:$H$59080,V431)</f>
        <v>1.002</v>
      </c>
      <c r="AD431" s="28">
        <f>INDEX('All applic'!$H$7:$H$59080,W431)</f>
        <v>1.004</v>
      </c>
      <c r="AE431" s="28">
        <f>INDEX('All applic'!$H$7:$H$59080,X431)</f>
        <v>0.73399999999999999</v>
      </c>
      <c r="AF431" s="28">
        <f>INDEX('All applic'!$H$7:$H$59080,Y431)</f>
        <v>1.1200000000000001</v>
      </c>
      <c r="AG431" s="28">
        <f>INDEX('All applic'!$H$7:$H$59080,Z431)</f>
        <v>1.004</v>
      </c>
      <c r="AH431" s="28"/>
      <c r="AI431" s="28">
        <f>INDEX('All applic'!$I$7:$I$59080,U431)</f>
        <v>1.5454545454545456</v>
      </c>
      <c r="AJ431" s="28">
        <f>INDEX('All applic'!$I$7:$I$59080,V431)</f>
        <v>1.4772727272727275</v>
      </c>
      <c r="AK431" s="28">
        <f>INDEX('All applic'!$I$7:$I$59080,W431)</f>
        <v>1.0227272727272727</v>
      </c>
      <c r="AL431" s="28">
        <f>INDEX('All applic'!$I$7:$I$59080,X431)</f>
        <v>1</v>
      </c>
      <c r="AM431" s="28">
        <f>INDEX('All applic'!$I$7:$I$59080,Y431)</f>
        <v>1.5454545454545456</v>
      </c>
      <c r="AN431" s="28">
        <f>INDEX('All applic'!$I$7:$I$59080,Z431)</f>
        <v>1.0227272727272727</v>
      </c>
      <c r="AO431" s="113"/>
      <c r="AP431" s="113">
        <f>INDEX('All applic'!$J$7:$J$59080,U431)</f>
        <v>-1.494E-2</v>
      </c>
      <c r="AQ431" s="113">
        <v>0</v>
      </c>
      <c r="AR431" s="113">
        <f>INDEX('All applic'!$J$7:$J$59080,W431)</f>
        <v>-1.558E-2</v>
      </c>
      <c r="AS431" s="113">
        <v>0</v>
      </c>
      <c r="AT431" s="113">
        <v>0</v>
      </c>
      <c r="AU431" s="113">
        <v>0</v>
      </c>
    </row>
    <row r="432" spans="1:47" x14ac:dyDescent="0.25">
      <c r="A432" s="113" t="str">
        <f t="shared" si="52"/>
        <v>CFLMFm1996CZ09</v>
      </c>
      <c r="B432" s="113" t="str">
        <f t="shared" si="53"/>
        <v>CFLPGEMFmCZ091996</v>
      </c>
      <c r="C432" s="113" t="s">
        <v>118</v>
      </c>
      <c r="D432" s="113" t="s">
        <v>129</v>
      </c>
      <c r="E432" s="113" t="s">
        <v>1650</v>
      </c>
      <c r="F432" s="89" t="s">
        <v>70</v>
      </c>
      <c r="G432" s="113" t="s">
        <v>108</v>
      </c>
      <c r="H432" s="113" t="s">
        <v>1662</v>
      </c>
      <c r="I432" s="115">
        <f t="shared" si="54"/>
        <v>0</v>
      </c>
      <c r="J432" s="115">
        <f t="shared" si="55"/>
        <v>0</v>
      </c>
      <c r="K432" s="115">
        <f t="shared" si="56"/>
        <v>0</v>
      </c>
      <c r="L432" s="113"/>
      <c r="M432" s="36">
        <f>VLOOKUP("HV_"&amp;$D432&amp;$E432&amp;VLOOKUP($F432,key!$L$3:$M$13,2,FALSE)&amp;$G432&amp;M$6,'HVAC wts'!$H$7:$R$13254,11,FALSE)</f>
        <v>0</v>
      </c>
      <c r="N432" s="36">
        <f>VLOOKUP("HV_"&amp;$D432&amp;$E432&amp;VLOOKUP($F432,key!$L$3:$M$13,2,FALSE)&amp;$G432&amp;N$6,'HVAC wts'!$H$7:$R$13254,11,FALSE)</f>
        <v>0</v>
      </c>
      <c r="O432" s="36">
        <f>VLOOKUP("HV_"&amp;$D432&amp;$E432&amp;VLOOKUP($F432,key!$L$3:$M$13,2,FALSE)&amp;$G432&amp;O$6,'HVAC wts'!$H$7:$R$13254,11,FALSE)</f>
        <v>0</v>
      </c>
      <c r="P432" s="36">
        <f>VLOOKUP("HV_"&amp;$D432&amp;$E432&amp;VLOOKUP($F432,key!$L$3:$M$13,2,FALSE)&amp;$G432&amp;P$6,'HVAC wts'!$H$7:$R$13254,11,FALSE)</f>
        <v>0</v>
      </c>
      <c r="Q432" s="36">
        <f>VLOOKUP("HV_"&amp;$D432&amp;$E432&amp;VLOOKUP($F432,key!$L$3:$M$13,2,FALSE)&amp;$G432&amp;Q$6,'HVAC wts'!$H$7:$R$13254,11,FALSE)</f>
        <v>0</v>
      </c>
      <c r="R432" s="36">
        <f>VLOOKUP("HV_"&amp;$D432&amp;$E432&amp;VLOOKUP($F432,key!$L$3:$M$13,2,FALSE)&amp;$G432&amp;R$6,'HVAC wts'!$H$7:$R$13254,11,FALSE)</f>
        <v>0</v>
      </c>
      <c r="S432" s="36">
        <f t="shared" si="57"/>
        <v>0</v>
      </c>
      <c r="T432" s="113"/>
      <c r="U432" s="113">
        <f>MATCH($A432&amp;U$6,'All applic'!$A$7:$A$59080,0)</f>
        <v>674</v>
      </c>
      <c r="V432" s="113">
        <f>MATCH($A432&amp;V$6,'All applic'!$A$7:$A$59080,0)</f>
        <v>675</v>
      </c>
      <c r="W432" s="113">
        <f>MATCH($A432&amp;W$6,'All applic'!$A$7:$A$59080,0)</f>
        <v>677</v>
      </c>
      <c r="X432" s="113">
        <f>MATCH($A432&amp;X$6,'All applic'!$A$7:$A$59080,0)</f>
        <v>676</v>
      </c>
      <c r="Y432" s="113">
        <f>MATCH($A432&amp;Y$6,'All applic'!$A$7:$A$59080,0)</f>
        <v>674</v>
      </c>
      <c r="Z432" s="113">
        <f>MATCH($A432&amp;Z$6,'All applic'!$A$7:$A$59080,0)</f>
        <v>677</v>
      </c>
      <c r="AA432" s="113"/>
      <c r="AB432" s="28">
        <f>INDEX('All applic'!$H$7:$H$59080,U432)</f>
        <v>1.1479999999999999</v>
      </c>
      <c r="AC432" s="28">
        <f>INDEX('All applic'!$H$7:$H$59080,V432)</f>
        <v>1.022</v>
      </c>
      <c r="AD432" s="28">
        <f>INDEX('All applic'!$H$7:$H$59080,W432)</f>
        <v>1.004</v>
      </c>
      <c r="AE432" s="28">
        <f>INDEX('All applic'!$H$7:$H$59080,X432)</f>
        <v>0.72199999999999998</v>
      </c>
      <c r="AF432" s="28">
        <f>INDEX('All applic'!$H$7:$H$59080,Y432)</f>
        <v>1.1479999999999999</v>
      </c>
      <c r="AG432" s="28">
        <f>INDEX('All applic'!$H$7:$H$59080,Z432)</f>
        <v>1.004</v>
      </c>
      <c r="AH432" s="28"/>
      <c r="AI432" s="28">
        <f>INDEX('All applic'!$I$7:$I$59080,U432)</f>
        <v>1.6136363636363635</v>
      </c>
      <c r="AJ432" s="28">
        <f>INDEX('All applic'!$I$7:$I$59080,V432)</f>
        <v>1.5909090909090911</v>
      </c>
      <c r="AK432" s="28">
        <f>INDEX('All applic'!$I$7:$I$59080,W432)</f>
        <v>1.0227272727272727</v>
      </c>
      <c r="AL432" s="28">
        <f>INDEX('All applic'!$I$7:$I$59080,X432)</f>
        <v>1</v>
      </c>
      <c r="AM432" s="28">
        <f>INDEX('All applic'!$I$7:$I$59080,Y432)</f>
        <v>1.6136363636363635</v>
      </c>
      <c r="AN432" s="28">
        <f>INDEX('All applic'!$I$7:$I$59080,Z432)</f>
        <v>1.0227272727272727</v>
      </c>
      <c r="AO432" s="113"/>
      <c r="AP432" s="113">
        <f>INDEX('All applic'!$J$7:$J$59080,U432)</f>
        <v>-1.4800000000000001E-2</v>
      </c>
      <c r="AQ432" s="113">
        <v>0</v>
      </c>
      <c r="AR432" s="113">
        <f>INDEX('All applic'!$J$7:$J$59080,W432)</f>
        <v>-1.55E-2</v>
      </c>
      <c r="AS432" s="113">
        <v>0</v>
      </c>
      <c r="AT432" s="113">
        <v>0</v>
      </c>
      <c r="AU432" s="113">
        <v>0</v>
      </c>
    </row>
    <row r="433" spans="1:47" x14ac:dyDescent="0.25">
      <c r="A433" s="113" t="str">
        <f t="shared" si="52"/>
        <v>CFLMFm1996CZ10</v>
      </c>
      <c r="B433" s="113" t="str">
        <f t="shared" si="53"/>
        <v>CFLPGEMFmCZ101996</v>
      </c>
      <c r="C433" s="113" t="s">
        <v>118</v>
      </c>
      <c r="D433" s="113" t="s">
        <v>129</v>
      </c>
      <c r="E433" s="113" t="s">
        <v>1650</v>
      </c>
      <c r="F433" s="89" t="s">
        <v>70</v>
      </c>
      <c r="G433" s="113" t="s">
        <v>109</v>
      </c>
      <c r="H433" s="113" t="s">
        <v>1662</v>
      </c>
      <c r="I433" s="115">
        <f t="shared" si="54"/>
        <v>0</v>
      </c>
      <c r="J433" s="115">
        <f t="shared" si="55"/>
        <v>0</v>
      </c>
      <c r="K433" s="115">
        <f t="shared" si="56"/>
        <v>0</v>
      </c>
      <c r="L433" s="113"/>
      <c r="M433" s="36">
        <f>VLOOKUP("HV_"&amp;$D433&amp;$E433&amp;VLOOKUP($F433,key!$L$3:$M$13,2,FALSE)&amp;$G433&amp;M$6,'HVAC wts'!$H$7:$R$13254,11,FALSE)</f>
        <v>0</v>
      </c>
      <c r="N433" s="36">
        <f>VLOOKUP("HV_"&amp;$D433&amp;$E433&amp;VLOOKUP($F433,key!$L$3:$M$13,2,FALSE)&amp;$G433&amp;N$6,'HVAC wts'!$H$7:$R$13254,11,FALSE)</f>
        <v>0</v>
      </c>
      <c r="O433" s="36">
        <f>VLOOKUP("HV_"&amp;$D433&amp;$E433&amp;VLOOKUP($F433,key!$L$3:$M$13,2,FALSE)&amp;$G433&amp;O$6,'HVAC wts'!$H$7:$R$13254,11,FALSE)</f>
        <v>0</v>
      </c>
      <c r="P433" s="36">
        <f>VLOOKUP("HV_"&amp;$D433&amp;$E433&amp;VLOOKUP($F433,key!$L$3:$M$13,2,FALSE)&amp;$G433&amp;P$6,'HVAC wts'!$H$7:$R$13254,11,FALSE)</f>
        <v>0</v>
      </c>
      <c r="Q433" s="36">
        <f>VLOOKUP("HV_"&amp;$D433&amp;$E433&amp;VLOOKUP($F433,key!$L$3:$M$13,2,FALSE)&amp;$G433&amp;Q$6,'HVAC wts'!$H$7:$R$13254,11,FALSE)</f>
        <v>0</v>
      </c>
      <c r="R433" s="36">
        <f>VLOOKUP("HV_"&amp;$D433&amp;$E433&amp;VLOOKUP($F433,key!$L$3:$M$13,2,FALSE)&amp;$G433&amp;R$6,'HVAC wts'!$H$7:$R$13254,11,FALSE)</f>
        <v>0</v>
      </c>
      <c r="S433" s="36">
        <f t="shared" si="57"/>
        <v>0</v>
      </c>
      <c r="T433" s="113"/>
      <c r="U433" s="113">
        <f>MATCH($A433&amp;U$6,'All applic'!$A$7:$A$59080,0)</f>
        <v>678</v>
      </c>
      <c r="V433" s="113">
        <f>MATCH($A433&amp;V$6,'All applic'!$A$7:$A$59080,0)</f>
        <v>679</v>
      </c>
      <c r="W433" s="113">
        <f>MATCH($A433&amp;W$6,'All applic'!$A$7:$A$59080,0)</f>
        <v>681</v>
      </c>
      <c r="X433" s="113">
        <f>MATCH($A433&amp;X$6,'All applic'!$A$7:$A$59080,0)</f>
        <v>680</v>
      </c>
      <c r="Y433" s="113">
        <f>MATCH($A433&amp;Y$6,'All applic'!$A$7:$A$59080,0)</f>
        <v>678</v>
      </c>
      <c r="Z433" s="113">
        <f>MATCH($A433&amp;Z$6,'All applic'!$A$7:$A$59080,0)</f>
        <v>681</v>
      </c>
      <c r="AA433" s="113"/>
      <c r="AB433" s="28">
        <f>INDEX('All applic'!$H$7:$H$59080,U433)</f>
        <v>1.0740000000000001</v>
      </c>
      <c r="AC433" s="28">
        <f>INDEX('All applic'!$H$7:$H$59080,V433)</f>
        <v>0.91</v>
      </c>
      <c r="AD433" s="28">
        <f>INDEX('All applic'!$H$7:$H$59080,W433)</f>
        <v>0.998</v>
      </c>
      <c r="AE433" s="28">
        <f>INDEX('All applic'!$H$7:$H$59080,X433)</f>
        <v>0.626</v>
      </c>
      <c r="AF433" s="28">
        <f>INDEX('All applic'!$H$7:$H$59080,Y433)</f>
        <v>1.0740000000000001</v>
      </c>
      <c r="AG433" s="28">
        <f>INDEX('All applic'!$H$7:$H$59080,Z433)</f>
        <v>0.998</v>
      </c>
      <c r="AH433" s="28"/>
      <c r="AI433" s="28">
        <f>INDEX('All applic'!$I$7:$I$59080,U433)</f>
        <v>2</v>
      </c>
      <c r="AJ433" s="28">
        <f>INDEX('All applic'!$I$7:$I$59080,V433)</f>
        <v>2</v>
      </c>
      <c r="AK433" s="28">
        <f>INDEX('All applic'!$I$7:$I$59080,W433)</f>
        <v>1.0227272727272727</v>
      </c>
      <c r="AL433" s="28">
        <f>INDEX('All applic'!$I$7:$I$59080,X433)</f>
        <v>1</v>
      </c>
      <c r="AM433" s="28">
        <f>INDEX('All applic'!$I$7:$I$59080,Y433)</f>
        <v>2</v>
      </c>
      <c r="AN433" s="28">
        <f>INDEX('All applic'!$I$7:$I$59080,Z433)</f>
        <v>1.0227272727272727</v>
      </c>
      <c r="AO433" s="113"/>
      <c r="AP433" s="113">
        <f>INDEX('All applic'!$J$7:$J$59080,U433)</f>
        <v>-2.06E-2</v>
      </c>
      <c r="AQ433" s="113">
        <v>0</v>
      </c>
      <c r="AR433" s="113">
        <f>INDEX('All applic'!$J$7:$J$59080,W433)</f>
        <v>-2.1000000000000001E-2</v>
      </c>
      <c r="AS433" s="113">
        <v>0</v>
      </c>
      <c r="AT433" s="113">
        <v>0</v>
      </c>
      <c r="AU433" s="113">
        <v>0</v>
      </c>
    </row>
    <row r="434" spans="1:47" x14ac:dyDescent="0.25">
      <c r="A434" s="113" t="str">
        <f t="shared" si="52"/>
        <v>CFLMFm1996CZ11</v>
      </c>
      <c r="B434" s="113" t="str">
        <f t="shared" si="53"/>
        <v>CFLPGEMFmCZ111996</v>
      </c>
      <c r="C434" s="113" t="s">
        <v>118</v>
      </c>
      <c r="D434" s="113" t="s">
        <v>129</v>
      </c>
      <c r="E434" s="113" t="s">
        <v>1650</v>
      </c>
      <c r="F434" s="89" t="s">
        <v>70</v>
      </c>
      <c r="G434" s="113" t="s">
        <v>110</v>
      </c>
      <c r="H434" s="113" t="s">
        <v>1662</v>
      </c>
      <c r="I434" s="115">
        <f t="shared" si="54"/>
        <v>1.1080891302198093</v>
      </c>
      <c r="J434" s="115">
        <f t="shared" si="55"/>
        <v>1.7778918616273833</v>
      </c>
      <c r="K434" s="115">
        <f t="shared" si="56"/>
        <v>-1.4154389066731032E-2</v>
      </c>
      <c r="L434" s="113"/>
      <c r="M434" s="36">
        <f>VLOOKUP("HV_"&amp;$D434&amp;$E434&amp;VLOOKUP($F434,key!$L$3:$M$13,2,FALSE)&amp;$G434&amp;M$6,'HVAC wts'!$H$7:$R$13254,11,FALSE)</f>
        <v>29584.556587287501</v>
      </c>
      <c r="N434" s="36">
        <f>VLOOKUP("HV_"&amp;$D434&amp;$E434&amp;VLOOKUP($F434,key!$L$3:$M$13,2,FALSE)&amp;$G434&amp;N$6,'HVAC wts'!$H$7:$R$13254,11,FALSE)</f>
        <v>4254.1005849223957</v>
      </c>
      <c r="O434" s="36">
        <f>VLOOKUP("HV_"&amp;$D434&amp;$E434&amp;VLOOKUP($F434,key!$L$3:$M$13,2,FALSE)&amp;$G434&amp;O$6,'HVAC wts'!$H$7:$R$13254,11,FALSE)</f>
        <v>868.72963311160311</v>
      </c>
      <c r="P434" s="36">
        <f>VLOOKUP("HV_"&amp;$D434&amp;$E434&amp;VLOOKUP($F434,key!$L$3:$M$13,2,FALSE)&amp;$G434&amp;P$6,'HVAC wts'!$H$7:$R$13254,11,FALSE)</f>
        <v>124.91866252771614</v>
      </c>
      <c r="Q434" s="36">
        <f>VLOOKUP("HV_"&amp;$D434&amp;$E434&amp;VLOOKUP($F434,key!$L$3:$M$13,2,FALSE)&amp;$G434&amp;Q$6,'HVAC wts'!$H$7:$R$13254,11,FALSE)</f>
        <v>3689.3347091648193</v>
      </c>
      <c r="R434" s="36">
        <f>VLOOKUP("HV_"&amp;$D434&amp;$E434&amp;VLOOKUP($F434,key!$L$3:$M$13,2,FALSE)&amp;$G434&amp;R$6,'HVAC wts'!$H$7:$R$13254,11,FALSE)</f>
        <v>108.33471101256463</v>
      </c>
      <c r="S434" s="36">
        <f t="shared" si="57"/>
        <v>38629.974888026591</v>
      </c>
      <c r="T434" s="113"/>
      <c r="U434" s="113">
        <f>MATCH($A434&amp;U$6,'All applic'!$A$7:$A$59080,0)</f>
        <v>682</v>
      </c>
      <c r="V434" s="113">
        <f>MATCH($A434&amp;V$6,'All applic'!$A$7:$A$59080,0)</f>
        <v>683</v>
      </c>
      <c r="W434" s="113">
        <f>MATCH($A434&amp;W$6,'All applic'!$A$7:$A$59080,0)</f>
        <v>685</v>
      </c>
      <c r="X434" s="113">
        <f>MATCH($A434&amp;X$6,'All applic'!$A$7:$A$59080,0)</f>
        <v>684</v>
      </c>
      <c r="Y434" s="113">
        <f>MATCH($A434&amp;Y$6,'All applic'!$A$7:$A$59080,0)</f>
        <v>682</v>
      </c>
      <c r="Z434" s="113">
        <f>MATCH($A434&amp;Z$6,'All applic'!$A$7:$A$59080,0)</f>
        <v>685</v>
      </c>
      <c r="AA434" s="113"/>
      <c r="AB434" s="28">
        <f>INDEX('All applic'!$H$7:$H$59080,U434)</f>
        <v>1.1299999999999999</v>
      </c>
      <c r="AC434" s="28">
        <f>INDEX('All applic'!$H$7:$H$59080,V434)</f>
        <v>0.97399999999999998</v>
      </c>
      <c r="AD434" s="28">
        <f>INDEX('All applic'!$H$7:$H$59080,W434)</f>
        <v>1.002</v>
      </c>
      <c r="AE434" s="28">
        <f>INDEX('All applic'!$H$7:$H$59080,X434)</f>
        <v>0.66800000000000004</v>
      </c>
      <c r="AF434" s="28">
        <f>INDEX('All applic'!$H$7:$H$59080,Y434)</f>
        <v>1.1299999999999999</v>
      </c>
      <c r="AG434" s="28">
        <f>INDEX('All applic'!$H$7:$H$59080,Z434)</f>
        <v>1.002</v>
      </c>
      <c r="AH434" s="28"/>
      <c r="AI434" s="28">
        <f>INDEX('All applic'!$I$7:$I$59080,U434)</f>
        <v>1.7999999999999998</v>
      </c>
      <c r="AJ434" s="28">
        <f>INDEX('All applic'!$I$7:$I$59080,V434)</f>
        <v>1.7999999999999998</v>
      </c>
      <c r="AK434" s="28">
        <f>INDEX('All applic'!$I$7:$I$59080,W434)</f>
        <v>1.0249999999999999</v>
      </c>
      <c r="AL434" s="28">
        <f>INDEX('All applic'!$I$7:$I$59080,X434)</f>
        <v>1.0249999999999999</v>
      </c>
      <c r="AM434" s="28">
        <f>INDEX('All applic'!$I$7:$I$59080,Y434)</f>
        <v>1.7999999999999998</v>
      </c>
      <c r="AN434" s="28">
        <f>INDEX('All applic'!$I$7:$I$59080,Z434)</f>
        <v>1.0249999999999999</v>
      </c>
      <c r="AO434" s="113"/>
      <c r="AP434" s="113">
        <f>INDEX('All applic'!$J$7:$J$59080,U434)</f>
        <v>-1.7940000000000001E-2</v>
      </c>
      <c r="AQ434" s="113">
        <v>0</v>
      </c>
      <c r="AR434" s="113">
        <f>INDEX('All applic'!$J$7:$J$59080,W434)</f>
        <v>-1.8460000000000001E-2</v>
      </c>
      <c r="AS434" s="113">
        <v>0</v>
      </c>
      <c r="AT434" s="113">
        <v>0</v>
      </c>
      <c r="AU434" s="113">
        <v>0</v>
      </c>
    </row>
    <row r="435" spans="1:47" x14ac:dyDescent="0.25">
      <c r="A435" s="113" t="str">
        <f t="shared" si="52"/>
        <v>CFLMFm1996CZ12</v>
      </c>
      <c r="B435" s="113" t="str">
        <f t="shared" si="53"/>
        <v>CFLPGEMFmCZ121996</v>
      </c>
      <c r="C435" s="113" t="s">
        <v>118</v>
      </c>
      <c r="D435" s="113" t="s">
        <v>129</v>
      </c>
      <c r="E435" s="113" t="s">
        <v>1650</v>
      </c>
      <c r="F435" s="89" t="s">
        <v>70</v>
      </c>
      <c r="G435" s="113" t="s">
        <v>111</v>
      </c>
      <c r="H435" s="113" t="s">
        <v>1662</v>
      </c>
      <c r="I435" s="115">
        <f t="shared" si="54"/>
        <v>1.05194163670203</v>
      </c>
      <c r="J435" s="115">
        <f t="shared" si="55"/>
        <v>1.7817861605714347</v>
      </c>
      <c r="K435" s="115">
        <f t="shared" si="56"/>
        <v>-1.7857907802178576E-2</v>
      </c>
      <c r="L435" s="113"/>
      <c r="M435" s="36">
        <f>VLOOKUP("HV_"&amp;$D435&amp;$E435&amp;VLOOKUP($F435,key!$L$3:$M$13,2,FALSE)&amp;$G435&amp;M$6,'HVAC wts'!$H$7:$R$13254,11,FALSE)</f>
        <v>137090.04840981518</v>
      </c>
      <c r="N435" s="36">
        <f>VLOOKUP("HV_"&amp;$D435&amp;$E435&amp;VLOOKUP($F435,key!$L$3:$M$13,2,FALSE)&amp;$G435&amp;N$6,'HVAC wts'!$H$7:$R$13254,11,FALSE)</f>
        <v>19712.813792106434</v>
      </c>
      <c r="O435" s="36">
        <f>VLOOKUP("HV_"&amp;$D435&amp;$E435&amp;VLOOKUP($F435,key!$L$3:$M$13,2,FALSE)&amp;$G435&amp;O$6,'HVAC wts'!$H$7:$R$13254,11,FALSE)</f>
        <v>20822.822021345153</v>
      </c>
      <c r="P435" s="36">
        <f>VLOOKUP("HV_"&amp;$D435&amp;$E435&amp;VLOOKUP($F435,key!$L$3:$M$13,2,FALSE)&amp;$G435&amp;P$6,'HVAC wts'!$H$7:$R$13254,11,FALSE)</f>
        <v>2994.2101406651891</v>
      </c>
      <c r="Q435" s="36">
        <f>VLOOKUP("HV_"&amp;$D435&amp;$E435&amp;VLOOKUP($F435,key!$L$3:$M$13,2,FALSE)&amp;$G435&amp;Q$6,'HVAC wts'!$H$7:$R$13254,11,FALSE)</f>
        <v>17095.780103621586</v>
      </c>
      <c r="R435" s="36">
        <f>VLOOKUP("HV_"&amp;$D435&amp;$E435&amp;VLOOKUP($F435,key!$L$3:$M$13,2,FALSE)&amp;$G435&amp;R$6,'HVAC wts'!$H$7:$R$13254,11,FALSE)</f>
        <v>2596.7047976348858</v>
      </c>
      <c r="S435" s="36">
        <f t="shared" si="57"/>
        <v>200312.37926518841</v>
      </c>
      <c r="T435" s="113"/>
      <c r="U435" s="113">
        <f>MATCH($A435&amp;U$6,'All applic'!$A$7:$A$59080,0)</f>
        <v>686</v>
      </c>
      <c r="V435" s="113">
        <f>MATCH($A435&amp;V$6,'All applic'!$A$7:$A$59080,0)</f>
        <v>687</v>
      </c>
      <c r="W435" s="113">
        <f>MATCH($A435&amp;W$6,'All applic'!$A$7:$A$59080,0)</f>
        <v>689</v>
      </c>
      <c r="X435" s="113">
        <f>MATCH($A435&amp;X$6,'All applic'!$A$7:$A$59080,0)</f>
        <v>688</v>
      </c>
      <c r="Y435" s="113">
        <f>MATCH($A435&amp;Y$6,'All applic'!$A$7:$A$59080,0)</f>
        <v>686</v>
      </c>
      <c r="Z435" s="113">
        <f>MATCH($A435&amp;Z$6,'All applic'!$A$7:$A$59080,0)</f>
        <v>689</v>
      </c>
      <c r="AA435" s="113"/>
      <c r="AB435" s="28">
        <f>INDEX('All applic'!$H$7:$H$59080,U435)</f>
        <v>1.0900000000000001</v>
      </c>
      <c r="AC435" s="28">
        <f>INDEX('All applic'!$H$7:$H$59080,V435)</f>
        <v>0.89600000000000002</v>
      </c>
      <c r="AD435" s="28">
        <f>INDEX('All applic'!$H$7:$H$59080,W435)</f>
        <v>0.99399999999999999</v>
      </c>
      <c r="AE435" s="28">
        <f>INDEX('All applic'!$H$7:$H$59080,X435)</f>
        <v>0.57199999999999995</v>
      </c>
      <c r="AF435" s="28">
        <f>INDEX('All applic'!$H$7:$H$59080,Y435)</f>
        <v>1.0900000000000001</v>
      </c>
      <c r="AG435" s="28">
        <f>INDEX('All applic'!$H$7:$H$59080,Z435)</f>
        <v>0.99399999999999999</v>
      </c>
      <c r="AH435" s="28"/>
      <c r="AI435" s="28">
        <f>INDEX('All applic'!$I$7:$I$59080,U435)</f>
        <v>1.9</v>
      </c>
      <c r="AJ435" s="28">
        <f>INDEX('All applic'!$I$7:$I$59080,V435)</f>
        <v>1.875</v>
      </c>
      <c r="AK435" s="28">
        <f>INDEX('All applic'!$I$7:$I$59080,W435)</f>
        <v>1.0249999999999999</v>
      </c>
      <c r="AL435" s="28">
        <f>INDEX('All applic'!$I$7:$I$59080,X435)</f>
        <v>1</v>
      </c>
      <c r="AM435" s="28">
        <f>INDEX('All applic'!$I$7:$I$59080,Y435)</f>
        <v>1.9</v>
      </c>
      <c r="AN435" s="28">
        <f>INDEX('All applic'!$I$7:$I$59080,Z435)</f>
        <v>1.0249999999999999</v>
      </c>
      <c r="AO435" s="113"/>
      <c r="AP435" s="113">
        <f>INDEX('All applic'!$J$7:$J$59080,U435)</f>
        <v>-2.2600000000000002E-2</v>
      </c>
      <c r="AQ435" s="113">
        <v>0</v>
      </c>
      <c r="AR435" s="113">
        <f>INDEX('All applic'!$J$7:$J$59080,W435)</f>
        <v>-2.3E-2</v>
      </c>
      <c r="AS435" s="113">
        <v>0</v>
      </c>
      <c r="AT435" s="113">
        <v>0</v>
      </c>
      <c r="AU435" s="113">
        <v>0</v>
      </c>
    </row>
    <row r="436" spans="1:47" x14ac:dyDescent="0.25">
      <c r="A436" s="113" t="str">
        <f t="shared" si="52"/>
        <v>CFLMFm1996CZ13</v>
      </c>
      <c r="B436" s="113" t="str">
        <f t="shared" si="53"/>
        <v>CFLPGEMFmCZ131996</v>
      </c>
      <c r="C436" s="113" t="s">
        <v>118</v>
      </c>
      <c r="D436" s="113" t="s">
        <v>129</v>
      </c>
      <c r="E436" s="113" t="s">
        <v>1650</v>
      </c>
      <c r="F436" s="89" t="s">
        <v>70</v>
      </c>
      <c r="G436" s="113" t="s">
        <v>112</v>
      </c>
      <c r="H436" s="113" t="s">
        <v>1662</v>
      </c>
      <c r="I436" s="115">
        <f t="shared" si="54"/>
        <v>1.1055408328927538</v>
      </c>
      <c r="J436" s="115">
        <f t="shared" si="55"/>
        <v>1.8661625504317989</v>
      </c>
      <c r="K436" s="115">
        <f t="shared" si="56"/>
        <v>-1.5685692081669301E-2</v>
      </c>
      <c r="L436" s="113"/>
      <c r="M436" s="36">
        <f>VLOOKUP("HV_"&amp;$D436&amp;$E436&amp;VLOOKUP($F436,key!$L$3:$M$13,2,FALSE)&amp;$G436&amp;M$6,'HVAC wts'!$H$7:$R$13254,11,FALSE)</f>
        <v>64682.890742498137</v>
      </c>
      <c r="N436" s="36">
        <f>VLOOKUP("HV_"&amp;$D436&amp;$E436&amp;VLOOKUP($F436,key!$L$3:$M$13,2,FALSE)&amp;$G436&amp;N$6,'HVAC wts'!$H$7:$R$13254,11,FALSE)</f>
        <v>9301.0528155210668</v>
      </c>
      <c r="O436" s="36">
        <f>VLOOKUP("HV_"&amp;$D436&amp;$E436&amp;VLOOKUP($F436,key!$L$3:$M$13,2,FALSE)&amp;$G436&amp;O$6,'HVAC wts'!$H$7:$R$13254,11,FALSE)</f>
        <v>2224.7807878492222</v>
      </c>
      <c r="P436" s="36">
        <f>VLOOKUP("HV_"&amp;$D436&amp;$E436&amp;VLOOKUP($F436,key!$L$3:$M$13,2,FALSE)&amp;$G436&amp;P$6,'HVAC wts'!$H$7:$R$13254,11,FALSE)</f>
        <v>319.91154651884688</v>
      </c>
      <c r="Q436" s="36">
        <f>VLOOKUP("HV_"&amp;$D436&amp;$E436&amp;VLOOKUP($F436,key!$L$3:$M$13,2,FALSE)&amp;$G436&amp;Q$6,'HVAC wts'!$H$7:$R$13254,11,FALSE)</f>
        <v>8066.2636670362162</v>
      </c>
      <c r="R436" s="36">
        <f>VLOOKUP("HV_"&amp;$D436&amp;$E436&amp;VLOOKUP($F436,key!$L$3:$M$13,2,FALSE)&amp;$G436&amp;R$6,'HVAC wts'!$H$7:$R$13254,11,FALSE)</f>
        <v>277.44073015521053</v>
      </c>
      <c r="S436" s="36">
        <f t="shared" si="57"/>
        <v>84872.3402895787</v>
      </c>
      <c r="T436" s="113"/>
      <c r="U436" s="113">
        <f>MATCH($A436&amp;U$6,'All applic'!$A$7:$A$59080,0)</f>
        <v>690</v>
      </c>
      <c r="V436" s="113">
        <f>MATCH($A436&amp;V$6,'All applic'!$A$7:$A$59080,0)</f>
        <v>691</v>
      </c>
      <c r="W436" s="113">
        <f>MATCH($A436&amp;W$6,'All applic'!$A$7:$A$59080,0)</f>
        <v>693</v>
      </c>
      <c r="X436" s="113">
        <f>MATCH($A436&amp;X$6,'All applic'!$A$7:$A$59080,0)</f>
        <v>692</v>
      </c>
      <c r="Y436" s="113">
        <f>MATCH($A436&amp;Y$6,'All applic'!$A$7:$A$59080,0)</f>
        <v>690</v>
      </c>
      <c r="Z436" s="113">
        <f>MATCH($A436&amp;Z$6,'All applic'!$A$7:$A$59080,0)</f>
        <v>693</v>
      </c>
      <c r="AA436" s="113"/>
      <c r="AB436" s="28">
        <f>INDEX('All applic'!$H$7:$H$59080,U436)</f>
        <v>1.1299999999999999</v>
      </c>
      <c r="AC436" s="28">
        <f>INDEX('All applic'!$H$7:$H$59080,V436)</f>
        <v>0.96</v>
      </c>
      <c r="AD436" s="28">
        <f>INDEX('All applic'!$H$7:$H$59080,W436)</f>
        <v>0.998</v>
      </c>
      <c r="AE436" s="28">
        <f>INDEX('All applic'!$H$7:$H$59080,X436)</f>
        <v>0.61599999999999999</v>
      </c>
      <c r="AF436" s="28">
        <f>INDEX('All applic'!$H$7:$H$59080,Y436)</f>
        <v>1.1299999999999999</v>
      </c>
      <c r="AG436" s="28">
        <f>INDEX('All applic'!$H$7:$H$59080,Z436)</f>
        <v>0.998</v>
      </c>
      <c r="AH436" s="28"/>
      <c r="AI436" s="28">
        <f>INDEX('All applic'!$I$7:$I$59080,U436)</f>
        <v>1.9</v>
      </c>
      <c r="AJ436" s="28">
        <f>INDEX('All applic'!$I$7:$I$59080,V436)</f>
        <v>1.8499999999999999</v>
      </c>
      <c r="AK436" s="28">
        <f>INDEX('All applic'!$I$7:$I$59080,W436)</f>
        <v>1.05</v>
      </c>
      <c r="AL436" s="28">
        <f>INDEX('All applic'!$I$7:$I$59080,X436)</f>
        <v>1.0249999999999999</v>
      </c>
      <c r="AM436" s="28">
        <f>INDEX('All applic'!$I$7:$I$59080,Y436)</f>
        <v>1.9</v>
      </c>
      <c r="AN436" s="28">
        <f>INDEX('All applic'!$I$7:$I$59080,Z436)</f>
        <v>1.05</v>
      </c>
      <c r="AO436" s="113"/>
      <c r="AP436" s="113">
        <f>INDEX('All applic'!$J$7:$J$59080,U436)</f>
        <v>-1.9879999999999998E-2</v>
      </c>
      <c r="AQ436" s="113">
        <v>0</v>
      </c>
      <c r="AR436" s="113">
        <f>INDEX('All applic'!$J$7:$J$59080,W436)</f>
        <v>-2.0399999999999998E-2</v>
      </c>
      <c r="AS436" s="113">
        <v>0</v>
      </c>
      <c r="AT436" s="113">
        <v>0</v>
      </c>
      <c r="AU436" s="113">
        <v>0</v>
      </c>
    </row>
    <row r="437" spans="1:47" x14ac:dyDescent="0.25">
      <c r="A437" s="113" t="str">
        <f t="shared" si="52"/>
        <v>CFLMFm1996CZ14</v>
      </c>
      <c r="B437" s="113" t="str">
        <f t="shared" si="53"/>
        <v>CFLPGEMFmCZ141996</v>
      </c>
      <c r="C437" s="113" t="s">
        <v>118</v>
      </c>
      <c r="D437" s="113" t="s">
        <v>129</v>
      </c>
      <c r="E437" s="113" t="s">
        <v>1650</v>
      </c>
      <c r="F437" s="89" t="s">
        <v>70</v>
      </c>
      <c r="G437" s="113" t="s">
        <v>113</v>
      </c>
      <c r="H437" s="113" t="s">
        <v>1662</v>
      </c>
      <c r="I437" s="115">
        <f t="shared" si="54"/>
        <v>0</v>
      </c>
      <c r="J437" s="115">
        <f t="shared" si="55"/>
        <v>0</v>
      </c>
      <c r="K437" s="115">
        <f t="shared" si="56"/>
        <v>0</v>
      </c>
      <c r="L437" s="113"/>
      <c r="M437" s="36">
        <f>VLOOKUP("HV_"&amp;$D437&amp;$E437&amp;VLOOKUP($F437,key!$L$3:$M$13,2,FALSE)&amp;$G437&amp;M$6,'HVAC wts'!$H$7:$R$13254,11,FALSE)</f>
        <v>0</v>
      </c>
      <c r="N437" s="36">
        <f>VLOOKUP("HV_"&amp;$D437&amp;$E437&amp;VLOOKUP($F437,key!$L$3:$M$13,2,FALSE)&amp;$G437&amp;N$6,'HVAC wts'!$H$7:$R$13254,11,FALSE)</f>
        <v>0</v>
      </c>
      <c r="O437" s="36">
        <f>VLOOKUP("HV_"&amp;$D437&amp;$E437&amp;VLOOKUP($F437,key!$L$3:$M$13,2,FALSE)&amp;$G437&amp;O$6,'HVAC wts'!$H$7:$R$13254,11,FALSE)</f>
        <v>0</v>
      </c>
      <c r="P437" s="36">
        <f>VLOOKUP("HV_"&amp;$D437&amp;$E437&amp;VLOOKUP($F437,key!$L$3:$M$13,2,FALSE)&amp;$G437&amp;P$6,'HVAC wts'!$H$7:$R$13254,11,FALSE)</f>
        <v>0</v>
      </c>
      <c r="Q437" s="36">
        <f>VLOOKUP("HV_"&amp;$D437&amp;$E437&amp;VLOOKUP($F437,key!$L$3:$M$13,2,FALSE)&amp;$G437&amp;Q$6,'HVAC wts'!$H$7:$R$13254,11,FALSE)</f>
        <v>0</v>
      </c>
      <c r="R437" s="36">
        <f>VLOOKUP("HV_"&amp;$D437&amp;$E437&amp;VLOOKUP($F437,key!$L$3:$M$13,2,FALSE)&amp;$G437&amp;R$6,'HVAC wts'!$H$7:$R$13254,11,FALSE)</f>
        <v>0</v>
      </c>
      <c r="S437" s="36">
        <f t="shared" si="57"/>
        <v>0</v>
      </c>
      <c r="T437" s="113"/>
      <c r="U437" s="113">
        <f>MATCH($A437&amp;U$6,'All applic'!$A$7:$A$59080,0)</f>
        <v>694</v>
      </c>
      <c r="V437" s="113">
        <f>MATCH($A437&amp;V$6,'All applic'!$A$7:$A$59080,0)</f>
        <v>695</v>
      </c>
      <c r="W437" s="113">
        <f>MATCH($A437&amp;W$6,'All applic'!$A$7:$A$59080,0)</f>
        <v>697</v>
      </c>
      <c r="X437" s="113">
        <f>MATCH($A437&amp;X$6,'All applic'!$A$7:$A$59080,0)</f>
        <v>696</v>
      </c>
      <c r="Y437" s="113">
        <f>MATCH($A437&amp;Y$6,'All applic'!$A$7:$A$59080,0)</f>
        <v>694</v>
      </c>
      <c r="Z437" s="113">
        <f>MATCH($A437&amp;Z$6,'All applic'!$A$7:$A$59080,0)</f>
        <v>697</v>
      </c>
      <c r="AA437" s="113"/>
      <c r="AB437" s="28">
        <f>INDEX('All applic'!$H$7:$H$59080,U437)</f>
        <v>1.1559999999999999</v>
      </c>
      <c r="AC437" s="28">
        <f>INDEX('All applic'!$H$7:$H$59080,V437)</f>
        <v>0.96399999999999997</v>
      </c>
      <c r="AD437" s="28">
        <f>INDEX('All applic'!$H$7:$H$59080,W437)</f>
        <v>0.996</v>
      </c>
      <c r="AE437" s="28">
        <f>INDEX('All applic'!$H$7:$H$59080,X437)</f>
        <v>0.62</v>
      </c>
      <c r="AF437" s="28">
        <f>INDEX('All applic'!$H$7:$H$59080,Y437)</f>
        <v>1.1559999999999999</v>
      </c>
      <c r="AG437" s="28">
        <f>INDEX('All applic'!$H$7:$H$59080,Z437)</f>
        <v>0.996</v>
      </c>
      <c r="AH437" s="28"/>
      <c r="AI437" s="28">
        <f>INDEX('All applic'!$I$7:$I$59080,U437)</f>
        <v>1.4285714285714284</v>
      </c>
      <c r="AJ437" s="28">
        <f>INDEX('All applic'!$I$7:$I$59080,V437)</f>
        <v>1.4523809523809523</v>
      </c>
      <c r="AK437" s="28">
        <f>INDEX('All applic'!$I$7:$I$59080,W437)</f>
        <v>1.0238095238095237</v>
      </c>
      <c r="AL437" s="28">
        <f>INDEX('All applic'!$I$7:$I$59080,X437)</f>
        <v>1</v>
      </c>
      <c r="AM437" s="28">
        <f>INDEX('All applic'!$I$7:$I$59080,Y437)</f>
        <v>1.4285714285714284</v>
      </c>
      <c r="AN437" s="28">
        <f>INDEX('All applic'!$I$7:$I$59080,Z437)</f>
        <v>1.0238095238095237</v>
      </c>
      <c r="AO437" s="113"/>
      <c r="AP437" s="113">
        <f>INDEX('All applic'!$J$7:$J$59080,U437)</f>
        <v>-1.9600000000000003E-2</v>
      </c>
      <c r="AQ437" s="113">
        <v>0</v>
      </c>
      <c r="AR437" s="113">
        <f>INDEX('All applic'!$J$7:$J$59080,W437)</f>
        <v>-2.0199999999999999E-2</v>
      </c>
      <c r="AS437" s="113">
        <v>0</v>
      </c>
      <c r="AT437" s="113">
        <v>0</v>
      </c>
      <c r="AU437" s="113">
        <v>0</v>
      </c>
    </row>
    <row r="438" spans="1:47" x14ac:dyDescent="0.25">
      <c r="A438" s="113" t="str">
        <f t="shared" si="52"/>
        <v>CFLMFm1996CZ15</v>
      </c>
      <c r="B438" s="113" t="str">
        <f t="shared" si="53"/>
        <v>CFLPGEMFmCZ151996</v>
      </c>
      <c r="C438" s="113" t="s">
        <v>118</v>
      </c>
      <c r="D438" s="113" t="s">
        <v>129</v>
      </c>
      <c r="E438" s="113" t="s">
        <v>1650</v>
      </c>
      <c r="F438" s="89" t="s">
        <v>70</v>
      </c>
      <c r="G438" s="113" t="s">
        <v>114</v>
      </c>
      <c r="H438" s="113" t="s">
        <v>1662</v>
      </c>
      <c r="I438" s="115">
        <f t="shared" si="54"/>
        <v>0</v>
      </c>
      <c r="J438" s="115">
        <f t="shared" si="55"/>
        <v>0</v>
      </c>
      <c r="K438" s="115">
        <f t="shared" si="56"/>
        <v>0</v>
      </c>
      <c r="L438" s="113"/>
      <c r="M438" s="36">
        <f>VLOOKUP("HV_"&amp;$D438&amp;$E438&amp;VLOOKUP($F438,key!$L$3:$M$13,2,FALSE)&amp;$G438&amp;M$6,'HVAC wts'!$H$7:$R$13254,11,FALSE)</f>
        <v>0</v>
      </c>
      <c r="N438" s="36">
        <f>VLOOKUP("HV_"&amp;$D438&amp;$E438&amp;VLOOKUP($F438,key!$L$3:$M$13,2,FALSE)&amp;$G438&amp;N$6,'HVAC wts'!$H$7:$R$13254,11,FALSE)</f>
        <v>0</v>
      </c>
      <c r="O438" s="36">
        <f>VLOOKUP("HV_"&amp;$D438&amp;$E438&amp;VLOOKUP($F438,key!$L$3:$M$13,2,FALSE)&amp;$G438&amp;O$6,'HVAC wts'!$H$7:$R$13254,11,FALSE)</f>
        <v>0</v>
      </c>
      <c r="P438" s="36">
        <f>VLOOKUP("HV_"&amp;$D438&amp;$E438&amp;VLOOKUP($F438,key!$L$3:$M$13,2,FALSE)&amp;$G438&amp;P$6,'HVAC wts'!$H$7:$R$13254,11,FALSE)</f>
        <v>0</v>
      </c>
      <c r="Q438" s="36">
        <f>VLOOKUP("HV_"&amp;$D438&amp;$E438&amp;VLOOKUP($F438,key!$L$3:$M$13,2,FALSE)&amp;$G438&amp;Q$6,'HVAC wts'!$H$7:$R$13254,11,FALSE)</f>
        <v>0</v>
      </c>
      <c r="R438" s="36">
        <f>VLOOKUP("HV_"&amp;$D438&amp;$E438&amp;VLOOKUP($F438,key!$L$3:$M$13,2,FALSE)&amp;$G438&amp;R$6,'HVAC wts'!$H$7:$R$13254,11,FALSE)</f>
        <v>0</v>
      </c>
      <c r="S438" s="36">
        <f t="shared" si="57"/>
        <v>0</v>
      </c>
      <c r="T438" s="113"/>
      <c r="U438" s="113">
        <f>MATCH($A438&amp;U$6,'All applic'!$A$7:$A$59080,0)</f>
        <v>698</v>
      </c>
      <c r="V438" s="113">
        <f>MATCH($A438&amp;V$6,'All applic'!$A$7:$A$59080,0)</f>
        <v>699</v>
      </c>
      <c r="W438" s="113">
        <f>MATCH($A438&amp;W$6,'All applic'!$A$7:$A$59080,0)</f>
        <v>701</v>
      </c>
      <c r="X438" s="113">
        <f>MATCH($A438&amp;X$6,'All applic'!$A$7:$A$59080,0)</f>
        <v>700</v>
      </c>
      <c r="Y438" s="113">
        <f>MATCH($A438&amp;Y$6,'All applic'!$A$7:$A$59080,0)</f>
        <v>698</v>
      </c>
      <c r="Z438" s="113">
        <f>MATCH($A438&amp;Z$6,'All applic'!$A$7:$A$59080,0)</f>
        <v>701</v>
      </c>
      <c r="AA438" s="113"/>
      <c r="AB438" s="28">
        <f>INDEX('All applic'!$H$7:$H$59080,U438)</f>
        <v>1.202</v>
      </c>
      <c r="AC438" s="28">
        <f>INDEX('All applic'!$H$7:$H$59080,V438)</f>
        <v>1.1499999999999999</v>
      </c>
      <c r="AD438" s="28">
        <f>INDEX('All applic'!$H$7:$H$59080,W438)</f>
        <v>1.008</v>
      </c>
      <c r="AE438" s="28">
        <f>INDEX('All applic'!$H$7:$H$59080,X438)</f>
        <v>0.83399999999999996</v>
      </c>
      <c r="AF438" s="28">
        <f>INDEX('All applic'!$H$7:$H$59080,Y438)</f>
        <v>1.202</v>
      </c>
      <c r="AG438" s="28">
        <f>INDEX('All applic'!$H$7:$H$59080,Z438)</f>
        <v>1.008</v>
      </c>
      <c r="AH438" s="28"/>
      <c r="AI438" s="28">
        <f>INDEX('All applic'!$I$7:$I$59080,U438)</f>
        <v>1.5952380952380953</v>
      </c>
      <c r="AJ438" s="28">
        <f>INDEX('All applic'!$I$7:$I$59080,V438)</f>
        <v>1.714285714285714</v>
      </c>
      <c r="AK438" s="28">
        <f>INDEX('All applic'!$I$7:$I$59080,W438)</f>
        <v>1.0238095238095237</v>
      </c>
      <c r="AL438" s="28">
        <f>INDEX('All applic'!$I$7:$I$59080,X438)</f>
        <v>1.0238095238095237</v>
      </c>
      <c r="AM438" s="28">
        <f>INDEX('All applic'!$I$7:$I$59080,Y438)</f>
        <v>1.5952380952380953</v>
      </c>
      <c r="AN438" s="28">
        <f>INDEX('All applic'!$I$7:$I$59080,Z438)</f>
        <v>1.0238095238095237</v>
      </c>
      <c r="AO438" s="113"/>
      <c r="AP438" s="113">
        <f>INDEX('All applic'!$J$7:$J$59080,U438)</f>
        <v>-9.1999999999999998E-3</v>
      </c>
      <c r="AQ438" s="113">
        <v>0</v>
      </c>
      <c r="AR438" s="113">
        <f>INDEX('All applic'!$J$7:$J$59080,W438)</f>
        <v>-9.8000000000000014E-3</v>
      </c>
      <c r="AS438" s="113">
        <v>0</v>
      </c>
      <c r="AT438" s="113">
        <v>0</v>
      </c>
      <c r="AU438" s="113">
        <v>0</v>
      </c>
    </row>
    <row r="439" spans="1:47" x14ac:dyDescent="0.25">
      <c r="A439" s="113" t="str">
        <f t="shared" si="52"/>
        <v>CFLMFm1996CZ16</v>
      </c>
      <c r="B439" s="113" t="str">
        <f t="shared" si="53"/>
        <v>CFLPGEMFmCZ161996</v>
      </c>
      <c r="C439" s="113" t="s">
        <v>118</v>
      </c>
      <c r="D439" s="113" t="s">
        <v>129</v>
      </c>
      <c r="E439" s="113" t="s">
        <v>1650</v>
      </c>
      <c r="F439" s="89" t="s">
        <v>70</v>
      </c>
      <c r="G439" s="113" t="s">
        <v>115</v>
      </c>
      <c r="H439" s="113" t="s">
        <v>1662</v>
      </c>
      <c r="I439" s="115">
        <f t="shared" si="54"/>
        <v>1.0166811360949388</v>
      </c>
      <c r="J439" s="115">
        <f t="shared" si="55"/>
        <v>1.4752661579082731</v>
      </c>
      <c r="K439" s="115">
        <f t="shared" si="56"/>
        <v>-2.1737426681393557E-2</v>
      </c>
      <c r="L439" s="113"/>
      <c r="M439" s="36">
        <f>VLOOKUP("HV_"&amp;$D439&amp;$E439&amp;VLOOKUP($F439,key!$L$3:$M$13,2,FALSE)&amp;$G439&amp;M$6,'HVAC wts'!$H$7:$R$13254,11,FALSE)</f>
        <v>216.26515287509235</v>
      </c>
      <c r="N439" s="36">
        <f>VLOOKUP("HV_"&amp;$D439&amp;$E439&amp;VLOOKUP($F439,key!$L$3:$M$13,2,FALSE)&amp;$G439&amp;N$6,'HVAC wts'!$H$7:$R$13254,11,FALSE)</f>
        <v>31.097769223946791</v>
      </c>
      <c r="O439" s="36">
        <f>VLOOKUP("HV_"&amp;$D439&amp;$E439&amp;VLOOKUP($F439,key!$L$3:$M$13,2,FALSE)&amp;$G439&amp;O$6,'HVAC wts'!$H$7:$R$13254,11,FALSE)</f>
        <v>88.271038078344404</v>
      </c>
      <c r="P439" s="36">
        <f>VLOOKUP("HV_"&amp;$D439&amp;$E439&amp;VLOOKUP($F439,key!$L$3:$M$13,2,FALSE)&amp;$G439&amp;P$6,'HVAC wts'!$H$7:$R$13254,11,FALSE)</f>
        <v>12.692901906873615</v>
      </c>
      <c r="Q439" s="36">
        <f>VLOOKUP("HV_"&amp;$D439&amp;$E439&amp;VLOOKUP($F439,key!$L$3:$M$13,2,FALSE)&amp;$G439&amp;Q$6,'HVAC wts'!$H$7:$R$13254,11,FALSE)</f>
        <v>26.969291648189213</v>
      </c>
      <c r="R439" s="36">
        <f>VLOOKUP("HV_"&amp;$D439&amp;$E439&amp;VLOOKUP($F439,key!$L$3:$M$13,2,FALSE)&amp;$G439&amp;R$6,'HVAC wts'!$H$7:$R$13254,11,FALSE)</f>
        <v>11.007817664449373</v>
      </c>
      <c r="S439" s="36">
        <f t="shared" si="57"/>
        <v>386.30397139689569</v>
      </c>
      <c r="T439" s="113"/>
      <c r="U439" s="113">
        <f>MATCH($A439&amp;U$6,'All applic'!$A$7:$A$59080,0)</f>
        <v>702</v>
      </c>
      <c r="V439" s="113">
        <f>MATCH($A439&amp;V$6,'All applic'!$A$7:$A$59080,0)</f>
        <v>703</v>
      </c>
      <c r="W439" s="113">
        <f>MATCH($A439&amp;W$6,'All applic'!$A$7:$A$59080,0)</f>
        <v>705</v>
      </c>
      <c r="X439" s="113">
        <f>MATCH($A439&amp;X$6,'All applic'!$A$7:$A$59080,0)</f>
        <v>704</v>
      </c>
      <c r="Y439" s="113">
        <f>MATCH($A439&amp;Y$6,'All applic'!$A$7:$A$59080,0)</f>
        <v>702</v>
      </c>
      <c r="Z439" s="113">
        <f>MATCH($A439&amp;Z$6,'All applic'!$A$7:$A$59080,0)</f>
        <v>705</v>
      </c>
      <c r="AA439" s="113"/>
      <c r="AB439" s="28">
        <f>INDEX('All applic'!$H$7:$H$59080,U439)</f>
        <v>1.0880000000000001</v>
      </c>
      <c r="AC439" s="28">
        <f>INDEX('All applic'!$H$7:$H$59080,V439)</f>
        <v>0.77600000000000002</v>
      </c>
      <c r="AD439" s="28">
        <f>INDEX('All applic'!$H$7:$H$59080,W439)</f>
        <v>0.98799999999999999</v>
      </c>
      <c r="AE439" s="28">
        <f>INDEX('All applic'!$H$7:$H$59080,X439)</f>
        <v>0.46400000000000002</v>
      </c>
      <c r="AF439" s="28">
        <f>INDEX('All applic'!$H$7:$H$59080,Y439)</f>
        <v>1.0880000000000001</v>
      </c>
      <c r="AG439" s="28">
        <f>INDEX('All applic'!$H$7:$H$59080,Z439)</f>
        <v>0.98799999999999999</v>
      </c>
      <c r="AH439" s="28"/>
      <c r="AI439" s="28">
        <f>INDEX('All applic'!$I$7:$I$59080,U439)</f>
        <v>1.6500000000000001</v>
      </c>
      <c r="AJ439" s="28">
        <f>INDEX('All applic'!$I$7:$I$59080,V439)</f>
        <v>1.6500000000000001</v>
      </c>
      <c r="AK439" s="28">
        <f>INDEX('All applic'!$I$7:$I$59080,W439)</f>
        <v>1.05</v>
      </c>
      <c r="AL439" s="28">
        <f>INDEX('All applic'!$I$7:$I$59080,X439)</f>
        <v>1.0249999999999999</v>
      </c>
      <c r="AM439" s="28">
        <f>INDEX('All applic'!$I$7:$I$59080,Y439)</f>
        <v>1.6500000000000001</v>
      </c>
      <c r="AN439" s="28">
        <f>INDEX('All applic'!$I$7:$I$59080,Z439)</f>
        <v>1.05</v>
      </c>
      <c r="AO439" s="113"/>
      <c r="AP439" s="113">
        <f>INDEX('All applic'!$J$7:$J$59080,U439)</f>
        <v>-2.7399999999999997E-2</v>
      </c>
      <c r="AQ439" s="113">
        <v>0</v>
      </c>
      <c r="AR439" s="113">
        <f>INDEX('All applic'!$J$7:$J$59080,W439)</f>
        <v>-2.8000000000000001E-2</v>
      </c>
      <c r="AS439" s="113">
        <v>0</v>
      </c>
      <c r="AT439" s="113">
        <v>0</v>
      </c>
      <c r="AU439" s="113">
        <v>0</v>
      </c>
    </row>
    <row r="440" spans="1:47" x14ac:dyDescent="0.25">
      <c r="A440" s="113" t="str">
        <f t="shared" si="52"/>
        <v>CFLMFm2003CZ01</v>
      </c>
      <c r="B440" s="113" t="str">
        <f t="shared" si="53"/>
        <v>CFLPGEMFmCZ012003</v>
      </c>
      <c r="C440" s="113" t="s">
        <v>118</v>
      </c>
      <c r="D440" s="113" t="s">
        <v>129</v>
      </c>
      <c r="E440" s="113" t="s">
        <v>1650</v>
      </c>
      <c r="F440" s="89" t="s">
        <v>57</v>
      </c>
      <c r="G440" s="113" t="s">
        <v>48</v>
      </c>
      <c r="H440" s="113" t="s">
        <v>1662</v>
      </c>
      <c r="I440" s="115">
        <f t="shared" si="54"/>
        <v>0.9063386729588504</v>
      </c>
      <c r="J440" s="115">
        <f t="shared" si="55"/>
        <v>1.0201509530427983</v>
      </c>
      <c r="K440" s="115">
        <f t="shared" si="56"/>
        <v>-2.6905807257575399E-2</v>
      </c>
      <c r="L440" s="113"/>
      <c r="M440" s="36">
        <f>VLOOKUP("HV_"&amp;$D440&amp;$E440&amp;VLOOKUP($F440,key!$L$3:$M$13,2,FALSE)&amp;$G440&amp;M$6,'HVAC wts'!$H$7:$R$13254,11,FALSE)</f>
        <v>240.69077658536582</v>
      </c>
      <c r="N440" s="36">
        <f>VLOOKUP("HV_"&amp;$D440&amp;$E440&amp;VLOOKUP($F440,key!$L$3:$M$13,2,FALSE)&amp;$G440&amp;N$6,'HVAC wts'!$H$7:$R$13254,11,FALSE)</f>
        <v>34.610042926829273</v>
      </c>
      <c r="O440" s="36">
        <f>VLOOKUP("HV_"&amp;$D440&amp;$E440&amp;VLOOKUP($F440,key!$L$3:$M$13,2,FALSE)&amp;$G440&amp;O$6,'HVAC wts'!$H$7:$R$13254,11,FALSE)</f>
        <v>7734.7783758462656</v>
      </c>
      <c r="P440" s="36">
        <f>VLOOKUP("HV_"&amp;$D440&amp;$E440&amp;VLOOKUP($F440,key!$L$3:$M$13,2,FALSE)&amp;$G440&amp;P$6,'HVAC wts'!$H$7:$R$13254,11,FALSE)</f>
        <v>1112.21965135255</v>
      </c>
      <c r="Q440" s="36">
        <f>VLOOKUP("HV_"&amp;$D440&amp;$E440&amp;VLOOKUP($F440,key!$L$3:$M$13,2,FALSE)&amp;$G440&amp;Q$6,'HVAC wts'!$H$7:$R$13254,11,FALSE)</f>
        <v>30.015282926829272</v>
      </c>
      <c r="R440" s="36">
        <f>VLOOKUP("HV_"&amp;$D440&amp;$E440&amp;VLOOKUP($F440,key!$L$3:$M$13,2,FALSE)&amp;$G440&amp;R$6,'HVAC wts'!$H$7:$R$13254,11,FALSE)</f>
        <v>964.563597413156</v>
      </c>
      <c r="S440" s="36">
        <f t="shared" si="57"/>
        <v>10116.877727050996</v>
      </c>
      <c r="T440" s="113"/>
      <c r="U440" s="113">
        <f>MATCH($A440&amp;U$6,'All applic'!$A$7:$A$59080,0)</f>
        <v>706</v>
      </c>
      <c r="V440" s="113">
        <f>MATCH($A440&amp;V$6,'All applic'!$A$7:$A$59080,0)</f>
        <v>707</v>
      </c>
      <c r="W440" s="113">
        <f>MATCH($A440&amp;W$6,'All applic'!$A$7:$A$59080,0)</f>
        <v>709</v>
      </c>
      <c r="X440" s="113">
        <f>MATCH($A440&amp;X$6,'All applic'!$A$7:$A$59080,0)</f>
        <v>708</v>
      </c>
      <c r="Y440" s="113">
        <f>MATCH($A440&amp;Y$6,'All applic'!$A$7:$A$59080,0)</f>
        <v>706</v>
      </c>
      <c r="Z440" s="113">
        <f>MATCH($A440&amp;Z$6,'All applic'!$A$7:$A$59080,0)</f>
        <v>709</v>
      </c>
      <c r="AA440" s="113"/>
      <c r="AB440" s="28">
        <f>INDEX('All applic'!$H$7:$H$59080,U440)</f>
        <v>1</v>
      </c>
      <c r="AC440" s="28">
        <f>INDEX('All applic'!$H$7:$H$59080,V440)</f>
        <v>0.69399999999999995</v>
      </c>
      <c r="AD440" s="28">
        <f>INDEX('All applic'!$H$7:$H$59080,W440)</f>
        <v>0.98</v>
      </c>
      <c r="AE440" s="28">
        <f>INDEX('All applic'!$H$7:$H$59080,X440)</f>
        <v>0.314</v>
      </c>
      <c r="AF440" s="28">
        <f>INDEX('All applic'!$H$7:$H$59080,Y440)</f>
        <v>1</v>
      </c>
      <c r="AG440" s="28">
        <f>INDEX('All applic'!$H$7:$H$59080,Z440)</f>
        <v>0.98</v>
      </c>
      <c r="AH440" s="28"/>
      <c r="AI440" s="28">
        <f>INDEX('All applic'!$I$7:$I$59080,U440)</f>
        <v>1.0227272727272727</v>
      </c>
      <c r="AJ440" s="28">
        <f>INDEX('All applic'!$I$7:$I$59080,V440)</f>
        <v>1</v>
      </c>
      <c r="AK440" s="28">
        <f>INDEX('All applic'!$I$7:$I$59080,W440)</f>
        <v>1.0227272727272727</v>
      </c>
      <c r="AL440" s="28">
        <f>INDEX('All applic'!$I$7:$I$59080,X440)</f>
        <v>1</v>
      </c>
      <c r="AM440" s="28">
        <f>INDEX('All applic'!$I$7:$I$59080,Y440)</f>
        <v>1.0227272727272727</v>
      </c>
      <c r="AN440" s="28">
        <f>INDEX('All applic'!$I$7:$I$59080,Z440)</f>
        <v>1.0227272727272727</v>
      </c>
      <c r="AO440" s="113"/>
      <c r="AP440" s="113">
        <f>INDEX('All applic'!$J$7:$J$59080,U440)</f>
        <v>-3.4130000000000001E-2</v>
      </c>
      <c r="AQ440" s="113">
        <v>0</v>
      </c>
      <c r="AR440" s="113">
        <f>INDEX('All applic'!$J$7:$J$59080,W440)</f>
        <v>-3.4130000000000001E-2</v>
      </c>
      <c r="AS440" s="113">
        <v>0</v>
      </c>
      <c r="AT440" s="113">
        <v>0</v>
      </c>
      <c r="AU440" s="113">
        <v>0</v>
      </c>
    </row>
    <row r="441" spans="1:47" x14ac:dyDescent="0.25">
      <c r="A441" s="113" t="str">
        <f t="shared" si="52"/>
        <v>CFLMFm2003CZ02</v>
      </c>
      <c r="B441" s="113" t="str">
        <f t="shared" si="53"/>
        <v>CFLPGEMFmCZ022003</v>
      </c>
      <c r="C441" s="113" t="s">
        <v>118</v>
      </c>
      <c r="D441" s="113" t="s">
        <v>129</v>
      </c>
      <c r="E441" s="113" t="s">
        <v>1650</v>
      </c>
      <c r="F441" s="89" t="s">
        <v>57</v>
      </c>
      <c r="G441" s="113" t="s">
        <v>101</v>
      </c>
      <c r="H441" s="113" t="s">
        <v>1662</v>
      </c>
      <c r="I441" s="115">
        <f t="shared" si="54"/>
        <v>0.97766026957318442</v>
      </c>
      <c r="J441" s="115">
        <f t="shared" si="55"/>
        <v>1.2615857729190614</v>
      </c>
      <c r="K441" s="115">
        <f t="shared" si="56"/>
        <v>-1.7004974023440544E-2</v>
      </c>
      <c r="L441" s="113"/>
      <c r="M441" s="36">
        <f>VLOOKUP("HV_"&amp;$D441&amp;$E441&amp;VLOOKUP($F441,key!$L$3:$M$13,2,FALSE)&amp;$G441&amp;M$6,'HVAC wts'!$H$7:$R$13254,11,FALSE)</f>
        <v>15232.882666104952</v>
      </c>
      <c r="N441" s="36">
        <f>VLOOKUP("HV_"&amp;$D441&amp;$E441&amp;VLOOKUP($F441,key!$L$3:$M$13,2,FALSE)&amp;$G441&amp;N$6,'HVAC wts'!$H$7:$R$13254,11,FALSE)</f>
        <v>2190.4068384035481</v>
      </c>
      <c r="O441" s="36">
        <f>VLOOKUP("HV_"&amp;$D441&amp;$E441&amp;VLOOKUP($F441,key!$L$3:$M$13,2,FALSE)&amp;$G441&amp;O$6,'HVAC wts'!$H$7:$R$13254,11,FALSE)</f>
        <v>24643.619812860306</v>
      </c>
      <c r="P441" s="36">
        <f>VLOOKUP("HV_"&amp;$D441&amp;$E441&amp;VLOOKUP($F441,key!$L$3:$M$13,2,FALSE)&amp;$G441&amp;P$6,'HVAC wts'!$H$7:$R$13254,11,FALSE)</f>
        <v>3543.6203733924617</v>
      </c>
      <c r="Q441" s="36">
        <f>VLOOKUP("HV_"&amp;$D441&amp;$E441&amp;VLOOKUP($F441,key!$L$3:$M$13,2,FALSE)&amp;$G441&amp;Q$6,'HVAC wts'!$H$7:$R$13254,11,FALSE)</f>
        <v>1899.6128123429419</v>
      </c>
      <c r="R441" s="36">
        <f>VLOOKUP("HV_"&amp;$D441&amp;$E441&amp;VLOOKUP($F441,key!$L$3:$M$13,2,FALSE)&amp;$G441&amp;R$6,'HVAC wts'!$H$7:$R$13254,11,FALSE)</f>
        <v>3073.1764279379158</v>
      </c>
      <c r="S441" s="36">
        <f t="shared" si="57"/>
        <v>50583.318931042122</v>
      </c>
      <c r="T441" s="113"/>
      <c r="U441" s="113">
        <f>MATCH($A441&amp;U$6,'All applic'!$A$7:$A$59080,0)</f>
        <v>710</v>
      </c>
      <c r="V441" s="113">
        <f>MATCH($A441&amp;V$6,'All applic'!$A$7:$A$59080,0)</f>
        <v>711</v>
      </c>
      <c r="W441" s="113">
        <f>MATCH($A441&amp;W$6,'All applic'!$A$7:$A$59080,0)</f>
        <v>713</v>
      </c>
      <c r="X441" s="113">
        <f>MATCH($A441&amp;X$6,'All applic'!$A$7:$A$59080,0)</f>
        <v>712</v>
      </c>
      <c r="Y441" s="113">
        <f>MATCH($A441&amp;Y$6,'All applic'!$A$7:$A$59080,0)</f>
        <v>710</v>
      </c>
      <c r="Z441" s="113">
        <f>MATCH($A441&amp;Z$6,'All applic'!$A$7:$A$59080,0)</f>
        <v>713</v>
      </c>
      <c r="AA441" s="113"/>
      <c r="AB441" s="28">
        <f>INDEX('All applic'!$H$7:$H$59080,U441)</f>
        <v>1.046</v>
      </c>
      <c r="AC441" s="28">
        <f>INDEX('All applic'!$H$7:$H$59080,V441)</f>
        <v>0.87</v>
      </c>
      <c r="AD441" s="28">
        <f>INDEX('All applic'!$H$7:$H$59080,W441)</f>
        <v>0.99399999999999999</v>
      </c>
      <c r="AE441" s="28">
        <f>INDEX('All applic'!$H$7:$H$59080,X441)</f>
        <v>0.58599999999999997</v>
      </c>
      <c r="AF441" s="28">
        <f>INDEX('All applic'!$H$7:$H$59080,Y441)</f>
        <v>1.046</v>
      </c>
      <c r="AG441" s="28">
        <f>INDEX('All applic'!$H$7:$H$59080,Z441)</f>
        <v>0.99399999999999999</v>
      </c>
      <c r="AH441" s="28"/>
      <c r="AI441" s="28">
        <f>INDEX('All applic'!$I$7:$I$59080,U441)</f>
        <v>1.6500000000000001</v>
      </c>
      <c r="AJ441" s="28">
        <f>INDEX('All applic'!$I$7:$I$59080,V441)</f>
        <v>1.6</v>
      </c>
      <c r="AK441" s="28">
        <f>INDEX('All applic'!$I$7:$I$59080,W441)</f>
        <v>1.0249999999999999</v>
      </c>
      <c r="AL441" s="28">
        <f>INDEX('All applic'!$I$7:$I$59080,X441)</f>
        <v>1.0249999999999999</v>
      </c>
      <c r="AM441" s="28">
        <f>INDEX('All applic'!$I$7:$I$59080,Y441)</f>
        <v>1.6500000000000001</v>
      </c>
      <c r="AN441" s="28">
        <f>INDEX('All applic'!$I$7:$I$59080,Z441)</f>
        <v>1.0249999999999999</v>
      </c>
      <c r="AO441" s="113"/>
      <c r="AP441" s="113">
        <f>INDEX('All applic'!$J$7:$J$59080,U441)</f>
        <v>-2.12E-2</v>
      </c>
      <c r="AQ441" s="113">
        <v>0</v>
      </c>
      <c r="AR441" s="113">
        <f>INDEX('All applic'!$J$7:$J$59080,W441)</f>
        <v>-2.18E-2</v>
      </c>
      <c r="AS441" s="113">
        <v>0</v>
      </c>
      <c r="AT441" s="113">
        <v>0</v>
      </c>
      <c r="AU441" s="113">
        <v>0</v>
      </c>
    </row>
    <row r="442" spans="1:47" x14ac:dyDescent="0.25">
      <c r="A442" s="113" t="str">
        <f t="shared" si="52"/>
        <v>CFLMFm2003CZ03</v>
      </c>
      <c r="B442" s="113" t="str">
        <f t="shared" si="53"/>
        <v>CFLPGEMFmCZ032003</v>
      </c>
      <c r="C442" s="113" t="s">
        <v>118</v>
      </c>
      <c r="D442" s="113" t="s">
        <v>129</v>
      </c>
      <c r="E442" s="113" t="s">
        <v>1650</v>
      </c>
      <c r="F442" s="89" t="s">
        <v>57</v>
      </c>
      <c r="G442" s="113" t="s">
        <v>102</v>
      </c>
      <c r="H442" s="113" t="s">
        <v>1662</v>
      </c>
      <c r="I442" s="115">
        <f t="shared" si="54"/>
        <v>0.93324324859149765</v>
      </c>
      <c r="J442" s="115">
        <f t="shared" si="55"/>
        <v>1.0375618239197693</v>
      </c>
      <c r="K442" s="115">
        <f t="shared" si="56"/>
        <v>-2.1588014330505074E-2</v>
      </c>
      <c r="L442" s="113"/>
      <c r="M442" s="36">
        <f>VLOOKUP("HV_"&amp;$D442&amp;$E442&amp;VLOOKUP($F442,key!$L$3:$M$13,2,FALSE)&amp;$G442&amp;M$6,'HVAC wts'!$H$7:$R$13254,11,FALSE)</f>
        <v>28336.748967302283</v>
      </c>
      <c r="N442" s="36">
        <f>VLOOKUP("HV_"&amp;$D442&amp;$E442&amp;VLOOKUP($F442,key!$L$3:$M$13,2,FALSE)&amp;$G442&amp;N$6,'HVAC wts'!$H$7:$R$13254,11,FALSE)</f>
        <v>4074.6725407538811</v>
      </c>
      <c r="O442" s="36">
        <f>VLOOKUP("HV_"&amp;$D442&amp;$E442&amp;VLOOKUP($F442,key!$L$3:$M$13,2,FALSE)&amp;$G442&amp;O$6,'HVAC wts'!$H$7:$R$13254,11,FALSE)</f>
        <v>334557.91590403538</v>
      </c>
      <c r="P442" s="36">
        <f>VLOOKUP("HV_"&amp;$D442&amp;$E442&amp;VLOOKUP($F442,key!$L$3:$M$13,2,FALSE)&amp;$G442&amp;P$6,'HVAC wts'!$H$7:$R$13254,11,FALSE)</f>
        <v>48107.634181995571</v>
      </c>
      <c r="Q442" s="36">
        <f>VLOOKUP("HV_"&amp;$D442&amp;$E442&amp;VLOOKUP($F442,key!$L$3:$M$13,2,FALSE)&amp;$G442&amp;Q$6,'HVAC wts'!$H$7:$R$13254,11,FALSE)</f>
        <v>3533.7271728750925</v>
      </c>
      <c r="R442" s="36">
        <f>VLOOKUP("HV_"&amp;$D442&amp;$E442&amp;VLOOKUP($F442,key!$L$3:$M$13,2,FALSE)&amp;$G442&amp;R$6,'HVAC wts'!$H$7:$R$13254,11,FALSE)</f>
        <v>41720.960992904656</v>
      </c>
      <c r="S442" s="36">
        <f t="shared" si="57"/>
        <v>460331.65975986689</v>
      </c>
      <c r="T442" s="113"/>
      <c r="U442" s="113">
        <f>MATCH($A442&amp;U$6,'All applic'!$A$7:$A$59080,0)</f>
        <v>714</v>
      </c>
      <c r="V442" s="113">
        <f>MATCH($A442&amp;V$6,'All applic'!$A$7:$A$59080,0)</f>
        <v>715</v>
      </c>
      <c r="W442" s="113">
        <f>MATCH($A442&amp;W$6,'All applic'!$A$7:$A$59080,0)</f>
        <v>717</v>
      </c>
      <c r="X442" s="113">
        <f>MATCH($A442&amp;X$6,'All applic'!$A$7:$A$59080,0)</f>
        <v>716</v>
      </c>
      <c r="Y442" s="113">
        <f>MATCH($A442&amp;Y$6,'All applic'!$A$7:$A$59080,0)</f>
        <v>714</v>
      </c>
      <c r="Z442" s="113">
        <f>MATCH($A442&amp;Z$6,'All applic'!$A$7:$A$59080,0)</f>
        <v>717</v>
      </c>
      <c r="AA442" s="113"/>
      <c r="AB442" s="28">
        <f>INDEX('All applic'!$H$7:$H$59080,U442)</f>
        <v>1</v>
      </c>
      <c r="AC442" s="28">
        <f>INDEX('All applic'!$H$7:$H$59080,V442)</f>
        <v>0.79600000000000004</v>
      </c>
      <c r="AD442" s="28">
        <f>INDEX('All applic'!$H$7:$H$59080,W442)</f>
        <v>0.98599999999999999</v>
      </c>
      <c r="AE442" s="28">
        <f>INDEX('All applic'!$H$7:$H$59080,X442)</f>
        <v>0.48799999999999999</v>
      </c>
      <c r="AF442" s="28">
        <f>INDEX('All applic'!$H$7:$H$59080,Y442)</f>
        <v>1</v>
      </c>
      <c r="AG442" s="28">
        <f>INDEX('All applic'!$H$7:$H$59080,Z442)</f>
        <v>0.98599999999999999</v>
      </c>
      <c r="AH442" s="28"/>
      <c r="AI442" s="28">
        <f>INDEX('All applic'!$I$7:$I$59080,U442)</f>
        <v>1.2250000000000001</v>
      </c>
      <c r="AJ442" s="28">
        <f>INDEX('All applic'!$I$7:$I$59080,V442)</f>
        <v>1.175</v>
      </c>
      <c r="AK442" s="28">
        <f>INDEX('All applic'!$I$7:$I$59080,W442)</f>
        <v>1.0249999999999999</v>
      </c>
      <c r="AL442" s="28">
        <f>INDEX('All applic'!$I$7:$I$59080,X442)</f>
        <v>1</v>
      </c>
      <c r="AM442" s="28">
        <f>INDEX('All applic'!$I$7:$I$59080,Y442)</f>
        <v>1.2250000000000001</v>
      </c>
      <c r="AN442" s="28">
        <f>INDEX('All applic'!$I$7:$I$59080,Z442)</f>
        <v>1.0249999999999999</v>
      </c>
      <c r="AO442" s="113"/>
      <c r="AP442" s="113">
        <f>INDEX('All applic'!$J$7:$J$59080,U442)</f>
        <v>-2.7199999999999998E-2</v>
      </c>
      <c r="AQ442" s="113">
        <v>0</v>
      </c>
      <c r="AR442" s="113">
        <f>INDEX('All applic'!$J$7:$J$59080,W442)</f>
        <v>-2.7399999999999997E-2</v>
      </c>
      <c r="AS442" s="113">
        <v>0</v>
      </c>
      <c r="AT442" s="113">
        <v>0</v>
      </c>
      <c r="AU442" s="113">
        <v>0</v>
      </c>
    </row>
    <row r="443" spans="1:47" x14ac:dyDescent="0.25">
      <c r="A443" s="113" t="str">
        <f t="shared" si="52"/>
        <v>CFLMFm2003CZ04</v>
      </c>
      <c r="B443" s="113" t="str">
        <f t="shared" si="53"/>
        <v>CFLPGEMFmCZ042003</v>
      </c>
      <c r="C443" s="113" t="s">
        <v>118</v>
      </c>
      <c r="D443" s="113" t="s">
        <v>129</v>
      </c>
      <c r="E443" s="113" t="s">
        <v>1650</v>
      </c>
      <c r="F443" s="89" t="s">
        <v>57</v>
      </c>
      <c r="G443" s="113" t="s">
        <v>103</v>
      </c>
      <c r="H443" s="113" t="s">
        <v>1662</v>
      </c>
      <c r="I443" s="115">
        <f t="shared" si="54"/>
        <v>1.0022106639548478</v>
      </c>
      <c r="J443" s="115">
        <f t="shared" si="55"/>
        <v>1.387904118160119</v>
      </c>
      <c r="K443" s="115">
        <f t="shared" si="56"/>
        <v>-1.4663887902861529E-2</v>
      </c>
      <c r="L443" s="113"/>
      <c r="M443" s="36">
        <f>VLOOKUP("HV_"&amp;$D443&amp;$E443&amp;VLOOKUP($F443,key!$L$3:$M$13,2,FALSE)&amp;$G443&amp;M$6,'HVAC wts'!$H$7:$R$13254,11,FALSE)</f>
        <v>59312.900356186248</v>
      </c>
      <c r="N443" s="36">
        <f>VLOOKUP("HV_"&amp;$D443&amp;$E443&amp;VLOOKUP($F443,key!$L$3:$M$13,2,FALSE)&amp;$G443&amp;N$6,'HVAC wts'!$H$7:$R$13254,11,FALSE)</f>
        <v>8528.8769954767213</v>
      </c>
      <c r="O443" s="36">
        <f>VLOOKUP("HV_"&amp;$D443&amp;$E443&amp;VLOOKUP($F443,key!$L$3:$M$13,2,FALSE)&amp;$G443&amp;O$6,'HVAC wts'!$H$7:$R$13254,11,FALSE)</f>
        <v>85907.766519113065</v>
      </c>
      <c r="P443" s="36">
        <f>VLOOKUP("HV_"&amp;$D443&amp;$E443&amp;VLOOKUP($F443,key!$L$3:$M$13,2,FALSE)&amp;$G443&amp;P$6,'HVAC wts'!$H$7:$R$13254,11,FALSE)</f>
        <v>12353.076130110867</v>
      </c>
      <c r="Q443" s="36">
        <f>VLOOKUP("HV_"&amp;$D443&amp;$E443&amp;VLOOKUP($F443,key!$L$3:$M$13,2,FALSE)&amp;$G443&amp;Q$6,'HVAC wts'!$H$7:$R$13254,11,FALSE)</f>
        <v>7396.6003627494456</v>
      </c>
      <c r="R443" s="36">
        <f>VLOOKUP("HV_"&amp;$D443&amp;$E443&amp;VLOOKUP($F443,key!$L$3:$M$13,2,FALSE)&amp;$G443&amp;R$6,'HVAC wts'!$H$7:$R$13254,11,FALSE)</f>
        <v>10713.106477383593</v>
      </c>
      <c r="S443" s="36">
        <f t="shared" si="57"/>
        <v>184212.32684101991</v>
      </c>
      <c r="T443" s="113"/>
      <c r="U443" s="113">
        <f>MATCH($A443&amp;U$6,'All applic'!$A$7:$A$59080,0)</f>
        <v>718</v>
      </c>
      <c r="V443" s="113">
        <f>MATCH($A443&amp;V$6,'All applic'!$A$7:$A$59080,0)</f>
        <v>719</v>
      </c>
      <c r="W443" s="113">
        <f>MATCH($A443&amp;W$6,'All applic'!$A$7:$A$59080,0)</f>
        <v>721</v>
      </c>
      <c r="X443" s="113">
        <f>MATCH($A443&amp;X$6,'All applic'!$A$7:$A$59080,0)</f>
        <v>720</v>
      </c>
      <c r="Y443" s="113">
        <f>MATCH($A443&amp;Y$6,'All applic'!$A$7:$A$59080,0)</f>
        <v>718</v>
      </c>
      <c r="Z443" s="113">
        <f>MATCH($A443&amp;Z$6,'All applic'!$A$7:$A$59080,0)</f>
        <v>721</v>
      </c>
      <c r="AA443" s="113"/>
      <c r="AB443" s="28">
        <f>INDEX('All applic'!$H$7:$H$59080,U443)</f>
        <v>1.0820000000000001</v>
      </c>
      <c r="AC443" s="28">
        <f>INDEX('All applic'!$H$7:$H$59080,V443)</f>
        <v>0.92200000000000004</v>
      </c>
      <c r="AD443" s="28">
        <f>INDEX('All applic'!$H$7:$H$59080,W443)</f>
        <v>1</v>
      </c>
      <c r="AE443" s="28">
        <f>INDEX('All applic'!$H$7:$H$59080,X443)</f>
        <v>0.64400000000000002</v>
      </c>
      <c r="AF443" s="28">
        <f>INDEX('All applic'!$H$7:$H$59080,Y443)</f>
        <v>1.0820000000000001</v>
      </c>
      <c r="AG443" s="28">
        <f>INDEX('All applic'!$H$7:$H$59080,Z443)</f>
        <v>1</v>
      </c>
      <c r="AH443" s="28"/>
      <c r="AI443" s="28">
        <f>INDEX('All applic'!$I$7:$I$59080,U443)</f>
        <v>1.9090909090909094</v>
      </c>
      <c r="AJ443" s="28">
        <f>INDEX('All applic'!$I$7:$I$59080,V443)</f>
        <v>1.9772727272727273</v>
      </c>
      <c r="AK443" s="28">
        <f>INDEX('All applic'!$I$7:$I$59080,W443)</f>
        <v>1.0227272727272727</v>
      </c>
      <c r="AL443" s="28">
        <f>INDEX('All applic'!$I$7:$I$59080,X443)</f>
        <v>1.0227272727272727</v>
      </c>
      <c r="AM443" s="28">
        <f>INDEX('All applic'!$I$7:$I$59080,Y443)</f>
        <v>1.9090909090909094</v>
      </c>
      <c r="AN443" s="28">
        <f>INDEX('All applic'!$I$7:$I$59080,Z443)</f>
        <v>1.0227272727272727</v>
      </c>
      <c r="AO443" s="113"/>
      <c r="AP443" s="113">
        <f>INDEX('All applic'!$J$7:$J$59080,U443)</f>
        <v>-1.84E-2</v>
      </c>
      <c r="AQ443" s="113">
        <v>0</v>
      </c>
      <c r="AR443" s="113">
        <f>INDEX('All applic'!$J$7:$J$59080,W443)</f>
        <v>-1.874E-2</v>
      </c>
      <c r="AS443" s="113">
        <v>0</v>
      </c>
      <c r="AT443" s="113">
        <v>0</v>
      </c>
      <c r="AU443" s="113">
        <v>0</v>
      </c>
    </row>
    <row r="444" spans="1:47" x14ac:dyDescent="0.25">
      <c r="A444" s="113" t="str">
        <f t="shared" si="52"/>
        <v>CFLMFm2003CZ05</v>
      </c>
      <c r="B444" s="113" t="str">
        <f t="shared" si="53"/>
        <v>CFLPGEMFmCZ052003</v>
      </c>
      <c r="C444" s="113" t="s">
        <v>118</v>
      </c>
      <c r="D444" s="113" t="s">
        <v>129</v>
      </c>
      <c r="E444" s="113" t="s">
        <v>1650</v>
      </c>
      <c r="F444" s="89" t="s">
        <v>57</v>
      </c>
      <c r="G444" s="113" t="s">
        <v>104</v>
      </c>
      <c r="H444" s="113" t="s">
        <v>1662</v>
      </c>
      <c r="I444" s="115">
        <f t="shared" si="54"/>
        <v>0.94693811237000602</v>
      </c>
      <c r="J444" s="115">
        <f t="shared" si="55"/>
        <v>1.0648294350337542</v>
      </c>
      <c r="K444" s="115">
        <f t="shared" si="56"/>
        <v>-2.2458613771337226E-2</v>
      </c>
      <c r="L444" s="113"/>
      <c r="M444" s="36">
        <f>VLOOKUP("HV_"&amp;$D444&amp;$E444&amp;VLOOKUP($F444,key!$L$3:$M$13,2,FALSE)&amp;$G444&amp;M$6,'HVAC wts'!$H$7:$R$13254,11,FALSE)</f>
        <v>4230.5076705099773</v>
      </c>
      <c r="N444" s="36">
        <f>VLOOKUP("HV_"&amp;$D444&amp;$E444&amp;VLOOKUP($F444,key!$L$3:$M$13,2,FALSE)&amp;$G444&amp;N$6,'HVAC wts'!$H$7:$R$13254,11,FALSE)</f>
        <v>608.32431618625287</v>
      </c>
      <c r="O444" s="36">
        <f>VLOOKUP("HV_"&amp;$D444&amp;$E444&amp;VLOOKUP($F444,key!$L$3:$M$13,2,FALSE)&amp;$G444&amp;O$6,'HVAC wts'!$H$7:$R$13254,11,FALSE)</f>
        <v>10978.637313436804</v>
      </c>
      <c r="P444" s="36">
        <f>VLOOKUP("HV_"&amp;$D444&amp;$E444&amp;VLOOKUP($F444,key!$L$3:$M$13,2,FALSE)&amp;$G444&amp;P$6,'HVAC wts'!$H$7:$R$13254,11,FALSE)</f>
        <v>1578.6691708203994</v>
      </c>
      <c r="Q444" s="36">
        <f>VLOOKUP("HV_"&amp;$D444&amp;$E444&amp;VLOOKUP($F444,key!$L$3:$M$13,2,FALSE)&amp;$G444&amp;Q$6,'HVAC wts'!$H$7:$R$13254,11,FALSE)</f>
        <v>527.56439800443457</v>
      </c>
      <c r="R444" s="36">
        <f>VLOOKUP("HV_"&amp;$D444&amp;$E444&amp;VLOOKUP($F444,key!$L$3:$M$13,2,FALSE)&amp;$G444&amp;R$6,'HVAC wts'!$H$7:$R$13254,11,FALSE)</f>
        <v>1369.0882126385811</v>
      </c>
      <c r="S444" s="36">
        <f t="shared" si="57"/>
        <v>19292.791081596446</v>
      </c>
      <c r="T444" s="113"/>
      <c r="U444" s="113">
        <f>MATCH($A444&amp;U$6,'All applic'!$A$7:$A$59080,0)</f>
        <v>722</v>
      </c>
      <c r="V444" s="113">
        <f>MATCH($A444&amp;V$6,'All applic'!$A$7:$A$59080,0)</f>
        <v>723</v>
      </c>
      <c r="W444" s="113">
        <f>MATCH($A444&amp;W$6,'All applic'!$A$7:$A$59080,0)</f>
        <v>725</v>
      </c>
      <c r="X444" s="113">
        <f>MATCH($A444&amp;X$6,'All applic'!$A$7:$A$59080,0)</f>
        <v>724</v>
      </c>
      <c r="Y444" s="113">
        <f>MATCH($A444&amp;Y$6,'All applic'!$A$7:$A$59080,0)</f>
        <v>722</v>
      </c>
      <c r="Z444" s="113">
        <f>MATCH($A444&amp;Z$6,'All applic'!$A$7:$A$59080,0)</f>
        <v>725</v>
      </c>
      <c r="AA444" s="113"/>
      <c r="AB444" s="28">
        <f>INDEX('All applic'!$H$7:$H$59080,U444)</f>
        <v>1.008</v>
      </c>
      <c r="AC444" s="28">
        <f>INDEX('All applic'!$H$7:$H$59080,V444)</f>
        <v>0.78200000000000003</v>
      </c>
      <c r="AD444" s="28">
        <f>INDEX('All applic'!$H$7:$H$59080,W444)</f>
        <v>0.99199999999999999</v>
      </c>
      <c r="AE444" s="28">
        <f>INDEX('All applic'!$H$7:$H$59080,X444)</f>
        <v>0.47399999999999998</v>
      </c>
      <c r="AF444" s="28">
        <f>INDEX('All applic'!$H$7:$H$59080,Y444)</f>
        <v>1.008</v>
      </c>
      <c r="AG444" s="28">
        <f>INDEX('All applic'!$H$7:$H$59080,Z444)</f>
        <v>0.99199999999999999</v>
      </c>
      <c r="AH444" s="28"/>
      <c r="AI444" s="28">
        <f>INDEX('All applic'!$I$7:$I$59080,U444)</f>
        <v>1.1818181818181819</v>
      </c>
      <c r="AJ444" s="28">
        <f>INDEX('All applic'!$I$7:$I$59080,V444)</f>
        <v>1.1136363636363638</v>
      </c>
      <c r="AK444" s="28">
        <f>INDEX('All applic'!$I$7:$I$59080,W444)</f>
        <v>1.0227272727272727</v>
      </c>
      <c r="AL444" s="28">
        <f>INDEX('All applic'!$I$7:$I$59080,X444)</f>
        <v>1.0227272727272727</v>
      </c>
      <c r="AM444" s="28">
        <f>INDEX('All applic'!$I$7:$I$59080,Y444)</f>
        <v>1.1818181818181819</v>
      </c>
      <c r="AN444" s="28">
        <f>INDEX('All applic'!$I$7:$I$59080,Z444)</f>
        <v>1.0227272727272727</v>
      </c>
      <c r="AO444" s="113"/>
      <c r="AP444" s="113">
        <f>INDEX('All applic'!$J$7:$J$59080,U444)</f>
        <v>-2.8199999999999999E-2</v>
      </c>
      <c r="AQ444" s="113">
        <v>0</v>
      </c>
      <c r="AR444" s="113">
        <f>INDEX('All applic'!$J$7:$J$59080,W444)</f>
        <v>-2.86E-2</v>
      </c>
      <c r="AS444" s="113">
        <v>0</v>
      </c>
      <c r="AT444" s="113">
        <v>0</v>
      </c>
      <c r="AU444" s="113">
        <v>0</v>
      </c>
    </row>
    <row r="445" spans="1:47" x14ac:dyDescent="0.25">
      <c r="A445" s="113" t="str">
        <f t="shared" si="52"/>
        <v>CFLMFm2003CZ06</v>
      </c>
      <c r="B445" s="113" t="str">
        <f t="shared" si="53"/>
        <v>CFLPGEMFmCZ062003</v>
      </c>
      <c r="C445" s="113" t="s">
        <v>118</v>
      </c>
      <c r="D445" s="113" t="s">
        <v>129</v>
      </c>
      <c r="E445" s="113" t="s">
        <v>1650</v>
      </c>
      <c r="F445" s="89" t="s">
        <v>57</v>
      </c>
      <c r="G445" s="113" t="s">
        <v>105</v>
      </c>
      <c r="H445" s="113" t="s">
        <v>1662</v>
      </c>
      <c r="I445" s="115">
        <f t="shared" si="54"/>
        <v>0</v>
      </c>
      <c r="J445" s="115">
        <f t="shared" si="55"/>
        <v>0</v>
      </c>
      <c r="K445" s="115">
        <f t="shared" si="56"/>
        <v>0</v>
      </c>
      <c r="L445" s="113"/>
      <c r="M445" s="36">
        <f>VLOOKUP("HV_"&amp;$D445&amp;$E445&amp;VLOOKUP($F445,key!$L$3:$M$13,2,FALSE)&amp;$G445&amp;M$6,'HVAC wts'!$H$7:$R$13254,11,FALSE)</f>
        <v>0</v>
      </c>
      <c r="N445" s="36">
        <f>VLOOKUP("HV_"&amp;$D445&amp;$E445&amp;VLOOKUP($F445,key!$L$3:$M$13,2,FALSE)&amp;$G445&amp;N$6,'HVAC wts'!$H$7:$R$13254,11,FALSE)</f>
        <v>0</v>
      </c>
      <c r="O445" s="36">
        <f>VLOOKUP("HV_"&amp;$D445&amp;$E445&amp;VLOOKUP($F445,key!$L$3:$M$13,2,FALSE)&amp;$G445&amp;O$6,'HVAC wts'!$H$7:$R$13254,11,FALSE)</f>
        <v>0</v>
      </c>
      <c r="P445" s="36">
        <f>VLOOKUP("HV_"&amp;$D445&amp;$E445&amp;VLOOKUP($F445,key!$L$3:$M$13,2,FALSE)&amp;$G445&amp;P$6,'HVAC wts'!$H$7:$R$13254,11,FALSE)</f>
        <v>0</v>
      </c>
      <c r="Q445" s="36">
        <f>VLOOKUP("HV_"&amp;$D445&amp;$E445&amp;VLOOKUP($F445,key!$L$3:$M$13,2,FALSE)&amp;$G445&amp;Q$6,'HVAC wts'!$H$7:$R$13254,11,FALSE)</f>
        <v>0</v>
      </c>
      <c r="R445" s="36">
        <f>VLOOKUP("HV_"&amp;$D445&amp;$E445&amp;VLOOKUP($F445,key!$L$3:$M$13,2,FALSE)&amp;$G445&amp;R$6,'HVAC wts'!$H$7:$R$13254,11,FALSE)</f>
        <v>0</v>
      </c>
      <c r="S445" s="36">
        <f t="shared" si="57"/>
        <v>0</v>
      </c>
      <c r="T445" s="113"/>
      <c r="U445" s="113">
        <f>MATCH($A445&amp;U$6,'All applic'!$A$7:$A$59080,0)</f>
        <v>726</v>
      </c>
      <c r="V445" s="113">
        <f>MATCH($A445&amp;V$6,'All applic'!$A$7:$A$59080,0)</f>
        <v>727</v>
      </c>
      <c r="W445" s="113">
        <f>MATCH($A445&amp;W$6,'All applic'!$A$7:$A$59080,0)</f>
        <v>729</v>
      </c>
      <c r="X445" s="113">
        <f>MATCH($A445&amp;X$6,'All applic'!$A$7:$A$59080,0)</f>
        <v>728</v>
      </c>
      <c r="Y445" s="113">
        <f>MATCH($A445&amp;Y$6,'All applic'!$A$7:$A$59080,0)</f>
        <v>726</v>
      </c>
      <c r="Z445" s="113">
        <f>MATCH($A445&amp;Z$6,'All applic'!$A$7:$A$59080,0)</f>
        <v>729</v>
      </c>
      <c r="AA445" s="113"/>
      <c r="AB445" s="28">
        <f>INDEX('All applic'!$H$7:$H$59080,U445)</f>
        <v>1.0720000000000001</v>
      </c>
      <c r="AC445" s="28">
        <f>INDEX('All applic'!$H$7:$H$59080,V445)</f>
        <v>0.94</v>
      </c>
      <c r="AD445" s="28">
        <f>INDEX('All applic'!$H$7:$H$59080,W445)</f>
        <v>1.002</v>
      </c>
      <c r="AE445" s="28">
        <f>INDEX('All applic'!$H$7:$H$59080,X445)</f>
        <v>0.68799999999999994</v>
      </c>
      <c r="AF445" s="28">
        <f>INDEX('All applic'!$H$7:$H$59080,Y445)</f>
        <v>1.0720000000000001</v>
      </c>
      <c r="AG445" s="28">
        <f>INDEX('All applic'!$H$7:$H$59080,Z445)</f>
        <v>1.002</v>
      </c>
      <c r="AH445" s="28"/>
      <c r="AI445" s="28">
        <f>INDEX('All applic'!$I$7:$I$59080,U445)</f>
        <v>1.7777777777777779</v>
      </c>
      <c r="AJ445" s="28">
        <f>INDEX('All applic'!$I$7:$I$59080,V445)</f>
        <v>1.7333333333333334</v>
      </c>
      <c r="AK445" s="28">
        <f>INDEX('All applic'!$I$7:$I$59080,W445)</f>
        <v>1</v>
      </c>
      <c r="AL445" s="28">
        <f>INDEX('All applic'!$I$7:$I$59080,X445)</f>
        <v>1</v>
      </c>
      <c r="AM445" s="28">
        <f>INDEX('All applic'!$I$7:$I$59080,Y445)</f>
        <v>1.7777777777777779</v>
      </c>
      <c r="AN445" s="28">
        <f>INDEX('All applic'!$I$7:$I$59080,Z445)</f>
        <v>1</v>
      </c>
      <c r="AO445" s="113"/>
      <c r="AP445" s="113">
        <f>INDEX('All applic'!$J$7:$J$59080,U445)</f>
        <v>-1.754E-2</v>
      </c>
      <c r="AQ445" s="113">
        <v>0</v>
      </c>
      <c r="AR445" s="113">
        <f>INDEX('All applic'!$J$7:$J$59080,W445)</f>
        <v>-1.7979999999999999E-2</v>
      </c>
      <c r="AS445" s="113">
        <v>0</v>
      </c>
      <c r="AT445" s="113">
        <v>0</v>
      </c>
      <c r="AU445" s="113">
        <v>0</v>
      </c>
    </row>
    <row r="446" spans="1:47" x14ac:dyDescent="0.25">
      <c r="A446" s="113" t="str">
        <f t="shared" si="52"/>
        <v>CFLMFm2003CZ07</v>
      </c>
      <c r="B446" s="113" t="str">
        <f t="shared" si="53"/>
        <v>CFLPGEMFmCZ072003</v>
      </c>
      <c r="C446" s="113" t="s">
        <v>118</v>
      </c>
      <c r="D446" s="113" t="s">
        <v>129</v>
      </c>
      <c r="E446" s="113" t="s">
        <v>1650</v>
      </c>
      <c r="F446" s="89" t="s">
        <v>57</v>
      </c>
      <c r="G446" s="113" t="s">
        <v>106</v>
      </c>
      <c r="H446" s="113" t="s">
        <v>1662</v>
      </c>
      <c r="I446" s="115">
        <f t="shared" si="54"/>
        <v>0</v>
      </c>
      <c r="J446" s="115">
        <f t="shared" si="55"/>
        <v>0</v>
      </c>
      <c r="K446" s="115">
        <f t="shared" si="56"/>
        <v>0</v>
      </c>
      <c r="L446" s="113"/>
      <c r="M446" s="36">
        <f>VLOOKUP("HV_"&amp;$D446&amp;$E446&amp;VLOOKUP($F446,key!$L$3:$M$13,2,FALSE)&amp;$G446&amp;M$6,'HVAC wts'!$H$7:$R$13254,11,FALSE)</f>
        <v>0</v>
      </c>
      <c r="N446" s="36">
        <f>VLOOKUP("HV_"&amp;$D446&amp;$E446&amp;VLOOKUP($F446,key!$L$3:$M$13,2,FALSE)&amp;$G446&amp;N$6,'HVAC wts'!$H$7:$R$13254,11,FALSE)</f>
        <v>0</v>
      </c>
      <c r="O446" s="36">
        <f>VLOOKUP("HV_"&amp;$D446&amp;$E446&amp;VLOOKUP($F446,key!$L$3:$M$13,2,FALSE)&amp;$G446&amp;O$6,'HVAC wts'!$H$7:$R$13254,11,FALSE)</f>
        <v>0</v>
      </c>
      <c r="P446" s="36">
        <f>VLOOKUP("HV_"&amp;$D446&amp;$E446&amp;VLOOKUP($F446,key!$L$3:$M$13,2,FALSE)&amp;$G446&amp;P$6,'HVAC wts'!$H$7:$R$13254,11,FALSE)</f>
        <v>0</v>
      </c>
      <c r="Q446" s="36">
        <f>VLOOKUP("HV_"&amp;$D446&amp;$E446&amp;VLOOKUP($F446,key!$L$3:$M$13,2,FALSE)&amp;$G446&amp;Q$6,'HVAC wts'!$H$7:$R$13254,11,FALSE)</f>
        <v>0</v>
      </c>
      <c r="R446" s="36">
        <f>VLOOKUP("HV_"&amp;$D446&amp;$E446&amp;VLOOKUP($F446,key!$L$3:$M$13,2,FALSE)&amp;$G446&amp;R$6,'HVAC wts'!$H$7:$R$13254,11,FALSE)</f>
        <v>0</v>
      </c>
      <c r="S446" s="36">
        <f t="shared" si="57"/>
        <v>0</v>
      </c>
      <c r="T446" s="113"/>
      <c r="U446" s="113">
        <f>MATCH($A446&amp;U$6,'All applic'!$A$7:$A$59080,0)</f>
        <v>730</v>
      </c>
      <c r="V446" s="113">
        <f>MATCH($A446&amp;V$6,'All applic'!$A$7:$A$59080,0)</f>
        <v>731</v>
      </c>
      <c r="W446" s="113">
        <f>MATCH($A446&amp;W$6,'All applic'!$A$7:$A$59080,0)</f>
        <v>733</v>
      </c>
      <c r="X446" s="113">
        <f>MATCH($A446&amp;X$6,'All applic'!$A$7:$A$59080,0)</f>
        <v>732</v>
      </c>
      <c r="Y446" s="113">
        <f>MATCH($A446&amp;Y$6,'All applic'!$A$7:$A$59080,0)</f>
        <v>730</v>
      </c>
      <c r="Z446" s="113">
        <f>MATCH($A446&amp;Z$6,'All applic'!$A$7:$A$59080,0)</f>
        <v>733</v>
      </c>
      <c r="AA446" s="113"/>
      <c r="AB446" s="28">
        <f>INDEX('All applic'!$H$7:$H$59080,U446)</f>
        <v>1.1140000000000001</v>
      </c>
      <c r="AC446" s="28">
        <f>INDEX('All applic'!$H$7:$H$59080,V446)</f>
        <v>0.99199999999999999</v>
      </c>
      <c r="AD446" s="28">
        <f>INDEX('All applic'!$H$7:$H$59080,W446)</f>
        <v>1</v>
      </c>
      <c r="AE446" s="28">
        <f>INDEX('All applic'!$H$7:$H$59080,X446)</f>
        <v>0.70799999999999996</v>
      </c>
      <c r="AF446" s="28">
        <f>INDEX('All applic'!$H$7:$H$59080,Y446)</f>
        <v>1.1140000000000001</v>
      </c>
      <c r="AG446" s="28">
        <f>INDEX('All applic'!$H$7:$H$59080,Z446)</f>
        <v>1</v>
      </c>
      <c r="AH446" s="28"/>
      <c r="AI446" s="28">
        <f>INDEX('All applic'!$I$7:$I$59080,U446)</f>
        <v>1.3777777777777778</v>
      </c>
      <c r="AJ446" s="28">
        <f>INDEX('All applic'!$I$7:$I$59080,V446)</f>
        <v>1.4666666666666668</v>
      </c>
      <c r="AK446" s="28">
        <f>INDEX('All applic'!$I$7:$I$59080,W446)</f>
        <v>1</v>
      </c>
      <c r="AL446" s="28">
        <f>INDEX('All applic'!$I$7:$I$59080,X446)</f>
        <v>1</v>
      </c>
      <c r="AM446" s="28">
        <f>INDEX('All applic'!$I$7:$I$59080,Y446)</f>
        <v>1.3777777777777778</v>
      </c>
      <c r="AN446" s="28">
        <f>INDEX('All applic'!$I$7:$I$59080,Z446)</f>
        <v>1</v>
      </c>
      <c r="AO446" s="113"/>
      <c r="AP446" s="113">
        <f>INDEX('All applic'!$J$7:$J$59080,U446)</f>
        <v>-1.66E-2</v>
      </c>
      <c r="AQ446" s="113">
        <v>0</v>
      </c>
      <c r="AR446" s="113">
        <f>INDEX('All applic'!$J$7:$J$59080,W446)</f>
        <v>-1.7000000000000001E-2</v>
      </c>
      <c r="AS446" s="113">
        <v>0</v>
      </c>
      <c r="AT446" s="113">
        <v>0</v>
      </c>
      <c r="AU446" s="113">
        <v>0</v>
      </c>
    </row>
    <row r="447" spans="1:47" x14ac:dyDescent="0.25">
      <c r="A447" s="113" t="str">
        <f t="shared" si="52"/>
        <v>CFLMFm2003CZ08</v>
      </c>
      <c r="B447" s="113" t="str">
        <f t="shared" si="53"/>
        <v>CFLPGEMFmCZ082003</v>
      </c>
      <c r="C447" s="113" t="s">
        <v>118</v>
      </c>
      <c r="D447" s="113" t="s">
        <v>129</v>
      </c>
      <c r="E447" s="113" t="s">
        <v>1650</v>
      </c>
      <c r="F447" s="89" t="s">
        <v>57</v>
      </c>
      <c r="G447" s="113" t="s">
        <v>107</v>
      </c>
      <c r="H447" s="113" t="s">
        <v>1662</v>
      </c>
      <c r="I447" s="115">
        <f t="shared" si="54"/>
        <v>0</v>
      </c>
      <c r="J447" s="115">
        <f t="shared" si="55"/>
        <v>0</v>
      </c>
      <c r="K447" s="115">
        <f t="shared" si="56"/>
        <v>0</v>
      </c>
      <c r="L447" s="113"/>
      <c r="M447" s="36">
        <f>VLOOKUP("HV_"&amp;$D447&amp;$E447&amp;VLOOKUP($F447,key!$L$3:$M$13,2,FALSE)&amp;$G447&amp;M$6,'HVAC wts'!$H$7:$R$13254,11,FALSE)</f>
        <v>0</v>
      </c>
      <c r="N447" s="36">
        <f>VLOOKUP("HV_"&amp;$D447&amp;$E447&amp;VLOOKUP($F447,key!$L$3:$M$13,2,FALSE)&amp;$G447&amp;N$6,'HVAC wts'!$H$7:$R$13254,11,FALSE)</f>
        <v>0</v>
      </c>
      <c r="O447" s="36">
        <f>VLOOKUP("HV_"&amp;$D447&amp;$E447&amp;VLOOKUP($F447,key!$L$3:$M$13,2,FALSE)&amp;$G447&amp;O$6,'HVAC wts'!$H$7:$R$13254,11,FALSE)</f>
        <v>0</v>
      </c>
      <c r="P447" s="36">
        <f>VLOOKUP("HV_"&amp;$D447&amp;$E447&amp;VLOOKUP($F447,key!$L$3:$M$13,2,FALSE)&amp;$G447&amp;P$6,'HVAC wts'!$H$7:$R$13254,11,FALSE)</f>
        <v>0</v>
      </c>
      <c r="Q447" s="36">
        <f>VLOOKUP("HV_"&amp;$D447&amp;$E447&amp;VLOOKUP($F447,key!$L$3:$M$13,2,FALSE)&amp;$G447&amp;Q$6,'HVAC wts'!$H$7:$R$13254,11,FALSE)</f>
        <v>0</v>
      </c>
      <c r="R447" s="36">
        <f>VLOOKUP("HV_"&amp;$D447&amp;$E447&amp;VLOOKUP($F447,key!$L$3:$M$13,2,FALSE)&amp;$G447&amp;R$6,'HVAC wts'!$H$7:$R$13254,11,FALSE)</f>
        <v>0</v>
      </c>
      <c r="S447" s="36">
        <f t="shared" si="57"/>
        <v>0</v>
      </c>
      <c r="T447" s="113"/>
      <c r="U447" s="113">
        <f>MATCH($A447&amp;U$6,'All applic'!$A$7:$A$59080,0)</f>
        <v>734</v>
      </c>
      <c r="V447" s="113">
        <f>MATCH($A447&amp;V$6,'All applic'!$A$7:$A$59080,0)</f>
        <v>735</v>
      </c>
      <c r="W447" s="113">
        <f>MATCH($A447&amp;W$6,'All applic'!$A$7:$A$59080,0)</f>
        <v>737</v>
      </c>
      <c r="X447" s="113">
        <f>MATCH($A447&amp;X$6,'All applic'!$A$7:$A$59080,0)</f>
        <v>736</v>
      </c>
      <c r="Y447" s="113">
        <f>MATCH($A447&amp;Y$6,'All applic'!$A$7:$A$59080,0)</f>
        <v>734</v>
      </c>
      <c r="Z447" s="113">
        <f>MATCH($A447&amp;Z$6,'All applic'!$A$7:$A$59080,0)</f>
        <v>737</v>
      </c>
      <c r="AA447" s="113"/>
      <c r="AB447" s="28">
        <f>INDEX('All applic'!$H$7:$H$59080,U447)</f>
        <v>1.1220000000000001</v>
      </c>
      <c r="AC447" s="28">
        <f>INDEX('All applic'!$H$7:$H$59080,V447)</f>
        <v>1.008</v>
      </c>
      <c r="AD447" s="28">
        <f>INDEX('All applic'!$H$7:$H$59080,W447)</f>
        <v>1.004</v>
      </c>
      <c r="AE447" s="28">
        <f>INDEX('All applic'!$H$7:$H$59080,X447)</f>
        <v>0.72799999999999998</v>
      </c>
      <c r="AF447" s="28">
        <f>INDEX('All applic'!$H$7:$H$59080,Y447)</f>
        <v>1.1220000000000001</v>
      </c>
      <c r="AG447" s="28">
        <f>INDEX('All applic'!$H$7:$H$59080,Z447)</f>
        <v>1.004</v>
      </c>
      <c r="AH447" s="28"/>
      <c r="AI447" s="28">
        <f>INDEX('All applic'!$I$7:$I$59080,U447)</f>
        <v>1.6888888888888889</v>
      </c>
      <c r="AJ447" s="28">
        <f>INDEX('All applic'!$I$7:$I$59080,V447)</f>
        <v>1.6444444444444444</v>
      </c>
      <c r="AK447" s="28">
        <f>INDEX('All applic'!$I$7:$I$59080,W447)</f>
        <v>1</v>
      </c>
      <c r="AL447" s="28">
        <f>INDEX('All applic'!$I$7:$I$59080,X447)</f>
        <v>1</v>
      </c>
      <c r="AM447" s="28">
        <f>INDEX('All applic'!$I$7:$I$59080,Y447)</f>
        <v>1.6888888888888889</v>
      </c>
      <c r="AN447" s="28">
        <f>INDEX('All applic'!$I$7:$I$59080,Z447)</f>
        <v>1</v>
      </c>
      <c r="AO447" s="113"/>
      <c r="AP447" s="113">
        <f>INDEX('All applic'!$J$7:$J$59080,U447)</f>
        <v>-1.49E-2</v>
      </c>
      <c r="AQ447" s="113">
        <v>0</v>
      </c>
      <c r="AR447" s="113">
        <f>INDEX('All applic'!$J$7:$J$59080,W447)</f>
        <v>-1.5380000000000001E-2</v>
      </c>
      <c r="AS447" s="113">
        <v>0</v>
      </c>
      <c r="AT447" s="113">
        <v>0</v>
      </c>
      <c r="AU447" s="113">
        <v>0</v>
      </c>
    </row>
    <row r="448" spans="1:47" x14ac:dyDescent="0.25">
      <c r="A448" s="113" t="str">
        <f t="shared" si="52"/>
        <v>CFLMFm2003CZ09</v>
      </c>
      <c r="B448" s="113" t="str">
        <f t="shared" si="53"/>
        <v>CFLPGEMFmCZ092003</v>
      </c>
      <c r="C448" s="113" t="s">
        <v>118</v>
      </c>
      <c r="D448" s="113" t="s">
        <v>129</v>
      </c>
      <c r="E448" s="113" t="s">
        <v>1650</v>
      </c>
      <c r="F448" s="89" t="s">
        <v>57</v>
      </c>
      <c r="G448" s="113" t="s">
        <v>108</v>
      </c>
      <c r="H448" s="113" t="s">
        <v>1662</v>
      </c>
      <c r="I448" s="115">
        <f t="shared" si="54"/>
        <v>0</v>
      </c>
      <c r="J448" s="115">
        <f t="shared" si="55"/>
        <v>0</v>
      </c>
      <c r="K448" s="115">
        <f t="shared" si="56"/>
        <v>0</v>
      </c>
      <c r="L448" s="113"/>
      <c r="M448" s="36">
        <f>VLOOKUP("HV_"&amp;$D448&amp;$E448&amp;VLOOKUP($F448,key!$L$3:$M$13,2,FALSE)&amp;$G448&amp;M$6,'HVAC wts'!$H$7:$R$13254,11,FALSE)</f>
        <v>0</v>
      </c>
      <c r="N448" s="36">
        <f>VLOOKUP("HV_"&amp;$D448&amp;$E448&amp;VLOOKUP($F448,key!$L$3:$M$13,2,FALSE)&amp;$G448&amp;N$6,'HVAC wts'!$H$7:$R$13254,11,FALSE)</f>
        <v>0</v>
      </c>
      <c r="O448" s="36">
        <f>VLOOKUP("HV_"&amp;$D448&amp;$E448&amp;VLOOKUP($F448,key!$L$3:$M$13,2,FALSE)&amp;$G448&amp;O$6,'HVAC wts'!$H$7:$R$13254,11,FALSE)</f>
        <v>0</v>
      </c>
      <c r="P448" s="36">
        <f>VLOOKUP("HV_"&amp;$D448&amp;$E448&amp;VLOOKUP($F448,key!$L$3:$M$13,2,FALSE)&amp;$G448&amp;P$6,'HVAC wts'!$H$7:$R$13254,11,FALSE)</f>
        <v>0</v>
      </c>
      <c r="Q448" s="36">
        <f>VLOOKUP("HV_"&amp;$D448&amp;$E448&amp;VLOOKUP($F448,key!$L$3:$M$13,2,FALSE)&amp;$G448&amp;Q$6,'HVAC wts'!$H$7:$R$13254,11,FALSE)</f>
        <v>0</v>
      </c>
      <c r="R448" s="36">
        <f>VLOOKUP("HV_"&amp;$D448&amp;$E448&amp;VLOOKUP($F448,key!$L$3:$M$13,2,FALSE)&amp;$G448&amp;R$6,'HVAC wts'!$H$7:$R$13254,11,FALSE)</f>
        <v>0</v>
      </c>
      <c r="S448" s="36">
        <f t="shared" si="57"/>
        <v>0</v>
      </c>
      <c r="T448" s="113"/>
      <c r="U448" s="113">
        <f>MATCH($A448&amp;U$6,'All applic'!$A$7:$A$59080,0)</f>
        <v>738</v>
      </c>
      <c r="V448" s="113">
        <f>MATCH($A448&amp;V$6,'All applic'!$A$7:$A$59080,0)</f>
        <v>739</v>
      </c>
      <c r="W448" s="113">
        <f>MATCH($A448&amp;W$6,'All applic'!$A$7:$A$59080,0)</f>
        <v>741</v>
      </c>
      <c r="X448" s="113">
        <f>MATCH($A448&amp;X$6,'All applic'!$A$7:$A$59080,0)</f>
        <v>740</v>
      </c>
      <c r="Y448" s="113">
        <f>MATCH($A448&amp;Y$6,'All applic'!$A$7:$A$59080,0)</f>
        <v>738</v>
      </c>
      <c r="Z448" s="113">
        <f>MATCH($A448&amp;Z$6,'All applic'!$A$7:$A$59080,0)</f>
        <v>741</v>
      </c>
      <c r="AA448" s="113"/>
      <c r="AB448" s="28">
        <f>INDEX('All applic'!$H$7:$H$59080,U448)</f>
        <v>1.1160000000000001</v>
      </c>
      <c r="AC448" s="28">
        <f>INDEX('All applic'!$H$7:$H$59080,V448)</f>
        <v>0.99</v>
      </c>
      <c r="AD448" s="28">
        <f>INDEX('All applic'!$H$7:$H$59080,W448)</f>
        <v>0.998</v>
      </c>
      <c r="AE448" s="28">
        <f>INDEX('All applic'!$H$7:$H$59080,X448)</f>
        <v>0.68200000000000005</v>
      </c>
      <c r="AF448" s="28">
        <f>INDEX('All applic'!$H$7:$H$59080,Y448)</f>
        <v>1.1160000000000001</v>
      </c>
      <c r="AG448" s="28">
        <f>INDEX('All applic'!$H$7:$H$59080,Z448)</f>
        <v>0.998</v>
      </c>
      <c r="AH448" s="28"/>
      <c r="AI448" s="28">
        <f>INDEX('All applic'!$I$7:$I$59080,U448)</f>
        <v>1.7727272727272729</v>
      </c>
      <c r="AJ448" s="28">
        <f>INDEX('All applic'!$I$7:$I$59080,V448)</f>
        <v>1.9090909090909094</v>
      </c>
      <c r="AK448" s="28">
        <f>INDEX('All applic'!$I$7:$I$59080,W448)</f>
        <v>1.0227272727272727</v>
      </c>
      <c r="AL448" s="28">
        <f>INDEX('All applic'!$I$7:$I$59080,X448)</f>
        <v>1.0227272727272727</v>
      </c>
      <c r="AM448" s="28">
        <f>INDEX('All applic'!$I$7:$I$59080,Y448)</f>
        <v>1.7727272727272729</v>
      </c>
      <c r="AN448" s="28">
        <f>INDEX('All applic'!$I$7:$I$59080,Z448)</f>
        <v>1.0227272727272727</v>
      </c>
      <c r="AO448" s="113"/>
      <c r="AP448" s="113">
        <f>INDEX('All applic'!$J$7:$J$59080,U448)</f>
        <v>-1.6800000000000002E-2</v>
      </c>
      <c r="AQ448" s="113">
        <v>0</v>
      </c>
      <c r="AR448" s="113">
        <f>INDEX('All applic'!$J$7:$J$59080,W448)</f>
        <v>-1.7299999999999999E-2</v>
      </c>
      <c r="AS448" s="113">
        <v>0</v>
      </c>
      <c r="AT448" s="113">
        <v>0</v>
      </c>
      <c r="AU448" s="113">
        <v>0</v>
      </c>
    </row>
    <row r="449" spans="1:47" x14ac:dyDescent="0.25">
      <c r="A449" s="113" t="str">
        <f t="shared" si="52"/>
        <v>CFLMFm2003CZ10</v>
      </c>
      <c r="B449" s="113" t="str">
        <f t="shared" si="53"/>
        <v>CFLPGEMFmCZ102003</v>
      </c>
      <c r="C449" s="113" t="s">
        <v>118</v>
      </c>
      <c r="D449" s="113" t="s">
        <v>129</v>
      </c>
      <c r="E449" s="113" t="s">
        <v>1650</v>
      </c>
      <c r="F449" s="89" t="s">
        <v>57</v>
      </c>
      <c r="G449" s="113" t="s">
        <v>109</v>
      </c>
      <c r="H449" s="113" t="s">
        <v>1662</v>
      </c>
      <c r="I449" s="115">
        <f t="shared" si="54"/>
        <v>0</v>
      </c>
      <c r="J449" s="115">
        <f t="shared" si="55"/>
        <v>0</v>
      </c>
      <c r="K449" s="115">
        <f t="shared" si="56"/>
        <v>0</v>
      </c>
      <c r="L449" s="113"/>
      <c r="M449" s="36">
        <f>VLOOKUP("HV_"&amp;$D449&amp;$E449&amp;VLOOKUP($F449,key!$L$3:$M$13,2,FALSE)&amp;$G449&amp;M$6,'HVAC wts'!$H$7:$R$13254,11,FALSE)</f>
        <v>0</v>
      </c>
      <c r="N449" s="36">
        <f>VLOOKUP("HV_"&amp;$D449&amp;$E449&amp;VLOOKUP($F449,key!$L$3:$M$13,2,FALSE)&amp;$G449&amp;N$6,'HVAC wts'!$H$7:$R$13254,11,FALSE)</f>
        <v>0</v>
      </c>
      <c r="O449" s="36">
        <f>VLOOKUP("HV_"&amp;$D449&amp;$E449&amp;VLOOKUP($F449,key!$L$3:$M$13,2,FALSE)&amp;$G449&amp;O$6,'HVAC wts'!$H$7:$R$13254,11,FALSE)</f>
        <v>0</v>
      </c>
      <c r="P449" s="36">
        <f>VLOOKUP("HV_"&amp;$D449&amp;$E449&amp;VLOOKUP($F449,key!$L$3:$M$13,2,FALSE)&amp;$G449&amp;P$6,'HVAC wts'!$H$7:$R$13254,11,FALSE)</f>
        <v>0</v>
      </c>
      <c r="Q449" s="36">
        <f>VLOOKUP("HV_"&amp;$D449&amp;$E449&amp;VLOOKUP($F449,key!$L$3:$M$13,2,FALSE)&amp;$G449&amp;Q$6,'HVAC wts'!$H$7:$R$13254,11,FALSE)</f>
        <v>0</v>
      </c>
      <c r="R449" s="36">
        <f>VLOOKUP("HV_"&amp;$D449&amp;$E449&amp;VLOOKUP($F449,key!$L$3:$M$13,2,FALSE)&amp;$G449&amp;R$6,'HVAC wts'!$H$7:$R$13254,11,FALSE)</f>
        <v>0</v>
      </c>
      <c r="S449" s="36">
        <f t="shared" si="57"/>
        <v>0</v>
      </c>
      <c r="T449" s="113"/>
      <c r="U449" s="113">
        <f>MATCH($A449&amp;U$6,'All applic'!$A$7:$A$59080,0)</f>
        <v>742</v>
      </c>
      <c r="V449" s="113">
        <f>MATCH($A449&amp;V$6,'All applic'!$A$7:$A$59080,0)</f>
        <v>743</v>
      </c>
      <c r="W449" s="113">
        <f>MATCH($A449&amp;W$6,'All applic'!$A$7:$A$59080,0)</f>
        <v>745</v>
      </c>
      <c r="X449" s="113">
        <f>MATCH($A449&amp;X$6,'All applic'!$A$7:$A$59080,0)</f>
        <v>744</v>
      </c>
      <c r="Y449" s="113">
        <f>MATCH($A449&amp;Y$6,'All applic'!$A$7:$A$59080,0)</f>
        <v>742</v>
      </c>
      <c r="Z449" s="113">
        <f>MATCH($A449&amp;Z$6,'All applic'!$A$7:$A$59080,0)</f>
        <v>745</v>
      </c>
      <c r="AA449" s="113"/>
      <c r="AB449" s="28">
        <f>INDEX('All applic'!$H$7:$H$59080,U449)</f>
        <v>1.0980000000000001</v>
      </c>
      <c r="AC449" s="28">
        <f>INDEX('All applic'!$H$7:$H$59080,V449)</f>
        <v>0.97799999999999998</v>
      </c>
      <c r="AD449" s="28">
        <f>INDEX('All applic'!$H$7:$H$59080,W449)</f>
        <v>1.004</v>
      </c>
      <c r="AE449" s="28">
        <f>INDEX('All applic'!$H$7:$H$59080,X449)</f>
        <v>0.72599999999999998</v>
      </c>
      <c r="AF449" s="28">
        <f>INDEX('All applic'!$H$7:$H$59080,Y449)</f>
        <v>1.0980000000000001</v>
      </c>
      <c r="AG449" s="28">
        <f>INDEX('All applic'!$H$7:$H$59080,Z449)</f>
        <v>1.004</v>
      </c>
      <c r="AH449" s="28"/>
      <c r="AI449" s="28">
        <f>INDEX('All applic'!$I$7:$I$59080,U449)</f>
        <v>1.9772727272727273</v>
      </c>
      <c r="AJ449" s="28">
        <f>INDEX('All applic'!$I$7:$I$59080,V449)</f>
        <v>2</v>
      </c>
      <c r="AK449" s="28">
        <f>INDEX('All applic'!$I$7:$I$59080,W449)</f>
        <v>1.0227272727272727</v>
      </c>
      <c r="AL449" s="28">
        <f>INDEX('All applic'!$I$7:$I$59080,X449)</f>
        <v>1.0227272727272727</v>
      </c>
      <c r="AM449" s="28">
        <f>INDEX('All applic'!$I$7:$I$59080,Y449)</f>
        <v>1.9772727272727273</v>
      </c>
      <c r="AN449" s="28">
        <f>INDEX('All applic'!$I$7:$I$59080,Z449)</f>
        <v>1.0227272727272727</v>
      </c>
      <c r="AO449" s="113"/>
      <c r="AP449" s="113">
        <f>INDEX('All applic'!$J$7:$J$59080,U449)</f>
        <v>-1.4320000000000001E-2</v>
      </c>
      <c r="AQ449" s="113">
        <v>0</v>
      </c>
      <c r="AR449" s="113">
        <f>INDEX('All applic'!$J$7:$J$59080,W449)</f>
        <v>-1.472E-2</v>
      </c>
      <c r="AS449" s="113">
        <v>0</v>
      </c>
      <c r="AT449" s="113">
        <v>0</v>
      </c>
      <c r="AU449" s="113">
        <v>0</v>
      </c>
    </row>
    <row r="450" spans="1:47" x14ac:dyDescent="0.25">
      <c r="A450" s="113" t="str">
        <f t="shared" si="52"/>
        <v>CFLMFm2003CZ11</v>
      </c>
      <c r="B450" s="113" t="str">
        <f t="shared" si="53"/>
        <v>CFLPGEMFmCZ112003</v>
      </c>
      <c r="C450" s="113" t="s">
        <v>118</v>
      </c>
      <c r="D450" s="113" t="s">
        <v>129</v>
      </c>
      <c r="E450" s="113" t="s">
        <v>1650</v>
      </c>
      <c r="F450" s="89" t="s">
        <v>57</v>
      </c>
      <c r="G450" s="113" t="s">
        <v>110</v>
      </c>
      <c r="H450" s="113" t="s">
        <v>1662</v>
      </c>
      <c r="I450" s="115">
        <f t="shared" si="54"/>
        <v>1.1059490226468667</v>
      </c>
      <c r="J450" s="115">
        <f t="shared" si="55"/>
        <v>1.6294177475888831</v>
      </c>
      <c r="K450" s="115">
        <f t="shared" si="56"/>
        <v>-1.6095487467394823E-2</v>
      </c>
      <c r="L450" s="113"/>
      <c r="M450" s="36">
        <f>VLOOKUP("HV_"&amp;$D450&amp;$E450&amp;VLOOKUP($F450,key!$L$3:$M$13,2,FALSE)&amp;$G450&amp;M$6,'HVAC wts'!$H$7:$R$13254,11,FALSE)</f>
        <v>29584.556587287501</v>
      </c>
      <c r="N450" s="36">
        <f>VLOOKUP("HV_"&amp;$D450&amp;$E450&amp;VLOOKUP($F450,key!$L$3:$M$13,2,FALSE)&amp;$G450&amp;N$6,'HVAC wts'!$H$7:$R$13254,11,FALSE)</f>
        <v>4254.1005849223957</v>
      </c>
      <c r="O450" s="36">
        <f>VLOOKUP("HV_"&amp;$D450&amp;$E450&amp;VLOOKUP($F450,key!$L$3:$M$13,2,FALSE)&amp;$G450&amp;O$6,'HVAC wts'!$H$7:$R$13254,11,FALSE)</f>
        <v>868.72963311160311</v>
      </c>
      <c r="P450" s="36">
        <f>VLOOKUP("HV_"&amp;$D450&amp;$E450&amp;VLOOKUP($F450,key!$L$3:$M$13,2,FALSE)&amp;$G450&amp;P$6,'HVAC wts'!$H$7:$R$13254,11,FALSE)</f>
        <v>124.91866252771614</v>
      </c>
      <c r="Q450" s="36">
        <f>VLOOKUP("HV_"&amp;$D450&amp;$E450&amp;VLOOKUP($F450,key!$L$3:$M$13,2,FALSE)&amp;$G450&amp;Q$6,'HVAC wts'!$H$7:$R$13254,11,FALSE)</f>
        <v>3689.3347091648193</v>
      </c>
      <c r="R450" s="36">
        <f>VLOOKUP("HV_"&amp;$D450&amp;$E450&amp;VLOOKUP($F450,key!$L$3:$M$13,2,FALSE)&amp;$G450&amp;R$6,'HVAC wts'!$H$7:$R$13254,11,FALSE)</f>
        <v>108.33471101256463</v>
      </c>
      <c r="S450" s="36">
        <f t="shared" si="57"/>
        <v>38629.974888026591</v>
      </c>
      <c r="T450" s="113"/>
      <c r="U450" s="113">
        <f>MATCH($A450&amp;U$6,'All applic'!$A$7:$A$59080,0)</f>
        <v>746</v>
      </c>
      <c r="V450" s="113">
        <f>MATCH($A450&amp;V$6,'All applic'!$A$7:$A$59080,0)</f>
        <v>747</v>
      </c>
      <c r="W450" s="113">
        <f>MATCH($A450&amp;W$6,'All applic'!$A$7:$A$59080,0)</f>
        <v>749</v>
      </c>
      <c r="X450" s="113">
        <f>MATCH($A450&amp;X$6,'All applic'!$A$7:$A$59080,0)</f>
        <v>748</v>
      </c>
      <c r="Y450" s="113">
        <f>MATCH($A450&amp;Y$6,'All applic'!$A$7:$A$59080,0)</f>
        <v>746</v>
      </c>
      <c r="Z450" s="113">
        <f>MATCH($A450&amp;Z$6,'All applic'!$A$7:$A$59080,0)</f>
        <v>749</v>
      </c>
      <c r="AA450" s="113"/>
      <c r="AB450" s="28">
        <f>INDEX('All applic'!$H$7:$H$59080,U450)</f>
        <v>1.1299999999999999</v>
      </c>
      <c r="AC450" s="28">
        <f>INDEX('All applic'!$H$7:$H$59080,V450)</f>
        <v>0.95799999999999996</v>
      </c>
      <c r="AD450" s="28">
        <f>INDEX('All applic'!$H$7:$H$59080,W450)</f>
        <v>0.996</v>
      </c>
      <c r="AE450" s="28">
        <f>INDEX('All applic'!$H$7:$H$59080,X450)</f>
        <v>0.59799999999999998</v>
      </c>
      <c r="AF450" s="28">
        <f>INDEX('All applic'!$H$7:$H$59080,Y450)</f>
        <v>1.1299999999999999</v>
      </c>
      <c r="AG450" s="28">
        <f>INDEX('All applic'!$H$7:$H$59080,Z450)</f>
        <v>0.996</v>
      </c>
      <c r="AH450" s="28"/>
      <c r="AI450" s="28">
        <f>INDEX('All applic'!$I$7:$I$59080,U450)</f>
        <v>1.6500000000000001</v>
      </c>
      <c r="AJ450" s="28">
        <f>INDEX('All applic'!$I$7:$I$59080,V450)</f>
        <v>1.625</v>
      </c>
      <c r="AK450" s="28">
        <f>INDEX('All applic'!$I$7:$I$59080,W450)</f>
        <v>1.0249999999999999</v>
      </c>
      <c r="AL450" s="28">
        <f>INDEX('All applic'!$I$7:$I$59080,X450)</f>
        <v>1.0249999999999999</v>
      </c>
      <c r="AM450" s="28">
        <f>INDEX('All applic'!$I$7:$I$59080,Y450)</f>
        <v>1.6500000000000001</v>
      </c>
      <c r="AN450" s="28">
        <f>INDEX('All applic'!$I$7:$I$59080,Z450)</f>
        <v>1.0249999999999999</v>
      </c>
      <c r="AO450" s="113"/>
      <c r="AP450" s="113">
        <f>INDEX('All applic'!$J$7:$J$59080,U450)</f>
        <v>-2.0399999999999998E-2</v>
      </c>
      <c r="AQ450" s="113">
        <v>0</v>
      </c>
      <c r="AR450" s="113">
        <f>INDEX('All applic'!$J$7:$J$59080,W450)</f>
        <v>-2.1000000000000001E-2</v>
      </c>
      <c r="AS450" s="113">
        <v>0</v>
      </c>
      <c r="AT450" s="113">
        <v>0</v>
      </c>
      <c r="AU450" s="113">
        <v>0</v>
      </c>
    </row>
    <row r="451" spans="1:47" x14ac:dyDescent="0.25">
      <c r="A451" s="113" t="str">
        <f t="shared" si="52"/>
        <v>CFLMFm2003CZ12</v>
      </c>
      <c r="B451" s="113" t="str">
        <f t="shared" si="53"/>
        <v>CFLPGEMFmCZ122003</v>
      </c>
      <c r="C451" s="113" t="s">
        <v>118</v>
      </c>
      <c r="D451" s="113" t="s">
        <v>129</v>
      </c>
      <c r="E451" s="113" t="s">
        <v>1650</v>
      </c>
      <c r="F451" s="89" t="s">
        <v>57</v>
      </c>
      <c r="G451" s="113" t="s">
        <v>111</v>
      </c>
      <c r="H451" s="113" t="s">
        <v>1662</v>
      </c>
      <c r="I451" s="115">
        <f t="shared" si="54"/>
        <v>1.073798475001676</v>
      </c>
      <c r="J451" s="115">
        <f t="shared" si="55"/>
        <v>1.6110815819723994</v>
      </c>
      <c r="K451" s="115">
        <f t="shared" si="56"/>
        <v>-1.5568449483632573E-2</v>
      </c>
      <c r="L451" s="113"/>
      <c r="M451" s="36">
        <f>VLOOKUP("HV_"&amp;$D451&amp;$E451&amp;VLOOKUP($F451,key!$L$3:$M$13,2,FALSE)&amp;$G451&amp;M$6,'HVAC wts'!$H$7:$R$13254,11,FALSE)</f>
        <v>137090.04840981518</v>
      </c>
      <c r="N451" s="36">
        <f>VLOOKUP("HV_"&amp;$D451&amp;$E451&amp;VLOOKUP($F451,key!$L$3:$M$13,2,FALSE)&amp;$G451&amp;N$6,'HVAC wts'!$H$7:$R$13254,11,FALSE)</f>
        <v>19712.813792106434</v>
      </c>
      <c r="O451" s="36">
        <f>VLOOKUP("HV_"&amp;$D451&amp;$E451&amp;VLOOKUP($F451,key!$L$3:$M$13,2,FALSE)&amp;$G451&amp;O$6,'HVAC wts'!$H$7:$R$13254,11,FALSE)</f>
        <v>20822.822021345153</v>
      </c>
      <c r="P451" s="36">
        <f>VLOOKUP("HV_"&amp;$D451&amp;$E451&amp;VLOOKUP($F451,key!$L$3:$M$13,2,FALSE)&amp;$G451&amp;P$6,'HVAC wts'!$H$7:$R$13254,11,FALSE)</f>
        <v>2994.2101406651891</v>
      </c>
      <c r="Q451" s="36">
        <f>VLOOKUP("HV_"&amp;$D451&amp;$E451&amp;VLOOKUP($F451,key!$L$3:$M$13,2,FALSE)&amp;$G451&amp;Q$6,'HVAC wts'!$H$7:$R$13254,11,FALSE)</f>
        <v>17095.780103621586</v>
      </c>
      <c r="R451" s="36">
        <f>VLOOKUP("HV_"&amp;$D451&amp;$E451&amp;VLOOKUP($F451,key!$L$3:$M$13,2,FALSE)&amp;$G451&amp;R$6,'HVAC wts'!$H$7:$R$13254,11,FALSE)</f>
        <v>2596.7047976348858</v>
      </c>
      <c r="S451" s="36">
        <f t="shared" si="57"/>
        <v>200312.37926518841</v>
      </c>
      <c r="T451" s="113"/>
      <c r="U451" s="113">
        <f>MATCH($A451&amp;U$6,'All applic'!$A$7:$A$59080,0)</f>
        <v>750</v>
      </c>
      <c r="V451" s="113">
        <f>MATCH($A451&amp;V$6,'All applic'!$A$7:$A$59080,0)</f>
        <v>751</v>
      </c>
      <c r="W451" s="113">
        <f>MATCH($A451&amp;W$6,'All applic'!$A$7:$A$59080,0)</f>
        <v>753</v>
      </c>
      <c r="X451" s="113">
        <f>MATCH($A451&amp;X$6,'All applic'!$A$7:$A$59080,0)</f>
        <v>752</v>
      </c>
      <c r="Y451" s="113">
        <f>MATCH($A451&amp;Y$6,'All applic'!$A$7:$A$59080,0)</f>
        <v>750</v>
      </c>
      <c r="Z451" s="113">
        <f>MATCH($A451&amp;Z$6,'All applic'!$A$7:$A$59080,0)</f>
        <v>753</v>
      </c>
      <c r="AA451" s="113"/>
      <c r="AB451" s="28">
        <f>INDEX('All applic'!$H$7:$H$59080,U451)</f>
        <v>1.1100000000000001</v>
      </c>
      <c r="AC451" s="28">
        <f>INDEX('All applic'!$H$7:$H$59080,V451)</f>
        <v>0.95199999999999996</v>
      </c>
      <c r="AD451" s="28">
        <f>INDEX('All applic'!$H$7:$H$59080,W451)</f>
        <v>0.996</v>
      </c>
      <c r="AE451" s="28">
        <f>INDEX('All applic'!$H$7:$H$59080,X451)</f>
        <v>0.62</v>
      </c>
      <c r="AF451" s="28">
        <f>INDEX('All applic'!$H$7:$H$59080,Y451)</f>
        <v>1.1100000000000001</v>
      </c>
      <c r="AG451" s="28">
        <f>INDEX('All applic'!$H$7:$H$59080,Z451)</f>
        <v>0.996</v>
      </c>
      <c r="AH451" s="28"/>
      <c r="AI451" s="28">
        <f>INDEX('All applic'!$I$7:$I$59080,U451)</f>
        <v>1.7000000000000002</v>
      </c>
      <c r="AJ451" s="28">
        <f>INDEX('All applic'!$I$7:$I$59080,V451)</f>
        <v>1.675</v>
      </c>
      <c r="AK451" s="28">
        <f>INDEX('All applic'!$I$7:$I$59080,W451)</f>
        <v>1.05</v>
      </c>
      <c r="AL451" s="28">
        <f>INDEX('All applic'!$I$7:$I$59080,X451)</f>
        <v>1</v>
      </c>
      <c r="AM451" s="28">
        <f>INDEX('All applic'!$I$7:$I$59080,Y451)</f>
        <v>1.7000000000000002</v>
      </c>
      <c r="AN451" s="28">
        <f>INDEX('All applic'!$I$7:$I$59080,Z451)</f>
        <v>1.05</v>
      </c>
      <c r="AO451" s="113"/>
      <c r="AP451" s="113">
        <f>INDEX('All applic'!$J$7:$J$59080,U451)</f>
        <v>-1.968E-2</v>
      </c>
      <c r="AQ451" s="113">
        <v>0</v>
      </c>
      <c r="AR451" s="113">
        <f>INDEX('All applic'!$J$7:$J$59080,W451)</f>
        <v>-2.0199999999999999E-2</v>
      </c>
      <c r="AS451" s="113">
        <v>0</v>
      </c>
      <c r="AT451" s="113">
        <v>0</v>
      </c>
      <c r="AU451" s="113">
        <v>0</v>
      </c>
    </row>
    <row r="452" spans="1:47" x14ac:dyDescent="0.25">
      <c r="A452" s="113" t="str">
        <f t="shared" si="52"/>
        <v>CFLMFm2003CZ13</v>
      </c>
      <c r="B452" s="113" t="str">
        <f t="shared" si="53"/>
        <v>CFLPGEMFmCZ132003</v>
      </c>
      <c r="C452" s="113" t="s">
        <v>118</v>
      </c>
      <c r="D452" s="113" t="s">
        <v>129</v>
      </c>
      <c r="E452" s="113" t="s">
        <v>1650</v>
      </c>
      <c r="F452" s="89" t="s">
        <v>57</v>
      </c>
      <c r="G452" s="113" t="s">
        <v>112</v>
      </c>
      <c r="H452" s="113" t="s">
        <v>1662</v>
      </c>
      <c r="I452" s="115">
        <f t="shared" si="54"/>
        <v>1.1153454206518534</v>
      </c>
      <c r="J452" s="115">
        <f t="shared" si="55"/>
        <v>1.6755525699667093</v>
      </c>
      <c r="K452" s="115">
        <f t="shared" si="56"/>
        <v>-1.439439866277019E-2</v>
      </c>
      <c r="L452" s="113"/>
      <c r="M452" s="36">
        <f>VLOOKUP("HV_"&amp;$D452&amp;$E452&amp;VLOOKUP($F452,key!$L$3:$M$13,2,FALSE)&amp;$G452&amp;M$6,'HVAC wts'!$H$7:$R$13254,11,FALSE)</f>
        <v>64682.890742498137</v>
      </c>
      <c r="N452" s="36">
        <f>VLOOKUP("HV_"&amp;$D452&amp;$E452&amp;VLOOKUP($F452,key!$L$3:$M$13,2,FALSE)&amp;$G452&amp;N$6,'HVAC wts'!$H$7:$R$13254,11,FALSE)</f>
        <v>9301.0528155210668</v>
      </c>
      <c r="O452" s="36">
        <f>VLOOKUP("HV_"&amp;$D452&amp;$E452&amp;VLOOKUP($F452,key!$L$3:$M$13,2,FALSE)&amp;$G452&amp;O$6,'HVAC wts'!$H$7:$R$13254,11,FALSE)</f>
        <v>2224.7807878492222</v>
      </c>
      <c r="P452" s="36">
        <f>VLOOKUP("HV_"&amp;$D452&amp;$E452&amp;VLOOKUP($F452,key!$L$3:$M$13,2,FALSE)&amp;$G452&amp;P$6,'HVAC wts'!$H$7:$R$13254,11,FALSE)</f>
        <v>319.91154651884688</v>
      </c>
      <c r="Q452" s="36">
        <f>VLOOKUP("HV_"&amp;$D452&amp;$E452&amp;VLOOKUP($F452,key!$L$3:$M$13,2,FALSE)&amp;$G452&amp;Q$6,'HVAC wts'!$H$7:$R$13254,11,FALSE)</f>
        <v>8066.2636670362162</v>
      </c>
      <c r="R452" s="36">
        <f>VLOOKUP("HV_"&amp;$D452&amp;$E452&amp;VLOOKUP($F452,key!$L$3:$M$13,2,FALSE)&amp;$G452&amp;R$6,'HVAC wts'!$H$7:$R$13254,11,FALSE)</f>
        <v>277.44073015521053</v>
      </c>
      <c r="S452" s="36">
        <f t="shared" si="57"/>
        <v>84872.3402895787</v>
      </c>
      <c r="T452" s="113"/>
      <c r="U452" s="113">
        <f>MATCH($A452&amp;U$6,'All applic'!$A$7:$A$59080,0)</f>
        <v>754</v>
      </c>
      <c r="V452" s="113">
        <f>MATCH($A452&amp;V$6,'All applic'!$A$7:$A$59080,0)</f>
        <v>755</v>
      </c>
      <c r="W452" s="113">
        <f>MATCH($A452&amp;W$6,'All applic'!$A$7:$A$59080,0)</f>
        <v>757</v>
      </c>
      <c r="X452" s="113">
        <f>MATCH($A452&amp;X$6,'All applic'!$A$7:$A$59080,0)</f>
        <v>756</v>
      </c>
      <c r="Y452" s="113">
        <f>MATCH($A452&amp;Y$6,'All applic'!$A$7:$A$59080,0)</f>
        <v>754</v>
      </c>
      <c r="Z452" s="113">
        <f>MATCH($A452&amp;Z$6,'All applic'!$A$7:$A$59080,0)</f>
        <v>757</v>
      </c>
      <c r="AA452" s="113"/>
      <c r="AB452" s="28">
        <f>INDEX('All applic'!$H$7:$H$59080,U452)</f>
        <v>1.1379999999999999</v>
      </c>
      <c r="AC452" s="28">
        <f>INDEX('All applic'!$H$7:$H$59080,V452)</f>
        <v>0.98599999999999999</v>
      </c>
      <c r="AD452" s="28">
        <f>INDEX('All applic'!$H$7:$H$59080,W452)</f>
        <v>0.998</v>
      </c>
      <c r="AE452" s="28">
        <f>INDEX('All applic'!$H$7:$H$59080,X452)</f>
        <v>0.64200000000000002</v>
      </c>
      <c r="AF452" s="28">
        <f>INDEX('All applic'!$H$7:$H$59080,Y452)</f>
        <v>1.1379999999999999</v>
      </c>
      <c r="AG452" s="28">
        <f>INDEX('All applic'!$H$7:$H$59080,Z452)</f>
        <v>0.998</v>
      </c>
      <c r="AH452" s="28"/>
      <c r="AI452" s="28">
        <f>INDEX('All applic'!$I$7:$I$59080,U452)</f>
        <v>1.7000000000000002</v>
      </c>
      <c r="AJ452" s="28">
        <f>INDEX('All applic'!$I$7:$I$59080,V452)</f>
        <v>1.675</v>
      </c>
      <c r="AK452" s="28">
        <f>INDEX('All applic'!$I$7:$I$59080,W452)</f>
        <v>1.05</v>
      </c>
      <c r="AL452" s="28">
        <f>INDEX('All applic'!$I$7:$I$59080,X452)</f>
        <v>1.0249999999999999</v>
      </c>
      <c r="AM452" s="28">
        <f>INDEX('All applic'!$I$7:$I$59080,Y452)</f>
        <v>1.7000000000000002</v>
      </c>
      <c r="AN452" s="28">
        <f>INDEX('All applic'!$I$7:$I$59080,Z452)</f>
        <v>1.05</v>
      </c>
      <c r="AO452" s="113"/>
      <c r="AP452" s="113">
        <f>INDEX('All applic'!$J$7:$J$59080,U452)</f>
        <v>-1.8239999999999999E-2</v>
      </c>
      <c r="AQ452" s="113">
        <v>0</v>
      </c>
      <c r="AR452" s="113">
        <f>INDEX('All applic'!$J$7:$J$59080,W452)</f>
        <v>-1.882E-2</v>
      </c>
      <c r="AS452" s="113">
        <v>0</v>
      </c>
      <c r="AT452" s="113">
        <v>0</v>
      </c>
      <c r="AU452" s="113">
        <v>0</v>
      </c>
    </row>
    <row r="453" spans="1:47" x14ac:dyDescent="0.25">
      <c r="A453" s="113" t="str">
        <f t="shared" si="52"/>
        <v>CFLMFm2003CZ14</v>
      </c>
      <c r="B453" s="113" t="str">
        <f t="shared" si="53"/>
        <v>CFLPGEMFmCZ142003</v>
      </c>
      <c r="C453" s="113" t="s">
        <v>118</v>
      </c>
      <c r="D453" s="113" t="s">
        <v>129</v>
      </c>
      <c r="E453" s="113" t="s">
        <v>1650</v>
      </c>
      <c r="F453" s="89" t="s">
        <v>57</v>
      </c>
      <c r="G453" s="113" t="s">
        <v>113</v>
      </c>
      <c r="H453" s="113" t="s">
        <v>1662</v>
      </c>
      <c r="I453" s="115">
        <f t="shared" si="54"/>
        <v>0</v>
      </c>
      <c r="J453" s="115">
        <f t="shared" si="55"/>
        <v>0</v>
      </c>
      <c r="K453" s="115">
        <f t="shared" si="56"/>
        <v>0</v>
      </c>
      <c r="L453" s="113"/>
      <c r="M453" s="36">
        <f>VLOOKUP("HV_"&amp;$D453&amp;$E453&amp;VLOOKUP($F453,key!$L$3:$M$13,2,FALSE)&amp;$G453&amp;M$6,'HVAC wts'!$H$7:$R$13254,11,FALSE)</f>
        <v>0</v>
      </c>
      <c r="N453" s="36">
        <f>VLOOKUP("HV_"&amp;$D453&amp;$E453&amp;VLOOKUP($F453,key!$L$3:$M$13,2,FALSE)&amp;$G453&amp;N$6,'HVAC wts'!$H$7:$R$13254,11,FALSE)</f>
        <v>0</v>
      </c>
      <c r="O453" s="36">
        <f>VLOOKUP("HV_"&amp;$D453&amp;$E453&amp;VLOOKUP($F453,key!$L$3:$M$13,2,FALSE)&amp;$G453&amp;O$6,'HVAC wts'!$H$7:$R$13254,11,FALSE)</f>
        <v>0</v>
      </c>
      <c r="P453" s="36">
        <f>VLOOKUP("HV_"&amp;$D453&amp;$E453&amp;VLOOKUP($F453,key!$L$3:$M$13,2,FALSE)&amp;$G453&amp;P$6,'HVAC wts'!$H$7:$R$13254,11,FALSE)</f>
        <v>0</v>
      </c>
      <c r="Q453" s="36">
        <f>VLOOKUP("HV_"&amp;$D453&amp;$E453&amp;VLOOKUP($F453,key!$L$3:$M$13,2,FALSE)&amp;$G453&amp;Q$6,'HVAC wts'!$H$7:$R$13254,11,FALSE)</f>
        <v>0</v>
      </c>
      <c r="R453" s="36">
        <f>VLOOKUP("HV_"&amp;$D453&amp;$E453&amp;VLOOKUP($F453,key!$L$3:$M$13,2,FALSE)&amp;$G453&amp;R$6,'HVAC wts'!$H$7:$R$13254,11,FALSE)</f>
        <v>0</v>
      </c>
      <c r="S453" s="36">
        <f t="shared" si="57"/>
        <v>0</v>
      </c>
      <c r="T453" s="113"/>
      <c r="U453" s="113">
        <f>MATCH($A453&amp;U$6,'All applic'!$A$7:$A$59080,0)</f>
        <v>758</v>
      </c>
      <c r="V453" s="113">
        <f>MATCH($A453&amp;V$6,'All applic'!$A$7:$A$59080,0)</f>
        <v>759</v>
      </c>
      <c r="W453" s="113">
        <f>MATCH($A453&amp;W$6,'All applic'!$A$7:$A$59080,0)</f>
        <v>761</v>
      </c>
      <c r="X453" s="113">
        <f>MATCH($A453&amp;X$6,'All applic'!$A$7:$A$59080,0)</f>
        <v>760</v>
      </c>
      <c r="Y453" s="113">
        <f>MATCH($A453&amp;Y$6,'All applic'!$A$7:$A$59080,0)</f>
        <v>758</v>
      </c>
      <c r="Z453" s="113">
        <f>MATCH($A453&amp;Z$6,'All applic'!$A$7:$A$59080,0)</f>
        <v>761</v>
      </c>
      <c r="AA453" s="113"/>
      <c r="AB453" s="28">
        <f>INDEX('All applic'!$H$7:$H$59080,U453)</f>
        <v>1.1359999999999999</v>
      </c>
      <c r="AC453" s="28">
        <f>INDEX('All applic'!$H$7:$H$59080,V453)</f>
        <v>0.95799999999999996</v>
      </c>
      <c r="AD453" s="28">
        <f>INDEX('All applic'!$H$7:$H$59080,W453)</f>
        <v>0.99399999999999999</v>
      </c>
      <c r="AE453" s="28">
        <f>INDEX('All applic'!$H$7:$H$59080,X453)</f>
        <v>0.60399999999999998</v>
      </c>
      <c r="AF453" s="28">
        <f>INDEX('All applic'!$H$7:$H$59080,Y453)</f>
        <v>1.1359999999999999</v>
      </c>
      <c r="AG453" s="28">
        <f>INDEX('All applic'!$H$7:$H$59080,Z453)</f>
        <v>0.99399999999999999</v>
      </c>
      <c r="AH453" s="28"/>
      <c r="AI453" s="28">
        <f>INDEX('All applic'!$I$7:$I$59080,U453)</f>
        <v>1.4047619047619047</v>
      </c>
      <c r="AJ453" s="28">
        <f>INDEX('All applic'!$I$7:$I$59080,V453)</f>
        <v>1.4761904761904761</v>
      </c>
      <c r="AK453" s="28">
        <f>INDEX('All applic'!$I$7:$I$59080,W453)</f>
        <v>1</v>
      </c>
      <c r="AL453" s="28">
        <f>INDEX('All applic'!$I$7:$I$59080,X453)</f>
        <v>1.0238095238095237</v>
      </c>
      <c r="AM453" s="28">
        <f>INDEX('All applic'!$I$7:$I$59080,Y453)</f>
        <v>1.4047619047619047</v>
      </c>
      <c r="AN453" s="28">
        <f>INDEX('All applic'!$I$7:$I$59080,Z453)</f>
        <v>1</v>
      </c>
      <c r="AO453" s="113"/>
      <c r="AP453" s="113">
        <f>INDEX('All applic'!$J$7:$J$59080,U453)</f>
        <v>-2.0399999999999998E-2</v>
      </c>
      <c r="AQ453" s="113">
        <v>0</v>
      </c>
      <c r="AR453" s="113">
        <f>INDEX('All applic'!$J$7:$J$59080,W453)</f>
        <v>-2.0799999999999999E-2</v>
      </c>
      <c r="AS453" s="113">
        <v>0</v>
      </c>
      <c r="AT453" s="113">
        <v>0</v>
      </c>
      <c r="AU453" s="113">
        <v>0</v>
      </c>
    </row>
    <row r="454" spans="1:47" x14ac:dyDescent="0.25">
      <c r="A454" s="113" t="str">
        <f t="shared" si="52"/>
        <v>CFLMFm2003CZ15</v>
      </c>
      <c r="B454" s="113" t="str">
        <f t="shared" si="53"/>
        <v>CFLPGEMFmCZ152003</v>
      </c>
      <c r="C454" s="113" t="s">
        <v>118</v>
      </c>
      <c r="D454" s="113" t="s">
        <v>129</v>
      </c>
      <c r="E454" s="113" t="s">
        <v>1650</v>
      </c>
      <c r="F454" s="89" t="s">
        <v>57</v>
      </c>
      <c r="G454" s="113" t="s">
        <v>114</v>
      </c>
      <c r="H454" s="113" t="s">
        <v>1662</v>
      </c>
      <c r="I454" s="115">
        <f t="shared" si="54"/>
        <v>0</v>
      </c>
      <c r="J454" s="115">
        <f t="shared" si="55"/>
        <v>0</v>
      </c>
      <c r="K454" s="115">
        <f t="shared" si="56"/>
        <v>0</v>
      </c>
      <c r="L454" s="113"/>
      <c r="M454" s="36">
        <f>VLOOKUP("HV_"&amp;$D454&amp;$E454&amp;VLOOKUP($F454,key!$L$3:$M$13,2,FALSE)&amp;$G454&amp;M$6,'HVAC wts'!$H$7:$R$13254,11,FALSE)</f>
        <v>0</v>
      </c>
      <c r="N454" s="36">
        <f>VLOOKUP("HV_"&amp;$D454&amp;$E454&amp;VLOOKUP($F454,key!$L$3:$M$13,2,FALSE)&amp;$G454&amp;N$6,'HVAC wts'!$H$7:$R$13254,11,FALSE)</f>
        <v>0</v>
      </c>
      <c r="O454" s="36">
        <f>VLOOKUP("HV_"&amp;$D454&amp;$E454&amp;VLOOKUP($F454,key!$L$3:$M$13,2,FALSE)&amp;$G454&amp;O$6,'HVAC wts'!$H$7:$R$13254,11,FALSE)</f>
        <v>0</v>
      </c>
      <c r="P454" s="36">
        <f>VLOOKUP("HV_"&amp;$D454&amp;$E454&amp;VLOOKUP($F454,key!$L$3:$M$13,2,FALSE)&amp;$G454&amp;P$6,'HVAC wts'!$H$7:$R$13254,11,FALSE)</f>
        <v>0</v>
      </c>
      <c r="Q454" s="36">
        <f>VLOOKUP("HV_"&amp;$D454&amp;$E454&amp;VLOOKUP($F454,key!$L$3:$M$13,2,FALSE)&amp;$G454&amp;Q$6,'HVAC wts'!$H$7:$R$13254,11,FALSE)</f>
        <v>0</v>
      </c>
      <c r="R454" s="36">
        <f>VLOOKUP("HV_"&amp;$D454&amp;$E454&amp;VLOOKUP($F454,key!$L$3:$M$13,2,FALSE)&amp;$G454&amp;R$6,'HVAC wts'!$H$7:$R$13254,11,FALSE)</f>
        <v>0</v>
      </c>
      <c r="S454" s="36">
        <f t="shared" si="57"/>
        <v>0</v>
      </c>
      <c r="T454" s="113"/>
      <c r="U454" s="113">
        <f>MATCH($A454&amp;U$6,'All applic'!$A$7:$A$59080,0)</f>
        <v>762</v>
      </c>
      <c r="V454" s="113">
        <f>MATCH($A454&amp;V$6,'All applic'!$A$7:$A$59080,0)</f>
        <v>763</v>
      </c>
      <c r="W454" s="113">
        <f>MATCH($A454&amp;W$6,'All applic'!$A$7:$A$59080,0)</f>
        <v>765</v>
      </c>
      <c r="X454" s="113">
        <f>MATCH($A454&amp;X$6,'All applic'!$A$7:$A$59080,0)</f>
        <v>764</v>
      </c>
      <c r="Y454" s="113">
        <f>MATCH($A454&amp;Y$6,'All applic'!$A$7:$A$59080,0)</f>
        <v>762</v>
      </c>
      <c r="Z454" s="113">
        <f>MATCH($A454&amp;Z$6,'All applic'!$A$7:$A$59080,0)</f>
        <v>765</v>
      </c>
      <c r="AA454" s="113"/>
      <c r="AB454" s="28">
        <f>INDEX('All applic'!$H$7:$H$59080,U454)</f>
        <v>1.196</v>
      </c>
      <c r="AC454" s="28">
        <f>INDEX('All applic'!$H$7:$H$59080,V454)</f>
        <v>1.1499999999999999</v>
      </c>
      <c r="AD454" s="28">
        <f>INDEX('All applic'!$H$7:$H$59080,W454)</f>
        <v>1.008</v>
      </c>
      <c r="AE454" s="28">
        <f>INDEX('All applic'!$H$7:$H$59080,X454)</f>
        <v>0.83199999999999996</v>
      </c>
      <c r="AF454" s="28">
        <f>INDEX('All applic'!$H$7:$H$59080,Y454)</f>
        <v>1.196</v>
      </c>
      <c r="AG454" s="28">
        <f>INDEX('All applic'!$H$7:$H$59080,Z454)</f>
        <v>1.008</v>
      </c>
      <c r="AH454" s="28"/>
      <c r="AI454" s="28">
        <f>INDEX('All applic'!$I$7:$I$59080,U454)</f>
        <v>1.5714285714285714</v>
      </c>
      <c r="AJ454" s="28">
        <f>INDEX('All applic'!$I$7:$I$59080,V454)</f>
        <v>1.7380952380952379</v>
      </c>
      <c r="AK454" s="28">
        <f>INDEX('All applic'!$I$7:$I$59080,W454)</f>
        <v>1.0238095238095237</v>
      </c>
      <c r="AL454" s="28">
        <f>INDEX('All applic'!$I$7:$I$59080,X454)</f>
        <v>1</v>
      </c>
      <c r="AM454" s="28">
        <f>INDEX('All applic'!$I$7:$I$59080,Y454)</f>
        <v>1.5714285714285714</v>
      </c>
      <c r="AN454" s="28">
        <f>INDEX('All applic'!$I$7:$I$59080,Z454)</f>
        <v>1.0238095238095237</v>
      </c>
      <c r="AO454" s="113"/>
      <c r="AP454" s="113">
        <f>INDEX('All applic'!$J$7:$J$59080,U454)</f>
        <v>-9.1400000000000006E-3</v>
      </c>
      <c r="AQ454" s="113">
        <v>0</v>
      </c>
      <c r="AR454" s="113">
        <f>INDEX('All applic'!$J$7:$J$59080,W454)</f>
        <v>-9.7200000000000012E-3</v>
      </c>
      <c r="AS454" s="113">
        <v>0</v>
      </c>
      <c r="AT454" s="113">
        <v>0</v>
      </c>
      <c r="AU454" s="113">
        <v>0</v>
      </c>
    </row>
    <row r="455" spans="1:47" x14ac:dyDescent="0.25">
      <c r="A455" s="113" t="str">
        <f t="shared" si="52"/>
        <v>CFLMFm2003CZ16</v>
      </c>
      <c r="B455" s="113" t="str">
        <f t="shared" si="53"/>
        <v>CFLPGEMFmCZ162003</v>
      </c>
      <c r="C455" s="113" t="s">
        <v>118</v>
      </c>
      <c r="D455" s="113" t="s">
        <v>129</v>
      </c>
      <c r="E455" s="113" t="s">
        <v>1650</v>
      </c>
      <c r="F455" s="89" t="s">
        <v>57</v>
      </c>
      <c r="G455" s="113" t="s">
        <v>115</v>
      </c>
      <c r="H455" s="113" t="s">
        <v>1662</v>
      </c>
      <c r="I455" s="115">
        <f t="shared" si="54"/>
        <v>1.022220443060432</v>
      </c>
      <c r="J455" s="115">
        <f t="shared" si="55"/>
        <v>1.494210894614302</v>
      </c>
      <c r="K455" s="115">
        <f t="shared" si="56"/>
        <v>-2.0318427177624568E-2</v>
      </c>
      <c r="L455" s="113"/>
      <c r="M455" s="36">
        <f>VLOOKUP("HV_"&amp;$D455&amp;$E455&amp;VLOOKUP($F455,key!$L$3:$M$13,2,FALSE)&amp;$G455&amp;M$6,'HVAC wts'!$H$7:$R$13254,11,FALSE)</f>
        <v>216.26515287509235</v>
      </c>
      <c r="N455" s="36">
        <f>VLOOKUP("HV_"&amp;$D455&amp;$E455&amp;VLOOKUP($F455,key!$L$3:$M$13,2,FALSE)&amp;$G455&amp;N$6,'HVAC wts'!$H$7:$R$13254,11,FALSE)</f>
        <v>31.097769223946791</v>
      </c>
      <c r="O455" s="36">
        <f>VLOOKUP("HV_"&amp;$D455&amp;$E455&amp;VLOOKUP($F455,key!$L$3:$M$13,2,FALSE)&amp;$G455&amp;O$6,'HVAC wts'!$H$7:$R$13254,11,FALSE)</f>
        <v>88.271038078344404</v>
      </c>
      <c r="P455" s="36">
        <f>VLOOKUP("HV_"&amp;$D455&amp;$E455&amp;VLOOKUP($F455,key!$L$3:$M$13,2,FALSE)&amp;$G455&amp;P$6,'HVAC wts'!$H$7:$R$13254,11,FALSE)</f>
        <v>12.692901906873615</v>
      </c>
      <c r="Q455" s="36">
        <f>VLOOKUP("HV_"&amp;$D455&amp;$E455&amp;VLOOKUP($F455,key!$L$3:$M$13,2,FALSE)&amp;$G455&amp;Q$6,'HVAC wts'!$H$7:$R$13254,11,FALSE)</f>
        <v>26.969291648189213</v>
      </c>
      <c r="R455" s="36">
        <f>VLOOKUP("HV_"&amp;$D455&amp;$E455&amp;VLOOKUP($F455,key!$L$3:$M$13,2,FALSE)&amp;$G455&amp;R$6,'HVAC wts'!$H$7:$R$13254,11,FALSE)</f>
        <v>11.007817664449373</v>
      </c>
      <c r="S455" s="36">
        <f t="shared" si="57"/>
        <v>386.30397139689569</v>
      </c>
      <c r="T455" s="113"/>
      <c r="U455" s="113">
        <f>MATCH($A455&amp;U$6,'All applic'!$A$7:$A$59080,0)</f>
        <v>766</v>
      </c>
      <c r="V455" s="113">
        <f>MATCH($A455&amp;V$6,'All applic'!$A$7:$A$59080,0)</f>
        <v>767</v>
      </c>
      <c r="W455" s="113">
        <f>MATCH($A455&amp;W$6,'All applic'!$A$7:$A$59080,0)</f>
        <v>769</v>
      </c>
      <c r="X455" s="113">
        <f>MATCH($A455&amp;X$6,'All applic'!$A$7:$A$59080,0)</f>
        <v>768</v>
      </c>
      <c r="Y455" s="113">
        <f>MATCH($A455&amp;Y$6,'All applic'!$A$7:$A$59080,0)</f>
        <v>766</v>
      </c>
      <c r="Z455" s="113">
        <f>MATCH($A455&amp;Z$6,'All applic'!$A$7:$A$59080,0)</f>
        <v>769</v>
      </c>
      <c r="AA455" s="113"/>
      <c r="AB455" s="28">
        <f>INDEX('All applic'!$H$7:$H$59080,U455)</f>
        <v>1.0880000000000001</v>
      </c>
      <c r="AC455" s="28">
        <f>INDEX('All applic'!$H$7:$H$59080,V455)</f>
        <v>0.81</v>
      </c>
      <c r="AD455" s="28">
        <f>INDEX('All applic'!$H$7:$H$59080,W455)</f>
        <v>0.99199999999999999</v>
      </c>
      <c r="AE455" s="28">
        <f>INDEX('All applic'!$H$7:$H$59080,X455)</f>
        <v>0.51800000000000002</v>
      </c>
      <c r="AF455" s="28">
        <f>INDEX('All applic'!$H$7:$H$59080,Y455)</f>
        <v>1.0880000000000001</v>
      </c>
      <c r="AG455" s="28">
        <f>INDEX('All applic'!$H$7:$H$59080,Z455)</f>
        <v>0.99199999999999999</v>
      </c>
      <c r="AH455" s="28"/>
      <c r="AI455" s="28">
        <f>INDEX('All applic'!$I$7:$I$59080,U455)</f>
        <v>1.675</v>
      </c>
      <c r="AJ455" s="28">
        <f>INDEX('All applic'!$I$7:$I$59080,V455)</f>
        <v>1.7000000000000002</v>
      </c>
      <c r="AK455" s="28">
        <f>INDEX('All applic'!$I$7:$I$59080,W455)</f>
        <v>1.05</v>
      </c>
      <c r="AL455" s="28">
        <f>INDEX('All applic'!$I$7:$I$59080,X455)</f>
        <v>1</v>
      </c>
      <c r="AM455" s="28">
        <f>INDEX('All applic'!$I$7:$I$59080,Y455)</f>
        <v>1.675</v>
      </c>
      <c r="AN455" s="28">
        <f>INDEX('All applic'!$I$7:$I$59080,Z455)</f>
        <v>1.05</v>
      </c>
      <c r="AO455" s="113"/>
      <c r="AP455" s="113">
        <f>INDEX('All applic'!$J$7:$J$59080,U455)</f>
        <v>-2.5600000000000001E-2</v>
      </c>
      <c r="AQ455" s="113">
        <v>0</v>
      </c>
      <c r="AR455" s="113">
        <f>INDEX('All applic'!$J$7:$J$59080,W455)</f>
        <v>-2.6199999999999998E-2</v>
      </c>
      <c r="AS455" s="113">
        <v>0</v>
      </c>
      <c r="AT455" s="113">
        <v>0</v>
      </c>
      <c r="AU455" s="113">
        <v>0</v>
      </c>
    </row>
    <row r="456" spans="1:47" x14ac:dyDescent="0.25">
      <c r="A456" s="113" t="str">
        <f t="shared" ref="A456:A519" si="58">+C456&amp;E456&amp;F456&amp;G456</f>
        <v>CFLMFm2007CZ01</v>
      </c>
      <c r="B456" s="113" t="str">
        <f t="shared" ref="B456:B519" si="59">+C456&amp;D456&amp;E456&amp;G456&amp;F456</f>
        <v>CFLPGEMFmCZ012007</v>
      </c>
      <c r="C456" s="113" t="s">
        <v>118</v>
      </c>
      <c r="D456" s="113" t="s">
        <v>129</v>
      </c>
      <c r="E456" s="113" t="s">
        <v>1650</v>
      </c>
      <c r="F456" s="89" t="s">
        <v>59</v>
      </c>
      <c r="G456" s="113" t="s">
        <v>48</v>
      </c>
      <c r="H456" s="113" t="s">
        <v>1662</v>
      </c>
      <c r="I456" s="115">
        <f t="shared" ref="I456:I519" si="60">IF(S456=0,0,SUMPRODUCT(M456:R456,AB456:AG456)/S456)</f>
        <v>0.90000965051159043</v>
      </c>
      <c r="J456" s="115">
        <f t="shared" ref="J456:J519" si="61">IF(S456=0,0,SUMPRODUCT(M456:R456,AI456:AN456)/S456)</f>
        <v>1.0403019060855965</v>
      </c>
      <c r="K456" s="115">
        <f t="shared" ref="K456:K519" si="62">IF(S456=0,0,SUMPRODUCT(M456:R456,AP456:AU456)/S456)</f>
        <v>-2.6905807257575399E-2</v>
      </c>
      <c r="L456" s="113"/>
      <c r="M456" s="36">
        <f>VLOOKUP("HV_"&amp;$D456&amp;$E456&amp;VLOOKUP($F456,key!$L$3:$M$13,2,FALSE)&amp;$G456&amp;M$6,'HVAC wts'!$H$7:$R$13254,11,FALSE)</f>
        <v>0</v>
      </c>
      <c r="N456" s="36">
        <f>VLOOKUP("HV_"&amp;$D456&amp;$E456&amp;VLOOKUP($F456,key!$L$3:$M$13,2,FALSE)&amp;$G456&amp;N$6,'HVAC wts'!$H$7:$R$13254,11,FALSE)</f>
        <v>0</v>
      </c>
      <c r="O456" s="36">
        <f>VLOOKUP("HV_"&amp;$D456&amp;$E456&amp;VLOOKUP($F456,key!$L$3:$M$13,2,FALSE)&amp;$G456&amp;O$6,'HVAC wts'!$H$7:$R$13254,11,FALSE)</f>
        <v>721.99835754619346</v>
      </c>
      <c r="P456" s="36">
        <f>VLOOKUP("HV_"&amp;$D456&amp;$E456&amp;VLOOKUP($F456,key!$L$3:$M$13,2,FALSE)&amp;$G456&amp;P$6,'HVAC wts'!$H$7:$R$13254,11,FALSE)</f>
        <v>103.81949197339247</v>
      </c>
      <c r="Q456" s="36">
        <f>VLOOKUP("HV_"&amp;$D456&amp;$E456&amp;VLOOKUP($F456,key!$L$3:$M$13,2,FALSE)&amp;$G456&amp;Q$6,'HVAC wts'!$H$7:$R$13254,11,FALSE)</f>
        <v>0</v>
      </c>
      <c r="R456" s="36">
        <f>VLOOKUP("HV_"&amp;$D456&amp;$E456&amp;VLOOKUP($F456,key!$L$3:$M$13,2,FALSE)&amp;$G456&amp;R$6,'HVAC wts'!$H$7:$R$13254,11,FALSE)</f>
        <v>90.036624094604591</v>
      </c>
      <c r="S456" s="36">
        <f t="shared" ref="S456:S519" si="63">SUM(M456:R456)</f>
        <v>915.85447361419051</v>
      </c>
      <c r="T456" s="113"/>
      <c r="U456" s="113">
        <f>MATCH($A456&amp;U$6,'All applic'!$A$7:$A$59080,0)</f>
        <v>770</v>
      </c>
      <c r="V456" s="113">
        <f>MATCH($A456&amp;V$6,'All applic'!$A$7:$A$59080,0)</f>
        <v>771</v>
      </c>
      <c r="W456" s="113">
        <f>MATCH($A456&amp;W$6,'All applic'!$A$7:$A$59080,0)</f>
        <v>773</v>
      </c>
      <c r="X456" s="113">
        <f>MATCH($A456&amp;X$6,'All applic'!$A$7:$A$59080,0)</f>
        <v>772</v>
      </c>
      <c r="Y456" s="113">
        <f>MATCH($A456&amp;Y$6,'All applic'!$A$7:$A$59080,0)</f>
        <v>770</v>
      </c>
      <c r="Z456" s="113">
        <f>MATCH($A456&amp;Z$6,'All applic'!$A$7:$A$59080,0)</f>
        <v>773</v>
      </c>
      <c r="AA456" s="113"/>
      <c r="AB456" s="28">
        <f>INDEX('All applic'!$H$7:$H$59080,U456)</f>
        <v>1</v>
      </c>
      <c r="AC456" s="28">
        <f>INDEX('All applic'!$H$7:$H$59080,V456)</f>
        <v>0.71199999999999997</v>
      </c>
      <c r="AD456" s="28">
        <f>INDEX('All applic'!$H$7:$H$59080,W456)</f>
        <v>0.97799999999999998</v>
      </c>
      <c r="AE456" s="28">
        <f>INDEX('All applic'!$H$7:$H$59080,X456)</f>
        <v>0.28999999999999998</v>
      </c>
      <c r="AF456" s="28">
        <f>INDEX('All applic'!$H$7:$H$59080,Y456)</f>
        <v>1</v>
      </c>
      <c r="AG456" s="28">
        <f>INDEX('All applic'!$H$7:$H$59080,Z456)</f>
        <v>0.97799999999999998</v>
      </c>
      <c r="AH456" s="28"/>
      <c r="AI456" s="28">
        <f>INDEX('All applic'!$I$7:$I$59080,U456)</f>
        <v>1.0454545454545454</v>
      </c>
      <c r="AJ456" s="28">
        <f>INDEX('All applic'!$I$7:$I$59080,V456)</f>
        <v>1.0227272727272727</v>
      </c>
      <c r="AK456" s="28">
        <f>INDEX('All applic'!$I$7:$I$59080,W456)</f>
        <v>1.0454545454545454</v>
      </c>
      <c r="AL456" s="28">
        <f>INDEX('All applic'!$I$7:$I$59080,X456)</f>
        <v>1</v>
      </c>
      <c r="AM456" s="28">
        <f>INDEX('All applic'!$I$7:$I$59080,Y456)</f>
        <v>1.0454545454545454</v>
      </c>
      <c r="AN456" s="28">
        <f>INDEX('All applic'!$I$7:$I$59080,Z456)</f>
        <v>1.0454545454545454</v>
      </c>
      <c r="AO456" s="113"/>
      <c r="AP456" s="113">
        <f>INDEX('All applic'!$J$7:$J$59080,U456)</f>
        <v>-3.4130000000000001E-2</v>
      </c>
      <c r="AQ456" s="113">
        <v>0</v>
      </c>
      <c r="AR456" s="113">
        <f>INDEX('All applic'!$J$7:$J$59080,W456)</f>
        <v>-3.4130000000000001E-2</v>
      </c>
      <c r="AS456" s="113">
        <v>0</v>
      </c>
      <c r="AT456" s="113">
        <v>0</v>
      </c>
      <c r="AU456" s="113">
        <v>0</v>
      </c>
    </row>
    <row r="457" spans="1:47" x14ac:dyDescent="0.25">
      <c r="A457" s="113" t="str">
        <f t="shared" si="58"/>
        <v>CFLMFm2007CZ02</v>
      </c>
      <c r="B457" s="113" t="str">
        <f t="shared" si="59"/>
        <v>CFLPGEMFmCZ022007</v>
      </c>
      <c r="C457" s="113" t="s">
        <v>118</v>
      </c>
      <c r="D457" s="113" t="s">
        <v>129</v>
      </c>
      <c r="E457" s="113" t="s">
        <v>1650</v>
      </c>
      <c r="F457" s="89" t="s">
        <v>59</v>
      </c>
      <c r="G457" s="113" t="s">
        <v>101</v>
      </c>
      <c r="H457" s="113" t="s">
        <v>1662</v>
      </c>
      <c r="I457" s="115">
        <f t="shared" si="60"/>
        <v>0.96683549967440241</v>
      </c>
      <c r="J457" s="115">
        <f t="shared" si="61"/>
        <v>1.1443894202391909</v>
      </c>
      <c r="K457" s="115">
        <f t="shared" si="62"/>
        <v>-1.7109960427703373E-2</v>
      </c>
      <c r="L457" s="113"/>
      <c r="M457" s="36">
        <f>VLOOKUP("HV_"&amp;$D457&amp;$E457&amp;VLOOKUP($F457,key!$L$3:$M$13,2,FALSE)&amp;$G457&amp;M$6,'HVAC wts'!$H$7:$R$13254,11,FALSE)</f>
        <v>351.64909144124164</v>
      </c>
      <c r="N457" s="36">
        <f>VLOOKUP("HV_"&amp;$D457&amp;$E457&amp;VLOOKUP($F457,key!$L$3:$M$13,2,FALSE)&amp;$G457&amp;N$6,'HVAC wts'!$H$7:$R$13254,11,FALSE)</f>
        <v>50.565253569844799</v>
      </c>
      <c r="O457" s="36">
        <f>VLOOKUP("HV_"&amp;$D457&amp;$E457&amp;VLOOKUP($F457,key!$L$3:$M$13,2,FALSE)&amp;$G457&amp;O$6,'HVAC wts'!$H$7:$R$13254,11,FALSE)</f>
        <v>1113.1634035181075</v>
      </c>
      <c r="P457" s="36">
        <f>VLOOKUP("HV_"&amp;$D457&amp;$E457&amp;VLOOKUP($F457,key!$L$3:$M$13,2,FALSE)&amp;$G457&amp;P$6,'HVAC wts'!$H$7:$R$13254,11,FALSE)</f>
        <v>160.06692789356987</v>
      </c>
      <c r="Q457" s="36">
        <f>VLOOKUP("HV_"&amp;$D457&amp;$E457&amp;VLOOKUP($F457,key!$L$3:$M$13,2,FALSE)&amp;$G457&amp;Q$6,'HVAC wts'!$H$7:$R$13254,11,FALSE)</f>
        <v>43.852311751662974</v>
      </c>
      <c r="R457" s="36">
        <f>VLOOKUP("HV_"&amp;$D457&amp;$E457&amp;VLOOKUP($F457,key!$L$3:$M$13,2,FALSE)&amp;$G457&amp;R$6,'HVAC wts'!$H$7:$R$13254,11,FALSE)</f>
        <v>138.816763045085</v>
      </c>
      <c r="S457" s="36">
        <f t="shared" si="63"/>
        <v>1858.1137512195116</v>
      </c>
      <c r="T457" s="113"/>
      <c r="U457" s="113">
        <f>MATCH($A457&amp;U$6,'All applic'!$A$7:$A$59080,0)</f>
        <v>774</v>
      </c>
      <c r="V457" s="113">
        <f>MATCH($A457&amp;V$6,'All applic'!$A$7:$A$59080,0)</f>
        <v>775</v>
      </c>
      <c r="W457" s="113">
        <f>MATCH($A457&amp;W$6,'All applic'!$A$7:$A$59080,0)</f>
        <v>777</v>
      </c>
      <c r="X457" s="113">
        <f>MATCH($A457&amp;X$6,'All applic'!$A$7:$A$59080,0)</f>
        <v>776</v>
      </c>
      <c r="Y457" s="113">
        <f>MATCH($A457&amp;Y$6,'All applic'!$A$7:$A$59080,0)</f>
        <v>774</v>
      </c>
      <c r="Z457" s="113">
        <f>MATCH($A457&amp;Z$6,'All applic'!$A$7:$A$59080,0)</f>
        <v>777</v>
      </c>
      <c r="AA457" s="113"/>
      <c r="AB457" s="28">
        <f>INDEX('All applic'!$H$7:$H$59080,U457)</f>
        <v>1.052</v>
      </c>
      <c r="AC457" s="28">
        <f>INDEX('All applic'!$H$7:$H$59080,V457)</f>
        <v>0.878</v>
      </c>
      <c r="AD457" s="28">
        <f>INDEX('All applic'!$H$7:$H$59080,W457)</f>
        <v>0.99399999999999999</v>
      </c>
      <c r="AE457" s="28">
        <f>INDEX('All applic'!$H$7:$H$59080,X457)</f>
        <v>0.57199999999999995</v>
      </c>
      <c r="AF457" s="28">
        <f>INDEX('All applic'!$H$7:$H$59080,Y457)</f>
        <v>1.052</v>
      </c>
      <c r="AG457" s="28">
        <f>INDEX('All applic'!$H$7:$H$59080,Z457)</f>
        <v>0.99399999999999999</v>
      </c>
      <c r="AH457" s="28"/>
      <c r="AI457" s="28">
        <f>INDEX('All applic'!$I$7:$I$59080,U457)</f>
        <v>1.6097560975609757</v>
      </c>
      <c r="AJ457" s="28">
        <f>INDEX('All applic'!$I$7:$I$59080,V457)</f>
        <v>1.5365853658536586</v>
      </c>
      <c r="AK457" s="28">
        <f>INDEX('All applic'!$I$7:$I$59080,W457)</f>
        <v>1</v>
      </c>
      <c r="AL457" s="28">
        <f>INDEX('All applic'!$I$7:$I$59080,X457)</f>
        <v>1</v>
      </c>
      <c r="AM457" s="28">
        <f>INDEX('All applic'!$I$7:$I$59080,Y457)</f>
        <v>1.6097560975609757</v>
      </c>
      <c r="AN457" s="28">
        <f>INDEX('All applic'!$I$7:$I$59080,Z457)</f>
        <v>1</v>
      </c>
      <c r="AO457" s="113"/>
      <c r="AP457" s="113">
        <f>INDEX('All applic'!$J$7:$J$59080,U457)</f>
        <v>-2.1399999999999999E-2</v>
      </c>
      <c r="AQ457" s="113">
        <v>0</v>
      </c>
      <c r="AR457" s="113">
        <f>INDEX('All applic'!$J$7:$J$59080,W457)</f>
        <v>-2.18E-2</v>
      </c>
      <c r="AS457" s="113">
        <v>0</v>
      </c>
      <c r="AT457" s="113">
        <v>0</v>
      </c>
      <c r="AU457" s="113">
        <v>0</v>
      </c>
    </row>
    <row r="458" spans="1:47" x14ac:dyDescent="0.25">
      <c r="A458" s="113" t="str">
        <f t="shared" si="58"/>
        <v>CFLMFm2007CZ03</v>
      </c>
      <c r="B458" s="113" t="str">
        <f t="shared" si="59"/>
        <v>CFLPGEMFmCZ032007</v>
      </c>
      <c r="C458" s="113" t="s">
        <v>118</v>
      </c>
      <c r="D458" s="113" t="s">
        <v>129</v>
      </c>
      <c r="E458" s="113" t="s">
        <v>1650</v>
      </c>
      <c r="F458" s="89" t="s">
        <v>59</v>
      </c>
      <c r="G458" s="113" t="s">
        <v>102</v>
      </c>
      <c r="H458" s="113" t="s">
        <v>1662</v>
      </c>
      <c r="I458" s="115">
        <f t="shared" si="60"/>
        <v>0.9394819203789746</v>
      </c>
      <c r="J458" s="115">
        <f t="shared" si="61"/>
        <v>1.0632128863167527</v>
      </c>
      <c r="K458" s="115">
        <f t="shared" si="62"/>
        <v>-2.1191983273897118E-2</v>
      </c>
      <c r="L458" s="113"/>
      <c r="M458" s="36">
        <f>VLOOKUP("HV_"&amp;$D458&amp;$E458&amp;VLOOKUP($F458,key!$L$3:$M$13,2,FALSE)&amp;$G458&amp;M$6,'HVAC wts'!$H$7:$R$13254,11,FALSE)</f>
        <v>905.36067145602351</v>
      </c>
      <c r="N458" s="36">
        <f>VLOOKUP("HV_"&amp;$D458&amp;$E458&amp;VLOOKUP($F458,key!$L$3:$M$13,2,FALSE)&amp;$G458&amp;N$6,'HVAC wts'!$H$7:$R$13254,11,FALSE)</f>
        <v>130.18600940133041</v>
      </c>
      <c r="O458" s="36">
        <f>VLOOKUP("HV_"&amp;$D458&amp;$E458&amp;VLOOKUP($F458,key!$L$3:$M$13,2,FALSE)&amp;$G458&amp;O$6,'HVAC wts'!$H$7:$R$13254,11,FALSE)</f>
        <v>3698.8620007095337</v>
      </c>
      <c r="P458" s="36">
        <f>VLOOKUP("HV_"&amp;$D458&amp;$E458&amp;VLOOKUP($F458,key!$L$3:$M$13,2,FALSE)&amp;$G458&amp;P$6,'HVAC wts'!$H$7:$R$13254,11,FALSE)</f>
        <v>531.87651991130826</v>
      </c>
      <c r="Q458" s="36">
        <f>VLOOKUP("HV_"&amp;$D458&amp;$E458&amp;VLOOKUP($F458,key!$L$3:$M$13,2,FALSE)&amp;$G458&amp;Q$6,'HVAC wts'!$H$7:$R$13254,11,FALSE)</f>
        <v>112.90277546193646</v>
      </c>
      <c r="R458" s="36">
        <f>VLOOKUP("HV_"&amp;$D458&amp;$E458&amp;VLOOKUP($F458,key!$L$3:$M$13,2,FALSE)&amp;$G458&amp;R$6,'HVAC wts'!$H$7:$R$13254,11,FALSE)</f>
        <v>461.26565809312643</v>
      </c>
      <c r="S458" s="36">
        <f t="shared" si="63"/>
        <v>5840.4536350332592</v>
      </c>
      <c r="T458" s="113"/>
      <c r="U458" s="113">
        <f>MATCH($A458&amp;U$6,'All applic'!$A$7:$A$59080,0)</f>
        <v>778</v>
      </c>
      <c r="V458" s="113">
        <f>MATCH($A458&amp;V$6,'All applic'!$A$7:$A$59080,0)</f>
        <v>779</v>
      </c>
      <c r="W458" s="113">
        <f>MATCH($A458&amp;W$6,'All applic'!$A$7:$A$59080,0)</f>
        <v>781</v>
      </c>
      <c r="X458" s="113">
        <f>MATCH($A458&amp;X$6,'All applic'!$A$7:$A$59080,0)</f>
        <v>780</v>
      </c>
      <c r="Y458" s="113">
        <f>MATCH($A458&amp;Y$6,'All applic'!$A$7:$A$59080,0)</f>
        <v>778</v>
      </c>
      <c r="Z458" s="113">
        <f>MATCH($A458&amp;Z$6,'All applic'!$A$7:$A$59080,0)</f>
        <v>781</v>
      </c>
      <c r="AA458" s="113"/>
      <c r="AB458" s="28">
        <f>INDEX('All applic'!$H$7:$H$59080,U458)</f>
        <v>1</v>
      </c>
      <c r="AC458" s="28">
        <f>INDEX('All applic'!$H$7:$H$59080,V458)</f>
        <v>0.81599999999999995</v>
      </c>
      <c r="AD458" s="28">
        <f>INDEX('All applic'!$H$7:$H$59080,W458)</f>
        <v>0.98599999999999999</v>
      </c>
      <c r="AE458" s="28">
        <f>INDEX('All applic'!$H$7:$H$59080,X458)</f>
        <v>0.49</v>
      </c>
      <c r="AF458" s="28">
        <f>INDEX('All applic'!$H$7:$H$59080,Y458)</f>
        <v>1</v>
      </c>
      <c r="AG458" s="28">
        <f>INDEX('All applic'!$H$7:$H$59080,Z458)</f>
        <v>0.98599999999999999</v>
      </c>
      <c r="AH458" s="28"/>
      <c r="AI458" s="28">
        <f>INDEX('All applic'!$I$7:$I$59080,U458)</f>
        <v>1.2250000000000001</v>
      </c>
      <c r="AJ458" s="28">
        <f>INDEX('All applic'!$I$7:$I$59080,V458)</f>
        <v>1.175</v>
      </c>
      <c r="AK458" s="28">
        <f>INDEX('All applic'!$I$7:$I$59080,W458)</f>
        <v>1.0249999999999999</v>
      </c>
      <c r="AL458" s="28">
        <f>INDEX('All applic'!$I$7:$I$59080,X458)</f>
        <v>1.0249999999999999</v>
      </c>
      <c r="AM458" s="28">
        <f>INDEX('All applic'!$I$7:$I$59080,Y458)</f>
        <v>1.2250000000000001</v>
      </c>
      <c r="AN458" s="28">
        <f>INDEX('All applic'!$I$7:$I$59080,Z458)</f>
        <v>1.0249999999999999</v>
      </c>
      <c r="AO458" s="113"/>
      <c r="AP458" s="113">
        <f>INDEX('All applic'!$J$7:$J$59080,U458)</f>
        <v>-2.64E-2</v>
      </c>
      <c r="AQ458" s="113">
        <v>0</v>
      </c>
      <c r="AR458" s="113">
        <f>INDEX('All applic'!$J$7:$J$59080,W458)</f>
        <v>-2.7E-2</v>
      </c>
      <c r="AS458" s="113">
        <v>0</v>
      </c>
      <c r="AT458" s="113">
        <v>0</v>
      </c>
      <c r="AU458" s="113">
        <v>0</v>
      </c>
    </row>
    <row r="459" spans="1:47" x14ac:dyDescent="0.25">
      <c r="A459" s="113" t="str">
        <f t="shared" si="58"/>
        <v>CFLMFm2007CZ04</v>
      </c>
      <c r="B459" s="113" t="str">
        <f t="shared" si="59"/>
        <v>CFLPGEMFmCZ042007</v>
      </c>
      <c r="C459" s="113" t="s">
        <v>118</v>
      </c>
      <c r="D459" s="113" t="s">
        <v>129</v>
      </c>
      <c r="E459" s="113" t="s">
        <v>1650</v>
      </c>
      <c r="F459" s="89" t="s">
        <v>59</v>
      </c>
      <c r="G459" s="113" t="s">
        <v>103</v>
      </c>
      <c r="H459" s="113" t="s">
        <v>1662</v>
      </c>
      <c r="I459" s="115">
        <f t="shared" si="60"/>
        <v>1.0438383094665669</v>
      </c>
      <c r="J459" s="115">
        <f t="shared" si="61"/>
        <v>1.6036880507395799</v>
      </c>
      <c r="K459" s="115">
        <f t="shared" si="62"/>
        <v>-1.4260445149210762E-2</v>
      </c>
      <c r="L459" s="113"/>
      <c r="M459" s="36">
        <f>VLOOKUP("HV_"&amp;$D459&amp;$E459&amp;VLOOKUP($F459,key!$L$3:$M$13,2,FALSE)&amp;$G459&amp;M$6,'HVAC wts'!$H$7:$R$13254,11,FALSE)</f>
        <v>2209.4463487361418</v>
      </c>
      <c r="N459" s="36">
        <f>VLOOKUP("HV_"&amp;$D459&amp;$E459&amp;VLOOKUP($F459,key!$L$3:$M$13,2,FALSE)&amp;$G459&amp;N$6,'HVAC wts'!$H$7:$R$13254,11,FALSE)</f>
        <v>317.70653640798236</v>
      </c>
      <c r="O459" s="36">
        <f>VLOOKUP("HV_"&amp;$D459&amp;$E459&amp;VLOOKUP($F459,key!$L$3:$M$13,2,FALSE)&amp;$G459&amp;O$6,'HVAC wts'!$H$7:$R$13254,11,FALSE)</f>
        <v>258.87314577974865</v>
      </c>
      <c r="P459" s="36">
        <f>VLOOKUP("HV_"&amp;$D459&amp;$E459&amp;VLOOKUP($F459,key!$L$3:$M$13,2,FALSE)&amp;$G459&amp;P$6,'HVAC wts'!$H$7:$R$13254,11,FALSE)</f>
        <v>37.224570110864747</v>
      </c>
      <c r="Q459" s="36">
        <f>VLOOKUP("HV_"&amp;$D459&amp;$E459&amp;VLOOKUP($F459,key!$L$3:$M$13,2,FALSE)&amp;$G459&amp;Q$6,'HVAC wts'!$H$7:$R$13254,11,FALSE)</f>
        <v>275.52845277161867</v>
      </c>
      <c r="R459" s="36">
        <f>VLOOKUP("HV_"&amp;$D459&amp;$E459&amp;VLOOKUP($F459,key!$L$3:$M$13,2,FALSE)&amp;$G459&amp;R$6,'HVAC wts'!$H$7:$R$13254,11,FALSE)</f>
        <v>32.282710716925351</v>
      </c>
      <c r="S459" s="36">
        <f t="shared" si="63"/>
        <v>3131.061764523281</v>
      </c>
      <c r="T459" s="113"/>
      <c r="U459" s="113">
        <f>MATCH($A459&amp;U$6,'All applic'!$A$7:$A$59080,0)</f>
        <v>782</v>
      </c>
      <c r="V459" s="113">
        <f>MATCH($A459&amp;V$6,'All applic'!$A$7:$A$59080,0)</f>
        <v>783</v>
      </c>
      <c r="W459" s="113">
        <f>MATCH($A459&amp;W$6,'All applic'!$A$7:$A$59080,0)</f>
        <v>785</v>
      </c>
      <c r="X459" s="113">
        <f>MATCH($A459&amp;X$6,'All applic'!$A$7:$A$59080,0)</f>
        <v>784</v>
      </c>
      <c r="Y459" s="113">
        <f>MATCH($A459&amp;Y$6,'All applic'!$A$7:$A$59080,0)</f>
        <v>782</v>
      </c>
      <c r="Z459" s="113">
        <f>MATCH($A459&amp;Z$6,'All applic'!$A$7:$A$59080,0)</f>
        <v>785</v>
      </c>
      <c r="AA459" s="113"/>
      <c r="AB459" s="28">
        <f>INDEX('All applic'!$H$7:$H$59080,U459)</f>
        <v>1.07</v>
      </c>
      <c r="AC459" s="28">
        <f>INDEX('All applic'!$H$7:$H$59080,V459)</f>
        <v>0.92600000000000005</v>
      </c>
      <c r="AD459" s="28">
        <f>INDEX('All applic'!$H$7:$H$59080,W459)</f>
        <v>1</v>
      </c>
      <c r="AE459" s="28">
        <f>INDEX('All applic'!$H$7:$H$59080,X459)</f>
        <v>0.64600000000000002</v>
      </c>
      <c r="AF459" s="28">
        <f>INDEX('All applic'!$H$7:$H$59080,Y459)</f>
        <v>1.07</v>
      </c>
      <c r="AG459" s="28">
        <f>INDEX('All applic'!$H$7:$H$59080,Z459)</f>
        <v>1</v>
      </c>
      <c r="AH459" s="28"/>
      <c r="AI459" s="28">
        <f>INDEX('All applic'!$I$7:$I$59080,U459)</f>
        <v>1.6590909090909092</v>
      </c>
      <c r="AJ459" s="28">
        <f>INDEX('All applic'!$I$7:$I$59080,V459)</f>
        <v>1.75</v>
      </c>
      <c r="AK459" s="28">
        <f>INDEX('All applic'!$I$7:$I$59080,W459)</f>
        <v>1.0454545454545454</v>
      </c>
      <c r="AL459" s="28">
        <f>INDEX('All applic'!$I$7:$I$59080,X459)</f>
        <v>1.0227272727272727</v>
      </c>
      <c r="AM459" s="28">
        <f>INDEX('All applic'!$I$7:$I$59080,Y459)</f>
        <v>1.6590909090909092</v>
      </c>
      <c r="AN459" s="28">
        <f>INDEX('All applic'!$I$7:$I$59080,Z459)</f>
        <v>1.0454545454545454</v>
      </c>
      <c r="AO459" s="113"/>
      <c r="AP459" s="113">
        <f>INDEX('All applic'!$J$7:$J$59080,U459)</f>
        <v>-1.806E-2</v>
      </c>
      <c r="AQ459" s="113">
        <v>0</v>
      </c>
      <c r="AR459" s="113">
        <f>INDEX('All applic'!$J$7:$J$59080,W459)</f>
        <v>-1.8339999999999999E-2</v>
      </c>
      <c r="AS459" s="113">
        <v>0</v>
      </c>
      <c r="AT459" s="113">
        <v>0</v>
      </c>
      <c r="AU459" s="113">
        <v>0</v>
      </c>
    </row>
    <row r="460" spans="1:47" x14ac:dyDescent="0.25">
      <c r="A460" s="113" t="str">
        <f t="shared" si="58"/>
        <v>CFLMFm2007CZ05</v>
      </c>
      <c r="B460" s="113" t="str">
        <f t="shared" si="59"/>
        <v>CFLPGEMFmCZ052007</v>
      </c>
      <c r="C460" s="113" t="s">
        <v>118</v>
      </c>
      <c r="D460" s="113" t="s">
        <v>129</v>
      </c>
      <c r="E460" s="113" t="s">
        <v>1650</v>
      </c>
      <c r="F460" s="89" t="s">
        <v>59</v>
      </c>
      <c r="G460" s="113" t="s">
        <v>104</v>
      </c>
      <c r="H460" s="113" t="s">
        <v>1662</v>
      </c>
      <c r="I460" s="115">
        <f t="shared" si="60"/>
        <v>0.96419551171932538</v>
      </c>
      <c r="J460" s="115">
        <f t="shared" si="61"/>
        <v>1.165563359338148</v>
      </c>
      <c r="K460" s="115">
        <f t="shared" si="62"/>
        <v>-1.9938793477015066E-2</v>
      </c>
      <c r="L460" s="113"/>
      <c r="M460" s="36">
        <f>VLOOKUP("HV_"&amp;$D460&amp;$E460&amp;VLOOKUP($F460,key!$L$3:$M$13,2,FALSE)&amp;$G460&amp;M$6,'HVAC wts'!$H$7:$R$13254,11,FALSE)</f>
        <v>0.42433093640360009</v>
      </c>
      <c r="N460" s="36">
        <f>VLOOKUP("HV_"&amp;$D460&amp;$E460&amp;VLOOKUP($F460,key!$L$3:$M$13,2,FALSE)&amp;$G460&amp;N$6,'HVAC wts'!$H$7:$R$13254,11,FALSE)</f>
        <v>6.1016513106398725E-2</v>
      </c>
      <c r="O460" s="36">
        <f>VLOOKUP("HV_"&amp;$D460&amp;$E460&amp;VLOOKUP($F460,key!$L$3:$M$13,2,FALSE)&amp;$G460&amp;O$6,'HVAC wts'!$H$7:$R$13254,11,FALSE)</f>
        <v>0.36400212124584019</v>
      </c>
      <c r="P460" s="36">
        <f>VLOOKUP("HV_"&amp;$D460&amp;$E460&amp;VLOOKUP($F460,key!$L$3:$M$13,2,FALSE)&amp;$G460&amp;P$6,'HVAC wts'!$H$7:$R$13254,11,FALSE)</f>
        <v>5.2341553010475515E-2</v>
      </c>
      <c r="Q460" s="36">
        <f>VLOOKUP("HV_"&amp;$D460&amp;$E460&amp;VLOOKUP($F460,key!$L$3:$M$13,2,FALSE)&amp;$G460&amp;Q$6,'HVAC wts'!$H$7:$R$13254,11,FALSE)</f>
        <v>5.2916082998482619E-2</v>
      </c>
      <c r="R460" s="36">
        <f>VLOOKUP("HV_"&amp;$D460&amp;$E460&amp;VLOOKUP($F460,key!$L$3:$M$13,2,FALSE)&amp;$G460&amp;R$6,'HVAC wts'!$H$7:$R$13254,11,FALSE)</f>
        <v>4.5392793235202809E-2</v>
      </c>
      <c r="S460" s="36">
        <f t="shared" si="63"/>
        <v>0.99999999999999989</v>
      </c>
      <c r="T460" s="113"/>
      <c r="U460" s="113">
        <f>MATCH($A460&amp;U$6,'All applic'!$A$7:$A$59080,0)</f>
        <v>786</v>
      </c>
      <c r="V460" s="113">
        <f>MATCH($A460&amp;V$6,'All applic'!$A$7:$A$59080,0)</f>
        <v>787</v>
      </c>
      <c r="W460" s="113">
        <f>MATCH($A460&amp;W$6,'All applic'!$A$7:$A$59080,0)</f>
        <v>789</v>
      </c>
      <c r="X460" s="113">
        <f>MATCH($A460&amp;X$6,'All applic'!$A$7:$A$59080,0)</f>
        <v>788</v>
      </c>
      <c r="Y460" s="113">
        <f>MATCH($A460&amp;Y$6,'All applic'!$A$7:$A$59080,0)</f>
        <v>786</v>
      </c>
      <c r="Z460" s="113">
        <f>MATCH($A460&amp;Z$6,'All applic'!$A$7:$A$59080,0)</f>
        <v>789</v>
      </c>
      <c r="AA460" s="113"/>
      <c r="AB460" s="28">
        <f>INDEX('All applic'!$H$7:$H$59080,U460)</f>
        <v>1.006</v>
      </c>
      <c r="AC460" s="28">
        <f>INDEX('All applic'!$H$7:$H$59080,V460)</f>
        <v>0.82</v>
      </c>
      <c r="AD460" s="28">
        <f>INDEX('All applic'!$H$7:$H$59080,W460)</f>
        <v>0.99399999999999999</v>
      </c>
      <c r="AE460" s="28">
        <f>INDEX('All applic'!$H$7:$H$59080,X460)</f>
        <v>0.51800000000000002</v>
      </c>
      <c r="AF460" s="28">
        <f>INDEX('All applic'!$H$7:$H$59080,Y460)</f>
        <v>1.006</v>
      </c>
      <c r="AG460" s="28">
        <f>INDEX('All applic'!$H$7:$H$59080,Z460)</f>
        <v>0.99399999999999999</v>
      </c>
      <c r="AH460" s="28"/>
      <c r="AI460" s="28">
        <f>INDEX('All applic'!$I$7:$I$59080,U460)</f>
        <v>1.2954545454545456</v>
      </c>
      <c r="AJ460" s="28">
        <f>INDEX('All applic'!$I$7:$I$59080,V460)</f>
        <v>1.25</v>
      </c>
      <c r="AK460" s="28">
        <f>INDEX('All applic'!$I$7:$I$59080,W460)</f>
        <v>1.0227272727272727</v>
      </c>
      <c r="AL460" s="28">
        <f>INDEX('All applic'!$I$7:$I$59080,X460)</f>
        <v>1</v>
      </c>
      <c r="AM460" s="28">
        <f>INDEX('All applic'!$I$7:$I$59080,Y460)</f>
        <v>1.2954545454545456</v>
      </c>
      <c r="AN460" s="28">
        <f>INDEX('All applic'!$I$7:$I$59080,Z460)</f>
        <v>1.0227272727272727</v>
      </c>
      <c r="AO460" s="113"/>
      <c r="AP460" s="113">
        <f>INDEX('All applic'!$J$7:$J$59080,U460)</f>
        <v>-2.52E-2</v>
      </c>
      <c r="AQ460" s="113">
        <v>0</v>
      </c>
      <c r="AR460" s="113">
        <f>INDEX('All applic'!$J$7:$J$59080,W460)</f>
        <v>-2.5399999999999999E-2</v>
      </c>
      <c r="AS460" s="113">
        <v>0</v>
      </c>
      <c r="AT460" s="113">
        <v>0</v>
      </c>
      <c r="AU460" s="113">
        <v>0</v>
      </c>
    </row>
    <row r="461" spans="1:47" x14ac:dyDescent="0.25">
      <c r="A461" s="113" t="str">
        <f t="shared" si="58"/>
        <v>CFLMFm2007CZ06</v>
      </c>
      <c r="B461" s="113" t="str">
        <f t="shared" si="59"/>
        <v>CFLPGEMFmCZ062007</v>
      </c>
      <c r="C461" s="113" t="s">
        <v>118</v>
      </c>
      <c r="D461" s="113" t="s">
        <v>129</v>
      </c>
      <c r="E461" s="113" t="s">
        <v>1650</v>
      </c>
      <c r="F461" s="89" t="s">
        <v>59</v>
      </c>
      <c r="G461" s="113" t="s">
        <v>105</v>
      </c>
      <c r="H461" s="113" t="s">
        <v>1662</v>
      </c>
      <c r="I461" s="115">
        <f t="shared" si="60"/>
        <v>0</v>
      </c>
      <c r="J461" s="115">
        <f t="shared" si="61"/>
        <v>0</v>
      </c>
      <c r="K461" s="115">
        <f t="shared" si="62"/>
        <v>0</v>
      </c>
      <c r="L461" s="113"/>
      <c r="M461" s="36">
        <f>VLOOKUP("HV_"&amp;$D461&amp;$E461&amp;VLOOKUP($F461,key!$L$3:$M$13,2,FALSE)&amp;$G461&amp;M$6,'HVAC wts'!$H$7:$R$13254,11,FALSE)</f>
        <v>0</v>
      </c>
      <c r="N461" s="36">
        <f>VLOOKUP("HV_"&amp;$D461&amp;$E461&amp;VLOOKUP($F461,key!$L$3:$M$13,2,FALSE)&amp;$G461&amp;N$6,'HVAC wts'!$H$7:$R$13254,11,FALSE)</f>
        <v>0</v>
      </c>
      <c r="O461" s="36">
        <f>VLOOKUP("HV_"&amp;$D461&amp;$E461&amp;VLOOKUP($F461,key!$L$3:$M$13,2,FALSE)&amp;$G461&amp;O$6,'HVAC wts'!$H$7:$R$13254,11,FALSE)</f>
        <v>0</v>
      </c>
      <c r="P461" s="36">
        <f>VLOOKUP("HV_"&amp;$D461&amp;$E461&amp;VLOOKUP($F461,key!$L$3:$M$13,2,FALSE)&amp;$G461&amp;P$6,'HVAC wts'!$H$7:$R$13254,11,FALSE)</f>
        <v>0</v>
      </c>
      <c r="Q461" s="36">
        <f>VLOOKUP("HV_"&amp;$D461&amp;$E461&amp;VLOOKUP($F461,key!$L$3:$M$13,2,FALSE)&amp;$G461&amp;Q$6,'HVAC wts'!$H$7:$R$13254,11,FALSE)</f>
        <v>0</v>
      </c>
      <c r="R461" s="36">
        <f>VLOOKUP("HV_"&amp;$D461&amp;$E461&amp;VLOOKUP($F461,key!$L$3:$M$13,2,FALSE)&amp;$G461&amp;R$6,'HVAC wts'!$H$7:$R$13254,11,FALSE)</f>
        <v>0</v>
      </c>
      <c r="S461" s="36">
        <f t="shared" si="63"/>
        <v>0</v>
      </c>
      <c r="T461" s="113"/>
      <c r="U461" s="113">
        <f>MATCH($A461&amp;U$6,'All applic'!$A$7:$A$59080,0)</f>
        <v>790</v>
      </c>
      <c r="V461" s="113">
        <f>MATCH($A461&amp;V$6,'All applic'!$A$7:$A$59080,0)</f>
        <v>791</v>
      </c>
      <c r="W461" s="113">
        <f>MATCH($A461&amp;W$6,'All applic'!$A$7:$A$59080,0)</f>
        <v>793</v>
      </c>
      <c r="X461" s="113">
        <f>MATCH($A461&amp;X$6,'All applic'!$A$7:$A$59080,0)</f>
        <v>792</v>
      </c>
      <c r="Y461" s="113">
        <f>MATCH($A461&amp;Y$6,'All applic'!$A$7:$A$59080,0)</f>
        <v>790</v>
      </c>
      <c r="Z461" s="113">
        <f>MATCH($A461&amp;Z$6,'All applic'!$A$7:$A$59080,0)</f>
        <v>793</v>
      </c>
      <c r="AA461" s="113"/>
      <c r="AB461" s="28">
        <f>INDEX('All applic'!$H$7:$H$59080,U461)</f>
        <v>1.07</v>
      </c>
      <c r="AC461" s="28">
        <f>INDEX('All applic'!$H$7:$H$59080,V461)</f>
        <v>0.93400000000000005</v>
      </c>
      <c r="AD461" s="28">
        <f>INDEX('All applic'!$H$7:$H$59080,W461)</f>
        <v>0.998</v>
      </c>
      <c r="AE461" s="28">
        <f>INDEX('All applic'!$H$7:$H$59080,X461)</f>
        <v>0.65400000000000003</v>
      </c>
      <c r="AF461" s="28">
        <f>INDEX('All applic'!$H$7:$H$59080,Y461)</f>
        <v>1.07</v>
      </c>
      <c r="AG461" s="28">
        <f>INDEX('All applic'!$H$7:$H$59080,Z461)</f>
        <v>0.998</v>
      </c>
      <c r="AH461" s="28"/>
      <c r="AI461" s="28">
        <f>INDEX('All applic'!$I$7:$I$59080,U461)</f>
        <v>1.5333333333333334</v>
      </c>
      <c r="AJ461" s="28">
        <f>INDEX('All applic'!$I$7:$I$59080,V461)</f>
        <v>1.5111111111111113</v>
      </c>
      <c r="AK461" s="28">
        <f>INDEX('All applic'!$I$7:$I$59080,W461)</f>
        <v>1</v>
      </c>
      <c r="AL461" s="28">
        <f>INDEX('All applic'!$I$7:$I$59080,X461)</f>
        <v>1</v>
      </c>
      <c r="AM461" s="28">
        <f>INDEX('All applic'!$I$7:$I$59080,Y461)</f>
        <v>1.5333333333333334</v>
      </c>
      <c r="AN461" s="28">
        <f>INDEX('All applic'!$I$7:$I$59080,Z461)</f>
        <v>1</v>
      </c>
      <c r="AO461" s="113"/>
      <c r="AP461" s="113">
        <f>INDEX('All applic'!$J$7:$J$59080,U461)</f>
        <v>-1.8839999999999999E-2</v>
      </c>
      <c r="AQ461" s="113">
        <v>0</v>
      </c>
      <c r="AR461" s="113">
        <f>INDEX('All applic'!$J$7:$J$59080,W461)</f>
        <v>-1.9059999999999997E-2</v>
      </c>
      <c r="AS461" s="113">
        <v>0</v>
      </c>
      <c r="AT461" s="113">
        <v>0</v>
      </c>
      <c r="AU461" s="113">
        <v>0</v>
      </c>
    </row>
    <row r="462" spans="1:47" x14ac:dyDescent="0.25">
      <c r="A462" s="113" t="str">
        <f t="shared" si="58"/>
        <v>CFLMFm2007CZ07</v>
      </c>
      <c r="B462" s="113" t="str">
        <f t="shared" si="59"/>
        <v>CFLPGEMFmCZ072007</v>
      </c>
      <c r="C462" s="113" t="s">
        <v>118</v>
      </c>
      <c r="D462" s="113" t="s">
        <v>129</v>
      </c>
      <c r="E462" s="113" t="s">
        <v>1650</v>
      </c>
      <c r="F462" s="89" t="s">
        <v>59</v>
      </c>
      <c r="G462" s="113" t="s">
        <v>106</v>
      </c>
      <c r="H462" s="113" t="s">
        <v>1662</v>
      </c>
      <c r="I462" s="115">
        <f t="shared" si="60"/>
        <v>0</v>
      </c>
      <c r="J462" s="115">
        <f t="shared" si="61"/>
        <v>0</v>
      </c>
      <c r="K462" s="115">
        <f t="shared" si="62"/>
        <v>0</v>
      </c>
      <c r="L462" s="113"/>
      <c r="M462" s="36">
        <f>VLOOKUP("HV_"&amp;$D462&amp;$E462&amp;VLOOKUP($F462,key!$L$3:$M$13,2,FALSE)&amp;$G462&amp;M$6,'HVAC wts'!$H$7:$R$13254,11,FALSE)</f>
        <v>0</v>
      </c>
      <c r="N462" s="36">
        <f>VLOOKUP("HV_"&amp;$D462&amp;$E462&amp;VLOOKUP($F462,key!$L$3:$M$13,2,FALSE)&amp;$G462&amp;N$6,'HVAC wts'!$H$7:$R$13254,11,FALSE)</f>
        <v>0</v>
      </c>
      <c r="O462" s="36">
        <f>VLOOKUP("HV_"&amp;$D462&amp;$E462&amp;VLOOKUP($F462,key!$L$3:$M$13,2,FALSE)&amp;$G462&amp;O$6,'HVAC wts'!$H$7:$R$13254,11,FALSE)</f>
        <v>0</v>
      </c>
      <c r="P462" s="36">
        <f>VLOOKUP("HV_"&amp;$D462&amp;$E462&amp;VLOOKUP($F462,key!$L$3:$M$13,2,FALSE)&amp;$G462&amp;P$6,'HVAC wts'!$H$7:$R$13254,11,FALSE)</f>
        <v>0</v>
      </c>
      <c r="Q462" s="36">
        <f>VLOOKUP("HV_"&amp;$D462&amp;$E462&amp;VLOOKUP($F462,key!$L$3:$M$13,2,FALSE)&amp;$G462&amp;Q$6,'HVAC wts'!$H$7:$R$13254,11,FALSE)</f>
        <v>0</v>
      </c>
      <c r="R462" s="36">
        <f>VLOOKUP("HV_"&amp;$D462&amp;$E462&amp;VLOOKUP($F462,key!$L$3:$M$13,2,FALSE)&amp;$G462&amp;R$6,'HVAC wts'!$H$7:$R$13254,11,FALSE)</f>
        <v>0</v>
      </c>
      <c r="S462" s="36">
        <f t="shared" si="63"/>
        <v>0</v>
      </c>
      <c r="T462" s="113"/>
      <c r="U462" s="113">
        <f>MATCH($A462&amp;U$6,'All applic'!$A$7:$A$59080,0)</f>
        <v>794</v>
      </c>
      <c r="V462" s="113">
        <f>MATCH($A462&amp;V$6,'All applic'!$A$7:$A$59080,0)</f>
        <v>795</v>
      </c>
      <c r="W462" s="113">
        <f>MATCH($A462&amp;W$6,'All applic'!$A$7:$A$59080,0)</f>
        <v>797</v>
      </c>
      <c r="X462" s="113">
        <f>MATCH($A462&amp;X$6,'All applic'!$A$7:$A$59080,0)</f>
        <v>796</v>
      </c>
      <c r="Y462" s="113">
        <f>MATCH($A462&amp;Y$6,'All applic'!$A$7:$A$59080,0)</f>
        <v>794</v>
      </c>
      <c r="Z462" s="113">
        <f>MATCH($A462&amp;Z$6,'All applic'!$A$7:$A$59080,0)</f>
        <v>797</v>
      </c>
      <c r="AA462" s="113"/>
      <c r="AB462" s="28">
        <f>INDEX('All applic'!$H$7:$H$59080,U462)</f>
        <v>1.1000000000000001</v>
      </c>
      <c r="AC462" s="28">
        <f>INDEX('All applic'!$H$7:$H$59080,V462)</f>
        <v>0.97799999999999998</v>
      </c>
      <c r="AD462" s="28">
        <f>INDEX('All applic'!$H$7:$H$59080,W462)</f>
        <v>0.998</v>
      </c>
      <c r="AE462" s="28">
        <f>INDEX('All applic'!$H$7:$H$59080,X462)</f>
        <v>0.68400000000000005</v>
      </c>
      <c r="AF462" s="28">
        <f>INDEX('All applic'!$H$7:$H$59080,Y462)</f>
        <v>1.1000000000000001</v>
      </c>
      <c r="AG462" s="28">
        <f>INDEX('All applic'!$H$7:$H$59080,Z462)</f>
        <v>0.998</v>
      </c>
      <c r="AH462" s="28"/>
      <c r="AI462" s="28">
        <f>INDEX('All applic'!$I$7:$I$59080,U462)</f>
        <v>1.3777777777777778</v>
      </c>
      <c r="AJ462" s="28">
        <f>INDEX('All applic'!$I$7:$I$59080,V462)</f>
        <v>1.4444444444444446</v>
      </c>
      <c r="AK462" s="28">
        <f>INDEX('All applic'!$I$7:$I$59080,W462)</f>
        <v>1</v>
      </c>
      <c r="AL462" s="28">
        <f>INDEX('All applic'!$I$7:$I$59080,X462)</f>
        <v>1</v>
      </c>
      <c r="AM462" s="28">
        <f>INDEX('All applic'!$I$7:$I$59080,Y462)</f>
        <v>1.3777777777777778</v>
      </c>
      <c r="AN462" s="28">
        <f>INDEX('All applic'!$I$7:$I$59080,Z462)</f>
        <v>1</v>
      </c>
      <c r="AO462" s="113"/>
      <c r="AP462" s="113">
        <f>INDEX('All applic'!$J$7:$J$59080,U462)</f>
        <v>-1.7940000000000001E-2</v>
      </c>
      <c r="AQ462" s="113">
        <v>0</v>
      </c>
      <c r="AR462" s="113">
        <f>INDEX('All applic'!$J$7:$J$59080,W462)</f>
        <v>-1.8460000000000001E-2</v>
      </c>
      <c r="AS462" s="113">
        <v>0</v>
      </c>
      <c r="AT462" s="113">
        <v>0</v>
      </c>
      <c r="AU462" s="113">
        <v>0</v>
      </c>
    </row>
    <row r="463" spans="1:47" x14ac:dyDescent="0.25">
      <c r="A463" s="113" t="str">
        <f t="shared" si="58"/>
        <v>CFLMFm2007CZ08</v>
      </c>
      <c r="B463" s="113" t="str">
        <f t="shared" si="59"/>
        <v>CFLPGEMFmCZ082007</v>
      </c>
      <c r="C463" s="113" t="s">
        <v>118</v>
      </c>
      <c r="D463" s="113" t="s">
        <v>129</v>
      </c>
      <c r="E463" s="113" t="s">
        <v>1650</v>
      </c>
      <c r="F463" s="89" t="s">
        <v>59</v>
      </c>
      <c r="G463" s="113" t="s">
        <v>107</v>
      </c>
      <c r="H463" s="113" t="s">
        <v>1662</v>
      </c>
      <c r="I463" s="115">
        <f t="shared" si="60"/>
        <v>0</v>
      </c>
      <c r="J463" s="115">
        <f t="shared" si="61"/>
        <v>0</v>
      </c>
      <c r="K463" s="115">
        <f t="shared" si="62"/>
        <v>0</v>
      </c>
      <c r="L463" s="113"/>
      <c r="M463" s="36">
        <f>VLOOKUP("HV_"&amp;$D463&amp;$E463&amp;VLOOKUP($F463,key!$L$3:$M$13,2,FALSE)&amp;$G463&amp;M$6,'HVAC wts'!$H$7:$R$13254,11,FALSE)</f>
        <v>0</v>
      </c>
      <c r="N463" s="36">
        <f>VLOOKUP("HV_"&amp;$D463&amp;$E463&amp;VLOOKUP($F463,key!$L$3:$M$13,2,FALSE)&amp;$G463&amp;N$6,'HVAC wts'!$H$7:$R$13254,11,FALSE)</f>
        <v>0</v>
      </c>
      <c r="O463" s="36">
        <f>VLOOKUP("HV_"&amp;$D463&amp;$E463&amp;VLOOKUP($F463,key!$L$3:$M$13,2,FALSE)&amp;$G463&amp;O$6,'HVAC wts'!$H$7:$R$13254,11,FALSE)</f>
        <v>0</v>
      </c>
      <c r="P463" s="36">
        <f>VLOOKUP("HV_"&amp;$D463&amp;$E463&amp;VLOOKUP($F463,key!$L$3:$M$13,2,FALSE)&amp;$G463&amp;P$6,'HVAC wts'!$H$7:$R$13254,11,FALSE)</f>
        <v>0</v>
      </c>
      <c r="Q463" s="36">
        <f>VLOOKUP("HV_"&amp;$D463&amp;$E463&amp;VLOOKUP($F463,key!$L$3:$M$13,2,FALSE)&amp;$G463&amp;Q$6,'HVAC wts'!$H$7:$R$13254,11,FALSE)</f>
        <v>0</v>
      </c>
      <c r="R463" s="36">
        <f>VLOOKUP("HV_"&amp;$D463&amp;$E463&amp;VLOOKUP($F463,key!$L$3:$M$13,2,FALSE)&amp;$G463&amp;R$6,'HVAC wts'!$H$7:$R$13254,11,FALSE)</f>
        <v>0</v>
      </c>
      <c r="S463" s="36">
        <f t="shared" si="63"/>
        <v>0</v>
      </c>
      <c r="T463" s="113"/>
      <c r="U463" s="113">
        <f>MATCH($A463&amp;U$6,'All applic'!$A$7:$A$59080,0)</f>
        <v>798</v>
      </c>
      <c r="V463" s="113">
        <f>MATCH($A463&amp;V$6,'All applic'!$A$7:$A$59080,0)</f>
        <v>799</v>
      </c>
      <c r="W463" s="113">
        <f>MATCH($A463&amp;W$6,'All applic'!$A$7:$A$59080,0)</f>
        <v>801</v>
      </c>
      <c r="X463" s="113">
        <f>MATCH($A463&amp;X$6,'All applic'!$A$7:$A$59080,0)</f>
        <v>800</v>
      </c>
      <c r="Y463" s="113">
        <f>MATCH($A463&amp;Y$6,'All applic'!$A$7:$A$59080,0)</f>
        <v>798</v>
      </c>
      <c r="Z463" s="113">
        <f>MATCH($A463&amp;Z$6,'All applic'!$A$7:$A$59080,0)</f>
        <v>801</v>
      </c>
      <c r="AA463" s="113"/>
      <c r="AB463" s="28">
        <f>INDEX('All applic'!$H$7:$H$59080,U463)</f>
        <v>1.1040000000000001</v>
      </c>
      <c r="AC463" s="28">
        <f>INDEX('All applic'!$H$7:$H$59080,V463)</f>
        <v>1.004</v>
      </c>
      <c r="AD463" s="28">
        <f>INDEX('All applic'!$H$7:$H$59080,W463)</f>
        <v>1.002</v>
      </c>
      <c r="AE463" s="28">
        <f>INDEX('All applic'!$H$7:$H$59080,X463)</f>
        <v>0.71799999999999997</v>
      </c>
      <c r="AF463" s="28">
        <f>INDEX('All applic'!$H$7:$H$59080,Y463)</f>
        <v>1.1040000000000001</v>
      </c>
      <c r="AG463" s="28">
        <f>INDEX('All applic'!$H$7:$H$59080,Z463)</f>
        <v>1.002</v>
      </c>
      <c r="AH463" s="28"/>
      <c r="AI463" s="28">
        <f>INDEX('All applic'!$I$7:$I$59080,U463)</f>
        <v>1.3333333333333333</v>
      </c>
      <c r="AJ463" s="28">
        <f>INDEX('All applic'!$I$7:$I$59080,V463)</f>
        <v>1.4666666666666668</v>
      </c>
      <c r="AK463" s="28">
        <f>INDEX('All applic'!$I$7:$I$59080,W463)</f>
        <v>1</v>
      </c>
      <c r="AL463" s="28">
        <f>INDEX('All applic'!$I$7:$I$59080,X463)</f>
        <v>1</v>
      </c>
      <c r="AM463" s="28">
        <f>INDEX('All applic'!$I$7:$I$59080,Y463)</f>
        <v>1.3333333333333333</v>
      </c>
      <c r="AN463" s="28">
        <f>INDEX('All applic'!$I$7:$I$59080,Z463)</f>
        <v>1</v>
      </c>
      <c r="AO463" s="113"/>
      <c r="AP463" s="113">
        <f>INDEX('All applic'!$J$7:$J$59080,U463)</f>
        <v>-1.542E-2</v>
      </c>
      <c r="AQ463" s="113">
        <v>0</v>
      </c>
      <c r="AR463" s="113">
        <f>INDEX('All applic'!$J$7:$J$59080,W463)</f>
        <v>-1.5779999999999999E-2</v>
      </c>
      <c r="AS463" s="113">
        <v>0</v>
      </c>
      <c r="AT463" s="113">
        <v>0</v>
      </c>
      <c r="AU463" s="113">
        <v>0</v>
      </c>
    </row>
    <row r="464" spans="1:47" x14ac:dyDescent="0.25">
      <c r="A464" s="113" t="str">
        <f t="shared" si="58"/>
        <v>CFLMFm2007CZ09</v>
      </c>
      <c r="B464" s="113" t="str">
        <f t="shared" si="59"/>
        <v>CFLPGEMFmCZ092007</v>
      </c>
      <c r="C464" s="113" t="s">
        <v>118</v>
      </c>
      <c r="D464" s="113" t="s">
        <v>129</v>
      </c>
      <c r="E464" s="113" t="s">
        <v>1650</v>
      </c>
      <c r="F464" s="89" t="s">
        <v>59</v>
      </c>
      <c r="G464" s="113" t="s">
        <v>108</v>
      </c>
      <c r="H464" s="113" t="s">
        <v>1662</v>
      </c>
      <c r="I464" s="115">
        <f t="shared" si="60"/>
        <v>0</v>
      </c>
      <c r="J464" s="115">
        <f t="shared" si="61"/>
        <v>0</v>
      </c>
      <c r="K464" s="115">
        <f t="shared" si="62"/>
        <v>0</v>
      </c>
      <c r="L464" s="113"/>
      <c r="M464" s="36">
        <f>VLOOKUP("HV_"&amp;$D464&amp;$E464&amp;VLOOKUP($F464,key!$L$3:$M$13,2,FALSE)&amp;$G464&amp;M$6,'HVAC wts'!$H$7:$R$13254,11,FALSE)</f>
        <v>0</v>
      </c>
      <c r="N464" s="36">
        <f>VLOOKUP("HV_"&amp;$D464&amp;$E464&amp;VLOOKUP($F464,key!$L$3:$M$13,2,FALSE)&amp;$G464&amp;N$6,'HVAC wts'!$H$7:$R$13254,11,FALSE)</f>
        <v>0</v>
      </c>
      <c r="O464" s="36">
        <f>VLOOKUP("HV_"&amp;$D464&amp;$E464&amp;VLOOKUP($F464,key!$L$3:$M$13,2,FALSE)&amp;$G464&amp;O$6,'HVAC wts'!$H$7:$R$13254,11,FALSE)</f>
        <v>0</v>
      </c>
      <c r="P464" s="36">
        <f>VLOOKUP("HV_"&amp;$D464&amp;$E464&amp;VLOOKUP($F464,key!$L$3:$M$13,2,FALSE)&amp;$G464&amp;P$6,'HVAC wts'!$H$7:$R$13254,11,FALSE)</f>
        <v>0</v>
      </c>
      <c r="Q464" s="36">
        <f>VLOOKUP("HV_"&amp;$D464&amp;$E464&amp;VLOOKUP($F464,key!$L$3:$M$13,2,FALSE)&amp;$G464&amp;Q$6,'HVAC wts'!$H$7:$R$13254,11,FALSE)</f>
        <v>0</v>
      </c>
      <c r="R464" s="36">
        <f>VLOOKUP("HV_"&amp;$D464&amp;$E464&amp;VLOOKUP($F464,key!$L$3:$M$13,2,FALSE)&amp;$G464&amp;R$6,'HVAC wts'!$H$7:$R$13254,11,FALSE)</f>
        <v>0</v>
      </c>
      <c r="S464" s="36">
        <f t="shared" si="63"/>
        <v>0</v>
      </c>
      <c r="T464" s="113"/>
      <c r="U464" s="113">
        <f>MATCH($A464&amp;U$6,'All applic'!$A$7:$A$59080,0)</f>
        <v>802</v>
      </c>
      <c r="V464" s="113">
        <f>MATCH($A464&amp;V$6,'All applic'!$A$7:$A$59080,0)</f>
        <v>803</v>
      </c>
      <c r="W464" s="113">
        <f>MATCH($A464&amp;W$6,'All applic'!$A$7:$A$59080,0)</f>
        <v>805</v>
      </c>
      <c r="X464" s="113">
        <f>MATCH($A464&amp;X$6,'All applic'!$A$7:$A$59080,0)</f>
        <v>804</v>
      </c>
      <c r="Y464" s="113">
        <f>MATCH($A464&amp;Y$6,'All applic'!$A$7:$A$59080,0)</f>
        <v>802</v>
      </c>
      <c r="Z464" s="113">
        <f>MATCH($A464&amp;Z$6,'All applic'!$A$7:$A$59080,0)</f>
        <v>805</v>
      </c>
      <c r="AA464" s="113"/>
      <c r="AB464" s="28">
        <f>INDEX('All applic'!$H$7:$H$59080,U464)</f>
        <v>1.0980000000000001</v>
      </c>
      <c r="AC464" s="28">
        <f>INDEX('All applic'!$H$7:$H$59080,V464)</f>
        <v>0.98399999999999999</v>
      </c>
      <c r="AD464" s="28">
        <f>INDEX('All applic'!$H$7:$H$59080,W464)</f>
        <v>1</v>
      </c>
      <c r="AE464" s="28">
        <f>INDEX('All applic'!$H$7:$H$59080,X464)</f>
        <v>0.68799999999999994</v>
      </c>
      <c r="AF464" s="28">
        <f>INDEX('All applic'!$H$7:$H$59080,Y464)</f>
        <v>1.0980000000000001</v>
      </c>
      <c r="AG464" s="28">
        <f>INDEX('All applic'!$H$7:$H$59080,Z464)</f>
        <v>1</v>
      </c>
      <c r="AH464" s="28"/>
      <c r="AI464" s="28">
        <f>INDEX('All applic'!$I$7:$I$59080,U464)</f>
        <v>1.5454545454545456</v>
      </c>
      <c r="AJ464" s="28">
        <f>INDEX('All applic'!$I$7:$I$59080,V464)</f>
        <v>1.5681818181818183</v>
      </c>
      <c r="AK464" s="28">
        <f>INDEX('All applic'!$I$7:$I$59080,W464)</f>
        <v>1.0454545454545454</v>
      </c>
      <c r="AL464" s="28">
        <f>INDEX('All applic'!$I$7:$I$59080,X464)</f>
        <v>1</v>
      </c>
      <c r="AM464" s="28">
        <f>INDEX('All applic'!$I$7:$I$59080,Y464)</f>
        <v>1.5454545454545456</v>
      </c>
      <c r="AN464" s="28">
        <f>INDEX('All applic'!$I$7:$I$59080,Z464)</f>
        <v>1.0454545454545454</v>
      </c>
      <c r="AO464" s="113"/>
      <c r="AP464" s="113">
        <f>INDEX('All applic'!$J$7:$J$59080,U464)</f>
        <v>-1.602E-2</v>
      </c>
      <c r="AQ464" s="113">
        <v>0</v>
      </c>
      <c r="AR464" s="113">
        <f>INDEX('All applic'!$J$7:$J$59080,W464)</f>
        <v>-1.6399999999999998E-2</v>
      </c>
      <c r="AS464" s="113">
        <v>0</v>
      </c>
      <c r="AT464" s="113">
        <v>0</v>
      </c>
      <c r="AU464" s="113">
        <v>0</v>
      </c>
    </row>
    <row r="465" spans="1:47" x14ac:dyDescent="0.25">
      <c r="A465" s="113" t="str">
        <f t="shared" si="58"/>
        <v>CFLMFm2007CZ10</v>
      </c>
      <c r="B465" s="113" t="str">
        <f t="shared" si="59"/>
        <v>CFLPGEMFmCZ102007</v>
      </c>
      <c r="C465" s="113" t="s">
        <v>118</v>
      </c>
      <c r="D465" s="113" t="s">
        <v>129</v>
      </c>
      <c r="E465" s="113" t="s">
        <v>1650</v>
      </c>
      <c r="F465" s="89" t="s">
        <v>59</v>
      </c>
      <c r="G465" s="113" t="s">
        <v>109</v>
      </c>
      <c r="H465" s="113" t="s">
        <v>1662</v>
      </c>
      <c r="I465" s="115">
        <f t="shared" si="60"/>
        <v>0</v>
      </c>
      <c r="J465" s="115">
        <f t="shared" si="61"/>
        <v>0</v>
      </c>
      <c r="K465" s="115">
        <f t="shared" si="62"/>
        <v>0</v>
      </c>
      <c r="L465" s="113"/>
      <c r="M465" s="36">
        <f>VLOOKUP("HV_"&amp;$D465&amp;$E465&amp;VLOOKUP($F465,key!$L$3:$M$13,2,FALSE)&amp;$G465&amp;M$6,'HVAC wts'!$H$7:$R$13254,11,FALSE)</f>
        <v>0</v>
      </c>
      <c r="N465" s="36">
        <f>VLOOKUP("HV_"&amp;$D465&amp;$E465&amp;VLOOKUP($F465,key!$L$3:$M$13,2,FALSE)&amp;$G465&amp;N$6,'HVAC wts'!$H$7:$R$13254,11,FALSE)</f>
        <v>0</v>
      </c>
      <c r="O465" s="36">
        <f>VLOOKUP("HV_"&amp;$D465&amp;$E465&amp;VLOOKUP($F465,key!$L$3:$M$13,2,FALSE)&amp;$G465&amp;O$6,'HVAC wts'!$H$7:$R$13254,11,FALSE)</f>
        <v>0</v>
      </c>
      <c r="P465" s="36">
        <f>VLOOKUP("HV_"&amp;$D465&amp;$E465&amp;VLOOKUP($F465,key!$L$3:$M$13,2,FALSE)&amp;$G465&amp;P$6,'HVAC wts'!$H$7:$R$13254,11,FALSE)</f>
        <v>0</v>
      </c>
      <c r="Q465" s="36">
        <f>VLOOKUP("HV_"&amp;$D465&amp;$E465&amp;VLOOKUP($F465,key!$L$3:$M$13,2,FALSE)&amp;$G465&amp;Q$6,'HVAC wts'!$H$7:$R$13254,11,FALSE)</f>
        <v>0</v>
      </c>
      <c r="R465" s="36">
        <f>VLOOKUP("HV_"&amp;$D465&amp;$E465&amp;VLOOKUP($F465,key!$L$3:$M$13,2,FALSE)&amp;$G465&amp;R$6,'HVAC wts'!$H$7:$R$13254,11,FALSE)</f>
        <v>0</v>
      </c>
      <c r="S465" s="36">
        <f t="shared" si="63"/>
        <v>0</v>
      </c>
      <c r="T465" s="113"/>
      <c r="U465" s="113">
        <f>MATCH($A465&amp;U$6,'All applic'!$A$7:$A$59080,0)</f>
        <v>806</v>
      </c>
      <c r="V465" s="113">
        <f>MATCH($A465&amp;V$6,'All applic'!$A$7:$A$59080,0)</f>
        <v>807</v>
      </c>
      <c r="W465" s="113">
        <f>MATCH($A465&amp;W$6,'All applic'!$A$7:$A$59080,0)</f>
        <v>809</v>
      </c>
      <c r="X465" s="113">
        <f>MATCH($A465&amp;X$6,'All applic'!$A$7:$A$59080,0)</f>
        <v>808</v>
      </c>
      <c r="Y465" s="113">
        <f>MATCH($A465&amp;Y$6,'All applic'!$A$7:$A$59080,0)</f>
        <v>806</v>
      </c>
      <c r="Z465" s="113">
        <f>MATCH($A465&amp;Z$6,'All applic'!$A$7:$A$59080,0)</f>
        <v>809</v>
      </c>
      <c r="AA465" s="113"/>
      <c r="AB465" s="28">
        <f>INDEX('All applic'!$H$7:$H$59080,U465)</f>
        <v>1.1060000000000001</v>
      </c>
      <c r="AC465" s="28">
        <f>INDEX('All applic'!$H$7:$H$59080,V465)</f>
        <v>0.99399999999999999</v>
      </c>
      <c r="AD465" s="28">
        <f>INDEX('All applic'!$H$7:$H$59080,W465)</f>
        <v>1.004</v>
      </c>
      <c r="AE465" s="28">
        <f>INDEX('All applic'!$H$7:$H$59080,X465)</f>
        <v>0.70399999999999996</v>
      </c>
      <c r="AF465" s="28">
        <f>INDEX('All applic'!$H$7:$H$59080,Y465)</f>
        <v>1.1060000000000001</v>
      </c>
      <c r="AG465" s="28">
        <f>INDEX('All applic'!$H$7:$H$59080,Z465)</f>
        <v>1.004</v>
      </c>
      <c r="AH465" s="28"/>
      <c r="AI465" s="28">
        <f>INDEX('All applic'!$I$7:$I$59080,U465)</f>
        <v>1.6136363636363635</v>
      </c>
      <c r="AJ465" s="28">
        <f>INDEX('All applic'!$I$7:$I$59080,V465)</f>
        <v>1.6818181818181819</v>
      </c>
      <c r="AK465" s="28">
        <f>INDEX('All applic'!$I$7:$I$59080,W465)</f>
        <v>1.0227272727272727</v>
      </c>
      <c r="AL465" s="28">
        <f>INDEX('All applic'!$I$7:$I$59080,X465)</f>
        <v>1.0227272727272727</v>
      </c>
      <c r="AM465" s="28">
        <f>INDEX('All applic'!$I$7:$I$59080,Y465)</f>
        <v>1.6136363636363635</v>
      </c>
      <c r="AN465" s="28">
        <f>INDEX('All applic'!$I$7:$I$59080,Z465)</f>
        <v>1.0227272727272727</v>
      </c>
      <c r="AO465" s="113"/>
      <c r="AP465" s="113">
        <f>INDEX('All applic'!$J$7:$J$59080,U465)</f>
        <v>-1.4919999999999999E-2</v>
      </c>
      <c r="AQ465" s="113">
        <v>0</v>
      </c>
      <c r="AR465" s="113">
        <f>INDEX('All applic'!$J$7:$J$59080,W465)</f>
        <v>-1.5519999999999999E-2</v>
      </c>
      <c r="AS465" s="113">
        <v>0</v>
      </c>
      <c r="AT465" s="113">
        <v>0</v>
      </c>
      <c r="AU465" s="113">
        <v>0</v>
      </c>
    </row>
    <row r="466" spans="1:47" x14ac:dyDescent="0.25">
      <c r="A466" s="113" t="str">
        <f t="shared" si="58"/>
        <v>CFLMFm2007CZ11</v>
      </c>
      <c r="B466" s="113" t="str">
        <f t="shared" si="59"/>
        <v>CFLPGEMFmCZ112007</v>
      </c>
      <c r="C466" s="113" t="s">
        <v>118</v>
      </c>
      <c r="D466" s="113" t="s">
        <v>129</v>
      </c>
      <c r="E466" s="113" t="s">
        <v>1650</v>
      </c>
      <c r="F466" s="89" t="s">
        <v>59</v>
      </c>
      <c r="G466" s="113" t="s">
        <v>110</v>
      </c>
      <c r="H466" s="113" t="s">
        <v>1662</v>
      </c>
      <c r="I466" s="115">
        <f t="shared" si="60"/>
        <v>1.0858627094213003</v>
      </c>
      <c r="J466" s="115">
        <f t="shared" si="61"/>
        <v>1.436259559363003</v>
      </c>
      <c r="K466" s="115">
        <f t="shared" si="62"/>
        <v>-1.639732759910836E-2</v>
      </c>
      <c r="L466" s="113"/>
      <c r="M466" s="36">
        <f>VLOOKUP("HV_"&amp;$D466&amp;$E466&amp;VLOOKUP($F466,key!$L$3:$M$13,2,FALSE)&amp;$G466&amp;M$6,'HVAC wts'!$H$7:$R$13254,11,FALSE)</f>
        <v>128.37137306725791</v>
      </c>
      <c r="N466" s="36">
        <f>VLOOKUP("HV_"&amp;$D466&amp;$E466&amp;VLOOKUP($F466,key!$L$3:$M$13,2,FALSE)&amp;$G466&amp;N$6,'HVAC wts'!$H$7:$R$13254,11,FALSE)</f>
        <v>18.459115033259426</v>
      </c>
      <c r="O466" s="36">
        <f>VLOOKUP("HV_"&amp;$D466&amp;$E466&amp;VLOOKUP($F466,key!$L$3:$M$13,2,FALSE)&amp;$G466&amp;O$6,'HVAC wts'!$H$7:$R$13254,11,FALSE)</f>
        <v>0</v>
      </c>
      <c r="P466" s="36">
        <f>VLOOKUP("HV_"&amp;$D466&amp;$E466&amp;VLOOKUP($F466,key!$L$3:$M$13,2,FALSE)&amp;$G466&amp;P$6,'HVAC wts'!$H$7:$R$13254,11,FALSE)</f>
        <v>0</v>
      </c>
      <c r="Q466" s="36">
        <f>VLOOKUP("HV_"&amp;$D466&amp;$E466&amp;VLOOKUP($F466,key!$L$3:$M$13,2,FALSE)&amp;$G466&amp;Q$6,'HVAC wts'!$H$7:$R$13254,11,FALSE)</f>
        <v>16.008519881744274</v>
      </c>
      <c r="R466" s="36">
        <f>VLOOKUP("HV_"&amp;$D466&amp;$E466&amp;VLOOKUP($F466,key!$L$3:$M$13,2,FALSE)&amp;$G466&amp;R$6,'HVAC wts'!$H$7:$R$13254,11,FALSE)</f>
        <v>0</v>
      </c>
      <c r="S466" s="36">
        <f t="shared" si="63"/>
        <v>162.83900798226159</v>
      </c>
      <c r="T466" s="113"/>
      <c r="U466" s="113">
        <f>MATCH($A466&amp;U$6,'All applic'!$A$7:$A$59080,0)</f>
        <v>810</v>
      </c>
      <c r="V466" s="113">
        <f>MATCH($A466&amp;V$6,'All applic'!$A$7:$A$59080,0)</f>
        <v>811</v>
      </c>
      <c r="W466" s="113">
        <f>MATCH($A466&amp;W$6,'All applic'!$A$7:$A$59080,0)</f>
        <v>813</v>
      </c>
      <c r="X466" s="113">
        <f>MATCH($A466&amp;X$6,'All applic'!$A$7:$A$59080,0)</f>
        <v>812</v>
      </c>
      <c r="Y466" s="113">
        <f>MATCH($A466&amp;Y$6,'All applic'!$A$7:$A$59080,0)</f>
        <v>810</v>
      </c>
      <c r="Z466" s="113">
        <f>MATCH($A466&amp;Z$6,'All applic'!$A$7:$A$59080,0)</f>
        <v>813</v>
      </c>
      <c r="AA466" s="113"/>
      <c r="AB466" s="28">
        <f>INDEX('All applic'!$H$7:$H$59080,U466)</f>
        <v>1.1040000000000001</v>
      </c>
      <c r="AC466" s="28">
        <f>INDEX('All applic'!$H$7:$H$59080,V466)</f>
        <v>0.94399999999999995</v>
      </c>
      <c r="AD466" s="28">
        <f>INDEX('All applic'!$H$7:$H$59080,W466)</f>
        <v>0.996</v>
      </c>
      <c r="AE466" s="28">
        <f>INDEX('All applic'!$H$7:$H$59080,X466)</f>
        <v>0.59</v>
      </c>
      <c r="AF466" s="28">
        <f>INDEX('All applic'!$H$7:$H$59080,Y466)</f>
        <v>1.1040000000000001</v>
      </c>
      <c r="AG466" s="28">
        <f>INDEX('All applic'!$H$7:$H$59080,Z466)</f>
        <v>0.996</v>
      </c>
      <c r="AH466" s="28"/>
      <c r="AI466" s="28">
        <f>INDEX('All applic'!$I$7:$I$59080,U466)</f>
        <v>1.4390243902439024</v>
      </c>
      <c r="AJ466" s="28">
        <f>INDEX('All applic'!$I$7:$I$59080,V466)</f>
        <v>1.4146341463414633</v>
      </c>
      <c r="AK466" s="28">
        <f>INDEX('All applic'!$I$7:$I$59080,W466)</f>
        <v>1.024390243902439</v>
      </c>
      <c r="AL466" s="28">
        <f>INDEX('All applic'!$I$7:$I$59080,X466)</f>
        <v>1</v>
      </c>
      <c r="AM466" s="28">
        <f>INDEX('All applic'!$I$7:$I$59080,Y466)</f>
        <v>1.4390243902439024</v>
      </c>
      <c r="AN466" s="28">
        <f>INDEX('All applic'!$I$7:$I$59080,Z466)</f>
        <v>1.024390243902439</v>
      </c>
      <c r="AO466" s="113"/>
      <c r="AP466" s="113">
        <f>INDEX('All applic'!$J$7:$J$59080,U466)</f>
        <v>-2.0799999999999999E-2</v>
      </c>
      <c r="AQ466" s="113">
        <v>0</v>
      </c>
      <c r="AR466" s="113">
        <f>INDEX('All applic'!$J$7:$J$59080,W466)</f>
        <v>-2.12E-2</v>
      </c>
      <c r="AS466" s="113">
        <v>0</v>
      </c>
      <c r="AT466" s="113">
        <v>0</v>
      </c>
      <c r="AU466" s="113">
        <v>0</v>
      </c>
    </row>
    <row r="467" spans="1:47" x14ac:dyDescent="0.25">
      <c r="A467" s="113" t="str">
        <f t="shared" si="58"/>
        <v>CFLMFm2007CZ12</v>
      </c>
      <c r="B467" s="113" t="str">
        <f t="shared" si="59"/>
        <v>CFLPGEMFmCZ122007</v>
      </c>
      <c r="C467" s="113" t="s">
        <v>118</v>
      </c>
      <c r="D467" s="113" t="s">
        <v>129</v>
      </c>
      <c r="E467" s="113" t="s">
        <v>1650</v>
      </c>
      <c r="F467" s="89" t="s">
        <v>59</v>
      </c>
      <c r="G467" s="113" t="s">
        <v>111</v>
      </c>
      <c r="H467" s="113" t="s">
        <v>1662</v>
      </c>
      <c r="I467" s="115">
        <f t="shared" si="60"/>
        <v>1.0737384109090438</v>
      </c>
      <c r="J467" s="115">
        <f t="shared" si="61"/>
        <v>1.4559229397949958</v>
      </c>
      <c r="K467" s="115">
        <f t="shared" si="62"/>
        <v>-1.5617802450214675E-2</v>
      </c>
      <c r="L467" s="113"/>
      <c r="M467" s="36">
        <f>VLOOKUP("HV_"&amp;$D467&amp;$E467&amp;VLOOKUP($F467,key!$L$3:$M$13,2,FALSE)&amp;$G467&amp;M$6,'HVAC wts'!$H$7:$R$13254,11,FALSE)</f>
        <v>2876.5425320916474</v>
      </c>
      <c r="N467" s="36">
        <f>VLOOKUP("HV_"&amp;$D467&amp;$E467&amp;VLOOKUP($F467,key!$L$3:$M$13,2,FALSE)&amp;$G467&amp;N$6,'HVAC wts'!$H$7:$R$13254,11,FALSE)</f>
        <v>413.63139015521068</v>
      </c>
      <c r="O467" s="36">
        <f>VLOOKUP("HV_"&amp;$D467&amp;$E467&amp;VLOOKUP($F467,key!$L$3:$M$13,2,FALSE)&amp;$G467&amp;O$6,'HVAC wts'!$H$7:$R$13254,11,FALSE)</f>
        <v>82.656547346637083</v>
      </c>
      <c r="P467" s="36">
        <f>VLOOKUP("HV_"&amp;$D467&amp;$E467&amp;VLOOKUP($F467,key!$L$3:$M$13,2,FALSE)&amp;$G467&amp;P$6,'HVAC wts'!$H$7:$R$13254,11,FALSE)</f>
        <v>11.88556824833703</v>
      </c>
      <c r="Q467" s="36">
        <f>VLOOKUP("HV_"&amp;$D467&amp;$E467&amp;VLOOKUP($F467,key!$L$3:$M$13,2,FALSE)&amp;$G467&amp;Q$6,'HVAC wts'!$H$7:$R$13254,11,FALSE)</f>
        <v>358.71851500369553</v>
      </c>
      <c r="R467" s="36">
        <f>VLOOKUP("HV_"&amp;$D467&amp;$E467&amp;VLOOKUP($F467,key!$L$3:$M$13,2,FALSE)&amp;$G467&amp;R$6,'HVAC wts'!$H$7:$R$13254,11,FALSE)</f>
        <v>10.307664005912788</v>
      </c>
      <c r="S467" s="36">
        <f t="shared" si="63"/>
        <v>3753.7422168514408</v>
      </c>
      <c r="T467" s="113"/>
      <c r="U467" s="113">
        <f>MATCH($A467&amp;U$6,'All applic'!$A$7:$A$59080,0)</f>
        <v>814</v>
      </c>
      <c r="V467" s="113">
        <f>MATCH($A467&amp;V$6,'All applic'!$A$7:$A$59080,0)</f>
        <v>815</v>
      </c>
      <c r="W467" s="113">
        <f>MATCH($A467&amp;W$6,'All applic'!$A$7:$A$59080,0)</f>
        <v>817</v>
      </c>
      <c r="X467" s="113">
        <f>MATCH($A467&amp;X$6,'All applic'!$A$7:$A$59080,0)</f>
        <v>816</v>
      </c>
      <c r="Y467" s="113">
        <f>MATCH($A467&amp;Y$6,'All applic'!$A$7:$A$59080,0)</f>
        <v>814</v>
      </c>
      <c r="Z467" s="113">
        <f>MATCH($A467&amp;Z$6,'All applic'!$A$7:$A$59080,0)</f>
        <v>817</v>
      </c>
      <c r="AA467" s="113"/>
      <c r="AB467" s="28">
        <f>INDEX('All applic'!$H$7:$H$59080,U467)</f>
        <v>1.0940000000000001</v>
      </c>
      <c r="AC467" s="28">
        <f>INDEX('All applic'!$H$7:$H$59080,V467)</f>
        <v>0.94599999999999995</v>
      </c>
      <c r="AD467" s="28">
        <f>INDEX('All applic'!$H$7:$H$59080,W467)</f>
        <v>0.996</v>
      </c>
      <c r="AE467" s="28">
        <f>INDEX('All applic'!$H$7:$H$59080,X467)</f>
        <v>0.61199999999999999</v>
      </c>
      <c r="AF467" s="28">
        <f>INDEX('All applic'!$H$7:$H$59080,Y467)</f>
        <v>1.0940000000000001</v>
      </c>
      <c r="AG467" s="28">
        <f>INDEX('All applic'!$H$7:$H$59080,Z467)</f>
        <v>0.996</v>
      </c>
      <c r="AH467" s="28"/>
      <c r="AI467" s="28">
        <f>INDEX('All applic'!$I$7:$I$59080,U467)</f>
        <v>1.4634146341463414</v>
      </c>
      <c r="AJ467" s="28">
        <f>INDEX('All applic'!$I$7:$I$59080,V467)</f>
        <v>1.5121951219512195</v>
      </c>
      <c r="AK467" s="28">
        <f>INDEX('All applic'!$I$7:$I$59080,W467)</f>
        <v>1</v>
      </c>
      <c r="AL467" s="28">
        <f>INDEX('All applic'!$I$7:$I$59080,X467)</f>
        <v>1.024390243902439</v>
      </c>
      <c r="AM467" s="28">
        <f>INDEX('All applic'!$I$7:$I$59080,Y467)</f>
        <v>1.4634146341463414</v>
      </c>
      <c r="AN467" s="28">
        <f>INDEX('All applic'!$I$7:$I$59080,Z467)</f>
        <v>1</v>
      </c>
      <c r="AO467" s="113"/>
      <c r="AP467" s="113">
        <f>INDEX('All applic'!$J$7:$J$59080,U467)</f>
        <v>-1.9800000000000002E-2</v>
      </c>
      <c r="AQ467" s="113">
        <v>0</v>
      </c>
      <c r="AR467" s="113">
        <f>INDEX('All applic'!$J$7:$J$59080,W467)</f>
        <v>-2.0199999999999999E-2</v>
      </c>
      <c r="AS467" s="113">
        <v>0</v>
      </c>
      <c r="AT467" s="113">
        <v>0</v>
      </c>
      <c r="AU467" s="113">
        <v>0</v>
      </c>
    </row>
    <row r="468" spans="1:47" x14ac:dyDescent="0.25">
      <c r="A468" s="113" t="str">
        <f t="shared" si="58"/>
        <v>CFLMFm2007CZ13</v>
      </c>
      <c r="B468" s="113" t="str">
        <f t="shared" si="59"/>
        <v>CFLPGEMFmCZ132007</v>
      </c>
      <c r="C468" s="113" t="s">
        <v>118</v>
      </c>
      <c r="D468" s="113" t="s">
        <v>129</v>
      </c>
      <c r="E468" s="113" t="s">
        <v>1650</v>
      </c>
      <c r="F468" s="89" t="s">
        <v>59</v>
      </c>
      <c r="G468" s="113" t="s">
        <v>112</v>
      </c>
      <c r="H468" s="113" t="s">
        <v>1662</v>
      </c>
      <c r="I468" s="115">
        <f t="shared" si="60"/>
        <v>1.0961298707436375</v>
      </c>
      <c r="J468" s="115">
        <f t="shared" si="61"/>
        <v>1.4822752162869817</v>
      </c>
      <c r="K468" s="115">
        <f t="shared" si="62"/>
        <v>-1.5120228045716264E-2</v>
      </c>
      <c r="L468" s="113"/>
      <c r="M468" s="36">
        <f>VLOOKUP("HV_"&amp;$D468&amp;$E468&amp;VLOOKUP($F468,key!$L$3:$M$13,2,FALSE)&amp;$G468&amp;M$6,'HVAC wts'!$H$7:$R$13254,11,FALSE)</f>
        <v>377.98319816703616</v>
      </c>
      <c r="N468" s="36">
        <f>VLOOKUP("HV_"&amp;$D468&amp;$E468&amp;VLOOKUP($F468,key!$L$3:$M$13,2,FALSE)&amp;$G468&amp;N$6,'HVAC wts'!$H$7:$R$13254,11,FALSE)</f>
        <v>54.351956895787147</v>
      </c>
      <c r="O468" s="36">
        <f>VLOOKUP("HV_"&amp;$D468&amp;$E468&amp;VLOOKUP($F468,key!$L$3:$M$13,2,FALSE)&amp;$G468&amp;O$6,'HVAC wts'!$H$7:$R$13254,11,FALSE)</f>
        <v>0</v>
      </c>
      <c r="P468" s="36">
        <f>VLOOKUP("HV_"&amp;$D468&amp;$E468&amp;VLOOKUP($F468,key!$L$3:$M$13,2,FALSE)&amp;$G468&amp;P$6,'HVAC wts'!$H$7:$R$13254,11,FALSE)</f>
        <v>0</v>
      </c>
      <c r="Q468" s="36">
        <f>VLOOKUP("HV_"&amp;$D468&amp;$E468&amp;VLOOKUP($F468,key!$L$3:$M$13,2,FALSE)&amp;$G468&amp;Q$6,'HVAC wts'!$H$7:$R$13254,11,FALSE)</f>
        <v>47.136299926090174</v>
      </c>
      <c r="R468" s="36">
        <f>VLOOKUP("HV_"&amp;$D468&amp;$E468&amp;VLOOKUP($F468,key!$L$3:$M$13,2,FALSE)&amp;$G468&amp;R$6,'HVAC wts'!$H$7:$R$13254,11,FALSE)</f>
        <v>0</v>
      </c>
      <c r="S468" s="36">
        <f t="shared" si="63"/>
        <v>479.47145498891348</v>
      </c>
      <c r="T468" s="113"/>
      <c r="U468" s="113">
        <f>MATCH($A468&amp;U$6,'All applic'!$A$7:$A$59080,0)</f>
        <v>818</v>
      </c>
      <c r="V468" s="113">
        <f>MATCH($A468&amp;V$6,'All applic'!$A$7:$A$59080,0)</f>
        <v>819</v>
      </c>
      <c r="W468" s="113">
        <f>MATCH($A468&amp;W$6,'All applic'!$A$7:$A$59080,0)</f>
        <v>821</v>
      </c>
      <c r="X468" s="113">
        <f>MATCH($A468&amp;X$6,'All applic'!$A$7:$A$59080,0)</f>
        <v>820</v>
      </c>
      <c r="Y468" s="113">
        <f>MATCH($A468&amp;Y$6,'All applic'!$A$7:$A$59080,0)</f>
        <v>818</v>
      </c>
      <c r="Z468" s="113">
        <f>MATCH($A468&amp;Z$6,'All applic'!$A$7:$A$59080,0)</f>
        <v>821</v>
      </c>
      <c r="AA468" s="113"/>
      <c r="AB468" s="28">
        <f>INDEX('All applic'!$H$7:$H$59080,U468)</f>
        <v>1.1120000000000001</v>
      </c>
      <c r="AC468" s="28">
        <f>INDEX('All applic'!$H$7:$H$59080,V468)</f>
        <v>0.97199999999999998</v>
      </c>
      <c r="AD468" s="28">
        <f>INDEX('All applic'!$H$7:$H$59080,W468)</f>
        <v>0.998</v>
      </c>
      <c r="AE468" s="28">
        <f>INDEX('All applic'!$H$7:$H$59080,X468)</f>
        <v>0.63200000000000001</v>
      </c>
      <c r="AF468" s="28">
        <f>INDEX('All applic'!$H$7:$H$59080,Y468)</f>
        <v>1.1120000000000001</v>
      </c>
      <c r="AG468" s="28">
        <f>INDEX('All applic'!$H$7:$H$59080,Z468)</f>
        <v>0.998</v>
      </c>
      <c r="AH468" s="28"/>
      <c r="AI468" s="28">
        <f>INDEX('All applic'!$I$7:$I$59080,U468)</f>
        <v>1.4878048780487805</v>
      </c>
      <c r="AJ468" s="28">
        <f>INDEX('All applic'!$I$7:$I$59080,V468)</f>
        <v>1.4390243902439024</v>
      </c>
      <c r="AK468" s="28">
        <f>INDEX('All applic'!$I$7:$I$59080,W468)</f>
        <v>1</v>
      </c>
      <c r="AL468" s="28">
        <f>INDEX('All applic'!$I$7:$I$59080,X468)</f>
        <v>1</v>
      </c>
      <c r="AM468" s="28">
        <f>INDEX('All applic'!$I$7:$I$59080,Y468)</f>
        <v>1.4878048780487805</v>
      </c>
      <c r="AN468" s="28">
        <f>INDEX('All applic'!$I$7:$I$59080,Z468)</f>
        <v>1</v>
      </c>
      <c r="AO468" s="113"/>
      <c r="AP468" s="113">
        <f>INDEX('All applic'!$J$7:$J$59080,U468)</f>
        <v>-1.9179999999999999E-2</v>
      </c>
      <c r="AQ468" s="113">
        <v>0</v>
      </c>
      <c r="AR468" s="113">
        <f>INDEX('All applic'!$J$7:$J$59080,W468)</f>
        <v>-1.968E-2</v>
      </c>
      <c r="AS468" s="113">
        <v>0</v>
      </c>
      <c r="AT468" s="113">
        <v>0</v>
      </c>
      <c r="AU468" s="113">
        <v>0</v>
      </c>
    </row>
    <row r="469" spans="1:47" x14ac:dyDescent="0.25">
      <c r="A469" s="113" t="str">
        <f t="shared" si="58"/>
        <v>CFLMFm2007CZ14</v>
      </c>
      <c r="B469" s="113" t="str">
        <f t="shared" si="59"/>
        <v>CFLPGEMFmCZ142007</v>
      </c>
      <c r="C469" s="113" t="s">
        <v>118</v>
      </c>
      <c r="D469" s="113" t="s">
        <v>129</v>
      </c>
      <c r="E469" s="113" t="s">
        <v>1650</v>
      </c>
      <c r="F469" s="89" t="s">
        <v>59</v>
      </c>
      <c r="G469" s="113" t="s">
        <v>113</v>
      </c>
      <c r="H469" s="113" t="s">
        <v>1662</v>
      </c>
      <c r="I469" s="115">
        <f t="shared" si="60"/>
        <v>0</v>
      </c>
      <c r="J469" s="115">
        <f t="shared" si="61"/>
        <v>0</v>
      </c>
      <c r="K469" s="115">
        <f t="shared" si="62"/>
        <v>0</v>
      </c>
      <c r="L469" s="113"/>
      <c r="M469" s="36">
        <f>VLOOKUP("HV_"&amp;$D469&amp;$E469&amp;VLOOKUP($F469,key!$L$3:$M$13,2,FALSE)&amp;$G469&amp;M$6,'HVAC wts'!$H$7:$R$13254,11,FALSE)</f>
        <v>0</v>
      </c>
      <c r="N469" s="36">
        <f>VLOOKUP("HV_"&amp;$D469&amp;$E469&amp;VLOOKUP($F469,key!$L$3:$M$13,2,FALSE)&amp;$G469&amp;N$6,'HVAC wts'!$H$7:$R$13254,11,FALSE)</f>
        <v>0</v>
      </c>
      <c r="O469" s="36">
        <f>VLOOKUP("HV_"&amp;$D469&amp;$E469&amp;VLOOKUP($F469,key!$L$3:$M$13,2,FALSE)&amp;$G469&amp;O$6,'HVAC wts'!$H$7:$R$13254,11,FALSE)</f>
        <v>0</v>
      </c>
      <c r="P469" s="36">
        <f>VLOOKUP("HV_"&amp;$D469&amp;$E469&amp;VLOOKUP($F469,key!$L$3:$M$13,2,FALSE)&amp;$G469&amp;P$6,'HVAC wts'!$H$7:$R$13254,11,FALSE)</f>
        <v>0</v>
      </c>
      <c r="Q469" s="36">
        <f>VLOOKUP("HV_"&amp;$D469&amp;$E469&amp;VLOOKUP($F469,key!$L$3:$M$13,2,FALSE)&amp;$G469&amp;Q$6,'HVAC wts'!$H$7:$R$13254,11,FALSE)</f>
        <v>0</v>
      </c>
      <c r="R469" s="36">
        <f>VLOOKUP("HV_"&amp;$D469&amp;$E469&amp;VLOOKUP($F469,key!$L$3:$M$13,2,FALSE)&amp;$G469&amp;R$6,'HVAC wts'!$H$7:$R$13254,11,FALSE)</f>
        <v>0</v>
      </c>
      <c r="S469" s="36">
        <f t="shared" si="63"/>
        <v>0</v>
      </c>
      <c r="T469" s="113"/>
      <c r="U469" s="113">
        <f>MATCH($A469&amp;U$6,'All applic'!$A$7:$A$59080,0)</f>
        <v>822</v>
      </c>
      <c r="V469" s="113">
        <f>MATCH($A469&amp;V$6,'All applic'!$A$7:$A$59080,0)</f>
        <v>823</v>
      </c>
      <c r="W469" s="113">
        <f>MATCH($A469&amp;W$6,'All applic'!$A$7:$A$59080,0)</f>
        <v>825</v>
      </c>
      <c r="X469" s="113">
        <f>MATCH($A469&amp;X$6,'All applic'!$A$7:$A$59080,0)</f>
        <v>824</v>
      </c>
      <c r="Y469" s="113">
        <f>MATCH($A469&amp;Y$6,'All applic'!$A$7:$A$59080,0)</f>
        <v>822</v>
      </c>
      <c r="Z469" s="113">
        <f>MATCH($A469&amp;Z$6,'All applic'!$A$7:$A$59080,0)</f>
        <v>825</v>
      </c>
      <c r="AA469" s="113"/>
      <c r="AB469" s="28">
        <f>INDEX('All applic'!$H$7:$H$59080,U469)</f>
        <v>1.1160000000000001</v>
      </c>
      <c r="AC469" s="28">
        <f>INDEX('All applic'!$H$7:$H$59080,V469)</f>
        <v>0.94599999999999995</v>
      </c>
      <c r="AD469" s="28">
        <f>INDEX('All applic'!$H$7:$H$59080,W469)</f>
        <v>0.996</v>
      </c>
      <c r="AE469" s="28">
        <f>INDEX('All applic'!$H$7:$H$59080,X469)</f>
        <v>0.59399999999999997</v>
      </c>
      <c r="AF469" s="28">
        <f>INDEX('All applic'!$H$7:$H$59080,Y469)</f>
        <v>1.1160000000000001</v>
      </c>
      <c r="AG469" s="28">
        <f>INDEX('All applic'!$H$7:$H$59080,Z469)</f>
        <v>0.996</v>
      </c>
      <c r="AH469" s="28"/>
      <c r="AI469" s="28">
        <f>INDEX('All applic'!$I$7:$I$59080,U469)</f>
        <v>1.3333333333333333</v>
      </c>
      <c r="AJ469" s="28">
        <f>INDEX('All applic'!$I$7:$I$59080,V469)</f>
        <v>1.3571428571428572</v>
      </c>
      <c r="AK469" s="28">
        <f>INDEX('All applic'!$I$7:$I$59080,W469)</f>
        <v>1.0238095238095237</v>
      </c>
      <c r="AL469" s="28">
        <f>INDEX('All applic'!$I$7:$I$59080,X469)</f>
        <v>1</v>
      </c>
      <c r="AM469" s="28">
        <f>INDEX('All applic'!$I$7:$I$59080,Y469)</f>
        <v>1.3333333333333333</v>
      </c>
      <c r="AN469" s="28">
        <f>INDEX('All applic'!$I$7:$I$59080,Z469)</f>
        <v>1.0238095238095237</v>
      </c>
      <c r="AO469" s="113"/>
      <c r="AP469" s="113">
        <f>INDEX('All applic'!$J$7:$J$59080,U469)</f>
        <v>-2.0399999999999998E-2</v>
      </c>
      <c r="AQ469" s="113">
        <v>0</v>
      </c>
      <c r="AR469" s="113">
        <f>INDEX('All applic'!$J$7:$J$59080,W469)</f>
        <v>-2.0799999999999999E-2</v>
      </c>
      <c r="AS469" s="113">
        <v>0</v>
      </c>
      <c r="AT469" s="113">
        <v>0</v>
      </c>
      <c r="AU469" s="113">
        <v>0</v>
      </c>
    </row>
    <row r="470" spans="1:47" x14ac:dyDescent="0.25">
      <c r="A470" s="113" t="str">
        <f t="shared" si="58"/>
        <v>CFLMFm2007CZ15</v>
      </c>
      <c r="B470" s="113" t="str">
        <f t="shared" si="59"/>
        <v>CFLPGEMFmCZ152007</v>
      </c>
      <c r="C470" s="113" t="s">
        <v>118</v>
      </c>
      <c r="D470" s="113" t="s">
        <v>129</v>
      </c>
      <c r="E470" s="113" t="s">
        <v>1650</v>
      </c>
      <c r="F470" s="89" t="s">
        <v>59</v>
      </c>
      <c r="G470" s="113" t="s">
        <v>114</v>
      </c>
      <c r="H470" s="113" t="s">
        <v>1662</v>
      </c>
      <c r="I470" s="115">
        <f t="shared" si="60"/>
        <v>0</v>
      </c>
      <c r="J470" s="115">
        <f t="shared" si="61"/>
        <v>0</v>
      </c>
      <c r="K470" s="115">
        <f t="shared" si="62"/>
        <v>0</v>
      </c>
      <c r="L470" s="113"/>
      <c r="M470" s="36">
        <f>VLOOKUP("HV_"&amp;$D470&amp;$E470&amp;VLOOKUP($F470,key!$L$3:$M$13,2,FALSE)&amp;$G470&amp;M$6,'HVAC wts'!$H$7:$R$13254,11,FALSE)</f>
        <v>0</v>
      </c>
      <c r="N470" s="36">
        <f>VLOOKUP("HV_"&amp;$D470&amp;$E470&amp;VLOOKUP($F470,key!$L$3:$M$13,2,FALSE)&amp;$G470&amp;N$6,'HVAC wts'!$H$7:$R$13254,11,FALSE)</f>
        <v>0</v>
      </c>
      <c r="O470" s="36">
        <f>VLOOKUP("HV_"&amp;$D470&amp;$E470&amp;VLOOKUP($F470,key!$L$3:$M$13,2,FALSE)&amp;$G470&amp;O$6,'HVAC wts'!$H$7:$R$13254,11,FALSE)</f>
        <v>0</v>
      </c>
      <c r="P470" s="36">
        <f>VLOOKUP("HV_"&amp;$D470&amp;$E470&amp;VLOOKUP($F470,key!$L$3:$M$13,2,FALSE)&amp;$G470&amp;P$6,'HVAC wts'!$H$7:$R$13254,11,FALSE)</f>
        <v>0</v>
      </c>
      <c r="Q470" s="36">
        <f>VLOOKUP("HV_"&amp;$D470&amp;$E470&amp;VLOOKUP($F470,key!$L$3:$M$13,2,FALSE)&amp;$G470&amp;Q$6,'HVAC wts'!$H$7:$R$13254,11,FALSE)</f>
        <v>0</v>
      </c>
      <c r="R470" s="36">
        <f>VLOOKUP("HV_"&amp;$D470&amp;$E470&amp;VLOOKUP($F470,key!$L$3:$M$13,2,FALSE)&amp;$G470&amp;R$6,'HVAC wts'!$H$7:$R$13254,11,FALSE)</f>
        <v>0</v>
      </c>
      <c r="S470" s="36">
        <f t="shared" si="63"/>
        <v>0</v>
      </c>
      <c r="T470" s="113"/>
      <c r="U470" s="113">
        <f>MATCH($A470&amp;U$6,'All applic'!$A$7:$A$59080,0)</f>
        <v>826</v>
      </c>
      <c r="V470" s="113">
        <f>MATCH($A470&amp;V$6,'All applic'!$A$7:$A$59080,0)</f>
        <v>827</v>
      </c>
      <c r="W470" s="113">
        <f>MATCH($A470&amp;W$6,'All applic'!$A$7:$A$59080,0)</f>
        <v>829</v>
      </c>
      <c r="X470" s="113">
        <f>MATCH($A470&amp;X$6,'All applic'!$A$7:$A$59080,0)</f>
        <v>828</v>
      </c>
      <c r="Y470" s="113">
        <f>MATCH($A470&amp;Y$6,'All applic'!$A$7:$A$59080,0)</f>
        <v>826</v>
      </c>
      <c r="Z470" s="113">
        <f>MATCH($A470&amp;Z$6,'All applic'!$A$7:$A$59080,0)</f>
        <v>829</v>
      </c>
      <c r="AA470" s="113"/>
      <c r="AB470" s="28">
        <f>INDEX('All applic'!$H$7:$H$59080,U470)</f>
        <v>1.1679999999999999</v>
      </c>
      <c r="AC470" s="28">
        <f>INDEX('All applic'!$H$7:$H$59080,V470)</f>
        <v>1.1259999999999999</v>
      </c>
      <c r="AD470" s="28">
        <f>INDEX('All applic'!$H$7:$H$59080,W470)</f>
        <v>1.008</v>
      </c>
      <c r="AE470" s="28">
        <f>INDEX('All applic'!$H$7:$H$59080,X470)</f>
        <v>0.83199999999999996</v>
      </c>
      <c r="AF470" s="28">
        <f>INDEX('All applic'!$H$7:$H$59080,Y470)</f>
        <v>1.1679999999999999</v>
      </c>
      <c r="AG470" s="28">
        <f>INDEX('All applic'!$H$7:$H$59080,Z470)</f>
        <v>1.008</v>
      </c>
      <c r="AH470" s="28"/>
      <c r="AI470" s="28">
        <f>INDEX('All applic'!$I$7:$I$59080,U470)</f>
        <v>1.4285714285714284</v>
      </c>
      <c r="AJ470" s="28">
        <f>INDEX('All applic'!$I$7:$I$59080,V470)</f>
        <v>1.5238095238095237</v>
      </c>
      <c r="AK470" s="28">
        <f>INDEX('All applic'!$I$7:$I$59080,W470)</f>
        <v>1.0238095238095237</v>
      </c>
      <c r="AL470" s="28">
        <f>INDEX('All applic'!$I$7:$I$59080,X470)</f>
        <v>1.0238095238095237</v>
      </c>
      <c r="AM470" s="28">
        <f>INDEX('All applic'!$I$7:$I$59080,Y470)</f>
        <v>1.4285714285714284</v>
      </c>
      <c r="AN470" s="28">
        <f>INDEX('All applic'!$I$7:$I$59080,Z470)</f>
        <v>1.0238095238095237</v>
      </c>
      <c r="AO470" s="113"/>
      <c r="AP470" s="113">
        <f>INDEX('All applic'!$J$7:$J$59080,U470)</f>
        <v>-8.9800000000000001E-3</v>
      </c>
      <c r="AQ470" s="113">
        <v>0</v>
      </c>
      <c r="AR470" s="113">
        <f>INDEX('All applic'!$J$7:$J$59080,W470)</f>
        <v>-9.4800000000000006E-3</v>
      </c>
      <c r="AS470" s="113">
        <v>0</v>
      </c>
      <c r="AT470" s="113">
        <v>0</v>
      </c>
      <c r="AU470" s="113">
        <v>0</v>
      </c>
    </row>
    <row r="471" spans="1:47" x14ac:dyDescent="0.25">
      <c r="A471" s="113" t="str">
        <f t="shared" si="58"/>
        <v>CFLMFm2007CZ16</v>
      </c>
      <c r="B471" s="113" t="str">
        <f t="shared" si="59"/>
        <v>CFLPGEMFmCZ162007</v>
      </c>
      <c r="C471" s="113" t="s">
        <v>118</v>
      </c>
      <c r="D471" s="113" t="s">
        <v>129</v>
      </c>
      <c r="E471" s="113" t="s">
        <v>1650</v>
      </c>
      <c r="F471" s="89" t="s">
        <v>59</v>
      </c>
      <c r="G471" s="113" t="s">
        <v>115</v>
      </c>
      <c r="H471" s="113" t="s">
        <v>1662</v>
      </c>
      <c r="I471" s="115">
        <f t="shared" si="60"/>
        <v>0.99029823478120682</v>
      </c>
      <c r="J471" s="115">
        <f t="shared" si="61"/>
        <v>1.2386091103803669</v>
      </c>
      <c r="K471" s="115">
        <f t="shared" si="62"/>
        <v>-2.0642260347383784E-2</v>
      </c>
      <c r="L471" s="113"/>
      <c r="M471" s="36">
        <f>VLOOKUP("HV_"&amp;$D471&amp;$E471&amp;VLOOKUP($F471,key!$L$3:$M$13,2,FALSE)&amp;$G471&amp;M$6,'HVAC wts'!$H$7:$R$13254,11,FALSE)</f>
        <v>0.42433093640360015</v>
      </c>
      <c r="N471" s="36">
        <f>VLOOKUP("HV_"&amp;$D471&amp;$E471&amp;VLOOKUP($F471,key!$L$3:$M$13,2,FALSE)&amp;$G471&amp;N$6,'HVAC wts'!$H$7:$R$13254,11,FALSE)</f>
        <v>6.1016513106398738E-2</v>
      </c>
      <c r="O471" s="36">
        <f>VLOOKUP("HV_"&amp;$D471&amp;$E471&amp;VLOOKUP($F471,key!$L$3:$M$13,2,FALSE)&amp;$G471&amp;O$6,'HVAC wts'!$H$7:$R$13254,11,FALSE)</f>
        <v>0.36400212124584025</v>
      </c>
      <c r="P471" s="36">
        <f>VLOOKUP("HV_"&amp;$D471&amp;$E471&amp;VLOOKUP($F471,key!$L$3:$M$13,2,FALSE)&amp;$G471&amp;P$6,'HVAC wts'!$H$7:$R$13254,11,FALSE)</f>
        <v>5.2341553010475515E-2</v>
      </c>
      <c r="Q471" s="36">
        <f>VLOOKUP("HV_"&amp;$D471&amp;$E471&amp;VLOOKUP($F471,key!$L$3:$M$13,2,FALSE)&amp;$G471&amp;Q$6,'HVAC wts'!$H$7:$R$13254,11,FALSE)</f>
        <v>5.2916082998482626E-2</v>
      </c>
      <c r="R471" s="36">
        <f>VLOOKUP("HV_"&amp;$D471&amp;$E471&amp;VLOOKUP($F471,key!$L$3:$M$13,2,FALSE)&amp;$G471&amp;R$6,'HVAC wts'!$H$7:$R$13254,11,FALSE)</f>
        <v>4.5392793235202816E-2</v>
      </c>
      <c r="S471" s="36">
        <f t="shared" si="63"/>
        <v>1</v>
      </c>
      <c r="T471" s="113"/>
      <c r="U471" s="113">
        <f>MATCH($A471&amp;U$6,'All applic'!$A$7:$A$59080,0)</f>
        <v>830</v>
      </c>
      <c r="V471" s="113">
        <f>MATCH($A471&amp;V$6,'All applic'!$A$7:$A$59080,0)</f>
        <v>831</v>
      </c>
      <c r="W471" s="113">
        <f>MATCH($A471&amp;W$6,'All applic'!$A$7:$A$59080,0)</f>
        <v>833</v>
      </c>
      <c r="X471" s="113">
        <f>MATCH($A471&amp;X$6,'All applic'!$A$7:$A$59080,0)</f>
        <v>832</v>
      </c>
      <c r="Y471" s="113">
        <f>MATCH($A471&amp;Y$6,'All applic'!$A$7:$A$59080,0)</f>
        <v>830</v>
      </c>
      <c r="Z471" s="113">
        <f>MATCH($A471&amp;Z$6,'All applic'!$A$7:$A$59080,0)</f>
        <v>833</v>
      </c>
      <c r="AA471" s="113"/>
      <c r="AB471" s="28">
        <f>INDEX('All applic'!$H$7:$H$59080,U471)</f>
        <v>1.0680000000000001</v>
      </c>
      <c r="AC471" s="28">
        <f>INDEX('All applic'!$H$7:$H$59080,V471)</f>
        <v>0.81200000000000006</v>
      </c>
      <c r="AD471" s="28">
        <f>INDEX('All applic'!$H$7:$H$59080,W471)</f>
        <v>0.99</v>
      </c>
      <c r="AE471" s="28">
        <f>INDEX('All applic'!$H$7:$H$59080,X471)</f>
        <v>0.49199999999999999</v>
      </c>
      <c r="AF471" s="28">
        <f>INDEX('All applic'!$H$7:$H$59080,Y471)</f>
        <v>1.0680000000000001</v>
      </c>
      <c r="AG471" s="28">
        <f>INDEX('All applic'!$H$7:$H$59080,Z471)</f>
        <v>0.99</v>
      </c>
      <c r="AH471" s="28"/>
      <c r="AI471" s="28">
        <f>INDEX('All applic'!$I$7:$I$59080,U471)</f>
        <v>1.4</v>
      </c>
      <c r="AJ471" s="28">
        <f>INDEX('All applic'!$I$7:$I$59080,V471)</f>
        <v>1.425</v>
      </c>
      <c r="AK471" s="28">
        <f>INDEX('All applic'!$I$7:$I$59080,W471)</f>
        <v>1.05</v>
      </c>
      <c r="AL471" s="28">
        <f>INDEX('All applic'!$I$7:$I$59080,X471)</f>
        <v>1.0249999999999999</v>
      </c>
      <c r="AM471" s="28">
        <f>INDEX('All applic'!$I$7:$I$59080,Y471)</f>
        <v>1.4</v>
      </c>
      <c r="AN471" s="28">
        <f>INDEX('All applic'!$I$7:$I$59080,Z471)</f>
        <v>1.05</v>
      </c>
      <c r="AO471" s="113"/>
      <c r="AP471" s="113">
        <f>INDEX('All applic'!$J$7:$J$59080,U471)</f>
        <v>-2.5999999999999999E-2</v>
      </c>
      <c r="AQ471" s="113">
        <v>0</v>
      </c>
      <c r="AR471" s="113">
        <f>INDEX('All applic'!$J$7:$J$59080,W471)</f>
        <v>-2.64E-2</v>
      </c>
      <c r="AS471" s="113">
        <v>0</v>
      </c>
      <c r="AT471" s="113">
        <v>0</v>
      </c>
      <c r="AU471" s="113">
        <v>0</v>
      </c>
    </row>
    <row r="472" spans="1:47" x14ac:dyDescent="0.25">
      <c r="A472" s="113" t="str">
        <f t="shared" si="58"/>
        <v>CFLMFm2011CZ01</v>
      </c>
      <c r="B472" s="113" t="str">
        <f t="shared" si="59"/>
        <v>CFLPGEMFmCZ012011</v>
      </c>
      <c r="C472" s="113" t="s">
        <v>118</v>
      </c>
      <c r="D472" s="113" t="s">
        <v>129</v>
      </c>
      <c r="E472" s="113" t="s">
        <v>1650</v>
      </c>
      <c r="F472" s="89" t="s">
        <v>62</v>
      </c>
      <c r="G472" s="113" t="s">
        <v>48</v>
      </c>
      <c r="H472" s="113" t="s">
        <v>1662</v>
      </c>
      <c r="I472" s="115">
        <f t="shared" si="60"/>
        <v>0.90877068928849913</v>
      </c>
      <c r="J472" s="115">
        <f t="shared" si="61"/>
        <v>1.0201509530427983</v>
      </c>
      <c r="K472" s="115">
        <f t="shared" si="62"/>
        <v>-2.6905807257575399E-2</v>
      </c>
      <c r="L472" s="113"/>
      <c r="M472" s="36">
        <f>VLOOKUP("HV_"&amp;$D472&amp;$E472&amp;VLOOKUP($F472,key!$L$3:$M$13,2,FALSE)&amp;$G472&amp;M$6,'HVAC wts'!$H$7:$R$13254,11,FALSE)</f>
        <v>0</v>
      </c>
      <c r="N472" s="36">
        <f>VLOOKUP("HV_"&amp;$D472&amp;$E472&amp;VLOOKUP($F472,key!$L$3:$M$13,2,FALSE)&amp;$G472&amp;N$6,'HVAC wts'!$H$7:$R$13254,11,FALSE)</f>
        <v>0</v>
      </c>
      <c r="O472" s="36">
        <f>VLOOKUP("HV_"&amp;$D472&amp;$E472&amp;VLOOKUP($F472,key!$L$3:$M$13,2,FALSE)&amp;$G472&amp;O$6,'HVAC wts'!$H$7:$R$13254,11,FALSE)</f>
        <v>721.99835754619346</v>
      </c>
      <c r="P472" s="36">
        <f>VLOOKUP("HV_"&amp;$D472&amp;$E472&amp;VLOOKUP($F472,key!$L$3:$M$13,2,FALSE)&amp;$G472&amp;P$6,'HVAC wts'!$H$7:$R$13254,11,FALSE)</f>
        <v>103.81949197339247</v>
      </c>
      <c r="Q472" s="36">
        <f>VLOOKUP("HV_"&amp;$D472&amp;$E472&amp;VLOOKUP($F472,key!$L$3:$M$13,2,FALSE)&amp;$G472&amp;Q$6,'HVAC wts'!$H$7:$R$13254,11,FALSE)</f>
        <v>0</v>
      </c>
      <c r="R472" s="36">
        <f>VLOOKUP("HV_"&amp;$D472&amp;$E472&amp;VLOOKUP($F472,key!$L$3:$M$13,2,FALSE)&amp;$G472&amp;R$6,'HVAC wts'!$H$7:$R$13254,11,FALSE)</f>
        <v>90.036624094604591</v>
      </c>
      <c r="S472" s="36">
        <f t="shared" si="63"/>
        <v>915.85447361419051</v>
      </c>
      <c r="T472" s="113"/>
      <c r="U472" s="113">
        <f>MATCH($A472&amp;U$6,'All applic'!$A$7:$A$59080,0)</f>
        <v>834</v>
      </c>
      <c r="V472" s="113">
        <f>MATCH($A472&amp;V$6,'All applic'!$A$7:$A$59080,0)</f>
        <v>835</v>
      </c>
      <c r="W472" s="113">
        <f>MATCH($A472&amp;W$6,'All applic'!$A$7:$A$59080,0)</f>
        <v>837</v>
      </c>
      <c r="X472" s="113">
        <f>MATCH($A472&amp;X$6,'All applic'!$A$7:$A$59080,0)</f>
        <v>836</v>
      </c>
      <c r="Y472" s="113">
        <f>MATCH($A472&amp;Y$6,'All applic'!$A$7:$A$59080,0)</f>
        <v>834</v>
      </c>
      <c r="Z472" s="113">
        <f>MATCH($A472&amp;Z$6,'All applic'!$A$7:$A$59080,0)</f>
        <v>837</v>
      </c>
      <c r="AA472" s="113"/>
      <c r="AB472" s="28">
        <f>INDEX('All applic'!$H$7:$H$59080,U472)</f>
        <v>1</v>
      </c>
      <c r="AC472" s="28">
        <f>INDEX('All applic'!$H$7:$H$59080,V472)</f>
        <v>0.72599999999999998</v>
      </c>
      <c r="AD472" s="28">
        <f>INDEX('All applic'!$H$7:$H$59080,W472)</f>
        <v>0.98199999999999998</v>
      </c>
      <c r="AE472" s="28">
        <f>INDEX('All applic'!$H$7:$H$59080,X472)</f>
        <v>0.33600000000000002</v>
      </c>
      <c r="AF472" s="28">
        <f>INDEX('All applic'!$H$7:$H$59080,Y472)</f>
        <v>1</v>
      </c>
      <c r="AG472" s="28">
        <f>INDEX('All applic'!$H$7:$H$59080,Z472)</f>
        <v>0.98199999999999998</v>
      </c>
      <c r="AH472" s="28"/>
      <c r="AI472" s="28">
        <f>INDEX('All applic'!$I$7:$I$59080,U472)</f>
        <v>1.0227272727272727</v>
      </c>
      <c r="AJ472" s="28">
        <f>INDEX('All applic'!$I$7:$I$59080,V472)</f>
        <v>1</v>
      </c>
      <c r="AK472" s="28">
        <f>INDEX('All applic'!$I$7:$I$59080,W472)</f>
        <v>1.0227272727272727</v>
      </c>
      <c r="AL472" s="28">
        <f>INDEX('All applic'!$I$7:$I$59080,X472)</f>
        <v>1</v>
      </c>
      <c r="AM472" s="28">
        <f>INDEX('All applic'!$I$7:$I$59080,Y472)</f>
        <v>1.0227272727272727</v>
      </c>
      <c r="AN472" s="28">
        <f>INDEX('All applic'!$I$7:$I$59080,Z472)</f>
        <v>1.0227272727272727</v>
      </c>
      <c r="AO472" s="113"/>
      <c r="AP472" s="113">
        <f>INDEX('All applic'!$J$7:$J$59080,U472)</f>
        <v>-3.4130000000000001E-2</v>
      </c>
      <c r="AQ472" s="113">
        <v>0</v>
      </c>
      <c r="AR472" s="113">
        <f>INDEX('All applic'!$J$7:$J$59080,W472)</f>
        <v>-3.4130000000000001E-2</v>
      </c>
      <c r="AS472" s="113">
        <v>0</v>
      </c>
      <c r="AT472" s="113">
        <v>0</v>
      </c>
      <c r="AU472" s="113">
        <v>0</v>
      </c>
    </row>
    <row r="473" spans="1:47" x14ac:dyDescent="0.25">
      <c r="A473" s="113" t="str">
        <f t="shared" si="58"/>
        <v>CFLMFm2011CZ02</v>
      </c>
      <c r="B473" s="113" t="str">
        <f t="shared" si="59"/>
        <v>CFLPGEMFmCZ022011</v>
      </c>
      <c r="C473" s="113" t="s">
        <v>118</v>
      </c>
      <c r="D473" s="113" t="s">
        <v>129</v>
      </c>
      <c r="E473" s="113" t="s">
        <v>1650</v>
      </c>
      <c r="F473" s="89" t="s">
        <v>62</v>
      </c>
      <c r="G473" s="113" t="s">
        <v>101</v>
      </c>
      <c r="H473" s="113" t="s">
        <v>1662</v>
      </c>
      <c r="I473" s="115">
        <f t="shared" si="60"/>
        <v>0.974995779621882</v>
      </c>
      <c r="J473" s="115">
        <f t="shared" si="61"/>
        <v>1.1346701807707498</v>
      </c>
      <c r="K473" s="115">
        <f t="shared" si="62"/>
        <v>-1.6359477484581147E-2</v>
      </c>
      <c r="L473" s="113"/>
      <c r="M473" s="36">
        <f>VLOOKUP("HV_"&amp;$D473&amp;$E473&amp;VLOOKUP($F473,key!$L$3:$M$13,2,FALSE)&amp;$G473&amp;M$6,'HVAC wts'!$H$7:$R$13254,11,FALSE)</f>
        <v>351.64909144124164</v>
      </c>
      <c r="N473" s="36">
        <f>VLOOKUP("HV_"&amp;$D473&amp;$E473&amp;VLOOKUP($F473,key!$L$3:$M$13,2,FALSE)&amp;$G473&amp;N$6,'HVAC wts'!$H$7:$R$13254,11,FALSE)</f>
        <v>50.565253569844799</v>
      </c>
      <c r="O473" s="36">
        <f>VLOOKUP("HV_"&amp;$D473&amp;$E473&amp;VLOOKUP($F473,key!$L$3:$M$13,2,FALSE)&amp;$G473&amp;O$6,'HVAC wts'!$H$7:$R$13254,11,FALSE)</f>
        <v>1113.1634035181075</v>
      </c>
      <c r="P473" s="36">
        <f>VLOOKUP("HV_"&amp;$D473&amp;$E473&amp;VLOOKUP($F473,key!$L$3:$M$13,2,FALSE)&amp;$G473&amp;P$6,'HVAC wts'!$H$7:$R$13254,11,FALSE)</f>
        <v>160.06692789356987</v>
      </c>
      <c r="Q473" s="36">
        <f>VLOOKUP("HV_"&amp;$D473&amp;$E473&amp;VLOOKUP($F473,key!$L$3:$M$13,2,FALSE)&amp;$G473&amp;Q$6,'HVAC wts'!$H$7:$R$13254,11,FALSE)</f>
        <v>43.852311751662974</v>
      </c>
      <c r="R473" s="36">
        <f>VLOOKUP("HV_"&amp;$D473&amp;$E473&amp;VLOOKUP($F473,key!$L$3:$M$13,2,FALSE)&amp;$G473&amp;R$6,'HVAC wts'!$H$7:$R$13254,11,FALSE)</f>
        <v>138.816763045085</v>
      </c>
      <c r="S473" s="36">
        <f t="shared" si="63"/>
        <v>1858.1137512195116</v>
      </c>
      <c r="T473" s="113"/>
      <c r="U473" s="113">
        <f>MATCH($A473&amp;U$6,'All applic'!$A$7:$A$59080,0)</f>
        <v>838</v>
      </c>
      <c r="V473" s="113">
        <f>MATCH($A473&amp;V$6,'All applic'!$A$7:$A$59080,0)</f>
        <v>839</v>
      </c>
      <c r="W473" s="113">
        <f>MATCH($A473&amp;W$6,'All applic'!$A$7:$A$59080,0)</f>
        <v>841</v>
      </c>
      <c r="X473" s="113">
        <f>MATCH($A473&amp;X$6,'All applic'!$A$7:$A$59080,0)</f>
        <v>840</v>
      </c>
      <c r="Y473" s="113">
        <f>MATCH($A473&amp;Y$6,'All applic'!$A$7:$A$59080,0)</f>
        <v>838</v>
      </c>
      <c r="Z473" s="113">
        <f>MATCH($A473&amp;Z$6,'All applic'!$A$7:$A$59080,0)</f>
        <v>841</v>
      </c>
      <c r="AA473" s="113"/>
      <c r="AB473" s="28">
        <f>INDEX('All applic'!$H$7:$H$59080,U473)</f>
        <v>1.0640000000000001</v>
      </c>
      <c r="AC473" s="28">
        <f>INDEX('All applic'!$H$7:$H$59080,V473)</f>
        <v>0.89</v>
      </c>
      <c r="AD473" s="28">
        <f>INDEX('All applic'!$H$7:$H$59080,W473)</f>
        <v>0.998</v>
      </c>
      <c r="AE473" s="28">
        <f>INDEX('All applic'!$H$7:$H$59080,X473)</f>
        <v>0.60199999999999998</v>
      </c>
      <c r="AF473" s="28">
        <f>INDEX('All applic'!$H$7:$H$59080,Y473)</f>
        <v>1.0640000000000001</v>
      </c>
      <c r="AG473" s="28">
        <f>INDEX('All applic'!$H$7:$H$59080,Z473)</f>
        <v>0.998</v>
      </c>
      <c r="AH473" s="28"/>
      <c r="AI473" s="28">
        <f>INDEX('All applic'!$I$7:$I$59080,U473)</f>
        <v>1.5609756097560976</v>
      </c>
      <c r="AJ473" s="28">
        <f>INDEX('All applic'!$I$7:$I$59080,V473)</f>
        <v>1.5609756097560976</v>
      </c>
      <c r="AK473" s="28">
        <f>INDEX('All applic'!$I$7:$I$59080,W473)</f>
        <v>1</v>
      </c>
      <c r="AL473" s="28">
        <f>INDEX('All applic'!$I$7:$I$59080,X473)</f>
        <v>1</v>
      </c>
      <c r="AM473" s="28">
        <f>INDEX('All applic'!$I$7:$I$59080,Y473)</f>
        <v>1.5609756097560976</v>
      </c>
      <c r="AN473" s="28">
        <f>INDEX('All applic'!$I$7:$I$59080,Z473)</f>
        <v>1</v>
      </c>
      <c r="AO473" s="113"/>
      <c r="AP473" s="113">
        <f>INDEX('All applic'!$J$7:$J$59080,U473)</f>
        <v>-2.06E-2</v>
      </c>
      <c r="AQ473" s="113">
        <v>0</v>
      </c>
      <c r="AR473" s="113">
        <f>INDEX('All applic'!$J$7:$J$59080,W473)</f>
        <v>-2.0799999999999999E-2</v>
      </c>
      <c r="AS473" s="113">
        <v>0</v>
      </c>
      <c r="AT473" s="113">
        <v>0</v>
      </c>
      <c r="AU473" s="113">
        <v>0</v>
      </c>
    </row>
    <row r="474" spans="1:47" x14ac:dyDescent="0.25">
      <c r="A474" s="113" t="str">
        <f t="shared" si="58"/>
        <v>CFLMFm2011CZ03</v>
      </c>
      <c r="B474" s="113" t="str">
        <f t="shared" si="59"/>
        <v>CFLPGEMFmCZ032011</v>
      </c>
      <c r="C474" s="113" t="s">
        <v>118</v>
      </c>
      <c r="D474" s="113" t="s">
        <v>129</v>
      </c>
      <c r="E474" s="113" t="s">
        <v>1650</v>
      </c>
      <c r="F474" s="89" t="s">
        <v>62</v>
      </c>
      <c r="G474" s="113" t="s">
        <v>102</v>
      </c>
      <c r="H474" s="113" t="s">
        <v>1662</v>
      </c>
      <c r="I474" s="115">
        <f t="shared" si="60"/>
        <v>0.94519306191158892</v>
      </c>
      <c r="J474" s="115">
        <f t="shared" si="61"/>
        <v>1.0681288120653556</v>
      </c>
      <c r="K474" s="115">
        <f t="shared" si="62"/>
        <v>-2.015032318161308E-2</v>
      </c>
      <c r="L474" s="113"/>
      <c r="M474" s="36">
        <f>VLOOKUP("HV_"&amp;$D474&amp;$E474&amp;VLOOKUP($F474,key!$L$3:$M$13,2,FALSE)&amp;$G474&amp;M$6,'HVAC wts'!$H$7:$R$13254,11,FALSE)</f>
        <v>905.36067145602351</v>
      </c>
      <c r="N474" s="36">
        <f>VLOOKUP("HV_"&amp;$D474&amp;$E474&amp;VLOOKUP($F474,key!$L$3:$M$13,2,FALSE)&amp;$G474&amp;N$6,'HVAC wts'!$H$7:$R$13254,11,FALSE)</f>
        <v>130.18600940133041</v>
      </c>
      <c r="O474" s="36">
        <f>VLOOKUP("HV_"&amp;$D474&amp;$E474&amp;VLOOKUP($F474,key!$L$3:$M$13,2,FALSE)&amp;$G474&amp;O$6,'HVAC wts'!$H$7:$R$13254,11,FALSE)</f>
        <v>3698.8620007095337</v>
      </c>
      <c r="P474" s="36">
        <f>VLOOKUP("HV_"&amp;$D474&amp;$E474&amp;VLOOKUP($F474,key!$L$3:$M$13,2,FALSE)&amp;$G474&amp;P$6,'HVAC wts'!$H$7:$R$13254,11,FALSE)</f>
        <v>531.87651991130826</v>
      </c>
      <c r="Q474" s="36">
        <f>VLOOKUP("HV_"&amp;$D474&amp;$E474&amp;VLOOKUP($F474,key!$L$3:$M$13,2,FALSE)&amp;$G474&amp;Q$6,'HVAC wts'!$H$7:$R$13254,11,FALSE)</f>
        <v>112.90277546193646</v>
      </c>
      <c r="R474" s="36">
        <f>VLOOKUP("HV_"&amp;$D474&amp;$E474&amp;VLOOKUP($F474,key!$L$3:$M$13,2,FALSE)&amp;$G474&amp;R$6,'HVAC wts'!$H$7:$R$13254,11,FALSE)</f>
        <v>461.26565809312643</v>
      </c>
      <c r="S474" s="36">
        <f t="shared" si="63"/>
        <v>5840.4536350332592</v>
      </c>
      <c r="T474" s="113"/>
      <c r="U474" s="113">
        <f>MATCH($A474&amp;U$6,'All applic'!$A$7:$A$59080,0)</f>
        <v>842</v>
      </c>
      <c r="V474" s="113">
        <f>MATCH($A474&amp;V$6,'All applic'!$A$7:$A$59080,0)</f>
        <v>843</v>
      </c>
      <c r="W474" s="113">
        <f>MATCH($A474&amp;W$6,'All applic'!$A$7:$A$59080,0)</f>
        <v>845</v>
      </c>
      <c r="X474" s="113">
        <f>MATCH($A474&amp;X$6,'All applic'!$A$7:$A$59080,0)</f>
        <v>844</v>
      </c>
      <c r="Y474" s="113">
        <f>MATCH($A474&amp;Y$6,'All applic'!$A$7:$A$59080,0)</f>
        <v>842</v>
      </c>
      <c r="Z474" s="113">
        <f>MATCH($A474&amp;Z$6,'All applic'!$A$7:$A$59080,0)</f>
        <v>845</v>
      </c>
      <c r="AA474" s="113"/>
      <c r="AB474" s="28">
        <f>INDEX('All applic'!$H$7:$H$59080,U474)</f>
        <v>1</v>
      </c>
      <c r="AC474" s="28">
        <f>INDEX('All applic'!$H$7:$H$59080,V474)</f>
        <v>0.83</v>
      </c>
      <c r="AD474" s="28">
        <f>INDEX('All applic'!$H$7:$H$59080,W474)</f>
        <v>0.99</v>
      </c>
      <c r="AE474" s="28">
        <f>INDEX('All applic'!$H$7:$H$59080,X474)</f>
        <v>0.51800000000000002</v>
      </c>
      <c r="AF474" s="28">
        <f>INDEX('All applic'!$H$7:$H$59080,Y474)</f>
        <v>1</v>
      </c>
      <c r="AG474" s="28">
        <f>INDEX('All applic'!$H$7:$H$59080,Z474)</f>
        <v>0.99</v>
      </c>
      <c r="AH474" s="28"/>
      <c r="AI474" s="28">
        <f>INDEX('All applic'!$I$7:$I$59080,U474)</f>
        <v>1.25</v>
      </c>
      <c r="AJ474" s="28">
        <f>INDEX('All applic'!$I$7:$I$59080,V474)</f>
        <v>1.2</v>
      </c>
      <c r="AK474" s="28">
        <f>INDEX('All applic'!$I$7:$I$59080,W474)</f>
        <v>1.0249999999999999</v>
      </c>
      <c r="AL474" s="28">
        <f>INDEX('All applic'!$I$7:$I$59080,X474)</f>
        <v>1.0249999999999999</v>
      </c>
      <c r="AM474" s="28">
        <f>INDEX('All applic'!$I$7:$I$59080,Y474)</f>
        <v>1.25</v>
      </c>
      <c r="AN474" s="28">
        <f>INDEX('All applic'!$I$7:$I$59080,Z474)</f>
        <v>1.0249999999999999</v>
      </c>
      <c r="AO474" s="113"/>
      <c r="AP474" s="113">
        <f>INDEX('All applic'!$J$7:$J$59080,U474)</f>
        <v>-2.5399999999999999E-2</v>
      </c>
      <c r="AQ474" s="113">
        <v>0</v>
      </c>
      <c r="AR474" s="113">
        <f>INDEX('All applic'!$J$7:$J$59080,W474)</f>
        <v>-2.5600000000000001E-2</v>
      </c>
      <c r="AS474" s="113">
        <v>0</v>
      </c>
      <c r="AT474" s="113">
        <v>0</v>
      </c>
      <c r="AU474" s="113">
        <v>0</v>
      </c>
    </row>
    <row r="475" spans="1:47" x14ac:dyDescent="0.25">
      <c r="A475" s="113" t="str">
        <f t="shared" si="58"/>
        <v>CFLMFm2011CZ04</v>
      </c>
      <c r="B475" s="113" t="str">
        <f t="shared" si="59"/>
        <v>CFLPGEMFmCZ042011</v>
      </c>
      <c r="C475" s="113" t="s">
        <v>118</v>
      </c>
      <c r="D475" s="113" t="s">
        <v>129</v>
      </c>
      <c r="E475" s="113" t="s">
        <v>1650</v>
      </c>
      <c r="F475" s="89" t="s">
        <v>62</v>
      </c>
      <c r="G475" s="113" t="s">
        <v>103</v>
      </c>
      <c r="H475" s="113" t="s">
        <v>1662</v>
      </c>
      <c r="I475" s="115">
        <f t="shared" si="60"/>
        <v>1.066342001632818</v>
      </c>
      <c r="J475" s="115">
        <f t="shared" si="61"/>
        <v>1.7097999854875192</v>
      </c>
      <c r="K475" s="115">
        <f t="shared" si="62"/>
        <v>-1.2590832647569794E-2</v>
      </c>
      <c r="L475" s="113"/>
      <c r="M475" s="36">
        <f>VLOOKUP("HV_"&amp;$D475&amp;$E475&amp;VLOOKUP($F475,key!$L$3:$M$13,2,FALSE)&amp;$G475&amp;M$6,'HVAC wts'!$H$7:$R$13254,11,FALSE)</f>
        <v>2209.4463487361418</v>
      </c>
      <c r="N475" s="36">
        <f>VLOOKUP("HV_"&amp;$D475&amp;$E475&amp;VLOOKUP($F475,key!$L$3:$M$13,2,FALSE)&amp;$G475&amp;N$6,'HVAC wts'!$H$7:$R$13254,11,FALSE)</f>
        <v>317.70653640798236</v>
      </c>
      <c r="O475" s="36">
        <f>VLOOKUP("HV_"&amp;$D475&amp;$E475&amp;VLOOKUP($F475,key!$L$3:$M$13,2,FALSE)&amp;$G475&amp;O$6,'HVAC wts'!$H$7:$R$13254,11,FALSE)</f>
        <v>258.87314577974865</v>
      </c>
      <c r="P475" s="36">
        <f>VLOOKUP("HV_"&amp;$D475&amp;$E475&amp;VLOOKUP($F475,key!$L$3:$M$13,2,FALSE)&amp;$G475&amp;P$6,'HVAC wts'!$H$7:$R$13254,11,FALSE)</f>
        <v>37.224570110864747</v>
      </c>
      <c r="Q475" s="36">
        <f>VLOOKUP("HV_"&amp;$D475&amp;$E475&amp;VLOOKUP($F475,key!$L$3:$M$13,2,FALSE)&amp;$G475&amp;Q$6,'HVAC wts'!$H$7:$R$13254,11,FALSE)</f>
        <v>275.52845277161867</v>
      </c>
      <c r="R475" s="36">
        <f>VLOOKUP("HV_"&amp;$D475&amp;$E475&amp;VLOOKUP($F475,key!$L$3:$M$13,2,FALSE)&amp;$G475&amp;R$6,'HVAC wts'!$H$7:$R$13254,11,FALSE)</f>
        <v>32.282710716925351</v>
      </c>
      <c r="S475" s="36">
        <f t="shared" si="63"/>
        <v>3131.061764523281</v>
      </c>
      <c r="T475" s="113"/>
      <c r="U475" s="113">
        <f>MATCH($A475&amp;U$6,'All applic'!$A$7:$A$59080,0)</f>
        <v>846</v>
      </c>
      <c r="V475" s="113">
        <f>MATCH($A475&amp;V$6,'All applic'!$A$7:$A$59080,0)</f>
        <v>847</v>
      </c>
      <c r="W475" s="113">
        <f>MATCH($A475&amp;W$6,'All applic'!$A$7:$A$59080,0)</f>
        <v>849</v>
      </c>
      <c r="X475" s="113">
        <f>MATCH($A475&amp;X$6,'All applic'!$A$7:$A$59080,0)</f>
        <v>848</v>
      </c>
      <c r="Y475" s="113">
        <f>MATCH($A475&amp;Y$6,'All applic'!$A$7:$A$59080,0)</f>
        <v>846</v>
      </c>
      <c r="Z475" s="113">
        <f>MATCH($A475&amp;Z$6,'All applic'!$A$7:$A$59080,0)</f>
        <v>849</v>
      </c>
      <c r="AA475" s="113"/>
      <c r="AB475" s="28">
        <f>INDEX('All applic'!$H$7:$H$59080,U475)</f>
        <v>1.0940000000000001</v>
      </c>
      <c r="AC475" s="28">
        <f>INDEX('All applic'!$H$7:$H$59080,V475)</f>
        <v>0.94799999999999995</v>
      </c>
      <c r="AD475" s="28">
        <f>INDEX('All applic'!$H$7:$H$59080,W475)</f>
        <v>1.006</v>
      </c>
      <c r="AE475" s="28">
        <f>INDEX('All applic'!$H$7:$H$59080,X475)</f>
        <v>0.70199999999999996</v>
      </c>
      <c r="AF475" s="28">
        <f>INDEX('All applic'!$H$7:$H$59080,Y475)</f>
        <v>1.0940000000000001</v>
      </c>
      <c r="AG475" s="28">
        <f>INDEX('All applic'!$H$7:$H$59080,Z475)</f>
        <v>1.006</v>
      </c>
      <c r="AH475" s="28"/>
      <c r="AI475" s="28">
        <f>INDEX('All applic'!$I$7:$I$59080,U475)</f>
        <v>1.7954545454545456</v>
      </c>
      <c r="AJ475" s="28">
        <f>INDEX('All applic'!$I$7:$I$59080,V475)</f>
        <v>1.75</v>
      </c>
      <c r="AK475" s="28">
        <f>INDEX('All applic'!$I$7:$I$59080,W475)</f>
        <v>1.0227272727272727</v>
      </c>
      <c r="AL475" s="28">
        <f>INDEX('All applic'!$I$7:$I$59080,X475)</f>
        <v>1.0227272727272727</v>
      </c>
      <c r="AM475" s="28">
        <f>INDEX('All applic'!$I$7:$I$59080,Y475)</f>
        <v>1.7954545454545456</v>
      </c>
      <c r="AN475" s="28">
        <f>INDEX('All applic'!$I$7:$I$59080,Z475)</f>
        <v>1.0227272727272727</v>
      </c>
      <c r="AO475" s="113"/>
      <c r="AP475" s="113">
        <f>INDEX('All applic'!$J$7:$J$59080,U475)</f>
        <v>-1.5939999999999999E-2</v>
      </c>
      <c r="AQ475" s="113">
        <v>0</v>
      </c>
      <c r="AR475" s="113">
        <f>INDEX('All applic'!$J$7:$J$59080,W475)</f>
        <v>-1.6239999999999997E-2</v>
      </c>
      <c r="AS475" s="113">
        <v>0</v>
      </c>
      <c r="AT475" s="113">
        <v>0</v>
      </c>
      <c r="AU475" s="113">
        <v>0</v>
      </c>
    </row>
    <row r="476" spans="1:47" x14ac:dyDescent="0.25">
      <c r="A476" s="113" t="str">
        <f t="shared" si="58"/>
        <v>CFLMFm2011CZ05</v>
      </c>
      <c r="B476" s="113" t="str">
        <f t="shared" si="59"/>
        <v>CFLPGEMFmCZ052011</v>
      </c>
      <c r="C476" s="113" t="s">
        <v>118</v>
      </c>
      <c r="D476" s="113" t="s">
        <v>129</v>
      </c>
      <c r="E476" s="113" t="s">
        <v>1650</v>
      </c>
      <c r="F476" s="89" t="s">
        <v>62</v>
      </c>
      <c r="G476" s="113" t="s">
        <v>104</v>
      </c>
      <c r="H476" s="113" t="s">
        <v>1662</v>
      </c>
      <c r="I476" s="115">
        <f t="shared" si="60"/>
        <v>0.96831886984455184</v>
      </c>
      <c r="J476" s="115">
        <f t="shared" si="61"/>
        <v>1.1531329390516842</v>
      </c>
      <c r="K476" s="115">
        <f t="shared" si="62"/>
        <v>-1.9938793477015066E-2</v>
      </c>
      <c r="L476" s="113"/>
      <c r="M476" s="36">
        <f>VLOOKUP("HV_"&amp;$D476&amp;$E476&amp;VLOOKUP($F476,key!$L$3:$M$13,2,FALSE)&amp;$G476&amp;M$6,'HVAC wts'!$H$7:$R$13254,11,FALSE)</f>
        <v>0.42433093640360009</v>
      </c>
      <c r="N476" s="36">
        <f>VLOOKUP("HV_"&amp;$D476&amp;$E476&amp;VLOOKUP($F476,key!$L$3:$M$13,2,FALSE)&amp;$G476&amp;N$6,'HVAC wts'!$H$7:$R$13254,11,FALSE)</f>
        <v>6.1016513106398725E-2</v>
      </c>
      <c r="O476" s="36">
        <f>VLOOKUP("HV_"&amp;$D476&amp;$E476&amp;VLOOKUP($F476,key!$L$3:$M$13,2,FALSE)&amp;$G476&amp;O$6,'HVAC wts'!$H$7:$R$13254,11,FALSE)</f>
        <v>0.36400212124584019</v>
      </c>
      <c r="P476" s="36">
        <f>VLOOKUP("HV_"&amp;$D476&amp;$E476&amp;VLOOKUP($F476,key!$L$3:$M$13,2,FALSE)&amp;$G476&amp;P$6,'HVAC wts'!$H$7:$R$13254,11,FALSE)</f>
        <v>5.2341553010475515E-2</v>
      </c>
      <c r="Q476" s="36">
        <f>VLOOKUP("HV_"&amp;$D476&amp;$E476&amp;VLOOKUP($F476,key!$L$3:$M$13,2,FALSE)&amp;$G476&amp;Q$6,'HVAC wts'!$H$7:$R$13254,11,FALSE)</f>
        <v>5.2916082998482619E-2</v>
      </c>
      <c r="R476" s="36">
        <f>VLOOKUP("HV_"&amp;$D476&amp;$E476&amp;VLOOKUP($F476,key!$L$3:$M$13,2,FALSE)&amp;$G476&amp;R$6,'HVAC wts'!$H$7:$R$13254,11,FALSE)</f>
        <v>4.5392793235202809E-2</v>
      </c>
      <c r="S476" s="36">
        <f t="shared" si="63"/>
        <v>0.99999999999999989</v>
      </c>
      <c r="T476" s="113"/>
      <c r="U476" s="113">
        <f>MATCH($A476&amp;U$6,'All applic'!$A$7:$A$59080,0)</f>
        <v>850</v>
      </c>
      <c r="V476" s="113">
        <f>MATCH($A476&amp;V$6,'All applic'!$A$7:$A$59080,0)</f>
        <v>851</v>
      </c>
      <c r="W476" s="113">
        <f>MATCH($A476&amp;W$6,'All applic'!$A$7:$A$59080,0)</f>
        <v>853</v>
      </c>
      <c r="X476" s="113">
        <f>MATCH($A476&amp;X$6,'All applic'!$A$7:$A$59080,0)</f>
        <v>852</v>
      </c>
      <c r="Y476" s="113">
        <f>MATCH($A476&amp;Y$6,'All applic'!$A$7:$A$59080,0)</f>
        <v>850</v>
      </c>
      <c r="Z476" s="113">
        <f>MATCH($A476&amp;Z$6,'All applic'!$A$7:$A$59080,0)</f>
        <v>853</v>
      </c>
      <c r="AA476" s="113"/>
      <c r="AB476" s="28">
        <f>INDEX('All applic'!$H$7:$H$59080,U476)</f>
        <v>1.01</v>
      </c>
      <c r="AC476" s="28">
        <f>INDEX('All applic'!$H$7:$H$59080,V476)</f>
        <v>0.82399999999999995</v>
      </c>
      <c r="AD476" s="28">
        <f>INDEX('All applic'!$H$7:$H$59080,W476)</f>
        <v>0.996</v>
      </c>
      <c r="AE476" s="28">
        <f>INDEX('All applic'!$H$7:$H$59080,X476)</f>
        <v>0.54</v>
      </c>
      <c r="AF476" s="28">
        <f>INDEX('All applic'!$H$7:$H$59080,Y476)</f>
        <v>1.01</v>
      </c>
      <c r="AG476" s="28">
        <f>INDEX('All applic'!$H$7:$H$59080,Z476)</f>
        <v>0.996</v>
      </c>
      <c r="AH476" s="28"/>
      <c r="AI476" s="28">
        <f>INDEX('All applic'!$I$7:$I$59080,U476)</f>
        <v>1.2727272727272729</v>
      </c>
      <c r="AJ476" s="28">
        <f>INDEX('All applic'!$I$7:$I$59080,V476)</f>
        <v>1.2045454545454546</v>
      </c>
      <c r="AK476" s="28">
        <f>INDEX('All applic'!$I$7:$I$59080,W476)</f>
        <v>1.0227272727272727</v>
      </c>
      <c r="AL476" s="28">
        <f>INDEX('All applic'!$I$7:$I$59080,X476)</f>
        <v>1.0227272727272727</v>
      </c>
      <c r="AM476" s="28">
        <f>INDEX('All applic'!$I$7:$I$59080,Y476)</f>
        <v>1.2727272727272729</v>
      </c>
      <c r="AN476" s="28">
        <f>INDEX('All applic'!$I$7:$I$59080,Z476)</f>
        <v>1.0227272727272727</v>
      </c>
      <c r="AO476" s="113"/>
      <c r="AP476" s="113">
        <f>INDEX('All applic'!$J$7:$J$59080,U476)</f>
        <v>-2.52E-2</v>
      </c>
      <c r="AQ476" s="113">
        <v>0</v>
      </c>
      <c r="AR476" s="113">
        <f>INDEX('All applic'!$J$7:$J$59080,W476)</f>
        <v>-2.5399999999999999E-2</v>
      </c>
      <c r="AS476" s="113">
        <v>0</v>
      </c>
      <c r="AT476" s="113">
        <v>0</v>
      </c>
      <c r="AU476" s="113">
        <v>0</v>
      </c>
    </row>
    <row r="477" spans="1:47" x14ac:dyDescent="0.25">
      <c r="A477" s="113" t="str">
        <f t="shared" si="58"/>
        <v>CFLMFm2011CZ06</v>
      </c>
      <c r="B477" s="113" t="str">
        <f t="shared" si="59"/>
        <v>CFLPGEMFmCZ062011</v>
      </c>
      <c r="C477" s="113" t="s">
        <v>118</v>
      </c>
      <c r="D477" s="113" t="s">
        <v>129</v>
      </c>
      <c r="E477" s="113" t="s">
        <v>1650</v>
      </c>
      <c r="F477" s="89" t="s">
        <v>62</v>
      </c>
      <c r="G477" s="113" t="s">
        <v>105</v>
      </c>
      <c r="H477" s="113" t="s">
        <v>1662</v>
      </c>
      <c r="I477" s="115">
        <f t="shared" si="60"/>
        <v>0</v>
      </c>
      <c r="J477" s="115">
        <f t="shared" si="61"/>
        <v>0</v>
      </c>
      <c r="K477" s="115">
        <f t="shared" si="62"/>
        <v>0</v>
      </c>
      <c r="L477" s="113"/>
      <c r="M477" s="36">
        <f>VLOOKUP("HV_"&amp;$D477&amp;$E477&amp;VLOOKUP($F477,key!$L$3:$M$13,2,FALSE)&amp;$G477&amp;M$6,'HVAC wts'!$H$7:$R$13254,11,FALSE)</f>
        <v>0</v>
      </c>
      <c r="N477" s="36">
        <f>VLOOKUP("HV_"&amp;$D477&amp;$E477&amp;VLOOKUP($F477,key!$L$3:$M$13,2,FALSE)&amp;$G477&amp;N$6,'HVAC wts'!$H$7:$R$13254,11,FALSE)</f>
        <v>0</v>
      </c>
      <c r="O477" s="36">
        <f>VLOOKUP("HV_"&amp;$D477&amp;$E477&amp;VLOOKUP($F477,key!$L$3:$M$13,2,FALSE)&amp;$G477&amp;O$6,'HVAC wts'!$H$7:$R$13254,11,FALSE)</f>
        <v>0</v>
      </c>
      <c r="P477" s="36">
        <f>VLOOKUP("HV_"&amp;$D477&amp;$E477&amp;VLOOKUP($F477,key!$L$3:$M$13,2,FALSE)&amp;$G477&amp;P$6,'HVAC wts'!$H$7:$R$13254,11,FALSE)</f>
        <v>0</v>
      </c>
      <c r="Q477" s="36">
        <f>VLOOKUP("HV_"&amp;$D477&amp;$E477&amp;VLOOKUP($F477,key!$L$3:$M$13,2,FALSE)&amp;$G477&amp;Q$6,'HVAC wts'!$H$7:$R$13254,11,FALSE)</f>
        <v>0</v>
      </c>
      <c r="R477" s="36">
        <f>VLOOKUP("HV_"&amp;$D477&amp;$E477&amp;VLOOKUP($F477,key!$L$3:$M$13,2,FALSE)&amp;$G477&amp;R$6,'HVAC wts'!$H$7:$R$13254,11,FALSE)</f>
        <v>0</v>
      </c>
      <c r="S477" s="36">
        <f t="shared" si="63"/>
        <v>0</v>
      </c>
      <c r="T477" s="113"/>
      <c r="U477" s="113">
        <f>MATCH($A477&amp;U$6,'All applic'!$A$7:$A$59080,0)</f>
        <v>854</v>
      </c>
      <c r="V477" s="113">
        <f>MATCH($A477&amp;V$6,'All applic'!$A$7:$A$59080,0)</f>
        <v>855</v>
      </c>
      <c r="W477" s="113">
        <f>MATCH($A477&amp;W$6,'All applic'!$A$7:$A$59080,0)</f>
        <v>857</v>
      </c>
      <c r="X477" s="113">
        <f>MATCH($A477&amp;X$6,'All applic'!$A$7:$A$59080,0)</f>
        <v>856</v>
      </c>
      <c r="Y477" s="113">
        <f>MATCH($A477&amp;Y$6,'All applic'!$A$7:$A$59080,0)</f>
        <v>854</v>
      </c>
      <c r="Z477" s="113">
        <f>MATCH($A477&amp;Z$6,'All applic'!$A$7:$A$59080,0)</f>
        <v>857</v>
      </c>
      <c r="AA477" s="113"/>
      <c r="AB477" s="28">
        <f>INDEX('All applic'!$H$7:$H$59080,U477)</f>
        <v>1.0740000000000001</v>
      </c>
      <c r="AC477" s="28">
        <f>INDEX('All applic'!$H$7:$H$59080,V477)</f>
        <v>0.93799999999999994</v>
      </c>
      <c r="AD477" s="28">
        <f>INDEX('All applic'!$H$7:$H$59080,W477)</f>
        <v>1</v>
      </c>
      <c r="AE477" s="28">
        <f>INDEX('All applic'!$H$7:$H$59080,X477)</f>
        <v>0.66</v>
      </c>
      <c r="AF477" s="28">
        <f>INDEX('All applic'!$H$7:$H$59080,Y477)</f>
        <v>1.0740000000000001</v>
      </c>
      <c r="AG477" s="28">
        <f>INDEX('All applic'!$H$7:$H$59080,Z477)</f>
        <v>1</v>
      </c>
      <c r="AH477" s="28"/>
      <c r="AI477" s="28">
        <f>INDEX('All applic'!$I$7:$I$59080,U477)</f>
        <v>1.5111111111111113</v>
      </c>
      <c r="AJ477" s="28">
        <f>INDEX('All applic'!$I$7:$I$59080,V477)</f>
        <v>1.5555555555555558</v>
      </c>
      <c r="AK477" s="28">
        <f>INDEX('All applic'!$I$7:$I$59080,W477)</f>
        <v>1</v>
      </c>
      <c r="AL477" s="28">
        <f>INDEX('All applic'!$I$7:$I$59080,X477)</f>
        <v>1</v>
      </c>
      <c r="AM477" s="28">
        <f>INDEX('All applic'!$I$7:$I$59080,Y477)</f>
        <v>1.5111111111111113</v>
      </c>
      <c r="AN477" s="28">
        <f>INDEX('All applic'!$I$7:$I$59080,Z477)</f>
        <v>1</v>
      </c>
      <c r="AO477" s="113"/>
      <c r="AP477" s="113">
        <f>INDEX('All applic'!$J$7:$J$59080,U477)</f>
        <v>-1.932E-2</v>
      </c>
      <c r="AQ477" s="113">
        <v>0</v>
      </c>
      <c r="AR477" s="113">
        <f>INDEX('All applic'!$J$7:$J$59080,W477)</f>
        <v>-1.9440000000000002E-2</v>
      </c>
      <c r="AS477" s="113">
        <v>0</v>
      </c>
      <c r="AT477" s="113">
        <v>0</v>
      </c>
      <c r="AU477" s="113">
        <v>0</v>
      </c>
    </row>
    <row r="478" spans="1:47" x14ac:dyDescent="0.25">
      <c r="A478" s="113" t="str">
        <f t="shared" si="58"/>
        <v>CFLMFm2011CZ07</v>
      </c>
      <c r="B478" s="113" t="str">
        <f t="shared" si="59"/>
        <v>CFLPGEMFmCZ072011</v>
      </c>
      <c r="C478" s="113" t="s">
        <v>118</v>
      </c>
      <c r="D478" s="113" t="s">
        <v>129</v>
      </c>
      <c r="E478" s="113" t="s">
        <v>1650</v>
      </c>
      <c r="F478" s="89" t="s">
        <v>62</v>
      </c>
      <c r="G478" s="113" t="s">
        <v>106</v>
      </c>
      <c r="H478" s="113" t="s">
        <v>1662</v>
      </c>
      <c r="I478" s="115">
        <f t="shared" si="60"/>
        <v>0</v>
      </c>
      <c r="J478" s="115">
        <f t="shared" si="61"/>
        <v>0</v>
      </c>
      <c r="K478" s="115">
        <f t="shared" si="62"/>
        <v>0</v>
      </c>
      <c r="L478" s="113"/>
      <c r="M478" s="36">
        <f>VLOOKUP("HV_"&amp;$D478&amp;$E478&amp;VLOOKUP($F478,key!$L$3:$M$13,2,FALSE)&amp;$G478&amp;M$6,'HVAC wts'!$H$7:$R$13254,11,FALSE)</f>
        <v>0</v>
      </c>
      <c r="N478" s="36">
        <f>VLOOKUP("HV_"&amp;$D478&amp;$E478&amp;VLOOKUP($F478,key!$L$3:$M$13,2,FALSE)&amp;$G478&amp;N$6,'HVAC wts'!$H$7:$R$13254,11,FALSE)</f>
        <v>0</v>
      </c>
      <c r="O478" s="36">
        <f>VLOOKUP("HV_"&amp;$D478&amp;$E478&amp;VLOOKUP($F478,key!$L$3:$M$13,2,FALSE)&amp;$G478&amp;O$6,'HVAC wts'!$H$7:$R$13254,11,FALSE)</f>
        <v>0</v>
      </c>
      <c r="P478" s="36">
        <f>VLOOKUP("HV_"&amp;$D478&amp;$E478&amp;VLOOKUP($F478,key!$L$3:$M$13,2,FALSE)&amp;$G478&amp;P$6,'HVAC wts'!$H$7:$R$13254,11,FALSE)</f>
        <v>0</v>
      </c>
      <c r="Q478" s="36">
        <f>VLOOKUP("HV_"&amp;$D478&amp;$E478&amp;VLOOKUP($F478,key!$L$3:$M$13,2,FALSE)&amp;$G478&amp;Q$6,'HVAC wts'!$H$7:$R$13254,11,FALSE)</f>
        <v>0</v>
      </c>
      <c r="R478" s="36">
        <f>VLOOKUP("HV_"&amp;$D478&amp;$E478&amp;VLOOKUP($F478,key!$L$3:$M$13,2,FALSE)&amp;$G478&amp;R$6,'HVAC wts'!$H$7:$R$13254,11,FALSE)</f>
        <v>0</v>
      </c>
      <c r="S478" s="36">
        <f t="shared" si="63"/>
        <v>0</v>
      </c>
      <c r="T478" s="113"/>
      <c r="U478" s="113">
        <f>MATCH($A478&amp;U$6,'All applic'!$A$7:$A$59080,0)</f>
        <v>858</v>
      </c>
      <c r="V478" s="113">
        <f>MATCH($A478&amp;V$6,'All applic'!$A$7:$A$59080,0)</f>
        <v>859</v>
      </c>
      <c r="W478" s="113">
        <f>MATCH($A478&amp;W$6,'All applic'!$A$7:$A$59080,0)</f>
        <v>861</v>
      </c>
      <c r="X478" s="113">
        <f>MATCH($A478&amp;X$6,'All applic'!$A$7:$A$59080,0)</f>
        <v>860</v>
      </c>
      <c r="Y478" s="113">
        <f>MATCH($A478&amp;Y$6,'All applic'!$A$7:$A$59080,0)</f>
        <v>858</v>
      </c>
      <c r="Z478" s="113">
        <f>MATCH($A478&amp;Z$6,'All applic'!$A$7:$A$59080,0)</f>
        <v>861</v>
      </c>
      <c r="AA478" s="113"/>
      <c r="AB478" s="28">
        <f>INDEX('All applic'!$H$7:$H$59080,U478)</f>
        <v>1.1279999999999999</v>
      </c>
      <c r="AC478" s="28">
        <f>INDEX('All applic'!$H$7:$H$59080,V478)</f>
        <v>1.014</v>
      </c>
      <c r="AD478" s="28">
        <f>INDEX('All applic'!$H$7:$H$59080,W478)</f>
        <v>1.004</v>
      </c>
      <c r="AE478" s="28">
        <f>INDEX('All applic'!$H$7:$H$59080,X478)</f>
        <v>0.72799999999999998</v>
      </c>
      <c r="AF478" s="28">
        <f>INDEX('All applic'!$H$7:$H$59080,Y478)</f>
        <v>1.1279999999999999</v>
      </c>
      <c r="AG478" s="28">
        <f>INDEX('All applic'!$H$7:$H$59080,Z478)</f>
        <v>1.004</v>
      </c>
      <c r="AH478" s="28"/>
      <c r="AI478" s="28">
        <f>INDEX('All applic'!$I$7:$I$59080,U478)</f>
        <v>1.3333333333333333</v>
      </c>
      <c r="AJ478" s="28">
        <f>INDEX('All applic'!$I$7:$I$59080,V478)</f>
        <v>1.4444444444444446</v>
      </c>
      <c r="AK478" s="28">
        <f>INDEX('All applic'!$I$7:$I$59080,W478)</f>
        <v>1</v>
      </c>
      <c r="AL478" s="28">
        <f>INDEX('All applic'!$I$7:$I$59080,X478)</f>
        <v>1</v>
      </c>
      <c r="AM478" s="28">
        <f>INDEX('All applic'!$I$7:$I$59080,Y478)</f>
        <v>1.3333333333333333</v>
      </c>
      <c r="AN478" s="28">
        <f>INDEX('All applic'!$I$7:$I$59080,Z478)</f>
        <v>1</v>
      </c>
      <c r="AO478" s="113"/>
      <c r="AP478" s="113">
        <f>INDEX('All applic'!$J$7:$J$59080,U478)</f>
        <v>-1.5820000000000001E-2</v>
      </c>
      <c r="AQ478" s="113">
        <v>0</v>
      </c>
      <c r="AR478" s="113">
        <f>INDEX('All applic'!$J$7:$J$59080,W478)</f>
        <v>-1.618E-2</v>
      </c>
      <c r="AS478" s="113">
        <v>0</v>
      </c>
      <c r="AT478" s="113">
        <v>0</v>
      </c>
      <c r="AU478" s="113">
        <v>0</v>
      </c>
    </row>
    <row r="479" spans="1:47" x14ac:dyDescent="0.25">
      <c r="A479" s="113" t="str">
        <f t="shared" si="58"/>
        <v>CFLMFm2011CZ08</v>
      </c>
      <c r="B479" s="113" t="str">
        <f t="shared" si="59"/>
        <v>CFLPGEMFmCZ082011</v>
      </c>
      <c r="C479" s="113" t="s">
        <v>118</v>
      </c>
      <c r="D479" s="113" t="s">
        <v>129</v>
      </c>
      <c r="E479" s="113" t="s">
        <v>1650</v>
      </c>
      <c r="F479" s="89" t="s">
        <v>62</v>
      </c>
      <c r="G479" s="113" t="s">
        <v>107</v>
      </c>
      <c r="H479" s="113" t="s">
        <v>1662</v>
      </c>
      <c r="I479" s="115">
        <f t="shared" si="60"/>
        <v>0</v>
      </c>
      <c r="J479" s="115">
        <f t="shared" si="61"/>
        <v>0</v>
      </c>
      <c r="K479" s="115">
        <f t="shared" si="62"/>
        <v>0</v>
      </c>
      <c r="L479" s="113"/>
      <c r="M479" s="36">
        <f>VLOOKUP("HV_"&amp;$D479&amp;$E479&amp;VLOOKUP($F479,key!$L$3:$M$13,2,FALSE)&amp;$G479&amp;M$6,'HVAC wts'!$H$7:$R$13254,11,FALSE)</f>
        <v>0</v>
      </c>
      <c r="N479" s="36">
        <f>VLOOKUP("HV_"&amp;$D479&amp;$E479&amp;VLOOKUP($F479,key!$L$3:$M$13,2,FALSE)&amp;$G479&amp;N$6,'HVAC wts'!$H$7:$R$13254,11,FALSE)</f>
        <v>0</v>
      </c>
      <c r="O479" s="36">
        <f>VLOOKUP("HV_"&amp;$D479&amp;$E479&amp;VLOOKUP($F479,key!$L$3:$M$13,2,FALSE)&amp;$G479&amp;O$6,'HVAC wts'!$H$7:$R$13254,11,FALSE)</f>
        <v>0</v>
      </c>
      <c r="P479" s="36">
        <f>VLOOKUP("HV_"&amp;$D479&amp;$E479&amp;VLOOKUP($F479,key!$L$3:$M$13,2,FALSE)&amp;$G479&amp;P$6,'HVAC wts'!$H$7:$R$13254,11,FALSE)</f>
        <v>0</v>
      </c>
      <c r="Q479" s="36">
        <f>VLOOKUP("HV_"&amp;$D479&amp;$E479&amp;VLOOKUP($F479,key!$L$3:$M$13,2,FALSE)&amp;$G479&amp;Q$6,'HVAC wts'!$H$7:$R$13254,11,FALSE)</f>
        <v>0</v>
      </c>
      <c r="R479" s="36">
        <f>VLOOKUP("HV_"&amp;$D479&amp;$E479&amp;VLOOKUP($F479,key!$L$3:$M$13,2,FALSE)&amp;$G479&amp;R$6,'HVAC wts'!$H$7:$R$13254,11,FALSE)</f>
        <v>0</v>
      </c>
      <c r="S479" s="36">
        <f t="shared" si="63"/>
        <v>0</v>
      </c>
      <c r="T479" s="113"/>
      <c r="U479" s="113">
        <f>MATCH($A479&amp;U$6,'All applic'!$A$7:$A$59080,0)</f>
        <v>862</v>
      </c>
      <c r="V479" s="113">
        <f>MATCH($A479&amp;V$6,'All applic'!$A$7:$A$59080,0)</f>
        <v>863</v>
      </c>
      <c r="W479" s="113">
        <f>MATCH($A479&amp;W$6,'All applic'!$A$7:$A$59080,0)</f>
        <v>865</v>
      </c>
      <c r="X479" s="113">
        <f>MATCH($A479&amp;X$6,'All applic'!$A$7:$A$59080,0)</f>
        <v>864</v>
      </c>
      <c r="Y479" s="113">
        <f>MATCH($A479&amp;Y$6,'All applic'!$A$7:$A$59080,0)</f>
        <v>862</v>
      </c>
      <c r="Z479" s="113">
        <f>MATCH($A479&amp;Z$6,'All applic'!$A$7:$A$59080,0)</f>
        <v>865</v>
      </c>
      <c r="AA479" s="113"/>
      <c r="AB479" s="28">
        <f>INDEX('All applic'!$H$7:$H$59080,U479)</f>
        <v>1.1259999999999999</v>
      </c>
      <c r="AC479" s="28">
        <f>INDEX('All applic'!$H$7:$H$59080,V479)</f>
        <v>1.024</v>
      </c>
      <c r="AD479" s="28">
        <f>INDEX('All applic'!$H$7:$H$59080,W479)</f>
        <v>1.006</v>
      </c>
      <c r="AE479" s="28">
        <f>INDEX('All applic'!$H$7:$H$59080,X479)</f>
        <v>0.754</v>
      </c>
      <c r="AF479" s="28">
        <f>INDEX('All applic'!$H$7:$H$59080,Y479)</f>
        <v>1.1259999999999999</v>
      </c>
      <c r="AG479" s="28">
        <f>INDEX('All applic'!$H$7:$H$59080,Z479)</f>
        <v>1.006</v>
      </c>
      <c r="AH479" s="28"/>
      <c r="AI479" s="28">
        <f>INDEX('All applic'!$I$7:$I$59080,U479)</f>
        <v>1.4222222222222223</v>
      </c>
      <c r="AJ479" s="28">
        <f>INDEX('All applic'!$I$7:$I$59080,V479)</f>
        <v>1.4000000000000001</v>
      </c>
      <c r="AK479" s="28">
        <f>INDEX('All applic'!$I$7:$I$59080,W479)</f>
        <v>1</v>
      </c>
      <c r="AL479" s="28">
        <f>INDEX('All applic'!$I$7:$I$59080,X479)</f>
        <v>1</v>
      </c>
      <c r="AM479" s="28">
        <f>INDEX('All applic'!$I$7:$I$59080,Y479)</f>
        <v>1.4222222222222223</v>
      </c>
      <c r="AN479" s="28">
        <f>INDEX('All applic'!$I$7:$I$59080,Z479)</f>
        <v>1</v>
      </c>
      <c r="AO479" s="113"/>
      <c r="AP479" s="113">
        <f>INDEX('All applic'!$J$7:$J$59080,U479)</f>
        <v>-1.388E-2</v>
      </c>
      <c r="AQ479" s="113">
        <v>0</v>
      </c>
      <c r="AR479" s="113">
        <f>INDEX('All applic'!$J$7:$J$59080,W479)</f>
        <v>-1.434E-2</v>
      </c>
      <c r="AS479" s="113">
        <v>0</v>
      </c>
      <c r="AT479" s="113">
        <v>0</v>
      </c>
      <c r="AU479" s="113">
        <v>0</v>
      </c>
    </row>
    <row r="480" spans="1:47" x14ac:dyDescent="0.25">
      <c r="A480" s="113" t="str">
        <f t="shared" si="58"/>
        <v>CFLMFm2011CZ09</v>
      </c>
      <c r="B480" s="113" t="str">
        <f t="shared" si="59"/>
        <v>CFLPGEMFmCZ092011</v>
      </c>
      <c r="C480" s="113" t="s">
        <v>118</v>
      </c>
      <c r="D480" s="113" t="s">
        <v>129</v>
      </c>
      <c r="E480" s="113" t="s">
        <v>1650</v>
      </c>
      <c r="F480" s="89" t="s">
        <v>62</v>
      </c>
      <c r="G480" s="113" t="s">
        <v>108</v>
      </c>
      <c r="H480" s="113" t="s">
        <v>1662</v>
      </c>
      <c r="I480" s="115">
        <f t="shared" si="60"/>
        <v>0</v>
      </c>
      <c r="J480" s="115">
        <f t="shared" si="61"/>
        <v>0</v>
      </c>
      <c r="K480" s="115">
        <f t="shared" si="62"/>
        <v>0</v>
      </c>
      <c r="L480" s="113"/>
      <c r="M480" s="36">
        <f>VLOOKUP("HV_"&amp;$D480&amp;$E480&amp;VLOOKUP($F480,key!$L$3:$M$13,2,FALSE)&amp;$G480&amp;M$6,'HVAC wts'!$H$7:$R$13254,11,FALSE)</f>
        <v>0</v>
      </c>
      <c r="N480" s="36">
        <f>VLOOKUP("HV_"&amp;$D480&amp;$E480&amp;VLOOKUP($F480,key!$L$3:$M$13,2,FALSE)&amp;$G480&amp;N$6,'HVAC wts'!$H$7:$R$13254,11,FALSE)</f>
        <v>0</v>
      </c>
      <c r="O480" s="36">
        <f>VLOOKUP("HV_"&amp;$D480&amp;$E480&amp;VLOOKUP($F480,key!$L$3:$M$13,2,FALSE)&amp;$G480&amp;O$6,'HVAC wts'!$H$7:$R$13254,11,FALSE)</f>
        <v>0</v>
      </c>
      <c r="P480" s="36">
        <f>VLOOKUP("HV_"&amp;$D480&amp;$E480&amp;VLOOKUP($F480,key!$L$3:$M$13,2,FALSE)&amp;$G480&amp;P$6,'HVAC wts'!$H$7:$R$13254,11,FALSE)</f>
        <v>0</v>
      </c>
      <c r="Q480" s="36">
        <f>VLOOKUP("HV_"&amp;$D480&amp;$E480&amp;VLOOKUP($F480,key!$L$3:$M$13,2,FALSE)&amp;$G480&amp;Q$6,'HVAC wts'!$H$7:$R$13254,11,FALSE)</f>
        <v>0</v>
      </c>
      <c r="R480" s="36">
        <f>VLOOKUP("HV_"&amp;$D480&amp;$E480&amp;VLOOKUP($F480,key!$L$3:$M$13,2,FALSE)&amp;$G480&amp;R$6,'HVAC wts'!$H$7:$R$13254,11,FALSE)</f>
        <v>0</v>
      </c>
      <c r="S480" s="36">
        <f t="shared" si="63"/>
        <v>0</v>
      </c>
      <c r="T480" s="113"/>
      <c r="U480" s="113">
        <f>MATCH($A480&amp;U$6,'All applic'!$A$7:$A$59080,0)</f>
        <v>866</v>
      </c>
      <c r="V480" s="113">
        <f>MATCH($A480&amp;V$6,'All applic'!$A$7:$A$59080,0)</f>
        <v>867</v>
      </c>
      <c r="W480" s="113">
        <f>MATCH($A480&amp;W$6,'All applic'!$A$7:$A$59080,0)</f>
        <v>869</v>
      </c>
      <c r="X480" s="113">
        <f>MATCH($A480&amp;X$6,'All applic'!$A$7:$A$59080,0)</f>
        <v>868</v>
      </c>
      <c r="Y480" s="113">
        <f>MATCH($A480&amp;Y$6,'All applic'!$A$7:$A$59080,0)</f>
        <v>866</v>
      </c>
      <c r="Z480" s="113">
        <f>MATCH($A480&amp;Z$6,'All applic'!$A$7:$A$59080,0)</f>
        <v>869</v>
      </c>
      <c r="AA480" s="113"/>
      <c r="AB480" s="28">
        <f>INDEX('All applic'!$H$7:$H$59080,U480)</f>
        <v>1.1100000000000001</v>
      </c>
      <c r="AC480" s="28">
        <f>INDEX('All applic'!$H$7:$H$59080,V480)</f>
        <v>1</v>
      </c>
      <c r="AD480" s="28">
        <f>INDEX('All applic'!$H$7:$H$59080,W480)</f>
        <v>1.004</v>
      </c>
      <c r="AE480" s="28">
        <f>INDEX('All applic'!$H$7:$H$59080,X480)</f>
        <v>0.72</v>
      </c>
      <c r="AF480" s="28">
        <f>INDEX('All applic'!$H$7:$H$59080,Y480)</f>
        <v>1.1100000000000001</v>
      </c>
      <c r="AG480" s="28">
        <f>INDEX('All applic'!$H$7:$H$59080,Z480)</f>
        <v>1.004</v>
      </c>
      <c r="AH480" s="28"/>
      <c r="AI480" s="28">
        <f>INDEX('All applic'!$I$7:$I$59080,U480)</f>
        <v>1.5227272727272729</v>
      </c>
      <c r="AJ480" s="28">
        <f>INDEX('All applic'!$I$7:$I$59080,V480)</f>
        <v>1.5454545454545456</v>
      </c>
      <c r="AK480" s="28">
        <f>INDEX('All applic'!$I$7:$I$59080,W480)</f>
        <v>1.0227272727272727</v>
      </c>
      <c r="AL480" s="28">
        <f>INDEX('All applic'!$I$7:$I$59080,X480)</f>
        <v>1.0227272727272727</v>
      </c>
      <c r="AM480" s="28">
        <f>INDEX('All applic'!$I$7:$I$59080,Y480)</f>
        <v>1.5227272727272729</v>
      </c>
      <c r="AN480" s="28">
        <f>INDEX('All applic'!$I$7:$I$59080,Z480)</f>
        <v>1.0227272727272727</v>
      </c>
      <c r="AO480" s="113"/>
      <c r="AP480" s="113">
        <f>INDEX('All applic'!$J$7:$J$59080,U480)</f>
        <v>-1.516E-2</v>
      </c>
      <c r="AQ480" s="113">
        <v>0</v>
      </c>
      <c r="AR480" s="113">
        <f>INDEX('All applic'!$J$7:$J$59080,W480)</f>
        <v>-1.5599999999999999E-2</v>
      </c>
      <c r="AS480" s="113">
        <v>0</v>
      </c>
      <c r="AT480" s="113">
        <v>0</v>
      </c>
      <c r="AU480" s="113">
        <v>0</v>
      </c>
    </row>
    <row r="481" spans="1:47" x14ac:dyDescent="0.25">
      <c r="A481" s="113" t="str">
        <f t="shared" si="58"/>
        <v>CFLMFm2011CZ10</v>
      </c>
      <c r="B481" s="113" t="str">
        <f t="shared" si="59"/>
        <v>CFLPGEMFmCZ102011</v>
      </c>
      <c r="C481" s="113" t="s">
        <v>118</v>
      </c>
      <c r="D481" s="113" t="s">
        <v>129</v>
      </c>
      <c r="E481" s="113" t="s">
        <v>1650</v>
      </c>
      <c r="F481" s="89" t="s">
        <v>62</v>
      </c>
      <c r="G481" s="113" t="s">
        <v>109</v>
      </c>
      <c r="H481" s="113" t="s">
        <v>1662</v>
      </c>
      <c r="I481" s="115">
        <f t="shared" si="60"/>
        <v>0</v>
      </c>
      <c r="J481" s="115">
        <f t="shared" si="61"/>
        <v>0</v>
      </c>
      <c r="K481" s="115">
        <f t="shared" si="62"/>
        <v>0</v>
      </c>
      <c r="L481" s="113"/>
      <c r="M481" s="36">
        <f>VLOOKUP("HV_"&amp;$D481&amp;$E481&amp;VLOOKUP($F481,key!$L$3:$M$13,2,FALSE)&amp;$G481&amp;M$6,'HVAC wts'!$H$7:$R$13254,11,FALSE)</f>
        <v>0</v>
      </c>
      <c r="N481" s="36">
        <f>VLOOKUP("HV_"&amp;$D481&amp;$E481&amp;VLOOKUP($F481,key!$L$3:$M$13,2,FALSE)&amp;$G481&amp;N$6,'HVAC wts'!$H$7:$R$13254,11,FALSE)</f>
        <v>0</v>
      </c>
      <c r="O481" s="36">
        <f>VLOOKUP("HV_"&amp;$D481&amp;$E481&amp;VLOOKUP($F481,key!$L$3:$M$13,2,FALSE)&amp;$G481&amp;O$6,'HVAC wts'!$H$7:$R$13254,11,FALSE)</f>
        <v>0</v>
      </c>
      <c r="P481" s="36">
        <f>VLOOKUP("HV_"&amp;$D481&amp;$E481&amp;VLOOKUP($F481,key!$L$3:$M$13,2,FALSE)&amp;$G481&amp;P$6,'HVAC wts'!$H$7:$R$13254,11,FALSE)</f>
        <v>0</v>
      </c>
      <c r="Q481" s="36">
        <f>VLOOKUP("HV_"&amp;$D481&amp;$E481&amp;VLOOKUP($F481,key!$L$3:$M$13,2,FALSE)&amp;$G481&amp;Q$6,'HVAC wts'!$H$7:$R$13254,11,FALSE)</f>
        <v>0</v>
      </c>
      <c r="R481" s="36">
        <f>VLOOKUP("HV_"&amp;$D481&amp;$E481&amp;VLOOKUP($F481,key!$L$3:$M$13,2,FALSE)&amp;$G481&amp;R$6,'HVAC wts'!$H$7:$R$13254,11,FALSE)</f>
        <v>0</v>
      </c>
      <c r="S481" s="36">
        <f t="shared" si="63"/>
        <v>0</v>
      </c>
      <c r="T481" s="113"/>
      <c r="U481" s="113">
        <f>MATCH($A481&amp;U$6,'All applic'!$A$7:$A$59080,0)</f>
        <v>870</v>
      </c>
      <c r="V481" s="113">
        <f>MATCH($A481&amp;V$6,'All applic'!$A$7:$A$59080,0)</f>
        <v>871</v>
      </c>
      <c r="W481" s="113">
        <f>MATCH($A481&amp;W$6,'All applic'!$A$7:$A$59080,0)</f>
        <v>873</v>
      </c>
      <c r="X481" s="113">
        <f>MATCH($A481&amp;X$6,'All applic'!$A$7:$A$59080,0)</f>
        <v>872</v>
      </c>
      <c r="Y481" s="113">
        <f>MATCH($A481&amp;Y$6,'All applic'!$A$7:$A$59080,0)</f>
        <v>870</v>
      </c>
      <c r="Z481" s="113">
        <f>MATCH($A481&amp;Z$6,'All applic'!$A$7:$A$59080,0)</f>
        <v>873</v>
      </c>
      <c r="AA481" s="113"/>
      <c r="AB481" s="28">
        <f>INDEX('All applic'!$H$7:$H$59080,U481)</f>
        <v>1.1120000000000001</v>
      </c>
      <c r="AC481" s="28">
        <f>INDEX('All applic'!$H$7:$H$59080,V481)</f>
        <v>1.004</v>
      </c>
      <c r="AD481" s="28">
        <f>INDEX('All applic'!$H$7:$H$59080,W481)</f>
        <v>1.006</v>
      </c>
      <c r="AE481" s="28">
        <f>INDEX('All applic'!$H$7:$H$59080,X481)</f>
        <v>0.73399999999999999</v>
      </c>
      <c r="AF481" s="28">
        <f>INDEX('All applic'!$H$7:$H$59080,Y481)</f>
        <v>1.1120000000000001</v>
      </c>
      <c r="AG481" s="28">
        <f>INDEX('All applic'!$H$7:$H$59080,Z481)</f>
        <v>1.006</v>
      </c>
      <c r="AH481" s="28"/>
      <c r="AI481" s="28">
        <f>INDEX('All applic'!$I$7:$I$59080,U481)</f>
        <v>1.5227272727272729</v>
      </c>
      <c r="AJ481" s="28">
        <f>INDEX('All applic'!$I$7:$I$59080,V481)</f>
        <v>1.5909090909090911</v>
      </c>
      <c r="AK481" s="28">
        <f>INDEX('All applic'!$I$7:$I$59080,W481)</f>
        <v>1.0454545454545454</v>
      </c>
      <c r="AL481" s="28">
        <f>INDEX('All applic'!$I$7:$I$59080,X481)</f>
        <v>1.0227272727272727</v>
      </c>
      <c r="AM481" s="28">
        <f>INDEX('All applic'!$I$7:$I$59080,Y481)</f>
        <v>1.5227272727272729</v>
      </c>
      <c r="AN481" s="28">
        <f>INDEX('All applic'!$I$7:$I$59080,Z481)</f>
        <v>1.0454545454545454</v>
      </c>
      <c r="AO481" s="113"/>
      <c r="AP481" s="113">
        <f>INDEX('All applic'!$J$7:$J$59080,U481)</f>
        <v>-1.4119999999999999E-2</v>
      </c>
      <c r="AQ481" s="113">
        <v>0</v>
      </c>
      <c r="AR481" s="113">
        <f>INDEX('All applic'!$J$7:$J$59080,W481)</f>
        <v>-1.4579999999999999E-2</v>
      </c>
      <c r="AS481" s="113">
        <v>0</v>
      </c>
      <c r="AT481" s="113">
        <v>0</v>
      </c>
      <c r="AU481" s="113">
        <v>0</v>
      </c>
    </row>
    <row r="482" spans="1:47" x14ac:dyDescent="0.25">
      <c r="A482" s="113" t="str">
        <f t="shared" si="58"/>
        <v>CFLMFm2011CZ11</v>
      </c>
      <c r="B482" s="113" t="str">
        <f t="shared" si="59"/>
        <v>CFLPGEMFmCZ112011</v>
      </c>
      <c r="C482" s="113" t="s">
        <v>118</v>
      </c>
      <c r="D482" s="113" t="s">
        <v>129</v>
      </c>
      <c r="E482" s="113" t="s">
        <v>1650</v>
      </c>
      <c r="F482" s="89" t="s">
        <v>62</v>
      </c>
      <c r="G482" s="113" t="s">
        <v>110</v>
      </c>
      <c r="H482" s="113" t="s">
        <v>1662</v>
      </c>
      <c r="I482" s="115">
        <f t="shared" si="60"/>
        <v>1.0903161416857678</v>
      </c>
      <c r="J482" s="115">
        <f t="shared" si="61"/>
        <v>1.436259559363003</v>
      </c>
      <c r="K482" s="115">
        <f t="shared" si="62"/>
        <v>-1.5924327764518693E-2</v>
      </c>
      <c r="L482" s="113"/>
      <c r="M482" s="36">
        <f>VLOOKUP("HV_"&amp;$D482&amp;$E482&amp;VLOOKUP($F482,key!$L$3:$M$13,2,FALSE)&amp;$G482&amp;M$6,'HVAC wts'!$H$7:$R$13254,11,FALSE)</f>
        <v>128.37137306725791</v>
      </c>
      <c r="N482" s="36">
        <f>VLOOKUP("HV_"&amp;$D482&amp;$E482&amp;VLOOKUP($F482,key!$L$3:$M$13,2,FALSE)&amp;$G482&amp;N$6,'HVAC wts'!$H$7:$R$13254,11,FALSE)</f>
        <v>18.459115033259426</v>
      </c>
      <c r="O482" s="36">
        <f>VLOOKUP("HV_"&amp;$D482&amp;$E482&amp;VLOOKUP($F482,key!$L$3:$M$13,2,FALSE)&amp;$G482&amp;O$6,'HVAC wts'!$H$7:$R$13254,11,FALSE)</f>
        <v>0</v>
      </c>
      <c r="P482" s="36">
        <f>VLOOKUP("HV_"&amp;$D482&amp;$E482&amp;VLOOKUP($F482,key!$L$3:$M$13,2,FALSE)&amp;$G482&amp;P$6,'HVAC wts'!$H$7:$R$13254,11,FALSE)</f>
        <v>0</v>
      </c>
      <c r="Q482" s="36">
        <f>VLOOKUP("HV_"&amp;$D482&amp;$E482&amp;VLOOKUP($F482,key!$L$3:$M$13,2,FALSE)&amp;$G482&amp;Q$6,'HVAC wts'!$H$7:$R$13254,11,FALSE)</f>
        <v>16.008519881744274</v>
      </c>
      <c r="R482" s="36">
        <f>VLOOKUP("HV_"&amp;$D482&amp;$E482&amp;VLOOKUP($F482,key!$L$3:$M$13,2,FALSE)&amp;$G482&amp;R$6,'HVAC wts'!$H$7:$R$13254,11,FALSE)</f>
        <v>0</v>
      </c>
      <c r="S482" s="36">
        <f t="shared" si="63"/>
        <v>162.83900798226159</v>
      </c>
      <c r="T482" s="113"/>
      <c r="U482" s="113">
        <f>MATCH($A482&amp;U$6,'All applic'!$A$7:$A$59080,0)</f>
        <v>874</v>
      </c>
      <c r="V482" s="113">
        <f>MATCH($A482&amp;V$6,'All applic'!$A$7:$A$59080,0)</f>
        <v>875</v>
      </c>
      <c r="W482" s="113">
        <f>MATCH($A482&amp;W$6,'All applic'!$A$7:$A$59080,0)</f>
        <v>877</v>
      </c>
      <c r="X482" s="113">
        <f>MATCH($A482&amp;X$6,'All applic'!$A$7:$A$59080,0)</f>
        <v>876</v>
      </c>
      <c r="Y482" s="113">
        <f>MATCH($A482&amp;Y$6,'All applic'!$A$7:$A$59080,0)</f>
        <v>874</v>
      </c>
      <c r="Z482" s="113">
        <f>MATCH($A482&amp;Z$6,'All applic'!$A$7:$A$59080,0)</f>
        <v>877</v>
      </c>
      <c r="AA482" s="113"/>
      <c r="AB482" s="28">
        <f>INDEX('All applic'!$H$7:$H$59080,U482)</f>
        <v>1.1080000000000001</v>
      </c>
      <c r="AC482" s="28">
        <f>INDEX('All applic'!$H$7:$H$59080,V482)</f>
        <v>0.95199999999999996</v>
      </c>
      <c r="AD482" s="28">
        <f>INDEX('All applic'!$H$7:$H$59080,W482)</f>
        <v>0.998</v>
      </c>
      <c r="AE482" s="28">
        <f>INDEX('All applic'!$H$7:$H$59080,X482)</f>
        <v>0.61399999999999999</v>
      </c>
      <c r="AF482" s="28">
        <f>INDEX('All applic'!$H$7:$H$59080,Y482)</f>
        <v>1.1080000000000001</v>
      </c>
      <c r="AG482" s="28">
        <f>INDEX('All applic'!$H$7:$H$59080,Z482)</f>
        <v>0.998</v>
      </c>
      <c r="AH482" s="28"/>
      <c r="AI482" s="28">
        <f>INDEX('All applic'!$I$7:$I$59080,U482)</f>
        <v>1.4390243902439024</v>
      </c>
      <c r="AJ482" s="28">
        <f>INDEX('All applic'!$I$7:$I$59080,V482)</f>
        <v>1.4146341463414633</v>
      </c>
      <c r="AK482" s="28">
        <f>INDEX('All applic'!$I$7:$I$59080,W482)</f>
        <v>1</v>
      </c>
      <c r="AL482" s="28">
        <f>INDEX('All applic'!$I$7:$I$59080,X482)</f>
        <v>1</v>
      </c>
      <c r="AM482" s="28">
        <f>INDEX('All applic'!$I$7:$I$59080,Y482)</f>
        <v>1.4390243902439024</v>
      </c>
      <c r="AN482" s="28">
        <f>INDEX('All applic'!$I$7:$I$59080,Z482)</f>
        <v>1</v>
      </c>
      <c r="AO482" s="113"/>
      <c r="AP482" s="113">
        <f>INDEX('All applic'!$J$7:$J$59080,U482)</f>
        <v>-2.0199999999999999E-2</v>
      </c>
      <c r="AQ482" s="113">
        <v>0</v>
      </c>
      <c r="AR482" s="113">
        <f>INDEX('All applic'!$J$7:$J$59080,W482)</f>
        <v>-2.06E-2</v>
      </c>
      <c r="AS482" s="113">
        <v>0</v>
      </c>
      <c r="AT482" s="113">
        <v>0</v>
      </c>
      <c r="AU482" s="113">
        <v>0</v>
      </c>
    </row>
    <row r="483" spans="1:47" x14ac:dyDescent="0.25">
      <c r="A483" s="113" t="str">
        <f t="shared" si="58"/>
        <v>CFLMFm2011CZ12</v>
      </c>
      <c r="B483" s="113" t="str">
        <f t="shared" si="59"/>
        <v>CFLPGEMFmCZ122011</v>
      </c>
      <c r="C483" s="113" t="s">
        <v>118</v>
      </c>
      <c r="D483" s="113" t="s">
        <v>129</v>
      </c>
      <c r="E483" s="113" t="s">
        <v>1650</v>
      </c>
      <c r="F483" s="89" t="s">
        <v>62</v>
      </c>
      <c r="G483" s="113" t="s">
        <v>111</v>
      </c>
      <c r="H483" s="113" t="s">
        <v>1662</v>
      </c>
      <c r="I483" s="115">
        <f t="shared" si="60"/>
        <v>1.0836341450085027</v>
      </c>
      <c r="J483" s="115">
        <f t="shared" si="61"/>
        <v>1.4958048924688805</v>
      </c>
      <c r="K483" s="115">
        <f t="shared" si="62"/>
        <v>-1.4752397668551437E-2</v>
      </c>
      <c r="L483" s="113"/>
      <c r="M483" s="36">
        <f>VLOOKUP("HV_"&amp;$D483&amp;$E483&amp;VLOOKUP($F483,key!$L$3:$M$13,2,FALSE)&amp;$G483&amp;M$6,'HVAC wts'!$H$7:$R$13254,11,FALSE)</f>
        <v>2876.5425320916474</v>
      </c>
      <c r="N483" s="36">
        <f>VLOOKUP("HV_"&amp;$D483&amp;$E483&amp;VLOOKUP($F483,key!$L$3:$M$13,2,FALSE)&amp;$G483&amp;N$6,'HVAC wts'!$H$7:$R$13254,11,FALSE)</f>
        <v>413.63139015521068</v>
      </c>
      <c r="O483" s="36">
        <f>VLOOKUP("HV_"&amp;$D483&amp;$E483&amp;VLOOKUP($F483,key!$L$3:$M$13,2,FALSE)&amp;$G483&amp;O$6,'HVAC wts'!$H$7:$R$13254,11,FALSE)</f>
        <v>82.656547346637083</v>
      </c>
      <c r="P483" s="36">
        <f>VLOOKUP("HV_"&amp;$D483&amp;$E483&amp;VLOOKUP($F483,key!$L$3:$M$13,2,FALSE)&amp;$G483&amp;P$6,'HVAC wts'!$H$7:$R$13254,11,FALSE)</f>
        <v>11.88556824833703</v>
      </c>
      <c r="Q483" s="36">
        <f>VLOOKUP("HV_"&amp;$D483&amp;$E483&amp;VLOOKUP($F483,key!$L$3:$M$13,2,FALSE)&amp;$G483&amp;Q$6,'HVAC wts'!$H$7:$R$13254,11,FALSE)</f>
        <v>358.71851500369553</v>
      </c>
      <c r="R483" s="36">
        <f>VLOOKUP("HV_"&amp;$D483&amp;$E483&amp;VLOOKUP($F483,key!$L$3:$M$13,2,FALSE)&amp;$G483&amp;R$6,'HVAC wts'!$H$7:$R$13254,11,FALSE)</f>
        <v>10.307664005912788</v>
      </c>
      <c r="S483" s="36">
        <f t="shared" si="63"/>
        <v>3753.7422168514408</v>
      </c>
      <c r="T483" s="113"/>
      <c r="U483" s="113">
        <f>MATCH($A483&amp;U$6,'All applic'!$A$7:$A$59080,0)</f>
        <v>878</v>
      </c>
      <c r="V483" s="113">
        <f>MATCH($A483&amp;V$6,'All applic'!$A$7:$A$59080,0)</f>
        <v>879</v>
      </c>
      <c r="W483" s="113">
        <f>MATCH($A483&amp;W$6,'All applic'!$A$7:$A$59080,0)</f>
        <v>881</v>
      </c>
      <c r="X483" s="113">
        <f>MATCH($A483&amp;X$6,'All applic'!$A$7:$A$59080,0)</f>
        <v>880</v>
      </c>
      <c r="Y483" s="113">
        <f>MATCH($A483&amp;Y$6,'All applic'!$A$7:$A$59080,0)</f>
        <v>878</v>
      </c>
      <c r="Z483" s="113">
        <f>MATCH($A483&amp;Z$6,'All applic'!$A$7:$A$59080,0)</f>
        <v>881</v>
      </c>
      <c r="AA483" s="113"/>
      <c r="AB483" s="28">
        <f>INDEX('All applic'!$H$7:$H$59080,U483)</f>
        <v>1.1040000000000001</v>
      </c>
      <c r="AC483" s="28">
        <f>INDEX('All applic'!$H$7:$H$59080,V483)</f>
        <v>0.95599999999999996</v>
      </c>
      <c r="AD483" s="28">
        <f>INDEX('All applic'!$H$7:$H$59080,W483)</f>
        <v>1</v>
      </c>
      <c r="AE483" s="28">
        <f>INDEX('All applic'!$H$7:$H$59080,X483)</f>
        <v>0.63600000000000001</v>
      </c>
      <c r="AF483" s="28">
        <f>INDEX('All applic'!$H$7:$H$59080,Y483)</f>
        <v>1.1040000000000001</v>
      </c>
      <c r="AG483" s="28">
        <f>INDEX('All applic'!$H$7:$H$59080,Z483)</f>
        <v>1</v>
      </c>
      <c r="AH483" s="28"/>
      <c r="AI483" s="28">
        <f>INDEX('All applic'!$I$7:$I$59080,U483)</f>
        <v>1.5121951219512195</v>
      </c>
      <c r="AJ483" s="28">
        <f>INDEX('All applic'!$I$7:$I$59080,V483)</f>
        <v>1.4878048780487805</v>
      </c>
      <c r="AK483" s="28">
        <f>INDEX('All applic'!$I$7:$I$59080,W483)</f>
        <v>1.024390243902439</v>
      </c>
      <c r="AL483" s="28">
        <f>INDEX('All applic'!$I$7:$I$59080,X483)</f>
        <v>1</v>
      </c>
      <c r="AM483" s="28">
        <f>INDEX('All applic'!$I$7:$I$59080,Y483)</f>
        <v>1.5121951219512195</v>
      </c>
      <c r="AN483" s="28">
        <f>INDEX('All applic'!$I$7:$I$59080,Z483)</f>
        <v>1.024390243902439</v>
      </c>
      <c r="AO483" s="113"/>
      <c r="AP483" s="113">
        <f>INDEX('All applic'!$J$7:$J$59080,U483)</f>
        <v>-1.8699999999999998E-2</v>
      </c>
      <c r="AQ483" s="113">
        <v>0</v>
      </c>
      <c r="AR483" s="113">
        <f>INDEX('All applic'!$J$7:$J$59080,W483)</f>
        <v>-1.9179999999999999E-2</v>
      </c>
      <c r="AS483" s="113">
        <v>0</v>
      </c>
      <c r="AT483" s="113">
        <v>0</v>
      </c>
      <c r="AU483" s="113">
        <v>0</v>
      </c>
    </row>
    <row r="484" spans="1:47" x14ac:dyDescent="0.25">
      <c r="A484" s="113" t="str">
        <f t="shared" si="58"/>
        <v>CFLMFm2011CZ13</v>
      </c>
      <c r="B484" s="113" t="str">
        <f t="shared" si="59"/>
        <v>CFLPGEMFmCZ132011</v>
      </c>
      <c r="C484" s="113" t="s">
        <v>118</v>
      </c>
      <c r="D484" s="113" t="s">
        <v>129</v>
      </c>
      <c r="E484" s="113" t="s">
        <v>1650</v>
      </c>
      <c r="F484" s="89" t="s">
        <v>62</v>
      </c>
      <c r="G484" s="113" t="s">
        <v>112</v>
      </c>
      <c r="H484" s="113" t="s">
        <v>1662</v>
      </c>
      <c r="I484" s="115">
        <f t="shared" si="60"/>
        <v>1.1008100191403392</v>
      </c>
      <c r="J484" s="115">
        <f t="shared" si="61"/>
        <v>1.4661794650272411</v>
      </c>
      <c r="K484" s="115">
        <f t="shared" si="62"/>
        <v>-1.4710294855738555E-2</v>
      </c>
      <c r="L484" s="113"/>
      <c r="M484" s="36">
        <f>VLOOKUP("HV_"&amp;$D484&amp;$E484&amp;VLOOKUP($F484,key!$L$3:$M$13,2,FALSE)&amp;$G484&amp;M$6,'HVAC wts'!$H$7:$R$13254,11,FALSE)</f>
        <v>377.98319816703616</v>
      </c>
      <c r="N484" s="36">
        <f>VLOOKUP("HV_"&amp;$D484&amp;$E484&amp;VLOOKUP($F484,key!$L$3:$M$13,2,FALSE)&amp;$G484&amp;N$6,'HVAC wts'!$H$7:$R$13254,11,FALSE)</f>
        <v>54.351956895787147</v>
      </c>
      <c r="O484" s="36">
        <f>VLOOKUP("HV_"&amp;$D484&amp;$E484&amp;VLOOKUP($F484,key!$L$3:$M$13,2,FALSE)&amp;$G484&amp;O$6,'HVAC wts'!$H$7:$R$13254,11,FALSE)</f>
        <v>0</v>
      </c>
      <c r="P484" s="36">
        <f>VLOOKUP("HV_"&amp;$D484&amp;$E484&amp;VLOOKUP($F484,key!$L$3:$M$13,2,FALSE)&amp;$G484&amp;P$6,'HVAC wts'!$H$7:$R$13254,11,FALSE)</f>
        <v>0</v>
      </c>
      <c r="Q484" s="36">
        <f>VLOOKUP("HV_"&amp;$D484&amp;$E484&amp;VLOOKUP($F484,key!$L$3:$M$13,2,FALSE)&amp;$G484&amp;Q$6,'HVAC wts'!$H$7:$R$13254,11,FALSE)</f>
        <v>47.136299926090174</v>
      </c>
      <c r="R484" s="36">
        <f>VLOOKUP("HV_"&amp;$D484&amp;$E484&amp;VLOOKUP($F484,key!$L$3:$M$13,2,FALSE)&amp;$G484&amp;R$6,'HVAC wts'!$H$7:$R$13254,11,FALSE)</f>
        <v>0</v>
      </c>
      <c r="S484" s="36">
        <f t="shared" si="63"/>
        <v>479.47145498891348</v>
      </c>
      <c r="T484" s="113"/>
      <c r="U484" s="113">
        <f>MATCH($A484&amp;U$6,'All applic'!$A$7:$A$59080,0)</f>
        <v>882</v>
      </c>
      <c r="V484" s="113">
        <f>MATCH($A484&amp;V$6,'All applic'!$A$7:$A$59080,0)</f>
        <v>883</v>
      </c>
      <c r="W484" s="113">
        <f>MATCH($A484&amp;W$6,'All applic'!$A$7:$A$59080,0)</f>
        <v>885</v>
      </c>
      <c r="X484" s="113">
        <f>MATCH($A484&amp;X$6,'All applic'!$A$7:$A$59080,0)</f>
        <v>884</v>
      </c>
      <c r="Y484" s="113">
        <f>MATCH($A484&amp;Y$6,'All applic'!$A$7:$A$59080,0)</f>
        <v>882</v>
      </c>
      <c r="Z484" s="113">
        <f>MATCH($A484&amp;Z$6,'All applic'!$A$7:$A$59080,0)</f>
        <v>885</v>
      </c>
      <c r="AA484" s="113"/>
      <c r="AB484" s="28">
        <f>INDEX('All applic'!$H$7:$H$59080,U484)</f>
        <v>1.1160000000000001</v>
      </c>
      <c r="AC484" s="28">
        <f>INDEX('All applic'!$H$7:$H$59080,V484)</f>
        <v>0.98199999999999998</v>
      </c>
      <c r="AD484" s="28">
        <f>INDEX('All applic'!$H$7:$H$59080,W484)</f>
        <v>1</v>
      </c>
      <c r="AE484" s="28">
        <f>INDEX('All applic'!$H$7:$H$59080,X484)</f>
        <v>0.65600000000000003</v>
      </c>
      <c r="AF484" s="28">
        <f>INDEX('All applic'!$H$7:$H$59080,Y484)</f>
        <v>1.1160000000000001</v>
      </c>
      <c r="AG484" s="28">
        <f>INDEX('All applic'!$H$7:$H$59080,Z484)</f>
        <v>1</v>
      </c>
      <c r="AH484" s="28"/>
      <c r="AI484" s="28">
        <f>INDEX('All applic'!$I$7:$I$59080,U484)</f>
        <v>1.4634146341463414</v>
      </c>
      <c r="AJ484" s="28">
        <f>INDEX('All applic'!$I$7:$I$59080,V484)</f>
        <v>1.4878048780487805</v>
      </c>
      <c r="AK484" s="28">
        <f>INDEX('All applic'!$I$7:$I$59080,W484)</f>
        <v>1.024390243902439</v>
      </c>
      <c r="AL484" s="28">
        <f>INDEX('All applic'!$I$7:$I$59080,X484)</f>
        <v>1</v>
      </c>
      <c r="AM484" s="28">
        <f>INDEX('All applic'!$I$7:$I$59080,Y484)</f>
        <v>1.4634146341463414</v>
      </c>
      <c r="AN484" s="28">
        <f>INDEX('All applic'!$I$7:$I$59080,Z484)</f>
        <v>1.024390243902439</v>
      </c>
      <c r="AO484" s="113"/>
      <c r="AP484" s="113">
        <f>INDEX('All applic'!$J$7:$J$59080,U484)</f>
        <v>-1.866E-2</v>
      </c>
      <c r="AQ484" s="113">
        <v>0</v>
      </c>
      <c r="AR484" s="113">
        <f>INDEX('All applic'!$J$7:$J$59080,W484)</f>
        <v>-1.9199999999999998E-2</v>
      </c>
      <c r="AS484" s="113">
        <v>0</v>
      </c>
      <c r="AT484" s="113">
        <v>0</v>
      </c>
      <c r="AU484" s="113">
        <v>0</v>
      </c>
    </row>
    <row r="485" spans="1:47" x14ac:dyDescent="0.25">
      <c r="A485" s="113" t="str">
        <f t="shared" si="58"/>
        <v>CFLMFm2011CZ14</v>
      </c>
      <c r="B485" s="113" t="str">
        <f t="shared" si="59"/>
        <v>CFLPGEMFmCZ142011</v>
      </c>
      <c r="C485" s="113" t="s">
        <v>118</v>
      </c>
      <c r="D485" s="113" t="s">
        <v>129</v>
      </c>
      <c r="E485" s="113" t="s">
        <v>1650</v>
      </c>
      <c r="F485" s="89" t="s">
        <v>62</v>
      </c>
      <c r="G485" s="113" t="s">
        <v>113</v>
      </c>
      <c r="H485" s="113" t="s">
        <v>1662</v>
      </c>
      <c r="I485" s="115">
        <f t="shared" si="60"/>
        <v>0</v>
      </c>
      <c r="J485" s="115">
        <f t="shared" si="61"/>
        <v>0</v>
      </c>
      <c r="K485" s="115">
        <f t="shared" si="62"/>
        <v>0</v>
      </c>
      <c r="L485" s="113"/>
      <c r="M485" s="36">
        <f>VLOOKUP("HV_"&amp;$D485&amp;$E485&amp;VLOOKUP($F485,key!$L$3:$M$13,2,FALSE)&amp;$G485&amp;M$6,'HVAC wts'!$H$7:$R$13254,11,FALSE)</f>
        <v>0</v>
      </c>
      <c r="N485" s="36">
        <f>VLOOKUP("HV_"&amp;$D485&amp;$E485&amp;VLOOKUP($F485,key!$L$3:$M$13,2,FALSE)&amp;$G485&amp;N$6,'HVAC wts'!$H$7:$R$13254,11,FALSE)</f>
        <v>0</v>
      </c>
      <c r="O485" s="36">
        <f>VLOOKUP("HV_"&amp;$D485&amp;$E485&amp;VLOOKUP($F485,key!$L$3:$M$13,2,FALSE)&amp;$G485&amp;O$6,'HVAC wts'!$H$7:$R$13254,11,FALSE)</f>
        <v>0</v>
      </c>
      <c r="P485" s="36">
        <f>VLOOKUP("HV_"&amp;$D485&amp;$E485&amp;VLOOKUP($F485,key!$L$3:$M$13,2,FALSE)&amp;$G485&amp;P$6,'HVAC wts'!$H$7:$R$13254,11,FALSE)</f>
        <v>0</v>
      </c>
      <c r="Q485" s="36">
        <f>VLOOKUP("HV_"&amp;$D485&amp;$E485&amp;VLOOKUP($F485,key!$L$3:$M$13,2,FALSE)&amp;$G485&amp;Q$6,'HVAC wts'!$H$7:$R$13254,11,FALSE)</f>
        <v>0</v>
      </c>
      <c r="R485" s="36">
        <f>VLOOKUP("HV_"&amp;$D485&amp;$E485&amp;VLOOKUP($F485,key!$L$3:$M$13,2,FALSE)&amp;$G485&amp;R$6,'HVAC wts'!$H$7:$R$13254,11,FALSE)</f>
        <v>0</v>
      </c>
      <c r="S485" s="36">
        <f t="shared" si="63"/>
        <v>0</v>
      </c>
      <c r="T485" s="113"/>
      <c r="U485" s="113">
        <f>MATCH($A485&amp;U$6,'All applic'!$A$7:$A$59080,0)</f>
        <v>886</v>
      </c>
      <c r="V485" s="113">
        <f>MATCH($A485&amp;V$6,'All applic'!$A$7:$A$59080,0)</f>
        <v>887</v>
      </c>
      <c r="W485" s="113">
        <f>MATCH($A485&amp;W$6,'All applic'!$A$7:$A$59080,0)</f>
        <v>889</v>
      </c>
      <c r="X485" s="113">
        <f>MATCH($A485&amp;X$6,'All applic'!$A$7:$A$59080,0)</f>
        <v>888</v>
      </c>
      <c r="Y485" s="113">
        <f>MATCH($A485&amp;Y$6,'All applic'!$A$7:$A$59080,0)</f>
        <v>886</v>
      </c>
      <c r="Z485" s="113">
        <f>MATCH($A485&amp;Z$6,'All applic'!$A$7:$A$59080,0)</f>
        <v>889</v>
      </c>
      <c r="AA485" s="113"/>
      <c r="AB485" s="28">
        <f>INDEX('All applic'!$H$7:$H$59080,U485)</f>
        <v>1.1259999999999999</v>
      </c>
      <c r="AC485" s="28">
        <f>INDEX('All applic'!$H$7:$H$59080,V485)</f>
        <v>0.94799999999999995</v>
      </c>
      <c r="AD485" s="28">
        <f>INDEX('All applic'!$H$7:$H$59080,W485)</f>
        <v>0.998</v>
      </c>
      <c r="AE485" s="28">
        <f>INDEX('All applic'!$H$7:$H$59080,X485)</f>
        <v>0.61799999999999999</v>
      </c>
      <c r="AF485" s="28">
        <f>INDEX('All applic'!$H$7:$H$59080,Y485)</f>
        <v>1.1259999999999999</v>
      </c>
      <c r="AG485" s="28">
        <f>INDEX('All applic'!$H$7:$H$59080,Z485)</f>
        <v>0.998</v>
      </c>
      <c r="AH485" s="28"/>
      <c r="AI485" s="28">
        <f>INDEX('All applic'!$I$7:$I$59080,U485)</f>
        <v>1.3809523809523809</v>
      </c>
      <c r="AJ485" s="28">
        <f>INDEX('All applic'!$I$7:$I$59080,V485)</f>
        <v>1.3095238095238095</v>
      </c>
      <c r="AK485" s="28">
        <f>INDEX('All applic'!$I$7:$I$59080,W485)</f>
        <v>1.0238095238095237</v>
      </c>
      <c r="AL485" s="28">
        <f>INDEX('All applic'!$I$7:$I$59080,X485)</f>
        <v>1.0238095238095237</v>
      </c>
      <c r="AM485" s="28">
        <f>INDEX('All applic'!$I$7:$I$59080,Y485)</f>
        <v>1.3809523809523809</v>
      </c>
      <c r="AN485" s="28">
        <f>INDEX('All applic'!$I$7:$I$59080,Z485)</f>
        <v>1.0238095238095237</v>
      </c>
      <c r="AO485" s="113"/>
      <c r="AP485" s="113">
        <f>INDEX('All applic'!$J$7:$J$59080,U485)</f>
        <v>-1.9620000000000002E-2</v>
      </c>
      <c r="AQ485" s="113">
        <v>0</v>
      </c>
      <c r="AR485" s="113">
        <f>INDEX('All applic'!$J$7:$J$59080,W485)</f>
        <v>-2.0199999999999999E-2</v>
      </c>
      <c r="AS485" s="113">
        <v>0</v>
      </c>
      <c r="AT485" s="113">
        <v>0</v>
      </c>
      <c r="AU485" s="113">
        <v>0</v>
      </c>
    </row>
    <row r="486" spans="1:47" x14ac:dyDescent="0.25">
      <c r="A486" s="113" t="str">
        <f t="shared" si="58"/>
        <v>CFLMFm2011CZ15</v>
      </c>
      <c r="B486" s="113" t="str">
        <f t="shared" si="59"/>
        <v>CFLPGEMFmCZ152011</v>
      </c>
      <c r="C486" s="113" t="s">
        <v>118</v>
      </c>
      <c r="D486" s="113" t="s">
        <v>129</v>
      </c>
      <c r="E486" s="113" t="s">
        <v>1650</v>
      </c>
      <c r="F486" s="89" t="s">
        <v>62</v>
      </c>
      <c r="G486" s="113" t="s">
        <v>114</v>
      </c>
      <c r="H486" s="113" t="s">
        <v>1662</v>
      </c>
      <c r="I486" s="115">
        <f t="shared" si="60"/>
        <v>0</v>
      </c>
      <c r="J486" s="115">
        <f t="shared" si="61"/>
        <v>0</v>
      </c>
      <c r="K486" s="115">
        <f t="shared" si="62"/>
        <v>0</v>
      </c>
      <c r="L486" s="113"/>
      <c r="M486" s="36">
        <f>VLOOKUP("HV_"&amp;$D486&amp;$E486&amp;VLOOKUP($F486,key!$L$3:$M$13,2,FALSE)&amp;$G486&amp;M$6,'HVAC wts'!$H$7:$R$13254,11,FALSE)</f>
        <v>0</v>
      </c>
      <c r="N486" s="36">
        <f>VLOOKUP("HV_"&amp;$D486&amp;$E486&amp;VLOOKUP($F486,key!$L$3:$M$13,2,FALSE)&amp;$G486&amp;N$6,'HVAC wts'!$H$7:$R$13254,11,FALSE)</f>
        <v>0</v>
      </c>
      <c r="O486" s="36">
        <f>VLOOKUP("HV_"&amp;$D486&amp;$E486&amp;VLOOKUP($F486,key!$L$3:$M$13,2,FALSE)&amp;$G486&amp;O$6,'HVAC wts'!$H$7:$R$13254,11,FALSE)</f>
        <v>0</v>
      </c>
      <c r="P486" s="36">
        <f>VLOOKUP("HV_"&amp;$D486&amp;$E486&amp;VLOOKUP($F486,key!$L$3:$M$13,2,FALSE)&amp;$G486&amp;P$6,'HVAC wts'!$H$7:$R$13254,11,FALSE)</f>
        <v>0</v>
      </c>
      <c r="Q486" s="36">
        <f>VLOOKUP("HV_"&amp;$D486&amp;$E486&amp;VLOOKUP($F486,key!$L$3:$M$13,2,FALSE)&amp;$G486&amp;Q$6,'HVAC wts'!$H$7:$R$13254,11,FALSE)</f>
        <v>0</v>
      </c>
      <c r="R486" s="36">
        <f>VLOOKUP("HV_"&amp;$D486&amp;$E486&amp;VLOOKUP($F486,key!$L$3:$M$13,2,FALSE)&amp;$G486&amp;R$6,'HVAC wts'!$H$7:$R$13254,11,FALSE)</f>
        <v>0</v>
      </c>
      <c r="S486" s="36">
        <f t="shared" si="63"/>
        <v>0</v>
      </c>
      <c r="T486" s="113"/>
      <c r="U486" s="113">
        <f>MATCH($A486&amp;U$6,'All applic'!$A$7:$A$59080,0)</f>
        <v>890</v>
      </c>
      <c r="V486" s="113">
        <f>MATCH($A486&amp;V$6,'All applic'!$A$7:$A$59080,0)</f>
        <v>891</v>
      </c>
      <c r="W486" s="113">
        <f>MATCH($A486&amp;W$6,'All applic'!$A$7:$A$59080,0)</f>
        <v>893</v>
      </c>
      <c r="X486" s="113">
        <f>MATCH($A486&amp;X$6,'All applic'!$A$7:$A$59080,0)</f>
        <v>892</v>
      </c>
      <c r="Y486" s="113">
        <f>MATCH($A486&amp;Y$6,'All applic'!$A$7:$A$59080,0)</f>
        <v>890</v>
      </c>
      <c r="Z486" s="113">
        <f>MATCH($A486&amp;Z$6,'All applic'!$A$7:$A$59080,0)</f>
        <v>893</v>
      </c>
      <c r="AA486" s="113"/>
      <c r="AB486" s="28">
        <f>INDEX('All applic'!$H$7:$H$59080,U486)</f>
        <v>1.1759999999999999</v>
      </c>
      <c r="AC486" s="28">
        <f>INDEX('All applic'!$H$7:$H$59080,V486)</f>
        <v>1.1259999999999999</v>
      </c>
      <c r="AD486" s="28">
        <f>INDEX('All applic'!$H$7:$H$59080,W486)</f>
        <v>1.01</v>
      </c>
      <c r="AE486" s="28">
        <f>INDEX('All applic'!$H$7:$H$59080,X486)</f>
        <v>0.84599999999999997</v>
      </c>
      <c r="AF486" s="28">
        <f>INDEX('All applic'!$H$7:$H$59080,Y486)</f>
        <v>1.1759999999999999</v>
      </c>
      <c r="AG486" s="28">
        <f>INDEX('All applic'!$H$7:$H$59080,Z486)</f>
        <v>1.01</v>
      </c>
      <c r="AH486" s="28"/>
      <c r="AI486" s="28">
        <f>INDEX('All applic'!$I$7:$I$59080,U486)</f>
        <v>1.4285714285714284</v>
      </c>
      <c r="AJ486" s="28">
        <f>INDEX('All applic'!$I$7:$I$59080,V486)</f>
        <v>1.5</v>
      </c>
      <c r="AK486" s="28">
        <f>INDEX('All applic'!$I$7:$I$59080,W486)</f>
        <v>1.0238095238095237</v>
      </c>
      <c r="AL486" s="28">
        <f>INDEX('All applic'!$I$7:$I$59080,X486)</f>
        <v>1</v>
      </c>
      <c r="AM486" s="28">
        <f>INDEX('All applic'!$I$7:$I$59080,Y486)</f>
        <v>1.4285714285714284</v>
      </c>
      <c r="AN486" s="28">
        <f>INDEX('All applic'!$I$7:$I$59080,Z486)</f>
        <v>1.0238095238095237</v>
      </c>
      <c r="AO486" s="113"/>
      <c r="AP486" s="113">
        <f>INDEX('All applic'!$J$7:$J$59080,U486)</f>
        <v>-8.6999999999999994E-3</v>
      </c>
      <c r="AQ486" s="113">
        <v>0</v>
      </c>
      <c r="AR486" s="113">
        <f>INDEX('All applic'!$J$7:$J$59080,W486)</f>
        <v>-9.1999999999999998E-3</v>
      </c>
      <c r="AS486" s="113">
        <v>0</v>
      </c>
      <c r="AT486" s="113">
        <v>0</v>
      </c>
      <c r="AU486" s="113">
        <v>0</v>
      </c>
    </row>
    <row r="487" spans="1:47" x14ac:dyDescent="0.25">
      <c r="A487" s="113" t="str">
        <f t="shared" si="58"/>
        <v>CFLMFm2011CZ16</v>
      </c>
      <c r="B487" s="113" t="str">
        <f t="shared" si="59"/>
        <v>CFLPGEMFmCZ162011</v>
      </c>
      <c r="C487" s="113" t="s">
        <v>118</v>
      </c>
      <c r="D487" s="113" t="s">
        <v>129</v>
      </c>
      <c r="E487" s="113" t="s">
        <v>1650</v>
      </c>
      <c r="F487" s="89" t="s">
        <v>62</v>
      </c>
      <c r="G487" s="113" t="s">
        <v>115</v>
      </c>
      <c r="H487" s="113" t="s">
        <v>1662</v>
      </c>
      <c r="I487" s="115">
        <f t="shared" si="60"/>
        <v>0.99422957661458322</v>
      </c>
      <c r="J487" s="115">
        <f t="shared" si="61"/>
        <v>1.2296827763436022</v>
      </c>
      <c r="K487" s="115">
        <f t="shared" si="62"/>
        <v>-2.0326927124324011E-2</v>
      </c>
      <c r="L487" s="113"/>
      <c r="M487" s="36">
        <f>VLOOKUP("HV_"&amp;$D487&amp;$E487&amp;VLOOKUP($F487,key!$L$3:$M$13,2,FALSE)&amp;$G487&amp;M$6,'HVAC wts'!$H$7:$R$13254,11,FALSE)</f>
        <v>0.42433093640360015</v>
      </c>
      <c r="N487" s="36">
        <f>VLOOKUP("HV_"&amp;$D487&amp;$E487&amp;VLOOKUP($F487,key!$L$3:$M$13,2,FALSE)&amp;$G487&amp;N$6,'HVAC wts'!$H$7:$R$13254,11,FALSE)</f>
        <v>6.1016513106398738E-2</v>
      </c>
      <c r="O487" s="36">
        <f>VLOOKUP("HV_"&amp;$D487&amp;$E487&amp;VLOOKUP($F487,key!$L$3:$M$13,2,FALSE)&amp;$G487&amp;O$6,'HVAC wts'!$H$7:$R$13254,11,FALSE)</f>
        <v>0.36400212124584025</v>
      </c>
      <c r="P487" s="36">
        <f>VLOOKUP("HV_"&amp;$D487&amp;$E487&amp;VLOOKUP($F487,key!$L$3:$M$13,2,FALSE)&amp;$G487&amp;P$6,'HVAC wts'!$H$7:$R$13254,11,FALSE)</f>
        <v>5.2341553010475515E-2</v>
      </c>
      <c r="Q487" s="36">
        <f>VLOOKUP("HV_"&amp;$D487&amp;$E487&amp;VLOOKUP($F487,key!$L$3:$M$13,2,FALSE)&amp;$G487&amp;Q$6,'HVAC wts'!$H$7:$R$13254,11,FALSE)</f>
        <v>5.2916082998482626E-2</v>
      </c>
      <c r="R487" s="36">
        <f>VLOOKUP("HV_"&amp;$D487&amp;$E487&amp;VLOOKUP($F487,key!$L$3:$M$13,2,FALSE)&amp;$G487&amp;R$6,'HVAC wts'!$H$7:$R$13254,11,FALSE)</f>
        <v>4.5392793235202816E-2</v>
      </c>
      <c r="S487" s="36">
        <f t="shared" si="63"/>
        <v>1</v>
      </c>
      <c r="T487" s="113"/>
      <c r="U487" s="113">
        <f>MATCH($A487&amp;U$6,'All applic'!$A$7:$A$59080,0)</f>
        <v>894</v>
      </c>
      <c r="V487" s="113">
        <f>MATCH($A487&amp;V$6,'All applic'!$A$7:$A$59080,0)</f>
        <v>895</v>
      </c>
      <c r="W487" s="113">
        <f>MATCH($A487&amp;W$6,'All applic'!$A$7:$A$59080,0)</f>
        <v>897</v>
      </c>
      <c r="X487" s="113">
        <f>MATCH($A487&amp;X$6,'All applic'!$A$7:$A$59080,0)</f>
        <v>896</v>
      </c>
      <c r="Y487" s="113">
        <f>MATCH($A487&amp;Y$6,'All applic'!$A$7:$A$59080,0)</f>
        <v>894</v>
      </c>
      <c r="Z487" s="113">
        <f>MATCH($A487&amp;Z$6,'All applic'!$A$7:$A$59080,0)</f>
        <v>897</v>
      </c>
      <c r="AA487" s="113"/>
      <c r="AB487" s="28">
        <f>INDEX('All applic'!$H$7:$H$59080,U487)</f>
        <v>1.0720000000000001</v>
      </c>
      <c r="AC487" s="28">
        <f>INDEX('All applic'!$H$7:$H$59080,V487)</f>
        <v>0.81799999999999995</v>
      </c>
      <c r="AD487" s="28">
        <f>INDEX('All applic'!$H$7:$H$59080,W487)</f>
        <v>0.99199999999999999</v>
      </c>
      <c r="AE487" s="28">
        <f>INDEX('All applic'!$H$7:$H$59080,X487)</f>
        <v>0.50800000000000001</v>
      </c>
      <c r="AF487" s="28">
        <f>INDEX('All applic'!$H$7:$H$59080,Y487)</f>
        <v>1.0720000000000001</v>
      </c>
      <c r="AG487" s="28">
        <f>INDEX('All applic'!$H$7:$H$59080,Z487)</f>
        <v>0.99199999999999999</v>
      </c>
      <c r="AH487" s="28"/>
      <c r="AI487" s="28">
        <f>INDEX('All applic'!$I$7:$I$59080,U487)</f>
        <v>1.4</v>
      </c>
      <c r="AJ487" s="28">
        <f>INDEX('All applic'!$I$7:$I$59080,V487)</f>
        <v>1.425</v>
      </c>
      <c r="AK487" s="28">
        <f>INDEX('All applic'!$I$7:$I$59080,W487)</f>
        <v>1.0249999999999999</v>
      </c>
      <c r="AL487" s="28">
        <f>INDEX('All applic'!$I$7:$I$59080,X487)</f>
        <v>1.05</v>
      </c>
      <c r="AM487" s="28">
        <f>INDEX('All applic'!$I$7:$I$59080,Y487)</f>
        <v>1.4</v>
      </c>
      <c r="AN487" s="28">
        <f>INDEX('All applic'!$I$7:$I$59080,Z487)</f>
        <v>1.0249999999999999</v>
      </c>
      <c r="AO487" s="113"/>
      <c r="AP487" s="113">
        <f>INDEX('All applic'!$J$7:$J$59080,U487)</f>
        <v>-2.5600000000000001E-2</v>
      </c>
      <c r="AQ487" s="113">
        <v>0</v>
      </c>
      <c r="AR487" s="113">
        <f>INDEX('All applic'!$J$7:$J$59080,W487)</f>
        <v>-2.5999999999999999E-2</v>
      </c>
      <c r="AS487" s="113">
        <v>0</v>
      </c>
      <c r="AT487" s="113">
        <v>0</v>
      </c>
      <c r="AU487" s="113">
        <v>0</v>
      </c>
    </row>
    <row r="488" spans="1:47" x14ac:dyDescent="0.25">
      <c r="A488" s="113" t="str">
        <f t="shared" si="58"/>
        <v>CFLMFm2015CZ01</v>
      </c>
      <c r="B488" s="113" t="str">
        <f t="shared" si="59"/>
        <v>CFLPGEMFmCZ012015</v>
      </c>
      <c r="C488" s="113" t="s">
        <v>118</v>
      </c>
      <c r="D488" s="113" t="s">
        <v>129</v>
      </c>
      <c r="E488" s="113" t="s">
        <v>1650</v>
      </c>
      <c r="F488" s="89" t="s">
        <v>1830</v>
      </c>
      <c r="G488" s="113" t="s">
        <v>48</v>
      </c>
      <c r="H488" s="113" t="s">
        <v>1662</v>
      </c>
      <c r="I488" s="115">
        <f t="shared" si="60"/>
        <v>0.9186653087265767</v>
      </c>
      <c r="J488" s="115">
        <f t="shared" si="61"/>
        <v>1.0428782257700711</v>
      </c>
      <c r="K488" s="115">
        <f t="shared" si="62"/>
        <v>-2.5384324456311978E-2</v>
      </c>
      <c r="L488" s="113"/>
      <c r="M488" s="36">
        <f>VLOOKUP("HV_"&amp;$D488&amp;$E488&amp;VLOOKUP($F488,key!$L$3:$M$13,2,FALSE)&amp;$G488&amp;M$6,'HVAC wts'!$H$7:$R$13254,11,FALSE)</f>
        <v>0</v>
      </c>
      <c r="N488" s="36">
        <f>VLOOKUP("HV_"&amp;$D488&amp;$E488&amp;VLOOKUP($F488,key!$L$3:$M$13,2,FALSE)&amp;$G488&amp;N$6,'HVAC wts'!$H$7:$R$13254,11,FALSE)</f>
        <v>0</v>
      </c>
      <c r="O488" s="36">
        <f>VLOOKUP("HV_"&amp;$D488&amp;$E488&amp;VLOOKUP($F488,key!$L$3:$M$13,2,FALSE)&amp;$G488&amp;O$6,'HVAC wts'!$H$7:$R$13254,11,FALSE)</f>
        <v>721.99835754619346</v>
      </c>
      <c r="P488" s="36">
        <f>VLOOKUP("HV_"&amp;$D488&amp;$E488&amp;VLOOKUP($F488,key!$L$3:$M$13,2,FALSE)&amp;$G488&amp;P$6,'HVAC wts'!$H$7:$R$13254,11,FALSE)</f>
        <v>103.81949197339247</v>
      </c>
      <c r="Q488" s="36">
        <f>VLOOKUP("HV_"&amp;$D488&amp;$E488&amp;VLOOKUP($F488,key!$L$3:$M$13,2,FALSE)&amp;$G488&amp;Q$6,'HVAC wts'!$H$7:$R$13254,11,FALSE)</f>
        <v>0</v>
      </c>
      <c r="R488" s="36">
        <f>VLOOKUP("HV_"&amp;$D488&amp;$E488&amp;VLOOKUP($F488,key!$L$3:$M$13,2,FALSE)&amp;$G488&amp;R$6,'HVAC wts'!$H$7:$R$13254,11,FALSE)</f>
        <v>90.036624094604591</v>
      </c>
      <c r="S488" s="36">
        <f t="shared" si="63"/>
        <v>915.85447361419051</v>
      </c>
      <c r="T488" s="113"/>
      <c r="U488" s="113">
        <f>MATCH($A488&amp;U$6,'All applic'!$A$7:$A$59080,0)</f>
        <v>898</v>
      </c>
      <c r="V488" s="113">
        <f>MATCH($A488&amp;V$6,'All applic'!$A$7:$A$59080,0)</f>
        <v>899</v>
      </c>
      <c r="W488" s="113">
        <f>MATCH($A488&amp;W$6,'All applic'!$A$7:$A$59080,0)</f>
        <v>901</v>
      </c>
      <c r="X488" s="113">
        <f>MATCH($A488&amp;X$6,'All applic'!$A$7:$A$59080,0)</f>
        <v>900</v>
      </c>
      <c r="Y488" s="113">
        <f>MATCH($A488&amp;Y$6,'All applic'!$A$7:$A$59080,0)</f>
        <v>898</v>
      </c>
      <c r="Z488" s="113">
        <f>MATCH($A488&amp;Z$6,'All applic'!$A$7:$A$59080,0)</f>
        <v>901</v>
      </c>
      <c r="AA488" s="113"/>
      <c r="AB488" s="28">
        <f>INDEX('All applic'!$H$7:$H$59080,U488)</f>
        <v>1</v>
      </c>
      <c r="AC488" s="28">
        <f>INDEX('All applic'!$H$7:$H$59080,V488)</f>
        <v>0.754</v>
      </c>
      <c r="AD488" s="28">
        <f>INDEX('All applic'!$H$7:$H$59080,W488)</f>
        <v>0.98599999999999999</v>
      </c>
      <c r="AE488" s="28">
        <f>INDEX('All applic'!$H$7:$H$59080,X488)</f>
        <v>0.39200000000000002</v>
      </c>
      <c r="AF488" s="28">
        <f>INDEX('All applic'!$H$7:$H$59080,Y488)</f>
        <v>1</v>
      </c>
      <c r="AG488" s="28">
        <f>INDEX('All applic'!$H$7:$H$59080,Z488)</f>
        <v>0.98599999999999999</v>
      </c>
      <c r="AH488" s="28"/>
      <c r="AI488" s="28">
        <f>INDEX('All applic'!$I$7:$I$59080,U488)</f>
        <v>1.0454545454545454</v>
      </c>
      <c r="AJ488" s="28">
        <f>INDEX('All applic'!$I$7:$I$59080,V488)</f>
        <v>1.0227272727272727</v>
      </c>
      <c r="AK488" s="28">
        <f>INDEX('All applic'!$I$7:$I$59080,W488)</f>
        <v>1.0454545454545454</v>
      </c>
      <c r="AL488" s="28">
        <f>INDEX('All applic'!$I$7:$I$59080,X488)</f>
        <v>1.0227272727272727</v>
      </c>
      <c r="AM488" s="28">
        <f>INDEX('All applic'!$I$7:$I$59080,Y488)</f>
        <v>1.0454545454545454</v>
      </c>
      <c r="AN488" s="28">
        <f>INDEX('All applic'!$I$7:$I$59080,Z488)</f>
        <v>1.0454545454545454</v>
      </c>
      <c r="AO488" s="113"/>
      <c r="AP488" s="113">
        <f>INDEX('All applic'!$J$7:$J$59080,U488)</f>
        <v>-3.2000000000000001E-2</v>
      </c>
      <c r="AQ488" s="113">
        <v>0</v>
      </c>
      <c r="AR488" s="113">
        <f>INDEX('All applic'!$J$7:$J$59080,W488)</f>
        <v>-3.2199999999999999E-2</v>
      </c>
      <c r="AS488" s="113">
        <v>0</v>
      </c>
      <c r="AT488" s="113">
        <v>0</v>
      </c>
      <c r="AU488" s="113">
        <v>0</v>
      </c>
    </row>
    <row r="489" spans="1:47" x14ac:dyDescent="0.25">
      <c r="A489" s="113" t="str">
        <f t="shared" si="58"/>
        <v>CFLMFm2015CZ02</v>
      </c>
      <c r="B489" s="113" t="str">
        <f t="shared" si="59"/>
        <v>CFLPGEMFmCZ022015</v>
      </c>
      <c r="C489" s="113" t="s">
        <v>118</v>
      </c>
      <c r="D489" s="113" t="s">
        <v>129</v>
      </c>
      <c r="E489" s="113" t="s">
        <v>1650</v>
      </c>
      <c r="F489" s="89" t="s">
        <v>1830</v>
      </c>
      <c r="G489" s="113" t="s">
        <v>101</v>
      </c>
      <c r="H489" s="113" t="s">
        <v>1662</v>
      </c>
      <c r="I489" s="115">
        <f t="shared" si="60"/>
        <v>0.97331065729275423</v>
      </c>
      <c r="J489" s="115">
        <f t="shared" si="61"/>
        <v>1.1387299180395829</v>
      </c>
      <c r="K489" s="115">
        <f t="shared" si="62"/>
        <v>-1.6674810707640923E-2</v>
      </c>
      <c r="L489" s="113"/>
      <c r="M489" s="36">
        <f>VLOOKUP("HV_"&amp;$D489&amp;$E489&amp;VLOOKUP($F489,key!$L$3:$M$13,2,FALSE)&amp;$G489&amp;M$6,'HVAC wts'!$H$7:$R$13254,11,FALSE)</f>
        <v>351.64909144124164</v>
      </c>
      <c r="N489" s="36">
        <f>VLOOKUP("HV_"&amp;$D489&amp;$E489&amp;VLOOKUP($F489,key!$L$3:$M$13,2,FALSE)&amp;$G489&amp;N$6,'HVAC wts'!$H$7:$R$13254,11,FALSE)</f>
        <v>50.565253569844799</v>
      </c>
      <c r="O489" s="36">
        <f>VLOOKUP("HV_"&amp;$D489&amp;$E489&amp;VLOOKUP($F489,key!$L$3:$M$13,2,FALSE)&amp;$G489&amp;O$6,'HVAC wts'!$H$7:$R$13254,11,FALSE)</f>
        <v>1113.1634035181075</v>
      </c>
      <c r="P489" s="36">
        <f>VLOOKUP("HV_"&amp;$D489&amp;$E489&amp;VLOOKUP($F489,key!$L$3:$M$13,2,FALSE)&amp;$G489&amp;P$6,'HVAC wts'!$H$7:$R$13254,11,FALSE)</f>
        <v>160.06692789356987</v>
      </c>
      <c r="Q489" s="36">
        <f>VLOOKUP("HV_"&amp;$D489&amp;$E489&amp;VLOOKUP($F489,key!$L$3:$M$13,2,FALSE)&amp;$G489&amp;Q$6,'HVAC wts'!$H$7:$R$13254,11,FALSE)</f>
        <v>43.852311751662974</v>
      </c>
      <c r="R489" s="36">
        <f>VLOOKUP("HV_"&amp;$D489&amp;$E489&amp;VLOOKUP($F489,key!$L$3:$M$13,2,FALSE)&amp;$G489&amp;R$6,'HVAC wts'!$H$7:$R$13254,11,FALSE)</f>
        <v>138.816763045085</v>
      </c>
      <c r="S489" s="36">
        <f t="shared" si="63"/>
        <v>1858.1137512195116</v>
      </c>
      <c r="T489" s="113"/>
      <c r="U489" s="113">
        <f>MATCH($A489&amp;U$6,'All applic'!$A$7:$A$59080,0)</f>
        <v>902</v>
      </c>
      <c r="V489" s="113">
        <f>MATCH($A489&amp;V$6,'All applic'!$A$7:$A$59080,0)</f>
        <v>903</v>
      </c>
      <c r="W489" s="113">
        <f>MATCH($A489&amp;W$6,'All applic'!$A$7:$A$59080,0)</f>
        <v>905</v>
      </c>
      <c r="X489" s="113">
        <f>MATCH($A489&amp;X$6,'All applic'!$A$7:$A$59080,0)</f>
        <v>904</v>
      </c>
      <c r="Y489" s="113">
        <f>MATCH($A489&amp;Y$6,'All applic'!$A$7:$A$59080,0)</f>
        <v>902</v>
      </c>
      <c r="Z489" s="113">
        <f>MATCH($A489&amp;Z$6,'All applic'!$A$7:$A$59080,0)</f>
        <v>905</v>
      </c>
      <c r="AA489" s="113"/>
      <c r="AB489" s="28">
        <f>INDEX('All applic'!$H$7:$H$59080,U489)</f>
        <v>1.0580000000000001</v>
      </c>
      <c r="AC489" s="28">
        <f>INDEX('All applic'!$H$7:$H$59080,V489)</f>
        <v>0.89400000000000002</v>
      </c>
      <c r="AD489" s="28">
        <f>INDEX('All applic'!$H$7:$H$59080,W489)</f>
        <v>0.998</v>
      </c>
      <c r="AE489" s="28">
        <f>INDEX('All applic'!$H$7:$H$59080,X489)</f>
        <v>0.59599999999999997</v>
      </c>
      <c r="AF489" s="28">
        <f>INDEX('All applic'!$H$7:$H$59080,Y489)</f>
        <v>1.0580000000000001</v>
      </c>
      <c r="AG489" s="28">
        <f>INDEX('All applic'!$H$7:$H$59080,Z489)</f>
        <v>0.998</v>
      </c>
      <c r="AH489" s="28"/>
      <c r="AI489" s="28">
        <f>INDEX('All applic'!$I$7:$I$59080,U489)</f>
        <v>1.5121951219512195</v>
      </c>
      <c r="AJ489" s="28">
        <f>INDEX('All applic'!$I$7:$I$59080,V489)</f>
        <v>1.4878048780487805</v>
      </c>
      <c r="AK489" s="28">
        <f>INDEX('All applic'!$I$7:$I$59080,W489)</f>
        <v>1.024390243902439</v>
      </c>
      <c r="AL489" s="28">
        <f>INDEX('All applic'!$I$7:$I$59080,X489)</f>
        <v>1</v>
      </c>
      <c r="AM489" s="28">
        <f>INDEX('All applic'!$I$7:$I$59080,Y489)</f>
        <v>1.5121951219512195</v>
      </c>
      <c r="AN489" s="28">
        <f>INDEX('All applic'!$I$7:$I$59080,Z489)</f>
        <v>1.024390243902439</v>
      </c>
      <c r="AO489" s="113"/>
      <c r="AP489" s="113">
        <f>INDEX('All applic'!$J$7:$J$59080,U489)</f>
        <v>-2.1000000000000001E-2</v>
      </c>
      <c r="AQ489" s="113">
        <v>0</v>
      </c>
      <c r="AR489" s="113">
        <f>INDEX('All applic'!$J$7:$J$59080,W489)</f>
        <v>-2.12E-2</v>
      </c>
      <c r="AS489" s="113">
        <v>0</v>
      </c>
      <c r="AT489" s="113">
        <v>0</v>
      </c>
      <c r="AU489" s="113">
        <v>0</v>
      </c>
    </row>
    <row r="490" spans="1:47" x14ac:dyDescent="0.25">
      <c r="A490" s="113" t="str">
        <f t="shared" si="58"/>
        <v>CFLMFm2015CZ03</v>
      </c>
      <c r="B490" s="113" t="str">
        <f t="shared" si="59"/>
        <v>CFLPGEMFmCZ032015</v>
      </c>
      <c r="C490" s="113" t="s">
        <v>118</v>
      </c>
      <c r="D490" s="113" t="s">
        <v>129</v>
      </c>
      <c r="E490" s="113" t="s">
        <v>1650</v>
      </c>
      <c r="F490" s="89" t="s">
        <v>1830</v>
      </c>
      <c r="G490" s="113" t="s">
        <v>102</v>
      </c>
      <c r="H490" s="113" t="s">
        <v>1662</v>
      </c>
      <c r="I490" s="115">
        <f t="shared" si="60"/>
        <v>0.95426583757025885</v>
      </c>
      <c r="J490" s="115">
        <f t="shared" si="61"/>
        <v>1.0870507141719381</v>
      </c>
      <c r="K490" s="115">
        <f t="shared" si="62"/>
        <v>-1.8131660325937125E-2</v>
      </c>
      <c r="L490" s="113"/>
      <c r="M490" s="36">
        <f>VLOOKUP("HV_"&amp;$D490&amp;$E490&amp;VLOOKUP($F490,key!$L$3:$M$13,2,FALSE)&amp;$G490&amp;M$6,'HVAC wts'!$H$7:$R$13254,11,FALSE)</f>
        <v>905.36067145602351</v>
      </c>
      <c r="N490" s="36">
        <f>VLOOKUP("HV_"&amp;$D490&amp;$E490&amp;VLOOKUP($F490,key!$L$3:$M$13,2,FALSE)&amp;$G490&amp;N$6,'HVAC wts'!$H$7:$R$13254,11,FALSE)</f>
        <v>130.18600940133041</v>
      </c>
      <c r="O490" s="36">
        <f>VLOOKUP("HV_"&amp;$D490&amp;$E490&amp;VLOOKUP($F490,key!$L$3:$M$13,2,FALSE)&amp;$G490&amp;O$6,'HVAC wts'!$H$7:$R$13254,11,FALSE)</f>
        <v>3698.8620007095337</v>
      </c>
      <c r="P490" s="36">
        <f>VLOOKUP("HV_"&amp;$D490&amp;$E490&amp;VLOOKUP($F490,key!$L$3:$M$13,2,FALSE)&amp;$G490&amp;P$6,'HVAC wts'!$H$7:$R$13254,11,FALSE)</f>
        <v>531.87651991130826</v>
      </c>
      <c r="Q490" s="36">
        <f>VLOOKUP("HV_"&amp;$D490&amp;$E490&amp;VLOOKUP($F490,key!$L$3:$M$13,2,FALSE)&amp;$G490&amp;Q$6,'HVAC wts'!$H$7:$R$13254,11,FALSE)</f>
        <v>112.90277546193646</v>
      </c>
      <c r="R490" s="36">
        <f>VLOOKUP("HV_"&amp;$D490&amp;$E490&amp;VLOOKUP($F490,key!$L$3:$M$13,2,FALSE)&amp;$G490&amp;R$6,'HVAC wts'!$H$7:$R$13254,11,FALSE)</f>
        <v>461.26565809312643</v>
      </c>
      <c r="S490" s="36">
        <f t="shared" si="63"/>
        <v>5840.4536350332592</v>
      </c>
      <c r="T490" s="113"/>
      <c r="U490" s="113">
        <f>MATCH($A490&amp;U$6,'All applic'!$A$7:$A$59080,0)</f>
        <v>906</v>
      </c>
      <c r="V490" s="113">
        <f>MATCH($A490&amp;V$6,'All applic'!$A$7:$A$59080,0)</f>
        <v>907</v>
      </c>
      <c r="W490" s="113">
        <f>MATCH($A490&amp;W$6,'All applic'!$A$7:$A$59080,0)</f>
        <v>909</v>
      </c>
      <c r="X490" s="113">
        <f>MATCH($A490&amp;X$6,'All applic'!$A$7:$A$59080,0)</f>
        <v>908</v>
      </c>
      <c r="Y490" s="113">
        <f>MATCH($A490&amp;Y$6,'All applic'!$A$7:$A$59080,0)</f>
        <v>906</v>
      </c>
      <c r="Z490" s="113">
        <f>MATCH($A490&amp;Z$6,'All applic'!$A$7:$A$59080,0)</f>
        <v>909</v>
      </c>
      <c r="AA490" s="113"/>
      <c r="AB490" s="28">
        <f>INDEX('All applic'!$H$7:$H$59080,U490)</f>
        <v>1.006</v>
      </c>
      <c r="AC490" s="28">
        <f>INDEX('All applic'!$H$7:$H$59080,V490)</f>
        <v>0.85799999999999998</v>
      </c>
      <c r="AD490" s="28">
        <f>INDEX('All applic'!$H$7:$H$59080,W490)</f>
        <v>0.99399999999999999</v>
      </c>
      <c r="AE490" s="28">
        <f>INDEX('All applic'!$H$7:$H$59080,X490)</f>
        <v>0.56799999999999995</v>
      </c>
      <c r="AF490" s="28">
        <f>INDEX('All applic'!$H$7:$H$59080,Y490)</f>
        <v>1.006</v>
      </c>
      <c r="AG490" s="28">
        <f>INDEX('All applic'!$H$7:$H$59080,Z490)</f>
        <v>0.99399999999999999</v>
      </c>
      <c r="AH490" s="28"/>
      <c r="AI490" s="28">
        <f>INDEX('All applic'!$I$7:$I$59080,U490)</f>
        <v>1.25</v>
      </c>
      <c r="AJ490" s="28">
        <f>INDEX('All applic'!$I$7:$I$59080,V490)</f>
        <v>1.25</v>
      </c>
      <c r="AK490" s="28">
        <f>INDEX('All applic'!$I$7:$I$59080,W490)</f>
        <v>1.05</v>
      </c>
      <c r="AL490" s="28">
        <f>INDEX('All applic'!$I$7:$I$59080,X490)</f>
        <v>1.0249999999999999</v>
      </c>
      <c r="AM490" s="28">
        <f>INDEX('All applic'!$I$7:$I$59080,Y490)</f>
        <v>1.25</v>
      </c>
      <c r="AN490" s="28">
        <f>INDEX('All applic'!$I$7:$I$59080,Z490)</f>
        <v>1.05</v>
      </c>
      <c r="AO490" s="113"/>
      <c r="AP490" s="113">
        <f>INDEX('All applic'!$J$7:$J$59080,U490)</f>
        <v>-2.3E-2</v>
      </c>
      <c r="AQ490" s="113">
        <v>0</v>
      </c>
      <c r="AR490" s="113">
        <f>INDEX('All applic'!$J$7:$J$59080,W490)</f>
        <v>-2.3E-2</v>
      </c>
      <c r="AS490" s="113">
        <v>0</v>
      </c>
      <c r="AT490" s="113">
        <v>0</v>
      </c>
      <c r="AU490" s="113">
        <v>0</v>
      </c>
    </row>
    <row r="491" spans="1:47" x14ac:dyDescent="0.25">
      <c r="A491" s="113" t="str">
        <f t="shared" si="58"/>
        <v>CFLMFm2015CZ04</v>
      </c>
      <c r="B491" s="113" t="str">
        <f t="shared" si="59"/>
        <v>CFLPGEMFmCZ042015</v>
      </c>
      <c r="C491" s="113" t="s">
        <v>118</v>
      </c>
      <c r="D491" s="113" t="s">
        <v>129</v>
      </c>
      <c r="E491" s="113" t="s">
        <v>1650</v>
      </c>
      <c r="F491" s="89" t="s">
        <v>1830</v>
      </c>
      <c r="G491" s="113" t="s">
        <v>103</v>
      </c>
      <c r="H491" s="113" t="s">
        <v>1662</v>
      </c>
      <c r="I491" s="115">
        <f t="shared" si="60"/>
        <v>1.0549565961711607</v>
      </c>
      <c r="J491" s="115">
        <f t="shared" si="61"/>
        <v>1.5833443756782395</v>
      </c>
      <c r="K491" s="115">
        <f t="shared" si="62"/>
        <v>-1.292193253178256E-2</v>
      </c>
      <c r="L491" s="113"/>
      <c r="M491" s="36">
        <f>VLOOKUP("HV_"&amp;$D491&amp;$E491&amp;VLOOKUP($F491,key!$L$3:$M$13,2,FALSE)&amp;$G491&amp;M$6,'HVAC wts'!$H$7:$R$13254,11,FALSE)</f>
        <v>2209.4463487361418</v>
      </c>
      <c r="N491" s="36">
        <f>VLOOKUP("HV_"&amp;$D491&amp;$E491&amp;VLOOKUP($F491,key!$L$3:$M$13,2,FALSE)&amp;$G491&amp;N$6,'HVAC wts'!$H$7:$R$13254,11,FALSE)</f>
        <v>317.70653640798236</v>
      </c>
      <c r="O491" s="36">
        <f>VLOOKUP("HV_"&amp;$D491&amp;$E491&amp;VLOOKUP($F491,key!$L$3:$M$13,2,FALSE)&amp;$G491&amp;O$6,'HVAC wts'!$H$7:$R$13254,11,FALSE)</f>
        <v>258.87314577974865</v>
      </c>
      <c r="P491" s="36">
        <f>VLOOKUP("HV_"&amp;$D491&amp;$E491&amp;VLOOKUP($F491,key!$L$3:$M$13,2,FALSE)&amp;$G491&amp;P$6,'HVAC wts'!$H$7:$R$13254,11,FALSE)</f>
        <v>37.224570110864747</v>
      </c>
      <c r="Q491" s="36">
        <f>VLOOKUP("HV_"&amp;$D491&amp;$E491&amp;VLOOKUP($F491,key!$L$3:$M$13,2,FALSE)&amp;$G491&amp;Q$6,'HVAC wts'!$H$7:$R$13254,11,FALSE)</f>
        <v>275.52845277161867</v>
      </c>
      <c r="R491" s="36">
        <f>VLOOKUP("HV_"&amp;$D491&amp;$E491&amp;VLOOKUP($F491,key!$L$3:$M$13,2,FALSE)&amp;$G491&amp;R$6,'HVAC wts'!$H$7:$R$13254,11,FALSE)</f>
        <v>32.282710716925351</v>
      </c>
      <c r="S491" s="36">
        <f t="shared" si="63"/>
        <v>3131.061764523281</v>
      </c>
      <c r="T491" s="113"/>
      <c r="U491" s="113">
        <f>MATCH($A491&amp;U$6,'All applic'!$A$7:$A$59080,0)</f>
        <v>910</v>
      </c>
      <c r="V491" s="113">
        <f>MATCH($A491&amp;V$6,'All applic'!$A$7:$A$59080,0)</f>
        <v>911</v>
      </c>
      <c r="W491" s="113">
        <f>MATCH($A491&amp;W$6,'All applic'!$A$7:$A$59080,0)</f>
        <v>913</v>
      </c>
      <c r="X491" s="113">
        <f>MATCH($A491&amp;X$6,'All applic'!$A$7:$A$59080,0)</f>
        <v>912</v>
      </c>
      <c r="Y491" s="113">
        <f>MATCH($A491&amp;Y$6,'All applic'!$A$7:$A$59080,0)</f>
        <v>910</v>
      </c>
      <c r="Z491" s="113">
        <f>MATCH($A491&amp;Z$6,'All applic'!$A$7:$A$59080,0)</f>
        <v>913</v>
      </c>
      <c r="AA491" s="113"/>
      <c r="AB491" s="28">
        <f>INDEX('All applic'!$H$7:$H$59080,U491)</f>
        <v>1.08</v>
      </c>
      <c r="AC491" s="28">
        <f>INDEX('All applic'!$H$7:$H$59080,V491)</f>
        <v>0.94599999999999995</v>
      </c>
      <c r="AD491" s="28">
        <f>INDEX('All applic'!$H$7:$H$59080,W491)</f>
        <v>1.006</v>
      </c>
      <c r="AE491" s="28">
        <f>INDEX('All applic'!$H$7:$H$59080,X491)</f>
        <v>0.69599999999999995</v>
      </c>
      <c r="AF491" s="28">
        <f>INDEX('All applic'!$H$7:$H$59080,Y491)</f>
        <v>1.08</v>
      </c>
      <c r="AG491" s="28">
        <f>INDEX('All applic'!$H$7:$H$59080,Z491)</f>
        <v>1.006</v>
      </c>
      <c r="AH491" s="28"/>
      <c r="AI491" s="28">
        <f>INDEX('All applic'!$I$7:$I$59080,U491)</f>
        <v>1.6363636363636362</v>
      </c>
      <c r="AJ491" s="28">
        <f>INDEX('All applic'!$I$7:$I$59080,V491)</f>
        <v>1.7272727272727273</v>
      </c>
      <c r="AK491" s="28">
        <f>INDEX('All applic'!$I$7:$I$59080,W491)</f>
        <v>1.0454545454545454</v>
      </c>
      <c r="AL491" s="28">
        <f>INDEX('All applic'!$I$7:$I$59080,X491)</f>
        <v>1.0227272727272727</v>
      </c>
      <c r="AM491" s="28">
        <f>INDEX('All applic'!$I$7:$I$59080,Y491)</f>
        <v>1.6363636363636362</v>
      </c>
      <c r="AN491" s="28">
        <f>INDEX('All applic'!$I$7:$I$59080,Z491)</f>
        <v>1.0454545454545454</v>
      </c>
      <c r="AO491" s="113"/>
      <c r="AP491" s="113">
        <f>INDEX('All applic'!$J$7:$J$59080,U491)</f>
        <v>-1.636E-2</v>
      </c>
      <c r="AQ491" s="113">
        <v>0</v>
      </c>
      <c r="AR491" s="113">
        <f>INDEX('All applic'!$J$7:$J$59080,W491)</f>
        <v>-1.6660000000000001E-2</v>
      </c>
      <c r="AS491" s="113">
        <v>0</v>
      </c>
      <c r="AT491" s="113">
        <v>0</v>
      </c>
      <c r="AU491" s="113">
        <v>0</v>
      </c>
    </row>
    <row r="492" spans="1:47" x14ac:dyDescent="0.25">
      <c r="A492" s="113" t="str">
        <f t="shared" si="58"/>
        <v>CFLMFm2015CZ05</v>
      </c>
      <c r="B492" s="113" t="str">
        <f t="shared" si="59"/>
        <v>CFLPGEMFmCZ052015</v>
      </c>
      <c r="C492" s="113" t="s">
        <v>118</v>
      </c>
      <c r="D492" s="113" t="s">
        <v>129</v>
      </c>
      <c r="E492" s="113" t="s">
        <v>1650</v>
      </c>
      <c r="F492" s="89" t="s">
        <v>1830</v>
      </c>
      <c r="G492" s="113" t="s">
        <v>104</v>
      </c>
      <c r="H492" s="113" t="s">
        <v>1662</v>
      </c>
      <c r="I492" s="115">
        <f t="shared" si="60"/>
        <v>0.99325929180430372</v>
      </c>
      <c r="J492" s="115">
        <f t="shared" si="61"/>
        <v>1.1789862021908517</v>
      </c>
      <c r="K492" s="115">
        <f t="shared" si="62"/>
        <v>-1.4479868404565487E-2</v>
      </c>
      <c r="L492" s="113"/>
      <c r="M492" s="36">
        <f>VLOOKUP("HV_"&amp;$D492&amp;$E492&amp;VLOOKUP($F492,key!$L$3:$M$13,2,FALSE)&amp;$G492&amp;M$6,'HVAC wts'!$H$7:$R$13254,11,FALSE)</f>
        <v>0.42433093640360009</v>
      </c>
      <c r="N492" s="36">
        <f>VLOOKUP("HV_"&amp;$D492&amp;$E492&amp;VLOOKUP($F492,key!$L$3:$M$13,2,FALSE)&amp;$G492&amp;N$6,'HVAC wts'!$H$7:$R$13254,11,FALSE)</f>
        <v>6.1016513106398725E-2</v>
      </c>
      <c r="O492" s="36">
        <f>VLOOKUP("HV_"&amp;$D492&amp;$E492&amp;VLOOKUP($F492,key!$L$3:$M$13,2,FALSE)&amp;$G492&amp;O$6,'HVAC wts'!$H$7:$R$13254,11,FALSE)</f>
        <v>0.36400212124584019</v>
      </c>
      <c r="P492" s="36">
        <f>VLOOKUP("HV_"&amp;$D492&amp;$E492&amp;VLOOKUP($F492,key!$L$3:$M$13,2,FALSE)&amp;$G492&amp;P$6,'HVAC wts'!$H$7:$R$13254,11,FALSE)</f>
        <v>5.2341553010475515E-2</v>
      </c>
      <c r="Q492" s="36">
        <f>VLOOKUP("HV_"&amp;$D492&amp;$E492&amp;VLOOKUP($F492,key!$L$3:$M$13,2,FALSE)&amp;$G492&amp;Q$6,'HVAC wts'!$H$7:$R$13254,11,FALSE)</f>
        <v>5.2916082998482619E-2</v>
      </c>
      <c r="R492" s="36">
        <f>VLOOKUP("HV_"&amp;$D492&amp;$E492&amp;VLOOKUP($F492,key!$L$3:$M$13,2,FALSE)&amp;$G492&amp;R$6,'HVAC wts'!$H$7:$R$13254,11,FALSE)</f>
        <v>4.5392793235202809E-2</v>
      </c>
      <c r="S492" s="36">
        <f t="shared" si="63"/>
        <v>0.99999999999999989</v>
      </c>
      <c r="T492" s="113"/>
      <c r="U492" s="113">
        <f>MATCH($A492&amp;U$6,'All applic'!$A$7:$A$59080,0)</f>
        <v>914</v>
      </c>
      <c r="V492" s="113">
        <f>MATCH($A492&amp;V$6,'All applic'!$A$7:$A$59080,0)</f>
        <v>915</v>
      </c>
      <c r="W492" s="113">
        <f>MATCH($A492&amp;W$6,'All applic'!$A$7:$A$59080,0)</f>
        <v>917</v>
      </c>
      <c r="X492" s="113">
        <f>MATCH($A492&amp;X$6,'All applic'!$A$7:$A$59080,0)</f>
        <v>916</v>
      </c>
      <c r="Y492" s="113">
        <f>MATCH($A492&amp;Y$6,'All applic'!$A$7:$A$59080,0)</f>
        <v>914</v>
      </c>
      <c r="Z492" s="113">
        <f>MATCH($A492&amp;Z$6,'All applic'!$A$7:$A$59080,0)</f>
        <v>917</v>
      </c>
      <c r="AA492" s="113"/>
      <c r="AB492" s="28">
        <f>INDEX('All applic'!$H$7:$H$59080,U492)</f>
        <v>1.03</v>
      </c>
      <c r="AC492" s="28">
        <f>INDEX('All applic'!$H$7:$H$59080,V492)</f>
        <v>0.88600000000000001</v>
      </c>
      <c r="AD492" s="28">
        <f>INDEX('All applic'!$H$7:$H$59080,W492)</f>
        <v>1.008</v>
      </c>
      <c r="AE492" s="28">
        <f>INDEX('All applic'!$H$7:$H$59080,X492)</f>
        <v>0.66800000000000004</v>
      </c>
      <c r="AF492" s="28">
        <f>INDEX('All applic'!$H$7:$H$59080,Y492)</f>
        <v>1.03</v>
      </c>
      <c r="AG492" s="28">
        <f>INDEX('All applic'!$H$7:$H$59080,Z492)</f>
        <v>1.008</v>
      </c>
      <c r="AH492" s="28"/>
      <c r="AI492" s="28">
        <f>INDEX('All applic'!$I$7:$I$59080,U492)</f>
        <v>1.3181818181818183</v>
      </c>
      <c r="AJ492" s="28">
        <f>INDEX('All applic'!$I$7:$I$59080,V492)</f>
        <v>1.2727272727272729</v>
      </c>
      <c r="AK492" s="28">
        <f>INDEX('All applic'!$I$7:$I$59080,W492)</f>
        <v>1.0227272727272727</v>
      </c>
      <c r="AL492" s="28">
        <f>INDEX('All applic'!$I$7:$I$59080,X492)</f>
        <v>1.0227272727272727</v>
      </c>
      <c r="AM492" s="28">
        <f>INDEX('All applic'!$I$7:$I$59080,Y492)</f>
        <v>1.3181818181818183</v>
      </c>
      <c r="AN492" s="28">
        <f>INDEX('All applic'!$I$7:$I$59080,Z492)</f>
        <v>1.0227272727272727</v>
      </c>
      <c r="AO492" s="113"/>
      <c r="AP492" s="113">
        <f>INDEX('All applic'!$J$7:$J$59080,U492)</f>
        <v>-1.8339999999999999E-2</v>
      </c>
      <c r="AQ492" s="113">
        <v>0</v>
      </c>
      <c r="AR492" s="113">
        <f>INDEX('All applic'!$J$7:$J$59080,W492)</f>
        <v>-1.84E-2</v>
      </c>
      <c r="AS492" s="113">
        <v>0</v>
      </c>
      <c r="AT492" s="113">
        <v>0</v>
      </c>
      <c r="AU492" s="113">
        <v>0</v>
      </c>
    </row>
    <row r="493" spans="1:47" x14ac:dyDescent="0.25">
      <c r="A493" s="113" t="str">
        <f t="shared" si="58"/>
        <v>CFLMFm2015CZ06</v>
      </c>
      <c r="B493" s="113" t="str">
        <f t="shared" si="59"/>
        <v>CFLPGEMFmCZ062015</v>
      </c>
      <c r="C493" s="113" t="s">
        <v>118</v>
      </c>
      <c r="D493" s="113" t="s">
        <v>129</v>
      </c>
      <c r="E493" s="113" t="s">
        <v>1650</v>
      </c>
      <c r="F493" s="89" t="s">
        <v>1830</v>
      </c>
      <c r="G493" s="113" t="s">
        <v>105</v>
      </c>
      <c r="H493" s="113" t="s">
        <v>1662</v>
      </c>
      <c r="I493" s="115">
        <f t="shared" si="60"/>
        <v>0</v>
      </c>
      <c r="J493" s="115">
        <f t="shared" si="61"/>
        <v>0</v>
      </c>
      <c r="K493" s="115">
        <f t="shared" si="62"/>
        <v>0</v>
      </c>
      <c r="L493" s="113"/>
      <c r="M493" s="36">
        <f>VLOOKUP("HV_"&amp;$D493&amp;$E493&amp;VLOOKUP($F493,key!$L$3:$M$13,2,FALSE)&amp;$G493&amp;M$6,'HVAC wts'!$H$7:$R$13254,11,FALSE)</f>
        <v>0</v>
      </c>
      <c r="N493" s="36">
        <f>VLOOKUP("HV_"&amp;$D493&amp;$E493&amp;VLOOKUP($F493,key!$L$3:$M$13,2,FALSE)&amp;$G493&amp;N$6,'HVAC wts'!$H$7:$R$13254,11,FALSE)</f>
        <v>0</v>
      </c>
      <c r="O493" s="36">
        <f>VLOOKUP("HV_"&amp;$D493&amp;$E493&amp;VLOOKUP($F493,key!$L$3:$M$13,2,FALSE)&amp;$G493&amp;O$6,'HVAC wts'!$H$7:$R$13254,11,FALSE)</f>
        <v>0</v>
      </c>
      <c r="P493" s="36">
        <f>VLOOKUP("HV_"&amp;$D493&amp;$E493&amp;VLOOKUP($F493,key!$L$3:$M$13,2,FALSE)&amp;$G493&amp;P$6,'HVAC wts'!$H$7:$R$13254,11,FALSE)</f>
        <v>0</v>
      </c>
      <c r="Q493" s="36">
        <f>VLOOKUP("HV_"&amp;$D493&amp;$E493&amp;VLOOKUP($F493,key!$L$3:$M$13,2,FALSE)&amp;$G493&amp;Q$6,'HVAC wts'!$H$7:$R$13254,11,FALSE)</f>
        <v>0</v>
      </c>
      <c r="R493" s="36">
        <f>VLOOKUP("HV_"&amp;$D493&amp;$E493&amp;VLOOKUP($F493,key!$L$3:$M$13,2,FALSE)&amp;$G493&amp;R$6,'HVAC wts'!$H$7:$R$13254,11,FALSE)</f>
        <v>0</v>
      </c>
      <c r="S493" s="36">
        <f t="shared" si="63"/>
        <v>0</v>
      </c>
      <c r="T493" s="113"/>
      <c r="U493" s="113">
        <f>MATCH($A493&amp;U$6,'All applic'!$A$7:$A$59080,0)</f>
        <v>918</v>
      </c>
      <c r="V493" s="113">
        <f>MATCH($A493&amp;V$6,'All applic'!$A$7:$A$59080,0)</f>
        <v>919</v>
      </c>
      <c r="W493" s="113">
        <f>MATCH($A493&amp;W$6,'All applic'!$A$7:$A$59080,0)</f>
        <v>921</v>
      </c>
      <c r="X493" s="113">
        <f>MATCH($A493&amp;X$6,'All applic'!$A$7:$A$59080,0)</f>
        <v>920</v>
      </c>
      <c r="Y493" s="113">
        <f>MATCH($A493&amp;Y$6,'All applic'!$A$7:$A$59080,0)</f>
        <v>918</v>
      </c>
      <c r="Z493" s="113">
        <f>MATCH($A493&amp;Z$6,'All applic'!$A$7:$A$59080,0)</f>
        <v>921</v>
      </c>
      <c r="AA493" s="113"/>
      <c r="AB493" s="28">
        <f>INDEX('All applic'!$H$7:$H$59080,U493)</f>
        <v>1.0620000000000001</v>
      </c>
      <c r="AC493" s="28">
        <f>INDEX('All applic'!$H$7:$H$59080,V493)</f>
        <v>0.93799999999999994</v>
      </c>
      <c r="AD493" s="28">
        <f>INDEX('All applic'!$H$7:$H$59080,W493)</f>
        <v>1</v>
      </c>
      <c r="AE493" s="28">
        <f>INDEX('All applic'!$H$7:$H$59080,X493)</f>
        <v>0.65200000000000002</v>
      </c>
      <c r="AF493" s="28">
        <f>INDEX('All applic'!$H$7:$H$59080,Y493)</f>
        <v>1.0620000000000001</v>
      </c>
      <c r="AG493" s="28">
        <f>INDEX('All applic'!$H$7:$H$59080,Z493)</f>
        <v>1</v>
      </c>
      <c r="AH493" s="28"/>
      <c r="AI493" s="28">
        <f>INDEX('All applic'!$I$7:$I$59080,U493)</f>
        <v>1.4444444444444446</v>
      </c>
      <c r="AJ493" s="28">
        <f>INDEX('All applic'!$I$7:$I$59080,V493)</f>
        <v>1.5111111111111113</v>
      </c>
      <c r="AK493" s="28">
        <f>INDEX('All applic'!$I$7:$I$59080,W493)</f>
        <v>1</v>
      </c>
      <c r="AL493" s="28">
        <f>INDEX('All applic'!$I$7:$I$59080,X493)</f>
        <v>1</v>
      </c>
      <c r="AM493" s="28">
        <f>INDEX('All applic'!$I$7:$I$59080,Y493)</f>
        <v>1.4444444444444446</v>
      </c>
      <c r="AN493" s="28">
        <f>INDEX('All applic'!$I$7:$I$59080,Z493)</f>
        <v>1</v>
      </c>
      <c r="AO493" s="113"/>
      <c r="AP493" s="113">
        <f>INDEX('All applic'!$J$7:$J$59080,U493)</f>
        <v>-1.9620000000000002E-2</v>
      </c>
      <c r="AQ493" s="113">
        <v>0</v>
      </c>
      <c r="AR493" s="113">
        <f>INDEX('All applic'!$J$7:$J$59080,W493)</f>
        <v>-1.9820000000000001E-2</v>
      </c>
      <c r="AS493" s="113">
        <v>0</v>
      </c>
      <c r="AT493" s="113">
        <v>0</v>
      </c>
      <c r="AU493" s="113">
        <v>0</v>
      </c>
    </row>
    <row r="494" spans="1:47" x14ac:dyDescent="0.25">
      <c r="A494" s="113" t="str">
        <f t="shared" si="58"/>
        <v>CFLMFm2015CZ07</v>
      </c>
      <c r="B494" s="113" t="str">
        <f t="shared" si="59"/>
        <v>CFLPGEMFmCZ072015</v>
      </c>
      <c r="C494" s="113" t="s">
        <v>118</v>
      </c>
      <c r="D494" s="113" t="s">
        <v>129</v>
      </c>
      <c r="E494" s="113" t="s">
        <v>1650</v>
      </c>
      <c r="F494" s="89" t="s">
        <v>1830</v>
      </c>
      <c r="G494" s="113" t="s">
        <v>106</v>
      </c>
      <c r="H494" s="113" t="s">
        <v>1662</v>
      </c>
      <c r="I494" s="115">
        <f t="shared" si="60"/>
        <v>0</v>
      </c>
      <c r="J494" s="115">
        <f t="shared" si="61"/>
        <v>0</v>
      </c>
      <c r="K494" s="115">
        <f t="shared" si="62"/>
        <v>0</v>
      </c>
      <c r="L494" s="113"/>
      <c r="M494" s="36">
        <f>VLOOKUP("HV_"&amp;$D494&amp;$E494&amp;VLOOKUP($F494,key!$L$3:$M$13,2,FALSE)&amp;$G494&amp;M$6,'HVAC wts'!$H$7:$R$13254,11,FALSE)</f>
        <v>0</v>
      </c>
      <c r="N494" s="36">
        <f>VLOOKUP("HV_"&amp;$D494&amp;$E494&amp;VLOOKUP($F494,key!$L$3:$M$13,2,FALSE)&amp;$G494&amp;N$6,'HVAC wts'!$H$7:$R$13254,11,FALSE)</f>
        <v>0</v>
      </c>
      <c r="O494" s="36">
        <f>VLOOKUP("HV_"&amp;$D494&amp;$E494&amp;VLOOKUP($F494,key!$L$3:$M$13,2,FALSE)&amp;$G494&amp;O$6,'HVAC wts'!$H$7:$R$13254,11,FALSE)</f>
        <v>0</v>
      </c>
      <c r="P494" s="36">
        <f>VLOOKUP("HV_"&amp;$D494&amp;$E494&amp;VLOOKUP($F494,key!$L$3:$M$13,2,FALSE)&amp;$G494&amp;P$6,'HVAC wts'!$H$7:$R$13254,11,FALSE)</f>
        <v>0</v>
      </c>
      <c r="Q494" s="36">
        <f>VLOOKUP("HV_"&amp;$D494&amp;$E494&amp;VLOOKUP($F494,key!$L$3:$M$13,2,FALSE)&amp;$G494&amp;Q$6,'HVAC wts'!$H$7:$R$13254,11,FALSE)</f>
        <v>0</v>
      </c>
      <c r="R494" s="36">
        <f>VLOOKUP("HV_"&amp;$D494&amp;$E494&amp;VLOOKUP($F494,key!$L$3:$M$13,2,FALSE)&amp;$G494&amp;R$6,'HVAC wts'!$H$7:$R$13254,11,FALSE)</f>
        <v>0</v>
      </c>
      <c r="S494" s="36">
        <f t="shared" si="63"/>
        <v>0</v>
      </c>
      <c r="T494" s="113"/>
      <c r="U494" s="113">
        <f>MATCH($A494&amp;U$6,'All applic'!$A$7:$A$59080,0)</f>
        <v>922</v>
      </c>
      <c r="V494" s="113">
        <f>MATCH($A494&amp;V$6,'All applic'!$A$7:$A$59080,0)</f>
        <v>923</v>
      </c>
      <c r="W494" s="113">
        <f>MATCH($A494&amp;W$6,'All applic'!$A$7:$A$59080,0)</f>
        <v>925</v>
      </c>
      <c r="X494" s="113">
        <f>MATCH($A494&amp;X$6,'All applic'!$A$7:$A$59080,0)</f>
        <v>924</v>
      </c>
      <c r="Y494" s="113">
        <f>MATCH($A494&amp;Y$6,'All applic'!$A$7:$A$59080,0)</f>
        <v>922</v>
      </c>
      <c r="Z494" s="113">
        <f>MATCH($A494&amp;Z$6,'All applic'!$A$7:$A$59080,0)</f>
        <v>925</v>
      </c>
      <c r="AA494" s="113"/>
      <c r="AB494" s="28">
        <f>INDEX('All applic'!$H$7:$H$59080,U494)</f>
        <v>1.1100000000000001</v>
      </c>
      <c r="AC494" s="28">
        <f>INDEX('All applic'!$H$7:$H$59080,V494)</f>
        <v>1.006</v>
      </c>
      <c r="AD494" s="28">
        <f>INDEX('All applic'!$H$7:$H$59080,W494)</f>
        <v>1.004</v>
      </c>
      <c r="AE494" s="28">
        <f>INDEX('All applic'!$H$7:$H$59080,X494)</f>
        <v>0.71799999999999997</v>
      </c>
      <c r="AF494" s="28">
        <f>INDEX('All applic'!$H$7:$H$59080,Y494)</f>
        <v>1.1100000000000001</v>
      </c>
      <c r="AG494" s="28">
        <f>INDEX('All applic'!$H$7:$H$59080,Z494)</f>
        <v>1.004</v>
      </c>
      <c r="AH494" s="28"/>
      <c r="AI494" s="28">
        <f>INDEX('All applic'!$I$7:$I$59080,U494)</f>
        <v>1.2666666666666668</v>
      </c>
      <c r="AJ494" s="28">
        <f>INDEX('All applic'!$I$7:$I$59080,V494)</f>
        <v>1.3777777777777778</v>
      </c>
      <c r="AK494" s="28">
        <f>INDEX('All applic'!$I$7:$I$59080,W494)</f>
        <v>1.0222222222222221</v>
      </c>
      <c r="AL494" s="28">
        <f>INDEX('All applic'!$I$7:$I$59080,X494)</f>
        <v>1</v>
      </c>
      <c r="AM494" s="28">
        <f>INDEX('All applic'!$I$7:$I$59080,Y494)</f>
        <v>1.2666666666666668</v>
      </c>
      <c r="AN494" s="28">
        <f>INDEX('All applic'!$I$7:$I$59080,Z494)</f>
        <v>1.0222222222222221</v>
      </c>
      <c r="AO494" s="113"/>
      <c r="AP494" s="113">
        <f>INDEX('All applic'!$J$7:$J$59080,U494)</f>
        <v>-1.618E-2</v>
      </c>
      <c r="AQ494" s="113">
        <v>0</v>
      </c>
      <c r="AR494" s="113">
        <f>INDEX('All applic'!$J$7:$J$59080,W494)</f>
        <v>-1.634E-2</v>
      </c>
      <c r="AS494" s="113">
        <v>0</v>
      </c>
      <c r="AT494" s="113">
        <v>0</v>
      </c>
      <c r="AU494" s="113">
        <v>0</v>
      </c>
    </row>
    <row r="495" spans="1:47" x14ac:dyDescent="0.25">
      <c r="A495" s="113" t="str">
        <f t="shared" si="58"/>
        <v>CFLMFm2015CZ08</v>
      </c>
      <c r="B495" s="113" t="str">
        <f t="shared" si="59"/>
        <v>CFLPGEMFmCZ082015</v>
      </c>
      <c r="C495" s="113" t="s">
        <v>118</v>
      </c>
      <c r="D495" s="113" t="s">
        <v>129</v>
      </c>
      <c r="E495" s="113" t="s">
        <v>1650</v>
      </c>
      <c r="F495" s="89" t="s">
        <v>1830</v>
      </c>
      <c r="G495" s="113" t="s">
        <v>107</v>
      </c>
      <c r="H495" s="113" t="s">
        <v>1662</v>
      </c>
      <c r="I495" s="115">
        <f t="shared" si="60"/>
        <v>0</v>
      </c>
      <c r="J495" s="115">
        <f t="shared" si="61"/>
        <v>0</v>
      </c>
      <c r="K495" s="115">
        <f t="shared" si="62"/>
        <v>0</v>
      </c>
      <c r="L495" s="113"/>
      <c r="M495" s="36">
        <f>VLOOKUP("HV_"&amp;$D495&amp;$E495&amp;VLOOKUP($F495,key!$L$3:$M$13,2,FALSE)&amp;$G495&amp;M$6,'HVAC wts'!$H$7:$R$13254,11,FALSE)</f>
        <v>0</v>
      </c>
      <c r="N495" s="36">
        <f>VLOOKUP("HV_"&amp;$D495&amp;$E495&amp;VLOOKUP($F495,key!$L$3:$M$13,2,FALSE)&amp;$G495&amp;N$6,'HVAC wts'!$H$7:$R$13254,11,FALSE)</f>
        <v>0</v>
      </c>
      <c r="O495" s="36">
        <f>VLOOKUP("HV_"&amp;$D495&amp;$E495&amp;VLOOKUP($F495,key!$L$3:$M$13,2,FALSE)&amp;$G495&amp;O$6,'HVAC wts'!$H$7:$R$13254,11,FALSE)</f>
        <v>0</v>
      </c>
      <c r="P495" s="36">
        <f>VLOOKUP("HV_"&amp;$D495&amp;$E495&amp;VLOOKUP($F495,key!$L$3:$M$13,2,FALSE)&amp;$G495&amp;P$6,'HVAC wts'!$H$7:$R$13254,11,FALSE)</f>
        <v>0</v>
      </c>
      <c r="Q495" s="36">
        <f>VLOOKUP("HV_"&amp;$D495&amp;$E495&amp;VLOOKUP($F495,key!$L$3:$M$13,2,FALSE)&amp;$G495&amp;Q$6,'HVAC wts'!$H$7:$R$13254,11,FALSE)</f>
        <v>0</v>
      </c>
      <c r="R495" s="36">
        <f>VLOOKUP("HV_"&amp;$D495&amp;$E495&amp;VLOOKUP($F495,key!$L$3:$M$13,2,FALSE)&amp;$G495&amp;R$6,'HVAC wts'!$H$7:$R$13254,11,FALSE)</f>
        <v>0</v>
      </c>
      <c r="S495" s="36">
        <f t="shared" si="63"/>
        <v>0</v>
      </c>
      <c r="T495" s="113"/>
      <c r="U495" s="113">
        <f>MATCH($A495&amp;U$6,'All applic'!$A$7:$A$59080,0)</f>
        <v>926</v>
      </c>
      <c r="V495" s="113">
        <f>MATCH($A495&amp;V$6,'All applic'!$A$7:$A$59080,0)</f>
        <v>927</v>
      </c>
      <c r="W495" s="113">
        <f>MATCH($A495&amp;W$6,'All applic'!$A$7:$A$59080,0)</f>
        <v>929</v>
      </c>
      <c r="X495" s="113">
        <f>MATCH($A495&amp;X$6,'All applic'!$A$7:$A$59080,0)</f>
        <v>928</v>
      </c>
      <c r="Y495" s="113">
        <f>MATCH($A495&amp;Y$6,'All applic'!$A$7:$A$59080,0)</f>
        <v>926</v>
      </c>
      <c r="Z495" s="113">
        <f>MATCH($A495&amp;Z$6,'All applic'!$A$7:$A$59080,0)</f>
        <v>929</v>
      </c>
      <c r="AA495" s="113"/>
      <c r="AB495" s="28">
        <f>INDEX('All applic'!$H$7:$H$59080,U495)</f>
        <v>1.1080000000000001</v>
      </c>
      <c r="AC495" s="28">
        <f>INDEX('All applic'!$H$7:$H$59080,V495)</f>
        <v>1.022</v>
      </c>
      <c r="AD495" s="28">
        <f>INDEX('All applic'!$H$7:$H$59080,W495)</f>
        <v>1.006</v>
      </c>
      <c r="AE495" s="28">
        <f>INDEX('All applic'!$H$7:$H$59080,X495)</f>
        <v>0.746</v>
      </c>
      <c r="AF495" s="28">
        <f>INDEX('All applic'!$H$7:$H$59080,Y495)</f>
        <v>1.1080000000000001</v>
      </c>
      <c r="AG495" s="28">
        <f>INDEX('All applic'!$H$7:$H$59080,Z495)</f>
        <v>1.006</v>
      </c>
      <c r="AH495" s="28"/>
      <c r="AI495" s="28">
        <f>INDEX('All applic'!$I$7:$I$59080,U495)</f>
        <v>1.3333333333333333</v>
      </c>
      <c r="AJ495" s="28">
        <f>INDEX('All applic'!$I$7:$I$59080,V495)</f>
        <v>1.4444444444444446</v>
      </c>
      <c r="AK495" s="28">
        <f>INDEX('All applic'!$I$7:$I$59080,W495)</f>
        <v>1.0222222222222221</v>
      </c>
      <c r="AL495" s="28">
        <f>INDEX('All applic'!$I$7:$I$59080,X495)</f>
        <v>1</v>
      </c>
      <c r="AM495" s="28">
        <f>INDEX('All applic'!$I$7:$I$59080,Y495)</f>
        <v>1.3333333333333333</v>
      </c>
      <c r="AN495" s="28">
        <f>INDEX('All applic'!$I$7:$I$59080,Z495)</f>
        <v>1.0222222222222221</v>
      </c>
      <c r="AO495" s="113"/>
      <c r="AP495" s="113">
        <f>INDEX('All applic'!$J$7:$J$59080,U495)</f>
        <v>-1.4420000000000001E-2</v>
      </c>
      <c r="AQ495" s="113">
        <v>0</v>
      </c>
      <c r="AR495" s="113">
        <f>INDEX('All applic'!$J$7:$J$59080,W495)</f>
        <v>-1.486E-2</v>
      </c>
      <c r="AS495" s="113">
        <v>0</v>
      </c>
      <c r="AT495" s="113">
        <v>0</v>
      </c>
      <c r="AU495" s="113">
        <v>0</v>
      </c>
    </row>
    <row r="496" spans="1:47" x14ac:dyDescent="0.25">
      <c r="A496" s="113" t="str">
        <f t="shared" si="58"/>
        <v>CFLMFm2015CZ09</v>
      </c>
      <c r="B496" s="113" t="str">
        <f t="shared" si="59"/>
        <v>CFLPGEMFmCZ092015</v>
      </c>
      <c r="C496" s="113" t="s">
        <v>118</v>
      </c>
      <c r="D496" s="113" t="s">
        <v>129</v>
      </c>
      <c r="E496" s="113" t="s">
        <v>1650</v>
      </c>
      <c r="F496" s="89" t="s">
        <v>1830</v>
      </c>
      <c r="G496" s="113" t="s">
        <v>108</v>
      </c>
      <c r="H496" s="113" t="s">
        <v>1662</v>
      </c>
      <c r="I496" s="115">
        <f t="shared" si="60"/>
        <v>0</v>
      </c>
      <c r="J496" s="115">
        <f t="shared" si="61"/>
        <v>0</v>
      </c>
      <c r="K496" s="115">
        <f t="shared" si="62"/>
        <v>0</v>
      </c>
      <c r="L496" s="113"/>
      <c r="M496" s="36">
        <f>VLOOKUP("HV_"&amp;$D496&amp;$E496&amp;VLOOKUP($F496,key!$L$3:$M$13,2,FALSE)&amp;$G496&amp;M$6,'HVAC wts'!$H$7:$R$13254,11,FALSE)</f>
        <v>0</v>
      </c>
      <c r="N496" s="36">
        <f>VLOOKUP("HV_"&amp;$D496&amp;$E496&amp;VLOOKUP($F496,key!$L$3:$M$13,2,FALSE)&amp;$G496&amp;N$6,'HVAC wts'!$H$7:$R$13254,11,FALSE)</f>
        <v>0</v>
      </c>
      <c r="O496" s="36">
        <f>VLOOKUP("HV_"&amp;$D496&amp;$E496&amp;VLOOKUP($F496,key!$L$3:$M$13,2,FALSE)&amp;$G496&amp;O$6,'HVAC wts'!$H$7:$R$13254,11,FALSE)</f>
        <v>0</v>
      </c>
      <c r="P496" s="36">
        <f>VLOOKUP("HV_"&amp;$D496&amp;$E496&amp;VLOOKUP($F496,key!$L$3:$M$13,2,FALSE)&amp;$G496&amp;P$6,'HVAC wts'!$H$7:$R$13254,11,FALSE)</f>
        <v>0</v>
      </c>
      <c r="Q496" s="36">
        <f>VLOOKUP("HV_"&amp;$D496&amp;$E496&amp;VLOOKUP($F496,key!$L$3:$M$13,2,FALSE)&amp;$G496&amp;Q$6,'HVAC wts'!$H$7:$R$13254,11,FALSE)</f>
        <v>0</v>
      </c>
      <c r="R496" s="36">
        <f>VLOOKUP("HV_"&amp;$D496&amp;$E496&amp;VLOOKUP($F496,key!$L$3:$M$13,2,FALSE)&amp;$G496&amp;R$6,'HVAC wts'!$H$7:$R$13254,11,FALSE)</f>
        <v>0</v>
      </c>
      <c r="S496" s="36">
        <f t="shared" si="63"/>
        <v>0</v>
      </c>
      <c r="T496" s="113"/>
      <c r="U496" s="113">
        <f>MATCH($A496&amp;U$6,'All applic'!$A$7:$A$59080,0)</f>
        <v>930</v>
      </c>
      <c r="V496" s="113">
        <f>MATCH($A496&amp;V$6,'All applic'!$A$7:$A$59080,0)</f>
        <v>931</v>
      </c>
      <c r="W496" s="113">
        <f>MATCH($A496&amp;W$6,'All applic'!$A$7:$A$59080,0)</f>
        <v>933</v>
      </c>
      <c r="X496" s="113">
        <f>MATCH($A496&amp;X$6,'All applic'!$A$7:$A$59080,0)</f>
        <v>932</v>
      </c>
      <c r="Y496" s="113">
        <f>MATCH($A496&amp;Y$6,'All applic'!$A$7:$A$59080,0)</f>
        <v>930</v>
      </c>
      <c r="Z496" s="113">
        <f>MATCH($A496&amp;Z$6,'All applic'!$A$7:$A$59080,0)</f>
        <v>933</v>
      </c>
      <c r="AA496" s="113"/>
      <c r="AB496" s="28">
        <f>INDEX('All applic'!$H$7:$H$59080,U496)</f>
        <v>1.0980000000000001</v>
      </c>
      <c r="AC496" s="28">
        <f>INDEX('All applic'!$H$7:$H$59080,V496)</f>
        <v>0.998</v>
      </c>
      <c r="AD496" s="28">
        <f>INDEX('All applic'!$H$7:$H$59080,W496)</f>
        <v>1.004</v>
      </c>
      <c r="AE496" s="28">
        <f>INDEX('All applic'!$H$7:$H$59080,X496)</f>
        <v>0.71199999999999997</v>
      </c>
      <c r="AF496" s="28">
        <f>INDEX('All applic'!$H$7:$H$59080,Y496)</f>
        <v>1.0980000000000001</v>
      </c>
      <c r="AG496" s="28">
        <f>INDEX('All applic'!$H$7:$H$59080,Z496)</f>
        <v>1.004</v>
      </c>
      <c r="AH496" s="28"/>
      <c r="AI496" s="28">
        <f>INDEX('All applic'!$I$7:$I$59080,U496)</f>
        <v>1.5000000000000002</v>
      </c>
      <c r="AJ496" s="28">
        <f>INDEX('All applic'!$I$7:$I$59080,V496)</f>
        <v>1.5000000000000002</v>
      </c>
      <c r="AK496" s="28">
        <f>INDEX('All applic'!$I$7:$I$59080,W496)</f>
        <v>1.0227272727272727</v>
      </c>
      <c r="AL496" s="28">
        <f>INDEX('All applic'!$I$7:$I$59080,X496)</f>
        <v>1.0227272727272727</v>
      </c>
      <c r="AM496" s="28">
        <f>INDEX('All applic'!$I$7:$I$59080,Y496)</f>
        <v>1.5000000000000002</v>
      </c>
      <c r="AN496" s="28">
        <f>INDEX('All applic'!$I$7:$I$59080,Z496)</f>
        <v>1.0227272727272727</v>
      </c>
      <c r="AO496" s="113"/>
      <c r="AP496" s="113">
        <f>INDEX('All applic'!$J$7:$J$59080,U496)</f>
        <v>-1.5480000000000001E-2</v>
      </c>
      <c r="AQ496" s="113">
        <v>0</v>
      </c>
      <c r="AR496" s="113">
        <f>INDEX('All applic'!$J$7:$J$59080,W496)</f>
        <v>-1.5779999999999999E-2</v>
      </c>
      <c r="AS496" s="113">
        <v>0</v>
      </c>
      <c r="AT496" s="113">
        <v>0</v>
      </c>
      <c r="AU496" s="113">
        <v>0</v>
      </c>
    </row>
    <row r="497" spans="1:47" x14ac:dyDescent="0.25">
      <c r="A497" s="113" t="str">
        <f t="shared" si="58"/>
        <v>CFLMFm2015CZ10</v>
      </c>
      <c r="B497" s="113" t="str">
        <f t="shared" si="59"/>
        <v>CFLPGEMFmCZ102015</v>
      </c>
      <c r="C497" s="113" t="s">
        <v>118</v>
      </c>
      <c r="D497" s="113" t="s">
        <v>129</v>
      </c>
      <c r="E497" s="113" t="s">
        <v>1650</v>
      </c>
      <c r="F497" s="89" t="s">
        <v>1830</v>
      </c>
      <c r="G497" s="113" t="s">
        <v>109</v>
      </c>
      <c r="H497" s="113" t="s">
        <v>1662</v>
      </c>
      <c r="I497" s="115">
        <f t="shared" si="60"/>
        <v>0</v>
      </c>
      <c r="J497" s="115">
        <f t="shared" si="61"/>
        <v>0</v>
      </c>
      <c r="K497" s="115">
        <f t="shared" si="62"/>
        <v>0</v>
      </c>
      <c r="L497" s="113"/>
      <c r="M497" s="36">
        <f>VLOOKUP("HV_"&amp;$D497&amp;$E497&amp;VLOOKUP($F497,key!$L$3:$M$13,2,FALSE)&amp;$G497&amp;M$6,'HVAC wts'!$H$7:$R$13254,11,FALSE)</f>
        <v>0</v>
      </c>
      <c r="N497" s="36">
        <f>VLOOKUP("HV_"&amp;$D497&amp;$E497&amp;VLOOKUP($F497,key!$L$3:$M$13,2,FALSE)&amp;$G497&amp;N$6,'HVAC wts'!$H$7:$R$13254,11,FALSE)</f>
        <v>0</v>
      </c>
      <c r="O497" s="36">
        <f>VLOOKUP("HV_"&amp;$D497&amp;$E497&amp;VLOOKUP($F497,key!$L$3:$M$13,2,FALSE)&amp;$G497&amp;O$6,'HVAC wts'!$H$7:$R$13254,11,FALSE)</f>
        <v>0</v>
      </c>
      <c r="P497" s="36">
        <f>VLOOKUP("HV_"&amp;$D497&amp;$E497&amp;VLOOKUP($F497,key!$L$3:$M$13,2,FALSE)&amp;$G497&amp;P$6,'HVAC wts'!$H$7:$R$13254,11,FALSE)</f>
        <v>0</v>
      </c>
      <c r="Q497" s="36">
        <f>VLOOKUP("HV_"&amp;$D497&amp;$E497&amp;VLOOKUP($F497,key!$L$3:$M$13,2,FALSE)&amp;$G497&amp;Q$6,'HVAC wts'!$H$7:$R$13254,11,FALSE)</f>
        <v>0</v>
      </c>
      <c r="R497" s="36">
        <f>VLOOKUP("HV_"&amp;$D497&amp;$E497&amp;VLOOKUP($F497,key!$L$3:$M$13,2,FALSE)&amp;$G497&amp;R$6,'HVAC wts'!$H$7:$R$13254,11,FALSE)</f>
        <v>0</v>
      </c>
      <c r="S497" s="36">
        <f t="shared" si="63"/>
        <v>0</v>
      </c>
      <c r="T497" s="113"/>
      <c r="U497" s="113">
        <f>MATCH($A497&amp;U$6,'All applic'!$A$7:$A$59080,0)</f>
        <v>934</v>
      </c>
      <c r="V497" s="113">
        <f>MATCH($A497&amp;V$6,'All applic'!$A$7:$A$59080,0)</f>
        <v>935</v>
      </c>
      <c r="W497" s="113">
        <f>MATCH($A497&amp;W$6,'All applic'!$A$7:$A$59080,0)</f>
        <v>937</v>
      </c>
      <c r="X497" s="113">
        <f>MATCH($A497&amp;X$6,'All applic'!$A$7:$A$59080,0)</f>
        <v>936</v>
      </c>
      <c r="Y497" s="113">
        <f>MATCH($A497&amp;Y$6,'All applic'!$A$7:$A$59080,0)</f>
        <v>934</v>
      </c>
      <c r="Z497" s="113">
        <f>MATCH($A497&amp;Z$6,'All applic'!$A$7:$A$59080,0)</f>
        <v>937</v>
      </c>
      <c r="AA497" s="113"/>
      <c r="AB497" s="28">
        <f>INDEX('All applic'!$H$7:$H$59080,U497)</f>
        <v>1.1020000000000001</v>
      </c>
      <c r="AC497" s="28">
        <f>INDEX('All applic'!$H$7:$H$59080,V497)</f>
        <v>1.008</v>
      </c>
      <c r="AD497" s="28">
        <f>INDEX('All applic'!$H$7:$H$59080,W497)</f>
        <v>1.008</v>
      </c>
      <c r="AE497" s="28">
        <f>INDEX('All applic'!$H$7:$H$59080,X497)</f>
        <v>0.73799999999999999</v>
      </c>
      <c r="AF497" s="28">
        <f>INDEX('All applic'!$H$7:$H$59080,Y497)</f>
        <v>1.1020000000000001</v>
      </c>
      <c r="AG497" s="28">
        <f>INDEX('All applic'!$H$7:$H$59080,Z497)</f>
        <v>1.008</v>
      </c>
      <c r="AH497" s="28"/>
      <c r="AI497" s="28">
        <f>INDEX('All applic'!$I$7:$I$59080,U497)</f>
        <v>1.4772727272727275</v>
      </c>
      <c r="AJ497" s="28">
        <f>INDEX('All applic'!$I$7:$I$59080,V497)</f>
        <v>1.5909090909090911</v>
      </c>
      <c r="AK497" s="28">
        <f>INDEX('All applic'!$I$7:$I$59080,W497)</f>
        <v>1.0454545454545454</v>
      </c>
      <c r="AL497" s="28">
        <f>INDEX('All applic'!$I$7:$I$59080,X497)</f>
        <v>1.0227272727272727</v>
      </c>
      <c r="AM497" s="28">
        <f>INDEX('All applic'!$I$7:$I$59080,Y497)</f>
        <v>1.4772727272727275</v>
      </c>
      <c r="AN497" s="28">
        <f>INDEX('All applic'!$I$7:$I$59080,Z497)</f>
        <v>1.0454545454545454</v>
      </c>
      <c r="AO497" s="113"/>
      <c r="AP497" s="113">
        <f>INDEX('All applic'!$J$7:$J$59080,U497)</f>
        <v>-1.3800000000000002E-2</v>
      </c>
      <c r="AQ497" s="113">
        <v>0</v>
      </c>
      <c r="AR497" s="113">
        <f>INDEX('All applic'!$J$7:$J$59080,W497)</f>
        <v>-1.422E-2</v>
      </c>
      <c r="AS497" s="113">
        <v>0</v>
      </c>
      <c r="AT497" s="113">
        <v>0</v>
      </c>
      <c r="AU497" s="113">
        <v>0</v>
      </c>
    </row>
    <row r="498" spans="1:47" x14ac:dyDescent="0.25">
      <c r="A498" s="113" t="str">
        <f t="shared" si="58"/>
        <v>CFLMFm2015CZ11</v>
      </c>
      <c r="B498" s="113" t="str">
        <f t="shared" si="59"/>
        <v>CFLPGEMFmCZ112015</v>
      </c>
      <c r="C498" s="113" t="s">
        <v>118</v>
      </c>
      <c r="D498" s="113" t="s">
        <v>129</v>
      </c>
      <c r="E498" s="113" t="s">
        <v>1650</v>
      </c>
      <c r="F498" s="89" t="s">
        <v>1830</v>
      </c>
      <c r="G498" s="113" t="s">
        <v>110</v>
      </c>
      <c r="H498" s="113" t="s">
        <v>1662</v>
      </c>
      <c r="I498" s="115">
        <f t="shared" si="60"/>
        <v>1.0834497223469366</v>
      </c>
      <c r="J498" s="115">
        <f t="shared" si="61"/>
        <v>1.4146341463414636</v>
      </c>
      <c r="K498" s="115">
        <f t="shared" si="62"/>
        <v>-1.5703594508376852E-2</v>
      </c>
      <c r="L498" s="113"/>
      <c r="M498" s="36">
        <f>VLOOKUP("HV_"&amp;$D498&amp;$E498&amp;VLOOKUP($F498,key!$L$3:$M$13,2,FALSE)&amp;$G498&amp;M$6,'HVAC wts'!$H$7:$R$13254,11,FALSE)</f>
        <v>128.37137306725791</v>
      </c>
      <c r="N498" s="36">
        <f>VLOOKUP("HV_"&amp;$D498&amp;$E498&amp;VLOOKUP($F498,key!$L$3:$M$13,2,FALSE)&amp;$G498&amp;N$6,'HVAC wts'!$H$7:$R$13254,11,FALSE)</f>
        <v>18.459115033259426</v>
      </c>
      <c r="O498" s="36">
        <f>VLOOKUP("HV_"&amp;$D498&amp;$E498&amp;VLOOKUP($F498,key!$L$3:$M$13,2,FALSE)&amp;$G498&amp;O$6,'HVAC wts'!$H$7:$R$13254,11,FALSE)</f>
        <v>0</v>
      </c>
      <c r="P498" s="36">
        <f>VLOOKUP("HV_"&amp;$D498&amp;$E498&amp;VLOOKUP($F498,key!$L$3:$M$13,2,FALSE)&amp;$G498&amp;P$6,'HVAC wts'!$H$7:$R$13254,11,FALSE)</f>
        <v>0</v>
      </c>
      <c r="Q498" s="36">
        <f>VLOOKUP("HV_"&amp;$D498&amp;$E498&amp;VLOOKUP($F498,key!$L$3:$M$13,2,FALSE)&amp;$G498&amp;Q$6,'HVAC wts'!$H$7:$R$13254,11,FALSE)</f>
        <v>16.008519881744274</v>
      </c>
      <c r="R498" s="36">
        <f>VLOOKUP("HV_"&amp;$D498&amp;$E498&amp;VLOOKUP($F498,key!$L$3:$M$13,2,FALSE)&amp;$G498&amp;R$6,'HVAC wts'!$H$7:$R$13254,11,FALSE)</f>
        <v>0</v>
      </c>
      <c r="S498" s="36">
        <f t="shared" si="63"/>
        <v>162.83900798226159</v>
      </c>
      <c r="T498" s="113"/>
      <c r="U498" s="113">
        <f>MATCH($A498&amp;U$6,'All applic'!$A$7:$A$59080,0)</f>
        <v>938</v>
      </c>
      <c r="V498" s="113">
        <f>MATCH($A498&amp;V$6,'All applic'!$A$7:$A$59080,0)</f>
        <v>939</v>
      </c>
      <c r="W498" s="113">
        <f>MATCH($A498&amp;W$6,'All applic'!$A$7:$A$59080,0)</f>
        <v>941</v>
      </c>
      <c r="X498" s="113">
        <f>MATCH($A498&amp;X$6,'All applic'!$A$7:$A$59080,0)</f>
        <v>940</v>
      </c>
      <c r="Y498" s="113">
        <f>MATCH($A498&amp;Y$6,'All applic'!$A$7:$A$59080,0)</f>
        <v>938</v>
      </c>
      <c r="Z498" s="113">
        <f>MATCH($A498&amp;Z$6,'All applic'!$A$7:$A$59080,0)</f>
        <v>941</v>
      </c>
      <c r="AA498" s="113"/>
      <c r="AB498" s="28">
        <f>INDEX('All applic'!$H$7:$H$59080,U498)</f>
        <v>1.1000000000000001</v>
      </c>
      <c r="AC498" s="28">
        <f>INDEX('All applic'!$H$7:$H$59080,V498)</f>
        <v>0.95399999999999996</v>
      </c>
      <c r="AD498" s="28">
        <f>INDEX('All applic'!$H$7:$H$59080,W498)</f>
        <v>0.998</v>
      </c>
      <c r="AE498" s="28">
        <f>INDEX('All applic'!$H$7:$H$59080,X498)</f>
        <v>0.61399999999999999</v>
      </c>
      <c r="AF498" s="28">
        <f>INDEX('All applic'!$H$7:$H$59080,Y498)</f>
        <v>1.1000000000000001</v>
      </c>
      <c r="AG498" s="28">
        <f>INDEX('All applic'!$H$7:$H$59080,Z498)</f>
        <v>0.998</v>
      </c>
      <c r="AH498" s="28"/>
      <c r="AI498" s="28">
        <f>INDEX('All applic'!$I$7:$I$59080,U498)</f>
        <v>1.4146341463414633</v>
      </c>
      <c r="AJ498" s="28">
        <f>INDEX('All applic'!$I$7:$I$59080,V498)</f>
        <v>1.4146341463414633</v>
      </c>
      <c r="AK498" s="28">
        <f>INDEX('All applic'!$I$7:$I$59080,W498)</f>
        <v>1</v>
      </c>
      <c r="AL498" s="28">
        <f>INDEX('All applic'!$I$7:$I$59080,X498)</f>
        <v>1</v>
      </c>
      <c r="AM498" s="28">
        <f>INDEX('All applic'!$I$7:$I$59080,Y498)</f>
        <v>1.4146341463414633</v>
      </c>
      <c r="AN498" s="28">
        <f>INDEX('All applic'!$I$7:$I$59080,Z498)</f>
        <v>1</v>
      </c>
      <c r="AO498" s="113"/>
      <c r="AP498" s="113">
        <f>INDEX('All applic'!$J$7:$J$59080,U498)</f>
        <v>-1.992E-2</v>
      </c>
      <c r="AQ498" s="113">
        <v>0</v>
      </c>
      <c r="AR498" s="113">
        <f>INDEX('All applic'!$J$7:$J$59080,W498)</f>
        <v>-2.0399999999999998E-2</v>
      </c>
      <c r="AS498" s="113">
        <v>0</v>
      </c>
      <c r="AT498" s="113">
        <v>0</v>
      </c>
      <c r="AU498" s="113">
        <v>0</v>
      </c>
    </row>
    <row r="499" spans="1:47" x14ac:dyDescent="0.25">
      <c r="A499" s="113" t="str">
        <f t="shared" si="58"/>
        <v>CFLMFm2015CZ12</v>
      </c>
      <c r="B499" s="113" t="str">
        <f t="shared" si="59"/>
        <v>CFLPGEMFmCZ122015</v>
      </c>
      <c r="C499" s="113" t="s">
        <v>118</v>
      </c>
      <c r="D499" s="113" t="s">
        <v>129</v>
      </c>
      <c r="E499" s="113" t="s">
        <v>1650</v>
      </c>
      <c r="F499" s="89" t="s">
        <v>1830</v>
      </c>
      <c r="G499" s="113" t="s">
        <v>111</v>
      </c>
      <c r="H499" s="113" t="s">
        <v>1662</v>
      </c>
      <c r="I499" s="115">
        <f t="shared" si="60"/>
        <v>1.072825533141228</v>
      </c>
      <c r="J499" s="115">
        <f t="shared" si="61"/>
        <v>1.4511517754050456</v>
      </c>
      <c r="K499" s="115">
        <f t="shared" si="62"/>
        <v>-1.5066409705297852E-2</v>
      </c>
      <c r="L499" s="113"/>
      <c r="M499" s="36">
        <f>VLOOKUP("HV_"&amp;$D499&amp;$E499&amp;VLOOKUP($F499,key!$L$3:$M$13,2,FALSE)&amp;$G499&amp;M$6,'HVAC wts'!$H$7:$R$13254,11,FALSE)</f>
        <v>2876.5425320916474</v>
      </c>
      <c r="N499" s="36">
        <f>VLOOKUP("HV_"&amp;$D499&amp;$E499&amp;VLOOKUP($F499,key!$L$3:$M$13,2,FALSE)&amp;$G499&amp;N$6,'HVAC wts'!$H$7:$R$13254,11,FALSE)</f>
        <v>413.63139015521068</v>
      </c>
      <c r="O499" s="36">
        <f>VLOOKUP("HV_"&amp;$D499&amp;$E499&amp;VLOOKUP($F499,key!$L$3:$M$13,2,FALSE)&amp;$G499&amp;O$6,'HVAC wts'!$H$7:$R$13254,11,FALSE)</f>
        <v>82.656547346637083</v>
      </c>
      <c r="P499" s="36">
        <f>VLOOKUP("HV_"&amp;$D499&amp;$E499&amp;VLOOKUP($F499,key!$L$3:$M$13,2,FALSE)&amp;$G499&amp;P$6,'HVAC wts'!$H$7:$R$13254,11,FALSE)</f>
        <v>11.88556824833703</v>
      </c>
      <c r="Q499" s="36">
        <f>VLOOKUP("HV_"&amp;$D499&amp;$E499&amp;VLOOKUP($F499,key!$L$3:$M$13,2,FALSE)&amp;$G499&amp;Q$6,'HVAC wts'!$H$7:$R$13254,11,FALSE)</f>
        <v>358.71851500369553</v>
      </c>
      <c r="R499" s="36">
        <f>VLOOKUP("HV_"&amp;$D499&amp;$E499&amp;VLOOKUP($F499,key!$L$3:$M$13,2,FALSE)&amp;$G499&amp;R$6,'HVAC wts'!$H$7:$R$13254,11,FALSE)</f>
        <v>10.307664005912788</v>
      </c>
      <c r="S499" s="36">
        <f t="shared" si="63"/>
        <v>3753.7422168514408</v>
      </c>
      <c r="T499" s="113"/>
      <c r="U499" s="113">
        <f>MATCH($A499&amp;U$6,'All applic'!$A$7:$A$59080,0)</f>
        <v>942</v>
      </c>
      <c r="V499" s="113">
        <f>MATCH($A499&amp;V$6,'All applic'!$A$7:$A$59080,0)</f>
        <v>943</v>
      </c>
      <c r="W499" s="113">
        <f>MATCH($A499&amp;W$6,'All applic'!$A$7:$A$59080,0)</f>
        <v>945</v>
      </c>
      <c r="X499" s="113">
        <f>MATCH($A499&amp;X$6,'All applic'!$A$7:$A$59080,0)</f>
        <v>944</v>
      </c>
      <c r="Y499" s="113">
        <f>MATCH($A499&amp;Y$6,'All applic'!$A$7:$A$59080,0)</f>
        <v>942</v>
      </c>
      <c r="Z499" s="113">
        <f>MATCH($A499&amp;Z$6,'All applic'!$A$7:$A$59080,0)</f>
        <v>945</v>
      </c>
      <c r="AA499" s="113"/>
      <c r="AB499" s="28">
        <f>INDEX('All applic'!$H$7:$H$59080,U499)</f>
        <v>1.0920000000000001</v>
      </c>
      <c r="AC499" s="28">
        <f>INDEX('All applic'!$H$7:$H$59080,V499)</f>
        <v>0.95199999999999996</v>
      </c>
      <c r="AD499" s="28">
        <f>INDEX('All applic'!$H$7:$H$59080,W499)</f>
        <v>1</v>
      </c>
      <c r="AE499" s="28">
        <f>INDEX('All applic'!$H$7:$H$59080,X499)</f>
        <v>0.628</v>
      </c>
      <c r="AF499" s="28">
        <f>INDEX('All applic'!$H$7:$H$59080,Y499)</f>
        <v>1.0920000000000001</v>
      </c>
      <c r="AG499" s="28">
        <f>INDEX('All applic'!$H$7:$H$59080,Z499)</f>
        <v>1</v>
      </c>
      <c r="AH499" s="28"/>
      <c r="AI499" s="28">
        <f>INDEX('All applic'!$I$7:$I$59080,U499)</f>
        <v>1.4634146341463414</v>
      </c>
      <c r="AJ499" s="28">
        <f>INDEX('All applic'!$I$7:$I$59080,V499)</f>
        <v>1.4634146341463414</v>
      </c>
      <c r="AK499" s="28">
        <f>INDEX('All applic'!$I$7:$I$59080,W499)</f>
        <v>1.024390243902439</v>
      </c>
      <c r="AL499" s="28">
        <f>INDEX('All applic'!$I$7:$I$59080,X499)</f>
        <v>1.024390243902439</v>
      </c>
      <c r="AM499" s="28">
        <f>INDEX('All applic'!$I$7:$I$59080,Y499)</f>
        <v>1.4634146341463414</v>
      </c>
      <c r="AN499" s="28">
        <f>INDEX('All applic'!$I$7:$I$59080,Z499)</f>
        <v>1.024390243902439</v>
      </c>
      <c r="AO499" s="113"/>
      <c r="AP499" s="113">
        <f>INDEX('All applic'!$J$7:$J$59080,U499)</f>
        <v>-1.9100000000000002E-2</v>
      </c>
      <c r="AQ499" s="113">
        <v>0</v>
      </c>
      <c r="AR499" s="113">
        <f>INDEX('All applic'!$J$7:$J$59080,W499)</f>
        <v>-1.9519999999999999E-2</v>
      </c>
      <c r="AS499" s="113">
        <v>0</v>
      </c>
      <c r="AT499" s="113">
        <v>0</v>
      </c>
      <c r="AU499" s="113">
        <v>0</v>
      </c>
    </row>
    <row r="500" spans="1:47" x14ac:dyDescent="0.25">
      <c r="A500" s="113" t="str">
        <f t="shared" si="58"/>
        <v>CFLMFm2015CZ13</v>
      </c>
      <c r="B500" s="113" t="str">
        <f t="shared" si="59"/>
        <v>CFLPGEMFmCZ132015</v>
      </c>
      <c r="C500" s="113" t="s">
        <v>118</v>
      </c>
      <c r="D500" s="113" t="s">
        <v>129</v>
      </c>
      <c r="E500" s="113" t="s">
        <v>1650</v>
      </c>
      <c r="F500" s="89" t="s">
        <v>1830</v>
      </c>
      <c r="G500" s="113" t="s">
        <v>112</v>
      </c>
      <c r="H500" s="113" t="s">
        <v>1662</v>
      </c>
      <c r="I500" s="115">
        <f t="shared" si="60"/>
        <v>1.0901703159337415</v>
      </c>
      <c r="J500" s="115">
        <f t="shared" si="61"/>
        <v>1.4201638081032619</v>
      </c>
      <c r="K500" s="115">
        <f t="shared" si="62"/>
        <v>-1.4552628244208669E-2</v>
      </c>
      <c r="L500" s="113"/>
      <c r="M500" s="36">
        <f>VLOOKUP("HV_"&amp;$D500&amp;$E500&amp;VLOOKUP($F500,key!$L$3:$M$13,2,FALSE)&amp;$G500&amp;M$6,'HVAC wts'!$H$7:$R$13254,11,FALSE)</f>
        <v>377.98319816703616</v>
      </c>
      <c r="N500" s="36">
        <f>VLOOKUP("HV_"&amp;$D500&amp;$E500&amp;VLOOKUP($F500,key!$L$3:$M$13,2,FALSE)&amp;$G500&amp;N$6,'HVAC wts'!$H$7:$R$13254,11,FALSE)</f>
        <v>54.351956895787147</v>
      </c>
      <c r="O500" s="36">
        <f>VLOOKUP("HV_"&amp;$D500&amp;$E500&amp;VLOOKUP($F500,key!$L$3:$M$13,2,FALSE)&amp;$G500&amp;O$6,'HVAC wts'!$H$7:$R$13254,11,FALSE)</f>
        <v>0</v>
      </c>
      <c r="P500" s="36">
        <f>VLOOKUP("HV_"&amp;$D500&amp;$E500&amp;VLOOKUP($F500,key!$L$3:$M$13,2,FALSE)&amp;$G500&amp;P$6,'HVAC wts'!$H$7:$R$13254,11,FALSE)</f>
        <v>0</v>
      </c>
      <c r="Q500" s="36">
        <f>VLOOKUP("HV_"&amp;$D500&amp;$E500&amp;VLOOKUP($F500,key!$L$3:$M$13,2,FALSE)&amp;$G500&amp;Q$6,'HVAC wts'!$H$7:$R$13254,11,FALSE)</f>
        <v>47.136299926090174</v>
      </c>
      <c r="R500" s="36">
        <f>VLOOKUP("HV_"&amp;$D500&amp;$E500&amp;VLOOKUP($F500,key!$L$3:$M$13,2,FALSE)&amp;$G500&amp;R$6,'HVAC wts'!$H$7:$R$13254,11,FALSE)</f>
        <v>0</v>
      </c>
      <c r="S500" s="36">
        <f t="shared" si="63"/>
        <v>479.47145498891348</v>
      </c>
      <c r="T500" s="113"/>
      <c r="U500" s="113">
        <f>MATCH($A500&amp;U$6,'All applic'!$A$7:$A$59080,0)</f>
        <v>946</v>
      </c>
      <c r="V500" s="113">
        <f>MATCH($A500&amp;V$6,'All applic'!$A$7:$A$59080,0)</f>
        <v>947</v>
      </c>
      <c r="W500" s="113">
        <f>MATCH($A500&amp;W$6,'All applic'!$A$7:$A$59080,0)</f>
        <v>949</v>
      </c>
      <c r="X500" s="113">
        <f>MATCH($A500&amp;X$6,'All applic'!$A$7:$A$59080,0)</f>
        <v>948</v>
      </c>
      <c r="Y500" s="113">
        <f>MATCH($A500&amp;Y$6,'All applic'!$A$7:$A$59080,0)</f>
        <v>946</v>
      </c>
      <c r="Z500" s="113">
        <f>MATCH($A500&amp;Z$6,'All applic'!$A$7:$A$59080,0)</f>
        <v>949</v>
      </c>
      <c r="AA500" s="113"/>
      <c r="AB500" s="28">
        <f>INDEX('All applic'!$H$7:$H$59080,U500)</f>
        <v>1.1040000000000001</v>
      </c>
      <c r="AC500" s="28">
        <f>INDEX('All applic'!$H$7:$H$59080,V500)</f>
        <v>0.98199999999999998</v>
      </c>
      <c r="AD500" s="28">
        <f>INDEX('All applic'!$H$7:$H$59080,W500)</f>
        <v>1.002</v>
      </c>
      <c r="AE500" s="28">
        <f>INDEX('All applic'!$H$7:$H$59080,X500)</f>
        <v>0.66</v>
      </c>
      <c r="AF500" s="28">
        <f>INDEX('All applic'!$H$7:$H$59080,Y500)</f>
        <v>1.1040000000000001</v>
      </c>
      <c r="AG500" s="28">
        <f>INDEX('All applic'!$H$7:$H$59080,Z500)</f>
        <v>1.002</v>
      </c>
      <c r="AH500" s="28"/>
      <c r="AI500" s="28">
        <f>INDEX('All applic'!$I$7:$I$59080,U500)</f>
        <v>1.4146341463414633</v>
      </c>
      <c r="AJ500" s="28">
        <f>INDEX('All applic'!$I$7:$I$59080,V500)</f>
        <v>1.4634146341463414</v>
      </c>
      <c r="AK500" s="28">
        <f>INDEX('All applic'!$I$7:$I$59080,W500)</f>
        <v>1.024390243902439</v>
      </c>
      <c r="AL500" s="28">
        <f>INDEX('All applic'!$I$7:$I$59080,X500)</f>
        <v>1</v>
      </c>
      <c r="AM500" s="28">
        <f>INDEX('All applic'!$I$7:$I$59080,Y500)</f>
        <v>1.4146341463414633</v>
      </c>
      <c r="AN500" s="28">
        <f>INDEX('All applic'!$I$7:$I$59080,Z500)</f>
        <v>1.024390243902439</v>
      </c>
      <c r="AO500" s="113"/>
      <c r="AP500" s="113">
        <f>INDEX('All applic'!$J$7:$J$59080,U500)</f>
        <v>-1.8460000000000001E-2</v>
      </c>
      <c r="AQ500" s="113">
        <v>0</v>
      </c>
      <c r="AR500" s="113">
        <f>INDEX('All applic'!$J$7:$J$59080,W500)</f>
        <v>-1.8940000000000002E-2</v>
      </c>
      <c r="AS500" s="113">
        <v>0</v>
      </c>
      <c r="AT500" s="113">
        <v>0</v>
      </c>
      <c r="AU500" s="113">
        <v>0</v>
      </c>
    </row>
    <row r="501" spans="1:47" x14ac:dyDescent="0.25">
      <c r="A501" s="113" t="str">
        <f t="shared" si="58"/>
        <v>CFLMFm2015CZ14</v>
      </c>
      <c r="B501" s="113" t="str">
        <f t="shared" si="59"/>
        <v>CFLPGEMFmCZ142015</v>
      </c>
      <c r="C501" s="113" t="s">
        <v>118</v>
      </c>
      <c r="D501" s="113" t="s">
        <v>129</v>
      </c>
      <c r="E501" s="113" t="s">
        <v>1650</v>
      </c>
      <c r="F501" s="89" t="s">
        <v>1830</v>
      </c>
      <c r="G501" s="113" t="s">
        <v>113</v>
      </c>
      <c r="H501" s="113" t="s">
        <v>1662</v>
      </c>
      <c r="I501" s="115">
        <f t="shared" si="60"/>
        <v>0</v>
      </c>
      <c r="J501" s="115">
        <f t="shared" si="61"/>
        <v>0</v>
      </c>
      <c r="K501" s="115">
        <f t="shared" si="62"/>
        <v>0</v>
      </c>
      <c r="L501" s="113"/>
      <c r="M501" s="36">
        <f>VLOOKUP("HV_"&amp;$D501&amp;$E501&amp;VLOOKUP($F501,key!$L$3:$M$13,2,FALSE)&amp;$G501&amp;M$6,'HVAC wts'!$H$7:$R$13254,11,FALSE)</f>
        <v>0</v>
      </c>
      <c r="N501" s="36">
        <f>VLOOKUP("HV_"&amp;$D501&amp;$E501&amp;VLOOKUP($F501,key!$L$3:$M$13,2,FALSE)&amp;$G501&amp;N$6,'HVAC wts'!$H$7:$R$13254,11,FALSE)</f>
        <v>0</v>
      </c>
      <c r="O501" s="36">
        <f>VLOOKUP("HV_"&amp;$D501&amp;$E501&amp;VLOOKUP($F501,key!$L$3:$M$13,2,FALSE)&amp;$G501&amp;O$6,'HVAC wts'!$H$7:$R$13254,11,FALSE)</f>
        <v>0</v>
      </c>
      <c r="P501" s="36">
        <f>VLOOKUP("HV_"&amp;$D501&amp;$E501&amp;VLOOKUP($F501,key!$L$3:$M$13,2,FALSE)&amp;$G501&amp;P$6,'HVAC wts'!$H$7:$R$13254,11,FALSE)</f>
        <v>0</v>
      </c>
      <c r="Q501" s="36">
        <f>VLOOKUP("HV_"&amp;$D501&amp;$E501&amp;VLOOKUP($F501,key!$L$3:$M$13,2,FALSE)&amp;$G501&amp;Q$6,'HVAC wts'!$H$7:$R$13254,11,FALSE)</f>
        <v>0</v>
      </c>
      <c r="R501" s="36">
        <f>VLOOKUP("HV_"&amp;$D501&amp;$E501&amp;VLOOKUP($F501,key!$L$3:$M$13,2,FALSE)&amp;$G501&amp;R$6,'HVAC wts'!$H$7:$R$13254,11,FALSE)</f>
        <v>0</v>
      </c>
      <c r="S501" s="36">
        <f t="shared" si="63"/>
        <v>0</v>
      </c>
      <c r="T501" s="113"/>
      <c r="U501" s="113">
        <f>MATCH($A501&amp;U$6,'All applic'!$A$7:$A$59080,0)</f>
        <v>950</v>
      </c>
      <c r="V501" s="113">
        <f>MATCH($A501&amp;V$6,'All applic'!$A$7:$A$59080,0)</f>
        <v>951</v>
      </c>
      <c r="W501" s="113">
        <f>MATCH($A501&amp;W$6,'All applic'!$A$7:$A$59080,0)</f>
        <v>953</v>
      </c>
      <c r="X501" s="113">
        <f>MATCH($A501&amp;X$6,'All applic'!$A$7:$A$59080,0)</f>
        <v>952</v>
      </c>
      <c r="Y501" s="113">
        <f>MATCH($A501&amp;Y$6,'All applic'!$A$7:$A$59080,0)</f>
        <v>950</v>
      </c>
      <c r="Z501" s="113">
        <f>MATCH($A501&amp;Z$6,'All applic'!$A$7:$A$59080,0)</f>
        <v>953</v>
      </c>
      <c r="AA501" s="113"/>
      <c r="AB501" s="28">
        <f>INDEX('All applic'!$H$7:$H$59080,U501)</f>
        <v>1.1160000000000001</v>
      </c>
      <c r="AC501" s="28">
        <f>INDEX('All applic'!$H$7:$H$59080,V501)</f>
        <v>0.95</v>
      </c>
      <c r="AD501" s="28">
        <f>INDEX('All applic'!$H$7:$H$59080,W501)</f>
        <v>0.996</v>
      </c>
      <c r="AE501" s="28">
        <f>INDEX('All applic'!$H$7:$H$59080,X501)</f>
        <v>0.6</v>
      </c>
      <c r="AF501" s="28">
        <f>INDEX('All applic'!$H$7:$H$59080,Y501)</f>
        <v>1.1160000000000001</v>
      </c>
      <c r="AG501" s="28">
        <f>INDEX('All applic'!$H$7:$H$59080,Z501)</f>
        <v>0.996</v>
      </c>
      <c r="AH501" s="28"/>
      <c r="AI501" s="28">
        <f>INDEX('All applic'!$I$7:$I$59080,U501)</f>
        <v>1.4047619047619047</v>
      </c>
      <c r="AJ501" s="28">
        <f>INDEX('All applic'!$I$7:$I$59080,V501)</f>
        <v>1.3571428571428572</v>
      </c>
      <c r="AK501" s="28">
        <f>INDEX('All applic'!$I$7:$I$59080,W501)</f>
        <v>1.0238095238095237</v>
      </c>
      <c r="AL501" s="28">
        <f>INDEX('All applic'!$I$7:$I$59080,X501)</f>
        <v>1.0238095238095237</v>
      </c>
      <c r="AM501" s="28">
        <f>INDEX('All applic'!$I$7:$I$59080,Y501)</f>
        <v>1.4047619047619047</v>
      </c>
      <c r="AN501" s="28">
        <f>INDEX('All applic'!$I$7:$I$59080,Z501)</f>
        <v>1.0238095238095237</v>
      </c>
      <c r="AO501" s="113"/>
      <c r="AP501" s="113">
        <f>INDEX('All applic'!$J$7:$J$59080,U501)</f>
        <v>-2.0199999999999999E-2</v>
      </c>
      <c r="AQ501" s="113">
        <v>0</v>
      </c>
      <c r="AR501" s="113">
        <f>INDEX('All applic'!$J$7:$J$59080,W501)</f>
        <v>-2.06E-2</v>
      </c>
      <c r="AS501" s="113">
        <v>0</v>
      </c>
      <c r="AT501" s="113">
        <v>0</v>
      </c>
      <c r="AU501" s="113">
        <v>0</v>
      </c>
    </row>
    <row r="502" spans="1:47" x14ac:dyDescent="0.25">
      <c r="A502" s="113" t="str">
        <f t="shared" si="58"/>
        <v>CFLMFm2015CZ15</v>
      </c>
      <c r="B502" s="113" t="str">
        <f t="shared" si="59"/>
        <v>CFLPGEMFmCZ152015</v>
      </c>
      <c r="C502" s="113" t="s">
        <v>118</v>
      </c>
      <c r="D502" s="113" t="s">
        <v>129</v>
      </c>
      <c r="E502" s="113" t="s">
        <v>1650</v>
      </c>
      <c r="F502" s="89" t="s">
        <v>1830</v>
      </c>
      <c r="G502" s="113" t="s">
        <v>114</v>
      </c>
      <c r="H502" s="113" t="s">
        <v>1662</v>
      </c>
      <c r="I502" s="115">
        <f t="shared" si="60"/>
        <v>0</v>
      </c>
      <c r="J502" s="115">
        <f t="shared" si="61"/>
        <v>0</v>
      </c>
      <c r="K502" s="115">
        <f t="shared" si="62"/>
        <v>0</v>
      </c>
      <c r="L502" s="113"/>
      <c r="M502" s="36">
        <f>VLOOKUP("HV_"&amp;$D502&amp;$E502&amp;VLOOKUP($F502,key!$L$3:$M$13,2,FALSE)&amp;$G502&amp;M$6,'HVAC wts'!$H$7:$R$13254,11,FALSE)</f>
        <v>0</v>
      </c>
      <c r="N502" s="36">
        <f>VLOOKUP("HV_"&amp;$D502&amp;$E502&amp;VLOOKUP($F502,key!$L$3:$M$13,2,FALSE)&amp;$G502&amp;N$6,'HVAC wts'!$H$7:$R$13254,11,FALSE)</f>
        <v>0</v>
      </c>
      <c r="O502" s="36">
        <f>VLOOKUP("HV_"&amp;$D502&amp;$E502&amp;VLOOKUP($F502,key!$L$3:$M$13,2,FALSE)&amp;$G502&amp;O$6,'HVAC wts'!$H$7:$R$13254,11,FALSE)</f>
        <v>0</v>
      </c>
      <c r="P502" s="36">
        <f>VLOOKUP("HV_"&amp;$D502&amp;$E502&amp;VLOOKUP($F502,key!$L$3:$M$13,2,FALSE)&amp;$G502&amp;P$6,'HVAC wts'!$H$7:$R$13254,11,FALSE)</f>
        <v>0</v>
      </c>
      <c r="Q502" s="36">
        <f>VLOOKUP("HV_"&amp;$D502&amp;$E502&amp;VLOOKUP($F502,key!$L$3:$M$13,2,FALSE)&amp;$G502&amp;Q$6,'HVAC wts'!$H$7:$R$13254,11,FALSE)</f>
        <v>0</v>
      </c>
      <c r="R502" s="36">
        <f>VLOOKUP("HV_"&amp;$D502&amp;$E502&amp;VLOOKUP($F502,key!$L$3:$M$13,2,FALSE)&amp;$G502&amp;R$6,'HVAC wts'!$H$7:$R$13254,11,FALSE)</f>
        <v>0</v>
      </c>
      <c r="S502" s="36">
        <f t="shared" si="63"/>
        <v>0</v>
      </c>
      <c r="T502" s="113"/>
      <c r="U502" s="113">
        <f>MATCH($A502&amp;U$6,'All applic'!$A$7:$A$59080,0)</f>
        <v>954</v>
      </c>
      <c r="V502" s="113">
        <f>MATCH($A502&amp;V$6,'All applic'!$A$7:$A$59080,0)</f>
        <v>955</v>
      </c>
      <c r="W502" s="113">
        <f>MATCH($A502&amp;W$6,'All applic'!$A$7:$A$59080,0)</f>
        <v>957</v>
      </c>
      <c r="X502" s="113">
        <f>MATCH($A502&amp;X$6,'All applic'!$A$7:$A$59080,0)</f>
        <v>956</v>
      </c>
      <c r="Y502" s="113">
        <f>MATCH($A502&amp;Y$6,'All applic'!$A$7:$A$59080,0)</f>
        <v>954</v>
      </c>
      <c r="Z502" s="113">
        <f>MATCH($A502&amp;Z$6,'All applic'!$A$7:$A$59080,0)</f>
        <v>957</v>
      </c>
      <c r="AA502" s="113"/>
      <c r="AB502" s="28">
        <f>INDEX('All applic'!$H$7:$H$59080,U502)</f>
        <v>1.1559999999999999</v>
      </c>
      <c r="AC502" s="28">
        <f>INDEX('All applic'!$H$7:$H$59080,V502)</f>
        <v>1.1100000000000001</v>
      </c>
      <c r="AD502" s="28">
        <f>INDEX('All applic'!$H$7:$H$59080,W502)</f>
        <v>1.01</v>
      </c>
      <c r="AE502" s="28">
        <f>INDEX('All applic'!$H$7:$H$59080,X502)</f>
        <v>0.84399999999999997</v>
      </c>
      <c r="AF502" s="28">
        <f>INDEX('All applic'!$H$7:$H$59080,Y502)</f>
        <v>1.1559999999999999</v>
      </c>
      <c r="AG502" s="28">
        <f>INDEX('All applic'!$H$7:$H$59080,Z502)</f>
        <v>1.01</v>
      </c>
      <c r="AH502" s="28"/>
      <c r="AI502" s="28">
        <f>INDEX('All applic'!$I$7:$I$59080,U502)</f>
        <v>1.4047619047619047</v>
      </c>
      <c r="AJ502" s="28">
        <f>INDEX('All applic'!$I$7:$I$59080,V502)</f>
        <v>1.4285714285714284</v>
      </c>
      <c r="AK502" s="28">
        <f>INDEX('All applic'!$I$7:$I$59080,W502)</f>
        <v>1.0238095238095237</v>
      </c>
      <c r="AL502" s="28">
        <f>INDEX('All applic'!$I$7:$I$59080,X502)</f>
        <v>1</v>
      </c>
      <c r="AM502" s="28">
        <f>INDEX('All applic'!$I$7:$I$59080,Y502)</f>
        <v>1.4047619047619047</v>
      </c>
      <c r="AN502" s="28">
        <f>INDEX('All applic'!$I$7:$I$59080,Z502)</f>
        <v>1.0238095238095237</v>
      </c>
      <c r="AO502" s="113"/>
      <c r="AP502" s="113">
        <f>INDEX('All applic'!$J$7:$J$59080,U502)</f>
        <v>-8.6999999999999994E-3</v>
      </c>
      <c r="AQ502" s="113">
        <v>0</v>
      </c>
      <c r="AR502" s="113">
        <f>INDEX('All applic'!$J$7:$J$59080,W502)</f>
        <v>-9.1799999999999989E-3</v>
      </c>
      <c r="AS502" s="113">
        <v>0</v>
      </c>
      <c r="AT502" s="113">
        <v>0</v>
      </c>
      <c r="AU502" s="113">
        <v>0</v>
      </c>
    </row>
    <row r="503" spans="1:47" x14ac:dyDescent="0.25">
      <c r="A503" s="113" t="str">
        <f t="shared" si="58"/>
        <v>CFLMFm2015CZ16</v>
      </c>
      <c r="B503" s="113" t="str">
        <f t="shared" si="59"/>
        <v>CFLPGEMFmCZ162015</v>
      </c>
      <c r="C503" s="113" t="s">
        <v>118</v>
      </c>
      <c r="D503" s="113" t="s">
        <v>129</v>
      </c>
      <c r="E503" s="113" t="s">
        <v>1650</v>
      </c>
      <c r="F503" s="89" t="s">
        <v>1830</v>
      </c>
      <c r="G503" s="113" t="s">
        <v>115</v>
      </c>
      <c r="H503" s="113" t="s">
        <v>1662</v>
      </c>
      <c r="I503" s="115">
        <f t="shared" si="60"/>
        <v>0.98520671143354677</v>
      </c>
      <c r="J503" s="115">
        <f t="shared" si="61"/>
        <v>1.2251525220676549</v>
      </c>
      <c r="K503" s="115">
        <f t="shared" si="62"/>
        <v>-2.1830792815373725E-2</v>
      </c>
      <c r="L503" s="113"/>
      <c r="M503" s="36">
        <f>VLOOKUP("HV_"&amp;$D503&amp;$E503&amp;VLOOKUP($F503,key!$L$3:$M$13,2,FALSE)&amp;$G503&amp;M$6,'HVAC wts'!$H$7:$R$13254,11,FALSE)</f>
        <v>0.42433093640360015</v>
      </c>
      <c r="N503" s="36">
        <f>VLOOKUP("HV_"&amp;$D503&amp;$E503&amp;VLOOKUP($F503,key!$L$3:$M$13,2,FALSE)&amp;$G503&amp;N$6,'HVAC wts'!$H$7:$R$13254,11,FALSE)</f>
        <v>6.1016513106398738E-2</v>
      </c>
      <c r="O503" s="36">
        <f>VLOOKUP("HV_"&amp;$D503&amp;$E503&amp;VLOOKUP($F503,key!$L$3:$M$13,2,FALSE)&amp;$G503&amp;O$6,'HVAC wts'!$H$7:$R$13254,11,FALSE)</f>
        <v>0.36400212124584025</v>
      </c>
      <c r="P503" s="36">
        <f>VLOOKUP("HV_"&amp;$D503&amp;$E503&amp;VLOOKUP($F503,key!$L$3:$M$13,2,FALSE)&amp;$G503&amp;P$6,'HVAC wts'!$H$7:$R$13254,11,FALSE)</f>
        <v>5.2341553010475515E-2</v>
      </c>
      <c r="Q503" s="36">
        <f>VLOOKUP("HV_"&amp;$D503&amp;$E503&amp;VLOOKUP($F503,key!$L$3:$M$13,2,FALSE)&amp;$G503&amp;Q$6,'HVAC wts'!$H$7:$R$13254,11,FALSE)</f>
        <v>5.2916082998482626E-2</v>
      </c>
      <c r="R503" s="36">
        <f>VLOOKUP("HV_"&amp;$D503&amp;$E503&amp;VLOOKUP($F503,key!$L$3:$M$13,2,FALSE)&amp;$G503&amp;R$6,'HVAC wts'!$H$7:$R$13254,11,FALSE)</f>
        <v>4.5392793235202816E-2</v>
      </c>
      <c r="S503" s="36">
        <f t="shared" si="63"/>
        <v>1</v>
      </c>
      <c r="T503" s="113"/>
      <c r="U503" s="113">
        <f>MATCH($A503&amp;U$6,'All applic'!$A$7:$A$59080,0)</f>
        <v>958</v>
      </c>
      <c r="V503" s="113">
        <f>MATCH($A503&amp;V$6,'All applic'!$A$7:$A$59080,0)</f>
        <v>959</v>
      </c>
      <c r="W503" s="113">
        <f>MATCH($A503&amp;W$6,'All applic'!$A$7:$A$59080,0)</f>
        <v>961</v>
      </c>
      <c r="X503" s="113">
        <f>MATCH($A503&amp;X$6,'All applic'!$A$7:$A$59080,0)</f>
        <v>960</v>
      </c>
      <c r="Y503" s="113">
        <f>MATCH($A503&amp;Y$6,'All applic'!$A$7:$A$59080,0)</f>
        <v>958</v>
      </c>
      <c r="Z503" s="113">
        <f>MATCH($A503&amp;Z$6,'All applic'!$A$7:$A$59080,0)</f>
        <v>961</v>
      </c>
      <c r="AA503" s="113"/>
      <c r="AB503" s="28">
        <f>INDEX('All applic'!$H$7:$H$59080,U503)</f>
        <v>1.06</v>
      </c>
      <c r="AC503" s="28">
        <f>INDEX('All applic'!$H$7:$H$59080,V503)</f>
        <v>0.81</v>
      </c>
      <c r="AD503" s="28">
        <f>INDEX('All applic'!$H$7:$H$59080,W503)</f>
        <v>0.99</v>
      </c>
      <c r="AE503" s="28">
        <f>INDEX('All applic'!$H$7:$H$59080,X503)</f>
        <v>0.47</v>
      </c>
      <c r="AF503" s="28">
        <f>INDEX('All applic'!$H$7:$H$59080,Y503)</f>
        <v>1.06</v>
      </c>
      <c r="AG503" s="28">
        <f>INDEX('All applic'!$H$7:$H$59080,Z503)</f>
        <v>0.99</v>
      </c>
      <c r="AH503" s="28"/>
      <c r="AI503" s="28">
        <f>INDEX('All applic'!$I$7:$I$59080,U503)</f>
        <v>1.375</v>
      </c>
      <c r="AJ503" s="28">
        <f>INDEX('All applic'!$I$7:$I$59080,V503)</f>
        <v>1.4</v>
      </c>
      <c r="AK503" s="28">
        <f>INDEX('All applic'!$I$7:$I$59080,W503)</f>
        <v>1.05</v>
      </c>
      <c r="AL503" s="28">
        <f>INDEX('All applic'!$I$7:$I$59080,X503)</f>
        <v>1.0249999999999999</v>
      </c>
      <c r="AM503" s="28">
        <f>INDEX('All applic'!$I$7:$I$59080,Y503)</f>
        <v>1.375</v>
      </c>
      <c r="AN503" s="28">
        <f>INDEX('All applic'!$I$7:$I$59080,Z503)</f>
        <v>1.05</v>
      </c>
      <c r="AO503" s="113"/>
      <c r="AP503" s="113">
        <f>INDEX('All applic'!$J$7:$J$59080,U503)</f>
        <v>-2.7600000000000003E-2</v>
      </c>
      <c r="AQ503" s="113">
        <v>0</v>
      </c>
      <c r="AR503" s="113">
        <f>INDEX('All applic'!$J$7:$J$59080,W503)</f>
        <v>-2.7800000000000002E-2</v>
      </c>
      <c r="AS503" s="113">
        <v>0</v>
      </c>
      <c r="AT503" s="113">
        <v>0</v>
      </c>
      <c r="AU503" s="113">
        <v>0</v>
      </c>
    </row>
    <row r="504" spans="1:47" x14ac:dyDescent="0.25">
      <c r="A504" s="113" t="str">
        <f t="shared" si="58"/>
        <v>CFLMFm2017CZ01</v>
      </c>
      <c r="B504" s="113" t="str">
        <f t="shared" si="59"/>
        <v>CFLPGEMFmCZ012017</v>
      </c>
      <c r="C504" s="113" t="s">
        <v>118</v>
      </c>
      <c r="D504" s="113" t="s">
        <v>129</v>
      </c>
      <c r="E504" s="113" t="s">
        <v>1650</v>
      </c>
      <c r="F504" s="89">
        <v>2017</v>
      </c>
      <c r="G504" s="113" t="s">
        <v>48</v>
      </c>
      <c r="H504" s="113" t="s">
        <v>1662</v>
      </c>
      <c r="I504" s="115">
        <f t="shared" si="60"/>
        <v>0.92157217325551177</v>
      </c>
      <c r="J504" s="115">
        <f t="shared" si="61"/>
        <v>1.0428782257700711</v>
      </c>
      <c r="K504" s="115">
        <f t="shared" si="62"/>
        <v>-2.4911324621722318E-2</v>
      </c>
      <c r="L504" s="113"/>
      <c r="M504" s="36">
        <f>VLOOKUP("HV_"&amp;$D504&amp;$E504&amp;VLOOKUP($F504,key!$L$3:$M$13,2,FALSE)&amp;$G504&amp;M$6,'HVAC wts'!$H$7:$R$13254,11,FALSE)</f>
        <v>0</v>
      </c>
      <c r="N504" s="36">
        <f>VLOOKUP("HV_"&amp;$D504&amp;$E504&amp;VLOOKUP($F504,key!$L$3:$M$13,2,FALSE)&amp;$G504&amp;N$6,'HVAC wts'!$H$7:$R$13254,11,FALSE)</f>
        <v>0</v>
      </c>
      <c r="O504" s="36">
        <f>VLOOKUP("HV_"&amp;$D504&amp;$E504&amp;VLOOKUP($F504,key!$L$3:$M$13,2,FALSE)&amp;$G504&amp;O$6,'HVAC wts'!$H$7:$R$13254,11,FALSE)</f>
        <v>721.99835754619346</v>
      </c>
      <c r="P504" s="36">
        <f>VLOOKUP("HV_"&amp;$D504&amp;$E504&amp;VLOOKUP($F504,key!$L$3:$M$13,2,FALSE)&amp;$G504&amp;P$6,'HVAC wts'!$H$7:$R$13254,11,FALSE)</f>
        <v>103.81949197339247</v>
      </c>
      <c r="Q504" s="36">
        <f>VLOOKUP("HV_"&amp;$D504&amp;$E504&amp;VLOOKUP($F504,key!$L$3:$M$13,2,FALSE)&amp;$G504&amp;Q$6,'HVAC wts'!$H$7:$R$13254,11,FALSE)</f>
        <v>0</v>
      </c>
      <c r="R504" s="36">
        <f>VLOOKUP("HV_"&amp;$D504&amp;$E504&amp;VLOOKUP($F504,key!$L$3:$M$13,2,FALSE)&amp;$G504&amp;R$6,'HVAC wts'!$H$7:$R$13254,11,FALSE)</f>
        <v>90.036624094604591</v>
      </c>
      <c r="S504" s="36">
        <f t="shared" si="63"/>
        <v>915.85447361419051</v>
      </c>
      <c r="T504" s="113"/>
      <c r="U504" s="113">
        <f>MATCH($A504&amp;U$6,'All applic'!$A$7:$A$59080,0)</f>
        <v>962</v>
      </c>
      <c r="V504" s="113">
        <f>MATCH($A504&amp;V$6,'All applic'!$A$7:$A$59080,0)</f>
        <v>963</v>
      </c>
      <c r="W504" s="113">
        <f>MATCH($A504&amp;W$6,'All applic'!$A$7:$A$59080,0)</f>
        <v>965</v>
      </c>
      <c r="X504" s="113">
        <f>MATCH($A504&amp;X$6,'All applic'!$A$7:$A$59080,0)</f>
        <v>964</v>
      </c>
      <c r="Y504" s="113">
        <f>MATCH($A504&amp;Y$6,'All applic'!$A$7:$A$59080,0)</f>
        <v>962</v>
      </c>
      <c r="Z504" s="113">
        <f>MATCH($A504&amp;Z$6,'All applic'!$A$7:$A$59080,0)</f>
        <v>965</v>
      </c>
      <c r="AA504" s="113"/>
      <c r="AB504" s="28">
        <f>INDEX('All applic'!$H$7:$H$59080,U504)</f>
        <v>1</v>
      </c>
      <c r="AC504" s="28">
        <f>INDEX('All applic'!$H$7:$H$59080,V504)</f>
        <v>0.76200000000000001</v>
      </c>
      <c r="AD504" s="28">
        <f>INDEX('All applic'!$H$7:$H$59080,W504)</f>
        <v>0.98799999999999999</v>
      </c>
      <c r="AE504" s="28">
        <f>INDEX('All applic'!$H$7:$H$59080,X504)</f>
        <v>0.40200000000000002</v>
      </c>
      <c r="AF504" s="28">
        <f>INDEX('All applic'!$H$7:$H$59080,Y504)</f>
        <v>1</v>
      </c>
      <c r="AG504" s="28">
        <f>INDEX('All applic'!$H$7:$H$59080,Z504)</f>
        <v>0.98799999999999999</v>
      </c>
      <c r="AH504" s="28"/>
      <c r="AI504" s="28">
        <f>INDEX('All applic'!$I$7:$I$59080,U504)</f>
        <v>1.0454545454545454</v>
      </c>
      <c r="AJ504" s="28">
        <f>INDEX('All applic'!$I$7:$I$59080,V504)</f>
        <v>1.0227272727272727</v>
      </c>
      <c r="AK504" s="28">
        <f>INDEX('All applic'!$I$7:$I$59080,W504)</f>
        <v>1.0454545454545454</v>
      </c>
      <c r="AL504" s="28">
        <f>INDEX('All applic'!$I$7:$I$59080,X504)</f>
        <v>1.0227272727272727</v>
      </c>
      <c r="AM504" s="28">
        <f>INDEX('All applic'!$I$7:$I$59080,Y504)</f>
        <v>1.0454545454545454</v>
      </c>
      <c r="AN504" s="28">
        <f>INDEX('All applic'!$I$7:$I$59080,Z504)</f>
        <v>1.0454545454545454</v>
      </c>
      <c r="AO504" s="113"/>
      <c r="AP504" s="113">
        <f>INDEX('All applic'!$J$7:$J$59080,U504)</f>
        <v>-3.0800000000000001E-2</v>
      </c>
      <c r="AQ504" s="113">
        <v>0</v>
      </c>
      <c r="AR504" s="113">
        <f>INDEX('All applic'!$J$7:$J$59080,W504)</f>
        <v>-3.1600000000000003E-2</v>
      </c>
      <c r="AS504" s="113">
        <v>0</v>
      </c>
      <c r="AT504" s="113">
        <v>0</v>
      </c>
      <c r="AU504" s="113">
        <v>0</v>
      </c>
    </row>
    <row r="505" spans="1:47" x14ac:dyDescent="0.25">
      <c r="A505" s="113" t="str">
        <f t="shared" si="58"/>
        <v>CFLMFm2017CZ02</v>
      </c>
      <c r="B505" s="113" t="str">
        <f t="shared" si="59"/>
        <v>CFLPGEMFmCZ022017</v>
      </c>
      <c r="C505" s="113" t="s">
        <v>118</v>
      </c>
      <c r="D505" s="113" t="s">
        <v>129</v>
      </c>
      <c r="E505" s="113" t="s">
        <v>1650</v>
      </c>
      <c r="F505" s="89">
        <v>2017</v>
      </c>
      <c r="G505" s="113" t="s">
        <v>101</v>
      </c>
      <c r="H505" s="113" t="s">
        <v>1662</v>
      </c>
      <c r="I505" s="115">
        <f t="shared" si="60"/>
        <v>0.975419510162578</v>
      </c>
      <c r="J505" s="115">
        <f t="shared" si="61"/>
        <v>1.1374024440173409</v>
      </c>
      <c r="K505" s="115">
        <f t="shared" si="62"/>
        <v>-1.6201810873051257E-2</v>
      </c>
      <c r="L505" s="113"/>
      <c r="M505" s="36">
        <f>VLOOKUP("HV_"&amp;$D505&amp;$E505&amp;VLOOKUP($F505,key!$L$3:$M$13,2,FALSE)&amp;$G505&amp;M$6,'HVAC wts'!$H$7:$R$13254,11,FALSE)</f>
        <v>351.64909144124164</v>
      </c>
      <c r="N505" s="36">
        <f>VLOOKUP("HV_"&amp;$D505&amp;$E505&amp;VLOOKUP($F505,key!$L$3:$M$13,2,FALSE)&amp;$G505&amp;N$6,'HVAC wts'!$H$7:$R$13254,11,FALSE)</f>
        <v>50.565253569844799</v>
      </c>
      <c r="O505" s="36">
        <f>VLOOKUP("HV_"&amp;$D505&amp;$E505&amp;VLOOKUP($F505,key!$L$3:$M$13,2,FALSE)&amp;$G505&amp;O$6,'HVAC wts'!$H$7:$R$13254,11,FALSE)</f>
        <v>1113.1634035181075</v>
      </c>
      <c r="P505" s="36">
        <f>VLOOKUP("HV_"&amp;$D505&amp;$E505&amp;VLOOKUP($F505,key!$L$3:$M$13,2,FALSE)&amp;$G505&amp;P$6,'HVAC wts'!$H$7:$R$13254,11,FALSE)</f>
        <v>160.06692789356987</v>
      </c>
      <c r="Q505" s="36">
        <f>VLOOKUP("HV_"&amp;$D505&amp;$E505&amp;VLOOKUP($F505,key!$L$3:$M$13,2,FALSE)&amp;$G505&amp;Q$6,'HVAC wts'!$H$7:$R$13254,11,FALSE)</f>
        <v>43.852311751662974</v>
      </c>
      <c r="R505" s="36">
        <f>VLOOKUP("HV_"&amp;$D505&amp;$E505&amp;VLOOKUP($F505,key!$L$3:$M$13,2,FALSE)&amp;$G505&amp;R$6,'HVAC wts'!$H$7:$R$13254,11,FALSE)</f>
        <v>138.816763045085</v>
      </c>
      <c r="S505" s="36">
        <f t="shared" si="63"/>
        <v>1858.1137512195116</v>
      </c>
      <c r="T505" s="113"/>
      <c r="U505" s="113">
        <f>MATCH($A505&amp;U$6,'All applic'!$A$7:$A$59080,0)</f>
        <v>966</v>
      </c>
      <c r="V505" s="113">
        <f>MATCH($A505&amp;V$6,'All applic'!$A$7:$A$59080,0)</f>
        <v>967</v>
      </c>
      <c r="W505" s="113">
        <f>MATCH($A505&amp;W$6,'All applic'!$A$7:$A$59080,0)</f>
        <v>969</v>
      </c>
      <c r="X505" s="113">
        <f>MATCH($A505&amp;X$6,'All applic'!$A$7:$A$59080,0)</f>
        <v>968</v>
      </c>
      <c r="Y505" s="113">
        <f>MATCH($A505&amp;Y$6,'All applic'!$A$7:$A$59080,0)</f>
        <v>966</v>
      </c>
      <c r="Z505" s="113">
        <f>MATCH($A505&amp;Z$6,'All applic'!$A$7:$A$59080,0)</f>
        <v>969</v>
      </c>
      <c r="AA505" s="113"/>
      <c r="AB505" s="28">
        <f>INDEX('All applic'!$H$7:$H$59080,U505)</f>
        <v>1.06</v>
      </c>
      <c r="AC505" s="28">
        <f>INDEX('All applic'!$H$7:$H$59080,V505)</f>
        <v>0.9</v>
      </c>
      <c r="AD505" s="28">
        <f>INDEX('All applic'!$H$7:$H$59080,W505)</f>
        <v>1</v>
      </c>
      <c r="AE505" s="28">
        <f>INDEX('All applic'!$H$7:$H$59080,X505)</f>
        <v>0.59799999999999998</v>
      </c>
      <c r="AF505" s="28">
        <f>INDEX('All applic'!$H$7:$H$59080,Y505)</f>
        <v>1.06</v>
      </c>
      <c r="AG505" s="28">
        <f>INDEX('All applic'!$H$7:$H$59080,Z505)</f>
        <v>1</v>
      </c>
      <c r="AH505" s="28"/>
      <c r="AI505" s="28">
        <f>INDEX('All applic'!$I$7:$I$59080,U505)</f>
        <v>1.5121951219512195</v>
      </c>
      <c r="AJ505" s="28">
        <f>INDEX('All applic'!$I$7:$I$59080,V505)</f>
        <v>1.4390243902439024</v>
      </c>
      <c r="AK505" s="28">
        <f>INDEX('All applic'!$I$7:$I$59080,W505)</f>
        <v>1.024390243902439</v>
      </c>
      <c r="AL505" s="28">
        <f>INDEX('All applic'!$I$7:$I$59080,X505)</f>
        <v>1</v>
      </c>
      <c r="AM505" s="28">
        <f>INDEX('All applic'!$I$7:$I$59080,Y505)</f>
        <v>1.5121951219512195</v>
      </c>
      <c r="AN505" s="28">
        <f>INDEX('All applic'!$I$7:$I$59080,Z505)</f>
        <v>1.024390243902439</v>
      </c>
      <c r="AO505" s="113"/>
      <c r="AP505" s="113">
        <f>INDEX('All applic'!$J$7:$J$59080,U505)</f>
        <v>-2.0399999999999998E-2</v>
      </c>
      <c r="AQ505" s="113">
        <v>0</v>
      </c>
      <c r="AR505" s="113">
        <f>INDEX('All applic'!$J$7:$J$59080,W505)</f>
        <v>-2.06E-2</v>
      </c>
      <c r="AS505" s="113">
        <v>0</v>
      </c>
      <c r="AT505" s="113">
        <v>0</v>
      </c>
      <c r="AU505" s="113">
        <v>0</v>
      </c>
    </row>
    <row r="506" spans="1:47" x14ac:dyDescent="0.25">
      <c r="A506" s="113" t="str">
        <f t="shared" si="58"/>
        <v>CFLMFm2017CZ03</v>
      </c>
      <c r="B506" s="113" t="str">
        <f t="shared" si="59"/>
        <v>CFLPGEMFmCZ032017</v>
      </c>
      <c r="C506" s="113" t="s">
        <v>118</v>
      </c>
      <c r="D506" s="113" t="s">
        <v>129</v>
      </c>
      <c r="E506" s="113" t="s">
        <v>1650</v>
      </c>
      <c r="F506" s="89">
        <v>2017</v>
      </c>
      <c r="G506" s="113" t="s">
        <v>102</v>
      </c>
      <c r="H506" s="113" t="s">
        <v>1662</v>
      </c>
      <c r="I506" s="115">
        <f t="shared" si="60"/>
        <v>0.95658552747407799</v>
      </c>
      <c r="J506" s="115">
        <f t="shared" si="61"/>
        <v>1.0864934543359022</v>
      </c>
      <c r="K506" s="115">
        <f t="shared" si="62"/>
        <v>-1.8069654137511944E-2</v>
      </c>
      <c r="L506" s="113"/>
      <c r="M506" s="36">
        <f>VLOOKUP("HV_"&amp;$D506&amp;$E506&amp;VLOOKUP($F506,key!$L$3:$M$13,2,FALSE)&amp;$G506&amp;M$6,'HVAC wts'!$H$7:$R$13254,11,FALSE)</f>
        <v>905.36067145602351</v>
      </c>
      <c r="N506" s="36">
        <f>VLOOKUP("HV_"&amp;$D506&amp;$E506&amp;VLOOKUP($F506,key!$L$3:$M$13,2,FALSE)&amp;$G506&amp;N$6,'HVAC wts'!$H$7:$R$13254,11,FALSE)</f>
        <v>130.18600940133041</v>
      </c>
      <c r="O506" s="36">
        <f>VLOOKUP("HV_"&amp;$D506&amp;$E506&amp;VLOOKUP($F506,key!$L$3:$M$13,2,FALSE)&amp;$G506&amp;O$6,'HVAC wts'!$H$7:$R$13254,11,FALSE)</f>
        <v>3698.8620007095337</v>
      </c>
      <c r="P506" s="36">
        <f>VLOOKUP("HV_"&amp;$D506&amp;$E506&amp;VLOOKUP($F506,key!$L$3:$M$13,2,FALSE)&amp;$G506&amp;P$6,'HVAC wts'!$H$7:$R$13254,11,FALSE)</f>
        <v>531.87651991130826</v>
      </c>
      <c r="Q506" s="36">
        <f>VLOOKUP("HV_"&amp;$D506&amp;$E506&amp;VLOOKUP($F506,key!$L$3:$M$13,2,FALSE)&amp;$G506&amp;Q$6,'HVAC wts'!$H$7:$R$13254,11,FALSE)</f>
        <v>112.90277546193646</v>
      </c>
      <c r="R506" s="36">
        <f>VLOOKUP("HV_"&amp;$D506&amp;$E506&amp;VLOOKUP($F506,key!$L$3:$M$13,2,FALSE)&amp;$G506&amp;R$6,'HVAC wts'!$H$7:$R$13254,11,FALSE)</f>
        <v>461.26565809312643</v>
      </c>
      <c r="S506" s="36">
        <f t="shared" si="63"/>
        <v>5840.4536350332592</v>
      </c>
      <c r="T506" s="113"/>
      <c r="U506" s="113">
        <f>MATCH($A506&amp;U$6,'All applic'!$A$7:$A$59080,0)</f>
        <v>970</v>
      </c>
      <c r="V506" s="113">
        <f>MATCH($A506&amp;V$6,'All applic'!$A$7:$A$59080,0)</f>
        <v>971</v>
      </c>
      <c r="W506" s="113">
        <f>MATCH($A506&amp;W$6,'All applic'!$A$7:$A$59080,0)</f>
        <v>973</v>
      </c>
      <c r="X506" s="113">
        <f>MATCH($A506&amp;X$6,'All applic'!$A$7:$A$59080,0)</f>
        <v>972</v>
      </c>
      <c r="Y506" s="113">
        <f>MATCH($A506&amp;Y$6,'All applic'!$A$7:$A$59080,0)</f>
        <v>970</v>
      </c>
      <c r="Z506" s="113">
        <f>MATCH($A506&amp;Z$6,'All applic'!$A$7:$A$59080,0)</f>
        <v>973</v>
      </c>
      <c r="AA506" s="113"/>
      <c r="AB506" s="28">
        <f>INDEX('All applic'!$H$7:$H$59080,U506)</f>
        <v>1.008</v>
      </c>
      <c r="AC506" s="28">
        <f>INDEX('All applic'!$H$7:$H$59080,V506)</f>
        <v>0.85799999999999998</v>
      </c>
      <c r="AD506" s="28">
        <f>INDEX('All applic'!$H$7:$H$59080,W506)</f>
        <v>0.996</v>
      </c>
      <c r="AE506" s="28">
        <f>INDEX('All applic'!$H$7:$H$59080,X506)</f>
        <v>0.57399999999999995</v>
      </c>
      <c r="AF506" s="28">
        <f>INDEX('All applic'!$H$7:$H$59080,Y506)</f>
        <v>1.008</v>
      </c>
      <c r="AG506" s="28">
        <f>INDEX('All applic'!$H$7:$H$59080,Z506)</f>
        <v>0.996</v>
      </c>
      <c r="AH506" s="28"/>
      <c r="AI506" s="28">
        <f>INDEX('All applic'!$I$7:$I$59080,U506)</f>
        <v>1.25</v>
      </c>
      <c r="AJ506" s="28">
        <f>INDEX('All applic'!$I$7:$I$59080,V506)</f>
        <v>1.2250000000000001</v>
      </c>
      <c r="AK506" s="28">
        <f>INDEX('All applic'!$I$7:$I$59080,W506)</f>
        <v>1.05</v>
      </c>
      <c r="AL506" s="28">
        <f>INDEX('All applic'!$I$7:$I$59080,X506)</f>
        <v>1.0249999999999999</v>
      </c>
      <c r="AM506" s="28">
        <f>INDEX('All applic'!$I$7:$I$59080,Y506)</f>
        <v>1.25</v>
      </c>
      <c r="AN506" s="28">
        <f>INDEX('All applic'!$I$7:$I$59080,Z506)</f>
        <v>1.05</v>
      </c>
      <c r="AO506" s="113"/>
      <c r="AP506" s="113">
        <f>INDEX('All applic'!$J$7:$J$59080,U506)</f>
        <v>-2.2600000000000002E-2</v>
      </c>
      <c r="AQ506" s="113">
        <v>0</v>
      </c>
      <c r="AR506" s="113">
        <f>INDEX('All applic'!$J$7:$J$59080,W506)</f>
        <v>-2.3E-2</v>
      </c>
      <c r="AS506" s="113">
        <v>0</v>
      </c>
      <c r="AT506" s="113">
        <v>0</v>
      </c>
      <c r="AU506" s="113">
        <v>0</v>
      </c>
    </row>
    <row r="507" spans="1:47" x14ac:dyDescent="0.25">
      <c r="A507" s="113" t="str">
        <f t="shared" si="58"/>
        <v>CFLMFm2017CZ04</v>
      </c>
      <c r="B507" s="113" t="str">
        <f t="shared" si="59"/>
        <v>CFLPGEMFmCZ042017</v>
      </c>
      <c r="C507" s="113" t="s">
        <v>118</v>
      </c>
      <c r="D507" s="113" t="s">
        <v>129</v>
      </c>
      <c r="E507" s="113" t="s">
        <v>1650</v>
      </c>
      <c r="F507" s="89">
        <v>2017</v>
      </c>
      <c r="G507" s="113" t="s">
        <v>103</v>
      </c>
      <c r="H507" s="113" t="s">
        <v>1662</v>
      </c>
      <c r="I507" s="115">
        <f t="shared" si="60"/>
        <v>1.0579110159039344</v>
      </c>
      <c r="J507" s="115">
        <f t="shared" si="61"/>
        <v>1.5789248583714544</v>
      </c>
      <c r="K507" s="115">
        <f t="shared" si="62"/>
        <v>-1.1879679315109453E-2</v>
      </c>
      <c r="L507" s="113"/>
      <c r="M507" s="36">
        <f>VLOOKUP("HV_"&amp;$D507&amp;$E507&amp;VLOOKUP($F507,key!$L$3:$M$13,2,FALSE)&amp;$G507&amp;M$6,'HVAC wts'!$H$7:$R$13254,11,FALSE)</f>
        <v>2209.4463487361418</v>
      </c>
      <c r="N507" s="36">
        <f>VLOOKUP("HV_"&amp;$D507&amp;$E507&amp;VLOOKUP($F507,key!$L$3:$M$13,2,FALSE)&amp;$G507&amp;N$6,'HVAC wts'!$H$7:$R$13254,11,FALSE)</f>
        <v>317.70653640798236</v>
      </c>
      <c r="O507" s="36">
        <f>VLOOKUP("HV_"&amp;$D507&amp;$E507&amp;VLOOKUP($F507,key!$L$3:$M$13,2,FALSE)&amp;$G507&amp;O$6,'HVAC wts'!$H$7:$R$13254,11,FALSE)</f>
        <v>258.87314577974865</v>
      </c>
      <c r="P507" s="36">
        <f>VLOOKUP("HV_"&amp;$D507&amp;$E507&amp;VLOOKUP($F507,key!$L$3:$M$13,2,FALSE)&amp;$G507&amp;P$6,'HVAC wts'!$H$7:$R$13254,11,FALSE)</f>
        <v>37.224570110864747</v>
      </c>
      <c r="Q507" s="36">
        <f>VLOOKUP("HV_"&amp;$D507&amp;$E507&amp;VLOOKUP($F507,key!$L$3:$M$13,2,FALSE)&amp;$G507&amp;Q$6,'HVAC wts'!$H$7:$R$13254,11,FALSE)</f>
        <v>275.52845277161867</v>
      </c>
      <c r="R507" s="36">
        <f>VLOOKUP("HV_"&amp;$D507&amp;$E507&amp;VLOOKUP($F507,key!$L$3:$M$13,2,FALSE)&amp;$G507&amp;R$6,'HVAC wts'!$H$7:$R$13254,11,FALSE)</f>
        <v>32.282710716925351</v>
      </c>
      <c r="S507" s="36">
        <f t="shared" si="63"/>
        <v>3131.061764523281</v>
      </c>
      <c r="T507" s="113"/>
      <c r="U507" s="113">
        <f>MATCH($A507&amp;U$6,'All applic'!$A$7:$A$59080,0)</f>
        <v>974</v>
      </c>
      <c r="V507" s="113">
        <f>MATCH($A507&amp;V$6,'All applic'!$A$7:$A$59080,0)</f>
        <v>975</v>
      </c>
      <c r="W507" s="113">
        <f>MATCH($A507&amp;W$6,'All applic'!$A$7:$A$59080,0)</f>
        <v>977</v>
      </c>
      <c r="X507" s="113">
        <f>MATCH($A507&amp;X$6,'All applic'!$A$7:$A$59080,0)</f>
        <v>976</v>
      </c>
      <c r="Y507" s="113">
        <f>MATCH($A507&amp;Y$6,'All applic'!$A$7:$A$59080,0)</f>
        <v>974</v>
      </c>
      <c r="Z507" s="113">
        <f>MATCH($A507&amp;Z$6,'All applic'!$A$7:$A$59080,0)</f>
        <v>977</v>
      </c>
      <c r="AA507" s="113"/>
      <c r="AB507" s="28">
        <f>INDEX('All applic'!$H$7:$H$59080,U507)</f>
        <v>1.0820000000000001</v>
      </c>
      <c r="AC507" s="28">
        <f>INDEX('All applic'!$H$7:$H$59080,V507)</f>
        <v>0.95599999999999996</v>
      </c>
      <c r="AD507" s="28">
        <f>INDEX('All applic'!$H$7:$H$59080,W507)</f>
        <v>1.008</v>
      </c>
      <c r="AE507" s="28">
        <f>INDEX('All applic'!$H$7:$H$59080,X507)</f>
        <v>0.71</v>
      </c>
      <c r="AF507" s="28">
        <f>INDEX('All applic'!$H$7:$H$59080,Y507)</f>
        <v>1.0820000000000001</v>
      </c>
      <c r="AG507" s="28">
        <f>INDEX('All applic'!$H$7:$H$59080,Z507)</f>
        <v>1.008</v>
      </c>
      <c r="AH507" s="28"/>
      <c r="AI507" s="28">
        <f>INDEX('All applic'!$I$7:$I$59080,U507)</f>
        <v>1.6363636363636362</v>
      </c>
      <c r="AJ507" s="28">
        <f>INDEX('All applic'!$I$7:$I$59080,V507)</f>
        <v>1.7045454545454546</v>
      </c>
      <c r="AK507" s="28">
        <f>INDEX('All applic'!$I$7:$I$59080,W507)</f>
        <v>1.0227272727272727</v>
      </c>
      <c r="AL507" s="28">
        <f>INDEX('All applic'!$I$7:$I$59080,X507)</f>
        <v>1.0227272727272727</v>
      </c>
      <c r="AM507" s="28">
        <f>INDEX('All applic'!$I$7:$I$59080,Y507)</f>
        <v>1.6363636363636362</v>
      </c>
      <c r="AN507" s="28">
        <f>INDEX('All applic'!$I$7:$I$59080,Z507)</f>
        <v>1.0227272727272727</v>
      </c>
      <c r="AO507" s="113"/>
      <c r="AP507" s="113">
        <f>INDEX('All applic'!$J$7:$J$59080,U507)</f>
        <v>-1.504E-2</v>
      </c>
      <c r="AQ507" s="113">
        <v>0</v>
      </c>
      <c r="AR507" s="113">
        <f>INDEX('All applic'!$J$7:$J$59080,W507)</f>
        <v>-1.532E-2</v>
      </c>
      <c r="AS507" s="113">
        <v>0</v>
      </c>
      <c r="AT507" s="113">
        <v>0</v>
      </c>
      <c r="AU507" s="113">
        <v>0</v>
      </c>
    </row>
    <row r="508" spans="1:47" x14ac:dyDescent="0.25">
      <c r="A508" s="113" t="str">
        <f t="shared" si="58"/>
        <v>CFLMFm2017CZ05</v>
      </c>
      <c r="B508" s="113" t="str">
        <f t="shared" si="59"/>
        <v>CFLPGEMFmCZ052017</v>
      </c>
      <c r="C508" s="113" t="s">
        <v>118</v>
      </c>
      <c r="D508" s="113" t="s">
        <v>129</v>
      </c>
      <c r="E508" s="113" t="s">
        <v>1650</v>
      </c>
      <c r="F508" s="89">
        <v>2017</v>
      </c>
      <c r="G508" s="113" t="s">
        <v>104</v>
      </c>
      <c r="H508" s="113" t="s">
        <v>1662</v>
      </c>
      <c r="I508" s="115">
        <f t="shared" si="60"/>
        <v>0.99487658431961712</v>
      </c>
      <c r="J508" s="115">
        <f t="shared" si="61"/>
        <v>1.1898327253590808</v>
      </c>
      <c r="K508" s="115">
        <f t="shared" si="62"/>
        <v>-1.4131795282896579E-2</v>
      </c>
      <c r="L508" s="113"/>
      <c r="M508" s="36">
        <f>VLOOKUP("HV_"&amp;$D508&amp;$E508&amp;VLOOKUP($F508,key!$L$3:$M$13,2,FALSE)&amp;$G508&amp;M$6,'HVAC wts'!$H$7:$R$13254,11,FALSE)</f>
        <v>0.42433093640360009</v>
      </c>
      <c r="N508" s="36">
        <f>VLOOKUP("HV_"&amp;$D508&amp;$E508&amp;VLOOKUP($F508,key!$L$3:$M$13,2,FALSE)&amp;$G508&amp;N$6,'HVAC wts'!$H$7:$R$13254,11,FALSE)</f>
        <v>6.1016513106398725E-2</v>
      </c>
      <c r="O508" s="36">
        <f>VLOOKUP("HV_"&amp;$D508&amp;$E508&amp;VLOOKUP($F508,key!$L$3:$M$13,2,FALSE)&amp;$G508&amp;O$6,'HVAC wts'!$H$7:$R$13254,11,FALSE)</f>
        <v>0.36400212124584019</v>
      </c>
      <c r="P508" s="36">
        <f>VLOOKUP("HV_"&amp;$D508&amp;$E508&amp;VLOOKUP($F508,key!$L$3:$M$13,2,FALSE)&amp;$G508&amp;P$6,'HVAC wts'!$H$7:$R$13254,11,FALSE)</f>
        <v>5.2341553010475515E-2</v>
      </c>
      <c r="Q508" s="36">
        <f>VLOOKUP("HV_"&amp;$D508&amp;$E508&amp;VLOOKUP($F508,key!$L$3:$M$13,2,FALSE)&amp;$G508&amp;Q$6,'HVAC wts'!$H$7:$R$13254,11,FALSE)</f>
        <v>5.2916082998482619E-2</v>
      </c>
      <c r="R508" s="36">
        <f>VLOOKUP("HV_"&amp;$D508&amp;$E508&amp;VLOOKUP($F508,key!$L$3:$M$13,2,FALSE)&amp;$G508&amp;R$6,'HVAC wts'!$H$7:$R$13254,11,FALSE)</f>
        <v>4.5392793235202809E-2</v>
      </c>
      <c r="S508" s="36">
        <f t="shared" si="63"/>
        <v>0.99999999999999989</v>
      </c>
      <c r="T508" s="113"/>
      <c r="U508" s="113">
        <f>MATCH($A508&amp;U$6,'All applic'!$A$7:$A$59080,0)</f>
        <v>978</v>
      </c>
      <c r="V508" s="113">
        <f>MATCH($A508&amp;V$6,'All applic'!$A$7:$A$59080,0)</f>
        <v>979</v>
      </c>
      <c r="W508" s="113">
        <f>MATCH($A508&amp;W$6,'All applic'!$A$7:$A$59080,0)</f>
        <v>981</v>
      </c>
      <c r="X508" s="113">
        <f>MATCH($A508&amp;X$6,'All applic'!$A$7:$A$59080,0)</f>
        <v>980</v>
      </c>
      <c r="Y508" s="113">
        <f>MATCH($A508&amp;Y$6,'All applic'!$A$7:$A$59080,0)</f>
        <v>978</v>
      </c>
      <c r="Z508" s="113">
        <f>MATCH($A508&amp;Z$6,'All applic'!$A$7:$A$59080,0)</f>
        <v>981</v>
      </c>
      <c r="AA508" s="113"/>
      <c r="AB508" s="28">
        <f>INDEX('All applic'!$H$7:$H$59080,U508)</f>
        <v>1.032</v>
      </c>
      <c r="AC508" s="28">
        <f>INDEX('All applic'!$H$7:$H$59080,V508)</f>
        <v>0.89</v>
      </c>
      <c r="AD508" s="28">
        <f>INDEX('All applic'!$H$7:$H$59080,W508)</f>
        <v>1.008</v>
      </c>
      <c r="AE508" s="28">
        <f>INDEX('All applic'!$H$7:$H$59080,X508)</f>
        <v>0.67600000000000005</v>
      </c>
      <c r="AF508" s="28">
        <f>INDEX('All applic'!$H$7:$H$59080,Y508)</f>
        <v>1.032</v>
      </c>
      <c r="AG508" s="28">
        <f>INDEX('All applic'!$H$7:$H$59080,Z508)</f>
        <v>1.008</v>
      </c>
      <c r="AH508" s="28"/>
      <c r="AI508" s="28">
        <f>INDEX('All applic'!$I$7:$I$59080,U508)</f>
        <v>1.3409090909090908</v>
      </c>
      <c r="AJ508" s="28">
        <f>INDEX('All applic'!$I$7:$I$59080,V508)</f>
        <v>1.2727272727272729</v>
      </c>
      <c r="AK508" s="28">
        <f>INDEX('All applic'!$I$7:$I$59080,W508)</f>
        <v>1.0227272727272727</v>
      </c>
      <c r="AL508" s="28">
        <f>INDEX('All applic'!$I$7:$I$59080,X508)</f>
        <v>1.0227272727272727</v>
      </c>
      <c r="AM508" s="28">
        <f>INDEX('All applic'!$I$7:$I$59080,Y508)</f>
        <v>1.3409090909090908</v>
      </c>
      <c r="AN508" s="28">
        <f>INDEX('All applic'!$I$7:$I$59080,Z508)</f>
        <v>1.0227272727272727</v>
      </c>
      <c r="AO508" s="113"/>
      <c r="AP508" s="113">
        <f>INDEX('All applic'!$J$7:$J$59080,U508)</f>
        <v>-1.788E-2</v>
      </c>
      <c r="AQ508" s="113">
        <v>0</v>
      </c>
      <c r="AR508" s="113">
        <f>INDEX('All applic'!$J$7:$J$59080,W508)</f>
        <v>-1.7979999999999999E-2</v>
      </c>
      <c r="AS508" s="113">
        <v>0</v>
      </c>
      <c r="AT508" s="113">
        <v>0</v>
      </c>
      <c r="AU508" s="113">
        <v>0</v>
      </c>
    </row>
    <row r="509" spans="1:47" x14ac:dyDescent="0.25">
      <c r="A509" s="113" t="str">
        <f t="shared" si="58"/>
        <v>CFLMFm2017CZ06</v>
      </c>
      <c r="B509" s="113" t="str">
        <f t="shared" si="59"/>
        <v>CFLPGEMFmCZ062017</v>
      </c>
      <c r="C509" s="113" t="s">
        <v>118</v>
      </c>
      <c r="D509" s="113" t="s">
        <v>129</v>
      </c>
      <c r="E509" s="113" t="s">
        <v>1650</v>
      </c>
      <c r="F509" s="89">
        <v>2017</v>
      </c>
      <c r="G509" s="113" t="s">
        <v>105</v>
      </c>
      <c r="H509" s="113" t="s">
        <v>1662</v>
      </c>
      <c r="I509" s="115">
        <f t="shared" si="60"/>
        <v>0</v>
      </c>
      <c r="J509" s="115">
        <f t="shared" si="61"/>
        <v>0</v>
      </c>
      <c r="K509" s="115">
        <f t="shared" si="62"/>
        <v>0</v>
      </c>
      <c r="L509" s="113"/>
      <c r="M509" s="36">
        <f>VLOOKUP("HV_"&amp;$D509&amp;$E509&amp;VLOOKUP($F509,key!$L$3:$M$13,2,FALSE)&amp;$G509&amp;M$6,'HVAC wts'!$H$7:$R$13254,11,FALSE)</f>
        <v>0</v>
      </c>
      <c r="N509" s="36">
        <f>VLOOKUP("HV_"&amp;$D509&amp;$E509&amp;VLOOKUP($F509,key!$L$3:$M$13,2,FALSE)&amp;$G509&amp;N$6,'HVAC wts'!$H$7:$R$13254,11,FALSE)</f>
        <v>0</v>
      </c>
      <c r="O509" s="36">
        <f>VLOOKUP("HV_"&amp;$D509&amp;$E509&amp;VLOOKUP($F509,key!$L$3:$M$13,2,FALSE)&amp;$G509&amp;O$6,'HVAC wts'!$H$7:$R$13254,11,FALSE)</f>
        <v>0</v>
      </c>
      <c r="P509" s="36">
        <f>VLOOKUP("HV_"&amp;$D509&amp;$E509&amp;VLOOKUP($F509,key!$L$3:$M$13,2,FALSE)&amp;$G509&amp;P$6,'HVAC wts'!$H$7:$R$13254,11,FALSE)</f>
        <v>0</v>
      </c>
      <c r="Q509" s="36">
        <f>VLOOKUP("HV_"&amp;$D509&amp;$E509&amp;VLOOKUP($F509,key!$L$3:$M$13,2,FALSE)&amp;$G509&amp;Q$6,'HVAC wts'!$H$7:$R$13254,11,FALSE)</f>
        <v>0</v>
      </c>
      <c r="R509" s="36">
        <f>VLOOKUP("HV_"&amp;$D509&amp;$E509&amp;VLOOKUP($F509,key!$L$3:$M$13,2,FALSE)&amp;$G509&amp;R$6,'HVAC wts'!$H$7:$R$13254,11,FALSE)</f>
        <v>0</v>
      </c>
      <c r="S509" s="36">
        <f t="shared" si="63"/>
        <v>0</v>
      </c>
      <c r="T509" s="113"/>
      <c r="U509" s="113">
        <f>MATCH($A509&amp;U$6,'All applic'!$A$7:$A$59080,0)</f>
        <v>982</v>
      </c>
      <c r="V509" s="113">
        <f>MATCH($A509&amp;V$6,'All applic'!$A$7:$A$59080,0)</f>
        <v>983</v>
      </c>
      <c r="W509" s="113">
        <f>MATCH($A509&amp;W$6,'All applic'!$A$7:$A$59080,0)</f>
        <v>985</v>
      </c>
      <c r="X509" s="113">
        <f>MATCH($A509&amp;X$6,'All applic'!$A$7:$A$59080,0)</f>
        <v>984</v>
      </c>
      <c r="Y509" s="113">
        <f>MATCH($A509&amp;Y$6,'All applic'!$A$7:$A$59080,0)</f>
        <v>982</v>
      </c>
      <c r="Z509" s="113">
        <f>MATCH($A509&amp;Z$6,'All applic'!$A$7:$A$59080,0)</f>
        <v>985</v>
      </c>
      <c r="AA509" s="113"/>
      <c r="AB509" s="28">
        <f>INDEX('All applic'!$H$7:$H$59080,U509)</f>
        <v>1.0580000000000001</v>
      </c>
      <c r="AC509" s="28">
        <f>INDEX('All applic'!$H$7:$H$59080,V509)</f>
        <v>0.93600000000000005</v>
      </c>
      <c r="AD509" s="28">
        <f>INDEX('All applic'!$H$7:$H$59080,W509)</f>
        <v>1</v>
      </c>
      <c r="AE509" s="28">
        <f>INDEX('All applic'!$H$7:$H$59080,X509)</f>
        <v>0.64800000000000002</v>
      </c>
      <c r="AF509" s="28">
        <f>INDEX('All applic'!$H$7:$H$59080,Y509)</f>
        <v>1.0580000000000001</v>
      </c>
      <c r="AG509" s="28">
        <f>INDEX('All applic'!$H$7:$H$59080,Z509)</f>
        <v>1</v>
      </c>
      <c r="AH509" s="28"/>
      <c r="AI509" s="28">
        <f>INDEX('All applic'!$I$7:$I$59080,U509)</f>
        <v>1.4222222222222223</v>
      </c>
      <c r="AJ509" s="28">
        <f>INDEX('All applic'!$I$7:$I$59080,V509)</f>
        <v>1.5111111111111113</v>
      </c>
      <c r="AK509" s="28">
        <f>INDEX('All applic'!$I$7:$I$59080,W509)</f>
        <v>1</v>
      </c>
      <c r="AL509" s="28">
        <f>INDEX('All applic'!$I$7:$I$59080,X509)</f>
        <v>1</v>
      </c>
      <c r="AM509" s="28">
        <f>INDEX('All applic'!$I$7:$I$59080,Y509)</f>
        <v>1.4222222222222223</v>
      </c>
      <c r="AN509" s="28">
        <f>INDEX('All applic'!$I$7:$I$59080,Z509)</f>
        <v>1</v>
      </c>
      <c r="AO509" s="113"/>
      <c r="AP509" s="113">
        <f>INDEX('All applic'!$J$7:$J$59080,U509)</f>
        <v>-1.9640000000000001E-2</v>
      </c>
      <c r="AQ509" s="113">
        <v>0</v>
      </c>
      <c r="AR509" s="113">
        <f>INDEX('All applic'!$J$7:$J$59080,W509)</f>
        <v>-1.9800000000000002E-2</v>
      </c>
      <c r="AS509" s="113">
        <v>0</v>
      </c>
      <c r="AT509" s="113">
        <v>0</v>
      </c>
      <c r="AU509" s="113">
        <v>0</v>
      </c>
    </row>
    <row r="510" spans="1:47" x14ac:dyDescent="0.25">
      <c r="A510" s="113" t="str">
        <f t="shared" si="58"/>
        <v>CFLMFm2017CZ07</v>
      </c>
      <c r="B510" s="113" t="str">
        <f t="shared" si="59"/>
        <v>CFLPGEMFmCZ072017</v>
      </c>
      <c r="C510" s="113" t="s">
        <v>118</v>
      </c>
      <c r="D510" s="113" t="s">
        <v>129</v>
      </c>
      <c r="E510" s="113" t="s">
        <v>1650</v>
      </c>
      <c r="F510" s="89">
        <v>2017</v>
      </c>
      <c r="G510" s="113" t="s">
        <v>106</v>
      </c>
      <c r="H510" s="113" t="s">
        <v>1662</v>
      </c>
      <c r="I510" s="115">
        <f t="shared" si="60"/>
        <v>0</v>
      </c>
      <c r="J510" s="115">
        <f t="shared" si="61"/>
        <v>0</v>
      </c>
      <c r="K510" s="115">
        <f t="shared" si="62"/>
        <v>0</v>
      </c>
      <c r="L510" s="113"/>
      <c r="M510" s="36">
        <f>VLOOKUP("HV_"&amp;$D510&amp;$E510&amp;VLOOKUP($F510,key!$L$3:$M$13,2,FALSE)&amp;$G510&amp;M$6,'HVAC wts'!$H$7:$R$13254,11,FALSE)</f>
        <v>0</v>
      </c>
      <c r="N510" s="36">
        <f>VLOOKUP("HV_"&amp;$D510&amp;$E510&amp;VLOOKUP($F510,key!$L$3:$M$13,2,FALSE)&amp;$G510&amp;N$6,'HVAC wts'!$H$7:$R$13254,11,FALSE)</f>
        <v>0</v>
      </c>
      <c r="O510" s="36">
        <f>VLOOKUP("HV_"&amp;$D510&amp;$E510&amp;VLOOKUP($F510,key!$L$3:$M$13,2,FALSE)&amp;$G510&amp;O$6,'HVAC wts'!$H$7:$R$13254,11,FALSE)</f>
        <v>0</v>
      </c>
      <c r="P510" s="36">
        <f>VLOOKUP("HV_"&amp;$D510&amp;$E510&amp;VLOOKUP($F510,key!$L$3:$M$13,2,FALSE)&amp;$G510&amp;P$6,'HVAC wts'!$H$7:$R$13254,11,FALSE)</f>
        <v>0</v>
      </c>
      <c r="Q510" s="36">
        <f>VLOOKUP("HV_"&amp;$D510&amp;$E510&amp;VLOOKUP($F510,key!$L$3:$M$13,2,FALSE)&amp;$G510&amp;Q$6,'HVAC wts'!$H$7:$R$13254,11,FALSE)</f>
        <v>0</v>
      </c>
      <c r="R510" s="36">
        <f>VLOOKUP("HV_"&amp;$D510&amp;$E510&amp;VLOOKUP($F510,key!$L$3:$M$13,2,FALSE)&amp;$G510&amp;R$6,'HVAC wts'!$H$7:$R$13254,11,FALSE)</f>
        <v>0</v>
      </c>
      <c r="S510" s="36">
        <f t="shared" si="63"/>
        <v>0</v>
      </c>
      <c r="T510" s="113"/>
      <c r="U510" s="113">
        <f>MATCH($A510&amp;U$6,'All applic'!$A$7:$A$59080,0)</f>
        <v>986</v>
      </c>
      <c r="V510" s="113">
        <f>MATCH($A510&amp;V$6,'All applic'!$A$7:$A$59080,0)</f>
        <v>987</v>
      </c>
      <c r="W510" s="113">
        <f>MATCH($A510&amp;W$6,'All applic'!$A$7:$A$59080,0)</f>
        <v>989</v>
      </c>
      <c r="X510" s="113">
        <f>MATCH($A510&amp;X$6,'All applic'!$A$7:$A$59080,0)</f>
        <v>988</v>
      </c>
      <c r="Y510" s="113">
        <f>MATCH($A510&amp;Y$6,'All applic'!$A$7:$A$59080,0)</f>
        <v>986</v>
      </c>
      <c r="Z510" s="113">
        <f>MATCH($A510&amp;Z$6,'All applic'!$A$7:$A$59080,0)</f>
        <v>989</v>
      </c>
      <c r="AA510" s="113"/>
      <c r="AB510" s="28">
        <f>INDEX('All applic'!$H$7:$H$59080,U510)</f>
        <v>1.1060000000000001</v>
      </c>
      <c r="AC510" s="28">
        <f>INDEX('All applic'!$H$7:$H$59080,V510)</f>
        <v>1.004</v>
      </c>
      <c r="AD510" s="28">
        <f>INDEX('All applic'!$H$7:$H$59080,W510)</f>
        <v>1.004</v>
      </c>
      <c r="AE510" s="28">
        <f>INDEX('All applic'!$H$7:$H$59080,X510)</f>
        <v>0.71199999999999997</v>
      </c>
      <c r="AF510" s="28">
        <f>INDEX('All applic'!$H$7:$H$59080,Y510)</f>
        <v>1.1060000000000001</v>
      </c>
      <c r="AG510" s="28">
        <f>INDEX('All applic'!$H$7:$H$59080,Z510)</f>
        <v>1.004</v>
      </c>
      <c r="AH510" s="28"/>
      <c r="AI510" s="28">
        <f>INDEX('All applic'!$I$7:$I$59080,U510)</f>
        <v>1.288888888888889</v>
      </c>
      <c r="AJ510" s="28">
        <f>INDEX('All applic'!$I$7:$I$59080,V510)</f>
        <v>1.4000000000000001</v>
      </c>
      <c r="AK510" s="28">
        <f>INDEX('All applic'!$I$7:$I$59080,W510)</f>
        <v>1</v>
      </c>
      <c r="AL510" s="28">
        <f>INDEX('All applic'!$I$7:$I$59080,X510)</f>
        <v>1</v>
      </c>
      <c r="AM510" s="28">
        <f>INDEX('All applic'!$I$7:$I$59080,Y510)</f>
        <v>1.288888888888889</v>
      </c>
      <c r="AN510" s="28">
        <f>INDEX('All applic'!$I$7:$I$59080,Z510)</f>
        <v>1</v>
      </c>
      <c r="AO510" s="113"/>
      <c r="AP510" s="113">
        <f>INDEX('All applic'!$J$7:$J$59080,U510)</f>
        <v>-1.6120000000000002E-2</v>
      </c>
      <c r="AQ510" s="113">
        <v>0</v>
      </c>
      <c r="AR510" s="113">
        <f>INDEX('All applic'!$J$7:$J$59080,W510)</f>
        <v>-1.636E-2</v>
      </c>
      <c r="AS510" s="113">
        <v>0</v>
      </c>
      <c r="AT510" s="113">
        <v>0</v>
      </c>
      <c r="AU510" s="113">
        <v>0</v>
      </c>
    </row>
    <row r="511" spans="1:47" x14ac:dyDescent="0.25">
      <c r="A511" s="113" t="str">
        <f t="shared" si="58"/>
        <v>CFLMFm2017CZ08</v>
      </c>
      <c r="B511" s="113" t="str">
        <f t="shared" si="59"/>
        <v>CFLPGEMFmCZ082017</v>
      </c>
      <c r="C511" s="113" t="s">
        <v>118</v>
      </c>
      <c r="D511" s="113" t="s">
        <v>129</v>
      </c>
      <c r="E511" s="113" t="s">
        <v>1650</v>
      </c>
      <c r="F511" s="89">
        <v>2017</v>
      </c>
      <c r="G511" s="113" t="s">
        <v>107</v>
      </c>
      <c r="H511" s="113" t="s">
        <v>1662</v>
      </c>
      <c r="I511" s="115">
        <f t="shared" si="60"/>
        <v>0</v>
      </c>
      <c r="J511" s="115">
        <f t="shared" si="61"/>
        <v>0</v>
      </c>
      <c r="K511" s="115">
        <f t="shared" si="62"/>
        <v>0</v>
      </c>
      <c r="L511" s="113"/>
      <c r="M511" s="36">
        <f>VLOOKUP("HV_"&amp;$D511&amp;$E511&amp;VLOOKUP($F511,key!$L$3:$M$13,2,FALSE)&amp;$G511&amp;M$6,'HVAC wts'!$H$7:$R$13254,11,FALSE)</f>
        <v>0</v>
      </c>
      <c r="N511" s="36">
        <f>VLOOKUP("HV_"&amp;$D511&amp;$E511&amp;VLOOKUP($F511,key!$L$3:$M$13,2,FALSE)&amp;$G511&amp;N$6,'HVAC wts'!$H$7:$R$13254,11,FALSE)</f>
        <v>0</v>
      </c>
      <c r="O511" s="36">
        <f>VLOOKUP("HV_"&amp;$D511&amp;$E511&amp;VLOOKUP($F511,key!$L$3:$M$13,2,FALSE)&amp;$G511&amp;O$6,'HVAC wts'!$H$7:$R$13254,11,FALSE)</f>
        <v>0</v>
      </c>
      <c r="P511" s="36">
        <f>VLOOKUP("HV_"&amp;$D511&amp;$E511&amp;VLOOKUP($F511,key!$L$3:$M$13,2,FALSE)&amp;$G511&amp;P$6,'HVAC wts'!$H$7:$R$13254,11,FALSE)</f>
        <v>0</v>
      </c>
      <c r="Q511" s="36">
        <f>VLOOKUP("HV_"&amp;$D511&amp;$E511&amp;VLOOKUP($F511,key!$L$3:$M$13,2,FALSE)&amp;$G511&amp;Q$6,'HVAC wts'!$H$7:$R$13254,11,FALSE)</f>
        <v>0</v>
      </c>
      <c r="R511" s="36">
        <f>VLOOKUP("HV_"&amp;$D511&amp;$E511&amp;VLOOKUP($F511,key!$L$3:$M$13,2,FALSE)&amp;$G511&amp;R$6,'HVAC wts'!$H$7:$R$13254,11,FALSE)</f>
        <v>0</v>
      </c>
      <c r="S511" s="36">
        <f t="shared" si="63"/>
        <v>0</v>
      </c>
      <c r="T511" s="113"/>
      <c r="U511" s="113">
        <f>MATCH($A511&amp;U$6,'All applic'!$A$7:$A$59080,0)</f>
        <v>990</v>
      </c>
      <c r="V511" s="113">
        <f>MATCH($A511&amp;V$6,'All applic'!$A$7:$A$59080,0)</f>
        <v>991</v>
      </c>
      <c r="W511" s="113">
        <f>MATCH($A511&amp;W$6,'All applic'!$A$7:$A$59080,0)</f>
        <v>993</v>
      </c>
      <c r="X511" s="113">
        <f>MATCH($A511&amp;X$6,'All applic'!$A$7:$A$59080,0)</f>
        <v>992</v>
      </c>
      <c r="Y511" s="113">
        <f>MATCH($A511&amp;Y$6,'All applic'!$A$7:$A$59080,0)</f>
        <v>990</v>
      </c>
      <c r="Z511" s="113">
        <f>MATCH($A511&amp;Z$6,'All applic'!$A$7:$A$59080,0)</f>
        <v>993</v>
      </c>
      <c r="AA511" s="113"/>
      <c r="AB511" s="28">
        <f>INDEX('All applic'!$H$7:$H$59080,U511)</f>
        <v>1.1120000000000001</v>
      </c>
      <c r="AC511" s="28">
        <f>INDEX('All applic'!$H$7:$H$59080,V511)</f>
        <v>1.028</v>
      </c>
      <c r="AD511" s="28">
        <f>INDEX('All applic'!$H$7:$H$59080,W511)</f>
        <v>1.008</v>
      </c>
      <c r="AE511" s="28">
        <f>INDEX('All applic'!$H$7:$H$59080,X511)</f>
        <v>0.754</v>
      </c>
      <c r="AF511" s="28">
        <f>INDEX('All applic'!$H$7:$H$59080,Y511)</f>
        <v>1.1120000000000001</v>
      </c>
      <c r="AG511" s="28">
        <f>INDEX('All applic'!$H$7:$H$59080,Z511)</f>
        <v>1.008</v>
      </c>
      <c r="AH511" s="28"/>
      <c r="AI511" s="28">
        <f>INDEX('All applic'!$I$7:$I$59080,U511)</f>
        <v>1.3333333333333333</v>
      </c>
      <c r="AJ511" s="28">
        <f>INDEX('All applic'!$I$7:$I$59080,V511)</f>
        <v>1.4000000000000001</v>
      </c>
      <c r="AK511" s="28">
        <f>INDEX('All applic'!$I$7:$I$59080,W511)</f>
        <v>1</v>
      </c>
      <c r="AL511" s="28">
        <f>INDEX('All applic'!$I$7:$I$59080,X511)</f>
        <v>1</v>
      </c>
      <c r="AM511" s="28">
        <f>INDEX('All applic'!$I$7:$I$59080,Y511)</f>
        <v>1.3333333333333333</v>
      </c>
      <c r="AN511" s="28">
        <f>INDEX('All applic'!$I$7:$I$59080,Z511)</f>
        <v>1</v>
      </c>
      <c r="AO511" s="113"/>
      <c r="AP511" s="113">
        <f>INDEX('All applic'!$J$7:$J$59080,U511)</f>
        <v>-1.324E-2</v>
      </c>
      <c r="AQ511" s="113">
        <v>0</v>
      </c>
      <c r="AR511" s="113">
        <f>INDEX('All applic'!$J$7:$J$59080,W511)</f>
        <v>-1.3679999999999999E-2</v>
      </c>
      <c r="AS511" s="113">
        <v>0</v>
      </c>
      <c r="AT511" s="113">
        <v>0</v>
      </c>
      <c r="AU511" s="113">
        <v>0</v>
      </c>
    </row>
    <row r="512" spans="1:47" x14ac:dyDescent="0.25">
      <c r="A512" s="113" t="str">
        <f t="shared" si="58"/>
        <v>CFLMFm2017CZ09</v>
      </c>
      <c r="B512" s="113" t="str">
        <f t="shared" si="59"/>
        <v>CFLPGEMFmCZ092017</v>
      </c>
      <c r="C512" s="113" t="s">
        <v>118</v>
      </c>
      <c r="D512" s="113" t="s">
        <v>129</v>
      </c>
      <c r="E512" s="113" t="s">
        <v>1650</v>
      </c>
      <c r="F512" s="89">
        <v>2017</v>
      </c>
      <c r="G512" s="113" t="s">
        <v>108</v>
      </c>
      <c r="H512" s="113" t="s">
        <v>1662</v>
      </c>
      <c r="I512" s="115">
        <f t="shared" si="60"/>
        <v>0</v>
      </c>
      <c r="J512" s="115">
        <f t="shared" si="61"/>
        <v>0</v>
      </c>
      <c r="K512" s="115">
        <f t="shared" si="62"/>
        <v>0</v>
      </c>
      <c r="L512" s="113"/>
      <c r="M512" s="36">
        <f>VLOOKUP("HV_"&amp;$D512&amp;$E512&amp;VLOOKUP($F512,key!$L$3:$M$13,2,FALSE)&amp;$G512&amp;M$6,'HVAC wts'!$H$7:$R$13254,11,FALSE)</f>
        <v>0</v>
      </c>
      <c r="N512" s="36">
        <f>VLOOKUP("HV_"&amp;$D512&amp;$E512&amp;VLOOKUP($F512,key!$L$3:$M$13,2,FALSE)&amp;$G512&amp;N$6,'HVAC wts'!$H$7:$R$13254,11,FALSE)</f>
        <v>0</v>
      </c>
      <c r="O512" s="36">
        <f>VLOOKUP("HV_"&amp;$D512&amp;$E512&amp;VLOOKUP($F512,key!$L$3:$M$13,2,FALSE)&amp;$G512&amp;O$6,'HVAC wts'!$H$7:$R$13254,11,FALSE)</f>
        <v>0</v>
      </c>
      <c r="P512" s="36">
        <f>VLOOKUP("HV_"&amp;$D512&amp;$E512&amp;VLOOKUP($F512,key!$L$3:$M$13,2,FALSE)&amp;$G512&amp;P$6,'HVAC wts'!$H$7:$R$13254,11,FALSE)</f>
        <v>0</v>
      </c>
      <c r="Q512" s="36">
        <f>VLOOKUP("HV_"&amp;$D512&amp;$E512&amp;VLOOKUP($F512,key!$L$3:$M$13,2,FALSE)&amp;$G512&amp;Q$6,'HVAC wts'!$H$7:$R$13254,11,FALSE)</f>
        <v>0</v>
      </c>
      <c r="R512" s="36">
        <f>VLOOKUP("HV_"&amp;$D512&amp;$E512&amp;VLOOKUP($F512,key!$L$3:$M$13,2,FALSE)&amp;$G512&amp;R$6,'HVAC wts'!$H$7:$R$13254,11,FALSE)</f>
        <v>0</v>
      </c>
      <c r="S512" s="36">
        <f t="shared" si="63"/>
        <v>0</v>
      </c>
      <c r="T512" s="113"/>
      <c r="U512" s="113">
        <f>MATCH($A512&amp;U$6,'All applic'!$A$7:$A$59080,0)</f>
        <v>994</v>
      </c>
      <c r="V512" s="113">
        <f>MATCH($A512&amp;V$6,'All applic'!$A$7:$A$59080,0)</f>
        <v>995</v>
      </c>
      <c r="W512" s="113">
        <f>MATCH($A512&amp;W$6,'All applic'!$A$7:$A$59080,0)</f>
        <v>997</v>
      </c>
      <c r="X512" s="113">
        <f>MATCH($A512&amp;X$6,'All applic'!$A$7:$A$59080,0)</f>
        <v>996</v>
      </c>
      <c r="Y512" s="113">
        <f>MATCH($A512&amp;Y$6,'All applic'!$A$7:$A$59080,0)</f>
        <v>994</v>
      </c>
      <c r="Z512" s="113">
        <f>MATCH($A512&amp;Z$6,'All applic'!$A$7:$A$59080,0)</f>
        <v>997</v>
      </c>
      <c r="AA512" s="113"/>
      <c r="AB512" s="28">
        <f>INDEX('All applic'!$H$7:$H$59080,U512)</f>
        <v>1.1000000000000001</v>
      </c>
      <c r="AC512" s="28">
        <f>INDEX('All applic'!$H$7:$H$59080,V512)</f>
        <v>1.008</v>
      </c>
      <c r="AD512" s="28">
        <f>INDEX('All applic'!$H$7:$H$59080,W512)</f>
        <v>1.006</v>
      </c>
      <c r="AE512" s="28">
        <f>INDEX('All applic'!$H$7:$H$59080,X512)</f>
        <v>0.71799999999999997</v>
      </c>
      <c r="AF512" s="28">
        <f>INDEX('All applic'!$H$7:$H$59080,Y512)</f>
        <v>1.1000000000000001</v>
      </c>
      <c r="AG512" s="28">
        <f>INDEX('All applic'!$H$7:$H$59080,Z512)</f>
        <v>1.006</v>
      </c>
      <c r="AH512" s="28"/>
      <c r="AI512" s="28">
        <f>INDEX('All applic'!$I$7:$I$59080,U512)</f>
        <v>1.4318181818181819</v>
      </c>
      <c r="AJ512" s="28">
        <f>INDEX('All applic'!$I$7:$I$59080,V512)</f>
        <v>1.4545454545454546</v>
      </c>
      <c r="AK512" s="28">
        <f>INDEX('All applic'!$I$7:$I$59080,W512)</f>
        <v>1.0227272727272727</v>
      </c>
      <c r="AL512" s="28">
        <f>INDEX('All applic'!$I$7:$I$59080,X512)</f>
        <v>1.0227272727272727</v>
      </c>
      <c r="AM512" s="28">
        <f>INDEX('All applic'!$I$7:$I$59080,Y512)</f>
        <v>1.4318181818181819</v>
      </c>
      <c r="AN512" s="28">
        <f>INDEX('All applic'!$I$7:$I$59080,Z512)</f>
        <v>1.0227272727272727</v>
      </c>
      <c r="AO512" s="113"/>
      <c r="AP512" s="113">
        <f>INDEX('All applic'!$J$7:$J$59080,U512)</f>
        <v>-1.4760000000000001E-2</v>
      </c>
      <c r="AQ512" s="113">
        <v>0</v>
      </c>
      <c r="AR512" s="113">
        <f>INDEX('All applic'!$J$7:$J$59080,W512)</f>
        <v>-1.52E-2</v>
      </c>
      <c r="AS512" s="113">
        <v>0</v>
      </c>
      <c r="AT512" s="113">
        <v>0</v>
      </c>
      <c r="AU512" s="113">
        <v>0</v>
      </c>
    </row>
    <row r="513" spans="1:47" x14ac:dyDescent="0.25">
      <c r="A513" s="113" t="str">
        <f t="shared" si="58"/>
        <v>CFLMFm2017CZ10</v>
      </c>
      <c r="B513" s="113" t="str">
        <f t="shared" si="59"/>
        <v>CFLPGEMFmCZ102017</v>
      </c>
      <c r="C513" s="113" t="s">
        <v>118</v>
      </c>
      <c r="D513" s="113" t="s">
        <v>129</v>
      </c>
      <c r="E513" s="113" t="s">
        <v>1650</v>
      </c>
      <c r="F513" s="89">
        <v>2017</v>
      </c>
      <c r="G513" s="113" t="s">
        <v>109</v>
      </c>
      <c r="H513" s="113" t="s">
        <v>1662</v>
      </c>
      <c r="I513" s="115">
        <f t="shared" si="60"/>
        <v>0</v>
      </c>
      <c r="J513" s="115">
        <f t="shared" si="61"/>
        <v>0</v>
      </c>
      <c r="K513" s="115">
        <f t="shared" si="62"/>
        <v>0</v>
      </c>
      <c r="L513" s="113"/>
      <c r="M513" s="36">
        <f>VLOOKUP("HV_"&amp;$D513&amp;$E513&amp;VLOOKUP($F513,key!$L$3:$M$13,2,FALSE)&amp;$G513&amp;M$6,'HVAC wts'!$H$7:$R$13254,11,FALSE)</f>
        <v>0</v>
      </c>
      <c r="N513" s="36">
        <f>VLOOKUP("HV_"&amp;$D513&amp;$E513&amp;VLOOKUP($F513,key!$L$3:$M$13,2,FALSE)&amp;$G513&amp;N$6,'HVAC wts'!$H$7:$R$13254,11,FALSE)</f>
        <v>0</v>
      </c>
      <c r="O513" s="36">
        <f>VLOOKUP("HV_"&amp;$D513&amp;$E513&amp;VLOOKUP($F513,key!$L$3:$M$13,2,FALSE)&amp;$G513&amp;O$6,'HVAC wts'!$H$7:$R$13254,11,FALSE)</f>
        <v>0</v>
      </c>
      <c r="P513" s="36">
        <f>VLOOKUP("HV_"&amp;$D513&amp;$E513&amp;VLOOKUP($F513,key!$L$3:$M$13,2,FALSE)&amp;$G513&amp;P$6,'HVAC wts'!$H$7:$R$13254,11,FALSE)</f>
        <v>0</v>
      </c>
      <c r="Q513" s="36">
        <f>VLOOKUP("HV_"&amp;$D513&amp;$E513&amp;VLOOKUP($F513,key!$L$3:$M$13,2,FALSE)&amp;$G513&amp;Q$6,'HVAC wts'!$H$7:$R$13254,11,FALSE)</f>
        <v>0</v>
      </c>
      <c r="R513" s="36">
        <f>VLOOKUP("HV_"&amp;$D513&amp;$E513&amp;VLOOKUP($F513,key!$L$3:$M$13,2,FALSE)&amp;$G513&amp;R$6,'HVAC wts'!$H$7:$R$13254,11,FALSE)</f>
        <v>0</v>
      </c>
      <c r="S513" s="36">
        <f t="shared" si="63"/>
        <v>0</v>
      </c>
      <c r="T513" s="113"/>
      <c r="U513" s="113">
        <f>MATCH($A513&amp;U$6,'All applic'!$A$7:$A$59080,0)</f>
        <v>998</v>
      </c>
      <c r="V513" s="113">
        <f>MATCH($A513&amp;V$6,'All applic'!$A$7:$A$59080,0)</f>
        <v>999</v>
      </c>
      <c r="W513" s="113">
        <f>MATCH($A513&amp;W$6,'All applic'!$A$7:$A$59080,0)</f>
        <v>1001</v>
      </c>
      <c r="X513" s="113">
        <f>MATCH($A513&amp;X$6,'All applic'!$A$7:$A$59080,0)</f>
        <v>1000</v>
      </c>
      <c r="Y513" s="113">
        <f>MATCH($A513&amp;Y$6,'All applic'!$A$7:$A$59080,0)</f>
        <v>998</v>
      </c>
      <c r="Z513" s="113">
        <f>MATCH($A513&amp;Z$6,'All applic'!$A$7:$A$59080,0)</f>
        <v>1001</v>
      </c>
      <c r="AA513" s="113"/>
      <c r="AB513" s="28">
        <f>INDEX('All applic'!$H$7:$H$59080,U513)</f>
        <v>1.1040000000000001</v>
      </c>
      <c r="AC513" s="28">
        <f>INDEX('All applic'!$H$7:$H$59080,V513)</f>
        <v>1.014</v>
      </c>
      <c r="AD513" s="28">
        <f>INDEX('All applic'!$H$7:$H$59080,W513)</f>
        <v>1.01</v>
      </c>
      <c r="AE513" s="28">
        <f>INDEX('All applic'!$H$7:$H$59080,X513)</f>
        <v>0.748</v>
      </c>
      <c r="AF513" s="28">
        <f>INDEX('All applic'!$H$7:$H$59080,Y513)</f>
        <v>1.1040000000000001</v>
      </c>
      <c r="AG513" s="28">
        <f>INDEX('All applic'!$H$7:$H$59080,Z513)</f>
        <v>1.01</v>
      </c>
      <c r="AH513" s="28"/>
      <c r="AI513" s="28">
        <f>INDEX('All applic'!$I$7:$I$59080,U513)</f>
        <v>1.4318181818181819</v>
      </c>
      <c r="AJ513" s="28">
        <f>INDEX('All applic'!$I$7:$I$59080,V513)</f>
        <v>1.5454545454545456</v>
      </c>
      <c r="AK513" s="28">
        <f>INDEX('All applic'!$I$7:$I$59080,W513)</f>
        <v>1.0454545454545454</v>
      </c>
      <c r="AL513" s="28">
        <f>INDEX('All applic'!$I$7:$I$59080,X513)</f>
        <v>1.0227272727272727</v>
      </c>
      <c r="AM513" s="28">
        <f>INDEX('All applic'!$I$7:$I$59080,Y513)</f>
        <v>1.4318181818181819</v>
      </c>
      <c r="AN513" s="28">
        <f>INDEX('All applic'!$I$7:$I$59080,Z513)</f>
        <v>1.0454545454545454</v>
      </c>
      <c r="AO513" s="113"/>
      <c r="AP513" s="113">
        <f>INDEX('All applic'!$J$7:$J$59080,U513)</f>
        <v>-1.304E-2</v>
      </c>
      <c r="AQ513" s="113">
        <v>0</v>
      </c>
      <c r="AR513" s="113">
        <f>INDEX('All applic'!$J$7:$J$59080,W513)</f>
        <v>-1.3460000000000001E-2</v>
      </c>
      <c r="AS513" s="113">
        <v>0</v>
      </c>
      <c r="AT513" s="113">
        <v>0</v>
      </c>
      <c r="AU513" s="113">
        <v>0</v>
      </c>
    </row>
    <row r="514" spans="1:47" x14ac:dyDescent="0.25">
      <c r="A514" s="113" t="str">
        <f t="shared" si="58"/>
        <v>CFLMFm2017CZ11</v>
      </c>
      <c r="B514" s="113" t="str">
        <f t="shared" si="59"/>
        <v>CFLPGEMFmCZ112017</v>
      </c>
      <c r="C514" s="113" t="s">
        <v>118</v>
      </c>
      <c r="D514" s="113" t="s">
        <v>129</v>
      </c>
      <c r="E514" s="113" t="s">
        <v>1650</v>
      </c>
      <c r="F514" s="89">
        <v>2017</v>
      </c>
      <c r="G514" s="113" t="s">
        <v>110</v>
      </c>
      <c r="H514" s="113" t="s">
        <v>1662</v>
      </c>
      <c r="I514" s="115">
        <f t="shared" si="60"/>
        <v>1.083903154611404</v>
      </c>
      <c r="J514" s="115">
        <f t="shared" si="61"/>
        <v>1.3902439024390245</v>
      </c>
      <c r="K514" s="115">
        <f t="shared" si="62"/>
        <v>-1.5230594673787188E-2</v>
      </c>
      <c r="L514" s="113"/>
      <c r="M514" s="36">
        <f>VLOOKUP("HV_"&amp;$D514&amp;$E514&amp;VLOOKUP($F514,key!$L$3:$M$13,2,FALSE)&amp;$G514&amp;M$6,'HVAC wts'!$H$7:$R$13254,11,FALSE)</f>
        <v>128.37137306725791</v>
      </c>
      <c r="N514" s="36">
        <f>VLOOKUP("HV_"&amp;$D514&amp;$E514&amp;VLOOKUP($F514,key!$L$3:$M$13,2,FALSE)&amp;$G514&amp;N$6,'HVAC wts'!$H$7:$R$13254,11,FALSE)</f>
        <v>18.459115033259426</v>
      </c>
      <c r="O514" s="36">
        <f>VLOOKUP("HV_"&amp;$D514&amp;$E514&amp;VLOOKUP($F514,key!$L$3:$M$13,2,FALSE)&amp;$G514&amp;O$6,'HVAC wts'!$H$7:$R$13254,11,FALSE)</f>
        <v>0</v>
      </c>
      <c r="P514" s="36">
        <f>VLOOKUP("HV_"&amp;$D514&amp;$E514&amp;VLOOKUP($F514,key!$L$3:$M$13,2,FALSE)&amp;$G514&amp;P$6,'HVAC wts'!$H$7:$R$13254,11,FALSE)</f>
        <v>0</v>
      </c>
      <c r="Q514" s="36">
        <f>VLOOKUP("HV_"&amp;$D514&amp;$E514&amp;VLOOKUP($F514,key!$L$3:$M$13,2,FALSE)&amp;$G514&amp;Q$6,'HVAC wts'!$H$7:$R$13254,11,FALSE)</f>
        <v>16.008519881744274</v>
      </c>
      <c r="R514" s="36">
        <f>VLOOKUP("HV_"&amp;$D514&amp;$E514&amp;VLOOKUP($F514,key!$L$3:$M$13,2,FALSE)&amp;$G514&amp;R$6,'HVAC wts'!$H$7:$R$13254,11,FALSE)</f>
        <v>0</v>
      </c>
      <c r="S514" s="36">
        <f t="shared" si="63"/>
        <v>162.83900798226159</v>
      </c>
      <c r="T514" s="113"/>
      <c r="U514" s="113">
        <f>MATCH($A514&amp;U$6,'All applic'!$A$7:$A$59080,0)</f>
        <v>1002</v>
      </c>
      <c r="V514" s="113">
        <f>MATCH($A514&amp;V$6,'All applic'!$A$7:$A$59080,0)</f>
        <v>1003</v>
      </c>
      <c r="W514" s="113">
        <f>MATCH($A514&amp;W$6,'All applic'!$A$7:$A$59080,0)</f>
        <v>1005</v>
      </c>
      <c r="X514" s="113">
        <f>MATCH($A514&amp;X$6,'All applic'!$A$7:$A$59080,0)</f>
        <v>1004</v>
      </c>
      <c r="Y514" s="113">
        <f>MATCH($A514&amp;Y$6,'All applic'!$A$7:$A$59080,0)</f>
        <v>1002</v>
      </c>
      <c r="Z514" s="113">
        <f>MATCH($A514&amp;Z$6,'All applic'!$A$7:$A$59080,0)</f>
        <v>1005</v>
      </c>
      <c r="AA514" s="113"/>
      <c r="AB514" s="28">
        <f>INDEX('All applic'!$H$7:$H$59080,U514)</f>
        <v>1.1000000000000001</v>
      </c>
      <c r="AC514" s="28">
        <f>INDEX('All applic'!$H$7:$H$59080,V514)</f>
        <v>0.95799999999999996</v>
      </c>
      <c r="AD514" s="28">
        <f>INDEX('All applic'!$H$7:$H$59080,W514)</f>
        <v>1</v>
      </c>
      <c r="AE514" s="28">
        <f>INDEX('All applic'!$H$7:$H$59080,X514)</f>
        <v>0.62</v>
      </c>
      <c r="AF514" s="28">
        <f>INDEX('All applic'!$H$7:$H$59080,Y514)</f>
        <v>1.1000000000000001</v>
      </c>
      <c r="AG514" s="28">
        <f>INDEX('All applic'!$H$7:$H$59080,Z514)</f>
        <v>1</v>
      </c>
      <c r="AH514" s="28"/>
      <c r="AI514" s="28">
        <f>INDEX('All applic'!$I$7:$I$59080,U514)</f>
        <v>1.3902439024390243</v>
      </c>
      <c r="AJ514" s="28">
        <f>INDEX('All applic'!$I$7:$I$59080,V514)</f>
        <v>1.3902439024390243</v>
      </c>
      <c r="AK514" s="28">
        <f>INDEX('All applic'!$I$7:$I$59080,W514)</f>
        <v>1</v>
      </c>
      <c r="AL514" s="28">
        <f>INDEX('All applic'!$I$7:$I$59080,X514)</f>
        <v>1</v>
      </c>
      <c r="AM514" s="28">
        <f>INDEX('All applic'!$I$7:$I$59080,Y514)</f>
        <v>1.3902439024390243</v>
      </c>
      <c r="AN514" s="28">
        <f>INDEX('All applic'!$I$7:$I$59080,Z514)</f>
        <v>1</v>
      </c>
      <c r="AO514" s="113"/>
      <c r="AP514" s="113">
        <f>INDEX('All applic'!$J$7:$J$59080,U514)</f>
        <v>-1.932E-2</v>
      </c>
      <c r="AQ514" s="113">
        <v>0</v>
      </c>
      <c r="AR514" s="113">
        <f>INDEX('All applic'!$J$7:$J$59080,W514)</f>
        <v>-1.9699999999999999E-2</v>
      </c>
      <c r="AS514" s="113">
        <v>0</v>
      </c>
      <c r="AT514" s="113">
        <v>0</v>
      </c>
      <c r="AU514" s="113">
        <v>0</v>
      </c>
    </row>
    <row r="515" spans="1:47" x14ac:dyDescent="0.25">
      <c r="A515" s="113" t="str">
        <f t="shared" si="58"/>
        <v>CFLMFm2017CZ12</v>
      </c>
      <c r="B515" s="113" t="str">
        <f t="shared" si="59"/>
        <v>CFLPGEMFmCZ122017</v>
      </c>
      <c r="C515" s="113" t="s">
        <v>118</v>
      </c>
      <c r="D515" s="113" t="s">
        <v>129</v>
      </c>
      <c r="E515" s="113" t="s">
        <v>1650</v>
      </c>
      <c r="F515" s="89">
        <v>2017</v>
      </c>
      <c r="G515" s="113" t="s">
        <v>111</v>
      </c>
      <c r="H515" s="113" t="s">
        <v>1662</v>
      </c>
      <c r="I515" s="115">
        <f t="shared" si="60"/>
        <v>1.0735488803717437</v>
      </c>
      <c r="J515" s="115">
        <f t="shared" si="61"/>
        <v>1.4036566000185349</v>
      </c>
      <c r="K515" s="115">
        <f t="shared" si="62"/>
        <v>-1.4558793780337696E-2</v>
      </c>
      <c r="L515" s="113"/>
      <c r="M515" s="36">
        <f>VLOOKUP("HV_"&amp;$D515&amp;$E515&amp;VLOOKUP($F515,key!$L$3:$M$13,2,FALSE)&amp;$G515&amp;M$6,'HVAC wts'!$H$7:$R$13254,11,FALSE)</f>
        <v>2876.5425320916474</v>
      </c>
      <c r="N515" s="36">
        <f>VLOOKUP("HV_"&amp;$D515&amp;$E515&amp;VLOOKUP($F515,key!$L$3:$M$13,2,FALSE)&amp;$G515&amp;N$6,'HVAC wts'!$H$7:$R$13254,11,FALSE)</f>
        <v>413.63139015521068</v>
      </c>
      <c r="O515" s="36">
        <f>VLOOKUP("HV_"&amp;$D515&amp;$E515&amp;VLOOKUP($F515,key!$L$3:$M$13,2,FALSE)&amp;$G515&amp;O$6,'HVAC wts'!$H$7:$R$13254,11,FALSE)</f>
        <v>82.656547346637083</v>
      </c>
      <c r="P515" s="36">
        <f>VLOOKUP("HV_"&amp;$D515&amp;$E515&amp;VLOOKUP($F515,key!$L$3:$M$13,2,FALSE)&amp;$G515&amp;P$6,'HVAC wts'!$H$7:$R$13254,11,FALSE)</f>
        <v>11.88556824833703</v>
      </c>
      <c r="Q515" s="36">
        <f>VLOOKUP("HV_"&amp;$D515&amp;$E515&amp;VLOOKUP($F515,key!$L$3:$M$13,2,FALSE)&amp;$G515&amp;Q$6,'HVAC wts'!$H$7:$R$13254,11,FALSE)</f>
        <v>358.71851500369553</v>
      </c>
      <c r="R515" s="36">
        <f>VLOOKUP("HV_"&amp;$D515&amp;$E515&amp;VLOOKUP($F515,key!$L$3:$M$13,2,FALSE)&amp;$G515&amp;R$6,'HVAC wts'!$H$7:$R$13254,11,FALSE)</f>
        <v>10.307664005912788</v>
      </c>
      <c r="S515" s="36">
        <f t="shared" si="63"/>
        <v>3753.7422168514408</v>
      </c>
      <c r="T515" s="113"/>
      <c r="U515" s="113">
        <f>MATCH($A515&amp;U$6,'All applic'!$A$7:$A$59080,0)</f>
        <v>1006</v>
      </c>
      <c r="V515" s="113">
        <f>MATCH($A515&amp;V$6,'All applic'!$A$7:$A$59080,0)</f>
        <v>1007</v>
      </c>
      <c r="W515" s="113">
        <f>MATCH($A515&amp;W$6,'All applic'!$A$7:$A$59080,0)</f>
        <v>1009</v>
      </c>
      <c r="X515" s="113">
        <f>MATCH($A515&amp;X$6,'All applic'!$A$7:$A$59080,0)</f>
        <v>1008</v>
      </c>
      <c r="Y515" s="113">
        <f>MATCH($A515&amp;Y$6,'All applic'!$A$7:$A$59080,0)</f>
        <v>1006</v>
      </c>
      <c r="Z515" s="113">
        <f>MATCH($A515&amp;Z$6,'All applic'!$A$7:$A$59080,0)</f>
        <v>1009</v>
      </c>
      <c r="AA515" s="113"/>
      <c r="AB515" s="28">
        <f>INDEX('All applic'!$H$7:$H$59080,U515)</f>
        <v>1.0920000000000001</v>
      </c>
      <c r="AC515" s="28">
        <f>INDEX('All applic'!$H$7:$H$59080,V515)</f>
        <v>0.95799999999999996</v>
      </c>
      <c r="AD515" s="28">
        <f>INDEX('All applic'!$H$7:$H$59080,W515)</f>
        <v>1.002</v>
      </c>
      <c r="AE515" s="28">
        <f>INDEX('All applic'!$H$7:$H$59080,X515)</f>
        <v>0.63200000000000001</v>
      </c>
      <c r="AF515" s="28">
        <f>INDEX('All applic'!$H$7:$H$59080,Y515)</f>
        <v>1.0920000000000001</v>
      </c>
      <c r="AG515" s="28">
        <f>INDEX('All applic'!$H$7:$H$59080,Z515)</f>
        <v>1.002</v>
      </c>
      <c r="AH515" s="28"/>
      <c r="AI515" s="28">
        <f>INDEX('All applic'!$I$7:$I$59080,U515)</f>
        <v>1.4146341463414633</v>
      </c>
      <c r="AJ515" s="28">
        <f>INDEX('All applic'!$I$7:$I$59080,V515)</f>
        <v>1.4146341463414633</v>
      </c>
      <c r="AK515" s="28">
        <f>INDEX('All applic'!$I$7:$I$59080,W515)</f>
        <v>1.024390243902439</v>
      </c>
      <c r="AL515" s="28">
        <f>INDEX('All applic'!$I$7:$I$59080,X515)</f>
        <v>1</v>
      </c>
      <c r="AM515" s="28">
        <f>INDEX('All applic'!$I$7:$I$59080,Y515)</f>
        <v>1.4146341463414633</v>
      </c>
      <c r="AN515" s="28">
        <f>INDEX('All applic'!$I$7:$I$59080,Z515)</f>
        <v>1.024390243902439</v>
      </c>
      <c r="AO515" s="113"/>
      <c r="AP515" s="113">
        <f>INDEX('All applic'!$J$7:$J$59080,U515)</f>
        <v>-1.8460000000000001E-2</v>
      </c>
      <c r="AQ515" s="113">
        <v>0</v>
      </c>
      <c r="AR515" s="113">
        <f>INDEX('All applic'!$J$7:$J$59080,W515)</f>
        <v>-1.874E-2</v>
      </c>
      <c r="AS515" s="113">
        <v>0</v>
      </c>
      <c r="AT515" s="113">
        <v>0</v>
      </c>
      <c r="AU515" s="113">
        <v>0</v>
      </c>
    </row>
    <row r="516" spans="1:47" x14ac:dyDescent="0.25">
      <c r="A516" s="113" t="str">
        <f t="shared" si="58"/>
        <v>CFLMFm2017CZ13</v>
      </c>
      <c r="B516" s="113" t="str">
        <f t="shared" si="59"/>
        <v>CFLPGEMFmCZ132017</v>
      </c>
      <c r="C516" s="113" t="s">
        <v>118</v>
      </c>
      <c r="D516" s="113" t="s">
        <v>129</v>
      </c>
      <c r="E516" s="113" t="s">
        <v>1650</v>
      </c>
      <c r="F516" s="89">
        <v>2017</v>
      </c>
      <c r="G516" s="113" t="s">
        <v>112</v>
      </c>
      <c r="H516" s="113" t="s">
        <v>1662</v>
      </c>
      <c r="I516" s="115">
        <f t="shared" si="60"/>
        <v>1.0941703159337415</v>
      </c>
      <c r="J516" s="115">
        <f t="shared" si="61"/>
        <v>1.4390243902439026</v>
      </c>
      <c r="K516" s="115">
        <f t="shared" si="62"/>
        <v>-1.4032328426160038E-2</v>
      </c>
      <c r="L516" s="113"/>
      <c r="M516" s="36">
        <f>VLOOKUP("HV_"&amp;$D516&amp;$E516&amp;VLOOKUP($F516,key!$L$3:$M$13,2,FALSE)&amp;$G516&amp;M$6,'HVAC wts'!$H$7:$R$13254,11,FALSE)</f>
        <v>377.98319816703616</v>
      </c>
      <c r="N516" s="36">
        <f>VLOOKUP("HV_"&amp;$D516&amp;$E516&amp;VLOOKUP($F516,key!$L$3:$M$13,2,FALSE)&amp;$G516&amp;N$6,'HVAC wts'!$H$7:$R$13254,11,FALSE)</f>
        <v>54.351956895787147</v>
      </c>
      <c r="O516" s="36">
        <f>VLOOKUP("HV_"&amp;$D516&amp;$E516&amp;VLOOKUP($F516,key!$L$3:$M$13,2,FALSE)&amp;$G516&amp;O$6,'HVAC wts'!$H$7:$R$13254,11,FALSE)</f>
        <v>0</v>
      </c>
      <c r="P516" s="36">
        <f>VLOOKUP("HV_"&amp;$D516&amp;$E516&amp;VLOOKUP($F516,key!$L$3:$M$13,2,FALSE)&amp;$G516&amp;P$6,'HVAC wts'!$H$7:$R$13254,11,FALSE)</f>
        <v>0</v>
      </c>
      <c r="Q516" s="36">
        <f>VLOOKUP("HV_"&amp;$D516&amp;$E516&amp;VLOOKUP($F516,key!$L$3:$M$13,2,FALSE)&amp;$G516&amp;Q$6,'HVAC wts'!$H$7:$R$13254,11,FALSE)</f>
        <v>47.136299926090174</v>
      </c>
      <c r="R516" s="36">
        <f>VLOOKUP("HV_"&amp;$D516&amp;$E516&amp;VLOOKUP($F516,key!$L$3:$M$13,2,FALSE)&amp;$G516&amp;R$6,'HVAC wts'!$H$7:$R$13254,11,FALSE)</f>
        <v>0</v>
      </c>
      <c r="S516" s="36">
        <f t="shared" si="63"/>
        <v>479.47145498891348</v>
      </c>
      <c r="T516" s="113"/>
      <c r="U516" s="113">
        <f>MATCH($A516&amp;U$6,'All applic'!$A$7:$A$59080,0)</f>
        <v>1010</v>
      </c>
      <c r="V516" s="113">
        <f>MATCH($A516&amp;V$6,'All applic'!$A$7:$A$59080,0)</f>
        <v>1011</v>
      </c>
      <c r="W516" s="113">
        <f>MATCH($A516&amp;W$6,'All applic'!$A$7:$A$59080,0)</f>
        <v>1013</v>
      </c>
      <c r="X516" s="113">
        <f>MATCH($A516&amp;X$6,'All applic'!$A$7:$A$59080,0)</f>
        <v>1012</v>
      </c>
      <c r="Y516" s="113">
        <f>MATCH($A516&amp;Y$6,'All applic'!$A$7:$A$59080,0)</f>
        <v>1010</v>
      </c>
      <c r="Z516" s="113">
        <f>MATCH($A516&amp;Z$6,'All applic'!$A$7:$A$59080,0)</f>
        <v>1013</v>
      </c>
      <c r="AA516" s="113"/>
      <c r="AB516" s="28">
        <f>INDEX('All applic'!$H$7:$H$59080,U516)</f>
        <v>1.1080000000000001</v>
      </c>
      <c r="AC516" s="28">
        <f>INDEX('All applic'!$H$7:$H$59080,V516)</f>
        <v>0.98599999999999999</v>
      </c>
      <c r="AD516" s="28">
        <f>INDEX('All applic'!$H$7:$H$59080,W516)</f>
        <v>1.002</v>
      </c>
      <c r="AE516" s="28">
        <f>INDEX('All applic'!$H$7:$H$59080,X516)</f>
        <v>0.66400000000000003</v>
      </c>
      <c r="AF516" s="28">
        <f>INDEX('All applic'!$H$7:$H$59080,Y516)</f>
        <v>1.1080000000000001</v>
      </c>
      <c r="AG516" s="28">
        <f>INDEX('All applic'!$H$7:$H$59080,Z516)</f>
        <v>1.002</v>
      </c>
      <c r="AH516" s="28"/>
      <c r="AI516" s="28">
        <f>INDEX('All applic'!$I$7:$I$59080,U516)</f>
        <v>1.4390243902439024</v>
      </c>
      <c r="AJ516" s="28">
        <f>INDEX('All applic'!$I$7:$I$59080,V516)</f>
        <v>1.4390243902439024</v>
      </c>
      <c r="AK516" s="28">
        <f>INDEX('All applic'!$I$7:$I$59080,W516)</f>
        <v>1.024390243902439</v>
      </c>
      <c r="AL516" s="28">
        <f>INDEX('All applic'!$I$7:$I$59080,X516)</f>
        <v>1</v>
      </c>
      <c r="AM516" s="28">
        <f>INDEX('All applic'!$I$7:$I$59080,Y516)</f>
        <v>1.4390243902439024</v>
      </c>
      <c r="AN516" s="28">
        <f>INDEX('All applic'!$I$7:$I$59080,Z516)</f>
        <v>1.024390243902439</v>
      </c>
      <c r="AO516" s="113"/>
      <c r="AP516" s="113">
        <f>INDEX('All applic'!$J$7:$J$59080,U516)</f>
        <v>-1.78E-2</v>
      </c>
      <c r="AQ516" s="113">
        <v>0</v>
      </c>
      <c r="AR516" s="113">
        <f>INDEX('All applic'!$J$7:$J$59080,W516)</f>
        <v>-1.8260000000000002E-2</v>
      </c>
      <c r="AS516" s="113">
        <v>0</v>
      </c>
      <c r="AT516" s="113">
        <v>0</v>
      </c>
      <c r="AU516" s="113">
        <v>0</v>
      </c>
    </row>
    <row r="517" spans="1:47" x14ac:dyDescent="0.25">
      <c r="A517" s="113" t="str">
        <f t="shared" si="58"/>
        <v>CFLMFm2017CZ14</v>
      </c>
      <c r="B517" s="113" t="str">
        <f t="shared" si="59"/>
        <v>CFLPGEMFmCZ142017</v>
      </c>
      <c r="C517" s="113" t="s">
        <v>118</v>
      </c>
      <c r="D517" s="113" t="s">
        <v>129</v>
      </c>
      <c r="E517" s="113" t="s">
        <v>1650</v>
      </c>
      <c r="F517" s="89">
        <v>2017</v>
      </c>
      <c r="G517" s="113" t="s">
        <v>113</v>
      </c>
      <c r="H517" s="113" t="s">
        <v>1662</v>
      </c>
      <c r="I517" s="115">
        <f t="shared" si="60"/>
        <v>0</v>
      </c>
      <c r="J517" s="115">
        <f t="shared" si="61"/>
        <v>0</v>
      </c>
      <c r="K517" s="115">
        <f t="shared" si="62"/>
        <v>0</v>
      </c>
      <c r="L517" s="113"/>
      <c r="M517" s="36">
        <f>VLOOKUP("HV_"&amp;$D517&amp;$E517&amp;VLOOKUP($F517,key!$L$3:$M$13,2,FALSE)&amp;$G517&amp;M$6,'HVAC wts'!$H$7:$R$13254,11,FALSE)</f>
        <v>0</v>
      </c>
      <c r="N517" s="36">
        <f>VLOOKUP("HV_"&amp;$D517&amp;$E517&amp;VLOOKUP($F517,key!$L$3:$M$13,2,FALSE)&amp;$G517&amp;N$6,'HVAC wts'!$H$7:$R$13254,11,FALSE)</f>
        <v>0</v>
      </c>
      <c r="O517" s="36">
        <f>VLOOKUP("HV_"&amp;$D517&amp;$E517&amp;VLOOKUP($F517,key!$L$3:$M$13,2,FALSE)&amp;$G517&amp;O$6,'HVAC wts'!$H$7:$R$13254,11,FALSE)</f>
        <v>0</v>
      </c>
      <c r="P517" s="36">
        <f>VLOOKUP("HV_"&amp;$D517&amp;$E517&amp;VLOOKUP($F517,key!$L$3:$M$13,2,FALSE)&amp;$G517&amp;P$6,'HVAC wts'!$H$7:$R$13254,11,FALSE)</f>
        <v>0</v>
      </c>
      <c r="Q517" s="36">
        <f>VLOOKUP("HV_"&amp;$D517&amp;$E517&amp;VLOOKUP($F517,key!$L$3:$M$13,2,FALSE)&amp;$G517&amp;Q$6,'HVAC wts'!$H$7:$R$13254,11,FALSE)</f>
        <v>0</v>
      </c>
      <c r="R517" s="36">
        <f>VLOOKUP("HV_"&amp;$D517&amp;$E517&amp;VLOOKUP($F517,key!$L$3:$M$13,2,FALSE)&amp;$G517&amp;R$6,'HVAC wts'!$H$7:$R$13254,11,FALSE)</f>
        <v>0</v>
      </c>
      <c r="S517" s="36">
        <f t="shared" si="63"/>
        <v>0</v>
      </c>
      <c r="T517" s="113"/>
      <c r="U517" s="113">
        <f>MATCH($A517&amp;U$6,'All applic'!$A$7:$A$59080,0)</f>
        <v>1014</v>
      </c>
      <c r="V517" s="113">
        <f>MATCH($A517&amp;V$6,'All applic'!$A$7:$A$59080,0)</f>
        <v>1015</v>
      </c>
      <c r="W517" s="113">
        <f>MATCH($A517&amp;W$6,'All applic'!$A$7:$A$59080,0)</f>
        <v>1017</v>
      </c>
      <c r="X517" s="113">
        <f>MATCH($A517&amp;X$6,'All applic'!$A$7:$A$59080,0)</f>
        <v>1016</v>
      </c>
      <c r="Y517" s="113">
        <f>MATCH($A517&amp;Y$6,'All applic'!$A$7:$A$59080,0)</f>
        <v>1014</v>
      </c>
      <c r="Z517" s="113">
        <f>MATCH($A517&amp;Z$6,'All applic'!$A$7:$A$59080,0)</f>
        <v>1017</v>
      </c>
      <c r="AA517" s="113"/>
      <c r="AB517" s="28">
        <f>INDEX('All applic'!$H$7:$H$59080,U517)</f>
        <v>1.1080000000000001</v>
      </c>
      <c r="AC517" s="28">
        <f>INDEX('All applic'!$H$7:$H$59080,V517)</f>
        <v>0.95799999999999996</v>
      </c>
      <c r="AD517" s="28">
        <f>INDEX('All applic'!$H$7:$H$59080,W517)</f>
        <v>0.998</v>
      </c>
      <c r="AE517" s="28">
        <f>INDEX('All applic'!$H$7:$H$59080,X517)</f>
        <v>0.60199999999999998</v>
      </c>
      <c r="AF517" s="28">
        <f>INDEX('All applic'!$H$7:$H$59080,Y517)</f>
        <v>1.1080000000000001</v>
      </c>
      <c r="AG517" s="28">
        <f>INDEX('All applic'!$H$7:$H$59080,Z517)</f>
        <v>0.998</v>
      </c>
      <c r="AH517" s="28"/>
      <c r="AI517" s="28">
        <f>INDEX('All applic'!$I$7:$I$59080,U517)</f>
        <v>1.2857142857142856</v>
      </c>
      <c r="AJ517" s="28">
        <f>INDEX('All applic'!$I$7:$I$59080,V517)</f>
        <v>1.3333333333333333</v>
      </c>
      <c r="AK517" s="28">
        <f>INDEX('All applic'!$I$7:$I$59080,W517)</f>
        <v>1.0238095238095237</v>
      </c>
      <c r="AL517" s="28">
        <f>INDEX('All applic'!$I$7:$I$59080,X517)</f>
        <v>1.0238095238095237</v>
      </c>
      <c r="AM517" s="28">
        <f>INDEX('All applic'!$I$7:$I$59080,Y517)</f>
        <v>1.2857142857142856</v>
      </c>
      <c r="AN517" s="28">
        <f>INDEX('All applic'!$I$7:$I$59080,Z517)</f>
        <v>1.0238095238095237</v>
      </c>
      <c r="AO517" s="113"/>
      <c r="AP517" s="113">
        <f>INDEX('All applic'!$J$7:$J$59080,U517)</f>
        <v>-2.0399999999999998E-2</v>
      </c>
      <c r="AQ517" s="113">
        <v>0</v>
      </c>
      <c r="AR517" s="113">
        <f>INDEX('All applic'!$J$7:$J$59080,W517)</f>
        <v>-2.0799999999999999E-2</v>
      </c>
      <c r="AS517" s="113">
        <v>0</v>
      </c>
      <c r="AT517" s="113">
        <v>0</v>
      </c>
      <c r="AU517" s="113">
        <v>0</v>
      </c>
    </row>
    <row r="518" spans="1:47" x14ac:dyDescent="0.25">
      <c r="A518" s="113" t="str">
        <f t="shared" si="58"/>
        <v>CFLMFm2017CZ15</v>
      </c>
      <c r="B518" s="113" t="str">
        <f t="shared" si="59"/>
        <v>CFLPGEMFmCZ152017</v>
      </c>
      <c r="C518" s="113" t="s">
        <v>118</v>
      </c>
      <c r="D518" s="113" t="s">
        <v>129</v>
      </c>
      <c r="E518" s="113" t="s">
        <v>1650</v>
      </c>
      <c r="F518" s="89">
        <v>2017</v>
      </c>
      <c r="G518" s="113" t="s">
        <v>114</v>
      </c>
      <c r="H518" s="113" t="s">
        <v>1662</v>
      </c>
      <c r="I518" s="115">
        <f t="shared" si="60"/>
        <v>0</v>
      </c>
      <c r="J518" s="115">
        <f t="shared" si="61"/>
        <v>0</v>
      </c>
      <c r="K518" s="115">
        <f t="shared" si="62"/>
        <v>0</v>
      </c>
      <c r="L518" s="113"/>
      <c r="M518" s="36">
        <f>VLOOKUP("HV_"&amp;$D518&amp;$E518&amp;VLOOKUP($F518,key!$L$3:$M$13,2,FALSE)&amp;$G518&amp;M$6,'HVAC wts'!$H$7:$R$13254,11,FALSE)</f>
        <v>0</v>
      </c>
      <c r="N518" s="36">
        <f>VLOOKUP("HV_"&amp;$D518&amp;$E518&amp;VLOOKUP($F518,key!$L$3:$M$13,2,FALSE)&amp;$G518&amp;N$6,'HVAC wts'!$H$7:$R$13254,11,FALSE)</f>
        <v>0</v>
      </c>
      <c r="O518" s="36">
        <f>VLOOKUP("HV_"&amp;$D518&amp;$E518&amp;VLOOKUP($F518,key!$L$3:$M$13,2,FALSE)&amp;$G518&amp;O$6,'HVAC wts'!$H$7:$R$13254,11,FALSE)</f>
        <v>0</v>
      </c>
      <c r="P518" s="36">
        <f>VLOOKUP("HV_"&amp;$D518&amp;$E518&amp;VLOOKUP($F518,key!$L$3:$M$13,2,FALSE)&amp;$G518&amp;P$6,'HVAC wts'!$H$7:$R$13254,11,FALSE)</f>
        <v>0</v>
      </c>
      <c r="Q518" s="36">
        <f>VLOOKUP("HV_"&amp;$D518&amp;$E518&amp;VLOOKUP($F518,key!$L$3:$M$13,2,FALSE)&amp;$G518&amp;Q$6,'HVAC wts'!$H$7:$R$13254,11,FALSE)</f>
        <v>0</v>
      </c>
      <c r="R518" s="36">
        <f>VLOOKUP("HV_"&amp;$D518&amp;$E518&amp;VLOOKUP($F518,key!$L$3:$M$13,2,FALSE)&amp;$G518&amp;R$6,'HVAC wts'!$H$7:$R$13254,11,FALSE)</f>
        <v>0</v>
      </c>
      <c r="S518" s="36">
        <f t="shared" si="63"/>
        <v>0</v>
      </c>
      <c r="T518" s="113"/>
      <c r="U518" s="113">
        <f>MATCH($A518&amp;U$6,'All applic'!$A$7:$A$59080,0)</f>
        <v>1018</v>
      </c>
      <c r="V518" s="113">
        <f>MATCH($A518&amp;V$6,'All applic'!$A$7:$A$59080,0)</f>
        <v>1019</v>
      </c>
      <c r="W518" s="113">
        <f>MATCH($A518&amp;W$6,'All applic'!$A$7:$A$59080,0)</f>
        <v>1021</v>
      </c>
      <c r="X518" s="113">
        <f>MATCH($A518&amp;X$6,'All applic'!$A$7:$A$59080,0)</f>
        <v>1020</v>
      </c>
      <c r="Y518" s="113">
        <f>MATCH($A518&amp;Y$6,'All applic'!$A$7:$A$59080,0)</f>
        <v>1018</v>
      </c>
      <c r="Z518" s="113">
        <f>MATCH($A518&amp;Z$6,'All applic'!$A$7:$A$59080,0)</f>
        <v>1021</v>
      </c>
      <c r="AA518" s="113"/>
      <c r="AB518" s="28">
        <f>INDEX('All applic'!$H$7:$H$59080,U518)</f>
        <v>1.1559999999999999</v>
      </c>
      <c r="AC518" s="28">
        <f>INDEX('All applic'!$H$7:$H$59080,V518)</f>
        <v>1.1000000000000001</v>
      </c>
      <c r="AD518" s="28">
        <f>INDEX('All applic'!$H$7:$H$59080,W518)</f>
        <v>1.01</v>
      </c>
      <c r="AE518" s="28">
        <f>INDEX('All applic'!$H$7:$H$59080,X518)</f>
        <v>0.84599999999999997</v>
      </c>
      <c r="AF518" s="28">
        <f>INDEX('All applic'!$H$7:$H$59080,Y518)</f>
        <v>1.1559999999999999</v>
      </c>
      <c r="AG518" s="28">
        <f>INDEX('All applic'!$H$7:$H$59080,Z518)</f>
        <v>1.01</v>
      </c>
      <c r="AH518" s="28"/>
      <c r="AI518" s="28">
        <f>INDEX('All applic'!$I$7:$I$59080,U518)</f>
        <v>1.4047619047619047</v>
      </c>
      <c r="AJ518" s="28">
        <f>INDEX('All applic'!$I$7:$I$59080,V518)</f>
        <v>1.3809523809523809</v>
      </c>
      <c r="AK518" s="28">
        <f>INDEX('All applic'!$I$7:$I$59080,W518)</f>
        <v>1.0238095238095237</v>
      </c>
      <c r="AL518" s="28">
        <f>INDEX('All applic'!$I$7:$I$59080,X518)</f>
        <v>1.0238095238095237</v>
      </c>
      <c r="AM518" s="28">
        <f>INDEX('All applic'!$I$7:$I$59080,Y518)</f>
        <v>1.4047619047619047</v>
      </c>
      <c r="AN518" s="28">
        <f>INDEX('All applic'!$I$7:$I$59080,Z518)</f>
        <v>1.0238095238095237</v>
      </c>
      <c r="AO518" s="113"/>
      <c r="AP518" s="113">
        <f>INDEX('All applic'!$J$7:$J$59080,U518)</f>
        <v>-8.6E-3</v>
      </c>
      <c r="AQ518" s="113">
        <v>0</v>
      </c>
      <c r="AR518" s="113">
        <f>INDEX('All applic'!$J$7:$J$59080,W518)</f>
        <v>-9.0799999999999995E-3</v>
      </c>
      <c r="AS518" s="113">
        <v>0</v>
      </c>
      <c r="AT518" s="113">
        <v>0</v>
      </c>
      <c r="AU518" s="113">
        <v>0</v>
      </c>
    </row>
    <row r="519" spans="1:47" x14ac:dyDescent="0.25">
      <c r="A519" s="113" t="str">
        <f t="shared" si="58"/>
        <v>CFLMFm2017CZ16</v>
      </c>
      <c r="B519" s="113" t="str">
        <f t="shared" si="59"/>
        <v>CFLPGEMFmCZ162017</v>
      </c>
      <c r="C519" s="113" t="s">
        <v>118</v>
      </c>
      <c r="D519" s="113" t="s">
        <v>129</v>
      </c>
      <c r="E519" s="113" t="s">
        <v>1650</v>
      </c>
      <c r="F519" s="89">
        <v>2017</v>
      </c>
      <c r="G519" s="113" t="s">
        <v>115</v>
      </c>
      <c r="H519" s="113" t="s">
        <v>1662</v>
      </c>
      <c r="I519" s="115">
        <f t="shared" si="60"/>
        <v>0.98792155967063178</v>
      </c>
      <c r="J519" s="115">
        <f t="shared" si="61"/>
        <v>1.2029864737205767</v>
      </c>
      <c r="K519" s="115">
        <f t="shared" si="62"/>
        <v>-2.1272926793503337E-2</v>
      </c>
      <c r="L519" s="113"/>
      <c r="M519" s="36">
        <f>VLOOKUP("HV_"&amp;$D519&amp;$E519&amp;VLOOKUP($F519,key!$L$3:$M$13,2,FALSE)&amp;$G519&amp;M$6,'HVAC wts'!$H$7:$R$13254,11,FALSE)</f>
        <v>0.42433093640360015</v>
      </c>
      <c r="N519" s="36">
        <f>VLOOKUP("HV_"&amp;$D519&amp;$E519&amp;VLOOKUP($F519,key!$L$3:$M$13,2,FALSE)&amp;$G519&amp;N$6,'HVAC wts'!$H$7:$R$13254,11,FALSE)</f>
        <v>6.1016513106398738E-2</v>
      </c>
      <c r="O519" s="36">
        <f>VLOOKUP("HV_"&amp;$D519&amp;$E519&amp;VLOOKUP($F519,key!$L$3:$M$13,2,FALSE)&amp;$G519&amp;O$6,'HVAC wts'!$H$7:$R$13254,11,FALSE)</f>
        <v>0.36400212124584025</v>
      </c>
      <c r="P519" s="36">
        <f>VLOOKUP("HV_"&amp;$D519&amp;$E519&amp;VLOOKUP($F519,key!$L$3:$M$13,2,FALSE)&amp;$G519&amp;P$6,'HVAC wts'!$H$7:$R$13254,11,FALSE)</f>
        <v>5.2341553010475515E-2</v>
      </c>
      <c r="Q519" s="36">
        <f>VLOOKUP("HV_"&amp;$D519&amp;$E519&amp;VLOOKUP($F519,key!$L$3:$M$13,2,FALSE)&amp;$G519&amp;Q$6,'HVAC wts'!$H$7:$R$13254,11,FALSE)</f>
        <v>5.2916082998482626E-2</v>
      </c>
      <c r="R519" s="36">
        <f>VLOOKUP("HV_"&amp;$D519&amp;$E519&amp;VLOOKUP($F519,key!$L$3:$M$13,2,FALSE)&amp;$G519&amp;R$6,'HVAC wts'!$H$7:$R$13254,11,FALSE)</f>
        <v>4.5392793235202816E-2</v>
      </c>
      <c r="S519" s="36">
        <f t="shared" si="63"/>
        <v>1</v>
      </c>
      <c r="T519" s="113"/>
      <c r="U519" s="113">
        <f>MATCH($A519&amp;U$6,'All applic'!$A$7:$A$59080,0)</f>
        <v>1022</v>
      </c>
      <c r="V519" s="113">
        <f>MATCH($A519&amp;V$6,'All applic'!$A$7:$A$59080,0)</f>
        <v>1023</v>
      </c>
      <c r="W519" s="113">
        <f>MATCH($A519&amp;W$6,'All applic'!$A$7:$A$59080,0)</f>
        <v>1025</v>
      </c>
      <c r="X519" s="113">
        <f>MATCH($A519&amp;X$6,'All applic'!$A$7:$A$59080,0)</f>
        <v>1024</v>
      </c>
      <c r="Y519" s="113">
        <f>MATCH($A519&amp;Y$6,'All applic'!$A$7:$A$59080,0)</f>
        <v>1022</v>
      </c>
      <c r="Z519" s="113">
        <f>MATCH($A519&amp;Z$6,'All applic'!$A$7:$A$59080,0)</f>
        <v>1025</v>
      </c>
      <c r="AA519" s="113"/>
      <c r="AB519" s="28">
        <f>INDEX('All applic'!$H$7:$H$59080,U519)</f>
        <v>1.0620000000000001</v>
      </c>
      <c r="AC519" s="28">
        <f>INDEX('All applic'!$H$7:$H$59080,V519)</f>
        <v>0.82199999999999995</v>
      </c>
      <c r="AD519" s="28">
        <f>INDEX('All applic'!$H$7:$H$59080,W519)</f>
        <v>0.99199999999999999</v>
      </c>
      <c r="AE519" s="28">
        <f>INDEX('All applic'!$H$7:$H$59080,X519)</f>
        <v>0.47399999999999998</v>
      </c>
      <c r="AF519" s="28">
        <f>INDEX('All applic'!$H$7:$H$59080,Y519)</f>
        <v>1.0620000000000001</v>
      </c>
      <c r="AG519" s="28">
        <f>INDEX('All applic'!$H$7:$H$59080,Z519)</f>
        <v>0.99199999999999999</v>
      </c>
      <c r="AH519" s="28"/>
      <c r="AI519" s="28">
        <f>INDEX('All applic'!$I$7:$I$59080,U519)</f>
        <v>1.3499999999999999</v>
      </c>
      <c r="AJ519" s="28">
        <f>INDEX('All applic'!$I$7:$I$59080,V519)</f>
        <v>1.4</v>
      </c>
      <c r="AK519" s="28">
        <f>INDEX('All applic'!$I$7:$I$59080,W519)</f>
        <v>1.0249999999999999</v>
      </c>
      <c r="AL519" s="28">
        <f>INDEX('All applic'!$I$7:$I$59080,X519)</f>
        <v>1.0249999999999999</v>
      </c>
      <c r="AM519" s="28">
        <f>INDEX('All applic'!$I$7:$I$59080,Y519)</f>
        <v>1.3499999999999999</v>
      </c>
      <c r="AN519" s="28">
        <f>INDEX('All applic'!$I$7:$I$59080,Z519)</f>
        <v>1.0249999999999999</v>
      </c>
      <c r="AO519" s="113"/>
      <c r="AP519" s="113">
        <f>INDEX('All applic'!$J$7:$J$59080,U519)</f>
        <v>-2.6800000000000001E-2</v>
      </c>
      <c r="AQ519" s="113">
        <v>0</v>
      </c>
      <c r="AR519" s="113">
        <f>INDEX('All applic'!$J$7:$J$59080,W519)</f>
        <v>-2.7199999999999998E-2</v>
      </c>
      <c r="AS519" s="113">
        <v>0</v>
      </c>
      <c r="AT519" s="113">
        <v>0</v>
      </c>
      <c r="AU519" s="113">
        <v>0</v>
      </c>
    </row>
    <row r="520" spans="1:47" x14ac:dyDescent="0.25">
      <c r="A520" s="113" t="str">
        <f t="shared" ref="A520:A583" si="64">+C520&amp;E520&amp;F520&amp;G520</f>
        <v>CFLMFm1975CZ01</v>
      </c>
      <c r="B520" s="113" t="str">
        <f t="shared" ref="B520:B583" si="65">+C520&amp;D520&amp;E520&amp;G520&amp;F520</f>
        <v>CFLSCEMFmCZ011975</v>
      </c>
      <c r="C520" s="113" t="s">
        <v>118</v>
      </c>
      <c r="D520" s="113" t="s">
        <v>130</v>
      </c>
      <c r="E520" s="113" t="s">
        <v>1650</v>
      </c>
      <c r="F520" s="89" t="s">
        <v>47</v>
      </c>
      <c r="G520" s="113" t="s">
        <v>48</v>
      </c>
      <c r="H520" s="113" t="s">
        <v>1662</v>
      </c>
      <c r="I520" s="115">
        <f t="shared" ref="I520:I583" si="66">IF(S520=0,0,SUMPRODUCT(M520:R520,AB520:AG520)/S520)</f>
        <v>0</v>
      </c>
      <c r="J520" s="115">
        <f t="shared" ref="J520:J583" si="67">IF(S520=0,0,SUMPRODUCT(M520:R520,AI520:AN520)/S520)</f>
        <v>0</v>
      </c>
      <c r="K520" s="115">
        <f t="shared" ref="K520:K583" si="68">IF(S520=0,0,SUMPRODUCT(M520:R520,AP520:AU520)/S520)</f>
        <v>0</v>
      </c>
      <c r="L520" s="113"/>
      <c r="M520" s="36">
        <f>VLOOKUP("HV_"&amp;$D520&amp;$E520&amp;VLOOKUP($F520,key!$L$3:$M$13,2,FALSE)&amp;$G520&amp;M$6,'HVAC wts'!$H$7:$R$13254,11,FALSE)</f>
        <v>0</v>
      </c>
      <c r="N520" s="36">
        <f>VLOOKUP("HV_"&amp;$D520&amp;$E520&amp;VLOOKUP($F520,key!$L$3:$M$13,2,FALSE)&amp;$G520&amp;N$6,'HVAC wts'!$H$7:$R$13254,11,FALSE)</f>
        <v>0</v>
      </c>
      <c r="O520" s="36">
        <f>VLOOKUP("HV_"&amp;$D520&amp;$E520&amp;VLOOKUP($F520,key!$L$3:$M$13,2,FALSE)&amp;$G520&amp;O$6,'HVAC wts'!$H$7:$R$13254,11,FALSE)</f>
        <v>0</v>
      </c>
      <c r="P520" s="36">
        <f>VLOOKUP("HV_"&amp;$D520&amp;$E520&amp;VLOOKUP($F520,key!$L$3:$M$13,2,FALSE)&amp;$G520&amp;P$6,'HVAC wts'!$H$7:$R$13254,11,FALSE)</f>
        <v>0</v>
      </c>
      <c r="Q520" s="36">
        <f>VLOOKUP("HV_"&amp;$D520&amp;$E520&amp;VLOOKUP($F520,key!$L$3:$M$13,2,FALSE)&amp;$G520&amp;Q$6,'HVAC wts'!$H$7:$R$13254,11,FALSE)</f>
        <v>0</v>
      </c>
      <c r="R520" s="36">
        <f>VLOOKUP("HV_"&amp;$D520&amp;$E520&amp;VLOOKUP($F520,key!$L$3:$M$13,2,FALSE)&amp;$G520&amp;R$6,'HVAC wts'!$H$7:$R$13254,11,FALSE)</f>
        <v>0</v>
      </c>
      <c r="S520" s="36">
        <f t="shared" ref="S520:S583" si="69">SUM(M520:R520)</f>
        <v>0</v>
      </c>
      <c r="T520" s="113"/>
      <c r="U520" s="113">
        <f>MATCH($A520&amp;U$6,'All applic'!$A$7:$A$59080,0)</f>
        <v>514</v>
      </c>
      <c r="V520" s="113">
        <f>MATCH($A520&amp;V$6,'All applic'!$A$7:$A$59080,0)</f>
        <v>515</v>
      </c>
      <c r="W520" s="113">
        <f>MATCH($A520&amp;W$6,'All applic'!$A$7:$A$59080,0)</f>
        <v>517</v>
      </c>
      <c r="X520" s="113">
        <f>MATCH($A520&amp;X$6,'All applic'!$A$7:$A$59080,0)</f>
        <v>516</v>
      </c>
      <c r="Y520" s="113">
        <f>MATCH($A520&amp;Y$6,'All applic'!$A$7:$A$59080,0)</f>
        <v>514</v>
      </c>
      <c r="Z520" s="113">
        <f>MATCH($A520&amp;Z$6,'All applic'!$A$7:$A$59080,0)</f>
        <v>517</v>
      </c>
      <c r="AA520" s="113"/>
      <c r="AB520" s="28">
        <f>INDEX('All applic'!$H$7:$H$59080,U520)</f>
        <v>1</v>
      </c>
      <c r="AC520" s="28">
        <f>INDEX('All applic'!$H$7:$H$59080,V520)</f>
        <v>0.68600000000000005</v>
      </c>
      <c r="AD520" s="28">
        <f>INDEX('All applic'!$H$7:$H$59080,W520)</f>
        <v>0.97599999999999998</v>
      </c>
      <c r="AE520" s="28">
        <f>INDEX('All applic'!$H$7:$H$59080,X520)</f>
        <v>0.28799999999999998</v>
      </c>
      <c r="AF520" s="28">
        <f>INDEX('All applic'!$H$7:$H$59080,Y520)</f>
        <v>1</v>
      </c>
      <c r="AG520" s="28">
        <f>INDEX('All applic'!$H$7:$H$59080,Z520)</f>
        <v>0.97599999999999998</v>
      </c>
      <c r="AH520" s="28"/>
      <c r="AI520" s="28">
        <f>INDEX('All applic'!$I$7:$I$59080,U520)</f>
        <v>1</v>
      </c>
      <c r="AJ520" s="28">
        <f>INDEX('All applic'!$I$7:$I$59080,V520)</f>
        <v>1</v>
      </c>
      <c r="AK520" s="28">
        <f>INDEX('All applic'!$I$7:$I$59080,W520)</f>
        <v>1</v>
      </c>
      <c r="AL520" s="28">
        <f>INDEX('All applic'!$I$7:$I$59080,X520)</f>
        <v>1</v>
      </c>
      <c r="AM520" s="28">
        <f>INDEX('All applic'!$I$7:$I$59080,Y520)</f>
        <v>1</v>
      </c>
      <c r="AN520" s="28">
        <f>INDEX('All applic'!$I$7:$I$59080,Z520)</f>
        <v>1</v>
      </c>
      <c r="AO520" s="113"/>
      <c r="AP520" s="113">
        <f>INDEX('All applic'!$J$7:$J$59080,U520)</f>
        <v>-3.4130000000000001E-2</v>
      </c>
      <c r="AQ520" s="113">
        <v>0</v>
      </c>
      <c r="AR520" s="113">
        <f>INDEX('All applic'!$J$7:$J$59080,W520)</f>
        <v>-3.4130000000000001E-2</v>
      </c>
      <c r="AS520" s="113">
        <v>0</v>
      </c>
      <c r="AT520" s="113">
        <v>0</v>
      </c>
      <c r="AU520" s="113">
        <v>0</v>
      </c>
    </row>
    <row r="521" spans="1:47" x14ac:dyDescent="0.25">
      <c r="A521" s="113" t="str">
        <f t="shared" si="64"/>
        <v>CFLMFm1975CZ02</v>
      </c>
      <c r="B521" s="113" t="str">
        <f t="shared" si="65"/>
        <v>CFLSCEMFmCZ021975</v>
      </c>
      <c r="C521" s="113" t="s">
        <v>118</v>
      </c>
      <c r="D521" s="113" t="s">
        <v>130</v>
      </c>
      <c r="E521" s="113" t="s">
        <v>1650</v>
      </c>
      <c r="F521" s="89" t="s">
        <v>47</v>
      </c>
      <c r="G521" s="113" t="s">
        <v>101</v>
      </c>
      <c r="H521" s="113" t="s">
        <v>1662</v>
      </c>
      <c r="I521" s="115">
        <f t="shared" si="66"/>
        <v>0</v>
      </c>
      <c r="J521" s="115">
        <f t="shared" si="67"/>
        <v>0</v>
      </c>
      <c r="K521" s="115">
        <f t="shared" si="68"/>
        <v>0</v>
      </c>
      <c r="L521" s="113"/>
      <c r="M521" s="36">
        <f>VLOOKUP("HV_"&amp;$D521&amp;$E521&amp;VLOOKUP($F521,key!$L$3:$M$13,2,FALSE)&amp;$G521&amp;M$6,'HVAC wts'!$H$7:$R$13254,11,FALSE)</f>
        <v>0</v>
      </c>
      <c r="N521" s="36">
        <f>VLOOKUP("HV_"&amp;$D521&amp;$E521&amp;VLOOKUP($F521,key!$L$3:$M$13,2,FALSE)&amp;$G521&amp;N$6,'HVAC wts'!$H$7:$R$13254,11,FALSE)</f>
        <v>0</v>
      </c>
      <c r="O521" s="36">
        <f>VLOOKUP("HV_"&amp;$D521&amp;$E521&amp;VLOOKUP($F521,key!$L$3:$M$13,2,FALSE)&amp;$G521&amp;O$6,'HVAC wts'!$H$7:$R$13254,11,FALSE)</f>
        <v>0</v>
      </c>
      <c r="P521" s="36">
        <f>VLOOKUP("HV_"&amp;$D521&amp;$E521&amp;VLOOKUP($F521,key!$L$3:$M$13,2,FALSE)&amp;$G521&amp;P$6,'HVAC wts'!$H$7:$R$13254,11,FALSE)</f>
        <v>0</v>
      </c>
      <c r="Q521" s="36">
        <f>VLOOKUP("HV_"&amp;$D521&amp;$E521&amp;VLOOKUP($F521,key!$L$3:$M$13,2,FALSE)&amp;$G521&amp;Q$6,'HVAC wts'!$H$7:$R$13254,11,FALSE)</f>
        <v>0</v>
      </c>
      <c r="R521" s="36">
        <f>VLOOKUP("HV_"&amp;$D521&amp;$E521&amp;VLOOKUP($F521,key!$L$3:$M$13,2,FALSE)&amp;$G521&amp;R$6,'HVAC wts'!$H$7:$R$13254,11,FALSE)</f>
        <v>0</v>
      </c>
      <c r="S521" s="36">
        <f t="shared" si="69"/>
        <v>0</v>
      </c>
      <c r="T521" s="113"/>
      <c r="U521" s="113">
        <f>MATCH($A521&amp;U$6,'All applic'!$A$7:$A$59080,0)</f>
        <v>518</v>
      </c>
      <c r="V521" s="113">
        <f>MATCH($A521&amp;V$6,'All applic'!$A$7:$A$59080,0)</f>
        <v>519</v>
      </c>
      <c r="W521" s="113">
        <f>MATCH($A521&amp;W$6,'All applic'!$A$7:$A$59080,0)</f>
        <v>521</v>
      </c>
      <c r="X521" s="113">
        <f>MATCH($A521&amp;X$6,'All applic'!$A$7:$A$59080,0)</f>
        <v>520</v>
      </c>
      <c r="Y521" s="113">
        <f>MATCH($A521&amp;Y$6,'All applic'!$A$7:$A$59080,0)</f>
        <v>518</v>
      </c>
      <c r="Z521" s="113">
        <f>MATCH($A521&amp;Z$6,'All applic'!$A$7:$A$59080,0)</f>
        <v>521</v>
      </c>
      <c r="AA521" s="113"/>
      <c r="AB521" s="28">
        <f>INDEX('All applic'!$H$7:$H$59080,U521)</f>
        <v>1.044</v>
      </c>
      <c r="AC521" s="28">
        <f>INDEX('All applic'!$H$7:$H$59080,V521)</f>
        <v>0.83799999999999997</v>
      </c>
      <c r="AD521" s="28">
        <f>INDEX('All applic'!$H$7:$H$59080,W521)</f>
        <v>0.99199999999999999</v>
      </c>
      <c r="AE521" s="28">
        <f>INDEX('All applic'!$H$7:$H$59080,X521)</f>
        <v>0.53800000000000003</v>
      </c>
      <c r="AF521" s="28">
        <f>INDEX('All applic'!$H$7:$H$59080,Y521)</f>
        <v>1.044</v>
      </c>
      <c r="AG521" s="28">
        <f>INDEX('All applic'!$H$7:$H$59080,Z521)</f>
        <v>0.99199999999999999</v>
      </c>
      <c r="AH521" s="28"/>
      <c r="AI521" s="28">
        <f>INDEX('All applic'!$I$7:$I$59080,U521)</f>
        <v>2</v>
      </c>
      <c r="AJ521" s="28">
        <f>INDEX('All applic'!$I$7:$I$59080,V521)</f>
        <v>2</v>
      </c>
      <c r="AK521" s="28">
        <f>INDEX('All applic'!$I$7:$I$59080,W521)</f>
        <v>1.0249999999999999</v>
      </c>
      <c r="AL521" s="28">
        <f>INDEX('All applic'!$I$7:$I$59080,X521)</f>
        <v>1</v>
      </c>
      <c r="AM521" s="28">
        <f>INDEX('All applic'!$I$7:$I$59080,Y521)</f>
        <v>2</v>
      </c>
      <c r="AN521" s="28">
        <f>INDEX('All applic'!$I$7:$I$59080,Z521)</f>
        <v>1.0249999999999999</v>
      </c>
      <c r="AO521" s="113"/>
      <c r="AP521" s="113">
        <f>INDEX('All applic'!$J$7:$J$59080,U521)</f>
        <v>-2.4399999999999998E-2</v>
      </c>
      <c r="AQ521" s="113">
        <v>0</v>
      </c>
      <c r="AR521" s="113">
        <f>INDEX('All applic'!$J$7:$J$59080,W521)</f>
        <v>-2.4799999999999999E-2</v>
      </c>
      <c r="AS521" s="113">
        <v>0</v>
      </c>
      <c r="AT521" s="113">
        <v>0</v>
      </c>
      <c r="AU521" s="113">
        <v>0</v>
      </c>
    </row>
    <row r="522" spans="1:47" x14ac:dyDescent="0.25">
      <c r="A522" s="113" t="str">
        <f t="shared" si="64"/>
        <v>CFLMFm1975CZ03</v>
      </c>
      <c r="B522" s="113" t="str">
        <f t="shared" si="65"/>
        <v>CFLSCEMFmCZ031975</v>
      </c>
      <c r="C522" s="113" t="s">
        <v>118</v>
      </c>
      <c r="D522" s="113" t="s">
        <v>130</v>
      </c>
      <c r="E522" s="113" t="s">
        <v>1650</v>
      </c>
      <c r="F522" s="89" t="s">
        <v>47</v>
      </c>
      <c r="G522" s="113" t="s">
        <v>102</v>
      </c>
      <c r="H522" s="113" t="s">
        <v>1662</v>
      </c>
      <c r="I522" s="115">
        <f t="shared" si="66"/>
        <v>0</v>
      </c>
      <c r="J522" s="115">
        <f t="shared" si="67"/>
        <v>0</v>
      </c>
      <c r="K522" s="115">
        <f t="shared" si="68"/>
        <v>0</v>
      </c>
      <c r="L522" s="113"/>
      <c r="M522" s="36">
        <f>VLOOKUP("HV_"&amp;$D522&amp;$E522&amp;VLOOKUP($F522,key!$L$3:$M$13,2,FALSE)&amp;$G522&amp;M$6,'HVAC wts'!$H$7:$R$13254,11,FALSE)</f>
        <v>0</v>
      </c>
      <c r="N522" s="36">
        <f>VLOOKUP("HV_"&amp;$D522&amp;$E522&amp;VLOOKUP($F522,key!$L$3:$M$13,2,FALSE)&amp;$G522&amp;N$6,'HVAC wts'!$H$7:$R$13254,11,FALSE)</f>
        <v>0</v>
      </c>
      <c r="O522" s="36">
        <f>VLOOKUP("HV_"&amp;$D522&amp;$E522&amp;VLOOKUP($F522,key!$L$3:$M$13,2,FALSE)&amp;$G522&amp;O$6,'HVAC wts'!$H$7:$R$13254,11,FALSE)</f>
        <v>0</v>
      </c>
      <c r="P522" s="36">
        <f>VLOOKUP("HV_"&amp;$D522&amp;$E522&amp;VLOOKUP($F522,key!$L$3:$M$13,2,FALSE)&amp;$G522&amp;P$6,'HVAC wts'!$H$7:$R$13254,11,FALSE)</f>
        <v>0</v>
      </c>
      <c r="Q522" s="36">
        <f>VLOOKUP("HV_"&amp;$D522&amp;$E522&amp;VLOOKUP($F522,key!$L$3:$M$13,2,FALSE)&amp;$G522&amp;Q$6,'HVAC wts'!$H$7:$R$13254,11,FALSE)</f>
        <v>0</v>
      </c>
      <c r="R522" s="36">
        <f>VLOOKUP("HV_"&amp;$D522&amp;$E522&amp;VLOOKUP($F522,key!$L$3:$M$13,2,FALSE)&amp;$G522&amp;R$6,'HVAC wts'!$H$7:$R$13254,11,FALSE)</f>
        <v>0</v>
      </c>
      <c r="S522" s="36">
        <f t="shared" si="69"/>
        <v>0</v>
      </c>
      <c r="T522" s="113"/>
      <c r="U522" s="113">
        <f>MATCH($A522&amp;U$6,'All applic'!$A$7:$A$59080,0)</f>
        <v>522</v>
      </c>
      <c r="V522" s="113">
        <f>MATCH($A522&amp;V$6,'All applic'!$A$7:$A$59080,0)</f>
        <v>523</v>
      </c>
      <c r="W522" s="113">
        <f>MATCH($A522&amp;W$6,'All applic'!$A$7:$A$59080,0)</f>
        <v>525</v>
      </c>
      <c r="X522" s="113">
        <f>MATCH($A522&amp;X$6,'All applic'!$A$7:$A$59080,0)</f>
        <v>524</v>
      </c>
      <c r="Y522" s="113">
        <f>MATCH($A522&amp;Y$6,'All applic'!$A$7:$A$59080,0)</f>
        <v>522</v>
      </c>
      <c r="Z522" s="113">
        <f>MATCH($A522&amp;Z$6,'All applic'!$A$7:$A$59080,0)</f>
        <v>525</v>
      </c>
      <c r="AA522" s="113"/>
      <c r="AB522" s="28">
        <f>INDEX('All applic'!$H$7:$H$59080,U522)</f>
        <v>1.01</v>
      </c>
      <c r="AC522" s="28">
        <f>INDEX('All applic'!$H$7:$H$59080,V522)</f>
        <v>0.81599999999999995</v>
      </c>
      <c r="AD522" s="28">
        <f>INDEX('All applic'!$H$7:$H$59080,W522)</f>
        <v>0.98599999999999999</v>
      </c>
      <c r="AE522" s="28">
        <f>INDEX('All applic'!$H$7:$H$59080,X522)</f>
        <v>0.502</v>
      </c>
      <c r="AF522" s="28">
        <f>INDEX('All applic'!$H$7:$H$59080,Y522)</f>
        <v>1.01</v>
      </c>
      <c r="AG522" s="28">
        <f>INDEX('All applic'!$H$7:$H$59080,Z522)</f>
        <v>0.98599999999999999</v>
      </c>
      <c r="AH522" s="28"/>
      <c r="AI522" s="28">
        <f>INDEX('All applic'!$I$7:$I$59080,U522)</f>
        <v>1.3499999999999999</v>
      </c>
      <c r="AJ522" s="28">
        <f>INDEX('All applic'!$I$7:$I$59080,V522)</f>
        <v>1.2999999999999998</v>
      </c>
      <c r="AK522" s="28">
        <f>INDEX('All applic'!$I$7:$I$59080,W522)</f>
        <v>1.0249999999999999</v>
      </c>
      <c r="AL522" s="28">
        <f>INDEX('All applic'!$I$7:$I$59080,X522)</f>
        <v>1</v>
      </c>
      <c r="AM522" s="28">
        <f>INDEX('All applic'!$I$7:$I$59080,Y522)</f>
        <v>1.3499999999999999</v>
      </c>
      <c r="AN522" s="28">
        <f>INDEX('All applic'!$I$7:$I$59080,Z522)</f>
        <v>1.0249999999999999</v>
      </c>
      <c r="AO522" s="113"/>
      <c r="AP522" s="113">
        <f>INDEX('All applic'!$J$7:$J$59080,U522)</f>
        <v>-2.6800000000000001E-2</v>
      </c>
      <c r="AQ522" s="113">
        <v>0</v>
      </c>
      <c r="AR522" s="113">
        <f>INDEX('All applic'!$J$7:$J$59080,W522)</f>
        <v>-2.6800000000000001E-2</v>
      </c>
      <c r="AS522" s="113">
        <v>0</v>
      </c>
      <c r="AT522" s="113">
        <v>0</v>
      </c>
      <c r="AU522" s="113">
        <v>0</v>
      </c>
    </row>
    <row r="523" spans="1:47" x14ac:dyDescent="0.25">
      <c r="A523" s="113" t="str">
        <f t="shared" si="64"/>
        <v>CFLMFm1975CZ04</v>
      </c>
      <c r="B523" s="113" t="str">
        <f t="shared" si="65"/>
        <v>CFLSCEMFmCZ041975</v>
      </c>
      <c r="C523" s="113" t="s">
        <v>118</v>
      </c>
      <c r="D523" s="113" t="s">
        <v>130</v>
      </c>
      <c r="E523" s="113" t="s">
        <v>1650</v>
      </c>
      <c r="F523" s="89" t="s">
        <v>47</v>
      </c>
      <c r="G523" s="113" t="s">
        <v>103</v>
      </c>
      <c r="H523" s="113" t="s">
        <v>1662</v>
      </c>
      <c r="I523" s="115">
        <f t="shared" si="66"/>
        <v>0</v>
      </c>
      <c r="J523" s="115">
        <f t="shared" si="67"/>
        <v>0</v>
      </c>
      <c r="K523" s="115">
        <f t="shared" si="68"/>
        <v>0</v>
      </c>
      <c r="L523" s="113"/>
      <c r="M523" s="36">
        <f>VLOOKUP("HV_"&amp;$D523&amp;$E523&amp;VLOOKUP($F523,key!$L$3:$M$13,2,FALSE)&amp;$G523&amp;M$6,'HVAC wts'!$H$7:$R$13254,11,FALSE)</f>
        <v>0</v>
      </c>
      <c r="N523" s="36">
        <f>VLOOKUP("HV_"&amp;$D523&amp;$E523&amp;VLOOKUP($F523,key!$L$3:$M$13,2,FALSE)&amp;$G523&amp;N$6,'HVAC wts'!$H$7:$R$13254,11,FALSE)</f>
        <v>0</v>
      </c>
      <c r="O523" s="36">
        <f>VLOOKUP("HV_"&amp;$D523&amp;$E523&amp;VLOOKUP($F523,key!$L$3:$M$13,2,FALSE)&amp;$G523&amp;O$6,'HVAC wts'!$H$7:$R$13254,11,FALSE)</f>
        <v>0</v>
      </c>
      <c r="P523" s="36">
        <f>VLOOKUP("HV_"&amp;$D523&amp;$E523&amp;VLOOKUP($F523,key!$L$3:$M$13,2,FALSE)&amp;$G523&amp;P$6,'HVAC wts'!$H$7:$R$13254,11,FALSE)</f>
        <v>0</v>
      </c>
      <c r="Q523" s="36">
        <f>VLOOKUP("HV_"&amp;$D523&amp;$E523&amp;VLOOKUP($F523,key!$L$3:$M$13,2,FALSE)&amp;$G523&amp;Q$6,'HVAC wts'!$H$7:$R$13254,11,FALSE)</f>
        <v>0</v>
      </c>
      <c r="R523" s="36">
        <f>VLOOKUP("HV_"&amp;$D523&amp;$E523&amp;VLOOKUP($F523,key!$L$3:$M$13,2,FALSE)&amp;$G523&amp;R$6,'HVAC wts'!$H$7:$R$13254,11,FALSE)</f>
        <v>0</v>
      </c>
      <c r="S523" s="36">
        <f t="shared" si="69"/>
        <v>0</v>
      </c>
      <c r="T523" s="113"/>
      <c r="U523" s="113">
        <f>MATCH($A523&amp;U$6,'All applic'!$A$7:$A$59080,0)</f>
        <v>526</v>
      </c>
      <c r="V523" s="113">
        <f>MATCH($A523&amp;V$6,'All applic'!$A$7:$A$59080,0)</f>
        <v>527</v>
      </c>
      <c r="W523" s="113">
        <f>MATCH($A523&amp;W$6,'All applic'!$A$7:$A$59080,0)</f>
        <v>529</v>
      </c>
      <c r="X523" s="113">
        <f>MATCH($A523&amp;X$6,'All applic'!$A$7:$A$59080,0)</f>
        <v>528</v>
      </c>
      <c r="Y523" s="113">
        <f>MATCH($A523&amp;Y$6,'All applic'!$A$7:$A$59080,0)</f>
        <v>526</v>
      </c>
      <c r="Z523" s="113">
        <f>MATCH($A523&amp;Z$6,'All applic'!$A$7:$A$59080,0)</f>
        <v>529</v>
      </c>
      <c r="AA523" s="113"/>
      <c r="AB523" s="28">
        <f>INDEX('All applic'!$H$7:$H$59080,U523)</f>
        <v>1.052</v>
      </c>
      <c r="AC523" s="28">
        <f>INDEX('All applic'!$H$7:$H$59080,V523)</f>
        <v>0.878</v>
      </c>
      <c r="AD523" s="28">
        <f>INDEX('All applic'!$H$7:$H$59080,W523)</f>
        <v>0.99399999999999999</v>
      </c>
      <c r="AE523" s="28">
        <f>INDEX('All applic'!$H$7:$H$59080,X523)</f>
        <v>0.59799999999999998</v>
      </c>
      <c r="AF523" s="28">
        <f>INDEX('All applic'!$H$7:$H$59080,Y523)</f>
        <v>1.052</v>
      </c>
      <c r="AG523" s="28">
        <f>INDEX('All applic'!$H$7:$H$59080,Z523)</f>
        <v>0.99399999999999999</v>
      </c>
      <c r="AH523" s="28"/>
      <c r="AI523" s="28">
        <f>INDEX('All applic'!$I$7:$I$59080,U523)</f>
        <v>1.8444444444444446</v>
      </c>
      <c r="AJ523" s="28">
        <f>INDEX('All applic'!$I$7:$I$59080,V523)</f>
        <v>1.8444444444444446</v>
      </c>
      <c r="AK523" s="28">
        <f>INDEX('All applic'!$I$7:$I$59080,W523)</f>
        <v>1</v>
      </c>
      <c r="AL523" s="28">
        <f>INDEX('All applic'!$I$7:$I$59080,X523)</f>
        <v>1</v>
      </c>
      <c r="AM523" s="28">
        <f>INDEX('All applic'!$I$7:$I$59080,Y523)</f>
        <v>1.8444444444444446</v>
      </c>
      <c r="AN523" s="28">
        <f>INDEX('All applic'!$I$7:$I$59080,Z523)</f>
        <v>1</v>
      </c>
      <c r="AO523" s="113"/>
      <c r="AP523" s="113">
        <f>INDEX('All applic'!$J$7:$J$59080,U523)</f>
        <v>-2.1600000000000001E-2</v>
      </c>
      <c r="AQ523" s="113">
        <v>0</v>
      </c>
      <c r="AR523" s="113">
        <f>INDEX('All applic'!$J$7:$J$59080,W523)</f>
        <v>-2.18E-2</v>
      </c>
      <c r="AS523" s="113">
        <v>0</v>
      </c>
      <c r="AT523" s="113">
        <v>0</v>
      </c>
      <c r="AU523" s="113">
        <v>0</v>
      </c>
    </row>
    <row r="524" spans="1:47" x14ac:dyDescent="0.25">
      <c r="A524" s="113" t="str">
        <f t="shared" si="64"/>
        <v>CFLMFm1975CZ05</v>
      </c>
      <c r="B524" s="113" t="str">
        <f t="shared" si="65"/>
        <v>CFLSCEMFmCZ051975</v>
      </c>
      <c r="C524" s="113" t="s">
        <v>118</v>
      </c>
      <c r="D524" s="113" t="s">
        <v>130</v>
      </c>
      <c r="E524" s="113" t="s">
        <v>1650</v>
      </c>
      <c r="F524" s="89" t="s">
        <v>47</v>
      </c>
      <c r="G524" s="113" t="s">
        <v>104</v>
      </c>
      <c r="H524" s="113" t="s">
        <v>1662</v>
      </c>
      <c r="I524" s="115">
        <f t="shared" si="66"/>
        <v>0.98399999999999999</v>
      </c>
      <c r="J524" s="115">
        <f t="shared" si="67"/>
        <v>1</v>
      </c>
      <c r="K524" s="115">
        <f t="shared" si="68"/>
        <v>-2.9341033745715825E-2</v>
      </c>
      <c r="L524" s="113"/>
      <c r="M524" s="36">
        <f>VLOOKUP("HV_"&amp;$D524&amp;$E524&amp;VLOOKUP($F524,key!$L$3:$M$13,2,FALSE)&amp;$G524&amp;M$6,'HVAC wts'!$H$7:$R$13254,11,FALSE)</f>
        <v>0</v>
      </c>
      <c r="N524" s="36">
        <f>VLOOKUP("HV_"&amp;$D524&amp;$E524&amp;VLOOKUP($F524,key!$L$3:$M$13,2,FALSE)&amp;$G524&amp;N$6,'HVAC wts'!$H$7:$R$13254,11,FALSE)</f>
        <v>0</v>
      </c>
      <c r="O524" s="36">
        <f>VLOOKUP("HV_"&amp;$D524&amp;$E524&amp;VLOOKUP($F524,key!$L$3:$M$13,2,FALSE)&amp;$G524&amp;O$6,'HVAC wts'!$H$7:$R$13254,11,FALSE)</f>
        <v>760.13842897265317</v>
      </c>
      <c r="P524" s="36">
        <f>VLOOKUP("HV_"&amp;$D524&amp;$E524&amp;VLOOKUP($F524,key!$L$3:$M$13,2,FALSE)&amp;$G524&amp;P$6,'HVAC wts'!$H$7:$R$13254,11,FALSE)</f>
        <v>0</v>
      </c>
      <c r="Q524" s="36">
        <f>VLOOKUP("HV_"&amp;$D524&amp;$E524&amp;VLOOKUP($F524,key!$L$3:$M$13,2,FALSE)&amp;$G524&amp;Q$6,'HVAC wts'!$H$7:$R$13254,11,FALSE)</f>
        <v>0</v>
      </c>
      <c r="R524" s="36">
        <f>VLOOKUP("HV_"&amp;$D524&amp;$E524&amp;VLOOKUP($F524,key!$L$3:$M$13,2,FALSE)&amp;$G524&amp;R$6,'HVAC wts'!$H$7:$R$13254,11,FALSE)</f>
        <v>94.792872135994088</v>
      </c>
      <c r="S524" s="36">
        <f t="shared" si="69"/>
        <v>854.93130110864729</v>
      </c>
      <c r="T524" s="113"/>
      <c r="U524" s="113">
        <f>MATCH($A524&amp;U$6,'All applic'!$A$7:$A$59080,0)</f>
        <v>530</v>
      </c>
      <c r="V524" s="113">
        <f>MATCH($A524&amp;V$6,'All applic'!$A$7:$A$59080,0)</f>
        <v>531</v>
      </c>
      <c r="W524" s="113">
        <f>MATCH($A524&amp;W$6,'All applic'!$A$7:$A$59080,0)</f>
        <v>533</v>
      </c>
      <c r="X524" s="113">
        <f>MATCH($A524&amp;X$6,'All applic'!$A$7:$A$59080,0)</f>
        <v>532</v>
      </c>
      <c r="Y524" s="113">
        <f>MATCH($A524&amp;Y$6,'All applic'!$A$7:$A$59080,0)</f>
        <v>530</v>
      </c>
      <c r="Z524" s="113">
        <f>MATCH($A524&amp;Z$6,'All applic'!$A$7:$A$59080,0)</f>
        <v>533</v>
      </c>
      <c r="AA524" s="113"/>
      <c r="AB524" s="28">
        <f>INDEX('All applic'!$H$7:$H$59080,U524)</f>
        <v>1</v>
      </c>
      <c r="AC524" s="28">
        <f>INDEX('All applic'!$H$7:$H$59080,V524)</f>
        <v>0.75600000000000001</v>
      </c>
      <c r="AD524" s="28">
        <f>INDEX('All applic'!$H$7:$H$59080,W524)</f>
        <v>0.98399999999999999</v>
      </c>
      <c r="AE524" s="28">
        <f>INDEX('All applic'!$H$7:$H$59080,X524)</f>
        <v>0.38800000000000001</v>
      </c>
      <c r="AF524" s="28">
        <f>INDEX('All applic'!$H$7:$H$59080,Y524)</f>
        <v>1</v>
      </c>
      <c r="AG524" s="28">
        <f>INDEX('All applic'!$H$7:$H$59080,Z524)</f>
        <v>0.98399999999999999</v>
      </c>
      <c r="AH524" s="28"/>
      <c r="AI524" s="28">
        <f>INDEX('All applic'!$I$7:$I$59080,U524)</f>
        <v>1.088888888888889</v>
      </c>
      <c r="AJ524" s="28">
        <f>INDEX('All applic'!$I$7:$I$59080,V524)</f>
        <v>1.0666666666666667</v>
      </c>
      <c r="AK524" s="28">
        <f>INDEX('All applic'!$I$7:$I$59080,W524)</f>
        <v>1</v>
      </c>
      <c r="AL524" s="28">
        <f>INDEX('All applic'!$I$7:$I$59080,X524)</f>
        <v>1</v>
      </c>
      <c r="AM524" s="28">
        <f>INDEX('All applic'!$I$7:$I$59080,Y524)</f>
        <v>1.088888888888889</v>
      </c>
      <c r="AN524" s="28">
        <f>INDEX('All applic'!$I$7:$I$59080,Z524)</f>
        <v>1</v>
      </c>
      <c r="AO524" s="113"/>
      <c r="AP524" s="113">
        <f>INDEX('All applic'!$J$7:$J$59080,U524)</f>
        <v>-3.2799999999999996E-2</v>
      </c>
      <c r="AQ524" s="113">
        <v>0</v>
      </c>
      <c r="AR524" s="113">
        <f>INDEX('All applic'!$J$7:$J$59080,W524)</f>
        <v>-3.3000000000000002E-2</v>
      </c>
      <c r="AS524" s="113">
        <v>0</v>
      </c>
      <c r="AT524" s="113">
        <v>0</v>
      </c>
      <c r="AU524" s="113">
        <v>0</v>
      </c>
    </row>
    <row r="525" spans="1:47" x14ac:dyDescent="0.25">
      <c r="A525" s="113" t="str">
        <f t="shared" si="64"/>
        <v>CFLMFm1975CZ06</v>
      </c>
      <c r="B525" s="113" t="str">
        <f t="shared" si="65"/>
        <v>CFLSCEMFmCZ061975</v>
      </c>
      <c r="C525" s="113" t="s">
        <v>118</v>
      </c>
      <c r="D525" s="113" t="s">
        <v>130</v>
      </c>
      <c r="E525" s="113" t="s">
        <v>1650</v>
      </c>
      <c r="F525" s="89" t="s">
        <v>47</v>
      </c>
      <c r="G525" s="113" t="s">
        <v>105</v>
      </c>
      <c r="H525" s="113" t="s">
        <v>1662</v>
      </c>
      <c r="I525" s="115">
        <f t="shared" si="66"/>
        <v>0.99587731687091219</v>
      </c>
      <c r="J525" s="115">
        <f t="shared" si="67"/>
        <v>1.21452295579845</v>
      </c>
      <c r="K525" s="115">
        <f t="shared" si="68"/>
        <v>-1.5359336818054386E-2</v>
      </c>
      <c r="L525" s="113"/>
      <c r="M525" s="36">
        <f>VLOOKUP("HV_"&amp;$D525&amp;$E525&amp;VLOOKUP($F525,key!$L$3:$M$13,2,FALSE)&amp;$G525&amp;M$6,'HVAC wts'!$H$7:$R$13254,11,FALSE)</f>
        <v>81276.891659719113</v>
      </c>
      <c r="N525" s="36">
        <f>VLOOKUP("HV_"&amp;$D525&amp;$E525&amp;VLOOKUP($F525,key!$L$3:$M$13,2,FALSE)&amp;$G525&amp;N$6,'HVAC wts'!$H$7:$R$13254,11,FALSE)</f>
        <v>11687.181159201775</v>
      </c>
      <c r="O525" s="36">
        <f>VLOOKUP("HV_"&amp;$D525&amp;$E525&amp;VLOOKUP($F525,key!$L$3:$M$13,2,FALSE)&amp;$G525&amp;O$6,'HVAC wts'!$H$7:$R$13254,11,FALSE)</f>
        <v>157329.34065333329</v>
      </c>
      <c r="P525" s="36">
        <f>VLOOKUP("HV_"&amp;$D525&amp;$E525&amp;VLOOKUP($F525,key!$L$3:$M$13,2,FALSE)&amp;$G525&amp;P$6,'HVAC wts'!$H$7:$R$13254,11,FALSE)</f>
        <v>22623.11548</v>
      </c>
      <c r="Q525" s="36">
        <f>VLOOKUP("HV_"&amp;$D525&amp;$E525&amp;VLOOKUP($F525,key!$L$3:$M$13,2,FALSE)&amp;$G525&amp;Q$6,'HVAC wts'!$H$7:$R$13254,11,FALSE)</f>
        <v>10135.614389504806</v>
      </c>
      <c r="R525" s="36">
        <f>VLOOKUP("HV_"&amp;$D525&amp;$E525&amp;VLOOKUP($F525,key!$L$3:$M$13,2,FALSE)&amp;$G525&amp;R$6,'HVAC wts'!$H$7:$R$13254,11,FALSE)</f>
        <v>19619.715966666667</v>
      </c>
      <c r="S525" s="36">
        <f t="shared" si="69"/>
        <v>302671.85930842563</v>
      </c>
      <c r="T525" s="113"/>
      <c r="U525" s="113">
        <f>MATCH($A525&amp;U$6,'All applic'!$A$7:$A$59080,0)</f>
        <v>534</v>
      </c>
      <c r="V525" s="113">
        <f>MATCH($A525&amp;V$6,'All applic'!$A$7:$A$59080,0)</f>
        <v>535</v>
      </c>
      <c r="W525" s="113">
        <f>MATCH($A525&amp;W$6,'All applic'!$A$7:$A$59080,0)</f>
        <v>537</v>
      </c>
      <c r="X525" s="113">
        <f>MATCH($A525&amp;X$6,'All applic'!$A$7:$A$59080,0)</f>
        <v>536</v>
      </c>
      <c r="Y525" s="113">
        <f>MATCH($A525&amp;Y$6,'All applic'!$A$7:$A$59080,0)</f>
        <v>534</v>
      </c>
      <c r="Z525" s="113">
        <f>MATCH($A525&amp;Z$6,'All applic'!$A$7:$A$59080,0)</f>
        <v>537</v>
      </c>
      <c r="AA525" s="113"/>
      <c r="AB525" s="28">
        <f>INDEX('All applic'!$H$7:$H$59080,U525)</f>
        <v>1.0840000000000001</v>
      </c>
      <c r="AC525" s="28">
        <f>INDEX('All applic'!$H$7:$H$59080,V525)</f>
        <v>0.94399999999999995</v>
      </c>
      <c r="AD525" s="28">
        <f>INDEX('All applic'!$H$7:$H$59080,W525)</f>
        <v>0.998</v>
      </c>
      <c r="AE525" s="28">
        <f>INDEX('All applic'!$H$7:$H$59080,X525)</f>
        <v>0.65</v>
      </c>
      <c r="AF525" s="28">
        <f>INDEX('All applic'!$H$7:$H$59080,Y525)</f>
        <v>1.0840000000000001</v>
      </c>
      <c r="AG525" s="28">
        <f>INDEX('All applic'!$H$7:$H$59080,Z525)</f>
        <v>0.998</v>
      </c>
      <c r="AH525" s="28"/>
      <c r="AI525" s="28">
        <f>INDEX('All applic'!$I$7:$I$59080,U525)</f>
        <v>1.6222222222222222</v>
      </c>
      <c r="AJ525" s="28">
        <f>INDEX('All applic'!$I$7:$I$59080,V525)</f>
        <v>1.6888888888888889</v>
      </c>
      <c r="AK525" s="28">
        <f>INDEX('All applic'!$I$7:$I$59080,W525)</f>
        <v>1</v>
      </c>
      <c r="AL525" s="28">
        <f>INDEX('All applic'!$I$7:$I$59080,X525)</f>
        <v>1</v>
      </c>
      <c r="AM525" s="28">
        <f>INDEX('All applic'!$I$7:$I$59080,Y525)</f>
        <v>1.6222222222222222</v>
      </c>
      <c r="AN525" s="28">
        <f>INDEX('All applic'!$I$7:$I$59080,Z525)</f>
        <v>1</v>
      </c>
      <c r="AO525" s="113"/>
      <c r="AP525" s="113">
        <f>INDEX('All applic'!$J$7:$J$59080,U525)</f>
        <v>-1.9179999999999999E-2</v>
      </c>
      <c r="AQ525" s="113">
        <v>0</v>
      </c>
      <c r="AR525" s="113">
        <f>INDEX('All applic'!$J$7:$J$59080,W525)</f>
        <v>-1.9640000000000001E-2</v>
      </c>
      <c r="AS525" s="113">
        <v>0</v>
      </c>
      <c r="AT525" s="113">
        <v>0</v>
      </c>
      <c r="AU525" s="113">
        <v>0</v>
      </c>
    </row>
    <row r="526" spans="1:47" x14ac:dyDescent="0.25">
      <c r="A526" s="113" t="str">
        <f t="shared" si="64"/>
        <v>CFLMFm1975CZ07</v>
      </c>
      <c r="B526" s="113" t="str">
        <f t="shared" si="65"/>
        <v>CFLSCEMFmCZ071975</v>
      </c>
      <c r="C526" s="113" t="s">
        <v>118</v>
      </c>
      <c r="D526" s="113" t="s">
        <v>130</v>
      </c>
      <c r="E526" s="113" t="s">
        <v>1650</v>
      </c>
      <c r="F526" s="89" t="s">
        <v>47</v>
      </c>
      <c r="G526" s="113" t="s">
        <v>106</v>
      </c>
      <c r="H526" s="113" t="s">
        <v>1662</v>
      </c>
      <c r="I526" s="115">
        <f t="shared" si="66"/>
        <v>0</v>
      </c>
      <c r="J526" s="115">
        <f t="shared" si="67"/>
        <v>0</v>
      </c>
      <c r="K526" s="115">
        <f t="shared" si="68"/>
        <v>0</v>
      </c>
      <c r="L526" s="113"/>
      <c r="M526" s="36">
        <f>VLOOKUP("HV_"&amp;$D526&amp;$E526&amp;VLOOKUP($F526,key!$L$3:$M$13,2,FALSE)&amp;$G526&amp;M$6,'HVAC wts'!$H$7:$R$13254,11,FALSE)</f>
        <v>0</v>
      </c>
      <c r="N526" s="36">
        <f>VLOOKUP("HV_"&amp;$D526&amp;$E526&amp;VLOOKUP($F526,key!$L$3:$M$13,2,FALSE)&amp;$G526&amp;N$6,'HVAC wts'!$H$7:$R$13254,11,FALSE)</f>
        <v>0</v>
      </c>
      <c r="O526" s="36">
        <f>VLOOKUP("HV_"&amp;$D526&amp;$E526&amp;VLOOKUP($F526,key!$L$3:$M$13,2,FALSE)&amp;$G526&amp;O$6,'HVAC wts'!$H$7:$R$13254,11,FALSE)</f>
        <v>0</v>
      </c>
      <c r="P526" s="36">
        <f>VLOOKUP("HV_"&amp;$D526&amp;$E526&amp;VLOOKUP($F526,key!$L$3:$M$13,2,FALSE)&amp;$G526&amp;P$6,'HVAC wts'!$H$7:$R$13254,11,FALSE)</f>
        <v>0</v>
      </c>
      <c r="Q526" s="36">
        <f>VLOOKUP("HV_"&amp;$D526&amp;$E526&amp;VLOOKUP($F526,key!$L$3:$M$13,2,FALSE)&amp;$G526&amp;Q$6,'HVAC wts'!$H$7:$R$13254,11,FALSE)</f>
        <v>0</v>
      </c>
      <c r="R526" s="36">
        <f>VLOOKUP("HV_"&amp;$D526&amp;$E526&amp;VLOOKUP($F526,key!$L$3:$M$13,2,FALSE)&amp;$G526&amp;R$6,'HVAC wts'!$H$7:$R$13254,11,FALSE)</f>
        <v>0</v>
      </c>
      <c r="S526" s="36">
        <f t="shared" si="69"/>
        <v>0</v>
      </c>
      <c r="T526" s="113"/>
      <c r="U526" s="113">
        <f>MATCH($A526&amp;U$6,'All applic'!$A$7:$A$59080,0)</f>
        <v>538</v>
      </c>
      <c r="V526" s="113">
        <f>MATCH($A526&amp;V$6,'All applic'!$A$7:$A$59080,0)</f>
        <v>539</v>
      </c>
      <c r="W526" s="113">
        <f>MATCH($A526&amp;W$6,'All applic'!$A$7:$A$59080,0)</f>
        <v>541</v>
      </c>
      <c r="X526" s="113">
        <f>MATCH($A526&amp;X$6,'All applic'!$A$7:$A$59080,0)</f>
        <v>540</v>
      </c>
      <c r="Y526" s="113">
        <f>MATCH($A526&amp;Y$6,'All applic'!$A$7:$A$59080,0)</f>
        <v>538</v>
      </c>
      <c r="Z526" s="113">
        <f>MATCH($A526&amp;Z$6,'All applic'!$A$7:$A$59080,0)</f>
        <v>541</v>
      </c>
      <c r="AA526" s="113"/>
      <c r="AB526" s="28">
        <f>INDEX('All applic'!$H$7:$H$59080,U526)</f>
        <v>1.0780000000000001</v>
      </c>
      <c r="AC526" s="28">
        <f>INDEX('All applic'!$H$7:$H$59080,V526)</f>
        <v>0.96599999999999997</v>
      </c>
      <c r="AD526" s="28">
        <f>INDEX('All applic'!$H$7:$H$59080,W526)</f>
        <v>1.002</v>
      </c>
      <c r="AE526" s="28">
        <f>INDEX('All applic'!$H$7:$H$59080,X526)</f>
        <v>0.73</v>
      </c>
      <c r="AF526" s="28">
        <f>INDEX('All applic'!$H$7:$H$59080,Y526)</f>
        <v>1.0780000000000001</v>
      </c>
      <c r="AG526" s="28">
        <f>INDEX('All applic'!$H$7:$H$59080,Z526)</f>
        <v>1.002</v>
      </c>
      <c r="AH526" s="28"/>
      <c r="AI526" s="28">
        <f>INDEX('All applic'!$I$7:$I$59080,U526)</f>
        <v>1.4888888888888889</v>
      </c>
      <c r="AJ526" s="28">
        <f>INDEX('All applic'!$I$7:$I$59080,V526)</f>
        <v>1.4444444444444446</v>
      </c>
      <c r="AK526" s="28">
        <f>INDEX('All applic'!$I$7:$I$59080,W526)</f>
        <v>1</v>
      </c>
      <c r="AL526" s="28">
        <f>INDEX('All applic'!$I$7:$I$59080,X526)</f>
        <v>1</v>
      </c>
      <c r="AM526" s="28">
        <f>INDEX('All applic'!$I$7:$I$59080,Y526)</f>
        <v>1.4888888888888889</v>
      </c>
      <c r="AN526" s="28">
        <f>INDEX('All applic'!$I$7:$I$59080,Z526)</f>
        <v>1</v>
      </c>
      <c r="AO526" s="113"/>
      <c r="AP526" s="113">
        <f>INDEX('All applic'!$J$7:$J$59080,U526)</f>
        <v>-1.5099999999999999E-2</v>
      </c>
      <c r="AQ526" s="113">
        <v>0</v>
      </c>
      <c r="AR526" s="113">
        <f>INDEX('All applic'!$J$7:$J$59080,W526)</f>
        <v>-1.5460000000000002E-2</v>
      </c>
      <c r="AS526" s="113">
        <v>0</v>
      </c>
      <c r="AT526" s="113">
        <v>0</v>
      </c>
      <c r="AU526" s="113">
        <v>0</v>
      </c>
    </row>
    <row r="527" spans="1:47" x14ac:dyDescent="0.25">
      <c r="A527" s="113" t="str">
        <f t="shared" si="64"/>
        <v>CFLMFm1975CZ08</v>
      </c>
      <c r="B527" s="113" t="str">
        <f t="shared" si="65"/>
        <v>CFLSCEMFmCZ081975</v>
      </c>
      <c r="C527" s="113" t="s">
        <v>118</v>
      </c>
      <c r="D527" s="113" t="s">
        <v>130</v>
      </c>
      <c r="E527" s="113" t="s">
        <v>1650</v>
      </c>
      <c r="F527" s="89" t="s">
        <v>47</v>
      </c>
      <c r="G527" s="113" t="s">
        <v>107</v>
      </c>
      <c r="H527" s="113" t="s">
        <v>1662</v>
      </c>
      <c r="I527" s="115">
        <f t="shared" si="66"/>
        <v>1.0335815888635063</v>
      </c>
      <c r="J527" s="115">
        <f t="shared" si="67"/>
        <v>1.4300847523162361</v>
      </c>
      <c r="K527" s="115">
        <f t="shared" si="68"/>
        <v>-1.22279997424674E-2</v>
      </c>
      <c r="L527" s="113"/>
      <c r="M527" s="36">
        <f>VLOOKUP("HV_"&amp;$D527&amp;$E527&amp;VLOOKUP($F527,key!$L$3:$M$13,2,FALSE)&amp;$G527&amp;M$6,'HVAC wts'!$H$7:$R$13254,11,FALSE)</f>
        <v>86904.061228203966</v>
      </c>
      <c r="N527" s="36">
        <f>VLOOKUP("HV_"&amp;$D527&amp;$E527&amp;VLOOKUP($F527,key!$L$3:$M$13,2,FALSE)&amp;$G527&amp;N$6,'HVAC wts'!$H$7:$R$13254,11,FALSE)</f>
        <v>12496.337966474504</v>
      </c>
      <c r="O527" s="36">
        <f>VLOOKUP("HV_"&amp;$D527&amp;$E527&amp;VLOOKUP($F527,key!$L$3:$M$13,2,FALSE)&amp;$G527&amp;O$6,'HVAC wts'!$H$7:$R$13254,11,FALSE)</f>
        <v>80763.36178412415</v>
      </c>
      <c r="P527" s="36">
        <f>VLOOKUP("HV_"&amp;$D527&amp;$E527&amp;VLOOKUP($F527,key!$L$3:$M$13,2,FALSE)&amp;$G527&amp;P$6,'HVAC wts'!$H$7:$R$13254,11,FALSE)</f>
        <v>11613.338316984478</v>
      </c>
      <c r="Q527" s="36">
        <f>VLOOKUP("HV_"&amp;$D527&amp;$E527&amp;VLOOKUP($F527,key!$L$3:$M$13,2,FALSE)&amp;$G527&amp;Q$6,'HVAC wts'!$H$7:$R$13254,11,FALSE)</f>
        <v>10837.349159201774</v>
      </c>
      <c r="R527" s="36">
        <f>VLOOKUP("HV_"&amp;$D527&amp;$E527&amp;VLOOKUP($F527,key!$L$3:$M$13,2,FALSE)&amp;$G527&amp;R$6,'HVAC wts'!$H$7:$R$13254,11,FALSE)</f>
        <v>10071.574775166298</v>
      </c>
      <c r="S527" s="36">
        <f t="shared" si="69"/>
        <v>212686.02323015517</v>
      </c>
      <c r="T527" s="113"/>
      <c r="U527" s="113">
        <f>MATCH($A527&amp;U$6,'All applic'!$A$7:$A$59080,0)</f>
        <v>542</v>
      </c>
      <c r="V527" s="113">
        <f>MATCH($A527&amp;V$6,'All applic'!$A$7:$A$59080,0)</f>
        <v>543</v>
      </c>
      <c r="W527" s="113">
        <f>MATCH($A527&amp;W$6,'All applic'!$A$7:$A$59080,0)</f>
        <v>545</v>
      </c>
      <c r="X527" s="113">
        <f>MATCH($A527&amp;X$6,'All applic'!$A$7:$A$59080,0)</f>
        <v>544</v>
      </c>
      <c r="Y527" s="113">
        <f>MATCH($A527&amp;Y$6,'All applic'!$A$7:$A$59080,0)</f>
        <v>542</v>
      </c>
      <c r="Z527" s="113">
        <f>MATCH($A527&amp;Z$6,'All applic'!$A$7:$A$59080,0)</f>
        <v>545</v>
      </c>
      <c r="AA527" s="113"/>
      <c r="AB527" s="28">
        <f>INDEX('All applic'!$H$7:$H$59080,U527)</f>
        <v>1.1060000000000001</v>
      </c>
      <c r="AC527" s="28">
        <f>INDEX('All applic'!$H$7:$H$59080,V527)</f>
        <v>0.99</v>
      </c>
      <c r="AD527" s="28">
        <f>INDEX('All applic'!$H$7:$H$59080,W527)</f>
        <v>1.002</v>
      </c>
      <c r="AE527" s="28">
        <f>INDEX('All applic'!$H$7:$H$59080,X527)</f>
        <v>0.71799999999999997</v>
      </c>
      <c r="AF527" s="28">
        <f>INDEX('All applic'!$H$7:$H$59080,Y527)</f>
        <v>1.1060000000000001</v>
      </c>
      <c r="AG527" s="28">
        <f>INDEX('All applic'!$H$7:$H$59080,Z527)</f>
        <v>1.002</v>
      </c>
      <c r="AH527" s="28"/>
      <c r="AI527" s="28">
        <f>INDEX('All applic'!$I$7:$I$59080,U527)</f>
        <v>1.8222222222222224</v>
      </c>
      <c r="AJ527" s="28">
        <f>INDEX('All applic'!$I$7:$I$59080,V527)</f>
        <v>1.8888888888888891</v>
      </c>
      <c r="AK527" s="28">
        <f>INDEX('All applic'!$I$7:$I$59080,W527)</f>
        <v>1</v>
      </c>
      <c r="AL527" s="28">
        <f>INDEX('All applic'!$I$7:$I$59080,X527)</f>
        <v>1</v>
      </c>
      <c r="AM527" s="28">
        <f>INDEX('All applic'!$I$7:$I$59080,Y527)</f>
        <v>1.8222222222222224</v>
      </c>
      <c r="AN527" s="28">
        <f>INDEX('All applic'!$I$7:$I$59080,Z527)</f>
        <v>1</v>
      </c>
      <c r="AO527" s="113"/>
      <c r="AP527" s="113">
        <f>INDEX('All applic'!$J$7:$J$59080,U527)</f>
        <v>-1.528E-2</v>
      </c>
      <c r="AQ527" s="113">
        <v>0</v>
      </c>
      <c r="AR527" s="113">
        <f>INDEX('All applic'!$J$7:$J$59080,W527)</f>
        <v>-1.576E-2</v>
      </c>
      <c r="AS527" s="113">
        <v>0</v>
      </c>
      <c r="AT527" s="113">
        <v>0</v>
      </c>
      <c r="AU527" s="113">
        <v>0</v>
      </c>
    </row>
    <row r="528" spans="1:47" x14ac:dyDescent="0.25">
      <c r="A528" s="113" t="str">
        <f t="shared" si="64"/>
        <v>CFLMFm1975CZ09</v>
      </c>
      <c r="B528" s="113" t="str">
        <f t="shared" si="65"/>
        <v>CFLSCEMFmCZ091975</v>
      </c>
      <c r="C528" s="113" t="s">
        <v>118</v>
      </c>
      <c r="D528" s="113" t="s">
        <v>130</v>
      </c>
      <c r="E528" s="113" t="s">
        <v>1650</v>
      </c>
      <c r="F528" s="89" t="s">
        <v>47</v>
      </c>
      <c r="G528" s="113" t="s">
        <v>108</v>
      </c>
      <c r="H528" s="113" t="s">
        <v>1662</v>
      </c>
      <c r="I528" s="115">
        <f t="shared" si="66"/>
        <v>1.0863030049080833</v>
      </c>
      <c r="J528" s="115">
        <f t="shared" si="67"/>
        <v>1.4141873405489396</v>
      </c>
      <c r="K528" s="115">
        <f t="shared" si="68"/>
        <v>-1.3584318251456919E-2</v>
      </c>
      <c r="L528" s="113"/>
      <c r="M528" s="36">
        <f>VLOOKUP("HV_"&amp;$D528&amp;$E528&amp;VLOOKUP($F528,key!$L$3:$M$13,2,FALSE)&amp;$G528&amp;M$6,'HVAC wts'!$H$7:$R$13254,11,FALSE)</f>
        <v>121876.47249049519</v>
      </c>
      <c r="N528" s="36">
        <f>VLOOKUP("HV_"&amp;$D528&amp;$E528&amp;VLOOKUP($F528,key!$L$3:$M$13,2,FALSE)&amp;$G528&amp;N$6,'HVAC wts'!$H$7:$R$13254,11,FALSE)</f>
        <v>17525.183160354773</v>
      </c>
      <c r="O528" s="36">
        <f>VLOOKUP("HV_"&amp;$D528&amp;$E528&amp;VLOOKUP($F528,key!$L$3:$M$13,2,FALSE)&amp;$G528&amp;O$6,'HVAC wts'!$H$7:$R$13254,11,FALSE)</f>
        <v>35059.239842276416</v>
      </c>
      <c r="P528" s="36">
        <f>VLOOKUP("HV_"&amp;$D528&amp;$E528&amp;VLOOKUP($F528,key!$L$3:$M$13,2,FALSE)&amp;$G528&amp;P$6,'HVAC wts'!$H$7:$R$13254,11,FALSE)</f>
        <v>5041.330678048781</v>
      </c>
      <c r="Q528" s="36">
        <f>VLOOKUP("HV_"&amp;$D528&amp;$E528&amp;VLOOKUP($F528,key!$L$3:$M$13,2,FALSE)&amp;$G528&amp;Q$6,'HVAC wts'!$H$7:$R$13254,11,FALSE)</f>
        <v>15198.574934294164</v>
      </c>
      <c r="R528" s="36">
        <f>VLOOKUP("HV_"&amp;$D528&amp;$E528&amp;VLOOKUP($F528,key!$L$3:$M$13,2,FALSE)&amp;$G528&amp;R$6,'HVAC wts'!$H$7:$R$13254,11,FALSE)</f>
        <v>4372.0537113821147</v>
      </c>
      <c r="S528" s="36">
        <f t="shared" si="69"/>
        <v>199072.85481685141</v>
      </c>
      <c r="T528" s="113"/>
      <c r="U528" s="113">
        <f>MATCH($A528&amp;U$6,'All applic'!$A$7:$A$59080,0)</f>
        <v>546</v>
      </c>
      <c r="V528" s="113">
        <f>MATCH($A528&amp;V$6,'All applic'!$A$7:$A$59080,0)</f>
        <v>547</v>
      </c>
      <c r="W528" s="113">
        <f>MATCH($A528&amp;W$6,'All applic'!$A$7:$A$59080,0)</f>
        <v>549</v>
      </c>
      <c r="X528" s="113">
        <f>MATCH($A528&amp;X$6,'All applic'!$A$7:$A$59080,0)</f>
        <v>548</v>
      </c>
      <c r="Y528" s="113">
        <f>MATCH($A528&amp;Y$6,'All applic'!$A$7:$A$59080,0)</f>
        <v>546</v>
      </c>
      <c r="Z528" s="113">
        <f>MATCH($A528&amp;Z$6,'All applic'!$A$7:$A$59080,0)</f>
        <v>549</v>
      </c>
      <c r="AA528" s="113"/>
      <c r="AB528" s="28">
        <f>INDEX('All applic'!$H$7:$H$59080,U528)</f>
        <v>1.1359999999999999</v>
      </c>
      <c r="AC528" s="28">
        <f>INDEX('All applic'!$H$7:$H$59080,V528)</f>
        <v>1.012</v>
      </c>
      <c r="AD528" s="28">
        <f>INDEX('All applic'!$H$7:$H$59080,W528)</f>
        <v>0.998</v>
      </c>
      <c r="AE528" s="28">
        <f>INDEX('All applic'!$H$7:$H$59080,X528)</f>
        <v>0.68400000000000005</v>
      </c>
      <c r="AF528" s="28">
        <f>INDEX('All applic'!$H$7:$H$59080,Y528)</f>
        <v>1.1359999999999999</v>
      </c>
      <c r="AG528" s="28">
        <f>INDEX('All applic'!$H$7:$H$59080,Z528)</f>
        <v>0.998</v>
      </c>
      <c r="AH528" s="28"/>
      <c r="AI528" s="28">
        <f>INDEX('All applic'!$I$7:$I$59080,U528)</f>
        <v>1.5333333333333334</v>
      </c>
      <c r="AJ528" s="28">
        <f>INDEX('All applic'!$I$7:$I$59080,V528)</f>
        <v>1.5333333333333334</v>
      </c>
      <c r="AK528" s="28">
        <f>INDEX('All applic'!$I$7:$I$59080,W528)</f>
        <v>1</v>
      </c>
      <c r="AL528" s="28">
        <f>INDEX('All applic'!$I$7:$I$59080,X528)</f>
        <v>1</v>
      </c>
      <c r="AM528" s="28">
        <f>INDEX('All applic'!$I$7:$I$59080,Y528)</f>
        <v>1.5333333333333334</v>
      </c>
      <c r="AN528" s="28">
        <f>INDEX('All applic'!$I$7:$I$59080,Z528)</f>
        <v>1</v>
      </c>
      <c r="AO528" s="113"/>
      <c r="AP528" s="113">
        <f>INDEX('All applic'!$J$7:$J$59080,U528)</f>
        <v>-1.712E-2</v>
      </c>
      <c r="AQ528" s="113">
        <v>0</v>
      </c>
      <c r="AR528" s="113">
        <f>INDEX('All applic'!$J$7:$J$59080,W528)</f>
        <v>-1.762E-2</v>
      </c>
      <c r="AS528" s="113">
        <v>0</v>
      </c>
      <c r="AT528" s="113">
        <v>0</v>
      </c>
      <c r="AU528" s="113">
        <v>0</v>
      </c>
    </row>
    <row r="529" spans="1:47" x14ac:dyDescent="0.25">
      <c r="A529" s="113" t="str">
        <f t="shared" si="64"/>
        <v>CFLMFm1975CZ10</v>
      </c>
      <c r="B529" s="113" t="str">
        <f t="shared" si="65"/>
        <v>CFLSCEMFmCZ101975</v>
      </c>
      <c r="C529" s="113" t="s">
        <v>118</v>
      </c>
      <c r="D529" s="113" t="s">
        <v>130</v>
      </c>
      <c r="E529" s="113" t="s">
        <v>1650</v>
      </c>
      <c r="F529" s="89" t="s">
        <v>47</v>
      </c>
      <c r="G529" s="113" t="s">
        <v>109</v>
      </c>
      <c r="H529" s="113" t="s">
        <v>1662</v>
      </c>
      <c r="I529" s="115">
        <f t="shared" si="66"/>
        <v>1.0784400590121073</v>
      </c>
      <c r="J529" s="115">
        <f t="shared" si="67"/>
        <v>1.8569651477998543</v>
      </c>
      <c r="K529" s="115">
        <f t="shared" si="68"/>
        <v>-1.4946297325181764E-2</v>
      </c>
      <c r="L529" s="113"/>
      <c r="M529" s="36">
        <f>VLOOKUP("HV_"&amp;$D529&amp;$E529&amp;VLOOKUP($F529,key!$L$3:$M$13,2,FALSE)&amp;$G529&amp;M$6,'HVAC wts'!$H$7:$R$13254,11,FALSE)</f>
        <v>43636.014294575012</v>
      </c>
      <c r="N529" s="36">
        <f>VLOOKUP("HV_"&amp;$D529&amp;$E529&amp;VLOOKUP($F529,key!$L$3:$M$13,2,FALSE)&amp;$G529&amp;N$6,'HVAC wts'!$H$7:$R$13254,11,FALSE)</f>
        <v>6274.6248498447894</v>
      </c>
      <c r="O529" s="36">
        <f>VLOOKUP("HV_"&amp;$D529&amp;$E529&amp;VLOOKUP($F529,key!$L$3:$M$13,2,FALSE)&amp;$G529&amp;O$6,'HVAC wts'!$H$7:$R$13254,11,FALSE)</f>
        <v>4763.6105928455263</v>
      </c>
      <c r="P529" s="36">
        <f>VLOOKUP("HV_"&amp;$D529&amp;$E529&amp;VLOOKUP($F529,key!$L$3:$M$13,2,FALSE)&amp;$G529&amp;P$6,'HVAC wts'!$H$7:$R$13254,11,FALSE)</f>
        <v>684.98165756097546</v>
      </c>
      <c r="Q529" s="36">
        <f>VLOOKUP("HV_"&amp;$D529&amp;$E529&amp;VLOOKUP($F529,key!$L$3:$M$13,2,FALSE)&amp;$G529&amp;Q$6,'HVAC wts'!$H$7:$R$13254,11,FALSE)</f>
        <v>5441.6182183296387</v>
      </c>
      <c r="R529" s="36">
        <f>VLOOKUP("HV_"&amp;$D529&amp;$E529&amp;VLOOKUP($F529,key!$L$3:$M$13,2,FALSE)&amp;$G529&amp;R$6,'HVAC wts'!$H$7:$R$13254,11,FALSE)</f>
        <v>594.04486422764205</v>
      </c>
      <c r="S529" s="36">
        <f t="shared" si="69"/>
        <v>61394.894477383583</v>
      </c>
      <c r="T529" s="113"/>
      <c r="U529" s="113">
        <f>MATCH($A529&amp;U$6,'All applic'!$A$7:$A$59080,0)</f>
        <v>550</v>
      </c>
      <c r="V529" s="113">
        <f>MATCH($A529&amp;V$6,'All applic'!$A$7:$A$59080,0)</f>
        <v>551</v>
      </c>
      <c r="W529" s="113">
        <f>MATCH($A529&amp;W$6,'All applic'!$A$7:$A$59080,0)</f>
        <v>553</v>
      </c>
      <c r="X529" s="113">
        <f>MATCH($A529&amp;X$6,'All applic'!$A$7:$A$59080,0)</f>
        <v>552</v>
      </c>
      <c r="Y529" s="113">
        <f>MATCH($A529&amp;Y$6,'All applic'!$A$7:$A$59080,0)</f>
        <v>550</v>
      </c>
      <c r="Z529" s="113">
        <f>MATCH($A529&amp;Z$6,'All applic'!$A$7:$A$59080,0)</f>
        <v>553</v>
      </c>
      <c r="AA529" s="113"/>
      <c r="AB529" s="28">
        <f>INDEX('All applic'!$H$7:$H$59080,U529)</f>
        <v>1.1080000000000001</v>
      </c>
      <c r="AC529" s="28">
        <f>INDEX('All applic'!$H$7:$H$59080,V529)</f>
        <v>0.96399999999999997</v>
      </c>
      <c r="AD529" s="28">
        <f>INDEX('All applic'!$H$7:$H$59080,W529)</f>
        <v>0.998</v>
      </c>
      <c r="AE529" s="28">
        <f>INDEX('All applic'!$H$7:$H$59080,X529)</f>
        <v>0.63800000000000001</v>
      </c>
      <c r="AF529" s="28">
        <f>INDEX('All applic'!$H$7:$H$59080,Y529)</f>
        <v>1.1080000000000001</v>
      </c>
      <c r="AG529" s="28">
        <f>INDEX('All applic'!$H$7:$H$59080,Z529)</f>
        <v>0.998</v>
      </c>
      <c r="AH529" s="28"/>
      <c r="AI529" s="28">
        <f>INDEX('All applic'!$I$7:$I$59080,U529)</f>
        <v>1.9555555555555555</v>
      </c>
      <c r="AJ529" s="28">
        <f>INDEX('All applic'!$I$7:$I$59080,V529)</f>
        <v>1.911111111111111</v>
      </c>
      <c r="AK529" s="28">
        <f>INDEX('All applic'!$I$7:$I$59080,W529)</f>
        <v>1</v>
      </c>
      <c r="AL529" s="28">
        <f>INDEX('All applic'!$I$7:$I$59080,X529)</f>
        <v>1</v>
      </c>
      <c r="AM529" s="28">
        <f>INDEX('All applic'!$I$7:$I$59080,Y529)</f>
        <v>1.9555555555555555</v>
      </c>
      <c r="AN529" s="28">
        <f>INDEX('All applic'!$I$7:$I$59080,Z529)</f>
        <v>1</v>
      </c>
      <c r="AO529" s="113"/>
      <c r="AP529" s="113">
        <f>INDEX('All applic'!$J$7:$J$59080,U529)</f>
        <v>-1.8920000000000003E-2</v>
      </c>
      <c r="AQ529" s="113">
        <v>0</v>
      </c>
      <c r="AR529" s="113">
        <f>INDEX('All applic'!$J$7:$J$59080,W529)</f>
        <v>-1.932E-2</v>
      </c>
      <c r="AS529" s="113">
        <v>0</v>
      </c>
      <c r="AT529" s="113">
        <v>0</v>
      </c>
      <c r="AU529" s="113">
        <v>0</v>
      </c>
    </row>
    <row r="530" spans="1:47" x14ac:dyDescent="0.25">
      <c r="A530" s="113" t="str">
        <f t="shared" si="64"/>
        <v>CFLMFm1975CZ11</v>
      </c>
      <c r="B530" s="113" t="str">
        <f t="shared" si="65"/>
        <v>CFLSCEMFmCZ111975</v>
      </c>
      <c r="C530" s="113" t="s">
        <v>118</v>
      </c>
      <c r="D530" s="113" t="s">
        <v>130</v>
      </c>
      <c r="E530" s="113" t="s">
        <v>1650</v>
      </c>
      <c r="F530" s="89" t="s">
        <v>47</v>
      </c>
      <c r="G530" s="113" t="s">
        <v>110</v>
      </c>
      <c r="H530" s="113" t="s">
        <v>1662</v>
      </c>
      <c r="I530" s="115">
        <f t="shared" si="66"/>
        <v>0</v>
      </c>
      <c r="J530" s="115">
        <f t="shared" si="67"/>
        <v>0</v>
      </c>
      <c r="K530" s="115">
        <f t="shared" si="68"/>
        <v>0</v>
      </c>
      <c r="L530" s="113"/>
      <c r="M530" s="36">
        <f>VLOOKUP("HV_"&amp;$D530&amp;$E530&amp;VLOOKUP($F530,key!$L$3:$M$13,2,FALSE)&amp;$G530&amp;M$6,'HVAC wts'!$H$7:$R$13254,11,FALSE)</f>
        <v>0</v>
      </c>
      <c r="N530" s="36">
        <f>VLOOKUP("HV_"&amp;$D530&amp;$E530&amp;VLOOKUP($F530,key!$L$3:$M$13,2,FALSE)&amp;$G530&amp;N$6,'HVAC wts'!$H$7:$R$13254,11,FALSE)</f>
        <v>0</v>
      </c>
      <c r="O530" s="36">
        <f>VLOOKUP("HV_"&amp;$D530&amp;$E530&amp;VLOOKUP($F530,key!$L$3:$M$13,2,FALSE)&amp;$G530&amp;O$6,'HVAC wts'!$H$7:$R$13254,11,FALSE)</f>
        <v>0</v>
      </c>
      <c r="P530" s="36">
        <f>VLOOKUP("HV_"&amp;$D530&amp;$E530&amp;VLOOKUP($F530,key!$L$3:$M$13,2,FALSE)&amp;$G530&amp;P$6,'HVAC wts'!$H$7:$R$13254,11,FALSE)</f>
        <v>0</v>
      </c>
      <c r="Q530" s="36">
        <f>VLOOKUP("HV_"&amp;$D530&amp;$E530&amp;VLOOKUP($F530,key!$L$3:$M$13,2,FALSE)&amp;$G530&amp;Q$6,'HVAC wts'!$H$7:$R$13254,11,FALSE)</f>
        <v>0</v>
      </c>
      <c r="R530" s="36">
        <f>VLOOKUP("HV_"&amp;$D530&amp;$E530&amp;VLOOKUP($F530,key!$L$3:$M$13,2,FALSE)&amp;$G530&amp;R$6,'HVAC wts'!$H$7:$R$13254,11,FALSE)</f>
        <v>0</v>
      </c>
      <c r="S530" s="36">
        <f t="shared" si="69"/>
        <v>0</v>
      </c>
      <c r="T530" s="113"/>
      <c r="U530" s="113">
        <f>MATCH($A530&amp;U$6,'All applic'!$A$7:$A$59080,0)</f>
        <v>554</v>
      </c>
      <c r="V530" s="113">
        <f>MATCH($A530&amp;V$6,'All applic'!$A$7:$A$59080,0)</f>
        <v>555</v>
      </c>
      <c r="W530" s="113">
        <f>MATCH($A530&amp;W$6,'All applic'!$A$7:$A$59080,0)</f>
        <v>557</v>
      </c>
      <c r="X530" s="113">
        <f>MATCH($A530&amp;X$6,'All applic'!$A$7:$A$59080,0)</f>
        <v>556</v>
      </c>
      <c r="Y530" s="113">
        <f>MATCH($A530&amp;Y$6,'All applic'!$A$7:$A$59080,0)</f>
        <v>554</v>
      </c>
      <c r="Z530" s="113">
        <f>MATCH($A530&amp;Z$6,'All applic'!$A$7:$A$59080,0)</f>
        <v>557</v>
      </c>
      <c r="AA530" s="113"/>
      <c r="AB530" s="28">
        <f>INDEX('All applic'!$H$7:$H$59080,U530)</f>
        <v>1.1040000000000001</v>
      </c>
      <c r="AC530" s="28">
        <f>INDEX('All applic'!$H$7:$H$59080,V530)</f>
        <v>0.93400000000000005</v>
      </c>
      <c r="AD530" s="28">
        <f>INDEX('All applic'!$H$7:$H$59080,W530)</f>
        <v>0.996</v>
      </c>
      <c r="AE530" s="28">
        <f>INDEX('All applic'!$H$7:$H$59080,X530)</f>
        <v>0.60199999999999998</v>
      </c>
      <c r="AF530" s="28">
        <f>INDEX('All applic'!$H$7:$H$59080,Y530)</f>
        <v>1.1040000000000001</v>
      </c>
      <c r="AG530" s="28">
        <f>INDEX('All applic'!$H$7:$H$59080,Z530)</f>
        <v>0.996</v>
      </c>
      <c r="AH530" s="28"/>
      <c r="AI530" s="28">
        <f>INDEX('All applic'!$I$7:$I$59080,U530)</f>
        <v>1.7999999999999998</v>
      </c>
      <c r="AJ530" s="28">
        <f>INDEX('All applic'!$I$7:$I$59080,V530)</f>
        <v>1.875</v>
      </c>
      <c r="AK530" s="28">
        <f>INDEX('All applic'!$I$7:$I$59080,W530)</f>
        <v>1.0249999999999999</v>
      </c>
      <c r="AL530" s="28">
        <f>INDEX('All applic'!$I$7:$I$59080,X530)</f>
        <v>1.0249999999999999</v>
      </c>
      <c r="AM530" s="28">
        <f>INDEX('All applic'!$I$7:$I$59080,Y530)</f>
        <v>1.7999999999999998</v>
      </c>
      <c r="AN530" s="28">
        <f>INDEX('All applic'!$I$7:$I$59080,Z530)</f>
        <v>1.0249999999999999</v>
      </c>
      <c r="AO530" s="113"/>
      <c r="AP530" s="113">
        <f>INDEX('All applic'!$J$7:$J$59080,U530)</f>
        <v>-2.1600000000000001E-2</v>
      </c>
      <c r="AQ530" s="113">
        <v>0</v>
      </c>
      <c r="AR530" s="113">
        <f>INDEX('All applic'!$J$7:$J$59080,W530)</f>
        <v>-2.1999999999999999E-2</v>
      </c>
      <c r="AS530" s="113">
        <v>0</v>
      </c>
      <c r="AT530" s="113">
        <v>0</v>
      </c>
      <c r="AU530" s="113">
        <v>0</v>
      </c>
    </row>
    <row r="531" spans="1:47" x14ac:dyDescent="0.25">
      <c r="A531" s="113" t="str">
        <f t="shared" si="64"/>
        <v>CFLMFm1975CZ12</v>
      </c>
      <c r="B531" s="113" t="str">
        <f t="shared" si="65"/>
        <v>CFLSCEMFmCZ121975</v>
      </c>
      <c r="C531" s="113" t="s">
        <v>118</v>
      </c>
      <c r="D531" s="113" t="s">
        <v>130</v>
      </c>
      <c r="E531" s="113" t="s">
        <v>1650</v>
      </c>
      <c r="F531" s="89" t="s">
        <v>47</v>
      </c>
      <c r="G531" s="113" t="s">
        <v>111</v>
      </c>
      <c r="H531" s="113" t="s">
        <v>1662</v>
      </c>
      <c r="I531" s="115">
        <f t="shared" si="66"/>
        <v>0</v>
      </c>
      <c r="J531" s="115">
        <f t="shared" si="67"/>
        <v>0</v>
      </c>
      <c r="K531" s="115">
        <f t="shared" si="68"/>
        <v>0</v>
      </c>
      <c r="L531" s="113"/>
      <c r="M531" s="36">
        <f>VLOOKUP("HV_"&amp;$D531&amp;$E531&amp;VLOOKUP($F531,key!$L$3:$M$13,2,FALSE)&amp;$G531&amp;M$6,'HVAC wts'!$H$7:$R$13254,11,FALSE)</f>
        <v>0</v>
      </c>
      <c r="N531" s="36">
        <f>VLOOKUP("HV_"&amp;$D531&amp;$E531&amp;VLOOKUP($F531,key!$L$3:$M$13,2,FALSE)&amp;$G531&amp;N$6,'HVAC wts'!$H$7:$R$13254,11,FALSE)</f>
        <v>0</v>
      </c>
      <c r="O531" s="36">
        <f>VLOOKUP("HV_"&amp;$D531&amp;$E531&amp;VLOOKUP($F531,key!$L$3:$M$13,2,FALSE)&amp;$G531&amp;O$6,'HVAC wts'!$H$7:$R$13254,11,FALSE)</f>
        <v>0</v>
      </c>
      <c r="P531" s="36">
        <f>VLOOKUP("HV_"&amp;$D531&amp;$E531&amp;VLOOKUP($F531,key!$L$3:$M$13,2,FALSE)&amp;$G531&amp;P$6,'HVAC wts'!$H$7:$R$13254,11,FALSE)</f>
        <v>0</v>
      </c>
      <c r="Q531" s="36">
        <f>VLOOKUP("HV_"&amp;$D531&amp;$E531&amp;VLOOKUP($F531,key!$L$3:$M$13,2,FALSE)&amp;$G531&amp;Q$6,'HVAC wts'!$H$7:$R$13254,11,FALSE)</f>
        <v>0</v>
      </c>
      <c r="R531" s="36">
        <f>VLOOKUP("HV_"&amp;$D531&amp;$E531&amp;VLOOKUP($F531,key!$L$3:$M$13,2,FALSE)&amp;$G531&amp;R$6,'HVAC wts'!$H$7:$R$13254,11,FALSE)</f>
        <v>0</v>
      </c>
      <c r="S531" s="36">
        <f t="shared" si="69"/>
        <v>0</v>
      </c>
      <c r="T531" s="113"/>
      <c r="U531" s="113">
        <f>MATCH($A531&amp;U$6,'All applic'!$A$7:$A$59080,0)</f>
        <v>558</v>
      </c>
      <c r="V531" s="113">
        <f>MATCH($A531&amp;V$6,'All applic'!$A$7:$A$59080,0)</f>
        <v>559</v>
      </c>
      <c r="W531" s="113">
        <f>MATCH($A531&amp;W$6,'All applic'!$A$7:$A$59080,0)</f>
        <v>561</v>
      </c>
      <c r="X531" s="113">
        <f>MATCH($A531&amp;X$6,'All applic'!$A$7:$A$59080,0)</f>
        <v>560</v>
      </c>
      <c r="Y531" s="113">
        <f>MATCH($A531&amp;Y$6,'All applic'!$A$7:$A$59080,0)</f>
        <v>558</v>
      </c>
      <c r="Z531" s="113">
        <f>MATCH($A531&amp;Z$6,'All applic'!$A$7:$A$59080,0)</f>
        <v>561</v>
      </c>
      <c r="AA531" s="113"/>
      <c r="AB531" s="28">
        <f>INDEX('All applic'!$H$7:$H$59080,U531)</f>
        <v>1.0780000000000001</v>
      </c>
      <c r="AC531" s="28">
        <f>INDEX('All applic'!$H$7:$H$59080,V531)</f>
        <v>0.89</v>
      </c>
      <c r="AD531" s="28">
        <f>INDEX('All applic'!$H$7:$H$59080,W531)</f>
        <v>0.99399999999999999</v>
      </c>
      <c r="AE531" s="28">
        <f>INDEX('All applic'!$H$7:$H$59080,X531)</f>
        <v>0.55800000000000005</v>
      </c>
      <c r="AF531" s="28">
        <f>INDEX('All applic'!$H$7:$H$59080,Y531)</f>
        <v>1.0780000000000001</v>
      </c>
      <c r="AG531" s="28">
        <f>INDEX('All applic'!$H$7:$H$59080,Z531)</f>
        <v>0.99399999999999999</v>
      </c>
      <c r="AH531" s="28"/>
      <c r="AI531" s="28">
        <f>INDEX('All applic'!$I$7:$I$59080,U531)</f>
        <v>1.875</v>
      </c>
      <c r="AJ531" s="28">
        <f>INDEX('All applic'!$I$7:$I$59080,V531)</f>
        <v>1.8499999999999999</v>
      </c>
      <c r="AK531" s="28">
        <f>INDEX('All applic'!$I$7:$I$59080,W531)</f>
        <v>1.0249999999999999</v>
      </c>
      <c r="AL531" s="28">
        <f>INDEX('All applic'!$I$7:$I$59080,X531)</f>
        <v>1.0249999999999999</v>
      </c>
      <c r="AM531" s="28">
        <f>INDEX('All applic'!$I$7:$I$59080,Y531)</f>
        <v>1.875</v>
      </c>
      <c r="AN531" s="28">
        <f>INDEX('All applic'!$I$7:$I$59080,Z531)</f>
        <v>1.0249999999999999</v>
      </c>
      <c r="AO531" s="113"/>
      <c r="AP531" s="113">
        <f>INDEX('All applic'!$J$7:$J$59080,U531)</f>
        <v>-2.3399999999999997E-2</v>
      </c>
      <c r="AQ531" s="113">
        <v>0</v>
      </c>
      <c r="AR531" s="113">
        <f>INDEX('All applic'!$J$7:$J$59080,W531)</f>
        <v>-2.3600000000000003E-2</v>
      </c>
      <c r="AS531" s="113">
        <v>0</v>
      </c>
      <c r="AT531" s="113">
        <v>0</v>
      </c>
      <c r="AU531" s="113">
        <v>0</v>
      </c>
    </row>
    <row r="532" spans="1:47" x14ac:dyDescent="0.25">
      <c r="A532" s="113" t="str">
        <f t="shared" si="64"/>
        <v>CFLMFm1975CZ13</v>
      </c>
      <c r="B532" s="113" t="str">
        <f t="shared" si="65"/>
        <v>CFLSCEMFmCZ131975</v>
      </c>
      <c r="C532" s="113" t="s">
        <v>118</v>
      </c>
      <c r="D532" s="113" t="s">
        <v>130</v>
      </c>
      <c r="E532" s="113" t="s">
        <v>1650</v>
      </c>
      <c r="F532" s="89" t="s">
        <v>47</v>
      </c>
      <c r="G532" s="113" t="s">
        <v>112</v>
      </c>
      <c r="H532" s="113" t="s">
        <v>1662</v>
      </c>
      <c r="I532" s="115">
        <f t="shared" si="66"/>
        <v>1.096376544662286</v>
      </c>
      <c r="J532" s="115">
        <f t="shared" si="67"/>
        <v>1.7510836314825322</v>
      </c>
      <c r="K532" s="115">
        <f t="shared" si="68"/>
        <v>-1.6585139828895139E-2</v>
      </c>
      <c r="L532" s="113"/>
      <c r="M532" s="36">
        <f>VLOOKUP("HV_"&amp;$D532&amp;$E532&amp;VLOOKUP($F532,key!$L$3:$M$13,2,FALSE)&amp;$G532&amp;M$6,'HVAC wts'!$H$7:$R$13254,11,FALSE)</f>
        <v>3444.634309711751</v>
      </c>
      <c r="N532" s="36">
        <f>VLOOKUP("HV_"&amp;$D532&amp;$E532&amp;VLOOKUP($F532,key!$L$3:$M$13,2,FALSE)&amp;$G532&amp;N$6,'HVAC wts'!$H$7:$R$13254,11,FALSE)</f>
        <v>495.31994128603117</v>
      </c>
      <c r="O532" s="36">
        <f>VLOOKUP("HV_"&amp;$D532&amp;$E532&amp;VLOOKUP($F532,key!$L$3:$M$13,2,FALSE)&amp;$G532&amp;O$6,'HVAC wts'!$H$7:$R$13254,11,FALSE)</f>
        <v>364.11340881005162</v>
      </c>
      <c r="P532" s="36">
        <f>VLOOKUP("HV_"&amp;$D532&amp;$E532&amp;VLOOKUP($F532,key!$L$3:$M$13,2,FALSE)&amp;$G532&amp;P$6,'HVAC wts'!$H$7:$R$13254,11,FALSE)</f>
        <v>52.357555565410209</v>
      </c>
      <c r="Q532" s="36">
        <f>VLOOKUP("HV_"&amp;$D532&amp;$E532&amp;VLOOKUP($F532,key!$L$3:$M$13,2,FALSE)&amp;$G532&amp;Q$6,'HVAC wts'!$H$7:$R$13254,11,FALSE)</f>
        <v>429.5622576496674</v>
      </c>
      <c r="R532" s="36">
        <f>VLOOKUP("HV_"&amp;$D532&amp;$E532&amp;VLOOKUP($F532,key!$L$3:$M$13,2,FALSE)&amp;$G532&amp;R$6,'HVAC wts'!$H$7:$R$13254,11,FALSE)</f>
        <v>45.406671322985957</v>
      </c>
      <c r="S532" s="36">
        <f t="shared" si="69"/>
        <v>4831.3941443458971</v>
      </c>
      <c r="T532" s="113"/>
      <c r="U532" s="113">
        <f>MATCH($A532&amp;U$6,'All applic'!$A$7:$A$59080,0)</f>
        <v>562</v>
      </c>
      <c r="V532" s="113">
        <f>MATCH($A532&amp;V$6,'All applic'!$A$7:$A$59080,0)</f>
        <v>563</v>
      </c>
      <c r="W532" s="113">
        <f>MATCH($A532&amp;W$6,'All applic'!$A$7:$A$59080,0)</f>
        <v>565</v>
      </c>
      <c r="X532" s="113">
        <f>MATCH($A532&amp;X$6,'All applic'!$A$7:$A$59080,0)</f>
        <v>564</v>
      </c>
      <c r="Y532" s="113">
        <f>MATCH($A532&amp;Y$6,'All applic'!$A$7:$A$59080,0)</f>
        <v>562</v>
      </c>
      <c r="Z532" s="113">
        <f>MATCH($A532&amp;Z$6,'All applic'!$A$7:$A$59080,0)</f>
        <v>565</v>
      </c>
      <c r="AA532" s="113"/>
      <c r="AB532" s="28">
        <f>INDEX('All applic'!$H$7:$H$59080,U532)</f>
        <v>1.1299999999999999</v>
      </c>
      <c r="AC532" s="28">
        <f>INDEX('All applic'!$H$7:$H$59080,V532)</f>
        <v>0.96799999999999997</v>
      </c>
      <c r="AD532" s="28">
        <f>INDEX('All applic'!$H$7:$H$59080,W532)</f>
        <v>0.996</v>
      </c>
      <c r="AE532" s="28">
        <f>INDEX('All applic'!$H$7:$H$59080,X532)</f>
        <v>0.60799999999999998</v>
      </c>
      <c r="AF532" s="28">
        <f>INDEX('All applic'!$H$7:$H$59080,Y532)</f>
        <v>1.1299999999999999</v>
      </c>
      <c r="AG532" s="28">
        <f>INDEX('All applic'!$H$7:$H$59080,Z532)</f>
        <v>0.996</v>
      </c>
      <c r="AH532" s="28"/>
      <c r="AI532" s="28">
        <f>INDEX('All applic'!$I$7:$I$59080,U532)</f>
        <v>1.825</v>
      </c>
      <c r="AJ532" s="28">
        <f>INDEX('All applic'!$I$7:$I$59080,V532)</f>
        <v>1.8499999999999999</v>
      </c>
      <c r="AK532" s="28">
        <f>INDEX('All applic'!$I$7:$I$59080,W532)</f>
        <v>1.0249999999999999</v>
      </c>
      <c r="AL532" s="28">
        <f>INDEX('All applic'!$I$7:$I$59080,X532)</f>
        <v>1.0249999999999999</v>
      </c>
      <c r="AM532" s="28">
        <f>INDEX('All applic'!$I$7:$I$59080,Y532)</f>
        <v>1.825</v>
      </c>
      <c r="AN532" s="28">
        <f>INDEX('All applic'!$I$7:$I$59080,Z532)</f>
        <v>1.0249999999999999</v>
      </c>
      <c r="AO532" s="113"/>
      <c r="AP532" s="113">
        <f>INDEX('All applic'!$J$7:$J$59080,U532)</f>
        <v>-2.1000000000000001E-2</v>
      </c>
      <c r="AQ532" s="113">
        <v>0</v>
      </c>
      <c r="AR532" s="113">
        <f>INDEX('All applic'!$J$7:$J$59080,W532)</f>
        <v>-2.1399999999999999E-2</v>
      </c>
      <c r="AS532" s="113">
        <v>0</v>
      </c>
      <c r="AT532" s="113">
        <v>0</v>
      </c>
      <c r="AU532" s="113">
        <v>0</v>
      </c>
    </row>
    <row r="533" spans="1:47" x14ac:dyDescent="0.25">
      <c r="A533" s="113" t="str">
        <f t="shared" si="64"/>
        <v>CFLMFm1975CZ14</v>
      </c>
      <c r="B533" s="113" t="str">
        <f t="shared" si="65"/>
        <v>CFLSCEMFmCZ141975</v>
      </c>
      <c r="C533" s="113" t="s">
        <v>118</v>
      </c>
      <c r="D533" s="113" t="s">
        <v>130</v>
      </c>
      <c r="E533" s="113" t="s">
        <v>1650</v>
      </c>
      <c r="F533" s="89" t="s">
        <v>47</v>
      </c>
      <c r="G533" s="113" t="s">
        <v>113</v>
      </c>
      <c r="H533" s="113" t="s">
        <v>1662</v>
      </c>
      <c r="I533" s="115">
        <f t="shared" si="66"/>
        <v>1.1098222642311961</v>
      </c>
      <c r="J533" s="115">
        <f t="shared" si="67"/>
        <v>1.4896854840615323</v>
      </c>
      <c r="K533" s="115">
        <f t="shared" si="68"/>
        <v>-1.7343327268287686E-2</v>
      </c>
      <c r="L533" s="113"/>
      <c r="M533" s="36">
        <f>VLOOKUP("HV_"&amp;$D533&amp;$E533&amp;VLOOKUP($F533,key!$L$3:$M$13,2,FALSE)&amp;$G533&amp;M$6,'HVAC wts'!$H$7:$R$13254,11,FALSE)</f>
        <v>14423.182856496673</v>
      </c>
      <c r="N533" s="36">
        <f>VLOOKUP("HV_"&amp;$D533&amp;$E533&amp;VLOOKUP($F533,key!$L$3:$M$13,2,FALSE)&amp;$G533&amp;N$6,'HVAC wts'!$H$7:$R$13254,11,FALSE)</f>
        <v>2073.9763479379158</v>
      </c>
      <c r="O533" s="36">
        <f>VLOOKUP("HV_"&amp;$D533&amp;$E533&amp;VLOOKUP($F533,key!$L$3:$M$13,2,FALSE)&amp;$G533&amp;O$6,'HVAC wts'!$H$7:$R$13254,11,FALSE)</f>
        <v>0</v>
      </c>
      <c r="P533" s="36">
        <f>VLOOKUP("HV_"&amp;$D533&amp;$E533&amp;VLOOKUP($F533,key!$L$3:$M$13,2,FALSE)&amp;$G533&amp;P$6,'HVAC wts'!$H$7:$R$13254,11,FALSE)</f>
        <v>0</v>
      </c>
      <c r="Q533" s="36">
        <f>VLOOKUP("HV_"&amp;$D533&amp;$E533&amp;VLOOKUP($F533,key!$L$3:$M$13,2,FALSE)&amp;$G533&amp;Q$6,'HVAC wts'!$H$7:$R$13254,11,FALSE)</f>
        <v>1798.6394006651885</v>
      </c>
      <c r="R533" s="36">
        <f>VLOOKUP("HV_"&amp;$D533&amp;$E533&amp;VLOOKUP($F533,key!$L$3:$M$13,2,FALSE)&amp;$G533&amp;R$6,'HVAC wts'!$H$7:$R$13254,11,FALSE)</f>
        <v>0</v>
      </c>
      <c r="S533" s="36">
        <f t="shared" si="69"/>
        <v>18295.798605099779</v>
      </c>
      <c r="T533" s="113"/>
      <c r="U533" s="113">
        <f>MATCH($A533&amp;U$6,'All applic'!$A$7:$A$59080,0)</f>
        <v>566</v>
      </c>
      <c r="V533" s="113">
        <f>MATCH($A533&amp;V$6,'All applic'!$A$7:$A$59080,0)</f>
        <v>567</v>
      </c>
      <c r="W533" s="113">
        <f>MATCH($A533&amp;W$6,'All applic'!$A$7:$A$59080,0)</f>
        <v>569</v>
      </c>
      <c r="X533" s="113">
        <f>MATCH($A533&amp;X$6,'All applic'!$A$7:$A$59080,0)</f>
        <v>568</v>
      </c>
      <c r="Y533" s="113">
        <f>MATCH($A533&amp;Y$6,'All applic'!$A$7:$A$59080,0)</f>
        <v>566</v>
      </c>
      <c r="Z533" s="113">
        <f>MATCH($A533&amp;Z$6,'All applic'!$A$7:$A$59080,0)</f>
        <v>569</v>
      </c>
      <c r="AA533" s="113"/>
      <c r="AB533" s="28">
        <f>INDEX('All applic'!$H$7:$H$59080,U533)</f>
        <v>1.1299999999999999</v>
      </c>
      <c r="AC533" s="28">
        <f>INDEX('All applic'!$H$7:$H$59080,V533)</f>
        <v>0.95199999999999996</v>
      </c>
      <c r="AD533" s="28">
        <f>INDEX('All applic'!$H$7:$H$59080,W533)</f>
        <v>0.99399999999999999</v>
      </c>
      <c r="AE533" s="28">
        <f>INDEX('All applic'!$H$7:$H$59080,X533)</f>
        <v>0.60399999999999998</v>
      </c>
      <c r="AF533" s="28">
        <f>INDEX('All applic'!$H$7:$H$59080,Y533)</f>
        <v>1.1299999999999999</v>
      </c>
      <c r="AG533" s="28">
        <f>INDEX('All applic'!$H$7:$H$59080,Z533)</f>
        <v>0.99399999999999999</v>
      </c>
      <c r="AH533" s="28"/>
      <c r="AI533" s="28">
        <f>INDEX('All applic'!$I$7:$I$59080,U533)</f>
        <v>1.4761904761904761</v>
      </c>
      <c r="AJ533" s="28">
        <f>INDEX('All applic'!$I$7:$I$59080,V533)</f>
        <v>1.5952380952380953</v>
      </c>
      <c r="AK533" s="28">
        <f>INDEX('All applic'!$I$7:$I$59080,W533)</f>
        <v>1.0238095238095237</v>
      </c>
      <c r="AL533" s="28">
        <f>INDEX('All applic'!$I$7:$I$59080,X533)</f>
        <v>1.0238095238095237</v>
      </c>
      <c r="AM533" s="28">
        <f>INDEX('All applic'!$I$7:$I$59080,Y533)</f>
        <v>1.4761904761904761</v>
      </c>
      <c r="AN533" s="28">
        <f>INDEX('All applic'!$I$7:$I$59080,Z533)</f>
        <v>1.0238095238095237</v>
      </c>
      <c r="AO533" s="113"/>
      <c r="AP533" s="113">
        <f>INDEX('All applic'!$J$7:$J$59080,U533)</f>
        <v>-2.1999999999999999E-2</v>
      </c>
      <c r="AQ533" s="113">
        <v>0</v>
      </c>
      <c r="AR533" s="113">
        <f>INDEX('All applic'!$J$7:$J$59080,W533)</f>
        <v>-2.24E-2</v>
      </c>
      <c r="AS533" s="113">
        <v>0</v>
      </c>
      <c r="AT533" s="113">
        <v>0</v>
      </c>
      <c r="AU533" s="113">
        <v>0</v>
      </c>
    </row>
    <row r="534" spans="1:47" x14ac:dyDescent="0.25">
      <c r="A534" s="113" t="str">
        <f t="shared" si="64"/>
        <v>CFLMFm1975CZ15</v>
      </c>
      <c r="B534" s="113" t="str">
        <f t="shared" si="65"/>
        <v>CFLSCEMFmCZ151975</v>
      </c>
      <c r="C534" s="113" t="s">
        <v>118</v>
      </c>
      <c r="D534" s="113" t="s">
        <v>130</v>
      </c>
      <c r="E534" s="113" t="s">
        <v>1650</v>
      </c>
      <c r="F534" s="89" t="s">
        <v>47</v>
      </c>
      <c r="G534" s="113" t="s">
        <v>114</v>
      </c>
      <c r="H534" s="113" t="s">
        <v>1662</v>
      </c>
      <c r="I534" s="115">
        <f t="shared" si="66"/>
        <v>1.2196140010410448</v>
      </c>
      <c r="J534" s="115">
        <f t="shared" si="67"/>
        <v>1.5757994965997748</v>
      </c>
      <c r="K534" s="115">
        <f t="shared" si="68"/>
        <v>-6.9429275669530147E-3</v>
      </c>
      <c r="L534" s="113"/>
      <c r="M534" s="36">
        <f>VLOOKUP("HV_"&amp;$D534&amp;$E534&amp;VLOOKUP($F534,key!$L$3:$M$13,2,FALSE)&amp;$G534&amp;M$6,'HVAC wts'!$H$7:$R$13254,11,FALSE)</f>
        <v>33148.619029889131</v>
      </c>
      <c r="N534" s="36">
        <f>VLOOKUP("HV_"&amp;$D534&amp;$E534&amp;VLOOKUP($F534,key!$L$3:$M$13,2,FALSE)&amp;$G534&amp;N$6,'HVAC wts'!$H$7:$R$13254,11,FALSE)</f>
        <v>4766.5936512638582</v>
      </c>
      <c r="O534" s="36">
        <f>VLOOKUP("HV_"&amp;$D534&amp;$E534&amp;VLOOKUP($F534,key!$L$3:$M$13,2,FALSE)&amp;$G534&amp;O$6,'HVAC wts'!$H$7:$R$13254,11,FALSE)</f>
        <v>383.96754994826307</v>
      </c>
      <c r="P534" s="36">
        <f>VLOOKUP("HV_"&amp;$D534&amp;$E534&amp;VLOOKUP($F534,key!$L$3:$M$13,2,FALSE)&amp;$G534&amp;P$6,'HVAC wts'!$H$7:$R$13254,11,FALSE)</f>
        <v>55.212474589800458</v>
      </c>
      <c r="Q534" s="36">
        <f>VLOOKUP("HV_"&amp;$D534&amp;$E534&amp;VLOOKUP($F534,key!$L$3:$M$13,2,FALSE)&amp;$G534&amp;Q$6,'HVAC wts'!$H$7:$R$13254,11,FALSE)</f>
        <v>4133.7902221729491</v>
      </c>
      <c r="R534" s="36">
        <f>VLOOKUP("HV_"&amp;$D534&amp;$E534&amp;VLOOKUP($F534,key!$L$3:$M$13,2,FALSE)&amp;$G534&amp;R$6,'HVAC wts'!$H$7:$R$13254,11,FALSE)</f>
        <v>47.882577014042873</v>
      </c>
      <c r="S534" s="36">
        <f t="shared" si="69"/>
        <v>42536.065504878046</v>
      </c>
      <c r="T534" s="113"/>
      <c r="U534" s="113">
        <f>MATCH($A534&amp;U$6,'All applic'!$A$7:$A$59080,0)</f>
        <v>570</v>
      </c>
      <c r="V534" s="113">
        <f>MATCH($A534&amp;V$6,'All applic'!$A$7:$A$59080,0)</f>
        <v>571</v>
      </c>
      <c r="W534" s="113">
        <f>MATCH($A534&amp;W$6,'All applic'!$A$7:$A$59080,0)</f>
        <v>573</v>
      </c>
      <c r="X534" s="113">
        <f>MATCH($A534&amp;X$6,'All applic'!$A$7:$A$59080,0)</f>
        <v>572</v>
      </c>
      <c r="Y534" s="113">
        <f>MATCH($A534&amp;Y$6,'All applic'!$A$7:$A$59080,0)</f>
        <v>570</v>
      </c>
      <c r="Z534" s="113">
        <f>MATCH($A534&amp;Z$6,'All applic'!$A$7:$A$59080,0)</f>
        <v>573</v>
      </c>
      <c r="AA534" s="113"/>
      <c r="AB534" s="28">
        <f>INDEX('All applic'!$H$7:$H$59080,U534)</f>
        <v>1.228</v>
      </c>
      <c r="AC534" s="28">
        <f>INDEX('All applic'!$H$7:$H$59080,V534)</f>
        <v>1.1779999999999999</v>
      </c>
      <c r="AD534" s="28">
        <f>INDEX('All applic'!$H$7:$H$59080,W534)</f>
        <v>1.004</v>
      </c>
      <c r="AE534" s="28">
        <f>INDEX('All applic'!$H$7:$H$59080,X534)</f>
        <v>0.83599999999999997</v>
      </c>
      <c r="AF534" s="28">
        <f>INDEX('All applic'!$H$7:$H$59080,Y534)</f>
        <v>1.228</v>
      </c>
      <c r="AG534" s="28">
        <f>INDEX('All applic'!$H$7:$H$59080,Z534)</f>
        <v>1.004</v>
      </c>
      <c r="AH534" s="28"/>
      <c r="AI534" s="28">
        <f>INDEX('All applic'!$I$7:$I$59080,U534)</f>
        <v>1.5714285714285714</v>
      </c>
      <c r="AJ534" s="28">
        <f>INDEX('All applic'!$I$7:$I$59080,V534)</f>
        <v>1.6666666666666667</v>
      </c>
      <c r="AK534" s="28">
        <f>INDEX('All applic'!$I$7:$I$59080,W534)</f>
        <v>1.0238095238095237</v>
      </c>
      <c r="AL534" s="28">
        <f>INDEX('All applic'!$I$7:$I$59080,X534)</f>
        <v>1</v>
      </c>
      <c r="AM534" s="28">
        <f>INDEX('All applic'!$I$7:$I$59080,Y534)</f>
        <v>1.5714285714285714</v>
      </c>
      <c r="AN534" s="28">
        <f>INDEX('All applic'!$I$7:$I$59080,Z534)</f>
        <v>1.0238095238095237</v>
      </c>
      <c r="AO534" s="113"/>
      <c r="AP534" s="113">
        <f>INDEX('All applic'!$J$7:$J$59080,U534)</f>
        <v>-8.8000000000000005E-3</v>
      </c>
      <c r="AQ534" s="113">
        <v>0</v>
      </c>
      <c r="AR534" s="113">
        <f>INDEX('All applic'!$J$7:$J$59080,W534)</f>
        <v>-9.4199999999999996E-3</v>
      </c>
      <c r="AS534" s="113">
        <v>0</v>
      </c>
      <c r="AT534" s="113">
        <v>0</v>
      </c>
      <c r="AU534" s="113">
        <v>0</v>
      </c>
    </row>
    <row r="535" spans="1:47" x14ac:dyDescent="0.25">
      <c r="A535" s="113" t="str">
        <f t="shared" si="64"/>
        <v>CFLMFm1975CZ16</v>
      </c>
      <c r="B535" s="113" t="str">
        <f t="shared" si="65"/>
        <v>CFLSCEMFmCZ161975</v>
      </c>
      <c r="C535" s="113" t="s">
        <v>118</v>
      </c>
      <c r="D535" s="113" t="s">
        <v>130</v>
      </c>
      <c r="E535" s="113" t="s">
        <v>1650</v>
      </c>
      <c r="F535" s="89" t="s">
        <v>47</v>
      </c>
      <c r="G535" s="113" t="s">
        <v>115</v>
      </c>
      <c r="H535" s="113" t="s">
        <v>1662</v>
      </c>
      <c r="I535" s="115">
        <f t="shared" si="66"/>
        <v>1.0130133130320971</v>
      </c>
      <c r="J535" s="115">
        <f t="shared" si="67"/>
        <v>1.4350865048237866</v>
      </c>
      <c r="K535" s="115">
        <f t="shared" si="68"/>
        <v>-2.0260325574859923E-2</v>
      </c>
      <c r="L535" s="113"/>
      <c r="M535" s="36">
        <f>VLOOKUP("HV_"&amp;$D535&amp;$E535&amp;VLOOKUP($F535,key!$L$3:$M$13,2,FALSE)&amp;$G535&amp;M$6,'HVAC wts'!$H$7:$R$13254,11,FALSE)</f>
        <v>8030.5266682631172</v>
      </c>
      <c r="N535" s="36">
        <f>VLOOKUP("HV_"&amp;$D535&amp;$E535&amp;VLOOKUP($F535,key!$L$3:$M$13,2,FALSE)&amp;$G535&amp;N$6,'HVAC wts'!$H$7:$R$13254,11,FALSE)</f>
        <v>1154.7466698004437</v>
      </c>
      <c r="O535" s="36">
        <f>VLOOKUP("HV_"&amp;$D535&amp;$E535&amp;VLOOKUP($F535,key!$L$3:$M$13,2,FALSE)&amp;$G535&amp;O$6,'HVAC wts'!$H$7:$R$13254,11,FALSE)</f>
        <v>2684.362730761271</v>
      </c>
      <c r="P535" s="36">
        <f>VLOOKUP("HV_"&amp;$D535&amp;$E535&amp;VLOOKUP($F535,key!$L$3:$M$13,2,FALSE)&amp;$G535&amp;P$6,'HVAC wts'!$H$7:$R$13254,11,FALSE)</f>
        <v>385.99696532150784</v>
      </c>
      <c r="Q535" s="36">
        <f>VLOOKUP("HV_"&amp;$D535&amp;$E535&amp;VLOOKUP($F535,key!$L$3:$M$13,2,FALSE)&amp;$G535&amp;Q$6,'HVAC wts'!$H$7:$R$13254,11,FALSE)</f>
        <v>1001.4448140428677</v>
      </c>
      <c r="R535" s="36">
        <f>VLOOKUP("HV_"&amp;$D535&amp;$E535&amp;VLOOKUP($F535,key!$L$3:$M$13,2,FALSE)&amp;$G535&amp;R$6,'HVAC wts'!$H$7:$R$13254,11,FALSE)</f>
        <v>334.75278107908355</v>
      </c>
      <c r="S535" s="36">
        <f t="shared" si="69"/>
        <v>13591.830629268294</v>
      </c>
      <c r="T535" s="113"/>
      <c r="U535" s="113">
        <f>MATCH($A535&amp;U$6,'All applic'!$A$7:$A$59080,0)</f>
        <v>574</v>
      </c>
      <c r="V535" s="113">
        <f>MATCH($A535&amp;V$6,'All applic'!$A$7:$A$59080,0)</f>
        <v>575</v>
      </c>
      <c r="W535" s="113">
        <f>MATCH($A535&amp;W$6,'All applic'!$A$7:$A$59080,0)</f>
        <v>577</v>
      </c>
      <c r="X535" s="113">
        <f>MATCH($A535&amp;X$6,'All applic'!$A$7:$A$59080,0)</f>
        <v>576</v>
      </c>
      <c r="Y535" s="113">
        <f>MATCH($A535&amp;Y$6,'All applic'!$A$7:$A$59080,0)</f>
        <v>574</v>
      </c>
      <c r="Z535" s="113">
        <f>MATCH($A535&amp;Z$6,'All applic'!$A$7:$A$59080,0)</f>
        <v>577</v>
      </c>
      <c r="AA535" s="113"/>
      <c r="AB535" s="28">
        <f>INDEX('All applic'!$H$7:$H$59080,U535)</f>
        <v>1.0680000000000001</v>
      </c>
      <c r="AC535" s="28">
        <f>INDEX('All applic'!$H$7:$H$59080,V535)</f>
        <v>0.80200000000000005</v>
      </c>
      <c r="AD535" s="28">
        <f>INDEX('All applic'!$H$7:$H$59080,W535)</f>
        <v>0.99199999999999999</v>
      </c>
      <c r="AE535" s="28">
        <f>INDEX('All applic'!$H$7:$H$59080,X535)</f>
        <v>0.52200000000000002</v>
      </c>
      <c r="AF535" s="28">
        <f>INDEX('All applic'!$H$7:$H$59080,Y535)</f>
        <v>1.0680000000000001</v>
      </c>
      <c r="AG535" s="28">
        <f>INDEX('All applic'!$H$7:$H$59080,Z535)</f>
        <v>0.99199999999999999</v>
      </c>
      <c r="AH535" s="28"/>
      <c r="AI535" s="28">
        <f>INDEX('All applic'!$I$7:$I$59080,U535)</f>
        <v>1.575</v>
      </c>
      <c r="AJ535" s="28">
        <f>INDEX('All applic'!$I$7:$I$59080,V535)</f>
        <v>1.55</v>
      </c>
      <c r="AK535" s="28">
        <f>INDEX('All applic'!$I$7:$I$59080,W535)</f>
        <v>1.0249999999999999</v>
      </c>
      <c r="AL535" s="28">
        <f>INDEX('All applic'!$I$7:$I$59080,X535)</f>
        <v>1.0249999999999999</v>
      </c>
      <c r="AM535" s="28">
        <f>INDEX('All applic'!$I$7:$I$59080,Y535)</f>
        <v>1.575</v>
      </c>
      <c r="AN535" s="28">
        <f>INDEX('All applic'!$I$7:$I$59080,Z535)</f>
        <v>1.0249999999999999</v>
      </c>
      <c r="AO535" s="113"/>
      <c r="AP535" s="113">
        <f>INDEX('All applic'!$J$7:$J$59080,U535)</f>
        <v>-2.5600000000000001E-2</v>
      </c>
      <c r="AQ535" s="113">
        <v>0</v>
      </c>
      <c r="AR535" s="113">
        <f>INDEX('All applic'!$J$7:$J$59080,W535)</f>
        <v>-2.5999999999999999E-2</v>
      </c>
      <c r="AS535" s="113">
        <v>0</v>
      </c>
      <c r="AT535" s="113">
        <v>0</v>
      </c>
      <c r="AU535" s="113">
        <v>0</v>
      </c>
    </row>
    <row r="536" spans="1:47" x14ac:dyDescent="0.25">
      <c r="A536" s="113" t="str">
        <f t="shared" si="64"/>
        <v>CFLMFm1985CZ01</v>
      </c>
      <c r="B536" s="113" t="str">
        <f t="shared" si="65"/>
        <v>CFLSCEMFmCZ011985</v>
      </c>
      <c r="C536" s="113" t="s">
        <v>118</v>
      </c>
      <c r="D536" s="113" t="s">
        <v>130</v>
      </c>
      <c r="E536" s="113" t="s">
        <v>1650</v>
      </c>
      <c r="F536" s="89" t="s">
        <v>67</v>
      </c>
      <c r="G536" s="113" t="s">
        <v>48</v>
      </c>
      <c r="H536" s="113" t="s">
        <v>1662</v>
      </c>
      <c r="I536" s="115">
        <f t="shared" si="66"/>
        <v>0</v>
      </c>
      <c r="J536" s="115">
        <f t="shared" si="67"/>
        <v>0</v>
      </c>
      <c r="K536" s="115">
        <f t="shared" si="68"/>
        <v>0</v>
      </c>
      <c r="L536" s="113"/>
      <c r="M536" s="36">
        <f>VLOOKUP("HV_"&amp;$D536&amp;$E536&amp;VLOOKUP($F536,key!$L$3:$M$13,2,FALSE)&amp;$G536&amp;M$6,'HVAC wts'!$H$7:$R$13254,11,FALSE)</f>
        <v>0</v>
      </c>
      <c r="N536" s="36">
        <f>VLOOKUP("HV_"&amp;$D536&amp;$E536&amp;VLOOKUP($F536,key!$L$3:$M$13,2,FALSE)&amp;$G536&amp;N$6,'HVAC wts'!$H$7:$R$13254,11,FALSE)</f>
        <v>0</v>
      </c>
      <c r="O536" s="36">
        <f>VLOOKUP("HV_"&amp;$D536&amp;$E536&amp;VLOOKUP($F536,key!$L$3:$M$13,2,FALSE)&amp;$G536&amp;O$6,'HVAC wts'!$H$7:$R$13254,11,FALSE)</f>
        <v>0</v>
      </c>
      <c r="P536" s="36">
        <f>VLOOKUP("HV_"&amp;$D536&amp;$E536&amp;VLOOKUP($F536,key!$L$3:$M$13,2,FALSE)&amp;$G536&amp;P$6,'HVAC wts'!$H$7:$R$13254,11,FALSE)</f>
        <v>0</v>
      </c>
      <c r="Q536" s="36">
        <f>VLOOKUP("HV_"&amp;$D536&amp;$E536&amp;VLOOKUP($F536,key!$L$3:$M$13,2,FALSE)&amp;$G536&amp;Q$6,'HVAC wts'!$H$7:$R$13254,11,FALSE)</f>
        <v>0</v>
      </c>
      <c r="R536" s="36">
        <f>VLOOKUP("HV_"&amp;$D536&amp;$E536&amp;VLOOKUP($F536,key!$L$3:$M$13,2,FALSE)&amp;$G536&amp;R$6,'HVAC wts'!$H$7:$R$13254,11,FALSE)</f>
        <v>0</v>
      </c>
      <c r="S536" s="36">
        <f t="shared" si="69"/>
        <v>0</v>
      </c>
      <c r="T536" s="113"/>
      <c r="U536" s="113">
        <f>MATCH($A536&amp;U$6,'All applic'!$A$7:$A$59080,0)</f>
        <v>578</v>
      </c>
      <c r="V536" s="113">
        <f>MATCH($A536&amp;V$6,'All applic'!$A$7:$A$59080,0)</f>
        <v>579</v>
      </c>
      <c r="W536" s="113">
        <f>MATCH($A536&amp;W$6,'All applic'!$A$7:$A$59080,0)</f>
        <v>581</v>
      </c>
      <c r="X536" s="113">
        <f>MATCH($A536&amp;X$6,'All applic'!$A$7:$A$59080,0)</f>
        <v>580</v>
      </c>
      <c r="Y536" s="113">
        <f>MATCH($A536&amp;Y$6,'All applic'!$A$7:$A$59080,0)</f>
        <v>578</v>
      </c>
      <c r="Z536" s="113">
        <f>MATCH($A536&amp;Z$6,'All applic'!$A$7:$A$59080,0)</f>
        <v>581</v>
      </c>
      <c r="AA536" s="113"/>
      <c r="AB536" s="28">
        <f>INDEX('All applic'!$H$7:$H$59080,U536)</f>
        <v>1</v>
      </c>
      <c r="AC536" s="28">
        <f>INDEX('All applic'!$H$7:$H$59080,V536)</f>
        <v>0.66400000000000003</v>
      </c>
      <c r="AD536" s="28">
        <f>INDEX('All applic'!$H$7:$H$59080,W536)</f>
        <v>0.97399999999999998</v>
      </c>
      <c r="AE536" s="28">
        <f>INDEX('All applic'!$H$7:$H$59080,X536)</f>
        <v>0.25</v>
      </c>
      <c r="AF536" s="28">
        <f>INDEX('All applic'!$H$7:$H$59080,Y536)</f>
        <v>1</v>
      </c>
      <c r="AG536" s="28">
        <f>INDEX('All applic'!$H$7:$H$59080,Z536)</f>
        <v>0.97399999999999998</v>
      </c>
      <c r="AH536" s="28"/>
      <c r="AI536" s="28">
        <f>INDEX('All applic'!$I$7:$I$59080,U536)</f>
        <v>1</v>
      </c>
      <c r="AJ536" s="28">
        <f>INDEX('All applic'!$I$7:$I$59080,V536)</f>
        <v>1</v>
      </c>
      <c r="AK536" s="28">
        <f>INDEX('All applic'!$I$7:$I$59080,W536)</f>
        <v>1</v>
      </c>
      <c r="AL536" s="28">
        <f>INDEX('All applic'!$I$7:$I$59080,X536)</f>
        <v>1</v>
      </c>
      <c r="AM536" s="28">
        <f>INDEX('All applic'!$I$7:$I$59080,Y536)</f>
        <v>1</v>
      </c>
      <c r="AN536" s="28">
        <f>INDEX('All applic'!$I$7:$I$59080,Z536)</f>
        <v>1</v>
      </c>
      <c r="AO536" s="113"/>
      <c r="AP536" s="113">
        <f>INDEX('All applic'!$J$7:$J$59080,U536)</f>
        <v>-3.4130000000000001E-2</v>
      </c>
      <c r="AQ536" s="113">
        <v>0</v>
      </c>
      <c r="AR536" s="113">
        <f>INDEX('All applic'!$J$7:$J$59080,W536)</f>
        <v>-3.4130000000000001E-2</v>
      </c>
      <c r="AS536" s="113">
        <v>0</v>
      </c>
      <c r="AT536" s="113">
        <v>0</v>
      </c>
      <c r="AU536" s="113">
        <v>0</v>
      </c>
    </row>
    <row r="537" spans="1:47" x14ac:dyDescent="0.25">
      <c r="A537" s="113" t="str">
        <f t="shared" si="64"/>
        <v>CFLMFm1985CZ02</v>
      </c>
      <c r="B537" s="113" t="str">
        <f t="shared" si="65"/>
        <v>CFLSCEMFmCZ021985</v>
      </c>
      <c r="C537" s="113" t="s">
        <v>118</v>
      </c>
      <c r="D537" s="113" t="s">
        <v>130</v>
      </c>
      <c r="E537" s="113" t="s">
        <v>1650</v>
      </c>
      <c r="F537" s="89" t="s">
        <v>67</v>
      </c>
      <c r="G537" s="113" t="s">
        <v>101</v>
      </c>
      <c r="H537" s="113" t="s">
        <v>1662</v>
      </c>
      <c r="I537" s="115">
        <f t="shared" si="66"/>
        <v>0</v>
      </c>
      <c r="J537" s="115">
        <f t="shared" si="67"/>
        <v>0</v>
      </c>
      <c r="K537" s="115">
        <f t="shared" si="68"/>
        <v>0</v>
      </c>
      <c r="L537" s="113"/>
      <c r="M537" s="36">
        <f>VLOOKUP("HV_"&amp;$D537&amp;$E537&amp;VLOOKUP($F537,key!$L$3:$M$13,2,FALSE)&amp;$G537&amp;M$6,'HVAC wts'!$H$7:$R$13254,11,FALSE)</f>
        <v>0</v>
      </c>
      <c r="N537" s="36">
        <f>VLOOKUP("HV_"&amp;$D537&amp;$E537&amp;VLOOKUP($F537,key!$L$3:$M$13,2,FALSE)&amp;$G537&amp;N$6,'HVAC wts'!$H$7:$R$13254,11,FALSE)</f>
        <v>0</v>
      </c>
      <c r="O537" s="36">
        <f>VLOOKUP("HV_"&amp;$D537&amp;$E537&amp;VLOOKUP($F537,key!$L$3:$M$13,2,FALSE)&amp;$G537&amp;O$6,'HVAC wts'!$H$7:$R$13254,11,FALSE)</f>
        <v>0</v>
      </c>
      <c r="P537" s="36">
        <f>VLOOKUP("HV_"&amp;$D537&amp;$E537&amp;VLOOKUP($F537,key!$L$3:$M$13,2,FALSE)&amp;$G537&amp;P$6,'HVAC wts'!$H$7:$R$13254,11,FALSE)</f>
        <v>0</v>
      </c>
      <c r="Q537" s="36">
        <f>VLOOKUP("HV_"&amp;$D537&amp;$E537&amp;VLOOKUP($F537,key!$L$3:$M$13,2,FALSE)&amp;$G537&amp;Q$6,'HVAC wts'!$H$7:$R$13254,11,FALSE)</f>
        <v>0</v>
      </c>
      <c r="R537" s="36">
        <f>VLOOKUP("HV_"&amp;$D537&amp;$E537&amp;VLOOKUP($F537,key!$L$3:$M$13,2,FALSE)&amp;$G537&amp;R$6,'HVAC wts'!$H$7:$R$13254,11,FALSE)</f>
        <v>0</v>
      </c>
      <c r="S537" s="36">
        <f t="shared" si="69"/>
        <v>0</v>
      </c>
      <c r="T537" s="113"/>
      <c r="U537" s="113">
        <f>MATCH($A537&amp;U$6,'All applic'!$A$7:$A$59080,0)</f>
        <v>582</v>
      </c>
      <c r="V537" s="113">
        <f>MATCH($A537&amp;V$6,'All applic'!$A$7:$A$59080,0)</f>
        <v>583</v>
      </c>
      <c r="W537" s="113">
        <f>MATCH($A537&amp;W$6,'All applic'!$A$7:$A$59080,0)</f>
        <v>585</v>
      </c>
      <c r="X537" s="113">
        <f>MATCH($A537&amp;X$6,'All applic'!$A$7:$A$59080,0)</f>
        <v>584</v>
      </c>
      <c r="Y537" s="113">
        <f>MATCH($A537&amp;Y$6,'All applic'!$A$7:$A$59080,0)</f>
        <v>582</v>
      </c>
      <c r="Z537" s="113">
        <f>MATCH($A537&amp;Z$6,'All applic'!$A$7:$A$59080,0)</f>
        <v>585</v>
      </c>
      <c r="AA537" s="113"/>
      <c r="AB537" s="28">
        <f>INDEX('All applic'!$H$7:$H$59080,U537)</f>
        <v>1.046</v>
      </c>
      <c r="AC537" s="28">
        <f>INDEX('All applic'!$H$7:$H$59080,V537)</f>
        <v>0.85599999999999998</v>
      </c>
      <c r="AD537" s="28">
        <f>INDEX('All applic'!$H$7:$H$59080,W537)</f>
        <v>0.99199999999999999</v>
      </c>
      <c r="AE537" s="28">
        <f>INDEX('All applic'!$H$7:$H$59080,X537)</f>
        <v>0.54</v>
      </c>
      <c r="AF537" s="28">
        <f>INDEX('All applic'!$H$7:$H$59080,Y537)</f>
        <v>1.046</v>
      </c>
      <c r="AG537" s="28">
        <f>INDEX('All applic'!$H$7:$H$59080,Z537)</f>
        <v>0.99199999999999999</v>
      </c>
      <c r="AH537" s="28"/>
      <c r="AI537" s="28">
        <f>INDEX('All applic'!$I$7:$I$59080,U537)</f>
        <v>1.9750000000000001</v>
      </c>
      <c r="AJ537" s="28">
        <f>INDEX('All applic'!$I$7:$I$59080,V537)</f>
        <v>2</v>
      </c>
      <c r="AK537" s="28">
        <f>INDEX('All applic'!$I$7:$I$59080,W537)</f>
        <v>1.0249999999999999</v>
      </c>
      <c r="AL537" s="28">
        <f>INDEX('All applic'!$I$7:$I$59080,X537)</f>
        <v>1.0249999999999999</v>
      </c>
      <c r="AM537" s="28">
        <f>INDEX('All applic'!$I$7:$I$59080,Y537)</f>
        <v>1.9750000000000001</v>
      </c>
      <c r="AN537" s="28">
        <f>INDEX('All applic'!$I$7:$I$59080,Z537)</f>
        <v>1.0249999999999999</v>
      </c>
      <c r="AO537" s="113"/>
      <c r="AP537" s="113">
        <f>INDEX('All applic'!$J$7:$J$59080,U537)</f>
        <v>-2.46E-2</v>
      </c>
      <c r="AQ537" s="113">
        <v>0</v>
      </c>
      <c r="AR537" s="113">
        <f>INDEX('All applic'!$J$7:$J$59080,W537)</f>
        <v>-2.5000000000000001E-2</v>
      </c>
      <c r="AS537" s="113">
        <v>0</v>
      </c>
      <c r="AT537" s="113">
        <v>0</v>
      </c>
      <c r="AU537" s="113">
        <v>0</v>
      </c>
    </row>
    <row r="538" spans="1:47" x14ac:dyDescent="0.25">
      <c r="A538" s="113" t="str">
        <f t="shared" si="64"/>
        <v>CFLMFm1985CZ03</v>
      </c>
      <c r="B538" s="113" t="str">
        <f t="shared" si="65"/>
        <v>CFLSCEMFmCZ031985</v>
      </c>
      <c r="C538" s="113" t="s">
        <v>118</v>
      </c>
      <c r="D538" s="113" t="s">
        <v>130</v>
      </c>
      <c r="E538" s="113" t="s">
        <v>1650</v>
      </c>
      <c r="F538" s="89" t="s">
        <v>67</v>
      </c>
      <c r="G538" s="113" t="s">
        <v>102</v>
      </c>
      <c r="H538" s="113" t="s">
        <v>1662</v>
      </c>
      <c r="I538" s="115">
        <f t="shared" si="66"/>
        <v>0</v>
      </c>
      <c r="J538" s="115">
        <f t="shared" si="67"/>
        <v>0</v>
      </c>
      <c r="K538" s="115">
        <f t="shared" si="68"/>
        <v>0</v>
      </c>
      <c r="L538" s="113"/>
      <c r="M538" s="36">
        <f>VLOOKUP("HV_"&amp;$D538&amp;$E538&amp;VLOOKUP($F538,key!$L$3:$M$13,2,FALSE)&amp;$G538&amp;M$6,'HVAC wts'!$H$7:$R$13254,11,FALSE)</f>
        <v>0</v>
      </c>
      <c r="N538" s="36">
        <f>VLOOKUP("HV_"&amp;$D538&amp;$E538&amp;VLOOKUP($F538,key!$L$3:$M$13,2,FALSE)&amp;$G538&amp;N$6,'HVAC wts'!$H$7:$R$13254,11,FALSE)</f>
        <v>0</v>
      </c>
      <c r="O538" s="36">
        <f>VLOOKUP("HV_"&amp;$D538&amp;$E538&amp;VLOOKUP($F538,key!$L$3:$M$13,2,FALSE)&amp;$G538&amp;O$6,'HVAC wts'!$H$7:$R$13254,11,FALSE)</f>
        <v>0</v>
      </c>
      <c r="P538" s="36">
        <f>VLOOKUP("HV_"&amp;$D538&amp;$E538&amp;VLOOKUP($F538,key!$L$3:$M$13,2,FALSE)&amp;$G538&amp;P$6,'HVAC wts'!$H$7:$R$13254,11,FALSE)</f>
        <v>0</v>
      </c>
      <c r="Q538" s="36">
        <f>VLOOKUP("HV_"&amp;$D538&amp;$E538&amp;VLOOKUP($F538,key!$L$3:$M$13,2,FALSE)&amp;$G538&amp;Q$6,'HVAC wts'!$H$7:$R$13254,11,FALSE)</f>
        <v>0</v>
      </c>
      <c r="R538" s="36">
        <f>VLOOKUP("HV_"&amp;$D538&amp;$E538&amp;VLOOKUP($F538,key!$L$3:$M$13,2,FALSE)&amp;$G538&amp;R$6,'HVAC wts'!$H$7:$R$13254,11,FALSE)</f>
        <v>0</v>
      </c>
      <c r="S538" s="36">
        <f t="shared" si="69"/>
        <v>0</v>
      </c>
      <c r="T538" s="113"/>
      <c r="U538" s="113">
        <f>MATCH($A538&amp;U$6,'All applic'!$A$7:$A$59080,0)</f>
        <v>586</v>
      </c>
      <c r="V538" s="113">
        <f>MATCH($A538&amp;V$6,'All applic'!$A$7:$A$59080,0)</f>
        <v>587</v>
      </c>
      <c r="W538" s="113">
        <f>MATCH($A538&amp;W$6,'All applic'!$A$7:$A$59080,0)</f>
        <v>589</v>
      </c>
      <c r="X538" s="113">
        <f>MATCH($A538&amp;X$6,'All applic'!$A$7:$A$59080,0)</f>
        <v>588</v>
      </c>
      <c r="Y538" s="113">
        <f>MATCH($A538&amp;Y$6,'All applic'!$A$7:$A$59080,0)</f>
        <v>586</v>
      </c>
      <c r="Z538" s="113">
        <f>MATCH($A538&amp;Z$6,'All applic'!$A$7:$A$59080,0)</f>
        <v>589</v>
      </c>
      <c r="AA538" s="113"/>
      <c r="AB538" s="28">
        <f>INDEX('All applic'!$H$7:$H$59080,U538)</f>
        <v>1.006</v>
      </c>
      <c r="AC538" s="28">
        <f>INDEX('All applic'!$H$7:$H$59080,V538)</f>
        <v>0.81799999999999995</v>
      </c>
      <c r="AD538" s="28">
        <f>INDEX('All applic'!$H$7:$H$59080,W538)</f>
        <v>0.98599999999999999</v>
      </c>
      <c r="AE538" s="28">
        <f>INDEX('All applic'!$H$7:$H$59080,X538)</f>
        <v>0.49399999999999999</v>
      </c>
      <c r="AF538" s="28">
        <f>INDEX('All applic'!$H$7:$H$59080,Y538)</f>
        <v>1.006</v>
      </c>
      <c r="AG538" s="28">
        <f>INDEX('All applic'!$H$7:$H$59080,Z538)</f>
        <v>0.98599999999999999</v>
      </c>
      <c r="AH538" s="28"/>
      <c r="AI538" s="28">
        <f>INDEX('All applic'!$I$7:$I$59080,U538)</f>
        <v>1.325</v>
      </c>
      <c r="AJ538" s="28">
        <f>INDEX('All applic'!$I$7:$I$59080,V538)</f>
        <v>1.3499999999999999</v>
      </c>
      <c r="AK538" s="28">
        <f>INDEX('All applic'!$I$7:$I$59080,W538)</f>
        <v>1.0249999999999999</v>
      </c>
      <c r="AL538" s="28">
        <f>INDEX('All applic'!$I$7:$I$59080,X538)</f>
        <v>1</v>
      </c>
      <c r="AM538" s="28">
        <f>INDEX('All applic'!$I$7:$I$59080,Y538)</f>
        <v>1.325</v>
      </c>
      <c r="AN538" s="28">
        <f>INDEX('All applic'!$I$7:$I$59080,Z538)</f>
        <v>1.0249999999999999</v>
      </c>
      <c r="AO538" s="113"/>
      <c r="AP538" s="113">
        <f>INDEX('All applic'!$J$7:$J$59080,U538)</f>
        <v>-2.7399999999999997E-2</v>
      </c>
      <c r="AQ538" s="113">
        <v>0</v>
      </c>
      <c r="AR538" s="113">
        <f>INDEX('All applic'!$J$7:$J$59080,W538)</f>
        <v>-2.7600000000000003E-2</v>
      </c>
      <c r="AS538" s="113">
        <v>0</v>
      </c>
      <c r="AT538" s="113">
        <v>0</v>
      </c>
      <c r="AU538" s="113">
        <v>0</v>
      </c>
    </row>
    <row r="539" spans="1:47" x14ac:dyDescent="0.25">
      <c r="A539" s="113" t="str">
        <f t="shared" si="64"/>
        <v>CFLMFm1985CZ04</v>
      </c>
      <c r="B539" s="113" t="str">
        <f t="shared" si="65"/>
        <v>CFLSCEMFmCZ041985</v>
      </c>
      <c r="C539" s="113" t="s">
        <v>118</v>
      </c>
      <c r="D539" s="113" t="s">
        <v>130</v>
      </c>
      <c r="E539" s="113" t="s">
        <v>1650</v>
      </c>
      <c r="F539" s="89" t="s">
        <v>67</v>
      </c>
      <c r="G539" s="113" t="s">
        <v>103</v>
      </c>
      <c r="H539" s="113" t="s">
        <v>1662</v>
      </c>
      <c r="I539" s="115">
        <f t="shared" si="66"/>
        <v>0</v>
      </c>
      <c r="J539" s="115">
        <f t="shared" si="67"/>
        <v>0</v>
      </c>
      <c r="K539" s="115">
        <f t="shared" si="68"/>
        <v>0</v>
      </c>
      <c r="L539" s="113"/>
      <c r="M539" s="36">
        <f>VLOOKUP("HV_"&amp;$D539&amp;$E539&amp;VLOOKUP($F539,key!$L$3:$M$13,2,FALSE)&amp;$G539&amp;M$6,'HVAC wts'!$H$7:$R$13254,11,FALSE)</f>
        <v>0</v>
      </c>
      <c r="N539" s="36">
        <f>VLOOKUP("HV_"&amp;$D539&amp;$E539&amp;VLOOKUP($F539,key!$L$3:$M$13,2,FALSE)&amp;$G539&amp;N$6,'HVAC wts'!$H$7:$R$13254,11,FALSE)</f>
        <v>0</v>
      </c>
      <c r="O539" s="36">
        <f>VLOOKUP("HV_"&amp;$D539&amp;$E539&amp;VLOOKUP($F539,key!$L$3:$M$13,2,FALSE)&amp;$G539&amp;O$6,'HVAC wts'!$H$7:$R$13254,11,FALSE)</f>
        <v>0</v>
      </c>
      <c r="P539" s="36">
        <f>VLOOKUP("HV_"&amp;$D539&amp;$E539&amp;VLOOKUP($F539,key!$L$3:$M$13,2,FALSE)&amp;$G539&amp;P$6,'HVAC wts'!$H$7:$R$13254,11,FALSE)</f>
        <v>0</v>
      </c>
      <c r="Q539" s="36">
        <f>VLOOKUP("HV_"&amp;$D539&amp;$E539&amp;VLOOKUP($F539,key!$L$3:$M$13,2,FALSE)&amp;$G539&amp;Q$6,'HVAC wts'!$H$7:$R$13254,11,FALSE)</f>
        <v>0</v>
      </c>
      <c r="R539" s="36">
        <f>VLOOKUP("HV_"&amp;$D539&amp;$E539&amp;VLOOKUP($F539,key!$L$3:$M$13,2,FALSE)&amp;$G539&amp;R$6,'HVAC wts'!$H$7:$R$13254,11,FALSE)</f>
        <v>0</v>
      </c>
      <c r="S539" s="36">
        <f t="shared" si="69"/>
        <v>0</v>
      </c>
      <c r="T539" s="113"/>
      <c r="U539" s="113">
        <f>MATCH($A539&amp;U$6,'All applic'!$A$7:$A$59080,0)</f>
        <v>590</v>
      </c>
      <c r="V539" s="113">
        <f>MATCH($A539&amp;V$6,'All applic'!$A$7:$A$59080,0)</f>
        <v>591</v>
      </c>
      <c r="W539" s="113">
        <f>MATCH($A539&amp;W$6,'All applic'!$A$7:$A$59080,0)</f>
        <v>593</v>
      </c>
      <c r="X539" s="113">
        <f>MATCH($A539&amp;X$6,'All applic'!$A$7:$A$59080,0)</f>
        <v>592</v>
      </c>
      <c r="Y539" s="113">
        <f>MATCH($A539&amp;Y$6,'All applic'!$A$7:$A$59080,0)</f>
        <v>590</v>
      </c>
      <c r="Z539" s="113">
        <f>MATCH($A539&amp;Z$6,'All applic'!$A$7:$A$59080,0)</f>
        <v>593</v>
      </c>
      <c r="AA539" s="113"/>
      <c r="AB539" s="28">
        <f>INDEX('All applic'!$H$7:$H$59080,U539)</f>
        <v>1.038</v>
      </c>
      <c r="AC539" s="28">
        <f>INDEX('All applic'!$H$7:$H$59080,V539)</f>
        <v>0.86799999999999999</v>
      </c>
      <c r="AD539" s="28">
        <f>INDEX('All applic'!$H$7:$H$59080,W539)</f>
        <v>0.99399999999999999</v>
      </c>
      <c r="AE539" s="28">
        <f>INDEX('All applic'!$H$7:$H$59080,X539)</f>
        <v>0.61</v>
      </c>
      <c r="AF539" s="28">
        <f>INDEX('All applic'!$H$7:$H$59080,Y539)</f>
        <v>1.038</v>
      </c>
      <c r="AG539" s="28">
        <f>INDEX('All applic'!$H$7:$H$59080,Z539)</f>
        <v>0.99399999999999999</v>
      </c>
      <c r="AH539" s="28"/>
      <c r="AI539" s="28">
        <f>INDEX('All applic'!$I$7:$I$59080,U539)</f>
        <v>1.7045454545454546</v>
      </c>
      <c r="AJ539" s="28">
        <f>INDEX('All applic'!$I$7:$I$59080,V539)</f>
        <v>1.6590909090909092</v>
      </c>
      <c r="AK539" s="28">
        <f>INDEX('All applic'!$I$7:$I$59080,W539)</f>
        <v>1.0227272727272727</v>
      </c>
      <c r="AL539" s="28">
        <f>INDEX('All applic'!$I$7:$I$59080,X539)</f>
        <v>1</v>
      </c>
      <c r="AM539" s="28">
        <f>INDEX('All applic'!$I$7:$I$59080,Y539)</f>
        <v>1.7045454545454546</v>
      </c>
      <c r="AN539" s="28">
        <f>INDEX('All applic'!$I$7:$I$59080,Z539)</f>
        <v>1.0227272727272727</v>
      </c>
      <c r="AO539" s="113"/>
      <c r="AP539" s="113">
        <f>INDEX('All applic'!$J$7:$J$59080,U539)</f>
        <v>-2.0799999999999999E-2</v>
      </c>
      <c r="AQ539" s="113">
        <v>0</v>
      </c>
      <c r="AR539" s="113">
        <f>INDEX('All applic'!$J$7:$J$59080,W539)</f>
        <v>-2.1000000000000001E-2</v>
      </c>
      <c r="AS539" s="113">
        <v>0</v>
      </c>
      <c r="AT539" s="113">
        <v>0</v>
      </c>
      <c r="AU539" s="113">
        <v>0</v>
      </c>
    </row>
    <row r="540" spans="1:47" x14ac:dyDescent="0.25">
      <c r="A540" s="113" t="str">
        <f t="shared" si="64"/>
        <v>CFLMFm1985CZ05</v>
      </c>
      <c r="B540" s="113" t="str">
        <f t="shared" si="65"/>
        <v>CFLSCEMFmCZ051985</v>
      </c>
      <c r="C540" s="113" t="s">
        <v>118</v>
      </c>
      <c r="D540" s="113" t="s">
        <v>130</v>
      </c>
      <c r="E540" s="113" t="s">
        <v>1650</v>
      </c>
      <c r="F540" s="89" t="s">
        <v>67</v>
      </c>
      <c r="G540" s="113" t="s">
        <v>104</v>
      </c>
      <c r="H540" s="113" t="s">
        <v>1662</v>
      </c>
      <c r="I540" s="115">
        <f t="shared" si="66"/>
        <v>0.98599999999999999</v>
      </c>
      <c r="J540" s="115">
        <f t="shared" si="67"/>
        <v>1.0227272727272727</v>
      </c>
      <c r="K540" s="115">
        <f t="shared" si="68"/>
        <v>-2.8274087064053429E-2</v>
      </c>
      <c r="L540" s="113"/>
      <c r="M540" s="36">
        <f>VLOOKUP("HV_"&amp;$D540&amp;$E540&amp;VLOOKUP($F540,key!$L$3:$M$13,2,FALSE)&amp;$G540&amp;M$6,'HVAC wts'!$H$7:$R$13254,11,FALSE)</f>
        <v>0</v>
      </c>
      <c r="N540" s="36">
        <f>VLOOKUP("HV_"&amp;$D540&amp;$E540&amp;VLOOKUP($F540,key!$L$3:$M$13,2,FALSE)&amp;$G540&amp;N$6,'HVAC wts'!$H$7:$R$13254,11,FALSE)</f>
        <v>0</v>
      </c>
      <c r="O540" s="36">
        <f>VLOOKUP("HV_"&amp;$D540&amp;$E540&amp;VLOOKUP($F540,key!$L$3:$M$13,2,FALSE)&amp;$G540&amp;O$6,'HVAC wts'!$H$7:$R$13254,11,FALSE)</f>
        <v>760.13842897265317</v>
      </c>
      <c r="P540" s="36">
        <f>VLOOKUP("HV_"&amp;$D540&amp;$E540&amp;VLOOKUP($F540,key!$L$3:$M$13,2,FALSE)&amp;$G540&amp;P$6,'HVAC wts'!$H$7:$R$13254,11,FALSE)</f>
        <v>0</v>
      </c>
      <c r="Q540" s="36">
        <f>VLOOKUP("HV_"&amp;$D540&amp;$E540&amp;VLOOKUP($F540,key!$L$3:$M$13,2,FALSE)&amp;$G540&amp;Q$6,'HVAC wts'!$H$7:$R$13254,11,FALSE)</f>
        <v>0</v>
      </c>
      <c r="R540" s="36">
        <f>VLOOKUP("HV_"&amp;$D540&amp;$E540&amp;VLOOKUP($F540,key!$L$3:$M$13,2,FALSE)&amp;$G540&amp;R$6,'HVAC wts'!$H$7:$R$13254,11,FALSE)</f>
        <v>94.792872135994088</v>
      </c>
      <c r="S540" s="36">
        <f t="shared" si="69"/>
        <v>854.93130110864729</v>
      </c>
      <c r="T540" s="113"/>
      <c r="U540" s="113">
        <f>MATCH($A540&amp;U$6,'All applic'!$A$7:$A$59080,0)</f>
        <v>594</v>
      </c>
      <c r="V540" s="113">
        <f>MATCH($A540&amp;V$6,'All applic'!$A$7:$A$59080,0)</f>
        <v>595</v>
      </c>
      <c r="W540" s="113">
        <f>MATCH($A540&amp;W$6,'All applic'!$A$7:$A$59080,0)</f>
        <v>597</v>
      </c>
      <c r="X540" s="113">
        <f>MATCH($A540&amp;X$6,'All applic'!$A$7:$A$59080,0)</f>
        <v>596</v>
      </c>
      <c r="Y540" s="113">
        <f>MATCH($A540&amp;Y$6,'All applic'!$A$7:$A$59080,0)</f>
        <v>594</v>
      </c>
      <c r="Z540" s="113">
        <f>MATCH($A540&amp;Z$6,'All applic'!$A$7:$A$59080,0)</f>
        <v>597</v>
      </c>
      <c r="AA540" s="113"/>
      <c r="AB540" s="28">
        <f>INDEX('All applic'!$H$7:$H$59080,U540)</f>
        <v>1</v>
      </c>
      <c r="AC540" s="28">
        <f>INDEX('All applic'!$H$7:$H$59080,V540)</f>
        <v>0.77400000000000002</v>
      </c>
      <c r="AD540" s="28">
        <f>INDEX('All applic'!$H$7:$H$59080,W540)</f>
        <v>0.98599999999999999</v>
      </c>
      <c r="AE540" s="28">
        <f>INDEX('All applic'!$H$7:$H$59080,X540)</f>
        <v>0.42199999999999999</v>
      </c>
      <c r="AF540" s="28">
        <f>INDEX('All applic'!$H$7:$H$59080,Y540)</f>
        <v>1</v>
      </c>
      <c r="AG540" s="28">
        <f>INDEX('All applic'!$H$7:$H$59080,Z540)</f>
        <v>0.98599999999999999</v>
      </c>
      <c r="AH540" s="28"/>
      <c r="AI540" s="28">
        <f>INDEX('All applic'!$I$7:$I$59080,U540)</f>
        <v>1.4090909090909092</v>
      </c>
      <c r="AJ540" s="28">
        <f>INDEX('All applic'!$I$7:$I$59080,V540)</f>
        <v>1.3863636363636365</v>
      </c>
      <c r="AK540" s="28">
        <f>INDEX('All applic'!$I$7:$I$59080,W540)</f>
        <v>1.0227272727272727</v>
      </c>
      <c r="AL540" s="28">
        <f>INDEX('All applic'!$I$7:$I$59080,X540)</f>
        <v>1</v>
      </c>
      <c r="AM540" s="28">
        <f>INDEX('All applic'!$I$7:$I$59080,Y540)</f>
        <v>1.4090909090909092</v>
      </c>
      <c r="AN540" s="28">
        <f>INDEX('All applic'!$I$7:$I$59080,Z540)</f>
        <v>1.0227272727272727</v>
      </c>
      <c r="AO540" s="113"/>
      <c r="AP540" s="113">
        <f>INDEX('All applic'!$J$7:$J$59080,U540)</f>
        <v>-3.1399999999999997E-2</v>
      </c>
      <c r="AQ540" s="113">
        <v>0</v>
      </c>
      <c r="AR540" s="113">
        <f>INDEX('All applic'!$J$7:$J$59080,W540)</f>
        <v>-3.1800000000000002E-2</v>
      </c>
      <c r="AS540" s="113">
        <v>0</v>
      </c>
      <c r="AT540" s="113">
        <v>0</v>
      </c>
      <c r="AU540" s="113">
        <v>0</v>
      </c>
    </row>
    <row r="541" spans="1:47" x14ac:dyDescent="0.25">
      <c r="A541" s="113" t="str">
        <f t="shared" si="64"/>
        <v>CFLMFm1985CZ06</v>
      </c>
      <c r="B541" s="113" t="str">
        <f t="shared" si="65"/>
        <v>CFLSCEMFmCZ061985</v>
      </c>
      <c r="C541" s="113" t="s">
        <v>118</v>
      </c>
      <c r="D541" s="113" t="s">
        <v>130</v>
      </c>
      <c r="E541" s="113" t="s">
        <v>1650</v>
      </c>
      <c r="F541" s="89" t="s">
        <v>67</v>
      </c>
      <c r="G541" s="113" t="s">
        <v>105</v>
      </c>
      <c r="H541" s="113" t="s">
        <v>1662</v>
      </c>
      <c r="I541" s="115">
        <f t="shared" si="66"/>
        <v>0.98973489928397551</v>
      </c>
      <c r="J541" s="115">
        <f t="shared" si="67"/>
        <v>1.2954960207454804</v>
      </c>
      <c r="K541" s="115">
        <f t="shared" si="68"/>
        <v>-1.5139294005044986E-2</v>
      </c>
      <c r="L541" s="113"/>
      <c r="M541" s="36">
        <f>VLOOKUP("HV_"&amp;$D541&amp;$E541&amp;VLOOKUP($F541,key!$L$3:$M$13,2,FALSE)&amp;$G541&amp;M$6,'HVAC wts'!$H$7:$R$13254,11,FALSE)</f>
        <v>81276.891659719113</v>
      </c>
      <c r="N541" s="36">
        <f>VLOOKUP("HV_"&amp;$D541&amp;$E541&amp;VLOOKUP($F541,key!$L$3:$M$13,2,FALSE)&amp;$G541&amp;N$6,'HVAC wts'!$H$7:$R$13254,11,FALSE)</f>
        <v>11687.181159201775</v>
      </c>
      <c r="O541" s="36">
        <f>VLOOKUP("HV_"&amp;$D541&amp;$E541&amp;VLOOKUP($F541,key!$L$3:$M$13,2,FALSE)&amp;$G541&amp;O$6,'HVAC wts'!$H$7:$R$13254,11,FALSE)</f>
        <v>157329.34065333329</v>
      </c>
      <c r="P541" s="36">
        <f>VLOOKUP("HV_"&amp;$D541&amp;$E541&amp;VLOOKUP($F541,key!$L$3:$M$13,2,FALSE)&amp;$G541&amp;P$6,'HVAC wts'!$H$7:$R$13254,11,FALSE)</f>
        <v>22623.11548</v>
      </c>
      <c r="Q541" s="36">
        <f>VLOOKUP("HV_"&amp;$D541&amp;$E541&amp;VLOOKUP($F541,key!$L$3:$M$13,2,FALSE)&amp;$G541&amp;Q$6,'HVAC wts'!$H$7:$R$13254,11,FALSE)</f>
        <v>10135.614389504806</v>
      </c>
      <c r="R541" s="36">
        <f>VLOOKUP("HV_"&amp;$D541&amp;$E541&amp;VLOOKUP($F541,key!$L$3:$M$13,2,FALSE)&amp;$G541&amp;R$6,'HVAC wts'!$H$7:$R$13254,11,FALSE)</f>
        <v>19619.715966666667</v>
      </c>
      <c r="S541" s="36">
        <f t="shared" si="69"/>
        <v>302671.85930842563</v>
      </c>
      <c r="T541" s="113"/>
      <c r="U541" s="113">
        <f>MATCH($A541&amp;U$6,'All applic'!$A$7:$A$59080,0)</f>
        <v>598</v>
      </c>
      <c r="V541" s="113">
        <f>MATCH($A541&amp;V$6,'All applic'!$A$7:$A$59080,0)</f>
        <v>599</v>
      </c>
      <c r="W541" s="113">
        <f>MATCH($A541&amp;W$6,'All applic'!$A$7:$A$59080,0)</f>
        <v>601</v>
      </c>
      <c r="X541" s="113">
        <f>MATCH($A541&amp;X$6,'All applic'!$A$7:$A$59080,0)</f>
        <v>600</v>
      </c>
      <c r="Y541" s="113">
        <f>MATCH($A541&amp;Y$6,'All applic'!$A$7:$A$59080,0)</f>
        <v>598</v>
      </c>
      <c r="Z541" s="113">
        <f>MATCH($A541&amp;Z$6,'All applic'!$A$7:$A$59080,0)</f>
        <v>601</v>
      </c>
      <c r="AA541" s="113"/>
      <c r="AB541" s="28">
        <f>INDEX('All applic'!$H$7:$H$59080,U541)</f>
        <v>1.0640000000000001</v>
      </c>
      <c r="AC541" s="28">
        <f>INDEX('All applic'!$H$7:$H$59080,V541)</f>
        <v>0.92200000000000004</v>
      </c>
      <c r="AD541" s="28">
        <f>INDEX('All applic'!$H$7:$H$59080,W541)</f>
        <v>0.998</v>
      </c>
      <c r="AE541" s="28">
        <f>INDEX('All applic'!$H$7:$H$59080,X541)</f>
        <v>0.66</v>
      </c>
      <c r="AF541" s="28">
        <f>INDEX('All applic'!$H$7:$H$59080,Y541)</f>
        <v>1.0640000000000001</v>
      </c>
      <c r="AG541" s="28">
        <f>INDEX('All applic'!$H$7:$H$59080,Z541)</f>
        <v>0.998</v>
      </c>
      <c r="AH541" s="28"/>
      <c r="AI541" s="28">
        <f>INDEX('All applic'!$I$7:$I$59080,U541)</f>
        <v>1.8181818181818183</v>
      </c>
      <c r="AJ541" s="28">
        <f>INDEX('All applic'!$I$7:$I$59080,V541)</f>
        <v>1.9090909090909094</v>
      </c>
      <c r="AK541" s="28">
        <f>INDEX('All applic'!$I$7:$I$59080,W541)</f>
        <v>1.0227272727272727</v>
      </c>
      <c r="AL541" s="28">
        <f>INDEX('All applic'!$I$7:$I$59080,X541)</f>
        <v>1</v>
      </c>
      <c r="AM541" s="28">
        <f>INDEX('All applic'!$I$7:$I$59080,Y541)</f>
        <v>1.8181818181818183</v>
      </c>
      <c r="AN541" s="28">
        <f>INDEX('All applic'!$I$7:$I$59080,Z541)</f>
        <v>1.0227272727272727</v>
      </c>
      <c r="AO541" s="113"/>
      <c r="AP541" s="113">
        <f>INDEX('All applic'!$J$7:$J$59080,U541)</f>
        <v>-1.898E-2</v>
      </c>
      <c r="AQ541" s="113">
        <v>0</v>
      </c>
      <c r="AR541" s="113">
        <f>INDEX('All applic'!$J$7:$J$59080,W541)</f>
        <v>-1.932E-2</v>
      </c>
      <c r="AS541" s="113">
        <v>0</v>
      </c>
      <c r="AT541" s="113">
        <v>0</v>
      </c>
      <c r="AU541" s="113">
        <v>0</v>
      </c>
    </row>
    <row r="542" spans="1:47" x14ac:dyDescent="0.25">
      <c r="A542" s="113" t="str">
        <f t="shared" si="64"/>
        <v>CFLMFm1985CZ07</v>
      </c>
      <c r="B542" s="113" t="str">
        <f t="shared" si="65"/>
        <v>CFLSCEMFmCZ071985</v>
      </c>
      <c r="C542" s="113" t="s">
        <v>118</v>
      </c>
      <c r="D542" s="113" t="s">
        <v>130</v>
      </c>
      <c r="E542" s="113" t="s">
        <v>1650</v>
      </c>
      <c r="F542" s="89" t="s">
        <v>67</v>
      </c>
      <c r="G542" s="113" t="s">
        <v>106</v>
      </c>
      <c r="H542" s="113" t="s">
        <v>1662</v>
      </c>
      <c r="I542" s="115">
        <f t="shared" si="66"/>
        <v>0</v>
      </c>
      <c r="J542" s="115">
        <f t="shared" si="67"/>
        <v>0</v>
      </c>
      <c r="K542" s="115">
        <f t="shared" si="68"/>
        <v>0</v>
      </c>
      <c r="L542" s="113"/>
      <c r="M542" s="36">
        <f>VLOOKUP("HV_"&amp;$D542&amp;$E542&amp;VLOOKUP($F542,key!$L$3:$M$13,2,FALSE)&amp;$G542&amp;M$6,'HVAC wts'!$H$7:$R$13254,11,FALSE)</f>
        <v>0</v>
      </c>
      <c r="N542" s="36">
        <f>VLOOKUP("HV_"&amp;$D542&amp;$E542&amp;VLOOKUP($F542,key!$L$3:$M$13,2,FALSE)&amp;$G542&amp;N$6,'HVAC wts'!$H$7:$R$13254,11,FALSE)</f>
        <v>0</v>
      </c>
      <c r="O542" s="36">
        <f>VLOOKUP("HV_"&amp;$D542&amp;$E542&amp;VLOOKUP($F542,key!$L$3:$M$13,2,FALSE)&amp;$G542&amp;O$6,'HVAC wts'!$H$7:$R$13254,11,FALSE)</f>
        <v>0</v>
      </c>
      <c r="P542" s="36">
        <f>VLOOKUP("HV_"&amp;$D542&amp;$E542&amp;VLOOKUP($F542,key!$L$3:$M$13,2,FALSE)&amp;$G542&amp;P$6,'HVAC wts'!$H$7:$R$13254,11,FALSE)</f>
        <v>0</v>
      </c>
      <c r="Q542" s="36">
        <f>VLOOKUP("HV_"&amp;$D542&amp;$E542&amp;VLOOKUP($F542,key!$L$3:$M$13,2,FALSE)&amp;$G542&amp;Q$6,'HVAC wts'!$H$7:$R$13254,11,FALSE)</f>
        <v>0</v>
      </c>
      <c r="R542" s="36">
        <f>VLOOKUP("HV_"&amp;$D542&amp;$E542&amp;VLOOKUP($F542,key!$L$3:$M$13,2,FALSE)&amp;$G542&amp;R$6,'HVAC wts'!$H$7:$R$13254,11,FALSE)</f>
        <v>0</v>
      </c>
      <c r="S542" s="36">
        <f t="shared" si="69"/>
        <v>0</v>
      </c>
      <c r="T542" s="113"/>
      <c r="U542" s="113">
        <f>MATCH($A542&amp;U$6,'All applic'!$A$7:$A$59080,0)</f>
        <v>602</v>
      </c>
      <c r="V542" s="113">
        <f>MATCH($A542&amp;V$6,'All applic'!$A$7:$A$59080,0)</f>
        <v>603</v>
      </c>
      <c r="W542" s="113">
        <f>MATCH($A542&amp;W$6,'All applic'!$A$7:$A$59080,0)</f>
        <v>605</v>
      </c>
      <c r="X542" s="113">
        <f>MATCH($A542&amp;X$6,'All applic'!$A$7:$A$59080,0)</f>
        <v>604</v>
      </c>
      <c r="Y542" s="113">
        <f>MATCH($A542&amp;Y$6,'All applic'!$A$7:$A$59080,0)</f>
        <v>602</v>
      </c>
      <c r="Z542" s="113">
        <f>MATCH($A542&amp;Z$6,'All applic'!$A$7:$A$59080,0)</f>
        <v>605</v>
      </c>
      <c r="AA542" s="113"/>
      <c r="AB542" s="28">
        <f>INDEX('All applic'!$H$7:$H$59080,U542)</f>
        <v>1.0640000000000001</v>
      </c>
      <c r="AC542" s="28">
        <f>INDEX('All applic'!$H$7:$H$59080,V542)</f>
        <v>0.94399999999999995</v>
      </c>
      <c r="AD542" s="28">
        <f>INDEX('All applic'!$H$7:$H$59080,W542)</f>
        <v>1</v>
      </c>
      <c r="AE542" s="28">
        <f>INDEX('All applic'!$H$7:$H$59080,X542)</f>
        <v>0.71</v>
      </c>
      <c r="AF542" s="28">
        <f>INDEX('All applic'!$H$7:$H$59080,Y542)</f>
        <v>1.0640000000000001</v>
      </c>
      <c r="AG542" s="28">
        <f>INDEX('All applic'!$H$7:$H$59080,Z542)</f>
        <v>1</v>
      </c>
      <c r="AH542" s="28"/>
      <c r="AI542" s="28">
        <f>INDEX('All applic'!$I$7:$I$59080,U542)</f>
        <v>1.5227272727272729</v>
      </c>
      <c r="AJ542" s="28">
        <f>INDEX('All applic'!$I$7:$I$59080,V542)</f>
        <v>1.4772727272727275</v>
      </c>
      <c r="AK542" s="28">
        <f>INDEX('All applic'!$I$7:$I$59080,W542)</f>
        <v>1.0227272727272727</v>
      </c>
      <c r="AL542" s="28">
        <f>INDEX('All applic'!$I$7:$I$59080,X542)</f>
        <v>1</v>
      </c>
      <c r="AM542" s="28">
        <f>INDEX('All applic'!$I$7:$I$59080,Y542)</f>
        <v>1.5227272727272729</v>
      </c>
      <c r="AN542" s="28">
        <f>INDEX('All applic'!$I$7:$I$59080,Z542)</f>
        <v>1.0227272727272727</v>
      </c>
      <c r="AO542" s="113"/>
      <c r="AP542" s="113">
        <f>INDEX('All applic'!$J$7:$J$59080,U542)</f>
        <v>-1.644E-2</v>
      </c>
      <c r="AQ542" s="113">
        <v>0</v>
      </c>
      <c r="AR542" s="113">
        <f>INDEX('All applic'!$J$7:$J$59080,W542)</f>
        <v>-1.6879999999999999E-2</v>
      </c>
      <c r="AS542" s="113">
        <v>0</v>
      </c>
      <c r="AT542" s="113">
        <v>0</v>
      </c>
      <c r="AU542" s="113">
        <v>0</v>
      </c>
    </row>
    <row r="543" spans="1:47" x14ac:dyDescent="0.25">
      <c r="A543" s="113" t="str">
        <f t="shared" si="64"/>
        <v>CFLMFm1985CZ08</v>
      </c>
      <c r="B543" s="113" t="str">
        <f t="shared" si="65"/>
        <v>CFLSCEMFmCZ081985</v>
      </c>
      <c r="C543" s="113" t="s">
        <v>118</v>
      </c>
      <c r="D543" s="113" t="s">
        <v>130</v>
      </c>
      <c r="E543" s="113" t="s">
        <v>1650</v>
      </c>
      <c r="F543" s="89" t="s">
        <v>67</v>
      </c>
      <c r="G543" s="113" t="s">
        <v>107</v>
      </c>
      <c r="H543" s="113" t="s">
        <v>1662</v>
      </c>
      <c r="I543" s="115">
        <f t="shared" si="66"/>
        <v>1.037040836431272</v>
      </c>
      <c r="J543" s="115">
        <f t="shared" si="67"/>
        <v>1.4337800404352772</v>
      </c>
      <c r="K543" s="115">
        <f t="shared" si="68"/>
        <v>-1.320380040588973E-2</v>
      </c>
      <c r="L543" s="113"/>
      <c r="M543" s="36">
        <f>VLOOKUP("HV_"&amp;$D543&amp;$E543&amp;VLOOKUP($F543,key!$L$3:$M$13,2,FALSE)&amp;$G543&amp;M$6,'HVAC wts'!$H$7:$R$13254,11,FALSE)</f>
        <v>86904.061228203966</v>
      </c>
      <c r="N543" s="36">
        <f>VLOOKUP("HV_"&amp;$D543&amp;$E543&amp;VLOOKUP($F543,key!$L$3:$M$13,2,FALSE)&amp;$G543&amp;N$6,'HVAC wts'!$H$7:$R$13254,11,FALSE)</f>
        <v>12496.337966474504</v>
      </c>
      <c r="O543" s="36">
        <f>VLOOKUP("HV_"&amp;$D543&amp;$E543&amp;VLOOKUP($F543,key!$L$3:$M$13,2,FALSE)&amp;$G543&amp;O$6,'HVAC wts'!$H$7:$R$13254,11,FALSE)</f>
        <v>80763.36178412415</v>
      </c>
      <c r="P543" s="36">
        <f>VLOOKUP("HV_"&amp;$D543&amp;$E543&amp;VLOOKUP($F543,key!$L$3:$M$13,2,FALSE)&amp;$G543&amp;P$6,'HVAC wts'!$H$7:$R$13254,11,FALSE)</f>
        <v>11613.338316984478</v>
      </c>
      <c r="Q543" s="36">
        <f>VLOOKUP("HV_"&amp;$D543&amp;$E543&amp;VLOOKUP($F543,key!$L$3:$M$13,2,FALSE)&amp;$G543&amp;Q$6,'HVAC wts'!$H$7:$R$13254,11,FALSE)</f>
        <v>10837.349159201774</v>
      </c>
      <c r="R543" s="36">
        <f>VLOOKUP("HV_"&amp;$D543&amp;$E543&amp;VLOOKUP($F543,key!$L$3:$M$13,2,FALSE)&amp;$G543&amp;R$6,'HVAC wts'!$H$7:$R$13254,11,FALSE)</f>
        <v>10071.574775166298</v>
      </c>
      <c r="S543" s="36">
        <f t="shared" si="69"/>
        <v>212686.02323015517</v>
      </c>
      <c r="T543" s="113"/>
      <c r="U543" s="113">
        <f>MATCH($A543&amp;U$6,'All applic'!$A$7:$A$59080,0)</f>
        <v>606</v>
      </c>
      <c r="V543" s="113">
        <f>MATCH($A543&amp;V$6,'All applic'!$A$7:$A$59080,0)</f>
        <v>607</v>
      </c>
      <c r="W543" s="113">
        <f>MATCH($A543&amp;W$6,'All applic'!$A$7:$A$59080,0)</f>
        <v>609</v>
      </c>
      <c r="X543" s="113">
        <f>MATCH($A543&amp;X$6,'All applic'!$A$7:$A$59080,0)</f>
        <v>608</v>
      </c>
      <c r="Y543" s="113">
        <f>MATCH($A543&amp;Y$6,'All applic'!$A$7:$A$59080,0)</f>
        <v>606</v>
      </c>
      <c r="Z543" s="113">
        <f>MATCH($A543&amp;Z$6,'All applic'!$A$7:$A$59080,0)</f>
        <v>609</v>
      </c>
      <c r="AA543" s="113"/>
      <c r="AB543" s="28">
        <f>INDEX('All applic'!$H$7:$H$59080,U543)</f>
        <v>1.1180000000000001</v>
      </c>
      <c r="AC543" s="28">
        <f>INDEX('All applic'!$H$7:$H$59080,V543)</f>
        <v>0.99</v>
      </c>
      <c r="AD543" s="28">
        <f>INDEX('All applic'!$H$7:$H$59080,W543)</f>
        <v>1</v>
      </c>
      <c r="AE543" s="28">
        <f>INDEX('All applic'!$H$7:$H$59080,X543)</f>
        <v>0.69599999999999995</v>
      </c>
      <c r="AF543" s="28">
        <f>INDEX('All applic'!$H$7:$H$59080,Y543)</f>
        <v>1.1180000000000001</v>
      </c>
      <c r="AG543" s="28">
        <f>INDEX('All applic'!$H$7:$H$59080,Z543)</f>
        <v>1</v>
      </c>
      <c r="AH543" s="28"/>
      <c r="AI543" s="28">
        <f>INDEX('All applic'!$I$7:$I$59080,U543)</f>
        <v>1.8181818181818183</v>
      </c>
      <c r="AJ543" s="28">
        <f>INDEX('All applic'!$I$7:$I$59080,V543)</f>
        <v>1.8181818181818183</v>
      </c>
      <c r="AK543" s="28">
        <f>INDEX('All applic'!$I$7:$I$59080,W543)</f>
        <v>1.0227272727272727</v>
      </c>
      <c r="AL543" s="28">
        <f>INDEX('All applic'!$I$7:$I$59080,X543)</f>
        <v>1</v>
      </c>
      <c r="AM543" s="28">
        <f>INDEX('All applic'!$I$7:$I$59080,Y543)</f>
        <v>1.8181818181818183</v>
      </c>
      <c r="AN543" s="28">
        <f>INDEX('All applic'!$I$7:$I$59080,Z543)</f>
        <v>1.0227272727272727</v>
      </c>
      <c r="AO543" s="113"/>
      <c r="AP543" s="113">
        <f>INDEX('All applic'!$J$7:$J$59080,U543)</f>
        <v>-1.6460000000000002E-2</v>
      </c>
      <c r="AQ543" s="113">
        <v>0</v>
      </c>
      <c r="AR543" s="113">
        <f>INDEX('All applic'!$J$7:$J$59080,W543)</f>
        <v>-1.7059999999999999E-2</v>
      </c>
      <c r="AS543" s="113">
        <v>0</v>
      </c>
      <c r="AT543" s="113">
        <v>0</v>
      </c>
      <c r="AU543" s="113">
        <v>0</v>
      </c>
    </row>
    <row r="544" spans="1:47" x14ac:dyDescent="0.25">
      <c r="A544" s="113" t="str">
        <f t="shared" si="64"/>
        <v>CFLMFm1985CZ09</v>
      </c>
      <c r="B544" s="113" t="str">
        <f t="shared" si="65"/>
        <v>CFLSCEMFmCZ091985</v>
      </c>
      <c r="C544" s="113" t="s">
        <v>118</v>
      </c>
      <c r="D544" s="113" t="s">
        <v>130</v>
      </c>
      <c r="E544" s="113" t="s">
        <v>1650</v>
      </c>
      <c r="F544" s="89" t="s">
        <v>67</v>
      </c>
      <c r="G544" s="113" t="s">
        <v>108</v>
      </c>
      <c r="H544" s="113" t="s">
        <v>1662</v>
      </c>
      <c r="I544" s="115">
        <f t="shared" si="66"/>
        <v>1.0862493049458726</v>
      </c>
      <c r="J544" s="115">
        <f t="shared" si="67"/>
        <v>1.4276022354422158</v>
      </c>
      <c r="K544" s="115">
        <f t="shared" si="68"/>
        <v>-1.4603951321788024E-2</v>
      </c>
      <c r="L544" s="113"/>
      <c r="M544" s="36">
        <f>VLOOKUP("HV_"&amp;$D544&amp;$E544&amp;VLOOKUP($F544,key!$L$3:$M$13,2,FALSE)&amp;$G544&amp;M$6,'HVAC wts'!$H$7:$R$13254,11,FALSE)</f>
        <v>121876.47249049519</v>
      </c>
      <c r="N544" s="36">
        <f>VLOOKUP("HV_"&amp;$D544&amp;$E544&amp;VLOOKUP($F544,key!$L$3:$M$13,2,FALSE)&amp;$G544&amp;N$6,'HVAC wts'!$H$7:$R$13254,11,FALSE)</f>
        <v>17525.183160354773</v>
      </c>
      <c r="O544" s="36">
        <f>VLOOKUP("HV_"&amp;$D544&amp;$E544&amp;VLOOKUP($F544,key!$L$3:$M$13,2,FALSE)&amp;$G544&amp;O$6,'HVAC wts'!$H$7:$R$13254,11,FALSE)</f>
        <v>35059.239842276416</v>
      </c>
      <c r="P544" s="36">
        <f>VLOOKUP("HV_"&amp;$D544&amp;$E544&amp;VLOOKUP($F544,key!$L$3:$M$13,2,FALSE)&amp;$G544&amp;P$6,'HVAC wts'!$H$7:$R$13254,11,FALSE)</f>
        <v>5041.330678048781</v>
      </c>
      <c r="Q544" s="36">
        <f>VLOOKUP("HV_"&amp;$D544&amp;$E544&amp;VLOOKUP($F544,key!$L$3:$M$13,2,FALSE)&amp;$G544&amp;Q$6,'HVAC wts'!$H$7:$R$13254,11,FALSE)</f>
        <v>15198.574934294164</v>
      </c>
      <c r="R544" s="36">
        <f>VLOOKUP("HV_"&amp;$D544&amp;$E544&amp;VLOOKUP($F544,key!$L$3:$M$13,2,FALSE)&amp;$G544&amp;R$6,'HVAC wts'!$H$7:$R$13254,11,FALSE)</f>
        <v>4372.0537113821147</v>
      </c>
      <c r="S544" s="36">
        <f t="shared" si="69"/>
        <v>199072.85481685141</v>
      </c>
      <c r="T544" s="113"/>
      <c r="U544" s="113">
        <f>MATCH($A544&amp;U$6,'All applic'!$A$7:$A$59080,0)</f>
        <v>610</v>
      </c>
      <c r="V544" s="113">
        <f>MATCH($A544&amp;V$6,'All applic'!$A$7:$A$59080,0)</f>
        <v>611</v>
      </c>
      <c r="W544" s="113">
        <f>MATCH($A544&amp;W$6,'All applic'!$A$7:$A$59080,0)</f>
        <v>613</v>
      </c>
      <c r="X544" s="113">
        <f>MATCH($A544&amp;X$6,'All applic'!$A$7:$A$59080,0)</f>
        <v>612</v>
      </c>
      <c r="Y544" s="113">
        <f>MATCH($A544&amp;Y$6,'All applic'!$A$7:$A$59080,0)</f>
        <v>610</v>
      </c>
      <c r="Z544" s="113">
        <f>MATCH($A544&amp;Z$6,'All applic'!$A$7:$A$59080,0)</f>
        <v>613</v>
      </c>
      <c r="AA544" s="113"/>
      <c r="AB544" s="28">
        <f>INDEX('All applic'!$H$7:$H$59080,U544)</f>
        <v>1.1379999999999999</v>
      </c>
      <c r="AC544" s="28">
        <f>INDEX('All applic'!$H$7:$H$59080,V544)</f>
        <v>1.006</v>
      </c>
      <c r="AD544" s="28">
        <f>INDEX('All applic'!$H$7:$H$59080,W544)</f>
        <v>0.996</v>
      </c>
      <c r="AE544" s="28">
        <f>INDEX('All applic'!$H$7:$H$59080,X544)</f>
        <v>0.66400000000000003</v>
      </c>
      <c r="AF544" s="28">
        <f>INDEX('All applic'!$H$7:$H$59080,Y544)</f>
        <v>1.1379999999999999</v>
      </c>
      <c r="AG544" s="28">
        <f>INDEX('All applic'!$H$7:$H$59080,Z544)</f>
        <v>0.996</v>
      </c>
      <c r="AH544" s="28"/>
      <c r="AI544" s="28">
        <f>INDEX('All applic'!$I$7:$I$59080,U544)</f>
        <v>1.5454545454545456</v>
      </c>
      <c r="AJ544" s="28">
        <f>INDEX('All applic'!$I$7:$I$59080,V544)</f>
        <v>1.5909090909090911</v>
      </c>
      <c r="AK544" s="28">
        <f>INDEX('All applic'!$I$7:$I$59080,W544)</f>
        <v>1</v>
      </c>
      <c r="AL544" s="28">
        <f>INDEX('All applic'!$I$7:$I$59080,X544)</f>
        <v>1</v>
      </c>
      <c r="AM544" s="28">
        <f>INDEX('All applic'!$I$7:$I$59080,Y544)</f>
        <v>1.5454545454545456</v>
      </c>
      <c r="AN544" s="28">
        <f>INDEX('All applic'!$I$7:$I$59080,Z544)</f>
        <v>1</v>
      </c>
      <c r="AO544" s="113"/>
      <c r="AP544" s="113">
        <f>INDEX('All applic'!$J$7:$J$59080,U544)</f>
        <v>-1.84E-2</v>
      </c>
      <c r="AQ544" s="113">
        <v>0</v>
      </c>
      <c r="AR544" s="113">
        <f>INDEX('All applic'!$J$7:$J$59080,W544)</f>
        <v>-1.8960000000000001E-2</v>
      </c>
      <c r="AS544" s="113">
        <v>0</v>
      </c>
      <c r="AT544" s="113">
        <v>0</v>
      </c>
      <c r="AU544" s="113">
        <v>0</v>
      </c>
    </row>
    <row r="545" spans="1:47" x14ac:dyDescent="0.25">
      <c r="A545" s="113" t="str">
        <f t="shared" si="64"/>
        <v>CFLMFm1985CZ10</v>
      </c>
      <c r="B545" s="113" t="str">
        <f t="shared" si="65"/>
        <v>CFLSCEMFmCZ101985</v>
      </c>
      <c r="C545" s="113" t="s">
        <v>118</v>
      </c>
      <c r="D545" s="113" t="s">
        <v>130</v>
      </c>
      <c r="E545" s="113" t="s">
        <v>1650</v>
      </c>
      <c r="F545" s="89" t="s">
        <v>67</v>
      </c>
      <c r="G545" s="113" t="s">
        <v>109</v>
      </c>
      <c r="H545" s="113" t="s">
        <v>1662</v>
      </c>
      <c r="I545" s="115">
        <f t="shared" si="66"/>
        <v>1.0856825504517065</v>
      </c>
      <c r="J545" s="115">
        <f t="shared" si="67"/>
        <v>1.7149161166113287</v>
      </c>
      <c r="K545" s="115">
        <f t="shared" si="68"/>
        <v>-1.5123580357087513E-2</v>
      </c>
      <c r="L545" s="113"/>
      <c r="M545" s="36">
        <f>VLOOKUP("HV_"&amp;$D545&amp;$E545&amp;VLOOKUP($F545,key!$L$3:$M$13,2,FALSE)&amp;$G545&amp;M$6,'HVAC wts'!$H$7:$R$13254,11,FALSE)</f>
        <v>43636.014294575012</v>
      </c>
      <c r="N545" s="36">
        <f>VLOOKUP("HV_"&amp;$D545&amp;$E545&amp;VLOOKUP($F545,key!$L$3:$M$13,2,FALSE)&amp;$G545&amp;N$6,'HVAC wts'!$H$7:$R$13254,11,FALSE)</f>
        <v>6274.6248498447894</v>
      </c>
      <c r="O545" s="36">
        <f>VLOOKUP("HV_"&amp;$D545&amp;$E545&amp;VLOOKUP($F545,key!$L$3:$M$13,2,FALSE)&amp;$G545&amp;O$6,'HVAC wts'!$H$7:$R$13254,11,FALSE)</f>
        <v>4763.6105928455263</v>
      </c>
      <c r="P545" s="36">
        <f>VLOOKUP("HV_"&amp;$D545&amp;$E545&amp;VLOOKUP($F545,key!$L$3:$M$13,2,FALSE)&amp;$G545&amp;P$6,'HVAC wts'!$H$7:$R$13254,11,FALSE)</f>
        <v>684.98165756097546</v>
      </c>
      <c r="Q545" s="36">
        <f>VLOOKUP("HV_"&amp;$D545&amp;$E545&amp;VLOOKUP($F545,key!$L$3:$M$13,2,FALSE)&amp;$G545&amp;Q$6,'HVAC wts'!$H$7:$R$13254,11,FALSE)</f>
        <v>5441.6182183296387</v>
      </c>
      <c r="R545" s="36">
        <f>VLOOKUP("HV_"&amp;$D545&amp;$E545&amp;VLOOKUP($F545,key!$L$3:$M$13,2,FALSE)&amp;$G545&amp;R$6,'HVAC wts'!$H$7:$R$13254,11,FALSE)</f>
        <v>594.04486422764205</v>
      </c>
      <c r="S545" s="36">
        <f t="shared" si="69"/>
        <v>61394.894477383583</v>
      </c>
      <c r="T545" s="113"/>
      <c r="U545" s="113">
        <f>MATCH($A545&amp;U$6,'All applic'!$A$7:$A$59080,0)</f>
        <v>614</v>
      </c>
      <c r="V545" s="113">
        <f>MATCH($A545&amp;V$6,'All applic'!$A$7:$A$59080,0)</f>
        <v>615</v>
      </c>
      <c r="W545" s="113">
        <f>MATCH($A545&amp;W$6,'All applic'!$A$7:$A$59080,0)</f>
        <v>617</v>
      </c>
      <c r="X545" s="113">
        <f>MATCH($A545&amp;X$6,'All applic'!$A$7:$A$59080,0)</f>
        <v>616</v>
      </c>
      <c r="Y545" s="113">
        <f>MATCH($A545&amp;Y$6,'All applic'!$A$7:$A$59080,0)</f>
        <v>614</v>
      </c>
      <c r="Z545" s="113">
        <f>MATCH($A545&amp;Z$6,'All applic'!$A$7:$A$59080,0)</f>
        <v>617</v>
      </c>
      <c r="AA545" s="113"/>
      <c r="AB545" s="28">
        <f>INDEX('All applic'!$H$7:$H$59080,U545)</f>
        <v>1.1160000000000001</v>
      </c>
      <c r="AC545" s="28">
        <f>INDEX('All applic'!$H$7:$H$59080,V545)</f>
        <v>0.97399999999999998</v>
      </c>
      <c r="AD545" s="28">
        <f>INDEX('All applic'!$H$7:$H$59080,W545)</f>
        <v>0.996</v>
      </c>
      <c r="AE545" s="28">
        <f>INDEX('All applic'!$H$7:$H$59080,X545)</f>
        <v>0.63800000000000001</v>
      </c>
      <c r="AF545" s="28">
        <f>INDEX('All applic'!$H$7:$H$59080,Y545)</f>
        <v>1.1160000000000001</v>
      </c>
      <c r="AG545" s="28">
        <f>INDEX('All applic'!$H$7:$H$59080,Z545)</f>
        <v>0.996</v>
      </c>
      <c r="AH545" s="28"/>
      <c r="AI545" s="28">
        <f>INDEX('All applic'!$I$7:$I$59080,U545)</f>
        <v>1.7727272727272729</v>
      </c>
      <c r="AJ545" s="28">
        <f>INDEX('All applic'!$I$7:$I$59080,V545)</f>
        <v>1.9318181818181821</v>
      </c>
      <c r="AK545" s="28">
        <f>INDEX('All applic'!$I$7:$I$59080,W545)</f>
        <v>1.0227272727272727</v>
      </c>
      <c r="AL545" s="28">
        <f>INDEX('All applic'!$I$7:$I$59080,X545)</f>
        <v>1</v>
      </c>
      <c r="AM545" s="28">
        <f>INDEX('All applic'!$I$7:$I$59080,Y545)</f>
        <v>1.7727272727272729</v>
      </c>
      <c r="AN545" s="28">
        <f>INDEX('All applic'!$I$7:$I$59080,Z545)</f>
        <v>1.0227272727272727</v>
      </c>
      <c r="AO545" s="113"/>
      <c r="AP545" s="113">
        <f>INDEX('All applic'!$J$7:$J$59080,U545)</f>
        <v>-1.9199999999999998E-2</v>
      </c>
      <c r="AQ545" s="113">
        <v>0</v>
      </c>
      <c r="AR545" s="113">
        <f>INDEX('All applic'!$J$7:$J$59080,W545)</f>
        <v>-1.9039999999999998E-2</v>
      </c>
      <c r="AS545" s="113">
        <v>0</v>
      </c>
      <c r="AT545" s="113">
        <v>0</v>
      </c>
      <c r="AU545" s="113">
        <v>0</v>
      </c>
    </row>
    <row r="546" spans="1:47" x14ac:dyDescent="0.25">
      <c r="A546" s="113" t="str">
        <f t="shared" si="64"/>
        <v>CFLMFm1985CZ11</v>
      </c>
      <c r="B546" s="113" t="str">
        <f t="shared" si="65"/>
        <v>CFLSCEMFmCZ111985</v>
      </c>
      <c r="C546" s="113" t="s">
        <v>118</v>
      </c>
      <c r="D546" s="113" t="s">
        <v>130</v>
      </c>
      <c r="E546" s="113" t="s">
        <v>1650</v>
      </c>
      <c r="F546" s="89" t="s">
        <v>67</v>
      </c>
      <c r="G546" s="113" t="s">
        <v>110</v>
      </c>
      <c r="H546" s="113" t="s">
        <v>1662</v>
      </c>
      <c r="I546" s="115">
        <f t="shared" si="66"/>
        <v>0</v>
      </c>
      <c r="J546" s="115">
        <f t="shared" si="67"/>
        <v>0</v>
      </c>
      <c r="K546" s="115">
        <f t="shared" si="68"/>
        <v>0</v>
      </c>
      <c r="L546" s="113"/>
      <c r="M546" s="36">
        <f>VLOOKUP("HV_"&amp;$D546&amp;$E546&amp;VLOOKUP($F546,key!$L$3:$M$13,2,FALSE)&amp;$G546&amp;M$6,'HVAC wts'!$H$7:$R$13254,11,FALSE)</f>
        <v>0</v>
      </c>
      <c r="N546" s="36">
        <f>VLOOKUP("HV_"&amp;$D546&amp;$E546&amp;VLOOKUP($F546,key!$L$3:$M$13,2,FALSE)&amp;$G546&amp;N$6,'HVAC wts'!$H$7:$R$13254,11,FALSE)</f>
        <v>0</v>
      </c>
      <c r="O546" s="36">
        <f>VLOOKUP("HV_"&amp;$D546&amp;$E546&amp;VLOOKUP($F546,key!$L$3:$M$13,2,FALSE)&amp;$G546&amp;O$6,'HVAC wts'!$H$7:$R$13254,11,FALSE)</f>
        <v>0</v>
      </c>
      <c r="P546" s="36">
        <f>VLOOKUP("HV_"&amp;$D546&amp;$E546&amp;VLOOKUP($F546,key!$L$3:$M$13,2,FALSE)&amp;$G546&amp;P$6,'HVAC wts'!$H$7:$R$13254,11,FALSE)</f>
        <v>0</v>
      </c>
      <c r="Q546" s="36">
        <f>VLOOKUP("HV_"&amp;$D546&amp;$E546&amp;VLOOKUP($F546,key!$L$3:$M$13,2,FALSE)&amp;$G546&amp;Q$6,'HVAC wts'!$H$7:$R$13254,11,FALSE)</f>
        <v>0</v>
      </c>
      <c r="R546" s="36">
        <f>VLOOKUP("HV_"&amp;$D546&amp;$E546&amp;VLOOKUP($F546,key!$L$3:$M$13,2,FALSE)&amp;$G546&amp;R$6,'HVAC wts'!$H$7:$R$13254,11,FALSE)</f>
        <v>0</v>
      </c>
      <c r="S546" s="36">
        <f t="shared" si="69"/>
        <v>0</v>
      </c>
      <c r="T546" s="113"/>
      <c r="U546" s="113">
        <f>MATCH($A546&amp;U$6,'All applic'!$A$7:$A$59080,0)</f>
        <v>618</v>
      </c>
      <c r="V546" s="113">
        <f>MATCH($A546&amp;V$6,'All applic'!$A$7:$A$59080,0)</f>
        <v>619</v>
      </c>
      <c r="W546" s="113">
        <f>MATCH($A546&amp;W$6,'All applic'!$A$7:$A$59080,0)</f>
        <v>621</v>
      </c>
      <c r="X546" s="113">
        <f>MATCH($A546&amp;X$6,'All applic'!$A$7:$A$59080,0)</f>
        <v>620</v>
      </c>
      <c r="Y546" s="113">
        <f>MATCH($A546&amp;Y$6,'All applic'!$A$7:$A$59080,0)</f>
        <v>618</v>
      </c>
      <c r="Z546" s="113">
        <f>MATCH($A546&amp;Z$6,'All applic'!$A$7:$A$59080,0)</f>
        <v>621</v>
      </c>
      <c r="AA546" s="113"/>
      <c r="AB546" s="28">
        <f>INDEX('All applic'!$H$7:$H$59080,U546)</f>
        <v>1.1040000000000001</v>
      </c>
      <c r="AC546" s="28">
        <f>INDEX('All applic'!$H$7:$H$59080,V546)</f>
        <v>0.92200000000000004</v>
      </c>
      <c r="AD546" s="28">
        <f>INDEX('All applic'!$H$7:$H$59080,W546)</f>
        <v>0.996</v>
      </c>
      <c r="AE546" s="28">
        <f>INDEX('All applic'!$H$7:$H$59080,X546)</f>
        <v>0.57999999999999996</v>
      </c>
      <c r="AF546" s="28">
        <f>INDEX('All applic'!$H$7:$H$59080,Y546)</f>
        <v>1.1040000000000001</v>
      </c>
      <c r="AG546" s="28">
        <f>INDEX('All applic'!$H$7:$H$59080,Z546)</f>
        <v>0.996</v>
      </c>
      <c r="AH546" s="28"/>
      <c r="AI546" s="28">
        <f>INDEX('All applic'!$I$7:$I$59080,U546)</f>
        <v>1.8499999999999999</v>
      </c>
      <c r="AJ546" s="28">
        <f>INDEX('All applic'!$I$7:$I$59080,V546)</f>
        <v>1.9</v>
      </c>
      <c r="AK546" s="28">
        <f>INDEX('All applic'!$I$7:$I$59080,W546)</f>
        <v>1.0249999999999999</v>
      </c>
      <c r="AL546" s="28">
        <f>INDEX('All applic'!$I$7:$I$59080,X546)</f>
        <v>1.0249999999999999</v>
      </c>
      <c r="AM546" s="28">
        <f>INDEX('All applic'!$I$7:$I$59080,Y546)</f>
        <v>1.8499999999999999</v>
      </c>
      <c r="AN546" s="28">
        <f>INDEX('All applic'!$I$7:$I$59080,Z546)</f>
        <v>1.0249999999999999</v>
      </c>
      <c r="AO546" s="113"/>
      <c r="AP546" s="113">
        <f>INDEX('All applic'!$J$7:$J$59080,U546)</f>
        <v>-2.2600000000000002E-2</v>
      </c>
      <c r="AQ546" s="113">
        <v>0</v>
      </c>
      <c r="AR546" s="113">
        <f>INDEX('All applic'!$J$7:$J$59080,W546)</f>
        <v>-2.3E-2</v>
      </c>
      <c r="AS546" s="113">
        <v>0</v>
      </c>
      <c r="AT546" s="113">
        <v>0</v>
      </c>
      <c r="AU546" s="113">
        <v>0</v>
      </c>
    </row>
    <row r="547" spans="1:47" x14ac:dyDescent="0.25">
      <c r="A547" s="113" t="str">
        <f t="shared" si="64"/>
        <v>CFLMFm1985CZ12</v>
      </c>
      <c r="B547" s="113" t="str">
        <f t="shared" si="65"/>
        <v>CFLSCEMFmCZ121985</v>
      </c>
      <c r="C547" s="113" t="s">
        <v>118</v>
      </c>
      <c r="D547" s="113" t="s">
        <v>130</v>
      </c>
      <c r="E547" s="113" t="s">
        <v>1650</v>
      </c>
      <c r="F547" s="89" t="s">
        <v>67</v>
      </c>
      <c r="G547" s="113" t="s">
        <v>111</v>
      </c>
      <c r="H547" s="113" t="s">
        <v>1662</v>
      </c>
      <c r="I547" s="115">
        <f t="shared" si="66"/>
        <v>0</v>
      </c>
      <c r="J547" s="115">
        <f t="shared" si="67"/>
        <v>0</v>
      </c>
      <c r="K547" s="115">
        <f t="shared" si="68"/>
        <v>0</v>
      </c>
      <c r="L547" s="113"/>
      <c r="M547" s="36">
        <f>VLOOKUP("HV_"&amp;$D547&amp;$E547&amp;VLOOKUP($F547,key!$L$3:$M$13,2,FALSE)&amp;$G547&amp;M$6,'HVAC wts'!$H$7:$R$13254,11,FALSE)</f>
        <v>0</v>
      </c>
      <c r="N547" s="36">
        <f>VLOOKUP("HV_"&amp;$D547&amp;$E547&amp;VLOOKUP($F547,key!$L$3:$M$13,2,FALSE)&amp;$G547&amp;N$6,'HVAC wts'!$H$7:$R$13254,11,FALSE)</f>
        <v>0</v>
      </c>
      <c r="O547" s="36">
        <f>VLOOKUP("HV_"&amp;$D547&amp;$E547&amp;VLOOKUP($F547,key!$L$3:$M$13,2,FALSE)&amp;$G547&amp;O$6,'HVAC wts'!$H$7:$R$13254,11,FALSE)</f>
        <v>0</v>
      </c>
      <c r="P547" s="36">
        <f>VLOOKUP("HV_"&amp;$D547&amp;$E547&amp;VLOOKUP($F547,key!$L$3:$M$13,2,FALSE)&amp;$G547&amp;P$6,'HVAC wts'!$H$7:$R$13254,11,FALSE)</f>
        <v>0</v>
      </c>
      <c r="Q547" s="36">
        <f>VLOOKUP("HV_"&amp;$D547&amp;$E547&amp;VLOOKUP($F547,key!$L$3:$M$13,2,FALSE)&amp;$G547&amp;Q$6,'HVAC wts'!$H$7:$R$13254,11,FALSE)</f>
        <v>0</v>
      </c>
      <c r="R547" s="36">
        <f>VLOOKUP("HV_"&amp;$D547&amp;$E547&amp;VLOOKUP($F547,key!$L$3:$M$13,2,FALSE)&amp;$G547&amp;R$6,'HVAC wts'!$H$7:$R$13254,11,FALSE)</f>
        <v>0</v>
      </c>
      <c r="S547" s="36">
        <f t="shared" si="69"/>
        <v>0</v>
      </c>
      <c r="T547" s="113"/>
      <c r="U547" s="113">
        <f>MATCH($A547&amp;U$6,'All applic'!$A$7:$A$59080,0)</f>
        <v>622</v>
      </c>
      <c r="V547" s="113">
        <f>MATCH($A547&amp;V$6,'All applic'!$A$7:$A$59080,0)</f>
        <v>623</v>
      </c>
      <c r="W547" s="113">
        <f>MATCH($A547&amp;W$6,'All applic'!$A$7:$A$59080,0)</f>
        <v>625</v>
      </c>
      <c r="X547" s="113">
        <f>MATCH($A547&amp;X$6,'All applic'!$A$7:$A$59080,0)</f>
        <v>624</v>
      </c>
      <c r="Y547" s="113">
        <f>MATCH($A547&amp;Y$6,'All applic'!$A$7:$A$59080,0)</f>
        <v>622</v>
      </c>
      <c r="Z547" s="113">
        <f>MATCH($A547&amp;Z$6,'All applic'!$A$7:$A$59080,0)</f>
        <v>625</v>
      </c>
      <c r="AA547" s="113"/>
      <c r="AB547" s="28">
        <f>INDEX('All applic'!$H$7:$H$59080,U547)</f>
        <v>1.0720000000000001</v>
      </c>
      <c r="AC547" s="28">
        <f>INDEX('All applic'!$H$7:$H$59080,V547)</f>
        <v>0.88200000000000001</v>
      </c>
      <c r="AD547" s="28">
        <f>INDEX('All applic'!$H$7:$H$59080,W547)</f>
        <v>0.99399999999999999</v>
      </c>
      <c r="AE547" s="28">
        <f>INDEX('All applic'!$H$7:$H$59080,X547)</f>
        <v>0.57399999999999995</v>
      </c>
      <c r="AF547" s="28">
        <f>INDEX('All applic'!$H$7:$H$59080,Y547)</f>
        <v>1.0720000000000001</v>
      </c>
      <c r="AG547" s="28">
        <f>INDEX('All applic'!$H$7:$H$59080,Z547)</f>
        <v>0.99399999999999999</v>
      </c>
      <c r="AH547" s="28"/>
      <c r="AI547" s="28">
        <f>INDEX('All applic'!$I$7:$I$59080,U547)</f>
        <v>1.925</v>
      </c>
      <c r="AJ547" s="28">
        <f>INDEX('All applic'!$I$7:$I$59080,V547)</f>
        <v>1.825</v>
      </c>
      <c r="AK547" s="28">
        <f>INDEX('All applic'!$I$7:$I$59080,W547)</f>
        <v>1.0249999999999999</v>
      </c>
      <c r="AL547" s="28">
        <f>INDEX('All applic'!$I$7:$I$59080,X547)</f>
        <v>1.0249999999999999</v>
      </c>
      <c r="AM547" s="28">
        <f>INDEX('All applic'!$I$7:$I$59080,Y547)</f>
        <v>1.925</v>
      </c>
      <c r="AN547" s="28">
        <f>INDEX('All applic'!$I$7:$I$59080,Z547)</f>
        <v>1.0249999999999999</v>
      </c>
      <c r="AO547" s="113"/>
      <c r="AP547" s="113">
        <f>INDEX('All applic'!$J$7:$J$59080,U547)</f>
        <v>-2.3E-2</v>
      </c>
      <c r="AQ547" s="113">
        <v>0</v>
      </c>
      <c r="AR547" s="113">
        <f>INDEX('All applic'!$J$7:$J$59080,W547)</f>
        <v>-2.3399999999999997E-2</v>
      </c>
      <c r="AS547" s="113">
        <v>0</v>
      </c>
      <c r="AT547" s="113">
        <v>0</v>
      </c>
      <c r="AU547" s="113">
        <v>0</v>
      </c>
    </row>
    <row r="548" spans="1:47" x14ac:dyDescent="0.25">
      <c r="A548" s="113" t="str">
        <f t="shared" si="64"/>
        <v>CFLMFm1985CZ13</v>
      </c>
      <c r="B548" s="113" t="str">
        <f t="shared" si="65"/>
        <v>CFLSCEMFmCZ131985</v>
      </c>
      <c r="C548" s="113" t="s">
        <v>118</v>
      </c>
      <c r="D548" s="113" t="s">
        <v>130</v>
      </c>
      <c r="E548" s="113" t="s">
        <v>1650</v>
      </c>
      <c r="F548" s="89" t="s">
        <v>67</v>
      </c>
      <c r="G548" s="113" t="s">
        <v>112</v>
      </c>
      <c r="H548" s="113" t="s">
        <v>1662</v>
      </c>
      <c r="I548" s="115">
        <f t="shared" si="66"/>
        <v>1.0919143183189586</v>
      </c>
      <c r="J548" s="115">
        <f t="shared" si="67"/>
        <v>1.7937406411867411</v>
      </c>
      <c r="K548" s="115">
        <f t="shared" si="68"/>
        <v>-1.7861545530262687E-2</v>
      </c>
      <c r="L548" s="113"/>
      <c r="M548" s="36">
        <f>VLOOKUP("HV_"&amp;$D548&amp;$E548&amp;VLOOKUP($F548,key!$L$3:$M$13,2,FALSE)&amp;$G548&amp;M$6,'HVAC wts'!$H$7:$R$13254,11,FALSE)</f>
        <v>3444.634309711751</v>
      </c>
      <c r="N548" s="36">
        <f>VLOOKUP("HV_"&amp;$D548&amp;$E548&amp;VLOOKUP($F548,key!$L$3:$M$13,2,FALSE)&amp;$G548&amp;N$6,'HVAC wts'!$H$7:$R$13254,11,FALSE)</f>
        <v>495.31994128603117</v>
      </c>
      <c r="O548" s="36">
        <f>VLOOKUP("HV_"&amp;$D548&amp;$E548&amp;VLOOKUP($F548,key!$L$3:$M$13,2,FALSE)&amp;$G548&amp;O$6,'HVAC wts'!$H$7:$R$13254,11,FALSE)</f>
        <v>364.11340881005162</v>
      </c>
      <c r="P548" s="36">
        <f>VLOOKUP("HV_"&amp;$D548&amp;$E548&amp;VLOOKUP($F548,key!$L$3:$M$13,2,FALSE)&amp;$G548&amp;P$6,'HVAC wts'!$H$7:$R$13254,11,FALSE)</f>
        <v>52.357555565410209</v>
      </c>
      <c r="Q548" s="36">
        <f>VLOOKUP("HV_"&amp;$D548&amp;$E548&amp;VLOOKUP($F548,key!$L$3:$M$13,2,FALSE)&amp;$G548&amp;Q$6,'HVAC wts'!$H$7:$R$13254,11,FALSE)</f>
        <v>429.5622576496674</v>
      </c>
      <c r="R548" s="36">
        <f>VLOOKUP("HV_"&amp;$D548&amp;$E548&amp;VLOOKUP($F548,key!$L$3:$M$13,2,FALSE)&amp;$G548&amp;R$6,'HVAC wts'!$H$7:$R$13254,11,FALSE)</f>
        <v>45.406671322985957</v>
      </c>
      <c r="S548" s="36">
        <f t="shared" si="69"/>
        <v>4831.3941443458971</v>
      </c>
      <c r="T548" s="113"/>
      <c r="U548" s="113">
        <f>MATCH($A548&amp;U$6,'All applic'!$A$7:$A$59080,0)</f>
        <v>626</v>
      </c>
      <c r="V548" s="113">
        <f>MATCH($A548&amp;V$6,'All applic'!$A$7:$A$59080,0)</f>
        <v>627</v>
      </c>
      <c r="W548" s="113">
        <f>MATCH($A548&amp;W$6,'All applic'!$A$7:$A$59080,0)</f>
        <v>629</v>
      </c>
      <c r="X548" s="113">
        <f>MATCH($A548&amp;X$6,'All applic'!$A$7:$A$59080,0)</f>
        <v>628</v>
      </c>
      <c r="Y548" s="113">
        <f>MATCH($A548&amp;Y$6,'All applic'!$A$7:$A$59080,0)</f>
        <v>626</v>
      </c>
      <c r="Z548" s="113">
        <f>MATCH($A548&amp;Z$6,'All applic'!$A$7:$A$59080,0)</f>
        <v>629</v>
      </c>
      <c r="AA548" s="113"/>
      <c r="AB548" s="28">
        <f>INDEX('All applic'!$H$7:$H$59080,U548)</f>
        <v>1.1279999999999999</v>
      </c>
      <c r="AC548" s="28">
        <f>INDEX('All applic'!$H$7:$H$59080,V548)</f>
        <v>0.94599999999999995</v>
      </c>
      <c r="AD548" s="28">
        <f>INDEX('All applic'!$H$7:$H$59080,W548)</f>
        <v>0.99399999999999999</v>
      </c>
      <c r="AE548" s="28">
        <f>INDEX('All applic'!$H$7:$H$59080,X548)</f>
        <v>0.56799999999999995</v>
      </c>
      <c r="AF548" s="28">
        <f>INDEX('All applic'!$H$7:$H$59080,Y548)</f>
        <v>1.1279999999999999</v>
      </c>
      <c r="AG548" s="28">
        <f>INDEX('All applic'!$H$7:$H$59080,Z548)</f>
        <v>0.99399999999999999</v>
      </c>
      <c r="AH548" s="28"/>
      <c r="AI548" s="28">
        <f>INDEX('All applic'!$I$7:$I$59080,U548)</f>
        <v>1.875</v>
      </c>
      <c r="AJ548" s="28">
        <f>INDEX('All applic'!$I$7:$I$59080,V548)</f>
        <v>1.875</v>
      </c>
      <c r="AK548" s="28">
        <f>INDEX('All applic'!$I$7:$I$59080,W548)</f>
        <v>1.0249999999999999</v>
      </c>
      <c r="AL548" s="28">
        <f>INDEX('All applic'!$I$7:$I$59080,X548)</f>
        <v>1.0249999999999999</v>
      </c>
      <c r="AM548" s="28">
        <f>INDEX('All applic'!$I$7:$I$59080,Y548)</f>
        <v>1.875</v>
      </c>
      <c r="AN548" s="28">
        <f>INDEX('All applic'!$I$7:$I$59080,Z548)</f>
        <v>1.0249999999999999</v>
      </c>
      <c r="AO548" s="113"/>
      <c r="AP548" s="113">
        <f>INDEX('All applic'!$J$7:$J$59080,U548)</f>
        <v>-2.2600000000000002E-2</v>
      </c>
      <c r="AQ548" s="113">
        <v>0</v>
      </c>
      <c r="AR548" s="113">
        <f>INDEX('All applic'!$J$7:$J$59080,W548)</f>
        <v>-2.3199999999999998E-2</v>
      </c>
      <c r="AS548" s="113">
        <v>0</v>
      </c>
      <c r="AT548" s="113">
        <v>0</v>
      </c>
      <c r="AU548" s="113">
        <v>0</v>
      </c>
    </row>
    <row r="549" spans="1:47" x14ac:dyDescent="0.25">
      <c r="A549" s="113" t="str">
        <f t="shared" si="64"/>
        <v>CFLMFm1985CZ14</v>
      </c>
      <c r="B549" s="113" t="str">
        <f t="shared" si="65"/>
        <v>CFLSCEMFmCZ141985</v>
      </c>
      <c r="C549" s="113" t="s">
        <v>118</v>
      </c>
      <c r="D549" s="113" t="s">
        <v>130</v>
      </c>
      <c r="E549" s="113" t="s">
        <v>1650</v>
      </c>
      <c r="F549" s="89" t="s">
        <v>67</v>
      </c>
      <c r="G549" s="113" t="s">
        <v>113</v>
      </c>
      <c r="H549" s="113" t="s">
        <v>1662</v>
      </c>
      <c r="I549" s="115">
        <f t="shared" si="66"/>
        <v>1.1162756964956637</v>
      </c>
      <c r="J549" s="115">
        <f t="shared" si="67"/>
        <v>1.6639676650924553</v>
      </c>
      <c r="K549" s="115">
        <f t="shared" si="68"/>
        <v>-1.5482861252235008E-2</v>
      </c>
      <c r="L549" s="113"/>
      <c r="M549" s="36">
        <f>VLOOKUP("HV_"&amp;$D549&amp;$E549&amp;VLOOKUP($F549,key!$L$3:$M$13,2,FALSE)&amp;$G549&amp;M$6,'HVAC wts'!$H$7:$R$13254,11,FALSE)</f>
        <v>14423.182856496673</v>
      </c>
      <c r="N549" s="36">
        <f>VLOOKUP("HV_"&amp;$D549&amp;$E549&amp;VLOOKUP($F549,key!$L$3:$M$13,2,FALSE)&amp;$G549&amp;N$6,'HVAC wts'!$H$7:$R$13254,11,FALSE)</f>
        <v>2073.9763479379158</v>
      </c>
      <c r="O549" s="36">
        <f>VLOOKUP("HV_"&amp;$D549&amp;$E549&amp;VLOOKUP($F549,key!$L$3:$M$13,2,FALSE)&amp;$G549&amp;O$6,'HVAC wts'!$H$7:$R$13254,11,FALSE)</f>
        <v>0</v>
      </c>
      <c r="P549" s="36">
        <f>VLOOKUP("HV_"&amp;$D549&amp;$E549&amp;VLOOKUP($F549,key!$L$3:$M$13,2,FALSE)&amp;$G549&amp;P$6,'HVAC wts'!$H$7:$R$13254,11,FALSE)</f>
        <v>0</v>
      </c>
      <c r="Q549" s="36">
        <f>VLOOKUP("HV_"&amp;$D549&amp;$E549&amp;VLOOKUP($F549,key!$L$3:$M$13,2,FALSE)&amp;$G549&amp;Q$6,'HVAC wts'!$H$7:$R$13254,11,FALSE)</f>
        <v>1798.6394006651885</v>
      </c>
      <c r="R549" s="36">
        <f>VLOOKUP("HV_"&amp;$D549&amp;$E549&amp;VLOOKUP($F549,key!$L$3:$M$13,2,FALSE)&amp;$G549&amp;R$6,'HVAC wts'!$H$7:$R$13254,11,FALSE)</f>
        <v>0</v>
      </c>
      <c r="S549" s="36">
        <f t="shared" si="69"/>
        <v>18295.798605099779</v>
      </c>
      <c r="T549" s="113"/>
      <c r="U549" s="113">
        <f>MATCH($A549&amp;U$6,'All applic'!$A$7:$A$59080,0)</f>
        <v>630</v>
      </c>
      <c r="V549" s="113">
        <f>MATCH($A549&amp;V$6,'All applic'!$A$7:$A$59080,0)</f>
        <v>631</v>
      </c>
      <c r="W549" s="113">
        <f>MATCH($A549&amp;W$6,'All applic'!$A$7:$A$59080,0)</f>
        <v>633</v>
      </c>
      <c r="X549" s="113">
        <f>MATCH($A549&amp;X$6,'All applic'!$A$7:$A$59080,0)</f>
        <v>632</v>
      </c>
      <c r="Y549" s="113">
        <f>MATCH($A549&amp;Y$6,'All applic'!$A$7:$A$59080,0)</f>
        <v>630</v>
      </c>
      <c r="Z549" s="113">
        <f>MATCH($A549&amp;Z$6,'All applic'!$A$7:$A$59080,0)</f>
        <v>633</v>
      </c>
      <c r="AA549" s="113"/>
      <c r="AB549" s="28">
        <f>INDEX('All applic'!$H$7:$H$59080,U549)</f>
        <v>1.1359999999999999</v>
      </c>
      <c r="AC549" s="28">
        <f>INDEX('All applic'!$H$7:$H$59080,V549)</f>
        <v>0.96199999999999997</v>
      </c>
      <c r="AD549" s="28">
        <f>INDEX('All applic'!$H$7:$H$59080,W549)</f>
        <v>0.998</v>
      </c>
      <c r="AE549" s="28">
        <f>INDEX('All applic'!$H$7:$H$59080,X549)</f>
        <v>0.64400000000000002</v>
      </c>
      <c r="AF549" s="28">
        <f>INDEX('All applic'!$H$7:$H$59080,Y549)</f>
        <v>1.1359999999999999</v>
      </c>
      <c r="AG549" s="28">
        <f>INDEX('All applic'!$H$7:$H$59080,Z549)</f>
        <v>0.998</v>
      </c>
      <c r="AH549" s="28"/>
      <c r="AI549" s="28">
        <f>INDEX('All applic'!$I$7:$I$59080,U549)</f>
        <v>1.6666666666666667</v>
      </c>
      <c r="AJ549" s="28">
        <f>INDEX('All applic'!$I$7:$I$59080,V549)</f>
        <v>1.6428571428571428</v>
      </c>
      <c r="AK549" s="28">
        <f>INDEX('All applic'!$I$7:$I$59080,W549)</f>
        <v>1</v>
      </c>
      <c r="AL549" s="28">
        <f>INDEX('All applic'!$I$7:$I$59080,X549)</f>
        <v>1.0238095238095237</v>
      </c>
      <c r="AM549" s="28">
        <f>INDEX('All applic'!$I$7:$I$59080,Y549)</f>
        <v>1.6666666666666667</v>
      </c>
      <c r="AN549" s="28">
        <f>INDEX('All applic'!$I$7:$I$59080,Z549)</f>
        <v>1</v>
      </c>
      <c r="AO549" s="113"/>
      <c r="AP549" s="113">
        <f>INDEX('All applic'!$J$7:$J$59080,U549)</f>
        <v>-1.9640000000000001E-2</v>
      </c>
      <c r="AQ549" s="113">
        <v>0</v>
      </c>
      <c r="AR549" s="113">
        <f>INDEX('All applic'!$J$7:$J$59080,W549)</f>
        <v>-0.02</v>
      </c>
      <c r="AS549" s="113">
        <v>0</v>
      </c>
      <c r="AT549" s="113">
        <v>0</v>
      </c>
      <c r="AU549" s="113">
        <v>0</v>
      </c>
    </row>
    <row r="550" spans="1:47" x14ac:dyDescent="0.25">
      <c r="A550" s="113" t="str">
        <f t="shared" si="64"/>
        <v>CFLMFm1985CZ15</v>
      </c>
      <c r="B550" s="113" t="str">
        <f t="shared" si="65"/>
        <v>CFLSCEMFmCZ151985</v>
      </c>
      <c r="C550" s="113" t="s">
        <v>118</v>
      </c>
      <c r="D550" s="113" t="s">
        <v>130</v>
      </c>
      <c r="E550" s="113" t="s">
        <v>1650</v>
      </c>
      <c r="F550" s="89" t="s">
        <v>67</v>
      </c>
      <c r="G550" s="113" t="s">
        <v>114</v>
      </c>
      <c r="H550" s="113" t="s">
        <v>1662</v>
      </c>
      <c r="I550" s="115">
        <f t="shared" si="66"/>
        <v>1.2046407284934921</v>
      </c>
      <c r="J550" s="115">
        <f t="shared" si="67"/>
        <v>1.6202051820842545</v>
      </c>
      <c r="K550" s="115">
        <f t="shared" si="68"/>
        <v>-7.7615301850547033E-3</v>
      </c>
      <c r="L550" s="113"/>
      <c r="M550" s="36">
        <f>VLOOKUP("HV_"&amp;$D550&amp;$E550&amp;VLOOKUP($F550,key!$L$3:$M$13,2,FALSE)&amp;$G550&amp;M$6,'HVAC wts'!$H$7:$R$13254,11,FALSE)</f>
        <v>33148.619029889131</v>
      </c>
      <c r="N550" s="36">
        <f>VLOOKUP("HV_"&amp;$D550&amp;$E550&amp;VLOOKUP($F550,key!$L$3:$M$13,2,FALSE)&amp;$G550&amp;N$6,'HVAC wts'!$H$7:$R$13254,11,FALSE)</f>
        <v>4766.5936512638582</v>
      </c>
      <c r="O550" s="36">
        <f>VLOOKUP("HV_"&amp;$D550&amp;$E550&amp;VLOOKUP($F550,key!$L$3:$M$13,2,FALSE)&amp;$G550&amp;O$6,'HVAC wts'!$H$7:$R$13254,11,FALSE)</f>
        <v>383.96754994826307</v>
      </c>
      <c r="P550" s="36">
        <f>VLOOKUP("HV_"&amp;$D550&amp;$E550&amp;VLOOKUP($F550,key!$L$3:$M$13,2,FALSE)&amp;$G550&amp;P$6,'HVAC wts'!$H$7:$R$13254,11,FALSE)</f>
        <v>55.212474589800458</v>
      </c>
      <c r="Q550" s="36">
        <f>VLOOKUP("HV_"&amp;$D550&amp;$E550&amp;VLOOKUP($F550,key!$L$3:$M$13,2,FALSE)&amp;$G550&amp;Q$6,'HVAC wts'!$H$7:$R$13254,11,FALSE)</f>
        <v>4133.7902221729491</v>
      </c>
      <c r="R550" s="36">
        <f>VLOOKUP("HV_"&amp;$D550&amp;$E550&amp;VLOOKUP($F550,key!$L$3:$M$13,2,FALSE)&amp;$G550&amp;R$6,'HVAC wts'!$H$7:$R$13254,11,FALSE)</f>
        <v>47.882577014042873</v>
      </c>
      <c r="S550" s="36">
        <f t="shared" si="69"/>
        <v>42536.065504878046</v>
      </c>
      <c r="T550" s="113"/>
      <c r="U550" s="113">
        <f>MATCH($A550&amp;U$6,'All applic'!$A$7:$A$59080,0)</f>
        <v>634</v>
      </c>
      <c r="V550" s="113">
        <f>MATCH($A550&amp;V$6,'All applic'!$A$7:$A$59080,0)</f>
        <v>635</v>
      </c>
      <c r="W550" s="113">
        <f>MATCH($A550&amp;W$6,'All applic'!$A$7:$A$59080,0)</f>
        <v>637</v>
      </c>
      <c r="X550" s="113">
        <f>MATCH($A550&amp;X$6,'All applic'!$A$7:$A$59080,0)</f>
        <v>636</v>
      </c>
      <c r="Y550" s="113">
        <f>MATCH($A550&amp;Y$6,'All applic'!$A$7:$A$59080,0)</f>
        <v>634</v>
      </c>
      <c r="Z550" s="113">
        <f>MATCH($A550&amp;Z$6,'All applic'!$A$7:$A$59080,0)</f>
        <v>637</v>
      </c>
      <c r="AA550" s="113"/>
      <c r="AB550" s="28">
        <f>INDEX('All applic'!$H$7:$H$59080,U550)</f>
        <v>1.214</v>
      </c>
      <c r="AC550" s="28">
        <f>INDEX('All applic'!$H$7:$H$59080,V550)</f>
        <v>1.1539999999999999</v>
      </c>
      <c r="AD550" s="28">
        <f>INDEX('All applic'!$H$7:$H$59080,W550)</f>
        <v>1.004</v>
      </c>
      <c r="AE550" s="28">
        <f>INDEX('All applic'!$H$7:$H$59080,X550)</f>
        <v>0.82599999999999996</v>
      </c>
      <c r="AF550" s="28">
        <f>INDEX('All applic'!$H$7:$H$59080,Y550)</f>
        <v>1.214</v>
      </c>
      <c r="AG550" s="28">
        <f>INDEX('All applic'!$H$7:$H$59080,Z550)</f>
        <v>1.004</v>
      </c>
      <c r="AH550" s="28"/>
      <c r="AI550" s="28">
        <f>INDEX('All applic'!$I$7:$I$59080,U550)</f>
        <v>1.6190476190476191</v>
      </c>
      <c r="AJ550" s="28">
        <f>INDEX('All applic'!$I$7:$I$59080,V550)</f>
        <v>1.6904761904761902</v>
      </c>
      <c r="AK550" s="28">
        <f>INDEX('All applic'!$I$7:$I$59080,W550)</f>
        <v>1.0238095238095237</v>
      </c>
      <c r="AL550" s="28">
        <f>INDEX('All applic'!$I$7:$I$59080,X550)</f>
        <v>1</v>
      </c>
      <c r="AM550" s="28">
        <f>INDEX('All applic'!$I$7:$I$59080,Y550)</f>
        <v>1.6190476190476191</v>
      </c>
      <c r="AN550" s="28">
        <f>INDEX('All applic'!$I$7:$I$59080,Z550)</f>
        <v>1.0238095238095237</v>
      </c>
      <c r="AO550" s="113"/>
      <c r="AP550" s="113">
        <f>INDEX('All applic'!$J$7:$J$59080,U550)</f>
        <v>-9.8399999999999998E-3</v>
      </c>
      <c r="AQ550" s="113">
        <v>0</v>
      </c>
      <c r="AR550" s="113">
        <f>INDEX('All applic'!$J$7:$J$59080,W550)</f>
        <v>-1.0320000000000001E-2</v>
      </c>
      <c r="AS550" s="113">
        <v>0</v>
      </c>
      <c r="AT550" s="113">
        <v>0</v>
      </c>
      <c r="AU550" s="113">
        <v>0</v>
      </c>
    </row>
    <row r="551" spans="1:47" x14ac:dyDescent="0.25">
      <c r="A551" s="113" t="str">
        <f t="shared" si="64"/>
        <v>CFLMFm1985CZ16</v>
      </c>
      <c r="B551" s="113" t="str">
        <f t="shared" si="65"/>
        <v>CFLSCEMFmCZ161985</v>
      </c>
      <c r="C551" s="113" t="s">
        <v>118</v>
      </c>
      <c r="D551" s="113" t="s">
        <v>130</v>
      </c>
      <c r="E551" s="113" t="s">
        <v>1650</v>
      </c>
      <c r="F551" s="89" t="s">
        <v>67</v>
      </c>
      <c r="G551" s="113" t="s">
        <v>115</v>
      </c>
      <c r="H551" s="113" t="s">
        <v>1662</v>
      </c>
      <c r="I551" s="115">
        <f t="shared" si="66"/>
        <v>1.0231180099143828</v>
      </c>
      <c r="J551" s="115">
        <f t="shared" si="67"/>
        <v>1.461500497032503</v>
      </c>
      <c r="K551" s="115">
        <f t="shared" si="68"/>
        <v>-2.0575658797919699E-2</v>
      </c>
      <c r="L551" s="113"/>
      <c r="M551" s="36">
        <f>VLOOKUP("HV_"&amp;$D551&amp;$E551&amp;VLOOKUP($F551,key!$L$3:$M$13,2,FALSE)&amp;$G551&amp;M$6,'HVAC wts'!$H$7:$R$13254,11,FALSE)</f>
        <v>8030.5266682631172</v>
      </c>
      <c r="N551" s="36">
        <f>VLOOKUP("HV_"&amp;$D551&amp;$E551&amp;VLOOKUP($F551,key!$L$3:$M$13,2,FALSE)&amp;$G551&amp;N$6,'HVAC wts'!$H$7:$R$13254,11,FALSE)</f>
        <v>1154.7466698004437</v>
      </c>
      <c r="O551" s="36">
        <f>VLOOKUP("HV_"&amp;$D551&amp;$E551&amp;VLOOKUP($F551,key!$L$3:$M$13,2,FALSE)&amp;$G551&amp;O$6,'HVAC wts'!$H$7:$R$13254,11,FALSE)</f>
        <v>2684.362730761271</v>
      </c>
      <c r="P551" s="36">
        <f>VLOOKUP("HV_"&amp;$D551&amp;$E551&amp;VLOOKUP($F551,key!$L$3:$M$13,2,FALSE)&amp;$G551&amp;P$6,'HVAC wts'!$H$7:$R$13254,11,FALSE)</f>
        <v>385.99696532150784</v>
      </c>
      <c r="Q551" s="36">
        <f>VLOOKUP("HV_"&amp;$D551&amp;$E551&amp;VLOOKUP($F551,key!$L$3:$M$13,2,FALSE)&amp;$G551&amp;Q$6,'HVAC wts'!$H$7:$R$13254,11,FALSE)</f>
        <v>1001.4448140428677</v>
      </c>
      <c r="R551" s="36">
        <f>VLOOKUP("HV_"&amp;$D551&amp;$E551&amp;VLOOKUP($F551,key!$L$3:$M$13,2,FALSE)&amp;$G551&amp;R$6,'HVAC wts'!$H$7:$R$13254,11,FALSE)</f>
        <v>334.75278107908355</v>
      </c>
      <c r="S551" s="36">
        <f t="shared" si="69"/>
        <v>13591.830629268294</v>
      </c>
      <c r="T551" s="113"/>
      <c r="U551" s="113">
        <f>MATCH($A551&amp;U$6,'All applic'!$A$7:$A$59080,0)</f>
        <v>638</v>
      </c>
      <c r="V551" s="113">
        <f>MATCH($A551&amp;V$6,'All applic'!$A$7:$A$59080,0)</f>
        <v>639</v>
      </c>
      <c r="W551" s="113">
        <f>MATCH($A551&amp;W$6,'All applic'!$A$7:$A$59080,0)</f>
        <v>641</v>
      </c>
      <c r="X551" s="113">
        <f>MATCH($A551&amp;X$6,'All applic'!$A$7:$A$59080,0)</f>
        <v>640</v>
      </c>
      <c r="Y551" s="113">
        <f>MATCH($A551&amp;Y$6,'All applic'!$A$7:$A$59080,0)</f>
        <v>638</v>
      </c>
      <c r="Z551" s="113">
        <f>MATCH($A551&amp;Z$6,'All applic'!$A$7:$A$59080,0)</f>
        <v>641</v>
      </c>
      <c r="AA551" s="113"/>
      <c r="AB551" s="28">
        <f>INDEX('All applic'!$H$7:$H$59080,U551)</f>
        <v>1.0820000000000001</v>
      </c>
      <c r="AC551" s="28">
        <f>INDEX('All applic'!$H$7:$H$59080,V551)</f>
        <v>0.81799999999999995</v>
      </c>
      <c r="AD551" s="28">
        <f>INDEX('All applic'!$H$7:$H$59080,W551)</f>
        <v>0.99</v>
      </c>
      <c r="AE551" s="28">
        <f>INDEX('All applic'!$H$7:$H$59080,X551)</f>
        <v>0.51800000000000002</v>
      </c>
      <c r="AF551" s="28">
        <f>INDEX('All applic'!$H$7:$H$59080,Y551)</f>
        <v>1.0820000000000001</v>
      </c>
      <c r="AG551" s="28">
        <f>INDEX('All applic'!$H$7:$H$59080,Z551)</f>
        <v>0.99</v>
      </c>
      <c r="AH551" s="28"/>
      <c r="AI551" s="28">
        <f>INDEX('All applic'!$I$7:$I$59080,U551)</f>
        <v>1.6</v>
      </c>
      <c r="AJ551" s="28">
        <f>INDEX('All applic'!$I$7:$I$59080,V551)</f>
        <v>1.6</v>
      </c>
      <c r="AK551" s="28">
        <f>INDEX('All applic'!$I$7:$I$59080,W551)</f>
        <v>1.05</v>
      </c>
      <c r="AL551" s="28">
        <f>INDEX('All applic'!$I$7:$I$59080,X551)</f>
        <v>1.0249999999999999</v>
      </c>
      <c r="AM551" s="28">
        <f>INDEX('All applic'!$I$7:$I$59080,Y551)</f>
        <v>1.6</v>
      </c>
      <c r="AN551" s="28">
        <f>INDEX('All applic'!$I$7:$I$59080,Z551)</f>
        <v>1.05</v>
      </c>
      <c r="AO551" s="113"/>
      <c r="AP551" s="113">
        <f>INDEX('All applic'!$J$7:$J$59080,U551)</f>
        <v>-2.5999999999999999E-2</v>
      </c>
      <c r="AQ551" s="113">
        <v>0</v>
      </c>
      <c r="AR551" s="113">
        <f>INDEX('All applic'!$J$7:$J$59080,W551)</f>
        <v>-2.64E-2</v>
      </c>
      <c r="AS551" s="113">
        <v>0</v>
      </c>
      <c r="AT551" s="113">
        <v>0</v>
      </c>
      <c r="AU551" s="113">
        <v>0</v>
      </c>
    </row>
    <row r="552" spans="1:47" x14ac:dyDescent="0.25">
      <c r="A552" s="113" t="str">
        <f t="shared" si="64"/>
        <v>CFLMFm1996CZ01</v>
      </c>
      <c r="B552" s="113" t="str">
        <f t="shared" si="65"/>
        <v>CFLSCEMFmCZ011996</v>
      </c>
      <c r="C552" s="113" t="s">
        <v>118</v>
      </c>
      <c r="D552" s="113" t="s">
        <v>130</v>
      </c>
      <c r="E552" s="113" t="s">
        <v>1650</v>
      </c>
      <c r="F552" s="89" t="s">
        <v>70</v>
      </c>
      <c r="G552" s="113" t="s">
        <v>48</v>
      </c>
      <c r="H552" s="113" t="s">
        <v>1662</v>
      </c>
      <c r="I552" s="115">
        <f t="shared" si="66"/>
        <v>0</v>
      </c>
      <c r="J552" s="115">
        <f t="shared" si="67"/>
        <v>0</v>
      </c>
      <c r="K552" s="115">
        <f t="shared" si="68"/>
        <v>0</v>
      </c>
      <c r="L552" s="113"/>
      <c r="M552" s="36">
        <f>VLOOKUP("HV_"&amp;$D552&amp;$E552&amp;VLOOKUP($F552,key!$L$3:$M$13,2,FALSE)&amp;$G552&amp;M$6,'HVAC wts'!$H$7:$R$13254,11,FALSE)</f>
        <v>0</v>
      </c>
      <c r="N552" s="36">
        <f>VLOOKUP("HV_"&amp;$D552&amp;$E552&amp;VLOOKUP($F552,key!$L$3:$M$13,2,FALSE)&amp;$G552&amp;N$6,'HVAC wts'!$H$7:$R$13254,11,FALSE)</f>
        <v>0</v>
      </c>
      <c r="O552" s="36">
        <f>VLOOKUP("HV_"&amp;$D552&amp;$E552&amp;VLOOKUP($F552,key!$L$3:$M$13,2,FALSE)&amp;$G552&amp;O$6,'HVAC wts'!$H$7:$R$13254,11,FALSE)</f>
        <v>0</v>
      </c>
      <c r="P552" s="36">
        <f>VLOOKUP("HV_"&amp;$D552&amp;$E552&amp;VLOOKUP($F552,key!$L$3:$M$13,2,FALSE)&amp;$G552&amp;P$6,'HVAC wts'!$H$7:$R$13254,11,FALSE)</f>
        <v>0</v>
      </c>
      <c r="Q552" s="36">
        <f>VLOOKUP("HV_"&amp;$D552&amp;$E552&amp;VLOOKUP($F552,key!$L$3:$M$13,2,FALSE)&amp;$G552&amp;Q$6,'HVAC wts'!$H$7:$R$13254,11,FALSE)</f>
        <v>0</v>
      </c>
      <c r="R552" s="36">
        <f>VLOOKUP("HV_"&amp;$D552&amp;$E552&amp;VLOOKUP($F552,key!$L$3:$M$13,2,FALSE)&amp;$G552&amp;R$6,'HVAC wts'!$H$7:$R$13254,11,FALSE)</f>
        <v>0</v>
      </c>
      <c r="S552" s="36">
        <f t="shared" si="69"/>
        <v>0</v>
      </c>
      <c r="T552" s="113"/>
      <c r="U552" s="113">
        <f>MATCH($A552&amp;U$6,'All applic'!$A$7:$A$59080,0)</f>
        <v>642</v>
      </c>
      <c r="V552" s="113">
        <f>MATCH($A552&amp;V$6,'All applic'!$A$7:$A$59080,0)</f>
        <v>643</v>
      </c>
      <c r="W552" s="113">
        <f>MATCH($A552&amp;W$6,'All applic'!$A$7:$A$59080,0)</f>
        <v>645</v>
      </c>
      <c r="X552" s="113">
        <f>MATCH($A552&amp;X$6,'All applic'!$A$7:$A$59080,0)</f>
        <v>644</v>
      </c>
      <c r="Y552" s="113">
        <f>MATCH($A552&amp;Y$6,'All applic'!$A$7:$A$59080,0)</f>
        <v>642</v>
      </c>
      <c r="Z552" s="113">
        <f>MATCH($A552&amp;Z$6,'All applic'!$A$7:$A$59080,0)</f>
        <v>645</v>
      </c>
      <c r="AA552" s="113"/>
      <c r="AB552" s="28">
        <f>INDEX('All applic'!$H$7:$H$59080,U552)</f>
        <v>1</v>
      </c>
      <c r="AC552" s="28">
        <f>INDEX('All applic'!$H$7:$H$59080,V552)</f>
        <v>0.65400000000000003</v>
      </c>
      <c r="AD552" s="28">
        <f>INDEX('All applic'!$H$7:$H$59080,W552)</f>
        <v>0.97</v>
      </c>
      <c r="AE552" s="28">
        <f>INDEX('All applic'!$H$7:$H$59080,X552)</f>
        <v>0.25</v>
      </c>
      <c r="AF552" s="28">
        <f>INDEX('All applic'!$H$7:$H$59080,Y552)</f>
        <v>1</v>
      </c>
      <c r="AG552" s="28">
        <f>INDEX('All applic'!$H$7:$H$59080,Z552)</f>
        <v>0.97</v>
      </c>
      <c r="AH552" s="28"/>
      <c r="AI552" s="28">
        <f>INDEX('All applic'!$I$7:$I$59080,U552)</f>
        <v>1.0454545454545454</v>
      </c>
      <c r="AJ552" s="28">
        <f>INDEX('All applic'!$I$7:$I$59080,V552)</f>
        <v>1</v>
      </c>
      <c r="AK552" s="28">
        <f>INDEX('All applic'!$I$7:$I$59080,W552)</f>
        <v>1.0227272727272727</v>
      </c>
      <c r="AL552" s="28">
        <f>INDEX('All applic'!$I$7:$I$59080,X552)</f>
        <v>1</v>
      </c>
      <c r="AM552" s="28">
        <f>INDEX('All applic'!$I$7:$I$59080,Y552)</f>
        <v>1.0454545454545454</v>
      </c>
      <c r="AN552" s="28">
        <f>INDEX('All applic'!$I$7:$I$59080,Z552)</f>
        <v>1.0227272727272727</v>
      </c>
      <c r="AO552" s="113"/>
      <c r="AP552" s="113">
        <f>INDEX('All applic'!$J$7:$J$59080,U552)</f>
        <v>-3.4130000000000001E-2</v>
      </c>
      <c r="AQ552" s="113">
        <v>0</v>
      </c>
      <c r="AR552" s="113">
        <f>INDEX('All applic'!$J$7:$J$59080,W552)</f>
        <v>-3.4130000000000001E-2</v>
      </c>
      <c r="AS552" s="113">
        <v>0</v>
      </c>
      <c r="AT552" s="113">
        <v>0</v>
      </c>
      <c r="AU552" s="113">
        <v>0</v>
      </c>
    </row>
    <row r="553" spans="1:47" x14ac:dyDescent="0.25">
      <c r="A553" s="113" t="str">
        <f t="shared" si="64"/>
        <v>CFLMFm1996CZ02</v>
      </c>
      <c r="B553" s="113" t="str">
        <f t="shared" si="65"/>
        <v>CFLSCEMFmCZ021996</v>
      </c>
      <c r="C553" s="113" t="s">
        <v>118</v>
      </c>
      <c r="D553" s="113" t="s">
        <v>130</v>
      </c>
      <c r="E553" s="113" t="s">
        <v>1650</v>
      </c>
      <c r="F553" s="89" t="s">
        <v>70</v>
      </c>
      <c r="G553" s="113" t="s">
        <v>101</v>
      </c>
      <c r="H553" s="113" t="s">
        <v>1662</v>
      </c>
      <c r="I553" s="115">
        <f t="shared" si="66"/>
        <v>0</v>
      </c>
      <c r="J553" s="115">
        <f t="shared" si="67"/>
        <v>0</v>
      </c>
      <c r="K553" s="115">
        <f t="shared" si="68"/>
        <v>0</v>
      </c>
      <c r="L553" s="113"/>
      <c r="M553" s="36">
        <f>VLOOKUP("HV_"&amp;$D553&amp;$E553&amp;VLOOKUP($F553,key!$L$3:$M$13,2,FALSE)&amp;$G553&amp;M$6,'HVAC wts'!$H$7:$R$13254,11,FALSE)</f>
        <v>0</v>
      </c>
      <c r="N553" s="36">
        <f>VLOOKUP("HV_"&amp;$D553&amp;$E553&amp;VLOOKUP($F553,key!$L$3:$M$13,2,FALSE)&amp;$G553&amp;N$6,'HVAC wts'!$H$7:$R$13254,11,FALSE)</f>
        <v>0</v>
      </c>
      <c r="O553" s="36">
        <f>VLOOKUP("HV_"&amp;$D553&amp;$E553&amp;VLOOKUP($F553,key!$L$3:$M$13,2,FALSE)&amp;$G553&amp;O$6,'HVAC wts'!$H$7:$R$13254,11,FALSE)</f>
        <v>0</v>
      </c>
      <c r="P553" s="36">
        <f>VLOOKUP("HV_"&amp;$D553&amp;$E553&amp;VLOOKUP($F553,key!$L$3:$M$13,2,FALSE)&amp;$G553&amp;P$6,'HVAC wts'!$H$7:$R$13254,11,FALSE)</f>
        <v>0</v>
      </c>
      <c r="Q553" s="36">
        <f>VLOOKUP("HV_"&amp;$D553&amp;$E553&amp;VLOOKUP($F553,key!$L$3:$M$13,2,FALSE)&amp;$G553&amp;Q$6,'HVAC wts'!$H$7:$R$13254,11,FALSE)</f>
        <v>0</v>
      </c>
      <c r="R553" s="36">
        <f>VLOOKUP("HV_"&amp;$D553&amp;$E553&amp;VLOOKUP($F553,key!$L$3:$M$13,2,FALSE)&amp;$G553&amp;R$6,'HVAC wts'!$H$7:$R$13254,11,FALSE)</f>
        <v>0</v>
      </c>
      <c r="S553" s="36">
        <f t="shared" si="69"/>
        <v>0</v>
      </c>
      <c r="T553" s="113"/>
      <c r="U553" s="113">
        <f>MATCH($A553&amp;U$6,'All applic'!$A$7:$A$59080,0)</f>
        <v>646</v>
      </c>
      <c r="V553" s="113">
        <f>MATCH($A553&amp;V$6,'All applic'!$A$7:$A$59080,0)</f>
        <v>647</v>
      </c>
      <c r="W553" s="113">
        <f>MATCH($A553&amp;W$6,'All applic'!$A$7:$A$59080,0)</f>
        <v>649</v>
      </c>
      <c r="X553" s="113">
        <f>MATCH($A553&amp;X$6,'All applic'!$A$7:$A$59080,0)</f>
        <v>648</v>
      </c>
      <c r="Y553" s="113">
        <f>MATCH($A553&amp;Y$6,'All applic'!$A$7:$A$59080,0)</f>
        <v>646</v>
      </c>
      <c r="Z553" s="113">
        <f>MATCH($A553&amp;Z$6,'All applic'!$A$7:$A$59080,0)</f>
        <v>649</v>
      </c>
      <c r="AA553" s="113"/>
      <c r="AB553" s="28">
        <f>INDEX('All applic'!$H$7:$H$59080,U553)</f>
        <v>1.048</v>
      </c>
      <c r="AC553" s="28">
        <f>INDEX('All applic'!$H$7:$H$59080,V553)</f>
        <v>0.85</v>
      </c>
      <c r="AD553" s="28">
        <f>INDEX('All applic'!$H$7:$H$59080,W553)</f>
        <v>0.996</v>
      </c>
      <c r="AE553" s="28">
        <f>INDEX('All applic'!$H$7:$H$59080,X553)</f>
        <v>0.57599999999999996</v>
      </c>
      <c r="AF553" s="28">
        <f>INDEX('All applic'!$H$7:$H$59080,Y553)</f>
        <v>1.048</v>
      </c>
      <c r="AG553" s="28">
        <f>INDEX('All applic'!$H$7:$H$59080,Z553)</f>
        <v>0.996</v>
      </c>
      <c r="AH553" s="28"/>
      <c r="AI553" s="28">
        <f>INDEX('All applic'!$I$7:$I$59080,U553)</f>
        <v>1.875</v>
      </c>
      <c r="AJ553" s="28">
        <f>INDEX('All applic'!$I$7:$I$59080,V553)</f>
        <v>1.875</v>
      </c>
      <c r="AK553" s="28">
        <f>INDEX('All applic'!$I$7:$I$59080,W553)</f>
        <v>1.05</v>
      </c>
      <c r="AL553" s="28">
        <f>INDEX('All applic'!$I$7:$I$59080,X553)</f>
        <v>1.0249999999999999</v>
      </c>
      <c r="AM553" s="28">
        <f>INDEX('All applic'!$I$7:$I$59080,Y553)</f>
        <v>1.875</v>
      </c>
      <c r="AN553" s="28">
        <f>INDEX('All applic'!$I$7:$I$59080,Z553)</f>
        <v>1.05</v>
      </c>
      <c r="AO553" s="113"/>
      <c r="AP553" s="113">
        <f>INDEX('All applic'!$J$7:$J$59080,U553)</f>
        <v>-2.2600000000000002E-2</v>
      </c>
      <c r="AQ553" s="113">
        <v>0</v>
      </c>
      <c r="AR553" s="113">
        <f>INDEX('All applic'!$J$7:$J$59080,W553)</f>
        <v>-2.3E-2</v>
      </c>
      <c r="AS553" s="113">
        <v>0</v>
      </c>
      <c r="AT553" s="113">
        <v>0</v>
      </c>
      <c r="AU553" s="113">
        <v>0</v>
      </c>
    </row>
    <row r="554" spans="1:47" x14ac:dyDescent="0.25">
      <c r="A554" s="113" t="str">
        <f t="shared" si="64"/>
        <v>CFLMFm1996CZ03</v>
      </c>
      <c r="B554" s="113" t="str">
        <f t="shared" si="65"/>
        <v>CFLSCEMFmCZ031996</v>
      </c>
      <c r="C554" s="113" t="s">
        <v>118</v>
      </c>
      <c r="D554" s="113" t="s">
        <v>130</v>
      </c>
      <c r="E554" s="113" t="s">
        <v>1650</v>
      </c>
      <c r="F554" s="89" t="s">
        <v>70</v>
      </c>
      <c r="G554" s="113" t="s">
        <v>102</v>
      </c>
      <c r="H554" s="113" t="s">
        <v>1662</v>
      </c>
      <c r="I554" s="115">
        <f t="shared" si="66"/>
        <v>0</v>
      </c>
      <c r="J554" s="115">
        <f t="shared" si="67"/>
        <v>0</v>
      </c>
      <c r="K554" s="115">
        <f t="shared" si="68"/>
        <v>0</v>
      </c>
      <c r="L554" s="113"/>
      <c r="M554" s="36">
        <f>VLOOKUP("HV_"&amp;$D554&amp;$E554&amp;VLOOKUP($F554,key!$L$3:$M$13,2,FALSE)&amp;$G554&amp;M$6,'HVAC wts'!$H$7:$R$13254,11,FALSE)</f>
        <v>0</v>
      </c>
      <c r="N554" s="36">
        <f>VLOOKUP("HV_"&amp;$D554&amp;$E554&amp;VLOOKUP($F554,key!$L$3:$M$13,2,FALSE)&amp;$G554&amp;N$6,'HVAC wts'!$H$7:$R$13254,11,FALSE)</f>
        <v>0</v>
      </c>
      <c r="O554" s="36">
        <f>VLOOKUP("HV_"&amp;$D554&amp;$E554&amp;VLOOKUP($F554,key!$L$3:$M$13,2,FALSE)&amp;$G554&amp;O$6,'HVAC wts'!$H$7:$R$13254,11,FALSE)</f>
        <v>0</v>
      </c>
      <c r="P554" s="36">
        <f>VLOOKUP("HV_"&amp;$D554&amp;$E554&amp;VLOOKUP($F554,key!$L$3:$M$13,2,FALSE)&amp;$G554&amp;P$6,'HVAC wts'!$H$7:$R$13254,11,FALSE)</f>
        <v>0</v>
      </c>
      <c r="Q554" s="36">
        <f>VLOOKUP("HV_"&amp;$D554&amp;$E554&amp;VLOOKUP($F554,key!$L$3:$M$13,2,FALSE)&amp;$G554&amp;Q$6,'HVAC wts'!$H$7:$R$13254,11,FALSE)</f>
        <v>0</v>
      </c>
      <c r="R554" s="36">
        <f>VLOOKUP("HV_"&amp;$D554&amp;$E554&amp;VLOOKUP($F554,key!$L$3:$M$13,2,FALSE)&amp;$G554&amp;R$6,'HVAC wts'!$H$7:$R$13254,11,FALSE)</f>
        <v>0</v>
      </c>
      <c r="S554" s="36">
        <f t="shared" si="69"/>
        <v>0</v>
      </c>
      <c r="T554" s="113"/>
      <c r="U554" s="113">
        <f>MATCH($A554&amp;U$6,'All applic'!$A$7:$A$59080,0)</f>
        <v>650</v>
      </c>
      <c r="V554" s="113">
        <f>MATCH($A554&amp;V$6,'All applic'!$A$7:$A$59080,0)</f>
        <v>651</v>
      </c>
      <c r="W554" s="113">
        <f>MATCH($A554&amp;W$6,'All applic'!$A$7:$A$59080,0)</f>
        <v>653</v>
      </c>
      <c r="X554" s="113">
        <f>MATCH($A554&amp;X$6,'All applic'!$A$7:$A$59080,0)</f>
        <v>652</v>
      </c>
      <c r="Y554" s="113">
        <f>MATCH($A554&amp;Y$6,'All applic'!$A$7:$A$59080,0)</f>
        <v>650</v>
      </c>
      <c r="Z554" s="113">
        <f>MATCH($A554&amp;Z$6,'All applic'!$A$7:$A$59080,0)</f>
        <v>653</v>
      </c>
      <c r="AA554" s="113"/>
      <c r="AB554" s="28">
        <f>INDEX('All applic'!$H$7:$H$59080,U554)</f>
        <v>1.014</v>
      </c>
      <c r="AC554" s="28">
        <f>INDEX('All applic'!$H$7:$H$59080,V554)</f>
        <v>0.82</v>
      </c>
      <c r="AD554" s="28">
        <f>INDEX('All applic'!$H$7:$H$59080,W554)</f>
        <v>0.99</v>
      </c>
      <c r="AE554" s="28">
        <f>INDEX('All applic'!$H$7:$H$59080,X554)</f>
        <v>0.51800000000000002</v>
      </c>
      <c r="AF554" s="28">
        <f>INDEX('All applic'!$H$7:$H$59080,Y554)</f>
        <v>1.014</v>
      </c>
      <c r="AG554" s="28">
        <f>INDEX('All applic'!$H$7:$H$59080,Z554)</f>
        <v>0.99</v>
      </c>
      <c r="AH554" s="28"/>
      <c r="AI554" s="28">
        <f>INDEX('All applic'!$I$7:$I$59080,U554)</f>
        <v>1.45</v>
      </c>
      <c r="AJ554" s="28">
        <f>INDEX('All applic'!$I$7:$I$59080,V554)</f>
        <v>1.375</v>
      </c>
      <c r="AK554" s="28">
        <f>INDEX('All applic'!$I$7:$I$59080,W554)</f>
        <v>1.0249999999999999</v>
      </c>
      <c r="AL554" s="28">
        <f>INDEX('All applic'!$I$7:$I$59080,X554)</f>
        <v>1.0249999999999999</v>
      </c>
      <c r="AM554" s="28">
        <f>INDEX('All applic'!$I$7:$I$59080,Y554)</f>
        <v>1.45</v>
      </c>
      <c r="AN554" s="28">
        <f>INDEX('All applic'!$I$7:$I$59080,Z554)</f>
        <v>1.0249999999999999</v>
      </c>
      <c r="AO554" s="113"/>
      <c r="AP554" s="113">
        <f>INDEX('All applic'!$J$7:$J$59080,U554)</f>
        <v>-2.5399999999999999E-2</v>
      </c>
      <c r="AQ554" s="113">
        <v>0</v>
      </c>
      <c r="AR554" s="113">
        <f>INDEX('All applic'!$J$7:$J$59080,W554)</f>
        <v>-2.5600000000000001E-2</v>
      </c>
      <c r="AS554" s="113">
        <v>0</v>
      </c>
      <c r="AT554" s="113">
        <v>0</v>
      </c>
      <c r="AU554" s="113">
        <v>0</v>
      </c>
    </row>
    <row r="555" spans="1:47" x14ac:dyDescent="0.25">
      <c r="A555" s="113" t="str">
        <f t="shared" si="64"/>
        <v>CFLMFm1996CZ04</v>
      </c>
      <c r="B555" s="113" t="str">
        <f t="shared" si="65"/>
        <v>CFLSCEMFmCZ041996</v>
      </c>
      <c r="C555" s="113" t="s">
        <v>118</v>
      </c>
      <c r="D555" s="113" t="s">
        <v>130</v>
      </c>
      <c r="E555" s="113" t="s">
        <v>1650</v>
      </c>
      <c r="F555" s="89" t="s">
        <v>70</v>
      </c>
      <c r="G555" s="113" t="s">
        <v>103</v>
      </c>
      <c r="H555" s="113" t="s">
        <v>1662</v>
      </c>
      <c r="I555" s="115">
        <f t="shared" si="66"/>
        <v>0</v>
      </c>
      <c r="J555" s="115">
        <f t="shared" si="67"/>
        <v>0</v>
      </c>
      <c r="K555" s="115">
        <f t="shared" si="68"/>
        <v>0</v>
      </c>
      <c r="L555" s="113"/>
      <c r="M555" s="36">
        <f>VLOOKUP("HV_"&amp;$D555&amp;$E555&amp;VLOOKUP($F555,key!$L$3:$M$13,2,FALSE)&amp;$G555&amp;M$6,'HVAC wts'!$H$7:$R$13254,11,FALSE)</f>
        <v>0</v>
      </c>
      <c r="N555" s="36">
        <f>VLOOKUP("HV_"&amp;$D555&amp;$E555&amp;VLOOKUP($F555,key!$L$3:$M$13,2,FALSE)&amp;$G555&amp;N$6,'HVAC wts'!$H$7:$R$13254,11,FALSE)</f>
        <v>0</v>
      </c>
      <c r="O555" s="36">
        <f>VLOOKUP("HV_"&amp;$D555&amp;$E555&amp;VLOOKUP($F555,key!$L$3:$M$13,2,FALSE)&amp;$G555&amp;O$6,'HVAC wts'!$H$7:$R$13254,11,FALSE)</f>
        <v>0</v>
      </c>
      <c r="P555" s="36">
        <f>VLOOKUP("HV_"&amp;$D555&amp;$E555&amp;VLOOKUP($F555,key!$L$3:$M$13,2,FALSE)&amp;$G555&amp;P$6,'HVAC wts'!$H$7:$R$13254,11,FALSE)</f>
        <v>0</v>
      </c>
      <c r="Q555" s="36">
        <f>VLOOKUP("HV_"&amp;$D555&amp;$E555&amp;VLOOKUP($F555,key!$L$3:$M$13,2,FALSE)&amp;$G555&amp;Q$6,'HVAC wts'!$H$7:$R$13254,11,FALSE)</f>
        <v>0</v>
      </c>
      <c r="R555" s="36">
        <f>VLOOKUP("HV_"&amp;$D555&amp;$E555&amp;VLOOKUP($F555,key!$L$3:$M$13,2,FALSE)&amp;$G555&amp;R$6,'HVAC wts'!$H$7:$R$13254,11,FALSE)</f>
        <v>0</v>
      </c>
      <c r="S555" s="36">
        <f t="shared" si="69"/>
        <v>0</v>
      </c>
      <c r="T555" s="113"/>
      <c r="U555" s="113">
        <f>MATCH($A555&amp;U$6,'All applic'!$A$7:$A$59080,0)</f>
        <v>654</v>
      </c>
      <c r="V555" s="113">
        <f>MATCH($A555&amp;V$6,'All applic'!$A$7:$A$59080,0)</f>
        <v>655</v>
      </c>
      <c r="W555" s="113">
        <f>MATCH($A555&amp;W$6,'All applic'!$A$7:$A$59080,0)</f>
        <v>657</v>
      </c>
      <c r="X555" s="113">
        <f>MATCH($A555&amp;X$6,'All applic'!$A$7:$A$59080,0)</f>
        <v>656</v>
      </c>
      <c r="Y555" s="113">
        <f>MATCH($A555&amp;Y$6,'All applic'!$A$7:$A$59080,0)</f>
        <v>654</v>
      </c>
      <c r="Z555" s="113">
        <f>MATCH($A555&amp;Z$6,'All applic'!$A$7:$A$59080,0)</f>
        <v>657</v>
      </c>
      <c r="AA555" s="113"/>
      <c r="AB555" s="28">
        <f>INDEX('All applic'!$H$7:$H$59080,U555)</f>
        <v>1.048</v>
      </c>
      <c r="AC555" s="28">
        <f>INDEX('All applic'!$H$7:$H$59080,V555)</f>
        <v>0.872</v>
      </c>
      <c r="AD555" s="28">
        <f>INDEX('All applic'!$H$7:$H$59080,W555)</f>
        <v>0.998</v>
      </c>
      <c r="AE555" s="28">
        <f>INDEX('All applic'!$H$7:$H$59080,X555)</f>
        <v>0.63200000000000001</v>
      </c>
      <c r="AF555" s="28">
        <f>INDEX('All applic'!$H$7:$H$59080,Y555)</f>
        <v>1.048</v>
      </c>
      <c r="AG555" s="28">
        <f>INDEX('All applic'!$H$7:$H$59080,Z555)</f>
        <v>0.998</v>
      </c>
      <c r="AH555" s="28"/>
      <c r="AI555" s="28">
        <f>INDEX('All applic'!$I$7:$I$59080,U555)</f>
        <v>1.5454545454545456</v>
      </c>
      <c r="AJ555" s="28">
        <f>INDEX('All applic'!$I$7:$I$59080,V555)</f>
        <v>1.5000000000000002</v>
      </c>
      <c r="AK555" s="28">
        <f>INDEX('All applic'!$I$7:$I$59080,W555)</f>
        <v>1.0454545454545454</v>
      </c>
      <c r="AL555" s="28">
        <f>INDEX('All applic'!$I$7:$I$59080,X555)</f>
        <v>1.0227272727272727</v>
      </c>
      <c r="AM555" s="28">
        <f>INDEX('All applic'!$I$7:$I$59080,Y555)</f>
        <v>1.5454545454545456</v>
      </c>
      <c r="AN555" s="28">
        <f>INDEX('All applic'!$I$7:$I$59080,Z555)</f>
        <v>1.0454545454545454</v>
      </c>
      <c r="AO555" s="113"/>
      <c r="AP555" s="113">
        <f>INDEX('All applic'!$J$7:$J$59080,U555)</f>
        <v>-1.924E-2</v>
      </c>
      <c r="AQ555" s="113">
        <v>0</v>
      </c>
      <c r="AR555" s="113">
        <f>INDEX('All applic'!$J$7:$J$59080,W555)</f>
        <v>-0.02</v>
      </c>
      <c r="AS555" s="113">
        <v>0</v>
      </c>
      <c r="AT555" s="113">
        <v>0</v>
      </c>
      <c r="AU555" s="113">
        <v>0</v>
      </c>
    </row>
    <row r="556" spans="1:47" x14ac:dyDescent="0.25">
      <c r="A556" s="113" t="str">
        <f t="shared" si="64"/>
        <v>CFLMFm1996CZ05</v>
      </c>
      <c r="B556" s="113" t="str">
        <f t="shared" si="65"/>
        <v>CFLSCEMFmCZ051996</v>
      </c>
      <c r="C556" s="113" t="s">
        <v>118</v>
      </c>
      <c r="D556" s="113" t="s">
        <v>130</v>
      </c>
      <c r="E556" s="113" t="s">
        <v>1650</v>
      </c>
      <c r="F556" s="89" t="s">
        <v>70</v>
      </c>
      <c r="G556" s="113" t="s">
        <v>104</v>
      </c>
      <c r="H556" s="113" t="s">
        <v>1662</v>
      </c>
      <c r="I556" s="115">
        <f t="shared" si="66"/>
        <v>0.99399999999999999</v>
      </c>
      <c r="J556" s="115">
        <f t="shared" si="67"/>
        <v>1.0227272727272727</v>
      </c>
      <c r="K556" s="115">
        <f t="shared" si="68"/>
        <v>-2.4184124784347585E-2</v>
      </c>
      <c r="L556" s="113"/>
      <c r="M556" s="36">
        <f>VLOOKUP("HV_"&amp;$D556&amp;$E556&amp;VLOOKUP($F556,key!$L$3:$M$13,2,FALSE)&amp;$G556&amp;M$6,'HVAC wts'!$H$7:$R$13254,11,FALSE)</f>
        <v>0</v>
      </c>
      <c r="N556" s="36">
        <f>VLOOKUP("HV_"&amp;$D556&amp;$E556&amp;VLOOKUP($F556,key!$L$3:$M$13,2,FALSE)&amp;$G556&amp;N$6,'HVAC wts'!$H$7:$R$13254,11,FALSE)</f>
        <v>0</v>
      </c>
      <c r="O556" s="36">
        <f>VLOOKUP("HV_"&amp;$D556&amp;$E556&amp;VLOOKUP($F556,key!$L$3:$M$13,2,FALSE)&amp;$G556&amp;O$6,'HVAC wts'!$H$7:$R$13254,11,FALSE)</f>
        <v>760.13842897265317</v>
      </c>
      <c r="P556" s="36">
        <f>VLOOKUP("HV_"&amp;$D556&amp;$E556&amp;VLOOKUP($F556,key!$L$3:$M$13,2,FALSE)&amp;$G556&amp;P$6,'HVAC wts'!$H$7:$R$13254,11,FALSE)</f>
        <v>0</v>
      </c>
      <c r="Q556" s="36">
        <f>VLOOKUP("HV_"&amp;$D556&amp;$E556&amp;VLOOKUP($F556,key!$L$3:$M$13,2,FALSE)&amp;$G556&amp;Q$6,'HVAC wts'!$H$7:$R$13254,11,FALSE)</f>
        <v>0</v>
      </c>
      <c r="R556" s="36">
        <f>VLOOKUP("HV_"&amp;$D556&amp;$E556&amp;VLOOKUP($F556,key!$L$3:$M$13,2,FALSE)&amp;$G556&amp;R$6,'HVAC wts'!$H$7:$R$13254,11,FALSE)</f>
        <v>94.792872135994088</v>
      </c>
      <c r="S556" s="36">
        <f t="shared" si="69"/>
        <v>854.93130110864729</v>
      </c>
      <c r="T556" s="113"/>
      <c r="U556" s="113">
        <f>MATCH($A556&amp;U$6,'All applic'!$A$7:$A$59080,0)</f>
        <v>658</v>
      </c>
      <c r="V556" s="113">
        <f>MATCH($A556&amp;V$6,'All applic'!$A$7:$A$59080,0)</f>
        <v>659</v>
      </c>
      <c r="W556" s="113">
        <f>MATCH($A556&amp;W$6,'All applic'!$A$7:$A$59080,0)</f>
        <v>661</v>
      </c>
      <c r="X556" s="113">
        <f>MATCH($A556&amp;X$6,'All applic'!$A$7:$A$59080,0)</f>
        <v>660</v>
      </c>
      <c r="Y556" s="113">
        <f>MATCH($A556&amp;Y$6,'All applic'!$A$7:$A$59080,0)</f>
        <v>658</v>
      </c>
      <c r="Z556" s="113">
        <f>MATCH($A556&amp;Z$6,'All applic'!$A$7:$A$59080,0)</f>
        <v>661</v>
      </c>
      <c r="AA556" s="113"/>
      <c r="AB556" s="28">
        <f>INDEX('All applic'!$H$7:$H$59080,U556)</f>
        <v>1.01</v>
      </c>
      <c r="AC556" s="28">
        <f>INDEX('All applic'!$H$7:$H$59080,V556)</f>
        <v>0.79200000000000004</v>
      </c>
      <c r="AD556" s="28">
        <f>INDEX('All applic'!$H$7:$H$59080,W556)</f>
        <v>0.99399999999999999</v>
      </c>
      <c r="AE556" s="28">
        <f>INDEX('All applic'!$H$7:$H$59080,X556)</f>
        <v>0.504</v>
      </c>
      <c r="AF556" s="28">
        <f>INDEX('All applic'!$H$7:$H$59080,Y556)</f>
        <v>1.01</v>
      </c>
      <c r="AG556" s="28">
        <f>INDEX('All applic'!$H$7:$H$59080,Z556)</f>
        <v>0.99399999999999999</v>
      </c>
      <c r="AH556" s="28"/>
      <c r="AI556" s="28">
        <f>INDEX('All applic'!$I$7:$I$59080,U556)</f>
        <v>1.1590909090909092</v>
      </c>
      <c r="AJ556" s="28">
        <f>INDEX('All applic'!$I$7:$I$59080,V556)</f>
        <v>1.1136363636363638</v>
      </c>
      <c r="AK556" s="28">
        <f>INDEX('All applic'!$I$7:$I$59080,W556)</f>
        <v>1.0227272727272727</v>
      </c>
      <c r="AL556" s="28">
        <f>INDEX('All applic'!$I$7:$I$59080,X556)</f>
        <v>1.0227272727272727</v>
      </c>
      <c r="AM556" s="28">
        <f>INDEX('All applic'!$I$7:$I$59080,Y556)</f>
        <v>1.1590909090909092</v>
      </c>
      <c r="AN556" s="28">
        <f>INDEX('All applic'!$I$7:$I$59080,Z556)</f>
        <v>1.0227272727272727</v>
      </c>
      <c r="AO556" s="113"/>
      <c r="AP556" s="113">
        <f>INDEX('All applic'!$J$7:$J$59080,U556)</f>
        <v>-2.7E-2</v>
      </c>
      <c r="AQ556" s="113">
        <v>0</v>
      </c>
      <c r="AR556" s="113">
        <f>INDEX('All applic'!$J$7:$J$59080,W556)</f>
        <v>-2.7199999999999998E-2</v>
      </c>
      <c r="AS556" s="113">
        <v>0</v>
      </c>
      <c r="AT556" s="113">
        <v>0</v>
      </c>
      <c r="AU556" s="113">
        <v>0</v>
      </c>
    </row>
    <row r="557" spans="1:47" x14ac:dyDescent="0.25">
      <c r="A557" s="113" t="str">
        <f t="shared" si="64"/>
        <v>CFLMFm1996CZ06</v>
      </c>
      <c r="B557" s="113" t="str">
        <f t="shared" si="65"/>
        <v>CFLSCEMFmCZ061996</v>
      </c>
      <c r="C557" s="113" t="s">
        <v>118</v>
      </c>
      <c r="D557" s="113" t="s">
        <v>130</v>
      </c>
      <c r="E557" s="113" t="s">
        <v>1650</v>
      </c>
      <c r="F557" s="89" t="s">
        <v>70</v>
      </c>
      <c r="G557" s="113" t="s">
        <v>105</v>
      </c>
      <c r="H557" s="113" t="s">
        <v>1662</v>
      </c>
      <c r="I557" s="115">
        <f t="shared" si="66"/>
        <v>0.99535770144548308</v>
      </c>
      <c r="J557" s="115">
        <f t="shared" si="67"/>
        <v>1.303617602428176</v>
      </c>
      <c r="K557" s="115">
        <f t="shared" si="68"/>
        <v>-1.6289915047646944E-2</v>
      </c>
      <c r="L557" s="113"/>
      <c r="M557" s="36">
        <f>VLOOKUP("HV_"&amp;$D557&amp;$E557&amp;VLOOKUP($F557,key!$L$3:$M$13,2,FALSE)&amp;$G557&amp;M$6,'HVAC wts'!$H$7:$R$13254,11,FALSE)</f>
        <v>81276.891659719113</v>
      </c>
      <c r="N557" s="36">
        <f>VLOOKUP("HV_"&amp;$D557&amp;$E557&amp;VLOOKUP($F557,key!$L$3:$M$13,2,FALSE)&amp;$G557&amp;N$6,'HVAC wts'!$H$7:$R$13254,11,FALSE)</f>
        <v>11687.181159201775</v>
      </c>
      <c r="O557" s="36">
        <f>VLOOKUP("HV_"&amp;$D557&amp;$E557&amp;VLOOKUP($F557,key!$L$3:$M$13,2,FALSE)&amp;$G557&amp;O$6,'HVAC wts'!$H$7:$R$13254,11,FALSE)</f>
        <v>157329.34065333329</v>
      </c>
      <c r="P557" s="36">
        <f>VLOOKUP("HV_"&amp;$D557&amp;$E557&amp;VLOOKUP($F557,key!$L$3:$M$13,2,FALSE)&amp;$G557&amp;P$6,'HVAC wts'!$H$7:$R$13254,11,FALSE)</f>
        <v>22623.11548</v>
      </c>
      <c r="Q557" s="36">
        <f>VLOOKUP("HV_"&amp;$D557&amp;$E557&amp;VLOOKUP($F557,key!$L$3:$M$13,2,FALSE)&amp;$G557&amp;Q$6,'HVAC wts'!$H$7:$R$13254,11,FALSE)</f>
        <v>10135.614389504806</v>
      </c>
      <c r="R557" s="36">
        <f>VLOOKUP("HV_"&amp;$D557&amp;$E557&amp;VLOOKUP($F557,key!$L$3:$M$13,2,FALSE)&amp;$G557&amp;R$6,'HVAC wts'!$H$7:$R$13254,11,FALSE)</f>
        <v>19619.715966666667</v>
      </c>
      <c r="S557" s="36">
        <f t="shared" si="69"/>
        <v>302671.85930842563</v>
      </c>
      <c r="T557" s="113"/>
      <c r="U557" s="113">
        <f>MATCH($A557&amp;U$6,'All applic'!$A$7:$A$59080,0)</f>
        <v>662</v>
      </c>
      <c r="V557" s="113">
        <f>MATCH($A557&amp;V$6,'All applic'!$A$7:$A$59080,0)</f>
        <v>663</v>
      </c>
      <c r="W557" s="113">
        <f>MATCH($A557&amp;W$6,'All applic'!$A$7:$A$59080,0)</f>
        <v>665</v>
      </c>
      <c r="X557" s="113">
        <f>MATCH($A557&amp;X$6,'All applic'!$A$7:$A$59080,0)</f>
        <v>664</v>
      </c>
      <c r="Y557" s="113">
        <f>MATCH($A557&amp;Y$6,'All applic'!$A$7:$A$59080,0)</f>
        <v>662</v>
      </c>
      <c r="Z557" s="113">
        <f>MATCH($A557&amp;Z$6,'All applic'!$A$7:$A$59080,0)</f>
        <v>665</v>
      </c>
      <c r="AA557" s="113"/>
      <c r="AB557" s="28">
        <f>INDEX('All applic'!$H$7:$H$59080,U557)</f>
        <v>1.0860000000000001</v>
      </c>
      <c r="AC557" s="28">
        <f>INDEX('All applic'!$H$7:$H$59080,V557)</f>
        <v>0.94199999999999995</v>
      </c>
      <c r="AD557" s="28">
        <f>INDEX('All applic'!$H$7:$H$59080,W557)</f>
        <v>0.998</v>
      </c>
      <c r="AE557" s="28">
        <f>INDEX('All applic'!$H$7:$H$59080,X557)</f>
        <v>0.63600000000000001</v>
      </c>
      <c r="AF557" s="28">
        <f>INDEX('All applic'!$H$7:$H$59080,Y557)</f>
        <v>1.0860000000000001</v>
      </c>
      <c r="AG557" s="28">
        <f>INDEX('All applic'!$H$7:$H$59080,Z557)</f>
        <v>0.998</v>
      </c>
      <c r="AH557" s="28"/>
      <c r="AI557" s="28">
        <f>INDEX('All applic'!$I$7:$I$59080,U557)</f>
        <v>1.7954545454545456</v>
      </c>
      <c r="AJ557" s="28">
        <f>INDEX('All applic'!$I$7:$I$59080,V557)</f>
        <v>1.9090909090909094</v>
      </c>
      <c r="AK557" s="28">
        <f>INDEX('All applic'!$I$7:$I$59080,W557)</f>
        <v>1.0454545454545454</v>
      </c>
      <c r="AL557" s="28">
        <f>INDEX('All applic'!$I$7:$I$59080,X557)</f>
        <v>1.0227272727272727</v>
      </c>
      <c r="AM557" s="28">
        <f>INDEX('All applic'!$I$7:$I$59080,Y557)</f>
        <v>1.7954545454545456</v>
      </c>
      <c r="AN557" s="28">
        <f>INDEX('All applic'!$I$7:$I$59080,Z557)</f>
        <v>1.0454545454545454</v>
      </c>
      <c r="AO557" s="113"/>
      <c r="AP557" s="113">
        <f>INDEX('All applic'!$J$7:$J$59080,U557)</f>
        <v>-2.0399999999999998E-2</v>
      </c>
      <c r="AQ557" s="113">
        <v>0</v>
      </c>
      <c r="AR557" s="113">
        <f>INDEX('All applic'!$J$7:$J$59080,W557)</f>
        <v>-2.0799999999999999E-2</v>
      </c>
      <c r="AS557" s="113">
        <v>0</v>
      </c>
      <c r="AT557" s="113">
        <v>0</v>
      </c>
      <c r="AU557" s="113">
        <v>0</v>
      </c>
    </row>
    <row r="558" spans="1:47" x14ac:dyDescent="0.25">
      <c r="A558" s="113" t="str">
        <f t="shared" si="64"/>
        <v>CFLMFm1996CZ07</v>
      </c>
      <c r="B558" s="113" t="str">
        <f t="shared" si="65"/>
        <v>CFLSCEMFmCZ071996</v>
      </c>
      <c r="C558" s="113" t="s">
        <v>118</v>
      </c>
      <c r="D558" s="113" t="s">
        <v>130</v>
      </c>
      <c r="E558" s="113" t="s">
        <v>1650</v>
      </c>
      <c r="F558" s="89" t="s">
        <v>70</v>
      </c>
      <c r="G558" s="113" t="s">
        <v>106</v>
      </c>
      <c r="H558" s="113" t="s">
        <v>1662</v>
      </c>
      <c r="I558" s="115">
        <f t="shared" si="66"/>
        <v>0</v>
      </c>
      <c r="J558" s="115">
        <f t="shared" si="67"/>
        <v>0</v>
      </c>
      <c r="K558" s="115">
        <f t="shared" si="68"/>
        <v>0</v>
      </c>
      <c r="L558" s="113"/>
      <c r="M558" s="36">
        <f>VLOOKUP("HV_"&amp;$D558&amp;$E558&amp;VLOOKUP($F558,key!$L$3:$M$13,2,FALSE)&amp;$G558&amp;M$6,'HVAC wts'!$H$7:$R$13254,11,FALSE)</f>
        <v>0</v>
      </c>
      <c r="N558" s="36">
        <f>VLOOKUP("HV_"&amp;$D558&amp;$E558&amp;VLOOKUP($F558,key!$L$3:$M$13,2,FALSE)&amp;$G558&amp;N$6,'HVAC wts'!$H$7:$R$13254,11,FALSE)</f>
        <v>0</v>
      </c>
      <c r="O558" s="36">
        <f>VLOOKUP("HV_"&amp;$D558&amp;$E558&amp;VLOOKUP($F558,key!$L$3:$M$13,2,FALSE)&amp;$G558&amp;O$6,'HVAC wts'!$H$7:$R$13254,11,FALSE)</f>
        <v>0</v>
      </c>
      <c r="P558" s="36">
        <f>VLOOKUP("HV_"&amp;$D558&amp;$E558&amp;VLOOKUP($F558,key!$L$3:$M$13,2,FALSE)&amp;$G558&amp;P$6,'HVAC wts'!$H$7:$R$13254,11,FALSE)</f>
        <v>0</v>
      </c>
      <c r="Q558" s="36">
        <f>VLOOKUP("HV_"&amp;$D558&amp;$E558&amp;VLOOKUP($F558,key!$L$3:$M$13,2,FALSE)&amp;$G558&amp;Q$6,'HVAC wts'!$H$7:$R$13254,11,FALSE)</f>
        <v>0</v>
      </c>
      <c r="R558" s="36">
        <f>VLOOKUP("HV_"&amp;$D558&amp;$E558&amp;VLOOKUP($F558,key!$L$3:$M$13,2,FALSE)&amp;$G558&amp;R$6,'HVAC wts'!$H$7:$R$13254,11,FALSE)</f>
        <v>0</v>
      </c>
      <c r="S558" s="36">
        <f t="shared" si="69"/>
        <v>0</v>
      </c>
      <c r="T558" s="113"/>
      <c r="U558" s="113">
        <f>MATCH($A558&amp;U$6,'All applic'!$A$7:$A$59080,0)</f>
        <v>666</v>
      </c>
      <c r="V558" s="113">
        <f>MATCH($A558&amp;V$6,'All applic'!$A$7:$A$59080,0)</f>
        <v>667</v>
      </c>
      <c r="W558" s="113">
        <f>MATCH($A558&amp;W$6,'All applic'!$A$7:$A$59080,0)</f>
        <v>669</v>
      </c>
      <c r="X558" s="113">
        <f>MATCH($A558&amp;X$6,'All applic'!$A$7:$A$59080,0)</f>
        <v>668</v>
      </c>
      <c r="Y558" s="113">
        <f>MATCH($A558&amp;Y$6,'All applic'!$A$7:$A$59080,0)</f>
        <v>666</v>
      </c>
      <c r="Z558" s="113">
        <f>MATCH($A558&amp;Z$6,'All applic'!$A$7:$A$59080,0)</f>
        <v>669</v>
      </c>
      <c r="AA558" s="113"/>
      <c r="AB558" s="28">
        <f>INDEX('All applic'!$H$7:$H$59080,U558)</f>
        <v>1.1040000000000001</v>
      </c>
      <c r="AC558" s="28">
        <f>INDEX('All applic'!$H$7:$H$59080,V558)</f>
        <v>1.014</v>
      </c>
      <c r="AD558" s="28">
        <f>INDEX('All applic'!$H$7:$H$59080,W558)</f>
        <v>1.01</v>
      </c>
      <c r="AE558" s="28">
        <f>INDEX('All applic'!$H$7:$H$59080,X558)</f>
        <v>0.82399999999999995</v>
      </c>
      <c r="AF558" s="28">
        <f>INDEX('All applic'!$H$7:$H$59080,Y558)</f>
        <v>1.1040000000000001</v>
      </c>
      <c r="AG558" s="28">
        <f>INDEX('All applic'!$H$7:$H$59080,Z558)</f>
        <v>1.01</v>
      </c>
      <c r="AH558" s="28"/>
      <c r="AI558" s="28">
        <f>INDEX('All applic'!$I$7:$I$59080,U558)</f>
        <v>1.5454545454545456</v>
      </c>
      <c r="AJ558" s="28">
        <f>INDEX('All applic'!$I$7:$I$59080,V558)</f>
        <v>1.4772727272727275</v>
      </c>
      <c r="AK558" s="28">
        <f>INDEX('All applic'!$I$7:$I$59080,W558)</f>
        <v>1.0227272727272727</v>
      </c>
      <c r="AL558" s="28">
        <f>INDEX('All applic'!$I$7:$I$59080,X558)</f>
        <v>1.0227272727272727</v>
      </c>
      <c r="AM558" s="28">
        <f>INDEX('All applic'!$I$7:$I$59080,Y558)</f>
        <v>1.5454545454545456</v>
      </c>
      <c r="AN558" s="28">
        <f>INDEX('All applic'!$I$7:$I$59080,Z558)</f>
        <v>1.0227272727272727</v>
      </c>
      <c r="AO558" s="113"/>
      <c r="AP558" s="113">
        <f>INDEX('All applic'!$J$7:$J$59080,U558)</f>
        <v>-1.0359999999999999E-2</v>
      </c>
      <c r="AQ558" s="113">
        <v>0</v>
      </c>
      <c r="AR558" s="113">
        <f>INDEX('All applic'!$J$7:$J$59080,W558)</f>
        <v>-1.076E-2</v>
      </c>
      <c r="AS558" s="113">
        <v>0</v>
      </c>
      <c r="AT558" s="113">
        <v>0</v>
      </c>
      <c r="AU558" s="113">
        <v>0</v>
      </c>
    </row>
    <row r="559" spans="1:47" x14ac:dyDescent="0.25">
      <c r="A559" s="113" t="str">
        <f t="shared" si="64"/>
        <v>CFLMFm1996CZ08</v>
      </c>
      <c r="B559" s="113" t="str">
        <f t="shared" si="65"/>
        <v>CFLSCEMFmCZ081996</v>
      </c>
      <c r="C559" s="113" t="s">
        <v>118</v>
      </c>
      <c r="D559" s="113" t="s">
        <v>130</v>
      </c>
      <c r="E559" s="113" t="s">
        <v>1650</v>
      </c>
      <c r="F559" s="89" t="s">
        <v>70</v>
      </c>
      <c r="G559" s="113" t="s">
        <v>107</v>
      </c>
      <c r="H559" s="113" t="s">
        <v>1662</v>
      </c>
      <c r="I559" s="115">
        <f t="shared" si="66"/>
        <v>1.0424482697039816</v>
      </c>
      <c r="J559" s="115">
        <f t="shared" si="67"/>
        <v>1.2884161700982892</v>
      </c>
      <c r="K559" s="115">
        <f t="shared" si="68"/>
        <v>-1.202072337672791E-2</v>
      </c>
      <c r="L559" s="113"/>
      <c r="M559" s="36">
        <f>VLOOKUP("HV_"&amp;$D559&amp;$E559&amp;VLOOKUP($F559,key!$L$3:$M$13,2,FALSE)&amp;$G559&amp;M$6,'HVAC wts'!$H$7:$R$13254,11,FALSE)</f>
        <v>86904.061228203966</v>
      </c>
      <c r="N559" s="36">
        <f>VLOOKUP("HV_"&amp;$D559&amp;$E559&amp;VLOOKUP($F559,key!$L$3:$M$13,2,FALSE)&amp;$G559&amp;N$6,'HVAC wts'!$H$7:$R$13254,11,FALSE)</f>
        <v>12496.337966474504</v>
      </c>
      <c r="O559" s="36">
        <f>VLOOKUP("HV_"&amp;$D559&amp;$E559&amp;VLOOKUP($F559,key!$L$3:$M$13,2,FALSE)&amp;$G559&amp;O$6,'HVAC wts'!$H$7:$R$13254,11,FALSE)</f>
        <v>80763.36178412415</v>
      </c>
      <c r="P559" s="36">
        <f>VLOOKUP("HV_"&amp;$D559&amp;$E559&amp;VLOOKUP($F559,key!$L$3:$M$13,2,FALSE)&amp;$G559&amp;P$6,'HVAC wts'!$H$7:$R$13254,11,FALSE)</f>
        <v>11613.338316984478</v>
      </c>
      <c r="Q559" s="36">
        <f>VLOOKUP("HV_"&amp;$D559&amp;$E559&amp;VLOOKUP($F559,key!$L$3:$M$13,2,FALSE)&amp;$G559&amp;Q$6,'HVAC wts'!$H$7:$R$13254,11,FALSE)</f>
        <v>10837.349159201774</v>
      </c>
      <c r="R559" s="36">
        <f>VLOOKUP("HV_"&amp;$D559&amp;$E559&amp;VLOOKUP($F559,key!$L$3:$M$13,2,FALSE)&amp;$G559&amp;R$6,'HVAC wts'!$H$7:$R$13254,11,FALSE)</f>
        <v>10071.574775166298</v>
      </c>
      <c r="S559" s="36">
        <f t="shared" si="69"/>
        <v>212686.02323015517</v>
      </c>
      <c r="T559" s="113"/>
      <c r="U559" s="113">
        <f>MATCH($A559&amp;U$6,'All applic'!$A$7:$A$59080,0)</f>
        <v>670</v>
      </c>
      <c r="V559" s="113">
        <f>MATCH($A559&amp;V$6,'All applic'!$A$7:$A$59080,0)</f>
        <v>671</v>
      </c>
      <c r="W559" s="113">
        <f>MATCH($A559&amp;W$6,'All applic'!$A$7:$A$59080,0)</f>
        <v>673</v>
      </c>
      <c r="X559" s="113">
        <f>MATCH($A559&amp;X$6,'All applic'!$A$7:$A$59080,0)</f>
        <v>672</v>
      </c>
      <c r="Y559" s="113">
        <f>MATCH($A559&amp;Y$6,'All applic'!$A$7:$A$59080,0)</f>
        <v>670</v>
      </c>
      <c r="Z559" s="113">
        <f>MATCH($A559&amp;Z$6,'All applic'!$A$7:$A$59080,0)</f>
        <v>673</v>
      </c>
      <c r="AA559" s="113"/>
      <c r="AB559" s="28">
        <f>INDEX('All applic'!$H$7:$H$59080,U559)</f>
        <v>1.1200000000000001</v>
      </c>
      <c r="AC559" s="28">
        <f>INDEX('All applic'!$H$7:$H$59080,V559)</f>
        <v>1.002</v>
      </c>
      <c r="AD559" s="28">
        <f>INDEX('All applic'!$H$7:$H$59080,W559)</f>
        <v>1.004</v>
      </c>
      <c r="AE559" s="28">
        <f>INDEX('All applic'!$H$7:$H$59080,X559)</f>
        <v>0.73399999999999999</v>
      </c>
      <c r="AF559" s="28">
        <f>INDEX('All applic'!$H$7:$H$59080,Y559)</f>
        <v>1.1200000000000001</v>
      </c>
      <c r="AG559" s="28">
        <f>INDEX('All applic'!$H$7:$H$59080,Z559)</f>
        <v>1.004</v>
      </c>
      <c r="AH559" s="28"/>
      <c r="AI559" s="28">
        <f>INDEX('All applic'!$I$7:$I$59080,U559)</f>
        <v>1.5454545454545456</v>
      </c>
      <c r="AJ559" s="28">
        <f>INDEX('All applic'!$I$7:$I$59080,V559)</f>
        <v>1.4772727272727275</v>
      </c>
      <c r="AK559" s="28">
        <f>INDEX('All applic'!$I$7:$I$59080,W559)</f>
        <v>1.0227272727272727</v>
      </c>
      <c r="AL559" s="28">
        <f>INDEX('All applic'!$I$7:$I$59080,X559)</f>
        <v>1</v>
      </c>
      <c r="AM559" s="28">
        <f>INDEX('All applic'!$I$7:$I$59080,Y559)</f>
        <v>1.5454545454545456</v>
      </c>
      <c r="AN559" s="28">
        <f>INDEX('All applic'!$I$7:$I$59080,Z559)</f>
        <v>1.0227272727272727</v>
      </c>
      <c r="AO559" s="113"/>
      <c r="AP559" s="113">
        <f>INDEX('All applic'!$J$7:$J$59080,U559)</f>
        <v>-1.494E-2</v>
      </c>
      <c r="AQ559" s="113">
        <v>0</v>
      </c>
      <c r="AR559" s="113">
        <f>INDEX('All applic'!$J$7:$J$59080,W559)</f>
        <v>-1.558E-2</v>
      </c>
      <c r="AS559" s="113">
        <v>0</v>
      </c>
      <c r="AT559" s="113">
        <v>0</v>
      </c>
      <c r="AU559" s="113">
        <v>0</v>
      </c>
    </row>
    <row r="560" spans="1:47" x14ac:dyDescent="0.25">
      <c r="A560" s="113" t="str">
        <f t="shared" si="64"/>
        <v>CFLMFm1996CZ09</v>
      </c>
      <c r="B560" s="113" t="str">
        <f t="shared" si="65"/>
        <v>CFLSCEMFmCZ091996</v>
      </c>
      <c r="C560" s="113" t="s">
        <v>118</v>
      </c>
      <c r="D560" s="113" t="s">
        <v>130</v>
      </c>
      <c r="E560" s="113" t="s">
        <v>1650</v>
      </c>
      <c r="F560" s="89" t="s">
        <v>70</v>
      </c>
      <c r="G560" s="113" t="s">
        <v>108</v>
      </c>
      <c r="H560" s="113" t="s">
        <v>1662</v>
      </c>
      <c r="I560" s="115">
        <f t="shared" si="66"/>
        <v>1.0975969140141606</v>
      </c>
      <c r="J560" s="115">
        <f t="shared" si="67"/>
        <v>1.479051699673726</v>
      </c>
      <c r="K560" s="115">
        <f t="shared" si="68"/>
        <v>-1.1790608079509619E-2</v>
      </c>
      <c r="L560" s="113"/>
      <c r="M560" s="36">
        <f>VLOOKUP("HV_"&amp;$D560&amp;$E560&amp;VLOOKUP($F560,key!$L$3:$M$13,2,FALSE)&amp;$G560&amp;M$6,'HVAC wts'!$H$7:$R$13254,11,FALSE)</f>
        <v>121876.47249049519</v>
      </c>
      <c r="N560" s="36">
        <f>VLOOKUP("HV_"&amp;$D560&amp;$E560&amp;VLOOKUP($F560,key!$L$3:$M$13,2,FALSE)&amp;$G560&amp;N$6,'HVAC wts'!$H$7:$R$13254,11,FALSE)</f>
        <v>17525.183160354773</v>
      </c>
      <c r="O560" s="36">
        <f>VLOOKUP("HV_"&amp;$D560&amp;$E560&amp;VLOOKUP($F560,key!$L$3:$M$13,2,FALSE)&amp;$G560&amp;O$6,'HVAC wts'!$H$7:$R$13254,11,FALSE)</f>
        <v>35059.239842276416</v>
      </c>
      <c r="P560" s="36">
        <f>VLOOKUP("HV_"&amp;$D560&amp;$E560&amp;VLOOKUP($F560,key!$L$3:$M$13,2,FALSE)&amp;$G560&amp;P$6,'HVAC wts'!$H$7:$R$13254,11,FALSE)</f>
        <v>5041.330678048781</v>
      </c>
      <c r="Q560" s="36">
        <f>VLOOKUP("HV_"&amp;$D560&amp;$E560&amp;VLOOKUP($F560,key!$L$3:$M$13,2,FALSE)&amp;$G560&amp;Q$6,'HVAC wts'!$H$7:$R$13254,11,FALSE)</f>
        <v>15198.574934294164</v>
      </c>
      <c r="R560" s="36">
        <f>VLOOKUP("HV_"&amp;$D560&amp;$E560&amp;VLOOKUP($F560,key!$L$3:$M$13,2,FALSE)&amp;$G560&amp;R$6,'HVAC wts'!$H$7:$R$13254,11,FALSE)</f>
        <v>4372.0537113821147</v>
      </c>
      <c r="S560" s="36">
        <f t="shared" si="69"/>
        <v>199072.85481685141</v>
      </c>
      <c r="T560" s="113"/>
      <c r="U560" s="113">
        <f>MATCH($A560&amp;U$6,'All applic'!$A$7:$A$59080,0)</f>
        <v>674</v>
      </c>
      <c r="V560" s="113">
        <f>MATCH($A560&amp;V$6,'All applic'!$A$7:$A$59080,0)</f>
        <v>675</v>
      </c>
      <c r="W560" s="113">
        <f>MATCH($A560&amp;W$6,'All applic'!$A$7:$A$59080,0)</f>
        <v>677</v>
      </c>
      <c r="X560" s="113">
        <f>MATCH($A560&amp;X$6,'All applic'!$A$7:$A$59080,0)</f>
        <v>676</v>
      </c>
      <c r="Y560" s="113">
        <f>MATCH($A560&amp;Y$6,'All applic'!$A$7:$A$59080,0)</f>
        <v>674</v>
      </c>
      <c r="Z560" s="113">
        <f>MATCH($A560&amp;Z$6,'All applic'!$A$7:$A$59080,0)</f>
        <v>677</v>
      </c>
      <c r="AA560" s="113"/>
      <c r="AB560" s="28">
        <f>INDEX('All applic'!$H$7:$H$59080,U560)</f>
        <v>1.1479999999999999</v>
      </c>
      <c r="AC560" s="28">
        <f>INDEX('All applic'!$H$7:$H$59080,V560)</f>
        <v>1.022</v>
      </c>
      <c r="AD560" s="28">
        <f>INDEX('All applic'!$H$7:$H$59080,W560)</f>
        <v>1.004</v>
      </c>
      <c r="AE560" s="28">
        <f>INDEX('All applic'!$H$7:$H$59080,X560)</f>
        <v>0.72199999999999998</v>
      </c>
      <c r="AF560" s="28">
        <f>INDEX('All applic'!$H$7:$H$59080,Y560)</f>
        <v>1.1479999999999999</v>
      </c>
      <c r="AG560" s="28">
        <f>INDEX('All applic'!$H$7:$H$59080,Z560)</f>
        <v>1.004</v>
      </c>
      <c r="AH560" s="28"/>
      <c r="AI560" s="28">
        <f>INDEX('All applic'!$I$7:$I$59080,U560)</f>
        <v>1.6136363636363635</v>
      </c>
      <c r="AJ560" s="28">
        <f>INDEX('All applic'!$I$7:$I$59080,V560)</f>
        <v>1.5909090909090911</v>
      </c>
      <c r="AK560" s="28">
        <f>INDEX('All applic'!$I$7:$I$59080,W560)</f>
        <v>1.0227272727272727</v>
      </c>
      <c r="AL560" s="28">
        <f>INDEX('All applic'!$I$7:$I$59080,X560)</f>
        <v>1</v>
      </c>
      <c r="AM560" s="28">
        <f>INDEX('All applic'!$I$7:$I$59080,Y560)</f>
        <v>1.6136363636363635</v>
      </c>
      <c r="AN560" s="28">
        <f>INDEX('All applic'!$I$7:$I$59080,Z560)</f>
        <v>1.0227272727272727</v>
      </c>
      <c r="AO560" s="113"/>
      <c r="AP560" s="113">
        <f>INDEX('All applic'!$J$7:$J$59080,U560)</f>
        <v>-1.4800000000000001E-2</v>
      </c>
      <c r="AQ560" s="113">
        <v>0</v>
      </c>
      <c r="AR560" s="113">
        <f>INDEX('All applic'!$J$7:$J$59080,W560)</f>
        <v>-1.55E-2</v>
      </c>
      <c r="AS560" s="113">
        <v>0</v>
      </c>
      <c r="AT560" s="113">
        <v>0</v>
      </c>
      <c r="AU560" s="113">
        <v>0</v>
      </c>
    </row>
    <row r="561" spans="1:47" x14ac:dyDescent="0.25">
      <c r="A561" s="113" t="str">
        <f t="shared" si="64"/>
        <v>CFLMFm1996CZ10</v>
      </c>
      <c r="B561" s="113" t="str">
        <f t="shared" si="65"/>
        <v>CFLSCEMFmCZ101996</v>
      </c>
      <c r="C561" s="113" t="s">
        <v>118</v>
      </c>
      <c r="D561" s="113" t="s">
        <v>130</v>
      </c>
      <c r="E561" s="113" t="s">
        <v>1650</v>
      </c>
      <c r="F561" s="89" t="s">
        <v>70</v>
      </c>
      <c r="G561" s="113" t="s">
        <v>109</v>
      </c>
      <c r="H561" s="113" t="s">
        <v>1662</v>
      </c>
      <c r="I561" s="115">
        <f t="shared" si="66"/>
        <v>1.0456085174909531</v>
      </c>
      <c r="J561" s="115">
        <f t="shared" si="67"/>
        <v>1.9035608372930166</v>
      </c>
      <c r="K561" s="115">
        <f t="shared" si="68"/>
        <v>-1.6270696862032821E-2</v>
      </c>
      <c r="L561" s="113"/>
      <c r="M561" s="36">
        <f>VLOOKUP("HV_"&amp;$D561&amp;$E561&amp;VLOOKUP($F561,key!$L$3:$M$13,2,FALSE)&amp;$G561&amp;M$6,'HVAC wts'!$H$7:$R$13254,11,FALSE)</f>
        <v>43636.014294575012</v>
      </c>
      <c r="N561" s="36">
        <f>VLOOKUP("HV_"&amp;$D561&amp;$E561&amp;VLOOKUP($F561,key!$L$3:$M$13,2,FALSE)&amp;$G561&amp;N$6,'HVAC wts'!$H$7:$R$13254,11,FALSE)</f>
        <v>6274.6248498447894</v>
      </c>
      <c r="O561" s="36">
        <f>VLOOKUP("HV_"&amp;$D561&amp;$E561&amp;VLOOKUP($F561,key!$L$3:$M$13,2,FALSE)&amp;$G561&amp;O$6,'HVAC wts'!$H$7:$R$13254,11,FALSE)</f>
        <v>4763.6105928455263</v>
      </c>
      <c r="P561" s="36">
        <f>VLOOKUP("HV_"&amp;$D561&amp;$E561&amp;VLOOKUP($F561,key!$L$3:$M$13,2,FALSE)&amp;$G561&amp;P$6,'HVAC wts'!$H$7:$R$13254,11,FALSE)</f>
        <v>684.98165756097546</v>
      </c>
      <c r="Q561" s="36">
        <f>VLOOKUP("HV_"&amp;$D561&amp;$E561&amp;VLOOKUP($F561,key!$L$3:$M$13,2,FALSE)&amp;$G561&amp;Q$6,'HVAC wts'!$H$7:$R$13254,11,FALSE)</f>
        <v>5441.6182183296387</v>
      </c>
      <c r="R561" s="36">
        <f>VLOOKUP("HV_"&amp;$D561&amp;$E561&amp;VLOOKUP($F561,key!$L$3:$M$13,2,FALSE)&amp;$G561&amp;R$6,'HVAC wts'!$H$7:$R$13254,11,FALSE)</f>
        <v>594.04486422764205</v>
      </c>
      <c r="S561" s="36">
        <f t="shared" si="69"/>
        <v>61394.894477383583</v>
      </c>
      <c r="T561" s="113"/>
      <c r="U561" s="113">
        <f>MATCH($A561&amp;U$6,'All applic'!$A$7:$A$59080,0)</f>
        <v>678</v>
      </c>
      <c r="V561" s="113">
        <f>MATCH($A561&amp;V$6,'All applic'!$A$7:$A$59080,0)</f>
        <v>679</v>
      </c>
      <c r="W561" s="113">
        <f>MATCH($A561&amp;W$6,'All applic'!$A$7:$A$59080,0)</f>
        <v>681</v>
      </c>
      <c r="X561" s="113">
        <f>MATCH($A561&amp;X$6,'All applic'!$A$7:$A$59080,0)</f>
        <v>680</v>
      </c>
      <c r="Y561" s="113">
        <f>MATCH($A561&amp;Y$6,'All applic'!$A$7:$A$59080,0)</f>
        <v>678</v>
      </c>
      <c r="Z561" s="113">
        <f>MATCH($A561&amp;Z$6,'All applic'!$A$7:$A$59080,0)</f>
        <v>681</v>
      </c>
      <c r="AA561" s="113"/>
      <c r="AB561" s="28">
        <f>INDEX('All applic'!$H$7:$H$59080,U561)</f>
        <v>1.0740000000000001</v>
      </c>
      <c r="AC561" s="28">
        <f>INDEX('All applic'!$H$7:$H$59080,V561)</f>
        <v>0.91</v>
      </c>
      <c r="AD561" s="28">
        <f>INDEX('All applic'!$H$7:$H$59080,W561)</f>
        <v>0.998</v>
      </c>
      <c r="AE561" s="28">
        <f>INDEX('All applic'!$H$7:$H$59080,X561)</f>
        <v>0.626</v>
      </c>
      <c r="AF561" s="28">
        <f>INDEX('All applic'!$H$7:$H$59080,Y561)</f>
        <v>1.0740000000000001</v>
      </c>
      <c r="AG561" s="28">
        <f>INDEX('All applic'!$H$7:$H$59080,Z561)</f>
        <v>0.998</v>
      </c>
      <c r="AH561" s="28"/>
      <c r="AI561" s="28">
        <f>INDEX('All applic'!$I$7:$I$59080,U561)</f>
        <v>2</v>
      </c>
      <c r="AJ561" s="28">
        <f>INDEX('All applic'!$I$7:$I$59080,V561)</f>
        <v>2</v>
      </c>
      <c r="AK561" s="28">
        <f>INDEX('All applic'!$I$7:$I$59080,W561)</f>
        <v>1.0227272727272727</v>
      </c>
      <c r="AL561" s="28">
        <f>INDEX('All applic'!$I$7:$I$59080,X561)</f>
        <v>1</v>
      </c>
      <c r="AM561" s="28">
        <f>INDEX('All applic'!$I$7:$I$59080,Y561)</f>
        <v>2</v>
      </c>
      <c r="AN561" s="28">
        <f>INDEX('All applic'!$I$7:$I$59080,Z561)</f>
        <v>1.0227272727272727</v>
      </c>
      <c r="AO561" s="113"/>
      <c r="AP561" s="113">
        <f>INDEX('All applic'!$J$7:$J$59080,U561)</f>
        <v>-2.06E-2</v>
      </c>
      <c r="AQ561" s="113">
        <v>0</v>
      </c>
      <c r="AR561" s="113">
        <f>INDEX('All applic'!$J$7:$J$59080,W561)</f>
        <v>-2.1000000000000001E-2</v>
      </c>
      <c r="AS561" s="113">
        <v>0</v>
      </c>
      <c r="AT561" s="113">
        <v>0</v>
      </c>
      <c r="AU561" s="113">
        <v>0</v>
      </c>
    </row>
    <row r="562" spans="1:47" x14ac:dyDescent="0.25">
      <c r="A562" s="113" t="str">
        <f t="shared" si="64"/>
        <v>CFLMFm1996CZ11</v>
      </c>
      <c r="B562" s="113" t="str">
        <f t="shared" si="65"/>
        <v>CFLSCEMFmCZ111996</v>
      </c>
      <c r="C562" s="113" t="s">
        <v>118</v>
      </c>
      <c r="D562" s="113" t="s">
        <v>130</v>
      </c>
      <c r="E562" s="113" t="s">
        <v>1650</v>
      </c>
      <c r="F562" s="89" t="s">
        <v>70</v>
      </c>
      <c r="G562" s="113" t="s">
        <v>110</v>
      </c>
      <c r="H562" s="113" t="s">
        <v>1662</v>
      </c>
      <c r="I562" s="115">
        <f t="shared" si="66"/>
        <v>0</v>
      </c>
      <c r="J562" s="115">
        <f t="shared" si="67"/>
        <v>0</v>
      </c>
      <c r="K562" s="115">
        <f t="shared" si="68"/>
        <v>0</v>
      </c>
      <c r="L562" s="113"/>
      <c r="M562" s="36">
        <f>VLOOKUP("HV_"&amp;$D562&amp;$E562&amp;VLOOKUP($F562,key!$L$3:$M$13,2,FALSE)&amp;$G562&amp;M$6,'HVAC wts'!$H$7:$R$13254,11,FALSE)</f>
        <v>0</v>
      </c>
      <c r="N562" s="36">
        <f>VLOOKUP("HV_"&amp;$D562&amp;$E562&amp;VLOOKUP($F562,key!$L$3:$M$13,2,FALSE)&amp;$G562&amp;N$6,'HVAC wts'!$H$7:$R$13254,11,FALSE)</f>
        <v>0</v>
      </c>
      <c r="O562" s="36">
        <f>VLOOKUP("HV_"&amp;$D562&amp;$E562&amp;VLOOKUP($F562,key!$L$3:$M$13,2,FALSE)&amp;$G562&amp;O$6,'HVAC wts'!$H$7:$R$13254,11,FALSE)</f>
        <v>0</v>
      </c>
      <c r="P562" s="36">
        <f>VLOOKUP("HV_"&amp;$D562&amp;$E562&amp;VLOOKUP($F562,key!$L$3:$M$13,2,FALSE)&amp;$G562&amp;P$6,'HVAC wts'!$H$7:$R$13254,11,FALSE)</f>
        <v>0</v>
      </c>
      <c r="Q562" s="36">
        <f>VLOOKUP("HV_"&amp;$D562&amp;$E562&amp;VLOOKUP($F562,key!$L$3:$M$13,2,FALSE)&amp;$G562&amp;Q$6,'HVAC wts'!$H$7:$R$13254,11,FALSE)</f>
        <v>0</v>
      </c>
      <c r="R562" s="36">
        <f>VLOOKUP("HV_"&amp;$D562&amp;$E562&amp;VLOOKUP($F562,key!$L$3:$M$13,2,FALSE)&amp;$G562&amp;R$6,'HVAC wts'!$H$7:$R$13254,11,FALSE)</f>
        <v>0</v>
      </c>
      <c r="S562" s="36">
        <f t="shared" si="69"/>
        <v>0</v>
      </c>
      <c r="T562" s="113"/>
      <c r="U562" s="113">
        <f>MATCH($A562&amp;U$6,'All applic'!$A$7:$A$59080,0)</f>
        <v>682</v>
      </c>
      <c r="V562" s="113">
        <f>MATCH($A562&amp;V$6,'All applic'!$A$7:$A$59080,0)</f>
        <v>683</v>
      </c>
      <c r="W562" s="113">
        <f>MATCH($A562&amp;W$6,'All applic'!$A$7:$A$59080,0)</f>
        <v>685</v>
      </c>
      <c r="X562" s="113">
        <f>MATCH($A562&amp;X$6,'All applic'!$A$7:$A$59080,0)</f>
        <v>684</v>
      </c>
      <c r="Y562" s="113">
        <f>MATCH($A562&amp;Y$6,'All applic'!$A$7:$A$59080,0)</f>
        <v>682</v>
      </c>
      <c r="Z562" s="113">
        <f>MATCH($A562&amp;Z$6,'All applic'!$A$7:$A$59080,0)</f>
        <v>685</v>
      </c>
      <c r="AA562" s="113"/>
      <c r="AB562" s="28">
        <f>INDEX('All applic'!$H$7:$H$59080,U562)</f>
        <v>1.1299999999999999</v>
      </c>
      <c r="AC562" s="28">
        <f>INDEX('All applic'!$H$7:$H$59080,V562)</f>
        <v>0.97399999999999998</v>
      </c>
      <c r="AD562" s="28">
        <f>INDEX('All applic'!$H$7:$H$59080,W562)</f>
        <v>1.002</v>
      </c>
      <c r="AE562" s="28">
        <f>INDEX('All applic'!$H$7:$H$59080,X562)</f>
        <v>0.66800000000000004</v>
      </c>
      <c r="AF562" s="28">
        <f>INDEX('All applic'!$H$7:$H$59080,Y562)</f>
        <v>1.1299999999999999</v>
      </c>
      <c r="AG562" s="28">
        <f>INDEX('All applic'!$H$7:$H$59080,Z562)</f>
        <v>1.002</v>
      </c>
      <c r="AH562" s="28"/>
      <c r="AI562" s="28">
        <f>INDEX('All applic'!$I$7:$I$59080,U562)</f>
        <v>1.7999999999999998</v>
      </c>
      <c r="AJ562" s="28">
        <f>INDEX('All applic'!$I$7:$I$59080,V562)</f>
        <v>1.7999999999999998</v>
      </c>
      <c r="AK562" s="28">
        <f>INDEX('All applic'!$I$7:$I$59080,W562)</f>
        <v>1.0249999999999999</v>
      </c>
      <c r="AL562" s="28">
        <f>INDEX('All applic'!$I$7:$I$59080,X562)</f>
        <v>1.0249999999999999</v>
      </c>
      <c r="AM562" s="28">
        <f>INDEX('All applic'!$I$7:$I$59080,Y562)</f>
        <v>1.7999999999999998</v>
      </c>
      <c r="AN562" s="28">
        <f>INDEX('All applic'!$I$7:$I$59080,Z562)</f>
        <v>1.0249999999999999</v>
      </c>
      <c r="AO562" s="113"/>
      <c r="AP562" s="113">
        <f>INDEX('All applic'!$J$7:$J$59080,U562)</f>
        <v>-1.7940000000000001E-2</v>
      </c>
      <c r="AQ562" s="113">
        <v>0</v>
      </c>
      <c r="AR562" s="113">
        <f>INDEX('All applic'!$J$7:$J$59080,W562)</f>
        <v>-1.8460000000000001E-2</v>
      </c>
      <c r="AS562" s="113">
        <v>0</v>
      </c>
      <c r="AT562" s="113">
        <v>0</v>
      </c>
      <c r="AU562" s="113">
        <v>0</v>
      </c>
    </row>
    <row r="563" spans="1:47" x14ac:dyDescent="0.25">
      <c r="A563" s="113" t="str">
        <f t="shared" si="64"/>
        <v>CFLMFm1996CZ12</v>
      </c>
      <c r="B563" s="113" t="str">
        <f t="shared" si="65"/>
        <v>CFLSCEMFmCZ121996</v>
      </c>
      <c r="C563" s="113" t="s">
        <v>118</v>
      </c>
      <c r="D563" s="113" t="s">
        <v>130</v>
      </c>
      <c r="E563" s="113" t="s">
        <v>1650</v>
      </c>
      <c r="F563" s="89" t="s">
        <v>70</v>
      </c>
      <c r="G563" s="113" t="s">
        <v>111</v>
      </c>
      <c r="H563" s="113" t="s">
        <v>1662</v>
      </c>
      <c r="I563" s="115">
        <f t="shared" si="66"/>
        <v>0</v>
      </c>
      <c r="J563" s="115">
        <f t="shared" si="67"/>
        <v>0</v>
      </c>
      <c r="K563" s="115">
        <f t="shared" si="68"/>
        <v>0</v>
      </c>
      <c r="L563" s="113"/>
      <c r="M563" s="36">
        <f>VLOOKUP("HV_"&amp;$D563&amp;$E563&amp;VLOOKUP($F563,key!$L$3:$M$13,2,FALSE)&amp;$G563&amp;M$6,'HVAC wts'!$H$7:$R$13254,11,FALSE)</f>
        <v>0</v>
      </c>
      <c r="N563" s="36">
        <f>VLOOKUP("HV_"&amp;$D563&amp;$E563&amp;VLOOKUP($F563,key!$L$3:$M$13,2,FALSE)&amp;$G563&amp;N$6,'HVAC wts'!$H$7:$R$13254,11,FALSE)</f>
        <v>0</v>
      </c>
      <c r="O563" s="36">
        <f>VLOOKUP("HV_"&amp;$D563&amp;$E563&amp;VLOOKUP($F563,key!$L$3:$M$13,2,FALSE)&amp;$G563&amp;O$6,'HVAC wts'!$H$7:$R$13254,11,FALSE)</f>
        <v>0</v>
      </c>
      <c r="P563" s="36">
        <f>VLOOKUP("HV_"&amp;$D563&amp;$E563&amp;VLOOKUP($F563,key!$L$3:$M$13,2,FALSE)&amp;$G563&amp;P$6,'HVAC wts'!$H$7:$R$13254,11,FALSE)</f>
        <v>0</v>
      </c>
      <c r="Q563" s="36">
        <f>VLOOKUP("HV_"&amp;$D563&amp;$E563&amp;VLOOKUP($F563,key!$L$3:$M$13,2,FALSE)&amp;$G563&amp;Q$6,'HVAC wts'!$H$7:$R$13254,11,FALSE)</f>
        <v>0</v>
      </c>
      <c r="R563" s="36">
        <f>VLOOKUP("HV_"&amp;$D563&amp;$E563&amp;VLOOKUP($F563,key!$L$3:$M$13,2,FALSE)&amp;$G563&amp;R$6,'HVAC wts'!$H$7:$R$13254,11,FALSE)</f>
        <v>0</v>
      </c>
      <c r="S563" s="36">
        <f t="shared" si="69"/>
        <v>0</v>
      </c>
      <c r="T563" s="113"/>
      <c r="U563" s="113">
        <f>MATCH($A563&amp;U$6,'All applic'!$A$7:$A$59080,0)</f>
        <v>686</v>
      </c>
      <c r="V563" s="113">
        <f>MATCH($A563&amp;V$6,'All applic'!$A$7:$A$59080,0)</f>
        <v>687</v>
      </c>
      <c r="W563" s="113">
        <f>MATCH($A563&amp;W$6,'All applic'!$A$7:$A$59080,0)</f>
        <v>689</v>
      </c>
      <c r="X563" s="113">
        <f>MATCH($A563&amp;X$6,'All applic'!$A$7:$A$59080,0)</f>
        <v>688</v>
      </c>
      <c r="Y563" s="113">
        <f>MATCH($A563&amp;Y$6,'All applic'!$A$7:$A$59080,0)</f>
        <v>686</v>
      </c>
      <c r="Z563" s="113">
        <f>MATCH($A563&amp;Z$6,'All applic'!$A$7:$A$59080,0)</f>
        <v>689</v>
      </c>
      <c r="AA563" s="113"/>
      <c r="AB563" s="28">
        <f>INDEX('All applic'!$H$7:$H$59080,U563)</f>
        <v>1.0900000000000001</v>
      </c>
      <c r="AC563" s="28">
        <f>INDEX('All applic'!$H$7:$H$59080,V563)</f>
        <v>0.89600000000000002</v>
      </c>
      <c r="AD563" s="28">
        <f>INDEX('All applic'!$H$7:$H$59080,W563)</f>
        <v>0.99399999999999999</v>
      </c>
      <c r="AE563" s="28">
        <f>INDEX('All applic'!$H$7:$H$59080,X563)</f>
        <v>0.57199999999999995</v>
      </c>
      <c r="AF563" s="28">
        <f>INDEX('All applic'!$H$7:$H$59080,Y563)</f>
        <v>1.0900000000000001</v>
      </c>
      <c r="AG563" s="28">
        <f>INDEX('All applic'!$H$7:$H$59080,Z563)</f>
        <v>0.99399999999999999</v>
      </c>
      <c r="AH563" s="28"/>
      <c r="AI563" s="28">
        <f>INDEX('All applic'!$I$7:$I$59080,U563)</f>
        <v>1.9</v>
      </c>
      <c r="AJ563" s="28">
        <f>INDEX('All applic'!$I$7:$I$59080,V563)</f>
        <v>1.875</v>
      </c>
      <c r="AK563" s="28">
        <f>INDEX('All applic'!$I$7:$I$59080,W563)</f>
        <v>1.0249999999999999</v>
      </c>
      <c r="AL563" s="28">
        <f>INDEX('All applic'!$I$7:$I$59080,X563)</f>
        <v>1</v>
      </c>
      <c r="AM563" s="28">
        <f>INDEX('All applic'!$I$7:$I$59080,Y563)</f>
        <v>1.9</v>
      </c>
      <c r="AN563" s="28">
        <f>INDEX('All applic'!$I$7:$I$59080,Z563)</f>
        <v>1.0249999999999999</v>
      </c>
      <c r="AO563" s="113"/>
      <c r="AP563" s="113">
        <f>INDEX('All applic'!$J$7:$J$59080,U563)</f>
        <v>-2.2600000000000002E-2</v>
      </c>
      <c r="AQ563" s="113">
        <v>0</v>
      </c>
      <c r="AR563" s="113">
        <f>INDEX('All applic'!$J$7:$J$59080,W563)</f>
        <v>-2.3E-2</v>
      </c>
      <c r="AS563" s="113">
        <v>0</v>
      </c>
      <c r="AT563" s="113">
        <v>0</v>
      </c>
      <c r="AU563" s="113">
        <v>0</v>
      </c>
    </row>
    <row r="564" spans="1:47" x14ac:dyDescent="0.25">
      <c r="A564" s="113" t="str">
        <f t="shared" si="64"/>
        <v>CFLMFm1996CZ13</v>
      </c>
      <c r="B564" s="113" t="str">
        <f t="shared" si="65"/>
        <v>CFLSCEMFmCZ131996</v>
      </c>
      <c r="C564" s="113" t="s">
        <v>118</v>
      </c>
      <c r="D564" s="113" t="s">
        <v>130</v>
      </c>
      <c r="E564" s="113" t="s">
        <v>1650</v>
      </c>
      <c r="F564" s="89" t="s">
        <v>70</v>
      </c>
      <c r="G564" s="113" t="s">
        <v>112</v>
      </c>
      <c r="H564" s="113" t="s">
        <v>1662</v>
      </c>
      <c r="I564" s="115">
        <f t="shared" si="66"/>
        <v>1.0958125958632239</v>
      </c>
      <c r="J564" s="115">
        <f t="shared" si="67"/>
        <v>1.8133436615211613</v>
      </c>
      <c r="K564" s="115">
        <f t="shared" si="68"/>
        <v>-1.5711250489804828E-2</v>
      </c>
      <c r="L564" s="113"/>
      <c r="M564" s="36">
        <f>VLOOKUP("HV_"&amp;$D564&amp;$E564&amp;VLOOKUP($F564,key!$L$3:$M$13,2,FALSE)&amp;$G564&amp;M$6,'HVAC wts'!$H$7:$R$13254,11,FALSE)</f>
        <v>3444.634309711751</v>
      </c>
      <c r="N564" s="36">
        <f>VLOOKUP("HV_"&amp;$D564&amp;$E564&amp;VLOOKUP($F564,key!$L$3:$M$13,2,FALSE)&amp;$G564&amp;N$6,'HVAC wts'!$H$7:$R$13254,11,FALSE)</f>
        <v>495.31994128603117</v>
      </c>
      <c r="O564" s="36">
        <f>VLOOKUP("HV_"&amp;$D564&amp;$E564&amp;VLOOKUP($F564,key!$L$3:$M$13,2,FALSE)&amp;$G564&amp;O$6,'HVAC wts'!$H$7:$R$13254,11,FALSE)</f>
        <v>364.11340881005162</v>
      </c>
      <c r="P564" s="36">
        <f>VLOOKUP("HV_"&amp;$D564&amp;$E564&amp;VLOOKUP($F564,key!$L$3:$M$13,2,FALSE)&amp;$G564&amp;P$6,'HVAC wts'!$H$7:$R$13254,11,FALSE)</f>
        <v>52.357555565410209</v>
      </c>
      <c r="Q564" s="36">
        <f>VLOOKUP("HV_"&amp;$D564&amp;$E564&amp;VLOOKUP($F564,key!$L$3:$M$13,2,FALSE)&amp;$G564&amp;Q$6,'HVAC wts'!$H$7:$R$13254,11,FALSE)</f>
        <v>429.5622576496674</v>
      </c>
      <c r="R564" s="36">
        <f>VLOOKUP("HV_"&amp;$D564&amp;$E564&amp;VLOOKUP($F564,key!$L$3:$M$13,2,FALSE)&amp;$G564&amp;R$6,'HVAC wts'!$H$7:$R$13254,11,FALSE)</f>
        <v>45.406671322985957</v>
      </c>
      <c r="S564" s="36">
        <f t="shared" si="69"/>
        <v>4831.3941443458971</v>
      </c>
      <c r="T564" s="113"/>
      <c r="U564" s="113">
        <f>MATCH($A564&amp;U$6,'All applic'!$A$7:$A$59080,0)</f>
        <v>690</v>
      </c>
      <c r="V564" s="113">
        <f>MATCH($A564&amp;V$6,'All applic'!$A$7:$A$59080,0)</f>
        <v>691</v>
      </c>
      <c r="W564" s="113">
        <f>MATCH($A564&amp;W$6,'All applic'!$A$7:$A$59080,0)</f>
        <v>693</v>
      </c>
      <c r="X564" s="113">
        <f>MATCH($A564&amp;X$6,'All applic'!$A$7:$A$59080,0)</f>
        <v>692</v>
      </c>
      <c r="Y564" s="113">
        <f>MATCH($A564&amp;Y$6,'All applic'!$A$7:$A$59080,0)</f>
        <v>690</v>
      </c>
      <c r="Z564" s="113">
        <f>MATCH($A564&amp;Z$6,'All applic'!$A$7:$A$59080,0)</f>
        <v>693</v>
      </c>
      <c r="AA564" s="113"/>
      <c r="AB564" s="28">
        <f>INDEX('All applic'!$H$7:$H$59080,U564)</f>
        <v>1.1299999999999999</v>
      </c>
      <c r="AC564" s="28">
        <f>INDEX('All applic'!$H$7:$H$59080,V564)</f>
        <v>0.96</v>
      </c>
      <c r="AD564" s="28">
        <f>INDEX('All applic'!$H$7:$H$59080,W564)</f>
        <v>0.998</v>
      </c>
      <c r="AE564" s="28">
        <f>INDEX('All applic'!$H$7:$H$59080,X564)</f>
        <v>0.61599999999999999</v>
      </c>
      <c r="AF564" s="28">
        <f>INDEX('All applic'!$H$7:$H$59080,Y564)</f>
        <v>1.1299999999999999</v>
      </c>
      <c r="AG564" s="28">
        <f>INDEX('All applic'!$H$7:$H$59080,Z564)</f>
        <v>0.998</v>
      </c>
      <c r="AH564" s="28"/>
      <c r="AI564" s="28">
        <f>INDEX('All applic'!$I$7:$I$59080,U564)</f>
        <v>1.9</v>
      </c>
      <c r="AJ564" s="28">
        <f>INDEX('All applic'!$I$7:$I$59080,V564)</f>
        <v>1.8499999999999999</v>
      </c>
      <c r="AK564" s="28">
        <f>INDEX('All applic'!$I$7:$I$59080,W564)</f>
        <v>1.05</v>
      </c>
      <c r="AL564" s="28">
        <f>INDEX('All applic'!$I$7:$I$59080,X564)</f>
        <v>1.0249999999999999</v>
      </c>
      <c r="AM564" s="28">
        <f>INDEX('All applic'!$I$7:$I$59080,Y564)</f>
        <v>1.9</v>
      </c>
      <c r="AN564" s="28">
        <f>INDEX('All applic'!$I$7:$I$59080,Z564)</f>
        <v>1.05</v>
      </c>
      <c r="AO564" s="113"/>
      <c r="AP564" s="113">
        <f>INDEX('All applic'!$J$7:$J$59080,U564)</f>
        <v>-1.9879999999999998E-2</v>
      </c>
      <c r="AQ564" s="113">
        <v>0</v>
      </c>
      <c r="AR564" s="113">
        <f>INDEX('All applic'!$J$7:$J$59080,W564)</f>
        <v>-2.0399999999999998E-2</v>
      </c>
      <c r="AS564" s="113">
        <v>0</v>
      </c>
      <c r="AT564" s="113">
        <v>0</v>
      </c>
      <c r="AU564" s="113">
        <v>0</v>
      </c>
    </row>
    <row r="565" spans="1:47" x14ac:dyDescent="0.25">
      <c r="A565" s="113" t="str">
        <f t="shared" si="64"/>
        <v>CFLMFm1996CZ14</v>
      </c>
      <c r="B565" s="113" t="str">
        <f t="shared" si="65"/>
        <v>CFLSCEMFmCZ141996</v>
      </c>
      <c r="C565" s="113" t="s">
        <v>118</v>
      </c>
      <c r="D565" s="113" t="s">
        <v>130</v>
      </c>
      <c r="E565" s="113" t="s">
        <v>1650</v>
      </c>
      <c r="F565" s="89" t="s">
        <v>70</v>
      </c>
      <c r="G565" s="113" t="s">
        <v>113</v>
      </c>
      <c r="H565" s="113" t="s">
        <v>1662</v>
      </c>
      <c r="I565" s="115">
        <f t="shared" si="66"/>
        <v>1.13423525130556</v>
      </c>
      <c r="J565" s="115">
        <f t="shared" si="67"/>
        <v>1.4312704301456396</v>
      </c>
      <c r="K565" s="115">
        <f t="shared" si="68"/>
        <v>-1.5451327929929032E-2</v>
      </c>
      <c r="L565" s="113"/>
      <c r="M565" s="36">
        <f>VLOOKUP("HV_"&amp;$D565&amp;$E565&amp;VLOOKUP($F565,key!$L$3:$M$13,2,FALSE)&amp;$G565&amp;M$6,'HVAC wts'!$H$7:$R$13254,11,FALSE)</f>
        <v>14423.182856496673</v>
      </c>
      <c r="N565" s="36">
        <f>VLOOKUP("HV_"&amp;$D565&amp;$E565&amp;VLOOKUP($F565,key!$L$3:$M$13,2,FALSE)&amp;$G565&amp;N$6,'HVAC wts'!$H$7:$R$13254,11,FALSE)</f>
        <v>2073.9763479379158</v>
      </c>
      <c r="O565" s="36">
        <f>VLOOKUP("HV_"&amp;$D565&amp;$E565&amp;VLOOKUP($F565,key!$L$3:$M$13,2,FALSE)&amp;$G565&amp;O$6,'HVAC wts'!$H$7:$R$13254,11,FALSE)</f>
        <v>0</v>
      </c>
      <c r="P565" s="36">
        <f>VLOOKUP("HV_"&amp;$D565&amp;$E565&amp;VLOOKUP($F565,key!$L$3:$M$13,2,FALSE)&amp;$G565&amp;P$6,'HVAC wts'!$H$7:$R$13254,11,FALSE)</f>
        <v>0</v>
      </c>
      <c r="Q565" s="36">
        <f>VLOOKUP("HV_"&amp;$D565&amp;$E565&amp;VLOOKUP($F565,key!$L$3:$M$13,2,FALSE)&amp;$G565&amp;Q$6,'HVAC wts'!$H$7:$R$13254,11,FALSE)</f>
        <v>1798.6394006651885</v>
      </c>
      <c r="R565" s="36">
        <f>VLOOKUP("HV_"&amp;$D565&amp;$E565&amp;VLOOKUP($F565,key!$L$3:$M$13,2,FALSE)&amp;$G565&amp;R$6,'HVAC wts'!$H$7:$R$13254,11,FALSE)</f>
        <v>0</v>
      </c>
      <c r="S565" s="36">
        <f t="shared" si="69"/>
        <v>18295.798605099779</v>
      </c>
      <c r="T565" s="113"/>
      <c r="U565" s="113">
        <f>MATCH($A565&amp;U$6,'All applic'!$A$7:$A$59080,0)</f>
        <v>694</v>
      </c>
      <c r="V565" s="113">
        <f>MATCH($A565&amp;V$6,'All applic'!$A$7:$A$59080,0)</f>
        <v>695</v>
      </c>
      <c r="W565" s="113">
        <f>MATCH($A565&amp;W$6,'All applic'!$A$7:$A$59080,0)</f>
        <v>697</v>
      </c>
      <c r="X565" s="113">
        <f>MATCH($A565&amp;X$6,'All applic'!$A$7:$A$59080,0)</f>
        <v>696</v>
      </c>
      <c r="Y565" s="113">
        <f>MATCH($A565&amp;Y$6,'All applic'!$A$7:$A$59080,0)</f>
        <v>694</v>
      </c>
      <c r="Z565" s="113">
        <f>MATCH($A565&amp;Z$6,'All applic'!$A$7:$A$59080,0)</f>
        <v>697</v>
      </c>
      <c r="AA565" s="113"/>
      <c r="AB565" s="28">
        <f>INDEX('All applic'!$H$7:$H$59080,U565)</f>
        <v>1.1559999999999999</v>
      </c>
      <c r="AC565" s="28">
        <f>INDEX('All applic'!$H$7:$H$59080,V565)</f>
        <v>0.96399999999999997</v>
      </c>
      <c r="AD565" s="28">
        <f>INDEX('All applic'!$H$7:$H$59080,W565)</f>
        <v>0.996</v>
      </c>
      <c r="AE565" s="28">
        <f>INDEX('All applic'!$H$7:$H$59080,X565)</f>
        <v>0.62</v>
      </c>
      <c r="AF565" s="28">
        <f>INDEX('All applic'!$H$7:$H$59080,Y565)</f>
        <v>1.1559999999999999</v>
      </c>
      <c r="AG565" s="28">
        <f>INDEX('All applic'!$H$7:$H$59080,Z565)</f>
        <v>0.996</v>
      </c>
      <c r="AH565" s="28"/>
      <c r="AI565" s="28">
        <f>INDEX('All applic'!$I$7:$I$59080,U565)</f>
        <v>1.4285714285714284</v>
      </c>
      <c r="AJ565" s="28">
        <f>INDEX('All applic'!$I$7:$I$59080,V565)</f>
        <v>1.4523809523809523</v>
      </c>
      <c r="AK565" s="28">
        <f>INDEX('All applic'!$I$7:$I$59080,W565)</f>
        <v>1.0238095238095237</v>
      </c>
      <c r="AL565" s="28">
        <f>INDEX('All applic'!$I$7:$I$59080,X565)</f>
        <v>1</v>
      </c>
      <c r="AM565" s="28">
        <f>INDEX('All applic'!$I$7:$I$59080,Y565)</f>
        <v>1.4285714285714284</v>
      </c>
      <c r="AN565" s="28">
        <f>INDEX('All applic'!$I$7:$I$59080,Z565)</f>
        <v>1.0238095238095237</v>
      </c>
      <c r="AO565" s="113"/>
      <c r="AP565" s="113">
        <f>INDEX('All applic'!$J$7:$J$59080,U565)</f>
        <v>-1.9600000000000003E-2</v>
      </c>
      <c r="AQ565" s="113">
        <v>0</v>
      </c>
      <c r="AR565" s="113">
        <f>INDEX('All applic'!$J$7:$J$59080,W565)</f>
        <v>-2.0199999999999999E-2</v>
      </c>
      <c r="AS565" s="113">
        <v>0</v>
      </c>
      <c r="AT565" s="113">
        <v>0</v>
      </c>
      <c r="AU565" s="113">
        <v>0</v>
      </c>
    </row>
    <row r="566" spans="1:47" x14ac:dyDescent="0.25">
      <c r="A566" s="113" t="str">
        <f t="shared" si="64"/>
        <v>CFLMFm1996CZ15</v>
      </c>
      <c r="B566" s="113" t="str">
        <f t="shared" si="65"/>
        <v>CFLSCEMFmCZ151996</v>
      </c>
      <c r="C566" s="113" t="s">
        <v>118</v>
      </c>
      <c r="D566" s="113" t="s">
        <v>130</v>
      </c>
      <c r="E566" s="113" t="s">
        <v>1650</v>
      </c>
      <c r="F566" s="89" t="s">
        <v>70</v>
      </c>
      <c r="G566" s="113" t="s">
        <v>114</v>
      </c>
      <c r="H566" s="113" t="s">
        <v>1662</v>
      </c>
      <c r="I566" s="115">
        <f t="shared" si="66"/>
        <v>1.1937256102329186</v>
      </c>
      <c r="J566" s="115">
        <f t="shared" si="67"/>
        <v>1.6020353891372239</v>
      </c>
      <c r="K566" s="115">
        <f t="shared" si="68"/>
        <v>-7.2580802526051149E-3</v>
      </c>
      <c r="L566" s="113"/>
      <c r="M566" s="36">
        <f>VLOOKUP("HV_"&amp;$D566&amp;$E566&amp;VLOOKUP($F566,key!$L$3:$M$13,2,FALSE)&amp;$G566&amp;M$6,'HVAC wts'!$H$7:$R$13254,11,FALSE)</f>
        <v>33148.619029889131</v>
      </c>
      <c r="N566" s="36">
        <f>VLOOKUP("HV_"&amp;$D566&amp;$E566&amp;VLOOKUP($F566,key!$L$3:$M$13,2,FALSE)&amp;$G566&amp;N$6,'HVAC wts'!$H$7:$R$13254,11,FALSE)</f>
        <v>4766.5936512638582</v>
      </c>
      <c r="O566" s="36">
        <f>VLOOKUP("HV_"&amp;$D566&amp;$E566&amp;VLOOKUP($F566,key!$L$3:$M$13,2,FALSE)&amp;$G566&amp;O$6,'HVAC wts'!$H$7:$R$13254,11,FALSE)</f>
        <v>383.96754994826307</v>
      </c>
      <c r="P566" s="36">
        <f>VLOOKUP("HV_"&amp;$D566&amp;$E566&amp;VLOOKUP($F566,key!$L$3:$M$13,2,FALSE)&amp;$G566&amp;P$6,'HVAC wts'!$H$7:$R$13254,11,FALSE)</f>
        <v>55.212474589800458</v>
      </c>
      <c r="Q566" s="36">
        <f>VLOOKUP("HV_"&amp;$D566&amp;$E566&amp;VLOOKUP($F566,key!$L$3:$M$13,2,FALSE)&amp;$G566&amp;Q$6,'HVAC wts'!$H$7:$R$13254,11,FALSE)</f>
        <v>4133.7902221729491</v>
      </c>
      <c r="R566" s="36">
        <f>VLOOKUP("HV_"&amp;$D566&amp;$E566&amp;VLOOKUP($F566,key!$L$3:$M$13,2,FALSE)&amp;$G566&amp;R$6,'HVAC wts'!$H$7:$R$13254,11,FALSE)</f>
        <v>47.882577014042873</v>
      </c>
      <c r="S566" s="36">
        <f t="shared" si="69"/>
        <v>42536.065504878046</v>
      </c>
      <c r="T566" s="113"/>
      <c r="U566" s="113">
        <f>MATCH($A566&amp;U$6,'All applic'!$A$7:$A$59080,0)</f>
        <v>698</v>
      </c>
      <c r="V566" s="113">
        <f>MATCH($A566&amp;V$6,'All applic'!$A$7:$A$59080,0)</f>
        <v>699</v>
      </c>
      <c r="W566" s="113">
        <f>MATCH($A566&amp;W$6,'All applic'!$A$7:$A$59080,0)</f>
        <v>701</v>
      </c>
      <c r="X566" s="113">
        <f>MATCH($A566&amp;X$6,'All applic'!$A$7:$A$59080,0)</f>
        <v>700</v>
      </c>
      <c r="Y566" s="113">
        <f>MATCH($A566&amp;Y$6,'All applic'!$A$7:$A$59080,0)</f>
        <v>698</v>
      </c>
      <c r="Z566" s="113">
        <f>MATCH($A566&amp;Z$6,'All applic'!$A$7:$A$59080,0)</f>
        <v>701</v>
      </c>
      <c r="AA566" s="113"/>
      <c r="AB566" s="28">
        <f>INDEX('All applic'!$H$7:$H$59080,U566)</f>
        <v>1.202</v>
      </c>
      <c r="AC566" s="28">
        <f>INDEX('All applic'!$H$7:$H$59080,V566)</f>
        <v>1.1499999999999999</v>
      </c>
      <c r="AD566" s="28">
        <f>INDEX('All applic'!$H$7:$H$59080,W566)</f>
        <v>1.008</v>
      </c>
      <c r="AE566" s="28">
        <f>INDEX('All applic'!$H$7:$H$59080,X566)</f>
        <v>0.83399999999999996</v>
      </c>
      <c r="AF566" s="28">
        <f>INDEX('All applic'!$H$7:$H$59080,Y566)</f>
        <v>1.202</v>
      </c>
      <c r="AG566" s="28">
        <f>INDEX('All applic'!$H$7:$H$59080,Z566)</f>
        <v>1.008</v>
      </c>
      <c r="AH566" s="28"/>
      <c r="AI566" s="28">
        <f>INDEX('All applic'!$I$7:$I$59080,U566)</f>
        <v>1.5952380952380953</v>
      </c>
      <c r="AJ566" s="28">
        <f>INDEX('All applic'!$I$7:$I$59080,V566)</f>
        <v>1.714285714285714</v>
      </c>
      <c r="AK566" s="28">
        <f>INDEX('All applic'!$I$7:$I$59080,W566)</f>
        <v>1.0238095238095237</v>
      </c>
      <c r="AL566" s="28">
        <f>INDEX('All applic'!$I$7:$I$59080,X566)</f>
        <v>1.0238095238095237</v>
      </c>
      <c r="AM566" s="28">
        <f>INDEX('All applic'!$I$7:$I$59080,Y566)</f>
        <v>1.5952380952380953</v>
      </c>
      <c r="AN566" s="28">
        <f>INDEX('All applic'!$I$7:$I$59080,Z566)</f>
        <v>1.0238095238095237</v>
      </c>
      <c r="AO566" s="113"/>
      <c r="AP566" s="113">
        <f>INDEX('All applic'!$J$7:$J$59080,U566)</f>
        <v>-9.1999999999999998E-3</v>
      </c>
      <c r="AQ566" s="113">
        <v>0</v>
      </c>
      <c r="AR566" s="113">
        <f>INDEX('All applic'!$J$7:$J$59080,W566)</f>
        <v>-9.8000000000000014E-3</v>
      </c>
      <c r="AS566" s="113">
        <v>0</v>
      </c>
      <c r="AT566" s="113">
        <v>0</v>
      </c>
      <c r="AU566" s="113">
        <v>0</v>
      </c>
    </row>
    <row r="567" spans="1:47" x14ac:dyDescent="0.25">
      <c r="A567" s="113" t="str">
        <f t="shared" si="64"/>
        <v>CFLMFm1996CZ16</v>
      </c>
      <c r="B567" s="113" t="str">
        <f t="shared" si="65"/>
        <v>CFLSCEMFmCZ161996</v>
      </c>
      <c r="C567" s="113" t="s">
        <v>118</v>
      </c>
      <c r="D567" s="113" t="s">
        <v>130</v>
      </c>
      <c r="E567" s="113" t="s">
        <v>1650</v>
      </c>
      <c r="F567" s="89" t="s">
        <v>70</v>
      </c>
      <c r="G567" s="113" t="s">
        <v>115</v>
      </c>
      <c r="H567" s="113" t="s">
        <v>1662</v>
      </c>
      <c r="I567" s="115">
        <f t="shared" si="66"/>
        <v>1.0215590147380307</v>
      </c>
      <c r="J567" s="115">
        <f t="shared" si="67"/>
        <v>1.4989741767374669</v>
      </c>
      <c r="K567" s="115">
        <f t="shared" si="68"/>
        <v>-2.1718824728146041E-2</v>
      </c>
      <c r="L567" s="113"/>
      <c r="M567" s="36">
        <f>VLOOKUP("HV_"&amp;$D567&amp;$E567&amp;VLOOKUP($F567,key!$L$3:$M$13,2,FALSE)&amp;$G567&amp;M$6,'HVAC wts'!$H$7:$R$13254,11,FALSE)</f>
        <v>8030.5266682631172</v>
      </c>
      <c r="N567" s="36">
        <f>VLOOKUP("HV_"&amp;$D567&amp;$E567&amp;VLOOKUP($F567,key!$L$3:$M$13,2,FALSE)&amp;$G567&amp;N$6,'HVAC wts'!$H$7:$R$13254,11,FALSE)</f>
        <v>1154.7466698004437</v>
      </c>
      <c r="O567" s="36">
        <f>VLOOKUP("HV_"&amp;$D567&amp;$E567&amp;VLOOKUP($F567,key!$L$3:$M$13,2,FALSE)&amp;$G567&amp;O$6,'HVAC wts'!$H$7:$R$13254,11,FALSE)</f>
        <v>2684.362730761271</v>
      </c>
      <c r="P567" s="36">
        <f>VLOOKUP("HV_"&amp;$D567&amp;$E567&amp;VLOOKUP($F567,key!$L$3:$M$13,2,FALSE)&amp;$G567&amp;P$6,'HVAC wts'!$H$7:$R$13254,11,FALSE)</f>
        <v>385.99696532150784</v>
      </c>
      <c r="Q567" s="36">
        <f>VLOOKUP("HV_"&amp;$D567&amp;$E567&amp;VLOOKUP($F567,key!$L$3:$M$13,2,FALSE)&amp;$G567&amp;Q$6,'HVAC wts'!$H$7:$R$13254,11,FALSE)</f>
        <v>1001.4448140428677</v>
      </c>
      <c r="R567" s="36">
        <f>VLOOKUP("HV_"&amp;$D567&amp;$E567&amp;VLOOKUP($F567,key!$L$3:$M$13,2,FALSE)&amp;$G567&amp;R$6,'HVAC wts'!$H$7:$R$13254,11,FALSE)</f>
        <v>334.75278107908355</v>
      </c>
      <c r="S567" s="36">
        <f t="shared" si="69"/>
        <v>13591.830629268294</v>
      </c>
      <c r="T567" s="113"/>
      <c r="U567" s="113">
        <f>MATCH($A567&amp;U$6,'All applic'!$A$7:$A$59080,0)</f>
        <v>702</v>
      </c>
      <c r="V567" s="113">
        <f>MATCH($A567&amp;V$6,'All applic'!$A$7:$A$59080,0)</f>
        <v>703</v>
      </c>
      <c r="W567" s="113">
        <f>MATCH($A567&amp;W$6,'All applic'!$A$7:$A$59080,0)</f>
        <v>705</v>
      </c>
      <c r="X567" s="113">
        <f>MATCH($A567&amp;X$6,'All applic'!$A$7:$A$59080,0)</f>
        <v>704</v>
      </c>
      <c r="Y567" s="113">
        <f>MATCH($A567&amp;Y$6,'All applic'!$A$7:$A$59080,0)</f>
        <v>702</v>
      </c>
      <c r="Z567" s="113">
        <f>MATCH($A567&amp;Z$6,'All applic'!$A$7:$A$59080,0)</f>
        <v>705</v>
      </c>
      <c r="AA567" s="113"/>
      <c r="AB567" s="28">
        <f>INDEX('All applic'!$H$7:$H$59080,U567)</f>
        <v>1.0880000000000001</v>
      </c>
      <c r="AC567" s="28">
        <f>INDEX('All applic'!$H$7:$H$59080,V567)</f>
        <v>0.77600000000000002</v>
      </c>
      <c r="AD567" s="28">
        <f>INDEX('All applic'!$H$7:$H$59080,W567)</f>
        <v>0.98799999999999999</v>
      </c>
      <c r="AE567" s="28">
        <f>INDEX('All applic'!$H$7:$H$59080,X567)</f>
        <v>0.46400000000000002</v>
      </c>
      <c r="AF567" s="28">
        <f>INDEX('All applic'!$H$7:$H$59080,Y567)</f>
        <v>1.0880000000000001</v>
      </c>
      <c r="AG567" s="28">
        <f>INDEX('All applic'!$H$7:$H$59080,Z567)</f>
        <v>0.98799999999999999</v>
      </c>
      <c r="AH567" s="28"/>
      <c r="AI567" s="28">
        <f>INDEX('All applic'!$I$7:$I$59080,U567)</f>
        <v>1.6500000000000001</v>
      </c>
      <c r="AJ567" s="28">
        <f>INDEX('All applic'!$I$7:$I$59080,V567)</f>
        <v>1.6500000000000001</v>
      </c>
      <c r="AK567" s="28">
        <f>INDEX('All applic'!$I$7:$I$59080,W567)</f>
        <v>1.05</v>
      </c>
      <c r="AL567" s="28">
        <f>INDEX('All applic'!$I$7:$I$59080,X567)</f>
        <v>1.0249999999999999</v>
      </c>
      <c r="AM567" s="28">
        <f>INDEX('All applic'!$I$7:$I$59080,Y567)</f>
        <v>1.6500000000000001</v>
      </c>
      <c r="AN567" s="28">
        <f>INDEX('All applic'!$I$7:$I$59080,Z567)</f>
        <v>1.05</v>
      </c>
      <c r="AO567" s="113"/>
      <c r="AP567" s="113">
        <f>INDEX('All applic'!$J$7:$J$59080,U567)</f>
        <v>-2.7399999999999997E-2</v>
      </c>
      <c r="AQ567" s="113">
        <v>0</v>
      </c>
      <c r="AR567" s="113">
        <f>INDEX('All applic'!$J$7:$J$59080,W567)</f>
        <v>-2.8000000000000001E-2</v>
      </c>
      <c r="AS567" s="113">
        <v>0</v>
      </c>
      <c r="AT567" s="113">
        <v>0</v>
      </c>
      <c r="AU567" s="113">
        <v>0</v>
      </c>
    </row>
    <row r="568" spans="1:47" x14ac:dyDescent="0.25">
      <c r="A568" s="113" t="str">
        <f t="shared" si="64"/>
        <v>CFLMFm2003CZ01</v>
      </c>
      <c r="B568" s="113" t="str">
        <f t="shared" si="65"/>
        <v>CFLSCEMFmCZ012003</v>
      </c>
      <c r="C568" s="113" t="s">
        <v>118</v>
      </c>
      <c r="D568" s="113" t="s">
        <v>130</v>
      </c>
      <c r="E568" s="113" t="s">
        <v>1650</v>
      </c>
      <c r="F568" s="89" t="s">
        <v>57</v>
      </c>
      <c r="G568" s="113" t="s">
        <v>48</v>
      </c>
      <c r="H568" s="113" t="s">
        <v>1662</v>
      </c>
      <c r="I568" s="115">
        <f t="shared" si="66"/>
        <v>0</v>
      </c>
      <c r="J568" s="115">
        <f t="shared" si="67"/>
        <v>0</v>
      </c>
      <c r="K568" s="115">
        <f t="shared" si="68"/>
        <v>0</v>
      </c>
      <c r="L568" s="113"/>
      <c r="M568" s="36">
        <f>VLOOKUP("HV_"&amp;$D568&amp;$E568&amp;VLOOKUP($F568,key!$L$3:$M$13,2,FALSE)&amp;$G568&amp;M$6,'HVAC wts'!$H$7:$R$13254,11,FALSE)</f>
        <v>0</v>
      </c>
      <c r="N568" s="36">
        <f>VLOOKUP("HV_"&amp;$D568&amp;$E568&amp;VLOOKUP($F568,key!$L$3:$M$13,2,FALSE)&amp;$G568&amp;N$6,'HVAC wts'!$H$7:$R$13254,11,FALSE)</f>
        <v>0</v>
      </c>
      <c r="O568" s="36">
        <f>VLOOKUP("HV_"&amp;$D568&amp;$E568&amp;VLOOKUP($F568,key!$L$3:$M$13,2,FALSE)&amp;$G568&amp;O$6,'HVAC wts'!$H$7:$R$13254,11,FALSE)</f>
        <v>0</v>
      </c>
      <c r="P568" s="36">
        <f>VLOOKUP("HV_"&amp;$D568&amp;$E568&amp;VLOOKUP($F568,key!$L$3:$M$13,2,FALSE)&amp;$G568&amp;P$6,'HVAC wts'!$H$7:$R$13254,11,FALSE)</f>
        <v>0</v>
      </c>
      <c r="Q568" s="36">
        <f>VLOOKUP("HV_"&amp;$D568&amp;$E568&amp;VLOOKUP($F568,key!$L$3:$M$13,2,FALSE)&amp;$G568&amp;Q$6,'HVAC wts'!$H$7:$R$13254,11,FALSE)</f>
        <v>0</v>
      </c>
      <c r="R568" s="36">
        <f>VLOOKUP("HV_"&amp;$D568&amp;$E568&amp;VLOOKUP($F568,key!$L$3:$M$13,2,FALSE)&amp;$G568&amp;R$6,'HVAC wts'!$H$7:$R$13254,11,FALSE)</f>
        <v>0</v>
      </c>
      <c r="S568" s="36">
        <f t="shared" si="69"/>
        <v>0</v>
      </c>
      <c r="T568" s="113"/>
      <c r="U568" s="113">
        <f>MATCH($A568&amp;U$6,'All applic'!$A$7:$A$59080,0)</f>
        <v>706</v>
      </c>
      <c r="V568" s="113">
        <f>MATCH($A568&amp;V$6,'All applic'!$A$7:$A$59080,0)</f>
        <v>707</v>
      </c>
      <c r="W568" s="113">
        <f>MATCH($A568&amp;W$6,'All applic'!$A$7:$A$59080,0)</f>
        <v>709</v>
      </c>
      <c r="X568" s="113">
        <f>MATCH($A568&amp;X$6,'All applic'!$A$7:$A$59080,0)</f>
        <v>708</v>
      </c>
      <c r="Y568" s="113">
        <f>MATCH($A568&amp;Y$6,'All applic'!$A$7:$A$59080,0)</f>
        <v>706</v>
      </c>
      <c r="Z568" s="113">
        <f>MATCH($A568&amp;Z$6,'All applic'!$A$7:$A$59080,0)</f>
        <v>709</v>
      </c>
      <c r="AA568" s="113"/>
      <c r="AB568" s="28">
        <f>INDEX('All applic'!$H$7:$H$59080,U568)</f>
        <v>1</v>
      </c>
      <c r="AC568" s="28">
        <f>INDEX('All applic'!$H$7:$H$59080,V568)</f>
        <v>0.69399999999999995</v>
      </c>
      <c r="AD568" s="28">
        <f>INDEX('All applic'!$H$7:$H$59080,W568)</f>
        <v>0.98</v>
      </c>
      <c r="AE568" s="28">
        <f>INDEX('All applic'!$H$7:$H$59080,X568)</f>
        <v>0.314</v>
      </c>
      <c r="AF568" s="28">
        <f>INDEX('All applic'!$H$7:$H$59080,Y568)</f>
        <v>1</v>
      </c>
      <c r="AG568" s="28">
        <f>INDEX('All applic'!$H$7:$H$59080,Z568)</f>
        <v>0.98</v>
      </c>
      <c r="AH568" s="28"/>
      <c r="AI568" s="28">
        <f>INDEX('All applic'!$I$7:$I$59080,U568)</f>
        <v>1.0227272727272727</v>
      </c>
      <c r="AJ568" s="28">
        <f>INDEX('All applic'!$I$7:$I$59080,V568)</f>
        <v>1</v>
      </c>
      <c r="AK568" s="28">
        <f>INDEX('All applic'!$I$7:$I$59080,W568)</f>
        <v>1.0227272727272727</v>
      </c>
      <c r="AL568" s="28">
        <f>INDEX('All applic'!$I$7:$I$59080,X568)</f>
        <v>1</v>
      </c>
      <c r="AM568" s="28">
        <f>INDEX('All applic'!$I$7:$I$59080,Y568)</f>
        <v>1.0227272727272727</v>
      </c>
      <c r="AN568" s="28">
        <f>INDEX('All applic'!$I$7:$I$59080,Z568)</f>
        <v>1.0227272727272727</v>
      </c>
      <c r="AO568" s="113"/>
      <c r="AP568" s="113">
        <f>INDEX('All applic'!$J$7:$J$59080,U568)</f>
        <v>-3.4130000000000001E-2</v>
      </c>
      <c r="AQ568" s="113">
        <v>0</v>
      </c>
      <c r="AR568" s="113">
        <f>INDEX('All applic'!$J$7:$J$59080,W568)</f>
        <v>-3.4130000000000001E-2</v>
      </c>
      <c r="AS568" s="113">
        <v>0</v>
      </c>
      <c r="AT568" s="113">
        <v>0</v>
      </c>
      <c r="AU568" s="113">
        <v>0</v>
      </c>
    </row>
    <row r="569" spans="1:47" x14ac:dyDescent="0.25">
      <c r="A569" s="113" t="str">
        <f t="shared" si="64"/>
        <v>CFLMFm2003CZ02</v>
      </c>
      <c r="B569" s="113" t="str">
        <f t="shared" si="65"/>
        <v>CFLSCEMFmCZ022003</v>
      </c>
      <c r="C569" s="113" t="s">
        <v>118</v>
      </c>
      <c r="D569" s="113" t="s">
        <v>130</v>
      </c>
      <c r="E569" s="113" t="s">
        <v>1650</v>
      </c>
      <c r="F569" s="89" t="s">
        <v>57</v>
      </c>
      <c r="G569" s="113" t="s">
        <v>101</v>
      </c>
      <c r="H569" s="113" t="s">
        <v>1662</v>
      </c>
      <c r="I569" s="115">
        <f t="shared" si="66"/>
        <v>0</v>
      </c>
      <c r="J569" s="115">
        <f t="shared" si="67"/>
        <v>0</v>
      </c>
      <c r="K569" s="115">
        <f t="shared" si="68"/>
        <v>0</v>
      </c>
      <c r="L569" s="113"/>
      <c r="M569" s="36">
        <f>VLOOKUP("HV_"&amp;$D569&amp;$E569&amp;VLOOKUP($F569,key!$L$3:$M$13,2,FALSE)&amp;$G569&amp;M$6,'HVAC wts'!$H$7:$R$13254,11,FALSE)</f>
        <v>0</v>
      </c>
      <c r="N569" s="36">
        <f>VLOOKUP("HV_"&amp;$D569&amp;$E569&amp;VLOOKUP($F569,key!$L$3:$M$13,2,FALSE)&amp;$G569&amp;N$6,'HVAC wts'!$H$7:$R$13254,11,FALSE)</f>
        <v>0</v>
      </c>
      <c r="O569" s="36">
        <f>VLOOKUP("HV_"&amp;$D569&amp;$E569&amp;VLOOKUP($F569,key!$L$3:$M$13,2,FALSE)&amp;$G569&amp;O$6,'HVAC wts'!$H$7:$R$13254,11,FALSE)</f>
        <v>0</v>
      </c>
      <c r="P569" s="36">
        <f>VLOOKUP("HV_"&amp;$D569&amp;$E569&amp;VLOOKUP($F569,key!$L$3:$M$13,2,FALSE)&amp;$G569&amp;P$6,'HVAC wts'!$H$7:$R$13254,11,FALSE)</f>
        <v>0</v>
      </c>
      <c r="Q569" s="36">
        <f>VLOOKUP("HV_"&amp;$D569&amp;$E569&amp;VLOOKUP($F569,key!$L$3:$M$13,2,FALSE)&amp;$G569&amp;Q$6,'HVAC wts'!$H$7:$R$13254,11,FALSE)</f>
        <v>0</v>
      </c>
      <c r="R569" s="36">
        <f>VLOOKUP("HV_"&amp;$D569&amp;$E569&amp;VLOOKUP($F569,key!$L$3:$M$13,2,FALSE)&amp;$G569&amp;R$6,'HVAC wts'!$H$7:$R$13254,11,FALSE)</f>
        <v>0</v>
      </c>
      <c r="S569" s="36">
        <f t="shared" si="69"/>
        <v>0</v>
      </c>
      <c r="T569" s="113"/>
      <c r="U569" s="113">
        <f>MATCH($A569&amp;U$6,'All applic'!$A$7:$A$59080,0)</f>
        <v>710</v>
      </c>
      <c r="V569" s="113">
        <f>MATCH($A569&amp;V$6,'All applic'!$A$7:$A$59080,0)</f>
        <v>711</v>
      </c>
      <c r="W569" s="113">
        <f>MATCH($A569&amp;W$6,'All applic'!$A$7:$A$59080,0)</f>
        <v>713</v>
      </c>
      <c r="X569" s="113">
        <f>MATCH($A569&amp;X$6,'All applic'!$A$7:$A$59080,0)</f>
        <v>712</v>
      </c>
      <c r="Y569" s="113">
        <f>MATCH($A569&amp;Y$6,'All applic'!$A$7:$A$59080,0)</f>
        <v>710</v>
      </c>
      <c r="Z569" s="113">
        <f>MATCH($A569&amp;Z$6,'All applic'!$A$7:$A$59080,0)</f>
        <v>713</v>
      </c>
      <c r="AA569" s="113"/>
      <c r="AB569" s="28">
        <f>INDEX('All applic'!$H$7:$H$59080,U569)</f>
        <v>1.046</v>
      </c>
      <c r="AC569" s="28">
        <f>INDEX('All applic'!$H$7:$H$59080,V569)</f>
        <v>0.87</v>
      </c>
      <c r="AD569" s="28">
        <f>INDEX('All applic'!$H$7:$H$59080,W569)</f>
        <v>0.99399999999999999</v>
      </c>
      <c r="AE569" s="28">
        <f>INDEX('All applic'!$H$7:$H$59080,X569)</f>
        <v>0.58599999999999997</v>
      </c>
      <c r="AF569" s="28">
        <f>INDEX('All applic'!$H$7:$H$59080,Y569)</f>
        <v>1.046</v>
      </c>
      <c r="AG569" s="28">
        <f>INDEX('All applic'!$H$7:$H$59080,Z569)</f>
        <v>0.99399999999999999</v>
      </c>
      <c r="AH569" s="28"/>
      <c r="AI569" s="28">
        <f>INDEX('All applic'!$I$7:$I$59080,U569)</f>
        <v>1.6500000000000001</v>
      </c>
      <c r="AJ569" s="28">
        <f>INDEX('All applic'!$I$7:$I$59080,V569)</f>
        <v>1.6</v>
      </c>
      <c r="AK569" s="28">
        <f>INDEX('All applic'!$I$7:$I$59080,W569)</f>
        <v>1.0249999999999999</v>
      </c>
      <c r="AL569" s="28">
        <f>INDEX('All applic'!$I$7:$I$59080,X569)</f>
        <v>1.0249999999999999</v>
      </c>
      <c r="AM569" s="28">
        <f>INDEX('All applic'!$I$7:$I$59080,Y569)</f>
        <v>1.6500000000000001</v>
      </c>
      <c r="AN569" s="28">
        <f>INDEX('All applic'!$I$7:$I$59080,Z569)</f>
        <v>1.0249999999999999</v>
      </c>
      <c r="AO569" s="113"/>
      <c r="AP569" s="113">
        <f>INDEX('All applic'!$J$7:$J$59080,U569)</f>
        <v>-2.12E-2</v>
      </c>
      <c r="AQ569" s="113">
        <v>0</v>
      </c>
      <c r="AR569" s="113">
        <f>INDEX('All applic'!$J$7:$J$59080,W569)</f>
        <v>-2.18E-2</v>
      </c>
      <c r="AS569" s="113">
        <v>0</v>
      </c>
      <c r="AT569" s="113">
        <v>0</v>
      </c>
      <c r="AU569" s="113">
        <v>0</v>
      </c>
    </row>
    <row r="570" spans="1:47" x14ac:dyDescent="0.25">
      <c r="A570" s="113" t="str">
        <f t="shared" si="64"/>
        <v>CFLMFm2003CZ03</v>
      </c>
      <c r="B570" s="113" t="str">
        <f t="shared" si="65"/>
        <v>CFLSCEMFmCZ032003</v>
      </c>
      <c r="C570" s="113" t="s">
        <v>118</v>
      </c>
      <c r="D570" s="113" t="s">
        <v>130</v>
      </c>
      <c r="E570" s="113" t="s">
        <v>1650</v>
      </c>
      <c r="F570" s="89" t="s">
        <v>57</v>
      </c>
      <c r="G570" s="113" t="s">
        <v>102</v>
      </c>
      <c r="H570" s="113" t="s">
        <v>1662</v>
      </c>
      <c r="I570" s="115">
        <f t="shared" si="66"/>
        <v>0</v>
      </c>
      <c r="J570" s="115">
        <f t="shared" si="67"/>
        <v>0</v>
      </c>
      <c r="K570" s="115">
        <f t="shared" si="68"/>
        <v>0</v>
      </c>
      <c r="L570" s="113"/>
      <c r="M570" s="36">
        <f>VLOOKUP("HV_"&amp;$D570&amp;$E570&amp;VLOOKUP($F570,key!$L$3:$M$13,2,FALSE)&amp;$G570&amp;M$6,'HVAC wts'!$H$7:$R$13254,11,FALSE)</f>
        <v>0</v>
      </c>
      <c r="N570" s="36">
        <f>VLOOKUP("HV_"&amp;$D570&amp;$E570&amp;VLOOKUP($F570,key!$L$3:$M$13,2,FALSE)&amp;$G570&amp;N$6,'HVAC wts'!$H$7:$R$13254,11,FALSE)</f>
        <v>0</v>
      </c>
      <c r="O570" s="36">
        <f>VLOOKUP("HV_"&amp;$D570&amp;$E570&amp;VLOOKUP($F570,key!$L$3:$M$13,2,FALSE)&amp;$G570&amp;O$6,'HVAC wts'!$H$7:$R$13254,11,FALSE)</f>
        <v>0</v>
      </c>
      <c r="P570" s="36">
        <f>VLOOKUP("HV_"&amp;$D570&amp;$E570&amp;VLOOKUP($F570,key!$L$3:$M$13,2,FALSE)&amp;$G570&amp;P$6,'HVAC wts'!$H$7:$R$13254,11,FALSE)</f>
        <v>0</v>
      </c>
      <c r="Q570" s="36">
        <f>VLOOKUP("HV_"&amp;$D570&amp;$E570&amp;VLOOKUP($F570,key!$L$3:$M$13,2,FALSE)&amp;$G570&amp;Q$6,'HVAC wts'!$H$7:$R$13254,11,FALSE)</f>
        <v>0</v>
      </c>
      <c r="R570" s="36">
        <f>VLOOKUP("HV_"&amp;$D570&amp;$E570&amp;VLOOKUP($F570,key!$L$3:$M$13,2,FALSE)&amp;$G570&amp;R$6,'HVAC wts'!$H$7:$R$13254,11,FALSE)</f>
        <v>0</v>
      </c>
      <c r="S570" s="36">
        <f t="shared" si="69"/>
        <v>0</v>
      </c>
      <c r="T570" s="113"/>
      <c r="U570" s="113">
        <f>MATCH($A570&amp;U$6,'All applic'!$A$7:$A$59080,0)</f>
        <v>714</v>
      </c>
      <c r="V570" s="113">
        <f>MATCH($A570&amp;V$6,'All applic'!$A$7:$A$59080,0)</f>
        <v>715</v>
      </c>
      <c r="W570" s="113">
        <f>MATCH($A570&amp;W$6,'All applic'!$A$7:$A$59080,0)</f>
        <v>717</v>
      </c>
      <c r="X570" s="113">
        <f>MATCH($A570&amp;X$6,'All applic'!$A$7:$A$59080,0)</f>
        <v>716</v>
      </c>
      <c r="Y570" s="113">
        <f>MATCH($A570&amp;Y$6,'All applic'!$A$7:$A$59080,0)</f>
        <v>714</v>
      </c>
      <c r="Z570" s="113">
        <f>MATCH($A570&amp;Z$6,'All applic'!$A$7:$A$59080,0)</f>
        <v>717</v>
      </c>
      <c r="AA570" s="113"/>
      <c r="AB570" s="28">
        <f>INDEX('All applic'!$H$7:$H$59080,U570)</f>
        <v>1</v>
      </c>
      <c r="AC570" s="28">
        <f>INDEX('All applic'!$H$7:$H$59080,V570)</f>
        <v>0.79600000000000004</v>
      </c>
      <c r="AD570" s="28">
        <f>INDEX('All applic'!$H$7:$H$59080,W570)</f>
        <v>0.98599999999999999</v>
      </c>
      <c r="AE570" s="28">
        <f>INDEX('All applic'!$H$7:$H$59080,X570)</f>
        <v>0.48799999999999999</v>
      </c>
      <c r="AF570" s="28">
        <f>INDEX('All applic'!$H$7:$H$59080,Y570)</f>
        <v>1</v>
      </c>
      <c r="AG570" s="28">
        <f>INDEX('All applic'!$H$7:$H$59080,Z570)</f>
        <v>0.98599999999999999</v>
      </c>
      <c r="AH570" s="28"/>
      <c r="AI570" s="28">
        <f>INDEX('All applic'!$I$7:$I$59080,U570)</f>
        <v>1.2250000000000001</v>
      </c>
      <c r="AJ570" s="28">
        <f>INDEX('All applic'!$I$7:$I$59080,V570)</f>
        <v>1.175</v>
      </c>
      <c r="AK570" s="28">
        <f>INDEX('All applic'!$I$7:$I$59080,W570)</f>
        <v>1.0249999999999999</v>
      </c>
      <c r="AL570" s="28">
        <f>INDEX('All applic'!$I$7:$I$59080,X570)</f>
        <v>1</v>
      </c>
      <c r="AM570" s="28">
        <f>INDEX('All applic'!$I$7:$I$59080,Y570)</f>
        <v>1.2250000000000001</v>
      </c>
      <c r="AN570" s="28">
        <f>INDEX('All applic'!$I$7:$I$59080,Z570)</f>
        <v>1.0249999999999999</v>
      </c>
      <c r="AO570" s="113"/>
      <c r="AP570" s="113">
        <f>INDEX('All applic'!$J$7:$J$59080,U570)</f>
        <v>-2.7199999999999998E-2</v>
      </c>
      <c r="AQ570" s="113">
        <v>0</v>
      </c>
      <c r="AR570" s="113">
        <f>INDEX('All applic'!$J$7:$J$59080,W570)</f>
        <v>-2.7399999999999997E-2</v>
      </c>
      <c r="AS570" s="113">
        <v>0</v>
      </c>
      <c r="AT570" s="113">
        <v>0</v>
      </c>
      <c r="AU570" s="113">
        <v>0</v>
      </c>
    </row>
    <row r="571" spans="1:47" x14ac:dyDescent="0.25">
      <c r="A571" s="113" t="str">
        <f t="shared" si="64"/>
        <v>CFLMFm2003CZ04</v>
      </c>
      <c r="B571" s="113" t="str">
        <f t="shared" si="65"/>
        <v>CFLSCEMFmCZ042003</v>
      </c>
      <c r="C571" s="113" t="s">
        <v>118</v>
      </c>
      <c r="D571" s="113" t="s">
        <v>130</v>
      </c>
      <c r="E571" s="113" t="s">
        <v>1650</v>
      </c>
      <c r="F571" s="89" t="s">
        <v>57</v>
      </c>
      <c r="G571" s="113" t="s">
        <v>103</v>
      </c>
      <c r="H571" s="113" t="s">
        <v>1662</v>
      </c>
      <c r="I571" s="115">
        <f t="shared" si="66"/>
        <v>0</v>
      </c>
      <c r="J571" s="115">
        <f t="shared" si="67"/>
        <v>0</v>
      </c>
      <c r="K571" s="115">
        <f t="shared" si="68"/>
        <v>0</v>
      </c>
      <c r="L571" s="113"/>
      <c r="M571" s="36">
        <f>VLOOKUP("HV_"&amp;$D571&amp;$E571&amp;VLOOKUP($F571,key!$L$3:$M$13,2,FALSE)&amp;$G571&amp;M$6,'HVAC wts'!$H$7:$R$13254,11,FALSE)</f>
        <v>0</v>
      </c>
      <c r="N571" s="36">
        <f>VLOOKUP("HV_"&amp;$D571&amp;$E571&amp;VLOOKUP($F571,key!$L$3:$M$13,2,FALSE)&amp;$G571&amp;N$6,'HVAC wts'!$H$7:$R$13254,11,FALSE)</f>
        <v>0</v>
      </c>
      <c r="O571" s="36">
        <f>VLOOKUP("HV_"&amp;$D571&amp;$E571&amp;VLOOKUP($F571,key!$L$3:$M$13,2,FALSE)&amp;$G571&amp;O$6,'HVAC wts'!$H$7:$R$13254,11,FALSE)</f>
        <v>0</v>
      </c>
      <c r="P571" s="36">
        <f>VLOOKUP("HV_"&amp;$D571&amp;$E571&amp;VLOOKUP($F571,key!$L$3:$M$13,2,FALSE)&amp;$G571&amp;P$6,'HVAC wts'!$H$7:$R$13254,11,FALSE)</f>
        <v>0</v>
      </c>
      <c r="Q571" s="36">
        <f>VLOOKUP("HV_"&amp;$D571&amp;$E571&amp;VLOOKUP($F571,key!$L$3:$M$13,2,FALSE)&amp;$G571&amp;Q$6,'HVAC wts'!$H$7:$R$13254,11,FALSE)</f>
        <v>0</v>
      </c>
      <c r="R571" s="36">
        <f>VLOOKUP("HV_"&amp;$D571&amp;$E571&amp;VLOOKUP($F571,key!$L$3:$M$13,2,FALSE)&amp;$G571&amp;R$6,'HVAC wts'!$H$7:$R$13254,11,FALSE)</f>
        <v>0</v>
      </c>
      <c r="S571" s="36">
        <f t="shared" si="69"/>
        <v>0</v>
      </c>
      <c r="T571" s="113"/>
      <c r="U571" s="113">
        <f>MATCH($A571&amp;U$6,'All applic'!$A$7:$A$59080,0)</f>
        <v>718</v>
      </c>
      <c r="V571" s="113">
        <f>MATCH($A571&amp;V$6,'All applic'!$A$7:$A$59080,0)</f>
        <v>719</v>
      </c>
      <c r="W571" s="113">
        <f>MATCH($A571&amp;W$6,'All applic'!$A$7:$A$59080,0)</f>
        <v>721</v>
      </c>
      <c r="X571" s="113">
        <f>MATCH($A571&amp;X$6,'All applic'!$A$7:$A$59080,0)</f>
        <v>720</v>
      </c>
      <c r="Y571" s="113">
        <f>MATCH($A571&amp;Y$6,'All applic'!$A$7:$A$59080,0)</f>
        <v>718</v>
      </c>
      <c r="Z571" s="113">
        <f>MATCH($A571&amp;Z$6,'All applic'!$A$7:$A$59080,0)</f>
        <v>721</v>
      </c>
      <c r="AA571" s="113"/>
      <c r="AB571" s="28">
        <f>INDEX('All applic'!$H$7:$H$59080,U571)</f>
        <v>1.0820000000000001</v>
      </c>
      <c r="AC571" s="28">
        <f>INDEX('All applic'!$H$7:$H$59080,V571)</f>
        <v>0.92200000000000004</v>
      </c>
      <c r="AD571" s="28">
        <f>INDEX('All applic'!$H$7:$H$59080,W571)</f>
        <v>1</v>
      </c>
      <c r="AE571" s="28">
        <f>INDEX('All applic'!$H$7:$H$59080,X571)</f>
        <v>0.64400000000000002</v>
      </c>
      <c r="AF571" s="28">
        <f>INDEX('All applic'!$H$7:$H$59080,Y571)</f>
        <v>1.0820000000000001</v>
      </c>
      <c r="AG571" s="28">
        <f>INDEX('All applic'!$H$7:$H$59080,Z571)</f>
        <v>1</v>
      </c>
      <c r="AH571" s="28"/>
      <c r="AI571" s="28">
        <f>INDEX('All applic'!$I$7:$I$59080,U571)</f>
        <v>1.9090909090909094</v>
      </c>
      <c r="AJ571" s="28">
        <f>INDEX('All applic'!$I$7:$I$59080,V571)</f>
        <v>1.9772727272727273</v>
      </c>
      <c r="AK571" s="28">
        <f>INDEX('All applic'!$I$7:$I$59080,W571)</f>
        <v>1.0227272727272727</v>
      </c>
      <c r="AL571" s="28">
        <f>INDEX('All applic'!$I$7:$I$59080,X571)</f>
        <v>1.0227272727272727</v>
      </c>
      <c r="AM571" s="28">
        <f>INDEX('All applic'!$I$7:$I$59080,Y571)</f>
        <v>1.9090909090909094</v>
      </c>
      <c r="AN571" s="28">
        <f>INDEX('All applic'!$I$7:$I$59080,Z571)</f>
        <v>1.0227272727272727</v>
      </c>
      <c r="AO571" s="113"/>
      <c r="AP571" s="113">
        <f>INDEX('All applic'!$J$7:$J$59080,U571)</f>
        <v>-1.84E-2</v>
      </c>
      <c r="AQ571" s="113">
        <v>0</v>
      </c>
      <c r="AR571" s="113">
        <f>INDEX('All applic'!$J$7:$J$59080,W571)</f>
        <v>-1.874E-2</v>
      </c>
      <c r="AS571" s="113">
        <v>0</v>
      </c>
      <c r="AT571" s="113">
        <v>0</v>
      </c>
      <c r="AU571" s="113">
        <v>0</v>
      </c>
    </row>
    <row r="572" spans="1:47" x14ac:dyDescent="0.25">
      <c r="A572" s="113" t="str">
        <f t="shared" si="64"/>
        <v>CFLMFm2003CZ05</v>
      </c>
      <c r="B572" s="113" t="str">
        <f t="shared" si="65"/>
        <v>CFLSCEMFmCZ052003</v>
      </c>
      <c r="C572" s="113" t="s">
        <v>118</v>
      </c>
      <c r="D572" s="113" t="s">
        <v>130</v>
      </c>
      <c r="E572" s="113" t="s">
        <v>1650</v>
      </c>
      <c r="F572" s="89" t="s">
        <v>57</v>
      </c>
      <c r="G572" s="113" t="s">
        <v>104</v>
      </c>
      <c r="H572" s="113" t="s">
        <v>1662</v>
      </c>
      <c r="I572" s="115">
        <f t="shared" si="66"/>
        <v>0.99199999999999999</v>
      </c>
      <c r="J572" s="115">
        <f t="shared" si="67"/>
        <v>1.0227272727272727</v>
      </c>
      <c r="K572" s="115">
        <f t="shared" si="68"/>
        <v>-2.5428895912953713E-2</v>
      </c>
      <c r="L572" s="113"/>
      <c r="M572" s="36">
        <f>VLOOKUP("HV_"&amp;$D572&amp;$E572&amp;VLOOKUP($F572,key!$L$3:$M$13,2,FALSE)&amp;$G572&amp;M$6,'HVAC wts'!$H$7:$R$13254,11,FALSE)</f>
        <v>0</v>
      </c>
      <c r="N572" s="36">
        <f>VLOOKUP("HV_"&amp;$D572&amp;$E572&amp;VLOOKUP($F572,key!$L$3:$M$13,2,FALSE)&amp;$G572&amp;N$6,'HVAC wts'!$H$7:$R$13254,11,FALSE)</f>
        <v>0</v>
      </c>
      <c r="O572" s="36">
        <f>VLOOKUP("HV_"&amp;$D572&amp;$E572&amp;VLOOKUP($F572,key!$L$3:$M$13,2,FALSE)&amp;$G572&amp;O$6,'HVAC wts'!$H$7:$R$13254,11,FALSE)</f>
        <v>760.13842897265317</v>
      </c>
      <c r="P572" s="36">
        <f>VLOOKUP("HV_"&amp;$D572&amp;$E572&amp;VLOOKUP($F572,key!$L$3:$M$13,2,FALSE)&amp;$G572&amp;P$6,'HVAC wts'!$H$7:$R$13254,11,FALSE)</f>
        <v>0</v>
      </c>
      <c r="Q572" s="36">
        <f>VLOOKUP("HV_"&amp;$D572&amp;$E572&amp;VLOOKUP($F572,key!$L$3:$M$13,2,FALSE)&amp;$G572&amp;Q$6,'HVAC wts'!$H$7:$R$13254,11,FALSE)</f>
        <v>0</v>
      </c>
      <c r="R572" s="36">
        <f>VLOOKUP("HV_"&amp;$D572&amp;$E572&amp;VLOOKUP($F572,key!$L$3:$M$13,2,FALSE)&amp;$G572&amp;R$6,'HVAC wts'!$H$7:$R$13254,11,FALSE)</f>
        <v>94.792872135994088</v>
      </c>
      <c r="S572" s="36">
        <f t="shared" si="69"/>
        <v>854.93130110864729</v>
      </c>
      <c r="T572" s="113"/>
      <c r="U572" s="113">
        <f>MATCH($A572&amp;U$6,'All applic'!$A$7:$A$59080,0)</f>
        <v>722</v>
      </c>
      <c r="V572" s="113">
        <f>MATCH($A572&amp;V$6,'All applic'!$A$7:$A$59080,0)</f>
        <v>723</v>
      </c>
      <c r="W572" s="113">
        <f>MATCH($A572&amp;W$6,'All applic'!$A$7:$A$59080,0)</f>
        <v>725</v>
      </c>
      <c r="X572" s="113">
        <f>MATCH($A572&amp;X$6,'All applic'!$A$7:$A$59080,0)</f>
        <v>724</v>
      </c>
      <c r="Y572" s="113">
        <f>MATCH($A572&amp;Y$6,'All applic'!$A$7:$A$59080,0)</f>
        <v>722</v>
      </c>
      <c r="Z572" s="113">
        <f>MATCH($A572&amp;Z$6,'All applic'!$A$7:$A$59080,0)</f>
        <v>725</v>
      </c>
      <c r="AA572" s="113"/>
      <c r="AB572" s="28">
        <f>INDEX('All applic'!$H$7:$H$59080,U572)</f>
        <v>1.008</v>
      </c>
      <c r="AC572" s="28">
        <f>INDEX('All applic'!$H$7:$H$59080,V572)</f>
        <v>0.78200000000000003</v>
      </c>
      <c r="AD572" s="28">
        <f>INDEX('All applic'!$H$7:$H$59080,W572)</f>
        <v>0.99199999999999999</v>
      </c>
      <c r="AE572" s="28">
        <f>INDEX('All applic'!$H$7:$H$59080,X572)</f>
        <v>0.47399999999999998</v>
      </c>
      <c r="AF572" s="28">
        <f>INDEX('All applic'!$H$7:$H$59080,Y572)</f>
        <v>1.008</v>
      </c>
      <c r="AG572" s="28">
        <f>INDEX('All applic'!$H$7:$H$59080,Z572)</f>
        <v>0.99199999999999999</v>
      </c>
      <c r="AH572" s="28"/>
      <c r="AI572" s="28">
        <f>INDEX('All applic'!$I$7:$I$59080,U572)</f>
        <v>1.1818181818181819</v>
      </c>
      <c r="AJ572" s="28">
        <f>INDEX('All applic'!$I$7:$I$59080,V572)</f>
        <v>1.1136363636363638</v>
      </c>
      <c r="AK572" s="28">
        <f>INDEX('All applic'!$I$7:$I$59080,W572)</f>
        <v>1.0227272727272727</v>
      </c>
      <c r="AL572" s="28">
        <f>INDEX('All applic'!$I$7:$I$59080,X572)</f>
        <v>1.0227272727272727</v>
      </c>
      <c r="AM572" s="28">
        <f>INDEX('All applic'!$I$7:$I$59080,Y572)</f>
        <v>1.1818181818181819</v>
      </c>
      <c r="AN572" s="28">
        <f>INDEX('All applic'!$I$7:$I$59080,Z572)</f>
        <v>1.0227272727272727</v>
      </c>
      <c r="AO572" s="113"/>
      <c r="AP572" s="113">
        <f>INDEX('All applic'!$J$7:$J$59080,U572)</f>
        <v>-2.8199999999999999E-2</v>
      </c>
      <c r="AQ572" s="113">
        <v>0</v>
      </c>
      <c r="AR572" s="113">
        <f>INDEX('All applic'!$J$7:$J$59080,W572)</f>
        <v>-2.86E-2</v>
      </c>
      <c r="AS572" s="113">
        <v>0</v>
      </c>
      <c r="AT572" s="113">
        <v>0</v>
      </c>
      <c r="AU572" s="113">
        <v>0</v>
      </c>
    </row>
    <row r="573" spans="1:47" x14ac:dyDescent="0.25">
      <c r="A573" s="113" t="str">
        <f t="shared" si="64"/>
        <v>CFLMFm2003CZ06</v>
      </c>
      <c r="B573" s="113" t="str">
        <f t="shared" si="65"/>
        <v>CFLSCEMFmCZ062003</v>
      </c>
      <c r="C573" s="113" t="s">
        <v>118</v>
      </c>
      <c r="D573" s="113" t="s">
        <v>130</v>
      </c>
      <c r="E573" s="113" t="s">
        <v>1650</v>
      </c>
      <c r="F573" s="89" t="s">
        <v>57</v>
      </c>
      <c r="G573" s="113" t="s">
        <v>105</v>
      </c>
      <c r="H573" s="113" t="s">
        <v>1662</v>
      </c>
      <c r="I573" s="115">
        <f t="shared" si="66"/>
        <v>0.99727743321625351</v>
      </c>
      <c r="J573" s="115">
        <f t="shared" si="67"/>
        <v>1.2632197638553087</v>
      </c>
      <c r="K573" s="115">
        <f t="shared" si="68"/>
        <v>-1.4056074569929385E-2</v>
      </c>
      <c r="L573" s="113"/>
      <c r="M573" s="36">
        <f>VLOOKUP("HV_"&amp;$D573&amp;$E573&amp;VLOOKUP($F573,key!$L$3:$M$13,2,FALSE)&amp;$G573&amp;M$6,'HVAC wts'!$H$7:$R$13254,11,FALSE)</f>
        <v>81276.891659719113</v>
      </c>
      <c r="N573" s="36">
        <f>VLOOKUP("HV_"&amp;$D573&amp;$E573&amp;VLOOKUP($F573,key!$L$3:$M$13,2,FALSE)&amp;$G573&amp;N$6,'HVAC wts'!$H$7:$R$13254,11,FALSE)</f>
        <v>11687.181159201775</v>
      </c>
      <c r="O573" s="36">
        <f>VLOOKUP("HV_"&amp;$D573&amp;$E573&amp;VLOOKUP($F573,key!$L$3:$M$13,2,FALSE)&amp;$G573&amp;O$6,'HVAC wts'!$H$7:$R$13254,11,FALSE)</f>
        <v>157329.34065333329</v>
      </c>
      <c r="P573" s="36">
        <f>VLOOKUP("HV_"&amp;$D573&amp;$E573&amp;VLOOKUP($F573,key!$L$3:$M$13,2,FALSE)&amp;$G573&amp;P$6,'HVAC wts'!$H$7:$R$13254,11,FALSE)</f>
        <v>22623.11548</v>
      </c>
      <c r="Q573" s="36">
        <f>VLOOKUP("HV_"&amp;$D573&amp;$E573&amp;VLOOKUP($F573,key!$L$3:$M$13,2,FALSE)&amp;$G573&amp;Q$6,'HVAC wts'!$H$7:$R$13254,11,FALSE)</f>
        <v>10135.614389504806</v>
      </c>
      <c r="R573" s="36">
        <f>VLOOKUP("HV_"&amp;$D573&amp;$E573&amp;VLOOKUP($F573,key!$L$3:$M$13,2,FALSE)&amp;$G573&amp;R$6,'HVAC wts'!$H$7:$R$13254,11,FALSE)</f>
        <v>19619.715966666667</v>
      </c>
      <c r="S573" s="36">
        <f t="shared" si="69"/>
        <v>302671.85930842563</v>
      </c>
      <c r="T573" s="113"/>
      <c r="U573" s="113">
        <f>MATCH($A573&amp;U$6,'All applic'!$A$7:$A$59080,0)</f>
        <v>726</v>
      </c>
      <c r="V573" s="113">
        <f>MATCH($A573&amp;V$6,'All applic'!$A$7:$A$59080,0)</f>
        <v>727</v>
      </c>
      <c r="W573" s="113">
        <f>MATCH($A573&amp;W$6,'All applic'!$A$7:$A$59080,0)</f>
        <v>729</v>
      </c>
      <c r="X573" s="113">
        <f>MATCH($A573&amp;X$6,'All applic'!$A$7:$A$59080,0)</f>
        <v>728</v>
      </c>
      <c r="Y573" s="113">
        <f>MATCH($A573&amp;Y$6,'All applic'!$A$7:$A$59080,0)</f>
        <v>726</v>
      </c>
      <c r="Z573" s="113">
        <f>MATCH($A573&amp;Z$6,'All applic'!$A$7:$A$59080,0)</f>
        <v>729</v>
      </c>
      <c r="AA573" s="113"/>
      <c r="AB573" s="28">
        <f>INDEX('All applic'!$H$7:$H$59080,U573)</f>
        <v>1.0720000000000001</v>
      </c>
      <c r="AC573" s="28">
        <f>INDEX('All applic'!$H$7:$H$59080,V573)</f>
        <v>0.94</v>
      </c>
      <c r="AD573" s="28">
        <f>INDEX('All applic'!$H$7:$H$59080,W573)</f>
        <v>1.002</v>
      </c>
      <c r="AE573" s="28">
        <f>INDEX('All applic'!$H$7:$H$59080,X573)</f>
        <v>0.68799999999999994</v>
      </c>
      <c r="AF573" s="28">
        <f>INDEX('All applic'!$H$7:$H$59080,Y573)</f>
        <v>1.0720000000000001</v>
      </c>
      <c r="AG573" s="28">
        <f>INDEX('All applic'!$H$7:$H$59080,Z573)</f>
        <v>1.002</v>
      </c>
      <c r="AH573" s="28"/>
      <c r="AI573" s="28">
        <f>INDEX('All applic'!$I$7:$I$59080,U573)</f>
        <v>1.7777777777777779</v>
      </c>
      <c r="AJ573" s="28">
        <f>INDEX('All applic'!$I$7:$I$59080,V573)</f>
        <v>1.7333333333333334</v>
      </c>
      <c r="AK573" s="28">
        <f>INDEX('All applic'!$I$7:$I$59080,W573)</f>
        <v>1</v>
      </c>
      <c r="AL573" s="28">
        <f>INDEX('All applic'!$I$7:$I$59080,X573)</f>
        <v>1</v>
      </c>
      <c r="AM573" s="28">
        <f>INDEX('All applic'!$I$7:$I$59080,Y573)</f>
        <v>1.7777777777777779</v>
      </c>
      <c r="AN573" s="28">
        <f>INDEX('All applic'!$I$7:$I$59080,Z573)</f>
        <v>1</v>
      </c>
      <c r="AO573" s="113"/>
      <c r="AP573" s="113">
        <f>INDEX('All applic'!$J$7:$J$59080,U573)</f>
        <v>-1.754E-2</v>
      </c>
      <c r="AQ573" s="113">
        <v>0</v>
      </c>
      <c r="AR573" s="113">
        <f>INDEX('All applic'!$J$7:$J$59080,W573)</f>
        <v>-1.7979999999999999E-2</v>
      </c>
      <c r="AS573" s="113">
        <v>0</v>
      </c>
      <c r="AT573" s="113">
        <v>0</v>
      </c>
      <c r="AU573" s="113">
        <v>0</v>
      </c>
    </row>
    <row r="574" spans="1:47" x14ac:dyDescent="0.25">
      <c r="A574" s="113" t="str">
        <f t="shared" si="64"/>
        <v>CFLMFm2003CZ07</v>
      </c>
      <c r="B574" s="113" t="str">
        <f t="shared" si="65"/>
        <v>CFLSCEMFmCZ072003</v>
      </c>
      <c r="C574" s="113" t="s">
        <v>118</v>
      </c>
      <c r="D574" s="113" t="s">
        <v>130</v>
      </c>
      <c r="E574" s="113" t="s">
        <v>1650</v>
      </c>
      <c r="F574" s="89" t="s">
        <v>57</v>
      </c>
      <c r="G574" s="113" t="s">
        <v>106</v>
      </c>
      <c r="H574" s="113" t="s">
        <v>1662</v>
      </c>
      <c r="I574" s="115">
        <f t="shared" si="66"/>
        <v>0</v>
      </c>
      <c r="J574" s="115">
        <f t="shared" si="67"/>
        <v>0</v>
      </c>
      <c r="K574" s="115">
        <f t="shared" si="68"/>
        <v>0</v>
      </c>
      <c r="L574" s="113"/>
      <c r="M574" s="36">
        <f>VLOOKUP("HV_"&amp;$D574&amp;$E574&amp;VLOOKUP($F574,key!$L$3:$M$13,2,FALSE)&amp;$G574&amp;M$6,'HVAC wts'!$H$7:$R$13254,11,FALSE)</f>
        <v>0</v>
      </c>
      <c r="N574" s="36">
        <f>VLOOKUP("HV_"&amp;$D574&amp;$E574&amp;VLOOKUP($F574,key!$L$3:$M$13,2,FALSE)&amp;$G574&amp;N$6,'HVAC wts'!$H$7:$R$13254,11,FALSE)</f>
        <v>0</v>
      </c>
      <c r="O574" s="36">
        <f>VLOOKUP("HV_"&amp;$D574&amp;$E574&amp;VLOOKUP($F574,key!$L$3:$M$13,2,FALSE)&amp;$G574&amp;O$6,'HVAC wts'!$H$7:$R$13254,11,FALSE)</f>
        <v>0</v>
      </c>
      <c r="P574" s="36">
        <f>VLOOKUP("HV_"&amp;$D574&amp;$E574&amp;VLOOKUP($F574,key!$L$3:$M$13,2,FALSE)&amp;$G574&amp;P$6,'HVAC wts'!$H$7:$R$13254,11,FALSE)</f>
        <v>0</v>
      </c>
      <c r="Q574" s="36">
        <f>VLOOKUP("HV_"&amp;$D574&amp;$E574&amp;VLOOKUP($F574,key!$L$3:$M$13,2,FALSE)&amp;$G574&amp;Q$6,'HVAC wts'!$H$7:$R$13254,11,FALSE)</f>
        <v>0</v>
      </c>
      <c r="R574" s="36">
        <f>VLOOKUP("HV_"&amp;$D574&amp;$E574&amp;VLOOKUP($F574,key!$L$3:$M$13,2,FALSE)&amp;$G574&amp;R$6,'HVAC wts'!$H$7:$R$13254,11,FALSE)</f>
        <v>0</v>
      </c>
      <c r="S574" s="36">
        <f t="shared" si="69"/>
        <v>0</v>
      </c>
      <c r="T574" s="113"/>
      <c r="U574" s="113">
        <f>MATCH($A574&amp;U$6,'All applic'!$A$7:$A$59080,0)</f>
        <v>730</v>
      </c>
      <c r="V574" s="113">
        <f>MATCH($A574&amp;V$6,'All applic'!$A$7:$A$59080,0)</f>
        <v>731</v>
      </c>
      <c r="W574" s="113">
        <f>MATCH($A574&amp;W$6,'All applic'!$A$7:$A$59080,0)</f>
        <v>733</v>
      </c>
      <c r="X574" s="113">
        <f>MATCH($A574&amp;X$6,'All applic'!$A$7:$A$59080,0)</f>
        <v>732</v>
      </c>
      <c r="Y574" s="113">
        <f>MATCH($A574&amp;Y$6,'All applic'!$A$7:$A$59080,0)</f>
        <v>730</v>
      </c>
      <c r="Z574" s="113">
        <f>MATCH($A574&amp;Z$6,'All applic'!$A$7:$A$59080,0)</f>
        <v>733</v>
      </c>
      <c r="AA574" s="113"/>
      <c r="AB574" s="28">
        <f>INDEX('All applic'!$H$7:$H$59080,U574)</f>
        <v>1.1140000000000001</v>
      </c>
      <c r="AC574" s="28">
        <f>INDEX('All applic'!$H$7:$H$59080,V574)</f>
        <v>0.99199999999999999</v>
      </c>
      <c r="AD574" s="28">
        <f>INDEX('All applic'!$H$7:$H$59080,W574)</f>
        <v>1</v>
      </c>
      <c r="AE574" s="28">
        <f>INDEX('All applic'!$H$7:$H$59080,X574)</f>
        <v>0.70799999999999996</v>
      </c>
      <c r="AF574" s="28">
        <f>INDEX('All applic'!$H$7:$H$59080,Y574)</f>
        <v>1.1140000000000001</v>
      </c>
      <c r="AG574" s="28">
        <f>INDEX('All applic'!$H$7:$H$59080,Z574)</f>
        <v>1</v>
      </c>
      <c r="AH574" s="28"/>
      <c r="AI574" s="28">
        <f>INDEX('All applic'!$I$7:$I$59080,U574)</f>
        <v>1.3777777777777778</v>
      </c>
      <c r="AJ574" s="28">
        <f>INDEX('All applic'!$I$7:$I$59080,V574)</f>
        <v>1.4666666666666668</v>
      </c>
      <c r="AK574" s="28">
        <f>INDEX('All applic'!$I$7:$I$59080,W574)</f>
        <v>1</v>
      </c>
      <c r="AL574" s="28">
        <f>INDEX('All applic'!$I$7:$I$59080,X574)</f>
        <v>1</v>
      </c>
      <c r="AM574" s="28">
        <f>INDEX('All applic'!$I$7:$I$59080,Y574)</f>
        <v>1.3777777777777778</v>
      </c>
      <c r="AN574" s="28">
        <f>INDEX('All applic'!$I$7:$I$59080,Z574)</f>
        <v>1</v>
      </c>
      <c r="AO574" s="113"/>
      <c r="AP574" s="113">
        <f>INDEX('All applic'!$J$7:$J$59080,U574)</f>
        <v>-1.66E-2</v>
      </c>
      <c r="AQ574" s="113">
        <v>0</v>
      </c>
      <c r="AR574" s="113">
        <f>INDEX('All applic'!$J$7:$J$59080,W574)</f>
        <v>-1.7000000000000001E-2</v>
      </c>
      <c r="AS574" s="113">
        <v>0</v>
      </c>
      <c r="AT574" s="113">
        <v>0</v>
      </c>
      <c r="AU574" s="113">
        <v>0</v>
      </c>
    </row>
    <row r="575" spans="1:47" x14ac:dyDescent="0.25">
      <c r="A575" s="113" t="str">
        <f t="shared" si="64"/>
        <v>CFLMFm2003CZ08</v>
      </c>
      <c r="B575" s="113" t="str">
        <f t="shared" si="65"/>
        <v>CFLSCEMFmCZ082003</v>
      </c>
      <c r="C575" s="113" t="s">
        <v>118</v>
      </c>
      <c r="D575" s="113" t="s">
        <v>130</v>
      </c>
      <c r="E575" s="113" t="s">
        <v>1650</v>
      </c>
      <c r="F575" s="89" t="s">
        <v>57</v>
      </c>
      <c r="G575" s="113" t="s">
        <v>107</v>
      </c>
      <c r="H575" s="113" t="s">
        <v>1662</v>
      </c>
      <c r="I575" s="115">
        <f t="shared" si="66"/>
        <v>1.0433922942130791</v>
      </c>
      <c r="J575" s="115">
        <f t="shared" si="67"/>
        <v>1.354448148654458</v>
      </c>
      <c r="K575" s="115">
        <f t="shared" si="68"/>
        <v>-1.1928433180560616E-2</v>
      </c>
      <c r="L575" s="113"/>
      <c r="M575" s="36">
        <f>VLOOKUP("HV_"&amp;$D575&amp;$E575&amp;VLOOKUP($F575,key!$L$3:$M$13,2,FALSE)&amp;$G575&amp;M$6,'HVAC wts'!$H$7:$R$13254,11,FALSE)</f>
        <v>86904.061228203966</v>
      </c>
      <c r="N575" s="36">
        <f>VLOOKUP("HV_"&amp;$D575&amp;$E575&amp;VLOOKUP($F575,key!$L$3:$M$13,2,FALSE)&amp;$G575&amp;N$6,'HVAC wts'!$H$7:$R$13254,11,FALSE)</f>
        <v>12496.337966474504</v>
      </c>
      <c r="O575" s="36">
        <f>VLOOKUP("HV_"&amp;$D575&amp;$E575&amp;VLOOKUP($F575,key!$L$3:$M$13,2,FALSE)&amp;$G575&amp;O$6,'HVAC wts'!$H$7:$R$13254,11,FALSE)</f>
        <v>80763.36178412415</v>
      </c>
      <c r="P575" s="36">
        <f>VLOOKUP("HV_"&amp;$D575&amp;$E575&amp;VLOOKUP($F575,key!$L$3:$M$13,2,FALSE)&amp;$G575&amp;P$6,'HVAC wts'!$H$7:$R$13254,11,FALSE)</f>
        <v>11613.338316984478</v>
      </c>
      <c r="Q575" s="36">
        <f>VLOOKUP("HV_"&amp;$D575&amp;$E575&amp;VLOOKUP($F575,key!$L$3:$M$13,2,FALSE)&amp;$G575&amp;Q$6,'HVAC wts'!$H$7:$R$13254,11,FALSE)</f>
        <v>10837.349159201774</v>
      </c>
      <c r="R575" s="36">
        <f>VLOOKUP("HV_"&amp;$D575&amp;$E575&amp;VLOOKUP($F575,key!$L$3:$M$13,2,FALSE)&amp;$G575&amp;R$6,'HVAC wts'!$H$7:$R$13254,11,FALSE)</f>
        <v>10071.574775166298</v>
      </c>
      <c r="S575" s="36">
        <f t="shared" si="69"/>
        <v>212686.02323015517</v>
      </c>
      <c r="T575" s="113"/>
      <c r="U575" s="113">
        <f>MATCH($A575&amp;U$6,'All applic'!$A$7:$A$59080,0)</f>
        <v>734</v>
      </c>
      <c r="V575" s="113">
        <f>MATCH($A575&amp;V$6,'All applic'!$A$7:$A$59080,0)</f>
        <v>735</v>
      </c>
      <c r="W575" s="113">
        <f>MATCH($A575&amp;W$6,'All applic'!$A$7:$A$59080,0)</f>
        <v>737</v>
      </c>
      <c r="X575" s="113">
        <f>MATCH($A575&amp;X$6,'All applic'!$A$7:$A$59080,0)</f>
        <v>736</v>
      </c>
      <c r="Y575" s="113">
        <f>MATCH($A575&amp;Y$6,'All applic'!$A$7:$A$59080,0)</f>
        <v>734</v>
      </c>
      <c r="Z575" s="113">
        <f>MATCH($A575&amp;Z$6,'All applic'!$A$7:$A$59080,0)</f>
        <v>737</v>
      </c>
      <c r="AA575" s="113"/>
      <c r="AB575" s="28">
        <f>INDEX('All applic'!$H$7:$H$59080,U575)</f>
        <v>1.1220000000000001</v>
      </c>
      <c r="AC575" s="28">
        <f>INDEX('All applic'!$H$7:$H$59080,V575)</f>
        <v>1.008</v>
      </c>
      <c r="AD575" s="28">
        <f>INDEX('All applic'!$H$7:$H$59080,W575)</f>
        <v>1.004</v>
      </c>
      <c r="AE575" s="28">
        <f>INDEX('All applic'!$H$7:$H$59080,X575)</f>
        <v>0.72799999999999998</v>
      </c>
      <c r="AF575" s="28">
        <f>INDEX('All applic'!$H$7:$H$59080,Y575)</f>
        <v>1.1220000000000001</v>
      </c>
      <c r="AG575" s="28">
        <f>INDEX('All applic'!$H$7:$H$59080,Z575)</f>
        <v>1.004</v>
      </c>
      <c r="AH575" s="28"/>
      <c r="AI575" s="28">
        <f>INDEX('All applic'!$I$7:$I$59080,U575)</f>
        <v>1.6888888888888889</v>
      </c>
      <c r="AJ575" s="28">
        <f>INDEX('All applic'!$I$7:$I$59080,V575)</f>
        <v>1.6444444444444444</v>
      </c>
      <c r="AK575" s="28">
        <f>INDEX('All applic'!$I$7:$I$59080,W575)</f>
        <v>1</v>
      </c>
      <c r="AL575" s="28">
        <f>INDEX('All applic'!$I$7:$I$59080,X575)</f>
        <v>1</v>
      </c>
      <c r="AM575" s="28">
        <f>INDEX('All applic'!$I$7:$I$59080,Y575)</f>
        <v>1.6888888888888889</v>
      </c>
      <c r="AN575" s="28">
        <f>INDEX('All applic'!$I$7:$I$59080,Z575)</f>
        <v>1</v>
      </c>
      <c r="AO575" s="113"/>
      <c r="AP575" s="113">
        <f>INDEX('All applic'!$J$7:$J$59080,U575)</f>
        <v>-1.49E-2</v>
      </c>
      <c r="AQ575" s="113">
        <v>0</v>
      </c>
      <c r="AR575" s="113">
        <f>INDEX('All applic'!$J$7:$J$59080,W575)</f>
        <v>-1.5380000000000001E-2</v>
      </c>
      <c r="AS575" s="113">
        <v>0</v>
      </c>
      <c r="AT575" s="113">
        <v>0</v>
      </c>
      <c r="AU575" s="113">
        <v>0</v>
      </c>
    </row>
    <row r="576" spans="1:47" x14ac:dyDescent="0.25">
      <c r="A576" s="113" t="str">
        <f t="shared" si="64"/>
        <v>CFLMFm2003CZ09</v>
      </c>
      <c r="B576" s="113" t="str">
        <f t="shared" si="65"/>
        <v>CFLSCEMFmCZ092003</v>
      </c>
      <c r="C576" s="113" t="s">
        <v>118</v>
      </c>
      <c r="D576" s="113" t="s">
        <v>130</v>
      </c>
      <c r="E576" s="113" t="s">
        <v>1650</v>
      </c>
      <c r="F576" s="89" t="s">
        <v>57</v>
      </c>
      <c r="G576" s="113" t="s">
        <v>108</v>
      </c>
      <c r="H576" s="113" t="s">
        <v>1662</v>
      </c>
      <c r="I576" s="115">
        <f t="shared" si="66"/>
        <v>1.0705442635052644</v>
      </c>
      <c r="J576" s="115">
        <f t="shared" si="67"/>
        <v>1.6171828591075281</v>
      </c>
      <c r="K576" s="115">
        <f t="shared" si="68"/>
        <v>-1.3332051673009099E-2</v>
      </c>
      <c r="L576" s="113"/>
      <c r="M576" s="36">
        <f>VLOOKUP("HV_"&amp;$D576&amp;$E576&amp;VLOOKUP($F576,key!$L$3:$M$13,2,FALSE)&amp;$G576&amp;M$6,'HVAC wts'!$H$7:$R$13254,11,FALSE)</f>
        <v>121876.47249049519</v>
      </c>
      <c r="N576" s="36">
        <f>VLOOKUP("HV_"&amp;$D576&amp;$E576&amp;VLOOKUP($F576,key!$L$3:$M$13,2,FALSE)&amp;$G576&amp;N$6,'HVAC wts'!$H$7:$R$13254,11,FALSE)</f>
        <v>17525.183160354773</v>
      </c>
      <c r="O576" s="36">
        <f>VLOOKUP("HV_"&amp;$D576&amp;$E576&amp;VLOOKUP($F576,key!$L$3:$M$13,2,FALSE)&amp;$G576&amp;O$6,'HVAC wts'!$H$7:$R$13254,11,FALSE)</f>
        <v>35059.239842276416</v>
      </c>
      <c r="P576" s="36">
        <f>VLOOKUP("HV_"&amp;$D576&amp;$E576&amp;VLOOKUP($F576,key!$L$3:$M$13,2,FALSE)&amp;$G576&amp;P$6,'HVAC wts'!$H$7:$R$13254,11,FALSE)</f>
        <v>5041.330678048781</v>
      </c>
      <c r="Q576" s="36">
        <f>VLOOKUP("HV_"&amp;$D576&amp;$E576&amp;VLOOKUP($F576,key!$L$3:$M$13,2,FALSE)&amp;$G576&amp;Q$6,'HVAC wts'!$H$7:$R$13254,11,FALSE)</f>
        <v>15198.574934294164</v>
      </c>
      <c r="R576" s="36">
        <f>VLOOKUP("HV_"&amp;$D576&amp;$E576&amp;VLOOKUP($F576,key!$L$3:$M$13,2,FALSE)&amp;$G576&amp;R$6,'HVAC wts'!$H$7:$R$13254,11,FALSE)</f>
        <v>4372.0537113821147</v>
      </c>
      <c r="S576" s="36">
        <f t="shared" si="69"/>
        <v>199072.85481685141</v>
      </c>
      <c r="T576" s="113"/>
      <c r="U576" s="113">
        <f>MATCH($A576&amp;U$6,'All applic'!$A$7:$A$59080,0)</f>
        <v>738</v>
      </c>
      <c r="V576" s="113">
        <f>MATCH($A576&amp;V$6,'All applic'!$A$7:$A$59080,0)</f>
        <v>739</v>
      </c>
      <c r="W576" s="113">
        <f>MATCH($A576&amp;W$6,'All applic'!$A$7:$A$59080,0)</f>
        <v>741</v>
      </c>
      <c r="X576" s="113">
        <f>MATCH($A576&amp;X$6,'All applic'!$A$7:$A$59080,0)</f>
        <v>740</v>
      </c>
      <c r="Y576" s="113">
        <f>MATCH($A576&amp;Y$6,'All applic'!$A$7:$A$59080,0)</f>
        <v>738</v>
      </c>
      <c r="Z576" s="113">
        <f>MATCH($A576&amp;Z$6,'All applic'!$A$7:$A$59080,0)</f>
        <v>741</v>
      </c>
      <c r="AA576" s="113"/>
      <c r="AB576" s="28">
        <f>INDEX('All applic'!$H$7:$H$59080,U576)</f>
        <v>1.1160000000000001</v>
      </c>
      <c r="AC576" s="28">
        <f>INDEX('All applic'!$H$7:$H$59080,V576)</f>
        <v>0.99</v>
      </c>
      <c r="AD576" s="28">
        <f>INDEX('All applic'!$H$7:$H$59080,W576)</f>
        <v>0.998</v>
      </c>
      <c r="AE576" s="28">
        <f>INDEX('All applic'!$H$7:$H$59080,X576)</f>
        <v>0.68200000000000005</v>
      </c>
      <c r="AF576" s="28">
        <f>INDEX('All applic'!$H$7:$H$59080,Y576)</f>
        <v>1.1160000000000001</v>
      </c>
      <c r="AG576" s="28">
        <f>INDEX('All applic'!$H$7:$H$59080,Z576)</f>
        <v>0.998</v>
      </c>
      <c r="AH576" s="28"/>
      <c r="AI576" s="28">
        <f>INDEX('All applic'!$I$7:$I$59080,U576)</f>
        <v>1.7727272727272729</v>
      </c>
      <c r="AJ576" s="28">
        <f>INDEX('All applic'!$I$7:$I$59080,V576)</f>
        <v>1.9090909090909094</v>
      </c>
      <c r="AK576" s="28">
        <f>INDEX('All applic'!$I$7:$I$59080,W576)</f>
        <v>1.0227272727272727</v>
      </c>
      <c r="AL576" s="28">
        <f>INDEX('All applic'!$I$7:$I$59080,X576)</f>
        <v>1.0227272727272727</v>
      </c>
      <c r="AM576" s="28">
        <f>INDEX('All applic'!$I$7:$I$59080,Y576)</f>
        <v>1.7727272727272729</v>
      </c>
      <c r="AN576" s="28">
        <f>INDEX('All applic'!$I$7:$I$59080,Z576)</f>
        <v>1.0227272727272727</v>
      </c>
      <c r="AO576" s="113"/>
      <c r="AP576" s="113">
        <f>INDEX('All applic'!$J$7:$J$59080,U576)</f>
        <v>-1.6800000000000002E-2</v>
      </c>
      <c r="AQ576" s="113">
        <v>0</v>
      </c>
      <c r="AR576" s="113">
        <f>INDEX('All applic'!$J$7:$J$59080,W576)</f>
        <v>-1.7299999999999999E-2</v>
      </c>
      <c r="AS576" s="113">
        <v>0</v>
      </c>
      <c r="AT576" s="113">
        <v>0</v>
      </c>
      <c r="AU576" s="113">
        <v>0</v>
      </c>
    </row>
    <row r="577" spans="1:47" x14ac:dyDescent="0.25">
      <c r="A577" s="113" t="str">
        <f t="shared" si="64"/>
        <v>CFLMFm2003CZ10</v>
      </c>
      <c r="B577" s="113" t="str">
        <f t="shared" si="65"/>
        <v>CFLSCEMFmCZ102003</v>
      </c>
      <c r="C577" s="113" t="s">
        <v>118</v>
      </c>
      <c r="D577" s="113" t="s">
        <v>130</v>
      </c>
      <c r="E577" s="113" t="s">
        <v>1650</v>
      </c>
      <c r="F577" s="89" t="s">
        <v>57</v>
      </c>
      <c r="G577" s="113" t="s">
        <v>109</v>
      </c>
      <c r="H577" s="113" t="s">
        <v>1662</v>
      </c>
      <c r="I577" s="115">
        <f t="shared" si="66"/>
        <v>1.0733825169922608</v>
      </c>
      <c r="J577" s="115">
        <f t="shared" si="67"/>
        <v>1.8856467585516608</v>
      </c>
      <c r="K577" s="115">
        <f t="shared" si="68"/>
        <v>-1.1319965259994336E-2</v>
      </c>
      <c r="L577" s="113"/>
      <c r="M577" s="36">
        <f>VLOOKUP("HV_"&amp;$D577&amp;$E577&amp;VLOOKUP($F577,key!$L$3:$M$13,2,FALSE)&amp;$G577&amp;M$6,'HVAC wts'!$H$7:$R$13254,11,FALSE)</f>
        <v>43636.014294575012</v>
      </c>
      <c r="N577" s="36">
        <f>VLOOKUP("HV_"&amp;$D577&amp;$E577&amp;VLOOKUP($F577,key!$L$3:$M$13,2,FALSE)&amp;$G577&amp;N$6,'HVAC wts'!$H$7:$R$13254,11,FALSE)</f>
        <v>6274.6248498447894</v>
      </c>
      <c r="O577" s="36">
        <f>VLOOKUP("HV_"&amp;$D577&amp;$E577&amp;VLOOKUP($F577,key!$L$3:$M$13,2,FALSE)&amp;$G577&amp;O$6,'HVAC wts'!$H$7:$R$13254,11,FALSE)</f>
        <v>4763.6105928455263</v>
      </c>
      <c r="P577" s="36">
        <f>VLOOKUP("HV_"&amp;$D577&amp;$E577&amp;VLOOKUP($F577,key!$L$3:$M$13,2,FALSE)&amp;$G577&amp;P$6,'HVAC wts'!$H$7:$R$13254,11,FALSE)</f>
        <v>684.98165756097546</v>
      </c>
      <c r="Q577" s="36">
        <f>VLOOKUP("HV_"&amp;$D577&amp;$E577&amp;VLOOKUP($F577,key!$L$3:$M$13,2,FALSE)&amp;$G577&amp;Q$6,'HVAC wts'!$H$7:$R$13254,11,FALSE)</f>
        <v>5441.6182183296387</v>
      </c>
      <c r="R577" s="36">
        <f>VLOOKUP("HV_"&amp;$D577&amp;$E577&amp;VLOOKUP($F577,key!$L$3:$M$13,2,FALSE)&amp;$G577&amp;R$6,'HVAC wts'!$H$7:$R$13254,11,FALSE)</f>
        <v>594.04486422764205</v>
      </c>
      <c r="S577" s="36">
        <f t="shared" si="69"/>
        <v>61394.894477383583</v>
      </c>
      <c r="T577" s="113"/>
      <c r="U577" s="113">
        <f>MATCH($A577&amp;U$6,'All applic'!$A$7:$A$59080,0)</f>
        <v>742</v>
      </c>
      <c r="V577" s="113">
        <f>MATCH($A577&amp;V$6,'All applic'!$A$7:$A$59080,0)</f>
        <v>743</v>
      </c>
      <c r="W577" s="113">
        <f>MATCH($A577&amp;W$6,'All applic'!$A$7:$A$59080,0)</f>
        <v>745</v>
      </c>
      <c r="X577" s="113">
        <f>MATCH($A577&amp;X$6,'All applic'!$A$7:$A$59080,0)</f>
        <v>744</v>
      </c>
      <c r="Y577" s="113">
        <f>MATCH($A577&amp;Y$6,'All applic'!$A$7:$A$59080,0)</f>
        <v>742</v>
      </c>
      <c r="Z577" s="113">
        <f>MATCH($A577&amp;Z$6,'All applic'!$A$7:$A$59080,0)</f>
        <v>745</v>
      </c>
      <c r="AA577" s="113"/>
      <c r="AB577" s="28">
        <f>INDEX('All applic'!$H$7:$H$59080,U577)</f>
        <v>1.0980000000000001</v>
      </c>
      <c r="AC577" s="28">
        <f>INDEX('All applic'!$H$7:$H$59080,V577)</f>
        <v>0.97799999999999998</v>
      </c>
      <c r="AD577" s="28">
        <f>INDEX('All applic'!$H$7:$H$59080,W577)</f>
        <v>1.004</v>
      </c>
      <c r="AE577" s="28">
        <f>INDEX('All applic'!$H$7:$H$59080,X577)</f>
        <v>0.72599999999999998</v>
      </c>
      <c r="AF577" s="28">
        <f>INDEX('All applic'!$H$7:$H$59080,Y577)</f>
        <v>1.0980000000000001</v>
      </c>
      <c r="AG577" s="28">
        <f>INDEX('All applic'!$H$7:$H$59080,Z577)</f>
        <v>1.004</v>
      </c>
      <c r="AH577" s="28"/>
      <c r="AI577" s="28">
        <f>INDEX('All applic'!$I$7:$I$59080,U577)</f>
        <v>1.9772727272727273</v>
      </c>
      <c r="AJ577" s="28">
        <f>INDEX('All applic'!$I$7:$I$59080,V577)</f>
        <v>2</v>
      </c>
      <c r="AK577" s="28">
        <f>INDEX('All applic'!$I$7:$I$59080,W577)</f>
        <v>1.0227272727272727</v>
      </c>
      <c r="AL577" s="28">
        <f>INDEX('All applic'!$I$7:$I$59080,X577)</f>
        <v>1.0227272727272727</v>
      </c>
      <c r="AM577" s="28">
        <f>INDEX('All applic'!$I$7:$I$59080,Y577)</f>
        <v>1.9772727272727273</v>
      </c>
      <c r="AN577" s="28">
        <f>INDEX('All applic'!$I$7:$I$59080,Z577)</f>
        <v>1.0227272727272727</v>
      </c>
      <c r="AO577" s="113"/>
      <c r="AP577" s="113">
        <f>INDEX('All applic'!$J$7:$J$59080,U577)</f>
        <v>-1.4320000000000001E-2</v>
      </c>
      <c r="AQ577" s="113">
        <v>0</v>
      </c>
      <c r="AR577" s="113">
        <f>INDEX('All applic'!$J$7:$J$59080,W577)</f>
        <v>-1.472E-2</v>
      </c>
      <c r="AS577" s="113">
        <v>0</v>
      </c>
      <c r="AT577" s="113">
        <v>0</v>
      </c>
      <c r="AU577" s="113">
        <v>0</v>
      </c>
    </row>
    <row r="578" spans="1:47" x14ac:dyDescent="0.25">
      <c r="A578" s="113" t="str">
        <f t="shared" si="64"/>
        <v>CFLMFm2003CZ11</v>
      </c>
      <c r="B578" s="113" t="str">
        <f t="shared" si="65"/>
        <v>CFLSCEMFmCZ112003</v>
      </c>
      <c r="C578" s="113" t="s">
        <v>118</v>
      </c>
      <c r="D578" s="113" t="s">
        <v>130</v>
      </c>
      <c r="E578" s="113" t="s">
        <v>1650</v>
      </c>
      <c r="F578" s="89" t="s">
        <v>57</v>
      </c>
      <c r="G578" s="113" t="s">
        <v>110</v>
      </c>
      <c r="H578" s="113" t="s">
        <v>1662</v>
      </c>
      <c r="I578" s="115">
        <f t="shared" si="66"/>
        <v>0</v>
      </c>
      <c r="J578" s="115">
        <f t="shared" si="67"/>
        <v>0</v>
      </c>
      <c r="K578" s="115">
        <f t="shared" si="68"/>
        <v>0</v>
      </c>
      <c r="L578" s="113"/>
      <c r="M578" s="36">
        <f>VLOOKUP("HV_"&amp;$D578&amp;$E578&amp;VLOOKUP($F578,key!$L$3:$M$13,2,FALSE)&amp;$G578&amp;M$6,'HVAC wts'!$H$7:$R$13254,11,FALSE)</f>
        <v>0</v>
      </c>
      <c r="N578" s="36">
        <f>VLOOKUP("HV_"&amp;$D578&amp;$E578&amp;VLOOKUP($F578,key!$L$3:$M$13,2,FALSE)&amp;$G578&amp;N$6,'HVAC wts'!$H$7:$R$13254,11,FALSE)</f>
        <v>0</v>
      </c>
      <c r="O578" s="36">
        <f>VLOOKUP("HV_"&amp;$D578&amp;$E578&amp;VLOOKUP($F578,key!$L$3:$M$13,2,FALSE)&amp;$G578&amp;O$6,'HVAC wts'!$H$7:$R$13254,11,FALSE)</f>
        <v>0</v>
      </c>
      <c r="P578" s="36">
        <f>VLOOKUP("HV_"&amp;$D578&amp;$E578&amp;VLOOKUP($F578,key!$L$3:$M$13,2,FALSE)&amp;$G578&amp;P$6,'HVAC wts'!$H$7:$R$13254,11,FALSE)</f>
        <v>0</v>
      </c>
      <c r="Q578" s="36">
        <f>VLOOKUP("HV_"&amp;$D578&amp;$E578&amp;VLOOKUP($F578,key!$L$3:$M$13,2,FALSE)&amp;$G578&amp;Q$6,'HVAC wts'!$H$7:$R$13254,11,FALSE)</f>
        <v>0</v>
      </c>
      <c r="R578" s="36">
        <f>VLOOKUP("HV_"&amp;$D578&amp;$E578&amp;VLOOKUP($F578,key!$L$3:$M$13,2,FALSE)&amp;$G578&amp;R$6,'HVAC wts'!$H$7:$R$13254,11,FALSE)</f>
        <v>0</v>
      </c>
      <c r="S578" s="36">
        <f t="shared" si="69"/>
        <v>0</v>
      </c>
      <c r="T578" s="113"/>
      <c r="U578" s="113">
        <f>MATCH($A578&amp;U$6,'All applic'!$A$7:$A$59080,0)</f>
        <v>746</v>
      </c>
      <c r="V578" s="113">
        <f>MATCH($A578&amp;V$6,'All applic'!$A$7:$A$59080,0)</f>
        <v>747</v>
      </c>
      <c r="W578" s="113">
        <f>MATCH($A578&amp;W$6,'All applic'!$A$7:$A$59080,0)</f>
        <v>749</v>
      </c>
      <c r="X578" s="113">
        <f>MATCH($A578&amp;X$6,'All applic'!$A$7:$A$59080,0)</f>
        <v>748</v>
      </c>
      <c r="Y578" s="113">
        <f>MATCH($A578&amp;Y$6,'All applic'!$A$7:$A$59080,0)</f>
        <v>746</v>
      </c>
      <c r="Z578" s="113">
        <f>MATCH($A578&amp;Z$6,'All applic'!$A$7:$A$59080,0)</f>
        <v>749</v>
      </c>
      <c r="AA578" s="113"/>
      <c r="AB578" s="28">
        <f>INDEX('All applic'!$H$7:$H$59080,U578)</f>
        <v>1.1299999999999999</v>
      </c>
      <c r="AC578" s="28">
        <f>INDEX('All applic'!$H$7:$H$59080,V578)</f>
        <v>0.95799999999999996</v>
      </c>
      <c r="AD578" s="28">
        <f>INDEX('All applic'!$H$7:$H$59080,W578)</f>
        <v>0.996</v>
      </c>
      <c r="AE578" s="28">
        <f>INDEX('All applic'!$H$7:$H$59080,X578)</f>
        <v>0.59799999999999998</v>
      </c>
      <c r="AF578" s="28">
        <f>INDEX('All applic'!$H$7:$H$59080,Y578)</f>
        <v>1.1299999999999999</v>
      </c>
      <c r="AG578" s="28">
        <f>INDEX('All applic'!$H$7:$H$59080,Z578)</f>
        <v>0.996</v>
      </c>
      <c r="AH578" s="28"/>
      <c r="AI578" s="28">
        <f>INDEX('All applic'!$I$7:$I$59080,U578)</f>
        <v>1.6500000000000001</v>
      </c>
      <c r="AJ578" s="28">
        <f>INDEX('All applic'!$I$7:$I$59080,V578)</f>
        <v>1.625</v>
      </c>
      <c r="AK578" s="28">
        <f>INDEX('All applic'!$I$7:$I$59080,W578)</f>
        <v>1.0249999999999999</v>
      </c>
      <c r="AL578" s="28">
        <f>INDEX('All applic'!$I$7:$I$59080,X578)</f>
        <v>1.0249999999999999</v>
      </c>
      <c r="AM578" s="28">
        <f>INDEX('All applic'!$I$7:$I$59080,Y578)</f>
        <v>1.6500000000000001</v>
      </c>
      <c r="AN578" s="28">
        <f>INDEX('All applic'!$I$7:$I$59080,Z578)</f>
        <v>1.0249999999999999</v>
      </c>
      <c r="AO578" s="113"/>
      <c r="AP578" s="113">
        <f>INDEX('All applic'!$J$7:$J$59080,U578)</f>
        <v>-2.0399999999999998E-2</v>
      </c>
      <c r="AQ578" s="113">
        <v>0</v>
      </c>
      <c r="AR578" s="113">
        <f>INDEX('All applic'!$J$7:$J$59080,W578)</f>
        <v>-2.1000000000000001E-2</v>
      </c>
      <c r="AS578" s="113">
        <v>0</v>
      </c>
      <c r="AT578" s="113">
        <v>0</v>
      </c>
      <c r="AU578" s="113">
        <v>0</v>
      </c>
    </row>
    <row r="579" spans="1:47" x14ac:dyDescent="0.25">
      <c r="A579" s="113" t="str">
        <f t="shared" si="64"/>
        <v>CFLMFm2003CZ12</v>
      </c>
      <c r="B579" s="113" t="str">
        <f t="shared" si="65"/>
        <v>CFLSCEMFmCZ122003</v>
      </c>
      <c r="C579" s="113" t="s">
        <v>118</v>
      </c>
      <c r="D579" s="113" t="s">
        <v>130</v>
      </c>
      <c r="E579" s="113" t="s">
        <v>1650</v>
      </c>
      <c r="F579" s="89" t="s">
        <v>57</v>
      </c>
      <c r="G579" s="113" t="s">
        <v>111</v>
      </c>
      <c r="H579" s="113" t="s">
        <v>1662</v>
      </c>
      <c r="I579" s="115">
        <f t="shared" si="66"/>
        <v>0</v>
      </c>
      <c r="J579" s="115">
        <f t="shared" si="67"/>
        <v>0</v>
      </c>
      <c r="K579" s="115">
        <f t="shared" si="68"/>
        <v>0</v>
      </c>
      <c r="L579" s="113"/>
      <c r="M579" s="36">
        <f>VLOOKUP("HV_"&amp;$D579&amp;$E579&amp;VLOOKUP($F579,key!$L$3:$M$13,2,FALSE)&amp;$G579&amp;M$6,'HVAC wts'!$H$7:$R$13254,11,FALSE)</f>
        <v>0</v>
      </c>
      <c r="N579" s="36">
        <f>VLOOKUP("HV_"&amp;$D579&amp;$E579&amp;VLOOKUP($F579,key!$L$3:$M$13,2,FALSE)&amp;$G579&amp;N$6,'HVAC wts'!$H$7:$R$13254,11,FALSE)</f>
        <v>0</v>
      </c>
      <c r="O579" s="36">
        <f>VLOOKUP("HV_"&amp;$D579&amp;$E579&amp;VLOOKUP($F579,key!$L$3:$M$13,2,FALSE)&amp;$G579&amp;O$6,'HVAC wts'!$H$7:$R$13254,11,FALSE)</f>
        <v>0</v>
      </c>
      <c r="P579" s="36">
        <f>VLOOKUP("HV_"&amp;$D579&amp;$E579&amp;VLOOKUP($F579,key!$L$3:$M$13,2,FALSE)&amp;$G579&amp;P$6,'HVAC wts'!$H$7:$R$13254,11,FALSE)</f>
        <v>0</v>
      </c>
      <c r="Q579" s="36">
        <f>VLOOKUP("HV_"&amp;$D579&amp;$E579&amp;VLOOKUP($F579,key!$L$3:$M$13,2,FALSE)&amp;$G579&amp;Q$6,'HVAC wts'!$H$7:$R$13254,11,FALSE)</f>
        <v>0</v>
      </c>
      <c r="R579" s="36">
        <f>VLOOKUP("HV_"&amp;$D579&amp;$E579&amp;VLOOKUP($F579,key!$L$3:$M$13,2,FALSE)&amp;$G579&amp;R$6,'HVAC wts'!$H$7:$R$13254,11,FALSE)</f>
        <v>0</v>
      </c>
      <c r="S579" s="36">
        <f t="shared" si="69"/>
        <v>0</v>
      </c>
      <c r="T579" s="113"/>
      <c r="U579" s="113">
        <f>MATCH($A579&amp;U$6,'All applic'!$A$7:$A$59080,0)</f>
        <v>750</v>
      </c>
      <c r="V579" s="113">
        <f>MATCH($A579&amp;V$6,'All applic'!$A$7:$A$59080,0)</f>
        <v>751</v>
      </c>
      <c r="W579" s="113">
        <f>MATCH($A579&amp;W$6,'All applic'!$A$7:$A$59080,0)</f>
        <v>753</v>
      </c>
      <c r="X579" s="113">
        <f>MATCH($A579&amp;X$6,'All applic'!$A$7:$A$59080,0)</f>
        <v>752</v>
      </c>
      <c r="Y579" s="113">
        <f>MATCH($A579&amp;Y$6,'All applic'!$A$7:$A$59080,0)</f>
        <v>750</v>
      </c>
      <c r="Z579" s="113">
        <f>MATCH($A579&amp;Z$6,'All applic'!$A$7:$A$59080,0)</f>
        <v>753</v>
      </c>
      <c r="AA579" s="113"/>
      <c r="AB579" s="28">
        <f>INDEX('All applic'!$H$7:$H$59080,U579)</f>
        <v>1.1100000000000001</v>
      </c>
      <c r="AC579" s="28">
        <f>INDEX('All applic'!$H$7:$H$59080,V579)</f>
        <v>0.95199999999999996</v>
      </c>
      <c r="AD579" s="28">
        <f>INDEX('All applic'!$H$7:$H$59080,W579)</f>
        <v>0.996</v>
      </c>
      <c r="AE579" s="28">
        <f>INDEX('All applic'!$H$7:$H$59080,X579)</f>
        <v>0.62</v>
      </c>
      <c r="AF579" s="28">
        <f>INDEX('All applic'!$H$7:$H$59080,Y579)</f>
        <v>1.1100000000000001</v>
      </c>
      <c r="AG579" s="28">
        <f>INDEX('All applic'!$H$7:$H$59080,Z579)</f>
        <v>0.996</v>
      </c>
      <c r="AH579" s="28"/>
      <c r="AI579" s="28">
        <f>INDEX('All applic'!$I$7:$I$59080,U579)</f>
        <v>1.7000000000000002</v>
      </c>
      <c r="AJ579" s="28">
        <f>INDEX('All applic'!$I$7:$I$59080,V579)</f>
        <v>1.675</v>
      </c>
      <c r="AK579" s="28">
        <f>INDEX('All applic'!$I$7:$I$59080,W579)</f>
        <v>1.05</v>
      </c>
      <c r="AL579" s="28">
        <f>INDEX('All applic'!$I$7:$I$59080,X579)</f>
        <v>1</v>
      </c>
      <c r="AM579" s="28">
        <f>INDEX('All applic'!$I$7:$I$59080,Y579)</f>
        <v>1.7000000000000002</v>
      </c>
      <c r="AN579" s="28">
        <f>INDEX('All applic'!$I$7:$I$59080,Z579)</f>
        <v>1.05</v>
      </c>
      <c r="AO579" s="113"/>
      <c r="AP579" s="113">
        <f>INDEX('All applic'!$J$7:$J$59080,U579)</f>
        <v>-1.968E-2</v>
      </c>
      <c r="AQ579" s="113">
        <v>0</v>
      </c>
      <c r="AR579" s="113">
        <f>INDEX('All applic'!$J$7:$J$59080,W579)</f>
        <v>-2.0199999999999999E-2</v>
      </c>
      <c r="AS579" s="113">
        <v>0</v>
      </c>
      <c r="AT579" s="113">
        <v>0</v>
      </c>
      <c r="AU579" s="113">
        <v>0</v>
      </c>
    </row>
    <row r="580" spans="1:47" x14ac:dyDescent="0.25">
      <c r="A580" s="113" t="str">
        <f t="shared" si="64"/>
        <v>CFLMFm2003CZ13</v>
      </c>
      <c r="B580" s="113" t="str">
        <f t="shared" si="65"/>
        <v>CFLSCEMFmCZ132003</v>
      </c>
      <c r="C580" s="113" t="s">
        <v>118</v>
      </c>
      <c r="D580" s="113" t="s">
        <v>130</v>
      </c>
      <c r="E580" s="113" t="s">
        <v>1650</v>
      </c>
      <c r="F580" s="89" t="s">
        <v>57</v>
      </c>
      <c r="G580" s="113" t="s">
        <v>112</v>
      </c>
      <c r="H580" s="113" t="s">
        <v>1662</v>
      </c>
      <c r="I580" s="115">
        <f t="shared" si="66"/>
        <v>1.1051749426529105</v>
      </c>
      <c r="J580" s="115">
        <f t="shared" si="67"/>
        <v>1.6350265386663509</v>
      </c>
      <c r="K580" s="115">
        <f t="shared" si="68"/>
        <v>-1.4422906117998279E-2</v>
      </c>
      <c r="L580" s="113"/>
      <c r="M580" s="36">
        <f>VLOOKUP("HV_"&amp;$D580&amp;$E580&amp;VLOOKUP($F580,key!$L$3:$M$13,2,FALSE)&amp;$G580&amp;M$6,'HVAC wts'!$H$7:$R$13254,11,FALSE)</f>
        <v>3444.634309711751</v>
      </c>
      <c r="N580" s="36">
        <f>VLOOKUP("HV_"&amp;$D580&amp;$E580&amp;VLOOKUP($F580,key!$L$3:$M$13,2,FALSE)&amp;$G580&amp;N$6,'HVAC wts'!$H$7:$R$13254,11,FALSE)</f>
        <v>495.31994128603117</v>
      </c>
      <c r="O580" s="36">
        <f>VLOOKUP("HV_"&amp;$D580&amp;$E580&amp;VLOOKUP($F580,key!$L$3:$M$13,2,FALSE)&amp;$G580&amp;O$6,'HVAC wts'!$H$7:$R$13254,11,FALSE)</f>
        <v>364.11340881005162</v>
      </c>
      <c r="P580" s="36">
        <f>VLOOKUP("HV_"&amp;$D580&amp;$E580&amp;VLOOKUP($F580,key!$L$3:$M$13,2,FALSE)&amp;$G580&amp;P$6,'HVAC wts'!$H$7:$R$13254,11,FALSE)</f>
        <v>52.357555565410209</v>
      </c>
      <c r="Q580" s="36">
        <f>VLOOKUP("HV_"&amp;$D580&amp;$E580&amp;VLOOKUP($F580,key!$L$3:$M$13,2,FALSE)&amp;$G580&amp;Q$6,'HVAC wts'!$H$7:$R$13254,11,FALSE)</f>
        <v>429.5622576496674</v>
      </c>
      <c r="R580" s="36">
        <f>VLOOKUP("HV_"&amp;$D580&amp;$E580&amp;VLOOKUP($F580,key!$L$3:$M$13,2,FALSE)&amp;$G580&amp;R$6,'HVAC wts'!$H$7:$R$13254,11,FALSE)</f>
        <v>45.406671322985957</v>
      </c>
      <c r="S580" s="36">
        <f t="shared" si="69"/>
        <v>4831.3941443458971</v>
      </c>
      <c r="T580" s="113"/>
      <c r="U580" s="113">
        <f>MATCH($A580&amp;U$6,'All applic'!$A$7:$A$59080,0)</f>
        <v>754</v>
      </c>
      <c r="V580" s="113">
        <f>MATCH($A580&amp;V$6,'All applic'!$A$7:$A$59080,0)</f>
        <v>755</v>
      </c>
      <c r="W580" s="113">
        <f>MATCH($A580&amp;W$6,'All applic'!$A$7:$A$59080,0)</f>
        <v>757</v>
      </c>
      <c r="X580" s="113">
        <f>MATCH($A580&amp;X$6,'All applic'!$A$7:$A$59080,0)</f>
        <v>756</v>
      </c>
      <c r="Y580" s="113">
        <f>MATCH($A580&amp;Y$6,'All applic'!$A$7:$A$59080,0)</f>
        <v>754</v>
      </c>
      <c r="Z580" s="113">
        <f>MATCH($A580&amp;Z$6,'All applic'!$A$7:$A$59080,0)</f>
        <v>757</v>
      </c>
      <c r="AA580" s="113"/>
      <c r="AB580" s="28">
        <f>INDEX('All applic'!$H$7:$H$59080,U580)</f>
        <v>1.1379999999999999</v>
      </c>
      <c r="AC580" s="28">
        <f>INDEX('All applic'!$H$7:$H$59080,V580)</f>
        <v>0.98599999999999999</v>
      </c>
      <c r="AD580" s="28">
        <f>INDEX('All applic'!$H$7:$H$59080,W580)</f>
        <v>0.998</v>
      </c>
      <c r="AE580" s="28">
        <f>INDEX('All applic'!$H$7:$H$59080,X580)</f>
        <v>0.64200000000000002</v>
      </c>
      <c r="AF580" s="28">
        <f>INDEX('All applic'!$H$7:$H$59080,Y580)</f>
        <v>1.1379999999999999</v>
      </c>
      <c r="AG580" s="28">
        <f>INDEX('All applic'!$H$7:$H$59080,Z580)</f>
        <v>0.998</v>
      </c>
      <c r="AH580" s="28"/>
      <c r="AI580" s="28">
        <f>INDEX('All applic'!$I$7:$I$59080,U580)</f>
        <v>1.7000000000000002</v>
      </c>
      <c r="AJ580" s="28">
        <f>INDEX('All applic'!$I$7:$I$59080,V580)</f>
        <v>1.675</v>
      </c>
      <c r="AK580" s="28">
        <f>INDEX('All applic'!$I$7:$I$59080,W580)</f>
        <v>1.05</v>
      </c>
      <c r="AL580" s="28">
        <f>INDEX('All applic'!$I$7:$I$59080,X580)</f>
        <v>1.0249999999999999</v>
      </c>
      <c r="AM580" s="28">
        <f>INDEX('All applic'!$I$7:$I$59080,Y580)</f>
        <v>1.7000000000000002</v>
      </c>
      <c r="AN580" s="28">
        <f>INDEX('All applic'!$I$7:$I$59080,Z580)</f>
        <v>1.05</v>
      </c>
      <c r="AO580" s="113"/>
      <c r="AP580" s="113">
        <f>INDEX('All applic'!$J$7:$J$59080,U580)</f>
        <v>-1.8239999999999999E-2</v>
      </c>
      <c r="AQ580" s="113">
        <v>0</v>
      </c>
      <c r="AR580" s="113">
        <f>INDEX('All applic'!$J$7:$J$59080,W580)</f>
        <v>-1.882E-2</v>
      </c>
      <c r="AS580" s="113">
        <v>0</v>
      </c>
      <c r="AT580" s="113">
        <v>0</v>
      </c>
      <c r="AU580" s="113">
        <v>0</v>
      </c>
    </row>
    <row r="581" spans="1:47" x14ac:dyDescent="0.25">
      <c r="A581" s="113" t="str">
        <f t="shared" si="64"/>
        <v>CFLMFm2003CZ14</v>
      </c>
      <c r="B581" s="113" t="str">
        <f t="shared" si="65"/>
        <v>CFLSCEMFmCZ142003</v>
      </c>
      <c r="C581" s="113" t="s">
        <v>118</v>
      </c>
      <c r="D581" s="113" t="s">
        <v>130</v>
      </c>
      <c r="E581" s="113" t="s">
        <v>1650</v>
      </c>
      <c r="F581" s="89" t="s">
        <v>57</v>
      </c>
      <c r="G581" s="113" t="s">
        <v>113</v>
      </c>
      <c r="H581" s="113" t="s">
        <v>1662</v>
      </c>
      <c r="I581" s="115">
        <f t="shared" si="66"/>
        <v>1.1158222642311961</v>
      </c>
      <c r="J581" s="115">
        <f t="shared" si="67"/>
        <v>1.4128589094845383</v>
      </c>
      <c r="K581" s="115">
        <f t="shared" si="68"/>
        <v>-1.608199437604858E-2</v>
      </c>
      <c r="L581" s="113"/>
      <c r="M581" s="36">
        <f>VLOOKUP("HV_"&amp;$D581&amp;$E581&amp;VLOOKUP($F581,key!$L$3:$M$13,2,FALSE)&amp;$G581&amp;M$6,'HVAC wts'!$H$7:$R$13254,11,FALSE)</f>
        <v>14423.182856496673</v>
      </c>
      <c r="N581" s="36">
        <f>VLOOKUP("HV_"&amp;$D581&amp;$E581&amp;VLOOKUP($F581,key!$L$3:$M$13,2,FALSE)&amp;$G581&amp;N$6,'HVAC wts'!$H$7:$R$13254,11,FALSE)</f>
        <v>2073.9763479379158</v>
      </c>
      <c r="O581" s="36">
        <f>VLOOKUP("HV_"&amp;$D581&amp;$E581&amp;VLOOKUP($F581,key!$L$3:$M$13,2,FALSE)&amp;$G581&amp;O$6,'HVAC wts'!$H$7:$R$13254,11,FALSE)</f>
        <v>0</v>
      </c>
      <c r="P581" s="36">
        <f>VLOOKUP("HV_"&amp;$D581&amp;$E581&amp;VLOOKUP($F581,key!$L$3:$M$13,2,FALSE)&amp;$G581&amp;P$6,'HVAC wts'!$H$7:$R$13254,11,FALSE)</f>
        <v>0</v>
      </c>
      <c r="Q581" s="36">
        <f>VLOOKUP("HV_"&amp;$D581&amp;$E581&amp;VLOOKUP($F581,key!$L$3:$M$13,2,FALSE)&amp;$G581&amp;Q$6,'HVAC wts'!$H$7:$R$13254,11,FALSE)</f>
        <v>1798.6394006651885</v>
      </c>
      <c r="R581" s="36">
        <f>VLOOKUP("HV_"&amp;$D581&amp;$E581&amp;VLOOKUP($F581,key!$L$3:$M$13,2,FALSE)&amp;$G581&amp;R$6,'HVAC wts'!$H$7:$R$13254,11,FALSE)</f>
        <v>0</v>
      </c>
      <c r="S581" s="36">
        <f t="shared" si="69"/>
        <v>18295.798605099779</v>
      </c>
      <c r="T581" s="113"/>
      <c r="U581" s="113">
        <f>MATCH($A581&amp;U$6,'All applic'!$A$7:$A$59080,0)</f>
        <v>758</v>
      </c>
      <c r="V581" s="113">
        <f>MATCH($A581&amp;V$6,'All applic'!$A$7:$A$59080,0)</f>
        <v>759</v>
      </c>
      <c r="W581" s="113">
        <f>MATCH($A581&amp;W$6,'All applic'!$A$7:$A$59080,0)</f>
        <v>761</v>
      </c>
      <c r="X581" s="113">
        <f>MATCH($A581&amp;X$6,'All applic'!$A$7:$A$59080,0)</f>
        <v>760</v>
      </c>
      <c r="Y581" s="113">
        <f>MATCH($A581&amp;Y$6,'All applic'!$A$7:$A$59080,0)</f>
        <v>758</v>
      </c>
      <c r="Z581" s="113">
        <f>MATCH($A581&amp;Z$6,'All applic'!$A$7:$A$59080,0)</f>
        <v>761</v>
      </c>
      <c r="AA581" s="113"/>
      <c r="AB581" s="28">
        <f>INDEX('All applic'!$H$7:$H$59080,U581)</f>
        <v>1.1359999999999999</v>
      </c>
      <c r="AC581" s="28">
        <f>INDEX('All applic'!$H$7:$H$59080,V581)</f>
        <v>0.95799999999999996</v>
      </c>
      <c r="AD581" s="28">
        <f>INDEX('All applic'!$H$7:$H$59080,W581)</f>
        <v>0.99399999999999999</v>
      </c>
      <c r="AE581" s="28">
        <f>INDEX('All applic'!$H$7:$H$59080,X581)</f>
        <v>0.60399999999999998</v>
      </c>
      <c r="AF581" s="28">
        <f>INDEX('All applic'!$H$7:$H$59080,Y581)</f>
        <v>1.1359999999999999</v>
      </c>
      <c r="AG581" s="28">
        <f>INDEX('All applic'!$H$7:$H$59080,Z581)</f>
        <v>0.99399999999999999</v>
      </c>
      <c r="AH581" s="28"/>
      <c r="AI581" s="28">
        <f>INDEX('All applic'!$I$7:$I$59080,U581)</f>
        <v>1.4047619047619047</v>
      </c>
      <c r="AJ581" s="28">
        <f>INDEX('All applic'!$I$7:$I$59080,V581)</f>
        <v>1.4761904761904761</v>
      </c>
      <c r="AK581" s="28">
        <f>INDEX('All applic'!$I$7:$I$59080,W581)</f>
        <v>1</v>
      </c>
      <c r="AL581" s="28">
        <f>INDEX('All applic'!$I$7:$I$59080,X581)</f>
        <v>1.0238095238095237</v>
      </c>
      <c r="AM581" s="28">
        <f>INDEX('All applic'!$I$7:$I$59080,Y581)</f>
        <v>1.4047619047619047</v>
      </c>
      <c r="AN581" s="28">
        <f>INDEX('All applic'!$I$7:$I$59080,Z581)</f>
        <v>1</v>
      </c>
      <c r="AO581" s="113"/>
      <c r="AP581" s="113">
        <f>INDEX('All applic'!$J$7:$J$59080,U581)</f>
        <v>-2.0399999999999998E-2</v>
      </c>
      <c r="AQ581" s="113">
        <v>0</v>
      </c>
      <c r="AR581" s="113">
        <f>INDEX('All applic'!$J$7:$J$59080,W581)</f>
        <v>-2.0799999999999999E-2</v>
      </c>
      <c r="AS581" s="113">
        <v>0</v>
      </c>
      <c r="AT581" s="113">
        <v>0</v>
      </c>
      <c r="AU581" s="113">
        <v>0</v>
      </c>
    </row>
    <row r="582" spans="1:47" x14ac:dyDescent="0.25">
      <c r="A582" s="113" t="str">
        <f t="shared" si="64"/>
        <v>CFLMFm2003CZ15</v>
      </c>
      <c r="B582" s="113" t="str">
        <f t="shared" si="65"/>
        <v>CFLSCEMFmCZ152003</v>
      </c>
      <c r="C582" s="113" t="s">
        <v>118</v>
      </c>
      <c r="D582" s="113" t="s">
        <v>130</v>
      </c>
      <c r="E582" s="113" t="s">
        <v>1650</v>
      </c>
      <c r="F582" s="89" t="s">
        <v>57</v>
      </c>
      <c r="G582" s="113" t="s">
        <v>114</v>
      </c>
      <c r="H582" s="113" t="s">
        <v>1662</v>
      </c>
      <c r="I582" s="115">
        <f t="shared" si="66"/>
        <v>1.1884640779824596</v>
      </c>
      <c r="J582" s="115">
        <f t="shared" si="67"/>
        <v>1.5838037859257639</v>
      </c>
      <c r="K582" s="115">
        <f t="shared" si="68"/>
        <v>-7.2105997317384735E-3</v>
      </c>
      <c r="L582" s="113"/>
      <c r="M582" s="36">
        <f>VLOOKUP("HV_"&amp;$D582&amp;$E582&amp;VLOOKUP($F582,key!$L$3:$M$13,2,FALSE)&amp;$G582&amp;M$6,'HVAC wts'!$H$7:$R$13254,11,FALSE)</f>
        <v>33148.619029889131</v>
      </c>
      <c r="N582" s="36">
        <f>VLOOKUP("HV_"&amp;$D582&amp;$E582&amp;VLOOKUP($F582,key!$L$3:$M$13,2,FALSE)&amp;$G582&amp;N$6,'HVAC wts'!$H$7:$R$13254,11,FALSE)</f>
        <v>4766.5936512638582</v>
      </c>
      <c r="O582" s="36">
        <f>VLOOKUP("HV_"&amp;$D582&amp;$E582&amp;VLOOKUP($F582,key!$L$3:$M$13,2,FALSE)&amp;$G582&amp;O$6,'HVAC wts'!$H$7:$R$13254,11,FALSE)</f>
        <v>383.96754994826307</v>
      </c>
      <c r="P582" s="36">
        <f>VLOOKUP("HV_"&amp;$D582&amp;$E582&amp;VLOOKUP($F582,key!$L$3:$M$13,2,FALSE)&amp;$G582&amp;P$6,'HVAC wts'!$H$7:$R$13254,11,FALSE)</f>
        <v>55.212474589800458</v>
      </c>
      <c r="Q582" s="36">
        <f>VLOOKUP("HV_"&amp;$D582&amp;$E582&amp;VLOOKUP($F582,key!$L$3:$M$13,2,FALSE)&amp;$G582&amp;Q$6,'HVAC wts'!$H$7:$R$13254,11,FALSE)</f>
        <v>4133.7902221729491</v>
      </c>
      <c r="R582" s="36">
        <f>VLOOKUP("HV_"&amp;$D582&amp;$E582&amp;VLOOKUP($F582,key!$L$3:$M$13,2,FALSE)&amp;$G582&amp;R$6,'HVAC wts'!$H$7:$R$13254,11,FALSE)</f>
        <v>47.882577014042873</v>
      </c>
      <c r="S582" s="36">
        <f t="shared" si="69"/>
        <v>42536.065504878046</v>
      </c>
      <c r="T582" s="113"/>
      <c r="U582" s="113">
        <f>MATCH($A582&amp;U$6,'All applic'!$A$7:$A$59080,0)</f>
        <v>762</v>
      </c>
      <c r="V582" s="113">
        <f>MATCH($A582&amp;V$6,'All applic'!$A$7:$A$59080,0)</f>
        <v>763</v>
      </c>
      <c r="W582" s="113">
        <f>MATCH($A582&amp;W$6,'All applic'!$A$7:$A$59080,0)</f>
        <v>765</v>
      </c>
      <c r="X582" s="113">
        <f>MATCH($A582&amp;X$6,'All applic'!$A$7:$A$59080,0)</f>
        <v>764</v>
      </c>
      <c r="Y582" s="113">
        <f>MATCH($A582&amp;Y$6,'All applic'!$A$7:$A$59080,0)</f>
        <v>762</v>
      </c>
      <c r="Z582" s="113">
        <f>MATCH($A582&amp;Z$6,'All applic'!$A$7:$A$59080,0)</f>
        <v>765</v>
      </c>
      <c r="AA582" s="113"/>
      <c r="AB582" s="28">
        <f>INDEX('All applic'!$H$7:$H$59080,U582)</f>
        <v>1.196</v>
      </c>
      <c r="AC582" s="28">
        <f>INDEX('All applic'!$H$7:$H$59080,V582)</f>
        <v>1.1499999999999999</v>
      </c>
      <c r="AD582" s="28">
        <f>INDEX('All applic'!$H$7:$H$59080,W582)</f>
        <v>1.008</v>
      </c>
      <c r="AE582" s="28">
        <f>INDEX('All applic'!$H$7:$H$59080,X582)</f>
        <v>0.83199999999999996</v>
      </c>
      <c r="AF582" s="28">
        <f>INDEX('All applic'!$H$7:$H$59080,Y582)</f>
        <v>1.196</v>
      </c>
      <c r="AG582" s="28">
        <f>INDEX('All applic'!$H$7:$H$59080,Z582)</f>
        <v>1.008</v>
      </c>
      <c r="AH582" s="28"/>
      <c r="AI582" s="28">
        <f>INDEX('All applic'!$I$7:$I$59080,U582)</f>
        <v>1.5714285714285714</v>
      </c>
      <c r="AJ582" s="28">
        <f>INDEX('All applic'!$I$7:$I$59080,V582)</f>
        <v>1.7380952380952379</v>
      </c>
      <c r="AK582" s="28">
        <f>INDEX('All applic'!$I$7:$I$59080,W582)</f>
        <v>1.0238095238095237</v>
      </c>
      <c r="AL582" s="28">
        <f>INDEX('All applic'!$I$7:$I$59080,X582)</f>
        <v>1</v>
      </c>
      <c r="AM582" s="28">
        <f>INDEX('All applic'!$I$7:$I$59080,Y582)</f>
        <v>1.5714285714285714</v>
      </c>
      <c r="AN582" s="28">
        <f>INDEX('All applic'!$I$7:$I$59080,Z582)</f>
        <v>1.0238095238095237</v>
      </c>
      <c r="AO582" s="113"/>
      <c r="AP582" s="113">
        <f>INDEX('All applic'!$J$7:$J$59080,U582)</f>
        <v>-9.1400000000000006E-3</v>
      </c>
      <c r="AQ582" s="113">
        <v>0</v>
      </c>
      <c r="AR582" s="113">
        <f>INDEX('All applic'!$J$7:$J$59080,W582)</f>
        <v>-9.7200000000000012E-3</v>
      </c>
      <c r="AS582" s="113">
        <v>0</v>
      </c>
      <c r="AT582" s="113">
        <v>0</v>
      </c>
      <c r="AU582" s="113">
        <v>0</v>
      </c>
    </row>
    <row r="583" spans="1:47" x14ac:dyDescent="0.25">
      <c r="A583" s="113" t="str">
        <f t="shared" si="64"/>
        <v>CFLMFm2003CZ16</v>
      </c>
      <c r="B583" s="113" t="str">
        <f t="shared" si="65"/>
        <v>CFLSCEMFmCZ162003</v>
      </c>
      <c r="C583" s="113" t="s">
        <v>118</v>
      </c>
      <c r="D583" s="113" t="s">
        <v>130</v>
      </c>
      <c r="E583" s="113" t="s">
        <v>1650</v>
      </c>
      <c r="F583" s="89" t="s">
        <v>57</v>
      </c>
      <c r="G583" s="113" t="s">
        <v>115</v>
      </c>
      <c r="H583" s="113" t="s">
        <v>1662</v>
      </c>
      <c r="I583" s="115">
        <f t="shared" si="66"/>
        <v>1.0268696816317531</v>
      </c>
      <c r="J583" s="115">
        <f t="shared" si="67"/>
        <v>1.5191250087986652</v>
      </c>
      <c r="K583" s="115">
        <f t="shared" si="68"/>
        <v>-2.0299825224377049E-2</v>
      </c>
      <c r="L583" s="113"/>
      <c r="M583" s="36">
        <f>VLOOKUP("HV_"&amp;$D583&amp;$E583&amp;VLOOKUP($F583,key!$L$3:$M$13,2,FALSE)&amp;$G583&amp;M$6,'HVAC wts'!$H$7:$R$13254,11,FALSE)</f>
        <v>8030.5266682631172</v>
      </c>
      <c r="N583" s="36">
        <f>VLOOKUP("HV_"&amp;$D583&amp;$E583&amp;VLOOKUP($F583,key!$L$3:$M$13,2,FALSE)&amp;$G583&amp;N$6,'HVAC wts'!$H$7:$R$13254,11,FALSE)</f>
        <v>1154.7466698004437</v>
      </c>
      <c r="O583" s="36">
        <f>VLOOKUP("HV_"&amp;$D583&amp;$E583&amp;VLOOKUP($F583,key!$L$3:$M$13,2,FALSE)&amp;$G583&amp;O$6,'HVAC wts'!$H$7:$R$13254,11,FALSE)</f>
        <v>2684.362730761271</v>
      </c>
      <c r="P583" s="36">
        <f>VLOOKUP("HV_"&amp;$D583&amp;$E583&amp;VLOOKUP($F583,key!$L$3:$M$13,2,FALSE)&amp;$G583&amp;P$6,'HVAC wts'!$H$7:$R$13254,11,FALSE)</f>
        <v>385.99696532150784</v>
      </c>
      <c r="Q583" s="36">
        <f>VLOOKUP("HV_"&amp;$D583&amp;$E583&amp;VLOOKUP($F583,key!$L$3:$M$13,2,FALSE)&amp;$G583&amp;Q$6,'HVAC wts'!$H$7:$R$13254,11,FALSE)</f>
        <v>1001.4448140428677</v>
      </c>
      <c r="R583" s="36">
        <f>VLOOKUP("HV_"&amp;$D583&amp;$E583&amp;VLOOKUP($F583,key!$L$3:$M$13,2,FALSE)&amp;$G583&amp;R$6,'HVAC wts'!$H$7:$R$13254,11,FALSE)</f>
        <v>334.75278107908355</v>
      </c>
      <c r="S583" s="36">
        <f t="shared" si="69"/>
        <v>13591.830629268294</v>
      </c>
      <c r="T583" s="113"/>
      <c r="U583" s="113">
        <f>MATCH($A583&amp;U$6,'All applic'!$A$7:$A$59080,0)</f>
        <v>766</v>
      </c>
      <c r="V583" s="113">
        <f>MATCH($A583&amp;V$6,'All applic'!$A$7:$A$59080,0)</f>
        <v>767</v>
      </c>
      <c r="W583" s="113">
        <f>MATCH($A583&amp;W$6,'All applic'!$A$7:$A$59080,0)</f>
        <v>769</v>
      </c>
      <c r="X583" s="113">
        <f>MATCH($A583&amp;X$6,'All applic'!$A$7:$A$59080,0)</f>
        <v>768</v>
      </c>
      <c r="Y583" s="113">
        <f>MATCH($A583&amp;Y$6,'All applic'!$A$7:$A$59080,0)</f>
        <v>766</v>
      </c>
      <c r="Z583" s="113">
        <f>MATCH($A583&amp;Z$6,'All applic'!$A$7:$A$59080,0)</f>
        <v>769</v>
      </c>
      <c r="AA583" s="113"/>
      <c r="AB583" s="28">
        <f>INDEX('All applic'!$H$7:$H$59080,U583)</f>
        <v>1.0880000000000001</v>
      </c>
      <c r="AC583" s="28">
        <f>INDEX('All applic'!$H$7:$H$59080,V583)</f>
        <v>0.81</v>
      </c>
      <c r="AD583" s="28">
        <f>INDEX('All applic'!$H$7:$H$59080,W583)</f>
        <v>0.99199999999999999</v>
      </c>
      <c r="AE583" s="28">
        <f>INDEX('All applic'!$H$7:$H$59080,X583)</f>
        <v>0.51800000000000002</v>
      </c>
      <c r="AF583" s="28">
        <f>INDEX('All applic'!$H$7:$H$59080,Y583)</f>
        <v>1.0880000000000001</v>
      </c>
      <c r="AG583" s="28">
        <f>INDEX('All applic'!$H$7:$H$59080,Z583)</f>
        <v>0.99199999999999999</v>
      </c>
      <c r="AH583" s="28"/>
      <c r="AI583" s="28">
        <f>INDEX('All applic'!$I$7:$I$59080,U583)</f>
        <v>1.675</v>
      </c>
      <c r="AJ583" s="28">
        <f>INDEX('All applic'!$I$7:$I$59080,V583)</f>
        <v>1.7000000000000002</v>
      </c>
      <c r="AK583" s="28">
        <f>INDEX('All applic'!$I$7:$I$59080,W583)</f>
        <v>1.05</v>
      </c>
      <c r="AL583" s="28">
        <f>INDEX('All applic'!$I$7:$I$59080,X583)</f>
        <v>1</v>
      </c>
      <c r="AM583" s="28">
        <f>INDEX('All applic'!$I$7:$I$59080,Y583)</f>
        <v>1.675</v>
      </c>
      <c r="AN583" s="28">
        <f>INDEX('All applic'!$I$7:$I$59080,Z583)</f>
        <v>1.05</v>
      </c>
      <c r="AO583" s="113"/>
      <c r="AP583" s="113">
        <f>INDEX('All applic'!$J$7:$J$59080,U583)</f>
        <v>-2.5600000000000001E-2</v>
      </c>
      <c r="AQ583" s="113">
        <v>0</v>
      </c>
      <c r="AR583" s="113">
        <f>INDEX('All applic'!$J$7:$J$59080,W583)</f>
        <v>-2.6199999999999998E-2</v>
      </c>
      <c r="AS583" s="113">
        <v>0</v>
      </c>
      <c r="AT583" s="113">
        <v>0</v>
      </c>
      <c r="AU583" s="113">
        <v>0</v>
      </c>
    </row>
    <row r="584" spans="1:47" x14ac:dyDescent="0.25">
      <c r="A584" s="113" t="str">
        <f t="shared" ref="A584:A647" si="70">+C584&amp;E584&amp;F584&amp;G584</f>
        <v>CFLMFm2007CZ01</v>
      </c>
      <c r="B584" s="113" t="str">
        <f t="shared" ref="B584:B647" si="71">+C584&amp;D584&amp;E584&amp;G584&amp;F584</f>
        <v>CFLSCEMFmCZ012007</v>
      </c>
      <c r="C584" s="113" t="s">
        <v>118</v>
      </c>
      <c r="D584" s="113" t="s">
        <v>130</v>
      </c>
      <c r="E584" s="113" t="s">
        <v>1650</v>
      </c>
      <c r="F584" s="89" t="s">
        <v>59</v>
      </c>
      <c r="G584" s="113" t="s">
        <v>48</v>
      </c>
      <c r="H584" s="113" t="s">
        <v>1662</v>
      </c>
      <c r="I584" s="115">
        <f t="shared" ref="I584:I647" si="72">IF(S584=0,0,SUMPRODUCT(M584:R584,AB584:AG584)/S584)</f>
        <v>0</v>
      </c>
      <c r="J584" s="115">
        <f t="shared" ref="J584:J647" si="73">IF(S584=0,0,SUMPRODUCT(M584:R584,AI584:AN584)/S584)</f>
        <v>0</v>
      </c>
      <c r="K584" s="115">
        <f t="shared" ref="K584:K647" si="74">IF(S584=0,0,SUMPRODUCT(M584:R584,AP584:AU584)/S584)</f>
        <v>0</v>
      </c>
      <c r="L584" s="113"/>
      <c r="M584" s="36">
        <f>VLOOKUP("HV_"&amp;$D584&amp;$E584&amp;VLOOKUP($F584,key!$L$3:$M$13,2,FALSE)&amp;$G584&amp;M$6,'HVAC wts'!$H$7:$R$13254,11,FALSE)</f>
        <v>0</v>
      </c>
      <c r="N584" s="36">
        <f>VLOOKUP("HV_"&amp;$D584&amp;$E584&amp;VLOOKUP($F584,key!$L$3:$M$13,2,FALSE)&amp;$G584&amp;N$6,'HVAC wts'!$H$7:$R$13254,11,FALSE)</f>
        <v>0</v>
      </c>
      <c r="O584" s="36">
        <f>VLOOKUP("HV_"&amp;$D584&amp;$E584&amp;VLOOKUP($F584,key!$L$3:$M$13,2,FALSE)&amp;$G584&amp;O$6,'HVAC wts'!$H$7:$R$13254,11,FALSE)</f>
        <v>0</v>
      </c>
      <c r="P584" s="36">
        <f>VLOOKUP("HV_"&amp;$D584&amp;$E584&amp;VLOOKUP($F584,key!$L$3:$M$13,2,FALSE)&amp;$G584&amp;P$6,'HVAC wts'!$H$7:$R$13254,11,FALSE)</f>
        <v>0</v>
      </c>
      <c r="Q584" s="36">
        <f>VLOOKUP("HV_"&amp;$D584&amp;$E584&amp;VLOOKUP($F584,key!$L$3:$M$13,2,FALSE)&amp;$G584&amp;Q$6,'HVAC wts'!$H$7:$R$13254,11,FALSE)</f>
        <v>0</v>
      </c>
      <c r="R584" s="36">
        <f>VLOOKUP("HV_"&amp;$D584&amp;$E584&amp;VLOOKUP($F584,key!$L$3:$M$13,2,FALSE)&amp;$G584&amp;R$6,'HVAC wts'!$H$7:$R$13254,11,FALSE)</f>
        <v>0</v>
      </c>
      <c r="S584" s="36">
        <f t="shared" ref="S584:S647" si="75">SUM(M584:R584)</f>
        <v>0</v>
      </c>
      <c r="T584" s="113"/>
      <c r="U584" s="113">
        <f>MATCH($A584&amp;U$6,'All applic'!$A$7:$A$59080,0)</f>
        <v>770</v>
      </c>
      <c r="V584" s="113">
        <f>MATCH($A584&amp;V$6,'All applic'!$A$7:$A$59080,0)</f>
        <v>771</v>
      </c>
      <c r="W584" s="113">
        <f>MATCH($A584&amp;W$6,'All applic'!$A$7:$A$59080,0)</f>
        <v>773</v>
      </c>
      <c r="X584" s="113">
        <f>MATCH($A584&amp;X$6,'All applic'!$A$7:$A$59080,0)</f>
        <v>772</v>
      </c>
      <c r="Y584" s="113">
        <f>MATCH($A584&amp;Y$6,'All applic'!$A$7:$A$59080,0)</f>
        <v>770</v>
      </c>
      <c r="Z584" s="113">
        <f>MATCH($A584&amp;Z$6,'All applic'!$A$7:$A$59080,0)</f>
        <v>773</v>
      </c>
      <c r="AA584" s="113"/>
      <c r="AB584" s="28">
        <f>INDEX('All applic'!$H$7:$H$59080,U584)</f>
        <v>1</v>
      </c>
      <c r="AC584" s="28">
        <f>INDEX('All applic'!$H$7:$H$59080,V584)</f>
        <v>0.71199999999999997</v>
      </c>
      <c r="AD584" s="28">
        <f>INDEX('All applic'!$H$7:$H$59080,W584)</f>
        <v>0.97799999999999998</v>
      </c>
      <c r="AE584" s="28">
        <f>INDEX('All applic'!$H$7:$H$59080,X584)</f>
        <v>0.28999999999999998</v>
      </c>
      <c r="AF584" s="28">
        <f>INDEX('All applic'!$H$7:$H$59080,Y584)</f>
        <v>1</v>
      </c>
      <c r="AG584" s="28">
        <f>INDEX('All applic'!$H$7:$H$59080,Z584)</f>
        <v>0.97799999999999998</v>
      </c>
      <c r="AH584" s="28"/>
      <c r="AI584" s="28">
        <f>INDEX('All applic'!$I$7:$I$59080,U584)</f>
        <v>1.0454545454545454</v>
      </c>
      <c r="AJ584" s="28">
        <f>INDEX('All applic'!$I$7:$I$59080,V584)</f>
        <v>1.0227272727272727</v>
      </c>
      <c r="AK584" s="28">
        <f>INDEX('All applic'!$I$7:$I$59080,W584)</f>
        <v>1.0454545454545454</v>
      </c>
      <c r="AL584" s="28">
        <f>INDEX('All applic'!$I$7:$I$59080,X584)</f>
        <v>1</v>
      </c>
      <c r="AM584" s="28">
        <f>INDEX('All applic'!$I$7:$I$59080,Y584)</f>
        <v>1.0454545454545454</v>
      </c>
      <c r="AN584" s="28">
        <f>INDEX('All applic'!$I$7:$I$59080,Z584)</f>
        <v>1.0454545454545454</v>
      </c>
      <c r="AO584" s="113"/>
      <c r="AP584" s="113">
        <f>INDEX('All applic'!$J$7:$J$59080,U584)</f>
        <v>-3.4130000000000001E-2</v>
      </c>
      <c r="AQ584" s="113">
        <v>0</v>
      </c>
      <c r="AR584" s="113">
        <f>INDEX('All applic'!$J$7:$J$59080,W584)</f>
        <v>-3.4130000000000001E-2</v>
      </c>
      <c r="AS584" s="113">
        <v>0</v>
      </c>
      <c r="AT584" s="113">
        <v>0</v>
      </c>
      <c r="AU584" s="113">
        <v>0</v>
      </c>
    </row>
    <row r="585" spans="1:47" x14ac:dyDescent="0.25">
      <c r="A585" s="113" t="str">
        <f t="shared" si="70"/>
        <v>CFLMFm2007CZ02</v>
      </c>
      <c r="B585" s="113" t="str">
        <f t="shared" si="71"/>
        <v>CFLSCEMFmCZ022007</v>
      </c>
      <c r="C585" s="113" t="s">
        <v>118</v>
      </c>
      <c r="D585" s="113" t="s">
        <v>130</v>
      </c>
      <c r="E585" s="113" t="s">
        <v>1650</v>
      </c>
      <c r="F585" s="89" t="s">
        <v>59</v>
      </c>
      <c r="G585" s="113" t="s">
        <v>101</v>
      </c>
      <c r="H585" s="113" t="s">
        <v>1662</v>
      </c>
      <c r="I585" s="115">
        <f t="shared" si="72"/>
        <v>0</v>
      </c>
      <c r="J585" s="115">
        <f t="shared" si="73"/>
        <v>0</v>
      </c>
      <c r="K585" s="115">
        <f t="shared" si="74"/>
        <v>0</v>
      </c>
      <c r="L585" s="113"/>
      <c r="M585" s="36">
        <f>VLOOKUP("HV_"&amp;$D585&amp;$E585&amp;VLOOKUP($F585,key!$L$3:$M$13,2,FALSE)&amp;$G585&amp;M$6,'HVAC wts'!$H$7:$R$13254,11,FALSE)</f>
        <v>0</v>
      </c>
      <c r="N585" s="36">
        <f>VLOOKUP("HV_"&amp;$D585&amp;$E585&amp;VLOOKUP($F585,key!$L$3:$M$13,2,FALSE)&amp;$G585&amp;N$6,'HVAC wts'!$H$7:$R$13254,11,FALSE)</f>
        <v>0</v>
      </c>
      <c r="O585" s="36">
        <f>VLOOKUP("HV_"&amp;$D585&amp;$E585&amp;VLOOKUP($F585,key!$L$3:$M$13,2,FALSE)&amp;$G585&amp;O$6,'HVAC wts'!$H$7:$R$13254,11,FALSE)</f>
        <v>0</v>
      </c>
      <c r="P585" s="36">
        <f>VLOOKUP("HV_"&amp;$D585&amp;$E585&amp;VLOOKUP($F585,key!$L$3:$M$13,2,FALSE)&amp;$G585&amp;P$6,'HVAC wts'!$H$7:$R$13254,11,FALSE)</f>
        <v>0</v>
      </c>
      <c r="Q585" s="36">
        <f>VLOOKUP("HV_"&amp;$D585&amp;$E585&amp;VLOOKUP($F585,key!$L$3:$M$13,2,FALSE)&amp;$G585&amp;Q$6,'HVAC wts'!$H$7:$R$13254,11,FALSE)</f>
        <v>0</v>
      </c>
      <c r="R585" s="36">
        <f>VLOOKUP("HV_"&amp;$D585&amp;$E585&amp;VLOOKUP($F585,key!$L$3:$M$13,2,FALSE)&amp;$G585&amp;R$6,'HVAC wts'!$H$7:$R$13254,11,FALSE)</f>
        <v>0</v>
      </c>
      <c r="S585" s="36">
        <f t="shared" si="75"/>
        <v>0</v>
      </c>
      <c r="T585" s="113"/>
      <c r="U585" s="113">
        <f>MATCH($A585&amp;U$6,'All applic'!$A$7:$A$59080,0)</f>
        <v>774</v>
      </c>
      <c r="V585" s="113">
        <f>MATCH($A585&amp;V$6,'All applic'!$A$7:$A$59080,0)</f>
        <v>775</v>
      </c>
      <c r="W585" s="113">
        <f>MATCH($A585&amp;W$6,'All applic'!$A$7:$A$59080,0)</f>
        <v>777</v>
      </c>
      <c r="X585" s="113">
        <f>MATCH($A585&amp;X$6,'All applic'!$A$7:$A$59080,0)</f>
        <v>776</v>
      </c>
      <c r="Y585" s="113">
        <f>MATCH($A585&amp;Y$6,'All applic'!$A$7:$A$59080,0)</f>
        <v>774</v>
      </c>
      <c r="Z585" s="113">
        <f>MATCH($A585&amp;Z$6,'All applic'!$A$7:$A$59080,0)</f>
        <v>777</v>
      </c>
      <c r="AA585" s="113"/>
      <c r="AB585" s="28">
        <f>INDEX('All applic'!$H$7:$H$59080,U585)</f>
        <v>1.052</v>
      </c>
      <c r="AC585" s="28">
        <f>INDEX('All applic'!$H$7:$H$59080,V585)</f>
        <v>0.878</v>
      </c>
      <c r="AD585" s="28">
        <f>INDEX('All applic'!$H$7:$H$59080,W585)</f>
        <v>0.99399999999999999</v>
      </c>
      <c r="AE585" s="28">
        <f>INDEX('All applic'!$H$7:$H$59080,X585)</f>
        <v>0.57199999999999995</v>
      </c>
      <c r="AF585" s="28">
        <f>INDEX('All applic'!$H$7:$H$59080,Y585)</f>
        <v>1.052</v>
      </c>
      <c r="AG585" s="28">
        <f>INDEX('All applic'!$H$7:$H$59080,Z585)</f>
        <v>0.99399999999999999</v>
      </c>
      <c r="AH585" s="28"/>
      <c r="AI585" s="28">
        <f>INDEX('All applic'!$I$7:$I$59080,U585)</f>
        <v>1.6097560975609757</v>
      </c>
      <c r="AJ585" s="28">
        <f>INDEX('All applic'!$I$7:$I$59080,V585)</f>
        <v>1.5365853658536586</v>
      </c>
      <c r="AK585" s="28">
        <f>INDEX('All applic'!$I$7:$I$59080,W585)</f>
        <v>1</v>
      </c>
      <c r="AL585" s="28">
        <f>INDEX('All applic'!$I$7:$I$59080,X585)</f>
        <v>1</v>
      </c>
      <c r="AM585" s="28">
        <f>INDEX('All applic'!$I$7:$I$59080,Y585)</f>
        <v>1.6097560975609757</v>
      </c>
      <c r="AN585" s="28">
        <f>INDEX('All applic'!$I$7:$I$59080,Z585)</f>
        <v>1</v>
      </c>
      <c r="AO585" s="113"/>
      <c r="AP585" s="113">
        <f>INDEX('All applic'!$J$7:$J$59080,U585)</f>
        <v>-2.1399999999999999E-2</v>
      </c>
      <c r="AQ585" s="113">
        <v>0</v>
      </c>
      <c r="AR585" s="113">
        <f>INDEX('All applic'!$J$7:$J$59080,W585)</f>
        <v>-2.18E-2</v>
      </c>
      <c r="AS585" s="113">
        <v>0</v>
      </c>
      <c r="AT585" s="113">
        <v>0</v>
      </c>
      <c r="AU585" s="113">
        <v>0</v>
      </c>
    </row>
    <row r="586" spans="1:47" x14ac:dyDescent="0.25">
      <c r="A586" s="113" t="str">
        <f t="shared" si="70"/>
        <v>CFLMFm2007CZ03</v>
      </c>
      <c r="B586" s="113" t="str">
        <f t="shared" si="71"/>
        <v>CFLSCEMFmCZ032007</v>
      </c>
      <c r="C586" s="113" t="s">
        <v>118</v>
      </c>
      <c r="D586" s="113" t="s">
        <v>130</v>
      </c>
      <c r="E586" s="113" t="s">
        <v>1650</v>
      </c>
      <c r="F586" s="89" t="s">
        <v>59</v>
      </c>
      <c r="G586" s="113" t="s">
        <v>102</v>
      </c>
      <c r="H586" s="113" t="s">
        <v>1662</v>
      </c>
      <c r="I586" s="115">
        <f t="shared" si="72"/>
        <v>0</v>
      </c>
      <c r="J586" s="115">
        <f t="shared" si="73"/>
        <v>0</v>
      </c>
      <c r="K586" s="115">
        <f t="shared" si="74"/>
        <v>0</v>
      </c>
      <c r="L586" s="113"/>
      <c r="M586" s="36">
        <f>VLOOKUP("HV_"&amp;$D586&amp;$E586&amp;VLOOKUP($F586,key!$L$3:$M$13,2,FALSE)&amp;$G586&amp;M$6,'HVAC wts'!$H$7:$R$13254,11,FALSE)</f>
        <v>0</v>
      </c>
      <c r="N586" s="36">
        <f>VLOOKUP("HV_"&amp;$D586&amp;$E586&amp;VLOOKUP($F586,key!$L$3:$M$13,2,FALSE)&amp;$G586&amp;N$6,'HVAC wts'!$H$7:$R$13254,11,FALSE)</f>
        <v>0</v>
      </c>
      <c r="O586" s="36">
        <f>VLOOKUP("HV_"&amp;$D586&amp;$E586&amp;VLOOKUP($F586,key!$L$3:$M$13,2,FALSE)&amp;$G586&amp;O$6,'HVAC wts'!$H$7:$R$13254,11,FALSE)</f>
        <v>0</v>
      </c>
      <c r="P586" s="36">
        <f>VLOOKUP("HV_"&amp;$D586&amp;$E586&amp;VLOOKUP($F586,key!$L$3:$M$13,2,FALSE)&amp;$G586&amp;P$6,'HVAC wts'!$H$7:$R$13254,11,FALSE)</f>
        <v>0</v>
      </c>
      <c r="Q586" s="36">
        <f>VLOOKUP("HV_"&amp;$D586&amp;$E586&amp;VLOOKUP($F586,key!$L$3:$M$13,2,FALSE)&amp;$G586&amp;Q$6,'HVAC wts'!$H$7:$R$13254,11,FALSE)</f>
        <v>0</v>
      </c>
      <c r="R586" s="36">
        <f>VLOOKUP("HV_"&amp;$D586&amp;$E586&amp;VLOOKUP($F586,key!$L$3:$M$13,2,FALSE)&amp;$G586&amp;R$6,'HVAC wts'!$H$7:$R$13254,11,FALSE)</f>
        <v>0</v>
      </c>
      <c r="S586" s="36">
        <f t="shared" si="75"/>
        <v>0</v>
      </c>
      <c r="T586" s="113"/>
      <c r="U586" s="113">
        <f>MATCH($A586&amp;U$6,'All applic'!$A$7:$A$59080,0)</f>
        <v>778</v>
      </c>
      <c r="V586" s="113">
        <f>MATCH($A586&amp;V$6,'All applic'!$A$7:$A$59080,0)</f>
        <v>779</v>
      </c>
      <c r="W586" s="113">
        <f>MATCH($A586&amp;W$6,'All applic'!$A$7:$A$59080,0)</f>
        <v>781</v>
      </c>
      <c r="X586" s="113">
        <f>MATCH($A586&amp;X$6,'All applic'!$A$7:$A$59080,0)</f>
        <v>780</v>
      </c>
      <c r="Y586" s="113">
        <f>MATCH($A586&amp;Y$6,'All applic'!$A$7:$A$59080,0)</f>
        <v>778</v>
      </c>
      <c r="Z586" s="113">
        <f>MATCH($A586&amp;Z$6,'All applic'!$A$7:$A$59080,0)</f>
        <v>781</v>
      </c>
      <c r="AA586" s="113"/>
      <c r="AB586" s="28">
        <f>INDEX('All applic'!$H$7:$H$59080,U586)</f>
        <v>1</v>
      </c>
      <c r="AC586" s="28">
        <f>INDEX('All applic'!$H$7:$H$59080,V586)</f>
        <v>0.81599999999999995</v>
      </c>
      <c r="AD586" s="28">
        <f>INDEX('All applic'!$H$7:$H$59080,W586)</f>
        <v>0.98599999999999999</v>
      </c>
      <c r="AE586" s="28">
        <f>INDEX('All applic'!$H$7:$H$59080,X586)</f>
        <v>0.49</v>
      </c>
      <c r="AF586" s="28">
        <f>INDEX('All applic'!$H$7:$H$59080,Y586)</f>
        <v>1</v>
      </c>
      <c r="AG586" s="28">
        <f>INDEX('All applic'!$H$7:$H$59080,Z586)</f>
        <v>0.98599999999999999</v>
      </c>
      <c r="AH586" s="28"/>
      <c r="AI586" s="28">
        <f>INDEX('All applic'!$I$7:$I$59080,U586)</f>
        <v>1.2250000000000001</v>
      </c>
      <c r="AJ586" s="28">
        <f>INDEX('All applic'!$I$7:$I$59080,V586)</f>
        <v>1.175</v>
      </c>
      <c r="AK586" s="28">
        <f>INDEX('All applic'!$I$7:$I$59080,W586)</f>
        <v>1.0249999999999999</v>
      </c>
      <c r="AL586" s="28">
        <f>INDEX('All applic'!$I$7:$I$59080,X586)</f>
        <v>1.0249999999999999</v>
      </c>
      <c r="AM586" s="28">
        <f>INDEX('All applic'!$I$7:$I$59080,Y586)</f>
        <v>1.2250000000000001</v>
      </c>
      <c r="AN586" s="28">
        <f>INDEX('All applic'!$I$7:$I$59080,Z586)</f>
        <v>1.0249999999999999</v>
      </c>
      <c r="AO586" s="113"/>
      <c r="AP586" s="113">
        <f>INDEX('All applic'!$J$7:$J$59080,U586)</f>
        <v>-2.64E-2</v>
      </c>
      <c r="AQ586" s="113">
        <v>0</v>
      </c>
      <c r="AR586" s="113">
        <f>INDEX('All applic'!$J$7:$J$59080,W586)</f>
        <v>-2.7E-2</v>
      </c>
      <c r="AS586" s="113">
        <v>0</v>
      </c>
      <c r="AT586" s="113">
        <v>0</v>
      </c>
      <c r="AU586" s="113">
        <v>0</v>
      </c>
    </row>
    <row r="587" spans="1:47" x14ac:dyDescent="0.25">
      <c r="A587" s="113" t="str">
        <f t="shared" si="70"/>
        <v>CFLMFm2007CZ04</v>
      </c>
      <c r="B587" s="113" t="str">
        <f t="shared" si="71"/>
        <v>CFLSCEMFmCZ042007</v>
      </c>
      <c r="C587" s="113" t="s">
        <v>118</v>
      </c>
      <c r="D587" s="113" t="s">
        <v>130</v>
      </c>
      <c r="E587" s="113" t="s">
        <v>1650</v>
      </c>
      <c r="F587" s="89" t="s">
        <v>59</v>
      </c>
      <c r="G587" s="113" t="s">
        <v>103</v>
      </c>
      <c r="H587" s="113" t="s">
        <v>1662</v>
      </c>
      <c r="I587" s="115">
        <f t="shared" si="72"/>
        <v>0</v>
      </c>
      <c r="J587" s="115">
        <f t="shared" si="73"/>
        <v>0</v>
      </c>
      <c r="K587" s="115">
        <f t="shared" si="74"/>
        <v>0</v>
      </c>
      <c r="L587" s="113"/>
      <c r="M587" s="36">
        <f>VLOOKUP("HV_"&amp;$D587&amp;$E587&amp;VLOOKUP($F587,key!$L$3:$M$13,2,FALSE)&amp;$G587&amp;M$6,'HVAC wts'!$H$7:$R$13254,11,FALSE)</f>
        <v>0</v>
      </c>
      <c r="N587" s="36">
        <f>VLOOKUP("HV_"&amp;$D587&amp;$E587&amp;VLOOKUP($F587,key!$L$3:$M$13,2,FALSE)&amp;$G587&amp;N$6,'HVAC wts'!$H$7:$R$13254,11,FALSE)</f>
        <v>0</v>
      </c>
      <c r="O587" s="36">
        <f>VLOOKUP("HV_"&amp;$D587&amp;$E587&amp;VLOOKUP($F587,key!$L$3:$M$13,2,FALSE)&amp;$G587&amp;O$6,'HVAC wts'!$H$7:$R$13254,11,FALSE)</f>
        <v>0</v>
      </c>
      <c r="P587" s="36">
        <f>VLOOKUP("HV_"&amp;$D587&amp;$E587&amp;VLOOKUP($F587,key!$L$3:$M$13,2,FALSE)&amp;$G587&amp;P$6,'HVAC wts'!$H$7:$R$13254,11,FALSE)</f>
        <v>0</v>
      </c>
      <c r="Q587" s="36">
        <f>VLOOKUP("HV_"&amp;$D587&amp;$E587&amp;VLOOKUP($F587,key!$L$3:$M$13,2,FALSE)&amp;$G587&amp;Q$6,'HVAC wts'!$H$7:$R$13254,11,FALSE)</f>
        <v>0</v>
      </c>
      <c r="R587" s="36">
        <f>VLOOKUP("HV_"&amp;$D587&amp;$E587&amp;VLOOKUP($F587,key!$L$3:$M$13,2,FALSE)&amp;$G587&amp;R$6,'HVAC wts'!$H$7:$R$13254,11,FALSE)</f>
        <v>0</v>
      </c>
      <c r="S587" s="36">
        <f t="shared" si="75"/>
        <v>0</v>
      </c>
      <c r="T587" s="113"/>
      <c r="U587" s="113">
        <f>MATCH($A587&amp;U$6,'All applic'!$A$7:$A$59080,0)</f>
        <v>782</v>
      </c>
      <c r="V587" s="113">
        <f>MATCH($A587&amp;V$6,'All applic'!$A$7:$A$59080,0)</f>
        <v>783</v>
      </c>
      <c r="W587" s="113">
        <f>MATCH($A587&amp;W$6,'All applic'!$A$7:$A$59080,0)</f>
        <v>785</v>
      </c>
      <c r="X587" s="113">
        <f>MATCH($A587&amp;X$6,'All applic'!$A$7:$A$59080,0)</f>
        <v>784</v>
      </c>
      <c r="Y587" s="113">
        <f>MATCH($A587&amp;Y$6,'All applic'!$A$7:$A$59080,0)</f>
        <v>782</v>
      </c>
      <c r="Z587" s="113">
        <f>MATCH($A587&amp;Z$6,'All applic'!$A$7:$A$59080,0)</f>
        <v>785</v>
      </c>
      <c r="AA587" s="113"/>
      <c r="AB587" s="28">
        <f>INDEX('All applic'!$H$7:$H$59080,U587)</f>
        <v>1.07</v>
      </c>
      <c r="AC587" s="28">
        <f>INDEX('All applic'!$H$7:$H$59080,V587)</f>
        <v>0.92600000000000005</v>
      </c>
      <c r="AD587" s="28">
        <f>INDEX('All applic'!$H$7:$H$59080,W587)</f>
        <v>1</v>
      </c>
      <c r="AE587" s="28">
        <f>INDEX('All applic'!$H$7:$H$59080,X587)</f>
        <v>0.64600000000000002</v>
      </c>
      <c r="AF587" s="28">
        <f>INDEX('All applic'!$H$7:$H$59080,Y587)</f>
        <v>1.07</v>
      </c>
      <c r="AG587" s="28">
        <f>INDEX('All applic'!$H$7:$H$59080,Z587)</f>
        <v>1</v>
      </c>
      <c r="AH587" s="28"/>
      <c r="AI587" s="28">
        <f>INDEX('All applic'!$I$7:$I$59080,U587)</f>
        <v>1.6590909090909092</v>
      </c>
      <c r="AJ587" s="28">
        <f>INDEX('All applic'!$I$7:$I$59080,V587)</f>
        <v>1.75</v>
      </c>
      <c r="AK587" s="28">
        <f>INDEX('All applic'!$I$7:$I$59080,W587)</f>
        <v>1.0454545454545454</v>
      </c>
      <c r="AL587" s="28">
        <f>INDEX('All applic'!$I$7:$I$59080,X587)</f>
        <v>1.0227272727272727</v>
      </c>
      <c r="AM587" s="28">
        <f>INDEX('All applic'!$I$7:$I$59080,Y587)</f>
        <v>1.6590909090909092</v>
      </c>
      <c r="AN587" s="28">
        <f>INDEX('All applic'!$I$7:$I$59080,Z587)</f>
        <v>1.0454545454545454</v>
      </c>
      <c r="AO587" s="113"/>
      <c r="AP587" s="113">
        <f>INDEX('All applic'!$J$7:$J$59080,U587)</f>
        <v>-1.806E-2</v>
      </c>
      <c r="AQ587" s="113">
        <v>0</v>
      </c>
      <c r="AR587" s="113">
        <f>INDEX('All applic'!$J$7:$J$59080,W587)</f>
        <v>-1.8339999999999999E-2</v>
      </c>
      <c r="AS587" s="113">
        <v>0</v>
      </c>
      <c r="AT587" s="113">
        <v>0</v>
      </c>
      <c r="AU587" s="113">
        <v>0</v>
      </c>
    </row>
    <row r="588" spans="1:47" x14ac:dyDescent="0.25">
      <c r="A588" s="113" t="str">
        <f t="shared" si="70"/>
        <v>CFLMFm2007CZ05</v>
      </c>
      <c r="B588" s="113" t="str">
        <f t="shared" si="71"/>
        <v>CFLSCEMFmCZ052007</v>
      </c>
      <c r="C588" s="113" t="s">
        <v>118</v>
      </c>
      <c r="D588" s="113" t="s">
        <v>130</v>
      </c>
      <c r="E588" s="113" t="s">
        <v>1650</v>
      </c>
      <c r="F588" s="89" t="s">
        <v>59</v>
      </c>
      <c r="G588" s="113" t="s">
        <v>104</v>
      </c>
      <c r="H588" s="113" t="s">
        <v>1662</v>
      </c>
      <c r="I588" s="115">
        <f t="shared" si="72"/>
        <v>0.98205568101607577</v>
      </c>
      <c r="J588" s="115">
        <f t="shared" si="73"/>
        <v>1.2730857341972597</v>
      </c>
      <c r="K588" s="115">
        <f t="shared" si="74"/>
        <v>-1.9876040825888945E-2</v>
      </c>
      <c r="L588" s="113"/>
      <c r="M588" s="36">
        <f>VLOOKUP("HV_"&amp;$D588&amp;$E588&amp;VLOOKUP($F588,key!$L$3:$M$13,2,FALSE)&amp;$G588&amp;M$6,'HVAC wts'!$H$7:$R$13254,11,FALSE)</f>
        <v>0.73809419203418203</v>
      </c>
      <c r="N588" s="36">
        <f>VLOOKUP("HV_"&amp;$D588&amp;$E588&amp;VLOOKUP($F588,key!$L$3:$M$13,2,FALSE)&amp;$G588&amp;N$6,'HVAC wts'!$H$7:$R$13254,11,FALSE)</f>
        <v>0.10613398665605368</v>
      </c>
      <c r="O588" s="36">
        <f>VLOOKUP("HV_"&amp;$D588&amp;$E588&amp;VLOOKUP($F588,key!$L$3:$M$13,2,FALSE)&amp;$G588&amp;O$6,'HVAC wts'!$H$7:$R$13254,11,FALSE)</f>
        <v>5.0238865615258151E-2</v>
      </c>
      <c r="P588" s="36">
        <f>VLOOKUP("HV_"&amp;$D588&amp;$E588&amp;VLOOKUP($F588,key!$L$3:$M$13,2,FALSE)&amp;$G588&amp;P$6,'HVAC wts'!$H$7:$R$13254,11,FALSE)</f>
        <v>7.224079460820561E-3</v>
      </c>
      <c r="Q588" s="36">
        <f>VLOOKUP("HV_"&amp;$D588&amp;$E588&amp;VLOOKUP($F588,key!$L$3:$M$13,2,FALSE)&amp;$G588&amp;Q$6,'HVAC wts'!$H$7:$R$13254,11,FALSE)</f>
        <v>9.2043851097460022E-2</v>
      </c>
      <c r="R588" s="36">
        <f>VLOOKUP("HV_"&amp;$D588&amp;$E588&amp;VLOOKUP($F588,key!$L$3:$M$13,2,FALSE)&amp;$G588&amp;R$6,'HVAC wts'!$H$7:$R$13254,11,FALSE)</f>
        <v>6.2650251362253969E-3</v>
      </c>
      <c r="S588" s="36">
        <f t="shared" si="75"/>
        <v>0.99999999999999989</v>
      </c>
      <c r="T588" s="113"/>
      <c r="U588" s="113">
        <f>MATCH($A588&amp;U$6,'All applic'!$A$7:$A$59080,0)</f>
        <v>786</v>
      </c>
      <c r="V588" s="113">
        <f>MATCH($A588&amp;V$6,'All applic'!$A$7:$A$59080,0)</f>
        <v>787</v>
      </c>
      <c r="W588" s="113">
        <f>MATCH($A588&amp;W$6,'All applic'!$A$7:$A$59080,0)</f>
        <v>789</v>
      </c>
      <c r="X588" s="113">
        <f>MATCH($A588&amp;X$6,'All applic'!$A$7:$A$59080,0)</f>
        <v>788</v>
      </c>
      <c r="Y588" s="113">
        <f>MATCH($A588&amp;Y$6,'All applic'!$A$7:$A$59080,0)</f>
        <v>786</v>
      </c>
      <c r="Z588" s="113">
        <f>MATCH($A588&amp;Z$6,'All applic'!$A$7:$A$59080,0)</f>
        <v>789</v>
      </c>
      <c r="AA588" s="113"/>
      <c r="AB588" s="28">
        <f>INDEX('All applic'!$H$7:$H$59080,U588)</f>
        <v>1.006</v>
      </c>
      <c r="AC588" s="28">
        <f>INDEX('All applic'!$H$7:$H$59080,V588)</f>
        <v>0.82</v>
      </c>
      <c r="AD588" s="28">
        <f>INDEX('All applic'!$H$7:$H$59080,W588)</f>
        <v>0.99399999999999999</v>
      </c>
      <c r="AE588" s="28">
        <f>INDEX('All applic'!$H$7:$H$59080,X588)</f>
        <v>0.51800000000000002</v>
      </c>
      <c r="AF588" s="28">
        <f>INDEX('All applic'!$H$7:$H$59080,Y588)</f>
        <v>1.006</v>
      </c>
      <c r="AG588" s="28">
        <f>INDEX('All applic'!$H$7:$H$59080,Z588)</f>
        <v>0.99399999999999999</v>
      </c>
      <c r="AH588" s="28"/>
      <c r="AI588" s="28">
        <f>INDEX('All applic'!$I$7:$I$59080,U588)</f>
        <v>1.2954545454545456</v>
      </c>
      <c r="AJ588" s="28">
        <f>INDEX('All applic'!$I$7:$I$59080,V588)</f>
        <v>1.25</v>
      </c>
      <c r="AK588" s="28">
        <f>INDEX('All applic'!$I$7:$I$59080,W588)</f>
        <v>1.0227272727272727</v>
      </c>
      <c r="AL588" s="28">
        <f>INDEX('All applic'!$I$7:$I$59080,X588)</f>
        <v>1</v>
      </c>
      <c r="AM588" s="28">
        <f>INDEX('All applic'!$I$7:$I$59080,Y588)</f>
        <v>1.2954545454545456</v>
      </c>
      <c r="AN588" s="28">
        <f>INDEX('All applic'!$I$7:$I$59080,Z588)</f>
        <v>1.0227272727272727</v>
      </c>
      <c r="AO588" s="113"/>
      <c r="AP588" s="113">
        <f>INDEX('All applic'!$J$7:$J$59080,U588)</f>
        <v>-2.52E-2</v>
      </c>
      <c r="AQ588" s="113">
        <v>0</v>
      </c>
      <c r="AR588" s="113">
        <f>INDEX('All applic'!$J$7:$J$59080,W588)</f>
        <v>-2.5399999999999999E-2</v>
      </c>
      <c r="AS588" s="113">
        <v>0</v>
      </c>
      <c r="AT588" s="113">
        <v>0</v>
      </c>
      <c r="AU588" s="113">
        <v>0</v>
      </c>
    </row>
    <row r="589" spans="1:47" x14ac:dyDescent="0.25">
      <c r="A589" s="113" t="str">
        <f t="shared" si="70"/>
        <v>CFLMFm2007CZ06</v>
      </c>
      <c r="B589" s="113" t="str">
        <f t="shared" si="71"/>
        <v>CFLSCEMFmCZ062007</v>
      </c>
      <c r="C589" s="113" t="s">
        <v>118</v>
      </c>
      <c r="D589" s="113" t="s">
        <v>130</v>
      </c>
      <c r="E589" s="113" t="s">
        <v>1650</v>
      </c>
      <c r="F589" s="89" t="s">
        <v>59</v>
      </c>
      <c r="G589" s="113" t="s">
        <v>105</v>
      </c>
      <c r="H589" s="113" t="s">
        <v>1662</v>
      </c>
      <c r="I589" s="115">
        <f t="shared" si="72"/>
        <v>1.0443873154765311</v>
      </c>
      <c r="J589" s="115">
        <f t="shared" si="73"/>
        <v>1.4741888014234354</v>
      </c>
      <c r="K589" s="115">
        <f t="shared" si="74"/>
        <v>-1.487069607886451E-2</v>
      </c>
      <c r="L589" s="113"/>
      <c r="M589" s="36">
        <f>VLOOKUP("HV_"&amp;$D589&amp;$E589&amp;VLOOKUP($F589,key!$L$3:$M$13,2,FALSE)&amp;$G589&amp;M$6,'HVAC wts'!$H$7:$R$13254,11,FALSE)</f>
        <v>2446.8379647597926</v>
      </c>
      <c r="N589" s="36">
        <f>VLOOKUP("HV_"&amp;$D589&amp;$E589&amp;VLOOKUP($F589,key!$L$3:$M$13,2,FALSE)&amp;$G589&amp;N$6,'HVAC wts'!$H$7:$R$13254,11,FALSE)</f>
        <v>351.84217773835928</v>
      </c>
      <c r="O589" s="36">
        <f>VLOOKUP("HV_"&amp;$D589&amp;$E589&amp;VLOOKUP($F589,key!$L$3:$M$13,2,FALSE)&amp;$G589&amp;O$6,'HVAC wts'!$H$7:$R$13254,11,FALSE)</f>
        <v>292.19022912047296</v>
      </c>
      <c r="P589" s="36">
        <f>VLOOKUP("HV_"&amp;$D589&amp;$E589&amp;VLOOKUP($F589,key!$L$3:$M$13,2,FALSE)&amp;$G589&amp;P$6,'HVAC wts'!$H$7:$R$13254,11,FALSE)</f>
        <v>42.015388026607546</v>
      </c>
      <c r="Q589" s="36">
        <f>VLOOKUP("HV_"&amp;$D589&amp;$E589&amp;VLOOKUP($F589,key!$L$3:$M$13,2,FALSE)&amp;$G589&amp;Q$6,'HVAC wts'!$H$7:$R$13254,11,FALSE)</f>
        <v>305.13231470805619</v>
      </c>
      <c r="R589" s="36">
        <f>VLOOKUP("HV_"&amp;$D589&amp;$E589&amp;VLOOKUP($F589,key!$L$3:$M$13,2,FALSE)&amp;$G589&amp;R$6,'HVAC wts'!$H$7:$R$13254,11,FALSE)</f>
        <v>36.437509238728751</v>
      </c>
      <c r="S589" s="36">
        <f t="shared" si="75"/>
        <v>3474.4555835920169</v>
      </c>
      <c r="T589" s="113"/>
      <c r="U589" s="113">
        <f>MATCH($A589&amp;U$6,'All applic'!$A$7:$A$59080,0)</f>
        <v>790</v>
      </c>
      <c r="V589" s="113">
        <f>MATCH($A589&amp;V$6,'All applic'!$A$7:$A$59080,0)</f>
        <v>791</v>
      </c>
      <c r="W589" s="113">
        <f>MATCH($A589&amp;W$6,'All applic'!$A$7:$A$59080,0)</f>
        <v>793</v>
      </c>
      <c r="X589" s="113">
        <f>MATCH($A589&amp;X$6,'All applic'!$A$7:$A$59080,0)</f>
        <v>792</v>
      </c>
      <c r="Y589" s="113">
        <f>MATCH($A589&amp;Y$6,'All applic'!$A$7:$A$59080,0)</f>
        <v>790</v>
      </c>
      <c r="Z589" s="113">
        <f>MATCH($A589&amp;Z$6,'All applic'!$A$7:$A$59080,0)</f>
        <v>793</v>
      </c>
      <c r="AA589" s="113"/>
      <c r="AB589" s="28">
        <f>INDEX('All applic'!$H$7:$H$59080,U589)</f>
        <v>1.07</v>
      </c>
      <c r="AC589" s="28">
        <f>INDEX('All applic'!$H$7:$H$59080,V589)</f>
        <v>0.93400000000000005</v>
      </c>
      <c r="AD589" s="28">
        <f>INDEX('All applic'!$H$7:$H$59080,W589)</f>
        <v>0.998</v>
      </c>
      <c r="AE589" s="28">
        <f>INDEX('All applic'!$H$7:$H$59080,X589)</f>
        <v>0.65400000000000003</v>
      </c>
      <c r="AF589" s="28">
        <f>INDEX('All applic'!$H$7:$H$59080,Y589)</f>
        <v>1.07</v>
      </c>
      <c r="AG589" s="28">
        <f>INDEX('All applic'!$H$7:$H$59080,Z589)</f>
        <v>0.998</v>
      </c>
      <c r="AH589" s="28"/>
      <c r="AI589" s="28">
        <f>INDEX('All applic'!$I$7:$I$59080,U589)</f>
        <v>1.5333333333333334</v>
      </c>
      <c r="AJ589" s="28">
        <f>INDEX('All applic'!$I$7:$I$59080,V589)</f>
        <v>1.5111111111111113</v>
      </c>
      <c r="AK589" s="28">
        <f>INDEX('All applic'!$I$7:$I$59080,W589)</f>
        <v>1</v>
      </c>
      <c r="AL589" s="28">
        <f>INDEX('All applic'!$I$7:$I$59080,X589)</f>
        <v>1</v>
      </c>
      <c r="AM589" s="28">
        <f>INDEX('All applic'!$I$7:$I$59080,Y589)</f>
        <v>1.5333333333333334</v>
      </c>
      <c r="AN589" s="28">
        <f>INDEX('All applic'!$I$7:$I$59080,Z589)</f>
        <v>1</v>
      </c>
      <c r="AO589" s="113"/>
      <c r="AP589" s="113">
        <f>INDEX('All applic'!$J$7:$J$59080,U589)</f>
        <v>-1.8839999999999999E-2</v>
      </c>
      <c r="AQ589" s="113">
        <v>0</v>
      </c>
      <c r="AR589" s="113">
        <f>INDEX('All applic'!$J$7:$J$59080,W589)</f>
        <v>-1.9059999999999997E-2</v>
      </c>
      <c r="AS589" s="113">
        <v>0</v>
      </c>
      <c r="AT589" s="113">
        <v>0</v>
      </c>
      <c r="AU589" s="113">
        <v>0</v>
      </c>
    </row>
    <row r="590" spans="1:47" x14ac:dyDescent="0.25">
      <c r="A590" s="113" t="str">
        <f t="shared" si="70"/>
        <v>CFLMFm2007CZ07</v>
      </c>
      <c r="B590" s="113" t="str">
        <f t="shared" si="71"/>
        <v>CFLSCEMFmCZ072007</v>
      </c>
      <c r="C590" s="113" t="s">
        <v>118</v>
      </c>
      <c r="D590" s="113" t="s">
        <v>130</v>
      </c>
      <c r="E590" s="113" t="s">
        <v>1650</v>
      </c>
      <c r="F590" s="89" t="s">
        <v>59</v>
      </c>
      <c r="G590" s="113" t="s">
        <v>106</v>
      </c>
      <c r="H590" s="113" t="s">
        <v>1662</v>
      </c>
      <c r="I590" s="115">
        <f t="shared" si="72"/>
        <v>0</v>
      </c>
      <c r="J590" s="115">
        <f t="shared" si="73"/>
        <v>0</v>
      </c>
      <c r="K590" s="115">
        <f t="shared" si="74"/>
        <v>0</v>
      </c>
      <c r="L590" s="113"/>
      <c r="M590" s="36">
        <f>VLOOKUP("HV_"&amp;$D590&amp;$E590&amp;VLOOKUP($F590,key!$L$3:$M$13,2,FALSE)&amp;$G590&amp;M$6,'HVAC wts'!$H$7:$R$13254,11,FALSE)</f>
        <v>0</v>
      </c>
      <c r="N590" s="36">
        <f>VLOOKUP("HV_"&amp;$D590&amp;$E590&amp;VLOOKUP($F590,key!$L$3:$M$13,2,FALSE)&amp;$G590&amp;N$6,'HVAC wts'!$H$7:$R$13254,11,FALSE)</f>
        <v>0</v>
      </c>
      <c r="O590" s="36">
        <f>VLOOKUP("HV_"&amp;$D590&amp;$E590&amp;VLOOKUP($F590,key!$L$3:$M$13,2,FALSE)&amp;$G590&amp;O$6,'HVAC wts'!$H$7:$R$13254,11,FALSE)</f>
        <v>0</v>
      </c>
      <c r="P590" s="36">
        <f>VLOOKUP("HV_"&amp;$D590&amp;$E590&amp;VLOOKUP($F590,key!$L$3:$M$13,2,FALSE)&amp;$G590&amp;P$6,'HVAC wts'!$H$7:$R$13254,11,FALSE)</f>
        <v>0</v>
      </c>
      <c r="Q590" s="36">
        <f>VLOOKUP("HV_"&amp;$D590&amp;$E590&amp;VLOOKUP($F590,key!$L$3:$M$13,2,FALSE)&amp;$G590&amp;Q$6,'HVAC wts'!$H$7:$R$13254,11,FALSE)</f>
        <v>0</v>
      </c>
      <c r="R590" s="36">
        <f>VLOOKUP("HV_"&amp;$D590&amp;$E590&amp;VLOOKUP($F590,key!$L$3:$M$13,2,FALSE)&amp;$G590&amp;R$6,'HVAC wts'!$H$7:$R$13254,11,FALSE)</f>
        <v>0</v>
      </c>
      <c r="S590" s="36">
        <f t="shared" si="75"/>
        <v>0</v>
      </c>
      <c r="T590" s="113"/>
      <c r="U590" s="113">
        <f>MATCH($A590&amp;U$6,'All applic'!$A$7:$A$59080,0)</f>
        <v>794</v>
      </c>
      <c r="V590" s="113">
        <f>MATCH($A590&amp;V$6,'All applic'!$A$7:$A$59080,0)</f>
        <v>795</v>
      </c>
      <c r="W590" s="113">
        <f>MATCH($A590&amp;W$6,'All applic'!$A$7:$A$59080,0)</f>
        <v>797</v>
      </c>
      <c r="X590" s="113">
        <f>MATCH($A590&amp;X$6,'All applic'!$A$7:$A$59080,0)</f>
        <v>796</v>
      </c>
      <c r="Y590" s="113">
        <f>MATCH($A590&amp;Y$6,'All applic'!$A$7:$A$59080,0)</f>
        <v>794</v>
      </c>
      <c r="Z590" s="113">
        <f>MATCH($A590&amp;Z$6,'All applic'!$A$7:$A$59080,0)</f>
        <v>797</v>
      </c>
      <c r="AA590" s="113"/>
      <c r="AB590" s="28">
        <f>INDEX('All applic'!$H$7:$H$59080,U590)</f>
        <v>1.1000000000000001</v>
      </c>
      <c r="AC590" s="28">
        <f>INDEX('All applic'!$H$7:$H$59080,V590)</f>
        <v>0.97799999999999998</v>
      </c>
      <c r="AD590" s="28">
        <f>INDEX('All applic'!$H$7:$H$59080,W590)</f>
        <v>0.998</v>
      </c>
      <c r="AE590" s="28">
        <f>INDEX('All applic'!$H$7:$H$59080,X590)</f>
        <v>0.68400000000000005</v>
      </c>
      <c r="AF590" s="28">
        <f>INDEX('All applic'!$H$7:$H$59080,Y590)</f>
        <v>1.1000000000000001</v>
      </c>
      <c r="AG590" s="28">
        <f>INDEX('All applic'!$H$7:$H$59080,Z590)</f>
        <v>0.998</v>
      </c>
      <c r="AH590" s="28"/>
      <c r="AI590" s="28">
        <f>INDEX('All applic'!$I$7:$I$59080,U590)</f>
        <v>1.3777777777777778</v>
      </c>
      <c r="AJ590" s="28">
        <f>INDEX('All applic'!$I$7:$I$59080,V590)</f>
        <v>1.4444444444444446</v>
      </c>
      <c r="AK590" s="28">
        <f>INDEX('All applic'!$I$7:$I$59080,W590)</f>
        <v>1</v>
      </c>
      <c r="AL590" s="28">
        <f>INDEX('All applic'!$I$7:$I$59080,X590)</f>
        <v>1</v>
      </c>
      <c r="AM590" s="28">
        <f>INDEX('All applic'!$I$7:$I$59080,Y590)</f>
        <v>1.3777777777777778</v>
      </c>
      <c r="AN590" s="28">
        <f>INDEX('All applic'!$I$7:$I$59080,Z590)</f>
        <v>1</v>
      </c>
      <c r="AO590" s="113"/>
      <c r="AP590" s="113">
        <f>INDEX('All applic'!$J$7:$J$59080,U590)</f>
        <v>-1.7940000000000001E-2</v>
      </c>
      <c r="AQ590" s="113">
        <v>0</v>
      </c>
      <c r="AR590" s="113">
        <f>INDEX('All applic'!$J$7:$J$59080,W590)</f>
        <v>-1.8460000000000001E-2</v>
      </c>
      <c r="AS590" s="113">
        <v>0</v>
      </c>
      <c r="AT590" s="113">
        <v>0</v>
      </c>
      <c r="AU590" s="113">
        <v>0</v>
      </c>
    </row>
    <row r="591" spans="1:47" x14ac:dyDescent="0.25">
      <c r="A591" s="113" t="str">
        <f t="shared" si="70"/>
        <v>CFLMFm2007CZ08</v>
      </c>
      <c r="B591" s="113" t="str">
        <f t="shared" si="71"/>
        <v>CFLSCEMFmCZ082007</v>
      </c>
      <c r="C591" s="113" t="s">
        <v>118</v>
      </c>
      <c r="D591" s="113" t="s">
        <v>130</v>
      </c>
      <c r="E591" s="113" t="s">
        <v>1650</v>
      </c>
      <c r="F591" s="89" t="s">
        <v>59</v>
      </c>
      <c r="G591" s="113" t="s">
        <v>107</v>
      </c>
      <c r="H591" s="113" t="s">
        <v>1662</v>
      </c>
      <c r="I591" s="115">
        <f t="shared" si="72"/>
        <v>1.0821627446352731</v>
      </c>
      <c r="J591" s="115">
        <f t="shared" si="73"/>
        <v>1.318663686106085</v>
      </c>
      <c r="K591" s="115">
        <f t="shared" si="74"/>
        <v>-1.2180353940718997E-2</v>
      </c>
      <c r="L591" s="113"/>
      <c r="M591" s="36">
        <f>VLOOKUP("HV_"&amp;$D591&amp;$E591&amp;VLOOKUP($F591,key!$L$3:$M$13,2,FALSE)&amp;$G591&amp;M$6,'HVAC wts'!$H$7:$R$13254,11,FALSE)</f>
        <v>2915.185614545454</v>
      </c>
      <c r="N591" s="36">
        <f>VLOOKUP("HV_"&amp;$D591&amp;$E591&amp;VLOOKUP($F591,key!$L$3:$M$13,2,FALSE)&amp;$G591&amp;N$6,'HVAC wts'!$H$7:$R$13254,11,FALSE)</f>
        <v>419.18805818181823</v>
      </c>
      <c r="O591" s="36">
        <f>VLOOKUP("HV_"&amp;$D591&amp;$E591&amp;VLOOKUP($F591,key!$L$3:$M$13,2,FALSE)&amp;$G591&amp;O$6,'HVAC wts'!$H$7:$R$13254,11,FALSE)</f>
        <v>272.46923796008861</v>
      </c>
      <c r="P591" s="36">
        <f>VLOOKUP("HV_"&amp;$D591&amp;$E591&amp;VLOOKUP($F591,key!$L$3:$M$13,2,FALSE)&amp;$G591&amp;P$6,'HVAC wts'!$H$7:$R$13254,11,FALSE)</f>
        <v>39.179615254988917</v>
      </c>
      <c r="Q591" s="36">
        <f>VLOOKUP("HV_"&amp;$D591&amp;$E591&amp;VLOOKUP($F591,key!$L$3:$M$13,2,FALSE)&amp;$G591&amp;Q$6,'HVAC wts'!$H$7:$R$13254,11,FALSE)</f>
        <v>363.53749090909093</v>
      </c>
      <c r="R591" s="36">
        <f>VLOOKUP("HV_"&amp;$D591&amp;$E591&amp;VLOOKUP($F591,key!$L$3:$M$13,2,FALSE)&amp;$G591&amp;R$6,'HVAC wts'!$H$7:$R$13254,11,FALSE)</f>
        <v>33.978207982261644</v>
      </c>
      <c r="S591" s="36">
        <f t="shared" si="75"/>
        <v>4043.5382248337028</v>
      </c>
      <c r="T591" s="113"/>
      <c r="U591" s="113">
        <f>MATCH($A591&amp;U$6,'All applic'!$A$7:$A$59080,0)</f>
        <v>798</v>
      </c>
      <c r="V591" s="113">
        <f>MATCH($A591&amp;V$6,'All applic'!$A$7:$A$59080,0)</f>
        <v>799</v>
      </c>
      <c r="W591" s="113">
        <f>MATCH($A591&amp;W$6,'All applic'!$A$7:$A$59080,0)</f>
        <v>801</v>
      </c>
      <c r="X591" s="113">
        <f>MATCH($A591&amp;X$6,'All applic'!$A$7:$A$59080,0)</f>
        <v>800</v>
      </c>
      <c r="Y591" s="113">
        <f>MATCH($A591&amp;Y$6,'All applic'!$A$7:$A$59080,0)</f>
        <v>798</v>
      </c>
      <c r="Z591" s="113">
        <f>MATCH($A591&amp;Z$6,'All applic'!$A$7:$A$59080,0)</f>
        <v>801</v>
      </c>
      <c r="AA591" s="113"/>
      <c r="AB591" s="28">
        <f>INDEX('All applic'!$H$7:$H$59080,U591)</f>
        <v>1.1040000000000001</v>
      </c>
      <c r="AC591" s="28">
        <f>INDEX('All applic'!$H$7:$H$59080,V591)</f>
        <v>1.004</v>
      </c>
      <c r="AD591" s="28">
        <f>INDEX('All applic'!$H$7:$H$59080,W591)</f>
        <v>1.002</v>
      </c>
      <c r="AE591" s="28">
        <f>INDEX('All applic'!$H$7:$H$59080,X591)</f>
        <v>0.71799999999999997</v>
      </c>
      <c r="AF591" s="28">
        <f>INDEX('All applic'!$H$7:$H$59080,Y591)</f>
        <v>1.1040000000000001</v>
      </c>
      <c r="AG591" s="28">
        <f>INDEX('All applic'!$H$7:$H$59080,Z591)</f>
        <v>1.002</v>
      </c>
      <c r="AH591" s="28"/>
      <c r="AI591" s="28">
        <f>INDEX('All applic'!$I$7:$I$59080,U591)</f>
        <v>1.3333333333333333</v>
      </c>
      <c r="AJ591" s="28">
        <f>INDEX('All applic'!$I$7:$I$59080,V591)</f>
        <v>1.4666666666666668</v>
      </c>
      <c r="AK591" s="28">
        <f>INDEX('All applic'!$I$7:$I$59080,W591)</f>
        <v>1</v>
      </c>
      <c r="AL591" s="28">
        <f>INDEX('All applic'!$I$7:$I$59080,X591)</f>
        <v>1</v>
      </c>
      <c r="AM591" s="28">
        <f>INDEX('All applic'!$I$7:$I$59080,Y591)</f>
        <v>1.3333333333333333</v>
      </c>
      <c r="AN591" s="28">
        <f>INDEX('All applic'!$I$7:$I$59080,Z591)</f>
        <v>1</v>
      </c>
      <c r="AO591" s="113"/>
      <c r="AP591" s="113">
        <f>INDEX('All applic'!$J$7:$J$59080,U591)</f>
        <v>-1.542E-2</v>
      </c>
      <c r="AQ591" s="113">
        <v>0</v>
      </c>
      <c r="AR591" s="113">
        <f>INDEX('All applic'!$J$7:$J$59080,W591)</f>
        <v>-1.5779999999999999E-2</v>
      </c>
      <c r="AS591" s="113">
        <v>0</v>
      </c>
      <c r="AT591" s="113">
        <v>0</v>
      </c>
      <c r="AU591" s="113">
        <v>0</v>
      </c>
    </row>
    <row r="592" spans="1:47" x14ac:dyDescent="0.25">
      <c r="A592" s="113" t="str">
        <f t="shared" si="70"/>
        <v>CFLMFm2007CZ09</v>
      </c>
      <c r="B592" s="113" t="str">
        <f t="shared" si="71"/>
        <v>CFLSCEMFmCZ092007</v>
      </c>
      <c r="C592" s="113" t="s">
        <v>118</v>
      </c>
      <c r="D592" s="113" t="s">
        <v>130</v>
      </c>
      <c r="E592" s="113" t="s">
        <v>1650</v>
      </c>
      <c r="F592" s="89" t="s">
        <v>59</v>
      </c>
      <c r="G592" s="113" t="s">
        <v>108</v>
      </c>
      <c r="H592" s="113" t="s">
        <v>1662</v>
      </c>
      <c r="I592" s="115">
        <f t="shared" si="72"/>
        <v>1.0850771804626764</v>
      </c>
      <c r="J592" s="115">
        <f t="shared" si="73"/>
        <v>1.5480308651390196</v>
      </c>
      <c r="K592" s="115">
        <f t="shared" si="74"/>
        <v>-1.2629095583544032E-2</v>
      </c>
      <c r="L592" s="113"/>
      <c r="M592" s="36">
        <f>VLOOKUP("HV_"&amp;$D592&amp;$E592&amp;VLOOKUP($F592,key!$L$3:$M$13,2,FALSE)&amp;$G592&amp;M$6,'HVAC wts'!$H$7:$R$13254,11,FALSE)</f>
        <v>2791.3117518403542</v>
      </c>
      <c r="N592" s="36">
        <f>VLOOKUP("HV_"&amp;$D592&amp;$E592&amp;VLOOKUP($F592,key!$L$3:$M$13,2,FALSE)&amp;$G592&amp;N$6,'HVAC wts'!$H$7:$R$13254,11,FALSE)</f>
        <v>401.37566101995571</v>
      </c>
      <c r="O592" s="36">
        <f>VLOOKUP("HV_"&amp;$D592&amp;$E592&amp;VLOOKUP($F592,key!$L$3:$M$13,2,FALSE)&amp;$G592&amp;O$6,'HVAC wts'!$H$7:$R$13254,11,FALSE)</f>
        <v>0</v>
      </c>
      <c r="P592" s="36">
        <f>VLOOKUP("HV_"&amp;$D592&amp;$E592&amp;VLOOKUP($F592,key!$L$3:$M$13,2,FALSE)&amp;$G592&amp;P$6,'HVAC wts'!$H$7:$R$13254,11,FALSE)</f>
        <v>0</v>
      </c>
      <c r="Q592" s="36">
        <f>VLOOKUP("HV_"&amp;$D592&amp;$E592&amp;VLOOKUP($F592,key!$L$3:$M$13,2,FALSE)&amp;$G592&amp;Q$6,'HVAC wts'!$H$7:$R$13254,11,FALSE)</f>
        <v>348.08983192904657</v>
      </c>
      <c r="R592" s="36">
        <f>VLOOKUP("HV_"&amp;$D592&amp;$E592&amp;VLOOKUP($F592,key!$L$3:$M$13,2,FALSE)&amp;$G592&amp;R$6,'HVAC wts'!$H$7:$R$13254,11,FALSE)</f>
        <v>0</v>
      </c>
      <c r="S592" s="36">
        <f t="shared" si="75"/>
        <v>3540.7772447893567</v>
      </c>
      <c r="T592" s="113"/>
      <c r="U592" s="113">
        <f>MATCH($A592&amp;U$6,'All applic'!$A$7:$A$59080,0)</f>
        <v>802</v>
      </c>
      <c r="V592" s="113">
        <f>MATCH($A592&amp;V$6,'All applic'!$A$7:$A$59080,0)</f>
        <v>803</v>
      </c>
      <c r="W592" s="113">
        <f>MATCH($A592&amp;W$6,'All applic'!$A$7:$A$59080,0)</f>
        <v>805</v>
      </c>
      <c r="X592" s="113">
        <f>MATCH($A592&amp;X$6,'All applic'!$A$7:$A$59080,0)</f>
        <v>804</v>
      </c>
      <c r="Y592" s="113">
        <f>MATCH($A592&amp;Y$6,'All applic'!$A$7:$A$59080,0)</f>
        <v>802</v>
      </c>
      <c r="Z592" s="113">
        <f>MATCH($A592&amp;Z$6,'All applic'!$A$7:$A$59080,0)</f>
        <v>805</v>
      </c>
      <c r="AA592" s="113"/>
      <c r="AB592" s="28">
        <f>INDEX('All applic'!$H$7:$H$59080,U592)</f>
        <v>1.0980000000000001</v>
      </c>
      <c r="AC592" s="28">
        <f>INDEX('All applic'!$H$7:$H$59080,V592)</f>
        <v>0.98399999999999999</v>
      </c>
      <c r="AD592" s="28">
        <f>INDEX('All applic'!$H$7:$H$59080,W592)</f>
        <v>1</v>
      </c>
      <c r="AE592" s="28">
        <f>INDEX('All applic'!$H$7:$H$59080,X592)</f>
        <v>0.68799999999999994</v>
      </c>
      <c r="AF592" s="28">
        <f>INDEX('All applic'!$H$7:$H$59080,Y592)</f>
        <v>1.0980000000000001</v>
      </c>
      <c r="AG592" s="28">
        <f>INDEX('All applic'!$H$7:$H$59080,Z592)</f>
        <v>1</v>
      </c>
      <c r="AH592" s="28"/>
      <c r="AI592" s="28">
        <f>INDEX('All applic'!$I$7:$I$59080,U592)</f>
        <v>1.5454545454545456</v>
      </c>
      <c r="AJ592" s="28">
        <f>INDEX('All applic'!$I$7:$I$59080,V592)</f>
        <v>1.5681818181818183</v>
      </c>
      <c r="AK592" s="28">
        <f>INDEX('All applic'!$I$7:$I$59080,W592)</f>
        <v>1.0454545454545454</v>
      </c>
      <c r="AL592" s="28">
        <f>INDEX('All applic'!$I$7:$I$59080,X592)</f>
        <v>1</v>
      </c>
      <c r="AM592" s="28">
        <f>INDEX('All applic'!$I$7:$I$59080,Y592)</f>
        <v>1.5454545454545456</v>
      </c>
      <c r="AN592" s="28">
        <f>INDEX('All applic'!$I$7:$I$59080,Z592)</f>
        <v>1.0454545454545454</v>
      </c>
      <c r="AO592" s="113"/>
      <c r="AP592" s="113">
        <f>INDEX('All applic'!$J$7:$J$59080,U592)</f>
        <v>-1.602E-2</v>
      </c>
      <c r="AQ592" s="113">
        <v>0</v>
      </c>
      <c r="AR592" s="113">
        <f>INDEX('All applic'!$J$7:$J$59080,W592)</f>
        <v>-1.6399999999999998E-2</v>
      </c>
      <c r="AS592" s="113">
        <v>0</v>
      </c>
      <c r="AT592" s="113">
        <v>0</v>
      </c>
      <c r="AU592" s="113">
        <v>0</v>
      </c>
    </row>
    <row r="593" spans="1:47" x14ac:dyDescent="0.25">
      <c r="A593" s="113" t="str">
        <f t="shared" si="70"/>
        <v>CFLMFm2007CZ10</v>
      </c>
      <c r="B593" s="113" t="str">
        <f t="shared" si="71"/>
        <v>CFLSCEMFmCZ102007</v>
      </c>
      <c r="C593" s="113" t="s">
        <v>118</v>
      </c>
      <c r="D593" s="113" t="s">
        <v>130</v>
      </c>
      <c r="E593" s="113" t="s">
        <v>1650</v>
      </c>
      <c r="F593" s="89" t="s">
        <v>59</v>
      </c>
      <c r="G593" s="113" t="s">
        <v>109</v>
      </c>
      <c r="H593" s="113" t="s">
        <v>1662</v>
      </c>
      <c r="I593" s="115">
        <f t="shared" si="72"/>
        <v>1.09330389659491</v>
      </c>
      <c r="J593" s="115">
        <f t="shared" si="73"/>
        <v>1.6213653226897868</v>
      </c>
      <c r="K593" s="115">
        <f t="shared" si="74"/>
        <v>-1.1761929220129648E-2</v>
      </c>
      <c r="L593" s="113"/>
      <c r="M593" s="36">
        <f>VLOOKUP("HV_"&amp;$D593&amp;$E593&amp;VLOOKUP($F593,key!$L$3:$M$13,2,FALSE)&amp;$G593&amp;M$6,'HVAC wts'!$H$7:$R$13254,11,FALSE)</f>
        <v>94.980317516629697</v>
      </c>
      <c r="N593" s="36">
        <f>VLOOKUP("HV_"&amp;$D593&amp;$E593&amp;VLOOKUP($F593,key!$L$3:$M$13,2,FALSE)&amp;$G593&amp;N$6,'HVAC wts'!$H$7:$R$13254,11,FALSE)</f>
        <v>13.657660310421289</v>
      </c>
      <c r="O593" s="36">
        <f>VLOOKUP("HV_"&amp;$D593&amp;$E593&amp;VLOOKUP($F593,key!$L$3:$M$13,2,FALSE)&amp;$G593&amp;O$6,'HVAC wts'!$H$7:$R$13254,11,FALSE)</f>
        <v>0</v>
      </c>
      <c r="P593" s="36">
        <f>VLOOKUP("HV_"&amp;$D593&amp;$E593&amp;VLOOKUP($F593,key!$L$3:$M$13,2,FALSE)&amp;$G593&amp;P$6,'HVAC wts'!$H$7:$R$13254,11,FALSE)</f>
        <v>0</v>
      </c>
      <c r="Q593" s="36">
        <f>VLOOKUP("HV_"&amp;$D593&amp;$E593&amp;VLOOKUP($F593,key!$L$3:$M$13,2,FALSE)&amp;$G593&amp;Q$6,'HVAC wts'!$H$7:$R$13254,11,FALSE)</f>
        <v>11.844496674057652</v>
      </c>
      <c r="R593" s="36">
        <f>VLOOKUP("HV_"&amp;$D593&amp;$E593&amp;VLOOKUP($F593,key!$L$3:$M$13,2,FALSE)&amp;$G593&amp;R$6,'HVAC wts'!$H$7:$R$13254,11,FALSE)</f>
        <v>0</v>
      </c>
      <c r="S593" s="36">
        <f t="shared" si="75"/>
        <v>120.48247450110864</v>
      </c>
      <c r="T593" s="113"/>
      <c r="U593" s="113">
        <f>MATCH($A593&amp;U$6,'All applic'!$A$7:$A$59080,0)</f>
        <v>806</v>
      </c>
      <c r="V593" s="113">
        <f>MATCH($A593&amp;V$6,'All applic'!$A$7:$A$59080,0)</f>
        <v>807</v>
      </c>
      <c r="W593" s="113">
        <f>MATCH($A593&amp;W$6,'All applic'!$A$7:$A$59080,0)</f>
        <v>809</v>
      </c>
      <c r="X593" s="113">
        <f>MATCH($A593&amp;X$6,'All applic'!$A$7:$A$59080,0)</f>
        <v>808</v>
      </c>
      <c r="Y593" s="113">
        <f>MATCH($A593&amp;Y$6,'All applic'!$A$7:$A$59080,0)</f>
        <v>806</v>
      </c>
      <c r="Z593" s="113">
        <f>MATCH($A593&amp;Z$6,'All applic'!$A$7:$A$59080,0)</f>
        <v>809</v>
      </c>
      <c r="AA593" s="113"/>
      <c r="AB593" s="28">
        <f>INDEX('All applic'!$H$7:$H$59080,U593)</f>
        <v>1.1060000000000001</v>
      </c>
      <c r="AC593" s="28">
        <f>INDEX('All applic'!$H$7:$H$59080,V593)</f>
        <v>0.99399999999999999</v>
      </c>
      <c r="AD593" s="28">
        <f>INDEX('All applic'!$H$7:$H$59080,W593)</f>
        <v>1.004</v>
      </c>
      <c r="AE593" s="28">
        <f>INDEX('All applic'!$H$7:$H$59080,X593)</f>
        <v>0.70399999999999996</v>
      </c>
      <c r="AF593" s="28">
        <f>INDEX('All applic'!$H$7:$H$59080,Y593)</f>
        <v>1.1060000000000001</v>
      </c>
      <c r="AG593" s="28">
        <f>INDEX('All applic'!$H$7:$H$59080,Z593)</f>
        <v>1.004</v>
      </c>
      <c r="AH593" s="28"/>
      <c r="AI593" s="28">
        <f>INDEX('All applic'!$I$7:$I$59080,U593)</f>
        <v>1.6136363636363635</v>
      </c>
      <c r="AJ593" s="28">
        <f>INDEX('All applic'!$I$7:$I$59080,V593)</f>
        <v>1.6818181818181819</v>
      </c>
      <c r="AK593" s="28">
        <f>INDEX('All applic'!$I$7:$I$59080,W593)</f>
        <v>1.0227272727272727</v>
      </c>
      <c r="AL593" s="28">
        <f>INDEX('All applic'!$I$7:$I$59080,X593)</f>
        <v>1.0227272727272727</v>
      </c>
      <c r="AM593" s="28">
        <f>INDEX('All applic'!$I$7:$I$59080,Y593)</f>
        <v>1.6136363636363635</v>
      </c>
      <c r="AN593" s="28">
        <f>INDEX('All applic'!$I$7:$I$59080,Z593)</f>
        <v>1.0227272727272727</v>
      </c>
      <c r="AO593" s="113"/>
      <c r="AP593" s="113">
        <f>INDEX('All applic'!$J$7:$J$59080,U593)</f>
        <v>-1.4919999999999999E-2</v>
      </c>
      <c r="AQ593" s="113">
        <v>0</v>
      </c>
      <c r="AR593" s="113">
        <f>INDEX('All applic'!$J$7:$J$59080,W593)</f>
        <v>-1.5519999999999999E-2</v>
      </c>
      <c r="AS593" s="113">
        <v>0</v>
      </c>
      <c r="AT593" s="113">
        <v>0</v>
      </c>
      <c r="AU593" s="113">
        <v>0</v>
      </c>
    </row>
    <row r="594" spans="1:47" x14ac:dyDescent="0.25">
      <c r="A594" s="113" t="str">
        <f t="shared" si="70"/>
        <v>CFLMFm2007CZ11</v>
      </c>
      <c r="B594" s="113" t="str">
        <f t="shared" si="71"/>
        <v>CFLSCEMFmCZ112007</v>
      </c>
      <c r="C594" s="113" t="s">
        <v>118</v>
      </c>
      <c r="D594" s="113" t="s">
        <v>130</v>
      </c>
      <c r="E594" s="113" t="s">
        <v>1650</v>
      </c>
      <c r="F594" s="89" t="s">
        <v>59</v>
      </c>
      <c r="G594" s="113" t="s">
        <v>110</v>
      </c>
      <c r="H594" s="113" t="s">
        <v>1662</v>
      </c>
      <c r="I594" s="115">
        <f t="shared" si="72"/>
        <v>0</v>
      </c>
      <c r="J594" s="115">
        <f t="shared" si="73"/>
        <v>0</v>
      </c>
      <c r="K594" s="115">
        <f t="shared" si="74"/>
        <v>0</v>
      </c>
      <c r="L594" s="113"/>
      <c r="M594" s="36">
        <f>VLOOKUP("HV_"&amp;$D594&amp;$E594&amp;VLOOKUP($F594,key!$L$3:$M$13,2,FALSE)&amp;$G594&amp;M$6,'HVAC wts'!$H$7:$R$13254,11,FALSE)</f>
        <v>0</v>
      </c>
      <c r="N594" s="36">
        <f>VLOOKUP("HV_"&amp;$D594&amp;$E594&amp;VLOOKUP($F594,key!$L$3:$M$13,2,FALSE)&amp;$G594&amp;N$6,'HVAC wts'!$H$7:$R$13254,11,FALSE)</f>
        <v>0</v>
      </c>
      <c r="O594" s="36">
        <f>VLOOKUP("HV_"&amp;$D594&amp;$E594&amp;VLOOKUP($F594,key!$L$3:$M$13,2,FALSE)&amp;$G594&amp;O$6,'HVAC wts'!$H$7:$R$13254,11,FALSE)</f>
        <v>0</v>
      </c>
      <c r="P594" s="36">
        <f>VLOOKUP("HV_"&amp;$D594&amp;$E594&amp;VLOOKUP($F594,key!$L$3:$M$13,2,FALSE)&amp;$G594&amp;P$6,'HVAC wts'!$H$7:$R$13254,11,FALSE)</f>
        <v>0</v>
      </c>
      <c r="Q594" s="36">
        <f>VLOOKUP("HV_"&amp;$D594&amp;$E594&amp;VLOOKUP($F594,key!$L$3:$M$13,2,FALSE)&amp;$G594&amp;Q$6,'HVAC wts'!$H$7:$R$13254,11,FALSE)</f>
        <v>0</v>
      </c>
      <c r="R594" s="36">
        <f>VLOOKUP("HV_"&amp;$D594&amp;$E594&amp;VLOOKUP($F594,key!$L$3:$M$13,2,FALSE)&amp;$G594&amp;R$6,'HVAC wts'!$H$7:$R$13254,11,FALSE)</f>
        <v>0</v>
      </c>
      <c r="S594" s="36">
        <f t="shared" si="75"/>
        <v>0</v>
      </c>
      <c r="T594" s="113"/>
      <c r="U594" s="113">
        <f>MATCH($A594&amp;U$6,'All applic'!$A$7:$A$59080,0)</f>
        <v>810</v>
      </c>
      <c r="V594" s="113">
        <f>MATCH($A594&amp;V$6,'All applic'!$A$7:$A$59080,0)</f>
        <v>811</v>
      </c>
      <c r="W594" s="113">
        <f>MATCH($A594&amp;W$6,'All applic'!$A$7:$A$59080,0)</f>
        <v>813</v>
      </c>
      <c r="X594" s="113">
        <f>MATCH($A594&amp;X$6,'All applic'!$A$7:$A$59080,0)</f>
        <v>812</v>
      </c>
      <c r="Y594" s="113">
        <f>MATCH($A594&amp;Y$6,'All applic'!$A$7:$A$59080,0)</f>
        <v>810</v>
      </c>
      <c r="Z594" s="113">
        <f>MATCH($A594&amp;Z$6,'All applic'!$A$7:$A$59080,0)</f>
        <v>813</v>
      </c>
      <c r="AA594" s="113"/>
      <c r="AB594" s="28">
        <f>INDEX('All applic'!$H$7:$H$59080,U594)</f>
        <v>1.1040000000000001</v>
      </c>
      <c r="AC594" s="28">
        <f>INDEX('All applic'!$H$7:$H$59080,V594)</f>
        <v>0.94399999999999995</v>
      </c>
      <c r="AD594" s="28">
        <f>INDEX('All applic'!$H$7:$H$59080,W594)</f>
        <v>0.996</v>
      </c>
      <c r="AE594" s="28">
        <f>INDEX('All applic'!$H$7:$H$59080,X594)</f>
        <v>0.59</v>
      </c>
      <c r="AF594" s="28">
        <f>INDEX('All applic'!$H$7:$H$59080,Y594)</f>
        <v>1.1040000000000001</v>
      </c>
      <c r="AG594" s="28">
        <f>INDEX('All applic'!$H$7:$H$59080,Z594)</f>
        <v>0.996</v>
      </c>
      <c r="AH594" s="28"/>
      <c r="AI594" s="28">
        <f>INDEX('All applic'!$I$7:$I$59080,U594)</f>
        <v>1.4390243902439024</v>
      </c>
      <c r="AJ594" s="28">
        <f>INDEX('All applic'!$I$7:$I$59080,V594)</f>
        <v>1.4146341463414633</v>
      </c>
      <c r="AK594" s="28">
        <f>INDEX('All applic'!$I$7:$I$59080,W594)</f>
        <v>1.024390243902439</v>
      </c>
      <c r="AL594" s="28">
        <f>INDEX('All applic'!$I$7:$I$59080,X594)</f>
        <v>1</v>
      </c>
      <c r="AM594" s="28">
        <f>INDEX('All applic'!$I$7:$I$59080,Y594)</f>
        <v>1.4390243902439024</v>
      </c>
      <c r="AN594" s="28">
        <f>INDEX('All applic'!$I$7:$I$59080,Z594)</f>
        <v>1.024390243902439</v>
      </c>
      <c r="AO594" s="113"/>
      <c r="AP594" s="113">
        <f>INDEX('All applic'!$J$7:$J$59080,U594)</f>
        <v>-2.0799999999999999E-2</v>
      </c>
      <c r="AQ594" s="113">
        <v>0</v>
      </c>
      <c r="AR594" s="113">
        <f>INDEX('All applic'!$J$7:$J$59080,W594)</f>
        <v>-2.12E-2</v>
      </c>
      <c r="AS594" s="113">
        <v>0</v>
      </c>
      <c r="AT594" s="113">
        <v>0</v>
      </c>
      <c r="AU594" s="113">
        <v>0</v>
      </c>
    </row>
    <row r="595" spans="1:47" x14ac:dyDescent="0.25">
      <c r="A595" s="113" t="str">
        <f t="shared" si="70"/>
        <v>CFLMFm2007CZ12</v>
      </c>
      <c r="B595" s="113" t="str">
        <f t="shared" si="71"/>
        <v>CFLSCEMFmCZ122007</v>
      </c>
      <c r="C595" s="113" t="s">
        <v>118</v>
      </c>
      <c r="D595" s="113" t="s">
        <v>130</v>
      </c>
      <c r="E595" s="113" t="s">
        <v>1650</v>
      </c>
      <c r="F595" s="89" t="s">
        <v>59</v>
      </c>
      <c r="G595" s="113" t="s">
        <v>111</v>
      </c>
      <c r="H595" s="113" t="s">
        <v>1662</v>
      </c>
      <c r="I595" s="115">
        <f t="shared" si="72"/>
        <v>0</v>
      </c>
      <c r="J595" s="115">
        <f t="shared" si="73"/>
        <v>0</v>
      </c>
      <c r="K595" s="115">
        <f t="shared" si="74"/>
        <v>0</v>
      </c>
      <c r="L595" s="113"/>
      <c r="M595" s="36">
        <f>VLOOKUP("HV_"&amp;$D595&amp;$E595&amp;VLOOKUP($F595,key!$L$3:$M$13,2,FALSE)&amp;$G595&amp;M$6,'HVAC wts'!$H$7:$R$13254,11,FALSE)</f>
        <v>0</v>
      </c>
      <c r="N595" s="36">
        <f>VLOOKUP("HV_"&amp;$D595&amp;$E595&amp;VLOOKUP($F595,key!$L$3:$M$13,2,FALSE)&amp;$G595&amp;N$6,'HVAC wts'!$H$7:$R$13254,11,FALSE)</f>
        <v>0</v>
      </c>
      <c r="O595" s="36">
        <f>VLOOKUP("HV_"&amp;$D595&amp;$E595&amp;VLOOKUP($F595,key!$L$3:$M$13,2,FALSE)&amp;$G595&amp;O$6,'HVAC wts'!$H$7:$R$13254,11,FALSE)</f>
        <v>0</v>
      </c>
      <c r="P595" s="36">
        <f>VLOOKUP("HV_"&amp;$D595&amp;$E595&amp;VLOOKUP($F595,key!$L$3:$M$13,2,FALSE)&amp;$G595&amp;P$6,'HVAC wts'!$H$7:$R$13254,11,FALSE)</f>
        <v>0</v>
      </c>
      <c r="Q595" s="36">
        <f>VLOOKUP("HV_"&amp;$D595&amp;$E595&amp;VLOOKUP($F595,key!$L$3:$M$13,2,FALSE)&amp;$G595&amp;Q$6,'HVAC wts'!$H$7:$R$13254,11,FALSE)</f>
        <v>0</v>
      </c>
      <c r="R595" s="36">
        <f>VLOOKUP("HV_"&amp;$D595&amp;$E595&amp;VLOOKUP($F595,key!$L$3:$M$13,2,FALSE)&amp;$G595&amp;R$6,'HVAC wts'!$H$7:$R$13254,11,FALSE)</f>
        <v>0</v>
      </c>
      <c r="S595" s="36">
        <f t="shared" si="75"/>
        <v>0</v>
      </c>
      <c r="T595" s="113"/>
      <c r="U595" s="113">
        <f>MATCH($A595&amp;U$6,'All applic'!$A$7:$A$59080,0)</f>
        <v>814</v>
      </c>
      <c r="V595" s="113">
        <f>MATCH($A595&amp;V$6,'All applic'!$A$7:$A$59080,0)</f>
        <v>815</v>
      </c>
      <c r="W595" s="113">
        <f>MATCH($A595&amp;W$6,'All applic'!$A$7:$A$59080,0)</f>
        <v>817</v>
      </c>
      <c r="X595" s="113">
        <f>MATCH($A595&amp;X$6,'All applic'!$A$7:$A$59080,0)</f>
        <v>816</v>
      </c>
      <c r="Y595" s="113">
        <f>MATCH($A595&amp;Y$6,'All applic'!$A$7:$A$59080,0)</f>
        <v>814</v>
      </c>
      <c r="Z595" s="113">
        <f>MATCH($A595&amp;Z$6,'All applic'!$A$7:$A$59080,0)</f>
        <v>817</v>
      </c>
      <c r="AA595" s="113"/>
      <c r="AB595" s="28">
        <f>INDEX('All applic'!$H$7:$H$59080,U595)</f>
        <v>1.0940000000000001</v>
      </c>
      <c r="AC595" s="28">
        <f>INDEX('All applic'!$H$7:$H$59080,V595)</f>
        <v>0.94599999999999995</v>
      </c>
      <c r="AD595" s="28">
        <f>INDEX('All applic'!$H$7:$H$59080,W595)</f>
        <v>0.996</v>
      </c>
      <c r="AE595" s="28">
        <f>INDEX('All applic'!$H$7:$H$59080,X595)</f>
        <v>0.61199999999999999</v>
      </c>
      <c r="AF595" s="28">
        <f>INDEX('All applic'!$H$7:$H$59080,Y595)</f>
        <v>1.0940000000000001</v>
      </c>
      <c r="AG595" s="28">
        <f>INDEX('All applic'!$H$7:$H$59080,Z595)</f>
        <v>0.996</v>
      </c>
      <c r="AH595" s="28"/>
      <c r="AI595" s="28">
        <f>INDEX('All applic'!$I$7:$I$59080,U595)</f>
        <v>1.4634146341463414</v>
      </c>
      <c r="AJ595" s="28">
        <f>INDEX('All applic'!$I$7:$I$59080,V595)</f>
        <v>1.5121951219512195</v>
      </c>
      <c r="AK595" s="28">
        <f>INDEX('All applic'!$I$7:$I$59080,W595)</f>
        <v>1</v>
      </c>
      <c r="AL595" s="28">
        <f>INDEX('All applic'!$I$7:$I$59080,X595)</f>
        <v>1.024390243902439</v>
      </c>
      <c r="AM595" s="28">
        <f>INDEX('All applic'!$I$7:$I$59080,Y595)</f>
        <v>1.4634146341463414</v>
      </c>
      <c r="AN595" s="28">
        <f>INDEX('All applic'!$I$7:$I$59080,Z595)</f>
        <v>1</v>
      </c>
      <c r="AO595" s="113"/>
      <c r="AP595" s="113">
        <f>INDEX('All applic'!$J$7:$J$59080,U595)</f>
        <v>-1.9800000000000002E-2</v>
      </c>
      <c r="AQ595" s="113">
        <v>0</v>
      </c>
      <c r="AR595" s="113">
        <f>INDEX('All applic'!$J$7:$J$59080,W595)</f>
        <v>-2.0199999999999999E-2</v>
      </c>
      <c r="AS595" s="113">
        <v>0</v>
      </c>
      <c r="AT595" s="113">
        <v>0</v>
      </c>
      <c r="AU595" s="113">
        <v>0</v>
      </c>
    </row>
    <row r="596" spans="1:47" x14ac:dyDescent="0.25">
      <c r="A596" s="113" t="str">
        <f t="shared" si="70"/>
        <v>CFLMFm2007CZ13</v>
      </c>
      <c r="B596" s="113" t="str">
        <f t="shared" si="71"/>
        <v>CFLSCEMFmCZ132007</v>
      </c>
      <c r="C596" s="113" t="s">
        <v>118</v>
      </c>
      <c r="D596" s="113" t="s">
        <v>130</v>
      </c>
      <c r="E596" s="113" t="s">
        <v>1650</v>
      </c>
      <c r="F596" s="89" t="s">
        <v>59</v>
      </c>
      <c r="G596" s="113" t="s">
        <v>112</v>
      </c>
      <c r="H596" s="113" t="s">
        <v>1662</v>
      </c>
      <c r="I596" s="115">
        <f t="shared" si="72"/>
        <v>1.0961298707436378</v>
      </c>
      <c r="J596" s="115">
        <f t="shared" si="73"/>
        <v>1.4822752162869819</v>
      </c>
      <c r="K596" s="115">
        <f t="shared" si="74"/>
        <v>-1.5120228045716264E-2</v>
      </c>
      <c r="L596" s="113"/>
      <c r="M596" s="36">
        <f>VLOOKUP("HV_"&amp;$D596&amp;$E596&amp;VLOOKUP($F596,key!$L$3:$M$13,2,FALSE)&amp;$G596&amp;M$6,'HVAC wts'!$H$7:$R$13254,11,FALSE)</f>
        <v>47.490158758314848</v>
      </c>
      <c r="N596" s="36">
        <f>VLOOKUP("HV_"&amp;$D596&amp;$E596&amp;VLOOKUP($F596,key!$L$3:$M$13,2,FALSE)&amp;$G596&amp;N$6,'HVAC wts'!$H$7:$R$13254,11,FALSE)</f>
        <v>6.8288301552106443</v>
      </c>
      <c r="O596" s="36">
        <f>VLOOKUP("HV_"&amp;$D596&amp;$E596&amp;VLOOKUP($F596,key!$L$3:$M$13,2,FALSE)&amp;$G596&amp;O$6,'HVAC wts'!$H$7:$R$13254,11,FALSE)</f>
        <v>0</v>
      </c>
      <c r="P596" s="36">
        <f>VLOOKUP("HV_"&amp;$D596&amp;$E596&amp;VLOOKUP($F596,key!$L$3:$M$13,2,FALSE)&amp;$G596&amp;P$6,'HVAC wts'!$H$7:$R$13254,11,FALSE)</f>
        <v>0</v>
      </c>
      <c r="Q596" s="36">
        <f>VLOOKUP("HV_"&amp;$D596&amp;$E596&amp;VLOOKUP($F596,key!$L$3:$M$13,2,FALSE)&amp;$G596&amp;Q$6,'HVAC wts'!$H$7:$R$13254,11,FALSE)</f>
        <v>5.9222483370288259</v>
      </c>
      <c r="R596" s="36">
        <f>VLOOKUP("HV_"&amp;$D596&amp;$E596&amp;VLOOKUP($F596,key!$L$3:$M$13,2,FALSE)&amp;$G596&amp;R$6,'HVAC wts'!$H$7:$R$13254,11,FALSE)</f>
        <v>0</v>
      </c>
      <c r="S596" s="36">
        <f t="shared" si="75"/>
        <v>60.24123725055432</v>
      </c>
      <c r="T596" s="113"/>
      <c r="U596" s="113">
        <f>MATCH($A596&amp;U$6,'All applic'!$A$7:$A$59080,0)</f>
        <v>818</v>
      </c>
      <c r="V596" s="113">
        <f>MATCH($A596&amp;V$6,'All applic'!$A$7:$A$59080,0)</f>
        <v>819</v>
      </c>
      <c r="W596" s="113">
        <f>MATCH($A596&amp;W$6,'All applic'!$A$7:$A$59080,0)</f>
        <v>821</v>
      </c>
      <c r="X596" s="113">
        <f>MATCH($A596&amp;X$6,'All applic'!$A$7:$A$59080,0)</f>
        <v>820</v>
      </c>
      <c r="Y596" s="113">
        <f>MATCH($A596&amp;Y$6,'All applic'!$A$7:$A$59080,0)</f>
        <v>818</v>
      </c>
      <c r="Z596" s="113">
        <f>MATCH($A596&amp;Z$6,'All applic'!$A$7:$A$59080,0)</f>
        <v>821</v>
      </c>
      <c r="AA596" s="113"/>
      <c r="AB596" s="28">
        <f>INDEX('All applic'!$H$7:$H$59080,U596)</f>
        <v>1.1120000000000001</v>
      </c>
      <c r="AC596" s="28">
        <f>INDEX('All applic'!$H$7:$H$59080,V596)</f>
        <v>0.97199999999999998</v>
      </c>
      <c r="AD596" s="28">
        <f>INDEX('All applic'!$H$7:$H$59080,W596)</f>
        <v>0.998</v>
      </c>
      <c r="AE596" s="28">
        <f>INDEX('All applic'!$H$7:$H$59080,X596)</f>
        <v>0.63200000000000001</v>
      </c>
      <c r="AF596" s="28">
        <f>INDEX('All applic'!$H$7:$H$59080,Y596)</f>
        <v>1.1120000000000001</v>
      </c>
      <c r="AG596" s="28">
        <f>INDEX('All applic'!$H$7:$H$59080,Z596)</f>
        <v>0.998</v>
      </c>
      <c r="AH596" s="28"/>
      <c r="AI596" s="28">
        <f>INDEX('All applic'!$I$7:$I$59080,U596)</f>
        <v>1.4878048780487805</v>
      </c>
      <c r="AJ596" s="28">
        <f>INDEX('All applic'!$I$7:$I$59080,V596)</f>
        <v>1.4390243902439024</v>
      </c>
      <c r="AK596" s="28">
        <f>INDEX('All applic'!$I$7:$I$59080,W596)</f>
        <v>1</v>
      </c>
      <c r="AL596" s="28">
        <f>INDEX('All applic'!$I$7:$I$59080,X596)</f>
        <v>1</v>
      </c>
      <c r="AM596" s="28">
        <f>INDEX('All applic'!$I$7:$I$59080,Y596)</f>
        <v>1.4878048780487805</v>
      </c>
      <c r="AN596" s="28">
        <f>INDEX('All applic'!$I$7:$I$59080,Z596)</f>
        <v>1</v>
      </c>
      <c r="AO596" s="113"/>
      <c r="AP596" s="113">
        <f>INDEX('All applic'!$J$7:$J$59080,U596)</f>
        <v>-1.9179999999999999E-2</v>
      </c>
      <c r="AQ596" s="113">
        <v>0</v>
      </c>
      <c r="AR596" s="113">
        <f>INDEX('All applic'!$J$7:$J$59080,W596)</f>
        <v>-1.968E-2</v>
      </c>
      <c r="AS596" s="113">
        <v>0</v>
      </c>
      <c r="AT596" s="113">
        <v>0</v>
      </c>
      <c r="AU596" s="113">
        <v>0</v>
      </c>
    </row>
    <row r="597" spans="1:47" x14ac:dyDescent="0.25">
      <c r="A597" s="113" t="str">
        <f t="shared" si="70"/>
        <v>CFLMFm2007CZ14</v>
      </c>
      <c r="B597" s="113" t="str">
        <f t="shared" si="71"/>
        <v>CFLSCEMFmCZ142007</v>
      </c>
      <c r="C597" s="113" t="s">
        <v>118</v>
      </c>
      <c r="D597" s="113" t="s">
        <v>130</v>
      </c>
      <c r="E597" s="113" t="s">
        <v>1650</v>
      </c>
      <c r="F597" s="89" t="s">
        <v>59</v>
      </c>
      <c r="G597" s="113" t="s">
        <v>113</v>
      </c>
      <c r="H597" s="113" t="s">
        <v>1662</v>
      </c>
      <c r="I597" s="115">
        <f t="shared" si="72"/>
        <v>1.0874057858997448</v>
      </c>
      <c r="J597" s="115">
        <f t="shared" si="73"/>
        <v>1.3159630070103636</v>
      </c>
      <c r="K597" s="115">
        <f t="shared" si="74"/>
        <v>-1.6102089922294685E-2</v>
      </c>
      <c r="L597" s="113"/>
      <c r="M597" s="36">
        <f>VLOOKUP("HV_"&amp;$D597&amp;$E597&amp;VLOOKUP($F597,key!$L$3:$M$13,2,FALSE)&amp;$G597&amp;M$6,'HVAC wts'!$H$7:$R$13254,11,FALSE)</f>
        <v>0.73809419203418203</v>
      </c>
      <c r="N597" s="36">
        <f>VLOOKUP("HV_"&amp;$D597&amp;$E597&amp;VLOOKUP($F597,key!$L$3:$M$13,2,FALSE)&amp;$G597&amp;N$6,'HVAC wts'!$H$7:$R$13254,11,FALSE)</f>
        <v>0.10613398665605368</v>
      </c>
      <c r="O597" s="36">
        <f>VLOOKUP("HV_"&amp;$D597&amp;$E597&amp;VLOOKUP($F597,key!$L$3:$M$13,2,FALSE)&amp;$G597&amp;O$6,'HVAC wts'!$H$7:$R$13254,11,FALSE)</f>
        <v>5.0238865615258151E-2</v>
      </c>
      <c r="P597" s="36">
        <f>VLOOKUP("HV_"&amp;$D597&amp;$E597&amp;VLOOKUP($F597,key!$L$3:$M$13,2,FALSE)&amp;$G597&amp;P$6,'HVAC wts'!$H$7:$R$13254,11,FALSE)</f>
        <v>7.224079460820561E-3</v>
      </c>
      <c r="Q597" s="36">
        <f>VLOOKUP("HV_"&amp;$D597&amp;$E597&amp;VLOOKUP($F597,key!$L$3:$M$13,2,FALSE)&amp;$G597&amp;Q$6,'HVAC wts'!$H$7:$R$13254,11,FALSE)</f>
        <v>9.2043851097460022E-2</v>
      </c>
      <c r="R597" s="36">
        <f>VLOOKUP("HV_"&amp;$D597&amp;$E597&amp;VLOOKUP($F597,key!$L$3:$M$13,2,FALSE)&amp;$G597&amp;R$6,'HVAC wts'!$H$7:$R$13254,11,FALSE)</f>
        <v>6.2650251362253969E-3</v>
      </c>
      <c r="S597" s="36">
        <f t="shared" si="75"/>
        <v>0.99999999999999989</v>
      </c>
      <c r="T597" s="113"/>
      <c r="U597" s="113">
        <f>MATCH($A597&amp;U$6,'All applic'!$A$7:$A$59080,0)</f>
        <v>822</v>
      </c>
      <c r="V597" s="113">
        <f>MATCH($A597&amp;V$6,'All applic'!$A$7:$A$59080,0)</f>
        <v>823</v>
      </c>
      <c r="W597" s="113">
        <f>MATCH($A597&amp;W$6,'All applic'!$A$7:$A$59080,0)</f>
        <v>825</v>
      </c>
      <c r="X597" s="113">
        <f>MATCH($A597&amp;X$6,'All applic'!$A$7:$A$59080,0)</f>
        <v>824</v>
      </c>
      <c r="Y597" s="113">
        <f>MATCH($A597&amp;Y$6,'All applic'!$A$7:$A$59080,0)</f>
        <v>822</v>
      </c>
      <c r="Z597" s="113">
        <f>MATCH($A597&amp;Z$6,'All applic'!$A$7:$A$59080,0)</f>
        <v>825</v>
      </c>
      <c r="AA597" s="113"/>
      <c r="AB597" s="28">
        <f>INDEX('All applic'!$H$7:$H$59080,U597)</f>
        <v>1.1160000000000001</v>
      </c>
      <c r="AC597" s="28">
        <f>INDEX('All applic'!$H$7:$H$59080,V597)</f>
        <v>0.94599999999999995</v>
      </c>
      <c r="AD597" s="28">
        <f>INDEX('All applic'!$H$7:$H$59080,W597)</f>
        <v>0.996</v>
      </c>
      <c r="AE597" s="28">
        <f>INDEX('All applic'!$H$7:$H$59080,X597)</f>
        <v>0.59399999999999997</v>
      </c>
      <c r="AF597" s="28">
        <f>INDEX('All applic'!$H$7:$H$59080,Y597)</f>
        <v>1.1160000000000001</v>
      </c>
      <c r="AG597" s="28">
        <f>INDEX('All applic'!$H$7:$H$59080,Z597)</f>
        <v>0.996</v>
      </c>
      <c r="AH597" s="28"/>
      <c r="AI597" s="28">
        <f>INDEX('All applic'!$I$7:$I$59080,U597)</f>
        <v>1.3333333333333333</v>
      </c>
      <c r="AJ597" s="28">
        <f>INDEX('All applic'!$I$7:$I$59080,V597)</f>
        <v>1.3571428571428572</v>
      </c>
      <c r="AK597" s="28">
        <f>INDEX('All applic'!$I$7:$I$59080,W597)</f>
        <v>1.0238095238095237</v>
      </c>
      <c r="AL597" s="28">
        <f>INDEX('All applic'!$I$7:$I$59080,X597)</f>
        <v>1</v>
      </c>
      <c r="AM597" s="28">
        <f>INDEX('All applic'!$I$7:$I$59080,Y597)</f>
        <v>1.3333333333333333</v>
      </c>
      <c r="AN597" s="28">
        <f>INDEX('All applic'!$I$7:$I$59080,Z597)</f>
        <v>1.0238095238095237</v>
      </c>
      <c r="AO597" s="113"/>
      <c r="AP597" s="113">
        <f>INDEX('All applic'!$J$7:$J$59080,U597)</f>
        <v>-2.0399999999999998E-2</v>
      </c>
      <c r="AQ597" s="113">
        <v>0</v>
      </c>
      <c r="AR597" s="113">
        <f>INDEX('All applic'!$J$7:$J$59080,W597)</f>
        <v>-2.0799999999999999E-2</v>
      </c>
      <c r="AS597" s="113">
        <v>0</v>
      </c>
      <c r="AT597" s="113">
        <v>0</v>
      </c>
      <c r="AU597" s="113">
        <v>0</v>
      </c>
    </row>
    <row r="598" spans="1:47" x14ac:dyDescent="0.25">
      <c r="A598" s="113" t="str">
        <f t="shared" si="70"/>
        <v>CFLMFm2007CZ15</v>
      </c>
      <c r="B598" s="113" t="str">
        <f t="shared" si="71"/>
        <v>CFLSCEMFmCZ152007</v>
      </c>
      <c r="C598" s="113" t="s">
        <v>118</v>
      </c>
      <c r="D598" s="113" t="s">
        <v>130</v>
      </c>
      <c r="E598" s="113" t="s">
        <v>1650</v>
      </c>
      <c r="F598" s="89" t="s">
        <v>59</v>
      </c>
      <c r="G598" s="113" t="s">
        <v>114</v>
      </c>
      <c r="H598" s="113" t="s">
        <v>1662</v>
      </c>
      <c r="I598" s="115">
        <f t="shared" si="72"/>
        <v>1.1520744593413725</v>
      </c>
      <c r="J598" s="115">
        <f t="shared" si="73"/>
        <v>1.4128847726908345</v>
      </c>
      <c r="K598" s="115">
        <f t="shared" si="74"/>
        <v>-7.1043502904996024E-3</v>
      </c>
      <c r="L598" s="113"/>
      <c r="M598" s="36">
        <f>VLOOKUP("HV_"&amp;$D598&amp;$E598&amp;VLOOKUP($F598,key!$L$3:$M$13,2,FALSE)&amp;$G598&amp;M$6,'HVAC wts'!$H$7:$R$13254,11,FALSE)</f>
        <v>0.73809419203418203</v>
      </c>
      <c r="N598" s="36">
        <f>VLOOKUP("HV_"&amp;$D598&amp;$E598&amp;VLOOKUP($F598,key!$L$3:$M$13,2,FALSE)&amp;$G598&amp;N$6,'HVAC wts'!$H$7:$R$13254,11,FALSE)</f>
        <v>0.10613398665605368</v>
      </c>
      <c r="O598" s="36">
        <f>VLOOKUP("HV_"&amp;$D598&amp;$E598&amp;VLOOKUP($F598,key!$L$3:$M$13,2,FALSE)&amp;$G598&amp;O$6,'HVAC wts'!$H$7:$R$13254,11,FALSE)</f>
        <v>5.0238865615258151E-2</v>
      </c>
      <c r="P598" s="36">
        <f>VLOOKUP("HV_"&amp;$D598&amp;$E598&amp;VLOOKUP($F598,key!$L$3:$M$13,2,FALSE)&amp;$G598&amp;P$6,'HVAC wts'!$H$7:$R$13254,11,FALSE)</f>
        <v>7.224079460820561E-3</v>
      </c>
      <c r="Q598" s="36">
        <f>VLOOKUP("HV_"&amp;$D598&amp;$E598&amp;VLOOKUP($F598,key!$L$3:$M$13,2,FALSE)&amp;$G598&amp;Q$6,'HVAC wts'!$H$7:$R$13254,11,FALSE)</f>
        <v>9.2043851097460022E-2</v>
      </c>
      <c r="R598" s="36">
        <f>VLOOKUP("HV_"&amp;$D598&amp;$E598&amp;VLOOKUP($F598,key!$L$3:$M$13,2,FALSE)&amp;$G598&amp;R$6,'HVAC wts'!$H$7:$R$13254,11,FALSE)</f>
        <v>6.2650251362253969E-3</v>
      </c>
      <c r="S598" s="36">
        <f t="shared" si="75"/>
        <v>0.99999999999999989</v>
      </c>
      <c r="T598" s="113"/>
      <c r="U598" s="113">
        <f>MATCH($A598&amp;U$6,'All applic'!$A$7:$A$59080,0)</f>
        <v>826</v>
      </c>
      <c r="V598" s="113">
        <f>MATCH($A598&amp;V$6,'All applic'!$A$7:$A$59080,0)</f>
        <v>827</v>
      </c>
      <c r="W598" s="113">
        <f>MATCH($A598&amp;W$6,'All applic'!$A$7:$A$59080,0)</f>
        <v>829</v>
      </c>
      <c r="X598" s="113">
        <f>MATCH($A598&amp;X$6,'All applic'!$A$7:$A$59080,0)</f>
        <v>828</v>
      </c>
      <c r="Y598" s="113">
        <f>MATCH($A598&amp;Y$6,'All applic'!$A$7:$A$59080,0)</f>
        <v>826</v>
      </c>
      <c r="Z598" s="113">
        <f>MATCH($A598&amp;Z$6,'All applic'!$A$7:$A$59080,0)</f>
        <v>829</v>
      </c>
      <c r="AA598" s="113"/>
      <c r="AB598" s="28">
        <f>INDEX('All applic'!$H$7:$H$59080,U598)</f>
        <v>1.1679999999999999</v>
      </c>
      <c r="AC598" s="28">
        <f>INDEX('All applic'!$H$7:$H$59080,V598)</f>
        <v>1.1259999999999999</v>
      </c>
      <c r="AD598" s="28">
        <f>INDEX('All applic'!$H$7:$H$59080,W598)</f>
        <v>1.008</v>
      </c>
      <c r="AE598" s="28">
        <f>INDEX('All applic'!$H$7:$H$59080,X598)</f>
        <v>0.83199999999999996</v>
      </c>
      <c r="AF598" s="28">
        <f>INDEX('All applic'!$H$7:$H$59080,Y598)</f>
        <v>1.1679999999999999</v>
      </c>
      <c r="AG598" s="28">
        <f>INDEX('All applic'!$H$7:$H$59080,Z598)</f>
        <v>1.008</v>
      </c>
      <c r="AH598" s="28"/>
      <c r="AI598" s="28">
        <f>INDEX('All applic'!$I$7:$I$59080,U598)</f>
        <v>1.4285714285714284</v>
      </c>
      <c r="AJ598" s="28">
        <f>INDEX('All applic'!$I$7:$I$59080,V598)</f>
        <v>1.5238095238095237</v>
      </c>
      <c r="AK598" s="28">
        <f>INDEX('All applic'!$I$7:$I$59080,W598)</f>
        <v>1.0238095238095237</v>
      </c>
      <c r="AL598" s="28">
        <f>INDEX('All applic'!$I$7:$I$59080,X598)</f>
        <v>1.0238095238095237</v>
      </c>
      <c r="AM598" s="28">
        <f>INDEX('All applic'!$I$7:$I$59080,Y598)</f>
        <v>1.4285714285714284</v>
      </c>
      <c r="AN598" s="28">
        <f>INDEX('All applic'!$I$7:$I$59080,Z598)</f>
        <v>1.0238095238095237</v>
      </c>
      <c r="AO598" s="113"/>
      <c r="AP598" s="113">
        <f>INDEX('All applic'!$J$7:$J$59080,U598)</f>
        <v>-8.9800000000000001E-3</v>
      </c>
      <c r="AQ598" s="113">
        <v>0</v>
      </c>
      <c r="AR598" s="113">
        <f>INDEX('All applic'!$J$7:$J$59080,W598)</f>
        <v>-9.4800000000000006E-3</v>
      </c>
      <c r="AS598" s="113">
        <v>0</v>
      </c>
      <c r="AT598" s="113">
        <v>0</v>
      </c>
      <c r="AU598" s="113">
        <v>0</v>
      </c>
    </row>
    <row r="599" spans="1:47" x14ac:dyDescent="0.25">
      <c r="A599" s="113" t="str">
        <f t="shared" si="70"/>
        <v>CFLMFm2007CZ16</v>
      </c>
      <c r="B599" s="113" t="str">
        <f t="shared" si="71"/>
        <v>CFLSCEMFmCZ162007</v>
      </c>
      <c r="C599" s="113" t="s">
        <v>118</v>
      </c>
      <c r="D599" s="113" t="s">
        <v>130</v>
      </c>
      <c r="E599" s="113" t="s">
        <v>1650</v>
      </c>
      <c r="F599" s="89" t="s">
        <v>59</v>
      </c>
      <c r="G599" s="113" t="s">
        <v>115</v>
      </c>
      <c r="H599" s="113" t="s">
        <v>1662</v>
      </c>
      <c r="I599" s="115">
        <f t="shared" si="72"/>
        <v>1.032261326168002</v>
      </c>
      <c r="J599" s="115">
        <f t="shared" si="73"/>
        <v>1.3801679581055744</v>
      </c>
      <c r="K599" s="115">
        <f t="shared" si="74"/>
        <v>-2.0516755045131549E-2</v>
      </c>
      <c r="L599" s="113"/>
      <c r="M599" s="36">
        <f>VLOOKUP("HV_"&amp;$D599&amp;$E599&amp;VLOOKUP($F599,key!$L$3:$M$13,2,FALSE)&amp;$G599&amp;M$6,'HVAC wts'!$H$7:$R$13254,11,FALSE)</f>
        <v>0.73809419203418203</v>
      </c>
      <c r="N599" s="36">
        <f>VLOOKUP("HV_"&amp;$D599&amp;$E599&amp;VLOOKUP($F599,key!$L$3:$M$13,2,FALSE)&amp;$G599&amp;N$6,'HVAC wts'!$H$7:$R$13254,11,FALSE)</f>
        <v>0.10613398665605368</v>
      </c>
      <c r="O599" s="36">
        <f>VLOOKUP("HV_"&amp;$D599&amp;$E599&amp;VLOOKUP($F599,key!$L$3:$M$13,2,FALSE)&amp;$G599&amp;O$6,'HVAC wts'!$H$7:$R$13254,11,FALSE)</f>
        <v>5.0238865615258151E-2</v>
      </c>
      <c r="P599" s="36">
        <f>VLOOKUP("HV_"&amp;$D599&amp;$E599&amp;VLOOKUP($F599,key!$L$3:$M$13,2,FALSE)&amp;$G599&amp;P$6,'HVAC wts'!$H$7:$R$13254,11,FALSE)</f>
        <v>7.224079460820561E-3</v>
      </c>
      <c r="Q599" s="36">
        <f>VLOOKUP("HV_"&amp;$D599&amp;$E599&amp;VLOOKUP($F599,key!$L$3:$M$13,2,FALSE)&amp;$G599&amp;Q$6,'HVAC wts'!$H$7:$R$13254,11,FALSE)</f>
        <v>9.2043851097460022E-2</v>
      </c>
      <c r="R599" s="36">
        <f>VLOOKUP("HV_"&amp;$D599&amp;$E599&amp;VLOOKUP($F599,key!$L$3:$M$13,2,FALSE)&amp;$G599&amp;R$6,'HVAC wts'!$H$7:$R$13254,11,FALSE)</f>
        <v>6.2650251362253969E-3</v>
      </c>
      <c r="S599" s="36">
        <f t="shared" si="75"/>
        <v>0.99999999999999989</v>
      </c>
      <c r="T599" s="113"/>
      <c r="U599" s="113">
        <f>MATCH($A599&amp;U$6,'All applic'!$A$7:$A$59080,0)</f>
        <v>830</v>
      </c>
      <c r="V599" s="113">
        <f>MATCH($A599&amp;V$6,'All applic'!$A$7:$A$59080,0)</f>
        <v>831</v>
      </c>
      <c r="W599" s="113">
        <f>MATCH($A599&amp;W$6,'All applic'!$A$7:$A$59080,0)</f>
        <v>833</v>
      </c>
      <c r="X599" s="113">
        <f>MATCH($A599&amp;X$6,'All applic'!$A$7:$A$59080,0)</f>
        <v>832</v>
      </c>
      <c r="Y599" s="113">
        <f>MATCH($A599&amp;Y$6,'All applic'!$A$7:$A$59080,0)</f>
        <v>830</v>
      </c>
      <c r="Z599" s="113">
        <f>MATCH($A599&amp;Z$6,'All applic'!$A$7:$A$59080,0)</f>
        <v>833</v>
      </c>
      <c r="AA599" s="113"/>
      <c r="AB599" s="28">
        <f>INDEX('All applic'!$H$7:$H$59080,U599)</f>
        <v>1.0680000000000001</v>
      </c>
      <c r="AC599" s="28">
        <f>INDEX('All applic'!$H$7:$H$59080,V599)</f>
        <v>0.81200000000000006</v>
      </c>
      <c r="AD599" s="28">
        <f>INDEX('All applic'!$H$7:$H$59080,W599)</f>
        <v>0.99</v>
      </c>
      <c r="AE599" s="28">
        <f>INDEX('All applic'!$H$7:$H$59080,X599)</f>
        <v>0.49199999999999999</v>
      </c>
      <c r="AF599" s="28">
        <f>INDEX('All applic'!$H$7:$H$59080,Y599)</f>
        <v>1.0680000000000001</v>
      </c>
      <c r="AG599" s="28">
        <f>INDEX('All applic'!$H$7:$H$59080,Z599)</f>
        <v>0.99</v>
      </c>
      <c r="AH599" s="28"/>
      <c r="AI599" s="28">
        <f>INDEX('All applic'!$I$7:$I$59080,U599)</f>
        <v>1.4</v>
      </c>
      <c r="AJ599" s="28">
        <f>INDEX('All applic'!$I$7:$I$59080,V599)</f>
        <v>1.425</v>
      </c>
      <c r="AK599" s="28">
        <f>INDEX('All applic'!$I$7:$I$59080,W599)</f>
        <v>1.05</v>
      </c>
      <c r="AL599" s="28">
        <f>INDEX('All applic'!$I$7:$I$59080,X599)</f>
        <v>1.0249999999999999</v>
      </c>
      <c r="AM599" s="28">
        <f>INDEX('All applic'!$I$7:$I$59080,Y599)</f>
        <v>1.4</v>
      </c>
      <c r="AN599" s="28">
        <f>INDEX('All applic'!$I$7:$I$59080,Z599)</f>
        <v>1.05</v>
      </c>
      <c r="AO599" s="113"/>
      <c r="AP599" s="113">
        <f>INDEX('All applic'!$J$7:$J$59080,U599)</f>
        <v>-2.5999999999999999E-2</v>
      </c>
      <c r="AQ599" s="113">
        <v>0</v>
      </c>
      <c r="AR599" s="113">
        <f>INDEX('All applic'!$J$7:$J$59080,W599)</f>
        <v>-2.64E-2</v>
      </c>
      <c r="AS599" s="113">
        <v>0</v>
      </c>
      <c r="AT599" s="113">
        <v>0</v>
      </c>
      <c r="AU599" s="113">
        <v>0</v>
      </c>
    </row>
    <row r="600" spans="1:47" x14ac:dyDescent="0.25">
      <c r="A600" s="113" t="str">
        <f t="shared" si="70"/>
        <v>CFLMFm2011CZ01</v>
      </c>
      <c r="B600" s="113" t="str">
        <f t="shared" si="71"/>
        <v>CFLSCEMFmCZ012011</v>
      </c>
      <c r="C600" s="113" t="s">
        <v>118</v>
      </c>
      <c r="D600" s="113" t="s">
        <v>130</v>
      </c>
      <c r="E600" s="113" t="s">
        <v>1650</v>
      </c>
      <c r="F600" s="89" t="s">
        <v>62</v>
      </c>
      <c r="G600" s="113" t="s">
        <v>48</v>
      </c>
      <c r="H600" s="113" t="s">
        <v>1662</v>
      </c>
      <c r="I600" s="115">
        <f t="shared" si="72"/>
        <v>0</v>
      </c>
      <c r="J600" s="115">
        <f t="shared" si="73"/>
        <v>0</v>
      </c>
      <c r="K600" s="115">
        <f t="shared" si="74"/>
        <v>0</v>
      </c>
      <c r="L600" s="113"/>
      <c r="M600" s="36">
        <f>VLOOKUP("HV_"&amp;$D600&amp;$E600&amp;VLOOKUP($F600,key!$L$3:$M$13,2,FALSE)&amp;$G600&amp;M$6,'HVAC wts'!$H$7:$R$13254,11,FALSE)</f>
        <v>0</v>
      </c>
      <c r="N600" s="36">
        <f>VLOOKUP("HV_"&amp;$D600&amp;$E600&amp;VLOOKUP($F600,key!$L$3:$M$13,2,FALSE)&amp;$G600&amp;N$6,'HVAC wts'!$H$7:$R$13254,11,FALSE)</f>
        <v>0</v>
      </c>
      <c r="O600" s="36">
        <f>VLOOKUP("HV_"&amp;$D600&amp;$E600&amp;VLOOKUP($F600,key!$L$3:$M$13,2,FALSE)&amp;$G600&amp;O$6,'HVAC wts'!$H$7:$R$13254,11,FALSE)</f>
        <v>0</v>
      </c>
      <c r="P600" s="36">
        <f>VLOOKUP("HV_"&amp;$D600&amp;$E600&amp;VLOOKUP($F600,key!$L$3:$M$13,2,FALSE)&amp;$G600&amp;P$6,'HVAC wts'!$H$7:$R$13254,11,FALSE)</f>
        <v>0</v>
      </c>
      <c r="Q600" s="36">
        <f>VLOOKUP("HV_"&amp;$D600&amp;$E600&amp;VLOOKUP($F600,key!$L$3:$M$13,2,FALSE)&amp;$G600&amp;Q$6,'HVAC wts'!$H$7:$R$13254,11,FALSE)</f>
        <v>0</v>
      </c>
      <c r="R600" s="36">
        <f>VLOOKUP("HV_"&amp;$D600&amp;$E600&amp;VLOOKUP($F600,key!$L$3:$M$13,2,FALSE)&amp;$G600&amp;R$6,'HVAC wts'!$H$7:$R$13254,11,FALSE)</f>
        <v>0</v>
      </c>
      <c r="S600" s="36">
        <f t="shared" si="75"/>
        <v>0</v>
      </c>
      <c r="T600" s="113"/>
      <c r="U600" s="113">
        <f>MATCH($A600&amp;U$6,'All applic'!$A$7:$A$59080,0)</f>
        <v>834</v>
      </c>
      <c r="V600" s="113">
        <f>MATCH($A600&amp;V$6,'All applic'!$A$7:$A$59080,0)</f>
        <v>835</v>
      </c>
      <c r="W600" s="113">
        <f>MATCH($A600&amp;W$6,'All applic'!$A$7:$A$59080,0)</f>
        <v>837</v>
      </c>
      <c r="X600" s="113">
        <f>MATCH($A600&amp;X$6,'All applic'!$A$7:$A$59080,0)</f>
        <v>836</v>
      </c>
      <c r="Y600" s="113">
        <f>MATCH($A600&amp;Y$6,'All applic'!$A$7:$A$59080,0)</f>
        <v>834</v>
      </c>
      <c r="Z600" s="113">
        <f>MATCH($A600&amp;Z$6,'All applic'!$A$7:$A$59080,0)</f>
        <v>837</v>
      </c>
      <c r="AA600" s="113"/>
      <c r="AB600" s="28">
        <f>INDEX('All applic'!$H$7:$H$59080,U600)</f>
        <v>1</v>
      </c>
      <c r="AC600" s="28">
        <f>INDEX('All applic'!$H$7:$H$59080,V600)</f>
        <v>0.72599999999999998</v>
      </c>
      <c r="AD600" s="28">
        <f>INDEX('All applic'!$H$7:$H$59080,W600)</f>
        <v>0.98199999999999998</v>
      </c>
      <c r="AE600" s="28">
        <f>INDEX('All applic'!$H$7:$H$59080,X600)</f>
        <v>0.33600000000000002</v>
      </c>
      <c r="AF600" s="28">
        <f>INDEX('All applic'!$H$7:$H$59080,Y600)</f>
        <v>1</v>
      </c>
      <c r="AG600" s="28">
        <f>INDEX('All applic'!$H$7:$H$59080,Z600)</f>
        <v>0.98199999999999998</v>
      </c>
      <c r="AH600" s="28"/>
      <c r="AI600" s="28">
        <f>INDEX('All applic'!$I$7:$I$59080,U600)</f>
        <v>1.0227272727272727</v>
      </c>
      <c r="AJ600" s="28">
        <f>INDEX('All applic'!$I$7:$I$59080,V600)</f>
        <v>1</v>
      </c>
      <c r="AK600" s="28">
        <f>INDEX('All applic'!$I$7:$I$59080,W600)</f>
        <v>1.0227272727272727</v>
      </c>
      <c r="AL600" s="28">
        <f>INDEX('All applic'!$I$7:$I$59080,X600)</f>
        <v>1</v>
      </c>
      <c r="AM600" s="28">
        <f>INDEX('All applic'!$I$7:$I$59080,Y600)</f>
        <v>1.0227272727272727</v>
      </c>
      <c r="AN600" s="28">
        <f>INDEX('All applic'!$I$7:$I$59080,Z600)</f>
        <v>1.0227272727272727</v>
      </c>
      <c r="AO600" s="113"/>
      <c r="AP600" s="113">
        <f>INDEX('All applic'!$J$7:$J$59080,U600)</f>
        <v>-3.4130000000000001E-2</v>
      </c>
      <c r="AQ600" s="113">
        <v>0</v>
      </c>
      <c r="AR600" s="113">
        <f>INDEX('All applic'!$J$7:$J$59080,W600)</f>
        <v>-3.4130000000000001E-2</v>
      </c>
      <c r="AS600" s="113">
        <v>0</v>
      </c>
      <c r="AT600" s="113">
        <v>0</v>
      </c>
      <c r="AU600" s="113">
        <v>0</v>
      </c>
    </row>
    <row r="601" spans="1:47" x14ac:dyDescent="0.25">
      <c r="A601" s="113" t="str">
        <f t="shared" si="70"/>
        <v>CFLMFm2011CZ02</v>
      </c>
      <c r="B601" s="113" t="str">
        <f t="shared" si="71"/>
        <v>CFLSCEMFmCZ022011</v>
      </c>
      <c r="C601" s="113" t="s">
        <v>118</v>
      </c>
      <c r="D601" s="113" t="s">
        <v>130</v>
      </c>
      <c r="E601" s="113" t="s">
        <v>1650</v>
      </c>
      <c r="F601" s="89" t="s">
        <v>62</v>
      </c>
      <c r="G601" s="113" t="s">
        <v>101</v>
      </c>
      <c r="H601" s="113" t="s">
        <v>1662</v>
      </c>
      <c r="I601" s="115">
        <f t="shared" si="72"/>
        <v>0</v>
      </c>
      <c r="J601" s="115">
        <f t="shared" si="73"/>
        <v>0</v>
      </c>
      <c r="K601" s="115">
        <f t="shared" si="74"/>
        <v>0</v>
      </c>
      <c r="L601" s="113"/>
      <c r="M601" s="36">
        <f>VLOOKUP("HV_"&amp;$D601&amp;$E601&amp;VLOOKUP($F601,key!$L$3:$M$13,2,FALSE)&amp;$G601&amp;M$6,'HVAC wts'!$H$7:$R$13254,11,FALSE)</f>
        <v>0</v>
      </c>
      <c r="N601" s="36">
        <f>VLOOKUP("HV_"&amp;$D601&amp;$E601&amp;VLOOKUP($F601,key!$L$3:$M$13,2,FALSE)&amp;$G601&amp;N$6,'HVAC wts'!$H$7:$R$13254,11,FALSE)</f>
        <v>0</v>
      </c>
      <c r="O601" s="36">
        <f>VLOOKUP("HV_"&amp;$D601&amp;$E601&amp;VLOOKUP($F601,key!$L$3:$M$13,2,FALSE)&amp;$G601&amp;O$6,'HVAC wts'!$H$7:$R$13254,11,FALSE)</f>
        <v>0</v>
      </c>
      <c r="P601" s="36">
        <f>VLOOKUP("HV_"&amp;$D601&amp;$E601&amp;VLOOKUP($F601,key!$L$3:$M$13,2,FALSE)&amp;$G601&amp;P$6,'HVAC wts'!$H$7:$R$13254,11,FALSE)</f>
        <v>0</v>
      </c>
      <c r="Q601" s="36">
        <f>VLOOKUP("HV_"&amp;$D601&amp;$E601&amp;VLOOKUP($F601,key!$L$3:$M$13,2,FALSE)&amp;$G601&amp;Q$6,'HVAC wts'!$H$7:$R$13254,11,FALSE)</f>
        <v>0</v>
      </c>
      <c r="R601" s="36">
        <f>VLOOKUP("HV_"&amp;$D601&amp;$E601&amp;VLOOKUP($F601,key!$L$3:$M$13,2,FALSE)&amp;$G601&amp;R$6,'HVAC wts'!$H$7:$R$13254,11,FALSE)</f>
        <v>0</v>
      </c>
      <c r="S601" s="36">
        <f t="shared" si="75"/>
        <v>0</v>
      </c>
      <c r="T601" s="113"/>
      <c r="U601" s="113">
        <f>MATCH($A601&amp;U$6,'All applic'!$A$7:$A$59080,0)</f>
        <v>838</v>
      </c>
      <c r="V601" s="113">
        <f>MATCH($A601&amp;V$6,'All applic'!$A$7:$A$59080,0)</f>
        <v>839</v>
      </c>
      <c r="W601" s="113">
        <f>MATCH($A601&amp;W$6,'All applic'!$A$7:$A$59080,0)</f>
        <v>841</v>
      </c>
      <c r="X601" s="113">
        <f>MATCH($A601&amp;X$6,'All applic'!$A$7:$A$59080,0)</f>
        <v>840</v>
      </c>
      <c r="Y601" s="113">
        <f>MATCH($A601&amp;Y$6,'All applic'!$A$7:$A$59080,0)</f>
        <v>838</v>
      </c>
      <c r="Z601" s="113">
        <f>MATCH($A601&amp;Z$6,'All applic'!$A$7:$A$59080,0)</f>
        <v>841</v>
      </c>
      <c r="AA601" s="113"/>
      <c r="AB601" s="28">
        <f>INDEX('All applic'!$H$7:$H$59080,U601)</f>
        <v>1.0640000000000001</v>
      </c>
      <c r="AC601" s="28">
        <f>INDEX('All applic'!$H$7:$H$59080,V601)</f>
        <v>0.89</v>
      </c>
      <c r="AD601" s="28">
        <f>INDEX('All applic'!$H$7:$H$59080,W601)</f>
        <v>0.998</v>
      </c>
      <c r="AE601" s="28">
        <f>INDEX('All applic'!$H$7:$H$59080,X601)</f>
        <v>0.60199999999999998</v>
      </c>
      <c r="AF601" s="28">
        <f>INDEX('All applic'!$H$7:$H$59080,Y601)</f>
        <v>1.0640000000000001</v>
      </c>
      <c r="AG601" s="28">
        <f>INDEX('All applic'!$H$7:$H$59080,Z601)</f>
        <v>0.998</v>
      </c>
      <c r="AH601" s="28"/>
      <c r="AI601" s="28">
        <f>INDEX('All applic'!$I$7:$I$59080,U601)</f>
        <v>1.5609756097560976</v>
      </c>
      <c r="AJ601" s="28">
        <f>INDEX('All applic'!$I$7:$I$59080,V601)</f>
        <v>1.5609756097560976</v>
      </c>
      <c r="AK601" s="28">
        <f>INDEX('All applic'!$I$7:$I$59080,W601)</f>
        <v>1</v>
      </c>
      <c r="AL601" s="28">
        <f>INDEX('All applic'!$I$7:$I$59080,X601)</f>
        <v>1</v>
      </c>
      <c r="AM601" s="28">
        <f>INDEX('All applic'!$I$7:$I$59080,Y601)</f>
        <v>1.5609756097560976</v>
      </c>
      <c r="AN601" s="28">
        <f>INDEX('All applic'!$I$7:$I$59080,Z601)</f>
        <v>1</v>
      </c>
      <c r="AO601" s="113"/>
      <c r="AP601" s="113">
        <f>INDEX('All applic'!$J$7:$J$59080,U601)</f>
        <v>-2.06E-2</v>
      </c>
      <c r="AQ601" s="113">
        <v>0</v>
      </c>
      <c r="AR601" s="113">
        <f>INDEX('All applic'!$J$7:$J$59080,W601)</f>
        <v>-2.0799999999999999E-2</v>
      </c>
      <c r="AS601" s="113">
        <v>0</v>
      </c>
      <c r="AT601" s="113">
        <v>0</v>
      </c>
      <c r="AU601" s="113">
        <v>0</v>
      </c>
    </row>
    <row r="602" spans="1:47" x14ac:dyDescent="0.25">
      <c r="A602" s="113" t="str">
        <f t="shared" si="70"/>
        <v>CFLMFm2011CZ03</v>
      </c>
      <c r="B602" s="113" t="str">
        <f t="shared" si="71"/>
        <v>CFLSCEMFmCZ032011</v>
      </c>
      <c r="C602" s="113" t="s">
        <v>118</v>
      </c>
      <c r="D602" s="113" t="s">
        <v>130</v>
      </c>
      <c r="E602" s="113" t="s">
        <v>1650</v>
      </c>
      <c r="F602" s="89" t="s">
        <v>62</v>
      </c>
      <c r="G602" s="113" t="s">
        <v>102</v>
      </c>
      <c r="H602" s="113" t="s">
        <v>1662</v>
      </c>
      <c r="I602" s="115">
        <f t="shared" si="72"/>
        <v>0</v>
      </c>
      <c r="J602" s="115">
        <f t="shared" si="73"/>
        <v>0</v>
      </c>
      <c r="K602" s="115">
        <f t="shared" si="74"/>
        <v>0</v>
      </c>
      <c r="L602" s="113"/>
      <c r="M602" s="36">
        <f>VLOOKUP("HV_"&amp;$D602&amp;$E602&amp;VLOOKUP($F602,key!$L$3:$M$13,2,FALSE)&amp;$G602&amp;M$6,'HVAC wts'!$H$7:$R$13254,11,FALSE)</f>
        <v>0</v>
      </c>
      <c r="N602" s="36">
        <f>VLOOKUP("HV_"&amp;$D602&amp;$E602&amp;VLOOKUP($F602,key!$L$3:$M$13,2,FALSE)&amp;$G602&amp;N$6,'HVAC wts'!$H$7:$R$13254,11,FALSE)</f>
        <v>0</v>
      </c>
      <c r="O602" s="36">
        <f>VLOOKUP("HV_"&amp;$D602&amp;$E602&amp;VLOOKUP($F602,key!$L$3:$M$13,2,FALSE)&amp;$G602&amp;O$6,'HVAC wts'!$H$7:$R$13254,11,FALSE)</f>
        <v>0</v>
      </c>
      <c r="P602" s="36">
        <f>VLOOKUP("HV_"&amp;$D602&amp;$E602&amp;VLOOKUP($F602,key!$L$3:$M$13,2,FALSE)&amp;$G602&amp;P$6,'HVAC wts'!$H$7:$R$13254,11,FALSE)</f>
        <v>0</v>
      </c>
      <c r="Q602" s="36">
        <f>VLOOKUP("HV_"&amp;$D602&amp;$E602&amp;VLOOKUP($F602,key!$L$3:$M$13,2,FALSE)&amp;$G602&amp;Q$6,'HVAC wts'!$H$7:$R$13254,11,FALSE)</f>
        <v>0</v>
      </c>
      <c r="R602" s="36">
        <f>VLOOKUP("HV_"&amp;$D602&amp;$E602&amp;VLOOKUP($F602,key!$L$3:$M$13,2,FALSE)&amp;$G602&amp;R$6,'HVAC wts'!$H$7:$R$13254,11,FALSE)</f>
        <v>0</v>
      </c>
      <c r="S602" s="36">
        <f t="shared" si="75"/>
        <v>0</v>
      </c>
      <c r="T602" s="113"/>
      <c r="U602" s="113">
        <f>MATCH($A602&amp;U$6,'All applic'!$A$7:$A$59080,0)</f>
        <v>842</v>
      </c>
      <c r="V602" s="113">
        <f>MATCH($A602&amp;V$6,'All applic'!$A$7:$A$59080,0)</f>
        <v>843</v>
      </c>
      <c r="W602" s="113">
        <f>MATCH($A602&amp;W$6,'All applic'!$A$7:$A$59080,0)</f>
        <v>845</v>
      </c>
      <c r="X602" s="113">
        <f>MATCH($A602&amp;X$6,'All applic'!$A$7:$A$59080,0)</f>
        <v>844</v>
      </c>
      <c r="Y602" s="113">
        <f>MATCH($A602&amp;Y$6,'All applic'!$A$7:$A$59080,0)</f>
        <v>842</v>
      </c>
      <c r="Z602" s="113">
        <f>MATCH($A602&amp;Z$6,'All applic'!$A$7:$A$59080,0)</f>
        <v>845</v>
      </c>
      <c r="AA602" s="113"/>
      <c r="AB602" s="28">
        <f>INDEX('All applic'!$H$7:$H$59080,U602)</f>
        <v>1</v>
      </c>
      <c r="AC602" s="28">
        <f>INDEX('All applic'!$H$7:$H$59080,V602)</f>
        <v>0.83</v>
      </c>
      <c r="AD602" s="28">
        <f>INDEX('All applic'!$H$7:$H$59080,W602)</f>
        <v>0.99</v>
      </c>
      <c r="AE602" s="28">
        <f>INDEX('All applic'!$H$7:$H$59080,X602)</f>
        <v>0.51800000000000002</v>
      </c>
      <c r="AF602" s="28">
        <f>INDEX('All applic'!$H$7:$H$59080,Y602)</f>
        <v>1</v>
      </c>
      <c r="AG602" s="28">
        <f>INDEX('All applic'!$H$7:$H$59080,Z602)</f>
        <v>0.99</v>
      </c>
      <c r="AH602" s="28"/>
      <c r="AI602" s="28">
        <f>INDEX('All applic'!$I$7:$I$59080,U602)</f>
        <v>1.25</v>
      </c>
      <c r="AJ602" s="28">
        <f>INDEX('All applic'!$I$7:$I$59080,V602)</f>
        <v>1.2</v>
      </c>
      <c r="AK602" s="28">
        <f>INDEX('All applic'!$I$7:$I$59080,W602)</f>
        <v>1.0249999999999999</v>
      </c>
      <c r="AL602" s="28">
        <f>INDEX('All applic'!$I$7:$I$59080,X602)</f>
        <v>1.0249999999999999</v>
      </c>
      <c r="AM602" s="28">
        <f>INDEX('All applic'!$I$7:$I$59080,Y602)</f>
        <v>1.25</v>
      </c>
      <c r="AN602" s="28">
        <f>INDEX('All applic'!$I$7:$I$59080,Z602)</f>
        <v>1.0249999999999999</v>
      </c>
      <c r="AO602" s="113"/>
      <c r="AP602" s="113">
        <f>INDEX('All applic'!$J$7:$J$59080,U602)</f>
        <v>-2.5399999999999999E-2</v>
      </c>
      <c r="AQ602" s="113">
        <v>0</v>
      </c>
      <c r="AR602" s="113">
        <f>INDEX('All applic'!$J$7:$J$59080,W602)</f>
        <v>-2.5600000000000001E-2</v>
      </c>
      <c r="AS602" s="113">
        <v>0</v>
      </c>
      <c r="AT602" s="113">
        <v>0</v>
      </c>
      <c r="AU602" s="113">
        <v>0</v>
      </c>
    </row>
    <row r="603" spans="1:47" x14ac:dyDescent="0.25">
      <c r="A603" s="113" t="str">
        <f t="shared" si="70"/>
        <v>CFLMFm2011CZ04</v>
      </c>
      <c r="B603" s="113" t="str">
        <f t="shared" si="71"/>
        <v>CFLSCEMFmCZ042011</v>
      </c>
      <c r="C603" s="113" t="s">
        <v>118</v>
      </c>
      <c r="D603" s="113" t="s">
        <v>130</v>
      </c>
      <c r="E603" s="113" t="s">
        <v>1650</v>
      </c>
      <c r="F603" s="89" t="s">
        <v>62</v>
      </c>
      <c r="G603" s="113" t="s">
        <v>103</v>
      </c>
      <c r="H603" s="113" t="s">
        <v>1662</v>
      </c>
      <c r="I603" s="115">
        <f t="shared" si="72"/>
        <v>0</v>
      </c>
      <c r="J603" s="115">
        <f t="shared" si="73"/>
        <v>0</v>
      </c>
      <c r="K603" s="115">
        <f t="shared" si="74"/>
        <v>0</v>
      </c>
      <c r="L603" s="113"/>
      <c r="M603" s="36">
        <f>VLOOKUP("HV_"&amp;$D603&amp;$E603&amp;VLOOKUP($F603,key!$L$3:$M$13,2,FALSE)&amp;$G603&amp;M$6,'HVAC wts'!$H$7:$R$13254,11,FALSE)</f>
        <v>0</v>
      </c>
      <c r="N603" s="36">
        <f>VLOOKUP("HV_"&amp;$D603&amp;$E603&amp;VLOOKUP($F603,key!$L$3:$M$13,2,FALSE)&amp;$G603&amp;N$6,'HVAC wts'!$H$7:$R$13254,11,FALSE)</f>
        <v>0</v>
      </c>
      <c r="O603" s="36">
        <f>VLOOKUP("HV_"&amp;$D603&amp;$E603&amp;VLOOKUP($F603,key!$L$3:$M$13,2,FALSE)&amp;$G603&amp;O$6,'HVAC wts'!$H$7:$R$13254,11,FALSE)</f>
        <v>0</v>
      </c>
      <c r="P603" s="36">
        <f>VLOOKUP("HV_"&amp;$D603&amp;$E603&amp;VLOOKUP($F603,key!$L$3:$M$13,2,FALSE)&amp;$G603&amp;P$6,'HVAC wts'!$H$7:$R$13254,11,FALSE)</f>
        <v>0</v>
      </c>
      <c r="Q603" s="36">
        <f>VLOOKUP("HV_"&amp;$D603&amp;$E603&amp;VLOOKUP($F603,key!$L$3:$M$13,2,FALSE)&amp;$G603&amp;Q$6,'HVAC wts'!$H$7:$R$13254,11,FALSE)</f>
        <v>0</v>
      </c>
      <c r="R603" s="36">
        <f>VLOOKUP("HV_"&amp;$D603&amp;$E603&amp;VLOOKUP($F603,key!$L$3:$M$13,2,FALSE)&amp;$G603&amp;R$6,'HVAC wts'!$H$7:$R$13254,11,FALSE)</f>
        <v>0</v>
      </c>
      <c r="S603" s="36">
        <f t="shared" si="75"/>
        <v>0</v>
      </c>
      <c r="T603" s="113"/>
      <c r="U603" s="113">
        <f>MATCH($A603&amp;U$6,'All applic'!$A$7:$A$59080,0)</f>
        <v>846</v>
      </c>
      <c r="V603" s="113">
        <f>MATCH($A603&amp;V$6,'All applic'!$A$7:$A$59080,0)</f>
        <v>847</v>
      </c>
      <c r="W603" s="113">
        <f>MATCH($A603&amp;W$6,'All applic'!$A$7:$A$59080,0)</f>
        <v>849</v>
      </c>
      <c r="X603" s="113">
        <f>MATCH($A603&amp;X$6,'All applic'!$A$7:$A$59080,0)</f>
        <v>848</v>
      </c>
      <c r="Y603" s="113">
        <f>MATCH($A603&amp;Y$6,'All applic'!$A$7:$A$59080,0)</f>
        <v>846</v>
      </c>
      <c r="Z603" s="113">
        <f>MATCH($A603&amp;Z$6,'All applic'!$A$7:$A$59080,0)</f>
        <v>849</v>
      </c>
      <c r="AA603" s="113"/>
      <c r="AB603" s="28">
        <f>INDEX('All applic'!$H$7:$H$59080,U603)</f>
        <v>1.0940000000000001</v>
      </c>
      <c r="AC603" s="28">
        <f>INDEX('All applic'!$H$7:$H$59080,V603)</f>
        <v>0.94799999999999995</v>
      </c>
      <c r="AD603" s="28">
        <f>INDEX('All applic'!$H$7:$H$59080,W603)</f>
        <v>1.006</v>
      </c>
      <c r="AE603" s="28">
        <f>INDEX('All applic'!$H$7:$H$59080,X603)</f>
        <v>0.70199999999999996</v>
      </c>
      <c r="AF603" s="28">
        <f>INDEX('All applic'!$H$7:$H$59080,Y603)</f>
        <v>1.0940000000000001</v>
      </c>
      <c r="AG603" s="28">
        <f>INDEX('All applic'!$H$7:$H$59080,Z603)</f>
        <v>1.006</v>
      </c>
      <c r="AH603" s="28"/>
      <c r="AI603" s="28">
        <f>INDEX('All applic'!$I$7:$I$59080,U603)</f>
        <v>1.7954545454545456</v>
      </c>
      <c r="AJ603" s="28">
        <f>INDEX('All applic'!$I$7:$I$59080,V603)</f>
        <v>1.75</v>
      </c>
      <c r="AK603" s="28">
        <f>INDEX('All applic'!$I$7:$I$59080,W603)</f>
        <v>1.0227272727272727</v>
      </c>
      <c r="AL603" s="28">
        <f>INDEX('All applic'!$I$7:$I$59080,X603)</f>
        <v>1.0227272727272727</v>
      </c>
      <c r="AM603" s="28">
        <f>INDEX('All applic'!$I$7:$I$59080,Y603)</f>
        <v>1.7954545454545456</v>
      </c>
      <c r="AN603" s="28">
        <f>INDEX('All applic'!$I$7:$I$59080,Z603)</f>
        <v>1.0227272727272727</v>
      </c>
      <c r="AO603" s="113"/>
      <c r="AP603" s="113">
        <f>INDEX('All applic'!$J$7:$J$59080,U603)</f>
        <v>-1.5939999999999999E-2</v>
      </c>
      <c r="AQ603" s="113">
        <v>0</v>
      </c>
      <c r="AR603" s="113">
        <f>INDEX('All applic'!$J$7:$J$59080,W603)</f>
        <v>-1.6239999999999997E-2</v>
      </c>
      <c r="AS603" s="113">
        <v>0</v>
      </c>
      <c r="AT603" s="113">
        <v>0</v>
      </c>
      <c r="AU603" s="113">
        <v>0</v>
      </c>
    </row>
    <row r="604" spans="1:47" x14ac:dyDescent="0.25">
      <c r="A604" s="113" t="str">
        <f t="shared" si="70"/>
        <v>CFLMFm2011CZ05</v>
      </c>
      <c r="B604" s="113" t="str">
        <f t="shared" si="71"/>
        <v>CFLSCEMFmCZ052011</v>
      </c>
      <c r="C604" s="113" t="s">
        <v>118</v>
      </c>
      <c r="D604" s="113" t="s">
        <v>130</v>
      </c>
      <c r="E604" s="113" t="s">
        <v>1650</v>
      </c>
      <c r="F604" s="89" t="s">
        <v>62</v>
      </c>
      <c r="G604" s="113" t="s">
        <v>104</v>
      </c>
      <c r="H604" s="113" t="s">
        <v>1662</v>
      </c>
      <c r="I604" s="115">
        <f t="shared" si="72"/>
        <v>0.98607270666486746</v>
      </c>
      <c r="J604" s="115">
        <f t="shared" si="73"/>
        <v>1.2495588719931023</v>
      </c>
      <c r="K604" s="115">
        <f t="shared" si="74"/>
        <v>-1.9876040825888945E-2</v>
      </c>
      <c r="L604" s="113"/>
      <c r="M604" s="36">
        <f>VLOOKUP("HV_"&amp;$D604&amp;$E604&amp;VLOOKUP($F604,key!$L$3:$M$13,2,FALSE)&amp;$G604&amp;M$6,'HVAC wts'!$H$7:$R$13254,11,FALSE)</f>
        <v>0.73809419203418203</v>
      </c>
      <c r="N604" s="36">
        <f>VLOOKUP("HV_"&amp;$D604&amp;$E604&amp;VLOOKUP($F604,key!$L$3:$M$13,2,FALSE)&amp;$G604&amp;N$6,'HVAC wts'!$H$7:$R$13254,11,FALSE)</f>
        <v>0.10613398665605368</v>
      </c>
      <c r="O604" s="36">
        <f>VLOOKUP("HV_"&amp;$D604&amp;$E604&amp;VLOOKUP($F604,key!$L$3:$M$13,2,FALSE)&amp;$G604&amp;O$6,'HVAC wts'!$H$7:$R$13254,11,FALSE)</f>
        <v>5.0238865615258151E-2</v>
      </c>
      <c r="P604" s="36">
        <f>VLOOKUP("HV_"&amp;$D604&amp;$E604&amp;VLOOKUP($F604,key!$L$3:$M$13,2,FALSE)&amp;$G604&amp;P$6,'HVAC wts'!$H$7:$R$13254,11,FALSE)</f>
        <v>7.224079460820561E-3</v>
      </c>
      <c r="Q604" s="36">
        <f>VLOOKUP("HV_"&amp;$D604&amp;$E604&amp;VLOOKUP($F604,key!$L$3:$M$13,2,FALSE)&amp;$G604&amp;Q$6,'HVAC wts'!$H$7:$R$13254,11,FALSE)</f>
        <v>9.2043851097460022E-2</v>
      </c>
      <c r="R604" s="36">
        <f>VLOOKUP("HV_"&amp;$D604&amp;$E604&amp;VLOOKUP($F604,key!$L$3:$M$13,2,FALSE)&amp;$G604&amp;R$6,'HVAC wts'!$H$7:$R$13254,11,FALSE)</f>
        <v>6.2650251362253969E-3</v>
      </c>
      <c r="S604" s="36">
        <f t="shared" si="75"/>
        <v>0.99999999999999989</v>
      </c>
      <c r="T604" s="113"/>
      <c r="U604" s="113">
        <f>MATCH($A604&amp;U$6,'All applic'!$A$7:$A$59080,0)</f>
        <v>850</v>
      </c>
      <c r="V604" s="113">
        <f>MATCH($A604&amp;V$6,'All applic'!$A$7:$A$59080,0)</f>
        <v>851</v>
      </c>
      <c r="W604" s="113">
        <f>MATCH($A604&amp;W$6,'All applic'!$A$7:$A$59080,0)</f>
        <v>853</v>
      </c>
      <c r="X604" s="113">
        <f>MATCH($A604&amp;X$6,'All applic'!$A$7:$A$59080,0)</f>
        <v>852</v>
      </c>
      <c r="Y604" s="113">
        <f>MATCH($A604&amp;Y$6,'All applic'!$A$7:$A$59080,0)</f>
        <v>850</v>
      </c>
      <c r="Z604" s="113">
        <f>MATCH($A604&amp;Z$6,'All applic'!$A$7:$A$59080,0)</f>
        <v>853</v>
      </c>
      <c r="AA604" s="113"/>
      <c r="AB604" s="28">
        <f>INDEX('All applic'!$H$7:$H$59080,U604)</f>
        <v>1.01</v>
      </c>
      <c r="AC604" s="28">
        <f>INDEX('All applic'!$H$7:$H$59080,V604)</f>
        <v>0.82399999999999995</v>
      </c>
      <c r="AD604" s="28">
        <f>INDEX('All applic'!$H$7:$H$59080,W604)</f>
        <v>0.996</v>
      </c>
      <c r="AE604" s="28">
        <f>INDEX('All applic'!$H$7:$H$59080,X604)</f>
        <v>0.54</v>
      </c>
      <c r="AF604" s="28">
        <f>INDEX('All applic'!$H$7:$H$59080,Y604)</f>
        <v>1.01</v>
      </c>
      <c r="AG604" s="28">
        <f>INDEX('All applic'!$H$7:$H$59080,Z604)</f>
        <v>0.996</v>
      </c>
      <c r="AH604" s="28"/>
      <c r="AI604" s="28">
        <f>INDEX('All applic'!$I$7:$I$59080,U604)</f>
        <v>1.2727272727272729</v>
      </c>
      <c r="AJ604" s="28">
        <f>INDEX('All applic'!$I$7:$I$59080,V604)</f>
        <v>1.2045454545454546</v>
      </c>
      <c r="AK604" s="28">
        <f>INDEX('All applic'!$I$7:$I$59080,W604)</f>
        <v>1.0227272727272727</v>
      </c>
      <c r="AL604" s="28">
        <f>INDEX('All applic'!$I$7:$I$59080,X604)</f>
        <v>1.0227272727272727</v>
      </c>
      <c r="AM604" s="28">
        <f>INDEX('All applic'!$I$7:$I$59080,Y604)</f>
        <v>1.2727272727272729</v>
      </c>
      <c r="AN604" s="28">
        <f>INDEX('All applic'!$I$7:$I$59080,Z604)</f>
        <v>1.0227272727272727</v>
      </c>
      <c r="AO604" s="113"/>
      <c r="AP604" s="113">
        <f>INDEX('All applic'!$J$7:$J$59080,U604)</f>
        <v>-2.52E-2</v>
      </c>
      <c r="AQ604" s="113">
        <v>0</v>
      </c>
      <c r="AR604" s="113">
        <f>INDEX('All applic'!$J$7:$J$59080,W604)</f>
        <v>-2.5399999999999999E-2</v>
      </c>
      <c r="AS604" s="113">
        <v>0</v>
      </c>
      <c r="AT604" s="113">
        <v>0</v>
      </c>
      <c r="AU604" s="113">
        <v>0</v>
      </c>
    </row>
    <row r="605" spans="1:47" x14ac:dyDescent="0.25">
      <c r="A605" s="113" t="str">
        <f t="shared" si="70"/>
        <v>CFLMFm2011CZ06</v>
      </c>
      <c r="B605" s="113" t="str">
        <f t="shared" si="71"/>
        <v>CFLSCEMFmCZ062011</v>
      </c>
      <c r="C605" s="113" t="s">
        <v>118</v>
      </c>
      <c r="D605" s="113" t="s">
        <v>130</v>
      </c>
      <c r="E605" s="113" t="s">
        <v>1650</v>
      </c>
      <c r="F605" s="89" t="s">
        <v>62</v>
      </c>
      <c r="G605" s="113" t="s">
        <v>105</v>
      </c>
      <c r="H605" s="113" t="s">
        <v>1662</v>
      </c>
      <c r="I605" s="115">
        <f t="shared" si="72"/>
        <v>1.0482223328808771</v>
      </c>
      <c r="J605" s="115">
        <f t="shared" si="73"/>
        <v>1.4610881979238439</v>
      </c>
      <c r="K605" s="115">
        <f t="shared" si="74"/>
        <v>-1.5240686277104855E-2</v>
      </c>
      <c r="L605" s="113"/>
      <c r="M605" s="36">
        <f>VLOOKUP("HV_"&amp;$D605&amp;$E605&amp;VLOOKUP($F605,key!$L$3:$M$13,2,FALSE)&amp;$G605&amp;M$6,'HVAC wts'!$H$7:$R$13254,11,FALSE)</f>
        <v>2446.8379647597926</v>
      </c>
      <c r="N605" s="36">
        <f>VLOOKUP("HV_"&amp;$D605&amp;$E605&amp;VLOOKUP($F605,key!$L$3:$M$13,2,FALSE)&amp;$G605&amp;N$6,'HVAC wts'!$H$7:$R$13254,11,FALSE)</f>
        <v>351.84217773835928</v>
      </c>
      <c r="O605" s="36">
        <f>VLOOKUP("HV_"&amp;$D605&amp;$E605&amp;VLOOKUP($F605,key!$L$3:$M$13,2,FALSE)&amp;$G605&amp;O$6,'HVAC wts'!$H$7:$R$13254,11,FALSE)</f>
        <v>292.19022912047296</v>
      </c>
      <c r="P605" s="36">
        <f>VLOOKUP("HV_"&amp;$D605&amp;$E605&amp;VLOOKUP($F605,key!$L$3:$M$13,2,FALSE)&amp;$G605&amp;P$6,'HVAC wts'!$H$7:$R$13254,11,FALSE)</f>
        <v>42.015388026607546</v>
      </c>
      <c r="Q605" s="36">
        <f>VLOOKUP("HV_"&amp;$D605&amp;$E605&amp;VLOOKUP($F605,key!$L$3:$M$13,2,FALSE)&amp;$G605&amp;Q$6,'HVAC wts'!$H$7:$R$13254,11,FALSE)</f>
        <v>305.13231470805619</v>
      </c>
      <c r="R605" s="36">
        <f>VLOOKUP("HV_"&amp;$D605&amp;$E605&amp;VLOOKUP($F605,key!$L$3:$M$13,2,FALSE)&amp;$G605&amp;R$6,'HVAC wts'!$H$7:$R$13254,11,FALSE)</f>
        <v>36.437509238728751</v>
      </c>
      <c r="S605" s="36">
        <f t="shared" si="75"/>
        <v>3474.4555835920169</v>
      </c>
      <c r="T605" s="113"/>
      <c r="U605" s="113">
        <f>MATCH($A605&amp;U$6,'All applic'!$A$7:$A$59080,0)</f>
        <v>854</v>
      </c>
      <c r="V605" s="113">
        <f>MATCH($A605&amp;V$6,'All applic'!$A$7:$A$59080,0)</f>
        <v>855</v>
      </c>
      <c r="W605" s="113">
        <f>MATCH($A605&amp;W$6,'All applic'!$A$7:$A$59080,0)</f>
        <v>857</v>
      </c>
      <c r="X605" s="113">
        <f>MATCH($A605&amp;X$6,'All applic'!$A$7:$A$59080,0)</f>
        <v>856</v>
      </c>
      <c r="Y605" s="113">
        <f>MATCH($A605&amp;Y$6,'All applic'!$A$7:$A$59080,0)</f>
        <v>854</v>
      </c>
      <c r="Z605" s="113">
        <f>MATCH($A605&amp;Z$6,'All applic'!$A$7:$A$59080,0)</f>
        <v>857</v>
      </c>
      <c r="AA605" s="113"/>
      <c r="AB605" s="28">
        <f>INDEX('All applic'!$H$7:$H$59080,U605)</f>
        <v>1.0740000000000001</v>
      </c>
      <c r="AC605" s="28">
        <f>INDEX('All applic'!$H$7:$H$59080,V605)</f>
        <v>0.93799999999999994</v>
      </c>
      <c r="AD605" s="28">
        <f>INDEX('All applic'!$H$7:$H$59080,W605)</f>
        <v>1</v>
      </c>
      <c r="AE605" s="28">
        <f>INDEX('All applic'!$H$7:$H$59080,X605)</f>
        <v>0.66</v>
      </c>
      <c r="AF605" s="28">
        <f>INDEX('All applic'!$H$7:$H$59080,Y605)</f>
        <v>1.0740000000000001</v>
      </c>
      <c r="AG605" s="28">
        <f>INDEX('All applic'!$H$7:$H$59080,Z605)</f>
        <v>1</v>
      </c>
      <c r="AH605" s="28"/>
      <c r="AI605" s="28">
        <f>INDEX('All applic'!$I$7:$I$59080,U605)</f>
        <v>1.5111111111111113</v>
      </c>
      <c r="AJ605" s="28">
        <f>INDEX('All applic'!$I$7:$I$59080,V605)</f>
        <v>1.5555555555555558</v>
      </c>
      <c r="AK605" s="28">
        <f>INDEX('All applic'!$I$7:$I$59080,W605)</f>
        <v>1</v>
      </c>
      <c r="AL605" s="28">
        <f>INDEX('All applic'!$I$7:$I$59080,X605)</f>
        <v>1</v>
      </c>
      <c r="AM605" s="28">
        <f>INDEX('All applic'!$I$7:$I$59080,Y605)</f>
        <v>1.5111111111111113</v>
      </c>
      <c r="AN605" s="28">
        <f>INDEX('All applic'!$I$7:$I$59080,Z605)</f>
        <v>1</v>
      </c>
      <c r="AO605" s="113"/>
      <c r="AP605" s="113">
        <f>INDEX('All applic'!$J$7:$J$59080,U605)</f>
        <v>-1.932E-2</v>
      </c>
      <c r="AQ605" s="113">
        <v>0</v>
      </c>
      <c r="AR605" s="113">
        <f>INDEX('All applic'!$J$7:$J$59080,W605)</f>
        <v>-1.9440000000000002E-2</v>
      </c>
      <c r="AS605" s="113">
        <v>0</v>
      </c>
      <c r="AT605" s="113">
        <v>0</v>
      </c>
      <c r="AU605" s="113">
        <v>0</v>
      </c>
    </row>
    <row r="606" spans="1:47" x14ac:dyDescent="0.25">
      <c r="A606" s="113" t="str">
        <f t="shared" si="70"/>
        <v>CFLMFm2011CZ07</v>
      </c>
      <c r="B606" s="113" t="str">
        <f t="shared" si="71"/>
        <v>CFLSCEMFmCZ072011</v>
      </c>
      <c r="C606" s="113" t="s">
        <v>118</v>
      </c>
      <c r="D606" s="113" t="s">
        <v>130</v>
      </c>
      <c r="E606" s="113" t="s">
        <v>1650</v>
      </c>
      <c r="F606" s="89" t="s">
        <v>62</v>
      </c>
      <c r="G606" s="113" t="s">
        <v>106</v>
      </c>
      <c r="H606" s="113" t="s">
        <v>1662</v>
      </c>
      <c r="I606" s="115">
        <f t="shared" si="72"/>
        <v>0</v>
      </c>
      <c r="J606" s="115">
        <f t="shared" si="73"/>
        <v>0</v>
      </c>
      <c r="K606" s="115">
        <f t="shared" si="74"/>
        <v>0</v>
      </c>
      <c r="L606" s="113"/>
      <c r="M606" s="36">
        <f>VLOOKUP("HV_"&amp;$D606&amp;$E606&amp;VLOOKUP($F606,key!$L$3:$M$13,2,FALSE)&amp;$G606&amp;M$6,'HVAC wts'!$H$7:$R$13254,11,FALSE)</f>
        <v>0</v>
      </c>
      <c r="N606" s="36">
        <f>VLOOKUP("HV_"&amp;$D606&amp;$E606&amp;VLOOKUP($F606,key!$L$3:$M$13,2,FALSE)&amp;$G606&amp;N$6,'HVAC wts'!$H$7:$R$13254,11,FALSE)</f>
        <v>0</v>
      </c>
      <c r="O606" s="36">
        <f>VLOOKUP("HV_"&amp;$D606&amp;$E606&amp;VLOOKUP($F606,key!$L$3:$M$13,2,FALSE)&amp;$G606&amp;O$6,'HVAC wts'!$H$7:$R$13254,11,FALSE)</f>
        <v>0</v>
      </c>
      <c r="P606" s="36">
        <f>VLOOKUP("HV_"&amp;$D606&amp;$E606&amp;VLOOKUP($F606,key!$L$3:$M$13,2,FALSE)&amp;$G606&amp;P$6,'HVAC wts'!$H$7:$R$13254,11,FALSE)</f>
        <v>0</v>
      </c>
      <c r="Q606" s="36">
        <f>VLOOKUP("HV_"&amp;$D606&amp;$E606&amp;VLOOKUP($F606,key!$L$3:$M$13,2,FALSE)&amp;$G606&amp;Q$6,'HVAC wts'!$H$7:$R$13254,11,FALSE)</f>
        <v>0</v>
      </c>
      <c r="R606" s="36">
        <f>VLOOKUP("HV_"&amp;$D606&amp;$E606&amp;VLOOKUP($F606,key!$L$3:$M$13,2,FALSE)&amp;$G606&amp;R$6,'HVAC wts'!$H$7:$R$13254,11,FALSE)</f>
        <v>0</v>
      </c>
      <c r="S606" s="36">
        <f t="shared" si="75"/>
        <v>0</v>
      </c>
      <c r="T606" s="113"/>
      <c r="U606" s="113">
        <f>MATCH($A606&amp;U$6,'All applic'!$A$7:$A$59080,0)</f>
        <v>858</v>
      </c>
      <c r="V606" s="113">
        <f>MATCH($A606&amp;V$6,'All applic'!$A$7:$A$59080,0)</f>
        <v>859</v>
      </c>
      <c r="W606" s="113">
        <f>MATCH($A606&amp;W$6,'All applic'!$A$7:$A$59080,0)</f>
        <v>861</v>
      </c>
      <c r="X606" s="113">
        <f>MATCH($A606&amp;X$6,'All applic'!$A$7:$A$59080,0)</f>
        <v>860</v>
      </c>
      <c r="Y606" s="113">
        <f>MATCH($A606&amp;Y$6,'All applic'!$A$7:$A$59080,0)</f>
        <v>858</v>
      </c>
      <c r="Z606" s="113">
        <f>MATCH($A606&amp;Z$6,'All applic'!$A$7:$A$59080,0)</f>
        <v>861</v>
      </c>
      <c r="AA606" s="113"/>
      <c r="AB606" s="28">
        <f>INDEX('All applic'!$H$7:$H$59080,U606)</f>
        <v>1.1279999999999999</v>
      </c>
      <c r="AC606" s="28">
        <f>INDEX('All applic'!$H$7:$H$59080,V606)</f>
        <v>1.014</v>
      </c>
      <c r="AD606" s="28">
        <f>INDEX('All applic'!$H$7:$H$59080,W606)</f>
        <v>1.004</v>
      </c>
      <c r="AE606" s="28">
        <f>INDEX('All applic'!$H$7:$H$59080,X606)</f>
        <v>0.72799999999999998</v>
      </c>
      <c r="AF606" s="28">
        <f>INDEX('All applic'!$H$7:$H$59080,Y606)</f>
        <v>1.1279999999999999</v>
      </c>
      <c r="AG606" s="28">
        <f>INDEX('All applic'!$H$7:$H$59080,Z606)</f>
        <v>1.004</v>
      </c>
      <c r="AH606" s="28"/>
      <c r="AI606" s="28">
        <f>INDEX('All applic'!$I$7:$I$59080,U606)</f>
        <v>1.3333333333333333</v>
      </c>
      <c r="AJ606" s="28">
        <f>INDEX('All applic'!$I$7:$I$59080,V606)</f>
        <v>1.4444444444444446</v>
      </c>
      <c r="AK606" s="28">
        <f>INDEX('All applic'!$I$7:$I$59080,W606)</f>
        <v>1</v>
      </c>
      <c r="AL606" s="28">
        <f>INDEX('All applic'!$I$7:$I$59080,X606)</f>
        <v>1</v>
      </c>
      <c r="AM606" s="28">
        <f>INDEX('All applic'!$I$7:$I$59080,Y606)</f>
        <v>1.3333333333333333</v>
      </c>
      <c r="AN606" s="28">
        <f>INDEX('All applic'!$I$7:$I$59080,Z606)</f>
        <v>1</v>
      </c>
      <c r="AO606" s="113"/>
      <c r="AP606" s="113">
        <f>INDEX('All applic'!$J$7:$J$59080,U606)</f>
        <v>-1.5820000000000001E-2</v>
      </c>
      <c r="AQ606" s="113">
        <v>0</v>
      </c>
      <c r="AR606" s="113">
        <f>INDEX('All applic'!$J$7:$J$59080,W606)</f>
        <v>-1.618E-2</v>
      </c>
      <c r="AS606" s="113">
        <v>0</v>
      </c>
      <c r="AT606" s="113">
        <v>0</v>
      </c>
      <c r="AU606" s="113">
        <v>0</v>
      </c>
    </row>
    <row r="607" spans="1:47" x14ac:dyDescent="0.25">
      <c r="A607" s="113" t="str">
        <f t="shared" si="70"/>
        <v>CFLMFm2011CZ08</v>
      </c>
      <c r="B607" s="113" t="str">
        <f t="shared" si="71"/>
        <v>CFLSCEMFmCZ082011</v>
      </c>
      <c r="C607" s="113" t="s">
        <v>118</v>
      </c>
      <c r="D607" s="113" t="s">
        <v>130</v>
      </c>
      <c r="E607" s="113" t="s">
        <v>1650</v>
      </c>
      <c r="F607" s="89" t="s">
        <v>62</v>
      </c>
      <c r="G607" s="113" t="s">
        <v>107</v>
      </c>
      <c r="H607" s="113" t="s">
        <v>1662</v>
      </c>
      <c r="I607" s="115">
        <f t="shared" si="72"/>
        <v>1.1027268943460145</v>
      </c>
      <c r="J607" s="115">
        <f t="shared" si="73"/>
        <v>1.3838284424708063</v>
      </c>
      <c r="K607" s="115">
        <f t="shared" si="74"/>
        <v>-1.0973059418540149E-2</v>
      </c>
      <c r="L607" s="113"/>
      <c r="M607" s="36">
        <f>VLOOKUP("HV_"&amp;$D607&amp;$E607&amp;VLOOKUP($F607,key!$L$3:$M$13,2,FALSE)&amp;$G607&amp;M$6,'HVAC wts'!$H$7:$R$13254,11,FALSE)</f>
        <v>2915.185614545454</v>
      </c>
      <c r="N607" s="36">
        <f>VLOOKUP("HV_"&amp;$D607&amp;$E607&amp;VLOOKUP($F607,key!$L$3:$M$13,2,FALSE)&amp;$G607&amp;N$6,'HVAC wts'!$H$7:$R$13254,11,FALSE)</f>
        <v>419.18805818181823</v>
      </c>
      <c r="O607" s="36">
        <f>VLOOKUP("HV_"&amp;$D607&amp;$E607&amp;VLOOKUP($F607,key!$L$3:$M$13,2,FALSE)&amp;$G607&amp;O$6,'HVAC wts'!$H$7:$R$13254,11,FALSE)</f>
        <v>272.46923796008861</v>
      </c>
      <c r="P607" s="36">
        <f>VLOOKUP("HV_"&amp;$D607&amp;$E607&amp;VLOOKUP($F607,key!$L$3:$M$13,2,FALSE)&amp;$G607&amp;P$6,'HVAC wts'!$H$7:$R$13254,11,FALSE)</f>
        <v>39.179615254988917</v>
      </c>
      <c r="Q607" s="36">
        <f>VLOOKUP("HV_"&amp;$D607&amp;$E607&amp;VLOOKUP($F607,key!$L$3:$M$13,2,FALSE)&amp;$G607&amp;Q$6,'HVAC wts'!$H$7:$R$13254,11,FALSE)</f>
        <v>363.53749090909093</v>
      </c>
      <c r="R607" s="36">
        <f>VLOOKUP("HV_"&amp;$D607&amp;$E607&amp;VLOOKUP($F607,key!$L$3:$M$13,2,FALSE)&amp;$G607&amp;R$6,'HVAC wts'!$H$7:$R$13254,11,FALSE)</f>
        <v>33.978207982261644</v>
      </c>
      <c r="S607" s="36">
        <f t="shared" si="75"/>
        <v>4043.5382248337028</v>
      </c>
      <c r="T607" s="113"/>
      <c r="U607" s="113">
        <f>MATCH($A607&amp;U$6,'All applic'!$A$7:$A$59080,0)</f>
        <v>862</v>
      </c>
      <c r="V607" s="113">
        <f>MATCH($A607&amp;V$6,'All applic'!$A$7:$A$59080,0)</f>
        <v>863</v>
      </c>
      <c r="W607" s="113">
        <f>MATCH($A607&amp;W$6,'All applic'!$A$7:$A$59080,0)</f>
        <v>865</v>
      </c>
      <c r="X607" s="113">
        <f>MATCH($A607&amp;X$6,'All applic'!$A$7:$A$59080,0)</f>
        <v>864</v>
      </c>
      <c r="Y607" s="113">
        <f>MATCH($A607&amp;Y$6,'All applic'!$A$7:$A$59080,0)</f>
        <v>862</v>
      </c>
      <c r="Z607" s="113">
        <f>MATCH($A607&amp;Z$6,'All applic'!$A$7:$A$59080,0)</f>
        <v>865</v>
      </c>
      <c r="AA607" s="113"/>
      <c r="AB607" s="28">
        <f>INDEX('All applic'!$H$7:$H$59080,U607)</f>
        <v>1.1259999999999999</v>
      </c>
      <c r="AC607" s="28">
        <f>INDEX('All applic'!$H$7:$H$59080,V607)</f>
        <v>1.024</v>
      </c>
      <c r="AD607" s="28">
        <f>INDEX('All applic'!$H$7:$H$59080,W607)</f>
        <v>1.006</v>
      </c>
      <c r="AE607" s="28">
        <f>INDEX('All applic'!$H$7:$H$59080,X607)</f>
        <v>0.754</v>
      </c>
      <c r="AF607" s="28">
        <f>INDEX('All applic'!$H$7:$H$59080,Y607)</f>
        <v>1.1259999999999999</v>
      </c>
      <c r="AG607" s="28">
        <f>INDEX('All applic'!$H$7:$H$59080,Z607)</f>
        <v>1.006</v>
      </c>
      <c r="AH607" s="28"/>
      <c r="AI607" s="28">
        <f>INDEX('All applic'!$I$7:$I$59080,U607)</f>
        <v>1.4222222222222223</v>
      </c>
      <c r="AJ607" s="28">
        <f>INDEX('All applic'!$I$7:$I$59080,V607)</f>
        <v>1.4000000000000001</v>
      </c>
      <c r="AK607" s="28">
        <f>INDEX('All applic'!$I$7:$I$59080,W607)</f>
        <v>1</v>
      </c>
      <c r="AL607" s="28">
        <f>INDEX('All applic'!$I$7:$I$59080,X607)</f>
        <v>1</v>
      </c>
      <c r="AM607" s="28">
        <f>INDEX('All applic'!$I$7:$I$59080,Y607)</f>
        <v>1.4222222222222223</v>
      </c>
      <c r="AN607" s="28">
        <f>INDEX('All applic'!$I$7:$I$59080,Z607)</f>
        <v>1</v>
      </c>
      <c r="AO607" s="113"/>
      <c r="AP607" s="113">
        <f>INDEX('All applic'!$J$7:$J$59080,U607)</f>
        <v>-1.388E-2</v>
      </c>
      <c r="AQ607" s="113">
        <v>0</v>
      </c>
      <c r="AR607" s="113">
        <f>INDEX('All applic'!$J$7:$J$59080,W607)</f>
        <v>-1.434E-2</v>
      </c>
      <c r="AS607" s="113">
        <v>0</v>
      </c>
      <c r="AT607" s="113">
        <v>0</v>
      </c>
      <c r="AU607" s="113">
        <v>0</v>
      </c>
    </row>
    <row r="608" spans="1:47" x14ac:dyDescent="0.25">
      <c r="A608" s="113" t="str">
        <f t="shared" si="70"/>
        <v>CFLMFm2011CZ09</v>
      </c>
      <c r="B608" s="113" t="str">
        <f t="shared" si="71"/>
        <v>CFLSCEMFmCZ092011</v>
      </c>
      <c r="C608" s="113" t="s">
        <v>118</v>
      </c>
      <c r="D608" s="113" t="s">
        <v>130</v>
      </c>
      <c r="E608" s="113" t="s">
        <v>1650</v>
      </c>
      <c r="F608" s="89" t="s">
        <v>62</v>
      </c>
      <c r="G608" s="113" t="s">
        <v>108</v>
      </c>
      <c r="H608" s="113" t="s">
        <v>1662</v>
      </c>
      <c r="I608" s="115">
        <f t="shared" si="72"/>
        <v>1.0975306127271438</v>
      </c>
      <c r="J608" s="115">
        <f t="shared" si="73"/>
        <v>1.5253035924117475</v>
      </c>
      <c r="K608" s="115">
        <f t="shared" si="74"/>
        <v>-1.1951129153965514E-2</v>
      </c>
      <c r="L608" s="113"/>
      <c r="M608" s="36">
        <f>VLOOKUP("HV_"&amp;$D608&amp;$E608&amp;VLOOKUP($F608,key!$L$3:$M$13,2,FALSE)&amp;$G608&amp;M$6,'HVAC wts'!$H$7:$R$13254,11,FALSE)</f>
        <v>2791.3117518403542</v>
      </c>
      <c r="N608" s="36">
        <f>VLOOKUP("HV_"&amp;$D608&amp;$E608&amp;VLOOKUP($F608,key!$L$3:$M$13,2,FALSE)&amp;$G608&amp;N$6,'HVAC wts'!$H$7:$R$13254,11,FALSE)</f>
        <v>401.37566101995571</v>
      </c>
      <c r="O608" s="36">
        <f>VLOOKUP("HV_"&amp;$D608&amp;$E608&amp;VLOOKUP($F608,key!$L$3:$M$13,2,FALSE)&amp;$G608&amp;O$6,'HVAC wts'!$H$7:$R$13254,11,FALSE)</f>
        <v>0</v>
      </c>
      <c r="P608" s="36">
        <f>VLOOKUP("HV_"&amp;$D608&amp;$E608&amp;VLOOKUP($F608,key!$L$3:$M$13,2,FALSE)&amp;$G608&amp;P$6,'HVAC wts'!$H$7:$R$13254,11,FALSE)</f>
        <v>0</v>
      </c>
      <c r="Q608" s="36">
        <f>VLOOKUP("HV_"&amp;$D608&amp;$E608&amp;VLOOKUP($F608,key!$L$3:$M$13,2,FALSE)&amp;$G608&amp;Q$6,'HVAC wts'!$H$7:$R$13254,11,FALSE)</f>
        <v>348.08983192904657</v>
      </c>
      <c r="R608" s="36">
        <f>VLOOKUP("HV_"&amp;$D608&amp;$E608&amp;VLOOKUP($F608,key!$L$3:$M$13,2,FALSE)&amp;$G608&amp;R$6,'HVAC wts'!$H$7:$R$13254,11,FALSE)</f>
        <v>0</v>
      </c>
      <c r="S608" s="36">
        <f t="shared" si="75"/>
        <v>3540.7772447893567</v>
      </c>
      <c r="T608" s="113"/>
      <c r="U608" s="113">
        <f>MATCH($A608&amp;U$6,'All applic'!$A$7:$A$59080,0)</f>
        <v>866</v>
      </c>
      <c r="V608" s="113">
        <f>MATCH($A608&amp;V$6,'All applic'!$A$7:$A$59080,0)</f>
        <v>867</v>
      </c>
      <c r="W608" s="113">
        <f>MATCH($A608&amp;W$6,'All applic'!$A$7:$A$59080,0)</f>
        <v>869</v>
      </c>
      <c r="X608" s="113">
        <f>MATCH($A608&amp;X$6,'All applic'!$A$7:$A$59080,0)</f>
        <v>868</v>
      </c>
      <c r="Y608" s="113">
        <f>MATCH($A608&amp;Y$6,'All applic'!$A$7:$A$59080,0)</f>
        <v>866</v>
      </c>
      <c r="Z608" s="113">
        <f>MATCH($A608&amp;Z$6,'All applic'!$A$7:$A$59080,0)</f>
        <v>869</v>
      </c>
      <c r="AA608" s="113"/>
      <c r="AB608" s="28">
        <f>INDEX('All applic'!$H$7:$H$59080,U608)</f>
        <v>1.1100000000000001</v>
      </c>
      <c r="AC608" s="28">
        <f>INDEX('All applic'!$H$7:$H$59080,V608)</f>
        <v>1</v>
      </c>
      <c r="AD608" s="28">
        <f>INDEX('All applic'!$H$7:$H$59080,W608)</f>
        <v>1.004</v>
      </c>
      <c r="AE608" s="28">
        <f>INDEX('All applic'!$H$7:$H$59080,X608)</f>
        <v>0.72</v>
      </c>
      <c r="AF608" s="28">
        <f>INDEX('All applic'!$H$7:$H$59080,Y608)</f>
        <v>1.1100000000000001</v>
      </c>
      <c r="AG608" s="28">
        <f>INDEX('All applic'!$H$7:$H$59080,Z608)</f>
        <v>1.004</v>
      </c>
      <c r="AH608" s="28"/>
      <c r="AI608" s="28">
        <f>INDEX('All applic'!$I$7:$I$59080,U608)</f>
        <v>1.5227272727272729</v>
      </c>
      <c r="AJ608" s="28">
        <f>INDEX('All applic'!$I$7:$I$59080,V608)</f>
        <v>1.5454545454545456</v>
      </c>
      <c r="AK608" s="28">
        <f>INDEX('All applic'!$I$7:$I$59080,W608)</f>
        <v>1.0227272727272727</v>
      </c>
      <c r="AL608" s="28">
        <f>INDEX('All applic'!$I$7:$I$59080,X608)</f>
        <v>1.0227272727272727</v>
      </c>
      <c r="AM608" s="28">
        <f>INDEX('All applic'!$I$7:$I$59080,Y608)</f>
        <v>1.5227272727272729</v>
      </c>
      <c r="AN608" s="28">
        <f>INDEX('All applic'!$I$7:$I$59080,Z608)</f>
        <v>1.0227272727272727</v>
      </c>
      <c r="AO608" s="113"/>
      <c r="AP608" s="113">
        <f>INDEX('All applic'!$J$7:$J$59080,U608)</f>
        <v>-1.516E-2</v>
      </c>
      <c r="AQ608" s="113">
        <v>0</v>
      </c>
      <c r="AR608" s="113">
        <f>INDEX('All applic'!$J$7:$J$59080,W608)</f>
        <v>-1.5599999999999999E-2</v>
      </c>
      <c r="AS608" s="113">
        <v>0</v>
      </c>
      <c r="AT608" s="113">
        <v>0</v>
      </c>
      <c r="AU608" s="113">
        <v>0</v>
      </c>
    </row>
    <row r="609" spans="1:47" x14ac:dyDescent="0.25">
      <c r="A609" s="113" t="str">
        <f t="shared" si="70"/>
        <v>CFLMFm2011CZ10</v>
      </c>
      <c r="B609" s="113" t="str">
        <f t="shared" si="71"/>
        <v>CFLSCEMFmCZ102011</v>
      </c>
      <c r="C609" s="113" t="s">
        <v>118</v>
      </c>
      <c r="D609" s="113" t="s">
        <v>130</v>
      </c>
      <c r="E609" s="113" t="s">
        <v>1650</v>
      </c>
      <c r="F609" s="89" t="s">
        <v>62</v>
      </c>
      <c r="G609" s="113" t="s">
        <v>109</v>
      </c>
      <c r="H609" s="113" t="s">
        <v>1662</v>
      </c>
      <c r="I609" s="115">
        <f t="shared" si="72"/>
        <v>1.0997573288593778</v>
      </c>
      <c r="J609" s="115">
        <f t="shared" si="73"/>
        <v>1.5304562317806962</v>
      </c>
      <c r="K609" s="115">
        <f t="shared" si="74"/>
        <v>-1.1131262774010095E-2</v>
      </c>
      <c r="L609" s="113"/>
      <c r="M609" s="36">
        <f>VLOOKUP("HV_"&amp;$D609&amp;$E609&amp;VLOOKUP($F609,key!$L$3:$M$13,2,FALSE)&amp;$G609&amp;M$6,'HVAC wts'!$H$7:$R$13254,11,FALSE)</f>
        <v>94.980317516629697</v>
      </c>
      <c r="N609" s="36">
        <f>VLOOKUP("HV_"&amp;$D609&amp;$E609&amp;VLOOKUP($F609,key!$L$3:$M$13,2,FALSE)&amp;$G609&amp;N$6,'HVAC wts'!$H$7:$R$13254,11,FALSE)</f>
        <v>13.657660310421289</v>
      </c>
      <c r="O609" s="36">
        <f>VLOOKUP("HV_"&amp;$D609&amp;$E609&amp;VLOOKUP($F609,key!$L$3:$M$13,2,FALSE)&amp;$G609&amp;O$6,'HVAC wts'!$H$7:$R$13254,11,FALSE)</f>
        <v>0</v>
      </c>
      <c r="P609" s="36">
        <f>VLOOKUP("HV_"&amp;$D609&amp;$E609&amp;VLOOKUP($F609,key!$L$3:$M$13,2,FALSE)&amp;$G609&amp;P$6,'HVAC wts'!$H$7:$R$13254,11,FALSE)</f>
        <v>0</v>
      </c>
      <c r="Q609" s="36">
        <f>VLOOKUP("HV_"&amp;$D609&amp;$E609&amp;VLOOKUP($F609,key!$L$3:$M$13,2,FALSE)&amp;$G609&amp;Q$6,'HVAC wts'!$H$7:$R$13254,11,FALSE)</f>
        <v>11.844496674057652</v>
      </c>
      <c r="R609" s="36">
        <f>VLOOKUP("HV_"&amp;$D609&amp;$E609&amp;VLOOKUP($F609,key!$L$3:$M$13,2,FALSE)&amp;$G609&amp;R$6,'HVAC wts'!$H$7:$R$13254,11,FALSE)</f>
        <v>0</v>
      </c>
      <c r="S609" s="36">
        <f t="shared" si="75"/>
        <v>120.48247450110864</v>
      </c>
      <c r="T609" s="113"/>
      <c r="U609" s="113">
        <f>MATCH($A609&amp;U$6,'All applic'!$A$7:$A$59080,0)</f>
        <v>870</v>
      </c>
      <c r="V609" s="113">
        <f>MATCH($A609&amp;V$6,'All applic'!$A$7:$A$59080,0)</f>
        <v>871</v>
      </c>
      <c r="W609" s="113">
        <f>MATCH($A609&amp;W$6,'All applic'!$A$7:$A$59080,0)</f>
        <v>873</v>
      </c>
      <c r="X609" s="113">
        <f>MATCH($A609&amp;X$6,'All applic'!$A$7:$A$59080,0)</f>
        <v>872</v>
      </c>
      <c r="Y609" s="113">
        <f>MATCH($A609&amp;Y$6,'All applic'!$A$7:$A$59080,0)</f>
        <v>870</v>
      </c>
      <c r="Z609" s="113">
        <f>MATCH($A609&amp;Z$6,'All applic'!$A$7:$A$59080,0)</f>
        <v>873</v>
      </c>
      <c r="AA609" s="113"/>
      <c r="AB609" s="28">
        <f>INDEX('All applic'!$H$7:$H$59080,U609)</f>
        <v>1.1120000000000001</v>
      </c>
      <c r="AC609" s="28">
        <f>INDEX('All applic'!$H$7:$H$59080,V609)</f>
        <v>1.004</v>
      </c>
      <c r="AD609" s="28">
        <f>INDEX('All applic'!$H$7:$H$59080,W609)</f>
        <v>1.006</v>
      </c>
      <c r="AE609" s="28">
        <f>INDEX('All applic'!$H$7:$H$59080,X609)</f>
        <v>0.73399999999999999</v>
      </c>
      <c r="AF609" s="28">
        <f>INDEX('All applic'!$H$7:$H$59080,Y609)</f>
        <v>1.1120000000000001</v>
      </c>
      <c r="AG609" s="28">
        <f>INDEX('All applic'!$H$7:$H$59080,Z609)</f>
        <v>1.006</v>
      </c>
      <c r="AH609" s="28"/>
      <c r="AI609" s="28">
        <f>INDEX('All applic'!$I$7:$I$59080,U609)</f>
        <v>1.5227272727272729</v>
      </c>
      <c r="AJ609" s="28">
        <f>INDEX('All applic'!$I$7:$I$59080,V609)</f>
        <v>1.5909090909090911</v>
      </c>
      <c r="AK609" s="28">
        <f>INDEX('All applic'!$I$7:$I$59080,W609)</f>
        <v>1.0454545454545454</v>
      </c>
      <c r="AL609" s="28">
        <f>INDEX('All applic'!$I$7:$I$59080,X609)</f>
        <v>1.0227272727272727</v>
      </c>
      <c r="AM609" s="28">
        <f>INDEX('All applic'!$I$7:$I$59080,Y609)</f>
        <v>1.5227272727272729</v>
      </c>
      <c r="AN609" s="28">
        <f>INDEX('All applic'!$I$7:$I$59080,Z609)</f>
        <v>1.0454545454545454</v>
      </c>
      <c r="AO609" s="113"/>
      <c r="AP609" s="113">
        <f>INDEX('All applic'!$J$7:$J$59080,U609)</f>
        <v>-1.4119999999999999E-2</v>
      </c>
      <c r="AQ609" s="113">
        <v>0</v>
      </c>
      <c r="AR609" s="113">
        <f>INDEX('All applic'!$J$7:$J$59080,W609)</f>
        <v>-1.4579999999999999E-2</v>
      </c>
      <c r="AS609" s="113">
        <v>0</v>
      </c>
      <c r="AT609" s="113">
        <v>0</v>
      </c>
      <c r="AU609" s="113">
        <v>0</v>
      </c>
    </row>
    <row r="610" spans="1:47" x14ac:dyDescent="0.25">
      <c r="A610" s="113" t="str">
        <f t="shared" si="70"/>
        <v>CFLMFm2011CZ11</v>
      </c>
      <c r="B610" s="113" t="str">
        <f t="shared" si="71"/>
        <v>CFLSCEMFmCZ112011</v>
      </c>
      <c r="C610" s="113" t="s">
        <v>118</v>
      </c>
      <c r="D610" s="113" t="s">
        <v>130</v>
      </c>
      <c r="E610" s="113" t="s">
        <v>1650</v>
      </c>
      <c r="F610" s="89" t="s">
        <v>62</v>
      </c>
      <c r="G610" s="113" t="s">
        <v>110</v>
      </c>
      <c r="H610" s="113" t="s">
        <v>1662</v>
      </c>
      <c r="I610" s="115">
        <f t="shared" si="72"/>
        <v>0</v>
      </c>
      <c r="J610" s="115">
        <f t="shared" si="73"/>
        <v>0</v>
      </c>
      <c r="K610" s="115">
        <f t="shared" si="74"/>
        <v>0</v>
      </c>
      <c r="L610" s="113"/>
      <c r="M610" s="36">
        <f>VLOOKUP("HV_"&amp;$D610&amp;$E610&amp;VLOOKUP($F610,key!$L$3:$M$13,2,FALSE)&amp;$G610&amp;M$6,'HVAC wts'!$H$7:$R$13254,11,FALSE)</f>
        <v>0</v>
      </c>
      <c r="N610" s="36">
        <f>VLOOKUP("HV_"&amp;$D610&amp;$E610&amp;VLOOKUP($F610,key!$L$3:$M$13,2,FALSE)&amp;$G610&amp;N$6,'HVAC wts'!$H$7:$R$13254,11,FALSE)</f>
        <v>0</v>
      </c>
      <c r="O610" s="36">
        <f>VLOOKUP("HV_"&amp;$D610&amp;$E610&amp;VLOOKUP($F610,key!$L$3:$M$13,2,FALSE)&amp;$G610&amp;O$6,'HVAC wts'!$H$7:$R$13254,11,FALSE)</f>
        <v>0</v>
      </c>
      <c r="P610" s="36">
        <f>VLOOKUP("HV_"&amp;$D610&amp;$E610&amp;VLOOKUP($F610,key!$L$3:$M$13,2,FALSE)&amp;$G610&amp;P$6,'HVAC wts'!$H$7:$R$13254,11,FALSE)</f>
        <v>0</v>
      </c>
      <c r="Q610" s="36">
        <f>VLOOKUP("HV_"&amp;$D610&amp;$E610&amp;VLOOKUP($F610,key!$L$3:$M$13,2,FALSE)&amp;$G610&amp;Q$6,'HVAC wts'!$H$7:$R$13254,11,FALSE)</f>
        <v>0</v>
      </c>
      <c r="R610" s="36">
        <f>VLOOKUP("HV_"&amp;$D610&amp;$E610&amp;VLOOKUP($F610,key!$L$3:$M$13,2,FALSE)&amp;$G610&amp;R$6,'HVAC wts'!$H$7:$R$13254,11,FALSE)</f>
        <v>0</v>
      </c>
      <c r="S610" s="36">
        <f t="shared" si="75"/>
        <v>0</v>
      </c>
      <c r="T610" s="113"/>
      <c r="U610" s="113">
        <f>MATCH($A610&amp;U$6,'All applic'!$A$7:$A$59080,0)</f>
        <v>874</v>
      </c>
      <c r="V610" s="113">
        <f>MATCH($A610&amp;V$6,'All applic'!$A$7:$A$59080,0)</f>
        <v>875</v>
      </c>
      <c r="W610" s="113">
        <f>MATCH($A610&amp;W$6,'All applic'!$A$7:$A$59080,0)</f>
        <v>877</v>
      </c>
      <c r="X610" s="113">
        <f>MATCH($A610&amp;X$6,'All applic'!$A$7:$A$59080,0)</f>
        <v>876</v>
      </c>
      <c r="Y610" s="113">
        <f>MATCH($A610&amp;Y$6,'All applic'!$A$7:$A$59080,0)</f>
        <v>874</v>
      </c>
      <c r="Z610" s="113">
        <f>MATCH($A610&amp;Z$6,'All applic'!$A$7:$A$59080,0)</f>
        <v>877</v>
      </c>
      <c r="AA610" s="113"/>
      <c r="AB610" s="28">
        <f>INDEX('All applic'!$H$7:$H$59080,U610)</f>
        <v>1.1080000000000001</v>
      </c>
      <c r="AC610" s="28">
        <f>INDEX('All applic'!$H$7:$H$59080,V610)</f>
        <v>0.95199999999999996</v>
      </c>
      <c r="AD610" s="28">
        <f>INDEX('All applic'!$H$7:$H$59080,W610)</f>
        <v>0.998</v>
      </c>
      <c r="AE610" s="28">
        <f>INDEX('All applic'!$H$7:$H$59080,X610)</f>
        <v>0.61399999999999999</v>
      </c>
      <c r="AF610" s="28">
        <f>INDEX('All applic'!$H$7:$H$59080,Y610)</f>
        <v>1.1080000000000001</v>
      </c>
      <c r="AG610" s="28">
        <f>INDEX('All applic'!$H$7:$H$59080,Z610)</f>
        <v>0.998</v>
      </c>
      <c r="AH610" s="28"/>
      <c r="AI610" s="28">
        <f>INDEX('All applic'!$I$7:$I$59080,U610)</f>
        <v>1.4390243902439024</v>
      </c>
      <c r="AJ610" s="28">
        <f>INDEX('All applic'!$I$7:$I$59080,V610)</f>
        <v>1.4146341463414633</v>
      </c>
      <c r="AK610" s="28">
        <f>INDEX('All applic'!$I$7:$I$59080,W610)</f>
        <v>1</v>
      </c>
      <c r="AL610" s="28">
        <f>INDEX('All applic'!$I$7:$I$59080,X610)</f>
        <v>1</v>
      </c>
      <c r="AM610" s="28">
        <f>INDEX('All applic'!$I$7:$I$59080,Y610)</f>
        <v>1.4390243902439024</v>
      </c>
      <c r="AN610" s="28">
        <f>INDEX('All applic'!$I$7:$I$59080,Z610)</f>
        <v>1</v>
      </c>
      <c r="AO610" s="113"/>
      <c r="AP610" s="113">
        <f>INDEX('All applic'!$J$7:$J$59080,U610)</f>
        <v>-2.0199999999999999E-2</v>
      </c>
      <c r="AQ610" s="113">
        <v>0</v>
      </c>
      <c r="AR610" s="113">
        <f>INDEX('All applic'!$J$7:$J$59080,W610)</f>
        <v>-2.06E-2</v>
      </c>
      <c r="AS610" s="113">
        <v>0</v>
      </c>
      <c r="AT610" s="113">
        <v>0</v>
      </c>
      <c r="AU610" s="113">
        <v>0</v>
      </c>
    </row>
    <row r="611" spans="1:47" x14ac:dyDescent="0.25">
      <c r="A611" s="113" t="str">
        <f t="shared" si="70"/>
        <v>CFLMFm2011CZ12</v>
      </c>
      <c r="B611" s="113" t="str">
        <f t="shared" si="71"/>
        <v>CFLSCEMFmCZ122011</v>
      </c>
      <c r="C611" s="113" t="s">
        <v>118</v>
      </c>
      <c r="D611" s="113" t="s">
        <v>130</v>
      </c>
      <c r="E611" s="113" t="s">
        <v>1650</v>
      </c>
      <c r="F611" s="89" t="s">
        <v>62</v>
      </c>
      <c r="G611" s="113" t="s">
        <v>111</v>
      </c>
      <c r="H611" s="113" t="s">
        <v>1662</v>
      </c>
      <c r="I611" s="115">
        <f t="shared" si="72"/>
        <v>0</v>
      </c>
      <c r="J611" s="115">
        <f t="shared" si="73"/>
        <v>0</v>
      </c>
      <c r="K611" s="115">
        <f t="shared" si="74"/>
        <v>0</v>
      </c>
      <c r="L611" s="113"/>
      <c r="M611" s="36">
        <f>VLOOKUP("HV_"&amp;$D611&amp;$E611&amp;VLOOKUP($F611,key!$L$3:$M$13,2,FALSE)&amp;$G611&amp;M$6,'HVAC wts'!$H$7:$R$13254,11,FALSE)</f>
        <v>0</v>
      </c>
      <c r="N611" s="36">
        <f>VLOOKUP("HV_"&amp;$D611&amp;$E611&amp;VLOOKUP($F611,key!$L$3:$M$13,2,FALSE)&amp;$G611&amp;N$6,'HVAC wts'!$H$7:$R$13254,11,FALSE)</f>
        <v>0</v>
      </c>
      <c r="O611" s="36">
        <f>VLOOKUP("HV_"&amp;$D611&amp;$E611&amp;VLOOKUP($F611,key!$L$3:$M$13,2,FALSE)&amp;$G611&amp;O$6,'HVAC wts'!$H$7:$R$13254,11,FALSE)</f>
        <v>0</v>
      </c>
      <c r="P611" s="36">
        <f>VLOOKUP("HV_"&amp;$D611&amp;$E611&amp;VLOOKUP($F611,key!$L$3:$M$13,2,FALSE)&amp;$G611&amp;P$6,'HVAC wts'!$H$7:$R$13254,11,FALSE)</f>
        <v>0</v>
      </c>
      <c r="Q611" s="36">
        <f>VLOOKUP("HV_"&amp;$D611&amp;$E611&amp;VLOOKUP($F611,key!$L$3:$M$13,2,FALSE)&amp;$G611&amp;Q$6,'HVAC wts'!$H$7:$R$13254,11,FALSE)</f>
        <v>0</v>
      </c>
      <c r="R611" s="36">
        <f>VLOOKUP("HV_"&amp;$D611&amp;$E611&amp;VLOOKUP($F611,key!$L$3:$M$13,2,FALSE)&amp;$G611&amp;R$6,'HVAC wts'!$H$7:$R$13254,11,FALSE)</f>
        <v>0</v>
      </c>
      <c r="S611" s="36">
        <f t="shared" si="75"/>
        <v>0</v>
      </c>
      <c r="T611" s="113"/>
      <c r="U611" s="113">
        <f>MATCH($A611&amp;U$6,'All applic'!$A$7:$A$59080,0)</f>
        <v>878</v>
      </c>
      <c r="V611" s="113">
        <f>MATCH($A611&amp;V$6,'All applic'!$A$7:$A$59080,0)</f>
        <v>879</v>
      </c>
      <c r="W611" s="113">
        <f>MATCH($A611&amp;W$6,'All applic'!$A$7:$A$59080,0)</f>
        <v>881</v>
      </c>
      <c r="X611" s="113">
        <f>MATCH($A611&amp;X$6,'All applic'!$A$7:$A$59080,0)</f>
        <v>880</v>
      </c>
      <c r="Y611" s="113">
        <f>MATCH($A611&amp;Y$6,'All applic'!$A$7:$A$59080,0)</f>
        <v>878</v>
      </c>
      <c r="Z611" s="113">
        <f>MATCH($A611&amp;Z$6,'All applic'!$A$7:$A$59080,0)</f>
        <v>881</v>
      </c>
      <c r="AA611" s="113"/>
      <c r="AB611" s="28">
        <f>INDEX('All applic'!$H$7:$H$59080,U611)</f>
        <v>1.1040000000000001</v>
      </c>
      <c r="AC611" s="28">
        <f>INDEX('All applic'!$H$7:$H$59080,V611)</f>
        <v>0.95599999999999996</v>
      </c>
      <c r="AD611" s="28">
        <f>INDEX('All applic'!$H$7:$H$59080,W611)</f>
        <v>1</v>
      </c>
      <c r="AE611" s="28">
        <f>INDEX('All applic'!$H$7:$H$59080,X611)</f>
        <v>0.63600000000000001</v>
      </c>
      <c r="AF611" s="28">
        <f>INDEX('All applic'!$H$7:$H$59080,Y611)</f>
        <v>1.1040000000000001</v>
      </c>
      <c r="AG611" s="28">
        <f>INDEX('All applic'!$H$7:$H$59080,Z611)</f>
        <v>1</v>
      </c>
      <c r="AH611" s="28"/>
      <c r="AI611" s="28">
        <f>INDEX('All applic'!$I$7:$I$59080,U611)</f>
        <v>1.5121951219512195</v>
      </c>
      <c r="AJ611" s="28">
        <f>INDEX('All applic'!$I$7:$I$59080,V611)</f>
        <v>1.4878048780487805</v>
      </c>
      <c r="AK611" s="28">
        <f>INDEX('All applic'!$I$7:$I$59080,W611)</f>
        <v>1.024390243902439</v>
      </c>
      <c r="AL611" s="28">
        <f>INDEX('All applic'!$I$7:$I$59080,X611)</f>
        <v>1</v>
      </c>
      <c r="AM611" s="28">
        <f>INDEX('All applic'!$I$7:$I$59080,Y611)</f>
        <v>1.5121951219512195</v>
      </c>
      <c r="AN611" s="28">
        <f>INDEX('All applic'!$I$7:$I$59080,Z611)</f>
        <v>1.024390243902439</v>
      </c>
      <c r="AO611" s="113"/>
      <c r="AP611" s="113">
        <f>INDEX('All applic'!$J$7:$J$59080,U611)</f>
        <v>-1.8699999999999998E-2</v>
      </c>
      <c r="AQ611" s="113">
        <v>0</v>
      </c>
      <c r="AR611" s="113">
        <f>INDEX('All applic'!$J$7:$J$59080,W611)</f>
        <v>-1.9179999999999999E-2</v>
      </c>
      <c r="AS611" s="113">
        <v>0</v>
      </c>
      <c r="AT611" s="113">
        <v>0</v>
      </c>
      <c r="AU611" s="113">
        <v>0</v>
      </c>
    </row>
    <row r="612" spans="1:47" x14ac:dyDescent="0.25">
      <c r="A612" s="113" t="str">
        <f t="shared" si="70"/>
        <v>CFLMFm2011CZ13</v>
      </c>
      <c r="B612" s="113" t="str">
        <f t="shared" si="71"/>
        <v>CFLSCEMFmCZ132011</v>
      </c>
      <c r="C612" s="113" t="s">
        <v>118</v>
      </c>
      <c r="D612" s="113" t="s">
        <v>130</v>
      </c>
      <c r="E612" s="113" t="s">
        <v>1650</v>
      </c>
      <c r="F612" s="89" t="s">
        <v>62</v>
      </c>
      <c r="G612" s="113" t="s">
        <v>112</v>
      </c>
      <c r="H612" s="113" t="s">
        <v>1662</v>
      </c>
      <c r="I612" s="115">
        <f t="shared" si="72"/>
        <v>1.1008100191403389</v>
      </c>
      <c r="J612" s="115">
        <f t="shared" si="73"/>
        <v>1.4661794650272406</v>
      </c>
      <c r="K612" s="115">
        <f t="shared" si="74"/>
        <v>-1.4710294855738555E-2</v>
      </c>
      <c r="L612" s="113"/>
      <c r="M612" s="36">
        <f>VLOOKUP("HV_"&amp;$D612&amp;$E612&amp;VLOOKUP($F612,key!$L$3:$M$13,2,FALSE)&amp;$G612&amp;M$6,'HVAC wts'!$H$7:$R$13254,11,FALSE)</f>
        <v>47.490158758314848</v>
      </c>
      <c r="N612" s="36">
        <f>VLOOKUP("HV_"&amp;$D612&amp;$E612&amp;VLOOKUP($F612,key!$L$3:$M$13,2,FALSE)&amp;$G612&amp;N$6,'HVAC wts'!$H$7:$R$13254,11,FALSE)</f>
        <v>6.8288301552106443</v>
      </c>
      <c r="O612" s="36">
        <f>VLOOKUP("HV_"&amp;$D612&amp;$E612&amp;VLOOKUP($F612,key!$L$3:$M$13,2,FALSE)&amp;$G612&amp;O$6,'HVAC wts'!$H$7:$R$13254,11,FALSE)</f>
        <v>0</v>
      </c>
      <c r="P612" s="36">
        <f>VLOOKUP("HV_"&amp;$D612&amp;$E612&amp;VLOOKUP($F612,key!$L$3:$M$13,2,FALSE)&amp;$G612&amp;P$6,'HVAC wts'!$H$7:$R$13254,11,FALSE)</f>
        <v>0</v>
      </c>
      <c r="Q612" s="36">
        <f>VLOOKUP("HV_"&amp;$D612&amp;$E612&amp;VLOOKUP($F612,key!$L$3:$M$13,2,FALSE)&amp;$G612&amp;Q$6,'HVAC wts'!$H$7:$R$13254,11,FALSE)</f>
        <v>5.9222483370288259</v>
      </c>
      <c r="R612" s="36">
        <f>VLOOKUP("HV_"&amp;$D612&amp;$E612&amp;VLOOKUP($F612,key!$L$3:$M$13,2,FALSE)&amp;$G612&amp;R$6,'HVAC wts'!$H$7:$R$13254,11,FALSE)</f>
        <v>0</v>
      </c>
      <c r="S612" s="36">
        <f t="shared" si="75"/>
        <v>60.24123725055432</v>
      </c>
      <c r="T612" s="113"/>
      <c r="U612" s="113">
        <f>MATCH($A612&amp;U$6,'All applic'!$A$7:$A$59080,0)</f>
        <v>882</v>
      </c>
      <c r="V612" s="113">
        <f>MATCH($A612&amp;V$6,'All applic'!$A$7:$A$59080,0)</f>
        <v>883</v>
      </c>
      <c r="W612" s="113">
        <f>MATCH($A612&amp;W$6,'All applic'!$A$7:$A$59080,0)</f>
        <v>885</v>
      </c>
      <c r="X612" s="113">
        <f>MATCH($A612&amp;X$6,'All applic'!$A$7:$A$59080,0)</f>
        <v>884</v>
      </c>
      <c r="Y612" s="113">
        <f>MATCH($A612&amp;Y$6,'All applic'!$A$7:$A$59080,0)</f>
        <v>882</v>
      </c>
      <c r="Z612" s="113">
        <f>MATCH($A612&amp;Z$6,'All applic'!$A$7:$A$59080,0)</f>
        <v>885</v>
      </c>
      <c r="AA612" s="113"/>
      <c r="AB612" s="28">
        <f>INDEX('All applic'!$H$7:$H$59080,U612)</f>
        <v>1.1160000000000001</v>
      </c>
      <c r="AC612" s="28">
        <f>INDEX('All applic'!$H$7:$H$59080,V612)</f>
        <v>0.98199999999999998</v>
      </c>
      <c r="AD612" s="28">
        <f>INDEX('All applic'!$H$7:$H$59080,W612)</f>
        <v>1</v>
      </c>
      <c r="AE612" s="28">
        <f>INDEX('All applic'!$H$7:$H$59080,X612)</f>
        <v>0.65600000000000003</v>
      </c>
      <c r="AF612" s="28">
        <f>INDEX('All applic'!$H$7:$H$59080,Y612)</f>
        <v>1.1160000000000001</v>
      </c>
      <c r="AG612" s="28">
        <f>INDEX('All applic'!$H$7:$H$59080,Z612)</f>
        <v>1</v>
      </c>
      <c r="AH612" s="28"/>
      <c r="AI612" s="28">
        <f>INDEX('All applic'!$I$7:$I$59080,U612)</f>
        <v>1.4634146341463414</v>
      </c>
      <c r="AJ612" s="28">
        <f>INDEX('All applic'!$I$7:$I$59080,V612)</f>
        <v>1.4878048780487805</v>
      </c>
      <c r="AK612" s="28">
        <f>INDEX('All applic'!$I$7:$I$59080,W612)</f>
        <v>1.024390243902439</v>
      </c>
      <c r="AL612" s="28">
        <f>INDEX('All applic'!$I$7:$I$59080,X612)</f>
        <v>1</v>
      </c>
      <c r="AM612" s="28">
        <f>INDEX('All applic'!$I$7:$I$59080,Y612)</f>
        <v>1.4634146341463414</v>
      </c>
      <c r="AN612" s="28">
        <f>INDEX('All applic'!$I$7:$I$59080,Z612)</f>
        <v>1.024390243902439</v>
      </c>
      <c r="AO612" s="113"/>
      <c r="AP612" s="113">
        <f>INDEX('All applic'!$J$7:$J$59080,U612)</f>
        <v>-1.866E-2</v>
      </c>
      <c r="AQ612" s="113">
        <v>0</v>
      </c>
      <c r="AR612" s="113">
        <f>INDEX('All applic'!$J$7:$J$59080,W612)</f>
        <v>-1.9199999999999998E-2</v>
      </c>
      <c r="AS612" s="113">
        <v>0</v>
      </c>
      <c r="AT612" s="113">
        <v>0</v>
      </c>
      <c r="AU612" s="113">
        <v>0</v>
      </c>
    </row>
    <row r="613" spans="1:47" x14ac:dyDescent="0.25">
      <c r="A613" s="113" t="str">
        <f t="shared" si="70"/>
        <v>CFLMFm2011CZ14</v>
      </c>
      <c r="B613" s="113" t="str">
        <f t="shared" si="71"/>
        <v>CFLSCEMFmCZ142011</v>
      </c>
      <c r="C613" s="113" t="s">
        <v>118</v>
      </c>
      <c r="D613" s="113" t="s">
        <v>130</v>
      </c>
      <c r="E613" s="113" t="s">
        <v>1650</v>
      </c>
      <c r="F613" s="89" t="s">
        <v>62</v>
      </c>
      <c r="G613" s="113" t="s">
        <v>113</v>
      </c>
      <c r="H613" s="113" t="s">
        <v>1662</v>
      </c>
      <c r="I613" s="115">
        <f t="shared" si="72"/>
        <v>1.0962058199929359</v>
      </c>
      <c r="J613" s="115">
        <f t="shared" si="73"/>
        <v>1.3506113925439827</v>
      </c>
      <c r="K613" s="115">
        <f t="shared" si="74"/>
        <v>-1.549623313313887E-2</v>
      </c>
      <c r="L613" s="113"/>
      <c r="M613" s="36">
        <f>VLOOKUP("HV_"&amp;$D613&amp;$E613&amp;VLOOKUP($F613,key!$L$3:$M$13,2,FALSE)&amp;$G613&amp;M$6,'HVAC wts'!$H$7:$R$13254,11,FALSE)</f>
        <v>0.73809419203418203</v>
      </c>
      <c r="N613" s="36">
        <f>VLOOKUP("HV_"&amp;$D613&amp;$E613&amp;VLOOKUP($F613,key!$L$3:$M$13,2,FALSE)&amp;$G613&amp;N$6,'HVAC wts'!$H$7:$R$13254,11,FALSE)</f>
        <v>0.10613398665605368</v>
      </c>
      <c r="O613" s="36">
        <f>VLOOKUP("HV_"&amp;$D613&amp;$E613&amp;VLOOKUP($F613,key!$L$3:$M$13,2,FALSE)&amp;$G613&amp;O$6,'HVAC wts'!$H$7:$R$13254,11,FALSE)</f>
        <v>5.0238865615258151E-2</v>
      </c>
      <c r="P613" s="36">
        <f>VLOOKUP("HV_"&amp;$D613&amp;$E613&amp;VLOOKUP($F613,key!$L$3:$M$13,2,FALSE)&amp;$G613&amp;P$6,'HVAC wts'!$H$7:$R$13254,11,FALSE)</f>
        <v>7.224079460820561E-3</v>
      </c>
      <c r="Q613" s="36">
        <f>VLOOKUP("HV_"&amp;$D613&amp;$E613&amp;VLOOKUP($F613,key!$L$3:$M$13,2,FALSE)&amp;$G613&amp;Q$6,'HVAC wts'!$H$7:$R$13254,11,FALSE)</f>
        <v>9.2043851097460022E-2</v>
      </c>
      <c r="R613" s="36">
        <f>VLOOKUP("HV_"&amp;$D613&amp;$E613&amp;VLOOKUP($F613,key!$L$3:$M$13,2,FALSE)&amp;$G613&amp;R$6,'HVAC wts'!$H$7:$R$13254,11,FALSE)</f>
        <v>6.2650251362253969E-3</v>
      </c>
      <c r="S613" s="36">
        <f t="shared" si="75"/>
        <v>0.99999999999999989</v>
      </c>
      <c r="T613" s="113"/>
      <c r="U613" s="113">
        <f>MATCH($A613&amp;U$6,'All applic'!$A$7:$A$59080,0)</f>
        <v>886</v>
      </c>
      <c r="V613" s="113">
        <f>MATCH($A613&amp;V$6,'All applic'!$A$7:$A$59080,0)</f>
        <v>887</v>
      </c>
      <c r="W613" s="113">
        <f>MATCH($A613&amp;W$6,'All applic'!$A$7:$A$59080,0)</f>
        <v>889</v>
      </c>
      <c r="X613" s="113">
        <f>MATCH($A613&amp;X$6,'All applic'!$A$7:$A$59080,0)</f>
        <v>888</v>
      </c>
      <c r="Y613" s="113">
        <f>MATCH($A613&amp;Y$6,'All applic'!$A$7:$A$59080,0)</f>
        <v>886</v>
      </c>
      <c r="Z613" s="113">
        <f>MATCH($A613&amp;Z$6,'All applic'!$A$7:$A$59080,0)</f>
        <v>889</v>
      </c>
      <c r="AA613" s="113"/>
      <c r="AB613" s="28">
        <f>INDEX('All applic'!$H$7:$H$59080,U613)</f>
        <v>1.1259999999999999</v>
      </c>
      <c r="AC613" s="28">
        <f>INDEX('All applic'!$H$7:$H$59080,V613)</f>
        <v>0.94799999999999995</v>
      </c>
      <c r="AD613" s="28">
        <f>INDEX('All applic'!$H$7:$H$59080,W613)</f>
        <v>0.998</v>
      </c>
      <c r="AE613" s="28">
        <f>INDEX('All applic'!$H$7:$H$59080,X613)</f>
        <v>0.61799999999999999</v>
      </c>
      <c r="AF613" s="28">
        <f>INDEX('All applic'!$H$7:$H$59080,Y613)</f>
        <v>1.1259999999999999</v>
      </c>
      <c r="AG613" s="28">
        <f>INDEX('All applic'!$H$7:$H$59080,Z613)</f>
        <v>0.998</v>
      </c>
      <c r="AH613" s="28"/>
      <c r="AI613" s="28">
        <f>INDEX('All applic'!$I$7:$I$59080,U613)</f>
        <v>1.3809523809523809</v>
      </c>
      <c r="AJ613" s="28">
        <f>INDEX('All applic'!$I$7:$I$59080,V613)</f>
        <v>1.3095238095238095</v>
      </c>
      <c r="AK613" s="28">
        <f>INDEX('All applic'!$I$7:$I$59080,W613)</f>
        <v>1.0238095238095237</v>
      </c>
      <c r="AL613" s="28">
        <f>INDEX('All applic'!$I$7:$I$59080,X613)</f>
        <v>1.0238095238095237</v>
      </c>
      <c r="AM613" s="28">
        <f>INDEX('All applic'!$I$7:$I$59080,Y613)</f>
        <v>1.3809523809523809</v>
      </c>
      <c r="AN613" s="28">
        <f>INDEX('All applic'!$I$7:$I$59080,Z613)</f>
        <v>1.0238095238095237</v>
      </c>
      <c r="AO613" s="113"/>
      <c r="AP613" s="113">
        <f>INDEX('All applic'!$J$7:$J$59080,U613)</f>
        <v>-1.9620000000000002E-2</v>
      </c>
      <c r="AQ613" s="113">
        <v>0</v>
      </c>
      <c r="AR613" s="113">
        <f>INDEX('All applic'!$J$7:$J$59080,W613)</f>
        <v>-2.0199999999999999E-2</v>
      </c>
      <c r="AS613" s="113">
        <v>0</v>
      </c>
      <c r="AT613" s="113">
        <v>0</v>
      </c>
      <c r="AU613" s="113">
        <v>0</v>
      </c>
    </row>
    <row r="614" spans="1:47" x14ac:dyDescent="0.25">
      <c r="A614" s="113" t="str">
        <f t="shared" si="70"/>
        <v>CFLMFm2011CZ15</v>
      </c>
      <c r="B614" s="113" t="str">
        <f t="shared" si="71"/>
        <v>CFLSCEMFmCZ152011</v>
      </c>
      <c r="C614" s="113" t="s">
        <v>118</v>
      </c>
      <c r="D614" s="113" t="s">
        <v>130</v>
      </c>
      <c r="E614" s="113" t="s">
        <v>1650</v>
      </c>
      <c r="F614" s="89" t="s">
        <v>62</v>
      </c>
      <c r="G614" s="113" t="s">
        <v>114</v>
      </c>
      <c r="H614" s="113" t="s">
        <v>1662</v>
      </c>
      <c r="I614" s="115">
        <f t="shared" si="72"/>
        <v>1.15892970858038</v>
      </c>
      <c r="J614" s="115">
        <f t="shared" si="73"/>
        <v>1.4101857711166228</v>
      </c>
      <c r="K614" s="115">
        <f t="shared" si="74"/>
        <v>-6.8836170343577587E-3</v>
      </c>
      <c r="L614" s="113"/>
      <c r="M614" s="36">
        <f>VLOOKUP("HV_"&amp;$D614&amp;$E614&amp;VLOOKUP($F614,key!$L$3:$M$13,2,FALSE)&amp;$G614&amp;M$6,'HVAC wts'!$H$7:$R$13254,11,FALSE)</f>
        <v>0.73809419203418203</v>
      </c>
      <c r="N614" s="36">
        <f>VLOOKUP("HV_"&amp;$D614&amp;$E614&amp;VLOOKUP($F614,key!$L$3:$M$13,2,FALSE)&amp;$G614&amp;N$6,'HVAC wts'!$H$7:$R$13254,11,FALSE)</f>
        <v>0.10613398665605368</v>
      </c>
      <c r="O614" s="36">
        <f>VLOOKUP("HV_"&amp;$D614&amp;$E614&amp;VLOOKUP($F614,key!$L$3:$M$13,2,FALSE)&amp;$G614&amp;O$6,'HVAC wts'!$H$7:$R$13254,11,FALSE)</f>
        <v>5.0238865615258151E-2</v>
      </c>
      <c r="P614" s="36">
        <f>VLOOKUP("HV_"&amp;$D614&amp;$E614&amp;VLOOKUP($F614,key!$L$3:$M$13,2,FALSE)&amp;$G614&amp;P$6,'HVAC wts'!$H$7:$R$13254,11,FALSE)</f>
        <v>7.224079460820561E-3</v>
      </c>
      <c r="Q614" s="36">
        <f>VLOOKUP("HV_"&amp;$D614&amp;$E614&amp;VLOOKUP($F614,key!$L$3:$M$13,2,FALSE)&amp;$G614&amp;Q$6,'HVAC wts'!$H$7:$R$13254,11,FALSE)</f>
        <v>9.2043851097460022E-2</v>
      </c>
      <c r="R614" s="36">
        <f>VLOOKUP("HV_"&amp;$D614&amp;$E614&amp;VLOOKUP($F614,key!$L$3:$M$13,2,FALSE)&amp;$G614&amp;R$6,'HVAC wts'!$H$7:$R$13254,11,FALSE)</f>
        <v>6.2650251362253969E-3</v>
      </c>
      <c r="S614" s="36">
        <f t="shared" si="75"/>
        <v>0.99999999999999989</v>
      </c>
      <c r="T614" s="113"/>
      <c r="U614" s="113">
        <f>MATCH($A614&amp;U$6,'All applic'!$A$7:$A$59080,0)</f>
        <v>890</v>
      </c>
      <c r="V614" s="113">
        <f>MATCH($A614&amp;V$6,'All applic'!$A$7:$A$59080,0)</f>
        <v>891</v>
      </c>
      <c r="W614" s="113">
        <f>MATCH($A614&amp;W$6,'All applic'!$A$7:$A$59080,0)</f>
        <v>893</v>
      </c>
      <c r="X614" s="113">
        <f>MATCH($A614&amp;X$6,'All applic'!$A$7:$A$59080,0)</f>
        <v>892</v>
      </c>
      <c r="Y614" s="113">
        <f>MATCH($A614&amp;Y$6,'All applic'!$A$7:$A$59080,0)</f>
        <v>890</v>
      </c>
      <c r="Z614" s="113">
        <f>MATCH($A614&amp;Z$6,'All applic'!$A$7:$A$59080,0)</f>
        <v>893</v>
      </c>
      <c r="AA614" s="113"/>
      <c r="AB614" s="28">
        <f>INDEX('All applic'!$H$7:$H$59080,U614)</f>
        <v>1.1759999999999999</v>
      </c>
      <c r="AC614" s="28">
        <f>INDEX('All applic'!$H$7:$H$59080,V614)</f>
        <v>1.1259999999999999</v>
      </c>
      <c r="AD614" s="28">
        <f>INDEX('All applic'!$H$7:$H$59080,W614)</f>
        <v>1.01</v>
      </c>
      <c r="AE614" s="28">
        <f>INDEX('All applic'!$H$7:$H$59080,X614)</f>
        <v>0.84599999999999997</v>
      </c>
      <c r="AF614" s="28">
        <f>INDEX('All applic'!$H$7:$H$59080,Y614)</f>
        <v>1.1759999999999999</v>
      </c>
      <c r="AG614" s="28">
        <f>INDEX('All applic'!$H$7:$H$59080,Z614)</f>
        <v>1.01</v>
      </c>
      <c r="AH614" s="28"/>
      <c r="AI614" s="28">
        <f>INDEX('All applic'!$I$7:$I$59080,U614)</f>
        <v>1.4285714285714284</v>
      </c>
      <c r="AJ614" s="28">
        <f>INDEX('All applic'!$I$7:$I$59080,V614)</f>
        <v>1.5</v>
      </c>
      <c r="AK614" s="28">
        <f>INDEX('All applic'!$I$7:$I$59080,W614)</f>
        <v>1.0238095238095237</v>
      </c>
      <c r="AL614" s="28">
        <f>INDEX('All applic'!$I$7:$I$59080,X614)</f>
        <v>1</v>
      </c>
      <c r="AM614" s="28">
        <f>INDEX('All applic'!$I$7:$I$59080,Y614)</f>
        <v>1.4285714285714284</v>
      </c>
      <c r="AN614" s="28">
        <f>INDEX('All applic'!$I$7:$I$59080,Z614)</f>
        <v>1.0238095238095237</v>
      </c>
      <c r="AO614" s="113"/>
      <c r="AP614" s="113">
        <f>INDEX('All applic'!$J$7:$J$59080,U614)</f>
        <v>-8.6999999999999994E-3</v>
      </c>
      <c r="AQ614" s="113">
        <v>0</v>
      </c>
      <c r="AR614" s="113">
        <f>INDEX('All applic'!$J$7:$J$59080,W614)</f>
        <v>-9.1999999999999998E-3</v>
      </c>
      <c r="AS614" s="113">
        <v>0</v>
      </c>
      <c r="AT614" s="113">
        <v>0</v>
      </c>
      <c r="AU614" s="113">
        <v>0</v>
      </c>
    </row>
    <row r="615" spans="1:47" x14ac:dyDescent="0.25">
      <c r="A615" s="113" t="str">
        <f t="shared" si="70"/>
        <v>CFLMFm2011CZ16</v>
      </c>
      <c r="B615" s="113" t="str">
        <f t="shared" si="71"/>
        <v>CFLSCEMFmCZ162011</v>
      </c>
      <c r="C615" s="113" t="s">
        <v>118</v>
      </c>
      <c r="D615" s="113" t="s">
        <v>130</v>
      </c>
      <c r="E615" s="113" t="s">
        <v>1650</v>
      </c>
      <c r="F615" s="89" t="s">
        <v>62</v>
      </c>
      <c r="G615" s="113" t="s">
        <v>115</v>
      </c>
      <c r="H615" s="113" t="s">
        <v>1662</v>
      </c>
      <c r="I615" s="115">
        <f t="shared" si="72"/>
        <v>1.0364472753133411</v>
      </c>
      <c r="J615" s="115">
        <f t="shared" si="73"/>
        <v>1.378935962823308</v>
      </c>
      <c r="K615" s="115">
        <f t="shared" si="74"/>
        <v>-2.0201421822071776E-2</v>
      </c>
      <c r="L615" s="113"/>
      <c r="M615" s="36">
        <f>VLOOKUP("HV_"&amp;$D615&amp;$E615&amp;VLOOKUP($F615,key!$L$3:$M$13,2,FALSE)&amp;$G615&amp;M$6,'HVAC wts'!$H$7:$R$13254,11,FALSE)</f>
        <v>0.73809419203418203</v>
      </c>
      <c r="N615" s="36">
        <f>VLOOKUP("HV_"&amp;$D615&amp;$E615&amp;VLOOKUP($F615,key!$L$3:$M$13,2,FALSE)&amp;$G615&amp;N$6,'HVAC wts'!$H$7:$R$13254,11,FALSE)</f>
        <v>0.10613398665605368</v>
      </c>
      <c r="O615" s="36">
        <f>VLOOKUP("HV_"&amp;$D615&amp;$E615&amp;VLOOKUP($F615,key!$L$3:$M$13,2,FALSE)&amp;$G615&amp;O$6,'HVAC wts'!$H$7:$R$13254,11,FALSE)</f>
        <v>5.0238865615258151E-2</v>
      </c>
      <c r="P615" s="36">
        <f>VLOOKUP("HV_"&amp;$D615&amp;$E615&amp;VLOOKUP($F615,key!$L$3:$M$13,2,FALSE)&amp;$G615&amp;P$6,'HVAC wts'!$H$7:$R$13254,11,FALSE)</f>
        <v>7.224079460820561E-3</v>
      </c>
      <c r="Q615" s="36">
        <f>VLOOKUP("HV_"&amp;$D615&amp;$E615&amp;VLOOKUP($F615,key!$L$3:$M$13,2,FALSE)&amp;$G615&amp;Q$6,'HVAC wts'!$H$7:$R$13254,11,FALSE)</f>
        <v>9.2043851097460022E-2</v>
      </c>
      <c r="R615" s="36">
        <f>VLOOKUP("HV_"&amp;$D615&amp;$E615&amp;VLOOKUP($F615,key!$L$3:$M$13,2,FALSE)&amp;$G615&amp;R$6,'HVAC wts'!$H$7:$R$13254,11,FALSE)</f>
        <v>6.2650251362253969E-3</v>
      </c>
      <c r="S615" s="36">
        <f t="shared" si="75"/>
        <v>0.99999999999999989</v>
      </c>
      <c r="T615" s="113"/>
      <c r="U615" s="113">
        <f>MATCH($A615&amp;U$6,'All applic'!$A$7:$A$59080,0)</f>
        <v>894</v>
      </c>
      <c r="V615" s="113">
        <f>MATCH($A615&amp;V$6,'All applic'!$A$7:$A$59080,0)</f>
        <v>895</v>
      </c>
      <c r="W615" s="113">
        <f>MATCH($A615&amp;W$6,'All applic'!$A$7:$A$59080,0)</f>
        <v>897</v>
      </c>
      <c r="X615" s="113">
        <f>MATCH($A615&amp;X$6,'All applic'!$A$7:$A$59080,0)</f>
        <v>896</v>
      </c>
      <c r="Y615" s="113">
        <f>MATCH($A615&amp;Y$6,'All applic'!$A$7:$A$59080,0)</f>
        <v>894</v>
      </c>
      <c r="Z615" s="113">
        <f>MATCH($A615&amp;Z$6,'All applic'!$A$7:$A$59080,0)</f>
        <v>897</v>
      </c>
      <c r="AA615" s="113"/>
      <c r="AB615" s="28">
        <f>INDEX('All applic'!$H$7:$H$59080,U615)</f>
        <v>1.0720000000000001</v>
      </c>
      <c r="AC615" s="28">
        <f>INDEX('All applic'!$H$7:$H$59080,V615)</f>
        <v>0.81799999999999995</v>
      </c>
      <c r="AD615" s="28">
        <f>INDEX('All applic'!$H$7:$H$59080,W615)</f>
        <v>0.99199999999999999</v>
      </c>
      <c r="AE615" s="28">
        <f>INDEX('All applic'!$H$7:$H$59080,X615)</f>
        <v>0.50800000000000001</v>
      </c>
      <c r="AF615" s="28">
        <f>INDEX('All applic'!$H$7:$H$59080,Y615)</f>
        <v>1.0720000000000001</v>
      </c>
      <c r="AG615" s="28">
        <f>INDEX('All applic'!$H$7:$H$59080,Z615)</f>
        <v>0.99199999999999999</v>
      </c>
      <c r="AH615" s="28"/>
      <c r="AI615" s="28">
        <f>INDEX('All applic'!$I$7:$I$59080,U615)</f>
        <v>1.4</v>
      </c>
      <c r="AJ615" s="28">
        <f>INDEX('All applic'!$I$7:$I$59080,V615)</f>
        <v>1.425</v>
      </c>
      <c r="AK615" s="28">
        <f>INDEX('All applic'!$I$7:$I$59080,W615)</f>
        <v>1.0249999999999999</v>
      </c>
      <c r="AL615" s="28">
        <f>INDEX('All applic'!$I$7:$I$59080,X615)</f>
        <v>1.05</v>
      </c>
      <c r="AM615" s="28">
        <f>INDEX('All applic'!$I$7:$I$59080,Y615)</f>
        <v>1.4</v>
      </c>
      <c r="AN615" s="28">
        <f>INDEX('All applic'!$I$7:$I$59080,Z615)</f>
        <v>1.0249999999999999</v>
      </c>
      <c r="AO615" s="113"/>
      <c r="AP615" s="113">
        <f>INDEX('All applic'!$J$7:$J$59080,U615)</f>
        <v>-2.5600000000000001E-2</v>
      </c>
      <c r="AQ615" s="113">
        <v>0</v>
      </c>
      <c r="AR615" s="113">
        <f>INDEX('All applic'!$J$7:$J$59080,W615)</f>
        <v>-2.5999999999999999E-2</v>
      </c>
      <c r="AS615" s="113">
        <v>0</v>
      </c>
      <c r="AT615" s="113">
        <v>0</v>
      </c>
      <c r="AU615" s="113">
        <v>0</v>
      </c>
    </row>
    <row r="616" spans="1:47" x14ac:dyDescent="0.25">
      <c r="A616" s="113" t="str">
        <f t="shared" si="70"/>
        <v>CFLMFm2015CZ01</v>
      </c>
      <c r="B616" s="113" t="str">
        <f t="shared" si="71"/>
        <v>CFLSCEMFmCZ012015</v>
      </c>
      <c r="C616" s="113" t="s">
        <v>118</v>
      </c>
      <c r="D616" s="113" t="s">
        <v>130</v>
      </c>
      <c r="E616" s="113" t="s">
        <v>1650</v>
      </c>
      <c r="F616" s="89" t="s">
        <v>1830</v>
      </c>
      <c r="G616" s="113" t="s">
        <v>48</v>
      </c>
      <c r="H616" s="113" t="s">
        <v>1662</v>
      </c>
      <c r="I616" s="115">
        <f t="shared" si="72"/>
        <v>0</v>
      </c>
      <c r="J616" s="115">
        <f t="shared" si="73"/>
        <v>0</v>
      </c>
      <c r="K616" s="115">
        <f t="shared" si="74"/>
        <v>0</v>
      </c>
      <c r="L616" s="113"/>
      <c r="M616" s="36">
        <f>VLOOKUP("HV_"&amp;$D616&amp;$E616&amp;VLOOKUP($F616,key!$L$3:$M$13,2,FALSE)&amp;$G616&amp;M$6,'HVAC wts'!$H$7:$R$13254,11,FALSE)</f>
        <v>0</v>
      </c>
      <c r="N616" s="36">
        <f>VLOOKUP("HV_"&amp;$D616&amp;$E616&amp;VLOOKUP($F616,key!$L$3:$M$13,2,FALSE)&amp;$G616&amp;N$6,'HVAC wts'!$H$7:$R$13254,11,FALSE)</f>
        <v>0</v>
      </c>
      <c r="O616" s="36">
        <f>VLOOKUP("HV_"&amp;$D616&amp;$E616&amp;VLOOKUP($F616,key!$L$3:$M$13,2,FALSE)&amp;$G616&amp;O$6,'HVAC wts'!$H$7:$R$13254,11,FALSE)</f>
        <v>0</v>
      </c>
      <c r="P616" s="36">
        <f>VLOOKUP("HV_"&amp;$D616&amp;$E616&amp;VLOOKUP($F616,key!$L$3:$M$13,2,FALSE)&amp;$G616&amp;P$6,'HVAC wts'!$H$7:$R$13254,11,FALSE)</f>
        <v>0</v>
      </c>
      <c r="Q616" s="36">
        <f>VLOOKUP("HV_"&amp;$D616&amp;$E616&amp;VLOOKUP($F616,key!$L$3:$M$13,2,FALSE)&amp;$G616&amp;Q$6,'HVAC wts'!$H$7:$R$13254,11,FALSE)</f>
        <v>0</v>
      </c>
      <c r="R616" s="36">
        <f>VLOOKUP("HV_"&amp;$D616&amp;$E616&amp;VLOOKUP($F616,key!$L$3:$M$13,2,FALSE)&amp;$G616&amp;R$6,'HVAC wts'!$H$7:$R$13254,11,FALSE)</f>
        <v>0</v>
      </c>
      <c r="S616" s="36">
        <f t="shared" si="75"/>
        <v>0</v>
      </c>
      <c r="T616" s="113"/>
      <c r="U616" s="113">
        <f>MATCH($A616&amp;U$6,'All applic'!$A$7:$A$59080,0)</f>
        <v>898</v>
      </c>
      <c r="V616" s="113">
        <f>MATCH($A616&amp;V$6,'All applic'!$A$7:$A$59080,0)</f>
        <v>899</v>
      </c>
      <c r="W616" s="113">
        <f>MATCH($A616&amp;W$6,'All applic'!$A$7:$A$59080,0)</f>
        <v>901</v>
      </c>
      <c r="X616" s="113">
        <f>MATCH($A616&amp;X$6,'All applic'!$A$7:$A$59080,0)</f>
        <v>900</v>
      </c>
      <c r="Y616" s="113">
        <f>MATCH($A616&amp;Y$6,'All applic'!$A$7:$A$59080,0)</f>
        <v>898</v>
      </c>
      <c r="Z616" s="113">
        <f>MATCH($A616&amp;Z$6,'All applic'!$A$7:$A$59080,0)</f>
        <v>901</v>
      </c>
      <c r="AA616" s="113"/>
      <c r="AB616" s="28">
        <f>INDEX('All applic'!$H$7:$H$59080,U616)</f>
        <v>1</v>
      </c>
      <c r="AC616" s="28">
        <f>INDEX('All applic'!$H$7:$H$59080,V616)</f>
        <v>0.754</v>
      </c>
      <c r="AD616" s="28">
        <f>INDEX('All applic'!$H$7:$H$59080,W616)</f>
        <v>0.98599999999999999</v>
      </c>
      <c r="AE616" s="28">
        <f>INDEX('All applic'!$H$7:$H$59080,X616)</f>
        <v>0.39200000000000002</v>
      </c>
      <c r="AF616" s="28">
        <f>INDEX('All applic'!$H$7:$H$59080,Y616)</f>
        <v>1</v>
      </c>
      <c r="AG616" s="28">
        <f>INDEX('All applic'!$H$7:$H$59080,Z616)</f>
        <v>0.98599999999999999</v>
      </c>
      <c r="AH616" s="28"/>
      <c r="AI616" s="28">
        <f>INDEX('All applic'!$I$7:$I$59080,U616)</f>
        <v>1.0454545454545454</v>
      </c>
      <c r="AJ616" s="28">
        <f>INDEX('All applic'!$I$7:$I$59080,V616)</f>
        <v>1.0227272727272727</v>
      </c>
      <c r="AK616" s="28">
        <f>INDEX('All applic'!$I$7:$I$59080,W616)</f>
        <v>1.0454545454545454</v>
      </c>
      <c r="AL616" s="28">
        <f>INDEX('All applic'!$I$7:$I$59080,X616)</f>
        <v>1.0227272727272727</v>
      </c>
      <c r="AM616" s="28">
        <f>INDEX('All applic'!$I$7:$I$59080,Y616)</f>
        <v>1.0454545454545454</v>
      </c>
      <c r="AN616" s="28">
        <f>INDEX('All applic'!$I$7:$I$59080,Z616)</f>
        <v>1.0454545454545454</v>
      </c>
      <c r="AO616" s="113"/>
      <c r="AP616" s="113">
        <f>INDEX('All applic'!$J$7:$J$59080,U616)</f>
        <v>-3.2000000000000001E-2</v>
      </c>
      <c r="AQ616" s="113">
        <v>0</v>
      </c>
      <c r="AR616" s="113">
        <f>INDEX('All applic'!$J$7:$J$59080,W616)</f>
        <v>-3.2199999999999999E-2</v>
      </c>
      <c r="AS616" s="113">
        <v>0</v>
      </c>
      <c r="AT616" s="113">
        <v>0</v>
      </c>
      <c r="AU616" s="113">
        <v>0</v>
      </c>
    </row>
    <row r="617" spans="1:47" x14ac:dyDescent="0.25">
      <c r="A617" s="113" t="str">
        <f t="shared" si="70"/>
        <v>CFLMFm2015CZ02</v>
      </c>
      <c r="B617" s="113" t="str">
        <f t="shared" si="71"/>
        <v>CFLSCEMFmCZ022015</v>
      </c>
      <c r="C617" s="113" t="s">
        <v>118</v>
      </c>
      <c r="D617" s="113" t="s">
        <v>130</v>
      </c>
      <c r="E617" s="113" t="s">
        <v>1650</v>
      </c>
      <c r="F617" s="89" t="s">
        <v>1830</v>
      </c>
      <c r="G617" s="113" t="s">
        <v>101</v>
      </c>
      <c r="H617" s="113" t="s">
        <v>1662</v>
      </c>
      <c r="I617" s="115">
        <f t="shared" si="72"/>
        <v>0</v>
      </c>
      <c r="J617" s="115">
        <f t="shared" si="73"/>
        <v>0</v>
      </c>
      <c r="K617" s="115">
        <f t="shared" si="74"/>
        <v>0</v>
      </c>
      <c r="L617" s="113"/>
      <c r="M617" s="36">
        <f>VLOOKUP("HV_"&amp;$D617&amp;$E617&amp;VLOOKUP($F617,key!$L$3:$M$13,2,FALSE)&amp;$G617&amp;M$6,'HVAC wts'!$H$7:$R$13254,11,FALSE)</f>
        <v>0</v>
      </c>
      <c r="N617" s="36">
        <f>VLOOKUP("HV_"&amp;$D617&amp;$E617&amp;VLOOKUP($F617,key!$L$3:$M$13,2,FALSE)&amp;$G617&amp;N$6,'HVAC wts'!$H$7:$R$13254,11,FALSE)</f>
        <v>0</v>
      </c>
      <c r="O617" s="36">
        <f>VLOOKUP("HV_"&amp;$D617&amp;$E617&amp;VLOOKUP($F617,key!$L$3:$M$13,2,FALSE)&amp;$G617&amp;O$6,'HVAC wts'!$H$7:$R$13254,11,FALSE)</f>
        <v>0</v>
      </c>
      <c r="P617" s="36">
        <f>VLOOKUP("HV_"&amp;$D617&amp;$E617&amp;VLOOKUP($F617,key!$L$3:$M$13,2,FALSE)&amp;$G617&amp;P$6,'HVAC wts'!$H$7:$R$13254,11,FALSE)</f>
        <v>0</v>
      </c>
      <c r="Q617" s="36">
        <f>VLOOKUP("HV_"&amp;$D617&amp;$E617&amp;VLOOKUP($F617,key!$L$3:$M$13,2,FALSE)&amp;$G617&amp;Q$6,'HVAC wts'!$H$7:$R$13254,11,FALSE)</f>
        <v>0</v>
      </c>
      <c r="R617" s="36">
        <f>VLOOKUP("HV_"&amp;$D617&amp;$E617&amp;VLOOKUP($F617,key!$L$3:$M$13,2,FALSE)&amp;$G617&amp;R$6,'HVAC wts'!$H$7:$R$13254,11,FALSE)</f>
        <v>0</v>
      </c>
      <c r="S617" s="36">
        <f t="shared" si="75"/>
        <v>0</v>
      </c>
      <c r="T617" s="113"/>
      <c r="U617" s="113">
        <f>MATCH($A617&amp;U$6,'All applic'!$A$7:$A$59080,0)</f>
        <v>902</v>
      </c>
      <c r="V617" s="113">
        <f>MATCH($A617&amp;V$6,'All applic'!$A$7:$A$59080,0)</f>
        <v>903</v>
      </c>
      <c r="W617" s="113">
        <f>MATCH($A617&amp;W$6,'All applic'!$A$7:$A$59080,0)</f>
        <v>905</v>
      </c>
      <c r="X617" s="113">
        <f>MATCH($A617&amp;X$6,'All applic'!$A$7:$A$59080,0)</f>
        <v>904</v>
      </c>
      <c r="Y617" s="113">
        <f>MATCH($A617&amp;Y$6,'All applic'!$A$7:$A$59080,0)</f>
        <v>902</v>
      </c>
      <c r="Z617" s="113">
        <f>MATCH($A617&amp;Z$6,'All applic'!$A$7:$A$59080,0)</f>
        <v>905</v>
      </c>
      <c r="AA617" s="113"/>
      <c r="AB617" s="28">
        <f>INDEX('All applic'!$H$7:$H$59080,U617)</f>
        <v>1.0580000000000001</v>
      </c>
      <c r="AC617" s="28">
        <f>INDEX('All applic'!$H$7:$H$59080,V617)</f>
        <v>0.89400000000000002</v>
      </c>
      <c r="AD617" s="28">
        <f>INDEX('All applic'!$H$7:$H$59080,W617)</f>
        <v>0.998</v>
      </c>
      <c r="AE617" s="28">
        <f>INDEX('All applic'!$H$7:$H$59080,X617)</f>
        <v>0.59599999999999997</v>
      </c>
      <c r="AF617" s="28">
        <f>INDEX('All applic'!$H$7:$H$59080,Y617)</f>
        <v>1.0580000000000001</v>
      </c>
      <c r="AG617" s="28">
        <f>INDEX('All applic'!$H$7:$H$59080,Z617)</f>
        <v>0.998</v>
      </c>
      <c r="AH617" s="28"/>
      <c r="AI617" s="28">
        <f>INDEX('All applic'!$I$7:$I$59080,U617)</f>
        <v>1.5121951219512195</v>
      </c>
      <c r="AJ617" s="28">
        <f>INDEX('All applic'!$I$7:$I$59080,V617)</f>
        <v>1.4878048780487805</v>
      </c>
      <c r="AK617" s="28">
        <f>INDEX('All applic'!$I$7:$I$59080,W617)</f>
        <v>1.024390243902439</v>
      </c>
      <c r="AL617" s="28">
        <f>INDEX('All applic'!$I$7:$I$59080,X617)</f>
        <v>1</v>
      </c>
      <c r="AM617" s="28">
        <f>INDEX('All applic'!$I$7:$I$59080,Y617)</f>
        <v>1.5121951219512195</v>
      </c>
      <c r="AN617" s="28">
        <f>INDEX('All applic'!$I$7:$I$59080,Z617)</f>
        <v>1.024390243902439</v>
      </c>
      <c r="AO617" s="113"/>
      <c r="AP617" s="113">
        <f>INDEX('All applic'!$J$7:$J$59080,U617)</f>
        <v>-2.1000000000000001E-2</v>
      </c>
      <c r="AQ617" s="113">
        <v>0</v>
      </c>
      <c r="AR617" s="113">
        <f>INDEX('All applic'!$J$7:$J$59080,W617)</f>
        <v>-2.12E-2</v>
      </c>
      <c r="AS617" s="113">
        <v>0</v>
      </c>
      <c r="AT617" s="113">
        <v>0</v>
      </c>
      <c r="AU617" s="113">
        <v>0</v>
      </c>
    </row>
    <row r="618" spans="1:47" x14ac:dyDescent="0.25">
      <c r="A618" s="113" t="str">
        <f t="shared" si="70"/>
        <v>CFLMFm2015CZ03</v>
      </c>
      <c r="B618" s="113" t="str">
        <f t="shared" si="71"/>
        <v>CFLSCEMFmCZ032015</v>
      </c>
      <c r="C618" s="113" t="s">
        <v>118</v>
      </c>
      <c r="D618" s="113" t="s">
        <v>130</v>
      </c>
      <c r="E618" s="113" t="s">
        <v>1650</v>
      </c>
      <c r="F618" s="89" t="s">
        <v>1830</v>
      </c>
      <c r="G618" s="113" t="s">
        <v>102</v>
      </c>
      <c r="H618" s="113" t="s">
        <v>1662</v>
      </c>
      <c r="I618" s="115">
        <f t="shared" si="72"/>
        <v>0</v>
      </c>
      <c r="J618" s="115">
        <f t="shared" si="73"/>
        <v>0</v>
      </c>
      <c r="K618" s="115">
        <f t="shared" si="74"/>
        <v>0</v>
      </c>
      <c r="L618" s="113"/>
      <c r="M618" s="36">
        <f>VLOOKUP("HV_"&amp;$D618&amp;$E618&amp;VLOOKUP($F618,key!$L$3:$M$13,2,FALSE)&amp;$G618&amp;M$6,'HVAC wts'!$H$7:$R$13254,11,FALSE)</f>
        <v>0</v>
      </c>
      <c r="N618" s="36">
        <f>VLOOKUP("HV_"&amp;$D618&amp;$E618&amp;VLOOKUP($F618,key!$L$3:$M$13,2,FALSE)&amp;$G618&amp;N$6,'HVAC wts'!$H$7:$R$13254,11,FALSE)</f>
        <v>0</v>
      </c>
      <c r="O618" s="36">
        <f>VLOOKUP("HV_"&amp;$D618&amp;$E618&amp;VLOOKUP($F618,key!$L$3:$M$13,2,FALSE)&amp;$G618&amp;O$6,'HVAC wts'!$H$7:$R$13254,11,FALSE)</f>
        <v>0</v>
      </c>
      <c r="P618" s="36">
        <f>VLOOKUP("HV_"&amp;$D618&amp;$E618&amp;VLOOKUP($F618,key!$L$3:$M$13,2,FALSE)&amp;$G618&amp;P$6,'HVAC wts'!$H$7:$R$13254,11,FALSE)</f>
        <v>0</v>
      </c>
      <c r="Q618" s="36">
        <f>VLOOKUP("HV_"&amp;$D618&amp;$E618&amp;VLOOKUP($F618,key!$L$3:$M$13,2,FALSE)&amp;$G618&amp;Q$6,'HVAC wts'!$H$7:$R$13254,11,FALSE)</f>
        <v>0</v>
      </c>
      <c r="R618" s="36">
        <f>VLOOKUP("HV_"&amp;$D618&amp;$E618&amp;VLOOKUP($F618,key!$L$3:$M$13,2,FALSE)&amp;$G618&amp;R$6,'HVAC wts'!$H$7:$R$13254,11,FALSE)</f>
        <v>0</v>
      </c>
      <c r="S618" s="36">
        <f t="shared" si="75"/>
        <v>0</v>
      </c>
      <c r="T618" s="113"/>
      <c r="U618" s="113">
        <f>MATCH($A618&amp;U$6,'All applic'!$A$7:$A$59080,0)</f>
        <v>906</v>
      </c>
      <c r="V618" s="113">
        <f>MATCH($A618&amp;V$6,'All applic'!$A$7:$A$59080,0)</f>
        <v>907</v>
      </c>
      <c r="W618" s="113">
        <f>MATCH($A618&amp;W$6,'All applic'!$A$7:$A$59080,0)</f>
        <v>909</v>
      </c>
      <c r="X618" s="113">
        <f>MATCH($A618&amp;X$6,'All applic'!$A$7:$A$59080,0)</f>
        <v>908</v>
      </c>
      <c r="Y618" s="113">
        <f>MATCH($A618&amp;Y$6,'All applic'!$A$7:$A$59080,0)</f>
        <v>906</v>
      </c>
      <c r="Z618" s="113">
        <f>MATCH($A618&amp;Z$6,'All applic'!$A$7:$A$59080,0)</f>
        <v>909</v>
      </c>
      <c r="AA618" s="113"/>
      <c r="AB618" s="28">
        <f>INDEX('All applic'!$H$7:$H$59080,U618)</f>
        <v>1.006</v>
      </c>
      <c r="AC618" s="28">
        <f>INDEX('All applic'!$H$7:$H$59080,V618)</f>
        <v>0.85799999999999998</v>
      </c>
      <c r="AD618" s="28">
        <f>INDEX('All applic'!$H$7:$H$59080,W618)</f>
        <v>0.99399999999999999</v>
      </c>
      <c r="AE618" s="28">
        <f>INDEX('All applic'!$H$7:$H$59080,X618)</f>
        <v>0.56799999999999995</v>
      </c>
      <c r="AF618" s="28">
        <f>INDEX('All applic'!$H$7:$H$59080,Y618)</f>
        <v>1.006</v>
      </c>
      <c r="AG618" s="28">
        <f>INDEX('All applic'!$H$7:$H$59080,Z618)</f>
        <v>0.99399999999999999</v>
      </c>
      <c r="AH618" s="28"/>
      <c r="AI618" s="28">
        <f>INDEX('All applic'!$I$7:$I$59080,U618)</f>
        <v>1.25</v>
      </c>
      <c r="AJ618" s="28">
        <f>INDEX('All applic'!$I$7:$I$59080,V618)</f>
        <v>1.25</v>
      </c>
      <c r="AK618" s="28">
        <f>INDEX('All applic'!$I$7:$I$59080,W618)</f>
        <v>1.05</v>
      </c>
      <c r="AL618" s="28">
        <f>INDEX('All applic'!$I$7:$I$59080,X618)</f>
        <v>1.0249999999999999</v>
      </c>
      <c r="AM618" s="28">
        <f>INDEX('All applic'!$I$7:$I$59080,Y618)</f>
        <v>1.25</v>
      </c>
      <c r="AN618" s="28">
        <f>INDEX('All applic'!$I$7:$I$59080,Z618)</f>
        <v>1.05</v>
      </c>
      <c r="AO618" s="113"/>
      <c r="AP618" s="113">
        <f>INDEX('All applic'!$J$7:$J$59080,U618)</f>
        <v>-2.3E-2</v>
      </c>
      <c r="AQ618" s="113">
        <v>0</v>
      </c>
      <c r="AR618" s="113">
        <f>INDEX('All applic'!$J$7:$J$59080,W618)</f>
        <v>-2.3E-2</v>
      </c>
      <c r="AS618" s="113">
        <v>0</v>
      </c>
      <c r="AT618" s="113">
        <v>0</v>
      </c>
      <c r="AU618" s="113">
        <v>0</v>
      </c>
    </row>
    <row r="619" spans="1:47" x14ac:dyDescent="0.25">
      <c r="A619" s="113" t="str">
        <f t="shared" si="70"/>
        <v>CFLMFm2015CZ04</v>
      </c>
      <c r="B619" s="113" t="str">
        <f t="shared" si="71"/>
        <v>CFLSCEMFmCZ042015</v>
      </c>
      <c r="C619" s="113" t="s">
        <v>118</v>
      </c>
      <c r="D619" s="113" t="s">
        <v>130</v>
      </c>
      <c r="E619" s="113" t="s">
        <v>1650</v>
      </c>
      <c r="F619" s="89" t="s">
        <v>1830</v>
      </c>
      <c r="G619" s="113" t="s">
        <v>103</v>
      </c>
      <c r="H619" s="113" t="s">
        <v>1662</v>
      </c>
      <c r="I619" s="115">
        <f t="shared" si="72"/>
        <v>0</v>
      </c>
      <c r="J619" s="115">
        <f t="shared" si="73"/>
        <v>0</v>
      </c>
      <c r="K619" s="115">
        <f t="shared" si="74"/>
        <v>0</v>
      </c>
      <c r="L619" s="113"/>
      <c r="M619" s="36">
        <f>VLOOKUP("HV_"&amp;$D619&amp;$E619&amp;VLOOKUP($F619,key!$L$3:$M$13,2,FALSE)&amp;$G619&amp;M$6,'HVAC wts'!$H$7:$R$13254,11,FALSE)</f>
        <v>0</v>
      </c>
      <c r="N619" s="36">
        <f>VLOOKUP("HV_"&amp;$D619&amp;$E619&amp;VLOOKUP($F619,key!$L$3:$M$13,2,FALSE)&amp;$G619&amp;N$6,'HVAC wts'!$H$7:$R$13254,11,FALSE)</f>
        <v>0</v>
      </c>
      <c r="O619" s="36">
        <f>VLOOKUP("HV_"&amp;$D619&amp;$E619&amp;VLOOKUP($F619,key!$L$3:$M$13,2,FALSE)&amp;$G619&amp;O$6,'HVAC wts'!$H$7:$R$13254,11,FALSE)</f>
        <v>0</v>
      </c>
      <c r="P619" s="36">
        <f>VLOOKUP("HV_"&amp;$D619&amp;$E619&amp;VLOOKUP($F619,key!$L$3:$M$13,2,FALSE)&amp;$G619&amp;P$6,'HVAC wts'!$H$7:$R$13254,11,FALSE)</f>
        <v>0</v>
      </c>
      <c r="Q619" s="36">
        <f>VLOOKUP("HV_"&amp;$D619&amp;$E619&amp;VLOOKUP($F619,key!$L$3:$M$13,2,FALSE)&amp;$G619&amp;Q$6,'HVAC wts'!$H$7:$R$13254,11,FALSE)</f>
        <v>0</v>
      </c>
      <c r="R619" s="36">
        <f>VLOOKUP("HV_"&amp;$D619&amp;$E619&amp;VLOOKUP($F619,key!$L$3:$M$13,2,FALSE)&amp;$G619&amp;R$6,'HVAC wts'!$H$7:$R$13254,11,FALSE)</f>
        <v>0</v>
      </c>
      <c r="S619" s="36">
        <f t="shared" si="75"/>
        <v>0</v>
      </c>
      <c r="T619" s="113"/>
      <c r="U619" s="113">
        <f>MATCH($A619&amp;U$6,'All applic'!$A$7:$A$59080,0)</f>
        <v>910</v>
      </c>
      <c r="V619" s="113">
        <f>MATCH($A619&amp;V$6,'All applic'!$A$7:$A$59080,0)</f>
        <v>911</v>
      </c>
      <c r="W619" s="113">
        <f>MATCH($A619&amp;W$6,'All applic'!$A$7:$A$59080,0)</f>
        <v>913</v>
      </c>
      <c r="X619" s="113">
        <f>MATCH($A619&amp;X$6,'All applic'!$A$7:$A$59080,0)</f>
        <v>912</v>
      </c>
      <c r="Y619" s="113">
        <f>MATCH($A619&amp;Y$6,'All applic'!$A$7:$A$59080,0)</f>
        <v>910</v>
      </c>
      <c r="Z619" s="113">
        <f>MATCH($A619&amp;Z$6,'All applic'!$A$7:$A$59080,0)</f>
        <v>913</v>
      </c>
      <c r="AA619" s="113"/>
      <c r="AB619" s="28">
        <f>INDEX('All applic'!$H$7:$H$59080,U619)</f>
        <v>1.08</v>
      </c>
      <c r="AC619" s="28">
        <f>INDEX('All applic'!$H$7:$H$59080,V619)</f>
        <v>0.94599999999999995</v>
      </c>
      <c r="AD619" s="28">
        <f>INDEX('All applic'!$H$7:$H$59080,W619)</f>
        <v>1.006</v>
      </c>
      <c r="AE619" s="28">
        <f>INDEX('All applic'!$H$7:$H$59080,X619)</f>
        <v>0.69599999999999995</v>
      </c>
      <c r="AF619" s="28">
        <f>INDEX('All applic'!$H$7:$H$59080,Y619)</f>
        <v>1.08</v>
      </c>
      <c r="AG619" s="28">
        <f>INDEX('All applic'!$H$7:$H$59080,Z619)</f>
        <v>1.006</v>
      </c>
      <c r="AH619" s="28"/>
      <c r="AI619" s="28">
        <f>INDEX('All applic'!$I$7:$I$59080,U619)</f>
        <v>1.6363636363636362</v>
      </c>
      <c r="AJ619" s="28">
        <f>INDEX('All applic'!$I$7:$I$59080,V619)</f>
        <v>1.7272727272727273</v>
      </c>
      <c r="AK619" s="28">
        <f>INDEX('All applic'!$I$7:$I$59080,W619)</f>
        <v>1.0454545454545454</v>
      </c>
      <c r="AL619" s="28">
        <f>INDEX('All applic'!$I$7:$I$59080,X619)</f>
        <v>1.0227272727272727</v>
      </c>
      <c r="AM619" s="28">
        <f>INDEX('All applic'!$I$7:$I$59080,Y619)</f>
        <v>1.6363636363636362</v>
      </c>
      <c r="AN619" s="28">
        <f>INDEX('All applic'!$I$7:$I$59080,Z619)</f>
        <v>1.0454545454545454</v>
      </c>
      <c r="AO619" s="113"/>
      <c r="AP619" s="113">
        <f>INDEX('All applic'!$J$7:$J$59080,U619)</f>
        <v>-1.636E-2</v>
      </c>
      <c r="AQ619" s="113">
        <v>0</v>
      </c>
      <c r="AR619" s="113">
        <f>INDEX('All applic'!$J$7:$J$59080,W619)</f>
        <v>-1.6660000000000001E-2</v>
      </c>
      <c r="AS619" s="113">
        <v>0</v>
      </c>
      <c r="AT619" s="113">
        <v>0</v>
      </c>
      <c r="AU619" s="113">
        <v>0</v>
      </c>
    </row>
    <row r="620" spans="1:47" x14ac:dyDescent="0.25">
      <c r="A620" s="113" t="str">
        <f t="shared" si="70"/>
        <v>CFLMFm2015CZ05</v>
      </c>
      <c r="B620" s="113" t="str">
        <f t="shared" si="71"/>
        <v>CFLSCEMFmCZ052015</v>
      </c>
      <c r="C620" s="113" t="s">
        <v>118</v>
      </c>
      <c r="D620" s="113" t="s">
        <v>130</v>
      </c>
      <c r="E620" s="113" t="s">
        <v>1650</v>
      </c>
      <c r="F620" s="89" t="s">
        <v>1830</v>
      </c>
      <c r="G620" s="113" t="s">
        <v>104</v>
      </c>
      <c r="H620" s="113" t="s">
        <v>1662</v>
      </c>
      <c r="I620" s="115">
        <f t="shared" si="72"/>
        <v>1.0108585035601785</v>
      </c>
      <c r="J620" s="115">
        <f t="shared" si="73"/>
        <v>1.2945288275892715</v>
      </c>
      <c r="K620" s="115">
        <f t="shared" si="74"/>
        <v>-1.4461042609227648E-2</v>
      </c>
      <c r="L620" s="113"/>
      <c r="M620" s="36">
        <f>VLOOKUP("HV_"&amp;$D620&amp;$E620&amp;VLOOKUP($F620,key!$L$3:$M$13,2,FALSE)&amp;$G620&amp;M$6,'HVAC wts'!$H$7:$R$13254,11,FALSE)</f>
        <v>0.73809419203418203</v>
      </c>
      <c r="N620" s="36">
        <f>VLOOKUP("HV_"&amp;$D620&amp;$E620&amp;VLOOKUP($F620,key!$L$3:$M$13,2,FALSE)&amp;$G620&amp;N$6,'HVAC wts'!$H$7:$R$13254,11,FALSE)</f>
        <v>0.10613398665605368</v>
      </c>
      <c r="O620" s="36">
        <f>VLOOKUP("HV_"&amp;$D620&amp;$E620&amp;VLOOKUP($F620,key!$L$3:$M$13,2,FALSE)&amp;$G620&amp;O$6,'HVAC wts'!$H$7:$R$13254,11,FALSE)</f>
        <v>5.0238865615258151E-2</v>
      </c>
      <c r="P620" s="36">
        <f>VLOOKUP("HV_"&amp;$D620&amp;$E620&amp;VLOOKUP($F620,key!$L$3:$M$13,2,FALSE)&amp;$G620&amp;P$6,'HVAC wts'!$H$7:$R$13254,11,FALSE)</f>
        <v>7.224079460820561E-3</v>
      </c>
      <c r="Q620" s="36">
        <f>VLOOKUP("HV_"&amp;$D620&amp;$E620&amp;VLOOKUP($F620,key!$L$3:$M$13,2,FALSE)&amp;$G620&amp;Q$6,'HVAC wts'!$H$7:$R$13254,11,FALSE)</f>
        <v>9.2043851097460022E-2</v>
      </c>
      <c r="R620" s="36">
        <f>VLOOKUP("HV_"&amp;$D620&amp;$E620&amp;VLOOKUP($F620,key!$L$3:$M$13,2,FALSE)&amp;$G620&amp;R$6,'HVAC wts'!$H$7:$R$13254,11,FALSE)</f>
        <v>6.2650251362253969E-3</v>
      </c>
      <c r="S620" s="36">
        <f t="shared" si="75"/>
        <v>0.99999999999999989</v>
      </c>
      <c r="T620" s="113"/>
      <c r="U620" s="113">
        <f>MATCH($A620&amp;U$6,'All applic'!$A$7:$A$59080,0)</f>
        <v>914</v>
      </c>
      <c r="V620" s="113">
        <f>MATCH($A620&amp;V$6,'All applic'!$A$7:$A$59080,0)</f>
        <v>915</v>
      </c>
      <c r="W620" s="113">
        <f>MATCH($A620&amp;W$6,'All applic'!$A$7:$A$59080,0)</f>
        <v>917</v>
      </c>
      <c r="X620" s="113">
        <f>MATCH($A620&amp;X$6,'All applic'!$A$7:$A$59080,0)</f>
        <v>916</v>
      </c>
      <c r="Y620" s="113">
        <f>MATCH($A620&amp;Y$6,'All applic'!$A$7:$A$59080,0)</f>
        <v>914</v>
      </c>
      <c r="Z620" s="113">
        <f>MATCH($A620&amp;Z$6,'All applic'!$A$7:$A$59080,0)</f>
        <v>917</v>
      </c>
      <c r="AA620" s="113"/>
      <c r="AB620" s="28">
        <f>INDEX('All applic'!$H$7:$H$59080,U620)</f>
        <v>1.03</v>
      </c>
      <c r="AC620" s="28">
        <f>INDEX('All applic'!$H$7:$H$59080,V620)</f>
        <v>0.88600000000000001</v>
      </c>
      <c r="AD620" s="28">
        <f>INDEX('All applic'!$H$7:$H$59080,W620)</f>
        <v>1.008</v>
      </c>
      <c r="AE620" s="28">
        <f>INDEX('All applic'!$H$7:$H$59080,X620)</f>
        <v>0.66800000000000004</v>
      </c>
      <c r="AF620" s="28">
        <f>INDEX('All applic'!$H$7:$H$59080,Y620)</f>
        <v>1.03</v>
      </c>
      <c r="AG620" s="28">
        <f>INDEX('All applic'!$H$7:$H$59080,Z620)</f>
        <v>1.008</v>
      </c>
      <c r="AH620" s="28"/>
      <c r="AI620" s="28">
        <f>INDEX('All applic'!$I$7:$I$59080,U620)</f>
        <v>1.3181818181818183</v>
      </c>
      <c r="AJ620" s="28">
        <f>INDEX('All applic'!$I$7:$I$59080,V620)</f>
        <v>1.2727272727272729</v>
      </c>
      <c r="AK620" s="28">
        <f>INDEX('All applic'!$I$7:$I$59080,W620)</f>
        <v>1.0227272727272727</v>
      </c>
      <c r="AL620" s="28">
        <f>INDEX('All applic'!$I$7:$I$59080,X620)</f>
        <v>1.0227272727272727</v>
      </c>
      <c r="AM620" s="28">
        <f>INDEX('All applic'!$I$7:$I$59080,Y620)</f>
        <v>1.3181818181818183</v>
      </c>
      <c r="AN620" s="28">
        <f>INDEX('All applic'!$I$7:$I$59080,Z620)</f>
        <v>1.0227272727272727</v>
      </c>
      <c r="AO620" s="113"/>
      <c r="AP620" s="113">
        <f>INDEX('All applic'!$J$7:$J$59080,U620)</f>
        <v>-1.8339999999999999E-2</v>
      </c>
      <c r="AQ620" s="113">
        <v>0</v>
      </c>
      <c r="AR620" s="113">
        <f>INDEX('All applic'!$J$7:$J$59080,W620)</f>
        <v>-1.84E-2</v>
      </c>
      <c r="AS620" s="113">
        <v>0</v>
      </c>
      <c r="AT620" s="113">
        <v>0</v>
      </c>
      <c r="AU620" s="113">
        <v>0</v>
      </c>
    </row>
    <row r="621" spans="1:47" x14ac:dyDescent="0.25">
      <c r="A621" s="113" t="str">
        <f t="shared" si="70"/>
        <v>CFLMFm2015CZ06</v>
      </c>
      <c r="B621" s="113" t="str">
        <f t="shared" si="71"/>
        <v>CFLSCEMFmCZ062015</v>
      </c>
      <c r="C621" s="113" t="s">
        <v>118</v>
      </c>
      <c r="D621" s="113" t="s">
        <v>130</v>
      </c>
      <c r="E621" s="113" t="s">
        <v>1650</v>
      </c>
      <c r="F621" s="89" t="s">
        <v>1830</v>
      </c>
      <c r="G621" s="113" t="s">
        <v>105</v>
      </c>
      <c r="H621" s="113" t="s">
        <v>1662</v>
      </c>
      <c r="I621" s="115">
        <f t="shared" si="72"/>
        <v>1.0386208958628396</v>
      </c>
      <c r="J621" s="115">
        <f t="shared" si="73"/>
        <v>1.4037836474325918</v>
      </c>
      <c r="K621" s="115">
        <f t="shared" si="74"/>
        <v>-1.5483913929944798E-2</v>
      </c>
      <c r="L621" s="113"/>
      <c r="M621" s="36">
        <f>VLOOKUP("HV_"&amp;$D621&amp;$E621&amp;VLOOKUP($F621,key!$L$3:$M$13,2,FALSE)&amp;$G621&amp;M$6,'HVAC wts'!$H$7:$R$13254,11,FALSE)</f>
        <v>2446.8379647597926</v>
      </c>
      <c r="N621" s="36">
        <f>VLOOKUP("HV_"&amp;$D621&amp;$E621&amp;VLOOKUP($F621,key!$L$3:$M$13,2,FALSE)&amp;$G621&amp;N$6,'HVAC wts'!$H$7:$R$13254,11,FALSE)</f>
        <v>351.84217773835928</v>
      </c>
      <c r="O621" s="36">
        <f>VLOOKUP("HV_"&amp;$D621&amp;$E621&amp;VLOOKUP($F621,key!$L$3:$M$13,2,FALSE)&amp;$G621&amp;O$6,'HVAC wts'!$H$7:$R$13254,11,FALSE)</f>
        <v>292.19022912047296</v>
      </c>
      <c r="P621" s="36">
        <f>VLOOKUP("HV_"&amp;$D621&amp;$E621&amp;VLOOKUP($F621,key!$L$3:$M$13,2,FALSE)&amp;$G621&amp;P$6,'HVAC wts'!$H$7:$R$13254,11,FALSE)</f>
        <v>42.015388026607546</v>
      </c>
      <c r="Q621" s="36">
        <f>VLOOKUP("HV_"&amp;$D621&amp;$E621&amp;VLOOKUP($F621,key!$L$3:$M$13,2,FALSE)&amp;$G621&amp;Q$6,'HVAC wts'!$H$7:$R$13254,11,FALSE)</f>
        <v>305.13231470805619</v>
      </c>
      <c r="R621" s="36">
        <f>VLOOKUP("HV_"&amp;$D621&amp;$E621&amp;VLOOKUP($F621,key!$L$3:$M$13,2,FALSE)&amp;$G621&amp;R$6,'HVAC wts'!$H$7:$R$13254,11,FALSE)</f>
        <v>36.437509238728751</v>
      </c>
      <c r="S621" s="36">
        <f t="shared" si="75"/>
        <v>3474.4555835920169</v>
      </c>
      <c r="T621" s="113"/>
      <c r="U621" s="113">
        <f>MATCH($A621&amp;U$6,'All applic'!$A$7:$A$59080,0)</f>
        <v>918</v>
      </c>
      <c r="V621" s="113">
        <f>MATCH($A621&amp;V$6,'All applic'!$A$7:$A$59080,0)</f>
        <v>919</v>
      </c>
      <c r="W621" s="113">
        <f>MATCH($A621&amp;W$6,'All applic'!$A$7:$A$59080,0)</f>
        <v>921</v>
      </c>
      <c r="X621" s="113">
        <f>MATCH($A621&amp;X$6,'All applic'!$A$7:$A$59080,0)</f>
        <v>920</v>
      </c>
      <c r="Y621" s="113">
        <f>MATCH($A621&amp;Y$6,'All applic'!$A$7:$A$59080,0)</f>
        <v>918</v>
      </c>
      <c r="Z621" s="113">
        <f>MATCH($A621&amp;Z$6,'All applic'!$A$7:$A$59080,0)</f>
        <v>921</v>
      </c>
      <c r="AA621" s="113"/>
      <c r="AB621" s="28">
        <f>INDEX('All applic'!$H$7:$H$59080,U621)</f>
        <v>1.0620000000000001</v>
      </c>
      <c r="AC621" s="28">
        <f>INDEX('All applic'!$H$7:$H$59080,V621)</f>
        <v>0.93799999999999994</v>
      </c>
      <c r="AD621" s="28">
        <f>INDEX('All applic'!$H$7:$H$59080,W621)</f>
        <v>1</v>
      </c>
      <c r="AE621" s="28">
        <f>INDEX('All applic'!$H$7:$H$59080,X621)</f>
        <v>0.65200000000000002</v>
      </c>
      <c r="AF621" s="28">
        <f>INDEX('All applic'!$H$7:$H$59080,Y621)</f>
        <v>1.0620000000000001</v>
      </c>
      <c r="AG621" s="28">
        <f>INDEX('All applic'!$H$7:$H$59080,Z621)</f>
        <v>1</v>
      </c>
      <c r="AH621" s="28"/>
      <c r="AI621" s="28">
        <f>INDEX('All applic'!$I$7:$I$59080,U621)</f>
        <v>1.4444444444444446</v>
      </c>
      <c r="AJ621" s="28">
        <f>INDEX('All applic'!$I$7:$I$59080,V621)</f>
        <v>1.5111111111111113</v>
      </c>
      <c r="AK621" s="28">
        <f>INDEX('All applic'!$I$7:$I$59080,W621)</f>
        <v>1</v>
      </c>
      <c r="AL621" s="28">
        <f>INDEX('All applic'!$I$7:$I$59080,X621)</f>
        <v>1</v>
      </c>
      <c r="AM621" s="28">
        <f>INDEX('All applic'!$I$7:$I$59080,Y621)</f>
        <v>1.4444444444444446</v>
      </c>
      <c r="AN621" s="28">
        <f>INDEX('All applic'!$I$7:$I$59080,Z621)</f>
        <v>1</v>
      </c>
      <c r="AO621" s="113"/>
      <c r="AP621" s="113">
        <f>INDEX('All applic'!$J$7:$J$59080,U621)</f>
        <v>-1.9620000000000002E-2</v>
      </c>
      <c r="AQ621" s="113">
        <v>0</v>
      </c>
      <c r="AR621" s="113">
        <f>INDEX('All applic'!$J$7:$J$59080,W621)</f>
        <v>-1.9820000000000001E-2</v>
      </c>
      <c r="AS621" s="113">
        <v>0</v>
      </c>
      <c r="AT621" s="113">
        <v>0</v>
      </c>
      <c r="AU621" s="113">
        <v>0</v>
      </c>
    </row>
    <row r="622" spans="1:47" x14ac:dyDescent="0.25">
      <c r="A622" s="113" t="str">
        <f t="shared" si="70"/>
        <v>CFLMFm2015CZ07</v>
      </c>
      <c r="B622" s="113" t="str">
        <f t="shared" si="71"/>
        <v>CFLSCEMFmCZ072015</v>
      </c>
      <c r="C622" s="113" t="s">
        <v>118</v>
      </c>
      <c r="D622" s="113" t="s">
        <v>130</v>
      </c>
      <c r="E622" s="113" t="s">
        <v>1650</v>
      </c>
      <c r="F622" s="89" t="s">
        <v>1830</v>
      </c>
      <c r="G622" s="113" t="s">
        <v>106</v>
      </c>
      <c r="H622" s="113" t="s">
        <v>1662</v>
      </c>
      <c r="I622" s="115">
        <f t="shared" si="72"/>
        <v>0</v>
      </c>
      <c r="J622" s="115">
        <f t="shared" si="73"/>
        <v>0</v>
      </c>
      <c r="K622" s="115">
        <f t="shared" si="74"/>
        <v>0</v>
      </c>
      <c r="L622" s="113"/>
      <c r="M622" s="36">
        <f>VLOOKUP("HV_"&amp;$D622&amp;$E622&amp;VLOOKUP($F622,key!$L$3:$M$13,2,FALSE)&amp;$G622&amp;M$6,'HVAC wts'!$H$7:$R$13254,11,FALSE)</f>
        <v>0</v>
      </c>
      <c r="N622" s="36">
        <f>VLOOKUP("HV_"&amp;$D622&amp;$E622&amp;VLOOKUP($F622,key!$L$3:$M$13,2,FALSE)&amp;$G622&amp;N$6,'HVAC wts'!$H$7:$R$13254,11,FALSE)</f>
        <v>0</v>
      </c>
      <c r="O622" s="36">
        <f>VLOOKUP("HV_"&amp;$D622&amp;$E622&amp;VLOOKUP($F622,key!$L$3:$M$13,2,FALSE)&amp;$G622&amp;O$6,'HVAC wts'!$H$7:$R$13254,11,FALSE)</f>
        <v>0</v>
      </c>
      <c r="P622" s="36">
        <f>VLOOKUP("HV_"&amp;$D622&amp;$E622&amp;VLOOKUP($F622,key!$L$3:$M$13,2,FALSE)&amp;$G622&amp;P$6,'HVAC wts'!$H$7:$R$13254,11,FALSE)</f>
        <v>0</v>
      </c>
      <c r="Q622" s="36">
        <f>VLOOKUP("HV_"&amp;$D622&amp;$E622&amp;VLOOKUP($F622,key!$L$3:$M$13,2,FALSE)&amp;$G622&amp;Q$6,'HVAC wts'!$H$7:$R$13254,11,FALSE)</f>
        <v>0</v>
      </c>
      <c r="R622" s="36">
        <f>VLOOKUP("HV_"&amp;$D622&amp;$E622&amp;VLOOKUP($F622,key!$L$3:$M$13,2,FALSE)&amp;$G622&amp;R$6,'HVAC wts'!$H$7:$R$13254,11,FALSE)</f>
        <v>0</v>
      </c>
      <c r="S622" s="36">
        <f t="shared" si="75"/>
        <v>0</v>
      </c>
      <c r="T622" s="113"/>
      <c r="U622" s="113">
        <f>MATCH($A622&amp;U$6,'All applic'!$A$7:$A$59080,0)</f>
        <v>922</v>
      </c>
      <c r="V622" s="113">
        <f>MATCH($A622&amp;V$6,'All applic'!$A$7:$A$59080,0)</f>
        <v>923</v>
      </c>
      <c r="W622" s="113">
        <f>MATCH($A622&amp;W$6,'All applic'!$A$7:$A$59080,0)</f>
        <v>925</v>
      </c>
      <c r="X622" s="113">
        <f>MATCH($A622&amp;X$6,'All applic'!$A$7:$A$59080,0)</f>
        <v>924</v>
      </c>
      <c r="Y622" s="113">
        <f>MATCH($A622&amp;Y$6,'All applic'!$A$7:$A$59080,0)</f>
        <v>922</v>
      </c>
      <c r="Z622" s="113">
        <f>MATCH($A622&amp;Z$6,'All applic'!$A$7:$A$59080,0)</f>
        <v>925</v>
      </c>
      <c r="AA622" s="113"/>
      <c r="AB622" s="28">
        <f>INDEX('All applic'!$H$7:$H$59080,U622)</f>
        <v>1.1100000000000001</v>
      </c>
      <c r="AC622" s="28">
        <f>INDEX('All applic'!$H$7:$H$59080,V622)</f>
        <v>1.006</v>
      </c>
      <c r="AD622" s="28">
        <f>INDEX('All applic'!$H$7:$H$59080,W622)</f>
        <v>1.004</v>
      </c>
      <c r="AE622" s="28">
        <f>INDEX('All applic'!$H$7:$H$59080,X622)</f>
        <v>0.71799999999999997</v>
      </c>
      <c r="AF622" s="28">
        <f>INDEX('All applic'!$H$7:$H$59080,Y622)</f>
        <v>1.1100000000000001</v>
      </c>
      <c r="AG622" s="28">
        <f>INDEX('All applic'!$H$7:$H$59080,Z622)</f>
        <v>1.004</v>
      </c>
      <c r="AH622" s="28"/>
      <c r="AI622" s="28">
        <f>INDEX('All applic'!$I$7:$I$59080,U622)</f>
        <v>1.2666666666666668</v>
      </c>
      <c r="AJ622" s="28">
        <f>INDEX('All applic'!$I$7:$I$59080,V622)</f>
        <v>1.3777777777777778</v>
      </c>
      <c r="AK622" s="28">
        <f>INDEX('All applic'!$I$7:$I$59080,W622)</f>
        <v>1.0222222222222221</v>
      </c>
      <c r="AL622" s="28">
        <f>INDEX('All applic'!$I$7:$I$59080,X622)</f>
        <v>1</v>
      </c>
      <c r="AM622" s="28">
        <f>INDEX('All applic'!$I$7:$I$59080,Y622)</f>
        <v>1.2666666666666668</v>
      </c>
      <c r="AN622" s="28">
        <f>INDEX('All applic'!$I$7:$I$59080,Z622)</f>
        <v>1.0222222222222221</v>
      </c>
      <c r="AO622" s="113"/>
      <c r="AP622" s="113">
        <f>INDEX('All applic'!$J$7:$J$59080,U622)</f>
        <v>-1.618E-2</v>
      </c>
      <c r="AQ622" s="113">
        <v>0</v>
      </c>
      <c r="AR622" s="113">
        <f>INDEX('All applic'!$J$7:$J$59080,W622)</f>
        <v>-1.634E-2</v>
      </c>
      <c r="AS622" s="113">
        <v>0</v>
      </c>
      <c r="AT622" s="113">
        <v>0</v>
      </c>
      <c r="AU622" s="113">
        <v>0</v>
      </c>
    </row>
    <row r="623" spans="1:47" x14ac:dyDescent="0.25">
      <c r="A623" s="113" t="str">
        <f t="shared" si="70"/>
        <v>CFLMFm2015CZ08</v>
      </c>
      <c r="B623" s="113" t="str">
        <f t="shared" si="71"/>
        <v>CFLSCEMFmCZ082015</v>
      </c>
      <c r="C623" s="113" t="s">
        <v>118</v>
      </c>
      <c r="D623" s="113" t="s">
        <v>130</v>
      </c>
      <c r="E623" s="113" t="s">
        <v>1650</v>
      </c>
      <c r="F623" s="89" t="s">
        <v>1830</v>
      </c>
      <c r="G623" s="113" t="s">
        <v>107</v>
      </c>
      <c r="H623" s="113" t="s">
        <v>1662</v>
      </c>
      <c r="I623" s="115">
        <f t="shared" si="72"/>
        <v>1.087846651946659</v>
      </c>
      <c r="J623" s="115">
        <f t="shared" si="73"/>
        <v>1.3180440933634547</v>
      </c>
      <c r="K623" s="115">
        <f t="shared" si="74"/>
        <v>-1.1397411592350588E-2</v>
      </c>
      <c r="L623" s="113"/>
      <c r="M623" s="36">
        <f>VLOOKUP("HV_"&amp;$D623&amp;$E623&amp;VLOOKUP($F623,key!$L$3:$M$13,2,FALSE)&amp;$G623&amp;M$6,'HVAC wts'!$H$7:$R$13254,11,FALSE)</f>
        <v>2915.185614545454</v>
      </c>
      <c r="N623" s="36">
        <f>VLOOKUP("HV_"&amp;$D623&amp;$E623&amp;VLOOKUP($F623,key!$L$3:$M$13,2,FALSE)&amp;$G623&amp;N$6,'HVAC wts'!$H$7:$R$13254,11,FALSE)</f>
        <v>419.18805818181823</v>
      </c>
      <c r="O623" s="36">
        <f>VLOOKUP("HV_"&amp;$D623&amp;$E623&amp;VLOOKUP($F623,key!$L$3:$M$13,2,FALSE)&amp;$G623&amp;O$6,'HVAC wts'!$H$7:$R$13254,11,FALSE)</f>
        <v>272.46923796008861</v>
      </c>
      <c r="P623" s="36">
        <f>VLOOKUP("HV_"&amp;$D623&amp;$E623&amp;VLOOKUP($F623,key!$L$3:$M$13,2,FALSE)&amp;$G623&amp;P$6,'HVAC wts'!$H$7:$R$13254,11,FALSE)</f>
        <v>39.179615254988917</v>
      </c>
      <c r="Q623" s="36">
        <f>VLOOKUP("HV_"&amp;$D623&amp;$E623&amp;VLOOKUP($F623,key!$L$3:$M$13,2,FALSE)&amp;$G623&amp;Q$6,'HVAC wts'!$H$7:$R$13254,11,FALSE)</f>
        <v>363.53749090909093</v>
      </c>
      <c r="R623" s="36">
        <f>VLOOKUP("HV_"&amp;$D623&amp;$E623&amp;VLOOKUP($F623,key!$L$3:$M$13,2,FALSE)&amp;$G623&amp;R$6,'HVAC wts'!$H$7:$R$13254,11,FALSE)</f>
        <v>33.978207982261644</v>
      </c>
      <c r="S623" s="36">
        <f t="shared" si="75"/>
        <v>4043.5382248337028</v>
      </c>
      <c r="T623" s="113"/>
      <c r="U623" s="113">
        <f>MATCH($A623&amp;U$6,'All applic'!$A$7:$A$59080,0)</f>
        <v>926</v>
      </c>
      <c r="V623" s="113">
        <f>MATCH($A623&amp;V$6,'All applic'!$A$7:$A$59080,0)</f>
        <v>927</v>
      </c>
      <c r="W623" s="113">
        <f>MATCH($A623&amp;W$6,'All applic'!$A$7:$A$59080,0)</f>
        <v>929</v>
      </c>
      <c r="X623" s="113">
        <f>MATCH($A623&amp;X$6,'All applic'!$A$7:$A$59080,0)</f>
        <v>928</v>
      </c>
      <c r="Y623" s="113">
        <f>MATCH($A623&amp;Y$6,'All applic'!$A$7:$A$59080,0)</f>
        <v>926</v>
      </c>
      <c r="Z623" s="113">
        <f>MATCH($A623&amp;Z$6,'All applic'!$A$7:$A$59080,0)</f>
        <v>929</v>
      </c>
      <c r="AA623" s="113"/>
      <c r="AB623" s="28">
        <f>INDEX('All applic'!$H$7:$H$59080,U623)</f>
        <v>1.1080000000000001</v>
      </c>
      <c r="AC623" s="28">
        <f>INDEX('All applic'!$H$7:$H$59080,V623)</f>
        <v>1.022</v>
      </c>
      <c r="AD623" s="28">
        <f>INDEX('All applic'!$H$7:$H$59080,W623)</f>
        <v>1.006</v>
      </c>
      <c r="AE623" s="28">
        <f>INDEX('All applic'!$H$7:$H$59080,X623)</f>
        <v>0.746</v>
      </c>
      <c r="AF623" s="28">
        <f>INDEX('All applic'!$H$7:$H$59080,Y623)</f>
        <v>1.1080000000000001</v>
      </c>
      <c r="AG623" s="28">
        <f>INDEX('All applic'!$H$7:$H$59080,Z623)</f>
        <v>1.006</v>
      </c>
      <c r="AH623" s="28"/>
      <c r="AI623" s="28">
        <f>INDEX('All applic'!$I$7:$I$59080,U623)</f>
        <v>1.3333333333333333</v>
      </c>
      <c r="AJ623" s="28">
        <f>INDEX('All applic'!$I$7:$I$59080,V623)</f>
        <v>1.4444444444444446</v>
      </c>
      <c r="AK623" s="28">
        <f>INDEX('All applic'!$I$7:$I$59080,W623)</f>
        <v>1.0222222222222221</v>
      </c>
      <c r="AL623" s="28">
        <f>INDEX('All applic'!$I$7:$I$59080,X623)</f>
        <v>1</v>
      </c>
      <c r="AM623" s="28">
        <f>INDEX('All applic'!$I$7:$I$59080,Y623)</f>
        <v>1.3333333333333333</v>
      </c>
      <c r="AN623" s="28">
        <f>INDEX('All applic'!$I$7:$I$59080,Z623)</f>
        <v>1.0222222222222221</v>
      </c>
      <c r="AO623" s="113"/>
      <c r="AP623" s="113">
        <f>INDEX('All applic'!$J$7:$J$59080,U623)</f>
        <v>-1.4420000000000001E-2</v>
      </c>
      <c r="AQ623" s="113">
        <v>0</v>
      </c>
      <c r="AR623" s="113">
        <f>INDEX('All applic'!$J$7:$J$59080,W623)</f>
        <v>-1.486E-2</v>
      </c>
      <c r="AS623" s="113">
        <v>0</v>
      </c>
      <c r="AT623" s="113">
        <v>0</v>
      </c>
      <c r="AU623" s="113">
        <v>0</v>
      </c>
    </row>
    <row r="624" spans="1:47" x14ac:dyDescent="0.25">
      <c r="A624" s="113" t="str">
        <f t="shared" si="70"/>
        <v>CFLMFm2015CZ09</v>
      </c>
      <c r="B624" s="113" t="str">
        <f t="shared" si="71"/>
        <v>CFLSCEMFmCZ092015</v>
      </c>
      <c r="C624" s="113" t="s">
        <v>118</v>
      </c>
      <c r="D624" s="113" t="s">
        <v>130</v>
      </c>
      <c r="E624" s="113" t="s">
        <v>1650</v>
      </c>
      <c r="F624" s="89" t="s">
        <v>1830</v>
      </c>
      <c r="G624" s="113" t="s">
        <v>108</v>
      </c>
      <c r="H624" s="113" t="s">
        <v>1662</v>
      </c>
      <c r="I624" s="115">
        <f t="shared" si="72"/>
        <v>1.0866641933883125</v>
      </c>
      <c r="J624" s="115">
        <f t="shared" si="73"/>
        <v>1.5000000000000002</v>
      </c>
      <c r="K624" s="115">
        <f t="shared" si="74"/>
        <v>-1.2203395732413337E-2</v>
      </c>
      <c r="L624" s="113"/>
      <c r="M624" s="36">
        <f>VLOOKUP("HV_"&amp;$D624&amp;$E624&amp;VLOOKUP($F624,key!$L$3:$M$13,2,FALSE)&amp;$G624&amp;M$6,'HVAC wts'!$H$7:$R$13254,11,FALSE)</f>
        <v>2791.3117518403542</v>
      </c>
      <c r="N624" s="36">
        <f>VLOOKUP("HV_"&amp;$D624&amp;$E624&amp;VLOOKUP($F624,key!$L$3:$M$13,2,FALSE)&amp;$G624&amp;N$6,'HVAC wts'!$H$7:$R$13254,11,FALSE)</f>
        <v>401.37566101995571</v>
      </c>
      <c r="O624" s="36">
        <f>VLOOKUP("HV_"&amp;$D624&amp;$E624&amp;VLOOKUP($F624,key!$L$3:$M$13,2,FALSE)&amp;$G624&amp;O$6,'HVAC wts'!$H$7:$R$13254,11,FALSE)</f>
        <v>0</v>
      </c>
      <c r="P624" s="36">
        <f>VLOOKUP("HV_"&amp;$D624&amp;$E624&amp;VLOOKUP($F624,key!$L$3:$M$13,2,FALSE)&amp;$G624&amp;P$6,'HVAC wts'!$H$7:$R$13254,11,FALSE)</f>
        <v>0</v>
      </c>
      <c r="Q624" s="36">
        <f>VLOOKUP("HV_"&amp;$D624&amp;$E624&amp;VLOOKUP($F624,key!$L$3:$M$13,2,FALSE)&amp;$G624&amp;Q$6,'HVAC wts'!$H$7:$R$13254,11,FALSE)</f>
        <v>348.08983192904657</v>
      </c>
      <c r="R624" s="36">
        <f>VLOOKUP("HV_"&amp;$D624&amp;$E624&amp;VLOOKUP($F624,key!$L$3:$M$13,2,FALSE)&amp;$G624&amp;R$6,'HVAC wts'!$H$7:$R$13254,11,FALSE)</f>
        <v>0</v>
      </c>
      <c r="S624" s="36">
        <f t="shared" si="75"/>
        <v>3540.7772447893567</v>
      </c>
      <c r="T624" s="113"/>
      <c r="U624" s="113">
        <f>MATCH($A624&amp;U$6,'All applic'!$A$7:$A$59080,0)</f>
        <v>930</v>
      </c>
      <c r="V624" s="113">
        <f>MATCH($A624&amp;V$6,'All applic'!$A$7:$A$59080,0)</f>
        <v>931</v>
      </c>
      <c r="W624" s="113">
        <f>MATCH($A624&amp;W$6,'All applic'!$A$7:$A$59080,0)</f>
        <v>933</v>
      </c>
      <c r="X624" s="113">
        <f>MATCH($A624&amp;X$6,'All applic'!$A$7:$A$59080,0)</f>
        <v>932</v>
      </c>
      <c r="Y624" s="113">
        <f>MATCH($A624&amp;Y$6,'All applic'!$A$7:$A$59080,0)</f>
        <v>930</v>
      </c>
      <c r="Z624" s="113">
        <f>MATCH($A624&amp;Z$6,'All applic'!$A$7:$A$59080,0)</f>
        <v>933</v>
      </c>
      <c r="AA624" s="113"/>
      <c r="AB624" s="28">
        <f>INDEX('All applic'!$H$7:$H$59080,U624)</f>
        <v>1.0980000000000001</v>
      </c>
      <c r="AC624" s="28">
        <f>INDEX('All applic'!$H$7:$H$59080,V624)</f>
        <v>0.998</v>
      </c>
      <c r="AD624" s="28">
        <f>INDEX('All applic'!$H$7:$H$59080,W624)</f>
        <v>1.004</v>
      </c>
      <c r="AE624" s="28">
        <f>INDEX('All applic'!$H$7:$H$59080,X624)</f>
        <v>0.71199999999999997</v>
      </c>
      <c r="AF624" s="28">
        <f>INDEX('All applic'!$H$7:$H$59080,Y624)</f>
        <v>1.0980000000000001</v>
      </c>
      <c r="AG624" s="28">
        <f>INDEX('All applic'!$H$7:$H$59080,Z624)</f>
        <v>1.004</v>
      </c>
      <c r="AH624" s="28"/>
      <c r="AI624" s="28">
        <f>INDEX('All applic'!$I$7:$I$59080,U624)</f>
        <v>1.5000000000000002</v>
      </c>
      <c r="AJ624" s="28">
        <f>INDEX('All applic'!$I$7:$I$59080,V624)</f>
        <v>1.5000000000000002</v>
      </c>
      <c r="AK624" s="28">
        <f>INDEX('All applic'!$I$7:$I$59080,W624)</f>
        <v>1.0227272727272727</v>
      </c>
      <c r="AL624" s="28">
        <f>INDEX('All applic'!$I$7:$I$59080,X624)</f>
        <v>1.0227272727272727</v>
      </c>
      <c r="AM624" s="28">
        <f>INDEX('All applic'!$I$7:$I$59080,Y624)</f>
        <v>1.5000000000000002</v>
      </c>
      <c r="AN624" s="28">
        <f>INDEX('All applic'!$I$7:$I$59080,Z624)</f>
        <v>1.0227272727272727</v>
      </c>
      <c r="AO624" s="113"/>
      <c r="AP624" s="113">
        <f>INDEX('All applic'!$J$7:$J$59080,U624)</f>
        <v>-1.5480000000000001E-2</v>
      </c>
      <c r="AQ624" s="113">
        <v>0</v>
      </c>
      <c r="AR624" s="113">
        <f>INDEX('All applic'!$J$7:$J$59080,W624)</f>
        <v>-1.5779999999999999E-2</v>
      </c>
      <c r="AS624" s="113">
        <v>0</v>
      </c>
      <c r="AT624" s="113">
        <v>0</v>
      </c>
      <c r="AU624" s="113">
        <v>0</v>
      </c>
    </row>
    <row r="625" spans="1:47" x14ac:dyDescent="0.25">
      <c r="A625" s="113" t="str">
        <f t="shared" si="70"/>
        <v>CFLMFm2015CZ10</v>
      </c>
      <c r="B625" s="113" t="str">
        <f t="shared" si="71"/>
        <v>CFLSCEMFmCZ102015</v>
      </c>
      <c r="C625" s="113" t="s">
        <v>118</v>
      </c>
      <c r="D625" s="113" t="s">
        <v>130</v>
      </c>
      <c r="E625" s="113" t="s">
        <v>1650</v>
      </c>
      <c r="F625" s="89" t="s">
        <v>1830</v>
      </c>
      <c r="G625" s="113" t="s">
        <v>109</v>
      </c>
      <c r="H625" s="113" t="s">
        <v>1662</v>
      </c>
      <c r="I625" s="115">
        <f t="shared" si="72"/>
        <v>1.0913443417850137</v>
      </c>
      <c r="J625" s="115">
        <f t="shared" si="73"/>
        <v>1.4901543256950995</v>
      </c>
      <c r="K625" s="115">
        <f t="shared" si="74"/>
        <v>-1.0878996195562277E-2</v>
      </c>
      <c r="L625" s="113"/>
      <c r="M625" s="36">
        <f>VLOOKUP("HV_"&amp;$D625&amp;$E625&amp;VLOOKUP($F625,key!$L$3:$M$13,2,FALSE)&amp;$G625&amp;M$6,'HVAC wts'!$H$7:$R$13254,11,FALSE)</f>
        <v>94.980317516629697</v>
      </c>
      <c r="N625" s="36">
        <f>VLOOKUP("HV_"&amp;$D625&amp;$E625&amp;VLOOKUP($F625,key!$L$3:$M$13,2,FALSE)&amp;$G625&amp;N$6,'HVAC wts'!$H$7:$R$13254,11,FALSE)</f>
        <v>13.657660310421289</v>
      </c>
      <c r="O625" s="36">
        <f>VLOOKUP("HV_"&amp;$D625&amp;$E625&amp;VLOOKUP($F625,key!$L$3:$M$13,2,FALSE)&amp;$G625&amp;O$6,'HVAC wts'!$H$7:$R$13254,11,FALSE)</f>
        <v>0</v>
      </c>
      <c r="P625" s="36">
        <f>VLOOKUP("HV_"&amp;$D625&amp;$E625&amp;VLOOKUP($F625,key!$L$3:$M$13,2,FALSE)&amp;$G625&amp;P$6,'HVAC wts'!$H$7:$R$13254,11,FALSE)</f>
        <v>0</v>
      </c>
      <c r="Q625" s="36">
        <f>VLOOKUP("HV_"&amp;$D625&amp;$E625&amp;VLOOKUP($F625,key!$L$3:$M$13,2,FALSE)&amp;$G625&amp;Q$6,'HVAC wts'!$H$7:$R$13254,11,FALSE)</f>
        <v>11.844496674057652</v>
      </c>
      <c r="R625" s="36">
        <f>VLOOKUP("HV_"&amp;$D625&amp;$E625&amp;VLOOKUP($F625,key!$L$3:$M$13,2,FALSE)&amp;$G625&amp;R$6,'HVAC wts'!$H$7:$R$13254,11,FALSE)</f>
        <v>0</v>
      </c>
      <c r="S625" s="36">
        <f t="shared" si="75"/>
        <v>120.48247450110864</v>
      </c>
      <c r="T625" s="113"/>
      <c r="U625" s="113">
        <f>MATCH($A625&amp;U$6,'All applic'!$A$7:$A$59080,0)</f>
        <v>934</v>
      </c>
      <c r="V625" s="113">
        <f>MATCH($A625&amp;V$6,'All applic'!$A$7:$A$59080,0)</f>
        <v>935</v>
      </c>
      <c r="W625" s="113">
        <f>MATCH($A625&amp;W$6,'All applic'!$A$7:$A$59080,0)</f>
        <v>937</v>
      </c>
      <c r="X625" s="113">
        <f>MATCH($A625&amp;X$6,'All applic'!$A$7:$A$59080,0)</f>
        <v>936</v>
      </c>
      <c r="Y625" s="113">
        <f>MATCH($A625&amp;Y$6,'All applic'!$A$7:$A$59080,0)</f>
        <v>934</v>
      </c>
      <c r="Z625" s="113">
        <f>MATCH($A625&amp;Z$6,'All applic'!$A$7:$A$59080,0)</f>
        <v>937</v>
      </c>
      <c r="AA625" s="113"/>
      <c r="AB625" s="28">
        <f>INDEX('All applic'!$H$7:$H$59080,U625)</f>
        <v>1.1020000000000001</v>
      </c>
      <c r="AC625" s="28">
        <f>INDEX('All applic'!$H$7:$H$59080,V625)</f>
        <v>1.008</v>
      </c>
      <c r="AD625" s="28">
        <f>INDEX('All applic'!$H$7:$H$59080,W625)</f>
        <v>1.008</v>
      </c>
      <c r="AE625" s="28">
        <f>INDEX('All applic'!$H$7:$H$59080,X625)</f>
        <v>0.73799999999999999</v>
      </c>
      <c r="AF625" s="28">
        <f>INDEX('All applic'!$H$7:$H$59080,Y625)</f>
        <v>1.1020000000000001</v>
      </c>
      <c r="AG625" s="28">
        <f>INDEX('All applic'!$H$7:$H$59080,Z625)</f>
        <v>1.008</v>
      </c>
      <c r="AH625" s="28"/>
      <c r="AI625" s="28">
        <f>INDEX('All applic'!$I$7:$I$59080,U625)</f>
        <v>1.4772727272727275</v>
      </c>
      <c r="AJ625" s="28">
        <f>INDEX('All applic'!$I$7:$I$59080,V625)</f>
        <v>1.5909090909090911</v>
      </c>
      <c r="AK625" s="28">
        <f>INDEX('All applic'!$I$7:$I$59080,W625)</f>
        <v>1.0454545454545454</v>
      </c>
      <c r="AL625" s="28">
        <f>INDEX('All applic'!$I$7:$I$59080,X625)</f>
        <v>1.0227272727272727</v>
      </c>
      <c r="AM625" s="28">
        <f>INDEX('All applic'!$I$7:$I$59080,Y625)</f>
        <v>1.4772727272727275</v>
      </c>
      <c r="AN625" s="28">
        <f>INDEX('All applic'!$I$7:$I$59080,Z625)</f>
        <v>1.0454545454545454</v>
      </c>
      <c r="AO625" s="113"/>
      <c r="AP625" s="113">
        <f>INDEX('All applic'!$J$7:$J$59080,U625)</f>
        <v>-1.3800000000000002E-2</v>
      </c>
      <c r="AQ625" s="113">
        <v>0</v>
      </c>
      <c r="AR625" s="113">
        <f>INDEX('All applic'!$J$7:$J$59080,W625)</f>
        <v>-1.422E-2</v>
      </c>
      <c r="AS625" s="113">
        <v>0</v>
      </c>
      <c r="AT625" s="113">
        <v>0</v>
      </c>
      <c r="AU625" s="113">
        <v>0</v>
      </c>
    </row>
    <row r="626" spans="1:47" x14ac:dyDescent="0.25">
      <c r="A626" s="113" t="str">
        <f t="shared" si="70"/>
        <v>CFLMFm2015CZ11</v>
      </c>
      <c r="B626" s="113" t="str">
        <f t="shared" si="71"/>
        <v>CFLSCEMFmCZ112015</v>
      </c>
      <c r="C626" s="113" t="s">
        <v>118</v>
      </c>
      <c r="D626" s="113" t="s">
        <v>130</v>
      </c>
      <c r="E626" s="113" t="s">
        <v>1650</v>
      </c>
      <c r="F626" s="89" t="s">
        <v>1830</v>
      </c>
      <c r="G626" s="113" t="s">
        <v>110</v>
      </c>
      <c r="H626" s="113" t="s">
        <v>1662</v>
      </c>
      <c r="I626" s="115">
        <f t="shared" si="72"/>
        <v>0</v>
      </c>
      <c r="J626" s="115">
        <f t="shared" si="73"/>
        <v>0</v>
      </c>
      <c r="K626" s="115">
        <f t="shared" si="74"/>
        <v>0</v>
      </c>
      <c r="L626" s="113"/>
      <c r="M626" s="36">
        <f>VLOOKUP("HV_"&amp;$D626&amp;$E626&amp;VLOOKUP($F626,key!$L$3:$M$13,2,FALSE)&amp;$G626&amp;M$6,'HVAC wts'!$H$7:$R$13254,11,FALSE)</f>
        <v>0</v>
      </c>
      <c r="N626" s="36">
        <f>VLOOKUP("HV_"&amp;$D626&amp;$E626&amp;VLOOKUP($F626,key!$L$3:$M$13,2,FALSE)&amp;$G626&amp;N$6,'HVAC wts'!$H$7:$R$13254,11,FALSE)</f>
        <v>0</v>
      </c>
      <c r="O626" s="36">
        <f>VLOOKUP("HV_"&amp;$D626&amp;$E626&amp;VLOOKUP($F626,key!$L$3:$M$13,2,FALSE)&amp;$G626&amp;O$6,'HVAC wts'!$H$7:$R$13254,11,FALSE)</f>
        <v>0</v>
      </c>
      <c r="P626" s="36">
        <f>VLOOKUP("HV_"&amp;$D626&amp;$E626&amp;VLOOKUP($F626,key!$L$3:$M$13,2,FALSE)&amp;$G626&amp;P$6,'HVAC wts'!$H$7:$R$13254,11,FALSE)</f>
        <v>0</v>
      </c>
      <c r="Q626" s="36">
        <f>VLOOKUP("HV_"&amp;$D626&amp;$E626&amp;VLOOKUP($F626,key!$L$3:$M$13,2,FALSE)&amp;$G626&amp;Q$6,'HVAC wts'!$H$7:$R$13254,11,FALSE)</f>
        <v>0</v>
      </c>
      <c r="R626" s="36">
        <f>VLOOKUP("HV_"&amp;$D626&amp;$E626&amp;VLOOKUP($F626,key!$L$3:$M$13,2,FALSE)&amp;$G626&amp;R$6,'HVAC wts'!$H$7:$R$13254,11,FALSE)</f>
        <v>0</v>
      </c>
      <c r="S626" s="36">
        <f t="shared" si="75"/>
        <v>0</v>
      </c>
      <c r="T626" s="113"/>
      <c r="U626" s="113">
        <f>MATCH($A626&amp;U$6,'All applic'!$A$7:$A$59080,0)</f>
        <v>938</v>
      </c>
      <c r="V626" s="113">
        <f>MATCH($A626&amp;V$6,'All applic'!$A$7:$A$59080,0)</f>
        <v>939</v>
      </c>
      <c r="W626" s="113">
        <f>MATCH($A626&amp;W$6,'All applic'!$A$7:$A$59080,0)</f>
        <v>941</v>
      </c>
      <c r="X626" s="113">
        <f>MATCH($A626&amp;X$6,'All applic'!$A$7:$A$59080,0)</f>
        <v>940</v>
      </c>
      <c r="Y626" s="113">
        <f>MATCH($A626&amp;Y$6,'All applic'!$A$7:$A$59080,0)</f>
        <v>938</v>
      </c>
      <c r="Z626" s="113">
        <f>MATCH($A626&amp;Z$6,'All applic'!$A$7:$A$59080,0)</f>
        <v>941</v>
      </c>
      <c r="AA626" s="113"/>
      <c r="AB626" s="28">
        <f>INDEX('All applic'!$H$7:$H$59080,U626)</f>
        <v>1.1000000000000001</v>
      </c>
      <c r="AC626" s="28">
        <f>INDEX('All applic'!$H$7:$H$59080,V626)</f>
        <v>0.95399999999999996</v>
      </c>
      <c r="AD626" s="28">
        <f>INDEX('All applic'!$H$7:$H$59080,W626)</f>
        <v>0.998</v>
      </c>
      <c r="AE626" s="28">
        <f>INDEX('All applic'!$H$7:$H$59080,X626)</f>
        <v>0.61399999999999999</v>
      </c>
      <c r="AF626" s="28">
        <f>INDEX('All applic'!$H$7:$H$59080,Y626)</f>
        <v>1.1000000000000001</v>
      </c>
      <c r="AG626" s="28">
        <f>INDEX('All applic'!$H$7:$H$59080,Z626)</f>
        <v>0.998</v>
      </c>
      <c r="AH626" s="28"/>
      <c r="AI626" s="28">
        <f>INDEX('All applic'!$I$7:$I$59080,U626)</f>
        <v>1.4146341463414633</v>
      </c>
      <c r="AJ626" s="28">
        <f>INDEX('All applic'!$I$7:$I$59080,V626)</f>
        <v>1.4146341463414633</v>
      </c>
      <c r="AK626" s="28">
        <f>INDEX('All applic'!$I$7:$I$59080,W626)</f>
        <v>1</v>
      </c>
      <c r="AL626" s="28">
        <f>INDEX('All applic'!$I$7:$I$59080,X626)</f>
        <v>1</v>
      </c>
      <c r="AM626" s="28">
        <f>INDEX('All applic'!$I$7:$I$59080,Y626)</f>
        <v>1.4146341463414633</v>
      </c>
      <c r="AN626" s="28">
        <f>INDEX('All applic'!$I$7:$I$59080,Z626)</f>
        <v>1</v>
      </c>
      <c r="AO626" s="113"/>
      <c r="AP626" s="113">
        <f>INDEX('All applic'!$J$7:$J$59080,U626)</f>
        <v>-1.992E-2</v>
      </c>
      <c r="AQ626" s="113">
        <v>0</v>
      </c>
      <c r="AR626" s="113">
        <f>INDEX('All applic'!$J$7:$J$59080,W626)</f>
        <v>-2.0399999999999998E-2</v>
      </c>
      <c r="AS626" s="113">
        <v>0</v>
      </c>
      <c r="AT626" s="113">
        <v>0</v>
      </c>
      <c r="AU626" s="113">
        <v>0</v>
      </c>
    </row>
    <row r="627" spans="1:47" x14ac:dyDescent="0.25">
      <c r="A627" s="113" t="str">
        <f t="shared" si="70"/>
        <v>CFLMFm2015CZ12</v>
      </c>
      <c r="B627" s="113" t="str">
        <f t="shared" si="71"/>
        <v>CFLSCEMFmCZ122015</v>
      </c>
      <c r="C627" s="113" t="s">
        <v>118</v>
      </c>
      <c r="D627" s="113" t="s">
        <v>130</v>
      </c>
      <c r="E627" s="113" t="s">
        <v>1650</v>
      </c>
      <c r="F627" s="89" t="s">
        <v>1830</v>
      </c>
      <c r="G627" s="113" t="s">
        <v>111</v>
      </c>
      <c r="H627" s="113" t="s">
        <v>1662</v>
      </c>
      <c r="I627" s="115">
        <f t="shared" si="72"/>
        <v>0</v>
      </c>
      <c r="J627" s="115">
        <f t="shared" si="73"/>
        <v>0</v>
      </c>
      <c r="K627" s="115">
        <f t="shared" si="74"/>
        <v>0</v>
      </c>
      <c r="L627" s="113"/>
      <c r="M627" s="36">
        <f>VLOOKUP("HV_"&amp;$D627&amp;$E627&amp;VLOOKUP($F627,key!$L$3:$M$13,2,FALSE)&amp;$G627&amp;M$6,'HVAC wts'!$H$7:$R$13254,11,FALSE)</f>
        <v>0</v>
      </c>
      <c r="N627" s="36">
        <f>VLOOKUP("HV_"&amp;$D627&amp;$E627&amp;VLOOKUP($F627,key!$L$3:$M$13,2,FALSE)&amp;$G627&amp;N$6,'HVAC wts'!$H$7:$R$13254,11,FALSE)</f>
        <v>0</v>
      </c>
      <c r="O627" s="36">
        <f>VLOOKUP("HV_"&amp;$D627&amp;$E627&amp;VLOOKUP($F627,key!$L$3:$M$13,2,FALSE)&amp;$G627&amp;O$6,'HVAC wts'!$H$7:$R$13254,11,FALSE)</f>
        <v>0</v>
      </c>
      <c r="P627" s="36">
        <f>VLOOKUP("HV_"&amp;$D627&amp;$E627&amp;VLOOKUP($F627,key!$L$3:$M$13,2,FALSE)&amp;$G627&amp;P$6,'HVAC wts'!$H$7:$R$13254,11,FALSE)</f>
        <v>0</v>
      </c>
      <c r="Q627" s="36">
        <f>VLOOKUP("HV_"&amp;$D627&amp;$E627&amp;VLOOKUP($F627,key!$L$3:$M$13,2,FALSE)&amp;$G627&amp;Q$6,'HVAC wts'!$H$7:$R$13254,11,FALSE)</f>
        <v>0</v>
      </c>
      <c r="R627" s="36">
        <f>VLOOKUP("HV_"&amp;$D627&amp;$E627&amp;VLOOKUP($F627,key!$L$3:$M$13,2,FALSE)&amp;$G627&amp;R$6,'HVAC wts'!$H$7:$R$13254,11,FALSE)</f>
        <v>0</v>
      </c>
      <c r="S627" s="36">
        <f t="shared" si="75"/>
        <v>0</v>
      </c>
      <c r="T627" s="113"/>
      <c r="U627" s="113">
        <f>MATCH($A627&amp;U$6,'All applic'!$A$7:$A$59080,0)</f>
        <v>942</v>
      </c>
      <c r="V627" s="113">
        <f>MATCH($A627&amp;V$6,'All applic'!$A$7:$A$59080,0)</f>
        <v>943</v>
      </c>
      <c r="W627" s="113">
        <f>MATCH($A627&amp;W$6,'All applic'!$A$7:$A$59080,0)</f>
        <v>945</v>
      </c>
      <c r="X627" s="113">
        <f>MATCH($A627&amp;X$6,'All applic'!$A$7:$A$59080,0)</f>
        <v>944</v>
      </c>
      <c r="Y627" s="113">
        <f>MATCH($A627&amp;Y$6,'All applic'!$A$7:$A$59080,0)</f>
        <v>942</v>
      </c>
      <c r="Z627" s="113">
        <f>MATCH($A627&amp;Z$6,'All applic'!$A$7:$A$59080,0)</f>
        <v>945</v>
      </c>
      <c r="AA627" s="113"/>
      <c r="AB627" s="28">
        <f>INDEX('All applic'!$H$7:$H$59080,U627)</f>
        <v>1.0920000000000001</v>
      </c>
      <c r="AC627" s="28">
        <f>INDEX('All applic'!$H$7:$H$59080,V627)</f>
        <v>0.95199999999999996</v>
      </c>
      <c r="AD627" s="28">
        <f>INDEX('All applic'!$H$7:$H$59080,W627)</f>
        <v>1</v>
      </c>
      <c r="AE627" s="28">
        <f>INDEX('All applic'!$H$7:$H$59080,X627)</f>
        <v>0.628</v>
      </c>
      <c r="AF627" s="28">
        <f>INDEX('All applic'!$H$7:$H$59080,Y627)</f>
        <v>1.0920000000000001</v>
      </c>
      <c r="AG627" s="28">
        <f>INDEX('All applic'!$H$7:$H$59080,Z627)</f>
        <v>1</v>
      </c>
      <c r="AH627" s="28"/>
      <c r="AI627" s="28">
        <f>INDEX('All applic'!$I$7:$I$59080,U627)</f>
        <v>1.4634146341463414</v>
      </c>
      <c r="AJ627" s="28">
        <f>INDEX('All applic'!$I$7:$I$59080,V627)</f>
        <v>1.4634146341463414</v>
      </c>
      <c r="AK627" s="28">
        <f>INDEX('All applic'!$I$7:$I$59080,W627)</f>
        <v>1.024390243902439</v>
      </c>
      <c r="AL627" s="28">
        <f>INDEX('All applic'!$I$7:$I$59080,X627)</f>
        <v>1.024390243902439</v>
      </c>
      <c r="AM627" s="28">
        <f>INDEX('All applic'!$I$7:$I$59080,Y627)</f>
        <v>1.4634146341463414</v>
      </c>
      <c r="AN627" s="28">
        <f>INDEX('All applic'!$I$7:$I$59080,Z627)</f>
        <v>1.024390243902439</v>
      </c>
      <c r="AO627" s="113"/>
      <c r="AP627" s="113">
        <f>INDEX('All applic'!$J$7:$J$59080,U627)</f>
        <v>-1.9100000000000002E-2</v>
      </c>
      <c r="AQ627" s="113">
        <v>0</v>
      </c>
      <c r="AR627" s="113">
        <f>INDEX('All applic'!$J$7:$J$59080,W627)</f>
        <v>-1.9519999999999999E-2</v>
      </c>
      <c r="AS627" s="113">
        <v>0</v>
      </c>
      <c r="AT627" s="113">
        <v>0</v>
      </c>
      <c r="AU627" s="113">
        <v>0</v>
      </c>
    </row>
    <row r="628" spans="1:47" x14ac:dyDescent="0.25">
      <c r="A628" s="113" t="str">
        <f t="shared" si="70"/>
        <v>CFLMFm2015CZ13</v>
      </c>
      <c r="B628" s="113" t="str">
        <f t="shared" si="71"/>
        <v>CFLSCEMFmCZ132015</v>
      </c>
      <c r="C628" s="113" t="s">
        <v>118</v>
      </c>
      <c r="D628" s="113" t="s">
        <v>130</v>
      </c>
      <c r="E628" s="113" t="s">
        <v>1650</v>
      </c>
      <c r="F628" s="89" t="s">
        <v>1830</v>
      </c>
      <c r="G628" s="113" t="s">
        <v>112</v>
      </c>
      <c r="H628" s="113" t="s">
        <v>1662</v>
      </c>
      <c r="I628" s="115">
        <f t="shared" si="72"/>
        <v>1.0901703159337413</v>
      </c>
      <c r="J628" s="115">
        <f t="shared" si="73"/>
        <v>1.4201638081032621</v>
      </c>
      <c r="K628" s="115">
        <f t="shared" si="74"/>
        <v>-1.4552628244208669E-2</v>
      </c>
      <c r="L628" s="113"/>
      <c r="M628" s="36">
        <f>VLOOKUP("HV_"&amp;$D628&amp;$E628&amp;VLOOKUP($F628,key!$L$3:$M$13,2,FALSE)&amp;$G628&amp;M$6,'HVAC wts'!$H$7:$R$13254,11,FALSE)</f>
        <v>47.490158758314848</v>
      </c>
      <c r="N628" s="36">
        <f>VLOOKUP("HV_"&amp;$D628&amp;$E628&amp;VLOOKUP($F628,key!$L$3:$M$13,2,FALSE)&amp;$G628&amp;N$6,'HVAC wts'!$H$7:$R$13254,11,FALSE)</f>
        <v>6.8288301552106443</v>
      </c>
      <c r="O628" s="36">
        <f>VLOOKUP("HV_"&amp;$D628&amp;$E628&amp;VLOOKUP($F628,key!$L$3:$M$13,2,FALSE)&amp;$G628&amp;O$6,'HVAC wts'!$H$7:$R$13254,11,FALSE)</f>
        <v>0</v>
      </c>
      <c r="P628" s="36">
        <f>VLOOKUP("HV_"&amp;$D628&amp;$E628&amp;VLOOKUP($F628,key!$L$3:$M$13,2,FALSE)&amp;$G628&amp;P$6,'HVAC wts'!$H$7:$R$13254,11,FALSE)</f>
        <v>0</v>
      </c>
      <c r="Q628" s="36">
        <f>VLOOKUP("HV_"&amp;$D628&amp;$E628&amp;VLOOKUP($F628,key!$L$3:$M$13,2,FALSE)&amp;$G628&amp;Q$6,'HVAC wts'!$H$7:$R$13254,11,FALSE)</f>
        <v>5.9222483370288259</v>
      </c>
      <c r="R628" s="36">
        <f>VLOOKUP("HV_"&amp;$D628&amp;$E628&amp;VLOOKUP($F628,key!$L$3:$M$13,2,FALSE)&amp;$G628&amp;R$6,'HVAC wts'!$H$7:$R$13254,11,FALSE)</f>
        <v>0</v>
      </c>
      <c r="S628" s="36">
        <f t="shared" si="75"/>
        <v>60.24123725055432</v>
      </c>
      <c r="T628" s="113"/>
      <c r="U628" s="113">
        <f>MATCH($A628&amp;U$6,'All applic'!$A$7:$A$59080,0)</f>
        <v>946</v>
      </c>
      <c r="V628" s="113">
        <f>MATCH($A628&amp;V$6,'All applic'!$A$7:$A$59080,0)</f>
        <v>947</v>
      </c>
      <c r="W628" s="113">
        <f>MATCH($A628&amp;W$6,'All applic'!$A$7:$A$59080,0)</f>
        <v>949</v>
      </c>
      <c r="X628" s="113">
        <f>MATCH($A628&amp;X$6,'All applic'!$A$7:$A$59080,0)</f>
        <v>948</v>
      </c>
      <c r="Y628" s="113">
        <f>MATCH($A628&amp;Y$6,'All applic'!$A$7:$A$59080,0)</f>
        <v>946</v>
      </c>
      <c r="Z628" s="113">
        <f>MATCH($A628&amp;Z$6,'All applic'!$A$7:$A$59080,0)</f>
        <v>949</v>
      </c>
      <c r="AA628" s="113"/>
      <c r="AB628" s="28">
        <f>INDEX('All applic'!$H$7:$H$59080,U628)</f>
        <v>1.1040000000000001</v>
      </c>
      <c r="AC628" s="28">
        <f>INDEX('All applic'!$H$7:$H$59080,V628)</f>
        <v>0.98199999999999998</v>
      </c>
      <c r="AD628" s="28">
        <f>INDEX('All applic'!$H$7:$H$59080,W628)</f>
        <v>1.002</v>
      </c>
      <c r="AE628" s="28">
        <f>INDEX('All applic'!$H$7:$H$59080,X628)</f>
        <v>0.66</v>
      </c>
      <c r="AF628" s="28">
        <f>INDEX('All applic'!$H$7:$H$59080,Y628)</f>
        <v>1.1040000000000001</v>
      </c>
      <c r="AG628" s="28">
        <f>INDEX('All applic'!$H$7:$H$59080,Z628)</f>
        <v>1.002</v>
      </c>
      <c r="AH628" s="28"/>
      <c r="AI628" s="28">
        <f>INDEX('All applic'!$I$7:$I$59080,U628)</f>
        <v>1.4146341463414633</v>
      </c>
      <c r="AJ628" s="28">
        <f>INDEX('All applic'!$I$7:$I$59080,V628)</f>
        <v>1.4634146341463414</v>
      </c>
      <c r="AK628" s="28">
        <f>INDEX('All applic'!$I$7:$I$59080,W628)</f>
        <v>1.024390243902439</v>
      </c>
      <c r="AL628" s="28">
        <f>INDEX('All applic'!$I$7:$I$59080,X628)</f>
        <v>1</v>
      </c>
      <c r="AM628" s="28">
        <f>INDEX('All applic'!$I$7:$I$59080,Y628)</f>
        <v>1.4146341463414633</v>
      </c>
      <c r="AN628" s="28">
        <f>INDEX('All applic'!$I$7:$I$59080,Z628)</f>
        <v>1.024390243902439</v>
      </c>
      <c r="AO628" s="113"/>
      <c r="AP628" s="113">
        <f>INDEX('All applic'!$J$7:$J$59080,U628)</f>
        <v>-1.8460000000000001E-2</v>
      </c>
      <c r="AQ628" s="113">
        <v>0</v>
      </c>
      <c r="AR628" s="113">
        <f>INDEX('All applic'!$J$7:$J$59080,W628)</f>
        <v>-1.8940000000000002E-2</v>
      </c>
      <c r="AS628" s="113">
        <v>0</v>
      </c>
      <c r="AT628" s="113">
        <v>0</v>
      </c>
      <c r="AU628" s="113">
        <v>0</v>
      </c>
    </row>
    <row r="629" spans="1:47" x14ac:dyDescent="0.25">
      <c r="A629" s="113" t="str">
        <f t="shared" si="70"/>
        <v>CFLMFm2015CZ14</v>
      </c>
      <c r="B629" s="113" t="str">
        <f t="shared" si="71"/>
        <v>CFLSCEMFmCZ142015</v>
      </c>
      <c r="C629" s="113" t="s">
        <v>118</v>
      </c>
      <c r="D629" s="113" t="s">
        <v>130</v>
      </c>
      <c r="E629" s="113" t="s">
        <v>1650</v>
      </c>
      <c r="F629" s="89" t="s">
        <v>1830</v>
      </c>
      <c r="G629" s="113" t="s">
        <v>113</v>
      </c>
      <c r="H629" s="113" t="s">
        <v>1662</v>
      </c>
      <c r="I629" s="115">
        <f t="shared" si="72"/>
        <v>1.0878736663231339</v>
      </c>
      <c r="J629" s="115">
        <f t="shared" si="73"/>
        <v>1.3754305834116911</v>
      </c>
      <c r="K629" s="115">
        <f t="shared" si="74"/>
        <v>-1.5944423310764799E-2</v>
      </c>
      <c r="L629" s="113"/>
      <c r="M629" s="36">
        <f>VLOOKUP("HV_"&amp;$D629&amp;$E629&amp;VLOOKUP($F629,key!$L$3:$M$13,2,FALSE)&amp;$G629&amp;M$6,'HVAC wts'!$H$7:$R$13254,11,FALSE)</f>
        <v>0.73809419203418203</v>
      </c>
      <c r="N629" s="36">
        <f>VLOOKUP("HV_"&amp;$D629&amp;$E629&amp;VLOOKUP($F629,key!$L$3:$M$13,2,FALSE)&amp;$G629&amp;N$6,'HVAC wts'!$H$7:$R$13254,11,FALSE)</f>
        <v>0.10613398665605368</v>
      </c>
      <c r="O629" s="36">
        <f>VLOOKUP("HV_"&amp;$D629&amp;$E629&amp;VLOOKUP($F629,key!$L$3:$M$13,2,FALSE)&amp;$G629&amp;O$6,'HVAC wts'!$H$7:$R$13254,11,FALSE)</f>
        <v>5.0238865615258151E-2</v>
      </c>
      <c r="P629" s="36">
        <f>VLOOKUP("HV_"&amp;$D629&amp;$E629&amp;VLOOKUP($F629,key!$L$3:$M$13,2,FALSE)&amp;$G629&amp;P$6,'HVAC wts'!$H$7:$R$13254,11,FALSE)</f>
        <v>7.224079460820561E-3</v>
      </c>
      <c r="Q629" s="36">
        <f>VLOOKUP("HV_"&amp;$D629&amp;$E629&amp;VLOOKUP($F629,key!$L$3:$M$13,2,FALSE)&amp;$G629&amp;Q$6,'HVAC wts'!$H$7:$R$13254,11,FALSE)</f>
        <v>9.2043851097460022E-2</v>
      </c>
      <c r="R629" s="36">
        <f>VLOOKUP("HV_"&amp;$D629&amp;$E629&amp;VLOOKUP($F629,key!$L$3:$M$13,2,FALSE)&amp;$G629&amp;R$6,'HVAC wts'!$H$7:$R$13254,11,FALSE)</f>
        <v>6.2650251362253969E-3</v>
      </c>
      <c r="S629" s="36">
        <f t="shared" si="75"/>
        <v>0.99999999999999989</v>
      </c>
      <c r="T629" s="113"/>
      <c r="U629" s="113">
        <f>MATCH($A629&amp;U$6,'All applic'!$A$7:$A$59080,0)</f>
        <v>950</v>
      </c>
      <c r="V629" s="113">
        <f>MATCH($A629&amp;V$6,'All applic'!$A$7:$A$59080,0)</f>
        <v>951</v>
      </c>
      <c r="W629" s="113">
        <f>MATCH($A629&amp;W$6,'All applic'!$A$7:$A$59080,0)</f>
        <v>953</v>
      </c>
      <c r="X629" s="113">
        <f>MATCH($A629&amp;X$6,'All applic'!$A$7:$A$59080,0)</f>
        <v>952</v>
      </c>
      <c r="Y629" s="113">
        <f>MATCH($A629&amp;Y$6,'All applic'!$A$7:$A$59080,0)</f>
        <v>950</v>
      </c>
      <c r="Z629" s="113">
        <f>MATCH($A629&amp;Z$6,'All applic'!$A$7:$A$59080,0)</f>
        <v>953</v>
      </c>
      <c r="AA629" s="113"/>
      <c r="AB629" s="28">
        <f>INDEX('All applic'!$H$7:$H$59080,U629)</f>
        <v>1.1160000000000001</v>
      </c>
      <c r="AC629" s="28">
        <f>INDEX('All applic'!$H$7:$H$59080,V629)</f>
        <v>0.95</v>
      </c>
      <c r="AD629" s="28">
        <f>INDEX('All applic'!$H$7:$H$59080,W629)</f>
        <v>0.996</v>
      </c>
      <c r="AE629" s="28">
        <f>INDEX('All applic'!$H$7:$H$59080,X629)</f>
        <v>0.6</v>
      </c>
      <c r="AF629" s="28">
        <f>INDEX('All applic'!$H$7:$H$59080,Y629)</f>
        <v>1.1160000000000001</v>
      </c>
      <c r="AG629" s="28">
        <f>INDEX('All applic'!$H$7:$H$59080,Z629)</f>
        <v>0.996</v>
      </c>
      <c r="AH629" s="28"/>
      <c r="AI629" s="28">
        <f>INDEX('All applic'!$I$7:$I$59080,U629)</f>
        <v>1.4047619047619047</v>
      </c>
      <c r="AJ629" s="28">
        <f>INDEX('All applic'!$I$7:$I$59080,V629)</f>
        <v>1.3571428571428572</v>
      </c>
      <c r="AK629" s="28">
        <f>INDEX('All applic'!$I$7:$I$59080,W629)</f>
        <v>1.0238095238095237</v>
      </c>
      <c r="AL629" s="28">
        <f>INDEX('All applic'!$I$7:$I$59080,X629)</f>
        <v>1.0238095238095237</v>
      </c>
      <c r="AM629" s="28">
        <f>INDEX('All applic'!$I$7:$I$59080,Y629)</f>
        <v>1.4047619047619047</v>
      </c>
      <c r="AN629" s="28">
        <f>INDEX('All applic'!$I$7:$I$59080,Z629)</f>
        <v>1.0238095238095237</v>
      </c>
      <c r="AO629" s="113"/>
      <c r="AP629" s="113">
        <f>INDEX('All applic'!$J$7:$J$59080,U629)</f>
        <v>-2.0199999999999999E-2</v>
      </c>
      <c r="AQ629" s="113">
        <v>0</v>
      </c>
      <c r="AR629" s="113">
        <f>INDEX('All applic'!$J$7:$J$59080,W629)</f>
        <v>-2.06E-2</v>
      </c>
      <c r="AS629" s="113">
        <v>0</v>
      </c>
      <c r="AT629" s="113">
        <v>0</v>
      </c>
      <c r="AU629" s="113">
        <v>0</v>
      </c>
    </row>
    <row r="630" spans="1:47" x14ac:dyDescent="0.25">
      <c r="A630" s="113" t="str">
        <f t="shared" si="70"/>
        <v>CFLMFm2015CZ15</v>
      </c>
      <c r="B630" s="113" t="str">
        <f t="shared" si="71"/>
        <v>CFLSCEMFmCZ152015</v>
      </c>
      <c r="C630" s="113" t="s">
        <v>118</v>
      </c>
      <c r="D630" s="113" t="s">
        <v>130</v>
      </c>
      <c r="E630" s="113" t="s">
        <v>1650</v>
      </c>
      <c r="F630" s="89" t="s">
        <v>1830</v>
      </c>
      <c r="G630" s="113" t="s">
        <v>114</v>
      </c>
      <c r="H630" s="113" t="s">
        <v>1662</v>
      </c>
      <c r="I630" s="115">
        <f t="shared" si="72"/>
        <v>1.1406143557723287</v>
      </c>
      <c r="J630" s="115">
        <f t="shared" si="73"/>
        <v>1.3828395805666276</v>
      </c>
      <c r="K630" s="115">
        <f t="shared" si="74"/>
        <v>-6.8826122570454541E-3</v>
      </c>
      <c r="L630" s="113"/>
      <c r="M630" s="36">
        <f>VLOOKUP("HV_"&amp;$D630&amp;$E630&amp;VLOOKUP($F630,key!$L$3:$M$13,2,FALSE)&amp;$G630&amp;M$6,'HVAC wts'!$H$7:$R$13254,11,FALSE)</f>
        <v>0.73809419203418203</v>
      </c>
      <c r="N630" s="36">
        <f>VLOOKUP("HV_"&amp;$D630&amp;$E630&amp;VLOOKUP($F630,key!$L$3:$M$13,2,FALSE)&amp;$G630&amp;N$6,'HVAC wts'!$H$7:$R$13254,11,FALSE)</f>
        <v>0.10613398665605368</v>
      </c>
      <c r="O630" s="36">
        <f>VLOOKUP("HV_"&amp;$D630&amp;$E630&amp;VLOOKUP($F630,key!$L$3:$M$13,2,FALSE)&amp;$G630&amp;O$6,'HVAC wts'!$H$7:$R$13254,11,FALSE)</f>
        <v>5.0238865615258151E-2</v>
      </c>
      <c r="P630" s="36">
        <f>VLOOKUP("HV_"&amp;$D630&amp;$E630&amp;VLOOKUP($F630,key!$L$3:$M$13,2,FALSE)&amp;$G630&amp;P$6,'HVAC wts'!$H$7:$R$13254,11,FALSE)</f>
        <v>7.224079460820561E-3</v>
      </c>
      <c r="Q630" s="36">
        <f>VLOOKUP("HV_"&amp;$D630&amp;$E630&amp;VLOOKUP($F630,key!$L$3:$M$13,2,FALSE)&amp;$G630&amp;Q$6,'HVAC wts'!$H$7:$R$13254,11,FALSE)</f>
        <v>9.2043851097460022E-2</v>
      </c>
      <c r="R630" s="36">
        <f>VLOOKUP("HV_"&amp;$D630&amp;$E630&amp;VLOOKUP($F630,key!$L$3:$M$13,2,FALSE)&amp;$G630&amp;R$6,'HVAC wts'!$H$7:$R$13254,11,FALSE)</f>
        <v>6.2650251362253969E-3</v>
      </c>
      <c r="S630" s="36">
        <f t="shared" si="75"/>
        <v>0.99999999999999989</v>
      </c>
      <c r="T630" s="113"/>
      <c r="U630" s="113">
        <f>MATCH($A630&amp;U$6,'All applic'!$A$7:$A$59080,0)</f>
        <v>954</v>
      </c>
      <c r="V630" s="113">
        <f>MATCH($A630&amp;V$6,'All applic'!$A$7:$A$59080,0)</f>
        <v>955</v>
      </c>
      <c r="W630" s="113">
        <f>MATCH($A630&amp;W$6,'All applic'!$A$7:$A$59080,0)</f>
        <v>957</v>
      </c>
      <c r="X630" s="113">
        <f>MATCH($A630&amp;X$6,'All applic'!$A$7:$A$59080,0)</f>
        <v>956</v>
      </c>
      <c r="Y630" s="113">
        <f>MATCH($A630&amp;Y$6,'All applic'!$A$7:$A$59080,0)</f>
        <v>954</v>
      </c>
      <c r="Z630" s="113">
        <f>MATCH($A630&amp;Z$6,'All applic'!$A$7:$A$59080,0)</f>
        <v>957</v>
      </c>
      <c r="AA630" s="113"/>
      <c r="AB630" s="28">
        <f>INDEX('All applic'!$H$7:$H$59080,U630)</f>
        <v>1.1559999999999999</v>
      </c>
      <c r="AC630" s="28">
        <f>INDEX('All applic'!$H$7:$H$59080,V630)</f>
        <v>1.1100000000000001</v>
      </c>
      <c r="AD630" s="28">
        <f>INDEX('All applic'!$H$7:$H$59080,W630)</f>
        <v>1.01</v>
      </c>
      <c r="AE630" s="28">
        <f>INDEX('All applic'!$H$7:$H$59080,X630)</f>
        <v>0.84399999999999997</v>
      </c>
      <c r="AF630" s="28">
        <f>INDEX('All applic'!$H$7:$H$59080,Y630)</f>
        <v>1.1559999999999999</v>
      </c>
      <c r="AG630" s="28">
        <f>INDEX('All applic'!$H$7:$H$59080,Z630)</f>
        <v>1.01</v>
      </c>
      <c r="AH630" s="28"/>
      <c r="AI630" s="28">
        <f>INDEX('All applic'!$I$7:$I$59080,U630)</f>
        <v>1.4047619047619047</v>
      </c>
      <c r="AJ630" s="28">
        <f>INDEX('All applic'!$I$7:$I$59080,V630)</f>
        <v>1.4285714285714284</v>
      </c>
      <c r="AK630" s="28">
        <f>INDEX('All applic'!$I$7:$I$59080,W630)</f>
        <v>1.0238095238095237</v>
      </c>
      <c r="AL630" s="28">
        <f>INDEX('All applic'!$I$7:$I$59080,X630)</f>
        <v>1</v>
      </c>
      <c r="AM630" s="28">
        <f>INDEX('All applic'!$I$7:$I$59080,Y630)</f>
        <v>1.4047619047619047</v>
      </c>
      <c r="AN630" s="28">
        <f>INDEX('All applic'!$I$7:$I$59080,Z630)</f>
        <v>1.0238095238095237</v>
      </c>
      <c r="AO630" s="113"/>
      <c r="AP630" s="113">
        <f>INDEX('All applic'!$J$7:$J$59080,U630)</f>
        <v>-8.6999999999999994E-3</v>
      </c>
      <c r="AQ630" s="113">
        <v>0</v>
      </c>
      <c r="AR630" s="113">
        <f>INDEX('All applic'!$J$7:$J$59080,W630)</f>
        <v>-9.1799999999999989E-3</v>
      </c>
      <c r="AS630" s="113">
        <v>0</v>
      </c>
      <c r="AT630" s="113">
        <v>0</v>
      </c>
      <c r="AU630" s="113">
        <v>0</v>
      </c>
    </row>
    <row r="631" spans="1:47" x14ac:dyDescent="0.25">
      <c r="A631" s="113" t="str">
        <f t="shared" si="70"/>
        <v>CFLMFm2015CZ16</v>
      </c>
      <c r="B631" s="113" t="str">
        <f t="shared" si="71"/>
        <v>CFLSCEMFmCZ162015</v>
      </c>
      <c r="C631" s="113" t="s">
        <v>118</v>
      </c>
      <c r="D631" s="113" t="s">
        <v>130</v>
      </c>
      <c r="E631" s="113" t="s">
        <v>1650</v>
      </c>
      <c r="F631" s="89" t="s">
        <v>1830</v>
      </c>
      <c r="G631" s="113" t="s">
        <v>115</v>
      </c>
      <c r="H631" s="113" t="s">
        <v>1662</v>
      </c>
      <c r="I631" s="115">
        <f t="shared" si="72"/>
        <v>1.0252490241014989</v>
      </c>
      <c r="J631" s="115">
        <f t="shared" si="73"/>
        <v>1.356761157360882</v>
      </c>
      <c r="K631" s="115">
        <f t="shared" si="74"/>
        <v>-2.1768040164247607E-2</v>
      </c>
      <c r="L631" s="113"/>
      <c r="M631" s="36">
        <f>VLOOKUP("HV_"&amp;$D631&amp;$E631&amp;VLOOKUP($F631,key!$L$3:$M$13,2,FALSE)&amp;$G631&amp;M$6,'HVAC wts'!$H$7:$R$13254,11,FALSE)</f>
        <v>0.73809419203418203</v>
      </c>
      <c r="N631" s="36">
        <f>VLOOKUP("HV_"&amp;$D631&amp;$E631&amp;VLOOKUP($F631,key!$L$3:$M$13,2,FALSE)&amp;$G631&amp;N$6,'HVAC wts'!$H$7:$R$13254,11,FALSE)</f>
        <v>0.10613398665605368</v>
      </c>
      <c r="O631" s="36">
        <f>VLOOKUP("HV_"&amp;$D631&amp;$E631&amp;VLOOKUP($F631,key!$L$3:$M$13,2,FALSE)&amp;$G631&amp;O$6,'HVAC wts'!$H$7:$R$13254,11,FALSE)</f>
        <v>5.0238865615258151E-2</v>
      </c>
      <c r="P631" s="36">
        <f>VLOOKUP("HV_"&amp;$D631&amp;$E631&amp;VLOOKUP($F631,key!$L$3:$M$13,2,FALSE)&amp;$G631&amp;P$6,'HVAC wts'!$H$7:$R$13254,11,FALSE)</f>
        <v>7.224079460820561E-3</v>
      </c>
      <c r="Q631" s="36">
        <f>VLOOKUP("HV_"&amp;$D631&amp;$E631&amp;VLOOKUP($F631,key!$L$3:$M$13,2,FALSE)&amp;$G631&amp;Q$6,'HVAC wts'!$H$7:$R$13254,11,FALSE)</f>
        <v>9.2043851097460022E-2</v>
      </c>
      <c r="R631" s="36">
        <f>VLOOKUP("HV_"&amp;$D631&amp;$E631&amp;VLOOKUP($F631,key!$L$3:$M$13,2,FALSE)&amp;$G631&amp;R$6,'HVAC wts'!$H$7:$R$13254,11,FALSE)</f>
        <v>6.2650251362253969E-3</v>
      </c>
      <c r="S631" s="36">
        <f t="shared" si="75"/>
        <v>0.99999999999999989</v>
      </c>
      <c r="T631" s="113"/>
      <c r="U631" s="113">
        <f>MATCH($A631&amp;U$6,'All applic'!$A$7:$A$59080,0)</f>
        <v>958</v>
      </c>
      <c r="V631" s="113">
        <f>MATCH($A631&amp;V$6,'All applic'!$A$7:$A$59080,0)</f>
        <v>959</v>
      </c>
      <c r="W631" s="113">
        <f>MATCH($A631&amp;W$6,'All applic'!$A$7:$A$59080,0)</f>
        <v>961</v>
      </c>
      <c r="X631" s="113">
        <f>MATCH($A631&amp;X$6,'All applic'!$A$7:$A$59080,0)</f>
        <v>960</v>
      </c>
      <c r="Y631" s="113">
        <f>MATCH($A631&amp;Y$6,'All applic'!$A$7:$A$59080,0)</f>
        <v>958</v>
      </c>
      <c r="Z631" s="113">
        <f>MATCH($A631&amp;Z$6,'All applic'!$A$7:$A$59080,0)</f>
        <v>961</v>
      </c>
      <c r="AA631" s="113"/>
      <c r="AB631" s="28">
        <f>INDEX('All applic'!$H$7:$H$59080,U631)</f>
        <v>1.06</v>
      </c>
      <c r="AC631" s="28">
        <f>INDEX('All applic'!$H$7:$H$59080,V631)</f>
        <v>0.81</v>
      </c>
      <c r="AD631" s="28">
        <f>INDEX('All applic'!$H$7:$H$59080,W631)</f>
        <v>0.99</v>
      </c>
      <c r="AE631" s="28">
        <f>INDEX('All applic'!$H$7:$H$59080,X631)</f>
        <v>0.47</v>
      </c>
      <c r="AF631" s="28">
        <f>INDEX('All applic'!$H$7:$H$59080,Y631)</f>
        <v>1.06</v>
      </c>
      <c r="AG631" s="28">
        <f>INDEX('All applic'!$H$7:$H$59080,Z631)</f>
        <v>0.99</v>
      </c>
      <c r="AH631" s="28"/>
      <c r="AI631" s="28">
        <f>INDEX('All applic'!$I$7:$I$59080,U631)</f>
        <v>1.375</v>
      </c>
      <c r="AJ631" s="28">
        <f>INDEX('All applic'!$I$7:$I$59080,V631)</f>
        <v>1.4</v>
      </c>
      <c r="AK631" s="28">
        <f>INDEX('All applic'!$I$7:$I$59080,W631)</f>
        <v>1.05</v>
      </c>
      <c r="AL631" s="28">
        <f>INDEX('All applic'!$I$7:$I$59080,X631)</f>
        <v>1.0249999999999999</v>
      </c>
      <c r="AM631" s="28">
        <f>INDEX('All applic'!$I$7:$I$59080,Y631)</f>
        <v>1.375</v>
      </c>
      <c r="AN631" s="28">
        <f>INDEX('All applic'!$I$7:$I$59080,Z631)</f>
        <v>1.05</v>
      </c>
      <c r="AO631" s="113"/>
      <c r="AP631" s="113">
        <f>INDEX('All applic'!$J$7:$J$59080,U631)</f>
        <v>-2.7600000000000003E-2</v>
      </c>
      <c r="AQ631" s="113">
        <v>0</v>
      </c>
      <c r="AR631" s="113">
        <f>INDEX('All applic'!$J$7:$J$59080,W631)</f>
        <v>-2.7800000000000002E-2</v>
      </c>
      <c r="AS631" s="113">
        <v>0</v>
      </c>
      <c r="AT631" s="113">
        <v>0</v>
      </c>
      <c r="AU631" s="113">
        <v>0</v>
      </c>
    </row>
    <row r="632" spans="1:47" x14ac:dyDescent="0.25">
      <c r="A632" s="113" t="str">
        <f t="shared" si="70"/>
        <v>CFLMFm2017CZ01</v>
      </c>
      <c r="B632" s="113" t="str">
        <f t="shared" si="71"/>
        <v>CFLSCEMFmCZ012017</v>
      </c>
      <c r="C632" s="113" t="s">
        <v>118</v>
      </c>
      <c r="D632" s="113" t="s">
        <v>130</v>
      </c>
      <c r="E632" s="113" t="s">
        <v>1650</v>
      </c>
      <c r="F632" s="89">
        <v>2017</v>
      </c>
      <c r="G632" s="113" t="s">
        <v>48</v>
      </c>
      <c r="H632" s="113" t="s">
        <v>1662</v>
      </c>
      <c r="I632" s="115">
        <f t="shared" si="72"/>
        <v>0</v>
      </c>
      <c r="J632" s="115">
        <f t="shared" si="73"/>
        <v>0</v>
      </c>
      <c r="K632" s="115">
        <f t="shared" si="74"/>
        <v>0</v>
      </c>
      <c r="L632" s="113"/>
      <c r="M632" s="36">
        <f>VLOOKUP("HV_"&amp;$D632&amp;$E632&amp;VLOOKUP($F632,key!$L$3:$M$13,2,FALSE)&amp;$G632&amp;M$6,'HVAC wts'!$H$7:$R$13254,11,FALSE)</f>
        <v>0</v>
      </c>
      <c r="N632" s="36">
        <f>VLOOKUP("HV_"&amp;$D632&amp;$E632&amp;VLOOKUP($F632,key!$L$3:$M$13,2,FALSE)&amp;$G632&amp;N$6,'HVAC wts'!$H$7:$R$13254,11,FALSE)</f>
        <v>0</v>
      </c>
      <c r="O632" s="36">
        <f>VLOOKUP("HV_"&amp;$D632&amp;$E632&amp;VLOOKUP($F632,key!$L$3:$M$13,2,FALSE)&amp;$G632&amp;O$6,'HVAC wts'!$H$7:$R$13254,11,FALSE)</f>
        <v>0</v>
      </c>
      <c r="P632" s="36">
        <f>VLOOKUP("HV_"&amp;$D632&amp;$E632&amp;VLOOKUP($F632,key!$L$3:$M$13,2,FALSE)&amp;$G632&amp;P$6,'HVAC wts'!$H$7:$R$13254,11,FALSE)</f>
        <v>0</v>
      </c>
      <c r="Q632" s="36">
        <f>VLOOKUP("HV_"&amp;$D632&amp;$E632&amp;VLOOKUP($F632,key!$L$3:$M$13,2,FALSE)&amp;$G632&amp;Q$6,'HVAC wts'!$H$7:$R$13254,11,FALSE)</f>
        <v>0</v>
      </c>
      <c r="R632" s="36">
        <f>VLOOKUP("HV_"&amp;$D632&amp;$E632&amp;VLOOKUP($F632,key!$L$3:$M$13,2,FALSE)&amp;$G632&amp;R$6,'HVAC wts'!$H$7:$R$13254,11,FALSE)</f>
        <v>0</v>
      </c>
      <c r="S632" s="36">
        <f t="shared" si="75"/>
        <v>0</v>
      </c>
      <c r="T632" s="113"/>
      <c r="U632" s="113">
        <f>MATCH($A632&amp;U$6,'All applic'!$A$7:$A$59080,0)</f>
        <v>962</v>
      </c>
      <c r="V632" s="113">
        <f>MATCH($A632&amp;V$6,'All applic'!$A$7:$A$59080,0)</f>
        <v>963</v>
      </c>
      <c r="W632" s="113">
        <f>MATCH($A632&amp;W$6,'All applic'!$A$7:$A$59080,0)</f>
        <v>965</v>
      </c>
      <c r="X632" s="113">
        <f>MATCH($A632&amp;X$6,'All applic'!$A$7:$A$59080,0)</f>
        <v>964</v>
      </c>
      <c r="Y632" s="113">
        <f>MATCH($A632&amp;Y$6,'All applic'!$A$7:$A$59080,0)</f>
        <v>962</v>
      </c>
      <c r="Z632" s="113">
        <f>MATCH($A632&amp;Z$6,'All applic'!$A$7:$A$59080,0)</f>
        <v>965</v>
      </c>
      <c r="AA632" s="113"/>
      <c r="AB632" s="28">
        <f>INDEX('All applic'!$H$7:$H$59080,U632)</f>
        <v>1</v>
      </c>
      <c r="AC632" s="28">
        <f>INDEX('All applic'!$H$7:$H$59080,V632)</f>
        <v>0.76200000000000001</v>
      </c>
      <c r="AD632" s="28">
        <f>INDEX('All applic'!$H$7:$H$59080,W632)</f>
        <v>0.98799999999999999</v>
      </c>
      <c r="AE632" s="28">
        <f>INDEX('All applic'!$H$7:$H$59080,X632)</f>
        <v>0.40200000000000002</v>
      </c>
      <c r="AF632" s="28">
        <f>INDEX('All applic'!$H$7:$H$59080,Y632)</f>
        <v>1</v>
      </c>
      <c r="AG632" s="28">
        <f>INDEX('All applic'!$H$7:$H$59080,Z632)</f>
        <v>0.98799999999999999</v>
      </c>
      <c r="AH632" s="28"/>
      <c r="AI632" s="28">
        <f>INDEX('All applic'!$I$7:$I$59080,U632)</f>
        <v>1.0454545454545454</v>
      </c>
      <c r="AJ632" s="28">
        <f>INDEX('All applic'!$I$7:$I$59080,V632)</f>
        <v>1.0227272727272727</v>
      </c>
      <c r="AK632" s="28">
        <f>INDEX('All applic'!$I$7:$I$59080,W632)</f>
        <v>1.0454545454545454</v>
      </c>
      <c r="AL632" s="28">
        <f>INDEX('All applic'!$I$7:$I$59080,X632)</f>
        <v>1.0227272727272727</v>
      </c>
      <c r="AM632" s="28">
        <f>INDEX('All applic'!$I$7:$I$59080,Y632)</f>
        <v>1.0454545454545454</v>
      </c>
      <c r="AN632" s="28">
        <f>INDEX('All applic'!$I$7:$I$59080,Z632)</f>
        <v>1.0454545454545454</v>
      </c>
      <c r="AO632" s="113"/>
      <c r="AP632" s="113">
        <f>INDEX('All applic'!$J$7:$J$59080,U632)</f>
        <v>-3.0800000000000001E-2</v>
      </c>
      <c r="AQ632" s="113">
        <v>0</v>
      </c>
      <c r="AR632" s="113">
        <f>INDEX('All applic'!$J$7:$J$59080,W632)</f>
        <v>-3.1600000000000003E-2</v>
      </c>
      <c r="AS632" s="113">
        <v>0</v>
      </c>
      <c r="AT632" s="113">
        <v>0</v>
      </c>
      <c r="AU632" s="113">
        <v>0</v>
      </c>
    </row>
    <row r="633" spans="1:47" x14ac:dyDescent="0.25">
      <c r="A633" s="113" t="str">
        <f t="shared" si="70"/>
        <v>CFLMFm2017CZ02</v>
      </c>
      <c r="B633" s="113" t="str">
        <f t="shared" si="71"/>
        <v>CFLSCEMFmCZ022017</v>
      </c>
      <c r="C633" s="113" t="s">
        <v>118</v>
      </c>
      <c r="D633" s="113" t="s">
        <v>130</v>
      </c>
      <c r="E633" s="113" t="s">
        <v>1650</v>
      </c>
      <c r="F633" s="89">
        <v>2017</v>
      </c>
      <c r="G633" s="113" t="s">
        <v>101</v>
      </c>
      <c r="H633" s="113" t="s">
        <v>1662</v>
      </c>
      <c r="I633" s="115">
        <f t="shared" si="72"/>
        <v>0</v>
      </c>
      <c r="J633" s="115">
        <f t="shared" si="73"/>
        <v>0</v>
      </c>
      <c r="K633" s="115">
        <f t="shared" si="74"/>
        <v>0</v>
      </c>
      <c r="L633" s="113"/>
      <c r="M633" s="36">
        <f>VLOOKUP("HV_"&amp;$D633&amp;$E633&amp;VLOOKUP($F633,key!$L$3:$M$13,2,FALSE)&amp;$G633&amp;M$6,'HVAC wts'!$H$7:$R$13254,11,FALSE)</f>
        <v>0</v>
      </c>
      <c r="N633" s="36">
        <f>VLOOKUP("HV_"&amp;$D633&amp;$E633&amp;VLOOKUP($F633,key!$L$3:$M$13,2,FALSE)&amp;$G633&amp;N$6,'HVAC wts'!$H$7:$R$13254,11,FALSE)</f>
        <v>0</v>
      </c>
      <c r="O633" s="36">
        <f>VLOOKUP("HV_"&amp;$D633&amp;$E633&amp;VLOOKUP($F633,key!$L$3:$M$13,2,FALSE)&amp;$G633&amp;O$6,'HVAC wts'!$H$7:$R$13254,11,FALSE)</f>
        <v>0</v>
      </c>
      <c r="P633" s="36">
        <f>VLOOKUP("HV_"&amp;$D633&amp;$E633&amp;VLOOKUP($F633,key!$L$3:$M$13,2,FALSE)&amp;$G633&amp;P$6,'HVAC wts'!$H$7:$R$13254,11,FALSE)</f>
        <v>0</v>
      </c>
      <c r="Q633" s="36">
        <f>VLOOKUP("HV_"&amp;$D633&amp;$E633&amp;VLOOKUP($F633,key!$L$3:$M$13,2,FALSE)&amp;$G633&amp;Q$6,'HVAC wts'!$H$7:$R$13254,11,FALSE)</f>
        <v>0</v>
      </c>
      <c r="R633" s="36">
        <f>VLOOKUP("HV_"&amp;$D633&amp;$E633&amp;VLOOKUP($F633,key!$L$3:$M$13,2,FALSE)&amp;$G633&amp;R$6,'HVAC wts'!$H$7:$R$13254,11,FALSE)</f>
        <v>0</v>
      </c>
      <c r="S633" s="36">
        <f t="shared" si="75"/>
        <v>0</v>
      </c>
      <c r="T633" s="113"/>
      <c r="U633" s="113">
        <f>MATCH($A633&amp;U$6,'All applic'!$A$7:$A$59080,0)</f>
        <v>966</v>
      </c>
      <c r="V633" s="113">
        <f>MATCH($A633&amp;V$6,'All applic'!$A$7:$A$59080,0)</f>
        <v>967</v>
      </c>
      <c r="W633" s="113">
        <f>MATCH($A633&amp;W$6,'All applic'!$A$7:$A$59080,0)</f>
        <v>969</v>
      </c>
      <c r="X633" s="113">
        <f>MATCH($A633&amp;X$6,'All applic'!$A$7:$A$59080,0)</f>
        <v>968</v>
      </c>
      <c r="Y633" s="113">
        <f>MATCH($A633&amp;Y$6,'All applic'!$A$7:$A$59080,0)</f>
        <v>966</v>
      </c>
      <c r="Z633" s="113">
        <f>MATCH($A633&amp;Z$6,'All applic'!$A$7:$A$59080,0)</f>
        <v>969</v>
      </c>
      <c r="AA633" s="113"/>
      <c r="AB633" s="28">
        <f>INDEX('All applic'!$H$7:$H$59080,U633)</f>
        <v>1.06</v>
      </c>
      <c r="AC633" s="28">
        <f>INDEX('All applic'!$H$7:$H$59080,V633)</f>
        <v>0.9</v>
      </c>
      <c r="AD633" s="28">
        <f>INDEX('All applic'!$H$7:$H$59080,W633)</f>
        <v>1</v>
      </c>
      <c r="AE633" s="28">
        <f>INDEX('All applic'!$H$7:$H$59080,X633)</f>
        <v>0.59799999999999998</v>
      </c>
      <c r="AF633" s="28">
        <f>INDEX('All applic'!$H$7:$H$59080,Y633)</f>
        <v>1.06</v>
      </c>
      <c r="AG633" s="28">
        <f>INDEX('All applic'!$H$7:$H$59080,Z633)</f>
        <v>1</v>
      </c>
      <c r="AH633" s="28"/>
      <c r="AI633" s="28">
        <f>INDEX('All applic'!$I$7:$I$59080,U633)</f>
        <v>1.5121951219512195</v>
      </c>
      <c r="AJ633" s="28">
        <f>INDEX('All applic'!$I$7:$I$59080,V633)</f>
        <v>1.4390243902439024</v>
      </c>
      <c r="AK633" s="28">
        <f>INDEX('All applic'!$I$7:$I$59080,W633)</f>
        <v>1.024390243902439</v>
      </c>
      <c r="AL633" s="28">
        <f>INDEX('All applic'!$I$7:$I$59080,X633)</f>
        <v>1</v>
      </c>
      <c r="AM633" s="28">
        <f>INDEX('All applic'!$I$7:$I$59080,Y633)</f>
        <v>1.5121951219512195</v>
      </c>
      <c r="AN633" s="28">
        <f>INDEX('All applic'!$I$7:$I$59080,Z633)</f>
        <v>1.024390243902439</v>
      </c>
      <c r="AO633" s="113"/>
      <c r="AP633" s="113">
        <f>INDEX('All applic'!$J$7:$J$59080,U633)</f>
        <v>-2.0399999999999998E-2</v>
      </c>
      <c r="AQ633" s="113">
        <v>0</v>
      </c>
      <c r="AR633" s="113">
        <f>INDEX('All applic'!$J$7:$J$59080,W633)</f>
        <v>-2.06E-2</v>
      </c>
      <c r="AS633" s="113">
        <v>0</v>
      </c>
      <c r="AT633" s="113">
        <v>0</v>
      </c>
      <c r="AU633" s="113">
        <v>0</v>
      </c>
    </row>
    <row r="634" spans="1:47" x14ac:dyDescent="0.25">
      <c r="A634" s="113" t="str">
        <f t="shared" si="70"/>
        <v>CFLMFm2017CZ03</v>
      </c>
      <c r="B634" s="113" t="str">
        <f t="shared" si="71"/>
        <v>CFLSCEMFmCZ032017</v>
      </c>
      <c r="C634" s="113" t="s">
        <v>118</v>
      </c>
      <c r="D634" s="113" t="s">
        <v>130</v>
      </c>
      <c r="E634" s="113" t="s">
        <v>1650</v>
      </c>
      <c r="F634" s="89">
        <v>2017</v>
      </c>
      <c r="G634" s="113" t="s">
        <v>102</v>
      </c>
      <c r="H634" s="113" t="s">
        <v>1662</v>
      </c>
      <c r="I634" s="115">
        <f t="shared" si="72"/>
        <v>0</v>
      </c>
      <c r="J634" s="115">
        <f t="shared" si="73"/>
        <v>0</v>
      </c>
      <c r="K634" s="115">
        <f t="shared" si="74"/>
        <v>0</v>
      </c>
      <c r="L634" s="113"/>
      <c r="M634" s="36">
        <f>VLOOKUP("HV_"&amp;$D634&amp;$E634&amp;VLOOKUP($F634,key!$L$3:$M$13,2,FALSE)&amp;$G634&amp;M$6,'HVAC wts'!$H$7:$R$13254,11,FALSE)</f>
        <v>0</v>
      </c>
      <c r="N634" s="36">
        <f>VLOOKUP("HV_"&amp;$D634&amp;$E634&amp;VLOOKUP($F634,key!$L$3:$M$13,2,FALSE)&amp;$G634&amp;N$6,'HVAC wts'!$H$7:$R$13254,11,FALSE)</f>
        <v>0</v>
      </c>
      <c r="O634" s="36">
        <f>VLOOKUP("HV_"&amp;$D634&amp;$E634&amp;VLOOKUP($F634,key!$L$3:$M$13,2,FALSE)&amp;$G634&amp;O$6,'HVAC wts'!$H$7:$R$13254,11,FALSE)</f>
        <v>0</v>
      </c>
      <c r="P634" s="36">
        <f>VLOOKUP("HV_"&amp;$D634&amp;$E634&amp;VLOOKUP($F634,key!$L$3:$M$13,2,FALSE)&amp;$G634&amp;P$6,'HVAC wts'!$H$7:$R$13254,11,FALSE)</f>
        <v>0</v>
      </c>
      <c r="Q634" s="36">
        <f>VLOOKUP("HV_"&amp;$D634&amp;$E634&amp;VLOOKUP($F634,key!$L$3:$M$13,2,FALSE)&amp;$G634&amp;Q$6,'HVAC wts'!$H$7:$R$13254,11,FALSE)</f>
        <v>0</v>
      </c>
      <c r="R634" s="36">
        <f>VLOOKUP("HV_"&amp;$D634&amp;$E634&amp;VLOOKUP($F634,key!$L$3:$M$13,2,FALSE)&amp;$G634&amp;R$6,'HVAC wts'!$H$7:$R$13254,11,FALSE)</f>
        <v>0</v>
      </c>
      <c r="S634" s="36">
        <f t="shared" si="75"/>
        <v>0</v>
      </c>
      <c r="T634" s="113"/>
      <c r="U634" s="113">
        <f>MATCH($A634&amp;U$6,'All applic'!$A$7:$A$59080,0)</f>
        <v>970</v>
      </c>
      <c r="V634" s="113">
        <f>MATCH($A634&amp;V$6,'All applic'!$A$7:$A$59080,0)</f>
        <v>971</v>
      </c>
      <c r="W634" s="113">
        <f>MATCH($A634&amp;W$6,'All applic'!$A$7:$A$59080,0)</f>
        <v>973</v>
      </c>
      <c r="X634" s="113">
        <f>MATCH($A634&amp;X$6,'All applic'!$A$7:$A$59080,0)</f>
        <v>972</v>
      </c>
      <c r="Y634" s="113">
        <f>MATCH($A634&amp;Y$6,'All applic'!$A$7:$A$59080,0)</f>
        <v>970</v>
      </c>
      <c r="Z634" s="113">
        <f>MATCH($A634&amp;Z$6,'All applic'!$A$7:$A$59080,0)</f>
        <v>973</v>
      </c>
      <c r="AA634" s="113"/>
      <c r="AB634" s="28">
        <f>INDEX('All applic'!$H$7:$H$59080,U634)</f>
        <v>1.008</v>
      </c>
      <c r="AC634" s="28">
        <f>INDEX('All applic'!$H$7:$H$59080,V634)</f>
        <v>0.85799999999999998</v>
      </c>
      <c r="AD634" s="28">
        <f>INDEX('All applic'!$H$7:$H$59080,W634)</f>
        <v>0.996</v>
      </c>
      <c r="AE634" s="28">
        <f>INDEX('All applic'!$H$7:$H$59080,X634)</f>
        <v>0.57399999999999995</v>
      </c>
      <c r="AF634" s="28">
        <f>INDEX('All applic'!$H$7:$H$59080,Y634)</f>
        <v>1.008</v>
      </c>
      <c r="AG634" s="28">
        <f>INDEX('All applic'!$H$7:$H$59080,Z634)</f>
        <v>0.996</v>
      </c>
      <c r="AH634" s="28"/>
      <c r="AI634" s="28">
        <f>INDEX('All applic'!$I$7:$I$59080,U634)</f>
        <v>1.25</v>
      </c>
      <c r="AJ634" s="28">
        <f>INDEX('All applic'!$I$7:$I$59080,V634)</f>
        <v>1.2250000000000001</v>
      </c>
      <c r="AK634" s="28">
        <f>INDEX('All applic'!$I$7:$I$59080,W634)</f>
        <v>1.05</v>
      </c>
      <c r="AL634" s="28">
        <f>INDEX('All applic'!$I$7:$I$59080,X634)</f>
        <v>1.0249999999999999</v>
      </c>
      <c r="AM634" s="28">
        <f>INDEX('All applic'!$I$7:$I$59080,Y634)</f>
        <v>1.25</v>
      </c>
      <c r="AN634" s="28">
        <f>INDEX('All applic'!$I$7:$I$59080,Z634)</f>
        <v>1.05</v>
      </c>
      <c r="AO634" s="113"/>
      <c r="AP634" s="113">
        <f>INDEX('All applic'!$J$7:$J$59080,U634)</f>
        <v>-2.2600000000000002E-2</v>
      </c>
      <c r="AQ634" s="113">
        <v>0</v>
      </c>
      <c r="AR634" s="113">
        <f>INDEX('All applic'!$J$7:$J$59080,W634)</f>
        <v>-2.3E-2</v>
      </c>
      <c r="AS634" s="113">
        <v>0</v>
      </c>
      <c r="AT634" s="113">
        <v>0</v>
      </c>
      <c r="AU634" s="113">
        <v>0</v>
      </c>
    </row>
    <row r="635" spans="1:47" x14ac:dyDescent="0.25">
      <c r="A635" s="113" t="str">
        <f t="shared" si="70"/>
        <v>CFLMFm2017CZ04</v>
      </c>
      <c r="B635" s="113" t="str">
        <f t="shared" si="71"/>
        <v>CFLSCEMFmCZ042017</v>
      </c>
      <c r="C635" s="113" t="s">
        <v>118</v>
      </c>
      <c r="D635" s="113" t="s">
        <v>130</v>
      </c>
      <c r="E635" s="113" t="s">
        <v>1650</v>
      </c>
      <c r="F635" s="89">
        <v>2017</v>
      </c>
      <c r="G635" s="113" t="s">
        <v>103</v>
      </c>
      <c r="H635" s="113" t="s">
        <v>1662</v>
      </c>
      <c r="I635" s="115">
        <f t="shared" si="72"/>
        <v>0</v>
      </c>
      <c r="J635" s="115">
        <f t="shared" si="73"/>
        <v>0</v>
      </c>
      <c r="K635" s="115">
        <f t="shared" si="74"/>
        <v>0</v>
      </c>
      <c r="L635" s="113"/>
      <c r="M635" s="36">
        <f>VLOOKUP("HV_"&amp;$D635&amp;$E635&amp;VLOOKUP($F635,key!$L$3:$M$13,2,FALSE)&amp;$G635&amp;M$6,'HVAC wts'!$H$7:$R$13254,11,FALSE)</f>
        <v>0</v>
      </c>
      <c r="N635" s="36">
        <f>VLOOKUP("HV_"&amp;$D635&amp;$E635&amp;VLOOKUP($F635,key!$L$3:$M$13,2,FALSE)&amp;$G635&amp;N$6,'HVAC wts'!$H$7:$R$13254,11,FALSE)</f>
        <v>0</v>
      </c>
      <c r="O635" s="36">
        <f>VLOOKUP("HV_"&amp;$D635&amp;$E635&amp;VLOOKUP($F635,key!$L$3:$M$13,2,FALSE)&amp;$G635&amp;O$6,'HVAC wts'!$H$7:$R$13254,11,FALSE)</f>
        <v>0</v>
      </c>
      <c r="P635" s="36">
        <f>VLOOKUP("HV_"&amp;$D635&amp;$E635&amp;VLOOKUP($F635,key!$L$3:$M$13,2,FALSE)&amp;$G635&amp;P$6,'HVAC wts'!$H$7:$R$13254,11,FALSE)</f>
        <v>0</v>
      </c>
      <c r="Q635" s="36">
        <f>VLOOKUP("HV_"&amp;$D635&amp;$E635&amp;VLOOKUP($F635,key!$L$3:$M$13,2,FALSE)&amp;$G635&amp;Q$6,'HVAC wts'!$H$7:$R$13254,11,FALSE)</f>
        <v>0</v>
      </c>
      <c r="R635" s="36">
        <f>VLOOKUP("HV_"&amp;$D635&amp;$E635&amp;VLOOKUP($F635,key!$L$3:$M$13,2,FALSE)&amp;$G635&amp;R$6,'HVAC wts'!$H$7:$R$13254,11,FALSE)</f>
        <v>0</v>
      </c>
      <c r="S635" s="36">
        <f t="shared" si="75"/>
        <v>0</v>
      </c>
      <c r="T635" s="113"/>
      <c r="U635" s="113">
        <f>MATCH($A635&amp;U$6,'All applic'!$A$7:$A$59080,0)</f>
        <v>974</v>
      </c>
      <c r="V635" s="113">
        <f>MATCH($A635&amp;V$6,'All applic'!$A$7:$A$59080,0)</f>
        <v>975</v>
      </c>
      <c r="W635" s="113">
        <f>MATCH($A635&amp;W$6,'All applic'!$A$7:$A$59080,0)</f>
        <v>977</v>
      </c>
      <c r="X635" s="113">
        <f>MATCH($A635&amp;X$6,'All applic'!$A$7:$A$59080,0)</f>
        <v>976</v>
      </c>
      <c r="Y635" s="113">
        <f>MATCH($A635&amp;Y$6,'All applic'!$A$7:$A$59080,0)</f>
        <v>974</v>
      </c>
      <c r="Z635" s="113">
        <f>MATCH($A635&amp;Z$6,'All applic'!$A$7:$A$59080,0)</f>
        <v>977</v>
      </c>
      <c r="AA635" s="113"/>
      <c r="AB635" s="28">
        <f>INDEX('All applic'!$H$7:$H$59080,U635)</f>
        <v>1.0820000000000001</v>
      </c>
      <c r="AC635" s="28">
        <f>INDEX('All applic'!$H$7:$H$59080,V635)</f>
        <v>0.95599999999999996</v>
      </c>
      <c r="AD635" s="28">
        <f>INDEX('All applic'!$H$7:$H$59080,W635)</f>
        <v>1.008</v>
      </c>
      <c r="AE635" s="28">
        <f>INDEX('All applic'!$H$7:$H$59080,X635)</f>
        <v>0.71</v>
      </c>
      <c r="AF635" s="28">
        <f>INDEX('All applic'!$H$7:$H$59080,Y635)</f>
        <v>1.0820000000000001</v>
      </c>
      <c r="AG635" s="28">
        <f>INDEX('All applic'!$H$7:$H$59080,Z635)</f>
        <v>1.008</v>
      </c>
      <c r="AH635" s="28"/>
      <c r="AI635" s="28">
        <f>INDEX('All applic'!$I$7:$I$59080,U635)</f>
        <v>1.6363636363636362</v>
      </c>
      <c r="AJ635" s="28">
        <f>INDEX('All applic'!$I$7:$I$59080,V635)</f>
        <v>1.7045454545454546</v>
      </c>
      <c r="AK635" s="28">
        <f>INDEX('All applic'!$I$7:$I$59080,W635)</f>
        <v>1.0227272727272727</v>
      </c>
      <c r="AL635" s="28">
        <f>INDEX('All applic'!$I$7:$I$59080,X635)</f>
        <v>1.0227272727272727</v>
      </c>
      <c r="AM635" s="28">
        <f>INDEX('All applic'!$I$7:$I$59080,Y635)</f>
        <v>1.6363636363636362</v>
      </c>
      <c r="AN635" s="28">
        <f>INDEX('All applic'!$I$7:$I$59080,Z635)</f>
        <v>1.0227272727272727</v>
      </c>
      <c r="AO635" s="113"/>
      <c r="AP635" s="113">
        <f>INDEX('All applic'!$J$7:$J$59080,U635)</f>
        <v>-1.504E-2</v>
      </c>
      <c r="AQ635" s="113">
        <v>0</v>
      </c>
      <c r="AR635" s="113">
        <f>INDEX('All applic'!$J$7:$J$59080,W635)</f>
        <v>-1.532E-2</v>
      </c>
      <c r="AS635" s="113">
        <v>0</v>
      </c>
      <c r="AT635" s="113">
        <v>0</v>
      </c>
      <c r="AU635" s="113">
        <v>0</v>
      </c>
    </row>
    <row r="636" spans="1:47" x14ac:dyDescent="0.25">
      <c r="A636" s="113" t="str">
        <f t="shared" si="70"/>
        <v>CFLMFm2017CZ05</v>
      </c>
      <c r="B636" s="113" t="str">
        <f t="shared" si="71"/>
        <v>CFLSCEMFmCZ052017</v>
      </c>
      <c r="C636" s="113" t="s">
        <v>118</v>
      </c>
      <c r="D636" s="113" t="s">
        <v>130</v>
      </c>
      <c r="E636" s="113" t="s">
        <v>1650</v>
      </c>
      <c r="F636" s="89">
        <v>2017</v>
      </c>
      <c r="G636" s="113" t="s">
        <v>104</v>
      </c>
      <c r="H636" s="113" t="s">
        <v>1662</v>
      </c>
      <c r="I636" s="115">
        <f t="shared" si="72"/>
        <v>1.0130011082287527</v>
      </c>
      <c r="J636" s="115">
        <f t="shared" si="73"/>
        <v>1.3133956012968084</v>
      </c>
      <c r="K636" s="115">
        <f t="shared" si="74"/>
        <v>-1.4100418957333518E-2</v>
      </c>
      <c r="L636" s="113"/>
      <c r="M636" s="36">
        <f>VLOOKUP("HV_"&amp;$D636&amp;$E636&amp;VLOOKUP($F636,key!$L$3:$M$13,2,FALSE)&amp;$G636&amp;M$6,'HVAC wts'!$H$7:$R$13254,11,FALSE)</f>
        <v>0.73809419203418203</v>
      </c>
      <c r="N636" s="36">
        <f>VLOOKUP("HV_"&amp;$D636&amp;$E636&amp;VLOOKUP($F636,key!$L$3:$M$13,2,FALSE)&amp;$G636&amp;N$6,'HVAC wts'!$H$7:$R$13254,11,FALSE)</f>
        <v>0.10613398665605368</v>
      </c>
      <c r="O636" s="36">
        <f>VLOOKUP("HV_"&amp;$D636&amp;$E636&amp;VLOOKUP($F636,key!$L$3:$M$13,2,FALSE)&amp;$G636&amp;O$6,'HVAC wts'!$H$7:$R$13254,11,FALSE)</f>
        <v>5.0238865615258151E-2</v>
      </c>
      <c r="P636" s="36">
        <f>VLOOKUP("HV_"&amp;$D636&amp;$E636&amp;VLOOKUP($F636,key!$L$3:$M$13,2,FALSE)&amp;$G636&amp;P$6,'HVAC wts'!$H$7:$R$13254,11,FALSE)</f>
        <v>7.224079460820561E-3</v>
      </c>
      <c r="Q636" s="36">
        <f>VLOOKUP("HV_"&amp;$D636&amp;$E636&amp;VLOOKUP($F636,key!$L$3:$M$13,2,FALSE)&amp;$G636&amp;Q$6,'HVAC wts'!$H$7:$R$13254,11,FALSE)</f>
        <v>9.2043851097460022E-2</v>
      </c>
      <c r="R636" s="36">
        <f>VLOOKUP("HV_"&amp;$D636&amp;$E636&amp;VLOOKUP($F636,key!$L$3:$M$13,2,FALSE)&amp;$G636&amp;R$6,'HVAC wts'!$H$7:$R$13254,11,FALSE)</f>
        <v>6.2650251362253969E-3</v>
      </c>
      <c r="S636" s="36">
        <f t="shared" si="75"/>
        <v>0.99999999999999989</v>
      </c>
      <c r="T636" s="113"/>
      <c r="U636" s="113">
        <f>MATCH($A636&amp;U$6,'All applic'!$A$7:$A$59080,0)</f>
        <v>978</v>
      </c>
      <c r="V636" s="113">
        <f>MATCH($A636&amp;V$6,'All applic'!$A$7:$A$59080,0)</f>
        <v>979</v>
      </c>
      <c r="W636" s="113">
        <f>MATCH($A636&amp;W$6,'All applic'!$A$7:$A$59080,0)</f>
        <v>981</v>
      </c>
      <c r="X636" s="113">
        <f>MATCH($A636&amp;X$6,'All applic'!$A$7:$A$59080,0)</f>
        <v>980</v>
      </c>
      <c r="Y636" s="113">
        <f>MATCH($A636&amp;Y$6,'All applic'!$A$7:$A$59080,0)</f>
        <v>978</v>
      </c>
      <c r="Z636" s="113">
        <f>MATCH($A636&amp;Z$6,'All applic'!$A$7:$A$59080,0)</f>
        <v>981</v>
      </c>
      <c r="AA636" s="113"/>
      <c r="AB636" s="28">
        <f>INDEX('All applic'!$H$7:$H$59080,U636)</f>
        <v>1.032</v>
      </c>
      <c r="AC636" s="28">
        <f>INDEX('All applic'!$H$7:$H$59080,V636)</f>
        <v>0.89</v>
      </c>
      <c r="AD636" s="28">
        <f>INDEX('All applic'!$H$7:$H$59080,W636)</f>
        <v>1.008</v>
      </c>
      <c r="AE636" s="28">
        <f>INDEX('All applic'!$H$7:$H$59080,X636)</f>
        <v>0.67600000000000005</v>
      </c>
      <c r="AF636" s="28">
        <f>INDEX('All applic'!$H$7:$H$59080,Y636)</f>
        <v>1.032</v>
      </c>
      <c r="AG636" s="28">
        <f>INDEX('All applic'!$H$7:$H$59080,Z636)</f>
        <v>1.008</v>
      </c>
      <c r="AH636" s="28"/>
      <c r="AI636" s="28">
        <f>INDEX('All applic'!$I$7:$I$59080,U636)</f>
        <v>1.3409090909090908</v>
      </c>
      <c r="AJ636" s="28">
        <f>INDEX('All applic'!$I$7:$I$59080,V636)</f>
        <v>1.2727272727272729</v>
      </c>
      <c r="AK636" s="28">
        <f>INDEX('All applic'!$I$7:$I$59080,W636)</f>
        <v>1.0227272727272727</v>
      </c>
      <c r="AL636" s="28">
        <f>INDEX('All applic'!$I$7:$I$59080,X636)</f>
        <v>1.0227272727272727</v>
      </c>
      <c r="AM636" s="28">
        <f>INDEX('All applic'!$I$7:$I$59080,Y636)</f>
        <v>1.3409090909090908</v>
      </c>
      <c r="AN636" s="28">
        <f>INDEX('All applic'!$I$7:$I$59080,Z636)</f>
        <v>1.0227272727272727</v>
      </c>
      <c r="AO636" s="113"/>
      <c r="AP636" s="113">
        <f>INDEX('All applic'!$J$7:$J$59080,U636)</f>
        <v>-1.788E-2</v>
      </c>
      <c r="AQ636" s="113">
        <v>0</v>
      </c>
      <c r="AR636" s="113">
        <f>INDEX('All applic'!$J$7:$J$59080,W636)</f>
        <v>-1.7979999999999999E-2</v>
      </c>
      <c r="AS636" s="113">
        <v>0</v>
      </c>
      <c r="AT636" s="113">
        <v>0</v>
      </c>
      <c r="AU636" s="113">
        <v>0</v>
      </c>
    </row>
    <row r="637" spans="1:47" x14ac:dyDescent="0.25">
      <c r="A637" s="113" t="str">
        <f t="shared" si="70"/>
        <v>CFLMFm2017CZ06</v>
      </c>
      <c r="B637" s="113" t="str">
        <f t="shared" si="71"/>
        <v>CFLSCEMFmCZ062017</v>
      </c>
      <c r="C637" s="113" t="s">
        <v>118</v>
      </c>
      <c r="D637" s="113" t="s">
        <v>130</v>
      </c>
      <c r="E637" s="113" t="s">
        <v>1650</v>
      </c>
      <c r="F637" s="89">
        <v>2017</v>
      </c>
      <c r="G637" s="113" t="s">
        <v>105</v>
      </c>
      <c r="H637" s="113" t="s">
        <v>1662</v>
      </c>
      <c r="I637" s="115">
        <f t="shared" si="72"/>
        <v>1.0352017624936996</v>
      </c>
      <c r="J637" s="115">
        <f t="shared" si="73"/>
        <v>1.3861823589348807</v>
      </c>
      <c r="K637" s="115">
        <f t="shared" si="74"/>
        <v>-1.5496316723325231E-2</v>
      </c>
      <c r="L637" s="113"/>
      <c r="M637" s="36">
        <f>VLOOKUP("HV_"&amp;$D637&amp;$E637&amp;VLOOKUP($F637,key!$L$3:$M$13,2,FALSE)&amp;$G637&amp;M$6,'HVAC wts'!$H$7:$R$13254,11,FALSE)</f>
        <v>2446.8379647597926</v>
      </c>
      <c r="N637" s="36">
        <f>VLOOKUP("HV_"&amp;$D637&amp;$E637&amp;VLOOKUP($F637,key!$L$3:$M$13,2,FALSE)&amp;$G637&amp;N$6,'HVAC wts'!$H$7:$R$13254,11,FALSE)</f>
        <v>351.84217773835928</v>
      </c>
      <c r="O637" s="36">
        <f>VLOOKUP("HV_"&amp;$D637&amp;$E637&amp;VLOOKUP($F637,key!$L$3:$M$13,2,FALSE)&amp;$G637&amp;O$6,'HVAC wts'!$H$7:$R$13254,11,FALSE)</f>
        <v>292.19022912047296</v>
      </c>
      <c r="P637" s="36">
        <f>VLOOKUP("HV_"&amp;$D637&amp;$E637&amp;VLOOKUP($F637,key!$L$3:$M$13,2,FALSE)&amp;$G637&amp;P$6,'HVAC wts'!$H$7:$R$13254,11,FALSE)</f>
        <v>42.015388026607546</v>
      </c>
      <c r="Q637" s="36">
        <f>VLOOKUP("HV_"&amp;$D637&amp;$E637&amp;VLOOKUP($F637,key!$L$3:$M$13,2,FALSE)&amp;$G637&amp;Q$6,'HVAC wts'!$H$7:$R$13254,11,FALSE)</f>
        <v>305.13231470805619</v>
      </c>
      <c r="R637" s="36">
        <f>VLOOKUP("HV_"&amp;$D637&amp;$E637&amp;VLOOKUP($F637,key!$L$3:$M$13,2,FALSE)&amp;$G637&amp;R$6,'HVAC wts'!$H$7:$R$13254,11,FALSE)</f>
        <v>36.437509238728751</v>
      </c>
      <c r="S637" s="36">
        <f t="shared" si="75"/>
        <v>3474.4555835920169</v>
      </c>
      <c r="T637" s="113"/>
      <c r="U637" s="113">
        <f>MATCH($A637&amp;U$6,'All applic'!$A$7:$A$59080,0)</f>
        <v>982</v>
      </c>
      <c r="V637" s="113">
        <f>MATCH($A637&amp;V$6,'All applic'!$A$7:$A$59080,0)</f>
        <v>983</v>
      </c>
      <c r="W637" s="113">
        <f>MATCH($A637&amp;W$6,'All applic'!$A$7:$A$59080,0)</f>
        <v>985</v>
      </c>
      <c r="X637" s="113">
        <f>MATCH($A637&amp;X$6,'All applic'!$A$7:$A$59080,0)</f>
        <v>984</v>
      </c>
      <c r="Y637" s="113">
        <f>MATCH($A637&amp;Y$6,'All applic'!$A$7:$A$59080,0)</f>
        <v>982</v>
      </c>
      <c r="Z637" s="113">
        <f>MATCH($A637&amp;Z$6,'All applic'!$A$7:$A$59080,0)</f>
        <v>985</v>
      </c>
      <c r="AA637" s="113"/>
      <c r="AB637" s="28">
        <f>INDEX('All applic'!$H$7:$H$59080,U637)</f>
        <v>1.0580000000000001</v>
      </c>
      <c r="AC637" s="28">
        <f>INDEX('All applic'!$H$7:$H$59080,V637)</f>
        <v>0.93600000000000005</v>
      </c>
      <c r="AD637" s="28">
        <f>INDEX('All applic'!$H$7:$H$59080,W637)</f>
        <v>1</v>
      </c>
      <c r="AE637" s="28">
        <f>INDEX('All applic'!$H$7:$H$59080,X637)</f>
        <v>0.64800000000000002</v>
      </c>
      <c r="AF637" s="28">
        <f>INDEX('All applic'!$H$7:$H$59080,Y637)</f>
        <v>1.0580000000000001</v>
      </c>
      <c r="AG637" s="28">
        <f>INDEX('All applic'!$H$7:$H$59080,Z637)</f>
        <v>1</v>
      </c>
      <c r="AH637" s="28"/>
      <c r="AI637" s="28">
        <f>INDEX('All applic'!$I$7:$I$59080,U637)</f>
        <v>1.4222222222222223</v>
      </c>
      <c r="AJ637" s="28">
        <f>INDEX('All applic'!$I$7:$I$59080,V637)</f>
        <v>1.5111111111111113</v>
      </c>
      <c r="AK637" s="28">
        <f>INDEX('All applic'!$I$7:$I$59080,W637)</f>
        <v>1</v>
      </c>
      <c r="AL637" s="28">
        <f>INDEX('All applic'!$I$7:$I$59080,X637)</f>
        <v>1</v>
      </c>
      <c r="AM637" s="28">
        <f>INDEX('All applic'!$I$7:$I$59080,Y637)</f>
        <v>1.4222222222222223</v>
      </c>
      <c r="AN637" s="28">
        <f>INDEX('All applic'!$I$7:$I$59080,Z637)</f>
        <v>1</v>
      </c>
      <c r="AO637" s="113"/>
      <c r="AP637" s="113">
        <f>INDEX('All applic'!$J$7:$J$59080,U637)</f>
        <v>-1.9640000000000001E-2</v>
      </c>
      <c r="AQ637" s="113">
        <v>0</v>
      </c>
      <c r="AR637" s="113">
        <f>INDEX('All applic'!$J$7:$J$59080,W637)</f>
        <v>-1.9800000000000002E-2</v>
      </c>
      <c r="AS637" s="113">
        <v>0</v>
      </c>
      <c r="AT637" s="113">
        <v>0</v>
      </c>
      <c r="AU637" s="113">
        <v>0</v>
      </c>
    </row>
    <row r="638" spans="1:47" x14ac:dyDescent="0.25">
      <c r="A638" s="113" t="str">
        <f t="shared" si="70"/>
        <v>CFLMFm2017CZ07</v>
      </c>
      <c r="B638" s="113" t="str">
        <f t="shared" si="71"/>
        <v>CFLSCEMFmCZ072017</v>
      </c>
      <c r="C638" s="113" t="s">
        <v>118</v>
      </c>
      <c r="D638" s="113" t="s">
        <v>130</v>
      </c>
      <c r="E638" s="113" t="s">
        <v>1650</v>
      </c>
      <c r="F638" s="89">
        <v>2017</v>
      </c>
      <c r="G638" s="113" t="s">
        <v>106</v>
      </c>
      <c r="H638" s="113" t="s">
        <v>1662</v>
      </c>
      <c r="I638" s="115">
        <f t="shared" si="72"/>
        <v>0</v>
      </c>
      <c r="J638" s="115">
        <f t="shared" si="73"/>
        <v>0</v>
      </c>
      <c r="K638" s="115">
        <f t="shared" si="74"/>
        <v>0</v>
      </c>
      <c r="L638" s="113"/>
      <c r="M638" s="36">
        <f>VLOOKUP("HV_"&amp;$D638&amp;$E638&amp;VLOOKUP($F638,key!$L$3:$M$13,2,FALSE)&amp;$G638&amp;M$6,'HVAC wts'!$H$7:$R$13254,11,FALSE)</f>
        <v>0</v>
      </c>
      <c r="N638" s="36">
        <f>VLOOKUP("HV_"&amp;$D638&amp;$E638&amp;VLOOKUP($F638,key!$L$3:$M$13,2,FALSE)&amp;$G638&amp;N$6,'HVAC wts'!$H$7:$R$13254,11,FALSE)</f>
        <v>0</v>
      </c>
      <c r="O638" s="36">
        <f>VLOOKUP("HV_"&amp;$D638&amp;$E638&amp;VLOOKUP($F638,key!$L$3:$M$13,2,FALSE)&amp;$G638&amp;O$6,'HVAC wts'!$H$7:$R$13254,11,FALSE)</f>
        <v>0</v>
      </c>
      <c r="P638" s="36">
        <f>VLOOKUP("HV_"&amp;$D638&amp;$E638&amp;VLOOKUP($F638,key!$L$3:$M$13,2,FALSE)&amp;$G638&amp;P$6,'HVAC wts'!$H$7:$R$13254,11,FALSE)</f>
        <v>0</v>
      </c>
      <c r="Q638" s="36">
        <f>VLOOKUP("HV_"&amp;$D638&amp;$E638&amp;VLOOKUP($F638,key!$L$3:$M$13,2,FALSE)&amp;$G638&amp;Q$6,'HVAC wts'!$H$7:$R$13254,11,FALSE)</f>
        <v>0</v>
      </c>
      <c r="R638" s="36">
        <f>VLOOKUP("HV_"&amp;$D638&amp;$E638&amp;VLOOKUP($F638,key!$L$3:$M$13,2,FALSE)&amp;$G638&amp;R$6,'HVAC wts'!$H$7:$R$13254,11,FALSE)</f>
        <v>0</v>
      </c>
      <c r="S638" s="36">
        <f t="shared" si="75"/>
        <v>0</v>
      </c>
      <c r="T638" s="113"/>
      <c r="U638" s="113">
        <f>MATCH($A638&amp;U$6,'All applic'!$A$7:$A$59080,0)</f>
        <v>986</v>
      </c>
      <c r="V638" s="113">
        <f>MATCH($A638&amp;V$6,'All applic'!$A$7:$A$59080,0)</f>
        <v>987</v>
      </c>
      <c r="W638" s="113">
        <f>MATCH($A638&amp;W$6,'All applic'!$A$7:$A$59080,0)</f>
        <v>989</v>
      </c>
      <c r="X638" s="113">
        <f>MATCH($A638&amp;X$6,'All applic'!$A$7:$A$59080,0)</f>
        <v>988</v>
      </c>
      <c r="Y638" s="113">
        <f>MATCH($A638&amp;Y$6,'All applic'!$A$7:$A$59080,0)</f>
        <v>986</v>
      </c>
      <c r="Z638" s="113">
        <f>MATCH($A638&amp;Z$6,'All applic'!$A$7:$A$59080,0)</f>
        <v>989</v>
      </c>
      <c r="AA638" s="113"/>
      <c r="AB638" s="28">
        <f>INDEX('All applic'!$H$7:$H$59080,U638)</f>
        <v>1.1060000000000001</v>
      </c>
      <c r="AC638" s="28">
        <f>INDEX('All applic'!$H$7:$H$59080,V638)</f>
        <v>1.004</v>
      </c>
      <c r="AD638" s="28">
        <f>INDEX('All applic'!$H$7:$H$59080,W638)</f>
        <v>1.004</v>
      </c>
      <c r="AE638" s="28">
        <f>INDEX('All applic'!$H$7:$H$59080,X638)</f>
        <v>0.71199999999999997</v>
      </c>
      <c r="AF638" s="28">
        <f>INDEX('All applic'!$H$7:$H$59080,Y638)</f>
        <v>1.1060000000000001</v>
      </c>
      <c r="AG638" s="28">
        <f>INDEX('All applic'!$H$7:$H$59080,Z638)</f>
        <v>1.004</v>
      </c>
      <c r="AH638" s="28"/>
      <c r="AI638" s="28">
        <f>INDEX('All applic'!$I$7:$I$59080,U638)</f>
        <v>1.288888888888889</v>
      </c>
      <c r="AJ638" s="28">
        <f>INDEX('All applic'!$I$7:$I$59080,V638)</f>
        <v>1.4000000000000001</v>
      </c>
      <c r="AK638" s="28">
        <f>INDEX('All applic'!$I$7:$I$59080,W638)</f>
        <v>1</v>
      </c>
      <c r="AL638" s="28">
        <f>INDEX('All applic'!$I$7:$I$59080,X638)</f>
        <v>1</v>
      </c>
      <c r="AM638" s="28">
        <f>INDEX('All applic'!$I$7:$I$59080,Y638)</f>
        <v>1.288888888888889</v>
      </c>
      <c r="AN638" s="28">
        <f>INDEX('All applic'!$I$7:$I$59080,Z638)</f>
        <v>1</v>
      </c>
      <c r="AO638" s="113"/>
      <c r="AP638" s="113">
        <f>INDEX('All applic'!$J$7:$J$59080,U638)</f>
        <v>-1.6120000000000002E-2</v>
      </c>
      <c r="AQ638" s="113">
        <v>0</v>
      </c>
      <c r="AR638" s="113">
        <f>INDEX('All applic'!$J$7:$J$59080,W638)</f>
        <v>-1.636E-2</v>
      </c>
      <c r="AS638" s="113">
        <v>0</v>
      </c>
      <c r="AT638" s="113">
        <v>0</v>
      </c>
      <c r="AU638" s="113">
        <v>0</v>
      </c>
    </row>
    <row r="639" spans="1:47" x14ac:dyDescent="0.25">
      <c r="A639" s="113" t="str">
        <f t="shared" si="70"/>
        <v>CFLMFm2017CZ08</v>
      </c>
      <c r="B639" s="113" t="str">
        <f t="shared" si="71"/>
        <v>CFLSCEMFmCZ082017</v>
      </c>
      <c r="C639" s="113" t="s">
        <v>118</v>
      </c>
      <c r="D639" s="113" t="s">
        <v>130</v>
      </c>
      <c r="E639" s="113" t="s">
        <v>1650</v>
      </c>
      <c r="F639" s="89">
        <v>2017</v>
      </c>
      <c r="G639" s="113" t="s">
        <v>107</v>
      </c>
      <c r="H639" s="113" t="s">
        <v>1662</v>
      </c>
      <c r="I639" s="115">
        <f t="shared" si="72"/>
        <v>1.0919411730477955</v>
      </c>
      <c r="J639" s="115">
        <f t="shared" si="73"/>
        <v>1.3117524442699566</v>
      </c>
      <c r="K639" s="115">
        <f t="shared" si="74"/>
        <v>-1.0467178584324248E-2</v>
      </c>
      <c r="L639" s="113"/>
      <c r="M639" s="36">
        <f>VLOOKUP("HV_"&amp;$D639&amp;$E639&amp;VLOOKUP($F639,key!$L$3:$M$13,2,FALSE)&amp;$G639&amp;M$6,'HVAC wts'!$H$7:$R$13254,11,FALSE)</f>
        <v>2915.185614545454</v>
      </c>
      <c r="N639" s="36">
        <f>VLOOKUP("HV_"&amp;$D639&amp;$E639&amp;VLOOKUP($F639,key!$L$3:$M$13,2,FALSE)&amp;$G639&amp;N$6,'HVAC wts'!$H$7:$R$13254,11,FALSE)</f>
        <v>419.18805818181823</v>
      </c>
      <c r="O639" s="36">
        <f>VLOOKUP("HV_"&amp;$D639&amp;$E639&amp;VLOOKUP($F639,key!$L$3:$M$13,2,FALSE)&amp;$G639&amp;O$6,'HVAC wts'!$H$7:$R$13254,11,FALSE)</f>
        <v>272.46923796008861</v>
      </c>
      <c r="P639" s="36">
        <f>VLOOKUP("HV_"&amp;$D639&amp;$E639&amp;VLOOKUP($F639,key!$L$3:$M$13,2,FALSE)&amp;$G639&amp;P$6,'HVAC wts'!$H$7:$R$13254,11,FALSE)</f>
        <v>39.179615254988917</v>
      </c>
      <c r="Q639" s="36">
        <f>VLOOKUP("HV_"&amp;$D639&amp;$E639&amp;VLOOKUP($F639,key!$L$3:$M$13,2,FALSE)&amp;$G639&amp;Q$6,'HVAC wts'!$H$7:$R$13254,11,FALSE)</f>
        <v>363.53749090909093</v>
      </c>
      <c r="R639" s="36">
        <f>VLOOKUP("HV_"&amp;$D639&amp;$E639&amp;VLOOKUP($F639,key!$L$3:$M$13,2,FALSE)&amp;$G639&amp;R$6,'HVAC wts'!$H$7:$R$13254,11,FALSE)</f>
        <v>33.978207982261644</v>
      </c>
      <c r="S639" s="36">
        <f t="shared" si="75"/>
        <v>4043.5382248337028</v>
      </c>
      <c r="T639" s="113"/>
      <c r="U639" s="113">
        <f>MATCH($A639&amp;U$6,'All applic'!$A$7:$A$59080,0)</f>
        <v>990</v>
      </c>
      <c r="V639" s="113">
        <f>MATCH($A639&amp;V$6,'All applic'!$A$7:$A$59080,0)</f>
        <v>991</v>
      </c>
      <c r="W639" s="113">
        <f>MATCH($A639&amp;W$6,'All applic'!$A$7:$A$59080,0)</f>
        <v>993</v>
      </c>
      <c r="X639" s="113">
        <f>MATCH($A639&amp;X$6,'All applic'!$A$7:$A$59080,0)</f>
        <v>992</v>
      </c>
      <c r="Y639" s="113">
        <f>MATCH($A639&amp;Y$6,'All applic'!$A$7:$A$59080,0)</f>
        <v>990</v>
      </c>
      <c r="Z639" s="113">
        <f>MATCH($A639&amp;Z$6,'All applic'!$A$7:$A$59080,0)</f>
        <v>993</v>
      </c>
      <c r="AA639" s="113"/>
      <c r="AB639" s="28">
        <f>INDEX('All applic'!$H$7:$H$59080,U639)</f>
        <v>1.1120000000000001</v>
      </c>
      <c r="AC639" s="28">
        <f>INDEX('All applic'!$H$7:$H$59080,V639)</f>
        <v>1.028</v>
      </c>
      <c r="AD639" s="28">
        <f>INDEX('All applic'!$H$7:$H$59080,W639)</f>
        <v>1.008</v>
      </c>
      <c r="AE639" s="28">
        <f>INDEX('All applic'!$H$7:$H$59080,X639)</f>
        <v>0.754</v>
      </c>
      <c r="AF639" s="28">
        <f>INDEX('All applic'!$H$7:$H$59080,Y639)</f>
        <v>1.1120000000000001</v>
      </c>
      <c r="AG639" s="28">
        <f>INDEX('All applic'!$H$7:$H$59080,Z639)</f>
        <v>1.008</v>
      </c>
      <c r="AH639" s="28"/>
      <c r="AI639" s="28">
        <f>INDEX('All applic'!$I$7:$I$59080,U639)</f>
        <v>1.3333333333333333</v>
      </c>
      <c r="AJ639" s="28">
        <f>INDEX('All applic'!$I$7:$I$59080,V639)</f>
        <v>1.4000000000000001</v>
      </c>
      <c r="AK639" s="28">
        <f>INDEX('All applic'!$I$7:$I$59080,W639)</f>
        <v>1</v>
      </c>
      <c r="AL639" s="28">
        <f>INDEX('All applic'!$I$7:$I$59080,X639)</f>
        <v>1</v>
      </c>
      <c r="AM639" s="28">
        <f>INDEX('All applic'!$I$7:$I$59080,Y639)</f>
        <v>1.3333333333333333</v>
      </c>
      <c r="AN639" s="28">
        <f>INDEX('All applic'!$I$7:$I$59080,Z639)</f>
        <v>1</v>
      </c>
      <c r="AO639" s="113"/>
      <c r="AP639" s="113">
        <f>INDEX('All applic'!$J$7:$J$59080,U639)</f>
        <v>-1.324E-2</v>
      </c>
      <c r="AQ639" s="113">
        <v>0</v>
      </c>
      <c r="AR639" s="113">
        <f>INDEX('All applic'!$J$7:$J$59080,W639)</f>
        <v>-1.3679999999999999E-2</v>
      </c>
      <c r="AS639" s="113">
        <v>0</v>
      </c>
      <c r="AT639" s="113">
        <v>0</v>
      </c>
      <c r="AU639" s="113">
        <v>0</v>
      </c>
    </row>
    <row r="640" spans="1:47" x14ac:dyDescent="0.25">
      <c r="A640" s="113" t="str">
        <f t="shared" si="70"/>
        <v>CFLMFm2017CZ09</v>
      </c>
      <c r="B640" s="113" t="str">
        <f t="shared" si="71"/>
        <v>CFLSCEMFmCZ092017</v>
      </c>
      <c r="C640" s="113" t="s">
        <v>118</v>
      </c>
      <c r="D640" s="113" t="s">
        <v>130</v>
      </c>
      <c r="E640" s="113" t="s">
        <v>1650</v>
      </c>
      <c r="F640" s="89">
        <v>2017</v>
      </c>
      <c r="G640" s="113" t="s">
        <v>108</v>
      </c>
      <c r="H640" s="113" t="s">
        <v>1662</v>
      </c>
      <c r="I640" s="115">
        <f t="shared" si="72"/>
        <v>1.0895710579172475</v>
      </c>
      <c r="J640" s="115">
        <f t="shared" si="73"/>
        <v>1.434394501502656</v>
      </c>
      <c r="K640" s="115">
        <f t="shared" si="74"/>
        <v>-1.1635795930905739E-2</v>
      </c>
      <c r="L640" s="113"/>
      <c r="M640" s="36">
        <f>VLOOKUP("HV_"&amp;$D640&amp;$E640&amp;VLOOKUP($F640,key!$L$3:$M$13,2,FALSE)&amp;$G640&amp;M$6,'HVAC wts'!$H$7:$R$13254,11,FALSE)</f>
        <v>2791.3117518403542</v>
      </c>
      <c r="N640" s="36">
        <f>VLOOKUP("HV_"&amp;$D640&amp;$E640&amp;VLOOKUP($F640,key!$L$3:$M$13,2,FALSE)&amp;$G640&amp;N$6,'HVAC wts'!$H$7:$R$13254,11,FALSE)</f>
        <v>401.37566101995571</v>
      </c>
      <c r="O640" s="36">
        <f>VLOOKUP("HV_"&amp;$D640&amp;$E640&amp;VLOOKUP($F640,key!$L$3:$M$13,2,FALSE)&amp;$G640&amp;O$6,'HVAC wts'!$H$7:$R$13254,11,FALSE)</f>
        <v>0</v>
      </c>
      <c r="P640" s="36">
        <f>VLOOKUP("HV_"&amp;$D640&amp;$E640&amp;VLOOKUP($F640,key!$L$3:$M$13,2,FALSE)&amp;$G640&amp;P$6,'HVAC wts'!$H$7:$R$13254,11,FALSE)</f>
        <v>0</v>
      </c>
      <c r="Q640" s="36">
        <f>VLOOKUP("HV_"&amp;$D640&amp;$E640&amp;VLOOKUP($F640,key!$L$3:$M$13,2,FALSE)&amp;$G640&amp;Q$6,'HVAC wts'!$H$7:$R$13254,11,FALSE)</f>
        <v>348.08983192904657</v>
      </c>
      <c r="R640" s="36">
        <f>VLOOKUP("HV_"&amp;$D640&amp;$E640&amp;VLOOKUP($F640,key!$L$3:$M$13,2,FALSE)&amp;$G640&amp;R$6,'HVAC wts'!$H$7:$R$13254,11,FALSE)</f>
        <v>0</v>
      </c>
      <c r="S640" s="36">
        <f t="shared" si="75"/>
        <v>3540.7772447893567</v>
      </c>
      <c r="T640" s="113"/>
      <c r="U640" s="113">
        <f>MATCH($A640&amp;U$6,'All applic'!$A$7:$A$59080,0)</f>
        <v>994</v>
      </c>
      <c r="V640" s="113">
        <f>MATCH($A640&amp;V$6,'All applic'!$A$7:$A$59080,0)</f>
        <v>995</v>
      </c>
      <c r="W640" s="113">
        <f>MATCH($A640&amp;W$6,'All applic'!$A$7:$A$59080,0)</f>
        <v>997</v>
      </c>
      <c r="X640" s="113">
        <f>MATCH($A640&amp;X$6,'All applic'!$A$7:$A$59080,0)</f>
        <v>996</v>
      </c>
      <c r="Y640" s="113">
        <f>MATCH($A640&amp;Y$6,'All applic'!$A$7:$A$59080,0)</f>
        <v>994</v>
      </c>
      <c r="Z640" s="113">
        <f>MATCH($A640&amp;Z$6,'All applic'!$A$7:$A$59080,0)</f>
        <v>997</v>
      </c>
      <c r="AA640" s="113"/>
      <c r="AB640" s="28">
        <f>INDEX('All applic'!$H$7:$H$59080,U640)</f>
        <v>1.1000000000000001</v>
      </c>
      <c r="AC640" s="28">
        <f>INDEX('All applic'!$H$7:$H$59080,V640)</f>
        <v>1.008</v>
      </c>
      <c r="AD640" s="28">
        <f>INDEX('All applic'!$H$7:$H$59080,W640)</f>
        <v>1.006</v>
      </c>
      <c r="AE640" s="28">
        <f>INDEX('All applic'!$H$7:$H$59080,X640)</f>
        <v>0.71799999999999997</v>
      </c>
      <c r="AF640" s="28">
        <f>INDEX('All applic'!$H$7:$H$59080,Y640)</f>
        <v>1.1000000000000001</v>
      </c>
      <c r="AG640" s="28">
        <f>INDEX('All applic'!$H$7:$H$59080,Z640)</f>
        <v>1.006</v>
      </c>
      <c r="AH640" s="28"/>
      <c r="AI640" s="28">
        <f>INDEX('All applic'!$I$7:$I$59080,U640)</f>
        <v>1.4318181818181819</v>
      </c>
      <c r="AJ640" s="28">
        <f>INDEX('All applic'!$I$7:$I$59080,V640)</f>
        <v>1.4545454545454546</v>
      </c>
      <c r="AK640" s="28">
        <f>INDEX('All applic'!$I$7:$I$59080,W640)</f>
        <v>1.0227272727272727</v>
      </c>
      <c r="AL640" s="28">
        <f>INDEX('All applic'!$I$7:$I$59080,X640)</f>
        <v>1.0227272727272727</v>
      </c>
      <c r="AM640" s="28">
        <f>INDEX('All applic'!$I$7:$I$59080,Y640)</f>
        <v>1.4318181818181819</v>
      </c>
      <c r="AN640" s="28">
        <f>INDEX('All applic'!$I$7:$I$59080,Z640)</f>
        <v>1.0227272727272727</v>
      </c>
      <c r="AO640" s="113"/>
      <c r="AP640" s="113">
        <f>INDEX('All applic'!$J$7:$J$59080,U640)</f>
        <v>-1.4760000000000001E-2</v>
      </c>
      <c r="AQ640" s="113">
        <v>0</v>
      </c>
      <c r="AR640" s="113">
        <f>INDEX('All applic'!$J$7:$J$59080,W640)</f>
        <v>-1.52E-2</v>
      </c>
      <c r="AS640" s="113">
        <v>0</v>
      </c>
      <c r="AT640" s="113">
        <v>0</v>
      </c>
      <c r="AU640" s="113">
        <v>0</v>
      </c>
    </row>
    <row r="641" spans="1:47" x14ac:dyDescent="0.25">
      <c r="A641" s="113" t="str">
        <f t="shared" si="70"/>
        <v>CFLMFm2017CZ10</v>
      </c>
      <c r="B641" s="113" t="str">
        <f t="shared" si="71"/>
        <v>CFLSCEMFmCZ102017</v>
      </c>
      <c r="C641" s="113" t="s">
        <v>118</v>
      </c>
      <c r="D641" s="113" t="s">
        <v>130</v>
      </c>
      <c r="E641" s="113" t="s">
        <v>1650</v>
      </c>
      <c r="F641" s="89">
        <v>2017</v>
      </c>
      <c r="G641" s="113" t="s">
        <v>109</v>
      </c>
      <c r="H641" s="113" t="s">
        <v>1662</v>
      </c>
      <c r="I641" s="115">
        <f t="shared" si="72"/>
        <v>1.0937977740494813</v>
      </c>
      <c r="J641" s="115">
        <f t="shared" si="73"/>
        <v>1.4446997802405539</v>
      </c>
      <c r="K641" s="115">
        <f t="shared" si="74"/>
        <v>-1.0279863071748701E-2</v>
      </c>
      <c r="L641" s="113"/>
      <c r="M641" s="36">
        <f>VLOOKUP("HV_"&amp;$D641&amp;$E641&amp;VLOOKUP($F641,key!$L$3:$M$13,2,FALSE)&amp;$G641&amp;M$6,'HVAC wts'!$H$7:$R$13254,11,FALSE)</f>
        <v>94.980317516629697</v>
      </c>
      <c r="N641" s="36">
        <f>VLOOKUP("HV_"&amp;$D641&amp;$E641&amp;VLOOKUP($F641,key!$L$3:$M$13,2,FALSE)&amp;$G641&amp;N$6,'HVAC wts'!$H$7:$R$13254,11,FALSE)</f>
        <v>13.657660310421289</v>
      </c>
      <c r="O641" s="36">
        <f>VLOOKUP("HV_"&amp;$D641&amp;$E641&amp;VLOOKUP($F641,key!$L$3:$M$13,2,FALSE)&amp;$G641&amp;O$6,'HVAC wts'!$H$7:$R$13254,11,FALSE)</f>
        <v>0</v>
      </c>
      <c r="P641" s="36">
        <f>VLOOKUP("HV_"&amp;$D641&amp;$E641&amp;VLOOKUP($F641,key!$L$3:$M$13,2,FALSE)&amp;$G641&amp;P$6,'HVAC wts'!$H$7:$R$13254,11,FALSE)</f>
        <v>0</v>
      </c>
      <c r="Q641" s="36">
        <f>VLOOKUP("HV_"&amp;$D641&amp;$E641&amp;VLOOKUP($F641,key!$L$3:$M$13,2,FALSE)&amp;$G641&amp;Q$6,'HVAC wts'!$H$7:$R$13254,11,FALSE)</f>
        <v>11.844496674057652</v>
      </c>
      <c r="R641" s="36">
        <f>VLOOKUP("HV_"&amp;$D641&amp;$E641&amp;VLOOKUP($F641,key!$L$3:$M$13,2,FALSE)&amp;$G641&amp;R$6,'HVAC wts'!$H$7:$R$13254,11,FALSE)</f>
        <v>0</v>
      </c>
      <c r="S641" s="36">
        <f t="shared" si="75"/>
        <v>120.48247450110864</v>
      </c>
      <c r="T641" s="113"/>
      <c r="U641" s="113">
        <f>MATCH($A641&amp;U$6,'All applic'!$A$7:$A$59080,0)</f>
        <v>998</v>
      </c>
      <c r="V641" s="113">
        <f>MATCH($A641&amp;V$6,'All applic'!$A$7:$A$59080,0)</f>
        <v>999</v>
      </c>
      <c r="W641" s="113">
        <f>MATCH($A641&amp;W$6,'All applic'!$A$7:$A$59080,0)</f>
        <v>1001</v>
      </c>
      <c r="X641" s="113">
        <f>MATCH($A641&amp;X$6,'All applic'!$A$7:$A$59080,0)</f>
        <v>1000</v>
      </c>
      <c r="Y641" s="113">
        <f>MATCH($A641&amp;Y$6,'All applic'!$A$7:$A$59080,0)</f>
        <v>998</v>
      </c>
      <c r="Z641" s="113">
        <f>MATCH($A641&amp;Z$6,'All applic'!$A$7:$A$59080,0)</f>
        <v>1001</v>
      </c>
      <c r="AA641" s="113"/>
      <c r="AB641" s="28">
        <f>INDEX('All applic'!$H$7:$H$59080,U641)</f>
        <v>1.1040000000000001</v>
      </c>
      <c r="AC641" s="28">
        <f>INDEX('All applic'!$H$7:$H$59080,V641)</f>
        <v>1.014</v>
      </c>
      <c r="AD641" s="28">
        <f>INDEX('All applic'!$H$7:$H$59080,W641)</f>
        <v>1.01</v>
      </c>
      <c r="AE641" s="28">
        <f>INDEX('All applic'!$H$7:$H$59080,X641)</f>
        <v>0.748</v>
      </c>
      <c r="AF641" s="28">
        <f>INDEX('All applic'!$H$7:$H$59080,Y641)</f>
        <v>1.1040000000000001</v>
      </c>
      <c r="AG641" s="28">
        <f>INDEX('All applic'!$H$7:$H$59080,Z641)</f>
        <v>1.01</v>
      </c>
      <c r="AH641" s="28"/>
      <c r="AI641" s="28">
        <f>INDEX('All applic'!$I$7:$I$59080,U641)</f>
        <v>1.4318181818181819</v>
      </c>
      <c r="AJ641" s="28">
        <f>INDEX('All applic'!$I$7:$I$59080,V641)</f>
        <v>1.5454545454545456</v>
      </c>
      <c r="AK641" s="28">
        <f>INDEX('All applic'!$I$7:$I$59080,W641)</f>
        <v>1.0454545454545454</v>
      </c>
      <c r="AL641" s="28">
        <f>INDEX('All applic'!$I$7:$I$59080,X641)</f>
        <v>1.0227272727272727</v>
      </c>
      <c r="AM641" s="28">
        <f>INDEX('All applic'!$I$7:$I$59080,Y641)</f>
        <v>1.4318181818181819</v>
      </c>
      <c r="AN641" s="28">
        <f>INDEX('All applic'!$I$7:$I$59080,Z641)</f>
        <v>1.0454545454545454</v>
      </c>
      <c r="AO641" s="113"/>
      <c r="AP641" s="113">
        <f>INDEX('All applic'!$J$7:$J$59080,U641)</f>
        <v>-1.304E-2</v>
      </c>
      <c r="AQ641" s="113">
        <v>0</v>
      </c>
      <c r="AR641" s="113">
        <f>INDEX('All applic'!$J$7:$J$59080,W641)</f>
        <v>-1.3460000000000001E-2</v>
      </c>
      <c r="AS641" s="113">
        <v>0</v>
      </c>
      <c r="AT641" s="113">
        <v>0</v>
      </c>
      <c r="AU641" s="113">
        <v>0</v>
      </c>
    </row>
    <row r="642" spans="1:47" x14ac:dyDescent="0.25">
      <c r="A642" s="113" t="str">
        <f t="shared" si="70"/>
        <v>CFLMFm2017CZ11</v>
      </c>
      <c r="B642" s="113" t="str">
        <f t="shared" si="71"/>
        <v>CFLSCEMFmCZ112017</v>
      </c>
      <c r="C642" s="113" t="s">
        <v>118</v>
      </c>
      <c r="D642" s="113" t="s">
        <v>130</v>
      </c>
      <c r="E642" s="113" t="s">
        <v>1650</v>
      </c>
      <c r="F642" s="89">
        <v>2017</v>
      </c>
      <c r="G642" s="113" t="s">
        <v>110</v>
      </c>
      <c r="H642" s="113" t="s">
        <v>1662</v>
      </c>
      <c r="I642" s="115">
        <f t="shared" si="72"/>
        <v>0</v>
      </c>
      <c r="J642" s="115">
        <f t="shared" si="73"/>
        <v>0</v>
      </c>
      <c r="K642" s="115">
        <f t="shared" si="74"/>
        <v>0</v>
      </c>
      <c r="L642" s="113"/>
      <c r="M642" s="36">
        <f>VLOOKUP("HV_"&amp;$D642&amp;$E642&amp;VLOOKUP($F642,key!$L$3:$M$13,2,FALSE)&amp;$G642&amp;M$6,'HVAC wts'!$H$7:$R$13254,11,FALSE)</f>
        <v>0</v>
      </c>
      <c r="N642" s="36">
        <f>VLOOKUP("HV_"&amp;$D642&amp;$E642&amp;VLOOKUP($F642,key!$L$3:$M$13,2,FALSE)&amp;$G642&amp;N$6,'HVAC wts'!$H$7:$R$13254,11,FALSE)</f>
        <v>0</v>
      </c>
      <c r="O642" s="36">
        <f>VLOOKUP("HV_"&amp;$D642&amp;$E642&amp;VLOOKUP($F642,key!$L$3:$M$13,2,FALSE)&amp;$G642&amp;O$6,'HVAC wts'!$H$7:$R$13254,11,FALSE)</f>
        <v>0</v>
      </c>
      <c r="P642" s="36">
        <f>VLOOKUP("HV_"&amp;$D642&amp;$E642&amp;VLOOKUP($F642,key!$L$3:$M$13,2,FALSE)&amp;$G642&amp;P$6,'HVAC wts'!$H$7:$R$13254,11,FALSE)</f>
        <v>0</v>
      </c>
      <c r="Q642" s="36">
        <f>VLOOKUP("HV_"&amp;$D642&amp;$E642&amp;VLOOKUP($F642,key!$L$3:$M$13,2,FALSE)&amp;$G642&amp;Q$6,'HVAC wts'!$H$7:$R$13254,11,FALSE)</f>
        <v>0</v>
      </c>
      <c r="R642" s="36">
        <f>VLOOKUP("HV_"&amp;$D642&amp;$E642&amp;VLOOKUP($F642,key!$L$3:$M$13,2,FALSE)&amp;$G642&amp;R$6,'HVAC wts'!$H$7:$R$13254,11,FALSE)</f>
        <v>0</v>
      </c>
      <c r="S642" s="36">
        <f t="shared" si="75"/>
        <v>0</v>
      </c>
      <c r="T642" s="113"/>
      <c r="U642" s="113">
        <f>MATCH($A642&amp;U$6,'All applic'!$A$7:$A$59080,0)</f>
        <v>1002</v>
      </c>
      <c r="V642" s="113">
        <f>MATCH($A642&amp;V$6,'All applic'!$A$7:$A$59080,0)</f>
        <v>1003</v>
      </c>
      <c r="W642" s="113">
        <f>MATCH($A642&amp;W$6,'All applic'!$A$7:$A$59080,0)</f>
        <v>1005</v>
      </c>
      <c r="X642" s="113">
        <f>MATCH($A642&amp;X$6,'All applic'!$A$7:$A$59080,0)</f>
        <v>1004</v>
      </c>
      <c r="Y642" s="113">
        <f>MATCH($A642&amp;Y$6,'All applic'!$A$7:$A$59080,0)</f>
        <v>1002</v>
      </c>
      <c r="Z642" s="113">
        <f>MATCH($A642&amp;Z$6,'All applic'!$A$7:$A$59080,0)</f>
        <v>1005</v>
      </c>
      <c r="AA642" s="113"/>
      <c r="AB642" s="28">
        <f>INDEX('All applic'!$H$7:$H$59080,U642)</f>
        <v>1.1000000000000001</v>
      </c>
      <c r="AC642" s="28">
        <f>INDEX('All applic'!$H$7:$H$59080,V642)</f>
        <v>0.95799999999999996</v>
      </c>
      <c r="AD642" s="28">
        <f>INDEX('All applic'!$H$7:$H$59080,W642)</f>
        <v>1</v>
      </c>
      <c r="AE642" s="28">
        <f>INDEX('All applic'!$H$7:$H$59080,X642)</f>
        <v>0.62</v>
      </c>
      <c r="AF642" s="28">
        <f>INDEX('All applic'!$H$7:$H$59080,Y642)</f>
        <v>1.1000000000000001</v>
      </c>
      <c r="AG642" s="28">
        <f>INDEX('All applic'!$H$7:$H$59080,Z642)</f>
        <v>1</v>
      </c>
      <c r="AH642" s="28"/>
      <c r="AI642" s="28">
        <f>INDEX('All applic'!$I$7:$I$59080,U642)</f>
        <v>1.3902439024390243</v>
      </c>
      <c r="AJ642" s="28">
        <f>INDEX('All applic'!$I$7:$I$59080,V642)</f>
        <v>1.3902439024390243</v>
      </c>
      <c r="AK642" s="28">
        <f>INDEX('All applic'!$I$7:$I$59080,W642)</f>
        <v>1</v>
      </c>
      <c r="AL642" s="28">
        <f>INDEX('All applic'!$I$7:$I$59080,X642)</f>
        <v>1</v>
      </c>
      <c r="AM642" s="28">
        <f>INDEX('All applic'!$I$7:$I$59080,Y642)</f>
        <v>1.3902439024390243</v>
      </c>
      <c r="AN642" s="28">
        <f>INDEX('All applic'!$I$7:$I$59080,Z642)</f>
        <v>1</v>
      </c>
      <c r="AO642" s="113"/>
      <c r="AP642" s="113">
        <f>INDEX('All applic'!$J$7:$J$59080,U642)</f>
        <v>-1.932E-2</v>
      </c>
      <c r="AQ642" s="113">
        <v>0</v>
      </c>
      <c r="AR642" s="113">
        <f>INDEX('All applic'!$J$7:$J$59080,W642)</f>
        <v>-1.9699999999999999E-2</v>
      </c>
      <c r="AS642" s="113">
        <v>0</v>
      </c>
      <c r="AT642" s="113">
        <v>0</v>
      </c>
      <c r="AU642" s="113">
        <v>0</v>
      </c>
    </row>
    <row r="643" spans="1:47" x14ac:dyDescent="0.25">
      <c r="A643" s="113" t="str">
        <f t="shared" si="70"/>
        <v>CFLMFm2017CZ12</v>
      </c>
      <c r="B643" s="113" t="str">
        <f t="shared" si="71"/>
        <v>CFLSCEMFmCZ122017</v>
      </c>
      <c r="C643" s="113" t="s">
        <v>118</v>
      </c>
      <c r="D643" s="113" t="s">
        <v>130</v>
      </c>
      <c r="E643" s="113" t="s">
        <v>1650</v>
      </c>
      <c r="F643" s="89">
        <v>2017</v>
      </c>
      <c r="G643" s="113" t="s">
        <v>111</v>
      </c>
      <c r="H643" s="113" t="s">
        <v>1662</v>
      </c>
      <c r="I643" s="115">
        <f t="shared" si="72"/>
        <v>0</v>
      </c>
      <c r="J643" s="115">
        <f t="shared" si="73"/>
        <v>0</v>
      </c>
      <c r="K643" s="115">
        <f t="shared" si="74"/>
        <v>0</v>
      </c>
      <c r="L643" s="113"/>
      <c r="M643" s="36">
        <f>VLOOKUP("HV_"&amp;$D643&amp;$E643&amp;VLOOKUP($F643,key!$L$3:$M$13,2,FALSE)&amp;$G643&amp;M$6,'HVAC wts'!$H$7:$R$13254,11,FALSE)</f>
        <v>0</v>
      </c>
      <c r="N643" s="36">
        <f>VLOOKUP("HV_"&amp;$D643&amp;$E643&amp;VLOOKUP($F643,key!$L$3:$M$13,2,FALSE)&amp;$G643&amp;N$6,'HVAC wts'!$H$7:$R$13254,11,FALSE)</f>
        <v>0</v>
      </c>
      <c r="O643" s="36">
        <f>VLOOKUP("HV_"&amp;$D643&amp;$E643&amp;VLOOKUP($F643,key!$L$3:$M$13,2,FALSE)&amp;$G643&amp;O$6,'HVAC wts'!$H$7:$R$13254,11,FALSE)</f>
        <v>0</v>
      </c>
      <c r="P643" s="36">
        <f>VLOOKUP("HV_"&amp;$D643&amp;$E643&amp;VLOOKUP($F643,key!$L$3:$M$13,2,FALSE)&amp;$G643&amp;P$6,'HVAC wts'!$H$7:$R$13254,11,FALSE)</f>
        <v>0</v>
      </c>
      <c r="Q643" s="36">
        <f>VLOOKUP("HV_"&amp;$D643&amp;$E643&amp;VLOOKUP($F643,key!$L$3:$M$13,2,FALSE)&amp;$G643&amp;Q$6,'HVAC wts'!$H$7:$R$13254,11,FALSE)</f>
        <v>0</v>
      </c>
      <c r="R643" s="36">
        <f>VLOOKUP("HV_"&amp;$D643&amp;$E643&amp;VLOOKUP($F643,key!$L$3:$M$13,2,FALSE)&amp;$G643&amp;R$6,'HVAC wts'!$H$7:$R$13254,11,FALSE)</f>
        <v>0</v>
      </c>
      <c r="S643" s="36">
        <f t="shared" si="75"/>
        <v>0</v>
      </c>
      <c r="T643" s="113"/>
      <c r="U643" s="113">
        <f>MATCH($A643&amp;U$6,'All applic'!$A$7:$A$59080,0)</f>
        <v>1006</v>
      </c>
      <c r="V643" s="113">
        <f>MATCH($A643&amp;V$6,'All applic'!$A$7:$A$59080,0)</f>
        <v>1007</v>
      </c>
      <c r="W643" s="113">
        <f>MATCH($A643&amp;W$6,'All applic'!$A$7:$A$59080,0)</f>
        <v>1009</v>
      </c>
      <c r="X643" s="113">
        <f>MATCH($A643&amp;X$6,'All applic'!$A$7:$A$59080,0)</f>
        <v>1008</v>
      </c>
      <c r="Y643" s="113">
        <f>MATCH($A643&amp;Y$6,'All applic'!$A$7:$A$59080,0)</f>
        <v>1006</v>
      </c>
      <c r="Z643" s="113">
        <f>MATCH($A643&amp;Z$6,'All applic'!$A$7:$A$59080,0)</f>
        <v>1009</v>
      </c>
      <c r="AA643" s="113"/>
      <c r="AB643" s="28">
        <f>INDEX('All applic'!$H$7:$H$59080,U643)</f>
        <v>1.0920000000000001</v>
      </c>
      <c r="AC643" s="28">
        <f>INDEX('All applic'!$H$7:$H$59080,V643)</f>
        <v>0.95799999999999996</v>
      </c>
      <c r="AD643" s="28">
        <f>INDEX('All applic'!$H$7:$H$59080,W643)</f>
        <v>1.002</v>
      </c>
      <c r="AE643" s="28">
        <f>INDEX('All applic'!$H$7:$H$59080,X643)</f>
        <v>0.63200000000000001</v>
      </c>
      <c r="AF643" s="28">
        <f>INDEX('All applic'!$H$7:$H$59080,Y643)</f>
        <v>1.0920000000000001</v>
      </c>
      <c r="AG643" s="28">
        <f>INDEX('All applic'!$H$7:$H$59080,Z643)</f>
        <v>1.002</v>
      </c>
      <c r="AH643" s="28"/>
      <c r="AI643" s="28">
        <f>INDEX('All applic'!$I$7:$I$59080,U643)</f>
        <v>1.4146341463414633</v>
      </c>
      <c r="AJ643" s="28">
        <f>INDEX('All applic'!$I$7:$I$59080,V643)</f>
        <v>1.4146341463414633</v>
      </c>
      <c r="AK643" s="28">
        <f>INDEX('All applic'!$I$7:$I$59080,W643)</f>
        <v>1.024390243902439</v>
      </c>
      <c r="AL643" s="28">
        <f>INDEX('All applic'!$I$7:$I$59080,X643)</f>
        <v>1</v>
      </c>
      <c r="AM643" s="28">
        <f>INDEX('All applic'!$I$7:$I$59080,Y643)</f>
        <v>1.4146341463414633</v>
      </c>
      <c r="AN643" s="28">
        <f>INDEX('All applic'!$I$7:$I$59080,Z643)</f>
        <v>1.024390243902439</v>
      </c>
      <c r="AO643" s="113"/>
      <c r="AP643" s="113">
        <f>INDEX('All applic'!$J$7:$J$59080,U643)</f>
        <v>-1.8460000000000001E-2</v>
      </c>
      <c r="AQ643" s="113">
        <v>0</v>
      </c>
      <c r="AR643" s="113">
        <f>INDEX('All applic'!$J$7:$J$59080,W643)</f>
        <v>-1.874E-2</v>
      </c>
      <c r="AS643" s="113">
        <v>0</v>
      </c>
      <c r="AT643" s="113">
        <v>0</v>
      </c>
      <c r="AU643" s="113">
        <v>0</v>
      </c>
    </row>
    <row r="644" spans="1:47" x14ac:dyDescent="0.25">
      <c r="A644" s="113" t="str">
        <f t="shared" si="70"/>
        <v>CFLMFm2017CZ13</v>
      </c>
      <c r="B644" s="113" t="str">
        <f t="shared" si="71"/>
        <v>CFLSCEMFmCZ132017</v>
      </c>
      <c r="C644" s="113" t="s">
        <v>118</v>
      </c>
      <c r="D644" s="113" t="s">
        <v>130</v>
      </c>
      <c r="E644" s="113" t="s">
        <v>1650</v>
      </c>
      <c r="F644" s="89">
        <v>2017</v>
      </c>
      <c r="G644" s="113" t="s">
        <v>112</v>
      </c>
      <c r="H644" s="113" t="s">
        <v>1662</v>
      </c>
      <c r="I644" s="115">
        <f t="shared" si="72"/>
        <v>1.0941703159337413</v>
      </c>
      <c r="J644" s="115">
        <f t="shared" si="73"/>
        <v>1.4390243902439024</v>
      </c>
      <c r="K644" s="115">
        <f t="shared" si="74"/>
        <v>-1.4032328426160036E-2</v>
      </c>
      <c r="L644" s="113"/>
      <c r="M644" s="36">
        <f>VLOOKUP("HV_"&amp;$D644&amp;$E644&amp;VLOOKUP($F644,key!$L$3:$M$13,2,FALSE)&amp;$G644&amp;M$6,'HVAC wts'!$H$7:$R$13254,11,FALSE)</f>
        <v>47.490158758314848</v>
      </c>
      <c r="N644" s="36">
        <f>VLOOKUP("HV_"&amp;$D644&amp;$E644&amp;VLOOKUP($F644,key!$L$3:$M$13,2,FALSE)&amp;$G644&amp;N$6,'HVAC wts'!$H$7:$R$13254,11,FALSE)</f>
        <v>6.8288301552106443</v>
      </c>
      <c r="O644" s="36">
        <f>VLOOKUP("HV_"&amp;$D644&amp;$E644&amp;VLOOKUP($F644,key!$L$3:$M$13,2,FALSE)&amp;$G644&amp;O$6,'HVAC wts'!$H$7:$R$13254,11,FALSE)</f>
        <v>0</v>
      </c>
      <c r="P644" s="36">
        <f>VLOOKUP("HV_"&amp;$D644&amp;$E644&amp;VLOOKUP($F644,key!$L$3:$M$13,2,FALSE)&amp;$G644&amp;P$6,'HVAC wts'!$H$7:$R$13254,11,FALSE)</f>
        <v>0</v>
      </c>
      <c r="Q644" s="36">
        <f>VLOOKUP("HV_"&amp;$D644&amp;$E644&amp;VLOOKUP($F644,key!$L$3:$M$13,2,FALSE)&amp;$G644&amp;Q$6,'HVAC wts'!$H$7:$R$13254,11,FALSE)</f>
        <v>5.9222483370288259</v>
      </c>
      <c r="R644" s="36">
        <f>VLOOKUP("HV_"&amp;$D644&amp;$E644&amp;VLOOKUP($F644,key!$L$3:$M$13,2,FALSE)&amp;$G644&amp;R$6,'HVAC wts'!$H$7:$R$13254,11,FALSE)</f>
        <v>0</v>
      </c>
      <c r="S644" s="36">
        <f t="shared" si="75"/>
        <v>60.24123725055432</v>
      </c>
      <c r="T644" s="113"/>
      <c r="U644" s="113">
        <f>MATCH($A644&amp;U$6,'All applic'!$A$7:$A$59080,0)</f>
        <v>1010</v>
      </c>
      <c r="V644" s="113">
        <f>MATCH($A644&amp;V$6,'All applic'!$A$7:$A$59080,0)</f>
        <v>1011</v>
      </c>
      <c r="W644" s="113">
        <f>MATCH($A644&amp;W$6,'All applic'!$A$7:$A$59080,0)</f>
        <v>1013</v>
      </c>
      <c r="X644" s="113">
        <f>MATCH($A644&amp;X$6,'All applic'!$A$7:$A$59080,0)</f>
        <v>1012</v>
      </c>
      <c r="Y644" s="113">
        <f>MATCH($A644&amp;Y$6,'All applic'!$A$7:$A$59080,0)</f>
        <v>1010</v>
      </c>
      <c r="Z644" s="113">
        <f>MATCH($A644&amp;Z$6,'All applic'!$A$7:$A$59080,0)</f>
        <v>1013</v>
      </c>
      <c r="AA644" s="113"/>
      <c r="AB644" s="28">
        <f>INDEX('All applic'!$H$7:$H$59080,U644)</f>
        <v>1.1080000000000001</v>
      </c>
      <c r="AC644" s="28">
        <f>INDEX('All applic'!$H$7:$H$59080,V644)</f>
        <v>0.98599999999999999</v>
      </c>
      <c r="AD644" s="28">
        <f>INDEX('All applic'!$H$7:$H$59080,W644)</f>
        <v>1.002</v>
      </c>
      <c r="AE644" s="28">
        <f>INDEX('All applic'!$H$7:$H$59080,X644)</f>
        <v>0.66400000000000003</v>
      </c>
      <c r="AF644" s="28">
        <f>INDEX('All applic'!$H$7:$H$59080,Y644)</f>
        <v>1.1080000000000001</v>
      </c>
      <c r="AG644" s="28">
        <f>INDEX('All applic'!$H$7:$H$59080,Z644)</f>
        <v>1.002</v>
      </c>
      <c r="AH644" s="28"/>
      <c r="AI644" s="28">
        <f>INDEX('All applic'!$I$7:$I$59080,U644)</f>
        <v>1.4390243902439024</v>
      </c>
      <c r="AJ644" s="28">
        <f>INDEX('All applic'!$I$7:$I$59080,V644)</f>
        <v>1.4390243902439024</v>
      </c>
      <c r="AK644" s="28">
        <f>INDEX('All applic'!$I$7:$I$59080,W644)</f>
        <v>1.024390243902439</v>
      </c>
      <c r="AL644" s="28">
        <f>INDEX('All applic'!$I$7:$I$59080,X644)</f>
        <v>1</v>
      </c>
      <c r="AM644" s="28">
        <f>INDEX('All applic'!$I$7:$I$59080,Y644)</f>
        <v>1.4390243902439024</v>
      </c>
      <c r="AN644" s="28">
        <f>INDEX('All applic'!$I$7:$I$59080,Z644)</f>
        <v>1.024390243902439</v>
      </c>
      <c r="AO644" s="113"/>
      <c r="AP644" s="113">
        <f>INDEX('All applic'!$J$7:$J$59080,U644)</f>
        <v>-1.78E-2</v>
      </c>
      <c r="AQ644" s="113">
        <v>0</v>
      </c>
      <c r="AR644" s="113">
        <f>INDEX('All applic'!$J$7:$J$59080,W644)</f>
        <v>-1.8260000000000002E-2</v>
      </c>
      <c r="AS644" s="113">
        <v>0</v>
      </c>
      <c r="AT644" s="113">
        <v>0</v>
      </c>
      <c r="AU644" s="113">
        <v>0</v>
      </c>
    </row>
    <row r="645" spans="1:47" x14ac:dyDescent="0.25">
      <c r="A645" s="113" t="str">
        <f t="shared" si="70"/>
        <v>CFLMFm2017CZ14</v>
      </c>
      <c r="B645" s="113" t="str">
        <f t="shared" si="71"/>
        <v>CFLSCEMFmCZ142017</v>
      </c>
      <c r="C645" s="113" t="s">
        <v>118</v>
      </c>
      <c r="D645" s="113" t="s">
        <v>130</v>
      </c>
      <c r="E645" s="113" t="s">
        <v>1650</v>
      </c>
      <c r="F645" s="89">
        <v>2017</v>
      </c>
      <c r="G645" s="113" t="s">
        <v>113</v>
      </c>
      <c r="H645" s="113" t="s">
        <v>1662</v>
      </c>
      <c r="I645" s="115">
        <f t="shared" si="72"/>
        <v>1.0822090898117538</v>
      </c>
      <c r="J645" s="115">
        <f t="shared" si="73"/>
        <v>1.2740776262137323</v>
      </c>
      <c r="K645" s="115">
        <f t="shared" si="74"/>
        <v>-1.6102089922294685E-2</v>
      </c>
      <c r="L645" s="113"/>
      <c r="M645" s="36">
        <f>VLOOKUP("HV_"&amp;$D645&amp;$E645&amp;VLOOKUP($F645,key!$L$3:$M$13,2,FALSE)&amp;$G645&amp;M$6,'HVAC wts'!$H$7:$R$13254,11,FALSE)</f>
        <v>0.73809419203418203</v>
      </c>
      <c r="N645" s="36">
        <f>VLOOKUP("HV_"&amp;$D645&amp;$E645&amp;VLOOKUP($F645,key!$L$3:$M$13,2,FALSE)&amp;$G645&amp;N$6,'HVAC wts'!$H$7:$R$13254,11,FALSE)</f>
        <v>0.10613398665605368</v>
      </c>
      <c r="O645" s="36">
        <f>VLOOKUP("HV_"&amp;$D645&amp;$E645&amp;VLOOKUP($F645,key!$L$3:$M$13,2,FALSE)&amp;$G645&amp;O$6,'HVAC wts'!$H$7:$R$13254,11,FALSE)</f>
        <v>5.0238865615258151E-2</v>
      </c>
      <c r="P645" s="36">
        <f>VLOOKUP("HV_"&amp;$D645&amp;$E645&amp;VLOOKUP($F645,key!$L$3:$M$13,2,FALSE)&amp;$G645&amp;P$6,'HVAC wts'!$H$7:$R$13254,11,FALSE)</f>
        <v>7.224079460820561E-3</v>
      </c>
      <c r="Q645" s="36">
        <f>VLOOKUP("HV_"&amp;$D645&amp;$E645&amp;VLOOKUP($F645,key!$L$3:$M$13,2,FALSE)&amp;$G645&amp;Q$6,'HVAC wts'!$H$7:$R$13254,11,FALSE)</f>
        <v>9.2043851097460022E-2</v>
      </c>
      <c r="R645" s="36">
        <f>VLOOKUP("HV_"&amp;$D645&amp;$E645&amp;VLOOKUP($F645,key!$L$3:$M$13,2,FALSE)&amp;$G645&amp;R$6,'HVAC wts'!$H$7:$R$13254,11,FALSE)</f>
        <v>6.2650251362253969E-3</v>
      </c>
      <c r="S645" s="36">
        <f t="shared" si="75"/>
        <v>0.99999999999999989</v>
      </c>
      <c r="T645" s="113"/>
      <c r="U645" s="113">
        <f>MATCH($A645&amp;U$6,'All applic'!$A$7:$A$59080,0)</f>
        <v>1014</v>
      </c>
      <c r="V645" s="113">
        <f>MATCH($A645&amp;V$6,'All applic'!$A$7:$A$59080,0)</f>
        <v>1015</v>
      </c>
      <c r="W645" s="113">
        <f>MATCH($A645&amp;W$6,'All applic'!$A$7:$A$59080,0)</f>
        <v>1017</v>
      </c>
      <c r="X645" s="113">
        <f>MATCH($A645&amp;X$6,'All applic'!$A$7:$A$59080,0)</f>
        <v>1016</v>
      </c>
      <c r="Y645" s="113">
        <f>MATCH($A645&amp;Y$6,'All applic'!$A$7:$A$59080,0)</f>
        <v>1014</v>
      </c>
      <c r="Z645" s="113">
        <f>MATCH($A645&amp;Z$6,'All applic'!$A$7:$A$59080,0)</f>
        <v>1017</v>
      </c>
      <c r="AA645" s="113"/>
      <c r="AB645" s="28">
        <f>INDEX('All applic'!$H$7:$H$59080,U645)</f>
        <v>1.1080000000000001</v>
      </c>
      <c r="AC645" s="28">
        <f>INDEX('All applic'!$H$7:$H$59080,V645)</f>
        <v>0.95799999999999996</v>
      </c>
      <c r="AD645" s="28">
        <f>INDEX('All applic'!$H$7:$H$59080,W645)</f>
        <v>0.998</v>
      </c>
      <c r="AE645" s="28">
        <f>INDEX('All applic'!$H$7:$H$59080,X645)</f>
        <v>0.60199999999999998</v>
      </c>
      <c r="AF645" s="28">
        <f>INDEX('All applic'!$H$7:$H$59080,Y645)</f>
        <v>1.1080000000000001</v>
      </c>
      <c r="AG645" s="28">
        <f>INDEX('All applic'!$H$7:$H$59080,Z645)</f>
        <v>0.998</v>
      </c>
      <c r="AH645" s="28"/>
      <c r="AI645" s="28">
        <f>INDEX('All applic'!$I$7:$I$59080,U645)</f>
        <v>1.2857142857142856</v>
      </c>
      <c r="AJ645" s="28">
        <f>INDEX('All applic'!$I$7:$I$59080,V645)</f>
        <v>1.3333333333333333</v>
      </c>
      <c r="AK645" s="28">
        <f>INDEX('All applic'!$I$7:$I$59080,W645)</f>
        <v>1.0238095238095237</v>
      </c>
      <c r="AL645" s="28">
        <f>INDEX('All applic'!$I$7:$I$59080,X645)</f>
        <v>1.0238095238095237</v>
      </c>
      <c r="AM645" s="28">
        <f>INDEX('All applic'!$I$7:$I$59080,Y645)</f>
        <v>1.2857142857142856</v>
      </c>
      <c r="AN645" s="28">
        <f>INDEX('All applic'!$I$7:$I$59080,Z645)</f>
        <v>1.0238095238095237</v>
      </c>
      <c r="AO645" s="113"/>
      <c r="AP645" s="113">
        <f>INDEX('All applic'!$J$7:$J$59080,U645)</f>
        <v>-2.0399999999999998E-2</v>
      </c>
      <c r="AQ645" s="113">
        <v>0</v>
      </c>
      <c r="AR645" s="113">
        <f>INDEX('All applic'!$J$7:$J$59080,W645)</f>
        <v>-2.0799999999999999E-2</v>
      </c>
      <c r="AS645" s="113">
        <v>0</v>
      </c>
      <c r="AT645" s="113">
        <v>0</v>
      </c>
      <c r="AU645" s="113">
        <v>0</v>
      </c>
    </row>
    <row r="646" spans="1:47" x14ac:dyDescent="0.25">
      <c r="A646" s="113" t="str">
        <f t="shared" si="70"/>
        <v>CFLMFm2017CZ15</v>
      </c>
      <c r="B646" s="113" t="str">
        <f t="shared" si="71"/>
        <v>CFLSCEMFmCZ152017</v>
      </c>
      <c r="C646" s="113" t="s">
        <v>118</v>
      </c>
      <c r="D646" s="113" t="s">
        <v>130</v>
      </c>
      <c r="E646" s="113" t="s">
        <v>1650</v>
      </c>
      <c r="F646" s="89">
        <v>2017</v>
      </c>
      <c r="G646" s="113" t="s">
        <v>114</v>
      </c>
      <c r="H646" s="113" t="s">
        <v>1662</v>
      </c>
      <c r="I646" s="115">
        <f t="shared" si="72"/>
        <v>1.13956746406469</v>
      </c>
      <c r="J646" s="115">
        <f t="shared" si="73"/>
        <v>1.3779575830939779</v>
      </c>
      <c r="K646" s="115">
        <f t="shared" si="74"/>
        <v>-6.80377895128051E-3</v>
      </c>
      <c r="L646" s="113"/>
      <c r="M646" s="36">
        <f>VLOOKUP("HV_"&amp;$D646&amp;$E646&amp;VLOOKUP($F646,key!$L$3:$M$13,2,FALSE)&amp;$G646&amp;M$6,'HVAC wts'!$H$7:$R$13254,11,FALSE)</f>
        <v>0.73809419203418203</v>
      </c>
      <c r="N646" s="36">
        <f>VLOOKUP("HV_"&amp;$D646&amp;$E646&amp;VLOOKUP($F646,key!$L$3:$M$13,2,FALSE)&amp;$G646&amp;N$6,'HVAC wts'!$H$7:$R$13254,11,FALSE)</f>
        <v>0.10613398665605368</v>
      </c>
      <c r="O646" s="36">
        <f>VLOOKUP("HV_"&amp;$D646&amp;$E646&amp;VLOOKUP($F646,key!$L$3:$M$13,2,FALSE)&amp;$G646&amp;O$6,'HVAC wts'!$H$7:$R$13254,11,FALSE)</f>
        <v>5.0238865615258151E-2</v>
      </c>
      <c r="P646" s="36">
        <f>VLOOKUP("HV_"&amp;$D646&amp;$E646&amp;VLOOKUP($F646,key!$L$3:$M$13,2,FALSE)&amp;$G646&amp;P$6,'HVAC wts'!$H$7:$R$13254,11,FALSE)</f>
        <v>7.224079460820561E-3</v>
      </c>
      <c r="Q646" s="36">
        <f>VLOOKUP("HV_"&amp;$D646&amp;$E646&amp;VLOOKUP($F646,key!$L$3:$M$13,2,FALSE)&amp;$G646&amp;Q$6,'HVAC wts'!$H$7:$R$13254,11,FALSE)</f>
        <v>9.2043851097460022E-2</v>
      </c>
      <c r="R646" s="36">
        <f>VLOOKUP("HV_"&amp;$D646&amp;$E646&amp;VLOOKUP($F646,key!$L$3:$M$13,2,FALSE)&amp;$G646&amp;R$6,'HVAC wts'!$H$7:$R$13254,11,FALSE)</f>
        <v>6.2650251362253969E-3</v>
      </c>
      <c r="S646" s="36">
        <f t="shared" si="75"/>
        <v>0.99999999999999989</v>
      </c>
      <c r="T646" s="113"/>
      <c r="U646" s="113">
        <f>MATCH($A646&amp;U$6,'All applic'!$A$7:$A$59080,0)</f>
        <v>1018</v>
      </c>
      <c r="V646" s="113">
        <f>MATCH($A646&amp;V$6,'All applic'!$A$7:$A$59080,0)</f>
        <v>1019</v>
      </c>
      <c r="W646" s="113">
        <f>MATCH($A646&amp;W$6,'All applic'!$A$7:$A$59080,0)</f>
        <v>1021</v>
      </c>
      <c r="X646" s="113">
        <f>MATCH($A646&amp;X$6,'All applic'!$A$7:$A$59080,0)</f>
        <v>1020</v>
      </c>
      <c r="Y646" s="113">
        <f>MATCH($A646&amp;Y$6,'All applic'!$A$7:$A$59080,0)</f>
        <v>1018</v>
      </c>
      <c r="Z646" s="113">
        <f>MATCH($A646&amp;Z$6,'All applic'!$A$7:$A$59080,0)</f>
        <v>1021</v>
      </c>
      <c r="AA646" s="113"/>
      <c r="AB646" s="28">
        <f>INDEX('All applic'!$H$7:$H$59080,U646)</f>
        <v>1.1559999999999999</v>
      </c>
      <c r="AC646" s="28">
        <f>INDEX('All applic'!$H$7:$H$59080,V646)</f>
        <v>1.1000000000000001</v>
      </c>
      <c r="AD646" s="28">
        <f>INDEX('All applic'!$H$7:$H$59080,W646)</f>
        <v>1.01</v>
      </c>
      <c r="AE646" s="28">
        <f>INDEX('All applic'!$H$7:$H$59080,X646)</f>
        <v>0.84599999999999997</v>
      </c>
      <c r="AF646" s="28">
        <f>INDEX('All applic'!$H$7:$H$59080,Y646)</f>
        <v>1.1559999999999999</v>
      </c>
      <c r="AG646" s="28">
        <f>INDEX('All applic'!$H$7:$H$59080,Z646)</f>
        <v>1.01</v>
      </c>
      <c r="AH646" s="28"/>
      <c r="AI646" s="28">
        <f>INDEX('All applic'!$I$7:$I$59080,U646)</f>
        <v>1.4047619047619047</v>
      </c>
      <c r="AJ646" s="28">
        <f>INDEX('All applic'!$I$7:$I$59080,V646)</f>
        <v>1.3809523809523809</v>
      </c>
      <c r="AK646" s="28">
        <f>INDEX('All applic'!$I$7:$I$59080,W646)</f>
        <v>1.0238095238095237</v>
      </c>
      <c r="AL646" s="28">
        <f>INDEX('All applic'!$I$7:$I$59080,X646)</f>
        <v>1.0238095238095237</v>
      </c>
      <c r="AM646" s="28">
        <f>INDEX('All applic'!$I$7:$I$59080,Y646)</f>
        <v>1.4047619047619047</v>
      </c>
      <c r="AN646" s="28">
        <f>INDEX('All applic'!$I$7:$I$59080,Z646)</f>
        <v>1.0238095238095237</v>
      </c>
      <c r="AO646" s="113"/>
      <c r="AP646" s="113">
        <f>INDEX('All applic'!$J$7:$J$59080,U646)</f>
        <v>-8.6E-3</v>
      </c>
      <c r="AQ646" s="113">
        <v>0</v>
      </c>
      <c r="AR646" s="113">
        <f>INDEX('All applic'!$J$7:$J$59080,W646)</f>
        <v>-9.0799999999999995E-3</v>
      </c>
      <c r="AS646" s="113">
        <v>0</v>
      </c>
      <c r="AT646" s="113">
        <v>0</v>
      </c>
      <c r="AU646" s="113">
        <v>0</v>
      </c>
    </row>
    <row r="647" spans="1:47" x14ac:dyDescent="0.25">
      <c r="A647" s="113" t="str">
        <f t="shared" si="70"/>
        <v>CFLMFm2017CZ16</v>
      </c>
      <c r="B647" s="113" t="str">
        <f t="shared" si="71"/>
        <v>CFLSCEMFmCZ162017</v>
      </c>
      <c r="C647" s="113" t="s">
        <v>118</v>
      </c>
      <c r="D647" s="113" t="s">
        <v>130</v>
      </c>
      <c r="E647" s="113" t="s">
        <v>1650</v>
      </c>
      <c r="F647" s="89">
        <v>2017</v>
      </c>
      <c r="G647" s="113" t="s">
        <v>115</v>
      </c>
      <c r="H647" s="113" t="s">
        <v>1662</v>
      </c>
      <c r="I647" s="115">
        <f t="shared" si="72"/>
        <v>1.028324812126981</v>
      </c>
      <c r="J647" s="115">
        <f t="shared" si="73"/>
        <v>1.334595109013804</v>
      </c>
      <c r="K647" s="115">
        <f t="shared" si="74"/>
        <v>-2.1147421491251102E-2</v>
      </c>
      <c r="L647" s="113"/>
      <c r="M647" s="36">
        <f>VLOOKUP("HV_"&amp;$D647&amp;$E647&amp;VLOOKUP($F647,key!$L$3:$M$13,2,FALSE)&amp;$G647&amp;M$6,'HVAC wts'!$H$7:$R$13254,11,FALSE)</f>
        <v>0.73809419203418203</v>
      </c>
      <c r="N647" s="36">
        <f>VLOOKUP("HV_"&amp;$D647&amp;$E647&amp;VLOOKUP($F647,key!$L$3:$M$13,2,FALSE)&amp;$G647&amp;N$6,'HVAC wts'!$H$7:$R$13254,11,FALSE)</f>
        <v>0.10613398665605368</v>
      </c>
      <c r="O647" s="36">
        <f>VLOOKUP("HV_"&amp;$D647&amp;$E647&amp;VLOOKUP($F647,key!$L$3:$M$13,2,FALSE)&amp;$G647&amp;O$6,'HVAC wts'!$H$7:$R$13254,11,FALSE)</f>
        <v>5.0238865615258151E-2</v>
      </c>
      <c r="P647" s="36">
        <f>VLOOKUP("HV_"&amp;$D647&amp;$E647&amp;VLOOKUP($F647,key!$L$3:$M$13,2,FALSE)&amp;$G647&amp;P$6,'HVAC wts'!$H$7:$R$13254,11,FALSE)</f>
        <v>7.224079460820561E-3</v>
      </c>
      <c r="Q647" s="36">
        <f>VLOOKUP("HV_"&amp;$D647&amp;$E647&amp;VLOOKUP($F647,key!$L$3:$M$13,2,FALSE)&amp;$G647&amp;Q$6,'HVAC wts'!$H$7:$R$13254,11,FALSE)</f>
        <v>9.2043851097460022E-2</v>
      </c>
      <c r="R647" s="36">
        <f>VLOOKUP("HV_"&amp;$D647&amp;$E647&amp;VLOOKUP($F647,key!$L$3:$M$13,2,FALSE)&amp;$G647&amp;R$6,'HVAC wts'!$H$7:$R$13254,11,FALSE)</f>
        <v>6.2650251362253969E-3</v>
      </c>
      <c r="S647" s="36">
        <f t="shared" si="75"/>
        <v>0.99999999999999989</v>
      </c>
      <c r="T647" s="113"/>
      <c r="U647" s="113">
        <f>MATCH($A647&amp;U$6,'All applic'!$A$7:$A$59080,0)</f>
        <v>1022</v>
      </c>
      <c r="V647" s="113">
        <f>MATCH($A647&amp;V$6,'All applic'!$A$7:$A$59080,0)</f>
        <v>1023</v>
      </c>
      <c r="W647" s="113">
        <f>MATCH($A647&amp;W$6,'All applic'!$A$7:$A$59080,0)</f>
        <v>1025</v>
      </c>
      <c r="X647" s="113">
        <f>MATCH($A647&amp;X$6,'All applic'!$A$7:$A$59080,0)</f>
        <v>1024</v>
      </c>
      <c r="Y647" s="113">
        <f>MATCH($A647&amp;Y$6,'All applic'!$A$7:$A$59080,0)</f>
        <v>1022</v>
      </c>
      <c r="Z647" s="113">
        <f>MATCH($A647&amp;Z$6,'All applic'!$A$7:$A$59080,0)</f>
        <v>1025</v>
      </c>
      <c r="AA647" s="113"/>
      <c r="AB647" s="28">
        <f>INDEX('All applic'!$H$7:$H$59080,U647)</f>
        <v>1.0620000000000001</v>
      </c>
      <c r="AC647" s="28">
        <f>INDEX('All applic'!$H$7:$H$59080,V647)</f>
        <v>0.82199999999999995</v>
      </c>
      <c r="AD647" s="28">
        <f>INDEX('All applic'!$H$7:$H$59080,W647)</f>
        <v>0.99199999999999999</v>
      </c>
      <c r="AE647" s="28">
        <f>INDEX('All applic'!$H$7:$H$59080,X647)</f>
        <v>0.47399999999999998</v>
      </c>
      <c r="AF647" s="28">
        <f>INDEX('All applic'!$H$7:$H$59080,Y647)</f>
        <v>1.0620000000000001</v>
      </c>
      <c r="AG647" s="28">
        <f>INDEX('All applic'!$H$7:$H$59080,Z647)</f>
        <v>0.99199999999999999</v>
      </c>
      <c r="AH647" s="28"/>
      <c r="AI647" s="28">
        <f>INDEX('All applic'!$I$7:$I$59080,U647)</f>
        <v>1.3499999999999999</v>
      </c>
      <c r="AJ647" s="28">
        <f>INDEX('All applic'!$I$7:$I$59080,V647)</f>
        <v>1.4</v>
      </c>
      <c r="AK647" s="28">
        <f>INDEX('All applic'!$I$7:$I$59080,W647)</f>
        <v>1.0249999999999999</v>
      </c>
      <c r="AL647" s="28">
        <f>INDEX('All applic'!$I$7:$I$59080,X647)</f>
        <v>1.0249999999999999</v>
      </c>
      <c r="AM647" s="28">
        <f>INDEX('All applic'!$I$7:$I$59080,Y647)</f>
        <v>1.3499999999999999</v>
      </c>
      <c r="AN647" s="28">
        <f>INDEX('All applic'!$I$7:$I$59080,Z647)</f>
        <v>1.0249999999999999</v>
      </c>
      <c r="AO647" s="113"/>
      <c r="AP647" s="113">
        <f>INDEX('All applic'!$J$7:$J$59080,U647)</f>
        <v>-2.6800000000000001E-2</v>
      </c>
      <c r="AQ647" s="113">
        <v>0</v>
      </c>
      <c r="AR647" s="113">
        <f>INDEX('All applic'!$J$7:$J$59080,W647)</f>
        <v>-2.7199999999999998E-2</v>
      </c>
      <c r="AS647" s="113">
        <v>0</v>
      </c>
      <c r="AT647" s="113">
        <v>0</v>
      </c>
      <c r="AU647" s="113">
        <v>0</v>
      </c>
    </row>
    <row r="648" spans="1:47" x14ac:dyDescent="0.25">
      <c r="A648" s="113" t="str">
        <f t="shared" ref="A648:A711" si="76">+C648&amp;E648&amp;F648&amp;G648</f>
        <v>CFLMFm1975CZ01</v>
      </c>
      <c r="B648" s="113" t="str">
        <f t="shared" ref="B648:B711" si="77">+C648&amp;D648&amp;E648&amp;G648&amp;F648</f>
        <v>CFLSDGMFmCZ011975</v>
      </c>
      <c r="C648" s="113" t="s">
        <v>118</v>
      </c>
      <c r="D648" s="113" t="s">
        <v>131</v>
      </c>
      <c r="E648" s="113" t="s">
        <v>1650</v>
      </c>
      <c r="F648" s="89" t="s">
        <v>47</v>
      </c>
      <c r="G648" s="113" t="s">
        <v>48</v>
      </c>
      <c r="H648" s="113" t="s">
        <v>1662</v>
      </c>
      <c r="I648" s="115">
        <f t="shared" ref="I648:I711" si="78">IF(S648=0,0,SUMPRODUCT(M648:R648,AB648:AG648)/S648)</f>
        <v>0</v>
      </c>
      <c r="J648" s="115">
        <f t="shared" ref="J648:J711" si="79">IF(S648=0,0,SUMPRODUCT(M648:R648,AI648:AN648)/S648)</f>
        <v>0</v>
      </c>
      <c r="K648" s="115">
        <f t="shared" ref="K648:K711" si="80">IF(S648=0,0,SUMPRODUCT(M648:R648,AP648:AU648)/S648)</f>
        <v>0</v>
      </c>
      <c r="L648" s="113"/>
      <c r="M648" s="36">
        <f>VLOOKUP("HV_"&amp;$D648&amp;$E648&amp;VLOOKUP($F648,key!$L$3:$M$13,2,FALSE)&amp;$G648&amp;M$6,'HVAC wts'!$H$7:$R$13254,11,FALSE)</f>
        <v>0</v>
      </c>
      <c r="N648" s="36">
        <f>VLOOKUP("HV_"&amp;$D648&amp;$E648&amp;VLOOKUP($F648,key!$L$3:$M$13,2,FALSE)&amp;$G648&amp;N$6,'HVAC wts'!$H$7:$R$13254,11,FALSE)</f>
        <v>0</v>
      </c>
      <c r="O648" s="36">
        <f>VLOOKUP("HV_"&amp;$D648&amp;$E648&amp;VLOOKUP($F648,key!$L$3:$M$13,2,FALSE)&amp;$G648&amp;O$6,'HVAC wts'!$H$7:$R$13254,11,FALSE)</f>
        <v>0</v>
      </c>
      <c r="P648" s="36">
        <f>VLOOKUP("HV_"&amp;$D648&amp;$E648&amp;VLOOKUP($F648,key!$L$3:$M$13,2,FALSE)&amp;$G648&amp;P$6,'HVAC wts'!$H$7:$R$13254,11,FALSE)</f>
        <v>0</v>
      </c>
      <c r="Q648" s="36">
        <f>VLOOKUP("HV_"&amp;$D648&amp;$E648&amp;VLOOKUP($F648,key!$L$3:$M$13,2,FALSE)&amp;$G648&amp;Q$6,'HVAC wts'!$H$7:$R$13254,11,FALSE)</f>
        <v>0</v>
      </c>
      <c r="R648" s="36">
        <f>VLOOKUP("HV_"&amp;$D648&amp;$E648&amp;VLOOKUP($F648,key!$L$3:$M$13,2,FALSE)&amp;$G648&amp;R$6,'HVAC wts'!$H$7:$R$13254,11,FALSE)</f>
        <v>0</v>
      </c>
      <c r="S648" s="36">
        <f t="shared" ref="S648:S711" si="81">SUM(M648:R648)</f>
        <v>0</v>
      </c>
      <c r="T648" s="113"/>
      <c r="U648" s="113">
        <f>MATCH($A648&amp;U$6,'All applic'!$A$7:$A$59080,0)</f>
        <v>514</v>
      </c>
      <c r="V648" s="113">
        <f>MATCH($A648&amp;V$6,'All applic'!$A$7:$A$59080,0)</f>
        <v>515</v>
      </c>
      <c r="W648" s="113">
        <f>MATCH($A648&amp;W$6,'All applic'!$A$7:$A$59080,0)</f>
        <v>517</v>
      </c>
      <c r="X648" s="113">
        <f>MATCH($A648&amp;X$6,'All applic'!$A$7:$A$59080,0)</f>
        <v>516</v>
      </c>
      <c r="Y648" s="113">
        <f>MATCH($A648&amp;Y$6,'All applic'!$A$7:$A$59080,0)</f>
        <v>514</v>
      </c>
      <c r="Z648" s="113">
        <f>MATCH($A648&amp;Z$6,'All applic'!$A$7:$A$59080,0)</f>
        <v>517</v>
      </c>
      <c r="AA648" s="113"/>
      <c r="AB648" s="28">
        <f>INDEX('All applic'!$H$7:$H$59080,U648)</f>
        <v>1</v>
      </c>
      <c r="AC648" s="28">
        <f>INDEX('All applic'!$H$7:$H$59080,V648)</f>
        <v>0.68600000000000005</v>
      </c>
      <c r="AD648" s="28">
        <f>INDEX('All applic'!$H$7:$H$59080,W648)</f>
        <v>0.97599999999999998</v>
      </c>
      <c r="AE648" s="28">
        <f>INDEX('All applic'!$H$7:$H$59080,X648)</f>
        <v>0.28799999999999998</v>
      </c>
      <c r="AF648" s="28">
        <f>INDEX('All applic'!$H$7:$H$59080,Y648)</f>
        <v>1</v>
      </c>
      <c r="AG648" s="28">
        <f>INDEX('All applic'!$H$7:$H$59080,Z648)</f>
        <v>0.97599999999999998</v>
      </c>
      <c r="AH648" s="28"/>
      <c r="AI648" s="28">
        <f>INDEX('All applic'!$I$7:$I$59080,U648)</f>
        <v>1</v>
      </c>
      <c r="AJ648" s="28">
        <f>INDEX('All applic'!$I$7:$I$59080,V648)</f>
        <v>1</v>
      </c>
      <c r="AK648" s="28">
        <f>INDEX('All applic'!$I$7:$I$59080,W648)</f>
        <v>1</v>
      </c>
      <c r="AL648" s="28">
        <f>INDEX('All applic'!$I$7:$I$59080,X648)</f>
        <v>1</v>
      </c>
      <c r="AM648" s="28">
        <f>INDEX('All applic'!$I$7:$I$59080,Y648)</f>
        <v>1</v>
      </c>
      <c r="AN648" s="28">
        <f>INDEX('All applic'!$I$7:$I$59080,Z648)</f>
        <v>1</v>
      </c>
      <c r="AO648" s="113"/>
      <c r="AP648" s="113">
        <f>INDEX('All applic'!$J$7:$J$59080,U648)</f>
        <v>-3.4130000000000001E-2</v>
      </c>
      <c r="AQ648" s="113">
        <v>0</v>
      </c>
      <c r="AR648" s="113">
        <f>INDEX('All applic'!$J$7:$J$59080,W648)</f>
        <v>-3.4130000000000001E-2</v>
      </c>
      <c r="AS648" s="113">
        <v>0</v>
      </c>
      <c r="AT648" s="113">
        <v>0</v>
      </c>
      <c r="AU648" s="113">
        <v>0</v>
      </c>
    </row>
    <row r="649" spans="1:47" x14ac:dyDescent="0.25">
      <c r="A649" s="113" t="str">
        <f t="shared" si="76"/>
        <v>CFLMFm1975CZ02</v>
      </c>
      <c r="B649" s="113" t="str">
        <f t="shared" si="77"/>
        <v>CFLSDGMFmCZ021975</v>
      </c>
      <c r="C649" s="113" t="s">
        <v>118</v>
      </c>
      <c r="D649" s="113" t="s">
        <v>131</v>
      </c>
      <c r="E649" s="113" t="s">
        <v>1650</v>
      </c>
      <c r="F649" s="89" t="s">
        <v>47</v>
      </c>
      <c r="G649" s="113" t="s">
        <v>101</v>
      </c>
      <c r="H649" s="113" t="s">
        <v>1662</v>
      </c>
      <c r="I649" s="115">
        <f t="shared" si="78"/>
        <v>0</v>
      </c>
      <c r="J649" s="115">
        <f t="shared" si="79"/>
        <v>0</v>
      </c>
      <c r="K649" s="115">
        <f t="shared" si="80"/>
        <v>0</v>
      </c>
      <c r="L649" s="113"/>
      <c r="M649" s="36">
        <f>VLOOKUP("HV_"&amp;$D649&amp;$E649&amp;VLOOKUP($F649,key!$L$3:$M$13,2,FALSE)&amp;$G649&amp;M$6,'HVAC wts'!$H$7:$R$13254,11,FALSE)</f>
        <v>0</v>
      </c>
      <c r="N649" s="36">
        <f>VLOOKUP("HV_"&amp;$D649&amp;$E649&amp;VLOOKUP($F649,key!$L$3:$M$13,2,FALSE)&amp;$G649&amp;N$6,'HVAC wts'!$H$7:$R$13254,11,FALSE)</f>
        <v>0</v>
      </c>
      <c r="O649" s="36">
        <f>VLOOKUP("HV_"&amp;$D649&amp;$E649&amp;VLOOKUP($F649,key!$L$3:$M$13,2,FALSE)&amp;$G649&amp;O$6,'HVAC wts'!$H$7:$R$13254,11,FALSE)</f>
        <v>0</v>
      </c>
      <c r="P649" s="36">
        <f>VLOOKUP("HV_"&amp;$D649&amp;$E649&amp;VLOOKUP($F649,key!$L$3:$M$13,2,FALSE)&amp;$G649&amp;P$6,'HVAC wts'!$H$7:$R$13254,11,FALSE)</f>
        <v>0</v>
      </c>
      <c r="Q649" s="36">
        <f>VLOOKUP("HV_"&amp;$D649&amp;$E649&amp;VLOOKUP($F649,key!$L$3:$M$13,2,FALSE)&amp;$G649&amp;Q$6,'HVAC wts'!$H$7:$R$13254,11,FALSE)</f>
        <v>0</v>
      </c>
      <c r="R649" s="36">
        <f>VLOOKUP("HV_"&amp;$D649&amp;$E649&amp;VLOOKUP($F649,key!$L$3:$M$13,2,FALSE)&amp;$G649&amp;R$6,'HVAC wts'!$H$7:$R$13254,11,FALSE)</f>
        <v>0</v>
      </c>
      <c r="S649" s="36">
        <f t="shared" si="81"/>
        <v>0</v>
      </c>
      <c r="T649" s="113"/>
      <c r="U649" s="113">
        <f>MATCH($A649&amp;U$6,'All applic'!$A$7:$A$59080,0)</f>
        <v>518</v>
      </c>
      <c r="V649" s="113">
        <f>MATCH($A649&amp;V$6,'All applic'!$A$7:$A$59080,0)</f>
        <v>519</v>
      </c>
      <c r="W649" s="113">
        <f>MATCH($A649&amp;W$6,'All applic'!$A$7:$A$59080,0)</f>
        <v>521</v>
      </c>
      <c r="X649" s="113">
        <f>MATCH($A649&amp;X$6,'All applic'!$A$7:$A$59080,0)</f>
        <v>520</v>
      </c>
      <c r="Y649" s="113">
        <f>MATCH($A649&amp;Y$6,'All applic'!$A$7:$A$59080,0)</f>
        <v>518</v>
      </c>
      <c r="Z649" s="113">
        <f>MATCH($A649&amp;Z$6,'All applic'!$A$7:$A$59080,0)</f>
        <v>521</v>
      </c>
      <c r="AA649" s="113"/>
      <c r="AB649" s="28">
        <f>INDEX('All applic'!$H$7:$H$59080,U649)</f>
        <v>1.044</v>
      </c>
      <c r="AC649" s="28">
        <f>INDEX('All applic'!$H$7:$H$59080,V649)</f>
        <v>0.83799999999999997</v>
      </c>
      <c r="AD649" s="28">
        <f>INDEX('All applic'!$H$7:$H$59080,W649)</f>
        <v>0.99199999999999999</v>
      </c>
      <c r="AE649" s="28">
        <f>INDEX('All applic'!$H$7:$H$59080,X649)</f>
        <v>0.53800000000000003</v>
      </c>
      <c r="AF649" s="28">
        <f>INDEX('All applic'!$H$7:$H$59080,Y649)</f>
        <v>1.044</v>
      </c>
      <c r="AG649" s="28">
        <f>INDEX('All applic'!$H$7:$H$59080,Z649)</f>
        <v>0.99199999999999999</v>
      </c>
      <c r="AH649" s="28"/>
      <c r="AI649" s="28">
        <f>INDEX('All applic'!$I$7:$I$59080,U649)</f>
        <v>2</v>
      </c>
      <c r="AJ649" s="28">
        <f>INDEX('All applic'!$I$7:$I$59080,V649)</f>
        <v>2</v>
      </c>
      <c r="AK649" s="28">
        <f>INDEX('All applic'!$I$7:$I$59080,W649)</f>
        <v>1.0249999999999999</v>
      </c>
      <c r="AL649" s="28">
        <f>INDEX('All applic'!$I$7:$I$59080,X649)</f>
        <v>1</v>
      </c>
      <c r="AM649" s="28">
        <f>INDEX('All applic'!$I$7:$I$59080,Y649)</f>
        <v>2</v>
      </c>
      <c r="AN649" s="28">
        <f>INDEX('All applic'!$I$7:$I$59080,Z649)</f>
        <v>1.0249999999999999</v>
      </c>
      <c r="AO649" s="113"/>
      <c r="AP649" s="113">
        <f>INDEX('All applic'!$J$7:$J$59080,U649)</f>
        <v>-2.4399999999999998E-2</v>
      </c>
      <c r="AQ649" s="113">
        <v>0</v>
      </c>
      <c r="AR649" s="113">
        <f>INDEX('All applic'!$J$7:$J$59080,W649)</f>
        <v>-2.4799999999999999E-2</v>
      </c>
      <c r="AS649" s="113">
        <v>0</v>
      </c>
      <c r="AT649" s="113">
        <v>0</v>
      </c>
      <c r="AU649" s="113">
        <v>0</v>
      </c>
    </row>
    <row r="650" spans="1:47" x14ac:dyDescent="0.25">
      <c r="A650" s="113" t="str">
        <f t="shared" si="76"/>
        <v>CFLMFm1975CZ03</v>
      </c>
      <c r="B650" s="113" t="str">
        <f t="shared" si="77"/>
        <v>CFLSDGMFmCZ031975</v>
      </c>
      <c r="C650" s="113" t="s">
        <v>118</v>
      </c>
      <c r="D650" s="113" t="s">
        <v>131</v>
      </c>
      <c r="E650" s="113" t="s">
        <v>1650</v>
      </c>
      <c r="F650" s="89" t="s">
        <v>47</v>
      </c>
      <c r="G650" s="113" t="s">
        <v>102</v>
      </c>
      <c r="H650" s="113" t="s">
        <v>1662</v>
      </c>
      <c r="I650" s="115">
        <f t="shared" si="78"/>
        <v>0</v>
      </c>
      <c r="J650" s="115">
        <f t="shared" si="79"/>
        <v>0</v>
      </c>
      <c r="K650" s="115">
        <f t="shared" si="80"/>
        <v>0</v>
      </c>
      <c r="L650" s="113"/>
      <c r="M650" s="36">
        <f>VLOOKUP("HV_"&amp;$D650&amp;$E650&amp;VLOOKUP($F650,key!$L$3:$M$13,2,FALSE)&amp;$G650&amp;M$6,'HVAC wts'!$H$7:$R$13254,11,FALSE)</f>
        <v>0</v>
      </c>
      <c r="N650" s="36">
        <f>VLOOKUP("HV_"&amp;$D650&amp;$E650&amp;VLOOKUP($F650,key!$L$3:$M$13,2,FALSE)&amp;$G650&amp;N$6,'HVAC wts'!$H$7:$R$13254,11,FALSE)</f>
        <v>0</v>
      </c>
      <c r="O650" s="36">
        <f>VLOOKUP("HV_"&amp;$D650&amp;$E650&amp;VLOOKUP($F650,key!$L$3:$M$13,2,FALSE)&amp;$G650&amp;O$6,'HVAC wts'!$H$7:$R$13254,11,FALSE)</f>
        <v>0</v>
      </c>
      <c r="P650" s="36">
        <f>VLOOKUP("HV_"&amp;$D650&amp;$E650&amp;VLOOKUP($F650,key!$L$3:$M$13,2,FALSE)&amp;$G650&amp;P$6,'HVAC wts'!$H$7:$R$13254,11,FALSE)</f>
        <v>0</v>
      </c>
      <c r="Q650" s="36">
        <f>VLOOKUP("HV_"&amp;$D650&amp;$E650&amp;VLOOKUP($F650,key!$L$3:$M$13,2,FALSE)&amp;$G650&amp;Q$6,'HVAC wts'!$H$7:$R$13254,11,FALSE)</f>
        <v>0</v>
      </c>
      <c r="R650" s="36">
        <f>VLOOKUP("HV_"&amp;$D650&amp;$E650&amp;VLOOKUP($F650,key!$L$3:$M$13,2,FALSE)&amp;$G650&amp;R$6,'HVAC wts'!$H$7:$R$13254,11,FALSE)</f>
        <v>0</v>
      </c>
      <c r="S650" s="36">
        <f t="shared" si="81"/>
        <v>0</v>
      </c>
      <c r="T650" s="113"/>
      <c r="U650" s="113">
        <f>MATCH($A650&amp;U$6,'All applic'!$A$7:$A$59080,0)</f>
        <v>522</v>
      </c>
      <c r="V650" s="113">
        <f>MATCH($A650&amp;V$6,'All applic'!$A$7:$A$59080,0)</f>
        <v>523</v>
      </c>
      <c r="W650" s="113">
        <f>MATCH($A650&amp;W$6,'All applic'!$A$7:$A$59080,0)</f>
        <v>525</v>
      </c>
      <c r="X650" s="113">
        <f>MATCH($A650&amp;X$6,'All applic'!$A$7:$A$59080,0)</f>
        <v>524</v>
      </c>
      <c r="Y650" s="113">
        <f>MATCH($A650&amp;Y$6,'All applic'!$A$7:$A$59080,0)</f>
        <v>522</v>
      </c>
      <c r="Z650" s="113">
        <f>MATCH($A650&amp;Z$6,'All applic'!$A$7:$A$59080,0)</f>
        <v>525</v>
      </c>
      <c r="AA650" s="113"/>
      <c r="AB650" s="28">
        <f>INDEX('All applic'!$H$7:$H$59080,U650)</f>
        <v>1.01</v>
      </c>
      <c r="AC650" s="28">
        <f>INDEX('All applic'!$H$7:$H$59080,V650)</f>
        <v>0.81599999999999995</v>
      </c>
      <c r="AD650" s="28">
        <f>INDEX('All applic'!$H$7:$H$59080,W650)</f>
        <v>0.98599999999999999</v>
      </c>
      <c r="AE650" s="28">
        <f>INDEX('All applic'!$H$7:$H$59080,X650)</f>
        <v>0.502</v>
      </c>
      <c r="AF650" s="28">
        <f>INDEX('All applic'!$H$7:$H$59080,Y650)</f>
        <v>1.01</v>
      </c>
      <c r="AG650" s="28">
        <f>INDEX('All applic'!$H$7:$H$59080,Z650)</f>
        <v>0.98599999999999999</v>
      </c>
      <c r="AH650" s="28"/>
      <c r="AI650" s="28">
        <f>INDEX('All applic'!$I$7:$I$59080,U650)</f>
        <v>1.3499999999999999</v>
      </c>
      <c r="AJ650" s="28">
        <f>INDEX('All applic'!$I$7:$I$59080,V650)</f>
        <v>1.2999999999999998</v>
      </c>
      <c r="AK650" s="28">
        <f>INDEX('All applic'!$I$7:$I$59080,W650)</f>
        <v>1.0249999999999999</v>
      </c>
      <c r="AL650" s="28">
        <f>INDEX('All applic'!$I$7:$I$59080,X650)</f>
        <v>1</v>
      </c>
      <c r="AM650" s="28">
        <f>INDEX('All applic'!$I$7:$I$59080,Y650)</f>
        <v>1.3499999999999999</v>
      </c>
      <c r="AN650" s="28">
        <f>INDEX('All applic'!$I$7:$I$59080,Z650)</f>
        <v>1.0249999999999999</v>
      </c>
      <c r="AO650" s="113"/>
      <c r="AP650" s="113">
        <f>INDEX('All applic'!$J$7:$J$59080,U650)</f>
        <v>-2.6800000000000001E-2</v>
      </c>
      <c r="AQ650" s="113">
        <v>0</v>
      </c>
      <c r="AR650" s="113">
        <f>INDEX('All applic'!$J$7:$J$59080,W650)</f>
        <v>-2.6800000000000001E-2</v>
      </c>
      <c r="AS650" s="113">
        <v>0</v>
      </c>
      <c r="AT650" s="113">
        <v>0</v>
      </c>
      <c r="AU650" s="113">
        <v>0</v>
      </c>
    </row>
    <row r="651" spans="1:47" x14ac:dyDescent="0.25">
      <c r="A651" s="113" t="str">
        <f t="shared" si="76"/>
        <v>CFLMFm1975CZ04</v>
      </c>
      <c r="B651" s="113" t="str">
        <f t="shared" si="77"/>
        <v>CFLSDGMFmCZ041975</v>
      </c>
      <c r="C651" s="113" t="s">
        <v>118</v>
      </c>
      <c r="D651" s="113" t="s">
        <v>131</v>
      </c>
      <c r="E651" s="113" t="s">
        <v>1650</v>
      </c>
      <c r="F651" s="89" t="s">
        <v>47</v>
      </c>
      <c r="G651" s="113" t="s">
        <v>103</v>
      </c>
      <c r="H651" s="113" t="s">
        <v>1662</v>
      </c>
      <c r="I651" s="115">
        <f t="shared" si="78"/>
        <v>0</v>
      </c>
      <c r="J651" s="115">
        <f t="shared" si="79"/>
        <v>0</v>
      </c>
      <c r="K651" s="115">
        <f t="shared" si="80"/>
        <v>0</v>
      </c>
      <c r="L651" s="113"/>
      <c r="M651" s="36">
        <f>VLOOKUP("HV_"&amp;$D651&amp;$E651&amp;VLOOKUP($F651,key!$L$3:$M$13,2,FALSE)&amp;$G651&amp;M$6,'HVAC wts'!$H$7:$R$13254,11,FALSE)</f>
        <v>0</v>
      </c>
      <c r="N651" s="36">
        <f>VLOOKUP("HV_"&amp;$D651&amp;$E651&amp;VLOOKUP($F651,key!$L$3:$M$13,2,FALSE)&amp;$G651&amp;N$6,'HVAC wts'!$H$7:$R$13254,11,FALSE)</f>
        <v>0</v>
      </c>
      <c r="O651" s="36">
        <f>VLOOKUP("HV_"&amp;$D651&amp;$E651&amp;VLOOKUP($F651,key!$L$3:$M$13,2,FALSE)&amp;$G651&amp;O$6,'HVAC wts'!$H$7:$R$13254,11,FALSE)</f>
        <v>0</v>
      </c>
      <c r="P651" s="36">
        <f>VLOOKUP("HV_"&amp;$D651&amp;$E651&amp;VLOOKUP($F651,key!$L$3:$M$13,2,FALSE)&amp;$G651&amp;P$6,'HVAC wts'!$H$7:$R$13254,11,FALSE)</f>
        <v>0</v>
      </c>
      <c r="Q651" s="36">
        <f>VLOOKUP("HV_"&amp;$D651&amp;$E651&amp;VLOOKUP($F651,key!$L$3:$M$13,2,FALSE)&amp;$G651&amp;Q$6,'HVAC wts'!$H$7:$R$13254,11,FALSE)</f>
        <v>0</v>
      </c>
      <c r="R651" s="36">
        <f>VLOOKUP("HV_"&amp;$D651&amp;$E651&amp;VLOOKUP($F651,key!$L$3:$M$13,2,FALSE)&amp;$G651&amp;R$6,'HVAC wts'!$H$7:$R$13254,11,FALSE)</f>
        <v>0</v>
      </c>
      <c r="S651" s="36">
        <f t="shared" si="81"/>
        <v>0</v>
      </c>
      <c r="T651" s="113"/>
      <c r="U651" s="113">
        <f>MATCH($A651&amp;U$6,'All applic'!$A$7:$A$59080,0)</f>
        <v>526</v>
      </c>
      <c r="V651" s="113">
        <f>MATCH($A651&amp;V$6,'All applic'!$A$7:$A$59080,0)</f>
        <v>527</v>
      </c>
      <c r="W651" s="113">
        <f>MATCH($A651&amp;W$6,'All applic'!$A$7:$A$59080,0)</f>
        <v>529</v>
      </c>
      <c r="X651" s="113">
        <f>MATCH($A651&amp;X$6,'All applic'!$A$7:$A$59080,0)</f>
        <v>528</v>
      </c>
      <c r="Y651" s="113">
        <f>MATCH($A651&amp;Y$6,'All applic'!$A$7:$A$59080,0)</f>
        <v>526</v>
      </c>
      <c r="Z651" s="113">
        <f>MATCH($A651&amp;Z$6,'All applic'!$A$7:$A$59080,0)</f>
        <v>529</v>
      </c>
      <c r="AA651" s="113"/>
      <c r="AB651" s="28">
        <f>INDEX('All applic'!$H$7:$H$59080,U651)</f>
        <v>1.052</v>
      </c>
      <c r="AC651" s="28">
        <f>INDEX('All applic'!$H$7:$H$59080,V651)</f>
        <v>0.878</v>
      </c>
      <c r="AD651" s="28">
        <f>INDEX('All applic'!$H$7:$H$59080,W651)</f>
        <v>0.99399999999999999</v>
      </c>
      <c r="AE651" s="28">
        <f>INDEX('All applic'!$H$7:$H$59080,X651)</f>
        <v>0.59799999999999998</v>
      </c>
      <c r="AF651" s="28">
        <f>INDEX('All applic'!$H$7:$H$59080,Y651)</f>
        <v>1.052</v>
      </c>
      <c r="AG651" s="28">
        <f>INDEX('All applic'!$H$7:$H$59080,Z651)</f>
        <v>0.99399999999999999</v>
      </c>
      <c r="AH651" s="28"/>
      <c r="AI651" s="28">
        <f>INDEX('All applic'!$I$7:$I$59080,U651)</f>
        <v>1.8444444444444446</v>
      </c>
      <c r="AJ651" s="28">
        <f>INDEX('All applic'!$I$7:$I$59080,V651)</f>
        <v>1.8444444444444446</v>
      </c>
      <c r="AK651" s="28">
        <f>INDEX('All applic'!$I$7:$I$59080,W651)</f>
        <v>1</v>
      </c>
      <c r="AL651" s="28">
        <f>INDEX('All applic'!$I$7:$I$59080,X651)</f>
        <v>1</v>
      </c>
      <c r="AM651" s="28">
        <f>INDEX('All applic'!$I$7:$I$59080,Y651)</f>
        <v>1.8444444444444446</v>
      </c>
      <c r="AN651" s="28">
        <f>INDEX('All applic'!$I$7:$I$59080,Z651)</f>
        <v>1</v>
      </c>
      <c r="AO651" s="113"/>
      <c r="AP651" s="113">
        <f>INDEX('All applic'!$J$7:$J$59080,U651)</f>
        <v>-2.1600000000000001E-2</v>
      </c>
      <c r="AQ651" s="113">
        <v>0</v>
      </c>
      <c r="AR651" s="113">
        <f>INDEX('All applic'!$J$7:$J$59080,W651)</f>
        <v>-2.18E-2</v>
      </c>
      <c r="AS651" s="113">
        <v>0</v>
      </c>
      <c r="AT651" s="113">
        <v>0</v>
      </c>
      <c r="AU651" s="113">
        <v>0</v>
      </c>
    </row>
    <row r="652" spans="1:47" x14ac:dyDescent="0.25">
      <c r="A652" s="113" t="str">
        <f t="shared" si="76"/>
        <v>CFLMFm1975CZ05</v>
      </c>
      <c r="B652" s="113" t="str">
        <f t="shared" si="77"/>
        <v>CFLSDGMFmCZ051975</v>
      </c>
      <c r="C652" s="113" t="s">
        <v>118</v>
      </c>
      <c r="D652" s="113" t="s">
        <v>131</v>
      </c>
      <c r="E652" s="113" t="s">
        <v>1650</v>
      </c>
      <c r="F652" s="89" t="s">
        <v>47</v>
      </c>
      <c r="G652" s="113" t="s">
        <v>104</v>
      </c>
      <c r="H652" s="113" t="s">
        <v>1662</v>
      </c>
      <c r="I652" s="115">
        <f t="shared" si="78"/>
        <v>0</v>
      </c>
      <c r="J652" s="115">
        <f t="shared" si="79"/>
        <v>0</v>
      </c>
      <c r="K652" s="115">
        <f t="shared" si="80"/>
        <v>0</v>
      </c>
      <c r="L652" s="113"/>
      <c r="M652" s="36">
        <f>VLOOKUP("HV_"&amp;$D652&amp;$E652&amp;VLOOKUP($F652,key!$L$3:$M$13,2,FALSE)&amp;$G652&amp;M$6,'HVAC wts'!$H$7:$R$13254,11,FALSE)</f>
        <v>0</v>
      </c>
      <c r="N652" s="36">
        <f>VLOOKUP("HV_"&amp;$D652&amp;$E652&amp;VLOOKUP($F652,key!$L$3:$M$13,2,FALSE)&amp;$G652&amp;N$6,'HVAC wts'!$H$7:$R$13254,11,FALSE)</f>
        <v>0</v>
      </c>
      <c r="O652" s="36">
        <f>VLOOKUP("HV_"&amp;$D652&amp;$E652&amp;VLOOKUP($F652,key!$L$3:$M$13,2,FALSE)&amp;$G652&amp;O$6,'HVAC wts'!$H$7:$R$13254,11,FALSE)</f>
        <v>0</v>
      </c>
      <c r="P652" s="36">
        <f>VLOOKUP("HV_"&amp;$D652&amp;$E652&amp;VLOOKUP($F652,key!$L$3:$M$13,2,FALSE)&amp;$G652&amp;P$6,'HVAC wts'!$H$7:$R$13254,11,FALSE)</f>
        <v>0</v>
      </c>
      <c r="Q652" s="36">
        <f>VLOOKUP("HV_"&amp;$D652&amp;$E652&amp;VLOOKUP($F652,key!$L$3:$M$13,2,FALSE)&amp;$G652&amp;Q$6,'HVAC wts'!$H$7:$R$13254,11,FALSE)</f>
        <v>0</v>
      </c>
      <c r="R652" s="36">
        <f>VLOOKUP("HV_"&amp;$D652&amp;$E652&amp;VLOOKUP($F652,key!$L$3:$M$13,2,FALSE)&amp;$G652&amp;R$6,'HVAC wts'!$H$7:$R$13254,11,FALSE)</f>
        <v>0</v>
      </c>
      <c r="S652" s="36">
        <f t="shared" si="81"/>
        <v>0</v>
      </c>
      <c r="T652" s="113"/>
      <c r="U652" s="113">
        <f>MATCH($A652&amp;U$6,'All applic'!$A$7:$A$59080,0)</f>
        <v>530</v>
      </c>
      <c r="V652" s="113">
        <f>MATCH($A652&amp;V$6,'All applic'!$A$7:$A$59080,0)</f>
        <v>531</v>
      </c>
      <c r="W652" s="113">
        <f>MATCH($A652&amp;W$6,'All applic'!$A$7:$A$59080,0)</f>
        <v>533</v>
      </c>
      <c r="X652" s="113">
        <f>MATCH($A652&amp;X$6,'All applic'!$A$7:$A$59080,0)</f>
        <v>532</v>
      </c>
      <c r="Y652" s="113">
        <f>MATCH($A652&amp;Y$6,'All applic'!$A$7:$A$59080,0)</f>
        <v>530</v>
      </c>
      <c r="Z652" s="113">
        <f>MATCH($A652&amp;Z$6,'All applic'!$A$7:$A$59080,0)</f>
        <v>533</v>
      </c>
      <c r="AA652" s="113"/>
      <c r="AB652" s="28">
        <f>INDEX('All applic'!$H$7:$H$59080,U652)</f>
        <v>1</v>
      </c>
      <c r="AC652" s="28">
        <f>INDEX('All applic'!$H$7:$H$59080,V652)</f>
        <v>0.75600000000000001</v>
      </c>
      <c r="AD652" s="28">
        <f>INDEX('All applic'!$H$7:$H$59080,W652)</f>
        <v>0.98399999999999999</v>
      </c>
      <c r="AE652" s="28">
        <f>INDEX('All applic'!$H$7:$H$59080,X652)</f>
        <v>0.38800000000000001</v>
      </c>
      <c r="AF652" s="28">
        <f>INDEX('All applic'!$H$7:$H$59080,Y652)</f>
        <v>1</v>
      </c>
      <c r="AG652" s="28">
        <f>INDEX('All applic'!$H$7:$H$59080,Z652)</f>
        <v>0.98399999999999999</v>
      </c>
      <c r="AH652" s="28"/>
      <c r="AI652" s="28">
        <f>INDEX('All applic'!$I$7:$I$59080,U652)</f>
        <v>1.088888888888889</v>
      </c>
      <c r="AJ652" s="28">
        <f>INDEX('All applic'!$I$7:$I$59080,V652)</f>
        <v>1.0666666666666667</v>
      </c>
      <c r="AK652" s="28">
        <f>INDEX('All applic'!$I$7:$I$59080,W652)</f>
        <v>1</v>
      </c>
      <c r="AL652" s="28">
        <f>INDEX('All applic'!$I$7:$I$59080,X652)</f>
        <v>1</v>
      </c>
      <c r="AM652" s="28">
        <f>INDEX('All applic'!$I$7:$I$59080,Y652)</f>
        <v>1.088888888888889</v>
      </c>
      <c r="AN652" s="28">
        <f>INDEX('All applic'!$I$7:$I$59080,Z652)</f>
        <v>1</v>
      </c>
      <c r="AO652" s="113"/>
      <c r="AP652" s="113">
        <f>INDEX('All applic'!$J$7:$J$59080,U652)</f>
        <v>-3.2799999999999996E-2</v>
      </c>
      <c r="AQ652" s="113">
        <v>0</v>
      </c>
      <c r="AR652" s="113">
        <f>INDEX('All applic'!$J$7:$J$59080,W652)</f>
        <v>-3.3000000000000002E-2</v>
      </c>
      <c r="AS652" s="113">
        <v>0</v>
      </c>
      <c r="AT652" s="113">
        <v>0</v>
      </c>
      <c r="AU652" s="113">
        <v>0</v>
      </c>
    </row>
    <row r="653" spans="1:47" x14ac:dyDescent="0.25">
      <c r="A653" s="113" t="str">
        <f t="shared" si="76"/>
        <v>CFLMFm1975CZ06</v>
      </c>
      <c r="B653" s="113" t="str">
        <f t="shared" si="77"/>
        <v>CFLSDGMFmCZ061975</v>
      </c>
      <c r="C653" s="113" t="s">
        <v>118</v>
      </c>
      <c r="D653" s="113" t="s">
        <v>131</v>
      </c>
      <c r="E653" s="113" t="s">
        <v>1650</v>
      </c>
      <c r="F653" s="89" t="s">
        <v>47</v>
      </c>
      <c r="G653" s="113" t="s">
        <v>105</v>
      </c>
      <c r="H653" s="113" t="s">
        <v>1662</v>
      </c>
      <c r="I653" s="115">
        <f t="shared" si="78"/>
        <v>1.002089092875813</v>
      </c>
      <c r="J653" s="115">
        <f t="shared" si="79"/>
        <v>1.2502238416928793</v>
      </c>
      <c r="K653" s="115">
        <f t="shared" si="80"/>
        <v>-1.5338779895773303E-2</v>
      </c>
      <c r="L653" s="113"/>
      <c r="M653" s="36">
        <f>VLOOKUP("HV_"&amp;$D653&amp;$E653&amp;VLOOKUP($F653,key!$L$3:$M$13,2,FALSE)&amp;$G653&amp;M$6,'HVAC wts'!$H$7:$R$13254,11,FALSE)</f>
        <v>4967.1007450702127</v>
      </c>
      <c r="N653" s="36">
        <f>VLOOKUP("HV_"&amp;$D653&amp;$E653&amp;VLOOKUP($F653,key!$L$3:$M$13,2,FALSE)&amp;$G653&amp;N$6,'HVAC wts'!$H$7:$R$13254,11,FALSE)</f>
        <v>714.24245019955674</v>
      </c>
      <c r="O653" s="36">
        <f>VLOOKUP("HV_"&amp;$D653&amp;$E653&amp;VLOOKUP($F653,key!$L$3:$M$13,2,FALSE)&amp;$G653&amp;O$6,'HVAC wts'!$H$7:$R$13254,11,FALSE)</f>
        <v>7534.4172481005162</v>
      </c>
      <c r="P653" s="36">
        <f>VLOOKUP("HV_"&amp;$D653&amp;$E653&amp;VLOOKUP($F653,key!$L$3:$M$13,2,FALSE)&amp;$G653&amp;P$6,'HVAC wts'!$H$7:$R$13254,11,FALSE)</f>
        <v>1083.4087956541021</v>
      </c>
      <c r="Q653" s="36">
        <f>VLOOKUP("HV_"&amp;$D653&amp;$E653&amp;VLOOKUP($F653,key!$L$3:$M$13,2,FALSE)&amp;$G653&amp;Q$6,'HVAC wts'!$H$7:$R$13254,11,FALSE)</f>
        <v>619.42105262379891</v>
      </c>
      <c r="R653" s="36">
        <f>VLOOKUP("HV_"&amp;$D653&amp;$E653&amp;VLOOKUP($F653,key!$L$3:$M$13,2,FALSE)&amp;$G653&amp;R$6,'HVAC wts'!$H$7:$R$13254,11,FALSE)</f>
        <v>939.57761322985959</v>
      </c>
      <c r="S653" s="36">
        <f t="shared" si="81"/>
        <v>15858.167904878046</v>
      </c>
      <c r="T653" s="113"/>
      <c r="U653" s="113">
        <f>MATCH($A653&amp;U$6,'All applic'!$A$7:$A$59080,0)</f>
        <v>534</v>
      </c>
      <c r="V653" s="113">
        <f>MATCH($A653&amp;V$6,'All applic'!$A$7:$A$59080,0)</f>
        <v>535</v>
      </c>
      <c r="W653" s="113">
        <f>MATCH($A653&amp;W$6,'All applic'!$A$7:$A$59080,0)</f>
        <v>537</v>
      </c>
      <c r="X653" s="113">
        <f>MATCH($A653&amp;X$6,'All applic'!$A$7:$A$59080,0)</f>
        <v>536</v>
      </c>
      <c r="Y653" s="113">
        <f>MATCH($A653&amp;Y$6,'All applic'!$A$7:$A$59080,0)</f>
        <v>534</v>
      </c>
      <c r="Z653" s="113">
        <f>MATCH($A653&amp;Z$6,'All applic'!$A$7:$A$59080,0)</f>
        <v>537</v>
      </c>
      <c r="AA653" s="113"/>
      <c r="AB653" s="28">
        <f>INDEX('All applic'!$H$7:$H$59080,U653)</f>
        <v>1.0840000000000001</v>
      </c>
      <c r="AC653" s="28">
        <f>INDEX('All applic'!$H$7:$H$59080,V653)</f>
        <v>0.94399999999999995</v>
      </c>
      <c r="AD653" s="28">
        <f>INDEX('All applic'!$H$7:$H$59080,W653)</f>
        <v>0.998</v>
      </c>
      <c r="AE653" s="28">
        <f>INDEX('All applic'!$H$7:$H$59080,X653)</f>
        <v>0.65</v>
      </c>
      <c r="AF653" s="28">
        <f>INDEX('All applic'!$H$7:$H$59080,Y653)</f>
        <v>1.0840000000000001</v>
      </c>
      <c r="AG653" s="28">
        <f>INDEX('All applic'!$H$7:$H$59080,Z653)</f>
        <v>0.998</v>
      </c>
      <c r="AH653" s="28"/>
      <c r="AI653" s="28">
        <f>INDEX('All applic'!$I$7:$I$59080,U653)</f>
        <v>1.6222222222222222</v>
      </c>
      <c r="AJ653" s="28">
        <f>INDEX('All applic'!$I$7:$I$59080,V653)</f>
        <v>1.6888888888888889</v>
      </c>
      <c r="AK653" s="28">
        <f>INDEX('All applic'!$I$7:$I$59080,W653)</f>
        <v>1</v>
      </c>
      <c r="AL653" s="28">
        <f>INDEX('All applic'!$I$7:$I$59080,X653)</f>
        <v>1</v>
      </c>
      <c r="AM653" s="28">
        <f>INDEX('All applic'!$I$7:$I$59080,Y653)</f>
        <v>1.6222222222222222</v>
      </c>
      <c r="AN653" s="28">
        <f>INDEX('All applic'!$I$7:$I$59080,Z653)</f>
        <v>1</v>
      </c>
      <c r="AO653" s="113"/>
      <c r="AP653" s="113">
        <f>INDEX('All applic'!$J$7:$J$59080,U653)</f>
        <v>-1.9179999999999999E-2</v>
      </c>
      <c r="AQ653" s="113">
        <v>0</v>
      </c>
      <c r="AR653" s="113">
        <f>INDEX('All applic'!$J$7:$J$59080,W653)</f>
        <v>-1.9640000000000001E-2</v>
      </c>
      <c r="AS653" s="113">
        <v>0</v>
      </c>
      <c r="AT653" s="113">
        <v>0</v>
      </c>
      <c r="AU653" s="113">
        <v>0</v>
      </c>
    </row>
    <row r="654" spans="1:47" x14ac:dyDescent="0.25">
      <c r="A654" s="113" t="str">
        <f t="shared" si="76"/>
        <v>CFLMFm1975CZ07</v>
      </c>
      <c r="B654" s="113" t="str">
        <f t="shared" si="77"/>
        <v>CFLSDGMFmCZ071975</v>
      </c>
      <c r="C654" s="113" t="s">
        <v>118</v>
      </c>
      <c r="D654" s="113" t="s">
        <v>131</v>
      </c>
      <c r="E654" s="113" t="s">
        <v>1650</v>
      </c>
      <c r="F654" s="89" t="s">
        <v>47</v>
      </c>
      <c r="G654" s="113" t="s">
        <v>106</v>
      </c>
      <c r="H654" s="113" t="s">
        <v>1662</v>
      </c>
      <c r="I654" s="115">
        <f t="shared" si="78"/>
        <v>0.99882773277922621</v>
      </c>
      <c r="J654" s="115">
        <f t="shared" si="79"/>
        <v>1.1421738072154435</v>
      </c>
      <c r="K654" s="115">
        <f t="shared" si="80"/>
        <v>-1.2104237835100654E-2</v>
      </c>
      <c r="L654" s="113"/>
      <c r="M654" s="36">
        <f>VLOOKUP("HV_"&amp;$D654&amp;$E654&amp;VLOOKUP($F654,key!$L$3:$M$13,2,FALSE)&amp;$G654&amp;M$6,'HVAC wts'!$H$7:$R$13254,11,FALSE)</f>
        <v>49272.164089342194</v>
      </c>
      <c r="N654" s="36">
        <f>VLOOKUP("HV_"&amp;$D654&amp;$E654&amp;VLOOKUP($F654,key!$L$3:$M$13,2,FALSE)&amp;$G654&amp;N$6,'HVAC wts'!$H$7:$R$13254,11,FALSE)</f>
        <v>7085.0729654988909</v>
      </c>
      <c r="O654" s="36">
        <f>VLOOKUP("HV_"&amp;$D654&amp;$E654&amp;VLOOKUP($F654,key!$L$3:$M$13,2,FALSE)&amp;$G654&amp;O$6,'HVAC wts'!$H$7:$R$13254,11,FALSE)</f>
        <v>118412.54622844048</v>
      </c>
      <c r="P654" s="36">
        <f>VLOOKUP("HV_"&amp;$D654&amp;$E654&amp;VLOOKUP($F654,key!$L$3:$M$13,2,FALSE)&amp;$G654&amp;P$6,'HVAC wts'!$H$7:$R$13254,11,FALSE)</f>
        <v>17027.089139778273</v>
      </c>
      <c r="Q654" s="36">
        <f>VLOOKUP("HV_"&amp;$D654&amp;$E654&amp;VLOOKUP($F654,key!$L$3:$M$13,2,FALSE)&amp;$G654&amp;Q$6,'HVAC wts'!$H$7:$R$13254,11,FALSE)</f>
        <v>6144.4728648928303</v>
      </c>
      <c r="R654" s="36">
        <f>VLOOKUP("HV_"&amp;$D654&amp;$E654&amp;VLOOKUP($F654,key!$L$3:$M$13,2,FALSE)&amp;$G654&amp;R$6,'HVAC wts'!$H$7:$R$13254,11,FALSE)</f>
        <v>14766.606878566148</v>
      </c>
      <c r="S654" s="36">
        <f t="shared" si="81"/>
        <v>212707.95216651881</v>
      </c>
      <c r="T654" s="113"/>
      <c r="U654" s="113">
        <f>MATCH($A654&amp;U$6,'All applic'!$A$7:$A$59080,0)</f>
        <v>538</v>
      </c>
      <c r="V654" s="113">
        <f>MATCH($A654&amp;V$6,'All applic'!$A$7:$A$59080,0)</f>
        <v>539</v>
      </c>
      <c r="W654" s="113">
        <f>MATCH($A654&amp;W$6,'All applic'!$A$7:$A$59080,0)</f>
        <v>541</v>
      </c>
      <c r="X654" s="113">
        <f>MATCH($A654&amp;X$6,'All applic'!$A$7:$A$59080,0)</f>
        <v>540</v>
      </c>
      <c r="Y654" s="113">
        <f>MATCH($A654&amp;Y$6,'All applic'!$A$7:$A$59080,0)</f>
        <v>538</v>
      </c>
      <c r="Z654" s="113">
        <f>MATCH($A654&amp;Z$6,'All applic'!$A$7:$A$59080,0)</f>
        <v>541</v>
      </c>
      <c r="AA654" s="113"/>
      <c r="AB654" s="28">
        <f>INDEX('All applic'!$H$7:$H$59080,U654)</f>
        <v>1.0780000000000001</v>
      </c>
      <c r="AC654" s="28">
        <f>INDEX('All applic'!$H$7:$H$59080,V654)</f>
        <v>0.96599999999999997</v>
      </c>
      <c r="AD654" s="28">
        <f>INDEX('All applic'!$H$7:$H$59080,W654)</f>
        <v>1.002</v>
      </c>
      <c r="AE654" s="28">
        <f>INDEX('All applic'!$H$7:$H$59080,X654)</f>
        <v>0.73</v>
      </c>
      <c r="AF654" s="28">
        <f>INDEX('All applic'!$H$7:$H$59080,Y654)</f>
        <v>1.0780000000000001</v>
      </c>
      <c r="AG654" s="28">
        <f>INDEX('All applic'!$H$7:$H$59080,Z654)</f>
        <v>1.002</v>
      </c>
      <c r="AH654" s="28"/>
      <c r="AI654" s="28">
        <f>INDEX('All applic'!$I$7:$I$59080,U654)</f>
        <v>1.4888888888888889</v>
      </c>
      <c r="AJ654" s="28">
        <f>INDEX('All applic'!$I$7:$I$59080,V654)</f>
        <v>1.4444444444444446</v>
      </c>
      <c r="AK654" s="28">
        <f>INDEX('All applic'!$I$7:$I$59080,W654)</f>
        <v>1</v>
      </c>
      <c r="AL654" s="28">
        <f>INDEX('All applic'!$I$7:$I$59080,X654)</f>
        <v>1</v>
      </c>
      <c r="AM654" s="28">
        <f>INDEX('All applic'!$I$7:$I$59080,Y654)</f>
        <v>1.4888888888888889</v>
      </c>
      <c r="AN654" s="28">
        <f>INDEX('All applic'!$I$7:$I$59080,Z654)</f>
        <v>1</v>
      </c>
      <c r="AO654" s="113"/>
      <c r="AP654" s="113">
        <f>INDEX('All applic'!$J$7:$J$59080,U654)</f>
        <v>-1.5099999999999999E-2</v>
      </c>
      <c r="AQ654" s="113">
        <v>0</v>
      </c>
      <c r="AR654" s="113">
        <f>INDEX('All applic'!$J$7:$J$59080,W654)</f>
        <v>-1.5460000000000002E-2</v>
      </c>
      <c r="AS654" s="113">
        <v>0</v>
      </c>
      <c r="AT654" s="113">
        <v>0</v>
      </c>
      <c r="AU654" s="113">
        <v>0</v>
      </c>
    </row>
    <row r="655" spans="1:47" x14ac:dyDescent="0.25">
      <c r="A655" s="113" t="str">
        <f t="shared" si="76"/>
        <v>CFLMFm1975CZ08</v>
      </c>
      <c r="B655" s="113" t="str">
        <f t="shared" si="77"/>
        <v>CFLSDGMFmCZ081975</v>
      </c>
      <c r="C655" s="113" t="s">
        <v>118</v>
      </c>
      <c r="D655" s="113" t="s">
        <v>131</v>
      </c>
      <c r="E655" s="113" t="s">
        <v>1650</v>
      </c>
      <c r="F655" s="89" t="s">
        <v>47</v>
      </c>
      <c r="G655" s="113" t="s">
        <v>107</v>
      </c>
      <c r="H655" s="113" t="s">
        <v>1662</v>
      </c>
      <c r="I655" s="115">
        <f t="shared" si="78"/>
        <v>1.054968448705135</v>
      </c>
      <c r="J655" s="115">
        <f t="shared" si="79"/>
        <v>1.5743124588763655</v>
      </c>
      <c r="K655" s="115">
        <f t="shared" si="80"/>
        <v>-1.216222835392069E-2</v>
      </c>
      <c r="L655" s="113"/>
      <c r="M655" s="36">
        <f>VLOOKUP("HV_"&amp;$D655&amp;$E655&amp;VLOOKUP($F655,key!$L$3:$M$13,2,FALSE)&amp;$G655&amp;M$6,'HVAC wts'!$H$7:$R$13254,11,FALSE)</f>
        <v>7561.7499796600123</v>
      </c>
      <c r="N655" s="36">
        <f>VLOOKUP("HV_"&amp;$D655&amp;$E655&amp;VLOOKUP($F655,key!$L$3:$M$13,2,FALSE)&amp;$G655&amp;N$6,'HVAC wts'!$H$7:$R$13254,11,FALSE)</f>
        <v>1087.3390958758316</v>
      </c>
      <c r="O655" s="36">
        <f>VLOOKUP("HV_"&amp;$D655&amp;$E655&amp;VLOOKUP($F655,key!$L$3:$M$13,2,FALSE)&amp;$G655&amp;O$6,'HVAC wts'!$H$7:$R$13254,11,FALSE)</f>
        <v>3363.6347398669618</v>
      </c>
      <c r="P655" s="36">
        <f>VLOOKUP("HV_"&amp;$D655&amp;$E655&amp;VLOOKUP($F655,key!$L$3:$M$13,2,FALSE)&amp;$G655&amp;P$6,'HVAC wts'!$H$7:$R$13254,11,FALSE)</f>
        <v>483.67263751662978</v>
      </c>
      <c r="Q655" s="36">
        <f>VLOOKUP("HV_"&amp;$D655&amp;$E655&amp;VLOOKUP($F655,key!$L$3:$M$13,2,FALSE)&amp;$G655&amp;Q$6,'HVAC wts'!$H$7:$R$13254,11,FALSE)</f>
        <v>942.98613466371046</v>
      </c>
      <c r="R655" s="36">
        <f>VLOOKUP("HV_"&amp;$D655&amp;$E655&amp;VLOOKUP($F655,key!$L$3:$M$13,2,FALSE)&amp;$G655&amp;R$6,'HVAC wts'!$H$7:$R$13254,11,FALSE)</f>
        <v>419.46122660753878</v>
      </c>
      <c r="S655" s="36">
        <f t="shared" si="81"/>
        <v>13858.843814190683</v>
      </c>
      <c r="T655" s="113"/>
      <c r="U655" s="113">
        <f>MATCH($A655&amp;U$6,'All applic'!$A$7:$A$59080,0)</f>
        <v>542</v>
      </c>
      <c r="V655" s="113">
        <f>MATCH($A655&amp;V$6,'All applic'!$A$7:$A$59080,0)</f>
        <v>543</v>
      </c>
      <c r="W655" s="113">
        <f>MATCH($A655&amp;W$6,'All applic'!$A$7:$A$59080,0)</f>
        <v>545</v>
      </c>
      <c r="X655" s="113">
        <f>MATCH($A655&amp;X$6,'All applic'!$A$7:$A$59080,0)</f>
        <v>544</v>
      </c>
      <c r="Y655" s="113">
        <f>MATCH($A655&amp;Y$6,'All applic'!$A$7:$A$59080,0)</f>
        <v>542</v>
      </c>
      <c r="Z655" s="113">
        <f>MATCH($A655&amp;Z$6,'All applic'!$A$7:$A$59080,0)</f>
        <v>545</v>
      </c>
      <c r="AA655" s="113"/>
      <c r="AB655" s="28">
        <f>INDEX('All applic'!$H$7:$H$59080,U655)</f>
        <v>1.1060000000000001</v>
      </c>
      <c r="AC655" s="28">
        <f>INDEX('All applic'!$H$7:$H$59080,V655)</f>
        <v>0.99</v>
      </c>
      <c r="AD655" s="28">
        <f>INDEX('All applic'!$H$7:$H$59080,W655)</f>
        <v>1.002</v>
      </c>
      <c r="AE655" s="28">
        <f>INDEX('All applic'!$H$7:$H$59080,X655)</f>
        <v>0.71799999999999997</v>
      </c>
      <c r="AF655" s="28">
        <f>INDEX('All applic'!$H$7:$H$59080,Y655)</f>
        <v>1.1060000000000001</v>
      </c>
      <c r="AG655" s="28">
        <f>INDEX('All applic'!$H$7:$H$59080,Z655)</f>
        <v>1.002</v>
      </c>
      <c r="AH655" s="28"/>
      <c r="AI655" s="28">
        <f>INDEX('All applic'!$I$7:$I$59080,U655)</f>
        <v>1.8222222222222224</v>
      </c>
      <c r="AJ655" s="28">
        <f>INDEX('All applic'!$I$7:$I$59080,V655)</f>
        <v>1.8888888888888891</v>
      </c>
      <c r="AK655" s="28">
        <f>INDEX('All applic'!$I$7:$I$59080,W655)</f>
        <v>1</v>
      </c>
      <c r="AL655" s="28">
        <f>INDEX('All applic'!$I$7:$I$59080,X655)</f>
        <v>1</v>
      </c>
      <c r="AM655" s="28">
        <f>INDEX('All applic'!$I$7:$I$59080,Y655)</f>
        <v>1.8222222222222224</v>
      </c>
      <c r="AN655" s="28">
        <f>INDEX('All applic'!$I$7:$I$59080,Z655)</f>
        <v>1</v>
      </c>
      <c r="AO655" s="113"/>
      <c r="AP655" s="113">
        <f>INDEX('All applic'!$J$7:$J$59080,U655)</f>
        <v>-1.528E-2</v>
      </c>
      <c r="AQ655" s="113">
        <v>0</v>
      </c>
      <c r="AR655" s="113">
        <f>INDEX('All applic'!$J$7:$J$59080,W655)</f>
        <v>-1.576E-2</v>
      </c>
      <c r="AS655" s="113">
        <v>0</v>
      </c>
      <c r="AT655" s="113">
        <v>0</v>
      </c>
      <c r="AU655" s="113">
        <v>0</v>
      </c>
    </row>
    <row r="656" spans="1:47" x14ac:dyDescent="0.25">
      <c r="A656" s="113" t="str">
        <f t="shared" si="76"/>
        <v>CFLMFm1975CZ09</v>
      </c>
      <c r="B656" s="113" t="str">
        <f t="shared" si="77"/>
        <v>CFLSDGMFmCZ091975</v>
      </c>
      <c r="C656" s="113" t="s">
        <v>118</v>
      </c>
      <c r="D656" s="113" t="s">
        <v>131</v>
      </c>
      <c r="E656" s="113" t="s">
        <v>1650</v>
      </c>
      <c r="F656" s="89" t="s">
        <v>47</v>
      </c>
      <c r="G656" s="113" t="s">
        <v>108</v>
      </c>
      <c r="H656" s="113" t="s">
        <v>1662</v>
      </c>
      <c r="I656" s="115">
        <f t="shared" si="78"/>
        <v>0</v>
      </c>
      <c r="J656" s="115">
        <f t="shared" si="79"/>
        <v>0</v>
      </c>
      <c r="K656" s="115">
        <f t="shared" si="80"/>
        <v>0</v>
      </c>
      <c r="L656" s="113"/>
      <c r="M656" s="36">
        <f>VLOOKUP("HV_"&amp;$D656&amp;$E656&amp;VLOOKUP($F656,key!$L$3:$M$13,2,FALSE)&amp;$G656&amp;M$6,'HVAC wts'!$H$7:$R$13254,11,FALSE)</f>
        <v>0</v>
      </c>
      <c r="N656" s="36">
        <f>VLOOKUP("HV_"&amp;$D656&amp;$E656&amp;VLOOKUP($F656,key!$L$3:$M$13,2,FALSE)&amp;$G656&amp;N$6,'HVAC wts'!$H$7:$R$13254,11,FALSE)</f>
        <v>0</v>
      </c>
      <c r="O656" s="36">
        <f>VLOOKUP("HV_"&amp;$D656&amp;$E656&amp;VLOOKUP($F656,key!$L$3:$M$13,2,FALSE)&amp;$G656&amp;O$6,'HVAC wts'!$H$7:$R$13254,11,FALSE)</f>
        <v>0</v>
      </c>
      <c r="P656" s="36">
        <f>VLOOKUP("HV_"&amp;$D656&amp;$E656&amp;VLOOKUP($F656,key!$L$3:$M$13,2,FALSE)&amp;$G656&amp;P$6,'HVAC wts'!$H$7:$R$13254,11,FALSE)</f>
        <v>0</v>
      </c>
      <c r="Q656" s="36">
        <f>VLOOKUP("HV_"&amp;$D656&amp;$E656&amp;VLOOKUP($F656,key!$L$3:$M$13,2,FALSE)&amp;$G656&amp;Q$6,'HVAC wts'!$H$7:$R$13254,11,FALSE)</f>
        <v>0</v>
      </c>
      <c r="R656" s="36">
        <f>VLOOKUP("HV_"&amp;$D656&amp;$E656&amp;VLOOKUP($F656,key!$L$3:$M$13,2,FALSE)&amp;$G656&amp;R$6,'HVAC wts'!$H$7:$R$13254,11,FALSE)</f>
        <v>0</v>
      </c>
      <c r="S656" s="36">
        <f t="shared" si="81"/>
        <v>0</v>
      </c>
      <c r="T656" s="113"/>
      <c r="U656" s="113">
        <f>MATCH($A656&amp;U$6,'All applic'!$A$7:$A$59080,0)</f>
        <v>546</v>
      </c>
      <c r="V656" s="113">
        <f>MATCH($A656&amp;V$6,'All applic'!$A$7:$A$59080,0)</f>
        <v>547</v>
      </c>
      <c r="W656" s="113">
        <f>MATCH($A656&amp;W$6,'All applic'!$A$7:$A$59080,0)</f>
        <v>549</v>
      </c>
      <c r="X656" s="113">
        <f>MATCH($A656&amp;X$6,'All applic'!$A$7:$A$59080,0)</f>
        <v>548</v>
      </c>
      <c r="Y656" s="113">
        <f>MATCH($A656&amp;Y$6,'All applic'!$A$7:$A$59080,0)</f>
        <v>546</v>
      </c>
      <c r="Z656" s="113">
        <f>MATCH($A656&amp;Z$6,'All applic'!$A$7:$A$59080,0)</f>
        <v>549</v>
      </c>
      <c r="AA656" s="113"/>
      <c r="AB656" s="28">
        <f>INDEX('All applic'!$H$7:$H$59080,U656)</f>
        <v>1.1359999999999999</v>
      </c>
      <c r="AC656" s="28">
        <f>INDEX('All applic'!$H$7:$H$59080,V656)</f>
        <v>1.012</v>
      </c>
      <c r="AD656" s="28">
        <f>INDEX('All applic'!$H$7:$H$59080,W656)</f>
        <v>0.998</v>
      </c>
      <c r="AE656" s="28">
        <f>INDEX('All applic'!$H$7:$H$59080,X656)</f>
        <v>0.68400000000000005</v>
      </c>
      <c r="AF656" s="28">
        <f>INDEX('All applic'!$H$7:$H$59080,Y656)</f>
        <v>1.1359999999999999</v>
      </c>
      <c r="AG656" s="28">
        <f>INDEX('All applic'!$H$7:$H$59080,Z656)</f>
        <v>0.998</v>
      </c>
      <c r="AH656" s="28"/>
      <c r="AI656" s="28">
        <f>INDEX('All applic'!$I$7:$I$59080,U656)</f>
        <v>1.5333333333333334</v>
      </c>
      <c r="AJ656" s="28">
        <f>INDEX('All applic'!$I$7:$I$59080,V656)</f>
        <v>1.5333333333333334</v>
      </c>
      <c r="AK656" s="28">
        <f>INDEX('All applic'!$I$7:$I$59080,W656)</f>
        <v>1</v>
      </c>
      <c r="AL656" s="28">
        <f>INDEX('All applic'!$I$7:$I$59080,X656)</f>
        <v>1</v>
      </c>
      <c r="AM656" s="28">
        <f>INDEX('All applic'!$I$7:$I$59080,Y656)</f>
        <v>1.5333333333333334</v>
      </c>
      <c r="AN656" s="28">
        <f>INDEX('All applic'!$I$7:$I$59080,Z656)</f>
        <v>1</v>
      </c>
      <c r="AO656" s="113"/>
      <c r="AP656" s="113">
        <f>INDEX('All applic'!$J$7:$J$59080,U656)</f>
        <v>-1.712E-2</v>
      </c>
      <c r="AQ656" s="113">
        <v>0</v>
      </c>
      <c r="AR656" s="113">
        <f>INDEX('All applic'!$J$7:$J$59080,W656)</f>
        <v>-1.762E-2</v>
      </c>
      <c r="AS656" s="113">
        <v>0</v>
      </c>
      <c r="AT656" s="113">
        <v>0</v>
      </c>
      <c r="AU656" s="113">
        <v>0</v>
      </c>
    </row>
    <row r="657" spans="1:47" x14ac:dyDescent="0.25">
      <c r="A657" s="113" t="str">
        <f t="shared" si="76"/>
        <v>CFLMFm1975CZ10</v>
      </c>
      <c r="B657" s="113" t="str">
        <f t="shared" si="77"/>
        <v>CFLSDGMFmCZ101975</v>
      </c>
      <c r="C657" s="113" t="s">
        <v>118</v>
      </c>
      <c r="D657" s="113" t="s">
        <v>131</v>
      </c>
      <c r="E657" s="113" t="s">
        <v>1650</v>
      </c>
      <c r="F657" s="89" t="s">
        <v>47</v>
      </c>
      <c r="G657" s="113" t="s">
        <v>109</v>
      </c>
      <c r="H657" s="113" t="s">
        <v>1662</v>
      </c>
      <c r="I657" s="115">
        <f t="shared" si="78"/>
        <v>1.0644066597512369</v>
      </c>
      <c r="J657" s="115">
        <f t="shared" si="79"/>
        <v>1.757779688455706</v>
      </c>
      <c r="K657" s="115">
        <f t="shared" si="80"/>
        <v>-1.4979202004192511E-2</v>
      </c>
      <c r="L657" s="113"/>
      <c r="M657" s="36">
        <f>VLOOKUP("HV_"&amp;$D657&amp;$E657&amp;VLOOKUP($F657,key!$L$3:$M$13,2,FALSE)&amp;$G657&amp;M$6,'HVAC wts'!$H$7:$R$13254,11,FALSE)</f>
        <v>39344.368592579449</v>
      </c>
      <c r="N657" s="36">
        <f>VLOOKUP("HV_"&amp;$D657&amp;$E657&amp;VLOOKUP($F657,key!$L$3:$M$13,2,FALSE)&amp;$G657&amp;N$6,'HVAC wts'!$H$7:$R$13254,11,FALSE)</f>
        <v>5657.5092125942365</v>
      </c>
      <c r="O657" s="36">
        <f>VLOOKUP("HV_"&amp;$D657&amp;$E657&amp;VLOOKUP($F657,key!$L$3:$M$13,2,FALSE)&amp;$G657&amp;O$6,'HVAC wts'!$H$7:$R$13254,11,FALSE)</f>
        <v>10007.056719674794</v>
      </c>
      <c r="P657" s="36">
        <f>VLOOKUP("HV_"&amp;$D657&amp;$E657&amp;VLOOKUP($F657,key!$L$3:$M$13,2,FALSE)&amp;$G657&amp;P$6,'HVAC wts'!$H$7:$R$13254,11,FALSE)</f>
        <v>1438.9610917073173</v>
      </c>
      <c r="Q657" s="36">
        <f>VLOOKUP("HV_"&amp;$D657&amp;$E657&amp;VLOOKUP($F657,key!$L$3:$M$13,2,FALSE)&amp;$G657&amp;Q$6,'HVAC wts'!$H$7:$R$13254,11,FALSE)</f>
        <v>4906.42961744272</v>
      </c>
      <c r="R657" s="36">
        <f>VLOOKUP("HV_"&amp;$D657&amp;$E657&amp;VLOOKUP($F657,key!$L$3:$M$13,2,FALSE)&amp;$G657&amp;R$6,'HVAC wts'!$H$7:$R$13254,11,FALSE)</f>
        <v>1247.9274983739838</v>
      </c>
      <c r="S657" s="36">
        <f t="shared" si="81"/>
        <v>62602.252732372501</v>
      </c>
      <c r="T657" s="113"/>
      <c r="U657" s="113">
        <f>MATCH($A657&amp;U$6,'All applic'!$A$7:$A$59080,0)</f>
        <v>550</v>
      </c>
      <c r="V657" s="113">
        <f>MATCH($A657&amp;V$6,'All applic'!$A$7:$A$59080,0)</f>
        <v>551</v>
      </c>
      <c r="W657" s="113">
        <f>MATCH($A657&amp;W$6,'All applic'!$A$7:$A$59080,0)</f>
        <v>553</v>
      </c>
      <c r="X657" s="113">
        <f>MATCH($A657&amp;X$6,'All applic'!$A$7:$A$59080,0)</f>
        <v>552</v>
      </c>
      <c r="Y657" s="113">
        <f>MATCH($A657&amp;Y$6,'All applic'!$A$7:$A$59080,0)</f>
        <v>550</v>
      </c>
      <c r="Z657" s="113">
        <f>MATCH($A657&amp;Z$6,'All applic'!$A$7:$A$59080,0)</f>
        <v>553</v>
      </c>
      <c r="AA657" s="113"/>
      <c r="AB657" s="28">
        <f>INDEX('All applic'!$H$7:$H$59080,U657)</f>
        <v>1.1080000000000001</v>
      </c>
      <c r="AC657" s="28">
        <f>INDEX('All applic'!$H$7:$H$59080,V657)</f>
        <v>0.96399999999999997</v>
      </c>
      <c r="AD657" s="28">
        <f>INDEX('All applic'!$H$7:$H$59080,W657)</f>
        <v>0.998</v>
      </c>
      <c r="AE657" s="28">
        <f>INDEX('All applic'!$H$7:$H$59080,X657)</f>
        <v>0.63800000000000001</v>
      </c>
      <c r="AF657" s="28">
        <f>INDEX('All applic'!$H$7:$H$59080,Y657)</f>
        <v>1.1080000000000001</v>
      </c>
      <c r="AG657" s="28">
        <f>INDEX('All applic'!$H$7:$H$59080,Z657)</f>
        <v>0.998</v>
      </c>
      <c r="AH657" s="28"/>
      <c r="AI657" s="28">
        <f>INDEX('All applic'!$I$7:$I$59080,U657)</f>
        <v>1.9555555555555555</v>
      </c>
      <c r="AJ657" s="28">
        <f>INDEX('All applic'!$I$7:$I$59080,V657)</f>
        <v>1.911111111111111</v>
      </c>
      <c r="AK657" s="28">
        <f>INDEX('All applic'!$I$7:$I$59080,W657)</f>
        <v>1</v>
      </c>
      <c r="AL657" s="28">
        <f>INDEX('All applic'!$I$7:$I$59080,X657)</f>
        <v>1</v>
      </c>
      <c r="AM657" s="28">
        <f>INDEX('All applic'!$I$7:$I$59080,Y657)</f>
        <v>1.9555555555555555</v>
      </c>
      <c r="AN657" s="28">
        <f>INDEX('All applic'!$I$7:$I$59080,Z657)</f>
        <v>1</v>
      </c>
      <c r="AO657" s="113"/>
      <c r="AP657" s="113">
        <f>INDEX('All applic'!$J$7:$J$59080,U657)</f>
        <v>-1.8920000000000003E-2</v>
      </c>
      <c r="AQ657" s="113">
        <v>0</v>
      </c>
      <c r="AR657" s="113">
        <f>INDEX('All applic'!$J$7:$J$59080,W657)</f>
        <v>-1.932E-2</v>
      </c>
      <c r="AS657" s="113">
        <v>0</v>
      </c>
      <c r="AT657" s="113">
        <v>0</v>
      </c>
      <c r="AU657" s="113">
        <v>0</v>
      </c>
    </row>
    <row r="658" spans="1:47" x14ac:dyDescent="0.25">
      <c r="A658" s="113" t="str">
        <f t="shared" si="76"/>
        <v>CFLMFm1975CZ11</v>
      </c>
      <c r="B658" s="113" t="str">
        <f t="shared" si="77"/>
        <v>CFLSDGMFmCZ111975</v>
      </c>
      <c r="C658" s="113" t="s">
        <v>118</v>
      </c>
      <c r="D658" s="113" t="s">
        <v>131</v>
      </c>
      <c r="E658" s="113" t="s">
        <v>1650</v>
      </c>
      <c r="F658" s="89" t="s">
        <v>47</v>
      </c>
      <c r="G658" s="113" t="s">
        <v>110</v>
      </c>
      <c r="H658" s="113" t="s">
        <v>1662</v>
      </c>
      <c r="I658" s="115">
        <f t="shared" si="78"/>
        <v>0</v>
      </c>
      <c r="J658" s="115">
        <f t="shared" si="79"/>
        <v>0</v>
      </c>
      <c r="K658" s="115">
        <f t="shared" si="80"/>
        <v>0</v>
      </c>
      <c r="L658" s="113"/>
      <c r="M658" s="36">
        <f>VLOOKUP("HV_"&amp;$D658&amp;$E658&amp;VLOOKUP($F658,key!$L$3:$M$13,2,FALSE)&amp;$G658&amp;M$6,'HVAC wts'!$H$7:$R$13254,11,FALSE)</f>
        <v>0</v>
      </c>
      <c r="N658" s="36">
        <f>VLOOKUP("HV_"&amp;$D658&amp;$E658&amp;VLOOKUP($F658,key!$L$3:$M$13,2,FALSE)&amp;$G658&amp;N$6,'HVAC wts'!$H$7:$R$13254,11,FALSE)</f>
        <v>0</v>
      </c>
      <c r="O658" s="36">
        <f>VLOOKUP("HV_"&amp;$D658&amp;$E658&amp;VLOOKUP($F658,key!$L$3:$M$13,2,FALSE)&amp;$G658&amp;O$6,'HVAC wts'!$H$7:$R$13254,11,FALSE)</f>
        <v>0</v>
      </c>
      <c r="P658" s="36">
        <f>VLOOKUP("HV_"&amp;$D658&amp;$E658&amp;VLOOKUP($F658,key!$L$3:$M$13,2,FALSE)&amp;$G658&amp;P$6,'HVAC wts'!$H$7:$R$13254,11,FALSE)</f>
        <v>0</v>
      </c>
      <c r="Q658" s="36">
        <f>VLOOKUP("HV_"&amp;$D658&amp;$E658&amp;VLOOKUP($F658,key!$L$3:$M$13,2,FALSE)&amp;$G658&amp;Q$6,'HVAC wts'!$H$7:$R$13254,11,FALSE)</f>
        <v>0</v>
      </c>
      <c r="R658" s="36">
        <f>VLOOKUP("HV_"&amp;$D658&amp;$E658&amp;VLOOKUP($F658,key!$L$3:$M$13,2,FALSE)&amp;$G658&amp;R$6,'HVAC wts'!$H$7:$R$13254,11,FALSE)</f>
        <v>0</v>
      </c>
      <c r="S658" s="36">
        <f t="shared" si="81"/>
        <v>0</v>
      </c>
      <c r="T658" s="113"/>
      <c r="U658" s="113">
        <f>MATCH($A658&amp;U$6,'All applic'!$A$7:$A$59080,0)</f>
        <v>554</v>
      </c>
      <c r="V658" s="113">
        <f>MATCH($A658&amp;V$6,'All applic'!$A$7:$A$59080,0)</f>
        <v>555</v>
      </c>
      <c r="W658" s="113">
        <f>MATCH($A658&amp;W$6,'All applic'!$A$7:$A$59080,0)</f>
        <v>557</v>
      </c>
      <c r="X658" s="113">
        <f>MATCH($A658&amp;X$6,'All applic'!$A$7:$A$59080,0)</f>
        <v>556</v>
      </c>
      <c r="Y658" s="113">
        <f>MATCH($A658&amp;Y$6,'All applic'!$A$7:$A$59080,0)</f>
        <v>554</v>
      </c>
      <c r="Z658" s="113">
        <f>MATCH($A658&amp;Z$6,'All applic'!$A$7:$A$59080,0)</f>
        <v>557</v>
      </c>
      <c r="AA658" s="113"/>
      <c r="AB658" s="28">
        <f>INDEX('All applic'!$H$7:$H$59080,U658)</f>
        <v>1.1040000000000001</v>
      </c>
      <c r="AC658" s="28">
        <f>INDEX('All applic'!$H$7:$H$59080,V658)</f>
        <v>0.93400000000000005</v>
      </c>
      <c r="AD658" s="28">
        <f>INDEX('All applic'!$H$7:$H$59080,W658)</f>
        <v>0.996</v>
      </c>
      <c r="AE658" s="28">
        <f>INDEX('All applic'!$H$7:$H$59080,X658)</f>
        <v>0.60199999999999998</v>
      </c>
      <c r="AF658" s="28">
        <f>INDEX('All applic'!$H$7:$H$59080,Y658)</f>
        <v>1.1040000000000001</v>
      </c>
      <c r="AG658" s="28">
        <f>INDEX('All applic'!$H$7:$H$59080,Z658)</f>
        <v>0.996</v>
      </c>
      <c r="AH658" s="28"/>
      <c r="AI658" s="28">
        <f>INDEX('All applic'!$I$7:$I$59080,U658)</f>
        <v>1.7999999999999998</v>
      </c>
      <c r="AJ658" s="28">
        <f>INDEX('All applic'!$I$7:$I$59080,V658)</f>
        <v>1.875</v>
      </c>
      <c r="AK658" s="28">
        <f>INDEX('All applic'!$I$7:$I$59080,W658)</f>
        <v>1.0249999999999999</v>
      </c>
      <c r="AL658" s="28">
        <f>INDEX('All applic'!$I$7:$I$59080,X658)</f>
        <v>1.0249999999999999</v>
      </c>
      <c r="AM658" s="28">
        <f>INDEX('All applic'!$I$7:$I$59080,Y658)</f>
        <v>1.7999999999999998</v>
      </c>
      <c r="AN658" s="28">
        <f>INDEX('All applic'!$I$7:$I$59080,Z658)</f>
        <v>1.0249999999999999</v>
      </c>
      <c r="AO658" s="113"/>
      <c r="AP658" s="113">
        <f>INDEX('All applic'!$J$7:$J$59080,U658)</f>
        <v>-2.1600000000000001E-2</v>
      </c>
      <c r="AQ658" s="113">
        <v>0</v>
      </c>
      <c r="AR658" s="113">
        <f>INDEX('All applic'!$J$7:$J$59080,W658)</f>
        <v>-2.1999999999999999E-2</v>
      </c>
      <c r="AS658" s="113">
        <v>0</v>
      </c>
      <c r="AT658" s="113">
        <v>0</v>
      </c>
      <c r="AU658" s="113">
        <v>0</v>
      </c>
    </row>
    <row r="659" spans="1:47" x14ac:dyDescent="0.25">
      <c r="A659" s="113" t="str">
        <f t="shared" si="76"/>
        <v>CFLMFm1975CZ12</v>
      </c>
      <c r="B659" s="113" t="str">
        <f t="shared" si="77"/>
        <v>CFLSDGMFmCZ121975</v>
      </c>
      <c r="C659" s="113" t="s">
        <v>118</v>
      </c>
      <c r="D659" s="113" t="s">
        <v>131</v>
      </c>
      <c r="E659" s="113" t="s">
        <v>1650</v>
      </c>
      <c r="F659" s="89" t="s">
        <v>47</v>
      </c>
      <c r="G659" s="113" t="s">
        <v>111</v>
      </c>
      <c r="H659" s="113" t="s">
        <v>1662</v>
      </c>
      <c r="I659" s="115">
        <f t="shared" si="78"/>
        <v>0</v>
      </c>
      <c r="J659" s="115">
        <f t="shared" si="79"/>
        <v>0</v>
      </c>
      <c r="K659" s="115">
        <f t="shared" si="80"/>
        <v>0</v>
      </c>
      <c r="L659" s="113"/>
      <c r="M659" s="36">
        <f>VLOOKUP("HV_"&amp;$D659&amp;$E659&amp;VLOOKUP($F659,key!$L$3:$M$13,2,FALSE)&amp;$G659&amp;M$6,'HVAC wts'!$H$7:$R$13254,11,FALSE)</f>
        <v>0</v>
      </c>
      <c r="N659" s="36">
        <f>VLOOKUP("HV_"&amp;$D659&amp;$E659&amp;VLOOKUP($F659,key!$L$3:$M$13,2,FALSE)&amp;$G659&amp;N$6,'HVAC wts'!$H$7:$R$13254,11,FALSE)</f>
        <v>0</v>
      </c>
      <c r="O659" s="36">
        <f>VLOOKUP("HV_"&amp;$D659&amp;$E659&amp;VLOOKUP($F659,key!$L$3:$M$13,2,FALSE)&amp;$G659&amp;O$6,'HVAC wts'!$H$7:$R$13254,11,FALSE)</f>
        <v>0</v>
      </c>
      <c r="P659" s="36">
        <f>VLOOKUP("HV_"&amp;$D659&amp;$E659&amp;VLOOKUP($F659,key!$L$3:$M$13,2,FALSE)&amp;$G659&amp;P$6,'HVAC wts'!$H$7:$R$13254,11,FALSE)</f>
        <v>0</v>
      </c>
      <c r="Q659" s="36">
        <f>VLOOKUP("HV_"&amp;$D659&amp;$E659&amp;VLOOKUP($F659,key!$L$3:$M$13,2,FALSE)&amp;$G659&amp;Q$6,'HVAC wts'!$H$7:$R$13254,11,FALSE)</f>
        <v>0</v>
      </c>
      <c r="R659" s="36">
        <f>VLOOKUP("HV_"&amp;$D659&amp;$E659&amp;VLOOKUP($F659,key!$L$3:$M$13,2,FALSE)&amp;$G659&amp;R$6,'HVAC wts'!$H$7:$R$13254,11,FALSE)</f>
        <v>0</v>
      </c>
      <c r="S659" s="36">
        <f t="shared" si="81"/>
        <v>0</v>
      </c>
      <c r="T659" s="113"/>
      <c r="U659" s="113">
        <f>MATCH($A659&amp;U$6,'All applic'!$A$7:$A$59080,0)</f>
        <v>558</v>
      </c>
      <c r="V659" s="113">
        <f>MATCH($A659&amp;V$6,'All applic'!$A$7:$A$59080,0)</f>
        <v>559</v>
      </c>
      <c r="W659" s="113">
        <f>MATCH($A659&amp;W$6,'All applic'!$A$7:$A$59080,0)</f>
        <v>561</v>
      </c>
      <c r="X659" s="113">
        <f>MATCH($A659&amp;X$6,'All applic'!$A$7:$A$59080,0)</f>
        <v>560</v>
      </c>
      <c r="Y659" s="113">
        <f>MATCH($A659&amp;Y$6,'All applic'!$A$7:$A$59080,0)</f>
        <v>558</v>
      </c>
      <c r="Z659" s="113">
        <f>MATCH($A659&amp;Z$6,'All applic'!$A$7:$A$59080,0)</f>
        <v>561</v>
      </c>
      <c r="AA659" s="113"/>
      <c r="AB659" s="28">
        <f>INDEX('All applic'!$H$7:$H$59080,U659)</f>
        <v>1.0780000000000001</v>
      </c>
      <c r="AC659" s="28">
        <f>INDEX('All applic'!$H$7:$H$59080,V659)</f>
        <v>0.89</v>
      </c>
      <c r="AD659" s="28">
        <f>INDEX('All applic'!$H$7:$H$59080,W659)</f>
        <v>0.99399999999999999</v>
      </c>
      <c r="AE659" s="28">
        <f>INDEX('All applic'!$H$7:$H$59080,X659)</f>
        <v>0.55800000000000005</v>
      </c>
      <c r="AF659" s="28">
        <f>INDEX('All applic'!$H$7:$H$59080,Y659)</f>
        <v>1.0780000000000001</v>
      </c>
      <c r="AG659" s="28">
        <f>INDEX('All applic'!$H$7:$H$59080,Z659)</f>
        <v>0.99399999999999999</v>
      </c>
      <c r="AH659" s="28"/>
      <c r="AI659" s="28">
        <f>INDEX('All applic'!$I$7:$I$59080,U659)</f>
        <v>1.875</v>
      </c>
      <c r="AJ659" s="28">
        <f>INDEX('All applic'!$I$7:$I$59080,V659)</f>
        <v>1.8499999999999999</v>
      </c>
      <c r="AK659" s="28">
        <f>INDEX('All applic'!$I$7:$I$59080,W659)</f>
        <v>1.0249999999999999</v>
      </c>
      <c r="AL659" s="28">
        <f>INDEX('All applic'!$I$7:$I$59080,X659)</f>
        <v>1.0249999999999999</v>
      </c>
      <c r="AM659" s="28">
        <f>INDEX('All applic'!$I$7:$I$59080,Y659)</f>
        <v>1.875</v>
      </c>
      <c r="AN659" s="28">
        <f>INDEX('All applic'!$I$7:$I$59080,Z659)</f>
        <v>1.0249999999999999</v>
      </c>
      <c r="AO659" s="113"/>
      <c r="AP659" s="113">
        <f>INDEX('All applic'!$J$7:$J$59080,U659)</f>
        <v>-2.3399999999999997E-2</v>
      </c>
      <c r="AQ659" s="113">
        <v>0</v>
      </c>
      <c r="AR659" s="113">
        <f>INDEX('All applic'!$J$7:$J$59080,W659)</f>
        <v>-2.3600000000000003E-2</v>
      </c>
      <c r="AS659" s="113">
        <v>0</v>
      </c>
      <c r="AT659" s="113">
        <v>0</v>
      </c>
      <c r="AU659" s="113">
        <v>0</v>
      </c>
    </row>
    <row r="660" spans="1:47" x14ac:dyDescent="0.25">
      <c r="A660" s="113" t="str">
        <f t="shared" si="76"/>
        <v>CFLMFm1975CZ13</v>
      </c>
      <c r="B660" s="113" t="str">
        <f t="shared" si="77"/>
        <v>CFLSDGMFmCZ131975</v>
      </c>
      <c r="C660" s="113" t="s">
        <v>118</v>
      </c>
      <c r="D660" s="113" t="s">
        <v>131</v>
      </c>
      <c r="E660" s="113" t="s">
        <v>1650</v>
      </c>
      <c r="F660" s="89" t="s">
        <v>47</v>
      </c>
      <c r="G660" s="113" t="s">
        <v>112</v>
      </c>
      <c r="H660" s="113" t="s">
        <v>1662</v>
      </c>
      <c r="I660" s="115">
        <f t="shared" si="78"/>
        <v>0</v>
      </c>
      <c r="J660" s="115">
        <f t="shared" si="79"/>
        <v>0</v>
      </c>
      <c r="K660" s="115">
        <f t="shared" si="80"/>
        <v>0</v>
      </c>
      <c r="L660" s="113"/>
      <c r="M660" s="36">
        <f>VLOOKUP("HV_"&amp;$D660&amp;$E660&amp;VLOOKUP($F660,key!$L$3:$M$13,2,FALSE)&amp;$G660&amp;M$6,'HVAC wts'!$H$7:$R$13254,11,FALSE)</f>
        <v>0</v>
      </c>
      <c r="N660" s="36">
        <f>VLOOKUP("HV_"&amp;$D660&amp;$E660&amp;VLOOKUP($F660,key!$L$3:$M$13,2,FALSE)&amp;$G660&amp;N$6,'HVAC wts'!$H$7:$R$13254,11,FALSE)</f>
        <v>0</v>
      </c>
      <c r="O660" s="36">
        <f>VLOOKUP("HV_"&amp;$D660&amp;$E660&amp;VLOOKUP($F660,key!$L$3:$M$13,2,FALSE)&amp;$G660&amp;O$6,'HVAC wts'!$H$7:$R$13254,11,FALSE)</f>
        <v>0</v>
      </c>
      <c r="P660" s="36">
        <f>VLOOKUP("HV_"&amp;$D660&amp;$E660&amp;VLOOKUP($F660,key!$L$3:$M$13,2,FALSE)&amp;$G660&amp;P$6,'HVAC wts'!$H$7:$R$13254,11,FALSE)</f>
        <v>0</v>
      </c>
      <c r="Q660" s="36">
        <f>VLOOKUP("HV_"&amp;$D660&amp;$E660&amp;VLOOKUP($F660,key!$L$3:$M$13,2,FALSE)&amp;$G660&amp;Q$6,'HVAC wts'!$H$7:$R$13254,11,FALSE)</f>
        <v>0</v>
      </c>
      <c r="R660" s="36">
        <f>VLOOKUP("HV_"&amp;$D660&amp;$E660&amp;VLOOKUP($F660,key!$L$3:$M$13,2,FALSE)&amp;$G660&amp;R$6,'HVAC wts'!$H$7:$R$13254,11,FALSE)</f>
        <v>0</v>
      </c>
      <c r="S660" s="36">
        <f t="shared" si="81"/>
        <v>0</v>
      </c>
      <c r="T660" s="113"/>
      <c r="U660" s="113">
        <f>MATCH($A660&amp;U$6,'All applic'!$A$7:$A$59080,0)</f>
        <v>562</v>
      </c>
      <c r="V660" s="113">
        <f>MATCH($A660&amp;V$6,'All applic'!$A$7:$A$59080,0)</f>
        <v>563</v>
      </c>
      <c r="W660" s="113">
        <f>MATCH($A660&amp;W$6,'All applic'!$A$7:$A$59080,0)</f>
        <v>565</v>
      </c>
      <c r="X660" s="113">
        <f>MATCH($A660&amp;X$6,'All applic'!$A$7:$A$59080,0)</f>
        <v>564</v>
      </c>
      <c r="Y660" s="113">
        <f>MATCH($A660&amp;Y$6,'All applic'!$A$7:$A$59080,0)</f>
        <v>562</v>
      </c>
      <c r="Z660" s="113">
        <f>MATCH($A660&amp;Z$6,'All applic'!$A$7:$A$59080,0)</f>
        <v>565</v>
      </c>
      <c r="AA660" s="113"/>
      <c r="AB660" s="28">
        <f>INDEX('All applic'!$H$7:$H$59080,U660)</f>
        <v>1.1299999999999999</v>
      </c>
      <c r="AC660" s="28">
        <f>INDEX('All applic'!$H$7:$H$59080,V660)</f>
        <v>0.96799999999999997</v>
      </c>
      <c r="AD660" s="28">
        <f>INDEX('All applic'!$H$7:$H$59080,W660)</f>
        <v>0.996</v>
      </c>
      <c r="AE660" s="28">
        <f>INDEX('All applic'!$H$7:$H$59080,X660)</f>
        <v>0.60799999999999998</v>
      </c>
      <c r="AF660" s="28">
        <f>INDEX('All applic'!$H$7:$H$59080,Y660)</f>
        <v>1.1299999999999999</v>
      </c>
      <c r="AG660" s="28">
        <f>INDEX('All applic'!$H$7:$H$59080,Z660)</f>
        <v>0.996</v>
      </c>
      <c r="AH660" s="28"/>
      <c r="AI660" s="28">
        <f>INDEX('All applic'!$I$7:$I$59080,U660)</f>
        <v>1.825</v>
      </c>
      <c r="AJ660" s="28">
        <f>INDEX('All applic'!$I$7:$I$59080,V660)</f>
        <v>1.8499999999999999</v>
      </c>
      <c r="AK660" s="28">
        <f>INDEX('All applic'!$I$7:$I$59080,W660)</f>
        <v>1.0249999999999999</v>
      </c>
      <c r="AL660" s="28">
        <f>INDEX('All applic'!$I$7:$I$59080,X660)</f>
        <v>1.0249999999999999</v>
      </c>
      <c r="AM660" s="28">
        <f>INDEX('All applic'!$I$7:$I$59080,Y660)</f>
        <v>1.825</v>
      </c>
      <c r="AN660" s="28">
        <f>INDEX('All applic'!$I$7:$I$59080,Z660)</f>
        <v>1.0249999999999999</v>
      </c>
      <c r="AO660" s="113"/>
      <c r="AP660" s="113">
        <f>INDEX('All applic'!$J$7:$J$59080,U660)</f>
        <v>-2.1000000000000001E-2</v>
      </c>
      <c r="AQ660" s="113">
        <v>0</v>
      </c>
      <c r="AR660" s="113">
        <f>INDEX('All applic'!$J$7:$J$59080,W660)</f>
        <v>-2.1399999999999999E-2</v>
      </c>
      <c r="AS660" s="113">
        <v>0</v>
      </c>
      <c r="AT660" s="113">
        <v>0</v>
      </c>
      <c r="AU660" s="113">
        <v>0</v>
      </c>
    </row>
    <row r="661" spans="1:47" x14ac:dyDescent="0.25">
      <c r="A661" s="113" t="str">
        <f t="shared" si="76"/>
        <v>CFLMFm1975CZ14</v>
      </c>
      <c r="B661" s="113" t="str">
        <f t="shared" si="77"/>
        <v>CFLSDGMFmCZ141975</v>
      </c>
      <c r="C661" s="113" t="s">
        <v>118</v>
      </c>
      <c r="D661" s="113" t="s">
        <v>131</v>
      </c>
      <c r="E661" s="113" t="s">
        <v>1650</v>
      </c>
      <c r="F661" s="89" t="s">
        <v>47</v>
      </c>
      <c r="G661" s="113" t="s">
        <v>113</v>
      </c>
      <c r="H661" s="113" t="s">
        <v>1662</v>
      </c>
      <c r="I661" s="115">
        <f t="shared" si="78"/>
        <v>1.1098222642311963</v>
      </c>
      <c r="J661" s="115">
        <f t="shared" si="79"/>
        <v>1.4896854840615326</v>
      </c>
      <c r="K661" s="115">
        <f t="shared" si="80"/>
        <v>-1.7343327268287686E-2</v>
      </c>
      <c r="L661" s="113"/>
      <c r="M661" s="36">
        <f>VLOOKUP("HV_"&amp;$D661&amp;$E661&amp;VLOOKUP($F661,key!$L$3:$M$13,2,FALSE)&amp;$G661&amp;M$6,'HVAC wts'!$H$7:$R$13254,11,FALSE)</f>
        <v>192.30555408721358</v>
      </c>
      <c r="N661" s="36">
        <f>VLOOKUP("HV_"&amp;$D661&amp;$E661&amp;VLOOKUP($F661,key!$L$3:$M$13,2,FALSE)&amp;$G661&amp;N$6,'HVAC wts'!$H$7:$R$13254,11,FALSE)</f>
        <v>27.652507405764975</v>
      </c>
      <c r="O661" s="36">
        <f>VLOOKUP("HV_"&amp;$D661&amp;$E661&amp;VLOOKUP($F661,key!$L$3:$M$13,2,FALSE)&amp;$G661&amp;O$6,'HVAC wts'!$H$7:$R$13254,11,FALSE)</f>
        <v>0</v>
      </c>
      <c r="P661" s="36">
        <f>VLOOKUP("HV_"&amp;$D661&amp;$E661&amp;VLOOKUP($F661,key!$L$3:$M$13,2,FALSE)&amp;$G661&amp;P$6,'HVAC wts'!$H$7:$R$13254,11,FALSE)</f>
        <v>0</v>
      </c>
      <c r="Q661" s="36">
        <f>VLOOKUP("HV_"&amp;$D661&amp;$E661&amp;VLOOKUP($F661,key!$L$3:$M$13,2,FALSE)&amp;$G661&amp;Q$6,'HVAC wts'!$H$7:$R$13254,11,FALSE)</f>
        <v>23.981415890613455</v>
      </c>
      <c r="R661" s="36">
        <f>VLOOKUP("HV_"&amp;$D661&amp;$E661&amp;VLOOKUP($F661,key!$L$3:$M$13,2,FALSE)&amp;$G661&amp;R$6,'HVAC wts'!$H$7:$R$13254,11,FALSE)</f>
        <v>0</v>
      </c>
      <c r="S661" s="36">
        <f t="shared" si="81"/>
        <v>243.93947738359199</v>
      </c>
      <c r="T661" s="113"/>
      <c r="U661" s="113">
        <f>MATCH($A661&amp;U$6,'All applic'!$A$7:$A$59080,0)</f>
        <v>566</v>
      </c>
      <c r="V661" s="113">
        <f>MATCH($A661&amp;V$6,'All applic'!$A$7:$A$59080,0)</f>
        <v>567</v>
      </c>
      <c r="W661" s="113">
        <f>MATCH($A661&amp;W$6,'All applic'!$A$7:$A$59080,0)</f>
        <v>569</v>
      </c>
      <c r="X661" s="113">
        <f>MATCH($A661&amp;X$6,'All applic'!$A$7:$A$59080,0)</f>
        <v>568</v>
      </c>
      <c r="Y661" s="113">
        <f>MATCH($A661&amp;Y$6,'All applic'!$A$7:$A$59080,0)</f>
        <v>566</v>
      </c>
      <c r="Z661" s="113">
        <f>MATCH($A661&amp;Z$6,'All applic'!$A$7:$A$59080,0)</f>
        <v>569</v>
      </c>
      <c r="AA661" s="113"/>
      <c r="AB661" s="28">
        <f>INDEX('All applic'!$H$7:$H$59080,U661)</f>
        <v>1.1299999999999999</v>
      </c>
      <c r="AC661" s="28">
        <f>INDEX('All applic'!$H$7:$H$59080,V661)</f>
        <v>0.95199999999999996</v>
      </c>
      <c r="AD661" s="28">
        <f>INDEX('All applic'!$H$7:$H$59080,W661)</f>
        <v>0.99399999999999999</v>
      </c>
      <c r="AE661" s="28">
        <f>INDEX('All applic'!$H$7:$H$59080,X661)</f>
        <v>0.60399999999999998</v>
      </c>
      <c r="AF661" s="28">
        <f>INDEX('All applic'!$H$7:$H$59080,Y661)</f>
        <v>1.1299999999999999</v>
      </c>
      <c r="AG661" s="28">
        <f>INDEX('All applic'!$H$7:$H$59080,Z661)</f>
        <v>0.99399999999999999</v>
      </c>
      <c r="AH661" s="28"/>
      <c r="AI661" s="28">
        <f>INDEX('All applic'!$I$7:$I$59080,U661)</f>
        <v>1.4761904761904761</v>
      </c>
      <c r="AJ661" s="28">
        <f>INDEX('All applic'!$I$7:$I$59080,V661)</f>
        <v>1.5952380952380953</v>
      </c>
      <c r="AK661" s="28">
        <f>INDEX('All applic'!$I$7:$I$59080,W661)</f>
        <v>1.0238095238095237</v>
      </c>
      <c r="AL661" s="28">
        <f>INDEX('All applic'!$I$7:$I$59080,X661)</f>
        <v>1.0238095238095237</v>
      </c>
      <c r="AM661" s="28">
        <f>INDEX('All applic'!$I$7:$I$59080,Y661)</f>
        <v>1.4761904761904761</v>
      </c>
      <c r="AN661" s="28">
        <f>INDEX('All applic'!$I$7:$I$59080,Z661)</f>
        <v>1.0238095238095237</v>
      </c>
      <c r="AO661" s="113"/>
      <c r="AP661" s="113">
        <f>INDEX('All applic'!$J$7:$J$59080,U661)</f>
        <v>-2.1999999999999999E-2</v>
      </c>
      <c r="AQ661" s="113">
        <v>0</v>
      </c>
      <c r="AR661" s="113">
        <f>INDEX('All applic'!$J$7:$J$59080,W661)</f>
        <v>-2.24E-2</v>
      </c>
      <c r="AS661" s="113">
        <v>0</v>
      </c>
      <c r="AT661" s="113">
        <v>0</v>
      </c>
      <c r="AU661" s="113">
        <v>0</v>
      </c>
    </row>
    <row r="662" spans="1:47" x14ac:dyDescent="0.25">
      <c r="A662" s="113" t="str">
        <f t="shared" si="76"/>
        <v>CFLMFm1975CZ15</v>
      </c>
      <c r="B662" s="113" t="str">
        <f t="shared" si="77"/>
        <v>CFLSDGMFmCZ151975</v>
      </c>
      <c r="C662" s="113" t="s">
        <v>118</v>
      </c>
      <c r="D662" s="113" t="s">
        <v>131</v>
      </c>
      <c r="E662" s="113" t="s">
        <v>1650</v>
      </c>
      <c r="F662" s="89" t="s">
        <v>47</v>
      </c>
      <c r="G662" s="113" t="s">
        <v>114</v>
      </c>
      <c r="H662" s="113" t="s">
        <v>1662</v>
      </c>
      <c r="I662" s="115">
        <f t="shared" si="78"/>
        <v>1.2223320966941564</v>
      </c>
      <c r="J662" s="115">
        <f t="shared" si="79"/>
        <v>1.5822245777254167</v>
      </c>
      <c r="K662" s="115">
        <f t="shared" si="80"/>
        <v>-6.9373309073150757E-3</v>
      </c>
      <c r="L662" s="113"/>
      <c r="M662" s="36">
        <f>VLOOKUP("HV_"&amp;$D662&amp;$E662&amp;VLOOKUP($F662,key!$L$3:$M$13,2,FALSE)&amp;$G662&amp;M$6,'HVAC wts'!$H$7:$R$13254,11,FALSE)</f>
        <v>132.4990223798965</v>
      </c>
      <c r="N662" s="36">
        <f>VLOOKUP("HV_"&amp;$D662&amp;$E662&amp;VLOOKUP($F662,key!$L$3:$M$13,2,FALSE)&amp;$G662&amp;N$6,'HVAC wts'!$H$7:$R$13254,11,FALSE)</f>
        <v>19.052648869179606</v>
      </c>
      <c r="O662" s="36">
        <f>VLOOKUP("HV_"&amp;$D662&amp;$E662&amp;VLOOKUP($F662,key!$L$3:$M$13,2,FALSE)&amp;$G662&amp;O$6,'HVAC wts'!$H$7:$R$13254,11,FALSE)</f>
        <v>0</v>
      </c>
      <c r="P662" s="36">
        <f>VLOOKUP("HV_"&amp;$D662&amp;$E662&amp;VLOOKUP($F662,key!$L$3:$M$13,2,FALSE)&amp;$G662&amp;P$6,'HVAC wts'!$H$7:$R$13254,11,FALSE)</f>
        <v>0</v>
      </c>
      <c r="Q662" s="36">
        <f>VLOOKUP("HV_"&amp;$D662&amp;$E662&amp;VLOOKUP($F662,key!$L$3:$M$13,2,FALSE)&amp;$G662&amp;Q$6,'HVAC wts'!$H$7:$R$13254,11,FALSE)</f>
        <v>16.523257354028086</v>
      </c>
      <c r="R662" s="36">
        <f>VLOOKUP("HV_"&amp;$D662&amp;$E662&amp;VLOOKUP($F662,key!$L$3:$M$13,2,FALSE)&amp;$G662&amp;R$6,'HVAC wts'!$H$7:$R$13254,11,FALSE)</f>
        <v>0</v>
      </c>
      <c r="S662" s="36">
        <f t="shared" si="81"/>
        <v>168.07492860310418</v>
      </c>
      <c r="T662" s="113"/>
      <c r="U662" s="113">
        <f>MATCH($A662&amp;U$6,'All applic'!$A$7:$A$59080,0)</f>
        <v>570</v>
      </c>
      <c r="V662" s="113">
        <f>MATCH($A662&amp;V$6,'All applic'!$A$7:$A$59080,0)</f>
        <v>571</v>
      </c>
      <c r="W662" s="113">
        <f>MATCH($A662&amp;W$6,'All applic'!$A$7:$A$59080,0)</f>
        <v>573</v>
      </c>
      <c r="X662" s="113">
        <f>MATCH($A662&amp;X$6,'All applic'!$A$7:$A$59080,0)</f>
        <v>572</v>
      </c>
      <c r="Y662" s="113">
        <f>MATCH($A662&amp;Y$6,'All applic'!$A$7:$A$59080,0)</f>
        <v>570</v>
      </c>
      <c r="Z662" s="113">
        <f>MATCH($A662&amp;Z$6,'All applic'!$A$7:$A$59080,0)</f>
        <v>573</v>
      </c>
      <c r="AA662" s="113"/>
      <c r="AB662" s="28">
        <f>INDEX('All applic'!$H$7:$H$59080,U662)</f>
        <v>1.228</v>
      </c>
      <c r="AC662" s="28">
        <f>INDEX('All applic'!$H$7:$H$59080,V662)</f>
        <v>1.1779999999999999</v>
      </c>
      <c r="AD662" s="28">
        <f>INDEX('All applic'!$H$7:$H$59080,W662)</f>
        <v>1.004</v>
      </c>
      <c r="AE662" s="28">
        <f>INDEX('All applic'!$H$7:$H$59080,X662)</f>
        <v>0.83599999999999997</v>
      </c>
      <c r="AF662" s="28">
        <f>INDEX('All applic'!$H$7:$H$59080,Y662)</f>
        <v>1.228</v>
      </c>
      <c r="AG662" s="28">
        <f>INDEX('All applic'!$H$7:$H$59080,Z662)</f>
        <v>1.004</v>
      </c>
      <c r="AH662" s="28"/>
      <c r="AI662" s="28">
        <f>INDEX('All applic'!$I$7:$I$59080,U662)</f>
        <v>1.5714285714285714</v>
      </c>
      <c r="AJ662" s="28">
        <f>INDEX('All applic'!$I$7:$I$59080,V662)</f>
        <v>1.6666666666666667</v>
      </c>
      <c r="AK662" s="28">
        <f>INDEX('All applic'!$I$7:$I$59080,W662)</f>
        <v>1.0238095238095237</v>
      </c>
      <c r="AL662" s="28">
        <f>INDEX('All applic'!$I$7:$I$59080,X662)</f>
        <v>1</v>
      </c>
      <c r="AM662" s="28">
        <f>INDEX('All applic'!$I$7:$I$59080,Y662)</f>
        <v>1.5714285714285714</v>
      </c>
      <c r="AN662" s="28">
        <f>INDEX('All applic'!$I$7:$I$59080,Z662)</f>
        <v>1.0238095238095237</v>
      </c>
      <c r="AO662" s="113"/>
      <c r="AP662" s="113">
        <f>INDEX('All applic'!$J$7:$J$59080,U662)</f>
        <v>-8.8000000000000005E-3</v>
      </c>
      <c r="AQ662" s="113">
        <v>0</v>
      </c>
      <c r="AR662" s="113">
        <f>INDEX('All applic'!$J$7:$J$59080,W662)</f>
        <v>-9.4199999999999996E-3</v>
      </c>
      <c r="AS662" s="113">
        <v>0</v>
      </c>
      <c r="AT662" s="113">
        <v>0</v>
      </c>
      <c r="AU662" s="113">
        <v>0</v>
      </c>
    </row>
    <row r="663" spans="1:47" x14ac:dyDescent="0.25">
      <c r="A663" s="113" t="str">
        <f t="shared" si="76"/>
        <v>CFLMFm1975CZ16</v>
      </c>
      <c r="B663" s="113" t="str">
        <f t="shared" si="77"/>
        <v>CFLSDGMFmCZ161975</v>
      </c>
      <c r="C663" s="113" t="s">
        <v>118</v>
      </c>
      <c r="D663" s="113" t="s">
        <v>131</v>
      </c>
      <c r="E663" s="113" t="s">
        <v>1650</v>
      </c>
      <c r="F663" s="89" t="s">
        <v>47</v>
      </c>
      <c r="G663" s="113" t="s">
        <v>115</v>
      </c>
      <c r="H663" s="113" t="s">
        <v>1662</v>
      </c>
      <c r="I663" s="115">
        <f t="shared" si="78"/>
        <v>0</v>
      </c>
      <c r="J663" s="115">
        <f t="shared" si="79"/>
        <v>0</v>
      </c>
      <c r="K663" s="115">
        <f t="shared" si="80"/>
        <v>0</v>
      </c>
      <c r="L663" s="113"/>
      <c r="M663" s="36">
        <f>VLOOKUP("HV_"&amp;$D663&amp;$E663&amp;VLOOKUP($F663,key!$L$3:$M$13,2,FALSE)&amp;$G663&amp;M$6,'HVAC wts'!$H$7:$R$13254,11,FALSE)</f>
        <v>0</v>
      </c>
      <c r="N663" s="36">
        <f>VLOOKUP("HV_"&amp;$D663&amp;$E663&amp;VLOOKUP($F663,key!$L$3:$M$13,2,FALSE)&amp;$G663&amp;N$6,'HVAC wts'!$H$7:$R$13254,11,FALSE)</f>
        <v>0</v>
      </c>
      <c r="O663" s="36">
        <f>VLOOKUP("HV_"&amp;$D663&amp;$E663&amp;VLOOKUP($F663,key!$L$3:$M$13,2,FALSE)&amp;$G663&amp;O$6,'HVAC wts'!$H$7:$R$13254,11,FALSE)</f>
        <v>0</v>
      </c>
      <c r="P663" s="36">
        <f>VLOOKUP("HV_"&amp;$D663&amp;$E663&amp;VLOOKUP($F663,key!$L$3:$M$13,2,FALSE)&amp;$G663&amp;P$6,'HVAC wts'!$H$7:$R$13254,11,FALSE)</f>
        <v>0</v>
      </c>
      <c r="Q663" s="36">
        <f>VLOOKUP("HV_"&amp;$D663&amp;$E663&amp;VLOOKUP($F663,key!$L$3:$M$13,2,FALSE)&amp;$G663&amp;Q$6,'HVAC wts'!$H$7:$R$13254,11,FALSE)</f>
        <v>0</v>
      </c>
      <c r="R663" s="36">
        <f>VLOOKUP("HV_"&amp;$D663&amp;$E663&amp;VLOOKUP($F663,key!$L$3:$M$13,2,FALSE)&amp;$G663&amp;R$6,'HVAC wts'!$H$7:$R$13254,11,FALSE)</f>
        <v>0</v>
      </c>
      <c r="S663" s="36">
        <f t="shared" si="81"/>
        <v>0</v>
      </c>
      <c r="T663" s="113"/>
      <c r="U663" s="113">
        <f>MATCH($A663&amp;U$6,'All applic'!$A$7:$A$59080,0)</f>
        <v>574</v>
      </c>
      <c r="V663" s="113">
        <f>MATCH($A663&amp;V$6,'All applic'!$A$7:$A$59080,0)</f>
        <v>575</v>
      </c>
      <c r="W663" s="113">
        <f>MATCH($A663&amp;W$6,'All applic'!$A$7:$A$59080,0)</f>
        <v>577</v>
      </c>
      <c r="X663" s="113">
        <f>MATCH($A663&amp;X$6,'All applic'!$A$7:$A$59080,0)</f>
        <v>576</v>
      </c>
      <c r="Y663" s="113">
        <f>MATCH($A663&amp;Y$6,'All applic'!$A$7:$A$59080,0)</f>
        <v>574</v>
      </c>
      <c r="Z663" s="113">
        <f>MATCH($A663&amp;Z$6,'All applic'!$A$7:$A$59080,0)</f>
        <v>577</v>
      </c>
      <c r="AA663" s="113"/>
      <c r="AB663" s="28">
        <f>INDEX('All applic'!$H$7:$H$59080,U663)</f>
        <v>1.0680000000000001</v>
      </c>
      <c r="AC663" s="28">
        <f>INDEX('All applic'!$H$7:$H$59080,V663)</f>
        <v>0.80200000000000005</v>
      </c>
      <c r="AD663" s="28">
        <f>INDEX('All applic'!$H$7:$H$59080,W663)</f>
        <v>0.99199999999999999</v>
      </c>
      <c r="AE663" s="28">
        <f>INDEX('All applic'!$H$7:$H$59080,X663)</f>
        <v>0.52200000000000002</v>
      </c>
      <c r="AF663" s="28">
        <f>INDEX('All applic'!$H$7:$H$59080,Y663)</f>
        <v>1.0680000000000001</v>
      </c>
      <c r="AG663" s="28">
        <f>INDEX('All applic'!$H$7:$H$59080,Z663)</f>
        <v>0.99199999999999999</v>
      </c>
      <c r="AH663" s="28"/>
      <c r="AI663" s="28">
        <f>INDEX('All applic'!$I$7:$I$59080,U663)</f>
        <v>1.575</v>
      </c>
      <c r="AJ663" s="28">
        <f>INDEX('All applic'!$I$7:$I$59080,V663)</f>
        <v>1.55</v>
      </c>
      <c r="AK663" s="28">
        <f>INDEX('All applic'!$I$7:$I$59080,W663)</f>
        <v>1.0249999999999999</v>
      </c>
      <c r="AL663" s="28">
        <f>INDEX('All applic'!$I$7:$I$59080,X663)</f>
        <v>1.0249999999999999</v>
      </c>
      <c r="AM663" s="28">
        <f>INDEX('All applic'!$I$7:$I$59080,Y663)</f>
        <v>1.575</v>
      </c>
      <c r="AN663" s="28">
        <f>INDEX('All applic'!$I$7:$I$59080,Z663)</f>
        <v>1.0249999999999999</v>
      </c>
      <c r="AO663" s="113"/>
      <c r="AP663" s="113">
        <f>INDEX('All applic'!$J$7:$J$59080,U663)</f>
        <v>-2.5600000000000001E-2</v>
      </c>
      <c r="AQ663" s="113">
        <v>0</v>
      </c>
      <c r="AR663" s="113">
        <f>INDEX('All applic'!$J$7:$J$59080,W663)</f>
        <v>-2.5999999999999999E-2</v>
      </c>
      <c r="AS663" s="113">
        <v>0</v>
      </c>
      <c r="AT663" s="113">
        <v>0</v>
      </c>
      <c r="AU663" s="113">
        <v>0</v>
      </c>
    </row>
    <row r="664" spans="1:47" x14ac:dyDescent="0.25">
      <c r="A664" s="113" t="str">
        <f t="shared" si="76"/>
        <v>CFLMFm1985CZ01</v>
      </c>
      <c r="B664" s="113" t="str">
        <f t="shared" si="77"/>
        <v>CFLSDGMFmCZ011985</v>
      </c>
      <c r="C664" s="113" t="s">
        <v>118</v>
      </c>
      <c r="D664" s="113" t="s">
        <v>131</v>
      </c>
      <c r="E664" s="113" t="s">
        <v>1650</v>
      </c>
      <c r="F664" s="89" t="s">
        <v>67</v>
      </c>
      <c r="G664" s="113" t="s">
        <v>48</v>
      </c>
      <c r="H664" s="113" t="s">
        <v>1662</v>
      </c>
      <c r="I664" s="115">
        <f t="shared" si="78"/>
        <v>0</v>
      </c>
      <c r="J664" s="115">
        <f t="shared" si="79"/>
        <v>0</v>
      </c>
      <c r="K664" s="115">
        <f t="shared" si="80"/>
        <v>0</v>
      </c>
      <c r="L664" s="113"/>
      <c r="M664" s="36">
        <f>VLOOKUP("HV_"&amp;$D664&amp;$E664&amp;VLOOKUP($F664,key!$L$3:$M$13,2,FALSE)&amp;$G664&amp;M$6,'HVAC wts'!$H$7:$R$13254,11,FALSE)</f>
        <v>0</v>
      </c>
      <c r="N664" s="36">
        <f>VLOOKUP("HV_"&amp;$D664&amp;$E664&amp;VLOOKUP($F664,key!$L$3:$M$13,2,FALSE)&amp;$G664&amp;N$6,'HVAC wts'!$H$7:$R$13254,11,FALSE)</f>
        <v>0</v>
      </c>
      <c r="O664" s="36">
        <f>VLOOKUP("HV_"&amp;$D664&amp;$E664&amp;VLOOKUP($F664,key!$L$3:$M$13,2,FALSE)&amp;$G664&amp;O$6,'HVAC wts'!$H$7:$R$13254,11,FALSE)</f>
        <v>0</v>
      </c>
      <c r="P664" s="36">
        <f>VLOOKUP("HV_"&amp;$D664&amp;$E664&amp;VLOOKUP($F664,key!$L$3:$M$13,2,FALSE)&amp;$G664&amp;P$6,'HVAC wts'!$H$7:$R$13254,11,FALSE)</f>
        <v>0</v>
      </c>
      <c r="Q664" s="36">
        <f>VLOOKUP("HV_"&amp;$D664&amp;$E664&amp;VLOOKUP($F664,key!$L$3:$M$13,2,FALSE)&amp;$G664&amp;Q$6,'HVAC wts'!$H$7:$R$13254,11,FALSE)</f>
        <v>0</v>
      </c>
      <c r="R664" s="36">
        <f>VLOOKUP("HV_"&amp;$D664&amp;$E664&amp;VLOOKUP($F664,key!$L$3:$M$13,2,FALSE)&amp;$G664&amp;R$6,'HVAC wts'!$H$7:$R$13254,11,FALSE)</f>
        <v>0</v>
      </c>
      <c r="S664" s="36">
        <f t="shared" si="81"/>
        <v>0</v>
      </c>
      <c r="T664" s="113"/>
      <c r="U664" s="113">
        <f>MATCH($A664&amp;U$6,'All applic'!$A$7:$A$59080,0)</f>
        <v>578</v>
      </c>
      <c r="V664" s="113">
        <f>MATCH($A664&amp;V$6,'All applic'!$A$7:$A$59080,0)</f>
        <v>579</v>
      </c>
      <c r="W664" s="113">
        <f>MATCH($A664&amp;W$6,'All applic'!$A$7:$A$59080,0)</f>
        <v>581</v>
      </c>
      <c r="X664" s="113">
        <f>MATCH($A664&amp;X$6,'All applic'!$A$7:$A$59080,0)</f>
        <v>580</v>
      </c>
      <c r="Y664" s="113">
        <f>MATCH($A664&amp;Y$6,'All applic'!$A$7:$A$59080,0)</f>
        <v>578</v>
      </c>
      <c r="Z664" s="113">
        <f>MATCH($A664&amp;Z$6,'All applic'!$A$7:$A$59080,0)</f>
        <v>581</v>
      </c>
      <c r="AA664" s="113"/>
      <c r="AB664" s="28">
        <f>INDEX('All applic'!$H$7:$H$59080,U664)</f>
        <v>1</v>
      </c>
      <c r="AC664" s="28">
        <f>INDEX('All applic'!$H$7:$H$59080,V664)</f>
        <v>0.66400000000000003</v>
      </c>
      <c r="AD664" s="28">
        <f>INDEX('All applic'!$H$7:$H$59080,W664)</f>
        <v>0.97399999999999998</v>
      </c>
      <c r="AE664" s="28">
        <f>INDEX('All applic'!$H$7:$H$59080,X664)</f>
        <v>0.25</v>
      </c>
      <c r="AF664" s="28">
        <f>INDEX('All applic'!$H$7:$H$59080,Y664)</f>
        <v>1</v>
      </c>
      <c r="AG664" s="28">
        <f>INDEX('All applic'!$H$7:$H$59080,Z664)</f>
        <v>0.97399999999999998</v>
      </c>
      <c r="AH664" s="28"/>
      <c r="AI664" s="28">
        <f>INDEX('All applic'!$I$7:$I$59080,U664)</f>
        <v>1</v>
      </c>
      <c r="AJ664" s="28">
        <f>INDEX('All applic'!$I$7:$I$59080,V664)</f>
        <v>1</v>
      </c>
      <c r="AK664" s="28">
        <f>INDEX('All applic'!$I$7:$I$59080,W664)</f>
        <v>1</v>
      </c>
      <c r="AL664" s="28">
        <f>INDEX('All applic'!$I$7:$I$59080,X664)</f>
        <v>1</v>
      </c>
      <c r="AM664" s="28">
        <f>INDEX('All applic'!$I$7:$I$59080,Y664)</f>
        <v>1</v>
      </c>
      <c r="AN664" s="28">
        <f>INDEX('All applic'!$I$7:$I$59080,Z664)</f>
        <v>1</v>
      </c>
      <c r="AO664" s="113"/>
      <c r="AP664" s="113">
        <f>INDEX('All applic'!$J$7:$J$59080,U664)</f>
        <v>-3.4130000000000001E-2</v>
      </c>
      <c r="AQ664" s="113">
        <v>0</v>
      </c>
      <c r="AR664" s="113">
        <f>INDEX('All applic'!$J$7:$J$59080,W664)</f>
        <v>-3.4130000000000001E-2</v>
      </c>
      <c r="AS664" s="113">
        <v>0</v>
      </c>
      <c r="AT664" s="113">
        <v>0</v>
      </c>
      <c r="AU664" s="113">
        <v>0</v>
      </c>
    </row>
    <row r="665" spans="1:47" x14ac:dyDescent="0.25">
      <c r="A665" s="113" t="str">
        <f t="shared" si="76"/>
        <v>CFLMFm1985CZ02</v>
      </c>
      <c r="B665" s="113" t="str">
        <f t="shared" si="77"/>
        <v>CFLSDGMFmCZ021985</v>
      </c>
      <c r="C665" s="113" t="s">
        <v>118</v>
      </c>
      <c r="D665" s="113" t="s">
        <v>131</v>
      </c>
      <c r="E665" s="113" t="s">
        <v>1650</v>
      </c>
      <c r="F665" s="89" t="s">
        <v>67</v>
      </c>
      <c r="G665" s="113" t="s">
        <v>101</v>
      </c>
      <c r="H665" s="113" t="s">
        <v>1662</v>
      </c>
      <c r="I665" s="115">
        <f t="shared" si="78"/>
        <v>0</v>
      </c>
      <c r="J665" s="115">
        <f t="shared" si="79"/>
        <v>0</v>
      </c>
      <c r="K665" s="115">
        <f t="shared" si="80"/>
        <v>0</v>
      </c>
      <c r="L665" s="113"/>
      <c r="M665" s="36">
        <f>VLOOKUP("HV_"&amp;$D665&amp;$E665&amp;VLOOKUP($F665,key!$L$3:$M$13,2,FALSE)&amp;$G665&amp;M$6,'HVAC wts'!$H$7:$R$13254,11,FALSE)</f>
        <v>0</v>
      </c>
      <c r="N665" s="36">
        <f>VLOOKUP("HV_"&amp;$D665&amp;$E665&amp;VLOOKUP($F665,key!$L$3:$M$13,2,FALSE)&amp;$G665&amp;N$6,'HVAC wts'!$H$7:$R$13254,11,FALSE)</f>
        <v>0</v>
      </c>
      <c r="O665" s="36">
        <f>VLOOKUP("HV_"&amp;$D665&amp;$E665&amp;VLOOKUP($F665,key!$L$3:$M$13,2,FALSE)&amp;$G665&amp;O$6,'HVAC wts'!$H$7:$R$13254,11,FALSE)</f>
        <v>0</v>
      </c>
      <c r="P665" s="36">
        <f>VLOOKUP("HV_"&amp;$D665&amp;$E665&amp;VLOOKUP($F665,key!$L$3:$M$13,2,FALSE)&amp;$G665&amp;P$6,'HVAC wts'!$H$7:$R$13254,11,FALSE)</f>
        <v>0</v>
      </c>
      <c r="Q665" s="36">
        <f>VLOOKUP("HV_"&amp;$D665&amp;$E665&amp;VLOOKUP($F665,key!$L$3:$M$13,2,FALSE)&amp;$G665&amp;Q$6,'HVAC wts'!$H$7:$R$13254,11,FALSE)</f>
        <v>0</v>
      </c>
      <c r="R665" s="36">
        <f>VLOOKUP("HV_"&amp;$D665&amp;$E665&amp;VLOOKUP($F665,key!$L$3:$M$13,2,FALSE)&amp;$G665&amp;R$6,'HVAC wts'!$H$7:$R$13254,11,FALSE)</f>
        <v>0</v>
      </c>
      <c r="S665" s="36">
        <f t="shared" si="81"/>
        <v>0</v>
      </c>
      <c r="T665" s="113"/>
      <c r="U665" s="113">
        <f>MATCH($A665&amp;U$6,'All applic'!$A$7:$A$59080,0)</f>
        <v>582</v>
      </c>
      <c r="V665" s="113">
        <f>MATCH($A665&amp;V$6,'All applic'!$A$7:$A$59080,0)</f>
        <v>583</v>
      </c>
      <c r="W665" s="113">
        <f>MATCH($A665&amp;W$6,'All applic'!$A$7:$A$59080,0)</f>
        <v>585</v>
      </c>
      <c r="X665" s="113">
        <f>MATCH($A665&amp;X$6,'All applic'!$A$7:$A$59080,0)</f>
        <v>584</v>
      </c>
      <c r="Y665" s="113">
        <f>MATCH($A665&amp;Y$6,'All applic'!$A$7:$A$59080,0)</f>
        <v>582</v>
      </c>
      <c r="Z665" s="113">
        <f>MATCH($A665&amp;Z$6,'All applic'!$A$7:$A$59080,0)</f>
        <v>585</v>
      </c>
      <c r="AA665" s="113"/>
      <c r="AB665" s="28">
        <f>INDEX('All applic'!$H$7:$H$59080,U665)</f>
        <v>1.046</v>
      </c>
      <c r="AC665" s="28">
        <f>INDEX('All applic'!$H$7:$H$59080,V665)</f>
        <v>0.85599999999999998</v>
      </c>
      <c r="AD665" s="28">
        <f>INDEX('All applic'!$H$7:$H$59080,W665)</f>
        <v>0.99199999999999999</v>
      </c>
      <c r="AE665" s="28">
        <f>INDEX('All applic'!$H$7:$H$59080,X665)</f>
        <v>0.54</v>
      </c>
      <c r="AF665" s="28">
        <f>INDEX('All applic'!$H$7:$H$59080,Y665)</f>
        <v>1.046</v>
      </c>
      <c r="AG665" s="28">
        <f>INDEX('All applic'!$H$7:$H$59080,Z665)</f>
        <v>0.99199999999999999</v>
      </c>
      <c r="AH665" s="28"/>
      <c r="AI665" s="28">
        <f>INDEX('All applic'!$I$7:$I$59080,U665)</f>
        <v>1.9750000000000001</v>
      </c>
      <c r="AJ665" s="28">
        <f>INDEX('All applic'!$I$7:$I$59080,V665)</f>
        <v>2</v>
      </c>
      <c r="AK665" s="28">
        <f>INDEX('All applic'!$I$7:$I$59080,W665)</f>
        <v>1.0249999999999999</v>
      </c>
      <c r="AL665" s="28">
        <f>INDEX('All applic'!$I$7:$I$59080,X665)</f>
        <v>1.0249999999999999</v>
      </c>
      <c r="AM665" s="28">
        <f>INDEX('All applic'!$I$7:$I$59080,Y665)</f>
        <v>1.9750000000000001</v>
      </c>
      <c r="AN665" s="28">
        <f>INDEX('All applic'!$I$7:$I$59080,Z665)</f>
        <v>1.0249999999999999</v>
      </c>
      <c r="AO665" s="113"/>
      <c r="AP665" s="113">
        <f>INDEX('All applic'!$J$7:$J$59080,U665)</f>
        <v>-2.46E-2</v>
      </c>
      <c r="AQ665" s="113">
        <v>0</v>
      </c>
      <c r="AR665" s="113">
        <f>INDEX('All applic'!$J$7:$J$59080,W665)</f>
        <v>-2.5000000000000001E-2</v>
      </c>
      <c r="AS665" s="113">
        <v>0</v>
      </c>
      <c r="AT665" s="113">
        <v>0</v>
      </c>
      <c r="AU665" s="113">
        <v>0</v>
      </c>
    </row>
    <row r="666" spans="1:47" x14ac:dyDescent="0.25">
      <c r="A666" s="113" t="str">
        <f t="shared" si="76"/>
        <v>CFLMFm1985CZ03</v>
      </c>
      <c r="B666" s="113" t="str">
        <f t="shared" si="77"/>
        <v>CFLSDGMFmCZ031985</v>
      </c>
      <c r="C666" s="113" t="s">
        <v>118</v>
      </c>
      <c r="D666" s="113" t="s">
        <v>131</v>
      </c>
      <c r="E666" s="113" t="s">
        <v>1650</v>
      </c>
      <c r="F666" s="89" t="s">
        <v>67</v>
      </c>
      <c r="G666" s="113" t="s">
        <v>102</v>
      </c>
      <c r="H666" s="113" t="s">
        <v>1662</v>
      </c>
      <c r="I666" s="115">
        <f t="shared" si="78"/>
        <v>0</v>
      </c>
      <c r="J666" s="115">
        <f t="shared" si="79"/>
        <v>0</v>
      </c>
      <c r="K666" s="115">
        <f t="shared" si="80"/>
        <v>0</v>
      </c>
      <c r="L666" s="113"/>
      <c r="M666" s="36">
        <f>VLOOKUP("HV_"&amp;$D666&amp;$E666&amp;VLOOKUP($F666,key!$L$3:$M$13,2,FALSE)&amp;$G666&amp;M$6,'HVAC wts'!$H$7:$R$13254,11,FALSE)</f>
        <v>0</v>
      </c>
      <c r="N666" s="36">
        <f>VLOOKUP("HV_"&amp;$D666&amp;$E666&amp;VLOOKUP($F666,key!$L$3:$M$13,2,FALSE)&amp;$G666&amp;N$6,'HVAC wts'!$H$7:$R$13254,11,FALSE)</f>
        <v>0</v>
      </c>
      <c r="O666" s="36">
        <f>VLOOKUP("HV_"&amp;$D666&amp;$E666&amp;VLOOKUP($F666,key!$L$3:$M$13,2,FALSE)&amp;$G666&amp;O$6,'HVAC wts'!$H$7:$R$13254,11,FALSE)</f>
        <v>0</v>
      </c>
      <c r="P666" s="36">
        <f>VLOOKUP("HV_"&amp;$D666&amp;$E666&amp;VLOOKUP($F666,key!$L$3:$M$13,2,FALSE)&amp;$G666&amp;P$6,'HVAC wts'!$H$7:$R$13254,11,FALSE)</f>
        <v>0</v>
      </c>
      <c r="Q666" s="36">
        <f>VLOOKUP("HV_"&amp;$D666&amp;$E666&amp;VLOOKUP($F666,key!$L$3:$M$13,2,FALSE)&amp;$G666&amp;Q$6,'HVAC wts'!$H$7:$R$13254,11,FALSE)</f>
        <v>0</v>
      </c>
      <c r="R666" s="36">
        <f>VLOOKUP("HV_"&amp;$D666&amp;$E666&amp;VLOOKUP($F666,key!$L$3:$M$13,2,FALSE)&amp;$G666&amp;R$6,'HVAC wts'!$H$7:$R$13254,11,FALSE)</f>
        <v>0</v>
      </c>
      <c r="S666" s="36">
        <f t="shared" si="81"/>
        <v>0</v>
      </c>
      <c r="T666" s="113"/>
      <c r="U666" s="113">
        <f>MATCH($A666&amp;U$6,'All applic'!$A$7:$A$59080,0)</f>
        <v>586</v>
      </c>
      <c r="V666" s="113">
        <f>MATCH($A666&amp;V$6,'All applic'!$A$7:$A$59080,0)</f>
        <v>587</v>
      </c>
      <c r="W666" s="113">
        <f>MATCH($A666&amp;W$6,'All applic'!$A$7:$A$59080,0)</f>
        <v>589</v>
      </c>
      <c r="X666" s="113">
        <f>MATCH($A666&amp;X$6,'All applic'!$A$7:$A$59080,0)</f>
        <v>588</v>
      </c>
      <c r="Y666" s="113">
        <f>MATCH($A666&amp;Y$6,'All applic'!$A$7:$A$59080,0)</f>
        <v>586</v>
      </c>
      <c r="Z666" s="113">
        <f>MATCH($A666&amp;Z$6,'All applic'!$A$7:$A$59080,0)</f>
        <v>589</v>
      </c>
      <c r="AA666" s="113"/>
      <c r="AB666" s="28">
        <f>INDEX('All applic'!$H$7:$H$59080,U666)</f>
        <v>1.006</v>
      </c>
      <c r="AC666" s="28">
        <f>INDEX('All applic'!$H$7:$H$59080,V666)</f>
        <v>0.81799999999999995</v>
      </c>
      <c r="AD666" s="28">
        <f>INDEX('All applic'!$H$7:$H$59080,W666)</f>
        <v>0.98599999999999999</v>
      </c>
      <c r="AE666" s="28">
        <f>INDEX('All applic'!$H$7:$H$59080,X666)</f>
        <v>0.49399999999999999</v>
      </c>
      <c r="AF666" s="28">
        <f>INDEX('All applic'!$H$7:$H$59080,Y666)</f>
        <v>1.006</v>
      </c>
      <c r="AG666" s="28">
        <f>INDEX('All applic'!$H$7:$H$59080,Z666)</f>
        <v>0.98599999999999999</v>
      </c>
      <c r="AH666" s="28"/>
      <c r="AI666" s="28">
        <f>INDEX('All applic'!$I$7:$I$59080,U666)</f>
        <v>1.325</v>
      </c>
      <c r="AJ666" s="28">
        <f>INDEX('All applic'!$I$7:$I$59080,V666)</f>
        <v>1.3499999999999999</v>
      </c>
      <c r="AK666" s="28">
        <f>INDEX('All applic'!$I$7:$I$59080,W666)</f>
        <v>1.0249999999999999</v>
      </c>
      <c r="AL666" s="28">
        <f>INDEX('All applic'!$I$7:$I$59080,X666)</f>
        <v>1</v>
      </c>
      <c r="AM666" s="28">
        <f>INDEX('All applic'!$I$7:$I$59080,Y666)</f>
        <v>1.325</v>
      </c>
      <c r="AN666" s="28">
        <f>INDEX('All applic'!$I$7:$I$59080,Z666)</f>
        <v>1.0249999999999999</v>
      </c>
      <c r="AO666" s="113"/>
      <c r="AP666" s="113">
        <f>INDEX('All applic'!$J$7:$J$59080,U666)</f>
        <v>-2.7399999999999997E-2</v>
      </c>
      <c r="AQ666" s="113">
        <v>0</v>
      </c>
      <c r="AR666" s="113">
        <f>INDEX('All applic'!$J$7:$J$59080,W666)</f>
        <v>-2.7600000000000003E-2</v>
      </c>
      <c r="AS666" s="113">
        <v>0</v>
      </c>
      <c r="AT666" s="113">
        <v>0</v>
      </c>
      <c r="AU666" s="113">
        <v>0</v>
      </c>
    </row>
    <row r="667" spans="1:47" x14ac:dyDescent="0.25">
      <c r="A667" s="113" t="str">
        <f t="shared" si="76"/>
        <v>CFLMFm1985CZ04</v>
      </c>
      <c r="B667" s="113" t="str">
        <f t="shared" si="77"/>
        <v>CFLSDGMFmCZ041985</v>
      </c>
      <c r="C667" s="113" t="s">
        <v>118</v>
      </c>
      <c r="D667" s="113" t="s">
        <v>131</v>
      </c>
      <c r="E667" s="113" t="s">
        <v>1650</v>
      </c>
      <c r="F667" s="89" t="s">
        <v>67</v>
      </c>
      <c r="G667" s="113" t="s">
        <v>103</v>
      </c>
      <c r="H667" s="113" t="s">
        <v>1662</v>
      </c>
      <c r="I667" s="115">
        <f t="shared" si="78"/>
        <v>0</v>
      </c>
      <c r="J667" s="115">
        <f t="shared" si="79"/>
        <v>0</v>
      </c>
      <c r="K667" s="115">
        <f t="shared" si="80"/>
        <v>0</v>
      </c>
      <c r="L667" s="113"/>
      <c r="M667" s="36">
        <f>VLOOKUP("HV_"&amp;$D667&amp;$E667&amp;VLOOKUP($F667,key!$L$3:$M$13,2,FALSE)&amp;$G667&amp;M$6,'HVAC wts'!$H$7:$R$13254,11,FALSE)</f>
        <v>0</v>
      </c>
      <c r="N667" s="36">
        <f>VLOOKUP("HV_"&amp;$D667&amp;$E667&amp;VLOOKUP($F667,key!$L$3:$M$13,2,FALSE)&amp;$G667&amp;N$6,'HVAC wts'!$H$7:$R$13254,11,FALSE)</f>
        <v>0</v>
      </c>
      <c r="O667" s="36">
        <f>VLOOKUP("HV_"&amp;$D667&amp;$E667&amp;VLOOKUP($F667,key!$L$3:$M$13,2,FALSE)&amp;$G667&amp;O$6,'HVAC wts'!$H$7:$R$13254,11,FALSE)</f>
        <v>0</v>
      </c>
      <c r="P667" s="36">
        <f>VLOOKUP("HV_"&amp;$D667&amp;$E667&amp;VLOOKUP($F667,key!$L$3:$M$13,2,FALSE)&amp;$G667&amp;P$6,'HVAC wts'!$H$7:$R$13254,11,FALSE)</f>
        <v>0</v>
      </c>
      <c r="Q667" s="36">
        <f>VLOOKUP("HV_"&amp;$D667&amp;$E667&amp;VLOOKUP($F667,key!$L$3:$M$13,2,FALSE)&amp;$G667&amp;Q$6,'HVAC wts'!$H$7:$R$13254,11,FALSE)</f>
        <v>0</v>
      </c>
      <c r="R667" s="36">
        <f>VLOOKUP("HV_"&amp;$D667&amp;$E667&amp;VLOOKUP($F667,key!$L$3:$M$13,2,FALSE)&amp;$G667&amp;R$6,'HVAC wts'!$H$7:$R$13254,11,FALSE)</f>
        <v>0</v>
      </c>
      <c r="S667" s="36">
        <f t="shared" si="81"/>
        <v>0</v>
      </c>
      <c r="T667" s="113"/>
      <c r="U667" s="113">
        <f>MATCH($A667&amp;U$6,'All applic'!$A$7:$A$59080,0)</f>
        <v>590</v>
      </c>
      <c r="V667" s="113">
        <f>MATCH($A667&amp;V$6,'All applic'!$A$7:$A$59080,0)</f>
        <v>591</v>
      </c>
      <c r="W667" s="113">
        <f>MATCH($A667&amp;W$6,'All applic'!$A$7:$A$59080,0)</f>
        <v>593</v>
      </c>
      <c r="X667" s="113">
        <f>MATCH($A667&amp;X$6,'All applic'!$A$7:$A$59080,0)</f>
        <v>592</v>
      </c>
      <c r="Y667" s="113">
        <f>MATCH($A667&amp;Y$6,'All applic'!$A$7:$A$59080,0)</f>
        <v>590</v>
      </c>
      <c r="Z667" s="113">
        <f>MATCH($A667&amp;Z$6,'All applic'!$A$7:$A$59080,0)</f>
        <v>593</v>
      </c>
      <c r="AA667" s="113"/>
      <c r="AB667" s="28">
        <f>INDEX('All applic'!$H$7:$H$59080,U667)</f>
        <v>1.038</v>
      </c>
      <c r="AC667" s="28">
        <f>INDEX('All applic'!$H$7:$H$59080,V667)</f>
        <v>0.86799999999999999</v>
      </c>
      <c r="AD667" s="28">
        <f>INDEX('All applic'!$H$7:$H$59080,W667)</f>
        <v>0.99399999999999999</v>
      </c>
      <c r="AE667" s="28">
        <f>INDEX('All applic'!$H$7:$H$59080,X667)</f>
        <v>0.61</v>
      </c>
      <c r="AF667" s="28">
        <f>INDEX('All applic'!$H$7:$H$59080,Y667)</f>
        <v>1.038</v>
      </c>
      <c r="AG667" s="28">
        <f>INDEX('All applic'!$H$7:$H$59080,Z667)</f>
        <v>0.99399999999999999</v>
      </c>
      <c r="AH667" s="28"/>
      <c r="AI667" s="28">
        <f>INDEX('All applic'!$I$7:$I$59080,U667)</f>
        <v>1.7045454545454546</v>
      </c>
      <c r="AJ667" s="28">
        <f>INDEX('All applic'!$I$7:$I$59080,V667)</f>
        <v>1.6590909090909092</v>
      </c>
      <c r="AK667" s="28">
        <f>INDEX('All applic'!$I$7:$I$59080,W667)</f>
        <v>1.0227272727272727</v>
      </c>
      <c r="AL667" s="28">
        <f>INDEX('All applic'!$I$7:$I$59080,X667)</f>
        <v>1</v>
      </c>
      <c r="AM667" s="28">
        <f>INDEX('All applic'!$I$7:$I$59080,Y667)</f>
        <v>1.7045454545454546</v>
      </c>
      <c r="AN667" s="28">
        <f>INDEX('All applic'!$I$7:$I$59080,Z667)</f>
        <v>1.0227272727272727</v>
      </c>
      <c r="AO667" s="113"/>
      <c r="AP667" s="113">
        <f>INDEX('All applic'!$J$7:$J$59080,U667)</f>
        <v>-2.0799999999999999E-2</v>
      </c>
      <c r="AQ667" s="113">
        <v>0</v>
      </c>
      <c r="AR667" s="113">
        <f>INDEX('All applic'!$J$7:$J$59080,W667)</f>
        <v>-2.1000000000000001E-2</v>
      </c>
      <c r="AS667" s="113">
        <v>0</v>
      </c>
      <c r="AT667" s="113">
        <v>0</v>
      </c>
      <c r="AU667" s="113">
        <v>0</v>
      </c>
    </row>
    <row r="668" spans="1:47" x14ac:dyDescent="0.25">
      <c r="A668" s="113" t="str">
        <f t="shared" si="76"/>
        <v>CFLMFm1985CZ05</v>
      </c>
      <c r="B668" s="113" t="str">
        <f t="shared" si="77"/>
        <v>CFLSDGMFmCZ051985</v>
      </c>
      <c r="C668" s="113" t="s">
        <v>118</v>
      </c>
      <c r="D668" s="113" t="s">
        <v>131</v>
      </c>
      <c r="E668" s="113" t="s">
        <v>1650</v>
      </c>
      <c r="F668" s="89" t="s">
        <v>67</v>
      </c>
      <c r="G668" s="113" t="s">
        <v>104</v>
      </c>
      <c r="H668" s="113" t="s">
        <v>1662</v>
      </c>
      <c r="I668" s="115">
        <f t="shared" si="78"/>
        <v>0</v>
      </c>
      <c r="J668" s="115">
        <f t="shared" si="79"/>
        <v>0</v>
      </c>
      <c r="K668" s="115">
        <f t="shared" si="80"/>
        <v>0</v>
      </c>
      <c r="L668" s="113"/>
      <c r="M668" s="36">
        <f>VLOOKUP("HV_"&amp;$D668&amp;$E668&amp;VLOOKUP($F668,key!$L$3:$M$13,2,FALSE)&amp;$G668&amp;M$6,'HVAC wts'!$H$7:$R$13254,11,FALSE)</f>
        <v>0</v>
      </c>
      <c r="N668" s="36">
        <f>VLOOKUP("HV_"&amp;$D668&amp;$E668&amp;VLOOKUP($F668,key!$L$3:$M$13,2,FALSE)&amp;$G668&amp;N$6,'HVAC wts'!$H$7:$R$13254,11,FALSE)</f>
        <v>0</v>
      </c>
      <c r="O668" s="36">
        <f>VLOOKUP("HV_"&amp;$D668&amp;$E668&amp;VLOOKUP($F668,key!$L$3:$M$13,2,FALSE)&amp;$G668&amp;O$6,'HVAC wts'!$H$7:$R$13254,11,FALSE)</f>
        <v>0</v>
      </c>
      <c r="P668" s="36">
        <f>VLOOKUP("HV_"&amp;$D668&amp;$E668&amp;VLOOKUP($F668,key!$L$3:$M$13,2,FALSE)&amp;$G668&amp;P$6,'HVAC wts'!$H$7:$R$13254,11,FALSE)</f>
        <v>0</v>
      </c>
      <c r="Q668" s="36">
        <f>VLOOKUP("HV_"&amp;$D668&amp;$E668&amp;VLOOKUP($F668,key!$L$3:$M$13,2,FALSE)&amp;$G668&amp;Q$6,'HVAC wts'!$H$7:$R$13254,11,FALSE)</f>
        <v>0</v>
      </c>
      <c r="R668" s="36">
        <f>VLOOKUP("HV_"&amp;$D668&amp;$E668&amp;VLOOKUP($F668,key!$L$3:$M$13,2,FALSE)&amp;$G668&amp;R$6,'HVAC wts'!$H$7:$R$13254,11,FALSE)</f>
        <v>0</v>
      </c>
      <c r="S668" s="36">
        <f t="shared" si="81"/>
        <v>0</v>
      </c>
      <c r="T668" s="113"/>
      <c r="U668" s="113">
        <f>MATCH($A668&amp;U$6,'All applic'!$A$7:$A$59080,0)</f>
        <v>594</v>
      </c>
      <c r="V668" s="113">
        <f>MATCH($A668&amp;V$6,'All applic'!$A$7:$A$59080,0)</f>
        <v>595</v>
      </c>
      <c r="W668" s="113">
        <f>MATCH($A668&amp;W$6,'All applic'!$A$7:$A$59080,0)</f>
        <v>597</v>
      </c>
      <c r="X668" s="113">
        <f>MATCH($A668&amp;X$6,'All applic'!$A$7:$A$59080,0)</f>
        <v>596</v>
      </c>
      <c r="Y668" s="113">
        <f>MATCH($A668&amp;Y$6,'All applic'!$A$7:$A$59080,0)</f>
        <v>594</v>
      </c>
      <c r="Z668" s="113">
        <f>MATCH($A668&amp;Z$6,'All applic'!$A$7:$A$59080,0)</f>
        <v>597</v>
      </c>
      <c r="AA668" s="113"/>
      <c r="AB668" s="28">
        <f>INDEX('All applic'!$H$7:$H$59080,U668)</f>
        <v>1</v>
      </c>
      <c r="AC668" s="28">
        <f>INDEX('All applic'!$H$7:$H$59080,V668)</f>
        <v>0.77400000000000002</v>
      </c>
      <c r="AD668" s="28">
        <f>INDEX('All applic'!$H$7:$H$59080,W668)</f>
        <v>0.98599999999999999</v>
      </c>
      <c r="AE668" s="28">
        <f>INDEX('All applic'!$H$7:$H$59080,X668)</f>
        <v>0.42199999999999999</v>
      </c>
      <c r="AF668" s="28">
        <f>INDEX('All applic'!$H$7:$H$59080,Y668)</f>
        <v>1</v>
      </c>
      <c r="AG668" s="28">
        <f>INDEX('All applic'!$H$7:$H$59080,Z668)</f>
        <v>0.98599999999999999</v>
      </c>
      <c r="AH668" s="28"/>
      <c r="AI668" s="28">
        <f>INDEX('All applic'!$I$7:$I$59080,U668)</f>
        <v>1.4090909090909092</v>
      </c>
      <c r="AJ668" s="28">
        <f>INDEX('All applic'!$I$7:$I$59080,V668)</f>
        <v>1.3863636363636365</v>
      </c>
      <c r="AK668" s="28">
        <f>INDEX('All applic'!$I$7:$I$59080,W668)</f>
        <v>1.0227272727272727</v>
      </c>
      <c r="AL668" s="28">
        <f>INDEX('All applic'!$I$7:$I$59080,X668)</f>
        <v>1</v>
      </c>
      <c r="AM668" s="28">
        <f>INDEX('All applic'!$I$7:$I$59080,Y668)</f>
        <v>1.4090909090909092</v>
      </c>
      <c r="AN668" s="28">
        <f>INDEX('All applic'!$I$7:$I$59080,Z668)</f>
        <v>1.0227272727272727</v>
      </c>
      <c r="AO668" s="113"/>
      <c r="AP668" s="113">
        <f>INDEX('All applic'!$J$7:$J$59080,U668)</f>
        <v>-3.1399999999999997E-2</v>
      </c>
      <c r="AQ668" s="113">
        <v>0</v>
      </c>
      <c r="AR668" s="113">
        <f>INDEX('All applic'!$J$7:$J$59080,W668)</f>
        <v>-3.1800000000000002E-2</v>
      </c>
      <c r="AS668" s="113">
        <v>0</v>
      </c>
      <c r="AT668" s="113">
        <v>0</v>
      </c>
      <c r="AU668" s="113">
        <v>0</v>
      </c>
    </row>
    <row r="669" spans="1:47" x14ac:dyDescent="0.25">
      <c r="A669" s="113" t="str">
        <f t="shared" si="76"/>
        <v>CFLMFm1985CZ06</v>
      </c>
      <c r="B669" s="113" t="str">
        <f t="shared" si="77"/>
        <v>CFLSDGMFmCZ061985</v>
      </c>
      <c r="C669" s="113" t="s">
        <v>118</v>
      </c>
      <c r="D669" s="113" t="s">
        <v>131</v>
      </c>
      <c r="E669" s="113" t="s">
        <v>1650</v>
      </c>
      <c r="F669" s="89" t="s">
        <v>67</v>
      </c>
      <c r="G669" s="113" t="s">
        <v>105</v>
      </c>
      <c r="H669" s="113" t="s">
        <v>1662</v>
      </c>
      <c r="I669" s="115">
        <f t="shared" si="78"/>
        <v>0.99473580448832788</v>
      </c>
      <c r="J669" s="115">
        <f t="shared" si="79"/>
        <v>1.3413189155823524</v>
      </c>
      <c r="K669" s="115">
        <f t="shared" si="80"/>
        <v>-1.5124099758141579E-2</v>
      </c>
      <c r="L669" s="113"/>
      <c r="M669" s="36">
        <f>VLOOKUP("HV_"&amp;$D669&amp;$E669&amp;VLOOKUP($F669,key!$L$3:$M$13,2,FALSE)&amp;$G669&amp;M$6,'HVAC wts'!$H$7:$R$13254,11,FALSE)</f>
        <v>4967.1007450702127</v>
      </c>
      <c r="N669" s="36">
        <f>VLOOKUP("HV_"&amp;$D669&amp;$E669&amp;VLOOKUP($F669,key!$L$3:$M$13,2,FALSE)&amp;$G669&amp;N$6,'HVAC wts'!$H$7:$R$13254,11,FALSE)</f>
        <v>714.24245019955674</v>
      </c>
      <c r="O669" s="36">
        <f>VLOOKUP("HV_"&amp;$D669&amp;$E669&amp;VLOOKUP($F669,key!$L$3:$M$13,2,FALSE)&amp;$G669&amp;O$6,'HVAC wts'!$H$7:$R$13254,11,FALSE)</f>
        <v>7534.4172481005162</v>
      </c>
      <c r="P669" s="36">
        <f>VLOOKUP("HV_"&amp;$D669&amp;$E669&amp;VLOOKUP($F669,key!$L$3:$M$13,2,FALSE)&amp;$G669&amp;P$6,'HVAC wts'!$H$7:$R$13254,11,FALSE)</f>
        <v>1083.4087956541021</v>
      </c>
      <c r="Q669" s="36">
        <f>VLOOKUP("HV_"&amp;$D669&amp;$E669&amp;VLOOKUP($F669,key!$L$3:$M$13,2,FALSE)&amp;$G669&amp;Q$6,'HVAC wts'!$H$7:$R$13254,11,FALSE)</f>
        <v>619.42105262379891</v>
      </c>
      <c r="R669" s="36">
        <f>VLOOKUP("HV_"&amp;$D669&amp;$E669&amp;VLOOKUP($F669,key!$L$3:$M$13,2,FALSE)&amp;$G669&amp;R$6,'HVAC wts'!$H$7:$R$13254,11,FALSE)</f>
        <v>939.57761322985959</v>
      </c>
      <c r="S669" s="36">
        <f t="shared" si="81"/>
        <v>15858.167904878046</v>
      </c>
      <c r="T669" s="113"/>
      <c r="U669" s="113">
        <f>MATCH($A669&amp;U$6,'All applic'!$A$7:$A$59080,0)</f>
        <v>598</v>
      </c>
      <c r="V669" s="113">
        <f>MATCH($A669&amp;V$6,'All applic'!$A$7:$A$59080,0)</f>
        <v>599</v>
      </c>
      <c r="W669" s="113">
        <f>MATCH($A669&amp;W$6,'All applic'!$A$7:$A$59080,0)</f>
        <v>601</v>
      </c>
      <c r="X669" s="113">
        <f>MATCH($A669&amp;X$6,'All applic'!$A$7:$A$59080,0)</f>
        <v>600</v>
      </c>
      <c r="Y669" s="113">
        <f>MATCH($A669&amp;Y$6,'All applic'!$A$7:$A$59080,0)</f>
        <v>598</v>
      </c>
      <c r="Z669" s="113">
        <f>MATCH($A669&amp;Z$6,'All applic'!$A$7:$A$59080,0)</f>
        <v>601</v>
      </c>
      <c r="AA669" s="113"/>
      <c r="AB669" s="28">
        <f>INDEX('All applic'!$H$7:$H$59080,U669)</f>
        <v>1.0640000000000001</v>
      </c>
      <c r="AC669" s="28">
        <f>INDEX('All applic'!$H$7:$H$59080,V669)</f>
        <v>0.92200000000000004</v>
      </c>
      <c r="AD669" s="28">
        <f>INDEX('All applic'!$H$7:$H$59080,W669)</f>
        <v>0.998</v>
      </c>
      <c r="AE669" s="28">
        <f>INDEX('All applic'!$H$7:$H$59080,X669)</f>
        <v>0.66</v>
      </c>
      <c r="AF669" s="28">
        <f>INDEX('All applic'!$H$7:$H$59080,Y669)</f>
        <v>1.0640000000000001</v>
      </c>
      <c r="AG669" s="28">
        <f>INDEX('All applic'!$H$7:$H$59080,Z669)</f>
        <v>0.998</v>
      </c>
      <c r="AH669" s="28"/>
      <c r="AI669" s="28">
        <f>INDEX('All applic'!$I$7:$I$59080,U669)</f>
        <v>1.8181818181818183</v>
      </c>
      <c r="AJ669" s="28">
        <f>INDEX('All applic'!$I$7:$I$59080,V669)</f>
        <v>1.9090909090909094</v>
      </c>
      <c r="AK669" s="28">
        <f>INDEX('All applic'!$I$7:$I$59080,W669)</f>
        <v>1.0227272727272727</v>
      </c>
      <c r="AL669" s="28">
        <f>INDEX('All applic'!$I$7:$I$59080,X669)</f>
        <v>1</v>
      </c>
      <c r="AM669" s="28">
        <f>INDEX('All applic'!$I$7:$I$59080,Y669)</f>
        <v>1.8181818181818183</v>
      </c>
      <c r="AN669" s="28">
        <f>INDEX('All applic'!$I$7:$I$59080,Z669)</f>
        <v>1.0227272727272727</v>
      </c>
      <c r="AO669" s="113"/>
      <c r="AP669" s="113">
        <f>INDEX('All applic'!$J$7:$J$59080,U669)</f>
        <v>-1.898E-2</v>
      </c>
      <c r="AQ669" s="113">
        <v>0</v>
      </c>
      <c r="AR669" s="113">
        <f>INDEX('All applic'!$J$7:$J$59080,W669)</f>
        <v>-1.932E-2</v>
      </c>
      <c r="AS669" s="113">
        <v>0</v>
      </c>
      <c r="AT669" s="113">
        <v>0</v>
      </c>
      <c r="AU669" s="113">
        <v>0</v>
      </c>
    </row>
    <row r="670" spans="1:47" x14ac:dyDescent="0.25">
      <c r="A670" s="113" t="str">
        <f t="shared" si="76"/>
        <v>CFLMFm1985CZ07</v>
      </c>
      <c r="B670" s="113" t="str">
        <f t="shared" si="77"/>
        <v>CFLSDGMFmCZ071985</v>
      </c>
      <c r="C670" s="113" t="s">
        <v>118</v>
      </c>
      <c r="D670" s="113" t="s">
        <v>131</v>
      </c>
      <c r="E670" s="113" t="s">
        <v>1650</v>
      </c>
      <c r="F670" s="89" t="s">
        <v>67</v>
      </c>
      <c r="G670" s="113" t="s">
        <v>106</v>
      </c>
      <c r="H670" s="113" t="s">
        <v>1662</v>
      </c>
      <c r="I670" s="115">
        <f t="shared" si="78"/>
        <v>0.9915943190965758</v>
      </c>
      <c r="J670" s="115">
        <f t="shared" si="79"/>
        <v>1.1663130041444363</v>
      </c>
      <c r="K670" s="115">
        <f t="shared" si="80"/>
        <v>-1.3205139391149593E-2</v>
      </c>
      <c r="L670" s="113"/>
      <c r="M670" s="36">
        <f>VLOOKUP("HV_"&amp;$D670&amp;$E670&amp;VLOOKUP($F670,key!$L$3:$M$13,2,FALSE)&amp;$G670&amp;M$6,'HVAC wts'!$H$7:$R$13254,11,FALSE)</f>
        <v>49272.164089342194</v>
      </c>
      <c r="N670" s="36">
        <f>VLOOKUP("HV_"&amp;$D670&amp;$E670&amp;VLOOKUP($F670,key!$L$3:$M$13,2,FALSE)&amp;$G670&amp;N$6,'HVAC wts'!$H$7:$R$13254,11,FALSE)</f>
        <v>7085.0729654988909</v>
      </c>
      <c r="O670" s="36">
        <f>VLOOKUP("HV_"&amp;$D670&amp;$E670&amp;VLOOKUP($F670,key!$L$3:$M$13,2,FALSE)&amp;$G670&amp;O$6,'HVAC wts'!$H$7:$R$13254,11,FALSE)</f>
        <v>118412.54622844048</v>
      </c>
      <c r="P670" s="36">
        <f>VLOOKUP("HV_"&amp;$D670&amp;$E670&amp;VLOOKUP($F670,key!$L$3:$M$13,2,FALSE)&amp;$G670&amp;P$6,'HVAC wts'!$H$7:$R$13254,11,FALSE)</f>
        <v>17027.089139778273</v>
      </c>
      <c r="Q670" s="36">
        <f>VLOOKUP("HV_"&amp;$D670&amp;$E670&amp;VLOOKUP($F670,key!$L$3:$M$13,2,FALSE)&amp;$G670&amp;Q$6,'HVAC wts'!$H$7:$R$13254,11,FALSE)</f>
        <v>6144.4728648928303</v>
      </c>
      <c r="R670" s="36">
        <f>VLOOKUP("HV_"&amp;$D670&amp;$E670&amp;VLOOKUP($F670,key!$L$3:$M$13,2,FALSE)&amp;$G670&amp;R$6,'HVAC wts'!$H$7:$R$13254,11,FALSE)</f>
        <v>14766.606878566148</v>
      </c>
      <c r="S670" s="36">
        <f t="shared" si="81"/>
        <v>212707.95216651881</v>
      </c>
      <c r="T670" s="113"/>
      <c r="U670" s="113">
        <f>MATCH($A670&amp;U$6,'All applic'!$A$7:$A$59080,0)</f>
        <v>602</v>
      </c>
      <c r="V670" s="113">
        <f>MATCH($A670&amp;V$6,'All applic'!$A$7:$A$59080,0)</f>
        <v>603</v>
      </c>
      <c r="W670" s="113">
        <f>MATCH($A670&amp;W$6,'All applic'!$A$7:$A$59080,0)</f>
        <v>605</v>
      </c>
      <c r="X670" s="113">
        <f>MATCH($A670&amp;X$6,'All applic'!$A$7:$A$59080,0)</f>
        <v>604</v>
      </c>
      <c r="Y670" s="113">
        <f>MATCH($A670&amp;Y$6,'All applic'!$A$7:$A$59080,0)</f>
        <v>602</v>
      </c>
      <c r="Z670" s="113">
        <f>MATCH($A670&amp;Z$6,'All applic'!$A$7:$A$59080,0)</f>
        <v>605</v>
      </c>
      <c r="AA670" s="113"/>
      <c r="AB670" s="28">
        <f>INDEX('All applic'!$H$7:$H$59080,U670)</f>
        <v>1.0640000000000001</v>
      </c>
      <c r="AC670" s="28">
        <f>INDEX('All applic'!$H$7:$H$59080,V670)</f>
        <v>0.94399999999999995</v>
      </c>
      <c r="AD670" s="28">
        <f>INDEX('All applic'!$H$7:$H$59080,W670)</f>
        <v>1</v>
      </c>
      <c r="AE670" s="28">
        <f>INDEX('All applic'!$H$7:$H$59080,X670)</f>
        <v>0.71</v>
      </c>
      <c r="AF670" s="28">
        <f>INDEX('All applic'!$H$7:$H$59080,Y670)</f>
        <v>1.0640000000000001</v>
      </c>
      <c r="AG670" s="28">
        <f>INDEX('All applic'!$H$7:$H$59080,Z670)</f>
        <v>1</v>
      </c>
      <c r="AH670" s="28"/>
      <c r="AI670" s="28">
        <f>INDEX('All applic'!$I$7:$I$59080,U670)</f>
        <v>1.5227272727272729</v>
      </c>
      <c r="AJ670" s="28">
        <f>INDEX('All applic'!$I$7:$I$59080,V670)</f>
        <v>1.4772727272727275</v>
      </c>
      <c r="AK670" s="28">
        <f>INDEX('All applic'!$I$7:$I$59080,W670)</f>
        <v>1.0227272727272727</v>
      </c>
      <c r="AL670" s="28">
        <f>INDEX('All applic'!$I$7:$I$59080,X670)</f>
        <v>1</v>
      </c>
      <c r="AM670" s="28">
        <f>INDEX('All applic'!$I$7:$I$59080,Y670)</f>
        <v>1.5227272727272729</v>
      </c>
      <c r="AN670" s="28">
        <f>INDEX('All applic'!$I$7:$I$59080,Z670)</f>
        <v>1.0227272727272727</v>
      </c>
      <c r="AO670" s="113"/>
      <c r="AP670" s="113">
        <f>INDEX('All applic'!$J$7:$J$59080,U670)</f>
        <v>-1.644E-2</v>
      </c>
      <c r="AQ670" s="113">
        <v>0</v>
      </c>
      <c r="AR670" s="113">
        <f>INDEX('All applic'!$J$7:$J$59080,W670)</f>
        <v>-1.6879999999999999E-2</v>
      </c>
      <c r="AS670" s="113">
        <v>0</v>
      </c>
      <c r="AT670" s="113">
        <v>0</v>
      </c>
      <c r="AU670" s="113">
        <v>0</v>
      </c>
    </row>
    <row r="671" spans="1:47" x14ac:dyDescent="0.25">
      <c r="A671" s="113" t="str">
        <f t="shared" si="76"/>
        <v>CFLMFm1985CZ08</v>
      </c>
      <c r="B671" s="113" t="str">
        <f t="shared" si="77"/>
        <v>CFLSDGMFmCZ081985</v>
      </c>
      <c r="C671" s="113" t="s">
        <v>118</v>
      </c>
      <c r="D671" s="113" t="s">
        <v>131</v>
      </c>
      <c r="E671" s="113" t="s">
        <v>1650</v>
      </c>
      <c r="F671" s="89" t="s">
        <v>67</v>
      </c>
      <c r="G671" s="113" t="s">
        <v>107</v>
      </c>
      <c r="H671" s="113" t="s">
        <v>1662</v>
      </c>
      <c r="I671" s="115">
        <f t="shared" si="78"/>
        <v>1.0610187256645818</v>
      </c>
      <c r="J671" s="115">
        <f t="shared" si="79"/>
        <v>1.5724893862558227</v>
      </c>
      <c r="K671" s="115">
        <f t="shared" si="80"/>
        <v>-1.3121586170206343E-2</v>
      </c>
      <c r="L671" s="113"/>
      <c r="M671" s="36">
        <f>VLOOKUP("HV_"&amp;$D671&amp;$E671&amp;VLOOKUP($F671,key!$L$3:$M$13,2,FALSE)&amp;$G671&amp;M$6,'HVAC wts'!$H$7:$R$13254,11,FALSE)</f>
        <v>7561.7499796600123</v>
      </c>
      <c r="N671" s="36">
        <f>VLOOKUP("HV_"&amp;$D671&amp;$E671&amp;VLOOKUP($F671,key!$L$3:$M$13,2,FALSE)&amp;$G671&amp;N$6,'HVAC wts'!$H$7:$R$13254,11,FALSE)</f>
        <v>1087.3390958758316</v>
      </c>
      <c r="O671" s="36">
        <f>VLOOKUP("HV_"&amp;$D671&amp;$E671&amp;VLOOKUP($F671,key!$L$3:$M$13,2,FALSE)&amp;$G671&amp;O$6,'HVAC wts'!$H$7:$R$13254,11,FALSE)</f>
        <v>3363.6347398669618</v>
      </c>
      <c r="P671" s="36">
        <f>VLOOKUP("HV_"&amp;$D671&amp;$E671&amp;VLOOKUP($F671,key!$L$3:$M$13,2,FALSE)&amp;$G671&amp;P$6,'HVAC wts'!$H$7:$R$13254,11,FALSE)</f>
        <v>483.67263751662978</v>
      </c>
      <c r="Q671" s="36">
        <f>VLOOKUP("HV_"&amp;$D671&amp;$E671&amp;VLOOKUP($F671,key!$L$3:$M$13,2,FALSE)&amp;$G671&amp;Q$6,'HVAC wts'!$H$7:$R$13254,11,FALSE)</f>
        <v>942.98613466371046</v>
      </c>
      <c r="R671" s="36">
        <f>VLOOKUP("HV_"&amp;$D671&amp;$E671&amp;VLOOKUP($F671,key!$L$3:$M$13,2,FALSE)&amp;$G671&amp;R$6,'HVAC wts'!$H$7:$R$13254,11,FALSE)</f>
        <v>419.46122660753878</v>
      </c>
      <c r="S671" s="36">
        <f t="shared" si="81"/>
        <v>13858.843814190683</v>
      </c>
      <c r="T671" s="113"/>
      <c r="U671" s="113">
        <f>MATCH($A671&amp;U$6,'All applic'!$A$7:$A$59080,0)</f>
        <v>606</v>
      </c>
      <c r="V671" s="113">
        <f>MATCH($A671&amp;V$6,'All applic'!$A$7:$A$59080,0)</f>
        <v>607</v>
      </c>
      <c r="W671" s="113">
        <f>MATCH($A671&amp;W$6,'All applic'!$A$7:$A$59080,0)</f>
        <v>609</v>
      </c>
      <c r="X671" s="113">
        <f>MATCH($A671&amp;X$6,'All applic'!$A$7:$A$59080,0)</f>
        <v>608</v>
      </c>
      <c r="Y671" s="113">
        <f>MATCH($A671&amp;Y$6,'All applic'!$A$7:$A$59080,0)</f>
        <v>606</v>
      </c>
      <c r="Z671" s="113">
        <f>MATCH($A671&amp;Z$6,'All applic'!$A$7:$A$59080,0)</f>
        <v>609</v>
      </c>
      <c r="AA671" s="113"/>
      <c r="AB671" s="28">
        <f>INDEX('All applic'!$H$7:$H$59080,U671)</f>
        <v>1.1180000000000001</v>
      </c>
      <c r="AC671" s="28">
        <f>INDEX('All applic'!$H$7:$H$59080,V671)</f>
        <v>0.99</v>
      </c>
      <c r="AD671" s="28">
        <f>INDEX('All applic'!$H$7:$H$59080,W671)</f>
        <v>1</v>
      </c>
      <c r="AE671" s="28">
        <f>INDEX('All applic'!$H$7:$H$59080,X671)</f>
        <v>0.69599999999999995</v>
      </c>
      <c r="AF671" s="28">
        <f>INDEX('All applic'!$H$7:$H$59080,Y671)</f>
        <v>1.1180000000000001</v>
      </c>
      <c r="AG671" s="28">
        <f>INDEX('All applic'!$H$7:$H$59080,Z671)</f>
        <v>1</v>
      </c>
      <c r="AH671" s="28"/>
      <c r="AI671" s="28">
        <f>INDEX('All applic'!$I$7:$I$59080,U671)</f>
        <v>1.8181818181818183</v>
      </c>
      <c r="AJ671" s="28">
        <f>INDEX('All applic'!$I$7:$I$59080,V671)</f>
        <v>1.8181818181818183</v>
      </c>
      <c r="AK671" s="28">
        <f>INDEX('All applic'!$I$7:$I$59080,W671)</f>
        <v>1.0227272727272727</v>
      </c>
      <c r="AL671" s="28">
        <f>INDEX('All applic'!$I$7:$I$59080,X671)</f>
        <v>1</v>
      </c>
      <c r="AM671" s="28">
        <f>INDEX('All applic'!$I$7:$I$59080,Y671)</f>
        <v>1.8181818181818183</v>
      </c>
      <c r="AN671" s="28">
        <f>INDEX('All applic'!$I$7:$I$59080,Z671)</f>
        <v>1.0227272727272727</v>
      </c>
      <c r="AO671" s="113"/>
      <c r="AP671" s="113">
        <f>INDEX('All applic'!$J$7:$J$59080,U671)</f>
        <v>-1.6460000000000002E-2</v>
      </c>
      <c r="AQ671" s="113">
        <v>0</v>
      </c>
      <c r="AR671" s="113">
        <f>INDEX('All applic'!$J$7:$J$59080,W671)</f>
        <v>-1.7059999999999999E-2</v>
      </c>
      <c r="AS671" s="113">
        <v>0</v>
      </c>
      <c r="AT671" s="113">
        <v>0</v>
      </c>
      <c r="AU671" s="113">
        <v>0</v>
      </c>
    </row>
    <row r="672" spans="1:47" x14ac:dyDescent="0.25">
      <c r="A672" s="113" t="str">
        <f t="shared" si="76"/>
        <v>CFLMFm1985CZ09</v>
      </c>
      <c r="B672" s="113" t="str">
        <f t="shared" si="77"/>
        <v>CFLSDGMFmCZ091985</v>
      </c>
      <c r="C672" s="113" t="s">
        <v>118</v>
      </c>
      <c r="D672" s="113" t="s">
        <v>131</v>
      </c>
      <c r="E672" s="113" t="s">
        <v>1650</v>
      </c>
      <c r="F672" s="89" t="s">
        <v>67</v>
      </c>
      <c r="G672" s="113" t="s">
        <v>108</v>
      </c>
      <c r="H672" s="113" t="s">
        <v>1662</v>
      </c>
      <c r="I672" s="115">
        <f t="shared" si="78"/>
        <v>0</v>
      </c>
      <c r="J672" s="115">
        <f t="shared" si="79"/>
        <v>0</v>
      </c>
      <c r="K672" s="115">
        <f t="shared" si="80"/>
        <v>0</v>
      </c>
      <c r="L672" s="113"/>
      <c r="M672" s="36">
        <f>VLOOKUP("HV_"&amp;$D672&amp;$E672&amp;VLOOKUP($F672,key!$L$3:$M$13,2,FALSE)&amp;$G672&amp;M$6,'HVAC wts'!$H$7:$R$13254,11,FALSE)</f>
        <v>0</v>
      </c>
      <c r="N672" s="36">
        <f>VLOOKUP("HV_"&amp;$D672&amp;$E672&amp;VLOOKUP($F672,key!$L$3:$M$13,2,FALSE)&amp;$G672&amp;N$6,'HVAC wts'!$H$7:$R$13254,11,FALSE)</f>
        <v>0</v>
      </c>
      <c r="O672" s="36">
        <f>VLOOKUP("HV_"&amp;$D672&amp;$E672&amp;VLOOKUP($F672,key!$L$3:$M$13,2,FALSE)&amp;$G672&amp;O$6,'HVAC wts'!$H$7:$R$13254,11,FALSE)</f>
        <v>0</v>
      </c>
      <c r="P672" s="36">
        <f>VLOOKUP("HV_"&amp;$D672&amp;$E672&amp;VLOOKUP($F672,key!$L$3:$M$13,2,FALSE)&amp;$G672&amp;P$6,'HVAC wts'!$H$7:$R$13254,11,FALSE)</f>
        <v>0</v>
      </c>
      <c r="Q672" s="36">
        <f>VLOOKUP("HV_"&amp;$D672&amp;$E672&amp;VLOOKUP($F672,key!$L$3:$M$13,2,FALSE)&amp;$G672&amp;Q$6,'HVAC wts'!$H$7:$R$13254,11,FALSE)</f>
        <v>0</v>
      </c>
      <c r="R672" s="36">
        <f>VLOOKUP("HV_"&amp;$D672&amp;$E672&amp;VLOOKUP($F672,key!$L$3:$M$13,2,FALSE)&amp;$G672&amp;R$6,'HVAC wts'!$H$7:$R$13254,11,FALSE)</f>
        <v>0</v>
      </c>
      <c r="S672" s="36">
        <f t="shared" si="81"/>
        <v>0</v>
      </c>
      <c r="T672" s="113"/>
      <c r="U672" s="113">
        <f>MATCH($A672&amp;U$6,'All applic'!$A$7:$A$59080,0)</f>
        <v>610</v>
      </c>
      <c r="V672" s="113">
        <f>MATCH($A672&amp;V$6,'All applic'!$A$7:$A$59080,0)</f>
        <v>611</v>
      </c>
      <c r="W672" s="113">
        <f>MATCH($A672&amp;W$6,'All applic'!$A$7:$A$59080,0)</f>
        <v>613</v>
      </c>
      <c r="X672" s="113">
        <f>MATCH($A672&amp;X$6,'All applic'!$A$7:$A$59080,0)</f>
        <v>612</v>
      </c>
      <c r="Y672" s="113">
        <f>MATCH($A672&amp;Y$6,'All applic'!$A$7:$A$59080,0)</f>
        <v>610</v>
      </c>
      <c r="Z672" s="113">
        <f>MATCH($A672&amp;Z$6,'All applic'!$A$7:$A$59080,0)</f>
        <v>613</v>
      </c>
      <c r="AA672" s="113"/>
      <c r="AB672" s="28">
        <f>INDEX('All applic'!$H$7:$H$59080,U672)</f>
        <v>1.1379999999999999</v>
      </c>
      <c r="AC672" s="28">
        <f>INDEX('All applic'!$H$7:$H$59080,V672)</f>
        <v>1.006</v>
      </c>
      <c r="AD672" s="28">
        <f>INDEX('All applic'!$H$7:$H$59080,W672)</f>
        <v>0.996</v>
      </c>
      <c r="AE672" s="28">
        <f>INDEX('All applic'!$H$7:$H$59080,X672)</f>
        <v>0.66400000000000003</v>
      </c>
      <c r="AF672" s="28">
        <f>INDEX('All applic'!$H$7:$H$59080,Y672)</f>
        <v>1.1379999999999999</v>
      </c>
      <c r="AG672" s="28">
        <f>INDEX('All applic'!$H$7:$H$59080,Z672)</f>
        <v>0.996</v>
      </c>
      <c r="AH672" s="28"/>
      <c r="AI672" s="28">
        <f>INDEX('All applic'!$I$7:$I$59080,U672)</f>
        <v>1.5454545454545456</v>
      </c>
      <c r="AJ672" s="28">
        <f>INDEX('All applic'!$I$7:$I$59080,V672)</f>
        <v>1.5909090909090911</v>
      </c>
      <c r="AK672" s="28">
        <f>INDEX('All applic'!$I$7:$I$59080,W672)</f>
        <v>1</v>
      </c>
      <c r="AL672" s="28">
        <f>INDEX('All applic'!$I$7:$I$59080,X672)</f>
        <v>1</v>
      </c>
      <c r="AM672" s="28">
        <f>INDEX('All applic'!$I$7:$I$59080,Y672)</f>
        <v>1.5454545454545456</v>
      </c>
      <c r="AN672" s="28">
        <f>INDEX('All applic'!$I$7:$I$59080,Z672)</f>
        <v>1</v>
      </c>
      <c r="AO672" s="113"/>
      <c r="AP672" s="113">
        <f>INDEX('All applic'!$J$7:$J$59080,U672)</f>
        <v>-1.84E-2</v>
      </c>
      <c r="AQ672" s="113">
        <v>0</v>
      </c>
      <c r="AR672" s="113">
        <f>INDEX('All applic'!$J$7:$J$59080,W672)</f>
        <v>-1.8960000000000001E-2</v>
      </c>
      <c r="AS672" s="113">
        <v>0</v>
      </c>
      <c r="AT672" s="113">
        <v>0</v>
      </c>
      <c r="AU672" s="113">
        <v>0</v>
      </c>
    </row>
    <row r="673" spans="1:47" x14ac:dyDescent="0.25">
      <c r="A673" s="113" t="str">
        <f t="shared" si="76"/>
        <v>CFLMFm1985CZ10</v>
      </c>
      <c r="B673" s="113" t="str">
        <f t="shared" si="77"/>
        <v>CFLSDGMFmCZ101985</v>
      </c>
      <c r="C673" s="113" t="s">
        <v>118</v>
      </c>
      <c r="D673" s="113" t="s">
        <v>131</v>
      </c>
      <c r="E673" s="113" t="s">
        <v>1650</v>
      </c>
      <c r="F673" s="89" t="s">
        <v>67</v>
      </c>
      <c r="G673" s="113" t="s">
        <v>109</v>
      </c>
      <c r="H673" s="113" t="s">
        <v>1662</v>
      </c>
      <c r="I673" s="115">
        <f t="shared" si="78"/>
        <v>1.0706056620623685</v>
      </c>
      <c r="J673" s="115">
        <f t="shared" si="79"/>
        <v>1.6345037427105042</v>
      </c>
      <c r="K673" s="115">
        <f t="shared" si="80"/>
        <v>-1.5110418485483213E-2</v>
      </c>
      <c r="L673" s="113"/>
      <c r="M673" s="36">
        <f>VLOOKUP("HV_"&amp;$D673&amp;$E673&amp;VLOOKUP($F673,key!$L$3:$M$13,2,FALSE)&amp;$G673&amp;M$6,'HVAC wts'!$H$7:$R$13254,11,FALSE)</f>
        <v>39344.368592579449</v>
      </c>
      <c r="N673" s="36">
        <f>VLOOKUP("HV_"&amp;$D673&amp;$E673&amp;VLOOKUP($F673,key!$L$3:$M$13,2,FALSE)&amp;$G673&amp;N$6,'HVAC wts'!$H$7:$R$13254,11,FALSE)</f>
        <v>5657.5092125942365</v>
      </c>
      <c r="O673" s="36">
        <f>VLOOKUP("HV_"&amp;$D673&amp;$E673&amp;VLOOKUP($F673,key!$L$3:$M$13,2,FALSE)&amp;$G673&amp;O$6,'HVAC wts'!$H$7:$R$13254,11,FALSE)</f>
        <v>10007.056719674794</v>
      </c>
      <c r="P673" s="36">
        <f>VLOOKUP("HV_"&amp;$D673&amp;$E673&amp;VLOOKUP($F673,key!$L$3:$M$13,2,FALSE)&amp;$G673&amp;P$6,'HVAC wts'!$H$7:$R$13254,11,FALSE)</f>
        <v>1438.9610917073173</v>
      </c>
      <c r="Q673" s="36">
        <f>VLOOKUP("HV_"&amp;$D673&amp;$E673&amp;VLOOKUP($F673,key!$L$3:$M$13,2,FALSE)&amp;$G673&amp;Q$6,'HVAC wts'!$H$7:$R$13254,11,FALSE)</f>
        <v>4906.42961744272</v>
      </c>
      <c r="R673" s="36">
        <f>VLOOKUP("HV_"&amp;$D673&amp;$E673&amp;VLOOKUP($F673,key!$L$3:$M$13,2,FALSE)&amp;$G673&amp;R$6,'HVAC wts'!$H$7:$R$13254,11,FALSE)</f>
        <v>1247.9274983739838</v>
      </c>
      <c r="S673" s="36">
        <f t="shared" si="81"/>
        <v>62602.252732372501</v>
      </c>
      <c r="T673" s="113"/>
      <c r="U673" s="113">
        <f>MATCH($A673&amp;U$6,'All applic'!$A$7:$A$59080,0)</f>
        <v>614</v>
      </c>
      <c r="V673" s="113">
        <f>MATCH($A673&amp;V$6,'All applic'!$A$7:$A$59080,0)</f>
        <v>615</v>
      </c>
      <c r="W673" s="113">
        <f>MATCH($A673&amp;W$6,'All applic'!$A$7:$A$59080,0)</f>
        <v>617</v>
      </c>
      <c r="X673" s="113">
        <f>MATCH($A673&amp;X$6,'All applic'!$A$7:$A$59080,0)</f>
        <v>616</v>
      </c>
      <c r="Y673" s="113">
        <f>MATCH($A673&amp;Y$6,'All applic'!$A$7:$A$59080,0)</f>
        <v>614</v>
      </c>
      <c r="Z673" s="113">
        <f>MATCH($A673&amp;Z$6,'All applic'!$A$7:$A$59080,0)</f>
        <v>617</v>
      </c>
      <c r="AA673" s="113"/>
      <c r="AB673" s="28">
        <f>INDEX('All applic'!$H$7:$H$59080,U673)</f>
        <v>1.1160000000000001</v>
      </c>
      <c r="AC673" s="28">
        <f>INDEX('All applic'!$H$7:$H$59080,V673)</f>
        <v>0.97399999999999998</v>
      </c>
      <c r="AD673" s="28">
        <f>INDEX('All applic'!$H$7:$H$59080,W673)</f>
        <v>0.996</v>
      </c>
      <c r="AE673" s="28">
        <f>INDEX('All applic'!$H$7:$H$59080,X673)</f>
        <v>0.63800000000000001</v>
      </c>
      <c r="AF673" s="28">
        <f>INDEX('All applic'!$H$7:$H$59080,Y673)</f>
        <v>1.1160000000000001</v>
      </c>
      <c r="AG673" s="28">
        <f>INDEX('All applic'!$H$7:$H$59080,Z673)</f>
        <v>0.996</v>
      </c>
      <c r="AH673" s="28"/>
      <c r="AI673" s="28">
        <f>INDEX('All applic'!$I$7:$I$59080,U673)</f>
        <v>1.7727272727272729</v>
      </c>
      <c r="AJ673" s="28">
        <f>INDEX('All applic'!$I$7:$I$59080,V673)</f>
        <v>1.9318181818181821</v>
      </c>
      <c r="AK673" s="28">
        <f>INDEX('All applic'!$I$7:$I$59080,W673)</f>
        <v>1.0227272727272727</v>
      </c>
      <c r="AL673" s="28">
        <f>INDEX('All applic'!$I$7:$I$59080,X673)</f>
        <v>1</v>
      </c>
      <c r="AM673" s="28">
        <f>INDEX('All applic'!$I$7:$I$59080,Y673)</f>
        <v>1.7727272727272729</v>
      </c>
      <c r="AN673" s="28">
        <f>INDEX('All applic'!$I$7:$I$59080,Z673)</f>
        <v>1.0227272727272727</v>
      </c>
      <c r="AO673" s="113"/>
      <c r="AP673" s="113">
        <f>INDEX('All applic'!$J$7:$J$59080,U673)</f>
        <v>-1.9199999999999998E-2</v>
      </c>
      <c r="AQ673" s="113">
        <v>0</v>
      </c>
      <c r="AR673" s="113">
        <f>INDEX('All applic'!$J$7:$J$59080,W673)</f>
        <v>-1.9039999999999998E-2</v>
      </c>
      <c r="AS673" s="113">
        <v>0</v>
      </c>
      <c r="AT673" s="113">
        <v>0</v>
      </c>
      <c r="AU673" s="113">
        <v>0</v>
      </c>
    </row>
    <row r="674" spans="1:47" x14ac:dyDescent="0.25">
      <c r="A674" s="113" t="str">
        <f t="shared" si="76"/>
        <v>CFLMFm1985CZ11</v>
      </c>
      <c r="B674" s="113" t="str">
        <f t="shared" si="77"/>
        <v>CFLSDGMFmCZ111985</v>
      </c>
      <c r="C674" s="113" t="s">
        <v>118</v>
      </c>
      <c r="D674" s="113" t="s">
        <v>131</v>
      </c>
      <c r="E674" s="113" t="s">
        <v>1650</v>
      </c>
      <c r="F674" s="89" t="s">
        <v>67</v>
      </c>
      <c r="G674" s="113" t="s">
        <v>110</v>
      </c>
      <c r="H674" s="113" t="s">
        <v>1662</v>
      </c>
      <c r="I674" s="115">
        <f t="shared" si="78"/>
        <v>0</v>
      </c>
      <c r="J674" s="115">
        <f t="shared" si="79"/>
        <v>0</v>
      </c>
      <c r="K674" s="115">
        <f t="shared" si="80"/>
        <v>0</v>
      </c>
      <c r="L674" s="113"/>
      <c r="M674" s="36">
        <f>VLOOKUP("HV_"&amp;$D674&amp;$E674&amp;VLOOKUP($F674,key!$L$3:$M$13,2,FALSE)&amp;$G674&amp;M$6,'HVAC wts'!$H$7:$R$13254,11,FALSE)</f>
        <v>0</v>
      </c>
      <c r="N674" s="36">
        <f>VLOOKUP("HV_"&amp;$D674&amp;$E674&amp;VLOOKUP($F674,key!$L$3:$M$13,2,FALSE)&amp;$G674&amp;N$6,'HVAC wts'!$H$7:$R$13254,11,FALSE)</f>
        <v>0</v>
      </c>
      <c r="O674" s="36">
        <f>VLOOKUP("HV_"&amp;$D674&amp;$E674&amp;VLOOKUP($F674,key!$L$3:$M$13,2,FALSE)&amp;$G674&amp;O$6,'HVAC wts'!$H$7:$R$13254,11,FALSE)</f>
        <v>0</v>
      </c>
      <c r="P674" s="36">
        <f>VLOOKUP("HV_"&amp;$D674&amp;$E674&amp;VLOOKUP($F674,key!$L$3:$M$13,2,FALSE)&amp;$G674&amp;P$6,'HVAC wts'!$H$7:$R$13254,11,FALSE)</f>
        <v>0</v>
      </c>
      <c r="Q674" s="36">
        <f>VLOOKUP("HV_"&amp;$D674&amp;$E674&amp;VLOOKUP($F674,key!$L$3:$M$13,2,FALSE)&amp;$G674&amp;Q$6,'HVAC wts'!$H$7:$R$13254,11,FALSE)</f>
        <v>0</v>
      </c>
      <c r="R674" s="36">
        <f>VLOOKUP("HV_"&amp;$D674&amp;$E674&amp;VLOOKUP($F674,key!$L$3:$M$13,2,FALSE)&amp;$G674&amp;R$6,'HVAC wts'!$H$7:$R$13254,11,FALSE)</f>
        <v>0</v>
      </c>
      <c r="S674" s="36">
        <f t="shared" si="81"/>
        <v>0</v>
      </c>
      <c r="T674" s="113"/>
      <c r="U674" s="113">
        <f>MATCH($A674&amp;U$6,'All applic'!$A$7:$A$59080,0)</f>
        <v>618</v>
      </c>
      <c r="V674" s="113">
        <f>MATCH($A674&amp;V$6,'All applic'!$A$7:$A$59080,0)</f>
        <v>619</v>
      </c>
      <c r="W674" s="113">
        <f>MATCH($A674&amp;W$6,'All applic'!$A$7:$A$59080,0)</f>
        <v>621</v>
      </c>
      <c r="X674" s="113">
        <f>MATCH($A674&amp;X$6,'All applic'!$A$7:$A$59080,0)</f>
        <v>620</v>
      </c>
      <c r="Y674" s="113">
        <f>MATCH($A674&amp;Y$6,'All applic'!$A$7:$A$59080,0)</f>
        <v>618</v>
      </c>
      <c r="Z674" s="113">
        <f>MATCH($A674&amp;Z$6,'All applic'!$A$7:$A$59080,0)</f>
        <v>621</v>
      </c>
      <c r="AA674" s="113"/>
      <c r="AB674" s="28">
        <f>INDEX('All applic'!$H$7:$H$59080,U674)</f>
        <v>1.1040000000000001</v>
      </c>
      <c r="AC674" s="28">
        <f>INDEX('All applic'!$H$7:$H$59080,V674)</f>
        <v>0.92200000000000004</v>
      </c>
      <c r="AD674" s="28">
        <f>INDEX('All applic'!$H$7:$H$59080,W674)</f>
        <v>0.996</v>
      </c>
      <c r="AE674" s="28">
        <f>INDEX('All applic'!$H$7:$H$59080,X674)</f>
        <v>0.57999999999999996</v>
      </c>
      <c r="AF674" s="28">
        <f>INDEX('All applic'!$H$7:$H$59080,Y674)</f>
        <v>1.1040000000000001</v>
      </c>
      <c r="AG674" s="28">
        <f>INDEX('All applic'!$H$7:$H$59080,Z674)</f>
        <v>0.996</v>
      </c>
      <c r="AH674" s="28"/>
      <c r="AI674" s="28">
        <f>INDEX('All applic'!$I$7:$I$59080,U674)</f>
        <v>1.8499999999999999</v>
      </c>
      <c r="AJ674" s="28">
        <f>INDEX('All applic'!$I$7:$I$59080,V674)</f>
        <v>1.9</v>
      </c>
      <c r="AK674" s="28">
        <f>INDEX('All applic'!$I$7:$I$59080,W674)</f>
        <v>1.0249999999999999</v>
      </c>
      <c r="AL674" s="28">
        <f>INDEX('All applic'!$I$7:$I$59080,X674)</f>
        <v>1.0249999999999999</v>
      </c>
      <c r="AM674" s="28">
        <f>INDEX('All applic'!$I$7:$I$59080,Y674)</f>
        <v>1.8499999999999999</v>
      </c>
      <c r="AN674" s="28">
        <f>INDEX('All applic'!$I$7:$I$59080,Z674)</f>
        <v>1.0249999999999999</v>
      </c>
      <c r="AO674" s="113"/>
      <c r="AP674" s="113">
        <f>INDEX('All applic'!$J$7:$J$59080,U674)</f>
        <v>-2.2600000000000002E-2</v>
      </c>
      <c r="AQ674" s="113">
        <v>0</v>
      </c>
      <c r="AR674" s="113">
        <f>INDEX('All applic'!$J$7:$J$59080,W674)</f>
        <v>-2.3E-2</v>
      </c>
      <c r="AS674" s="113">
        <v>0</v>
      </c>
      <c r="AT674" s="113">
        <v>0</v>
      </c>
      <c r="AU674" s="113">
        <v>0</v>
      </c>
    </row>
    <row r="675" spans="1:47" x14ac:dyDescent="0.25">
      <c r="A675" s="113" t="str">
        <f t="shared" si="76"/>
        <v>CFLMFm1985CZ12</v>
      </c>
      <c r="B675" s="113" t="str">
        <f t="shared" si="77"/>
        <v>CFLSDGMFmCZ121985</v>
      </c>
      <c r="C675" s="113" t="s">
        <v>118</v>
      </c>
      <c r="D675" s="113" t="s">
        <v>131</v>
      </c>
      <c r="E675" s="113" t="s">
        <v>1650</v>
      </c>
      <c r="F675" s="89" t="s">
        <v>67</v>
      </c>
      <c r="G675" s="113" t="s">
        <v>111</v>
      </c>
      <c r="H675" s="113" t="s">
        <v>1662</v>
      </c>
      <c r="I675" s="115">
        <f t="shared" si="78"/>
        <v>0</v>
      </c>
      <c r="J675" s="115">
        <f t="shared" si="79"/>
        <v>0</v>
      </c>
      <c r="K675" s="115">
        <f t="shared" si="80"/>
        <v>0</v>
      </c>
      <c r="L675" s="113"/>
      <c r="M675" s="36">
        <f>VLOOKUP("HV_"&amp;$D675&amp;$E675&amp;VLOOKUP($F675,key!$L$3:$M$13,2,FALSE)&amp;$G675&amp;M$6,'HVAC wts'!$H$7:$R$13254,11,FALSE)</f>
        <v>0</v>
      </c>
      <c r="N675" s="36">
        <f>VLOOKUP("HV_"&amp;$D675&amp;$E675&amp;VLOOKUP($F675,key!$L$3:$M$13,2,FALSE)&amp;$G675&amp;N$6,'HVAC wts'!$H$7:$R$13254,11,FALSE)</f>
        <v>0</v>
      </c>
      <c r="O675" s="36">
        <f>VLOOKUP("HV_"&amp;$D675&amp;$E675&amp;VLOOKUP($F675,key!$L$3:$M$13,2,FALSE)&amp;$G675&amp;O$6,'HVAC wts'!$H$7:$R$13254,11,FALSE)</f>
        <v>0</v>
      </c>
      <c r="P675" s="36">
        <f>VLOOKUP("HV_"&amp;$D675&amp;$E675&amp;VLOOKUP($F675,key!$L$3:$M$13,2,FALSE)&amp;$G675&amp;P$6,'HVAC wts'!$H$7:$R$13254,11,FALSE)</f>
        <v>0</v>
      </c>
      <c r="Q675" s="36">
        <f>VLOOKUP("HV_"&amp;$D675&amp;$E675&amp;VLOOKUP($F675,key!$L$3:$M$13,2,FALSE)&amp;$G675&amp;Q$6,'HVAC wts'!$H$7:$R$13254,11,FALSE)</f>
        <v>0</v>
      </c>
      <c r="R675" s="36">
        <f>VLOOKUP("HV_"&amp;$D675&amp;$E675&amp;VLOOKUP($F675,key!$L$3:$M$13,2,FALSE)&amp;$G675&amp;R$6,'HVAC wts'!$H$7:$R$13254,11,FALSE)</f>
        <v>0</v>
      </c>
      <c r="S675" s="36">
        <f t="shared" si="81"/>
        <v>0</v>
      </c>
      <c r="T675" s="113"/>
      <c r="U675" s="113">
        <f>MATCH($A675&amp;U$6,'All applic'!$A$7:$A$59080,0)</f>
        <v>622</v>
      </c>
      <c r="V675" s="113">
        <f>MATCH($A675&amp;V$6,'All applic'!$A$7:$A$59080,0)</f>
        <v>623</v>
      </c>
      <c r="W675" s="113">
        <f>MATCH($A675&amp;W$6,'All applic'!$A$7:$A$59080,0)</f>
        <v>625</v>
      </c>
      <c r="X675" s="113">
        <f>MATCH($A675&amp;X$6,'All applic'!$A$7:$A$59080,0)</f>
        <v>624</v>
      </c>
      <c r="Y675" s="113">
        <f>MATCH($A675&amp;Y$6,'All applic'!$A$7:$A$59080,0)</f>
        <v>622</v>
      </c>
      <c r="Z675" s="113">
        <f>MATCH($A675&amp;Z$6,'All applic'!$A$7:$A$59080,0)</f>
        <v>625</v>
      </c>
      <c r="AA675" s="113"/>
      <c r="AB675" s="28">
        <f>INDEX('All applic'!$H$7:$H$59080,U675)</f>
        <v>1.0720000000000001</v>
      </c>
      <c r="AC675" s="28">
        <f>INDEX('All applic'!$H$7:$H$59080,V675)</f>
        <v>0.88200000000000001</v>
      </c>
      <c r="AD675" s="28">
        <f>INDEX('All applic'!$H$7:$H$59080,W675)</f>
        <v>0.99399999999999999</v>
      </c>
      <c r="AE675" s="28">
        <f>INDEX('All applic'!$H$7:$H$59080,X675)</f>
        <v>0.57399999999999995</v>
      </c>
      <c r="AF675" s="28">
        <f>INDEX('All applic'!$H$7:$H$59080,Y675)</f>
        <v>1.0720000000000001</v>
      </c>
      <c r="AG675" s="28">
        <f>INDEX('All applic'!$H$7:$H$59080,Z675)</f>
        <v>0.99399999999999999</v>
      </c>
      <c r="AH675" s="28"/>
      <c r="AI675" s="28">
        <f>INDEX('All applic'!$I$7:$I$59080,U675)</f>
        <v>1.925</v>
      </c>
      <c r="AJ675" s="28">
        <f>INDEX('All applic'!$I$7:$I$59080,V675)</f>
        <v>1.825</v>
      </c>
      <c r="AK675" s="28">
        <f>INDEX('All applic'!$I$7:$I$59080,W675)</f>
        <v>1.0249999999999999</v>
      </c>
      <c r="AL675" s="28">
        <f>INDEX('All applic'!$I$7:$I$59080,X675)</f>
        <v>1.0249999999999999</v>
      </c>
      <c r="AM675" s="28">
        <f>INDEX('All applic'!$I$7:$I$59080,Y675)</f>
        <v>1.925</v>
      </c>
      <c r="AN675" s="28">
        <f>INDEX('All applic'!$I$7:$I$59080,Z675)</f>
        <v>1.0249999999999999</v>
      </c>
      <c r="AO675" s="113"/>
      <c r="AP675" s="113">
        <f>INDEX('All applic'!$J$7:$J$59080,U675)</f>
        <v>-2.3E-2</v>
      </c>
      <c r="AQ675" s="113">
        <v>0</v>
      </c>
      <c r="AR675" s="113">
        <f>INDEX('All applic'!$J$7:$J$59080,W675)</f>
        <v>-2.3399999999999997E-2</v>
      </c>
      <c r="AS675" s="113">
        <v>0</v>
      </c>
      <c r="AT675" s="113">
        <v>0</v>
      </c>
      <c r="AU675" s="113">
        <v>0</v>
      </c>
    </row>
    <row r="676" spans="1:47" x14ac:dyDescent="0.25">
      <c r="A676" s="113" t="str">
        <f t="shared" si="76"/>
        <v>CFLMFm1985CZ13</v>
      </c>
      <c r="B676" s="113" t="str">
        <f t="shared" si="77"/>
        <v>CFLSDGMFmCZ131985</v>
      </c>
      <c r="C676" s="113" t="s">
        <v>118</v>
      </c>
      <c r="D676" s="113" t="s">
        <v>131</v>
      </c>
      <c r="E676" s="113" t="s">
        <v>1650</v>
      </c>
      <c r="F676" s="89" t="s">
        <v>67</v>
      </c>
      <c r="G676" s="113" t="s">
        <v>112</v>
      </c>
      <c r="H676" s="113" t="s">
        <v>1662</v>
      </c>
      <c r="I676" s="115">
        <f t="shared" si="78"/>
        <v>0</v>
      </c>
      <c r="J676" s="115">
        <f t="shared" si="79"/>
        <v>0</v>
      </c>
      <c r="K676" s="115">
        <f t="shared" si="80"/>
        <v>0</v>
      </c>
      <c r="L676" s="113"/>
      <c r="M676" s="36">
        <f>VLOOKUP("HV_"&amp;$D676&amp;$E676&amp;VLOOKUP($F676,key!$L$3:$M$13,2,FALSE)&amp;$G676&amp;M$6,'HVAC wts'!$H$7:$R$13254,11,FALSE)</f>
        <v>0</v>
      </c>
      <c r="N676" s="36">
        <f>VLOOKUP("HV_"&amp;$D676&amp;$E676&amp;VLOOKUP($F676,key!$L$3:$M$13,2,FALSE)&amp;$G676&amp;N$6,'HVAC wts'!$H$7:$R$13254,11,FALSE)</f>
        <v>0</v>
      </c>
      <c r="O676" s="36">
        <f>VLOOKUP("HV_"&amp;$D676&amp;$E676&amp;VLOOKUP($F676,key!$L$3:$M$13,2,FALSE)&amp;$G676&amp;O$6,'HVAC wts'!$H$7:$R$13254,11,FALSE)</f>
        <v>0</v>
      </c>
      <c r="P676" s="36">
        <f>VLOOKUP("HV_"&amp;$D676&amp;$E676&amp;VLOOKUP($F676,key!$L$3:$M$13,2,FALSE)&amp;$G676&amp;P$6,'HVAC wts'!$H$7:$R$13254,11,FALSE)</f>
        <v>0</v>
      </c>
      <c r="Q676" s="36">
        <f>VLOOKUP("HV_"&amp;$D676&amp;$E676&amp;VLOOKUP($F676,key!$L$3:$M$13,2,FALSE)&amp;$G676&amp;Q$6,'HVAC wts'!$H$7:$R$13254,11,FALSE)</f>
        <v>0</v>
      </c>
      <c r="R676" s="36">
        <f>VLOOKUP("HV_"&amp;$D676&amp;$E676&amp;VLOOKUP($F676,key!$L$3:$M$13,2,FALSE)&amp;$G676&amp;R$6,'HVAC wts'!$H$7:$R$13254,11,FALSE)</f>
        <v>0</v>
      </c>
      <c r="S676" s="36">
        <f t="shared" si="81"/>
        <v>0</v>
      </c>
      <c r="T676" s="113"/>
      <c r="U676" s="113">
        <f>MATCH($A676&amp;U$6,'All applic'!$A$7:$A$59080,0)</f>
        <v>626</v>
      </c>
      <c r="V676" s="113">
        <f>MATCH($A676&amp;V$6,'All applic'!$A$7:$A$59080,0)</f>
        <v>627</v>
      </c>
      <c r="W676" s="113">
        <f>MATCH($A676&amp;W$6,'All applic'!$A$7:$A$59080,0)</f>
        <v>629</v>
      </c>
      <c r="X676" s="113">
        <f>MATCH($A676&amp;X$6,'All applic'!$A$7:$A$59080,0)</f>
        <v>628</v>
      </c>
      <c r="Y676" s="113">
        <f>MATCH($A676&amp;Y$6,'All applic'!$A$7:$A$59080,0)</f>
        <v>626</v>
      </c>
      <c r="Z676" s="113">
        <f>MATCH($A676&amp;Z$6,'All applic'!$A$7:$A$59080,0)</f>
        <v>629</v>
      </c>
      <c r="AA676" s="113"/>
      <c r="AB676" s="28">
        <f>INDEX('All applic'!$H$7:$H$59080,U676)</f>
        <v>1.1279999999999999</v>
      </c>
      <c r="AC676" s="28">
        <f>INDEX('All applic'!$H$7:$H$59080,V676)</f>
        <v>0.94599999999999995</v>
      </c>
      <c r="AD676" s="28">
        <f>INDEX('All applic'!$H$7:$H$59080,W676)</f>
        <v>0.99399999999999999</v>
      </c>
      <c r="AE676" s="28">
        <f>INDEX('All applic'!$H$7:$H$59080,X676)</f>
        <v>0.56799999999999995</v>
      </c>
      <c r="AF676" s="28">
        <f>INDEX('All applic'!$H$7:$H$59080,Y676)</f>
        <v>1.1279999999999999</v>
      </c>
      <c r="AG676" s="28">
        <f>INDEX('All applic'!$H$7:$H$59080,Z676)</f>
        <v>0.99399999999999999</v>
      </c>
      <c r="AH676" s="28"/>
      <c r="AI676" s="28">
        <f>INDEX('All applic'!$I$7:$I$59080,U676)</f>
        <v>1.875</v>
      </c>
      <c r="AJ676" s="28">
        <f>INDEX('All applic'!$I$7:$I$59080,V676)</f>
        <v>1.875</v>
      </c>
      <c r="AK676" s="28">
        <f>INDEX('All applic'!$I$7:$I$59080,W676)</f>
        <v>1.0249999999999999</v>
      </c>
      <c r="AL676" s="28">
        <f>INDEX('All applic'!$I$7:$I$59080,X676)</f>
        <v>1.0249999999999999</v>
      </c>
      <c r="AM676" s="28">
        <f>INDEX('All applic'!$I$7:$I$59080,Y676)</f>
        <v>1.875</v>
      </c>
      <c r="AN676" s="28">
        <f>INDEX('All applic'!$I$7:$I$59080,Z676)</f>
        <v>1.0249999999999999</v>
      </c>
      <c r="AO676" s="113"/>
      <c r="AP676" s="113">
        <f>INDEX('All applic'!$J$7:$J$59080,U676)</f>
        <v>-2.2600000000000002E-2</v>
      </c>
      <c r="AQ676" s="113">
        <v>0</v>
      </c>
      <c r="AR676" s="113">
        <f>INDEX('All applic'!$J$7:$J$59080,W676)</f>
        <v>-2.3199999999999998E-2</v>
      </c>
      <c r="AS676" s="113">
        <v>0</v>
      </c>
      <c r="AT676" s="113">
        <v>0</v>
      </c>
      <c r="AU676" s="113">
        <v>0</v>
      </c>
    </row>
    <row r="677" spans="1:47" x14ac:dyDescent="0.25">
      <c r="A677" s="113" t="str">
        <f t="shared" si="76"/>
        <v>CFLMFm1985CZ14</v>
      </c>
      <c r="B677" s="113" t="str">
        <f t="shared" si="77"/>
        <v>CFLSDGMFmCZ141985</v>
      </c>
      <c r="C677" s="113" t="s">
        <v>118</v>
      </c>
      <c r="D677" s="113" t="s">
        <v>131</v>
      </c>
      <c r="E677" s="113" t="s">
        <v>1650</v>
      </c>
      <c r="F677" s="89" t="s">
        <v>67</v>
      </c>
      <c r="G677" s="113" t="s">
        <v>113</v>
      </c>
      <c r="H677" s="113" t="s">
        <v>1662</v>
      </c>
      <c r="I677" s="115">
        <f t="shared" si="78"/>
        <v>1.1162756964956639</v>
      </c>
      <c r="J677" s="115">
        <f t="shared" si="79"/>
        <v>1.6639676650924557</v>
      </c>
      <c r="K677" s="115">
        <f t="shared" si="80"/>
        <v>-1.5482861252235011E-2</v>
      </c>
      <c r="L677" s="113"/>
      <c r="M677" s="36">
        <f>VLOOKUP("HV_"&amp;$D677&amp;$E677&amp;VLOOKUP($F677,key!$L$3:$M$13,2,FALSE)&amp;$G677&amp;M$6,'HVAC wts'!$H$7:$R$13254,11,FALSE)</f>
        <v>192.30555408721358</v>
      </c>
      <c r="N677" s="36">
        <f>VLOOKUP("HV_"&amp;$D677&amp;$E677&amp;VLOOKUP($F677,key!$L$3:$M$13,2,FALSE)&amp;$G677&amp;N$6,'HVAC wts'!$H$7:$R$13254,11,FALSE)</f>
        <v>27.652507405764975</v>
      </c>
      <c r="O677" s="36">
        <f>VLOOKUP("HV_"&amp;$D677&amp;$E677&amp;VLOOKUP($F677,key!$L$3:$M$13,2,FALSE)&amp;$G677&amp;O$6,'HVAC wts'!$H$7:$R$13254,11,FALSE)</f>
        <v>0</v>
      </c>
      <c r="P677" s="36">
        <f>VLOOKUP("HV_"&amp;$D677&amp;$E677&amp;VLOOKUP($F677,key!$L$3:$M$13,2,FALSE)&amp;$G677&amp;P$6,'HVAC wts'!$H$7:$R$13254,11,FALSE)</f>
        <v>0</v>
      </c>
      <c r="Q677" s="36">
        <f>VLOOKUP("HV_"&amp;$D677&amp;$E677&amp;VLOOKUP($F677,key!$L$3:$M$13,2,FALSE)&amp;$G677&amp;Q$6,'HVAC wts'!$H$7:$R$13254,11,FALSE)</f>
        <v>23.981415890613455</v>
      </c>
      <c r="R677" s="36">
        <f>VLOOKUP("HV_"&amp;$D677&amp;$E677&amp;VLOOKUP($F677,key!$L$3:$M$13,2,FALSE)&amp;$G677&amp;R$6,'HVAC wts'!$H$7:$R$13254,11,FALSE)</f>
        <v>0</v>
      </c>
      <c r="S677" s="36">
        <f t="shared" si="81"/>
        <v>243.93947738359199</v>
      </c>
      <c r="T677" s="113"/>
      <c r="U677" s="113">
        <f>MATCH($A677&amp;U$6,'All applic'!$A$7:$A$59080,0)</f>
        <v>630</v>
      </c>
      <c r="V677" s="113">
        <f>MATCH($A677&amp;V$6,'All applic'!$A$7:$A$59080,0)</f>
        <v>631</v>
      </c>
      <c r="W677" s="113">
        <f>MATCH($A677&amp;W$6,'All applic'!$A$7:$A$59080,0)</f>
        <v>633</v>
      </c>
      <c r="X677" s="113">
        <f>MATCH($A677&amp;X$6,'All applic'!$A$7:$A$59080,0)</f>
        <v>632</v>
      </c>
      <c r="Y677" s="113">
        <f>MATCH($A677&amp;Y$6,'All applic'!$A$7:$A$59080,0)</f>
        <v>630</v>
      </c>
      <c r="Z677" s="113">
        <f>MATCH($A677&amp;Z$6,'All applic'!$A$7:$A$59080,0)</f>
        <v>633</v>
      </c>
      <c r="AA677" s="113"/>
      <c r="AB677" s="28">
        <f>INDEX('All applic'!$H$7:$H$59080,U677)</f>
        <v>1.1359999999999999</v>
      </c>
      <c r="AC677" s="28">
        <f>INDEX('All applic'!$H$7:$H$59080,V677)</f>
        <v>0.96199999999999997</v>
      </c>
      <c r="AD677" s="28">
        <f>INDEX('All applic'!$H$7:$H$59080,W677)</f>
        <v>0.998</v>
      </c>
      <c r="AE677" s="28">
        <f>INDEX('All applic'!$H$7:$H$59080,X677)</f>
        <v>0.64400000000000002</v>
      </c>
      <c r="AF677" s="28">
        <f>INDEX('All applic'!$H$7:$H$59080,Y677)</f>
        <v>1.1359999999999999</v>
      </c>
      <c r="AG677" s="28">
        <f>INDEX('All applic'!$H$7:$H$59080,Z677)</f>
        <v>0.998</v>
      </c>
      <c r="AH677" s="28"/>
      <c r="AI677" s="28">
        <f>INDEX('All applic'!$I$7:$I$59080,U677)</f>
        <v>1.6666666666666667</v>
      </c>
      <c r="AJ677" s="28">
        <f>INDEX('All applic'!$I$7:$I$59080,V677)</f>
        <v>1.6428571428571428</v>
      </c>
      <c r="AK677" s="28">
        <f>INDEX('All applic'!$I$7:$I$59080,W677)</f>
        <v>1</v>
      </c>
      <c r="AL677" s="28">
        <f>INDEX('All applic'!$I$7:$I$59080,X677)</f>
        <v>1.0238095238095237</v>
      </c>
      <c r="AM677" s="28">
        <f>INDEX('All applic'!$I$7:$I$59080,Y677)</f>
        <v>1.6666666666666667</v>
      </c>
      <c r="AN677" s="28">
        <f>INDEX('All applic'!$I$7:$I$59080,Z677)</f>
        <v>1</v>
      </c>
      <c r="AO677" s="113"/>
      <c r="AP677" s="113">
        <f>INDEX('All applic'!$J$7:$J$59080,U677)</f>
        <v>-1.9640000000000001E-2</v>
      </c>
      <c r="AQ677" s="113">
        <v>0</v>
      </c>
      <c r="AR677" s="113">
        <f>INDEX('All applic'!$J$7:$J$59080,W677)</f>
        <v>-0.02</v>
      </c>
      <c r="AS677" s="113">
        <v>0</v>
      </c>
      <c r="AT677" s="113">
        <v>0</v>
      </c>
      <c r="AU677" s="113">
        <v>0</v>
      </c>
    </row>
    <row r="678" spans="1:47" x14ac:dyDescent="0.25">
      <c r="A678" s="113" t="str">
        <f t="shared" si="76"/>
        <v>CFLMFm1985CZ15</v>
      </c>
      <c r="B678" s="113" t="str">
        <f t="shared" si="77"/>
        <v>CFLSDGMFmCZ151985</v>
      </c>
      <c r="C678" s="113" t="s">
        <v>118</v>
      </c>
      <c r="D678" s="113" t="s">
        <v>131</v>
      </c>
      <c r="E678" s="113" t="s">
        <v>1650</v>
      </c>
      <c r="F678" s="89" t="s">
        <v>67</v>
      </c>
      <c r="G678" s="113" t="s">
        <v>114</v>
      </c>
      <c r="H678" s="113" t="s">
        <v>1662</v>
      </c>
      <c r="I678" s="115">
        <f t="shared" si="78"/>
        <v>1.2071985160329877</v>
      </c>
      <c r="J678" s="115">
        <f t="shared" si="79"/>
        <v>1.6271446237702532</v>
      </c>
      <c r="K678" s="115">
        <f t="shared" si="80"/>
        <v>-7.7571972872704934E-3</v>
      </c>
      <c r="L678" s="113"/>
      <c r="M678" s="36">
        <f>VLOOKUP("HV_"&amp;$D678&amp;$E678&amp;VLOOKUP($F678,key!$L$3:$M$13,2,FALSE)&amp;$G678&amp;M$6,'HVAC wts'!$H$7:$R$13254,11,FALSE)</f>
        <v>132.4990223798965</v>
      </c>
      <c r="N678" s="36">
        <f>VLOOKUP("HV_"&amp;$D678&amp;$E678&amp;VLOOKUP($F678,key!$L$3:$M$13,2,FALSE)&amp;$G678&amp;N$6,'HVAC wts'!$H$7:$R$13254,11,FALSE)</f>
        <v>19.052648869179606</v>
      </c>
      <c r="O678" s="36">
        <f>VLOOKUP("HV_"&amp;$D678&amp;$E678&amp;VLOOKUP($F678,key!$L$3:$M$13,2,FALSE)&amp;$G678&amp;O$6,'HVAC wts'!$H$7:$R$13254,11,FALSE)</f>
        <v>0</v>
      </c>
      <c r="P678" s="36">
        <f>VLOOKUP("HV_"&amp;$D678&amp;$E678&amp;VLOOKUP($F678,key!$L$3:$M$13,2,FALSE)&amp;$G678&amp;P$6,'HVAC wts'!$H$7:$R$13254,11,FALSE)</f>
        <v>0</v>
      </c>
      <c r="Q678" s="36">
        <f>VLOOKUP("HV_"&amp;$D678&amp;$E678&amp;VLOOKUP($F678,key!$L$3:$M$13,2,FALSE)&amp;$G678&amp;Q$6,'HVAC wts'!$H$7:$R$13254,11,FALSE)</f>
        <v>16.523257354028086</v>
      </c>
      <c r="R678" s="36">
        <f>VLOOKUP("HV_"&amp;$D678&amp;$E678&amp;VLOOKUP($F678,key!$L$3:$M$13,2,FALSE)&amp;$G678&amp;R$6,'HVAC wts'!$H$7:$R$13254,11,FALSE)</f>
        <v>0</v>
      </c>
      <c r="S678" s="36">
        <f t="shared" si="81"/>
        <v>168.07492860310418</v>
      </c>
      <c r="T678" s="113"/>
      <c r="U678" s="113">
        <f>MATCH($A678&amp;U$6,'All applic'!$A$7:$A$59080,0)</f>
        <v>634</v>
      </c>
      <c r="V678" s="113">
        <f>MATCH($A678&amp;V$6,'All applic'!$A$7:$A$59080,0)</f>
        <v>635</v>
      </c>
      <c r="W678" s="113">
        <f>MATCH($A678&amp;W$6,'All applic'!$A$7:$A$59080,0)</f>
        <v>637</v>
      </c>
      <c r="X678" s="113">
        <f>MATCH($A678&amp;X$6,'All applic'!$A$7:$A$59080,0)</f>
        <v>636</v>
      </c>
      <c r="Y678" s="113">
        <f>MATCH($A678&amp;Y$6,'All applic'!$A$7:$A$59080,0)</f>
        <v>634</v>
      </c>
      <c r="Z678" s="113">
        <f>MATCH($A678&amp;Z$6,'All applic'!$A$7:$A$59080,0)</f>
        <v>637</v>
      </c>
      <c r="AA678" s="113"/>
      <c r="AB678" s="28">
        <f>INDEX('All applic'!$H$7:$H$59080,U678)</f>
        <v>1.214</v>
      </c>
      <c r="AC678" s="28">
        <f>INDEX('All applic'!$H$7:$H$59080,V678)</f>
        <v>1.1539999999999999</v>
      </c>
      <c r="AD678" s="28">
        <f>INDEX('All applic'!$H$7:$H$59080,W678)</f>
        <v>1.004</v>
      </c>
      <c r="AE678" s="28">
        <f>INDEX('All applic'!$H$7:$H$59080,X678)</f>
        <v>0.82599999999999996</v>
      </c>
      <c r="AF678" s="28">
        <f>INDEX('All applic'!$H$7:$H$59080,Y678)</f>
        <v>1.214</v>
      </c>
      <c r="AG678" s="28">
        <f>INDEX('All applic'!$H$7:$H$59080,Z678)</f>
        <v>1.004</v>
      </c>
      <c r="AH678" s="28"/>
      <c r="AI678" s="28">
        <f>INDEX('All applic'!$I$7:$I$59080,U678)</f>
        <v>1.6190476190476191</v>
      </c>
      <c r="AJ678" s="28">
        <f>INDEX('All applic'!$I$7:$I$59080,V678)</f>
        <v>1.6904761904761902</v>
      </c>
      <c r="AK678" s="28">
        <f>INDEX('All applic'!$I$7:$I$59080,W678)</f>
        <v>1.0238095238095237</v>
      </c>
      <c r="AL678" s="28">
        <f>INDEX('All applic'!$I$7:$I$59080,X678)</f>
        <v>1</v>
      </c>
      <c r="AM678" s="28">
        <f>INDEX('All applic'!$I$7:$I$59080,Y678)</f>
        <v>1.6190476190476191</v>
      </c>
      <c r="AN678" s="28">
        <f>INDEX('All applic'!$I$7:$I$59080,Z678)</f>
        <v>1.0238095238095237</v>
      </c>
      <c r="AO678" s="113"/>
      <c r="AP678" s="113">
        <f>INDEX('All applic'!$J$7:$J$59080,U678)</f>
        <v>-9.8399999999999998E-3</v>
      </c>
      <c r="AQ678" s="113">
        <v>0</v>
      </c>
      <c r="AR678" s="113">
        <f>INDEX('All applic'!$J$7:$J$59080,W678)</f>
        <v>-1.0320000000000001E-2</v>
      </c>
      <c r="AS678" s="113">
        <v>0</v>
      </c>
      <c r="AT678" s="113">
        <v>0</v>
      </c>
      <c r="AU678" s="113">
        <v>0</v>
      </c>
    </row>
    <row r="679" spans="1:47" x14ac:dyDescent="0.25">
      <c r="A679" s="113" t="str">
        <f t="shared" si="76"/>
        <v>CFLMFm1985CZ16</v>
      </c>
      <c r="B679" s="113" t="str">
        <f t="shared" si="77"/>
        <v>CFLSDGMFmCZ161985</v>
      </c>
      <c r="C679" s="113" t="s">
        <v>118</v>
      </c>
      <c r="D679" s="113" t="s">
        <v>131</v>
      </c>
      <c r="E679" s="113" t="s">
        <v>1650</v>
      </c>
      <c r="F679" s="89" t="s">
        <v>67</v>
      </c>
      <c r="G679" s="113" t="s">
        <v>115</v>
      </c>
      <c r="H679" s="113" t="s">
        <v>1662</v>
      </c>
      <c r="I679" s="115">
        <f t="shared" si="78"/>
        <v>0</v>
      </c>
      <c r="J679" s="115">
        <f t="shared" si="79"/>
        <v>0</v>
      </c>
      <c r="K679" s="115">
        <f t="shared" si="80"/>
        <v>0</v>
      </c>
      <c r="L679" s="113"/>
      <c r="M679" s="36">
        <f>VLOOKUP("HV_"&amp;$D679&amp;$E679&amp;VLOOKUP($F679,key!$L$3:$M$13,2,FALSE)&amp;$G679&amp;M$6,'HVAC wts'!$H$7:$R$13254,11,FALSE)</f>
        <v>0</v>
      </c>
      <c r="N679" s="36">
        <f>VLOOKUP("HV_"&amp;$D679&amp;$E679&amp;VLOOKUP($F679,key!$L$3:$M$13,2,FALSE)&amp;$G679&amp;N$6,'HVAC wts'!$H$7:$R$13254,11,FALSE)</f>
        <v>0</v>
      </c>
      <c r="O679" s="36">
        <f>VLOOKUP("HV_"&amp;$D679&amp;$E679&amp;VLOOKUP($F679,key!$L$3:$M$13,2,FALSE)&amp;$G679&amp;O$6,'HVAC wts'!$H$7:$R$13254,11,FALSE)</f>
        <v>0</v>
      </c>
      <c r="P679" s="36">
        <f>VLOOKUP("HV_"&amp;$D679&amp;$E679&amp;VLOOKUP($F679,key!$L$3:$M$13,2,FALSE)&amp;$G679&amp;P$6,'HVAC wts'!$H$7:$R$13254,11,FALSE)</f>
        <v>0</v>
      </c>
      <c r="Q679" s="36">
        <f>VLOOKUP("HV_"&amp;$D679&amp;$E679&amp;VLOOKUP($F679,key!$L$3:$M$13,2,FALSE)&amp;$G679&amp;Q$6,'HVAC wts'!$H$7:$R$13254,11,FALSE)</f>
        <v>0</v>
      </c>
      <c r="R679" s="36">
        <f>VLOOKUP("HV_"&amp;$D679&amp;$E679&amp;VLOOKUP($F679,key!$L$3:$M$13,2,FALSE)&amp;$G679&amp;R$6,'HVAC wts'!$H$7:$R$13254,11,FALSE)</f>
        <v>0</v>
      </c>
      <c r="S679" s="36">
        <f t="shared" si="81"/>
        <v>0</v>
      </c>
      <c r="T679" s="113"/>
      <c r="U679" s="113">
        <f>MATCH($A679&amp;U$6,'All applic'!$A$7:$A$59080,0)</f>
        <v>638</v>
      </c>
      <c r="V679" s="113">
        <f>MATCH($A679&amp;V$6,'All applic'!$A$7:$A$59080,0)</f>
        <v>639</v>
      </c>
      <c r="W679" s="113">
        <f>MATCH($A679&amp;W$6,'All applic'!$A$7:$A$59080,0)</f>
        <v>641</v>
      </c>
      <c r="X679" s="113">
        <f>MATCH($A679&amp;X$6,'All applic'!$A$7:$A$59080,0)</f>
        <v>640</v>
      </c>
      <c r="Y679" s="113">
        <f>MATCH($A679&amp;Y$6,'All applic'!$A$7:$A$59080,0)</f>
        <v>638</v>
      </c>
      <c r="Z679" s="113">
        <f>MATCH($A679&amp;Z$6,'All applic'!$A$7:$A$59080,0)</f>
        <v>641</v>
      </c>
      <c r="AA679" s="113"/>
      <c r="AB679" s="28">
        <f>INDEX('All applic'!$H$7:$H$59080,U679)</f>
        <v>1.0820000000000001</v>
      </c>
      <c r="AC679" s="28">
        <f>INDEX('All applic'!$H$7:$H$59080,V679)</f>
        <v>0.81799999999999995</v>
      </c>
      <c r="AD679" s="28">
        <f>INDEX('All applic'!$H$7:$H$59080,W679)</f>
        <v>0.99</v>
      </c>
      <c r="AE679" s="28">
        <f>INDEX('All applic'!$H$7:$H$59080,X679)</f>
        <v>0.51800000000000002</v>
      </c>
      <c r="AF679" s="28">
        <f>INDEX('All applic'!$H$7:$H$59080,Y679)</f>
        <v>1.0820000000000001</v>
      </c>
      <c r="AG679" s="28">
        <f>INDEX('All applic'!$H$7:$H$59080,Z679)</f>
        <v>0.99</v>
      </c>
      <c r="AH679" s="28"/>
      <c r="AI679" s="28">
        <f>INDEX('All applic'!$I$7:$I$59080,U679)</f>
        <v>1.6</v>
      </c>
      <c r="AJ679" s="28">
        <f>INDEX('All applic'!$I$7:$I$59080,V679)</f>
        <v>1.6</v>
      </c>
      <c r="AK679" s="28">
        <f>INDEX('All applic'!$I$7:$I$59080,W679)</f>
        <v>1.05</v>
      </c>
      <c r="AL679" s="28">
        <f>INDEX('All applic'!$I$7:$I$59080,X679)</f>
        <v>1.0249999999999999</v>
      </c>
      <c r="AM679" s="28">
        <f>INDEX('All applic'!$I$7:$I$59080,Y679)</f>
        <v>1.6</v>
      </c>
      <c r="AN679" s="28">
        <f>INDEX('All applic'!$I$7:$I$59080,Z679)</f>
        <v>1.05</v>
      </c>
      <c r="AO679" s="113"/>
      <c r="AP679" s="113">
        <f>INDEX('All applic'!$J$7:$J$59080,U679)</f>
        <v>-2.5999999999999999E-2</v>
      </c>
      <c r="AQ679" s="113">
        <v>0</v>
      </c>
      <c r="AR679" s="113">
        <f>INDEX('All applic'!$J$7:$J$59080,W679)</f>
        <v>-2.64E-2</v>
      </c>
      <c r="AS679" s="113">
        <v>0</v>
      </c>
      <c r="AT679" s="113">
        <v>0</v>
      </c>
      <c r="AU679" s="113">
        <v>0</v>
      </c>
    </row>
    <row r="680" spans="1:47" x14ac:dyDescent="0.25">
      <c r="A680" s="113" t="str">
        <f t="shared" si="76"/>
        <v>CFLMFm1996CZ01</v>
      </c>
      <c r="B680" s="113" t="str">
        <f t="shared" si="77"/>
        <v>CFLSDGMFmCZ011996</v>
      </c>
      <c r="C680" s="113" t="s">
        <v>118</v>
      </c>
      <c r="D680" s="113" t="s">
        <v>131</v>
      </c>
      <c r="E680" s="113" t="s">
        <v>1650</v>
      </c>
      <c r="F680" s="89" t="s">
        <v>70</v>
      </c>
      <c r="G680" s="113" t="s">
        <v>48</v>
      </c>
      <c r="H680" s="113" t="s">
        <v>1662</v>
      </c>
      <c r="I680" s="115">
        <f t="shared" si="78"/>
        <v>0</v>
      </c>
      <c r="J680" s="115">
        <f t="shared" si="79"/>
        <v>0</v>
      </c>
      <c r="K680" s="115">
        <f t="shared" si="80"/>
        <v>0</v>
      </c>
      <c r="L680" s="113"/>
      <c r="M680" s="36">
        <f>VLOOKUP("HV_"&amp;$D680&amp;$E680&amp;VLOOKUP($F680,key!$L$3:$M$13,2,FALSE)&amp;$G680&amp;M$6,'HVAC wts'!$H$7:$R$13254,11,FALSE)</f>
        <v>0</v>
      </c>
      <c r="N680" s="36">
        <f>VLOOKUP("HV_"&amp;$D680&amp;$E680&amp;VLOOKUP($F680,key!$L$3:$M$13,2,FALSE)&amp;$G680&amp;N$6,'HVAC wts'!$H$7:$R$13254,11,FALSE)</f>
        <v>0</v>
      </c>
      <c r="O680" s="36">
        <f>VLOOKUP("HV_"&amp;$D680&amp;$E680&amp;VLOOKUP($F680,key!$L$3:$M$13,2,FALSE)&amp;$G680&amp;O$6,'HVAC wts'!$H$7:$R$13254,11,FALSE)</f>
        <v>0</v>
      </c>
      <c r="P680" s="36">
        <f>VLOOKUP("HV_"&amp;$D680&amp;$E680&amp;VLOOKUP($F680,key!$L$3:$M$13,2,FALSE)&amp;$G680&amp;P$6,'HVAC wts'!$H$7:$R$13254,11,FALSE)</f>
        <v>0</v>
      </c>
      <c r="Q680" s="36">
        <f>VLOOKUP("HV_"&amp;$D680&amp;$E680&amp;VLOOKUP($F680,key!$L$3:$M$13,2,FALSE)&amp;$G680&amp;Q$6,'HVAC wts'!$H$7:$R$13254,11,FALSE)</f>
        <v>0</v>
      </c>
      <c r="R680" s="36">
        <f>VLOOKUP("HV_"&amp;$D680&amp;$E680&amp;VLOOKUP($F680,key!$L$3:$M$13,2,FALSE)&amp;$G680&amp;R$6,'HVAC wts'!$H$7:$R$13254,11,FALSE)</f>
        <v>0</v>
      </c>
      <c r="S680" s="36">
        <f t="shared" si="81"/>
        <v>0</v>
      </c>
      <c r="T680" s="113"/>
      <c r="U680" s="113">
        <f>MATCH($A680&amp;U$6,'All applic'!$A$7:$A$59080,0)</f>
        <v>642</v>
      </c>
      <c r="V680" s="113">
        <f>MATCH($A680&amp;V$6,'All applic'!$A$7:$A$59080,0)</f>
        <v>643</v>
      </c>
      <c r="W680" s="113">
        <f>MATCH($A680&amp;W$6,'All applic'!$A$7:$A$59080,0)</f>
        <v>645</v>
      </c>
      <c r="X680" s="113">
        <f>MATCH($A680&amp;X$6,'All applic'!$A$7:$A$59080,0)</f>
        <v>644</v>
      </c>
      <c r="Y680" s="113">
        <f>MATCH($A680&amp;Y$6,'All applic'!$A$7:$A$59080,0)</f>
        <v>642</v>
      </c>
      <c r="Z680" s="113">
        <f>MATCH($A680&amp;Z$6,'All applic'!$A$7:$A$59080,0)</f>
        <v>645</v>
      </c>
      <c r="AA680" s="113"/>
      <c r="AB680" s="28">
        <f>INDEX('All applic'!$H$7:$H$59080,U680)</f>
        <v>1</v>
      </c>
      <c r="AC680" s="28">
        <f>INDEX('All applic'!$H$7:$H$59080,V680)</f>
        <v>0.65400000000000003</v>
      </c>
      <c r="AD680" s="28">
        <f>INDEX('All applic'!$H$7:$H$59080,W680)</f>
        <v>0.97</v>
      </c>
      <c r="AE680" s="28">
        <f>INDEX('All applic'!$H$7:$H$59080,X680)</f>
        <v>0.25</v>
      </c>
      <c r="AF680" s="28">
        <f>INDEX('All applic'!$H$7:$H$59080,Y680)</f>
        <v>1</v>
      </c>
      <c r="AG680" s="28">
        <f>INDEX('All applic'!$H$7:$H$59080,Z680)</f>
        <v>0.97</v>
      </c>
      <c r="AH680" s="28"/>
      <c r="AI680" s="28">
        <f>INDEX('All applic'!$I$7:$I$59080,U680)</f>
        <v>1.0454545454545454</v>
      </c>
      <c r="AJ680" s="28">
        <f>INDEX('All applic'!$I$7:$I$59080,V680)</f>
        <v>1</v>
      </c>
      <c r="AK680" s="28">
        <f>INDEX('All applic'!$I$7:$I$59080,W680)</f>
        <v>1.0227272727272727</v>
      </c>
      <c r="AL680" s="28">
        <f>INDEX('All applic'!$I$7:$I$59080,X680)</f>
        <v>1</v>
      </c>
      <c r="AM680" s="28">
        <f>INDEX('All applic'!$I$7:$I$59080,Y680)</f>
        <v>1.0454545454545454</v>
      </c>
      <c r="AN680" s="28">
        <f>INDEX('All applic'!$I$7:$I$59080,Z680)</f>
        <v>1.0227272727272727</v>
      </c>
      <c r="AO680" s="113"/>
      <c r="AP680" s="113">
        <f>INDEX('All applic'!$J$7:$J$59080,U680)</f>
        <v>-3.4130000000000001E-2</v>
      </c>
      <c r="AQ680" s="113">
        <v>0</v>
      </c>
      <c r="AR680" s="113">
        <f>INDEX('All applic'!$J$7:$J$59080,W680)</f>
        <v>-3.4130000000000001E-2</v>
      </c>
      <c r="AS680" s="113">
        <v>0</v>
      </c>
      <c r="AT680" s="113">
        <v>0</v>
      </c>
      <c r="AU680" s="113">
        <v>0</v>
      </c>
    </row>
    <row r="681" spans="1:47" x14ac:dyDescent="0.25">
      <c r="A681" s="113" t="str">
        <f t="shared" si="76"/>
        <v>CFLMFm1996CZ02</v>
      </c>
      <c r="B681" s="113" t="str">
        <f t="shared" si="77"/>
        <v>CFLSDGMFmCZ021996</v>
      </c>
      <c r="C681" s="113" t="s">
        <v>118</v>
      </c>
      <c r="D681" s="113" t="s">
        <v>131</v>
      </c>
      <c r="E681" s="113" t="s">
        <v>1650</v>
      </c>
      <c r="F681" s="89" t="s">
        <v>70</v>
      </c>
      <c r="G681" s="113" t="s">
        <v>101</v>
      </c>
      <c r="H681" s="113" t="s">
        <v>1662</v>
      </c>
      <c r="I681" s="115">
        <f t="shared" si="78"/>
        <v>0</v>
      </c>
      <c r="J681" s="115">
        <f t="shared" si="79"/>
        <v>0</v>
      </c>
      <c r="K681" s="115">
        <f t="shared" si="80"/>
        <v>0</v>
      </c>
      <c r="L681" s="113"/>
      <c r="M681" s="36">
        <f>VLOOKUP("HV_"&amp;$D681&amp;$E681&amp;VLOOKUP($F681,key!$L$3:$M$13,2,FALSE)&amp;$G681&amp;M$6,'HVAC wts'!$H$7:$R$13254,11,FALSE)</f>
        <v>0</v>
      </c>
      <c r="N681" s="36">
        <f>VLOOKUP("HV_"&amp;$D681&amp;$E681&amp;VLOOKUP($F681,key!$L$3:$M$13,2,FALSE)&amp;$G681&amp;N$6,'HVAC wts'!$H$7:$R$13254,11,FALSE)</f>
        <v>0</v>
      </c>
      <c r="O681" s="36">
        <f>VLOOKUP("HV_"&amp;$D681&amp;$E681&amp;VLOOKUP($F681,key!$L$3:$M$13,2,FALSE)&amp;$G681&amp;O$6,'HVAC wts'!$H$7:$R$13254,11,FALSE)</f>
        <v>0</v>
      </c>
      <c r="P681" s="36">
        <f>VLOOKUP("HV_"&amp;$D681&amp;$E681&amp;VLOOKUP($F681,key!$L$3:$M$13,2,FALSE)&amp;$G681&amp;P$6,'HVAC wts'!$H$7:$R$13254,11,FALSE)</f>
        <v>0</v>
      </c>
      <c r="Q681" s="36">
        <f>VLOOKUP("HV_"&amp;$D681&amp;$E681&amp;VLOOKUP($F681,key!$L$3:$M$13,2,FALSE)&amp;$G681&amp;Q$6,'HVAC wts'!$H$7:$R$13254,11,FALSE)</f>
        <v>0</v>
      </c>
      <c r="R681" s="36">
        <f>VLOOKUP("HV_"&amp;$D681&amp;$E681&amp;VLOOKUP($F681,key!$L$3:$M$13,2,FALSE)&amp;$G681&amp;R$6,'HVAC wts'!$H$7:$R$13254,11,FALSE)</f>
        <v>0</v>
      </c>
      <c r="S681" s="36">
        <f t="shared" si="81"/>
        <v>0</v>
      </c>
      <c r="T681" s="113"/>
      <c r="U681" s="113">
        <f>MATCH($A681&amp;U$6,'All applic'!$A$7:$A$59080,0)</f>
        <v>646</v>
      </c>
      <c r="V681" s="113">
        <f>MATCH($A681&amp;V$6,'All applic'!$A$7:$A$59080,0)</f>
        <v>647</v>
      </c>
      <c r="W681" s="113">
        <f>MATCH($A681&amp;W$6,'All applic'!$A$7:$A$59080,0)</f>
        <v>649</v>
      </c>
      <c r="X681" s="113">
        <f>MATCH($A681&amp;X$6,'All applic'!$A$7:$A$59080,0)</f>
        <v>648</v>
      </c>
      <c r="Y681" s="113">
        <f>MATCH($A681&amp;Y$6,'All applic'!$A$7:$A$59080,0)</f>
        <v>646</v>
      </c>
      <c r="Z681" s="113">
        <f>MATCH($A681&amp;Z$6,'All applic'!$A$7:$A$59080,0)</f>
        <v>649</v>
      </c>
      <c r="AA681" s="113"/>
      <c r="AB681" s="28">
        <f>INDEX('All applic'!$H$7:$H$59080,U681)</f>
        <v>1.048</v>
      </c>
      <c r="AC681" s="28">
        <f>INDEX('All applic'!$H$7:$H$59080,V681)</f>
        <v>0.85</v>
      </c>
      <c r="AD681" s="28">
        <f>INDEX('All applic'!$H$7:$H$59080,W681)</f>
        <v>0.996</v>
      </c>
      <c r="AE681" s="28">
        <f>INDEX('All applic'!$H$7:$H$59080,X681)</f>
        <v>0.57599999999999996</v>
      </c>
      <c r="AF681" s="28">
        <f>INDEX('All applic'!$H$7:$H$59080,Y681)</f>
        <v>1.048</v>
      </c>
      <c r="AG681" s="28">
        <f>INDEX('All applic'!$H$7:$H$59080,Z681)</f>
        <v>0.996</v>
      </c>
      <c r="AH681" s="28"/>
      <c r="AI681" s="28">
        <f>INDEX('All applic'!$I$7:$I$59080,U681)</f>
        <v>1.875</v>
      </c>
      <c r="AJ681" s="28">
        <f>INDEX('All applic'!$I$7:$I$59080,V681)</f>
        <v>1.875</v>
      </c>
      <c r="AK681" s="28">
        <f>INDEX('All applic'!$I$7:$I$59080,W681)</f>
        <v>1.05</v>
      </c>
      <c r="AL681" s="28">
        <f>INDEX('All applic'!$I$7:$I$59080,X681)</f>
        <v>1.0249999999999999</v>
      </c>
      <c r="AM681" s="28">
        <f>INDEX('All applic'!$I$7:$I$59080,Y681)</f>
        <v>1.875</v>
      </c>
      <c r="AN681" s="28">
        <f>INDEX('All applic'!$I$7:$I$59080,Z681)</f>
        <v>1.05</v>
      </c>
      <c r="AO681" s="113"/>
      <c r="AP681" s="113">
        <f>INDEX('All applic'!$J$7:$J$59080,U681)</f>
        <v>-2.2600000000000002E-2</v>
      </c>
      <c r="AQ681" s="113">
        <v>0</v>
      </c>
      <c r="AR681" s="113">
        <f>INDEX('All applic'!$J$7:$J$59080,W681)</f>
        <v>-2.3E-2</v>
      </c>
      <c r="AS681" s="113">
        <v>0</v>
      </c>
      <c r="AT681" s="113">
        <v>0</v>
      </c>
      <c r="AU681" s="113">
        <v>0</v>
      </c>
    </row>
    <row r="682" spans="1:47" x14ac:dyDescent="0.25">
      <c r="A682" s="113" t="str">
        <f t="shared" si="76"/>
        <v>CFLMFm1996CZ03</v>
      </c>
      <c r="B682" s="113" t="str">
        <f t="shared" si="77"/>
        <v>CFLSDGMFmCZ031996</v>
      </c>
      <c r="C682" s="113" t="s">
        <v>118</v>
      </c>
      <c r="D682" s="113" t="s">
        <v>131</v>
      </c>
      <c r="E682" s="113" t="s">
        <v>1650</v>
      </c>
      <c r="F682" s="89" t="s">
        <v>70</v>
      </c>
      <c r="G682" s="113" t="s">
        <v>102</v>
      </c>
      <c r="H682" s="113" t="s">
        <v>1662</v>
      </c>
      <c r="I682" s="115">
        <f t="shared" si="78"/>
        <v>0</v>
      </c>
      <c r="J682" s="115">
        <f t="shared" si="79"/>
        <v>0</v>
      </c>
      <c r="K682" s="115">
        <f t="shared" si="80"/>
        <v>0</v>
      </c>
      <c r="L682" s="113"/>
      <c r="M682" s="36">
        <f>VLOOKUP("HV_"&amp;$D682&amp;$E682&amp;VLOOKUP($F682,key!$L$3:$M$13,2,FALSE)&amp;$G682&amp;M$6,'HVAC wts'!$H$7:$R$13254,11,FALSE)</f>
        <v>0</v>
      </c>
      <c r="N682" s="36">
        <f>VLOOKUP("HV_"&amp;$D682&amp;$E682&amp;VLOOKUP($F682,key!$L$3:$M$13,2,FALSE)&amp;$G682&amp;N$6,'HVAC wts'!$H$7:$R$13254,11,FALSE)</f>
        <v>0</v>
      </c>
      <c r="O682" s="36">
        <f>VLOOKUP("HV_"&amp;$D682&amp;$E682&amp;VLOOKUP($F682,key!$L$3:$M$13,2,FALSE)&amp;$G682&amp;O$6,'HVAC wts'!$H$7:$R$13254,11,FALSE)</f>
        <v>0</v>
      </c>
      <c r="P682" s="36">
        <f>VLOOKUP("HV_"&amp;$D682&amp;$E682&amp;VLOOKUP($F682,key!$L$3:$M$13,2,FALSE)&amp;$G682&amp;P$6,'HVAC wts'!$H$7:$R$13254,11,FALSE)</f>
        <v>0</v>
      </c>
      <c r="Q682" s="36">
        <f>VLOOKUP("HV_"&amp;$D682&amp;$E682&amp;VLOOKUP($F682,key!$L$3:$M$13,2,FALSE)&amp;$G682&amp;Q$6,'HVAC wts'!$H$7:$R$13254,11,FALSE)</f>
        <v>0</v>
      </c>
      <c r="R682" s="36">
        <f>VLOOKUP("HV_"&amp;$D682&amp;$E682&amp;VLOOKUP($F682,key!$L$3:$M$13,2,FALSE)&amp;$G682&amp;R$6,'HVAC wts'!$H$7:$R$13254,11,FALSE)</f>
        <v>0</v>
      </c>
      <c r="S682" s="36">
        <f t="shared" si="81"/>
        <v>0</v>
      </c>
      <c r="T682" s="113"/>
      <c r="U682" s="113">
        <f>MATCH($A682&amp;U$6,'All applic'!$A$7:$A$59080,0)</f>
        <v>650</v>
      </c>
      <c r="V682" s="113">
        <f>MATCH($A682&amp;V$6,'All applic'!$A$7:$A$59080,0)</f>
        <v>651</v>
      </c>
      <c r="W682" s="113">
        <f>MATCH($A682&amp;W$6,'All applic'!$A$7:$A$59080,0)</f>
        <v>653</v>
      </c>
      <c r="X682" s="113">
        <f>MATCH($A682&amp;X$6,'All applic'!$A$7:$A$59080,0)</f>
        <v>652</v>
      </c>
      <c r="Y682" s="113">
        <f>MATCH($A682&amp;Y$6,'All applic'!$A$7:$A$59080,0)</f>
        <v>650</v>
      </c>
      <c r="Z682" s="113">
        <f>MATCH($A682&amp;Z$6,'All applic'!$A$7:$A$59080,0)</f>
        <v>653</v>
      </c>
      <c r="AA682" s="113"/>
      <c r="AB682" s="28">
        <f>INDEX('All applic'!$H$7:$H$59080,U682)</f>
        <v>1.014</v>
      </c>
      <c r="AC682" s="28">
        <f>INDEX('All applic'!$H$7:$H$59080,V682)</f>
        <v>0.82</v>
      </c>
      <c r="AD682" s="28">
        <f>INDEX('All applic'!$H$7:$H$59080,W682)</f>
        <v>0.99</v>
      </c>
      <c r="AE682" s="28">
        <f>INDEX('All applic'!$H$7:$H$59080,X682)</f>
        <v>0.51800000000000002</v>
      </c>
      <c r="AF682" s="28">
        <f>INDEX('All applic'!$H$7:$H$59080,Y682)</f>
        <v>1.014</v>
      </c>
      <c r="AG682" s="28">
        <f>INDEX('All applic'!$H$7:$H$59080,Z682)</f>
        <v>0.99</v>
      </c>
      <c r="AH682" s="28"/>
      <c r="AI682" s="28">
        <f>INDEX('All applic'!$I$7:$I$59080,U682)</f>
        <v>1.45</v>
      </c>
      <c r="AJ682" s="28">
        <f>INDEX('All applic'!$I$7:$I$59080,V682)</f>
        <v>1.375</v>
      </c>
      <c r="AK682" s="28">
        <f>INDEX('All applic'!$I$7:$I$59080,W682)</f>
        <v>1.0249999999999999</v>
      </c>
      <c r="AL682" s="28">
        <f>INDEX('All applic'!$I$7:$I$59080,X682)</f>
        <v>1.0249999999999999</v>
      </c>
      <c r="AM682" s="28">
        <f>INDEX('All applic'!$I$7:$I$59080,Y682)</f>
        <v>1.45</v>
      </c>
      <c r="AN682" s="28">
        <f>INDEX('All applic'!$I$7:$I$59080,Z682)</f>
        <v>1.0249999999999999</v>
      </c>
      <c r="AO682" s="113"/>
      <c r="AP682" s="113">
        <f>INDEX('All applic'!$J$7:$J$59080,U682)</f>
        <v>-2.5399999999999999E-2</v>
      </c>
      <c r="AQ682" s="113">
        <v>0</v>
      </c>
      <c r="AR682" s="113">
        <f>INDEX('All applic'!$J$7:$J$59080,W682)</f>
        <v>-2.5600000000000001E-2</v>
      </c>
      <c r="AS682" s="113">
        <v>0</v>
      </c>
      <c r="AT682" s="113">
        <v>0</v>
      </c>
      <c r="AU682" s="113">
        <v>0</v>
      </c>
    </row>
    <row r="683" spans="1:47" x14ac:dyDescent="0.25">
      <c r="A683" s="113" t="str">
        <f t="shared" si="76"/>
        <v>CFLMFm1996CZ04</v>
      </c>
      <c r="B683" s="113" t="str">
        <f t="shared" si="77"/>
        <v>CFLSDGMFmCZ041996</v>
      </c>
      <c r="C683" s="113" t="s">
        <v>118</v>
      </c>
      <c r="D683" s="113" t="s">
        <v>131</v>
      </c>
      <c r="E683" s="113" t="s">
        <v>1650</v>
      </c>
      <c r="F683" s="89" t="s">
        <v>70</v>
      </c>
      <c r="G683" s="113" t="s">
        <v>103</v>
      </c>
      <c r="H683" s="113" t="s">
        <v>1662</v>
      </c>
      <c r="I683" s="115">
        <f t="shared" si="78"/>
        <v>0</v>
      </c>
      <c r="J683" s="115">
        <f t="shared" si="79"/>
        <v>0</v>
      </c>
      <c r="K683" s="115">
        <f t="shared" si="80"/>
        <v>0</v>
      </c>
      <c r="L683" s="113"/>
      <c r="M683" s="36">
        <f>VLOOKUP("HV_"&amp;$D683&amp;$E683&amp;VLOOKUP($F683,key!$L$3:$M$13,2,FALSE)&amp;$G683&amp;M$6,'HVAC wts'!$H$7:$R$13254,11,FALSE)</f>
        <v>0</v>
      </c>
      <c r="N683" s="36">
        <f>VLOOKUP("HV_"&amp;$D683&amp;$E683&amp;VLOOKUP($F683,key!$L$3:$M$13,2,FALSE)&amp;$G683&amp;N$6,'HVAC wts'!$H$7:$R$13254,11,FALSE)</f>
        <v>0</v>
      </c>
      <c r="O683" s="36">
        <f>VLOOKUP("HV_"&amp;$D683&amp;$E683&amp;VLOOKUP($F683,key!$L$3:$M$13,2,FALSE)&amp;$G683&amp;O$6,'HVAC wts'!$H$7:$R$13254,11,FALSE)</f>
        <v>0</v>
      </c>
      <c r="P683" s="36">
        <f>VLOOKUP("HV_"&amp;$D683&amp;$E683&amp;VLOOKUP($F683,key!$L$3:$M$13,2,FALSE)&amp;$G683&amp;P$6,'HVAC wts'!$H$7:$R$13254,11,FALSE)</f>
        <v>0</v>
      </c>
      <c r="Q683" s="36">
        <f>VLOOKUP("HV_"&amp;$D683&amp;$E683&amp;VLOOKUP($F683,key!$L$3:$M$13,2,FALSE)&amp;$G683&amp;Q$6,'HVAC wts'!$H$7:$R$13254,11,FALSE)</f>
        <v>0</v>
      </c>
      <c r="R683" s="36">
        <f>VLOOKUP("HV_"&amp;$D683&amp;$E683&amp;VLOOKUP($F683,key!$L$3:$M$13,2,FALSE)&amp;$G683&amp;R$6,'HVAC wts'!$H$7:$R$13254,11,FALSE)</f>
        <v>0</v>
      </c>
      <c r="S683" s="36">
        <f t="shared" si="81"/>
        <v>0</v>
      </c>
      <c r="T683" s="113"/>
      <c r="U683" s="113">
        <f>MATCH($A683&amp;U$6,'All applic'!$A$7:$A$59080,0)</f>
        <v>654</v>
      </c>
      <c r="V683" s="113">
        <f>MATCH($A683&amp;V$6,'All applic'!$A$7:$A$59080,0)</f>
        <v>655</v>
      </c>
      <c r="W683" s="113">
        <f>MATCH($A683&amp;W$6,'All applic'!$A$7:$A$59080,0)</f>
        <v>657</v>
      </c>
      <c r="X683" s="113">
        <f>MATCH($A683&amp;X$6,'All applic'!$A$7:$A$59080,0)</f>
        <v>656</v>
      </c>
      <c r="Y683" s="113">
        <f>MATCH($A683&amp;Y$6,'All applic'!$A$7:$A$59080,0)</f>
        <v>654</v>
      </c>
      <c r="Z683" s="113">
        <f>MATCH($A683&amp;Z$6,'All applic'!$A$7:$A$59080,0)</f>
        <v>657</v>
      </c>
      <c r="AA683" s="113"/>
      <c r="AB683" s="28">
        <f>INDEX('All applic'!$H$7:$H$59080,U683)</f>
        <v>1.048</v>
      </c>
      <c r="AC683" s="28">
        <f>INDEX('All applic'!$H$7:$H$59080,V683)</f>
        <v>0.872</v>
      </c>
      <c r="AD683" s="28">
        <f>INDEX('All applic'!$H$7:$H$59080,W683)</f>
        <v>0.998</v>
      </c>
      <c r="AE683" s="28">
        <f>INDEX('All applic'!$H$7:$H$59080,X683)</f>
        <v>0.63200000000000001</v>
      </c>
      <c r="AF683" s="28">
        <f>INDEX('All applic'!$H$7:$H$59080,Y683)</f>
        <v>1.048</v>
      </c>
      <c r="AG683" s="28">
        <f>INDEX('All applic'!$H$7:$H$59080,Z683)</f>
        <v>0.998</v>
      </c>
      <c r="AH683" s="28"/>
      <c r="AI683" s="28">
        <f>INDEX('All applic'!$I$7:$I$59080,U683)</f>
        <v>1.5454545454545456</v>
      </c>
      <c r="AJ683" s="28">
        <f>INDEX('All applic'!$I$7:$I$59080,V683)</f>
        <v>1.5000000000000002</v>
      </c>
      <c r="AK683" s="28">
        <f>INDEX('All applic'!$I$7:$I$59080,W683)</f>
        <v>1.0454545454545454</v>
      </c>
      <c r="AL683" s="28">
        <f>INDEX('All applic'!$I$7:$I$59080,X683)</f>
        <v>1.0227272727272727</v>
      </c>
      <c r="AM683" s="28">
        <f>INDEX('All applic'!$I$7:$I$59080,Y683)</f>
        <v>1.5454545454545456</v>
      </c>
      <c r="AN683" s="28">
        <f>INDEX('All applic'!$I$7:$I$59080,Z683)</f>
        <v>1.0454545454545454</v>
      </c>
      <c r="AO683" s="113"/>
      <c r="AP683" s="113">
        <f>INDEX('All applic'!$J$7:$J$59080,U683)</f>
        <v>-1.924E-2</v>
      </c>
      <c r="AQ683" s="113">
        <v>0</v>
      </c>
      <c r="AR683" s="113">
        <f>INDEX('All applic'!$J$7:$J$59080,W683)</f>
        <v>-0.02</v>
      </c>
      <c r="AS683" s="113">
        <v>0</v>
      </c>
      <c r="AT683" s="113">
        <v>0</v>
      </c>
      <c r="AU683" s="113">
        <v>0</v>
      </c>
    </row>
    <row r="684" spans="1:47" x14ac:dyDescent="0.25">
      <c r="A684" s="113" t="str">
        <f t="shared" si="76"/>
        <v>CFLMFm1996CZ05</v>
      </c>
      <c r="B684" s="113" t="str">
        <f t="shared" si="77"/>
        <v>CFLSDGMFmCZ051996</v>
      </c>
      <c r="C684" s="113" t="s">
        <v>118</v>
      </c>
      <c r="D684" s="113" t="s">
        <v>131</v>
      </c>
      <c r="E684" s="113" t="s">
        <v>1650</v>
      </c>
      <c r="F684" s="89" t="s">
        <v>70</v>
      </c>
      <c r="G684" s="113" t="s">
        <v>104</v>
      </c>
      <c r="H684" s="113" t="s">
        <v>1662</v>
      </c>
      <c r="I684" s="115">
        <f t="shared" si="78"/>
        <v>0</v>
      </c>
      <c r="J684" s="115">
        <f t="shared" si="79"/>
        <v>0</v>
      </c>
      <c r="K684" s="115">
        <f t="shared" si="80"/>
        <v>0</v>
      </c>
      <c r="L684" s="113"/>
      <c r="M684" s="36">
        <f>VLOOKUP("HV_"&amp;$D684&amp;$E684&amp;VLOOKUP($F684,key!$L$3:$M$13,2,FALSE)&amp;$G684&amp;M$6,'HVAC wts'!$H$7:$R$13254,11,FALSE)</f>
        <v>0</v>
      </c>
      <c r="N684" s="36">
        <f>VLOOKUP("HV_"&amp;$D684&amp;$E684&amp;VLOOKUP($F684,key!$L$3:$M$13,2,FALSE)&amp;$G684&amp;N$6,'HVAC wts'!$H$7:$R$13254,11,FALSE)</f>
        <v>0</v>
      </c>
      <c r="O684" s="36">
        <f>VLOOKUP("HV_"&amp;$D684&amp;$E684&amp;VLOOKUP($F684,key!$L$3:$M$13,2,FALSE)&amp;$G684&amp;O$6,'HVAC wts'!$H$7:$R$13254,11,FALSE)</f>
        <v>0</v>
      </c>
      <c r="P684" s="36">
        <f>VLOOKUP("HV_"&amp;$D684&amp;$E684&amp;VLOOKUP($F684,key!$L$3:$M$13,2,FALSE)&amp;$G684&amp;P$6,'HVAC wts'!$H$7:$R$13254,11,FALSE)</f>
        <v>0</v>
      </c>
      <c r="Q684" s="36">
        <f>VLOOKUP("HV_"&amp;$D684&amp;$E684&amp;VLOOKUP($F684,key!$L$3:$M$13,2,FALSE)&amp;$G684&amp;Q$6,'HVAC wts'!$H$7:$R$13254,11,FALSE)</f>
        <v>0</v>
      </c>
      <c r="R684" s="36">
        <f>VLOOKUP("HV_"&amp;$D684&amp;$E684&amp;VLOOKUP($F684,key!$L$3:$M$13,2,FALSE)&amp;$G684&amp;R$6,'HVAC wts'!$H$7:$R$13254,11,FALSE)</f>
        <v>0</v>
      </c>
      <c r="S684" s="36">
        <f t="shared" si="81"/>
        <v>0</v>
      </c>
      <c r="T684" s="113"/>
      <c r="U684" s="113">
        <f>MATCH($A684&amp;U$6,'All applic'!$A$7:$A$59080,0)</f>
        <v>658</v>
      </c>
      <c r="V684" s="113">
        <f>MATCH($A684&amp;V$6,'All applic'!$A$7:$A$59080,0)</f>
        <v>659</v>
      </c>
      <c r="W684" s="113">
        <f>MATCH($A684&amp;W$6,'All applic'!$A$7:$A$59080,0)</f>
        <v>661</v>
      </c>
      <c r="X684" s="113">
        <f>MATCH($A684&amp;X$6,'All applic'!$A$7:$A$59080,0)</f>
        <v>660</v>
      </c>
      <c r="Y684" s="113">
        <f>MATCH($A684&amp;Y$6,'All applic'!$A$7:$A$59080,0)</f>
        <v>658</v>
      </c>
      <c r="Z684" s="113">
        <f>MATCH($A684&amp;Z$6,'All applic'!$A$7:$A$59080,0)</f>
        <v>661</v>
      </c>
      <c r="AA684" s="113"/>
      <c r="AB684" s="28">
        <f>INDEX('All applic'!$H$7:$H$59080,U684)</f>
        <v>1.01</v>
      </c>
      <c r="AC684" s="28">
        <f>INDEX('All applic'!$H$7:$H$59080,V684)</f>
        <v>0.79200000000000004</v>
      </c>
      <c r="AD684" s="28">
        <f>INDEX('All applic'!$H$7:$H$59080,W684)</f>
        <v>0.99399999999999999</v>
      </c>
      <c r="AE684" s="28">
        <f>INDEX('All applic'!$H$7:$H$59080,X684)</f>
        <v>0.504</v>
      </c>
      <c r="AF684" s="28">
        <f>INDEX('All applic'!$H$7:$H$59080,Y684)</f>
        <v>1.01</v>
      </c>
      <c r="AG684" s="28">
        <f>INDEX('All applic'!$H$7:$H$59080,Z684)</f>
        <v>0.99399999999999999</v>
      </c>
      <c r="AH684" s="28"/>
      <c r="AI684" s="28">
        <f>INDEX('All applic'!$I$7:$I$59080,U684)</f>
        <v>1.1590909090909092</v>
      </c>
      <c r="AJ684" s="28">
        <f>INDEX('All applic'!$I$7:$I$59080,V684)</f>
        <v>1.1136363636363638</v>
      </c>
      <c r="AK684" s="28">
        <f>INDEX('All applic'!$I$7:$I$59080,W684)</f>
        <v>1.0227272727272727</v>
      </c>
      <c r="AL684" s="28">
        <f>INDEX('All applic'!$I$7:$I$59080,X684)</f>
        <v>1.0227272727272727</v>
      </c>
      <c r="AM684" s="28">
        <f>INDEX('All applic'!$I$7:$I$59080,Y684)</f>
        <v>1.1590909090909092</v>
      </c>
      <c r="AN684" s="28">
        <f>INDEX('All applic'!$I$7:$I$59080,Z684)</f>
        <v>1.0227272727272727</v>
      </c>
      <c r="AO684" s="113"/>
      <c r="AP684" s="113">
        <f>INDEX('All applic'!$J$7:$J$59080,U684)</f>
        <v>-2.7E-2</v>
      </c>
      <c r="AQ684" s="113">
        <v>0</v>
      </c>
      <c r="AR684" s="113">
        <f>INDEX('All applic'!$J$7:$J$59080,W684)</f>
        <v>-2.7199999999999998E-2</v>
      </c>
      <c r="AS684" s="113">
        <v>0</v>
      </c>
      <c r="AT684" s="113">
        <v>0</v>
      </c>
      <c r="AU684" s="113">
        <v>0</v>
      </c>
    </row>
    <row r="685" spans="1:47" x14ac:dyDescent="0.25">
      <c r="A685" s="113" t="str">
        <f t="shared" si="76"/>
        <v>CFLMFm1996CZ06</v>
      </c>
      <c r="B685" s="113" t="str">
        <f t="shared" si="77"/>
        <v>CFLSDGMFmCZ061996</v>
      </c>
      <c r="C685" s="113" t="s">
        <v>118</v>
      </c>
      <c r="D685" s="113" t="s">
        <v>131</v>
      </c>
      <c r="E685" s="113" t="s">
        <v>1650</v>
      </c>
      <c r="F685" s="89" t="s">
        <v>70</v>
      </c>
      <c r="G685" s="113" t="s">
        <v>105</v>
      </c>
      <c r="H685" s="113" t="s">
        <v>1662</v>
      </c>
      <c r="I685" s="115">
        <f t="shared" si="78"/>
        <v>1.0017471136209142</v>
      </c>
      <c r="J685" s="115">
        <f t="shared" si="79"/>
        <v>1.347009819823322</v>
      </c>
      <c r="K685" s="115">
        <f t="shared" si="80"/>
        <v>-1.6272039463054701E-2</v>
      </c>
      <c r="L685" s="113"/>
      <c r="M685" s="36">
        <f>VLOOKUP("HV_"&amp;$D685&amp;$E685&amp;VLOOKUP($F685,key!$L$3:$M$13,2,FALSE)&amp;$G685&amp;M$6,'HVAC wts'!$H$7:$R$13254,11,FALSE)</f>
        <v>4967.1007450702127</v>
      </c>
      <c r="N685" s="36">
        <f>VLOOKUP("HV_"&amp;$D685&amp;$E685&amp;VLOOKUP($F685,key!$L$3:$M$13,2,FALSE)&amp;$G685&amp;N$6,'HVAC wts'!$H$7:$R$13254,11,FALSE)</f>
        <v>714.24245019955674</v>
      </c>
      <c r="O685" s="36">
        <f>VLOOKUP("HV_"&amp;$D685&amp;$E685&amp;VLOOKUP($F685,key!$L$3:$M$13,2,FALSE)&amp;$G685&amp;O$6,'HVAC wts'!$H$7:$R$13254,11,FALSE)</f>
        <v>7534.4172481005162</v>
      </c>
      <c r="P685" s="36">
        <f>VLOOKUP("HV_"&amp;$D685&amp;$E685&amp;VLOOKUP($F685,key!$L$3:$M$13,2,FALSE)&amp;$G685&amp;P$6,'HVAC wts'!$H$7:$R$13254,11,FALSE)</f>
        <v>1083.4087956541021</v>
      </c>
      <c r="Q685" s="36">
        <f>VLOOKUP("HV_"&amp;$D685&amp;$E685&amp;VLOOKUP($F685,key!$L$3:$M$13,2,FALSE)&amp;$G685&amp;Q$6,'HVAC wts'!$H$7:$R$13254,11,FALSE)</f>
        <v>619.42105262379891</v>
      </c>
      <c r="R685" s="36">
        <f>VLOOKUP("HV_"&amp;$D685&amp;$E685&amp;VLOOKUP($F685,key!$L$3:$M$13,2,FALSE)&amp;$G685&amp;R$6,'HVAC wts'!$H$7:$R$13254,11,FALSE)</f>
        <v>939.57761322985959</v>
      </c>
      <c r="S685" s="36">
        <f t="shared" si="81"/>
        <v>15858.167904878046</v>
      </c>
      <c r="T685" s="113"/>
      <c r="U685" s="113">
        <f>MATCH($A685&amp;U$6,'All applic'!$A$7:$A$59080,0)</f>
        <v>662</v>
      </c>
      <c r="V685" s="113">
        <f>MATCH($A685&amp;V$6,'All applic'!$A$7:$A$59080,0)</f>
        <v>663</v>
      </c>
      <c r="W685" s="113">
        <f>MATCH($A685&amp;W$6,'All applic'!$A$7:$A$59080,0)</f>
        <v>665</v>
      </c>
      <c r="X685" s="113">
        <f>MATCH($A685&amp;X$6,'All applic'!$A$7:$A$59080,0)</f>
        <v>664</v>
      </c>
      <c r="Y685" s="113">
        <f>MATCH($A685&amp;Y$6,'All applic'!$A$7:$A$59080,0)</f>
        <v>662</v>
      </c>
      <c r="Z685" s="113">
        <f>MATCH($A685&amp;Z$6,'All applic'!$A$7:$A$59080,0)</f>
        <v>665</v>
      </c>
      <c r="AA685" s="113"/>
      <c r="AB685" s="28">
        <f>INDEX('All applic'!$H$7:$H$59080,U685)</f>
        <v>1.0860000000000001</v>
      </c>
      <c r="AC685" s="28">
        <f>INDEX('All applic'!$H$7:$H$59080,V685)</f>
        <v>0.94199999999999995</v>
      </c>
      <c r="AD685" s="28">
        <f>INDEX('All applic'!$H$7:$H$59080,W685)</f>
        <v>0.998</v>
      </c>
      <c r="AE685" s="28">
        <f>INDEX('All applic'!$H$7:$H$59080,X685)</f>
        <v>0.63600000000000001</v>
      </c>
      <c r="AF685" s="28">
        <f>INDEX('All applic'!$H$7:$H$59080,Y685)</f>
        <v>1.0860000000000001</v>
      </c>
      <c r="AG685" s="28">
        <f>INDEX('All applic'!$H$7:$H$59080,Z685)</f>
        <v>0.998</v>
      </c>
      <c r="AH685" s="28"/>
      <c r="AI685" s="28">
        <f>INDEX('All applic'!$I$7:$I$59080,U685)</f>
        <v>1.7954545454545456</v>
      </c>
      <c r="AJ685" s="28">
        <f>INDEX('All applic'!$I$7:$I$59080,V685)</f>
        <v>1.9090909090909094</v>
      </c>
      <c r="AK685" s="28">
        <f>INDEX('All applic'!$I$7:$I$59080,W685)</f>
        <v>1.0454545454545454</v>
      </c>
      <c r="AL685" s="28">
        <f>INDEX('All applic'!$I$7:$I$59080,X685)</f>
        <v>1.0227272727272727</v>
      </c>
      <c r="AM685" s="28">
        <f>INDEX('All applic'!$I$7:$I$59080,Y685)</f>
        <v>1.7954545454545456</v>
      </c>
      <c r="AN685" s="28">
        <f>INDEX('All applic'!$I$7:$I$59080,Z685)</f>
        <v>1.0454545454545454</v>
      </c>
      <c r="AO685" s="113"/>
      <c r="AP685" s="113">
        <f>INDEX('All applic'!$J$7:$J$59080,U685)</f>
        <v>-2.0399999999999998E-2</v>
      </c>
      <c r="AQ685" s="113">
        <v>0</v>
      </c>
      <c r="AR685" s="113">
        <f>INDEX('All applic'!$J$7:$J$59080,W685)</f>
        <v>-2.0799999999999999E-2</v>
      </c>
      <c r="AS685" s="113">
        <v>0</v>
      </c>
      <c r="AT685" s="113">
        <v>0</v>
      </c>
      <c r="AU685" s="113">
        <v>0</v>
      </c>
    </row>
    <row r="686" spans="1:47" x14ac:dyDescent="0.25">
      <c r="A686" s="113" t="str">
        <f t="shared" si="76"/>
        <v>CFLMFm1996CZ07</v>
      </c>
      <c r="B686" s="113" t="str">
        <f t="shared" si="77"/>
        <v>CFLSDGMFmCZ071996</v>
      </c>
      <c r="C686" s="113" t="s">
        <v>118</v>
      </c>
      <c r="D686" s="113" t="s">
        <v>131</v>
      </c>
      <c r="E686" s="113" t="s">
        <v>1650</v>
      </c>
      <c r="F686" s="89" t="s">
        <v>70</v>
      </c>
      <c r="G686" s="113" t="s">
        <v>106</v>
      </c>
      <c r="H686" s="113" t="s">
        <v>1662</v>
      </c>
      <c r="I686" s="115">
        <f t="shared" si="78"/>
        <v>1.0197338419390189</v>
      </c>
      <c r="J686" s="115">
        <f t="shared" si="79"/>
        <v>1.1740534214797955</v>
      </c>
      <c r="K686" s="115">
        <f t="shared" si="80"/>
        <v>-8.3898067712416518E-3</v>
      </c>
      <c r="L686" s="113"/>
      <c r="M686" s="36">
        <f>VLOOKUP("HV_"&amp;$D686&amp;$E686&amp;VLOOKUP($F686,key!$L$3:$M$13,2,FALSE)&amp;$G686&amp;M$6,'HVAC wts'!$H$7:$R$13254,11,FALSE)</f>
        <v>49272.164089342194</v>
      </c>
      <c r="N686" s="36">
        <f>VLOOKUP("HV_"&amp;$D686&amp;$E686&amp;VLOOKUP($F686,key!$L$3:$M$13,2,FALSE)&amp;$G686&amp;N$6,'HVAC wts'!$H$7:$R$13254,11,FALSE)</f>
        <v>7085.0729654988909</v>
      </c>
      <c r="O686" s="36">
        <f>VLOOKUP("HV_"&amp;$D686&amp;$E686&amp;VLOOKUP($F686,key!$L$3:$M$13,2,FALSE)&amp;$G686&amp;O$6,'HVAC wts'!$H$7:$R$13254,11,FALSE)</f>
        <v>118412.54622844048</v>
      </c>
      <c r="P686" s="36">
        <f>VLOOKUP("HV_"&amp;$D686&amp;$E686&amp;VLOOKUP($F686,key!$L$3:$M$13,2,FALSE)&amp;$G686&amp;P$6,'HVAC wts'!$H$7:$R$13254,11,FALSE)</f>
        <v>17027.089139778273</v>
      </c>
      <c r="Q686" s="36">
        <f>VLOOKUP("HV_"&amp;$D686&amp;$E686&amp;VLOOKUP($F686,key!$L$3:$M$13,2,FALSE)&amp;$G686&amp;Q$6,'HVAC wts'!$H$7:$R$13254,11,FALSE)</f>
        <v>6144.4728648928303</v>
      </c>
      <c r="R686" s="36">
        <f>VLOOKUP("HV_"&amp;$D686&amp;$E686&amp;VLOOKUP($F686,key!$L$3:$M$13,2,FALSE)&amp;$G686&amp;R$6,'HVAC wts'!$H$7:$R$13254,11,FALSE)</f>
        <v>14766.606878566148</v>
      </c>
      <c r="S686" s="36">
        <f t="shared" si="81"/>
        <v>212707.95216651881</v>
      </c>
      <c r="T686" s="113"/>
      <c r="U686" s="113">
        <f>MATCH($A686&amp;U$6,'All applic'!$A$7:$A$59080,0)</f>
        <v>666</v>
      </c>
      <c r="V686" s="113">
        <f>MATCH($A686&amp;V$6,'All applic'!$A$7:$A$59080,0)</f>
        <v>667</v>
      </c>
      <c r="W686" s="113">
        <f>MATCH($A686&amp;W$6,'All applic'!$A$7:$A$59080,0)</f>
        <v>669</v>
      </c>
      <c r="X686" s="113">
        <f>MATCH($A686&amp;X$6,'All applic'!$A$7:$A$59080,0)</f>
        <v>668</v>
      </c>
      <c r="Y686" s="113">
        <f>MATCH($A686&amp;Y$6,'All applic'!$A$7:$A$59080,0)</f>
        <v>666</v>
      </c>
      <c r="Z686" s="113">
        <f>MATCH($A686&amp;Z$6,'All applic'!$A$7:$A$59080,0)</f>
        <v>669</v>
      </c>
      <c r="AA686" s="113"/>
      <c r="AB686" s="28">
        <f>INDEX('All applic'!$H$7:$H$59080,U686)</f>
        <v>1.1040000000000001</v>
      </c>
      <c r="AC686" s="28">
        <f>INDEX('All applic'!$H$7:$H$59080,V686)</f>
        <v>1.014</v>
      </c>
      <c r="AD686" s="28">
        <f>INDEX('All applic'!$H$7:$H$59080,W686)</f>
        <v>1.01</v>
      </c>
      <c r="AE686" s="28">
        <f>INDEX('All applic'!$H$7:$H$59080,X686)</f>
        <v>0.82399999999999995</v>
      </c>
      <c r="AF686" s="28">
        <f>INDEX('All applic'!$H$7:$H$59080,Y686)</f>
        <v>1.1040000000000001</v>
      </c>
      <c r="AG686" s="28">
        <f>INDEX('All applic'!$H$7:$H$59080,Z686)</f>
        <v>1.01</v>
      </c>
      <c r="AH686" s="28"/>
      <c r="AI686" s="28">
        <f>INDEX('All applic'!$I$7:$I$59080,U686)</f>
        <v>1.5454545454545456</v>
      </c>
      <c r="AJ686" s="28">
        <f>INDEX('All applic'!$I$7:$I$59080,V686)</f>
        <v>1.4772727272727275</v>
      </c>
      <c r="AK686" s="28">
        <f>INDEX('All applic'!$I$7:$I$59080,W686)</f>
        <v>1.0227272727272727</v>
      </c>
      <c r="AL686" s="28">
        <f>INDEX('All applic'!$I$7:$I$59080,X686)</f>
        <v>1.0227272727272727</v>
      </c>
      <c r="AM686" s="28">
        <f>INDEX('All applic'!$I$7:$I$59080,Y686)</f>
        <v>1.5454545454545456</v>
      </c>
      <c r="AN686" s="28">
        <f>INDEX('All applic'!$I$7:$I$59080,Z686)</f>
        <v>1.0227272727272727</v>
      </c>
      <c r="AO686" s="113"/>
      <c r="AP686" s="113">
        <f>INDEX('All applic'!$J$7:$J$59080,U686)</f>
        <v>-1.0359999999999999E-2</v>
      </c>
      <c r="AQ686" s="113">
        <v>0</v>
      </c>
      <c r="AR686" s="113">
        <f>INDEX('All applic'!$J$7:$J$59080,W686)</f>
        <v>-1.076E-2</v>
      </c>
      <c r="AS686" s="113">
        <v>0</v>
      </c>
      <c r="AT686" s="113">
        <v>0</v>
      </c>
      <c r="AU686" s="113">
        <v>0</v>
      </c>
    </row>
    <row r="687" spans="1:47" x14ac:dyDescent="0.25">
      <c r="A687" s="113" t="str">
        <f t="shared" si="76"/>
        <v>CFLMFm1996CZ08</v>
      </c>
      <c r="B687" s="113" t="str">
        <f t="shared" si="77"/>
        <v>CFLSDGMFmCZ081996</v>
      </c>
      <c r="C687" s="113" t="s">
        <v>118</v>
      </c>
      <c r="D687" s="113" t="s">
        <v>131</v>
      </c>
      <c r="E687" s="113" t="s">
        <v>1650</v>
      </c>
      <c r="F687" s="89" t="s">
        <v>70</v>
      </c>
      <c r="G687" s="113" t="s">
        <v>107</v>
      </c>
      <c r="H687" s="113" t="s">
        <v>1662</v>
      </c>
      <c r="I687" s="115">
        <f t="shared" si="78"/>
        <v>1.065605651264075</v>
      </c>
      <c r="J687" s="115">
        <f t="shared" si="79"/>
        <v>1.3783781527014753</v>
      </c>
      <c r="K687" s="115">
        <f t="shared" si="80"/>
        <v>-1.1933028191998962E-2</v>
      </c>
      <c r="L687" s="113"/>
      <c r="M687" s="36">
        <f>VLOOKUP("HV_"&amp;$D687&amp;$E687&amp;VLOOKUP($F687,key!$L$3:$M$13,2,FALSE)&amp;$G687&amp;M$6,'HVAC wts'!$H$7:$R$13254,11,FALSE)</f>
        <v>7561.7499796600123</v>
      </c>
      <c r="N687" s="36">
        <f>VLOOKUP("HV_"&amp;$D687&amp;$E687&amp;VLOOKUP($F687,key!$L$3:$M$13,2,FALSE)&amp;$G687&amp;N$6,'HVAC wts'!$H$7:$R$13254,11,FALSE)</f>
        <v>1087.3390958758316</v>
      </c>
      <c r="O687" s="36">
        <f>VLOOKUP("HV_"&amp;$D687&amp;$E687&amp;VLOOKUP($F687,key!$L$3:$M$13,2,FALSE)&amp;$G687&amp;O$6,'HVAC wts'!$H$7:$R$13254,11,FALSE)</f>
        <v>3363.6347398669618</v>
      </c>
      <c r="P687" s="36">
        <f>VLOOKUP("HV_"&amp;$D687&amp;$E687&amp;VLOOKUP($F687,key!$L$3:$M$13,2,FALSE)&amp;$G687&amp;P$6,'HVAC wts'!$H$7:$R$13254,11,FALSE)</f>
        <v>483.67263751662978</v>
      </c>
      <c r="Q687" s="36">
        <f>VLOOKUP("HV_"&amp;$D687&amp;$E687&amp;VLOOKUP($F687,key!$L$3:$M$13,2,FALSE)&amp;$G687&amp;Q$6,'HVAC wts'!$H$7:$R$13254,11,FALSE)</f>
        <v>942.98613466371046</v>
      </c>
      <c r="R687" s="36">
        <f>VLOOKUP("HV_"&amp;$D687&amp;$E687&amp;VLOOKUP($F687,key!$L$3:$M$13,2,FALSE)&amp;$G687&amp;R$6,'HVAC wts'!$H$7:$R$13254,11,FALSE)</f>
        <v>419.46122660753878</v>
      </c>
      <c r="S687" s="36">
        <f t="shared" si="81"/>
        <v>13858.843814190683</v>
      </c>
      <c r="T687" s="113"/>
      <c r="U687" s="113">
        <f>MATCH($A687&amp;U$6,'All applic'!$A$7:$A$59080,0)</f>
        <v>670</v>
      </c>
      <c r="V687" s="113">
        <f>MATCH($A687&amp;V$6,'All applic'!$A$7:$A$59080,0)</f>
        <v>671</v>
      </c>
      <c r="W687" s="113">
        <f>MATCH($A687&amp;W$6,'All applic'!$A$7:$A$59080,0)</f>
        <v>673</v>
      </c>
      <c r="X687" s="113">
        <f>MATCH($A687&amp;X$6,'All applic'!$A$7:$A$59080,0)</f>
        <v>672</v>
      </c>
      <c r="Y687" s="113">
        <f>MATCH($A687&amp;Y$6,'All applic'!$A$7:$A$59080,0)</f>
        <v>670</v>
      </c>
      <c r="Z687" s="113">
        <f>MATCH($A687&amp;Z$6,'All applic'!$A$7:$A$59080,0)</f>
        <v>673</v>
      </c>
      <c r="AA687" s="113"/>
      <c r="AB687" s="28">
        <f>INDEX('All applic'!$H$7:$H$59080,U687)</f>
        <v>1.1200000000000001</v>
      </c>
      <c r="AC687" s="28">
        <f>INDEX('All applic'!$H$7:$H$59080,V687)</f>
        <v>1.002</v>
      </c>
      <c r="AD687" s="28">
        <f>INDEX('All applic'!$H$7:$H$59080,W687)</f>
        <v>1.004</v>
      </c>
      <c r="AE687" s="28">
        <f>INDEX('All applic'!$H$7:$H$59080,X687)</f>
        <v>0.73399999999999999</v>
      </c>
      <c r="AF687" s="28">
        <f>INDEX('All applic'!$H$7:$H$59080,Y687)</f>
        <v>1.1200000000000001</v>
      </c>
      <c r="AG687" s="28">
        <f>INDEX('All applic'!$H$7:$H$59080,Z687)</f>
        <v>1.004</v>
      </c>
      <c r="AH687" s="28"/>
      <c r="AI687" s="28">
        <f>INDEX('All applic'!$I$7:$I$59080,U687)</f>
        <v>1.5454545454545456</v>
      </c>
      <c r="AJ687" s="28">
        <f>INDEX('All applic'!$I$7:$I$59080,V687)</f>
        <v>1.4772727272727275</v>
      </c>
      <c r="AK687" s="28">
        <f>INDEX('All applic'!$I$7:$I$59080,W687)</f>
        <v>1.0227272727272727</v>
      </c>
      <c r="AL687" s="28">
        <f>INDEX('All applic'!$I$7:$I$59080,X687)</f>
        <v>1</v>
      </c>
      <c r="AM687" s="28">
        <f>INDEX('All applic'!$I$7:$I$59080,Y687)</f>
        <v>1.5454545454545456</v>
      </c>
      <c r="AN687" s="28">
        <f>INDEX('All applic'!$I$7:$I$59080,Z687)</f>
        <v>1.0227272727272727</v>
      </c>
      <c r="AO687" s="113"/>
      <c r="AP687" s="113">
        <f>INDEX('All applic'!$J$7:$J$59080,U687)</f>
        <v>-1.494E-2</v>
      </c>
      <c r="AQ687" s="113">
        <v>0</v>
      </c>
      <c r="AR687" s="113">
        <f>INDEX('All applic'!$J$7:$J$59080,W687)</f>
        <v>-1.558E-2</v>
      </c>
      <c r="AS687" s="113">
        <v>0</v>
      </c>
      <c r="AT687" s="113">
        <v>0</v>
      </c>
      <c r="AU687" s="113">
        <v>0</v>
      </c>
    </row>
    <row r="688" spans="1:47" x14ac:dyDescent="0.25">
      <c r="A688" s="113" t="str">
        <f t="shared" si="76"/>
        <v>CFLMFm1996CZ09</v>
      </c>
      <c r="B688" s="113" t="str">
        <f t="shared" si="77"/>
        <v>CFLSDGMFmCZ091996</v>
      </c>
      <c r="C688" s="113" t="s">
        <v>118</v>
      </c>
      <c r="D688" s="113" t="s">
        <v>131</v>
      </c>
      <c r="E688" s="113" t="s">
        <v>1650</v>
      </c>
      <c r="F688" s="89" t="s">
        <v>70</v>
      </c>
      <c r="G688" s="113" t="s">
        <v>108</v>
      </c>
      <c r="H688" s="113" t="s">
        <v>1662</v>
      </c>
      <c r="I688" s="115">
        <f t="shared" si="78"/>
        <v>0</v>
      </c>
      <c r="J688" s="115">
        <f t="shared" si="79"/>
        <v>0</v>
      </c>
      <c r="K688" s="115">
        <f t="shared" si="80"/>
        <v>0</v>
      </c>
      <c r="L688" s="113"/>
      <c r="M688" s="36">
        <f>VLOOKUP("HV_"&amp;$D688&amp;$E688&amp;VLOOKUP($F688,key!$L$3:$M$13,2,FALSE)&amp;$G688&amp;M$6,'HVAC wts'!$H$7:$R$13254,11,FALSE)</f>
        <v>0</v>
      </c>
      <c r="N688" s="36">
        <f>VLOOKUP("HV_"&amp;$D688&amp;$E688&amp;VLOOKUP($F688,key!$L$3:$M$13,2,FALSE)&amp;$G688&amp;N$6,'HVAC wts'!$H$7:$R$13254,11,FALSE)</f>
        <v>0</v>
      </c>
      <c r="O688" s="36">
        <f>VLOOKUP("HV_"&amp;$D688&amp;$E688&amp;VLOOKUP($F688,key!$L$3:$M$13,2,FALSE)&amp;$G688&amp;O$6,'HVAC wts'!$H$7:$R$13254,11,FALSE)</f>
        <v>0</v>
      </c>
      <c r="P688" s="36">
        <f>VLOOKUP("HV_"&amp;$D688&amp;$E688&amp;VLOOKUP($F688,key!$L$3:$M$13,2,FALSE)&amp;$G688&amp;P$6,'HVAC wts'!$H$7:$R$13254,11,FALSE)</f>
        <v>0</v>
      </c>
      <c r="Q688" s="36">
        <f>VLOOKUP("HV_"&amp;$D688&amp;$E688&amp;VLOOKUP($F688,key!$L$3:$M$13,2,FALSE)&amp;$G688&amp;Q$6,'HVAC wts'!$H$7:$R$13254,11,FALSE)</f>
        <v>0</v>
      </c>
      <c r="R688" s="36">
        <f>VLOOKUP("HV_"&amp;$D688&amp;$E688&amp;VLOOKUP($F688,key!$L$3:$M$13,2,FALSE)&amp;$G688&amp;R$6,'HVAC wts'!$H$7:$R$13254,11,FALSE)</f>
        <v>0</v>
      </c>
      <c r="S688" s="36">
        <f t="shared" si="81"/>
        <v>0</v>
      </c>
      <c r="T688" s="113"/>
      <c r="U688" s="113">
        <f>MATCH($A688&amp;U$6,'All applic'!$A$7:$A$59080,0)</f>
        <v>674</v>
      </c>
      <c r="V688" s="113">
        <f>MATCH($A688&amp;V$6,'All applic'!$A$7:$A$59080,0)</f>
        <v>675</v>
      </c>
      <c r="W688" s="113">
        <f>MATCH($A688&amp;W$6,'All applic'!$A$7:$A$59080,0)</f>
        <v>677</v>
      </c>
      <c r="X688" s="113">
        <f>MATCH($A688&amp;X$6,'All applic'!$A$7:$A$59080,0)</f>
        <v>676</v>
      </c>
      <c r="Y688" s="113">
        <f>MATCH($A688&amp;Y$6,'All applic'!$A$7:$A$59080,0)</f>
        <v>674</v>
      </c>
      <c r="Z688" s="113">
        <f>MATCH($A688&amp;Z$6,'All applic'!$A$7:$A$59080,0)</f>
        <v>677</v>
      </c>
      <c r="AA688" s="113"/>
      <c r="AB688" s="28">
        <f>INDEX('All applic'!$H$7:$H$59080,U688)</f>
        <v>1.1479999999999999</v>
      </c>
      <c r="AC688" s="28">
        <f>INDEX('All applic'!$H$7:$H$59080,V688)</f>
        <v>1.022</v>
      </c>
      <c r="AD688" s="28">
        <f>INDEX('All applic'!$H$7:$H$59080,W688)</f>
        <v>1.004</v>
      </c>
      <c r="AE688" s="28">
        <f>INDEX('All applic'!$H$7:$H$59080,X688)</f>
        <v>0.72199999999999998</v>
      </c>
      <c r="AF688" s="28">
        <f>INDEX('All applic'!$H$7:$H$59080,Y688)</f>
        <v>1.1479999999999999</v>
      </c>
      <c r="AG688" s="28">
        <f>INDEX('All applic'!$H$7:$H$59080,Z688)</f>
        <v>1.004</v>
      </c>
      <c r="AH688" s="28"/>
      <c r="AI688" s="28">
        <f>INDEX('All applic'!$I$7:$I$59080,U688)</f>
        <v>1.6136363636363635</v>
      </c>
      <c r="AJ688" s="28">
        <f>INDEX('All applic'!$I$7:$I$59080,V688)</f>
        <v>1.5909090909090911</v>
      </c>
      <c r="AK688" s="28">
        <f>INDEX('All applic'!$I$7:$I$59080,W688)</f>
        <v>1.0227272727272727</v>
      </c>
      <c r="AL688" s="28">
        <f>INDEX('All applic'!$I$7:$I$59080,X688)</f>
        <v>1</v>
      </c>
      <c r="AM688" s="28">
        <f>INDEX('All applic'!$I$7:$I$59080,Y688)</f>
        <v>1.6136363636363635</v>
      </c>
      <c r="AN688" s="28">
        <f>INDEX('All applic'!$I$7:$I$59080,Z688)</f>
        <v>1.0227272727272727</v>
      </c>
      <c r="AO688" s="113"/>
      <c r="AP688" s="113">
        <f>INDEX('All applic'!$J$7:$J$59080,U688)</f>
        <v>-1.4800000000000001E-2</v>
      </c>
      <c r="AQ688" s="113">
        <v>0</v>
      </c>
      <c r="AR688" s="113">
        <f>INDEX('All applic'!$J$7:$J$59080,W688)</f>
        <v>-1.55E-2</v>
      </c>
      <c r="AS688" s="113">
        <v>0</v>
      </c>
      <c r="AT688" s="113">
        <v>0</v>
      </c>
      <c r="AU688" s="113">
        <v>0</v>
      </c>
    </row>
    <row r="689" spans="1:47" x14ac:dyDescent="0.25">
      <c r="A689" s="113" t="str">
        <f t="shared" si="76"/>
        <v>CFLMFm1996CZ10</v>
      </c>
      <c r="B689" s="113" t="str">
        <f t="shared" si="77"/>
        <v>CFLSDGMFmCZ101996</v>
      </c>
      <c r="C689" s="113" t="s">
        <v>118</v>
      </c>
      <c r="D689" s="113" t="s">
        <v>131</v>
      </c>
      <c r="E689" s="113" t="s">
        <v>1650</v>
      </c>
      <c r="F689" s="89" t="s">
        <v>70</v>
      </c>
      <c r="G689" s="113" t="s">
        <v>109</v>
      </c>
      <c r="H689" s="113" t="s">
        <v>1662</v>
      </c>
      <c r="I689" s="115">
        <f t="shared" si="78"/>
        <v>1.0352176115945655</v>
      </c>
      <c r="J689" s="115">
        <f t="shared" si="79"/>
        <v>1.8013146544891123</v>
      </c>
      <c r="K689" s="115">
        <f t="shared" si="80"/>
        <v>-1.6303601541043568E-2</v>
      </c>
      <c r="L689" s="113"/>
      <c r="M689" s="36">
        <f>VLOOKUP("HV_"&amp;$D689&amp;$E689&amp;VLOOKUP($F689,key!$L$3:$M$13,2,FALSE)&amp;$G689&amp;M$6,'HVAC wts'!$H$7:$R$13254,11,FALSE)</f>
        <v>39344.368592579449</v>
      </c>
      <c r="N689" s="36">
        <f>VLOOKUP("HV_"&amp;$D689&amp;$E689&amp;VLOOKUP($F689,key!$L$3:$M$13,2,FALSE)&amp;$G689&amp;N$6,'HVAC wts'!$H$7:$R$13254,11,FALSE)</f>
        <v>5657.5092125942365</v>
      </c>
      <c r="O689" s="36">
        <f>VLOOKUP("HV_"&amp;$D689&amp;$E689&amp;VLOOKUP($F689,key!$L$3:$M$13,2,FALSE)&amp;$G689&amp;O$6,'HVAC wts'!$H$7:$R$13254,11,FALSE)</f>
        <v>10007.056719674794</v>
      </c>
      <c r="P689" s="36">
        <f>VLOOKUP("HV_"&amp;$D689&amp;$E689&amp;VLOOKUP($F689,key!$L$3:$M$13,2,FALSE)&amp;$G689&amp;P$6,'HVAC wts'!$H$7:$R$13254,11,FALSE)</f>
        <v>1438.9610917073173</v>
      </c>
      <c r="Q689" s="36">
        <f>VLOOKUP("HV_"&amp;$D689&amp;$E689&amp;VLOOKUP($F689,key!$L$3:$M$13,2,FALSE)&amp;$G689&amp;Q$6,'HVAC wts'!$H$7:$R$13254,11,FALSE)</f>
        <v>4906.42961744272</v>
      </c>
      <c r="R689" s="36">
        <f>VLOOKUP("HV_"&amp;$D689&amp;$E689&amp;VLOOKUP($F689,key!$L$3:$M$13,2,FALSE)&amp;$G689&amp;R$6,'HVAC wts'!$H$7:$R$13254,11,FALSE)</f>
        <v>1247.9274983739838</v>
      </c>
      <c r="S689" s="36">
        <f t="shared" si="81"/>
        <v>62602.252732372501</v>
      </c>
      <c r="T689" s="113"/>
      <c r="U689" s="113">
        <f>MATCH($A689&amp;U$6,'All applic'!$A$7:$A$59080,0)</f>
        <v>678</v>
      </c>
      <c r="V689" s="113">
        <f>MATCH($A689&amp;V$6,'All applic'!$A$7:$A$59080,0)</f>
        <v>679</v>
      </c>
      <c r="W689" s="113">
        <f>MATCH($A689&amp;W$6,'All applic'!$A$7:$A$59080,0)</f>
        <v>681</v>
      </c>
      <c r="X689" s="113">
        <f>MATCH($A689&amp;X$6,'All applic'!$A$7:$A$59080,0)</f>
        <v>680</v>
      </c>
      <c r="Y689" s="113">
        <f>MATCH($A689&amp;Y$6,'All applic'!$A$7:$A$59080,0)</f>
        <v>678</v>
      </c>
      <c r="Z689" s="113">
        <f>MATCH($A689&amp;Z$6,'All applic'!$A$7:$A$59080,0)</f>
        <v>681</v>
      </c>
      <c r="AA689" s="113"/>
      <c r="AB689" s="28">
        <f>INDEX('All applic'!$H$7:$H$59080,U689)</f>
        <v>1.0740000000000001</v>
      </c>
      <c r="AC689" s="28">
        <f>INDEX('All applic'!$H$7:$H$59080,V689)</f>
        <v>0.91</v>
      </c>
      <c r="AD689" s="28">
        <f>INDEX('All applic'!$H$7:$H$59080,W689)</f>
        <v>0.998</v>
      </c>
      <c r="AE689" s="28">
        <f>INDEX('All applic'!$H$7:$H$59080,X689)</f>
        <v>0.626</v>
      </c>
      <c r="AF689" s="28">
        <f>INDEX('All applic'!$H$7:$H$59080,Y689)</f>
        <v>1.0740000000000001</v>
      </c>
      <c r="AG689" s="28">
        <f>INDEX('All applic'!$H$7:$H$59080,Z689)</f>
        <v>0.998</v>
      </c>
      <c r="AH689" s="28"/>
      <c r="AI689" s="28">
        <f>INDEX('All applic'!$I$7:$I$59080,U689)</f>
        <v>2</v>
      </c>
      <c r="AJ689" s="28">
        <f>INDEX('All applic'!$I$7:$I$59080,V689)</f>
        <v>2</v>
      </c>
      <c r="AK689" s="28">
        <f>INDEX('All applic'!$I$7:$I$59080,W689)</f>
        <v>1.0227272727272727</v>
      </c>
      <c r="AL689" s="28">
        <f>INDEX('All applic'!$I$7:$I$59080,X689)</f>
        <v>1</v>
      </c>
      <c r="AM689" s="28">
        <f>INDEX('All applic'!$I$7:$I$59080,Y689)</f>
        <v>2</v>
      </c>
      <c r="AN689" s="28">
        <f>INDEX('All applic'!$I$7:$I$59080,Z689)</f>
        <v>1.0227272727272727</v>
      </c>
      <c r="AO689" s="113"/>
      <c r="AP689" s="113">
        <f>INDEX('All applic'!$J$7:$J$59080,U689)</f>
        <v>-2.06E-2</v>
      </c>
      <c r="AQ689" s="113">
        <v>0</v>
      </c>
      <c r="AR689" s="113">
        <f>INDEX('All applic'!$J$7:$J$59080,W689)</f>
        <v>-2.1000000000000001E-2</v>
      </c>
      <c r="AS689" s="113">
        <v>0</v>
      </c>
      <c r="AT689" s="113">
        <v>0</v>
      </c>
      <c r="AU689" s="113">
        <v>0</v>
      </c>
    </row>
    <row r="690" spans="1:47" x14ac:dyDescent="0.25">
      <c r="A690" s="113" t="str">
        <f t="shared" si="76"/>
        <v>CFLMFm1996CZ11</v>
      </c>
      <c r="B690" s="113" t="str">
        <f t="shared" si="77"/>
        <v>CFLSDGMFmCZ111996</v>
      </c>
      <c r="C690" s="113" t="s">
        <v>118</v>
      </c>
      <c r="D690" s="113" t="s">
        <v>131</v>
      </c>
      <c r="E690" s="113" t="s">
        <v>1650</v>
      </c>
      <c r="F690" s="89" t="s">
        <v>70</v>
      </c>
      <c r="G690" s="113" t="s">
        <v>110</v>
      </c>
      <c r="H690" s="113" t="s">
        <v>1662</v>
      </c>
      <c r="I690" s="115">
        <f t="shared" si="78"/>
        <v>0</v>
      </c>
      <c r="J690" s="115">
        <f t="shared" si="79"/>
        <v>0</v>
      </c>
      <c r="K690" s="115">
        <f t="shared" si="80"/>
        <v>0</v>
      </c>
      <c r="L690" s="113"/>
      <c r="M690" s="36">
        <f>VLOOKUP("HV_"&amp;$D690&amp;$E690&amp;VLOOKUP($F690,key!$L$3:$M$13,2,FALSE)&amp;$G690&amp;M$6,'HVAC wts'!$H$7:$R$13254,11,FALSE)</f>
        <v>0</v>
      </c>
      <c r="N690" s="36">
        <f>VLOOKUP("HV_"&amp;$D690&amp;$E690&amp;VLOOKUP($F690,key!$L$3:$M$13,2,FALSE)&amp;$G690&amp;N$6,'HVAC wts'!$H$7:$R$13254,11,FALSE)</f>
        <v>0</v>
      </c>
      <c r="O690" s="36">
        <f>VLOOKUP("HV_"&amp;$D690&amp;$E690&amp;VLOOKUP($F690,key!$L$3:$M$13,2,FALSE)&amp;$G690&amp;O$6,'HVAC wts'!$H$7:$R$13254,11,FALSE)</f>
        <v>0</v>
      </c>
      <c r="P690" s="36">
        <f>VLOOKUP("HV_"&amp;$D690&amp;$E690&amp;VLOOKUP($F690,key!$L$3:$M$13,2,FALSE)&amp;$G690&amp;P$6,'HVAC wts'!$H$7:$R$13254,11,FALSE)</f>
        <v>0</v>
      </c>
      <c r="Q690" s="36">
        <f>VLOOKUP("HV_"&amp;$D690&amp;$E690&amp;VLOOKUP($F690,key!$L$3:$M$13,2,FALSE)&amp;$G690&amp;Q$6,'HVAC wts'!$H$7:$R$13254,11,FALSE)</f>
        <v>0</v>
      </c>
      <c r="R690" s="36">
        <f>VLOOKUP("HV_"&amp;$D690&amp;$E690&amp;VLOOKUP($F690,key!$L$3:$M$13,2,FALSE)&amp;$G690&amp;R$6,'HVAC wts'!$H$7:$R$13254,11,FALSE)</f>
        <v>0</v>
      </c>
      <c r="S690" s="36">
        <f t="shared" si="81"/>
        <v>0</v>
      </c>
      <c r="T690" s="113"/>
      <c r="U690" s="113">
        <f>MATCH($A690&amp;U$6,'All applic'!$A$7:$A$59080,0)</f>
        <v>682</v>
      </c>
      <c r="V690" s="113">
        <f>MATCH($A690&amp;V$6,'All applic'!$A$7:$A$59080,0)</f>
        <v>683</v>
      </c>
      <c r="W690" s="113">
        <f>MATCH($A690&amp;W$6,'All applic'!$A$7:$A$59080,0)</f>
        <v>685</v>
      </c>
      <c r="X690" s="113">
        <f>MATCH($A690&amp;X$6,'All applic'!$A$7:$A$59080,0)</f>
        <v>684</v>
      </c>
      <c r="Y690" s="113">
        <f>MATCH($A690&amp;Y$6,'All applic'!$A$7:$A$59080,0)</f>
        <v>682</v>
      </c>
      <c r="Z690" s="113">
        <f>MATCH($A690&amp;Z$6,'All applic'!$A$7:$A$59080,0)</f>
        <v>685</v>
      </c>
      <c r="AA690" s="113"/>
      <c r="AB690" s="28">
        <f>INDEX('All applic'!$H$7:$H$59080,U690)</f>
        <v>1.1299999999999999</v>
      </c>
      <c r="AC690" s="28">
        <f>INDEX('All applic'!$H$7:$H$59080,V690)</f>
        <v>0.97399999999999998</v>
      </c>
      <c r="AD690" s="28">
        <f>INDEX('All applic'!$H$7:$H$59080,W690)</f>
        <v>1.002</v>
      </c>
      <c r="AE690" s="28">
        <f>INDEX('All applic'!$H$7:$H$59080,X690)</f>
        <v>0.66800000000000004</v>
      </c>
      <c r="AF690" s="28">
        <f>INDEX('All applic'!$H$7:$H$59080,Y690)</f>
        <v>1.1299999999999999</v>
      </c>
      <c r="AG690" s="28">
        <f>INDEX('All applic'!$H$7:$H$59080,Z690)</f>
        <v>1.002</v>
      </c>
      <c r="AH690" s="28"/>
      <c r="AI690" s="28">
        <f>INDEX('All applic'!$I$7:$I$59080,U690)</f>
        <v>1.7999999999999998</v>
      </c>
      <c r="AJ690" s="28">
        <f>INDEX('All applic'!$I$7:$I$59080,V690)</f>
        <v>1.7999999999999998</v>
      </c>
      <c r="AK690" s="28">
        <f>INDEX('All applic'!$I$7:$I$59080,W690)</f>
        <v>1.0249999999999999</v>
      </c>
      <c r="AL690" s="28">
        <f>INDEX('All applic'!$I$7:$I$59080,X690)</f>
        <v>1.0249999999999999</v>
      </c>
      <c r="AM690" s="28">
        <f>INDEX('All applic'!$I$7:$I$59080,Y690)</f>
        <v>1.7999999999999998</v>
      </c>
      <c r="AN690" s="28">
        <f>INDEX('All applic'!$I$7:$I$59080,Z690)</f>
        <v>1.0249999999999999</v>
      </c>
      <c r="AO690" s="113"/>
      <c r="AP690" s="113">
        <f>INDEX('All applic'!$J$7:$J$59080,U690)</f>
        <v>-1.7940000000000001E-2</v>
      </c>
      <c r="AQ690" s="113">
        <v>0</v>
      </c>
      <c r="AR690" s="113">
        <f>INDEX('All applic'!$J$7:$J$59080,W690)</f>
        <v>-1.8460000000000001E-2</v>
      </c>
      <c r="AS690" s="113">
        <v>0</v>
      </c>
      <c r="AT690" s="113">
        <v>0</v>
      </c>
      <c r="AU690" s="113">
        <v>0</v>
      </c>
    </row>
    <row r="691" spans="1:47" x14ac:dyDescent="0.25">
      <c r="A691" s="113" t="str">
        <f t="shared" si="76"/>
        <v>CFLMFm1996CZ12</v>
      </c>
      <c r="B691" s="113" t="str">
        <f t="shared" si="77"/>
        <v>CFLSDGMFmCZ121996</v>
      </c>
      <c r="C691" s="113" t="s">
        <v>118</v>
      </c>
      <c r="D691" s="113" t="s">
        <v>131</v>
      </c>
      <c r="E691" s="113" t="s">
        <v>1650</v>
      </c>
      <c r="F691" s="89" t="s">
        <v>70</v>
      </c>
      <c r="G691" s="113" t="s">
        <v>111</v>
      </c>
      <c r="H691" s="113" t="s">
        <v>1662</v>
      </c>
      <c r="I691" s="115">
        <f t="shared" si="78"/>
        <v>0</v>
      </c>
      <c r="J691" s="115">
        <f t="shared" si="79"/>
        <v>0</v>
      </c>
      <c r="K691" s="115">
        <f t="shared" si="80"/>
        <v>0</v>
      </c>
      <c r="L691" s="113"/>
      <c r="M691" s="36">
        <f>VLOOKUP("HV_"&amp;$D691&amp;$E691&amp;VLOOKUP($F691,key!$L$3:$M$13,2,FALSE)&amp;$G691&amp;M$6,'HVAC wts'!$H$7:$R$13254,11,FALSE)</f>
        <v>0</v>
      </c>
      <c r="N691" s="36">
        <f>VLOOKUP("HV_"&amp;$D691&amp;$E691&amp;VLOOKUP($F691,key!$L$3:$M$13,2,FALSE)&amp;$G691&amp;N$6,'HVAC wts'!$H$7:$R$13254,11,FALSE)</f>
        <v>0</v>
      </c>
      <c r="O691" s="36">
        <f>VLOOKUP("HV_"&amp;$D691&amp;$E691&amp;VLOOKUP($F691,key!$L$3:$M$13,2,FALSE)&amp;$G691&amp;O$6,'HVAC wts'!$H$7:$R$13254,11,FALSE)</f>
        <v>0</v>
      </c>
      <c r="P691" s="36">
        <f>VLOOKUP("HV_"&amp;$D691&amp;$E691&amp;VLOOKUP($F691,key!$L$3:$M$13,2,FALSE)&amp;$G691&amp;P$6,'HVAC wts'!$H$7:$R$13254,11,FALSE)</f>
        <v>0</v>
      </c>
      <c r="Q691" s="36">
        <f>VLOOKUP("HV_"&amp;$D691&amp;$E691&amp;VLOOKUP($F691,key!$L$3:$M$13,2,FALSE)&amp;$G691&amp;Q$6,'HVAC wts'!$H$7:$R$13254,11,FALSE)</f>
        <v>0</v>
      </c>
      <c r="R691" s="36">
        <f>VLOOKUP("HV_"&amp;$D691&amp;$E691&amp;VLOOKUP($F691,key!$L$3:$M$13,2,FALSE)&amp;$G691&amp;R$6,'HVAC wts'!$H$7:$R$13254,11,FALSE)</f>
        <v>0</v>
      </c>
      <c r="S691" s="36">
        <f t="shared" si="81"/>
        <v>0</v>
      </c>
      <c r="T691" s="113"/>
      <c r="U691" s="113">
        <f>MATCH($A691&amp;U$6,'All applic'!$A$7:$A$59080,0)</f>
        <v>686</v>
      </c>
      <c r="V691" s="113">
        <f>MATCH($A691&amp;V$6,'All applic'!$A$7:$A$59080,0)</f>
        <v>687</v>
      </c>
      <c r="W691" s="113">
        <f>MATCH($A691&amp;W$6,'All applic'!$A$7:$A$59080,0)</f>
        <v>689</v>
      </c>
      <c r="X691" s="113">
        <f>MATCH($A691&amp;X$6,'All applic'!$A$7:$A$59080,0)</f>
        <v>688</v>
      </c>
      <c r="Y691" s="113">
        <f>MATCH($A691&amp;Y$6,'All applic'!$A$7:$A$59080,0)</f>
        <v>686</v>
      </c>
      <c r="Z691" s="113">
        <f>MATCH($A691&amp;Z$6,'All applic'!$A$7:$A$59080,0)</f>
        <v>689</v>
      </c>
      <c r="AA691" s="113"/>
      <c r="AB691" s="28">
        <f>INDEX('All applic'!$H$7:$H$59080,U691)</f>
        <v>1.0900000000000001</v>
      </c>
      <c r="AC691" s="28">
        <f>INDEX('All applic'!$H$7:$H$59080,V691)</f>
        <v>0.89600000000000002</v>
      </c>
      <c r="AD691" s="28">
        <f>INDEX('All applic'!$H$7:$H$59080,W691)</f>
        <v>0.99399999999999999</v>
      </c>
      <c r="AE691" s="28">
        <f>INDEX('All applic'!$H$7:$H$59080,X691)</f>
        <v>0.57199999999999995</v>
      </c>
      <c r="AF691" s="28">
        <f>INDEX('All applic'!$H$7:$H$59080,Y691)</f>
        <v>1.0900000000000001</v>
      </c>
      <c r="AG691" s="28">
        <f>INDEX('All applic'!$H$7:$H$59080,Z691)</f>
        <v>0.99399999999999999</v>
      </c>
      <c r="AH691" s="28"/>
      <c r="AI691" s="28">
        <f>INDEX('All applic'!$I$7:$I$59080,U691)</f>
        <v>1.9</v>
      </c>
      <c r="AJ691" s="28">
        <f>INDEX('All applic'!$I$7:$I$59080,V691)</f>
        <v>1.875</v>
      </c>
      <c r="AK691" s="28">
        <f>INDEX('All applic'!$I$7:$I$59080,W691)</f>
        <v>1.0249999999999999</v>
      </c>
      <c r="AL691" s="28">
        <f>INDEX('All applic'!$I$7:$I$59080,X691)</f>
        <v>1</v>
      </c>
      <c r="AM691" s="28">
        <f>INDEX('All applic'!$I$7:$I$59080,Y691)</f>
        <v>1.9</v>
      </c>
      <c r="AN691" s="28">
        <f>INDEX('All applic'!$I$7:$I$59080,Z691)</f>
        <v>1.0249999999999999</v>
      </c>
      <c r="AO691" s="113"/>
      <c r="AP691" s="113">
        <f>INDEX('All applic'!$J$7:$J$59080,U691)</f>
        <v>-2.2600000000000002E-2</v>
      </c>
      <c r="AQ691" s="113">
        <v>0</v>
      </c>
      <c r="AR691" s="113">
        <f>INDEX('All applic'!$J$7:$J$59080,W691)</f>
        <v>-2.3E-2</v>
      </c>
      <c r="AS691" s="113">
        <v>0</v>
      </c>
      <c r="AT691" s="113">
        <v>0</v>
      </c>
      <c r="AU691" s="113">
        <v>0</v>
      </c>
    </row>
    <row r="692" spans="1:47" x14ac:dyDescent="0.25">
      <c r="A692" s="113" t="str">
        <f t="shared" si="76"/>
        <v>CFLMFm1996CZ13</v>
      </c>
      <c r="B692" s="113" t="str">
        <f t="shared" si="77"/>
        <v>CFLSDGMFmCZ131996</v>
      </c>
      <c r="C692" s="113" t="s">
        <v>118</v>
      </c>
      <c r="D692" s="113" t="s">
        <v>131</v>
      </c>
      <c r="E692" s="113" t="s">
        <v>1650</v>
      </c>
      <c r="F692" s="89" t="s">
        <v>70</v>
      </c>
      <c r="G692" s="113" t="s">
        <v>112</v>
      </c>
      <c r="H692" s="113" t="s">
        <v>1662</v>
      </c>
      <c r="I692" s="115">
        <f t="shared" si="78"/>
        <v>0</v>
      </c>
      <c r="J692" s="115">
        <f t="shared" si="79"/>
        <v>0</v>
      </c>
      <c r="K692" s="115">
        <f t="shared" si="80"/>
        <v>0</v>
      </c>
      <c r="L692" s="113"/>
      <c r="M692" s="36">
        <f>VLOOKUP("HV_"&amp;$D692&amp;$E692&amp;VLOOKUP($F692,key!$L$3:$M$13,2,FALSE)&amp;$G692&amp;M$6,'HVAC wts'!$H$7:$R$13254,11,FALSE)</f>
        <v>0</v>
      </c>
      <c r="N692" s="36">
        <f>VLOOKUP("HV_"&amp;$D692&amp;$E692&amp;VLOOKUP($F692,key!$L$3:$M$13,2,FALSE)&amp;$G692&amp;N$6,'HVAC wts'!$H$7:$R$13254,11,FALSE)</f>
        <v>0</v>
      </c>
      <c r="O692" s="36">
        <f>VLOOKUP("HV_"&amp;$D692&amp;$E692&amp;VLOOKUP($F692,key!$L$3:$M$13,2,FALSE)&amp;$G692&amp;O$6,'HVAC wts'!$H$7:$R$13254,11,FALSE)</f>
        <v>0</v>
      </c>
      <c r="P692" s="36">
        <f>VLOOKUP("HV_"&amp;$D692&amp;$E692&amp;VLOOKUP($F692,key!$L$3:$M$13,2,FALSE)&amp;$G692&amp;P$6,'HVAC wts'!$H$7:$R$13254,11,FALSE)</f>
        <v>0</v>
      </c>
      <c r="Q692" s="36">
        <f>VLOOKUP("HV_"&amp;$D692&amp;$E692&amp;VLOOKUP($F692,key!$L$3:$M$13,2,FALSE)&amp;$G692&amp;Q$6,'HVAC wts'!$H$7:$R$13254,11,FALSE)</f>
        <v>0</v>
      </c>
      <c r="R692" s="36">
        <f>VLOOKUP("HV_"&amp;$D692&amp;$E692&amp;VLOOKUP($F692,key!$L$3:$M$13,2,FALSE)&amp;$G692&amp;R$6,'HVAC wts'!$H$7:$R$13254,11,FALSE)</f>
        <v>0</v>
      </c>
      <c r="S692" s="36">
        <f t="shared" si="81"/>
        <v>0</v>
      </c>
      <c r="T692" s="113"/>
      <c r="U692" s="113">
        <f>MATCH($A692&amp;U$6,'All applic'!$A$7:$A$59080,0)</f>
        <v>690</v>
      </c>
      <c r="V692" s="113">
        <f>MATCH($A692&amp;V$6,'All applic'!$A$7:$A$59080,0)</f>
        <v>691</v>
      </c>
      <c r="W692" s="113">
        <f>MATCH($A692&amp;W$6,'All applic'!$A$7:$A$59080,0)</f>
        <v>693</v>
      </c>
      <c r="X692" s="113">
        <f>MATCH($A692&amp;X$6,'All applic'!$A$7:$A$59080,0)</f>
        <v>692</v>
      </c>
      <c r="Y692" s="113">
        <f>MATCH($A692&amp;Y$6,'All applic'!$A$7:$A$59080,0)</f>
        <v>690</v>
      </c>
      <c r="Z692" s="113">
        <f>MATCH($A692&amp;Z$6,'All applic'!$A$7:$A$59080,0)</f>
        <v>693</v>
      </c>
      <c r="AA692" s="113"/>
      <c r="AB692" s="28">
        <f>INDEX('All applic'!$H$7:$H$59080,U692)</f>
        <v>1.1299999999999999</v>
      </c>
      <c r="AC692" s="28">
        <f>INDEX('All applic'!$H$7:$H$59080,V692)</f>
        <v>0.96</v>
      </c>
      <c r="AD692" s="28">
        <f>INDEX('All applic'!$H$7:$H$59080,W692)</f>
        <v>0.998</v>
      </c>
      <c r="AE692" s="28">
        <f>INDEX('All applic'!$H$7:$H$59080,X692)</f>
        <v>0.61599999999999999</v>
      </c>
      <c r="AF692" s="28">
        <f>INDEX('All applic'!$H$7:$H$59080,Y692)</f>
        <v>1.1299999999999999</v>
      </c>
      <c r="AG692" s="28">
        <f>INDEX('All applic'!$H$7:$H$59080,Z692)</f>
        <v>0.998</v>
      </c>
      <c r="AH692" s="28"/>
      <c r="AI692" s="28">
        <f>INDEX('All applic'!$I$7:$I$59080,U692)</f>
        <v>1.9</v>
      </c>
      <c r="AJ692" s="28">
        <f>INDEX('All applic'!$I$7:$I$59080,V692)</f>
        <v>1.8499999999999999</v>
      </c>
      <c r="AK692" s="28">
        <f>INDEX('All applic'!$I$7:$I$59080,W692)</f>
        <v>1.05</v>
      </c>
      <c r="AL692" s="28">
        <f>INDEX('All applic'!$I$7:$I$59080,X692)</f>
        <v>1.0249999999999999</v>
      </c>
      <c r="AM692" s="28">
        <f>INDEX('All applic'!$I$7:$I$59080,Y692)</f>
        <v>1.9</v>
      </c>
      <c r="AN692" s="28">
        <f>INDEX('All applic'!$I$7:$I$59080,Z692)</f>
        <v>1.05</v>
      </c>
      <c r="AO692" s="113"/>
      <c r="AP692" s="113">
        <f>INDEX('All applic'!$J$7:$J$59080,U692)</f>
        <v>-1.9879999999999998E-2</v>
      </c>
      <c r="AQ692" s="113">
        <v>0</v>
      </c>
      <c r="AR692" s="113">
        <f>INDEX('All applic'!$J$7:$J$59080,W692)</f>
        <v>-2.0399999999999998E-2</v>
      </c>
      <c r="AS692" s="113">
        <v>0</v>
      </c>
      <c r="AT692" s="113">
        <v>0</v>
      </c>
      <c r="AU692" s="113">
        <v>0</v>
      </c>
    </row>
    <row r="693" spans="1:47" x14ac:dyDescent="0.25">
      <c r="A693" s="113" t="str">
        <f t="shared" si="76"/>
        <v>CFLMFm1996CZ14</v>
      </c>
      <c r="B693" s="113" t="str">
        <f t="shared" si="77"/>
        <v>CFLSDGMFmCZ141996</v>
      </c>
      <c r="C693" s="113" t="s">
        <v>118</v>
      </c>
      <c r="D693" s="113" t="s">
        <v>131</v>
      </c>
      <c r="E693" s="113" t="s">
        <v>1650</v>
      </c>
      <c r="F693" s="89" t="s">
        <v>70</v>
      </c>
      <c r="G693" s="113" t="s">
        <v>113</v>
      </c>
      <c r="H693" s="113" t="s">
        <v>1662</v>
      </c>
      <c r="I693" s="115">
        <f t="shared" si="78"/>
        <v>1.1342352513055602</v>
      </c>
      <c r="J693" s="115">
        <f t="shared" si="79"/>
        <v>1.4312704301456398</v>
      </c>
      <c r="K693" s="115">
        <f t="shared" si="80"/>
        <v>-1.5451327929929032E-2</v>
      </c>
      <c r="L693" s="113"/>
      <c r="M693" s="36">
        <f>VLOOKUP("HV_"&amp;$D693&amp;$E693&amp;VLOOKUP($F693,key!$L$3:$M$13,2,FALSE)&amp;$G693&amp;M$6,'HVAC wts'!$H$7:$R$13254,11,FALSE)</f>
        <v>192.30555408721358</v>
      </c>
      <c r="N693" s="36">
        <f>VLOOKUP("HV_"&amp;$D693&amp;$E693&amp;VLOOKUP($F693,key!$L$3:$M$13,2,FALSE)&amp;$G693&amp;N$6,'HVAC wts'!$H$7:$R$13254,11,FALSE)</f>
        <v>27.652507405764975</v>
      </c>
      <c r="O693" s="36">
        <f>VLOOKUP("HV_"&amp;$D693&amp;$E693&amp;VLOOKUP($F693,key!$L$3:$M$13,2,FALSE)&amp;$G693&amp;O$6,'HVAC wts'!$H$7:$R$13254,11,FALSE)</f>
        <v>0</v>
      </c>
      <c r="P693" s="36">
        <f>VLOOKUP("HV_"&amp;$D693&amp;$E693&amp;VLOOKUP($F693,key!$L$3:$M$13,2,FALSE)&amp;$G693&amp;P$6,'HVAC wts'!$H$7:$R$13254,11,FALSE)</f>
        <v>0</v>
      </c>
      <c r="Q693" s="36">
        <f>VLOOKUP("HV_"&amp;$D693&amp;$E693&amp;VLOOKUP($F693,key!$L$3:$M$13,2,FALSE)&amp;$G693&amp;Q$6,'HVAC wts'!$H$7:$R$13254,11,FALSE)</f>
        <v>23.981415890613455</v>
      </c>
      <c r="R693" s="36">
        <f>VLOOKUP("HV_"&amp;$D693&amp;$E693&amp;VLOOKUP($F693,key!$L$3:$M$13,2,FALSE)&amp;$G693&amp;R$6,'HVAC wts'!$H$7:$R$13254,11,FALSE)</f>
        <v>0</v>
      </c>
      <c r="S693" s="36">
        <f t="shared" si="81"/>
        <v>243.93947738359199</v>
      </c>
      <c r="T693" s="113"/>
      <c r="U693" s="113">
        <f>MATCH($A693&amp;U$6,'All applic'!$A$7:$A$59080,0)</f>
        <v>694</v>
      </c>
      <c r="V693" s="113">
        <f>MATCH($A693&amp;V$6,'All applic'!$A$7:$A$59080,0)</f>
        <v>695</v>
      </c>
      <c r="W693" s="113">
        <f>MATCH($A693&amp;W$6,'All applic'!$A$7:$A$59080,0)</f>
        <v>697</v>
      </c>
      <c r="X693" s="113">
        <f>MATCH($A693&amp;X$6,'All applic'!$A$7:$A$59080,0)</f>
        <v>696</v>
      </c>
      <c r="Y693" s="113">
        <f>MATCH($A693&amp;Y$6,'All applic'!$A$7:$A$59080,0)</f>
        <v>694</v>
      </c>
      <c r="Z693" s="113">
        <f>MATCH($A693&amp;Z$6,'All applic'!$A$7:$A$59080,0)</f>
        <v>697</v>
      </c>
      <c r="AA693" s="113"/>
      <c r="AB693" s="28">
        <f>INDEX('All applic'!$H$7:$H$59080,U693)</f>
        <v>1.1559999999999999</v>
      </c>
      <c r="AC693" s="28">
        <f>INDEX('All applic'!$H$7:$H$59080,V693)</f>
        <v>0.96399999999999997</v>
      </c>
      <c r="AD693" s="28">
        <f>INDEX('All applic'!$H$7:$H$59080,W693)</f>
        <v>0.996</v>
      </c>
      <c r="AE693" s="28">
        <f>INDEX('All applic'!$H$7:$H$59080,X693)</f>
        <v>0.62</v>
      </c>
      <c r="AF693" s="28">
        <f>INDEX('All applic'!$H$7:$H$59080,Y693)</f>
        <v>1.1559999999999999</v>
      </c>
      <c r="AG693" s="28">
        <f>INDEX('All applic'!$H$7:$H$59080,Z693)</f>
        <v>0.996</v>
      </c>
      <c r="AH693" s="28"/>
      <c r="AI693" s="28">
        <f>INDEX('All applic'!$I$7:$I$59080,U693)</f>
        <v>1.4285714285714284</v>
      </c>
      <c r="AJ693" s="28">
        <f>INDEX('All applic'!$I$7:$I$59080,V693)</f>
        <v>1.4523809523809523</v>
      </c>
      <c r="AK693" s="28">
        <f>INDEX('All applic'!$I$7:$I$59080,W693)</f>
        <v>1.0238095238095237</v>
      </c>
      <c r="AL693" s="28">
        <f>INDEX('All applic'!$I$7:$I$59080,X693)</f>
        <v>1</v>
      </c>
      <c r="AM693" s="28">
        <f>INDEX('All applic'!$I$7:$I$59080,Y693)</f>
        <v>1.4285714285714284</v>
      </c>
      <c r="AN693" s="28">
        <f>INDEX('All applic'!$I$7:$I$59080,Z693)</f>
        <v>1.0238095238095237</v>
      </c>
      <c r="AO693" s="113"/>
      <c r="AP693" s="113">
        <f>INDEX('All applic'!$J$7:$J$59080,U693)</f>
        <v>-1.9600000000000003E-2</v>
      </c>
      <c r="AQ693" s="113">
        <v>0</v>
      </c>
      <c r="AR693" s="113">
        <f>INDEX('All applic'!$J$7:$J$59080,W693)</f>
        <v>-2.0199999999999999E-2</v>
      </c>
      <c r="AS693" s="113">
        <v>0</v>
      </c>
      <c r="AT693" s="113">
        <v>0</v>
      </c>
      <c r="AU693" s="113">
        <v>0</v>
      </c>
    </row>
    <row r="694" spans="1:47" x14ac:dyDescent="0.25">
      <c r="A694" s="113" t="str">
        <f t="shared" si="76"/>
        <v>CFLMFm1996CZ15</v>
      </c>
      <c r="B694" s="113" t="str">
        <f t="shared" si="77"/>
        <v>CFLSDGMFmCZ151996</v>
      </c>
      <c r="C694" s="113" t="s">
        <v>118</v>
      </c>
      <c r="D694" s="113" t="s">
        <v>131</v>
      </c>
      <c r="E694" s="113" t="s">
        <v>1650</v>
      </c>
      <c r="F694" s="89" t="s">
        <v>70</v>
      </c>
      <c r="G694" s="113" t="s">
        <v>114</v>
      </c>
      <c r="H694" s="113" t="s">
        <v>1662</v>
      </c>
      <c r="I694" s="115">
        <f t="shared" si="78"/>
        <v>1.1961053805619226</v>
      </c>
      <c r="J694" s="115">
        <f t="shared" si="79"/>
        <v>1.6087331031091521</v>
      </c>
      <c r="K694" s="115">
        <f t="shared" si="80"/>
        <v>-7.2526641303748505E-3</v>
      </c>
      <c r="L694" s="113"/>
      <c r="M694" s="36">
        <f>VLOOKUP("HV_"&amp;$D694&amp;$E694&amp;VLOOKUP($F694,key!$L$3:$M$13,2,FALSE)&amp;$G694&amp;M$6,'HVAC wts'!$H$7:$R$13254,11,FALSE)</f>
        <v>132.4990223798965</v>
      </c>
      <c r="N694" s="36">
        <f>VLOOKUP("HV_"&amp;$D694&amp;$E694&amp;VLOOKUP($F694,key!$L$3:$M$13,2,FALSE)&amp;$G694&amp;N$6,'HVAC wts'!$H$7:$R$13254,11,FALSE)</f>
        <v>19.052648869179606</v>
      </c>
      <c r="O694" s="36">
        <f>VLOOKUP("HV_"&amp;$D694&amp;$E694&amp;VLOOKUP($F694,key!$L$3:$M$13,2,FALSE)&amp;$G694&amp;O$6,'HVAC wts'!$H$7:$R$13254,11,FALSE)</f>
        <v>0</v>
      </c>
      <c r="P694" s="36">
        <f>VLOOKUP("HV_"&amp;$D694&amp;$E694&amp;VLOOKUP($F694,key!$L$3:$M$13,2,FALSE)&amp;$G694&amp;P$6,'HVAC wts'!$H$7:$R$13254,11,FALSE)</f>
        <v>0</v>
      </c>
      <c r="Q694" s="36">
        <f>VLOOKUP("HV_"&amp;$D694&amp;$E694&amp;VLOOKUP($F694,key!$L$3:$M$13,2,FALSE)&amp;$G694&amp;Q$6,'HVAC wts'!$H$7:$R$13254,11,FALSE)</f>
        <v>16.523257354028086</v>
      </c>
      <c r="R694" s="36">
        <f>VLOOKUP("HV_"&amp;$D694&amp;$E694&amp;VLOOKUP($F694,key!$L$3:$M$13,2,FALSE)&amp;$G694&amp;R$6,'HVAC wts'!$H$7:$R$13254,11,FALSE)</f>
        <v>0</v>
      </c>
      <c r="S694" s="36">
        <f t="shared" si="81"/>
        <v>168.07492860310418</v>
      </c>
      <c r="T694" s="113"/>
      <c r="U694" s="113">
        <f>MATCH($A694&amp;U$6,'All applic'!$A$7:$A$59080,0)</f>
        <v>698</v>
      </c>
      <c r="V694" s="113">
        <f>MATCH($A694&amp;V$6,'All applic'!$A$7:$A$59080,0)</f>
        <v>699</v>
      </c>
      <c r="W694" s="113">
        <f>MATCH($A694&amp;W$6,'All applic'!$A$7:$A$59080,0)</f>
        <v>701</v>
      </c>
      <c r="X694" s="113">
        <f>MATCH($A694&amp;X$6,'All applic'!$A$7:$A$59080,0)</f>
        <v>700</v>
      </c>
      <c r="Y694" s="113">
        <f>MATCH($A694&amp;Y$6,'All applic'!$A$7:$A$59080,0)</f>
        <v>698</v>
      </c>
      <c r="Z694" s="113">
        <f>MATCH($A694&amp;Z$6,'All applic'!$A$7:$A$59080,0)</f>
        <v>701</v>
      </c>
      <c r="AA694" s="113"/>
      <c r="AB694" s="28">
        <f>INDEX('All applic'!$H$7:$H$59080,U694)</f>
        <v>1.202</v>
      </c>
      <c r="AC694" s="28">
        <f>INDEX('All applic'!$H$7:$H$59080,V694)</f>
        <v>1.1499999999999999</v>
      </c>
      <c r="AD694" s="28">
        <f>INDEX('All applic'!$H$7:$H$59080,W694)</f>
        <v>1.008</v>
      </c>
      <c r="AE694" s="28">
        <f>INDEX('All applic'!$H$7:$H$59080,X694)</f>
        <v>0.83399999999999996</v>
      </c>
      <c r="AF694" s="28">
        <f>INDEX('All applic'!$H$7:$H$59080,Y694)</f>
        <v>1.202</v>
      </c>
      <c r="AG694" s="28">
        <f>INDEX('All applic'!$H$7:$H$59080,Z694)</f>
        <v>1.008</v>
      </c>
      <c r="AH694" s="28"/>
      <c r="AI694" s="28">
        <f>INDEX('All applic'!$I$7:$I$59080,U694)</f>
        <v>1.5952380952380953</v>
      </c>
      <c r="AJ694" s="28">
        <f>INDEX('All applic'!$I$7:$I$59080,V694)</f>
        <v>1.714285714285714</v>
      </c>
      <c r="AK694" s="28">
        <f>INDEX('All applic'!$I$7:$I$59080,W694)</f>
        <v>1.0238095238095237</v>
      </c>
      <c r="AL694" s="28">
        <f>INDEX('All applic'!$I$7:$I$59080,X694)</f>
        <v>1.0238095238095237</v>
      </c>
      <c r="AM694" s="28">
        <f>INDEX('All applic'!$I$7:$I$59080,Y694)</f>
        <v>1.5952380952380953</v>
      </c>
      <c r="AN694" s="28">
        <f>INDEX('All applic'!$I$7:$I$59080,Z694)</f>
        <v>1.0238095238095237</v>
      </c>
      <c r="AO694" s="113"/>
      <c r="AP694" s="113">
        <f>INDEX('All applic'!$J$7:$J$59080,U694)</f>
        <v>-9.1999999999999998E-3</v>
      </c>
      <c r="AQ694" s="113">
        <v>0</v>
      </c>
      <c r="AR694" s="113">
        <f>INDEX('All applic'!$J$7:$J$59080,W694)</f>
        <v>-9.8000000000000014E-3</v>
      </c>
      <c r="AS694" s="113">
        <v>0</v>
      </c>
      <c r="AT694" s="113">
        <v>0</v>
      </c>
      <c r="AU694" s="113">
        <v>0</v>
      </c>
    </row>
    <row r="695" spans="1:47" x14ac:dyDescent="0.25">
      <c r="A695" s="113" t="str">
        <f t="shared" si="76"/>
        <v>CFLMFm1996CZ16</v>
      </c>
      <c r="B695" s="113" t="str">
        <f t="shared" si="77"/>
        <v>CFLSDGMFmCZ161996</v>
      </c>
      <c r="C695" s="113" t="s">
        <v>118</v>
      </c>
      <c r="D695" s="113" t="s">
        <v>131</v>
      </c>
      <c r="E695" s="113" t="s">
        <v>1650</v>
      </c>
      <c r="F695" s="89" t="s">
        <v>70</v>
      </c>
      <c r="G695" s="113" t="s">
        <v>115</v>
      </c>
      <c r="H695" s="113" t="s">
        <v>1662</v>
      </c>
      <c r="I695" s="115">
        <f t="shared" si="78"/>
        <v>0</v>
      </c>
      <c r="J695" s="115">
        <f t="shared" si="79"/>
        <v>0</v>
      </c>
      <c r="K695" s="115">
        <f t="shared" si="80"/>
        <v>0</v>
      </c>
      <c r="L695" s="113"/>
      <c r="M695" s="36">
        <f>VLOOKUP("HV_"&amp;$D695&amp;$E695&amp;VLOOKUP($F695,key!$L$3:$M$13,2,FALSE)&amp;$G695&amp;M$6,'HVAC wts'!$H$7:$R$13254,11,FALSE)</f>
        <v>0</v>
      </c>
      <c r="N695" s="36">
        <f>VLOOKUP("HV_"&amp;$D695&amp;$E695&amp;VLOOKUP($F695,key!$L$3:$M$13,2,FALSE)&amp;$G695&amp;N$6,'HVAC wts'!$H$7:$R$13254,11,FALSE)</f>
        <v>0</v>
      </c>
      <c r="O695" s="36">
        <f>VLOOKUP("HV_"&amp;$D695&amp;$E695&amp;VLOOKUP($F695,key!$L$3:$M$13,2,FALSE)&amp;$G695&amp;O$6,'HVAC wts'!$H$7:$R$13254,11,FALSE)</f>
        <v>0</v>
      </c>
      <c r="P695" s="36">
        <f>VLOOKUP("HV_"&amp;$D695&amp;$E695&amp;VLOOKUP($F695,key!$L$3:$M$13,2,FALSE)&amp;$G695&amp;P$6,'HVAC wts'!$H$7:$R$13254,11,FALSE)</f>
        <v>0</v>
      </c>
      <c r="Q695" s="36">
        <f>VLOOKUP("HV_"&amp;$D695&amp;$E695&amp;VLOOKUP($F695,key!$L$3:$M$13,2,FALSE)&amp;$G695&amp;Q$6,'HVAC wts'!$H$7:$R$13254,11,FALSE)</f>
        <v>0</v>
      </c>
      <c r="R695" s="36">
        <f>VLOOKUP("HV_"&amp;$D695&amp;$E695&amp;VLOOKUP($F695,key!$L$3:$M$13,2,FALSE)&amp;$G695&amp;R$6,'HVAC wts'!$H$7:$R$13254,11,FALSE)</f>
        <v>0</v>
      </c>
      <c r="S695" s="36">
        <f t="shared" si="81"/>
        <v>0</v>
      </c>
      <c r="T695" s="113"/>
      <c r="U695" s="113">
        <f>MATCH($A695&amp;U$6,'All applic'!$A$7:$A$59080,0)</f>
        <v>702</v>
      </c>
      <c r="V695" s="113">
        <f>MATCH($A695&amp;V$6,'All applic'!$A$7:$A$59080,0)</f>
        <v>703</v>
      </c>
      <c r="W695" s="113">
        <f>MATCH($A695&amp;W$6,'All applic'!$A$7:$A$59080,0)</f>
        <v>705</v>
      </c>
      <c r="X695" s="113">
        <f>MATCH($A695&amp;X$6,'All applic'!$A$7:$A$59080,0)</f>
        <v>704</v>
      </c>
      <c r="Y695" s="113">
        <f>MATCH($A695&amp;Y$6,'All applic'!$A$7:$A$59080,0)</f>
        <v>702</v>
      </c>
      <c r="Z695" s="113">
        <f>MATCH($A695&amp;Z$6,'All applic'!$A$7:$A$59080,0)</f>
        <v>705</v>
      </c>
      <c r="AA695" s="113"/>
      <c r="AB695" s="28">
        <f>INDEX('All applic'!$H$7:$H$59080,U695)</f>
        <v>1.0880000000000001</v>
      </c>
      <c r="AC695" s="28">
        <f>INDEX('All applic'!$H$7:$H$59080,V695)</f>
        <v>0.77600000000000002</v>
      </c>
      <c r="AD695" s="28">
        <f>INDEX('All applic'!$H$7:$H$59080,W695)</f>
        <v>0.98799999999999999</v>
      </c>
      <c r="AE695" s="28">
        <f>INDEX('All applic'!$H$7:$H$59080,X695)</f>
        <v>0.46400000000000002</v>
      </c>
      <c r="AF695" s="28">
        <f>INDEX('All applic'!$H$7:$H$59080,Y695)</f>
        <v>1.0880000000000001</v>
      </c>
      <c r="AG695" s="28">
        <f>INDEX('All applic'!$H$7:$H$59080,Z695)</f>
        <v>0.98799999999999999</v>
      </c>
      <c r="AH695" s="28"/>
      <c r="AI695" s="28">
        <f>INDEX('All applic'!$I$7:$I$59080,U695)</f>
        <v>1.6500000000000001</v>
      </c>
      <c r="AJ695" s="28">
        <f>INDEX('All applic'!$I$7:$I$59080,V695)</f>
        <v>1.6500000000000001</v>
      </c>
      <c r="AK695" s="28">
        <f>INDEX('All applic'!$I$7:$I$59080,W695)</f>
        <v>1.05</v>
      </c>
      <c r="AL695" s="28">
        <f>INDEX('All applic'!$I$7:$I$59080,X695)</f>
        <v>1.0249999999999999</v>
      </c>
      <c r="AM695" s="28">
        <f>INDEX('All applic'!$I$7:$I$59080,Y695)</f>
        <v>1.6500000000000001</v>
      </c>
      <c r="AN695" s="28">
        <f>INDEX('All applic'!$I$7:$I$59080,Z695)</f>
        <v>1.05</v>
      </c>
      <c r="AO695" s="113"/>
      <c r="AP695" s="113">
        <f>INDEX('All applic'!$J$7:$J$59080,U695)</f>
        <v>-2.7399999999999997E-2</v>
      </c>
      <c r="AQ695" s="113">
        <v>0</v>
      </c>
      <c r="AR695" s="113">
        <f>INDEX('All applic'!$J$7:$J$59080,W695)</f>
        <v>-2.8000000000000001E-2</v>
      </c>
      <c r="AS695" s="113">
        <v>0</v>
      </c>
      <c r="AT695" s="113">
        <v>0</v>
      </c>
      <c r="AU695" s="113">
        <v>0</v>
      </c>
    </row>
    <row r="696" spans="1:47" x14ac:dyDescent="0.25">
      <c r="A696" s="113" t="str">
        <f t="shared" si="76"/>
        <v>CFLMFm2003CZ01</v>
      </c>
      <c r="B696" s="113" t="str">
        <f t="shared" si="77"/>
        <v>CFLSDGMFmCZ012003</v>
      </c>
      <c r="C696" s="113" t="s">
        <v>118</v>
      </c>
      <c r="D696" s="113" t="s">
        <v>131</v>
      </c>
      <c r="E696" s="113" t="s">
        <v>1650</v>
      </c>
      <c r="F696" s="89" t="s">
        <v>57</v>
      </c>
      <c r="G696" s="113" t="s">
        <v>48</v>
      </c>
      <c r="H696" s="113" t="s">
        <v>1662</v>
      </c>
      <c r="I696" s="115">
        <f t="shared" si="78"/>
        <v>0</v>
      </c>
      <c r="J696" s="115">
        <f t="shared" si="79"/>
        <v>0</v>
      </c>
      <c r="K696" s="115">
        <f t="shared" si="80"/>
        <v>0</v>
      </c>
      <c r="L696" s="113"/>
      <c r="M696" s="36">
        <f>VLOOKUP("HV_"&amp;$D696&amp;$E696&amp;VLOOKUP($F696,key!$L$3:$M$13,2,FALSE)&amp;$G696&amp;M$6,'HVAC wts'!$H$7:$R$13254,11,FALSE)</f>
        <v>0</v>
      </c>
      <c r="N696" s="36">
        <f>VLOOKUP("HV_"&amp;$D696&amp;$E696&amp;VLOOKUP($F696,key!$L$3:$M$13,2,FALSE)&amp;$G696&amp;N$6,'HVAC wts'!$H$7:$R$13254,11,FALSE)</f>
        <v>0</v>
      </c>
      <c r="O696" s="36">
        <f>VLOOKUP("HV_"&amp;$D696&amp;$E696&amp;VLOOKUP($F696,key!$L$3:$M$13,2,FALSE)&amp;$G696&amp;O$6,'HVAC wts'!$H$7:$R$13254,11,FALSE)</f>
        <v>0</v>
      </c>
      <c r="P696" s="36">
        <f>VLOOKUP("HV_"&amp;$D696&amp;$E696&amp;VLOOKUP($F696,key!$L$3:$M$13,2,FALSE)&amp;$G696&amp;P$6,'HVAC wts'!$H$7:$R$13254,11,FALSE)</f>
        <v>0</v>
      </c>
      <c r="Q696" s="36">
        <f>VLOOKUP("HV_"&amp;$D696&amp;$E696&amp;VLOOKUP($F696,key!$L$3:$M$13,2,FALSE)&amp;$G696&amp;Q$6,'HVAC wts'!$H$7:$R$13254,11,FALSE)</f>
        <v>0</v>
      </c>
      <c r="R696" s="36">
        <f>VLOOKUP("HV_"&amp;$D696&amp;$E696&amp;VLOOKUP($F696,key!$L$3:$M$13,2,FALSE)&amp;$G696&amp;R$6,'HVAC wts'!$H$7:$R$13254,11,FALSE)</f>
        <v>0</v>
      </c>
      <c r="S696" s="36">
        <f t="shared" si="81"/>
        <v>0</v>
      </c>
      <c r="T696" s="113"/>
      <c r="U696" s="113">
        <f>MATCH($A696&amp;U$6,'All applic'!$A$7:$A$59080,0)</f>
        <v>706</v>
      </c>
      <c r="V696" s="113">
        <f>MATCH($A696&amp;V$6,'All applic'!$A$7:$A$59080,0)</f>
        <v>707</v>
      </c>
      <c r="W696" s="113">
        <f>MATCH($A696&amp;W$6,'All applic'!$A$7:$A$59080,0)</f>
        <v>709</v>
      </c>
      <c r="X696" s="113">
        <f>MATCH($A696&amp;X$6,'All applic'!$A$7:$A$59080,0)</f>
        <v>708</v>
      </c>
      <c r="Y696" s="113">
        <f>MATCH($A696&amp;Y$6,'All applic'!$A$7:$A$59080,0)</f>
        <v>706</v>
      </c>
      <c r="Z696" s="113">
        <f>MATCH($A696&amp;Z$6,'All applic'!$A$7:$A$59080,0)</f>
        <v>709</v>
      </c>
      <c r="AA696" s="113"/>
      <c r="AB696" s="28">
        <f>INDEX('All applic'!$H$7:$H$59080,U696)</f>
        <v>1</v>
      </c>
      <c r="AC696" s="28">
        <f>INDEX('All applic'!$H$7:$H$59080,V696)</f>
        <v>0.69399999999999995</v>
      </c>
      <c r="AD696" s="28">
        <f>INDEX('All applic'!$H$7:$H$59080,W696)</f>
        <v>0.98</v>
      </c>
      <c r="AE696" s="28">
        <f>INDEX('All applic'!$H$7:$H$59080,X696)</f>
        <v>0.314</v>
      </c>
      <c r="AF696" s="28">
        <f>INDEX('All applic'!$H$7:$H$59080,Y696)</f>
        <v>1</v>
      </c>
      <c r="AG696" s="28">
        <f>INDEX('All applic'!$H$7:$H$59080,Z696)</f>
        <v>0.98</v>
      </c>
      <c r="AH696" s="28"/>
      <c r="AI696" s="28">
        <f>INDEX('All applic'!$I$7:$I$59080,U696)</f>
        <v>1.0227272727272727</v>
      </c>
      <c r="AJ696" s="28">
        <f>INDEX('All applic'!$I$7:$I$59080,V696)</f>
        <v>1</v>
      </c>
      <c r="AK696" s="28">
        <f>INDEX('All applic'!$I$7:$I$59080,W696)</f>
        <v>1.0227272727272727</v>
      </c>
      <c r="AL696" s="28">
        <f>INDEX('All applic'!$I$7:$I$59080,X696)</f>
        <v>1</v>
      </c>
      <c r="AM696" s="28">
        <f>INDEX('All applic'!$I$7:$I$59080,Y696)</f>
        <v>1.0227272727272727</v>
      </c>
      <c r="AN696" s="28">
        <f>INDEX('All applic'!$I$7:$I$59080,Z696)</f>
        <v>1.0227272727272727</v>
      </c>
      <c r="AO696" s="113"/>
      <c r="AP696" s="113">
        <f>INDEX('All applic'!$J$7:$J$59080,U696)</f>
        <v>-3.4130000000000001E-2</v>
      </c>
      <c r="AQ696" s="113">
        <v>0</v>
      </c>
      <c r="AR696" s="113">
        <f>INDEX('All applic'!$J$7:$J$59080,W696)</f>
        <v>-3.4130000000000001E-2</v>
      </c>
      <c r="AS696" s="113">
        <v>0</v>
      </c>
      <c r="AT696" s="113">
        <v>0</v>
      </c>
      <c r="AU696" s="113">
        <v>0</v>
      </c>
    </row>
    <row r="697" spans="1:47" x14ac:dyDescent="0.25">
      <c r="A697" s="113" t="str">
        <f t="shared" si="76"/>
        <v>CFLMFm2003CZ02</v>
      </c>
      <c r="B697" s="113" t="str">
        <f t="shared" si="77"/>
        <v>CFLSDGMFmCZ022003</v>
      </c>
      <c r="C697" s="113" t="s">
        <v>118</v>
      </c>
      <c r="D697" s="113" t="s">
        <v>131</v>
      </c>
      <c r="E697" s="113" t="s">
        <v>1650</v>
      </c>
      <c r="F697" s="89" t="s">
        <v>57</v>
      </c>
      <c r="G697" s="113" t="s">
        <v>101</v>
      </c>
      <c r="H697" s="113" t="s">
        <v>1662</v>
      </c>
      <c r="I697" s="115">
        <f t="shared" si="78"/>
        <v>0</v>
      </c>
      <c r="J697" s="115">
        <f t="shared" si="79"/>
        <v>0</v>
      </c>
      <c r="K697" s="115">
        <f t="shared" si="80"/>
        <v>0</v>
      </c>
      <c r="L697" s="113"/>
      <c r="M697" s="36">
        <f>VLOOKUP("HV_"&amp;$D697&amp;$E697&amp;VLOOKUP($F697,key!$L$3:$M$13,2,FALSE)&amp;$G697&amp;M$6,'HVAC wts'!$H$7:$R$13254,11,FALSE)</f>
        <v>0</v>
      </c>
      <c r="N697" s="36">
        <f>VLOOKUP("HV_"&amp;$D697&amp;$E697&amp;VLOOKUP($F697,key!$L$3:$M$13,2,FALSE)&amp;$G697&amp;N$6,'HVAC wts'!$H$7:$R$13254,11,FALSE)</f>
        <v>0</v>
      </c>
      <c r="O697" s="36">
        <f>VLOOKUP("HV_"&amp;$D697&amp;$E697&amp;VLOOKUP($F697,key!$L$3:$M$13,2,FALSE)&amp;$G697&amp;O$6,'HVAC wts'!$H$7:$R$13254,11,FALSE)</f>
        <v>0</v>
      </c>
      <c r="P697" s="36">
        <f>VLOOKUP("HV_"&amp;$D697&amp;$E697&amp;VLOOKUP($F697,key!$L$3:$M$13,2,FALSE)&amp;$G697&amp;P$6,'HVAC wts'!$H$7:$R$13254,11,FALSE)</f>
        <v>0</v>
      </c>
      <c r="Q697" s="36">
        <f>VLOOKUP("HV_"&amp;$D697&amp;$E697&amp;VLOOKUP($F697,key!$L$3:$M$13,2,FALSE)&amp;$G697&amp;Q$6,'HVAC wts'!$H$7:$R$13254,11,FALSE)</f>
        <v>0</v>
      </c>
      <c r="R697" s="36">
        <f>VLOOKUP("HV_"&amp;$D697&amp;$E697&amp;VLOOKUP($F697,key!$L$3:$M$13,2,FALSE)&amp;$G697&amp;R$6,'HVAC wts'!$H$7:$R$13254,11,FALSE)</f>
        <v>0</v>
      </c>
      <c r="S697" s="36">
        <f t="shared" si="81"/>
        <v>0</v>
      </c>
      <c r="T697" s="113"/>
      <c r="U697" s="113">
        <f>MATCH($A697&amp;U$6,'All applic'!$A$7:$A$59080,0)</f>
        <v>710</v>
      </c>
      <c r="V697" s="113">
        <f>MATCH($A697&amp;V$6,'All applic'!$A$7:$A$59080,0)</f>
        <v>711</v>
      </c>
      <c r="W697" s="113">
        <f>MATCH($A697&amp;W$6,'All applic'!$A$7:$A$59080,0)</f>
        <v>713</v>
      </c>
      <c r="X697" s="113">
        <f>MATCH($A697&amp;X$6,'All applic'!$A$7:$A$59080,0)</f>
        <v>712</v>
      </c>
      <c r="Y697" s="113">
        <f>MATCH($A697&amp;Y$6,'All applic'!$A$7:$A$59080,0)</f>
        <v>710</v>
      </c>
      <c r="Z697" s="113">
        <f>MATCH($A697&amp;Z$6,'All applic'!$A$7:$A$59080,0)</f>
        <v>713</v>
      </c>
      <c r="AA697" s="113"/>
      <c r="AB697" s="28">
        <f>INDEX('All applic'!$H$7:$H$59080,U697)</f>
        <v>1.046</v>
      </c>
      <c r="AC697" s="28">
        <f>INDEX('All applic'!$H$7:$H$59080,V697)</f>
        <v>0.87</v>
      </c>
      <c r="AD697" s="28">
        <f>INDEX('All applic'!$H$7:$H$59080,W697)</f>
        <v>0.99399999999999999</v>
      </c>
      <c r="AE697" s="28">
        <f>INDEX('All applic'!$H$7:$H$59080,X697)</f>
        <v>0.58599999999999997</v>
      </c>
      <c r="AF697" s="28">
        <f>INDEX('All applic'!$H$7:$H$59080,Y697)</f>
        <v>1.046</v>
      </c>
      <c r="AG697" s="28">
        <f>INDEX('All applic'!$H$7:$H$59080,Z697)</f>
        <v>0.99399999999999999</v>
      </c>
      <c r="AH697" s="28"/>
      <c r="AI697" s="28">
        <f>INDEX('All applic'!$I$7:$I$59080,U697)</f>
        <v>1.6500000000000001</v>
      </c>
      <c r="AJ697" s="28">
        <f>INDEX('All applic'!$I$7:$I$59080,V697)</f>
        <v>1.6</v>
      </c>
      <c r="AK697" s="28">
        <f>INDEX('All applic'!$I$7:$I$59080,W697)</f>
        <v>1.0249999999999999</v>
      </c>
      <c r="AL697" s="28">
        <f>INDEX('All applic'!$I$7:$I$59080,X697)</f>
        <v>1.0249999999999999</v>
      </c>
      <c r="AM697" s="28">
        <f>INDEX('All applic'!$I$7:$I$59080,Y697)</f>
        <v>1.6500000000000001</v>
      </c>
      <c r="AN697" s="28">
        <f>INDEX('All applic'!$I$7:$I$59080,Z697)</f>
        <v>1.0249999999999999</v>
      </c>
      <c r="AO697" s="113"/>
      <c r="AP697" s="113">
        <f>INDEX('All applic'!$J$7:$J$59080,U697)</f>
        <v>-2.12E-2</v>
      </c>
      <c r="AQ697" s="113">
        <v>0</v>
      </c>
      <c r="AR697" s="113">
        <f>INDEX('All applic'!$J$7:$J$59080,W697)</f>
        <v>-2.18E-2</v>
      </c>
      <c r="AS697" s="113">
        <v>0</v>
      </c>
      <c r="AT697" s="113">
        <v>0</v>
      </c>
      <c r="AU697" s="113">
        <v>0</v>
      </c>
    </row>
    <row r="698" spans="1:47" x14ac:dyDescent="0.25">
      <c r="A698" s="113" t="str">
        <f t="shared" si="76"/>
        <v>CFLMFm2003CZ03</v>
      </c>
      <c r="B698" s="113" t="str">
        <f t="shared" si="77"/>
        <v>CFLSDGMFmCZ032003</v>
      </c>
      <c r="C698" s="113" t="s">
        <v>118</v>
      </c>
      <c r="D698" s="113" t="s">
        <v>131</v>
      </c>
      <c r="E698" s="113" t="s">
        <v>1650</v>
      </c>
      <c r="F698" s="89" t="s">
        <v>57</v>
      </c>
      <c r="G698" s="113" t="s">
        <v>102</v>
      </c>
      <c r="H698" s="113" t="s">
        <v>1662</v>
      </c>
      <c r="I698" s="115">
        <f t="shared" si="78"/>
        <v>0</v>
      </c>
      <c r="J698" s="115">
        <f t="shared" si="79"/>
        <v>0</v>
      </c>
      <c r="K698" s="115">
        <f t="shared" si="80"/>
        <v>0</v>
      </c>
      <c r="L698" s="113"/>
      <c r="M698" s="36">
        <f>VLOOKUP("HV_"&amp;$D698&amp;$E698&amp;VLOOKUP($F698,key!$L$3:$M$13,2,FALSE)&amp;$G698&amp;M$6,'HVAC wts'!$H$7:$R$13254,11,FALSE)</f>
        <v>0</v>
      </c>
      <c r="N698" s="36">
        <f>VLOOKUP("HV_"&amp;$D698&amp;$E698&amp;VLOOKUP($F698,key!$L$3:$M$13,2,FALSE)&amp;$G698&amp;N$6,'HVAC wts'!$H$7:$R$13254,11,FALSE)</f>
        <v>0</v>
      </c>
      <c r="O698" s="36">
        <f>VLOOKUP("HV_"&amp;$D698&amp;$E698&amp;VLOOKUP($F698,key!$L$3:$M$13,2,FALSE)&amp;$G698&amp;O$6,'HVAC wts'!$H$7:$R$13254,11,FALSE)</f>
        <v>0</v>
      </c>
      <c r="P698" s="36">
        <f>VLOOKUP("HV_"&amp;$D698&amp;$E698&amp;VLOOKUP($F698,key!$L$3:$M$13,2,FALSE)&amp;$G698&amp;P$6,'HVAC wts'!$H$7:$R$13254,11,FALSE)</f>
        <v>0</v>
      </c>
      <c r="Q698" s="36">
        <f>VLOOKUP("HV_"&amp;$D698&amp;$E698&amp;VLOOKUP($F698,key!$L$3:$M$13,2,FALSE)&amp;$G698&amp;Q$6,'HVAC wts'!$H$7:$R$13254,11,FALSE)</f>
        <v>0</v>
      </c>
      <c r="R698" s="36">
        <f>VLOOKUP("HV_"&amp;$D698&amp;$E698&amp;VLOOKUP($F698,key!$L$3:$M$13,2,FALSE)&amp;$G698&amp;R$6,'HVAC wts'!$H$7:$R$13254,11,FALSE)</f>
        <v>0</v>
      </c>
      <c r="S698" s="36">
        <f t="shared" si="81"/>
        <v>0</v>
      </c>
      <c r="T698" s="113"/>
      <c r="U698" s="113">
        <f>MATCH($A698&amp;U$6,'All applic'!$A$7:$A$59080,0)</f>
        <v>714</v>
      </c>
      <c r="V698" s="113">
        <f>MATCH($A698&amp;V$6,'All applic'!$A$7:$A$59080,0)</f>
        <v>715</v>
      </c>
      <c r="W698" s="113">
        <f>MATCH($A698&amp;W$6,'All applic'!$A$7:$A$59080,0)</f>
        <v>717</v>
      </c>
      <c r="X698" s="113">
        <f>MATCH($A698&amp;X$6,'All applic'!$A$7:$A$59080,0)</f>
        <v>716</v>
      </c>
      <c r="Y698" s="113">
        <f>MATCH($A698&amp;Y$6,'All applic'!$A$7:$A$59080,0)</f>
        <v>714</v>
      </c>
      <c r="Z698" s="113">
        <f>MATCH($A698&amp;Z$6,'All applic'!$A$7:$A$59080,0)</f>
        <v>717</v>
      </c>
      <c r="AA698" s="113"/>
      <c r="AB698" s="28">
        <f>INDEX('All applic'!$H$7:$H$59080,U698)</f>
        <v>1</v>
      </c>
      <c r="AC698" s="28">
        <f>INDEX('All applic'!$H$7:$H$59080,V698)</f>
        <v>0.79600000000000004</v>
      </c>
      <c r="AD698" s="28">
        <f>INDEX('All applic'!$H$7:$H$59080,W698)</f>
        <v>0.98599999999999999</v>
      </c>
      <c r="AE698" s="28">
        <f>INDEX('All applic'!$H$7:$H$59080,X698)</f>
        <v>0.48799999999999999</v>
      </c>
      <c r="AF698" s="28">
        <f>INDEX('All applic'!$H$7:$H$59080,Y698)</f>
        <v>1</v>
      </c>
      <c r="AG698" s="28">
        <f>INDEX('All applic'!$H$7:$H$59080,Z698)</f>
        <v>0.98599999999999999</v>
      </c>
      <c r="AH698" s="28"/>
      <c r="AI698" s="28">
        <f>INDEX('All applic'!$I$7:$I$59080,U698)</f>
        <v>1.2250000000000001</v>
      </c>
      <c r="AJ698" s="28">
        <f>INDEX('All applic'!$I$7:$I$59080,V698)</f>
        <v>1.175</v>
      </c>
      <c r="AK698" s="28">
        <f>INDEX('All applic'!$I$7:$I$59080,W698)</f>
        <v>1.0249999999999999</v>
      </c>
      <c r="AL698" s="28">
        <f>INDEX('All applic'!$I$7:$I$59080,X698)</f>
        <v>1</v>
      </c>
      <c r="AM698" s="28">
        <f>INDEX('All applic'!$I$7:$I$59080,Y698)</f>
        <v>1.2250000000000001</v>
      </c>
      <c r="AN698" s="28">
        <f>INDEX('All applic'!$I$7:$I$59080,Z698)</f>
        <v>1.0249999999999999</v>
      </c>
      <c r="AO698" s="113"/>
      <c r="AP698" s="113">
        <f>INDEX('All applic'!$J$7:$J$59080,U698)</f>
        <v>-2.7199999999999998E-2</v>
      </c>
      <c r="AQ698" s="113">
        <v>0</v>
      </c>
      <c r="AR698" s="113">
        <f>INDEX('All applic'!$J$7:$J$59080,W698)</f>
        <v>-2.7399999999999997E-2</v>
      </c>
      <c r="AS698" s="113">
        <v>0</v>
      </c>
      <c r="AT698" s="113">
        <v>0</v>
      </c>
      <c r="AU698" s="113">
        <v>0</v>
      </c>
    </row>
    <row r="699" spans="1:47" x14ac:dyDescent="0.25">
      <c r="A699" s="113" t="str">
        <f t="shared" si="76"/>
        <v>CFLMFm2003CZ04</v>
      </c>
      <c r="B699" s="113" t="str">
        <f t="shared" si="77"/>
        <v>CFLSDGMFmCZ042003</v>
      </c>
      <c r="C699" s="113" t="s">
        <v>118</v>
      </c>
      <c r="D699" s="113" t="s">
        <v>131</v>
      </c>
      <c r="E699" s="113" t="s">
        <v>1650</v>
      </c>
      <c r="F699" s="89" t="s">
        <v>57</v>
      </c>
      <c r="G699" s="113" t="s">
        <v>103</v>
      </c>
      <c r="H699" s="113" t="s">
        <v>1662</v>
      </c>
      <c r="I699" s="115">
        <f t="shared" si="78"/>
        <v>0</v>
      </c>
      <c r="J699" s="115">
        <f t="shared" si="79"/>
        <v>0</v>
      </c>
      <c r="K699" s="115">
        <f t="shared" si="80"/>
        <v>0</v>
      </c>
      <c r="L699" s="113"/>
      <c r="M699" s="36">
        <f>VLOOKUP("HV_"&amp;$D699&amp;$E699&amp;VLOOKUP($F699,key!$L$3:$M$13,2,FALSE)&amp;$G699&amp;M$6,'HVAC wts'!$H$7:$R$13254,11,FALSE)</f>
        <v>0</v>
      </c>
      <c r="N699" s="36">
        <f>VLOOKUP("HV_"&amp;$D699&amp;$E699&amp;VLOOKUP($F699,key!$L$3:$M$13,2,FALSE)&amp;$G699&amp;N$6,'HVAC wts'!$H$7:$R$13254,11,FALSE)</f>
        <v>0</v>
      </c>
      <c r="O699" s="36">
        <f>VLOOKUP("HV_"&amp;$D699&amp;$E699&amp;VLOOKUP($F699,key!$L$3:$M$13,2,FALSE)&amp;$G699&amp;O$6,'HVAC wts'!$H$7:$R$13254,11,FALSE)</f>
        <v>0</v>
      </c>
      <c r="P699" s="36">
        <f>VLOOKUP("HV_"&amp;$D699&amp;$E699&amp;VLOOKUP($F699,key!$L$3:$M$13,2,FALSE)&amp;$G699&amp;P$6,'HVAC wts'!$H$7:$R$13254,11,FALSE)</f>
        <v>0</v>
      </c>
      <c r="Q699" s="36">
        <f>VLOOKUP("HV_"&amp;$D699&amp;$E699&amp;VLOOKUP($F699,key!$L$3:$M$13,2,FALSE)&amp;$G699&amp;Q$6,'HVAC wts'!$H$7:$R$13254,11,FALSE)</f>
        <v>0</v>
      </c>
      <c r="R699" s="36">
        <f>VLOOKUP("HV_"&amp;$D699&amp;$E699&amp;VLOOKUP($F699,key!$L$3:$M$13,2,FALSE)&amp;$G699&amp;R$6,'HVAC wts'!$H$7:$R$13254,11,FALSE)</f>
        <v>0</v>
      </c>
      <c r="S699" s="36">
        <f t="shared" si="81"/>
        <v>0</v>
      </c>
      <c r="T699" s="113"/>
      <c r="U699" s="113">
        <f>MATCH($A699&amp;U$6,'All applic'!$A$7:$A$59080,0)</f>
        <v>718</v>
      </c>
      <c r="V699" s="113">
        <f>MATCH($A699&amp;V$6,'All applic'!$A$7:$A$59080,0)</f>
        <v>719</v>
      </c>
      <c r="W699" s="113">
        <f>MATCH($A699&amp;W$6,'All applic'!$A$7:$A$59080,0)</f>
        <v>721</v>
      </c>
      <c r="X699" s="113">
        <f>MATCH($A699&amp;X$6,'All applic'!$A$7:$A$59080,0)</f>
        <v>720</v>
      </c>
      <c r="Y699" s="113">
        <f>MATCH($A699&amp;Y$6,'All applic'!$A$7:$A$59080,0)</f>
        <v>718</v>
      </c>
      <c r="Z699" s="113">
        <f>MATCH($A699&amp;Z$6,'All applic'!$A$7:$A$59080,0)</f>
        <v>721</v>
      </c>
      <c r="AA699" s="113"/>
      <c r="AB699" s="28">
        <f>INDEX('All applic'!$H$7:$H$59080,U699)</f>
        <v>1.0820000000000001</v>
      </c>
      <c r="AC699" s="28">
        <f>INDEX('All applic'!$H$7:$H$59080,V699)</f>
        <v>0.92200000000000004</v>
      </c>
      <c r="AD699" s="28">
        <f>INDEX('All applic'!$H$7:$H$59080,W699)</f>
        <v>1</v>
      </c>
      <c r="AE699" s="28">
        <f>INDEX('All applic'!$H$7:$H$59080,X699)</f>
        <v>0.64400000000000002</v>
      </c>
      <c r="AF699" s="28">
        <f>INDEX('All applic'!$H$7:$H$59080,Y699)</f>
        <v>1.0820000000000001</v>
      </c>
      <c r="AG699" s="28">
        <f>INDEX('All applic'!$H$7:$H$59080,Z699)</f>
        <v>1</v>
      </c>
      <c r="AH699" s="28"/>
      <c r="AI699" s="28">
        <f>INDEX('All applic'!$I$7:$I$59080,U699)</f>
        <v>1.9090909090909094</v>
      </c>
      <c r="AJ699" s="28">
        <f>INDEX('All applic'!$I$7:$I$59080,V699)</f>
        <v>1.9772727272727273</v>
      </c>
      <c r="AK699" s="28">
        <f>INDEX('All applic'!$I$7:$I$59080,W699)</f>
        <v>1.0227272727272727</v>
      </c>
      <c r="AL699" s="28">
        <f>INDEX('All applic'!$I$7:$I$59080,X699)</f>
        <v>1.0227272727272727</v>
      </c>
      <c r="AM699" s="28">
        <f>INDEX('All applic'!$I$7:$I$59080,Y699)</f>
        <v>1.9090909090909094</v>
      </c>
      <c r="AN699" s="28">
        <f>INDEX('All applic'!$I$7:$I$59080,Z699)</f>
        <v>1.0227272727272727</v>
      </c>
      <c r="AO699" s="113"/>
      <c r="AP699" s="113">
        <f>INDEX('All applic'!$J$7:$J$59080,U699)</f>
        <v>-1.84E-2</v>
      </c>
      <c r="AQ699" s="113">
        <v>0</v>
      </c>
      <c r="AR699" s="113">
        <f>INDEX('All applic'!$J$7:$J$59080,W699)</f>
        <v>-1.874E-2</v>
      </c>
      <c r="AS699" s="113">
        <v>0</v>
      </c>
      <c r="AT699" s="113">
        <v>0</v>
      </c>
      <c r="AU699" s="113">
        <v>0</v>
      </c>
    </row>
    <row r="700" spans="1:47" x14ac:dyDescent="0.25">
      <c r="A700" s="113" t="str">
        <f t="shared" si="76"/>
        <v>CFLMFm2003CZ05</v>
      </c>
      <c r="B700" s="113" t="str">
        <f t="shared" si="77"/>
        <v>CFLSDGMFmCZ052003</v>
      </c>
      <c r="C700" s="113" t="s">
        <v>118</v>
      </c>
      <c r="D700" s="113" t="s">
        <v>131</v>
      </c>
      <c r="E700" s="113" t="s">
        <v>1650</v>
      </c>
      <c r="F700" s="89" t="s">
        <v>57</v>
      </c>
      <c r="G700" s="113" t="s">
        <v>104</v>
      </c>
      <c r="H700" s="113" t="s">
        <v>1662</v>
      </c>
      <c r="I700" s="115">
        <f t="shared" si="78"/>
        <v>0</v>
      </c>
      <c r="J700" s="115">
        <f t="shared" si="79"/>
        <v>0</v>
      </c>
      <c r="K700" s="115">
        <f t="shared" si="80"/>
        <v>0</v>
      </c>
      <c r="L700" s="113"/>
      <c r="M700" s="36">
        <f>VLOOKUP("HV_"&amp;$D700&amp;$E700&amp;VLOOKUP($F700,key!$L$3:$M$13,2,FALSE)&amp;$G700&amp;M$6,'HVAC wts'!$H$7:$R$13254,11,FALSE)</f>
        <v>0</v>
      </c>
      <c r="N700" s="36">
        <f>VLOOKUP("HV_"&amp;$D700&amp;$E700&amp;VLOOKUP($F700,key!$L$3:$M$13,2,FALSE)&amp;$G700&amp;N$6,'HVAC wts'!$H$7:$R$13254,11,FALSE)</f>
        <v>0</v>
      </c>
      <c r="O700" s="36">
        <f>VLOOKUP("HV_"&amp;$D700&amp;$E700&amp;VLOOKUP($F700,key!$L$3:$M$13,2,FALSE)&amp;$G700&amp;O$6,'HVAC wts'!$H$7:$R$13254,11,FALSE)</f>
        <v>0</v>
      </c>
      <c r="P700" s="36">
        <f>VLOOKUP("HV_"&amp;$D700&amp;$E700&amp;VLOOKUP($F700,key!$L$3:$M$13,2,FALSE)&amp;$G700&amp;P$6,'HVAC wts'!$H$7:$R$13254,11,FALSE)</f>
        <v>0</v>
      </c>
      <c r="Q700" s="36">
        <f>VLOOKUP("HV_"&amp;$D700&amp;$E700&amp;VLOOKUP($F700,key!$L$3:$M$13,2,FALSE)&amp;$G700&amp;Q$6,'HVAC wts'!$H$7:$R$13254,11,FALSE)</f>
        <v>0</v>
      </c>
      <c r="R700" s="36">
        <f>VLOOKUP("HV_"&amp;$D700&amp;$E700&amp;VLOOKUP($F700,key!$L$3:$M$13,2,FALSE)&amp;$G700&amp;R$6,'HVAC wts'!$H$7:$R$13254,11,FALSE)</f>
        <v>0</v>
      </c>
      <c r="S700" s="36">
        <f t="shared" si="81"/>
        <v>0</v>
      </c>
      <c r="T700" s="113"/>
      <c r="U700" s="113">
        <f>MATCH($A700&amp;U$6,'All applic'!$A$7:$A$59080,0)</f>
        <v>722</v>
      </c>
      <c r="V700" s="113">
        <f>MATCH($A700&amp;V$6,'All applic'!$A$7:$A$59080,0)</f>
        <v>723</v>
      </c>
      <c r="W700" s="113">
        <f>MATCH($A700&amp;W$6,'All applic'!$A$7:$A$59080,0)</f>
        <v>725</v>
      </c>
      <c r="X700" s="113">
        <f>MATCH($A700&amp;X$6,'All applic'!$A$7:$A$59080,0)</f>
        <v>724</v>
      </c>
      <c r="Y700" s="113">
        <f>MATCH($A700&amp;Y$6,'All applic'!$A$7:$A$59080,0)</f>
        <v>722</v>
      </c>
      <c r="Z700" s="113">
        <f>MATCH($A700&amp;Z$6,'All applic'!$A$7:$A$59080,0)</f>
        <v>725</v>
      </c>
      <c r="AA700" s="113"/>
      <c r="AB700" s="28">
        <f>INDEX('All applic'!$H$7:$H$59080,U700)</f>
        <v>1.008</v>
      </c>
      <c r="AC700" s="28">
        <f>INDEX('All applic'!$H$7:$H$59080,V700)</f>
        <v>0.78200000000000003</v>
      </c>
      <c r="AD700" s="28">
        <f>INDEX('All applic'!$H$7:$H$59080,W700)</f>
        <v>0.99199999999999999</v>
      </c>
      <c r="AE700" s="28">
        <f>INDEX('All applic'!$H$7:$H$59080,X700)</f>
        <v>0.47399999999999998</v>
      </c>
      <c r="AF700" s="28">
        <f>INDEX('All applic'!$H$7:$H$59080,Y700)</f>
        <v>1.008</v>
      </c>
      <c r="AG700" s="28">
        <f>INDEX('All applic'!$H$7:$H$59080,Z700)</f>
        <v>0.99199999999999999</v>
      </c>
      <c r="AH700" s="28"/>
      <c r="AI700" s="28">
        <f>INDEX('All applic'!$I$7:$I$59080,U700)</f>
        <v>1.1818181818181819</v>
      </c>
      <c r="AJ700" s="28">
        <f>INDEX('All applic'!$I$7:$I$59080,V700)</f>
        <v>1.1136363636363638</v>
      </c>
      <c r="AK700" s="28">
        <f>INDEX('All applic'!$I$7:$I$59080,W700)</f>
        <v>1.0227272727272727</v>
      </c>
      <c r="AL700" s="28">
        <f>INDEX('All applic'!$I$7:$I$59080,X700)</f>
        <v>1.0227272727272727</v>
      </c>
      <c r="AM700" s="28">
        <f>INDEX('All applic'!$I$7:$I$59080,Y700)</f>
        <v>1.1818181818181819</v>
      </c>
      <c r="AN700" s="28">
        <f>INDEX('All applic'!$I$7:$I$59080,Z700)</f>
        <v>1.0227272727272727</v>
      </c>
      <c r="AO700" s="113"/>
      <c r="AP700" s="113">
        <f>INDEX('All applic'!$J$7:$J$59080,U700)</f>
        <v>-2.8199999999999999E-2</v>
      </c>
      <c r="AQ700" s="113">
        <v>0</v>
      </c>
      <c r="AR700" s="113">
        <f>INDEX('All applic'!$J$7:$J$59080,W700)</f>
        <v>-2.86E-2</v>
      </c>
      <c r="AS700" s="113">
        <v>0</v>
      </c>
      <c r="AT700" s="113">
        <v>0</v>
      </c>
      <c r="AU700" s="113">
        <v>0</v>
      </c>
    </row>
    <row r="701" spans="1:47" x14ac:dyDescent="0.25">
      <c r="A701" s="113" t="str">
        <f t="shared" si="76"/>
        <v>CFLMFm2003CZ06</v>
      </c>
      <c r="B701" s="113" t="str">
        <f t="shared" si="77"/>
        <v>CFLSDGMFmCZ062003</v>
      </c>
      <c r="C701" s="113" t="s">
        <v>118</v>
      </c>
      <c r="D701" s="113" t="s">
        <v>131</v>
      </c>
      <c r="E701" s="113" t="s">
        <v>1650</v>
      </c>
      <c r="F701" s="89" t="s">
        <v>57</v>
      </c>
      <c r="G701" s="113" t="s">
        <v>105</v>
      </c>
      <c r="H701" s="113" t="s">
        <v>1662</v>
      </c>
      <c r="I701" s="115">
        <f t="shared" si="78"/>
        <v>1.0024151256393743</v>
      </c>
      <c r="J701" s="115">
        <f t="shared" si="79"/>
        <v>1.3070247670055815</v>
      </c>
      <c r="K701" s="115">
        <f t="shared" si="80"/>
        <v>-1.4036411426877914E-2</v>
      </c>
      <c r="L701" s="113"/>
      <c r="M701" s="36">
        <f>VLOOKUP("HV_"&amp;$D701&amp;$E701&amp;VLOOKUP($F701,key!$L$3:$M$13,2,FALSE)&amp;$G701&amp;M$6,'HVAC wts'!$H$7:$R$13254,11,FALSE)</f>
        <v>4967.1007450702127</v>
      </c>
      <c r="N701" s="36">
        <f>VLOOKUP("HV_"&amp;$D701&amp;$E701&amp;VLOOKUP($F701,key!$L$3:$M$13,2,FALSE)&amp;$G701&amp;N$6,'HVAC wts'!$H$7:$R$13254,11,FALSE)</f>
        <v>714.24245019955674</v>
      </c>
      <c r="O701" s="36">
        <f>VLOOKUP("HV_"&amp;$D701&amp;$E701&amp;VLOOKUP($F701,key!$L$3:$M$13,2,FALSE)&amp;$G701&amp;O$6,'HVAC wts'!$H$7:$R$13254,11,FALSE)</f>
        <v>7534.4172481005162</v>
      </c>
      <c r="P701" s="36">
        <f>VLOOKUP("HV_"&amp;$D701&amp;$E701&amp;VLOOKUP($F701,key!$L$3:$M$13,2,FALSE)&amp;$G701&amp;P$6,'HVAC wts'!$H$7:$R$13254,11,FALSE)</f>
        <v>1083.4087956541021</v>
      </c>
      <c r="Q701" s="36">
        <f>VLOOKUP("HV_"&amp;$D701&amp;$E701&amp;VLOOKUP($F701,key!$L$3:$M$13,2,FALSE)&amp;$G701&amp;Q$6,'HVAC wts'!$H$7:$R$13254,11,FALSE)</f>
        <v>619.42105262379891</v>
      </c>
      <c r="R701" s="36">
        <f>VLOOKUP("HV_"&amp;$D701&amp;$E701&amp;VLOOKUP($F701,key!$L$3:$M$13,2,FALSE)&amp;$G701&amp;R$6,'HVAC wts'!$H$7:$R$13254,11,FALSE)</f>
        <v>939.57761322985959</v>
      </c>
      <c r="S701" s="36">
        <f t="shared" si="81"/>
        <v>15858.167904878046</v>
      </c>
      <c r="T701" s="113"/>
      <c r="U701" s="113">
        <f>MATCH($A701&amp;U$6,'All applic'!$A$7:$A$59080,0)</f>
        <v>726</v>
      </c>
      <c r="V701" s="113">
        <f>MATCH($A701&amp;V$6,'All applic'!$A$7:$A$59080,0)</f>
        <v>727</v>
      </c>
      <c r="W701" s="113">
        <f>MATCH($A701&amp;W$6,'All applic'!$A$7:$A$59080,0)</f>
        <v>729</v>
      </c>
      <c r="X701" s="113">
        <f>MATCH($A701&amp;X$6,'All applic'!$A$7:$A$59080,0)</f>
        <v>728</v>
      </c>
      <c r="Y701" s="113">
        <f>MATCH($A701&amp;Y$6,'All applic'!$A$7:$A$59080,0)</f>
        <v>726</v>
      </c>
      <c r="Z701" s="113">
        <f>MATCH($A701&amp;Z$6,'All applic'!$A$7:$A$59080,0)</f>
        <v>729</v>
      </c>
      <c r="AA701" s="113"/>
      <c r="AB701" s="28">
        <f>INDEX('All applic'!$H$7:$H$59080,U701)</f>
        <v>1.0720000000000001</v>
      </c>
      <c r="AC701" s="28">
        <f>INDEX('All applic'!$H$7:$H$59080,V701)</f>
        <v>0.94</v>
      </c>
      <c r="AD701" s="28">
        <f>INDEX('All applic'!$H$7:$H$59080,W701)</f>
        <v>1.002</v>
      </c>
      <c r="AE701" s="28">
        <f>INDEX('All applic'!$H$7:$H$59080,X701)</f>
        <v>0.68799999999999994</v>
      </c>
      <c r="AF701" s="28">
        <f>INDEX('All applic'!$H$7:$H$59080,Y701)</f>
        <v>1.0720000000000001</v>
      </c>
      <c r="AG701" s="28">
        <f>INDEX('All applic'!$H$7:$H$59080,Z701)</f>
        <v>1.002</v>
      </c>
      <c r="AH701" s="28"/>
      <c r="AI701" s="28">
        <f>INDEX('All applic'!$I$7:$I$59080,U701)</f>
        <v>1.7777777777777779</v>
      </c>
      <c r="AJ701" s="28">
        <f>INDEX('All applic'!$I$7:$I$59080,V701)</f>
        <v>1.7333333333333334</v>
      </c>
      <c r="AK701" s="28">
        <f>INDEX('All applic'!$I$7:$I$59080,W701)</f>
        <v>1</v>
      </c>
      <c r="AL701" s="28">
        <f>INDEX('All applic'!$I$7:$I$59080,X701)</f>
        <v>1</v>
      </c>
      <c r="AM701" s="28">
        <f>INDEX('All applic'!$I$7:$I$59080,Y701)</f>
        <v>1.7777777777777779</v>
      </c>
      <c r="AN701" s="28">
        <f>INDEX('All applic'!$I$7:$I$59080,Z701)</f>
        <v>1</v>
      </c>
      <c r="AO701" s="113"/>
      <c r="AP701" s="113">
        <f>INDEX('All applic'!$J$7:$J$59080,U701)</f>
        <v>-1.754E-2</v>
      </c>
      <c r="AQ701" s="113">
        <v>0</v>
      </c>
      <c r="AR701" s="113">
        <f>INDEX('All applic'!$J$7:$J$59080,W701)</f>
        <v>-1.7979999999999999E-2</v>
      </c>
      <c r="AS701" s="113">
        <v>0</v>
      </c>
      <c r="AT701" s="113">
        <v>0</v>
      </c>
      <c r="AU701" s="113">
        <v>0</v>
      </c>
    </row>
    <row r="702" spans="1:47" x14ac:dyDescent="0.25">
      <c r="A702" s="113" t="str">
        <f t="shared" si="76"/>
        <v>CFLMFm2003CZ07</v>
      </c>
      <c r="B702" s="113" t="str">
        <f t="shared" si="77"/>
        <v>CFLSDGMFmCZ072003</v>
      </c>
      <c r="C702" s="113" t="s">
        <v>118</v>
      </c>
      <c r="D702" s="113" t="s">
        <v>131</v>
      </c>
      <c r="E702" s="113" t="s">
        <v>1650</v>
      </c>
      <c r="F702" s="89" t="s">
        <v>57</v>
      </c>
      <c r="G702" s="113" t="s">
        <v>106</v>
      </c>
      <c r="H702" s="113" t="s">
        <v>1662</v>
      </c>
      <c r="I702" s="115">
        <f t="shared" si="78"/>
        <v>1.0060595101739993</v>
      </c>
      <c r="J702" s="115">
        <f t="shared" si="79"/>
        <v>1.1139663143642637</v>
      </c>
      <c r="K702" s="115">
        <f t="shared" si="80"/>
        <v>-1.3309005050974159E-2</v>
      </c>
      <c r="L702" s="113"/>
      <c r="M702" s="36">
        <f>VLOOKUP("HV_"&amp;$D702&amp;$E702&amp;VLOOKUP($F702,key!$L$3:$M$13,2,FALSE)&amp;$G702&amp;M$6,'HVAC wts'!$H$7:$R$13254,11,FALSE)</f>
        <v>49272.164089342194</v>
      </c>
      <c r="N702" s="36">
        <f>VLOOKUP("HV_"&amp;$D702&amp;$E702&amp;VLOOKUP($F702,key!$L$3:$M$13,2,FALSE)&amp;$G702&amp;N$6,'HVAC wts'!$H$7:$R$13254,11,FALSE)</f>
        <v>7085.0729654988909</v>
      </c>
      <c r="O702" s="36">
        <f>VLOOKUP("HV_"&amp;$D702&amp;$E702&amp;VLOOKUP($F702,key!$L$3:$M$13,2,FALSE)&amp;$G702&amp;O$6,'HVAC wts'!$H$7:$R$13254,11,FALSE)</f>
        <v>118412.54622844048</v>
      </c>
      <c r="P702" s="36">
        <f>VLOOKUP("HV_"&amp;$D702&amp;$E702&amp;VLOOKUP($F702,key!$L$3:$M$13,2,FALSE)&amp;$G702&amp;P$6,'HVAC wts'!$H$7:$R$13254,11,FALSE)</f>
        <v>17027.089139778273</v>
      </c>
      <c r="Q702" s="36">
        <f>VLOOKUP("HV_"&amp;$D702&amp;$E702&amp;VLOOKUP($F702,key!$L$3:$M$13,2,FALSE)&amp;$G702&amp;Q$6,'HVAC wts'!$H$7:$R$13254,11,FALSE)</f>
        <v>6144.4728648928303</v>
      </c>
      <c r="R702" s="36">
        <f>VLOOKUP("HV_"&amp;$D702&amp;$E702&amp;VLOOKUP($F702,key!$L$3:$M$13,2,FALSE)&amp;$G702&amp;R$6,'HVAC wts'!$H$7:$R$13254,11,FALSE)</f>
        <v>14766.606878566148</v>
      </c>
      <c r="S702" s="36">
        <f t="shared" si="81"/>
        <v>212707.95216651881</v>
      </c>
      <c r="T702" s="113"/>
      <c r="U702" s="113">
        <f>MATCH($A702&amp;U$6,'All applic'!$A$7:$A$59080,0)</f>
        <v>730</v>
      </c>
      <c r="V702" s="113">
        <f>MATCH($A702&amp;V$6,'All applic'!$A$7:$A$59080,0)</f>
        <v>731</v>
      </c>
      <c r="W702" s="113">
        <f>MATCH($A702&amp;W$6,'All applic'!$A$7:$A$59080,0)</f>
        <v>733</v>
      </c>
      <c r="X702" s="113">
        <f>MATCH($A702&amp;X$6,'All applic'!$A$7:$A$59080,0)</f>
        <v>732</v>
      </c>
      <c r="Y702" s="113">
        <f>MATCH($A702&amp;Y$6,'All applic'!$A$7:$A$59080,0)</f>
        <v>730</v>
      </c>
      <c r="Z702" s="113">
        <f>MATCH($A702&amp;Z$6,'All applic'!$A$7:$A$59080,0)</f>
        <v>733</v>
      </c>
      <c r="AA702" s="113"/>
      <c r="AB702" s="28">
        <f>INDEX('All applic'!$H$7:$H$59080,U702)</f>
        <v>1.1140000000000001</v>
      </c>
      <c r="AC702" s="28">
        <f>INDEX('All applic'!$H$7:$H$59080,V702)</f>
        <v>0.99199999999999999</v>
      </c>
      <c r="AD702" s="28">
        <f>INDEX('All applic'!$H$7:$H$59080,W702)</f>
        <v>1</v>
      </c>
      <c r="AE702" s="28">
        <f>INDEX('All applic'!$H$7:$H$59080,X702)</f>
        <v>0.70799999999999996</v>
      </c>
      <c r="AF702" s="28">
        <f>INDEX('All applic'!$H$7:$H$59080,Y702)</f>
        <v>1.1140000000000001</v>
      </c>
      <c r="AG702" s="28">
        <f>INDEX('All applic'!$H$7:$H$59080,Z702)</f>
        <v>1</v>
      </c>
      <c r="AH702" s="28"/>
      <c r="AI702" s="28">
        <f>INDEX('All applic'!$I$7:$I$59080,U702)</f>
        <v>1.3777777777777778</v>
      </c>
      <c r="AJ702" s="28">
        <f>INDEX('All applic'!$I$7:$I$59080,V702)</f>
        <v>1.4666666666666668</v>
      </c>
      <c r="AK702" s="28">
        <f>INDEX('All applic'!$I$7:$I$59080,W702)</f>
        <v>1</v>
      </c>
      <c r="AL702" s="28">
        <f>INDEX('All applic'!$I$7:$I$59080,X702)</f>
        <v>1</v>
      </c>
      <c r="AM702" s="28">
        <f>INDEX('All applic'!$I$7:$I$59080,Y702)</f>
        <v>1.3777777777777778</v>
      </c>
      <c r="AN702" s="28">
        <f>INDEX('All applic'!$I$7:$I$59080,Z702)</f>
        <v>1</v>
      </c>
      <c r="AO702" s="113"/>
      <c r="AP702" s="113">
        <f>INDEX('All applic'!$J$7:$J$59080,U702)</f>
        <v>-1.66E-2</v>
      </c>
      <c r="AQ702" s="113">
        <v>0</v>
      </c>
      <c r="AR702" s="113">
        <f>INDEX('All applic'!$J$7:$J$59080,W702)</f>
        <v>-1.7000000000000001E-2</v>
      </c>
      <c r="AS702" s="113">
        <v>0</v>
      </c>
      <c r="AT702" s="113">
        <v>0</v>
      </c>
      <c r="AU702" s="113">
        <v>0</v>
      </c>
    </row>
    <row r="703" spans="1:47" x14ac:dyDescent="0.25">
      <c r="A703" s="113" t="str">
        <f t="shared" si="76"/>
        <v>CFLMFm2003CZ08</v>
      </c>
      <c r="B703" s="113" t="str">
        <f t="shared" si="77"/>
        <v>CFLSDGMFmCZ082003</v>
      </c>
      <c r="C703" s="113" t="s">
        <v>118</v>
      </c>
      <c r="D703" s="113" t="s">
        <v>131</v>
      </c>
      <c r="E703" s="113" t="s">
        <v>1650</v>
      </c>
      <c r="F703" s="89" t="s">
        <v>57</v>
      </c>
      <c r="G703" s="113" t="s">
        <v>107</v>
      </c>
      <c r="H703" s="113" t="s">
        <v>1662</v>
      </c>
      <c r="I703" s="115">
        <f t="shared" si="78"/>
        <v>1.0670943375683162</v>
      </c>
      <c r="J703" s="115">
        <f t="shared" si="79"/>
        <v>1.4733113338745825</v>
      </c>
      <c r="K703" s="115">
        <f t="shared" si="80"/>
        <v>-1.1862661792013904E-2</v>
      </c>
      <c r="L703" s="113"/>
      <c r="M703" s="36">
        <f>VLOOKUP("HV_"&amp;$D703&amp;$E703&amp;VLOOKUP($F703,key!$L$3:$M$13,2,FALSE)&amp;$G703&amp;M$6,'HVAC wts'!$H$7:$R$13254,11,FALSE)</f>
        <v>7561.7499796600123</v>
      </c>
      <c r="N703" s="36">
        <f>VLOOKUP("HV_"&amp;$D703&amp;$E703&amp;VLOOKUP($F703,key!$L$3:$M$13,2,FALSE)&amp;$G703&amp;N$6,'HVAC wts'!$H$7:$R$13254,11,FALSE)</f>
        <v>1087.3390958758316</v>
      </c>
      <c r="O703" s="36">
        <f>VLOOKUP("HV_"&amp;$D703&amp;$E703&amp;VLOOKUP($F703,key!$L$3:$M$13,2,FALSE)&amp;$G703&amp;O$6,'HVAC wts'!$H$7:$R$13254,11,FALSE)</f>
        <v>3363.6347398669618</v>
      </c>
      <c r="P703" s="36">
        <f>VLOOKUP("HV_"&amp;$D703&amp;$E703&amp;VLOOKUP($F703,key!$L$3:$M$13,2,FALSE)&amp;$G703&amp;P$6,'HVAC wts'!$H$7:$R$13254,11,FALSE)</f>
        <v>483.67263751662978</v>
      </c>
      <c r="Q703" s="36">
        <f>VLOOKUP("HV_"&amp;$D703&amp;$E703&amp;VLOOKUP($F703,key!$L$3:$M$13,2,FALSE)&amp;$G703&amp;Q$6,'HVAC wts'!$H$7:$R$13254,11,FALSE)</f>
        <v>942.98613466371046</v>
      </c>
      <c r="R703" s="36">
        <f>VLOOKUP("HV_"&amp;$D703&amp;$E703&amp;VLOOKUP($F703,key!$L$3:$M$13,2,FALSE)&amp;$G703&amp;R$6,'HVAC wts'!$H$7:$R$13254,11,FALSE)</f>
        <v>419.46122660753878</v>
      </c>
      <c r="S703" s="36">
        <f t="shared" si="81"/>
        <v>13858.843814190683</v>
      </c>
      <c r="T703" s="113"/>
      <c r="U703" s="113">
        <f>MATCH($A703&amp;U$6,'All applic'!$A$7:$A$59080,0)</f>
        <v>734</v>
      </c>
      <c r="V703" s="113">
        <f>MATCH($A703&amp;V$6,'All applic'!$A$7:$A$59080,0)</f>
        <v>735</v>
      </c>
      <c r="W703" s="113">
        <f>MATCH($A703&amp;W$6,'All applic'!$A$7:$A$59080,0)</f>
        <v>737</v>
      </c>
      <c r="X703" s="113">
        <f>MATCH($A703&amp;X$6,'All applic'!$A$7:$A$59080,0)</f>
        <v>736</v>
      </c>
      <c r="Y703" s="113">
        <f>MATCH($A703&amp;Y$6,'All applic'!$A$7:$A$59080,0)</f>
        <v>734</v>
      </c>
      <c r="Z703" s="113">
        <f>MATCH($A703&amp;Z$6,'All applic'!$A$7:$A$59080,0)</f>
        <v>737</v>
      </c>
      <c r="AA703" s="113"/>
      <c r="AB703" s="28">
        <f>INDEX('All applic'!$H$7:$H$59080,U703)</f>
        <v>1.1220000000000001</v>
      </c>
      <c r="AC703" s="28">
        <f>INDEX('All applic'!$H$7:$H$59080,V703)</f>
        <v>1.008</v>
      </c>
      <c r="AD703" s="28">
        <f>INDEX('All applic'!$H$7:$H$59080,W703)</f>
        <v>1.004</v>
      </c>
      <c r="AE703" s="28">
        <f>INDEX('All applic'!$H$7:$H$59080,X703)</f>
        <v>0.72799999999999998</v>
      </c>
      <c r="AF703" s="28">
        <f>INDEX('All applic'!$H$7:$H$59080,Y703)</f>
        <v>1.1220000000000001</v>
      </c>
      <c r="AG703" s="28">
        <f>INDEX('All applic'!$H$7:$H$59080,Z703)</f>
        <v>1.004</v>
      </c>
      <c r="AH703" s="28"/>
      <c r="AI703" s="28">
        <f>INDEX('All applic'!$I$7:$I$59080,U703)</f>
        <v>1.6888888888888889</v>
      </c>
      <c r="AJ703" s="28">
        <f>INDEX('All applic'!$I$7:$I$59080,V703)</f>
        <v>1.6444444444444444</v>
      </c>
      <c r="AK703" s="28">
        <f>INDEX('All applic'!$I$7:$I$59080,W703)</f>
        <v>1</v>
      </c>
      <c r="AL703" s="28">
        <f>INDEX('All applic'!$I$7:$I$59080,X703)</f>
        <v>1</v>
      </c>
      <c r="AM703" s="28">
        <f>INDEX('All applic'!$I$7:$I$59080,Y703)</f>
        <v>1.6888888888888889</v>
      </c>
      <c r="AN703" s="28">
        <f>INDEX('All applic'!$I$7:$I$59080,Z703)</f>
        <v>1</v>
      </c>
      <c r="AO703" s="113"/>
      <c r="AP703" s="113">
        <f>INDEX('All applic'!$J$7:$J$59080,U703)</f>
        <v>-1.49E-2</v>
      </c>
      <c r="AQ703" s="113">
        <v>0</v>
      </c>
      <c r="AR703" s="113">
        <f>INDEX('All applic'!$J$7:$J$59080,W703)</f>
        <v>-1.5380000000000001E-2</v>
      </c>
      <c r="AS703" s="113">
        <v>0</v>
      </c>
      <c r="AT703" s="113">
        <v>0</v>
      </c>
      <c r="AU703" s="113">
        <v>0</v>
      </c>
    </row>
    <row r="704" spans="1:47" x14ac:dyDescent="0.25">
      <c r="A704" s="113" t="str">
        <f t="shared" si="76"/>
        <v>CFLMFm2003CZ09</v>
      </c>
      <c r="B704" s="113" t="str">
        <f t="shared" si="77"/>
        <v>CFLSDGMFmCZ092003</v>
      </c>
      <c r="C704" s="113" t="s">
        <v>118</v>
      </c>
      <c r="D704" s="113" t="s">
        <v>131</v>
      </c>
      <c r="E704" s="113" t="s">
        <v>1650</v>
      </c>
      <c r="F704" s="89" t="s">
        <v>57</v>
      </c>
      <c r="G704" s="113" t="s">
        <v>108</v>
      </c>
      <c r="H704" s="113" t="s">
        <v>1662</v>
      </c>
      <c r="I704" s="115">
        <f t="shared" si="78"/>
        <v>0</v>
      </c>
      <c r="J704" s="115">
        <f t="shared" si="79"/>
        <v>0</v>
      </c>
      <c r="K704" s="115">
        <f t="shared" si="80"/>
        <v>0</v>
      </c>
      <c r="L704" s="113"/>
      <c r="M704" s="36">
        <f>VLOOKUP("HV_"&amp;$D704&amp;$E704&amp;VLOOKUP($F704,key!$L$3:$M$13,2,FALSE)&amp;$G704&amp;M$6,'HVAC wts'!$H$7:$R$13254,11,FALSE)</f>
        <v>0</v>
      </c>
      <c r="N704" s="36">
        <f>VLOOKUP("HV_"&amp;$D704&amp;$E704&amp;VLOOKUP($F704,key!$L$3:$M$13,2,FALSE)&amp;$G704&amp;N$6,'HVAC wts'!$H$7:$R$13254,11,FALSE)</f>
        <v>0</v>
      </c>
      <c r="O704" s="36">
        <f>VLOOKUP("HV_"&amp;$D704&amp;$E704&amp;VLOOKUP($F704,key!$L$3:$M$13,2,FALSE)&amp;$G704&amp;O$6,'HVAC wts'!$H$7:$R$13254,11,FALSE)</f>
        <v>0</v>
      </c>
      <c r="P704" s="36">
        <f>VLOOKUP("HV_"&amp;$D704&amp;$E704&amp;VLOOKUP($F704,key!$L$3:$M$13,2,FALSE)&amp;$G704&amp;P$6,'HVAC wts'!$H$7:$R$13254,11,FALSE)</f>
        <v>0</v>
      </c>
      <c r="Q704" s="36">
        <f>VLOOKUP("HV_"&amp;$D704&amp;$E704&amp;VLOOKUP($F704,key!$L$3:$M$13,2,FALSE)&amp;$G704&amp;Q$6,'HVAC wts'!$H$7:$R$13254,11,FALSE)</f>
        <v>0</v>
      </c>
      <c r="R704" s="36">
        <f>VLOOKUP("HV_"&amp;$D704&amp;$E704&amp;VLOOKUP($F704,key!$L$3:$M$13,2,FALSE)&amp;$G704&amp;R$6,'HVAC wts'!$H$7:$R$13254,11,FALSE)</f>
        <v>0</v>
      </c>
      <c r="S704" s="36">
        <f t="shared" si="81"/>
        <v>0</v>
      </c>
      <c r="T704" s="113"/>
      <c r="U704" s="113">
        <f>MATCH($A704&amp;U$6,'All applic'!$A$7:$A$59080,0)</f>
        <v>738</v>
      </c>
      <c r="V704" s="113">
        <f>MATCH($A704&amp;V$6,'All applic'!$A$7:$A$59080,0)</f>
        <v>739</v>
      </c>
      <c r="W704" s="113">
        <f>MATCH($A704&amp;W$6,'All applic'!$A$7:$A$59080,0)</f>
        <v>741</v>
      </c>
      <c r="X704" s="113">
        <f>MATCH($A704&amp;X$6,'All applic'!$A$7:$A$59080,0)</f>
        <v>740</v>
      </c>
      <c r="Y704" s="113">
        <f>MATCH($A704&amp;Y$6,'All applic'!$A$7:$A$59080,0)</f>
        <v>738</v>
      </c>
      <c r="Z704" s="113">
        <f>MATCH($A704&amp;Z$6,'All applic'!$A$7:$A$59080,0)</f>
        <v>741</v>
      </c>
      <c r="AA704" s="113"/>
      <c r="AB704" s="28">
        <f>INDEX('All applic'!$H$7:$H$59080,U704)</f>
        <v>1.1160000000000001</v>
      </c>
      <c r="AC704" s="28">
        <f>INDEX('All applic'!$H$7:$H$59080,V704)</f>
        <v>0.99</v>
      </c>
      <c r="AD704" s="28">
        <f>INDEX('All applic'!$H$7:$H$59080,W704)</f>
        <v>0.998</v>
      </c>
      <c r="AE704" s="28">
        <f>INDEX('All applic'!$H$7:$H$59080,X704)</f>
        <v>0.68200000000000005</v>
      </c>
      <c r="AF704" s="28">
        <f>INDEX('All applic'!$H$7:$H$59080,Y704)</f>
        <v>1.1160000000000001</v>
      </c>
      <c r="AG704" s="28">
        <f>INDEX('All applic'!$H$7:$H$59080,Z704)</f>
        <v>0.998</v>
      </c>
      <c r="AH704" s="28"/>
      <c r="AI704" s="28">
        <f>INDEX('All applic'!$I$7:$I$59080,U704)</f>
        <v>1.7727272727272729</v>
      </c>
      <c r="AJ704" s="28">
        <f>INDEX('All applic'!$I$7:$I$59080,V704)</f>
        <v>1.9090909090909094</v>
      </c>
      <c r="AK704" s="28">
        <f>INDEX('All applic'!$I$7:$I$59080,W704)</f>
        <v>1.0227272727272727</v>
      </c>
      <c r="AL704" s="28">
        <f>INDEX('All applic'!$I$7:$I$59080,X704)</f>
        <v>1.0227272727272727</v>
      </c>
      <c r="AM704" s="28">
        <f>INDEX('All applic'!$I$7:$I$59080,Y704)</f>
        <v>1.7727272727272729</v>
      </c>
      <c r="AN704" s="28">
        <f>INDEX('All applic'!$I$7:$I$59080,Z704)</f>
        <v>1.0227272727272727</v>
      </c>
      <c r="AO704" s="113"/>
      <c r="AP704" s="113">
        <f>INDEX('All applic'!$J$7:$J$59080,U704)</f>
        <v>-1.6800000000000002E-2</v>
      </c>
      <c r="AQ704" s="113">
        <v>0</v>
      </c>
      <c r="AR704" s="113">
        <f>INDEX('All applic'!$J$7:$J$59080,W704)</f>
        <v>-1.7299999999999999E-2</v>
      </c>
      <c r="AS704" s="113">
        <v>0</v>
      </c>
      <c r="AT704" s="113">
        <v>0</v>
      </c>
      <c r="AU704" s="113">
        <v>0</v>
      </c>
    </row>
    <row r="705" spans="1:47" x14ac:dyDescent="0.25">
      <c r="A705" s="113" t="str">
        <f t="shared" si="76"/>
        <v>CFLMFm2003CZ10</v>
      </c>
      <c r="B705" s="113" t="str">
        <f t="shared" si="77"/>
        <v>CFLSDGMFmCZ102003</v>
      </c>
      <c r="C705" s="113" t="s">
        <v>118</v>
      </c>
      <c r="D705" s="113" t="s">
        <v>131</v>
      </c>
      <c r="E705" s="113" t="s">
        <v>1650</v>
      </c>
      <c r="F705" s="89" t="s">
        <v>57</v>
      </c>
      <c r="G705" s="113" t="s">
        <v>109</v>
      </c>
      <c r="H705" s="113" t="s">
        <v>1662</v>
      </c>
      <c r="I705" s="115">
        <f t="shared" si="78"/>
        <v>1.0617047702127171</v>
      </c>
      <c r="J705" s="115">
        <f t="shared" si="79"/>
        <v>1.7857721419488188</v>
      </c>
      <c r="K705" s="115">
        <f t="shared" si="80"/>
        <v>-1.1352869939005085E-2</v>
      </c>
      <c r="L705" s="113"/>
      <c r="M705" s="36">
        <f>VLOOKUP("HV_"&amp;$D705&amp;$E705&amp;VLOOKUP($F705,key!$L$3:$M$13,2,FALSE)&amp;$G705&amp;M$6,'HVAC wts'!$H$7:$R$13254,11,FALSE)</f>
        <v>39344.368592579449</v>
      </c>
      <c r="N705" s="36">
        <f>VLOOKUP("HV_"&amp;$D705&amp;$E705&amp;VLOOKUP($F705,key!$L$3:$M$13,2,FALSE)&amp;$G705&amp;N$6,'HVAC wts'!$H$7:$R$13254,11,FALSE)</f>
        <v>5657.5092125942365</v>
      </c>
      <c r="O705" s="36">
        <f>VLOOKUP("HV_"&amp;$D705&amp;$E705&amp;VLOOKUP($F705,key!$L$3:$M$13,2,FALSE)&amp;$G705&amp;O$6,'HVAC wts'!$H$7:$R$13254,11,FALSE)</f>
        <v>10007.056719674794</v>
      </c>
      <c r="P705" s="36">
        <f>VLOOKUP("HV_"&amp;$D705&amp;$E705&amp;VLOOKUP($F705,key!$L$3:$M$13,2,FALSE)&amp;$G705&amp;P$6,'HVAC wts'!$H$7:$R$13254,11,FALSE)</f>
        <v>1438.9610917073173</v>
      </c>
      <c r="Q705" s="36">
        <f>VLOOKUP("HV_"&amp;$D705&amp;$E705&amp;VLOOKUP($F705,key!$L$3:$M$13,2,FALSE)&amp;$G705&amp;Q$6,'HVAC wts'!$H$7:$R$13254,11,FALSE)</f>
        <v>4906.42961744272</v>
      </c>
      <c r="R705" s="36">
        <f>VLOOKUP("HV_"&amp;$D705&amp;$E705&amp;VLOOKUP($F705,key!$L$3:$M$13,2,FALSE)&amp;$G705&amp;R$6,'HVAC wts'!$H$7:$R$13254,11,FALSE)</f>
        <v>1247.9274983739838</v>
      </c>
      <c r="S705" s="36">
        <f t="shared" si="81"/>
        <v>62602.252732372501</v>
      </c>
      <c r="T705" s="113"/>
      <c r="U705" s="113">
        <f>MATCH($A705&amp;U$6,'All applic'!$A$7:$A$59080,0)</f>
        <v>742</v>
      </c>
      <c r="V705" s="113">
        <f>MATCH($A705&amp;V$6,'All applic'!$A$7:$A$59080,0)</f>
        <v>743</v>
      </c>
      <c r="W705" s="113">
        <f>MATCH($A705&amp;W$6,'All applic'!$A$7:$A$59080,0)</f>
        <v>745</v>
      </c>
      <c r="X705" s="113">
        <f>MATCH($A705&amp;X$6,'All applic'!$A$7:$A$59080,0)</f>
        <v>744</v>
      </c>
      <c r="Y705" s="113">
        <f>MATCH($A705&amp;Y$6,'All applic'!$A$7:$A$59080,0)</f>
        <v>742</v>
      </c>
      <c r="Z705" s="113">
        <f>MATCH($A705&amp;Z$6,'All applic'!$A$7:$A$59080,0)</f>
        <v>745</v>
      </c>
      <c r="AA705" s="113"/>
      <c r="AB705" s="28">
        <f>INDEX('All applic'!$H$7:$H$59080,U705)</f>
        <v>1.0980000000000001</v>
      </c>
      <c r="AC705" s="28">
        <f>INDEX('All applic'!$H$7:$H$59080,V705)</f>
        <v>0.97799999999999998</v>
      </c>
      <c r="AD705" s="28">
        <f>INDEX('All applic'!$H$7:$H$59080,W705)</f>
        <v>1.004</v>
      </c>
      <c r="AE705" s="28">
        <f>INDEX('All applic'!$H$7:$H$59080,X705)</f>
        <v>0.72599999999999998</v>
      </c>
      <c r="AF705" s="28">
        <f>INDEX('All applic'!$H$7:$H$59080,Y705)</f>
        <v>1.0980000000000001</v>
      </c>
      <c r="AG705" s="28">
        <f>INDEX('All applic'!$H$7:$H$59080,Z705)</f>
        <v>1.004</v>
      </c>
      <c r="AH705" s="28"/>
      <c r="AI705" s="28">
        <f>INDEX('All applic'!$I$7:$I$59080,U705)</f>
        <v>1.9772727272727273</v>
      </c>
      <c r="AJ705" s="28">
        <f>INDEX('All applic'!$I$7:$I$59080,V705)</f>
        <v>2</v>
      </c>
      <c r="AK705" s="28">
        <f>INDEX('All applic'!$I$7:$I$59080,W705)</f>
        <v>1.0227272727272727</v>
      </c>
      <c r="AL705" s="28">
        <f>INDEX('All applic'!$I$7:$I$59080,X705)</f>
        <v>1.0227272727272727</v>
      </c>
      <c r="AM705" s="28">
        <f>INDEX('All applic'!$I$7:$I$59080,Y705)</f>
        <v>1.9772727272727273</v>
      </c>
      <c r="AN705" s="28">
        <f>INDEX('All applic'!$I$7:$I$59080,Z705)</f>
        <v>1.0227272727272727</v>
      </c>
      <c r="AO705" s="113"/>
      <c r="AP705" s="113">
        <f>INDEX('All applic'!$J$7:$J$59080,U705)</f>
        <v>-1.4320000000000001E-2</v>
      </c>
      <c r="AQ705" s="113">
        <v>0</v>
      </c>
      <c r="AR705" s="113">
        <f>INDEX('All applic'!$J$7:$J$59080,W705)</f>
        <v>-1.472E-2</v>
      </c>
      <c r="AS705" s="113">
        <v>0</v>
      </c>
      <c r="AT705" s="113">
        <v>0</v>
      </c>
      <c r="AU705" s="113">
        <v>0</v>
      </c>
    </row>
    <row r="706" spans="1:47" x14ac:dyDescent="0.25">
      <c r="A706" s="113" t="str">
        <f t="shared" si="76"/>
        <v>CFLMFm2003CZ11</v>
      </c>
      <c r="B706" s="113" t="str">
        <f t="shared" si="77"/>
        <v>CFLSDGMFmCZ112003</v>
      </c>
      <c r="C706" s="113" t="s">
        <v>118</v>
      </c>
      <c r="D706" s="113" t="s">
        <v>131</v>
      </c>
      <c r="E706" s="113" t="s">
        <v>1650</v>
      </c>
      <c r="F706" s="89" t="s">
        <v>57</v>
      </c>
      <c r="G706" s="113" t="s">
        <v>110</v>
      </c>
      <c r="H706" s="113" t="s">
        <v>1662</v>
      </c>
      <c r="I706" s="115">
        <f t="shared" si="78"/>
        <v>0</v>
      </c>
      <c r="J706" s="115">
        <f t="shared" si="79"/>
        <v>0</v>
      </c>
      <c r="K706" s="115">
        <f t="shared" si="80"/>
        <v>0</v>
      </c>
      <c r="L706" s="113"/>
      <c r="M706" s="36">
        <f>VLOOKUP("HV_"&amp;$D706&amp;$E706&amp;VLOOKUP($F706,key!$L$3:$M$13,2,FALSE)&amp;$G706&amp;M$6,'HVAC wts'!$H$7:$R$13254,11,FALSE)</f>
        <v>0</v>
      </c>
      <c r="N706" s="36">
        <f>VLOOKUP("HV_"&amp;$D706&amp;$E706&amp;VLOOKUP($F706,key!$L$3:$M$13,2,FALSE)&amp;$G706&amp;N$6,'HVAC wts'!$H$7:$R$13254,11,FALSE)</f>
        <v>0</v>
      </c>
      <c r="O706" s="36">
        <f>VLOOKUP("HV_"&amp;$D706&amp;$E706&amp;VLOOKUP($F706,key!$L$3:$M$13,2,FALSE)&amp;$G706&amp;O$6,'HVAC wts'!$H$7:$R$13254,11,FALSE)</f>
        <v>0</v>
      </c>
      <c r="P706" s="36">
        <f>VLOOKUP("HV_"&amp;$D706&amp;$E706&amp;VLOOKUP($F706,key!$L$3:$M$13,2,FALSE)&amp;$G706&amp;P$6,'HVAC wts'!$H$7:$R$13254,11,FALSE)</f>
        <v>0</v>
      </c>
      <c r="Q706" s="36">
        <f>VLOOKUP("HV_"&amp;$D706&amp;$E706&amp;VLOOKUP($F706,key!$L$3:$M$13,2,FALSE)&amp;$G706&amp;Q$6,'HVAC wts'!$H$7:$R$13254,11,FALSE)</f>
        <v>0</v>
      </c>
      <c r="R706" s="36">
        <f>VLOOKUP("HV_"&amp;$D706&amp;$E706&amp;VLOOKUP($F706,key!$L$3:$M$13,2,FALSE)&amp;$G706&amp;R$6,'HVAC wts'!$H$7:$R$13254,11,FALSE)</f>
        <v>0</v>
      </c>
      <c r="S706" s="36">
        <f t="shared" si="81"/>
        <v>0</v>
      </c>
      <c r="T706" s="113"/>
      <c r="U706" s="113">
        <f>MATCH($A706&amp;U$6,'All applic'!$A$7:$A$59080,0)</f>
        <v>746</v>
      </c>
      <c r="V706" s="113">
        <f>MATCH($A706&amp;V$6,'All applic'!$A$7:$A$59080,0)</f>
        <v>747</v>
      </c>
      <c r="W706" s="113">
        <f>MATCH($A706&amp;W$6,'All applic'!$A$7:$A$59080,0)</f>
        <v>749</v>
      </c>
      <c r="X706" s="113">
        <f>MATCH($A706&amp;X$6,'All applic'!$A$7:$A$59080,0)</f>
        <v>748</v>
      </c>
      <c r="Y706" s="113">
        <f>MATCH($A706&amp;Y$6,'All applic'!$A$7:$A$59080,0)</f>
        <v>746</v>
      </c>
      <c r="Z706" s="113">
        <f>MATCH($A706&amp;Z$6,'All applic'!$A$7:$A$59080,0)</f>
        <v>749</v>
      </c>
      <c r="AA706" s="113"/>
      <c r="AB706" s="28">
        <f>INDEX('All applic'!$H$7:$H$59080,U706)</f>
        <v>1.1299999999999999</v>
      </c>
      <c r="AC706" s="28">
        <f>INDEX('All applic'!$H$7:$H$59080,V706)</f>
        <v>0.95799999999999996</v>
      </c>
      <c r="AD706" s="28">
        <f>INDEX('All applic'!$H$7:$H$59080,W706)</f>
        <v>0.996</v>
      </c>
      <c r="AE706" s="28">
        <f>INDEX('All applic'!$H$7:$H$59080,X706)</f>
        <v>0.59799999999999998</v>
      </c>
      <c r="AF706" s="28">
        <f>INDEX('All applic'!$H$7:$H$59080,Y706)</f>
        <v>1.1299999999999999</v>
      </c>
      <c r="AG706" s="28">
        <f>INDEX('All applic'!$H$7:$H$59080,Z706)</f>
        <v>0.996</v>
      </c>
      <c r="AH706" s="28"/>
      <c r="AI706" s="28">
        <f>INDEX('All applic'!$I$7:$I$59080,U706)</f>
        <v>1.6500000000000001</v>
      </c>
      <c r="AJ706" s="28">
        <f>INDEX('All applic'!$I$7:$I$59080,V706)</f>
        <v>1.625</v>
      </c>
      <c r="AK706" s="28">
        <f>INDEX('All applic'!$I$7:$I$59080,W706)</f>
        <v>1.0249999999999999</v>
      </c>
      <c r="AL706" s="28">
        <f>INDEX('All applic'!$I$7:$I$59080,X706)</f>
        <v>1.0249999999999999</v>
      </c>
      <c r="AM706" s="28">
        <f>INDEX('All applic'!$I$7:$I$59080,Y706)</f>
        <v>1.6500000000000001</v>
      </c>
      <c r="AN706" s="28">
        <f>INDEX('All applic'!$I$7:$I$59080,Z706)</f>
        <v>1.0249999999999999</v>
      </c>
      <c r="AO706" s="113"/>
      <c r="AP706" s="113">
        <f>INDEX('All applic'!$J$7:$J$59080,U706)</f>
        <v>-2.0399999999999998E-2</v>
      </c>
      <c r="AQ706" s="113">
        <v>0</v>
      </c>
      <c r="AR706" s="113">
        <f>INDEX('All applic'!$J$7:$J$59080,W706)</f>
        <v>-2.1000000000000001E-2</v>
      </c>
      <c r="AS706" s="113">
        <v>0</v>
      </c>
      <c r="AT706" s="113">
        <v>0</v>
      </c>
      <c r="AU706" s="113">
        <v>0</v>
      </c>
    </row>
    <row r="707" spans="1:47" x14ac:dyDescent="0.25">
      <c r="A707" s="113" t="str">
        <f t="shared" si="76"/>
        <v>CFLMFm2003CZ12</v>
      </c>
      <c r="B707" s="113" t="str">
        <f t="shared" si="77"/>
        <v>CFLSDGMFmCZ122003</v>
      </c>
      <c r="C707" s="113" t="s">
        <v>118</v>
      </c>
      <c r="D707" s="113" t="s">
        <v>131</v>
      </c>
      <c r="E707" s="113" t="s">
        <v>1650</v>
      </c>
      <c r="F707" s="89" t="s">
        <v>57</v>
      </c>
      <c r="G707" s="113" t="s">
        <v>111</v>
      </c>
      <c r="H707" s="113" t="s">
        <v>1662</v>
      </c>
      <c r="I707" s="115">
        <f t="shared" si="78"/>
        <v>0</v>
      </c>
      <c r="J707" s="115">
        <f t="shared" si="79"/>
        <v>0</v>
      </c>
      <c r="K707" s="115">
        <f t="shared" si="80"/>
        <v>0</v>
      </c>
      <c r="L707" s="113"/>
      <c r="M707" s="36">
        <f>VLOOKUP("HV_"&amp;$D707&amp;$E707&amp;VLOOKUP($F707,key!$L$3:$M$13,2,FALSE)&amp;$G707&amp;M$6,'HVAC wts'!$H$7:$R$13254,11,FALSE)</f>
        <v>0</v>
      </c>
      <c r="N707" s="36">
        <f>VLOOKUP("HV_"&amp;$D707&amp;$E707&amp;VLOOKUP($F707,key!$L$3:$M$13,2,FALSE)&amp;$G707&amp;N$6,'HVAC wts'!$H$7:$R$13254,11,FALSE)</f>
        <v>0</v>
      </c>
      <c r="O707" s="36">
        <f>VLOOKUP("HV_"&amp;$D707&amp;$E707&amp;VLOOKUP($F707,key!$L$3:$M$13,2,FALSE)&amp;$G707&amp;O$6,'HVAC wts'!$H$7:$R$13254,11,FALSE)</f>
        <v>0</v>
      </c>
      <c r="P707" s="36">
        <f>VLOOKUP("HV_"&amp;$D707&amp;$E707&amp;VLOOKUP($F707,key!$L$3:$M$13,2,FALSE)&amp;$G707&amp;P$6,'HVAC wts'!$H$7:$R$13254,11,FALSE)</f>
        <v>0</v>
      </c>
      <c r="Q707" s="36">
        <f>VLOOKUP("HV_"&amp;$D707&amp;$E707&amp;VLOOKUP($F707,key!$L$3:$M$13,2,FALSE)&amp;$G707&amp;Q$6,'HVAC wts'!$H$7:$R$13254,11,FALSE)</f>
        <v>0</v>
      </c>
      <c r="R707" s="36">
        <f>VLOOKUP("HV_"&amp;$D707&amp;$E707&amp;VLOOKUP($F707,key!$L$3:$M$13,2,FALSE)&amp;$G707&amp;R$6,'HVAC wts'!$H$7:$R$13254,11,FALSE)</f>
        <v>0</v>
      </c>
      <c r="S707" s="36">
        <f t="shared" si="81"/>
        <v>0</v>
      </c>
      <c r="T707" s="113"/>
      <c r="U707" s="113">
        <f>MATCH($A707&amp;U$6,'All applic'!$A$7:$A$59080,0)</f>
        <v>750</v>
      </c>
      <c r="V707" s="113">
        <f>MATCH($A707&amp;V$6,'All applic'!$A$7:$A$59080,0)</f>
        <v>751</v>
      </c>
      <c r="W707" s="113">
        <f>MATCH($A707&amp;W$6,'All applic'!$A$7:$A$59080,0)</f>
        <v>753</v>
      </c>
      <c r="X707" s="113">
        <f>MATCH($A707&amp;X$6,'All applic'!$A$7:$A$59080,0)</f>
        <v>752</v>
      </c>
      <c r="Y707" s="113">
        <f>MATCH($A707&amp;Y$6,'All applic'!$A$7:$A$59080,0)</f>
        <v>750</v>
      </c>
      <c r="Z707" s="113">
        <f>MATCH($A707&amp;Z$6,'All applic'!$A$7:$A$59080,0)</f>
        <v>753</v>
      </c>
      <c r="AA707" s="113"/>
      <c r="AB707" s="28">
        <f>INDEX('All applic'!$H$7:$H$59080,U707)</f>
        <v>1.1100000000000001</v>
      </c>
      <c r="AC707" s="28">
        <f>INDEX('All applic'!$H$7:$H$59080,V707)</f>
        <v>0.95199999999999996</v>
      </c>
      <c r="AD707" s="28">
        <f>INDEX('All applic'!$H$7:$H$59080,W707)</f>
        <v>0.996</v>
      </c>
      <c r="AE707" s="28">
        <f>INDEX('All applic'!$H$7:$H$59080,X707)</f>
        <v>0.62</v>
      </c>
      <c r="AF707" s="28">
        <f>INDEX('All applic'!$H$7:$H$59080,Y707)</f>
        <v>1.1100000000000001</v>
      </c>
      <c r="AG707" s="28">
        <f>INDEX('All applic'!$H$7:$H$59080,Z707)</f>
        <v>0.996</v>
      </c>
      <c r="AH707" s="28"/>
      <c r="AI707" s="28">
        <f>INDEX('All applic'!$I$7:$I$59080,U707)</f>
        <v>1.7000000000000002</v>
      </c>
      <c r="AJ707" s="28">
        <f>INDEX('All applic'!$I$7:$I$59080,V707)</f>
        <v>1.675</v>
      </c>
      <c r="AK707" s="28">
        <f>INDEX('All applic'!$I$7:$I$59080,W707)</f>
        <v>1.05</v>
      </c>
      <c r="AL707" s="28">
        <f>INDEX('All applic'!$I$7:$I$59080,X707)</f>
        <v>1</v>
      </c>
      <c r="AM707" s="28">
        <f>INDEX('All applic'!$I$7:$I$59080,Y707)</f>
        <v>1.7000000000000002</v>
      </c>
      <c r="AN707" s="28">
        <f>INDEX('All applic'!$I$7:$I$59080,Z707)</f>
        <v>1.05</v>
      </c>
      <c r="AO707" s="113"/>
      <c r="AP707" s="113">
        <f>INDEX('All applic'!$J$7:$J$59080,U707)</f>
        <v>-1.968E-2</v>
      </c>
      <c r="AQ707" s="113">
        <v>0</v>
      </c>
      <c r="AR707" s="113">
        <f>INDEX('All applic'!$J$7:$J$59080,W707)</f>
        <v>-2.0199999999999999E-2</v>
      </c>
      <c r="AS707" s="113">
        <v>0</v>
      </c>
      <c r="AT707" s="113">
        <v>0</v>
      </c>
      <c r="AU707" s="113">
        <v>0</v>
      </c>
    </row>
    <row r="708" spans="1:47" x14ac:dyDescent="0.25">
      <c r="A708" s="113" t="str">
        <f t="shared" si="76"/>
        <v>CFLMFm2003CZ13</v>
      </c>
      <c r="B708" s="113" t="str">
        <f t="shared" si="77"/>
        <v>CFLSDGMFmCZ132003</v>
      </c>
      <c r="C708" s="113" t="s">
        <v>118</v>
      </c>
      <c r="D708" s="113" t="s">
        <v>131</v>
      </c>
      <c r="E708" s="113" t="s">
        <v>1650</v>
      </c>
      <c r="F708" s="89" t="s">
        <v>57</v>
      </c>
      <c r="G708" s="113" t="s">
        <v>112</v>
      </c>
      <c r="H708" s="113" t="s">
        <v>1662</v>
      </c>
      <c r="I708" s="115">
        <f t="shared" si="78"/>
        <v>0</v>
      </c>
      <c r="J708" s="115">
        <f t="shared" si="79"/>
        <v>0</v>
      </c>
      <c r="K708" s="115">
        <f t="shared" si="80"/>
        <v>0</v>
      </c>
      <c r="L708" s="113"/>
      <c r="M708" s="36">
        <f>VLOOKUP("HV_"&amp;$D708&amp;$E708&amp;VLOOKUP($F708,key!$L$3:$M$13,2,FALSE)&amp;$G708&amp;M$6,'HVAC wts'!$H$7:$R$13254,11,FALSE)</f>
        <v>0</v>
      </c>
      <c r="N708" s="36">
        <f>VLOOKUP("HV_"&amp;$D708&amp;$E708&amp;VLOOKUP($F708,key!$L$3:$M$13,2,FALSE)&amp;$G708&amp;N$6,'HVAC wts'!$H$7:$R$13254,11,FALSE)</f>
        <v>0</v>
      </c>
      <c r="O708" s="36">
        <f>VLOOKUP("HV_"&amp;$D708&amp;$E708&amp;VLOOKUP($F708,key!$L$3:$M$13,2,FALSE)&amp;$G708&amp;O$6,'HVAC wts'!$H$7:$R$13254,11,FALSE)</f>
        <v>0</v>
      </c>
      <c r="P708" s="36">
        <f>VLOOKUP("HV_"&amp;$D708&amp;$E708&amp;VLOOKUP($F708,key!$L$3:$M$13,2,FALSE)&amp;$G708&amp;P$6,'HVAC wts'!$H$7:$R$13254,11,FALSE)</f>
        <v>0</v>
      </c>
      <c r="Q708" s="36">
        <f>VLOOKUP("HV_"&amp;$D708&amp;$E708&amp;VLOOKUP($F708,key!$L$3:$M$13,2,FALSE)&amp;$G708&amp;Q$6,'HVAC wts'!$H$7:$R$13254,11,FALSE)</f>
        <v>0</v>
      </c>
      <c r="R708" s="36">
        <f>VLOOKUP("HV_"&amp;$D708&amp;$E708&amp;VLOOKUP($F708,key!$L$3:$M$13,2,FALSE)&amp;$G708&amp;R$6,'HVAC wts'!$H$7:$R$13254,11,FALSE)</f>
        <v>0</v>
      </c>
      <c r="S708" s="36">
        <f t="shared" si="81"/>
        <v>0</v>
      </c>
      <c r="T708" s="113"/>
      <c r="U708" s="113">
        <f>MATCH($A708&amp;U$6,'All applic'!$A$7:$A$59080,0)</f>
        <v>754</v>
      </c>
      <c r="V708" s="113">
        <f>MATCH($A708&amp;V$6,'All applic'!$A$7:$A$59080,0)</f>
        <v>755</v>
      </c>
      <c r="W708" s="113">
        <f>MATCH($A708&amp;W$6,'All applic'!$A$7:$A$59080,0)</f>
        <v>757</v>
      </c>
      <c r="X708" s="113">
        <f>MATCH($A708&amp;X$6,'All applic'!$A$7:$A$59080,0)</f>
        <v>756</v>
      </c>
      <c r="Y708" s="113">
        <f>MATCH($A708&amp;Y$6,'All applic'!$A$7:$A$59080,0)</f>
        <v>754</v>
      </c>
      <c r="Z708" s="113">
        <f>MATCH($A708&amp;Z$6,'All applic'!$A$7:$A$59080,0)</f>
        <v>757</v>
      </c>
      <c r="AA708" s="113"/>
      <c r="AB708" s="28">
        <f>INDEX('All applic'!$H$7:$H$59080,U708)</f>
        <v>1.1379999999999999</v>
      </c>
      <c r="AC708" s="28">
        <f>INDEX('All applic'!$H$7:$H$59080,V708)</f>
        <v>0.98599999999999999</v>
      </c>
      <c r="AD708" s="28">
        <f>INDEX('All applic'!$H$7:$H$59080,W708)</f>
        <v>0.998</v>
      </c>
      <c r="AE708" s="28">
        <f>INDEX('All applic'!$H$7:$H$59080,X708)</f>
        <v>0.64200000000000002</v>
      </c>
      <c r="AF708" s="28">
        <f>INDEX('All applic'!$H$7:$H$59080,Y708)</f>
        <v>1.1379999999999999</v>
      </c>
      <c r="AG708" s="28">
        <f>INDEX('All applic'!$H$7:$H$59080,Z708)</f>
        <v>0.998</v>
      </c>
      <c r="AH708" s="28"/>
      <c r="AI708" s="28">
        <f>INDEX('All applic'!$I$7:$I$59080,U708)</f>
        <v>1.7000000000000002</v>
      </c>
      <c r="AJ708" s="28">
        <f>INDEX('All applic'!$I$7:$I$59080,V708)</f>
        <v>1.675</v>
      </c>
      <c r="AK708" s="28">
        <f>INDEX('All applic'!$I$7:$I$59080,W708)</f>
        <v>1.05</v>
      </c>
      <c r="AL708" s="28">
        <f>INDEX('All applic'!$I$7:$I$59080,X708)</f>
        <v>1.0249999999999999</v>
      </c>
      <c r="AM708" s="28">
        <f>INDEX('All applic'!$I$7:$I$59080,Y708)</f>
        <v>1.7000000000000002</v>
      </c>
      <c r="AN708" s="28">
        <f>INDEX('All applic'!$I$7:$I$59080,Z708)</f>
        <v>1.05</v>
      </c>
      <c r="AO708" s="113"/>
      <c r="AP708" s="113">
        <f>INDEX('All applic'!$J$7:$J$59080,U708)</f>
        <v>-1.8239999999999999E-2</v>
      </c>
      <c r="AQ708" s="113">
        <v>0</v>
      </c>
      <c r="AR708" s="113">
        <f>INDEX('All applic'!$J$7:$J$59080,W708)</f>
        <v>-1.882E-2</v>
      </c>
      <c r="AS708" s="113">
        <v>0</v>
      </c>
      <c r="AT708" s="113">
        <v>0</v>
      </c>
      <c r="AU708" s="113">
        <v>0</v>
      </c>
    </row>
    <row r="709" spans="1:47" x14ac:dyDescent="0.25">
      <c r="A709" s="113" t="str">
        <f t="shared" si="76"/>
        <v>CFLMFm2003CZ14</v>
      </c>
      <c r="B709" s="113" t="str">
        <f t="shared" si="77"/>
        <v>CFLSDGMFmCZ142003</v>
      </c>
      <c r="C709" s="113" t="s">
        <v>118</v>
      </c>
      <c r="D709" s="113" t="s">
        <v>131</v>
      </c>
      <c r="E709" s="113" t="s">
        <v>1650</v>
      </c>
      <c r="F709" s="89" t="s">
        <v>57</v>
      </c>
      <c r="G709" s="113" t="s">
        <v>113</v>
      </c>
      <c r="H709" s="113" t="s">
        <v>1662</v>
      </c>
      <c r="I709" s="115">
        <f t="shared" si="78"/>
        <v>1.1158222642311961</v>
      </c>
      <c r="J709" s="115">
        <f t="shared" si="79"/>
        <v>1.4128589094845387</v>
      </c>
      <c r="K709" s="115">
        <f t="shared" si="80"/>
        <v>-1.6081994376048583E-2</v>
      </c>
      <c r="L709" s="113"/>
      <c r="M709" s="36">
        <f>VLOOKUP("HV_"&amp;$D709&amp;$E709&amp;VLOOKUP($F709,key!$L$3:$M$13,2,FALSE)&amp;$G709&amp;M$6,'HVAC wts'!$H$7:$R$13254,11,FALSE)</f>
        <v>192.30555408721358</v>
      </c>
      <c r="N709" s="36">
        <f>VLOOKUP("HV_"&amp;$D709&amp;$E709&amp;VLOOKUP($F709,key!$L$3:$M$13,2,FALSE)&amp;$G709&amp;N$6,'HVAC wts'!$H$7:$R$13254,11,FALSE)</f>
        <v>27.652507405764975</v>
      </c>
      <c r="O709" s="36">
        <f>VLOOKUP("HV_"&amp;$D709&amp;$E709&amp;VLOOKUP($F709,key!$L$3:$M$13,2,FALSE)&amp;$G709&amp;O$6,'HVAC wts'!$H$7:$R$13254,11,FALSE)</f>
        <v>0</v>
      </c>
      <c r="P709" s="36">
        <f>VLOOKUP("HV_"&amp;$D709&amp;$E709&amp;VLOOKUP($F709,key!$L$3:$M$13,2,FALSE)&amp;$G709&amp;P$6,'HVAC wts'!$H$7:$R$13254,11,FALSE)</f>
        <v>0</v>
      </c>
      <c r="Q709" s="36">
        <f>VLOOKUP("HV_"&amp;$D709&amp;$E709&amp;VLOOKUP($F709,key!$L$3:$M$13,2,FALSE)&amp;$G709&amp;Q$6,'HVAC wts'!$H$7:$R$13254,11,FALSE)</f>
        <v>23.981415890613455</v>
      </c>
      <c r="R709" s="36">
        <f>VLOOKUP("HV_"&amp;$D709&amp;$E709&amp;VLOOKUP($F709,key!$L$3:$M$13,2,FALSE)&amp;$G709&amp;R$6,'HVAC wts'!$H$7:$R$13254,11,FALSE)</f>
        <v>0</v>
      </c>
      <c r="S709" s="36">
        <f t="shared" si="81"/>
        <v>243.93947738359199</v>
      </c>
      <c r="T709" s="113"/>
      <c r="U709" s="113">
        <f>MATCH($A709&amp;U$6,'All applic'!$A$7:$A$59080,0)</f>
        <v>758</v>
      </c>
      <c r="V709" s="113">
        <f>MATCH($A709&amp;V$6,'All applic'!$A$7:$A$59080,0)</f>
        <v>759</v>
      </c>
      <c r="W709" s="113">
        <f>MATCH($A709&amp;W$6,'All applic'!$A$7:$A$59080,0)</f>
        <v>761</v>
      </c>
      <c r="X709" s="113">
        <f>MATCH($A709&amp;X$6,'All applic'!$A$7:$A$59080,0)</f>
        <v>760</v>
      </c>
      <c r="Y709" s="113">
        <f>MATCH($A709&amp;Y$6,'All applic'!$A$7:$A$59080,0)</f>
        <v>758</v>
      </c>
      <c r="Z709" s="113">
        <f>MATCH($A709&amp;Z$6,'All applic'!$A$7:$A$59080,0)</f>
        <v>761</v>
      </c>
      <c r="AA709" s="113"/>
      <c r="AB709" s="28">
        <f>INDEX('All applic'!$H$7:$H$59080,U709)</f>
        <v>1.1359999999999999</v>
      </c>
      <c r="AC709" s="28">
        <f>INDEX('All applic'!$H$7:$H$59080,V709)</f>
        <v>0.95799999999999996</v>
      </c>
      <c r="AD709" s="28">
        <f>INDEX('All applic'!$H$7:$H$59080,W709)</f>
        <v>0.99399999999999999</v>
      </c>
      <c r="AE709" s="28">
        <f>INDEX('All applic'!$H$7:$H$59080,X709)</f>
        <v>0.60399999999999998</v>
      </c>
      <c r="AF709" s="28">
        <f>INDEX('All applic'!$H$7:$H$59080,Y709)</f>
        <v>1.1359999999999999</v>
      </c>
      <c r="AG709" s="28">
        <f>INDEX('All applic'!$H$7:$H$59080,Z709)</f>
        <v>0.99399999999999999</v>
      </c>
      <c r="AH709" s="28"/>
      <c r="AI709" s="28">
        <f>INDEX('All applic'!$I$7:$I$59080,U709)</f>
        <v>1.4047619047619047</v>
      </c>
      <c r="AJ709" s="28">
        <f>INDEX('All applic'!$I$7:$I$59080,V709)</f>
        <v>1.4761904761904761</v>
      </c>
      <c r="AK709" s="28">
        <f>INDEX('All applic'!$I$7:$I$59080,W709)</f>
        <v>1</v>
      </c>
      <c r="AL709" s="28">
        <f>INDEX('All applic'!$I$7:$I$59080,X709)</f>
        <v>1.0238095238095237</v>
      </c>
      <c r="AM709" s="28">
        <f>INDEX('All applic'!$I$7:$I$59080,Y709)</f>
        <v>1.4047619047619047</v>
      </c>
      <c r="AN709" s="28">
        <f>INDEX('All applic'!$I$7:$I$59080,Z709)</f>
        <v>1</v>
      </c>
      <c r="AO709" s="113"/>
      <c r="AP709" s="113">
        <f>INDEX('All applic'!$J$7:$J$59080,U709)</f>
        <v>-2.0399999999999998E-2</v>
      </c>
      <c r="AQ709" s="113">
        <v>0</v>
      </c>
      <c r="AR709" s="113">
        <f>INDEX('All applic'!$J$7:$J$59080,W709)</f>
        <v>-2.0799999999999999E-2</v>
      </c>
      <c r="AS709" s="113">
        <v>0</v>
      </c>
      <c r="AT709" s="113">
        <v>0</v>
      </c>
      <c r="AU709" s="113">
        <v>0</v>
      </c>
    </row>
    <row r="710" spans="1:47" x14ac:dyDescent="0.25">
      <c r="A710" s="113" t="str">
        <f t="shared" si="76"/>
        <v>CFLMFm2003CZ15</v>
      </c>
      <c r="B710" s="113" t="str">
        <f t="shared" si="77"/>
        <v>CFLSDGMFmCZ152003</v>
      </c>
      <c r="C710" s="113" t="s">
        <v>118</v>
      </c>
      <c r="D710" s="113" t="s">
        <v>131</v>
      </c>
      <c r="E710" s="113" t="s">
        <v>1650</v>
      </c>
      <c r="F710" s="89" t="s">
        <v>57</v>
      </c>
      <c r="G710" s="113" t="s">
        <v>114</v>
      </c>
      <c r="H710" s="113" t="s">
        <v>1662</v>
      </c>
      <c r="I710" s="115">
        <f t="shared" si="78"/>
        <v>1.1907855289586238</v>
      </c>
      <c r="J710" s="115">
        <f t="shared" si="79"/>
        <v>1.5903215824480506</v>
      </c>
      <c r="K710" s="115">
        <f t="shared" si="80"/>
        <v>-7.2053641469158845E-3</v>
      </c>
      <c r="L710" s="113"/>
      <c r="M710" s="36">
        <f>VLOOKUP("HV_"&amp;$D710&amp;$E710&amp;VLOOKUP($F710,key!$L$3:$M$13,2,FALSE)&amp;$G710&amp;M$6,'HVAC wts'!$H$7:$R$13254,11,FALSE)</f>
        <v>132.4990223798965</v>
      </c>
      <c r="N710" s="36">
        <f>VLOOKUP("HV_"&amp;$D710&amp;$E710&amp;VLOOKUP($F710,key!$L$3:$M$13,2,FALSE)&amp;$G710&amp;N$6,'HVAC wts'!$H$7:$R$13254,11,FALSE)</f>
        <v>19.052648869179606</v>
      </c>
      <c r="O710" s="36">
        <f>VLOOKUP("HV_"&amp;$D710&amp;$E710&amp;VLOOKUP($F710,key!$L$3:$M$13,2,FALSE)&amp;$G710&amp;O$6,'HVAC wts'!$H$7:$R$13254,11,FALSE)</f>
        <v>0</v>
      </c>
      <c r="P710" s="36">
        <f>VLOOKUP("HV_"&amp;$D710&amp;$E710&amp;VLOOKUP($F710,key!$L$3:$M$13,2,FALSE)&amp;$G710&amp;P$6,'HVAC wts'!$H$7:$R$13254,11,FALSE)</f>
        <v>0</v>
      </c>
      <c r="Q710" s="36">
        <f>VLOOKUP("HV_"&amp;$D710&amp;$E710&amp;VLOOKUP($F710,key!$L$3:$M$13,2,FALSE)&amp;$G710&amp;Q$6,'HVAC wts'!$H$7:$R$13254,11,FALSE)</f>
        <v>16.523257354028086</v>
      </c>
      <c r="R710" s="36">
        <f>VLOOKUP("HV_"&amp;$D710&amp;$E710&amp;VLOOKUP($F710,key!$L$3:$M$13,2,FALSE)&amp;$G710&amp;R$6,'HVAC wts'!$H$7:$R$13254,11,FALSE)</f>
        <v>0</v>
      </c>
      <c r="S710" s="36">
        <f t="shared" si="81"/>
        <v>168.07492860310418</v>
      </c>
      <c r="T710" s="113"/>
      <c r="U710" s="113">
        <f>MATCH($A710&amp;U$6,'All applic'!$A$7:$A$59080,0)</f>
        <v>762</v>
      </c>
      <c r="V710" s="113">
        <f>MATCH($A710&amp;V$6,'All applic'!$A$7:$A$59080,0)</f>
        <v>763</v>
      </c>
      <c r="W710" s="113">
        <f>MATCH($A710&amp;W$6,'All applic'!$A$7:$A$59080,0)</f>
        <v>765</v>
      </c>
      <c r="X710" s="113">
        <f>MATCH($A710&amp;X$6,'All applic'!$A$7:$A$59080,0)</f>
        <v>764</v>
      </c>
      <c r="Y710" s="113">
        <f>MATCH($A710&amp;Y$6,'All applic'!$A$7:$A$59080,0)</f>
        <v>762</v>
      </c>
      <c r="Z710" s="113">
        <f>MATCH($A710&amp;Z$6,'All applic'!$A$7:$A$59080,0)</f>
        <v>765</v>
      </c>
      <c r="AA710" s="113"/>
      <c r="AB710" s="28">
        <f>INDEX('All applic'!$H$7:$H$59080,U710)</f>
        <v>1.196</v>
      </c>
      <c r="AC710" s="28">
        <f>INDEX('All applic'!$H$7:$H$59080,V710)</f>
        <v>1.1499999999999999</v>
      </c>
      <c r="AD710" s="28">
        <f>INDEX('All applic'!$H$7:$H$59080,W710)</f>
        <v>1.008</v>
      </c>
      <c r="AE710" s="28">
        <f>INDEX('All applic'!$H$7:$H$59080,X710)</f>
        <v>0.83199999999999996</v>
      </c>
      <c r="AF710" s="28">
        <f>INDEX('All applic'!$H$7:$H$59080,Y710)</f>
        <v>1.196</v>
      </c>
      <c r="AG710" s="28">
        <f>INDEX('All applic'!$H$7:$H$59080,Z710)</f>
        <v>1.008</v>
      </c>
      <c r="AH710" s="28"/>
      <c r="AI710" s="28">
        <f>INDEX('All applic'!$I$7:$I$59080,U710)</f>
        <v>1.5714285714285714</v>
      </c>
      <c r="AJ710" s="28">
        <f>INDEX('All applic'!$I$7:$I$59080,V710)</f>
        <v>1.7380952380952379</v>
      </c>
      <c r="AK710" s="28">
        <f>INDEX('All applic'!$I$7:$I$59080,W710)</f>
        <v>1.0238095238095237</v>
      </c>
      <c r="AL710" s="28">
        <f>INDEX('All applic'!$I$7:$I$59080,X710)</f>
        <v>1</v>
      </c>
      <c r="AM710" s="28">
        <f>INDEX('All applic'!$I$7:$I$59080,Y710)</f>
        <v>1.5714285714285714</v>
      </c>
      <c r="AN710" s="28">
        <f>INDEX('All applic'!$I$7:$I$59080,Z710)</f>
        <v>1.0238095238095237</v>
      </c>
      <c r="AO710" s="113"/>
      <c r="AP710" s="113">
        <f>INDEX('All applic'!$J$7:$J$59080,U710)</f>
        <v>-9.1400000000000006E-3</v>
      </c>
      <c r="AQ710" s="113">
        <v>0</v>
      </c>
      <c r="AR710" s="113">
        <f>INDEX('All applic'!$J$7:$J$59080,W710)</f>
        <v>-9.7200000000000012E-3</v>
      </c>
      <c r="AS710" s="113">
        <v>0</v>
      </c>
      <c r="AT710" s="113">
        <v>0</v>
      </c>
      <c r="AU710" s="113">
        <v>0</v>
      </c>
    </row>
    <row r="711" spans="1:47" x14ac:dyDescent="0.25">
      <c r="A711" s="113" t="str">
        <f t="shared" si="76"/>
        <v>CFLMFm2003CZ16</v>
      </c>
      <c r="B711" s="113" t="str">
        <f t="shared" si="77"/>
        <v>CFLSDGMFmCZ162003</v>
      </c>
      <c r="C711" s="113" t="s">
        <v>118</v>
      </c>
      <c r="D711" s="113" t="s">
        <v>131</v>
      </c>
      <c r="E711" s="113" t="s">
        <v>1650</v>
      </c>
      <c r="F711" s="89" t="s">
        <v>57</v>
      </c>
      <c r="G711" s="113" t="s">
        <v>115</v>
      </c>
      <c r="H711" s="113" t="s">
        <v>1662</v>
      </c>
      <c r="I711" s="115">
        <f t="shared" si="78"/>
        <v>0</v>
      </c>
      <c r="J711" s="115">
        <f t="shared" si="79"/>
        <v>0</v>
      </c>
      <c r="K711" s="115">
        <f t="shared" si="80"/>
        <v>0</v>
      </c>
      <c r="L711" s="113"/>
      <c r="M711" s="36">
        <f>VLOOKUP("HV_"&amp;$D711&amp;$E711&amp;VLOOKUP($F711,key!$L$3:$M$13,2,FALSE)&amp;$G711&amp;M$6,'HVAC wts'!$H$7:$R$13254,11,FALSE)</f>
        <v>0</v>
      </c>
      <c r="N711" s="36">
        <f>VLOOKUP("HV_"&amp;$D711&amp;$E711&amp;VLOOKUP($F711,key!$L$3:$M$13,2,FALSE)&amp;$G711&amp;N$6,'HVAC wts'!$H$7:$R$13254,11,FALSE)</f>
        <v>0</v>
      </c>
      <c r="O711" s="36">
        <f>VLOOKUP("HV_"&amp;$D711&amp;$E711&amp;VLOOKUP($F711,key!$L$3:$M$13,2,FALSE)&amp;$G711&amp;O$6,'HVAC wts'!$H$7:$R$13254,11,FALSE)</f>
        <v>0</v>
      </c>
      <c r="P711" s="36">
        <f>VLOOKUP("HV_"&amp;$D711&amp;$E711&amp;VLOOKUP($F711,key!$L$3:$M$13,2,FALSE)&amp;$G711&amp;P$6,'HVAC wts'!$H$7:$R$13254,11,FALSE)</f>
        <v>0</v>
      </c>
      <c r="Q711" s="36">
        <f>VLOOKUP("HV_"&amp;$D711&amp;$E711&amp;VLOOKUP($F711,key!$L$3:$M$13,2,FALSE)&amp;$G711&amp;Q$6,'HVAC wts'!$H$7:$R$13254,11,FALSE)</f>
        <v>0</v>
      </c>
      <c r="R711" s="36">
        <f>VLOOKUP("HV_"&amp;$D711&amp;$E711&amp;VLOOKUP($F711,key!$L$3:$M$13,2,FALSE)&amp;$G711&amp;R$6,'HVAC wts'!$H$7:$R$13254,11,FALSE)</f>
        <v>0</v>
      </c>
      <c r="S711" s="36">
        <f t="shared" si="81"/>
        <v>0</v>
      </c>
      <c r="T711" s="113"/>
      <c r="U711" s="113">
        <f>MATCH($A711&amp;U$6,'All applic'!$A$7:$A$59080,0)</f>
        <v>766</v>
      </c>
      <c r="V711" s="113">
        <f>MATCH($A711&amp;V$6,'All applic'!$A$7:$A$59080,0)</f>
        <v>767</v>
      </c>
      <c r="W711" s="113">
        <f>MATCH($A711&amp;W$6,'All applic'!$A$7:$A$59080,0)</f>
        <v>769</v>
      </c>
      <c r="X711" s="113">
        <f>MATCH($A711&amp;X$6,'All applic'!$A$7:$A$59080,0)</f>
        <v>768</v>
      </c>
      <c r="Y711" s="113">
        <f>MATCH($A711&amp;Y$6,'All applic'!$A$7:$A$59080,0)</f>
        <v>766</v>
      </c>
      <c r="Z711" s="113">
        <f>MATCH($A711&amp;Z$6,'All applic'!$A$7:$A$59080,0)</f>
        <v>769</v>
      </c>
      <c r="AA711" s="113"/>
      <c r="AB711" s="28">
        <f>INDEX('All applic'!$H$7:$H$59080,U711)</f>
        <v>1.0880000000000001</v>
      </c>
      <c r="AC711" s="28">
        <f>INDEX('All applic'!$H$7:$H$59080,V711)</f>
        <v>0.81</v>
      </c>
      <c r="AD711" s="28">
        <f>INDEX('All applic'!$H$7:$H$59080,W711)</f>
        <v>0.99199999999999999</v>
      </c>
      <c r="AE711" s="28">
        <f>INDEX('All applic'!$H$7:$H$59080,X711)</f>
        <v>0.51800000000000002</v>
      </c>
      <c r="AF711" s="28">
        <f>INDEX('All applic'!$H$7:$H$59080,Y711)</f>
        <v>1.0880000000000001</v>
      </c>
      <c r="AG711" s="28">
        <f>INDEX('All applic'!$H$7:$H$59080,Z711)</f>
        <v>0.99199999999999999</v>
      </c>
      <c r="AH711" s="28"/>
      <c r="AI711" s="28">
        <f>INDEX('All applic'!$I$7:$I$59080,U711)</f>
        <v>1.675</v>
      </c>
      <c r="AJ711" s="28">
        <f>INDEX('All applic'!$I$7:$I$59080,V711)</f>
        <v>1.7000000000000002</v>
      </c>
      <c r="AK711" s="28">
        <f>INDEX('All applic'!$I$7:$I$59080,W711)</f>
        <v>1.05</v>
      </c>
      <c r="AL711" s="28">
        <f>INDEX('All applic'!$I$7:$I$59080,X711)</f>
        <v>1</v>
      </c>
      <c r="AM711" s="28">
        <f>INDEX('All applic'!$I$7:$I$59080,Y711)</f>
        <v>1.675</v>
      </c>
      <c r="AN711" s="28">
        <f>INDEX('All applic'!$I$7:$I$59080,Z711)</f>
        <v>1.05</v>
      </c>
      <c r="AO711" s="113"/>
      <c r="AP711" s="113">
        <f>INDEX('All applic'!$J$7:$J$59080,U711)</f>
        <v>-2.5600000000000001E-2</v>
      </c>
      <c r="AQ711" s="113">
        <v>0</v>
      </c>
      <c r="AR711" s="113">
        <f>INDEX('All applic'!$J$7:$J$59080,W711)</f>
        <v>-2.6199999999999998E-2</v>
      </c>
      <c r="AS711" s="113">
        <v>0</v>
      </c>
      <c r="AT711" s="113">
        <v>0</v>
      </c>
      <c r="AU711" s="113">
        <v>0</v>
      </c>
    </row>
    <row r="712" spans="1:47" x14ac:dyDescent="0.25">
      <c r="A712" s="113" t="str">
        <f t="shared" ref="A712:A775" si="82">+C712&amp;E712&amp;F712&amp;G712</f>
        <v>CFLMFm2007CZ01</v>
      </c>
      <c r="B712" s="113" t="str">
        <f t="shared" ref="B712:B775" si="83">+C712&amp;D712&amp;E712&amp;G712&amp;F712</f>
        <v>CFLSDGMFmCZ012007</v>
      </c>
      <c r="C712" s="113" t="s">
        <v>118</v>
      </c>
      <c r="D712" s="113" t="s">
        <v>131</v>
      </c>
      <c r="E712" s="113" t="s">
        <v>1650</v>
      </c>
      <c r="F712" s="89" t="s">
        <v>59</v>
      </c>
      <c r="G712" s="113" t="s">
        <v>48</v>
      </c>
      <c r="H712" s="113" t="s">
        <v>1662</v>
      </c>
      <c r="I712" s="115">
        <f t="shared" ref="I712:I775" si="84">IF(S712=0,0,SUMPRODUCT(M712:R712,AB712:AG712)/S712)</f>
        <v>0</v>
      </c>
      <c r="J712" s="115">
        <f t="shared" ref="J712:J775" si="85">IF(S712=0,0,SUMPRODUCT(M712:R712,AI712:AN712)/S712)</f>
        <v>0</v>
      </c>
      <c r="K712" s="115">
        <f t="shared" ref="K712:K775" si="86">IF(S712=0,0,SUMPRODUCT(M712:R712,AP712:AU712)/S712)</f>
        <v>0</v>
      </c>
      <c r="L712" s="113"/>
      <c r="M712" s="36">
        <f>VLOOKUP("HV_"&amp;$D712&amp;$E712&amp;VLOOKUP($F712,key!$L$3:$M$13,2,FALSE)&amp;$G712&amp;M$6,'HVAC wts'!$H$7:$R$13254,11,FALSE)</f>
        <v>0</v>
      </c>
      <c r="N712" s="36">
        <f>VLOOKUP("HV_"&amp;$D712&amp;$E712&amp;VLOOKUP($F712,key!$L$3:$M$13,2,FALSE)&amp;$G712&amp;N$6,'HVAC wts'!$H$7:$R$13254,11,FALSE)</f>
        <v>0</v>
      </c>
      <c r="O712" s="36">
        <f>VLOOKUP("HV_"&amp;$D712&amp;$E712&amp;VLOOKUP($F712,key!$L$3:$M$13,2,FALSE)&amp;$G712&amp;O$6,'HVAC wts'!$H$7:$R$13254,11,FALSE)</f>
        <v>0</v>
      </c>
      <c r="P712" s="36">
        <f>VLOOKUP("HV_"&amp;$D712&amp;$E712&amp;VLOOKUP($F712,key!$L$3:$M$13,2,FALSE)&amp;$G712&amp;P$6,'HVAC wts'!$H$7:$R$13254,11,FALSE)</f>
        <v>0</v>
      </c>
      <c r="Q712" s="36">
        <f>VLOOKUP("HV_"&amp;$D712&amp;$E712&amp;VLOOKUP($F712,key!$L$3:$M$13,2,FALSE)&amp;$G712&amp;Q$6,'HVAC wts'!$H$7:$R$13254,11,FALSE)</f>
        <v>0</v>
      </c>
      <c r="R712" s="36">
        <f>VLOOKUP("HV_"&amp;$D712&amp;$E712&amp;VLOOKUP($F712,key!$L$3:$M$13,2,FALSE)&amp;$G712&amp;R$6,'HVAC wts'!$H$7:$R$13254,11,FALSE)</f>
        <v>0</v>
      </c>
      <c r="S712" s="36">
        <f t="shared" ref="S712:S775" si="87">SUM(M712:R712)</f>
        <v>0</v>
      </c>
      <c r="T712" s="113"/>
      <c r="U712" s="113">
        <f>MATCH($A712&amp;U$6,'All applic'!$A$7:$A$59080,0)</f>
        <v>770</v>
      </c>
      <c r="V712" s="113">
        <f>MATCH($A712&amp;V$6,'All applic'!$A$7:$A$59080,0)</f>
        <v>771</v>
      </c>
      <c r="W712" s="113">
        <f>MATCH($A712&amp;W$6,'All applic'!$A$7:$A$59080,0)</f>
        <v>773</v>
      </c>
      <c r="X712" s="113">
        <f>MATCH($A712&amp;X$6,'All applic'!$A$7:$A$59080,0)</f>
        <v>772</v>
      </c>
      <c r="Y712" s="113">
        <f>MATCH($A712&amp;Y$6,'All applic'!$A$7:$A$59080,0)</f>
        <v>770</v>
      </c>
      <c r="Z712" s="113">
        <f>MATCH($A712&amp;Z$6,'All applic'!$A$7:$A$59080,0)</f>
        <v>773</v>
      </c>
      <c r="AA712" s="113"/>
      <c r="AB712" s="28">
        <f>INDEX('All applic'!$H$7:$H$59080,U712)</f>
        <v>1</v>
      </c>
      <c r="AC712" s="28">
        <f>INDEX('All applic'!$H$7:$H$59080,V712)</f>
        <v>0.71199999999999997</v>
      </c>
      <c r="AD712" s="28">
        <f>INDEX('All applic'!$H$7:$H$59080,W712)</f>
        <v>0.97799999999999998</v>
      </c>
      <c r="AE712" s="28">
        <f>INDEX('All applic'!$H$7:$H$59080,X712)</f>
        <v>0.28999999999999998</v>
      </c>
      <c r="AF712" s="28">
        <f>INDEX('All applic'!$H$7:$H$59080,Y712)</f>
        <v>1</v>
      </c>
      <c r="AG712" s="28">
        <f>INDEX('All applic'!$H$7:$H$59080,Z712)</f>
        <v>0.97799999999999998</v>
      </c>
      <c r="AH712" s="28"/>
      <c r="AI712" s="28">
        <f>INDEX('All applic'!$I$7:$I$59080,U712)</f>
        <v>1.0454545454545454</v>
      </c>
      <c r="AJ712" s="28">
        <f>INDEX('All applic'!$I$7:$I$59080,V712)</f>
        <v>1.0227272727272727</v>
      </c>
      <c r="AK712" s="28">
        <f>INDEX('All applic'!$I$7:$I$59080,W712)</f>
        <v>1.0454545454545454</v>
      </c>
      <c r="AL712" s="28">
        <f>INDEX('All applic'!$I$7:$I$59080,X712)</f>
        <v>1</v>
      </c>
      <c r="AM712" s="28">
        <f>INDEX('All applic'!$I$7:$I$59080,Y712)</f>
        <v>1.0454545454545454</v>
      </c>
      <c r="AN712" s="28">
        <f>INDEX('All applic'!$I$7:$I$59080,Z712)</f>
        <v>1.0454545454545454</v>
      </c>
      <c r="AO712" s="113"/>
      <c r="AP712" s="113">
        <f>INDEX('All applic'!$J$7:$J$59080,U712)</f>
        <v>-3.4130000000000001E-2</v>
      </c>
      <c r="AQ712" s="113">
        <v>0</v>
      </c>
      <c r="AR712" s="113">
        <f>INDEX('All applic'!$J$7:$J$59080,W712)</f>
        <v>-3.4130000000000001E-2</v>
      </c>
      <c r="AS712" s="113">
        <v>0</v>
      </c>
      <c r="AT712" s="113">
        <v>0</v>
      </c>
      <c r="AU712" s="113">
        <v>0</v>
      </c>
    </row>
    <row r="713" spans="1:47" x14ac:dyDescent="0.25">
      <c r="A713" s="113" t="str">
        <f t="shared" si="82"/>
        <v>CFLMFm2007CZ02</v>
      </c>
      <c r="B713" s="113" t="str">
        <f t="shared" si="83"/>
        <v>CFLSDGMFmCZ022007</v>
      </c>
      <c r="C713" s="113" t="s">
        <v>118</v>
      </c>
      <c r="D713" s="113" t="s">
        <v>131</v>
      </c>
      <c r="E713" s="113" t="s">
        <v>1650</v>
      </c>
      <c r="F713" s="89" t="s">
        <v>59</v>
      </c>
      <c r="G713" s="113" t="s">
        <v>101</v>
      </c>
      <c r="H713" s="113" t="s">
        <v>1662</v>
      </c>
      <c r="I713" s="115">
        <f t="shared" si="84"/>
        <v>0</v>
      </c>
      <c r="J713" s="115">
        <f t="shared" si="85"/>
        <v>0</v>
      </c>
      <c r="K713" s="115">
        <f t="shared" si="86"/>
        <v>0</v>
      </c>
      <c r="L713" s="113"/>
      <c r="M713" s="36">
        <f>VLOOKUP("HV_"&amp;$D713&amp;$E713&amp;VLOOKUP($F713,key!$L$3:$M$13,2,FALSE)&amp;$G713&amp;M$6,'HVAC wts'!$H$7:$R$13254,11,FALSE)</f>
        <v>0</v>
      </c>
      <c r="N713" s="36">
        <f>VLOOKUP("HV_"&amp;$D713&amp;$E713&amp;VLOOKUP($F713,key!$L$3:$M$13,2,FALSE)&amp;$G713&amp;N$6,'HVAC wts'!$H$7:$R$13254,11,FALSE)</f>
        <v>0</v>
      </c>
      <c r="O713" s="36">
        <f>VLOOKUP("HV_"&amp;$D713&amp;$E713&amp;VLOOKUP($F713,key!$L$3:$M$13,2,FALSE)&amp;$G713&amp;O$6,'HVAC wts'!$H$7:$R$13254,11,FALSE)</f>
        <v>0</v>
      </c>
      <c r="P713" s="36">
        <f>VLOOKUP("HV_"&amp;$D713&amp;$E713&amp;VLOOKUP($F713,key!$L$3:$M$13,2,FALSE)&amp;$G713&amp;P$6,'HVAC wts'!$H$7:$R$13254,11,FALSE)</f>
        <v>0</v>
      </c>
      <c r="Q713" s="36">
        <f>VLOOKUP("HV_"&amp;$D713&amp;$E713&amp;VLOOKUP($F713,key!$L$3:$M$13,2,FALSE)&amp;$G713&amp;Q$6,'HVAC wts'!$H$7:$R$13254,11,FALSE)</f>
        <v>0</v>
      </c>
      <c r="R713" s="36">
        <f>VLOOKUP("HV_"&amp;$D713&amp;$E713&amp;VLOOKUP($F713,key!$L$3:$M$13,2,FALSE)&amp;$G713&amp;R$6,'HVAC wts'!$H$7:$R$13254,11,FALSE)</f>
        <v>0</v>
      </c>
      <c r="S713" s="36">
        <f t="shared" si="87"/>
        <v>0</v>
      </c>
      <c r="T713" s="113"/>
      <c r="U713" s="113">
        <f>MATCH($A713&amp;U$6,'All applic'!$A$7:$A$59080,0)</f>
        <v>774</v>
      </c>
      <c r="V713" s="113">
        <f>MATCH($A713&amp;V$6,'All applic'!$A$7:$A$59080,0)</f>
        <v>775</v>
      </c>
      <c r="W713" s="113">
        <f>MATCH($A713&amp;W$6,'All applic'!$A$7:$A$59080,0)</f>
        <v>777</v>
      </c>
      <c r="X713" s="113">
        <f>MATCH($A713&amp;X$6,'All applic'!$A$7:$A$59080,0)</f>
        <v>776</v>
      </c>
      <c r="Y713" s="113">
        <f>MATCH($A713&amp;Y$6,'All applic'!$A$7:$A$59080,0)</f>
        <v>774</v>
      </c>
      <c r="Z713" s="113">
        <f>MATCH($A713&amp;Z$6,'All applic'!$A$7:$A$59080,0)</f>
        <v>777</v>
      </c>
      <c r="AA713" s="113"/>
      <c r="AB713" s="28">
        <f>INDEX('All applic'!$H$7:$H$59080,U713)</f>
        <v>1.052</v>
      </c>
      <c r="AC713" s="28">
        <f>INDEX('All applic'!$H$7:$H$59080,V713)</f>
        <v>0.878</v>
      </c>
      <c r="AD713" s="28">
        <f>INDEX('All applic'!$H$7:$H$59080,W713)</f>
        <v>0.99399999999999999</v>
      </c>
      <c r="AE713" s="28">
        <f>INDEX('All applic'!$H$7:$H$59080,X713)</f>
        <v>0.57199999999999995</v>
      </c>
      <c r="AF713" s="28">
        <f>INDEX('All applic'!$H$7:$H$59080,Y713)</f>
        <v>1.052</v>
      </c>
      <c r="AG713" s="28">
        <f>INDEX('All applic'!$H$7:$H$59080,Z713)</f>
        <v>0.99399999999999999</v>
      </c>
      <c r="AH713" s="28"/>
      <c r="AI713" s="28">
        <f>INDEX('All applic'!$I$7:$I$59080,U713)</f>
        <v>1.6097560975609757</v>
      </c>
      <c r="AJ713" s="28">
        <f>INDEX('All applic'!$I$7:$I$59080,V713)</f>
        <v>1.5365853658536586</v>
      </c>
      <c r="AK713" s="28">
        <f>INDEX('All applic'!$I$7:$I$59080,W713)</f>
        <v>1</v>
      </c>
      <c r="AL713" s="28">
        <f>INDEX('All applic'!$I$7:$I$59080,X713)</f>
        <v>1</v>
      </c>
      <c r="AM713" s="28">
        <f>INDEX('All applic'!$I$7:$I$59080,Y713)</f>
        <v>1.6097560975609757</v>
      </c>
      <c r="AN713" s="28">
        <f>INDEX('All applic'!$I$7:$I$59080,Z713)</f>
        <v>1</v>
      </c>
      <c r="AO713" s="113"/>
      <c r="AP713" s="113">
        <f>INDEX('All applic'!$J$7:$J$59080,U713)</f>
        <v>-2.1399999999999999E-2</v>
      </c>
      <c r="AQ713" s="113">
        <v>0</v>
      </c>
      <c r="AR713" s="113">
        <f>INDEX('All applic'!$J$7:$J$59080,W713)</f>
        <v>-2.18E-2</v>
      </c>
      <c r="AS713" s="113">
        <v>0</v>
      </c>
      <c r="AT713" s="113">
        <v>0</v>
      </c>
      <c r="AU713" s="113">
        <v>0</v>
      </c>
    </row>
    <row r="714" spans="1:47" x14ac:dyDescent="0.25">
      <c r="A714" s="113" t="str">
        <f t="shared" si="82"/>
        <v>CFLMFm2007CZ03</v>
      </c>
      <c r="B714" s="113" t="str">
        <f t="shared" si="83"/>
        <v>CFLSDGMFmCZ032007</v>
      </c>
      <c r="C714" s="113" t="s">
        <v>118</v>
      </c>
      <c r="D714" s="113" t="s">
        <v>131</v>
      </c>
      <c r="E714" s="113" t="s">
        <v>1650</v>
      </c>
      <c r="F714" s="89" t="s">
        <v>59</v>
      </c>
      <c r="G714" s="113" t="s">
        <v>102</v>
      </c>
      <c r="H714" s="113" t="s">
        <v>1662</v>
      </c>
      <c r="I714" s="115">
        <f t="shared" si="84"/>
        <v>0</v>
      </c>
      <c r="J714" s="115">
        <f t="shared" si="85"/>
        <v>0</v>
      </c>
      <c r="K714" s="115">
        <f t="shared" si="86"/>
        <v>0</v>
      </c>
      <c r="L714" s="113"/>
      <c r="M714" s="36">
        <f>VLOOKUP("HV_"&amp;$D714&amp;$E714&amp;VLOOKUP($F714,key!$L$3:$M$13,2,FALSE)&amp;$G714&amp;M$6,'HVAC wts'!$H$7:$R$13254,11,FALSE)</f>
        <v>0</v>
      </c>
      <c r="N714" s="36">
        <f>VLOOKUP("HV_"&amp;$D714&amp;$E714&amp;VLOOKUP($F714,key!$L$3:$M$13,2,FALSE)&amp;$G714&amp;N$6,'HVAC wts'!$H$7:$R$13254,11,FALSE)</f>
        <v>0</v>
      </c>
      <c r="O714" s="36">
        <f>VLOOKUP("HV_"&amp;$D714&amp;$E714&amp;VLOOKUP($F714,key!$L$3:$M$13,2,FALSE)&amp;$G714&amp;O$6,'HVAC wts'!$H$7:$R$13254,11,FALSE)</f>
        <v>0</v>
      </c>
      <c r="P714" s="36">
        <f>VLOOKUP("HV_"&amp;$D714&amp;$E714&amp;VLOOKUP($F714,key!$L$3:$M$13,2,FALSE)&amp;$G714&amp;P$6,'HVAC wts'!$H$7:$R$13254,11,FALSE)</f>
        <v>0</v>
      </c>
      <c r="Q714" s="36">
        <f>VLOOKUP("HV_"&amp;$D714&amp;$E714&amp;VLOOKUP($F714,key!$L$3:$M$13,2,FALSE)&amp;$G714&amp;Q$6,'HVAC wts'!$H$7:$R$13254,11,FALSE)</f>
        <v>0</v>
      </c>
      <c r="R714" s="36">
        <f>VLOOKUP("HV_"&amp;$D714&amp;$E714&amp;VLOOKUP($F714,key!$L$3:$M$13,2,FALSE)&amp;$G714&amp;R$6,'HVAC wts'!$H$7:$R$13254,11,FALSE)</f>
        <v>0</v>
      </c>
      <c r="S714" s="36">
        <f t="shared" si="87"/>
        <v>0</v>
      </c>
      <c r="T714" s="113"/>
      <c r="U714" s="113">
        <f>MATCH($A714&amp;U$6,'All applic'!$A$7:$A$59080,0)</f>
        <v>778</v>
      </c>
      <c r="V714" s="113">
        <f>MATCH($A714&amp;V$6,'All applic'!$A$7:$A$59080,0)</f>
        <v>779</v>
      </c>
      <c r="W714" s="113">
        <f>MATCH($A714&amp;W$6,'All applic'!$A$7:$A$59080,0)</f>
        <v>781</v>
      </c>
      <c r="X714" s="113">
        <f>MATCH($A714&amp;X$6,'All applic'!$A$7:$A$59080,0)</f>
        <v>780</v>
      </c>
      <c r="Y714" s="113">
        <f>MATCH($A714&amp;Y$6,'All applic'!$A$7:$A$59080,0)</f>
        <v>778</v>
      </c>
      <c r="Z714" s="113">
        <f>MATCH($A714&amp;Z$6,'All applic'!$A$7:$A$59080,0)</f>
        <v>781</v>
      </c>
      <c r="AA714" s="113"/>
      <c r="AB714" s="28">
        <f>INDEX('All applic'!$H$7:$H$59080,U714)</f>
        <v>1</v>
      </c>
      <c r="AC714" s="28">
        <f>INDEX('All applic'!$H$7:$H$59080,V714)</f>
        <v>0.81599999999999995</v>
      </c>
      <c r="AD714" s="28">
        <f>INDEX('All applic'!$H$7:$H$59080,W714)</f>
        <v>0.98599999999999999</v>
      </c>
      <c r="AE714" s="28">
        <f>INDEX('All applic'!$H$7:$H$59080,X714)</f>
        <v>0.49</v>
      </c>
      <c r="AF714" s="28">
        <f>INDEX('All applic'!$H$7:$H$59080,Y714)</f>
        <v>1</v>
      </c>
      <c r="AG714" s="28">
        <f>INDEX('All applic'!$H$7:$H$59080,Z714)</f>
        <v>0.98599999999999999</v>
      </c>
      <c r="AH714" s="28"/>
      <c r="AI714" s="28">
        <f>INDEX('All applic'!$I$7:$I$59080,U714)</f>
        <v>1.2250000000000001</v>
      </c>
      <c r="AJ714" s="28">
        <f>INDEX('All applic'!$I$7:$I$59080,V714)</f>
        <v>1.175</v>
      </c>
      <c r="AK714" s="28">
        <f>INDEX('All applic'!$I$7:$I$59080,W714)</f>
        <v>1.0249999999999999</v>
      </c>
      <c r="AL714" s="28">
        <f>INDEX('All applic'!$I$7:$I$59080,X714)</f>
        <v>1.0249999999999999</v>
      </c>
      <c r="AM714" s="28">
        <f>INDEX('All applic'!$I$7:$I$59080,Y714)</f>
        <v>1.2250000000000001</v>
      </c>
      <c r="AN714" s="28">
        <f>INDEX('All applic'!$I$7:$I$59080,Z714)</f>
        <v>1.0249999999999999</v>
      </c>
      <c r="AO714" s="113"/>
      <c r="AP714" s="113">
        <f>INDEX('All applic'!$J$7:$J$59080,U714)</f>
        <v>-2.64E-2</v>
      </c>
      <c r="AQ714" s="113">
        <v>0</v>
      </c>
      <c r="AR714" s="113">
        <f>INDEX('All applic'!$J$7:$J$59080,W714)</f>
        <v>-2.7E-2</v>
      </c>
      <c r="AS714" s="113">
        <v>0</v>
      </c>
      <c r="AT714" s="113">
        <v>0</v>
      </c>
      <c r="AU714" s="113">
        <v>0</v>
      </c>
    </row>
    <row r="715" spans="1:47" x14ac:dyDescent="0.25">
      <c r="A715" s="113" t="str">
        <f t="shared" si="82"/>
        <v>CFLMFm2007CZ04</v>
      </c>
      <c r="B715" s="113" t="str">
        <f t="shared" si="83"/>
        <v>CFLSDGMFmCZ042007</v>
      </c>
      <c r="C715" s="113" t="s">
        <v>118</v>
      </c>
      <c r="D715" s="113" t="s">
        <v>131</v>
      </c>
      <c r="E715" s="113" t="s">
        <v>1650</v>
      </c>
      <c r="F715" s="89" t="s">
        <v>59</v>
      </c>
      <c r="G715" s="113" t="s">
        <v>103</v>
      </c>
      <c r="H715" s="113" t="s">
        <v>1662</v>
      </c>
      <c r="I715" s="115">
        <f t="shared" si="84"/>
        <v>0</v>
      </c>
      <c r="J715" s="115">
        <f t="shared" si="85"/>
        <v>0</v>
      </c>
      <c r="K715" s="115">
        <f t="shared" si="86"/>
        <v>0</v>
      </c>
      <c r="L715" s="113"/>
      <c r="M715" s="36">
        <f>VLOOKUP("HV_"&amp;$D715&amp;$E715&amp;VLOOKUP($F715,key!$L$3:$M$13,2,FALSE)&amp;$G715&amp;M$6,'HVAC wts'!$H$7:$R$13254,11,FALSE)</f>
        <v>0</v>
      </c>
      <c r="N715" s="36">
        <f>VLOOKUP("HV_"&amp;$D715&amp;$E715&amp;VLOOKUP($F715,key!$L$3:$M$13,2,FALSE)&amp;$G715&amp;N$6,'HVAC wts'!$H$7:$R$13254,11,FALSE)</f>
        <v>0</v>
      </c>
      <c r="O715" s="36">
        <f>VLOOKUP("HV_"&amp;$D715&amp;$E715&amp;VLOOKUP($F715,key!$L$3:$M$13,2,FALSE)&amp;$G715&amp;O$6,'HVAC wts'!$H$7:$R$13254,11,FALSE)</f>
        <v>0</v>
      </c>
      <c r="P715" s="36">
        <f>VLOOKUP("HV_"&amp;$D715&amp;$E715&amp;VLOOKUP($F715,key!$L$3:$M$13,2,FALSE)&amp;$G715&amp;P$6,'HVAC wts'!$H$7:$R$13254,11,FALSE)</f>
        <v>0</v>
      </c>
      <c r="Q715" s="36">
        <f>VLOOKUP("HV_"&amp;$D715&amp;$E715&amp;VLOOKUP($F715,key!$L$3:$M$13,2,FALSE)&amp;$G715&amp;Q$6,'HVAC wts'!$H$7:$R$13254,11,FALSE)</f>
        <v>0</v>
      </c>
      <c r="R715" s="36">
        <f>VLOOKUP("HV_"&amp;$D715&amp;$E715&amp;VLOOKUP($F715,key!$L$3:$M$13,2,FALSE)&amp;$G715&amp;R$6,'HVAC wts'!$H$7:$R$13254,11,FALSE)</f>
        <v>0</v>
      </c>
      <c r="S715" s="36">
        <f t="shared" si="87"/>
        <v>0</v>
      </c>
      <c r="T715" s="113"/>
      <c r="U715" s="113">
        <f>MATCH($A715&amp;U$6,'All applic'!$A$7:$A$59080,0)</f>
        <v>782</v>
      </c>
      <c r="V715" s="113">
        <f>MATCH($A715&amp;V$6,'All applic'!$A$7:$A$59080,0)</f>
        <v>783</v>
      </c>
      <c r="W715" s="113">
        <f>MATCH($A715&amp;W$6,'All applic'!$A$7:$A$59080,0)</f>
        <v>785</v>
      </c>
      <c r="X715" s="113">
        <f>MATCH($A715&amp;X$6,'All applic'!$A$7:$A$59080,0)</f>
        <v>784</v>
      </c>
      <c r="Y715" s="113">
        <f>MATCH($A715&amp;Y$6,'All applic'!$A$7:$A$59080,0)</f>
        <v>782</v>
      </c>
      <c r="Z715" s="113">
        <f>MATCH($A715&amp;Z$6,'All applic'!$A$7:$A$59080,0)</f>
        <v>785</v>
      </c>
      <c r="AA715" s="113"/>
      <c r="AB715" s="28">
        <f>INDEX('All applic'!$H$7:$H$59080,U715)</f>
        <v>1.07</v>
      </c>
      <c r="AC715" s="28">
        <f>INDEX('All applic'!$H$7:$H$59080,V715)</f>
        <v>0.92600000000000005</v>
      </c>
      <c r="AD715" s="28">
        <f>INDEX('All applic'!$H$7:$H$59080,W715)</f>
        <v>1</v>
      </c>
      <c r="AE715" s="28">
        <f>INDEX('All applic'!$H$7:$H$59080,X715)</f>
        <v>0.64600000000000002</v>
      </c>
      <c r="AF715" s="28">
        <f>INDEX('All applic'!$H$7:$H$59080,Y715)</f>
        <v>1.07</v>
      </c>
      <c r="AG715" s="28">
        <f>INDEX('All applic'!$H$7:$H$59080,Z715)</f>
        <v>1</v>
      </c>
      <c r="AH715" s="28"/>
      <c r="AI715" s="28">
        <f>INDEX('All applic'!$I$7:$I$59080,U715)</f>
        <v>1.6590909090909092</v>
      </c>
      <c r="AJ715" s="28">
        <f>INDEX('All applic'!$I$7:$I$59080,V715)</f>
        <v>1.75</v>
      </c>
      <c r="AK715" s="28">
        <f>INDEX('All applic'!$I$7:$I$59080,W715)</f>
        <v>1.0454545454545454</v>
      </c>
      <c r="AL715" s="28">
        <f>INDEX('All applic'!$I$7:$I$59080,X715)</f>
        <v>1.0227272727272727</v>
      </c>
      <c r="AM715" s="28">
        <f>INDEX('All applic'!$I$7:$I$59080,Y715)</f>
        <v>1.6590909090909092</v>
      </c>
      <c r="AN715" s="28">
        <f>INDEX('All applic'!$I$7:$I$59080,Z715)</f>
        <v>1.0454545454545454</v>
      </c>
      <c r="AO715" s="113"/>
      <c r="AP715" s="113">
        <f>INDEX('All applic'!$J$7:$J$59080,U715)</f>
        <v>-1.806E-2</v>
      </c>
      <c r="AQ715" s="113">
        <v>0</v>
      </c>
      <c r="AR715" s="113">
        <f>INDEX('All applic'!$J$7:$J$59080,W715)</f>
        <v>-1.8339999999999999E-2</v>
      </c>
      <c r="AS715" s="113">
        <v>0</v>
      </c>
      <c r="AT715" s="113">
        <v>0</v>
      </c>
      <c r="AU715" s="113">
        <v>0</v>
      </c>
    </row>
    <row r="716" spans="1:47" x14ac:dyDescent="0.25">
      <c r="A716" s="113" t="str">
        <f t="shared" si="82"/>
        <v>CFLMFm2007CZ05</v>
      </c>
      <c r="B716" s="113" t="str">
        <f t="shared" si="83"/>
        <v>CFLSDGMFmCZ052007</v>
      </c>
      <c r="C716" s="113" t="s">
        <v>118</v>
      </c>
      <c r="D716" s="113" t="s">
        <v>131</v>
      </c>
      <c r="E716" s="113" t="s">
        <v>1650</v>
      </c>
      <c r="F716" s="89" t="s">
        <v>59</v>
      </c>
      <c r="G716" s="113" t="s">
        <v>104</v>
      </c>
      <c r="H716" s="113" t="s">
        <v>1662</v>
      </c>
      <c r="I716" s="115">
        <f t="shared" si="84"/>
        <v>0</v>
      </c>
      <c r="J716" s="115">
        <f t="shared" si="85"/>
        <v>0</v>
      </c>
      <c r="K716" s="115">
        <f t="shared" si="86"/>
        <v>0</v>
      </c>
      <c r="L716" s="113"/>
      <c r="M716" s="36">
        <f>VLOOKUP("HV_"&amp;$D716&amp;$E716&amp;VLOOKUP($F716,key!$L$3:$M$13,2,FALSE)&amp;$G716&amp;M$6,'HVAC wts'!$H$7:$R$13254,11,FALSE)</f>
        <v>0</v>
      </c>
      <c r="N716" s="36">
        <f>VLOOKUP("HV_"&amp;$D716&amp;$E716&amp;VLOOKUP($F716,key!$L$3:$M$13,2,FALSE)&amp;$G716&amp;N$6,'HVAC wts'!$H$7:$R$13254,11,FALSE)</f>
        <v>0</v>
      </c>
      <c r="O716" s="36">
        <f>VLOOKUP("HV_"&amp;$D716&amp;$E716&amp;VLOOKUP($F716,key!$L$3:$M$13,2,FALSE)&amp;$G716&amp;O$6,'HVAC wts'!$H$7:$R$13254,11,FALSE)</f>
        <v>0</v>
      </c>
      <c r="P716" s="36">
        <f>VLOOKUP("HV_"&amp;$D716&amp;$E716&amp;VLOOKUP($F716,key!$L$3:$M$13,2,FALSE)&amp;$G716&amp;P$6,'HVAC wts'!$H$7:$R$13254,11,FALSE)</f>
        <v>0</v>
      </c>
      <c r="Q716" s="36">
        <f>VLOOKUP("HV_"&amp;$D716&amp;$E716&amp;VLOOKUP($F716,key!$L$3:$M$13,2,FALSE)&amp;$G716&amp;Q$6,'HVAC wts'!$H$7:$R$13254,11,FALSE)</f>
        <v>0</v>
      </c>
      <c r="R716" s="36">
        <f>VLOOKUP("HV_"&amp;$D716&amp;$E716&amp;VLOOKUP($F716,key!$L$3:$M$13,2,FALSE)&amp;$G716&amp;R$6,'HVAC wts'!$H$7:$R$13254,11,FALSE)</f>
        <v>0</v>
      </c>
      <c r="S716" s="36">
        <f t="shared" si="87"/>
        <v>0</v>
      </c>
      <c r="T716" s="113"/>
      <c r="U716" s="113">
        <f>MATCH($A716&amp;U$6,'All applic'!$A$7:$A$59080,0)</f>
        <v>786</v>
      </c>
      <c r="V716" s="113">
        <f>MATCH($A716&amp;V$6,'All applic'!$A$7:$A$59080,0)</f>
        <v>787</v>
      </c>
      <c r="W716" s="113">
        <f>MATCH($A716&amp;W$6,'All applic'!$A$7:$A$59080,0)</f>
        <v>789</v>
      </c>
      <c r="X716" s="113">
        <f>MATCH($A716&amp;X$6,'All applic'!$A$7:$A$59080,0)</f>
        <v>788</v>
      </c>
      <c r="Y716" s="113">
        <f>MATCH($A716&amp;Y$6,'All applic'!$A$7:$A$59080,0)</f>
        <v>786</v>
      </c>
      <c r="Z716" s="113">
        <f>MATCH($A716&amp;Z$6,'All applic'!$A$7:$A$59080,0)</f>
        <v>789</v>
      </c>
      <c r="AA716" s="113"/>
      <c r="AB716" s="28">
        <f>INDEX('All applic'!$H$7:$H$59080,U716)</f>
        <v>1.006</v>
      </c>
      <c r="AC716" s="28">
        <f>INDEX('All applic'!$H$7:$H$59080,V716)</f>
        <v>0.82</v>
      </c>
      <c r="AD716" s="28">
        <f>INDEX('All applic'!$H$7:$H$59080,W716)</f>
        <v>0.99399999999999999</v>
      </c>
      <c r="AE716" s="28">
        <f>INDEX('All applic'!$H$7:$H$59080,X716)</f>
        <v>0.51800000000000002</v>
      </c>
      <c r="AF716" s="28">
        <f>INDEX('All applic'!$H$7:$H$59080,Y716)</f>
        <v>1.006</v>
      </c>
      <c r="AG716" s="28">
        <f>INDEX('All applic'!$H$7:$H$59080,Z716)</f>
        <v>0.99399999999999999</v>
      </c>
      <c r="AH716" s="28"/>
      <c r="AI716" s="28">
        <f>INDEX('All applic'!$I$7:$I$59080,U716)</f>
        <v>1.2954545454545456</v>
      </c>
      <c r="AJ716" s="28">
        <f>INDEX('All applic'!$I$7:$I$59080,V716)</f>
        <v>1.25</v>
      </c>
      <c r="AK716" s="28">
        <f>INDEX('All applic'!$I$7:$I$59080,W716)</f>
        <v>1.0227272727272727</v>
      </c>
      <c r="AL716" s="28">
        <f>INDEX('All applic'!$I$7:$I$59080,X716)</f>
        <v>1</v>
      </c>
      <c r="AM716" s="28">
        <f>INDEX('All applic'!$I$7:$I$59080,Y716)</f>
        <v>1.2954545454545456</v>
      </c>
      <c r="AN716" s="28">
        <f>INDEX('All applic'!$I$7:$I$59080,Z716)</f>
        <v>1.0227272727272727</v>
      </c>
      <c r="AO716" s="113"/>
      <c r="AP716" s="113">
        <f>INDEX('All applic'!$J$7:$J$59080,U716)</f>
        <v>-2.52E-2</v>
      </c>
      <c r="AQ716" s="113">
        <v>0</v>
      </c>
      <c r="AR716" s="113">
        <f>INDEX('All applic'!$J$7:$J$59080,W716)</f>
        <v>-2.5399999999999999E-2</v>
      </c>
      <c r="AS716" s="113">
        <v>0</v>
      </c>
      <c r="AT716" s="113">
        <v>0</v>
      </c>
      <c r="AU716" s="113">
        <v>0</v>
      </c>
    </row>
    <row r="717" spans="1:47" x14ac:dyDescent="0.25">
      <c r="A717" s="113" t="str">
        <f t="shared" si="82"/>
        <v>CFLMFm2007CZ06</v>
      </c>
      <c r="B717" s="113" t="str">
        <f t="shared" si="83"/>
        <v>CFLSDGMFmCZ062007</v>
      </c>
      <c r="C717" s="113" t="s">
        <v>118</v>
      </c>
      <c r="D717" s="113" t="s">
        <v>131</v>
      </c>
      <c r="E717" s="113" t="s">
        <v>1650</v>
      </c>
      <c r="F717" s="89" t="s">
        <v>59</v>
      </c>
      <c r="G717" s="113" t="s">
        <v>105</v>
      </c>
      <c r="H717" s="113" t="s">
        <v>1662</v>
      </c>
      <c r="I717" s="115">
        <f t="shared" si="84"/>
        <v>1.0545833030081051</v>
      </c>
      <c r="J717" s="115">
        <f t="shared" si="85"/>
        <v>1.5308142651974028</v>
      </c>
      <c r="K717" s="115">
        <f t="shared" si="86"/>
        <v>-1.4852194806115455E-2</v>
      </c>
      <c r="L717" s="113"/>
      <c r="M717" s="36">
        <f>VLOOKUP("HV_"&amp;$D717&amp;$E717&amp;VLOOKUP($F717,key!$L$3:$M$13,2,FALSE)&amp;$G717&amp;M$6,'HVAC wts'!$H$7:$R$13254,11,FALSE)</f>
        <v>191.82473472283809</v>
      </c>
      <c r="N717" s="36">
        <f>VLOOKUP("HV_"&amp;$D717&amp;$E717&amp;VLOOKUP($F717,key!$L$3:$M$13,2,FALSE)&amp;$G717&amp;N$6,'HVAC wts'!$H$7:$R$13254,11,FALSE)</f>
        <v>27.583368159645236</v>
      </c>
      <c r="O717" s="36">
        <f>VLOOKUP("HV_"&amp;$D717&amp;$E717&amp;VLOOKUP($F717,key!$L$3:$M$13,2,FALSE)&amp;$G717&amp;O$6,'HVAC wts'!$H$7:$R$13254,11,FALSE)</f>
        <v>0</v>
      </c>
      <c r="P717" s="36">
        <f>VLOOKUP("HV_"&amp;$D717&amp;$E717&amp;VLOOKUP($F717,key!$L$3:$M$13,2,FALSE)&amp;$G717&amp;P$6,'HVAC wts'!$H$7:$R$13254,11,FALSE)</f>
        <v>0</v>
      </c>
      <c r="Q717" s="36">
        <f>VLOOKUP("HV_"&amp;$D717&amp;$E717&amp;VLOOKUP($F717,key!$L$3:$M$13,2,FALSE)&amp;$G717&amp;Q$6,'HVAC wts'!$H$7:$R$13254,11,FALSE)</f>
        <v>23.921455432372507</v>
      </c>
      <c r="R717" s="36">
        <f>VLOOKUP("HV_"&amp;$D717&amp;$E717&amp;VLOOKUP($F717,key!$L$3:$M$13,2,FALSE)&amp;$G717&amp;R$6,'HVAC wts'!$H$7:$R$13254,11,FALSE)</f>
        <v>0</v>
      </c>
      <c r="S717" s="36">
        <f t="shared" si="87"/>
        <v>243.32955831485583</v>
      </c>
      <c r="T717" s="113"/>
      <c r="U717" s="113">
        <f>MATCH($A717&amp;U$6,'All applic'!$A$7:$A$59080,0)</f>
        <v>790</v>
      </c>
      <c r="V717" s="113">
        <f>MATCH($A717&amp;V$6,'All applic'!$A$7:$A$59080,0)</f>
        <v>791</v>
      </c>
      <c r="W717" s="113">
        <f>MATCH($A717&amp;W$6,'All applic'!$A$7:$A$59080,0)</f>
        <v>793</v>
      </c>
      <c r="X717" s="113">
        <f>MATCH($A717&amp;X$6,'All applic'!$A$7:$A$59080,0)</f>
        <v>792</v>
      </c>
      <c r="Y717" s="113">
        <f>MATCH($A717&amp;Y$6,'All applic'!$A$7:$A$59080,0)</f>
        <v>790</v>
      </c>
      <c r="Z717" s="113">
        <f>MATCH($A717&amp;Z$6,'All applic'!$A$7:$A$59080,0)</f>
        <v>793</v>
      </c>
      <c r="AA717" s="113"/>
      <c r="AB717" s="28">
        <f>INDEX('All applic'!$H$7:$H$59080,U717)</f>
        <v>1.07</v>
      </c>
      <c r="AC717" s="28">
        <f>INDEX('All applic'!$H$7:$H$59080,V717)</f>
        <v>0.93400000000000005</v>
      </c>
      <c r="AD717" s="28">
        <f>INDEX('All applic'!$H$7:$H$59080,W717)</f>
        <v>0.998</v>
      </c>
      <c r="AE717" s="28">
        <f>INDEX('All applic'!$H$7:$H$59080,X717)</f>
        <v>0.65400000000000003</v>
      </c>
      <c r="AF717" s="28">
        <f>INDEX('All applic'!$H$7:$H$59080,Y717)</f>
        <v>1.07</v>
      </c>
      <c r="AG717" s="28">
        <f>INDEX('All applic'!$H$7:$H$59080,Z717)</f>
        <v>0.998</v>
      </c>
      <c r="AH717" s="28"/>
      <c r="AI717" s="28">
        <f>INDEX('All applic'!$I$7:$I$59080,U717)</f>
        <v>1.5333333333333334</v>
      </c>
      <c r="AJ717" s="28">
        <f>INDEX('All applic'!$I$7:$I$59080,V717)</f>
        <v>1.5111111111111113</v>
      </c>
      <c r="AK717" s="28">
        <f>INDEX('All applic'!$I$7:$I$59080,W717)</f>
        <v>1</v>
      </c>
      <c r="AL717" s="28">
        <f>INDEX('All applic'!$I$7:$I$59080,X717)</f>
        <v>1</v>
      </c>
      <c r="AM717" s="28">
        <f>INDEX('All applic'!$I$7:$I$59080,Y717)</f>
        <v>1.5333333333333334</v>
      </c>
      <c r="AN717" s="28">
        <f>INDEX('All applic'!$I$7:$I$59080,Z717)</f>
        <v>1</v>
      </c>
      <c r="AO717" s="113"/>
      <c r="AP717" s="113">
        <f>INDEX('All applic'!$J$7:$J$59080,U717)</f>
        <v>-1.8839999999999999E-2</v>
      </c>
      <c r="AQ717" s="113">
        <v>0</v>
      </c>
      <c r="AR717" s="113">
        <f>INDEX('All applic'!$J$7:$J$59080,W717)</f>
        <v>-1.9059999999999997E-2</v>
      </c>
      <c r="AS717" s="113">
        <v>0</v>
      </c>
      <c r="AT717" s="113">
        <v>0</v>
      </c>
      <c r="AU717" s="113">
        <v>0</v>
      </c>
    </row>
    <row r="718" spans="1:47" x14ac:dyDescent="0.25">
      <c r="A718" s="113" t="str">
        <f t="shared" si="82"/>
        <v>CFLMFm2007CZ07</v>
      </c>
      <c r="B718" s="113" t="str">
        <f t="shared" si="83"/>
        <v>CFLSDGMFmCZ072007</v>
      </c>
      <c r="C718" s="113" t="s">
        <v>118</v>
      </c>
      <c r="D718" s="113" t="s">
        <v>131</v>
      </c>
      <c r="E718" s="113" t="s">
        <v>1650</v>
      </c>
      <c r="F718" s="89" t="s">
        <v>59</v>
      </c>
      <c r="G718" s="113" t="s">
        <v>106</v>
      </c>
      <c r="H718" s="113" t="s">
        <v>1662</v>
      </c>
      <c r="I718" s="115">
        <f t="shared" si="84"/>
        <v>1.073517927777341</v>
      </c>
      <c r="J718" s="115">
        <f t="shared" si="85"/>
        <v>1.3459424425789299</v>
      </c>
      <c r="K718" s="115">
        <f t="shared" si="86"/>
        <v>-1.4184602252302312E-2</v>
      </c>
      <c r="L718" s="113"/>
      <c r="M718" s="36">
        <f>VLOOKUP("HV_"&amp;$D718&amp;$E718&amp;VLOOKUP($F718,key!$L$3:$M$13,2,FALSE)&amp;$G718&amp;M$6,'HVAC wts'!$H$7:$R$13254,11,FALSE)</f>
        <v>2497.5237229859567</v>
      </c>
      <c r="N718" s="36">
        <f>VLOOKUP("HV_"&amp;$D718&amp;$E718&amp;VLOOKUP($F718,key!$L$3:$M$13,2,FALSE)&amp;$G718&amp;N$6,'HVAC wts'!$H$7:$R$13254,11,FALSE)</f>
        <v>359.13051796008875</v>
      </c>
      <c r="O718" s="36">
        <f>VLOOKUP("HV_"&amp;$D718&amp;$E718&amp;VLOOKUP($F718,key!$L$3:$M$13,2,FALSE)&amp;$G718&amp;O$6,'HVAC wts'!$H$7:$R$13254,11,FALSE)</f>
        <v>284.39355819660005</v>
      </c>
      <c r="P718" s="36">
        <f>VLOOKUP("HV_"&amp;$D718&amp;$E718&amp;VLOOKUP($F718,key!$L$3:$M$13,2,FALSE)&amp;$G718&amp;P$6,'HVAC wts'!$H$7:$R$13254,11,FALSE)</f>
        <v>40.89426855875832</v>
      </c>
      <c r="Q718" s="36">
        <f>VLOOKUP("HV_"&amp;$D718&amp;$E718&amp;VLOOKUP($F718,key!$L$3:$M$13,2,FALSE)&amp;$G718&amp;Q$6,'HVAC wts'!$H$7:$R$13254,11,FALSE)</f>
        <v>311.45306947524023</v>
      </c>
      <c r="R718" s="36">
        <f>VLOOKUP("HV_"&amp;$D718&amp;$E718&amp;VLOOKUP($F718,key!$L$3:$M$13,2,FALSE)&amp;$G718&amp;R$6,'HVAC wts'!$H$7:$R$13254,11,FALSE)</f>
        <v>35.465227346637107</v>
      </c>
      <c r="S718" s="36">
        <f t="shared" si="87"/>
        <v>3528.8603645232815</v>
      </c>
      <c r="T718" s="113"/>
      <c r="U718" s="113">
        <f>MATCH($A718&amp;U$6,'All applic'!$A$7:$A$59080,0)</f>
        <v>794</v>
      </c>
      <c r="V718" s="113">
        <f>MATCH($A718&amp;V$6,'All applic'!$A$7:$A$59080,0)</f>
        <v>795</v>
      </c>
      <c r="W718" s="113">
        <f>MATCH($A718&amp;W$6,'All applic'!$A$7:$A$59080,0)</f>
        <v>797</v>
      </c>
      <c r="X718" s="113">
        <f>MATCH($A718&amp;X$6,'All applic'!$A$7:$A$59080,0)</f>
        <v>796</v>
      </c>
      <c r="Y718" s="113">
        <f>MATCH($A718&amp;Y$6,'All applic'!$A$7:$A$59080,0)</f>
        <v>794</v>
      </c>
      <c r="Z718" s="113">
        <f>MATCH($A718&amp;Z$6,'All applic'!$A$7:$A$59080,0)</f>
        <v>797</v>
      </c>
      <c r="AA718" s="113"/>
      <c r="AB718" s="28">
        <f>INDEX('All applic'!$H$7:$H$59080,U718)</f>
        <v>1.1000000000000001</v>
      </c>
      <c r="AC718" s="28">
        <f>INDEX('All applic'!$H$7:$H$59080,V718)</f>
        <v>0.97799999999999998</v>
      </c>
      <c r="AD718" s="28">
        <f>INDEX('All applic'!$H$7:$H$59080,W718)</f>
        <v>0.998</v>
      </c>
      <c r="AE718" s="28">
        <f>INDEX('All applic'!$H$7:$H$59080,X718)</f>
        <v>0.68400000000000005</v>
      </c>
      <c r="AF718" s="28">
        <f>INDEX('All applic'!$H$7:$H$59080,Y718)</f>
        <v>1.1000000000000001</v>
      </c>
      <c r="AG718" s="28">
        <f>INDEX('All applic'!$H$7:$H$59080,Z718)</f>
        <v>0.998</v>
      </c>
      <c r="AH718" s="28"/>
      <c r="AI718" s="28">
        <f>INDEX('All applic'!$I$7:$I$59080,U718)</f>
        <v>1.3777777777777778</v>
      </c>
      <c r="AJ718" s="28">
        <f>INDEX('All applic'!$I$7:$I$59080,V718)</f>
        <v>1.4444444444444446</v>
      </c>
      <c r="AK718" s="28">
        <f>INDEX('All applic'!$I$7:$I$59080,W718)</f>
        <v>1</v>
      </c>
      <c r="AL718" s="28">
        <f>INDEX('All applic'!$I$7:$I$59080,X718)</f>
        <v>1</v>
      </c>
      <c r="AM718" s="28">
        <f>INDEX('All applic'!$I$7:$I$59080,Y718)</f>
        <v>1.3777777777777778</v>
      </c>
      <c r="AN718" s="28">
        <f>INDEX('All applic'!$I$7:$I$59080,Z718)</f>
        <v>1</v>
      </c>
      <c r="AO718" s="113"/>
      <c r="AP718" s="113">
        <f>INDEX('All applic'!$J$7:$J$59080,U718)</f>
        <v>-1.7940000000000001E-2</v>
      </c>
      <c r="AQ718" s="113">
        <v>0</v>
      </c>
      <c r="AR718" s="113">
        <f>INDEX('All applic'!$J$7:$J$59080,W718)</f>
        <v>-1.8460000000000001E-2</v>
      </c>
      <c r="AS718" s="113">
        <v>0</v>
      </c>
      <c r="AT718" s="113">
        <v>0</v>
      </c>
      <c r="AU718" s="113">
        <v>0</v>
      </c>
    </row>
    <row r="719" spans="1:47" x14ac:dyDescent="0.25">
      <c r="A719" s="113" t="str">
        <f t="shared" si="82"/>
        <v>CFLMFm2007CZ08</v>
      </c>
      <c r="B719" s="113" t="str">
        <f t="shared" si="83"/>
        <v>CFLSDGMFmCZ082007</v>
      </c>
      <c r="C719" s="113" t="s">
        <v>118</v>
      </c>
      <c r="D719" s="113" t="s">
        <v>131</v>
      </c>
      <c r="E719" s="113" t="s">
        <v>1650</v>
      </c>
      <c r="F719" s="89" t="s">
        <v>59</v>
      </c>
      <c r="G719" s="113" t="s">
        <v>107</v>
      </c>
      <c r="H719" s="113" t="s">
        <v>1662</v>
      </c>
      <c r="I719" s="115">
        <f t="shared" si="84"/>
        <v>1.0926641933883126</v>
      </c>
      <c r="J719" s="115">
        <f t="shared" si="85"/>
        <v>1.3484477421489165</v>
      </c>
      <c r="K719" s="115">
        <f t="shared" si="86"/>
        <v>-1.2156095748954369E-2</v>
      </c>
      <c r="L719" s="113"/>
      <c r="M719" s="36">
        <f>VLOOKUP("HV_"&amp;$D719&amp;$E719&amp;VLOOKUP($F719,key!$L$3:$M$13,2,FALSE)&amp;$G719&amp;M$6,'HVAC wts'!$H$7:$R$13254,11,FALSE)</f>
        <v>954.83328543976324</v>
      </c>
      <c r="N719" s="36">
        <f>VLOOKUP("HV_"&amp;$D719&amp;$E719&amp;VLOOKUP($F719,key!$L$3:$M$13,2,FALSE)&amp;$G719&amp;N$6,'HVAC wts'!$H$7:$R$13254,11,FALSE)</f>
        <v>137.29990598669625</v>
      </c>
      <c r="O719" s="36">
        <f>VLOOKUP("HV_"&amp;$D719&amp;$E719&amp;VLOOKUP($F719,key!$L$3:$M$13,2,FALSE)&amp;$G719&amp;O$6,'HVAC wts'!$H$7:$R$13254,11,FALSE)</f>
        <v>0</v>
      </c>
      <c r="P719" s="36">
        <f>VLOOKUP("HV_"&amp;$D719&amp;$E719&amp;VLOOKUP($F719,key!$L$3:$M$13,2,FALSE)&amp;$G719&amp;P$6,'HVAC wts'!$H$7:$R$13254,11,FALSE)</f>
        <v>0</v>
      </c>
      <c r="Q719" s="36">
        <f>VLOOKUP("HV_"&amp;$D719&amp;$E719&amp;VLOOKUP($F719,key!$L$3:$M$13,2,FALSE)&amp;$G719&amp;Q$6,'HVAC wts'!$H$7:$R$13254,11,FALSE)</f>
        <v>119.07224538063564</v>
      </c>
      <c r="R719" s="36">
        <f>VLOOKUP("HV_"&amp;$D719&amp;$E719&amp;VLOOKUP($F719,key!$L$3:$M$13,2,FALSE)&amp;$G719&amp;R$6,'HVAC wts'!$H$7:$R$13254,11,FALSE)</f>
        <v>0</v>
      </c>
      <c r="S719" s="36">
        <f t="shared" si="87"/>
        <v>1211.2054368070951</v>
      </c>
      <c r="T719" s="113"/>
      <c r="U719" s="113">
        <f>MATCH($A719&amp;U$6,'All applic'!$A$7:$A$59080,0)</f>
        <v>798</v>
      </c>
      <c r="V719" s="113">
        <f>MATCH($A719&amp;V$6,'All applic'!$A$7:$A$59080,0)</f>
        <v>799</v>
      </c>
      <c r="W719" s="113">
        <f>MATCH($A719&amp;W$6,'All applic'!$A$7:$A$59080,0)</f>
        <v>801</v>
      </c>
      <c r="X719" s="113">
        <f>MATCH($A719&amp;X$6,'All applic'!$A$7:$A$59080,0)</f>
        <v>800</v>
      </c>
      <c r="Y719" s="113">
        <f>MATCH($A719&amp;Y$6,'All applic'!$A$7:$A$59080,0)</f>
        <v>798</v>
      </c>
      <c r="Z719" s="113">
        <f>MATCH($A719&amp;Z$6,'All applic'!$A$7:$A$59080,0)</f>
        <v>801</v>
      </c>
      <c r="AA719" s="113"/>
      <c r="AB719" s="28">
        <f>INDEX('All applic'!$H$7:$H$59080,U719)</f>
        <v>1.1040000000000001</v>
      </c>
      <c r="AC719" s="28">
        <f>INDEX('All applic'!$H$7:$H$59080,V719)</f>
        <v>1.004</v>
      </c>
      <c r="AD719" s="28">
        <f>INDEX('All applic'!$H$7:$H$59080,W719)</f>
        <v>1.002</v>
      </c>
      <c r="AE719" s="28">
        <f>INDEX('All applic'!$H$7:$H$59080,X719)</f>
        <v>0.71799999999999997</v>
      </c>
      <c r="AF719" s="28">
        <f>INDEX('All applic'!$H$7:$H$59080,Y719)</f>
        <v>1.1040000000000001</v>
      </c>
      <c r="AG719" s="28">
        <f>INDEX('All applic'!$H$7:$H$59080,Z719)</f>
        <v>1.002</v>
      </c>
      <c r="AH719" s="28"/>
      <c r="AI719" s="28">
        <f>INDEX('All applic'!$I$7:$I$59080,U719)</f>
        <v>1.3333333333333333</v>
      </c>
      <c r="AJ719" s="28">
        <f>INDEX('All applic'!$I$7:$I$59080,V719)</f>
        <v>1.4666666666666668</v>
      </c>
      <c r="AK719" s="28">
        <f>INDEX('All applic'!$I$7:$I$59080,W719)</f>
        <v>1</v>
      </c>
      <c r="AL719" s="28">
        <f>INDEX('All applic'!$I$7:$I$59080,X719)</f>
        <v>1</v>
      </c>
      <c r="AM719" s="28">
        <f>INDEX('All applic'!$I$7:$I$59080,Y719)</f>
        <v>1.3333333333333333</v>
      </c>
      <c r="AN719" s="28">
        <f>INDEX('All applic'!$I$7:$I$59080,Z719)</f>
        <v>1</v>
      </c>
      <c r="AO719" s="113"/>
      <c r="AP719" s="113">
        <f>INDEX('All applic'!$J$7:$J$59080,U719)</f>
        <v>-1.542E-2</v>
      </c>
      <c r="AQ719" s="113">
        <v>0</v>
      </c>
      <c r="AR719" s="113">
        <f>INDEX('All applic'!$J$7:$J$59080,W719)</f>
        <v>-1.5779999999999999E-2</v>
      </c>
      <c r="AS719" s="113">
        <v>0</v>
      </c>
      <c r="AT719" s="113">
        <v>0</v>
      </c>
      <c r="AU719" s="113">
        <v>0</v>
      </c>
    </row>
    <row r="720" spans="1:47" x14ac:dyDescent="0.25">
      <c r="A720" s="113" t="str">
        <f t="shared" si="82"/>
        <v>CFLMFm2007CZ09</v>
      </c>
      <c r="B720" s="113" t="str">
        <f t="shared" si="83"/>
        <v>CFLSDGMFmCZ092007</v>
      </c>
      <c r="C720" s="113" t="s">
        <v>118</v>
      </c>
      <c r="D720" s="113" t="s">
        <v>131</v>
      </c>
      <c r="E720" s="113" t="s">
        <v>1650</v>
      </c>
      <c r="F720" s="89" t="s">
        <v>59</v>
      </c>
      <c r="G720" s="113" t="s">
        <v>108</v>
      </c>
      <c r="H720" s="113" t="s">
        <v>1662</v>
      </c>
      <c r="I720" s="115">
        <f t="shared" si="84"/>
        <v>0</v>
      </c>
      <c r="J720" s="115">
        <f t="shared" si="85"/>
        <v>0</v>
      </c>
      <c r="K720" s="115">
        <f t="shared" si="86"/>
        <v>0</v>
      </c>
      <c r="L720" s="113"/>
      <c r="M720" s="36">
        <f>VLOOKUP("HV_"&amp;$D720&amp;$E720&amp;VLOOKUP($F720,key!$L$3:$M$13,2,FALSE)&amp;$G720&amp;M$6,'HVAC wts'!$H$7:$R$13254,11,FALSE)</f>
        <v>0</v>
      </c>
      <c r="N720" s="36">
        <f>VLOOKUP("HV_"&amp;$D720&amp;$E720&amp;VLOOKUP($F720,key!$L$3:$M$13,2,FALSE)&amp;$G720&amp;N$6,'HVAC wts'!$H$7:$R$13254,11,FALSE)</f>
        <v>0</v>
      </c>
      <c r="O720" s="36">
        <f>VLOOKUP("HV_"&amp;$D720&amp;$E720&amp;VLOOKUP($F720,key!$L$3:$M$13,2,FALSE)&amp;$G720&amp;O$6,'HVAC wts'!$H$7:$R$13254,11,FALSE)</f>
        <v>0</v>
      </c>
      <c r="P720" s="36">
        <f>VLOOKUP("HV_"&amp;$D720&amp;$E720&amp;VLOOKUP($F720,key!$L$3:$M$13,2,FALSE)&amp;$G720&amp;P$6,'HVAC wts'!$H$7:$R$13254,11,FALSE)</f>
        <v>0</v>
      </c>
      <c r="Q720" s="36">
        <f>VLOOKUP("HV_"&amp;$D720&amp;$E720&amp;VLOOKUP($F720,key!$L$3:$M$13,2,FALSE)&amp;$G720&amp;Q$6,'HVAC wts'!$H$7:$R$13254,11,FALSE)</f>
        <v>0</v>
      </c>
      <c r="R720" s="36">
        <f>VLOOKUP("HV_"&amp;$D720&amp;$E720&amp;VLOOKUP($F720,key!$L$3:$M$13,2,FALSE)&amp;$G720&amp;R$6,'HVAC wts'!$H$7:$R$13254,11,FALSE)</f>
        <v>0</v>
      </c>
      <c r="S720" s="36">
        <f t="shared" si="87"/>
        <v>0</v>
      </c>
      <c r="T720" s="113"/>
      <c r="U720" s="113">
        <f>MATCH($A720&amp;U$6,'All applic'!$A$7:$A$59080,0)</f>
        <v>802</v>
      </c>
      <c r="V720" s="113">
        <f>MATCH($A720&amp;V$6,'All applic'!$A$7:$A$59080,0)</f>
        <v>803</v>
      </c>
      <c r="W720" s="113">
        <f>MATCH($A720&amp;W$6,'All applic'!$A$7:$A$59080,0)</f>
        <v>805</v>
      </c>
      <c r="X720" s="113">
        <f>MATCH($A720&amp;X$6,'All applic'!$A$7:$A$59080,0)</f>
        <v>804</v>
      </c>
      <c r="Y720" s="113">
        <f>MATCH($A720&amp;Y$6,'All applic'!$A$7:$A$59080,0)</f>
        <v>802</v>
      </c>
      <c r="Z720" s="113">
        <f>MATCH($A720&amp;Z$6,'All applic'!$A$7:$A$59080,0)</f>
        <v>805</v>
      </c>
      <c r="AA720" s="113"/>
      <c r="AB720" s="28">
        <f>INDEX('All applic'!$H$7:$H$59080,U720)</f>
        <v>1.0980000000000001</v>
      </c>
      <c r="AC720" s="28">
        <f>INDEX('All applic'!$H$7:$H$59080,V720)</f>
        <v>0.98399999999999999</v>
      </c>
      <c r="AD720" s="28">
        <f>INDEX('All applic'!$H$7:$H$59080,W720)</f>
        <v>1</v>
      </c>
      <c r="AE720" s="28">
        <f>INDEX('All applic'!$H$7:$H$59080,X720)</f>
        <v>0.68799999999999994</v>
      </c>
      <c r="AF720" s="28">
        <f>INDEX('All applic'!$H$7:$H$59080,Y720)</f>
        <v>1.0980000000000001</v>
      </c>
      <c r="AG720" s="28">
        <f>INDEX('All applic'!$H$7:$H$59080,Z720)</f>
        <v>1</v>
      </c>
      <c r="AH720" s="28"/>
      <c r="AI720" s="28">
        <f>INDEX('All applic'!$I$7:$I$59080,U720)</f>
        <v>1.5454545454545456</v>
      </c>
      <c r="AJ720" s="28">
        <f>INDEX('All applic'!$I$7:$I$59080,V720)</f>
        <v>1.5681818181818183</v>
      </c>
      <c r="AK720" s="28">
        <f>INDEX('All applic'!$I$7:$I$59080,W720)</f>
        <v>1.0454545454545454</v>
      </c>
      <c r="AL720" s="28">
        <f>INDEX('All applic'!$I$7:$I$59080,X720)</f>
        <v>1</v>
      </c>
      <c r="AM720" s="28">
        <f>INDEX('All applic'!$I$7:$I$59080,Y720)</f>
        <v>1.5454545454545456</v>
      </c>
      <c r="AN720" s="28">
        <f>INDEX('All applic'!$I$7:$I$59080,Z720)</f>
        <v>1.0454545454545454</v>
      </c>
      <c r="AO720" s="113"/>
      <c r="AP720" s="113">
        <f>INDEX('All applic'!$J$7:$J$59080,U720)</f>
        <v>-1.602E-2</v>
      </c>
      <c r="AQ720" s="113">
        <v>0</v>
      </c>
      <c r="AR720" s="113">
        <f>INDEX('All applic'!$J$7:$J$59080,W720)</f>
        <v>-1.6399999999999998E-2</v>
      </c>
      <c r="AS720" s="113">
        <v>0</v>
      </c>
      <c r="AT720" s="113">
        <v>0</v>
      </c>
      <c r="AU720" s="113">
        <v>0</v>
      </c>
    </row>
    <row r="721" spans="1:47" x14ac:dyDescent="0.25">
      <c r="A721" s="113" t="str">
        <f t="shared" si="82"/>
        <v>CFLMFm2007CZ10</v>
      </c>
      <c r="B721" s="113" t="str">
        <f t="shared" si="83"/>
        <v>CFLSDGMFmCZ102007</v>
      </c>
      <c r="C721" s="113" t="s">
        <v>118</v>
      </c>
      <c r="D721" s="113" t="s">
        <v>131</v>
      </c>
      <c r="E721" s="113" t="s">
        <v>1650</v>
      </c>
      <c r="F721" s="89" t="s">
        <v>59</v>
      </c>
      <c r="G721" s="113" t="s">
        <v>109</v>
      </c>
      <c r="H721" s="113" t="s">
        <v>1662</v>
      </c>
      <c r="I721" s="115">
        <f t="shared" si="84"/>
        <v>1.0029733444192366</v>
      </c>
      <c r="J721" s="115">
        <f t="shared" si="85"/>
        <v>1.1828386150685015</v>
      </c>
      <c r="K721" s="115">
        <f t="shared" si="86"/>
        <v>-1.210842082750577E-2</v>
      </c>
      <c r="L721" s="113"/>
      <c r="M721" s="36">
        <f>VLOOKUP("HV_"&amp;$D721&amp;$E721&amp;VLOOKUP($F721,key!$L$3:$M$13,2,FALSE)&amp;$G721&amp;M$6,'HVAC wts'!$H$7:$R$13254,11,FALSE)</f>
        <v>252.58550793791568</v>
      </c>
      <c r="N721" s="36">
        <f>VLOOKUP("HV_"&amp;$D721&amp;$E721&amp;VLOOKUP($F721,key!$L$3:$M$13,2,FALSE)&amp;$G721&amp;N$6,'HVAC wts'!$H$7:$R$13254,11,FALSE)</f>
        <v>36.320441507760535</v>
      </c>
      <c r="O721" s="36">
        <f>VLOOKUP("HV_"&amp;$D721&amp;$E721&amp;VLOOKUP($F721,key!$L$3:$M$13,2,FALSE)&amp;$G721&amp;O$6,'HVAC wts'!$H$7:$R$13254,11,FALSE)</f>
        <v>691.80290146341451</v>
      </c>
      <c r="P721" s="36">
        <f>VLOOKUP("HV_"&amp;$D721&amp;$E721&amp;VLOOKUP($F721,key!$L$3:$M$13,2,FALSE)&amp;$G721&amp;P$6,'HVAC wts'!$H$7:$R$13254,11,FALSE)</f>
        <v>99.477547317073189</v>
      </c>
      <c r="Q721" s="36">
        <f>VLOOKUP("HV_"&amp;$D721&amp;$E721&amp;VLOOKUP($F721,key!$L$3:$M$13,2,FALSE)&amp;$G721&amp;Q$6,'HVAC wts'!$H$7:$R$13254,11,FALSE)</f>
        <v>31.49861241685144</v>
      </c>
      <c r="R721" s="36">
        <f>VLOOKUP("HV_"&amp;$D721&amp;$E721&amp;VLOOKUP($F721,key!$L$3:$M$13,2,FALSE)&amp;$G721&amp;R$6,'HVAC wts'!$H$7:$R$13254,11,FALSE)</f>
        <v>86.271107317073174</v>
      </c>
      <c r="S721" s="36">
        <f t="shared" si="87"/>
        <v>1197.9561179600885</v>
      </c>
      <c r="T721" s="113"/>
      <c r="U721" s="113">
        <f>MATCH($A721&amp;U$6,'All applic'!$A$7:$A$59080,0)</f>
        <v>806</v>
      </c>
      <c r="V721" s="113">
        <f>MATCH($A721&amp;V$6,'All applic'!$A$7:$A$59080,0)</f>
        <v>807</v>
      </c>
      <c r="W721" s="113">
        <f>MATCH($A721&amp;W$6,'All applic'!$A$7:$A$59080,0)</f>
        <v>809</v>
      </c>
      <c r="X721" s="113">
        <f>MATCH($A721&amp;X$6,'All applic'!$A$7:$A$59080,0)</f>
        <v>808</v>
      </c>
      <c r="Y721" s="113">
        <f>MATCH($A721&amp;Y$6,'All applic'!$A$7:$A$59080,0)</f>
        <v>806</v>
      </c>
      <c r="Z721" s="113">
        <f>MATCH($A721&amp;Z$6,'All applic'!$A$7:$A$59080,0)</f>
        <v>809</v>
      </c>
      <c r="AA721" s="113"/>
      <c r="AB721" s="28">
        <f>INDEX('All applic'!$H$7:$H$59080,U721)</f>
        <v>1.1060000000000001</v>
      </c>
      <c r="AC721" s="28">
        <f>INDEX('All applic'!$H$7:$H$59080,V721)</f>
        <v>0.99399999999999999</v>
      </c>
      <c r="AD721" s="28">
        <f>INDEX('All applic'!$H$7:$H$59080,W721)</f>
        <v>1.004</v>
      </c>
      <c r="AE721" s="28">
        <f>INDEX('All applic'!$H$7:$H$59080,X721)</f>
        <v>0.70399999999999996</v>
      </c>
      <c r="AF721" s="28">
        <f>INDEX('All applic'!$H$7:$H$59080,Y721)</f>
        <v>1.1060000000000001</v>
      </c>
      <c r="AG721" s="28">
        <f>INDEX('All applic'!$H$7:$H$59080,Z721)</f>
        <v>1.004</v>
      </c>
      <c r="AH721" s="28"/>
      <c r="AI721" s="28">
        <f>INDEX('All applic'!$I$7:$I$59080,U721)</f>
        <v>1.6136363636363635</v>
      </c>
      <c r="AJ721" s="28">
        <f>INDEX('All applic'!$I$7:$I$59080,V721)</f>
        <v>1.6818181818181819</v>
      </c>
      <c r="AK721" s="28">
        <f>INDEX('All applic'!$I$7:$I$59080,W721)</f>
        <v>1.0227272727272727</v>
      </c>
      <c r="AL721" s="28">
        <f>INDEX('All applic'!$I$7:$I$59080,X721)</f>
        <v>1.0227272727272727</v>
      </c>
      <c r="AM721" s="28">
        <f>INDEX('All applic'!$I$7:$I$59080,Y721)</f>
        <v>1.6136363636363635</v>
      </c>
      <c r="AN721" s="28">
        <f>INDEX('All applic'!$I$7:$I$59080,Z721)</f>
        <v>1.0227272727272727</v>
      </c>
      <c r="AO721" s="113"/>
      <c r="AP721" s="113">
        <f>INDEX('All applic'!$J$7:$J$59080,U721)</f>
        <v>-1.4919999999999999E-2</v>
      </c>
      <c r="AQ721" s="113">
        <v>0</v>
      </c>
      <c r="AR721" s="113">
        <f>INDEX('All applic'!$J$7:$J$59080,W721)</f>
        <v>-1.5519999999999999E-2</v>
      </c>
      <c r="AS721" s="113">
        <v>0</v>
      </c>
      <c r="AT721" s="113">
        <v>0</v>
      </c>
      <c r="AU721" s="113">
        <v>0</v>
      </c>
    </row>
    <row r="722" spans="1:47" x14ac:dyDescent="0.25">
      <c r="A722" s="113" t="str">
        <f t="shared" si="82"/>
        <v>CFLMFm2007CZ11</v>
      </c>
      <c r="B722" s="113" t="str">
        <f t="shared" si="83"/>
        <v>CFLSDGMFmCZ112007</v>
      </c>
      <c r="C722" s="113" t="s">
        <v>118</v>
      </c>
      <c r="D722" s="113" t="s">
        <v>131</v>
      </c>
      <c r="E722" s="113" t="s">
        <v>1650</v>
      </c>
      <c r="F722" s="89" t="s">
        <v>59</v>
      </c>
      <c r="G722" s="113" t="s">
        <v>110</v>
      </c>
      <c r="H722" s="113" t="s">
        <v>1662</v>
      </c>
      <c r="I722" s="115">
        <f t="shared" si="84"/>
        <v>0</v>
      </c>
      <c r="J722" s="115">
        <f t="shared" si="85"/>
        <v>0</v>
      </c>
      <c r="K722" s="115">
        <f t="shared" si="86"/>
        <v>0</v>
      </c>
      <c r="L722" s="113"/>
      <c r="M722" s="36">
        <f>VLOOKUP("HV_"&amp;$D722&amp;$E722&amp;VLOOKUP($F722,key!$L$3:$M$13,2,FALSE)&amp;$G722&amp;M$6,'HVAC wts'!$H$7:$R$13254,11,FALSE)</f>
        <v>0</v>
      </c>
      <c r="N722" s="36">
        <f>VLOOKUP("HV_"&amp;$D722&amp;$E722&amp;VLOOKUP($F722,key!$L$3:$M$13,2,FALSE)&amp;$G722&amp;N$6,'HVAC wts'!$H$7:$R$13254,11,FALSE)</f>
        <v>0</v>
      </c>
      <c r="O722" s="36">
        <f>VLOOKUP("HV_"&amp;$D722&amp;$E722&amp;VLOOKUP($F722,key!$L$3:$M$13,2,FALSE)&amp;$G722&amp;O$6,'HVAC wts'!$H$7:$R$13254,11,FALSE)</f>
        <v>0</v>
      </c>
      <c r="P722" s="36">
        <f>VLOOKUP("HV_"&amp;$D722&amp;$E722&amp;VLOOKUP($F722,key!$L$3:$M$13,2,FALSE)&amp;$G722&amp;P$6,'HVAC wts'!$H$7:$R$13254,11,FALSE)</f>
        <v>0</v>
      </c>
      <c r="Q722" s="36">
        <f>VLOOKUP("HV_"&amp;$D722&amp;$E722&amp;VLOOKUP($F722,key!$L$3:$M$13,2,FALSE)&amp;$G722&amp;Q$6,'HVAC wts'!$H$7:$R$13254,11,FALSE)</f>
        <v>0</v>
      </c>
      <c r="R722" s="36">
        <f>VLOOKUP("HV_"&amp;$D722&amp;$E722&amp;VLOOKUP($F722,key!$L$3:$M$13,2,FALSE)&amp;$G722&amp;R$6,'HVAC wts'!$H$7:$R$13254,11,FALSE)</f>
        <v>0</v>
      </c>
      <c r="S722" s="36">
        <f t="shared" si="87"/>
        <v>0</v>
      </c>
      <c r="T722" s="113"/>
      <c r="U722" s="113">
        <f>MATCH($A722&amp;U$6,'All applic'!$A$7:$A$59080,0)</f>
        <v>810</v>
      </c>
      <c r="V722" s="113">
        <f>MATCH($A722&amp;V$6,'All applic'!$A$7:$A$59080,0)</f>
        <v>811</v>
      </c>
      <c r="W722" s="113">
        <f>MATCH($A722&amp;W$6,'All applic'!$A$7:$A$59080,0)</f>
        <v>813</v>
      </c>
      <c r="X722" s="113">
        <f>MATCH($A722&amp;X$6,'All applic'!$A$7:$A$59080,0)</f>
        <v>812</v>
      </c>
      <c r="Y722" s="113">
        <f>MATCH($A722&amp;Y$6,'All applic'!$A$7:$A$59080,0)</f>
        <v>810</v>
      </c>
      <c r="Z722" s="113">
        <f>MATCH($A722&amp;Z$6,'All applic'!$A$7:$A$59080,0)</f>
        <v>813</v>
      </c>
      <c r="AA722" s="113"/>
      <c r="AB722" s="28">
        <f>INDEX('All applic'!$H$7:$H$59080,U722)</f>
        <v>1.1040000000000001</v>
      </c>
      <c r="AC722" s="28">
        <f>INDEX('All applic'!$H$7:$H$59080,V722)</f>
        <v>0.94399999999999995</v>
      </c>
      <c r="AD722" s="28">
        <f>INDEX('All applic'!$H$7:$H$59080,W722)</f>
        <v>0.996</v>
      </c>
      <c r="AE722" s="28">
        <f>INDEX('All applic'!$H$7:$H$59080,X722)</f>
        <v>0.59</v>
      </c>
      <c r="AF722" s="28">
        <f>INDEX('All applic'!$H$7:$H$59080,Y722)</f>
        <v>1.1040000000000001</v>
      </c>
      <c r="AG722" s="28">
        <f>INDEX('All applic'!$H$7:$H$59080,Z722)</f>
        <v>0.996</v>
      </c>
      <c r="AH722" s="28"/>
      <c r="AI722" s="28">
        <f>INDEX('All applic'!$I$7:$I$59080,U722)</f>
        <v>1.4390243902439024</v>
      </c>
      <c r="AJ722" s="28">
        <f>INDEX('All applic'!$I$7:$I$59080,V722)</f>
        <v>1.4146341463414633</v>
      </c>
      <c r="AK722" s="28">
        <f>INDEX('All applic'!$I$7:$I$59080,W722)</f>
        <v>1.024390243902439</v>
      </c>
      <c r="AL722" s="28">
        <f>INDEX('All applic'!$I$7:$I$59080,X722)</f>
        <v>1</v>
      </c>
      <c r="AM722" s="28">
        <f>INDEX('All applic'!$I$7:$I$59080,Y722)</f>
        <v>1.4390243902439024</v>
      </c>
      <c r="AN722" s="28">
        <f>INDEX('All applic'!$I$7:$I$59080,Z722)</f>
        <v>1.024390243902439</v>
      </c>
      <c r="AO722" s="113"/>
      <c r="AP722" s="113">
        <f>INDEX('All applic'!$J$7:$J$59080,U722)</f>
        <v>-2.0799999999999999E-2</v>
      </c>
      <c r="AQ722" s="113">
        <v>0</v>
      </c>
      <c r="AR722" s="113">
        <f>INDEX('All applic'!$J$7:$J$59080,W722)</f>
        <v>-2.12E-2</v>
      </c>
      <c r="AS722" s="113">
        <v>0</v>
      </c>
      <c r="AT722" s="113">
        <v>0</v>
      </c>
      <c r="AU722" s="113">
        <v>0</v>
      </c>
    </row>
    <row r="723" spans="1:47" x14ac:dyDescent="0.25">
      <c r="A723" s="113" t="str">
        <f t="shared" si="82"/>
        <v>CFLMFm2007CZ12</v>
      </c>
      <c r="B723" s="113" t="str">
        <f t="shared" si="83"/>
        <v>CFLSDGMFmCZ122007</v>
      </c>
      <c r="C723" s="113" t="s">
        <v>118</v>
      </c>
      <c r="D723" s="113" t="s">
        <v>131</v>
      </c>
      <c r="E723" s="113" t="s">
        <v>1650</v>
      </c>
      <c r="F723" s="89" t="s">
        <v>59</v>
      </c>
      <c r="G723" s="113" t="s">
        <v>111</v>
      </c>
      <c r="H723" s="113" t="s">
        <v>1662</v>
      </c>
      <c r="I723" s="115">
        <f t="shared" si="84"/>
        <v>0</v>
      </c>
      <c r="J723" s="115">
        <f t="shared" si="85"/>
        <v>0</v>
      </c>
      <c r="K723" s="115">
        <f t="shared" si="86"/>
        <v>0</v>
      </c>
      <c r="L723" s="113"/>
      <c r="M723" s="36">
        <f>VLOOKUP("HV_"&amp;$D723&amp;$E723&amp;VLOOKUP($F723,key!$L$3:$M$13,2,FALSE)&amp;$G723&amp;M$6,'HVAC wts'!$H$7:$R$13254,11,FALSE)</f>
        <v>0</v>
      </c>
      <c r="N723" s="36">
        <f>VLOOKUP("HV_"&amp;$D723&amp;$E723&amp;VLOOKUP($F723,key!$L$3:$M$13,2,FALSE)&amp;$G723&amp;N$6,'HVAC wts'!$H$7:$R$13254,11,FALSE)</f>
        <v>0</v>
      </c>
      <c r="O723" s="36">
        <f>VLOOKUP("HV_"&amp;$D723&amp;$E723&amp;VLOOKUP($F723,key!$L$3:$M$13,2,FALSE)&amp;$G723&amp;O$6,'HVAC wts'!$H$7:$R$13254,11,FALSE)</f>
        <v>0</v>
      </c>
      <c r="P723" s="36">
        <f>VLOOKUP("HV_"&amp;$D723&amp;$E723&amp;VLOOKUP($F723,key!$L$3:$M$13,2,FALSE)&amp;$G723&amp;P$6,'HVAC wts'!$H$7:$R$13254,11,FALSE)</f>
        <v>0</v>
      </c>
      <c r="Q723" s="36">
        <f>VLOOKUP("HV_"&amp;$D723&amp;$E723&amp;VLOOKUP($F723,key!$L$3:$M$13,2,FALSE)&amp;$G723&amp;Q$6,'HVAC wts'!$H$7:$R$13254,11,FALSE)</f>
        <v>0</v>
      </c>
      <c r="R723" s="36">
        <f>VLOOKUP("HV_"&amp;$D723&amp;$E723&amp;VLOOKUP($F723,key!$L$3:$M$13,2,FALSE)&amp;$G723&amp;R$6,'HVAC wts'!$H$7:$R$13254,11,FALSE)</f>
        <v>0</v>
      </c>
      <c r="S723" s="36">
        <f t="shared" si="87"/>
        <v>0</v>
      </c>
      <c r="T723" s="113"/>
      <c r="U723" s="113">
        <f>MATCH($A723&amp;U$6,'All applic'!$A$7:$A$59080,0)</f>
        <v>814</v>
      </c>
      <c r="V723" s="113">
        <f>MATCH($A723&amp;V$6,'All applic'!$A$7:$A$59080,0)</f>
        <v>815</v>
      </c>
      <c r="W723" s="113">
        <f>MATCH($A723&amp;W$6,'All applic'!$A$7:$A$59080,0)</f>
        <v>817</v>
      </c>
      <c r="X723" s="113">
        <f>MATCH($A723&amp;X$6,'All applic'!$A$7:$A$59080,0)</f>
        <v>816</v>
      </c>
      <c r="Y723" s="113">
        <f>MATCH($A723&amp;Y$6,'All applic'!$A$7:$A$59080,0)</f>
        <v>814</v>
      </c>
      <c r="Z723" s="113">
        <f>MATCH($A723&amp;Z$6,'All applic'!$A$7:$A$59080,0)</f>
        <v>817</v>
      </c>
      <c r="AA723" s="113"/>
      <c r="AB723" s="28">
        <f>INDEX('All applic'!$H$7:$H$59080,U723)</f>
        <v>1.0940000000000001</v>
      </c>
      <c r="AC723" s="28">
        <f>INDEX('All applic'!$H$7:$H$59080,V723)</f>
        <v>0.94599999999999995</v>
      </c>
      <c r="AD723" s="28">
        <f>INDEX('All applic'!$H$7:$H$59080,W723)</f>
        <v>0.996</v>
      </c>
      <c r="AE723" s="28">
        <f>INDEX('All applic'!$H$7:$H$59080,X723)</f>
        <v>0.61199999999999999</v>
      </c>
      <c r="AF723" s="28">
        <f>INDEX('All applic'!$H$7:$H$59080,Y723)</f>
        <v>1.0940000000000001</v>
      </c>
      <c r="AG723" s="28">
        <f>INDEX('All applic'!$H$7:$H$59080,Z723)</f>
        <v>0.996</v>
      </c>
      <c r="AH723" s="28"/>
      <c r="AI723" s="28">
        <f>INDEX('All applic'!$I$7:$I$59080,U723)</f>
        <v>1.4634146341463414</v>
      </c>
      <c r="AJ723" s="28">
        <f>INDEX('All applic'!$I$7:$I$59080,V723)</f>
        <v>1.5121951219512195</v>
      </c>
      <c r="AK723" s="28">
        <f>INDEX('All applic'!$I$7:$I$59080,W723)</f>
        <v>1</v>
      </c>
      <c r="AL723" s="28">
        <f>INDEX('All applic'!$I$7:$I$59080,X723)</f>
        <v>1.024390243902439</v>
      </c>
      <c r="AM723" s="28">
        <f>INDEX('All applic'!$I$7:$I$59080,Y723)</f>
        <v>1.4634146341463414</v>
      </c>
      <c r="AN723" s="28">
        <f>INDEX('All applic'!$I$7:$I$59080,Z723)</f>
        <v>1</v>
      </c>
      <c r="AO723" s="113"/>
      <c r="AP723" s="113">
        <f>INDEX('All applic'!$J$7:$J$59080,U723)</f>
        <v>-1.9800000000000002E-2</v>
      </c>
      <c r="AQ723" s="113">
        <v>0</v>
      </c>
      <c r="AR723" s="113">
        <f>INDEX('All applic'!$J$7:$J$59080,W723)</f>
        <v>-2.0199999999999999E-2</v>
      </c>
      <c r="AS723" s="113">
        <v>0</v>
      </c>
      <c r="AT723" s="113">
        <v>0</v>
      </c>
      <c r="AU723" s="113">
        <v>0</v>
      </c>
    </row>
    <row r="724" spans="1:47" x14ac:dyDescent="0.25">
      <c r="A724" s="113" t="str">
        <f t="shared" si="82"/>
        <v>CFLMFm2007CZ13</v>
      </c>
      <c r="B724" s="113" t="str">
        <f t="shared" si="83"/>
        <v>CFLSDGMFmCZ132007</v>
      </c>
      <c r="C724" s="113" t="s">
        <v>118</v>
      </c>
      <c r="D724" s="113" t="s">
        <v>131</v>
      </c>
      <c r="E724" s="113" t="s">
        <v>1650</v>
      </c>
      <c r="F724" s="89" t="s">
        <v>59</v>
      </c>
      <c r="G724" s="113" t="s">
        <v>112</v>
      </c>
      <c r="H724" s="113" t="s">
        <v>1662</v>
      </c>
      <c r="I724" s="115">
        <f t="shared" si="84"/>
        <v>0</v>
      </c>
      <c r="J724" s="115">
        <f t="shared" si="85"/>
        <v>0</v>
      </c>
      <c r="K724" s="115">
        <f t="shared" si="86"/>
        <v>0</v>
      </c>
      <c r="L724" s="113"/>
      <c r="M724" s="36">
        <f>VLOOKUP("HV_"&amp;$D724&amp;$E724&amp;VLOOKUP($F724,key!$L$3:$M$13,2,FALSE)&amp;$G724&amp;M$6,'HVAC wts'!$H$7:$R$13254,11,FALSE)</f>
        <v>0</v>
      </c>
      <c r="N724" s="36">
        <f>VLOOKUP("HV_"&amp;$D724&amp;$E724&amp;VLOOKUP($F724,key!$L$3:$M$13,2,FALSE)&amp;$G724&amp;N$6,'HVAC wts'!$H$7:$R$13254,11,FALSE)</f>
        <v>0</v>
      </c>
      <c r="O724" s="36">
        <f>VLOOKUP("HV_"&amp;$D724&amp;$E724&amp;VLOOKUP($F724,key!$L$3:$M$13,2,FALSE)&amp;$G724&amp;O$6,'HVAC wts'!$H$7:$R$13254,11,FALSE)</f>
        <v>0</v>
      </c>
      <c r="P724" s="36">
        <f>VLOOKUP("HV_"&amp;$D724&amp;$E724&amp;VLOOKUP($F724,key!$L$3:$M$13,2,FALSE)&amp;$G724&amp;P$6,'HVAC wts'!$H$7:$R$13254,11,FALSE)</f>
        <v>0</v>
      </c>
      <c r="Q724" s="36">
        <f>VLOOKUP("HV_"&amp;$D724&amp;$E724&amp;VLOOKUP($F724,key!$L$3:$M$13,2,FALSE)&amp;$G724&amp;Q$6,'HVAC wts'!$H$7:$R$13254,11,FALSE)</f>
        <v>0</v>
      </c>
      <c r="R724" s="36">
        <f>VLOOKUP("HV_"&amp;$D724&amp;$E724&amp;VLOOKUP($F724,key!$L$3:$M$13,2,FALSE)&amp;$G724&amp;R$6,'HVAC wts'!$H$7:$R$13254,11,FALSE)</f>
        <v>0</v>
      </c>
      <c r="S724" s="36">
        <f t="shared" si="87"/>
        <v>0</v>
      </c>
      <c r="T724" s="113"/>
      <c r="U724" s="113">
        <f>MATCH($A724&amp;U$6,'All applic'!$A$7:$A$59080,0)</f>
        <v>818</v>
      </c>
      <c r="V724" s="113">
        <f>MATCH($A724&amp;V$6,'All applic'!$A$7:$A$59080,0)</f>
        <v>819</v>
      </c>
      <c r="W724" s="113">
        <f>MATCH($A724&amp;W$6,'All applic'!$A$7:$A$59080,0)</f>
        <v>821</v>
      </c>
      <c r="X724" s="113">
        <f>MATCH($A724&amp;X$6,'All applic'!$A$7:$A$59080,0)</f>
        <v>820</v>
      </c>
      <c r="Y724" s="113">
        <f>MATCH($A724&amp;Y$6,'All applic'!$A$7:$A$59080,0)</f>
        <v>818</v>
      </c>
      <c r="Z724" s="113">
        <f>MATCH($A724&amp;Z$6,'All applic'!$A$7:$A$59080,0)</f>
        <v>821</v>
      </c>
      <c r="AA724" s="113"/>
      <c r="AB724" s="28">
        <f>INDEX('All applic'!$H$7:$H$59080,U724)</f>
        <v>1.1120000000000001</v>
      </c>
      <c r="AC724" s="28">
        <f>INDEX('All applic'!$H$7:$H$59080,V724)</f>
        <v>0.97199999999999998</v>
      </c>
      <c r="AD724" s="28">
        <f>INDEX('All applic'!$H$7:$H$59080,W724)</f>
        <v>0.998</v>
      </c>
      <c r="AE724" s="28">
        <f>INDEX('All applic'!$H$7:$H$59080,X724)</f>
        <v>0.63200000000000001</v>
      </c>
      <c r="AF724" s="28">
        <f>INDEX('All applic'!$H$7:$H$59080,Y724)</f>
        <v>1.1120000000000001</v>
      </c>
      <c r="AG724" s="28">
        <f>INDEX('All applic'!$H$7:$H$59080,Z724)</f>
        <v>0.998</v>
      </c>
      <c r="AH724" s="28"/>
      <c r="AI724" s="28">
        <f>INDEX('All applic'!$I$7:$I$59080,U724)</f>
        <v>1.4878048780487805</v>
      </c>
      <c r="AJ724" s="28">
        <f>INDEX('All applic'!$I$7:$I$59080,V724)</f>
        <v>1.4390243902439024</v>
      </c>
      <c r="AK724" s="28">
        <f>INDEX('All applic'!$I$7:$I$59080,W724)</f>
        <v>1</v>
      </c>
      <c r="AL724" s="28">
        <f>INDEX('All applic'!$I$7:$I$59080,X724)</f>
        <v>1</v>
      </c>
      <c r="AM724" s="28">
        <f>INDEX('All applic'!$I$7:$I$59080,Y724)</f>
        <v>1.4878048780487805</v>
      </c>
      <c r="AN724" s="28">
        <f>INDEX('All applic'!$I$7:$I$59080,Z724)</f>
        <v>1</v>
      </c>
      <c r="AO724" s="113"/>
      <c r="AP724" s="113">
        <f>INDEX('All applic'!$J$7:$J$59080,U724)</f>
        <v>-1.9179999999999999E-2</v>
      </c>
      <c r="AQ724" s="113">
        <v>0</v>
      </c>
      <c r="AR724" s="113">
        <f>INDEX('All applic'!$J$7:$J$59080,W724)</f>
        <v>-1.968E-2</v>
      </c>
      <c r="AS724" s="113">
        <v>0</v>
      </c>
      <c r="AT724" s="113">
        <v>0</v>
      </c>
      <c r="AU724" s="113">
        <v>0</v>
      </c>
    </row>
    <row r="725" spans="1:47" x14ac:dyDescent="0.25">
      <c r="A725" s="113" t="str">
        <f t="shared" si="82"/>
        <v>CFLMFm2007CZ14</v>
      </c>
      <c r="B725" s="113" t="str">
        <f t="shared" si="83"/>
        <v>CFLSDGMFmCZ142007</v>
      </c>
      <c r="C725" s="113" t="s">
        <v>118</v>
      </c>
      <c r="D725" s="113" t="s">
        <v>131</v>
      </c>
      <c r="E725" s="113" t="s">
        <v>1650</v>
      </c>
      <c r="F725" s="89" t="s">
        <v>59</v>
      </c>
      <c r="G725" s="113" t="s">
        <v>113</v>
      </c>
      <c r="H725" s="113" t="s">
        <v>1662</v>
      </c>
      <c r="I725" s="115">
        <f t="shared" si="84"/>
        <v>1.0674211667127567</v>
      </c>
      <c r="J725" s="115">
        <f t="shared" si="85"/>
        <v>1.2729443299789682</v>
      </c>
      <c r="K725" s="115">
        <f t="shared" si="86"/>
        <v>-1.6145164798451947E-2</v>
      </c>
      <c r="L725" s="113"/>
      <c r="M725" s="36">
        <f>VLOOKUP("HV_"&amp;$D725&amp;$E725&amp;VLOOKUP($F725,key!$L$3:$M$13,2,FALSE)&amp;$G725&amp;M$6,'HVAC wts'!$H$7:$R$13254,11,FALSE)</f>
        <v>0.63040700164102237</v>
      </c>
      <c r="N725" s="36">
        <f>VLOOKUP("HV_"&amp;$D725&amp;$E725&amp;VLOOKUP($F725,key!$L$3:$M$13,2,FALSE)&amp;$G725&amp;N$6,'HVAC wts'!$H$7:$R$13254,11,FALSE)</f>
        <v>9.0649146168802958E-2</v>
      </c>
      <c r="O725" s="36">
        <f>VLOOKUP("HV_"&amp;$D725&amp;$E725&amp;VLOOKUP($F725,key!$L$3:$M$13,2,FALSE)&amp;$G725&amp;O$6,'HVAC wts'!$H$7:$R$13254,11,FALSE)</f>
        <v>0.15792605600841789</v>
      </c>
      <c r="P725" s="36">
        <f>VLOOKUP("HV_"&amp;$D725&amp;$E725&amp;VLOOKUP($F725,key!$L$3:$M$13,2,FALSE)&amp;$G725&amp;P$6,'HVAC wts'!$H$7:$R$13254,11,FALSE)</f>
        <v>2.2708919948071303E-2</v>
      </c>
      <c r="Q725" s="36">
        <f>VLOOKUP("HV_"&amp;$D725&amp;$E725&amp;VLOOKUP($F725,key!$L$3:$M$13,2,FALSE)&amp;$G725&amp;Q$6,'HVAC wts'!$H$7:$R$13254,11,FALSE)</f>
        <v>7.861474702832412E-2</v>
      </c>
      <c r="R725" s="36">
        <f>VLOOKUP("HV_"&amp;$D725&amp;$E725&amp;VLOOKUP($F725,key!$L$3:$M$13,2,FALSE)&amp;$G725&amp;R$6,'HVAC wts'!$H$7:$R$13254,11,FALSE)</f>
        <v>1.9694129205361319E-2</v>
      </c>
      <c r="S725" s="36">
        <f t="shared" si="87"/>
        <v>1</v>
      </c>
      <c r="T725" s="113"/>
      <c r="U725" s="113">
        <f>MATCH($A725&amp;U$6,'All applic'!$A$7:$A$59080,0)</f>
        <v>822</v>
      </c>
      <c r="V725" s="113">
        <f>MATCH($A725&amp;V$6,'All applic'!$A$7:$A$59080,0)</f>
        <v>823</v>
      </c>
      <c r="W725" s="113">
        <f>MATCH($A725&amp;W$6,'All applic'!$A$7:$A$59080,0)</f>
        <v>825</v>
      </c>
      <c r="X725" s="113">
        <f>MATCH($A725&amp;X$6,'All applic'!$A$7:$A$59080,0)</f>
        <v>824</v>
      </c>
      <c r="Y725" s="113">
        <f>MATCH($A725&amp;Y$6,'All applic'!$A$7:$A$59080,0)</f>
        <v>822</v>
      </c>
      <c r="Z725" s="113">
        <f>MATCH($A725&amp;Z$6,'All applic'!$A$7:$A$59080,0)</f>
        <v>825</v>
      </c>
      <c r="AA725" s="113"/>
      <c r="AB725" s="28">
        <f>INDEX('All applic'!$H$7:$H$59080,U725)</f>
        <v>1.1160000000000001</v>
      </c>
      <c r="AC725" s="28">
        <f>INDEX('All applic'!$H$7:$H$59080,V725)</f>
        <v>0.94599999999999995</v>
      </c>
      <c r="AD725" s="28">
        <f>INDEX('All applic'!$H$7:$H$59080,W725)</f>
        <v>0.996</v>
      </c>
      <c r="AE725" s="28">
        <f>INDEX('All applic'!$H$7:$H$59080,X725)</f>
        <v>0.59399999999999997</v>
      </c>
      <c r="AF725" s="28">
        <f>INDEX('All applic'!$H$7:$H$59080,Y725)</f>
        <v>1.1160000000000001</v>
      </c>
      <c r="AG725" s="28">
        <f>INDEX('All applic'!$H$7:$H$59080,Z725)</f>
        <v>0.996</v>
      </c>
      <c r="AH725" s="28"/>
      <c r="AI725" s="28">
        <f>INDEX('All applic'!$I$7:$I$59080,U725)</f>
        <v>1.3333333333333333</v>
      </c>
      <c r="AJ725" s="28">
        <f>INDEX('All applic'!$I$7:$I$59080,V725)</f>
        <v>1.3571428571428572</v>
      </c>
      <c r="AK725" s="28">
        <f>INDEX('All applic'!$I$7:$I$59080,W725)</f>
        <v>1.0238095238095237</v>
      </c>
      <c r="AL725" s="28">
        <f>INDEX('All applic'!$I$7:$I$59080,X725)</f>
        <v>1</v>
      </c>
      <c r="AM725" s="28">
        <f>INDEX('All applic'!$I$7:$I$59080,Y725)</f>
        <v>1.3333333333333333</v>
      </c>
      <c r="AN725" s="28">
        <f>INDEX('All applic'!$I$7:$I$59080,Z725)</f>
        <v>1.0238095238095237</v>
      </c>
      <c r="AO725" s="113"/>
      <c r="AP725" s="113">
        <f>INDEX('All applic'!$J$7:$J$59080,U725)</f>
        <v>-2.0399999999999998E-2</v>
      </c>
      <c r="AQ725" s="113">
        <v>0</v>
      </c>
      <c r="AR725" s="113">
        <f>INDEX('All applic'!$J$7:$J$59080,W725)</f>
        <v>-2.0799999999999999E-2</v>
      </c>
      <c r="AS725" s="113">
        <v>0</v>
      </c>
      <c r="AT725" s="113">
        <v>0</v>
      </c>
      <c r="AU725" s="113">
        <v>0</v>
      </c>
    </row>
    <row r="726" spans="1:47" x14ac:dyDescent="0.25">
      <c r="A726" s="113" t="str">
        <f t="shared" si="82"/>
        <v>CFLMFm2007CZ15</v>
      </c>
      <c r="B726" s="113" t="str">
        <f t="shared" si="83"/>
        <v>CFLSDGMFmCZ152007</v>
      </c>
      <c r="C726" s="113" t="s">
        <v>118</v>
      </c>
      <c r="D726" s="113" t="s">
        <v>131</v>
      </c>
      <c r="E726" s="113" t="s">
        <v>1650</v>
      </c>
      <c r="F726" s="89" t="s">
        <v>59</v>
      </c>
      <c r="G726" s="113" t="s">
        <v>114</v>
      </c>
      <c r="H726" s="113" t="s">
        <v>1662</v>
      </c>
      <c r="I726" s="115">
        <f t="shared" si="84"/>
        <v>1.1281433091241535</v>
      </c>
      <c r="J726" s="115">
        <f t="shared" si="85"/>
        <v>1.3561190904029461</v>
      </c>
      <c r="K726" s="115">
        <f t="shared" si="86"/>
        <v>-7.1581938856961824E-3</v>
      </c>
      <c r="L726" s="113"/>
      <c r="M726" s="36">
        <f>VLOOKUP("HV_"&amp;$D726&amp;$E726&amp;VLOOKUP($F726,key!$L$3:$M$13,2,FALSE)&amp;$G726&amp;M$6,'HVAC wts'!$H$7:$R$13254,11,FALSE)</f>
        <v>0.63040700164102237</v>
      </c>
      <c r="N726" s="36">
        <f>VLOOKUP("HV_"&amp;$D726&amp;$E726&amp;VLOOKUP($F726,key!$L$3:$M$13,2,FALSE)&amp;$G726&amp;N$6,'HVAC wts'!$H$7:$R$13254,11,FALSE)</f>
        <v>9.0649146168802958E-2</v>
      </c>
      <c r="O726" s="36">
        <f>VLOOKUP("HV_"&amp;$D726&amp;$E726&amp;VLOOKUP($F726,key!$L$3:$M$13,2,FALSE)&amp;$G726&amp;O$6,'HVAC wts'!$H$7:$R$13254,11,FALSE)</f>
        <v>0.15792605600841789</v>
      </c>
      <c r="P726" s="36">
        <f>VLOOKUP("HV_"&amp;$D726&amp;$E726&amp;VLOOKUP($F726,key!$L$3:$M$13,2,FALSE)&amp;$G726&amp;P$6,'HVAC wts'!$H$7:$R$13254,11,FALSE)</f>
        <v>2.2708919948071303E-2</v>
      </c>
      <c r="Q726" s="36">
        <f>VLOOKUP("HV_"&amp;$D726&amp;$E726&amp;VLOOKUP($F726,key!$L$3:$M$13,2,FALSE)&amp;$G726&amp;Q$6,'HVAC wts'!$H$7:$R$13254,11,FALSE)</f>
        <v>7.861474702832412E-2</v>
      </c>
      <c r="R726" s="36">
        <f>VLOOKUP("HV_"&amp;$D726&amp;$E726&amp;VLOOKUP($F726,key!$L$3:$M$13,2,FALSE)&amp;$G726&amp;R$6,'HVAC wts'!$H$7:$R$13254,11,FALSE)</f>
        <v>1.9694129205361319E-2</v>
      </c>
      <c r="S726" s="36">
        <f t="shared" si="87"/>
        <v>1</v>
      </c>
      <c r="T726" s="113"/>
      <c r="U726" s="113">
        <f>MATCH($A726&amp;U$6,'All applic'!$A$7:$A$59080,0)</f>
        <v>826</v>
      </c>
      <c r="V726" s="113">
        <f>MATCH($A726&amp;V$6,'All applic'!$A$7:$A$59080,0)</f>
        <v>827</v>
      </c>
      <c r="W726" s="113">
        <f>MATCH($A726&amp;W$6,'All applic'!$A$7:$A$59080,0)</f>
        <v>829</v>
      </c>
      <c r="X726" s="113">
        <f>MATCH($A726&amp;X$6,'All applic'!$A$7:$A$59080,0)</f>
        <v>828</v>
      </c>
      <c r="Y726" s="113">
        <f>MATCH($A726&amp;Y$6,'All applic'!$A$7:$A$59080,0)</f>
        <v>826</v>
      </c>
      <c r="Z726" s="113">
        <f>MATCH($A726&amp;Z$6,'All applic'!$A$7:$A$59080,0)</f>
        <v>829</v>
      </c>
      <c r="AA726" s="113"/>
      <c r="AB726" s="28">
        <f>INDEX('All applic'!$H$7:$H$59080,U726)</f>
        <v>1.1679999999999999</v>
      </c>
      <c r="AC726" s="28">
        <f>INDEX('All applic'!$H$7:$H$59080,V726)</f>
        <v>1.1259999999999999</v>
      </c>
      <c r="AD726" s="28">
        <f>INDEX('All applic'!$H$7:$H$59080,W726)</f>
        <v>1.008</v>
      </c>
      <c r="AE726" s="28">
        <f>INDEX('All applic'!$H$7:$H$59080,X726)</f>
        <v>0.83199999999999996</v>
      </c>
      <c r="AF726" s="28">
        <f>INDEX('All applic'!$H$7:$H$59080,Y726)</f>
        <v>1.1679999999999999</v>
      </c>
      <c r="AG726" s="28">
        <f>INDEX('All applic'!$H$7:$H$59080,Z726)</f>
        <v>1.008</v>
      </c>
      <c r="AH726" s="28"/>
      <c r="AI726" s="28">
        <f>INDEX('All applic'!$I$7:$I$59080,U726)</f>
        <v>1.4285714285714284</v>
      </c>
      <c r="AJ726" s="28">
        <f>INDEX('All applic'!$I$7:$I$59080,V726)</f>
        <v>1.5238095238095237</v>
      </c>
      <c r="AK726" s="28">
        <f>INDEX('All applic'!$I$7:$I$59080,W726)</f>
        <v>1.0238095238095237</v>
      </c>
      <c r="AL726" s="28">
        <f>INDEX('All applic'!$I$7:$I$59080,X726)</f>
        <v>1.0238095238095237</v>
      </c>
      <c r="AM726" s="28">
        <f>INDEX('All applic'!$I$7:$I$59080,Y726)</f>
        <v>1.4285714285714284</v>
      </c>
      <c r="AN726" s="28">
        <f>INDEX('All applic'!$I$7:$I$59080,Z726)</f>
        <v>1.0238095238095237</v>
      </c>
      <c r="AO726" s="113"/>
      <c r="AP726" s="113">
        <f>INDEX('All applic'!$J$7:$J$59080,U726)</f>
        <v>-8.9800000000000001E-3</v>
      </c>
      <c r="AQ726" s="113">
        <v>0</v>
      </c>
      <c r="AR726" s="113">
        <f>INDEX('All applic'!$J$7:$J$59080,W726)</f>
        <v>-9.4800000000000006E-3</v>
      </c>
      <c r="AS726" s="113">
        <v>0</v>
      </c>
      <c r="AT726" s="113">
        <v>0</v>
      </c>
      <c r="AU726" s="113">
        <v>0</v>
      </c>
    </row>
    <row r="727" spans="1:47" x14ac:dyDescent="0.25">
      <c r="A727" s="113" t="str">
        <f t="shared" si="82"/>
        <v>CFLMFm2007CZ16</v>
      </c>
      <c r="B727" s="113" t="str">
        <f t="shared" si="83"/>
        <v>CFLSDGMFmCZ162007</v>
      </c>
      <c r="C727" s="113" t="s">
        <v>118</v>
      </c>
      <c r="D727" s="113" t="s">
        <v>131</v>
      </c>
      <c r="E727" s="113" t="s">
        <v>1650</v>
      </c>
      <c r="F727" s="89" t="s">
        <v>59</v>
      </c>
      <c r="G727" s="113" t="s">
        <v>115</v>
      </c>
      <c r="H727" s="113" t="s">
        <v>1662</v>
      </c>
      <c r="I727" s="115">
        <f t="shared" si="84"/>
        <v>0</v>
      </c>
      <c r="J727" s="115">
        <f t="shared" si="85"/>
        <v>0</v>
      </c>
      <c r="K727" s="115">
        <f t="shared" si="86"/>
        <v>0</v>
      </c>
      <c r="L727" s="113"/>
      <c r="M727" s="36">
        <f>VLOOKUP("HV_"&amp;$D727&amp;$E727&amp;VLOOKUP($F727,key!$L$3:$M$13,2,FALSE)&amp;$G727&amp;M$6,'HVAC wts'!$H$7:$R$13254,11,FALSE)</f>
        <v>0</v>
      </c>
      <c r="N727" s="36">
        <f>VLOOKUP("HV_"&amp;$D727&amp;$E727&amp;VLOOKUP($F727,key!$L$3:$M$13,2,FALSE)&amp;$G727&amp;N$6,'HVAC wts'!$H$7:$R$13254,11,FALSE)</f>
        <v>0</v>
      </c>
      <c r="O727" s="36">
        <f>VLOOKUP("HV_"&amp;$D727&amp;$E727&amp;VLOOKUP($F727,key!$L$3:$M$13,2,FALSE)&amp;$G727&amp;O$6,'HVAC wts'!$H$7:$R$13254,11,FALSE)</f>
        <v>0</v>
      </c>
      <c r="P727" s="36">
        <f>VLOOKUP("HV_"&amp;$D727&amp;$E727&amp;VLOOKUP($F727,key!$L$3:$M$13,2,FALSE)&amp;$G727&amp;P$6,'HVAC wts'!$H$7:$R$13254,11,FALSE)</f>
        <v>0</v>
      </c>
      <c r="Q727" s="36">
        <f>VLOOKUP("HV_"&amp;$D727&amp;$E727&amp;VLOOKUP($F727,key!$L$3:$M$13,2,FALSE)&amp;$G727&amp;Q$6,'HVAC wts'!$H$7:$R$13254,11,FALSE)</f>
        <v>0</v>
      </c>
      <c r="R727" s="36">
        <f>VLOOKUP("HV_"&amp;$D727&amp;$E727&amp;VLOOKUP($F727,key!$L$3:$M$13,2,FALSE)&amp;$G727&amp;R$6,'HVAC wts'!$H$7:$R$13254,11,FALSE)</f>
        <v>0</v>
      </c>
      <c r="S727" s="36">
        <f t="shared" si="87"/>
        <v>0</v>
      </c>
      <c r="T727" s="113"/>
      <c r="U727" s="113">
        <f>MATCH($A727&amp;U$6,'All applic'!$A$7:$A$59080,0)</f>
        <v>830</v>
      </c>
      <c r="V727" s="113">
        <f>MATCH($A727&amp;V$6,'All applic'!$A$7:$A$59080,0)</f>
        <v>831</v>
      </c>
      <c r="W727" s="113">
        <f>MATCH($A727&amp;W$6,'All applic'!$A$7:$A$59080,0)</f>
        <v>833</v>
      </c>
      <c r="X727" s="113">
        <f>MATCH($A727&amp;X$6,'All applic'!$A$7:$A$59080,0)</f>
        <v>832</v>
      </c>
      <c r="Y727" s="113">
        <f>MATCH($A727&amp;Y$6,'All applic'!$A$7:$A$59080,0)</f>
        <v>830</v>
      </c>
      <c r="Z727" s="113">
        <f>MATCH($A727&amp;Z$6,'All applic'!$A$7:$A$59080,0)</f>
        <v>833</v>
      </c>
      <c r="AA727" s="113"/>
      <c r="AB727" s="28">
        <f>INDEX('All applic'!$H$7:$H$59080,U727)</f>
        <v>1.0680000000000001</v>
      </c>
      <c r="AC727" s="28">
        <f>INDEX('All applic'!$H$7:$H$59080,V727)</f>
        <v>0.81200000000000006</v>
      </c>
      <c r="AD727" s="28">
        <f>INDEX('All applic'!$H$7:$H$59080,W727)</f>
        <v>0.99</v>
      </c>
      <c r="AE727" s="28">
        <f>INDEX('All applic'!$H$7:$H$59080,X727)</f>
        <v>0.49199999999999999</v>
      </c>
      <c r="AF727" s="28">
        <f>INDEX('All applic'!$H$7:$H$59080,Y727)</f>
        <v>1.0680000000000001</v>
      </c>
      <c r="AG727" s="28">
        <f>INDEX('All applic'!$H$7:$H$59080,Z727)</f>
        <v>0.99</v>
      </c>
      <c r="AH727" s="28"/>
      <c r="AI727" s="28">
        <f>INDEX('All applic'!$I$7:$I$59080,U727)</f>
        <v>1.4</v>
      </c>
      <c r="AJ727" s="28">
        <f>INDEX('All applic'!$I$7:$I$59080,V727)</f>
        <v>1.425</v>
      </c>
      <c r="AK727" s="28">
        <f>INDEX('All applic'!$I$7:$I$59080,W727)</f>
        <v>1.05</v>
      </c>
      <c r="AL727" s="28">
        <f>INDEX('All applic'!$I$7:$I$59080,X727)</f>
        <v>1.0249999999999999</v>
      </c>
      <c r="AM727" s="28">
        <f>INDEX('All applic'!$I$7:$I$59080,Y727)</f>
        <v>1.4</v>
      </c>
      <c r="AN727" s="28">
        <f>INDEX('All applic'!$I$7:$I$59080,Z727)</f>
        <v>1.05</v>
      </c>
      <c r="AO727" s="113"/>
      <c r="AP727" s="113">
        <f>INDEX('All applic'!$J$7:$J$59080,U727)</f>
        <v>-2.5999999999999999E-2</v>
      </c>
      <c r="AQ727" s="113">
        <v>0</v>
      </c>
      <c r="AR727" s="113">
        <f>INDEX('All applic'!$J$7:$J$59080,W727)</f>
        <v>-2.64E-2</v>
      </c>
      <c r="AS727" s="113">
        <v>0</v>
      </c>
      <c r="AT727" s="113">
        <v>0</v>
      </c>
      <c r="AU727" s="113">
        <v>0</v>
      </c>
    </row>
    <row r="728" spans="1:47" x14ac:dyDescent="0.25">
      <c r="A728" s="113" t="str">
        <f t="shared" si="82"/>
        <v>CFLMFm2011CZ01</v>
      </c>
      <c r="B728" s="113" t="str">
        <f t="shared" si="83"/>
        <v>CFLSDGMFmCZ012011</v>
      </c>
      <c r="C728" s="113" t="s">
        <v>118</v>
      </c>
      <c r="D728" s="113" t="s">
        <v>131</v>
      </c>
      <c r="E728" s="113" t="s">
        <v>1650</v>
      </c>
      <c r="F728" s="89" t="s">
        <v>62</v>
      </c>
      <c r="G728" s="113" t="s">
        <v>48</v>
      </c>
      <c r="H728" s="113" t="s">
        <v>1662</v>
      </c>
      <c r="I728" s="115">
        <f t="shared" si="84"/>
        <v>0</v>
      </c>
      <c r="J728" s="115">
        <f t="shared" si="85"/>
        <v>0</v>
      </c>
      <c r="K728" s="115">
        <f t="shared" si="86"/>
        <v>0</v>
      </c>
      <c r="L728" s="113"/>
      <c r="M728" s="36">
        <f>VLOOKUP("HV_"&amp;$D728&amp;$E728&amp;VLOOKUP($F728,key!$L$3:$M$13,2,FALSE)&amp;$G728&amp;M$6,'HVAC wts'!$H$7:$R$13254,11,FALSE)</f>
        <v>0</v>
      </c>
      <c r="N728" s="36">
        <f>VLOOKUP("HV_"&amp;$D728&amp;$E728&amp;VLOOKUP($F728,key!$L$3:$M$13,2,FALSE)&amp;$G728&amp;N$6,'HVAC wts'!$H$7:$R$13254,11,FALSE)</f>
        <v>0</v>
      </c>
      <c r="O728" s="36">
        <f>VLOOKUP("HV_"&amp;$D728&amp;$E728&amp;VLOOKUP($F728,key!$L$3:$M$13,2,FALSE)&amp;$G728&amp;O$6,'HVAC wts'!$H$7:$R$13254,11,FALSE)</f>
        <v>0</v>
      </c>
      <c r="P728" s="36">
        <f>VLOOKUP("HV_"&amp;$D728&amp;$E728&amp;VLOOKUP($F728,key!$L$3:$M$13,2,FALSE)&amp;$G728&amp;P$6,'HVAC wts'!$H$7:$R$13254,11,FALSE)</f>
        <v>0</v>
      </c>
      <c r="Q728" s="36">
        <f>VLOOKUP("HV_"&amp;$D728&amp;$E728&amp;VLOOKUP($F728,key!$L$3:$M$13,2,FALSE)&amp;$G728&amp;Q$6,'HVAC wts'!$H$7:$R$13254,11,FALSE)</f>
        <v>0</v>
      </c>
      <c r="R728" s="36">
        <f>VLOOKUP("HV_"&amp;$D728&amp;$E728&amp;VLOOKUP($F728,key!$L$3:$M$13,2,FALSE)&amp;$G728&amp;R$6,'HVAC wts'!$H$7:$R$13254,11,FALSE)</f>
        <v>0</v>
      </c>
      <c r="S728" s="36">
        <f t="shared" si="87"/>
        <v>0</v>
      </c>
      <c r="T728" s="113"/>
      <c r="U728" s="113">
        <f>MATCH($A728&amp;U$6,'All applic'!$A$7:$A$59080,0)</f>
        <v>834</v>
      </c>
      <c r="V728" s="113">
        <f>MATCH($A728&amp;V$6,'All applic'!$A$7:$A$59080,0)</f>
        <v>835</v>
      </c>
      <c r="W728" s="113">
        <f>MATCH($A728&amp;W$6,'All applic'!$A$7:$A$59080,0)</f>
        <v>837</v>
      </c>
      <c r="X728" s="113">
        <f>MATCH($A728&amp;X$6,'All applic'!$A$7:$A$59080,0)</f>
        <v>836</v>
      </c>
      <c r="Y728" s="113">
        <f>MATCH($A728&amp;Y$6,'All applic'!$A$7:$A$59080,0)</f>
        <v>834</v>
      </c>
      <c r="Z728" s="113">
        <f>MATCH($A728&amp;Z$6,'All applic'!$A$7:$A$59080,0)</f>
        <v>837</v>
      </c>
      <c r="AA728" s="113"/>
      <c r="AB728" s="28">
        <f>INDEX('All applic'!$H$7:$H$59080,U728)</f>
        <v>1</v>
      </c>
      <c r="AC728" s="28">
        <f>INDEX('All applic'!$H$7:$H$59080,V728)</f>
        <v>0.72599999999999998</v>
      </c>
      <c r="AD728" s="28">
        <f>INDEX('All applic'!$H$7:$H$59080,W728)</f>
        <v>0.98199999999999998</v>
      </c>
      <c r="AE728" s="28">
        <f>INDEX('All applic'!$H$7:$H$59080,X728)</f>
        <v>0.33600000000000002</v>
      </c>
      <c r="AF728" s="28">
        <f>INDEX('All applic'!$H$7:$H$59080,Y728)</f>
        <v>1</v>
      </c>
      <c r="AG728" s="28">
        <f>INDEX('All applic'!$H$7:$H$59080,Z728)</f>
        <v>0.98199999999999998</v>
      </c>
      <c r="AH728" s="28"/>
      <c r="AI728" s="28">
        <f>INDEX('All applic'!$I$7:$I$59080,U728)</f>
        <v>1.0227272727272727</v>
      </c>
      <c r="AJ728" s="28">
        <f>INDEX('All applic'!$I$7:$I$59080,V728)</f>
        <v>1</v>
      </c>
      <c r="AK728" s="28">
        <f>INDEX('All applic'!$I$7:$I$59080,W728)</f>
        <v>1.0227272727272727</v>
      </c>
      <c r="AL728" s="28">
        <f>INDEX('All applic'!$I$7:$I$59080,X728)</f>
        <v>1</v>
      </c>
      <c r="AM728" s="28">
        <f>INDEX('All applic'!$I$7:$I$59080,Y728)</f>
        <v>1.0227272727272727</v>
      </c>
      <c r="AN728" s="28">
        <f>INDEX('All applic'!$I$7:$I$59080,Z728)</f>
        <v>1.0227272727272727</v>
      </c>
      <c r="AO728" s="113"/>
      <c r="AP728" s="113">
        <f>INDEX('All applic'!$J$7:$J$59080,U728)</f>
        <v>-3.4130000000000001E-2</v>
      </c>
      <c r="AQ728" s="113">
        <v>0</v>
      </c>
      <c r="AR728" s="113">
        <f>INDEX('All applic'!$J$7:$J$59080,W728)</f>
        <v>-3.4130000000000001E-2</v>
      </c>
      <c r="AS728" s="113">
        <v>0</v>
      </c>
      <c r="AT728" s="113">
        <v>0</v>
      </c>
      <c r="AU728" s="113">
        <v>0</v>
      </c>
    </row>
    <row r="729" spans="1:47" x14ac:dyDescent="0.25">
      <c r="A729" s="113" t="str">
        <f t="shared" si="82"/>
        <v>CFLMFm2011CZ02</v>
      </c>
      <c r="B729" s="113" t="str">
        <f t="shared" si="83"/>
        <v>CFLSDGMFmCZ022011</v>
      </c>
      <c r="C729" s="113" t="s">
        <v>118</v>
      </c>
      <c r="D729" s="113" t="s">
        <v>131</v>
      </c>
      <c r="E729" s="113" t="s">
        <v>1650</v>
      </c>
      <c r="F729" s="89" t="s">
        <v>62</v>
      </c>
      <c r="G729" s="113" t="s">
        <v>101</v>
      </c>
      <c r="H729" s="113" t="s">
        <v>1662</v>
      </c>
      <c r="I729" s="115">
        <f t="shared" si="84"/>
        <v>0</v>
      </c>
      <c r="J729" s="115">
        <f t="shared" si="85"/>
        <v>0</v>
      </c>
      <c r="K729" s="115">
        <f t="shared" si="86"/>
        <v>0</v>
      </c>
      <c r="L729" s="113"/>
      <c r="M729" s="36">
        <f>VLOOKUP("HV_"&amp;$D729&amp;$E729&amp;VLOOKUP($F729,key!$L$3:$M$13,2,FALSE)&amp;$G729&amp;M$6,'HVAC wts'!$H$7:$R$13254,11,FALSE)</f>
        <v>0</v>
      </c>
      <c r="N729" s="36">
        <f>VLOOKUP("HV_"&amp;$D729&amp;$E729&amp;VLOOKUP($F729,key!$L$3:$M$13,2,FALSE)&amp;$G729&amp;N$6,'HVAC wts'!$H$7:$R$13254,11,FALSE)</f>
        <v>0</v>
      </c>
      <c r="O729" s="36">
        <f>VLOOKUP("HV_"&amp;$D729&amp;$E729&amp;VLOOKUP($F729,key!$L$3:$M$13,2,FALSE)&amp;$G729&amp;O$6,'HVAC wts'!$H$7:$R$13254,11,FALSE)</f>
        <v>0</v>
      </c>
      <c r="P729" s="36">
        <f>VLOOKUP("HV_"&amp;$D729&amp;$E729&amp;VLOOKUP($F729,key!$L$3:$M$13,2,FALSE)&amp;$G729&amp;P$6,'HVAC wts'!$H$7:$R$13254,11,FALSE)</f>
        <v>0</v>
      </c>
      <c r="Q729" s="36">
        <f>VLOOKUP("HV_"&amp;$D729&amp;$E729&amp;VLOOKUP($F729,key!$L$3:$M$13,2,FALSE)&amp;$G729&amp;Q$6,'HVAC wts'!$H$7:$R$13254,11,FALSE)</f>
        <v>0</v>
      </c>
      <c r="R729" s="36">
        <f>VLOOKUP("HV_"&amp;$D729&amp;$E729&amp;VLOOKUP($F729,key!$L$3:$M$13,2,FALSE)&amp;$G729&amp;R$6,'HVAC wts'!$H$7:$R$13254,11,FALSE)</f>
        <v>0</v>
      </c>
      <c r="S729" s="36">
        <f t="shared" si="87"/>
        <v>0</v>
      </c>
      <c r="T729" s="113"/>
      <c r="U729" s="113">
        <f>MATCH($A729&amp;U$6,'All applic'!$A$7:$A$59080,0)</f>
        <v>838</v>
      </c>
      <c r="V729" s="113">
        <f>MATCH($A729&amp;V$6,'All applic'!$A$7:$A$59080,0)</f>
        <v>839</v>
      </c>
      <c r="W729" s="113">
        <f>MATCH($A729&amp;W$6,'All applic'!$A$7:$A$59080,0)</f>
        <v>841</v>
      </c>
      <c r="X729" s="113">
        <f>MATCH($A729&amp;X$6,'All applic'!$A$7:$A$59080,0)</f>
        <v>840</v>
      </c>
      <c r="Y729" s="113">
        <f>MATCH($A729&amp;Y$6,'All applic'!$A$7:$A$59080,0)</f>
        <v>838</v>
      </c>
      <c r="Z729" s="113">
        <f>MATCH($A729&amp;Z$6,'All applic'!$A$7:$A$59080,0)</f>
        <v>841</v>
      </c>
      <c r="AA729" s="113"/>
      <c r="AB729" s="28">
        <f>INDEX('All applic'!$H$7:$H$59080,U729)</f>
        <v>1.0640000000000001</v>
      </c>
      <c r="AC729" s="28">
        <f>INDEX('All applic'!$H$7:$H$59080,V729)</f>
        <v>0.89</v>
      </c>
      <c r="AD729" s="28">
        <f>INDEX('All applic'!$H$7:$H$59080,W729)</f>
        <v>0.998</v>
      </c>
      <c r="AE729" s="28">
        <f>INDEX('All applic'!$H$7:$H$59080,X729)</f>
        <v>0.60199999999999998</v>
      </c>
      <c r="AF729" s="28">
        <f>INDEX('All applic'!$H$7:$H$59080,Y729)</f>
        <v>1.0640000000000001</v>
      </c>
      <c r="AG729" s="28">
        <f>INDEX('All applic'!$H$7:$H$59080,Z729)</f>
        <v>0.998</v>
      </c>
      <c r="AH729" s="28"/>
      <c r="AI729" s="28">
        <f>INDEX('All applic'!$I$7:$I$59080,U729)</f>
        <v>1.5609756097560976</v>
      </c>
      <c r="AJ729" s="28">
        <f>INDEX('All applic'!$I$7:$I$59080,V729)</f>
        <v>1.5609756097560976</v>
      </c>
      <c r="AK729" s="28">
        <f>INDEX('All applic'!$I$7:$I$59080,W729)</f>
        <v>1</v>
      </c>
      <c r="AL729" s="28">
        <f>INDEX('All applic'!$I$7:$I$59080,X729)</f>
        <v>1</v>
      </c>
      <c r="AM729" s="28">
        <f>INDEX('All applic'!$I$7:$I$59080,Y729)</f>
        <v>1.5609756097560976</v>
      </c>
      <c r="AN729" s="28">
        <f>INDEX('All applic'!$I$7:$I$59080,Z729)</f>
        <v>1</v>
      </c>
      <c r="AO729" s="113"/>
      <c r="AP729" s="113">
        <f>INDEX('All applic'!$J$7:$J$59080,U729)</f>
        <v>-2.06E-2</v>
      </c>
      <c r="AQ729" s="113">
        <v>0</v>
      </c>
      <c r="AR729" s="113">
        <f>INDEX('All applic'!$J$7:$J$59080,W729)</f>
        <v>-2.0799999999999999E-2</v>
      </c>
      <c r="AS729" s="113">
        <v>0</v>
      </c>
      <c r="AT729" s="113">
        <v>0</v>
      </c>
      <c r="AU729" s="113">
        <v>0</v>
      </c>
    </row>
    <row r="730" spans="1:47" x14ac:dyDescent="0.25">
      <c r="A730" s="113" t="str">
        <f t="shared" si="82"/>
        <v>CFLMFm2011CZ03</v>
      </c>
      <c r="B730" s="113" t="str">
        <f t="shared" si="83"/>
        <v>CFLSDGMFmCZ032011</v>
      </c>
      <c r="C730" s="113" t="s">
        <v>118</v>
      </c>
      <c r="D730" s="113" t="s">
        <v>131</v>
      </c>
      <c r="E730" s="113" t="s">
        <v>1650</v>
      </c>
      <c r="F730" s="89" t="s">
        <v>62</v>
      </c>
      <c r="G730" s="113" t="s">
        <v>102</v>
      </c>
      <c r="H730" s="113" t="s">
        <v>1662</v>
      </c>
      <c r="I730" s="115">
        <f t="shared" si="84"/>
        <v>0</v>
      </c>
      <c r="J730" s="115">
        <f t="shared" si="85"/>
        <v>0</v>
      </c>
      <c r="K730" s="115">
        <f t="shared" si="86"/>
        <v>0</v>
      </c>
      <c r="L730" s="113"/>
      <c r="M730" s="36">
        <f>VLOOKUP("HV_"&amp;$D730&amp;$E730&amp;VLOOKUP($F730,key!$L$3:$M$13,2,FALSE)&amp;$G730&amp;M$6,'HVAC wts'!$H$7:$R$13254,11,FALSE)</f>
        <v>0</v>
      </c>
      <c r="N730" s="36">
        <f>VLOOKUP("HV_"&amp;$D730&amp;$E730&amp;VLOOKUP($F730,key!$L$3:$M$13,2,FALSE)&amp;$G730&amp;N$6,'HVAC wts'!$H$7:$R$13254,11,FALSE)</f>
        <v>0</v>
      </c>
      <c r="O730" s="36">
        <f>VLOOKUP("HV_"&amp;$D730&amp;$E730&amp;VLOOKUP($F730,key!$L$3:$M$13,2,FALSE)&amp;$G730&amp;O$6,'HVAC wts'!$H$7:$R$13254,11,FALSE)</f>
        <v>0</v>
      </c>
      <c r="P730" s="36">
        <f>VLOOKUP("HV_"&amp;$D730&amp;$E730&amp;VLOOKUP($F730,key!$L$3:$M$13,2,FALSE)&amp;$G730&amp;P$6,'HVAC wts'!$H$7:$R$13254,11,FALSE)</f>
        <v>0</v>
      </c>
      <c r="Q730" s="36">
        <f>VLOOKUP("HV_"&amp;$D730&amp;$E730&amp;VLOOKUP($F730,key!$L$3:$M$13,2,FALSE)&amp;$G730&amp;Q$6,'HVAC wts'!$H$7:$R$13254,11,FALSE)</f>
        <v>0</v>
      </c>
      <c r="R730" s="36">
        <f>VLOOKUP("HV_"&amp;$D730&amp;$E730&amp;VLOOKUP($F730,key!$L$3:$M$13,2,FALSE)&amp;$G730&amp;R$6,'HVAC wts'!$H$7:$R$13254,11,FALSE)</f>
        <v>0</v>
      </c>
      <c r="S730" s="36">
        <f t="shared" si="87"/>
        <v>0</v>
      </c>
      <c r="T730" s="113"/>
      <c r="U730" s="113">
        <f>MATCH($A730&amp;U$6,'All applic'!$A$7:$A$59080,0)</f>
        <v>842</v>
      </c>
      <c r="V730" s="113">
        <f>MATCH($A730&amp;V$6,'All applic'!$A$7:$A$59080,0)</f>
        <v>843</v>
      </c>
      <c r="W730" s="113">
        <f>MATCH($A730&amp;W$6,'All applic'!$A$7:$A$59080,0)</f>
        <v>845</v>
      </c>
      <c r="X730" s="113">
        <f>MATCH($A730&amp;X$6,'All applic'!$A$7:$A$59080,0)</f>
        <v>844</v>
      </c>
      <c r="Y730" s="113">
        <f>MATCH($A730&amp;Y$6,'All applic'!$A$7:$A$59080,0)</f>
        <v>842</v>
      </c>
      <c r="Z730" s="113">
        <f>MATCH($A730&amp;Z$6,'All applic'!$A$7:$A$59080,0)</f>
        <v>845</v>
      </c>
      <c r="AA730" s="113"/>
      <c r="AB730" s="28">
        <f>INDEX('All applic'!$H$7:$H$59080,U730)</f>
        <v>1</v>
      </c>
      <c r="AC730" s="28">
        <f>INDEX('All applic'!$H$7:$H$59080,V730)</f>
        <v>0.83</v>
      </c>
      <c r="AD730" s="28">
        <f>INDEX('All applic'!$H$7:$H$59080,W730)</f>
        <v>0.99</v>
      </c>
      <c r="AE730" s="28">
        <f>INDEX('All applic'!$H$7:$H$59080,X730)</f>
        <v>0.51800000000000002</v>
      </c>
      <c r="AF730" s="28">
        <f>INDEX('All applic'!$H$7:$H$59080,Y730)</f>
        <v>1</v>
      </c>
      <c r="AG730" s="28">
        <f>INDEX('All applic'!$H$7:$H$59080,Z730)</f>
        <v>0.99</v>
      </c>
      <c r="AH730" s="28"/>
      <c r="AI730" s="28">
        <f>INDEX('All applic'!$I$7:$I$59080,U730)</f>
        <v>1.25</v>
      </c>
      <c r="AJ730" s="28">
        <f>INDEX('All applic'!$I$7:$I$59080,V730)</f>
        <v>1.2</v>
      </c>
      <c r="AK730" s="28">
        <f>INDEX('All applic'!$I$7:$I$59080,W730)</f>
        <v>1.0249999999999999</v>
      </c>
      <c r="AL730" s="28">
        <f>INDEX('All applic'!$I$7:$I$59080,X730)</f>
        <v>1.0249999999999999</v>
      </c>
      <c r="AM730" s="28">
        <f>INDEX('All applic'!$I$7:$I$59080,Y730)</f>
        <v>1.25</v>
      </c>
      <c r="AN730" s="28">
        <f>INDEX('All applic'!$I$7:$I$59080,Z730)</f>
        <v>1.0249999999999999</v>
      </c>
      <c r="AO730" s="113"/>
      <c r="AP730" s="113">
        <f>INDEX('All applic'!$J$7:$J$59080,U730)</f>
        <v>-2.5399999999999999E-2</v>
      </c>
      <c r="AQ730" s="113">
        <v>0</v>
      </c>
      <c r="AR730" s="113">
        <f>INDEX('All applic'!$J$7:$J$59080,W730)</f>
        <v>-2.5600000000000001E-2</v>
      </c>
      <c r="AS730" s="113">
        <v>0</v>
      </c>
      <c r="AT730" s="113">
        <v>0</v>
      </c>
      <c r="AU730" s="113">
        <v>0</v>
      </c>
    </row>
    <row r="731" spans="1:47" x14ac:dyDescent="0.25">
      <c r="A731" s="113" t="str">
        <f t="shared" si="82"/>
        <v>CFLMFm2011CZ04</v>
      </c>
      <c r="B731" s="113" t="str">
        <f t="shared" si="83"/>
        <v>CFLSDGMFmCZ042011</v>
      </c>
      <c r="C731" s="113" t="s">
        <v>118</v>
      </c>
      <c r="D731" s="113" t="s">
        <v>131</v>
      </c>
      <c r="E731" s="113" t="s">
        <v>1650</v>
      </c>
      <c r="F731" s="89" t="s">
        <v>62</v>
      </c>
      <c r="G731" s="113" t="s">
        <v>103</v>
      </c>
      <c r="H731" s="113" t="s">
        <v>1662</v>
      </c>
      <c r="I731" s="115">
        <f t="shared" si="84"/>
        <v>0</v>
      </c>
      <c r="J731" s="115">
        <f t="shared" si="85"/>
        <v>0</v>
      </c>
      <c r="K731" s="115">
        <f t="shared" si="86"/>
        <v>0</v>
      </c>
      <c r="L731" s="113"/>
      <c r="M731" s="36">
        <f>VLOOKUP("HV_"&amp;$D731&amp;$E731&amp;VLOOKUP($F731,key!$L$3:$M$13,2,FALSE)&amp;$G731&amp;M$6,'HVAC wts'!$H$7:$R$13254,11,FALSE)</f>
        <v>0</v>
      </c>
      <c r="N731" s="36">
        <f>VLOOKUP("HV_"&amp;$D731&amp;$E731&amp;VLOOKUP($F731,key!$L$3:$M$13,2,FALSE)&amp;$G731&amp;N$6,'HVAC wts'!$H$7:$R$13254,11,FALSE)</f>
        <v>0</v>
      </c>
      <c r="O731" s="36">
        <f>VLOOKUP("HV_"&amp;$D731&amp;$E731&amp;VLOOKUP($F731,key!$L$3:$M$13,2,FALSE)&amp;$G731&amp;O$6,'HVAC wts'!$H$7:$R$13254,11,FALSE)</f>
        <v>0</v>
      </c>
      <c r="P731" s="36">
        <f>VLOOKUP("HV_"&amp;$D731&amp;$E731&amp;VLOOKUP($F731,key!$L$3:$M$13,2,FALSE)&amp;$G731&amp;P$6,'HVAC wts'!$H$7:$R$13254,11,FALSE)</f>
        <v>0</v>
      </c>
      <c r="Q731" s="36">
        <f>VLOOKUP("HV_"&amp;$D731&amp;$E731&amp;VLOOKUP($F731,key!$L$3:$M$13,2,FALSE)&amp;$G731&amp;Q$6,'HVAC wts'!$H$7:$R$13254,11,FALSE)</f>
        <v>0</v>
      </c>
      <c r="R731" s="36">
        <f>VLOOKUP("HV_"&amp;$D731&amp;$E731&amp;VLOOKUP($F731,key!$L$3:$M$13,2,FALSE)&amp;$G731&amp;R$6,'HVAC wts'!$H$7:$R$13254,11,FALSE)</f>
        <v>0</v>
      </c>
      <c r="S731" s="36">
        <f t="shared" si="87"/>
        <v>0</v>
      </c>
      <c r="T731" s="113"/>
      <c r="U731" s="113">
        <f>MATCH($A731&amp;U$6,'All applic'!$A$7:$A$59080,0)</f>
        <v>846</v>
      </c>
      <c r="V731" s="113">
        <f>MATCH($A731&amp;V$6,'All applic'!$A$7:$A$59080,0)</f>
        <v>847</v>
      </c>
      <c r="W731" s="113">
        <f>MATCH($A731&amp;W$6,'All applic'!$A$7:$A$59080,0)</f>
        <v>849</v>
      </c>
      <c r="X731" s="113">
        <f>MATCH($A731&amp;X$6,'All applic'!$A$7:$A$59080,0)</f>
        <v>848</v>
      </c>
      <c r="Y731" s="113">
        <f>MATCH($A731&amp;Y$6,'All applic'!$A$7:$A$59080,0)</f>
        <v>846</v>
      </c>
      <c r="Z731" s="113">
        <f>MATCH($A731&amp;Z$6,'All applic'!$A$7:$A$59080,0)</f>
        <v>849</v>
      </c>
      <c r="AA731" s="113"/>
      <c r="AB731" s="28">
        <f>INDEX('All applic'!$H$7:$H$59080,U731)</f>
        <v>1.0940000000000001</v>
      </c>
      <c r="AC731" s="28">
        <f>INDEX('All applic'!$H$7:$H$59080,V731)</f>
        <v>0.94799999999999995</v>
      </c>
      <c r="AD731" s="28">
        <f>INDEX('All applic'!$H$7:$H$59080,W731)</f>
        <v>1.006</v>
      </c>
      <c r="AE731" s="28">
        <f>INDEX('All applic'!$H$7:$H$59080,X731)</f>
        <v>0.70199999999999996</v>
      </c>
      <c r="AF731" s="28">
        <f>INDEX('All applic'!$H$7:$H$59080,Y731)</f>
        <v>1.0940000000000001</v>
      </c>
      <c r="AG731" s="28">
        <f>INDEX('All applic'!$H$7:$H$59080,Z731)</f>
        <v>1.006</v>
      </c>
      <c r="AH731" s="28"/>
      <c r="AI731" s="28">
        <f>INDEX('All applic'!$I$7:$I$59080,U731)</f>
        <v>1.7954545454545456</v>
      </c>
      <c r="AJ731" s="28">
        <f>INDEX('All applic'!$I$7:$I$59080,V731)</f>
        <v>1.75</v>
      </c>
      <c r="AK731" s="28">
        <f>INDEX('All applic'!$I$7:$I$59080,W731)</f>
        <v>1.0227272727272727</v>
      </c>
      <c r="AL731" s="28">
        <f>INDEX('All applic'!$I$7:$I$59080,X731)</f>
        <v>1.0227272727272727</v>
      </c>
      <c r="AM731" s="28">
        <f>INDEX('All applic'!$I$7:$I$59080,Y731)</f>
        <v>1.7954545454545456</v>
      </c>
      <c r="AN731" s="28">
        <f>INDEX('All applic'!$I$7:$I$59080,Z731)</f>
        <v>1.0227272727272727</v>
      </c>
      <c r="AO731" s="113"/>
      <c r="AP731" s="113">
        <f>INDEX('All applic'!$J$7:$J$59080,U731)</f>
        <v>-1.5939999999999999E-2</v>
      </c>
      <c r="AQ731" s="113">
        <v>0</v>
      </c>
      <c r="AR731" s="113">
        <f>INDEX('All applic'!$J$7:$J$59080,W731)</f>
        <v>-1.6239999999999997E-2</v>
      </c>
      <c r="AS731" s="113">
        <v>0</v>
      </c>
      <c r="AT731" s="113">
        <v>0</v>
      </c>
      <c r="AU731" s="113">
        <v>0</v>
      </c>
    </row>
    <row r="732" spans="1:47" x14ac:dyDescent="0.25">
      <c r="A732" s="113" t="str">
        <f t="shared" si="82"/>
        <v>CFLMFm2011CZ05</v>
      </c>
      <c r="B732" s="113" t="str">
        <f t="shared" si="83"/>
        <v>CFLSDGMFmCZ052011</v>
      </c>
      <c r="C732" s="113" t="s">
        <v>118</v>
      </c>
      <c r="D732" s="113" t="s">
        <v>131</v>
      </c>
      <c r="E732" s="113" t="s">
        <v>1650</v>
      </c>
      <c r="F732" s="89" t="s">
        <v>62</v>
      </c>
      <c r="G732" s="113" t="s">
        <v>104</v>
      </c>
      <c r="H732" s="113" t="s">
        <v>1662</v>
      </c>
      <c r="I732" s="115">
        <f t="shared" si="84"/>
        <v>0</v>
      </c>
      <c r="J732" s="115">
        <f t="shared" si="85"/>
        <v>0</v>
      </c>
      <c r="K732" s="115">
        <f t="shared" si="86"/>
        <v>0</v>
      </c>
      <c r="L732" s="113"/>
      <c r="M732" s="36">
        <f>VLOOKUP("HV_"&amp;$D732&amp;$E732&amp;VLOOKUP($F732,key!$L$3:$M$13,2,FALSE)&amp;$G732&amp;M$6,'HVAC wts'!$H$7:$R$13254,11,FALSE)</f>
        <v>0</v>
      </c>
      <c r="N732" s="36">
        <f>VLOOKUP("HV_"&amp;$D732&amp;$E732&amp;VLOOKUP($F732,key!$L$3:$M$13,2,FALSE)&amp;$G732&amp;N$6,'HVAC wts'!$H$7:$R$13254,11,FALSE)</f>
        <v>0</v>
      </c>
      <c r="O732" s="36">
        <f>VLOOKUP("HV_"&amp;$D732&amp;$E732&amp;VLOOKUP($F732,key!$L$3:$M$13,2,FALSE)&amp;$G732&amp;O$6,'HVAC wts'!$H$7:$R$13254,11,FALSE)</f>
        <v>0</v>
      </c>
      <c r="P732" s="36">
        <f>VLOOKUP("HV_"&amp;$D732&amp;$E732&amp;VLOOKUP($F732,key!$L$3:$M$13,2,FALSE)&amp;$G732&amp;P$6,'HVAC wts'!$H$7:$R$13254,11,FALSE)</f>
        <v>0</v>
      </c>
      <c r="Q732" s="36">
        <f>VLOOKUP("HV_"&amp;$D732&amp;$E732&amp;VLOOKUP($F732,key!$L$3:$M$13,2,FALSE)&amp;$G732&amp;Q$6,'HVAC wts'!$H$7:$R$13254,11,FALSE)</f>
        <v>0</v>
      </c>
      <c r="R732" s="36">
        <f>VLOOKUP("HV_"&amp;$D732&amp;$E732&amp;VLOOKUP($F732,key!$L$3:$M$13,2,FALSE)&amp;$G732&amp;R$6,'HVAC wts'!$H$7:$R$13254,11,FALSE)</f>
        <v>0</v>
      </c>
      <c r="S732" s="36">
        <f t="shared" si="87"/>
        <v>0</v>
      </c>
      <c r="T732" s="113"/>
      <c r="U732" s="113">
        <f>MATCH($A732&amp;U$6,'All applic'!$A$7:$A$59080,0)</f>
        <v>850</v>
      </c>
      <c r="V732" s="113">
        <f>MATCH($A732&amp;V$6,'All applic'!$A$7:$A$59080,0)</f>
        <v>851</v>
      </c>
      <c r="W732" s="113">
        <f>MATCH($A732&amp;W$6,'All applic'!$A$7:$A$59080,0)</f>
        <v>853</v>
      </c>
      <c r="X732" s="113">
        <f>MATCH($A732&amp;X$6,'All applic'!$A$7:$A$59080,0)</f>
        <v>852</v>
      </c>
      <c r="Y732" s="113">
        <f>MATCH($A732&amp;Y$6,'All applic'!$A$7:$A$59080,0)</f>
        <v>850</v>
      </c>
      <c r="Z732" s="113">
        <f>MATCH($A732&amp;Z$6,'All applic'!$A$7:$A$59080,0)</f>
        <v>853</v>
      </c>
      <c r="AA732" s="113"/>
      <c r="AB732" s="28">
        <f>INDEX('All applic'!$H$7:$H$59080,U732)</f>
        <v>1.01</v>
      </c>
      <c r="AC732" s="28">
        <f>INDEX('All applic'!$H$7:$H$59080,V732)</f>
        <v>0.82399999999999995</v>
      </c>
      <c r="AD732" s="28">
        <f>INDEX('All applic'!$H$7:$H$59080,W732)</f>
        <v>0.996</v>
      </c>
      <c r="AE732" s="28">
        <f>INDEX('All applic'!$H$7:$H$59080,X732)</f>
        <v>0.54</v>
      </c>
      <c r="AF732" s="28">
        <f>INDEX('All applic'!$H$7:$H$59080,Y732)</f>
        <v>1.01</v>
      </c>
      <c r="AG732" s="28">
        <f>INDEX('All applic'!$H$7:$H$59080,Z732)</f>
        <v>0.996</v>
      </c>
      <c r="AH732" s="28"/>
      <c r="AI732" s="28">
        <f>INDEX('All applic'!$I$7:$I$59080,U732)</f>
        <v>1.2727272727272729</v>
      </c>
      <c r="AJ732" s="28">
        <f>INDEX('All applic'!$I$7:$I$59080,V732)</f>
        <v>1.2045454545454546</v>
      </c>
      <c r="AK732" s="28">
        <f>INDEX('All applic'!$I$7:$I$59080,W732)</f>
        <v>1.0227272727272727</v>
      </c>
      <c r="AL732" s="28">
        <f>INDEX('All applic'!$I$7:$I$59080,X732)</f>
        <v>1.0227272727272727</v>
      </c>
      <c r="AM732" s="28">
        <f>INDEX('All applic'!$I$7:$I$59080,Y732)</f>
        <v>1.2727272727272729</v>
      </c>
      <c r="AN732" s="28">
        <f>INDEX('All applic'!$I$7:$I$59080,Z732)</f>
        <v>1.0227272727272727</v>
      </c>
      <c r="AO732" s="113"/>
      <c r="AP732" s="113">
        <f>INDEX('All applic'!$J$7:$J$59080,U732)</f>
        <v>-2.52E-2</v>
      </c>
      <c r="AQ732" s="113">
        <v>0</v>
      </c>
      <c r="AR732" s="113">
        <f>INDEX('All applic'!$J$7:$J$59080,W732)</f>
        <v>-2.5399999999999999E-2</v>
      </c>
      <c r="AS732" s="113">
        <v>0</v>
      </c>
      <c r="AT732" s="113">
        <v>0</v>
      </c>
      <c r="AU732" s="113">
        <v>0</v>
      </c>
    </row>
    <row r="733" spans="1:47" x14ac:dyDescent="0.25">
      <c r="A733" s="113" t="str">
        <f t="shared" si="82"/>
        <v>CFLMFm2011CZ06</v>
      </c>
      <c r="B733" s="113" t="str">
        <f t="shared" si="83"/>
        <v>CFLSDGMFmCZ062011</v>
      </c>
      <c r="C733" s="113" t="s">
        <v>118</v>
      </c>
      <c r="D733" s="113" t="s">
        <v>131</v>
      </c>
      <c r="E733" s="113" t="s">
        <v>1650</v>
      </c>
      <c r="F733" s="89" t="s">
        <v>62</v>
      </c>
      <c r="G733" s="113" t="s">
        <v>105</v>
      </c>
      <c r="H733" s="113" t="s">
        <v>1662</v>
      </c>
      <c r="I733" s="115">
        <f t="shared" si="84"/>
        <v>1.0585833030081051</v>
      </c>
      <c r="J733" s="115">
        <f t="shared" si="85"/>
        <v>1.5161492473829723</v>
      </c>
      <c r="K733" s="115">
        <f t="shared" si="86"/>
        <v>-1.5230594673787188E-2</v>
      </c>
      <c r="L733" s="113"/>
      <c r="M733" s="36">
        <f>VLOOKUP("HV_"&amp;$D733&amp;$E733&amp;VLOOKUP($F733,key!$L$3:$M$13,2,FALSE)&amp;$G733&amp;M$6,'HVAC wts'!$H$7:$R$13254,11,FALSE)</f>
        <v>191.82473472283809</v>
      </c>
      <c r="N733" s="36">
        <f>VLOOKUP("HV_"&amp;$D733&amp;$E733&amp;VLOOKUP($F733,key!$L$3:$M$13,2,FALSE)&amp;$G733&amp;N$6,'HVAC wts'!$H$7:$R$13254,11,FALSE)</f>
        <v>27.583368159645236</v>
      </c>
      <c r="O733" s="36">
        <f>VLOOKUP("HV_"&amp;$D733&amp;$E733&amp;VLOOKUP($F733,key!$L$3:$M$13,2,FALSE)&amp;$G733&amp;O$6,'HVAC wts'!$H$7:$R$13254,11,FALSE)</f>
        <v>0</v>
      </c>
      <c r="P733" s="36">
        <f>VLOOKUP("HV_"&amp;$D733&amp;$E733&amp;VLOOKUP($F733,key!$L$3:$M$13,2,FALSE)&amp;$G733&amp;P$6,'HVAC wts'!$H$7:$R$13254,11,FALSE)</f>
        <v>0</v>
      </c>
      <c r="Q733" s="36">
        <f>VLOOKUP("HV_"&amp;$D733&amp;$E733&amp;VLOOKUP($F733,key!$L$3:$M$13,2,FALSE)&amp;$G733&amp;Q$6,'HVAC wts'!$H$7:$R$13254,11,FALSE)</f>
        <v>23.921455432372507</v>
      </c>
      <c r="R733" s="36">
        <f>VLOOKUP("HV_"&amp;$D733&amp;$E733&amp;VLOOKUP($F733,key!$L$3:$M$13,2,FALSE)&amp;$G733&amp;R$6,'HVAC wts'!$H$7:$R$13254,11,FALSE)</f>
        <v>0</v>
      </c>
      <c r="S733" s="36">
        <f t="shared" si="87"/>
        <v>243.32955831485583</v>
      </c>
      <c r="T733" s="113"/>
      <c r="U733" s="113">
        <f>MATCH($A733&amp;U$6,'All applic'!$A$7:$A$59080,0)</f>
        <v>854</v>
      </c>
      <c r="V733" s="113">
        <f>MATCH($A733&amp;V$6,'All applic'!$A$7:$A$59080,0)</f>
        <v>855</v>
      </c>
      <c r="W733" s="113">
        <f>MATCH($A733&amp;W$6,'All applic'!$A$7:$A$59080,0)</f>
        <v>857</v>
      </c>
      <c r="X733" s="113">
        <f>MATCH($A733&amp;X$6,'All applic'!$A$7:$A$59080,0)</f>
        <v>856</v>
      </c>
      <c r="Y733" s="113">
        <f>MATCH($A733&amp;Y$6,'All applic'!$A$7:$A$59080,0)</f>
        <v>854</v>
      </c>
      <c r="Z733" s="113">
        <f>MATCH($A733&amp;Z$6,'All applic'!$A$7:$A$59080,0)</f>
        <v>857</v>
      </c>
      <c r="AA733" s="113"/>
      <c r="AB733" s="28">
        <f>INDEX('All applic'!$H$7:$H$59080,U733)</f>
        <v>1.0740000000000001</v>
      </c>
      <c r="AC733" s="28">
        <f>INDEX('All applic'!$H$7:$H$59080,V733)</f>
        <v>0.93799999999999994</v>
      </c>
      <c r="AD733" s="28">
        <f>INDEX('All applic'!$H$7:$H$59080,W733)</f>
        <v>1</v>
      </c>
      <c r="AE733" s="28">
        <f>INDEX('All applic'!$H$7:$H$59080,X733)</f>
        <v>0.66</v>
      </c>
      <c r="AF733" s="28">
        <f>INDEX('All applic'!$H$7:$H$59080,Y733)</f>
        <v>1.0740000000000001</v>
      </c>
      <c r="AG733" s="28">
        <f>INDEX('All applic'!$H$7:$H$59080,Z733)</f>
        <v>1</v>
      </c>
      <c r="AH733" s="28"/>
      <c r="AI733" s="28">
        <f>INDEX('All applic'!$I$7:$I$59080,U733)</f>
        <v>1.5111111111111113</v>
      </c>
      <c r="AJ733" s="28">
        <f>INDEX('All applic'!$I$7:$I$59080,V733)</f>
        <v>1.5555555555555558</v>
      </c>
      <c r="AK733" s="28">
        <f>INDEX('All applic'!$I$7:$I$59080,W733)</f>
        <v>1</v>
      </c>
      <c r="AL733" s="28">
        <f>INDEX('All applic'!$I$7:$I$59080,X733)</f>
        <v>1</v>
      </c>
      <c r="AM733" s="28">
        <f>INDEX('All applic'!$I$7:$I$59080,Y733)</f>
        <v>1.5111111111111113</v>
      </c>
      <c r="AN733" s="28">
        <f>INDEX('All applic'!$I$7:$I$59080,Z733)</f>
        <v>1</v>
      </c>
      <c r="AO733" s="113"/>
      <c r="AP733" s="113">
        <f>INDEX('All applic'!$J$7:$J$59080,U733)</f>
        <v>-1.932E-2</v>
      </c>
      <c r="AQ733" s="113">
        <v>0</v>
      </c>
      <c r="AR733" s="113">
        <f>INDEX('All applic'!$J$7:$J$59080,W733)</f>
        <v>-1.9440000000000002E-2</v>
      </c>
      <c r="AS733" s="113">
        <v>0</v>
      </c>
      <c r="AT733" s="113">
        <v>0</v>
      </c>
      <c r="AU733" s="113">
        <v>0</v>
      </c>
    </row>
    <row r="734" spans="1:47" x14ac:dyDescent="0.25">
      <c r="A734" s="113" t="str">
        <f t="shared" si="82"/>
        <v>CFLMFm2011CZ07</v>
      </c>
      <c r="B734" s="113" t="str">
        <f t="shared" si="83"/>
        <v>CFLSDGMFmCZ072011</v>
      </c>
      <c r="C734" s="113" t="s">
        <v>118</v>
      </c>
      <c r="D734" s="113" t="s">
        <v>131</v>
      </c>
      <c r="E734" s="113" t="s">
        <v>1650</v>
      </c>
      <c r="F734" s="89" t="s">
        <v>62</v>
      </c>
      <c r="G734" s="113" t="s">
        <v>106</v>
      </c>
      <c r="H734" s="113" t="s">
        <v>1662</v>
      </c>
      <c r="I734" s="115">
        <f t="shared" si="84"/>
        <v>1.1005234024975614</v>
      </c>
      <c r="J734" s="115">
        <f t="shared" si="85"/>
        <v>1.3105646151496091</v>
      </c>
      <c r="K734" s="115">
        <f t="shared" si="86"/>
        <v>-1.2500441647602006E-2</v>
      </c>
      <c r="L734" s="113"/>
      <c r="M734" s="36">
        <f>VLOOKUP("HV_"&amp;$D734&amp;$E734&amp;VLOOKUP($F734,key!$L$3:$M$13,2,FALSE)&amp;$G734&amp;M$6,'HVAC wts'!$H$7:$R$13254,11,FALSE)</f>
        <v>2497.5237229859567</v>
      </c>
      <c r="N734" s="36">
        <f>VLOOKUP("HV_"&amp;$D734&amp;$E734&amp;VLOOKUP($F734,key!$L$3:$M$13,2,FALSE)&amp;$G734&amp;N$6,'HVAC wts'!$H$7:$R$13254,11,FALSE)</f>
        <v>359.13051796008875</v>
      </c>
      <c r="O734" s="36">
        <f>VLOOKUP("HV_"&amp;$D734&amp;$E734&amp;VLOOKUP($F734,key!$L$3:$M$13,2,FALSE)&amp;$G734&amp;O$6,'HVAC wts'!$H$7:$R$13254,11,FALSE)</f>
        <v>284.39355819660005</v>
      </c>
      <c r="P734" s="36">
        <f>VLOOKUP("HV_"&amp;$D734&amp;$E734&amp;VLOOKUP($F734,key!$L$3:$M$13,2,FALSE)&amp;$G734&amp;P$6,'HVAC wts'!$H$7:$R$13254,11,FALSE)</f>
        <v>40.89426855875832</v>
      </c>
      <c r="Q734" s="36">
        <f>VLOOKUP("HV_"&amp;$D734&amp;$E734&amp;VLOOKUP($F734,key!$L$3:$M$13,2,FALSE)&amp;$G734&amp;Q$6,'HVAC wts'!$H$7:$R$13254,11,FALSE)</f>
        <v>311.45306947524023</v>
      </c>
      <c r="R734" s="36">
        <f>VLOOKUP("HV_"&amp;$D734&amp;$E734&amp;VLOOKUP($F734,key!$L$3:$M$13,2,FALSE)&amp;$G734&amp;R$6,'HVAC wts'!$H$7:$R$13254,11,FALSE)</f>
        <v>35.465227346637107</v>
      </c>
      <c r="S734" s="36">
        <f t="shared" si="87"/>
        <v>3528.8603645232815</v>
      </c>
      <c r="T734" s="113"/>
      <c r="U734" s="113">
        <f>MATCH($A734&amp;U$6,'All applic'!$A$7:$A$59080,0)</f>
        <v>858</v>
      </c>
      <c r="V734" s="113">
        <f>MATCH($A734&amp;V$6,'All applic'!$A$7:$A$59080,0)</f>
        <v>859</v>
      </c>
      <c r="W734" s="113">
        <f>MATCH($A734&amp;W$6,'All applic'!$A$7:$A$59080,0)</f>
        <v>861</v>
      </c>
      <c r="X734" s="113">
        <f>MATCH($A734&amp;X$6,'All applic'!$A$7:$A$59080,0)</f>
        <v>860</v>
      </c>
      <c r="Y734" s="113">
        <f>MATCH($A734&amp;Y$6,'All applic'!$A$7:$A$59080,0)</f>
        <v>858</v>
      </c>
      <c r="Z734" s="113">
        <f>MATCH($A734&amp;Z$6,'All applic'!$A$7:$A$59080,0)</f>
        <v>861</v>
      </c>
      <c r="AA734" s="113"/>
      <c r="AB734" s="28">
        <f>INDEX('All applic'!$H$7:$H$59080,U734)</f>
        <v>1.1279999999999999</v>
      </c>
      <c r="AC734" s="28">
        <f>INDEX('All applic'!$H$7:$H$59080,V734)</f>
        <v>1.014</v>
      </c>
      <c r="AD734" s="28">
        <f>INDEX('All applic'!$H$7:$H$59080,W734)</f>
        <v>1.004</v>
      </c>
      <c r="AE734" s="28">
        <f>INDEX('All applic'!$H$7:$H$59080,X734)</f>
        <v>0.72799999999999998</v>
      </c>
      <c r="AF734" s="28">
        <f>INDEX('All applic'!$H$7:$H$59080,Y734)</f>
        <v>1.1279999999999999</v>
      </c>
      <c r="AG734" s="28">
        <f>INDEX('All applic'!$H$7:$H$59080,Z734)</f>
        <v>1.004</v>
      </c>
      <c r="AH734" s="28"/>
      <c r="AI734" s="28">
        <f>INDEX('All applic'!$I$7:$I$59080,U734)</f>
        <v>1.3333333333333333</v>
      </c>
      <c r="AJ734" s="28">
        <f>INDEX('All applic'!$I$7:$I$59080,V734)</f>
        <v>1.4444444444444446</v>
      </c>
      <c r="AK734" s="28">
        <f>INDEX('All applic'!$I$7:$I$59080,W734)</f>
        <v>1</v>
      </c>
      <c r="AL734" s="28">
        <f>INDEX('All applic'!$I$7:$I$59080,X734)</f>
        <v>1</v>
      </c>
      <c r="AM734" s="28">
        <f>INDEX('All applic'!$I$7:$I$59080,Y734)</f>
        <v>1.3333333333333333</v>
      </c>
      <c r="AN734" s="28">
        <f>INDEX('All applic'!$I$7:$I$59080,Z734)</f>
        <v>1</v>
      </c>
      <c r="AO734" s="113"/>
      <c r="AP734" s="113">
        <f>INDEX('All applic'!$J$7:$J$59080,U734)</f>
        <v>-1.5820000000000001E-2</v>
      </c>
      <c r="AQ734" s="113">
        <v>0</v>
      </c>
      <c r="AR734" s="113">
        <f>INDEX('All applic'!$J$7:$J$59080,W734)</f>
        <v>-1.618E-2</v>
      </c>
      <c r="AS734" s="113">
        <v>0</v>
      </c>
      <c r="AT734" s="113">
        <v>0</v>
      </c>
      <c r="AU734" s="113">
        <v>0</v>
      </c>
    </row>
    <row r="735" spans="1:47" x14ac:dyDescent="0.25">
      <c r="A735" s="113" t="str">
        <f t="shared" si="82"/>
        <v>CFLMFm2011CZ08</v>
      </c>
      <c r="B735" s="113" t="str">
        <f t="shared" si="83"/>
        <v>CFLSDGMFmCZ082011</v>
      </c>
      <c r="C735" s="113" t="s">
        <v>118</v>
      </c>
      <c r="D735" s="113" t="s">
        <v>131</v>
      </c>
      <c r="E735" s="113" t="s">
        <v>1650</v>
      </c>
      <c r="F735" s="89" t="s">
        <v>62</v>
      </c>
      <c r="G735" s="113" t="s">
        <v>107</v>
      </c>
      <c r="H735" s="113" t="s">
        <v>1662</v>
      </c>
      <c r="I735" s="115">
        <f t="shared" si="84"/>
        <v>1.1144374772560788</v>
      </c>
      <c r="J735" s="115">
        <f t="shared" si="85"/>
        <v>1.4197031540862917</v>
      </c>
      <c r="K735" s="115">
        <f t="shared" si="86"/>
        <v>-1.0942062840174231E-2</v>
      </c>
      <c r="L735" s="113"/>
      <c r="M735" s="36">
        <f>VLOOKUP("HV_"&amp;$D735&amp;$E735&amp;VLOOKUP($F735,key!$L$3:$M$13,2,FALSE)&amp;$G735&amp;M$6,'HVAC wts'!$H$7:$R$13254,11,FALSE)</f>
        <v>954.83328543976324</v>
      </c>
      <c r="N735" s="36">
        <f>VLOOKUP("HV_"&amp;$D735&amp;$E735&amp;VLOOKUP($F735,key!$L$3:$M$13,2,FALSE)&amp;$G735&amp;N$6,'HVAC wts'!$H$7:$R$13254,11,FALSE)</f>
        <v>137.29990598669625</v>
      </c>
      <c r="O735" s="36">
        <f>VLOOKUP("HV_"&amp;$D735&amp;$E735&amp;VLOOKUP($F735,key!$L$3:$M$13,2,FALSE)&amp;$G735&amp;O$6,'HVAC wts'!$H$7:$R$13254,11,FALSE)</f>
        <v>0</v>
      </c>
      <c r="P735" s="36">
        <f>VLOOKUP("HV_"&amp;$D735&amp;$E735&amp;VLOOKUP($F735,key!$L$3:$M$13,2,FALSE)&amp;$G735&amp;P$6,'HVAC wts'!$H$7:$R$13254,11,FALSE)</f>
        <v>0</v>
      </c>
      <c r="Q735" s="36">
        <f>VLOOKUP("HV_"&amp;$D735&amp;$E735&amp;VLOOKUP($F735,key!$L$3:$M$13,2,FALSE)&amp;$G735&amp;Q$6,'HVAC wts'!$H$7:$R$13254,11,FALSE)</f>
        <v>119.07224538063564</v>
      </c>
      <c r="R735" s="36">
        <f>VLOOKUP("HV_"&amp;$D735&amp;$E735&amp;VLOOKUP($F735,key!$L$3:$M$13,2,FALSE)&amp;$G735&amp;R$6,'HVAC wts'!$H$7:$R$13254,11,FALSE)</f>
        <v>0</v>
      </c>
      <c r="S735" s="36">
        <f t="shared" si="87"/>
        <v>1211.2054368070951</v>
      </c>
      <c r="T735" s="113"/>
      <c r="U735" s="113">
        <f>MATCH($A735&amp;U$6,'All applic'!$A$7:$A$59080,0)</f>
        <v>862</v>
      </c>
      <c r="V735" s="113">
        <f>MATCH($A735&amp;V$6,'All applic'!$A$7:$A$59080,0)</f>
        <v>863</v>
      </c>
      <c r="W735" s="113">
        <f>MATCH($A735&amp;W$6,'All applic'!$A$7:$A$59080,0)</f>
        <v>865</v>
      </c>
      <c r="X735" s="113">
        <f>MATCH($A735&amp;X$6,'All applic'!$A$7:$A$59080,0)</f>
        <v>864</v>
      </c>
      <c r="Y735" s="113">
        <f>MATCH($A735&amp;Y$6,'All applic'!$A$7:$A$59080,0)</f>
        <v>862</v>
      </c>
      <c r="Z735" s="113">
        <f>MATCH($A735&amp;Z$6,'All applic'!$A$7:$A$59080,0)</f>
        <v>865</v>
      </c>
      <c r="AA735" s="113"/>
      <c r="AB735" s="28">
        <f>INDEX('All applic'!$H$7:$H$59080,U735)</f>
        <v>1.1259999999999999</v>
      </c>
      <c r="AC735" s="28">
        <f>INDEX('All applic'!$H$7:$H$59080,V735)</f>
        <v>1.024</v>
      </c>
      <c r="AD735" s="28">
        <f>INDEX('All applic'!$H$7:$H$59080,W735)</f>
        <v>1.006</v>
      </c>
      <c r="AE735" s="28">
        <f>INDEX('All applic'!$H$7:$H$59080,X735)</f>
        <v>0.754</v>
      </c>
      <c r="AF735" s="28">
        <f>INDEX('All applic'!$H$7:$H$59080,Y735)</f>
        <v>1.1259999999999999</v>
      </c>
      <c r="AG735" s="28">
        <f>INDEX('All applic'!$H$7:$H$59080,Z735)</f>
        <v>1.006</v>
      </c>
      <c r="AH735" s="28"/>
      <c r="AI735" s="28">
        <f>INDEX('All applic'!$I$7:$I$59080,U735)</f>
        <v>1.4222222222222223</v>
      </c>
      <c r="AJ735" s="28">
        <f>INDEX('All applic'!$I$7:$I$59080,V735)</f>
        <v>1.4000000000000001</v>
      </c>
      <c r="AK735" s="28">
        <f>INDEX('All applic'!$I$7:$I$59080,W735)</f>
        <v>1</v>
      </c>
      <c r="AL735" s="28">
        <f>INDEX('All applic'!$I$7:$I$59080,X735)</f>
        <v>1</v>
      </c>
      <c r="AM735" s="28">
        <f>INDEX('All applic'!$I$7:$I$59080,Y735)</f>
        <v>1.4222222222222223</v>
      </c>
      <c r="AN735" s="28">
        <f>INDEX('All applic'!$I$7:$I$59080,Z735)</f>
        <v>1</v>
      </c>
      <c r="AO735" s="113"/>
      <c r="AP735" s="113">
        <f>INDEX('All applic'!$J$7:$J$59080,U735)</f>
        <v>-1.388E-2</v>
      </c>
      <c r="AQ735" s="113">
        <v>0</v>
      </c>
      <c r="AR735" s="113">
        <f>INDEX('All applic'!$J$7:$J$59080,W735)</f>
        <v>-1.434E-2</v>
      </c>
      <c r="AS735" s="113">
        <v>0</v>
      </c>
      <c r="AT735" s="113">
        <v>0</v>
      </c>
      <c r="AU735" s="113">
        <v>0</v>
      </c>
    </row>
    <row r="736" spans="1:47" x14ac:dyDescent="0.25">
      <c r="A736" s="113" t="str">
        <f t="shared" si="82"/>
        <v>CFLMFm2011CZ09</v>
      </c>
      <c r="B736" s="113" t="str">
        <f t="shared" si="83"/>
        <v>CFLSDGMFmCZ092011</v>
      </c>
      <c r="C736" s="113" t="s">
        <v>118</v>
      </c>
      <c r="D736" s="113" t="s">
        <v>131</v>
      </c>
      <c r="E736" s="113" t="s">
        <v>1650</v>
      </c>
      <c r="F736" s="89" t="s">
        <v>62</v>
      </c>
      <c r="G736" s="113" t="s">
        <v>108</v>
      </c>
      <c r="H736" s="113" t="s">
        <v>1662</v>
      </c>
      <c r="I736" s="115">
        <f t="shared" si="84"/>
        <v>0</v>
      </c>
      <c r="J736" s="115">
        <f t="shared" si="85"/>
        <v>0</v>
      </c>
      <c r="K736" s="115">
        <f t="shared" si="86"/>
        <v>0</v>
      </c>
      <c r="L736" s="113"/>
      <c r="M736" s="36">
        <f>VLOOKUP("HV_"&amp;$D736&amp;$E736&amp;VLOOKUP($F736,key!$L$3:$M$13,2,FALSE)&amp;$G736&amp;M$6,'HVAC wts'!$H$7:$R$13254,11,FALSE)</f>
        <v>0</v>
      </c>
      <c r="N736" s="36">
        <f>VLOOKUP("HV_"&amp;$D736&amp;$E736&amp;VLOOKUP($F736,key!$L$3:$M$13,2,FALSE)&amp;$G736&amp;N$6,'HVAC wts'!$H$7:$R$13254,11,FALSE)</f>
        <v>0</v>
      </c>
      <c r="O736" s="36">
        <f>VLOOKUP("HV_"&amp;$D736&amp;$E736&amp;VLOOKUP($F736,key!$L$3:$M$13,2,FALSE)&amp;$G736&amp;O$6,'HVAC wts'!$H$7:$R$13254,11,FALSE)</f>
        <v>0</v>
      </c>
      <c r="P736" s="36">
        <f>VLOOKUP("HV_"&amp;$D736&amp;$E736&amp;VLOOKUP($F736,key!$L$3:$M$13,2,FALSE)&amp;$G736&amp;P$6,'HVAC wts'!$H$7:$R$13254,11,FALSE)</f>
        <v>0</v>
      </c>
      <c r="Q736" s="36">
        <f>VLOOKUP("HV_"&amp;$D736&amp;$E736&amp;VLOOKUP($F736,key!$L$3:$M$13,2,FALSE)&amp;$G736&amp;Q$6,'HVAC wts'!$H$7:$R$13254,11,FALSE)</f>
        <v>0</v>
      </c>
      <c r="R736" s="36">
        <f>VLOOKUP("HV_"&amp;$D736&amp;$E736&amp;VLOOKUP($F736,key!$L$3:$M$13,2,FALSE)&amp;$G736&amp;R$6,'HVAC wts'!$H$7:$R$13254,11,FALSE)</f>
        <v>0</v>
      </c>
      <c r="S736" s="36">
        <f t="shared" si="87"/>
        <v>0</v>
      </c>
      <c r="T736" s="113"/>
      <c r="U736" s="113">
        <f>MATCH($A736&amp;U$6,'All applic'!$A$7:$A$59080,0)</f>
        <v>866</v>
      </c>
      <c r="V736" s="113">
        <f>MATCH($A736&amp;V$6,'All applic'!$A$7:$A$59080,0)</f>
        <v>867</v>
      </c>
      <c r="W736" s="113">
        <f>MATCH($A736&amp;W$6,'All applic'!$A$7:$A$59080,0)</f>
        <v>869</v>
      </c>
      <c r="X736" s="113">
        <f>MATCH($A736&amp;X$6,'All applic'!$A$7:$A$59080,0)</f>
        <v>868</v>
      </c>
      <c r="Y736" s="113">
        <f>MATCH($A736&amp;Y$6,'All applic'!$A$7:$A$59080,0)</f>
        <v>866</v>
      </c>
      <c r="Z736" s="113">
        <f>MATCH($A736&amp;Z$6,'All applic'!$A$7:$A$59080,0)</f>
        <v>869</v>
      </c>
      <c r="AA736" s="113"/>
      <c r="AB736" s="28">
        <f>INDEX('All applic'!$H$7:$H$59080,U736)</f>
        <v>1.1100000000000001</v>
      </c>
      <c r="AC736" s="28">
        <f>INDEX('All applic'!$H$7:$H$59080,V736)</f>
        <v>1</v>
      </c>
      <c r="AD736" s="28">
        <f>INDEX('All applic'!$H$7:$H$59080,W736)</f>
        <v>1.004</v>
      </c>
      <c r="AE736" s="28">
        <f>INDEX('All applic'!$H$7:$H$59080,X736)</f>
        <v>0.72</v>
      </c>
      <c r="AF736" s="28">
        <f>INDEX('All applic'!$H$7:$H$59080,Y736)</f>
        <v>1.1100000000000001</v>
      </c>
      <c r="AG736" s="28">
        <f>INDEX('All applic'!$H$7:$H$59080,Z736)</f>
        <v>1.004</v>
      </c>
      <c r="AH736" s="28"/>
      <c r="AI736" s="28">
        <f>INDEX('All applic'!$I$7:$I$59080,U736)</f>
        <v>1.5227272727272729</v>
      </c>
      <c r="AJ736" s="28">
        <f>INDEX('All applic'!$I$7:$I$59080,V736)</f>
        <v>1.5454545454545456</v>
      </c>
      <c r="AK736" s="28">
        <f>INDEX('All applic'!$I$7:$I$59080,W736)</f>
        <v>1.0227272727272727</v>
      </c>
      <c r="AL736" s="28">
        <f>INDEX('All applic'!$I$7:$I$59080,X736)</f>
        <v>1.0227272727272727</v>
      </c>
      <c r="AM736" s="28">
        <f>INDEX('All applic'!$I$7:$I$59080,Y736)</f>
        <v>1.5227272727272729</v>
      </c>
      <c r="AN736" s="28">
        <f>INDEX('All applic'!$I$7:$I$59080,Z736)</f>
        <v>1.0227272727272727</v>
      </c>
      <c r="AO736" s="113"/>
      <c r="AP736" s="113">
        <f>INDEX('All applic'!$J$7:$J$59080,U736)</f>
        <v>-1.516E-2</v>
      </c>
      <c r="AQ736" s="113">
        <v>0</v>
      </c>
      <c r="AR736" s="113">
        <f>INDEX('All applic'!$J$7:$J$59080,W736)</f>
        <v>-1.5599999999999999E-2</v>
      </c>
      <c r="AS736" s="113">
        <v>0</v>
      </c>
      <c r="AT736" s="113">
        <v>0</v>
      </c>
      <c r="AU736" s="113">
        <v>0</v>
      </c>
    </row>
    <row r="737" spans="1:47" x14ac:dyDescent="0.25">
      <c r="A737" s="113" t="str">
        <f t="shared" si="82"/>
        <v>CFLMFm2011CZ10</v>
      </c>
      <c r="B737" s="113" t="str">
        <f t="shared" si="83"/>
        <v>CFLSDGMFmCZ102011</v>
      </c>
      <c r="C737" s="113" t="s">
        <v>118</v>
      </c>
      <c r="D737" s="113" t="s">
        <v>131</v>
      </c>
      <c r="E737" s="113" t="s">
        <v>1650</v>
      </c>
      <c r="F737" s="89" t="s">
        <v>62</v>
      </c>
      <c r="G737" s="113" t="s">
        <v>109</v>
      </c>
      <c r="H737" s="113" t="s">
        <v>1662</v>
      </c>
      <c r="I737" s="115">
        <f t="shared" si="84"/>
        <v>1.0084895594752039</v>
      </c>
      <c r="J737" s="115">
        <f t="shared" si="85"/>
        <v>1.1732855212022766</v>
      </c>
      <c r="K737" s="115">
        <f t="shared" si="86"/>
        <v>-1.1396906339665124E-2</v>
      </c>
      <c r="L737" s="113"/>
      <c r="M737" s="36">
        <f>VLOOKUP("HV_"&amp;$D737&amp;$E737&amp;VLOOKUP($F737,key!$L$3:$M$13,2,FALSE)&amp;$G737&amp;M$6,'HVAC wts'!$H$7:$R$13254,11,FALSE)</f>
        <v>252.58550793791568</v>
      </c>
      <c r="N737" s="36">
        <f>VLOOKUP("HV_"&amp;$D737&amp;$E737&amp;VLOOKUP($F737,key!$L$3:$M$13,2,FALSE)&amp;$G737&amp;N$6,'HVAC wts'!$H$7:$R$13254,11,FALSE)</f>
        <v>36.320441507760535</v>
      </c>
      <c r="O737" s="36">
        <f>VLOOKUP("HV_"&amp;$D737&amp;$E737&amp;VLOOKUP($F737,key!$L$3:$M$13,2,FALSE)&amp;$G737&amp;O$6,'HVAC wts'!$H$7:$R$13254,11,FALSE)</f>
        <v>691.80290146341451</v>
      </c>
      <c r="P737" s="36">
        <f>VLOOKUP("HV_"&amp;$D737&amp;$E737&amp;VLOOKUP($F737,key!$L$3:$M$13,2,FALSE)&amp;$G737&amp;P$6,'HVAC wts'!$H$7:$R$13254,11,FALSE)</f>
        <v>99.477547317073189</v>
      </c>
      <c r="Q737" s="36">
        <f>VLOOKUP("HV_"&amp;$D737&amp;$E737&amp;VLOOKUP($F737,key!$L$3:$M$13,2,FALSE)&amp;$G737&amp;Q$6,'HVAC wts'!$H$7:$R$13254,11,FALSE)</f>
        <v>31.49861241685144</v>
      </c>
      <c r="R737" s="36">
        <f>VLOOKUP("HV_"&amp;$D737&amp;$E737&amp;VLOOKUP($F737,key!$L$3:$M$13,2,FALSE)&amp;$G737&amp;R$6,'HVAC wts'!$H$7:$R$13254,11,FALSE)</f>
        <v>86.271107317073174</v>
      </c>
      <c r="S737" s="36">
        <f t="shared" si="87"/>
        <v>1197.9561179600885</v>
      </c>
      <c r="T737" s="113"/>
      <c r="U737" s="113">
        <f>MATCH($A737&amp;U$6,'All applic'!$A$7:$A$59080,0)</f>
        <v>870</v>
      </c>
      <c r="V737" s="113">
        <f>MATCH($A737&amp;V$6,'All applic'!$A$7:$A$59080,0)</f>
        <v>871</v>
      </c>
      <c r="W737" s="113">
        <f>MATCH($A737&amp;W$6,'All applic'!$A$7:$A$59080,0)</f>
        <v>873</v>
      </c>
      <c r="X737" s="113">
        <f>MATCH($A737&amp;X$6,'All applic'!$A$7:$A$59080,0)</f>
        <v>872</v>
      </c>
      <c r="Y737" s="113">
        <f>MATCH($A737&amp;Y$6,'All applic'!$A$7:$A$59080,0)</f>
        <v>870</v>
      </c>
      <c r="Z737" s="113">
        <f>MATCH($A737&amp;Z$6,'All applic'!$A$7:$A$59080,0)</f>
        <v>873</v>
      </c>
      <c r="AA737" s="113"/>
      <c r="AB737" s="28">
        <f>INDEX('All applic'!$H$7:$H$59080,U737)</f>
        <v>1.1120000000000001</v>
      </c>
      <c r="AC737" s="28">
        <f>INDEX('All applic'!$H$7:$H$59080,V737)</f>
        <v>1.004</v>
      </c>
      <c r="AD737" s="28">
        <f>INDEX('All applic'!$H$7:$H$59080,W737)</f>
        <v>1.006</v>
      </c>
      <c r="AE737" s="28">
        <f>INDEX('All applic'!$H$7:$H$59080,X737)</f>
        <v>0.73399999999999999</v>
      </c>
      <c r="AF737" s="28">
        <f>INDEX('All applic'!$H$7:$H$59080,Y737)</f>
        <v>1.1120000000000001</v>
      </c>
      <c r="AG737" s="28">
        <f>INDEX('All applic'!$H$7:$H$59080,Z737)</f>
        <v>1.006</v>
      </c>
      <c r="AH737" s="28"/>
      <c r="AI737" s="28">
        <f>INDEX('All applic'!$I$7:$I$59080,U737)</f>
        <v>1.5227272727272729</v>
      </c>
      <c r="AJ737" s="28">
        <f>INDEX('All applic'!$I$7:$I$59080,V737)</f>
        <v>1.5909090909090911</v>
      </c>
      <c r="AK737" s="28">
        <f>INDEX('All applic'!$I$7:$I$59080,W737)</f>
        <v>1.0454545454545454</v>
      </c>
      <c r="AL737" s="28">
        <f>INDEX('All applic'!$I$7:$I$59080,X737)</f>
        <v>1.0227272727272727</v>
      </c>
      <c r="AM737" s="28">
        <f>INDEX('All applic'!$I$7:$I$59080,Y737)</f>
        <v>1.5227272727272729</v>
      </c>
      <c r="AN737" s="28">
        <f>INDEX('All applic'!$I$7:$I$59080,Z737)</f>
        <v>1.0454545454545454</v>
      </c>
      <c r="AO737" s="113"/>
      <c r="AP737" s="113">
        <f>INDEX('All applic'!$J$7:$J$59080,U737)</f>
        <v>-1.4119999999999999E-2</v>
      </c>
      <c r="AQ737" s="113">
        <v>0</v>
      </c>
      <c r="AR737" s="113">
        <f>INDEX('All applic'!$J$7:$J$59080,W737)</f>
        <v>-1.4579999999999999E-2</v>
      </c>
      <c r="AS737" s="113">
        <v>0</v>
      </c>
      <c r="AT737" s="113">
        <v>0</v>
      </c>
      <c r="AU737" s="113">
        <v>0</v>
      </c>
    </row>
    <row r="738" spans="1:47" x14ac:dyDescent="0.25">
      <c r="A738" s="113" t="str">
        <f t="shared" si="82"/>
        <v>CFLMFm2011CZ11</v>
      </c>
      <c r="B738" s="113" t="str">
        <f t="shared" si="83"/>
        <v>CFLSDGMFmCZ112011</v>
      </c>
      <c r="C738" s="113" t="s">
        <v>118</v>
      </c>
      <c r="D738" s="113" t="s">
        <v>131</v>
      </c>
      <c r="E738" s="113" t="s">
        <v>1650</v>
      </c>
      <c r="F738" s="89" t="s">
        <v>62</v>
      </c>
      <c r="G738" s="113" t="s">
        <v>110</v>
      </c>
      <c r="H738" s="113" t="s">
        <v>1662</v>
      </c>
      <c r="I738" s="115">
        <f t="shared" si="84"/>
        <v>0</v>
      </c>
      <c r="J738" s="115">
        <f t="shared" si="85"/>
        <v>0</v>
      </c>
      <c r="K738" s="115">
        <f t="shared" si="86"/>
        <v>0</v>
      </c>
      <c r="L738" s="113"/>
      <c r="M738" s="36">
        <f>VLOOKUP("HV_"&amp;$D738&amp;$E738&amp;VLOOKUP($F738,key!$L$3:$M$13,2,FALSE)&amp;$G738&amp;M$6,'HVAC wts'!$H$7:$R$13254,11,FALSE)</f>
        <v>0</v>
      </c>
      <c r="N738" s="36">
        <f>VLOOKUP("HV_"&amp;$D738&amp;$E738&amp;VLOOKUP($F738,key!$L$3:$M$13,2,FALSE)&amp;$G738&amp;N$6,'HVAC wts'!$H$7:$R$13254,11,FALSE)</f>
        <v>0</v>
      </c>
      <c r="O738" s="36">
        <f>VLOOKUP("HV_"&amp;$D738&amp;$E738&amp;VLOOKUP($F738,key!$L$3:$M$13,2,FALSE)&amp;$G738&amp;O$6,'HVAC wts'!$H$7:$R$13254,11,FALSE)</f>
        <v>0</v>
      </c>
      <c r="P738" s="36">
        <f>VLOOKUP("HV_"&amp;$D738&amp;$E738&amp;VLOOKUP($F738,key!$L$3:$M$13,2,FALSE)&amp;$G738&amp;P$6,'HVAC wts'!$H$7:$R$13254,11,FALSE)</f>
        <v>0</v>
      </c>
      <c r="Q738" s="36">
        <f>VLOOKUP("HV_"&amp;$D738&amp;$E738&amp;VLOOKUP($F738,key!$L$3:$M$13,2,FALSE)&amp;$G738&amp;Q$6,'HVAC wts'!$H$7:$R$13254,11,FALSE)</f>
        <v>0</v>
      </c>
      <c r="R738" s="36">
        <f>VLOOKUP("HV_"&amp;$D738&amp;$E738&amp;VLOOKUP($F738,key!$L$3:$M$13,2,FALSE)&amp;$G738&amp;R$6,'HVAC wts'!$H$7:$R$13254,11,FALSE)</f>
        <v>0</v>
      </c>
      <c r="S738" s="36">
        <f t="shared" si="87"/>
        <v>0</v>
      </c>
      <c r="T738" s="113"/>
      <c r="U738" s="113">
        <f>MATCH($A738&amp;U$6,'All applic'!$A$7:$A$59080,0)</f>
        <v>874</v>
      </c>
      <c r="V738" s="113">
        <f>MATCH($A738&amp;V$6,'All applic'!$A$7:$A$59080,0)</f>
        <v>875</v>
      </c>
      <c r="W738" s="113">
        <f>MATCH($A738&amp;W$6,'All applic'!$A$7:$A$59080,0)</f>
        <v>877</v>
      </c>
      <c r="X738" s="113">
        <f>MATCH($A738&amp;X$6,'All applic'!$A$7:$A$59080,0)</f>
        <v>876</v>
      </c>
      <c r="Y738" s="113">
        <f>MATCH($A738&amp;Y$6,'All applic'!$A$7:$A$59080,0)</f>
        <v>874</v>
      </c>
      <c r="Z738" s="113">
        <f>MATCH($A738&amp;Z$6,'All applic'!$A$7:$A$59080,0)</f>
        <v>877</v>
      </c>
      <c r="AA738" s="113"/>
      <c r="AB738" s="28">
        <f>INDEX('All applic'!$H$7:$H$59080,U738)</f>
        <v>1.1080000000000001</v>
      </c>
      <c r="AC738" s="28">
        <f>INDEX('All applic'!$H$7:$H$59080,V738)</f>
        <v>0.95199999999999996</v>
      </c>
      <c r="AD738" s="28">
        <f>INDEX('All applic'!$H$7:$H$59080,W738)</f>
        <v>0.998</v>
      </c>
      <c r="AE738" s="28">
        <f>INDEX('All applic'!$H$7:$H$59080,X738)</f>
        <v>0.61399999999999999</v>
      </c>
      <c r="AF738" s="28">
        <f>INDEX('All applic'!$H$7:$H$59080,Y738)</f>
        <v>1.1080000000000001</v>
      </c>
      <c r="AG738" s="28">
        <f>INDEX('All applic'!$H$7:$H$59080,Z738)</f>
        <v>0.998</v>
      </c>
      <c r="AH738" s="28"/>
      <c r="AI738" s="28">
        <f>INDEX('All applic'!$I$7:$I$59080,U738)</f>
        <v>1.4390243902439024</v>
      </c>
      <c r="AJ738" s="28">
        <f>INDEX('All applic'!$I$7:$I$59080,V738)</f>
        <v>1.4146341463414633</v>
      </c>
      <c r="AK738" s="28">
        <f>INDEX('All applic'!$I$7:$I$59080,W738)</f>
        <v>1</v>
      </c>
      <c r="AL738" s="28">
        <f>INDEX('All applic'!$I$7:$I$59080,X738)</f>
        <v>1</v>
      </c>
      <c r="AM738" s="28">
        <f>INDEX('All applic'!$I$7:$I$59080,Y738)</f>
        <v>1.4390243902439024</v>
      </c>
      <c r="AN738" s="28">
        <f>INDEX('All applic'!$I$7:$I$59080,Z738)</f>
        <v>1</v>
      </c>
      <c r="AO738" s="113"/>
      <c r="AP738" s="113">
        <f>INDEX('All applic'!$J$7:$J$59080,U738)</f>
        <v>-2.0199999999999999E-2</v>
      </c>
      <c r="AQ738" s="113">
        <v>0</v>
      </c>
      <c r="AR738" s="113">
        <f>INDEX('All applic'!$J$7:$J$59080,W738)</f>
        <v>-2.06E-2</v>
      </c>
      <c r="AS738" s="113">
        <v>0</v>
      </c>
      <c r="AT738" s="113">
        <v>0</v>
      </c>
      <c r="AU738" s="113">
        <v>0</v>
      </c>
    </row>
    <row r="739" spans="1:47" x14ac:dyDescent="0.25">
      <c r="A739" s="113" t="str">
        <f t="shared" si="82"/>
        <v>CFLMFm2011CZ12</v>
      </c>
      <c r="B739" s="113" t="str">
        <f t="shared" si="83"/>
        <v>CFLSDGMFmCZ122011</v>
      </c>
      <c r="C739" s="113" t="s">
        <v>118</v>
      </c>
      <c r="D739" s="113" t="s">
        <v>131</v>
      </c>
      <c r="E739" s="113" t="s">
        <v>1650</v>
      </c>
      <c r="F739" s="89" t="s">
        <v>62</v>
      </c>
      <c r="G739" s="113" t="s">
        <v>111</v>
      </c>
      <c r="H739" s="113" t="s">
        <v>1662</v>
      </c>
      <c r="I739" s="115">
        <f t="shared" si="84"/>
        <v>0</v>
      </c>
      <c r="J739" s="115">
        <f t="shared" si="85"/>
        <v>0</v>
      </c>
      <c r="K739" s="115">
        <f t="shared" si="86"/>
        <v>0</v>
      </c>
      <c r="L739" s="113"/>
      <c r="M739" s="36">
        <f>VLOOKUP("HV_"&amp;$D739&amp;$E739&amp;VLOOKUP($F739,key!$L$3:$M$13,2,FALSE)&amp;$G739&amp;M$6,'HVAC wts'!$H$7:$R$13254,11,FALSE)</f>
        <v>0</v>
      </c>
      <c r="N739" s="36">
        <f>VLOOKUP("HV_"&amp;$D739&amp;$E739&amp;VLOOKUP($F739,key!$L$3:$M$13,2,FALSE)&amp;$G739&amp;N$6,'HVAC wts'!$H$7:$R$13254,11,FALSE)</f>
        <v>0</v>
      </c>
      <c r="O739" s="36">
        <f>VLOOKUP("HV_"&amp;$D739&amp;$E739&amp;VLOOKUP($F739,key!$L$3:$M$13,2,FALSE)&amp;$G739&amp;O$6,'HVAC wts'!$H$7:$R$13254,11,FALSE)</f>
        <v>0</v>
      </c>
      <c r="P739" s="36">
        <f>VLOOKUP("HV_"&amp;$D739&amp;$E739&amp;VLOOKUP($F739,key!$L$3:$M$13,2,FALSE)&amp;$G739&amp;P$6,'HVAC wts'!$H$7:$R$13254,11,FALSE)</f>
        <v>0</v>
      </c>
      <c r="Q739" s="36">
        <f>VLOOKUP("HV_"&amp;$D739&amp;$E739&amp;VLOOKUP($F739,key!$L$3:$M$13,2,FALSE)&amp;$G739&amp;Q$6,'HVAC wts'!$H$7:$R$13254,11,FALSE)</f>
        <v>0</v>
      </c>
      <c r="R739" s="36">
        <f>VLOOKUP("HV_"&amp;$D739&amp;$E739&amp;VLOOKUP($F739,key!$L$3:$M$13,2,FALSE)&amp;$G739&amp;R$6,'HVAC wts'!$H$7:$R$13254,11,FALSE)</f>
        <v>0</v>
      </c>
      <c r="S739" s="36">
        <f t="shared" si="87"/>
        <v>0</v>
      </c>
      <c r="T739" s="113"/>
      <c r="U739" s="113">
        <f>MATCH($A739&amp;U$6,'All applic'!$A$7:$A$59080,0)</f>
        <v>878</v>
      </c>
      <c r="V739" s="113">
        <f>MATCH($A739&amp;V$6,'All applic'!$A$7:$A$59080,0)</f>
        <v>879</v>
      </c>
      <c r="W739" s="113">
        <f>MATCH($A739&amp;W$6,'All applic'!$A$7:$A$59080,0)</f>
        <v>881</v>
      </c>
      <c r="X739" s="113">
        <f>MATCH($A739&amp;X$6,'All applic'!$A$7:$A$59080,0)</f>
        <v>880</v>
      </c>
      <c r="Y739" s="113">
        <f>MATCH($A739&amp;Y$6,'All applic'!$A$7:$A$59080,0)</f>
        <v>878</v>
      </c>
      <c r="Z739" s="113">
        <f>MATCH($A739&amp;Z$6,'All applic'!$A$7:$A$59080,0)</f>
        <v>881</v>
      </c>
      <c r="AA739" s="113"/>
      <c r="AB739" s="28">
        <f>INDEX('All applic'!$H$7:$H$59080,U739)</f>
        <v>1.1040000000000001</v>
      </c>
      <c r="AC739" s="28">
        <f>INDEX('All applic'!$H$7:$H$59080,V739)</f>
        <v>0.95599999999999996</v>
      </c>
      <c r="AD739" s="28">
        <f>INDEX('All applic'!$H$7:$H$59080,W739)</f>
        <v>1</v>
      </c>
      <c r="AE739" s="28">
        <f>INDEX('All applic'!$H$7:$H$59080,X739)</f>
        <v>0.63600000000000001</v>
      </c>
      <c r="AF739" s="28">
        <f>INDEX('All applic'!$H$7:$H$59080,Y739)</f>
        <v>1.1040000000000001</v>
      </c>
      <c r="AG739" s="28">
        <f>INDEX('All applic'!$H$7:$H$59080,Z739)</f>
        <v>1</v>
      </c>
      <c r="AH739" s="28"/>
      <c r="AI739" s="28">
        <f>INDEX('All applic'!$I$7:$I$59080,U739)</f>
        <v>1.5121951219512195</v>
      </c>
      <c r="AJ739" s="28">
        <f>INDEX('All applic'!$I$7:$I$59080,V739)</f>
        <v>1.4878048780487805</v>
      </c>
      <c r="AK739" s="28">
        <f>INDEX('All applic'!$I$7:$I$59080,W739)</f>
        <v>1.024390243902439</v>
      </c>
      <c r="AL739" s="28">
        <f>INDEX('All applic'!$I$7:$I$59080,X739)</f>
        <v>1</v>
      </c>
      <c r="AM739" s="28">
        <f>INDEX('All applic'!$I$7:$I$59080,Y739)</f>
        <v>1.5121951219512195</v>
      </c>
      <c r="AN739" s="28">
        <f>INDEX('All applic'!$I$7:$I$59080,Z739)</f>
        <v>1.024390243902439</v>
      </c>
      <c r="AO739" s="113"/>
      <c r="AP739" s="113">
        <f>INDEX('All applic'!$J$7:$J$59080,U739)</f>
        <v>-1.8699999999999998E-2</v>
      </c>
      <c r="AQ739" s="113">
        <v>0</v>
      </c>
      <c r="AR739" s="113">
        <f>INDEX('All applic'!$J$7:$J$59080,W739)</f>
        <v>-1.9179999999999999E-2</v>
      </c>
      <c r="AS739" s="113">
        <v>0</v>
      </c>
      <c r="AT739" s="113">
        <v>0</v>
      </c>
      <c r="AU739" s="113">
        <v>0</v>
      </c>
    </row>
    <row r="740" spans="1:47" x14ac:dyDescent="0.25">
      <c r="A740" s="113" t="str">
        <f t="shared" si="82"/>
        <v>CFLMFm2011CZ13</v>
      </c>
      <c r="B740" s="113" t="str">
        <f t="shared" si="83"/>
        <v>CFLSDGMFmCZ132011</v>
      </c>
      <c r="C740" s="113" t="s">
        <v>118</v>
      </c>
      <c r="D740" s="113" t="s">
        <v>131</v>
      </c>
      <c r="E740" s="113" t="s">
        <v>1650</v>
      </c>
      <c r="F740" s="89" t="s">
        <v>62</v>
      </c>
      <c r="G740" s="113" t="s">
        <v>112</v>
      </c>
      <c r="H740" s="113" t="s">
        <v>1662</v>
      </c>
      <c r="I740" s="115">
        <f t="shared" si="84"/>
        <v>0</v>
      </c>
      <c r="J740" s="115">
        <f t="shared" si="85"/>
        <v>0</v>
      </c>
      <c r="K740" s="115">
        <f t="shared" si="86"/>
        <v>0</v>
      </c>
      <c r="L740" s="113"/>
      <c r="M740" s="36">
        <f>VLOOKUP("HV_"&amp;$D740&amp;$E740&amp;VLOOKUP($F740,key!$L$3:$M$13,2,FALSE)&amp;$G740&amp;M$6,'HVAC wts'!$H$7:$R$13254,11,FALSE)</f>
        <v>0</v>
      </c>
      <c r="N740" s="36">
        <f>VLOOKUP("HV_"&amp;$D740&amp;$E740&amp;VLOOKUP($F740,key!$L$3:$M$13,2,FALSE)&amp;$G740&amp;N$6,'HVAC wts'!$H$7:$R$13254,11,FALSE)</f>
        <v>0</v>
      </c>
      <c r="O740" s="36">
        <f>VLOOKUP("HV_"&amp;$D740&amp;$E740&amp;VLOOKUP($F740,key!$L$3:$M$13,2,FALSE)&amp;$G740&amp;O$6,'HVAC wts'!$H$7:$R$13254,11,FALSE)</f>
        <v>0</v>
      </c>
      <c r="P740" s="36">
        <f>VLOOKUP("HV_"&amp;$D740&amp;$E740&amp;VLOOKUP($F740,key!$L$3:$M$13,2,FALSE)&amp;$G740&amp;P$6,'HVAC wts'!$H$7:$R$13254,11,FALSE)</f>
        <v>0</v>
      </c>
      <c r="Q740" s="36">
        <f>VLOOKUP("HV_"&amp;$D740&amp;$E740&amp;VLOOKUP($F740,key!$L$3:$M$13,2,FALSE)&amp;$G740&amp;Q$6,'HVAC wts'!$H$7:$R$13254,11,FALSE)</f>
        <v>0</v>
      </c>
      <c r="R740" s="36">
        <f>VLOOKUP("HV_"&amp;$D740&amp;$E740&amp;VLOOKUP($F740,key!$L$3:$M$13,2,FALSE)&amp;$G740&amp;R$6,'HVAC wts'!$H$7:$R$13254,11,FALSE)</f>
        <v>0</v>
      </c>
      <c r="S740" s="36">
        <f t="shared" si="87"/>
        <v>0</v>
      </c>
      <c r="T740" s="113"/>
      <c r="U740" s="113">
        <f>MATCH($A740&amp;U$6,'All applic'!$A$7:$A$59080,0)</f>
        <v>882</v>
      </c>
      <c r="V740" s="113">
        <f>MATCH($A740&amp;V$6,'All applic'!$A$7:$A$59080,0)</f>
        <v>883</v>
      </c>
      <c r="W740" s="113">
        <f>MATCH($A740&amp;W$6,'All applic'!$A$7:$A$59080,0)</f>
        <v>885</v>
      </c>
      <c r="X740" s="113">
        <f>MATCH($A740&amp;X$6,'All applic'!$A$7:$A$59080,0)</f>
        <v>884</v>
      </c>
      <c r="Y740" s="113">
        <f>MATCH($A740&amp;Y$6,'All applic'!$A$7:$A$59080,0)</f>
        <v>882</v>
      </c>
      <c r="Z740" s="113">
        <f>MATCH($A740&amp;Z$6,'All applic'!$A$7:$A$59080,0)</f>
        <v>885</v>
      </c>
      <c r="AA740" s="113"/>
      <c r="AB740" s="28">
        <f>INDEX('All applic'!$H$7:$H$59080,U740)</f>
        <v>1.1160000000000001</v>
      </c>
      <c r="AC740" s="28">
        <f>INDEX('All applic'!$H$7:$H$59080,V740)</f>
        <v>0.98199999999999998</v>
      </c>
      <c r="AD740" s="28">
        <f>INDEX('All applic'!$H$7:$H$59080,W740)</f>
        <v>1</v>
      </c>
      <c r="AE740" s="28">
        <f>INDEX('All applic'!$H$7:$H$59080,X740)</f>
        <v>0.65600000000000003</v>
      </c>
      <c r="AF740" s="28">
        <f>INDEX('All applic'!$H$7:$H$59080,Y740)</f>
        <v>1.1160000000000001</v>
      </c>
      <c r="AG740" s="28">
        <f>INDEX('All applic'!$H$7:$H$59080,Z740)</f>
        <v>1</v>
      </c>
      <c r="AH740" s="28"/>
      <c r="AI740" s="28">
        <f>INDEX('All applic'!$I$7:$I$59080,U740)</f>
        <v>1.4634146341463414</v>
      </c>
      <c r="AJ740" s="28">
        <f>INDEX('All applic'!$I$7:$I$59080,V740)</f>
        <v>1.4878048780487805</v>
      </c>
      <c r="AK740" s="28">
        <f>INDEX('All applic'!$I$7:$I$59080,W740)</f>
        <v>1.024390243902439</v>
      </c>
      <c r="AL740" s="28">
        <f>INDEX('All applic'!$I$7:$I$59080,X740)</f>
        <v>1</v>
      </c>
      <c r="AM740" s="28">
        <f>INDEX('All applic'!$I$7:$I$59080,Y740)</f>
        <v>1.4634146341463414</v>
      </c>
      <c r="AN740" s="28">
        <f>INDEX('All applic'!$I$7:$I$59080,Z740)</f>
        <v>1.024390243902439</v>
      </c>
      <c r="AO740" s="113"/>
      <c r="AP740" s="113">
        <f>INDEX('All applic'!$J$7:$J$59080,U740)</f>
        <v>-1.866E-2</v>
      </c>
      <c r="AQ740" s="113">
        <v>0</v>
      </c>
      <c r="AR740" s="113">
        <f>INDEX('All applic'!$J$7:$J$59080,W740)</f>
        <v>-1.9199999999999998E-2</v>
      </c>
      <c r="AS740" s="113">
        <v>0</v>
      </c>
      <c r="AT740" s="113">
        <v>0</v>
      </c>
      <c r="AU740" s="113">
        <v>0</v>
      </c>
    </row>
    <row r="741" spans="1:47" x14ac:dyDescent="0.25">
      <c r="A741" s="113" t="str">
        <f t="shared" si="82"/>
        <v>CFLMFm2011CZ14</v>
      </c>
      <c r="B741" s="113" t="str">
        <f t="shared" si="83"/>
        <v>CFLSDGMFmCZ142011</v>
      </c>
      <c r="C741" s="113" t="s">
        <v>118</v>
      </c>
      <c r="D741" s="113" t="s">
        <v>131</v>
      </c>
      <c r="E741" s="113" t="s">
        <v>1650</v>
      </c>
      <c r="F741" s="89" t="s">
        <v>62</v>
      </c>
      <c r="G741" s="113" t="s">
        <v>113</v>
      </c>
      <c r="H741" s="113" t="s">
        <v>1662</v>
      </c>
      <c r="I741" s="115">
        <f t="shared" si="84"/>
        <v>1.0755929369409689</v>
      </c>
      <c r="J741" s="115">
        <f t="shared" si="85"/>
        <v>1.3029313329539483</v>
      </c>
      <c r="K741" s="115">
        <f t="shared" si="86"/>
        <v>-1.55586917035669E-2</v>
      </c>
      <c r="L741" s="113"/>
      <c r="M741" s="36">
        <f>VLOOKUP("HV_"&amp;$D741&amp;$E741&amp;VLOOKUP($F741,key!$L$3:$M$13,2,FALSE)&amp;$G741&amp;M$6,'HVAC wts'!$H$7:$R$13254,11,FALSE)</f>
        <v>0.63040700164102237</v>
      </c>
      <c r="N741" s="36">
        <f>VLOOKUP("HV_"&amp;$D741&amp;$E741&amp;VLOOKUP($F741,key!$L$3:$M$13,2,FALSE)&amp;$G741&amp;N$6,'HVAC wts'!$H$7:$R$13254,11,FALSE)</f>
        <v>9.0649146168802958E-2</v>
      </c>
      <c r="O741" s="36">
        <f>VLOOKUP("HV_"&amp;$D741&amp;$E741&amp;VLOOKUP($F741,key!$L$3:$M$13,2,FALSE)&amp;$G741&amp;O$6,'HVAC wts'!$H$7:$R$13254,11,FALSE)</f>
        <v>0.15792605600841789</v>
      </c>
      <c r="P741" s="36">
        <f>VLOOKUP("HV_"&amp;$D741&amp;$E741&amp;VLOOKUP($F741,key!$L$3:$M$13,2,FALSE)&amp;$G741&amp;P$6,'HVAC wts'!$H$7:$R$13254,11,FALSE)</f>
        <v>2.2708919948071303E-2</v>
      </c>
      <c r="Q741" s="36">
        <f>VLOOKUP("HV_"&amp;$D741&amp;$E741&amp;VLOOKUP($F741,key!$L$3:$M$13,2,FALSE)&amp;$G741&amp;Q$6,'HVAC wts'!$H$7:$R$13254,11,FALSE)</f>
        <v>7.861474702832412E-2</v>
      </c>
      <c r="R741" s="36">
        <f>VLOOKUP("HV_"&amp;$D741&amp;$E741&amp;VLOOKUP($F741,key!$L$3:$M$13,2,FALSE)&amp;$G741&amp;R$6,'HVAC wts'!$H$7:$R$13254,11,FALSE)</f>
        <v>1.9694129205361319E-2</v>
      </c>
      <c r="S741" s="36">
        <f t="shared" si="87"/>
        <v>1</v>
      </c>
      <c r="T741" s="113"/>
      <c r="U741" s="113">
        <f>MATCH($A741&amp;U$6,'All applic'!$A$7:$A$59080,0)</f>
        <v>886</v>
      </c>
      <c r="V741" s="113">
        <f>MATCH($A741&amp;V$6,'All applic'!$A$7:$A$59080,0)</f>
        <v>887</v>
      </c>
      <c r="W741" s="113">
        <f>MATCH($A741&amp;W$6,'All applic'!$A$7:$A$59080,0)</f>
        <v>889</v>
      </c>
      <c r="X741" s="113">
        <f>MATCH($A741&amp;X$6,'All applic'!$A$7:$A$59080,0)</f>
        <v>888</v>
      </c>
      <c r="Y741" s="113">
        <f>MATCH($A741&amp;Y$6,'All applic'!$A$7:$A$59080,0)</f>
        <v>886</v>
      </c>
      <c r="Z741" s="113">
        <f>MATCH($A741&amp;Z$6,'All applic'!$A$7:$A$59080,0)</f>
        <v>889</v>
      </c>
      <c r="AA741" s="113"/>
      <c r="AB741" s="28">
        <f>INDEX('All applic'!$H$7:$H$59080,U741)</f>
        <v>1.1259999999999999</v>
      </c>
      <c r="AC741" s="28">
        <f>INDEX('All applic'!$H$7:$H$59080,V741)</f>
        <v>0.94799999999999995</v>
      </c>
      <c r="AD741" s="28">
        <f>INDEX('All applic'!$H$7:$H$59080,W741)</f>
        <v>0.998</v>
      </c>
      <c r="AE741" s="28">
        <f>INDEX('All applic'!$H$7:$H$59080,X741)</f>
        <v>0.61799999999999999</v>
      </c>
      <c r="AF741" s="28">
        <f>INDEX('All applic'!$H$7:$H$59080,Y741)</f>
        <v>1.1259999999999999</v>
      </c>
      <c r="AG741" s="28">
        <f>INDEX('All applic'!$H$7:$H$59080,Z741)</f>
        <v>0.998</v>
      </c>
      <c r="AH741" s="28"/>
      <c r="AI741" s="28">
        <f>INDEX('All applic'!$I$7:$I$59080,U741)</f>
        <v>1.3809523809523809</v>
      </c>
      <c r="AJ741" s="28">
        <f>INDEX('All applic'!$I$7:$I$59080,V741)</f>
        <v>1.3095238095238095</v>
      </c>
      <c r="AK741" s="28">
        <f>INDEX('All applic'!$I$7:$I$59080,W741)</f>
        <v>1.0238095238095237</v>
      </c>
      <c r="AL741" s="28">
        <f>INDEX('All applic'!$I$7:$I$59080,X741)</f>
        <v>1.0238095238095237</v>
      </c>
      <c r="AM741" s="28">
        <f>INDEX('All applic'!$I$7:$I$59080,Y741)</f>
        <v>1.3809523809523809</v>
      </c>
      <c r="AN741" s="28">
        <f>INDEX('All applic'!$I$7:$I$59080,Z741)</f>
        <v>1.0238095238095237</v>
      </c>
      <c r="AO741" s="113"/>
      <c r="AP741" s="113">
        <f>INDEX('All applic'!$J$7:$J$59080,U741)</f>
        <v>-1.9620000000000002E-2</v>
      </c>
      <c r="AQ741" s="113">
        <v>0</v>
      </c>
      <c r="AR741" s="113">
        <f>INDEX('All applic'!$J$7:$J$59080,W741)</f>
        <v>-2.0199999999999999E-2</v>
      </c>
      <c r="AS741" s="113">
        <v>0</v>
      </c>
      <c r="AT741" s="113">
        <v>0</v>
      </c>
      <c r="AU741" s="113">
        <v>0</v>
      </c>
    </row>
    <row r="742" spans="1:47" x14ac:dyDescent="0.25">
      <c r="A742" s="113" t="str">
        <f t="shared" si="82"/>
        <v>CFLMFm2011CZ15</v>
      </c>
      <c r="B742" s="113" t="str">
        <f t="shared" si="83"/>
        <v>CFLSDGMFmCZ152011</v>
      </c>
      <c r="C742" s="113" t="s">
        <v>118</v>
      </c>
      <c r="D742" s="113" t="s">
        <v>131</v>
      </c>
      <c r="E742" s="113" t="s">
        <v>1650</v>
      </c>
      <c r="F742" s="89" t="s">
        <v>62</v>
      </c>
      <c r="G742" s="113" t="s">
        <v>114</v>
      </c>
      <c r="H742" s="113" t="s">
        <v>1662</v>
      </c>
      <c r="I742" s="115">
        <f t="shared" si="84"/>
        <v>1.1344886483632086</v>
      </c>
      <c r="J742" s="115">
        <f t="shared" si="85"/>
        <v>1.3534200888287347</v>
      </c>
      <c r="K742" s="115">
        <f t="shared" si="86"/>
        <v>-6.9374606295543387E-3</v>
      </c>
      <c r="L742" s="113"/>
      <c r="M742" s="36">
        <f>VLOOKUP("HV_"&amp;$D742&amp;$E742&amp;VLOOKUP($F742,key!$L$3:$M$13,2,FALSE)&amp;$G742&amp;M$6,'HVAC wts'!$H$7:$R$13254,11,FALSE)</f>
        <v>0.63040700164102237</v>
      </c>
      <c r="N742" s="36">
        <f>VLOOKUP("HV_"&amp;$D742&amp;$E742&amp;VLOOKUP($F742,key!$L$3:$M$13,2,FALSE)&amp;$G742&amp;N$6,'HVAC wts'!$H$7:$R$13254,11,FALSE)</f>
        <v>9.0649146168802958E-2</v>
      </c>
      <c r="O742" s="36">
        <f>VLOOKUP("HV_"&amp;$D742&amp;$E742&amp;VLOOKUP($F742,key!$L$3:$M$13,2,FALSE)&amp;$G742&amp;O$6,'HVAC wts'!$H$7:$R$13254,11,FALSE)</f>
        <v>0.15792605600841789</v>
      </c>
      <c r="P742" s="36">
        <f>VLOOKUP("HV_"&amp;$D742&amp;$E742&amp;VLOOKUP($F742,key!$L$3:$M$13,2,FALSE)&amp;$G742&amp;P$6,'HVAC wts'!$H$7:$R$13254,11,FALSE)</f>
        <v>2.2708919948071303E-2</v>
      </c>
      <c r="Q742" s="36">
        <f>VLOOKUP("HV_"&amp;$D742&amp;$E742&amp;VLOOKUP($F742,key!$L$3:$M$13,2,FALSE)&amp;$G742&amp;Q$6,'HVAC wts'!$H$7:$R$13254,11,FALSE)</f>
        <v>7.861474702832412E-2</v>
      </c>
      <c r="R742" s="36">
        <f>VLOOKUP("HV_"&amp;$D742&amp;$E742&amp;VLOOKUP($F742,key!$L$3:$M$13,2,FALSE)&amp;$G742&amp;R$6,'HVAC wts'!$H$7:$R$13254,11,FALSE)</f>
        <v>1.9694129205361319E-2</v>
      </c>
      <c r="S742" s="36">
        <f t="shared" si="87"/>
        <v>1</v>
      </c>
      <c r="T742" s="113"/>
      <c r="U742" s="113">
        <f>MATCH($A742&amp;U$6,'All applic'!$A$7:$A$59080,0)</f>
        <v>890</v>
      </c>
      <c r="V742" s="113">
        <f>MATCH($A742&amp;V$6,'All applic'!$A$7:$A$59080,0)</f>
        <v>891</v>
      </c>
      <c r="W742" s="113">
        <f>MATCH($A742&amp;W$6,'All applic'!$A$7:$A$59080,0)</f>
        <v>893</v>
      </c>
      <c r="X742" s="113">
        <f>MATCH($A742&amp;X$6,'All applic'!$A$7:$A$59080,0)</f>
        <v>892</v>
      </c>
      <c r="Y742" s="113">
        <f>MATCH($A742&amp;Y$6,'All applic'!$A$7:$A$59080,0)</f>
        <v>890</v>
      </c>
      <c r="Z742" s="113">
        <f>MATCH($A742&amp;Z$6,'All applic'!$A$7:$A$59080,0)</f>
        <v>893</v>
      </c>
      <c r="AA742" s="113"/>
      <c r="AB742" s="28">
        <f>INDEX('All applic'!$H$7:$H$59080,U742)</f>
        <v>1.1759999999999999</v>
      </c>
      <c r="AC742" s="28">
        <f>INDEX('All applic'!$H$7:$H$59080,V742)</f>
        <v>1.1259999999999999</v>
      </c>
      <c r="AD742" s="28">
        <f>INDEX('All applic'!$H$7:$H$59080,W742)</f>
        <v>1.01</v>
      </c>
      <c r="AE742" s="28">
        <f>INDEX('All applic'!$H$7:$H$59080,X742)</f>
        <v>0.84599999999999997</v>
      </c>
      <c r="AF742" s="28">
        <f>INDEX('All applic'!$H$7:$H$59080,Y742)</f>
        <v>1.1759999999999999</v>
      </c>
      <c r="AG742" s="28">
        <f>INDEX('All applic'!$H$7:$H$59080,Z742)</f>
        <v>1.01</v>
      </c>
      <c r="AH742" s="28"/>
      <c r="AI742" s="28">
        <f>INDEX('All applic'!$I$7:$I$59080,U742)</f>
        <v>1.4285714285714284</v>
      </c>
      <c r="AJ742" s="28">
        <f>INDEX('All applic'!$I$7:$I$59080,V742)</f>
        <v>1.5</v>
      </c>
      <c r="AK742" s="28">
        <f>INDEX('All applic'!$I$7:$I$59080,W742)</f>
        <v>1.0238095238095237</v>
      </c>
      <c r="AL742" s="28">
        <f>INDEX('All applic'!$I$7:$I$59080,X742)</f>
        <v>1</v>
      </c>
      <c r="AM742" s="28">
        <f>INDEX('All applic'!$I$7:$I$59080,Y742)</f>
        <v>1.4285714285714284</v>
      </c>
      <c r="AN742" s="28">
        <f>INDEX('All applic'!$I$7:$I$59080,Z742)</f>
        <v>1.0238095238095237</v>
      </c>
      <c r="AO742" s="113"/>
      <c r="AP742" s="113">
        <f>INDEX('All applic'!$J$7:$J$59080,U742)</f>
        <v>-8.6999999999999994E-3</v>
      </c>
      <c r="AQ742" s="113">
        <v>0</v>
      </c>
      <c r="AR742" s="113">
        <f>INDEX('All applic'!$J$7:$J$59080,W742)</f>
        <v>-9.1999999999999998E-3</v>
      </c>
      <c r="AS742" s="113">
        <v>0</v>
      </c>
      <c r="AT742" s="113">
        <v>0</v>
      </c>
      <c r="AU742" s="113">
        <v>0</v>
      </c>
    </row>
    <row r="743" spans="1:47" x14ac:dyDescent="0.25">
      <c r="A743" s="113" t="str">
        <f t="shared" si="82"/>
        <v>CFLMFm2011CZ16</v>
      </c>
      <c r="B743" s="113" t="str">
        <f t="shared" si="83"/>
        <v>CFLSDGMFmCZ162011</v>
      </c>
      <c r="C743" s="113" t="s">
        <v>118</v>
      </c>
      <c r="D743" s="113" t="s">
        <v>131</v>
      </c>
      <c r="E743" s="113" t="s">
        <v>1650</v>
      </c>
      <c r="F743" s="89" t="s">
        <v>62</v>
      </c>
      <c r="G743" s="113" t="s">
        <v>115</v>
      </c>
      <c r="H743" s="113" t="s">
        <v>1662</v>
      </c>
      <c r="I743" s="115">
        <f t="shared" si="84"/>
        <v>0</v>
      </c>
      <c r="J743" s="115">
        <f t="shared" si="85"/>
        <v>0</v>
      </c>
      <c r="K743" s="115">
        <f t="shared" si="86"/>
        <v>0</v>
      </c>
      <c r="L743" s="113"/>
      <c r="M743" s="36">
        <f>VLOOKUP("HV_"&amp;$D743&amp;$E743&amp;VLOOKUP($F743,key!$L$3:$M$13,2,FALSE)&amp;$G743&amp;M$6,'HVAC wts'!$H$7:$R$13254,11,FALSE)</f>
        <v>0</v>
      </c>
      <c r="N743" s="36">
        <f>VLOOKUP("HV_"&amp;$D743&amp;$E743&amp;VLOOKUP($F743,key!$L$3:$M$13,2,FALSE)&amp;$G743&amp;N$6,'HVAC wts'!$H$7:$R$13254,11,FALSE)</f>
        <v>0</v>
      </c>
      <c r="O743" s="36">
        <f>VLOOKUP("HV_"&amp;$D743&amp;$E743&amp;VLOOKUP($F743,key!$L$3:$M$13,2,FALSE)&amp;$G743&amp;O$6,'HVAC wts'!$H$7:$R$13254,11,FALSE)</f>
        <v>0</v>
      </c>
      <c r="P743" s="36">
        <f>VLOOKUP("HV_"&amp;$D743&amp;$E743&amp;VLOOKUP($F743,key!$L$3:$M$13,2,FALSE)&amp;$G743&amp;P$6,'HVAC wts'!$H$7:$R$13254,11,FALSE)</f>
        <v>0</v>
      </c>
      <c r="Q743" s="36">
        <f>VLOOKUP("HV_"&amp;$D743&amp;$E743&amp;VLOOKUP($F743,key!$L$3:$M$13,2,FALSE)&amp;$G743&amp;Q$6,'HVAC wts'!$H$7:$R$13254,11,FALSE)</f>
        <v>0</v>
      </c>
      <c r="R743" s="36">
        <f>VLOOKUP("HV_"&amp;$D743&amp;$E743&amp;VLOOKUP($F743,key!$L$3:$M$13,2,FALSE)&amp;$G743&amp;R$6,'HVAC wts'!$H$7:$R$13254,11,FALSE)</f>
        <v>0</v>
      </c>
      <c r="S743" s="36">
        <f t="shared" si="87"/>
        <v>0</v>
      </c>
      <c r="T743" s="113"/>
      <c r="U743" s="113">
        <f>MATCH($A743&amp;U$6,'All applic'!$A$7:$A$59080,0)</f>
        <v>894</v>
      </c>
      <c r="V743" s="113">
        <f>MATCH($A743&amp;V$6,'All applic'!$A$7:$A$59080,0)</f>
        <v>895</v>
      </c>
      <c r="W743" s="113">
        <f>MATCH($A743&amp;W$6,'All applic'!$A$7:$A$59080,0)</f>
        <v>897</v>
      </c>
      <c r="X743" s="113">
        <f>MATCH($A743&amp;X$6,'All applic'!$A$7:$A$59080,0)</f>
        <v>896</v>
      </c>
      <c r="Y743" s="113">
        <f>MATCH($A743&amp;Y$6,'All applic'!$A$7:$A$59080,0)</f>
        <v>894</v>
      </c>
      <c r="Z743" s="113">
        <f>MATCH($A743&amp;Z$6,'All applic'!$A$7:$A$59080,0)</f>
        <v>897</v>
      </c>
      <c r="AA743" s="113"/>
      <c r="AB743" s="28">
        <f>INDEX('All applic'!$H$7:$H$59080,U743)</f>
        <v>1.0720000000000001</v>
      </c>
      <c r="AC743" s="28">
        <f>INDEX('All applic'!$H$7:$H$59080,V743)</f>
        <v>0.81799999999999995</v>
      </c>
      <c r="AD743" s="28">
        <f>INDEX('All applic'!$H$7:$H$59080,W743)</f>
        <v>0.99199999999999999</v>
      </c>
      <c r="AE743" s="28">
        <f>INDEX('All applic'!$H$7:$H$59080,X743)</f>
        <v>0.50800000000000001</v>
      </c>
      <c r="AF743" s="28">
        <f>INDEX('All applic'!$H$7:$H$59080,Y743)</f>
        <v>1.0720000000000001</v>
      </c>
      <c r="AG743" s="28">
        <f>INDEX('All applic'!$H$7:$H$59080,Z743)</f>
        <v>0.99199999999999999</v>
      </c>
      <c r="AH743" s="28"/>
      <c r="AI743" s="28">
        <f>INDEX('All applic'!$I$7:$I$59080,U743)</f>
        <v>1.4</v>
      </c>
      <c r="AJ743" s="28">
        <f>INDEX('All applic'!$I$7:$I$59080,V743)</f>
        <v>1.425</v>
      </c>
      <c r="AK743" s="28">
        <f>INDEX('All applic'!$I$7:$I$59080,W743)</f>
        <v>1.0249999999999999</v>
      </c>
      <c r="AL743" s="28">
        <f>INDEX('All applic'!$I$7:$I$59080,X743)</f>
        <v>1.05</v>
      </c>
      <c r="AM743" s="28">
        <f>INDEX('All applic'!$I$7:$I$59080,Y743)</f>
        <v>1.4</v>
      </c>
      <c r="AN743" s="28">
        <f>INDEX('All applic'!$I$7:$I$59080,Z743)</f>
        <v>1.0249999999999999</v>
      </c>
      <c r="AO743" s="113"/>
      <c r="AP743" s="113">
        <f>INDEX('All applic'!$J$7:$J$59080,U743)</f>
        <v>-2.5600000000000001E-2</v>
      </c>
      <c r="AQ743" s="113">
        <v>0</v>
      </c>
      <c r="AR743" s="113">
        <f>INDEX('All applic'!$J$7:$J$59080,W743)</f>
        <v>-2.5999999999999999E-2</v>
      </c>
      <c r="AS743" s="113">
        <v>0</v>
      </c>
      <c r="AT743" s="113">
        <v>0</v>
      </c>
      <c r="AU743" s="113">
        <v>0</v>
      </c>
    </row>
    <row r="744" spans="1:47" x14ac:dyDescent="0.25">
      <c r="A744" s="113" t="str">
        <f t="shared" si="82"/>
        <v>CFLMFm2015CZ01</v>
      </c>
      <c r="B744" s="113" t="str">
        <f t="shared" si="83"/>
        <v>CFLSDGMFmCZ012015</v>
      </c>
      <c r="C744" s="113" t="s">
        <v>118</v>
      </c>
      <c r="D744" s="113" t="s">
        <v>131</v>
      </c>
      <c r="E744" s="113" t="s">
        <v>1650</v>
      </c>
      <c r="F744" s="89" t="s">
        <v>1830</v>
      </c>
      <c r="G744" s="113" t="s">
        <v>48</v>
      </c>
      <c r="H744" s="113" t="s">
        <v>1662</v>
      </c>
      <c r="I744" s="115">
        <f t="shared" si="84"/>
        <v>0</v>
      </c>
      <c r="J744" s="115">
        <f t="shared" si="85"/>
        <v>0</v>
      </c>
      <c r="K744" s="115">
        <f t="shared" si="86"/>
        <v>0</v>
      </c>
      <c r="L744" s="113"/>
      <c r="M744" s="36">
        <f>VLOOKUP("HV_"&amp;$D744&amp;$E744&amp;VLOOKUP($F744,key!$L$3:$M$13,2,FALSE)&amp;$G744&amp;M$6,'HVAC wts'!$H$7:$R$13254,11,FALSE)</f>
        <v>0</v>
      </c>
      <c r="N744" s="36">
        <f>VLOOKUP("HV_"&amp;$D744&amp;$E744&amp;VLOOKUP($F744,key!$L$3:$M$13,2,FALSE)&amp;$G744&amp;N$6,'HVAC wts'!$H$7:$R$13254,11,FALSE)</f>
        <v>0</v>
      </c>
      <c r="O744" s="36">
        <f>VLOOKUP("HV_"&amp;$D744&amp;$E744&amp;VLOOKUP($F744,key!$L$3:$M$13,2,FALSE)&amp;$G744&amp;O$6,'HVAC wts'!$H$7:$R$13254,11,FALSE)</f>
        <v>0</v>
      </c>
      <c r="P744" s="36">
        <f>VLOOKUP("HV_"&amp;$D744&amp;$E744&amp;VLOOKUP($F744,key!$L$3:$M$13,2,FALSE)&amp;$G744&amp;P$6,'HVAC wts'!$H$7:$R$13254,11,FALSE)</f>
        <v>0</v>
      </c>
      <c r="Q744" s="36">
        <f>VLOOKUP("HV_"&amp;$D744&amp;$E744&amp;VLOOKUP($F744,key!$L$3:$M$13,2,FALSE)&amp;$G744&amp;Q$6,'HVAC wts'!$H$7:$R$13254,11,FALSE)</f>
        <v>0</v>
      </c>
      <c r="R744" s="36">
        <f>VLOOKUP("HV_"&amp;$D744&amp;$E744&amp;VLOOKUP($F744,key!$L$3:$M$13,2,FALSE)&amp;$G744&amp;R$6,'HVAC wts'!$H$7:$R$13254,11,FALSE)</f>
        <v>0</v>
      </c>
      <c r="S744" s="36">
        <f t="shared" si="87"/>
        <v>0</v>
      </c>
      <c r="T744" s="113"/>
      <c r="U744" s="113">
        <f>MATCH($A744&amp;U$6,'All applic'!$A$7:$A$59080,0)</f>
        <v>898</v>
      </c>
      <c r="V744" s="113">
        <f>MATCH($A744&amp;V$6,'All applic'!$A$7:$A$59080,0)</f>
        <v>899</v>
      </c>
      <c r="W744" s="113">
        <f>MATCH($A744&amp;W$6,'All applic'!$A$7:$A$59080,0)</f>
        <v>901</v>
      </c>
      <c r="X744" s="113">
        <f>MATCH($A744&amp;X$6,'All applic'!$A$7:$A$59080,0)</f>
        <v>900</v>
      </c>
      <c r="Y744" s="113">
        <f>MATCH($A744&amp;Y$6,'All applic'!$A$7:$A$59080,0)</f>
        <v>898</v>
      </c>
      <c r="Z744" s="113">
        <f>MATCH($A744&amp;Z$6,'All applic'!$A$7:$A$59080,0)</f>
        <v>901</v>
      </c>
      <c r="AA744" s="113"/>
      <c r="AB744" s="28">
        <f>INDEX('All applic'!$H$7:$H$59080,U744)</f>
        <v>1</v>
      </c>
      <c r="AC744" s="28">
        <f>INDEX('All applic'!$H$7:$H$59080,V744)</f>
        <v>0.754</v>
      </c>
      <c r="AD744" s="28">
        <f>INDEX('All applic'!$H$7:$H$59080,W744)</f>
        <v>0.98599999999999999</v>
      </c>
      <c r="AE744" s="28">
        <f>INDEX('All applic'!$H$7:$H$59080,X744)</f>
        <v>0.39200000000000002</v>
      </c>
      <c r="AF744" s="28">
        <f>INDEX('All applic'!$H$7:$H$59080,Y744)</f>
        <v>1</v>
      </c>
      <c r="AG744" s="28">
        <f>INDEX('All applic'!$H$7:$H$59080,Z744)</f>
        <v>0.98599999999999999</v>
      </c>
      <c r="AH744" s="28"/>
      <c r="AI744" s="28">
        <f>INDEX('All applic'!$I$7:$I$59080,U744)</f>
        <v>1.0454545454545454</v>
      </c>
      <c r="AJ744" s="28">
        <f>INDEX('All applic'!$I$7:$I$59080,V744)</f>
        <v>1.0227272727272727</v>
      </c>
      <c r="AK744" s="28">
        <f>INDEX('All applic'!$I$7:$I$59080,W744)</f>
        <v>1.0454545454545454</v>
      </c>
      <c r="AL744" s="28">
        <f>INDEX('All applic'!$I$7:$I$59080,X744)</f>
        <v>1.0227272727272727</v>
      </c>
      <c r="AM744" s="28">
        <f>INDEX('All applic'!$I$7:$I$59080,Y744)</f>
        <v>1.0454545454545454</v>
      </c>
      <c r="AN744" s="28">
        <f>INDEX('All applic'!$I$7:$I$59080,Z744)</f>
        <v>1.0454545454545454</v>
      </c>
      <c r="AO744" s="113"/>
      <c r="AP744" s="113">
        <f>INDEX('All applic'!$J$7:$J$59080,U744)</f>
        <v>-3.2000000000000001E-2</v>
      </c>
      <c r="AQ744" s="113">
        <v>0</v>
      </c>
      <c r="AR744" s="113">
        <f>INDEX('All applic'!$J$7:$J$59080,W744)</f>
        <v>-3.2199999999999999E-2</v>
      </c>
      <c r="AS744" s="113">
        <v>0</v>
      </c>
      <c r="AT744" s="113">
        <v>0</v>
      </c>
      <c r="AU744" s="113">
        <v>0</v>
      </c>
    </row>
    <row r="745" spans="1:47" x14ac:dyDescent="0.25">
      <c r="A745" s="113" t="str">
        <f t="shared" si="82"/>
        <v>CFLMFm2015CZ02</v>
      </c>
      <c r="B745" s="113" t="str">
        <f t="shared" si="83"/>
        <v>CFLSDGMFmCZ022015</v>
      </c>
      <c r="C745" s="113" t="s">
        <v>118</v>
      </c>
      <c r="D745" s="113" t="s">
        <v>131</v>
      </c>
      <c r="E745" s="113" t="s">
        <v>1650</v>
      </c>
      <c r="F745" s="89" t="s">
        <v>1830</v>
      </c>
      <c r="G745" s="113" t="s">
        <v>101</v>
      </c>
      <c r="H745" s="113" t="s">
        <v>1662</v>
      </c>
      <c r="I745" s="115">
        <f t="shared" si="84"/>
        <v>0</v>
      </c>
      <c r="J745" s="115">
        <f t="shared" si="85"/>
        <v>0</v>
      </c>
      <c r="K745" s="115">
        <f t="shared" si="86"/>
        <v>0</v>
      </c>
      <c r="L745" s="113"/>
      <c r="M745" s="36">
        <f>VLOOKUP("HV_"&amp;$D745&amp;$E745&amp;VLOOKUP($F745,key!$L$3:$M$13,2,FALSE)&amp;$G745&amp;M$6,'HVAC wts'!$H$7:$R$13254,11,FALSE)</f>
        <v>0</v>
      </c>
      <c r="N745" s="36">
        <f>VLOOKUP("HV_"&amp;$D745&amp;$E745&amp;VLOOKUP($F745,key!$L$3:$M$13,2,FALSE)&amp;$G745&amp;N$6,'HVAC wts'!$H$7:$R$13254,11,FALSE)</f>
        <v>0</v>
      </c>
      <c r="O745" s="36">
        <f>VLOOKUP("HV_"&amp;$D745&amp;$E745&amp;VLOOKUP($F745,key!$L$3:$M$13,2,FALSE)&amp;$G745&amp;O$6,'HVAC wts'!$H$7:$R$13254,11,FALSE)</f>
        <v>0</v>
      </c>
      <c r="P745" s="36">
        <f>VLOOKUP("HV_"&amp;$D745&amp;$E745&amp;VLOOKUP($F745,key!$L$3:$M$13,2,FALSE)&amp;$G745&amp;P$6,'HVAC wts'!$H$7:$R$13254,11,FALSE)</f>
        <v>0</v>
      </c>
      <c r="Q745" s="36">
        <f>VLOOKUP("HV_"&amp;$D745&amp;$E745&amp;VLOOKUP($F745,key!$L$3:$M$13,2,FALSE)&amp;$G745&amp;Q$6,'HVAC wts'!$H$7:$R$13254,11,FALSE)</f>
        <v>0</v>
      </c>
      <c r="R745" s="36">
        <f>VLOOKUP("HV_"&amp;$D745&amp;$E745&amp;VLOOKUP($F745,key!$L$3:$M$13,2,FALSE)&amp;$G745&amp;R$6,'HVAC wts'!$H$7:$R$13254,11,FALSE)</f>
        <v>0</v>
      </c>
      <c r="S745" s="36">
        <f t="shared" si="87"/>
        <v>0</v>
      </c>
      <c r="T745" s="113"/>
      <c r="U745" s="113">
        <f>MATCH($A745&amp;U$6,'All applic'!$A$7:$A$59080,0)</f>
        <v>902</v>
      </c>
      <c r="V745" s="113">
        <f>MATCH($A745&amp;V$6,'All applic'!$A$7:$A$59080,0)</f>
        <v>903</v>
      </c>
      <c r="W745" s="113">
        <f>MATCH($A745&amp;W$6,'All applic'!$A$7:$A$59080,0)</f>
        <v>905</v>
      </c>
      <c r="X745" s="113">
        <f>MATCH($A745&amp;X$6,'All applic'!$A$7:$A$59080,0)</f>
        <v>904</v>
      </c>
      <c r="Y745" s="113">
        <f>MATCH($A745&amp;Y$6,'All applic'!$A$7:$A$59080,0)</f>
        <v>902</v>
      </c>
      <c r="Z745" s="113">
        <f>MATCH($A745&amp;Z$6,'All applic'!$A$7:$A$59080,0)</f>
        <v>905</v>
      </c>
      <c r="AA745" s="113"/>
      <c r="AB745" s="28">
        <f>INDEX('All applic'!$H$7:$H$59080,U745)</f>
        <v>1.0580000000000001</v>
      </c>
      <c r="AC745" s="28">
        <f>INDEX('All applic'!$H$7:$H$59080,V745)</f>
        <v>0.89400000000000002</v>
      </c>
      <c r="AD745" s="28">
        <f>INDEX('All applic'!$H$7:$H$59080,W745)</f>
        <v>0.998</v>
      </c>
      <c r="AE745" s="28">
        <f>INDEX('All applic'!$H$7:$H$59080,X745)</f>
        <v>0.59599999999999997</v>
      </c>
      <c r="AF745" s="28">
        <f>INDEX('All applic'!$H$7:$H$59080,Y745)</f>
        <v>1.0580000000000001</v>
      </c>
      <c r="AG745" s="28">
        <f>INDEX('All applic'!$H$7:$H$59080,Z745)</f>
        <v>0.998</v>
      </c>
      <c r="AH745" s="28"/>
      <c r="AI745" s="28">
        <f>INDEX('All applic'!$I$7:$I$59080,U745)</f>
        <v>1.5121951219512195</v>
      </c>
      <c r="AJ745" s="28">
        <f>INDEX('All applic'!$I$7:$I$59080,V745)</f>
        <v>1.4878048780487805</v>
      </c>
      <c r="AK745" s="28">
        <f>INDEX('All applic'!$I$7:$I$59080,W745)</f>
        <v>1.024390243902439</v>
      </c>
      <c r="AL745" s="28">
        <f>INDEX('All applic'!$I$7:$I$59080,X745)</f>
        <v>1</v>
      </c>
      <c r="AM745" s="28">
        <f>INDEX('All applic'!$I$7:$I$59080,Y745)</f>
        <v>1.5121951219512195</v>
      </c>
      <c r="AN745" s="28">
        <f>INDEX('All applic'!$I$7:$I$59080,Z745)</f>
        <v>1.024390243902439</v>
      </c>
      <c r="AO745" s="113"/>
      <c r="AP745" s="113">
        <f>INDEX('All applic'!$J$7:$J$59080,U745)</f>
        <v>-2.1000000000000001E-2</v>
      </c>
      <c r="AQ745" s="113">
        <v>0</v>
      </c>
      <c r="AR745" s="113">
        <f>INDEX('All applic'!$J$7:$J$59080,W745)</f>
        <v>-2.12E-2</v>
      </c>
      <c r="AS745" s="113">
        <v>0</v>
      </c>
      <c r="AT745" s="113">
        <v>0</v>
      </c>
      <c r="AU745" s="113">
        <v>0</v>
      </c>
    </row>
    <row r="746" spans="1:47" x14ac:dyDescent="0.25">
      <c r="A746" s="113" t="str">
        <f t="shared" si="82"/>
        <v>CFLMFm2015CZ03</v>
      </c>
      <c r="B746" s="113" t="str">
        <f t="shared" si="83"/>
        <v>CFLSDGMFmCZ032015</v>
      </c>
      <c r="C746" s="113" t="s">
        <v>118</v>
      </c>
      <c r="D746" s="113" t="s">
        <v>131</v>
      </c>
      <c r="E746" s="113" t="s">
        <v>1650</v>
      </c>
      <c r="F746" s="89" t="s">
        <v>1830</v>
      </c>
      <c r="G746" s="113" t="s">
        <v>102</v>
      </c>
      <c r="H746" s="113" t="s">
        <v>1662</v>
      </c>
      <c r="I746" s="115">
        <f t="shared" si="84"/>
        <v>0</v>
      </c>
      <c r="J746" s="115">
        <f t="shared" si="85"/>
        <v>0</v>
      </c>
      <c r="K746" s="115">
        <f t="shared" si="86"/>
        <v>0</v>
      </c>
      <c r="L746" s="113"/>
      <c r="M746" s="36">
        <f>VLOOKUP("HV_"&amp;$D746&amp;$E746&amp;VLOOKUP($F746,key!$L$3:$M$13,2,FALSE)&amp;$G746&amp;M$6,'HVAC wts'!$H$7:$R$13254,11,FALSE)</f>
        <v>0</v>
      </c>
      <c r="N746" s="36">
        <f>VLOOKUP("HV_"&amp;$D746&amp;$E746&amp;VLOOKUP($F746,key!$L$3:$M$13,2,FALSE)&amp;$G746&amp;N$6,'HVAC wts'!$H$7:$R$13254,11,FALSE)</f>
        <v>0</v>
      </c>
      <c r="O746" s="36">
        <f>VLOOKUP("HV_"&amp;$D746&amp;$E746&amp;VLOOKUP($F746,key!$L$3:$M$13,2,FALSE)&amp;$G746&amp;O$6,'HVAC wts'!$H$7:$R$13254,11,FALSE)</f>
        <v>0</v>
      </c>
      <c r="P746" s="36">
        <f>VLOOKUP("HV_"&amp;$D746&amp;$E746&amp;VLOOKUP($F746,key!$L$3:$M$13,2,FALSE)&amp;$G746&amp;P$6,'HVAC wts'!$H$7:$R$13254,11,FALSE)</f>
        <v>0</v>
      </c>
      <c r="Q746" s="36">
        <f>VLOOKUP("HV_"&amp;$D746&amp;$E746&amp;VLOOKUP($F746,key!$L$3:$M$13,2,FALSE)&amp;$G746&amp;Q$6,'HVAC wts'!$H$7:$R$13254,11,FALSE)</f>
        <v>0</v>
      </c>
      <c r="R746" s="36">
        <f>VLOOKUP("HV_"&amp;$D746&amp;$E746&amp;VLOOKUP($F746,key!$L$3:$M$13,2,FALSE)&amp;$G746&amp;R$6,'HVAC wts'!$H$7:$R$13254,11,FALSE)</f>
        <v>0</v>
      </c>
      <c r="S746" s="36">
        <f t="shared" si="87"/>
        <v>0</v>
      </c>
      <c r="T746" s="113"/>
      <c r="U746" s="113">
        <f>MATCH($A746&amp;U$6,'All applic'!$A$7:$A$59080,0)</f>
        <v>906</v>
      </c>
      <c r="V746" s="113">
        <f>MATCH($A746&amp;V$6,'All applic'!$A$7:$A$59080,0)</f>
        <v>907</v>
      </c>
      <c r="W746" s="113">
        <f>MATCH($A746&amp;W$6,'All applic'!$A$7:$A$59080,0)</f>
        <v>909</v>
      </c>
      <c r="X746" s="113">
        <f>MATCH($A746&amp;X$6,'All applic'!$A$7:$A$59080,0)</f>
        <v>908</v>
      </c>
      <c r="Y746" s="113">
        <f>MATCH($A746&amp;Y$6,'All applic'!$A$7:$A$59080,0)</f>
        <v>906</v>
      </c>
      <c r="Z746" s="113">
        <f>MATCH($A746&amp;Z$6,'All applic'!$A$7:$A$59080,0)</f>
        <v>909</v>
      </c>
      <c r="AA746" s="113"/>
      <c r="AB746" s="28">
        <f>INDEX('All applic'!$H$7:$H$59080,U746)</f>
        <v>1.006</v>
      </c>
      <c r="AC746" s="28">
        <f>INDEX('All applic'!$H$7:$H$59080,V746)</f>
        <v>0.85799999999999998</v>
      </c>
      <c r="AD746" s="28">
        <f>INDEX('All applic'!$H$7:$H$59080,W746)</f>
        <v>0.99399999999999999</v>
      </c>
      <c r="AE746" s="28">
        <f>INDEX('All applic'!$H$7:$H$59080,X746)</f>
        <v>0.56799999999999995</v>
      </c>
      <c r="AF746" s="28">
        <f>INDEX('All applic'!$H$7:$H$59080,Y746)</f>
        <v>1.006</v>
      </c>
      <c r="AG746" s="28">
        <f>INDEX('All applic'!$H$7:$H$59080,Z746)</f>
        <v>0.99399999999999999</v>
      </c>
      <c r="AH746" s="28"/>
      <c r="AI746" s="28">
        <f>INDEX('All applic'!$I$7:$I$59080,U746)</f>
        <v>1.25</v>
      </c>
      <c r="AJ746" s="28">
        <f>INDEX('All applic'!$I$7:$I$59080,V746)</f>
        <v>1.25</v>
      </c>
      <c r="AK746" s="28">
        <f>INDEX('All applic'!$I$7:$I$59080,W746)</f>
        <v>1.05</v>
      </c>
      <c r="AL746" s="28">
        <f>INDEX('All applic'!$I$7:$I$59080,X746)</f>
        <v>1.0249999999999999</v>
      </c>
      <c r="AM746" s="28">
        <f>INDEX('All applic'!$I$7:$I$59080,Y746)</f>
        <v>1.25</v>
      </c>
      <c r="AN746" s="28">
        <f>INDEX('All applic'!$I$7:$I$59080,Z746)</f>
        <v>1.05</v>
      </c>
      <c r="AO746" s="113"/>
      <c r="AP746" s="113">
        <f>INDEX('All applic'!$J$7:$J$59080,U746)</f>
        <v>-2.3E-2</v>
      </c>
      <c r="AQ746" s="113">
        <v>0</v>
      </c>
      <c r="AR746" s="113">
        <f>INDEX('All applic'!$J$7:$J$59080,W746)</f>
        <v>-2.3E-2</v>
      </c>
      <c r="AS746" s="113">
        <v>0</v>
      </c>
      <c r="AT746" s="113">
        <v>0</v>
      </c>
      <c r="AU746" s="113">
        <v>0</v>
      </c>
    </row>
    <row r="747" spans="1:47" x14ac:dyDescent="0.25">
      <c r="A747" s="113" t="str">
        <f t="shared" si="82"/>
        <v>CFLMFm2015CZ04</v>
      </c>
      <c r="B747" s="113" t="str">
        <f t="shared" si="83"/>
        <v>CFLSDGMFmCZ042015</v>
      </c>
      <c r="C747" s="113" t="s">
        <v>118</v>
      </c>
      <c r="D747" s="113" t="s">
        <v>131</v>
      </c>
      <c r="E747" s="113" t="s">
        <v>1650</v>
      </c>
      <c r="F747" s="89" t="s">
        <v>1830</v>
      </c>
      <c r="G747" s="113" t="s">
        <v>103</v>
      </c>
      <c r="H747" s="113" t="s">
        <v>1662</v>
      </c>
      <c r="I747" s="115">
        <f t="shared" si="84"/>
        <v>0</v>
      </c>
      <c r="J747" s="115">
        <f t="shared" si="85"/>
        <v>0</v>
      </c>
      <c r="K747" s="115">
        <f t="shared" si="86"/>
        <v>0</v>
      </c>
      <c r="L747" s="113"/>
      <c r="M747" s="36">
        <f>VLOOKUP("HV_"&amp;$D747&amp;$E747&amp;VLOOKUP($F747,key!$L$3:$M$13,2,FALSE)&amp;$G747&amp;M$6,'HVAC wts'!$H$7:$R$13254,11,FALSE)</f>
        <v>0</v>
      </c>
      <c r="N747" s="36">
        <f>VLOOKUP("HV_"&amp;$D747&amp;$E747&amp;VLOOKUP($F747,key!$L$3:$M$13,2,FALSE)&amp;$G747&amp;N$6,'HVAC wts'!$H$7:$R$13254,11,FALSE)</f>
        <v>0</v>
      </c>
      <c r="O747" s="36">
        <f>VLOOKUP("HV_"&amp;$D747&amp;$E747&amp;VLOOKUP($F747,key!$L$3:$M$13,2,FALSE)&amp;$G747&amp;O$6,'HVAC wts'!$H$7:$R$13254,11,FALSE)</f>
        <v>0</v>
      </c>
      <c r="P747" s="36">
        <f>VLOOKUP("HV_"&amp;$D747&amp;$E747&amp;VLOOKUP($F747,key!$L$3:$M$13,2,FALSE)&amp;$G747&amp;P$6,'HVAC wts'!$H$7:$R$13254,11,FALSE)</f>
        <v>0</v>
      </c>
      <c r="Q747" s="36">
        <f>VLOOKUP("HV_"&amp;$D747&amp;$E747&amp;VLOOKUP($F747,key!$L$3:$M$13,2,FALSE)&amp;$G747&amp;Q$6,'HVAC wts'!$H$7:$R$13254,11,FALSE)</f>
        <v>0</v>
      </c>
      <c r="R747" s="36">
        <f>VLOOKUP("HV_"&amp;$D747&amp;$E747&amp;VLOOKUP($F747,key!$L$3:$M$13,2,FALSE)&amp;$G747&amp;R$6,'HVAC wts'!$H$7:$R$13254,11,FALSE)</f>
        <v>0</v>
      </c>
      <c r="S747" s="36">
        <f t="shared" si="87"/>
        <v>0</v>
      </c>
      <c r="T747" s="113"/>
      <c r="U747" s="113">
        <f>MATCH($A747&amp;U$6,'All applic'!$A$7:$A$59080,0)</f>
        <v>910</v>
      </c>
      <c r="V747" s="113">
        <f>MATCH($A747&amp;V$6,'All applic'!$A$7:$A$59080,0)</f>
        <v>911</v>
      </c>
      <c r="W747" s="113">
        <f>MATCH($A747&amp;W$6,'All applic'!$A$7:$A$59080,0)</f>
        <v>913</v>
      </c>
      <c r="X747" s="113">
        <f>MATCH($A747&amp;X$6,'All applic'!$A$7:$A$59080,0)</f>
        <v>912</v>
      </c>
      <c r="Y747" s="113">
        <f>MATCH($A747&amp;Y$6,'All applic'!$A$7:$A$59080,0)</f>
        <v>910</v>
      </c>
      <c r="Z747" s="113">
        <f>MATCH($A747&amp;Z$6,'All applic'!$A$7:$A$59080,0)</f>
        <v>913</v>
      </c>
      <c r="AA747" s="113"/>
      <c r="AB747" s="28">
        <f>INDEX('All applic'!$H$7:$H$59080,U747)</f>
        <v>1.08</v>
      </c>
      <c r="AC747" s="28">
        <f>INDEX('All applic'!$H$7:$H$59080,V747)</f>
        <v>0.94599999999999995</v>
      </c>
      <c r="AD747" s="28">
        <f>INDEX('All applic'!$H$7:$H$59080,W747)</f>
        <v>1.006</v>
      </c>
      <c r="AE747" s="28">
        <f>INDEX('All applic'!$H$7:$H$59080,X747)</f>
        <v>0.69599999999999995</v>
      </c>
      <c r="AF747" s="28">
        <f>INDEX('All applic'!$H$7:$H$59080,Y747)</f>
        <v>1.08</v>
      </c>
      <c r="AG747" s="28">
        <f>INDEX('All applic'!$H$7:$H$59080,Z747)</f>
        <v>1.006</v>
      </c>
      <c r="AH747" s="28"/>
      <c r="AI747" s="28">
        <f>INDEX('All applic'!$I$7:$I$59080,U747)</f>
        <v>1.6363636363636362</v>
      </c>
      <c r="AJ747" s="28">
        <f>INDEX('All applic'!$I$7:$I$59080,V747)</f>
        <v>1.7272727272727273</v>
      </c>
      <c r="AK747" s="28">
        <f>INDEX('All applic'!$I$7:$I$59080,W747)</f>
        <v>1.0454545454545454</v>
      </c>
      <c r="AL747" s="28">
        <f>INDEX('All applic'!$I$7:$I$59080,X747)</f>
        <v>1.0227272727272727</v>
      </c>
      <c r="AM747" s="28">
        <f>INDEX('All applic'!$I$7:$I$59080,Y747)</f>
        <v>1.6363636363636362</v>
      </c>
      <c r="AN747" s="28">
        <f>INDEX('All applic'!$I$7:$I$59080,Z747)</f>
        <v>1.0454545454545454</v>
      </c>
      <c r="AO747" s="113"/>
      <c r="AP747" s="113">
        <f>INDEX('All applic'!$J$7:$J$59080,U747)</f>
        <v>-1.636E-2</v>
      </c>
      <c r="AQ747" s="113">
        <v>0</v>
      </c>
      <c r="AR747" s="113">
        <f>INDEX('All applic'!$J$7:$J$59080,W747)</f>
        <v>-1.6660000000000001E-2</v>
      </c>
      <c r="AS747" s="113">
        <v>0</v>
      </c>
      <c r="AT747" s="113">
        <v>0</v>
      </c>
      <c r="AU747" s="113">
        <v>0</v>
      </c>
    </row>
    <row r="748" spans="1:47" x14ac:dyDescent="0.25">
      <c r="A748" s="113" t="str">
        <f t="shared" si="82"/>
        <v>CFLMFm2015CZ05</v>
      </c>
      <c r="B748" s="113" t="str">
        <f t="shared" si="83"/>
        <v>CFLSDGMFmCZ052015</v>
      </c>
      <c r="C748" s="113" t="s">
        <v>118</v>
      </c>
      <c r="D748" s="113" t="s">
        <v>131</v>
      </c>
      <c r="E748" s="113" t="s">
        <v>1650</v>
      </c>
      <c r="F748" s="89" t="s">
        <v>1830</v>
      </c>
      <c r="G748" s="113" t="s">
        <v>104</v>
      </c>
      <c r="H748" s="113" t="s">
        <v>1662</v>
      </c>
      <c r="I748" s="115">
        <f t="shared" si="84"/>
        <v>0</v>
      </c>
      <c r="J748" s="115">
        <f t="shared" si="85"/>
        <v>0</v>
      </c>
      <c r="K748" s="115">
        <f t="shared" si="86"/>
        <v>0</v>
      </c>
      <c r="L748" s="113"/>
      <c r="M748" s="36">
        <f>VLOOKUP("HV_"&amp;$D748&amp;$E748&amp;VLOOKUP($F748,key!$L$3:$M$13,2,FALSE)&amp;$G748&amp;M$6,'HVAC wts'!$H$7:$R$13254,11,FALSE)</f>
        <v>0</v>
      </c>
      <c r="N748" s="36">
        <f>VLOOKUP("HV_"&amp;$D748&amp;$E748&amp;VLOOKUP($F748,key!$L$3:$M$13,2,FALSE)&amp;$G748&amp;N$6,'HVAC wts'!$H$7:$R$13254,11,FALSE)</f>
        <v>0</v>
      </c>
      <c r="O748" s="36">
        <f>VLOOKUP("HV_"&amp;$D748&amp;$E748&amp;VLOOKUP($F748,key!$L$3:$M$13,2,FALSE)&amp;$G748&amp;O$6,'HVAC wts'!$H$7:$R$13254,11,FALSE)</f>
        <v>0</v>
      </c>
      <c r="P748" s="36">
        <f>VLOOKUP("HV_"&amp;$D748&amp;$E748&amp;VLOOKUP($F748,key!$L$3:$M$13,2,FALSE)&amp;$G748&amp;P$6,'HVAC wts'!$H$7:$R$13254,11,FALSE)</f>
        <v>0</v>
      </c>
      <c r="Q748" s="36">
        <f>VLOOKUP("HV_"&amp;$D748&amp;$E748&amp;VLOOKUP($F748,key!$L$3:$M$13,2,FALSE)&amp;$G748&amp;Q$6,'HVAC wts'!$H$7:$R$13254,11,FALSE)</f>
        <v>0</v>
      </c>
      <c r="R748" s="36">
        <f>VLOOKUP("HV_"&amp;$D748&amp;$E748&amp;VLOOKUP($F748,key!$L$3:$M$13,2,FALSE)&amp;$G748&amp;R$6,'HVAC wts'!$H$7:$R$13254,11,FALSE)</f>
        <v>0</v>
      </c>
      <c r="S748" s="36">
        <f t="shared" si="87"/>
        <v>0</v>
      </c>
      <c r="T748" s="113"/>
      <c r="U748" s="113">
        <f>MATCH($A748&amp;U$6,'All applic'!$A$7:$A$59080,0)</f>
        <v>914</v>
      </c>
      <c r="V748" s="113">
        <f>MATCH($A748&amp;V$6,'All applic'!$A$7:$A$59080,0)</f>
        <v>915</v>
      </c>
      <c r="W748" s="113">
        <f>MATCH($A748&amp;W$6,'All applic'!$A$7:$A$59080,0)</f>
        <v>917</v>
      </c>
      <c r="X748" s="113">
        <f>MATCH($A748&amp;X$6,'All applic'!$A$7:$A$59080,0)</f>
        <v>916</v>
      </c>
      <c r="Y748" s="113">
        <f>MATCH($A748&amp;Y$6,'All applic'!$A$7:$A$59080,0)</f>
        <v>914</v>
      </c>
      <c r="Z748" s="113">
        <f>MATCH($A748&amp;Z$6,'All applic'!$A$7:$A$59080,0)</f>
        <v>917</v>
      </c>
      <c r="AA748" s="113"/>
      <c r="AB748" s="28">
        <f>INDEX('All applic'!$H$7:$H$59080,U748)</f>
        <v>1.03</v>
      </c>
      <c r="AC748" s="28">
        <f>INDEX('All applic'!$H$7:$H$59080,V748)</f>
        <v>0.88600000000000001</v>
      </c>
      <c r="AD748" s="28">
        <f>INDEX('All applic'!$H$7:$H$59080,W748)</f>
        <v>1.008</v>
      </c>
      <c r="AE748" s="28">
        <f>INDEX('All applic'!$H$7:$H$59080,X748)</f>
        <v>0.66800000000000004</v>
      </c>
      <c r="AF748" s="28">
        <f>INDEX('All applic'!$H$7:$H$59080,Y748)</f>
        <v>1.03</v>
      </c>
      <c r="AG748" s="28">
        <f>INDEX('All applic'!$H$7:$H$59080,Z748)</f>
        <v>1.008</v>
      </c>
      <c r="AH748" s="28"/>
      <c r="AI748" s="28">
        <f>INDEX('All applic'!$I$7:$I$59080,U748)</f>
        <v>1.3181818181818183</v>
      </c>
      <c r="AJ748" s="28">
        <f>INDEX('All applic'!$I$7:$I$59080,V748)</f>
        <v>1.2727272727272729</v>
      </c>
      <c r="AK748" s="28">
        <f>INDEX('All applic'!$I$7:$I$59080,W748)</f>
        <v>1.0227272727272727</v>
      </c>
      <c r="AL748" s="28">
        <f>INDEX('All applic'!$I$7:$I$59080,X748)</f>
        <v>1.0227272727272727</v>
      </c>
      <c r="AM748" s="28">
        <f>INDEX('All applic'!$I$7:$I$59080,Y748)</f>
        <v>1.3181818181818183</v>
      </c>
      <c r="AN748" s="28">
        <f>INDEX('All applic'!$I$7:$I$59080,Z748)</f>
        <v>1.0227272727272727</v>
      </c>
      <c r="AO748" s="113"/>
      <c r="AP748" s="113">
        <f>INDEX('All applic'!$J$7:$J$59080,U748)</f>
        <v>-1.8339999999999999E-2</v>
      </c>
      <c r="AQ748" s="113">
        <v>0</v>
      </c>
      <c r="AR748" s="113">
        <f>INDEX('All applic'!$J$7:$J$59080,W748)</f>
        <v>-1.84E-2</v>
      </c>
      <c r="AS748" s="113">
        <v>0</v>
      </c>
      <c r="AT748" s="113">
        <v>0</v>
      </c>
      <c r="AU748" s="113">
        <v>0</v>
      </c>
    </row>
    <row r="749" spans="1:47" x14ac:dyDescent="0.25">
      <c r="A749" s="113" t="str">
        <f t="shared" si="82"/>
        <v>CFLMFm2015CZ06</v>
      </c>
      <c r="B749" s="113" t="str">
        <f t="shared" si="83"/>
        <v>CFLSDGMFmCZ062015</v>
      </c>
      <c r="C749" s="113" t="s">
        <v>118</v>
      </c>
      <c r="D749" s="113" t="s">
        <v>131</v>
      </c>
      <c r="E749" s="113" t="s">
        <v>1650</v>
      </c>
      <c r="F749" s="89" t="s">
        <v>1830</v>
      </c>
      <c r="G749" s="113" t="s">
        <v>105</v>
      </c>
      <c r="H749" s="113" t="s">
        <v>1662</v>
      </c>
      <c r="I749" s="115">
        <f t="shared" si="84"/>
        <v>1.0479435998015076</v>
      </c>
      <c r="J749" s="115">
        <f t="shared" si="85"/>
        <v>1.4520016488522363</v>
      </c>
      <c r="K749" s="115">
        <f t="shared" si="86"/>
        <v>-1.5467094591082021E-2</v>
      </c>
      <c r="L749" s="113"/>
      <c r="M749" s="36">
        <f>VLOOKUP("HV_"&amp;$D749&amp;$E749&amp;VLOOKUP($F749,key!$L$3:$M$13,2,FALSE)&amp;$G749&amp;M$6,'HVAC wts'!$H$7:$R$13254,11,FALSE)</f>
        <v>191.82473472283809</v>
      </c>
      <c r="N749" s="36">
        <f>VLOOKUP("HV_"&amp;$D749&amp;$E749&amp;VLOOKUP($F749,key!$L$3:$M$13,2,FALSE)&amp;$G749&amp;N$6,'HVAC wts'!$H$7:$R$13254,11,FALSE)</f>
        <v>27.583368159645236</v>
      </c>
      <c r="O749" s="36">
        <f>VLOOKUP("HV_"&amp;$D749&amp;$E749&amp;VLOOKUP($F749,key!$L$3:$M$13,2,FALSE)&amp;$G749&amp;O$6,'HVAC wts'!$H$7:$R$13254,11,FALSE)</f>
        <v>0</v>
      </c>
      <c r="P749" s="36">
        <f>VLOOKUP("HV_"&amp;$D749&amp;$E749&amp;VLOOKUP($F749,key!$L$3:$M$13,2,FALSE)&amp;$G749&amp;P$6,'HVAC wts'!$H$7:$R$13254,11,FALSE)</f>
        <v>0</v>
      </c>
      <c r="Q749" s="36">
        <f>VLOOKUP("HV_"&amp;$D749&amp;$E749&amp;VLOOKUP($F749,key!$L$3:$M$13,2,FALSE)&amp;$G749&amp;Q$6,'HVAC wts'!$H$7:$R$13254,11,FALSE)</f>
        <v>23.921455432372507</v>
      </c>
      <c r="R749" s="36">
        <f>VLOOKUP("HV_"&amp;$D749&amp;$E749&amp;VLOOKUP($F749,key!$L$3:$M$13,2,FALSE)&amp;$G749&amp;R$6,'HVAC wts'!$H$7:$R$13254,11,FALSE)</f>
        <v>0</v>
      </c>
      <c r="S749" s="36">
        <f t="shared" si="87"/>
        <v>243.32955831485583</v>
      </c>
      <c r="T749" s="113"/>
      <c r="U749" s="113">
        <f>MATCH($A749&amp;U$6,'All applic'!$A$7:$A$59080,0)</f>
        <v>918</v>
      </c>
      <c r="V749" s="113">
        <f>MATCH($A749&amp;V$6,'All applic'!$A$7:$A$59080,0)</f>
        <v>919</v>
      </c>
      <c r="W749" s="113">
        <f>MATCH($A749&amp;W$6,'All applic'!$A$7:$A$59080,0)</f>
        <v>921</v>
      </c>
      <c r="X749" s="113">
        <f>MATCH($A749&amp;X$6,'All applic'!$A$7:$A$59080,0)</f>
        <v>920</v>
      </c>
      <c r="Y749" s="113">
        <f>MATCH($A749&amp;Y$6,'All applic'!$A$7:$A$59080,0)</f>
        <v>918</v>
      </c>
      <c r="Z749" s="113">
        <f>MATCH($A749&amp;Z$6,'All applic'!$A$7:$A$59080,0)</f>
        <v>921</v>
      </c>
      <c r="AA749" s="113"/>
      <c r="AB749" s="28">
        <f>INDEX('All applic'!$H$7:$H$59080,U749)</f>
        <v>1.0620000000000001</v>
      </c>
      <c r="AC749" s="28">
        <f>INDEX('All applic'!$H$7:$H$59080,V749)</f>
        <v>0.93799999999999994</v>
      </c>
      <c r="AD749" s="28">
        <f>INDEX('All applic'!$H$7:$H$59080,W749)</f>
        <v>1</v>
      </c>
      <c r="AE749" s="28">
        <f>INDEX('All applic'!$H$7:$H$59080,X749)</f>
        <v>0.65200000000000002</v>
      </c>
      <c r="AF749" s="28">
        <f>INDEX('All applic'!$H$7:$H$59080,Y749)</f>
        <v>1.0620000000000001</v>
      </c>
      <c r="AG749" s="28">
        <f>INDEX('All applic'!$H$7:$H$59080,Z749)</f>
        <v>1</v>
      </c>
      <c r="AH749" s="28"/>
      <c r="AI749" s="28">
        <f>INDEX('All applic'!$I$7:$I$59080,U749)</f>
        <v>1.4444444444444446</v>
      </c>
      <c r="AJ749" s="28">
        <f>INDEX('All applic'!$I$7:$I$59080,V749)</f>
        <v>1.5111111111111113</v>
      </c>
      <c r="AK749" s="28">
        <f>INDEX('All applic'!$I$7:$I$59080,W749)</f>
        <v>1</v>
      </c>
      <c r="AL749" s="28">
        <f>INDEX('All applic'!$I$7:$I$59080,X749)</f>
        <v>1</v>
      </c>
      <c r="AM749" s="28">
        <f>INDEX('All applic'!$I$7:$I$59080,Y749)</f>
        <v>1.4444444444444446</v>
      </c>
      <c r="AN749" s="28">
        <f>INDEX('All applic'!$I$7:$I$59080,Z749)</f>
        <v>1</v>
      </c>
      <c r="AO749" s="113"/>
      <c r="AP749" s="113">
        <f>INDEX('All applic'!$J$7:$J$59080,U749)</f>
        <v>-1.9620000000000002E-2</v>
      </c>
      <c r="AQ749" s="113">
        <v>0</v>
      </c>
      <c r="AR749" s="113">
        <f>INDEX('All applic'!$J$7:$J$59080,W749)</f>
        <v>-1.9820000000000001E-2</v>
      </c>
      <c r="AS749" s="113">
        <v>0</v>
      </c>
      <c r="AT749" s="113">
        <v>0</v>
      </c>
      <c r="AU749" s="113">
        <v>0</v>
      </c>
    </row>
    <row r="750" spans="1:47" x14ac:dyDescent="0.25">
      <c r="A750" s="113" t="str">
        <f t="shared" si="82"/>
        <v>CFLMFm2015CZ07</v>
      </c>
      <c r="B750" s="113" t="str">
        <f t="shared" si="83"/>
        <v>CFLSDGMFmCZ072015</v>
      </c>
      <c r="C750" s="113" t="s">
        <v>118</v>
      </c>
      <c r="D750" s="113" t="s">
        <v>131</v>
      </c>
      <c r="E750" s="113" t="s">
        <v>1650</v>
      </c>
      <c r="F750" s="89" t="s">
        <v>1830</v>
      </c>
      <c r="G750" s="113" t="s">
        <v>106</v>
      </c>
      <c r="H750" s="113" t="s">
        <v>1662</v>
      </c>
      <c r="I750" s="115">
        <f t="shared" si="84"/>
        <v>1.0852653408199515</v>
      </c>
      <c r="J750" s="115">
        <f t="shared" si="85"/>
        <v>1.2527274779628039</v>
      </c>
      <c r="K750" s="115">
        <f t="shared" si="86"/>
        <v>-1.2768123395251437E-2</v>
      </c>
      <c r="L750" s="113"/>
      <c r="M750" s="36">
        <f>VLOOKUP("HV_"&amp;$D750&amp;$E750&amp;VLOOKUP($F750,key!$L$3:$M$13,2,FALSE)&amp;$G750&amp;M$6,'HVAC wts'!$H$7:$R$13254,11,FALSE)</f>
        <v>2497.5237229859567</v>
      </c>
      <c r="N750" s="36">
        <f>VLOOKUP("HV_"&amp;$D750&amp;$E750&amp;VLOOKUP($F750,key!$L$3:$M$13,2,FALSE)&amp;$G750&amp;N$6,'HVAC wts'!$H$7:$R$13254,11,FALSE)</f>
        <v>359.13051796008875</v>
      </c>
      <c r="O750" s="36">
        <f>VLOOKUP("HV_"&amp;$D750&amp;$E750&amp;VLOOKUP($F750,key!$L$3:$M$13,2,FALSE)&amp;$G750&amp;O$6,'HVAC wts'!$H$7:$R$13254,11,FALSE)</f>
        <v>284.39355819660005</v>
      </c>
      <c r="P750" s="36">
        <f>VLOOKUP("HV_"&amp;$D750&amp;$E750&amp;VLOOKUP($F750,key!$L$3:$M$13,2,FALSE)&amp;$G750&amp;P$6,'HVAC wts'!$H$7:$R$13254,11,FALSE)</f>
        <v>40.89426855875832</v>
      </c>
      <c r="Q750" s="36">
        <f>VLOOKUP("HV_"&amp;$D750&amp;$E750&amp;VLOOKUP($F750,key!$L$3:$M$13,2,FALSE)&amp;$G750&amp;Q$6,'HVAC wts'!$H$7:$R$13254,11,FALSE)</f>
        <v>311.45306947524023</v>
      </c>
      <c r="R750" s="36">
        <f>VLOOKUP("HV_"&amp;$D750&amp;$E750&amp;VLOOKUP($F750,key!$L$3:$M$13,2,FALSE)&amp;$G750&amp;R$6,'HVAC wts'!$H$7:$R$13254,11,FALSE)</f>
        <v>35.465227346637107</v>
      </c>
      <c r="S750" s="36">
        <f t="shared" si="87"/>
        <v>3528.8603645232815</v>
      </c>
      <c r="T750" s="113"/>
      <c r="U750" s="113">
        <f>MATCH($A750&amp;U$6,'All applic'!$A$7:$A$59080,0)</f>
        <v>922</v>
      </c>
      <c r="V750" s="113">
        <f>MATCH($A750&amp;V$6,'All applic'!$A$7:$A$59080,0)</f>
        <v>923</v>
      </c>
      <c r="W750" s="113">
        <f>MATCH($A750&amp;W$6,'All applic'!$A$7:$A$59080,0)</f>
        <v>925</v>
      </c>
      <c r="X750" s="113">
        <f>MATCH($A750&amp;X$6,'All applic'!$A$7:$A$59080,0)</f>
        <v>924</v>
      </c>
      <c r="Y750" s="113">
        <f>MATCH($A750&amp;Y$6,'All applic'!$A$7:$A$59080,0)</f>
        <v>922</v>
      </c>
      <c r="Z750" s="113">
        <f>MATCH($A750&amp;Z$6,'All applic'!$A$7:$A$59080,0)</f>
        <v>925</v>
      </c>
      <c r="AA750" s="113"/>
      <c r="AB750" s="28">
        <f>INDEX('All applic'!$H$7:$H$59080,U750)</f>
        <v>1.1100000000000001</v>
      </c>
      <c r="AC750" s="28">
        <f>INDEX('All applic'!$H$7:$H$59080,V750)</f>
        <v>1.006</v>
      </c>
      <c r="AD750" s="28">
        <f>INDEX('All applic'!$H$7:$H$59080,W750)</f>
        <v>1.004</v>
      </c>
      <c r="AE750" s="28">
        <f>INDEX('All applic'!$H$7:$H$59080,X750)</f>
        <v>0.71799999999999997</v>
      </c>
      <c r="AF750" s="28">
        <f>INDEX('All applic'!$H$7:$H$59080,Y750)</f>
        <v>1.1100000000000001</v>
      </c>
      <c r="AG750" s="28">
        <f>INDEX('All applic'!$H$7:$H$59080,Z750)</f>
        <v>1.004</v>
      </c>
      <c r="AH750" s="28"/>
      <c r="AI750" s="28">
        <f>INDEX('All applic'!$I$7:$I$59080,U750)</f>
        <v>1.2666666666666668</v>
      </c>
      <c r="AJ750" s="28">
        <f>INDEX('All applic'!$I$7:$I$59080,V750)</f>
        <v>1.3777777777777778</v>
      </c>
      <c r="AK750" s="28">
        <f>INDEX('All applic'!$I$7:$I$59080,W750)</f>
        <v>1.0222222222222221</v>
      </c>
      <c r="AL750" s="28">
        <f>INDEX('All applic'!$I$7:$I$59080,X750)</f>
        <v>1</v>
      </c>
      <c r="AM750" s="28">
        <f>INDEX('All applic'!$I$7:$I$59080,Y750)</f>
        <v>1.2666666666666668</v>
      </c>
      <c r="AN750" s="28">
        <f>INDEX('All applic'!$I$7:$I$59080,Z750)</f>
        <v>1.0222222222222221</v>
      </c>
      <c r="AO750" s="113"/>
      <c r="AP750" s="113">
        <f>INDEX('All applic'!$J$7:$J$59080,U750)</f>
        <v>-1.618E-2</v>
      </c>
      <c r="AQ750" s="113">
        <v>0</v>
      </c>
      <c r="AR750" s="113">
        <f>INDEX('All applic'!$J$7:$J$59080,W750)</f>
        <v>-1.634E-2</v>
      </c>
      <c r="AS750" s="113">
        <v>0</v>
      </c>
      <c r="AT750" s="113">
        <v>0</v>
      </c>
      <c r="AU750" s="113">
        <v>0</v>
      </c>
    </row>
    <row r="751" spans="1:47" x14ac:dyDescent="0.25">
      <c r="A751" s="113" t="str">
        <f t="shared" si="82"/>
        <v>CFLMFm2015CZ08</v>
      </c>
      <c r="B751" s="113" t="str">
        <f t="shared" si="83"/>
        <v>CFLSDGMFmCZ082015</v>
      </c>
      <c r="C751" s="113" t="s">
        <v>118</v>
      </c>
      <c r="D751" s="113" t="s">
        <v>131</v>
      </c>
      <c r="E751" s="113" t="s">
        <v>1650</v>
      </c>
      <c r="F751" s="89" t="s">
        <v>1830</v>
      </c>
      <c r="G751" s="113" t="s">
        <v>107</v>
      </c>
      <c r="H751" s="113" t="s">
        <v>1662</v>
      </c>
      <c r="I751" s="115">
        <f t="shared" si="84"/>
        <v>1.0982512063139489</v>
      </c>
      <c r="J751" s="115">
        <f t="shared" si="85"/>
        <v>1.3459286740129861</v>
      </c>
      <c r="K751" s="115">
        <f t="shared" si="86"/>
        <v>-1.1367762691304928E-2</v>
      </c>
      <c r="L751" s="113"/>
      <c r="M751" s="36">
        <f>VLOOKUP("HV_"&amp;$D751&amp;$E751&amp;VLOOKUP($F751,key!$L$3:$M$13,2,FALSE)&amp;$G751&amp;M$6,'HVAC wts'!$H$7:$R$13254,11,FALSE)</f>
        <v>954.83328543976324</v>
      </c>
      <c r="N751" s="36">
        <f>VLOOKUP("HV_"&amp;$D751&amp;$E751&amp;VLOOKUP($F751,key!$L$3:$M$13,2,FALSE)&amp;$G751&amp;N$6,'HVAC wts'!$H$7:$R$13254,11,FALSE)</f>
        <v>137.29990598669625</v>
      </c>
      <c r="O751" s="36">
        <f>VLOOKUP("HV_"&amp;$D751&amp;$E751&amp;VLOOKUP($F751,key!$L$3:$M$13,2,FALSE)&amp;$G751&amp;O$6,'HVAC wts'!$H$7:$R$13254,11,FALSE)</f>
        <v>0</v>
      </c>
      <c r="P751" s="36">
        <f>VLOOKUP("HV_"&amp;$D751&amp;$E751&amp;VLOOKUP($F751,key!$L$3:$M$13,2,FALSE)&amp;$G751&amp;P$6,'HVAC wts'!$H$7:$R$13254,11,FALSE)</f>
        <v>0</v>
      </c>
      <c r="Q751" s="36">
        <f>VLOOKUP("HV_"&amp;$D751&amp;$E751&amp;VLOOKUP($F751,key!$L$3:$M$13,2,FALSE)&amp;$G751&amp;Q$6,'HVAC wts'!$H$7:$R$13254,11,FALSE)</f>
        <v>119.07224538063564</v>
      </c>
      <c r="R751" s="36">
        <f>VLOOKUP("HV_"&amp;$D751&amp;$E751&amp;VLOOKUP($F751,key!$L$3:$M$13,2,FALSE)&amp;$G751&amp;R$6,'HVAC wts'!$H$7:$R$13254,11,FALSE)</f>
        <v>0</v>
      </c>
      <c r="S751" s="36">
        <f t="shared" si="87"/>
        <v>1211.2054368070951</v>
      </c>
      <c r="T751" s="113"/>
      <c r="U751" s="113">
        <f>MATCH($A751&amp;U$6,'All applic'!$A$7:$A$59080,0)</f>
        <v>926</v>
      </c>
      <c r="V751" s="113">
        <f>MATCH($A751&amp;V$6,'All applic'!$A$7:$A$59080,0)</f>
        <v>927</v>
      </c>
      <c r="W751" s="113">
        <f>MATCH($A751&amp;W$6,'All applic'!$A$7:$A$59080,0)</f>
        <v>929</v>
      </c>
      <c r="X751" s="113">
        <f>MATCH($A751&amp;X$6,'All applic'!$A$7:$A$59080,0)</f>
        <v>928</v>
      </c>
      <c r="Y751" s="113">
        <f>MATCH($A751&amp;Y$6,'All applic'!$A$7:$A$59080,0)</f>
        <v>926</v>
      </c>
      <c r="Z751" s="113">
        <f>MATCH($A751&amp;Z$6,'All applic'!$A$7:$A$59080,0)</f>
        <v>929</v>
      </c>
      <c r="AA751" s="113"/>
      <c r="AB751" s="28">
        <f>INDEX('All applic'!$H$7:$H$59080,U751)</f>
        <v>1.1080000000000001</v>
      </c>
      <c r="AC751" s="28">
        <f>INDEX('All applic'!$H$7:$H$59080,V751)</f>
        <v>1.022</v>
      </c>
      <c r="AD751" s="28">
        <f>INDEX('All applic'!$H$7:$H$59080,W751)</f>
        <v>1.006</v>
      </c>
      <c r="AE751" s="28">
        <f>INDEX('All applic'!$H$7:$H$59080,X751)</f>
        <v>0.746</v>
      </c>
      <c r="AF751" s="28">
        <f>INDEX('All applic'!$H$7:$H$59080,Y751)</f>
        <v>1.1080000000000001</v>
      </c>
      <c r="AG751" s="28">
        <f>INDEX('All applic'!$H$7:$H$59080,Z751)</f>
        <v>1.006</v>
      </c>
      <c r="AH751" s="28"/>
      <c r="AI751" s="28">
        <f>INDEX('All applic'!$I$7:$I$59080,U751)</f>
        <v>1.3333333333333333</v>
      </c>
      <c r="AJ751" s="28">
        <f>INDEX('All applic'!$I$7:$I$59080,V751)</f>
        <v>1.4444444444444446</v>
      </c>
      <c r="AK751" s="28">
        <f>INDEX('All applic'!$I$7:$I$59080,W751)</f>
        <v>1.0222222222222221</v>
      </c>
      <c r="AL751" s="28">
        <f>INDEX('All applic'!$I$7:$I$59080,X751)</f>
        <v>1</v>
      </c>
      <c r="AM751" s="28">
        <f>INDEX('All applic'!$I$7:$I$59080,Y751)</f>
        <v>1.3333333333333333</v>
      </c>
      <c r="AN751" s="28">
        <f>INDEX('All applic'!$I$7:$I$59080,Z751)</f>
        <v>1.0222222222222221</v>
      </c>
      <c r="AO751" s="113"/>
      <c r="AP751" s="113">
        <f>INDEX('All applic'!$J$7:$J$59080,U751)</f>
        <v>-1.4420000000000001E-2</v>
      </c>
      <c r="AQ751" s="113">
        <v>0</v>
      </c>
      <c r="AR751" s="113">
        <f>INDEX('All applic'!$J$7:$J$59080,W751)</f>
        <v>-1.486E-2</v>
      </c>
      <c r="AS751" s="113">
        <v>0</v>
      </c>
      <c r="AT751" s="113">
        <v>0</v>
      </c>
      <c r="AU751" s="113">
        <v>0</v>
      </c>
    </row>
    <row r="752" spans="1:47" x14ac:dyDescent="0.25">
      <c r="A752" s="113" t="str">
        <f t="shared" si="82"/>
        <v>CFLMFm2015CZ09</v>
      </c>
      <c r="B752" s="113" t="str">
        <f t="shared" si="83"/>
        <v>CFLSDGMFmCZ092015</v>
      </c>
      <c r="C752" s="113" t="s">
        <v>118</v>
      </c>
      <c r="D752" s="113" t="s">
        <v>131</v>
      </c>
      <c r="E752" s="113" t="s">
        <v>1650</v>
      </c>
      <c r="F752" s="89" t="s">
        <v>1830</v>
      </c>
      <c r="G752" s="113" t="s">
        <v>108</v>
      </c>
      <c r="H752" s="113" t="s">
        <v>1662</v>
      </c>
      <c r="I752" s="115">
        <f t="shared" si="84"/>
        <v>0</v>
      </c>
      <c r="J752" s="115">
        <f t="shared" si="85"/>
        <v>0</v>
      </c>
      <c r="K752" s="115">
        <f t="shared" si="86"/>
        <v>0</v>
      </c>
      <c r="L752" s="113"/>
      <c r="M752" s="36">
        <f>VLOOKUP("HV_"&amp;$D752&amp;$E752&amp;VLOOKUP($F752,key!$L$3:$M$13,2,FALSE)&amp;$G752&amp;M$6,'HVAC wts'!$H$7:$R$13254,11,FALSE)</f>
        <v>0</v>
      </c>
      <c r="N752" s="36">
        <f>VLOOKUP("HV_"&amp;$D752&amp;$E752&amp;VLOOKUP($F752,key!$L$3:$M$13,2,FALSE)&amp;$G752&amp;N$6,'HVAC wts'!$H$7:$R$13254,11,FALSE)</f>
        <v>0</v>
      </c>
      <c r="O752" s="36">
        <f>VLOOKUP("HV_"&amp;$D752&amp;$E752&amp;VLOOKUP($F752,key!$L$3:$M$13,2,FALSE)&amp;$G752&amp;O$6,'HVAC wts'!$H$7:$R$13254,11,FALSE)</f>
        <v>0</v>
      </c>
      <c r="P752" s="36">
        <f>VLOOKUP("HV_"&amp;$D752&amp;$E752&amp;VLOOKUP($F752,key!$L$3:$M$13,2,FALSE)&amp;$G752&amp;P$6,'HVAC wts'!$H$7:$R$13254,11,FALSE)</f>
        <v>0</v>
      </c>
      <c r="Q752" s="36">
        <f>VLOOKUP("HV_"&amp;$D752&amp;$E752&amp;VLOOKUP($F752,key!$L$3:$M$13,2,FALSE)&amp;$G752&amp;Q$6,'HVAC wts'!$H$7:$R$13254,11,FALSE)</f>
        <v>0</v>
      </c>
      <c r="R752" s="36">
        <f>VLOOKUP("HV_"&amp;$D752&amp;$E752&amp;VLOOKUP($F752,key!$L$3:$M$13,2,FALSE)&amp;$G752&amp;R$6,'HVAC wts'!$H$7:$R$13254,11,FALSE)</f>
        <v>0</v>
      </c>
      <c r="S752" s="36">
        <f t="shared" si="87"/>
        <v>0</v>
      </c>
      <c r="T752" s="113"/>
      <c r="U752" s="113">
        <f>MATCH($A752&amp;U$6,'All applic'!$A$7:$A$59080,0)</f>
        <v>930</v>
      </c>
      <c r="V752" s="113">
        <f>MATCH($A752&amp;V$6,'All applic'!$A$7:$A$59080,0)</f>
        <v>931</v>
      </c>
      <c r="W752" s="113">
        <f>MATCH($A752&amp;W$6,'All applic'!$A$7:$A$59080,0)</f>
        <v>933</v>
      </c>
      <c r="X752" s="113">
        <f>MATCH($A752&amp;X$6,'All applic'!$A$7:$A$59080,0)</f>
        <v>932</v>
      </c>
      <c r="Y752" s="113">
        <f>MATCH($A752&amp;Y$6,'All applic'!$A$7:$A$59080,0)</f>
        <v>930</v>
      </c>
      <c r="Z752" s="113">
        <f>MATCH($A752&amp;Z$6,'All applic'!$A$7:$A$59080,0)</f>
        <v>933</v>
      </c>
      <c r="AA752" s="113"/>
      <c r="AB752" s="28">
        <f>INDEX('All applic'!$H$7:$H$59080,U752)</f>
        <v>1.0980000000000001</v>
      </c>
      <c r="AC752" s="28">
        <f>INDEX('All applic'!$H$7:$H$59080,V752)</f>
        <v>0.998</v>
      </c>
      <c r="AD752" s="28">
        <f>INDEX('All applic'!$H$7:$H$59080,W752)</f>
        <v>1.004</v>
      </c>
      <c r="AE752" s="28">
        <f>INDEX('All applic'!$H$7:$H$59080,X752)</f>
        <v>0.71199999999999997</v>
      </c>
      <c r="AF752" s="28">
        <f>INDEX('All applic'!$H$7:$H$59080,Y752)</f>
        <v>1.0980000000000001</v>
      </c>
      <c r="AG752" s="28">
        <f>INDEX('All applic'!$H$7:$H$59080,Z752)</f>
        <v>1.004</v>
      </c>
      <c r="AH752" s="28"/>
      <c r="AI752" s="28">
        <f>INDEX('All applic'!$I$7:$I$59080,U752)</f>
        <v>1.5000000000000002</v>
      </c>
      <c r="AJ752" s="28">
        <f>INDEX('All applic'!$I$7:$I$59080,V752)</f>
        <v>1.5000000000000002</v>
      </c>
      <c r="AK752" s="28">
        <f>INDEX('All applic'!$I$7:$I$59080,W752)</f>
        <v>1.0227272727272727</v>
      </c>
      <c r="AL752" s="28">
        <f>INDEX('All applic'!$I$7:$I$59080,X752)</f>
        <v>1.0227272727272727</v>
      </c>
      <c r="AM752" s="28">
        <f>INDEX('All applic'!$I$7:$I$59080,Y752)</f>
        <v>1.5000000000000002</v>
      </c>
      <c r="AN752" s="28">
        <f>INDEX('All applic'!$I$7:$I$59080,Z752)</f>
        <v>1.0227272727272727</v>
      </c>
      <c r="AO752" s="113"/>
      <c r="AP752" s="113">
        <f>INDEX('All applic'!$J$7:$J$59080,U752)</f>
        <v>-1.5480000000000001E-2</v>
      </c>
      <c r="AQ752" s="113">
        <v>0</v>
      </c>
      <c r="AR752" s="113">
        <f>INDEX('All applic'!$J$7:$J$59080,W752)</f>
        <v>-1.5779999999999999E-2</v>
      </c>
      <c r="AS752" s="113">
        <v>0</v>
      </c>
      <c r="AT752" s="113">
        <v>0</v>
      </c>
      <c r="AU752" s="113">
        <v>0</v>
      </c>
    </row>
    <row r="753" spans="1:47" x14ac:dyDescent="0.25">
      <c r="A753" s="113" t="str">
        <f t="shared" si="82"/>
        <v>CFLMFm2015CZ10</v>
      </c>
      <c r="B753" s="113" t="str">
        <f t="shared" si="83"/>
        <v>CFLSDGMFmCZ102015</v>
      </c>
      <c r="C753" s="113" t="s">
        <v>118</v>
      </c>
      <c r="D753" s="113" t="s">
        <v>131</v>
      </c>
      <c r="E753" s="113" t="s">
        <v>1650</v>
      </c>
      <c r="F753" s="89" t="s">
        <v>1830</v>
      </c>
      <c r="G753" s="113" t="s">
        <v>109</v>
      </c>
      <c r="H753" s="113" t="s">
        <v>1662</v>
      </c>
      <c r="I753" s="115">
        <f t="shared" si="84"/>
        <v>1.0078705875282596</v>
      </c>
      <c r="J753" s="115">
        <f t="shared" si="85"/>
        <v>1.1625063996902392</v>
      </c>
      <c r="K753" s="115">
        <f t="shared" si="86"/>
        <v>-1.1121540320725562E-2</v>
      </c>
      <c r="L753" s="113"/>
      <c r="M753" s="36">
        <f>VLOOKUP("HV_"&amp;$D753&amp;$E753&amp;VLOOKUP($F753,key!$L$3:$M$13,2,FALSE)&amp;$G753&amp;M$6,'HVAC wts'!$H$7:$R$13254,11,FALSE)</f>
        <v>252.58550793791568</v>
      </c>
      <c r="N753" s="36">
        <f>VLOOKUP("HV_"&amp;$D753&amp;$E753&amp;VLOOKUP($F753,key!$L$3:$M$13,2,FALSE)&amp;$G753&amp;N$6,'HVAC wts'!$H$7:$R$13254,11,FALSE)</f>
        <v>36.320441507760535</v>
      </c>
      <c r="O753" s="36">
        <f>VLOOKUP("HV_"&amp;$D753&amp;$E753&amp;VLOOKUP($F753,key!$L$3:$M$13,2,FALSE)&amp;$G753&amp;O$6,'HVAC wts'!$H$7:$R$13254,11,FALSE)</f>
        <v>691.80290146341451</v>
      </c>
      <c r="P753" s="36">
        <f>VLOOKUP("HV_"&amp;$D753&amp;$E753&amp;VLOOKUP($F753,key!$L$3:$M$13,2,FALSE)&amp;$G753&amp;P$6,'HVAC wts'!$H$7:$R$13254,11,FALSE)</f>
        <v>99.477547317073189</v>
      </c>
      <c r="Q753" s="36">
        <f>VLOOKUP("HV_"&amp;$D753&amp;$E753&amp;VLOOKUP($F753,key!$L$3:$M$13,2,FALSE)&amp;$G753&amp;Q$6,'HVAC wts'!$H$7:$R$13254,11,FALSE)</f>
        <v>31.49861241685144</v>
      </c>
      <c r="R753" s="36">
        <f>VLOOKUP("HV_"&amp;$D753&amp;$E753&amp;VLOOKUP($F753,key!$L$3:$M$13,2,FALSE)&amp;$G753&amp;R$6,'HVAC wts'!$H$7:$R$13254,11,FALSE)</f>
        <v>86.271107317073174</v>
      </c>
      <c r="S753" s="36">
        <f t="shared" si="87"/>
        <v>1197.9561179600885</v>
      </c>
      <c r="T753" s="113"/>
      <c r="U753" s="113">
        <f>MATCH($A753&amp;U$6,'All applic'!$A$7:$A$59080,0)</f>
        <v>934</v>
      </c>
      <c r="V753" s="113">
        <f>MATCH($A753&amp;V$6,'All applic'!$A$7:$A$59080,0)</f>
        <v>935</v>
      </c>
      <c r="W753" s="113">
        <f>MATCH($A753&amp;W$6,'All applic'!$A$7:$A$59080,0)</f>
        <v>937</v>
      </c>
      <c r="X753" s="113">
        <f>MATCH($A753&amp;X$6,'All applic'!$A$7:$A$59080,0)</f>
        <v>936</v>
      </c>
      <c r="Y753" s="113">
        <f>MATCH($A753&amp;Y$6,'All applic'!$A$7:$A$59080,0)</f>
        <v>934</v>
      </c>
      <c r="Z753" s="113">
        <f>MATCH($A753&amp;Z$6,'All applic'!$A$7:$A$59080,0)</f>
        <v>937</v>
      </c>
      <c r="AA753" s="113"/>
      <c r="AB753" s="28">
        <f>INDEX('All applic'!$H$7:$H$59080,U753)</f>
        <v>1.1020000000000001</v>
      </c>
      <c r="AC753" s="28">
        <f>INDEX('All applic'!$H$7:$H$59080,V753)</f>
        <v>1.008</v>
      </c>
      <c r="AD753" s="28">
        <f>INDEX('All applic'!$H$7:$H$59080,W753)</f>
        <v>1.008</v>
      </c>
      <c r="AE753" s="28">
        <f>INDEX('All applic'!$H$7:$H$59080,X753)</f>
        <v>0.73799999999999999</v>
      </c>
      <c r="AF753" s="28">
        <f>INDEX('All applic'!$H$7:$H$59080,Y753)</f>
        <v>1.1020000000000001</v>
      </c>
      <c r="AG753" s="28">
        <f>INDEX('All applic'!$H$7:$H$59080,Z753)</f>
        <v>1.008</v>
      </c>
      <c r="AH753" s="28"/>
      <c r="AI753" s="28">
        <f>INDEX('All applic'!$I$7:$I$59080,U753)</f>
        <v>1.4772727272727275</v>
      </c>
      <c r="AJ753" s="28">
        <f>INDEX('All applic'!$I$7:$I$59080,V753)</f>
        <v>1.5909090909090911</v>
      </c>
      <c r="AK753" s="28">
        <f>INDEX('All applic'!$I$7:$I$59080,W753)</f>
        <v>1.0454545454545454</v>
      </c>
      <c r="AL753" s="28">
        <f>INDEX('All applic'!$I$7:$I$59080,X753)</f>
        <v>1.0227272727272727</v>
      </c>
      <c r="AM753" s="28">
        <f>INDEX('All applic'!$I$7:$I$59080,Y753)</f>
        <v>1.4772727272727275</v>
      </c>
      <c r="AN753" s="28">
        <f>INDEX('All applic'!$I$7:$I$59080,Z753)</f>
        <v>1.0454545454545454</v>
      </c>
      <c r="AO753" s="113"/>
      <c r="AP753" s="113">
        <f>INDEX('All applic'!$J$7:$J$59080,U753)</f>
        <v>-1.3800000000000002E-2</v>
      </c>
      <c r="AQ753" s="113">
        <v>0</v>
      </c>
      <c r="AR753" s="113">
        <f>INDEX('All applic'!$J$7:$J$59080,W753)</f>
        <v>-1.422E-2</v>
      </c>
      <c r="AS753" s="113">
        <v>0</v>
      </c>
      <c r="AT753" s="113">
        <v>0</v>
      </c>
      <c r="AU753" s="113">
        <v>0</v>
      </c>
    </row>
    <row r="754" spans="1:47" x14ac:dyDescent="0.25">
      <c r="A754" s="113" t="str">
        <f t="shared" si="82"/>
        <v>CFLMFm2015CZ11</v>
      </c>
      <c r="B754" s="113" t="str">
        <f t="shared" si="83"/>
        <v>CFLSDGMFmCZ112015</v>
      </c>
      <c r="C754" s="113" t="s">
        <v>118</v>
      </c>
      <c r="D754" s="113" t="s">
        <v>131</v>
      </c>
      <c r="E754" s="113" t="s">
        <v>1650</v>
      </c>
      <c r="F754" s="89" t="s">
        <v>1830</v>
      </c>
      <c r="G754" s="113" t="s">
        <v>110</v>
      </c>
      <c r="H754" s="113" t="s">
        <v>1662</v>
      </c>
      <c r="I754" s="115">
        <f t="shared" si="84"/>
        <v>0</v>
      </c>
      <c r="J754" s="115">
        <f t="shared" si="85"/>
        <v>0</v>
      </c>
      <c r="K754" s="115">
        <f t="shared" si="86"/>
        <v>0</v>
      </c>
      <c r="L754" s="113"/>
      <c r="M754" s="36">
        <f>VLOOKUP("HV_"&amp;$D754&amp;$E754&amp;VLOOKUP($F754,key!$L$3:$M$13,2,FALSE)&amp;$G754&amp;M$6,'HVAC wts'!$H$7:$R$13254,11,FALSE)</f>
        <v>0</v>
      </c>
      <c r="N754" s="36">
        <f>VLOOKUP("HV_"&amp;$D754&amp;$E754&amp;VLOOKUP($F754,key!$L$3:$M$13,2,FALSE)&amp;$G754&amp;N$6,'HVAC wts'!$H$7:$R$13254,11,FALSE)</f>
        <v>0</v>
      </c>
      <c r="O754" s="36">
        <f>VLOOKUP("HV_"&amp;$D754&amp;$E754&amp;VLOOKUP($F754,key!$L$3:$M$13,2,FALSE)&amp;$G754&amp;O$6,'HVAC wts'!$H$7:$R$13254,11,FALSE)</f>
        <v>0</v>
      </c>
      <c r="P754" s="36">
        <f>VLOOKUP("HV_"&amp;$D754&amp;$E754&amp;VLOOKUP($F754,key!$L$3:$M$13,2,FALSE)&amp;$G754&amp;P$6,'HVAC wts'!$H$7:$R$13254,11,FALSE)</f>
        <v>0</v>
      </c>
      <c r="Q754" s="36">
        <f>VLOOKUP("HV_"&amp;$D754&amp;$E754&amp;VLOOKUP($F754,key!$L$3:$M$13,2,FALSE)&amp;$G754&amp;Q$6,'HVAC wts'!$H$7:$R$13254,11,FALSE)</f>
        <v>0</v>
      </c>
      <c r="R754" s="36">
        <f>VLOOKUP("HV_"&amp;$D754&amp;$E754&amp;VLOOKUP($F754,key!$L$3:$M$13,2,FALSE)&amp;$G754&amp;R$6,'HVAC wts'!$H$7:$R$13254,11,FALSE)</f>
        <v>0</v>
      </c>
      <c r="S754" s="36">
        <f t="shared" si="87"/>
        <v>0</v>
      </c>
      <c r="T754" s="113"/>
      <c r="U754" s="113">
        <f>MATCH($A754&amp;U$6,'All applic'!$A$7:$A$59080,0)</f>
        <v>938</v>
      </c>
      <c r="V754" s="113">
        <f>MATCH($A754&amp;V$6,'All applic'!$A$7:$A$59080,0)</f>
        <v>939</v>
      </c>
      <c r="W754" s="113">
        <f>MATCH($A754&amp;W$6,'All applic'!$A$7:$A$59080,0)</f>
        <v>941</v>
      </c>
      <c r="X754" s="113">
        <f>MATCH($A754&amp;X$6,'All applic'!$A$7:$A$59080,0)</f>
        <v>940</v>
      </c>
      <c r="Y754" s="113">
        <f>MATCH($A754&amp;Y$6,'All applic'!$A$7:$A$59080,0)</f>
        <v>938</v>
      </c>
      <c r="Z754" s="113">
        <f>MATCH($A754&amp;Z$6,'All applic'!$A$7:$A$59080,0)</f>
        <v>941</v>
      </c>
      <c r="AA754" s="113"/>
      <c r="AB754" s="28">
        <f>INDEX('All applic'!$H$7:$H$59080,U754)</f>
        <v>1.1000000000000001</v>
      </c>
      <c r="AC754" s="28">
        <f>INDEX('All applic'!$H$7:$H$59080,V754)</f>
        <v>0.95399999999999996</v>
      </c>
      <c r="AD754" s="28">
        <f>INDEX('All applic'!$H$7:$H$59080,W754)</f>
        <v>0.998</v>
      </c>
      <c r="AE754" s="28">
        <f>INDEX('All applic'!$H$7:$H$59080,X754)</f>
        <v>0.61399999999999999</v>
      </c>
      <c r="AF754" s="28">
        <f>INDEX('All applic'!$H$7:$H$59080,Y754)</f>
        <v>1.1000000000000001</v>
      </c>
      <c r="AG754" s="28">
        <f>INDEX('All applic'!$H$7:$H$59080,Z754)</f>
        <v>0.998</v>
      </c>
      <c r="AH754" s="28"/>
      <c r="AI754" s="28">
        <f>INDEX('All applic'!$I$7:$I$59080,U754)</f>
        <v>1.4146341463414633</v>
      </c>
      <c r="AJ754" s="28">
        <f>INDEX('All applic'!$I$7:$I$59080,V754)</f>
        <v>1.4146341463414633</v>
      </c>
      <c r="AK754" s="28">
        <f>INDEX('All applic'!$I$7:$I$59080,W754)</f>
        <v>1</v>
      </c>
      <c r="AL754" s="28">
        <f>INDEX('All applic'!$I$7:$I$59080,X754)</f>
        <v>1</v>
      </c>
      <c r="AM754" s="28">
        <f>INDEX('All applic'!$I$7:$I$59080,Y754)</f>
        <v>1.4146341463414633</v>
      </c>
      <c r="AN754" s="28">
        <f>INDEX('All applic'!$I$7:$I$59080,Z754)</f>
        <v>1</v>
      </c>
      <c r="AO754" s="113"/>
      <c r="AP754" s="113">
        <f>INDEX('All applic'!$J$7:$J$59080,U754)</f>
        <v>-1.992E-2</v>
      </c>
      <c r="AQ754" s="113">
        <v>0</v>
      </c>
      <c r="AR754" s="113">
        <f>INDEX('All applic'!$J$7:$J$59080,W754)</f>
        <v>-2.0399999999999998E-2</v>
      </c>
      <c r="AS754" s="113">
        <v>0</v>
      </c>
      <c r="AT754" s="113">
        <v>0</v>
      </c>
      <c r="AU754" s="113">
        <v>0</v>
      </c>
    </row>
    <row r="755" spans="1:47" x14ac:dyDescent="0.25">
      <c r="A755" s="113" t="str">
        <f t="shared" si="82"/>
        <v>CFLMFm2015CZ12</v>
      </c>
      <c r="B755" s="113" t="str">
        <f t="shared" si="83"/>
        <v>CFLSDGMFmCZ122015</v>
      </c>
      <c r="C755" s="113" t="s">
        <v>118</v>
      </c>
      <c r="D755" s="113" t="s">
        <v>131</v>
      </c>
      <c r="E755" s="113" t="s">
        <v>1650</v>
      </c>
      <c r="F755" s="89" t="s">
        <v>1830</v>
      </c>
      <c r="G755" s="113" t="s">
        <v>111</v>
      </c>
      <c r="H755" s="113" t="s">
        <v>1662</v>
      </c>
      <c r="I755" s="115">
        <f t="shared" si="84"/>
        <v>0</v>
      </c>
      <c r="J755" s="115">
        <f t="shared" si="85"/>
        <v>0</v>
      </c>
      <c r="K755" s="115">
        <f t="shared" si="86"/>
        <v>0</v>
      </c>
      <c r="L755" s="113"/>
      <c r="M755" s="36">
        <f>VLOOKUP("HV_"&amp;$D755&amp;$E755&amp;VLOOKUP($F755,key!$L$3:$M$13,2,FALSE)&amp;$G755&amp;M$6,'HVAC wts'!$H$7:$R$13254,11,FALSE)</f>
        <v>0</v>
      </c>
      <c r="N755" s="36">
        <f>VLOOKUP("HV_"&amp;$D755&amp;$E755&amp;VLOOKUP($F755,key!$L$3:$M$13,2,FALSE)&amp;$G755&amp;N$6,'HVAC wts'!$H$7:$R$13254,11,FALSE)</f>
        <v>0</v>
      </c>
      <c r="O755" s="36">
        <f>VLOOKUP("HV_"&amp;$D755&amp;$E755&amp;VLOOKUP($F755,key!$L$3:$M$13,2,FALSE)&amp;$G755&amp;O$6,'HVAC wts'!$H$7:$R$13254,11,FALSE)</f>
        <v>0</v>
      </c>
      <c r="P755" s="36">
        <f>VLOOKUP("HV_"&amp;$D755&amp;$E755&amp;VLOOKUP($F755,key!$L$3:$M$13,2,FALSE)&amp;$G755&amp;P$6,'HVAC wts'!$H$7:$R$13254,11,FALSE)</f>
        <v>0</v>
      </c>
      <c r="Q755" s="36">
        <f>VLOOKUP("HV_"&amp;$D755&amp;$E755&amp;VLOOKUP($F755,key!$L$3:$M$13,2,FALSE)&amp;$G755&amp;Q$6,'HVAC wts'!$H$7:$R$13254,11,FALSE)</f>
        <v>0</v>
      </c>
      <c r="R755" s="36">
        <f>VLOOKUP("HV_"&amp;$D755&amp;$E755&amp;VLOOKUP($F755,key!$L$3:$M$13,2,FALSE)&amp;$G755&amp;R$6,'HVAC wts'!$H$7:$R$13254,11,FALSE)</f>
        <v>0</v>
      </c>
      <c r="S755" s="36">
        <f t="shared" si="87"/>
        <v>0</v>
      </c>
      <c r="T755" s="113"/>
      <c r="U755" s="113">
        <f>MATCH($A755&amp;U$6,'All applic'!$A$7:$A$59080,0)</f>
        <v>942</v>
      </c>
      <c r="V755" s="113">
        <f>MATCH($A755&amp;V$6,'All applic'!$A$7:$A$59080,0)</f>
        <v>943</v>
      </c>
      <c r="W755" s="113">
        <f>MATCH($A755&amp;W$6,'All applic'!$A$7:$A$59080,0)</f>
        <v>945</v>
      </c>
      <c r="X755" s="113">
        <f>MATCH($A755&amp;X$6,'All applic'!$A$7:$A$59080,0)</f>
        <v>944</v>
      </c>
      <c r="Y755" s="113">
        <f>MATCH($A755&amp;Y$6,'All applic'!$A$7:$A$59080,0)</f>
        <v>942</v>
      </c>
      <c r="Z755" s="113">
        <f>MATCH($A755&amp;Z$6,'All applic'!$A$7:$A$59080,0)</f>
        <v>945</v>
      </c>
      <c r="AA755" s="113"/>
      <c r="AB755" s="28">
        <f>INDEX('All applic'!$H$7:$H$59080,U755)</f>
        <v>1.0920000000000001</v>
      </c>
      <c r="AC755" s="28">
        <f>INDEX('All applic'!$H$7:$H$59080,V755)</f>
        <v>0.95199999999999996</v>
      </c>
      <c r="AD755" s="28">
        <f>INDEX('All applic'!$H$7:$H$59080,W755)</f>
        <v>1</v>
      </c>
      <c r="AE755" s="28">
        <f>INDEX('All applic'!$H$7:$H$59080,X755)</f>
        <v>0.628</v>
      </c>
      <c r="AF755" s="28">
        <f>INDEX('All applic'!$H$7:$H$59080,Y755)</f>
        <v>1.0920000000000001</v>
      </c>
      <c r="AG755" s="28">
        <f>INDEX('All applic'!$H$7:$H$59080,Z755)</f>
        <v>1</v>
      </c>
      <c r="AH755" s="28"/>
      <c r="AI755" s="28">
        <f>INDEX('All applic'!$I$7:$I$59080,U755)</f>
        <v>1.4634146341463414</v>
      </c>
      <c r="AJ755" s="28">
        <f>INDEX('All applic'!$I$7:$I$59080,V755)</f>
        <v>1.4634146341463414</v>
      </c>
      <c r="AK755" s="28">
        <f>INDEX('All applic'!$I$7:$I$59080,W755)</f>
        <v>1.024390243902439</v>
      </c>
      <c r="AL755" s="28">
        <f>INDEX('All applic'!$I$7:$I$59080,X755)</f>
        <v>1.024390243902439</v>
      </c>
      <c r="AM755" s="28">
        <f>INDEX('All applic'!$I$7:$I$59080,Y755)</f>
        <v>1.4634146341463414</v>
      </c>
      <c r="AN755" s="28">
        <f>INDEX('All applic'!$I$7:$I$59080,Z755)</f>
        <v>1.024390243902439</v>
      </c>
      <c r="AO755" s="113"/>
      <c r="AP755" s="113">
        <f>INDEX('All applic'!$J$7:$J$59080,U755)</f>
        <v>-1.9100000000000002E-2</v>
      </c>
      <c r="AQ755" s="113">
        <v>0</v>
      </c>
      <c r="AR755" s="113">
        <f>INDEX('All applic'!$J$7:$J$59080,W755)</f>
        <v>-1.9519999999999999E-2</v>
      </c>
      <c r="AS755" s="113">
        <v>0</v>
      </c>
      <c r="AT755" s="113">
        <v>0</v>
      </c>
      <c r="AU755" s="113">
        <v>0</v>
      </c>
    </row>
    <row r="756" spans="1:47" x14ac:dyDescent="0.25">
      <c r="A756" s="113" t="str">
        <f t="shared" si="82"/>
        <v>CFLMFm2015CZ13</v>
      </c>
      <c r="B756" s="113" t="str">
        <f t="shared" si="83"/>
        <v>CFLSDGMFmCZ132015</v>
      </c>
      <c r="C756" s="113" t="s">
        <v>118</v>
      </c>
      <c r="D756" s="113" t="s">
        <v>131</v>
      </c>
      <c r="E756" s="113" t="s">
        <v>1650</v>
      </c>
      <c r="F756" s="89" t="s">
        <v>1830</v>
      </c>
      <c r="G756" s="113" t="s">
        <v>112</v>
      </c>
      <c r="H756" s="113" t="s">
        <v>1662</v>
      </c>
      <c r="I756" s="115">
        <f t="shared" si="84"/>
        <v>0</v>
      </c>
      <c r="J756" s="115">
        <f t="shared" si="85"/>
        <v>0</v>
      </c>
      <c r="K756" s="115">
        <f t="shared" si="86"/>
        <v>0</v>
      </c>
      <c r="L756" s="113"/>
      <c r="M756" s="36">
        <f>VLOOKUP("HV_"&amp;$D756&amp;$E756&amp;VLOOKUP($F756,key!$L$3:$M$13,2,FALSE)&amp;$G756&amp;M$6,'HVAC wts'!$H$7:$R$13254,11,FALSE)</f>
        <v>0</v>
      </c>
      <c r="N756" s="36">
        <f>VLOOKUP("HV_"&amp;$D756&amp;$E756&amp;VLOOKUP($F756,key!$L$3:$M$13,2,FALSE)&amp;$G756&amp;N$6,'HVAC wts'!$H$7:$R$13254,11,FALSE)</f>
        <v>0</v>
      </c>
      <c r="O756" s="36">
        <f>VLOOKUP("HV_"&amp;$D756&amp;$E756&amp;VLOOKUP($F756,key!$L$3:$M$13,2,FALSE)&amp;$G756&amp;O$6,'HVAC wts'!$H$7:$R$13254,11,FALSE)</f>
        <v>0</v>
      </c>
      <c r="P756" s="36">
        <f>VLOOKUP("HV_"&amp;$D756&amp;$E756&amp;VLOOKUP($F756,key!$L$3:$M$13,2,FALSE)&amp;$G756&amp;P$6,'HVAC wts'!$H$7:$R$13254,11,FALSE)</f>
        <v>0</v>
      </c>
      <c r="Q756" s="36">
        <f>VLOOKUP("HV_"&amp;$D756&amp;$E756&amp;VLOOKUP($F756,key!$L$3:$M$13,2,FALSE)&amp;$G756&amp;Q$6,'HVAC wts'!$H$7:$R$13254,11,FALSE)</f>
        <v>0</v>
      </c>
      <c r="R756" s="36">
        <f>VLOOKUP("HV_"&amp;$D756&amp;$E756&amp;VLOOKUP($F756,key!$L$3:$M$13,2,FALSE)&amp;$G756&amp;R$6,'HVAC wts'!$H$7:$R$13254,11,FALSE)</f>
        <v>0</v>
      </c>
      <c r="S756" s="36">
        <f t="shared" si="87"/>
        <v>0</v>
      </c>
      <c r="T756" s="113"/>
      <c r="U756" s="113">
        <f>MATCH($A756&amp;U$6,'All applic'!$A$7:$A$59080,0)</f>
        <v>946</v>
      </c>
      <c r="V756" s="113">
        <f>MATCH($A756&amp;V$6,'All applic'!$A$7:$A$59080,0)</f>
        <v>947</v>
      </c>
      <c r="W756" s="113">
        <f>MATCH($A756&amp;W$6,'All applic'!$A$7:$A$59080,0)</f>
        <v>949</v>
      </c>
      <c r="X756" s="113">
        <f>MATCH($A756&amp;X$6,'All applic'!$A$7:$A$59080,0)</f>
        <v>948</v>
      </c>
      <c r="Y756" s="113">
        <f>MATCH($A756&amp;Y$6,'All applic'!$A$7:$A$59080,0)</f>
        <v>946</v>
      </c>
      <c r="Z756" s="113">
        <f>MATCH($A756&amp;Z$6,'All applic'!$A$7:$A$59080,0)</f>
        <v>949</v>
      </c>
      <c r="AA756" s="113"/>
      <c r="AB756" s="28">
        <f>INDEX('All applic'!$H$7:$H$59080,U756)</f>
        <v>1.1040000000000001</v>
      </c>
      <c r="AC756" s="28">
        <f>INDEX('All applic'!$H$7:$H$59080,V756)</f>
        <v>0.98199999999999998</v>
      </c>
      <c r="AD756" s="28">
        <f>INDEX('All applic'!$H$7:$H$59080,W756)</f>
        <v>1.002</v>
      </c>
      <c r="AE756" s="28">
        <f>INDEX('All applic'!$H$7:$H$59080,X756)</f>
        <v>0.66</v>
      </c>
      <c r="AF756" s="28">
        <f>INDEX('All applic'!$H$7:$H$59080,Y756)</f>
        <v>1.1040000000000001</v>
      </c>
      <c r="AG756" s="28">
        <f>INDEX('All applic'!$H$7:$H$59080,Z756)</f>
        <v>1.002</v>
      </c>
      <c r="AH756" s="28"/>
      <c r="AI756" s="28">
        <f>INDEX('All applic'!$I$7:$I$59080,U756)</f>
        <v>1.4146341463414633</v>
      </c>
      <c r="AJ756" s="28">
        <f>INDEX('All applic'!$I$7:$I$59080,V756)</f>
        <v>1.4634146341463414</v>
      </c>
      <c r="AK756" s="28">
        <f>INDEX('All applic'!$I$7:$I$59080,W756)</f>
        <v>1.024390243902439</v>
      </c>
      <c r="AL756" s="28">
        <f>INDEX('All applic'!$I$7:$I$59080,X756)</f>
        <v>1</v>
      </c>
      <c r="AM756" s="28">
        <f>INDEX('All applic'!$I$7:$I$59080,Y756)</f>
        <v>1.4146341463414633</v>
      </c>
      <c r="AN756" s="28">
        <f>INDEX('All applic'!$I$7:$I$59080,Z756)</f>
        <v>1.024390243902439</v>
      </c>
      <c r="AO756" s="113"/>
      <c r="AP756" s="113">
        <f>INDEX('All applic'!$J$7:$J$59080,U756)</f>
        <v>-1.8460000000000001E-2</v>
      </c>
      <c r="AQ756" s="113">
        <v>0</v>
      </c>
      <c r="AR756" s="113">
        <f>INDEX('All applic'!$J$7:$J$59080,W756)</f>
        <v>-1.8940000000000002E-2</v>
      </c>
      <c r="AS756" s="113">
        <v>0</v>
      </c>
      <c r="AT756" s="113">
        <v>0</v>
      </c>
      <c r="AU756" s="113">
        <v>0</v>
      </c>
    </row>
    <row r="757" spans="1:47" x14ac:dyDescent="0.25">
      <c r="A757" s="113" t="str">
        <f t="shared" si="82"/>
        <v>CFLMFm2015CZ14</v>
      </c>
      <c r="B757" s="113" t="str">
        <f t="shared" si="83"/>
        <v>CFLSDGMFmCZ142015</v>
      </c>
      <c r="C757" s="113" t="s">
        <v>118</v>
      </c>
      <c r="D757" s="113" t="s">
        <v>131</v>
      </c>
      <c r="E757" s="113" t="s">
        <v>1650</v>
      </c>
      <c r="F757" s="89" t="s">
        <v>1830</v>
      </c>
      <c r="G757" s="113" t="s">
        <v>113</v>
      </c>
      <c r="H757" s="113" t="s">
        <v>1662</v>
      </c>
      <c r="I757" s="115">
        <f t="shared" si="84"/>
        <v>1.0679200168171203</v>
      </c>
      <c r="J757" s="115">
        <f t="shared" si="85"/>
        <v>1.3241294291683994</v>
      </c>
      <c r="K757" s="115">
        <f t="shared" si="86"/>
        <v>-1.598749818692206E-2</v>
      </c>
      <c r="L757" s="113"/>
      <c r="M757" s="36">
        <f>VLOOKUP("HV_"&amp;$D757&amp;$E757&amp;VLOOKUP($F757,key!$L$3:$M$13,2,FALSE)&amp;$G757&amp;M$6,'HVAC wts'!$H$7:$R$13254,11,FALSE)</f>
        <v>0.63040700164102237</v>
      </c>
      <c r="N757" s="36">
        <f>VLOOKUP("HV_"&amp;$D757&amp;$E757&amp;VLOOKUP($F757,key!$L$3:$M$13,2,FALSE)&amp;$G757&amp;N$6,'HVAC wts'!$H$7:$R$13254,11,FALSE)</f>
        <v>9.0649146168802958E-2</v>
      </c>
      <c r="O757" s="36">
        <f>VLOOKUP("HV_"&amp;$D757&amp;$E757&amp;VLOOKUP($F757,key!$L$3:$M$13,2,FALSE)&amp;$G757&amp;O$6,'HVAC wts'!$H$7:$R$13254,11,FALSE)</f>
        <v>0.15792605600841789</v>
      </c>
      <c r="P757" s="36">
        <f>VLOOKUP("HV_"&amp;$D757&amp;$E757&amp;VLOOKUP($F757,key!$L$3:$M$13,2,FALSE)&amp;$G757&amp;P$6,'HVAC wts'!$H$7:$R$13254,11,FALSE)</f>
        <v>2.2708919948071303E-2</v>
      </c>
      <c r="Q757" s="36">
        <f>VLOOKUP("HV_"&amp;$D757&amp;$E757&amp;VLOOKUP($F757,key!$L$3:$M$13,2,FALSE)&amp;$G757&amp;Q$6,'HVAC wts'!$H$7:$R$13254,11,FALSE)</f>
        <v>7.861474702832412E-2</v>
      </c>
      <c r="R757" s="36">
        <f>VLOOKUP("HV_"&amp;$D757&amp;$E757&amp;VLOOKUP($F757,key!$L$3:$M$13,2,FALSE)&amp;$G757&amp;R$6,'HVAC wts'!$H$7:$R$13254,11,FALSE)</f>
        <v>1.9694129205361319E-2</v>
      </c>
      <c r="S757" s="36">
        <f t="shared" si="87"/>
        <v>1</v>
      </c>
      <c r="T757" s="113"/>
      <c r="U757" s="113">
        <f>MATCH($A757&amp;U$6,'All applic'!$A$7:$A$59080,0)</f>
        <v>950</v>
      </c>
      <c r="V757" s="113">
        <f>MATCH($A757&amp;V$6,'All applic'!$A$7:$A$59080,0)</f>
        <v>951</v>
      </c>
      <c r="W757" s="113">
        <f>MATCH($A757&amp;W$6,'All applic'!$A$7:$A$59080,0)</f>
        <v>953</v>
      </c>
      <c r="X757" s="113">
        <f>MATCH($A757&amp;X$6,'All applic'!$A$7:$A$59080,0)</f>
        <v>952</v>
      </c>
      <c r="Y757" s="113">
        <f>MATCH($A757&amp;Y$6,'All applic'!$A$7:$A$59080,0)</f>
        <v>950</v>
      </c>
      <c r="Z757" s="113">
        <f>MATCH($A757&amp;Z$6,'All applic'!$A$7:$A$59080,0)</f>
        <v>953</v>
      </c>
      <c r="AA757" s="113"/>
      <c r="AB757" s="28">
        <f>INDEX('All applic'!$H$7:$H$59080,U757)</f>
        <v>1.1160000000000001</v>
      </c>
      <c r="AC757" s="28">
        <f>INDEX('All applic'!$H$7:$H$59080,V757)</f>
        <v>0.95</v>
      </c>
      <c r="AD757" s="28">
        <f>INDEX('All applic'!$H$7:$H$59080,W757)</f>
        <v>0.996</v>
      </c>
      <c r="AE757" s="28">
        <f>INDEX('All applic'!$H$7:$H$59080,X757)</f>
        <v>0.6</v>
      </c>
      <c r="AF757" s="28">
        <f>INDEX('All applic'!$H$7:$H$59080,Y757)</f>
        <v>1.1160000000000001</v>
      </c>
      <c r="AG757" s="28">
        <f>INDEX('All applic'!$H$7:$H$59080,Z757)</f>
        <v>0.996</v>
      </c>
      <c r="AH757" s="28"/>
      <c r="AI757" s="28">
        <f>INDEX('All applic'!$I$7:$I$59080,U757)</f>
        <v>1.4047619047619047</v>
      </c>
      <c r="AJ757" s="28">
        <f>INDEX('All applic'!$I$7:$I$59080,V757)</f>
        <v>1.3571428571428572</v>
      </c>
      <c r="AK757" s="28">
        <f>INDEX('All applic'!$I$7:$I$59080,W757)</f>
        <v>1.0238095238095237</v>
      </c>
      <c r="AL757" s="28">
        <f>INDEX('All applic'!$I$7:$I$59080,X757)</f>
        <v>1.0238095238095237</v>
      </c>
      <c r="AM757" s="28">
        <f>INDEX('All applic'!$I$7:$I$59080,Y757)</f>
        <v>1.4047619047619047</v>
      </c>
      <c r="AN757" s="28">
        <f>INDEX('All applic'!$I$7:$I$59080,Z757)</f>
        <v>1.0238095238095237</v>
      </c>
      <c r="AO757" s="113"/>
      <c r="AP757" s="113">
        <f>INDEX('All applic'!$J$7:$J$59080,U757)</f>
        <v>-2.0199999999999999E-2</v>
      </c>
      <c r="AQ757" s="113">
        <v>0</v>
      </c>
      <c r="AR757" s="113">
        <f>INDEX('All applic'!$J$7:$J$59080,W757)</f>
        <v>-2.06E-2</v>
      </c>
      <c r="AS757" s="113">
        <v>0</v>
      </c>
      <c r="AT757" s="113">
        <v>0</v>
      </c>
      <c r="AU757" s="113">
        <v>0</v>
      </c>
    </row>
    <row r="758" spans="1:47" x14ac:dyDescent="0.25">
      <c r="A758" s="113" t="str">
        <f t="shared" si="82"/>
        <v>CFLMFm2015CZ15</v>
      </c>
      <c r="B758" s="113" t="str">
        <f t="shared" si="83"/>
        <v>CFLSDGMFmCZ152015</v>
      </c>
      <c r="C758" s="113" t="s">
        <v>118</v>
      </c>
      <c r="D758" s="113" t="s">
        <v>131</v>
      </c>
      <c r="E758" s="113" t="s">
        <v>1650</v>
      </c>
      <c r="F758" s="89" t="s">
        <v>1830</v>
      </c>
      <c r="G758" s="113" t="s">
        <v>114</v>
      </c>
      <c r="H758" s="113" t="s">
        <v>1662</v>
      </c>
      <c r="I758" s="115">
        <f t="shared" si="84"/>
        <v>1.118812409211225</v>
      </c>
      <c r="J758" s="115">
        <f t="shared" si="85"/>
        <v>1.3300636796102645</v>
      </c>
      <c r="K758" s="115">
        <f t="shared" si="86"/>
        <v>-6.9343021084341703E-3</v>
      </c>
      <c r="L758" s="113"/>
      <c r="M758" s="36">
        <f>VLOOKUP("HV_"&amp;$D758&amp;$E758&amp;VLOOKUP($F758,key!$L$3:$M$13,2,FALSE)&amp;$G758&amp;M$6,'HVAC wts'!$H$7:$R$13254,11,FALSE)</f>
        <v>0.63040700164102237</v>
      </c>
      <c r="N758" s="36">
        <f>VLOOKUP("HV_"&amp;$D758&amp;$E758&amp;VLOOKUP($F758,key!$L$3:$M$13,2,FALSE)&amp;$G758&amp;N$6,'HVAC wts'!$H$7:$R$13254,11,FALSE)</f>
        <v>9.0649146168802958E-2</v>
      </c>
      <c r="O758" s="36">
        <f>VLOOKUP("HV_"&amp;$D758&amp;$E758&amp;VLOOKUP($F758,key!$L$3:$M$13,2,FALSE)&amp;$G758&amp;O$6,'HVAC wts'!$H$7:$R$13254,11,FALSE)</f>
        <v>0.15792605600841789</v>
      </c>
      <c r="P758" s="36">
        <f>VLOOKUP("HV_"&amp;$D758&amp;$E758&amp;VLOOKUP($F758,key!$L$3:$M$13,2,FALSE)&amp;$G758&amp;P$6,'HVAC wts'!$H$7:$R$13254,11,FALSE)</f>
        <v>2.2708919948071303E-2</v>
      </c>
      <c r="Q758" s="36">
        <f>VLOOKUP("HV_"&amp;$D758&amp;$E758&amp;VLOOKUP($F758,key!$L$3:$M$13,2,FALSE)&amp;$G758&amp;Q$6,'HVAC wts'!$H$7:$R$13254,11,FALSE)</f>
        <v>7.861474702832412E-2</v>
      </c>
      <c r="R758" s="36">
        <f>VLOOKUP("HV_"&amp;$D758&amp;$E758&amp;VLOOKUP($F758,key!$L$3:$M$13,2,FALSE)&amp;$G758&amp;R$6,'HVAC wts'!$H$7:$R$13254,11,FALSE)</f>
        <v>1.9694129205361319E-2</v>
      </c>
      <c r="S758" s="36">
        <f t="shared" si="87"/>
        <v>1</v>
      </c>
      <c r="T758" s="113"/>
      <c r="U758" s="113">
        <f>MATCH($A758&amp;U$6,'All applic'!$A$7:$A$59080,0)</f>
        <v>954</v>
      </c>
      <c r="V758" s="113">
        <f>MATCH($A758&amp;V$6,'All applic'!$A$7:$A$59080,0)</f>
        <v>955</v>
      </c>
      <c r="W758" s="113">
        <f>MATCH($A758&amp;W$6,'All applic'!$A$7:$A$59080,0)</f>
        <v>957</v>
      </c>
      <c r="X758" s="113">
        <f>MATCH($A758&amp;X$6,'All applic'!$A$7:$A$59080,0)</f>
        <v>956</v>
      </c>
      <c r="Y758" s="113">
        <f>MATCH($A758&amp;Y$6,'All applic'!$A$7:$A$59080,0)</f>
        <v>954</v>
      </c>
      <c r="Z758" s="113">
        <f>MATCH($A758&amp;Z$6,'All applic'!$A$7:$A$59080,0)</f>
        <v>957</v>
      </c>
      <c r="AA758" s="113"/>
      <c r="AB758" s="28">
        <f>INDEX('All applic'!$H$7:$H$59080,U758)</f>
        <v>1.1559999999999999</v>
      </c>
      <c r="AC758" s="28">
        <f>INDEX('All applic'!$H$7:$H$59080,V758)</f>
        <v>1.1100000000000001</v>
      </c>
      <c r="AD758" s="28">
        <f>INDEX('All applic'!$H$7:$H$59080,W758)</f>
        <v>1.01</v>
      </c>
      <c r="AE758" s="28">
        <f>INDEX('All applic'!$H$7:$H$59080,X758)</f>
        <v>0.84399999999999997</v>
      </c>
      <c r="AF758" s="28">
        <f>INDEX('All applic'!$H$7:$H$59080,Y758)</f>
        <v>1.1559999999999999</v>
      </c>
      <c r="AG758" s="28">
        <f>INDEX('All applic'!$H$7:$H$59080,Z758)</f>
        <v>1.01</v>
      </c>
      <c r="AH758" s="28"/>
      <c r="AI758" s="28">
        <f>INDEX('All applic'!$I$7:$I$59080,U758)</f>
        <v>1.4047619047619047</v>
      </c>
      <c r="AJ758" s="28">
        <f>INDEX('All applic'!$I$7:$I$59080,V758)</f>
        <v>1.4285714285714284</v>
      </c>
      <c r="AK758" s="28">
        <f>INDEX('All applic'!$I$7:$I$59080,W758)</f>
        <v>1.0238095238095237</v>
      </c>
      <c r="AL758" s="28">
        <f>INDEX('All applic'!$I$7:$I$59080,X758)</f>
        <v>1</v>
      </c>
      <c r="AM758" s="28">
        <f>INDEX('All applic'!$I$7:$I$59080,Y758)</f>
        <v>1.4047619047619047</v>
      </c>
      <c r="AN758" s="28">
        <f>INDEX('All applic'!$I$7:$I$59080,Z758)</f>
        <v>1.0238095238095237</v>
      </c>
      <c r="AO758" s="113"/>
      <c r="AP758" s="113">
        <f>INDEX('All applic'!$J$7:$J$59080,U758)</f>
        <v>-8.6999999999999994E-3</v>
      </c>
      <c r="AQ758" s="113">
        <v>0</v>
      </c>
      <c r="AR758" s="113">
        <f>INDEX('All applic'!$J$7:$J$59080,W758)</f>
        <v>-9.1799999999999989E-3</v>
      </c>
      <c r="AS758" s="113">
        <v>0</v>
      </c>
      <c r="AT758" s="113">
        <v>0</v>
      </c>
      <c r="AU758" s="113">
        <v>0</v>
      </c>
    </row>
    <row r="759" spans="1:47" x14ac:dyDescent="0.25">
      <c r="A759" s="113" t="str">
        <f t="shared" si="82"/>
        <v>CFLMFm2015CZ16</v>
      </c>
      <c r="B759" s="113" t="str">
        <f t="shared" si="83"/>
        <v>CFLSDGMFmCZ162015</v>
      </c>
      <c r="C759" s="113" t="s">
        <v>118</v>
      </c>
      <c r="D759" s="113" t="s">
        <v>131</v>
      </c>
      <c r="E759" s="113" t="s">
        <v>1650</v>
      </c>
      <c r="F759" s="89" t="s">
        <v>1830</v>
      </c>
      <c r="G759" s="113" t="s">
        <v>115</v>
      </c>
      <c r="H759" s="113" t="s">
        <v>1662</v>
      </c>
      <c r="I759" s="115">
        <f t="shared" si="84"/>
        <v>0</v>
      </c>
      <c r="J759" s="115">
        <f t="shared" si="85"/>
        <v>0</v>
      </c>
      <c r="K759" s="115">
        <f t="shared" si="86"/>
        <v>0</v>
      </c>
      <c r="L759" s="113"/>
      <c r="M759" s="36">
        <f>VLOOKUP("HV_"&amp;$D759&amp;$E759&amp;VLOOKUP($F759,key!$L$3:$M$13,2,FALSE)&amp;$G759&amp;M$6,'HVAC wts'!$H$7:$R$13254,11,FALSE)</f>
        <v>0</v>
      </c>
      <c r="N759" s="36">
        <f>VLOOKUP("HV_"&amp;$D759&amp;$E759&amp;VLOOKUP($F759,key!$L$3:$M$13,2,FALSE)&amp;$G759&amp;N$6,'HVAC wts'!$H$7:$R$13254,11,FALSE)</f>
        <v>0</v>
      </c>
      <c r="O759" s="36">
        <f>VLOOKUP("HV_"&amp;$D759&amp;$E759&amp;VLOOKUP($F759,key!$L$3:$M$13,2,FALSE)&amp;$G759&amp;O$6,'HVAC wts'!$H$7:$R$13254,11,FALSE)</f>
        <v>0</v>
      </c>
      <c r="P759" s="36">
        <f>VLOOKUP("HV_"&amp;$D759&amp;$E759&amp;VLOOKUP($F759,key!$L$3:$M$13,2,FALSE)&amp;$G759&amp;P$6,'HVAC wts'!$H$7:$R$13254,11,FALSE)</f>
        <v>0</v>
      </c>
      <c r="Q759" s="36">
        <f>VLOOKUP("HV_"&amp;$D759&amp;$E759&amp;VLOOKUP($F759,key!$L$3:$M$13,2,FALSE)&amp;$G759&amp;Q$6,'HVAC wts'!$H$7:$R$13254,11,FALSE)</f>
        <v>0</v>
      </c>
      <c r="R759" s="36">
        <f>VLOOKUP("HV_"&amp;$D759&amp;$E759&amp;VLOOKUP($F759,key!$L$3:$M$13,2,FALSE)&amp;$G759&amp;R$6,'HVAC wts'!$H$7:$R$13254,11,FALSE)</f>
        <v>0</v>
      </c>
      <c r="S759" s="36">
        <f t="shared" si="87"/>
        <v>0</v>
      </c>
      <c r="T759" s="113"/>
      <c r="U759" s="113">
        <f>MATCH($A759&amp;U$6,'All applic'!$A$7:$A$59080,0)</f>
        <v>958</v>
      </c>
      <c r="V759" s="113">
        <f>MATCH($A759&amp;V$6,'All applic'!$A$7:$A$59080,0)</f>
        <v>959</v>
      </c>
      <c r="W759" s="113">
        <f>MATCH($A759&amp;W$6,'All applic'!$A$7:$A$59080,0)</f>
        <v>961</v>
      </c>
      <c r="X759" s="113">
        <f>MATCH($A759&amp;X$6,'All applic'!$A$7:$A$59080,0)</f>
        <v>960</v>
      </c>
      <c r="Y759" s="113">
        <f>MATCH($A759&amp;Y$6,'All applic'!$A$7:$A$59080,0)</f>
        <v>958</v>
      </c>
      <c r="Z759" s="113">
        <f>MATCH($A759&amp;Z$6,'All applic'!$A$7:$A$59080,0)</f>
        <v>961</v>
      </c>
      <c r="AA759" s="113"/>
      <c r="AB759" s="28">
        <f>INDEX('All applic'!$H$7:$H$59080,U759)</f>
        <v>1.06</v>
      </c>
      <c r="AC759" s="28">
        <f>INDEX('All applic'!$H$7:$H$59080,V759)</f>
        <v>0.81</v>
      </c>
      <c r="AD759" s="28">
        <f>INDEX('All applic'!$H$7:$H$59080,W759)</f>
        <v>0.99</v>
      </c>
      <c r="AE759" s="28">
        <f>INDEX('All applic'!$H$7:$H$59080,X759)</f>
        <v>0.47</v>
      </c>
      <c r="AF759" s="28">
        <f>INDEX('All applic'!$H$7:$H$59080,Y759)</f>
        <v>1.06</v>
      </c>
      <c r="AG759" s="28">
        <f>INDEX('All applic'!$H$7:$H$59080,Z759)</f>
        <v>0.99</v>
      </c>
      <c r="AH759" s="28"/>
      <c r="AI759" s="28">
        <f>INDEX('All applic'!$I$7:$I$59080,U759)</f>
        <v>1.375</v>
      </c>
      <c r="AJ759" s="28">
        <f>INDEX('All applic'!$I$7:$I$59080,V759)</f>
        <v>1.4</v>
      </c>
      <c r="AK759" s="28">
        <f>INDEX('All applic'!$I$7:$I$59080,W759)</f>
        <v>1.05</v>
      </c>
      <c r="AL759" s="28">
        <f>INDEX('All applic'!$I$7:$I$59080,X759)</f>
        <v>1.0249999999999999</v>
      </c>
      <c r="AM759" s="28">
        <f>INDEX('All applic'!$I$7:$I$59080,Y759)</f>
        <v>1.375</v>
      </c>
      <c r="AN759" s="28">
        <f>INDEX('All applic'!$I$7:$I$59080,Z759)</f>
        <v>1.05</v>
      </c>
      <c r="AO759" s="113"/>
      <c r="AP759" s="113">
        <f>INDEX('All applic'!$J$7:$J$59080,U759)</f>
        <v>-2.7600000000000003E-2</v>
      </c>
      <c r="AQ759" s="113">
        <v>0</v>
      </c>
      <c r="AR759" s="113">
        <f>INDEX('All applic'!$J$7:$J$59080,W759)</f>
        <v>-2.7800000000000002E-2</v>
      </c>
      <c r="AS759" s="113">
        <v>0</v>
      </c>
      <c r="AT759" s="113">
        <v>0</v>
      </c>
      <c r="AU759" s="113">
        <v>0</v>
      </c>
    </row>
    <row r="760" spans="1:47" x14ac:dyDescent="0.25">
      <c r="A760" s="113" t="str">
        <f t="shared" si="82"/>
        <v>CFLMFm2017CZ01</v>
      </c>
      <c r="B760" s="113" t="str">
        <f t="shared" si="83"/>
        <v>CFLSDGMFmCZ012017</v>
      </c>
      <c r="C760" s="113" t="s">
        <v>118</v>
      </c>
      <c r="D760" s="113" t="s">
        <v>131</v>
      </c>
      <c r="E760" s="113" t="s">
        <v>1650</v>
      </c>
      <c r="F760" s="89">
        <v>2017</v>
      </c>
      <c r="G760" s="113" t="s">
        <v>48</v>
      </c>
      <c r="H760" s="113" t="s">
        <v>1662</v>
      </c>
      <c r="I760" s="115">
        <f t="shared" si="84"/>
        <v>0</v>
      </c>
      <c r="J760" s="115">
        <f t="shared" si="85"/>
        <v>0</v>
      </c>
      <c r="K760" s="115">
        <f t="shared" si="86"/>
        <v>0</v>
      </c>
      <c r="L760" s="113"/>
      <c r="M760" s="36">
        <f>VLOOKUP("HV_"&amp;$D760&amp;$E760&amp;VLOOKUP($F760,key!$L$3:$M$13,2,FALSE)&amp;$G760&amp;M$6,'HVAC wts'!$H$7:$R$13254,11,FALSE)</f>
        <v>0</v>
      </c>
      <c r="N760" s="36">
        <f>VLOOKUP("HV_"&amp;$D760&amp;$E760&amp;VLOOKUP($F760,key!$L$3:$M$13,2,FALSE)&amp;$G760&amp;N$6,'HVAC wts'!$H$7:$R$13254,11,FALSE)</f>
        <v>0</v>
      </c>
      <c r="O760" s="36">
        <f>VLOOKUP("HV_"&amp;$D760&amp;$E760&amp;VLOOKUP($F760,key!$L$3:$M$13,2,FALSE)&amp;$G760&amp;O$6,'HVAC wts'!$H$7:$R$13254,11,FALSE)</f>
        <v>0</v>
      </c>
      <c r="P760" s="36">
        <f>VLOOKUP("HV_"&amp;$D760&amp;$E760&amp;VLOOKUP($F760,key!$L$3:$M$13,2,FALSE)&amp;$G760&amp;P$6,'HVAC wts'!$H$7:$R$13254,11,FALSE)</f>
        <v>0</v>
      </c>
      <c r="Q760" s="36">
        <f>VLOOKUP("HV_"&amp;$D760&amp;$E760&amp;VLOOKUP($F760,key!$L$3:$M$13,2,FALSE)&amp;$G760&amp;Q$6,'HVAC wts'!$H$7:$R$13254,11,FALSE)</f>
        <v>0</v>
      </c>
      <c r="R760" s="36">
        <f>VLOOKUP("HV_"&amp;$D760&amp;$E760&amp;VLOOKUP($F760,key!$L$3:$M$13,2,FALSE)&amp;$G760&amp;R$6,'HVAC wts'!$H$7:$R$13254,11,FALSE)</f>
        <v>0</v>
      </c>
      <c r="S760" s="36">
        <f t="shared" si="87"/>
        <v>0</v>
      </c>
      <c r="T760" s="113"/>
      <c r="U760" s="113">
        <f>MATCH($A760&amp;U$6,'All applic'!$A$7:$A$59080,0)</f>
        <v>962</v>
      </c>
      <c r="V760" s="113">
        <f>MATCH($A760&amp;V$6,'All applic'!$A$7:$A$59080,0)</f>
        <v>963</v>
      </c>
      <c r="W760" s="113">
        <f>MATCH($A760&amp;W$6,'All applic'!$A$7:$A$59080,0)</f>
        <v>965</v>
      </c>
      <c r="X760" s="113">
        <f>MATCH($A760&amp;X$6,'All applic'!$A$7:$A$59080,0)</f>
        <v>964</v>
      </c>
      <c r="Y760" s="113">
        <f>MATCH($A760&amp;Y$6,'All applic'!$A$7:$A$59080,0)</f>
        <v>962</v>
      </c>
      <c r="Z760" s="113">
        <f>MATCH($A760&amp;Z$6,'All applic'!$A$7:$A$59080,0)</f>
        <v>965</v>
      </c>
      <c r="AA760" s="113"/>
      <c r="AB760" s="28">
        <f>INDEX('All applic'!$H$7:$H$59080,U760)</f>
        <v>1</v>
      </c>
      <c r="AC760" s="28">
        <f>INDEX('All applic'!$H$7:$H$59080,V760)</f>
        <v>0.76200000000000001</v>
      </c>
      <c r="AD760" s="28">
        <f>INDEX('All applic'!$H$7:$H$59080,W760)</f>
        <v>0.98799999999999999</v>
      </c>
      <c r="AE760" s="28">
        <f>INDEX('All applic'!$H$7:$H$59080,X760)</f>
        <v>0.40200000000000002</v>
      </c>
      <c r="AF760" s="28">
        <f>INDEX('All applic'!$H$7:$H$59080,Y760)</f>
        <v>1</v>
      </c>
      <c r="AG760" s="28">
        <f>INDEX('All applic'!$H$7:$H$59080,Z760)</f>
        <v>0.98799999999999999</v>
      </c>
      <c r="AH760" s="28"/>
      <c r="AI760" s="28">
        <f>INDEX('All applic'!$I$7:$I$59080,U760)</f>
        <v>1.0454545454545454</v>
      </c>
      <c r="AJ760" s="28">
        <f>INDEX('All applic'!$I$7:$I$59080,V760)</f>
        <v>1.0227272727272727</v>
      </c>
      <c r="AK760" s="28">
        <f>INDEX('All applic'!$I$7:$I$59080,W760)</f>
        <v>1.0454545454545454</v>
      </c>
      <c r="AL760" s="28">
        <f>INDEX('All applic'!$I$7:$I$59080,X760)</f>
        <v>1.0227272727272727</v>
      </c>
      <c r="AM760" s="28">
        <f>INDEX('All applic'!$I$7:$I$59080,Y760)</f>
        <v>1.0454545454545454</v>
      </c>
      <c r="AN760" s="28">
        <f>INDEX('All applic'!$I$7:$I$59080,Z760)</f>
        <v>1.0454545454545454</v>
      </c>
      <c r="AO760" s="113"/>
      <c r="AP760" s="113">
        <f>INDEX('All applic'!$J$7:$J$59080,U760)</f>
        <v>-3.0800000000000001E-2</v>
      </c>
      <c r="AQ760" s="113">
        <v>0</v>
      </c>
      <c r="AR760" s="113">
        <f>INDEX('All applic'!$J$7:$J$59080,W760)</f>
        <v>-3.1600000000000003E-2</v>
      </c>
      <c r="AS760" s="113">
        <v>0</v>
      </c>
      <c r="AT760" s="113">
        <v>0</v>
      </c>
      <c r="AU760" s="113">
        <v>0</v>
      </c>
    </row>
    <row r="761" spans="1:47" x14ac:dyDescent="0.25">
      <c r="A761" s="113" t="str">
        <f t="shared" si="82"/>
        <v>CFLMFm2017CZ02</v>
      </c>
      <c r="B761" s="113" t="str">
        <f t="shared" si="83"/>
        <v>CFLSDGMFmCZ022017</v>
      </c>
      <c r="C761" s="113" t="s">
        <v>118</v>
      </c>
      <c r="D761" s="113" t="s">
        <v>131</v>
      </c>
      <c r="E761" s="113" t="s">
        <v>1650</v>
      </c>
      <c r="F761" s="89">
        <v>2017</v>
      </c>
      <c r="G761" s="113" t="s">
        <v>101</v>
      </c>
      <c r="H761" s="113" t="s">
        <v>1662</v>
      </c>
      <c r="I761" s="115">
        <f t="shared" si="84"/>
        <v>0</v>
      </c>
      <c r="J761" s="115">
        <f t="shared" si="85"/>
        <v>0</v>
      </c>
      <c r="K761" s="115">
        <f t="shared" si="86"/>
        <v>0</v>
      </c>
      <c r="L761" s="113"/>
      <c r="M761" s="36">
        <f>VLOOKUP("HV_"&amp;$D761&amp;$E761&amp;VLOOKUP($F761,key!$L$3:$M$13,2,FALSE)&amp;$G761&amp;M$6,'HVAC wts'!$H$7:$R$13254,11,FALSE)</f>
        <v>0</v>
      </c>
      <c r="N761" s="36">
        <f>VLOOKUP("HV_"&amp;$D761&amp;$E761&amp;VLOOKUP($F761,key!$L$3:$M$13,2,FALSE)&amp;$G761&amp;N$6,'HVAC wts'!$H$7:$R$13254,11,FALSE)</f>
        <v>0</v>
      </c>
      <c r="O761" s="36">
        <f>VLOOKUP("HV_"&amp;$D761&amp;$E761&amp;VLOOKUP($F761,key!$L$3:$M$13,2,FALSE)&amp;$G761&amp;O$6,'HVAC wts'!$H$7:$R$13254,11,FALSE)</f>
        <v>0</v>
      </c>
      <c r="P761" s="36">
        <f>VLOOKUP("HV_"&amp;$D761&amp;$E761&amp;VLOOKUP($F761,key!$L$3:$M$13,2,FALSE)&amp;$G761&amp;P$6,'HVAC wts'!$H$7:$R$13254,11,FALSE)</f>
        <v>0</v>
      </c>
      <c r="Q761" s="36">
        <f>VLOOKUP("HV_"&amp;$D761&amp;$E761&amp;VLOOKUP($F761,key!$L$3:$M$13,2,FALSE)&amp;$G761&amp;Q$6,'HVAC wts'!$H$7:$R$13254,11,FALSE)</f>
        <v>0</v>
      </c>
      <c r="R761" s="36">
        <f>VLOOKUP("HV_"&amp;$D761&amp;$E761&amp;VLOOKUP($F761,key!$L$3:$M$13,2,FALSE)&amp;$G761&amp;R$6,'HVAC wts'!$H$7:$R$13254,11,FALSE)</f>
        <v>0</v>
      </c>
      <c r="S761" s="36">
        <f t="shared" si="87"/>
        <v>0</v>
      </c>
      <c r="T761" s="113"/>
      <c r="U761" s="113">
        <f>MATCH($A761&amp;U$6,'All applic'!$A$7:$A$59080,0)</f>
        <v>966</v>
      </c>
      <c r="V761" s="113">
        <f>MATCH($A761&amp;V$6,'All applic'!$A$7:$A$59080,0)</f>
        <v>967</v>
      </c>
      <c r="W761" s="113">
        <f>MATCH($A761&amp;W$6,'All applic'!$A$7:$A$59080,0)</f>
        <v>969</v>
      </c>
      <c r="X761" s="113">
        <f>MATCH($A761&amp;X$6,'All applic'!$A$7:$A$59080,0)</f>
        <v>968</v>
      </c>
      <c r="Y761" s="113">
        <f>MATCH($A761&amp;Y$6,'All applic'!$A$7:$A$59080,0)</f>
        <v>966</v>
      </c>
      <c r="Z761" s="113">
        <f>MATCH($A761&amp;Z$6,'All applic'!$A$7:$A$59080,0)</f>
        <v>969</v>
      </c>
      <c r="AA761" s="113"/>
      <c r="AB761" s="28">
        <f>INDEX('All applic'!$H$7:$H$59080,U761)</f>
        <v>1.06</v>
      </c>
      <c r="AC761" s="28">
        <f>INDEX('All applic'!$H$7:$H$59080,V761)</f>
        <v>0.9</v>
      </c>
      <c r="AD761" s="28">
        <f>INDEX('All applic'!$H$7:$H$59080,W761)</f>
        <v>1</v>
      </c>
      <c r="AE761" s="28">
        <f>INDEX('All applic'!$H$7:$H$59080,X761)</f>
        <v>0.59799999999999998</v>
      </c>
      <c r="AF761" s="28">
        <f>INDEX('All applic'!$H$7:$H$59080,Y761)</f>
        <v>1.06</v>
      </c>
      <c r="AG761" s="28">
        <f>INDEX('All applic'!$H$7:$H$59080,Z761)</f>
        <v>1</v>
      </c>
      <c r="AH761" s="28"/>
      <c r="AI761" s="28">
        <f>INDEX('All applic'!$I$7:$I$59080,U761)</f>
        <v>1.5121951219512195</v>
      </c>
      <c r="AJ761" s="28">
        <f>INDEX('All applic'!$I$7:$I$59080,V761)</f>
        <v>1.4390243902439024</v>
      </c>
      <c r="AK761" s="28">
        <f>INDEX('All applic'!$I$7:$I$59080,W761)</f>
        <v>1.024390243902439</v>
      </c>
      <c r="AL761" s="28">
        <f>INDEX('All applic'!$I$7:$I$59080,X761)</f>
        <v>1</v>
      </c>
      <c r="AM761" s="28">
        <f>INDEX('All applic'!$I$7:$I$59080,Y761)</f>
        <v>1.5121951219512195</v>
      </c>
      <c r="AN761" s="28">
        <f>INDEX('All applic'!$I$7:$I$59080,Z761)</f>
        <v>1.024390243902439</v>
      </c>
      <c r="AO761" s="113"/>
      <c r="AP761" s="113">
        <f>INDEX('All applic'!$J$7:$J$59080,U761)</f>
        <v>-2.0399999999999998E-2</v>
      </c>
      <c r="AQ761" s="113">
        <v>0</v>
      </c>
      <c r="AR761" s="113">
        <f>INDEX('All applic'!$J$7:$J$59080,W761)</f>
        <v>-2.06E-2</v>
      </c>
      <c r="AS761" s="113">
        <v>0</v>
      </c>
      <c r="AT761" s="113">
        <v>0</v>
      </c>
      <c r="AU761" s="113">
        <v>0</v>
      </c>
    </row>
    <row r="762" spans="1:47" x14ac:dyDescent="0.25">
      <c r="A762" s="113" t="str">
        <f t="shared" si="82"/>
        <v>CFLMFm2017CZ03</v>
      </c>
      <c r="B762" s="113" t="str">
        <f t="shared" si="83"/>
        <v>CFLSDGMFmCZ032017</v>
      </c>
      <c r="C762" s="113" t="s">
        <v>118</v>
      </c>
      <c r="D762" s="113" t="s">
        <v>131</v>
      </c>
      <c r="E762" s="113" t="s">
        <v>1650</v>
      </c>
      <c r="F762" s="89">
        <v>2017</v>
      </c>
      <c r="G762" s="113" t="s">
        <v>102</v>
      </c>
      <c r="H762" s="113" t="s">
        <v>1662</v>
      </c>
      <c r="I762" s="115">
        <f t="shared" si="84"/>
        <v>0</v>
      </c>
      <c r="J762" s="115">
        <f t="shared" si="85"/>
        <v>0</v>
      </c>
      <c r="K762" s="115">
        <f t="shared" si="86"/>
        <v>0</v>
      </c>
      <c r="L762" s="113"/>
      <c r="M762" s="36">
        <f>VLOOKUP("HV_"&amp;$D762&amp;$E762&amp;VLOOKUP($F762,key!$L$3:$M$13,2,FALSE)&amp;$G762&amp;M$6,'HVAC wts'!$H$7:$R$13254,11,FALSE)</f>
        <v>0</v>
      </c>
      <c r="N762" s="36">
        <f>VLOOKUP("HV_"&amp;$D762&amp;$E762&amp;VLOOKUP($F762,key!$L$3:$M$13,2,FALSE)&amp;$G762&amp;N$6,'HVAC wts'!$H$7:$R$13254,11,FALSE)</f>
        <v>0</v>
      </c>
      <c r="O762" s="36">
        <f>VLOOKUP("HV_"&amp;$D762&amp;$E762&amp;VLOOKUP($F762,key!$L$3:$M$13,2,FALSE)&amp;$G762&amp;O$6,'HVAC wts'!$H$7:$R$13254,11,FALSE)</f>
        <v>0</v>
      </c>
      <c r="P762" s="36">
        <f>VLOOKUP("HV_"&amp;$D762&amp;$E762&amp;VLOOKUP($F762,key!$L$3:$M$13,2,FALSE)&amp;$G762&amp;P$6,'HVAC wts'!$H$7:$R$13254,11,FALSE)</f>
        <v>0</v>
      </c>
      <c r="Q762" s="36">
        <f>VLOOKUP("HV_"&amp;$D762&amp;$E762&amp;VLOOKUP($F762,key!$L$3:$M$13,2,FALSE)&amp;$G762&amp;Q$6,'HVAC wts'!$H$7:$R$13254,11,FALSE)</f>
        <v>0</v>
      </c>
      <c r="R762" s="36">
        <f>VLOOKUP("HV_"&amp;$D762&amp;$E762&amp;VLOOKUP($F762,key!$L$3:$M$13,2,FALSE)&amp;$G762&amp;R$6,'HVAC wts'!$H$7:$R$13254,11,FALSE)</f>
        <v>0</v>
      </c>
      <c r="S762" s="36">
        <f t="shared" si="87"/>
        <v>0</v>
      </c>
      <c r="T762" s="113"/>
      <c r="U762" s="113">
        <f>MATCH($A762&amp;U$6,'All applic'!$A$7:$A$59080,0)</f>
        <v>970</v>
      </c>
      <c r="V762" s="113">
        <f>MATCH($A762&amp;V$6,'All applic'!$A$7:$A$59080,0)</f>
        <v>971</v>
      </c>
      <c r="W762" s="113">
        <f>MATCH($A762&amp;W$6,'All applic'!$A$7:$A$59080,0)</f>
        <v>973</v>
      </c>
      <c r="X762" s="113">
        <f>MATCH($A762&amp;X$6,'All applic'!$A$7:$A$59080,0)</f>
        <v>972</v>
      </c>
      <c r="Y762" s="113">
        <f>MATCH($A762&amp;Y$6,'All applic'!$A$7:$A$59080,0)</f>
        <v>970</v>
      </c>
      <c r="Z762" s="113">
        <f>MATCH($A762&amp;Z$6,'All applic'!$A$7:$A$59080,0)</f>
        <v>973</v>
      </c>
      <c r="AA762" s="113"/>
      <c r="AB762" s="28">
        <f>INDEX('All applic'!$H$7:$H$59080,U762)</f>
        <v>1.008</v>
      </c>
      <c r="AC762" s="28">
        <f>INDEX('All applic'!$H$7:$H$59080,V762)</f>
        <v>0.85799999999999998</v>
      </c>
      <c r="AD762" s="28">
        <f>INDEX('All applic'!$H$7:$H$59080,W762)</f>
        <v>0.996</v>
      </c>
      <c r="AE762" s="28">
        <f>INDEX('All applic'!$H$7:$H$59080,X762)</f>
        <v>0.57399999999999995</v>
      </c>
      <c r="AF762" s="28">
        <f>INDEX('All applic'!$H$7:$H$59080,Y762)</f>
        <v>1.008</v>
      </c>
      <c r="AG762" s="28">
        <f>INDEX('All applic'!$H$7:$H$59080,Z762)</f>
        <v>0.996</v>
      </c>
      <c r="AH762" s="28"/>
      <c r="AI762" s="28">
        <f>INDEX('All applic'!$I$7:$I$59080,U762)</f>
        <v>1.25</v>
      </c>
      <c r="AJ762" s="28">
        <f>INDEX('All applic'!$I$7:$I$59080,V762)</f>
        <v>1.2250000000000001</v>
      </c>
      <c r="AK762" s="28">
        <f>INDEX('All applic'!$I$7:$I$59080,W762)</f>
        <v>1.05</v>
      </c>
      <c r="AL762" s="28">
        <f>INDEX('All applic'!$I$7:$I$59080,X762)</f>
        <v>1.0249999999999999</v>
      </c>
      <c r="AM762" s="28">
        <f>INDEX('All applic'!$I$7:$I$59080,Y762)</f>
        <v>1.25</v>
      </c>
      <c r="AN762" s="28">
        <f>INDEX('All applic'!$I$7:$I$59080,Z762)</f>
        <v>1.05</v>
      </c>
      <c r="AO762" s="113"/>
      <c r="AP762" s="113">
        <f>INDEX('All applic'!$J$7:$J$59080,U762)</f>
        <v>-2.2600000000000002E-2</v>
      </c>
      <c r="AQ762" s="113">
        <v>0</v>
      </c>
      <c r="AR762" s="113">
        <f>INDEX('All applic'!$J$7:$J$59080,W762)</f>
        <v>-2.3E-2</v>
      </c>
      <c r="AS762" s="113">
        <v>0</v>
      </c>
      <c r="AT762" s="113">
        <v>0</v>
      </c>
      <c r="AU762" s="113">
        <v>0</v>
      </c>
    </row>
    <row r="763" spans="1:47" x14ac:dyDescent="0.25">
      <c r="A763" s="113" t="str">
        <f t="shared" si="82"/>
        <v>CFLMFm2017CZ04</v>
      </c>
      <c r="B763" s="113" t="str">
        <f t="shared" si="83"/>
        <v>CFLSDGMFmCZ042017</v>
      </c>
      <c r="C763" s="113" t="s">
        <v>118</v>
      </c>
      <c r="D763" s="113" t="s">
        <v>131</v>
      </c>
      <c r="E763" s="113" t="s">
        <v>1650</v>
      </c>
      <c r="F763" s="89">
        <v>2017</v>
      </c>
      <c r="G763" s="113" t="s">
        <v>103</v>
      </c>
      <c r="H763" s="113" t="s">
        <v>1662</v>
      </c>
      <c r="I763" s="115">
        <f t="shared" si="84"/>
        <v>0</v>
      </c>
      <c r="J763" s="115">
        <f t="shared" si="85"/>
        <v>0</v>
      </c>
      <c r="K763" s="115">
        <f t="shared" si="86"/>
        <v>0</v>
      </c>
      <c r="L763" s="113"/>
      <c r="M763" s="36">
        <f>VLOOKUP("HV_"&amp;$D763&amp;$E763&amp;VLOOKUP($F763,key!$L$3:$M$13,2,FALSE)&amp;$G763&amp;M$6,'HVAC wts'!$H$7:$R$13254,11,FALSE)</f>
        <v>0</v>
      </c>
      <c r="N763" s="36">
        <f>VLOOKUP("HV_"&amp;$D763&amp;$E763&amp;VLOOKUP($F763,key!$L$3:$M$13,2,FALSE)&amp;$G763&amp;N$6,'HVAC wts'!$H$7:$R$13254,11,FALSE)</f>
        <v>0</v>
      </c>
      <c r="O763" s="36">
        <f>VLOOKUP("HV_"&amp;$D763&amp;$E763&amp;VLOOKUP($F763,key!$L$3:$M$13,2,FALSE)&amp;$G763&amp;O$6,'HVAC wts'!$H$7:$R$13254,11,FALSE)</f>
        <v>0</v>
      </c>
      <c r="P763" s="36">
        <f>VLOOKUP("HV_"&amp;$D763&amp;$E763&amp;VLOOKUP($F763,key!$L$3:$M$13,2,FALSE)&amp;$G763&amp;P$6,'HVAC wts'!$H$7:$R$13254,11,FALSE)</f>
        <v>0</v>
      </c>
      <c r="Q763" s="36">
        <f>VLOOKUP("HV_"&amp;$D763&amp;$E763&amp;VLOOKUP($F763,key!$L$3:$M$13,2,FALSE)&amp;$G763&amp;Q$6,'HVAC wts'!$H$7:$R$13254,11,FALSE)</f>
        <v>0</v>
      </c>
      <c r="R763" s="36">
        <f>VLOOKUP("HV_"&amp;$D763&amp;$E763&amp;VLOOKUP($F763,key!$L$3:$M$13,2,FALSE)&amp;$G763&amp;R$6,'HVAC wts'!$H$7:$R$13254,11,FALSE)</f>
        <v>0</v>
      </c>
      <c r="S763" s="36">
        <f t="shared" si="87"/>
        <v>0</v>
      </c>
      <c r="T763" s="113"/>
      <c r="U763" s="113">
        <f>MATCH($A763&amp;U$6,'All applic'!$A$7:$A$59080,0)</f>
        <v>974</v>
      </c>
      <c r="V763" s="113">
        <f>MATCH($A763&amp;V$6,'All applic'!$A$7:$A$59080,0)</f>
        <v>975</v>
      </c>
      <c r="W763" s="113">
        <f>MATCH($A763&amp;W$6,'All applic'!$A$7:$A$59080,0)</f>
        <v>977</v>
      </c>
      <c r="X763" s="113">
        <f>MATCH($A763&amp;X$6,'All applic'!$A$7:$A$59080,0)</f>
        <v>976</v>
      </c>
      <c r="Y763" s="113">
        <f>MATCH($A763&amp;Y$6,'All applic'!$A$7:$A$59080,0)</f>
        <v>974</v>
      </c>
      <c r="Z763" s="113">
        <f>MATCH($A763&amp;Z$6,'All applic'!$A$7:$A$59080,0)</f>
        <v>977</v>
      </c>
      <c r="AA763" s="113"/>
      <c r="AB763" s="28">
        <f>INDEX('All applic'!$H$7:$H$59080,U763)</f>
        <v>1.0820000000000001</v>
      </c>
      <c r="AC763" s="28">
        <f>INDEX('All applic'!$H$7:$H$59080,V763)</f>
        <v>0.95599999999999996</v>
      </c>
      <c r="AD763" s="28">
        <f>INDEX('All applic'!$H$7:$H$59080,W763)</f>
        <v>1.008</v>
      </c>
      <c r="AE763" s="28">
        <f>INDEX('All applic'!$H$7:$H$59080,X763)</f>
        <v>0.71</v>
      </c>
      <c r="AF763" s="28">
        <f>INDEX('All applic'!$H$7:$H$59080,Y763)</f>
        <v>1.0820000000000001</v>
      </c>
      <c r="AG763" s="28">
        <f>INDEX('All applic'!$H$7:$H$59080,Z763)</f>
        <v>1.008</v>
      </c>
      <c r="AH763" s="28"/>
      <c r="AI763" s="28">
        <f>INDEX('All applic'!$I$7:$I$59080,U763)</f>
        <v>1.6363636363636362</v>
      </c>
      <c r="AJ763" s="28">
        <f>INDEX('All applic'!$I$7:$I$59080,V763)</f>
        <v>1.7045454545454546</v>
      </c>
      <c r="AK763" s="28">
        <f>INDEX('All applic'!$I$7:$I$59080,W763)</f>
        <v>1.0227272727272727</v>
      </c>
      <c r="AL763" s="28">
        <f>INDEX('All applic'!$I$7:$I$59080,X763)</f>
        <v>1.0227272727272727</v>
      </c>
      <c r="AM763" s="28">
        <f>INDEX('All applic'!$I$7:$I$59080,Y763)</f>
        <v>1.6363636363636362</v>
      </c>
      <c r="AN763" s="28">
        <f>INDEX('All applic'!$I$7:$I$59080,Z763)</f>
        <v>1.0227272727272727</v>
      </c>
      <c r="AO763" s="113"/>
      <c r="AP763" s="113">
        <f>INDEX('All applic'!$J$7:$J$59080,U763)</f>
        <v>-1.504E-2</v>
      </c>
      <c r="AQ763" s="113">
        <v>0</v>
      </c>
      <c r="AR763" s="113">
        <f>INDEX('All applic'!$J$7:$J$59080,W763)</f>
        <v>-1.532E-2</v>
      </c>
      <c r="AS763" s="113">
        <v>0</v>
      </c>
      <c r="AT763" s="113">
        <v>0</v>
      </c>
      <c r="AU763" s="113">
        <v>0</v>
      </c>
    </row>
    <row r="764" spans="1:47" x14ac:dyDescent="0.25">
      <c r="A764" s="113" t="str">
        <f t="shared" si="82"/>
        <v>CFLMFm2017CZ05</v>
      </c>
      <c r="B764" s="113" t="str">
        <f t="shared" si="83"/>
        <v>CFLSDGMFmCZ052017</v>
      </c>
      <c r="C764" s="113" t="s">
        <v>118</v>
      </c>
      <c r="D764" s="113" t="s">
        <v>131</v>
      </c>
      <c r="E764" s="113" t="s">
        <v>1650</v>
      </c>
      <c r="F764" s="89">
        <v>2017</v>
      </c>
      <c r="G764" s="113" t="s">
        <v>104</v>
      </c>
      <c r="H764" s="113" t="s">
        <v>1662</v>
      </c>
      <c r="I764" s="115">
        <f t="shared" si="84"/>
        <v>0</v>
      </c>
      <c r="J764" s="115">
        <f t="shared" si="85"/>
        <v>0</v>
      </c>
      <c r="K764" s="115">
        <f t="shared" si="86"/>
        <v>0</v>
      </c>
      <c r="L764" s="113"/>
      <c r="M764" s="36">
        <f>VLOOKUP("HV_"&amp;$D764&amp;$E764&amp;VLOOKUP($F764,key!$L$3:$M$13,2,FALSE)&amp;$G764&amp;M$6,'HVAC wts'!$H$7:$R$13254,11,FALSE)</f>
        <v>0</v>
      </c>
      <c r="N764" s="36">
        <f>VLOOKUP("HV_"&amp;$D764&amp;$E764&amp;VLOOKUP($F764,key!$L$3:$M$13,2,FALSE)&amp;$G764&amp;N$6,'HVAC wts'!$H$7:$R$13254,11,FALSE)</f>
        <v>0</v>
      </c>
      <c r="O764" s="36">
        <f>VLOOKUP("HV_"&amp;$D764&amp;$E764&amp;VLOOKUP($F764,key!$L$3:$M$13,2,FALSE)&amp;$G764&amp;O$6,'HVAC wts'!$H$7:$R$13254,11,FALSE)</f>
        <v>0</v>
      </c>
      <c r="P764" s="36">
        <f>VLOOKUP("HV_"&amp;$D764&amp;$E764&amp;VLOOKUP($F764,key!$L$3:$M$13,2,FALSE)&amp;$G764&amp;P$6,'HVAC wts'!$H$7:$R$13254,11,FALSE)</f>
        <v>0</v>
      </c>
      <c r="Q764" s="36">
        <f>VLOOKUP("HV_"&amp;$D764&amp;$E764&amp;VLOOKUP($F764,key!$L$3:$M$13,2,FALSE)&amp;$G764&amp;Q$6,'HVAC wts'!$H$7:$R$13254,11,FALSE)</f>
        <v>0</v>
      </c>
      <c r="R764" s="36">
        <f>VLOOKUP("HV_"&amp;$D764&amp;$E764&amp;VLOOKUP($F764,key!$L$3:$M$13,2,FALSE)&amp;$G764&amp;R$6,'HVAC wts'!$H$7:$R$13254,11,FALSE)</f>
        <v>0</v>
      </c>
      <c r="S764" s="36">
        <f t="shared" si="87"/>
        <v>0</v>
      </c>
      <c r="T764" s="113"/>
      <c r="U764" s="113">
        <f>MATCH($A764&amp;U$6,'All applic'!$A$7:$A$59080,0)</f>
        <v>978</v>
      </c>
      <c r="V764" s="113">
        <f>MATCH($A764&amp;V$6,'All applic'!$A$7:$A$59080,0)</f>
        <v>979</v>
      </c>
      <c r="W764" s="113">
        <f>MATCH($A764&amp;W$6,'All applic'!$A$7:$A$59080,0)</f>
        <v>981</v>
      </c>
      <c r="X764" s="113">
        <f>MATCH($A764&amp;X$6,'All applic'!$A$7:$A$59080,0)</f>
        <v>980</v>
      </c>
      <c r="Y764" s="113">
        <f>MATCH($A764&amp;Y$6,'All applic'!$A$7:$A$59080,0)</f>
        <v>978</v>
      </c>
      <c r="Z764" s="113">
        <f>MATCH($A764&amp;Z$6,'All applic'!$A$7:$A$59080,0)</f>
        <v>981</v>
      </c>
      <c r="AA764" s="113"/>
      <c r="AB764" s="28">
        <f>INDEX('All applic'!$H$7:$H$59080,U764)</f>
        <v>1.032</v>
      </c>
      <c r="AC764" s="28">
        <f>INDEX('All applic'!$H$7:$H$59080,V764)</f>
        <v>0.89</v>
      </c>
      <c r="AD764" s="28">
        <f>INDEX('All applic'!$H$7:$H$59080,W764)</f>
        <v>1.008</v>
      </c>
      <c r="AE764" s="28">
        <f>INDEX('All applic'!$H$7:$H$59080,X764)</f>
        <v>0.67600000000000005</v>
      </c>
      <c r="AF764" s="28">
        <f>INDEX('All applic'!$H$7:$H$59080,Y764)</f>
        <v>1.032</v>
      </c>
      <c r="AG764" s="28">
        <f>INDEX('All applic'!$H$7:$H$59080,Z764)</f>
        <v>1.008</v>
      </c>
      <c r="AH764" s="28"/>
      <c r="AI764" s="28">
        <f>INDEX('All applic'!$I$7:$I$59080,U764)</f>
        <v>1.3409090909090908</v>
      </c>
      <c r="AJ764" s="28">
        <f>INDEX('All applic'!$I$7:$I$59080,V764)</f>
        <v>1.2727272727272729</v>
      </c>
      <c r="AK764" s="28">
        <f>INDEX('All applic'!$I$7:$I$59080,W764)</f>
        <v>1.0227272727272727</v>
      </c>
      <c r="AL764" s="28">
        <f>INDEX('All applic'!$I$7:$I$59080,X764)</f>
        <v>1.0227272727272727</v>
      </c>
      <c r="AM764" s="28">
        <f>INDEX('All applic'!$I$7:$I$59080,Y764)</f>
        <v>1.3409090909090908</v>
      </c>
      <c r="AN764" s="28">
        <f>INDEX('All applic'!$I$7:$I$59080,Z764)</f>
        <v>1.0227272727272727</v>
      </c>
      <c r="AO764" s="113"/>
      <c r="AP764" s="113">
        <f>INDEX('All applic'!$J$7:$J$59080,U764)</f>
        <v>-1.788E-2</v>
      </c>
      <c r="AQ764" s="113">
        <v>0</v>
      </c>
      <c r="AR764" s="113">
        <f>INDEX('All applic'!$J$7:$J$59080,W764)</f>
        <v>-1.7979999999999999E-2</v>
      </c>
      <c r="AS764" s="113">
        <v>0</v>
      </c>
      <c r="AT764" s="113">
        <v>0</v>
      </c>
      <c r="AU764" s="113">
        <v>0</v>
      </c>
    </row>
    <row r="765" spans="1:47" x14ac:dyDescent="0.25">
      <c r="A765" s="113" t="str">
        <f t="shared" si="82"/>
        <v>CFLMFm2017CZ06</v>
      </c>
      <c r="B765" s="113" t="str">
        <f t="shared" si="83"/>
        <v>CFLSDGMFmCZ062017</v>
      </c>
      <c r="C765" s="113" t="s">
        <v>118</v>
      </c>
      <c r="D765" s="113" t="s">
        <v>131</v>
      </c>
      <c r="E765" s="113" t="s">
        <v>1650</v>
      </c>
      <c r="F765" s="89">
        <v>2017</v>
      </c>
      <c r="G765" s="113" t="s">
        <v>105</v>
      </c>
      <c r="H765" s="113" t="s">
        <v>1662</v>
      </c>
      <c r="I765" s="115">
        <f t="shared" si="84"/>
        <v>1.0441703159337412</v>
      </c>
      <c r="J765" s="115">
        <f t="shared" si="85"/>
        <v>1.4322984947659443</v>
      </c>
      <c r="K765" s="115">
        <f t="shared" si="86"/>
        <v>-1.5482861252235009E-2</v>
      </c>
      <c r="L765" s="113"/>
      <c r="M765" s="36">
        <f>VLOOKUP("HV_"&amp;$D765&amp;$E765&amp;VLOOKUP($F765,key!$L$3:$M$13,2,FALSE)&amp;$G765&amp;M$6,'HVAC wts'!$H$7:$R$13254,11,FALSE)</f>
        <v>191.82473472283809</v>
      </c>
      <c r="N765" s="36">
        <f>VLOOKUP("HV_"&amp;$D765&amp;$E765&amp;VLOOKUP($F765,key!$L$3:$M$13,2,FALSE)&amp;$G765&amp;N$6,'HVAC wts'!$H$7:$R$13254,11,FALSE)</f>
        <v>27.583368159645236</v>
      </c>
      <c r="O765" s="36">
        <f>VLOOKUP("HV_"&amp;$D765&amp;$E765&amp;VLOOKUP($F765,key!$L$3:$M$13,2,FALSE)&amp;$G765&amp;O$6,'HVAC wts'!$H$7:$R$13254,11,FALSE)</f>
        <v>0</v>
      </c>
      <c r="P765" s="36">
        <f>VLOOKUP("HV_"&amp;$D765&amp;$E765&amp;VLOOKUP($F765,key!$L$3:$M$13,2,FALSE)&amp;$G765&amp;P$6,'HVAC wts'!$H$7:$R$13254,11,FALSE)</f>
        <v>0</v>
      </c>
      <c r="Q765" s="36">
        <f>VLOOKUP("HV_"&amp;$D765&amp;$E765&amp;VLOOKUP($F765,key!$L$3:$M$13,2,FALSE)&amp;$G765&amp;Q$6,'HVAC wts'!$H$7:$R$13254,11,FALSE)</f>
        <v>23.921455432372507</v>
      </c>
      <c r="R765" s="36">
        <f>VLOOKUP("HV_"&amp;$D765&amp;$E765&amp;VLOOKUP($F765,key!$L$3:$M$13,2,FALSE)&amp;$G765&amp;R$6,'HVAC wts'!$H$7:$R$13254,11,FALSE)</f>
        <v>0</v>
      </c>
      <c r="S765" s="36">
        <f t="shared" si="87"/>
        <v>243.32955831485583</v>
      </c>
      <c r="T765" s="113"/>
      <c r="U765" s="113">
        <f>MATCH($A765&amp;U$6,'All applic'!$A$7:$A$59080,0)</f>
        <v>982</v>
      </c>
      <c r="V765" s="113">
        <f>MATCH($A765&amp;V$6,'All applic'!$A$7:$A$59080,0)</f>
        <v>983</v>
      </c>
      <c r="W765" s="113">
        <f>MATCH($A765&amp;W$6,'All applic'!$A$7:$A$59080,0)</f>
        <v>985</v>
      </c>
      <c r="X765" s="113">
        <f>MATCH($A765&amp;X$6,'All applic'!$A$7:$A$59080,0)</f>
        <v>984</v>
      </c>
      <c r="Y765" s="113">
        <f>MATCH($A765&amp;Y$6,'All applic'!$A$7:$A$59080,0)</f>
        <v>982</v>
      </c>
      <c r="Z765" s="113">
        <f>MATCH($A765&amp;Z$6,'All applic'!$A$7:$A$59080,0)</f>
        <v>985</v>
      </c>
      <c r="AA765" s="113"/>
      <c r="AB765" s="28">
        <f>INDEX('All applic'!$H$7:$H$59080,U765)</f>
        <v>1.0580000000000001</v>
      </c>
      <c r="AC765" s="28">
        <f>INDEX('All applic'!$H$7:$H$59080,V765)</f>
        <v>0.93600000000000005</v>
      </c>
      <c r="AD765" s="28">
        <f>INDEX('All applic'!$H$7:$H$59080,W765)</f>
        <v>1</v>
      </c>
      <c r="AE765" s="28">
        <f>INDEX('All applic'!$H$7:$H$59080,X765)</f>
        <v>0.64800000000000002</v>
      </c>
      <c r="AF765" s="28">
        <f>INDEX('All applic'!$H$7:$H$59080,Y765)</f>
        <v>1.0580000000000001</v>
      </c>
      <c r="AG765" s="28">
        <f>INDEX('All applic'!$H$7:$H$59080,Z765)</f>
        <v>1</v>
      </c>
      <c r="AH765" s="28"/>
      <c r="AI765" s="28">
        <f>INDEX('All applic'!$I$7:$I$59080,U765)</f>
        <v>1.4222222222222223</v>
      </c>
      <c r="AJ765" s="28">
        <f>INDEX('All applic'!$I$7:$I$59080,V765)</f>
        <v>1.5111111111111113</v>
      </c>
      <c r="AK765" s="28">
        <f>INDEX('All applic'!$I$7:$I$59080,W765)</f>
        <v>1</v>
      </c>
      <c r="AL765" s="28">
        <f>INDEX('All applic'!$I$7:$I$59080,X765)</f>
        <v>1</v>
      </c>
      <c r="AM765" s="28">
        <f>INDEX('All applic'!$I$7:$I$59080,Y765)</f>
        <v>1.4222222222222223</v>
      </c>
      <c r="AN765" s="28">
        <f>INDEX('All applic'!$I$7:$I$59080,Z765)</f>
        <v>1</v>
      </c>
      <c r="AO765" s="113"/>
      <c r="AP765" s="113">
        <f>INDEX('All applic'!$J$7:$J$59080,U765)</f>
        <v>-1.9640000000000001E-2</v>
      </c>
      <c r="AQ765" s="113">
        <v>0</v>
      </c>
      <c r="AR765" s="113">
        <f>INDEX('All applic'!$J$7:$J$59080,W765)</f>
        <v>-1.9800000000000002E-2</v>
      </c>
      <c r="AS765" s="113">
        <v>0</v>
      </c>
      <c r="AT765" s="113">
        <v>0</v>
      </c>
      <c r="AU765" s="113">
        <v>0</v>
      </c>
    </row>
    <row r="766" spans="1:47" x14ac:dyDescent="0.25">
      <c r="A766" s="113" t="str">
        <f t="shared" si="82"/>
        <v>CFLMFm2017CZ07</v>
      </c>
      <c r="B766" s="113" t="str">
        <f t="shared" si="83"/>
        <v>CFLSDGMFmCZ072017</v>
      </c>
      <c r="C766" s="113" t="s">
        <v>118</v>
      </c>
      <c r="D766" s="113" t="s">
        <v>131</v>
      </c>
      <c r="E766" s="113" t="s">
        <v>1650</v>
      </c>
      <c r="F766" s="89">
        <v>2017</v>
      </c>
      <c r="G766" s="113" t="s">
        <v>106</v>
      </c>
      <c r="H766" s="113" t="s">
        <v>1662</v>
      </c>
      <c r="I766" s="115">
        <f t="shared" si="84"/>
        <v>1.0818082661394786</v>
      </c>
      <c r="J766" s="115">
        <f t="shared" si="85"/>
        <v>1.2706636967773184</v>
      </c>
      <c r="K766" s="115">
        <f t="shared" si="86"/>
        <v>-1.2727270673034219E-2</v>
      </c>
      <c r="L766" s="113"/>
      <c r="M766" s="36">
        <f>VLOOKUP("HV_"&amp;$D766&amp;$E766&amp;VLOOKUP($F766,key!$L$3:$M$13,2,FALSE)&amp;$G766&amp;M$6,'HVAC wts'!$H$7:$R$13254,11,FALSE)</f>
        <v>2497.5237229859567</v>
      </c>
      <c r="N766" s="36">
        <f>VLOOKUP("HV_"&amp;$D766&amp;$E766&amp;VLOOKUP($F766,key!$L$3:$M$13,2,FALSE)&amp;$G766&amp;N$6,'HVAC wts'!$H$7:$R$13254,11,FALSE)</f>
        <v>359.13051796008875</v>
      </c>
      <c r="O766" s="36">
        <f>VLOOKUP("HV_"&amp;$D766&amp;$E766&amp;VLOOKUP($F766,key!$L$3:$M$13,2,FALSE)&amp;$G766&amp;O$6,'HVAC wts'!$H$7:$R$13254,11,FALSE)</f>
        <v>284.39355819660005</v>
      </c>
      <c r="P766" s="36">
        <f>VLOOKUP("HV_"&amp;$D766&amp;$E766&amp;VLOOKUP($F766,key!$L$3:$M$13,2,FALSE)&amp;$G766&amp;P$6,'HVAC wts'!$H$7:$R$13254,11,FALSE)</f>
        <v>40.89426855875832</v>
      </c>
      <c r="Q766" s="36">
        <f>VLOOKUP("HV_"&amp;$D766&amp;$E766&amp;VLOOKUP($F766,key!$L$3:$M$13,2,FALSE)&amp;$G766&amp;Q$6,'HVAC wts'!$H$7:$R$13254,11,FALSE)</f>
        <v>311.45306947524023</v>
      </c>
      <c r="R766" s="36">
        <f>VLOOKUP("HV_"&amp;$D766&amp;$E766&amp;VLOOKUP($F766,key!$L$3:$M$13,2,FALSE)&amp;$G766&amp;R$6,'HVAC wts'!$H$7:$R$13254,11,FALSE)</f>
        <v>35.465227346637107</v>
      </c>
      <c r="S766" s="36">
        <f t="shared" si="87"/>
        <v>3528.8603645232815</v>
      </c>
      <c r="T766" s="113"/>
      <c r="U766" s="113">
        <f>MATCH($A766&amp;U$6,'All applic'!$A$7:$A$59080,0)</f>
        <v>986</v>
      </c>
      <c r="V766" s="113">
        <f>MATCH($A766&amp;V$6,'All applic'!$A$7:$A$59080,0)</f>
        <v>987</v>
      </c>
      <c r="W766" s="113">
        <f>MATCH($A766&amp;W$6,'All applic'!$A$7:$A$59080,0)</f>
        <v>989</v>
      </c>
      <c r="X766" s="113">
        <f>MATCH($A766&amp;X$6,'All applic'!$A$7:$A$59080,0)</f>
        <v>988</v>
      </c>
      <c r="Y766" s="113">
        <f>MATCH($A766&amp;Y$6,'All applic'!$A$7:$A$59080,0)</f>
        <v>986</v>
      </c>
      <c r="Z766" s="113">
        <f>MATCH($A766&amp;Z$6,'All applic'!$A$7:$A$59080,0)</f>
        <v>989</v>
      </c>
      <c r="AA766" s="113"/>
      <c r="AB766" s="28">
        <f>INDEX('All applic'!$H$7:$H$59080,U766)</f>
        <v>1.1060000000000001</v>
      </c>
      <c r="AC766" s="28">
        <f>INDEX('All applic'!$H$7:$H$59080,V766)</f>
        <v>1.004</v>
      </c>
      <c r="AD766" s="28">
        <f>INDEX('All applic'!$H$7:$H$59080,W766)</f>
        <v>1.004</v>
      </c>
      <c r="AE766" s="28">
        <f>INDEX('All applic'!$H$7:$H$59080,X766)</f>
        <v>0.71199999999999997</v>
      </c>
      <c r="AF766" s="28">
        <f>INDEX('All applic'!$H$7:$H$59080,Y766)</f>
        <v>1.1060000000000001</v>
      </c>
      <c r="AG766" s="28">
        <f>INDEX('All applic'!$H$7:$H$59080,Z766)</f>
        <v>1.004</v>
      </c>
      <c r="AH766" s="28"/>
      <c r="AI766" s="28">
        <f>INDEX('All applic'!$I$7:$I$59080,U766)</f>
        <v>1.288888888888889</v>
      </c>
      <c r="AJ766" s="28">
        <f>INDEX('All applic'!$I$7:$I$59080,V766)</f>
        <v>1.4000000000000001</v>
      </c>
      <c r="AK766" s="28">
        <f>INDEX('All applic'!$I$7:$I$59080,W766)</f>
        <v>1</v>
      </c>
      <c r="AL766" s="28">
        <f>INDEX('All applic'!$I$7:$I$59080,X766)</f>
        <v>1</v>
      </c>
      <c r="AM766" s="28">
        <f>INDEX('All applic'!$I$7:$I$59080,Y766)</f>
        <v>1.288888888888889</v>
      </c>
      <c r="AN766" s="28">
        <f>INDEX('All applic'!$I$7:$I$59080,Z766)</f>
        <v>1</v>
      </c>
      <c r="AO766" s="113"/>
      <c r="AP766" s="113">
        <f>INDEX('All applic'!$J$7:$J$59080,U766)</f>
        <v>-1.6120000000000002E-2</v>
      </c>
      <c r="AQ766" s="113">
        <v>0</v>
      </c>
      <c r="AR766" s="113">
        <f>INDEX('All applic'!$J$7:$J$59080,W766)</f>
        <v>-1.636E-2</v>
      </c>
      <c r="AS766" s="113">
        <v>0</v>
      </c>
      <c r="AT766" s="113">
        <v>0</v>
      </c>
      <c r="AU766" s="113">
        <v>0</v>
      </c>
    </row>
    <row r="767" spans="1:47" x14ac:dyDescent="0.25">
      <c r="A767" s="113" t="str">
        <f t="shared" si="82"/>
        <v>CFLMFm2017CZ08</v>
      </c>
      <c r="B767" s="113" t="str">
        <f t="shared" si="83"/>
        <v>CFLSDGMFmCZ082017</v>
      </c>
      <c r="C767" s="113" t="s">
        <v>118</v>
      </c>
      <c r="D767" s="113" t="s">
        <v>131</v>
      </c>
      <c r="E767" s="113" t="s">
        <v>1650</v>
      </c>
      <c r="F767" s="89">
        <v>2017</v>
      </c>
      <c r="G767" s="113" t="s">
        <v>107</v>
      </c>
      <c r="H767" s="113" t="s">
        <v>1662</v>
      </c>
      <c r="I767" s="115">
        <f t="shared" si="84"/>
        <v>1.1024779224461827</v>
      </c>
      <c r="J767" s="115">
        <f t="shared" si="85"/>
        <v>1.3408905377411249</v>
      </c>
      <c r="K767" s="115">
        <f t="shared" si="86"/>
        <v>-1.0437529683278589E-2</v>
      </c>
      <c r="L767" s="113"/>
      <c r="M767" s="36">
        <f>VLOOKUP("HV_"&amp;$D767&amp;$E767&amp;VLOOKUP($F767,key!$L$3:$M$13,2,FALSE)&amp;$G767&amp;M$6,'HVAC wts'!$H$7:$R$13254,11,FALSE)</f>
        <v>954.83328543976324</v>
      </c>
      <c r="N767" s="36">
        <f>VLOOKUP("HV_"&amp;$D767&amp;$E767&amp;VLOOKUP($F767,key!$L$3:$M$13,2,FALSE)&amp;$G767&amp;N$6,'HVAC wts'!$H$7:$R$13254,11,FALSE)</f>
        <v>137.29990598669625</v>
      </c>
      <c r="O767" s="36">
        <f>VLOOKUP("HV_"&amp;$D767&amp;$E767&amp;VLOOKUP($F767,key!$L$3:$M$13,2,FALSE)&amp;$G767&amp;O$6,'HVAC wts'!$H$7:$R$13254,11,FALSE)</f>
        <v>0</v>
      </c>
      <c r="P767" s="36">
        <f>VLOOKUP("HV_"&amp;$D767&amp;$E767&amp;VLOOKUP($F767,key!$L$3:$M$13,2,FALSE)&amp;$G767&amp;P$6,'HVAC wts'!$H$7:$R$13254,11,FALSE)</f>
        <v>0</v>
      </c>
      <c r="Q767" s="36">
        <f>VLOOKUP("HV_"&amp;$D767&amp;$E767&amp;VLOOKUP($F767,key!$L$3:$M$13,2,FALSE)&amp;$G767&amp;Q$6,'HVAC wts'!$H$7:$R$13254,11,FALSE)</f>
        <v>119.07224538063564</v>
      </c>
      <c r="R767" s="36">
        <f>VLOOKUP("HV_"&amp;$D767&amp;$E767&amp;VLOOKUP($F767,key!$L$3:$M$13,2,FALSE)&amp;$G767&amp;R$6,'HVAC wts'!$H$7:$R$13254,11,FALSE)</f>
        <v>0</v>
      </c>
      <c r="S767" s="36">
        <f t="shared" si="87"/>
        <v>1211.2054368070951</v>
      </c>
      <c r="T767" s="113"/>
      <c r="U767" s="113">
        <f>MATCH($A767&amp;U$6,'All applic'!$A$7:$A$59080,0)</f>
        <v>990</v>
      </c>
      <c r="V767" s="113">
        <f>MATCH($A767&amp;V$6,'All applic'!$A$7:$A$59080,0)</f>
        <v>991</v>
      </c>
      <c r="W767" s="113">
        <f>MATCH($A767&amp;W$6,'All applic'!$A$7:$A$59080,0)</f>
        <v>993</v>
      </c>
      <c r="X767" s="113">
        <f>MATCH($A767&amp;X$6,'All applic'!$A$7:$A$59080,0)</f>
        <v>992</v>
      </c>
      <c r="Y767" s="113">
        <f>MATCH($A767&amp;Y$6,'All applic'!$A$7:$A$59080,0)</f>
        <v>990</v>
      </c>
      <c r="Z767" s="113">
        <f>MATCH($A767&amp;Z$6,'All applic'!$A$7:$A$59080,0)</f>
        <v>993</v>
      </c>
      <c r="AA767" s="113"/>
      <c r="AB767" s="28">
        <f>INDEX('All applic'!$H$7:$H$59080,U767)</f>
        <v>1.1120000000000001</v>
      </c>
      <c r="AC767" s="28">
        <f>INDEX('All applic'!$H$7:$H$59080,V767)</f>
        <v>1.028</v>
      </c>
      <c r="AD767" s="28">
        <f>INDEX('All applic'!$H$7:$H$59080,W767)</f>
        <v>1.008</v>
      </c>
      <c r="AE767" s="28">
        <f>INDEX('All applic'!$H$7:$H$59080,X767)</f>
        <v>0.754</v>
      </c>
      <c r="AF767" s="28">
        <f>INDEX('All applic'!$H$7:$H$59080,Y767)</f>
        <v>1.1120000000000001</v>
      </c>
      <c r="AG767" s="28">
        <f>INDEX('All applic'!$H$7:$H$59080,Z767)</f>
        <v>1.008</v>
      </c>
      <c r="AH767" s="28"/>
      <c r="AI767" s="28">
        <f>INDEX('All applic'!$I$7:$I$59080,U767)</f>
        <v>1.3333333333333333</v>
      </c>
      <c r="AJ767" s="28">
        <f>INDEX('All applic'!$I$7:$I$59080,V767)</f>
        <v>1.4000000000000001</v>
      </c>
      <c r="AK767" s="28">
        <f>INDEX('All applic'!$I$7:$I$59080,W767)</f>
        <v>1</v>
      </c>
      <c r="AL767" s="28">
        <f>INDEX('All applic'!$I$7:$I$59080,X767)</f>
        <v>1</v>
      </c>
      <c r="AM767" s="28">
        <f>INDEX('All applic'!$I$7:$I$59080,Y767)</f>
        <v>1.3333333333333333</v>
      </c>
      <c r="AN767" s="28">
        <f>INDEX('All applic'!$I$7:$I$59080,Z767)</f>
        <v>1</v>
      </c>
      <c r="AO767" s="113"/>
      <c r="AP767" s="113">
        <f>INDEX('All applic'!$J$7:$J$59080,U767)</f>
        <v>-1.324E-2</v>
      </c>
      <c r="AQ767" s="113">
        <v>0</v>
      </c>
      <c r="AR767" s="113">
        <f>INDEX('All applic'!$J$7:$J$59080,W767)</f>
        <v>-1.3679999999999999E-2</v>
      </c>
      <c r="AS767" s="113">
        <v>0</v>
      </c>
      <c r="AT767" s="113">
        <v>0</v>
      </c>
      <c r="AU767" s="113">
        <v>0</v>
      </c>
    </row>
    <row r="768" spans="1:47" x14ac:dyDescent="0.25">
      <c r="A768" s="113" t="str">
        <f t="shared" si="82"/>
        <v>CFLMFm2017CZ09</v>
      </c>
      <c r="B768" s="113" t="str">
        <f t="shared" si="83"/>
        <v>CFLSDGMFmCZ092017</v>
      </c>
      <c r="C768" s="113" t="s">
        <v>118</v>
      </c>
      <c r="D768" s="113" t="s">
        <v>131</v>
      </c>
      <c r="E768" s="113" t="s">
        <v>1650</v>
      </c>
      <c r="F768" s="89">
        <v>2017</v>
      </c>
      <c r="G768" s="113" t="s">
        <v>108</v>
      </c>
      <c r="H768" s="113" t="s">
        <v>1662</v>
      </c>
      <c r="I768" s="115">
        <f t="shared" si="84"/>
        <v>0</v>
      </c>
      <c r="J768" s="115">
        <f t="shared" si="85"/>
        <v>0</v>
      </c>
      <c r="K768" s="115">
        <f t="shared" si="86"/>
        <v>0</v>
      </c>
      <c r="L768" s="113"/>
      <c r="M768" s="36">
        <f>VLOOKUP("HV_"&amp;$D768&amp;$E768&amp;VLOOKUP($F768,key!$L$3:$M$13,2,FALSE)&amp;$G768&amp;M$6,'HVAC wts'!$H$7:$R$13254,11,FALSE)</f>
        <v>0</v>
      </c>
      <c r="N768" s="36">
        <f>VLOOKUP("HV_"&amp;$D768&amp;$E768&amp;VLOOKUP($F768,key!$L$3:$M$13,2,FALSE)&amp;$G768&amp;N$6,'HVAC wts'!$H$7:$R$13254,11,FALSE)</f>
        <v>0</v>
      </c>
      <c r="O768" s="36">
        <f>VLOOKUP("HV_"&amp;$D768&amp;$E768&amp;VLOOKUP($F768,key!$L$3:$M$13,2,FALSE)&amp;$G768&amp;O$6,'HVAC wts'!$H$7:$R$13254,11,FALSE)</f>
        <v>0</v>
      </c>
      <c r="P768" s="36">
        <f>VLOOKUP("HV_"&amp;$D768&amp;$E768&amp;VLOOKUP($F768,key!$L$3:$M$13,2,FALSE)&amp;$G768&amp;P$6,'HVAC wts'!$H$7:$R$13254,11,FALSE)</f>
        <v>0</v>
      </c>
      <c r="Q768" s="36">
        <f>VLOOKUP("HV_"&amp;$D768&amp;$E768&amp;VLOOKUP($F768,key!$L$3:$M$13,2,FALSE)&amp;$G768&amp;Q$6,'HVAC wts'!$H$7:$R$13254,11,FALSE)</f>
        <v>0</v>
      </c>
      <c r="R768" s="36">
        <f>VLOOKUP("HV_"&amp;$D768&amp;$E768&amp;VLOOKUP($F768,key!$L$3:$M$13,2,FALSE)&amp;$G768&amp;R$6,'HVAC wts'!$H$7:$R$13254,11,FALSE)</f>
        <v>0</v>
      </c>
      <c r="S768" s="36">
        <f t="shared" si="87"/>
        <v>0</v>
      </c>
      <c r="T768" s="113"/>
      <c r="U768" s="113">
        <f>MATCH($A768&amp;U$6,'All applic'!$A$7:$A$59080,0)</f>
        <v>994</v>
      </c>
      <c r="V768" s="113">
        <f>MATCH($A768&amp;V$6,'All applic'!$A$7:$A$59080,0)</f>
        <v>995</v>
      </c>
      <c r="W768" s="113">
        <f>MATCH($A768&amp;W$6,'All applic'!$A$7:$A$59080,0)</f>
        <v>997</v>
      </c>
      <c r="X768" s="113">
        <f>MATCH($A768&amp;X$6,'All applic'!$A$7:$A$59080,0)</f>
        <v>996</v>
      </c>
      <c r="Y768" s="113">
        <f>MATCH($A768&amp;Y$6,'All applic'!$A$7:$A$59080,0)</f>
        <v>994</v>
      </c>
      <c r="Z768" s="113">
        <f>MATCH($A768&amp;Z$6,'All applic'!$A$7:$A$59080,0)</f>
        <v>997</v>
      </c>
      <c r="AA768" s="113"/>
      <c r="AB768" s="28">
        <f>INDEX('All applic'!$H$7:$H$59080,U768)</f>
        <v>1.1000000000000001</v>
      </c>
      <c r="AC768" s="28">
        <f>INDEX('All applic'!$H$7:$H$59080,V768)</f>
        <v>1.008</v>
      </c>
      <c r="AD768" s="28">
        <f>INDEX('All applic'!$H$7:$H$59080,W768)</f>
        <v>1.006</v>
      </c>
      <c r="AE768" s="28">
        <f>INDEX('All applic'!$H$7:$H$59080,X768)</f>
        <v>0.71799999999999997</v>
      </c>
      <c r="AF768" s="28">
        <f>INDEX('All applic'!$H$7:$H$59080,Y768)</f>
        <v>1.1000000000000001</v>
      </c>
      <c r="AG768" s="28">
        <f>INDEX('All applic'!$H$7:$H$59080,Z768)</f>
        <v>1.006</v>
      </c>
      <c r="AH768" s="28"/>
      <c r="AI768" s="28">
        <f>INDEX('All applic'!$I$7:$I$59080,U768)</f>
        <v>1.4318181818181819</v>
      </c>
      <c r="AJ768" s="28">
        <f>INDEX('All applic'!$I$7:$I$59080,V768)</f>
        <v>1.4545454545454546</v>
      </c>
      <c r="AK768" s="28">
        <f>INDEX('All applic'!$I$7:$I$59080,W768)</f>
        <v>1.0227272727272727</v>
      </c>
      <c r="AL768" s="28">
        <f>INDEX('All applic'!$I$7:$I$59080,X768)</f>
        <v>1.0227272727272727</v>
      </c>
      <c r="AM768" s="28">
        <f>INDEX('All applic'!$I$7:$I$59080,Y768)</f>
        <v>1.4318181818181819</v>
      </c>
      <c r="AN768" s="28">
        <f>INDEX('All applic'!$I$7:$I$59080,Z768)</f>
        <v>1.0227272727272727</v>
      </c>
      <c r="AO768" s="113"/>
      <c r="AP768" s="113">
        <f>INDEX('All applic'!$J$7:$J$59080,U768)</f>
        <v>-1.4760000000000001E-2</v>
      </c>
      <c r="AQ768" s="113">
        <v>0</v>
      </c>
      <c r="AR768" s="113">
        <f>INDEX('All applic'!$J$7:$J$59080,W768)</f>
        <v>-1.52E-2</v>
      </c>
      <c r="AS768" s="113">
        <v>0</v>
      </c>
      <c r="AT768" s="113">
        <v>0</v>
      </c>
      <c r="AU768" s="113">
        <v>0</v>
      </c>
    </row>
    <row r="769" spans="1:47" x14ac:dyDescent="0.25">
      <c r="A769" s="113" t="str">
        <f t="shared" si="82"/>
        <v>CFLMFm2017CZ10</v>
      </c>
      <c r="B769" s="113" t="str">
        <f t="shared" si="83"/>
        <v>CFLSDGMFmCZ102017</v>
      </c>
      <c r="C769" s="113" t="s">
        <v>118</v>
      </c>
      <c r="D769" s="113" t="s">
        <v>131</v>
      </c>
      <c r="E769" s="113" t="s">
        <v>1650</v>
      </c>
      <c r="F769" s="89">
        <v>2017</v>
      </c>
      <c r="G769" s="113" t="s">
        <v>109</v>
      </c>
      <c r="H769" s="113" t="s">
        <v>1662</v>
      </c>
      <c r="I769" s="115">
        <f t="shared" si="84"/>
        <v>1.010656177359522</v>
      </c>
      <c r="J769" s="115">
        <f t="shared" si="85"/>
        <v>1.1503491566137367</v>
      </c>
      <c r="K769" s="115">
        <f t="shared" si="86"/>
        <v>-1.0522407196911988E-2</v>
      </c>
      <c r="L769" s="113"/>
      <c r="M769" s="36">
        <f>VLOOKUP("HV_"&amp;$D769&amp;$E769&amp;VLOOKUP($F769,key!$L$3:$M$13,2,FALSE)&amp;$G769&amp;M$6,'HVAC wts'!$H$7:$R$13254,11,FALSE)</f>
        <v>252.58550793791568</v>
      </c>
      <c r="N769" s="36">
        <f>VLOOKUP("HV_"&amp;$D769&amp;$E769&amp;VLOOKUP($F769,key!$L$3:$M$13,2,FALSE)&amp;$G769&amp;N$6,'HVAC wts'!$H$7:$R$13254,11,FALSE)</f>
        <v>36.320441507760535</v>
      </c>
      <c r="O769" s="36">
        <f>VLOOKUP("HV_"&amp;$D769&amp;$E769&amp;VLOOKUP($F769,key!$L$3:$M$13,2,FALSE)&amp;$G769&amp;O$6,'HVAC wts'!$H$7:$R$13254,11,FALSE)</f>
        <v>691.80290146341451</v>
      </c>
      <c r="P769" s="36">
        <f>VLOOKUP("HV_"&amp;$D769&amp;$E769&amp;VLOOKUP($F769,key!$L$3:$M$13,2,FALSE)&amp;$G769&amp;P$6,'HVAC wts'!$H$7:$R$13254,11,FALSE)</f>
        <v>99.477547317073189</v>
      </c>
      <c r="Q769" s="36">
        <f>VLOOKUP("HV_"&amp;$D769&amp;$E769&amp;VLOOKUP($F769,key!$L$3:$M$13,2,FALSE)&amp;$G769&amp;Q$6,'HVAC wts'!$H$7:$R$13254,11,FALSE)</f>
        <v>31.49861241685144</v>
      </c>
      <c r="R769" s="36">
        <f>VLOOKUP("HV_"&amp;$D769&amp;$E769&amp;VLOOKUP($F769,key!$L$3:$M$13,2,FALSE)&amp;$G769&amp;R$6,'HVAC wts'!$H$7:$R$13254,11,FALSE)</f>
        <v>86.271107317073174</v>
      </c>
      <c r="S769" s="36">
        <f t="shared" si="87"/>
        <v>1197.9561179600885</v>
      </c>
      <c r="T769" s="113"/>
      <c r="U769" s="113">
        <f>MATCH($A769&amp;U$6,'All applic'!$A$7:$A$59080,0)</f>
        <v>998</v>
      </c>
      <c r="V769" s="113">
        <f>MATCH($A769&amp;V$6,'All applic'!$A$7:$A$59080,0)</f>
        <v>999</v>
      </c>
      <c r="W769" s="113">
        <f>MATCH($A769&amp;W$6,'All applic'!$A$7:$A$59080,0)</f>
        <v>1001</v>
      </c>
      <c r="X769" s="113">
        <f>MATCH($A769&amp;X$6,'All applic'!$A$7:$A$59080,0)</f>
        <v>1000</v>
      </c>
      <c r="Y769" s="113">
        <f>MATCH($A769&amp;Y$6,'All applic'!$A$7:$A$59080,0)</f>
        <v>998</v>
      </c>
      <c r="Z769" s="113">
        <f>MATCH($A769&amp;Z$6,'All applic'!$A$7:$A$59080,0)</f>
        <v>1001</v>
      </c>
      <c r="AA769" s="113"/>
      <c r="AB769" s="28">
        <f>INDEX('All applic'!$H$7:$H$59080,U769)</f>
        <v>1.1040000000000001</v>
      </c>
      <c r="AC769" s="28">
        <f>INDEX('All applic'!$H$7:$H$59080,V769)</f>
        <v>1.014</v>
      </c>
      <c r="AD769" s="28">
        <f>INDEX('All applic'!$H$7:$H$59080,W769)</f>
        <v>1.01</v>
      </c>
      <c r="AE769" s="28">
        <f>INDEX('All applic'!$H$7:$H$59080,X769)</f>
        <v>0.748</v>
      </c>
      <c r="AF769" s="28">
        <f>INDEX('All applic'!$H$7:$H$59080,Y769)</f>
        <v>1.1040000000000001</v>
      </c>
      <c r="AG769" s="28">
        <f>INDEX('All applic'!$H$7:$H$59080,Z769)</f>
        <v>1.01</v>
      </c>
      <c r="AH769" s="28"/>
      <c r="AI769" s="28">
        <f>INDEX('All applic'!$I$7:$I$59080,U769)</f>
        <v>1.4318181818181819</v>
      </c>
      <c r="AJ769" s="28">
        <f>INDEX('All applic'!$I$7:$I$59080,V769)</f>
        <v>1.5454545454545456</v>
      </c>
      <c r="AK769" s="28">
        <f>INDEX('All applic'!$I$7:$I$59080,W769)</f>
        <v>1.0454545454545454</v>
      </c>
      <c r="AL769" s="28">
        <f>INDEX('All applic'!$I$7:$I$59080,X769)</f>
        <v>1.0227272727272727</v>
      </c>
      <c r="AM769" s="28">
        <f>INDEX('All applic'!$I$7:$I$59080,Y769)</f>
        <v>1.4318181818181819</v>
      </c>
      <c r="AN769" s="28">
        <f>INDEX('All applic'!$I$7:$I$59080,Z769)</f>
        <v>1.0454545454545454</v>
      </c>
      <c r="AO769" s="113"/>
      <c r="AP769" s="113">
        <f>INDEX('All applic'!$J$7:$J$59080,U769)</f>
        <v>-1.304E-2</v>
      </c>
      <c r="AQ769" s="113">
        <v>0</v>
      </c>
      <c r="AR769" s="113">
        <f>INDEX('All applic'!$J$7:$J$59080,W769)</f>
        <v>-1.3460000000000001E-2</v>
      </c>
      <c r="AS769" s="113">
        <v>0</v>
      </c>
      <c r="AT769" s="113">
        <v>0</v>
      </c>
      <c r="AU769" s="113">
        <v>0</v>
      </c>
    </row>
    <row r="770" spans="1:47" x14ac:dyDescent="0.25">
      <c r="A770" s="113" t="str">
        <f t="shared" si="82"/>
        <v>CFLMFm2017CZ11</v>
      </c>
      <c r="B770" s="113" t="str">
        <f t="shared" si="83"/>
        <v>CFLSDGMFmCZ112017</v>
      </c>
      <c r="C770" s="113" t="s">
        <v>118</v>
      </c>
      <c r="D770" s="113" t="s">
        <v>131</v>
      </c>
      <c r="E770" s="113" t="s">
        <v>1650</v>
      </c>
      <c r="F770" s="89">
        <v>2017</v>
      </c>
      <c r="G770" s="113" t="s">
        <v>110</v>
      </c>
      <c r="H770" s="113" t="s">
        <v>1662</v>
      </c>
      <c r="I770" s="115">
        <f t="shared" si="84"/>
        <v>0</v>
      </c>
      <c r="J770" s="115">
        <f t="shared" si="85"/>
        <v>0</v>
      </c>
      <c r="K770" s="115">
        <f t="shared" si="86"/>
        <v>0</v>
      </c>
      <c r="L770" s="113"/>
      <c r="M770" s="36">
        <f>VLOOKUP("HV_"&amp;$D770&amp;$E770&amp;VLOOKUP($F770,key!$L$3:$M$13,2,FALSE)&amp;$G770&amp;M$6,'HVAC wts'!$H$7:$R$13254,11,FALSE)</f>
        <v>0</v>
      </c>
      <c r="N770" s="36">
        <f>VLOOKUP("HV_"&amp;$D770&amp;$E770&amp;VLOOKUP($F770,key!$L$3:$M$13,2,FALSE)&amp;$G770&amp;N$6,'HVAC wts'!$H$7:$R$13254,11,FALSE)</f>
        <v>0</v>
      </c>
      <c r="O770" s="36">
        <f>VLOOKUP("HV_"&amp;$D770&amp;$E770&amp;VLOOKUP($F770,key!$L$3:$M$13,2,FALSE)&amp;$G770&amp;O$6,'HVAC wts'!$H$7:$R$13254,11,FALSE)</f>
        <v>0</v>
      </c>
      <c r="P770" s="36">
        <f>VLOOKUP("HV_"&amp;$D770&amp;$E770&amp;VLOOKUP($F770,key!$L$3:$M$13,2,FALSE)&amp;$G770&amp;P$6,'HVAC wts'!$H$7:$R$13254,11,FALSE)</f>
        <v>0</v>
      </c>
      <c r="Q770" s="36">
        <f>VLOOKUP("HV_"&amp;$D770&amp;$E770&amp;VLOOKUP($F770,key!$L$3:$M$13,2,FALSE)&amp;$G770&amp;Q$6,'HVAC wts'!$H$7:$R$13254,11,FALSE)</f>
        <v>0</v>
      </c>
      <c r="R770" s="36">
        <f>VLOOKUP("HV_"&amp;$D770&amp;$E770&amp;VLOOKUP($F770,key!$L$3:$M$13,2,FALSE)&amp;$G770&amp;R$6,'HVAC wts'!$H$7:$R$13254,11,FALSE)</f>
        <v>0</v>
      </c>
      <c r="S770" s="36">
        <f t="shared" si="87"/>
        <v>0</v>
      </c>
      <c r="T770" s="113"/>
      <c r="U770" s="113">
        <f>MATCH($A770&amp;U$6,'All applic'!$A$7:$A$59080,0)</f>
        <v>1002</v>
      </c>
      <c r="V770" s="113">
        <f>MATCH($A770&amp;V$6,'All applic'!$A$7:$A$59080,0)</f>
        <v>1003</v>
      </c>
      <c r="W770" s="113">
        <f>MATCH($A770&amp;W$6,'All applic'!$A$7:$A$59080,0)</f>
        <v>1005</v>
      </c>
      <c r="X770" s="113">
        <f>MATCH($A770&amp;X$6,'All applic'!$A$7:$A$59080,0)</f>
        <v>1004</v>
      </c>
      <c r="Y770" s="113">
        <f>MATCH($A770&amp;Y$6,'All applic'!$A$7:$A$59080,0)</f>
        <v>1002</v>
      </c>
      <c r="Z770" s="113">
        <f>MATCH($A770&amp;Z$6,'All applic'!$A$7:$A$59080,0)</f>
        <v>1005</v>
      </c>
      <c r="AA770" s="113"/>
      <c r="AB770" s="28">
        <f>INDEX('All applic'!$H$7:$H$59080,U770)</f>
        <v>1.1000000000000001</v>
      </c>
      <c r="AC770" s="28">
        <f>INDEX('All applic'!$H$7:$H$59080,V770)</f>
        <v>0.95799999999999996</v>
      </c>
      <c r="AD770" s="28">
        <f>INDEX('All applic'!$H$7:$H$59080,W770)</f>
        <v>1</v>
      </c>
      <c r="AE770" s="28">
        <f>INDEX('All applic'!$H$7:$H$59080,X770)</f>
        <v>0.62</v>
      </c>
      <c r="AF770" s="28">
        <f>INDEX('All applic'!$H$7:$H$59080,Y770)</f>
        <v>1.1000000000000001</v>
      </c>
      <c r="AG770" s="28">
        <f>INDEX('All applic'!$H$7:$H$59080,Z770)</f>
        <v>1</v>
      </c>
      <c r="AH770" s="28"/>
      <c r="AI770" s="28">
        <f>INDEX('All applic'!$I$7:$I$59080,U770)</f>
        <v>1.3902439024390243</v>
      </c>
      <c r="AJ770" s="28">
        <f>INDEX('All applic'!$I$7:$I$59080,V770)</f>
        <v>1.3902439024390243</v>
      </c>
      <c r="AK770" s="28">
        <f>INDEX('All applic'!$I$7:$I$59080,W770)</f>
        <v>1</v>
      </c>
      <c r="AL770" s="28">
        <f>INDEX('All applic'!$I$7:$I$59080,X770)</f>
        <v>1</v>
      </c>
      <c r="AM770" s="28">
        <f>INDEX('All applic'!$I$7:$I$59080,Y770)</f>
        <v>1.3902439024390243</v>
      </c>
      <c r="AN770" s="28">
        <f>INDEX('All applic'!$I$7:$I$59080,Z770)</f>
        <v>1</v>
      </c>
      <c r="AO770" s="113"/>
      <c r="AP770" s="113">
        <f>INDEX('All applic'!$J$7:$J$59080,U770)</f>
        <v>-1.932E-2</v>
      </c>
      <c r="AQ770" s="113">
        <v>0</v>
      </c>
      <c r="AR770" s="113">
        <f>INDEX('All applic'!$J$7:$J$59080,W770)</f>
        <v>-1.9699999999999999E-2</v>
      </c>
      <c r="AS770" s="113">
        <v>0</v>
      </c>
      <c r="AT770" s="113">
        <v>0</v>
      </c>
      <c r="AU770" s="113">
        <v>0</v>
      </c>
    </row>
    <row r="771" spans="1:47" x14ac:dyDescent="0.25">
      <c r="A771" s="113" t="str">
        <f t="shared" si="82"/>
        <v>CFLMFm2017CZ12</v>
      </c>
      <c r="B771" s="113" t="str">
        <f t="shared" si="83"/>
        <v>CFLSDGMFmCZ122017</v>
      </c>
      <c r="C771" s="113" t="s">
        <v>118</v>
      </c>
      <c r="D771" s="113" t="s">
        <v>131</v>
      </c>
      <c r="E771" s="113" t="s">
        <v>1650</v>
      </c>
      <c r="F771" s="89">
        <v>2017</v>
      </c>
      <c r="G771" s="113" t="s">
        <v>111</v>
      </c>
      <c r="H771" s="113" t="s">
        <v>1662</v>
      </c>
      <c r="I771" s="115">
        <f t="shared" si="84"/>
        <v>0</v>
      </c>
      <c r="J771" s="115">
        <f t="shared" si="85"/>
        <v>0</v>
      </c>
      <c r="K771" s="115">
        <f t="shared" si="86"/>
        <v>0</v>
      </c>
      <c r="L771" s="113"/>
      <c r="M771" s="36">
        <f>VLOOKUP("HV_"&amp;$D771&amp;$E771&amp;VLOOKUP($F771,key!$L$3:$M$13,2,FALSE)&amp;$G771&amp;M$6,'HVAC wts'!$H$7:$R$13254,11,FALSE)</f>
        <v>0</v>
      </c>
      <c r="N771" s="36">
        <f>VLOOKUP("HV_"&amp;$D771&amp;$E771&amp;VLOOKUP($F771,key!$L$3:$M$13,2,FALSE)&amp;$G771&amp;N$6,'HVAC wts'!$H$7:$R$13254,11,FALSE)</f>
        <v>0</v>
      </c>
      <c r="O771" s="36">
        <f>VLOOKUP("HV_"&amp;$D771&amp;$E771&amp;VLOOKUP($F771,key!$L$3:$M$13,2,FALSE)&amp;$G771&amp;O$6,'HVAC wts'!$H$7:$R$13254,11,FALSE)</f>
        <v>0</v>
      </c>
      <c r="P771" s="36">
        <f>VLOOKUP("HV_"&amp;$D771&amp;$E771&amp;VLOOKUP($F771,key!$L$3:$M$13,2,FALSE)&amp;$G771&amp;P$6,'HVAC wts'!$H$7:$R$13254,11,FALSE)</f>
        <v>0</v>
      </c>
      <c r="Q771" s="36">
        <f>VLOOKUP("HV_"&amp;$D771&amp;$E771&amp;VLOOKUP($F771,key!$L$3:$M$13,2,FALSE)&amp;$G771&amp;Q$6,'HVAC wts'!$H$7:$R$13254,11,FALSE)</f>
        <v>0</v>
      </c>
      <c r="R771" s="36">
        <f>VLOOKUP("HV_"&amp;$D771&amp;$E771&amp;VLOOKUP($F771,key!$L$3:$M$13,2,FALSE)&amp;$G771&amp;R$6,'HVAC wts'!$H$7:$R$13254,11,FALSE)</f>
        <v>0</v>
      </c>
      <c r="S771" s="36">
        <f t="shared" si="87"/>
        <v>0</v>
      </c>
      <c r="T771" s="113"/>
      <c r="U771" s="113">
        <f>MATCH($A771&amp;U$6,'All applic'!$A$7:$A$59080,0)</f>
        <v>1006</v>
      </c>
      <c r="V771" s="113">
        <f>MATCH($A771&amp;V$6,'All applic'!$A$7:$A$59080,0)</f>
        <v>1007</v>
      </c>
      <c r="W771" s="113">
        <f>MATCH($A771&amp;W$6,'All applic'!$A$7:$A$59080,0)</f>
        <v>1009</v>
      </c>
      <c r="X771" s="113">
        <f>MATCH($A771&amp;X$6,'All applic'!$A$7:$A$59080,0)</f>
        <v>1008</v>
      </c>
      <c r="Y771" s="113">
        <f>MATCH($A771&amp;Y$6,'All applic'!$A$7:$A$59080,0)</f>
        <v>1006</v>
      </c>
      <c r="Z771" s="113">
        <f>MATCH($A771&amp;Z$6,'All applic'!$A$7:$A$59080,0)</f>
        <v>1009</v>
      </c>
      <c r="AA771" s="113"/>
      <c r="AB771" s="28">
        <f>INDEX('All applic'!$H$7:$H$59080,U771)</f>
        <v>1.0920000000000001</v>
      </c>
      <c r="AC771" s="28">
        <f>INDEX('All applic'!$H$7:$H$59080,V771)</f>
        <v>0.95799999999999996</v>
      </c>
      <c r="AD771" s="28">
        <f>INDEX('All applic'!$H$7:$H$59080,W771)</f>
        <v>1.002</v>
      </c>
      <c r="AE771" s="28">
        <f>INDEX('All applic'!$H$7:$H$59080,X771)</f>
        <v>0.63200000000000001</v>
      </c>
      <c r="AF771" s="28">
        <f>INDEX('All applic'!$H$7:$H$59080,Y771)</f>
        <v>1.0920000000000001</v>
      </c>
      <c r="AG771" s="28">
        <f>INDEX('All applic'!$H$7:$H$59080,Z771)</f>
        <v>1.002</v>
      </c>
      <c r="AH771" s="28"/>
      <c r="AI771" s="28">
        <f>INDEX('All applic'!$I$7:$I$59080,U771)</f>
        <v>1.4146341463414633</v>
      </c>
      <c r="AJ771" s="28">
        <f>INDEX('All applic'!$I$7:$I$59080,V771)</f>
        <v>1.4146341463414633</v>
      </c>
      <c r="AK771" s="28">
        <f>INDEX('All applic'!$I$7:$I$59080,W771)</f>
        <v>1.024390243902439</v>
      </c>
      <c r="AL771" s="28">
        <f>INDEX('All applic'!$I$7:$I$59080,X771)</f>
        <v>1</v>
      </c>
      <c r="AM771" s="28">
        <f>INDEX('All applic'!$I$7:$I$59080,Y771)</f>
        <v>1.4146341463414633</v>
      </c>
      <c r="AN771" s="28">
        <f>INDEX('All applic'!$I$7:$I$59080,Z771)</f>
        <v>1.024390243902439</v>
      </c>
      <c r="AO771" s="113"/>
      <c r="AP771" s="113">
        <f>INDEX('All applic'!$J$7:$J$59080,U771)</f>
        <v>-1.8460000000000001E-2</v>
      </c>
      <c r="AQ771" s="113">
        <v>0</v>
      </c>
      <c r="AR771" s="113">
        <f>INDEX('All applic'!$J$7:$J$59080,W771)</f>
        <v>-1.874E-2</v>
      </c>
      <c r="AS771" s="113">
        <v>0</v>
      </c>
      <c r="AT771" s="113">
        <v>0</v>
      </c>
      <c r="AU771" s="113">
        <v>0</v>
      </c>
    </row>
    <row r="772" spans="1:47" x14ac:dyDescent="0.25">
      <c r="A772" s="113" t="str">
        <f t="shared" si="82"/>
        <v>CFLMFm2017CZ13</v>
      </c>
      <c r="B772" s="113" t="str">
        <f t="shared" si="83"/>
        <v>CFLSDGMFmCZ132017</v>
      </c>
      <c r="C772" s="113" t="s">
        <v>118</v>
      </c>
      <c r="D772" s="113" t="s">
        <v>131</v>
      </c>
      <c r="E772" s="113" t="s">
        <v>1650</v>
      </c>
      <c r="F772" s="89">
        <v>2017</v>
      </c>
      <c r="G772" s="113" t="s">
        <v>112</v>
      </c>
      <c r="H772" s="113" t="s">
        <v>1662</v>
      </c>
      <c r="I772" s="115">
        <f t="shared" si="84"/>
        <v>0</v>
      </c>
      <c r="J772" s="115">
        <f t="shared" si="85"/>
        <v>0</v>
      </c>
      <c r="K772" s="115">
        <f t="shared" si="86"/>
        <v>0</v>
      </c>
      <c r="L772" s="113"/>
      <c r="M772" s="36">
        <f>VLOOKUP("HV_"&amp;$D772&amp;$E772&amp;VLOOKUP($F772,key!$L$3:$M$13,2,FALSE)&amp;$G772&amp;M$6,'HVAC wts'!$H$7:$R$13254,11,FALSE)</f>
        <v>0</v>
      </c>
      <c r="N772" s="36">
        <f>VLOOKUP("HV_"&amp;$D772&amp;$E772&amp;VLOOKUP($F772,key!$L$3:$M$13,2,FALSE)&amp;$G772&amp;N$6,'HVAC wts'!$H$7:$R$13254,11,FALSE)</f>
        <v>0</v>
      </c>
      <c r="O772" s="36">
        <f>VLOOKUP("HV_"&amp;$D772&amp;$E772&amp;VLOOKUP($F772,key!$L$3:$M$13,2,FALSE)&amp;$G772&amp;O$6,'HVAC wts'!$H$7:$R$13254,11,FALSE)</f>
        <v>0</v>
      </c>
      <c r="P772" s="36">
        <f>VLOOKUP("HV_"&amp;$D772&amp;$E772&amp;VLOOKUP($F772,key!$L$3:$M$13,2,FALSE)&amp;$G772&amp;P$6,'HVAC wts'!$H$7:$R$13254,11,FALSE)</f>
        <v>0</v>
      </c>
      <c r="Q772" s="36">
        <f>VLOOKUP("HV_"&amp;$D772&amp;$E772&amp;VLOOKUP($F772,key!$L$3:$M$13,2,FALSE)&amp;$G772&amp;Q$6,'HVAC wts'!$H$7:$R$13254,11,FALSE)</f>
        <v>0</v>
      </c>
      <c r="R772" s="36">
        <f>VLOOKUP("HV_"&amp;$D772&amp;$E772&amp;VLOOKUP($F772,key!$L$3:$M$13,2,FALSE)&amp;$G772&amp;R$6,'HVAC wts'!$H$7:$R$13254,11,FALSE)</f>
        <v>0</v>
      </c>
      <c r="S772" s="36">
        <f t="shared" si="87"/>
        <v>0</v>
      </c>
      <c r="T772" s="113"/>
      <c r="U772" s="113">
        <f>MATCH($A772&amp;U$6,'All applic'!$A$7:$A$59080,0)</f>
        <v>1010</v>
      </c>
      <c r="V772" s="113">
        <f>MATCH($A772&amp;V$6,'All applic'!$A$7:$A$59080,0)</f>
        <v>1011</v>
      </c>
      <c r="W772" s="113">
        <f>MATCH($A772&amp;W$6,'All applic'!$A$7:$A$59080,0)</f>
        <v>1013</v>
      </c>
      <c r="X772" s="113">
        <f>MATCH($A772&amp;X$6,'All applic'!$A$7:$A$59080,0)</f>
        <v>1012</v>
      </c>
      <c r="Y772" s="113">
        <f>MATCH($A772&amp;Y$6,'All applic'!$A$7:$A$59080,0)</f>
        <v>1010</v>
      </c>
      <c r="Z772" s="113">
        <f>MATCH($A772&amp;Z$6,'All applic'!$A$7:$A$59080,0)</f>
        <v>1013</v>
      </c>
      <c r="AA772" s="113"/>
      <c r="AB772" s="28">
        <f>INDEX('All applic'!$H$7:$H$59080,U772)</f>
        <v>1.1080000000000001</v>
      </c>
      <c r="AC772" s="28">
        <f>INDEX('All applic'!$H$7:$H$59080,V772)</f>
        <v>0.98599999999999999</v>
      </c>
      <c r="AD772" s="28">
        <f>INDEX('All applic'!$H$7:$H$59080,W772)</f>
        <v>1.002</v>
      </c>
      <c r="AE772" s="28">
        <f>INDEX('All applic'!$H$7:$H$59080,X772)</f>
        <v>0.66400000000000003</v>
      </c>
      <c r="AF772" s="28">
        <f>INDEX('All applic'!$H$7:$H$59080,Y772)</f>
        <v>1.1080000000000001</v>
      </c>
      <c r="AG772" s="28">
        <f>INDEX('All applic'!$H$7:$H$59080,Z772)</f>
        <v>1.002</v>
      </c>
      <c r="AH772" s="28"/>
      <c r="AI772" s="28">
        <f>INDEX('All applic'!$I$7:$I$59080,U772)</f>
        <v>1.4390243902439024</v>
      </c>
      <c r="AJ772" s="28">
        <f>INDEX('All applic'!$I$7:$I$59080,V772)</f>
        <v>1.4390243902439024</v>
      </c>
      <c r="AK772" s="28">
        <f>INDEX('All applic'!$I$7:$I$59080,W772)</f>
        <v>1.024390243902439</v>
      </c>
      <c r="AL772" s="28">
        <f>INDEX('All applic'!$I$7:$I$59080,X772)</f>
        <v>1</v>
      </c>
      <c r="AM772" s="28">
        <f>INDEX('All applic'!$I$7:$I$59080,Y772)</f>
        <v>1.4390243902439024</v>
      </c>
      <c r="AN772" s="28">
        <f>INDEX('All applic'!$I$7:$I$59080,Z772)</f>
        <v>1.024390243902439</v>
      </c>
      <c r="AO772" s="113"/>
      <c r="AP772" s="113">
        <f>INDEX('All applic'!$J$7:$J$59080,U772)</f>
        <v>-1.78E-2</v>
      </c>
      <c r="AQ772" s="113">
        <v>0</v>
      </c>
      <c r="AR772" s="113">
        <f>INDEX('All applic'!$J$7:$J$59080,W772)</f>
        <v>-1.8260000000000002E-2</v>
      </c>
      <c r="AS772" s="113">
        <v>0</v>
      </c>
      <c r="AT772" s="113">
        <v>0</v>
      </c>
      <c r="AU772" s="113">
        <v>0</v>
      </c>
    </row>
    <row r="773" spans="1:47" x14ac:dyDescent="0.25">
      <c r="A773" s="113" t="str">
        <f t="shared" si="82"/>
        <v>CFLMFm2017CZ14</v>
      </c>
      <c r="B773" s="113" t="str">
        <f t="shared" si="83"/>
        <v>CFLSDGMFmCZ142017</v>
      </c>
      <c r="C773" s="113" t="s">
        <v>118</v>
      </c>
      <c r="D773" s="113" t="s">
        <v>131</v>
      </c>
      <c r="E773" s="113" t="s">
        <v>1650</v>
      </c>
      <c r="F773" s="89">
        <v>2017</v>
      </c>
      <c r="G773" s="113" t="s">
        <v>113</v>
      </c>
      <c r="H773" s="113" t="s">
        <v>1662</v>
      </c>
      <c r="I773" s="115">
        <f t="shared" si="84"/>
        <v>1.0633736942074397</v>
      </c>
      <c r="J773" s="115">
        <f t="shared" si="85"/>
        <v>1.237563765132315</v>
      </c>
      <c r="K773" s="115">
        <f t="shared" si="86"/>
        <v>-1.6145164798451947E-2</v>
      </c>
      <c r="L773" s="113"/>
      <c r="M773" s="36">
        <f>VLOOKUP("HV_"&amp;$D773&amp;$E773&amp;VLOOKUP($F773,key!$L$3:$M$13,2,FALSE)&amp;$G773&amp;M$6,'HVAC wts'!$H$7:$R$13254,11,FALSE)</f>
        <v>0.63040700164102237</v>
      </c>
      <c r="N773" s="36">
        <f>VLOOKUP("HV_"&amp;$D773&amp;$E773&amp;VLOOKUP($F773,key!$L$3:$M$13,2,FALSE)&amp;$G773&amp;N$6,'HVAC wts'!$H$7:$R$13254,11,FALSE)</f>
        <v>9.0649146168802958E-2</v>
      </c>
      <c r="O773" s="36">
        <f>VLOOKUP("HV_"&amp;$D773&amp;$E773&amp;VLOOKUP($F773,key!$L$3:$M$13,2,FALSE)&amp;$G773&amp;O$6,'HVAC wts'!$H$7:$R$13254,11,FALSE)</f>
        <v>0.15792605600841789</v>
      </c>
      <c r="P773" s="36">
        <f>VLOOKUP("HV_"&amp;$D773&amp;$E773&amp;VLOOKUP($F773,key!$L$3:$M$13,2,FALSE)&amp;$G773&amp;P$6,'HVAC wts'!$H$7:$R$13254,11,FALSE)</f>
        <v>2.2708919948071303E-2</v>
      </c>
      <c r="Q773" s="36">
        <f>VLOOKUP("HV_"&amp;$D773&amp;$E773&amp;VLOOKUP($F773,key!$L$3:$M$13,2,FALSE)&amp;$G773&amp;Q$6,'HVAC wts'!$H$7:$R$13254,11,FALSE)</f>
        <v>7.861474702832412E-2</v>
      </c>
      <c r="R773" s="36">
        <f>VLOOKUP("HV_"&amp;$D773&amp;$E773&amp;VLOOKUP($F773,key!$L$3:$M$13,2,FALSE)&amp;$G773&amp;R$6,'HVAC wts'!$H$7:$R$13254,11,FALSE)</f>
        <v>1.9694129205361319E-2</v>
      </c>
      <c r="S773" s="36">
        <f t="shared" si="87"/>
        <v>1</v>
      </c>
      <c r="T773" s="113"/>
      <c r="U773" s="113">
        <f>MATCH($A773&amp;U$6,'All applic'!$A$7:$A$59080,0)</f>
        <v>1014</v>
      </c>
      <c r="V773" s="113">
        <f>MATCH($A773&amp;V$6,'All applic'!$A$7:$A$59080,0)</f>
        <v>1015</v>
      </c>
      <c r="W773" s="113">
        <f>MATCH($A773&amp;W$6,'All applic'!$A$7:$A$59080,0)</f>
        <v>1017</v>
      </c>
      <c r="X773" s="113">
        <f>MATCH($A773&amp;X$6,'All applic'!$A$7:$A$59080,0)</f>
        <v>1016</v>
      </c>
      <c r="Y773" s="113">
        <f>MATCH($A773&amp;Y$6,'All applic'!$A$7:$A$59080,0)</f>
        <v>1014</v>
      </c>
      <c r="Z773" s="113">
        <f>MATCH($A773&amp;Z$6,'All applic'!$A$7:$A$59080,0)</f>
        <v>1017</v>
      </c>
      <c r="AA773" s="113"/>
      <c r="AB773" s="28">
        <f>INDEX('All applic'!$H$7:$H$59080,U773)</f>
        <v>1.1080000000000001</v>
      </c>
      <c r="AC773" s="28">
        <f>INDEX('All applic'!$H$7:$H$59080,V773)</f>
        <v>0.95799999999999996</v>
      </c>
      <c r="AD773" s="28">
        <f>INDEX('All applic'!$H$7:$H$59080,W773)</f>
        <v>0.998</v>
      </c>
      <c r="AE773" s="28">
        <f>INDEX('All applic'!$H$7:$H$59080,X773)</f>
        <v>0.60199999999999998</v>
      </c>
      <c r="AF773" s="28">
        <f>INDEX('All applic'!$H$7:$H$59080,Y773)</f>
        <v>1.1080000000000001</v>
      </c>
      <c r="AG773" s="28">
        <f>INDEX('All applic'!$H$7:$H$59080,Z773)</f>
        <v>0.998</v>
      </c>
      <c r="AH773" s="28"/>
      <c r="AI773" s="28">
        <f>INDEX('All applic'!$I$7:$I$59080,U773)</f>
        <v>1.2857142857142856</v>
      </c>
      <c r="AJ773" s="28">
        <f>INDEX('All applic'!$I$7:$I$59080,V773)</f>
        <v>1.3333333333333333</v>
      </c>
      <c r="AK773" s="28">
        <f>INDEX('All applic'!$I$7:$I$59080,W773)</f>
        <v>1.0238095238095237</v>
      </c>
      <c r="AL773" s="28">
        <f>INDEX('All applic'!$I$7:$I$59080,X773)</f>
        <v>1.0238095238095237</v>
      </c>
      <c r="AM773" s="28">
        <f>INDEX('All applic'!$I$7:$I$59080,Y773)</f>
        <v>1.2857142857142856</v>
      </c>
      <c r="AN773" s="28">
        <f>INDEX('All applic'!$I$7:$I$59080,Z773)</f>
        <v>1.0238095238095237</v>
      </c>
      <c r="AO773" s="113"/>
      <c r="AP773" s="113">
        <f>INDEX('All applic'!$J$7:$J$59080,U773)</f>
        <v>-2.0399999999999998E-2</v>
      </c>
      <c r="AQ773" s="113">
        <v>0</v>
      </c>
      <c r="AR773" s="113">
        <f>INDEX('All applic'!$J$7:$J$59080,W773)</f>
        <v>-2.0799999999999999E-2</v>
      </c>
      <c r="AS773" s="113">
        <v>0</v>
      </c>
      <c r="AT773" s="113">
        <v>0</v>
      </c>
      <c r="AU773" s="113">
        <v>0</v>
      </c>
    </row>
    <row r="774" spans="1:47" x14ac:dyDescent="0.25">
      <c r="A774" s="113" t="str">
        <f t="shared" si="82"/>
        <v>CFLMFm2017CZ15</v>
      </c>
      <c r="B774" s="113" t="str">
        <f t="shared" si="83"/>
        <v>CFLSDGMFmCZ152017</v>
      </c>
      <c r="C774" s="113" t="s">
        <v>118</v>
      </c>
      <c r="D774" s="113" t="s">
        <v>131</v>
      </c>
      <c r="E774" s="113" t="s">
        <v>1650</v>
      </c>
      <c r="F774" s="89">
        <v>2017</v>
      </c>
      <c r="G774" s="113" t="s">
        <v>114</v>
      </c>
      <c r="H774" s="113" t="s">
        <v>1662</v>
      </c>
      <c r="I774" s="115">
        <f t="shared" si="84"/>
        <v>1.117951335589433</v>
      </c>
      <c r="J774" s="115">
        <f t="shared" si="85"/>
        <v>1.3262877421724184</v>
      </c>
      <c r="K774" s="115">
        <f t="shared" si="86"/>
        <v>-6.8554688026692271E-3</v>
      </c>
      <c r="L774" s="113"/>
      <c r="M774" s="36">
        <f>VLOOKUP("HV_"&amp;$D774&amp;$E774&amp;VLOOKUP($F774,key!$L$3:$M$13,2,FALSE)&amp;$G774&amp;M$6,'HVAC wts'!$H$7:$R$13254,11,FALSE)</f>
        <v>0.63040700164102237</v>
      </c>
      <c r="N774" s="36">
        <f>VLOOKUP("HV_"&amp;$D774&amp;$E774&amp;VLOOKUP($F774,key!$L$3:$M$13,2,FALSE)&amp;$G774&amp;N$6,'HVAC wts'!$H$7:$R$13254,11,FALSE)</f>
        <v>9.0649146168802958E-2</v>
      </c>
      <c r="O774" s="36">
        <f>VLOOKUP("HV_"&amp;$D774&amp;$E774&amp;VLOOKUP($F774,key!$L$3:$M$13,2,FALSE)&amp;$G774&amp;O$6,'HVAC wts'!$H$7:$R$13254,11,FALSE)</f>
        <v>0.15792605600841789</v>
      </c>
      <c r="P774" s="36">
        <f>VLOOKUP("HV_"&amp;$D774&amp;$E774&amp;VLOOKUP($F774,key!$L$3:$M$13,2,FALSE)&amp;$G774&amp;P$6,'HVAC wts'!$H$7:$R$13254,11,FALSE)</f>
        <v>2.2708919948071303E-2</v>
      </c>
      <c r="Q774" s="36">
        <f>VLOOKUP("HV_"&amp;$D774&amp;$E774&amp;VLOOKUP($F774,key!$L$3:$M$13,2,FALSE)&amp;$G774&amp;Q$6,'HVAC wts'!$H$7:$R$13254,11,FALSE)</f>
        <v>7.861474702832412E-2</v>
      </c>
      <c r="R774" s="36">
        <f>VLOOKUP("HV_"&amp;$D774&amp;$E774&amp;VLOOKUP($F774,key!$L$3:$M$13,2,FALSE)&amp;$G774&amp;R$6,'HVAC wts'!$H$7:$R$13254,11,FALSE)</f>
        <v>1.9694129205361319E-2</v>
      </c>
      <c r="S774" s="36">
        <f t="shared" si="87"/>
        <v>1</v>
      </c>
      <c r="T774" s="113"/>
      <c r="U774" s="113">
        <f>MATCH($A774&amp;U$6,'All applic'!$A$7:$A$59080,0)</f>
        <v>1018</v>
      </c>
      <c r="V774" s="113">
        <f>MATCH($A774&amp;V$6,'All applic'!$A$7:$A$59080,0)</f>
        <v>1019</v>
      </c>
      <c r="W774" s="113">
        <f>MATCH($A774&amp;W$6,'All applic'!$A$7:$A$59080,0)</f>
        <v>1021</v>
      </c>
      <c r="X774" s="113">
        <f>MATCH($A774&amp;X$6,'All applic'!$A$7:$A$59080,0)</f>
        <v>1020</v>
      </c>
      <c r="Y774" s="113">
        <f>MATCH($A774&amp;Y$6,'All applic'!$A$7:$A$59080,0)</f>
        <v>1018</v>
      </c>
      <c r="Z774" s="113">
        <f>MATCH($A774&amp;Z$6,'All applic'!$A$7:$A$59080,0)</f>
        <v>1021</v>
      </c>
      <c r="AA774" s="113"/>
      <c r="AB774" s="28">
        <f>INDEX('All applic'!$H$7:$H$59080,U774)</f>
        <v>1.1559999999999999</v>
      </c>
      <c r="AC774" s="28">
        <f>INDEX('All applic'!$H$7:$H$59080,V774)</f>
        <v>1.1000000000000001</v>
      </c>
      <c r="AD774" s="28">
        <f>INDEX('All applic'!$H$7:$H$59080,W774)</f>
        <v>1.01</v>
      </c>
      <c r="AE774" s="28">
        <f>INDEX('All applic'!$H$7:$H$59080,X774)</f>
        <v>0.84599999999999997</v>
      </c>
      <c r="AF774" s="28">
        <f>INDEX('All applic'!$H$7:$H$59080,Y774)</f>
        <v>1.1559999999999999</v>
      </c>
      <c r="AG774" s="28">
        <f>INDEX('All applic'!$H$7:$H$59080,Z774)</f>
        <v>1.01</v>
      </c>
      <c r="AH774" s="28"/>
      <c r="AI774" s="28">
        <f>INDEX('All applic'!$I$7:$I$59080,U774)</f>
        <v>1.4047619047619047</v>
      </c>
      <c r="AJ774" s="28">
        <f>INDEX('All applic'!$I$7:$I$59080,V774)</f>
        <v>1.3809523809523809</v>
      </c>
      <c r="AK774" s="28">
        <f>INDEX('All applic'!$I$7:$I$59080,W774)</f>
        <v>1.0238095238095237</v>
      </c>
      <c r="AL774" s="28">
        <f>INDEX('All applic'!$I$7:$I$59080,X774)</f>
        <v>1.0238095238095237</v>
      </c>
      <c r="AM774" s="28">
        <f>INDEX('All applic'!$I$7:$I$59080,Y774)</f>
        <v>1.4047619047619047</v>
      </c>
      <c r="AN774" s="28">
        <f>INDEX('All applic'!$I$7:$I$59080,Z774)</f>
        <v>1.0238095238095237</v>
      </c>
      <c r="AO774" s="113"/>
      <c r="AP774" s="113">
        <f>INDEX('All applic'!$J$7:$J$59080,U774)</f>
        <v>-8.6E-3</v>
      </c>
      <c r="AQ774" s="113">
        <v>0</v>
      </c>
      <c r="AR774" s="113">
        <f>INDEX('All applic'!$J$7:$J$59080,W774)</f>
        <v>-9.0799999999999995E-3</v>
      </c>
      <c r="AS774" s="113">
        <v>0</v>
      </c>
      <c r="AT774" s="113">
        <v>0</v>
      </c>
      <c r="AU774" s="113">
        <v>0</v>
      </c>
    </row>
    <row r="775" spans="1:47" x14ac:dyDescent="0.25">
      <c r="A775" s="113" t="str">
        <f t="shared" si="82"/>
        <v>CFLMFm2017CZ16</v>
      </c>
      <c r="B775" s="113" t="str">
        <f t="shared" si="83"/>
        <v>CFLSDGMFmCZ162017</v>
      </c>
      <c r="C775" s="113" t="s">
        <v>118</v>
      </c>
      <c r="D775" s="113" t="s">
        <v>131</v>
      </c>
      <c r="E775" s="113" t="s">
        <v>1650</v>
      </c>
      <c r="F775" s="89">
        <v>2017</v>
      </c>
      <c r="G775" s="113" t="s">
        <v>115</v>
      </c>
      <c r="H775" s="113" t="s">
        <v>1662</v>
      </c>
      <c r="I775" s="115">
        <f t="shared" si="84"/>
        <v>0</v>
      </c>
      <c r="J775" s="115">
        <f t="shared" si="85"/>
        <v>0</v>
      </c>
      <c r="K775" s="115">
        <f t="shared" si="86"/>
        <v>0</v>
      </c>
      <c r="L775" s="113"/>
      <c r="M775" s="36">
        <f>VLOOKUP("HV_"&amp;$D775&amp;$E775&amp;VLOOKUP($F775,key!$L$3:$M$13,2,FALSE)&amp;$G775&amp;M$6,'HVAC wts'!$H$7:$R$13254,11,FALSE)</f>
        <v>0</v>
      </c>
      <c r="N775" s="36">
        <f>VLOOKUP("HV_"&amp;$D775&amp;$E775&amp;VLOOKUP($F775,key!$L$3:$M$13,2,FALSE)&amp;$G775&amp;N$6,'HVAC wts'!$H$7:$R$13254,11,FALSE)</f>
        <v>0</v>
      </c>
      <c r="O775" s="36">
        <f>VLOOKUP("HV_"&amp;$D775&amp;$E775&amp;VLOOKUP($F775,key!$L$3:$M$13,2,FALSE)&amp;$G775&amp;O$6,'HVAC wts'!$H$7:$R$13254,11,FALSE)</f>
        <v>0</v>
      </c>
      <c r="P775" s="36">
        <f>VLOOKUP("HV_"&amp;$D775&amp;$E775&amp;VLOOKUP($F775,key!$L$3:$M$13,2,FALSE)&amp;$G775&amp;P$6,'HVAC wts'!$H$7:$R$13254,11,FALSE)</f>
        <v>0</v>
      </c>
      <c r="Q775" s="36">
        <f>VLOOKUP("HV_"&amp;$D775&amp;$E775&amp;VLOOKUP($F775,key!$L$3:$M$13,2,FALSE)&amp;$G775&amp;Q$6,'HVAC wts'!$H$7:$R$13254,11,FALSE)</f>
        <v>0</v>
      </c>
      <c r="R775" s="36">
        <f>VLOOKUP("HV_"&amp;$D775&amp;$E775&amp;VLOOKUP($F775,key!$L$3:$M$13,2,FALSE)&amp;$G775&amp;R$6,'HVAC wts'!$H$7:$R$13254,11,FALSE)</f>
        <v>0</v>
      </c>
      <c r="S775" s="36">
        <f t="shared" si="87"/>
        <v>0</v>
      </c>
      <c r="T775" s="113"/>
      <c r="U775" s="113">
        <f>MATCH($A775&amp;U$6,'All applic'!$A$7:$A$59080,0)</f>
        <v>1022</v>
      </c>
      <c r="V775" s="113">
        <f>MATCH($A775&amp;V$6,'All applic'!$A$7:$A$59080,0)</f>
        <v>1023</v>
      </c>
      <c r="W775" s="113">
        <f>MATCH($A775&amp;W$6,'All applic'!$A$7:$A$59080,0)</f>
        <v>1025</v>
      </c>
      <c r="X775" s="113">
        <f>MATCH($A775&amp;X$6,'All applic'!$A$7:$A$59080,0)</f>
        <v>1024</v>
      </c>
      <c r="Y775" s="113">
        <f>MATCH($A775&amp;Y$6,'All applic'!$A$7:$A$59080,0)</f>
        <v>1022</v>
      </c>
      <c r="Z775" s="113">
        <f>MATCH($A775&amp;Z$6,'All applic'!$A$7:$A$59080,0)</f>
        <v>1025</v>
      </c>
      <c r="AA775" s="113"/>
      <c r="AB775" s="28">
        <f>INDEX('All applic'!$H$7:$H$59080,U775)</f>
        <v>1.0620000000000001</v>
      </c>
      <c r="AC775" s="28">
        <f>INDEX('All applic'!$H$7:$H$59080,V775)</f>
        <v>0.82199999999999995</v>
      </c>
      <c r="AD775" s="28">
        <f>INDEX('All applic'!$H$7:$H$59080,W775)</f>
        <v>0.99199999999999999</v>
      </c>
      <c r="AE775" s="28">
        <f>INDEX('All applic'!$H$7:$H$59080,X775)</f>
        <v>0.47399999999999998</v>
      </c>
      <c r="AF775" s="28">
        <f>INDEX('All applic'!$H$7:$H$59080,Y775)</f>
        <v>1.0620000000000001</v>
      </c>
      <c r="AG775" s="28">
        <f>INDEX('All applic'!$H$7:$H$59080,Z775)</f>
        <v>0.99199999999999999</v>
      </c>
      <c r="AH775" s="28"/>
      <c r="AI775" s="28">
        <f>INDEX('All applic'!$I$7:$I$59080,U775)</f>
        <v>1.3499999999999999</v>
      </c>
      <c r="AJ775" s="28">
        <f>INDEX('All applic'!$I$7:$I$59080,V775)</f>
        <v>1.4</v>
      </c>
      <c r="AK775" s="28">
        <f>INDEX('All applic'!$I$7:$I$59080,W775)</f>
        <v>1.0249999999999999</v>
      </c>
      <c r="AL775" s="28">
        <f>INDEX('All applic'!$I$7:$I$59080,X775)</f>
        <v>1.0249999999999999</v>
      </c>
      <c r="AM775" s="28">
        <f>INDEX('All applic'!$I$7:$I$59080,Y775)</f>
        <v>1.3499999999999999</v>
      </c>
      <c r="AN775" s="28">
        <f>INDEX('All applic'!$I$7:$I$59080,Z775)</f>
        <v>1.0249999999999999</v>
      </c>
      <c r="AO775" s="113"/>
      <c r="AP775" s="113">
        <f>INDEX('All applic'!$J$7:$J$59080,U775)</f>
        <v>-2.6800000000000001E-2</v>
      </c>
      <c r="AQ775" s="113">
        <v>0</v>
      </c>
      <c r="AR775" s="113">
        <f>INDEX('All applic'!$J$7:$J$59080,W775)</f>
        <v>-2.7199999999999998E-2</v>
      </c>
      <c r="AS775" s="113">
        <v>0</v>
      </c>
      <c r="AT775" s="113">
        <v>0</v>
      </c>
      <c r="AU775" s="113">
        <v>0</v>
      </c>
    </row>
    <row r="777" spans="1:47" x14ac:dyDescent="0.25">
      <c r="A777" s="113" t="str">
        <f>+C777&amp;E777&amp;F777&amp;G777</f>
        <v>CFLDMoMH72CZ01</v>
      </c>
      <c r="B777" s="113" t="str">
        <f>+C777&amp;D777&amp;E777&amp;G777&amp;F777</f>
        <v>CFLPGEDMoCZ01MH72</v>
      </c>
      <c r="C777" s="113" t="s">
        <v>118</v>
      </c>
      <c r="D777" s="113" t="s">
        <v>129</v>
      </c>
      <c r="E777" s="113" t="s">
        <v>1651</v>
      </c>
      <c r="F777" s="89" t="s">
        <v>1654</v>
      </c>
      <c r="G777" s="113" t="s">
        <v>48</v>
      </c>
      <c r="H777" s="113" t="s">
        <v>1662</v>
      </c>
      <c r="I777" s="115">
        <f t="shared" ref="I777" si="88">IF(S777=0,0,SUMPRODUCT(M777:R777,AB777:AG777)/S777)</f>
        <v>0.95810968127993212</v>
      </c>
      <c r="J777" s="115">
        <f t="shared" ref="J777" si="89">IF(S777=0,0,SUMPRODUCT(M777:R777,AI777:AN777)/S777)</f>
        <v>1.0227272727272725</v>
      </c>
      <c r="K777" s="115">
        <f t="shared" ref="K777" si="90">IF(S777=0,0,SUMPRODUCT(M777:R777,AP777:AU777)/S777)</f>
        <v>-2.078350515463917E-2</v>
      </c>
      <c r="L777" s="113"/>
      <c r="M777" s="36">
        <f>VLOOKUP("HV_"&amp;$D777&amp;$E777&amp;VLOOKUP($F777,key!$L$3:$M$16,2,FALSE)&amp;$G777&amp;M$6,'HVAC wts'!$H$7:$R$13254,11,FALSE)</f>
        <v>115.45799999999998</v>
      </c>
      <c r="N777" s="36">
        <f>VLOOKUP("HV_"&amp;$D777&amp;$E777&amp;VLOOKUP($F777,key!$L$3:$M$15,2,FALSE)&amp;$G777&amp;N$6,'HVAC wts'!$H$7:$R$13254,11,FALSE)</f>
        <v>16.494</v>
      </c>
      <c r="O777" s="36">
        <f>VLOOKUP("HV_"&amp;$D777&amp;$E777&amp;VLOOKUP($F777,key!$L$3:$M$15,2,FALSE)&amp;$G777&amp;O$6,'HVAC wts'!$H$7:$R$13254,11,FALSE)</f>
        <v>825.57299999999987</v>
      </c>
      <c r="P777" s="36">
        <f>VLOOKUP("HV_"&amp;$D777&amp;$E777&amp;VLOOKUP($F777,key!$L$3:$M$15,2,FALSE)&amp;$G777&amp;P$6,'HVAC wts'!$H$7:$R$13254,11,FALSE)</f>
        <v>117.93900000000001</v>
      </c>
      <c r="Q777" s="36">
        <f>VLOOKUP("HV_"&amp;$D777&amp;$E777&amp;VLOOKUP($F777,key!$L$3:$M$15,2,FALSE)&amp;$G777&amp;Q$6,'HVAC wts'!$H$7:$R$13254,11,FALSE)</f>
        <v>28.039800000000003</v>
      </c>
      <c r="R777" s="36">
        <f>VLOOKUP("HV_"&amp;$D777&amp;$E777&amp;VLOOKUP($F777,key!$L$3:$M$15,2,FALSE)&amp;$G777&amp;R$6,'HVAC wts'!$H$7:$R$13254,11,FALSE)</f>
        <v>200.49630000000002</v>
      </c>
      <c r="S777" s="36">
        <f t="shared" ref="S777" si="91">SUM(M777:R777)</f>
        <v>1304.0001</v>
      </c>
      <c r="T777" s="113"/>
      <c r="U777" s="113">
        <f>MATCH($A777&amp;U$6,'All applic'!$A$7:$A$59080,0)</f>
        <v>1219</v>
      </c>
      <c r="V777" s="113">
        <f>MATCH($A777&amp;V$6,'All applic'!$A$7:$A$59080,0)</f>
        <v>1220</v>
      </c>
      <c r="W777" s="113">
        <f>MATCH($A777&amp;W$6,'All applic'!$A$7:$A$59080,0)</f>
        <v>1222</v>
      </c>
      <c r="X777" s="113">
        <f>MATCH($A777&amp;X$6,'All applic'!$A$7:$A$59080,0)</f>
        <v>1221</v>
      </c>
      <c r="Y777" s="113">
        <f>MATCH($A777&amp;Y$6,'All applic'!$A$7:$A$59080,0)</f>
        <v>1219</v>
      </c>
      <c r="Z777" s="113">
        <f>MATCH($A777&amp;Z$6,'All applic'!$A$7:$A$59080,0)</f>
        <v>1222</v>
      </c>
      <c r="AA777" s="113"/>
      <c r="AB777" s="28">
        <f>INDEX('All applic'!$H$7:$H$59080,U777)</f>
        <v>1</v>
      </c>
      <c r="AC777" s="28">
        <f>INDEX('All applic'!$H$7:$H$59080,V777)</f>
        <v>0.75</v>
      </c>
      <c r="AD777" s="28">
        <f>INDEX('All applic'!$H$7:$H$59080,W777)</f>
        <v>0.99399999999999999</v>
      </c>
      <c r="AE777" s="28">
        <f>INDEX('All applic'!$H$7:$H$59080,X777)</f>
        <v>0.624</v>
      </c>
      <c r="AF777" s="28">
        <f>INDEX('All applic'!$H$7:$H$59080,Y777)</f>
        <v>1</v>
      </c>
      <c r="AG777" s="28">
        <f>INDEX('All applic'!$H$7:$H$59080,Z777)</f>
        <v>0.99399999999999999</v>
      </c>
      <c r="AH777" s="28"/>
      <c r="AI777" s="28">
        <f>INDEX('All applic'!$I$7:$I$59080,U777)</f>
        <v>1.0227272727272727</v>
      </c>
      <c r="AJ777" s="28">
        <f>INDEX('All applic'!$I$7:$I$59080,V777)</f>
        <v>1.0227272727272727</v>
      </c>
      <c r="AK777" s="28">
        <f>INDEX('All applic'!$I$7:$I$59080,W777)</f>
        <v>1.0227272727272727</v>
      </c>
      <c r="AL777" s="28">
        <f>INDEX('All applic'!$I$7:$I$59080,X777)</f>
        <v>1.0227272727272727</v>
      </c>
      <c r="AM777" s="28">
        <f>INDEX('All applic'!$I$7:$I$59080,Y777)</f>
        <v>1.0227272727272727</v>
      </c>
      <c r="AN777" s="28">
        <f>INDEX('All applic'!$I$7:$I$59080,Z777)</f>
        <v>1.0227272727272727</v>
      </c>
      <c r="AO777" s="113"/>
      <c r="AP777" s="113">
        <f>INDEX('All applic'!$J$7:$J$59080,U777)</f>
        <v>-2.8799999999999999E-2</v>
      </c>
      <c r="AQ777" s="113">
        <v>0</v>
      </c>
      <c r="AR777" s="113">
        <f>INDEX('All applic'!$J$7:$J$59080,W777)</f>
        <v>-2.8799999999999999E-2</v>
      </c>
      <c r="AS777" s="113">
        <v>0</v>
      </c>
      <c r="AT777" s="113">
        <v>0</v>
      </c>
      <c r="AU777" s="113">
        <v>0</v>
      </c>
    </row>
    <row r="778" spans="1:47" x14ac:dyDescent="0.25">
      <c r="A778" s="113" t="str">
        <f t="shared" ref="A778:A841" si="92">+C778&amp;E778&amp;F778&amp;G778</f>
        <v>CFLDMoMH72CZ02</v>
      </c>
      <c r="B778" s="113" t="str">
        <f t="shared" ref="B778:B841" si="93">+C778&amp;D778&amp;E778&amp;G778&amp;F778</f>
        <v>CFLPGEDMoCZ02MH72</v>
      </c>
      <c r="C778" s="113" t="s">
        <v>118</v>
      </c>
      <c r="D778" s="113" t="s">
        <v>129</v>
      </c>
      <c r="E778" s="113" t="s">
        <v>1651</v>
      </c>
      <c r="F778" s="89" t="s">
        <v>1654</v>
      </c>
      <c r="G778" s="113" t="s">
        <v>101</v>
      </c>
      <c r="H778" s="113" t="s">
        <v>1662</v>
      </c>
      <c r="I778" s="115">
        <f t="shared" ref="I778:I841" si="94">IF(S778=0,0,SUMPRODUCT(M778:R778,AB778:AG778)/S778)</f>
        <v>1.0596668920864574</v>
      </c>
      <c r="J778" s="115">
        <f t="shared" ref="J778:J841" si="95">IF(S778=0,0,SUMPRODUCT(M778:R778,AI778:AN778)/S778)</f>
        <v>1.9129922699418203</v>
      </c>
      <c r="K778" s="115">
        <f t="shared" ref="K778:K841" si="96">IF(S778=0,0,SUMPRODUCT(M778:R778,AP778:AU778)/S778)</f>
        <v>-1.9628865979381439E-2</v>
      </c>
      <c r="L778" s="113"/>
      <c r="M778" s="36">
        <f>VLOOKUP("HV_"&amp;$D778&amp;$E778&amp;VLOOKUP($F778,key!$L$3:$M$16,2,FALSE)&amp;$G778&amp;M$6,'HVAC wts'!$H$7:$R$13254,11,FALSE)</f>
        <v>10589.654599999998</v>
      </c>
      <c r="N778" s="36">
        <f>VLOOKUP("HV_"&amp;$D778&amp;$E778&amp;VLOOKUP($F778,key!$L$3:$M$15,2,FALSE)&amp;$G778&amp;N$6,'HVAC wts'!$H$7:$R$13254,11,FALSE)</f>
        <v>1512.8078</v>
      </c>
      <c r="O778" s="36">
        <f>VLOOKUP("HV_"&amp;$D778&amp;$E778&amp;VLOOKUP($F778,key!$L$3:$M$15,2,FALSE)&amp;$G778&amp;O$6,'HVAC wts'!$H$7:$R$13254,11,FALSE)</f>
        <v>1012.046</v>
      </c>
      <c r="P778" s="36">
        <f>VLOOKUP("HV_"&amp;$D778&amp;$E778&amp;VLOOKUP($F778,key!$L$3:$M$15,2,FALSE)&amp;$G778&amp;P$6,'HVAC wts'!$H$7:$R$13254,11,FALSE)</f>
        <v>144.578</v>
      </c>
      <c r="Q778" s="36">
        <f>VLOOKUP("HV_"&amp;$D778&amp;$E778&amp;VLOOKUP($F778,key!$L$3:$M$15,2,FALSE)&amp;$G778&amp;Q$6,'HVAC wts'!$H$7:$R$13254,11,FALSE)</f>
        <v>2571.7732600000004</v>
      </c>
      <c r="R778" s="36">
        <f>VLOOKUP("HV_"&amp;$D778&amp;$E778&amp;VLOOKUP($F778,key!$L$3:$M$15,2,FALSE)&amp;$G778&amp;R$6,'HVAC wts'!$H$7:$R$13254,11,FALSE)</f>
        <v>245.78260000000003</v>
      </c>
      <c r="S778" s="36">
        <f t="shared" ref="S778:S841" si="97">SUM(M778:R778)</f>
        <v>16076.642259999999</v>
      </c>
      <c r="T778" s="113"/>
      <c r="U778" s="113">
        <f>MATCH($A778&amp;U$6,'All applic'!$A$7:$A$59080,0)</f>
        <v>1223</v>
      </c>
      <c r="V778" s="113">
        <f>MATCH($A778&amp;V$6,'All applic'!$A$7:$A$59080,0)</f>
        <v>1224</v>
      </c>
      <c r="W778" s="113">
        <f>MATCH($A778&amp;W$6,'All applic'!$A$7:$A$59080,0)</f>
        <v>1226</v>
      </c>
      <c r="X778" s="113">
        <f>MATCH($A778&amp;X$6,'All applic'!$A$7:$A$59080,0)</f>
        <v>1225</v>
      </c>
      <c r="Y778" s="113">
        <f>MATCH($A778&amp;Y$6,'All applic'!$A$7:$A$59080,0)</f>
        <v>1223</v>
      </c>
      <c r="Z778" s="113">
        <f>MATCH($A778&amp;Z$6,'All applic'!$A$7:$A$59080,0)</f>
        <v>1226</v>
      </c>
      <c r="AA778" s="113"/>
      <c r="AB778" s="28">
        <f>INDEX('All applic'!$H$7:$H$59080,U778)</f>
        <v>1.0940000000000001</v>
      </c>
      <c r="AC778" s="28">
        <f>INDEX('All applic'!$H$7:$H$59080,V778)</f>
        <v>0.85599999999999998</v>
      </c>
      <c r="AD778" s="28">
        <f>INDEX('All applic'!$H$7:$H$59080,W778)</f>
        <v>0.99199999999999999</v>
      </c>
      <c r="AE778" s="28">
        <f>INDEX('All applic'!$H$7:$H$59080,X778)</f>
        <v>0.65400000000000003</v>
      </c>
      <c r="AF778" s="28">
        <f>INDEX('All applic'!$H$7:$H$59080,Y778)</f>
        <v>1.0940000000000001</v>
      </c>
      <c r="AG778" s="28">
        <f>INDEX('All applic'!$H$7:$H$59080,Z778)</f>
        <v>0.99199999999999999</v>
      </c>
      <c r="AH778" s="28"/>
      <c r="AI778" s="28">
        <f>INDEX('All applic'!$I$7:$I$59080,U778)</f>
        <v>2</v>
      </c>
      <c r="AJ778" s="28">
        <f>INDEX('All applic'!$I$7:$I$59080,V778)</f>
        <v>2</v>
      </c>
      <c r="AK778" s="28">
        <f>INDEX('All applic'!$I$7:$I$59080,W778)</f>
        <v>1</v>
      </c>
      <c r="AL778" s="28">
        <f>INDEX('All applic'!$I$7:$I$59080,X778)</f>
        <v>1.0249999999999999</v>
      </c>
      <c r="AM778" s="28">
        <f>INDEX('All applic'!$I$7:$I$59080,Y778)</f>
        <v>2</v>
      </c>
      <c r="AN778" s="28">
        <f>INDEX('All applic'!$I$7:$I$59080,Z778)</f>
        <v>1</v>
      </c>
      <c r="AO778" s="113"/>
      <c r="AP778" s="113">
        <f>INDEX('All applic'!$J$7:$J$59080,U778)</f>
        <v>-2.7199999999999998E-2</v>
      </c>
      <c r="AQ778" s="113">
        <v>0</v>
      </c>
      <c r="AR778" s="113">
        <f>INDEX('All applic'!$J$7:$J$59080,W778)</f>
        <v>-2.7199999999999998E-2</v>
      </c>
      <c r="AS778" s="113">
        <v>0</v>
      </c>
      <c r="AT778" s="113">
        <v>0</v>
      </c>
      <c r="AU778" s="113">
        <v>0</v>
      </c>
    </row>
    <row r="779" spans="1:47" x14ac:dyDescent="0.25">
      <c r="A779" s="113" t="str">
        <f t="shared" si="92"/>
        <v>CFLDMoMH72CZ03</v>
      </c>
      <c r="B779" s="113" t="str">
        <f t="shared" si="93"/>
        <v>CFLPGEDMoCZ03MH72</v>
      </c>
      <c r="C779" s="113" t="s">
        <v>118</v>
      </c>
      <c r="D779" s="113" t="s">
        <v>129</v>
      </c>
      <c r="E779" s="113" t="s">
        <v>1651</v>
      </c>
      <c r="F779" s="89" t="s">
        <v>1654</v>
      </c>
      <c r="G779" s="113" t="s">
        <v>102</v>
      </c>
      <c r="H779" s="113" t="s">
        <v>1662</v>
      </c>
      <c r="I779" s="115">
        <f t="shared" si="94"/>
        <v>1.001677341232434</v>
      </c>
      <c r="J779" s="115">
        <f t="shared" si="95"/>
        <v>1.5692722615399874</v>
      </c>
      <c r="K779" s="115">
        <f t="shared" si="96"/>
        <v>-1.8329896907216491E-2</v>
      </c>
      <c r="L779" s="113"/>
      <c r="M779" s="36">
        <f>VLOOKUP("HV_"&amp;$D779&amp;$E779&amp;VLOOKUP($F779,key!$L$3:$M$16,2,FALSE)&amp;$G779&amp;M$6,'HVAC wts'!$H$7:$R$13254,11,FALSE)</f>
        <v>5427.8559999999998</v>
      </c>
      <c r="N779" s="36">
        <f>VLOOKUP("HV_"&amp;$D779&amp;$E779&amp;VLOOKUP($F779,key!$L$3:$M$15,2,FALSE)&amp;$G779&amp;N$6,'HVAC wts'!$H$7:$R$13254,11,FALSE)</f>
        <v>775.40800000000002</v>
      </c>
      <c r="O779" s="36">
        <f>VLOOKUP("HV_"&amp;$D779&amp;$E779&amp;VLOOKUP($F779,key!$L$3:$M$15,2,FALSE)&amp;$G779&amp;O$6,'HVAC wts'!$H$7:$R$13254,11,FALSE)</f>
        <v>4295.5121999999992</v>
      </c>
      <c r="P779" s="36">
        <f>VLOOKUP("HV_"&amp;$D779&amp;$E779&amp;VLOOKUP($F779,key!$L$3:$M$15,2,FALSE)&amp;$G779&amp;P$6,'HVAC wts'!$H$7:$R$13254,11,FALSE)</f>
        <v>613.64460000000008</v>
      </c>
      <c r="Q779" s="36">
        <f>VLOOKUP("HV_"&amp;$D779&amp;$E779&amp;VLOOKUP($F779,key!$L$3:$M$15,2,FALSE)&amp;$G779&amp;Q$6,'HVAC wts'!$H$7:$R$13254,11,FALSE)</f>
        <v>1318.1936000000003</v>
      </c>
      <c r="R779" s="36">
        <f>VLOOKUP("HV_"&amp;$D779&amp;$E779&amp;VLOOKUP($F779,key!$L$3:$M$15,2,FALSE)&amp;$G779&amp;R$6,'HVAC wts'!$H$7:$R$13254,11,FALSE)</f>
        <v>1043.1958200000001</v>
      </c>
      <c r="S779" s="36">
        <f t="shared" si="97"/>
        <v>13473.810220000001</v>
      </c>
      <c r="T779" s="113"/>
      <c r="U779" s="113">
        <f>MATCH($A779&amp;U$6,'All applic'!$A$7:$A$59080,0)</f>
        <v>1227</v>
      </c>
      <c r="V779" s="113">
        <f>MATCH($A779&amp;V$6,'All applic'!$A$7:$A$59080,0)</f>
        <v>1228</v>
      </c>
      <c r="W779" s="113">
        <f>MATCH($A779&amp;W$6,'All applic'!$A$7:$A$59080,0)</f>
        <v>1230</v>
      </c>
      <c r="X779" s="113">
        <f>MATCH($A779&amp;X$6,'All applic'!$A$7:$A$59080,0)</f>
        <v>1229</v>
      </c>
      <c r="Y779" s="113">
        <f>MATCH($A779&amp;Y$6,'All applic'!$A$7:$A$59080,0)</f>
        <v>1227</v>
      </c>
      <c r="Z779" s="113">
        <f>MATCH($A779&amp;Z$6,'All applic'!$A$7:$A$59080,0)</f>
        <v>1230</v>
      </c>
      <c r="AA779" s="113"/>
      <c r="AB779" s="28">
        <f>INDEX('All applic'!$H$7:$H$59080,U779)</f>
        <v>1.054</v>
      </c>
      <c r="AC779" s="28">
        <f>INDEX('All applic'!$H$7:$H$59080,V779)</f>
        <v>0.874</v>
      </c>
      <c r="AD779" s="28">
        <f>INDEX('All applic'!$H$7:$H$59080,W779)</f>
        <v>0.99199999999999999</v>
      </c>
      <c r="AE779" s="28">
        <f>INDEX('All applic'!$H$7:$H$59080,X779)</f>
        <v>0.67200000000000004</v>
      </c>
      <c r="AF779" s="28">
        <f>INDEX('All applic'!$H$7:$H$59080,Y779)</f>
        <v>1.054</v>
      </c>
      <c r="AG779" s="28">
        <f>INDEX('All applic'!$H$7:$H$59080,Z779)</f>
        <v>0.99199999999999999</v>
      </c>
      <c r="AH779" s="28"/>
      <c r="AI779" s="28">
        <f>INDEX('All applic'!$I$7:$I$59080,U779)</f>
        <v>2</v>
      </c>
      <c r="AJ779" s="28">
        <f>INDEX('All applic'!$I$7:$I$59080,V779)</f>
        <v>2</v>
      </c>
      <c r="AK779" s="28">
        <f>INDEX('All applic'!$I$7:$I$59080,W779)</f>
        <v>1.0249999999999999</v>
      </c>
      <c r="AL779" s="28">
        <f>INDEX('All applic'!$I$7:$I$59080,X779)</f>
        <v>1.0249999999999999</v>
      </c>
      <c r="AM779" s="28">
        <f>INDEX('All applic'!$I$7:$I$59080,Y779)</f>
        <v>2</v>
      </c>
      <c r="AN779" s="28">
        <f>INDEX('All applic'!$I$7:$I$59080,Z779)</f>
        <v>1.0249999999999999</v>
      </c>
      <c r="AO779" s="113"/>
      <c r="AP779" s="113">
        <f>INDEX('All applic'!$J$7:$J$59080,U779)</f>
        <v>-2.5399999999999999E-2</v>
      </c>
      <c r="AQ779" s="113">
        <v>0</v>
      </c>
      <c r="AR779" s="113">
        <f>INDEX('All applic'!$J$7:$J$59080,W779)</f>
        <v>-2.5399999999999999E-2</v>
      </c>
      <c r="AS779" s="113">
        <v>0</v>
      </c>
      <c r="AT779" s="113">
        <v>0</v>
      </c>
      <c r="AU779" s="113">
        <v>0</v>
      </c>
    </row>
    <row r="780" spans="1:47" x14ac:dyDescent="0.25">
      <c r="A780" s="113" t="str">
        <f t="shared" si="92"/>
        <v>CFLDMoMH72CZ04</v>
      </c>
      <c r="B780" s="113" t="str">
        <f t="shared" si="93"/>
        <v>CFLPGEDMoCZ04MH72</v>
      </c>
      <c r="C780" s="113" t="s">
        <v>118</v>
      </c>
      <c r="D780" s="113" t="s">
        <v>129</v>
      </c>
      <c r="E780" s="113" t="s">
        <v>1651</v>
      </c>
      <c r="F780" s="89" t="s">
        <v>1654</v>
      </c>
      <c r="G780" s="113" t="s">
        <v>103</v>
      </c>
      <c r="H780" s="113" t="s">
        <v>1662</v>
      </c>
      <c r="I780" s="115">
        <f t="shared" si="94"/>
        <v>1.0668577696875923</v>
      </c>
      <c r="J780" s="115">
        <f t="shared" si="95"/>
        <v>1.7175655543609256</v>
      </c>
      <c r="K780" s="115">
        <f t="shared" si="96"/>
        <v>-1.5298969072164948E-2</v>
      </c>
      <c r="L780" s="113"/>
      <c r="M780" s="36">
        <f>VLOOKUP("HV_"&amp;$D780&amp;$E780&amp;VLOOKUP($F780,key!$L$3:$M$16,2,FALSE)&amp;$G780&amp;M$6,'HVAC wts'!$H$7:$R$13254,11,FALSE)</f>
        <v>5920.5621999999994</v>
      </c>
      <c r="N780" s="36">
        <f>VLOOKUP("HV_"&amp;$D780&amp;$E780&amp;VLOOKUP($F780,key!$L$3:$M$15,2,FALSE)&amp;$G780&amp;N$6,'HVAC wts'!$H$7:$R$13254,11,FALSE)</f>
        <v>845.79460000000017</v>
      </c>
      <c r="O780" s="36">
        <f>VLOOKUP("HV_"&amp;$D780&amp;$E780&amp;VLOOKUP($F780,key!$L$3:$M$15,2,FALSE)&amp;$G780&amp;O$6,'HVAC wts'!$H$7:$R$13254,11,FALSE)</f>
        <v>2059.1815999999999</v>
      </c>
      <c r="P780" s="36">
        <f>VLOOKUP("HV_"&amp;$D780&amp;$E780&amp;VLOOKUP($F780,key!$L$3:$M$15,2,FALSE)&amp;$G780&amp;P$6,'HVAC wts'!$H$7:$R$13254,11,FALSE)</f>
        <v>294.16880000000003</v>
      </c>
      <c r="Q780" s="36">
        <f>VLOOKUP("HV_"&amp;$D780&amp;$E780&amp;VLOOKUP($F780,key!$L$3:$M$15,2,FALSE)&amp;$G780&amp;Q$6,'HVAC wts'!$H$7:$R$13254,11,FALSE)</f>
        <v>1437.8508200000001</v>
      </c>
      <c r="R780" s="36">
        <f>VLOOKUP("HV_"&amp;$D780&amp;$E780&amp;VLOOKUP($F780,key!$L$3:$M$15,2,FALSE)&amp;$G780&amp;R$6,'HVAC wts'!$H$7:$R$13254,11,FALSE)</f>
        <v>500.08696000000003</v>
      </c>
      <c r="S780" s="36">
        <f t="shared" si="97"/>
        <v>11057.644979999999</v>
      </c>
      <c r="T780" s="113"/>
      <c r="U780" s="113">
        <f>MATCH($A780&amp;U$6,'All applic'!$A$7:$A$59080,0)</f>
        <v>1231</v>
      </c>
      <c r="V780" s="113">
        <f>MATCH($A780&amp;V$6,'All applic'!$A$7:$A$59080,0)</f>
        <v>1232</v>
      </c>
      <c r="W780" s="113">
        <f>MATCH($A780&amp;W$6,'All applic'!$A$7:$A$59080,0)</f>
        <v>1234</v>
      </c>
      <c r="X780" s="113">
        <f>MATCH($A780&amp;X$6,'All applic'!$A$7:$A$59080,0)</f>
        <v>1233</v>
      </c>
      <c r="Y780" s="113">
        <f>MATCH($A780&amp;Y$6,'All applic'!$A$7:$A$59080,0)</f>
        <v>1231</v>
      </c>
      <c r="Z780" s="113">
        <f>MATCH($A780&amp;Z$6,'All applic'!$A$7:$A$59080,0)</f>
        <v>1234</v>
      </c>
      <c r="AA780" s="113"/>
      <c r="AB780" s="28">
        <f>INDEX('All applic'!$H$7:$H$59080,U780)</f>
        <v>1.1200000000000001</v>
      </c>
      <c r="AC780" s="28">
        <f>INDEX('All applic'!$H$7:$H$59080,V780)</f>
        <v>0.93400000000000005</v>
      </c>
      <c r="AD780" s="28">
        <f>INDEX('All applic'!$H$7:$H$59080,W780)</f>
        <v>0.996</v>
      </c>
      <c r="AE780" s="28">
        <f>INDEX('All applic'!$H$7:$H$59080,X780)</f>
        <v>0.73599999999999999</v>
      </c>
      <c r="AF780" s="28">
        <f>INDEX('All applic'!$H$7:$H$59080,Y780)</f>
        <v>1.1200000000000001</v>
      </c>
      <c r="AG780" s="28">
        <f>INDEX('All applic'!$H$7:$H$59080,Z780)</f>
        <v>0.996</v>
      </c>
      <c r="AH780" s="28"/>
      <c r="AI780" s="28">
        <f>INDEX('All applic'!$I$7:$I$59080,U780)</f>
        <v>1.9545454545454546</v>
      </c>
      <c r="AJ780" s="28">
        <f>INDEX('All applic'!$I$7:$I$59080,V780)</f>
        <v>2</v>
      </c>
      <c r="AK780" s="28">
        <f>INDEX('All applic'!$I$7:$I$59080,W780)</f>
        <v>1.0227272727272727</v>
      </c>
      <c r="AL780" s="28">
        <f>INDEX('All applic'!$I$7:$I$59080,X780)</f>
        <v>1.0227272727272727</v>
      </c>
      <c r="AM780" s="28">
        <f>INDEX('All applic'!$I$7:$I$59080,Y780)</f>
        <v>1.9545454545454546</v>
      </c>
      <c r="AN780" s="28">
        <f>INDEX('All applic'!$I$7:$I$59080,Z780)</f>
        <v>1.0227272727272727</v>
      </c>
      <c r="AO780" s="113"/>
      <c r="AP780" s="113">
        <f>INDEX('All applic'!$J$7:$J$59080,U780)</f>
        <v>-2.12E-2</v>
      </c>
      <c r="AQ780" s="113">
        <v>0</v>
      </c>
      <c r="AR780" s="113">
        <f>INDEX('All applic'!$J$7:$J$59080,W780)</f>
        <v>-2.12E-2</v>
      </c>
      <c r="AS780" s="113">
        <v>0</v>
      </c>
      <c r="AT780" s="113">
        <v>0</v>
      </c>
      <c r="AU780" s="113">
        <v>0</v>
      </c>
    </row>
    <row r="781" spans="1:47" x14ac:dyDescent="0.25">
      <c r="A781" s="113" t="str">
        <f t="shared" si="92"/>
        <v>CFLDMoMH72CZ05</v>
      </c>
      <c r="B781" s="113" t="str">
        <f t="shared" si="93"/>
        <v>CFLPGEDMoCZ05MH72</v>
      </c>
      <c r="C781" s="113" t="s">
        <v>118</v>
      </c>
      <c r="D781" s="113" t="s">
        <v>129</v>
      </c>
      <c r="E781" s="113" t="s">
        <v>1651</v>
      </c>
      <c r="F781" s="89" t="s">
        <v>1654</v>
      </c>
      <c r="G781" s="113" t="s">
        <v>104</v>
      </c>
      <c r="H781" s="113" t="s">
        <v>1662</v>
      </c>
      <c r="I781" s="115">
        <f t="shared" si="94"/>
        <v>0.95148452481592727</v>
      </c>
      <c r="J781" s="115">
        <f t="shared" si="95"/>
        <v>1.1352436969701163</v>
      </c>
      <c r="K781" s="115">
        <f t="shared" si="96"/>
        <v>-2.4629896907216488E-2</v>
      </c>
      <c r="L781" s="113"/>
      <c r="M781" s="36">
        <f>VLOOKUP("HV_"&amp;$D781&amp;$E781&amp;VLOOKUP($F781,key!$L$3:$M$16,2,FALSE)&amp;$G781&amp;M$6,'HVAC wts'!$H$7:$R$13254,11,FALSE)</f>
        <v>1005.8229999999999</v>
      </c>
      <c r="N781" s="36">
        <f>VLOOKUP("HV_"&amp;$D781&amp;$E781&amp;VLOOKUP($F781,key!$L$3:$M$15,2,FALSE)&amp;$G781&amp;N$6,'HVAC wts'!$H$7:$R$13254,11,FALSE)</f>
        <v>143.68899999999999</v>
      </c>
      <c r="O781" s="36">
        <f>VLOOKUP("HV_"&amp;$D781&amp;$E781&amp;VLOOKUP($F781,key!$L$3:$M$15,2,FALSE)&amp;$G781&amp;O$6,'HVAC wts'!$H$7:$R$13254,11,FALSE)</f>
        <v>6544.6752000000006</v>
      </c>
      <c r="P781" s="36">
        <f>VLOOKUP("HV_"&amp;$D781&amp;$E781&amp;VLOOKUP($F781,key!$L$3:$M$15,2,FALSE)&amp;$G781&amp;P$6,'HVAC wts'!$H$7:$R$13254,11,FALSE)</f>
        <v>934.95360000000005</v>
      </c>
      <c r="Q781" s="36">
        <f>VLOOKUP("HV_"&amp;$D781&amp;$E781&amp;VLOOKUP($F781,key!$L$3:$M$15,2,FALSE)&amp;$G781&amp;Q$6,'HVAC wts'!$H$7:$R$13254,11,FALSE)</f>
        <v>244.2713</v>
      </c>
      <c r="R781" s="36">
        <f>VLOOKUP("HV_"&amp;$D781&amp;$E781&amp;VLOOKUP($F781,key!$L$3:$M$15,2,FALSE)&amp;$G781&amp;R$6,'HVAC wts'!$H$7:$R$13254,11,FALSE)</f>
        <v>1589.4211200000002</v>
      </c>
      <c r="S781" s="36">
        <f t="shared" si="97"/>
        <v>10462.833220000002</v>
      </c>
      <c r="T781" s="113"/>
      <c r="U781" s="113">
        <f>MATCH($A781&amp;U$6,'All applic'!$A$7:$A$59080,0)</f>
        <v>1235</v>
      </c>
      <c r="V781" s="113">
        <f>MATCH($A781&amp;V$6,'All applic'!$A$7:$A$59080,0)</f>
        <v>1236</v>
      </c>
      <c r="W781" s="113">
        <f>MATCH($A781&amp;W$6,'All applic'!$A$7:$A$59080,0)</f>
        <v>1238</v>
      </c>
      <c r="X781" s="113">
        <f>MATCH($A781&amp;X$6,'All applic'!$A$7:$A$59080,0)</f>
        <v>1237</v>
      </c>
      <c r="Y781" s="113">
        <f>MATCH($A781&amp;Y$6,'All applic'!$A$7:$A$59080,0)</f>
        <v>1235</v>
      </c>
      <c r="Z781" s="113">
        <f>MATCH($A781&amp;Z$6,'All applic'!$A$7:$A$59080,0)</f>
        <v>1238</v>
      </c>
      <c r="AA781" s="113"/>
      <c r="AB781" s="28">
        <f>INDEX('All applic'!$H$7:$H$59080,U781)</f>
        <v>1.028</v>
      </c>
      <c r="AC781" s="28">
        <f>INDEX('All applic'!$H$7:$H$59080,V781)</f>
        <v>0.76600000000000001</v>
      </c>
      <c r="AD781" s="28">
        <f>INDEX('All applic'!$H$7:$H$59080,W781)</f>
        <v>0.98799999999999999</v>
      </c>
      <c r="AE781" s="28">
        <f>INDEX('All applic'!$H$7:$H$59080,X781)</f>
        <v>0.56000000000000005</v>
      </c>
      <c r="AF781" s="28">
        <f>INDEX('All applic'!$H$7:$H$59080,Y781)</f>
        <v>1.028</v>
      </c>
      <c r="AG781" s="28">
        <f>INDEX('All applic'!$H$7:$H$59080,Z781)</f>
        <v>0.98799999999999999</v>
      </c>
      <c r="AH781" s="28"/>
      <c r="AI781" s="28">
        <f>INDEX('All applic'!$I$7:$I$59080,U781)</f>
        <v>2</v>
      </c>
      <c r="AJ781" s="28">
        <f>INDEX('All applic'!$I$7:$I$59080,V781)</f>
        <v>2</v>
      </c>
      <c r="AK781" s="28">
        <f>INDEX('All applic'!$I$7:$I$59080,W781)</f>
        <v>1</v>
      </c>
      <c r="AL781" s="28">
        <f>INDEX('All applic'!$I$7:$I$59080,X781)</f>
        <v>1.0227272727272727</v>
      </c>
      <c r="AM781" s="28">
        <f>INDEX('All applic'!$I$7:$I$59080,Y781)</f>
        <v>2</v>
      </c>
      <c r="AN781" s="28">
        <f>INDEX('All applic'!$I$7:$I$59080,Z781)</f>
        <v>1</v>
      </c>
      <c r="AO781" s="113"/>
      <c r="AP781" s="113">
        <f>INDEX('All applic'!$J$7:$J$59080,U781)</f>
        <v>-3.4130000000000001E-2</v>
      </c>
      <c r="AQ781" s="113">
        <v>0</v>
      </c>
      <c r="AR781" s="113">
        <f>INDEX('All applic'!$J$7:$J$59080,W781)</f>
        <v>-3.4130000000000001E-2</v>
      </c>
      <c r="AS781" s="113">
        <v>0</v>
      </c>
      <c r="AT781" s="113">
        <v>0</v>
      </c>
      <c r="AU781" s="113">
        <v>0</v>
      </c>
    </row>
    <row r="782" spans="1:47" x14ac:dyDescent="0.25">
      <c r="A782" s="113" t="str">
        <f t="shared" si="92"/>
        <v>CFLDMoMH72CZ06</v>
      </c>
      <c r="B782" s="113" t="str">
        <f t="shared" si="93"/>
        <v>CFLPGEDMoCZ06MH72</v>
      </c>
      <c r="C782" s="113" t="s">
        <v>118</v>
      </c>
      <c r="D782" s="113" t="s">
        <v>129</v>
      </c>
      <c r="E782" s="113" t="s">
        <v>1651</v>
      </c>
      <c r="F782" s="89" t="s">
        <v>1654</v>
      </c>
      <c r="G782" s="113" t="s">
        <v>105</v>
      </c>
      <c r="H782" s="113" t="s">
        <v>1662</v>
      </c>
      <c r="I782" s="115">
        <f t="shared" si="94"/>
        <v>0</v>
      </c>
      <c r="J782" s="115">
        <f t="shared" si="95"/>
        <v>0</v>
      </c>
      <c r="K782" s="115">
        <f t="shared" si="96"/>
        <v>0</v>
      </c>
      <c r="L782" s="113"/>
      <c r="M782" s="36">
        <f>VLOOKUP("HV_"&amp;$D782&amp;$E782&amp;VLOOKUP($F782,key!$L$3:$M$16,2,FALSE)&amp;$G782&amp;M$6,'HVAC wts'!$H$7:$R$13254,11,FALSE)</f>
        <v>0</v>
      </c>
      <c r="N782" s="36">
        <f>VLOOKUP("HV_"&amp;$D782&amp;$E782&amp;VLOOKUP($F782,key!$L$3:$M$15,2,FALSE)&amp;$G782&amp;N$6,'HVAC wts'!$H$7:$R$13254,11,FALSE)</f>
        <v>0</v>
      </c>
      <c r="O782" s="36">
        <f>VLOOKUP("HV_"&amp;$D782&amp;$E782&amp;VLOOKUP($F782,key!$L$3:$M$15,2,FALSE)&amp;$G782&amp;O$6,'HVAC wts'!$H$7:$R$13254,11,FALSE)</f>
        <v>0</v>
      </c>
      <c r="P782" s="36">
        <f>VLOOKUP("HV_"&amp;$D782&amp;$E782&amp;VLOOKUP($F782,key!$L$3:$M$15,2,FALSE)&amp;$G782&amp;P$6,'HVAC wts'!$H$7:$R$13254,11,FALSE)</f>
        <v>0</v>
      </c>
      <c r="Q782" s="36">
        <f>VLOOKUP("HV_"&amp;$D782&amp;$E782&amp;VLOOKUP($F782,key!$L$3:$M$15,2,FALSE)&amp;$G782&amp;Q$6,'HVAC wts'!$H$7:$R$13254,11,FALSE)</f>
        <v>0</v>
      </c>
      <c r="R782" s="36">
        <f>VLOOKUP("HV_"&amp;$D782&amp;$E782&amp;VLOOKUP($F782,key!$L$3:$M$15,2,FALSE)&amp;$G782&amp;R$6,'HVAC wts'!$H$7:$R$13254,11,FALSE)</f>
        <v>0</v>
      </c>
      <c r="S782" s="36">
        <f t="shared" si="97"/>
        <v>0</v>
      </c>
      <c r="T782" s="113"/>
      <c r="U782" s="113">
        <f>MATCH($A782&amp;U$6,'All applic'!$A$7:$A$59080,0)</f>
        <v>1239</v>
      </c>
      <c r="V782" s="113">
        <f>MATCH($A782&amp;V$6,'All applic'!$A$7:$A$59080,0)</f>
        <v>1240</v>
      </c>
      <c r="W782" s="113">
        <f>MATCH($A782&amp;W$6,'All applic'!$A$7:$A$59080,0)</f>
        <v>1242</v>
      </c>
      <c r="X782" s="113">
        <f>MATCH($A782&amp;X$6,'All applic'!$A$7:$A$59080,0)</f>
        <v>1241</v>
      </c>
      <c r="Y782" s="113">
        <f>MATCH($A782&amp;Y$6,'All applic'!$A$7:$A$59080,0)</f>
        <v>1239</v>
      </c>
      <c r="Z782" s="113">
        <f>MATCH($A782&amp;Z$6,'All applic'!$A$7:$A$59080,0)</f>
        <v>1242</v>
      </c>
      <c r="AA782" s="113"/>
      <c r="AB782" s="28">
        <f>INDEX('All applic'!$H$7:$H$59080,U782)</f>
        <v>1.1359999999999999</v>
      </c>
      <c r="AC782" s="28">
        <f>INDEX('All applic'!$H$7:$H$59080,V782)</f>
        <v>1.012</v>
      </c>
      <c r="AD782" s="28">
        <f>INDEX('All applic'!$H$7:$H$59080,W782)</f>
        <v>1</v>
      </c>
      <c r="AE782" s="28">
        <f>INDEX('All applic'!$H$7:$H$59080,X782)</f>
        <v>0.78</v>
      </c>
      <c r="AF782" s="28">
        <f>INDEX('All applic'!$H$7:$H$59080,Y782)</f>
        <v>1.1359999999999999</v>
      </c>
      <c r="AG782" s="28">
        <f>INDEX('All applic'!$H$7:$H$59080,Z782)</f>
        <v>1</v>
      </c>
      <c r="AH782" s="28"/>
      <c r="AI782" s="28">
        <f>INDEX('All applic'!$I$7:$I$59080,U782)</f>
        <v>1.6363636363636362</v>
      </c>
      <c r="AJ782" s="28">
        <f>INDEX('All applic'!$I$7:$I$59080,V782)</f>
        <v>1.6818181818181819</v>
      </c>
      <c r="AK782" s="28">
        <f>INDEX('All applic'!$I$7:$I$59080,W782)</f>
        <v>1.0227272727272727</v>
      </c>
      <c r="AL782" s="28">
        <f>INDEX('All applic'!$I$7:$I$59080,X782)</f>
        <v>1</v>
      </c>
      <c r="AM782" s="28">
        <f>INDEX('All applic'!$I$7:$I$59080,Y782)</f>
        <v>1.6363636363636362</v>
      </c>
      <c r="AN782" s="28">
        <f>INDEX('All applic'!$I$7:$I$59080,Z782)</f>
        <v>1.0227272727272727</v>
      </c>
      <c r="AO782" s="113"/>
      <c r="AP782" s="113">
        <f>INDEX('All applic'!$J$7:$J$59080,U782)</f>
        <v>-1.7239999999999998E-2</v>
      </c>
      <c r="AQ782" s="113">
        <v>0</v>
      </c>
      <c r="AR782" s="113">
        <f>INDEX('All applic'!$J$7:$J$59080,W782)</f>
        <v>-1.72E-2</v>
      </c>
      <c r="AS782" s="113">
        <v>0</v>
      </c>
      <c r="AT782" s="113">
        <v>0</v>
      </c>
      <c r="AU782" s="113">
        <v>0</v>
      </c>
    </row>
    <row r="783" spans="1:47" x14ac:dyDescent="0.25">
      <c r="A783" s="113" t="str">
        <f t="shared" si="92"/>
        <v>CFLDMoMH72CZ07</v>
      </c>
      <c r="B783" s="113" t="str">
        <f t="shared" si="93"/>
        <v>CFLPGEDMoCZ07MH72</v>
      </c>
      <c r="C783" s="113" t="s">
        <v>118</v>
      </c>
      <c r="D783" s="113" t="s">
        <v>129</v>
      </c>
      <c r="E783" s="113" t="s">
        <v>1651</v>
      </c>
      <c r="F783" s="89" t="s">
        <v>1654</v>
      </c>
      <c r="G783" s="113" t="s">
        <v>106</v>
      </c>
      <c r="H783" s="113" t="s">
        <v>1662</v>
      </c>
      <c r="I783" s="115">
        <f t="shared" si="94"/>
        <v>0</v>
      </c>
      <c r="J783" s="115">
        <f t="shared" si="95"/>
        <v>0</v>
      </c>
      <c r="K783" s="115">
        <f t="shared" si="96"/>
        <v>0</v>
      </c>
      <c r="L783" s="113"/>
      <c r="M783" s="36">
        <f>VLOOKUP("HV_"&amp;$D783&amp;$E783&amp;VLOOKUP($F783,key!$L$3:$M$16,2,FALSE)&amp;$G783&amp;M$6,'HVAC wts'!$H$7:$R$13254,11,FALSE)</f>
        <v>0</v>
      </c>
      <c r="N783" s="36">
        <f>VLOOKUP("HV_"&amp;$D783&amp;$E783&amp;VLOOKUP($F783,key!$L$3:$M$15,2,FALSE)&amp;$G783&amp;N$6,'HVAC wts'!$H$7:$R$13254,11,FALSE)</f>
        <v>0</v>
      </c>
      <c r="O783" s="36">
        <f>VLOOKUP("HV_"&amp;$D783&amp;$E783&amp;VLOOKUP($F783,key!$L$3:$M$15,2,FALSE)&amp;$G783&amp;O$6,'HVAC wts'!$H$7:$R$13254,11,FALSE)</f>
        <v>0</v>
      </c>
      <c r="P783" s="36">
        <f>VLOOKUP("HV_"&amp;$D783&amp;$E783&amp;VLOOKUP($F783,key!$L$3:$M$15,2,FALSE)&amp;$G783&amp;P$6,'HVAC wts'!$H$7:$R$13254,11,FALSE)</f>
        <v>0</v>
      </c>
      <c r="Q783" s="36">
        <f>VLOOKUP("HV_"&amp;$D783&amp;$E783&amp;VLOOKUP($F783,key!$L$3:$M$15,2,FALSE)&amp;$G783&amp;Q$6,'HVAC wts'!$H$7:$R$13254,11,FALSE)</f>
        <v>0</v>
      </c>
      <c r="R783" s="36">
        <f>VLOOKUP("HV_"&amp;$D783&amp;$E783&amp;VLOOKUP($F783,key!$L$3:$M$15,2,FALSE)&amp;$G783&amp;R$6,'HVAC wts'!$H$7:$R$13254,11,FALSE)</f>
        <v>0</v>
      </c>
      <c r="S783" s="36">
        <f t="shared" si="97"/>
        <v>0</v>
      </c>
      <c r="T783" s="113"/>
      <c r="U783" s="113">
        <f>MATCH($A783&amp;U$6,'All applic'!$A$7:$A$59080,0)</f>
        <v>1243</v>
      </c>
      <c r="V783" s="113">
        <f>MATCH($A783&amp;V$6,'All applic'!$A$7:$A$59080,0)</f>
        <v>1244</v>
      </c>
      <c r="W783" s="113">
        <f>MATCH($A783&amp;W$6,'All applic'!$A$7:$A$59080,0)</f>
        <v>1246</v>
      </c>
      <c r="X783" s="113">
        <f>MATCH($A783&amp;X$6,'All applic'!$A$7:$A$59080,0)</f>
        <v>1245</v>
      </c>
      <c r="Y783" s="113">
        <f>MATCH($A783&amp;Y$6,'All applic'!$A$7:$A$59080,0)</f>
        <v>1243</v>
      </c>
      <c r="Z783" s="113">
        <f>MATCH($A783&amp;Z$6,'All applic'!$A$7:$A$59080,0)</f>
        <v>1246</v>
      </c>
      <c r="AA783" s="113"/>
      <c r="AB783" s="28">
        <f>INDEX('All applic'!$H$7:$H$59080,U783)</f>
        <v>1.1499999999999999</v>
      </c>
      <c r="AC783" s="28">
        <f>INDEX('All applic'!$H$7:$H$59080,V783)</f>
        <v>1.046</v>
      </c>
      <c r="AD783" s="28">
        <f>INDEX('All applic'!$H$7:$H$59080,W783)</f>
        <v>1</v>
      </c>
      <c r="AE783" s="28">
        <f>INDEX('All applic'!$H$7:$H$59080,X783)</f>
        <v>0.8</v>
      </c>
      <c r="AF783" s="28">
        <f>INDEX('All applic'!$H$7:$H$59080,Y783)</f>
        <v>1.1499999999999999</v>
      </c>
      <c r="AG783" s="28">
        <f>INDEX('All applic'!$H$7:$H$59080,Z783)</f>
        <v>1</v>
      </c>
      <c r="AH783" s="28"/>
      <c r="AI783" s="28">
        <f>INDEX('All applic'!$I$7:$I$59080,U783)</f>
        <v>1.6363636363636362</v>
      </c>
      <c r="AJ783" s="28">
        <f>INDEX('All applic'!$I$7:$I$59080,V783)</f>
        <v>1.7045454545454546</v>
      </c>
      <c r="AK783" s="28">
        <f>INDEX('All applic'!$I$7:$I$59080,W783)</f>
        <v>1</v>
      </c>
      <c r="AL783" s="28">
        <f>INDEX('All applic'!$I$7:$I$59080,X783)</f>
        <v>1.0227272727272727</v>
      </c>
      <c r="AM783" s="28">
        <f>INDEX('All applic'!$I$7:$I$59080,Y783)</f>
        <v>1.6363636363636362</v>
      </c>
      <c r="AN783" s="28">
        <f>INDEX('All applic'!$I$7:$I$59080,Z783)</f>
        <v>1</v>
      </c>
      <c r="AO783" s="113"/>
      <c r="AP783" s="113">
        <f>INDEX('All applic'!$J$7:$J$59080,U783)</f>
        <v>-1.6280000000000003E-2</v>
      </c>
      <c r="AQ783" s="113">
        <v>0</v>
      </c>
      <c r="AR783" s="113">
        <f>INDEX('All applic'!$J$7:$J$59080,W783)</f>
        <v>-1.6199999999999999E-2</v>
      </c>
      <c r="AS783" s="113">
        <v>0</v>
      </c>
      <c r="AT783" s="113">
        <v>0</v>
      </c>
      <c r="AU783" s="113">
        <v>0</v>
      </c>
    </row>
    <row r="784" spans="1:47" x14ac:dyDescent="0.25">
      <c r="A784" s="113" t="str">
        <f t="shared" si="92"/>
        <v>CFLDMoMH72CZ08</v>
      </c>
      <c r="B784" s="113" t="str">
        <f t="shared" si="93"/>
        <v>CFLPGEDMoCZ08MH72</v>
      </c>
      <c r="C784" s="113" t="s">
        <v>118</v>
      </c>
      <c r="D784" s="113" t="s">
        <v>129</v>
      </c>
      <c r="E784" s="113" t="s">
        <v>1651</v>
      </c>
      <c r="F784" s="89" t="s">
        <v>1654</v>
      </c>
      <c r="G784" s="113" t="s">
        <v>107</v>
      </c>
      <c r="H784" s="113" t="s">
        <v>1662</v>
      </c>
      <c r="I784" s="115">
        <f t="shared" si="94"/>
        <v>0</v>
      </c>
      <c r="J784" s="115">
        <f t="shared" si="95"/>
        <v>0</v>
      </c>
      <c r="K784" s="115">
        <f t="shared" si="96"/>
        <v>0</v>
      </c>
      <c r="L784" s="113"/>
      <c r="M784" s="36">
        <f>VLOOKUP("HV_"&amp;$D784&amp;$E784&amp;VLOOKUP($F784,key!$L$3:$M$16,2,FALSE)&amp;$G784&amp;M$6,'HVAC wts'!$H$7:$R$13254,11,FALSE)</f>
        <v>0</v>
      </c>
      <c r="N784" s="36">
        <f>VLOOKUP("HV_"&amp;$D784&amp;$E784&amp;VLOOKUP($F784,key!$L$3:$M$15,2,FALSE)&amp;$G784&amp;N$6,'HVAC wts'!$H$7:$R$13254,11,FALSE)</f>
        <v>0</v>
      </c>
      <c r="O784" s="36">
        <f>VLOOKUP("HV_"&amp;$D784&amp;$E784&amp;VLOOKUP($F784,key!$L$3:$M$15,2,FALSE)&amp;$G784&amp;O$6,'HVAC wts'!$H$7:$R$13254,11,FALSE)</f>
        <v>0</v>
      </c>
      <c r="P784" s="36">
        <f>VLOOKUP("HV_"&amp;$D784&amp;$E784&amp;VLOOKUP($F784,key!$L$3:$M$15,2,FALSE)&amp;$G784&amp;P$6,'HVAC wts'!$H$7:$R$13254,11,FALSE)</f>
        <v>0</v>
      </c>
      <c r="Q784" s="36">
        <f>VLOOKUP("HV_"&amp;$D784&amp;$E784&amp;VLOOKUP($F784,key!$L$3:$M$15,2,FALSE)&amp;$G784&amp;Q$6,'HVAC wts'!$H$7:$R$13254,11,FALSE)</f>
        <v>0</v>
      </c>
      <c r="R784" s="36">
        <f>VLOOKUP("HV_"&amp;$D784&amp;$E784&amp;VLOOKUP($F784,key!$L$3:$M$15,2,FALSE)&amp;$G784&amp;R$6,'HVAC wts'!$H$7:$R$13254,11,FALSE)</f>
        <v>0</v>
      </c>
      <c r="S784" s="36">
        <f t="shared" si="97"/>
        <v>0</v>
      </c>
      <c r="T784" s="113"/>
      <c r="U784" s="113">
        <f>MATCH($A784&amp;U$6,'All applic'!$A$7:$A$59080,0)</f>
        <v>1247</v>
      </c>
      <c r="V784" s="113">
        <f>MATCH($A784&amp;V$6,'All applic'!$A$7:$A$59080,0)</f>
        <v>1248</v>
      </c>
      <c r="W784" s="113">
        <f>MATCH($A784&amp;W$6,'All applic'!$A$7:$A$59080,0)</f>
        <v>1250</v>
      </c>
      <c r="X784" s="113">
        <f>MATCH($A784&amp;X$6,'All applic'!$A$7:$A$59080,0)</f>
        <v>1249</v>
      </c>
      <c r="Y784" s="113">
        <f>MATCH($A784&amp;Y$6,'All applic'!$A$7:$A$59080,0)</f>
        <v>1247</v>
      </c>
      <c r="Z784" s="113">
        <f>MATCH($A784&amp;Z$6,'All applic'!$A$7:$A$59080,0)</f>
        <v>1250</v>
      </c>
      <c r="AA784" s="113"/>
      <c r="AB784" s="28">
        <f>INDEX('All applic'!$H$7:$H$59080,U784)</f>
        <v>1.1839999999999999</v>
      </c>
      <c r="AC784" s="28">
        <f>INDEX('All applic'!$H$7:$H$59080,V784)</f>
        <v>1.0740000000000001</v>
      </c>
      <c r="AD784" s="28">
        <f>INDEX('All applic'!$H$7:$H$59080,W784)</f>
        <v>1</v>
      </c>
      <c r="AE784" s="28">
        <f>INDEX('All applic'!$H$7:$H$59080,X784)</f>
        <v>0.80200000000000005</v>
      </c>
      <c r="AF784" s="28">
        <f>INDEX('All applic'!$H$7:$H$59080,Y784)</f>
        <v>1.1839999999999999</v>
      </c>
      <c r="AG784" s="28">
        <f>INDEX('All applic'!$H$7:$H$59080,Z784)</f>
        <v>1</v>
      </c>
      <c r="AH784" s="28"/>
      <c r="AI784" s="28">
        <f>INDEX('All applic'!$I$7:$I$59080,U784)</f>
        <v>1.7272727272727273</v>
      </c>
      <c r="AJ784" s="28">
        <f>INDEX('All applic'!$I$7:$I$59080,V784)</f>
        <v>1.7727272727272729</v>
      </c>
      <c r="AK784" s="28">
        <f>INDEX('All applic'!$I$7:$I$59080,W784)</f>
        <v>1.0227272727272727</v>
      </c>
      <c r="AL784" s="28">
        <f>INDEX('All applic'!$I$7:$I$59080,X784)</f>
        <v>1.0227272727272727</v>
      </c>
      <c r="AM784" s="28">
        <f>INDEX('All applic'!$I$7:$I$59080,Y784)</f>
        <v>1.7272727272727273</v>
      </c>
      <c r="AN784" s="28">
        <f>INDEX('All applic'!$I$7:$I$59080,Z784)</f>
        <v>1.0227272727272727</v>
      </c>
      <c r="AO784" s="113"/>
      <c r="AP784" s="113">
        <f>INDEX('All applic'!$J$7:$J$59080,U784)</f>
        <v>-1.584E-2</v>
      </c>
      <c r="AQ784" s="113">
        <v>0</v>
      </c>
      <c r="AR784" s="113">
        <f>INDEX('All applic'!$J$7:$J$59080,W784)</f>
        <v>-1.5820000000000001E-2</v>
      </c>
      <c r="AS784" s="113">
        <v>0</v>
      </c>
      <c r="AT784" s="113">
        <v>0</v>
      </c>
      <c r="AU784" s="113">
        <v>0</v>
      </c>
    </row>
    <row r="785" spans="1:47" x14ac:dyDescent="0.25">
      <c r="A785" s="113" t="str">
        <f t="shared" si="92"/>
        <v>CFLDMoMH72CZ09</v>
      </c>
      <c r="B785" s="113" t="str">
        <f t="shared" si="93"/>
        <v>CFLPGEDMoCZ09MH72</v>
      </c>
      <c r="C785" s="113" t="s">
        <v>118</v>
      </c>
      <c r="D785" s="113" t="s">
        <v>129</v>
      </c>
      <c r="E785" s="113" t="s">
        <v>1651</v>
      </c>
      <c r="F785" s="89" t="s">
        <v>1654</v>
      </c>
      <c r="G785" s="113" t="s">
        <v>108</v>
      </c>
      <c r="H785" s="113" t="s">
        <v>1662</v>
      </c>
      <c r="I785" s="115">
        <f t="shared" si="94"/>
        <v>0</v>
      </c>
      <c r="J785" s="115">
        <f t="shared" si="95"/>
        <v>0</v>
      </c>
      <c r="K785" s="115">
        <f t="shared" si="96"/>
        <v>0</v>
      </c>
      <c r="L785" s="113"/>
      <c r="M785" s="36">
        <f>VLOOKUP("HV_"&amp;$D785&amp;$E785&amp;VLOOKUP($F785,key!$L$3:$M$16,2,FALSE)&amp;$G785&amp;M$6,'HVAC wts'!$H$7:$R$13254,11,FALSE)</f>
        <v>0</v>
      </c>
      <c r="N785" s="36">
        <f>VLOOKUP("HV_"&amp;$D785&amp;$E785&amp;VLOOKUP($F785,key!$L$3:$M$15,2,FALSE)&amp;$G785&amp;N$6,'HVAC wts'!$H$7:$R$13254,11,FALSE)</f>
        <v>0</v>
      </c>
      <c r="O785" s="36">
        <f>VLOOKUP("HV_"&amp;$D785&amp;$E785&amp;VLOOKUP($F785,key!$L$3:$M$15,2,FALSE)&amp;$G785&amp;O$6,'HVAC wts'!$H$7:$R$13254,11,FALSE)</f>
        <v>0</v>
      </c>
      <c r="P785" s="36">
        <f>VLOOKUP("HV_"&amp;$D785&amp;$E785&amp;VLOOKUP($F785,key!$L$3:$M$15,2,FALSE)&amp;$G785&amp;P$6,'HVAC wts'!$H$7:$R$13254,11,FALSE)</f>
        <v>0</v>
      </c>
      <c r="Q785" s="36">
        <f>VLOOKUP("HV_"&amp;$D785&amp;$E785&amp;VLOOKUP($F785,key!$L$3:$M$15,2,FALSE)&amp;$G785&amp;Q$6,'HVAC wts'!$H$7:$R$13254,11,FALSE)</f>
        <v>0</v>
      </c>
      <c r="R785" s="36">
        <f>VLOOKUP("HV_"&amp;$D785&amp;$E785&amp;VLOOKUP($F785,key!$L$3:$M$15,2,FALSE)&amp;$G785&amp;R$6,'HVAC wts'!$H$7:$R$13254,11,FALSE)</f>
        <v>0</v>
      </c>
      <c r="S785" s="36">
        <f t="shared" si="97"/>
        <v>0</v>
      </c>
      <c r="T785" s="113"/>
      <c r="U785" s="113">
        <f>MATCH($A785&amp;U$6,'All applic'!$A$7:$A$59080,0)</f>
        <v>1251</v>
      </c>
      <c r="V785" s="113">
        <f>MATCH($A785&amp;V$6,'All applic'!$A$7:$A$59080,0)</f>
        <v>1252</v>
      </c>
      <c r="W785" s="113">
        <f>MATCH($A785&amp;W$6,'All applic'!$A$7:$A$59080,0)</f>
        <v>1254</v>
      </c>
      <c r="X785" s="113">
        <f>MATCH($A785&amp;X$6,'All applic'!$A$7:$A$59080,0)</f>
        <v>1253</v>
      </c>
      <c r="Y785" s="113">
        <f>MATCH($A785&amp;Y$6,'All applic'!$A$7:$A$59080,0)</f>
        <v>1251</v>
      </c>
      <c r="Z785" s="113">
        <f>MATCH($A785&amp;Z$6,'All applic'!$A$7:$A$59080,0)</f>
        <v>1254</v>
      </c>
      <c r="AA785" s="113"/>
      <c r="AB785" s="28">
        <f>INDEX('All applic'!$H$7:$H$59080,U785)</f>
        <v>1.194</v>
      </c>
      <c r="AC785" s="28">
        <f>INDEX('All applic'!$H$7:$H$59080,V785)</f>
        <v>1.06</v>
      </c>
      <c r="AD785" s="28">
        <f>INDEX('All applic'!$H$7:$H$59080,W785)</f>
        <v>0.998</v>
      </c>
      <c r="AE785" s="28">
        <f>INDEX('All applic'!$H$7:$H$59080,X785)</f>
        <v>0.77600000000000002</v>
      </c>
      <c r="AF785" s="28">
        <f>INDEX('All applic'!$H$7:$H$59080,Y785)</f>
        <v>1.194</v>
      </c>
      <c r="AG785" s="28">
        <f>INDEX('All applic'!$H$7:$H$59080,Z785)</f>
        <v>0.998</v>
      </c>
      <c r="AH785" s="28"/>
      <c r="AI785" s="28">
        <f>INDEX('All applic'!$I$7:$I$59080,U785)</f>
        <v>1.6363636363636362</v>
      </c>
      <c r="AJ785" s="28">
        <f>INDEX('All applic'!$I$7:$I$59080,V785)</f>
        <v>1.6590909090909092</v>
      </c>
      <c r="AK785" s="28">
        <f>INDEX('All applic'!$I$7:$I$59080,W785)</f>
        <v>1.0227272727272727</v>
      </c>
      <c r="AL785" s="28">
        <f>INDEX('All applic'!$I$7:$I$59080,X785)</f>
        <v>1.0227272727272727</v>
      </c>
      <c r="AM785" s="28">
        <f>INDEX('All applic'!$I$7:$I$59080,Y785)</f>
        <v>1.6363636363636362</v>
      </c>
      <c r="AN785" s="28">
        <f>INDEX('All applic'!$I$7:$I$59080,Z785)</f>
        <v>1.0227272727272727</v>
      </c>
      <c r="AO785" s="113"/>
      <c r="AP785" s="113">
        <f>INDEX('All applic'!$J$7:$J$59080,U785)</f>
        <v>-1.7780000000000001E-2</v>
      </c>
      <c r="AQ785" s="113">
        <v>0</v>
      </c>
      <c r="AR785" s="113">
        <f>INDEX('All applic'!$J$7:$J$59080,W785)</f>
        <v>-1.7739999999999999E-2</v>
      </c>
      <c r="AS785" s="113">
        <v>0</v>
      </c>
      <c r="AT785" s="113">
        <v>0</v>
      </c>
      <c r="AU785" s="113">
        <v>0</v>
      </c>
    </row>
    <row r="786" spans="1:47" x14ac:dyDescent="0.25">
      <c r="A786" s="113" t="str">
        <f t="shared" si="92"/>
        <v>CFLDMoMH72CZ10</v>
      </c>
      <c r="B786" s="113" t="str">
        <f t="shared" si="93"/>
        <v>CFLPGEDMoCZ10MH72</v>
      </c>
      <c r="C786" s="113" t="s">
        <v>118</v>
      </c>
      <c r="D786" s="113" t="s">
        <v>129</v>
      </c>
      <c r="E786" s="113" t="s">
        <v>1651</v>
      </c>
      <c r="F786" s="89" t="s">
        <v>1654</v>
      </c>
      <c r="G786" s="113" t="s">
        <v>109</v>
      </c>
      <c r="H786" s="113" t="s">
        <v>1662</v>
      </c>
      <c r="I786" s="115">
        <f t="shared" si="94"/>
        <v>0</v>
      </c>
      <c r="J786" s="115">
        <f t="shared" si="95"/>
        <v>0</v>
      </c>
      <c r="K786" s="115">
        <f t="shared" si="96"/>
        <v>0</v>
      </c>
      <c r="L786" s="113"/>
      <c r="M786" s="36">
        <f>VLOOKUP("HV_"&amp;$D786&amp;$E786&amp;VLOOKUP($F786,key!$L$3:$M$16,2,FALSE)&amp;$G786&amp;M$6,'HVAC wts'!$H$7:$R$13254,11,FALSE)</f>
        <v>0</v>
      </c>
      <c r="N786" s="36">
        <f>VLOOKUP("HV_"&amp;$D786&amp;$E786&amp;VLOOKUP($F786,key!$L$3:$M$15,2,FALSE)&amp;$G786&amp;N$6,'HVAC wts'!$H$7:$R$13254,11,FALSE)</f>
        <v>0</v>
      </c>
      <c r="O786" s="36">
        <f>VLOOKUP("HV_"&amp;$D786&amp;$E786&amp;VLOOKUP($F786,key!$L$3:$M$15,2,FALSE)&amp;$G786&amp;O$6,'HVAC wts'!$H$7:$R$13254,11,FALSE)</f>
        <v>0</v>
      </c>
      <c r="P786" s="36">
        <f>VLOOKUP("HV_"&amp;$D786&amp;$E786&amp;VLOOKUP($F786,key!$L$3:$M$15,2,FALSE)&amp;$G786&amp;P$6,'HVAC wts'!$H$7:$R$13254,11,FALSE)</f>
        <v>0</v>
      </c>
      <c r="Q786" s="36">
        <f>VLOOKUP("HV_"&amp;$D786&amp;$E786&amp;VLOOKUP($F786,key!$L$3:$M$15,2,FALSE)&amp;$G786&amp;Q$6,'HVAC wts'!$H$7:$R$13254,11,FALSE)</f>
        <v>0</v>
      </c>
      <c r="R786" s="36">
        <f>VLOOKUP("HV_"&amp;$D786&amp;$E786&amp;VLOOKUP($F786,key!$L$3:$M$15,2,FALSE)&amp;$G786&amp;R$6,'HVAC wts'!$H$7:$R$13254,11,FALSE)</f>
        <v>0</v>
      </c>
      <c r="S786" s="36">
        <f t="shared" si="97"/>
        <v>0</v>
      </c>
      <c r="T786" s="113"/>
      <c r="U786" s="113">
        <f>MATCH($A786&amp;U$6,'All applic'!$A$7:$A$59080,0)</f>
        <v>1255</v>
      </c>
      <c r="V786" s="113">
        <f>MATCH($A786&amp;V$6,'All applic'!$A$7:$A$59080,0)</f>
        <v>1256</v>
      </c>
      <c r="W786" s="113">
        <f>MATCH($A786&amp;W$6,'All applic'!$A$7:$A$59080,0)</f>
        <v>1258</v>
      </c>
      <c r="X786" s="113">
        <f>MATCH($A786&amp;X$6,'All applic'!$A$7:$A$59080,0)</f>
        <v>1257</v>
      </c>
      <c r="Y786" s="113">
        <f>MATCH($A786&amp;Y$6,'All applic'!$A$7:$A$59080,0)</f>
        <v>1255</v>
      </c>
      <c r="Z786" s="113">
        <f>MATCH($A786&amp;Z$6,'All applic'!$A$7:$A$59080,0)</f>
        <v>1258</v>
      </c>
      <c r="AA786" s="113"/>
      <c r="AB786" s="28">
        <f>INDEX('All applic'!$H$7:$H$59080,U786)</f>
        <v>1.18</v>
      </c>
      <c r="AC786" s="28">
        <f>INDEX('All applic'!$H$7:$H$59080,V786)</f>
        <v>1.0640000000000001</v>
      </c>
      <c r="AD786" s="28">
        <f>INDEX('All applic'!$H$7:$H$59080,W786)</f>
        <v>1</v>
      </c>
      <c r="AE786" s="28">
        <f>INDEX('All applic'!$H$7:$H$59080,X786)</f>
        <v>0.80200000000000005</v>
      </c>
      <c r="AF786" s="28">
        <f>INDEX('All applic'!$H$7:$H$59080,Y786)</f>
        <v>1.18</v>
      </c>
      <c r="AG786" s="28">
        <f>INDEX('All applic'!$H$7:$H$59080,Z786)</f>
        <v>1</v>
      </c>
      <c r="AH786" s="28"/>
      <c r="AI786" s="28">
        <f>INDEX('All applic'!$I$7:$I$59080,U786)</f>
        <v>1.8409090909090911</v>
      </c>
      <c r="AJ786" s="28">
        <f>INDEX('All applic'!$I$7:$I$59080,V786)</f>
        <v>1.8636363636363638</v>
      </c>
      <c r="AK786" s="28">
        <f>INDEX('All applic'!$I$7:$I$59080,W786)</f>
        <v>1.0227272727272727</v>
      </c>
      <c r="AL786" s="28">
        <f>INDEX('All applic'!$I$7:$I$59080,X786)</f>
        <v>1.0227272727272727</v>
      </c>
      <c r="AM786" s="28">
        <f>INDEX('All applic'!$I$7:$I$59080,Y786)</f>
        <v>1.8409090909090911</v>
      </c>
      <c r="AN786" s="28">
        <f>INDEX('All applic'!$I$7:$I$59080,Z786)</f>
        <v>1.0227272727272727</v>
      </c>
      <c r="AO786" s="113"/>
      <c r="AP786" s="113">
        <f>INDEX('All applic'!$J$7:$J$59080,U786)</f>
        <v>-1.5779999999999999E-2</v>
      </c>
      <c r="AQ786" s="113">
        <v>0</v>
      </c>
      <c r="AR786" s="113">
        <f>INDEX('All applic'!$J$7:$J$59080,W786)</f>
        <v>-1.5779999999999999E-2</v>
      </c>
      <c r="AS786" s="113">
        <v>0</v>
      </c>
      <c r="AT786" s="113">
        <v>0</v>
      </c>
      <c r="AU786" s="113">
        <v>0</v>
      </c>
    </row>
    <row r="787" spans="1:47" x14ac:dyDescent="0.25">
      <c r="A787" s="113" t="str">
        <f t="shared" si="92"/>
        <v>CFLDMoMH72CZ11</v>
      </c>
      <c r="B787" s="113" t="str">
        <f t="shared" si="93"/>
        <v>CFLPGEDMoCZ11MH72</v>
      </c>
      <c r="C787" s="113" t="s">
        <v>118</v>
      </c>
      <c r="D787" s="113" t="s">
        <v>129</v>
      </c>
      <c r="E787" s="113" t="s">
        <v>1651</v>
      </c>
      <c r="F787" s="89" t="s">
        <v>1654</v>
      </c>
      <c r="G787" s="113" t="s">
        <v>110</v>
      </c>
      <c r="H787" s="113" t="s">
        <v>1662</v>
      </c>
      <c r="I787" s="115">
        <f t="shared" si="94"/>
        <v>1.1395577044702245</v>
      </c>
      <c r="J787" s="115">
        <f t="shared" si="95"/>
        <v>1.8386863043700057</v>
      </c>
      <c r="K787" s="115">
        <f t="shared" si="96"/>
        <v>-1.4156661331912368E-2</v>
      </c>
      <c r="L787" s="113"/>
      <c r="M787" s="36">
        <f>VLOOKUP("HV_"&amp;$D787&amp;$E787&amp;VLOOKUP($F787,key!$L$3:$M$16,2,FALSE)&amp;$G787&amp;M$6,'HVAC wts'!$H$7:$R$13254,11,FALSE)</f>
        <v>31856.859999999993</v>
      </c>
      <c r="N787" s="36">
        <f>VLOOKUP("HV_"&amp;$D787&amp;$E787&amp;VLOOKUP($F787,key!$L$3:$M$15,2,FALSE)&amp;$G787&amp;N$6,'HVAC wts'!$H$7:$R$13254,11,FALSE)</f>
        <v>4550.9799999999987</v>
      </c>
      <c r="O787" s="36">
        <f>VLOOKUP("HV_"&amp;$D787&amp;$E787&amp;VLOOKUP($F787,key!$L$3:$M$15,2,FALSE)&amp;$G787&amp;O$6,'HVAC wts'!$H$7:$R$13254,11,FALSE)</f>
        <v>2501.415</v>
      </c>
      <c r="P787" s="36">
        <f>VLOOKUP("HV_"&amp;$D787&amp;$E787&amp;VLOOKUP($F787,key!$L$3:$M$15,2,FALSE)&amp;$G787&amp;P$6,'HVAC wts'!$H$7:$R$13254,11,FALSE)</f>
        <v>357.34500000000003</v>
      </c>
      <c r="Q787" s="36">
        <f>VLOOKUP("HV_"&amp;$D787&amp;$E787&amp;VLOOKUP($F787,key!$L$3:$M$15,2,FALSE)&amp;$G787&amp;Q$6,'HVAC wts'!$H$7:$R$13254,11,FALSE)</f>
        <v>7736.6660000000002</v>
      </c>
      <c r="R787" s="36">
        <f>VLOOKUP("HV_"&amp;$D787&amp;$E787&amp;VLOOKUP($F787,key!$L$3:$M$15,2,FALSE)&amp;$G787&amp;R$6,'HVAC wts'!$H$7:$R$13254,11,FALSE)</f>
        <v>607.48650000000009</v>
      </c>
      <c r="S787" s="36">
        <f t="shared" si="97"/>
        <v>47610.752499999988</v>
      </c>
      <c r="T787" s="113"/>
      <c r="U787" s="113">
        <f>MATCH($A787&amp;U$6,'All applic'!$A$7:$A$59080,0)</f>
        <v>1259</v>
      </c>
      <c r="V787" s="113">
        <f>MATCH($A787&amp;V$6,'All applic'!$A$7:$A$59080,0)</f>
        <v>1260</v>
      </c>
      <c r="W787" s="113">
        <f>MATCH($A787&amp;W$6,'All applic'!$A$7:$A$59080,0)</f>
        <v>1262</v>
      </c>
      <c r="X787" s="113">
        <f>MATCH($A787&amp;X$6,'All applic'!$A$7:$A$59080,0)</f>
        <v>1261</v>
      </c>
      <c r="Y787" s="113">
        <f>MATCH($A787&amp;Y$6,'All applic'!$A$7:$A$59080,0)</f>
        <v>1259</v>
      </c>
      <c r="Z787" s="113">
        <f>MATCH($A787&amp;Z$6,'All applic'!$A$7:$A$59080,0)</f>
        <v>1262</v>
      </c>
      <c r="AA787" s="113"/>
      <c r="AB787" s="28">
        <f>INDEX('All applic'!$H$7:$H$59080,U787)</f>
        <v>1.17</v>
      </c>
      <c r="AC787" s="28">
        <f>INDEX('All applic'!$H$7:$H$59080,V787)</f>
        <v>1.002</v>
      </c>
      <c r="AD787" s="28">
        <f>INDEX('All applic'!$H$7:$H$59080,W787)</f>
        <v>0.998</v>
      </c>
      <c r="AE787" s="28">
        <f>INDEX('All applic'!$H$7:$H$59080,X787)</f>
        <v>0.75</v>
      </c>
      <c r="AF787" s="28">
        <f>INDEX('All applic'!$H$7:$H$59080,Y787)</f>
        <v>1.17</v>
      </c>
      <c r="AG787" s="28">
        <f>INDEX('All applic'!$H$7:$H$59080,Z787)</f>
        <v>0.998</v>
      </c>
      <c r="AH787" s="28"/>
      <c r="AI787" s="28">
        <f>INDEX('All applic'!$I$7:$I$59080,U787)</f>
        <v>1.9</v>
      </c>
      <c r="AJ787" s="28">
        <f>INDEX('All applic'!$I$7:$I$59080,V787)</f>
        <v>1.925</v>
      </c>
      <c r="AK787" s="28">
        <f>INDEX('All applic'!$I$7:$I$59080,W787)</f>
        <v>1.0249999999999999</v>
      </c>
      <c r="AL787" s="28">
        <f>INDEX('All applic'!$I$7:$I$59080,X787)</f>
        <v>1.0249999999999999</v>
      </c>
      <c r="AM787" s="28">
        <f>INDEX('All applic'!$I$7:$I$59080,Y787)</f>
        <v>1.9</v>
      </c>
      <c r="AN787" s="28">
        <f>INDEX('All applic'!$I$7:$I$59080,Z787)</f>
        <v>1.0249999999999999</v>
      </c>
      <c r="AO787" s="113"/>
      <c r="AP787" s="113">
        <f>INDEX('All applic'!$J$7:$J$59080,U787)</f>
        <v>-1.9620000000000002E-2</v>
      </c>
      <c r="AQ787" s="113">
        <v>0</v>
      </c>
      <c r="AR787" s="113">
        <f>INDEX('All applic'!$J$7:$J$59080,W787)</f>
        <v>-1.9579999999999997E-2</v>
      </c>
      <c r="AS787" s="113">
        <v>0</v>
      </c>
      <c r="AT787" s="113">
        <v>0</v>
      </c>
      <c r="AU787" s="113">
        <v>0</v>
      </c>
    </row>
    <row r="788" spans="1:47" x14ac:dyDescent="0.25">
      <c r="A788" s="113" t="str">
        <f t="shared" si="92"/>
        <v>CFLDMoMH72CZ12</v>
      </c>
      <c r="B788" s="113" t="str">
        <f t="shared" si="93"/>
        <v>CFLPGEDMoCZ12MH72</v>
      </c>
      <c r="C788" s="113" t="s">
        <v>118</v>
      </c>
      <c r="D788" s="113" t="s">
        <v>129</v>
      </c>
      <c r="E788" s="113" t="s">
        <v>1651</v>
      </c>
      <c r="F788" s="89" t="s">
        <v>1654</v>
      </c>
      <c r="G788" s="113" t="s">
        <v>111</v>
      </c>
      <c r="H788" s="113" t="s">
        <v>1662</v>
      </c>
      <c r="I788" s="115">
        <f t="shared" si="94"/>
        <v>1.1209845033207868</v>
      </c>
      <c r="J788" s="115">
        <f t="shared" si="95"/>
        <v>1.968593195215175</v>
      </c>
      <c r="K788" s="115">
        <f t="shared" si="96"/>
        <v>-1.6742268041237112E-2</v>
      </c>
      <c r="L788" s="113"/>
      <c r="M788" s="36">
        <f>VLOOKUP("HV_"&amp;$D788&amp;$E788&amp;VLOOKUP($F788,key!$L$3:$M$16,2,FALSE)&amp;$G788&amp;M$6,'HVAC wts'!$H$7:$R$13254,11,FALSE)</f>
        <v>20357.758399999999</v>
      </c>
      <c r="N788" s="36">
        <f>VLOOKUP("HV_"&amp;$D788&amp;$E788&amp;VLOOKUP($F788,key!$L$3:$M$15,2,FALSE)&amp;$G788&amp;N$6,'HVAC wts'!$H$7:$R$13254,11,FALSE)</f>
        <v>2908.2511999999997</v>
      </c>
      <c r="O788" s="36">
        <f>VLOOKUP("HV_"&amp;$D788&amp;$E788&amp;VLOOKUP($F788,key!$L$3:$M$15,2,FALSE)&amp;$G788&amp;O$6,'HVAC wts'!$H$7:$R$13254,11,FALSE)</f>
        <v>677.5930000000011</v>
      </c>
      <c r="P788" s="36">
        <f>VLOOKUP("HV_"&amp;$D788&amp;$E788&amp;VLOOKUP($F788,key!$L$3:$M$15,2,FALSE)&amp;$G788&amp;P$6,'HVAC wts'!$H$7:$R$13254,11,FALSE)</f>
        <v>96.799000000000163</v>
      </c>
      <c r="Q788" s="36">
        <f>VLOOKUP("HV_"&amp;$D788&amp;$E788&amp;VLOOKUP($F788,key!$L$3:$M$15,2,FALSE)&amp;$G788&amp;Q$6,'HVAC wts'!$H$7:$R$13254,11,FALSE)</f>
        <v>4944.0270400000009</v>
      </c>
      <c r="R788" s="36">
        <f>VLOOKUP("HV_"&amp;$D788&amp;$E788&amp;VLOOKUP($F788,key!$L$3:$M$15,2,FALSE)&amp;$G788&amp;R$6,'HVAC wts'!$H$7:$R$13254,11,FALSE)</f>
        <v>164.55830000000029</v>
      </c>
      <c r="S788" s="36">
        <f t="shared" si="97"/>
        <v>29148.986939999999</v>
      </c>
      <c r="T788" s="113"/>
      <c r="U788" s="113">
        <f>MATCH($A788&amp;U$6,'All applic'!$A$7:$A$59080,0)</f>
        <v>1263</v>
      </c>
      <c r="V788" s="113">
        <f>MATCH($A788&amp;V$6,'All applic'!$A$7:$A$59080,0)</f>
        <v>1264</v>
      </c>
      <c r="W788" s="113">
        <f>MATCH($A788&amp;W$6,'All applic'!$A$7:$A$59080,0)</f>
        <v>1266</v>
      </c>
      <c r="X788" s="113">
        <f>MATCH($A788&amp;X$6,'All applic'!$A$7:$A$59080,0)</f>
        <v>1265</v>
      </c>
      <c r="Y788" s="113">
        <f>MATCH($A788&amp;Y$6,'All applic'!$A$7:$A$59080,0)</f>
        <v>1263</v>
      </c>
      <c r="Z788" s="113">
        <f>MATCH($A788&amp;Z$6,'All applic'!$A$7:$A$59080,0)</f>
        <v>1266</v>
      </c>
      <c r="AA788" s="113"/>
      <c r="AB788" s="28">
        <f>INDEX('All applic'!$H$7:$H$59080,U788)</f>
        <v>1.1459999999999999</v>
      </c>
      <c r="AC788" s="28">
        <f>INDEX('All applic'!$H$7:$H$59080,V788)</f>
        <v>0.95399999999999996</v>
      </c>
      <c r="AD788" s="28">
        <f>INDEX('All applic'!$H$7:$H$59080,W788)</f>
        <v>0.99399999999999999</v>
      </c>
      <c r="AE788" s="28">
        <f>INDEX('All applic'!$H$7:$H$59080,X788)</f>
        <v>0.70399999999999996</v>
      </c>
      <c r="AF788" s="28">
        <f>INDEX('All applic'!$H$7:$H$59080,Y788)</f>
        <v>1.1459999999999999</v>
      </c>
      <c r="AG788" s="28">
        <f>INDEX('All applic'!$H$7:$H$59080,Z788)</f>
        <v>0.99399999999999999</v>
      </c>
      <c r="AH788" s="28"/>
      <c r="AI788" s="28">
        <f>INDEX('All applic'!$I$7:$I$59080,U788)</f>
        <v>2</v>
      </c>
      <c r="AJ788" s="28">
        <f>INDEX('All applic'!$I$7:$I$59080,V788)</f>
        <v>2</v>
      </c>
      <c r="AK788" s="28">
        <f>INDEX('All applic'!$I$7:$I$59080,W788)</f>
        <v>1.0249999999999999</v>
      </c>
      <c r="AL788" s="28">
        <f>INDEX('All applic'!$I$7:$I$59080,X788)</f>
        <v>1.0249999999999999</v>
      </c>
      <c r="AM788" s="28">
        <f>INDEX('All applic'!$I$7:$I$59080,Y788)</f>
        <v>2</v>
      </c>
      <c r="AN788" s="28">
        <f>INDEX('All applic'!$I$7:$I$59080,Z788)</f>
        <v>1.0249999999999999</v>
      </c>
      <c r="AO788" s="113"/>
      <c r="AP788" s="113">
        <f>INDEX('All applic'!$J$7:$J$59080,U788)</f>
        <v>-2.3199999999999998E-2</v>
      </c>
      <c r="AQ788" s="113">
        <v>0</v>
      </c>
      <c r="AR788" s="113">
        <f>INDEX('All applic'!$J$7:$J$59080,W788)</f>
        <v>-2.3199999999999998E-2</v>
      </c>
      <c r="AS788" s="113">
        <v>0</v>
      </c>
      <c r="AT788" s="113">
        <v>0</v>
      </c>
      <c r="AU788" s="113">
        <v>0</v>
      </c>
    </row>
    <row r="789" spans="1:47" x14ac:dyDescent="0.25">
      <c r="A789" s="113" t="str">
        <f t="shared" si="92"/>
        <v>CFLDMoMH72CZ13</v>
      </c>
      <c r="B789" s="113" t="str">
        <f t="shared" si="93"/>
        <v>CFLPGEDMoCZ13MH72</v>
      </c>
      <c r="C789" s="113" t="s">
        <v>118</v>
      </c>
      <c r="D789" s="113" t="s">
        <v>129</v>
      </c>
      <c r="E789" s="113" t="s">
        <v>1651</v>
      </c>
      <c r="F789" s="89" t="s">
        <v>1654</v>
      </c>
      <c r="G789" s="113" t="s">
        <v>112</v>
      </c>
      <c r="H789" s="113" t="s">
        <v>1662</v>
      </c>
      <c r="I789" s="115">
        <f t="shared" si="94"/>
        <v>1.1565187601279947</v>
      </c>
      <c r="J789" s="115">
        <f t="shared" si="95"/>
        <v>1.7520061957886077</v>
      </c>
      <c r="K789" s="115">
        <f t="shared" si="96"/>
        <v>-1.6011231805183813E-2</v>
      </c>
      <c r="L789" s="113"/>
      <c r="M789" s="36">
        <f>VLOOKUP("HV_"&amp;$D789&amp;$E789&amp;VLOOKUP($F789,key!$L$3:$M$16,2,FALSE)&amp;$G789&amp;M$6,'HVAC wts'!$H$7:$R$13254,11,FALSE)</f>
        <v>18592.84</v>
      </c>
      <c r="N789" s="36">
        <f>VLOOKUP("HV_"&amp;$D789&amp;$E789&amp;VLOOKUP($F789,key!$L$3:$M$15,2,FALSE)&amp;$G789&amp;N$6,'HVAC wts'!$H$7:$R$13254,11,FALSE)</f>
        <v>2656.1200000000003</v>
      </c>
      <c r="O789" s="36">
        <f>VLOOKUP("HV_"&amp;$D789&amp;$E789&amp;VLOOKUP($F789,key!$L$3:$M$15,2,FALSE)&amp;$G789&amp;O$6,'HVAC wts'!$H$7:$R$13254,11,FALSE)</f>
        <v>1293.3326000000015</v>
      </c>
      <c r="P789" s="36">
        <f>VLOOKUP("HV_"&amp;$D789&amp;$E789&amp;VLOOKUP($F789,key!$L$3:$M$15,2,FALSE)&amp;$G789&amp;P$6,'HVAC wts'!$H$7:$R$13254,11,FALSE)</f>
        <v>184.76180000000025</v>
      </c>
      <c r="Q789" s="36">
        <f>VLOOKUP("HV_"&amp;$D789&amp;$E789&amp;VLOOKUP($F789,key!$L$3:$M$15,2,FALSE)&amp;$G789&amp;Q$6,'HVAC wts'!$H$7:$R$13254,11,FALSE)</f>
        <v>4515.4039999999995</v>
      </c>
      <c r="R789" s="36">
        <f>VLOOKUP("HV_"&amp;$D789&amp;$E789&amp;VLOOKUP($F789,key!$L$3:$M$15,2,FALSE)&amp;$G789&amp;R$6,'HVAC wts'!$H$7:$R$13254,11,FALSE)</f>
        <v>314.09506000000039</v>
      </c>
      <c r="S789" s="36">
        <f t="shared" si="97"/>
        <v>27556.553459999999</v>
      </c>
      <c r="T789" s="113"/>
      <c r="U789" s="113">
        <f>MATCH($A789&amp;U$6,'All applic'!$A$7:$A$59080,0)</f>
        <v>1267</v>
      </c>
      <c r="V789" s="113">
        <f>MATCH($A789&amp;V$6,'All applic'!$A$7:$A$59080,0)</f>
        <v>1268</v>
      </c>
      <c r="W789" s="113">
        <f>MATCH($A789&amp;W$6,'All applic'!$A$7:$A$59080,0)</f>
        <v>1270</v>
      </c>
      <c r="X789" s="113">
        <f>MATCH($A789&amp;X$6,'All applic'!$A$7:$A$59080,0)</f>
        <v>1269</v>
      </c>
      <c r="Y789" s="113">
        <f>MATCH($A789&amp;Y$6,'All applic'!$A$7:$A$59080,0)</f>
        <v>1267</v>
      </c>
      <c r="Z789" s="113">
        <f>MATCH($A789&amp;Z$6,'All applic'!$A$7:$A$59080,0)</f>
        <v>1270</v>
      </c>
      <c r="AA789" s="113"/>
      <c r="AB789" s="28">
        <f>INDEX('All applic'!$H$7:$H$59080,U789)</f>
        <v>1.1879999999999999</v>
      </c>
      <c r="AC789" s="28">
        <f>INDEX('All applic'!$H$7:$H$59080,V789)</f>
        <v>1.01</v>
      </c>
      <c r="AD789" s="28">
        <f>INDEX('All applic'!$H$7:$H$59080,W789)</f>
        <v>0.996</v>
      </c>
      <c r="AE789" s="28">
        <f>INDEX('All applic'!$H$7:$H$59080,X789)</f>
        <v>0.72199999999999998</v>
      </c>
      <c r="AF789" s="28">
        <f>INDEX('All applic'!$H$7:$H$59080,Y789)</f>
        <v>1.1879999999999999</v>
      </c>
      <c r="AG789" s="28">
        <f>INDEX('All applic'!$H$7:$H$59080,Z789)</f>
        <v>0.996</v>
      </c>
      <c r="AH789" s="28"/>
      <c r="AI789" s="28">
        <f>INDEX('All applic'!$I$7:$I$59080,U789)</f>
        <v>1.7999999999999998</v>
      </c>
      <c r="AJ789" s="28">
        <f>INDEX('All applic'!$I$7:$I$59080,V789)</f>
        <v>1.825</v>
      </c>
      <c r="AK789" s="28">
        <f>INDEX('All applic'!$I$7:$I$59080,W789)</f>
        <v>1.0249999999999999</v>
      </c>
      <c r="AL789" s="28">
        <f>INDEX('All applic'!$I$7:$I$59080,X789)</f>
        <v>1.0249999999999999</v>
      </c>
      <c r="AM789" s="28">
        <f>INDEX('All applic'!$I$7:$I$59080,Y789)</f>
        <v>1.7999999999999998</v>
      </c>
      <c r="AN789" s="28">
        <f>INDEX('All applic'!$I$7:$I$59080,Z789)</f>
        <v>1.0249999999999999</v>
      </c>
      <c r="AO789" s="113"/>
      <c r="AP789" s="113">
        <f>INDEX('All applic'!$J$7:$J$59080,U789)</f>
        <v>-2.2200000000000001E-2</v>
      </c>
      <c r="AQ789" s="113">
        <v>0</v>
      </c>
      <c r="AR789" s="113">
        <f>INDEX('All applic'!$J$7:$J$59080,W789)</f>
        <v>-2.1999999999999999E-2</v>
      </c>
      <c r="AS789" s="113">
        <v>0</v>
      </c>
      <c r="AT789" s="113">
        <v>0</v>
      </c>
      <c r="AU789" s="113">
        <v>0</v>
      </c>
    </row>
    <row r="790" spans="1:47" x14ac:dyDescent="0.25">
      <c r="A790" s="113" t="str">
        <f t="shared" si="92"/>
        <v>CFLDMoMH72CZ14</v>
      </c>
      <c r="B790" s="113" t="str">
        <f t="shared" si="93"/>
        <v>CFLPGEDMoCZ14MH72</v>
      </c>
      <c r="C790" s="113" t="s">
        <v>118</v>
      </c>
      <c r="D790" s="113" t="s">
        <v>129</v>
      </c>
      <c r="E790" s="113" t="s">
        <v>1651</v>
      </c>
      <c r="F790" s="89" t="s">
        <v>1654</v>
      </c>
      <c r="G790" s="113" t="s">
        <v>113</v>
      </c>
      <c r="H790" s="113" t="s">
        <v>1662</v>
      </c>
      <c r="I790" s="115">
        <f t="shared" si="94"/>
        <v>0</v>
      </c>
      <c r="J790" s="115">
        <f t="shared" si="95"/>
        <v>0</v>
      </c>
      <c r="K790" s="115">
        <f t="shared" si="96"/>
        <v>0</v>
      </c>
      <c r="L790" s="113"/>
      <c r="M790" s="36">
        <f>VLOOKUP("HV_"&amp;$D790&amp;$E790&amp;VLOOKUP($F790,key!$L$3:$M$16,2,FALSE)&amp;$G790&amp;M$6,'HVAC wts'!$H$7:$R$13254,11,FALSE)</f>
        <v>0</v>
      </c>
      <c r="N790" s="36">
        <f>VLOOKUP("HV_"&amp;$D790&amp;$E790&amp;VLOOKUP($F790,key!$L$3:$M$15,2,FALSE)&amp;$G790&amp;N$6,'HVAC wts'!$H$7:$R$13254,11,FALSE)</f>
        <v>0</v>
      </c>
      <c r="O790" s="36">
        <f>VLOOKUP("HV_"&amp;$D790&amp;$E790&amp;VLOOKUP($F790,key!$L$3:$M$15,2,FALSE)&amp;$G790&amp;O$6,'HVAC wts'!$H$7:$R$13254,11,FALSE)</f>
        <v>0</v>
      </c>
      <c r="P790" s="36">
        <f>VLOOKUP("HV_"&amp;$D790&amp;$E790&amp;VLOOKUP($F790,key!$L$3:$M$15,2,FALSE)&amp;$G790&amp;P$6,'HVAC wts'!$H$7:$R$13254,11,FALSE)</f>
        <v>0</v>
      </c>
      <c r="Q790" s="36">
        <f>VLOOKUP("HV_"&amp;$D790&amp;$E790&amp;VLOOKUP($F790,key!$L$3:$M$15,2,FALSE)&amp;$G790&amp;Q$6,'HVAC wts'!$H$7:$R$13254,11,FALSE)</f>
        <v>0</v>
      </c>
      <c r="R790" s="36">
        <f>VLOOKUP("HV_"&amp;$D790&amp;$E790&amp;VLOOKUP($F790,key!$L$3:$M$15,2,FALSE)&amp;$G790&amp;R$6,'HVAC wts'!$H$7:$R$13254,11,FALSE)</f>
        <v>0</v>
      </c>
      <c r="S790" s="36">
        <f t="shared" si="97"/>
        <v>0</v>
      </c>
      <c r="T790" s="113"/>
      <c r="U790" s="113">
        <f>MATCH($A790&amp;U$6,'All applic'!$A$7:$A$59080,0)</f>
        <v>1271</v>
      </c>
      <c r="V790" s="113">
        <f>MATCH($A790&amp;V$6,'All applic'!$A$7:$A$59080,0)</f>
        <v>1272</v>
      </c>
      <c r="W790" s="113">
        <f>MATCH($A790&amp;W$6,'All applic'!$A$7:$A$59080,0)</f>
        <v>1274</v>
      </c>
      <c r="X790" s="113">
        <f>MATCH($A790&amp;X$6,'All applic'!$A$7:$A$59080,0)</f>
        <v>1273</v>
      </c>
      <c r="Y790" s="113">
        <f>MATCH($A790&amp;Y$6,'All applic'!$A$7:$A$59080,0)</f>
        <v>1271</v>
      </c>
      <c r="Z790" s="113">
        <f>MATCH($A790&amp;Z$6,'All applic'!$A$7:$A$59080,0)</f>
        <v>1274</v>
      </c>
      <c r="AA790" s="113"/>
      <c r="AB790" s="28">
        <f>INDEX('All applic'!$H$7:$H$59080,U790)</f>
        <v>1.1879999999999999</v>
      </c>
      <c r="AC790" s="28">
        <f>INDEX('All applic'!$H$7:$H$59080,V790)</f>
        <v>0.99199999999999999</v>
      </c>
      <c r="AD790" s="28">
        <f>INDEX('All applic'!$H$7:$H$59080,W790)</f>
        <v>0.996</v>
      </c>
      <c r="AE790" s="28">
        <f>INDEX('All applic'!$H$7:$H$59080,X790)</f>
        <v>0.748</v>
      </c>
      <c r="AF790" s="28">
        <f>INDEX('All applic'!$H$7:$H$59080,Y790)</f>
        <v>1.1879999999999999</v>
      </c>
      <c r="AG790" s="28">
        <f>INDEX('All applic'!$H$7:$H$59080,Z790)</f>
        <v>0.996</v>
      </c>
      <c r="AH790" s="28"/>
      <c r="AI790" s="28">
        <f>INDEX('All applic'!$I$7:$I$59080,U790)</f>
        <v>1.7380952380952379</v>
      </c>
      <c r="AJ790" s="28">
        <f>INDEX('All applic'!$I$7:$I$59080,V790)</f>
        <v>1.7619047619047616</v>
      </c>
      <c r="AK790" s="28">
        <f>INDEX('All applic'!$I$7:$I$59080,W790)</f>
        <v>1.0238095238095237</v>
      </c>
      <c r="AL790" s="28">
        <f>INDEX('All applic'!$I$7:$I$59080,X790)</f>
        <v>1.0238095238095237</v>
      </c>
      <c r="AM790" s="28">
        <f>INDEX('All applic'!$I$7:$I$59080,Y790)</f>
        <v>1.7380952380952379</v>
      </c>
      <c r="AN790" s="28">
        <f>INDEX('All applic'!$I$7:$I$59080,Z790)</f>
        <v>1.0238095238095237</v>
      </c>
      <c r="AO790" s="113"/>
      <c r="AP790" s="113">
        <f>INDEX('All applic'!$J$7:$J$59080,U790)</f>
        <v>-2.0199999999999999E-2</v>
      </c>
      <c r="AQ790" s="113">
        <v>0</v>
      </c>
      <c r="AR790" s="113">
        <f>INDEX('All applic'!$J$7:$J$59080,W790)</f>
        <v>-1.9940000000000003E-2</v>
      </c>
      <c r="AS790" s="113">
        <v>0</v>
      </c>
      <c r="AT790" s="113">
        <v>0</v>
      </c>
      <c r="AU790" s="113">
        <v>0</v>
      </c>
    </row>
    <row r="791" spans="1:47" x14ac:dyDescent="0.25">
      <c r="A791" s="113" t="str">
        <f t="shared" si="92"/>
        <v>CFLDMoMH72CZ15</v>
      </c>
      <c r="B791" s="113" t="str">
        <f t="shared" si="93"/>
        <v>CFLPGEDMoCZ15MH72</v>
      </c>
      <c r="C791" s="113" t="s">
        <v>118</v>
      </c>
      <c r="D791" s="113" t="s">
        <v>129</v>
      </c>
      <c r="E791" s="113" t="s">
        <v>1651</v>
      </c>
      <c r="F791" s="89" t="s">
        <v>1654</v>
      </c>
      <c r="G791" s="113" t="s">
        <v>114</v>
      </c>
      <c r="H791" s="113" t="s">
        <v>1662</v>
      </c>
      <c r="I791" s="115">
        <f t="shared" si="94"/>
        <v>0</v>
      </c>
      <c r="J791" s="115">
        <f t="shared" si="95"/>
        <v>0</v>
      </c>
      <c r="K791" s="115">
        <f t="shared" si="96"/>
        <v>0</v>
      </c>
      <c r="L791" s="113"/>
      <c r="M791" s="36">
        <f>VLOOKUP("HV_"&amp;$D791&amp;$E791&amp;VLOOKUP($F791,key!$L$3:$M$16,2,FALSE)&amp;$G791&amp;M$6,'HVAC wts'!$H$7:$R$13254,11,FALSE)</f>
        <v>0</v>
      </c>
      <c r="N791" s="36">
        <f>VLOOKUP("HV_"&amp;$D791&amp;$E791&amp;VLOOKUP($F791,key!$L$3:$M$15,2,FALSE)&amp;$G791&amp;N$6,'HVAC wts'!$H$7:$R$13254,11,FALSE)</f>
        <v>0</v>
      </c>
      <c r="O791" s="36">
        <f>VLOOKUP("HV_"&amp;$D791&amp;$E791&amp;VLOOKUP($F791,key!$L$3:$M$15,2,FALSE)&amp;$G791&amp;O$6,'HVAC wts'!$H$7:$R$13254,11,FALSE)</f>
        <v>0</v>
      </c>
      <c r="P791" s="36">
        <f>VLOOKUP("HV_"&amp;$D791&amp;$E791&amp;VLOOKUP($F791,key!$L$3:$M$15,2,FALSE)&amp;$G791&amp;P$6,'HVAC wts'!$H$7:$R$13254,11,FALSE)</f>
        <v>0</v>
      </c>
      <c r="Q791" s="36">
        <f>VLOOKUP("HV_"&amp;$D791&amp;$E791&amp;VLOOKUP($F791,key!$L$3:$M$15,2,FALSE)&amp;$G791&amp;Q$6,'HVAC wts'!$H$7:$R$13254,11,FALSE)</f>
        <v>0</v>
      </c>
      <c r="R791" s="36">
        <f>VLOOKUP("HV_"&amp;$D791&amp;$E791&amp;VLOOKUP($F791,key!$L$3:$M$15,2,FALSE)&amp;$G791&amp;R$6,'HVAC wts'!$H$7:$R$13254,11,FALSE)</f>
        <v>0</v>
      </c>
      <c r="S791" s="36">
        <f t="shared" si="97"/>
        <v>0</v>
      </c>
      <c r="T791" s="113"/>
      <c r="U791" s="113">
        <f>MATCH($A791&amp;U$6,'All applic'!$A$7:$A$59080,0)</f>
        <v>1275</v>
      </c>
      <c r="V791" s="113">
        <f>MATCH($A791&amp;V$6,'All applic'!$A$7:$A$59080,0)</f>
        <v>1276</v>
      </c>
      <c r="W791" s="113">
        <f>MATCH($A791&amp;W$6,'All applic'!$A$7:$A$59080,0)</f>
        <v>1278</v>
      </c>
      <c r="X791" s="113">
        <f>MATCH($A791&amp;X$6,'All applic'!$A$7:$A$59080,0)</f>
        <v>1277</v>
      </c>
      <c r="Y791" s="113">
        <f>MATCH($A791&amp;Y$6,'All applic'!$A$7:$A$59080,0)</f>
        <v>1275</v>
      </c>
      <c r="Z791" s="113">
        <f>MATCH($A791&amp;Z$6,'All applic'!$A$7:$A$59080,0)</f>
        <v>1278</v>
      </c>
      <c r="AA791" s="113"/>
      <c r="AB791" s="28">
        <f>INDEX('All applic'!$H$7:$H$59080,U791)</f>
        <v>1.248</v>
      </c>
      <c r="AC791" s="28">
        <f>INDEX('All applic'!$H$7:$H$59080,V791)</f>
        <v>1.1919999999999999</v>
      </c>
      <c r="AD791" s="28">
        <f>INDEX('All applic'!$H$7:$H$59080,W791)</f>
        <v>1.004</v>
      </c>
      <c r="AE791" s="28">
        <f>INDEX('All applic'!$H$7:$H$59080,X791)</f>
        <v>0.89800000000000002</v>
      </c>
      <c r="AF791" s="28">
        <f>INDEX('All applic'!$H$7:$H$59080,Y791)</f>
        <v>1.248</v>
      </c>
      <c r="AG791" s="28">
        <f>INDEX('All applic'!$H$7:$H$59080,Z791)</f>
        <v>1.004</v>
      </c>
      <c r="AH791" s="28"/>
      <c r="AI791" s="28">
        <f>INDEX('All applic'!$I$7:$I$59080,U791)</f>
        <v>1.6904761904761902</v>
      </c>
      <c r="AJ791" s="28">
        <f>INDEX('All applic'!$I$7:$I$59080,V791)</f>
        <v>1.6904761904761902</v>
      </c>
      <c r="AK791" s="28">
        <f>INDEX('All applic'!$I$7:$I$59080,W791)</f>
        <v>1.0238095238095237</v>
      </c>
      <c r="AL791" s="28">
        <f>INDEX('All applic'!$I$7:$I$59080,X791)</f>
        <v>1</v>
      </c>
      <c r="AM791" s="28">
        <f>INDEX('All applic'!$I$7:$I$59080,Y791)</f>
        <v>1.6904761904761902</v>
      </c>
      <c r="AN791" s="28">
        <f>INDEX('All applic'!$I$7:$I$59080,Z791)</f>
        <v>1.0238095238095237</v>
      </c>
      <c r="AO791" s="113"/>
      <c r="AP791" s="113">
        <f>INDEX('All applic'!$J$7:$J$59080,U791)</f>
        <v>-8.1199999999999987E-3</v>
      </c>
      <c r="AQ791" s="113">
        <v>0</v>
      </c>
      <c r="AR791" s="113">
        <f>INDEX('All applic'!$J$7:$J$59080,W791)</f>
        <v>-8.1600000000000006E-3</v>
      </c>
      <c r="AS791" s="113">
        <v>0</v>
      </c>
      <c r="AT791" s="113">
        <v>0</v>
      </c>
      <c r="AU791" s="113">
        <v>0</v>
      </c>
    </row>
    <row r="792" spans="1:47" x14ac:dyDescent="0.25">
      <c r="A792" s="113" t="str">
        <f t="shared" si="92"/>
        <v>CFLDMoMH72CZ16</v>
      </c>
      <c r="B792" s="113" t="str">
        <f t="shared" si="93"/>
        <v>CFLPGEDMoCZ16MH72</v>
      </c>
      <c r="C792" s="113" t="s">
        <v>118</v>
      </c>
      <c r="D792" s="113" t="s">
        <v>129</v>
      </c>
      <c r="E792" s="113" t="s">
        <v>1651</v>
      </c>
      <c r="F792" s="89" t="s">
        <v>1654</v>
      </c>
      <c r="G792" s="113" t="s">
        <v>115</v>
      </c>
      <c r="H792" s="113" t="s">
        <v>1662</v>
      </c>
      <c r="I792" s="115">
        <f t="shared" si="94"/>
        <v>1.0248023785247278</v>
      </c>
      <c r="J792" s="115">
        <f t="shared" si="95"/>
        <v>1.4481002619523475</v>
      </c>
      <c r="K792" s="115">
        <f t="shared" si="96"/>
        <v>-1.9424735670652032E-2</v>
      </c>
      <c r="L792" s="113"/>
      <c r="M792" s="36">
        <f>VLOOKUP("HV_"&amp;$D792&amp;$E792&amp;VLOOKUP($F792,key!$L$3:$M$16,2,FALSE)&amp;$G792&amp;M$6,'HVAC wts'!$H$7:$R$13254,11,FALSE)</f>
        <v>4508.7419999999993</v>
      </c>
      <c r="N792" s="36">
        <f>VLOOKUP("HV_"&amp;$D792&amp;$E792&amp;VLOOKUP($F792,key!$L$3:$M$15,2,FALSE)&amp;$G792&amp;N$6,'HVAC wts'!$H$7:$R$13254,11,FALSE)</f>
        <v>644.10599999999999</v>
      </c>
      <c r="O792" s="36">
        <f>VLOOKUP("HV_"&amp;$D792&amp;$E792&amp;VLOOKUP($F792,key!$L$3:$M$15,2,FALSE)&amp;$G792&amp;O$6,'HVAC wts'!$H$7:$R$13254,11,FALSE)</f>
        <v>3189.7109999999993</v>
      </c>
      <c r="P792" s="36">
        <f>VLOOKUP("HV_"&amp;$D792&amp;$E792&amp;VLOOKUP($F792,key!$L$3:$M$15,2,FALSE)&amp;$G792&amp;P$6,'HVAC wts'!$H$7:$R$13254,11,FALSE)</f>
        <v>455.673</v>
      </c>
      <c r="Q792" s="36">
        <f>VLOOKUP("HV_"&amp;$D792&amp;$E792&amp;VLOOKUP($F792,key!$L$3:$M$15,2,FALSE)&amp;$G792&amp;Q$6,'HVAC wts'!$H$7:$R$13254,11,FALSE)</f>
        <v>1094.9802000000002</v>
      </c>
      <c r="R792" s="36">
        <f>VLOOKUP("HV_"&amp;$D792&amp;$E792&amp;VLOOKUP($F792,key!$L$3:$M$15,2,FALSE)&amp;$G792&amp;R$6,'HVAC wts'!$H$7:$R$13254,11,FALSE)</f>
        <v>774.64409999999998</v>
      </c>
      <c r="S792" s="36">
        <f t="shared" si="97"/>
        <v>10667.856299999998</v>
      </c>
      <c r="T792" s="113"/>
      <c r="U792" s="113">
        <f>MATCH($A792&amp;U$6,'All applic'!$A$7:$A$59080,0)</f>
        <v>1279</v>
      </c>
      <c r="V792" s="113">
        <f>MATCH($A792&amp;V$6,'All applic'!$A$7:$A$59080,0)</f>
        <v>1280</v>
      </c>
      <c r="W792" s="113">
        <f>MATCH($A792&amp;W$6,'All applic'!$A$7:$A$59080,0)</f>
        <v>1282</v>
      </c>
      <c r="X792" s="113">
        <f>MATCH($A792&amp;X$6,'All applic'!$A$7:$A$59080,0)</f>
        <v>1281</v>
      </c>
      <c r="Y792" s="113">
        <f>MATCH($A792&amp;Y$6,'All applic'!$A$7:$A$59080,0)</f>
        <v>1279</v>
      </c>
      <c r="Z792" s="113">
        <f>MATCH($A792&amp;Z$6,'All applic'!$A$7:$A$59080,0)</f>
        <v>1282</v>
      </c>
      <c r="AA792" s="113"/>
      <c r="AB792" s="28">
        <f>INDEX('All applic'!$H$7:$H$59080,U792)</f>
        <v>1.1040000000000001</v>
      </c>
      <c r="AC792" s="28">
        <f>INDEX('All applic'!$H$7:$H$59080,V792)</f>
        <v>0.8</v>
      </c>
      <c r="AD792" s="28">
        <f>INDEX('All applic'!$H$7:$H$59080,W792)</f>
        <v>0.99199999999999999</v>
      </c>
      <c r="AE792" s="28">
        <f>INDEX('All applic'!$H$7:$H$59080,X792)</f>
        <v>0.65400000000000003</v>
      </c>
      <c r="AF792" s="28">
        <f>INDEX('All applic'!$H$7:$H$59080,Y792)</f>
        <v>1.1040000000000001</v>
      </c>
      <c r="AG792" s="28">
        <f>INDEX('All applic'!$H$7:$H$59080,Z792)</f>
        <v>0.99199999999999999</v>
      </c>
      <c r="AH792" s="28"/>
      <c r="AI792" s="28">
        <f>INDEX('All applic'!$I$7:$I$59080,U792)</f>
        <v>1.7500000000000002</v>
      </c>
      <c r="AJ792" s="28">
        <f>INDEX('All applic'!$I$7:$I$59080,V792)</f>
        <v>1.7250000000000001</v>
      </c>
      <c r="AK792" s="28">
        <f>INDEX('All applic'!$I$7:$I$59080,W792)</f>
        <v>1.0249999999999999</v>
      </c>
      <c r="AL792" s="28">
        <f>INDEX('All applic'!$I$7:$I$59080,X792)</f>
        <v>1.0249999999999999</v>
      </c>
      <c r="AM792" s="28">
        <f>INDEX('All applic'!$I$7:$I$59080,Y792)</f>
        <v>1.7500000000000002</v>
      </c>
      <c r="AN792" s="28">
        <f>INDEX('All applic'!$I$7:$I$59080,Z792)</f>
        <v>1.0249999999999999</v>
      </c>
      <c r="AO792" s="113"/>
      <c r="AP792" s="113">
        <f>INDEX('All applic'!$J$7:$J$59080,U792)</f>
        <v>-2.7E-2</v>
      </c>
      <c r="AQ792" s="113">
        <v>0</v>
      </c>
      <c r="AR792" s="113">
        <f>INDEX('All applic'!$J$7:$J$59080,W792)</f>
        <v>-2.6800000000000001E-2</v>
      </c>
      <c r="AS792" s="113">
        <v>0</v>
      </c>
      <c r="AT792" s="113">
        <v>0</v>
      </c>
      <c r="AU792" s="113">
        <v>0</v>
      </c>
    </row>
    <row r="793" spans="1:47" x14ac:dyDescent="0.25">
      <c r="A793" s="113" t="str">
        <f t="shared" si="92"/>
        <v>CFLDMoMH85CZ01</v>
      </c>
      <c r="B793" s="113" t="str">
        <f t="shared" si="93"/>
        <v>CFLPGEDMoCZ01MH85</v>
      </c>
      <c r="C793" s="113" t="s">
        <v>118</v>
      </c>
      <c r="D793" s="113" t="s">
        <v>129</v>
      </c>
      <c r="E793" s="113" t="s">
        <v>1651</v>
      </c>
      <c r="F793" s="89" t="s">
        <v>1655</v>
      </c>
      <c r="G793" s="113" t="s">
        <v>48</v>
      </c>
      <c r="H793" s="113" t="s">
        <v>1662</v>
      </c>
      <c r="I793" s="115">
        <f t="shared" si="94"/>
        <v>0.93997489248658783</v>
      </c>
      <c r="J793" s="115">
        <f t="shared" si="95"/>
        <v>1.0227272727272725</v>
      </c>
      <c r="K793" s="115">
        <f t="shared" si="96"/>
        <v>-2.4629896907216491E-2</v>
      </c>
      <c r="L793" s="113"/>
      <c r="M793" s="36">
        <f>VLOOKUP("HV_"&amp;$D793&amp;$E793&amp;VLOOKUP($F793,key!$L$3:$M$16,2,FALSE)&amp;$G793&amp;M$6,'HVAC wts'!$H$7:$R$13254,11,FALSE)</f>
        <v>115.45799999999998</v>
      </c>
      <c r="N793" s="36">
        <f>VLOOKUP("HV_"&amp;$D793&amp;$E793&amp;VLOOKUP($F793,key!$L$3:$M$15,2,FALSE)&amp;$G793&amp;N$6,'HVAC wts'!$H$7:$R$13254,11,FALSE)</f>
        <v>16.494</v>
      </c>
      <c r="O793" s="36">
        <f>VLOOKUP("HV_"&amp;$D793&amp;$E793&amp;VLOOKUP($F793,key!$L$3:$M$15,2,FALSE)&amp;$G793&amp;O$6,'HVAC wts'!$H$7:$R$13254,11,FALSE)</f>
        <v>825.57299999999987</v>
      </c>
      <c r="P793" s="36">
        <f>VLOOKUP("HV_"&amp;$D793&amp;$E793&amp;VLOOKUP($F793,key!$L$3:$M$15,2,FALSE)&amp;$G793&amp;P$6,'HVAC wts'!$H$7:$R$13254,11,FALSE)</f>
        <v>117.93900000000001</v>
      </c>
      <c r="Q793" s="36">
        <f>VLOOKUP("HV_"&amp;$D793&amp;$E793&amp;VLOOKUP($F793,key!$L$3:$M$15,2,FALSE)&amp;$G793&amp;Q$6,'HVAC wts'!$H$7:$R$13254,11,FALSE)</f>
        <v>28.039800000000003</v>
      </c>
      <c r="R793" s="36">
        <f>VLOOKUP("HV_"&amp;$D793&amp;$E793&amp;VLOOKUP($F793,key!$L$3:$M$15,2,FALSE)&amp;$G793&amp;R$6,'HVAC wts'!$H$7:$R$13254,11,FALSE)</f>
        <v>200.49630000000002</v>
      </c>
      <c r="S793" s="36">
        <f t="shared" si="97"/>
        <v>1304.0001</v>
      </c>
      <c r="T793" s="113"/>
      <c r="U793" s="113">
        <f>MATCH($A793&amp;U$6,'All applic'!$A$7:$A$59080,0)</f>
        <v>1283</v>
      </c>
      <c r="V793" s="113">
        <f>MATCH($A793&amp;V$6,'All applic'!$A$7:$A$59080,0)</f>
        <v>1284</v>
      </c>
      <c r="W793" s="113">
        <f>MATCH($A793&amp;W$6,'All applic'!$A$7:$A$59080,0)</f>
        <v>1286</v>
      </c>
      <c r="X793" s="113">
        <f>MATCH($A793&amp;X$6,'All applic'!$A$7:$A$59080,0)</f>
        <v>1285</v>
      </c>
      <c r="Y793" s="113">
        <f>MATCH($A793&amp;Y$6,'All applic'!$A$7:$A$59080,0)</f>
        <v>1283</v>
      </c>
      <c r="Z793" s="113">
        <f>MATCH($A793&amp;Z$6,'All applic'!$A$7:$A$59080,0)</f>
        <v>1286</v>
      </c>
      <c r="AA793" s="113"/>
      <c r="AB793" s="28">
        <f>INDEX('All applic'!$H$7:$H$59080,U793)</f>
        <v>1</v>
      </c>
      <c r="AC793" s="28">
        <f>INDEX('All applic'!$H$7:$H$59080,V793)</f>
        <v>0.67200000000000004</v>
      </c>
      <c r="AD793" s="28">
        <f>INDEX('All applic'!$H$7:$H$59080,W793)</f>
        <v>0.98599999999999999</v>
      </c>
      <c r="AE793" s="28">
        <f>INDEX('All applic'!$H$7:$H$59080,X793)</f>
        <v>0.504</v>
      </c>
      <c r="AF793" s="28">
        <f>INDEX('All applic'!$H$7:$H$59080,Y793)</f>
        <v>1</v>
      </c>
      <c r="AG793" s="28">
        <f>INDEX('All applic'!$H$7:$H$59080,Z793)</f>
        <v>0.98599999999999999</v>
      </c>
      <c r="AH793" s="28"/>
      <c r="AI793" s="28">
        <f>INDEX('All applic'!$I$7:$I$59080,U793)</f>
        <v>1.0227272727272727</v>
      </c>
      <c r="AJ793" s="28">
        <f>INDEX('All applic'!$I$7:$I$59080,V793)</f>
        <v>1.0227272727272727</v>
      </c>
      <c r="AK793" s="28">
        <f>INDEX('All applic'!$I$7:$I$59080,W793)</f>
        <v>1.0227272727272727</v>
      </c>
      <c r="AL793" s="28">
        <f>INDEX('All applic'!$I$7:$I$59080,X793)</f>
        <v>1.0227272727272727</v>
      </c>
      <c r="AM793" s="28">
        <f>INDEX('All applic'!$I$7:$I$59080,Y793)</f>
        <v>1.0227272727272727</v>
      </c>
      <c r="AN793" s="28">
        <f>INDEX('All applic'!$I$7:$I$59080,Z793)</f>
        <v>1.0227272727272727</v>
      </c>
      <c r="AO793" s="113"/>
      <c r="AP793" s="113">
        <f>INDEX('All applic'!$J$7:$J$59080,U793)</f>
        <v>-3.4130000000000001E-2</v>
      </c>
      <c r="AQ793" s="113">
        <v>0</v>
      </c>
      <c r="AR793" s="113">
        <f>INDEX('All applic'!$J$7:$J$59080,W793)</f>
        <v>-3.4130000000000001E-2</v>
      </c>
      <c r="AS793" s="113">
        <v>0</v>
      </c>
      <c r="AT793" s="113">
        <v>0</v>
      </c>
      <c r="AU793" s="113">
        <v>0</v>
      </c>
    </row>
    <row r="794" spans="1:47" x14ac:dyDescent="0.25">
      <c r="A794" s="113" t="str">
        <f t="shared" si="92"/>
        <v>CFLDMoMH85CZ02</v>
      </c>
      <c r="B794" s="113" t="str">
        <f t="shared" si="93"/>
        <v>CFLPGEDMoCZ02MH85</v>
      </c>
      <c r="C794" s="113" t="s">
        <v>118</v>
      </c>
      <c r="D794" s="113" t="s">
        <v>129</v>
      </c>
      <c r="E794" s="113" t="s">
        <v>1651</v>
      </c>
      <c r="F794" s="89" t="s">
        <v>1655</v>
      </c>
      <c r="G794" s="113" t="s">
        <v>101</v>
      </c>
      <c r="H794" s="113" t="s">
        <v>1662</v>
      </c>
      <c r="I794" s="115">
        <f t="shared" si="94"/>
        <v>1.050157926858043</v>
      </c>
      <c r="J794" s="115">
        <f t="shared" si="95"/>
        <v>1.9127674437659594</v>
      </c>
      <c r="K794" s="115">
        <f t="shared" si="96"/>
        <v>-2.4234832414564159E-2</v>
      </c>
      <c r="L794" s="113"/>
      <c r="M794" s="36">
        <f>VLOOKUP("HV_"&amp;$D794&amp;$E794&amp;VLOOKUP($F794,key!$L$3:$M$16,2,FALSE)&amp;$G794&amp;M$6,'HVAC wts'!$H$7:$R$13254,11,FALSE)</f>
        <v>10589.654599999998</v>
      </c>
      <c r="N794" s="36">
        <f>VLOOKUP("HV_"&amp;$D794&amp;$E794&amp;VLOOKUP($F794,key!$L$3:$M$15,2,FALSE)&amp;$G794&amp;N$6,'HVAC wts'!$H$7:$R$13254,11,FALSE)</f>
        <v>1512.8078</v>
      </c>
      <c r="O794" s="36">
        <f>VLOOKUP("HV_"&amp;$D794&amp;$E794&amp;VLOOKUP($F794,key!$L$3:$M$15,2,FALSE)&amp;$G794&amp;O$6,'HVAC wts'!$H$7:$R$13254,11,FALSE)</f>
        <v>1012.046</v>
      </c>
      <c r="P794" s="36">
        <f>VLOOKUP("HV_"&amp;$D794&amp;$E794&amp;VLOOKUP($F794,key!$L$3:$M$15,2,FALSE)&amp;$G794&amp;P$6,'HVAC wts'!$H$7:$R$13254,11,FALSE)</f>
        <v>144.578</v>
      </c>
      <c r="Q794" s="36">
        <f>VLOOKUP("HV_"&amp;$D794&amp;$E794&amp;VLOOKUP($F794,key!$L$3:$M$15,2,FALSE)&amp;$G794&amp;Q$6,'HVAC wts'!$H$7:$R$13254,11,FALSE)</f>
        <v>2571.7732600000004</v>
      </c>
      <c r="R794" s="36">
        <f>VLOOKUP("HV_"&amp;$D794&amp;$E794&amp;VLOOKUP($F794,key!$L$3:$M$15,2,FALSE)&amp;$G794&amp;R$6,'HVAC wts'!$H$7:$R$13254,11,FALSE)</f>
        <v>245.78260000000003</v>
      </c>
      <c r="S794" s="36">
        <f t="shared" si="97"/>
        <v>16076.642259999999</v>
      </c>
      <c r="T794" s="113"/>
      <c r="U794" s="113">
        <f>MATCH($A794&amp;U$6,'All applic'!$A$7:$A$59080,0)</f>
        <v>1287</v>
      </c>
      <c r="V794" s="113">
        <f>MATCH($A794&amp;V$6,'All applic'!$A$7:$A$59080,0)</f>
        <v>1288</v>
      </c>
      <c r="W794" s="113">
        <f>MATCH($A794&amp;W$6,'All applic'!$A$7:$A$59080,0)</f>
        <v>1290</v>
      </c>
      <c r="X794" s="113">
        <f>MATCH($A794&amp;X$6,'All applic'!$A$7:$A$59080,0)</f>
        <v>1289</v>
      </c>
      <c r="Y794" s="113">
        <f>MATCH($A794&amp;Y$6,'All applic'!$A$7:$A$59080,0)</f>
        <v>1287</v>
      </c>
      <c r="Z794" s="113">
        <f>MATCH($A794&amp;Z$6,'All applic'!$A$7:$A$59080,0)</f>
        <v>1290</v>
      </c>
      <c r="AA794" s="113"/>
      <c r="AB794" s="28">
        <f>INDEX('All applic'!$H$7:$H$59080,U794)</f>
        <v>1.0900000000000001</v>
      </c>
      <c r="AC794" s="28">
        <f>INDEX('All applic'!$H$7:$H$59080,V794)</f>
        <v>0.80200000000000005</v>
      </c>
      <c r="AD794" s="28">
        <f>INDEX('All applic'!$H$7:$H$59080,W794)</f>
        <v>0.98599999999999999</v>
      </c>
      <c r="AE794" s="28">
        <f>INDEX('All applic'!$H$7:$H$59080,X794)</f>
        <v>0.57799999999999996</v>
      </c>
      <c r="AF794" s="28">
        <f>INDEX('All applic'!$H$7:$H$59080,Y794)</f>
        <v>1.0900000000000001</v>
      </c>
      <c r="AG794" s="28">
        <f>INDEX('All applic'!$H$7:$H$59080,Z794)</f>
        <v>0.98599999999999999</v>
      </c>
      <c r="AH794" s="28"/>
      <c r="AI794" s="28">
        <f>INDEX('All applic'!$I$7:$I$59080,U794)</f>
        <v>2</v>
      </c>
      <c r="AJ794" s="28">
        <f>INDEX('All applic'!$I$7:$I$59080,V794)</f>
        <v>2</v>
      </c>
      <c r="AK794" s="28">
        <f>INDEX('All applic'!$I$7:$I$59080,W794)</f>
        <v>1</v>
      </c>
      <c r="AL794" s="28">
        <f>INDEX('All applic'!$I$7:$I$59080,X794)</f>
        <v>1</v>
      </c>
      <c r="AM794" s="28">
        <f>INDEX('All applic'!$I$7:$I$59080,Y794)</f>
        <v>2</v>
      </c>
      <c r="AN794" s="28">
        <f>INDEX('All applic'!$I$7:$I$59080,Z794)</f>
        <v>1</v>
      </c>
      <c r="AO794" s="113"/>
      <c r="AP794" s="113">
        <f>INDEX('All applic'!$J$7:$J$59080,U794)</f>
        <v>-3.3600000000000005E-2</v>
      </c>
      <c r="AQ794" s="113">
        <v>0</v>
      </c>
      <c r="AR794" s="113">
        <f>INDEX('All applic'!$J$7:$J$59080,W794)</f>
        <v>-3.3399999999999999E-2</v>
      </c>
      <c r="AS794" s="113">
        <v>0</v>
      </c>
      <c r="AT794" s="113">
        <v>0</v>
      </c>
      <c r="AU794" s="113">
        <v>0</v>
      </c>
    </row>
    <row r="795" spans="1:47" x14ac:dyDescent="0.25">
      <c r="A795" s="113" t="str">
        <f t="shared" si="92"/>
        <v>CFLDMoMH85CZ03</v>
      </c>
      <c r="B795" s="113" t="str">
        <f t="shared" si="93"/>
        <v>CFLPGEDMoCZ03MH85</v>
      </c>
      <c r="C795" s="113" t="s">
        <v>118</v>
      </c>
      <c r="D795" s="113" t="s">
        <v>129</v>
      </c>
      <c r="E795" s="113" t="s">
        <v>1651</v>
      </c>
      <c r="F795" s="89" t="s">
        <v>1655</v>
      </c>
      <c r="G795" s="113" t="s">
        <v>102</v>
      </c>
      <c r="H795" s="113" t="s">
        <v>1662</v>
      </c>
      <c r="I795" s="115">
        <f t="shared" si="94"/>
        <v>0.98334603499261697</v>
      </c>
      <c r="J795" s="115">
        <f t="shared" si="95"/>
        <v>1.546016285278957</v>
      </c>
      <c r="K795" s="115">
        <f t="shared" si="96"/>
        <v>-2.4629896907216491E-2</v>
      </c>
      <c r="L795" s="113"/>
      <c r="M795" s="36">
        <f>VLOOKUP("HV_"&amp;$D795&amp;$E795&amp;VLOOKUP($F795,key!$L$3:$M$16,2,FALSE)&amp;$G795&amp;M$6,'HVAC wts'!$H$7:$R$13254,11,FALSE)</f>
        <v>5427.8559999999998</v>
      </c>
      <c r="N795" s="36">
        <f>VLOOKUP("HV_"&amp;$D795&amp;$E795&amp;VLOOKUP($F795,key!$L$3:$M$15,2,FALSE)&amp;$G795&amp;N$6,'HVAC wts'!$H$7:$R$13254,11,FALSE)</f>
        <v>775.40800000000002</v>
      </c>
      <c r="O795" s="36">
        <f>VLOOKUP("HV_"&amp;$D795&amp;$E795&amp;VLOOKUP($F795,key!$L$3:$M$15,2,FALSE)&amp;$G795&amp;O$6,'HVAC wts'!$H$7:$R$13254,11,FALSE)</f>
        <v>4295.5121999999992</v>
      </c>
      <c r="P795" s="36">
        <f>VLOOKUP("HV_"&amp;$D795&amp;$E795&amp;VLOOKUP($F795,key!$L$3:$M$15,2,FALSE)&amp;$G795&amp;P$6,'HVAC wts'!$H$7:$R$13254,11,FALSE)</f>
        <v>613.64460000000008</v>
      </c>
      <c r="Q795" s="36">
        <f>VLOOKUP("HV_"&amp;$D795&amp;$E795&amp;VLOOKUP($F795,key!$L$3:$M$15,2,FALSE)&amp;$G795&amp;Q$6,'HVAC wts'!$H$7:$R$13254,11,FALSE)</f>
        <v>1318.1936000000003</v>
      </c>
      <c r="R795" s="36">
        <f>VLOOKUP("HV_"&amp;$D795&amp;$E795&amp;VLOOKUP($F795,key!$L$3:$M$15,2,FALSE)&amp;$G795&amp;R$6,'HVAC wts'!$H$7:$R$13254,11,FALSE)</f>
        <v>1043.1958200000001</v>
      </c>
      <c r="S795" s="36">
        <f t="shared" si="97"/>
        <v>13473.810220000001</v>
      </c>
      <c r="T795" s="113"/>
      <c r="U795" s="113">
        <f>MATCH($A795&amp;U$6,'All applic'!$A$7:$A$59080,0)</f>
        <v>1291</v>
      </c>
      <c r="V795" s="113">
        <f>MATCH($A795&amp;V$6,'All applic'!$A$7:$A$59080,0)</f>
        <v>1292</v>
      </c>
      <c r="W795" s="113">
        <f>MATCH($A795&amp;W$6,'All applic'!$A$7:$A$59080,0)</f>
        <v>1294</v>
      </c>
      <c r="X795" s="113">
        <f>MATCH($A795&amp;X$6,'All applic'!$A$7:$A$59080,0)</f>
        <v>1293</v>
      </c>
      <c r="Y795" s="113">
        <f>MATCH($A795&amp;Y$6,'All applic'!$A$7:$A$59080,0)</f>
        <v>1291</v>
      </c>
      <c r="Z795" s="113">
        <f>MATCH($A795&amp;Z$6,'All applic'!$A$7:$A$59080,0)</f>
        <v>1294</v>
      </c>
      <c r="AA795" s="113"/>
      <c r="AB795" s="28">
        <f>INDEX('All applic'!$H$7:$H$59080,U795)</f>
        <v>1.042</v>
      </c>
      <c r="AC795" s="28">
        <f>INDEX('All applic'!$H$7:$H$59080,V795)</f>
        <v>0.80200000000000005</v>
      </c>
      <c r="AD795" s="28">
        <f>INDEX('All applic'!$H$7:$H$59080,W795)</f>
        <v>0.98399999999999999</v>
      </c>
      <c r="AE795" s="28">
        <f>INDEX('All applic'!$H$7:$H$59080,X795)</f>
        <v>0.56200000000000006</v>
      </c>
      <c r="AF795" s="28">
        <f>INDEX('All applic'!$H$7:$H$59080,Y795)</f>
        <v>1.042</v>
      </c>
      <c r="AG795" s="28">
        <f>INDEX('All applic'!$H$7:$H$59080,Z795)</f>
        <v>0.98399999999999999</v>
      </c>
      <c r="AH795" s="28"/>
      <c r="AI795" s="28">
        <f>INDEX('All applic'!$I$7:$I$59080,U795)</f>
        <v>1.975609756097561</v>
      </c>
      <c r="AJ795" s="28">
        <f>INDEX('All applic'!$I$7:$I$59080,V795)</f>
        <v>2</v>
      </c>
      <c r="AK795" s="28">
        <f>INDEX('All applic'!$I$7:$I$59080,W795)</f>
        <v>1</v>
      </c>
      <c r="AL795" s="28">
        <f>INDEX('All applic'!$I$7:$I$59080,X795)</f>
        <v>1</v>
      </c>
      <c r="AM795" s="28">
        <f>INDEX('All applic'!$I$7:$I$59080,Y795)</f>
        <v>1.975609756097561</v>
      </c>
      <c r="AN795" s="28">
        <f>INDEX('All applic'!$I$7:$I$59080,Z795)</f>
        <v>1</v>
      </c>
      <c r="AO795" s="113"/>
      <c r="AP795" s="113">
        <f>INDEX('All applic'!$J$7:$J$59080,U795)</f>
        <v>-3.4130000000000001E-2</v>
      </c>
      <c r="AQ795" s="113">
        <v>0</v>
      </c>
      <c r="AR795" s="113">
        <f>INDEX('All applic'!$J$7:$J$59080,W795)</f>
        <v>-3.4130000000000001E-2</v>
      </c>
      <c r="AS795" s="113">
        <v>0</v>
      </c>
      <c r="AT795" s="113">
        <v>0</v>
      </c>
      <c r="AU795" s="113">
        <v>0</v>
      </c>
    </row>
    <row r="796" spans="1:47" x14ac:dyDescent="0.25">
      <c r="A796" s="113" t="str">
        <f t="shared" si="92"/>
        <v>CFLDMoMH85CZ04</v>
      </c>
      <c r="B796" s="113" t="str">
        <f t="shared" si="93"/>
        <v>CFLPGEDMoCZ04MH85</v>
      </c>
      <c r="C796" s="113" t="s">
        <v>118</v>
      </c>
      <c r="D796" s="113" t="s">
        <v>129</v>
      </c>
      <c r="E796" s="113" t="s">
        <v>1651</v>
      </c>
      <c r="F796" s="89" t="s">
        <v>1655</v>
      </c>
      <c r="G796" s="113" t="s">
        <v>103</v>
      </c>
      <c r="H796" s="113" t="s">
        <v>1662</v>
      </c>
      <c r="I796" s="115">
        <f t="shared" si="94"/>
        <v>1.0553180780741616</v>
      </c>
      <c r="J796" s="115">
        <f t="shared" si="95"/>
        <v>1.6059153254957124</v>
      </c>
      <c r="K796" s="115">
        <f t="shared" si="96"/>
        <v>-2.0024611182624531E-2</v>
      </c>
      <c r="L796" s="113"/>
      <c r="M796" s="36">
        <f>VLOOKUP("HV_"&amp;$D796&amp;$E796&amp;VLOOKUP($F796,key!$L$3:$M$16,2,FALSE)&amp;$G796&amp;M$6,'HVAC wts'!$H$7:$R$13254,11,FALSE)</f>
        <v>5920.5621999999994</v>
      </c>
      <c r="N796" s="36">
        <f>VLOOKUP("HV_"&amp;$D796&amp;$E796&amp;VLOOKUP($F796,key!$L$3:$M$15,2,FALSE)&amp;$G796&amp;N$6,'HVAC wts'!$H$7:$R$13254,11,FALSE)</f>
        <v>845.79460000000017</v>
      </c>
      <c r="O796" s="36">
        <f>VLOOKUP("HV_"&amp;$D796&amp;$E796&amp;VLOOKUP($F796,key!$L$3:$M$15,2,FALSE)&amp;$G796&amp;O$6,'HVAC wts'!$H$7:$R$13254,11,FALSE)</f>
        <v>2059.1815999999999</v>
      </c>
      <c r="P796" s="36">
        <f>VLOOKUP("HV_"&amp;$D796&amp;$E796&amp;VLOOKUP($F796,key!$L$3:$M$15,2,FALSE)&amp;$G796&amp;P$6,'HVAC wts'!$H$7:$R$13254,11,FALSE)</f>
        <v>294.16880000000003</v>
      </c>
      <c r="Q796" s="36">
        <f>VLOOKUP("HV_"&amp;$D796&amp;$E796&amp;VLOOKUP($F796,key!$L$3:$M$15,2,FALSE)&amp;$G796&amp;Q$6,'HVAC wts'!$H$7:$R$13254,11,FALSE)</f>
        <v>1437.8508200000001</v>
      </c>
      <c r="R796" s="36">
        <f>VLOOKUP("HV_"&amp;$D796&amp;$E796&amp;VLOOKUP($F796,key!$L$3:$M$15,2,FALSE)&amp;$G796&amp;R$6,'HVAC wts'!$H$7:$R$13254,11,FALSE)</f>
        <v>500.08696000000003</v>
      </c>
      <c r="S796" s="36">
        <f t="shared" si="97"/>
        <v>11057.644979999999</v>
      </c>
      <c r="T796" s="113"/>
      <c r="U796" s="113">
        <f>MATCH($A796&amp;U$6,'All applic'!$A$7:$A$59080,0)</f>
        <v>1295</v>
      </c>
      <c r="V796" s="113">
        <f>MATCH($A796&amp;V$6,'All applic'!$A$7:$A$59080,0)</f>
        <v>1296</v>
      </c>
      <c r="W796" s="113">
        <f>MATCH($A796&amp;W$6,'All applic'!$A$7:$A$59080,0)</f>
        <v>1298</v>
      </c>
      <c r="X796" s="113">
        <f>MATCH($A796&amp;X$6,'All applic'!$A$7:$A$59080,0)</f>
        <v>1297</v>
      </c>
      <c r="Y796" s="113">
        <f>MATCH($A796&amp;Y$6,'All applic'!$A$7:$A$59080,0)</f>
        <v>1295</v>
      </c>
      <c r="Z796" s="113">
        <f>MATCH($A796&amp;Z$6,'All applic'!$A$7:$A$59080,0)</f>
        <v>1298</v>
      </c>
      <c r="AA796" s="113"/>
      <c r="AB796" s="28">
        <f>INDEX('All applic'!$H$7:$H$59080,U796)</f>
        <v>1.1160000000000001</v>
      </c>
      <c r="AC796" s="28">
        <f>INDEX('All applic'!$H$7:$H$59080,V796)</f>
        <v>0.86599999999999999</v>
      </c>
      <c r="AD796" s="28">
        <f>INDEX('All applic'!$H$7:$H$59080,W796)</f>
        <v>0.99</v>
      </c>
      <c r="AE796" s="28">
        <f>INDEX('All applic'!$H$7:$H$59080,X796)</f>
        <v>0.65</v>
      </c>
      <c r="AF796" s="28">
        <f>INDEX('All applic'!$H$7:$H$59080,Y796)</f>
        <v>1.1160000000000001</v>
      </c>
      <c r="AG796" s="28">
        <f>INDEX('All applic'!$H$7:$H$59080,Z796)</f>
        <v>0.99</v>
      </c>
      <c r="AH796" s="28"/>
      <c r="AI796" s="28">
        <f>INDEX('All applic'!$I$7:$I$59080,U796)</f>
        <v>1.8181818181818183</v>
      </c>
      <c r="AJ796" s="28">
        <f>INDEX('All applic'!$I$7:$I$59080,V796)</f>
        <v>1.7954545454545456</v>
      </c>
      <c r="AK796" s="28">
        <f>INDEX('All applic'!$I$7:$I$59080,W796)</f>
        <v>1</v>
      </c>
      <c r="AL796" s="28">
        <f>INDEX('All applic'!$I$7:$I$59080,X796)</f>
        <v>1.0227272727272727</v>
      </c>
      <c r="AM796" s="28">
        <f>INDEX('All applic'!$I$7:$I$59080,Y796)</f>
        <v>1.8181818181818183</v>
      </c>
      <c r="AN796" s="28">
        <f>INDEX('All applic'!$I$7:$I$59080,Z796)</f>
        <v>1</v>
      </c>
      <c r="AO796" s="113"/>
      <c r="AP796" s="113">
        <f>INDEX('All applic'!$J$7:$J$59080,U796)</f>
        <v>-2.7800000000000002E-2</v>
      </c>
      <c r="AQ796" s="113">
        <v>0</v>
      </c>
      <c r="AR796" s="113">
        <f>INDEX('All applic'!$J$7:$J$59080,W796)</f>
        <v>-2.7600000000000003E-2</v>
      </c>
      <c r="AS796" s="113">
        <v>0</v>
      </c>
      <c r="AT796" s="113">
        <v>0</v>
      </c>
      <c r="AU796" s="113">
        <v>0</v>
      </c>
    </row>
    <row r="797" spans="1:47" x14ac:dyDescent="0.25">
      <c r="A797" s="113" t="str">
        <f t="shared" si="92"/>
        <v>CFLDMoMH85CZ05</v>
      </c>
      <c r="B797" s="113" t="str">
        <f t="shared" si="93"/>
        <v>CFLPGEDMoCZ05MH85</v>
      </c>
      <c r="C797" s="113" t="s">
        <v>118</v>
      </c>
      <c r="D797" s="113" t="s">
        <v>129</v>
      </c>
      <c r="E797" s="113" t="s">
        <v>1651</v>
      </c>
      <c r="F797" s="89" t="s">
        <v>1655</v>
      </c>
      <c r="G797" s="113" t="s">
        <v>104</v>
      </c>
      <c r="H797" s="113" t="s">
        <v>1662</v>
      </c>
      <c r="I797" s="115">
        <f t="shared" si="94"/>
        <v>0.94879911641370873</v>
      </c>
      <c r="J797" s="115">
        <f t="shared" si="95"/>
        <v>1.1529125082344656</v>
      </c>
      <c r="K797" s="115">
        <f t="shared" si="96"/>
        <v>-2.4629896907216488E-2</v>
      </c>
      <c r="L797" s="113"/>
      <c r="M797" s="36">
        <f>VLOOKUP("HV_"&amp;$D797&amp;$E797&amp;VLOOKUP($F797,key!$L$3:$M$16,2,FALSE)&amp;$G797&amp;M$6,'HVAC wts'!$H$7:$R$13254,11,FALSE)</f>
        <v>1005.8229999999999</v>
      </c>
      <c r="N797" s="36">
        <f>VLOOKUP("HV_"&amp;$D797&amp;$E797&amp;VLOOKUP($F797,key!$L$3:$M$15,2,FALSE)&amp;$G797&amp;N$6,'HVAC wts'!$H$7:$R$13254,11,FALSE)</f>
        <v>143.68899999999999</v>
      </c>
      <c r="O797" s="36">
        <f>VLOOKUP("HV_"&amp;$D797&amp;$E797&amp;VLOOKUP($F797,key!$L$3:$M$15,2,FALSE)&amp;$G797&amp;O$6,'HVAC wts'!$H$7:$R$13254,11,FALSE)</f>
        <v>6544.6752000000006</v>
      </c>
      <c r="P797" s="36">
        <f>VLOOKUP("HV_"&amp;$D797&amp;$E797&amp;VLOOKUP($F797,key!$L$3:$M$15,2,FALSE)&amp;$G797&amp;P$6,'HVAC wts'!$H$7:$R$13254,11,FALSE)</f>
        <v>934.95360000000005</v>
      </c>
      <c r="Q797" s="36">
        <f>VLOOKUP("HV_"&amp;$D797&amp;$E797&amp;VLOOKUP($F797,key!$L$3:$M$15,2,FALSE)&amp;$G797&amp;Q$6,'HVAC wts'!$H$7:$R$13254,11,FALSE)</f>
        <v>244.2713</v>
      </c>
      <c r="R797" s="36">
        <f>VLOOKUP("HV_"&amp;$D797&amp;$E797&amp;VLOOKUP($F797,key!$L$3:$M$15,2,FALSE)&amp;$G797&amp;R$6,'HVAC wts'!$H$7:$R$13254,11,FALSE)</f>
        <v>1589.4211200000002</v>
      </c>
      <c r="S797" s="36">
        <f t="shared" si="97"/>
        <v>10462.833220000002</v>
      </c>
      <c r="T797" s="113"/>
      <c r="U797" s="113">
        <f>MATCH($A797&amp;U$6,'All applic'!$A$7:$A$59080,0)</f>
        <v>1299</v>
      </c>
      <c r="V797" s="113">
        <f>MATCH($A797&amp;V$6,'All applic'!$A$7:$A$59080,0)</f>
        <v>1300</v>
      </c>
      <c r="W797" s="113">
        <f>MATCH($A797&amp;W$6,'All applic'!$A$7:$A$59080,0)</f>
        <v>1302</v>
      </c>
      <c r="X797" s="113">
        <f>MATCH($A797&amp;X$6,'All applic'!$A$7:$A$59080,0)</f>
        <v>1301</v>
      </c>
      <c r="Y797" s="113">
        <f>MATCH($A797&amp;Y$6,'All applic'!$A$7:$A$59080,0)</f>
        <v>1299</v>
      </c>
      <c r="Z797" s="113">
        <f>MATCH($A797&amp;Z$6,'All applic'!$A$7:$A$59080,0)</f>
        <v>1302</v>
      </c>
      <c r="AA797" s="113"/>
      <c r="AB797" s="28">
        <f>INDEX('All applic'!$H$7:$H$59080,U797)</f>
        <v>1.032</v>
      </c>
      <c r="AC797" s="28">
        <f>INDEX('All applic'!$H$7:$H$59080,V797)</f>
        <v>0.76600000000000001</v>
      </c>
      <c r="AD797" s="28">
        <f>INDEX('All applic'!$H$7:$H$59080,W797)</f>
        <v>0.98599999999999999</v>
      </c>
      <c r="AE797" s="28">
        <f>INDEX('All applic'!$H$7:$H$59080,X797)</f>
        <v>0.54200000000000004</v>
      </c>
      <c r="AF797" s="28">
        <f>INDEX('All applic'!$H$7:$H$59080,Y797)</f>
        <v>1.032</v>
      </c>
      <c r="AG797" s="28">
        <f>INDEX('All applic'!$H$7:$H$59080,Z797)</f>
        <v>0.98599999999999999</v>
      </c>
      <c r="AH797" s="28"/>
      <c r="AI797" s="28">
        <f>INDEX('All applic'!$I$7:$I$59080,U797)</f>
        <v>2</v>
      </c>
      <c r="AJ797" s="28">
        <f>INDEX('All applic'!$I$7:$I$59080,V797)</f>
        <v>2</v>
      </c>
      <c r="AK797" s="28">
        <f>INDEX('All applic'!$I$7:$I$59080,W797)</f>
        <v>1.0227272727272727</v>
      </c>
      <c r="AL797" s="28">
        <f>INDEX('All applic'!$I$7:$I$59080,X797)</f>
        <v>1.0227272727272727</v>
      </c>
      <c r="AM797" s="28">
        <f>INDEX('All applic'!$I$7:$I$59080,Y797)</f>
        <v>2</v>
      </c>
      <c r="AN797" s="28">
        <f>INDEX('All applic'!$I$7:$I$59080,Z797)</f>
        <v>1.0227272727272727</v>
      </c>
      <c r="AO797" s="113"/>
      <c r="AP797" s="113">
        <f>INDEX('All applic'!$J$7:$J$59080,U797)</f>
        <v>-3.4130000000000001E-2</v>
      </c>
      <c r="AQ797" s="113">
        <v>0</v>
      </c>
      <c r="AR797" s="113">
        <f>INDEX('All applic'!$J$7:$J$59080,W797)</f>
        <v>-3.4130000000000001E-2</v>
      </c>
      <c r="AS797" s="113">
        <v>0</v>
      </c>
      <c r="AT797" s="113">
        <v>0</v>
      </c>
      <c r="AU797" s="113">
        <v>0</v>
      </c>
    </row>
    <row r="798" spans="1:47" x14ac:dyDescent="0.25">
      <c r="A798" s="113" t="str">
        <f t="shared" si="92"/>
        <v>CFLDMoMH85CZ06</v>
      </c>
      <c r="B798" s="113" t="str">
        <f t="shared" si="93"/>
        <v>CFLPGEDMoCZ06MH85</v>
      </c>
      <c r="C798" s="113" t="s">
        <v>118</v>
      </c>
      <c r="D798" s="113" t="s">
        <v>129</v>
      </c>
      <c r="E798" s="113" t="s">
        <v>1651</v>
      </c>
      <c r="F798" s="89" t="s">
        <v>1655</v>
      </c>
      <c r="G798" s="113" t="s">
        <v>105</v>
      </c>
      <c r="H798" s="113" t="s">
        <v>1662</v>
      </c>
      <c r="I798" s="115">
        <f t="shared" si="94"/>
        <v>0</v>
      </c>
      <c r="J798" s="115">
        <f t="shared" si="95"/>
        <v>0</v>
      </c>
      <c r="K798" s="115">
        <f t="shared" si="96"/>
        <v>0</v>
      </c>
      <c r="L798" s="113"/>
      <c r="M798" s="36">
        <f>VLOOKUP("HV_"&amp;$D798&amp;$E798&amp;VLOOKUP($F798,key!$L$3:$M$16,2,FALSE)&amp;$G798&amp;M$6,'HVAC wts'!$H$7:$R$13254,11,FALSE)</f>
        <v>0</v>
      </c>
      <c r="N798" s="36">
        <f>VLOOKUP("HV_"&amp;$D798&amp;$E798&amp;VLOOKUP($F798,key!$L$3:$M$15,2,FALSE)&amp;$G798&amp;N$6,'HVAC wts'!$H$7:$R$13254,11,FALSE)</f>
        <v>0</v>
      </c>
      <c r="O798" s="36">
        <f>VLOOKUP("HV_"&amp;$D798&amp;$E798&amp;VLOOKUP($F798,key!$L$3:$M$15,2,FALSE)&amp;$G798&amp;O$6,'HVAC wts'!$H$7:$R$13254,11,FALSE)</f>
        <v>0</v>
      </c>
      <c r="P798" s="36">
        <f>VLOOKUP("HV_"&amp;$D798&amp;$E798&amp;VLOOKUP($F798,key!$L$3:$M$15,2,FALSE)&amp;$G798&amp;P$6,'HVAC wts'!$H$7:$R$13254,11,FALSE)</f>
        <v>0</v>
      </c>
      <c r="Q798" s="36">
        <f>VLOOKUP("HV_"&amp;$D798&amp;$E798&amp;VLOOKUP($F798,key!$L$3:$M$15,2,FALSE)&amp;$G798&amp;Q$6,'HVAC wts'!$H$7:$R$13254,11,FALSE)</f>
        <v>0</v>
      </c>
      <c r="R798" s="36">
        <f>VLOOKUP("HV_"&amp;$D798&amp;$E798&amp;VLOOKUP($F798,key!$L$3:$M$15,2,FALSE)&amp;$G798&amp;R$6,'HVAC wts'!$H$7:$R$13254,11,FALSE)</f>
        <v>0</v>
      </c>
      <c r="S798" s="36">
        <f t="shared" si="97"/>
        <v>0</v>
      </c>
      <c r="T798" s="113"/>
      <c r="U798" s="113">
        <f>MATCH($A798&amp;U$6,'All applic'!$A$7:$A$59080,0)</f>
        <v>1303</v>
      </c>
      <c r="V798" s="113">
        <f>MATCH($A798&amp;V$6,'All applic'!$A$7:$A$59080,0)</f>
        <v>1304</v>
      </c>
      <c r="W798" s="113">
        <f>MATCH($A798&amp;W$6,'All applic'!$A$7:$A$59080,0)</f>
        <v>1306</v>
      </c>
      <c r="X798" s="113">
        <f>MATCH($A798&amp;X$6,'All applic'!$A$7:$A$59080,0)</f>
        <v>1305</v>
      </c>
      <c r="Y798" s="113">
        <f>MATCH($A798&amp;Y$6,'All applic'!$A$7:$A$59080,0)</f>
        <v>1303</v>
      </c>
      <c r="Z798" s="113">
        <f>MATCH($A798&amp;Z$6,'All applic'!$A$7:$A$59080,0)</f>
        <v>1306</v>
      </c>
      <c r="AA798" s="113"/>
      <c r="AB798" s="28">
        <f>INDEX('All applic'!$H$7:$H$59080,U798)</f>
        <v>1.1100000000000001</v>
      </c>
      <c r="AC798" s="28">
        <f>INDEX('All applic'!$H$7:$H$59080,V798)</f>
        <v>0.94599999999999995</v>
      </c>
      <c r="AD798" s="28">
        <f>INDEX('All applic'!$H$7:$H$59080,W798)</f>
        <v>0.99399999999999999</v>
      </c>
      <c r="AE798" s="28">
        <f>INDEX('All applic'!$H$7:$H$59080,X798)</f>
        <v>0.71599999999999997</v>
      </c>
      <c r="AF798" s="28">
        <f>INDEX('All applic'!$H$7:$H$59080,Y798)</f>
        <v>1.1100000000000001</v>
      </c>
      <c r="AG798" s="28">
        <f>INDEX('All applic'!$H$7:$H$59080,Z798)</f>
        <v>0.99399999999999999</v>
      </c>
      <c r="AH798" s="28"/>
      <c r="AI798" s="28">
        <f>INDEX('All applic'!$I$7:$I$59080,U798)</f>
        <v>1.7727272727272729</v>
      </c>
      <c r="AJ798" s="28">
        <f>INDEX('All applic'!$I$7:$I$59080,V798)</f>
        <v>1.8181818181818183</v>
      </c>
      <c r="AK798" s="28">
        <f>INDEX('All applic'!$I$7:$I$59080,W798)</f>
        <v>1</v>
      </c>
      <c r="AL798" s="28">
        <f>INDEX('All applic'!$I$7:$I$59080,X798)</f>
        <v>1.0227272727272727</v>
      </c>
      <c r="AM798" s="28">
        <f>INDEX('All applic'!$I$7:$I$59080,Y798)</f>
        <v>1.7727272727272729</v>
      </c>
      <c r="AN798" s="28">
        <f>INDEX('All applic'!$I$7:$I$59080,Z798)</f>
        <v>1</v>
      </c>
      <c r="AO798" s="113"/>
      <c r="AP798" s="113">
        <f>INDEX('All applic'!$J$7:$J$59080,U798)</f>
        <v>-2.2800000000000001E-2</v>
      </c>
      <c r="AQ798" s="113">
        <v>0</v>
      </c>
      <c r="AR798" s="113">
        <f>INDEX('All applic'!$J$7:$J$59080,W798)</f>
        <v>-2.2800000000000001E-2</v>
      </c>
      <c r="AS798" s="113">
        <v>0</v>
      </c>
      <c r="AT798" s="113">
        <v>0</v>
      </c>
      <c r="AU798" s="113">
        <v>0</v>
      </c>
    </row>
    <row r="799" spans="1:47" x14ac:dyDescent="0.25">
      <c r="A799" s="113" t="str">
        <f t="shared" si="92"/>
        <v>CFLDMoMH85CZ07</v>
      </c>
      <c r="B799" s="113" t="str">
        <f t="shared" si="93"/>
        <v>CFLPGEDMoCZ07MH85</v>
      </c>
      <c r="C799" s="113" t="s">
        <v>118</v>
      </c>
      <c r="D799" s="113" t="s">
        <v>129</v>
      </c>
      <c r="E799" s="113" t="s">
        <v>1651</v>
      </c>
      <c r="F799" s="89" t="s">
        <v>1655</v>
      </c>
      <c r="G799" s="113" t="s">
        <v>106</v>
      </c>
      <c r="H799" s="113" t="s">
        <v>1662</v>
      </c>
      <c r="I799" s="115">
        <f t="shared" si="94"/>
        <v>0</v>
      </c>
      <c r="J799" s="115">
        <f t="shared" si="95"/>
        <v>0</v>
      </c>
      <c r="K799" s="115">
        <f t="shared" si="96"/>
        <v>0</v>
      </c>
      <c r="L799" s="113"/>
      <c r="M799" s="36">
        <f>VLOOKUP("HV_"&amp;$D799&amp;$E799&amp;VLOOKUP($F799,key!$L$3:$M$16,2,FALSE)&amp;$G799&amp;M$6,'HVAC wts'!$H$7:$R$13254,11,FALSE)</f>
        <v>0</v>
      </c>
      <c r="N799" s="36">
        <f>VLOOKUP("HV_"&amp;$D799&amp;$E799&amp;VLOOKUP($F799,key!$L$3:$M$15,2,FALSE)&amp;$G799&amp;N$6,'HVAC wts'!$H$7:$R$13254,11,FALSE)</f>
        <v>0</v>
      </c>
      <c r="O799" s="36">
        <f>VLOOKUP("HV_"&amp;$D799&amp;$E799&amp;VLOOKUP($F799,key!$L$3:$M$15,2,FALSE)&amp;$G799&amp;O$6,'HVAC wts'!$H$7:$R$13254,11,FALSE)</f>
        <v>0</v>
      </c>
      <c r="P799" s="36">
        <f>VLOOKUP("HV_"&amp;$D799&amp;$E799&amp;VLOOKUP($F799,key!$L$3:$M$15,2,FALSE)&amp;$G799&amp;P$6,'HVAC wts'!$H$7:$R$13254,11,FALSE)</f>
        <v>0</v>
      </c>
      <c r="Q799" s="36">
        <f>VLOOKUP("HV_"&amp;$D799&amp;$E799&amp;VLOOKUP($F799,key!$L$3:$M$15,2,FALSE)&amp;$G799&amp;Q$6,'HVAC wts'!$H$7:$R$13254,11,FALSE)</f>
        <v>0</v>
      </c>
      <c r="R799" s="36">
        <f>VLOOKUP("HV_"&amp;$D799&amp;$E799&amp;VLOOKUP($F799,key!$L$3:$M$15,2,FALSE)&amp;$G799&amp;R$6,'HVAC wts'!$H$7:$R$13254,11,FALSE)</f>
        <v>0</v>
      </c>
      <c r="S799" s="36">
        <f t="shared" si="97"/>
        <v>0</v>
      </c>
      <c r="T799" s="113"/>
      <c r="U799" s="113">
        <f>MATCH($A799&amp;U$6,'All applic'!$A$7:$A$59080,0)</f>
        <v>1307</v>
      </c>
      <c r="V799" s="113">
        <f>MATCH($A799&amp;V$6,'All applic'!$A$7:$A$59080,0)</f>
        <v>1308</v>
      </c>
      <c r="W799" s="113">
        <f>MATCH($A799&amp;W$6,'All applic'!$A$7:$A$59080,0)</f>
        <v>1310</v>
      </c>
      <c r="X799" s="113">
        <f>MATCH($A799&amp;X$6,'All applic'!$A$7:$A$59080,0)</f>
        <v>1309</v>
      </c>
      <c r="Y799" s="113">
        <f>MATCH($A799&amp;Y$6,'All applic'!$A$7:$A$59080,0)</f>
        <v>1307</v>
      </c>
      <c r="Z799" s="113">
        <f>MATCH($A799&amp;Z$6,'All applic'!$A$7:$A$59080,0)</f>
        <v>1310</v>
      </c>
      <c r="AA799" s="113"/>
      <c r="AB799" s="28">
        <f>INDEX('All applic'!$H$7:$H$59080,U799)</f>
        <v>1.1399999999999999</v>
      </c>
      <c r="AC799" s="28">
        <f>INDEX('All applic'!$H$7:$H$59080,V799)</f>
        <v>1.01</v>
      </c>
      <c r="AD799" s="28">
        <f>INDEX('All applic'!$H$7:$H$59080,W799)</f>
        <v>0.996</v>
      </c>
      <c r="AE799" s="28">
        <f>INDEX('All applic'!$H$7:$H$59080,X799)</f>
        <v>0.76200000000000001</v>
      </c>
      <c r="AF799" s="28">
        <f>INDEX('All applic'!$H$7:$H$59080,Y799)</f>
        <v>1.1399999999999999</v>
      </c>
      <c r="AG799" s="28">
        <f>INDEX('All applic'!$H$7:$H$59080,Z799)</f>
        <v>0.996</v>
      </c>
      <c r="AH799" s="28"/>
      <c r="AI799" s="28">
        <f>INDEX('All applic'!$I$7:$I$59080,U799)</f>
        <v>1.7045454545454546</v>
      </c>
      <c r="AJ799" s="28">
        <f>INDEX('All applic'!$I$7:$I$59080,V799)</f>
        <v>1.7045454545454546</v>
      </c>
      <c r="AK799" s="28">
        <f>INDEX('All applic'!$I$7:$I$59080,W799)</f>
        <v>1.0227272727272727</v>
      </c>
      <c r="AL799" s="28">
        <f>INDEX('All applic'!$I$7:$I$59080,X799)</f>
        <v>1.0227272727272727</v>
      </c>
      <c r="AM799" s="28">
        <f>INDEX('All applic'!$I$7:$I$59080,Y799)</f>
        <v>1.7045454545454546</v>
      </c>
      <c r="AN799" s="28">
        <f>INDEX('All applic'!$I$7:$I$59080,Z799)</f>
        <v>1.0227272727272727</v>
      </c>
      <c r="AO799" s="113"/>
      <c r="AP799" s="113">
        <f>INDEX('All applic'!$J$7:$J$59080,U799)</f>
        <v>-1.908E-2</v>
      </c>
      <c r="AQ799" s="113">
        <v>0</v>
      </c>
      <c r="AR799" s="113">
        <f>INDEX('All applic'!$J$7:$J$59080,W799)</f>
        <v>-1.9140000000000001E-2</v>
      </c>
      <c r="AS799" s="113">
        <v>0</v>
      </c>
      <c r="AT799" s="113">
        <v>0</v>
      </c>
      <c r="AU799" s="113">
        <v>0</v>
      </c>
    </row>
    <row r="800" spans="1:47" x14ac:dyDescent="0.25">
      <c r="A800" s="113" t="str">
        <f t="shared" si="92"/>
        <v>CFLDMoMH85CZ08</v>
      </c>
      <c r="B800" s="113" t="str">
        <f t="shared" si="93"/>
        <v>CFLPGEDMoCZ08MH85</v>
      </c>
      <c r="C800" s="113" t="s">
        <v>118</v>
      </c>
      <c r="D800" s="113" t="s">
        <v>129</v>
      </c>
      <c r="E800" s="113" t="s">
        <v>1651</v>
      </c>
      <c r="F800" s="89" t="s">
        <v>1655</v>
      </c>
      <c r="G800" s="113" t="s">
        <v>107</v>
      </c>
      <c r="H800" s="113" t="s">
        <v>1662</v>
      </c>
      <c r="I800" s="115">
        <f t="shared" si="94"/>
        <v>0</v>
      </c>
      <c r="J800" s="115">
        <f t="shared" si="95"/>
        <v>0</v>
      </c>
      <c r="K800" s="115">
        <f t="shared" si="96"/>
        <v>0</v>
      </c>
      <c r="L800" s="113"/>
      <c r="M800" s="36">
        <f>VLOOKUP("HV_"&amp;$D800&amp;$E800&amp;VLOOKUP($F800,key!$L$3:$M$16,2,FALSE)&amp;$G800&amp;M$6,'HVAC wts'!$H$7:$R$13254,11,FALSE)</f>
        <v>0</v>
      </c>
      <c r="N800" s="36">
        <f>VLOOKUP("HV_"&amp;$D800&amp;$E800&amp;VLOOKUP($F800,key!$L$3:$M$15,2,FALSE)&amp;$G800&amp;N$6,'HVAC wts'!$H$7:$R$13254,11,FALSE)</f>
        <v>0</v>
      </c>
      <c r="O800" s="36">
        <f>VLOOKUP("HV_"&amp;$D800&amp;$E800&amp;VLOOKUP($F800,key!$L$3:$M$15,2,FALSE)&amp;$G800&amp;O$6,'HVAC wts'!$H$7:$R$13254,11,FALSE)</f>
        <v>0</v>
      </c>
      <c r="P800" s="36">
        <f>VLOOKUP("HV_"&amp;$D800&amp;$E800&amp;VLOOKUP($F800,key!$L$3:$M$15,2,FALSE)&amp;$G800&amp;P$6,'HVAC wts'!$H$7:$R$13254,11,FALSE)</f>
        <v>0</v>
      </c>
      <c r="Q800" s="36">
        <f>VLOOKUP("HV_"&amp;$D800&amp;$E800&amp;VLOOKUP($F800,key!$L$3:$M$15,2,FALSE)&amp;$G800&amp;Q$6,'HVAC wts'!$H$7:$R$13254,11,FALSE)</f>
        <v>0</v>
      </c>
      <c r="R800" s="36">
        <f>VLOOKUP("HV_"&amp;$D800&amp;$E800&amp;VLOOKUP($F800,key!$L$3:$M$15,2,FALSE)&amp;$G800&amp;R$6,'HVAC wts'!$H$7:$R$13254,11,FALSE)</f>
        <v>0</v>
      </c>
      <c r="S800" s="36">
        <f t="shared" si="97"/>
        <v>0</v>
      </c>
      <c r="T800" s="113"/>
      <c r="U800" s="113">
        <f>MATCH($A800&amp;U$6,'All applic'!$A$7:$A$59080,0)</f>
        <v>1311</v>
      </c>
      <c r="V800" s="113">
        <f>MATCH($A800&amp;V$6,'All applic'!$A$7:$A$59080,0)</f>
        <v>1312</v>
      </c>
      <c r="W800" s="113">
        <f>MATCH($A800&amp;W$6,'All applic'!$A$7:$A$59080,0)</f>
        <v>1314</v>
      </c>
      <c r="X800" s="113">
        <f>MATCH($A800&amp;X$6,'All applic'!$A$7:$A$59080,0)</f>
        <v>1313</v>
      </c>
      <c r="Y800" s="113">
        <f>MATCH($A800&amp;Y$6,'All applic'!$A$7:$A$59080,0)</f>
        <v>1311</v>
      </c>
      <c r="Z800" s="113">
        <f>MATCH($A800&amp;Z$6,'All applic'!$A$7:$A$59080,0)</f>
        <v>1314</v>
      </c>
      <c r="AA800" s="113"/>
      <c r="AB800" s="28">
        <f>INDEX('All applic'!$H$7:$H$59080,U800)</f>
        <v>1.1499999999999999</v>
      </c>
      <c r="AC800" s="28">
        <f>INDEX('All applic'!$H$7:$H$59080,V800)</f>
        <v>1.014</v>
      </c>
      <c r="AD800" s="28">
        <f>INDEX('All applic'!$H$7:$H$59080,W800)</f>
        <v>0.998</v>
      </c>
      <c r="AE800" s="28">
        <f>INDEX('All applic'!$H$7:$H$59080,X800)</f>
        <v>0.76</v>
      </c>
      <c r="AF800" s="28">
        <f>INDEX('All applic'!$H$7:$H$59080,Y800)</f>
        <v>1.1499999999999999</v>
      </c>
      <c r="AG800" s="28">
        <f>INDEX('All applic'!$H$7:$H$59080,Z800)</f>
        <v>0.998</v>
      </c>
      <c r="AH800" s="28"/>
      <c r="AI800" s="28">
        <f>INDEX('All applic'!$I$7:$I$59080,U800)</f>
        <v>1.7954545454545456</v>
      </c>
      <c r="AJ800" s="28">
        <f>INDEX('All applic'!$I$7:$I$59080,V800)</f>
        <v>1.6590909090909092</v>
      </c>
      <c r="AK800" s="28">
        <f>INDEX('All applic'!$I$7:$I$59080,W800)</f>
        <v>1</v>
      </c>
      <c r="AL800" s="28">
        <f>INDEX('All applic'!$I$7:$I$59080,X800)</f>
        <v>1</v>
      </c>
      <c r="AM800" s="28">
        <f>INDEX('All applic'!$I$7:$I$59080,Y800)</f>
        <v>1.7954545454545456</v>
      </c>
      <c r="AN800" s="28">
        <f>INDEX('All applic'!$I$7:$I$59080,Z800)</f>
        <v>1</v>
      </c>
      <c r="AO800" s="113"/>
      <c r="AP800" s="113">
        <f>INDEX('All applic'!$J$7:$J$59080,U800)</f>
        <v>-1.9019999999999999E-2</v>
      </c>
      <c r="AQ800" s="113">
        <v>0</v>
      </c>
      <c r="AR800" s="113">
        <f>INDEX('All applic'!$J$7:$J$59080,W800)</f>
        <v>-1.9019999999999999E-2</v>
      </c>
      <c r="AS800" s="113">
        <v>0</v>
      </c>
      <c r="AT800" s="113">
        <v>0</v>
      </c>
      <c r="AU800" s="113">
        <v>0</v>
      </c>
    </row>
    <row r="801" spans="1:47" x14ac:dyDescent="0.25">
      <c r="A801" s="113" t="str">
        <f t="shared" si="92"/>
        <v>CFLDMoMH85CZ09</v>
      </c>
      <c r="B801" s="113" t="str">
        <f t="shared" si="93"/>
        <v>CFLPGEDMoCZ09MH85</v>
      </c>
      <c r="C801" s="113" t="s">
        <v>118</v>
      </c>
      <c r="D801" s="113" t="s">
        <v>129</v>
      </c>
      <c r="E801" s="113" t="s">
        <v>1651</v>
      </c>
      <c r="F801" s="89" t="s">
        <v>1655</v>
      </c>
      <c r="G801" s="113" t="s">
        <v>108</v>
      </c>
      <c r="H801" s="113" t="s">
        <v>1662</v>
      </c>
      <c r="I801" s="115">
        <f t="shared" si="94"/>
        <v>0</v>
      </c>
      <c r="J801" s="115">
        <f t="shared" si="95"/>
        <v>0</v>
      </c>
      <c r="K801" s="115">
        <f t="shared" si="96"/>
        <v>0</v>
      </c>
      <c r="L801" s="113"/>
      <c r="M801" s="36">
        <f>VLOOKUP("HV_"&amp;$D801&amp;$E801&amp;VLOOKUP($F801,key!$L$3:$M$16,2,FALSE)&amp;$G801&amp;M$6,'HVAC wts'!$H$7:$R$13254,11,FALSE)</f>
        <v>0</v>
      </c>
      <c r="N801" s="36">
        <f>VLOOKUP("HV_"&amp;$D801&amp;$E801&amp;VLOOKUP($F801,key!$L$3:$M$15,2,FALSE)&amp;$G801&amp;N$6,'HVAC wts'!$H$7:$R$13254,11,FALSE)</f>
        <v>0</v>
      </c>
      <c r="O801" s="36">
        <f>VLOOKUP("HV_"&amp;$D801&amp;$E801&amp;VLOOKUP($F801,key!$L$3:$M$15,2,FALSE)&amp;$G801&amp;O$6,'HVAC wts'!$H$7:$R$13254,11,FALSE)</f>
        <v>0</v>
      </c>
      <c r="P801" s="36">
        <f>VLOOKUP("HV_"&amp;$D801&amp;$E801&amp;VLOOKUP($F801,key!$L$3:$M$15,2,FALSE)&amp;$G801&amp;P$6,'HVAC wts'!$H$7:$R$13254,11,FALSE)</f>
        <v>0</v>
      </c>
      <c r="Q801" s="36">
        <f>VLOOKUP("HV_"&amp;$D801&amp;$E801&amp;VLOOKUP($F801,key!$L$3:$M$15,2,FALSE)&amp;$G801&amp;Q$6,'HVAC wts'!$H$7:$R$13254,11,FALSE)</f>
        <v>0</v>
      </c>
      <c r="R801" s="36">
        <f>VLOOKUP("HV_"&amp;$D801&amp;$E801&amp;VLOOKUP($F801,key!$L$3:$M$15,2,FALSE)&amp;$G801&amp;R$6,'HVAC wts'!$H$7:$R$13254,11,FALSE)</f>
        <v>0</v>
      </c>
      <c r="S801" s="36">
        <f t="shared" si="97"/>
        <v>0</v>
      </c>
      <c r="T801" s="113"/>
      <c r="U801" s="113">
        <f>MATCH($A801&amp;U$6,'All applic'!$A$7:$A$59080,0)</f>
        <v>1315</v>
      </c>
      <c r="V801" s="113">
        <f>MATCH($A801&amp;V$6,'All applic'!$A$7:$A$59080,0)</f>
        <v>1316</v>
      </c>
      <c r="W801" s="113">
        <f>MATCH($A801&amp;W$6,'All applic'!$A$7:$A$59080,0)</f>
        <v>1318</v>
      </c>
      <c r="X801" s="113">
        <f>MATCH($A801&amp;X$6,'All applic'!$A$7:$A$59080,0)</f>
        <v>1317</v>
      </c>
      <c r="Y801" s="113">
        <f>MATCH($A801&amp;Y$6,'All applic'!$A$7:$A$59080,0)</f>
        <v>1315</v>
      </c>
      <c r="Z801" s="113">
        <f>MATCH($A801&amp;Z$6,'All applic'!$A$7:$A$59080,0)</f>
        <v>1318</v>
      </c>
      <c r="AA801" s="113"/>
      <c r="AB801" s="28">
        <f>INDEX('All applic'!$H$7:$H$59080,U801)</f>
        <v>1.1579999999999999</v>
      </c>
      <c r="AC801" s="28">
        <f>INDEX('All applic'!$H$7:$H$59080,V801)</f>
        <v>1.014</v>
      </c>
      <c r="AD801" s="28">
        <f>INDEX('All applic'!$H$7:$H$59080,W801)</f>
        <v>0.996</v>
      </c>
      <c r="AE801" s="28">
        <f>INDEX('All applic'!$H$7:$H$59080,X801)</f>
        <v>0.748</v>
      </c>
      <c r="AF801" s="28">
        <f>INDEX('All applic'!$H$7:$H$59080,Y801)</f>
        <v>1.1579999999999999</v>
      </c>
      <c r="AG801" s="28">
        <f>INDEX('All applic'!$H$7:$H$59080,Z801)</f>
        <v>0.996</v>
      </c>
      <c r="AH801" s="28"/>
      <c r="AI801" s="28">
        <f>INDEX('All applic'!$I$7:$I$59080,U801)</f>
        <v>1.7272727272727273</v>
      </c>
      <c r="AJ801" s="28">
        <f>INDEX('All applic'!$I$7:$I$59080,V801)</f>
        <v>1.7045454545454546</v>
      </c>
      <c r="AK801" s="28">
        <f>INDEX('All applic'!$I$7:$I$59080,W801)</f>
        <v>1.0227272727272727</v>
      </c>
      <c r="AL801" s="28">
        <f>INDEX('All applic'!$I$7:$I$59080,X801)</f>
        <v>1</v>
      </c>
      <c r="AM801" s="28">
        <f>INDEX('All applic'!$I$7:$I$59080,Y801)</f>
        <v>1.7272727272727273</v>
      </c>
      <c r="AN801" s="28">
        <f>INDEX('All applic'!$I$7:$I$59080,Z801)</f>
        <v>1.0227272727272727</v>
      </c>
      <c r="AO801" s="113"/>
      <c r="AP801" s="113">
        <f>INDEX('All applic'!$J$7:$J$59080,U801)</f>
        <v>-0.02</v>
      </c>
      <c r="AQ801" s="113">
        <v>0</v>
      </c>
      <c r="AR801" s="113">
        <f>INDEX('All applic'!$J$7:$J$59080,W801)</f>
        <v>-1.9960000000000002E-2</v>
      </c>
      <c r="AS801" s="113">
        <v>0</v>
      </c>
      <c r="AT801" s="113">
        <v>0</v>
      </c>
      <c r="AU801" s="113">
        <v>0</v>
      </c>
    </row>
    <row r="802" spans="1:47" x14ac:dyDescent="0.25">
      <c r="A802" s="113" t="str">
        <f t="shared" si="92"/>
        <v>CFLDMoMH85CZ10</v>
      </c>
      <c r="B802" s="113" t="str">
        <f t="shared" si="93"/>
        <v>CFLPGEDMoCZ10MH85</v>
      </c>
      <c r="C802" s="113" t="s">
        <v>118</v>
      </c>
      <c r="D802" s="113" t="s">
        <v>129</v>
      </c>
      <c r="E802" s="113" t="s">
        <v>1651</v>
      </c>
      <c r="F802" s="89" t="s">
        <v>1655</v>
      </c>
      <c r="G802" s="113" t="s">
        <v>109</v>
      </c>
      <c r="H802" s="113" t="s">
        <v>1662</v>
      </c>
      <c r="I802" s="115">
        <f t="shared" si="94"/>
        <v>0</v>
      </c>
      <c r="J802" s="115">
        <f t="shared" si="95"/>
        <v>0</v>
      </c>
      <c r="K802" s="115">
        <f t="shared" si="96"/>
        <v>0</v>
      </c>
      <c r="L802" s="113"/>
      <c r="M802" s="36">
        <f>VLOOKUP("HV_"&amp;$D802&amp;$E802&amp;VLOOKUP($F802,key!$L$3:$M$16,2,FALSE)&amp;$G802&amp;M$6,'HVAC wts'!$H$7:$R$13254,11,FALSE)</f>
        <v>0</v>
      </c>
      <c r="N802" s="36">
        <f>VLOOKUP("HV_"&amp;$D802&amp;$E802&amp;VLOOKUP($F802,key!$L$3:$M$15,2,FALSE)&amp;$G802&amp;N$6,'HVAC wts'!$H$7:$R$13254,11,FALSE)</f>
        <v>0</v>
      </c>
      <c r="O802" s="36">
        <f>VLOOKUP("HV_"&amp;$D802&amp;$E802&amp;VLOOKUP($F802,key!$L$3:$M$15,2,FALSE)&amp;$G802&amp;O$6,'HVAC wts'!$H$7:$R$13254,11,FALSE)</f>
        <v>0</v>
      </c>
      <c r="P802" s="36">
        <f>VLOOKUP("HV_"&amp;$D802&amp;$E802&amp;VLOOKUP($F802,key!$L$3:$M$15,2,FALSE)&amp;$G802&amp;P$6,'HVAC wts'!$H$7:$R$13254,11,FALSE)</f>
        <v>0</v>
      </c>
      <c r="Q802" s="36">
        <f>VLOOKUP("HV_"&amp;$D802&amp;$E802&amp;VLOOKUP($F802,key!$L$3:$M$15,2,FALSE)&amp;$G802&amp;Q$6,'HVAC wts'!$H$7:$R$13254,11,FALSE)</f>
        <v>0</v>
      </c>
      <c r="R802" s="36">
        <f>VLOOKUP("HV_"&amp;$D802&amp;$E802&amp;VLOOKUP($F802,key!$L$3:$M$15,2,FALSE)&amp;$G802&amp;R$6,'HVAC wts'!$H$7:$R$13254,11,FALSE)</f>
        <v>0</v>
      </c>
      <c r="S802" s="36">
        <f t="shared" si="97"/>
        <v>0</v>
      </c>
      <c r="T802" s="113"/>
      <c r="U802" s="113">
        <f>MATCH($A802&amp;U$6,'All applic'!$A$7:$A$59080,0)</f>
        <v>1319</v>
      </c>
      <c r="V802" s="113">
        <f>MATCH($A802&amp;V$6,'All applic'!$A$7:$A$59080,0)</f>
        <v>1320</v>
      </c>
      <c r="W802" s="113">
        <f>MATCH($A802&amp;W$6,'All applic'!$A$7:$A$59080,0)</f>
        <v>1322</v>
      </c>
      <c r="X802" s="113">
        <f>MATCH($A802&amp;X$6,'All applic'!$A$7:$A$59080,0)</f>
        <v>1321</v>
      </c>
      <c r="Y802" s="113">
        <f>MATCH($A802&amp;Y$6,'All applic'!$A$7:$A$59080,0)</f>
        <v>1319</v>
      </c>
      <c r="Z802" s="113">
        <f>MATCH($A802&amp;Z$6,'All applic'!$A$7:$A$59080,0)</f>
        <v>1322</v>
      </c>
      <c r="AA802" s="113"/>
      <c r="AB802" s="28">
        <f>INDEX('All applic'!$H$7:$H$59080,U802)</f>
        <v>1.1759999999999999</v>
      </c>
      <c r="AC802" s="28">
        <f>INDEX('All applic'!$H$7:$H$59080,V802)</f>
        <v>1.016</v>
      </c>
      <c r="AD802" s="28">
        <f>INDEX('All applic'!$H$7:$H$59080,W802)</f>
        <v>0.996</v>
      </c>
      <c r="AE802" s="28">
        <f>INDEX('All applic'!$H$7:$H$59080,X802)</f>
        <v>0.74199999999999999</v>
      </c>
      <c r="AF802" s="28">
        <f>INDEX('All applic'!$H$7:$H$59080,Y802)</f>
        <v>1.1759999999999999</v>
      </c>
      <c r="AG802" s="28">
        <f>INDEX('All applic'!$H$7:$H$59080,Z802)</f>
        <v>0.996</v>
      </c>
      <c r="AH802" s="28"/>
      <c r="AI802" s="28">
        <f>INDEX('All applic'!$I$7:$I$59080,U802)</f>
        <v>1.8181818181818183</v>
      </c>
      <c r="AJ802" s="28">
        <f>INDEX('All applic'!$I$7:$I$59080,V802)</f>
        <v>1.8181818181818183</v>
      </c>
      <c r="AK802" s="28">
        <f>INDEX('All applic'!$I$7:$I$59080,W802)</f>
        <v>1.0227272727272727</v>
      </c>
      <c r="AL802" s="28">
        <f>INDEX('All applic'!$I$7:$I$59080,X802)</f>
        <v>1</v>
      </c>
      <c r="AM802" s="28">
        <f>INDEX('All applic'!$I$7:$I$59080,Y802)</f>
        <v>1.8181818181818183</v>
      </c>
      <c r="AN802" s="28">
        <f>INDEX('All applic'!$I$7:$I$59080,Z802)</f>
        <v>1.0227272727272727</v>
      </c>
      <c r="AO802" s="113"/>
      <c r="AP802" s="113">
        <f>INDEX('All applic'!$J$7:$J$59080,U802)</f>
        <v>-2.0399999999999998E-2</v>
      </c>
      <c r="AQ802" s="113">
        <v>0</v>
      </c>
      <c r="AR802" s="113">
        <f>INDEX('All applic'!$J$7:$J$59080,W802)</f>
        <v>-2.0399999999999998E-2</v>
      </c>
      <c r="AS802" s="113">
        <v>0</v>
      </c>
      <c r="AT802" s="113">
        <v>0</v>
      </c>
      <c r="AU802" s="113">
        <v>0</v>
      </c>
    </row>
    <row r="803" spans="1:47" x14ac:dyDescent="0.25">
      <c r="A803" s="113" t="str">
        <f t="shared" si="92"/>
        <v>CFLDMoMH85CZ11</v>
      </c>
      <c r="B803" s="113" t="str">
        <f t="shared" si="93"/>
        <v>CFLPGEDMoCZ11MH85</v>
      </c>
      <c r="C803" s="113" t="s">
        <v>118</v>
      </c>
      <c r="D803" s="113" t="s">
        <v>129</v>
      </c>
      <c r="E803" s="113" t="s">
        <v>1651</v>
      </c>
      <c r="F803" s="89" t="s">
        <v>1655</v>
      </c>
      <c r="G803" s="113" t="s">
        <v>110</v>
      </c>
      <c r="H803" s="113" t="s">
        <v>1662</v>
      </c>
      <c r="I803" s="115">
        <f t="shared" si="94"/>
        <v>1.1346701511806603</v>
      </c>
      <c r="J803" s="115">
        <f t="shared" si="95"/>
        <v>1.7462798210059489</v>
      </c>
      <c r="K803" s="115">
        <f t="shared" si="96"/>
        <v>-1.9329698412139149E-2</v>
      </c>
      <c r="L803" s="113"/>
      <c r="M803" s="36">
        <f>VLOOKUP("HV_"&amp;$D803&amp;$E803&amp;VLOOKUP($F803,key!$L$3:$M$16,2,FALSE)&amp;$G803&amp;M$6,'HVAC wts'!$H$7:$R$13254,11,FALSE)</f>
        <v>31856.859999999993</v>
      </c>
      <c r="N803" s="36">
        <f>VLOOKUP("HV_"&amp;$D803&amp;$E803&amp;VLOOKUP($F803,key!$L$3:$M$15,2,FALSE)&amp;$G803&amp;N$6,'HVAC wts'!$H$7:$R$13254,11,FALSE)</f>
        <v>4550.9799999999987</v>
      </c>
      <c r="O803" s="36">
        <f>VLOOKUP("HV_"&amp;$D803&amp;$E803&amp;VLOOKUP($F803,key!$L$3:$M$15,2,FALSE)&amp;$G803&amp;O$6,'HVAC wts'!$H$7:$R$13254,11,FALSE)</f>
        <v>2501.415</v>
      </c>
      <c r="P803" s="36">
        <f>VLOOKUP("HV_"&amp;$D803&amp;$E803&amp;VLOOKUP($F803,key!$L$3:$M$15,2,FALSE)&amp;$G803&amp;P$6,'HVAC wts'!$H$7:$R$13254,11,FALSE)</f>
        <v>357.34500000000003</v>
      </c>
      <c r="Q803" s="36">
        <f>VLOOKUP("HV_"&amp;$D803&amp;$E803&amp;VLOOKUP($F803,key!$L$3:$M$15,2,FALSE)&amp;$G803&amp;Q$6,'HVAC wts'!$H$7:$R$13254,11,FALSE)</f>
        <v>7736.6660000000002</v>
      </c>
      <c r="R803" s="36">
        <f>VLOOKUP("HV_"&amp;$D803&amp;$E803&amp;VLOOKUP($F803,key!$L$3:$M$15,2,FALSE)&amp;$G803&amp;R$6,'HVAC wts'!$H$7:$R$13254,11,FALSE)</f>
        <v>607.48650000000009</v>
      </c>
      <c r="S803" s="36">
        <f t="shared" si="97"/>
        <v>47610.752499999988</v>
      </c>
      <c r="T803" s="113"/>
      <c r="U803" s="113">
        <f>MATCH($A803&amp;U$6,'All applic'!$A$7:$A$59080,0)</f>
        <v>1323</v>
      </c>
      <c r="V803" s="113">
        <f>MATCH($A803&amp;V$6,'All applic'!$A$7:$A$59080,0)</f>
        <v>1324</v>
      </c>
      <c r="W803" s="113">
        <f>MATCH($A803&amp;W$6,'All applic'!$A$7:$A$59080,0)</f>
        <v>1326</v>
      </c>
      <c r="X803" s="113">
        <f>MATCH($A803&amp;X$6,'All applic'!$A$7:$A$59080,0)</f>
        <v>1325</v>
      </c>
      <c r="Y803" s="113">
        <f>MATCH($A803&amp;Y$6,'All applic'!$A$7:$A$59080,0)</f>
        <v>1323</v>
      </c>
      <c r="Z803" s="113">
        <f>MATCH($A803&amp;Z$6,'All applic'!$A$7:$A$59080,0)</f>
        <v>1326</v>
      </c>
      <c r="AA803" s="113"/>
      <c r="AB803" s="28">
        <f>INDEX('All applic'!$H$7:$H$59080,U803)</f>
        <v>1.1719999999999999</v>
      </c>
      <c r="AC803" s="28">
        <f>INDEX('All applic'!$H$7:$H$59080,V803)</f>
        <v>0.94599999999999995</v>
      </c>
      <c r="AD803" s="28">
        <f>INDEX('All applic'!$H$7:$H$59080,W803)</f>
        <v>0.99</v>
      </c>
      <c r="AE803" s="28">
        <f>INDEX('All applic'!$H$7:$H$59080,X803)</f>
        <v>0.66</v>
      </c>
      <c r="AF803" s="28">
        <f>INDEX('All applic'!$H$7:$H$59080,Y803)</f>
        <v>1.1719999999999999</v>
      </c>
      <c r="AG803" s="28">
        <f>INDEX('All applic'!$H$7:$H$59080,Z803)</f>
        <v>0.99</v>
      </c>
      <c r="AH803" s="28"/>
      <c r="AI803" s="28">
        <f>INDEX('All applic'!$I$7:$I$59080,U803)</f>
        <v>1.8048780487804876</v>
      </c>
      <c r="AJ803" s="28">
        <f>INDEX('All applic'!$I$7:$I$59080,V803)</f>
        <v>1.8048780487804876</v>
      </c>
      <c r="AK803" s="28">
        <f>INDEX('All applic'!$I$7:$I$59080,W803)</f>
        <v>1</v>
      </c>
      <c r="AL803" s="28">
        <f>INDEX('All applic'!$I$7:$I$59080,X803)</f>
        <v>1</v>
      </c>
      <c r="AM803" s="28">
        <f>INDEX('All applic'!$I$7:$I$59080,Y803)</f>
        <v>1.8048780487804876</v>
      </c>
      <c r="AN803" s="28">
        <f>INDEX('All applic'!$I$7:$I$59080,Z803)</f>
        <v>1</v>
      </c>
      <c r="AO803" s="113"/>
      <c r="AP803" s="113">
        <f>INDEX('All applic'!$J$7:$J$59080,U803)</f>
        <v>-2.6800000000000001E-2</v>
      </c>
      <c r="AQ803" s="113">
        <v>0</v>
      </c>
      <c r="AR803" s="113">
        <f>INDEX('All applic'!$J$7:$J$59080,W803)</f>
        <v>-2.6600000000000002E-2</v>
      </c>
      <c r="AS803" s="113">
        <v>0</v>
      </c>
      <c r="AT803" s="113">
        <v>0</v>
      </c>
      <c r="AU803" s="113">
        <v>0</v>
      </c>
    </row>
    <row r="804" spans="1:47" x14ac:dyDescent="0.25">
      <c r="A804" s="113" t="str">
        <f t="shared" si="92"/>
        <v>CFLDMoMH85CZ12</v>
      </c>
      <c r="B804" s="113" t="str">
        <f t="shared" si="93"/>
        <v>CFLPGEDMoCZ12MH85</v>
      </c>
      <c r="C804" s="113" t="s">
        <v>118</v>
      </c>
      <c r="D804" s="113" t="s">
        <v>129</v>
      </c>
      <c r="E804" s="113" t="s">
        <v>1651</v>
      </c>
      <c r="F804" s="89" t="s">
        <v>1655</v>
      </c>
      <c r="G804" s="113" t="s">
        <v>111</v>
      </c>
      <c r="H804" s="113" t="s">
        <v>1662</v>
      </c>
      <c r="I804" s="115">
        <f t="shared" si="94"/>
        <v>1.1054312348997195</v>
      </c>
      <c r="J804" s="115">
        <f t="shared" si="95"/>
        <v>1.9677878925283843</v>
      </c>
      <c r="K804" s="115">
        <f t="shared" si="96"/>
        <v>-2.0783505154639174E-2</v>
      </c>
      <c r="L804" s="113"/>
      <c r="M804" s="36">
        <f>VLOOKUP("HV_"&amp;$D804&amp;$E804&amp;VLOOKUP($F804,key!$L$3:$M$16,2,FALSE)&amp;$G804&amp;M$6,'HVAC wts'!$H$7:$R$13254,11,FALSE)</f>
        <v>20357.758399999999</v>
      </c>
      <c r="N804" s="36">
        <f>VLOOKUP("HV_"&amp;$D804&amp;$E804&amp;VLOOKUP($F804,key!$L$3:$M$15,2,FALSE)&amp;$G804&amp;N$6,'HVAC wts'!$H$7:$R$13254,11,FALSE)</f>
        <v>2908.2511999999997</v>
      </c>
      <c r="O804" s="36">
        <f>VLOOKUP("HV_"&amp;$D804&amp;$E804&amp;VLOOKUP($F804,key!$L$3:$M$15,2,FALSE)&amp;$G804&amp;O$6,'HVAC wts'!$H$7:$R$13254,11,FALSE)</f>
        <v>677.5930000000011</v>
      </c>
      <c r="P804" s="36">
        <f>VLOOKUP("HV_"&amp;$D804&amp;$E804&amp;VLOOKUP($F804,key!$L$3:$M$15,2,FALSE)&amp;$G804&amp;P$6,'HVAC wts'!$H$7:$R$13254,11,FALSE)</f>
        <v>96.799000000000163</v>
      </c>
      <c r="Q804" s="36">
        <f>VLOOKUP("HV_"&amp;$D804&amp;$E804&amp;VLOOKUP($F804,key!$L$3:$M$15,2,FALSE)&amp;$G804&amp;Q$6,'HVAC wts'!$H$7:$R$13254,11,FALSE)</f>
        <v>4944.0270400000009</v>
      </c>
      <c r="R804" s="36">
        <f>VLOOKUP("HV_"&amp;$D804&amp;$E804&amp;VLOOKUP($F804,key!$L$3:$M$15,2,FALSE)&amp;$G804&amp;R$6,'HVAC wts'!$H$7:$R$13254,11,FALSE)</f>
        <v>164.55830000000029</v>
      </c>
      <c r="S804" s="36">
        <f t="shared" si="97"/>
        <v>29148.986939999999</v>
      </c>
      <c r="T804" s="113"/>
      <c r="U804" s="113">
        <f>MATCH($A804&amp;U$6,'All applic'!$A$7:$A$59080,0)</f>
        <v>1327</v>
      </c>
      <c r="V804" s="113">
        <f>MATCH($A804&amp;V$6,'All applic'!$A$7:$A$59080,0)</f>
        <v>1328</v>
      </c>
      <c r="W804" s="113">
        <f>MATCH($A804&amp;W$6,'All applic'!$A$7:$A$59080,0)</f>
        <v>1330</v>
      </c>
      <c r="X804" s="113">
        <f>MATCH($A804&amp;X$6,'All applic'!$A$7:$A$59080,0)</f>
        <v>1329</v>
      </c>
      <c r="Y804" s="113">
        <f>MATCH($A804&amp;Y$6,'All applic'!$A$7:$A$59080,0)</f>
        <v>1327</v>
      </c>
      <c r="Z804" s="113">
        <f>MATCH($A804&amp;Z$6,'All applic'!$A$7:$A$59080,0)</f>
        <v>1330</v>
      </c>
      <c r="AA804" s="113"/>
      <c r="AB804" s="28">
        <f>INDEX('All applic'!$H$7:$H$59080,U804)</f>
        <v>1.1339999999999999</v>
      </c>
      <c r="AC804" s="28">
        <f>INDEX('All applic'!$H$7:$H$59080,V804)</f>
        <v>0.90600000000000003</v>
      </c>
      <c r="AD804" s="28">
        <f>INDEX('All applic'!$H$7:$H$59080,W804)</f>
        <v>0.99</v>
      </c>
      <c r="AE804" s="28">
        <f>INDEX('All applic'!$H$7:$H$59080,X804)</f>
        <v>0.63400000000000001</v>
      </c>
      <c r="AF804" s="28">
        <f>INDEX('All applic'!$H$7:$H$59080,Y804)</f>
        <v>1.1339999999999999</v>
      </c>
      <c r="AG804" s="28">
        <f>INDEX('All applic'!$H$7:$H$59080,Z804)</f>
        <v>0.99</v>
      </c>
      <c r="AH804" s="28"/>
      <c r="AI804" s="28">
        <f>INDEX('All applic'!$I$7:$I$59080,U804)</f>
        <v>2</v>
      </c>
      <c r="AJ804" s="28">
        <f>INDEX('All applic'!$I$7:$I$59080,V804)</f>
        <v>2</v>
      </c>
      <c r="AK804" s="28">
        <f>INDEX('All applic'!$I$7:$I$59080,W804)</f>
        <v>1</v>
      </c>
      <c r="AL804" s="28">
        <f>INDEX('All applic'!$I$7:$I$59080,X804)</f>
        <v>1</v>
      </c>
      <c r="AM804" s="28">
        <f>INDEX('All applic'!$I$7:$I$59080,Y804)</f>
        <v>2</v>
      </c>
      <c r="AN804" s="28">
        <f>INDEX('All applic'!$I$7:$I$59080,Z804)</f>
        <v>1</v>
      </c>
      <c r="AO804" s="113"/>
      <c r="AP804" s="113">
        <f>INDEX('All applic'!$J$7:$J$59080,U804)</f>
        <v>-2.8799999999999999E-2</v>
      </c>
      <c r="AQ804" s="113">
        <v>0</v>
      </c>
      <c r="AR804" s="113">
        <f>INDEX('All applic'!$J$7:$J$59080,W804)</f>
        <v>-2.8799999999999999E-2</v>
      </c>
      <c r="AS804" s="113">
        <v>0</v>
      </c>
      <c r="AT804" s="113">
        <v>0</v>
      </c>
      <c r="AU804" s="113">
        <v>0</v>
      </c>
    </row>
    <row r="805" spans="1:47" x14ac:dyDescent="0.25">
      <c r="A805" s="113" t="str">
        <f t="shared" si="92"/>
        <v>CFLDMoMH85CZ13</v>
      </c>
      <c r="B805" s="113" t="str">
        <f t="shared" si="93"/>
        <v>CFLPGEDMoCZ13MH85</v>
      </c>
      <c r="C805" s="113" t="s">
        <v>118</v>
      </c>
      <c r="D805" s="113" t="s">
        <v>129</v>
      </c>
      <c r="E805" s="113" t="s">
        <v>1651</v>
      </c>
      <c r="F805" s="89" t="s">
        <v>1655</v>
      </c>
      <c r="G805" s="113" t="s">
        <v>112</v>
      </c>
      <c r="H805" s="113" t="s">
        <v>1662</v>
      </c>
      <c r="I805" s="115">
        <f t="shared" si="94"/>
        <v>1.1486992960664681</v>
      </c>
      <c r="J805" s="115">
        <f t="shared" si="95"/>
        <v>1.732078318370122</v>
      </c>
      <c r="K805" s="115">
        <f t="shared" si="96"/>
        <v>-1.8041237113402064E-2</v>
      </c>
      <c r="L805" s="113"/>
      <c r="M805" s="36">
        <f>VLOOKUP("HV_"&amp;$D805&amp;$E805&amp;VLOOKUP($F805,key!$L$3:$M$16,2,FALSE)&amp;$G805&amp;M$6,'HVAC wts'!$H$7:$R$13254,11,FALSE)</f>
        <v>18592.84</v>
      </c>
      <c r="N805" s="36">
        <f>VLOOKUP("HV_"&amp;$D805&amp;$E805&amp;VLOOKUP($F805,key!$L$3:$M$15,2,FALSE)&amp;$G805&amp;N$6,'HVAC wts'!$H$7:$R$13254,11,FALSE)</f>
        <v>2656.1200000000003</v>
      </c>
      <c r="O805" s="36">
        <f>VLOOKUP("HV_"&amp;$D805&amp;$E805&amp;VLOOKUP($F805,key!$L$3:$M$15,2,FALSE)&amp;$G805&amp;O$6,'HVAC wts'!$H$7:$R$13254,11,FALSE)</f>
        <v>1293.3326000000015</v>
      </c>
      <c r="P805" s="36">
        <f>VLOOKUP("HV_"&amp;$D805&amp;$E805&amp;VLOOKUP($F805,key!$L$3:$M$15,2,FALSE)&amp;$G805&amp;P$6,'HVAC wts'!$H$7:$R$13254,11,FALSE)</f>
        <v>184.76180000000025</v>
      </c>
      <c r="Q805" s="36">
        <f>VLOOKUP("HV_"&amp;$D805&amp;$E805&amp;VLOOKUP($F805,key!$L$3:$M$15,2,FALSE)&amp;$G805&amp;Q$6,'HVAC wts'!$H$7:$R$13254,11,FALSE)</f>
        <v>4515.4039999999995</v>
      </c>
      <c r="R805" s="36">
        <f>VLOOKUP("HV_"&amp;$D805&amp;$E805&amp;VLOOKUP($F805,key!$L$3:$M$15,2,FALSE)&amp;$G805&amp;R$6,'HVAC wts'!$H$7:$R$13254,11,FALSE)</f>
        <v>314.09506000000039</v>
      </c>
      <c r="S805" s="36">
        <f t="shared" si="97"/>
        <v>27556.553459999999</v>
      </c>
      <c r="T805" s="113"/>
      <c r="U805" s="113">
        <f>MATCH($A805&amp;U$6,'All applic'!$A$7:$A$59080,0)</f>
        <v>1331</v>
      </c>
      <c r="V805" s="113">
        <f>MATCH($A805&amp;V$6,'All applic'!$A$7:$A$59080,0)</f>
        <v>1332</v>
      </c>
      <c r="W805" s="113">
        <f>MATCH($A805&amp;W$6,'All applic'!$A$7:$A$59080,0)</f>
        <v>1334</v>
      </c>
      <c r="X805" s="113">
        <f>MATCH($A805&amp;X$6,'All applic'!$A$7:$A$59080,0)</f>
        <v>1333</v>
      </c>
      <c r="Y805" s="113">
        <f>MATCH($A805&amp;Y$6,'All applic'!$A$7:$A$59080,0)</f>
        <v>1331</v>
      </c>
      <c r="Z805" s="113">
        <f>MATCH($A805&amp;Z$6,'All applic'!$A$7:$A$59080,0)</f>
        <v>1334</v>
      </c>
      <c r="AA805" s="113"/>
      <c r="AB805" s="28">
        <f>INDEX('All applic'!$H$7:$H$59080,U805)</f>
        <v>1.1819999999999999</v>
      </c>
      <c r="AC805" s="28">
        <f>INDEX('All applic'!$H$7:$H$59080,V805)</f>
        <v>0.98599999999999999</v>
      </c>
      <c r="AD805" s="28">
        <f>INDEX('All applic'!$H$7:$H$59080,W805)</f>
        <v>0.99199999999999999</v>
      </c>
      <c r="AE805" s="28">
        <f>INDEX('All applic'!$H$7:$H$59080,X805)</f>
        <v>0.68600000000000005</v>
      </c>
      <c r="AF805" s="28">
        <f>INDEX('All applic'!$H$7:$H$59080,Y805)</f>
        <v>1.1819999999999999</v>
      </c>
      <c r="AG805" s="28">
        <f>INDEX('All applic'!$H$7:$H$59080,Z805)</f>
        <v>0.99199999999999999</v>
      </c>
      <c r="AH805" s="28"/>
      <c r="AI805" s="28">
        <f>INDEX('All applic'!$I$7:$I$59080,U805)</f>
        <v>1.7804878048780486</v>
      </c>
      <c r="AJ805" s="28">
        <f>INDEX('All applic'!$I$7:$I$59080,V805)</f>
        <v>1.8048780487804876</v>
      </c>
      <c r="AK805" s="28">
        <f>INDEX('All applic'!$I$7:$I$59080,W805)</f>
        <v>1</v>
      </c>
      <c r="AL805" s="28">
        <f>INDEX('All applic'!$I$7:$I$59080,X805)</f>
        <v>1</v>
      </c>
      <c r="AM805" s="28">
        <f>INDEX('All applic'!$I$7:$I$59080,Y805)</f>
        <v>1.7804878048780486</v>
      </c>
      <c r="AN805" s="28">
        <f>INDEX('All applic'!$I$7:$I$59080,Z805)</f>
        <v>1</v>
      </c>
      <c r="AO805" s="113"/>
      <c r="AP805" s="113">
        <f>INDEX('All applic'!$J$7:$J$59080,U805)</f>
        <v>-2.5000000000000001E-2</v>
      </c>
      <c r="AQ805" s="113">
        <v>0</v>
      </c>
      <c r="AR805" s="113">
        <f>INDEX('All applic'!$J$7:$J$59080,W805)</f>
        <v>-2.5000000000000001E-2</v>
      </c>
      <c r="AS805" s="113">
        <v>0</v>
      </c>
      <c r="AT805" s="113">
        <v>0</v>
      </c>
      <c r="AU805" s="113">
        <v>0</v>
      </c>
    </row>
    <row r="806" spans="1:47" x14ac:dyDescent="0.25">
      <c r="A806" s="113" t="str">
        <f t="shared" si="92"/>
        <v>CFLDMoMH85CZ14</v>
      </c>
      <c r="B806" s="113" t="str">
        <f t="shared" si="93"/>
        <v>CFLPGEDMoCZ14MH85</v>
      </c>
      <c r="C806" s="113" t="s">
        <v>118</v>
      </c>
      <c r="D806" s="113" t="s">
        <v>129</v>
      </c>
      <c r="E806" s="113" t="s">
        <v>1651</v>
      </c>
      <c r="F806" s="89" t="s">
        <v>1655</v>
      </c>
      <c r="G806" s="113" t="s">
        <v>113</v>
      </c>
      <c r="H806" s="113" t="s">
        <v>1662</v>
      </c>
      <c r="I806" s="115">
        <f t="shared" si="94"/>
        <v>0</v>
      </c>
      <c r="J806" s="115">
        <f t="shared" si="95"/>
        <v>0</v>
      </c>
      <c r="K806" s="115">
        <f t="shared" si="96"/>
        <v>0</v>
      </c>
      <c r="L806" s="113"/>
      <c r="M806" s="36">
        <f>VLOOKUP("HV_"&amp;$D806&amp;$E806&amp;VLOOKUP($F806,key!$L$3:$M$16,2,FALSE)&amp;$G806&amp;M$6,'HVAC wts'!$H$7:$R$13254,11,FALSE)</f>
        <v>0</v>
      </c>
      <c r="N806" s="36">
        <f>VLOOKUP("HV_"&amp;$D806&amp;$E806&amp;VLOOKUP($F806,key!$L$3:$M$15,2,FALSE)&amp;$G806&amp;N$6,'HVAC wts'!$H$7:$R$13254,11,FALSE)</f>
        <v>0</v>
      </c>
      <c r="O806" s="36">
        <f>VLOOKUP("HV_"&amp;$D806&amp;$E806&amp;VLOOKUP($F806,key!$L$3:$M$15,2,FALSE)&amp;$G806&amp;O$6,'HVAC wts'!$H$7:$R$13254,11,FALSE)</f>
        <v>0</v>
      </c>
      <c r="P806" s="36">
        <f>VLOOKUP("HV_"&amp;$D806&amp;$E806&amp;VLOOKUP($F806,key!$L$3:$M$15,2,FALSE)&amp;$G806&amp;P$6,'HVAC wts'!$H$7:$R$13254,11,FALSE)</f>
        <v>0</v>
      </c>
      <c r="Q806" s="36">
        <f>VLOOKUP("HV_"&amp;$D806&amp;$E806&amp;VLOOKUP($F806,key!$L$3:$M$15,2,FALSE)&amp;$G806&amp;Q$6,'HVAC wts'!$H$7:$R$13254,11,FALSE)</f>
        <v>0</v>
      </c>
      <c r="R806" s="36">
        <f>VLOOKUP("HV_"&amp;$D806&amp;$E806&amp;VLOOKUP($F806,key!$L$3:$M$15,2,FALSE)&amp;$G806&amp;R$6,'HVAC wts'!$H$7:$R$13254,11,FALSE)</f>
        <v>0</v>
      </c>
      <c r="S806" s="36">
        <f t="shared" si="97"/>
        <v>0</v>
      </c>
      <c r="T806" s="113"/>
      <c r="U806" s="113">
        <f>MATCH($A806&amp;U$6,'All applic'!$A$7:$A$59080,0)</f>
        <v>1335</v>
      </c>
      <c r="V806" s="113">
        <f>MATCH($A806&amp;V$6,'All applic'!$A$7:$A$59080,0)</f>
        <v>1336</v>
      </c>
      <c r="W806" s="113">
        <f>MATCH($A806&amp;W$6,'All applic'!$A$7:$A$59080,0)</f>
        <v>1338</v>
      </c>
      <c r="X806" s="113">
        <f>MATCH($A806&amp;X$6,'All applic'!$A$7:$A$59080,0)</f>
        <v>1337</v>
      </c>
      <c r="Y806" s="113">
        <f>MATCH($A806&amp;Y$6,'All applic'!$A$7:$A$59080,0)</f>
        <v>1335</v>
      </c>
      <c r="Z806" s="113">
        <f>MATCH($A806&amp;Z$6,'All applic'!$A$7:$A$59080,0)</f>
        <v>1338</v>
      </c>
      <c r="AA806" s="113"/>
      <c r="AB806" s="28">
        <f>INDEX('All applic'!$H$7:$H$59080,U806)</f>
        <v>1.1759999999999999</v>
      </c>
      <c r="AC806" s="28">
        <f>INDEX('All applic'!$H$7:$H$59080,V806)</f>
        <v>0.91200000000000003</v>
      </c>
      <c r="AD806" s="28">
        <f>INDEX('All applic'!$H$7:$H$59080,W806)</f>
        <v>0.99</v>
      </c>
      <c r="AE806" s="28">
        <f>INDEX('All applic'!$H$7:$H$59080,X806)</f>
        <v>0.66600000000000004</v>
      </c>
      <c r="AF806" s="28">
        <f>INDEX('All applic'!$H$7:$H$59080,Y806)</f>
        <v>1.1759999999999999</v>
      </c>
      <c r="AG806" s="28">
        <f>INDEX('All applic'!$H$7:$H$59080,Z806)</f>
        <v>0.99</v>
      </c>
      <c r="AH806" s="28"/>
      <c r="AI806" s="28">
        <f>INDEX('All applic'!$I$7:$I$59080,U806)</f>
        <v>1.714285714285714</v>
      </c>
      <c r="AJ806" s="28">
        <f>INDEX('All applic'!$I$7:$I$59080,V806)</f>
        <v>1.7380952380952379</v>
      </c>
      <c r="AK806" s="28">
        <f>INDEX('All applic'!$I$7:$I$59080,W806)</f>
        <v>1.0238095238095237</v>
      </c>
      <c r="AL806" s="28">
        <f>INDEX('All applic'!$I$7:$I$59080,X806)</f>
        <v>1</v>
      </c>
      <c r="AM806" s="28">
        <f>INDEX('All applic'!$I$7:$I$59080,Y806)</f>
        <v>1.714285714285714</v>
      </c>
      <c r="AN806" s="28">
        <f>INDEX('All applic'!$I$7:$I$59080,Z806)</f>
        <v>1.0238095238095237</v>
      </c>
      <c r="AO806" s="113"/>
      <c r="AP806" s="113">
        <f>INDEX('All applic'!$J$7:$J$59080,U806)</f>
        <v>-2.7199999999999998E-2</v>
      </c>
      <c r="AQ806" s="113">
        <v>0</v>
      </c>
      <c r="AR806" s="113">
        <f>INDEX('All applic'!$J$7:$J$59080,W806)</f>
        <v>-2.6800000000000001E-2</v>
      </c>
      <c r="AS806" s="113">
        <v>0</v>
      </c>
      <c r="AT806" s="113">
        <v>0</v>
      </c>
      <c r="AU806" s="113">
        <v>0</v>
      </c>
    </row>
    <row r="807" spans="1:47" x14ac:dyDescent="0.25">
      <c r="A807" s="113" t="str">
        <f t="shared" si="92"/>
        <v>CFLDMoMH85CZ15</v>
      </c>
      <c r="B807" s="113" t="str">
        <f t="shared" si="93"/>
        <v>CFLPGEDMoCZ15MH85</v>
      </c>
      <c r="C807" s="113" t="s">
        <v>118</v>
      </c>
      <c r="D807" s="113" t="s">
        <v>129</v>
      </c>
      <c r="E807" s="113" t="s">
        <v>1651</v>
      </c>
      <c r="F807" s="89" t="s">
        <v>1655</v>
      </c>
      <c r="G807" s="113" t="s">
        <v>114</v>
      </c>
      <c r="H807" s="113" t="s">
        <v>1662</v>
      </c>
      <c r="I807" s="115">
        <f t="shared" si="94"/>
        <v>0</v>
      </c>
      <c r="J807" s="115">
        <f t="shared" si="95"/>
        <v>0</v>
      </c>
      <c r="K807" s="115">
        <f t="shared" si="96"/>
        <v>0</v>
      </c>
      <c r="L807" s="113"/>
      <c r="M807" s="36">
        <f>VLOOKUP("HV_"&amp;$D807&amp;$E807&amp;VLOOKUP($F807,key!$L$3:$M$16,2,FALSE)&amp;$G807&amp;M$6,'HVAC wts'!$H$7:$R$13254,11,FALSE)</f>
        <v>0</v>
      </c>
      <c r="N807" s="36">
        <f>VLOOKUP("HV_"&amp;$D807&amp;$E807&amp;VLOOKUP($F807,key!$L$3:$M$15,2,FALSE)&amp;$G807&amp;N$6,'HVAC wts'!$H$7:$R$13254,11,FALSE)</f>
        <v>0</v>
      </c>
      <c r="O807" s="36">
        <f>VLOOKUP("HV_"&amp;$D807&amp;$E807&amp;VLOOKUP($F807,key!$L$3:$M$15,2,FALSE)&amp;$G807&amp;O$6,'HVAC wts'!$H$7:$R$13254,11,FALSE)</f>
        <v>0</v>
      </c>
      <c r="P807" s="36">
        <f>VLOOKUP("HV_"&amp;$D807&amp;$E807&amp;VLOOKUP($F807,key!$L$3:$M$15,2,FALSE)&amp;$G807&amp;P$6,'HVAC wts'!$H$7:$R$13254,11,FALSE)</f>
        <v>0</v>
      </c>
      <c r="Q807" s="36">
        <f>VLOOKUP("HV_"&amp;$D807&amp;$E807&amp;VLOOKUP($F807,key!$L$3:$M$15,2,FALSE)&amp;$G807&amp;Q$6,'HVAC wts'!$H$7:$R$13254,11,FALSE)</f>
        <v>0</v>
      </c>
      <c r="R807" s="36">
        <f>VLOOKUP("HV_"&amp;$D807&amp;$E807&amp;VLOOKUP($F807,key!$L$3:$M$15,2,FALSE)&amp;$G807&amp;R$6,'HVAC wts'!$H$7:$R$13254,11,FALSE)</f>
        <v>0</v>
      </c>
      <c r="S807" s="36">
        <f t="shared" si="97"/>
        <v>0</v>
      </c>
      <c r="T807" s="113"/>
      <c r="U807" s="113">
        <f>MATCH($A807&amp;U$6,'All applic'!$A$7:$A$59080,0)</f>
        <v>1339</v>
      </c>
      <c r="V807" s="113">
        <f>MATCH($A807&amp;V$6,'All applic'!$A$7:$A$59080,0)</f>
        <v>1340</v>
      </c>
      <c r="W807" s="113">
        <f>MATCH($A807&amp;W$6,'All applic'!$A$7:$A$59080,0)</f>
        <v>1342</v>
      </c>
      <c r="X807" s="113">
        <f>MATCH($A807&amp;X$6,'All applic'!$A$7:$A$59080,0)</f>
        <v>1341</v>
      </c>
      <c r="Y807" s="113">
        <f>MATCH($A807&amp;Y$6,'All applic'!$A$7:$A$59080,0)</f>
        <v>1339</v>
      </c>
      <c r="Z807" s="113">
        <f>MATCH($A807&amp;Z$6,'All applic'!$A$7:$A$59080,0)</f>
        <v>1342</v>
      </c>
      <c r="AA807" s="113"/>
      <c r="AB807" s="28">
        <f>INDEX('All applic'!$H$7:$H$59080,U807)</f>
        <v>1.246</v>
      </c>
      <c r="AC807" s="28">
        <f>INDEX('All applic'!$H$7:$H$59080,V807)</f>
        <v>1.1819999999999999</v>
      </c>
      <c r="AD807" s="28">
        <f>INDEX('All applic'!$H$7:$H$59080,W807)</f>
        <v>1</v>
      </c>
      <c r="AE807" s="28">
        <f>INDEX('All applic'!$H$7:$H$59080,X807)</f>
        <v>0.874</v>
      </c>
      <c r="AF807" s="28">
        <f>INDEX('All applic'!$H$7:$H$59080,Y807)</f>
        <v>1.246</v>
      </c>
      <c r="AG807" s="28">
        <f>INDEX('All applic'!$H$7:$H$59080,Z807)</f>
        <v>1</v>
      </c>
      <c r="AH807" s="28"/>
      <c r="AI807" s="28">
        <f>INDEX('All applic'!$I$7:$I$59080,U807)</f>
        <v>1.6904761904761902</v>
      </c>
      <c r="AJ807" s="28">
        <f>INDEX('All applic'!$I$7:$I$59080,V807)</f>
        <v>1.714285714285714</v>
      </c>
      <c r="AK807" s="28">
        <f>INDEX('All applic'!$I$7:$I$59080,W807)</f>
        <v>1</v>
      </c>
      <c r="AL807" s="28">
        <f>INDEX('All applic'!$I$7:$I$59080,X807)</f>
        <v>1</v>
      </c>
      <c r="AM807" s="28">
        <f>INDEX('All applic'!$I$7:$I$59080,Y807)</f>
        <v>1.6904761904761902</v>
      </c>
      <c r="AN807" s="28">
        <f>INDEX('All applic'!$I$7:$I$59080,Z807)</f>
        <v>1</v>
      </c>
      <c r="AO807" s="113"/>
      <c r="AP807" s="113">
        <f>INDEX('All applic'!$J$7:$J$59080,U807)</f>
        <v>-1.026E-2</v>
      </c>
      <c r="AQ807" s="113">
        <v>0</v>
      </c>
      <c r="AR807" s="113">
        <f>INDEX('All applic'!$J$7:$J$59080,W807)</f>
        <v>-1.03E-2</v>
      </c>
      <c r="AS807" s="113">
        <v>0</v>
      </c>
      <c r="AT807" s="113">
        <v>0</v>
      </c>
      <c r="AU807" s="113">
        <v>0</v>
      </c>
    </row>
    <row r="808" spans="1:47" x14ac:dyDescent="0.25">
      <c r="A808" s="113" t="str">
        <f t="shared" si="92"/>
        <v>CFLDMoMH85CZ16</v>
      </c>
      <c r="B808" s="113" t="str">
        <f t="shared" si="93"/>
        <v>CFLPGEDMoCZ16MH85</v>
      </c>
      <c r="C808" s="113" t="s">
        <v>118</v>
      </c>
      <c r="D808" s="113" t="s">
        <v>129</v>
      </c>
      <c r="E808" s="113" t="s">
        <v>1651</v>
      </c>
      <c r="F808" s="89" t="s">
        <v>1655</v>
      </c>
      <c r="G808" s="113" t="s">
        <v>115</v>
      </c>
      <c r="H808" s="113" t="s">
        <v>1662</v>
      </c>
      <c r="I808" s="115">
        <f t="shared" si="94"/>
        <v>1.0007012330115472</v>
      </c>
      <c r="J808" s="115">
        <f t="shared" si="95"/>
        <v>1.475809697403665</v>
      </c>
      <c r="K808" s="115">
        <f t="shared" si="96"/>
        <v>-2.4591026639532068E-2</v>
      </c>
      <c r="L808" s="113"/>
      <c r="M808" s="36">
        <f>VLOOKUP("HV_"&amp;$D808&amp;$E808&amp;VLOOKUP($F808,key!$L$3:$M$16,2,FALSE)&amp;$G808&amp;M$6,'HVAC wts'!$H$7:$R$13254,11,FALSE)</f>
        <v>4508.7419999999993</v>
      </c>
      <c r="N808" s="36">
        <f>VLOOKUP("HV_"&amp;$D808&amp;$E808&amp;VLOOKUP($F808,key!$L$3:$M$15,2,FALSE)&amp;$G808&amp;N$6,'HVAC wts'!$H$7:$R$13254,11,FALSE)</f>
        <v>644.10599999999999</v>
      </c>
      <c r="O808" s="36">
        <f>VLOOKUP("HV_"&amp;$D808&amp;$E808&amp;VLOOKUP($F808,key!$L$3:$M$15,2,FALSE)&amp;$G808&amp;O$6,'HVAC wts'!$H$7:$R$13254,11,FALSE)</f>
        <v>3189.7109999999993</v>
      </c>
      <c r="P808" s="36">
        <f>VLOOKUP("HV_"&amp;$D808&amp;$E808&amp;VLOOKUP($F808,key!$L$3:$M$15,2,FALSE)&amp;$G808&amp;P$6,'HVAC wts'!$H$7:$R$13254,11,FALSE)</f>
        <v>455.673</v>
      </c>
      <c r="Q808" s="36">
        <f>VLOOKUP("HV_"&amp;$D808&amp;$E808&amp;VLOOKUP($F808,key!$L$3:$M$15,2,FALSE)&amp;$G808&amp;Q$6,'HVAC wts'!$H$7:$R$13254,11,FALSE)</f>
        <v>1094.9802000000002</v>
      </c>
      <c r="R808" s="36">
        <f>VLOOKUP("HV_"&amp;$D808&amp;$E808&amp;VLOOKUP($F808,key!$L$3:$M$15,2,FALSE)&amp;$G808&amp;R$6,'HVAC wts'!$H$7:$R$13254,11,FALSE)</f>
        <v>774.64409999999998</v>
      </c>
      <c r="S808" s="36">
        <f t="shared" si="97"/>
        <v>10667.856299999998</v>
      </c>
      <c r="T808" s="113"/>
      <c r="U808" s="113">
        <f>MATCH($A808&amp;U$6,'All applic'!$A$7:$A$59080,0)</f>
        <v>1343</v>
      </c>
      <c r="V808" s="113">
        <f>MATCH($A808&amp;V$6,'All applic'!$A$7:$A$59080,0)</f>
        <v>1344</v>
      </c>
      <c r="W808" s="113">
        <f>MATCH($A808&amp;W$6,'All applic'!$A$7:$A$59080,0)</f>
        <v>1346</v>
      </c>
      <c r="X808" s="113">
        <f>MATCH($A808&amp;X$6,'All applic'!$A$7:$A$59080,0)</f>
        <v>1345</v>
      </c>
      <c r="Y808" s="113">
        <f>MATCH($A808&amp;Y$6,'All applic'!$A$7:$A$59080,0)</f>
        <v>1343</v>
      </c>
      <c r="Z808" s="113">
        <f>MATCH($A808&amp;Z$6,'All applic'!$A$7:$A$59080,0)</f>
        <v>1346</v>
      </c>
      <c r="AA808" s="113"/>
      <c r="AB808" s="28">
        <f>INDEX('All applic'!$H$7:$H$59080,U808)</f>
        <v>1.0820000000000001</v>
      </c>
      <c r="AC808" s="28">
        <f>INDEX('All applic'!$H$7:$H$59080,V808)</f>
        <v>0.69</v>
      </c>
      <c r="AD808" s="28">
        <f>INDEX('All applic'!$H$7:$H$59080,W808)</f>
        <v>0.98599999999999999</v>
      </c>
      <c r="AE808" s="28">
        <f>INDEX('All applic'!$H$7:$H$59080,X808)</f>
        <v>0.56799999999999995</v>
      </c>
      <c r="AF808" s="28">
        <f>INDEX('All applic'!$H$7:$H$59080,Y808)</f>
        <v>1.0820000000000001</v>
      </c>
      <c r="AG808" s="28">
        <f>INDEX('All applic'!$H$7:$H$59080,Z808)</f>
        <v>0.98599999999999999</v>
      </c>
      <c r="AH808" s="28"/>
      <c r="AI808" s="28">
        <f>INDEX('All applic'!$I$7:$I$59080,U808)</f>
        <v>1.8048780487804876</v>
      </c>
      <c r="AJ808" s="28">
        <f>INDEX('All applic'!$I$7:$I$59080,V808)</f>
        <v>1.8780487804878048</v>
      </c>
      <c r="AK808" s="28">
        <f>INDEX('All applic'!$I$7:$I$59080,W808)</f>
        <v>1</v>
      </c>
      <c r="AL808" s="28">
        <f>INDEX('All applic'!$I$7:$I$59080,X808)</f>
        <v>1</v>
      </c>
      <c r="AM808" s="28">
        <f>INDEX('All applic'!$I$7:$I$59080,Y808)</f>
        <v>1.8048780487804876</v>
      </c>
      <c r="AN808" s="28">
        <f>INDEX('All applic'!$I$7:$I$59080,Z808)</f>
        <v>1</v>
      </c>
      <c r="AO808" s="113"/>
      <c r="AP808" s="113">
        <f>INDEX('All applic'!$J$7:$J$59080,U808)</f>
        <v>-3.4130000000000001E-2</v>
      </c>
      <c r="AQ808" s="113">
        <v>0</v>
      </c>
      <c r="AR808" s="113">
        <f>INDEX('All applic'!$J$7:$J$59080,W808)</f>
        <v>-3.4000000000000002E-2</v>
      </c>
      <c r="AS808" s="113">
        <v>0</v>
      </c>
      <c r="AT808" s="113">
        <v>0</v>
      </c>
      <c r="AU808" s="113">
        <v>0</v>
      </c>
    </row>
    <row r="809" spans="1:47" x14ac:dyDescent="0.25">
      <c r="A809" s="113" t="str">
        <f t="shared" si="92"/>
        <v>CFLDMoMH00CZ01</v>
      </c>
      <c r="B809" s="113" t="str">
        <f t="shared" si="93"/>
        <v>CFLPGEDMoCZ01MH00</v>
      </c>
      <c r="C809" s="113" t="s">
        <v>118</v>
      </c>
      <c r="D809" s="113" t="s">
        <v>129</v>
      </c>
      <c r="E809" s="113" t="s">
        <v>1651</v>
      </c>
      <c r="F809" s="89" t="s">
        <v>1652</v>
      </c>
      <c r="G809" s="113" t="s">
        <v>48</v>
      </c>
      <c r="H809" s="113" t="s">
        <v>1662</v>
      </c>
      <c r="I809" s="115">
        <f t="shared" si="94"/>
        <v>0.95545456645287041</v>
      </c>
      <c r="J809" s="115">
        <f t="shared" si="95"/>
        <v>1.0227272727272725</v>
      </c>
      <c r="K809" s="115">
        <f t="shared" si="96"/>
        <v>-2.2371134020618553E-2</v>
      </c>
      <c r="L809" s="113"/>
      <c r="M809" s="36">
        <f>VLOOKUP("HV_"&amp;$D809&amp;$E809&amp;VLOOKUP($F809,key!$L$3:$M$16,2,FALSE)&amp;$G809&amp;M$6,'HVAC wts'!$H$7:$R$13254,11,FALSE)</f>
        <v>115.45799999999998</v>
      </c>
      <c r="N809" s="36">
        <f>VLOOKUP("HV_"&amp;$D809&amp;$E809&amp;VLOOKUP($F809,key!$L$3:$M$15,2,FALSE)&amp;$G809&amp;N$6,'HVAC wts'!$H$7:$R$13254,11,FALSE)</f>
        <v>16.494</v>
      </c>
      <c r="O809" s="36">
        <f>VLOOKUP("HV_"&amp;$D809&amp;$E809&amp;VLOOKUP($F809,key!$L$3:$M$15,2,FALSE)&amp;$G809&amp;O$6,'HVAC wts'!$H$7:$R$13254,11,FALSE)</f>
        <v>825.57299999999987</v>
      </c>
      <c r="P809" s="36">
        <f>VLOOKUP("HV_"&amp;$D809&amp;$E809&amp;VLOOKUP($F809,key!$L$3:$M$15,2,FALSE)&amp;$G809&amp;P$6,'HVAC wts'!$H$7:$R$13254,11,FALSE)</f>
        <v>117.93900000000001</v>
      </c>
      <c r="Q809" s="36">
        <f>VLOOKUP("HV_"&amp;$D809&amp;$E809&amp;VLOOKUP($F809,key!$L$3:$M$15,2,FALSE)&amp;$G809&amp;Q$6,'HVAC wts'!$H$7:$R$13254,11,FALSE)</f>
        <v>28.039800000000003</v>
      </c>
      <c r="R809" s="36">
        <f>VLOOKUP("HV_"&amp;$D809&amp;$E809&amp;VLOOKUP($F809,key!$L$3:$M$15,2,FALSE)&amp;$G809&amp;R$6,'HVAC wts'!$H$7:$R$13254,11,FALSE)</f>
        <v>200.49630000000002</v>
      </c>
      <c r="S809" s="36">
        <f t="shared" si="97"/>
        <v>1304.0001</v>
      </c>
      <c r="T809" s="113"/>
      <c r="U809" s="113">
        <f>MATCH($A809&amp;U$6,'All applic'!$A$7:$A$59080,0)</f>
        <v>1027</v>
      </c>
      <c r="V809" s="113">
        <f>MATCH($A809&amp;V$6,'All applic'!$A$7:$A$59080,0)</f>
        <v>1028</v>
      </c>
      <c r="W809" s="113">
        <f>MATCH($A809&amp;W$6,'All applic'!$A$7:$A$59080,0)</f>
        <v>1030</v>
      </c>
      <c r="X809" s="113">
        <f>MATCH($A809&amp;X$6,'All applic'!$A$7:$A$59080,0)</f>
        <v>1029</v>
      </c>
      <c r="Y809" s="113">
        <f>MATCH($A809&amp;Y$6,'All applic'!$A$7:$A$59080,0)</f>
        <v>1027</v>
      </c>
      <c r="Z809" s="113">
        <f>MATCH($A809&amp;Z$6,'All applic'!$A$7:$A$59080,0)</f>
        <v>1030</v>
      </c>
      <c r="AA809" s="113"/>
      <c r="AB809" s="28">
        <f>INDEX('All applic'!$H$7:$H$59080,U809)</f>
        <v>1</v>
      </c>
      <c r="AC809" s="28">
        <f>INDEX('All applic'!$H$7:$H$59080,V809)</f>
        <v>0.72599999999999998</v>
      </c>
      <c r="AD809" s="28">
        <f>INDEX('All applic'!$H$7:$H$59080,W809)</f>
        <v>0.99399999999999999</v>
      </c>
      <c r="AE809" s="28">
        <f>INDEX('All applic'!$H$7:$H$59080,X809)</f>
        <v>0.59799999999999998</v>
      </c>
      <c r="AF809" s="28">
        <f>INDEX('All applic'!$H$7:$H$59080,Y809)</f>
        <v>1</v>
      </c>
      <c r="AG809" s="28">
        <f>INDEX('All applic'!$H$7:$H$59080,Z809)</f>
        <v>0.99399999999999999</v>
      </c>
      <c r="AH809" s="28"/>
      <c r="AI809" s="28">
        <f>INDEX('All applic'!$I$7:$I$59080,U809)</f>
        <v>1.0227272727272727</v>
      </c>
      <c r="AJ809" s="28">
        <f>INDEX('All applic'!$I$7:$I$59080,V809)</f>
        <v>1.0227272727272727</v>
      </c>
      <c r="AK809" s="28">
        <f>INDEX('All applic'!$I$7:$I$59080,W809)</f>
        <v>1.0227272727272727</v>
      </c>
      <c r="AL809" s="28">
        <f>INDEX('All applic'!$I$7:$I$59080,X809)</f>
        <v>1.0227272727272727</v>
      </c>
      <c r="AM809" s="28">
        <f>INDEX('All applic'!$I$7:$I$59080,Y809)</f>
        <v>1.0227272727272727</v>
      </c>
      <c r="AN809" s="28">
        <f>INDEX('All applic'!$I$7:$I$59080,Z809)</f>
        <v>1.0227272727272727</v>
      </c>
      <c r="AO809" s="113"/>
      <c r="AP809" s="113">
        <f>INDEX('All applic'!$J$7:$J$59080,U809)</f>
        <v>-3.1E-2</v>
      </c>
      <c r="AQ809" s="113">
        <v>0</v>
      </c>
      <c r="AR809" s="113">
        <f>INDEX('All applic'!$J$7:$J$59080,W809)</f>
        <v>-3.1E-2</v>
      </c>
      <c r="AS809" s="113">
        <v>0</v>
      </c>
      <c r="AT809" s="113">
        <v>0</v>
      </c>
      <c r="AU809" s="113">
        <v>0</v>
      </c>
    </row>
    <row r="810" spans="1:47" x14ac:dyDescent="0.25">
      <c r="A810" s="113" t="str">
        <f t="shared" si="92"/>
        <v>CFLDMoMH00CZ02</v>
      </c>
      <c r="B810" s="113" t="str">
        <f t="shared" si="93"/>
        <v>CFLPGEDMoCZ02MH00</v>
      </c>
      <c r="C810" s="113" t="s">
        <v>118</v>
      </c>
      <c r="D810" s="113" t="s">
        <v>129</v>
      </c>
      <c r="E810" s="113" t="s">
        <v>1651</v>
      </c>
      <c r="F810" s="89" t="s">
        <v>1652</v>
      </c>
      <c r="G810" s="113" t="s">
        <v>101</v>
      </c>
      <c r="H810" s="113" t="s">
        <v>1662</v>
      </c>
      <c r="I810" s="115">
        <f t="shared" si="94"/>
        <v>1.0510235331590938</v>
      </c>
      <c r="J810" s="115">
        <f t="shared" si="95"/>
        <v>1.9127674437659594</v>
      </c>
      <c r="K810" s="115">
        <f t="shared" si="96"/>
        <v>-1.8762886597938143E-2</v>
      </c>
      <c r="L810" s="113"/>
      <c r="M810" s="36">
        <f>VLOOKUP("HV_"&amp;$D810&amp;$E810&amp;VLOOKUP($F810,key!$L$3:$M$16,2,FALSE)&amp;$G810&amp;M$6,'HVAC wts'!$H$7:$R$13254,11,FALSE)</f>
        <v>10589.654599999998</v>
      </c>
      <c r="N810" s="36">
        <f>VLOOKUP("HV_"&amp;$D810&amp;$E810&amp;VLOOKUP($F810,key!$L$3:$M$15,2,FALSE)&amp;$G810&amp;N$6,'HVAC wts'!$H$7:$R$13254,11,FALSE)</f>
        <v>1512.8078</v>
      </c>
      <c r="O810" s="36">
        <f>VLOOKUP("HV_"&amp;$D810&amp;$E810&amp;VLOOKUP($F810,key!$L$3:$M$15,2,FALSE)&amp;$G810&amp;O$6,'HVAC wts'!$H$7:$R$13254,11,FALSE)</f>
        <v>1012.046</v>
      </c>
      <c r="P810" s="36">
        <f>VLOOKUP("HV_"&amp;$D810&amp;$E810&amp;VLOOKUP($F810,key!$L$3:$M$15,2,FALSE)&amp;$G810&amp;P$6,'HVAC wts'!$H$7:$R$13254,11,FALSE)</f>
        <v>144.578</v>
      </c>
      <c r="Q810" s="36">
        <f>VLOOKUP("HV_"&amp;$D810&amp;$E810&amp;VLOOKUP($F810,key!$L$3:$M$15,2,FALSE)&amp;$G810&amp;Q$6,'HVAC wts'!$H$7:$R$13254,11,FALSE)</f>
        <v>2571.7732600000004</v>
      </c>
      <c r="R810" s="36">
        <f>VLOOKUP("HV_"&amp;$D810&amp;$E810&amp;VLOOKUP($F810,key!$L$3:$M$15,2,FALSE)&amp;$G810&amp;R$6,'HVAC wts'!$H$7:$R$13254,11,FALSE)</f>
        <v>245.78260000000003</v>
      </c>
      <c r="S810" s="36">
        <f t="shared" si="97"/>
        <v>16076.642259999999</v>
      </c>
      <c r="T810" s="113"/>
      <c r="U810" s="113">
        <f>MATCH($A810&amp;U$6,'All applic'!$A$7:$A$59080,0)</f>
        <v>1031</v>
      </c>
      <c r="V810" s="113">
        <f>MATCH($A810&amp;V$6,'All applic'!$A$7:$A$59080,0)</f>
        <v>1032</v>
      </c>
      <c r="W810" s="113">
        <f>MATCH($A810&amp;W$6,'All applic'!$A$7:$A$59080,0)</f>
        <v>1034</v>
      </c>
      <c r="X810" s="113">
        <f>MATCH($A810&amp;X$6,'All applic'!$A$7:$A$59080,0)</f>
        <v>1033</v>
      </c>
      <c r="Y810" s="113">
        <f>MATCH($A810&amp;Y$6,'All applic'!$A$7:$A$59080,0)</f>
        <v>1031</v>
      </c>
      <c r="Z810" s="113">
        <f>MATCH($A810&amp;Z$6,'All applic'!$A$7:$A$59080,0)</f>
        <v>1034</v>
      </c>
      <c r="AA810" s="113"/>
      <c r="AB810" s="28">
        <f>INDEX('All applic'!$H$7:$H$59080,U810)</f>
        <v>1.0840000000000001</v>
      </c>
      <c r="AC810" s="28">
        <f>INDEX('All applic'!$H$7:$H$59080,V810)</f>
        <v>0.85</v>
      </c>
      <c r="AD810" s="28">
        <f>INDEX('All applic'!$H$7:$H$59080,W810)</f>
        <v>0.99199999999999999</v>
      </c>
      <c r="AE810" s="28">
        <f>INDEX('All applic'!$H$7:$H$59080,X810)</f>
        <v>0.66600000000000004</v>
      </c>
      <c r="AF810" s="28">
        <f>INDEX('All applic'!$H$7:$H$59080,Y810)</f>
        <v>1.0840000000000001</v>
      </c>
      <c r="AG810" s="28">
        <f>INDEX('All applic'!$H$7:$H$59080,Z810)</f>
        <v>0.99199999999999999</v>
      </c>
      <c r="AH810" s="28"/>
      <c r="AI810" s="28">
        <f>INDEX('All applic'!$I$7:$I$59080,U810)</f>
        <v>2</v>
      </c>
      <c r="AJ810" s="28">
        <f>INDEX('All applic'!$I$7:$I$59080,V810)</f>
        <v>2</v>
      </c>
      <c r="AK810" s="28">
        <f>INDEX('All applic'!$I$7:$I$59080,W810)</f>
        <v>1</v>
      </c>
      <c r="AL810" s="28">
        <f>INDEX('All applic'!$I$7:$I$59080,X810)</f>
        <v>1</v>
      </c>
      <c r="AM810" s="28">
        <f>INDEX('All applic'!$I$7:$I$59080,Y810)</f>
        <v>2</v>
      </c>
      <c r="AN810" s="28">
        <f>INDEX('All applic'!$I$7:$I$59080,Z810)</f>
        <v>1</v>
      </c>
      <c r="AO810" s="113"/>
      <c r="AP810" s="113">
        <f>INDEX('All applic'!$J$7:$J$59080,U810)</f>
        <v>-2.5999999999999999E-2</v>
      </c>
      <c r="AQ810" s="113">
        <v>0</v>
      </c>
      <c r="AR810" s="113">
        <f>INDEX('All applic'!$J$7:$J$59080,W810)</f>
        <v>-2.5999999999999999E-2</v>
      </c>
      <c r="AS810" s="113">
        <v>0</v>
      </c>
      <c r="AT810" s="113">
        <v>0</v>
      </c>
      <c r="AU810" s="113">
        <v>0</v>
      </c>
    </row>
    <row r="811" spans="1:47" x14ac:dyDescent="0.25">
      <c r="A811" s="113" t="str">
        <f t="shared" si="92"/>
        <v>CFLDMoMH00CZ03</v>
      </c>
      <c r="B811" s="113" t="str">
        <f t="shared" si="93"/>
        <v>CFLPGEDMoCZ03MH00</v>
      </c>
      <c r="C811" s="113" t="s">
        <v>118</v>
      </c>
      <c r="D811" s="113" t="s">
        <v>129</v>
      </c>
      <c r="E811" s="113" t="s">
        <v>1651</v>
      </c>
      <c r="F811" s="89" t="s">
        <v>1652</v>
      </c>
      <c r="G811" s="113" t="s">
        <v>102</v>
      </c>
      <c r="H811" s="113" t="s">
        <v>1662</v>
      </c>
      <c r="I811" s="115">
        <f t="shared" si="94"/>
        <v>0.96959770936123502</v>
      </c>
      <c r="J811" s="115">
        <f t="shared" si="95"/>
        <v>1.5582279605538336</v>
      </c>
      <c r="K811" s="115">
        <f t="shared" si="96"/>
        <v>-2.4629896907216491E-2</v>
      </c>
      <c r="L811" s="113"/>
      <c r="M811" s="36">
        <f>VLOOKUP("HV_"&amp;$D811&amp;$E811&amp;VLOOKUP($F811,key!$L$3:$M$16,2,FALSE)&amp;$G811&amp;M$6,'HVAC wts'!$H$7:$R$13254,11,FALSE)</f>
        <v>5427.8559999999998</v>
      </c>
      <c r="N811" s="36">
        <f>VLOOKUP("HV_"&amp;$D811&amp;$E811&amp;VLOOKUP($F811,key!$L$3:$M$15,2,FALSE)&amp;$G811&amp;N$6,'HVAC wts'!$H$7:$R$13254,11,FALSE)</f>
        <v>775.40800000000002</v>
      </c>
      <c r="O811" s="36">
        <f>VLOOKUP("HV_"&amp;$D811&amp;$E811&amp;VLOOKUP($F811,key!$L$3:$M$15,2,FALSE)&amp;$G811&amp;O$6,'HVAC wts'!$H$7:$R$13254,11,FALSE)</f>
        <v>4295.5121999999992</v>
      </c>
      <c r="P811" s="36">
        <f>VLOOKUP("HV_"&amp;$D811&amp;$E811&amp;VLOOKUP($F811,key!$L$3:$M$15,2,FALSE)&amp;$G811&amp;P$6,'HVAC wts'!$H$7:$R$13254,11,FALSE)</f>
        <v>613.64460000000008</v>
      </c>
      <c r="Q811" s="36">
        <f>VLOOKUP("HV_"&amp;$D811&amp;$E811&amp;VLOOKUP($F811,key!$L$3:$M$15,2,FALSE)&amp;$G811&amp;Q$6,'HVAC wts'!$H$7:$R$13254,11,FALSE)</f>
        <v>1318.1936000000003</v>
      </c>
      <c r="R811" s="36">
        <f>VLOOKUP("HV_"&amp;$D811&amp;$E811&amp;VLOOKUP($F811,key!$L$3:$M$15,2,FALSE)&amp;$G811&amp;R$6,'HVAC wts'!$H$7:$R$13254,11,FALSE)</f>
        <v>1043.1958200000001</v>
      </c>
      <c r="S811" s="36">
        <f t="shared" si="97"/>
        <v>13473.810220000001</v>
      </c>
      <c r="T811" s="113"/>
      <c r="U811" s="113">
        <f>MATCH($A811&amp;U$6,'All applic'!$A$7:$A$59080,0)</f>
        <v>1035</v>
      </c>
      <c r="V811" s="113">
        <f>MATCH($A811&amp;V$6,'All applic'!$A$7:$A$59080,0)</f>
        <v>1036</v>
      </c>
      <c r="W811" s="113">
        <f>MATCH($A811&amp;W$6,'All applic'!$A$7:$A$59080,0)</f>
        <v>1038</v>
      </c>
      <c r="X811" s="113">
        <f>MATCH($A811&amp;X$6,'All applic'!$A$7:$A$59080,0)</f>
        <v>1037</v>
      </c>
      <c r="Y811" s="113">
        <f>MATCH($A811&amp;Y$6,'All applic'!$A$7:$A$59080,0)</f>
        <v>1035</v>
      </c>
      <c r="Z811" s="113">
        <f>MATCH($A811&amp;Z$6,'All applic'!$A$7:$A$59080,0)</f>
        <v>1038</v>
      </c>
      <c r="AA811" s="113"/>
      <c r="AB811" s="28">
        <f>INDEX('All applic'!$H$7:$H$59080,U811)</f>
        <v>1.02</v>
      </c>
      <c r="AC811" s="28">
        <f>INDEX('All applic'!$H$7:$H$59080,V811)</f>
        <v>0.76400000000000001</v>
      </c>
      <c r="AD811" s="28">
        <f>INDEX('All applic'!$H$7:$H$59080,W811)</f>
        <v>0.98399999999999999</v>
      </c>
      <c r="AE811" s="28">
        <f>INDEX('All applic'!$H$7:$H$59080,X811)</f>
        <v>0.55000000000000004</v>
      </c>
      <c r="AF811" s="28">
        <f>INDEX('All applic'!$H$7:$H$59080,Y811)</f>
        <v>1.02</v>
      </c>
      <c r="AG811" s="28">
        <f>INDEX('All applic'!$H$7:$H$59080,Z811)</f>
        <v>0.98399999999999999</v>
      </c>
      <c r="AH811" s="28"/>
      <c r="AI811" s="28">
        <f>INDEX('All applic'!$I$7:$I$59080,U811)</f>
        <v>2</v>
      </c>
      <c r="AJ811" s="28">
        <f>INDEX('All applic'!$I$7:$I$59080,V811)</f>
        <v>2</v>
      </c>
      <c r="AK811" s="28">
        <f>INDEX('All applic'!$I$7:$I$59080,W811)</f>
        <v>1</v>
      </c>
      <c r="AL811" s="28">
        <f>INDEX('All applic'!$I$7:$I$59080,X811)</f>
        <v>1</v>
      </c>
      <c r="AM811" s="28">
        <f>INDEX('All applic'!$I$7:$I$59080,Y811)</f>
        <v>2</v>
      </c>
      <c r="AN811" s="28">
        <f>INDEX('All applic'!$I$7:$I$59080,Z811)</f>
        <v>1</v>
      </c>
      <c r="AO811" s="113"/>
      <c r="AP811" s="113">
        <f>INDEX('All applic'!$J$7:$J$59080,U811)</f>
        <v>-3.4130000000000001E-2</v>
      </c>
      <c r="AQ811" s="113">
        <v>0</v>
      </c>
      <c r="AR811" s="113">
        <f>INDEX('All applic'!$J$7:$J$59080,W811)</f>
        <v>-3.4130000000000001E-2</v>
      </c>
      <c r="AS811" s="113">
        <v>0</v>
      </c>
      <c r="AT811" s="113">
        <v>0</v>
      </c>
      <c r="AU811" s="113">
        <v>0</v>
      </c>
    </row>
    <row r="812" spans="1:47" x14ac:dyDescent="0.25">
      <c r="A812" s="113" t="str">
        <f t="shared" si="92"/>
        <v>CFLDMoMH00CZ04</v>
      </c>
      <c r="B812" s="113" t="str">
        <f t="shared" si="93"/>
        <v>CFLPGEDMoCZ04MH00</v>
      </c>
      <c r="C812" s="113" t="s">
        <v>118</v>
      </c>
      <c r="D812" s="113" t="s">
        <v>129</v>
      </c>
      <c r="E812" s="113" t="s">
        <v>1651</v>
      </c>
      <c r="F812" s="89" t="s">
        <v>1652</v>
      </c>
      <c r="G812" s="113" t="s">
        <v>103</v>
      </c>
      <c r="H812" s="113" t="s">
        <v>1662</v>
      </c>
      <c r="I812" s="115">
        <f t="shared" si="94"/>
        <v>1.0384598522713651</v>
      </c>
      <c r="J812" s="115">
        <f t="shared" si="95"/>
        <v>1.7478137057255125</v>
      </c>
      <c r="K812" s="115">
        <f t="shared" si="96"/>
        <v>-2.1179250357882259E-2</v>
      </c>
      <c r="L812" s="113"/>
      <c r="M812" s="36">
        <f>VLOOKUP("HV_"&amp;$D812&amp;$E812&amp;VLOOKUP($F812,key!$L$3:$M$16,2,FALSE)&amp;$G812&amp;M$6,'HVAC wts'!$H$7:$R$13254,11,FALSE)</f>
        <v>5920.5621999999994</v>
      </c>
      <c r="N812" s="36">
        <f>VLOOKUP("HV_"&amp;$D812&amp;$E812&amp;VLOOKUP($F812,key!$L$3:$M$15,2,FALSE)&amp;$G812&amp;N$6,'HVAC wts'!$H$7:$R$13254,11,FALSE)</f>
        <v>845.79460000000017</v>
      </c>
      <c r="O812" s="36">
        <f>VLOOKUP("HV_"&amp;$D812&amp;$E812&amp;VLOOKUP($F812,key!$L$3:$M$15,2,FALSE)&amp;$G812&amp;O$6,'HVAC wts'!$H$7:$R$13254,11,FALSE)</f>
        <v>2059.1815999999999</v>
      </c>
      <c r="P812" s="36">
        <f>VLOOKUP("HV_"&amp;$D812&amp;$E812&amp;VLOOKUP($F812,key!$L$3:$M$15,2,FALSE)&amp;$G812&amp;P$6,'HVAC wts'!$H$7:$R$13254,11,FALSE)</f>
        <v>294.16880000000003</v>
      </c>
      <c r="Q812" s="36">
        <f>VLOOKUP("HV_"&amp;$D812&amp;$E812&amp;VLOOKUP($F812,key!$L$3:$M$15,2,FALSE)&amp;$G812&amp;Q$6,'HVAC wts'!$H$7:$R$13254,11,FALSE)</f>
        <v>1437.8508200000001</v>
      </c>
      <c r="R812" s="36">
        <f>VLOOKUP("HV_"&amp;$D812&amp;$E812&amp;VLOOKUP($F812,key!$L$3:$M$15,2,FALSE)&amp;$G812&amp;R$6,'HVAC wts'!$H$7:$R$13254,11,FALSE)</f>
        <v>500.08696000000003</v>
      </c>
      <c r="S812" s="36">
        <f t="shared" si="97"/>
        <v>11057.644979999999</v>
      </c>
      <c r="T812" s="113"/>
      <c r="U812" s="113">
        <f>MATCH($A812&amp;U$6,'All applic'!$A$7:$A$59080,0)</f>
        <v>1039</v>
      </c>
      <c r="V812" s="113">
        <f>MATCH($A812&amp;V$6,'All applic'!$A$7:$A$59080,0)</f>
        <v>1040</v>
      </c>
      <c r="W812" s="113">
        <f>MATCH($A812&amp;W$6,'All applic'!$A$7:$A$59080,0)</f>
        <v>1042</v>
      </c>
      <c r="X812" s="113">
        <f>MATCH($A812&amp;X$6,'All applic'!$A$7:$A$59080,0)</f>
        <v>1041</v>
      </c>
      <c r="Y812" s="113">
        <f>MATCH($A812&amp;Y$6,'All applic'!$A$7:$A$59080,0)</f>
        <v>1039</v>
      </c>
      <c r="Z812" s="113">
        <f>MATCH($A812&amp;Z$6,'All applic'!$A$7:$A$59080,0)</f>
        <v>1042</v>
      </c>
      <c r="AA812" s="113"/>
      <c r="AB812" s="28">
        <f>INDEX('All applic'!$H$7:$H$59080,U812)</f>
        <v>1.0960000000000001</v>
      </c>
      <c r="AC812" s="28">
        <f>INDEX('All applic'!$H$7:$H$59080,V812)</f>
        <v>0.83399999999999996</v>
      </c>
      <c r="AD812" s="28">
        <f>INDEX('All applic'!$H$7:$H$59080,W812)</f>
        <v>0.98799999999999999</v>
      </c>
      <c r="AE812" s="28">
        <f>INDEX('All applic'!$H$7:$H$59080,X812)</f>
        <v>0.626</v>
      </c>
      <c r="AF812" s="28">
        <f>INDEX('All applic'!$H$7:$H$59080,Y812)</f>
        <v>1.0960000000000001</v>
      </c>
      <c r="AG812" s="28">
        <f>INDEX('All applic'!$H$7:$H$59080,Z812)</f>
        <v>0.98799999999999999</v>
      </c>
      <c r="AH812" s="28"/>
      <c r="AI812" s="28">
        <f>INDEX('All applic'!$I$7:$I$59080,U812)</f>
        <v>2</v>
      </c>
      <c r="AJ812" s="28">
        <f>INDEX('All applic'!$I$7:$I$59080,V812)</f>
        <v>2</v>
      </c>
      <c r="AK812" s="28">
        <f>INDEX('All applic'!$I$7:$I$59080,W812)</f>
        <v>1.0227272727272727</v>
      </c>
      <c r="AL812" s="28">
        <f>INDEX('All applic'!$I$7:$I$59080,X812)</f>
        <v>1.0227272727272727</v>
      </c>
      <c r="AM812" s="28">
        <f>INDEX('All applic'!$I$7:$I$59080,Y812)</f>
        <v>2</v>
      </c>
      <c r="AN812" s="28">
        <f>INDEX('All applic'!$I$7:$I$59080,Z812)</f>
        <v>1.0227272727272727</v>
      </c>
      <c r="AO812" s="113"/>
      <c r="AP812" s="113">
        <f>INDEX('All applic'!$J$7:$J$59080,U812)</f>
        <v>-2.9399999999999999E-2</v>
      </c>
      <c r="AQ812" s="113">
        <v>0</v>
      </c>
      <c r="AR812" s="113">
        <f>INDEX('All applic'!$J$7:$J$59080,W812)</f>
        <v>-2.92E-2</v>
      </c>
      <c r="AS812" s="113">
        <v>0</v>
      </c>
      <c r="AT812" s="113">
        <v>0</v>
      </c>
      <c r="AU812" s="113">
        <v>0</v>
      </c>
    </row>
    <row r="813" spans="1:47" x14ac:dyDescent="0.25">
      <c r="A813" s="113" t="str">
        <f t="shared" si="92"/>
        <v>CFLDMoMH00CZ05</v>
      </c>
      <c r="B813" s="113" t="str">
        <f t="shared" si="93"/>
        <v>CFLPGEDMoCZ05MH00</v>
      </c>
      <c r="C813" s="113" t="s">
        <v>118</v>
      </c>
      <c r="D813" s="113" t="s">
        <v>129</v>
      </c>
      <c r="E813" s="113" t="s">
        <v>1651</v>
      </c>
      <c r="F813" s="89" t="s">
        <v>1652</v>
      </c>
      <c r="G813" s="113" t="s">
        <v>104</v>
      </c>
      <c r="H813" s="113" t="s">
        <v>1662</v>
      </c>
      <c r="I813" s="115">
        <f t="shared" si="94"/>
        <v>0.93084459132762498</v>
      </c>
      <c r="J813" s="115">
        <f t="shared" si="95"/>
        <v>1.1519761483530904</v>
      </c>
      <c r="K813" s="115">
        <f t="shared" si="96"/>
        <v>-2.4629896907216488E-2</v>
      </c>
      <c r="L813" s="113"/>
      <c r="M813" s="36">
        <f>VLOOKUP("HV_"&amp;$D813&amp;$E813&amp;VLOOKUP($F813,key!$L$3:$M$16,2,FALSE)&amp;$G813&amp;M$6,'HVAC wts'!$H$7:$R$13254,11,FALSE)</f>
        <v>1005.8229999999999</v>
      </c>
      <c r="N813" s="36">
        <f>VLOOKUP("HV_"&amp;$D813&amp;$E813&amp;VLOOKUP($F813,key!$L$3:$M$15,2,FALSE)&amp;$G813&amp;N$6,'HVAC wts'!$H$7:$R$13254,11,FALSE)</f>
        <v>143.68899999999999</v>
      </c>
      <c r="O813" s="36">
        <f>VLOOKUP("HV_"&amp;$D813&amp;$E813&amp;VLOOKUP($F813,key!$L$3:$M$15,2,FALSE)&amp;$G813&amp;O$6,'HVAC wts'!$H$7:$R$13254,11,FALSE)</f>
        <v>6544.6752000000006</v>
      </c>
      <c r="P813" s="36">
        <f>VLOOKUP("HV_"&amp;$D813&amp;$E813&amp;VLOOKUP($F813,key!$L$3:$M$15,2,FALSE)&amp;$G813&amp;P$6,'HVAC wts'!$H$7:$R$13254,11,FALSE)</f>
        <v>934.95360000000005</v>
      </c>
      <c r="Q813" s="36">
        <f>VLOOKUP("HV_"&amp;$D813&amp;$E813&amp;VLOOKUP($F813,key!$L$3:$M$15,2,FALSE)&amp;$G813&amp;Q$6,'HVAC wts'!$H$7:$R$13254,11,FALSE)</f>
        <v>244.2713</v>
      </c>
      <c r="R813" s="36">
        <f>VLOOKUP("HV_"&amp;$D813&amp;$E813&amp;VLOOKUP($F813,key!$L$3:$M$15,2,FALSE)&amp;$G813&amp;R$6,'HVAC wts'!$H$7:$R$13254,11,FALSE)</f>
        <v>1589.4211200000002</v>
      </c>
      <c r="S813" s="36">
        <f t="shared" si="97"/>
        <v>10462.833220000002</v>
      </c>
      <c r="T813" s="113"/>
      <c r="U813" s="113">
        <f>MATCH($A813&amp;U$6,'All applic'!$A$7:$A$59080,0)</f>
        <v>1043</v>
      </c>
      <c r="V813" s="113">
        <f>MATCH($A813&amp;V$6,'All applic'!$A$7:$A$59080,0)</f>
        <v>1044</v>
      </c>
      <c r="W813" s="113">
        <f>MATCH($A813&amp;W$6,'All applic'!$A$7:$A$59080,0)</f>
        <v>1046</v>
      </c>
      <c r="X813" s="113">
        <f>MATCH($A813&amp;X$6,'All applic'!$A$7:$A$59080,0)</f>
        <v>1045</v>
      </c>
      <c r="Y813" s="113">
        <f>MATCH($A813&amp;Y$6,'All applic'!$A$7:$A$59080,0)</f>
        <v>1043</v>
      </c>
      <c r="Z813" s="113">
        <f>MATCH($A813&amp;Z$6,'All applic'!$A$7:$A$59080,0)</f>
        <v>1046</v>
      </c>
      <c r="AA813" s="113"/>
      <c r="AB813" s="28">
        <f>INDEX('All applic'!$H$7:$H$59080,U813)</f>
        <v>1.012</v>
      </c>
      <c r="AC813" s="28">
        <f>INDEX('All applic'!$H$7:$H$59080,V813)</f>
        <v>0.66200000000000003</v>
      </c>
      <c r="AD813" s="28">
        <f>INDEX('All applic'!$H$7:$H$59080,W813)</f>
        <v>0.98</v>
      </c>
      <c r="AE813" s="28">
        <f>INDEX('All applic'!$H$7:$H$59080,X813)</f>
        <v>0.436</v>
      </c>
      <c r="AF813" s="28">
        <f>INDEX('All applic'!$H$7:$H$59080,Y813)</f>
        <v>1.012</v>
      </c>
      <c r="AG813" s="28">
        <f>INDEX('All applic'!$H$7:$H$59080,Z813)</f>
        <v>0.98</v>
      </c>
      <c r="AH813" s="28"/>
      <c r="AI813" s="28">
        <f>INDEX('All applic'!$I$7:$I$59080,U813)</f>
        <v>2</v>
      </c>
      <c r="AJ813" s="28">
        <f>INDEX('All applic'!$I$7:$I$59080,V813)</f>
        <v>1.9318181818181821</v>
      </c>
      <c r="AK813" s="28">
        <f>INDEX('All applic'!$I$7:$I$59080,W813)</f>
        <v>1.0227272727272727</v>
      </c>
      <c r="AL813" s="28">
        <f>INDEX('All applic'!$I$7:$I$59080,X813)</f>
        <v>1.0227272727272727</v>
      </c>
      <c r="AM813" s="28">
        <f>INDEX('All applic'!$I$7:$I$59080,Y813)</f>
        <v>2</v>
      </c>
      <c r="AN813" s="28">
        <f>INDEX('All applic'!$I$7:$I$59080,Z813)</f>
        <v>1.0227272727272727</v>
      </c>
      <c r="AO813" s="113"/>
      <c r="AP813" s="113">
        <f>INDEX('All applic'!$J$7:$J$59080,U813)</f>
        <v>-3.4130000000000001E-2</v>
      </c>
      <c r="AQ813" s="113">
        <v>0</v>
      </c>
      <c r="AR813" s="113">
        <f>INDEX('All applic'!$J$7:$J$59080,W813)</f>
        <v>-3.4130000000000001E-2</v>
      </c>
      <c r="AS813" s="113">
        <v>0</v>
      </c>
      <c r="AT813" s="113">
        <v>0</v>
      </c>
      <c r="AU813" s="113">
        <v>0</v>
      </c>
    </row>
    <row r="814" spans="1:47" x14ac:dyDescent="0.25">
      <c r="A814" s="113" t="str">
        <f t="shared" si="92"/>
        <v>CFLDMoMH00CZ06</v>
      </c>
      <c r="B814" s="113" t="str">
        <f t="shared" si="93"/>
        <v>CFLPGEDMoCZ06MH00</v>
      </c>
      <c r="C814" s="113" t="s">
        <v>118</v>
      </c>
      <c r="D814" s="113" t="s">
        <v>129</v>
      </c>
      <c r="E814" s="113" t="s">
        <v>1651</v>
      </c>
      <c r="F814" s="89" t="s">
        <v>1652</v>
      </c>
      <c r="G814" s="113" t="s">
        <v>105</v>
      </c>
      <c r="H814" s="113" t="s">
        <v>1662</v>
      </c>
      <c r="I814" s="115">
        <f t="shared" si="94"/>
        <v>0</v>
      </c>
      <c r="J814" s="115">
        <f t="shared" si="95"/>
        <v>0</v>
      </c>
      <c r="K814" s="115">
        <f t="shared" si="96"/>
        <v>0</v>
      </c>
      <c r="L814" s="113"/>
      <c r="M814" s="36">
        <f>VLOOKUP("HV_"&amp;$D814&amp;$E814&amp;VLOOKUP($F814,key!$L$3:$M$16,2,FALSE)&amp;$G814&amp;M$6,'HVAC wts'!$H$7:$R$13254,11,FALSE)</f>
        <v>0</v>
      </c>
      <c r="N814" s="36">
        <f>VLOOKUP("HV_"&amp;$D814&amp;$E814&amp;VLOOKUP($F814,key!$L$3:$M$15,2,FALSE)&amp;$G814&amp;N$6,'HVAC wts'!$H$7:$R$13254,11,FALSE)</f>
        <v>0</v>
      </c>
      <c r="O814" s="36">
        <f>VLOOKUP("HV_"&amp;$D814&amp;$E814&amp;VLOOKUP($F814,key!$L$3:$M$15,2,FALSE)&amp;$G814&amp;O$6,'HVAC wts'!$H$7:$R$13254,11,FALSE)</f>
        <v>0</v>
      </c>
      <c r="P814" s="36">
        <f>VLOOKUP("HV_"&amp;$D814&amp;$E814&amp;VLOOKUP($F814,key!$L$3:$M$15,2,FALSE)&amp;$G814&amp;P$6,'HVAC wts'!$H$7:$R$13254,11,FALSE)</f>
        <v>0</v>
      </c>
      <c r="Q814" s="36">
        <f>VLOOKUP("HV_"&amp;$D814&amp;$E814&amp;VLOOKUP($F814,key!$L$3:$M$15,2,FALSE)&amp;$G814&amp;Q$6,'HVAC wts'!$H$7:$R$13254,11,FALSE)</f>
        <v>0</v>
      </c>
      <c r="R814" s="36">
        <f>VLOOKUP("HV_"&amp;$D814&amp;$E814&amp;VLOOKUP($F814,key!$L$3:$M$15,2,FALSE)&amp;$G814&amp;R$6,'HVAC wts'!$H$7:$R$13254,11,FALSE)</f>
        <v>0</v>
      </c>
      <c r="S814" s="36">
        <f t="shared" si="97"/>
        <v>0</v>
      </c>
      <c r="T814" s="113"/>
      <c r="U814" s="113">
        <f>MATCH($A814&amp;U$6,'All applic'!$A$7:$A$59080,0)</f>
        <v>1047</v>
      </c>
      <c r="V814" s="113">
        <f>MATCH($A814&amp;V$6,'All applic'!$A$7:$A$59080,0)</f>
        <v>1048</v>
      </c>
      <c r="W814" s="113">
        <f>MATCH($A814&amp;W$6,'All applic'!$A$7:$A$59080,0)</f>
        <v>1050</v>
      </c>
      <c r="X814" s="113">
        <f>MATCH($A814&amp;X$6,'All applic'!$A$7:$A$59080,0)</f>
        <v>1049</v>
      </c>
      <c r="Y814" s="113">
        <f>MATCH($A814&amp;Y$6,'All applic'!$A$7:$A$59080,0)</f>
        <v>1047</v>
      </c>
      <c r="Z814" s="113">
        <f>MATCH($A814&amp;Z$6,'All applic'!$A$7:$A$59080,0)</f>
        <v>1050</v>
      </c>
      <c r="AA814" s="113"/>
      <c r="AB814" s="28">
        <f>INDEX('All applic'!$H$7:$H$59080,U814)</f>
        <v>1.1220000000000001</v>
      </c>
      <c r="AC814" s="28">
        <f>INDEX('All applic'!$H$7:$H$59080,V814)</f>
        <v>0.92800000000000005</v>
      </c>
      <c r="AD814" s="28">
        <f>INDEX('All applic'!$H$7:$H$59080,W814)</f>
        <v>0.99199999999999999</v>
      </c>
      <c r="AE814" s="28">
        <f>INDEX('All applic'!$H$7:$H$59080,X814)</f>
        <v>0.68400000000000005</v>
      </c>
      <c r="AF814" s="28">
        <f>INDEX('All applic'!$H$7:$H$59080,Y814)</f>
        <v>1.1220000000000001</v>
      </c>
      <c r="AG814" s="28">
        <f>INDEX('All applic'!$H$7:$H$59080,Z814)</f>
        <v>0.99199999999999999</v>
      </c>
      <c r="AH814" s="28"/>
      <c r="AI814" s="28">
        <f>INDEX('All applic'!$I$7:$I$59080,U814)</f>
        <v>1.75</v>
      </c>
      <c r="AJ814" s="28">
        <f>INDEX('All applic'!$I$7:$I$59080,V814)</f>
        <v>1.7272727272727273</v>
      </c>
      <c r="AK814" s="28">
        <f>INDEX('All applic'!$I$7:$I$59080,W814)</f>
        <v>1</v>
      </c>
      <c r="AL814" s="28">
        <f>INDEX('All applic'!$I$7:$I$59080,X814)</f>
        <v>1.0227272727272727</v>
      </c>
      <c r="AM814" s="28">
        <f>INDEX('All applic'!$I$7:$I$59080,Y814)</f>
        <v>1.75</v>
      </c>
      <c r="AN814" s="28">
        <f>INDEX('All applic'!$I$7:$I$59080,Z814)</f>
        <v>1</v>
      </c>
      <c r="AO814" s="113"/>
      <c r="AP814" s="113">
        <f>INDEX('All applic'!$J$7:$J$59080,U814)</f>
        <v>-2.52E-2</v>
      </c>
      <c r="AQ814" s="113">
        <v>0</v>
      </c>
      <c r="AR814" s="113">
        <f>INDEX('All applic'!$J$7:$J$59080,W814)</f>
        <v>-2.52E-2</v>
      </c>
      <c r="AS814" s="113">
        <v>0</v>
      </c>
      <c r="AT814" s="113">
        <v>0</v>
      </c>
      <c r="AU814" s="113">
        <v>0</v>
      </c>
    </row>
    <row r="815" spans="1:47" x14ac:dyDescent="0.25">
      <c r="A815" s="113" t="str">
        <f t="shared" si="92"/>
        <v>CFLDMoMH00CZ07</v>
      </c>
      <c r="B815" s="113" t="str">
        <f t="shared" si="93"/>
        <v>CFLPGEDMoCZ07MH00</v>
      </c>
      <c r="C815" s="113" t="s">
        <v>118</v>
      </c>
      <c r="D815" s="113" t="s">
        <v>129</v>
      </c>
      <c r="E815" s="113" t="s">
        <v>1651</v>
      </c>
      <c r="F815" s="89" t="s">
        <v>1652</v>
      </c>
      <c r="G815" s="113" t="s">
        <v>106</v>
      </c>
      <c r="H815" s="113" t="s">
        <v>1662</v>
      </c>
      <c r="I815" s="115">
        <f t="shared" si="94"/>
        <v>0</v>
      </c>
      <c r="J815" s="115">
        <f t="shared" si="95"/>
        <v>0</v>
      </c>
      <c r="K815" s="115">
        <f t="shared" si="96"/>
        <v>0</v>
      </c>
      <c r="L815" s="113"/>
      <c r="M815" s="36">
        <f>VLOOKUP("HV_"&amp;$D815&amp;$E815&amp;VLOOKUP($F815,key!$L$3:$M$16,2,FALSE)&amp;$G815&amp;M$6,'HVAC wts'!$H$7:$R$13254,11,FALSE)</f>
        <v>0</v>
      </c>
      <c r="N815" s="36">
        <f>VLOOKUP("HV_"&amp;$D815&amp;$E815&amp;VLOOKUP($F815,key!$L$3:$M$15,2,FALSE)&amp;$G815&amp;N$6,'HVAC wts'!$H$7:$R$13254,11,FALSE)</f>
        <v>0</v>
      </c>
      <c r="O815" s="36">
        <f>VLOOKUP("HV_"&amp;$D815&amp;$E815&amp;VLOOKUP($F815,key!$L$3:$M$15,2,FALSE)&amp;$G815&amp;O$6,'HVAC wts'!$H$7:$R$13254,11,FALSE)</f>
        <v>0</v>
      </c>
      <c r="P815" s="36">
        <f>VLOOKUP("HV_"&amp;$D815&amp;$E815&amp;VLOOKUP($F815,key!$L$3:$M$15,2,FALSE)&amp;$G815&amp;P$6,'HVAC wts'!$H$7:$R$13254,11,FALSE)</f>
        <v>0</v>
      </c>
      <c r="Q815" s="36">
        <f>VLOOKUP("HV_"&amp;$D815&amp;$E815&amp;VLOOKUP($F815,key!$L$3:$M$15,2,FALSE)&amp;$G815&amp;Q$6,'HVAC wts'!$H$7:$R$13254,11,FALSE)</f>
        <v>0</v>
      </c>
      <c r="R815" s="36">
        <f>VLOOKUP("HV_"&amp;$D815&amp;$E815&amp;VLOOKUP($F815,key!$L$3:$M$15,2,FALSE)&amp;$G815&amp;R$6,'HVAC wts'!$H$7:$R$13254,11,FALSE)</f>
        <v>0</v>
      </c>
      <c r="S815" s="36">
        <f t="shared" si="97"/>
        <v>0</v>
      </c>
      <c r="T815" s="113"/>
      <c r="U815" s="113">
        <f>MATCH($A815&amp;U$6,'All applic'!$A$7:$A$59080,0)</f>
        <v>1051</v>
      </c>
      <c r="V815" s="113">
        <f>MATCH($A815&amp;V$6,'All applic'!$A$7:$A$59080,0)</f>
        <v>1052</v>
      </c>
      <c r="W815" s="113">
        <f>MATCH($A815&amp;W$6,'All applic'!$A$7:$A$59080,0)</f>
        <v>1054</v>
      </c>
      <c r="X815" s="113">
        <f>MATCH($A815&amp;X$6,'All applic'!$A$7:$A$59080,0)</f>
        <v>1053</v>
      </c>
      <c r="Y815" s="113">
        <f>MATCH($A815&amp;Y$6,'All applic'!$A$7:$A$59080,0)</f>
        <v>1051</v>
      </c>
      <c r="Z815" s="113">
        <f>MATCH($A815&amp;Z$6,'All applic'!$A$7:$A$59080,0)</f>
        <v>1054</v>
      </c>
      <c r="AA815" s="113"/>
      <c r="AB815" s="28">
        <f>INDEX('All applic'!$H$7:$H$59080,U815)</f>
        <v>1.1339999999999999</v>
      </c>
      <c r="AC815" s="28">
        <f>INDEX('All applic'!$H$7:$H$59080,V815)</f>
        <v>0.98399999999999999</v>
      </c>
      <c r="AD815" s="28">
        <f>INDEX('All applic'!$H$7:$H$59080,W815)</f>
        <v>0.996</v>
      </c>
      <c r="AE815" s="28">
        <f>INDEX('All applic'!$H$7:$H$59080,X815)</f>
        <v>0.73399999999999999</v>
      </c>
      <c r="AF815" s="28">
        <f>INDEX('All applic'!$H$7:$H$59080,Y815)</f>
        <v>1.1339999999999999</v>
      </c>
      <c r="AG815" s="28">
        <f>INDEX('All applic'!$H$7:$H$59080,Z815)</f>
        <v>0.996</v>
      </c>
      <c r="AH815" s="28"/>
      <c r="AI815" s="28">
        <f>INDEX('All applic'!$I$7:$I$59080,U815)</f>
        <v>1.75</v>
      </c>
      <c r="AJ815" s="28">
        <f>INDEX('All applic'!$I$7:$I$59080,V815)</f>
        <v>1.7727272727272729</v>
      </c>
      <c r="AK815" s="28">
        <f>INDEX('All applic'!$I$7:$I$59080,W815)</f>
        <v>1.0227272727272727</v>
      </c>
      <c r="AL815" s="28">
        <f>INDEX('All applic'!$I$7:$I$59080,X815)</f>
        <v>1</v>
      </c>
      <c r="AM815" s="28">
        <f>INDEX('All applic'!$I$7:$I$59080,Y815)</f>
        <v>1.75</v>
      </c>
      <c r="AN815" s="28">
        <f>INDEX('All applic'!$I$7:$I$59080,Z815)</f>
        <v>1.0227272727272727</v>
      </c>
      <c r="AO815" s="113"/>
      <c r="AP815" s="113">
        <f>INDEX('All applic'!$J$7:$J$59080,U815)</f>
        <v>-2.0799999999999999E-2</v>
      </c>
      <c r="AQ815" s="113">
        <v>0</v>
      </c>
      <c r="AR815" s="113">
        <f>INDEX('All applic'!$J$7:$J$59080,W815)</f>
        <v>-2.0799999999999999E-2</v>
      </c>
      <c r="AS815" s="113">
        <v>0</v>
      </c>
      <c r="AT815" s="113">
        <v>0</v>
      </c>
      <c r="AU815" s="113">
        <v>0</v>
      </c>
    </row>
    <row r="816" spans="1:47" x14ac:dyDescent="0.25">
      <c r="A816" s="113" t="str">
        <f t="shared" si="92"/>
        <v>CFLDMoMH00CZ08</v>
      </c>
      <c r="B816" s="113" t="str">
        <f t="shared" si="93"/>
        <v>CFLPGEDMoCZ08MH00</v>
      </c>
      <c r="C816" s="113" t="s">
        <v>118</v>
      </c>
      <c r="D816" s="113" t="s">
        <v>129</v>
      </c>
      <c r="E816" s="113" t="s">
        <v>1651</v>
      </c>
      <c r="F816" s="89" t="s">
        <v>1652</v>
      </c>
      <c r="G816" s="113" t="s">
        <v>107</v>
      </c>
      <c r="H816" s="113" t="s">
        <v>1662</v>
      </c>
      <c r="I816" s="115">
        <f t="shared" si="94"/>
        <v>0</v>
      </c>
      <c r="J816" s="115">
        <f t="shared" si="95"/>
        <v>0</v>
      </c>
      <c r="K816" s="115">
        <f t="shared" si="96"/>
        <v>0</v>
      </c>
      <c r="L816" s="113"/>
      <c r="M816" s="36">
        <f>VLOOKUP("HV_"&amp;$D816&amp;$E816&amp;VLOOKUP($F816,key!$L$3:$M$16,2,FALSE)&amp;$G816&amp;M$6,'HVAC wts'!$H$7:$R$13254,11,FALSE)</f>
        <v>0</v>
      </c>
      <c r="N816" s="36">
        <f>VLOOKUP("HV_"&amp;$D816&amp;$E816&amp;VLOOKUP($F816,key!$L$3:$M$15,2,FALSE)&amp;$G816&amp;N$6,'HVAC wts'!$H$7:$R$13254,11,FALSE)</f>
        <v>0</v>
      </c>
      <c r="O816" s="36">
        <f>VLOOKUP("HV_"&amp;$D816&amp;$E816&amp;VLOOKUP($F816,key!$L$3:$M$15,2,FALSE)&amp;$G816&amp;O$6,'HVAC wts'!$H$7:$R$13254,11,FALSE)</f>
        <v>0</v>
      </c>
      <c r="P816" s="36">
        <f>VLOOKUP("HV_"&amp;$D816&amp;$E816&amp;VLOOKUP($F816,key!$L$3:$M$15,2,FALSE)&amp;$G816&amp;P$6,'HVAC wts'!$H$7:$R$13254,11,FALSE)</f>
        <v>0</v>
      </c>
      <c r="Q816" s="36">
        <f>VLOOKUP("HV_"&amp;$D816&amp;$E816&amp;VLOOKUP($F816,key!$L$3:$M$15,2,FALSE)&amp;$G816&amp;Q$6,'HVAC wts'!$H$7:$R$13254,11,FALSE)</f>
        <v>0</v>
      </c>
      <c r="R816" s="36">
        <f>VLOOKUP("HV_"&amp;$D816&amp;$E816&amp;VLOOKUP($F816,key!$L$3:$M$15,2,FALSE)&amp;$G816&amp;R$6,'HVAC wts'!$H$7:$R$13254,11,FALSE)</f>
        <v>0</v>
      </c>
      <c r="S816" s="36">
        <f t="shared" si="97"/>
        <v>0</v>
      </c>
      <c r="T816" s="113"/>
      <c r="U816" s="113">
        <f>MATCH($A816&amp;U$6,'All applic'!$A$7:$A$59080,0)</f>
        <v>1055</v>
      </c>
      <c r="V816" s="113">
        <f>MATCH($A816&amp;V$6,'All applic'!$A$7:$A$59080,0)</f>
        <v>1056</v>
      </c>
      <c r="W816" s="113">
        <f>MATCH($A816&amp;W$6,'All applic'!$A$7:$A$59080,0)</f>
        <v>1058</v>
      </c>
      <c r="X816" s="113">
        <f>MATCH($A816&amp;X$6,'All applic'!$A$7:$A$59080,0)</f>
        <v>1057</v>
      </c>
      <c r="Y816" s="113">
        <f>MATCH($A816&amp;Y$6,'All applic'!$A$7:$A$59080,0)</f>
        <v>1055</v>
      </c>
      <c r="Z816" s="113">
        <f>MATCH($A816&amp;Z$6,'All applic'!$A$7:$A$59080,0)</f>
        <v>1058</v>
      </c>
      <c r="AA816" s="113"/>
      <c r="AB816" s="28">
        <f>INDEX('All applic'!$H$7:$H$59080,U816)</f>
        <v>1.1499999999999999</v>
      </c>
      <c r="AC816" s="28">
        <f>INDEX('All applic'!$H$7:$H$59080,V816)</f>
        <v>1.01</v>
      </c>
      <c r="AD816" s="28">
        <f>INDEX('All applic'!$H$7:$H$59080,W816)</f>
        <v>0.998</v>
      </c>
      <c r="AE816" s="28">
        <f>INDEX('All applic'!$H$7:$H$59080,X816)</f>
        <v>0.75</v>
      </c>
      <c r="AF816" s="28">
        <f>INDEX('All applic'!$H$7:$H$59080,Y816)</f>
        <v>1.1499999999999999</v>
      </c>
      <c r="AG816" s="28">
        <f>INDEX('All applic'!$H$7:$H$59080,Z816)</f>
        <v>0.998</v>
      </c>
      <c r="AH816" s="28"/>
      <c r="AI816" s="28">
        <f>INDEX('All applic'!$I$7:$I$59080,U816)</f>
        <v>1.8181818181818183</v>
      </c>
      <c r="AJ816" s="28">
        <f>INDEX('All applic'!$I$7:$I$59080,V816)</f>
        <v>1.8636363636363638</v>
      </c>
      <c r="AK816" s="28">
        <f>INDEX('All applic'!$I$7:$I$59080,W816)</f>
        <v>1</v>
      </c>
      <c r="AL816" s="28">
        <f>INDEX('All applic'!$I$7:$I$59080,X816)</f>
        <v>1</v>
      </c>
      <c r="AM816" s="28">
        <f>INDEX('All applic'!$I$7:$I$59080,Y816)</f>
        <v>1.8181818181818183</v>
      </c>
      <c r="AN816" s="28">
        <f>INDEX('All applic'!$I$7:$I$59080,Z816)</f>
        <v>1</v>
      </c>
      <c r="AO816" s="113"/>
      <c r="AP816" s="113">
        <f>INDEX('All applic'!$J$7:$J$59080,U816)</f>
        <v>-1.9620000000000002E-2</v>
      </c>
      <c r="AQ816" s="113">
        <v>0</v>
      </c>
      <c r="AR816" s="113">
        <f>INDEX('All applic'!$J$7:$J$59080,W816)</f>
        <v>-1.9600000000000003E-2</v>
      </c>
      <c r="AS816" s="113">
        <v>0</v>
      </c>
      <c r="AT816" s="113">
        <v>0</v>
      </c>
      <c r="AU816" s="113">
        <v>0</v>
      </c>
    </row>
    <row r="817" spans="1:47" x14ac:dyDescent="0.25">
      <c r="A817" s="113" t="str">
        <f t="shared" si="92"/>
        <v>CFLDMoMH00CZ09</v>
      </c>
      <c r="B817" s="113" t="str">
        <f t="shared" si="93"/>
        <v>CFLPGEDMoCZ09MH00</v>
      </c>
      <c r="C817" s="113" t="s">
        <v>118</v>
      </c>
      <c r="D817" s="113" t="s">
        <v>129</v>
      </c>
      <c r="E817" s="113" t="s">
        <v>1651</v>
      </c>
      <c r="F817" s="89" t="s">
        <v>1652</v>
      </c>
      <c r="G817" s="113" t="s">
        <v>108</v>
      </c>
      <c r="H817" s="113" t="s">
        <v>1662</v>
      </c>
      <c r="I817" s="115">
        <f t="shared" si="94"/>
        <v>0</v>
      </c>
      <c r="J817" s="115">
        <f t="shared" si="95"/>
        <v>0</v>
      </c>
      <c r="K817" s="115">
        <f t="shared" si="96"/>
        <v>0</v>
      </c>
      <c r="L817" s="113"/>
      <c r="M817" s="36">
        <f>VLOOKUP("HV_"&amp;$D817&amp;$E817&amp;VLOOKUP($F817,key!$L$3:$M$16,2,FALSE)&amp;$G817&amp;M$6,'HVAC wts'!$H$7:$R$13254,11,FALSE)</f>
        <v>0</v>
      </c>
      <c r="N817" s="36">
        <f>VLOOKUP("HV_"&amp;$D817&amp;$E817&amp;VLOOKUP($F817,key!$L$3:$M$15,2,FALSE)&amp;$G817&amp;N$6,'HVAC wts'!$H$7:$R$13254,11,FALSE)</f>
        <v>0</v>
      </c>
      <c r="O817" s="36">
        <f>VLOOKUP("HV_"&amp;$D817&amp;$E817&amp;VLOOKUP($F817,key!$L$3:$M$15,2,FALSE)&amp;$G817&amp;O$6,'HVAC wts'!$H$7:$R$13254,11,FALSE)</f>
        <v>0</v>
      </c>
      <c r="P817" s="36">
        <f>VLOOKUP("HV_"&amp;$D817&amp;$E817&amp;VLOOKUP($F817,key!$L$3:$M$15,2,FALSE)&amp;$G817&amp;P$6,'HVAC wts'!$H$7:$R$13254,11,FALSE)</f>
        <v>0</v>
      </c>
      <c r="Q817" s="36">
        <f>VLOOKUP("HV_"&amp;$D817&amp;$E817&amp;VLOOKUP($F817,key!$L$3:$M$15,2,FALSE)&amp;$G817&amp;Q$6,'HVAC wts'!$H$7:$R$13254,11,FALSE)</f>
        <v>0</v>
      </c>
      <c r="R817" s="36">
        <f>VLOOKUP("HV_"&amp;$D817&amp;$E817&amp;VLOOKUP($F817,key!$L$3:$M$15,2,FALSE)&amp;$G817&amp;R$6,'HVAC wts'!$H$7:$R$13254,11,FALSE)</f>
        <v>0</v>
      </c>
      <c r="S817" s="36">
        <f t="shared" si="97"/>
        <v>0</v>
      </c>
      <c r="T817" s="113"/>
      <c r="U817" s="113">
        <f>MATCH($A817&amp;U$6,'All applic'!$A$7:$A$59080,0)</f>
        <v>1059</v>
      </c>
      <c r="V817" s="113">
        <f>MATCH($A817&amp;V$6,'All applic'!$A$7:$A$59080,0)</f>
        <v>1060</v>
      </c>
      <c r="W817" s="113">
        <f>MATCH($A817&amp;W$6,'All applic'!$A$7:$A$59080,0)</f>
        <v>1062</v>
      </c>
      <c r="X817" s="113">
        <f>MATCH($A817&amp;X$6,'All applic'!$A$7:$A$59080,0)</f>
        <v>1061</v>
      </c>
      <c r="Y817" s="113">
        <f>MATCH($A817&amp;Y$6,'All applic'!$A$7:$A$59080,0)</f>
        <v>1059</v>
      </c>
      <c r="Z817" s="113">
        <f>MATCH($A817&amp;Z$6,'All applic'!$A$7:$A$59080,0)</f>
        <v>1062</v>
      </c>
      <c r="AA817" s="113"/>
      <c r="AB817" s="28">
        <f>INDEX('All applic'!$H$7:$H$59080,U817)</f>
        <v>1.1599999999999999</v>
      </c>
      <c r="AC817" s="28">
        <f>INDEX('All applic'!$H$7:$H$59080,V817)</f>
        <v>1.002</v>
      </c>
      <c r="AD817" s="28">
        <f>INDEX('All applic'!$H$7:$H$59080,W817)</f>
        <v>0.99399999999999999</v>
      </c>
      <c r="AE817" s="28">
        <f>INDEX('All applic'!$H$7:$H$59080,X817)</f>
        <v>0.72599999999999998</v>
      </c>
      <c r="AF817" s="28">
        <f>INDEX('All applic'!$H$7:$H$59080,Y817)</f>
        <v>1.1599999999999999</v>
      </c>
      <c r="AG817" s="28">
        <f>INDEX('All applic'!$H$7:$H$59080,Z817)</f>
        <v>0.99399999999999999</v>
      </c>
      <c r="AH817" s="28"/>
      <c r="AI817" s="28">
        <f>INDEX('All applic'!$I$7:$I$59080,U817)</f>
        <v>1.8181818181818183</v>
      </c>
      <c r="AJ817" s="28">
        <f>INDEX('All applic'!$I$7:$I$59080,V817)</f>
        <v>1.8181818181818183</v>
      </c>
      <c r="AK817" s="28">
        <f>INDEX('All applic'!$I$7:$I$59080,W817)</f>
        <v>1.0227272727272727</v>
      </c>
      <c r="AL817" s="28">
        <f>INDEX('All applic'!$I$7:$I$59080,X817)</f>
        <v>1</v>
      </c>
      <c r="AM817" s="28">
        <f>INDEX('All applic'!$I$7:$I$59080,Y817)</f>
        <v>1.8181818181818183</v>
      </c>
      <c r="AN817" s="28">
        <f>INDEX('All applic'!$I$7:$I$59080,Z817)</f>
        <v>1.0227272727272727</v>
      </c>
      <c r="AO817" s="113"/>
      <c r="AP817" s="113">
        <f>INDEX('All applic'!$J$7:$J$59080,U817)</f>
        <v>-2.1600000000000001E-2</v>
      </c>
      <c r="AQ817" s="113">
        <v>0</v>
      </c>
      <c r="AR817" s="113">
        <f>INDEX('All applic'!$J$7:$J$59080,W817)</f>
        <v>-2.1600000000000001E-2</v>
      </c>
      <c r="AS817" s="113">
        <v>0</v>
      </c>
      <c r="AT817" s="113">
        <v>0</v>
      </c>
      <c r="AU817" s="113">
        <v>0</v>
      </c>
    </row>
    <row r="818" spans="1:47" x14ac:dyDescent="0.25">
      <c r="A818" s="113" t="str">
        <f t="shared" si="92"/>
        <v>CFLDMoMH00CZ10</v>
      </c>
      <c r="B818" s="113" t="str">
        <f t="shared" si="93"/>
        <v>CFLPGEDMoCZ10MH00</v>
      </c>
      <c r="C818" s="113" t="s">
        <v>118</v>
      </c>
      <c r="D818" s="113" t="s">
        <v>129</v>
      </c>
      <c r="E818" s="113" t="s">
        <v>1651</v>
      </c>
      <c r="F818" s="89" t="s">
        <v>1652</v>
      </c>
      <c r="G818" s="113" t="s">
        <v>109</v>
      </c>
      <c r="H818" s="113" t="s">
        <v>1662</v>
      </c>
      <c r="I818" s="115">
        <f t="shared" si="94"/>
        <v>0</v>
      </c>
      <c r="J818" s="115">
        <f t="shared" si="95"/>
        <v>0</v>
      </c>
      <c r="K818" s="115">
        <f t="shared" si="96"/>
        <v>0</v>
      </c>
      <c r="L818" s="113"/>
      <c r="M818" s="36">
        <f>VLOOKUP("HV_"&amp;$D818&amp;$E818&amp;VLOOKUP($F818,key!$L$3:$M$16,2,FALSE)&amp;$G818&amp;M$6,'HVAC wts'!$H$7:$R$13254,11,FALSE)</f>
        <v>0</v>
      </c>
      <c r="N818" s="36">
        <f>VLOOKUP("HV_"&amp;$D818&amp;$E818&amp;VLOOKUP($F818,key!$L$3:$M$15,2,FALSE)&amp;$G818&amp;N$6,'HVAC wts'!$H$7:$R$13254,11,FALSE)</f>
        <v>0</v>
      </c>
      <c r="O818" s="36">
        <f>VLOOKUP("HV_"&amp;$D818&amp;$E818&amp;VLOOKUP($F818,key!$L$3:$M$15,2,FALSE)&amp;$G818&amp;O$6,'HVAC wts'!$H$7:$R$13254,11,FALSE)</f>
        <v>0</v>
      </c>
      <c r="P818" s="36">
        <f>VLOOKUP("HV_"&amp;$D818&amp;$E818&amp;VLOOKUP($F818,key!$L$3:$M$15,2,FALSE)&amp;$G818&amp;P$6,'HVAC wts'!$H$7:$R$13254,11,FALSE)</f>
        <v>0</v>
      </c>
      <c r="Q818" s="36">
        <f>VLOOKUP("HV_"&amp;$D818&amp;$E818&amp;VLOOKUP($F818,key!$L$3:$M$15,2,FALSE)&amp;$G818&amp;Q$6,'HVAC wts'!$H$7:$R$13254,11,FALSE)</f>
        <v>0</v>
      </c>
      <c r="R818" s="36">
        <f>VLOOKUP("HV_"&amp;$D818&amp;$E818&amp;VLOOKUP($F818,key!$L$3:$M$15,2,FALSE)&amp;$G818&amp;R$6,'HVAC wts'!$H$7:$R$13254,11,FALSE)</f>
        <v>0</v>
      </c>
      <c r="S818" s="36">
        <f t="shared" si="97"/>
        <v>0</v>
      </c>
      <c r="T818" s="113"/>
      <c r="U818" s="113">
        <f>MATCH($A818&amp;U$6,'All applic'!$A$7:$A$59080,0)</f>
        <v>1063</v>
      </c>
      <c r="V818" s="113">
        <f>MATCH($A818&amp;V$6,'All applic'!$A$7:$A$59080,0)</f>
        <v>1064</v>
      </c>
      <c r="W818" s="113">
        <f>MATCH($A818&amp;W$6,'All applic'!$A$7:$A$59080,0)</f>
        <v>1066</v>
      </c>
      <c r="X818" s="113">
        <f>MATCH($A818&amp;X$6,'All applic'!$A$7:$A$59080,0)</f>
        <v>1065</v>
      </c>
      <c r="Y818" s="113">
        <f>MATCH($A818&amp;Y$6,'All applic'!$A$7:$A$59080,0)</f>
        <v>1063</v>
      </c>
      <c r="Z818" s="113">
        <f>MATCH($A818&amp;Z$6,'All applic'!$A$7:$A$59080,0)</f>
        <v>1066</v>
      </c>
      <c r="AA818" s="113"/>
      <c r="AB818" s="28">
        <f>INDEX('All applic'!$H$7:$H$59080,U818)</f>
        <v>1.196</v>
      </c>
      <c r="AC818" s="28">
        <f>INDEX('All applic'!$H$7:$H$59080,V818)</f>
        <v>1.018</v>
      </c>
      <c r="AD818" s="28">
        <f>INDEX('All applic'!$H$7:$H$59080,W818)</f>
        <v>0.996</v>
      </c>
      <c r="AE818" s="28">
        <f>INDEX('All applic'!$H$7:$H$59080,X818)</f>
        <v>0.72199999999999998</v>
      </c>
      <c r="AF818" s="28">
        <f>INDEX('All applic'!$H$7:$H$59080,Y818)</f>
        <v>1.196</v>
      </c>
      <c r="AG818" s="28">
        <f>INDEX('All applic'!$H$7:$H$59080,Z818)</f>
        <v>0.996</v>
      </c>
      <c r="AH818" s="28"/>
      <c r="AI818" s="28">
        <f>INDEX('All applic'!$I$7:$I$59080,U818)</f>
        <v>1.8409090909090911</v>
      </c>
      <c r="AJ818" s="28">
        <f>INDEX('All applic'!$I$7:$I$59080,V818)</f>
        <v>1.8863636363636365</v>
      </c>
      <c r="AK818" s="28">
        <f>INDEX('All applic'!$I$7:$I$59080,W818)</f>
        <v>1.0227272727272727</v>
      </c>
      <c r="AL818" s="28">
        <f>INDEX('All applic'!$I$7:$I$59080,X818)</f>
        <v>1.0227272727272727</v>
      </c>
      <c r="AM818" s="28">
        <f>INDEX('All applic'!$I$7:$I$59080,Y818)</f>
        <v>1.8409090909090911</v>
      </c>
      <c r="AN818" s="28">
        <f>INDEX('All applic'!$I$7:$I$59080,Z818)</f>
        <v>1.0227272727272727</v>
      </c>
      <c r="AO818" s="113"/>
      <c r="AP818" s="113">
        <f>INDEX('All applic'!$J$7:$J$59080,U818)</f>
        <v>-2.2200000000000001E-2</v>
      </c>
      <c r="AQ818" s="113">
        <v>0</v>
      </c>
      <c r="AR818" s="113">
        <f>INDEX('All applic'!$J$7:$J$59080,W818)</f>
        <v>-2.1999999999999999E-2</v>
      </c>
      <c r="AS818" s="113">
        <v>0</v>
      </c>
      <c r="AT818" s="113">
        <v>0</v>
      </c>
      <c r="AU818" s="113">
        <v>0</v>
      </c>
    </row>
    <row r="819" spans="1:47" x14ac:dyDescent="0.25">
      <c r="A819" s="113" t="str">
        <f t="shared" si="92"/>
        <v>CFLDMoMH00CZ11</v>
      </c>
      <c r="B819" s="113" t="str">
        <f t="shared" si="93"/>
        <v>CFLPGEDMoCZ11MH00</v>
      </c>
      <c r="C819" s="113" t="s">
        <v>118</v>
      </c>
      <c r="D819" s="113" t="s">
        <v>129</v>
      </c>
      <c r="E819" s="113" t="s">
        <v>1651</v>
      </c>
      <c r="F819" s="89" t="s">
        <v>1652</v>
      </c>
      <c r="G819" s="113" t="s">
        <v>110</v>
      </c>
      <c r="H819" s="113" t="s">
        <v>1662</v>
      </c>
      <c r="I819" s="115">
        <f t="shared" si="94"/>
        <v>1.137112544524475</v>
      </c>
      <c r="J819" s="115">
        <f t="shared" si="95"/>
        <v>1.8616839170377966</v>
      </c>
      <c r="K819" s="115">
        <f t="shared" si="96"/>
        <v>-1.8618556701030929E-2</v>
      </c>
      <c r="L819" s="113"/>
      <c r="M819" s="36">
        <f>VLOOKUP("HV_"&amp;$D819&amp;$E819&amp;VLOOKUP($F819,key!$L$3:$M$16,2,FALSE)&amp;$G819&amp;M$6,'HVAC wts'!$H$7:$R$13254,11,FALSE)</f>
        <v>31856.859999999993</v>
      </c>
      <c r="N819" s="36">
        <f>VLOOKUP("HV_"&amp;$D819&amp;$E819&amp;VLOOKUP($F819,key!$L$3:$M$15,2,FALSE)&amp;$G819&amp;N$6,'HVAC wts'!$H$7:$R$13254,11,FALSE)</f>
        <v>4550.9799999999987</v>
      </c>
      <c r="O819" s="36">
        <f>VLOOKUP("HV_"&amp;$D819&amp;$E819&amp;VLOOKUP($F819,key!$L$3:$M$15,2,FALSE)&amp;$G819&amp;O$6,'HVAC wts'!$H$7:$R$13254,11,FALSE)</f>
        <v>2501.415</v>
      </c>
      <c r="P819" s="36">
        <f>VLOOKUP("HV_"&amp;$D819&amp;$E819&amp;VLOOKUP($F819,key!$L$3:$M$15,2,FALSE)&amp;$G819&amp;P$6,'HVAC wts'!$H$7:$R$13254,11,FALSE)</f>
        <v>357.34500000000003</v>
      </c>
      <c r="Q819" s="36">
        <f>VLOOKUP("HV_"&amp;$D819&amp;$E819&amp;VLOOKUP($F819,key!$L$3:$M$15,2,FALSE)&amp;$G819&amp;Q$6,'HVAC wts'!$H$7:$R$13254,11,FALSE)</f>
        <v>7736.6660000000002</v>
      </c>
      <c r="R819" s="36">
        <f>VLOOKUP("HV_"&amp;$D819&amp;$E819&amp;VLOOKUP($F819,key!$L$3:$M$15,2,FALSE)&amp;$G819&amp;R$6,'HVAC wts'!$H$7:$R$13254,11,FALSE)</f>
        <v>607.48650000000009</v>
      </c>
      <c r="S819" s="36">
        <f t="shared" si="97"/>
        <v>47610.752499999988</v>
      </c>
      <c r="T819" s="113"/>
      <c r="U819" s="113">
        <f>MATCH($A819&amp;U$6,'All applic'!$A$7:$A$59080,0)</f>
        <v>1067</v>
      </c>
      <c r="V819" s="113">
        <f>MATCH($A819&amp;V$6,'All applic'!$A$7:$A$59080,0)</f>
        <v>1068</v>
      </c>
      <c r="W819" s="113">
        <f>MATCH($A819&amp;W$6,'All applic'!$A$7:$A$59080,0)</f>
        <v>1070</v>
      </c>
      <c r="X819" s="113">
        <f>MATCH($A819&amp;X$6,'All applic'!$A$7:$A$59080,0)</f>
        <v>1069</v>
      </c>
      <c r="Y819" s="113">
        <f>MATCH($A819&amp;Y$6,'All applic'!$A$7:$A$59080,0)</f>
        <v>1067</v>
      </c>
      <c r="Z819" s="113">
        <f>MATCH($A819&amp;Z$6,'All applic'!$A$7:$A$59080,0)</f>
        <v>1070</v>
      </c>
      <c r="AA819" s="113"/>
      <c r="AB819" s="28">
        <f>INDEX('All applic'!$H$7:$H$59080,U819)</f>
        <v>1.1739999999999999</v>
      </c>
      <c r="AC819" s="28">
        <f>INDEX('All applic'!$H$7:$H$59080,V819)</f>
        <v>0.95199999999999996</v>
      </c>
      <c r="AD819" s="28">
        <f>INDEX('All applic'!$H$7:$H$59080,W819)</f>
        <v>0.99199999999999999</v>
      </c>
      <c r="AE819" s="28">
        <f>INDEX('All applic'!$H$7:$H$59080,X819)</f>
        <v>0.67</v>
      </c>
      <c r="AF819" s="28">
        <f>INDEX('All applic'!$H$7:$H$59080,Y819)</f>
        <v>1.1739999999999999</v>
      </c>
      <c r="AG819" s="28">
        <f>INDEX('All applic'!$H$7:$H$59080,Z819)</f>
        <v>0.99199999999999999</v>
      </c>
      <c r="AH819" s="28"/>
      <c r="AI819" s="28">
        <f>INDEX('All applic'!$I$7:$I$59080,U819)</f>
        <v>1.9268292682926829</v>
      </c>
      <c r="AJ819" s="28">
        <f>INDEX('All applic'!$I$7:$I$59080,V819)</f>
        <v>1.9512195121951219</v>
      </c>
      <c r="AK819" s="28">
        <f>INDEX('All applic'!$I$7:$I$59080,W819)</f>
        <v>1</v>
      </c>
      <c r="AL819" s="28">
        <f>INDEX('All applic'!$I$7:$I$59080,X819)</f>
        <v>1</v>
      </c>
      <c r="AM819" s="28">
        <f>INDEX('All applic'!$I$7:$I$59080,Y819)</f>
        <v>1.9268292682926829</v>
      </c>
      <c r="AN819" s="28">
        <f>INDEX('All applic'!$I$7:$I$59080,Z819)</f>
        <v>1</v>
      </c>
      <c r="AO819" s="113"/>
      <c r="AP819" s="113">
        <f>INDEX('All applic'!$J$7:$J$59080,U819)</f>
        <v>-2.58E-2</v>
      </c>
      <c r="AQ819" s="113">
        <v>0</v>
      </c>
      <c r="AR819" s="113">
        <f>INDEX('All applic'!$J$7:$J$59080,W819)</f>
        <v>-2.58E-2</v>
      </c>
      <c r="AS819" s="113">
        <v>0</v>
      </c>
      <c r="AT819" s="113">
        <v>0</v>
      </c>
      <c r="AU819" s="113">
        <v>0</v>
      </c>
    </row>
    <row r="820" spans="1:47" x14ac:dyDescent="0.25">
      <c r="A820" s="113" t="str">
        <f t="shared" si="92"/>
        <v>CFLDMoMH00CZ12</v>
      </c>
      <c r="B820" s="113" t="str">
        <f t="shared" si="93"/>
        <v>CFLPGEDMoCZ12MH00</v>
      </c>
      <c r="C820" s="113" t="s">
        <v>118</v>
      </c>
      <c r="D820" s="113" t="s">
        <v>129</v>
      </c>
      <c r="E820" s="113" t="s">
        <v>1651</v>
      </c>
      <c r="F820" s="89" t="s">
        <v>1652</v>
      </c>
      <c r="G820" s="113" t="s">
        <v>111</v>
      </c>
      <c r="H820" s="113" t="s">
        <v>1662</v>
      </c>
      <c r="I820" s="115">
        <f t="shared" si="94"/>
        <v>1.1077060353068997</v>
      </c>
      <c r="J820" s="115">
        <f t="shared" si="95"/>
        <v>1.9677878925283843</v>
      </c>
      <c r="K820" s="115">
        <f t="shared" si="96"/>
        <v>-2.0494845360824743E-2</v>
      </c>
      <c r="L820" s="113"/>
      <c r="M820" s="36">
        <f>VLOOKUP("HV_"&amp;$D820&amp;$E820&amp;VLOOKUP($F820,key!$L$3:$M$16,2,FALSE)&amp;$G820&amp;M$6,'HVAC wts'!$H$7:$R$13254,11,FALSE)</f>
        <v>20357.758399999999</v>
      </c>
      <c r="N820" s="36">
        <f>VLOOKUP("HV_"&amp;$D820&amp;$E820&amp;VLOOKUP($F820,key!$L$3:$M$15,2,FALSE)&amp;$G820&amp;N$6,'HVAC wts'!$H$7:$R$13254,11,FALSE)</f>
        <v>2908.2511999999997</v>
      </c>
      <c r="O820" s="36">
        <f>VLOOKUP("HV_"&amp;$D820&amp;$E820&amp;VLOOKUP($F820,key!$L$3:$M$15,2,FALSE)&amp;$G820&amp;O$6,'HVAC wts'!$H$7:$R$13254,11,FALSE)</f>
        <v>677.5930000000011</v>
      </c>
      <c r="P820" s="36">
        <f>VLOOKUP("HV_"&amp;$D820&amp;$E820&amp;VLOOKUP($F820,key!$L$3:$M$15,2,FALSE)&amp;$G820&amp;P$6,'HVAC wts'!$H$7:$R$13254,11,FALSE)</f>
        <v>96.799000000000163</v>
      </c>
      <c r="Q820" s="36">
        <f>VLOOKUP("HV_"&amp;$D820&amp;$E820&amp;VLOOKUP($F820,key!$L$3:$M$15,2,FALSE)&amp;$G820&amp;Q$6,'HVAC wts'!$H$7:$R$13254,11,FALSE)</f>
        <v>4944.0270400000009</v>
      </c>
      <c r="R820" s="36">
        <f>VLOOKUP("HV_"&amp;$D820&amp;$E820&amp;VLOOKUP($F820,key!$L$3:$M$15,2,FALSE)&amp;$G820&amp;R$6,'HVAC wts'!$H$7:$R$13254,11,FALSE)</f>
        <v>164.55830000000029</v>
      </c>
      <c r="S820" s="36">
        <f t="shared" si="97"/>
        <v>29148.986939999999</v>
      </c>
      <c r="T820" s="113"/>
      <c r="U820" s="113">
        <f>MATCH($A820&amp;U$6,'All applic'!$A$7:$A$59080,0)</f>
        <v>1071</v>
      </c>
      <c r="V820" s="113">
        <f>MATCH($A820&amp;V$6,'All applic'!$A$7:$A$59080,0)</f>
        <v>1072</v>
      </c>
      <c r="W820" s="113">
        <f>MATCH($A820&amp;W$6,'All applic'!$A$7:$A$59080,0)</f>
        <v>1074</v>
      </c>
      <c r="X820" s="113">
        <f>MATCH($A820&amp;X$6,'All applic'!$A$7:$A$59080,0)</f>
        <v>1073</v>
      </c>
      <c r="Y820" s="113">
        <f>MATCH($A820&amp;Y$6,'All applic'!$A$7:$A$59080,0)</f>
        <v>1071</v>
      </c>
      <c r="Z820" s="113">
        <f>MATCH($A820&amp;Z$6,'All applic'!$A$7:$A$59080,0)</f>
        <v>1074</v>
      </c>
      <c r="AA820" s="113"/>
      <c r="AB820" s="28">
        <f>INDEX('All applic'!$H$7:$H$59080,U820)</f>
        <v>1.1379999999999999</v>
      </c>
      <c r="AC820" s="28">
        <f>INDEX('All applic'!$H$7:$H$59080,V820)</f>
        <v>0.89400000000000002</v>
      </c>
      <c r="AD820" s="28">
        <f>INDEX('All applic'!$H$7:$H$59080,W820)</f>
        <v>0.99</v>
      </c>
      <c r="AE820" s="28">
        <f>INDEX('All applic'!$H$7:$H$59080,X820)</f>
        <v>0.63400000000000001</v>
      </c>
      <c r="AF820" s="28">
        <f>INDEX('All applic'!$H$7:$H$59080,Y820)</f>
        <v>1.1379999999999999</v>
      </c>
      <c r="AG820" s="28">
        <f>INDEX('All applic'!$H$7:$H$59080,Z820)</f>
        <v>0.99</v>
      </c>
      <c r="AH820" s="28"/>
      <c r="AI820" s="28">
        <f>INDEX('All applic'!$I$7:$I$59080,U820)</f>
        <v>2</v>
      </c>
      <c r="AJ820" s="28">
        <f>INDEX('All applic'!$I$7:$I$59080,V820)</f>
        <v>2</v>
      </c>
      <c r="AK820" s="28">
        <f>INDEX('All applic'!$I$7:$I$59080,W820)</f>
        <v>1</v>
      </c>
      <c r="AL820" s="28">
        <f>INDEX('All applic'!$I$7:$I$59080,X820)</f>
        <v>1</v>
      </c>
      <c r="AM820" s="28">
        <f>INDEX('All applic'!$I$7:$I$59080,Y820)</f>
        <v>2</v>
      </c>
      <c r="AN820" s="28">
        <f>INDEX('All applic'!$I$7:$I$59080,Z820)</f>
        <v>1</v>
      </c>
      <c r="AO820" s="113"/>
      <c r="AP820" s="113">
        <f>INDEX('All applic'!$J$7:$J$59080,U820)</f>
        <v>-2.8399999999999998E-2</v>
      </c>
      <c r="AQ820" s="113">
        <v>0</v>
      </c>
      <c r="AR820" s="113">
        <f>INDEX('All applic'!$J$7:$J$59080,W820)</f>
        <v>-2.8399999999999998E-2</v>
      </c>
      <c r="AS820" s="113">
        <v>0</v>
      </c>
      <c r="AT820" s="113">
        <v>0</v>
      </c>
      <c r="AU820" s="113">
        <v>0</v>
      </c>
    </row>
    <row r="821" spans="1:47" x14ac:dyDescent="0.25">
      <c r="A821" s="113" t="str">
        <f t="shared" si="92"/>
        <v>CFLDMoMH00CZ13</v>
      </c>
      <c r="B821" s="113" t="str">
        <f t="shared" si="93"/>
        <v>CFLPGEDMoCZ13MH00</v>
      </c>
      <c r="C821" s="113" t="s">
        <v>118</v>
      </c>
      <c r="D821" s="113" t="s">
        <v>129</v>
      </c>
      <c r="E821" s="113" t="s">
        <v>1651</v>
      </c>
      <c r="F821" s="89" t="s">
        <v>1652</v>
      </c>
      <c r="G821" s="113" t="s">
        <v>112</v>
      </c>
      <c r="H821" s="113" t="s">
        <v>1662</v>
      </c>
      <c r="I821" s="115">
        <f t="shared" si="94"/>
        <v>1.1624484135005466</v>
      </c>
      <c r="J821" s="115">
        <f t="shared" si="95"/>
        <v>1.7823881321566364</v>
      </c>
      <c r="K821" s="115">
        <f t="shared" si="96"/>
        <v>-1.8185567010309281E-2</v>
      </c>
      <c r="L821" s="113"/>
      <c r="M821" s="36">
        <f>VLOOKUP("HV_"&amp;$D821&amp;$E821&amp;VLOOKUP($F821,key!$L$3:$M$16,2,FALSE)&amp;$G821&amp;M$6,'HVAC wts'!$H$7:$R$13254,11,FALSE)</f>
        <v>18592.84</v>
      </c>
      <c r="N821" s="36">
        <f>VLOOKUP("HV_"&amp;$D821&amp;$E821&amp;VLOOKUP($F821,key!$L$3:$M$15,2,FALSE)&amp;$G821&amp;N$6,'HVAC wts'!$H$7:$R$13254,11,FALSE)</f>
        <v>2656.1200000000003</v>
      </c>
      <c r="O821" s="36">
        <f>VLOOKUP("HV_"&amp;$D821&amp;$E821&amp;VLOOKUP($F821,key!$L$3:$M$15,2,FALSE)&amp;$G821&amp;O$6,'HVAC wts'!$H$7:$R$13254,11,FALSE)</f>
        <v>1293.3326000000015</v>
      </c>
      <c r="P821" s="36">
        <f>VLOOKUP("HV_"&amp;$D821&amp;$E821&amp;VLOOKUP($F821,key!$L$3:$M$15,2,FALSE)&amp;$G821&amp;P$6,'HVAC wts'!$H$7:$R$13254,11,FALSE)</f>
        <v>184.76180000000025</v>
      </c>
      <c r="Q821" s="36">
        <f>VLOOKUP("HV_"&amp;$D821&amp;$E821&amp;VLOOKUP($F821,key!$L$3:$M$15,2,FALSE)&amp;$G821&amp;Q$6,'HVAC wts'!$H$7:$R$13254,11,FALSE)</f>
        <v>4515.4039999999995</v>
      </c>
      <c r="R821" s="36">
        <f>VLOOKUP("HV_"&amp;$D821&amp;$E821&amp;VLOOKUP($F821,key!$L$3:$M$15,2,FALSE)&amp;$G821&amp;R$6,'HVAC wts'!$H$7:$R$13254,11,FALSE)</f>
        <v>314.09506000000039</v>
      </c>
      <c r="S821" s="36">
        <f t="shared" si="97"/>
        <v>27556.553459999999</v>
      </c>
      <c r="T821" s="113"/>
      <c r="U821" s="113">
        <f>MATCH($A821&amp;U$6,'All applic'!$A$7:$A$59080,0)</f>
        <v>1075</v>
      </c>
      <c r="V821" s="113">
        <f>MATCH($A821&amp;V$6,'All applic'!$A$7:$A$59080,0)</f>
        <v>1076</v>
      </c>
      <c r="W821" s="113">
        <f>MATCH($A821&amp;W$6,'All applic'!$A$7:$A$59080,0)</f>
        <v>1078</v>
      </c>
      <c r="X821" s="113">
        <f>MATCH($A821&amp;X$6,'All applic'!$A$7:$A$59080,0)</f>
        <v>1077</v>
      </c>
      <c r="Y821" s="113">
        <f>MATCH($A821&amp;Y$6,'All applic'!$A$7:$A$59080,0)</f>
        <v>1075</v>
      </c>
      <c r="Z821" s="113">
        <f>MATCH($A821&amp;Z$6,'All applic'!$A$7:$A$59080,0)</f>
        <v>1078</v>
      </c>
      <c r="AA821" s="113"/>
      <c r="AB821" s="28">
        <f>INDEX('All applic'!$H$7:$H$59080,U821)</f>
        <v>1.198</v>
      </c>
      <c r="AC821" s="28">
        <f>INDEX('All applic'!$H$7:$H$59080,V821)</f>
        <v>0.99</v>
      </c>
      <c r="AD821" s="28">
        <f>INDEX('All applic'!$H$7:$H$59080,W821)</f>
        <v>0.99199999999999999</v>
      </c>
      <c r="AE821" s="28">
        <f>INDEX('All applic'!$H$7:$H$59080,X821)</f>
        <v>0.67800000000000005</v>
      </c>
      <c r="AF821" s="28">
        <f>INDEX('All applic'!$H$7:$H$59080,Y821)</f>
        <v>1.198</v>
      </c>
      <c r="AG821" s="28">
        <f>INDEX('All applic'!$H$7:$H$59080,Z821)</f>
        <v>0.99199999999999999</v>
      </c>
      <c r="AH821" s="28"/>
      <c r="AI821" s="28">
        <f>INDEX('All applic'!$I$7:$I$59080,U821)</f>
        <v>1.8292682926829267</v>
      </c>
      <c r="AJ821" s="28">
        <f>INDEX('All applic'!$I$7:$I$59080,V821)</f>
        <v>1.9024390243902438</v>
      </c>
      <c r="AK821" s="28">
        <f>INDEX('All applic'!$I$7:$I$59080,W821)</f>
        <v>1</v>
      </c>
      <c r="AL821" s="28">
        <f>INDEX('All applic'!$I$7:$I$59080,X821)</f>
        <v>1</v>
      </c>
      <c r="AM821" s="28">
        <f>INDEX('All applic'!$I$7:$I$59080,Y821)</f>
        <v>1.8292682926829267</v>
      </c>
      <c r="AN821" s="28">
        <f>INDEX('All applic'!$I$7:$I$59080,Z821)</f>
        <v>1</v>
      </c>
      <c r="AO821" s="113"/>
      <c r="AP821" s="113">
        <f>INDEX('All applic'!$J$7:$J$59080,U821)</f>
        <v>-2.52E-2</v>
      </c>
      <c r="AQ821" s="113">
        <v>0</v>
      </c>
      <c r="AR821" s="113">
        <f>INDEX('All applic'!$J$7:$J$59080,W821)</f>
        <v>-2.52E-2</v>
      </c>
      <c r="AS821" s="113">
        <v>0</v>
      </c>
      <c r="AT821" s="113">
        <v>0</v>
      </c>
      <c r="AU821" s="113">
        <v>0</v>
      </c>
    </row>
    <row r="822" spans="1:47" x14ac:dyDescent="0.25">
      <c r="A822" s="113" t="str">
        <f t="shared" si="92"/>
        <v>CFLDMoMH00CZ14</v>
      </c>
      <c r="B822" s="113" t="str">
        <f t="shared" si="93"/>
        <v>CFLPGEDMoCZ14MH00</v>
      </c>
      <c r="C822" s="113" t="s">
        <v>118</v>
      </c>
      <c r="D822" s="113" t="s">
        <v>129</v>
      </c>
      <c r="E822" s="113" t="s">
        <v>1651</v>
      </c>
      <c r="F822" s="89" t="s">
        <v>1652</v>
      </c>
      <c r="G822" s="113" t="s">
        <v>113</v>
      </c>
      <c r="H822" s="113" t="s">
        <v>1662</v>
      </c>
      <c r="I822" s="115">
        <f t="shared" si="94"/>
        <v>0</v>
      </c>
      <c r="J822" s="115">
        <f t="shared" si="95"/>
        <v>0</v>
      </c>
      <c r="K822" s="115">
        <f t="shared" si="96"/>
        <v>0</v>
      </c>
      <c r="L822" s="113"/>
      <c r="M822" s="36">
        <f>VLOOKUP("HV_"&amp;$D822&amp;$E822&amp;VLOOKUP($F822,key!$L$3:$M$16,2,FALSE)&amp;$G822&amp;M$6,'HVAC wts'!$H$7:$R$13254,11,FALSE)</f>
        <v>0</v>
      </c>
      <c r="N822" s="36">
        <f>VLOOKUP("HV_"&amp;$D822&amp;$E822&amp;VLOOKUP($F822,key!$L$3:$M$15,2,FALSE)&amp;$G822&amp;N$6,'HVAC wts'!$H$7:$R$13254,11,FALSE)</f>
        <v>0</v>
      </c>
      <c r="O822" s="36">
        <f>VLOOKUP("HV_"&amp;$D822&amp;$E822&amp;VLOOKUP($F822,key!$L$3:$M$15,2,FALSE)&amp;$G822&amp;O$6,'HVAC wts'!$H$7:$R$13254,11,FALSE)</f>
        <v>0</v>
      </c>
      <c r="P822" s="36">
        <f>VLOOKUP("HV_"&amp;$D822&amp;$E822&amp;VLOOKUP($F822,key!$L$3:$M$15,2,FALSE)&amp;$G822&amp;P$6,'HVAC wts'!$H$7:$R$13254,11,FALSE)</f>
        <v>0</v>
      </c>
      <c r="Q822" s="36">
        <f>VLOOKUP("HV_"&amp;$D822&amp;$E822&amp;VLOOKUP($F822,key!$L$3:$M$15,2,FALSE)&amp;$G822&amp;Q$6,'HVAC wts'!$H$7:$R$13254,11,FALSE)</f>
        <v>0</v>
      </c>
      <c r="R822" s="36">
        <f>VLOOKUP("HV_"&amp;$D822&amp;$E822&amp;VLOOKUP($F822,key!$L$3:$M$15,2,FALSE)&amp;$G822&amp;R$6,'HVAC wts'!$H$7:$R$13254,11,FALSE)</f>
        <v>0</v>
      </c>
      <c r="S822" s="36">
        <f t="shared" si="97"/>
        <v>0</v>
      </c>
      <c r="T822" s="113"/>
      <c r="U822" s="113">
        <f>MATCH($A822&amp;U$6,'All applic'!$A$7:$A$59080,0)</f>
        <v>1079</v>
      </c>
      <c r="V822" s="113">
        <f>MATCH($A822&amp;V$6,'All applic'!$A$7:$A$59080,0)</f>
        <v>1080</v>
      </c>
      <c r="W822" s="113">
        <f>MATCH($A822&amp;W$6,'All applic'!$A$7:$A$59080,0)</f>
        <v>1082</v>
      </c>
      <c r="X822" s="113">
        <f>MATCH($A822&amp;X$6,'All applic'!$A$7:$A$59080,0)</f>
        <v>1081</v>
      </c>
      <c r="Y822" s="113">
        <f>MATCH($A822&amp;Y$6,'All applic'!$A$7:$A$59080,0)</f>
        <v>1079</v>
      </c>
      <c r="Z822" s="113">
        <f>MATCH($A822&amp;Z$6,'All applic'!$A$7:$A$59080,0)</f>
        <v>1082</v>
      </c>
      <c r="AA822" s="113"/>
      <c r="AB822" s="28">
        <f>INDEX('All applic'!$H$7:$H$59080,U822)</f>
        <v>1.1839999999999999</v>
      </c>
      <c r="AC822" s="28">
        <f>INDEX('All applic'!$H$7:$H$59080,V822)</f>
        <v>0.91600000000000004</v>
      </c>
      <c r="AD822" s="28">
        <f>INDEX('All applic'!$H$7:$H$59080,W822)</f>
        <v>0.99199999999999999</v>
      </c>
      <c r="AE822" s="28">
        <f>INDEX('All applic'!$H$7:$H$59080,X822)</f>
        <v>0.67</v>
      </c>
      <c r="AF822" s="28">
        <f>INDEX('All applic'!$H$7:$H$59080,Y822)</f>
        <v>1.1839999999999999</v>
      </c>
      <c r="AG822" s="28">
        <f>INDEX('All applic'!$H$7:$H$59080,Z822)</f>
        <v>0.99199999999999999</v>
      </c>
      <c r="AH822" s="28"/>
      <c r="AI822" s="28">
        <f>INDEX('All applic'!$I$7:$I$59080,U822)</f>
        <v>1.7857142857142856</v>
      </c>
      <c r="AJ822" s="28">
        <f>INDEX('All applic'!$I$7:$I$59080,V822)</f>
        <v>1.8095238095238093</v>
      </c>
      <c r="AK822" s="28">
        <f>INDEX('All applic'!$I$7:$I$59080,W822)</f>
        <v>1.0238095238095237</v>
      </c>
      <c r="AL822" s="28">
        <f>INDEX('All applic'!$I$7:$I$59080,X822)</f>
        <v>1.0238095238095237</v>
      </c>
      <c r="AM822" s="28">
        <f>INDEX('All applic'!$I$7:$I$59080,Y822)</f>
        <v>1.7857142857142856</v>
      </c>
      <c r="AN822" s="28">
        <f>INDEX('All applic'!$I$7:$I$59080,Z822)</f>
        <v>1.0238095238095237</v>
      </c>
      <c r="AO822" s="113"/>
      <c r="AP822" s="113">
        <f>INDEX('All applic'!$J$7:$J$59080,U822)</f>
        <v>-2.6600000000000002E-2</v>
      </c>
      <c r="AQ822" s="113">
        <v>0</v>
      </c>
      <c r="AR822" s="113">
        <f>INDEX('All applic'!$J$7:$J$59080,W822)</f>
        <v>-2.64E-2</v>
      </c>
      <c r="AS822" s="113">
        <v>0</v>
      </c>
      <c r="AT822" s="113">
        <v>0</v>
      </c>
      <c r="AU822" s="113">
        <v>0</v>
      </c>
    </row>
    <row r="823" spans="1:47" x14ac:dyDescent="0.25">
      <c r="A823" s="113" t="str">
        <f t="shared" si="92"/>
        <v>CFLDMoMH00CZ15</v>
      </c>
      <c r="B823" s="113" t="str">
        <f t="shared" si="93"/>
        <v>CFLPGEDMoCZ15MH00</v>
      </c>
      <c r="C823" s="113" t="s">
        <v>118</v>
      </c>
      <c r="D823" s="113" t="s">
        <v>129</v>
      </c>
      <c r="E823" s="113" t="s">
        <v>1651</v>
      </c>
      <c r="F823" s="89" t="s">
        <v>1652</v>
      </c>
      <c r="G823" s="113" t="s">
        <v>114</v>
      </c>
      <c r="H823" s="113" t="s">
        <v>1662</v>
      </c>
      <c r="I823" s="115">
        <f t="shared" si="94"/>
        <v>0</v>
      </c>
      <c r="J823" s="115">
        <f t="shared" si="95"/>
        <v>0</v>
      </c>
      <c r="K823" s="115">
        <f t="shared" si="96"/>
        <v>0</v>
      </c>
      <c r="L823" s="113"/>
      <c r="M823" s="36">
        <f>VLOOKUP("HV_"&amp;$D823&amp;$E823&amp;VLOOKUP($F823,key!$L$3:$M$16,2,FALSE)&amp;$G823&amp;M$6,'HVAC wts'!$H$7:$R$13254,11,FALSE)</f>
        <v>0</v>
      </c>
      <c r="N823" s="36">
        <f>VLOOKUP("HV_"&amp;$D823&amp;$E823&amp;VLOOKUP($F823,key!$L$3:$M$15,2,FALSE)&amp;$G823&amp;N$6,'HVAC wts'!$H$7:$R$13254,11,FALSE)</f>
        <v>0</v>
      </c>
      <c r="O823" s="36">
        <f>VLOOKUP("HV_"&amp;$D823&amp;$E823&amp;VLOOKUP($F823,key!$L$3:$M$15,2,FALSE)&amp;$G823&amp;O$6,'HVAC wts'!$H$7:$R$13254,11,FALSE)</f>
        <v>0</v>
      </c>
      <c r="P823" s="36">
        <f>VLOOKUP("HV_"&amp;$D823&amp;$E823&amp;VLOOKUP($F823,key!$L$3:$M$15,2,FALSE)&amp;$G823&amp;P$6,'HVAC wts'!$H$7:$R$13254,11,FALSE)</f>
        <v>0</v>
      </c>
      <c r="Q823" s="36">
        <f>VLOOKUP("HV_"&amp;$D823&amp;$E823&amp;VLOOKUP($F823,key!$L$3:$M$15,2,FALSE)&amp;$G823&amp;Q$6,'HVAC wts'!$H$7:$R$13254,11,FALSE)</f>
        <v>0</v>
      </c>
      <c r="R823" s="36">
        <f>VLOOKUP("HV_"&amp;$D823&amp;$E823&amp;VLOOKUP($F823,key!$L$3:$M$15,2,FALSE)&amp;$G823&amp;R$6,'HVAC wts'!$H$7:$R$13254,11,FALSE)</f>
        <v>0</v>
      </c>
      <c r="S823" s="36">
        <f t="shared" si="97"/>
        <v>0</v>
      </c>
      <c r="T823" s="113"/>
      <c r="U823" s="113">
        <f>MATCH($A823&amp;U$6,'All applic'!$A$7:$A$59080,0)</f>
        <v>1083</v>
      </c>
      <c r="V823" s="113">
        <f>MATCH($A823&amp;V$6,'All applic'!$A$7:$A$59080,0)</f>
        <v>1084</v>
      </c>
      <c r="W823" s="113">
        <f>MATCH($A823&amp;W$6,'All applic'!$A$7:$A$59080,0)</f>
        <v>1086</v>
      </c>
      <c r="X823" s="113">
        <f>MATCH($A823&amp;X$6,'All applic'!$A$7:$A$59080,0)</f>
        <v>1085</v>
      </c>
      <c r="Y823" s="113">
        <f>MATCH($A823&amp;Y$6,'All applic'!$A$7:$A$59080,0)</f>
        <v>1083</v>
      </c>
      <c r="Z823" s="113">
        <f>MATCH($A823&amp;Z$6,'All applic'!$A$7:$A$59080,0)</f>
        <v>1086</v>
      </c>
      <c r="AA823" s="113"/>
      <c r="AB823" s="28">
        <f>INDEX('All applic'!$H$7:$H$59080,U823)</f>
        <v>1.296</v>
      </c>
      <c r="AC823" s="28">
        <f>INDEX('All applic'!$H$7:$H$59080,V823)</f>
        <v>1.224</v>
      </c>
      <c r="AD823" s="28">
        <f>INDEX('All applic'!$H$7:$H$59080,W823)</f>
        <v>1.002</v>
      </c>
      <c r="AE823" s="28">
        <f>INDEX('All applic'!$H$7:$H$59080,X823)</f>
        <v>0.878</v>
      </c>
      <c r="AF823" s="28">
        <f>INDEX('All applic'!$H$7:$H$59080,Y823)</f>
        <v>1.296</v>
      </c>
      <c r="AG823" s="28">
        <f>INDEX('All applic'!$H$7:$H$59080,Z823)</f>
        <v>1.002</v>
      </c>
      <c r="AH823" s="28"/>
      <c r="AI823" s="28">
        <f>INDEX('All applic'!$I$7:$I$59080,U823)</f>
        <v>1.7619047619047616</v>
      </c>
      <c r="AJ823" s="28">
        <f>INDEX('All applic'!$I$7:$I$59080,V823)</f>
        <v>1.7619047619047616</v>
      </c>
      <c r="AK823" s="28">
        <f>INDEX('All applic'!$I$7:$I$59080,W823)</f>
        <v>1</v>
      </c>
      <c r="AL823" s="28">
        <f>INDEX('All applic'!$I$7:$I$59080,X823)</f>
        <v>1.0238095238095237</v>
      </c>
      <c r="AM823" s="28">
        <f>INDEX('All applic'!$I$7:$I$59080,Y823)</f>
        <v>1.7619047619047616</v>
      </c>
      <c r="AN823" s="28">
        <f>INDEX('All applic'!$I$7:$I$59080,Z823)</f>
        <v>1</v>
      </c>
      <c r="AO823" s="113"/>
      <c r="AP823" s="113">
        <f>INDEX('All applic'!$J$7:$J$59080,U823)</f>
        <v>-9.640000000000001E-3</v>
      </c>
      <c r="AQ823" s="113">
        <v>0</v>
      </c>
      <c r="AR823" s="113">
        <f>INDEX('All applic'!$J$7:$J$59080,W823)</f>
        <v>-9.5600000000000008E-3</v>
      </c>
      <c r="AS823" s="113">
        <v>0</v>
      </c>
      <c r="AT823" s="113">
        <v>0</v>
      </c>
      <c r="AU823" s="113">
        <v>0</v>
      </c>
    </row>
    <row r="824" spans="1:47" x14ac:dyDescent="0.25">
      <c r="A824" s="113" t="str">
        <f t="shared" si="92"/>
        <v>CFLDMoMH00CZ16</v>
      </c>
      <c r="B824" s="113" t="str">
        <f t="shared" si="93"/>
        <v>CFLPGEDMoCZ16MH00</v>
      </c>
      <c r="C824" s="113" t="s">
        <v>118</v>
      </c>
      <c r="D824" s="113" t="s">
        <v>129</v>
      </c>
      <c r="E824" s="113" t="s">
        <v>1651</v>
      </c>
      <c r="F824" s="89" t="s">
        <v>1652</v>
      </c>
      <c r="G824" s="113" t="s">
        <v>115</v>
      </c>
      <c r="H824" s="113" t="s">
        <v>1662</v>
      </c>
      <c r="I824" s="115">
        <f t="shared" si="94"/>
        <v>1.0160336060207338</v>
      </c>
      <c r="J824" s="115">
        <f t="shared" si="95"/>
        <v>1.5856685752319333</v>
      </c>
      <c r="K824" s="115">
        <f t="shared" si="96"/>
        <v>-1.8618556701030929E-2</v>
      </c>
      <c r="L824" s="113"/>
      <c r="M824" s="36">
        <f>VLOOKUP("HV_"&amp;$D824&amp;$E824&amp;VLOOKUP($F824,key!$L$3:$M$16,2,FALSE)&amp;$G824&amp;M$6,'HVAC wts'!$H$7:$R$13254,11,FALSE)</f>
        <v>4508.7419999999993</v>
      </c>
      <c r="N824" s="36">
        <f>VLOOKUP("HV_"&amp;$D824&amp;$E824&amp;VLOOKUP($F824,key!$L$3:$M$15,2,FALSE)&amp;$G824&amp;N$6,'HVAC wts'!$H$7:$R$13254,11,FALSE)</f>
        <v>644.10599999999999</v>
      </c>
      <c r="O824" s="36">
        <f>VLOOKUP("HV_"&amp;$D824&amp;$E824&amp;VLOOKUP($F824,key!$L$3:$M$15,2,FALSE)&amp;$G824&amp;O$6,'HVAC wts'!$H$7:$R$13254,11,FALSE)</f>
        <v>3189.7109999999993</v>
      </c>
      <c r="P824" s="36">
        <f>VLOOKUP("HV_"&amp;$D824&amp;$E824&amp;VLOOKUP($F824,key!$L$3:$M$15,2,FALSE)&amp;$G824&amp;P$6,'HVAC wts'!$H$7:$R$13254,11,FALSE)</f>
        <v>455.673</v>
      </c>
      <c r="Q824" s="36">
        <f>VLOOKUP("HV_"&amp;$D824&amp;$E824&amp;VLOOKUP($F824,key!$L$3:$M$15,2,FALSE)&amp;$G824&amp;Q$6,'HVAC wts'!$H$7:$R$13254,11,FALSE)</f>
        <v>1094.9802000000002</v>
      </c>
      <c r="R824" s="36">
        <f>VLOOKUP("HV_"&amp;$D824&amp;$E824&amp;VLOOKUP($F824,key!$L$3:$M$15,2,FALSE)&amp;$G824&amp;R$6,'HVAC wts'!$H$7:$R$13254,11,FALSE)</f>
        <v>774.64409999999998</v>
      </c>
      <c r="S824" s="36">
        <f t="shared" si="97"/>
        <v>10667.856299999998</v>
      </c>
      <c r="T824" s="113"/>
      <c r="U824" s="113">
        <f>MATCH($A824&amp;U$6,'All applic'!$A$7:$A$59080,0)</f>
        <v>1087</v>
      </c>
      <c r="V824" s="113">
        <f>MATCH($A824&amp;V$6,'All applic'!$A$7:$A$59080,0)</f>
        <v>1088</v>
      </c>
      <c r="W824" s="113">
        <f>MATCH($A824&amp;W$6,'All applic'!$A$7:$A$59080,0)</f>
        <v>1090</v>
      </c>
      <c r="X824" s="113">
        <f>MATCH($A824&amp;X$6,'All applic'!$A$7:$A$59080,0)</f>
        <v>1089</v>
      </c>
      <c r="Y824" s="113">
        <f>MATCH($A824&amp;Y$6,'All applic'!$A$7:$A$59080,0)</f>
        <v>1087</v>
      </c>
      <c r="Z824" s="113">
        <f>MATCH($A824&amp;Z$6,'All applic'!$A$7:$A$59080,0)</f>
        <v>1090</v>
      </c>
      <c r="AA824" s="113"/>
      <c r="AB824" s="28">
        <f>INDEX('All applic'!$H$7:$H$59080,U824)</f>
        <v>1.0880000000000001</v>
      </c>
      <c r="AC824" s="28">
        <f>INDEX('All applic'!$H$7:$H$59080,V824)</f>
        <v>0.77600000000000002</v>
      </c>
      <c r="AD824" s="28">
        <f>INDEX('All applic'!$H$7:$H$59080,W824)</f>
        <v>0.99399999999999999</v>
      </c>
      <c r="AE824" s="28">
        <f>INDEX('All applic'!$H$7:$H$59080,X824)</f>
        <v>0.66200000000000003</v>
      </c>
      <c r="AF824" s="28">
        <f>INDEX('All applic'!$H$7:$H$59080,Y824)</f>
        <v>1.0880000000000001</v>
      </c>
      <c r="AG824" s="28">
        <f>INDEX('All applic'!$H$7:$H$59080,Z824)</f>
        <v>0.99399999999999999</v>
      </c>
      <c r="AH824" s="28"/>
      <c r="AI824" s="28">
        <f>INDEX('All applic'!$I$7:$I$59080,U824)</f>
        <v>2</v>
      </c>
      <c r="AJ824" s="28">
        <f>INDEX('All applic'!$I$7:$I$59080,V824)</f>
        <v>2</v>
      </c>
      <c r="AK824" s="28">
        <f>INDEX('All applic'!$I$7:$I$59080,W824)</f>
        <v>1</v>
      </c>
      <c r="AL824" s="28">
        <f>INDEX('All applic'!$I$7:$I$59080,X824)</f>
        <v>1</v>
      </c>
      <c r="AM824" s="28">
        <f>INDEX('All applic'!$I$7:$I$59080,Y824)</f>
        <v>2</v>
      </c>
      <c r="AN824" s="28">
        <f>INDEX('All applic'!$I$7:$I$59080,Z824)</f>
        <v>1</v>
      </c>
      <c r="AO824" s="113"/>
      <c r="AP824" s="113">
        <f>INDEX('All applic'!$J$7:$J$59080,U824)</f>
        <v>-2.58E-2</v>
      </c>
      <c r="AQ824" s="113">
        <v>0</v>
      </c>
      <c r="AR824" s="113">
        <f>INDEX('All applic'!$J$7:$J$59080,W824)</f>
        <v>-2.58E-2</v>
      </c>
      <c r="AS824" s="113">
        <v>0</v>
      </c>
      <c r="AT824" s="113">
        <v>0</v>
      </c>
      <c r="AU824" s="113">
        <v>0</v>
      </c>
    </row>
    <row r="825" spans="1:47" x14ac:dyDescent="0.25">
      <c r="A825" s="113" t="str">
        <f t="shared" si="92"/>
        <v>CFLDMoMH06CZ01</v>
      </c>
      <c r="B825" s="113" t="str">
        <f t="shared" si="93"/>
        <v>CFLPGEDMoCZ01MH06</v>
      </c>
      <c r="C825" s="113" t="s">
        <v>118</v>
      </c>
      <c r="D825" s="113" t="s">
        <v>129</v>
      </c>
      <c r="E825" s="113" t="s">
        <v>1651</v>
      </c>
      <c r="F825" s="89" t="s">
        <v>1653</v>
      </c>
      <c r="G825" s="113" t="s">
        <v>48</v>
      </c>
      <c r="H825" s="113" t="s">
        <v>1662</v>
      </c>
      <c r="I825" s="115">
        <f t="shared" si="94"/>
        <v>0.95897203173404733</v>
      </c>
      <c r="J825" s="115">
        <f t="shared" si="95"/>
        <v>1.0227272727272729</v>
      </c>
      <c r="K825" s="115">
        <f t="shared" si="96"/>
        <v>-2.4581884624282492E-2</v>
      </c>
      <c r="L825" s="113"/>
      <c r="M825" s="36">
        <f>VLOOKUP("HV_"&amp;$D825&amp;$E825&amp;VLOOKUP($F825,key!$L$3:$M$16,2,FALSE)&amp;$G825&amp;M$6,'HVAC wts'!$H$7:$R$13254,11,FALSE)</f>
        <v>0.51457250537841981</v>
      </c>
      <c r="N825" s="36">
        <f>VLOOKUP("HV_"&amp;$D825&amp;$E825&amp;VLOOKUP($F825,key!$L$3:$M$15,2,FALSE)&amp;$G825&amp;N$6,'HVAC wts'!$H$7:$R$13254,11,FALSE)</f>
        <v>7.4027884388711343E-2</v>
      </c>
      <c r="O825" s="36">
        <f>VLOOKUP("HV_"&amp;$D825&amp;$E825&amp;VLOOKUP($F825,key!$L$3:$M$15,2,FALSE)&amp;$G825&amp;O$6,'HVAC wts'!$H$7:$R$13254,11,FALSE)</f>
        <v>0.20567023192842132</v>
      </c>
      <c r="P825" s="36">
        <f>VLOOKUP("HV_"&amp;$D825&amp;$E825&amp;VLOOKUP($F825,key!$L$3:$M$15,2,FALSE)&amp;$G825&amp;P$6,'HVAC wts'!$H$7:$R$13254,11,FALSE)</f>
        <v>2.9898988181568702E-2</v>
      </c>
      <c r="Q825" s="36">
        <f>VLOOKUP("HV_"&amp;$D825&amp;$E825&amp;VLOOKUP($F825,key!$L$3:$M$15,2,FALSE)&amp;$G825&amp;Q$6,'HVAC wts'!$H$7:$R$13254,11,FALSE)</f>
        <v>0.12542475683751067</v>
      </c>
      <c r="R825" s="36">
        <f>VLOOKUP("HV_"&amp;$D825&amp;$E825&amp;VLOOKUP($F825,key!$L$3:$M$15,2,FALSE)&amp;$G825&amp;R$6,'HVAC wts'!$H$7:$R$13254,11,FALSE)</f>
        <v>5.0405633285368172E-2</v>
      </c>
      <c r="S825" s="36">
        <f t="shared" si="97"/>
        <v>0.99999999999999989</v>
      </c>
      <c r="T825" s="113"/>
      <c r="U825" s="113">
        <f>MATCH($A825&amp;U$6,'All applic'!$A$7:$A$59080,0)</f>
        <v>1091</v>
      </c>
      <c r="V825" s="113">
        <f>MATCH($A825&amp;V$6,'All applic'!$A$7:$A$59080,0)</f>
        <v>1092</v>
      </c>
      <c r="W825" s="113">
        <f>MATCH($A825&amp;W$6,'All applic'!$A$7:$A$59080,0)</f>
        <v>1094</v>
      </c>
      <c r="X825" s="113">
        <f>MATCH($A825&amp;X$6,'All applic'!$A$7:$A$59080,0)</f>
        <v>1093</v>
      </c>
      <c r="Y825" s="113">
        <f>MATCH($A825&amp;Y$6,'All applic'!$A$7:$A$59080,0)</f>
        <v>1091</v>
      </c>
      <c r="Z825" s="113">
        <f>MATCH($A825&amp;Z$6,'All applic'!$A$7:$A$59080,0)</f>
        <v>1094</v>
      </c>
      <c r="AA825" s="113"/>
      <c r="AB825" s="28">
        <f>INDEX('All applic'!$H$7:$H$59080,U825)</f>
        <v>1</v>
      </c>
      <c r="AC825" s="28">
        <f>INDEX('All applic'!$H$7:$H$59080,V825)</f>
        <v>0.68600000000000005</v>
      </c>
      <c r="AD825" s="28">
        <f>INDEX('All applic'!$H$7:$H$59080,W825)</f>
        <v>0.98799999999999999</v>
      </c>
      <c r="AE825" s="28">
        <f>INDEX('All applic'!$H$7:$H$59080,X825)</f>
        <v>0.50800000000000001</v>
      </c>
      <c r="AF825" s="28">
        <f>INDEX('All applic'!$H$7:$H$59080,Y825)</f>
        <v>1</v>
      </c>
      <c r="AG825" s="28">
        <f>INDEX('All applic'!$H$7:$H$59080,Z825)</f>
        <v>0.98799999999999999</v>
      </c>
      <c r="AH825" s="28"/>
      <c r="AI825" s="28">
        <f>INDEX('All applic'!$I$7:$I$59080,U825)</f>
        <v>1.0227272727272727</v>
      </c>
      <c r="AJ825" s="28">
        <f>INDEX('All applic'!$I$7:$I$59080,V825)</f>
        <v>1.0227272727272727</v>
      </c>
      <c r="AK825" s="28">
        <f>INDEX('All applic'!$I$7:$I$59080,W825)</f>
        <v>1.0227272727272727</v>
      </c>
      <c r="AL825" s="28">
        <f>INDEX('All applic'!$I$7:$I$59080,X825)</f>
        <v>1.0227272727272727</v>
      </c>
      <c r="AM825" s="28">
        <f>INDEX('All applic'!$I$7:$I$59080,Y825)</f>
        <v>1.0227272727272727</v>
      </c>
      <c r="AN825" s="28">
        <f>INDEX('All applic'!$I$7:$I$59080,Z825)</f>
        <v>1.0227272727272727</v>
      </c>
      <c r="AO825" s="113"/>
      <c r="AP825" s="113">
        <f>INDEX('All applic'!$J$7:$J$59080,U825)</f>
        <v>-3.4130000000000001E-2</v>
      </c>
      <c r="AQ825" s="113">
        <v>0</v>
      </c>
      <c r="AR825" s="113">
        <f>INDEX('All applic'!$J$7:$J$59080,W825)</f>
        <v>-3.4130000000000001E-2</v>
      </c>
      <c r="AS825" s="113">
        <v>0</v>
      </c>
      <c r="AT825" s="113">
        <v>0</v>
      </c>
      <c r="AU825" s="113">
        <v>0</v>
      </c>
    </row>
    <row r="826" spans="1:47" x14ac:dyDescent="0.25">
      <c r="A826" s="113" t="str">
        <f t="shared" si="92"/>
        <v>CFLDMoMH06CZ02</v>
      </c>
      <c r="B826" s="113" t="str">
        <f t="shared" si="93"/>
        <v>CFLPGEDMoCZ02MH06</v>
      </c>
      <c r="C826" s="113" t="s">
        <v>118</v>
      </c>
      <c r="D826" s="113" t="s">
        <v>129</v>
      </c>
      <c r="E826" s="113" t="s">
        <v>1651</v>
      </c>
      <c r="F826" s="89" t="s">
        <v>1653</v>
      </c>
      <c r="G826" s="113" t="s">
        <v>101</v>
      </c>
      <c r="H826" s="113" t="s">
        <v>1662</v>
      </c>
      <c r="I826" s="115">
        <f t="shared" si="94"/>
        <v>1.0594020618556701</v>
      </c>
      <c r="J826" s="115">
        <f t="shared" si="95"/>
        <v>1.797334674377671</v>
      </c>
      <c r="K826" s="115">
        <f t="shared" si="96"/>
        <v>-2.251546391752577E-2</v>
      </c>
      <c r="L826" s="113"/>
      <c r="M826" s="36">
        <f>VLOOKUP("HV_"&amp;$D826&amp;$E826&amp;VLOOKUP($F826,key!$L$3:$M$16,2,FALSE)&amp;$G826&amp;M$6,'HVAC wts'!$H$7:$R$13254,11,FALSE)</f>
        <v>130.71519999999998</v>
      </c>
      <c r="N826" s="36">
        <f>VLOOKUP("HV_"&amp;$D826&amp;$E826&amp;VLOOKUP($F826,key!$L$3:$M$15,2,FALSE)&amp;$G826&amp;N$6,'HVAC wts'!$H$7:$R$13254,11,FALSE)</f>
        <v>18.6736</v>
      </c>
      <c r="O826" s="36">
        <f>VLOOKUP("HV_"&amp;$D826&amp;$E826&amp;VLOOKUP($F826,key!$L$3:$M$15,2,FALSE)&amp;$G826&amp;O$6,'HVAC wts'!$H$7:$R$13254,11,FALSE)</f>
        <v>0</v>
      </c>
      <c r="P826" s="36">
        <f>VLOOKUP("HV_"&amp;$D826&amp;$E826&amp;VLOOKUP($F826,key!$L$3:$M$15,2,FALSE)&amp;$G826&amp;P$6,'HVAC wts'!$H$7:$R$13254,11,FALSE)</f>
        <v>0</v>
      </c>
      <c r="Q826" s="36">
        <f>VLOOKUP("HV_"&amp;$D826&amp;$E826&amp;VLOOKUP($F826,key!$L$3:$M$15,2,FALSE)&amp;$G826&amp;Q$6,'HVAC wts'!$H$7:$R$13254,11,FALSE)</f>
        <v>31.74512</v>
      </c>
      <c r="R826" s="36">
        <f>VLOOKUP("HV_"&amp;$D826&amp;$E826&amp;VLOOKUP($F826,key!$L$3:$M$15,2,FALSE)&amp;$G826&amp;R$6,'HVAC wts'!$H$7:$R$13254,11,FALSE)</f>
        <v>0</v>
      </c>
      <c r="S826" s="36">
        <f t="shared" si="97"/>
        <v>181.13391999999999</v>
      </c>
      <c r="T826" s="113"/>
      <c r="U826" s="113">
        <f>MATCH($A826&amp;U$6,'All applic'!$A$7:$A$59080,0)</f>
        <v>1095</v>
      </c>
      <c r="V826" s="113">
        <f>MATCH($A826&amp;V$6,'All applic'!$A$7:$A$59080,0)</f>
        <v>1096</v>
      </c>
      <c r="W826" s="113">
        <f>MATCH($A826&amp;W$6,'All applic'!$A$7:$A$59080,0)</f>
        <v>1098</v>
      </c>
      <c r="X826" s="113">
        <f>MATCH($A826&amp;X$6,'All applic'!$A$7:$A$59080,0)</f>
        <v>1097</v>
      </c>
      <c r="Y826" s="113">
        <f>MATCH($A826&amp;Y$6,'All applic'!$A$7:$A$59080,0)</f>
        <v>1095</v>
      </c>
      <c r="Z826" s="113">
        <f>MATCH($A826&amp;Z$6,'All applic'!$A$7:$A$59080,0)</f>
        <v>1098</v>
      </c>
      <c r="AA826" s="113"/>
      <c r="AB826" s="28">
        <f>INDEX('All applic'!$H$7:$H$59080,U826)</f>
        <v>1.0860000000000001</v>
      </c>
      <c r="AC826" s="28">
        <f>INDEX('All applic'!$H$7:$H$59080,V826)</f>
        <v>0.82799999999999996</v>
      </c>
      <c r="AD826" s="28">
        <f>INDEX('All applic'!$H$7:$H$59080,W826)</f>
        <v>0.98799999999999999</v>
      </c>
      <c r="AE826" s="28">
        <f>INDEX('All applic'!$H$7:$H$59080,X826)</f>
        <v>0.60199999999999998</v>
      </c>
      <c r="AF826" s="28">
        <f>INDEX('All applic'!$H$7:$H$59080,Y826)</f>
        <v>1.0860000000000001</v>
      </c>
      <c r="AG826" s="28">
        <f>INDEX('All applic'!$H$7:$H$59080,Z826)</f>
        <v>0.98799999999999999</v>
      </c>
      <c r="AH826" s="28"/>
      <c r="AI826" s="28">
        <f>INDEX('All applic'!$I$7:$I$59080,U826)</f>
        <v>1.8048780487804876</v>
      </c>
      <c r="AJ826" s="28">
        <f>INDEX('All applic'!$I$7:$I$59080,V826)</f>
        <v>1.7317073170731705</v>
      </c>
      <c r="AK826" s="28">
        <f>INDEX('All applic'!$I$7:$I$59080,W826)</f>
        <v>1</v>
      </c>
      <c r="AL826" s="28">
        <f>INDEX('All applic'!$I$7:$I$59080,X826)</f>
        <v>1</v>
      </c>
      <c r="AM826" s="28">
        <f>INDEX('All applic'!$I$7:$I$59080,Y826)</f>
        <v>1.8048780487804876</v>
      </c>
      <c r="AN826" s="28">
        <f>INDEX('All applic'!$I$7:$I$59080,Z826)</f>
        <v>1</v>
      </c>
      <c r="AO826" s="113"/>
      <c r="AP826" s="113">
        <f>INDEX('All applic'!$J$7:$J$59080,U826)</f>
        <v>-3.1199999999999999E-2</v>
      </c>
      <c r="AQ826" s="113">
        <v>0</v>
      </c>
      <c r="AR826" s="113">
        <f>INDEX('All applic'!$J$7:$J$59080,W826)</f>
        <v>-3.0800000000000001E-2</v>
      </c>
      <c r="AS826" s="113">
        <v>0</v>
      </c>
      <c r="AT826" s="113">
        <v>0</v>
      </c>
      <c r="AU826" s="113">
        <v>0</v>
      </c>
    </row>
    <row r="827" spans="1:47" x14ac:dyDescent="0.25">
      <c r="A827" s="113" t="str">
        <f t="shared" si="92"/>
        <v>CFLDMoMH06CZ03</v>
      </c>
      <c r="B827" s="113" t="str">
        <f t="shared" si="93"/>
        <v>CFLPGEDMoCZ03MH06</v>
      </c>
      <c r="C827" s="113" t="s">
        <v>118</v>
      </c>
      <c r="D827" s="113" t="s">
        <v>129</v>
      </c>
      <c r="E827" s="113" t="s">
        <v>1651</v>
      </c>
      <c r="F827" s="89" t="s">
        <v>1653</v>
      </c>
      <c r="G827" s="113" t="s">
        <v>102</v>
      </c>
      <c r="H827" s="113" t="s">
        <v>1662</v>
      </c>
      <c r="I827" s="115">
        <f t="shared" si="94"/>
        <v>0.97140206185567013</v>
      </c>
      <c r="J827" s="115">
        <f t="shared" si="95"/>
        <v>1</v>
      </c>
      <c r="K827" s="115">
        <f t="shared" si="96"/>
        <v>-1.4057731958762887E-2</v>
      </c>
      <c r="L827" s="113"/>
      <c r="M827" s="36">
        <f>VLOOKUP("HV_"&amp;$D827&amp;$E827&amp;VLOOKUP($F827,key!$L$3:$M$16,2,FALSE)&amp;$G827&amp;M$6,'HVAC wts'!$H$7:$R$13254,11,FALSE)</f>
        <v>0</v>
      </c>
      <c r="N827" s="36">
        <f>VLOOKUP("HV_"&amp;$D827&amp;$E827&amp;VLOOKUP($F827,key!$L$3:$M$15,2,FALSE)&amp;$G827&amp;N$6,'HVAC wts'!$H$7:$R$13254,11,FALSE)</f>
        <v>0</v>
      </c>
      <c r="O827" s="36">
        <f>VLOOKUP("HV_"&amp;$D827&amp;$E827&amp;VLOOKUP($F827,key!$L$3:$M$15,2,FALSE)&amp;$G827&amp;O$6,'HVAC wts'!$H$7:$R$13254,11,FALSE)</f>
        <v>44.192399999999999</v>
      </c>
      <c r="P827" s="36">
        <f>VLOOKUP("HV_"&amp;$D827&amp;$E827&amp;VLOOKUP($F827,key!$L$3:$M$15,2,FALSE)&amp;$G827&amp;P$6,'HVAC wts'!$H$7:$R$13254,11,FALSE)</f>
        <v>6.3132000000000001</v>
      </c>
      <c r="Q827" s="36">
        <f>VLOOKUP("HV_"&amp;$D827&amp;$E827&amp;VLOOKUP($F827,key!$L$3:$M$15,2,FALSE)&amp;$G827&amp;Q$6,'HVAC wts'!$H$7:$R$13254,11,FALSE)</f>
        <v>0</v>
      </c>
      <c r="R827" s="36">
        <f>VLOOKUP("HV_"&amp;$D827&amp;$E827&amp;VLOOKUP($F827,key!$L$3:$M$15,2,FALSE)&amp;$G827&amp;R$6,'HVAC wts'!$H$7:$R$13254,11,FALSE)</f>
        <v>10.73244</v>
      </c>
      <c r="S827" s="36">
        <f t="shared" si="97"/>
        <v>61.238039999999998</v>
      </c>
      <c r="T827" s="113"/>
      <c r="U827" s="113">
        <f>MATCH($A827&amp;U$6,'All applic'!$A$7:$A$59080,0)</f>
        <v>1099</v>
      </c>
      <c r="V827" s="113">
        <f>MATCH($A827&amp;V$6,'All applic'!$A$7:$A$59080,0)</f>
        <v>1100</v>
      </c>
      <c r="W827" s="113">
        <f>MATCH($A827&amp;W$6,'All applic'!$A$7:$A$59080,0)</f>
        <v>1102</v>
      </c>
      <c r="X827" s="113">
        <f>MATCH($A827&amp;X$6,'All applic'!$A$7:$A$59080,0)</f>
        <v>1101</v>
      </c>
      <c r="Y827" s="113">
        <f>MATCH($A827&amp;Y$6,'All applic'!$A$7:$A$59080,0)</f>
        <v>1099</v>
      </c>
      <c r="Z827" s="113">
        <f>MATCH($A827&amp;Z$6,'All applic'!$A$7:$A$59080,0)</f>
        <v>1102</v>
      </c>
      <c r="AA827" s="113"/>
      <c r="AB827" s="28">
        <f>INDEX('All applic'!$H$7:$H$59080,U827)</f>
        <v>1.054</v>
      </c>
      <c r="AC827" s="28">
        <f>INDEX('All applic'!$H$7:$H$59080,V827)</f>
        <v>0.92</v>
      </c>
      <c r="AD827" s="28">
        <f>INDEX('All applic'!$H$7:$H$59080,W827)</f>
        <v>0.998</v>
      </c>
      <c r="AE827" s="28">
        <f>INDEX('All applic'!$H$7:$H$59080,X827)</f>
        <v>0.74</v>
      </c>
      <c r="AF827" s="28">
        <f>INDEX('All applic'!$H$7:$H$59080,Y827)</f>
        <v>1.054</v>
      </c>
      <c r="AG827" s="28">
        <f>INDEX('All applic'!$H$7:$H$59080,Z827)</f>
        <v>0.998</v>
      </c>
      <c r="AH827" s="28"/>
      <c r="AI827" s="28">
        <f>INDEX('All applic'!$I$7:$I$59080,U827)</f>
        <v>1.8048780487804876</v>
      </c>
      <c r="AJ827" s="28">
        <f>INDEX('All applic'!$I$7:$I$59080,V827)</f>
        <v>1.9024390243902438</v>
      </c>
      <c r="AK827" s="28">
        <f>INDEX('All applic'!$I$7:$I$59080,W827)</f>
        <v>1</v>
      </c>
      <c r="AL827" s="28">
        <f>INDEX('All applic'!$I$7:$I$59080,X827)</f>
        <v>1</v>
      </c>
      <c r="AM827" s="28">
        <f>INDEX('All applic'!$I$7:$I$59080,Y827)</f>
        <v>1.8048780487804876</v>
      </c>
      <c r="AN827" s="28">
        <f>INDEX('All applic'!$I$7:$I$59080,Z827)</f>
        <v>1</v>
      </c>
      <c r="AO827" s="113"/>
      <c r="AP827" s="113">
        <f>INDEX('All applic'!$J$7:$J$59080,U827)</f>
        <v>-1.9460000000000002E-2</v>
      </c>
      <c r="AQ827" s="113">
        <v>0</v>
      </c>
      <c r="AR827" s="113">
        <f>INDEX('All applic'!$J$7:$J$59080,W827)</f>
        <v>-1.9480000000000001E-2</v>
      </c>
      <c r="AS827" s="113">
        <v>0</v>
      </c>
      <c r="AT827" s="113">
        <v>0</v>
      </c>
      <c r="AU827" s="113">
        <v>0</v>
      </c>
    </row>
    <row r="828" spans="1:47" x14ac:dyDescent="0.25">
      <c r="A828" s="113" t="str">
        <f t="shared" si="92"/>
        <v>CFLDMoMH06CZ04</v>
      </c>
      <c r="B828" s="113" t="str">
        <f t="shared" si="93"/>
        <v>CFLPGEDMoCZ04MH06</v>
      </c>
      <c r="C828" s="113" t="s">
        <v>118</v>
      </c>
      <c r="D828" s="113" t="s">
        <v>129</v>
      </c>
      <c r="E828" s="113" t="s">
        <v>1651</v>
      </c>
      <c r="F828" s="89" t="s">
        <v>1653</v>
      </c>
      <c r="G828" s="113" t="s">
        <v>103</v>
      </c>
      <c r="H828" s="113" t="s">
        <v>1662</v>
      </c>
      <c r="I828" s="115">
        <f t="shared" si="94"/>
        <v>1.0345979381443298</v>
      </c>
      <c r="J828" s="115">
        <f t="shared" si="95"/>
        <v>1.4866447985004685</v>
      </c>
      <c r="K828" s="115">
        <f t="shared" si="96"/>
        <v>-1.8714776632302404E-2</v>
      </c>
      <c r="L828" s="113"/>
      <c r="M828" s="36">
        <f>VLOOKUP("HV_"&amp;$D828&amp;$E828&amp;VLOOKUP($F828,key!$L$3:$M$16,2,FALSE)&amp;$G828&amp;M$6,'HVAC wts'!$H$7:$R$13254,11,FALSE)</f>
        <v>261.43039999999996</v>
      </c>
      <c r="N828" s="36">
        <f>VLOOKUP("HV_"&amp;$D828&amp;$E828&amp;VLOOKUP($F828,key!$L$3:$M$15,2,FALSE)&amp;$G828&amp;N$6,'HVAC wts'!$H$7:$R$13254,11,FALSE)</f>
        <v>37.347200000000001</v>
      </c>
      <c r="O828" s="36">
        <f>VLOOKUP("HV_"&amp;$D828&amp;$E828&amp;VLOOKUP($F828,key!$L$3:$M$15,2,FALSE)&amp;$G828&amp;O$6,'HVAC wts'!$H$7:$R$13254,11,FALSE)</f>
        <v>130.71519999999998</v>
      </c>
      <c r="P828" s="36">
        <f>VLOOKUP("HV_"&amp;$D828&amp;$E828&amp;VLOOKUP($F828,key!$L$3:$M$15,2,FALSE)&amp;$G828&amp;P$6,'HVAC wts'!$H$7:$R$13254,11,FALSE)</f>
        <v>18.6736</v>
      </c>
      <c r="Q828" s="36">
        <f>VLOOKUP("HV_"&amp;$D828&amp;$E828&amp;VLOOKUP($F828,key!$L$3:$M$15,2,FALSE)&amp;$G828&amp;Q$6,'HVAC wts'!$H$7:$R$13254,11,FALSE)</f>
        <v>63.49024</v>
      </c>
      <c r="R828" s="36">
        <f>VLOOKUP("HV_"&amp;$D828&amp;$E828&amp;VLOOKUP($F828,key!$L$3:$M$15,2,FALSE)&amp;$G828&amp;R$6,'HVAC wts'!$H$7:$R$13254,11,FALSE)</f>
        <v>31.74512</v>
      </c>
      <c r="S828" s="36">
        <f t="shared" si="97"/>
        <v>543.40175999999997</v>
      </c>
      <c r="T828" s="113"/>
      <c r="U828" s="113">
        <f>MATCH($A828&amp;U$6,'All applic'!$A$7:$A$59080,0)</f>
        <v>1103</v>
      </c>
      <c r="V828" s="113">
        <f>MATCH($A828&amp;V$6,'All applic'!$A$7:$A$59080,0)</f>
        <v>1104</v>
      </c>
      <c r="W828" s="113">
        <f>MATCH($A828&amp;W$6,'All applic'!$A$7:$A$59080,0)</f>
        <v>1106</v>
      </c>
      <c r="X828" s="113">
        <f>MATCH($A828&amp;X$6,'All applic'!$A$7:$A$59080,0)</f>
        <v>1105</v>
      </c>
      <c r="Y828" s="113">
        <f>MATCH($A828&amp;Y$6,'All applic'!$A$7:$A$59080,0)</f>
        <v>1103</v>
      </c>
      <c r="Z828" s="113">
        <f>MATCH($A828&amp;Z$6,'All applic'!$A$7:$A$59080,0)</f>
        <v>1106</v>
      </c>
      <c r="AA828" s="113"/>
      <c r="AB828" s="28">
        <f>INDEX('All applic'!$H$7:$H$59080,U828)</f>
        <v>1.0960000000000001</v>
      </c>
      <c r="AC828" s="28">
        <f>INDEX('All applic'!$H$7:$H$59080,V828)</f>
        <v>0.86799999999999999</v>
      </c>
      <c r="AD828" s="28">
        <f>INDEX('All applic'!$H$7:$H$59080,W828)</f>
        <v>0.99199999999999999</v>
      </c>
      <c r="AE828" s="28">
        <f>INDEX('All applic'!$H$7:$H$59080,X828)</f>
        <v>0.67</v>
      </c>
      <c r="AF828" s="28">
        <f>INDEX('All applic'!$H$7:$H$59080,Y828)</f>
        <v>1.0960000000000001</v>
      </c>
      <c r="AG828" s="28">
        <f>INDEX('All applic'!$H$7:$H$59080,Z828)</f>
        <v>0.99199999999999999</v>
      </c>
      <c r="AH828" s="28"/>
      <c r="AI828" s="28">
        <f>INDEX('All applic'!$I$7:$I$59080,U828)</f>
        <v>1.7045454545454546</v>
      </c>
      <c r="AJ828" s="28">
        <f>INDEX('All applic'!$I$7:$I$59080,V828)</f>
        <v>1.8409090909090911</v>
      </c>
      <c r="AK828" s="28">
        <f>INDEX('All applic'!$I$7:$I$59080,W828)</f>
        <v>1.0227272727272727</v>
      </c>
      <c r="AL828" s="28">
        <f>INDEX('All applic'!$I$7:$I$59080,X828)</f>
        <v>1.0227272727272727</v>
      </c>
      <c r="AM828" s="28">
        <f>INDEX('All applic'!$I$7:$I$59080,Y828)</f>
        <v>1.7045454545454546</v>
      </c>
      <c r="AN828" s="28">
        <f>INDEX('All applic'!$I$7:$I$59080,Z828)</f>
        <v>1.0227272727272727</v>
      </c>
      <c r="AO828" s="113"/>
      <c r="AP828" s="113">
        <f>INDEX('All applic'!$J$7:$J$59080,U828)</f>
        <v>-2.5999999999999999E-2</v>
      </c>
      <c r="AQ828" s="113">
        <v>0</v>
      </c>
      <c r="AR828" s="113">
        <f>INDEX('All applic'!$J$7:$J$59080,W828)</f>
        <v>-2.58E-2</v>
      </c>
      <c r="AS828" s="113">
        <v>0</v>
      </c>
      <c r="AT828" s="113">
        <v>0</v>
      </c>
      <c r="AU828" s="113">
        <v>0</v>
      </c>
    </row>
    <row r="829" spans="1:47" x14ac:dyDescent="0.25">
      <c r="A829" s="113" t="str">
        <f t="shared" si="92"/>
        <v>CFLDMoMH06CZ05</v>
      </c>
      <c r="B829" s="113" t="str">
        <f t="shared" si="93"/>
        <v>CFLPGEDMoCZ05MH06</v>
      </c>
      <c r="C829" s="113" t="s">
        <v>118</v>
      </c>
      <c r="D829" s="113" t="s">
        <v>129</v>
      </c>
      <c r="E829" s="113" t="s">
        <v>1651</v>
      </c>
      <c r="F829" s="89" t="s">
        <v>1653</v>
      </c>
      <c r="G829" s="113" t="s">
        <v>104</v>
      </c>
      <c r="H829" s="113" t="s">
        <v>1662</v>
      </c>
      <c r="I829" s="115">
        <f t="shared" si="94"/>
        <v>0.94835051546391735</v>
      </c>
      <c r="J829" s="115">
        <f t="shared" si="95"/>
        <v>1.0227272727272727</v>
      </c>
      <c r="K829" s="115">
        <f t="shared" si="96"/>
        <v>-2.3092783505154636E-2</v>
      </c>
      <c r="L829" s="113"/>
      <c r="M829" s="36">
        <f>VLOOKUP("HV_"&amp;$D829&amp;$E829&amp;VLOOKUP($F829,key!$L$3:$M$16,2,FALSE)&amp;$G829&amp;M$6,'HVAC wts'!$H$7:$R$13254,11,FALSE)</f>
        <v>0</v>
      </c>
      <c r="N829" s="36">
        <f>VLOOKUP("HV_"&amp;$D829&amp;$E829&amp;VLOOKUP($F829,key!$L$3:$M$15,2,FALSE)&amp;$G829&amp;N$6,'HVAC wts'!$H$7:$R$13254,11,FALSE)</f>
        <v>0</v>
      </c>
      <c r="O829" s="36">
        <f>VLOOKUP("HV_"&amp;$D829&amp;$E829&amp;VLOOKUP($F829,key!$L$3:$M$15,2,FALSE)&amp;$G829&amp;O$6,'HVAC wts'!$H$7:$R$13254,11,FALSE)</f>
        <v>34.014399999999995</v>
      </c>
      <c r="P829" s="36">
        <f>VLOOKUP("HV_"&amp;$D829&amp;$E829&amp;VLOOKUP($F829,key!$L$3:$M$15,2,FALSE)&amp;$G829&amp;P$6,'HVAC wts'!$H$7:$R$13254,11,FALSE)</f>
        <v>4.8592000000000004</v>
      </c>
      <c r="Q829" s="36">
        <f>VLOOKUP("HV_"&amp;$D829&amp;$E829&amp;VLOOKUP($F829,key!$L$3:$M$15,2,FALSE)&amp;$G829&amp;Q$6,'HVAC wts'!$H$7:$R$13254,11,FALSE)</f>
        <v>0</v>
      </c>
      <c r="R829" s="36">
        <f>VLOOKUP("HV_"&amp;$D829&amp;$E829&amp;VLOOKUP($F829,key!$L$3:$M$15,2,FALSE)&amp;$G829&amp;R$6,'HVAC wts'!$H$7:$R$13254,11,FALSE)</f>
        <v>8.2606400000000004</v>
      </c>
      <c r="S829" s="36">
        <f t="shared" si="97"/>
        <v>47.134239999999998</v>
      </c>
      <c r="T829" s="113"/>
      <c r="U829" s="113">
        <f>MATCH($A829&amp;U$6,'All applic'!$A$7:$A$59080,0)</f>
        <v>1107</v>
      </c>
      <c r="V829" s="113">
        <f>MATCH($A829&amp;V$6,'All applic'!$A$7:$A$59080,0)</f>
        <v>1108</v>
      </c>
      <c r="W829" s="113">
        <f>MATCH($A829&amp;W$6,'All applic'!$A$7:$A$59080,0)</f>
        <v>1110</v>
      </c>
      <c r="X829" s="113">
        <f>MATCH($A829&amp;X$6,'All applic'!$A$7:$A$59080,0)</f>
        <v>1109</v>
      </c>
      <c r="Y829" s="113">
        <f>MATCH($A829&amp;Y$6,'All applic'!$A$7:$A$59080,0)</f>
        <v>1107</v>
      </c>
      <c r="Z829" s="113">
        <f>MATCH($A829&amp;Z$6,'All applic'!$A$7:$A$59080,0)</f>
        <v>1110</v>
      </c>
      <c r="AA829" s="113"/>
      <c r="AB829" s="28">
        <f>INDEX('All applic'!$H$7:$H$59080,U829)</f>
        <v>1.026</v>
      </c>
      <c r="AC829" s="28">
        <f>INDEX('All applic'!$H$7:$H$59080,V829)</f>
        <v>0.78</v>
      </c>
      <c r="AD829" s="28">
        <f>INDEX('All applic'!$H$7:$H$59080,W829)</f>
        <v>0.99</v>
      </c>
      <c r="AE829" s="28">
        <f>INDEX('All applic'!$H$7:$H$59080,X829)</f>
        <v>0.58599999999999997</v>
      </c>
      <c r="AF829" s="28">
        <f>INDEX('All applic'!$H$7:$H$59080,Y829)</f>
        <v>1.026</v>
      </c>
      <c r="AG829" s="28">
        <f>INDEX('All applic'!$H$7:$H$59080,Z829)</f>
        <v>0.99</v>
      </c>
      <c r="AH829" s="28"/>
      <c r="AI829" s="28">
        <f>INDEX('All applic'!$I$7:$I$59080,U829)</f>
        <v>2</v>
      </c>
      <c r="AJ829" s="28">
        <f>INDEX('All applic'!$I$7:$I$59080,V829)</f>
        <v>1.8863636363636365</v>
      </c>
      <c r="AK829" s="28">
        <f>INDEX('All applic'!$I$7:$I$59080,W829)</f>
        <v>1.0227272727272727</v>
      </c>
      <c r="AL829" s="28">
        <f>INDEX('All applic'!$I$7:$I$59080,X829)</f>
        <v>1.0227272727272727</v>
      </c>
      <c r="AM829" s="28">
        <f>INDEX('All applic'!$I$7:$I$59080,Y829)</f>
        <v>2</v>
      </c>
      <c r="AN829" s="28">
        <f>INDEX('All applic'!$I$7:$I$59080,Z829)</f>
        <v>1.0227272727272727</v>
      </c>
      <c r="AO829" s="113"/>
      <c r="AP829" s="113">
        <f>INDEX('All applic'!$J$7:$J$59080,U829)</f>
        <v>-3.2000000000000001E-2</v>
      </c>
      <c r="AQ829" s="113">
        <v>0</v>
      </c>
      <c r="AR829" s="113">
        <f>INDEX('All applic'!$J$7:$J$59080,W829)</f>
        <v>-3.2000000000000001E-2</v>
      </c>
      <c r="AS829" s="113">
        <v>0</v>
      </c>
      <c r="AT829" s="113">
        <v>0</v>
      </c>
      <c r="AU829" s="113">
        <v>0</v>
      </c>
    </row>
    <row r="830" spans="1:47" x14ac:dyDescent="0.25">
      <c r="A830" s="113" t="str">
        <f t="shared" si="92"/>
        <v>CFLDMoMH06CZ06</v>
      </c>
      <c r="B830" s="113" t="str">
        <f t="shared" si="93"/>
        <v>CFLPGEDMoCZ06MH06</v>
      </c>
      <c r="C830" s="113" t="s">
        <v>118</v>
      </c>
      <c r="D830" s="113" t="s">
        <v>129</v>
      </c>
      <c r="E830" s="113" t="s">
        <v>1651</v>
      </c>
      <c r="F830" s="89" t="s">
        <v>1653</v>
      </c>
      <c r="G830" s="113" t="s">
        <v>105</v>
      </c>
      <c r="H830" s="113" t="s">
        <v>1662</v>
      </c>
      <c r="I830" s="115">
        <f t="shared" si="94"/>
        <v>0</v>
      </c>
      <c r="J830" s="115">
        <f t="shared" si="95"/>
        <v>0</v>
      </c>
      <c r="K830" s="115">
        <f t="shared" si="96"/>
        <v>0</v>
      </c>
      <c r="L830" s="113"/>
      <c r="M830" s="36">
        <f>VLOOKUP("HV_"&amp;$D830&amp;$E830&amp;VLOOKUP($F830,key!$L$3:$M$16,2,FALSE)&amp;$G830&amp;M$6,'HVAC wts'!$H$7:$R$13254,11,FALSE)</f>
        <v>0</v>
      </c>
      <c r="N830" s="36">
        <f>VLOOKUP("HV_"&amp;$D830&amp;$E830&amp;VLOOKUP($F830,key!$L$3:$M$15,2,FALSE)&amp;$G830&amp;N$6,'HVAC wts'!$H$7:$R$13254,11,FALSE)</f>
        <v>0</v>
      </c>
      <c r="O830" s="36">
        <f>VLOOKUP("HV_"&amp;$D830&amp;$E830&amp;VLOOKUP($F830,key!$L$3:$M$15,2,FALSE)&amp;$G830&amp;O$6,'HVAC wts'!$H$7:$R$13254,11,FALSE)</f>
        <v>0</v>
      </c>
      <c r="P830" s="36">
        <f>VLOOKUP("HV_"&amp;$D830&amp;$E830&amp;VLOOKUP($F830,key!$L$3:$M$15,2,FALSE)&amp;$G830&amp;P$6,'HVAC wts'!$H$7:$R$13254,11,FALSE)</f>
        <v>0</v>
      </c>
      <c r="Q830" s="36">
        <f>VLOOKUP("HV_"&amp;$D830&amp;$E830&amp;VLOOKUP($F830,key!$L$3:$M$15,2,FALSE)&amp;$G830&amp;Q$6,'HVAC wts'!$H$7:$R$13254,11,FALSE)</f>
        <v>0</v>
      </c>
      <c r="R830" s="36">
        <f>VLOOKUP("HV_"&amp;$D830&amp;$E830&amp;VLOOKUP($F830,key!$L$3:$M$15,2,FALSE)&amp;$G830&amp;R$6,'HVAC wts'!$H$7:$R$13254,11,FALSE)</f>
        <v>0</v>
      </c>
      <c r="S830" s="36">
        <f t="shared" si="97"/>
        <v>0</v>
      </c>
      <c r="T830" s="113"/>
      <c r="U830" s="113">
        <f>MATCH($A830&amp;U$6,'All applic'!$A$7:$A$59080,0)</f>
        <v>1111</v>
      </c>
      <c r="V830" s="113">
        <f>MATCH($A830&amp;V$6,'All applic'!$A$7:$A$59080,0)</f>
        <v>1112</v>
      </c>
      <c r="W830" s="113">
        <f>MATCH($A830&amp;W$6,'All applic'!$A$7:$A$59080,0)</f>
        <v>1114</v>
      </c>
      <c r="X830" s="113">
        <f>MATCH($A830&amp;X$6,'All applic'!$A$7:$A$59080,0)</f>
        <v>1113</v>
      </c>
      <c r="Y830" s="113">
        <f>MATCH($A830&amp;Y$6,'All applic'!$A$7:$A$59080,0)</f>
        <v>1111</v>
      </c>
      <c r="Z830" s="113">
        <f>MATCH($A830&amp;Z$6,'All applic'!$A$7:$A$59080,0)</f>
        <v>1114</v>
      </c>
      <c r="AA830" s="113"/>
      <c r="AB830" s="28">
        <f>INDEX('All applic'!$H$7:$H$59080,U830)</f>
        <v>1.1200000000000001</v>
      </c>
      <c r="AC830" s="28">
        <f>INDEX('All applic'!$H$7:$H$59080,V830)</f>
        <v>1.0860000000000001</v>
      </c>
      <c r="AD830" s="28">
        <f>INDEX('All applic'!$H$7:$H$59080,W830)</f>
        <v>1.01</v>
      </c>
      <c r="AE830" s="28">
        <f>INDEX('All applic'!$H$7:$H$59080,X830)</f>
        <v>0.94599999999999995</v>
      </c>
      <c r="AF830" s="28">
        <f>INDEX('All applic'!$H$7:$H$59080,Y830)</f>
        <v>1.1200000000000001</v>
      </c>
      <c r="AG830" s="28">
        <f>INDEX('All applic'!$H$7:$H$59080,Z830)</f>
        <v>1.01</v>
      </c>
      <c r="AH830" s="28"/>
      <c r="AI830" s="28">
        <f>INDEX('All applic'!$I$7:$I$59080,U830)</f>
        <v>1.5681818181818183</v>
      </c>
      <c r="AJ830" s="28">
        <f>INDEX('All applic'!$I$7:$I$59080,V830)</f>
        <v>1.5454545454545456</v>
      </c>
      <c r="AK830" s="28">
        <f>INDEX('All applic'!$I$7:$I$59080,W830)</f>
        <v>1.0227272727272727</v>
      </c>
      <c r="AL830" s="28">
        <f>INDEX('All applic'!$I$7:$I$59080,X830)</f>
        <v>1</v>
      </c>
      <c r="AM830" s="28">
        <f>INDEX('All applic'!$I$7:$I$59080,Y830)</f>
        <v>1.5681818181818183</v>
      </c>
      <c r="AN830" s="28">
        <f>INDEX('All applic'!$I$7:$I$59080,Z830)</f>
        <v>1.0227272727272727</v>
      </c>
      <c r="AO830" s="113"/>
      <c r="AP830" s="113">
        <f>INDEX('All applic'!$J$7:$J$59080,U830)</f>
        <v>-4.3E-3</v>
      </c>
      <c r="AQ830" s="113">
        <v>0</v>
      </c>
      <c r="AR830" s="113">
        <f>INDEX('All applic'!$J$7:$J$59080,W830)</f>
        <v>-4.3E-3</v>
      </c>
      <c r="AS830" s="113">
        <v>0</v>
      </c>
      <c r="AT830" s="113">
        <v>0</v>
      </c>
      <c r="AU830" s="113">
        <v>0</v>
      </c>
    </row>
    <row r="831" spans="1:47" x14ac:dyDescent="0.25">
      <c r="A831" s="113" t="str">
        <f t="shared" si="92"/>
        <v>CFLDMoMH06CZ07</v>
      </c>
      <c r="B831" s="113" t="str">
        <f t="shared" si="93"/>
        <v>CFLPGEDMoCZ07MH06</v>
      </c>
      <c r="C831" s="113" t="s">
        <v>118</v>
      </c>
      <c r="D831" s="113" t="s">
        <v>129</v>
      </c>
      <c r="E831" s="113" t="s">
        <v>1651</v>
      </c>
      <c r="F831" s="89" t="s">
        <v>1653</v>
      </c>
      <c r="G831" s="113" t="s">
        <v>106</v>
      </c>
      <c r="H831" s="113" t="s">
        <v>1662</v>
      </c>
      <c r="I831" s="115">
        <f t="shared" si="94"/>
        <v>0</v>
      </c>
      <c r="J831" s="115">
        <f t="shared" si="95"/>
        <v>0</v>
      </c>
      <c r="K831" s="115">
        <f t="shared" si="96"/>
        <v>0</v>
      </c>
      <c r="L831" s="113"/>
      <c r="M831" s="36">
        <f>VLOOKUP("HV_"&amp;$D831&amp;$E831&amp;VLOOKUP($F831,key!$L$3:$M$16,2,FALSE)&amp;$G831&amp;M$6,'HVAC wts'!$H$7:$R$13254,11,FALSE)</f>
        <v>0</v>
      </c>
      <c r="N831" s="36">
        <f>VLOOKUP("HV_"&amp;$D831&amp;$E831&amp;VLOOKUP($F831,key!$L$3:$M$15,2,FALSE)&amp;$G831&amp;N$6,'HVAC wts'!$H$7:$R$13254,11,FALSE)</f>
        <v>0</v>
      </c>
      <c r="O831" s="36">
        <f>VLOOKUP("HV_"&amp;$D831&amp;$E831&amp;VLOOKUP($F831,key!$L$3:$M$15,2,FALSE)&amp;$G831&amp;O$6,'HVAC wts'!$H$7:$R$13254,11,FALSE)</f>
        <v>0</v>
      </c>
      <c r="P831" s="36">
        <f>VLOOKUP("HV_"&amp;$D831&amp;$E831&amp;VLOOKUP($F831,key!$L$3:$M$15,2,FALSE)&amp;$G831&amp;P$6,'HVAC wts'!$H$7:$R$13254,11,FALSE)</f>
        <v>0</v>
      </c>
      <c r="Q831" s="36">
        <f>VLOOKUP("HV_"&amp;$D831&amp;$E831&amp;VLOOKUP($F831,key!$L$3:$M$15,2,FALSE)&amp;$G831&amp;Q$6,'HVAC wts'!$H$7:$R$13254,11,FALSE)</f>
        <v>0</v>
      </c>
      <c r="R831" s="36">
        <f>VLOOKUP("HV_"&amp;$D831&amp;$E831&amp;VLOOKUP($F831,key!$L$3:$M$15,2,FALSE)&amp;$G831&amp;R$6,'HVAC wts'!$H$7:$R$13254,11,FALSE)</f>
        <v>0</v>
      </c>
      <c r="S831" s="36">
        <f t="shared" si="97"/>
        <v>0</v>
      </c>
      <c r="T831" s="113"/>
      <c r="U831" s="113">
        <f>MATCH($A831&amp;U$6,'All applic'!$A$7:$A$59080,0)</f>
        <v>1115</v>
      </c>
      <c r="V831" s="113">
        <f>MATCH($A831&amp;V$6,'All applic'!$A$7:$A$59080,0)</f>
        <v>1116</v>
      </c>
      <c r="W831" s="113">
        <f>MATCH($A831&amp;W$6,'All applic'!$A$7:$A$59080,0)</f>
        <v>1118</v>
      </c>
      <c r="X831" s="113">
        <f>MATCH($A831&amp;X$6,'All applic'!$A$7:$A$59080,0)</f>
        <v>1117</v>
      </c>
      <c r="Y831" s="113">
        <f>MATCH($A831&amp;Y$6,'All applic'!$A$7:$A$59080,0)</f>
        <v>1115</v>
      </c>
      <c r="Z831" s="113">
        <f>MATCH($A831&amp;Z$6,'All applic'!$A$7:$A$59080,0)</f>
        <v>1118</v>
      </c>
      <c r="AA831" s="113"/>
      <c r="AB831" s="28">
        <f>INDEX('All applic'!$H$7:$H$59080,U831)</f>
        <v>1.1839999999999999</v>
      </c>
      <c r="AC831" s="28">
        <f>INDEX('All applic'!$H$7:$H$59080,V831)</f>
        <v>1.1020000000000001</v>
      </c>
      <c r="AD831" s="28">
        <f>INDEX('All applic'!$H$7:$H$59080,W831)</f>
        <v>1.004</v>
      </c>
      <c r="AE831" s="28">
        <f>INDEX('All applic'!$H$7:$H$59080,X831)</f>
        <v>0.86</v>
      </c>
      <c r="AF831" s="28">
        <f>INDEX('All applic'!$H$7:$H$59080,Y831)</f>
        <v>1.1839999999999999</v>
      </c>
      <c r="AG831" s="28">
        <f>INDEX('All applic'!$H$7:$H$59080,Z831)</f>
        <v>1.004</v>
      </c>
      <c r="AH831" s="28"/>
      <c r="AI831" s="28">
        <f>INDEX('All applic'!$I$7:$I$59080,U831)</f>
        <v>1.5227272727272729</v>
      </c>
      <c r="AJ831" s="28">
        <f>INDEX('All applic'!$I$7:$I$59080,V831)</f>
        <v>1.5227272727272729</v>
      </c>
      <c r="AK831" s="28">
        <f>INDEX('All applic'!$I$7:$I$59080,W831)</f>
        <v>1</v>
      </c>
      <c r="AL831" s="28">
        <f>INDEX('All applic'!$I$7:$I$59080,X831)</f>
        <v>1.0227272727272727</v>
      </c>
      <c r="AM831" s="28">
        <f>INDEX('All applic'!$I$7:$I$59080,Y831)</f>
        <v>1.5227272727272729</v>
      </c>
      <c r="AN831" s="28">
        <f>INDEX('All applic'!$I$7:$I$59080,Z831)</f>
        <v>1</v>
      </c>
      <c r="AO831" s="113"/>
      <c r="AP831" s="113">
        <f>INDEX('All applic'!$J$7:$J$59080,U831)</f>
        <v>-0.01</v>
      </c>
      <c r="AQ831" s="113">
        <v>0</v>
      </c>
      <c r="AR831" s="113">
        <f>INDEX('All applic'!$J$7:$J$59080,W831)</f>
        <v>-0.01</v>
      </c>
      <c r="AS831" s="113">
        <v>0</v>
      </c>
      <c r="AT831" s="113">
        <v>0</v>
      </c>
      <c r="AU831" s="113">
        <v>0</v>
      </c>
    </row>
    <row r="832" spans="1:47" x14ac:dyDescent="0.25">
      <c r="A832" s="113" t="str">
        <f t="shared" si="92"/>
        <v>CFLDMoMH06CZ08</v>
      </c>
      <c r="B832" s="113" t="str">
        <f t="shared" si="93"/>
        <v>CFLPGEDMoCZ08MH06</v>
      </c>
      <c r="C832" s="113" t="s">
        <v>118</v>
      </c>
      <c r="D832" s="113" t="s">
        <v>129</v>
      </c>
      <c r="E832" s="113" t="s">
        <v>1651</v>
      </c>
      <c r="F832" s="89" t="s">
        <v>1653</v>
      </c>
      <c r="G832" s="113" t="s">
        <v>107</v>
      </c>
      <c r="H832" s="113" t="s">
        <v>1662</v>
      </c>
      <c r="I832" s="115">
        <f t="shared" si="94"/>
        <v>0</v>
      </c>
      <c r="J832" s="115">
        <f t="shared" si="95"/>
        <v>0</v>
      </c>
      <c r="K832" s="115">
        <f t="shared" si="96"/>
        <v>0</v>
      </c>
      <c r="L832" s="113"/>
      <c r="M832" s="36">
        <f>VLOOKUP("HV_"&amp;$D832&amp;$E832&amp;VLOOKUP($F832,key!$L$3:$M$16,2,FALSE)&amp;$G832&amp;M$6,'HVAC wts'!$H$7:$R$13254,11,FALSE)</f>
        <v>0</v>
      </c>
      <c r="N832" s="36">
        <f>VLOOKUP("HV_"&amp;$D832&amp;$E832&amp;VLOOKUP($F832,key!$L$3:$M$15,2,FALSE)&amp;$G832&amp;N$6,'HVAC wts'!$H$7:$R$13254,11,FALSE)</f>
        <v>0</v>
      </c>
      <c r="O832" s="36">
        <f>VLOOKUP("HV_"&amp;$D832&amp;$E832&amp;VLOOKUP($F832,key!$L$3:$M$15,2,FALSE)&amp;$G832&amp;O$6,'HVAC wts'!$H$7:$R$13254,11,FALSE)</f>
        <v>0</v>
      </c>
      <c r="P832" s="36">
        <f>VLOOKUP("HV_"&amp;$D832&amp;$E832&amp;VLOOKUP($F832,key!$L$3:$M$15,2,FALSE)&amp;$G832&amp;P$6,'HVAC wts'!$H$7:$R$13254,11,FALSE)</f>
        <v>0</v>
      </c>
      <c r="Q832" s="36">
        <f>VLOOKUP("HV_"&amp;$D832&amp;$E832&amp;VLOOKUP($F832,key!$L$3:$M$15,2,FALSE)&amp;$G832&amp;Q$6,'HVAC wts'!$H$7:$R$13254,11,FALSE)</f>
        <v>0</v>
      </c>
      <c r="R832" s="36">
        <f>VLOOKUP("HV_"&amp;$D832&amp;$E832&amp;VLOOKUP($F832,key!$L$3:$M$15,2,FALSE)&amp;$G832&amp;R$6,'HVAC wts'!$H$7:$R$13254,11,FALSE)</f>
        <v>0</v>
      </c>
      <c r="S832" s="36">
        <f t="shared" si="97"/>
        <v>0</v>
      </c>
      <c r="T832" s="113"/>
      <c r="U832" s="113">
        <f>MATCH($A832&amp;U$6,'All applic'!$A$7:$A$59080,0)</f>
        <v>1119</v>
      </c>
      <c r="V832" s="113">
        <f>MATCH($A832&amp;V$6,'All applic'!$A$7:$A$59080,0)</f>
        <v>1120</v>
      </c>
      <c r="W832" s="113">
        <f>MATCH($A832&amp;W$6,'All applic'!$A$7:$A$59080,0)</f>
        <v>1122</v>
      </c>
      <c r="X832" s="113">
        <f>MATCH($A832&amp;X$6,'All applic'!$A$7:$A$59080,0)</f>
        <v>1121</v>
      </c>
      <c r="Y832" s="113">
        <f>MATCH($A832&amp;Y$6,'All applic'!$A$7:$A$59080,0)</f>
        <v>1119</v>
      </c>
      <c r="Z832" s="113">
        <f>MATCH($A832&amp;Z$6,'All applic'!$A$7:$A$59080,0)</f>
        <v>1122</v>
      </c>
      <c r="AA832" s="113"/>
      <c r="AB832" s="28">
        <f>INDEX('All applic'!$H$7:$H$59080,U832)</f>
        <v>1.1859999999999999</v>
      </c>
      <c r="AC832" s="28">
        <f>INDEX('All applic'!$H$7:$H$59080,V832)</f>
        <v>1.0880000000000001</v>
      </c>
      <c r="AD832" s="28">
        <f>INDEX('All applic'!$H$7:$H$59080,W832)</f>
        <v>1.002</v>
      </c>
      <c r="AE832" s="28">
        <f>INDEX('All applic'!$H$7:$H$59080,X832)</f>
        <v>0.81399999999999995</v>
      </c>
      <c r="AF832" s="28">
        <f>INDEX('All applic'!$H$7:$H$59080,Y832)</f>
        <v>1.1859999999999999</v>
      </c>
      <c r="AG832" s="28">
        <f>INDEX('All applic'!$H$7:$H$59080,Z832)</f>
        <v>1.002</v>
      </c>
      <c r="AH832" s="28"/>
      <c r="AI832" s="28">
        <f>INDEX('All applic'!$I$7:$I$59080,U832)</f>
        <v>1.5681818181818183</v>
      </c>
      <c r="AJ832" s="28">
        <f>INDEX('All applic'!$I$7:$I$59080,V832)</f>
        <v>1.5909090909090911</v>
      </c>
      <c r="AK832" s="28">
        <f>INDEX('All applic'!$I$7:$I$59080,W832)</f>
        <v>1.0227272727272727</v>
      </c>
      <c r="AL832" s="28">
        <f>INDEX('All applic'!$I$7:$I$59080,X832)</f>
        <v>1.0227272727272727</v>
      </c>
      <c r="AM832" s="28">
        <f>INDEX('All applic'!$I$7:$I$59080,Y832)</f>
        <v>1.5681818181818183</v>
      </c>
      <c r="AN832" s="28">
        <f>INDEX('All applic'!$I$7:$I$59080,Z832)</f>
        <v>1.0227272727272727</v>
      </c>
      <c r="AO832" s="113"/>
      <c r="AP832" s="113">
        <f>INDEX('All applic'!$J$7:$J$59080,U832)</f>
        <v>-1.4539999999999999E-2</v>
      </c>
      <c r="AQ832" s="113">
        <v>0</v>
      </c>
      <c r="AR832" s="113">
        <f>INDEX('All applic'!$J$7:$J$59080,W832)</f>
        <v>-1.4539999999999999E-2</v>
      </c>
      <c r="AS832" s="113">
        <v>0</v>
      </c>
      <c r="AT832" s="113">
        <v>0</v>
      </c>
      <c r="AU832" s="113">
        <v>0</v>
      </c>
    </row>
    <row r="833" spans="1:47" x14ac:dyDescent="0.25">
      <c r="A833" s="113" t="str">
        <f t="shared" si="92"/>
        <v>CFLDMoMH06CZ09</v>
      </c>
      <c r="B833" s="113" t="str">
        <f t="shared" si="93"/>
        <v>CFLPGEDMoCZ09MH06</v>
      </c>
      <c r="C833" s="113" t="s">
        <v>118</v>
      </c>
      <c r="D833" s="113" t="s">
        <v>129</v>
      </c>
      <c r="E833" s="113" t="s">
        <v>1651</v>
      </c>
      <c r="F833" s="89" t="s">
        <v>1653</v>
      </c>
      <c r="G833" s="113" t="s">
        <v>108</v>
      </c>
      <c r="H833" s="113" t="s">
        <v>1662</v>
      </c>
      <c r="I833" s="115">
        <f t="shared" si="94"/>
        <v>0</v>
      </c>
      <c r="J833" s="115">
        <f t="shared" si="95"/>
        <v>0</v>
      </c>
      <c r="K833" s="115">
        <f t="shared" si="96"/>
        <v>0</v>
      </c>
      <c r="L833" s="113"/>
      <c r="M833" s="36">
        <f>VLOOKUP("HV_"&amp;$D833&amp;$E833&amp;VLOOKUP($F833,key!$L$3:$M$16,2,FALSE)&amp;$G833&amp;M$6,'HVAC wts'!$H$7:$R$13254,11,FALSE)</f>
        <v>0</v>
      </c>
      <c r="N833" s="36">
        <f>VLOOKUP("HV_"&amp;$D833&amp;$E833&amp;VLOOKUP($F833,key!$L$3:$M$15,2,FALSE)&amp;$G833&amp;N$6,'HVAC wts'!$H$7:$R$13254,11,FALSE)</f>
        <v>0</v>
      </c>
      <c r="O833" s="36">
        <f>VLOOKUP("HV_"&amp;$D833&amp;$E833&amp;VLOOKUP($F833,key!$L$3:$M$15,2,FALSE)&amp;$G833&amp;O$6,'HVAC wts'!$H$7:$R$13254,11,FALSE)</f>
        <v>0</v>
      </c>
      <c r="P833" s="36">
        <f>VLOOKUP("HV_"&amp;$D833&amp;$E833&amp;VLOOKUP($F833,key!$L$3:$M$15,2,FALSE)&amp;$G833&amp;P$6,'HVAC wts'!$H$7:$R$13254,11,FALSE)</f>
        <v>0</v>
      </c>
      <c r="Q833" s="36">
        <f>VLOOKUP("HV_"&amp;$D833&amp;$E833&amp;VLOOKUP($F833,key!$L$3:$M$15,2,FALSE)&amp;$G833&amp;Q$6,'HVAC wts'!$H$7:$R$13254,11,FALSE)</f>
        <v>0</v>
      </c>
      <c r="R833" s="36">
        <f>VLOOKUP("HV_"&amp;$D833&amp;$E833&amp;VLOOKUP($F833,key!$L$3:$M$15,2,FALSE)&amp;$G833&amp;R$6,'HVAC wts'!$H$7:$R$13254,11,FALSE)</f>
        <v>0</v>
      </c>
      <c r="S833" s="36">
        <f t="shared" si="97"/>
        <v>0</v>
      </c>
      <c r="T833" s="113"/>
      <c r="U833" s="113">
        <f>MATCH($A833&amp;U$6,'All applic'!$A$7:$A$59080,0)</f>
        <v>1123</v>
      </c>
      <c r="V833" s="113">
        <f>MATCH($A833&amp;V$6,'All applic'!$A$7:$A$59080,0)</f>
        <v>1124</v>
      </c>
      <c r="W833" s="113">
        <f>MATCH($A833&amp;W$6,'All applic'!$A$7:$A$59080,0)</f>
        <v>1126</v>
      </c>
      <c r="X833" s="113">
        <f>MATCH($A833&amp;X$6,'All applic'!$A$7:$A$59080,0)</f>
        <v>1125</v>
      </c>
      <c r="Y833" s="113">
        <f>MATCH($A833&amp;Y$6,'All applic'!$A$7:$A$59080,0)</f>
        <v>1123</v>
      </c>
      <c r="Z833" s="113">
        <f>MATCH($A833&amp;Z$6,'All applic'!$A$7:$A$59080,0)</f>
        <v>1126</v>
      </c>
      <c r="AA833" s="113"/>
      <c r="AB833" s="28">
        <f>INDEX('All applic'!$H$7:$H$59080,U833)</f>
        <v>1.1299999999999999</v>
      </c>
      <c r="AC833" s="28">
        <f>INDEX('All applic'!$H$7:$H$59080,V833)</f>
        <v>1.018</v>
      </c>
      <c r="AD833" s="28">
        <f>INDEX('All applic'!$H$7:$H$59080,W833)</f>
        <v>1</v>
      </c>
      <c r="AE833" s="28">
        <f>INDEX('All applic'!$H$7:$H$59080,X833)</f>
        <v>0.78600000000000003</v>
      </c>
      <c r="AF833" s="28">
        <f>INDEX('All applic'!$H$7:$H$59080,Y833)</f>
        <v>1.1299999999999999</v>
      </c>
      <c r="AG833" s="28">
        <f>INDEX('All applic'!$H$7:$H$59080,Z833)</f>
        <v>1</v>
      </c>
      <c r="AH833" s="28"/>
      <c r="AI833" s="28">
        <f>INDEX('All applic'!$I$7:$I$59080,U833)</f>
        <v>1.6363636363636362</v>
      </c>
      <c r="AJ833" s="28">
        <f>INDEX('All applic'!$I$7:$I$59080,V833)</f>
        <v>1.6590909090909092</v>
      </c>
      <c r="AK833" s="28">
        <f>INDEX('All applic'!$I$7:$I$59080,W833)</f>
        <v>1.0227272727272727</v>
      </c>
      <c r="AL833" s="28">
        <f>INDEX('All applic'!$I$7:$I$59080,X833)</f>
        <v>1.0227272727272727</v>
      </c>
      <c r="AM833" s="28">
        <f>INDEX('All applic'!$I$7:$I$59080,Y833)</f>
        <v>1.6363636363636362</v>
      </c>
      <c r="AN833" s="28">
        <f>INDEX('All applic'!$I$7:$I$59080,Z833)</f>
        <v>1.0227272727272727</v>
      </c>
      <c r="AO833" s="113"/>
      <c r="AP833" s="113">
        <f>INDEX('All applic'!$J$7:$J$59080,U833)</f>
        <v>-1.6219999999999998E-2</v>
      </c>
      <c r="AQ833" s="113">
        <v>0</v>
      </c>
      <c r="AR833" s="113">
        <f>INDEX('All applic'!$J$7:$J$59080,W833)</f>
        <v>-1.626E-2</v>
      </c>
      <c r="AS833" s="113">
        <v>0</v>
      </c>
      <c r="AT833" s="113">
        <v>0</v>
      </c>
      <c r="AU833" s="113">
        <v>0</v>
      </c>
    </row>
    <row r="834" spans="1:47" x14ac:dyDescent="0.25">
      <c r="A834" s="113" t="str">
        <f t="shared" si="92"/>
        <v>CFLDMoMH06CZ10</v>
      </c>
      <c r="B834" s="113" t="str">
        <f t="shared" si="93"/>
        <v>CFLPGEDMoCZ10MH06</v>
      </c>
      <c r="C834" s="113" t="s">
        <v>118</v>
      </c>
      <c r="D834" s="113" t="s">
        <v>129</v>
      </c>
      <c r="E834" s="113" t="s">
        <v>1651</v>
      </c>
      <c r="F834" s="89" t="s">
        <v>1653</v>
      </c>
      <c r="G834" s="113" t="s">
        <v>109</v>
      </c>
      <c r="H834" s="113" t="s">
        <v>1662</v>
      </c>
      <c r="I834" s="115">
        <f t="shared" si="94"/>
        <v>0</v>
      </c>
      <c r="J834" s="115">
        <f t="shared" si="95"/>
        <v>0</v>
      </c>
      <c r="K834" s="115">
        <f t="shared" si="96"/>
        <v>0</v>
      </c>
      <c r="L834" s="113"/>
      <c r="M834" s="36">
        <f>VLOOKUP("HV_"&amp;$D834&amp;$E834&amp;VLOOKUP($F834,key!$L$3:$M$16,2,FALSE)&amp;$G834&amp;M$6,'HVAC wts'!$H$7:$R$13254,11,FALSE)</f>
        <v>0</v>
      </c>
      <c r="N834" s="36">
        <f>VLOOKUP("HV_"&amp;$D834&amp;$E834&amp;VLOOKUP($F834,key!$L$3:$M$15,2,FALSE)&amp;$G834&amp;N$6,'HVAC wts'!$H$7:$R$13254,11,FALSE)</f>
        <v>0</v>
      </c>
      <c r="O834" s="36">
        <f>VLOOKUP("HV_"&amp;$D834&amp;$E834&amp;VLOOKUP($F834,key!$L$3:$M$15,2,FALSE)&amp;$G834&amp;O$6,'HVAC wts'!$H$7:$R$13254,11,FALSE)</f>
        <v>0</v>
      </c>
      <c r="P834" s="36">
        <f>VLOOKUP("HV_"&amp;$D834&amp;$E834&amp;VLOOKUP($F834,key!$L$3:$M$15,2,FALSE)&amp;$G834&amp;P$6,'HVAC wts'!$H$7:$R$13254,11,FALSE)</f>
        <v>0</v>
      </c>
      <c r="Q834" s="36">
        <f>VLOOKUP("HV_"&amp;$D834&amp;$E834&amp;VLOOKUP($F834,key!$L$3:$M$15,2,FALSE)&amp;$G834&amp;Q$6,'HVAC wts'!$H$7:$R$13254,11,FALSE)</f>
        <v>0</v>
      </c>
      <c r="R834" s="36">
        <f>VLOOKUP("HV_"&amp;$D834&amp;$E834&amp;VLOOKUP($F834,key!$L$3:$M$15,2,FALSE)&amp;$G834&amp;R$6,'HVAC wts'!$H$7:$R$13254,11,FALSE)</f>
        <v>0</v>
      </c>
      <c r="S834" s="36">
        <f t="shared" si="97"/>
        <v>0</v>
      </c>
      <c r="T834" s="113"/>
      <c r="U834" s="113">
        <f>MATCH($A834&amp;U$6,'All applic'!$A$7:$A$59080,0)</f>
        <v>1127</v>
      </c>
      <c r="V834" s="113">
        <f>MATCH($A834&amp;V$6,'All applic'!$A$7:$A$59080,0)</f>
        <v>1128</v>
      </c>
      <c r="W834" s="113">
        <f>MATCH($A834&amp;W$6,'All applic'!$A$7:$A$59080,0)</f>
        <v>1130</v>
      </c>
      <c r="X834" s="113">
        <f>MATCH($A834&amp;X$6,'All applic'!$A$7:$A$59080,0)</f>
        <v>1129</v>
      </c>
      <c r="Y834" s="113">
        <f>MATCH($A834&amp;Y$6,'All applic'!$A$7:$A$59080,0)</f>
        <v>1127</v>
      </c>
      <c r="Z834" s="113">
        <f>MATCH($A834&amp;Z$6,'All applic'!$A$7:$A$59080,0)</f>
        <v>1130</v>
      </c>
      <c r="AA834" s="113"/>
      <c r="AB834" s="28">
        <f>INDEX('All applic'!$H$7:$H$59080,U834)</f>
        <v>1.17</v>
      </c>
      <c r="AC834" s="28">
        <f>INDEX('All applic'!$H$7:$H$59080,V834)</f>
        <v>1.004</v>
      </c>
      <c r="AD834" s="28">
        <f>INDEX('All applic'!$H$7:$H$59080,W834)</f>
        <v>0.996</v>
      </c>
      <c r="AE834" s="28">
        <f>INDEX('All applic'!$H$7:$H$59080,X834)</f>
        <v>0.72</v>
      </c>
      <c r="AF834" s="28">
        <f>INDEX('All applic'!$H$7:$H$59080,Y834)</f>
        <v>1.17</v>
      </c>
      <c r="AG834" s="28">
        <f>INDEX('All applic'!$H$7:$H$59080,Z834)</f>
        <v>0.996</v>
      </c>
      <c r="AH834" s="28"/>
      <c r="AI834" s="28">
        <f>INDEX('All applic'!$I$7:$I$59080,U834)</f>
        <v>1.5454545454545456</v>
      </c>
      <c r="AJ834" s="28">
        <f>INDEX('All applic'!$I$7:$I$59080,V834)</f>
        <v>1.5454545454545456</v>
      </c>
      <c r="AK834" s="28">
        <f>INDEX('All applic'!$I$7:$I$59080,W834)</f>
        <v>1.0227272727272727</v>
      </c>
      <c r="AL834" s="28">
        <f>INDEX('All applic'!$I$7:$I$59080,X834)</f>
        <v>1</v>
      </c>
      <c r="AM834" s="28">
        <f>INDEX('All applic'!$I$7:$I$59080,Y834)</f>
        <v>1.5454545454545456</v>
      </c>
      <c r="AN834" s="28">
        <f>INDEX('All applic'!$I$7:$I$59080,Z834)</f>
        <v>1.0227272727272727</v>
      </c>
      <c r="AO834" s="113"/>
      <c r="AP834" s="113">
        <f>INDEX('All applic'!$J$7:$J$59080,U834)</f>
        <v>-2.1999999999999999E-2</v>
      </c>
      <c r="AQ834" s="113">
        <v>0</v>
      </c>
      <c r="AR834" s="113">
        <f>INDEX('All applic'!$J$7:$J$59080,W834)</f>
        <v>-2.1999999999999999E-2</v>
      </c>
      <c r="AS834" s="113">
        <v>0</v>
      </c>
      <c r="AT834" s="113">
        <v>0</v>
      </c>
      <c r="AU834" s="113">
        <v>0</v>
      </c>
    </row>
    <row r="835" spans="1:47" x14ac:dyDescent="0.25">
      <c r="A835" s="113" t="str">
        <f t="shared" si="92"/>
        <v>CFLDMoMH06CZ11</v>
      </c>
      <c r="B835" s="113" t="str">
        <f t="shared" si="93"/>
        <v>CFLPGEDMoCZ11MH06</v>
      </c>
      <c r="C835" s="113" t="s">
        <v>118</v>
      </c>
      <c r="D835" s="113" t="s">
        <v>129</v>
      </c>
      <c r="E835" s="113" t="s">
        <v>1651</v>
      </c>
      <c r="F835" s="89" t="s">
        <v>1653</v>
      </c>
      <c r="G835" s="113" t="s">
        <v>110</v>
      </c>
      <c r="H835" s="113" t="s">
        <v>1662</v>
      </c>
      <c r="I835" s="115">
        <f t="shared" si="94"/>
        <v>1.1306804123711338</v>
      </c>
      <c r="J835" s="115">
        <f t="shared" si="95"/>
        <v>1.7804878048780481</v>
      </c>
      <c r="K835" s="115">
        <f t="shared" si="96"/>
        <v>-1.4865979381443298E-2</v>
      </c>
      <c r="L835" s="113"/>
      <c r="M835" s="36">
        <f>VLOOKUP("HV_"&amp;$D835&amp;$E835&amp;VLOOKUP($F835,key!$L$3:$M$16,2,FALSE)&amp;$G835&amp;M$6,'HVAC wts'!$H$7:$R$13254,11,FALSE)</f>
        <v>230.49599999999995</v>
      </c>
      <c r="N835" s="36">
        <f>VLOOKUP("HV_"&amp;$D835&amp;$E835&amp;VLOOKUP($F835,key!$L$3:$M$15,2,FALSE)&amp;$G835&amp;N$6,'HVAC wts'!$H$7:$R$13254,11,FALSE)</f>
        <v>32.927999999999997</v>
      </c>
      <c r="O835" s="36">
        <f>VLOOKUP("HV_"&amp;$D835&amp;$E835&amp;VLOOKUP($F835,key!$L$3:$M$15,2,FALSE)&amp;$G835&amp;O$6,'HVAC wts'!$H$7:$R$13254,11,FALSE)</f>
        <v>0</v>
      </c>
      <c r="P835" s="36">
        <f>VLOOKUP("HV_"&amp;$D835&amp;$E835&amp;VLOOKUP($F835,key!$L$3:$M$15,2,FALSE)&amp;$G835&amp;P$6,'HVAC wts'!$H$7:$R$13254,11,FALSE)</f>
        <v>0</v>
      </c>
      <c r="Q835" s="36">
        <f>VLOOKUP("HV_"&amp;$D835&amp;$E835&amp;VLOOKUP($F835,key!$L$3:$M$15,2,FALSE)&amp;$G835&amp;Q$6,'HVAC wts'!$H$7:$R$13254,11,FALSE)</f>
        <v>55.977600000000002</v>
      </c>
      <c r="R835" s="36">
        <f>VLOOKUP("HV_"&amp;$D835&amp;$E835&amp;VLOOKUP($F835,key!$L$3:$M$15,2,FALSE)&amp;$G835&amp;R$6,'HVAC wts'!$H$7:$R$13254,11,FALSE)</f>
        <v>0</v>
      </c>
      <c r="S835" s="36">
        <f t="shared" si="97"/>
        <v>319.40159999999997</v>
      </c>
      <c r="T835" s="113"/>
      <c r="U835" s="113">
        <f>MATCH($A835&amp;U$6,'All applic'!$A$7:$A$59080,0)</f>
        <v>1131</v>
      </c>
      <c r="V835" s="113">
        <f>MATCH($A835&amp;V$6,'All applic'!$A$7:$A$59080,0)</f>
        <v>1132</v>
      </c>
      <c r="W835" s="113">
        <f>MATCH($A835&amp;W$6,'All applic'!$A$7:$A$59080,0)</f>
        <v>1134</v>
      </c>
      <c r="X835" s="113">
        <f>MATCH($A835&amp;X$6,'All applic'!$A$7:$A$59080,0)</f>
        <v>1133</v>
      </c>
      <c r="Y835" s="113">
        <f>MATCH($A835&amp;Y$6,'All applic'!$A$7:$A$59080,0)</f>
        <v>1131</v>
      </c>
      <c r="Z835" s="113">
        <f>MATCH($A835&amp;Z$6,'All applic'!$A$7:$A$59080,0)</f>
        <v>1134</v>
      </c>
      <c r="AA835" s="113"/>
      <c r="AB835" s="28">
        <f>INDEX('All applic'!$H$7:$H$59080,U835)</f>
        <v>1.1479999999999999</v>
      </c>
      <c r="AC835" s="28">
        <f>INDEX('All applic'!$H$7:$H$59080,V835)</f>
        <v>0.98</v>
      </c>
      <c r="AD835" s="28">
        <f>INDEX('All applic'!$H$7:$H$59080,W835)</f>
        <v>0.998</v>
      </c>
      <c r="AE835" s="28">
        <f>INDEX('All applic'!$H$7:$H$59080,X835)</f>
        <v>0.74</v>
      </c>
      <c r="AF835" s="28">
        <f>INDEX('All applic'!$H$7:$H$59080,Y835)</f>
        <v>1.1479999999999999</v>
      </c>
      <c r="AG835" s="28">
        <f>INDEX('All applic'!$H$7:$H$59080,Z835)</f>
        <v>0.998</v>
      </c>
      <c r="AH835" s="28"/>
      <c r="AI835" s="28">
        <f>INDEX('All applic'!$I$7:$I$59080,U835)</f>
        <v>1.7804878048780486</v>
      </c>
      <c r="AJ835" s="28">
        <f>INDEX('All applic'!$I$7:$I$59080,V835)</f>
        <v>1.7804878048780486</v>
      </c>
      <c r="AK835" s="28">
        <f>INDEX('All applic'!$I$7:$I$59080,W835)</f>
        <v>1</v>
      </c>
      <c r="AL835" s="28">
        <f>INDEX('All applic'!$I$7:$I$59080,X835)</f>
        <v>1</v>
      </c>
      <c r="AM835" s="28">
        <f>INDEX('All applic'!$I$7:$I$59080,Y835)</f>
        <v>1.7804878048780486</v>
      </c>
      <c r="AN835" s="28">
        <f>INDEX('All applic'!$I$7:$I$59080,Z835)</f>
        <v>1</v>
      </c>
      <c r="AO835" s="113"/>
      <c r="AP835" s="113">
        <f>INDEX('All applic'!$J$7:$J$59080,U835)</f>
        <v>-2.06E-2</v>
      </c>
      <c r="AQ835" s="113">
        <v>0</v>
      </c>
      <c r="AR835" s="113">
        <f>INDEX('All applic'!$J$7:$J$59080,W835)</f>
        <v>-2.06E-2</v>
      </c>
      <c r="AS835" s="113">
        <v>0</v>
      </c>
      <c r="AT835" s="113">
        <v>0</v>
      </c>
      <c r="AU835" s="113">
        <v>0</v>
      </c>
    </row>
    <row r="836" spans="1:47" x14ac:dyDescent="0.25">
      <c r="A836" s="113" t="str">
        <f t="shared" si="92"/>
        <v>CFLDMoMH06CZ12</v>
      </c>
      <c r="B836" s="113" t="str">
        <f t="shared" si="93"/>
        <v>CFLPGEDMoCZ12MH06</v>
      </c>
      <c r="C836" s="113" t="s">
        <v>118</v>
      </c>
      <c r="D836" s="113" t="s">
        <v>129</v>
      </c>
      <c r="E836" s="113" t="s">
        <v>1651</v>
      </c>
      <c r="F836" s="89" t="s">
        <v>1653</v>
      </c>
      <c r="G836" s="113" t="s">
        <v>111</v>
      </c>
      <c r="H836" s="113" t="s">
        <v>1662</v>
      </c>
      <c r="I836" s="115">
        <f t="shared" si="94"/>
        <v>1.0983505154639175</v>
      </c>
      <c r="J836" s="115">
        <f t="shared" si="95"/>
        <v>1.7073170731707319</v>
      </c>
      <c r="K836" s="115">
        <f t="shared" si="96"/>
        <v>-1.9484536082474226E-2</v>
      </c>
      <c r="L836" s="113"/>
      <c r="M836" s="36">
        <f>VLOOKUP("HV_"&amp;$D836&amp;$E836&amp;VLOOKUP($F836,key!$L$3:$M$16,2,FALSE)&amp;$G836&amp;M$6,'HVAC wts'!$H$7:$R$13254,11,FALSE)</f>
        <v>228.60879999999997</v>
      </c>
      <c r="N836" s="36">
        <f>VLOOKUP("HV_"&amp;$D836&amp;$E836&amp;VLOOKUP($F836,key!$L$3:$M$15,2,FALSE)&amp;$G836&amp;N$6,'HVAC wts'!$H$7:$R$13254,11,FALSE)</f>
        <v>32.6584</v>
      </c>
      <c r="O836" s="36">
        <f>VLOOKUP("HV_"&amp;$D836&amp;$E836&amp;VLOOKUP($F836,key!$L$3:$M$15,2,FALSE)&amp;$G836&amp;O$6,'HVAC wts'!$H$7:$R$13254,11,FALSE)</f>
        <v>0</v>
      </c>
      <c r="P836" s="36">
        <f>VLOOKUP("HV_"&amp;$D836&amp;$E836&amp;VLOOKUP($F836,key!$L$3:$M$15,2,FALSE)&amp;$G836&amp;P$6,'HVAC wts'!$H$7:$R$13254,11,FALSE)</f>
        <v>0</v>
      </c>
      <c r="Q836" s="36">
        <f>VLOOKUP("HV_"&amp;$D836&amp;$E836&amp;VLOOKUP($F836,key!$L$3:$M$15,2,FALSE)&amp;$G836&amp;Q$6,'HVAC wts'!$H$7:$R$13254,11,FALSE)</f>
        <v>55.519280000000002</v>
      </c>
      <c r="R836" s="36">
        <f>VLOOKUP("HV_"&amp;$D836&amp;$E836&amp;VLOOKUP($F836,key!$L$3:$M$15,2,FALSE)&amp;$G836&amp;R$6,'HVAC wts'!$H$7:$R$13254,11,FALSE)</f>
        <v>0</v>
      </c>
      <c r="S836" s="36">
        <f t="shared" si="97"/>
        <v>316.78647999999998</v>
      </c>
      <c r="T836" s="113"/>
      <c r="U836" s="113">
        <f>MATCH($A836&amp;U$6,'All applic'!$A$7:$A$59080,0)</f>
        <v>1135</v>
      </c>
      <c r="V836" s="113">
        <f>MATCH($A836&amp;V$6,'All applic'!$A$7:$A$59080,0)</f>
        <v>1136</v>
      </c>
      <c r="W836" s="113">
        <f>MATCH($A836&amp;W$6,'All applic'!$A$7:$A$59080,0)</f>
        <v>1138</v>
      </c>
      <c r="X836" s="113">
        <f>MATCH($A836&amp;X$6,'All applic'!$A$7:$A$59080,0)</f>
        <v>1137</v>
      </c>
      <c r="Y836" s="113">
        <f>MATCH($A836&amp;Y$6,'All applic'!$A$7:$A$59080,0)</f>
        <v>1135</v>
      </c>
      <c r="Z836" s="113">
        <f>MATCH($A836&amp;Z$6,'All applic'!$A$7:$A$59080,0)</f>
        <v>1138</v>
      </c>
      <c r="AA836" s="113"/>
      <c r="AB836" s="28">
        <f>INDEX('All applic'!$H$7:$H$59080,U836)</f>
        <v>1.1200000000000001</v>
      </c>
      <c r="AC836" s="28">
        <f>INDEX('All applic'!$H$7:$H$59080,V836)</f>
        <v>0.91</v>
      </c>
      <c r="AD836" s="28">
        <f>INDEX('All applic'!$H$7:$H$59080,W836)</f>
        <v>0.99199999999999999</v>
      </c>
      <c r="AE836" s="28">
        <f>INDEX('All applic'!$H$7:$H$59080,X836)</f>
        <v>0.65200000000000002</v>
      </c>
      <c r="AF836" s="28">
        <f>INDEX('All applic'!$H$7:$H$59080,Y836)</f>
        <v>1.1200000000000001</v>
      </c>
      <c r="AG836" s="28">
        <f>INDEX('All applic'!$H$7:$H$59080,Z836)</f>
        <v>0.99199999999999999</v>
      </c>
      <c r="AH836" s="28"/>
      <c r="AI836" s="28">
        <f>INDEX('All applic'!$I$7:$I$59080,U836)</f>
        <v>1.7073170731707319</v>
      </c>
      <c r="AJ836" s="28">
        <f>INDEX('All applic'!$I$7:$I$59080,V836)</f>
        <v>1.7073170731707319</v>
      </c>
      <c r="AK836" s="28">
        <f>INDEX('All applic'!$I$7:$I$59080,W836)</f>
        <v>1</v>
      </c>
      <c r="AL836" s="28">
        <f>INDEX('All applic'!$I$7:$I$59080,X836)</f>
        <v>1</v>
      </c>
      <c r="AM836" s="28">
        <f>INDEX('All applic'!$I$7:$I$59080,Y836)</f>
        <v>1.7073170731707319</v>
      </c>
      <c r="AN836" s="28">
        <f>INDEX('All applic'!$I$7:$I$59080,Z836)</f>
        <v>1</v>
      </c>
      <c r="AO836" s="113"/>
      <c r="AP836" s="113">
        <f>INDEX('All applic'!$J$7:$J$59080,U836)</f>
        <v>-2.7E-2</v>
      </c>
      <c r="AQ836" s="113">
        <v>0</v>
      </c>
      <c r="AR836" s="113">
        <f>INDEX('All applic'!$J$7:$J$59080,W836)</f>
        <v>-2.6800000000000001E-2</v>
      </c>
      <c r="AS836" s="113">
        <v>0</v>
      </c>
      <c r="AT836" s="113">
        <v>0</v>
      </c>
      <c r="AU836" s="113">
        <v>0</v>
      </c>
    </row>
    <row r="837" spans="1:47" x14ac:dyDescent="0.25">
      <c r="A837" s="113" t="str">
        <f t="shared" si="92"/>
        <v>CFLDMoMH06CZ13</v>
      </c>
      <c r="B837" s="113" t="str">
        <f t="shared" si="93"/>
        <v>CFLPGEDMoCZ13MH06</v>
      </c>
      <c r="C837" s="113" t="s">
        <v>118</v>
      </c>
      <c r="D837" s="113" t="s">
        <v>129</v>
      </c>
      <c r="E837" s="113" t="s">
        <v>1651</v>
      </c>
      <c r="F837" s="89" t="s">
        <v>1653</v>
      </c>
      <c r="G837" s="113" t="s">
        <v>112</v>
      </c>
      <c r="H837" s="113" t="s">
        <v>1662</v>
      </c>
      <c r="I837" s="115">
        <f t="shared" si="94"/>
        <v>0.96389690721649468</v>
      </c>
      <c r="J837" s="115">
        <f t="shared" si="95"/>
        <v>1</v>
      </c>
      <c r="K837" s="115">
        <f t="shared" si="96"/>
        <v>-1.6597938144329895E-2</v>
      </c>
      <c r="L837" s="113"/>
      <c r="M837" s="36">
        <f>VLOOKUP("HV_"&amp;$D837&amp;$E837&amp;VLOOKUP($F837,key!$L$3:$M$16,2,FALSE)&amp;$G837&amp;M$6,'HVAC wts'!$H$7:$R$13254,11,FALSE)</f>
        <v>0</v>
      </c>
      <c r="N837" s="36">
        <f>VLOOKUP("HV_"&amp;$D837&amp;$E837&amp;VLOOKUP($F837,key!$L$3:$M$15,2,FALSE)&amp;$G837&amp;N$6,'HVAC wts'!$H$7:$R$13254,11,FALSE)</f>
        <v>0</v>
      </c>
      <c r="O837" s="36">
        <f>VLOOKUP("HV_"&amp;$D837&amp;$E837&amp;VLOOKUP($F837,key!$L$3:$M$15,2,FALSE)&amp;$G837&amp;O$6,'HVAC wts'!$H$7:$R$13254,11,FALSE)</f>
        <v>130.71519999999998</v>
      </c>
      <c r="P837" s="36">
        <f>VLOOKUP("HV_"&amp;$D837&amp;$E837&amp;VLOOKUP($F837,key!$L$3:$M$15,2,FALSE)&amp;$G837&amp;P$6,'HVAC wts'!$H$7:$R$13254,11,FALSE)</f>
        <v>18.6736</v>
      </c>
      <c r="Q837" s="36">
        <f>VLOOKUP("HV_"&amp;$D837&amp;$E837&amp;VLOOKUP($F837,key!$L$3:$M$15,2,FALSE)&amp;$G837&amp;Q$6,'HVAC wts'!$H$7:$R$13254,11,FALSE)</f>
        <v>0</v>
      </c>
      <c r="R837" s="36">
        <f>VLOOKUP("HV_"&amp;$D837&amp;$E837&amp;VLOOKUP($F837,key!$L$3:$M$15,2,FALSE)&amp;$G837&amp;R$6,'HVAC wts'!$H$7:$R$13254,11,FALSE)</f>
        <v>31.74512</v>
      </c>
      <c r="S837" s="36">
        <f t="shared" si="97"/>
        <v>181.13391999999999</v>
      </c>
      <c r="T837" s="113"/>
      <c r="U837" s="113">
        <f>MATCH($A837&amp;U$6,'All applic'!$A$7:$A$59080,0)</f>
        <v>1139</v>
      </c>
      <c r="V837" s="113">
        <f>MATCH($A837&amp;V$6,'All applic'!$A$7:$A$59080,0)</f>
        <v>1140</v>
      </c>
      <c r="W837" s="113">
        <f>MATCH($A837&amp;W$6,'All applic'!$A$7:$A$59080,0)</f>
        <v>1142</v>
      </c>
      <c r="X837" s="113">
        <f>MATCH($A837&amp;X$6,'All applic'!$A$7:$A$59080,0)</f>
        <v>1141</v>
      </c>
      <c r="Y837" s="113">
        <f>MATCH($A837&amp;Y$6,'All applic'!$A$7:$A$59080,0)</f>
        <v>1139</v>
      </c>
      <c r="Z837" s="113">
        <f>MATCH($A837&amp;Z$6,'All applic'!$A$7:$A$59080,0)</f>
        <v>1142</v>
      </c>
      <c r="AA837" s="113"/>
      <c r="AB837" s="28">
        <f>INDEX('All applic'!$H$7:$H$59080,U837)</f>
        <v>1.17</v>
      </c>
      <c r="AC837" s="28">
        <f>INDEX('All applic'!$H$7:$H$59080,V837)</f>
        <v>0.98199999999999998</v>
      </c>
      <c r="AD837" s="28">
        <f>INDEX('All applic'!$H$7:$H$59080,W837)</f>
        <v>0.99399999999999999</v>
      </c>
      <c r="AE837" s="28">
        <f>INDEX('All applic'!$H$7:$H$59080,X837)</f>
        <v>0.70199999999999996</v>
      </c>
      <c r="AF837" s="28">
        <f>INDEX('All applic'!$H$7:$H$59080,Y837)</f>
        <v>1.17</v>
      </c>
      <c r="AG837" s="28">
        <f>INDEX('All applic'!$H$7:$H$59080,Z837)</f>
        <v>0.99399999999999999</v>
      </c>
      <c r="AH837" s="28"/>
      <c r="AI837" s="28">
        <f>INDEX('All applic'!$I$7:$I$59080,U837)</f>
        <v>1.5609756097560976</v>
      </c>
      <c r="AJ837" s="28">
        <f>INDEX('All applic'!$I$7:$I$59080,V837)</f>
        <v>1.5609756097560976</v>
      </c>
      <c r="AK837" s="28">
        <f>INDEX('All applic'!$I$7:$I$59080,W837)</f>
        <v>1</v>
      </c>
      <c r="AL837" s="28">
        <f>INDEX('All applic'!$I$7:$I$59080,X837)</f>
        <v>1</v>
      </c>
      <c r="AM837" s="28">
        <f>INDEX('All applic'!$I$7:$I$59080,Y837)</f>
        <v>1.5609756097560976</v>
      </c>
      <c r="AN837" s="28">
        <f>INDEX('All applic'!$I$7:$I$59080,Z837)</f>
        <v>1</v>
      </c>
      <c r="AO837" s="113"/>
      <c r="AP837" s="113">
        <f>INDEX('All applic'!$J$7:$J$59080,U837)</f>
        <v>-2.3199999999999998E-2</v>
      </c>
      <c r="AQ837" s="113">
        <v>0</v>
      </c>
      <c r="AR837" s="113">
        <f>INDEX('All applic'!$J$7:$J$59080,W837)</f>
        <v>-2.3E-2</v>
      </c>
      <c r="AS837" s="113">
        <v>0</v>
      </c>
      <c r="AT837" s="113">
        <v>0</v>
      </c>
      <c r="AU837" s="113">
        <v>0</v>
      </c>
    </row>
    <row r="838" spans="1:47" x14ac:dyDescent="0.25">
      <c r="A838" s="113" t="str">
        <f t="shared" si="92"/>
        <v>CFLDMoMH06CZ14</v>
      </c>
      <c r="B838" s="113" t="str">
        <f t="shared" si="93"/>
        <v>CFLPGEDMoCZ14MH06</v>
      </c>
      <c r="C838" s="113" t="s">
        <v>118</v>
      </c>
      <c r="D838" s="113" t="s">
        <v>129</v>
      </c>
      <c r="E838" s="113" t="s">
        <v>1651</v>
      </c>
      <c r="F838" s="89" t="s">
        <v>1653</v>
      </c>
      <c r="G838" s="113" t="s">
        <v>113</v>
      </c>
      <c r="H838" s="113" t="s">
        <v>1662</v>
      </c>
      <c r="I838" s="115">
        <f t="shared" si="94"/>
        <v>0</v>
      </c>
      <c r="J838" s="115">
        <f t="shared" si="95"/>
        <v>0</v>
      </c>
      <c r="K838" s="115">
        <f t="shared" si="96"/>
        <v>0</v>
      </c>
      <c r="L838" s="113"/>
      <c r="M838" s="36">
        <f>VLOOKUP("HV_"&amp;$D838&amp;$E838&amp;VLOOKUP($F838,key!$L$3:$M$16,2,FALSE)&amp;$G838&amp;M$6,'HVAC wts'!$H$7:$R$13254,11,FALSE)</f>
        <v>0</v>
      </c>
      <c r="N838" s="36">
        <f>VLOOKUP("HV_"&amp;$D838&amp;$E838&amp;VLOOKUP($F838,key!$L$3:$M$15,2,FALSE)&amp;$G838&amp;N$6,'HVAC wts'!$H$7:$R$13254,11,FALSE)</f>
        <v>0</v>
      </c>
      <c r="O838" s="36">
        <f>VLOOKUP("HV_"&amp;$D838&amp;$E838&amp;VLOOKUP($F838,key!$L$3:$M$15,2,FALSE)&amp;$G838&amp;O$6,'HVAC wts'!$H$7:$R$13254,11,FALSE)</f>
        <v>0</v>
      </c>
      <c r="P838" s="36">
        <f>VLOOKUP("HV_"&amp;$D838&amp;$E838&amp;VLOOKUP($F838,key!$L$3:$M$15,2,FALSE)&amp;$G838&amp;P$6,'HVAC wts'!$H$7:$R$13254,11,FALSE)</f>
        <v>0</v>
      </c>
      <c r="Q838" s="36">
        <f>VLOOKUP("HV_"&amp;$D838&amp;$E838&amp;VLOOKUP($F838,key!$L$3:$M$15,2,FALSE)&amp;$G838&amp;Q$6,'HVAC wts'!$H$7:$R$13254,11,FALSE)</f>
        <v>0</v>
      </c>
      <c r="R838" s="36">
        <f>VLOOKUP("HV_"&amp;$D838&amp;$E838&amp;VLOOKUP($F838,key!$L$3:$M$15,2,FALSE)&amp;$G838&amp;R$6,'HVAC wts'!$H$7:$R$13254,11,FALSE)</f>
        <v>0</v>
      </c>
      <c r="S838" s="36">
        <f t="shared" si="97"/>
        <v>0</v>
      </c>
      <c r="T838" s="113"/>
      <c r="U838" s="113">
        <f>MATCH($A838&amp;U$6,'All applic'!$A$7:$A$59080,0)</f>
        <v>1143</v>
      </c>
      <c r="V838" s="113">
        <f>MATCH($A838&amp;V$6,'All applic'!$A$7:$A$59080,0)</f>
        <v>1144</v>
      </c>
      <c r="W838" s="113">
        <f>MATCH($A838&amp;W$6,'All applic'!$A$7:$A$59080,0)</f>
        <v>1146</v>
      </c>
      <c r="X838" s="113">
        <f>MATCH($A838&amp;X$6,'All applic'!$A$7:$A$59080,0)</f>
        <v>1145</v>
      </c>
      <c r="Y838" s="113">
        <f>MATCH($A838&amp;Y$6,'All applic'!$A$7:$A$59080,0)</f>
        <v>1143</v>
      </c>
      <c r="Z838" s="113">
        <f>MATCH($A838&amp;Z$6,'All applic'!$A$7:$A$59080,0)</f>
        <v>1146</v>
      </c>
      <c r="AA838" s="113"/>
      <c r="AB838" s="28">
        <f>INDEX('All applic'!$H$7:$H$59080,U838)</f>
        <v>1.1659999999999999</v>
      </c>
      <c r="AC838" s="28">
        <f>INDEX('All applic'!$H$7:$H$59080,V838)</f>
        <v>0.92600000000000005</v>
      </c>
      <c r="AD838" s="28">
        <f>INDEX('All applic'!$H$7:$H$59080,W838)</f>
        <v>0.99199999999999999</v>
      </c>
      <c r="AE838" s="28">
        <f>INDEX('All applic'!$H$7:$H$59080,X838)</f>
        <v>0.68799999999999994</v>
      </c>
      <c r="AF838" s="28">
        <f>INDEX('All applic'!$H$7:$H$59080,Y838)</f>
        <v>1.1659999999999999</v>
      </c>
      <c r="AG838" s="28">
        <f>INDEX('All applic'!$H$7:$H$59080,Z838)</f>
        <v>0.99199999999999999</v>
      </c>
      <c r="AH838" s="28"/>
      <c r="AI838" s="28">
        <f>INDEX('All applic'!$I$7:$I$59080,U838)</f>
        <v>1.5714285714285714</v>
      </c>
      <c r="AJ838" s="28">
        <f>INDEX('All applic'!$I$7:$I$59080,V838)</f>
        <v>1.5952380952380953</v>
      </c>
      <c r="AK838" s="28">
        <f>INDEX('All applic'!$I$7:$I$59080,W838)</f>
        <v>1.0238095238095237</v>
      </c>
      <c r="AL838" s="28">
        <f>INDEX('All applic'!$I$7:$I$59080,X838)</f>
        <v>1.0238095238095237</v>
      </c>
      <c r="AM838" s="28">
        <f>INDEX('All applic'!$I$7:$I$59080,Y838)</f>
        <v>1.5714285714285714</v>
      </c>
      <c r="AN838" s="28">
        <f>INDEX('All applic'!$I$7:$I$59080,Z838)</f>
        <v>1.0238095238095237</v>
      </c>
      <c r="AO838" s="113"/>
      <c r="AP838" s="113">
        <f>INDEX('All applic'!$J$7:$J$59080,U838)</f>
        <v>-2.52E-2</v>
      </c>
      <c r="AQ838" s="113">
        <v>0</v>
      </c>
      <c r="AR838" s="113">
        <f>INDEX('All applic'!$J$7:$J$59080,W838)</f>
        <v>-2.4799999999999999E-2</v>
      </c>
      <c r="AS838" s="113">
        <v>0</v>
      </c>
      <c r="AT838" s="113">
        <v>0</v>
      </c>
      <c r="AU838" s="113">
        <v>0</v>
      </c>
    </row>
    <row r="839" spans="1:47" x14ac:dyDescent="0.25">
      <c r="A839" s="113" t="str">
        <f t="shared" si="92"/>
        <v>CFLDMoMH06CZ15</v>
      </c>
      <c r="B839" s="113" t="str">
        <f t="shared" si="93"/>
        <v>CFLPGEDMoCZ15MH06</v>
      </c>
      <c r="C839" s="113" t="s">
        <v>118</v>
      </c>
      <c r="D839" s="113" t="s">
        <v>129</v>
      </c>
      <c r="E839" s="113" t="s">
        <v>1651</v>
      </c>
      <c r="F839" s="89" t="s">
        <v>1653</v>
      </c>
      <c r="G839" s="113" t="s">
        <v>114</v>
      </c>
      <c r="H839" s="113" t="s">
        <v>1662</v>
      </c>
      <c r="I839" s="115">
        <f t="shared" si="94"/>
        <v>0</v>
      </c>
      <c r="J839" s="115">
        <f t="shared" si="95"/>
        <v>0</v>
      </c>
      <c r="K839" s="115">
        <f t="shared" si="96"/>
        <v>0</v>
      </c>
      <c r="L839" s="113"/>
      <c r="M839" s="36">
        <f>VLOOKUP("HV_"&amp;$D839&amp;$E839&amp;VLOOKUP($F839,key!$L$3:$M$16,2,FALSE)&amp;$G839&amp;M$6,'HVAC wts'!$H$7:$R$13254,11,FALSE)</f>
        <v>0</v>
      </c>
      <c r="N839" s="36">
        <f>VLOOKUP("HV_"&amp;$D839&amp;$E839&amp;VLOOKUP($F839,key!$L$3:$M$15,2,FALSE)&amp;$G839&amp;N$6,'HVAC wts'!$H$7:$R$13254,11,FALSE)</f>
        <v>0</v>
      </c>
      <c r="O839" s="36">
        <f>VLOOKUP("HV_"&amp;$D839&amp;$E839&amp;VLOOKUP($F839,key!$L$3:$M$15,2,FALSE)&amp;$G839&amp;O$6,'HVAC wts'!$H$7:$R$13254,11,FALSE)</f>
        <v>0</v>
      </c>
      <c r="P839" s="36">
        <f>VLOOKUP("HV_"&amp;$D839&amp;$E839&amp;VLOOKUP($F839,key!$L$3:$M$15,2,FALSE)&amp;$G839&amp;P$6,'HVAC wts'!$H$7:$R$13254,11,FALSE)</f>
        <v>0</v>
      </c>
      <c r="Q839" s="36">
        <f>VLOOKUP("HV_"&amp;$D839&amp;$E839&amp;VLOOKUP($F839,key!$L$3:$M$15,2,FALSE)&amp;$G839&amp;Q$6,'HVAC wts'!$H$7:$R$13254,11,FALSE)</f>
        <v>0</v>
      </c>
      <c r="R839" s="36">
        <f>VLOOKUP("HV_"&amp;$D839&amp;$E839&amp;VLOOKUP($F839,key!$L$3:$M$15,2,FALSE)&amp;$G839&amp;R$6,'HVAC wts'!$H$7:$R$13254,11,FALSE)</f>
        <v>0</v>
      </c>
      <c r="S839" s="36">
        <f t="shared" si="97"/>
        <v>0</v>
      </c>
      <c r="T839" s="113"/>
      <c r="U839" s="113">
        <f>MATCH($A839&amp;U$6,'All applic'!$A$7:$A$59080,0)</f>
        <v>1147</v>
      </c>
      <c r="V839" s="113">
        <f>MATCH($A839&amp;V$6,'All applic'!$A$7:$A$59080,0)</f>
        <v>1148</v>
      </c>
      <c r="W839" s="113">
        <f>MATCH($A839&amp;W$6,'All applic'!$A$7:$A$59080,0)</f>
        <v>1150</v>
      </c>
      <c r="X839" s="113">
        <f>MATCH($A839&amp;X$6,'All applic'!$A$7:$A$59080,0)</f>
        <v>1149</v>
      </c>
      <c r="Y839" s="113">
        <f>MATCH($A839&amp;Y$6,'All applic'!$A$7:$A$59080,0)</f>
        <v>1147</v>
      </c>
      <c r="Z839" s="113">
        <f>MATCH($A839&amp;Z$6,'All applic'!$A$7:$A$59080,0)</f>
        <v>1150</v>
      </c>
      <c r="AA839" s="113"/>
      <c r="AB839" s="28">
        <f>INDEX('All applic'!$H$7:$H$59080,U839)</f>
        <v>1.246</v>
      </c>
      <c r="AC839" s="28">
        <f>INDEX('All applic'!$H$7:$H$59080,V839)</f>
        <v>1.1859999999999999</v>
      </c>
      <c r="AD839" s="28">
        <f>INDEX('All applic'!$H$7:$H$59080,W839)</f>
        <v>1.002</v>
      </c>
      <c r="AE839" s="28">
        <f>INDEX('All applic'!$H$7:$H$59080,X839)</f>
        <v>0.88600000000000001</v>
      </c>
      <c r="AF839" s="28">
        <f>INDEX('All applic'!$H$7:$H$59080,Y839)</f>
        <v>1.246</v>
      </c>
      <c r="AG839" s="28">
        <f>INDEX('All applic'!$H$7:$H$59080,Z839)</f>
        <v>1.002</v>
      </c>
      <c r="AH839" s="28"/>
      <c r="AI839" s="28">
        <f>INDEX('All applic'!$I$7:$I$59080,U839)</f>
        <v>1.5714285714285714</v>
      </c>
      <c r="AJ839" s="28">
        <f>INDEX('All applic'!$I$7:$I$59080,V839)</f>
        <v>1.5714285714285714</v>
      </c>
      <c r="AK839" s="28">
        <f>INDEX('All applic'!$I$7:$I$59080,W839)</f>
        <v>1.0238095238095237</v>
      </c>
      <c r="AL839" s="28">
        <f>INDEX('All applic'!$I$7:$I$59080,X839)</f>
        <v>1.0238095238095237</v>
      </c>
      <c r="AM839" s="28">
        <f>INDEX('All applic'!$I$7:$I$59080,Y839)</f>
        <v>1.5714285714285714</v>
      </c>
      <c r="AN839" s="28">
        <f>INDEX('All applic'!$I$7:$I$59080,Z839)</f>
        <v>1.0238095238095237</v>
      </c>
      <c r="AO839" s="113"/>
      <c r="AP839" s="113">
        <f>INDEX('All applic'!$J$7:$J$59080,U839)</f>
        <v>-9.0399999999999994E-3</v>
      </c>
      <c r="AQ839" s="113">
        <v>0</v>
      </c>
      <c r="AR839" s="113">
        <f>INDEX('All applic'!$J$7:$J$59080,W839)</f>
        <v>-8.8599999999999998E-3</v>
      </c>
      <c r="AS839" s="113">
        <v>0</v>
      </c>
      <c r="AT839" s="113">
        <v>0</v>
      </c>
      <c r="AU839" s="113">
        <v>0</v>
      </c>
    </row>
    <row r="840" spans="1:47" x14ac:dyDescent="0.25">
      <c r="A840" s="113" t="str">
        <f t="shared" si="92"/>
        <v>CFLDMoMH06CZ16</v>
      </c>
      <c r="B840" s="113" t="str">
        <f t="shared" si="93"/>
        <v>CFLPGEDMoCZ16MH06</v>
      </c>
      <c r="C840" s="113" t="s">
        <v>118</v>
      </c>
      <c r="D840" s="113" t="s">
        <v>129</v>
      </c>
      <c r="E840" s="113" t="s">
        <v>1651</v>
      </c>
      <c r="F840" s="89" t="s">
        <v>1653</v>
      </c>
      <c r="G840" s="113" t="s">
        <v>115</v>
      </c>
      <c r="H840" s="113" t="s">
        <v>1662</v>
      </c>
      <c r="I840" s="115">
        <f t="shared" si="94"/>
        <v>1.0105017808222272</v>
      </c>
      <c r="J840" s="115">
        <f t="shared" si="95"/>
        <v>1.4881580371747141</v>
      </c>
      <c r="K840" s="115">
        <f t="shared" si="96"/>
        <v>-1.8577372329518612E-2</v>
      </c>
      <c r="L840" s="113"/>
      <c r="M840" s="36">
        <f>VLOOKUP("HV_"&amp;$D840&amp;$E840&amp;VLOOKUP($F840,key!$L$3:$M$16,2,FALSE)&amp;$G840&amp;M$6,'HVAC wts'!$H$7:$R$13254,11,FALSE)</f>
        <v>0.51583667516872</v>
      </c>
      <c r="N840" s="36">
        <f>VLOOKUP("HV_"&amp;$D840&amp;$E840&amp;VLOOKUP($F840,key!$L$3:$M$15,2,FALSE)&amp;$G840&amp;N$6,'HVAC wts'!$H$7:$R$13254,11,FALSE)</f>
        <v>7.3691267014310183E-2</v>
      </c>
      <c r="O840" s="36">
        <f>VLOOKUP("HV_"&amp;$D840&amp;$E840&amp;VLOOKUP($F840,key!$L$3:$M$15,2,FALSE)&amp;$G840&amp;O$6,'HVAC wts'!$H$7:$R$13254,11,FALSE)</f>
        <v>0.20581195742834538</v>
      </c>
      <c r="P840" s="36">
        <f>VLOOKUP("HV_"&amp;$D840&amp;$E840&amp;VLOOKUP($F840,key!$L$3:$M$15,2,FALSE)&amp;$G840&amp;P$6,'HVAC wts'!$H$7:$R$13254,11,FALSE)</f>
        <v>2.9402021622828099E-2</v>
      </c>
      <c r="Q840" s="36">
        <f>VLOOKUP("HV_"&amp;$D840&amp;$E840&amp;VLOOKUP($F840,key!$L$3:$M$15,2,FALSE)&amp;$G840&amp;Q$6,'HVAC wts'!$H$7:$R$13254,11,FALSE)</f>
        <v>0.12527489796565802</v>
      </c>
      <c r="R840" s="36">
        <f>VLOOKUP("HV_"&amp;$D840&amp;$E840&amp;VLOOKUP($F840,key!$L$3:$M$15,2,FALSE)&amp;$G840&amp;R$6,'HVAC wts'!$H$7:$R$13254,11,FALSE)</f>
        <v>4.9983180800138458E-2</v>
      </c>
      <c r="S840" s="36">
        <f t="shared" si="97"/>
        <v>1.0000000000000002</v>
      </c>
      <c r="T840" s="113"/>
      <c r="U840" s="113">
        <f>MATCH($A840&amp;U$6,'All applic'!$A$7:$A$59080,0)</f>
        <v>1151</v>
      </c>
      <c r="V840" s="113">
        <f>MATCH($A840&amp;V$6,'All applic'!$A$7:$A$59080,0)</f>
        <v>1152</v>
      </c>
      <c r="W840" s="113">
        <f>MATCH($A840&amp;W$6,'All applic'!$A$7:$A$59080,0)</f>
        <v>1154</v>
      </c>
      <c r="X840" s="113">
        <f>MATCH($A840&amp;X$6,'All applic'!$A$7:$A$59080,0)</f>
        <v>1153</v>
      </c>
      <c r="Y840" s="113">
        <f>MATCH($A840&amp;Y$6,'All applic'!$A$7:$A$59080,0)</f>
        <v>1151</v>
      </c>
      <c r="Z840" s="113">
        <f>MATCH($A840&amp;Z$6,'All applic'!$A$7:$A$59080,0)</f>
        <v>1154</v>
      </c>
      <c r="AA840" s="113"/>
      <c r="AB840" s="28">
        <f>INDEX('All applic'!$H$7:$H$59080,U840)</f>
        <v>1.0620000000000001</v>
      </c>
      <c r="AC840" s="28">
        <f>INDEX('All applic'!$H$7:$H$59080,V840)</f>
        <v>0.75800000000000001</v>
      </c>
      <c r="AD840" s="28">
        <f>INDEX('All applic'!$H$7:$H$59080,W840)</f>
        <v>0.99399999999999999</v>
      </c>
      <c r="AE840" s="28">
        <f>INDEX('All applic'!$H$7:$H$59080,X840)</f>
        <v>0.66400000000000003</v>
      </c>
      <c r="AF840" s="28">
        <f>INDEX('All applic'!$H$7:$H$59080,Y840)</f>
        <v>1.0620000000000001</v>
      </c>
      <c r="AG840" s="28">
        <f>INDEX('All applic'!$H$7:$H$59080,Z840)</f>
        <v>0.99399999999999999</v>
      </c>
      <c r="AH840" s="28"/>
      <c r="AI840" s="28">
        <f>INDEX('All applic'!$I$7:$I$59080,U840)</f>
        <v>1.6829268292682928</v>
      </c>
      <c r="AJ840" s="28">
        <f>INDEX('All applic'!$I$7:$I$59080,V840)</f>
        <v>1.6829268292682928</v>
      </c>
      <c r="AK840" s="28">
        <f>INDEX('All applic'!$I$7:$I$59080,W840)</f>
        <v>1</v>
      </c>
      <c r="AL840" s="28">
        <f>INDEX('All applic'!$I$7:$I$59080,X840)</f>
        <v>1</v>
      </c>
      <c r="AM840" s="28">
        <f>INDEX('All applic'!$I$7:$I$59080,Y840)</f>
        <v>1.6829268292682928</v>
      </c>
      <c r="AN840" s="28">
        <f>INDEX('All applic'!$I$7:$I$59080,Z840)</f>
        <v>1</v>
      </c>
      <c r="AO840" s="113"/>
      <c r="AP840" s="113">
        <f>INDEX('All applic'!$J$7:$J$59080,U840)</f>
        <v>-2.58E-2</v>
      </c>
      <c r="AQ840" s="113">
        <v>0</v>
      </c>
      <c r="AR840" s="113">
        <f>INDEX('All applic'!$J$7:$J$59080,W840)</f>
        <v>-2.5600000000000001E-2</v>
      </c>
      <c r="AS840" s="113">
        <v>0</v>
      </c>
      <c r="AT840" s="113">
        <v>0</v>
      </c>
      <c r="AU840" s="113">
        <v>0</v>
      </c>
    </row>
    <row r="841" spans="1:47" x14ac:dyDescent="0.25">
      <c r="A841" s="113" t="str">
        <f t="shared" si="92"/>
        <v>CFLDMoMH15CZ01</v>
      </c>
      <c r="B841" s="113" t="str">
        <f t="shared" si="93"/>
        <v>CFLPGEDMoCZ01MH15</v>
      </c>
      <c r="C841" s="113" t="s">
        <v>118</v>
      </c>
      <c r="D841" s="113" t="s">
        <v>129</v>
      </c>
      <c r="E841" s="113" t="s">
        <v>1651</v>
      </c>
      <c r="F841" s="89" t="s">
        <v>1829</v>
      </c>
      <c r="G841" s="113" t="s">
        <v>48</v>
      </c>
      <c r="H841" s="113" t="s">
        <v>1662</v>
      </c>
      <c r="I841" s="115">
        <f t="shared" si="94"/>
        <v>0.96316575290064199</v>
      </c>
      <c r="J841" s="115">
        <f t="shared" si="95"/>
        <v>1.0227272727272729</v>
      </c>
      <c r="K841" s="115">
        <f t="shared" si="96"/>
        <v>-2.4581884624282492E-2</v>
      </c>
      <c r="L841" s="113"/>
      <c r="M841" s="36">
        <f>VLOOKUP("HV_"&amp;$D841&amp;$E841&amp;VLOOKUP($F841,key!$L$3:$M$16,2,FALSE)&amp;$G841&amp;M$6,'HVAC wts'!$H$7:$R$13254,11,FALSE)</f>
        <v>0.51457250537841981</v>
      </c>
      <c r="N841" s="36">
        <f>VLOOKUP("HV_"&amp;$D841&amp;$E841&amp;VLOOKUP($F841,key!$L$3:$M$15,2,FALSE)&amp;$G841&amp;N$6,'HVAC wts'!$H$7:$R$13254,11,FALSE)</f>
        <v>7.4027884388711343E-2</v>
      </c>
      <c r="O841" s="36">
        <f>VLOOKUP("HV_"&amp;$D841&amp;$E841&amp;VLOOKUP($F841,key!$L$3:$M$15,2,FALSE)&amp;$G841&amp;O$6,'HVAC wts'!$H$7:$R$13254,11,FALSE)</f>
        <v>0.20567023192842132</v>
      </c>
      <c r="P841" s="36">
        <f>VLOOKUP("HV_"&amp;$D841&amp;$E841&amp;VLOOKUP($F841,key!$L$3:$M$15,2,FALSE)&amp;$G841&amp;P$6,'HVAC wts'!$H$7:$R$13254,11,FALSE)</f>
        <v>2.9898988181568702E-2</v>
      </c>
      <c r="Q841" s="36">
        <f>VLOOKUP("HV_"&amp;$D841&amp;$E841&amp;VLOOKUP($F841,key!$L$3:$M$15,2,FALSE)&amp;$G841&amp;Q$6,'HVAC wts'!$H$7:$R$13254,11,FALSE)</f>
        <v>0.12542475683751067</v>
      </c>
      <c r="R841" s="36">
        <f>VLOOKUP("HV_"&amp;$D841&amp;$E841&amp;VLOOKUP($F841,key!$L$3:$M$15,2,FALSE)&amp;$G841&amp;R$6,'HVAC wts'!$H$7:$R$13254,11,FALSE)</f>
        <v>5.0405633285368172E-2</v>
      </c>
      <c r="S841" s="36">
        <f t="shared" si="97"/>
        <v>0.99999999999999989</v>
      </c>
      <c r="T841" s="113"/>
      <c r="U841" s="113">
        <f>MATCH($A841&amp;U$6,'All applic'!$A$7:$A$59080,0)</f>
        <v>1155</v>
      </c>
      <c r="V841" s="113">
        <f>MATCH($A841&amp;V$6,'All applic'!$A$7:$A$59080,0)</f>
        <v>1156</v>
      </c>
      <c r="W841" s="113">
        <f>MATCH($A841&amp;W$6,'All applic'!$A$7:$A$59080,0)</f>
        <v>1158</v>
      </c>
      <c r="X841" s="113">
        <f>MATCH($A841&amp;X$6,'All applic'!$A$7:$A$59080,0)</f>
        <v>1157</v>
      </c>
      <c r="Y841" s="113">
        <f>MATCH($A841&amp;Y$6,'All applic'!$A$7:$A$59080,0)</f>
        <v>1155</v>
      </c>
      <c r="Z841" s="113">
        <f>MATCH($A841&amp;Z$6,'All applic'!$A$7:$A$59080,0)</f>
        <v>1158</v>
      </c>
      <c r="AA841" s="113"/>
      <c r="AB841" s="28">
        <f>INDEX('All applic'!$H$7:$H$59080,U841)</f>
        <v>1</v>
      </c>
      <c r="AC841" s="28">
        <f>INDEX('All applic'!$H$7:$H$59080,V841)</f>
        <v>0.72199999999999998</v>
      </c>
      <c r="AD841" s="28">
        <f>INDEX('All applic'!$H$7:$H$59080,W841)</f>
        <v>0.99</v>
      </c>
      <c r="AE841" s="28">
        <f>INDEX('All applic'!$H$7:$H$59080,X841)</f>
        <v>0.54200000000000004</v>
      </c>
      <c r="AF841" s="28">
        <f>INDEX('All applic'!$H$7:$H$59080,Y841)</f>
        <v>1</v>
      </c>
      <c r="AG841" s="28">
        <f>INDEX('All applic'!$H$7:$H$59080,Z841)</f>
        <v>0.99</v>
      </c>
      <c r="AH841" s="28"/>
      <c r="AI841" s="28">
        <f>INDEX('All applic'!$I$7:$I$59080,U841)</f>
        <v>1.0227272727272727</v>
      </c>
      <c r="AJ841" s="28">
        <f>INDEX('All applic'!$I$7:$I$59080,V841)</f>
        <v>1.0227272727272727</v>
      </c>
      <c r="AK841" s="28">
        <f>INDEX('All applic'!$I$7:$I$59080,W841)</f>
        <v>1.0227272727272727</v>
      </c>
      <c r="AL841" s="28">
        <f>INDEX('All applic'!$I$7:$I$59080,X841)</f>
        <v>1.0227272727272727</v>
      </c>
      <c r="AM841" s="28">
        <f>INDEX('All applic'!$I$7:$I$59080,Y841)</f>
        <v>1.0227272727272727</v>
      </c>
      <c r="AN841" s="28">
        <f>INDEX('All applic'!$I$7:$I$59080,Z841)</f>
        <v>1.0227272727272727</v>
      </c>
      <c r="AO841" s="113"/>
      <c r="AP841" s="113">
        <f>INDEX('All applic'!$J$7:$J$59080,U841)</f>
        <v>-3.4130000000000001E-2</v>
      </c>
      <c r="AQ841" s="113">
        <v>0</v>
      </c>
      <c r="AR841" s="113">
        <f>INDEX('All applic'!$J$7:$J$59080,W841)</f>
        <v>-3.4130000000000001E-2</v>
      </c>
      <c r="AS841" s="113">
        <v>0</v>
      </c>
      <c r="AT841" s="113">
        <v>0</v>
      </c>
      <c r="AU841" s="113">
        <v>0</v>
      </c>
    </row>
    <row r="842" spans="1:47" x14ac:dyDescent="0.25">
      <c r="A842" s="113" t="str">
        <f t="shared" ref="A842:A905" si="98">+C842&amp;E842&amp;F842&amp;G842</f>
        <v>CFLDMoMH15CZ02</v>
      </c>
      <c r="B842" s="113" t="str">
        <f t="shared" ref="B842:B905" si="99">+C842&amp;D842&amp;E842&amp;G842&amp;F842</f>
        <v>CFLPGEDMoCZ02MH15</v>
      </c>
      <c r="C842" s="113" t="s">
        <v>118</v>
      </c>
      <c r="D842" s="113" t="s">
        <v>129</v>
      </c>
      <c r="E842" s="113" t="s">
        <v>1651</v>
      </c>
      <c r="F842" s="89" t="s">
        <v>1829</v>
      </c>
      <c r="G842" s="113" t="s">
        <v>101</v>
      </c>
      <c r="H842" s="113" t="s">
        <v>1662</v>
      </c>
      <c r="I842" s="115">
        <f t="shared" ref="I842:I905" si="100">IF(S842=0,0,SUMPRODUCT(M842:R842,AB842:AG842)/S842)</f>
        <v>1.055257731958763</v>
      </c>
      <c r="J842" s="115">
        <f t="shared" ref="J842:J905" si="101">IF(S842=0,0,SUMPRODUCT(M842:R842,AI842:AN842)/S842)</f>
        <v>1.7855167211465928</v>
      </c>
      <c r="K842" s="115">
        <f t="shared" ref="K842:K905" si="102">IF(S842=0,0,SUMPRODUCT(M842:R842,AP842:AU842)/S842)</f>
        <v>-2.1793814432989687E-2</v>
      </c>
      <c r="L842" s="113"/>
      <c r="M842" s="36">
        <f>VLOOKUP("HV_"&amp;$D842&amp;$E842&amp;VLOOKUP($F842,key!$L$3:$M$16,2,FALSE)&amp;$G842&amp;M$6,'HVAC wts'!$H$7:$R$13254,11,FALSE)</f>
        <v>130.71519999999998</v>
      </c>
      <c r="N842" s="36">
        <f>VLOOKUP("HV_"&amp;$D842&amp;$E842&amp;VLOOKUP($F842,key!$L$3:$M$15,2,FALSE)&amp;$G842&amp;N$6,'HVAC wts'!$H$7:$R$13254,11,FALSE)</f>
        <v>18.6736</v>
      </c>
      <c r="O842" s="36">
        <f>VLOOKUP("HV_"&amp;$D842&amp;$E842&amp;VLOOKUP($F842,key!$L$3:$M$15,2,FALSE)&amp;$G842&amp;O$6,'HVAC wts'!$H$7:$R$13254,11,FALSE)</f>
        <v>0</v>
      </c>
      <c r="P842" s="36">
        <f>VLOOKUP("HV_"&amp;$D842&amp;$E842&amp;VLOOKUP($F842,key!$L$3:$M$15,2,FALSE)&amp;$G842&amp;P$6,'HVAC wts'!$H$7:$R$13254,11,FALSE)</f>
        <v>0</v>
      </c>
      <c r="Q842" s="36">
        <f>VLOOKUP("HV_"&amp;$D842&amp;$E842&amp;VLOOKUP($F842,key!$L$3:$M$15,2,FALSE)&amp;$G842&amp;Q$6,'HVAC wts'!$H$7:$R$13254,11,FALSE)</f>
        <v>31.74512</v>
      </c>
      <c r="R842" s="36">
        <f>VLOOKUP("HV_"&amp;$D842&amp;$E842&amp;VLOOKUP($F842,key!$L$3:$M$15,2,FALSE)&amp;$G842&amp;R$6,'HVAC wts'!$H$7:$R$13254,11,FALSE)</f>
        <v>0</v>
      </c>
      <c r="S842" s="36">
        <f t="shared" ref="S842:S905" si="103">SUM(M842:R842)</f>
        <v>181.13391999999999</v>
      </c>
      <c r="T842" s="113"/>
      <c r="U842" s="113">
        <f>MATCH($A842&amp;U$6,'All applic'!$A$7:$A$59080,0)</f>
        <v>1159</v>
      </c>
      <c r="V842" s="113">
        <f>MATCH($A842&amp;V$6,'All applic'!$A$7:$A$59080,0)</f>
        <v>1160</v>
      </c>
      <c r="W842" s="113">
        <f>MATCH($A842&amp;W$6,'All applic'!$A$7:$A$59080,0)</f>
        <v>1162</v>
      </c>
      <c r="X842" s="113">
        <f>MATCH($A842&amp;X$6,'All applic'!$A$7:$A$59080,0)</f>
        <v>1161</v>
      </c>
      <c r="Y842" s="113">
        <f>MATCH($A842&amp;Y$6,'All applic'!$A$7:$A$59080,0)</f>
        <v>1159</v>
      </c>
      <c r="Z842" s="113">
        <f>MATCH($A842&amp;Z$6,'All applic'!$A$7:$A$59080,0)</f>
        <v>1162</v>
      </c>
      <c r="AA842" s="113"/>
      <c r="AB842" s="28">
        <f>INDEX('All applic'!$H$7:$H$59080,U842)</f>
        <v>1.08</v>
      </c>
      <c r="AC842" s="28">
        <f>INDEX('All applic'!$H$7:$H$59080,V842)</f>
        <v>0.84</v>
      </c>
      <c r="AD842" s="28">
        <f>INDEX('All applic'!$H$7:$H$59080,W842)</f>
        <v>0.99</v>
      </c>
      <c r="AE842" s="28">
        <f>INDEX('All applic'!$H$7:$H$59080,X842)</f>
        <v>0.61199999999999999</v>
      </c>
      <c r="AF842" s="28">
        <f>INDEX('All applic'!$H$7:$H$59080,Y842)</f>
        <v>1.08</v>
      </c>
      <c r="AG842" s="28">
        <f>INDEX('All applic'!$H$7:$H$59080,Z842)</f>
        <v>0.99</v>
      </c>
      <c r="AH842" s="28"/>
      <c r="AI842" s="28">
        <f>INDEX('All applic'!$I$7:$I$59080,U842)</f>
        <v>1.7804878048780486</v>
      </c>
      <c r="AJ842" s="28">
        <f>INDEX('All applic'!$I$7:$I$59080,V842)</f>
        <v>1.8292682926829267</v>
      </c>
      <c r="AK842" s="28">
        <f>INDEX('All applic'!$I$7:$I$59080,W842)</f>
        <v>1</v>
      </c>
      <c r="AL842" s="28">
        <f>INDEX('All applic'!$I$7:$I$59080,X842)</f>
        <v>1</v>
      </c>
      <c r="AM842" s="28">
        <f>INDEX('All applic'!$I$7:$I$59080,Y842)</f>
        <v>1.7804878048780486</v>
      </c>
      <c r="AN842" s="28">
        <f>INDEX('All applic'!$I$7:$I$59080,Z842)</f>
        <v>1</v>
      </c>
      <c r="AO842" s="113"/>
      <c r="AP842" s="113">
        <f>INDEX('All applic'!$J$7:$J$59080,U842)</f>
        <v>-3.0199999999999998E-2</v>
      </c>
      <c r="AQ842" s="113">
        <v>0</v>
      </c>
      <c r="AR842" s="113">
        <f>INDEX('All applic'!$J$7:$J$59080,W842)</f>
        <v>-2.98E-2</v>
      </c>
      <c r="AS842" s="113">
        <v>0</v>
      </c>
      <c r="AT842" s="113">
        <v>0</v>
      </c>
      <c r="AU842" s="113">
        <v>0</v>
      </c>
    </row>
    <row r="843" spans="1:47" x14ac:dyDescent="0.25">
      <c r="A843" s="113" t="str">
        <f t="shared" si="98"/>
        <v>CFLDMoMH15CZ03</v>
      </c>
      <c r="B843" s="113" t="str">
        <f t="shared" si="99"/>
        <v>CFLPGEDMoCZ03MH15</v>
      </c>
      <c r="C843" s="113" t="s">
        <v>118</v>
      </c>
      <c r="D843" s="113" t="s">
        <v>129</v>
      </c>
      <c r="E843" s="113" t="s">
        <v>1651</v>
      </c>
      <c r="F843" s="89" t="s">
        <v>1829</v>
      </c>
      <c r="G843" s="113" t="s">
        <v>102</v>
      </c>
      <c r="H843" s="113" t="s">
        <v>1662</v>
      </c>
      <c r="I843" s="115">
        <f t="shared" si="100"/>
        <v>0.95164948453608245</v>
      </c>
      <c r="J843" s="115">
        <f t="shared" si="101"/>
        <v>1</v>
      </c>
      <c r="K843" s="115">
        <f t="shared" si="102"/>
        <v>-2.0927835051546394E-2</v>
      </c>
      <c r="L843" s="113"/>
      <c r="M843" s="36">
        <f>VLOOKUP("HV_"&amp;$D843&amp;$E843&amp;VLOOKUP($F843,key!$L$3:$M$16,2,FALSE)&amp;$G843&amp;M$6,'HVAC wts'!$H$7:$R$13254,11,FALSE)</f>
        <v>0</v>
      </c>
      <c r="N843" s="36">
        <f>VLOOKUP("HV_"&amp;$D843&amp;$E843&amp;VLOOKUP($F843,key!$L$3:$M$15,2,FALSE)&amp;$G843&amp;N$6,'HVAC wts'!$H$7:$R$13254,11,FALSE)</f>
        <v>0</v>
      </c>
      <c r="O843" s="36">
        <f>VLOOKUP("HV_"&amp;$D843&amp;$E843&amp;VLOOKUP($F843,key!$L$3:$M$15,2,FALSE)&amp;$G843&amp;O$6,'HVAC wts'!$H$7:$R$13254,11,FALSE)</f>
        <v>44.192399999999999</v>
      </c>
      <c r="P843" s="36">
        <f>VLOOKUP("HV_"&amp;$D843&amp;$E843&amp;VLOOKUP($F843,key!$L$3:$M$15,2,FALSE)&amp;$G843&amp;P$6,'HVAC wts'!$H$7:$R$13254,11,FALSE)</f>
        <v>6.3132000000000001</v>
      </c>
      <c r="Q843" s="36">
        <f>VLOOKUP("HV_"&amp;$D843&amp;$E843&amp;VLOOKUP($F843,key!$L$3:$M$15,2,FALSE)&amp;$G843&amp;Q$6,'HVAC wts'!$H$7:$R$13254,11,FALSE)</f>
        <v>0</v>
      </c>
      <c r="R843" s="36">
        <f>VLOOKUP("HV_"&amp;$D843&amp;$E843&amp;VLOOKUP($F843,key!$L$3:$M$15,2,FALSE)&amp;$G843&amp;R$6,'HVAC wts'!$H$7:$R$13254,11,FALSE)</f>
        <v>10.73244</v>
      </c>
      <c r="S843" s="36">
        <f t="shared" si="103"/>
        <v>61.238039999999998</v>
      </c>
      <c r="T843" s="113"/>
      <c r="U843" s="113">
        <f>MATCH($A843&amp;U$6,'All applic'!$A$7:$A$59080,0)</f>
        <v>1163</v>
      </c>
      <c r="V843" s="113">
        <f>MATCH($A843&amp;V$6,'All applic'!$A$7:$A$59080,0)</f>
        <v>1164</v>
      </c>
      <c r="W843" s="113">
        <f>MATCH($A843&amp;W$6,'All applic'!$A$7:$A$59080,0)</f>
        <v>1166</v>
      </c>
      <c r="X843" s="113">
        <f>MATCH($A843&amp;X$6,'All applic'!$A$7:$A$59080,0)</f>
        <v>1165</v>
      </c>
      <c r="Y843" s="113">
        <f>MATCH($A843&amp;Y$6,'All applic'!$A$7:$A$59080,0)</f>
        <v>1163</v>
      </c>
      <c r="Z843" s="113">
        <f>MATCH($A843&amp;Z$6,'All applic'!$A$7:$A$59080,0)</f>
        <v>1166</v>
      </c>
      <c r="AA843" s="113"/>
      <c r="AB843" s="28">
        <f>INDEX('All applic'!$H$7:$H$59080,U843)</f>
        <v>1.026</v>
      </c>
      <c r="AC843" s="28">
        <f>INDEX('All applic'!$H$7:$H$59080,V843)</f>
        <v>0.84399999999999997</v>
      </c>
      <c r="AD843" s="28">
        <f>INDEX('All applic'!$H$7:$H$59080,W843)</f>
        <v>0.99</v>
      </c>
      <c r="AE843" s="28">
        <f>INDEX('All applic'!$H$7:$H$59080,X843)</f>
        <v>0.61799999999999999</v>
      </c>
      <c r="AF843" s="28">
        <f>INDEX('All applic'!$H$7:$H$59080,Y843)</f>
        <v>1.026</v>
      </c>
      <c r="AG843" s="28">
        <f>INDEX('All applic'!$H$7:$H$59080,Z843)</f>
        <v>0.99</v>
      </c>
      <c r="AH843" s="28"/>
      <c r="AI843" s="28">
        <f>INDEX('All applic'!$I$7:$I$59080,U843)</f>
        <v>1.8048780487804876</v>
      </c>
      <c r="AJ843" s="28">
        <f>INDEX('All applic'!$I$7:$I$59080,V843)</f>
        <v>1.8536585365853657</v>
      </c>
      <c r="AK843" s="28">
        <f>INDEX('All applic'!$I$7:$I$59080,W843)</f>
        <v>1</v>
      </c>
      <c r="AL843" s="28">
        <f>INDEX('All applic'!$I$7:$I$59080,X843)</f>
        <v>1</v>
      </c>
      <c r="AM843" s="28">
        <f>INDEX('All applic'!$I$7:$I$59080,Y843)</f>
        <v>1.8048780487804876</v>
      </c>
      <c r="AN843" s="28">
        <f>INDEX('All applic'!$I$7:$I$59080,Z843)</f>
        <v>1</v>
      </c>
      <c r="AO843" s="113"/>
      <c r="AP843" s="113">
        <f>INDEX('All applic'!$J$7:$J$59080,U843)</f>
        <v>-2.9000000000000001E-2</v>
      </c>
      <c r="AQ843" s="113">
        <v>0</v>
      </c>
      <c r="AR843" s="113">
        <f>INDEX('All applic'!$J$7:$J$59080,W843)</f>
        <v>-2.9000000000000001E-2</v>
      </c>
      <c r="AS843" s="113">
        <v>0</v>
      </c>
      <c r="AT843" s="113">
        <v>0</v>
      </c>
      <c r="AU843" s="113">
        <v>0</v>
      </c>
    </row>
    <row r="844" spans="1:47" x14ac:dyDescent="0.25">
      <c r="A844" s="113" t="str">
        <f t="shared" si="98"/>
        <v>CFLDMoMH15CZ04</v>
      </c>
      <c r="B844" s="113" t="str">
        <f t="shared" si="99"/>
        <v>CFLPGEDMoCZ04MH15</v>
      </c>
      <c r="C844" s="113" t="s">
        <v>118</v>
      </c>
      <c r="D844" s="113" t="s">
        <v>129</v>
      </c>
      <c r="E844" s="113" t="s">
        <v>1651</v>
      </c>
      <c r="F844" s="89" t="s">
        <v>1829</v>
      </c>
      <c r="G844" s="113" t="s">
        <v>103</v>
      </c>
      <c r="H844" s="113" t="s">
        <v>1662</v>
      </c>
      <c r="I844" s="115">
        <f t="shared" si="100"/>
        <v>1.0301580756013746</v>
      </c>
      <c r="J844" s="115">
        <f t="shared" si="101"/>
        <v>1.4380662293033424</v>
      </c>
      <c r="K844" s="115">
        <f t="shared" si="102"/>
        <v>-1.8859106529209618E-2</v>
      </c>
      <c r="L844" s="113"/>
      <c r="M844" s="36">
        <f>VLOOKUP("HV_"&amp;$D844&amp;$E844&amp;VLOOKUP($F844,key!$L$3:$M$16,2,FALSE)&amp;$G844&amp;M$6,'HVAC wts'!$H$7:$R$13254,11,FALSE)</f>
        <v>261.43039999999996</v>
      </c>
      <c r="N844" s="36">
        <f>VLOOKUP("HV_"&amp;$D844&amp;$E844&amp;VLOOKUP($F844,key!$L$3:$M$15,2,FALSE)&amp;$G844&amp;N$6,'HVAC wts'!$H$7:$R$13254,11,FALSE)</f>
        <v>37.347200000000001</v>
      </c>
      <c r="O844" s="36">
        <f>VLOOKUP("HV_"&amp;$D844&amp;$E844&amp;VLOOKUP($F844,key!$L$3:$M$15,2,FALSE)&amp;$G844&amp;O$6,'HVAC wts'!$H$7:$R$13254,11,FALSE)</f>
        <v>130.71519999999998</v>
      </c>
      <c r="P844" s="36">
        <f>VLOOKUP("HV_"&amp;$D844&amp;$E844&amp;VLOOKUP($F844,key!$L$3:$M$15,2,FALSE)&amp;$G844&amp;P$6,'HVAC wts'!$H$7:$R$13254,11,FALSE)</f>
        <v>18.6736</v>
      </c>
      <c r="Q844" s="36">
        <f>VLOOKUP("HV_"&amp;$D844&amp;$E844&amp;VLOOKUP($F844,key!$L$3:$M$15,2,FALSE)&amp;$G844&amp;Q$6,'HVAC wts'!$H$7:$R$13254,11,FALSE)</f>
        <v>63.49024</v>
      </c>
      <c r="R844" s="36">
        <f>VLOOKUP("HV_"&amp;$D844&amp;$E844&amp;VLOOKUP($F844,key!$L$3:$M$15,2,FALSE)&amp;$G844&amp;R$6,'HVAC wts'!$H$7:$R$13254,11,FALSE)</f>
        <v>31.74512</v>
      </c>
      <c r="S844" s="36">
        <f t="shared" si="103"/>
        <v>543.40175999999997</v>
      </c>
      <c r="T844" s="113"/>
      <c r="U844" s="113">
        <f>MATCH($A844&amp;U$6,'All applic'!$A$7:$A$59080,0)</f>
        <v>1167</v>
      </c>
      <c r="V844" s="113">
        <f>MATCH($A844&amp;V$6,'All applic'!$A$7:$A$59080,0)</f>
        <v>1168</v>
      </c>
      <c r="W844" s="113">
        <f>MATCH($A844&amp;W$6,'All applic'!$A$7:$A$59080,0)</f>
        <v>1170</v>
      </c>
      <c r="X844" s="113">
        <f>MATCH($A844&amp;X$6,'All applic'!$A$7:$A$59080,0)</f>
        <v>1169</v>
      </c>
      <c r="Y844" s="113">
        <f>MATCH($A844&amp;Y$6,'All applic'!$A$7:$A$59080,0)</f>
        <v>1167</v>
      </c>
      <c r="Z844" s="113">
        <f>MATCH($A844&amp;Z$6,'All applic'!$A$7:$A$59080,0)</f>
        <v>1170</v>
      </c>
      <c r="AA844" s="113"/>
      <c r="AB844" s="28">
        <f>INDEX('All applic'!$H$7:$H$59080,U844)</f>
        <v>1.0880000000000001</v>
      </c>
      <c r="AC844" s="28">
        <f>INDEX('All applic'!$H$7:$H$59080,V844)</f>
        <v>0.874</v>
      </c>
      <c r="AD844" s="28">
        <f>INDEX('All applic'!$H$7:$H$59080,W844)</f>
        <v>0.99199999999999999</v>
      </c>
      <c r="AE844" s="28">
        <f>INDEX('All applic'!$H$7:$H$59080,X844)</f>
        <v>0.66800000000000004</v>
      </c>
      <c r="AF844" s="28">
        <f>INDEX('All applic'!$H$7:$H$59080,Y844)</f>
        <v>1.0880000000000001</v>
      </c>
      <c r="AG844" s="28">
        <f>INDEX('All applic'!$H$7:$H$59080,Z844)</f>
        <v>0.99199999999999999</v>
      </c>
      <c r="AH844" s="28"/>
      <c r="AI844" s="28">
        <f>INDEX('All applic'!$I$7:$I$59080,U844)</f>
        <v>1.6363636363636362</v>
      </c>
      <c r="AJ844" s="28">
        <f>INDEX('All applic'!$I$7:$I$59080,V844)</f>
        <v>1.7272727272727273</v>
      </c>
      <c r="AK844" s="28">
        <f>INDEX('All applic'!$I$7:$I$59080,W844)</f>
        <v>1.0227272727272727</v>
      </c>
      <c r="AL844" s="28">
        <f>INDEX('All applic'!$I$7:$I$59080,X844)</f>
        <v>1.0227272727272727</v>
      </c>
      <c r="AM844" s="28">
        <f>INDEX('All applic'!$I$7:$I$59080,Y844)</f>
        <v>1.6363636363636362</v>
      </c>
      <c r="AN844" s="28">
        <f>INDEX('All applic'!$I$7:$I$59080,Z844)</f>
        <v>1.0227272727272727</v>
      </c>
      <c r="AO844" s="113"/>
      <c r="AP844" s="113">
        <f>INDEX('All applic'!$J$7:$J$59080,U844)</f>
        <v>-2.6199999999999998E-2</v>
      </c>
      <c r="AQ844" s="113">
        <v>0</v>
      </c>
      <c r="AR844" s="113">
        <f>INDEX('All applic'!$J$7:$J$59080,W844)</f>
        <v>-2.5999999999999999E-2</v>
      </c>
      <c r="AS844" s="113">
        <v>0</v>
      </c>
      <c r="AT844" s="113">
        <v>0</v>
      </c>
      <c r="AU844" s="113">
        <v>0</v>
      </c>
    </row>
    <row r="845" spans="1:47" x14ac:dyDescent="0.25">
      <c r="A845" s="113" t="str">
        <f t="shared" si="98"/>
        <v>CFLDMoMH15CZ05</v>
      </c>
      <c r="B845" s="113" t="str">
        <f t="shared" si="99"/>
        <v>CFLPGEDMoCZ05MH15</v>
      </c>
      <c r="C845" s="113" t="s">
        <v>118</v>
      </c>
      <c r="D845" s="113" t="s">
        <v>129</v>
      </c>
      <c r="E845" s="113" t="s">
        <v>1651</v>
      </c>
      <c r="F845" s="89" t="s">
        <v>1829</v>
      </c>
      <c r="G845" s="113" t="s">
        <v>104</v>
      </c>
      <c r="H845" s="113" t="s">
        <v>1662</v>
      </c>
      <c r="I845" s="115">
        <f t="shared" si="100"/>
        <v>0.93940206185566999</v>
      </c>
      <c r="J845" s="115">
        <f t="shared" si="101"/>
        <v>1.0227272727272727</v>
      </c>
      <c r="K845" s="115">
        <f t="shared" si="102"/>
        <v>-2.4629896907216491E-2</v>
      </c>
      <c r="L845" s="113"/>
      <c r="M845" s="36">
        <f>VLOOKUP("HV_"&amp;$D845&amp;$E845&amp;VLOOKUP($F845,key!$L$3:$M$16,2,FALSE)&amp;$G845&amp;M$6,'HVAC wts'!$H$7:$R$13254,11,FALSE)</f>
        <v>0</v>
      </c>
      <c r="N845" s="36">
        <f>VLOOKUP("HV_"&amp;$D845&amp;$E845&amp;VLOOKUP($F845,key!$L$3:$M$15,2,FALSE)&amp;$G845&amp;N$6,'HVAC wts'!$H$7:$R$13254,11,FALSE)</f>
        <v>0</v>
      </c>
      <c r="O845" s="36">
        <f>VLOOKUP("HV_"&amp;$D845&amp;$E845&amp;VLOOKUP($F845,key!$L$3:$M$15,2,FALSE)&amp;$G845&amp;O$6,'HVAC wts'!$H$7:$R$13254,11,FALSE)</f>
        <v>34.014399999999995</v>
      </c>
      <c r="P845" s="36">
        <f>VLOOKUP("HV_"&amp;$D845&amp;$E845&amp;VLOOKUP($F845,key!$L$3:$M$15,2,FALSE)&amp;$G845&amp;P$6,'HVAC wts'!$H$7:$R$13254,11,FALSE)</f>
        <v>4.8592000000000004</v>
      </c>
      <c r="Q845" s="36">
        <f>VLOOKUP("HV_"&amp;$D845&amp;$E845&amp;VLOOKUP($F845,key!$L$3:$M$15,2,FALSE)&amp;$G845&amp;Q$6,'HVAC wts'!$H$7:$R$13254,11,FALSE)</f>
        <v>0</v>
      </c>
      <c r="R845" s="36">
        <f>VLOOKUP("HV_"&amp;$D845&amp;$E845&amp;VLOOKUP($F845,key!$L$3:$M$15,2,FALSE)&amp;$G845&amp;R$6,'HVAC wts'!$H$7:$R$13254,11,FALSE)</f>
        <v>8.2606400000000004</v>
      </c>
      <c r="S845" s="36">
        <f t="shared" si="103"/>
        <v>47.134239999999998</v>
      </c>
      <c r="T845" s="113"/>
      <c r="U845" s="113">
        <f>MATCH($A845&amp;U$6,'All applic'!$A$7:$A$59080,0)</f>
        <v>1171</v>
      </c>
      <c r="V845" s="113">
        <f>MATCH($A845&amp;V$6,'All applic'!$A$7:$A$59080,0)</f>
        <v>1172</v>
      </c>
      <c r="W845" s="113">
        <f>MATCH($A845&amp;W$6,'All applic'!$A$7:$A$59080,0)</f>
        <v>1174</v>
      </c>
      <c r="X845" s="113">
        <f>MATCH($A845&amp;X$6,'All applic'!$A$7:$A$59080,0)</f>
        <v>1173</v>
      </c>
      <c r="Y845" s="113">
        <f>MATCH($A845&amp;Y$6,'All applic'!$A$7:$A$59080,0)</f>
        <v>1171</v>
      </c>
      <c r="Z845" s="113">
        <f>MATCH($A845&amp;Z$6,'All applic'!$A$7:$A$59080,0)</f>
        <v>1174</v>
      </c>
      <c r="AA845" s="113"/>
      <c r="AB845" s="28">
        <f>INDEX('All applic'!$H$7:$H$59080,U845)</f>
        <v>1.022</v>
      </c>
      <c r="AC845" s="28">
        <f>INDEX('All applic'!$H$7:$H$59080,V845)</f>
        <v>0.76800000000000002</v>
      </c>
      <c r="AD845" s="28">
        <f>INDEX('All applic'!$H$7:$H$59080,W845)</f>
        <v>0.98599999999999999</v>
      </c>
      <c r="AE845" s="28">
        <f>INDEX('All applic'!$H$7:$H$59080,X845)</f>
        <v>0.53400000000000003</v>
      </c>
      <c r="AF845" s="28">
        <f>INDEX('All applic'!$H$7:$H$59080,Y845)</f>
        <v>1.022</v>
      </c>
      <c r="AG845" s="28">
        <f>INDEX('All applic'!$H$7:$H$59080,Z845)</f>
        <v>0.98599999999999999</v>
      </c>
      <c r="AH845" s="28"/>
      <c r="AI845" s="28">
        <f>INDEX('All applic'!$I$7:$I$59080,U845)</f>
        <v>1.9090909090909094</v>
      </c>
      <c r="AJ845" s="28">
        <f>INDEX('All applic'!$I$7:$I$59080,V845)</f>
        <v>1.8863636363636365</v>
      </c>
      <c r="AK845" s="28">
        <f>INDEX('All applic'!$I$7:$I$59080,W845)</f>
        <v>1.0227272727272727</v>
      </c>
      <c r="AL845" s="28">
        <f>INDEX('All applic'!$I$7:$I$59080,X845)</f>
        <v>1.0227272727272727</v>
      </c>
      <c r="AM845" s="28">
        <f>INDEX('All applic'!$I$7:$I$59080,Y845)</f>
        <v>1.9090909090909094</v>
      </c>
      <c r="AN845" s="28">
        <f>INDEX('All applic'!$I$7:$I$59080,Z845)</f>
        <v>1.0227272727272727</v>
      </c>
      <c r="AO845" s="113"/>
      <c r="AP845" s="113">
        <f>INDEX('All applic'!$J$7:$J$59080,U845)</f>
        <v>-3.4130000000000001E-2</v>
      </c>
      <c r="AQ845" s="113">
        <v>0</v>
      </c>
      <c r="AR845" s="113">
        <f>INDEX('All applic'!$J$7:$J$59080,W845)</f>
        <v>-3.4130000000000001E-2</v>
      </c>
      <c r="AS845" s="113">
        <v>0</v>
      </c>
      <c r="AT845" s="113">
        <v>0</v>
      </c>
      <c r="AU845" s="113">
        <v>0</v>
      </c>
    </row>
    <row r="846" spans="1:47" x14ac:dyDescent="0.25">
      <c r="A846" s="113" t="str">
        <f t="shared" si="98"/>
        <v>CFLDMoMH15CZ06</v>
      </c>
      <c r="B846" s="113" t="str">
        <f t="shared" si="99"/>
        <v>CFLPGEDMoCZ06MH15</v>
      </c>
      <c r="C846" s="113" t="s">
        <v>118</v>
      </c>
      <c r="D846" s="113" t="s">
        <v>129</v>
      </c>
      <c r="E846" s="113" t="s">
        <v>1651</v>
      </c>
      <c r="F846" s="89" t="s">
        <v>1829</v>
      </c>
      <c r="G846" s="113" t="s">
        <v>105</v>
      </c>
      <c r="H846" s="113" t="s">
        <v>1662</v>
      </c>
      <c r="I846" s="115">
        <f t="shared" si="100"/>
        <v>0</v>
      </c>
      <c r="J846" s="115">
        <f t="shared" si="101"/>
        <v>0</v>
      </c>
      <c r="K846" s="115">
        <f t="shared" si="102"/>
        <v>0</v>
      </c>
      <c r="L846" s="113"/>
      <c r="M846" s="36">
        <f>VLOOKUP("HV_"&amp;$D846&amp;$E846&amp;VLOOKUP($F846,key!$L$3:$M$16,2,FALSE)&amp;$G846&amp;M$6,'HVAC wts'!$H$7:$R$13254,11,FALSE)</f>
        <v>0</v>
      </c>
      <c r="N846" s="36">
        <f>VLOOKUP("HV_"&amp;$D846&amp;$E846&amp;VLOOKUP($F846,key!$L$3:$M$15,2,FALSE)&amp;$G846&amp;N$6,'HVAC wts'!$H$7:$R$13254,11,FALSE)</f>
        <v>0</v>
      </c>
      <c r="O846" s="36">
        <f>VLOOKUP("HV_"&amp;$D846&amp;$E846&amp;VLOOKUP($F846,key!$L$3:$M$15,2,FALSE)&amp;$G846&amp;O$6,'HVAC wts'!$H$7:$R$13254,11,FALSE)</f>
        <v>0</v>
      </c>
      <c r="P846" s="36">
        <f>VLOOKUP("HV_"&amp;$D846&amp;$E846&amp;VLOOKUP($F846,key!$L$3:$M$15,2,FALSE)&amp;$G846&amp;P$6,'HVAC wts'!$H$7:$R$13254,11,FALSE)</f>
        <v>0</v>
      </c>
      <c r="Q846" s="36">
        <f>VLOOKUP("HV_"&amp;$D846&amp;$E846&amp;VLOOKUP($F846,key!$L$3:$M$15,2,FALSE)&amp;$G846&amp;Q$6,'HVAC wts'!$H$7:$R$13254,11,FALSE)</f>
        <v>0</v>
      </c>
      <c r="R846" s="36">
        <f>VLOOKUP("HV_"&amp;$D846&amp;$E846&amp;VLOOKUP($F846,key!$L$3:$M$15,2,FALSE)&amp;$G846&amp;R$6,'HVAC wts'!$H$7:$R$13254,11,FALSE)</f>
        <v>0</v>
      </c>
      <c r="S846" s="36">
        <f t="shared" si="103"/>
        <v>0</v>
      </c>
      <c r="T846" s="113"/>
      <c r="U846" s="113">
        <f>MATCH($A846&amp;U$6,'All applic'!$A$7:$A$59080,0)</f>
        <v>1175</v>
      </c>
      <c r="V846" s="113">
        <f>MATCH($A846&amp;V$6,'All applic'!$A$7:$A$59080,0)</f>
        <v>1176</v>
      </c>
      <c r="W846" s="113">
        <f>MATCH($A846&amp;W$6,'All applic'!$A$7:$A$59080,0)</f>
        <v>1178</v>
      </c>
      <c r="X846" s="113">
        <f>MATCH($A846&amp;X$6,'All applic'!$A$7:$A$59080,0)</f>
        <v>1177</v>
      </c>
      <c r="Y846" s="113">
        <f>MATCH($A846&amp;Y$6,'All applic'!$A$7:$A$59080,0)</f>
        <v>1175</v>
      </c>
      <c r="Z846" s="113">
        <f>MATCH($A846&amp;Z$6,'All applic'!$A$7:$A$59080,0)</f>
        <v>1178</v>
      </c>
      <c r="AA846" s="113"/>
      <c r="AB846" s="28">
        <f>INDEX('All applic'!$H$7:$H$59080,U846)</f>
        <v>1.0900000000000001</v>
      </c>
      <c r="AC846" s="28">
        <f>INDEX('All applic'!$H$7:$H$59080,V846)</f>
        <v>0.94199999999999995</v>
      </c>
      <c r="AD846" s="28">
        <f>INDEX('All applic'!$H$7:$H$59080,W846)</f>
        <v>0.99399999999999999</v>
      </c>
      <c r="AE846" s="28">
        <f>INDEX('All applic'!$H$7:$H$59080,X846)</f>
        <v>0.71599999999999997</v>
      </c>
      <c r="AF846" s="28">
        <f>INDEX('All applic'!$H$7:$H$59080,Y846)</f>
        <v>1.0900000000000001</v>
      </c>
      <c r="AG846" s="28">
        <f>INDEX('All applic'!$H$7:$H$59080,Z846)</f>
        <v>0.99399999999999999</v>
      </c>
      <c r="AH846" s="28"/>
      <c r="AI846" s="28">
        <f>INDEX('All applic'!$I$7:$I$59080,U846)</f>
        <v>1.5454545454545456</v>
      </c>
      <c r="AJ846" s="28">
        <f>INDEX('All applic'!$I$7:$I$59080,V846)</f>
        <v>1.5909090909090911</v>
      </c>
      <c r="AK846" s="28">
        <f>INDEX('All applic'!$I$7:$I$59080,W846)</f>
        <v>1.0227272727272727</v>
      </c>
      <c r="AL846" s="28">
        <f>INDEX('All applic'!$I$7:$I$59080,X846)</f>
        <v>1</v>
      </c>
      <c r="AM846" s="28">
        <f>INDEX('All applic'!$I$7:$I$59080,Y846)</f>
        <v>1.5454545454545456</v>
      </c>
      <c r="AN846" s="28">
        <f>INDEX('All applic'!$I$7:$I$59080,Z846)</f>
        <v>1.0227272727272727</v>
      </c>
      <c r="AO846" s="113"/>
      <c r="AP846" s="113">
        <f>INDEX('All applic'!$J$7:$J$59080,U846)</f>
        <v>-2.2800000000000001E-2</v>
      </c>
      <c r="AQ846" s="113">
        <v>0</v>
      </c>
      <c r="AR846" s="113">
        <f>INDEX('All applic'!$J$7:$J$59080,W846)</f>
        <v>-2.2600000000000002E-2</v>
      </c>
      <c r="AS846" s="113">
        <v>0</v>
      </c>
      <c r="AT846" s="113">
        <v>0</v>
      </c>
      <c r="AU846" s="113">
        <v>0</v>
      </c>
    </row>
    <row r="847" spans="1:47" x14ac:dyDescent="0.25">
      <c r="A847" s="113" t="str">
        <f t="shared" si="98"/>
        <v>CFLDMoMH15CZ07</v>
      </c>
      <c r="B847" s="113" t="str">
        <f t="shared" si="99"/>
        <v>CFLPGEDMoCZ07MH15</v>
      </c>
      <c r="C847" s="113" t="s">
        <v>118</v>
      </c>
      <c r="D847" s="113" t="s">
        <v>129</v>
      </c>
      <c r="E847" s="113" t="s">
        <v>1651</v>
      </c>
      <c r="F847" s="89" t="s">
        <v>1829</v>
      </c>
      <c r="G847" s="113" t="s">
        <v>106</v>
      </c>
      <c r="H847" s="113" t="s">
        <v>1662</v>
      </c>
      <c r="I847" s="115">
        <f t="shared" si="100"/>
        <v>0</v>
      </c>
      <c r="J847" s="115">
        <f t="shared" si="101"/>
        <v>0</v>
      </c>
      <c r="K847" s="115">
        <f t="shared" si="102"/>
        <v>0</v>
      </c>
      <c r="L847" s="113"/>
      <c r="M847" s="36">
        <f>VLOOKUP("HV_"&amp;$D847&amp;$E847&amp;VLOOKUP($F847,key!$L$3:$M$16,2,FALSE)&amp;$G847&amp;M$6,'HVAC wts'!$H$7:$R$13254,11,FALSE)</f>
        <v>0</v>
      </c>
      <c r="N847" s="36">
        <f>VLOOKUP("HV_"&amp;$D847&amp;$E847&amp;VLOOKUP($F847,key!$L$3:$M$15,2,FALSE)&amp;$G847&amp;N$6,'HVAC wts'!$H$7:$R$13254,11,FALSE)</f>
        <v>0</v>
      </c>
      <c r="O847" s="36">
        <f>VLOOKUP("HV_"&amp;$D847&amp;$E847&amp;VLOOKUP($F847,key!$L$3:$M$15,2,FALSE)&amp;$G847&amp;O$6,'HVAC wts'!$H$7:$R$13254,11,FALSE)</f>
        <v>0</v>
      </c>
      <c r="P847" s="36">
        <f>VLOOKUP("HV_"&amp;$D847&amp;$E847&amp;VLOOKUP($F847,key!$L$3:$M$15,2,FALSE)&amp;$G847&amp;P$6,'HVAC wts'!$H$7:$R$13254,11,FALSE)</f>
        <v>0</v>
      </c>
      <c r="Q847" s="36">
        <f>VLOOKUP("HV_"&amp;$D847&amp;$E847&amp;VLOOKUP($F847,key!$L$3:$M$15,2,FALSE)&amp;$G847&amp;Q$6,'HVAC wts'!$H$7:$R$13254,11,FALSE)</f>
        <v>0</v>
      </c>
      <c r="R847" s="36">
        <f>VLOOKUP("HV_"&amp;$D847&amp;$E847&amp;VLOOKUP($F847,key!$L$3:$M$15,2,FALSE)&amp;$G847&amp;R$6,'HVAC wts'!$H$7:$R$13254,11,FALSE)</f>
        <v>0</v>
      </c>
      <c r="S847" s="36">
        <f t="shared" si="103"/>
        <v>0</v>
      </c>
      <c r="T847" s="113"/>
      <c r="U847" s="113">
        <f>MATCH($A847&amp;U$6,'All applic'!$A$7:$A$59080,0)</f>
        <v>1179</v>
      </c>
      <c r="V847" s="113">
        <f>MATCH($A847&amp;V$6,'All applic'!$A$7:$A$59080,0)</f>
        <v>1180</v>
      </c>
      <c r="W847" s="113">
        <f>MATCH($A847&amp;W$6,'All applic'!$A$7:$A$59080,0)</f>
        <v>1182</v>
      </c>
      <c r="X847" s="113">
        <f>MATCH($A847&amp;X$6,'All applic'!$A$7:$A$59080,0)</f>
        <v>1181</v>
      </c>
      <c r="Y847" s="113">
        <f>MATCH($A847&amp;Y$6,'All applic'!$A$7:$A$59080,0)</f>
        <v>1179</v>
      </c>
      <c r="Z847" s="113">
        <f>MATCH($A847&amp;Z$6,'All applic'!$A$7:$A$59080,0)</f>
        <v>1182</v>
      </c>
      <c r="AA847" s="113"/>
      <c r="AB847" s="28">
        <f>INDEX('All applic'!$H$7:$H$59080,U847)</f>
        <v>1.1599999999999999</v>
      </c>
      <c r="AC847" s="28">
        <f>INDEX('All applic'!$H$7:$H$59080,V847)</f>
        <v>1.0820000000000001</v>
      </c>
      <c r="AD847" s="28">
        <f>INDEX('All applic'!$H$7:$H$59080,W847)</f>
        <v>1.004</v>
      </c>
      <c r="AE847" s="28">
        <f>INDEX('All applic'!$H$7:$H$59080,X847)</f>
        <v>0.83599999999999997</v>
      </c>
      <c r="AF847" s="28">
        <f>INDEX('All applic'!$H$7:$H$59080,Y847)</f>
        <v>1.1599999999999999</v>
      </c>
      <c r="AG847" s="28">
        <f>INDEX('All applic'!$H$7:$H$59080,Z847)</f>
        <v>1.004</v>
      </c>
      <c r="AH847" s="28"/>
      <c r="AI847" s="28">
        <f>INDEX('All applic'!$I$7:$I$59080,U847)</f>
        <v>1.4545454545454546</v>
      </c>
      <c r="AJ847" s="28">
        <f>INDEX('All applic'!$I$7:$I$59080,V847)</f>
        <v>1.4772727272727275</v>
      </c>
      <c r="AK847" s="28">
        <f>INDEX('All applic'!$I$7:$I$59080,W847)</f>
        <v>1</v>
      </c>
      <c r="AL847" s="28">
        <f>INDEX('All applic'!$I$7:$I$59080,X847)</f>
        <v>1.0227272727272727</v>
      </c>
      <c r="AM847" s="28">
        <f>INDEX('All applic'!$I$7:$I$59080,Y847)</f>
        <v>1.4545454545454546</v>
      </c>
      <c r="AN847" s="28">
        <f>INDEX('All applic'!$I$7:$I$59080,Z847)</f>
        <v>1</v>
      </c>
      <c r="AO847" s="113"/>
      <c r="AP847" s="113">
        <f>INDEX('All applic'!$J$7:$J$59080,U847)</f>
        <v>-1.2039999999999999E-2</v>
      </c>
      <c r="AQ847" s="113">
        <v>0</v>
      </c>
      <c r="AR847" s="113">
        <f>INDEX('All applic'!$J$7:$J$59080,W847)</f>
        <v>-1.2E-2</v>
      </c>
      <c r="AS847" s="113">
        <v>0</v>
      </c>
      <c r="AT847" s="113">
        <v>0</v>
      </c>
      <c r="AU847" s="113">
        <v>0</v>
      </c>
    </row>
    <row r="848" spans="1:47" x14ac:dyDescent="0.25">
      <c r="A848" s="113" t="str">
        <f t="shared" si="98"/>
        <v>CFLDMoMH15CZ08</v>
      </c>
      <c r="B848" s="113" t="str">
        <f t="shared" si="99"/>
        <v>CFLPGEDMoCZ08MH15</v>
      </c>
      <c r="C848" s="113" t="s">
        <v>118</v>
      </c>
      <c r="D848" s="113" t="s">
        <v>129</v>
      </c>
      <c r="E848" s="113" t="s">
        <v>1651</v>
      </c>
      <c r="F848" s="89" t="s">
        <v>1829</v>
      </c>
      <c r="G848" s="113" t="s">
        <v>107</v>
      </c>
      <c r="H848" s="113" t="s">
        <v>1662</v>
      </c>
      <c r="I848" s="115">
        <f t="shared" si="100"/>
        <v>0</v>
      </c>
      <c r="J848" s="115">
        <f t="shared" si="101"/>
        <v>0</v>
      </c>
      <c r="K848" s="115">
        <f t="shared" si="102"/>
        <v>0</v>
      </c>
      <c r="L848" s="113"/>
      <c r="M848" s="36">
        <f>VLOOKUP("HV_"&amp;$D848&amp;$E848&amp;VLOOKUP($F848,key!$L$3:$M$16,2,FALSE)&amp;$G848&amp;M$6,'HVAC wts'!$H$7:$R$13254,11,FALSE)</f>
        <v>0</v>
      </c>
      <c r="N848" s="36">
        <f>VLOOKUP("HV_"&amp;$D848&amp;$E848&amp;VLOOKUP($F848,key!$L$3:$M$15,2,FALSE)&amp;$G848&amp;N$6,'HVAC wts'!$H$7:$R$13254,11,FALSE)</f>
        <v>0</v>
      </c>
      <c r="O848" s="36">
        <f>VLOOKUP("HV_"&amp;$D848&amp;$E848&amp;VLOOKUP($F848,key!$L$3:$M$15,2,FALSE)&amp;$G848&amp;O$6,'HVAC wts'!$H$7:$R$13254,11,FALSE)</f>
        <v>0</v>
      </c>
      <c r="P848" s="36">
        <f>VLOOKUP("HV_"&amp;$D848&amp;$E848&amp;VLOOKUP($F848,key!$L$3:$M$15,2,FALSE)&amp;$G848&amp;P$6,'HVAC wts'!$H$7:$R$13254,11,FALSE)</f>
        <v>0</v>
      </c>
      <c r="Q848" s="36">
        <f>VLOOKUP("HV_"&amp;$D848&amp;$E848&amp;VLOOKUP($F848,key!$L$3:$M$15,2,FALSE)&amp;$G848&amp;Q$6,'HVAC wts'!$H$7:$R$13254,11,FALSE)</f>
        <v>0</v>
      </c>
      <c r="R848" s="36">
        <f>VLOOKUP("HV_"&amp;$D848&amp;$E848&amp;VLOOKUP($F848,key!$L$3:$M$15,2,FALSE)&amp;$G848&amp;R$6,'HVAC wts'!$H$7:$R$13254,11,FALSE)</f>
        <v>0</v>
      </c>
      <c r="S848" s="36">
        <f t="shared" si="103"/>
        <v>0</v>
      </c>
      <c r="T848" s="113"/>
      <c r="U848" s="113">
        <f>MATCH($A848&amp;U$6,'All applic'!$A$7:$A$59080,0)</f>
        <v>1183</v>
      </c>
      <c r="V848" s="113">
        <f>MATCH($A848&amp;V$6,'All applic'!$A$7:$A$59080,0)</f>
        <v>1184</v>
      </c>
      <c r="W848" s="113">
        <f>MATCH($A848&amp;W$6,'All applic'!$A$7:$A$59080,0)</f>
        <v>1186</v>
      </c>
      <c r="X848" s="113">
        <f>MATCH($A848&amp;X$6,'All applic'!$A$7:$A$59080,0)</f>
        <v>1185</v>
      </c>
      <c r="Y848" s="113">
        <f>MATCH($A848&amp;Y$6,'All applic'!$A$7:$A$59080,0)</f>
        <v>1183</v>
      </c>
      <c r="Z848" s="113">
        <f>MATCH($A848&amp;Z$6,'All applic'!$A$7:$A$59080,0)</f>
        <v>1186</v>
      </c>
      <c r="AA848" s="113"/>
      <c r="AB848" s="28">
        <f>INDEX('All applic'!$H$7:$H$59080,U848)</f>
        <v>1.17</v>
      </c>
      <c r="AC848" s="28">
        <f>INDEX('All applic'!$H$7:$H$59080,V848)</f>
        <v>1.0780000000000001</v>
      </c>
      <c r="AD848" s="28">
        <f>INDEX('All applic'!$H$7:$H$59080,W848)</f>
        <v>1</v>
      </c>
      <c r="AE848" s="28">
        <f>INDEX('All applic'!$H$7:$H$59080,X848)</f>
        <v>0.80400000000000005</v>
      </c>
      <c r="AF848" s="28">
        <f>INDEX('All applic'!$H$7:$H$59080,Y848)</f>
        <v>1.17</v>
      </c>
      <c r="AG848" s="28">
        <f>INDEX('All applic'!$H$7:$H$59080,Z848)</f>
        <v>1</v>
      </c>
      <c r="AH848" s="28"/>
      <c r="AI848" s="28">
        <f>INDEX('All applic'!$I$7:$I$59080,U848)</f>
        <v>1.5000000000000002</v>
      </c>
      <c r="AJ848" s="28">
        <f>INDEX('All applic'!$I$7:$I$59080,V848)</f>
        <v>1.5227272727272729</v>
      </c>
      <c r="AK848" s="28">
        <f>INDEX('All applic'!$I$7:$I$59080,W848)</f>
        <v>1.0227272727272727</v>
      </c>
      <c r="AL848" s="28">
        <f>INDEX('All applic'!$I$7:$I$59080,X848)</f>
        <v>1.0227272727272727</v>
      </c>
      <c r="AM848" s="28">
        <f>INDEX('All applic'!$I$7:$I$59080,Y848)</f>
        <v>1.5000000000000002</v>
      </c>
      <c r="AN848" s="28">
        <f>INDEX('All applic'!$I$7:$I$59080,Z848)</f>
        <v>1.0227272727272727</v>
      </c>
      <c r="AO848" s="113"/>
      <c r="AP848" s="113">
        <f>INDEX('All applic'!$J$7:$J$59080,U848)</f>
        <v>-1.5439999999999999E-2</v>
      </c>
      <c r="AQ848" s="113">
        <v>0</v>
      </c>
      <c r="AR848" s="113">
        <f>INDEX('All applic'!$J$7:$J$59080,W848)</f>
        <v>-1.5339999999999999E-2</v>
      </c>
      <c r="AS848" s="113">
        <v>0</v>
      </c>
      <c r="AT848" s="113">
        <v>0</v>
      </c>
      <c r="AU848" s="113">
        <v>0</v>
      </c>
    </row>
    <row r="849" spans="1:47" x14ac:dyDescent="0.25">
      <c r="A849" s="113" t="str">
        <f t="shared" si="98"/>
        <v>CFLDMoMH15CZ09</v>
      </c>
      <c r="B849" s="113" t="str">
        <f t="shared" si="99"/>
        <v>CFLPGEDMoCZ09MH15</v>
      </c>
      <c r="C849" s="113" t="s">
        <v>118</v>
      </c>
      <c r="D849" s="113" t="s">
        <v>129</v>
      </c>
      <c r="E849" s="113" t="s">
        <v>1651</v>
      </c>
      <c r="F849" s="89" t="s">
        <v>1829</v>
      </c>
      <c r="G849" s="113" t="s">
        <v>108</v>
      </c>
      <c r="H849" s="113" t="s">
        <v>1662</v>
      </c>
      <c r="I849" s="115">
        <f t="shared" si="100"/>
        <v>0</v>
      </c>
      <c r="J849" s="115">
        <f t="shared" si="101"/>
        <v>0</v>
      </c>
      <c r="K849" s="115">
        <f t="shared" si="102"/>
        <v>0</v>
      </c>
      <c r="L849" s="113"/>
      <c r="M849" s="36">
        <f>VLOOKUP("HV_"&amp;$D849&amp;$E849&amp;VLOOKUP($F849,key!$L$3:$M$16,2,FALSE)&amp;$G849&amp;M$6,'HVAC wts'!$H$7:$R$13254,11,FALSE)</f>
        <v>0</v>
      </c>
      <c r="N849" s="36">
        <f>VLOOKUP("HV_"&amp;$D849&amp;$E849&amp;VLOOKUP($F849,key!$L$3:$M$15,2,FALSE)&amp;$G849&amp;N$6,'HVAC wts'!$H$7:$R$13254,11,FALSE)</f>
        <v>0</v>
      </c>
      <c r="O849" s="36">
        <f>VLOOKUP("HV_"&amp;$D849&amp;$E849&amp;VLOOKUP($F849,key!$L$3:$M$15,2,FALSE)&amp;$G849&amp;O$6,'HVAC wts'!$H$7:$R$13254,11,FALSE)</f>
        <v>0</v>
      </c>
      <c r="P849" s="36">
        <f>VLOOKUP("HV_"&amp;$D849&amp;$E849&amp;VLOOKUP($F849,key!$L$3:$M$15,2,FALSE)&amp;$G849&amp;P$6,'HVAC wts'!$H$7:$R$13254,11,FALSE)</f>
        <v>0</v>
      </c>
      <c r="Q849" s="36">
        <f>VLOOKUP("HV_"&amp;$D849&amp;$E849&amp;VLOOKUP($F849,key!$L$3:$M$15,2,FALSE)&amp;$G849&amp;Q$6,'HVAC wts'!$H$7:$R$13254,11,FALSE)</f>
        <v>0</v>
      </c>
      <c r="R849" s="36">
        <f>VLOOKUP("HV_"&amp;$D849&amp;$E849&amp;VLOOKUP($F849,key!$L$3:$M$15,2,FALSE)&amp;$G849&amp;R$6,'HVAC wts'!$H$7:$R$13254,11,FALSE)</f>
        <v>0</v>
      </c>
      <c r="S849" s="36">
        <f t="shared" si="103"/>
        <v>0</v>
      </c>
      <c r="T849" s="113"/>
      <c r="U849" s="113">
        <f>MATCH($A849&amp;U$6,'All applic'!$A$7:$A$59080,0)</f>
        <v>1187</v>
      </c>
      <c r="V849" s="113">
        <f>MATCH($A849&amp;V$6,'All applic'!$A$7:$A$59080,0)</f>
        <v>1188</v>
      </c>
      <c r="W849" s="113">
        <f>MATCH($A849&amp;W$6,'All applic'!$A$7:$A$59080,0)</f>
        <v>1190</v>
      </c>
      <c r="X849" s="113">
        <f>MATCH($A849&amp;X$6,'All applic'!$A$7:$A$59080,0)</f>
        <v>1189</v>
      </c>
      <c r="Y849" s="113">
        <f>MATCH($A849&amp;Y$6,'All applic'!$A$7:$A$59080,0)</f>
        <v>1187</v>
      </c>
      <c r="Z849" s="113">
        <f>MATCH($A849&amp;Z$6,'All applic'!$A$7:$A$59080,0)</f>
        <v>1190</v>
      </c>
      <c r="AA849" s="113"/>
      <c r="AB849" s="28">
        <f>INDEX('All applic'!$H$7:$H$59080,U849)</f>
        <v>1.1200000000000001</v>
      </c>
      <c r="AC849" s="28">
        <f>INDEX('All applic'!$H$7:$H$59080,V849)</f>
        <v>1.006</v>
      </c>
      <c r="AD849" s="28">
        <f>INDEX('All applic'!$H$7:$H$59080,W849)</f>
        <v>0.998</v>
      </c>
      <c r="AE849" s="28">
        <f>INDEX('All applic'!$H$7:$H$59080,X849)</f>
        <v>0.754</v>
      </c>
      <c r="AF849" s="28">
        <f>INDEX('All applic'!$H$7:$H$59080,Y849)</f>
        <v>1.1200000000000001</v>
      </c>
      <c r="AG849" s="28">
        <f>INDEX('All applic'!$H$7:$H$59080,Z849)</f>
        <v>0.998</v>
      </c>
      <c r="AH849" s="28"/>
      <c r="AI849" s="28">
        <f>INDEX('All applic'!$I$7:$I$59080,U849)</f>
        <v>1.5681818181818183</v>
      </c>
      <c r="AJ849" s="28">
        <f>INDEX('All applic'!$I$7:$I$59080,V849)</f>
        <v>1.5681818181818183</v>
      </c>
      <c r="AK849" s="28">
        <f>INDEX('All applic'!$I$7:$I$59080,W849)</f>
        <v>1.0227272727272727</v>
      </c>
      <c r="AL849" s="28">
        <f>INDEX('All applic'!$I$7:$I$59080,X849)</f>
        <v>1.0227272727272727</v>
      </c>
      <c r="AM849" s="28">
        <f>INDEX('All applic'!$I$7:$I$59080,Y849)</f>
        <v>1.5681818181818183</v>
      </c>
      <c r="AN849" s="28">
        <f>INDEX('All applic'!$I$7:$I$59080,Z849)</f>
        <v>1.0227272727272727</v>
      </c>
      <c r="AO849" s="113"/>
      <c r="AP849" s="113">
        <f>INDEX('All applic'!$J$7:$J$59080,U849)</f>
        <v>-1.864E-2</v>
      </c>
      <c r="AQ849" s="113">
        <v>0</v>
      </c>
      <c r="AR849" s="113">
        <f>INDEX('All applic'!$J$7:$J$59080,W849)</f>
        <v>-1.8600000000000002E-2</v>
      </c>
      <c r="AS849" s="113">
        <v>0</v>
      </c>
      <c r="AT849" s="113">
        <v>0</v>
      </c>
      <c r="AU849" s="113">
        <v>0</v>
      </c>
    </row>
    <row r="850" spans="1:47" x14ac:dyDescent="0.25">
      <c r="A850" s="113" t="str">
        <f t="shared" si="98"/>
        <v>CFLDMoMH15CZ10</v>
      </c>
      <c r="B850" s="113" t="str">
        <f t="shared" si="99"/>
        <v>CFLPGEDMoCZ10MH15</v>
      </c>
      <c r="C850" s="113" t="s">
        <v>118</v>
      </c>
      <c r="D850" s="113" t="s">
        <v>129</v>
      </c>
      <c r="E850" s="113" t="s">
        <v>1651</v>
      </c>
      <c r="F850" s="89" t="s">
        <v>1829</v>
      </c>
      <c r="G850" s="113" t="s">
        <v>109</v>
      </c>
      <c r="H850" s="113" t="s">
        <v>1662</v>
      </c>
      <c r="I850" s="115">
        <f t="shared" si="100"/>
        <v>0</v>
      </c>
      <c r="J850" s="115">
        <f t="shared" si="101"/>
        <v>0</v>
      </c>
      <c r="K850" s="115">
        <f t="shared" si="102"/>
        <v>0</v>
      </c>
      <c r="L850" s="113"/>
      <c r="M850" s="36">
        <f>VLOOKUP("HV_"&amp;$D850&amp;$E850&amp;VLOOKUP($F850,key!$L$3:$M$16,2,FALSE)&amp;$G850&amp;M$6,'HVAC wts'!$H$7:$R$13254,11,FALSE)</f>
        <v>0</v>
      </c>
      <c r="N850" s="36">
        <f>VLOOKUP("HV_"&amp;$D850&amp;$E850&amp;VLOOKUP($F850,key!$L$3:$M$15,2,FALSE)&amp;$G850&amp;N$6,'HVAC wts'!$H$7:$R$13254,11,FALSE)</f>
        <v>0</v>
      </c>
      <c r="O850" s="36">
        <f>VLOOKUP("HV_"&amp;$D850&amp;$E850&amp;VLOOKUP($F850,key!$L$3:$M$15,2,FALSE)&amp;$G850&amp;O$6,'HVAC wts'!$H$7:$R$13254,11,FALSE)</f>
        <v>0</v>
      </c>
      <c r="P850" s="36">
        <f>VLOOKUP("HV_"&amp;$D850&amp;$E850&amp;VLOOKUP($F850,key!$L$3:$M$15,2,FALSE)&amp;$G850&amp;P$6,'HVAC wts'!$H$7:$R$13254,11,FALSE)</f>
        <v>0</v>
      </c>
      <c r="Q850" s="36">
        <f>VLOOKUP("HV_"&amp;$D850&amp;$E850&amp;VLOOKUP($F850,key!$L$3:$M$15,2,FALSE)&amp;$G850&amp;Q$6,'HVAC wts'!$H$7:$R$13254,11,FALSE)</f>
        <v>0</v>
      </c>
      <c r="R850" s="36">
        <f>VLOOKUP("HV_"&amp;$D850&amp;$E850&amp;VLOOKUP($F850,key!$L$3:$M$15,2,FALSE)&amp;$G850&amp;R$6,'HVAC wts'!$H$7:$R$13254,11,FALSE)</f>
        <v>0</v>
      </c>
      <c r="S850" s="36">
        <f t="shared" si="103"/>
        <v>0</v>
      </c>
      <c r="T850" s="113"/>
      <c r="U850" s="113">
        <f>MATCH($A850&amp;U$6,'All applic'!$A$7:$A$59080,0)</f>
        <v>1191</v>
      </c>
      <c r="V850" s="113">
        <f>MATCH($A850&amp;V$6,'All applic'!$A$7:$A$59080,0)</f>
        <v>1192</v>
      </c>
      <c r="W850" s="113">
        <f>MATCH($A850&amp;W$6,'All applic'!$A$7:$A$59080,0)</f>
        <v>1194</v>
      </c>
      <c r="X850" s="113">
        <f>MATCH($A850&amp;X$6,'All applic'!$A$7:$A$59080,0)</f>
        <v>1193</v>
      </c>
      <c r="Y850" s="113">
        <f>MATCH($A850&amp;Y$6,'All applic'!$A$7:$A$59080,0)</f>
        <v>1191</v>
      </c>
      <c r="Z850" s="113">
        <f>MATCH($A850&amp;Z$6,'All applic'!$A$7:$A$59080,0)</f>
        <v>1194</v>
      </c>
      <c r="AA850" s="113"/>
      <c r="AB850" s="28">
        <f>INDEX('All applic'!$H$7:$H$59080,U850)</f>
        <v>1.1539999999999999</v>
      </c>
      <c r="AC850" s="28">
        <f>INDEX('All applic'!$H$7:$H$59080,V850)</f>
        <v>1.014</v>
      </c>
      <c r="AD850" s="28">
        <f>INDEX('All applic'!$H$7:$H$59080,W850)</f>
        <v>0.996</v>
      </c>
      <c r="AE850" s="28">
        <f>INDEX('All applic'!$H$7:$H$59080,X850)</f>
        <v>0.73799999999999999</v>
      </c>
      <c r="AF850" s="28">
        <f>INDEX('All applic'!$H$7:$H$59080,Y850)</f>
        <v>1.1539999999999999</v>
      </c>
      <c r="AG850" s="28">
        <f>INDEX('All applic'!$H$7:$H$59080,Z850)</f>
        <v>0.996</v>
      </c>
      <c r="AH850" s="28"/>
      <c r="AI850" s="28">
        <f>INDEX('All applic'!$I$7:$I$59080,U850)</f>
        <v>1.4772727272727275</v>
      </c>
      <c r="AJ850" s="28">
        <f>INDEX('All applic'!$I$7:$I$59080,V850)</f>
        <v>1.5227272727272729</v>
      </c>
      <c r="AK850" s="28">
        <f>INDEX('All applic'!$I$7:$I$59080,W850)</f>
        <v>1.0227272727272727</v>
      </c>
      <c r="AL850" s="28">
        <f>INDEX('All applic'!$I$7:$I$59080,X850)</f>
        <v>1</v>
      </c>
      <c r="AM850" s="28">
        <f>INDEX('All applic'!$I$7:$I$59080,Y850)</f>
        <v>1.4772727272727275</v>
      </c>
      <c r="AN850" s="28">
        <f>INDEX('All applic'!$I$7:$I$59080,Z850)</f>
        <v>1.0227272727272727</v>
      </c>
      <c r="AO850" s="113"/>
      <c r="AP850" s="113">
        <f>INDEX('All applic'!$J$7:$J$59080,U850)</f>
        <v>-2.0399999999999998E-2</v>
      </c>
      <c r="AQ850" s="113">
        <v>0</v>
      </c>
      <c r="AR850" s="113">
        <f>INDEX('All applic'!$J$7:$J$59080,W850)</f>
        <v>-2.0199999999999999E-2</v>
      </c>
      <c r="AS850" s="113">
        <v>0</v>
      </c>
      <c r="AT850" s="113">
        <v>0</v>
      </c>
      <c r="AU850" s="113">
        <v>0</v>
      </c>
    </row>
    <row r="851" spans="1:47" x14ac:dyDescent="0.25">
      <c r="A851" s="113" t="str">
        <f t="shared" si="98"/>
        <v>CFLDMoMH15CZ11</v>
      </c>
      <c r="B851" s="113" t="str">
        <f t="shared" si="99"/>
        <v>CFLPGEDMoCZ11MH15</v>
      </c>
      <c r="C851" s="113" t="s">
        <v>118</v>
      </c>
      <c r="D851" s="113" t="s">
        <v>129</v>
      </c>
      <c r="E851" s="113" t="s">
        <v>1651</v>
      </c>
      <c r="F851" s="89" t="s">
        <v>1829</v>
      </c>
      <c r="G851" s="113" t="s">
        <v>110</v>
      </c>
      <c r="H851" s="113" t="s">
        <v>1662</v>
      </c>
      <c r="I851" s="115">
        <f t="shared" si="100"/>
        <v>1.1078556701030926</v>
      </c>
      <c r="J851" s="115">
        <f t="shared" si="101"/>
        <v>1.5365853658536583</v>
      </c>
      <c r="K851" s="115">
        <f t="shared" si="102"/>
        <v>-1.6164948453608247E-2</v>
      </c>
      <c r="L851" s="113"/>
      <c r="M851" s="36">
        <f>VLOOKUP("HV_"&amp;$D851&amp;$E851&amp;VLOOKUP($F851,key!$L$3:$M$16,2,FALSE)&amp;$G851&amp;M$6,'HVAC wts'!$H$7:$R$13254,11,FALSE)</f>
        <v>230.49599999999995</v>
      </c>
      <c r="N851" s="36">
        <f>VLOOKUP("HV_"&amp;$D851&amp;$E851&amp;VLOOKUP($F851,key!$L$3:$M$15,2,FALSE)&amp;$G851&amp;N$6,'HVAC wts'!$H$7:$R$13254,11,FALSE)</f>
        <v>32.927999999999997</v>
      </c>
      <c r="O851" s="36">
        <f>VLOOKUP("HV_"&amp;$D851&amp;$E851&amp;VLOOKUP($F851,key!$L$3:$M$15,2,FALSE)&amp;$G851&amp;O$6,'HVAC wts'!$H$7:$R$13254,11,FALSE)</f>
        <v>0</v>
      </c>
      <c r="P851" s="36">
        <f>VLOOKUP("HV_"&amp;$D851&amp;$E851&amp;VLOOKUP($F851,key!$L$3:$M$15,2,FALSE)&amp;$G851&amp;P$6,'HVAC wts'!$H$7:$R$13254,11,FALSE)</f>
        <v>0</v>
      </c>
      <c r="Q851" s="36">
        <f>VLOOKUP("HV_"&amp;$D851&amp;$E851&amp;VLOOKUP($F851,key!$L$3:$M$15,2,FALSE)&amp;$G851&amp;Q$6,'HVAC wts'!$H$7:$R$13254,11,FALSE)</f>
        <v>55.977600000000002</v>
      </c>
      <c r="R851" s="36">
        <f>VLOOKUP("HV_"&amp;$D851&amp;$E851&amp;VLOOKUP($F851,key!$L$3:$M$15,2,FALSE)&amp;$G851&amp;R$6,'HVAC wts'!$H$7:$R$13254,11,FALSE)</f>
        <v>0</v>
      </c>
      <c r="S851" s="36">
        <f t="shared" si="103"/>
        <v>319.40159999999997</v>
      </c>
      <c r="T851" s="113"/>
      <c r="U851" s="113">
        <f>MATCH($A851&amp;U$6,'All applic'!$A$7:$A$59080,0)</f>
        <v>1195</v>
      </c>
      <c r="V851" s="113">
        <f>MATCH($A851&amp;V$6,'All applic'!$A$7:$A$59080,0)</f>
        <v>1196</v>
      </c>
      <c r="W851" s="113">
        <f>MATCH($A851&amp;W$6,'All applic'!$A$7:$A$59080,0)</f>
        <v>1198</v>
      </c>
      <c r="X851" s="113">
        <f>MATCH($A851&amp;X$6,'All applic'!$A$7:$A$59080,0)</f>
        <v>1197</v>
      </c>
      <c r="Y851" s="113">
        <f>MATCH($A851&amp;Y$6,'All applic'!$A$7:$A$59080,0)</f>
        <v>1195</v>
      </c>
      <c r="Z851" s="113">
        <f>MATCH($A851&amp;Z$6,'All applic'!$A$7:$A$59080,0)</f>
        <v>1198</v>
      </c>
      <c r="AA851" s="113"/>
      <c r="AB851" s="28">
        <f>INDEX('All applic'!$H$7:$H$59080,U851)</f>
        <v>1.1259999999999999</v>
      </c>
      <c r="AC851" s="28">
        <f>INDEX('All applic'!$H$7:$H$59080,V851)</f>
        <v>0.95</v>
      </c>
      <c r="AD851" s="28">
        <f>INDEX('All applic'!$H$7:$H$59080,W851)</f>
        <v>0.996</v>
      </c>
      <c r="AE851" s="28">
        <f>INDEX('All applic'!$H$7:$H$59080,X851)</f>
        <v>0.71199999999999997</v>
      </c>
      <c r="AF851" s="28">
        <f>INDEX('All applic'!$H$7:$H$59080,Y851)</f>
        <v>1.1259999999999999</v>
      </c>
      <c r="AG851" s="28">
        <f>INDEX('All applic'!$H$7:$H$59080,Z851)</f>
        <v>0.996</v>
      </c>
      <c r="AH851" s="28"/>
      <c r="AI851" s="28">
        <f>INDEX('All applic'!$I$7:$I$59080,U851)</f>
        <v>1.5365853658536586</v>
      </c>
      <c r="AJ851" s="28">
        <f>INDEX('All applic'!$I$7:$I$59080,V851)</f>
        <v>1.5365853658536586</v>
      </c>
      <c r="AK851" s="28">
        <f>INDEX('All applic'!$I$7:$I$59080,W851)</f>
        <v>1</v>
      </c>
      <c r="AL851" s="28">
        <f>INDEX('All applic'!$I$7:$I$59080,X851)</f>
        <v>1</v>
      </c>
      <c r="AM851" s="28">
        <f>INDEX('All applic'!$I$7:$I$59080,Y851)</f>
        <v>1.5365853658536586</v>
      </c>
      <c r="AN851" s="28">
        <f>INDEX('All applic'!$I$7:$I$59080,Z851)</f>
        <v>1</v>
      </c>
      <c r="AO851" s="113"/>
      <c r="AP851" s="113">
        <f>INDEX('All applic'!$J$7:$J$59080,U851)</f>
        <v>-2.24E-2</v>
      </c>
      <c r="AQ851" s="113">
        <v>0</v>
      </c>
      <c r="AR851" s="113">
        <f>INDEX('All applic'!$J$7:$J$59080,W851)</f>
        <v>-2.2200000000000001E-2</v>
      </c>
      <c r="AS851" s="113">
        <v>0</v>
      </c>
      <c r="AT851" s="113">
        <v>0</v>
      </c>
      <c r="AU851" s="113">
        <v>0</v>
      </c>
    </row>
    <row r="852" spans="1:47" x14ac:dyDescent="0.25">
      <c r="A852" s="113" t="str">
        <f t="shared" si="98"/>
        <v>CFLDMoMH15CZ12</v>
      </c>
      <c r="B852" s="113" t="str">
        <f t="shared" si="99"/>
        <v>CFLPGEDMoCZ12MH15</v>
      </c>
      <c r="C852" s="113" t="s">
        <v>118</v>
      </c>
      <c r="D852" s="113" t="s">
        <v>129</v>
      </c>
      <c r="E852" s="113" t="s">
        <v>1651</v>
      </c>
      <c r="F852" s="89" t="s">
        <v>1829</v>
      </c>
      <c r="G852" s="113" t="s">
        <v>111</v>
      </c>
      <c r="H852" s="113" t="s">
        <v>1662</v>
      </c>
      <c r="I852" s="115">
        <f t="shared" si="100"/>
        <v>1.0886185567010309</v>
      </c>
      <c r="J852" s="115">
        <f t="shared" si="101"/>
        <v>1.6829268292682928</v>
      </c>
      <c r="K852" s="115">
        <f t="shared" si="102"/>
        <v>-1.8474226804123712E-2</v>
      </c>
      <c r="L852" s="113"/>
      <c r="M852" s="36">
        <f>VLOOKUP("HV_"&amp;$D852&amp;$E852&amp;VLOOKUP($F852,key!$L$3:$M$16,2,FALSE)&amp;$G852&amp;M$6,'HVAC wts'!$H$7:$R$13254,11,FALSE)</f>
        <v>228.60879999999997</v>
      </c>
      <c r="N852" s="36">
        <f>VLOOKUP("HV_"&amp;$D852&amp;$E852&amp;VLOOKUP($F852,key!$L$3:$M$15,2,FALSE)&amp;$G852&amp;N$6,'HVAC wts'!$H$7:$R$13254,11,FALSE)</f>
        <v>32.6584</v>
      </c>
      <c r="O852" s="36">
        <f>VLOOKUP("HV_"&amp;$D852&amp;$E852&amp;VLOOKUP($F852,key!$L$3:$M$15,2,FALSE)&amp;$G852&amp;O$6,'HVAC wts'!$H$7:$R$13254,11,FALSE)</f>
        <v>0</v>
      </c>
      <c r="P852" s="36">
        <f>VLOOKUP("HV_"&amp;$D852&amp;$E852&amp;VLOOKUP($F852,key!$L$3:$M$15,2,FALSE)&amp;$G852&amp;P$6,'HVAC wts'!$H$7:$R$13254,11,FALSE)</f>
        <v>0</v>
      </c>
      <c r="Q852" s="36">
        <f>VLOOKUP("HV_"&amp;$D852&amp;$E852&amp;VLOOKUP($F852,key!$L$3:$M$15,2,FALSE)&amp;$G852&amp;Q$6,'HVAC wts'!$H$7:$R$13254,11,FALSE)</f>
        <v>55.519280000000002</v>
      </c>
      <c r="R852" s="36">
        <f>VLOOKUP("HV_"&amp;$D852&amp;$E852&amp;VLOOKUP($F852,key!$L$3:$M$15,2,FALSE)&amp;$G852&amp;R$6,'HVAC wts'!$H$7:$R$13254,11,FALSE)</f>
        <v>0</v>
      </c>
      <c r="S852" s="36">
        <f t="shared" si="103"/>
        <v>316.78647999999998</v>
      </c>
      <c r="T852" s="113"/>
      <c r="U852" s="113">
        <f>MATCH($A852&amp;U$6,'All applic'!$A$7:$A$59080,0)</f>
        <v>1199</v>
      </c>
      <c r="V852" s="113">
        <f>MATCH($A852&amp;V$6,'All applic'!$A$7:$A$59080,0)</f>
        <v>1200</v>
      </c>
      <c r="W852" s="113">
        <f>MATCH($A852&amp;W$6,'All applic'!$A$7:$A$59080,0)</f>
        <v>1202</v>
      </c>
      <c r="X852" s="113">
        <f>MATCH($A852&amp;X$6,'All applic'!$A$7:$A$59080,0)</f>
        <v>1201</v>
      </c>
      <c r="Y852" s="113">
        <f>MATCH($A852&amp;Y$6,'All applic'!$A$7:$A$59080,0)</f>
        <v>1199</v>
      </c>
      <c r="Z852" s="113">
        <f>MATCH($A852&amp;Z$6,'All applic'!$A$7:$A$59080,0)</f>
        <v>1202</v>
      </c>
      <c r="AA852" s="113"/>
      <c r="AB852" s="28">
        <f>INDEX('All applic'!$H$7:$H$59080,U852)</f>
        <v>1.1080000000000001</v>
      </c>
      <c r="AC852" s="28">
        <f>INDEX('All applic'!$H$7:$H$59080,V852)</f>
        <v>0.92</v>
      </c>
      <c r="AD852" s="28">
        <f>INDEX('All applic'!$H$7:$H$59080,W852)</f>
        <v>0.99199999999999999</v>
      </c>
      <c r="AE852" s="28">
        <f>INDEX('All applic'!$H$7:$H$59080,X852)</f>
        <v>0.66800000000000004</v>
      </c>
      <c r="AF852" s="28">
        <f>INDEX('All applic'!$H$7:$H$59080,Y852)</f>
        <v>1.1080000000000001</v>
      </c>
      <c r="AG852" s="28">
        <f>INDEX('All applic'!$H$7:$H$59080,Z852)</f>
        <v>0.99199999999999999</v>
      </c>
      <c r="AH852" s="28"/>
      <c r="AI852" s="28">
        <f>INDEX('All applic'!$I$7:$I$59080,U852)</f>
        <v>1.6829268292682928</v>
      </c>
      <c r="AJ852" s="28">
        <f>INDEX('All applic'!$I$7:$I$59080,V852)</f>
        <v>1.6829268292682928</v>
      </c>
      <c r="AK852" s="28">
        <f>INDEX('All applic'!$I$7:$I$59080,W852)</f>
        <v>1</v>
      </c>
      <c r="AL852" s="28">
        <f>INDEX('All applic'!$I$7:$I$59080,X852)</f>
        <v>1</v>
      </c>
      <c r="AM852" s="28">
        <f>INDEX('All applic'!$I$7:$I$59080,Y852)</f>
        <v>1.6829268292682928</v>
      </c>
      <c r="AN852" s="28">
        <f>INDEX('All applic'!$I$7:$I$59080,Z852)</f>
        <v>1</v>
      </c>
      <c r="AO852" s="113"/>
      <c r="AP852" s="113">
        <f>INDEX('All applic'!$J$7:$J$59080,U852)</f>
        <v>-2.5600000000000001E-2</v>
      </c>
      <c r="AQ852" s="113">
        <v>0</v>
      </c>
      <c r="AR852" s="113">
        <f>INDEX('All applic'!$J$7:$J$59080,W852)</f>
        <v>-2.52E-2</v>
      </c>
      <c r="AS852" s="113">
        <v>0</v>
      </c>
      <c r="AT852" s="113">
        <v>0</v>
      </c>
      <c r="AU852" s="113">
        <v>0</v>
      </c>
    </row>
    <row r="853" spans="1:47" x14ac:dyDescent="0.25">
      <c r="A853" s="113" t="str">
        <f t="shared" si="98"/>
        <v>CFLDMoMH15CZ13</v>
      </c>
      <c r="B853" s="113" t="str">
        <f t="shared" si="99"/>
        <v>CFLPGEDMoCZ13MH15</v>
      </c>
      <c r="C853" s="113" t="s">
        <v>118</v>
      </c>
      <c r="D853" s="113" t="s">
        <v>129</v>
      </c>
      <c r="E853" s="113" t="s">
        <v>1651</v>
      </c>
      <c r="F853" s="89" t="s">
        <v>1829</v>
      </c>
      <c r="G853" s="113" t="s">
        <v>112</v>
      </c>
      <c r="H853" s="113" t="s">
        <v>1662</v>
      </c>
      <c r="I853" s="115">
        <f t="shared" si="100"/>
        <v>0.96472164948453598</v>
      </c>
      <c r="J853" s="115">
        <f t="shared" si="101"/>
        <v>1</v>
      </c>
      <c r="K853" s="115">
        <f t="shared" si="102"/>
        <v>-1.6020618556701029E-2</v>
      </c>
      <c r="L853" s="113"/>
      <c r="M853" s="36">
        <f>VLOOKUP("HV_"&amp;$D853&amp;$E853&amp;VLOOKUP($F853,key!$L$3:$M$16,2,FALSE)&amp;$G853&amp;M$6,'HVAC wts'!$H$7:$R$13254,11,FALSE)</f>
        <v>0</v>
      </c>
      <c r="N853" s="36">
        <f>VLOOKUP("HV_"&amp;$D853&amp;$E853&amp;VLOOKUP($F853,key!$L$3:$M$15,2,FALSE)&amp;$G853&amp;N$6,'HVAC wts'!$H$7:$R$13254,11,FALSE)</f>
        <v>0</v>
      </c>
      <c r="O853" s="36">
        <f>VLOOKUP("HV_"&amp;$D853&amp;$E853&amp;VLOOKUP($F853,key!$L$3:$M$15,2,FALSE)&amp;$G853&amp;O$6,'HVAC wts'!$H$7:$R$13254,11,FALSE)</f>
        <v>130.71519999999998</v>
      </c>
      <c r="P853" s="36">
        <f>VLOOKUP("HV_"&amp;$D853&amp;$E853&amp;VLOOKUP($F853,key!$L$3:$M$15,2,FALSE)&amp;$G853&amp;P$6,'HVAC wts'!$H$7:$R$13254,11,FALSE)</f>
        <v>18.6736</v>
      </c>
      <c r="Q853" s="36">
        <f>VLOOKUP("HV_"&amp;$D853&amp;$E853&amp;VLOOKUP($F853,key!$L$3:$M$15,2,FALSE)&amp;$G853&amp;Q$6,'HVAC wts'!$H$7:$R$13254,11,FALSE)</f>
        <v>0</v>
      </c>
      <c r="R853" s="36">
        <f>VLOOKUP("HV_"&amp;$D853&amp;$E853&amp;VLOOKUP($F853,key!$L$3:$M$15,2,FALSE)&amp;$G853&amp;R$6,'HVAC wts'!$H$7:$R$13254,11,FALSE)</f>
        <v>31.74512</v>
      </c>
      <c r="S853" s="36">
        <f t="shared" si="103"/>
        <v>181.13391999999999</v>
      </c>
      <c r="T853" s="113"/>
      <c r="U853" s="113">
        <f>MATCH($A853&amp;U$6,'All applic'!$A$7:$A$59080,0)</f>
        <v>1203</v>
      </c>
      <c r="V853" s="113">
        <f>MATCH($A853&amp;V$6,'All applic'!$A$7:$A$59080,0)</f>
        <v>1204</v>
      </c>
      <c r="W853" s="113">
        <f>MATCH($A853&amp;W$6,'All applic'!$A$7:$A$59080,0)</f>
        <v>1206</v>
      </c>
      <c r="X853" s="113">
        <f>MATCH($A853&amp;X$6,'All applic'!$A$7:$A$59080,0)</f>
        <v>1205</v>
      </c>
      <c r="Y853" s="113">
        <f>MATCH($A853&amp;Y$6,'All applic'!$A$7:$A$59080,0)</f>
        <v>1203</v>
      </c>
      <c r="Z853" s="113">
        <f>MATCH($A853&amp;Z$6,'All applic'!$A$7:$A$59080,0)</f>
        <v>1206</v>
      </c>
      <c r="AA853" s="113"/>
      <c r="AB853" s="28">
        <f>INDEX('All applic'!$H$7:$H$59080,U853)</f>
        <v>1.1559999999999999</v>
      </c>
      <c r="AC853" s="28">
        <f>INDEX('All applic'!$H$7:$H$59080,V853)</f>
        <v>0.98799999999999999</v>
      </c>
      <c r="AD853" s="28">
        <f>INDEX('All applic'!$H$7:$H$59080,W853)</f>
        <v>0.99399999999999999</v>
      </c>
      <c r="AE853" s="28">
        <f>INDEX('All applic'!$H$7:$H$59080,X853)</f>
        <v>0.71</v>
      </c>
      <c r="AF853" s="28">
        <f>INDEX('All applic'!$H$7:$H$59080,Y853)</f>
        <v>1.1559999999999999</v>
      </c>
      <c r="AG853" s="28">
        <f>INDEX('All applic'!$H$7:$H$59080,Z853)</f>
        <v>0.99399999999999999</v>
      </c>
      <c r="AH853" s="28"/>
      <c r="AI853" s="28">
        <f>INDEX('All applic'!$I$7:$I$59080,U853)</f>
        <v>1.5121951219512195</v>
      </c>
      <c r="AJ853" s="28">
        <f>INDEX('All applic'!$I$7:$I$59080,V853)</f>
        <v>1.5365853658536586</v>
      </c>
      <c r="AK853" s="28">
        <f>INDEX('All applic'!$I$7:$I$59080,W853)</f>
        <v>1</v>
      </c>
      <c r="AL853" s="28">
        <f>INDEX('All applic'!$I$7:$I$59080,X853)</f>
        <v>1</v>
      </c>
      <c r="AM853" s="28">
        <f>INDEX('All applic'!$I$7:$I$59080,Y853)</f>
        <v>1.5121951219512195</v>
      </c>
      <c r="AN853" s="28">
        <f>INDEX('All applic'!$I$7:$I$59080,Z853)</f>
        <v>1</v>
      </c>
      <c r="AO853" s="113"/>
      <c r="AP853" s="113">
        <f>INDEX('All applic'!$J$7:$J$59080,U853)</f>
        <v>-2.24E-2</v>
      </c>
      <c r="AQ853" s="113">
        <v>0</v>
      </c>
      <c r="AR853" s="113">
        <f>INDEX('All applic'!$J$7:$J$59080,W853)</f>
        <v>-2.2200000000000001E-2</v>
      </c>
      <c r="AS853" s="113">
        <v>0</v>
      </c>
      <c r="AT853" s="113">
        <v>0</v>
      </c>
      <c r="AU853" s="113">
        <v>0</v>
      </c>
    </row>
    <row r="854" spans="1:47" x14ac:dyDescent="0.25">
      <c r="A854" s="113" t="str">
        <f t="shared" si="98"/>
        <v>CFLDMoMH15CZ14</v>
      </c>
      <c r="B854" s="113" t="str">
        <f t="shared" si="99"/>
        <v>CFLPGEDMoCZ14MH15</v>
      </c>
      <c r="C854" s="113" t="s">
        <v>118</v>
      </c>
      <c r="D854" s="113" t="s">
        <v>129</v>
      </c>
      <c r="E854" s="113" t="s">
        <v>1651</v>
      </c>
      <c r="F854" s="89" t="s">
        <v>1829</v>
      </c>
      <c r="G854" s="113" t="s">
        <v>113</v>
      </c>
      <c r="H854" s="113" t="s">
        <v>1662</v>
      </c>
      <c r="I854" s="115">
        <f t="shared" si="100"/>
        <v>0</v>
      </c>
      <c r="J854" s="115">
        <f t="shared" si="101"/>
        <v>0</v>
      </c>
      <c r="K854" s="115">
        <f t="shared" si="102"/>
        <v>0</v>
      </c>
      <c r="L854" s="113"/>
      <c r="M854" s="36">
        <f>VLOOKUP("HV_"&amp;$D854&amp;$E854&amp;VLOOKUP($F854,key!$L$3:$M$16,2,FALSE)&amp;$G854&amp;M$6,'HVAC wts'!$H$7:$R$13254,11,FALSE)</f>
        <v>0</v>
      </c>
      <c r="N854" s="36">
        <f>VLOOKUP("HV_"&amp;$D854&amp;$E854&amp;VLOOKUP($F854,key!$L$3:$M$15,2,FALSE)&amp;$G854&amp;N$6,'HVAC wts'!$H$7:$R$13254,11,FALSE)</f>
        <v>0</v>
      </c>
      <c r="O854" s="36">
        <f>VLOOKUP("HV_"&amp;$D854&amp;$E854&amp;VLOOKUP($F854,key!$L$3:$M$15,2,FALSE)&amp;$G854&amp;O$6,'HVAC wts'!$H$7:$R$13254,11,FALSE)</f>
        <v>0</v>
      </c>
      <c r="P854" s="36">
        <f>VLOOKUP("HV_"&amp;$D854&amp;$E854&amp;VLOOKUP($F854,key!$L$3:$M$15,2,FALSE)&amp;$G854&amp;P$6,'HVAC wts'!$H$7:$R$13254,11,FALSE)</f>
        <v>0</v>
      </c>
      <c r="Q854" s="36">
        <f>VLOOKUP("HV_"&amp;$D854&amp;$E854&amp;VLOOKUP($F854,key!$L$3:$M$15,2,FALSE)&amp;$G854&amp;Q$6,'HVAC wts'!$H$7:$R$13254,11,FALSE)</f>
        <v>0</v>
      </c>
      <c r="R854" s="36">
        <f>VLOOKUP("HV_"&amp;$D854&amp;$E854&amp;VLOOKUP($F854,key!$L$3:$M$15,2,FALSE)&amp;$G854&amp;R$6,'HVAC wts'!$H$7:$R$13254,11,FALSE)</f>
        <v>0</v>
      </c>
      <c r="S854" s="36">
        <f t="shared" si="103"/>
        <v>0</v>
      </c>
      <c r="T854" s="113"/>
      <c r="U854" s="113">
        <f>MATCH($A854&amp;U$6,'All applic'!$A$7:$A$59080,0)</f>
        <v>1207</v>
      </c>
      <c r="V854" s="113">
        <f>MATCH($A854&amp;V$6,'All applic'!$A$7:$A$59080,0)</f>
        <v>1208</v>
      </c>
      <c r="W854" s="113">
        <f>MATCH($A854&amp;W$6,'All applic'!$A$7:$A$59080,0)</f>
        <v>1210</v>
      </c>
      <c r="X854" s="113">
        <f>MATCH($A854&amp;X$6,'All applic'!$A$7:$A$59080,0)</f>
        <v>1209</v>
      </c>
      <c r="Y854" s="113">
        <f>MATCH($A854&amp;Y$6,'All applic'!$A$7:$A$59080,0)</f>
        <v>1207</v>
      </c>
      <c r="Z854" s="113">
        <f>MATCH($A854&amp;Z$6,'All applic'!$A$7:$A$59080,0)</f>
        <v>1210</v>
      </c>
      <c r="AA854" s="113"/>
      <c r="AB854" s="28">
        <f>INDEX('All applic'!$H$7:$H$59080,U854)</f>
        <v>1.1499999999999999</v>
      </c>
      <c r="AC854" s="28">
        <f>INDEX('All applic'!$H$7:$H$59080,V854)</f>
        <v>0.92200000000000004</v>
      </c>
      <c r="AD854" s="28">
        <f>INDEX('All applic'!$H$7:$H$59080,W854)</f>
        <v>0.99199999999999999</v>
      </c>
      <c r="AE854" s="28">
        <f>INDEX('All applic'!$H$7:$H$59080,X854)</f>
        <v>0.68</v>
      </c>
      <c r="AF854" s="28">
        <f>INDEX('All applic'!$H$7:$H$59080,Y854)</f>
        <v>1.1499999999999999</v>
      </c>
      <c r="AG854" s="28">
        <f>INDEX('All applic'!$H$7:$H$59080,Z854)</f>
        <v>0.99199999999999999</v>
      </c>
      <c r="AH854" s="28"/>
      <c r="AI854" s="28">
        <f>INDEX('All applic'!$I$7:$I$59080,U854)</f>
        <v>1.5238095238095237</v>
      </c>
      <c r="AJ854" s="28">
        <f>INDEX('All applic'!$I$7:$I$59080,V854)</f>
        <v>1.5476190476190477</v>
      </c>
      <c r="AK854" s="28">
        <f>INDEX('All applic'!$I$7:$I$59080,W854)</f>
        <v>1.0238095238095237</v>
      </c>
      <c r="AL854" s="28">
        <f>INDEX('All applic'!$I$7:$I$59080,X854)</f>
        <v>1.0238095238095237</v>
      </c>
      <c r="AM854" s="28">
        <f>INDEX('All applic'!$I$7:$I$59080,Y854)</f>
        <v>1.5238095238095237</v>
      </c>
      <c r="AN854" s="28">
        <f>INDEX('All applic'!$I$7:$I$59080,Z854)</f>
        <v>1.0238095238095237</v>
      </c>
      <c r="AO854" s="113"/>
      <c r="AP854" s="113">
        <f>INDEX('All applic'!$J$7:$J$59080,U854)</f>
        <v>-2.5600000000000001E-2</v>
      </c>
      <c r="AQ854" s="113">
        <v>0</v>
      </c>
      <c r="AR854" s="113">
        <f>INDEX('All applic'!$J$7:$J$59080,W854)</f>
        <v>-2.52E-2</v>
      </c>
      <c r="AS854" s="113">
        <v>0</v>
      </c>
      <c r="AT854" s="113">
        <v>0</v>
      </c>
      <c r="AU854" s="113">
        <v>0</v>
      </c>
    </row>
    <row r="855" spans="1:47" x14ac:dyDescent="0.25">
      <c r="A855" s="113" t="str">
        <f t="shared" si="98"/>
        <v>CFLDMoMH15CZ15</v>
      </c>
      <c r="B855" s="113" t="str">
        <f t="shared" si="99"/>
        <v>CFLPGEDMoCZ15MH15</v>
      </c>
      <c r="C855" s="113" t="s">
        <v>118</v>
      </c>
      <c r="D855" s="113" t="s">
        <v>129</v>
      </c>
      <c r="E855" s="113" t="s">
        <v>1651</v>
      </c>
      <c r="F855" s="89" t="s">
        <v>1829</v>
      </c>
      <c r="G855" s="113" t="s">
        <v>114</v>
      </c>
      <c r="H855" s="113" t="s">
        <v>1662</v>
      </c>
      <c r="I855" s="115">
        <f t="shared" si="100"/>
        <v>0</v>
      </c>
      <c r="J855" s="115">
        <f t="shared" si="101"/>
        <v>0</v>
      </c>
      <c r="K855" s="115">
        <f t="shared" si="102"/>
        <v>0</v>
      </c>
      <c r="L855" s="113"/>
      <c r="M855" s="36">
        <f>VLOOKUP("HV_"&amp;$D855&amp;$E855&amp;VLOOKUP($F855,key!$L$3:$M$16,2,FALSE)&amp;$G855&amp;M$6,'HVAC wts'!$H$7:$R$13254,11,FALSE)</f>
        <v>0</v>
      </c>
      <c r="N855" s="36">
        <f>VLOOKUP("HV_"&amp;$D855&amp;$E855&amp;VLOOKUP($F855,key!$L$3:$M$15,2,FALSE)&amp;$G855&amp;N$6,'HVAC wts'!$H$7:$R$13254,11,FALSE)</f>
        <v>0</v>
      </c>
      <c r="O855" s="36">
        <f>VLOOKUP("HV_"&amp;$D855&amp;$E855&amp;VLOOKUP($F855,key!$L$3:$M$15,2,FALSE)&amp;$G855&amp;O$6,'HVAC wts'!$H$7:$R$13254,11,FALSE)</f>
        <v>0</v>
      </c>
      <c r="P855" s="36">
        <f>VLOOKUP("HV_"&amp;$D855&amp;$E855&amp;VLOOKUP($F855,key!$L$3:$M$15,2,FALSE)&amp;$G855&amp;P$6,'HVAC wts'!$H$7:$R$13254,11,FALSE)</f>
        <v>0</v>
      </c>
      <c r="Q855" s="36">
        <f>VLOOKUP("HV_"&amp;$D855&amp;$E855&amp;VLOOKUP($F855,key!$L$3:$M$15,2,FALSE)&amp;$G855&amp;Q$6,'HVAC wts'!$H$7:$R$13254,11,FALSE)</f>
        <v>0</v>
      </c>
      <c r="R855" s="36">
        <f>VLOOKUP("HV_"&amp;$D855&amp;$E855&amp;VLOOKUP($F855,key!$L$3:$M$15,2,FALSE)&amp;$G855&amp;R$6,'HVAC wts'!$H$7:$R$13254,11,FALSE)</f>
        <v>0</v>
      </c>
      <c r="S855" s="36">
        <f t="shared" si="103"/>
        <v>0</v>
      </c>
      <c r="T855" s="113"/>
      <c r="U855" s="113">
        <f>MATCH($A855&amp;U$6,'All applic'!$A$7:$A$59080,0)</f>
        <v>1211</v>
      </c>
      <c r="V855" s="113">
        <f>MATCH($A855&amp;V$6,'All applic'!$A$7:$A$59080,0)</f>
        <v>1212</v>
      </c>
      <c r="W855" s="113">
        <f>MATCH($A855&amp;W$6,'All applic'!$A$7:$A$59080,0)</f>
        <v>1214</v>
      </c>
      <c r="X855" s="113">
        <f>MATCH($A855&amp;X$6,'All applic'!$A$7:$A$59080,0)</f>
        <v>1213</v>
      </c>
      <c r="Y855" s="113">
        <f>MATCH($A855&amp;Y$6,'All applic'!$A$7:$A$59080,0)</f>
        <v>1211</v>
      </c>
      <c r="Z855" s="113">
        <f>MATCH($A855&amp;Z$6,'All applic'!$A$7:$A$59080,0)</f>
        <v>1214</v>
      </c>
      <c r="AA855" s="113"/>
      <c r="AB855" s="28">
        <f>INDEX('All applic'!$H$7:$H$59080,U855)</f>
        <v>1.228</v>
      </c>
      <c r="AC855" s="28">
        <f>INDEX('All applic'!$H$7:$H$59080,V855)</f>
        <v>1.1719999999999999</v>
      </c>
      <c r="AD855" s="28">
        <f>INDEX('All applic'!$H$7:$H$59080,W855)</f>
        <v>1.002</v>
      </c>
      <c r="AE855" s="28">
        <f>INDEX('All applic'!$H$7:$H$59080,X855)</f>
        <v>0.88</v>
      </c>
      <c r="AF855" s="28">
        <f>INDEX('All applic'!$H$7:$H$59080,Y855)</f>
        <v>1.228</v>
      </c>
      <c r="AG855" s="28">
        <f>INDEX('All applic'!$H$7:$H$59080,Z855)</f>
        <v>1.002</v>
      </c>
      <c r="AH855" s="28"/>
      <c r="AI855" s="28">
        <f>INDEX('All applic'!$I$7:$I$59080,U855)</f>
        <v>1.5476190476190477</v>
      </c>
      <c r="AJ855" s="28">
        <f>INDEX('All applic'!$I$7:$I$59080,V855)</f>
        <v>1.5476190476190477</v>
      </c>
      <c r="AK855" s="28">
        <f>INDEX('All applic'!$I$7:$I$59080,W855)</f>
        <v>1.0238095238095237</v>
      </c>
      <c r="AL855" s="28">
        <f>INDEX('All applic'!$I$7:$I$59080,X855)</f>
        <v>1.0238095238095237</v>
      </c>
      <c r="AM855" s="28">
        <f>INDEX('All applic'!$I$7:$I$59080,Y855)</f>
        <v>1.5476190476190477</v>
      </c>
      <c r="AN855" s="28">
        <f>INDEX('All applic'!$I$7:$I$59080,Z855)</f>
        <v>1.0238095238095237</v>
      </c>
      <c r="AO855" s="113"/>
      <c r="AP855" s="113">
        <f>INDEX('All applic'!$J$7:$J$59080,U855)</f>
        <v>-9.3600000000000003E-3</v>
      </c>
      <c r="AQ855" s="113">
        <v>0</v>
      </c>
      <c r="AR855" s="113">
        <f>INDEX('All applic'!$J$7:$J$59080,W855)</f>
        <v>-9.1400000000000006E-3</v>
      </c>
      <c r="AS855" s="113">
        <v>0</v>
      </c>
      <c r="AT855" s="113">
        <v>0</v>
      </c>
      <c r="AU855" s="113">
        <v>0</v>
      </c>
    </row>
    <row r="856" spans="1:47" x14ac:dyDescent="0.25">
      <c r="A856" s="113" t="str">
        <f t="shared" si="98"/>
        <v>CFLDMoMH15CZ16</v>
      </c>
      <c r="B856" s="113" t="str">
        <f t="shared" si="99"/>
        <v>CFLPGEDMoCZ16MH15</v>
      </c>
      <c r="C856" s="113" t="s">
        <v>118</v>
      </c>
      <c r="D856" s="113" t="s">
        <v>129</v>
      </c>
      <c r="E856" s="113" t="s">
        <v>1651</v>
      </c>
      <c r="F856" s="89" t="s">
        <v>1829</v>
      </c>
      <c r="G856" s="113" t="s">
        <v>115</v>
      </c>
      <c r="H856" s="113" t="s">
        <v>1662</v>
      </c>
      <c r="I856" s="115">
        <f t="shared" si="100"/>
        <v>1.0078929756988957</v>
      </c>
      <c r="J856" s="115">
        <f t="shared" si="101"/>
        <v>1.4863606891987553</v>
      </c>
      <c r="K856" s="115">
        <f t="shared" si="102"/>
        <v>-1.8288712876479787E-2</v>
      </c>
      <c r="L856" s="113"/>
      <c r="M856" s="36">
        <f>VLOOKUP("HV_"&amp;$D856&amp;$E856&amp;VLOOKUP($F856,key!$L$3:$M$16,2,FALSE)&amp;$G856&amp;M$6,'HVAC wts'!$H$7:$R$13254,11,FALSE)</f>
        <v>0.51583667516872</v>
      </c>
      <c r="N856" s="36">
        <f>VLOOKUP("HV_"&amp;$D856&amp;$E856&amp;VLOOKUP($F856,key!$L$3:$M$15,2,FALSE)&amp;$G856&amp;N$6,'HVAC wts'!$H$7:$R$13254,11,FALSE)</f>
        <v>7.3691267014310183E-2</v>
      </c>
      <c r="O856" s="36">
        <f>VLOOKUP("HV_"&amp;$D856&amp;$E856&amp;VLOOKUP($F856,key!$L$3:$M$15,2,FALSE)&amp;$G856&amp;O$6,'HVAC wts'!$H$7:$R$13254,11,FALSE)</f>
        <v>0.20581195742834538</v>
      </c>
      <c r="P856" s="36">
        <f>VLOOKUP("HV_"&amp;$D856&amp;$E856&amp;VLOOKUP($F856,key!$L$3:$M$15,2,FALSE)&amp;$G856&amp;P$6,'HVAC wts'!$H$7:$R$13254,11,FALSE)</f>
        <v>2.9402021622828099E-2</v>
      </c>
      <c r="Q856" s="36">
        <f>VLOOKUP("HV_"&amp;$D856&amp;$E856&amp;VLOOKUP($F856,key!$L$3:$M$15,2,FALSE)&amp;$G856&amp;Q$6,'HVAC wts'!$H$7:$R$13254,11,FALSE)</f>
        <v>0.12527489796565802</v>
      </c>
      <c r="R856" s="36">
        <f>VLOOKUP("HV_"&amp;$D856&amp;$E856&amp;VLOOKUP($F856,key!$L$3:$M$15,2,FALSE)&amp;$G856&amp;R$6,'HVAC wts'!$H$7:$R$13254,11,FALSE)</f>
        <v>4.9983180800138458E-2</v>
      </c>
      <c r="S856" s="36">
        <f t="shared" si="103"/>
        <v>1.0000000000000002</v>
      </c>
      <c r="T856" s="113"/>
      <c r="U856" s="113">
        <f>MATCH($A856&amp;U$6,'All applic'!$A$7:$A$59080,0)</f>
        <v>1215</v>
      </c>
      <c r="V856" s="113">
        <f>MATCH($A856&amp;V$6,'All applic'!$A$7:$A$59080,0)</f>
        <v>1216</v>
      </c>
      <c r="W856" s="113">
        <f>MATCH($A856&amp;W$6,'All applic'!$A$7:$A$59080,0)</f>
        <v>1218</v>
      </c>
      <c r="X856" s="113">
        <f>MATCH($A856&amp;X$6,'All applic'!$A$7:$A$59080,0)</f>
        <v>1217</v>
      </c>
      <c r="Y856" s="113">
        <f>MATCH($A856&amp;Y$6,'All applic'!$A$7:$A$59080,0)</f>
        <v>1215</v>
      </c>
      <c r="Z856" s="113">
        <f>MATCH($A856&amp;Z$6,'All applic'!$A$7:$A$59080,0)</f>
        <v>1218</v>
      </c>
      <c r="AA856" s="113"/>
      <c r="AB856" s="28">
        <f>INDEX('All applic'!$H$7:$H$59080,U856)</f>
        <v>1.056</v>
      </c>
      <c r="AC856" s="28">
        <f>INDEX('All applic'!$H$7:$H$59080,V856)</f>
        <v>0.77400000000000002</v>
      </c>
      <c r="AD856" s="28">
        <f>INDEX('All applic'!$H$7:$H$59080,W856)</f>
        <v>0.99399999999999999</v>
      </c>
      <c r="AE856" s="28">
        <f>INDEX('All applic'!$H$7:$H$59080,X856)</f>
        <v>0.66600000000000004</v>
      </c>
      <c r="AF856" s="28">
        <f>INDEX('All applic'!$H$7:$H$59080,Y856)</f>
        <v>1.056</v>
      </c>
      <c r="AG856" s="28">
        <f>INDEX('All applic'!$H$7:$H$59080,Z856)</f>
        <v>0.99399999999999999</v>
      </c>
      <c r="AH856" s="28"/>
      <c r="AI856" s="28">
        <f>INDEX('All applic'!$I$7:$I$59080,U856)</f>
        <v>1.6829268292682928</v>
      </c>
      <c r="AJ856" s="28">
        <f>INDEX('All applic'!$I$7:$I$59080,V856)</f>
        <v>1.6585365853658538</v>
      </c>
      <c r="AK856" s="28">
        <f>INDEX('All applic'!$I$7:$I$59080,W856)</f>
        <v>1</v>
      </c>
      <c r="AL856" s="28">
        <f>INDEX('All applic'!$I$7:$I$59080,X856)</f>
        <v>1</v>
      </c>
      <c r="AM856" s="28">
        <f>INDEX('All applic'!$I$7:$I$59080,Y856)</f>
        <v>1.6829268292682928</v>
      </c>
      <c r="AN856" s="28">
        <f>INDEX('All applic'!$I$7:$I$59080,Z856)</f>
        <v>1</v>
      </c>
      <c r="AO856" s="113"/>
      <c r="AP856" s="113">
        <f>INDEX('All applic'!$J$7:$J$59080,U856)</f>
        <v>-2.5399999999999999E-2</v>
      </c>
      <c r="AQ856" s="113">
        <v>0</v>
      </c>
      <c r="AR856" s="113">
        <f>INDEX('All applic'!$J$7:$J$59080,W856)</f>
        <v>-2.52E-2</v>
      </c>
      <c r="AS856" s="113">
        <v>0</v>
      </c>
      <c r="AT856" s="113">
        <v>0</v>
      </c>
      <c r="AU856" s="113">
        <v>0</v>
      </c>
    </row>
    <row r="857" spans="1:47" x14ac:dyDescent="0.25">
      <c r="A857" s="113" t="str">
        <f t="shared" si="98"/>
        <v>CFLDMoMH72CZ01</v>
      </c>
      <c r="B857" s="113" t="str">
        <f t="shared" si="99"/>
        <v>CFLSCEDMoCZ01MH72</v>
      </c>
      <c r="C857" s="113" t="s">
        <v>118</v>
      </c>
      <c r="D857" s="113" t="s">
        <v>130</v>
      </c>
      <c r="E857" s="113" t="s">
        <v>1651</v>
      </c>
      <c r="F857" s="89" t="s">
        <v>1654</v>
      </c>
      <c r="G857" s="113" t="s">
        <v>48</v>
      </c>
      <c r="H857" s="113" t="s">
        <v>1662</v>
      </c>
      <c r="I857" s="115">
        <f t="shared" si="100"/>
        <v>0</v>
      </c>
      <c r="J857" s="115">
        <f t="shared" si="101"/>
        <v>0</v>
      </c>
      <c r="K857" s="115">
        <f t="shared" si="102"/>
        <v>0</v>
      </c>
      <c r="L857" s="113"/>
      <c r="M857" s="36">
        <f>VLOOKUP("HV_"&amp;$D857&amp;$E857&amp;VLOOKUP($F857,key!$L$3:$M$16,2,FALSE)&amp;$G857&amp;M$6,'HVAC wts'!$H$7:$R$13254,11,FALSE)</f>
        <v>0</v>
      </c>
      <c r="N857" s="36">
        <f>VLOOKUP("HV_"&amp;$D857&amp;$E857&amp;VLOOKUP($F857,key!$L$3:$M$15,2,FALSE)&amp;$G857&amp;N$6,'HVAC wts'!$H$7:$R$13254,11,FALSE)</f>
        <v>0</v>
      </c>
      <c r="O857" s="36">
        <f>VLOOKUP("HV_"&amp;$D857&amp;$E857&amp;VLOOKUP($F857,key!$L$3:$M$15,2,FALSE)&amp;$G857&amp;O$6,'HVAC wts'!$H$7:$R$13254,11,FALSE)</f>
        <v>0</v>
      </c>
      <c r="P857" s="36">
        <f>VLOOKUP("HV_"&amp;$D857&amp;$E857&amp;VLOOKUP($F857,key!$L$3:$M$15,2,FALSE)&amp;$G857&amp;P$6,'HVAC wts'!$H$7:$R$13254,11,FALSE)</f>
        <v>0</v>
      </c>
      <c r="Q857" s="36">
        <f>VLOOKUP("HV_"&amp;$D857&amp;$E857&amp;VLOOKUP($F857,key!$L$3:$M$15,2,FALSE)&amp;$G857&amp;Q$6,'HVAC wts'!$H$7:$R$13254,11,FALSE)</f>
        <v>0</v>
      </c>
      <c r="R857" s="36">
        <f>VLOOKUP("HV_"&amp;$D857&amp;$E857&amp;VLOOKUP($F857,key!$L$3:$M$15,2,FALSE)&amp;$G857&amp;R$6,'HVAC wts'!$H$7:$R$13254,11,FALSE)</f>
        <v>0</v>
      </c>
      <c r="S857" s="36">
        <f t="shared" si="103"/>
        <v>0</v>
      </c>
      <c r="T857" s="113"/>
      <c r="U857" s="113">
        <f>MATCH($A857&amp;U$6,'All applic'!$A$7:$A$59080,0)</f>
        <v>1219</v>
      </c>
      <c r="V857" s="113">
        <f>MATCH($A857&amp;V$6,'All applic'!$A$7:$A$59080,0)</f>
        <v>1220</v>
      </c>
      <c r="W857" s="113">
        <f>MATCH($A857&amp;W$6,'All applic'!$A$7:$A$59080,0)</f>
        <v>1222</v>
      </c>
      <c r="X857" s="113">
        <f>MATCH($A857&amp;X$6,'All applic'!$A$7:$A$59080,0)</f>
        <v>1221</v>
      </c>
      <c r="Y857" s="113">
        <f>MATCH($A857&amp;Y$6,'All applic'!$A$7:$A$59080,0)</f>
        <v>1219</v>
      </c>
      <c r="Z857" s="113">
        <f>MATCH($A857&amp;Z$6,'All applic'!$A$7:$A$59080,0)</f>
        <v>1222</v>
      </c>
      <c r="AA857" s="113"/>
      <c r="AB857" s="28">
        <f>INDEX('All applic'!$H$7:$H$59080,U857)</f>
        <v>1</v>
      </c>
      <c r="AC857" s="28">
        <f>INDEX('All applic'!$H$7:$H$59080,V857)</f>
        <v>0.75</v>
      </c>
      <c r="AD857" s="28">
        <f>INDEX('All applic'!$H$7:$H$59080,W857)</f>
        <v>0.99399999999999999</v>
      </c>
      <c r="AE857" s="28">
        <f>INDEX('All applic'!$H$7:$H$59080,X857)</f>
        <v>0.624</v>
      </c>
      <c r="AF857" s="28">
        <f>INDEX('All applic'!$H$7:$H$59080,Y857)</f>
        <v>1</v>
      </c>
      <c r="AG857" s="28">
        <f>INDEX('All applic'!$H$7:$H$59080,Z857)</f>
        <v>0.99399999999999999</v>
      </c>
      <c r="AH857" s="28"/>
      <c r="AI857" s="28">
        <f>INDEX('All applic'!$I$7:$I$59080,U857)</f>
        <v>1.0227272727272727</v>
      </c>
      <c r="AJ857" s="28">
        <f>INDEX('All applic'!$I$7:$I$59080,V857)</f>
        <v>1.0227272727272727</v>
      </c>
      <c r="AK857" s="28">
        <f>INDEX('All applic'!$I$7:$I$59080,W857)</f>
        <v>1.0227272727272727</v>
      </c>
      <c r="AL857" s="28">
        <f>INDEX('All applic'!$I$7:$I$59080,X857)</f>
        <v>1.0227272727272727</v>
      </c>
      <c r="AM857" s="28">
        <f>INDEX('All applic'!$I$7:$I$59080,Y857)</f>
        <v>1.0227272727272727</v>
      </c>
      <c r="AN857" s="28">
        <f>INDEX('All applic'!$I$7:$I$59080,Z857)</f>
        <v>1.0227272727272727</v>
      </c>
      <c r="AO857" s="113"/>
      <c r="AP857" s="113">
        <f>INDEX('All applic'!$J$7:$J$59080,U857)</f>
        <v>-2.8799999999999999E-2</v>
      </c>
      <c r="AQ857" s="113">
        <v>0</v>
      </c>
      <c r="AR857" s="113">
        <f>INDEX('All applic'!$J$7:$J$59080,W857)</f>
        <v>-2.8799999999999999E-2</v>
      </c>
      <c r="AS857" s="113">
        <v>0</v>
      </c>
      <c r="AT857" s="113">
        <v>0</v>
      </c>
      <c r="AU857" s="113">
        <v>0</v>
      </c>
    </row>
    <row r="858" spans="1:47" x14ac:dyDescent="0.25">
      <c r="A858" s="113" t="str">
        <f t="shared" si="98"/>
        <v>CFLDMoMH72CZ02</v>
      </c>
      <c r="B858" s="113" t="str">
        <f t="shared" si="99"/>
        <v>CFLSCEDMoCZ02MH72</v>
      </c>
      <c r="C858" s="113" t="s">
        <v>118</v>
      </c>
      <c r="D858" s="113" t="s">
        <v>130</v>
      </c>
      <c r="E858" s="113" t="s">
        <v>1651</v>
      </c>
      <c r="F858" s="89" t="s">
        <v>1654</v>
      </c>
      <c r="G858" s="113" t="s">
        <v>101</v>
      </c>
      <c r="H858" s="113" t="s">
        <v>1662</v>
      </c>
      <c r="I858" s="115">
        <f t="shared" si="100"/>
        <v>0</v>
      </c>
      <c r="J858" s="115">
        <f t="shared" si="101"/>
        <v>0</v>
      </c>
      <c r="K858" s="115">
        <f t="shared" si="102"/>
        <v>0</v>
      </c>
      <c r="L858" s="113"/>
      <c r="M858" s="36">
        <f>VLOOKUP("HV_"&amp;$D858&amp;$E858&amp;VLOOKUP($F858,key!$L$3:$M$16,2,FALSE)&amp;$G858&amp;M$6,'HVAC wts'!$H$7:$R$13254,11,FALSE)</f>
        <v>0</v>
      </c>
      <c r="N858" s="36">
        <f>VLOOKUP("HV_"&amp;$D858&amp;$E858&amp;VLOOKUP($F858,key!$L$3:$M$15,2,FALSE)&amp;$G858&amp;N$6,'HVAC wts'!$H$7:$R$13254,11,FALSE)</f>
        <v>0</v>
      </c>
      <c r="O858" s="36">
        <f>VLOOKUP("HV_"&amp;$D858&amp;$E858&amp;VLOOKUP($F858,key!$L$3:$M$15,2,FALSE)&amp;$G858&amp;O$6,'HVAC wts'!$H$7:$R$13254,11,FALSE)</f>
        <v>0</v>
      </c>
      <c r="P858" s="36">
        <f>VLOOKUP("HV_"&amp;$D858&amp;$E858&amp;VLOOKUP($F858,key!$L$3:$M$15,2,FALSE)&amp;$G858&amp;P$6,'HVAC wts'!$H$7:$R$13254,11,FALSE)</f>
        <v>0</v>
      </c>
      <c r="Q858" s="36">
        <f>VLOOKUP("HV_"&amp;$D858&amp;$E858&amp;VLOOKUP($F858,key!$L$3:$M$15,2,FALSE)&amp;$G858&amp;Q$6,'HVAC wts'!$H$7:$R$13254,11,FALSE)</f>
        <v>0</v>
      </c>
      <c r="R858" s="36">
        <f>VLOOKUP("HV_"&amp;$D858&amp;$E858&amp;VLOOKUP($F858,key!$L$3:$M$15,2,FALSE)&amp;$G858&amp;R$6,'HVAC wts'!$H$7:$R$13254,11,FALSE)</f>
        <v>0</v>
      </c>
      <c r="S858" s="36">
        <f t="shared" si="103"/>
        <v>0</v>
      </c>
      <c r="T858" s="113"/>
      <c r="U858" s="113">
        <f>MATCH($A858&amp;U$6,'All applic'!$A$7:$A$59080,0)</f>
        <v>1223</v>
      </c>
      <c r="V858" s="113">
        <f>MATCH($A858&amp;V$6,'All applic'!$A$7:$A$59080,0)</f>
        <v>1224</v>
      </c>
      <c r="W858" s="113">
        <f>MATCH($A858&amp;W$6,'All applic'!$A$7:$A$59080,0)</f>
        <v>1226</v>
      </c>
      <c r="X858" s="113">
        <f>MATCH($A858&amp;X$6,'All applic'!$A$7:$A$59080,0)</f>
        <v>1225</v>
      </c>
      <c r="Y858" s="113">
        <f>MATCH($A858&amp;Y$6,'All applic'!$A$7:$A$59080,0)</f>
        <v>1223</v>
      </c>
      <c r="Z858" s="113">
        <f>MATCH($A858&amp;Z$6,'All applic'!$A$7:$A$59080,0)</f>
        <v>1226</v>
      </c>
      <c r="AA858" s="113"/>
      <c r="AB858" s="28">
        <f>INDEX('All applic'!$H$7:$H$59080,U858)</f>
        <v>1.0940000000000001</v>
      </c>
      <c r="AC858" s="28">
        <f>INDEX('All applic'!$H$7:$H$59080,V858)</f>
        <v>0.85599999999999998</v>
      </c>
      <c r="AD858" s="28">
        <f>INDEX('All applic'!$H$7:$H$59080,W858)</f>
        <v>0.99199999999999999</v>
      </c>
      <c r="AE858" s="28">
        <f>INDEX('All applic'!$H$7:$H$59080,X858)</f>
        <v>0.65400000000000003</v>
      </c>
      <c r="AF858" s="28">
        <f>INDEX('All applic'!$H$7:$H$59080,Y858)</f>
        <v>1.0940000000000001</v>
      </c>
      <c r="AG858" s="28">
        <f>INDEX('All applic'!$H$7:$H$59080,Z858)</f>
        <v>0.99199999999999999</v>
      </c>
      <c r="AH858" s="28"/>
      <c r="AI858" s="28">
        <f>INDEX('All applic'!$I$7:$I$59080,U858)</f>
        <v>2</v>
      </c>
      <c r="AJ858" s="28">
        <f>INDEX('All applic'!$I$7:$I$59080,V858)</f>
        <v>2</v>
      </c>
      <c r="AK858" s="28">
        <f>INDEX('All applic'!$I$7:$I$59080,W858)</f>
        <v>1</v>
      </c>
      <c r="AL858" s="28">
        <f>INDEX('All applic'!$I$7:$I$59080,X858)</f>
        <v>1.0249999999999999</v>
      </c>
      <c r="AM858" s="28">
        <f>INDEX('All applic'!$I$7:$I$59080,Y858)</f>
        <v>2</v>
      </c>
      <c r="AN858" s="28">
        <f>INDEX('All applic'!$I$7:$I$59080,Z858)</f>
        <v>1</v>
      </c>
      <c r="AO858" s="113"/>
      <c r="AP858" s="113">
        <f>INDEX('All applic'!$J$7:$J$59080,U858)</f>
        <v>-2.7199999999999998E-2</v>
      </c>
      <c r="AQ858" s="113">
        <v>0</v>
      </c>
      <c r="AR858" s="113">
        <f>INDEX('All applic'!$J$7:$J$59080,W858)</f>
        <v>-2.7199999999999998E-2</v>
      </c>
      <c r="AS858" s="113">
        <v>0</v>
      </c>
      <c r="AT858" s="113">
        <v>0</v>
      </c>
      <c r="AU858" s="113">
        <v>0</v>
      </c>
    </row>
    <row r="859" spans="1:47" x14ac:dyDescent="0.25">
      <c r="A859" s="113" t="str">
        <f t="shared" si="98"/>
        <v>CFLDMoMH72CZ03</v>
      </c>
      <c r="B859" s="113" t="str">
        <f t="shared" si="99"/>
        <v>CFLSCEDMoCZ03MH72</v>
      </c>
      <c r="C859" s="113" t="s">
        <v>118</v>
      </c>
      <c r="D859" s="113" t="s">
        <v>130</v>
      </c>
      <c r="E859" s="113" t="s">
        <v>1651</v>
      </c>
      <c r="F859" s="89" t="s">
        <v>1654</v>
      </c>
      <c r="G859" s="113" t="s">
        <v>102</v>
      </c>
      <c r="H859" s="113" t="s">
        <v>1662</v>
      </c>
      <c r="I859" s="115">
        <f t="shared" si="100"/>
        <v>0</v>
      </c>
      <c r="J859" s="115">
        <f t="shared" si="101"/>
        <v>0</v>
      </c>
      <c r="K859" s="115">
        <f t="shared" si="102"/>
        <v>0</v>
      </c>
      <c r="L859" s="113"/>
      <c r="M859" s="36">
        <f>VLOOKUP("HV_"&amp;$D859&amp;$E859&amp;VLOOKUP($F859,key!$L$3:$M$16,2,FALSE)&amp;$G859&amp;M$6,'HVAC wts'!$H$7:$R$13254,11,FALSE)</f>
        <v>0</v>
      </c>
      <c r="N859" s="36">
        <f>VLOOKUP("HV_"&amp;$D859&amp;$E859&amp;VLOOKUP($F859,key!$L$3:$M$15,2,FALSE)&amp;$G859&amp;N$6,'HVAC wts'!$H$7:$R$13254,11,FALSE)</f>
        <v>0</v>
      </c>
      <c r="O859" s="36">
        <f>VLOOKUP("HV_"&amp;$D859&amp;$E859&amp;VLOOKUP($F859,key!$L$3:$M$15,2,FALSE)&amp;$G859&amp;O$6,'HVAC wts'!$H$7:$R$13254,11,FALSE)</f>
        <v>0</v>
      </c>
      <c r="P859" s="36">
        <f>VLOOKUP("HV_"&amp;$D859&amp;$E859&amp;VLOOKUP($F859,key!$L$3:$M$15,2,FALSE)&amp;$G859&amp;P$6,'HVAC wts'!$H$7:$R$13254,11,FALSE)</f>
        <v>0</v>
      </c>
      <c r="Q859" s="36">
        <f>VLOOKUP("HV_"&amp;$D859&amp;$E859&amp;VLOOKUP($F859,key!$L$3:$M$15,2,FALSE)&amp;$G859&amp;Q$6,'HVAC wts'!$H$7:$R$13254,11,FALSE)</f>
        <v>0</v>
      </c>
      <c r="R859" s="36">
        <f>VLOOKUP("HV_"&amp;$D859&amp;$E859&amp;VLOOKUP($F859,key!$L$3:$M$15,2,FALSE)&amp;$G859&amp;R$6,'HVAC wts'!$H$7:$R$13254,11,FALSE)</f>
        <v>0</v>
      </c>
      <c r="S859" s="36">
        <f t="shared" si="103"/>
        <v>0</v>
      </c>
      <c r="T859" s="113"/>
      <c r="U859" s="113">
        <f>MATCH($A859&amp;U$6,'All applic'!$A$7:$A$59080,0)</f>
        <v>1227</v>
      </c>
      <c r="V859" s="113">
        <f>MATCH($A859&amp;V$6,'All applic'!$A$7:$A$59080,0)</f>
        <v>1228</v>
      </c>
      <c r="W859" s="113">
        <f>MATCH($A859&amp;W$6,'All applic'!$A$7:$A$59080,0)</f>
        <v>1230</v>
      </c>
      <c r="X859" s="113">
        <f>MATCH($A859&amp;X$6,'All applic'!$A$7:$A$59080,0)</f>
        <v>1229</v>
      </c>
      <c r="Y859" s="113">
        <f>MATCH($A859&amp;Y$6,'All applic'!$A$7:$A$59080,0)</f>
        <v>1227</v>
      </c>
      <c r="Z859" s="113">
        <f>MATCH($A859&amp;Z$6,'All applic'!$A$7:$A$59080,0)</f>
        <v>1230</v>
      </c>
      <c r="AA859" s="113"/>
      <c r="AB859" s="28">
        <f>INDEX('All applic'!$H$7:$H$59080,U859)</f>
        <v>1.054</v>
      </c>
      <c r="AC859" s="28">
        <f>INDEX('All applic'!$H$7:$H$59080,V859)</f>
        <v>0.874</v>
      </c>
      <c r="AD859" s="28">
        <f>INDEX('All applic'!$H$7:$H$59080,W859)</f>
        <v>0.99199999999999999</v>
      </c>
      <c r="AE859" s="28">
        <f>INDEX('All applic'!$H$7:$H$59080,X859)</f>
        <v>0.67200000000000004</v>
      </c>
      <c r="AF859" s="28">
        <f>INDEX('All applic'!$H$7:$H$59080,Y859)</f>
        <v>1.054</v>
      </c>
      <c r="AG859" s="28">
        <f>INDEX('All applic'!$H$7:$H$59080,Z859)</f>
        <v>0.99199999999999999</v>
      </c>
      <c r="AH859" s="28"/>
      <c r="AI859" s="28">
        <f>INDEX('All applic'!$I$7:$I$59080,U859)</f>
        <v>2</v>
      </c>
      <c r="AJ859" s="28">
        <f>INDEX('All applic'!$I$7:$I$59080,V859)</f>
        <v>2</v>
      </c>
      <c r="AK859" s="28">
        <f>INDEX('All applic'!$I$7:$I$59080,W859)</f>
        <v>1.0249999999999999</v>
      </c>
      <c r="AL859" s="28">
        <f>INDEX('All applic'!$I$7:$I$59080,X859)</f>
        <v>1.0249999999999999</v>
      </c>
      <c r="AM859" s="28">
        <f>INDEX('All applic'!$I$7:$I$59080,Y859)</f>
        <v>2</v>
      </c>
      <c r="AN859" s="28">
        <f>INDEX('All applic'!$I$7:$I$59080,Z859)</f>
        <v>1.0249999999999999</v>
      </c>
      <c r="AO859" s="113"/>
      <c r="AP859" s="113">
        <f>INDEX('All applic'!$J$7:$J$59080,U859)</f>
        <v>-2.5399999999999999E-2</v>
      </c>
      <c r="AQ859" s="113">
        <v>0</v>
      </c>
      <c r="AR859" s="113">
        <f>INDEX('All applic'!$J$7:$J$59080,W859)</f>
        <v>-2.5399999999999999E-2</v>
      </c>
      <c r="AS859" s="113">
        <v>0</v>
      </c>
      <c r="AT859" s="113">
        <v>0</v>
      </c>
      <c r="AU859" s="113">
        <v>0</v>
      </c>
    </row>
    <row r="860" spans="1:47" x14ac:dyDescent="0.25">
      <c r="A860" s="113" t="str">
        <f t="shared" si="98"/>
        <v>CFLDMoMH72CZ04</v>
      </c>
      <c r="B860" s="113" t="str">
        <f t="shared" si="99"/>
        <v>CFLSCEDMoCZ04MH72</v>
      </c>
      <c r="C860" s="113" t="s">
        <v>118</v>
      </c>
      <c r="D860" s="113" t="s">
        <v>130</v>
      </c>
      <c r="E860" s="113" t="s">
        <v>1651</v>
      </c>
      <c r="F860" s="89" t="s">
        <v>1654</v>
      </c>
      <c r="G860" s="113" t="s">
        <v>103</v>
      </c>
      <c r="H860" s="113" t="s">
        <v>1662</v>
      </c>
      <c r="I860" s="115">
        <f t="shared" si="100"/>
        <v>0</v>
      </c>
      <c r="J860" s="115">
        <f t="shared" si="101"/>
        <v>0</v>
      </c>
      <c r="K860" s="115">
        <f t="shared" si="102"/>
        <v>0</v>
      </c>
      <c r="L860" s="113"/>
      <c r="M860" s="36">
        <f>VLOOKUP("HV_"&amp;$D860&amp;$E860&amp;VLOOKUP($F860,key!$L$3:$M$16,2,FALSE)&amp;$G860&amp;M$6,'HVAC wts'!$H$7:$R$13254,11,FALSE)</f>
        <v>0</v>
      </c>
      <c r="N860" s="36">
        <f>VLOOKUP("HV_"&amp;$D860&amp;$E860&amp;VLOOKUP($F860,key!$L$3:$M$15,2,FALSE)&amp;$G860&amp;N$6,'HVAC wts'!$H$7:$R$13254,11,FALSE)</f>
        <v>0</v>
      </c>
      <c r="O860" s="36">
        <f>VLOOKUP("HV_"&amp;$D860&amp;$E860&amp;VLOOKUP($F860,key!$L$3:$M$15,2,FALSE)&amp;$G860&amp;O$6,'HVAC wts'!$H$7:$R$13254,11,FALSE)</f>
        <v>0</v>
      </c>
      <c r="P860" s="36">
        <f>VLOOKUP("HV_"&amp;$D860&amp;$E860&amp;VLOOKUP($F860,key!$L$3:$M$15,2,FALSE)&amp;$G860&amp;P$6,'HVAC wts'!$H$7:$R$13254,11,FALSE)</f>
        <v>0</v>
      </c>
      <c r="Q860" s="36">
        <f>VLOOKUP("HV_"&amp;$D860&amp;$E860&amp;VLOOKUP($F860,key!$L$3:$M$15,2,FALSE)&amp;$G860&amp;Q$6,'HVAC wts'!$H$7:$R$13254,11,FALSE)</f>
        <v>0</v>
      </c>
      <c r="R860" s="36">
        <f>VLOOKUP("HV_"&amp;$D860&amp;$E860&amp;VLOOKUP($F860,key!$L$3:$M$15,2,FALSE)&amp;$G860&amp;R$6,'HVAC wts'!$H$7:$R$13254,11,FALSE)</f>
        <v>0</v>
      </c>
      <c r="S860" s="36">
        <f t="shared" si="103"/>
        <v>0</v>
      </c>
      <c r="T860" s="113"/>
      <c r="U860" s="113">
        <f>MATCH($A860&amp;U$6,'All applic'!$A$7:$A$59080,0)</f>
        <v>1231</v>
      </c>
      <c r="V860" s="113">
        <f>MATCH($A860&amp;V$6,'All applic'!$A$7:$A$59080,0)</f>
        <v>1232</v>
      </c>
      <c r="W860" s="113">
        <f>MATCH($A860&amp;W$6,'All applic'!$A$7:$A$59080,0)</f>
        <v>1234</v>
      </c>
      <c r="X860" s="113">
        <f>MATCH($A860&amp;X$6,'All applic'!$A$7:$A$59080,0)</f>
        <v>1233</v>
      </c>
      <c r="Y860" s="113">
        <f>MATCH($A860&amp;Y$6,'All applic'!$A$7:$A$59080,0)</f>
        <v>1231</v>
      </c>
      <c r="Z860" s="113">
        <f>MATCH($A860&amp;Z$6,'All applic'!$A$7:$A$59080,0)</f>
        <v>1234</v>
      </c>
      <c r="AA860" s="113"/>
      <c r="AB860" s="28">
        <f>INDEX('All applic'!$H$7:$H$59080,U860)</f>
        <v>1.1200000000000001</v>
      </c>
      <c r="AC860" s="28">
        <f>INDEX('All applic'!$H$7:$H$59080,V860)</f>
        <v>0.93400000000000005</v>
      </c>
      <c r="AD860" s="28">
        <f>INDEX('All applic'!$H$7:$H$59080,W860)</f>
        <v>0.996</v>
      </c>
      <c r="AE860" s="28">
        <f>INDEX('All applic'!$H$7:$H$59080,X860)</f>
        <v>0.73599999999999999</v>
      </c>
      <c r="AF860" s="28">
        <f>INDEX('All applic'!$H$7:$H$59080,Y860)</f>
        <v>1.1200000000000001</v>
      </c>
      <c r="AG860" s="28">
        <f>INDEX('All applic'!$H$7:$H$59080,Z860)</f>
        <v>0.996</v>
      </c>
      <c r="AH860" s="28"/>
      <c r="AI860" s="28">
        <f>INDEX('All applic'!$I$7:$I$59080,U860)</f>
        <v>1.9545454545454546</v>
      </c>
      <c r="AJ860" s="28">
        <f>INDEX('All applic'!$I$7:$I$59080,V860)</f>
        <v>2</v>
      </c>
      <c r="AK860" s="28">
        <f>INDEX('All applic'!$I$7:$I$59080,W860)</f>
        <v>1.0227272727272727</v>
      </c>
      <c r="AL860" s="28">
        <f>INDEX('All applic'!$I$7:$I$59080,X860)</f>
        <v>1.0227272727272727</v>
      </c>
      <c r="AM860" s="28">
        <f>INDEX('All applic'!$I$7:$I$59080,Y860)</f>
        <v>1.9545454545454546</v>
      </c>
      <c r="AN860" s="28">
        <f>INDEX('All applic'!$I$7:$I$59080,Z860)</f>
        <v>1.0227272727272727</v>
      </c>
      <c r="AO860" s="113"/>
      <c r="AP860" s="113">
        <f>INDEX('All applic'!$J$7:$J$59080,U860)</f>
        <v>-2.12E-2</v>
      </c>
      <c r="AQ860" s="113">
        <v>0</v>
      </c>
      <c r="AR860" s="113">
        <f>INDEX('All applic'!$J$7:$J$59080,W860)</f>
        <v>-2.12E-2</v>
      </c>
      <c r="AS860" s="113">
        <v>0</v>
      </c>
      <c r="AT860" s="113">
        <v>0</v>
      </c>
      <c r="AU860" s="113">
        <v>0</v>
      </c>
    </row>
    <row r="861" spans="1:47" x14ac:dyDescent="0.25">
      <c r="A861" s="113" t="str">
        <f t="shared" si="98"/>
        <v>CFLDMoMH72CZ05</v>
      </c>
      <c r="B861" s="113" t="str">
        <f t="shared" si="99"/>
        <v>CFLSCEDMoCZ05MH72</v>
      </c>
      <c r="C861" s="113" t="s">
        <v>118</v>
      </c>
      <c r="D861" s="113" t="s">
        <v>130</v>
      </c>
      <c r="E861" s="113" t="s">
        <v>1651</v>
      </c>
      <c r="F861" s="89" t="s">
        <v>1654</v>
      </c>
      <c r="G861" s="113" t="s">
        <v>104</v>
      </c>
      <c r="H861" s="113" t="s">
        <v>1662</v>
      </c>
      <c r="I861" s="115">
        <f t="shared" si="100"/>
        <v>0.99002916243175887</v>
      </c>
      <c r="J861" s="115">
        <f t="shared" si="101"/>
        <v>1.8085414774435755</v>
      </c>
      <c r="K861" s="115">
        <f t="shared" si="102"/>
        <v>-2.4629896907216491E-2</v>
      </c>
      <c r="L861" s="113"/>
      <c r="M861" s="36">
        <f>VLOOKUP("HV_"&amp;$D861&amp;$E861&amp;VLOOKUP($F861,key!$L$3:$M$16,2,FALSE)&amp;$G861&amp;M$6,'HVAC wts'!$H$7:$R$13254,11,FALSE)</f>
        <v>0.58315905488042541</v>
      </c>
      <c r="N861" s="36">
        <f>VLOOKUP("HV_"&amp;$D861&amp;$E861&amp;VLOOKUP($F861,key!$L$3:$M$15,2,FALSE)&amp;$G861&amp;N$6,'HVAC wts'!$H$7:$R$13254,11,FALSE)</f>
        <v>8.3308436411489384E-2</v>
      </c>
      <c r="O861" s="36">
        <f>VLOOKUP("HV_"&amp;$D861&amp;$E861&amp;VLOOKUP($F861,key!$L$3:$M$15,2,FALSE)&amp;$G861&amp;O$6,'HVAC wts'!$H$7:$R$13254,11,FALSE)</f>
        <v>0.13849042965565694</v>
      </c>
      <c r="P861" s="36">
        <f>VLOOKUP("HV_"&amp;$D861&amp;$E861&amp;VLOOKUP($F861,key!$L$3:$M$15,2,FALSE)&amp;$G861&amp;P$6,'HVAC wts'!$H$7:$R$13254,11,FALSE)</f>
        <v>1.9784347093665281E-2</v>
      </c>
      <c r="Q861" s="36">
        <f>VLOOKUP("HV_"&amp;$D861&amp;$E861&amp;VLOOKUP($F861,key!$L$3:$M$15,2,FALSE)&amp;$G861&amp;Q$6,'HVAC wts'!$H$7:$R$13254,11,FALSE)</f>
        <v>0.14162434189953194</v>
      </c>
      <c r="R861" s="36">
        <f>VLOOKUP("HV_"&amp;$D861&amp;$E861&amp;VLOOKUP($F861,key!$L$3:$M$15,2,FALSE)&amp;$G861&amp;R$6,'HVAC wts'!$H$7:$R$13254,11,FALSE)</f>
        <v>3.3633390059230973E-2</v>
      </c>
      <c r="S861" s="36">
        <f t="shared" si="103"/>
        <v>1</v>
      </c>
      <c r="T861" s="113"/>
      <c r="U861" s="113">
        <f>MATCH($A861&amp;U$6,'All applic'!$A$7:$A$59080,0)</f>
        <v>1235</v>
      </c>
      <c r="V861" s="113">
        <f>MATCH($A861&amp;V$6,'All applic'!$A$7:$A$59080,0)</f>
        <v>1236</v>
      </c>
      <c r="W861" s="113">
        <f>MATCH($A861&amp;W$6,'All applic'!$A$7:$A$59080,0)</f>
        <v>1238</v>
      </c>
      <c r="X861" s="113">
        <f>MATCH($A861&amp;X$6,'All applic'!$A$7:$A$59080,0)</f>
        <v>1237</v>
      </c>
      <c r="Y861" s="113">
        <f>MATCH($A861&amp;Y$6,'All applic'!$A$7:$A$59080,0)</f>
        <v>1235</v>
      </c>
      <c r="Z861" s="113">
        <f>MATCH($A861&amp;Z$6,'All applic'!$A$7:$A$59080,0)</f>
        <v>1238</v>
      </c>
      <c r="AA861" s="113"/>
      <c r="AB861" s="28">
        <f>INDEX('All applic'!$H$7:$H$59080,U861)</f>
        <v>1.028</v>
      </c>
      <c r="AC861" s="28">
        <f>INDEX('All applic'!$H$7:$H$59080,V861)</f>
        <v>0.76600000000000001</v>
      </c>
      <c r="AD861" s="28">
        <f>INDEX('All applic'!$H$7:$H$59080,W861)</f>
        <v>0.98799999999999999</v>
      </c>
      <c r="AE861" s="28">
        <f>INDEX('All applic'!$H$7:$H$59080,X861)</f>
        <v>0.56000000000000005</v>
      </c>
      <c r="AF861" s="28">
        <f>INDEX('All applic'!$H$7:$H$59080,Y861)</f>
        <v>1.028</v>
      </c>
      <c r="AG861" s="28">
        <f>INDEX('All applic'!$H$7:$H$59080,Z861)</f>
        <v>0.98799999999999999</v>
      </c>
      <c r="AH861" s="28"/>
      <c r="AI861" s="28">
        <f>INDEX('All applic'!$I$7:$I$59080,U861)</f>
        <v>2</v>
      </c>
      <c r="AJ861" s="28">
        <f>INDEX('All applic'!$I$7:$I$59080,V861)</f>
        <v>2</v>
      </c>
      <c r="AK861" s="28">
        <f>INDEX('All applic'!$I$7:$I$59080,W861)</f>
        <v>1</v>
      </c>
      <c r="AL861" s="28">
        <f>INDEX('All applic'!$I$7:$I$59080,X861)</f>
        <v>1.0227272727272727</v>
      </c>
      <c r="AM861" s="28">
        <f>INDEX('All applic'!$I$7:$I$59080,Y861)</f>
        <v>2</v>
      </c>
      <c r="AN861" s="28">
        <f>INDEX('All applic'!$I$7:$I$59080,Z861)</f>
        <v>1</v>
      </c>
      <c r="AO861" s="113"/>
      <c r="AP861" s="113">
        <f>INDEX('All applic'!$J$7:$J$59080,U861)</f>
        <v>-3.4130000000000001E-2</v>
      </c>
      <c r="AQ861" s="113">
        <v>0</v>
      </c>
      <c r="AR861" s="113">
        <f>INDEX('All applic'!$J$7:$J$59080,W861)</f>
        <v>-3.4130000000000001E-2</v>
      </c>
      <c r="AS861" s="113">
        <v>0</v>
      </c>
      <c r="AT861" s="113">
        <v>0</v>
      </c>
      <c r="AU861" s="113">
        <v>0</v>
      </c>
    </row>
    <row r="862" spans="1:47" x14ac:dyDescent="0.25">
      <c r="A862" s="113" t="str">
        <f t="shared" si="98"/>
        <v>CFLDMoMH72CZ06</v>
      </c>
      <c r="B862" s="113" t="str">
        <f t="shared" si="99"/>
        <v>CFLSCEDMoCZ06MH72</v>
      </c>
      <c r="C862" s="113" t="s">
        <v>118</v>
      </c>
      <c r="D862" s="113" t="s">
        <v>130</v>
      </c>
      <c r="E862" s="113" t="s">
        <v>1651</v>
      </c>
      <c r="F862" s="89" t="s">
        <v>1654</v>
      </c>
      <c r="G862" s="113" t="s">
        <v>105</v>
      </c>
      <c r="H862" s="113" t="s">
        <v>1662</v>
      </c>
      <c r="I862" s="115">
        <f t="shared" si="100"/>
        <v>1.0142788719732503</v>
      </c>
      <c r="J862" s="115">
        <f t="shared" si="101"/>
        <v>1.1776141103668434</v>
      </c>
      <c r="K862" s="115">
        <f t="shared" si="102"/>
        <v>-1.2419683598418885E-2</v>
      </c>
      <c r="L862" s="113"/>
      <c r="M862" s="36">
        <f>VLOOKUP("HV_"&amp;$D862&amp;$E862&amp;VLOOKUP($F862,key!$L$3:$M$16,2,FALSE)&amp;$G862&amp;M$6,'HVAC wts'!$H$7:$R$13254,11,FALSE)</f>
        <v>4674.8519999999999</v>
      </c>
      <c r="N862" s="36">
        <f>VLOOKUP("HV_"&amp;$D862&amp;$E862&amp;VLOOKUP($F862,key!$L$3:$M$15,2,FALSE)&amp;$G862&amp;N$6,'HVAC wts'!$H$7:$R$13254,11,FALSE)</f>
        <v>667.83600000000001</v>
      </c>
      <c r="O862" s="36">
        <f>VLOOKUP("HV_"&amp;$D862&amp;$E862&amp;VLOOKUP($F862,key!$L$3:$M$15,2,FALSE)&amp;$G862&amp;O$6,'HVAC wts'!$H$7:$R$13254,11,FALSE)</f>
        <v>13779.142999999998</v>
      </c>
      <c r="P862" s="36">
        <f>VLOOKUP("HV_"&amp;$D862&amp;$E862&amp;VLOOKUP($F862,key!$L$3:$M$15,2,FALSE)&amp;$G862&amp;P$6,'HVAC wts'!$H$7:$R$13254,11,FALSE)</f>
        <v>1968.4490000000001</v>
      </c>
      <c r="Q862" s="36">
        <f>VLOOKUP("HV_"&amp;$D862&amp;$E862&amp;VLOOKUP($F862,key!$L$3:$M$15,2,FALSE)&amp;$G862&amp;Q$6,'HVAC wts'!$H$7:$R$13254,11,FALSE)</f>
        <v>1135.3212000000003</v>
      </c>
      <c r="R862" s="36">
        <f>VLOOKUP("HV_"&amp;$D862&amp;$E862&amp;VLOOKUP($F862,key!$L$3:$M$15,2,FALSE)&amp;$G862&amp;R$6,'HVAC wts'!$H$7:$R$13254,11,FALSE)</f>
        <v>3346.3633</v>
      </c>
      <c r="S862" s="36">
        <f t="shared" si="103"/>
        <v>25571.964499999998</v>
      </c>
      <c r="T862" s="113"/>
      <c r="U862" s="113">
        <f>MATCH($A862&amp;U$6,'All applic'!$A$7:$A$59080,0)</f>
        <v>1239</v>
      </c>
      <c r="V862" s="113">
        <f>MATCH($A862&amp;V$6,'All applic'!$A$7:$A$59080,0)</f>
        <v>1240</v>
      </c>
      <c r="W862" s="113">
        <f>MATCH($A862&amp;W$6,'All applic'!$A$7:$A$59080,0)</f>
        <v>1242</v>
      </c>
      <c r="X862" s="113">
        <f>MATCH($A862&amp;X$6,'All applic'!$A$7:$A$59080,0)</f>
        <v>1241</v>
      </c>
      <c r="Y862" s="113">
        <f>MATCH($A862&amp;Y$6,'All applic'!$A$7:$A$59080,0)</f>
        <v>1239</v>
      </c>
      <c r="Z862" s="113">
        <f>MATCH($A862&amp;Z$6,'All applic'!$A$7:$A$59080,0)</f>
        <v>1242</v>
      </c>
      <c r="AA862" s="113"/>
      <c r="AB862" s="28">
        <f>INDEX('All applic'!$H$7:$H$59080,U862)</f>
        <v>1.1359999999999999</v>
      </c>
      <c r="AC862" s="28">
        <f>INDEX('All applic'!$H$7:$H$59080,V862)</f>
        <v>1.012</v>
      </c>
      <c r="AD862" s="28">
        <f>INDEX('All applic'!$H$7:$H$59080,W862)</f>
        <v>1</v>
      </c>
      <c r="AE862" s="28">
        <f>INDEX('All applic'!$H$7:$H$59080,X862)</f>
        <v>0.78</v>
      </c>
      <c r="AF862" s="28">
        <f>INDEX('All applic'!$H$7:$H$59080,Y862)</f>
        <v>1.1359999999999999</v>
      </c>
      <c r="AG862" s="28">
        <f>INDEX('All applic'!$H$7:$H$59080,Z862)</f>
        <v>1</v>
      </c>
      <c r="AH862" s="28"/>
      <c r="AI862" s="28">
        <f>INDEX('All applic'!$I$7:$I$59080,U862)</f>
        <v>1.6363636363636362</v>
      </c>
      <c r="AJ862" s="28">
        <f>INDEX('All applic'!$I$7:$I$59080,V862)</f>
        <v>1.6818181818181819</v>
      </c>
      <c r="AK862" s="28">
        <f>INDEX('All applic'!$I$7:$I$59080,W862)</f>
        <v>1.0227272727272727</v>
      </c>
      <c r="AL862" s="28">
        <f>INDEX('All applic'!$I$7:$I$59080,X862)</f>
        <v>1</v>
      </c>
      <c r="AM862" s="28">
        <f>INDEX('All applic'!$I$7:$I$59080,Y862)</f>
        <v>1.6363636363636362</v>
      </c>
      <c r="AN862" s="28">
        <f>INDEX('All applic'!$I$7:$I$59080,Z862)</f>
        <v>1.0227272727272727</v>
      </c>
      <c r="AO862" s="113"/>
      <c r="AP862" s="113">
        <f>INDEX('All applic'!$J$7:$J$59080,U862)</f>
        <v>-1.7239999999999998E-2</v>
      </c>
      <c r="AQ862" s="113">
        <v>0</v>
      </c>
      <c r="AR862" s="113">
        <f>INDEX('All applic'!$J$7:$J$59080,W862)</f>
        <v>-1.72E-2</v>
      </c>
      <c r="AS862" s="113">
        <v>0</v>
      </c>
      <c r="AT862" s="113">
        <v>0</v>
      </c>
      <c r="AU862" s="113">
        <v>0</v>
      </c>
    </row>
    <row r="863" spans="1:47" x14ac:dyDescent="0.25">
      <c r="A863" s="113" t="str">
        <f t="shared" si="98"/>
        <v>CFLDMoMH72CZ07</v>
      </c>
      <c r="B863" s="113" t="str">
        <f t="shared" si="99"/>
        <v>CFLSCEDMoCZ07MH72</v>
      </c>
      <c r="C863" s="113" t="s">
        <v>118</v>
      </c>
      <c r="D863" s="113" t="s">
        <v>130</v>
      </c>
      <c r="E863" s="113" t="s">
        <v>1651</v>
      </c>
      <c r="F863" s="89" t="s">
        <v>1654</v>
      </c>
      <c r="G863" s="113" t="s">
        <v>106</v>
      </c>
      <c r="H863" s="113" t="s">
        <v>1662</v>
      </c>
      <c r="I863" s="115">
        <f t="shared" si="100"/>
        <v>0</v>
      </c>
      <c r="J863" s="115">
        <f t="shared" si="101"/>
        <v>0</v>
      </c>
      <c r="K863" s="115">
        <f t="shared" si="102"/>
        <v>0</v>
      </c>
      <c r="L863" s="113"/>
      <c r="M863" s="36">
        <f>VLOOKUP("HV_"&amp;$D863&amp;$E863&amp;VLOOKUP($F863,key!$L$3:$M$16,2,FALSE)&amp;$G863&amp;M$6,'HVAC wts'!$H$7:$R$13254,11,FALSE)</f>
        <v>0</v>
      </c>
      <c r="N863" s="36">
        <f>VLOOKUP("HV_"&amp;$D863&amp;$E863&amp;VLOOKUP($F863,key!$L$3:$M$15,2,FALSE)&amp;$G863&amp;N$6,'HVAC wts'!$H$7:$R$13254,11,FALSE)</f>
        <v>0</v>
      </c>
      <c r="O863" s="36">
        <f>VLOOKUP("HV_"&amp;$D863&amp;$E863&amp;VLOOKUP($F863,key!$L$3:$M$15,2,FALSE)&amp;$G863&amp;O$6,'HVAC wts'!$H$7:$R$13254,11,FALSE)</f>
        <v>0</v>
      </c>
      <c r="P863" s="36">
        <f>VLOOKUP("HV_"&amp;$D863&amp;$E863&amp;VLOOKUP($F863,key!$L$3:$M$15,2,FALSE)&amp;$G863&amp;P$6,'HVAC wts'!$H$7:$R$13254,11,FALSE)</f>
        <v>0</v>
      </c>
      <c r="Q863" s="36">
        <f>VLOOKUP("HV_"&amp;$D863&amp;$E863&amp;VLOOKUP($F863,key!$L$3:$M$15,2,FALSE)&amp;$G863&amp;Q$6,'HVAC wts'!$H$7:$R$13254,11,FALSE)</f>
        <v>0</v>
      </c>
      <c r="R863" s="36">
        <f>VLOOKUP("HV_"&amp;$D863&amp;$E863&amp;VLOOKUP($F863,key!$L$3:$M$15,2,FALSE)&amp;$G863&amp;R$6,'HVAC wts'!$H$7:$R$13254,11,FALSE)</f>
        <v>0</v>
      </c>
      <c r="S863" s="36">
        <f t="shared" si="103"/>
        <v>0</v>
      </c>
      <c r="T863" s="113"/>
      <c r="U863" s="113">
        <f>MATCH($A863&amp;U$6,'All applic'!$A$7:$A$59080,0)</f>
        <v>1243</v>
      </c>
      <c r="V863" s="113">
        <f>MATCH($A863&amp;V$6,'All applic'!$A$7:$A$59080,0)</f>
        <v>1244</v>
      </c>
      <c r="W863" s="113">
        <f>MATCH($A863&amp;W$6,'All applic'!$A$7:$A$59080,0)</f>
        <v>1246</v>
      </c>
      <c r="X863" s="113">
        <f>MATCH($A863&amp;X$6,'All applic'!$A$7:$A$59080,0)</f>
        <v>1245</v>
      </c>
      <c r="Y863" s="113">
        <f>MATCH($A863&amp;Y$6,'All applic'!$A$7:$A$59080,0)</f>
        <v>1243</v>
      </c>
      <c r="Z863" s="113">
        <f>MATCH($A863&amp;Z$6,'All applic'!$A$7:$A$59080,0)</f>
        <v>1246</v>
      </c>
      <c r="AA863" s="113"/>
      <c r="AB863" s="28">
        <f>INDEX('All applic'!$H$7:$H$59080,U863)</f>
        <v>1.1499999999999999</v>
      </c>
      <c r="AC863" s="28">
        <f>INDEX('All applic'!$H$7:$H$59080,V863)</f>
        <v>1.046</v>
      </c>
      <c r="AD863" s="28">
        <f>INDEX('All applic'!$H$7:$H$59080,W863)</f>
        <v>1</v>
      </c>
      <c r="AE863" s="28">
        <f>INDEX('All applic'!$H$7:$H$59080,X863)</f>
        <v>0.8</v>
      </c>
      <c r="AF863" s="28">
        <f>INDEX('All applic'!$H$7:$H$59080,Y863)</f>
        <v>1.1499999999999999</v>
      </c>
      <c r="AG863" s="28">
        <f>INDEX('All applic'!$H$7:$H$59080,Z863)</f>
        <v>1</v>
      </c>
      <c r="AH863" s="28"/>
      <c r="AI863" s="28">
        <f>INDEX('All applic'!$I$7:$I$59080,U863)</f>
        <v>1.6363636363636362</v>
      </c>
      <c r="AJ863" s="28">
        <f>INDEX('All applic'!$I$7:$I$59080,V863)</f>
        <v>1.7045454545454546</v>
      </c>
      <c r="AK863" s="28">
        <f>INDEX('All applic'!$I$7:$I$59080,W863)</f>
        <v>1</v>
      </c>
      <c r="AL863" s="28">
        <f>INDEX('All applic'!$I$7:$I$59080,X863)</f>
        <v>1.0227272727272727</v>
      </c>
      <c r="AM863" s="28">
        <f>INDEX('All applic'!$I$7:$I$59080,Y863)</f>
        <v>1.6363636363636362</v>
      </c>
      <c r="AN863" s="28">
        <f>INDEX('All applic'!$I$7:$I$59080,Z863)</f>
        <v>1</v>
      </c>
      <c r="AO863" s="113"/>
      <c r="AP863" s="113">
        <f>INDEX('All applic'!$J$7:$J$59080,U863)</f>
        <v>-1.6280000000000003E-2</v>
      </c>
      <c r="AQ863" s="113">
        <v>0</v>
      </c>
      <c r="AR863" s="113">
        <f>INDEX('All applic'!$J$7:$J$59080,W863)</f>
        <v>-1.6199999999999999E-2</v>
      </c>
      <c r="AS863" s="113">
        <v>0</v>
      </c>
      <c r="AT863" s="113">
        <v>0</v>
      </c>
      <c r="AU863" s="113">
        <v>0</v>
      </c>
    </row>
    <row r="864" spans="1:47" x14ac:dyDescent="0.25">
      <c r="A864" s="113" t="str">
        <f t="shared" si="98"/>
        <v>CFLDMoMH72CZ08</v>
      </c>
      <c r="B864" s="113" t="str">
        <f t="shared" si="99"/>
        <v>CFLSCEDMoCZ08MH72</v>
      </c>
      <c r="C864" s="113" t="s">
        <v>118</v>
      </c>
      <c r="D864" s="113" t="s">
        <v>130</v>
      </c>
      <c r="E864" s="113" t="s">
        <v>1651</v>
      </c>
      <c r="F864" s="89" t="s">
        <v>1654</v>
      </c>
      <c r="G864" s="113" t="s">
        <v>107</v>
      </c>
      <c r="H864" s="113" t="s">
        <v>1662</v>
      </c>
      <c r="I864" s="115">
        <f t="shared" si="100"/>
        <v>1.1327658832378178</v>
      </c>
      <c r="J864" s="115">
        <f t="shared" si="101"/>
        <v>1.585412430565263</v>
      </c>
      <c r="K864" s="115">
        <f t="shared" si="102"/>
        <v>-1.1427945590561622E-2</v>
      </c>
      <c r="L864" s="113"/>
      <c r="M864" s="36">
        <f>VLOOKUP("HV_"&amp;$D864&amp;$E864&amp;VLOOKUP($F864,key!$L$3:$M$16,2,FALSE)&amp;$G864&amp;M$6,'HVAC wts'!$H$7:$R$13254,11,FALSE)</f>
        <v>13719.0452</v>
      </c>
      <c r="N864" s="36">
        <f>VLOOKUP("HV_"&amp;$D864&amp;$E864&amp;VLOOKUP($F864,key!$L$3:$M$15,2,FALSE)&amp;$G864&amp;N$6,'HVAC wts'!$H$7:$R$13254,11,FALSE)</f>
        <v>1959.8636000000001</v>
      </c>
      <c r="O864" s="36">
        <f>VLOOKUP("HV_"&amp;$D864&amp;$E864&amp;VLOOKUP($F864,key!$L$3:$M$15,2,FALSE)&amp;$G864&amp;O$6,'HVAC wts'!$H$7:$R$13254,11,FALSE)</f>
        <v>3573.0030000000002</v>
      </c>
      <c r="P864" s="36">
        <f>VLOOKUP("HV_"&amp;$D864&amp;$E864&amp;VLOOKUP($F864,key!$L$3:$M$15,2,FALSE)&amp;$G864&amp;P$6,'HVAC wts'!$H$7:$R$13254,11,FALSE)</f>
        <v>510.42900000000009</v>
      </c>
      <c r="Q864" s="36">
        <f>VLOOKUP("HV_"&amp;$D864&amp;$E864&amp;VLOOKUP($F864,key!$L$3:$M$15,2,FALSE)&amp;$G864&amp;Q$6,'HVAC wts'!$H$7:$R$13254,11,FALSE)</f>
        <v>3331.7681200000002</v>
      </c>
      <c r="R864" s="36">
        <f>VLOOKUP("HV_"&amp;$D864&amp;$E864&amp;VLOOKUP($F864,key!$L$3:$M$15,2,FALSE)&amp;$G864&amp;R$6,'HVAC wts'!$H$7:$R$13254,11,FALSE)</f>
        <v>867.72930000000008</v>
      </c>
      <c r="S864" s="36">
        <f t="shared" si="103"/>
        <v>23961.838220000001</v>
      </c>
      <c r="T864" s="113"/>
      <c r="U864" s="113">
        <f>MATCH($A864&amp;U$6,'All applic'!$A$7:$A$59080,0)</f>
        <v>1247</v>
      </c>
      <c r="V864" s="113">
        <f>MATCH($A864&amp;V$6,'All applic'!$A$7:$A$59080,0)</f>
        <v>1248</v>
      </c>
      <c r="W864" s="113">
        <f>MATCH($A864&amp;W$6,'All applic'!$A$7:$A$59080,0)</f>
        <v>1250</v>
      </c>
      <c r="X864" s="113">
        <f>MATCH($A864&amp;X$6,'All applic'!$A$7:$A$59080,0)</f>
        <v>1249</v>
      </c>
      <c r="Y864" s="113">
        <f>MATCH($A864&amp;Y$6,'All applic'!$A$7:$A$59080,0)</f>
        <v>1247</v>
      </c>
      <c r="Z864" s="113">
        <f>MATCH($A864&amp;Z$6,'All applic'!$A$7:$A$59080,0)</f>
        <v>1250</v>
      </c>
      <c r="AA864" s="113"/>
      <c r="AB864" s="28">
        <f>INDEX('All applic'!$H$7:$H$59080,U864)</f>
        <v>1.1839999999999999</v>
      </c>
      <c r="AC864" s="28">
        <f>INDEX('All applic'!$H$7:$H$59080,V864)</f>
        <v>1.0740000000000001</v>
      </c>
      <c r="AD864" s="28">
        <f>INDEX('All applic'!$H$7:$H$59080,W864)</f>
        <v>1</v>
      </c>
      <c r="AE864" s="28">
        <f>INDEX('All applic'!$H$7:$H$59080,X864)</f>
        <v>0.80200000000000005</v>
      </c>
      <c r="AF864" s="28">
        <f>INDEX('All applic'!$H$7:$H$59080,Y864)</f>
        <v>1.1839999999999999</v>
      </c>
      <c r="AG864" s="28">
        <f>INDEX('All applic'!$H$7:$H$59080,Z864)</f>
        <v>1</v>
      </c>
      <c r="AH864" s="28"/>
      <c r="AI864" s="28">
        <f>INDEX('All applic'!$I$7:$I$59080,U864)</f>
        <v>1.7272727272727273</v>
      </c>
      <c r="AJ864" s="28">
        <f>INDEX('All applic'!$I$7:$I$59080,V864)</f>
        <v>1.7727272727272729</v>
      </c>
      <c r="AK864" s="28">
        <f>INDEX('All applic'!$I$7:$I$59080,W864)</f>
        <v>1.0227272727272727</v>
      </c>
      <c r="AL864" s="28">
        <f>INDEX('All applic'!$I$7:$I$59080,X864)</f>
        <v>1.0227272727272727</v>
      </c>
      <c r="AM864" s="28">
        <f>INDEX('All applic'!$I$7:$I$59080,Y864)</f>
        <v>1.7272727272727273</v>
      </c>
      <c r="AN864" s="28">
        <f>INDEX('All applic'!$I$7:$I$59080,Z864)</f>
        <v>1.0227272727272727</v>
      </c>
      <c r="AO864" s="113"/>
      <c r="AP864" s="113">
        <f>INDEX('All applic'!$J$7:$J$59080,U864)</f>
        <v>-1.584E-2</v>
      </c>
      <c r="AQ864" s="113">
        <v>0</v>
      </c>
      <c r="AR864" s="113">
        <f>INDEX('All applic'!$J$7:$J$59080,W864)</f>
        <v>-1.5820000000000001E-2</v>
      </c>
      <c r="AS864" s="113">
        <v>0</v>
      </c>
      <c r="AT864" s="113">
        <v>0</v>
      </c>
      <c r="AU864" s="113">
        <v>0</v>
      </c>
    </row>
    <row r="865" spans="1:47" x14ac:dyDescent="0.25">
      <c r="A865" s="113" t="str">
        <f t="shared" si="98"/>
        <v>CFLDMoMH72CZ09</v>
      </c>
      <c r="B865" s="113" t="str">
        <f t="shared" si="99"/>
        <v>CFLSCEDMoCZ09MH72</v>
      </c>
      <c r="C865" s="113" t="s">
        <v>118</v>
      </c>
      <c r="D865" s="113" t="s">
        <v>130</v>
      </c>
      <c r="E865" s="113" t="s">
        <v>1651</v>
      </c>
      <c r="F865" s="89" t="s">
        <v>1654</v>
      </c>
      <c r="G865" s="113" t="s">
        <v>108</v>
      </c>
      <c r="H865" s="113" t="s">
        <v>1662</v>
      </c>
      <c r="I865" s="115">
        <f t="shared" si="100"/>
        <v>1.1432073965606067</v>
      </c>
      <c r="J865" s="115">
        <f t="shared" si="101"/>
        <v>1.5276345807556442</v>
      </c>
      <c r="K865" s="115">
        <f t="shared" si="102"/>
        <v>-1.2825722783912434E-2</v>
      </c>
      <c r="L865" s="113"/>
      <c r="M865" s="36">
        <f>VLOOKUP("HV_"&amp;$D865&amp;$E865&amp;VLOOKUP($F865,key!$L$3:$M$16,2,FALSE)&amp;$G865&amp;M$6,'HVAC wts'!$H$7:$R$13254,11,FALSE)</f>
        <v>17609.949000000001</v>
      </c>
      <c r="N865" s="36">
        <f>VLOOKUP("HV_"&amp;$D865&amp;$E865&amp;VLOOKUP($F865,key!$L$3:$M$15,2,FALSE)&amp;$G865&amp;N$6,'HVAC wts'!$H$7:$R$13254,11,FALSE)</f>
        <v>2515.7070000000003</v>
      </c>
      <c r="O865" s="36">
        <f>VLOOKUP("HV_"&amp;$D865&amp;$E865&amp;VLOOKUP($F865,key!$L$3:$M$15,2,FALSE)&amp;$G865&amp;O$6,'HVAC wts'!$H$7:$R$13254,11,FALSE)</f>
        <v>3873.9259999999995</v>
      </c>
      <c r="P865" s="36">
        <f>VLOOKUP("HV_"&amp;$D865&amp;$E865&amp;VLOOKUP($F865,key!$L$3:$M$15,2,FALSE)&amp;$G865&amp;P$6,'HVAC wts'!$H$7:$R$13254,11,FALSE)</f>
        <v>553.41800000000001</v>
      </c>
      <c r="Q865" s="36">
        <f>VLOOKUP("HV_"&amp;$D865&amp;$E865&amp;VLOOKUP($F865,key!$L$3:$M$15,2,FALSE)&amp;$G865&amp;Q$6,'HVAC wts'!$H$7:$R$13254,11,FALSE)</f>
        <v>4276.7019</v>
      </c>
      <c r="R865" s="36">
        <f>VLOOKUP("HV_"&amp;$D865&amp;$E865&amp;VLOOKUP($F865,key!$L$3:$M$15,2,FALSE)&amp;$G865&amp;R$6,'HVAC wts'!$H$7:$R$13254,11,FALSE)</f>
        <v>940.81060000000002</v>
      </c>
      <c r="S865" s="36">
        <f t="shared" si="103"/>
        <v>29770.512500000004</v>
      </c>
      <c r="T865" s="113"/>
      <c r="U865" s="113">
        <f>MATCH($A865&amp;U$6,'All applic'!$A$7:$A$59080,0)</f>
        <v>1251</v>
      </c>
      <c r="V865" s="113">
        <f>MATCH($A865&amp;V$6,'All applic'!$A$7:$A$59080,0)</f>
        <v>1252</v>
      </c>
      <c r="W865" s="113">
        <f>MATCH($A865&amp;W$6,'All applic'!$A$7:$A$59080,0)</f>
        <v>1254</v>
      </c>
      <c r="X865" s="113">
        <f>MATCH($A865&amp;X$6,'All applic'!$A$7:$A$59080,0)</f>
        <v>1253</v>
      </c>
      <c r="Y865" s="113">
        <f>MATCH($A865&amp;Y$6,'All applic'!$A$7:$A$59080,0)</f>
        <v>1251</v>
      </c>
      <c r="Z865" s="113">
        <f>MATCH($A865&amp;Z$6,'All applic'!$A$7:$A$59080,0)</f>
        <v>1254</v>
      </c>
      <c r="AA865" s="113"/>
      <c r="AB865" s="28">
        <f>INDEX('All applic'!$H$7:$H$59080,U865)</f>
        <v>1.194</v>
      </c>
      <c r="AC865" s="28">
        <f>INDEX('All applic'!$H$7:$H$59080,V865)</f>
        <v>1.06</v>
      </c>
      <c r="AD865" s="28">
        <f>INDEX('All applic'!$H$7:$H$59080,W865)</f>
        <v>0.998</v>
      </c>
      <c r="AE865" s="28">
        <f>INDEX('All applic'!$H$7:$H$59080,X865)</f>
        <v>0.77600000000000002</v>
      </c>
      <c r="AF865" s="28">
        <f>INDEX('All applic'!$H$7:$H$59080,Y865)</f>
        <v>1.194</v>
      </c>
      <c r="AG865" s="28">
        <f>INDEX('All applic'!$H$7:$H$59080,Z865)</f>
        <v>0.998</v>
      </c>
      <c r="AH865" s="28"/>
      <c r="AI865" s="28">
        <f>INDEX('All applic'!$I$7:$I$59080,U865)</f>
        <v>1.6363636363636362</v>
      </c>
      <c r="AJ865" s="28">
        <f>INDEX('All applic'!$I$7:$I$59080,V865)</f>
        <v>1.6590909090909092</v>
      </c>
      <c r="AK865" s="28">
        <f>INDEX('All applic'!$I$7:$I$59080,W865)</f>
        <v>1.0227272727272727</v>
      </c>
      <c r="AL865" s="28">
        <f>INDEX('All applic'!$I$7:$I$59080,X865)</f>
        <v>1.0227272727272727</v>
      </c>
      <c r="AM865" s="28">
        <f>INDEX('All applic'!$I$7:$I$59080,Y865)</f>
        <v>1.6363636363636362</v>
      </c>
      <c r="AN865" s="28">
        <f>INDEX('All applic'!$I$7:$I$59080,Z865)</f>
        <v>1.0227272727272727</v>
      </c>
      <c r="AO865" s="113"/>
      <c r="AP865" s="113">
        <f>INDEX('All applic'!$J$7:$J$59080,U865)</f>
        <v>-1.7780000000000001E-2</v>
      </c>
      <c r="AQ865" s="113">
        <v>0</v>
      </c>
      <c r="AR865" s="113">
        <f>INDEX('All applic'!$J$7:$J$59080,W865)</f>
        <v>-1.7739999999999999E-2</v>
      </c>
      <c r="AS865" s="113">
        <v>0</v>
      </c>
      <c r="AT865" s="113">
        <v>0</v>
      </c>
      <c r="AU865" s="113">
        <v>0</v>
      </c>
    </row>
    <row r="866" spans="1:47" x14ac:dyDescent="0.25">
      <c r="A866" s="113" t="str">
        <f t="shared" si="98"/>
        <v>CFLDMoMH72CZ10</v>
      </c>
      <c r="B866" s="113" t="str">
        <f t="shared" si="99"/>
        <v>CFLSCEDMoCZ10MH72</v>
      </c>
      <c r="C866" s="113" t="s">
        <v>118</v>
      </c>
      <c r="D866" s="113" t="s">
        <v>130</v>
      </c>
      <c r="E866" s="113" t="s">
        <v>1651</v>
      </c>
      <c r="F866" s="89" t="s">
        <v>1654</v>
      </c>
      <c r="G866" s="113" t="s">
        <v>109</v>
      </c>
      <c r="H866" s="113" t="s">
        <v>1662</v>
      </c>
      <c r="I866" s="115">
        <f t="shared" si="100"/>
        <v>1.1600983026711256</v>
      </c>
      <c r="J866" s="115">
        <f t="shared" si="101"/>
        <v>1.8086686637975211</v>
      </c>
      <c r="K866" s="115">
        <f t="shared" si="102"/>
        <v>-1.1387628865979384E-2</v>
      </c>
      <c r="L866" s="113"/>
      <c r="M866" s="36">
        <f>VLOOKUP("HV_"&amp;$D866&amp;$E866&amp;VLOOKUP($F866,key!$L$3:$M$16,2,FALSE)&amp;$G866&amp;M$6,'HVAC wts'!$H$7:$R$13254,11,FALSE)</f>
        <v>33518.811199999996</v>
      </c>
      <c r="N866" s="36">
        <f>VLOOKUP("HV_"&amp;$D866&amp;$E866&amp;VLOOKUP($F866,key!$L$3:$M$15,2,FALSE)&amp;$G866&amp;N$6,'HVAC wts'!$H$7:$R$13254,11,FALSE)</f>
        <v>4788.4016000000001</v>
      </c>
      <c r="O866" s="36">
        <f>VLOOKUP("HV_"&amp;$D866&amp;$E866&amp;VLOOKUP($F866,key!$L$3:$M$15,2,FALSE)&amp;$G866&amp;O$6,'HVAC wts'!$H$7:$R$13254,11,FALSE)</f>
        <v>1474.9140000000002</v>
      </c>
      <c r="P866" s="36">
        <f>VLOOKUP("HV_"&amp;$D866&amp;$E866&amp;VLOOKUP($F866,key!$L$3:$M$15,2,FALSE)&amp;$G866&amp;P$6,'HVAC wts'!$H$7:$R$13254,11,FALSE)</f>
        <v>210.70200000000003</v>
      </c>
      <c r="Q866" s="36">
        <f>VLOOKUP("HV_"&amp;$D866&amp;$E866&amp;VLOOKUP($F866,key!$L$3:$M$15,2,FALSE)&amp;$G866&amp;Q$6,'HVAC wts'!$H$7:$R$13254,11,FALSE)</f>
        <v>8140.2827200000002</v>
      </c>
      <c r="R866" s="36">
        <f>VLOOKUP("HV_"&amp;$D866&amp;$E866&amp;VLOOKUP($F866,key!$L$3:$M$15,2,FALSE)&amp;$G866&amp;R$6,'HVAC wts'!$H$7:$R$13254,11,FALSE)</f>
        <v>358.19340000000005</v>
      </c>
      <c r="S866" s="36">
        <f t="shared" si="103"/>
        <v>48491.304919999988</v>
      </c>
      <c r="T866" s="113"/>
      <c r="U866" s="113">
        <f>MATCH($A866&amp;U$6,'All applic'!$A$7:$A$59080,0)</f>
        <v>1255</v>
      </c>
      <c r="V866" s="113">
        <f>MATCH($A866&amp;V$6,'All applic'!$A$7:$A$59080,0)</f>
        <v>1256</v>
      </c>
      <c r="W866" s="113">
        <f>MATCH($A866&amp;W$6,'All applic'!$A$7:$A$59080,0)</f>
        <v>1258</v>
      </c>
      <c r="X866" s="113">
        <f>MATCH($A866&amp;X$6,'All applic'!$A$7:$A$59080,0)</f>
        <v>1257</v>
      </c>
      <c r="Y866" s="113">
        <f>MATCH($A866&amp;Y$6,'All applic'!$A$7:$A$59080,0)</f>
        <v>1255</v>
      </c>
      <c r="Z866" s="113">
        <f>MATCH($A866&amp;Z$6,'All applic'!$A$7:$A$59080,0)</f>
        <v>1258</v>
      </c>
      <c r="AA866" s="113"/>
      <c r="AB866" s="28">
        <f>INDEX('All applic'!$H$7:$H$59080,U866)</f>
        <v>1.18</v>
      </c>
      <c r="AC866" s="28">
        <f>INDEX('All applic'!$H$7:$H$59080,V866)</f>
        <v>1.0640000000000001</v>
      </c>
      <c r="AD866" s="28">
        <f>INDEX('All applic'!$H$7:$H$59080,W866)</f>
        <v>1</v>
      </c>
      <c r="AE866" s="28">
        <f>INDEX('All applic'!$H$7:$H$59080,X866)</f>
        <v>0.80200000000000005</v>
      </c>
      <c r="AF866" s="28">
        <f>INDEX('All applic'!$H$7:$H$59080,Y866)</f>
        <v>1.18</v>
      </c>
      <c r="AG866" s="28">
        <f>INDEX('All applic'!$H$7:$H$59080,Z866)</f>
        <v>1</v>
      </c>
      <c r="AH866" s="28"/>
      <c r="AI866" s="28">
        <f>INDEX('All applic'!$I$7:$I$59080,U866)</f>
        <v>1.8409090909090911</v>
      </c>
      <c r="AJ866" s="28">
        <f>INDEX('All applic'!$I$7:$I$59080,V866)</f>
        <v>1.8636363636363638</v>
      </c>
      <c r="AK866" s="28">
        <f>INDEX('All applic'!$I$7:$I$59080,W866)</f>
        <v>1.0227272727272727</v>
      </c>
      <c r="AL866" s="28">
        <f>INDEX('All applic'!$I$7:$I$59080,X866)</f>
        <v>1.0227272727272727</v>
      </c>
      <c r="AM866" s="28">
        <f>INDEX('All applic'!$I$7:$I$59080,Y866)</f>
        <v>1.8409090909090911</v>
      </c>
      <c r="AN866" s="28">
        <f>INDEX('All applic'!$I$7:$I$59080,Z866)</f>
        <v>1.0227272727272727</v>
      </c>
      <c r="AO866" s="113"/>
      <c r="AP866" s="113">
        <f>INDEX('All applic'!$J$7:$J$59080,U866)</f>
        <v>-1.5779999999999999E-2</v>
      </c>
      <c r="AQ866" s="113">
        <v>0</v>
      </c>
      <c r="AR866" s="113">
        <f>INDEX('All applic'!$J$7:$J$59080,W866)</f>
        <v>-1.5779999999999999E-2</v>
      </c>
      <c r="AS866" s="113">
        <v>0</v>
      </c>
      <c r="AT866" s="113">
        <v>0</v>
      </c>
      <c r="AU866" s="113">
        <v>0</v>
      </c>
    </row>
    <row r="867" spans="1:47" x14ac:dyDescent="0.25">
      <c r="A867" s="113" t="str">
        <f t="shared" si="98"/>
        <v>CFLDMoMH72CZ11</v>
      </c>
      <c r="B867" s="113" t="str">
        <f t="shared" si="99"/>
        <v>CFLSCEDMoCZ11MH72</v>
      </c>
      <c r="C867" s="113" t="s">
        <v>118</v>
      </c>
      <c r="D867" s="113" t="s">
        <v>130</v>
      </c>
      <c r="E867" s="113" t="s">
        <v>1651</v>
      </c>
      <c r="F867" s="89" t="s">
        <v>1654</v>
      </c>
      <c r="G867" s="113" t="s">
        <v>110</v>
      </c>
      <c r="H867" s="113" t="s">
        <v>1662</v>
      </c>
      <c r="I867" s="115">
        <f t="shared" si="100"/>
        <v>0</v>
      </c>
      <c r="J867" s="115">
        <f t="shared" si="101"/>
        <v>0</v>
      </c>
      <c r="K867" s="115">
        <f t="shared" si="102"/>
        <v>0</v>
      </c>
      <c r="L867" s="113"/>
      <c r="M867" s="36">
        <f>VLOOKUP("HV_"&amp;$D867&amp;$E867&amp;VLOOKUP($F867,key!$L$3:$M$16,2,FALSE)&amp;$G867&amp;M$6,'HVAC wts'!$H$7:$R$13254,11,FALSE)</f>
        <v>0</v>
      </c>
      <c r="N867" s="36">
        <f>VLOOKUP("HV_"&amp;$D867&amp;$E867&amp;VLOOKUP($F867,key!$L$3:$M$15,2,FALSE)&amp;$G867&amp;N$6,'HVAC wts'!$H$7:$R$13254,11,FALSE)</f>
        <v>0</v>
      </c>
      <c r="O867" s="36">
        <f>VLOOKUP("HV_"&amp;$D867&amp;$E867&amp;VLOOKUP($F867,key!$L$3:$M$15,2,FALSE)&amp;$G867&amp;O$6,'HVAC wts'!$H$7:$R$13254,11,FALSE)</f>
        <v>0</v>
      </c>
      <c r="P867" s="36">
        <f>VLOOKUP("HV_"&amp;$D867&amp;$E867&amp;VLOOKUP($F867,key!$L$3:$M$15,2,FALSE)&amp;$G867&amp;P$6,'HVAC wts'!$H$7:$R$13254,11,FALSE)</f>
        <v>0</v>
      </c>
      <c r="Q867" s="36">
        <f>VLOOKUP("HV_"&amp;$D867&amp;$E867&amp;VLOOKUP($F867,key!$L$3:$M$15,2,FALSE)&amp;$G867&amp;Q$6,'HVAC wts'!$H$7:$R$13254,11,FALSE)</f>
        <v>0</v>
      </c>
      <c r="R867" s="36">
        <f>VLOOKUP("HV_"&amp;$D867&amp;$E867&amp;VLOOKUP($F867,key!$L$3:$M$15,2,FALSE)&amp;$G867&amp;R$6,'HVAC wts'!$H$7:$R$13254,11,FALSE)</f>
        <v>0</v>
      </c>
      <c r="S867" s="36">
        <f t="shared" si="103"/>
        <v>0</v>
      </c>
      <c r="T867" s="113"/>
      <c r="U867" s="113">
        <f>MATCH($A867&amp;U$6,'All applic'!$A$7:$A$59080,0)</f>
        <v>1259</v>
      </c>
      <c r="V867" s="113">
        <f>MATCH($A867&amp;V$6,'All applic'!$A$7:$A$59080,0)</f>
        <v>1260</v>
      </c>
      <c r="W867" s="113">
        <f>MATCH($A867&amp;W$6,'All applic'!$A$7:$A$59080,0)</f>
        <v>1262</v>
      </c>
      <c r="X867" s="113">
        <f>MATCH($A867&amp;X$6,'All applic'!$A$7:$A$59080,0)</f>
        <v>1261</v>
      </c>
      <c r="Y867" s="113">
        <f>MATCH($A867&amp;Y$6,'All applic'!$A$7:$A$59080,0)</f>
        <v>1259</v>
      </c>
      <c r="Z867" s="113">
        <f>MATCH($A867&amp;Z$6,'All applic'!$A$7:$A$59080,0)</f>
        <v>1262</v>
      </c>
      <c r="AA867" s="113"/>
      <c r="AB867" s="28">
        <f>INDEX('All applic'!$H$7:$H$59080,U867)</f>
        <v>1.17</v>
      </c>
      <c r="AC867" s="28">
        <f>INDEX('All applic'!$H$7:$H$59080,V867)</f>
        <v>1.002</v>
      </c>
      <c r="AD867" s="28">
        <f>INDEX('All applic'!$H$7:$H$59080,W867)</f>
        <v>0.998</v>
      </c>
      <c r="AE867" s="28">
        <f>INDEX('All applic'!$H$7:$H$59080,X867)</f>
        <v>0.75</v>
      </c>
      <c r="AF867" s="28">
        <f>INDEX('All applic'!$H$7:$H$59080,Y867)</f>
        <v>1.17</v>
      </c>
      <c r="AG867" s="28">
        <f>INDEX('All applic'!$H$7:$H$59080,Z867)</f>
        <v>0.998</v>
      </c>
      <c r="AH867" s="28"/>
      <c r="AI867" s="28">
        <f>INDEX('All applic'!$I$7:$I$59080,U867)</f>
        <v>1.9</v>
      </c>
      <c r="AJ867" s="28">
        <f>INDEX('All applic'!$I$7:$I$59080,V867)</f>
        <v>1.925</v>
      </c>
      <c r="AK867" s="28">
        <f>INDEX('All applic'!$I$7:$I$59080,W867)</f>
        <v>1.0249999999999999</v>
      </c>
      <c r="AL867" s="28">
        <f>INDEX('All applic'!$I$7:$I$59080,X867)</f>
        <v>1.0249999999999999</v>
      </c>
      <c r="AM867" s="28">
        <f>INDEX('All applic'!$I$7:$I$59080,Y867)</f>
        <v>1.9</v>
      </c>
      <c r="AN867" s="28">
        <f>INDEX('All applic'!$I$7:$I$59080,Z867)</f>
        <v>1.0249999999999999</v>
      </c>
      <c r="AO867" s="113"/>
      <c r="AP867" s="113">
        <f>INDEX('All applic'!$J$7:$J$59080,U867)</f>
        <v>-1.9620000000000002E-2</v>
      </c>
      <c r="AQ867" s="113">
        <v>0</v>
      </c>
      <c r="AR867" s="113">
        <f>INDEX('All applic'!$J$7:$J$59080,W867)</f>
        <v>-1.9579999999999997E-2</v>
      </c>
      <c r="AS867" s="113">
        <v>0</v>
      </c>
      <c r="AT867" s="113">
        <v>0</v>
      </c>
      <c r="AU867" s="113">
        <v>0</v>
      </c>
    </row>
    <row r="868" spans="1:47" x14ac:dyDescent="0.25">
      <c r="A868" s="113" t="str">
        <f t="shared" si="98"/>
        <v>CFLDMoMH72CZ12</v>
      </c>
      <c r="B868" s="113" t="str">
        <f t="shared" si="99"/>
        <v>CFLSCEDMoCZ12MH72</v>
      </c>
      <c r="C868" s="113" t="s">
        <v>118</v>
      </c>
      <c r="D868" s="113" t="s">
        <v>130</v>
      </c>
      <c r="E868" s="113" t="s">
        <v>1651</v>
      </c>
      <c r="F868" s="89" t="s">
        <v>1654</v>
      </c>
      <c r="G868" s="113" t="s">
        <v>111</v>
      </c>
      <c r="H868" s="113" t="s">
        <v>1662</v>
      </c>
      <c r="I868" s="115">
        <f t="shared" si="100"/>
        <v>0</v>
      </c>
      <c r="J868" s="115">
        <f t="shared" si="101"/>
        <v>0</v>
      </c>
      <c r="K868" s="115">
        <f t="shared" si="102"/>
        <v>0</v>
      </c>
      <c r="L868" s="113"/>
      <c r="M868" s="36">
        <f>VLOOKUP("HV_"&amp;$D868&amp;$E868&amp;VLOOKUP($F868,key!$L$3:$M$16,2,FALSE)&amp;$G868&amp;M$6,'HVAC wts'!$H$7:$R$13254,11,FALSE)</f>
        <v>0</v>
      </c>
      <c r="N868" s="36">
        <f>VLOOKUP("HV_"&amp;$D868&amp;$E868&amp;VLOOKUP($F868,key!$L$3:$M$15,2,FALSE)&amp;$G868&amp;N$6,'HVAC wts'!$H$7:$R$13254,11,FALSE)</f>
        <v>0</v>
      </c>
      <c r="O868" s="36">
        <f>VLOOKUP("HV_"&amp;$D868&amp;$E868&amp;VLOOKUP($F868,key!$L$3:$M$15,2,FALSE)&amp;$G868&amp;O$6,'HVAC wts'!$H$7:$R$13254,11,FALSE)</f>
        <v>0</v>
      </c>
      <c r="P868" s="36">
        <f>VLOOKUP("HV_"&amp;$D868&amp;$E868&amp;VLOOKUP($F868,key!$L$3:$M$15,2,FALSE)&amp;$G868&amp;P$6,'HVAC wts'!$H$7:$R$13254,11,FALSE)</f>
        <v>0</v>
      </c>
      <c r="Q868" s="36">
        <f>VLOOKUP("HV_"&amp;$D868&amp;$E868&amp;VLOOKUP($F868,key!$L$3:$M$15,2,FALSE)&amp;$G868&amp;Q$6,'HVAC wts'!$H$7:$R$13254,11,FALSE)</f>
        <v>0</v>
      </c>
      <c r="R868" s="36">
        <f>VLOOKUP("HV_"&amp;$D868&amp;$E868&amp;VLOOKUP($F868,key!$L$3:$M$15,2,FALSE)&amp;$G868&amp;R$6,'HVAC wts'!$H$7:$R$13254,11,FALSE)</f>
        <v>0</v>
      </c>
      <c r="S868" s="36">
        <f t="shared" si="103"/>
        <v>0</v>
      </c>
      <c r="T868" s="113"/>
      <c r="U868" s="113">
        <f>MATCH($A868&amp;U$6,'All applic'!$A$7:$A$59080,0)</f>
        <v>1263</v>
      </c>
      <c r="V868" s="113">
        <f>MATCH($A868&amp;V$6,'All applic'!$A$7:$A$59080,0)</f>
        <v>1264</v>
      </c>
      <c r="W868" s="113">
        <f>MATCH($A868&amp;W$6,'All applic'!$A$7:$A$59080,0)</f>
        <v>1266</v>
      </c>
      <c r="X868" s="113">
        <f>MATCH($A868&amp;X$6,'All applic'!$A$7:$A$59080,0)</f>
        <v>1265</v>
      </c>
      <c r="Y868" s="113">
        <f>MATCH($A868&amp;Y$6,'All applic'!$A$7:$A$59080,0)</f>
        <v>1263</v>
      </c>
      <c r="Z868" s="113">
        <f>MATCH($A868&amp;Z$6,'All applic'!$A$7:$A$59080,0)</f>
        <v>1266</v>
      </c>
      <c r="AA868" s="113"/>
      <c r="AB868" s="28">
        <f>INDEX('All applic'!$H$7:$H$59080,U868)</f>
        <v>1.1459999999999999</v>
      </c>
      <c r="AC868" s="28">
        <f>INDEX('All applic'!$H$7:$H$59080,V868)</f>
        <v>0.95399999999999996</v>
      </c>
      <c r="AD868" s="28">
        <f>INDEX('All applic'!$H$7:$H$59080,W868)</f>
        <v>0.99399999999999999</v>
      </c>
      <c r="AE868" s="28">
        <f>INDEX('All applic'!$H$7:$H$59080,X868)</f>
        <v>0.70399999999999996</v>
      </c>
      <c r="AF868" s="28">
        <f>INDEX('All applic'!$H$7:$H$59080,Y868)</f>
        <v>1.1459999999999999</v>
      </c>
      <c r="AG868" s="28">
        <f>INDEX('All applic'!$H$7:$H$59080,Z868)</f>
        <v>0.99399999999999999</v>
      </c>
      <c r="AH868" s="28"/>
      <c r="AI868" s="28">
        <f>INDEX('All applic'!$I$7:$I$59080,U868)</f>
        <v>2</v>
      </c>
      <c r="AJ868" s="28">
        <f>INDEX('All applic'!$I$7:$I$59080,V868)</f>
        <v>2</v>
      </c>
      <c r="AK868" s="28">
        <f>INDEX('All applic'!$I$7:$I$59080,W868)</f>
        <v>1.0249999999999999</v>
      </c>
      <c r="AL868" s="28">
        <f>INDEX('All applic'!$I$7:$I$59080,X868)</f>
        <v>1.0249999999999999</v>
      </c>
      <c r="AM868" s="28">
        <f>INDEX('All applic'!$I$7:$I$59080,Y868)</f>
        <v>2</v>
      </c>
      <c r="AN868" s="28">
        <f>INDEX('All applic'!$I$7:$I$59080,Z868)</f>
        <v>1.0249999999999999</v>
      </c>
      <c r="AO868" s="113"/>
      <c r="AP868" s="113">
        <f>INDEX('All applic'!$J$7:$J$59080,U868)</f>
        <v>-2.3199999999999998E-2</v>
      </c>
      <c r="AQ868" s="113">
        <v>0</v>
      </c>
      <c r="AR868" s="113">
        <f>INDEX('All applic'!$J$7:$J$59080,W868)</f>
        <v>-2.3199999999999998E-2</v>
      </c>
      <c r="AS868" s="113">
        <v>0</v>
      </c>
      <c r="AT868" s="113">
        <v>0</v>
      </c>
      <c r="AU868" s="113">
        <v>0</v>
      </c>
    </row>
    <row r="869" spans="1:47" x14ac:dyDescent="0.25">
      <c r="A869" s="113" t="str">
        <f t="shared" si="98"/>
        <v>CFLDMoMH72CZ13</v>
      </c>
      <c r="B869" s="113" t="str">
        <f t="shared" si="99"/>
        <v>CFLSCEDMoCZ13MH72</v>
      </c>
      <c r="C869" s="113" t="s">
        <v>118</v>
      </c>
      <c r="D869" s="113" t="s">
        <v>130</v>
      </c>
      <c r="E869" s="113" t="s">
        <v>1651</v>
      </c>
      <c r="F869" s="89" t="s">
        <v>1654</v>
      </c>
      <c r="G869" s="113" t="s">
        <v>112</v>
      </c>
      <c r="H869" s="113" t="s">
        <v>1662</v>
      </c>
      <c r="I869" s="115">
        <f t="shared" si="100"/>
        <v>1.1696494845360825</v>
      </c>
      <c r="J869" s="115">
        <f t="shared" si="101"/>
        <v>1.8025773195876287</v>
      </c>
      <c r="K869" s="115">
        <f t="shared" si="102"/>
        <v>-1.6020618556701033E-2</v>
      </c>
      <c r="L869" s="113"/>
      <c r="M869" s="36">
        <f>VLOOKUP("HV_"&amp;$D869&amp;$E869&amp;VLOOKUP($F869,key!$L$3:$M$16,2,FALSE)&amp;$G869&amp;M$6,'HVAC wts'!$H$7:$R$13254,11,FALSE)</f>
        <v>4228.5249999999996</v>
      </c>
      <c r="N869" s="36">
        <f>VLOOKUP("HV_"&amp;$D869&amp;$E869&amp;VLOOKUP($F869,key!$L$3:$M$15,2,FALSE)&amp;$G869&amp;N$6,'HVAC wts'!$H$7:$R$13254,11,FALSE)</f>
        <v>604.07500000000005</v>
      </c>
      <c r="O869" s="36">
        <f>VLOOKUP("HV_"&amp;$D869&amp;$E869&amp;VLOOKUP($F869,key!$L$3:$M$15,2,FALSE)&amp;$G869&amp;O$6,'HVAC wts'!$H$7:$R$13254,11,FALSE)</f>
        <v>0</v>
      </c>
      <c r="P869" s="36">
        <f>VLOOKUP("HV_"&amp;$D869&amp;$E869&amp;VLOOKUP($F869,key!$L$3:$M$15,2,FALSE)&amp;$G869&amp;P$6,'HVAC wts'!$H$7:$R$13254,11,FALSE)</f>
        <v>0</v>
      </c>
      <c r="Q869" s="36">
        <f>VLOOKUP("HV_"&amp;$D869&amp;$E869&amp;VLOOKUP($F869,key!$L$3:$M$15,2,FALSE)&amp;$G869&amp;Q$6,'HVAC wts'!$H$7:$R$13254,11,FALSE)</f>
        <v>1026.9275</v>
      </c>
      <c r="R869" s="36">
        <f>VLOOKUP("HV_"&amp;$D869&amp;$E869&amp;VLOOKUP($F869,key!$L$3:$M$15,2,FALSE)&amp;$G869&amp;R$6,'HVAC wts'!$H$7:$R$13254,11,FALSE)</f>
        <v>0</v>
      </c>
      <c r="S869" s="36">
        <f t="shared" si="103"/>
        <v>5859.5274999999992</v>
      </c>
      <c r="T869" s="113"/>
      <c r="U869" s="113">
        <f>MATCH($A869&amp;U$6,'All applic'!$A$7:$A$59080,0)</f>
        <v>1267</v>
      </c>
      <c r="V869" s="113">
        <f>MATCH($A869&amp;V$6,'All applic'!$A$7:$A$59080,0)</f>
        <v>1268</v>
      </c>
      <c r="W869" s="113">
        <f>MATCH($A869&amp;W$6,'All applic'!$A$7:$A$59080,0)</f>
        <v>1270</v>
      </c>
      <c r="X869" s="113">
        <f>MATCH($A869&amp;X$6,'All applic'!$A$7:$A$59080,0)</f>
        <v>1269</v>
      </c>
      <c r="Y869" s="113">
        <f>MATCH($A869&amp;Y$6,'All applic'!$A$7:$A$59080,0)</f>
        <v>1267</v>
      </c>
      <c r="Z869" s="113">
        <f>MATCH($A869&amp;Z$6,'All applic'!$A$7:$A$59080,0)</f>
        <v>1270</v>
      </c>
      <c r="AA869" s="113"/>
      <c r="AB869" s="28">
        <f>INDEX('All applic'!$H$7:$H$59080,U869)</f>
        <v>1.1879999999999999</v>
      </c>
      <c r="AC869" s="28">
        <f>INDEX('All applic'!$H$7:$H$59080,V869)</f>
        <v>1.01</v>
      </c>
      <c r="AD869" s="28">
        <f>INDEX('All applic'!$H$7:$H$59080,W869)</f>
        <v>0.996</v>
      </c>
      <c r="AE869" s="28">
        <f>INDEX('All applic'!$H$7:$H$59080,X869)</f>
        <v>0.72199999999999998</v>
      </c>
      <c r="AF869" s="28">
        <f>INDEX('All applic'!$H$7:$H$59080,Y869)</f>
        <v>1.1879999999999999</v>
      </c>
      <c r="AG869" s="28">
        <f>INDEX('All applic'!$H$7:$H$59080,Z869)</f>
        <v>0.996</v>
      </c>
      <c r="AH869" s="28"/>
      <c r="AI869" s="28">
        <f>INDEX('All applic'!$I$7:$I$59080,U869)</f>
        <v>1.7999999999999998</v>
      </c>
      <c r="AJ869" s="28">
        <f>INDEX('All applic'!$I$7:$I$59080,V869)</f>
        <v>1.825</v>
      </c>
      <c r="AK869" s="28">
        <f>INDEX('All applic'!$I$7:$I$59080,W869)</f>
        <v>1.0249999999999999</v>
      </c>
      <c r="AL869" s="28">
        <f>INDEX('All applic'!$I$7:$I$59080,X869)</f>
        <v>1.0249999999999999</v>
      </c>
      <c r="AM869" s="28">
        <f>INDEX('All applic'!$I$7:$I$59080,Y869)</f>
        <v>1.7999999999999998</v>
      </c>
      <c r="AN869" s="28">
        <f>INDEX('All applic'!$I$7:$I$59080,Z869)</f>
        <v>1.0249999999999999</v>
      </c>
      <c r="AO869" s="113"/>
      <c r="AP869" s="113">
        <f>INDEX('All applic'!$J$7:$J$59080,U869)</f>
        <v>-2.2200000000000001E-2</v>
      </c>
      <c r="AQ869" s="113">
        <v>0</v>
      </c>
      <c r="AR869" s="113">
        <f>INDEX('All applic'!$J$7:$J$59080,W869)</f>
        <v>-2.1999999999999999E-2</v>
      </c>
      <c r="AS869" s="113">
        <v>0</v>
      </c>
      <c r="AT869" s="113">
        <v>0</v>
      </c>
      <c r="AU869" s="113">
        <v>0</v>
      </c>
    </row>
    <row r="870" spans="1:47" x14ac:dyDescent="0.25">
      <c r="A870" s="113" t="str">
        <f t="shared" si="98"/>
        <v>CFLDMoMH72CZ14</v>
      </c>
      <c r="B870" s="113" t="str">
        <f t="shared" si="99"/>
        <v>CFLSCEDMoCZ14MH72</v>
      </c>
      <c r="C870" s="113" t="s">
        <v>118</v>
      </c>
      <c r="D870" s="113" t="s">
        <v>130</v>
      </c>
      <c r="E870" s="113" t="s">
        <v>1651</v>
      </c>
      <c r="F870" s="89" t="s">
        <v>1654</v>
      </c>
      <c r="G870" s="113" t="s">
        <v>113</v>
      </c>
      <c r="H870" s="113" t="s">
        <v>1662</v>
      </c>
      <c r="I870" s="115">
        <f t="shared" si="100"/>
        <v>1.1553571906784468</v>
      </c>
      <c r="J870" s="115">
        <f t="shared" si="101"/>
        <v>1.695384687088529</v>
      </c>
      <c r="K870" s="115">
        <f t="shared" si="102"/>
        <v>-1.4565496219872246E-2</v>
      </c>
      <c r="L870" s="113"/>
      <c r="M870" s="36">
        <f>VLOOKUP("HV_"&amp;$D870&amp;$E870&amp;VLOOKUP($F870,key!$L$3:$M$16,2,FALSE)&amp;$G870&amp;M$6,'HVAC wts'!$H$7:$R$13254,11,FALSE)</f>
        <v>10005.093000000001</v>
      </c>
      <c r="N870" s="36">
        <f>VLOOKUP("HV_"&amp;$D870&amp;$E870&amp;VLOOKUP($F870,key!$L$3:$M$15,2,FALSE)&amp;$G870&amp;N$6,'HVAC wts'!$H$7:$R$13254,11,FALSE)</f>
        <v>1429.2990000000002</v>
      </c>
      <c r="O870" s="36">
        <f>VLOOKUP("HV_"&amp;$D870&amp;$E870&amp;VLOOKUP($F870,key!$L$3:$M$15,2,FALSE)&amp;$G870&amp;O$6,'HVAC wts'!$H$7:$R$13254,11,FALSE)</f>
        <v>672.86799999999948</v>
      </c>
      <c r="P870" s="36">
        <f>VLOOKUP("HV_"&amp;$D870&amp;$E870&amp;VLOOKUP($F870,key!$L$3:$M$15,2,FALSE)&amp;$G870&amp;P$6,'HVAC wts'!$H$7:$R$13254,11,FALSE)</f>
        <v>96.123999999999938</v>
      </c>
      <c r="Q870" s="36">
        <f>VLOOKUP("HV_"&amp;$D870&amp;$E870&amp;VLOOKUP($F870,key!$L$3:$M$15,2,FALSE)&amp;$G870&amp;Q$6,'HVAC wts'!$H$7:$R$13254,11,FALSE)</f>
        <v>2429.8083000000001</v>
      </c>
      <c r="R870" s="36">
        <f>VLOOKUP("HV_"&amp;$D870&amp;$E870&amp;VLOOKUP($F870,key!$L$3:$M$15,2,FALSE)&amp;$G870&amp;R$6,'HVAC wts'!$H$7:$R$13254,11,FALSE)</f>
        <v>163.41079999999988</v>
      </c>
      <c r="S870" s="36">
        <f t="shared" si="103"/>
        <v>14796.603100000002</v>
      </c>
      <c r="T870" s="113"/>
      <c r="U870" s="113">
        <f>MATCH($A870&amp;U$6,'All applic'!$A$7:$A$59080,0)</f>
        <v>1271</v>
      </c>
      <c r="V870" s="113">
        <f>MATCH($A870&amp;V$6,'All applic'!$A$7:$A$59080,0)</f>
        <v>1272</v>
      </c>
      <c r="W870" s="113">
        <f>MATCH($A870&amp;W$6,'All applic'!$A$7:$A$59080,0)</f>
        <v>1274</v>
      </c>
      <c r="X870" s="113">
        <f>MATCH($A870&amp;X$6,'All applic'!$A$7:$A$59080,0)</f>
        <v>1273</v>
      </c>
      <c r="Y870" s="113">
        <f>MATCH($A870&amp;Y$6,'All applic'!$A$7:$A$59080,0)</f>
        <v>1271</v>
      </c>
      <c r="Z870" s="113">
        <f>MATCH($A870&amp;Z$6,'All applic'!$A$7:$A$59080,0)</f>
        <v>1274</v>
      </c>
      <c r="AA870" s="113"/>
      <c r="AB870" s="28">
        <f>INDEX('All applic'!$H$7:$H$59080,U870)</f>
        <v>1.1879999999999999</v>
      </c>
      <c r="AC870" s="28">
        <f>INDEX('All applic'!$H$7:$H$59080,V870)</f>
        <v>0.99199999999999999</v>
      </c>
      <c r="AD870" s="28">
        <f>INDEX('All applic'!$H$7:$H$59080,W870)</f>
        <v>0.996</v>
      </c>
      <c r="AE870" s="28">
        <f>INDEX('All applic'!$H$7:$H$59080,X870)</f>
        <v>0.748</v>
      </c>
      <c r="AF870" s="28">
        <f>INDEX('All applic'!$H$7:$H$59080,Y870)</f>
        <v>1.1879999999999999</v>
      </c>
      <c r="AG870" s="28">
        <f>INDEX('All applic'!$H$7:$H$59080,Z870)</f>
        <v>0.996</v>
      </c>
      <c r="AH870" s="28"/>
      <c r="AI870" s="28">
        <f>INDEX('All applic'!$I$7:$I$59080,U870)</f>
        <v>1.7380952380952379</v>
      </c>
      <c r="AJ870" s="28">
        <f>INDEX('All applic'!$I$7:$I$59080,V870)</f>
        <v>1.7619047619047616</v>
      </c>
      <c r="AK870" s="28">
        <f>INDEX('All applic'!$I$7:$I$59080,W870)</f>
        <v>1.0238095238095237</v>
      </c>
      <c r="AL870" s="28">
        <f>INDEX('All applic'!$I$7:$I$59080,X870)</f>
        <v>1.0238095238095237</v>
      </c>
      <c r="AM870" s="28">
        <f>INDEX('All applic'!$I$7:$I$59080,Y870)</f>
        <v>1.7380952380952379</v>
      </c>
      <c r="AN870" s="28">
        <f>INDEX('All applic'!$I$7:$I$59080,Z870)</f>
        <v>1.0238095238095237</v>
      </c>
      <c r="AO870" s="113"/>
      <c r="AP870" s="113">
        <f>INDEX('All applic'!$J$7:$J$59080,U870)</f>
        <v>-2.0199999999999999E-2</v>
      </c>
      <c r="AQ870" s="113">
        <v>0</v>
      </c>
      <c r="AR870" s="113">
        <f>INDEX('All applic'!$J$7:$J$59080,W870)</f>
        <v>-1.9940000000000003E-2</v>
      </c>
      <c r="AS870" s="113">
        <v>0</v>
      </c>
      <c r="AT870" s="113">
        <v>0</v>
      </c>
      <c r="AU870" s="113">
        <v>0</v>
      </c>
    </row>
    <row r="871" spans="1:47" x14ac:dyDescent="0.25">
      <c r="A871" s="113" t="str">
        <f t="shared" si="98"/>
        <v>CFLDMoMH72CZ15</v>
      </c>
      <c r="B871" s="113" t="str">
        <f t="shared" si="99"/>
        <v>CFLSCEDMoCZ15MH72</v>
      </c>
      <c r="C871" s="113" t="s">
        <v>118</v>
      </c>
      <c r="D871" s="113" t="s">
        <v>130</v>
      </c>
      <c r="E871" s="113" t="s">
        <v>1651</v>
      </c>
      <c r="F871" s="89" t="s">
        <v>1654</v>
      </c>
      <c r="G871" s="113" t="s">
        <v>114</v>
      </c>
      <c r="H871" s="113" t="s">
        <v>1662</v>
      </c>
      <c r="I871" s="115">
        <f t="shared" si="100"/>
        <v>1.2422268041237112</v>
      </c>
      <c r="J871" s="115">
        <f t="shared" si="101"/>
        <v>1.6904761904761902</v>
      </c>
      <c r="K871" s="115">
        <f t="shared" si="102"/>
        <v>-5.8597938144329884E-3</v>
      </c>
      <c r="L871" s="113"/>
      <c r="M871" s="36">
        <f>VLOOKUP("HV_"&amp;$D871&amp;$E871&amp;VLOOKUP($F871,key!$L$3:$M$16,2,FALSE)&amp;$G871&amp;M$6,'HVAC wts'!$H$7:$R$13254,11,FALSE)</f>
        <v>3817.4178000000002</v>
      </c>
      <c r="N871" s="36">
        <f>VLOOKUP("HV_"&amp;$D871&amp;$E871&amp;VLOOKUP($F871,key!$L$3:$M$15,2,FALSE)&amp;$G871&amp;N$6,'HVAC wts'!$H$7:$R$13254,11,FALSE)</f>
        <v>545.34540000000004</v>
      </c>
      <c r="O871" s="36">
        <f>VLOOKUP("HV_"&amp;$D871&amp;$E871&amp;VLOOKUP($F871,key!$L$3:$M$15,2,FALSE)&amp;$G871&amp;O$6,'HVAC wts'!$H$7:$R$13254,11,FALSE)</f>
        <v>0</v>
      </c>
      <c r="P871" s="36">
        <f>VLOOKUP("HV_"&amp;$D871&amp;$E871&amp;VLOOKUP($F871,key!$L$3:$M$15,2,FALSE)&amp;$G871&amp;P$6,'HVAC wts'!$H$7:$R$13254,11,FALSE)</f>
        <v>0</v>
      </c>
      <c r="Q871" s="36">
        <f>VLOOKUP("HV_"&amp;$D871&amp;$E871&amp;VLOOKUP($F871,key!$L$3:$M$15,2,FALSE)&amp;$G871&amp;Q$6,'HVAC wts'!$H$7:$R$13254,11,FALSE)</f>
        <v>927.0871800000001</v>
      </c>
      <c r="R871" s="36">
        <f>VLOOKUP("HV_"&amp;$D871&amp;$E871&amp;VLOOKUP($F871,key!$L$3:$M$15,2,FALSE)&amp;$G871&amp;R$6,'HVAC wts'!$H$7:$R$13254,11,FALSE)</f>
        <v>0</v>
      </c>
      <c r="S871" s="36">
        <f t="shared" si="103"/>
        <v>5289.8503800000008</v>
      </c>
      <c r="T871" s="113"/>
      <c r="U871" s="113">
        <f>MATCH($A871&amp;U$6,'All applic'!$A$7:$A$59080,0)</f>
        <v>1275</v>
      </c>
      <c r="V871" s="113">
        <f>MATCH($A871&amp;V$6,'All applic'!$A$7:$A$59080,0)</f>
        <v>1276</v>
      </c>
      <c r="W871" s="113">
        <f>MATCH($A871&amp;W$6,'All applic'!$A$7:$A$59080,0)</f>
        <v>1278</v>
      </c>
      <c r="X871" s="113">
        <f>MATCH($A871&amp;X$6,'All applic'!$A$7:$A$59080,0)</f>
        <v>1277</v>
      </c>
      <c r="Y871" s="113">
        <f>MATCH($A871&amp;Y$6,'All applic'!$A$7:$A$59080,0)</f>
        <v>1275</v>
      </c>
      <c r="Z871" s="113">
        <f>MATCH($A871&amp;Z$6,'All applic'!$A$7:$A$59080,0)</f>
        <v>1278</v>
      </c>
      <c r="AA871" s="113"/>
      <c r="AB871" s="28">
        <f>INDEX('All applic'!$H$7:$H$59080,U871)</f>
        <v>1.248</v>
      </c>
      <c r="AC871" s="28">
        <f>INDEX('All applic'!$H$7:$H$59080,V871)</f>
        <v>1.1919999999999999</v>
      </c>
      <c r="AD871" s="28">
        <f>INDEX('All applic'!$H$7:$H$59080,W871)</f>
        <v>1.004</v>
      </c>
      <c r="AE871" s="28">
        <f>INDEX('All applic'!$H$7:$H$59080,X871)</f>
        <v>0.89800000000000002</v>
      </c>
      <c r="AF871" s="28">
        <f>INDEX('All applic'!$H$7:$H$59080,Y871)</f>
        <v>1.248</v>
      </c>
      <c r="AG871" s="28">
        <f>INDEX('All applic'!$H$7:$H$59080,Z871)</f>
        <v>1.004</v>
      </c>
      <c r="AH871" s="28"/>
      <c r="AI871" s="28">
        <f>INDEX('All applic'!$I$7:$I$59080,U871)</f>
        <v>1.6904761904761902</v>
      </c>
      <c r="AJ871" s="28">
        <f>INDEX('All applic'!$I$7:$I$59080,V871)</f>
        <v>1.6904761904761902</v>
      </c>
      <c r="AK871" s="28">
        <f>INDEX('All applic'!$I$7:$I$59080,W871)</f>
        <v>1.0238095238095237</v>
      </c>
      <c r="AL871" s="28">
        <f>INDEX('All applic'!$I$7:$I$59080,X871)</f>
        <v>1</v>
      </c>
      <c r="AM871" s="28">
        <f>INDEX('All applic'!$I$7:$I$59080,Y871)</f>
        <v>1.6904761904761902</v>
      </c>
      <c r="AN871" s="28">
        <f>INDEX('All applic'!$I$7:$I$59080,Z871)</f>
        <v>1.0238095238095237</v>
      </c>
      <c r="AO871" s="113"/>
      <c r="AP871" s="113">
        <f>INDEX('All applic'!$J$7:$J$59080,U871)</f>
        <v>-8.1199999999999987E-3</v>
      </c>
      <c r="AQ871" s="113">
        <v>0</v>
      </c>
      <c r="AR871" s="113">
        <f>INDEX('All applic'!$J$7:$J$59080,W871)</f>
        <v>-8.1600000000000006E-3</v>
      </c>
      <c r="AS871" s="113">
        <v>0</v>
      </c>
      <c r="AT871" s="113">
        <v>0</v>
      </c>
      <c r="AU871" s="113">
        <v>0</v>
      </c>
    </row>
    <row r="872" spans="1:47" x14ac:dyDescent="0.25">
      <c r="A872" s="113" t="str">
        <f t="shared" si="98"/>
        <v>CFLDMoMH72CZ16</v>
      </c>
      <c r="B872" s="113" t="str">
        <f t="shared" si="99"/>
        <v>CFLSCEDMoCZ16MH72</v>
      </c>
      <c r="C872" s="113" t="s">
        <v>118</v>
      </c>
      <c r="D872" s="113" t="s">
        <v>130</v>
      </c>
      <c r="E872" s="113" t="s">
        <v>1651</v>
      </c>
      <c r="F872" s="89" t="s">
        <v>1654</v>
      </c>
      <c r="G872" s="113" t="s">
        <v>115</v>
      </c>
      <c r="H872" s="113" t="s">
        <v>1662</v>
      </c>
      <c r="I872" s="115">
        <f t="shared" si="100"/>
        <v>1.0726597938144331</v>
      </c>
      <c r="J872" s="115">
        <f t="shared" si="101"/>
        <v>1.7474226804123714</v>
      </c>
      <c r="K872" s="115">
        <f t="shared" si="102"/>
        <v>-1.9484536082474226E-2</v>
      </c>
      <c r="L872" s="113"/>
      <c r="M872" s="36">
        <f>VLOOKUP("HV_"&amp;$D872&amp;$E872&amp;VLOOKUP($F872,key!$L$3:$M$16,2,FALSE)&amp;$G872&amp;M$6,'HVAC wts'!$H$7:$R$13254,11,FALSE)</f>
        <v>10849.530999999999</v>
      </c>
      <c r="N872" s="36">
        <f>VLOOKUP("HV_"&amp;$D872&amp;$E872&amp;VLOOKUP($F872,key!$L$3:$M$15,2,FALSE)&amp;$G872&amp;N$6,'HVAC wts'!$H$7:$R$13254,11,FALSE)</f>
        <v>1549.9330000000002</v>
      </c>
      <c r="O872" s="36">
        <f>VLOOKUP("HV_"&amp;$D872&amp;$E872&amp;VLOOKUP($F872,key!$L$3:$M$15,2,FALSE)&amp;$G872&amp;O$6,'HVAC wts'!$H$7:$R$13254,11,FALSE)</f>
        <v>0</v>
      </c>
      <c r="P872" s="36">
        <f>VLOOKUP("HV_"&amp;$D872&amp;$E872&amp;VLOOKUP($F872,key!$L$3:$M$15,2,FALSE)&amp;$G872&amp;P$6,'HVAC wts'!$H$7:$R$13254,11,FALSE)</f>
        <v>0</v>
      </c>
      <c r="Q872" s="36">
        <f>VLOOKUP("HV_"&amp;$D872&amp;$E872&amp;VLOOKUP($F872,key!$L$3:$M$15,2,FALSE)&amp;$G872&amp;Q$6,'HVAC wts'!$H$7:$R$13254,11,FALSE)</f>
        <v>2634.8861000000002</v>
      </c>
      <c r="R872" s="36">
        <f>VLOOKUP("HV_"&amp;$D872&amp;$E872&amp;VLOOKUP($F872,key!$L$3:$M$15,2,FALSE)&amp;$G872&amp;R$6,'HVAC wts'!$H$7:$R$13254,11,FALSE)</f>
        <v>0</v>
      </c>
      <c r="S872" s="36">
        <f t="shared" si="103"/>
        <v>15034.3501</v>
      </c>
      <c r="T872" s="113"/>
      <c r="U872" s="113">
        <f>MATCH($A872&amp;U$6,'All applic'!$A$7:$A$59080,0)</f>
        <v>1279</v>
      </c>
      <c r="V872" s="113">
        <f>MATCH($A872&amp;V$6,'All applic'!$A$7:$A$59080,0)</f>
        <v>1280</v>
      </c>
      <c r="W872" s="113">
        <f>MATCH($A872&amp;W$6,'All applic'!$A$7:$A$59080,0)</f>
        <v>1282</v>
      </c>
      <c r="X872" s="113">
        <f>MATCH($A872&amp;X$6,'All applic'!$A$7:$A$59080,0)</f>
        <v>1281</v>
      </c>
      <c r="Y872" s="113">
        <f>MATCH($A872&amp;Y$6,'All applic'!$A$7:$A$59080,0)</f>
        <v>1279</v>
      </c>
      <c r="Z872" s="113">
        <f>MATCH($A872&amp;Z$6,'All applic'!$A$7:$A$59080,0)</f>
        <v>1282</v>
      </c>
      <c r="AA872" s="113"/>
      <c r="AB872" s="28">
        <f>INDEX('All applic'!$H$7:$H$59080,U872)</f>
        <v>1.1040000000000001</v>
      </c>
      <c r="AC872" s="28">
        <f>INDEX('All applic'!$H$7:$H$59080,V872)</f>
        <v>0.8</v>
      </c>
      <c r="AD872" s="28">
        <f>INDEX('All applic'!$H$7:$H$59080,W872)</f>
        <v>0.99199999999999999</v>
      </c>
      <c r="AE872" s="28">
        <f>INDEX('All applic'!$H$7:$H$59080,X872)</f>
        <v>0.65400000000000003</v>
      </c>
      <c r="AF872" s="28">
        <f>INDEX('All applic'!$H$7:$H$59080,Y872)</f>
        <v>1.1040000000000001</v>
      </c>
      <c r="AG872" s="28">
        <f>INDEX('All applic'!$H$7:$H$59080,Z872)</f>
        <v>0.99199999999999999</v>
      </c>
      <c r="AH872" s="28"/>
      <c r="AI872" s="28">
        <f>INDEX('All applic'!$I$7:$I$59080,U872)</f>
        <v>1.7500000000000002</v>
      </c>
      <c r="AJ872" s="28">
        <f>INDEX('All applic'!$I$7:$I$59080,V872)</f>
        <v>1.7250000000000001</v>
      </c>
      <c r="AK872" s="28">
        <f>INDEX('All applic'!$I$7:$I$59080,W872)</f>
        <v>1.0249999999999999</v>
      </c>
      <c r="AL872" s="28">
        <f>INDEX('All applic'!$I$7:$I$59080,X872)</f>
        <v>1.0249999999999999</v>
      </c>
      <c r="AM872" s="28">
        <f>INDEX('All applic'!$I$7:$I$59080,Y872)</f>
        <v>1.7500000000000002</v>
      </c>
      <c r="AN872" s="28">
        <f>INDEX('All applic'!$I$7:$I$59080,Z872)</f>
        <v>1.0249999999999999</v>
      </c>
      <c r="AO872" s="113"/>
      <c r="AP872" s="113">
        <f>INDEX('All applic'!$J$7:$J$59080,U872)</f>
        <v>-2.7E-2</v>
      </c>
      <c r="AQ872" s="113">
        <v>0</v>
      </c>
      <c r="AR872" s="113">
        <f>INDEX('All applic'!$J$7:$J$59080,W872)</f>
        <v>-2.6800000000000001E-2</v>
      </c>
      <c r="AS872" s="113">
        <v>0</v>
      </c>
      <c r="AT872" s="113">
        <v>0</v>
      </c>
      <c r="AU872" s="113">
        <v>0</v>
      </c>
    </row>
    <row r="873" spans="1:47" x14ac:dyDescent="0.25">
      <c r="A873" s="113" t="str">
        <f t="shared" si="98"/>
        <v>CFLDMoMH85CZ01</v>
      </c>
      <c r="B873" s="113" t="str">
        <f t="shared" si="99"/>
        <v>CFLSCEDMoCZ01MH85</v>
      </c>
      <c r="C873" s="113" t="s">
        <v>118</v>
      </c>
      <c r="D873" s="113" t="s">
        <v>130</v>
      </c>
      <c r="E873" s="113" t="s">
        <v>1651</v>
      </c>
      <c r="F873" s="89" t="s">
        <v>1655</v>
      </c>
      <c r="G873" s="113" t="s">
        <v>48</v>
      </c>
      <c r="H873" s="113" t="s">
        <v>1662</v>
      </c>
      <c r="I873" s="115">
        <f t="shared" si="100"/>
        <v>0</v>
      </c>
      <c r="J873" s="115">
        <f t="shared" si="101"/>
        <v>0</v>
      </c>
      <c r="K873" s="115">
        <f t="shared" si="102"/>
        <v>0</v>
      </c>
      <c r="L873" s="113"/>
      <c r="M873" s="36">
        <f>VLOOKUP("HV_"&amp;$D873&amp;$E873&amp;VLOOKUP($F873,key!$L$3:$M$16,2,FALSE)&amp;$G873&amp;M$6,'HVAC wts'!$H$7:$R$13254,11,FALSE)</f>
        <v>0</v>
      </c>
      <c r="N873" s="36">
        <f>VLOOKUP("HV_"&amp;$D873&amp;$E873&amp;VLOOKUP($F873,key!$L$3:$M$15,2,FALSE)&amp;$G873&amp;N$6,'HVAC wts'!$H$7:$R$13254,11,FALSE)</f>
        <v>0</v>
      </c>
      <c r="O873" s="36">
        <f>VLOOKUP("HV_"&amp;$D873&amp;$E873&amp;VLOOKUP($F873,key!$L$3:$M$15,2,FALSE)&amp;$G873&amp;O$6,'HVAC wts'!$H$7:$R$13254,11,FALSE)</f>
        <v>0</v>
      </c>
      <c r="P873" s="36">
        <f>VLOOKUP("HV_"&amp;$D873&amp;$E873&amp;VLOOKUP($F873,key!$L$3:$M$15,2,FALSE)&amp;$G873&amp;P$6,'HVAC wts'!$H$7:$R$13254,11,FALSE)</f>
        <v>0</v>
      </c>
      <c r="Q873" s="36">
        <f>VLOOKUP("HV_"&amp;$D873&amp;$E873&amp;VLOOKUP($F873,key!$L$3:$M$15,2,FALSE)&amp;$G873&amp;Q$6,'HVAC wts'!$H$7:$R$13254,11,FALSE)</f>
        <v>0</v>
      </c>
      <c r="R873" s="36">
        <f>VLOOKUP("HV_"&amp;$D873&amp;$E873&amp;VLOOKUP($F873,key!$L$3:$M$15,2,FALSE)&amp;$G873&amp;R$6,'HVAC wts'!$H$7:$R$13254,11,FALSE)</f>
        <v>0</v>
      </c>
      <c r="S873" s="36">
        <f t="shared" si="103"/>
        <v>0</v>
      </c>
      <c r="T873" s="113"/>
      <c r="U873" s="113">
        <f>MATCH($A873&amp;U$6,'All applic'!$A$7:$A$59080,0)</f>
        <v>1283</v>
      </c>
      <c r="V873" s="113">
        <f>MATCH($A873&amp;V$6,'All applic'!$A$7:$A$59080,0)</f>
        <v>1284</v>
      </c>
      <c r="W873" s="113">
        <f>MATCH($A873&amp;W$6,'All applic'!$A$7:$A$59080,0)</f>
        <v>1286</v>
      </c>
      <c r="X873" s="113">
        <f>MATCH($A873&amp;X$6,'All applic'!$A$7:$A$59080,0)</f>
        <v>1285</v>
      </c>
      <c r="Y873" s="113">
        <f>MATCH($A873&amp;Y$6,'All applic'!$A$7:$A$59080,0)</f>
        <v>1283</v>
      </c>
      <c r="Z873" s="113">
        <f>MATCH($A873&amp;Z$6,'All applic'!$A$7:$A$59080,0)</f>
        <v>1286</v>
      </c>
      <c r="AA873" s="113"/>
      <c r="AB873" s="28">
        <f>INDEX('All applic'!$H$7:$H$59080,U873)</f>
        <v>1</v>
      </c>
      <c r="AC873" s="28">
        <f>INDEX('All applic'!$H$7:$H$59080,V873)</f>
        <v>0.67200000000000004</v>
      </c>
      <c r="AD873" s="28">
        <f>INDEX('All applic'!$H$7:$H$59080,W873)</f>
        <v>0.98599999999999999</v>
      </c>
      <c r="AE873" s="28">
        <f>INDEX('All applic'!$H$7:$H$59080,X873)</f>
        <v>0.504</v>
      </c>
      <c r="AF873" s="28">
        <f>INDEX('All applic'!$H$7:$H$59080,Y873)</f>
        <v>1</v>
      </c>
      <c r="AG873" s="28">
        <f>INDEX('All applic'!$H$7:$H$59080,Z873)</f>
        <v>0.98599999999999999</v>
      </c>
      <c r="AH873" s="28"/>
      <c r="AI873" s="28">
        <f>INDEX('All applic'!$I$7:$I$59080,U873)</f>
        <v>1.0227272727272727</v>
      </c>
      <c r="AJ873" s="28">
        <f>INDEX('All applic'!$I$7:$I$59080,V873)</f>
        <v>1.0227272727272727</v>
      </c>
      <c r="AK873" s="28">
        <f>INDEX('All applic'!$I$7:$I$59080,W873)</f>
        <v>1.0227272727272727</v>
      </c>
      <c r="AL873" s="28">
        <f>INDEX('All applic'!$I$7:$I$59080,X873)</f>
        <v>1.0227272727272727</v>
      </c>
      <c r="AM873" s="28">
        <f>INDEX('All applic'!$I$7:$I$59080,Y873)</f>
        <v>1.0227272727272727</v>
      </c>
      <c r="AN873" s="28">
        <f>INDEX('All applic'!$I$7:$I$59080,Z873)</f>
        <v>1.0227272727272727</v>
      </c>
      <c r="AO873" s="113"/>
      <c r="AP873" s="113">
        <f>INDEX('All applic'!$J$7:$J$59080,U873)</f>
        <v>-3.4130000000000001E-2</v>
      </c>
      <c r="AQ873" s="113">
        <v>0</v>
      </c>
      <c r="AR873" s="113">
        <f>INDEX('All applic'!$J$7:$J$59080,W873)</f>
        <v>-3.4130000000000001E-2</v>
      </c>
      <c r="AS873" s="113">
        <v>0</v>
      </c>
      <c r="AT873" s="113">
        <v>0</v>
      </c>
      <c r="AU873" s="113">
        <v>0</v>
      </c>
    </row>
    <row r="874" spans="1:47" x14ac:dyDescent="0.25">
      <c r="A874" s="113" t="str">
        <f t="shared" si="98"/>
        <v>CFLDMoMH85CZ02</v>
      </c>
      <c r="B874" s="113" t="str">
        <f t="shared" si="99"/>
        <v>CFLSCEDMoCZ02MH85</v>
      </c>
      <c r="C874" s="113" t="s">
        <v>118</v>
      </c>
      <c r="D874" s="113" t="s">
        <v>130</v>
      </c>
      <c r="E874" s="113" t="s">
        <v>1651</v>
      </c>
      <c r="F874" s="89" t="s">
        <v>1655</v>
      </c>
      <c r="G874" s="113" t="s">
        <v>101</v>
      </c>
      <c r="H874" s="113" t="s">
        <v>1662</v>
      </c>
      <c r="I874" s="115">
        <f t="shared" si="100"/>
        <v>0</v>
      </c>
      <c r="J874" s="115">
        <f t="shared" si="101"/>
        <v>0</v>
      </c>
      <c r="K874" s="115">
        <f t="shared" si="102"/>
        <v>0</v>
      </c>
      <c r="L874" s="113"/>
      <c r="M874" s="36">
        <f>VLOOKUP("HV_"&amp;$D874&amp;$E874&amp;VLOOKUP($F874,key!$L$3:$M$16,2,FALSE)&amp;$G874&amp;M$6,'HVAC wts'!$H$7:$R$13254,11,FALSE)</f>
        <v>0</v>
      </c>
      <c r="N874" s="36">
        <f>VLOOKUP("HV_"&amp;$D874&amp;$E874&amp;VLOOKUP($F874,key!$L$3:$M$15,2,FALSE)&amp;$G874&amp;N$6,'HVAC wts'!$H$7:$R$13254,11,FALSE)</f>
        <v>0</v>
      </c>
      <c r="O874" s="36">
        <f>VLOOKUP("HV_"&amp;$D874&amp;$E874&amp;VLOOKUP($F874,key!$L$3:$M$15,2,FALSE)&amp;$G874&amp;O$6,'HVAC wts'!$H$7:$R$13254,11,FALSE)</f>
        <v>0</v>
      </c>
      <c r="P874" s="36">
        <f>VLOOKUP("HV_"&amp;$D874&amp;$E874&amp;VLOOKUP($F874,key!$L$3:$M$15,2,FALSE)&amp;$G874&amp;P$6,'HVAC wts'!$H$7:$R$13254,11,FALSE)</f>
        <v>0</v>
      </c>
      <c r="Q874" s="36">
        <f>VLOOKUP("HV_"&amp;$D874&amp;$E874&amp;VLOOKUP($F874,key!$L$3:$M$15,2,FALSE)&amp;$G874&amp;Q$6,'HVAC wts'!$H$7:$R$13254,11,FALSE)</f>
        <v>0</v>
      </c>
      <c r="R874" s="36">
        <f>VLOOKUP("HV_"&amp;$D874&amp;$E874&amp;VLOOKUP($F874,key!$L$3:$M$15,2,FALSE)&amp;$G874&amp;R$6,'HVAC wts'!$H$7:$R$13254,11,FALSE)</f>
        <v>0</v>
      </c>
      <c r="S874" s="36">
        <f t="shared" si="103"/>
        <v>0</v>
      </c>
      <c r="T874" s="113"/>
      <c r="U874" s="113">
        <f>MATCH($A874&amp;U$6,'All applic'!$A$7:$A$59080,0)</f>
        <v>1287</v>
      </c>
      <c r="V874" s="113">
        <f>MATCH($A874&amp;V$6,'All applic'!$A$7:$A$59080,0)</f>
        <v>1288</v>
      </c>
      <c r="W874" s="113">
        <f>MATCH($A874&amp;W$6,'All applic'!$A$7:$A$59080,0)</f>
        <v>1290</v>
      </c>
      <c r="X874" s="113">
        <f>MATCH($A874&amp;X$6,'All applic'!$A$7:$A$59080,0)</f>
        <v>1289</v>
      </c>
      <c r="Y874" s="113">
        <f>MATCH($A874&amp;Y$6,'All applic'!$A$7:$A$59080,0)</f>
        <v>1287</v>
      </c>
      <c r="Z874" s="113">
        <f>MATCH($A874&amp;Z$6,'All applic'!$A$7:$A$59080,0)</f>
        <v>1290</v>
      </c>
      <c r="AA874" s="113"/>
      <c r="AB874" s="28">
        <f>INDEX('All applic'!$H$7:$H$59080,U874)</f>
        <v>1.0900000000000001</v>
      </c>
      <c r="AC874" s="28">
        <f>INDEX('All applic'!$H$7:$H$59080,V874)</f>
        <v>0.80200000000000005</v>
      </c>
      <c r="AD874" s="28">
        <f>INDEX('All applic'!$H$7:$H$59080,W874)</f>
        <v>0.98599999999999999</v>
      </c>
      <c r="AE874" s="28">
        <f>INDEX('All applic'!$H$7:$H$59080,X874)</f>
        <v>0.57799999999999996</v>
      </c>
      <c r="AF874" s="28">
        <f>INDEX('All applic'!$H$7:$H$59080,Y874)</f>
        <v>1.0900000000000001</v>
      </c>
      <c r="AG874" s="28">
        <f>INDEX('All applic'!$H$7:$H$59080,Z874)</f>
        <v>0.98599999999999999</v>
      </c>
      <c r="AH874" s="28"/>
      <c r="AI874" s="28">
        <f>INDEX('All applic'!$I$7:$I$59080,U874)</f>
        <v>2</v>
      </c>
      <c r="AJ874" s="28">
        <f>INDEX('All applic'!$I$7:$I$59080,V874)</f>
        <v>2</v>
      </c>
      <c r="AK874" s="28">
        <f>INDEX('All applic'!$I$7:$I$59080,W874)</f>
        <v>1</v>
      </c>
      <c r="AL874" s="28">
        <f>INDEX('All applic'!$I$7:$I$59080,X874)</f>
        <v>1</v>
      </c>
      <c r="AM874" s="28">
        <f>INDEX('All applic'!$I$7:$I$59080,Y874)</f>
        <v>2</v>
      </c>
      <c r="AN874" s="28">
        <f>INDEX('All applic'!$I$7:$I$59080,Z874)</f>
        <v>1</v>
      </c>
      <c r="AO874" s="113"/>
      <c r="AP874" s="113">
        <f>INDEX('All applic'!$J$7:$J$59080,U874)</f>
        <v>-3.3600000000000005E-2</v>
      </c>
      <c r="AQ874" s="113">
        <v>0</v>
      </c>
      <c r="AR874" s="113">
        <f>INDEX('All applic'!$J$7:$J$59080,W874)</f>
        <v>-3.3399999999999999E-2</v>
      </c>
      <c r="AS874" s="113">
        <v>0</v>
      </c>
      <c r="AT874" s="113">
        <v>0</v>
      </c>
      <c r="AU874" s="113">
        <v>0</v>
      </c>
    </row>
    <row r="875" spans="1:47" x14ac:dyDescent="0.25">
      <c r="A875" s="113" t="str">
        <f t="shared" si="98"/>
        <v>CFLDMoMH85CZ03</v>
      </c>
      <c r="B875" s="113" t="str">
        <f t="shared" si="99"/>
        <v>CFLSCEDMoCZ03MH85</v>
      </c>
      <c r="C875" s="113" t="s">
        <v>118</v>
      </c>
      <c r="D875" s="113" t="s">
        <v>130</v>
      </c>
      <c r="E875" s="113" t="s">
        <v>1651</v>
      </c>
      <c r="F875" s="89" t="s">
        <v>1655</v>
      </c>
      <c r="G875" s="113" t="s">
        <v>102</v>
      </c>
      <c r="H875" s="113" t="s">
        <v>1662</v>
      </c>
      <c r="I875" s="115">
        <f t="shared" si="100"/>
        <v>0</v>
      </c>
      <c r="J875" s="115">
        <f t="shared" si="101"/>
        <v>0</v>
      </c>
      <c r="K875" s="115">
        <f t="shared" si="102"/>
        <v>0</v>
      </c>
      <c r="L875" s="113"/>
      <c r="M875" s="36">
        <f>VLOOKUP("HV_"&amp;$D875&amp;$E875&amp;VLOOKUP($F875,key!$L$3:$M$16,2,FALSE)&amp;$G875&amp;M$6,'HVAC wts'!$H$7:$R$13254,11,FALSE)</f>
        <v>0</v>
      </c>
      <c r="N875" s="36">
        <f>VLOOKUP("HV_"&amp;$D875&amp;$E875&amp;VLOOKUP($F875,key!$L$3:$M$15,2,FALSE)&amp;$G875&amp;N$6,'HVAC wts'!$H$7:$R$13254,11,FALSE)</f>
        <v>0</v>
      </c>
      <c r="O875" s="36">
        <f>VLOOKUP("HV_"&amp;$D875&amp;$E875&amp;VLOOKUP($F875,key!$L$3:$M$15,2,FALSE)&amp;$G875&amp;O$6,'HVAC wts'!$H$7:$R$13254,11,FALSE)</f>
        <v>0</v>
      </c>
      <c r="P875" s="36">
        <f>VLOOKUP("HV_"&amp;$D875&amp;$E875&amp;VLOOKUP($F875,key!$L$3:$M$15,2,FALSE)&amp;$G875&amp;P$6,'HVAC wts'!$H$7:$R$13254,11,FALSE)</f>
        <v>0</v>
      </c>
      <c r="Q875" s="36">
        <f>VLOOKUP("HV_"&amp;$D875&amp;$E875&amp;VLOOKUP($F875,key!$L$3:$M$15,2,FALSE)&amp;$G875&amp;Q$6,'HVAC wts'!$H$7:$R$13254,11,FALSE)</f>
        <v>0</v>
      </c>
      <c r="R875" s="36">
        <f>VLOOKUP("HV_"&amp;$D875&amp;$E875&amp;VLOOKUP($F875,key!$L$3:$M$15,2,FALSE)&amp;$G875&amp;R$6,'HVAC wts'!$H$7:$R$13254,11,FALSE)</f>
        <v>0</v>
      </c>
      <c r="S875" s="36">
        <f t="shared" si="103"/>
        <v>0</v>
      </c>
      <c r="T875" s="113"/>
      <c r="U875" s="113">
        <f>MATCH($A875&amp;U$6,'All applic'!$A$7:$A$59080,0)</f>
        <v>1291</v>
      </c>
      <c r="V875" s="113">
        <f>MATCH($A875&amp;V$6,'All applic'!$A$7:$A$59080,0)</f>
        <v>1292</v>
      </c>
      <c r="W875" s="113">
        <f>MATCH($A875&amp;W$6,'All applic'!$A$7:$A$59080,0)</f>
        <v>1294</v>
      </c>
      <c r="X875" s="113">
        <f>MATCH($A875&amp;X$6,'All applic'!$A$7:$A$59080,0)</f>
        <v>1293</v>
      </c>
      <c r="Y875" s="113">
        <f>MATCH($A875&amp;Y$6,'All applic'!$A$7:$A$59080,0)</f>
        <v>1291</v>
      </c>
      <c r="Z875" s="113">
        <f>MATCH($A875&amp;Z$6,'All applic'!$A$7:$A$59080,0)</f>
        <v>1294</v>
      </c>
      <c r="AA875" s="113"/>
      <c r="AB875" s="28">
        <f>INDEX('All applic'!$H$7:$H$59080,U875)</f>
        <v>1.042</v>
      </c>
      <c r="AC875" s="28">
        <f>INDEX('All applic'!$H$7:$H$59080,V875)</f>
        <v>0.80200000000000005</v>
      </c>
      <c r="AD875" s="28">
        <f>INDEX('All applic'!$H$7:$H$59080,W875)</f>
        <v>0.98399999999999999</v>
      </c>
      <c r="AE875" s="28">
        <f>INDEX('All applic'!$H$7:$H$59080,X875)</f>
        <v>0.56200000000000006</v>
      </c>
      <c r="AF875" s="28">
        <f>INDEX('All applic'!$H$7:$H$59080,Y875)</f>
        <v>1.042</v>
      </c>
      <c r="AG875" s="28">
        <f>INDEX('All applic'!$H$7:$H$59080,Z875)</f>
        <v>0.98399999999999999</v>
      </c>
      <c r="AH875" s="28"/>
      <c r="AI875" s="28">
        <f>INDEX('All applic'!$I$7:$I$59080,U875)</f>
        <v>1.975609756097561</v>
      </c>
      <c r="AJ875" s="28">
        <f>INDEX('All applic'!$I$7:$I$59080,V875)</f>
        <v>2</v>
      </c>
      <c r="AK875" s="28">
        <f>INDEX('All applic'!$I$7:$I$59080,W875)</f>
        <v>1</v>
      </c>
      <c r="AL875" s="28">
        <f>INDEX('All applic'!$I$7:$I$59080,X875)</f>
        <v>1</v>
      </c>
      <c r="AM875" s="28">
        <f>INDEX('All applic'!$I$7:$I$59080,Y875)</f>
        <v>1.975609756097561</v>
      </c>
      <c r="AN875" s="28">
        <f>INDEX('All applic'!$I$7:$I$59080,Z875)</f>
        <v>1</v>
      </c>
      <c r="AO875" s="113"/>
      <c r="AP875" s="113">
        <f>INDEX('All applic'!$J$7:$J$59080,U875)</f>
        <v>-3.4130000000000001E-2</v>
      </c>
      <c r="AQ875" s="113">
        <v>0</v>
      </c>
      <c r="AR875" s="113">
        <f>INDEX('All applic'!$J$7:$J$59080,W875)</f>
        <v>-3.4130000000000001E-2</v>
      </c>
      <c r="AS875" s="113">
        <v>0</v>
      </c>
      <c r="AT875" s="113">
        <v>0</v>
      </c>
      <c r="AU875" s="113">
        <v>0</v>
      </c>
    </row>
    <row r="876" spans="1:47" x14ac:dyDescent="0.25">
      <c r="A876" s="113" t="str">
        <f t="shared" si="98"/>
        <v>CFLDMoMH85CZ04</v>
      </c>
      <c r="B876" s="113" t="str">
        <f t="shared" si="99"/>
        <v>CFLSCEDMoCZ04MH85</v>
      </c>
      <c r="C876" s="113" t="s">
        <v>118</v>
      </c>
      <c r="D876" s="113" t="s">
        <v>130</v>
      </c>
      <c r="E876" s="113" t="s">
        <v>1651</v>
      </c>
      <c r="F876" s="89" t="s">
        <v>1655</v>
      </c>
      <c r="G876" s="113" t="s">
        <v>103</v>
      </c>
      <c r="H876" s="113" t="s">
        <v>1662</v>
      </c>
      <c r="I876" s="115">
        <f t="shared" si="100"/>
        <v>0</v>
      </c>
      <c r="J876" s="115">
        <f t="shared" si="101"/>
        <v>0</v>
      </c>
      <c r="K876" s="115">
        <f t="shared" si="102"/>
        <v>0</v>
      </c>
      <c r="L876" s="113"/>
      <c r="M876" s="36">
        <f>VLOOKUP("HV_"&amp;$D876&amp;$E876&amp;VLOOKUP($F876,key!$L$3:$M$16,2,FALSE)&amp;$G876&amp;M$6,'HVAC wts'!$H$7:$R$13254,11,FALSE)</f>
        <v>0</v>
      </c>
      <c r="N876" s="36">
        <f>VLOOKUP("HV_"&amp;$D876&amp;$E876&amp;VLOOKUP($F876,key!$L$3:$M$15,2,FALSE)&amp;$G876&amp;N$6,'HVAC wts'!$H$7:$R$13254,11,FALSE)</f>
        <v>0</v>
      </c>
      <c r="O876" s="36">
        <f>VLOOKUP("HV_"&amp;$D876&amp;$E876&amp;VLOOKUP($F876,key!$L$3:$M$15,2,FALSE)&amp;$G876&amp;O$6,'HVAC wts'!$H$7:$R$13254,11,FALSE)</f>
        <v>0</v>
      </c>
      <c r="P876" s="36">
        <f>VLOOKUP("HV_"&amp;$D876&amp;$E876&amp;VLOOKUP($F876,key!$L$3:$M$15,2,FALSE)&amp;$G876&amp;P$6,'HVAC wts'!$H$7:$R$13254,11,FALSE)</f>
        <v>0</v>
      </c>
      <c r="Q876" s="36">
        <f>VLOOKUP("HV_"&amp;$D876&amp;$E876&amp;VLOOKUP($F876,key!$L$3:$M$15,2,FALSE)&amp;$G876&amp;Q$6,'HVAC wts'!$H$7:$R$13254,11,FALSE)</f>
        <v>0</v>
      </c>
      <c r="R876" s="36">
        <f>VLOOKUP("HV_"&amp;$D876&amp;$E876&amp;VLOOKUP($F876,key!$L$3:$M$15,2,FALSE)&amp;$G876&amp;R$6,'HVAC wts'!$H$7:$R$13254,11,FALSE)</f>
        <v>0</v>
      </c>
      <c r="S876" s="36">
        <f t="shared" si="103"/>
        <v>0</v>
      </c>
      <c r="T876" s="113"/>
      <c r="U876" s="113">
        <f>MATCH($A876&amp;U$6,'All applic'!$A$7:$A$59080,0)</f>
        <v>1295</v>
      </c>
      <c r="V876" s="113">
        <f>MATCH($A876&amp;V$6,'All applic'!$A$7:$A$59080,0)</f>
        <v>1296</v>
      </c>
      <c r="W876" s="113">
        <f>MATCH($A876&amp;W$6,'All applic'!$A$7:$A$59080,0)</f>
        <v>1298</v>
      </c>
      <c r="X876" s="113">
        <f>MATCH($A876&amp;X$6,'All applic'!$A$7:$A$59080,0)</f>
        <v>1297</v>
      </c>
      <c r="Y876" s="113">
        <f>MATCH($A876&amp;Y$6,'All applic'!$A$7:$A$59080,0)</f>
        <v>1295</v>
      </c>
      <c r="Z876" s="113">
        <f>MATCH($A876&amp;Z$6,'All applic'!$A$7:$A$59080,0)</f>
        <v>1298</v>
      </c>
      <c r="AA876" s="113"/>
      <c r="AB876" s="28">
        <f>INDEX('All applic'!$H$7:$H$59080,U876)</f>
        <v>1.1160000000000001</v>
      </c>
      <c r="AC876" s="28">
        <f>INDEX('All applic'!$H$7:$H$59080,V876)</f>
        <v>0.86599999999999999</v>
      </c>
      <c r="AD876" s="28">
        <f>INDEX('All applic'!$H$7:$H$59080,W876)</f>
        <v>0.99</v>
      </c>
      <c r="AE876" s="28">
        <f>INDEX('All applic'!$H$7:$H$59080,X876)</f>
        <v>0.65</v>
      </c>
      <c r="AF876" s="28">
        <f>INDEX('All applic'!$H$7:$H$59080,Y876)</f>
        <v>1.1160000000000001</v>
      </c>
      <c r="AG876" s="28">
        <f>INDEX('All applic'!$H$7:$H$59080,Z876)</f>
        <v>0.99</v>
      </c>
      <c r="AH876" s="28"/>
      <c r="AI876" s="28">
        <f>INDEX('All applic'!$I$7:$I$59080,U876)</f>
        <v>1.8181818181818183</v>
      </c>
      <c r="AJ876" s="28">
        <f>INDEX('All applic'!$I$7:$I$59080,V876)</f>
        <v>1.7954545454545456</v>
      </c>
      <c r="AK876" s="28">
        <f>INDEX('All applic'!$I$7:$I$59080,W876)</f>
        <v>1</v>
      </c>
      <c r="AL876" s="28">
        <f>INDEX('All applic'!$I$7:$I$59080,X876)</f>
        <v>1.0227272727272727</v>
      </c>
      <c r="AM876" s="28">
        <f>INDEX('All applic'!$I$7:$I$59080,Y876)</f>
        <v>1.8181818181818183</v>
      </c>
      <c r="AN876" s="28">
        <f>INDEX('All applic'!$I$7:$I$59080,Z876)</f>
        <v>1</v>
      </c>
      <c r="AO876" s="113"/>
      <c r="AP876" s="113">
        <f>INDEX('All applic'!$J$7:$J$59080,U876)</f>
        <v>-2.7800000000000002E-2</v>
      </c>
      <c r="AQ876" s="113">
        <v>0</v>
      </c>
      <c r="AR876" s="113">
        <f>INDEX('All applic'!$J$7:$J$59080,W876)</f>
        <v>-2.7600000000000003E-2</v>
      </c>
      <c r="AS876" s="113">
        <v>0</v>
      </c>
      <c r="AT876" s="113">
        <v>0</v>
      </c>
      <c r="AU876" s="113">
        <v>0</v>
      </c>
    </row>
    <row r="877" spans="1:47" x14ac:dyDescent="0.25">
      <c r="A877" s="113" t="str">
        <f t="shared" si="98"/>
        <v>CFLDMoMH85CZ05</v>
      </c>
      <c r="B877" s="113" t="str">
        <f t="shared" si="99"/>
        <v>CFLSCEDMoCZ05MH85</v>
      </c>
      <c r="C877" s="113" t="s">
        <v>118</v>
      </c>
      <c r="D877" s="113" t="s">
        <v>130</v>
      </c>
      <c r="E877" s="113" t="s">
        <v>1651</v>
      </c>
      <c r="F877" s="89" t="s">
        <v>1655</v>
      </c>
      <c r="G877" s="113" t="s">
        <v>104</v>
      </c>
      <c r="H877" s="113" t="s">
        <v>1662</v>
      </c>
      <c r="I877" s="115">
        <f t="shared" si="100"/>
        <v>0.99222793013176291</v>
      </c>
      <c r="J877" s="115">
        <f t="shared" si="101"/>
        <v>1.8124533824370956</v>
      </c>
      <c r="K877" s="115">
        <f t="shared" si="102"/>
        <v>-2.4629896907216491E-2</v>
      </c>
      <c r="L877" s="113"/>
      <c r="M877" s="36">
        <f>VLOOKUP("HV_"&amp;$D877&amp;$E877&amp;VLOOKUP($F877,key!$L$3:$M$16,2,FALSE)&amp;$G877&amp;M$6,'HVAC wts'!$H$7:$R$13254,11,FALSE)</f>
        <v>0.58315905488042541</v>
      </c>
      <c r="N877" s="36">
        <f>VLOOKUP("HV_"&amp;$D877&amp;$E877&amp;VLOOKUP($F877,key!$L$3:$M$15,2,FALSE)&amp;$G877&amp;N$6,'HVAC wts'!$H$7:$R$13254,11,FALSE)</f>
        <v>8.3308436411489384E-2</v>
      </c>
      <c r="O877" s="36">
        <f>VLOOKUP("HV_"&amp;$D877&amp;$E877&amp;VLOOKUP($F877,key!$L$3:$M$15,2,FALSE)&amp;$G877&amp;O$6,'HVAC wts'!$H$7:$R$13254,11,FALSE)</f>
        <v>0.13849042965565694</v>
      </c>
      <c r="P877" s="36">
        <f>VLOOKUP("HV_"&amp;$D877&amp;$E877&amp;VLOOKUP($F877,key!$L$3:$M$15,2,FALSE)&amp;$G877&amp;P$6,'HVAC wts'!$H$7:$R$13254,11,FALSE)</f>
        <v>1.9784347093665281E-2</v>
      </c>
      <c r="Q877" s="36">
        <f>VLOOKUP("HV_"&amp;$D877&amp;$E877&amp;VLOOKUP($F877,key!$L$3:$M$15,2,FALSE)&amp;$G877&amp;Q$6,'HVAC wts'!$H$7:$R$13254,11,FALSE)</f>
        <v>0.14162434189953194</v>
      </c>
      <c r="R877" s="36">
        <f>VLOOKUP("HV_"&amp;$D877&amp;$E877&amp;VLOOKUP($F877,key!$L$3:$M$15,2,FALSE)&amp;$G877&amp;R$6,'HVAC wts'!$H$7:$R$13254,11,FALSE)</f>
        <v>3.3633390059230973E-2</v>
      </c>
      <c r="S877" s="36">
        <f t="shared" si="103"/>
        <v>1</v>
      </c>
      <c r="T877" s="113"/>
      <c r="U877" s="113">
        <f>MATCH($A877&amp;U$6,'All applic'!$A$7:$A$59080,0)</f>
        <v>1299</v>
      </c>
      <c r="V877" s="113">
        <f>MATCH($A877&amp;V$6,'All applic'!$A$7:$A$59080,0)</f>
        <v>1300</v>
      </c>
      <c r="W877" s="113">
        <f>MATCH($A877&amp;W$6,'All applic'!$A$7:$A$59080,0)</f>
        <v>1302</v>
      </c>
      <c r="X877" s="113">
        <f>MATCH($A877&amp;X$6,'All applic'!$A$7:$A$59080,0)</f>
        <v>1301</v>
      </c>
      <c r="Y877" s="113">
        <f>MATCH($A877&amp;Y$6,'All applic'!$A$7:$A$59080,0)</f>
        <v>1299</v>
      </c>
      <c r="Z877" s="113">
        <f>MATCH($A877&amp;Z$6,'All applic'!$A$7:$A$59080,0)</f>
        <v>1302</v>
      </c>
      <c r="AA877" s="113"/>
      <c r="AB877" s="28">
        <f>INDEX('All applic'!$H$7:$H$59080,U877)</f>
        <v>1.032</v>
      </c>
      <c r="AC877" s="28">
        <f>INDEX('All applic'!$H$7:$H$59080,V877)</f>
        <v>0.76600000000000001</v>
      </c>
      <c r="AD877" s="28">
        <f>INDEX('All applic'!$H$7:$H$59080,W877)</f>
        <v>0.98599999999999999</v>
      </c>
      <c r="AE877" s="28">
        <f>INDEX('All applic'!$H$7:$H$59080,X877)</f>
        <v>0.54200000000000004</v>
      </c>
      <c r="AF877" s="28">
        <f>INDEX('All applic'!$H$7:$H$59080,Y877)</f>
        <v>1.032</v>
      </c>
      <c r="AG877" s="28">
        <f>INDEX('All applic'!$H$7:$H$59080,Z877)</f>
        <v>0.98599999999999999</v>
      </c>
      <c r="AH877" s="28"/>
      <c r="AI877" s="28">
        <f>INDEX('All applic'!$I$7:$I$59080,U877)</f>
        <v>2</v>
      </c>
      <c r="AJ877" s="28">
        <f>INDEX('All applic'!$I$7:$I$59080,V877)</f>
        <v>2</v>
      </c>
      <c r="AK877" s="28">
        <f>INDEX('All applic'!$I$7:$I$59080,W877)</f>
        <v>1.0227272727272727</v>
      </c>
      <c r="AL877" s="28">
        <f>INDEX('All applic'!$I$7:$I$59080,X877)</f>
        <v>1.0227272727272727</v>
      </c>
      <c r="AM877" s="28">
        <f>INDEX('All applic'!$I$7:$I$59080,Y877)</f>
        <v>2</v>
      </c>
      <c r="AN877" s="28">
        <f>INDEX('All applic'!$I$7:$I$59080,Z877)</f>
        <v>1.0227272727272727</v>
      </c>
      <c r="AO877" s="113"/>
      <c r="AP877" s="113">
        <f>INDEX('All applic'!$J$7:$J$59080,U877)</f>
        <v>-3.4130000000000001E-2</v>
      </c>
      <c r="AQ877" s="113">
        <v>0</v>
      </c>
      <c r="AR877" s="113">
        <f>INDEX('All applic'!$J$7:$J$59080,W877)</f>
        <v>-3.4130000000000001E-2</v>
      </c>
      <c r="AS877" s="113">
        <v>0</v>
      </c>
      <c r="AT877" s="113">
        <v>0</v>
      </c>
      <c r="AU877" s="113">
        <v>0</v>
      </c>
    </row>
    <row r="878" spans="1:47" x14ac:dyDescent="0.25">
      <c r="A878" s="113" t="str">
        <f t="shared" si="98"/>
        <v>CFLDMoMH85CZ06</v>
      </c>
      <c r="B878" s="113" t="str">
        <f t="shared" si="99"/>
        <v>CFLSCEDMoCZ06MH85</v>
      </c>
      <c r="C878" s="113" t="s">
        <v>118</v>
      </c>
      <c r="D878" s="113" t="s">
        <v>130</v>
      </c>
      <c r="E878" s="113" t="s">
        <v>1651</v>
      </c>
      <c r="F878" s="89" t="s">
        <v>1655</v>
      </c>
      <c r="G878" s="113" t="s">
        <v>105</v>
      </c>
      <c r="H878" s="113" t="s">
        <v>1662</v>
      </c>
      <c r="I878" s="115">
        <f t="shared" si="100"/>
        <v>0.99770308433675481</v>
      </c>
      <c r="J878" s="115">
        <f t="shared" si="101"/>
        <v>1.1986874352539123</v>
      </c>
      <c r="K878" s="115">
        <f t="shared" si="102"/>
        <v>-1.6453608247422681E-2</v>
      </c>
      <c r="L878" s="113"/>
      <c r="M878" s="36">
        <f>VLOOKUP("HV_"&amp;$D878&amp;$E878&amp;VLOOKUP($F878,key!$L$3:$M$16,2,FALSE)&amp;$G878&amp;M$6,'HVAC wts'!$H$7:$R$13254,11,FALSE)</f>
        <v>4674.8519999999999</v>
      </c>
      <c r="N878" s="36">
        <f>VLOOKUP("HV_"&amp;$D878&amp;$E878&amp;VLOOKUP($F878,key!$L$3:$M$15,2,FALSE)&amp;$G878&amp;N$6,'HVAC wts'!$H$7:$R$13254,11,FALSE)</f>
        <v>667.83600000000001</v>
      </c>
      <c r="O878" s="36">
        <f>VLOOKUP("HV_"&amp;$D878&amp;$E878&amp;VLOOKUP($F878,key!$L$3:$M$15,2,FALSE)&amp;$G878&amp;O$6,'HVAC wts'!$H$7:$R$13254,11,FALSE)</f>
        <v>13779.142999999998</v>
      </c>
      <c r="P878" s="36">
        <f>VLOOKUP("HV_"&amp;$D878&amp;$E878&amp;VLOOKUP($F878,key!$L$3:$M$15,2,FALSE)&amp;$G878&amp;P$6,'HVAC wts'!$H$7:$R$13254,11,FALSE)</f>
        <v>1968.4490000000001</v>
      </c>
      <c r="Q878" s="36">
        <f>VLOOKUP("HV_"&amp;$D878&amp;$E878&amp;VLOOKUP($F878,key!$L$3:$M$15,2,FALSE)&amp;$G878&amp;Q$6,'HVAC wts'!$H$7:$R$13254,11,FALSE)</f>
        <v>1135.3212000000003</v>
      </c>
      <c r="R878" s="36">
        <f>VLOOKUP("HV_"&amp;$D878&amp;$E878&amp;VLOOKUP($F878,key!$L$3:$M$15,2,FALSE)&amp;$G878&amp;R$6,'HVAC wts'!$H$7:$R$13254,11,FALSE)</f>
        <v>3346.3633</v>
      </c>
      <c r="S878" s="36">
        <f t="shared" si="103"/>
        <v>25571.964499999998</v>
      </c>
      <c r="T878" s="113"/>
      <c r="U878" s="113">
        <f>MATCH($A878&amp;U$6,'All applic'!$A$7:$A$59080,0)</f>
        <v>1303</v>
      </c>
      <c r="V878" s="113">
        <f>MATCH($A878&amp;V$6,'All applic'!$A$7:$A$59080,0)</f>
        <v>1304</v>
      </c>
      <c r="W878" s="113">
        <f>MATCH($A878&amp;W$6,'All applic'!$A$7:$A$59080,0)</f>
        <v>1306</v>
      </c>
      <c r="X878" s="113">
        <f>MATCH($A878&amp;X$6,'All applic'!$A$7:$A$59080,0)</f>
        <v>1305</v>
      </c>
      <c r="Y878" s="113">
        <f>MATCH($A878&amp;Y$6,'All applic'!$A$7:$A$59080,0)</f>
        <v>1303</v>
      </c>
      <c r="Z878" s="113">
        <f>MATCH($A878&amp;Z$6,'All applic'!$A$7:$A$59080,0)</f>
        <v>1306</v>
      </c>
      <c r="AA878" s="113"/>
      <c r="AB878" s="28">
        <f>INDEX('All applic'!$H$7:$H$59080,U878)</f>
        <v>1.1100000000000001</v>
      </c>
      <c r="AC878" s="28">
        <f>INDEX('All applic'!$H$7:$H$59080,V878)</f>
        <v>0.94599999999999995</v>
      </c>
      <c r="AD878" s="28">
        <f>INDEX('All applic'!$H$7:$H$59080,W878)</f>
        <v>0.99399999999999999</v>
      </c>
      <c r="AE878" s="28">
        <f>INDEX('All applic'!$H$7:$H$59080,X878)</f>
        <v>0.71599999999999997</v>
      </c>
      <c r="AF878" s="28">
        <f>INDEX('All applic'!$H$7:$H$59080,Y878)</f>
        <v>1.1100000000000001</v>
      </c>
      <c r="AG878" s="28">
        <f>INDEX('All applic'!$H$7:$H$59080,Z878)</f>
        <v>0.99399999999999999</v>
      </c>
      <c r="AH878" s="28"/>
      <c r="AI878" s="28">
        <f>INDEX('All applic'!$I$7:$I$59080,U878)</f>
        <v>1.7727272727272729</v>
      </c>
      <c r="AJ878" s="28">
        <f>INDEX('All applic'!$I$7:$I$59080,V878)</f>
        <v>1.8181818181818183</v>
      </c>
      <c r="AK878" s="28">
        <f>INDEX('All applic'!$I$7:$I$59080,W878)</f>
        <v>1</v>
      </c>
      <c r="AL878" s="28">
        <f>INDEX('All applic'!$I$7:$I$59080,X878)</f>
        <v>1.0227272727272727</v>
      </c>
      <c r="AM878" s="28">
        <f>INDEX('All applic'!$I$7:$I$59080,Y878)</f>
        <v>1.7727272727272729</v>
      </c>
      <c r="AN878" s="28">
        <f>INDEX('All applic'!$I$7:$I$59080,Z878)</f>
        <v>1</v>
      </c>
      <c r="AO878" s="113"/>
      <c r="AP878" s="113">
        <f>INDEX('All applic'!$J$7:$J$59080,U878)</f>
        <v>-2.2800000000000001E-2</v>
      </c>
      <c r="AQ878" s="113">
        <v>0</v>
      </c>
      <c r="AR878" s="113">
        <f>INDEX('All applic'!$J$7:$J$59080,W878)</f>
        <v>-2.2800000000000001E-2</v>
      </c>
      <c r="AS878" s="113">
        <v>0</v>
      </c>
      <c r="AT878" s="113">
        <v>0</v>
      </c>
      <c r="AU878" s="113">
        <v>0</v>
      </c>
    </row>
    <row r="879" spans="1:47" x14ac:dyDescent="0.25">
      <c r="A879" s="113" t="str">
        <f t="shared" si="98"/>
        <v>CFLDMoMH85CZ07</v>
      </c>
      <c r="B879" s="113" t="str">
        <f t="shared" si="99"/>
        <v>CFLSCEDMoCZ07MH85</v>
      </c>
      <c r="C879" s="113" t="s">
        <v>118</v>
      </c>
      <c r="D879" s="113" t="s">
        <v>130</v>
      </c>
      <c r="E879" s="113" t="s">
        <v>1651</v>
      </c>
      <c r="F879" s="89" t="s">
        <v>1655</v>
      </c>
      <c r="G879" s="113" t="s">
        <v>106</v>
      </c>
      <c r="H879" s="113" t="s">
        <v>1662</v>
      </c>
      <c r="I879" s="115">
        <f t="shared" si="100"/>
        <v>0</v>
      </c>
      <c r="J879" s="115">
        <f t="shared" si="101"/>
        <v>0</v>
      </c>
      <c r="K879" s="115">
        <f t="shared" si="102"/>
        <v>0</v>
      </c>
      <c r="L879" s="113"/>
      <c r="M879" s="36">
        <f>VLOOKUP("HV_"&amp;$D879&amp;$E879&amp;VLOOKUP($F879,key!$L$3:$M$16,2,FALSE)&amp;$G879&amp;M$6,'HVAC wts'!$H$7:$R$13254,11,FALSE)</f>
        <v>0</v>
      </c>
      <c r="N879" s="36">
        <f>VLOOKUP("HV_"&amp;$D879&amp;$E879&amp;VLOOKUP($F879,key!$L$3:$M$15,2,FALSE)&amp;$G879&amp;N$6,'HVAC wts'!$H$7:$R$13254,11,FALSE)</f>
        <v>0</v>
      </c>
      <c r="O879" s="36">
        <f>VLOOKUP("HV_"&amp;$D879&amp;$E879&amp;VLOOKUP($F879,key!$L$3:$M$15,2,FALSE)&amp;$G879&amp;O$6,'HVAC wts'!$H$7:$R$13254,11,FALSE)</f>
        <v>0</v>
      </c>
      <c r="P879" s="36">
        <f>VLOOKUP("HV_"&amp;$D879&amp;$E879&amp;VLOOKUP($F879,key!$L$3:$M$15,2,FALSE)&amp;$G879&amp;P$6,'HVAC wts'!$H$7:$R$13254,11,FALSE)</f>
        <v>0</v>
      </c>
      <c r="Q879" s="36">
        <f>VLOOKUP("HV_"&amp;$D879&amp;$E879&amp;VLOOKUP($F879,key!$L$3:$M$15,2,FALSE)&amp;$G879&amp;Q$6,'HVAC wts'!$H$7:$R$13254,11,FALSE)</f>
        <v>0</v>
      </c>
      <c r="R879" s="36">
        <f>VLOOKUP("HV_"&amp;$D879&amp;$E879&amp;VLOOKUP($F879,key!$L$3:$M$15,2,FALSE)&amp;$G879&amp;R$6,'HVAC wts'!$H$7:$R$13254,11,FALSE)</f>
        <v>0</v>
      </c>
      <c r="S879" s="36">
        <f t="shared" si="103"/>
        <v>0</v>
      </c>
      <c r="T879" s="113"/>
      <c r="U879" s="113">
        <f>MATCH($A879&amp;U$6,'All applic'!$A$7:$A$59080,0)</f>
        <v>1307</v>
      </c>
      <c r="V879" s="113">
        <f>MATCH($A879&amp;V$6,'All applic'!$A$7:$A$59080,0)</f>
        <v>1308</v>
      </c>
      <c r="W879" s="113">
        <f>MATCH($A879&amp;W$6,'All applic'!$A$7:$A$59080,0)</f>
        <v>1310</v>
      </c>
      <c r="X879" s="113">
        <f>MATCH($A879&amp;X$6,'All applic'!$A$7:$A$59080,0)</f>
        <v>1309</v>
      </c>
      <c r="Y879" s="113">
        <f>MATCH($A879&amp;Y$6,'All applic'!$A$7:$A$59080,0)</f>
        <v>1307</v>
      </c>
      <c r="Z879" s="113">
        <f>MATCH($A879&amp;Z$6,'All applic'!$A$7:$A$59080,0)</f>
        <v>1310</v>
      </c>
      <c r="AA879" s="113"/>
      <c r="AB879" s="28">
        <f>INDEX('All applic'!$H$7:$H$59080,U879)</f>
        <v>1.1399999999999999</v>
      </c>
      <c r="AC879" s="28">
        <f>INDEX('All applic'!$H$7:$H$59080,V879)</f>
        <v>1.01</v>
      </c>
      <c r="AD879" s="28">
        <f>INDEX('All applic'!$H$7:$H$59080,W879)</f>
        <v>0.996</v>
      </c>
      <c r="AE879" s="28">
        <f>INDEX('All applic'!$H$7:$H$59080,X879)</f>
        <v>0.76200000000000001</v>
      </c>
      <c r="AF879" s="28">
        <f>INDEX('All applic'!$H$7:$H$59080,Y879)</f>
        <v>1.1399999999999999</v>
      </c>
      <c r="AG879" s="28">
        <f>INDEX('All applic'!$H$7:$H$59080,Z879)</f>
        <v>0.996</v>
      </c>
      <c r="AH879" s="28"/>
      <c r="AI879" s="28">
        <f>INDEX('All applic'!$I$7:$I$59080,U879)</f>
        <v>1.7045454545454546</v>
      </c>
      <c r="AJ879" s="28">
        <f>INDEX('All applic'!$I$7:$I$59080,V879)</f>
        <v>1.7045454545454546</v>
      </c>
      <c r="AK879" s="28">
        <f>INDEX('All applic'!$I$7:$I$59080,W879)</f>
        <v>1.0227272727272727</v>
      </c>
      <c r="AL879" s="28">
        <f>INDEX('All applic'!$I$7:$I$59080,X879)</f>
        <v>1.0227272727272727</v>
      </c>
      <c r="AM879" s="28">
        <f>INDEX('All applic'!$I$7:$I$59080,Y879)</f>
        <v>1.7045454545454546</v>
      </c>
      <c r="AN879" s="28">
        <f>INDEX('All applic'!$I$7:$I$59080,Z879)</f>
        <v>1.0227272727272727</v>
      </c>
      <c r="AO879" s="113"/>
      <c r="AP879" s="113">
        <f>INDEX('All applic'!$J$7:$J$59080,U879)</f>
        <v>-1.908E-2</v>
      </c>
      <c r="AQ879" s="113">
        <v>0</v>
      </c>
      <c r="AR879" s="113">
        <f>INDEX('All applic'!$J$7:$J$59080,W879)</f>
        <v>-1.9140000000000001E-2</v>
      </c>
      <c r="AS879" s="113">
        <v>0</v>
      </c>
      <c r="AT879" s="113">
        <v>0</v>
      </c>
      <c r="AU879" s="113">
        <v>0</v>
      </c>
    </row>
    <row r="880" spans="1:47" x14ac:dyDescent="0.25">
      <c r="A880" s="113" t="str">
        <f t="shared" si="98"/>
        <v>CFLDMoMH85CZ08</v>
      </c>
      <c r="B880" s="113" t="str">
        <f t="shared" si="99"/>
        <v>CFLSCEDMoCZ08MH85</v>
      </c>
      <c r="C880" s="113" t="s">
        <v>118</v>
      </c>
      <c r="D880" s="113" t="s">
        <v>130</v>
      </c>
      <c r="E880" s="113" t="s">
        <v>1651</v>
      </c>
      <c r="F880" s="89" t="s">
        <v>1655</v>
      </c>
      <c r="G880" s="113" t="s">
        <v>107</v>
      </c>
      <c r="H880" s="113" t="s">
        <v>1662</v>
      </c>
      <c r="I880" s="115">
        <f t="shared" si="100"/>
        <v>1.1023993084867758</v>
      </c>
      <c r="J880" s="115">
        <f t="shared" si="101"/>
        <v>1.6199388838419881</v>
      </c>
      <c r="K880" s="115">
        <f t="shared" si="102"/>
        <v>-1.3725773195876289E-2</v>
      </c>
      <c r="L880" s="113"/>
      <c r="M880" s="36">
        <f>VLOOKUP("HV_"&amp;$D880&amp;$E880&amp;VLOOKUP($F880,key!$L$3:$M$16,2,FALSE)&amp;$G880&amp;M$6,'HVAC wts'!$H$7:$R$13254,11,FALSE)</f>
        <v>13719.0452</v>
      </c>
      <c r="N880" s="36">
        <f>VLOOKUP("HV_"&amp;$D880&amp;$E880&amp;VLOOKUP($F880,key!$L$3:$M$15,2,FALSE)&amp;$G880&amp;N$6,'HVAC wts'!$H$7:$R$13254,11,FALSE)</f>
        <v>1959.8636000000001</v>
      </c>
      <c r="O880" s="36">
        <f>VLOOKUP("HV_"&amp;$D880&amp;$E880&amp;VLOOKUP($F880,key!$L$3:$M$15,2,FALSE)&amp;$G880&amp;O$6,'HVAC wts'!$H$7:$R$13254,11,FALSE)</f>
        <v>3573.0030000000002</v>
      </c>
      <c r="P880" s="36">
        <f>VLOOKUP("HV_"&amp;$D880&amp;$E880&amp;VLOOKUP($F880,key!$L$3:$M$15,2,FALSE)&amp;$G880&amp;P$6,'HVAC wts'!$H$7:$R$13254,11,FALSE)</f>
        <v>510.42900000000009</v>
      </c>
      <c r="Q880" s="36">
        <f>VLOOKUP("HV_"&amp;$D880&amp;$E880&amp;VLOOKUP($F880,key!$L$3:$M$15,2,FALSE)&amp;$G880&amp;Q$6,'HVAC wts'!$H$7:$R$13254,11,FALSE)</f>
        <v>3331.7681200000002</v>
      </c>
      <c r="R880" s="36">
        <f>VLOOKUP("HV_"&amp;$D880&amp;$E880&amp;VLOOKUP($F880,key!$L$3:$M$15,2,FALSE)&amp;$G880&amp;R$6,'HVAC wts'!$H$7:$R$13254,11,FALSE)</f>
        <v>867.72930000000008</v>
      </c>
      <c r="S880" s="36">
        <f t="shared" si="103"/>
        <v>23961.838220000001</v>
      </c>
      <c r="T880" s="113"/>
      <c r="U880" s="113">
        <f>MATCH($A880&amp;U$6,'All applic'!$A$7:$A$59080,0)</f>
        <v>1311</v>
      </c>
      <c r="V880" s="113">
        <f>MATCH($A880&amp;V$6,'All applic'!$A$7:$A$59080,0)</f>
        <v>1312</v>
      </c>
      <c r="W880" s="113">
        <f>MATCH($A880&amp;W$6,'All applic'!$A$7:$A$59080,0)</f>
        <v>1314</v>
      </c>
      <c r="X880" s="113">
        <f>MATCH($A880&amp;X$6,'All applic'!$A$7:$A$59080,0)</f>
        <v>1313</v>
      </c>
      <c r="Y880" s="113">
        <f>MATCH($A880&amp;Y$6,'All applic'!$A$7:$A$59080,0)</f>
        <v>1311</v>
      </c>
      <c r="Z880" s="113">
        <f>MATCH($A880&amp;Z$6,'All applic'!$A$7:$A$59080,0)</f>
        <v>1314</v>
      </c>
      <c r="AA880" s="113"/>
      <c r="AB880" s="28">
        <f>INDEX('All applic'!$H$7:$H$59080,U880)</f>
        <v>1.1499999999999999</v>
      </c>
      <c r="AC880" s="28">
        <f>INDEX('All applic'!$H$7:$H$59080,V880)</f>
        <v>1.014</v>
      </c>
      <c r="AD880" s="28">
        <f>INDEX('All applic'!$H$7:$H$59080,W880)</f>
        <v>0.998</v>
      </c>
      <c r="AE880" s="28">
        <f>INDEX('All applic'!$H$7:$H$59080,X880)</f>
        <v>0.76</v>
      </c>
      <c r="AF880" s="28">
        <f>INDEX('All applic'!$H$7:$H$59080,Y880)</f>
        <v>1.1499999999999999</v>
      </c>
      <c r="AG880" s="28">
        <f>INDEX('All applic'!$H$7:$H$59080,Z880)</f>
        <v>0.998</v>
      </c>
      <c r="AH880" s="28"/>
      <c r="AI880" s="28">
        <f>INDEX('All applic'!$I$7:$I$59080,U880)</f>
        <v>1.7954545454545456</v>
      </c>
      <c r="AJ880" s="28">
        <f>INDEX('All applic'!$I$7:$I$59080,V880)</f>
        <v>1.6590909090909092</v>
      </c>
      <c r="AK880" s="28">
        <f>INDEX('All applic'!$I$7:$I$59080,W880)</f>
        <v>1</v>
      </c>
      <c r="AL880" s="28">
        <f>INDEX('All applic'!$I$7:$I$59080,X880)</f>
        <v>1</v>
      </c>
      <c r="AM880" s="28">
        <f>INDEX('All applic'!$I$7:$I$59080,Y880)</f>
        <v>1.7954545454545456</v>
      </c>
      <c r="AN880" s="28">
        <f>INDEX('All applic'!$I$7:$I$59080,Z880)</f>
        <v>1</v>
      </c>
      <c r="AO880" s="113"/>
      <c r="AP880" s="113">
        <f>INDEX('All applic'!$J$7:$J$59080,U880)</f>
        <v>-1.9019999999999999E-2</v>
      </c>
      <c r="AQ880" s="113">
        <v>0</v>
      </c>
      <c r="AR880" s="113">
        <f>INDEX('All applic'!$J$7:$J$59080,W880)</f>
        <v>-1.9019999999999999E-2</v>
      </c>
      <c r="AS880" s="113">
        <v>0</v>
      </c>
      <c r="AT880" s="113">
        <v>0</v>
      </c>
      <c r="AU880" s="113">
        <v>0</v>
      </c>
    </row>
    <row r="881" spans="1:47" x14ac:dyDescent="0.25">
      <c r="A881" s="113" t="str">
        <f t="shared" si="98"/>
        <v>CFLDMoMH85CZ09</v>
      </c>
      <c r="B881" s="113" t="str">
        <f t="shared" si="99"/>
        <v>CFLSCEDMoCZ09MH85</v>
      </c>
      <c r="C881" s="113" t="s">
        <v>118</v>
      </c>
      <c r="D881" s="113" t="s">
        <v>130</v>
      </c>
      <c r="E881" s="113" t="s">
        <v>1651</v>
      </c>
      <c r="F881" s="89" t="s">
        <v>1655</v>
      </c>
      <c r="G881" s="113" t="s">
        <v>108</v>
      </c>
      <c r="H881" s="113" t="s">
        <v>1662</v>
      </c>
      <c r="I881" s="115">
        <f t="shared" si="100"/>
        <v>1.1120098438950285</v>
      </c>
      <c r="J881" s="115">
        <f t="shared" si="101"/>
        <v>1.5978875927831422</v>
      </c>
      <c r="K881" s="115">
        <f t="shared" si="102"/>
        <v>-1.4427784639582539E-2</v>
      </c>
      <c r="L881" s="113"/>
      <c r="M881" s="36">
        <f>VLOOKUP("HV_"&amp;$D881&amp;$E881&amp;VLOOKUP($F881,key!$L$3:$M$16,2,FALSE)&amp;$G881&amp;M$6,'HVAC wts'!$H$7:$R$13254,11,FALSE)</f>
        <v>17609.949000000001</v>
      </c>
      <c r="N881" s="36">
        <f>VLOOKUP("HV_"&amp;$D881&amp;$E881&amp;VLOOKUP($F881,key!$L$3:$M$15,2,FALSE)&amp;$G881&amp;N$6,'HVAC wts'!$H$7:$R$13254,11,FALSE)</f>
        <v>2515.7070000000003</v>
      </c>
      <c r="O881" s="36">
        <f>VLOOKUP("HV_"&amp;$D881&amp;$E881&amp;VLOOKUP($F881,key!$L$3:$M$15,2,FALSE)&amp;$G881&amp;O$6,'HVAC wts'!$H$7:$R$13254,11,FALSE)</f>
        <v>3873.9259999999995</v>
      </c>
      <c r="P881" s="36">
        <f>VLOOKUP("HV_"&amp;$D881&amp;$E881&amp;VLOOKUP($F881,key!$L$3:$M$15,2,FALSE)&amp;$G881&amp;P$6,'HVAC wts'!$H$7:$R$13254,11,FALSE)</f>
        <v>553.41800000000001</v>
      </c>
      <c r="Q881" s="36">
        <f>VLOOKUP("HV_"&amp;$D881&amp;$E881&amp;VLOOKUP($F881,key!$L$3:$M$15,2,FALSE)&amp;$G881&amp;Q$6,'HVAC wts'!$H$7:$R$13254,11,FALSE)</f>
        <v>4276.7019</v>
      </c>
      <c r="R881" s="36">
        <f>VLOOKUP("HV_"&amp;$D881&amp;$E881&amp;VLOOKUP($F881,key!$L$3:$M$15,2,FALSE)&amp;$G881&amp;R$6,'HVAC wts'!$H$7:$R$13254,11,FALSE)</f>
        <v>940.81060000000002</v>
      </c>
      <c r="S881" s="36">
        <f t="shared" si="103"/>
        <v>29770.512500000004</v>
      </c>
      <c r="T881" s="113"/>
      <c r="U881" s="113">
        <f>MATCH($A881&amp;U$6,'All applic'!$A$7:$A$59080,0)</f>
        <v>1315</v>
      </c>
      <c r="V881" s="113">
        <f>MATCH($A881&amp;V$6,'All applic'!$A$7:$A$59080,0)</f>
        <v>1316</v>
      </c>
      <c r="W881" s="113">
        <f>MATCH($A881&amp;W$6,'All applic'!$A$7:$A$59080,0)</f>
        <v>1318</v>
      </c>
      <c r="X881" s="113">
        <f>MATCH($A881&amp;X$6,'All applic'!$A$7:$A$59080,0)</f>
        <v>1317</v>
      </c>
      <c r="Y881" s="113">
        <f>MATCH($A881&amp;Y$6,'All applic'!$A$7:$A$59080,0)</f>
        <v>1315</v>
      </c>
      <c r="Z881" s="113">
        <f>MATCH($A881&amp;Z$6,'All applic'!$A$7:$A$59080,0)</f>
        <v>1318</v>
      </c>
      <c r="AA881" s="113"/>
      <c r="AB881" s="28">
        <f>INDEX('All applic'!$H$7:$H$59080,U881)</f>
        <v>1.1579999999999999</v>
      </c>
      <c r="AC881" s="28">
        <f>INDEX('All applic'!$H$7:$H$59080,V881)</f>
        <v>1.014</v>
      </c>
      <c r="AD881" s="28">
        <f>INDEX('All applic'!$H$7:$H$59080,W881)</f>
        <v>0.996</v>
      </c>
      <c r="AE881" s="28">
        <f>INDEX('All applic'!$H$7:$H$59080,X881)</f>
        <v>0.748</v>
      </c>
      <c r="AF881" s="28">
        <f>INDEX('All applic'!$H$7:$H$59080,Y881)</f>
        <v>1.1579999999999999</v>
      </c>
      <c r="AG881" s="28">
        <f>INDEX('All applic'!$H$7:$H$59080,Z881)</f>
        <v>0.996</v>
      </c>
      <c r="AH881" s="28"/>
      <c r="AI881" s="28">
        <f>INDEX('All applic'!$I$7:$I$59080,U881)</f>
        <v>1.7272727272727273</v>
      </c>
      <c r="AJ881" s="28">
        <f>INDEX('All applic'!$I$7:$I$59080,V881)</f>
        <v>1.7045454545454546</v>
      </c>
      <c r="AK881" s="28">
        <f>INDEX('All applic'!$I$7:$I$59080,W881)</f>
        <v>1.0227272727272727</v>
      </c>
      <c r="AL881" s="28">
        <f>INDEX('All applic'!$I$7:$I$59080,X881)</f>
        <v>1</v>
      </c>
      <c r="AM881" s="28">
        <f>INDEX('All applic'!$I$7:$I$59080,Y881)</f>
        <v>1.7272727272727273</v>
      </c>
      <c r="AN881" s="28">
        <f>INDEX('All applic'!$I$7:$I$59080,Z881)</f>
        <v>1.0227272727272727</v>
      </c>
      <c r="AO881" s="113"/>
      <c r="AP881" s="113">
        <f>INDEX('All applic'!$J$7:$J$59080,U881)</f>
        <v>-0.02</v>
      </c>
      <c r="AQ881" s="113">
        <v>0</v>
      </c>
      <c r="AR881" s="113">
        <f>INDEX('All applic'!$J$7:$J$59080,W881)</f>
        <v>-1.9960000000000002E-2</v>
      </c>
      <c r="AS881" s="113">
        <v>0</v>
      </c>
      <c r="AT881" s="113">
        <v>0</v>
      </c>
      <c r="AU881" s="113">
        <v>0</v>
      </c>
    </row>
    <row r="882" spans="1:47" x14ac:dyDescent="0.25">
      <c r="A882" s="113" t="str">
        <f t="shared" si="98"/>
        <v>CFLDMoMH85CZ10</v>
      </c>
      <c r="B882" s="113" t="str">
        <f t="shared" si="99"/>
        <v>CFLSCEDMoCZ10MH85</v>
      </c>
      <c r="C882" s="113" t="s">
        <v>118</v>
      </c>
      <c r="D882" s="113" t="s">
        <v>130</v>
      </c>
      <c r="E882" s="113" t="s">
        <v>1651</v>
      </c>
      <c r="F882" s="89" t="s">
        <v>1655</v>
      </c>
      <c r="G882" s="113" t="s">
        <v>109</v>
      </c>
      <c r="H882" s="113" t="s">
        <v>1662</v>
      </c>
      <c r="I882" s="115">
        <f t="shared" si="100"/>
        <v>1.1515100783953085</v>
      </c>
      <c r="J882" s="115">
        <f t="shared" si="101"/>
        <v>1.7845562813607134</v>
      </c>
      <c r="K882" s="115">
        <f t="shared" si="102"/>
        <v>-1.4721649484536085E-2</v>
      </c>
      <c r="L882" s="113"/>
      <c r="M882" s="36">
        <f>VLOOKUP("HV_"&amp;$D882&amp;$E882&amp;VLOOKUP($F882,key!$L$3:$M$16,2,FALSE)&amp;$G882&amp;M$6,'HVAC wts'!$H$7:$R$13254,11,FALSE)</f>
        <v>33518.811199999996</v>
      </c>
      <c r="N882" s="36">
        <f>VLOOKUP("HV_"&amp;$D882&amp;$E882&amp;VLOOKUP($F882,key!$L$3:$M$15,2,FALSE)&amp;$G882&amp;N$6,'HVAC wts'!$H$7:$R$13254,11,FALSE)</f>
        <v>4788.4016000000001</v>
      </c>
      <c r="O882" s="36">
        <f>VLOOKUP("HV_"&amp;$D882&amp;$E882&amp;VLOOKUP($F882,key!$L$3:$M$15,2,FALSE)&amp;$G882&amp;O$6,'HVAC wts'!$H$7:$R$13254,11,FALSE)</f>
        <v>1474.9140000000002</v>
      </c>
      <c r="P882" s="36">
        <f>VLOOKUP("HV_"&amp;$D882&amp;$E882&amp;VLOOKUP($F882,key!$L$3:$M$15,2,FALSE)&amp;$G882&amp;P$6,'HVAC wts'!$H$7:$R$13254,11,FALSE)</f>
        <v>210.70200000000003</v>
      </c>
      <c r="Q882" s="36">
        <f>VLOOKUP("HV_"&amp;$D882&amp;$E882&amp;VLOOKUP($F882,key!$L$3:$M$15,2,FALSE)&amp;$G882&amp;Q$6,'HVAC wts'!$H$7:$R$13254,11,FALSE)</f>
        <v>8140.2827200000002</v>
      </c>
      <c r="R882" s="36">
        <f>VLOOKUP("HV_"&amp;$D882&amp;$E882&amp;VLOOKUP($F882,key!$L$3:$M$15,2,FALSE)&amp;$G882&amp;R$6,'HVAC wts'!$H$7:$R$13254,11,FALSE)</f>
        <v>358.19340000000005</v>
      </c>
      <c r="S882" s="36">
        <f t="shared" si="103"/>
        <v>48491.304919999988</v>
      </c>
      <c r="T882" s="113"/>
      <c r="U882" s="113">
        <f>MATCH($A882&amp;U$6,'All applic'!$A$7:$A$59080,0)</f>
        <v>1319</v>
      </c>
      <c r="V882" s="113">
        <f>MATCH($A882&amp;V$6,'All applic'!$A$7:$A$59080,0)</f>
        <v>1320</v>
      </c>
      <c r="W882" s="113">
        <f>MATCH($A882&amp;W$6,'All applic'!$A$7:$A$59080,0)</f>
        <v>1322</v>
      </c>
      <c r="X882" s="113">
        <f>MATCH($A882&amp;X$6,'All applic'!$A$7:$A$59080,0)</f>
        <v>1321</v>
      </c>
      <c r="Y882" s="113">
        <f>MATCH($A882&amp;Y$6,'All applic'!$A$7:$A$59080,0)</f>
        <v>1319</v>
      </c>
      <c r="Z882" s="113">
        <f>MATCH($A882&amp;Z$6,'All applic'!$A$7:$A$59080,0)</f>
        <v>1322</v>
      </c>
      <c r="AA882" s="113"/>
      <c r="AB882" s="28">
        <f>INDEX('All applic'!$H$7:$H$59080,U882)</f>
        <v>1.1759999999999999</v>
      </c>
      <c r="AC882" s="28">
        <f>INDEX('All applic'!$H$7:$H$59080,V882)</f>
        <v>1.016</v>
      </c>
      <c r="AD882" s="28">
        <f>INDEX('All applic'!$H$7:$H$59080,W882)</f>
        <v>0.996</v>
      </c>
      <c r="AE882" s="28">
        <f>INDEX('All applic'!$H$7:$H$59080,X882)</f>
        <v>0.74199999999999999</v>
      </c>
      <c r="AF882" s="28">
        <f>INDEX('All applic'!$H$7:$H$59080,Y882)</f>
        <v>1.1759999999999999</v>
      </c>
      <c r="AG882" s="28">
        <f>INDEX('All applic'!$H$7:$H$59080,Z882)</f>
        <v>0.996</v>
      </c>
      <c r="AH882" s="28"/>
      <c r="AI882" s="28">
        <f>INDEX('All applic'!$I$7:$I$59080,U882)</f>
        <v>1.8181818181818183</v>
      </c>
      <c r="AJ882" s="28">
        <f>INDEX('All applic'!$I$7:$I$59080,V882)</f>
        <v>1.8181818181818183</v>
      </c>
      <c r="AK882" s="28">
        <f>INDEX('All applic'!$I$7:$I$59080,W882)</f>
        <v>1.0227272727272727</v>
      </c>
      <c r="AL882" s="28">
        <f>INDEX('All applic'!$I$7:$I$59080,X882)</f>
        <v>1</v>
      </c>
      <c r="AM882" s="28">
        <f>INDEX('All applic'!$I$7:$I$59080,Y882)</f>
        <v>1.8181818181818183</v>
      </c>
      <c r="AN882" s="28">
        <f>INDEX('All applic'!$I$7:$I$59080,Z882)</f>
        <v>1.0227272727272727</v>
      </c>
      <c r="AO882" s="113"/>
      <c r="AP882" s="113">
        <f>INDEX('All applic'!$J$7:$J$59080,U882)</f>
        <v>-2.0399999999999998E-2</v>
      </c>
      <c r="AQ882" s="113">
        <v>0</v>
      </c>
      <c r="AR882" s="113">
        <f>INDEX('All applic'!$J$7:$J$59080,W882)</f>
        <v>-2.0399999999999998E-2</v>
      </c>
      <c r="AS882" s="113">
        <v>0</v>
      </c>
      <c r="AT882" s="113">
        <v>0</v>
      </c>
      <c r="AU882" s="113">
        <v>0</v>
      </c>
    </row>
    <row r="883" spans="1:47" x14ac:dyDescent="0.25">
      <c r="A883" s="113" t="str">
        <f t="shared" si="98"/>
        <v>CFLDMoMH85CZ11</v>
      </c>
      <c r="B883" s="113" t="str">
        <f t="shared" si="99"/>
        <v>CFLSCEDMoCZ11MH85</v>
      </c>
      <c r="C883" s="113" t="s">
        <v>118</v>
      </c>
      <c r="D883" s="113" t="s">
        <v>130</v>
      </c>
      <c r="E883" s="113" t="s">
        <v>1651</v>
      </c>
      <c r="F883" s="89" t="s">
        <v>1655</v>
      </c>
      <c r="G883" s="113" t="s">
        <v>110</v>
      </c>
      <c r="H883" s="113" t="s">
        <v>1662</v>
      </c>
      <c r="I883" s="115">
        <f t="shared" si="100"/>
        <v>0</v>
      </c>
      <c r="J883" s="115">
        <f t="shared" si="101"/>
        <v>0</v>
      </c>
      <c r="K883" s="115">
        <f t="shared" si="102"/>
        <v>0</v>
      </c>
      <c r="L883" s="113"/>
      <c r="M883" s="36">
        <f>VLOOKUP("HV_"&amp;$D883&amp;$E883&amp;VLOOKUP($F883,key!$L$3:$M$16,2,FALSE)&amp;$G883&amp;M$6,'HVAC wts'!$H$7:$R$13254,11,FALSE)</f>
        <v>0</v>
      </c>
      <c r="N883" s="36">
        <f>VLOOKUP("HV_"&amp;$D883&amp;$E883&amp;VLOOKUP($F883,key!$L$3:$M$15,2,FALSE)&amp;$G883&amp;N$6,'HVAC wts'!$H$7:$R$13254,11,FALSE)</f>
        <v>0</v>
      </c>
      <c r="O883" s="36">
        <f>VLOOKUP("HV_"&amp;$D883&amp;$E883&amp;VLOOKUP($F883,key!$L$3:$M$15,2,FALSE)&amp;$G883&amp;O$6,'HVAC wts'!$H$7:$R$13254,11,FALSE)</f>
        <v>0</v>
      </c>
      <c r="P883" s="36">
        <f>VLOOKUP("HV_"&amp;$D883&amp;$E883&amp;VLOOKUP($F883,key!$L$3:$M$15,2,FALSE)&amp;$G883&amp;P$6,'HVAC wts'!$H$7:$R$13254,11,FALSE)</f>
        <v>0</v>
      </c>
      <c r="Q883" s="36">
        <f>VLOOKUP("HV_"&amp;$D883&amp;$E883&amp;VLOOKUP($F883,key!$L$3:$M$15,2,FALSE)&amp;$G883&amp;Q$6,'HVAC wts'!$H$7:$R$13254,11,FALSE)</f>
        <v>0</v>
      </c>
      <c r="R883" s="36">
        <f>VLOOKUP("HV_"&amp;$D883&amp;$E883&amp;VLOOKUP($F883,key!$L$3:$M$15,2,FALSE)&amp;$G883&amp;R$6,'HVAC wts'!$H$7:$R$13254,11,FALSE)</f>
        <v>0</v>
      </c>
      <c r="S883" s="36">
        <f t="shared" si="103"/>
        <v>0</v>
      </c>
      <c r="T883" s="113"/>
      <c r="U883" s="113">
        <f>MATCH($A883&amp;U$6,'All applic'!$A$7:$A$59080,0)</f>
        <v>1323</v>
      </c>
      <c r="V883" s="113">
        <f>MATCH($A883&amp;V$6,'All applic'!$A$7:$A$59080,0)</f>
        <v>1324</v>
      </c>
      <c r="W883" s="113">
        <f>MATCH($A883&amp;W$6,'All applic'!$A$7:$A$59080,0)</f>
        <v>1326</v>
      </c>
      <c r="X883" s="113">
        <f>MATCH($A883&amp;X$6,'All applic'!$A$7:$A$59080,0)</f>
        <v>1325</v>
      </c>
      <c r="Y883" s="113">
        <f>MATCH($A883&amp;Y$6,'All applic'!$A$7:$A$59080,0)</f>
        <v>1323</v>
      </c>
      <c r="Z883" s="113">
        <f>MATCH($A883&amp;Z$6,'All applic'!$A$7:$A$59080,0)</f>
        <v>1326</v>
      </c>
      <c r="AA883" s="113"/>
      <c r="AB883" s="28">
        <f>INDEX('All applic'!$H$7:$H$59080,U883)</f>
        <v>1.1719999999999999</v>
      </c>
      <c r="AC883" s="28">
        <f>INDEX('All applic'!$H$7:$H$59080,V883)</f>
        <v>0.94599999999999995</v>
      </c>
      <c r="AD883" s="28">
        <f>INDEX('All applic'!$H$7:$H$59080,W883)</f>
        <v>0.99</v>
      </c>
      <c r="AE883" s="28">
        <f>INDEX('All applic'!$H$7:$H$59080,X883)</f>
        <v>0.66</v>
      </c>
      <c r="AF883" s="28">
        <f>INDEX('All applic'!$H$7:$H$59080,Y883)</f>
        <v>1.1719999999999999</v>
      </c>
      <c r="AG883" s="28">
        <f>INDEX('All applic'!$H$7:$H$59080,Z883)</f>
        <v>0.99</v>
      </c>
      <c r="AH883" s="28"/>
      <c r="AI883" s="28">
        <f>INDEX('All applic'!$I$7:$I$59080,U883)</f>
        <v>1.8048780487804876</v>
      </c>
      <c r="AJ883" s="28">
        <f>INDEX('All applic'!$I$7:$I$59080,V883)</f>
        <v>1.8048780487804876</v>
      </c>
      <c r="AK883" s="28">
        <f>INDEX('All applic'!$I$7:$I$59080,W883)</f>
        <v>1</v>
      </c>
      <c r="AL883" s="28">
        <f>INDEX('All applic'!$I$7:$I$59080,X883)</f>
        <v>1</v>
      </c>
      <c r="AM883" s="28">
        <f>INDEX('All applic'!$I$7:$I$59080,Y883)</f>
        <v>1.8048780487804876</v>
      </c>
      <c r="AN883" s="28">
        <f>INDEX('All applic'!$I$7:$I$59080,Z883)</f>
        <v>1</v>
      </c>
      <c r="AO883" s="113"/>
      <c r="AP883" s="113">
        <f>INDEX('All applic'!$J$7:$J$59080,U883)</f>
        <v>-2.6800000000000001E-2</v>
      </c>
      <c r="AQ883" s="113">
        <v>0</v>
      </c>
      <c r="AR883" s="113">
        <f>INDEX('All applic'!$J$7:$J$59080,W883)</f>
        <v>-2.6600000000000002E-2</v>
      </c>
      <c r="AS883" s="113">
        <v>0</v>
      </c>
      <c r="AT883" s="113">
        <v>0</v>
      </c>
      <c r="AU883" s="113">
        <v>0</v>
      </c>
    </row>
    <row r="884" spans="1:47" x14ac:dyDescent="0.25">
      <c r="A884" s="113" t="str">
        <f t="shared" si="98"/>
        <v>CFLDMoMH85CZ12</v>
      </c>
      <c r="B884" s="113" t="str">
        <f t="shared" si="99"/>
        <v>CFLSCEDMoCZ12MH85</v>
      </c>
      <c r="C884" s="113" t="s">
        <v>118</v>
      </c>
      <c r="D884" s="113" t="s">
        <v>130</v>
      </c>
      <c r="E884" s="113" t="s">
        <v>1651</v>
      </c>
      <c r="F884" s="89" t="s">
        <v>1655</v>
      </c>
      <c r="G884" s="113" t="s">
        <v>111</v>
      </c>
      <c r="H884" s="113" t="s">
        <v>1662</v>
      </c>
      <c r="I884" s="115">
        <f t="shared" si="100"/>
        <v>0</v>
      </c>
      <c r="J884" s="115">
        <f t="shared" si="101"/>
        <v>0</v>
      </c>
      <c r="K884" s="115">
        <f t="shared" si="102"/>
        <v>0</v>
      </c>
      <c r="L884" s="113"/>
      <c r="M884" s="36">
        <f>VLOOKUP("HV_"&amp;$D884&amp;$E884&amp;VLOOKUP($F884,key!$L$3:$M$16,2,FALSE)&amp;$G884&amp;M$6,'HVAC wts'!$H$7:$R$13254,11,FALSE)</f>
        <v>0</v>
      </c>
      <c r="N884" s="36">
        <f>VLOOKUP("HV_"&amp;$D884&amp;$E884&amp;VLOOKUP($F884,key!$L$3:$M$15,2,FALSE)&amp;$G884&amp;N$6,'HVAC wts'!$H$7:$R$13254,11,FALSE)</f>
        <v>0</v>
      </c>
      <c r="O884" s="36">
        <f>VLOOKUP("HV_"&amp;$D884&amp;$E884&amp;VLOOKUP($F884,key!$L$3:$M$15,2,FALSE)&amp;$G884&amp;O$6,'HVAC wts'!$H$7:$R$13254,11,FALSE)</f>
        <v>0</v>
      </c>
      <c r="P884" s="36">
        <f>VLOOKUP("HV_"&amp;$D884&amp;$E884&amp;VLOOKUP($F884,key!$L$3:$M$15,2,FALSE)&amp;$G884&amp;P$6,'HVAC wts'!$H$7:$R$13254,11,FALSE)</f>
        <v>0</v>
      </c>
      <c r="Q884" s="36">
        <f>VLOOKUP("HV_"&amp;$D884&amp;$E884&amp;VLOOKUP($F884,key!$L$3:$M$15,2,FALSE)&amp;$G884&amp;Q$6,'HVAC wts'!$H$7:$R$13254,11,FALSE)</f>
        <v>0</v>
      </c>
      <c r="R884" s="36">
        <f>VLOOKUP("HV_"&amp;$D884&amp;$E884&amp;VLOOKUP($F884,key!$L$3:$M$15,2,FALSE)&amp;$G884&amp;R$6,'HVAC wts'!$H$7:$R$13254,11,FALSE)</f>
        <v>0</v>
      </c>
      <c r="S884" s="36">
        <f t="shared" si="103"/>
        <v>0</v>
      </c>
      <c r="T884" s="113"/>
      <c r="U884" s="113">
        <f>MATCH($A884&amp;U$6,'All applic'!$A$7:$A$59080,0)</f>
        <v>1327</v>
      </c>
      <c r="V884" s="113">
        <f>MATCH($A884&amp;V$6,'All applic'!$A$7:$A$59080,0)</f>
        <v>1328</v>
      </c>
      <c r="W884" s="113">
        <f>MATCH($A884&amp;W$6,'All applic'!$A$7:$A$59080,0)</f>
        <v>1330</v>
      </c>
      <c r="X884" s="113">
        <f>MATCH($A884&amp;X$6,'All applic'!$A$7:$A$59080,0)</f>
        <v>1329</v>
      </c>
      <c r="Y884" s="113">
        <f>MATCH($A884&amp;Y$6,'All applic'!$A$7:$A$59080,0)</f>
        <v>1327</v>
      </c>
      <c r="Z884" s="113">
        <f>MATCH($A884&amp;Z$6,'All applic'!$A$7:$A$59080,0)</f>
        <v>1330</v>
      </c>
      <c r="AA884" s="113"/>
      <c r="AB884" s="28">
        <f>INDEX('All applic'!$H$7:$H$59080,U884)</f>
        <v>1.1339999999999999</v>
      </c>
      <c r="AC884" s="28">
        <f>INDEX('All applic'!$H$7:$H$59080,V884)</f>
        <v>0.90600000000000003</v>
      </c>
      <c r="AD884" s="28">
        <f>INDEX('All applic'!$H$7:$H$59080,W884)</f>
        <v>0.99</v>
      </c>
      <c r="AE884" s="28">
        <f>INDEX('All applic'!$H$7:$H$59080,X884)</f>
        <v>0.63400000000000001</v>
      </c>
      <c r="AF884" s="28">
        <f>INDEX('All applic'!$H$7:$H$59080,Y884)</f>
        <v>1.1339999999999999</v>
      </c>
      <c r="AG884" s="28">
        <f>INDEX('All applic'!$H$7:$H$59080,Z884)</f>
        <v>0.99</v>
      </c>
      <c r="AH884" s="28"/>
      <c r="AI884" s="28">
        <f>INDEX('All applic'!$I$7:$I$59080,U884)</f>
        <v>2</v>
      </c>
      <c r="AJ884" s="28">
        <f>INDEX('All applic'!$I$7:$I$59080,V884)</f>
        <v>2</v>
      </c>
      <c r="AK884" s="28">
        <f>INDEX('All applic'!$I$7:$I$59080,W884)</f>
        <v>1</v>
      </c>
      <c r="AL884" s="28">
        <f>INDEX('All applic'!$I$7:$I$59080,X884)</f>
        <v>1</v>
      </c>
      <c r="AM884" s="28">
        <f>INDEX('All applic'!$I$7:$I$59080,Y884)</f>
        <v>2</v>
      </c>
      <c r="AN884" s="28">
        <f>INDEX('All applic'!$I$7:$I$59080,Z884)</f>
        <v>1</v>
      </c>
      <c r="AO884" s="113"/>
      <c r="AP884" s="113">
        <f>INDEX('All applic'!$J$7:$J$59080,U884)</f>
        <v>-2.8799999999999999E-2</v>
      </c>
      <c r="AQ884" s="113">
        <v>0</v>
      </c>
      <c r="AR884" s="113">
        <f>INDEX('All applic'!$J$7:$J$59080,W884)</f>
        <v>-2.8799999999999999E-2</v>
      </c>
      <c r="AS884" s="113">
        <v>0</v>
      </c>
      <c r="AT884" s="113">
        <v>0</v>
      </c>
      <c r="AU884" s="113">
        <v>0</v>
      </c>
    </row>
    <row r="885" spans="1:47" x14ac:dyDescent="0.25">
      <c r="A885" s="113" t="str">
        <f t="shared" si="98"/>
        <v>CFLDMoMH85CZ13</v>
      </c>
      <c r="B885" s="113" t="str">
        <f t="shared" si="99"/>
        <v>CFLSCEDMoCZ13MH85</v>
      </c>
      <c r="C885" s="113" t="s">
        <v>118</v>
      </c>
      <c r="D885" s="113" t="s">
        <v>130</v>
      </c>
      <c r="E885" s="113" t="s">
        <v>1651</v>
      </c>
      <c r="F885" s="89" t="s">
        <v>1655</v>
      </c>
      <c r="G885" s="113" t="s">
        <v>112</v>
      </c>
      <c r="H885" s="113" t="s">
        <v>1662</v>
      </c>
      <c r="I885" s="115">
        <f t="shared" si="100"/>
        <v>1.1617938144329898</v>
      </c>
      <c r="J885" s="115">
        <f t="shared" si="101"/>
        <v>1.7830022630123208</v>
      </c>
      <c r="K885" s="115">
        <f t="shared" si="102"/>
        <v>-1.8041237113402064E-2</v>
      </c>
      <c r="L885" s="113"/>
      <c r="M885" s="36">
        <f>VLOOKUP("HV_"&amp;$D885&amp;$E885&amp;VLOOKUP($F885,key!$L$3:$M$16,2,FALSE)&amp;$G885&amp;M$6,'HVAC wts'!$H$7:$R$13254,11,FALSE)</f>
        <v>4228.5249999999996</v>
      </c>
      <c r="N885" s="36">
        <f>VLOOKUP("HV_"&amp;$D885&amp;$E885&amp;VLOOKUP($F885,key!$L$3:$M$15,2,FALSE)&amp;$G885&amp;N$6,'HVAC wts'!$H$7:$R$13254,11,FALSE)</f>
        <v>604.07500000000005</v>
      </c>
      <c r="O885" s="36">
        <f>VLOOKUP("HV_"&amp;$D885&amp;$E885&amp;VLOOKUP($F885,key!$L$3:$M$15,2,FALSE)&amp;$G885&amp;O$6,'HVAC wts'!$H$7:$R$13254,11,FALSE)</f>
        <v>0</v>
      </c>
      <c r="P885" s="36">
        <f>VLOOKUP("HV_"&amp;$D885&amp;$E885&amp;VLOOKUP($F885,key!$L$3:$M$15,2,FALSE)&amp;$G885&amp;P$6,'HVAC wts'!$H$7:$R$13254,11,FALSE)</f>
        <v>0</v>
      </c>
      <c r="Q885" s="36">
        <f>VLOOKUP("HV_"&amp;$D885&amp;$E885&amp;VLOOKUP($F885,key!$L$3:$M$15,2,FALSE)&amp;$G885&amp;Q$6,'HVAC wts'!$H$7:$R$13254,11,FALSE)</f>
        <v>1026.9275</v>
      </c>
      <c r="R885" s="36">
        <f>VLOOKUP("HV_"&amp;$D885&amp;$E885&amp;VLOOKUP($F885,key!$L$3:$M$15,2,FALSE)&amp;$G885&amp;R$6,'HVAC wts'!$H$7:$R$13254,11,FALSE)</f>
        <v>0</v>
      </c>
      <c r="S885" s="36">
        <f t="shared" si="103"/>
        <v>5859.5274999999992</v>
      </c>
      <c r="T885" s="113"/>
      <c r="U885" s="113">
        <f>MATCH($A885&amp;U$6,'All applic'!$A$7:$A$59080,0)</f>
        <v>1331</v>
      </c>
      <c r="V885" s="113">
        <f>MATCH($A885&amp;V$6,'All applic'!$A$7:$A$59080,0)</f>
        <v>1332</v>
      </c>
      <c r="W885" s="113">
        <f>MATCH($A885&amp;W$6,'All applic'!$A$7:$A$59080,0)</f>
        <v>1334</v>
      </c>
      <c r="X885" s="113">
        <f>MATCH($A885&amp;X$6,'All applic'!$A$7:$A$59080,0)</f>
        <v>1333</v>
      </c>
      <c r="Y885" s="113">
        <f>MATCH($A885&amp;Y$6,'All applic'!$A$7:$A$59080,0)</f>
        <v>1331</v>
      </c>
      <c r="Z885" s="113">
        <f>MATCH($A885&amp;Z$6,'All applic'!$A$7:$A$59080,0)</f>
        <v>1334</v>
      </c>
      <c r="AA885" s="113"/>
      <c r="AB885" s="28">
        <f>INDEX('All applic'!$H$7:$H$59080,U885)</f>
        <v>1.1819999999999999</v>
      </c>
      <c r="AC885" s="28">
        <f>INDEX('All applic'!$H$7:$H$59080,V885)</f>
        <v>0.98599999999999999</v>
      </c>
      <c r="AD885" s="28">
        <f>INDEX('All applic'!$H$7:$H$59080,W885)</f>
        <v>0.99199999999999999</v>
      </c>
      <c r="AE885" s="28">
        <f>INDEX('All applic'!$H$7:$H$59080,X885)</f>
        <v>0.68600000000000005</v>
      </c>
      <c r="AF885" s="28">
        <f>INDEX('All applic'!$H$7:$H$59080,Y885)</f>
        <v>1.1819999999999999</v>
      </c>
      <c r="AG885" s="28">
        <f>INDEX('All applic'!$H$7:$H$59080,Z885)</f>
        <v>0.99199999999999999</v>
      </c>
      <c r="AH885" s="28"/>
      <c r="AI885" s="28">
        <f>INDEX('All applic'!$I$7:$I$59080,U885)</f>
        <v>1.7804878048780486</v>
      </c>
      <c r="AJ885" s="28">
        <f>INDEX('All applic'!$I$7:$I$59080,V885)</f>
        <v>1.8048780487804876</v>
      </c>
      <c r="AK885" s="28">
        <f>INDEX('All applic'!$I$7:$I$59080,W885)</f>
        <v>1</v>
      </c>
      <c r="AL885" s="28">
        <f>INDEX('All applic'!$I$7:$I$59080,X885)</f>
        <v>1</v>
      </c>
      <c r="AM885" s="28">
        <f>INDEX('All applic'!$I$7:$I$59080,Y885)</f>
        <v>1.7804878048780486</v>
      </c>
      <c r="AN885" s="28">
        <f>INDEX('All applic'!$I$7:$I$59080,Z885)</f>
        <v>1</v>
      </c>
      <c r="AO885" s="113"/>
      <c r="AP885" s="113">
        <f>INDEX('All applic'!$J$7:$J$59080,U885)</f>
        <v>-2.5000000000000001E-2</v>
      </c>
      <c r="AQ885" s="113">
        <v>0</v>
      </c>
      <c r="AR885" s="113">
        <f>INDEX('All applic'!$J$7:$J$59080,W885)</f>
        <v>-2.5000000000000001E-2</v>
      </c>
      <c r="AS885" s="113">
        <v>0</v>
      </c>
      <c r="AT885" s="113">
        <v>0</v>
      </c>
      <c r="AU885" s="113">
        <v>0</v>
      </c>
    </row>
    <row r="886" spans="1:47" x14ac:dyDescent="0.25">
      <c r="A886" s="113" t="str">
        <f t="shared" si="98"/>
        <v>CFLDMoMH85CZ14</v>
      </c>
      <c r="B886" s="113" t="str">
        <f t="shared" si="99"/>
        <v>CFLSCEDMoCZ14MH85</v>
      </c>
      <c r="C886" s="113" t="s">
        <v>118</v>
      </c>
      <c r="D886" s="113" t="s">
        <v>130</v>
      </c>
      <c r="E886" s="113" t="s">
        <v>1651</v>
      </c>
      <c r="F886" s="89" t="s">
        <v>1655</v>
      </c>
      <c r="G886" s="113" t="s">
        <v>113</v>
      </c>
      <c r="H886" s="113" t="s">
        <v>1662</v>
      </c>
      <c r="I886" s="115">
        <f t="shared" si="100"/>
        <v>1.1366729984667898</v>
      </c>
      <c r="J886" s="115">
        <f t="shared" si="101"/>
        <v>1.6729208370032671</v>
      </c>
      <c r="K886" s="115">
        <f t="shared" si="102"/>
        <v>-1.9610676182832801E-2</v>
      </c>
      <c r="L886" s="113"/>
      <c r="M886" s="36">
        <f>VLOOKUP("HV_"&amp;$D886&amp;$E886&amp;VLOOKUP($F886,key!$L$3:$M$16,2,FALSE)&amp;$G886&amp;M$6,'HVAC wts'!$H$7:$R$13254,11,FALSE)</f>
        <v>10005.093000000001</v>
      </c>
      <c r="N886" s="36">
        <f>VLOOKUP("HV_"&amp;$D886&amp;$E886&amp;VLOOKUP($F886,key!$L$3:$M$15,2,FALSE)&amp;$G886&amp;N$6,'HVAC wts'!$H$7:$R$13254,11,FALSE)</f>
        <v>1429.2990000000002</v>
      </c>
      <c r="O886" s="36">
        <f>VLOOKUP("HV_"&amp;$D886&amp;$E886&amp;VLOOKUP($F886,key!$L$3:$M$15,2,FALSE)&amp;$G886&amp;O$6,'HVAC wts'!$H$7:$R$13254,11,FALSE)</f>
        <v>672.86799999999948</v>
      </c>
      <c r="P886" s="36">
        <f>VLOOKUP("HV_"&amp;$D886&amp;$E886&amp;VLOOKUP($F886,key!$L$3:$M$15,2,FALSE)&amp;$G886&amp;P$6,'HVAC wts'!$H$7:$R$13254,11,FALSE)</f>
        <v>96.123999999999938</v>
      </c>
      <c r="Q886" s="36">
        <f>VLOOKUP("HV_"&amp;$D886&amp;$E886&amp;VLOOKUP($F886,key!$L$3:$M$15,2,FALSE)&amp;$G886&amp;Q$6,'HVAC wts'!$H$7:$R$13254,11,FALSE)</f>
        <v>2429.8083000000001</v>
      </c>
      <c r="R886" s="36">
        <f>VLOOKUP("HV_"&amp;$D886&amp;$E886&amp;VLOOKUP($F886,key!$L$3:$M$15,2,FALSE)&amp;$G886&amp;R$6,'HVAC wts'!$H$7:$R$13254,11,FALSE)</f>
        <v>163.41079999999988</v>
      </c>
      <c r="S886" s="36">
        <f t="shared" si="103"/>
        <v>14796.603100000002</v>
      </c>
      <c r="T886" s="113"/>
      <c r="U886" s="113">
        <f>MATCH($A886&amp;U$6,'All applic'!$A$7:$A$59080,0)</f>
        <v>1335</v>
      </c>
      <c r="V886" s="113">
        <f>MATCH($A886&amp;V$6,'All applic'!$A$7:$A$59080,0)</f>
        <v>1336</v>
      </c>
      <c r="W886" s="113">
        <f>MATCH($A886&amp;W$6,'All applic'!$A$7:$A$59080,0)</f>
        <v>1338</v>
      </c>
      <c r="X886" s="113">
        <f>MATCH($A886&amp;X$6,'All applic'!$A$7:$A$59080,0)</f>
        <v>1337</v>
      </c>
      <c r="Y886" s="113">
        <f>MATCH($A886&amp;Y$6,'All applic'!$A$7:$A$59080,0)</f>
        <v>1335</v>
      </c>
      <c r="Z886" s="113">
        <f>MATCH($A886&amp;Z$6,'All applic'!$A$7:$A$59080,0)</f>
        <v>1338</v>
      </c>
      <c r="AA886" s="113"/>
      <c r="AB886" s="28">
        <f>INDEX('All applic'!$H$7:$H$59080,U886)</f>
        <v>1.1759999999999999</v>
      </c>
      <c r="AC886" s="28">
        <f>INDEX('All applic'!$H$7:$H$59080,V886)</f>
        <v>0.91200000000000003</v>
      </c>
      <c r="AD886" s="28">
        <f>INDEX('All applic'!$H$7:$H$59080,W886)</f>
        <v>0.99</v>
      </c>
      <c r="AE886" s="28">
        <f>INDEX('All applic'!$H$7:$H$59080,X886)</f>
        <v>0.66600000000000004</v>
      </c>
      <c r="AF886" s="28">
        <f>INDEX('All applic'!$H$7:$H$59080,Y886)</f>
        <v>1.1759999999999999</v>
      </c>
      <c r="AG886" s="28">
        <f>INDEX('All applic'!$H$7:$H$59080,Z886)</f>
        <v>0.99</v>
      </c>
      <c r="AH886" s="28"/>
      <c r="AI886" s="28">
        <f>INDEX('All applic'!$I$7:$I$59080,U886)</f>
        <v>1.714285714285714</v>
      </c>
      <c r="AJ886" s="28">
        <f>INDEX('All applic'!$I$7:$I$59080,V886)</f>
        <v>1.7380952380952379</v>
      </c>
      <c r="AK886" s="28">
        <f>INDEX('All applic'!$I$7:$I$59080,W886)</f>
        <v>1.0238095238095237</v>
      </c>
      <c r="AL886" s="28">
        <f>INDEX('All applic'!$I$7:$I$59080,X886)</f>
        <v>1</v>
      </c>
      <c r="AM886" s="28">
        <f>INDEX('All applic'!$I$7:$I$59080,Y886)</f>
        <v>1.714285714285714</v>
      </c>
      <c r="AN886" s="28">
        <f>INDEX('All applic'!$I$7:$I$59080,Z886)</f>
        <v>1.0238095238095237</v>
      </c>
      <c r="AO886" s="113"/>
      <c r="AP886" s="113">
        <f>INDEX('All applic'!$J$7:$J$59080,U886)</f>
        <v>-2.7199999999999998E-2</v>
      </c>
      <c r="AQ886" s="113">
        <v>0</v>
      </c>
      <c r="AR886" s="113">
        <f>INDEX('All applic'!$J$7:$J$59080,W886)</f>
        <v>-2.6800000000000001E-2</v>
      </c>
      <c r="AS886" s="113">
        <v>0</v>
      </c>
      <c r="AT886" s="113">
        <v>0</v>
      </c>
      <c r="AU886" s="113">
        <v>0</v>
      </c>
    </row>
    <row r="887" spans="1:47" x14ac:dyDescent="0.25">
      <c r="A887" s="113" t="str">
        <f t="shared" si="98"/>
        <v>CFLDMoMH85CZ15</v>
      </c>
      <c r="B887" s="113" t="str">
        <f t="shared" si="99"/>
        <v>CFLSCEDMoCZ15MH85</v>
      </c>
      <c r="C887" s="113" t="s">
        <v>118</v>
      </c>
      <c r="D887" s="113" t="s">
        <v>130</v>
      </c>
      <c r="E887" s="113" t="s">
        <v>1651</v>
      </c>
      <c r="F887" s="89" t="s">
        <v>1655</v>
      </c>
      <c r="G887" s="113" t="s">
        <v>114</v>
      </c>
      <c r="H887" s="113" t="s">
        <v>1662</v>
      </c>
      <c r="I887" s="115">
        <f t="shared" si="100"/>
        <v>1.23940206185567</v>
      </c>
      <c r="J887" s="115">
        <f t="shared" si="101"/>
        <v>1.6929307805596463</v>
      </c>
      <c r="K887" s="115">
        <f t="shared" si="102"/>
        <v>-7.4041237113402049E-3</v>
      </c>
      <c r="L887" s="113"/>
      <c r="M887" s="36">
        <f>VLOOKUP("HV_"&amp;$D887&amp;$E887&amp;VLOOKUP($F887,key!$L$3:$M$16,2,FALSE)&amp;$G887&amp;M$6,'HVAC wts'!$H$7:$R$13254,11,FALSE)</f>
        <v>3817.4178000000002</v>
      </c>
      <c r="N887" s="36">
        <f>VLOOKUP("HV_"&amp;$D887&amp;$E887&amp;VLOOKUP($F887,key!$L$3:$M$15,2,FALSE)&amp;$G887&amp;N$6,'HVAC wts'!$H$7:$R$13254,11,FALSE)</f>
        <v>545.34540000000004</v>
      </c>
      <c r="O887" s="36">
        <f>VLOOKUP("HV_"&amp;$D887&amp;$E887&amp;VLOOKUP($F887,key!$L$3:$M$15,2,FALSE)&amp;$G887&amp;O$6,'HVAC wts'!$H$7:$R$13254,11,FALSE)</f>
        <v>0</v>
      </c>
      <c r="P887" s="36">
        <f>VLOOKUP("HV_"&amp;$D887&amp;$E887&amp;VLOOKUP($F887,key!$L$3:$M$15,2,FALSE)&amp;$G887&amp;P$6,'HVAC wts'!$H$7:$R$13254,11,FALSE)</f>
        <v>0</v>
      </c>
      <c r="Q887" s="36">
        <f>VLOOKUP("HV_"&amp;$D887&amp;$E887&amp;VLOOKUP($F887,key!$L$3:$M$15,2,FALSE)&amp;$G887&amp;Q$6,'HVAC wts'!$H$7:$R$13254,11,FALSE)</f>
        <v>927.0871800000001</v>
      </c>
      <c r="R887" s="36">
        <f>VLOOKUP("HV_"&amp;$D887&amp;$E887&amp;VLOOKUP($F887,key!$L$3:$M$15,2,FALSE)&amp;$G887&amp;R$6,'HVAC wts'!$H$7:$R$13254,11,FALSE)</f>
        <v>0</v>
      </c>
      <c r="S887" s="36">
        <f t="shared" si="103"/>
        <v>5289.8503800000008</v>
      </c>
      <c r="T887" s="113"/>
      <c r="U887" s="113">
        <f>MATCH($A887&amp;U$6,'All applic'!$A$7:$A$59080,0)</f>
        <v>1339</v>
      </c>
      <c r="V887" s="113">
        <f>MATCH($A887&amp;V$6,'All applic'!$A$7:$A$59080,0)</f>
        <v>1340</v>
      </c>
      <c r="W887" s="113">
        <f>MATCH($A887&amp;W$6,'All applic'!$A$7:$A$59080,0)</f>
        <v>1342</v>
      </c>
      <c r="X887" s="113">
        <f>MATCH($A887&amp;X$6,'All applic'!$A$7:$A$59080,0)</f>
        <v>1341</v>
      </c>
      <c r="Y887" s="113">
        <f>MATCH($A887&amp;Y$6,'All applic'!$A$7:$A$59080,0)</f>
        <v>1339</v>
      </c>
      <c r="Z887" s="113">
        <f>MATCH($A887&amp;Z$6,'All applic'!$A$7:$A$59080,0)</f>
        <v>1342</v>
      </c>
      <c r="AA887" s="113"/>
      <c r="AB887" s="28">
        <f>INDEX('All applic'!$H$7:$H$59080,U887)</f>
        <v>1.246</v>
      </c>
      <c r="AC887" s="28">
        <f>INDEX('All applic'!$H$7:$H$59080,V887)</f>
        <v>1.1819999999999999</v>
      </c>
      <c r="AD887" s="28">
        <f>INDEX('All applic'!$H$7:$H$59080,W887)</f>
        <v>1</v>
      </c>
      <c r="AE887" s="28">
        <f>INDEX('All applic'!$H$7:$H$59080,X887)</f>
        <v>0.874</v>
      </c>
      <c r="AF887" s="28">
        <f>INDEX('All applic'!$H$7:$H$59080,Y887)</f>
        <v>1.246</v>
      </c>
      <c r="AG887" s="28">
        <f>INDEX('All applic'!$H$7:$H$59080,Z887)</f>
        <v>1</v>
      </c>
      <c r="AH887" s="28"/>
      <c r="AI887" s="28">
        <f>INDEX('All applic'!$I$7:$I$59080,U887)</f>
        <v>1.6904761904761902</v>
      </c>
      <c r="AJ887" s="28">
        <f>INDEX('All applic'!$I$7:$I$59080,V887)</f>
        <v>1.714285714285714</v>
      </c>
      <c r="AK887" s="28">
        <f>INDEX('All applic'!$I$7:$I$59080,W887)</f>
        <v>1</v>
      </c>
      <c r="AL887" s="28">
        <f>INDEX('All applic'!$I$7:$I$59080,X887)</f>
        <v>1</v>
      </c>
      <c r="AM887" s="28">
        <f>INDEX('All applic'!$I$7:$I$59080,Y887)</f>
        <v>1.6904761904761902</v>
      </c>
      <c r="AN887" s="28">
        <f>INDEX('All applic'!$I$7:$I$59080,Z887)</f>
        <v>1</v>
      </c>
      <c r="AO887" s="113"/>
      <c r="AP887" s="113">
        <f>INDEX('All applic'!$J$7:$J$59080,U887)</f>
        <v>-1.026E-2</v>
      </c>
      <c r="AQ887" s="113">
        <v>0</v>
      </c>
      <c r="AR887" s="113">
        <f>INDEX('All applic'!$J$7:$J$59080,W887)</f>
        <v>-1.03E-2</v>
      </c>
      <c r="AS887" s="113">
        <v>0</v>
      </c>
      <c r="AT887" s="113">
        <v>0</v>
      </c>
      <c r="AU887" s="113">
        <v>0</v>
      </c>
    </row>
    <row r="888" spans="1:47" x14ac:dyDescent="0.25">
      <c r="A888" s="113" t="str">
        <f t="shared" si="98"/>
        <v>CFLDMoMH85CZ16</v>
      </c>
      <c r="B888" s="113" t="str">
        <f t="shared" si="99"/>
        <v>CFLSCEDMoCZ16MH85</v>
      </c>
      <c r="C888" s="113" t="s">
        <v>118</v>
      </c>
      <c r="D888" s="113" t="s">
        <v>130</v>
      </c>
      <c r="E888" s="113" t="s">
        <v>1651</v>
      </c>
      <c r="F888" s="89" t="s">
        <v>1655</v>
      </c>
      <c r="G888" s="113" t="s">
        <v>115</v>
      </c>
      <c r="H888" s="113" t="s">
        <v>1662</v>
      </c>
      <c r="I888" s="115">
        <f t="shared" si="100"/>
        <v>1.0415876288659793</v>
      </c>
      <c r="J888" s="115">
        <f t="shared" si="101"/>
        <v>1.8124214231833038</v>
      </c>
      <c r="K888" s="115">
        <f t="shared" si="102"/>
        <v>-2.4629896907216491E-2</v>
      </c>
      <c r="L888" s="113"/>
      <c r="M888" s="36">
        <f>VLOOKUP("HV_"&amp;$D888&amp;$E888&amp;VLOOKUP($F888,key!$L$3:$M$16,2,FALSE)&amp;$G888&amp;M$6,'HVAC wts'!$H$7:$R$13254,11,FALSE)</f>
        <v>10849.530999999999</v>
      </c>
      <c r="N888" s="36">
        <f>VLOOKUP("HV_"&amp;$D888&amp;$E888&amp;VLOOKUP($F888,key!$L$3:$M$15,2,FALSE)&amp;$G888&amp;N$6,'HVAC wts'!$H$7:$R$13254,11,FALSE)</f>
        <v>1549.9330000000002</v>
      </c>
      <c r="O888" s="36">
        <f>VLOOKUP("HV_"&amp;$D888&amp;$E888&amp;VLOOKUP($F888,key!$L$3:$M$15,2,FALSE)&amp;$G888&amp;O$6,'HVAC wts'!$H$7:$R$13254,11,FALSE)</f>
        <v>0</v>
      </c>
      <c r="P888" s="36">
        <f>VLOOKUP("HV_"&amp;$D888&amp;$E888&amp;VLOOKUP($F888,key!$L$3:$M$15,2,FALSE)&amp;$G888&amp;P$6,'HVAC wts'!$H$7:$R$13254,11,FALSE)</f>
        <v>0</v>
      </c>
      <c r="Q888" s="36">
        <f>VLOOKUP("HV_"&amp;$D888&amp;$E888&amp;VLOOKUP($F888,key!$L$3:$M$15,2,FALSE)&amp;$G888&amp;Q$6,'HVAC wts'!$H$7:$R$13254,11,FALSE)</f>
        <v>2634.8861000000002</v>
      </c>
      <c r="R888" s="36">
        <f>VLOOKUP("HV_"&amp;$D888&amp;$E888&amp;VLOOKUP($F888,key!$L$3:$M$15,2,FALSE)&amp;$G888&amp;R$6,'HVAC wts'!$H$7:$R$13254,11,FALSE)</f>
        <v>0</v>
      </c>
      <c r="S888" s="36">
        <f t="shared" si="103"/>
        <v>15034.3501</v>
      </c>
      <c r="T888" s="113"/>
      <c r="U888" s="113">
        <f>MATCH($A888&amp;U$6,'All applic'!$A$7:$A$59080,0)</f>
        <v>1343</v>
      </c>
      <c r="V888" s="113">
        <f>MATCH($A888&amp;V$6,'All applic'!$A$7:$A$59080,0)</f>
        <v>1344</v>
      </c>
      <c r="W888" s="113">
        <f>MATCH($A888&amp;W$6,'All applic'!$A$7:$A$59080,0)</f>
        <v>1346</v>
      </c>
      <c r="X888" s="113">
        <f>MATCH($A888&amp;X$6,'All applic'!$A$7:$A$59080,0)</f>
        <v>1345</v>
      </c>
      <c r="Y888" s="113">
        <f>MATCH($A888&amp;Y$6,'All applic'!$A$7:$A$59080,0)</f>
        <v>1343</v>
      </c>
      <c r="Z888" s="113">
        <f>MATCH($A888&amp;Z$6,'All applic'!$A$7:$A$59080,0)</f>
        <v>1346</v>
      </c>
      <c r="AA888" s="113"/>
      <c r="AB888" s="28">
        <f>INDEX('All applic'!$H$7:$H$59080,U888)</f>
        <v>1.0820000000000001</v>
      </c>
      <c r="AC888" s="28">
        <f>INDEX('All applic'!$H$7:$H$59080,V888)</f>
        <v>0.69</v>
      </c>
      <c r="AD888" s="28">
        <f>INDEX('All applic'!$H$7:$H$59080,W888)</f>
        <v>0.98599999999999999</v>
      </c>
      <c r="AE888" s="28">
        <f>INDEX('All applic'!$H$7:$H$59080,X888)</f>
        <v>0.56799999999999995</v>
      </c>
      <c r="AF888" s="28">
        <f>INDEX('All applic'!$H$7:$H$59080,Y888)</f>
        <v>1.0820000000000001</v>
      </c>
      <c r="AG888" s="28">
        <f>INDEX('All applic'!$H$7:$H$59080,Z888)</f>
        <v>0.98599999999999999</v>
      </c>
      <c r="AH888" s="28"/>
      <c r="AI888" s="28">
        <f>INDEX('All applic'!$I$7:$I$59080,U888)</f>
        <v>1.8048780487804876</v>
      </c>
      <c r="AJ888" s="28">
        <f>INDEX('All applic'!$I$7:$I$59080,V888)</f>
        <v>1.8780487804878048</v>
      </c>
      <c r="AK888" s="28">
        <f>INDEX('All applic'!$I$7:$I$59080,W888)</f>
        <v>1</v>
      </c>
      <c r="AL888" s="28">
        <f>INDEX('All applic'!$I$7:$I$59080,X888)</f>
        <v>1</v>
      </c>
      <c r="AM888" s="28">
        <f>INDEX('All applic'!$I$7:$I$59080,Y888)</f>
        <v>1.8048780487804876</v>
      </c>
      <c r="AN888" s="28">
        <f>INDEX('All applic'!$I$7:$I$59080,Z888)</f>
        <v>1</v>
      </c>
      <c r="AO888" s="113"/>
      <c r="AP888" s="113">
        <f>INDEX('All applic'!$J$7:$J$59080,U888)</f>
        <v>-3.4130000000000001E-2</v>
      </c>
      <c r="AQ888" s="113">
        <v>0</v>
      </c>
      <c r="AR888" s="113">
        <f>INDEX('All applic'!$J$7:$J$59080,W888)</f>
        <v>-3.4000000000000002E-2</v>
      </c>
      <c r="AS888" s="113">
        <v>0</v>
      </c>
      <c r="AT888" s="113">
        <v>0</v>
      </c>
      <c r="AU888" s="113">
        <v>0</v>
      </c>
    </row>
    <row r="889" spans="1:47" x14ac:dyDescent="0.25">
      <c r="A889" s="113" t="str">
        <f t="shared" si="98"/>
        <v>CFLDMoMH00CZ01</v>
      </c>
      <c r="B889" s="113" t="str">
        <f t="shared" si="99"/>
        <v>CFLSCEDMoCZ01MH00</v>
      </c>
      <c r="C889" s="113" t="s">
        <v>118</v>
      </c>
      <c r="D889" s="113" t="s">
        <v>130</v>
      </c>
      <c r="E889" s="113" t="s">
        <v>1651</v>
      </c>
      <c r="F889" s="89" t="s">
        <v>1652</v>
      </c>
      <c r="G889" s="113" t="s">
        <v>48</v>
      </c>
      <c r="H889" s="113" t="s">
        <v>1662</v>
      </c>
      <c r="I889" s="115">
        <f t="shared" si="100"/>
        <v>0</v>
      </c>
      <c r="J889" s="115">
        <f t="shared" si="101"/>
        <v>0</v>
      </c>
      <c r="K889" s="115">
        <f t="shared" si="102"/>
        <v>0</v>
      </c>
      <c r="L889" s="113"/>
      <c r="M889" s="36">
        <f>VLOOKUP("HV_"&amp;$D889&amp;$E889&amp;VLOOKUP($F889,key!$L$3:$M$16,2,FALSE)&amp;$G889&amp;M$6,'HVAC wts'!$H$7:$R$13254,11,FALSE)</f>
        <v>0</v>
      </c>
      <c r="N889" s="36">
        <f>VLOOKUP("HV_"&amp;$D889&amp;$E889&amp;VLOOKUP($F889,key!$L$3:$M$15,2,FALSE)&amp;$G889&amp;N$6,'HVAC wts'!$H$7:$R$13254,11,FALSE)</f>
        <v>0</v>
      </c>
      <c r="O889" s="36">
        <f>VLOOKUP("HV_"&amp;$D889&amp;$E889&amp;VLOOKUP($F889,key!$L$3:$M$15,2,FALSE)&amp;$G889&amp;O$6,'HVAC wts'!$H$7:$R$13254,11,FALSE)</f>
        <v>0</v>
      </c>
      <c r="P889" s="36">
        <f>VLOOKUP("HV_"&amp;$D889&amp;$E889&amp;VLOOKUP($F889,key!$L$3:$M$15,2,FALSE)&amp;$G889&amp;P$6,'HVAC wts'!$H$7:$R$13254,11,FALSE)</f>
        <v>0</v>
      </c>
      <c r="Q889" s="36">
        <f>VLOOKUP("HV_"&amp;$D889&amp;$E889&amp;VLOOKUP($F889,key!$L$3:$M$15,2,FALSE)&amp;$G889&amp;Q$6,'HVAC wts'!$H$7:$R$13254,11,FALSE)</f>
        <v>0</v>
      </c>
      <c r="R889" s="36">
        <f>VLOOKUP("HV_"&amp;$D889&amp;$E889&amp;VLOOKUP($F889,key!$L$3:$M$15,2,FALSE)&amp;$G889&amp;R$6,'HVAC wts'!$H$7:$R$13254,11,FALSE)</f>
        <v>0</v>
      </c>
      <c r="S889" s="36">
        <f t="shared" si="103"/>
        <v>0</v>
      </c>
      <c r="T889" s="113"/>
      <c r="U889" s="113">
        <f>MATCH($A889&amp;U$6,'All applic'!$A$7:$A$59080,0)</f>
        <v>1027</v>
      </c>
      <c r="V889" s="113">
        <f>MATCH($A889&amp;V$6,'All applic'!$A$7:$A$59080,0)</f>
        <v>1028</v>
      </c>
      <c r="W889" s="113">
        <f>MATCH($A889&amp;W$6,'All applic'!$A$7:$A$59080,0)</f>
        <v>1030</v>
      </c>
      <c r="X889" s="113">
        <f>MATCH($A889&amp;X$6,'All applic'!$A$7:$A$59080,0)</f>
        <v>1029</v>
      </c>
      <c r="Y889" s="113">
        <f>MATCH($A889&amp;Y$6,'All applic'!$A$7:$A$59080,0)</f>
        <v>1027</v>
      </c>
      <c r="Z889" s="113">
        <f>MATCH($A889&amp;Z$6,'All applic'!$A$7:$A$59080,0)</f>
        <v>1030</v>
      </c>
      <c r="AA889" s="113"/>
      <c r="AB889" s="28">
        <f>INDEX('All applic'!$H$7:$H$59080,U889)</f>
        <v>1</v>
      </c>
      <c r="AC889" s="28">
        <f>INDEX('All applic'!$H$7:$H$59080,V889)</f>
        <v>0.72599999999999998</v>
      </c>
      <c r="AD889" s="28">
        <f>INDEX('All applic'!$H$7:$H$59080,W889)</f>
        <v>0.99399999999999999</v>
      </c>
      <c r="AE889" s="28">
        <f>INDEX('All applic'!$H$7:$H$59080,X889)</f>
        <v>0.59799999999999998</v>
      </c>
      <c r="AF889" s="28">
        <f>INDEX('All applic'!$H$7:$H$59080,Y889)</f>
        <v>1</v>
      </c>
      <c r="AG889" s="28">
        <f>INDEX('All applic'!$H$7:$H$59080,Z889)</f>
        <v>0.99399999999999999</v>
      </c>
      <c r="AH889" s="28"/>
      <c r="AI889" s="28">
        <f>INDEX('All applic'!$I$7:$I$59080,U889)</f>
        <v>1.0227272727272727</v>
      </c>
      <c r="AJ889" s="28">
        <f>INDEX('All applic'!$I$7:$I$59080,V889)</f>
        <v>1.0227272727272727</v>
      </c>
      <c r="AK889" s="28">
        <f>INDEX('All applic'!$I$7:$I$59080,W889)</f>
        <v>1.0227272727272727</v>
      </c>
      <c r="AL889" s="28">
        <f>INDEX('All applic'!$I$7:$I$59080,X889)</f>
        <v>1.0227272727272727</v>
      </c>
      <c r="AM889" s="28">
        <f>INDEX('All applic'!$I$7:$I$59080,Y889)</f>
        <v>1.0227272727272727</v>
      </c>
      <c r="AN889" s="28">
        <f>INDEX('All applic'!$I$7:$I$59080,Z889)</f>
        <v>1.0227272727272727</v>
      </c>
      <c r="AO889" s="113"/>
      <c r="AP889" s="113">
        <f>INDEX('All applic'!$J$7:$J$59080,U889)</f>
        <v>-3.1E-2</v>
      </c>
      <c r="AQ889" s="113">
        <v>0</v>
      </c>
      <c r="AR889" s="113">
        <f>INDEX('All applic'!$J$7:$J$59080,W889)</f>
        <v>-3.1E-2</v>
      </c>
      <c r="AS889" s="113">
        <v>0</v>
      </c>
      <c r="AT889" s="113">
        <v>0</v>
      </c>
      <c r="AU889" s="113">
        <v>0</v>
      </c>
    </row>
    <row r="890" spans="1:47" x14ac:dyDescent="0.25">
      <c r="A890" s="113" t="str">
        <f t="shared" si="98"/>
        <v>CFLDMoMH00CZ02</v>
      </c>
      <c r="B890" s="113" t="str">
        <f t="shared" si="99"/>
        <v>CFLSCEDMoCZ02MH00</v>
      </c>
      <c r="C890" s="113" t="s">
        <v>118</v>
      </c>
      <c r="D890" s="113" t="s">
        <v>130</v>
      </c>
      <c r="E890" s="113" t="s">
        <v>1651</v>
      </c>
      <c r="F890" s="89" t="s">
        <v>1652</v>
      </c>
      <c r="G890" s="113" t="s">
        <v>101</v>
      </c>
      <c r="H890" s="113" t="s">
        <v>1662</v>
      </c>
      <c r="I890" s="115">
        <f t="shared" si="100"/>
        <v>0</v>
      </c>
      <c r="J890" s="115">
        <f t="shared" si="101"/>
        <v>0</v>
      </c>
      <c r="K890" s="115">
        <f t="shared" si="102"/>
        <v>0</v>
      </c>
      <c r="L890" s="113"/>
      <c r="M890" s="36">
        <f>VLOOKUP("HV_"&amp;$D890&amp;$E890&amp;VLOOKUP($F890,key!$L$3:$M$16,2,FALSE)&amp;$G890&amp;M$6,'HVAC wts'!$H$7:$R$13254,11,FALSE)</f>
        <v>0</v>
      </c>
      <c r="N890" s="36">
        <f>VLOOKUP("HV_"&amp;$D890&amp;$E890&amp;VLOOKUP($F890,key!$L$3:$M$15,2,FALSE)&amp;$G890&amp;N$6,'HVAC wts'!$H$7:$R$13254,11,FALSE)</f>
        <v>0</v>
      </c>
      <c r="O890" s="36">
        <f>VLOOKUP("HV_"&amp;$D890&amp;$E890&amp;VLOOKUP($F890,key!$L$3:$M$15,2,FALSE)&amp;$G890&amp;O$6,'HVAC wts'!$H$7:$R$13254,11,FALSE)</f>
        <v>0</v>
      </c>
      <c r="P890" s="36">
        <f>VLOOKUP("HV_"&amp;$D890&amp;$E890&amp;VLOOKUP($F890,key!$L$3:$M$15,2,FALSE)&amp;$G890&amp;P$6,'HVAC wts'!$H$7:$R$13254,11,FALSE)</f>
        <v>0</v>
      </c>
      <c r="Q890" s="36">
        <f>VLOOKUP("HV_"&amp;$D890&amp;$E890&amp;VLOOKUP($F890,key!$L$3:$M$15,2,FALSE)&amp;$G890&amp;Q$6,'HVAC wts'!$H$7:$R$13254,11,FALSE)</f>
        <v>0</v>
      </c>
      <c r="R890" s="36">
        <f>VLOOKUP("HV_"&amp;$D890&amp;$E890&amp;VLOOKUP($F890,key!$L$3:$M$15,2,FALSE)&amp;$G890&amp;R$6,'HVAC wts'!$H$7:$R$13254,11,FALSE)</f>
        <v>0</v>
      </c>
      <c r="S890" s="36">
        <f t="shared" si="103"/>
        <v>0</v>
      </c>
      <c r="T890" s="113"/>
      <c r="U890" s="113">
        <f>MATCH($A890&amp;U$6,'All applic'!$A$7:$A$59080,0)</f>
        <v>1031</v>
      </c>
      <c r="V890" s="113">
        <f>MATCH($A890&amp;V$6,'All applic'!$A$7:$A$59080,0)</f>
        <v>1032</v>
      </c>
      <c r="W890" s="113">
        <f>MATCH($A890&amp;W$6,'All applic'!$A$7:$A$59080,0)</f>
        <v>1034</v>
      </c>
      <c r="X890" s="113">
        <f>MATCH($A890&amp;X$6,'All applic'!$A$7:$A$59080,0)</f>
        <v>1033</v>
      </c>
      <c r="Y890" s="113">
        <f>MATCH($A890&amp;Y$6,'All applic'!$A$7:$A$59080,0)</f>
        <v>1031</v>
      </c>
      <c r="Z890" s="113">
        <f>MATCH($A890&amp;Z$6,'All applic'!$A$7:$A$59080,0)</f>
        <v>1034</v>
      </c>
      <c r="AA890" s="113"/>
      <c r="AB890" s="28">
        <f>INDEX('All applic'!$H$7:$H$59080,U890)</f>
        <v>1.0840000000000001</v>
      </c>
      <c r="AC890" s="28">
        <f>INDEX('All applic'!$H$7:$H$59080,V890)</f>
        <v>0.85</v>
      </c>
      <c r="AD890" s="28">
        <f>INDEX('All applic'!$H$7:$H$59080,W890)</f>
        <v>0.99199999999999999</v>
      </c>
      <c r="AE890" s="28">
        <f>INDEX('All applic'!$H$7:$H$59080,X890)</f>
        <v>0.66600000000000004</v>
      </c>
      <c r="AF890" s="28">
        <f>INDEX('All applic'!$H$7:$H$59080,Y890)</f>
        <v>1.0840000000000001</v>
      </c>
      <c r="AG890" s="28">
        <f>INDEX('All applic'!$H$7:$H$59080,Z890)</f>
        <v>0.99199999999999999</v>
      </c>
      <c r="AH890" s="28"/>
      <c r="AI890" s="28">
        <f>INDEX('All applic'!$I$7:$I$59080,U890)</f>
        <v>2</v>
      </c>
      <c r="AJ890" s="28">
        <f>INDEX('All applic'!$I$7:$I$59080,V890)</f>
        <v>2</v>
      </c>
      <c r="AK890" s="28">
        <f>INDEX('All applic'!$I$7:$I$59080,W890)</f>
        <v>1</v>
      </c>
      <c r="AL890" s="28">
        <f>INDEX('All applic'!$I$7:$I$59080,X890)</f>
        <v>1</v>
      </c>
      <c r="AM890" s="28">
        <f>INDEX('All applic'!$I$7:$I$59080,Y890)</f>
        <v>2</v>
      </c>
      <c r="AN890" s="28">
        <f>INDEX('All applic'!$I$7:$I$59080,Z890)</f>
        <v>1</v>
      </c>
      <c r="AO890" s="113"/>
      <c r="AP890" s="113">
        <f>INDEX('All applic'!$J$7:$J$59080,U890)</f>
        <v>-2.5999999999999999E-2</v>
      </c>
      <c r="AQ890" s="113">
        <v>0</v>
      </c>
      <c r="AR890" s="113">
        <f>INDEX('All applic'!$J$7:$J$59080,W890)</f>
        <v>-2.5999999999999999E-2</v>
      </c>
      <c r="AS890" s="113">
        <v>0</v>
      </c>
      <c r="AT890" s="113">
        <v>0</v>
      </c>
      <c r="AU890" s="113">
        <v>0</v>
      </c>
    </row>
    <row r="891" spans="1:47" x14ac:dyDescent="0.25">
      <c r="A891" s="113" t="str">
        <f t="shared" si="98"/>
        <v>CFLDMoMH00CZ03</v>
      </c>
      <c r="B891" s="113" t="str">
        <f t="shared" si="99"/>
        <v>CFLSCEDMoCZ03MH00</v>
      </c>
      <c r="C891" s="113" t="s">
        <v>118</v>
      </c>
      <c r="D891" s="113" t="s">
        <v>130</v>
      </c>
      <c r="E891" s="113" t="s">
        <v>1651</v>
      </c>
      <c r="F891" s="89" t="s">
        <v>1652</v>
      </c>
      <c r="G891" s="113" t="s">
        <v>102</v>
      </c>
      <c r="H891" s="113" t="s">
        <v>1662</v>
      </c>
      <c r="I891" s="115">
        <f t="shared" si="100"/>
        <v>0</v>
      </c>
      <c r="J891" s="115">
        <f t="shared" si="101"/>
        <v>0</v>
      </c>
      <c r="K891" s="115">
        <f t="shared" si="102"/>
        <v>0</v>
      </c>
      <c r="L891" s="113"/>
      <c r="M891" s="36">
        <f>VLOOKUP("HV_"&amp;$D891&amp;$E891&amp;VLOOKUP($F891,key!$L$3:$M$16,2,FALSE)&amp;$G891&amp;M$6,'HVAC wts'!$H$7:$R$13254,11,FALSE)</f>
        <v>0</v>
      </c>
      <c r="N891" s="36">
        <f>VLOOKUP("HV_"&amp;$D891&amp;$E891&amp;VLOOKUP($F891,key!$L$3:$M$15,2,FALSE)&amp;$G891&amp;N$6,'HVAC wts'!$H$7:$R$13254,11,FALSE)</f>
        <v>0</v>
      </c>
      <c r="O891" s="36">
        <f>VLOOKUP("HV_"&amp;$D891&amp;$E891&amp;VLOOKUP($F891,key!$L$3:$M$15,2,FALSE)&amp;$G891&amp;O$6,'HVAC wts'!$H$7:$R$13254,11,FALSE)</f>
        <v>0</v>
      </c>
      <c r="P891" s="36">
        <f>VLOOKUP("HV_"&amp;$D891&amp;$E891&amp;VLOOKUP($F891,key!$L$3:$M$15,2,FALSE)&amp;$G891&amp;P$6,'HVAC wts'!$H$7:$R$13254,11,FALSE)</f>
        <v>0</v>
      </c>
      <c r="Q891" s="36">
        <f>VLOOKUP("HV_"&amp;$D891&amp;$E891&amp;VLOOKUP($F891,key!$L$3:$M$15,2,FALSE)&amp;$G891&amp;Q$6,'HVAC wts'!$H$7:$R$13254,11,FALSE)</f>
        <v>0</v>
      </c>
      <c r="R891" s="36">
        <f>VLOOKUP("HV_"&amp;$D891&amp;$E891&amp;VLOOKUP($F891,key!$L$3:$M$15,2,FALSE)&amp;$G891&amp;R$6,'HVAC wts'!$H$7:$R$13254,11,FALSE)</f>
        <v>0</v>
      </c>
      <c r="S891" s="36">
        <f t="shared" si="103"/>
        <v>0</v>
      </c>
      <c r="T891" s="113"/>
      <c r="U891" s="113">
        <f>MATCH($A891&amp;U$6,'All applic'!$A$7:$A$59080,0)</f>
        <v>1035</v>
      </c>
      <c r="V891" s="113">
        <f>MATCH($A891&amp;V$6,'All applic'!$A$7:$A$59080,0)</f>
        <v>1036</v>
      </c>
      <c r="W891" s="113">
        <f>MATCH($A891&amp;W$6,'All applic'!$A$7:$A$59080,0)</f>
        <v>1038</v>
      </c>
      <c r="X891" s="113">
        <f>MATCH($A891&amp;X$6,'All applic'!$A$7:$A$59080,0)</f>
        <v>1037</v>
      </c>
      <c r="Y891" s="113">
        <f>MATCH($A891&amp;Y$6,'All applic'!$A$7:$A$59080,0)</f>
        <v>1035</v>
      </c>
      <c r="Z891" s="113">
        <f>MATCH($A891&amp;Z$6,'All applic'!$A$7:$A$59080,0)</f>
        <v>1038</v>
      </c>
      <c r="AA891" s="113"/>
      <c r="AB891" s="28">
        <f>INDEX('All applic'!$H$7:$H$59080,U891)</f>
        <v>1.02</v>
      </c>
      <c r="AC891" s="28">
        <f>INDEX('All applic'!$H$7:$H$59080,V891)</f>
        <v>0.76400000000000001</v>
      </c>
      <c r="AD891" s="28">
        <f>INDEX('All applic'!$H$7:$H$59080,W891)</f>
        <v>0.98399999999999999</v>
      </c>
      <c r="AE891" s="28">
        <f>INDEX('All applic'!$H$7:$H$59080,X891)</f>
        <v>0.55000000000000004</v>
      </c>
      <c r="AF891" s="28">
        <f>INDEX('All applic'!$H$7:$H$59080,Y891)</f>
        <v>1.02</v>
      </c>
      <c r="AG891" s="28">
        <f>INDEX('All applic'!$H$7:$H$59080,Z891)</f>
        <v>0.98399999999999999</v>
      </c>
      <c r="AH891" s="28"/>
      <c r="AI891" s="28">
        <f>INDEX('All applic'!$I$7:$I$59080,U891)</f>
        <v>2</v>
      </c>
      <c r="AJ891" s="28">
        <f>INDEX('All applic'!$I$7:$I$59080,V891)</f>
        <v>2</v>
      </c>
      <c r="AK891" s="28">
        <f>INDEX('All applic'!$I$7:$I$59080,W891)</f>
        <v>1</v>
      </c>
      <c r="AL891" s="28">
        <f>INDEX('All applic'!$I$7:$I$59080,X891)</f>
        <v>1</v>
      </c>
      <c r="AM891" s="28">
        <f>INDEX('All applic'!$I$7:$I$59080,Y891)</f>
        <v>2</v>
      </c>
      <c r="AN891" s="28">
        <f>INDEX('All applic'!$I$7:$I$59080,Z891)</f>
        <v>1</v>
      </c>
      <c r="AO891" s="113"/>
      <c r="AP891" s="113">
        <f>INDEX('All applic'!$J$7:$J$59080,U891)</f>
        <v>-3.4130000000000001E-2</v>
      </c>
      <c r="AQ891" s="113">
        <v>0</v>
      </c>
      <c r="AR891" s="113">
        <f>INDEX('All applic'!$J$7:$J$59080,W891)</f>
        <v>-3.4130000000000001E-2</v>
      </c>
      <c r="AS891" s="113">
        <v>0</v>
      </c>
      <c r="AT891" s="113">
        <v>0</v>
      </c>
      <c r="AU891" s="113">
        <v>0</v>
      </c>
    </row>
    <row r="892" spans="1:47" x14ac:dyDescent="0.25">
      <c r="A892" s="113" t="str">
        <f t="shared" si="98"/>
        <v>CFLDMoMH00CZ04</v>
      </c>
      <c r="B892" s="113" t="str">
        <f t="shared" si="99"/>
        <v>CFLSCEDMoCZ04MH00</v>
      </c>
      <c r="C892" s="113" t="s">
        <v>118</v>
      </c>
      <c r="D892" s="113" t="s">
        <v>130</v>
      </c>
      <c r="E892" s="113" t="s">
        <v>1651</v>
      </c>
      <c r="F892" s="89" t="s">
        <v>1652</v>
      </c>
      <c r="G892" s="113" t="s">
        <v>103</v>
      </c>
      <c r="H892" s="113" t="s">
        <v>1662</v>
      </c>
      <c r="I892" s="115">
        <f t="shared" si="100"/>
        <v>0</v>
      </c>
      <c r="J892" s="115">
        <f t="shared" si="101"/>
        <v>0</v>
      </c>
      <c r="K892" s="115">
        <f t="shared" si="102"/>
        <v>0</v>
      </c>
      <c r="L892" s="113"/>
      <c r="M892" s="36">
        <f>VLOOKUP("HV_"&amp;$D892&amp;$E892&amp;VLOOKUP($F892,key!$L$3:$M$16,2,FALSE)&amp;$G892&amp;M$6,'HVAC wts'!$H$7:$R$13254,11,FALSE)</f>
        <v>0</v>
      </c>
      <c r="N892" s="36">
        <f>VLOOKUP("HV_"&amp;$D892&amp;$E892&amp;VLOOKUP($F892,key!$L$3:$M$15,2,FALSE)&amp;$G892&amp;N$6,'HVAC wts'!$H$7:$R$13254,11,FALSE)</f>
        <v>0</v>
      </c>
      <c r="O892" s="36">
        <f>VLOOKUP("HV_"&amp;$D892&amp;$E892&amp;VLOOKUP($F892,key!$L$3:$M$15,2,FALSE)&amp;$G892&amp;O$6,'HVAC wts'!$H$7:$R$13254,11,FALSE)</f>
        <v>0</v>
      </c>
      <c r="P892" s="36">
        <f>VLOOKUP("HV_"&amp;$D892&amp;$E892&amp;VLOOKUP($F892,key!$L$3:$M$15,2,FALSE)&amp;$G892&amp;P$6,'HVAC wts'!$H$7:$R$13254,11,FALSE)</f>
        <v>0</v>
      </c>
      <c r="Q892" s="36">
        <f>VLOOKUP("HV_"&amp;$D892&amp;$E892&amp;VLOOKUP($F892,key!$L$3:$M$15,2,FALSE)&amp;$G892&amp;Q$6,'HVAC wts'!$H$7:$R$13254,11,FALSE)</f>
        <v>0</v>
      </c>
      <c r="R892" s="36">
        <f>VLOOKUP("HV_"&amp;$D892&amp;$E892&amp;VLOOKUP($F892,key!$L$3:$M$15,2,FALSE)&amp;$G892&amp;R$6,'HVAC wts'!$H$7:$R$13254,11,FALSE)</f>
        <v>0</v>
      </c>
      <c r="S892" s="36">
        <f t="shared" si="103"/>
        <v>0</v>
      </c>
      <c r="T892" s="113"/>
      <c r="U892" s="113">
        <f>MATCH($A892&amp;U$6,'All applic'!$A$7:$A$59080,0)</f>
        <v>1039</v>
      </c>
      <c r="V892" s="113">
        <f>MATCH($A892&amp;V$6,'All applic'!$A$7:$A$59080,0)</f>
        <v>1040</v>
      </c>
      <c r="W892" s="113">
        <f>MATCH($A892&amp;W$6,'All applic'!$A$7:$A$59080,0)</f>
        <v>1042</v>
      </c>
      <c r="X892" s="113">
        <f>MATCH($A892&amp;X$6,'All applic'!$A$7:$A$59080,0)</f>
        <v>1041</v>
      </c>
      <c r="Y892" s="113">
        <f>MATCH($A892&amp;Y$6,'All applic'!$A$7:$A$59080,0)</f>
        <v>1039</v>
      </c>
      <c r="Z892" s="113">
        <f>MATCH($A892&amp;Z$6,'All applic'!$A$7:$A$59080,0)</f>
        <v>1042</v>
      </c>
      <c r="AA892" s="113"/>
      <c r="AB892" s="28">
        <f>INDEX('All applic'!$H$7:$H$59080,U892)</f>
        <v>1.0960000000000001</v>
      </c>
      <c r="AC892" s="28">
        <f>INDEX('All applic'!$H$7:$H$59080,V892)</f>
        <v>0.83399999999999996</v>
      </c>
      <c r="AD892" s="28">
        <f>INDEX('All applic'!$H$7:$H$59080,W892)</f>
        <v>0.98799999999999999</v>
      </c>
      <c r="AE892" s="28">
        <f>INDEX('All applic'!$H$7:$H$59080,X892)</f>
        <v>0.626</v>
      </c>
      <c r="AF892" s="28">
        <f>INDEX('All applic'!$H$7:$H$59080,Y892)</f>
        <v>1.0960000000000001</v>
      </c>
      <c r="AG892" s="28">
        <f>INDEX('All applic'!$H$7:$H$59080,Z892)</f>
        <v>0.98799999999999999</v>
      </c>
      <c r="AH892" s="28"/>
      <c r="AI892" s="28">
        <f>INDEX('All applic'!$I$7:$I$59080,U892)</f>
        <v>2</v>
      </c>
      <c r="AJ892" s="28">
        <f>INDEX('All applic'!$I$7:$I$59080,V892)</f>
        <v>2</v>
      </c>
      <c r="AK892" s="28">
        <f>INDEX('All applic'!$I$7:$I$59080,W892)</f>
        <v>1.0227272727272727</v>
      </c>
      <c r="AL892" s="28">
        <f>INDEX('All applic'!$I$7:$I$59080,X892)</f>
        <v>1.0227272727272727</v>
      </c>
      <c r="AM892" s="28">
        <f>INDEX('All applic'!$I$7:$I$59080,Y892)</f>
        <v>2</v>
      </c>
      <c r="AN892" s="28">
        <f>INDEX('All applic'!$I$7:$I$59080,Z892)</f>
        <v>1.0227272727272727</v>
      </c>
      <c r="AO892" s="113"/>
      <c r="AP892" s="113">
        <f>INDEX('All applic'!$J$7:$J$59080,U892)</f>
        <v>-2.9399999999999999E-2</v>
      </c>
      <c r="AQ892" s="113">
        <v>0</v>
      </c>
      <c r="AR892" s="113">
        <f>INDEX('All applic'!$J$7:$J$59080,W892)</f>
        <v>-2.92E-2</v>
      </c>
      <c r="AS892" s="113">
        <v>0</v>
      </c>
      <c r="AT892" s="113">
        <v>0</v>
      </c>
      <c r="AU892" s="113">
        <v>0</v>
      </c>
    </row>
    <row r="893" spans="1:47" x14ac:dyDescent="0.25">
      <c r="A893" s="113" t="str">
        <f t="shared" si="98"/>
        <v>CFLDMoMH00CZ05</v>
      </c>
      <c r="B893" s="113" t="str">
        <f t="shared" si="99"/>
        <v>CFLSCEDMoCZ05MH00</v>
      </c>
      <c r="C893" s="113" t="s">
        <v>118</v>
      </c>
      <c r="D893" s="113" t="s">
        <v>130</v>
      </c>
      <c r="E893" s="113" t="s">
        <v>1651</v>
      </c>
      <c r="F893" s="89" t="s">
        <v>1652</v>
      </c>
      <c r="G893" s="113" t="s">
        <v>104</v>
      </c>
      <c r="H893" s="113" t="s">
        <v>1662</v>
      </c>
      <c r="I893" s="115">
        <f t="shared" si="100"/>
        <v>0.96593830109915091</v>
      </c>
      <c r="J893" s="115">
        <f t="shared" si="101"/>
        <v>1.8067732617726759</v>
      </c>
      <c r="K893" s="115">
        <f t="shared" si="102"/>
        <v>-2.4629896907216491E-2</v>
      </c>
      <c r="L893" s="113"/>
      <c r="M893" s="36">
        <f>VLOOKUP("HV_"&amp;$D893&amp;$E893&amp;VLOOKUP($F893,key!$L$3:$M$16,2,FALSE)&amp;$G893&amp;M$6,'HVAC wts'!$H$7:$R$13254,11,FALSE)</f>
        <v>0.58315905488042541</v>
      </c>
      <c r="N893" s="36">
        <f>VLOOKUP("HV_"&amp;$D893&amp;$E893&amp;VLOOKUP($F893,key!$L$3:$M$15,2,FALSE)&amp;$G893&amp;N$6,'HVAC wts'!$H$7:$R$13254,11,FALSE)</f>
        <v>8.3308436411489384E-2</v>
      </c>
      <c r="O893" s="36">
        <f>VLOOKUP("HV_"&amp;$D893&amp;$E893&amp;VLOOKUP($F893,key!$L$3:$M$15,2,FALSE)&amp;$G893&amp;O$6,'HVAC wts'!$H$7:$R$13254,11,FALSE)</f>
        <v>0.13849042965565694</v>
      </c>
      <c r="P893" s="36">
        <f>VLOOKUP("HV_"&amp;$D893&amp;$E893&amp;VLOOKUP($F893,key!$L$3:$M$15,2,FALSE)&amp;$G893&amp;P$6,'HVAC wts'!$H$7:$R$13254,11,FALSE)</f>
        <v>1.9784347093665281E-2</v>
      </c>
      <c r="Q893" s="36">
        <f>VLOOKUP("HV_"&amp;$D893&amp;$E893&amp;VLOOKUP($F893,key!$L$3:$M$15,2,FALSE)&amp;$G893&amp;Q$6,'HVAC wts'!$H$7:$R$13254,11,FALSE)</f>
        <v>0.14162434189953194</v>
      </c>
      <c r="R893" s="36">
        <f>VLOOKUP("HV_"&amp;$D893&amp;$E893&amp;VLOOKUP($F893,key!$L$3:$M$15,2,FALSE)&amp;$G893&amp;R$6,'HVAC wts'!$H$7:$R$13254,11,FALSE)</f>
        <v>3.3633390059230973E-2</v>
      </c>
      <c r="S893" s="36">
        <f t="shared" si="103"/>
        <v>1</v>
      </c>
      <c r="T893" s="113"/>
      <c r="U893" s="113">
        <f>MATCH($A893&amp;U$6,'All applic'!$A$7:$A$59080,0)</f>
        <v>1043</v>
      </c>
      <c r="V893" s="113">
        <f>MATCH($A893&amp;V$6,'All applic'!$A$7:$A$59080,0)</f>
        <v>1044</v>
      </c>
      <c r="W893" s="113">
        <f>MATCH($A893&amp;W$6,'All applic'!$A$7:$A$59080,0)</f>
        <v>1046</v>
      </c>
      <c r="X893" s="113">
        <f>MATCH($A893&amp;X$6,'All applic'!$A$7:$A$59080,0)</f>
        <v>1045</v>
      </c>
      <c r="Y893" s="113">
        <f>MATCH($A893&amp;Y$6,'All applic'!$A$7:$A$59080,0)</f>
        <v>1043</v>
      </c>
      <c r="Z893" s="113">
        <f>MATCH($A893&amp;Z$6,'All applic'!$A$7:$A$59080,0)</f>
        <v>1046</v>
      </c>
      <c r="AA893" s="113"/>
      <c r="AB893" s="28">
        <f>INDEX('All applic'!$H$7:$H$59080,U893)</f>
        <v>1.012</v>
      </c>
      <c r="AC893" s="28">
        <f>INDEX('All applic'!$H$7:$H$59080,V893)</f>
        <v>0.66200000000000003</v>
      </c>
      <c r="AD893" s="28">
        <f>INDEX('All applic'!$H$7:$H$59080,W893)</f>
        <v>0.98</v>
      </c>
      <c r="AE893" s="28">
        <f>INDEX('All applic'!$H$7:$H$59080,X893)</f>
        <v>0.436</v>
      </c>
      <c r="AF893" s="28">
        <f>INDEX('All applic'!$H$7:$H$59080,Y893)</f>
        <v>1.012</v>
      </c>
      <c r="AG893" s="28">
        <f>INDEX('All applic'!$H$7:$H$59080,Z893)</f>
        <v>0.98</v>
      </c>
      <c r="AH893" s="28"/>
      <c r="AI893" s="28">
        <f>INDEX('All applic'!$I$7:$I$59080,U893)</f>
        <v>2</v>
      </c>
      <c r="AJ893" s="28">
        <f>INDEX('All applic'!$I$7:$I$59080,V893)</f>
        <v>1.9318181818181821</v>
      </c>
      <c r="AK893" s="28">
        <f>INDEX('All applic'!$I$7:$I$59080,W893)</f>
        <v>1.0227272727272727</v>
      </c>
      <c r="AL893" s="28">
        <f>INDEX('All applic'!$I$7:$I$59080,X893)</f>
        <v>1.0227272727272727</v>
      </c>
      <c r="AM893" s="28">
        <f>INDEX('All applic'!$I$7:$I$59080,Y893)</f>
        <v>2</v>
      </c>
      <c r="AN893" s="28">
        <f>INDEX('All applic'!$I$7:$I$59080,Z893)</f>
        <v>1.0227272727272727</v>
      </c>
      <c r="AO893" s="113"/>
      <c r="AP893" s="113">
        <f>INDEX('All applic'!$J$7:$J$59080,U893)</f>
        <v>-3.4130000000000001E-2</v>
      </c>
      <c r="AQ893" s="113">
        <v>0</v>
      </c>
      <c r="AR893" s="113">
        <f>INDEX('All applic'!$J$7:$J$59080,W893)</f>
        <v>-3.4130000000000001E-2</v>
      </c>
      <c r="AS893" s="113">
        <v>0</v>
      </c>
      <c r="AT893" s="113">
        <v>0</v>
      </c>
      <c r="AU893" s="113">
        <v>0</v>
      </c>
    </row>
    <row r="894" spans="1:47" x14ac:dyDescent="0.25">
      <c r="A894" s="113" t="str">
        <f t="shared" si="98"/>
        <v>CFLDMoMH00CZ06</v>
      </c>
      <c r="B894" s="113" t="str">
        <f t="shared" si="99"/>
        <v>CFLSCEDMoCZ06MH00</v>
      </c>
      <c r="C894" s="113" t="s">
        <v>118</v>
      </c>
      <c r="D894" s="113" t="s">
        <v>130</v>
      </c>
      <c r="E894" s="113" t="s">
        <v>1651</v>
      </c>
      <c r="F894" s="89" t="s">
        <v>1652</v>
      </c>
      <c r="G894" s="113" t="s">
        <v>105</v>
      </c>
      <c r="H894" s="113" t="s">
        <v>1662</v>
      </c>
      <c r="I894" s="115">
        <f t="shared" si="100"/>
        <v>0.99615684606475985</v>
      </c>
      <c r="J894" s="115">
        <f t="shared" si="101"/>
        <v>1.19114942406414</v>
      </c>
      <c r="K894" s="115">
        <f t="shared" si="102"/>
        <v>-1.8185567010309277E-2</v>
      </c>
      <c r="L894" s="113"/>
      <c r="M894" s="36">
        <f>VLOOKUP("HV_"&amp;$D894&amp;$E894&amp;VLOOKUP($F894,key!$L$3:$M$16,2,FALSE)&amp;$G894&amp;M$6,'HVAC wts'!$H$7:$R$13254,11,FALSE)</f>
        <v>4674.8519999999999</v>
      </c>
      <c r="N894" s="36">
        <f>VLOOKUP("HV_"&amp;$D894&amp;$E894&amp;VLOOKUP($F894,key!$L$3:$M$15,2,FALSE)&amp;$G894&amp;N$6,'HVAC wts'!$H$7:$R$13254,11,FALSE)</f>
        <v>667.83600000000001</v>
      </c>
      <c r="O894" s="36">
        <f>VLOOKUP("HV_"&amp;$D894&amp;$E894&amp;VLOOKUP($F894,key!$L$3:$M$15,2,FALSE)&amp;$G894&amp;O$6,'HVAC wts'!$H$7:$R$13254,11,FALSE)</f>
        <v>13779.142999999998</v>
      </c>
      <c r="P894" s="36">
        <f>VLOOKUP("HV_"&amp;$D894&amp;$E894&amp;VLOOKUP($F894,key!$L$3:$M$15,2,FALSE)&amp;$G894&amp;P$6,'HVAC wts'!$H$7:$R$13254,11,FALSE)</f>
        <v>1968.4490000000001</v>
      </c>
      <c r="Q894" s="36">
        <f>VLOOKUP("HV_"&amp;$D894&amp;$E894&amp;VLOOKUP($F894,key!$L$3:$M$15,2,FALSE)&amp;$G894&amp;Q$6,'HVAC wts'!$H$7:$R$13254,11,FALSE)</f>
        <v>1135.3212000000003</v>
      </c>
      <c r="R894" s="36">
        <f>VLOOKUP("HV_"&amp;$D894&amp;$E894&amp;VLOOKUP($F894,key!$L$3:$M$15,2,FALSE)&amp;$G894&amp;R$6,'HVAC wts'!$H$7:$R$13254,11,FALSE)</f>
        <v>3346.3633</v>
      </c>
      <c r="S894" s="36">
        <f t="shared" si="103"/>
        <v>25571.964499999998</v>
      </c>
      <c r="T894" s="113"/>
      <c r="U894" s="113">
        <f>MATCH($A894&amp;U$6,'All applic'!$A$7:$A$59080,0)</f>
        <v>1047</v>
      </c>
      <c r="V894" s="113">
        <f>MATCH($A894&amp;V$6,'All applic'!$A$7:$A$59080,0)</f>
        <v>1048</v>
      </c>
      <c r="W894" s="113">
        <f>MATCH($A894&amp;W$6,'All applic'!$A$7:$A$59080,0)</f>
        <v>1050</v>
      </c>
      <c r="X894" s="113">
        <f>MATCH($A894&amp;X$6,'All applic'!$A$7:$A$59080,0)</f>
        <v>1049</v>
      </c>
      <c r="Y894" s="113">
        <f>MATCH($A894&amp;Y$6,'All applic'!$A$7:$A$59080,0)</f>
        <v>1047</v>
      </c>
      <c r="Z894" s="113">
        <f>MATCH($A894&amp;Z$6,'All applic'!$A$7:$A$59080,0)</f>
        <v>1050</v>
      </c>
      <c r="AA894" s="113"/>
      <c r="AB894" s="28">
        <f>INDEX('All applic'!$H$7:$H$59080,U894)</f>
        <v>1.1220000000000001</v>
      </c>
      <c r="AC894" s="28">
        <f>INDEX('All applic'!$H$7:$H$59080,V894)</f>
        <v>0.92800000000000005</v>
      </c>
      <c r="AD894" s="28">
        <f>INDEX('All applic'!$H$7:$H$59080,W894)</f>
        <v>0.99199999999999999</v>
      </c>
      <c r="AE894" s="28">
        <f>INDEX('All applic'!$H$7:$H$59080,X894)</f>
        <v>0.68400000000000005</v>
      </c>
      <c r="AF894" s="28">
        <f>INDEX('All applic'!$H$7:$H$59080,Y894)</f>
        <v>1.1220000000000001</v>
      </c>
      <c r="AG894" s="28">
        <f>INDEX('All applic'!$H$7:$H$59080,Z894)</f>
        <v>0.99199999999999999</v>
      </c>
      <c r="AH894" s="28"/>
      <c r="AI894" s="28">
        <f>INDEX('All applic'!$I$7:$I$59080,U894)</f>
        <v>1.75</v>
      </c>
      <c r="AJ894" s="28">
        <f>INDEX('All applic'!$I$7:$I$59080,V894)</f>
        <v>1.7272727272727273</v>
      </c>
      <c r="AK894" s="28">
        <f>INDEX('All applic'!$I$7:$I$59080,W894)</f>
        <v>1</v>
      </c>
      <c r="AL894" s="28">
        <f>INDEX('All applic'!$I$7:$I$59080,X894)</f>
        <v>1.0227272727272727</v>
      </c>
      <c r="AM894" s="28">
        <f>INDEX('All applic'!$I$7:$I$59080,Y894)</f>
        <v>1.75</v>
      </c>
      <c r="AN894" s="28">
        <f>INDEX('All applic'!$I$7:$I$59080,Z894)</f>
        <v>1</v>
      </c>
      <c r="AO894" s="113"/>
      <c r="AP894" s="113">
        <f>INDEX('All applic'!$J$7:$J$59080,U894)</f>
        <v>-2.52E-2</v>
      </c>
      <c r="AQ894" s="113">
        <v>0</v>
      </c>
      <c r="AR894" s="113">
        <f>INDEX('All applic'!$J$7:$J$59080,W894)</f>
        <v>-2.52E-2</v>
      </c>
      <c r="AS894" s="113">
        <v>0</v>
      </c>
      <c r="AT894" s="113">
        <v>0</v>
      </c>
      <c r="AU894" s="113">
        <v>0</v>
      </c>
    </row>
    <row r="895" spans="1:47" x14ac:dyDescent="0.25">
      <c r="A895" s="113" t="str">
        <f t="shared" si="98"/>
        <v>CFLDMoMH00CZ07</v>
      </c>
      <c r="B895" s="113" t="str">
        <f t="shared" si="99"/>
        <v>CFLSCEDMoCZ07MH00</v>
      </c>
      <c r="C895" s="113" t="s">
        <v>118</v>
      </c>
      <c r="D895" s="113" t="s">
        <v>130</v>
      </c>
      <c r="E895" s="113" t="s">
        <v>1651</v>
      </c>
      <c r="F895" s="89" t="s">
        <v>1652</v>
      </c>
      <c r="G895" s="113" t="s">
        <v>106</v>
      </c>
      <c r="H895" s="113" t="s">
        <v>1662</v>
      </c>
      <c r="I895" s="115">
        <f t="shared" si="100"/>
        <v>0</v>
      </c>
      <c r="J895" s="115">
        <f t="shared" si="101"/>
        <v>0</v>
      </c>
      <c r="K895" s="115">
        <f t="shared" si="102"/>
        <v>0</v>
      </c>
      <c r="L895" s="113"/>
      <c r="M895" s="36">
        <f>VLOOKUP("HV_"&amp;$D895&amp;$E895&amp;VLOOKUP($F895,key!$L$3:$M$16,2,FALSE)&amp;$G895&amp;M$6,'HVAC wts'!$H$7:$R$13254,11,FALSE)</f>
        <v>0</v>
      </c>
      <c r="N895" s="36">
        <f>VLOOKUP("HV_"&amp;$D895&amp;$E895&amp;VLOOKUP($F895,key!$L$3:$M$15,2,FALSE)&amp;$G895&amp;N$6,'HVAC wts'!$H$7:$R$13254,11,FALSE)</f>
        <v>0</v>
      </c>
      <c r="O895" s="36">
        <f>VLOOKUP("HV_"&amp;$D895&amp;$E895&amp;VLOOKUP($F895,key!$L$3:$M$15,2,FALSE)&amp;$G895&amp;O$6,'HVAC wts'!$H$7:$R$13254,11,FALSE)</f>
        <v>0</v>
      </c>
      <c r="P895" s="36">
        <f>VLOOKUP("HV_"&amp;$D895&amp;$E895&amp;VLOOKUP($F895,key!$L$3:$M$15,2,FALSE)&amp;$G895&amp;P$6,'HVAC wts'!$H$7:$R$13254,11,FALSE)</f>
        <v>0</v>
      </c>
      <c r="Q895" s="36">
        <f>VLOOKUP("HV_"&amp;$D895&amp;$E895&amp;VLOOKUP($F895,key!$L$3:$M$15,2,FALSE)&amp;$G895&amp;Q$6,'HVAC wts'!$H$7:$R$13254,11,FALSE)</f>
        <v>0</v>
      </c>
      <c r="R895" s="36">
        <f>VLOOKUP("HV_"&amp;$D895&amp;$E895&amp;VLOOKUP($F895,key!$L$3:$M$15,2,FALSE)&amp;$G895&amp;R$6,'HVAC wts'!$H$7:$R$13254,11,FALSE)</f>
        <v>0</v>
      </c>
      <c r="S895" s="36">
        <f t="shared" si="103"/>
        <v>0</v>
      </c>
      <c r="T895" s="113"/>
      <c r="U895" s="113">
        <f>MATCH($A895&amp;U$6,'All applic'!$A$7:$A$59080,0)</f>
        <v>1051</v>
      </c>
      <c r="V895" s="113">
        <f>MATCH($A895&amp;V$6,'All applic'!$A$7:$A$59080,0)</f>
        <v>1052</v>
      </c>
      <c r="W895" s="113">
        <f>MATCH($A895&amp;W$6,'All applic'!$A$7:$A$59080,0)</f>
        <v>1054</v>
      </c>
      <c r="X895" s="113">
        <f>MATCH($A895&amp;X$6,'All applic'!$A$7:$A$59080,0)</f>
        <v>1053</v>
      </c>
      <c r="Y895" s="113">
        <f>MATCH($A895&amp;Y$6,'All applic'!$A$7:$A$59080,0)</f>
        <v>1051</v>
      </c>
      <c r="Z895" s="113">
        <f>MATCH($A895&amp;Z$6,'All applic'!$A$7:$A$59080,0)</f>
        <v>1054</v>
      </c>
      <c r="AA895" s="113"/>
      <c r="AB895" s="28">
        <f>INDEX('All applic'!$H$7:$H$59080,U895)</f>
        <v>1.1339999999999999</v>
      </c>
      <c r="AC895" s="28">
        <f>INDEX('All applic'!$H$7:$H$59080,V895)</f>
        <v>0.98399999999999999</v>
      </c>
      <c r="AD895" s="28">
        <f>INDEX('All applic'!$H$7:$H$59080,W895)</f>
        <v>0.996</v>
      </c>
      <c r="AE895" s="28">
        <f>INDEX('All applic'!$H$7:$H$59080,X895)</f>
        <v>0.73399999999999999</v>
      </c>
      <c r="AF895" s="28">
        <f>INDEX('All applic'!$H$7:$H$59080,Y895)</f>
        <v>1.1339999999999999</v>
      </c>
      <c r="AG895" s="28">
        <f>INDEX('All applic'!$H$7:$H$59080,Z895)</f>
        <v>0.996</v>
      </c>
      <c r="AH895" s="28"/>
      <c r="AI895" s="28">
        <f>INDEX('All applic'!$I$7:$I$59080,U895)</f>
        <v>1.75</v>
      </c>
      <c r="AJ895" s="28">
        <f>INDEX('All applic'!$I$7:$I$59080,V895)</f>
        <v>1.7727272727272729</v>
      </c>
      <c r="AK895" s="28">
        <f>INDEX('All applic'!$I$7:$I$59080,W895)</f>
        <v>1.0227272727272727</v>
      </c>
      <c r="AL895" s="28">
        <f>INDEX('All applic'!$I$7:$I$59080,X895)</f>
        <v>1</v>
      </c>
      <c r="AM895" s="28">
        <f>INDEX('All applic'!$I$7:$I$59080,Y895)</f>
        <v>1.75</v>
      </c>
      <c r="AN895" s="28">
        <f>INDEX('All applic'!$I$7:$I$59080,Z895)</f>
        <v>1.0227272727272727</v>
      </c>
      <c r="AO895" s="113"/>
      <c r="AP895" s="113">
        <f>INDEX('All applic'!$J$7:$J$59080,U895)</f>
        <v>-2.0799999999999999E-2</v>
      </c>
      <c r="AQ895" s="113">
        <v>0</v>
      </c>
      <c r="AR895" s="113">
        <f>INDEX('All applic'!$J$7:$J$59080,W895)</f>
        <v>-2.0799999999999999E-2</v>
      </c>
      <c r="AS895" s="113">
        <v>0</v>
      </c>
      <c r="AT895" s="113">
        <v>0</v>
      </c>
      <c r="AU895" s="113">
        <v>0</v>
      </c>
    </row>
    <row r="896" spans="1:47" x14ac:dyDescent="0.25">
      <c r="A896" s="113" t="str">
        <f t="shared" si="98"/>
        <v>CFLDMoMH00CZ08</v>
      </c>
      <c r="B896" s="113" t="str">
        <f t="shared" si="99"/>
        <v>CFLSCEDMoCZ08MH00</v>
      </c>
      <c r="C896" s="113" t="s">
        <v>118</v>
      </c>
      <c r="D896" s="113" t="s">
        <v>130</v>
      </c>
      <c r="E896" s="113" t="s">
        <v>1651</v>
      </c>
      <c r="F896" s="89" t="s">
        <v>1652</v>
      </c>
      <c r="G896" s="113" t="s">
        <v>107</v>
      </c>
      <c r="H896" s="113" t="s">
        <v>1662</v>
      </c>
      <c r="I896" s="115">
        <f t="shared" si="100"/>
        <v>1.1018591268746158</v>
      </c>
      <c r="J896" s="115">
        <f t="shared" si="101"/>
        <v>1.6528411874222075</v>
      </c>
      <c r="K896" s="115">
        <f t="shared" si="102"/>
        <v>-1.4155780642108018E-2</v>
      </c>
      <c r="L896" s="113"/>
      <c r="M896" s="36">
        <f>VLOOKUP("HV_"&amp;$D896&amp;$E896&amp;VLOOKUP($F896,key!$L$3:$M$16,2,FALSE)&amp;$G896&amp;M$6,'HVAC wts'!$H$7:$R$13254,11,FALSE)</f>
        <v>13719.0452</v>
      </c>
      <c r="N896" s="36">
        <f>VLOOKUP("HV_"&amp;$D896&amp;$E896&amp;VLOOKUP($F896,key!$L$3:$M$15,2,FALSE)&amp;$G896&amp;N$6,'HVAC wts'!$H$7:$R$13254,11,FALSE)</f>
        <v>1959.8636000000001</v>
      </c>
      <c r="O896" s="36">
        <f>VLOOKUP("HV_"&amp;$D896&amp;$E896&amp;VLOOKUP($F896,key!$L$3:$M$15,2,FALSE)&amp;$G896&amp;O$6,'HVAC wts'!$H$7:$R$13254,11,FALSE)</f>
        <v>3573.0030000000002</v>
      </c>
      <c r="P896" s="36">
        <f>VLOOKUP("HV_"&amp;$D896&amp;$E896&amp;VLOOKUP($F896,key!$L$3:$M$15,2,FALSE)&amp;$G896&amp;P$6,'HVAC wts'!$H$7:$R$13254,11,FALSE)</f>
        <v>510.42900000000009</v>
      </c>
      <c r="Q896" s="36">
        <f>VLOOKUP("HV_"&amp;$D896&amp;$E896&amp;VLOOKUP($F896,key!$L$3:$M$15,2,FALSE)&amp;$G896&amp;Q$6,'HVAC wts'!$H$7:$R$13254,11,FALSE)</f>
        <v>3331.7681200000002</v>
      </c>
      <c r="R896" s="36">
        <f>VLOOKUP("HV_"&amp;$D896&amp;$E896&amp;VLOOKUP($F896,key!$L$3:$M$15,2,FALSE)&amp;$G896&amp;R$6,'HVAC wts'!$H$7:$R$13254,11,FALSE)</f>
        <v>867.72930000000008</v>
      </c>
      <c r="S896" s="36">
        <f t="shared" si="103"/>
        <v>23961.838220000001</v>
      </c>
      <c r="T896" s="113"/>
      <c r="U896" s="113">
        <f>MATCH($A896&amp;U$6,'All applic'!$A$7:$A$59080,0)</f>
        <v>1055</v>
      </c>
      <c r="V896" s="113">
        <f>MATCH($A896&amp;V$6,'All applic'!$A$7:$A$59080,0)</f>
        <v>1056</v>
      </c>
      <c r="W896" s="113">
        <f>MATCH($A896&amp;W$6,'All applic'!$A$7:$A$59080,0)</f>
        <v>1058</v>
      </c>
      <c r="X896" s="113">
        <f>MATCH($A896&amp;X$6,'All applic'!$A$7:$A$59080,0)</f>
        <v>1057</v>
      </c>
      <c r="Y896" s="113">
        <f>MATCH($A896&amp;Y$6,'All applic'!$A$7:$A$59080,0)</f>
        <v>1055</v>
      </c>
      <c r="Z896" s="113">
        <f>MATCH($A896&amp;Z$6,'All applic'!$A$7:$A$59080,0)</f>
        <v>1058</v>
      </c>
      <c r="AA896" s="113"/>
      <c r="AB896" s="28">
        <f>INDEX('All applic'!$H$7:$H$59080,U896)</f>
        <v>1.1499999999999999</v>
      </c>
      <c r="AC896" s="28">
        <f>INDEX('All applic'!$H$7:$H$59080,V896)</f>
        <v>1.01</v>
      </c>
      <c r="AD896" s="28">
        <f>INDEX('All applic'!$H$7:$H$59080,W896)</f>
        <v>0.998</v>
      </c>
      <c r="AE896" s="28">
        <f>INDEX('All applic'!$H$7:$H$59080,X896)</f>
        <v>0.75</v>
      </c>
      <c r="AF896" s="28">
        <f>INDEX('All applic'!$H$7:$H$59080,Y896)</f>
        <v>1.1499999999999999</v>
      </c>
      <c r="AG896" s="28">
        <f>INDEX('All applic'!$H$7:$H$59080,Z896)</f>
        <v>0.998</v>
      </c>
      <c r="AH896" s="28"/>
      <c r="AI896" s="28">
        <f>INDEX('All applic'!$I$7:$I$59080,U896)</f>
        <v>1.8181818181818183</v>
      </c>
      <c r="AJ896" s="28">
        <f>INDEX('All applic'!$I$7:$I$59080,V896)</f>
        <v>1.8636363636363638</v>
      </c>
      <c r="AK896" s="28">
        <f>INDEX('All applic'!$I$7:$I$59080,W896)</f>
        <v>1</v>
      </c>
      <c r="AL896" s="28">
        <f>INDEX('All applic'!$I$7:$I$59080,X896)</f>
        <v>1</v>
      </c>
      <c r="AM896" s="28">
        <f>INDEX('All applic'!$I$7:$I$59080,Y896)</f>
        <v>1.8181818181818183</v>
      </c>
      <c r="AN896" s="28">
        <f>INDEX('All applic'!$I$7:$I$59080,Z896)</f>
        <v>1</v>
      </c>
      <c r="AO896" s="113"/>
      <c r="AP896" s="113">
        <f>INDEX('All applic'!$J$7:$J$59080,U896)</f>
        <v>-1.9620000000000002E-2</v>
      </c>
      <c r="AQ896" s="113">
        <v>0</v>
      </c>
      <c r="AR896" s="113">
        <f>INDEX('All applic'!$J$7:$J$59080,W896)</f>
        <v>-1.9600000000000003E-2</v>
      </c>
      <c r="AS896" s="113">
        <v>0</v>
      </c>
      <c r="AT896" s="113">
        <v>0</v>
      </c>
      <c r="AU896" s="113">
        <v>0</v>
      </c>
    </row>
    <row r="897" spans="1:47" x14ac:dyDescent="0.25">
      <c r="A897" s="113" t="str">
        <f t="shared" si="98"/>
        <v>CFLDMoMH00CZ09</v>
      </c>
      <c r="B897" s="113" t="str">
        <f t="shared" si="99"/>
        <v>CFLSCEDMoCZ09MH00</v>
      </c>
      <c r="C897" s="113" t="s">
        <v>118</v>
      </c>
      <c r="D897" s="113" t="s">
        <v>130</v>
      </c>
      <c r="E897" s="113" t="s">
        <v>1651</v>
      </c>
      <c r="F897" s="89" t="s">
        <v>1652</v>
      </c>
      <c r="G897" s="113" t="s">
        <v>108</v>
      </c>
      <c r="H897" s="113" t="s">
        <v>1662</v>
      </c>
      <c r="I897" s="115">
        <f t="shared" si="100"/>
        <v>1.1117337367436988</v>
      </c>
      <c r="J897" s="115">
        <f t="shared" si="101"/>
        <v>1.6743246823971751</v>
      </c>
      <c r="K897" s="115">
        <f t="shared" si="102"/>
        <v>-1.5587628865979379E-2</v>
      </c>
      <c r="L897" s="113"/>
      <c r="M897" s="36">
        <f>VLOOKUP("HV_"&amp;$D897&amp;$E897&amp;VLOOKUP($F897,key!$L$3:$M$16,2,FALSE)&amp;$G897&amp;M$6,'HVAC wts'!$H$7:$R$13254,11,FALSE)</f>
        <v>17609.949000000001</v>
      </c>
      <c r="N897" s="36">
        <f>VLOOKUP("HV_"&amp;$D897&amp;$E897&amp;VLOOKUP($F897,key!$L$3:$M$15,2,FALSE)&amp;$G897&amp;N$6,'HVAC wts'!$H$7:$R$13254,11,FALSE)</f>
        <v>2515.7070000000003</v>
      </c>
      <c r="O897" s="36">
        <f>VLOOKUP("HV_"&amp;$D897&amp;$E897&amp;VLOOKUP($F897,key!$L$3:$M$15,2,FALSE)&amp;$G897&amp;O$6,'HVAC wts'!$H$7:$R$13254,11,FALSE)</f>
        <v>3873.9259999999995</v>
      </c>
      <c r="P897" s="36">
        <f>VLOOKUP("HV_"&amp;$D897&amp;$E897&amp;VLOOKUP($F897,key!$L$3:$M$15,2,FALSE)&amp;$G897&amp;P$6,'HVAC wts'!$H$7:$R$13254,11,FALSE)</f>
        <v>553.41800000000001</v>
      </c>
      <c r="Q897" s="36">
        <f>VLOOKUP("HV_"&amp;$D897&amp;$E897&amp;VLOOKUP($F897,key!$L$3:$M$15,2,FALSE)&amp;$G897&amp;Q$6,'HVAC wts'!$H$7:$R$13254,11,FALSE)</f>
        <v>4276.7019</v>
      </c>
      <c r="R897" s="36">
        <f>VLOOKUP("HV_"&amp;$D897&amp;$E897&amp;VLOOKUP($F897,key!$L$3:$M$15,2,FALSE)&amp;$G897&amp;R$6,'HVAC wts'!$H$7:$R$13254,11,FALSE)</f>
        <v>940.81060000000002</v>
      </c>
      <c r="S897" s="36">
        <f t="shared" si="103"/>
        <v>29770.512500000004</v>
      </c>
      <c r="T897" s="113"/>
      <c r="U897" s="113">
        <f>MATCH($A897&amp;U$6,'All applic'!$A$7:$A$59080,0)</f>
        <v>1059</v>
      </c>
      <c r="V897" s="113">
        <f>MATCH($A897&amp;V$6,'All applic'!$A$7:$A$59080,0)</f>
        <v>1060</v>
      </c>
      <c r="W897" s="113">
        <f>MATCH($A897&amp;W$6,'All applic'!$A$7:$A$59080,0)</f>
        <v>1062</v>
      </c>
      <c r="X897" s="113">
        <f>MATCH($A897&amp;X$6,'All applic'!$A$7:$A$59080,0)</f>
        <v>1061</v>
      </c>
      <c r="Y897" s="113">
        <f>MATCH($A897&amp;Y$6,'All applic'!$A$7:$A$59080,0)</f>
        <v>1059</v>
      </c>
      <c r="Z897" s="113">
        <f>MATCH($A897&amp;Z$6,'All applic'!$A$7:$A$59080,0)</f>
        <v>1062</v>
      </c>
      <c r="AA897" s="113"/>
      <c r="AB897" s="28">
        <f>INDEX('All applic'!$H$7:$H$59080,U897)</f>
        <v>1.1599999999999999</v>
      </c>
      <c r="AC897" s="28">
        <f>INDEX('All applic'!$H$7:$H$59080,V897)</f>
        <v>1.002</v>
      </c>
      <c r="AD897" s="28">
        <f>INDEX('All applic'!$H$7:$H$59080,W897)</f>
        <v>0.99399999999999999</v>
      </c>
      <c r="AE897" s="28">
        <f>INDEX('All applic'!$H$7:$H$59080,X897)</f>
        <v>0.72599999999999998</v>
      </c>
      <c r="AF897" s="28">
        <f>INDEX('All applic'!$H$7:$H$59080,Y897)</f>
        <v>1.1599999999999999</v>
      </c>
      <c r="AG897" s="28">
        <f>INDEX('All applic'!$H$7:$H$59080,Z897)</f>
        <v>0.99399999999999999</v>
      </c>
      <c r="AH897" s="28"/>
      <c r="AI897" s="28">
        <f>INDEX('All applic'!$I$7:$I$59080,U897)</f>
        <v>1.8181818181818183</v>
      </c>
      <c r="AJ897" s="28">
        <f>INDEX('All applic'!$I$7:$I$59080,V897)</f>
        <v>1.8181818181818183</v>
      </c>
      <c r="AK897" s="28">
        <f>INDEX('All applic'!$I$7:$I$59080,W897)</f>
        <v>1.0227272727272727</v>
      </c>
      <c r="AL897" s="28">
        <f>INDEX('All applic'!$I$7:$I$59080,X897)</f>
        <v>1</v>
      </c>
      <c r="AM897" s="28">
        <f>INDEX('All applic'!$I$7:$I$59080,Y897)</f>
        <v>1.8181818181818183</v>
      </c>
      <c r="AN897" s="28">
        <f>INDEX('All applic'!$I$7:$I$59080,Z897)</f>
        <v>1.0227272727272727</v>
      </c>
      <c r="AO897" s="113"/>
      <c r="AP897" s="113">
        <f>INDEX('All applic'!$J$7:$J$59080,U897)</f>
        <v>-2.1600000000000001E-2</v>
      </c>
      <c r="AQ897" s="113">
        <v>0</v>
      </c>
      <c r="AR897" s="113">
        <f>INDEX('All applic'!$J$7:$J$59080,W897)</f>
        <v>-2.1600000000000001E-2</v>
      </c>
      <c r="AS897" s="113">
        <v>0</v>
      </c>
      <c r="AT897" s="113">
        <v>0</v>
      </c>
      <c r="AU897" s="113">
        <v>0</v>
      </c>
    </row>
    <row r="898" spans="1:47" x14ac:dyDescent="0.25">
      <c r="A898" s="113" t="str">
        <f t="shared" si="98"/>
        <v>CFLDMoMH00CZ10</v>
      </c>
      <c r="B898" s="113" t="str">
        <f t="shared" si="99"/>
        <v>CFLSCEDMoCZ10MH00</v>
      </c>
      <c r="C898" s="113" t="s">
        <v>118</v>
      </c>
      <c r="D898" s="113" t="s">
        <v>130</v>
      </c>
      <c r="E898" s="113" t="s">
        <v>1651</v>
      </c>
      <c r="F898" s="89" t="s">
        <v>1652</v>
      </c>
      <c r="G898" s="113" t="s">
        <v>109</v>
      </c>
      <c r="H898" s="113" t="s">
        <v>1662</v>
      </c>
      <c r="I898" s="115">
        <f t="shared" si="100"/>
        <v>1.1688027588662386</v>
      </c>
      <c r="J898" s="115">
        <f t="shared" si="101"/>
        <v>1.8109129281923533</v>
      </c>
      <c r="K898" s="115">
        <f t="shared" si="102"/>
        <v>-1.6014535346515483E-2</v>
      </c>
      <c r="L898" s="113"/>
      <c r="M898" s="36">
        <f>VLOOKUP("HV_"&amp;$D898&amp;$E898&amp;VLOOKUP($F898,key!$L$3:$M$16,2,FALSE)&amp;$G898&amp;M$6,'HVAC wts'!$H$7:$R$13254,11,FALSE)</f>
        <v>33518.811199999996</v>
      </c>
      <c r="N898" s="36">
        <f>VLOOKUP("HV_"&amp;$D898&amp;$E898&amp;VLOOKUP($F898,key!$L$3:$M$15,2,FALSE)&amp;$G898&amp;N$6,'HVAC wts'!$H$7:$R$13254,11,FALSE)</f>
        <v>4788.4016000000001</v>
      </c>
      <c r="O898" s="36">
        <f>VLOOKUP("HV_"&amp;$D898&amp;$E898&amp;VLOOKUP($F898,key!$L$3:$M$15,2,FALSE)&amp;$G898&amp;O$6,'HVAC wts'!$H$7:$R$13254,11,FALSE)</f>
        <v>1474.9140000000002</v>
      </c>
      <c r="P898" s="36">
        <f>VLOOKUP("HV_"&amp;$D898&amp;$E898&amp;VLOOKUP($F898,key!$L$3:$M$15,2,FALSE)&amp;$G898&amp;P$6,'HVAC wts'!$H$7:$R$13254,11,FALSE)</f>
        <v>210.70200000000003</v>
      </c>
      <c r="Q898" s="36">
        <f>VLOOKUP("HV_"&amp;$D898&amp;$E898&amp;VLOOKUP($F898,key!$L$3:$M$15,2,FALSE)&amp;$G898&amp;Q$6,'HVAC wts'!$H$7:$R$13254,11,FALSE)</f>
        <v>8140.2827200000002</v>
      </c>
      <c r="R898" s="36">
        <f>VLOOKUP("HV_"&amp;$D898&amp;$E898&amp;VLOOKUP($F898,key!$L$3:$M$15,2,FALSE)&amp;$G898&amp;R$6,'HVAC wts'!$H$7:$R$13254,11,FALSE)</f>
        <v>358.19340000000005</v>
      </c>
      <c r="S898" s="36">
        <f t="shared" si="103"/>
        <v>48491.304919999988</v>
      </c>
      <c r="T898" s="113"/>
      <c r="U898" s="113">
        <f>MATCH($A898&amp;U$6,'All applic'!$A$7:$A$59080,0)</f>
        <v>1063</v>
      </c>
      <c r="V898" s="113">
        <f>MATCH($A898&amp;V$6,'All applic'!$A$7:$A$59080,0)</f>
        <v>1064</v>
      </c>
      <c r="W898" s="113">
        <f>MATCH($A898&amp;W$6,'All applic'!$A$7:$A$59080,0)</f>
        <v>1066</v>
      </c>
      <c r="X898" s="113">
        <f>MATCH($A898&amp;X$6,'All applic'!$A$7:$A$59080,0)</f>
        <v>1065</v>
      </c>
      <c r="Y898" s="113">
        <f>MATCH($A898&amp;Y$6,'All applic'!$A$7:$A$59080,0)</f>
        <v>1063</v>
      </c>
      <c r="Z898" s="113">
        <f>MATCH($A898&amp;Z$6,'All applic'!$A$7:$A$59080,0)</f>
        <v>1066</v>
      </c>
      <c r="AA898" s="113"/>
      <c r="AB898" s="28">
        <f>INDEX('All applic'!$H$7:$H$59080,U898)</f>
        <v>1.196</v>
      </c>
      <c r="AC898" s="28">
        <f>INDEX('All applic'!$H$7:$H$59080,V898)</f>
        <v>1.018</v>
      </c>
      <c r="AD898" s="28">
        <f>INDEX('All applic'!$H$7:$H$59080,W898)</f>
        <v>0.996</v>
      </c>
      <c r="AE898" s="28">
        <f>INDEX('All applic'!$H$7:$H$59080,X898)</f>
        <v>0.72199999999999998</v>
      </c>
      <c r="AF898" s="28">
        <f>INDEX('All applic'!$H$7:$H$59080,Y898)</f>
        <v>1.196</v>
      </c>
      <c r="AG898" s="28">
        <f>INDEX('All applic'!$H$7:$H$59080,Z898)</f>
        <v>0.996</v>
      </c>
      <c r="AH898" s="28"/>
      <c r="AI898" s="28">
        <f>INDEX('All applic'!$I$7:$I$59080,U898)</f>
        <v>1.8409090909090911</v>
      </c>
      <c r="AJ898" s="28">
        <f>INDEX('All applic'!$I$7:$I$59080,V898)</f>
        <v>1.8863636363636365</v>
      </c>
      <c r="AK898" s="28">
        <f>INDEX('All applic'!$I$7:$I$59080,W898)</f>
        <v>1.0227272727272727</v>
      </c>
      <c r="AL898" s="28">
        <f>INDEX('All applic'!$I$7:$I$59080,X898)</f>
        <v>1.0227272727272727</v>
      </c>
      <c r="AM898" s="28">
        <f>INDEX('All applic'!$I$7:$I$59080,Y898)</f>
        <v>1.8409090909090911</v>
      </c>
      <c r="AN898" s="28">
        <f>INDEX('All applic'!$I$7:$I$59080,Z898)</f>
        <v>1.0227272727272727</v>
      </c>
      <c r="AO898" s="113"/>
      <c r="AP898" s="113">
        <f>INDEX('All applic'!$J$7:$J$59080,U898)</f>
        <v>-2.2200000000000001E-2</v>
      </c>
      <c r="AQ898" s="113">
        <v>0</v>
      </c>
      <c r="AR898" s="113">
        <f>INDEX('All applic'!$J$7:$J$59080,W898)</f>
        <v>-2.1999999999999999E-2</v>
      </c>
      <c r="AS898" s="113">
        <v>0</v>
      </c>
      <c r="AT898" s="113">
        <v>0</v>
      </c>
      <c r="AU898" s="113">
        <v>0</v>
      </c>
    </row>
    <row r="899" spans="1:47" x14ac:dyDescent="0.25">
      <c r="A899" s="113" t="str">
        <f t="shared" si="98"/>
        <v>CFLDMoMH00CZ11</v>
      </c>
      <c r="B899" s="113" t="str">
        <f t="shared" si="99"/>
        <v>CFLSCEDMoCZ11MH00</v>
      </c>
      <c r="C899" s="113" t="s">
        <v>118</v>
      </c>
      <c r="D899" s="113" t="s">
        <v>130</v>
      </c>
      <c r="E899" s="113" t="s">
        <v>1651</v>
      </c>
      <c r="F899" s="89" t="s">
        <v>1652</v>
      </c>
      <c r="G899" s="113" t="s">
        <v>110</v>
      </c>
      <c r="H899" s="113" t="s">
        <v>1662</v>
      </c>
      <c r="I899" s="115">
        <f t="shared" si="100"/>
        <v>0</v>
      </c>
      <c r="J899" s="115">
        <f t="shared" si="101"/>
        <v>0</v>
      </c>
      <c r="K899" s="115">
        <f t="shared" si="102"/>
        <v>0</v>
      </c>
      <c r="L899" s="113"/>
      <c r="M899" s="36">
        <f>VLOOKUP("HV_"&amp;$D899&amp;$E899&amp;VLOOKUP($F899,key!$L$3:$M$16,2,FALSE)&amp;$G899&amp;M$6,'HVAC wts'!$H$7:$R$13254,11,FALSE)</f>
        <v>0</v>
      </c>
      <c r="N899" s="36">
        <f>VLOOKUP("HV_"&amp;$D899&amp;$E899&amp;VLOOKUP($F899,key!$L$3:$M$15,2,FALSE)&amp;$G899&amp;N$6,'HVAC wts'!$H$7:$R$13254,11,FALSE)</f>
        <v>0</v>
      </c>
      <c r="O899" s="36">
        <f>VLOOKUP("HV_"&amp;$D899&amp;$E899&amp;VLOOKUP($F899,key!$L$3:$M$15,2,FALSE)&amp;$G899&amp;O$6,'HVAC wts'!$H$7:$R$13254,11,FALSE)</f>
        <v>0</v>
      </c>
      <c r="P899" s="36">
        <f>VLOOKUP("HV_"&amp;$D899&amp;$E899&amp;VLOOKUP($F899,key!$L$3:$M$15,2,FALSE)&amp;$G899&amp;P$6,'HVAC wts'!$H$7:$R$13254,11,FALSE)</f>
        <v>0</v>
      </c>
      <c r="Q899" s="36">
        <f>VLOOKUP("HV_"&amp;$D899&amp;$E899&amp;VLOOKUP($F899,key!$L$3:$M$15,2,FALSE)&amp;$G899&amp;Q$6,'HVAC wts'!$H$7:$R$13254,11,FALSE)</f>
        <v>0</v>
      </c>
      <c r="R899" s="36">
        <f>VLOOKUP("HV_"&amp;$D899&amp;$E899&amp;VLOOKUP($F899,key!$L$3:$M$15,2,FALSE)&amp;$G899&amp;R$6,'HVAC wts'!$H$7:$R$13254,11,FALSE)</f>
        <v>0</v>
      </c>
      <c r="S899" s="36">
        <f t="shared" si="103"/>
        <v>0</v>
      </c>
      <c r="T899" s="113"/>
      <c r="U899" s="113">
        <f>MATCH($A899&amp;U$6,'All applic'!$A$7:$A$59080,0)</f>
        <v>1067</v>
      </c>
      <c r="V899" s="113">
        <f>MATCH($A899&amp;V$6,'All applic'!$A$7:$A$59080,0)</f>
        <v>1068</v>
      </c>
      <c r="W899" s="113">
        <f>MATCH($A899&amp;W$6,'All applic'!$A$7:$A$59080,0)</f>
        <v>1070</v>
      </c>
      <c r="X899" s="113">
        <f>MATCH($A899&amp;X$6,'All applic'!$A$7:$A$59080,0)</f>
        <v>1069</v>
      </c>
      <c r="Y899" s="113">
        <f>MATCH($A899&amp;Y$6,'All applic'!$A$7:$A$59080,0)</f>
        <v>1067</v>
      </c>
      <c r="Z899" s="113">
        <f>MATCH($A899&amp;Z$6,'All applic'!$A$7:$A$59080,0)</f>
        <v>1070</v>
      </c>
      <c r="AA899" s="113"/>
      <c r="AB899" s="28">
        <f>INDEX('All applic'!$H$7:$H$59080,U899)</f>
        <v>1.1739999999999999</v>
      </c>
      <c r="AC899" s="28">
        <f>INDEX('All applic'!$H$7:$H$59080,V899)</f>
        <v>0.95199999999999996</v>
      </c>
      <c r="AD899" s="28">
        <f>INDEX('All applic'!$H$7:$H$59080,W899)</f>
        <v>0.99199999999999999</v>
      </c>
      <c r="AE899" s="28">
        <f>INDEX('All applic'!$H$7:$H$59080,X899)</f>
        <v>0.67</v>
      </c>
      <c r="AF899" s="28">
        <f>INDEX('All applic'!$H$7:$H$59080,Y899)</f>
        <v>1.1739999999999999</v>
      </c>
      <c r="AG899" s="28">
        <f>INDEX('All applic'!$H$7:$H$59080,Z899)</f>
        <v>0.99199999999999999</v>
      </c>
      <c r="AH899" s="28"/>
      <c r="AI899" s="28">
        <f>INDEX('All applic'!$I$7:$I$59080,U899)</f>
        <v>1.9268292682926829</v>
      </c>
      <c r="AJ899" s="28">
        <f>INDEX('All applic'!$I$7:$I$59080,V899)</f>
        <v>1.9512195121951219</v>
      </c>
      <c r="AK899" s="28">
        <f>INDEX('All applic'!$I$7:$I$59080,W899)</f>
        <v>1</v>
      </c>
      <c r="AL899" s="28">
        <f>INDEX('All applic'!$I$7:$I$59080,X899)</f>
        <v>1</v>
      </c>
      <c r="AM899" s="28">
        <f>INDEX('All applic'!$I$7:$I$59080,Y899)</f>
        <v>1.9268292682926829</v>
      </c>
      <c r="AN899" s="28">
        <f>INDEX('All applic'!$I$7:$I$59080,Z899)</f>
        <v>1</v>
      </c>
      <c r="AO899" s="113"/>
      <c r="AP899" s="113">
        <f>INDEX('All applic'!$J$7:$J$59080,U899)</f>
        <v>-2.58E-2</v>
      </c>
      <c r="AQ899" s="113">
        <v>0</v>
      </c>
      <c r="AR899" s="113">
        <f>INDEX('All applic'!$J$7:$J$59080,W899)</f>
        <v>-2.58E-2</v>
      </c>
      <c r="AS899" s="113">
        <v>0</v>
      </c>
      <c r="AT899" s="113">
        <v>0</v>
      </c>
      <c r="AU899" s="113">
        <v>0</v>
      </c>
    </row>
    <row r="900" spans="1:47" x14ac:dyDescent="0.25">
      <c r="A900" s="113" t="str">
        <f t="shared" si="98"/>
        <v>CFLDMoMH00CZ12</v>
      </c>
      <c r="B900" s="113" t="str">
        <f t="shared" si="99"/>
        <v>CFLSCEDMoCZ12MH00</v>
      </c>
      <c r="C900" s="113" t="s">
        <v>118</v>
      </c>
      <c r="D900" s="113" t="s">
        <v>130</v>
      </c>
      <c r="E900" s="113" t="s">
        <v>1651</v>
      </c>
      <c r="F900" s="89" t="s">
        <v>1652</v>
      </c>
      <c r="G900" s="113" t="s">
        <v>111</v>
      </c>
      <c r="H900" s="113" t="s">
        <v>1662</v>
      </c>
      <c r="I900" s="115">
        <f t="shared" si="100"/>
        <v>0</v>
      </c>
      <c r="J900" s="115">
        <f t="shared" si="101"/>
        <v>0</v>
      </c>
      <c r="K900" s="115">
        <f t="shared" si="102"/>
        <v>0</v>
      </c>
      <c r="L900" s="113"/>
      <c r="M900" s="36">
        <f>VLOOKUP("HV_"&amp;$D900&amp;$E900&amp;VLOOKUP($F900,key!$L$3:$M$16,2,FALSE)&amp;$G900&amp;M$6,'HVAC wts'!$H$7:$R$13254,11,FALSE)</f>
        <v>0</v>
      </c>
      <c r="N900" s="36">
        <f>VLOOKUP("HV_"&amp;$D900&amp;$E900&amp;VLOOKUP($F900,key!$L$3:$M$15,2,FALSE)&amp;$G900&amp;N$6,'HVAC wts'!$H$7:$R$13254,11,FALSE)</f>
        <v>0</v>
      </c>
      <c r="O900" s="36">
        <f>VLOOKUP("HV_"&amp;$D900&amp;$E900&amp;VLOOKUP($F900,key!$L$3:$M$15,2,FALSE)&amp;$G900&amp;O$6,'HVAC wts'!$H$7:$R$13254,11,FALSE)</f>
        <v>0</v>
      </c>
      <c r="P900" s="36">
        <f>VLOOKUP("HV_"&amp;$D900&amp;$E900&amp;VLOOKUP($F900,key!$L$3:$M$15,2,FALSE)&amp;$G900&amp;P$6,'HVAC wts'!$H$7:$R$13254,11,FALSE)</f>
        <v>0</v>
      </c>
      <c r="Q900" s="36">
        <f>VLOOKUP("HV_"&amp;$D900&amp;$E900&amp;VLOOKUP($F900,key!$L$3:$M$15,2,FALSE)&amp;$G900&amp;Q$6,'HVAC wts'!$H$7:$R$13254,11,FALSE)</f>
        <v>0</v>
      </c>
      <c r="R900" s="36">
        <f>VLOOKUP("HV_"&amp;$D900&amp;$E900&amp;VLOOKUP($F900,key!$L$3:$M$15,2,FALSE)&amp;$G900&amp;R$6,'HVAC wts'!$H$7:$R$13254,11,FALSE)</f>
        <v>0</v>
      </c>
      <c r="S900" s="36">
        <f t="shared" si="103"/>
        <v>0</v>
      </c>
      <c r="T900" s="113"/>
      <c r="U900" s="113">
        <f>MATCH($A900&amp;U$6,'All applic'!$A$7:$A$59080,0)</f>
        <v>1071</v>
      </c>
      <c r="V900" s="113">
        <f>MATCH($A900&amp;V$6,'All applic'!$A$7:$A$59080,0)</f>
        <v>1072</v>
      </c>
      <c r="W900" s="113">
        <f>MATCH($A900&amp;W$6,'All applic'!$A$7:$A$59080,0)</f>
        <v>1074</v>
      </c>
      <c r="X900" s="113">
        <f>MATCH($A900&amp;X$6,'All applic'!$A$7:$A$59080,0)</f>
        <v>1073</v>
      </c>
      <c r="Y900" s="113">
        <f>MATCH($A900&amp;Y$6,'All applic'!$A$7:$A$59080,0)</f>
        <v>1071</v>
      </c>
      <c r="Z900" s="113">
        <f>MATCH($A900&amp;Z$6,'All applic'!$A$7:$A$59080,0)</f>
        <v>1074</v>
      </c>
      <c r="AA900" s="113"/>
      <c r="AB900" s="28">
        <f>INDEX('All applic'!$H$7:$H$59080,U900)</f>
        <v>1.1379999999999999</v>
      </c>
      <c r="AC900" s="28">
        <f>INDEX('All applic'!$H$7:$H$59080,V900)</f>
        <v>0.89400000000000002</v>
      </c>
      <c r="AD900" s="28">
        <f>INDEX('All applic'!$H$7:$H$59080,W900)</f>
        <v>0.99</v>
      </c>
      <c r="AE900" s="28">
        <f>INDEX('All applic'!$H$7:$H$59080,X900)</f>
        <v>0.63400000000000001</v>
      </c>
      <c r="AF900" s="28">
        <f>INDEX('All applic'!$H$7:$H$59080,Y900)</f>
        <v>1.1379999999999999</v>
      </c>
      <c r="AG900" s="28">
        <f>INDEX('All applic'!$H$7:$H$59080,Z900)</f>
        <v>0.99</v>
      </c>
      <c r="AH900" s="28"/>
      <c r="AI900" s="28">
        <f>INDEX('All applic'!$I$7:$I$59080,U900)</f>
        <v>2</v>
      </c>
      <c r="AJ900" s="28">
        <f>INDEX('All applic'!$I$7:$I$59080,V900)</f>
        <v>2</v>
      </c>
      <c r="AK900" s="28">
        <f>INDEX('All applic'!$I$7:$I$59080,W900)</f>
        <v>1</v>
      </c>
      <c r="AL900" s="28">
        <f>INDEX('All applic'!$I$7:$I$59080,X900)</f>
        <v>1</v>
      </c>
      <c r="AM900" s="28">
        <f>INDEX('All applic'!$I$7:$I$59080,Y900)</f>
        <v>2</v>
      </c>
      <c r="AN900" s="28">
        <f>INDEX('All applic'!$I$7:$I$59080,Z900)</f>
        <v>1</v>
      </c>
      <c r="AO900" s="113"/>
      <c r="AP900" s="113">
        <f>INDEX('All applic'!$J$7:$J$59080,U900)</f>
        <v>-2.8399999999999998E-2</v>
      </c>
      <c r="AQ900" s="113">
        <v>0</v>
      </c>
      <c r="AR900" s="113">
        <f>INDEX('All applic'!$J$7:$J$59080,W900)</f>
        <v>-2.8399999999999998E-2</v>
      </c>
      <c r="AS900" s="113">
        <v>0</v>
      </c>
      <c r="AT900" s="113">
        <v>0</v>
      </c>
      <c r="AU900" s="113">
        <v>0</v>
      </c>
    </row>
    <row r="901" spans="1:47" x14ac:dyDescent="0.25">
      <c r="A901" s="113" t="str">
        <f t="shared" si="98"/>
        <v>CFLDMoMH00CZ13</v>
      </c>
      <c r="B901" s="113" t="str">
        <f t="shared" si="99"/>
        <v>CFLSCEDMoCZ13MH00</v>
      </c>
      <c r="C901" s="113" t="s">
        <v>118</v>
      </c>
      <c r="D901" s="113" t="s">
        <v>130</v>
      </c>
      <c r="E901" s="113" t="s">
        <v>1651</v>
      </c>
      <c r="F901" s="89" t="s">
        <v>1652</v>
      </c>
      <c r="G901" s="113" t="s">
        <v>112</v>
      </c>
      <c r="H901" s="113" t="s">
        <v>1662</v>
      </c>
      <c r="I901" s="115">
        <f t="shared" si="100"/>
        <v>1.1765567010309279</v>
      </c>
      <c r="J901" s="115">
        <f t="shared" si="101"/>
        <v>1.8368116670857431</v>
      </c>
      <c r="K901" s="115">
        <f t="shared" si="102"/>
        <v>-1.8185567010309277E-2</v>
      </c>
      <c r="L901" s="113"/>
      <c r="M901" s="36">
        <f>VLOOKUP("HV_"&amp;$D901&amp;$E901&amp;VLOOKUP($F901,key!$L$3:$M$16,2,FALSE)&amp;$G901&amp;M$6,'HVAC wts'!$H$7:$R$13254,11,FALSE)</f>
        <v>4228.5249999999996</v>
      </c>
      <c r="N901" s="36">
        <f>VLOOKUP("HV_"&amp;$D901&amp;$E901&amp;VLOOKUP($F901,key!$L$3:$M$15,2,FALSE)&amp;$G901&amp;N$6,'HVAC wts'!$H$7:$R$13254,11,FALSE)</f>
        <v>604.07500000000005</v>
      </c>
      <c r="O901" s="36">
        <f>VLOOKUP("HV_"&amp;$D901&amp;$E901&amp;VLOOKUP($F901,key!$L$3:$M$15,2,FALSE)&amp;$G901&amp;O$6,'HVAC wts'!$H$7:$R$13254,11,FALSE)</f>
        <v>0</v>
      </c>
      <c r="P901" s="36">
        <f>VLOOKUP("HV_"&amp;$D901&amp;$E901&amp;VLOOKUP($F901,key!$L$3:$M$15,2,FALSE)&amp;$G901&amp;P$6,'HVAC wts'!$H$7:$R$13254,11,FALSE)</f>
        <v>0</v>
      </c>
      <c r="Q901" s="36">
        <f>VLOOKUP("HV_"&amp;$D901&amp;$E901&amp;VLOOKUP($F901,key!$L$3:$M$15,2,FALSE)&amp;$G901&amp;Q$6,'HVAC wts'!$H$7:$R$13254,11,FALSE)</f>
        <v>1026.9275</v>
      </c>
      <c r="R901" s="36">
        <f>VLOOKUP("HV_"&amp;$D901&amp;$E901&amp;VLOOKUP($F901,key!$L$3:$M$15,2,FALSE)&amp;$G901&amp;R$6,'HVAC wts'!$H$7:$R$13254,11,FALSE)</f>
        <v>0</v>
      </c>
      <c r="S901" s="36">
        <f t="shared" si="103"/>
        <v>5859.5274999999992</v>
      </c>
      <c r="T901" s="113"/>
      <c r="U901" s="113">
        <f>MATCH($A901&amp;U$6,'All applic'!$A$7:$A$59080,0)</f>
        <v>1075</v>
      </c>
      <c r="V901" s="113">
        <f>MATCH($A901&amp;V$6,'All applic'!$A$7:$A$59080,0)</f>
        <v>1076</v>
      </c>
      <c r="W901" s="113">
        <f>MATCH($A901&amp;W$6,'All applic'!$A$7:$A$59080,0)</f>
        <v>1078</v>
      </c>
      <c r="X901" s="113">
        <f>MATCH($A901&amp;X$6,'All applic'!$A$7:$A$59080,0)</f>
        <v>1077</v>
      </c>
      <c r="Y901" s="113">
        <f>MATCH($A901&amp;Y$6,'All applic'!$A$7:$A$59080,0)</f>
        <v>1075</v>
      </c>
      <c r="Z901" s="113">
        <f>MATCH($A901&amp;Z$6,'All applic'!$A$7:$A$59080,0)</f>
        <v>1078</v>
      </c>
      <c r="AA901" s="113"/>
      <c r="AB901" s="28">
        <f>INDEX('All applic'!$H$7:$H$59080,U901)</f>
        <v>1.198</v>
      </c>
      <c r="AC901" s="28">
        <f>INDEX('All applic'!$H$7:$H$59080,V901)</f>
        <v>0.99</v>
      </c>
      <c r="AD901" s="28">
        <f>INDEX('All applic'!$H$7:$H$59080,W901)</f>
        <v>0.99199999999999999</v>
      </c>
      <c r="AE901" s="28">
        <f>INDEX('All applic'!$H$7:$H$59080,X901)</f>
        <v>0.67800000000000005</v>
      </c>
      <c r="AF901" s="28">
        <f>INDEX('All applic'!$H$7:$H$59080,Y901)</f>
        <v>1.198</v>
      </c>
      <c r="AG901" s="28">
        <f>INDEX('All applic'!$H$7:$H$59080,Z901)</f>
        <v>0.99199999999999999</v>
      </c>
      <c r="AH901" s="28"/>
      <c r="AI901" s="28">
        <f>INDEX('All applic'!$I$7:$I$59080,U901)</f>
        <v>1.8292682926829267</v>
      </c>
      <c r="AJ901" s="28">
        <f>INDEX('All applic'!$I$7:$I$59080,V901)</f>
        <v>1.9024390243902438</v>
      </c>
      <c r="AK901" s="28">
        <f>INDEX('All applic'!$I$7:$I$59080,W901)</f>
        <v>1</v>
      </c>
      <c r="AL901" s="28">
        <f>INDEX('All applic'!$I$7:$I$59080,X901)</f>
        <v>1</v>
      </c>
      <c r="AM901" s="28">
        <f>INDEX('All applic'!$I$7:$I$59080,Y901)</f>
        <v>1.8292682926829267</v>
      </c>
      <c r="AN901" s="28">
        <f>INDEX('All applic'!$I$7:$I$59080,Z901)</f>
        <v>1</v>
      </c>
      <c r="AO901" s="113"/>
      <c r="AP901" s="113">
        <f>INDEX('All applic'!$J$7:$J$59080,U901)</f>
        <v>-2.52E-2</v>
      </c>
      <c r="AQ901" s="113">
        <v>0</v>
      </c>
      <c r="AR901" s="113">
        <f>INDEX('All applic'!$J$7:$J$59080,W901)</f>
        <v>-2.52E-2</v>
      </c>
      <c r="AS901" s="113">
        <v>0</v>
      </c>
      <c r="AT901" s="113">
        <v>0</v>
      </c>
      <c r="AU901" s="113">
        <v>0</v>
      </c>
    </row>
    <row r="902" spans="1:47" x14ac:dyDescent="0.25">
      <c r="A902" s="113" t="str">
        <f t="shared" si="98"/>
        <v>CFLDMoMH00CZ14</v>
      </c>
      <c r="B902" s="113" t="str">
        <f t="shared" si="99"/>
        <v>CFLSCEDMoCZ14MH00</v>
      </c>
      <c r="C902" s="113" t="s">
        <v>118</v>
      </c>
      <c r="D902" s="113" t="s">
        <v>130</v>
      </c>
      <c r="E902" s="113" t="s">
        <v>1651</v>
      </c>
      <c r="F902" s="89" t="s">
        <v>1652</v>
      </c>
      <c r="G902" s="113" t="s">
        <v>113</v>
      </c>
      <c r="H902" s="113" t="s">
        <v>1662</v>
      </c>
      <c r="I902" s="115">
        <f t="shared" si="100"/>
        <v>1.1439215175542552</v>
      </c>
      <c r="J902" s="115">
        <f t="shared" si="101"/>
        <v>1.7400030369776136</v>
      </c>
      <c r="K902" s="115">
        <f t="shared" si="102"/>
        <v>-1.9186781390385474E-2</v>
      </c>
      <c r="L902" s="113"/>
      <c r="M902" s="36">
        <f>VLOOKUP("HV_"&amp;$D902&amp;$E902&amp;VLOOKUP($F902,key!$L$3:$M$16,2,FALSE)&amp;$G902&amp;M$6,'HVAC wts'!$H$7:$R$13254,11,FALSE)</f>
        <v>10005.093000000001</v>
      </c>
      <c r="N902" s="36">
        <f>VLOOKUP("HV_"&amp;$D902&amp;$E902&amp;VLOOKUP($F902,key!$L$3:$M$15,2,FALSE)&amp;$G902&amp;N$6,'HVAC wts'!$H$7:$R$13254,11,FALSE)</f>
        <v>1429.2990000000002</v>
      </c>
      <c r="O902" s="36">
        <f>VLOOKUP("HV_"&amp;$D902&amp;$E902&amp;VLOOKUP($F902,key!$L$3:$M$15,2,FALSE)&amp;$G902&amp;O$6,'HVAC wts'!$H$7:$R$13254,11,FALSE)</f>
        <v>672.86799999999948</v>
      </c>
      <c r="P902" s="36">
        <f>VLOOKUP("HV_"&amp;$D902&amp;$E902&amp;VLOOKUP($F902,key!$L$3:$M$15,2,FALSE)&amp;$G902&amp;P$6,'HVAC wts'!$H$7:$R$13254,11,FALSE)</f>
        <v>96.123999999999938</v>
      </c>
      <c r="Q902" s="36">
        <f>VLOOKUP("HV_"&amp;$D902&amp;$E902&amp;VLOOKUP($F902,key!$L$3:$M$15,2,FALSE)&amp;$G902&amp;Q$6,'HVAC wts'!$H$7:$R$13254,11,FALSE)</f>
        <v>2429.8083000000001</v>
      </c>
      <c r="R902" s="36">
        <f>VLOOKUP("HV_"&amp;$D902&amp;$E902&amp;VLOOKUP($F902,key!$L$3:$M$15,2,FALSE)&amp;$G902&amp;R$6,'HVAC wts'!$H$7:$R$13254,11,FALSE)</f>
        <v>163.41079999999988</v>
      </c>
      <c r="S902" s="36">
        <f t="shared" si="103"/>
        <v>14796.603100000002</v>
      </c>
      <c r="T902" s="113"/>
      <c r="U902" s="113">
        <f>MATCH($A902&amp;U$6,'All applic'!$A$7:$A$59080,0)</f>
        <v>1079</v>
      </c>
      <c r="V902" s="113">
        <f>MATCH($A902&amp;V$6,'All applic'!$A$7:$A$59080,0)</f>
        <v>1080</v>
      </c>
      <c r="W902" s="113">
        <f>MATCH($A902&amp;W$6,'All applic'!$A$7:$A$59080,0)</f>
        <v>1082</v>
      </c>
      <c r="X902" s="113">
        <f>MATCH($A902&amp;X$6,'All applic'!$A$7:$A$59080,0)</f>
        <v>1081</v>
      </c>
      <c r="Y902" s="113">
        <f>MATCH($A902&amp;Y$6,'All applic'!$A$7:$A$59080,0)</f>
        <v>1079</v>
      </c>
      <c r="Z902" s="113">
        <f>MATCH($A902&amp;Z$6,'All applic'!$A$7:$A$59080,0)</f>
        <v>1082</v>
      </c>
      <c r="AA902" s="113"/>
      <c r="AB902" s="28">
        <f>INDEX('All applic'!$H$7:$H$59080,U902)</f>
        <v>1.1839999999999999</v>
      </c>
      <c r="AC902" s="28">
        <f>INDEX('All applic'!$H$7:$H$59080,V902)</f>
        <v>0.91600000000000004</v>
      </c>
      <c r="AD902" s="28">
        <f>INDEX('All applic'!$H$7:$H$59080,W902)</f>
        <v>0.99199999999999999</v>
      </c>
      <c r="AE902" s="28">
        <f>INDEX('All applic'!$H$7:$H$59080,X902)</f>
        <v>0.67</v>
      </c>
      <c r="AF902" s="28">
        <f>INDEX('All applic'!$H$7:$H$59080,Y902)</f>
        <v>1.1839999999999999</v>
      </c>
      <c r="AG902" s="28">
        <f>INDEX('All applic'!$H$7:$H$59080,Z902)</f>
        <v>0.99199999999999999</v>
      </c>
      <c r="AH902" s="28"/>
      <c r="AI902" s="28">
        <f>INDEX('All applic'!$I$7:$I$59080,U902)</f>
        <v>1.7857142857142856</v>
      </c>
      <c r="AJ902" s="28">
        <f>INDEX('All applic'!$I$7:$I$59080,V902)</f>
        <v>1.8095238095238093</v>
      </c>
      <c r="AK902" s="28">
        <f>INDEX('All applic'!$I$7:$I$59080,W902)</f>
        <v>1.0238095238095237</v>
      </c>
      <c r="AL902" s="28">
        <f>INDEX('All applic'!$I$7:$I$59080,X902)</f>
        <v>1.0238095238095237</v>
      </c>
      <c r="AM902" s="28">
        <f>INDEX('All applic'!$I$7:$I$59080,Y902)</f>
        <v>1.7857142857142856</v>
      </c>
      <c r="AN902" s="28">
        <f>INDEX('All applic'!$I$7:$I$59080,Z902)</f>
        <v>1.0238095238095237</v>
      </c>
      <c r="AO902" s="113"/>
      <c r="AP902" s="113">
        <f>INDEX('All applic'!$J$7:$J$59080,U902)</f>
        <v>-2.6600000000000002E-2</v>
      </c>
      <c r="AQ902" s="113">
        <v>0</v>
      </c>
      <c r="AR902" s="113">
        <f>INDEX('All applic'!$J$7:$J$59080,W902)</f>
        <v>-2.64E-2</v>
      </c>
      <c r="AS902" s="113">
        <v>0</v>
      </c>
      <c r="AT902" s="113">
        <v>0</v>
      </c>
      <c r="AU902" s="113">
        <v>0</v>
      </c>
    </row>
    <row r="903" spans="1:47" x14ac:dyDescent="0.25">
      <c r="A903" s="113" t="str">
        <f t="shared" si="98"/>
        <v>CFLDMoMH00CZ15</v>
      </c>
      <c r="B903" s="113" t="str">
        <f t="shared" si="99"/>
        <v>CFLSCEDMoCZ15MH00</v>
      </c>
      <c r="C903" s="113" t="s">
        <v>118</v>
      </c>
      <c r="D903" s="113" t="s">
        <v>130</v>
      </c>
      <c r="E903" s="113" t="s">
        <v>1651</v>
      </c>
      <c r="F903" s="89" t="s">
        <v>1652</v>
      </c>
      <c r="G903" s="113" t="s">
        <v>114</v>
      </c>
      <c r="H903" s="113" t="s">
        <v>1662</v>
      </c>
      <c r="I903" s="115">
        <f t="shared" si="100"/>
        <v>1.2885773195876287</v>
      </c>
      <c r="J903" s="115">
        <f t="shared" si="101"/>
        <v>1.7619047619047614</v>
      </c>
      <c r="K903" s="115">
        <f t="shared" si="102"/>
        <v>-6.956701030927835E-3</v>
      </c>
      <c r="L903" s="113"/>
      <c r="M903" s="36">
        <f>VLOOKUP("HV_"&amp;$D903&amp;$E903&amp;VLOOKUP($F903,key!$L$3:$M$16,2,FALSE)&amp;$G903&amp;M$6,'HVAC wts'!$H$7:$R$13254,11,FALSE)</f>
        <v>3817.4178000000002</v>
      </c>
      <c r="N903" s="36">
        <f>VLOOKUP("HV_"&amp;$D903&amp;$E903&amp;VLOOKUP($F903,key!$L$3:$M$15,2,FALSE)&amp;$G903&amp;N$6,'HVAC wts'!$H$7:$R$13254,11,FALSE)</f>
        <v>545.34540000000004</v>
      </c>
      <c r="O903" s="36">
        <f>VLOOKUP("HV_"&amp;$D903&amp;$E903&amp;VLOOKUP($F903,key!$L$3:$M$15,2,FALSE)&amp;$G903&amp;O$6,'HVAC wts'!$H$7:$R$13254,11,FALSE)</f>
        <v>0</v>
      </c>
      <c r="P903" s="36">
        <f>VLOOKUP("HV_"&amp;$D903&amp;$E903&amp;VLOOKUP($F903,key!$L$3:$M$15,2,FALSE)&amp;$G903&amp;P$6,'HVAC wts'!$H$7:$R$13254,11,FALSE)</f>
        <v>0</v>
      </c>
      <c r="Q903" s="36">
        <f>VLOOKUP("HV_"&amp;$D903&amp;$E903&amp;VLOOKUP($F903,key!$L$3:$M$15,2,FALSE)&amp;$G903&amp;Q$6,'HVAC wts'!$H$7:$R$13254,11,FALSE)</f>
        <v>927.0871800000001</v>
      </c>
      <c r="R903" s="36">
        <f>VLOOKUP("HV_"&amp;$D903&amp;$E903&amp;VLOOKUP($F903,key!$L$3:$M$15,2,FALSE)&amp;$G903&amp;R$6,'HVAC wts'!$H$7:$R$13254,11,FALSE)</f>
        <v>0</v>
      </c>
      <c r="S903" s="36">
        <f t="shared" si="103"/>
        <v>5289.8503800000008</v>
      </c>
      <c r="T903" s="113"/>
      <c r="U903" s="113">
        <f>MATCH($A903&amp;U$6,'All applic'!$A$7:$A$59080,0)</f>
        <v>1083</v>
      </c>
      <c r="V903" s="113">
        <f>MATCH($A903&amp;V$6,'All applic'!$A$7:$A$59080,0)</f>
        <v>1084</v>
      </c>
      <c r="W903" s="113">
        <f>MATCH($A903&amp;W$6,'All applic'!$A$7:$A$59080,0)</f>
        <v>1086</v>
      </c>
      <c r="X903" s="113">
        <f>MATCH($A903&amp;X$6,'All applic'!$A$7:$A$59080,0)</f>
        <v>1085</v>
      </c>
      <c r="Y903" s="113">
        <f>MATCH($A903&amp;Y$6,'All applic'!$A$7:$A$59080,0)</f>
        <v>1083</v>
      </c>
      <c r="Z903" s="113">
        <f>MATCH($A903&amp;Z$6,'All applic'!$A$7:$A$59080,0)</f>
        <v>1086</v>
      </c>
      <c r="AA903" s="113"/>
      <c r="AB903" s="28">
        <f>INDEX('All applic'!$H$7:$H$59080,U903)</f>
        <v>1.296</v>
      </c>
      <c r="AC903" s="28">
        <f>INDEX('All applic'!$H$7:$H$59080,V903)</f>
        <v>1.224</v>
      </c>
      <c r="AD903" s="28">
        <f>INDEX('All applic'!$H$7:$H$59080,W903)</f>
        <v>1.002</v>
      </c>
      <c r="AE903" s="28">
        <f>INDEX('All applic'!$H$7:$H$59080,X903)</f>
        <v>0.878</v>
      </c>
      <c r="AF903" s="28">
        <f>INDEX('All applic'!$H$7:$H$59080,Y903)</f>
        <v>1.296</v>
      </c>
      <c r="AG903" s="28">
        <f>INDEX('All applic'!$H$7:$H$59080,Z903)</f>
        <v>1.002</v>
      </c>
      <c r="AH903" s="28"/>
      <c r="AI903" s="28">
        <f>INDEX('All applic'!$I$7:$I$59080,U903)</f>
        <v>1.7619047619047616</v>
      </c>
      <c r="AJ903" s="28">
        <f>INDEX('All applic'!$I$7:$I$59080,V903)</f>
        <v>1.7619047619047616</v>
      </c>
      <c r="AK903" s="28">
        <f>INDEX('All applic'!$I$7:$I$59080,W903)</f>
        <v>1</v>
      </c>
      <c r="AL903" s="28">
        <f>INDEX('All applic'!$I$7:$I$59080,X903)</f>
        <v>1.0238095238095237</v>
      </c>
      <c r="AM903" s="28">
        <f>INDEX('All applic'!$I$7:$I$59080,Y903)</f>
        <v>1.7619047619047616</v>
      </c>
      <c r="AN903" s="28">
        <f>INDEX('All applic'!$I$7:$I$59080,Z903)</f>
        <v>1</v>
      </c>
      <c r="AO903" s="113"/>
      <c r="AP903" s="113">
        <f>INDEX('All applic'!$J$7:$J$59080,U903)</f>
        <v>-9.640000000000001E-3</v>
      </c>
      <c r="AQ903" s="113">
        <v>0</v>
      </c>
      <c r="AR903" s="113">
        <f>INDEX('All applic'!$J$7:$J$59080,W903)</f>
        <v>-9.5600000000000008E-3</v>
      </c>
      <c r="AS903" s="113">
        <v>0</v>
      </c>
      <c r="AT903" s="113">
        <v>0</v>
      </c>
      <c r="AU903" s="113">
        <v>0</v>
      </c>
    </row>
    <row r="904" spans="1:47" x14ac:dyDescent="0.25">
      <c r="A904" s="113" t="str">
        <f t="shared" si="98"/>
        <v>CFLDMoMH00CZ16</v>
      </c>
      <c r="B904" s="113" t="str">
        <f t="shared" si="99"/>
        <v>CFLSCEDMoCZ16MH00</v>
      </c>
      <c r="C904" s="113" t="s">
        <v>118</v>
      </c>
      <c r="D904" s="113" t="s">
        <v>130</v>
      </c>
      <c r="E904" s="113" t="s">
        <v>1651</v>
      </c>
      <c r="F904" s="89" t="s">
        <v>1652</v>
      </c>
      <c r="G904" s="113" t="s">
        <v>115</v>
      </c>
      <c r="H904" s="113" t="s">
        <v>1662</v>
      </c>
      <c r="I904" s="115">
        <f t="shared" si="100"/>
        <v>1.0558350515463919</v>
      </c>
      <c r="J904" s="115">
        <f t="shared" si="101"/>
        <v>2</v>
      </c>
      <c r="K904" s="115">
        <f t="shared" si="102"/>
        <v>-1.8618556701030926E-2</v>
      </c>
      <c r="L904" s="113"/>
      <c r="M904" s="36">
        <f>VLOOKUP("HV_"&amp;$D904&amp;$E904&amp;VLOOKUP($F904,key!$L$3:$M$16,2,FALSE)&amp;$G904&amp;M$6,'HVAC wts'!$H$7:$R$13254,11,FALSE)</f>
        <v>10849.530999999999</v>
      </c>
      <c r="N904" s="36">
        <f>VLOOKUP("HV_"&amp;$D904&amp;$E904&amp;VLOOKUP($F904,key!$L$3:$M$15,2,FALSE)&amp;$G904&amp;N$6,'HVAC wts'!$H$7:$R$13254,11,FALSE)</f>
        <v>1549.9330000000002</v>
      </c>
      <c r="O904" s="36">
        <f>VLOOKUP("HV_"&amp;$D904&amp;$E904&amp;VLOOKUP($F904,key!$L$3:$M$15,2,FALSE)&amp;$G904&amp;O$6,'HVAC wts'!$H$7:$R$13254,11,FALSE)</f>
        <v>0</v>
      </c>
      <c r="P904" s="36">
        <f>VLOOKUP("HV_"&amp;$D904&amp;$E904&amp;VLOOKUP($F904,key!$L$3:$M$15,2,FALSE)&amp;$G904&amp;P$6,'HVAC wts'!$H$7:$R$13254,11,FALSE)</f>
        <v>0</v>
      </c>
      <c r="Q904" s="36">
        <f>VLOOKUP("HV_"&amp;$D904&amp;$E904&amp;VLOOKUP($F904,key!$L$3:$M$15,2,FALSE)&amp;$G904&amp;Q$6,'HVAC wts'!$H$7:$R$13254,11,FALSE)</f>
        <v>2634.8861000000002</v>
      </c>
      <c r="R904" s="36">
        <f>VLOOKUP("HV_"&amp;$D904&amp;$E904&amp;VLOOKUP($F904,key!$L$3:$M$15,2,FALSE)&amp;$G904&amp;R$6,'HVAC wts'!$H$7:$R$13254,11,FALSE)</f>
        <v>0</v>
      </c>
      <c r="S904" s="36">
        <f t="shared" si="103"/>
        <v>15034.3501</v>
      </c>
      <c r="T904" s="113"/>
      <c r="U904" s="113">
        <f>MATCH($A904&amp;U$6,'All applic'!$A$7:$A$59080,0)</f>
        <v>1087</v>
      </c>
      <c r="V904" s="113">
        <f>MATCH($A904&amp;V$6,'All applic'!$A$7:$A$59080,0)</f>
        <v>1088</v>
      </c>
      <c r="W904" s="113">
        <f>MATCH($A904&amp;W$6,'All applic'!$A$7:$A$59080,0)</f>
        <v>1090</v>
      </c>
      <c r="X904" s="113">
        <f>MATCH($A904&amp;X$6,'All applic'!$A$7:$A$59080,0)</f>
        <v>1089</v>
      </c>
      <c r="Y904" s="113">
        <f>MATCH($A904&amp;Y$6,'All applic'!$A$7:$A$59080,0)</f>
        <v>1087</v>
      </c>
      <c r="Z904" s="113">
        <f>MATCH($A904&amp;Z$6,'All applic'!$A$7:$A$59080,0)</f>
        <v>1090</v>
      </c>
      <c r="AA904" s="113"/>
      <c r="AB904" s="28">
        <f>INDEX('All applic'!$H$7:$H$59080,U904)</f>
        <v>1.0880000000000001</v>
      </c>
      <c r="AC904" s="28">
        <f>INDEX('All applic'!$H$7:$H$59080,V904)</f>
        <v>0.77600000000000002</v>
      </c>
      <c r="AD904" s="28">
        <f>INDEX('All applic'!$H$7:$H$59080,W904)</f>
        <v>0.99399999999999999</v>
      </c>
      <c r="AE904" s="28">
        <f>INDEX('All applic'!$H$7:$H$59080,X904)</f>
        <v>0.66200000000000003</v>
      </c>
      <c r="AF904" s="28">
        <f>INDEX('All applic'!$H$7:$H$59080,Y904)</f>
        <v>1.0880000000000001</v>
      </c>
      <c r="AG904" s="28">
        <f>INDEX('All applic'!$H$7:$H$59080,Z904)</f>
        <v>0.99399999999999999</v>
      </c>
      <c r="AH904" s="28"/>
      <c r="AI904" s="28">
        <f>INDEX('All applic'!$I$7:$I$59080,U904)</f>
        <v>2</v>
      </c>
      <c r="AJ904" s="28">
        <f>INDEX('All applic'!$I$7:$I$59080,V904)</f>
        <v>2</v>
      </c>
      <c r="AK904" s="28">
        <f>INDEX('All applic'!$I$7:$I$59080,W904)</f>
        <v>1</v>
      </c>
      <c r="AL904" s="28">
        <f>INDEX('All applic'!$I$7:$I$59080,X904)</f>
        <v>1</v>
      </c>
      <c r="AM904" s="28">
        <f>INDEX('All applic'!$I$7:$I$59080,Y904)</f>
        <v>2</v>
      </c>
      <c r="AN904" s="28">
        <f>INDEX('All applic'!$I$7:$I$59080,Z904)</f>
        <v>1</v>
      </c>
      <c r="AO904" s="113"/>
      <c r="AP904" s="113">
        <f>INDEX('All applic'!$J$7:$J$59080,U904)</f>
        <v>-2.58E-2</v>
      </c>
      <c r="AQ904" s="113">
        <v>0</v>
      </c>
      <c r="AR904" s="113">
        <f>INDEX('All applic'!$J$7:$J$59080,W904)</f>
        <v>-2.58E-2</v>
      </c>
      <c r="AS904" s="113">
        <v>0</v>
      </c>
      <c r="AT904" s="113">
        <v>0</v>
      </c>
      <c r="AU904" s="113">
        <v>0</v>
      </c>
    </row>
    <row r="905" spans="1:47" x14ac:dyDescent="0.25">
      <c r="A905" s="113" t="str">
        <f t="shared" si="98"/>
        <v>CFLDMoMH06CZ01</v>
      </c>
      <c r="B905" s="113" t="str">
        <f t="shared" si="99"/>
        <v>CFLSCEDMoCZ01MH06</v>
      </c>
      <c r="C905" s="113" t="s">
        <v>118</v>
      </c>
      <c r="D905" s="113" t="s">
        <v>130</v>
      </c>
      <c r="E905" s="113" t="s">
        <v>1651</v>
      </c>
      <c r="F905" s="89" t="s">
        <v>1653</v>
      </c>
      <c r="G905" s="113" t="s">
        <v>48</v>
      </c>
      <c r="H905" s="113" t="s">
        <v>1662</v>
      </c>
      <c r="I905" s="115">
        <f t="shared" si="100"/>
        <v>0</v>
      </c>
      <c r="J905" s="115">
        <f t="shared" si="101"/>
        <v>0</v>
      </c>
      <c r="K905" s="115">
        <f t="shared" si="102"/>
        <v>0</v>
      </c>
      <c r="L905" s="113"/>
      <c r="M905" s="36">
        <f>VLOOKUP("HV_"&amp;$D905&amp;$E905&amp;VLOOKUP($F905,key!$L$3:$M$16,2,FALSE)&amp;$G905&amp;M$6,'HVAC wts'!$H$7:$R$13254,11,FALSE)</f>
        <v>0</v>
      </c>
      <c r="N905" s="36">
        <f>VLOOKUP("HV_"&amp;$D905&amp;$E905&amp;VLOOKUP($F905,key!$L$3:$M$15,2,FALSE)&amp;$G905&amp;N$6,'HVAC wts'!$H$7:$R$13254,11,FALSE)</f>
        <v>0</v>
      </c>
      <c r="O905" s="36">
        <f>VLOOKUP("HV_"&amp;$D905&amp;$E905&amp;VLOOKUP($F905,key!$L$3:$M$15,2,FALSE)&amp;$G905&amp;O$6,'HVAC wts'!$H$7:$R$13254,11,FALSE)</f>
        <v>0</v>
      </c>
      <c r="P905" s="36">
        <f>VLOOKUP("HV_"&amp;$D905&amp;$E905&amp;VLOOKUP($F905,key!$L$3:$M$15,2,FALSE)&amp;$G905&amp;P$6,'HVAC wts'!$H$7:$R$13254,11,FALSE)</f>
        <v>0</v>
      </c>
      <c r="Q905" s="36">
        <f>VLOOKUP("HV_"&amp;$D905&amp;$E905&amp;VLOOKUP($F905,key!$L$3:$M$15,2,FALSE)&amp;$G905&amp;Q$6,'HVAC wts'!$H$7:$R$13254,11,FALSE)</f>
        <v>0</v>
      </c>
      <c r="R905" s="36">
        <f>VLOOKUP("HV_"&amp;$D905&amp;$E905&amp;VLOOKUP($F905,key!$L$3:$M$15,2,FALSE)&amp;$G905&amp;R$6,'HVAC wts'!$H$7:$R$13254,11,FALSE)</f>
        <v>0</v>
      </c>
      <c r="S905" s="36">
        <f t="shared" si="103"/>
        <v>0</v>
      </c>
      <c r="T905" s="113"/>
      <c r="U905" s="113">
        <f>MATCH($A905&amp;U$6,'All applic'!$A$7:$A$59080,0)</f>
        <v>1091</v>
      </c>
      <c r="V905" s="113">
        <f>MATCH($A905&amp;V$6,'All applic'!$A$7:$A$59080,0)</f>
        <v>1092</v>
      </c>
      <c r="W905" s="113">
        <f>MATCH($A905&amp;W$6,'All applic'!$A$7:$A$59080,0)</f>
        <v>1094</v>
      </c>
      <c r="X905" s="113">
        <f>MATCH($A905&amp;X$6,'All applic'!$A$7:$A$59080,0)</f>
        <v>1093</v>
      </c>
      <c r="Y905" s="113">
        <f>MATCH($A905&amp;Y$6,'All applic'!$A$7:$A$59080,0)</f>
        <v>1091</v>
      </c>
      <c r="Z905" s="113">
        <f>MATCH($A905&amp;Z$6,'All applic'!$A$7:$A$59080,0)</f>
        <v>1094</v>
      </c>
      <c r="AA905" s="113"/>
      <c r="AB905" s="28">
        <f>INDEX('All applic'!$H$7:$H$59080,U905)</f>
        <v>1</v>
      </c>
      <c r="AC905" s="28">
        <f>INDEX('All applic'!$H$7:$H$59080,V905)</f>
        <v>0.68600000000000005</v>
      </c>
      <c r="AD905" s="28">
        <f>INDEX('All applic'!$H$7:$H$59080,W905)</f>
        <v>0.98799999999999999</v>
      </c>
      <c r="AE905" s="28">
        <f>INDEX('All applic'!$H$7:$H$59080,X905)</f>
        <v>0.50800000000000001</v>
      </c>
      <c r="AF905" s="28">
        <f>INDEX('All applic'!$H$7:$H$59080,Y905)</f>
        <v>1</v>
      </c>
      <c r="AG905" s="28">
        <f>INDEX('All applic'!$H$7:$H$59080,Z905)</f>
        <v>0.98799999999999999</v>
      </c>
      <c r="AH905" s="28"/>
      <c r="AI905" s="28">
        <f>INDEX('All applic'!$I$7:$I$59080,U905)</f>
        <v>1.0227272727272727</v>
      </c>
      <c r="AJ905" s="28">
        <f>INDEX('All applic'!$I$7:$I$59080,V905)</f>
        <v>1.0227272727272727</v>
      </c>
      <c r="AK905" s="28">
        <f>INDEX('All applic'!$I$7:$I$59080,W905)</f>
        <v>1.0227272727272727</v>
      </c>
      <c r="AL905" s="28">
        <f>INDEX('All applic'!$I$7:$I$59080,X905)</f>
        <v>1.0227272727272727</v>
      </c>
      <c r="AM905" s="28">
        <f>INDEX('All applic'!$I$7:$I$59080,Y905)</f>
        <v>1.0227272727272727</v>
      </c>
      <c r="AN905" s="28">
        <f>INDEX('All applic'!$I$7:$I$59080,Z905)</f>
        <v>1.0227272727272727</v>
      </c>
      <c r="AO905" s="113"/>
      <c r="AP905" s="113">
        <f>INDEX('All applic'!$J$7:$J$59080,U905)</f>
        <v>-3.4130000000000001E-2</v>
      </c>
      <c r="AQ905" s="113">
        <v>0</v>
      </c>
      <c r="AR905" s="113">
        <f>INDEX('All applic'!$J$7:$J$59080,W905)</f>
        <v>-3.4130000000000001E-2</v>
      </c>
      <c r="AS905" s="113">
        <v>0</v>
      </c>
      <c r="AT905" s="113">
        <v>0</v>
      </c>
      <c r="AU905" s="113">
        <v>0</v>
      </c>
    </row>
    <row r="906" spans="1:47" x14ac:dyDescent="0.25">
      <c r="A906" s="113" t="str">
        <f t="shared" ref="A906:A969" si="104">+C906&amp;E906&amp;F906&amp;G906</f>
        <v>CFLDMoMH06CZ02</v>
      </c>
      <c r="B906" s="113" t="str">
        <f t="shared" ref="B906:B969" si="105">+C906&amp;D906&amp;E906&amp;G906&amp;F906</f>
        <v>CFLSCEDMoCZ02MH06</v>
      </c>
      <c r="C906" s="113" t="s">
        <v>118</v>
      </c>
      <c r="D906" s="113" t="s">
        <v>130</v>
      </c>
      <c r="E906" s="113" t="s">
        <v>1651</v>
      </c>
      <c r="F906" s="89" t="s">
        <v>1653</v>
      </c>
      <c r="G906" s="113" t="s">
        <v>101</v>
      </c>
      <c r="H906" s="113" t="s">
        <v>1662</v>
      </c>
      <c r="I906" s="115">
        <f t="shared" ref="I906:I969" si="106">IF(S906=0,0,SUMPRODUCT(M906:R906,AB906:AG906)/S906)</f>
        <v>0</v>
      </c>
      <c r="J906" s="115">
        <f t="shared" ref="J906:J969" si="107">IF(S906=0,0,SUMPRODUCT(M906:R906,AI906:AN906)/S906)</f>
        <v>0</v>
      </c>
      <c r="K906" s="115">
        <f t="shared" ref="K906:K969" si="108">IF(S906=0,0,SUMPRODUCT(M906:R906,AP906:AU906)/S906)</f>
        <v>0</v>
      </c>
      <c r="L906" s="113"/>
      <c r="M906" s="36">
        <f>VLOOKUP("HV_"&amp;$D906&amp;$E906&amp;VLOOKUP($F906,key!$L$3:$M$16,2,FALSE)&amp;$G906&amp;M$6,'HVAC wts'!$H$7:$R$13254,11,FALSE)</f>
        <v>0</v>
      </c>
      <c r="N906" s="36">
        <f>VLOOKUP("HV_"&amp;$D906&amp;$E906&amp;VLOOKUP($F906,key!$L$3:$M$15,2,FALSE)&amp;$G906&amp;N$6,'HVAC wts'!$H$7:$R$13254,11,FALSE)</f>
        <v>0</v>
      </c>
      <c r="O906" s="36">
        <f>VLOOKUP("HV_"&amp;$D906&amp;$E906&amp;VLOOKUP($F906,key!$L$3:$M$15,2,FALSE)&amp;$G906&amp;O$6,'HVAC wts'!$H$7:$R$13254,11,FALSE)</f>
        <v>0</v>
      </c>
      <c r="P906" s="36">
        <f>VLOOKUP("HV_"&amp;$D906&amp;$E906&amp;VLOOKUP($F906,key!$L$3:$M$15,2,FALSE)&amp;$G906&amp;P$6,'HVAC wts'!$H$7:$R$13254,11,FALSE)</f>
        <v>0</v>
      </c>
      <c r="Q906" s="36">
        <f>VLOOKUP("HV_"&amp;$D906&amp;$E906&amp;VLOOKUP($F906,key!$L$3:$M$15,2,FALSE)&amp;$G906&amp;Q$6,'HVAC wts'!$H$7:$R$13254,11,FALSE)</f>
        <v>0</v>
      </c>
      <c r="R906" s="36">
        <f>VLOOKUP("HV_"&amp;$D906&amp;$E906&amp;VLOOKUP($F906,key!$L$3:$M$15,2,FALSE)&amp;$G906&amp;R$6,'HVAC wts'!$H$7:$R$13254,11,FALSE)</f>
        <v>0</v>
      </c>
      <c r="S906" s="36">
        <f t="shared" ref="S906:S969" si="109">SUM(M906:R906)</f>
        <v>0</v>
      </c>
      <c r="T906" s="113"/>
      <c r="U906" s="113">
        <f>MATCH($A906&amp;U$6,'All applic'!$A$7:$A$59080,0)</f>
        <v>1095</v>
      </c>
      <c r="V906" s="113">
        <f>MATCH($A906&amp;V$6,'All applic'!$A$7:$A$59080,0)</f>
        <v>1096</v>
      </c>
      <c r="W906" s="113">
        <f>MATCH($A906&amp;W$6,'All applic'!$A$7:$A$59080,0)</f>
        <v>1098</v>
      </c>
      <c r="X906" s="113">
        <f>MATCH($A906&amp;X$6,'All applic'!$A$7:$A$59080,0)</f>
        <v>1097</v>
      </c>
      <c r="Y906" s="113">
        <f>MATCH($A906&amp;Y$6,'All applic'!$A$7:$A$59080,0)</f>
        <v>1095</v>
      </c>
      <c r="Z906" s="113">
        <f>MATCH($A906&amp;Z$6,'All applic'!$A$7:$A$59080,0)</f>
        <v>1098</v>
      </c>
      <c r="AA906" s="113"/>
      <c r="AB906" s="28">
        <f>INDEX('All applic'!$H$7:$H$59080,U906)</f>
        <v>1.0860000000000001</v>
      </c>
      <c r="AC906" s="28">
        <f>INDEX('All applic'!$H$7:$H$59080,V906)</f>
        <v>0.82799999999999996</v>
      </c>
      <c r="AD906" s="28">
        <f>INDEX('All applic'!$H$7:$H$59080,W906)</f>
        <v>0.98799999999999999</v>
      </c>
      <c r="AE906" s="28">
        <f>INDEX('All applic'!$H$7:$H$59080,X906)</f>
        <v>0.60199999999999998</v>
      </c>
      <c r="AF906" s="28">
        <f>INDEX('All applic'!$H$7:$H$59080,Y906)</f>
        <v>1.0860000000000001</v>
      </c>
      <c r="AG906" s="28">
        <f>INDEX('All applic'!$H$7:$H$59080,Z906)</f>
        <v>0.98799999999999999</v>
      </c>
      <c r="AH906" s="28"/>
      <c r="AI906" s="28">
        <f>INDEX('All applic'!$I$7:$I$59080,U906)</f>
        <v>1.8048780487804876</v>
      </c>
      <c r="AJ906" s="28">
        <f>INDEX('All applic'!$I$7:$I$59080,V906)</f>
        <v>1.7317073170731705</v>
      </c>
      <c r="AK906" s="28">
        <f>INDEX('All applic'!$I$7:$I$59080,W906)</f>
        <v>1</v>
      </c>
      <c r="AL906" s="28">
        <f>INDEX('All applic'!$I$7:$I$59080,X906)</f>
        <v>1</v>
      </c>
      <c r="AM906" s="28">
        <f>INDEX('All applic'!$I$7:$I$59080,Y906)</f>
        <v>1.8048780487804876</v>
      </c>
      <c r="AN906" s="28">
        <f>INDEX('All applic'!$I$7:$I$59080,Z906)</f>
        <v>1</v>
      </c>
      <c r="AO906" s="113"/>
      <c r="AP906" s="113">
        <f>INDEX('All applic'!$J$7:$J$59080,U906)</f>
        <v>-3.1199999999999999E-2</v>
      </c>
      <c r="AQ906" s="113">
        <v>0</v>
      </c>
      <c r="AR906" s="113">
        <f>INDEX('All applic'!$J$7:$J$59080,W906)</f>
        <v>-3.0800000000000001E-2</v>
      </c>
      <c r="AS906" s="113">
        <v>0</v>
      </c>
      <c r="AT906" s="113">
        <v>0</v>
      </c>
      <c r="AU906" s="113">
        <v>0</v>
      </c>
    </row>
    <row r="907" spans="1:47" x14ac:dyDescent="0.25">
      <c r="A907" s="113" t="str">
        <f t="shared" si="104"/>
        <v>CFLDMoMH06CZ03</v>
      </c>
      <c r="B907" s="113" t="str">
        <f t="shared" si="105"/>
        <v>CFLSCEDMoCZ03MH06</v>
      </c>
      <c r="C907" s="113" t="s">
        <v>118</v>
      </c>
      <c r="D907" s="113" t="s">
        <v>130</v>
      </c>
      <c r="E907" s="113" t="s">
        <v>1651</v>
      </c>
      <c r="F907" s="89" t="s">
        <v>1653</v>
      </c>
      <c r="G907" s="113" t="s">
        <v>102</v>
      </c>
      <c r="H907" s="113" t="s">
        <v>1662</v>
      </c>
      <c r="I907" s="115">
        <f t="shared" si="106"/>
        <v>0</v>
      </c>
      <c r="J907" s="115">
        <f t="shared" si="107"/>
        <v>0</v>
      </c>
      <c r="K907" s="115">
        <f t="shared" si="108"/>
        <v>0</v>
      </c>
      <c r="L907" s="113"/>
      <c r="M907" s="36">
        <f>VLOOKUP("HV_"&amp;$D907&amp;$E907&amp;VLOOKUP($F907,key!$L$3:$M$16,2,FALSE)&amp;$G907&amp;M$6,'HVAC wts'!$H$7:$R$13254,11,FALSE)</f>
        <v>0</v>
      </c>
      <c r="N907" s="36">
        <f>VLOOKUP("HV_"&amp;$D907&amp;$E907&amp;VLOOKUP($F907,key!$L$3:$M$15,2,FALSE)&amp;$G907&amp;N$6,'HVAC wts'!$H$7:$R$13254,11,FALSE)</f>
        <v>0</v>
      </c>
      <c r="O907" s="36">
        <f>VLOOKUP("HV_"&amp;$D907&amp;$E907&amp;VLOOKUP($F907,key!$L$3:$M$15,2,FALSE)&amp;$G907&amp;O$6,'HVAC wts'!$H$7:$R$13254,11,FALSE)</f>
        <v>0</v>
      </c>
      <c r="P907" s="36">
        <f>VLOOKUP("HV_"&amp;$D907&amp;$E907&amp;VLOOKUP($F907,key!$L$3:$M$15,2,FALSE)&amp;$G907&amp;P$6,'HVAC wts'!$H$7:$R$13254,11,FALSE)</f>
        <v>0</v>
      </c>
      <c r="Q907" s="36">
        <f>VLOOKUP("HV_"&amp;$D907&amp;$E907&amp;VLOOKUP($F907,key!$L$3:$M$15,2,FALSE)&amp;$G907&amp;Q$6,'HVAC wts'!$H$7:$R$13254,11,FALSE)</f>
        <v>0</v>
      </c>
      <c r="R907" s="36">
        <f>VLOOKUP("HV_"&amp;$D907&amp;$E907&amp;VLOOKUP($F907,key!$L$3:$M$15,2,FALSE)&amp;$G907&amp;R$6,'HVAC wts'!$H$7:$R$13254,11,FALSE)</f>
        <v>0</v>
      </c>
      <c r="S907" s="36">
        <f t="shared" si="109"/>
        <v>0</v>
      </c>
      <c r="T907" s="113"/>
      <c r="U907" s="113">
        <f>MATCH($A907&amp;U$6,'All applic'!$A$7:$A$59080,0)</f>
        <v>1099</v>
      </c>
      <c r="V907" s="113">
        <f>MATCH($A907&amp;V$6,'All applic'!$A$7:$A$59080,0)</f>
        <v>1100</v>
      </c>
      <c r="W907" s="113">
        <f>MATCH($A907&amp;W$6,'All applic'!$A$7:$A$59080,0)</f>
        <v>1102</v>
      </c>
      <c r="X907" s="113">
        <f>MATCH($A907&amp;X$6,'All applic'!$A$7:$A$59080,0)</f>
        <v>1101</v>
      </c>
      <c r="Y907" s="113">
        <f>MATCH($A907&amp;Y$6,'All applic'!$A$7:$A$59080,0)</f>
        <v>1099</v>
      </c>
      <c r="Z907" s="113">
        <f>MATCH($A907&amp;Z$6,'All applic'!$A$7:$A$59080,0)</f>
        <v>1102</v>
      </c>
      <c r="AA907" s="113"/>
      <c r="AB907" s="28">
        <f>INDEX('All applic'!$H$7:$H$59080,U907)</f>
        <v>1.054</v>
      </c>
      <c r="AC907" s="28">
        <f>INDEX('All applic'!$H$7:$H$59080,V907)</f>
        <v>0.92</v>
      </c>
      <c r="AD907" s="28">
        <f>INDEX('All applic'!$H$7:$H$59080,W907)</f>
        <v>0.998</v>
      </c>
      <c r="AE907" s="28">
        <f>INDEX('All applic'!$H$7:$H$59080,X907)</f>
        <v>0.74</v>
      </c>
      <c r="AF907" s="28">
        <f>INDEX('All applic'!$H$7:$H$59080,Y907)</f>
        <v>1.054</v>
      </c>
      <c r="AG907" s="28">
        <f>INDEX('All applic'!$H$7:$H$59080,Z907)</f>
        <v>0.998</v>
      </c>
      <c r="AH907" s="28"/>
      <c r="AI907" s="28">
        <f>INDEX('All applic'!$I$7:$I$59080,U907)</f>
        <v>1.8048780487804876</v>
      </c>
      <c r="AJ907" s="28">
        <f>INDEX('All applic'!$I$7:$I$59080,V907)</f>
        <v>1.9024390243902438</v>
      </c>
      <c r="AK907" s="28">
        <f>INDEX('All applic'!$I$7:$I$59080,W907)</f>
        <v>1</v>
      </c>
      <c r="AL907" s="28">
        <f>INDEX('All applic'!$I$7:$I$59080,X907)</f>
        <v>1</v>
      </c>
      <c r="AM907" s="28">
        <f>INDEX('All applic'!$I$7:$I$59080,Y907)</f>
        <v>1.8048780487804876</v>
      </c>
      <c r="AN907" s="28">
        <f>INDEX('All applic'!$I$7:$I$59080,Z907)</f>
        <v>1</v>
      </c>
      <c r="AO907" s="113"/>
      <c r="AP907" s="113">
        <f>INDEX('All applic'!$J$7:$J$59080,U907)</f>
        <v>-1.9460000000000002E-2</v>
      </c>
      <c r="AQ907" s="113">
        <v>0</v>
      </c>
      <c r="AR907" s="113">
        <f>INDEX('All applic'!$J$7:$J$59080,W907)</f>
        <v>-1.9480000000000001E-2</v>
      </c>
      <c r="AS907" s="113">
        <v>0</v>
      </c>
      <c r="AT907" s="113">
        <v>0</v>
      </c>
      <c r="AU907" s="113">
        <v>0</v>
      </c>
    </row>
    <row r="908" spans="1:47" x14ac:dyDescent="0.25">
      <c r="A908" s="113" t="str">
        <f t="shared" si="104"/>
        <v>CFLDMoMH06CZ04</v>
      </c>
      <c r="B908" s="113" t="str">
        <f t="shared" si="105"/>
        <v>CFLSCEDMoCZ04MH06</v>
      </c>
      <c r="C908" s="113" t="s">
        <v>118</v>
      </c>
      <c r="D908" s="113" t="s">
        <v>130</v>
      </c>
      <c r="E908" s="113" t="s">
        <v>1651</v>
      </c>
      <c r="F908" s="89" t="s">
        <v>1653</v>
      </c>
      <c r="G908" s="113" t="s">
        <v>103</v>
      </c>
      <c r="H908" s="113" t="s">
        <v>1662</v>
      </c>
      <c r="I908" s="115">
        <f t="shared" si="106"/>
        <v>0</v>
      </c>
      <c r="J908" s="115">
        <f t="shared" si="107"/>
        <v>0</v>
      </c>
      <c r="K908" s="115">
        <f t="shared" si="108"/>
        <v>0</v>
      </c>
      <c r="L908" s="113"/>
      <c r="M908" s="36">
        <f>VLOOKUP("HV_"&amp;$D908&amp;$E908&amp;VLOOKUP($F908,key!$L$3:$M$16,2,FALSE)&amp;$G908&amp;M$6,'HVAC wts'!$H$7:$R$13254,11,FALSE)</f>
        <v>0</v>
      </c>
      <c r="N908" s="36">
        <f>VLOOKUP("HV_"&amp;$D908&amp;$E908&amp;VLOOKUP($F908,key!$L$3:$M$15,2,FALSE)&amp;$G908&amp;N$6,'HVAC wts'!$H$7:$R$13254,11,FALSE)</f>
        <v>0</v>
      </c>
      <c r="O908" s="36">
        <f>VLOOKUP("HV_"&amp;$D908&amp;$E908&amp;VLOOKUP($F908,key!$L$3:$M$15,2,FALSE)&amp;$G908&amp;O$6,'HVAC wts'!$H$7:$R$13254,11,FALSE)</f>
        <v>0</v>
      </c>
      <c r="P908" s="36">
        <f>VLOOKUP("HV_"&amp;$D908&amp;$E908&amp;VLOOKUP($F908,key!$L$3:$M$15,2,FALSE)&amp;$G908&amp;P$6,'HVAC wts'!$H$7:$R$13254,11,FALSE)</f>
        <v>0</v>
      </c>
      <c r="Q908" s="36">
        <f>VLOOKUP("HV_"&amp;$D908&amp;$E908&amp;VLOOKUP($F908,key!$L$3:$M$15,2,FALSE)&amp;$G908&amp;Q$6,'HVAC wts'!$H$7:$R$13254,11,FALSE)</f>
        <v>0</v>
      </c>
      <c r="R908" s="36">
        <f>VLOOKUP("HV_"&amp;$D908&amp;$E908&amp;VLOOKUP($F908,key!$L$3:$M$15,2,FALSE)&amp;$G908&amp;R$6,'HVAC wts'!$H$7:$R$13254,11,FALSE)</f>
        <v>0</v>
      </c>
      <c r="S908" s="36">
        <f t="shared" si="109"/>
        <v>0</v>
      </c>
      <c r="T908" s="113"/>
      <c r="U908" s="113">
        <f>MATCH($A908&amp;U$6,'All applic'!$A$7:$A$59080,0)</f>
        <v>1103</v>
      </c>
      <c r="V908" s="113">
        <f>MATCH($A908&amp;V$6,'All applic'!$A$7:$A$59080,0)</f>
        <v>1104</v>
      </c>
      <c r="W908" s="113">
        <f>MATCH($A908&amp;W$6,'All applic'!$A$7:$A$59080,0)</f>
        <v>1106</v>
      </c>
      <c r="X908" s="113">
        <f>MATCH($A908&amp;X$6,'All applic'!$A$7:$A$59080,0)</f>
        <v>1105</v>
      </c>
      <c r="Y908" s="113">
        <f>MATCH($A908&amp;Y$6,'All applic'!$A$7:$A$59080,0)</f>
        <v>1103</v>
      </c>
      <c r="Z908" s="113">
        <f>MATCH($A908&amp;Z$6,'All applic'!$A$7:$A$59080,0)</f>
        <v>1106</v>
      </c>
      <c r="AA908" s="113"/>
      <c r="AB908" s="28">
        <f>INDEX('All applic'!$H$7:$H$59080,U908)</f>
        <v>1.0960000000000001</v>
      </c>
      <c r="AC908" s="28">
        <f>INDEX('All applic'!$H$7:$H$59080,V908)</f>
        <v>0.86799999999999999</v>
      </c>
      <c r="AD908" s="28">
        <f>INDEX('All applic'!$H$7:$H$59080,W908)</f>
        <v>0.99199999999999999</v>
      </c>
      <c r="AE908" s="28">
        <f>INDEX('All applic'!$H$7:$H$59080,X908)</f>
        <v>0.67</v>
      </c>
      <c r="AF908" s="28">
        <f>INDEX('All applic'!$H$7:$H$59080,Y908)</f>
        <v>1.0960000000000001</v>
      </c>
      <c r="AG908" s="28">
        <f>INDEX('All applic'!$H$7:$H$59080,Z908)</f>
        <v>0.99199999999999999</v>
      </c>
      <c r="AH908" s="28"/>
      <c r="AI908" s="28">
        <f>INDEX('All applic'!$I$7:$I$59080,U908)</f>
        <v>1.7045454545454546</v>
      </c>
      <c r="AJ908" s="28">
        <f>INDEX('All applic'!$I$7:$I$59080,V908)</f>
        <v>1.8409090909090911</v>
      </c>
      <c r="AK908" s="28">
        <f>INDEX('All applic'!$I$7:$I$59080,W908)</f>
        <v>1.0227272727272727</v>
      </c>
      <c r="AL908" s="28">
        <f>INDEX('All applic'!$I$7:$I$59080,X908)</f>
        <v>1.0227272727272727</v>
      </c>
      <c r="AM908" s="28">
        <f>INDEX('All applic'!$I$7:$I$59080,Y908)</f>
        <v>1.7045454545454546</v>
      </c>
      <c r="AN908" s="28">
        <f>INDEX('All applic'!$I$7:$I$59080,Z908)</f>
        <v>1.0227272727272727</v>
      </c>
      <c r="AO908" s="113"/>
      <c r="AP908" s="113">
        <f>INDEX('All applic'!$J$7:$J$59080,U908)</f>
        <v>-2.5999999999999999E-2</v>
      </c>
      <c r="AQ908" s="113">
        <v>0</v>
      </c>
      <c r="AR908" s="113">
        <f>INDEX('All applic'!$J$7:$J$59080,W908)</f>
        <v>-2.58E-2</v>
      </c>
      <c r="AS908" s="113">
        <v>0</v>
      </c>
      <c r="AT908" s="113">
        <v>0</v>
      </c>
      <c r="AU908" s="113">
        <v>0</v>
      </c>
    </row>
    <row r="909" spans="1:47" x14ac:dyDescent="0.25">
      <c r="A909" s="113" t="str">
        <f t="shared" si="104"/>
        <v>CFLDMoMH06CZ05</v>
      </c>
      <c r="B909" s="113" t="str">
        <f t="shared" si="105"/>
        <v>CFLSCEDMoCZ05MH06</v>
      </c>
      <c r="C909" s="113" t="s">
        <v>118</v>
      </c>
      <c r="D909" s="113" t="s">
        <v>130</v>
      </c>
      <c r="E909" s="113" t="s">
        <v>1651</v>
      </c>
      <c r="F909" s="89" t="s">
        <v>1653</v>
      </c>
      <c r="G909" s="113" t="s">
        <v>104</v>
      </c>
      <c r="H909" s="113" t="s">
        <v>1662</v>
      </c>
      <c r="I909" s="115">
        <f t="shared" si="106"/>
        <v>0.97835075257004056</v>
      </c>
      <c r="J909" s="115">
        <f t="shared" si="107"/>
        <v>1.5767089238346574</v>
      </c>
      <c r="K909" s="115">
        <f t="shared" si="108"/>
        <v>-2.3092783505154642E-2</v>
      </c>
      <c r="L909" s="113"/>
      <c r="M909" s="36">
        <f>VLOOKUP("HV_"&amp;$D909&amp;$E909&amp;VLOOKUP($F909,key!$L$3:$M$16,2,FALSE)&amp;$G909&amp;M$6,'HVAC wts'!$H$7:$R$13254,11,FALSE)</f>
        <v>0.41404112725327441</v>
      </c>
      <c r="N909" s="36">
        <f>VLOOKUP("HV_"&amp;$D909&amp;$E909&amp;VLOOKUP($F909,key!$L$3:$M$15,2,FALSE)&amp;$G909&amp;N$6,'HVAC wts'!$H$7:$R$13254,11,FALSE)</f>
        <v>5.9148732464753495E-2</v>
      </c>
      <c r="O909" s="36">
        <f>VLOOKUP("HV_"&amp;$D909&amp;$E909&amp;VLOOKUP($F909,key!$L$3:$M$15,2,FALSE)&amp;$G909&amp;O$6,'HVAC wts'!$H$7:$R$13254,11,FALSE)</f>
        <v>0.307608357282808</v>
      </c>
      <c r="P909" s="36">
        <f>VLOOKUP("HV_"&amp;$D909&amp;$E909&amp;VLOOKUP($F909,key!$L$3:$M$15,2,FALSE)&amp;$G909&amp;P$6,'HVAC wts'!$H$7:$R$13254,11,FALSE)</f>
        <v>4.3944051040401139E-2</v>
      </c>
      <c r="Q909" s="36">
        <f>VLOOKUP("HV_"&amp;$D909&amp;$E909&amp;VLOOKUP($F909,key!$L$3:$M$15,2,FALSE)&amp;$G909&amp;Q$6,'HVAC wts'!$H$7:$R$13254,11,FALSE)</f>
        <v>0.10055284519008094</v>
      </c>
      <c r="R909" s="36">
        <f>VLOOKUP("HV_"&amp;$D909&amp;$E909&amp;VLOOKUP($F909,key!$L$3:$M$15,2,FALSE)&amp;$G909&amp;R$6,'HVAC wts'!$H$7:$R$13254,11,FALSE)</f>
        <v>7.470488676868195E-2</v>
      </c>
      <c r="S909" s="36">
        <f t="shared" si="109"/>
        <v>0.99999999999999978</v>
      </c>
      <c r="T909" s="113"/>
      <c r="U909" s="113">
        <f>MATCH($A909&amp;U$6,'All applic'!$A$7:$A$59080,0)</f>
        <v>1107</v>
      </c>
      <c r="V909" s="113">
        <f>MATCH($A909&amp;V$6,'All applic'!$A$7:$A$59080,0)</f>
        <v>1108</v>
      </c>
      <c r="W909" s="113">
        <f>MATCH($A909&amp;W$6,'All applic'!$A$7:$A$59080,0)</f>
        <v>1110</v>
      </c>
      <c r="X909" s="113">
        <f>MATCH($A909&amp;X$6,'All applic'!$A$7:$A$59080,0)</f>
        <v>1109</v>
      </c>
      <c r="Y909" s="113">
        <f>MATCH($A909&amp;Y$6,'All applic'!$A$7:$A$59080,0)</f>
        <v>1107</v>
      </c>
      <c r="Z909" s="113">
        <f>MATCH($A909&amp;Z$6,'All applic'!$A$7:$A$59080,0)</f>
        <v>1110</v>
      </c>
      <c r="AA909" s="113"/>
      <c r="AB909" s="28">
        <f>INDEX('All applic'!$H$7:$H$59080,U909)</f>
        <v>1.026</v>
      </c>
      <c r="AC909" s="28">
        <f>INDEX('All applic'!$H$7:$H$59080,V909)</f>
        <v>0.78</v>
      </c>
      <c r="AD909" s="28">
        <f>INDEX('All applic'!$H$7:$H$59080,W909)</f>
        <v>0.99</v>
      </c>
      <c r="AE909" s="28">
        <f>INDEX('All applic'!$H$7:$H$59080,X909)</f>
        <v>0.58599999999999997</v>
      </c>
      <c r="AF909" s="28">
        <f>INDEX('All applic'!$H$7:$H$59080,Y909)</f>
        <v>1.026</v>
      </c>
      <c r="AG909" s="28">
        <f>INDEX('All applic'!$H$7:$H$59080,Z909)</f>
        <v>0.99</v>
      </c>
      <c r="AH909" s="28"/>
      <c r="AI909" s="28">
        <f>INDEX('All applic'!$I$7:$I$59080,U909)</f>
        <v>2</v>
      </c>
      <c r="AJ909" s="28">
        <f>INDEX('All applic'!$I$7:$I$59080,V909)</f>
        <v>1.8863636363636365</v>
      </c>
      <c r="AK909" s="28">
        <f>INDEX('All applic'!$I$7:$I$59080,W909)</f>
        <v>1.0227272727272727</v>
      </c>
      <c r="AL909" s="28">
        <f>INDEX('All applic'!$I$7:$I$59080,X909)</f>
        <v>1.0227272727272727</v>
      </c>
      <c r="AM909" s="28">
        <f>INDEX('All applic'!$I$7:$I$59080,Y909)</f>
        <v>2</v>
      </c>
      <c r="AN909" s="28">
        <f>INDEX('All applic'!$I$7:$I$59080,Z909)</f>
        <v>1.0227272727272727</v>
      </c>
      <c r="AO909" s="113"/>
      <c r="AP909" s="113">
        <f>INDEX('All applic'!$J$7:$J$59080,U909)</f>
        <v>-3.2000000000000001E-2</v>
      </c>
      <c r="AQ909" s="113">
        <v>0</v>
      </c>
      <c r="AR909" s="113">
        <f>INDEX('All applic'!$J$7:$J$59080,W909)</f>
        <v>-3.2000000000000001E-2</v>
      </c>
      <c r="AS909" s="113">
        <v>0</v>
      </c>
      <c r="AT909" s="113">
        <v>0</v>
      </c>
      <c r="AU909" s="113">
        <v>0</v>
      </c>
    </row>
    <row r="910" spans="1:47" x14ac:dyDescent="0.25">
      <c r="A910" s="113" t="str">
        <f t="shared" si="104"/>
        <v>CFLDMoMH06CZ06</v>
      </c>
      <c r="B910" s="113" t="str">
        <f t="shared" si="105"/>
        <v>CFLSCEDMoCZ06MH06</v>
      </c>
      <c r="C910" s="113" t="s">
        <v>118</v>
      </c>
      <c r="D910" s="113" t="s">
        <v>130</v>
      </c>
      <c r="E910" s="113" t="s">
        <v>1651</v>
      </c>
      <c r="F910" s="89" t="s">
        <v>1653</v>
      </c>
      <c r="G910" s="113" t="s">
        <v>105</v>
      </c>
      <c r="H910" s="113" t="s">
        <v>1662</v>
      </c>
      <c r="I910" s="115">
        <f t="shared" si="106"/>
        <v>1.0084563291257327</v>
      </c>
      <c r="J910" s="115">
        <f t="shared" si="107"/>
        <v>1.0447613457563061</v>
      </c>
      <c r="K910" s="115">
        <f t="shared" si="108"/>
        <v>-3.1030927835051549E-3</v>
      </c>
      <c r="L910" s="113"/>
      <c r="M910" s="36">
        <f>VLOOKUP("HV_"&amp;$D910&amp;$E910&amp;VLOOKUP($F910,key!$L$3:$M$16,2,FALSE)&amp;$G910&amp;M$6,'HVAC wts'!$H$7:$R$13254,11,FALSE)</f>
        <v>49.783999999999999</v>
      </c>
      <c r="N910" s="36">
        <f>VLOOKUP("HV_"&amp;$D910&amp;$E910&amp;VLOOKUP($F910,key!$L$3:$M$15,2,FALSE)&amp;$G910&amp;N$6,'HVAC wts'!$H$7:$R$13254,11,FALSE)</f>
        <v>7.112000000000001</v>
      </c>
      <c r="O910" s="36">
        <f>VLOOKUP("HV_"&amp;$D910&amp;$E910&amp;VLOOKUP($F910,key!$L$3:$M$15,2,FALSE)&amp;$G910&amp;O$6,'HVAC wts'!$H$7:$R$13254,11,FALSE)</f>
        <v>1064.1679999999999</v>
      </c>
      <c r="P910" s="36">
        <f>VLOOKUP("HV_"&amp;$D910&amp;$E910&amp;VLOOKUP($F910,key!$L$3:$M$15,2,FALSE)&amp;$G910&amp;P$6,'HVAC wts'!$H$7:$R$13254,11,FALSE)</f>
        <v>152.024</v>
      </c>
      <c r="Q910" s="36">
        <f>VLOOKUP("HV_"&amp;$D910&amp;$E910&amp;VLOOKUP($F910,key!$L$3:$M$15,2,FALSE)&amp;$G910&amp;Q$6,'HVAC wts'!$H$7:$R$13254,11,FALSE)</f>
        <v>12.090400000000002</v>
      </c>
      <c r="R910" s="36">
        <f>VLOOKUP("HV_"&amp;$D910&amp;$E910&amp;VLOOKUP($F910,key!$L$3:$M$15,2,FALSE)&amp;$G910&amp;R$6,'HVAC wts'!$H$7:$R$13254,11,FALSE)</f>
        <v>258.44080000000002</v>
      </c>
      <c r="S910" s="36">
        <f t="shared" si="109"/>
        <v>1543.6191999999999</v>
      </c>
      <c r="T910" s="113"/>
      <c r="U910" s="113">
        <f>MATCH($A910&amp;U$6,'All applic'!$A$7:$A$59080,0)</f>
        <v>1111</v>
      </c>
      <c r="V910" s="113">
        <f>MATCH($A910&amp;V$6,'All applic'!$A$7:$A$59080,0)</f>
        <v>1112</v>
      </c>
      <c r="W910" s="113">
        <f>MATCH($A910&amp;W$6,'All applic'!$A$7:$A$59080,0)</f>
        <v>1114</v>
      </c>
      <c r="X910" s="113">
        <f>MATCH($A910&amp;X$6,'All applic'!$A$7:$A$59080,0)</f>
        <v>1113</v>
      </c>
      <c r="Y910" s="113">
        <f>MATCH($A910&amp;Y$6,'All applic'!$A$7:$A$59080,0)</f>
        <v>1111</v>
      </c>
      <c r="Z910" s="113">
        <f>MATCH($A910&amp;Z$6,'All applic'!$A$7:$A$59080,0)</f>
        <v>1114</v>
      </c>
      <c r="AA910" s="113"/>
      <c r="AB910" s="28">
        <f>INDEX('All applic'!$H$7:$H$59080,U910)</f>
        <v>1.1200000000000001</v>
      </c>
      <c r="AC910" s="28">
        <f>INDEX('All applic'!$H$7:$H$59080,V910)</f>
        <v>1.0860000000000001</v>
      </c>
      <c r="AD910" s="28">
        <f>INDEX('All applic'!$H$7:$H$59080,W910)</f>
        <v>1.01</v>
      </c>
      <c r="AE910" s="28">
        <f>INDEX('All applic'!$H$7:$H$59080,X910)</f>
        <v>0.94599999999999995</v>
      </c>
      <c r="AF910" s="28">
        <f>INDEX('All applic'!$H$7:$H$59080,Y910)</f>
        <v>1.1200000000000001</v>
      </c>
      <c r="AG910" s="28">
        <f>INDEX('All applic'!$H$7:$H$59080,Z910)</f>
        <v>1.01</v>
      </c>
      <c r="AH910" s="28"/>
      <c r="AI910" s="28">
        <f>INDEX('All applic'!$I$7:$I$59080,U910)</f>
        <v>1.5681818181818183</v>
      </c>
      <c r="AJ910" s="28">
        <f>INDEX('All applic'!$I$7:$I$59080,V910)</f>
        <v>1.5454545454545456</v>
      </c>
      <c r="AK910" s="28">
        <f>INDEX('All applic'!$I$7:$I$59080,W910)</f>
        <v>1.0227272727272727</v>
      </c>
      <c r="AL910" s="28">
        <f>INDEX('All applic'!$I$7:$I$59080,X910)</f>
        <v>1</v>
      </c>
      <c r="AM910" s="28">
        <f>INDEX('All applic'!$I$7:$I$59080,Y910)</f>
        <v>1.5681818181818183</v>
      </c>
      <c r="AN910" s="28">
        <f>INDEX('All applic'!$I$7:$I$59080,Z910)</f>
        <v>1.0227272727272727</v>
      </c>
      <c r="AO910" s="113"/>
      <c r="AP910" s="113">
        <f>INDEX('All applic'!$J$7:$J$59080,U910)</f>
        <v>-4.3E-3</v>
      </c>
      <c r="AQ910" s="113">
        <v>0</v>
      </c>
      <c r="AR910" s="113">
        <f>INDEX('All applic'!$J$7:$J$59080,W910)</f>
        <v>-4.3E-3</v>
      </c>
      <c r="AS910" s="113">
        <v>0</v>
      </c>
      <c r="AT910" s="113">
        <v>0</v>
      </c>
      <c r="AU910" s="113">
        <v>0</v>
      </c>
    </row>
    <row r="911" spans="1:47" x14ac:dyDescent="0.25">
      <c r="A911" s="113" t="str">
        <f t="shared" si="104"/>
        <v>CFLDMoMH06CZ07</v>
      </c>
      <c r="B911" s="113" t="str">
        <f t="shared" si="105"/>
        <v>CFLSCEDMoCZ07MH06</v>
      </c>
      <c r="C911" s="113" t="s">
        <v>118</v>
      </c>
      <c r="D911" s="113" t="s">
        <v>130</v>
      </c>
      <c r="E911" s="113" t="s">
        <v>1651</v>
      </c>
      <c r="F911" s="89" t="s">
        <v>1653</v>
      </c>
      <c r="G911" s="113" t="s">
        <v>106</v>
      </c>
      <c r="H911" s="113" t="s">
        <v>1662</v>
      </c>
      <c r="I911" s="115">
        <f t="shared" si="106"/>
        <v>0</v>
      </c>
      <c r="J911" s="115">
        <f t="shared" si="107"/>
        <v>0</v>
      </c>
      <c r="K911" s="115">
        <f t="shared" si="108"/>
        <v>0</v>
      </c>
      <c r="L911" s="113"/>
      <c r="M911" s="36">
        <f>VLOOKUP("HV_"&amp;$D911&amp;$E911&amp;VLOOKUP($F911,key!$L$3:$M$16,2,FALSE)&amp;$G911&amp;M$6,'HVAC wts'!$H$7:$R$13254,11,FALSE)</f>
        <v>0</v>
      </c>
      <c r="N911" s="36">
        <f>VLOOKUP("HV_"&amp;$D911&amp;$E911&amp;VLOOKUP($F911,key!$L$3:$M$15,2,FALSE)&amp;$G911&amp;N$6,'HVAC wts'!$H$7:$R$13254,11,FALSE)</f>
        <v>0</v>
      </c>
      <c r="O911" s="36">
        <f>VLOOKUP("HV_"&amp;$D911&amp;$E911&amp;VLOOKUP($F911,key!$L$3:$M$15,2,FALSE)&amp;$G911&amp;O$6,'HVAC wts'!$H$7:$R$13254,11,FALSE)</f>
        <v>0</v>
      </c>
      <c r="P911" s="36">
        <f>VLOOKUP("HV_"&amp;$D911&amp;$E911&amp;VLOOKUP($F911,key!$L$3:$M$15,2,FALSE)&amp;$G911&amp;P$6,'HVAC wts'!$H$7:$R$13254,11,FALSE)</f>
        <v>0</v>
      </c>
      <c r="Q911" s="36">
        <f>VLOOKUP("HV_"&amp;$D911&amp;$E911&amp;VLOOKUP($F911,key!$L$3:$M$15,2,FALSE)&amp;$G911&amp;Q$6,'HVAC wts'!$H$7:$R$13254,11,FALSE)</f>
        <v>0</v>
      </c>
      <c r="R911" s="36">
        <f>VLOOKUP("HV_"&amp;$D911&amp;$E911&amp;VLOOKUP($F911,key!$L$3:$M$15,2,FALSE)&amp;$G911&amp;R$6,'HVAC wts'!$H$7:$R$13254,11,FALSE)</f>
        <v>0</v>
      </c>
      <c r="S911" s="36">
        <f t="shared" si="109"/>
        <v>0</v>
      </c>
      <c r="T911" s="113"/>
      <c r="U911" s="113">
        <f>MATCH($A911&amp;U$6,'All applic'!$A$7:$A$59080,0)</f>
        <v>1115</v>
      </c>
      <c r="V911" s="113">
        <f>MATCH($A911&amp;V$6,'All applic'!$A$7:$A$59080,0)</f>
        <v>1116</v>
      </c>
      <c r="W911" s="113">
        <f>MATCH($A911&amp;W$6,'All applic'!$A$7:$A$59080,0)</f>
        <v>1118</v>
      </c>
      <c r="X911" s="113">
        <f>MATCH($A911&amp;X$6,'All applic'!$A$7:$A$59080,0)</f>
        <v>1117</v>
      </c>
      <c r="Y911" s="113">
        <f>MATCH($A911&amp;Y$6,'All applic'!$A$7:$A$59080,0)</f>
        <v>1115</v>
      </c>
      <c r="Z911" s="113">
        <f>MATCH($A911&amp;Z$6,'All applic'!$A$7:$A$59080,0)</f>
        <v>1118</v>
      </c>
      <c r="AA911" s="113"/>
      <c r="AB911" s="28">
        <f>INDEX('All applic'!$H$7:$H$59080,U911)</f>
        <v>1.1839999999999999</v>
      </c>
      <c r="AC911" s="28">
        <f>INDEX('All applic'!$H$7:$H$59080,V911)</f>
        <v>1.1020000000000001</v>
      </c>
      <c r="AD911" s="28">
        <f>INDEX('All applic'!$H$7:$H$59080,W911)</f>
        <v>1.004</v>
      </c>
      <c r="AE911" s="28">
        <f>INDEX('All applic'!$H$7:$H$59080,X911)</f>
        <v>0.86</v>
      </c>
      <c r="AF911" s="28">
        <f>INDEX('All applic'!$H$7:$H$59080,Y911)</f>
        <v>1.1839999999999999</v>
      </c>
      <c r="AG911" s="28">
        <f>INDEX('All applic'!$H$7:$H$59080,Z911)</f>
        <v>1.004</v>
      </c>
      <c r="AH911" s="28"/>
      <c r="AI911" s="28">
        <f>INDEX('All applic'!$I$7:$I$59080,U911)</f>
        <v>1.5227272727272729</v>
      </c>
      <c r="AJ911" s="28">
        <f>INDEX('All applic'!$I$7:$I$59080,V911)</f>
        <v>1.5227272727272729</v>
      </c>
      <c r="AK911" s="28">
        <f>INDEX('All applic'!$I$7:$I$59080,W911)</f>
        <v>1</v>
      </c>
      <c r="AL911" s="28">
        <f>INDEX('All applic'!$I$7:$I$59080,X911)</f>
        <v>1.0227272727272727</v>
      </c>
      <c r="AM911" s="28">
        <f>INDEX('All applic'!$I$7:$I$59080,Y911)</f>
        <v>1.5227272727272729</v>
      </c>
      <c r="AN911" s="28">
        <f>INDEX('All applic'!$I$7:$I$59080,Z911)</f>
        <v>1</v>
      </c>
      <c r="AO911" s="113"/>
      <c r="AP911" s="113">
        <f>INDEX('All applic'!$J$7:$J$59080,U911)</f>
        <v>-0.01</v>
      </c>
      <c r="AQ911" s="113">
        <v>0</v>
      </c>
      <c r="AR911" s="113">
        <f>INDEX('All applic'!$J$7:$J$59080,W911)</f>
        <v>-0.01</v>
      </c>
      <c r="AS911" s="113">
        <v>0</v>
      </c>
      <c r="AT911" s="113">
        <v>0</v>
      </c>
      <c r="AU911" s="113">
        <v>0</v>
      </c>
    </row>
    <row r="912" spans="1:47" x14ac:dyDescent="0.25">
      <c r="A912" s="113" t="str">
        <f t="shared" si="104"/>
        <v>CFLDMoMH06CZ08</v>
      </c>
      <c r="B912" s="113" t="str">
        <f t="shared" si="105"/>
        <v>CFLSCEDMoCZ08MH06</v>
      </c>
      <c r="C912" s="113" t="s">
        <v>118</v>
      </c>
      <c r="D912" s="113" t="s">
        <v>130</v>
      </c>
      <c r="E912" s="113" t="s">
        <v>1651</v>
      </c>
      <c r="F912" s="89" t="s">
        <v>1653</v>
      </c>
      <c r="G912" s="113" t="s">
        <v>107</v>
      </c>
      <c r="H912" s="113" t="s">
        <v>1662</v>
      </c>
      <c r="I912" s="115">
        <f t="shared" si="106"/>
        <v>1.147893769354364</v>
      </c>
      <c r="J912" s="115">
        <f t="shared" si="107"/>
        <v>1.4911571745634602</v>
      </c>
      <c r="K912" s="115">
        <f t="shared" si="108"/>
        <v>-1.0492783505154635E-2</v>
      </c>
      <c r="L912" s="113"/>
      <c r="M912" s="36">
        <f>VLOOKUP("HV_"&amp;$D912&amp;$E912&amp;VLOOKUP($F912,key!$L$3:$M$16,2,FALSE)&amp;$G912&amp;M$6,'HVAC wts'!$H$7:$R$13254,11,FALSE)</f>
        <v>293.82639999999998</v>
      </c>
      <c r="N912" s="36">
        <f>VLOOKUP("HV_"&amp;$D912&amp;$E912&amp;VLOOKUP($F912,key!$L$3:$M$15,2,FALSE)&amp;$G912&amp;N$6,'HVAC wts'!$H$7:$R$13254,11,FALSE)</f>
        <v>41.975200000000001</v>
      </c>
      <c r="O912" s="36">
        <f>VLOOKUP("HV_"&amp;$D912&amp;$E912&amp;VLOOKUP($F912,key!$L$3:$M$15,2,FALSE)&amp;$G912&amp;O$6,'HVAC wts'!$H$7:$R$13254,11,FALSE)</f>
        <v>49.783999999999999</v>
      </c>
      <c r="P912" s="36">
        <f>VLOOKUP("HV_"&amp;$D912&amp;$E912&amp;VLOOKUP($F912,key!$L$3:$M$15,2,FALSE)&amp;$G912&amp;P$6,'HVAC wts'!$H$7:$R$13254,11,FALSE)</f>
        <v>7.112000000000001</v>
      </c>
      <c r="Q912" s="36">
        <f>VLOOKUP("HV_"&amp;$D912&amp;$E912&amp;VLOOKUP($F912,key!$L$3:$M$15,2,FALSE)&amp;$G912&amp;Q$6,'HVAC wts'!$H$7:$R$13254,11,FALSE)</f>
        <v>71.35784000000001</v>
      </c>
      <c r="R912" s="36">
        <f>VLOOKUP("HV_"&amp;$D912&amp;$E912&amp;VLOOKUP($F912,key!$L$3:$M$15,2,FALSE)&amp;$G912&amp;R$6,'HVAC wts'!$H$7:$R$13254,11,FALSE)</f>
        <v>12.090400000000002</v>
      </c>
      <c r="S912" s="36">
        <f t="shared" si="109"/>
        <v>476.14584000000002</v>
      </c>
      <c r="T912" s="113"/>
      <c r="U912" s="113">
        <f>MATCH($A912&amp;U$6,'All applic'!$A$7:$A$59080,0)</f>
        <v>1119</v>
      </c>
      <c r="V912" s="113">
        <f>MATCH($A912&amp;V$6,'All applic'!$A$7:$A$59080,0)</f>
        <v>1120</v>
      </c>
      <c r="W912" s="113">
        <f>MATCH($A912&amp;W$6,'All applic'!$A$7:$A$59080,0)</f>
        <v>1122</v>
      </c>
      <c r="X912" s="113">
        <f>MATCH($A912&amp;X$6,'All applic'!$A$7:$A$59080,0)</f>
        <v>1121</v>
      </c>
      <c r="Y912" s="113">
        <f>MATCH($A912&amp;Y$6,'All applic'!$A$7:$A$59080,0)</f>
        <v>1119</v>
      </c>
      <c r="Z912" s="113">
        <f>MATCH($A912&amp;Z$6,'All applic'!$A$7:$A$59080,0)</f>
        <v>1122</v>
      </c>
      <c r="AA912" s="113"/>
      <c r="AB912" s="28">
        <f>INDEX('All applic'!$H$7:$H$59080,U912)</f>
        <v>1.1859999999999999</v>
      </c>
      <c r="AC912" s="28">
        <f>INDEX('All applic'!$H$7:$H$59080,V912)</f>
        <v>1.0880000000000001</v>
      </c>
      <c r="AD912" s="28">
        <f>INDEX('All applic'!$H$7:$H$59080,W912)</f>
        <v>1.002</v>
      </c>
      <c r="AE912" s="28">
        <f>INDEX('All applic'!$H$7:$H$59080,X912)</f>
        <v>0.81399999999999995</v>
      </c>
      <c r="AF912" s="28">
        <f>INDEX('All applic'!$H$7:$H$59080,Y912)</f>
        <v>1.1859999999999999</v>
      </c>
      <c r="AG912" s="28">
        <f>INDEX('All applic'!$H$7:$H$59080,Z912)</f>
        <v>1.002</v>
      </c>
      <c r="AH912" s="28"/>
      <c r="AI912" s="28">
        <f>INDEX('All applic'!$I$7:$I$59080,U912)</f>
        <v>1.5681818181818183</v>
      </c>
      <c r="AJ912" s="28">
        <f>INDEX('All applic'!$I$7:$I$59080,V912)</f>
        <v>1.5909090909090911</v>
      </c>
      <c r="AK912" s="28">
        <f>INDEX('All applic'!$I$7:$I$59080,W912)</f>
        <v>1.0227272727272727</v>
      </c>
      <c r="AL912" s="28">
        <f>INDEX('All applic'!$I$7:$I$59080,X912)</f>
        <v>1.0227272727272727</v>
      </c>
      <c r="AM912" s="28">
        <f>INDEX('All applic'!$I$7:$I$59080,Y912)</f>
        <v>1.5681818181818183</v>
      </c>
      <c r="AN912" s="28">
        <f>INDEX('All applic'!$I$7:$I$59080,Z912)</f>
        <v>1.0227272727272727</v>
      </c>
      <c r="AO912" s="113"/>
      <c r="AP912" s="113">
        <f>INDEX('All applic'!$J$7:$J$59080,U912)</f>
        <v>-1.4539999999999999E-2</v>
      </c>
      <c r="AQ912" s="113">
        <v>0</v>
      </c>
      <c r="AR912" s="113">
        <f>INDEX('All applic'!$J$7:$J$59080,W912)</f>
        <v>-1.4539999999999999E-2</v>
      </c>
      <c r="AS912" s="113">
        <v>0</v>
      </c>
      <c r="AT912" s="113">
        <v>0</v>
      </c>
      <c r="AU912" s="113">
        <v>0</v>
      </c>
    </row>
    <row r="913" spans="1:47" x14ac:dyDescent="0.25">
      <c r="A913" s="113" t="str">
        <f t="shared" si="104"/>
        <v>CFLDMoMH06CZ09</v>
      </c>
      <c r="B913" s="113" t="str">
        <f t="shared" si="105"/>
        <v>CFLSCEDMoCZ09MH06</v>
      </c>
      <c r="C913" s="113" t="s">
        <v>118</v>
      </c>
      <c r="D913" s="113" t="s">
        <v>130</v>
      </c>
      <c r="E913" s="113" t="s">
        <v>1651</v>
      </c>
      <c r="F913" s="89" t="s">
        <v>1653</v>
      </c>
      <c r="G913" s="113" t="s">
        <v>108</v>
      </c>
      <c r="H913" s="113" t="s">
        <v>1662</v>
      </c>
      <c r="I913" s="115">
        <f t="shared" si="106"/>
        <v>1.1184536082474226</v>
      </c>
      <c r="J913" s="115">
        <f t="shared" si="107"/>
        <v>1.6387066541705715</v>
      </c>
      <c r="K913" s="115">
        <f t="shared" si="108"/>
        <v>-1.1705154639175253E-2</v>
      </c>
      <c r="L913" s="113"/>
      <c r="M913" s="36">
        <f>VLOOKUP("HV_"&amp;$D913&amp;$E913&amp;VLOOKUP($F913,key!$L$3:$M$16,2,FALSE)&amp;$G913&amp;M$6,'HVAC wts'!$H$7:$R$13254,11,FALSE)</f>
        <v>741.45399999999995</v>
      </c>
      <c r="N913" s="36">
        <f>VLOOKUP("HV_"&amp;$D913&amp;$E913&amp;VLOOKUP($F913,key!$L$3:$M$15,2,FALSE)&amp;$G913&amp;N$6,'HVAC wts'!$H$7:$R$13254,11,FALSE)</f>
        <v>105.92200000000001</v>
      </c>
      <c r="O913" s="36">
        <f>VLOOKUP("HV_"&amp;$D913&amp;$E913&amp;VLOOKUP($F913,key!$L$3:$M$15,2,FALSE)&amp;$G913&amp;O$6,'HVAC wts'!$H$7:$R$13254,11,FALSE)</f>
        <v>0</v>
      </c>
      <c r="P913" s="36">
        <f>VLOOKUP("HV_"&amp;$D913&amp;$E913&amp;VLOOKUP($F913,key!$L$3:$M$15,2,FALSE)&amp;$G913&amp;P$6,'HVAC wts'!$H$7:$R$13254,11,FALSE)</f>
        <v>0</v>
      </c>
      <c r="Q913" s="36">
        <f>VLOOKUP("HV_"&amp;$D913&amp;$E913&amp;VLOOKUP($F913,key!$L$3:$M$15,2,FALSE)&amp;$G913&amp;Q$6,'HVAC wts'!$H$7:$R$13254,11,FALSE)</f>
        <v>180.06740000000002</v>
      </c>
      <c r="R913" s="36">
        <f>VLOOKUP("HV_"&amp;$D913&amp;$E913&amp;VLOOKUP($F913,key!$L$3:$M$15,2,FALSE)&amp;$G913&amp;R$6,'HVAC wts'!$H$7:$R$13254,11,FALSE)</f>
        <v>0</v>
      </c>
      <c r="S913" s="36">
        <f t="shared" si="109"/>
        <v>1027.4434000000001</v>
      </c>
      <c r="T913" s="113"/>
      <c r="U913" s="113">
        <f>MATCH($A913&amp;U$6,'All applic'!$A$7:$A$59080,0)</f>
        <v>1123</v>
      </c>
      <c r="V913" s="113">
        <f>MATCH($A913&amp;V$6,'All applic'!$A$7:$A$59080,0)</f>
        <v>1124</v>
      </c>
      <c r="W913" s="113">
        <f>MATCH($A913&amp;W$6,'All applic'!$A$7:$A$59080,0)</f>
        <v>1126</v>
      </c>
      <c r="X913" s="113">
        <f>MATCH($A913&amp;X$6,'All applic'!$A$7:$A$59080,0)</f>
        <v>1125</v>
      </c>
      <c r="Y913" s="113">
        <f>MATCH($A913&amp;Y$6,'All applic'!$A$7:$A$59080,0)</f>
        <v>1123</v>
      </c>
      <c r="Z913" s="113">
        <f>MATCH($A913&amp;Z$6,'All applic'!$A$7:$A$59080,0)</f>
        <v>1126</v>
      </c>
      <c r="AA913" s="113"/>
      <c r="AB913" s="28">
        <f>INDEX('All applic'!$H$7:$H$59080,U913)</f>
        <v>1.1299999999999999</v>
      </c>
      <c r="AC913" s="28">
        <f>INDEX('All applic'!$H$7:$H$59080,V913)</f>
        <v>1.018</v>
      </c>
      <c r="AD913" s="28">
        <f>INDEX('All applic'!$H$7:$H$59080,W913)</f>
        <v>1</v>
      </c>
      <c r="AE913" s="28">
        <f>INDEX('All applic'!$H$7:$H$59080,X913)</f>
        <v>0.78600000000000003</v>
      </c>
      <c r="AF913" s="28">
        <f>INDEX('All applic'!$H$7:$H$59080,Y913)</f>
        <v>1.1299999999999999</v>
      </c>
      <c r="AG913" s="28">
        <f>INDEX('All applic'!$H$7:$H$59080,Z913)</f>
        <v>1</v>
      </c>
      <c r="AH913" s="28"/>
      <c r="AI913" s="28">
        <f>INDEX('All applic'!$I$7:$I$59080,U913)</f>
        <v>1.6363636363636362</v>
      </c>
      <c r="AJ913" s="28">
        <f>INDEX('All applic'!$I$7:$I$59080,V913)</f>
        <v>1.6590909090909092</v>
      </c>
      <c r="AK913" s="28">
        <f>INDEX('All applic'!$I$7:$I$59080,W913)</f>
        <v>1.0227272727272727</v>
      </c>
      <c r="AL913" s="28">
        <f>INDEX('All applic'!$I$7:$I$59080,X913)</f>
        <v>1.0227272727272727</v>
      </c>
      <c r="AM913" s="28">
        <f>INDEX('All applic'!$I$7:$I$59080,Y913)</f>
        <v>1.6363636363636362</v>
      </c>
      <c r="AN913" s="28">
        <f>INDEX('All applic'!$I$7:$I$59080,Z913)</f>
        <v>1.0227272727272727</v>
      </c>
      <c r="AO913" s="113"/>
      <c r="AP913" s="113">
        <f>INDEX('All applic'!$J$7:$J$59080,U913)</f>
        <v>-1.6219999999999998E-2</v>
      </c>
      <c r="AQ913" s="113">
        <v>0</v>
      </c>
      <c r="AR913" s="113">
        <f>INDEX('All applic'!$J$7:$J$59080,W913)</f>
        <v>-1.626E-2</v>
      </c>
      <c r="AS913" s="113">
        <v>0</v>
      </c>
      <c r="AT913" s="113">
        <v>0</v>
      </c>
      <c r="AU913" s="113">
        <v>0</v>
      </c>
    </row>
    <row r="914" spans="1:47" x14ac:dyDescent="0.25">
      <c r="A914" s="113" t="str">
        <f t="shared" si="104"/>
        <v>CFLDMoMH06CZ10</v>
      </c>
      <c r="B914" s="113" t="str">
        <f t="shared" si="105"/>
        <v>CFLSCEDMoCZ10MH06</v>
      </c>
      <c r="C914" s="113" t="s">
        <v>118</v>
      </c>
      <c r="D914" s="113" t="s">
        <v>130</v>
      </c>
      <c r="E914" s="113" t="s">
        <v>1651</v>
      </c>
      <c r="F914" s="89" t="s">
        <v>1653</v>
      </c>
      <c r="G914" s="113" t="s">
        <v>109</v>
      </c>
      <c r="H914" s="113" t="s">
        <v>1662</v>
      </c>
      <c r="I914" s="115">
        <f t="shared" si="106"/>
        <v>1.1528865979381444</v>
      </c>
      <c r="J914" s="115">
        <f t="shared" si="107"/>
        <v>1.5454545454545459</v>
      </c>
      <c r="K914" s="115">
        <f t="shared" si="108"/>
        <v>-1.5876288659793816E-2</v>
      </c>
      <c r="L914" s="113"/>
      <c r="M914" s="36">
        <f>VLOOKUP("HV_"&amp;$D914&amp;$E914&amp;VLOOKUP($F914,key!$L$3:$M$16,2,FALSE)&amp;$G914&amp;M$6,'HVAC wts'!$H$7:$R$13254,11,FALSE)</f>
        <v>191.85039999999998</v>
      </c>
      <c r="N914" s="36">
        <f>VLOOKUP("HV_"&amp;$D914&amp;$E914&amp;VLOOKUP($F914,key!$L$3:$M$15,2,FALSE)&amp;$G914&amp;N$6,'HVAC wts'!$H$7:$R$13254,11,FALSE)</f>
        <v>27.407200000000003</v>
      </c>
      <c r="O914" s="36">
        <f>VLOOKUP("HV_"&amp;$D914&amp;$E914&amp;VLOOKUP($F914,key!$L$3:$M$15,2,FALSE)&amp;$G914&amp;O$6,'HVAC wts'!$H$7:$R$13254,11,FALSE)</f>
        <v>0</v>
      </c>
      <c r="P914" s="36">
        <f>VLOOKUP("HV_"&amp;$D914&amp;$E914&amp;VLOOKUP($F914,key!$L$3:$M$15,2,FALSE)&amp;$G914&amp;P$6,'HVAC wts'!$H$7:$R$13254,11,FALSE)</f>
        <v>0</v>
      </c>
      <c r="Q914" s="36">
        <f>VLOOKUP("HV_"&amp;$D914&amp;$E914&amp;VLOOKUP($F914,key!$L$3:$M$15,2,FALSE)&amp;$G914&amp;Q$6,'HVAC wts'!$H$7:$R$13254,11,FALSE)</f>
        <v>46.592240000000004</v>
      </c>
      <c r="R914" s="36">
        <f>VLOOKUP("HV_"&amp;$D914&amp;$E914&amp;VLOOKUP($F914,key!$L$3:$M$15,2,FALSE)&amp;$G914&amp;R$6,'HVAC wts'!$H$7:$R$13254,11,FALSE)</f>
        <v>0</v>
      </c>
      <c r="S914" s="36">
        <f t="shared" si="109"/>
        <v>265.84983999999997</v>
      </c>
      <c r="T914" s="113"/>
      <c r="U914" s="113">
        <f>MATCH($A914&amp;U$6,'All applic'!$A$7:$A$59080,0)</f>
        <v>1127</v>
      </c>
      <c r="V914" s="113">
        <f>MATCH($A914&amp;V$6,'All applic'!$A$7:$A$59080,0)</f>
        <v>1128</v>
      </c>
      <c r="W914" s="113">
        <f>MATCH($A914&amp;W$6,'All applic'!$A$7:$A$59080,0)</f>
        <v>1130</v>
      </c>
      <c r="X914" s="113">
        <f>MATCH($A914&amp;X$6,'All applic'!$A$7:$A$59080,0)</f>
        <v>1129</v>
      </c>
      <c r="Y914" s="113">
        <f>MATCH($A914&amp;Y$6,'All applic'!$A$7:$A$59080,0)</f>
        <v>1127</v>
      </c>
      <c r="Z914" s="113">
        <f>MATCH($A914&amp;Z$6,'All applic'!$A$7:$A$59080,0)</f>
        <v>1130</v>
      </c>
      <c r="AA914" s="113"/>
      <c r="AB914" s="28">
        <f>INDEX('All applic'!$H$7:$H$59080,U914)</f>
        <v>1.17</v>
      </c>
      <c r="AC914" s="28">
        <f>INDEX('All applic'!$H$7:$H$59080,V914)</f>
        <v>1.004</v>
      </c>
      <c r="AD914" s="28">
        <f>INDEX('All applic'!$H$7:$H$59080,W914)</f>
        <v>0.996</v>
      </c>
      <c r="AE914" s="28">
        <f>INDEX('All applic'!$H$7:$H$59080,X914)</f>
        <v>0.72</v>
      </c>
      <c r="AF914" s="28">
        <f>INDEX('All applic'!$H$7:$H$59080,Y914)</f>
        <v>1.17</v>
      </c>
      <c r="AG914" s="28">
        <f>INDEX('All applic'!$H$7:$H$59080,Z914)</f>
        <v>0.996</v>
      </c>
      <c r="AH914" s="28"/>
      <c r="AI914" s="28">
        <f>INDEX('All applic'!$I$7:$I$59080,U914)</f>
        <v>1.5454545454545456</v>
      </c>
      <c r="AJ914" s="28">
        <f>INDEX('All applic'!$I$7:$I$59080,V914)</f>
        <v>1.5454545454545456</v>
      </c>
      <c r="AK914" s="28">
        <f>INDEX('All applic'!$I$7:$I$59080,W914)</f>
        <v>1.0227272727272727</v>
      </c>
      <c r="AL914" s="28">
        <f>INDEX('All applic'!$I$7:$I$59080,X914)</f>
        <v>1</v>
      </c>
      <c r="AM914" s="28">
        <f>INDEX('All applic'!$I$7:$I$59080,Y914)</f>
        <v>1.5454545454545456</v>
      </c>
      <c r="AN914" s="28">
        <f>INDEX('All applic'!$I$7:$I$59080,Z914)</f>
        <v>1.0227272727272727</v>
      </c>
      <c r="AO914" s="113"/>
      <c r="AP914" s="113">
        <f>INDEX('All applic'!$J$7:$J$59080,U914)</f>
        <v>-2.1999999999999999E-2</v>
      </c>
      <c r="AQ914" s="113">
        <v>0</v>
      </c>
      <c r="AR914" s="113">
        <f>INDEX('All applic'!$J$7:$J$59080,W914)</f>
        <v>-2.1999999999999999E-2</v>
      </c>
      <c r="AS914" s="113">
        <v>0</v>
      </c>
      <c r="AT914" s="113">
        <v>0</v>
      </c>
      <c r="AU914" s="113">
        <v>0</v>
      </c>
    </row>
    <row r="915" spans="1:47" x14ac:dyDescent="0.25">
      <c r="A915" s="113" t="str">
        <f t="shared" si="104"/>
        <v>CFLDMoMH06CZ11</v>
      </c>
      <c r="B915" s="113" t="str">
        <f t="shared" si="105"/>
        <v>CFLSCEDMoCZ11MH06</v>
      </c>
      <c r="C915" s="113" t="s">
        <v>118</v>
      </c>
      <c r="D915" s="113" t="s">
        <v>130</v>
      </c>
      <c r="E915" s="113" t="s">
        <v>1651</v>
      </c>
      <c r="F915" s="89" t="s">
        <v>1653</v>
      </c>
      <c r="G915" s="113" t="s">
        <v>110</v>
      </c>
      <c r="H915" s="113" t="s">
        <v>1662</v>
      </c>
      <c r="I915" s="115">
        <f t="shared" si="106"/>
        <v>0</v>
      </c>
      <c r="J915" s="115">
        <f t="shared" si="107"/>
        <v>0</v>
      </c>
      <c r="K915" s="115">
        <f t="shared" si="108"/>
        <v>0</v>
      </c>
      <c r="L915" s="113"/>
      <c r="M915" s="36">
        <f>VLOOKUP("HV_"&amp;$D915&amp;$E915&amp;VLOOKUP($F915,key!$L$3:$M$16,2,FALSE)&amp;$G915&amp;M$6,'HVAC wts'!$H$7:$R$13254,11,FALSE)</f>
        <v>0</v>
      </c>
      <c r="N915" s="36">
        <f>VLOOKUP("HV_"&amp;$D915&amp;$E915&amp;VLOOKUP($F915,key!$L$3:$M$15,2,FALSE)&amp;$G915&amp;N$6,'HVAC wts'!$H$7:$R$13254,11,FALSE)</f>
        <v>0</v>
      </c>
      <c r="O915" s="36">
        <f>VLOOKUP("HV_"&amp;$D915&amp;$E915&amp;VLOOKUP($F915,key!$L$3:$M$15,2,FALSE)&amp;$G915&amp;O$6,'HVAC wts'!$H$7:$R$13254,11,FALSE)</f>
        <v>0</v>
      </c>
      <c r="P915" s="36">
        <f>VLOOKUP("HV_"&amp;$D915&amp;$E915&amp;VLOOKUP($F915,key!$L$3:$M$15,2,FALSE)&amp;$G915&amp;P$6,'HVAC wts'!$H$7:$R$13254,11,FALSE)</f>
        <v>0</v>
      </c>
      <c r="Q915" s="36">
        <f>VLOOKUP("HV_"&amp;$D915&amp;$E915&amp;VLOOKUP($F915,key!$L$3:$M$15,2,FALSE)&amp;$G915&amp;Q$6,'HVAC wts'!$H$7:$R$13254,11,FALSE)</f>
        <v>0</v>
      </c>
      <c r="R915" s="36">
        <f>VLOOKUP("HV_"&amp;$D915&amp;$E915&amp;VLOOKUP($F915,key!$L$3:$M$15,2,FALSE)&amp;$G915&amp;R$6,'HVAC wts'!$H$7:$R$13254,11,FALSE)</f>
        <v>0</v>
      </c>
      <c r="S915" s="36">
        <f t="shared" si="109"/>
        <v>0</v>
      </c>
      <c r="T915" s="113"/>
      <c r="U915" s="113">
        <f>MATCH($A915&amp;U$6,'All applic'!$A$7:$A$59080,0)</f>
        <v>1131</v>
      </c>
      <c r="V915" s="113">
        <f>MATCH($A915&amp;V$6,'All applic'!$A$7:$A$59080,0)</f>
        <v>1132</v>
      </c>
      <c r="W915" s="113">
        <f>MATCH($A915&amp;W$6,'All applic'!$A$7:$A$59080,0)</f>
        <v>1134</v>
      </c>
      <c r="X915" s="113">
        <f>MATCH($A915&amp;X$6,'All applic'!$A$7:$A$59080,0)</f>
        <v>1133</v>
      </c>
      <c r="Y915" s="113">
        <f>MATCH($A915&amp;Y$6,'All applic'!$A$7:$A$59080,0)</f>
        <v>1131</v>
      </c>
      <c r="Z915" s="113">
        <f>MATCH($A915&amp;Z$6,'All applic'!$A$7:$A$59080,0)</f>
        <v>1134</v>
      </c>
      <c r="AA915" s="113"/>
      <c r="AB915" s="28">
        <f>INDEX('All applic'!$H$7:$H$59080,U915)</f>
        <v>1.1479999999999999</v>
      </c>
      <c r="AC915" s="28">
        <f>INDEX('All applic'!$H$7:$H$59080,V915)</f>
        <v>0.98</v>
      </c>
      <c r="AD915" s="28">
        <f>INDEX('All applic'!$H$7:$H$59080,W915)</f>
        <v>0.998</v>
      </c>
      <c r="AE915" s="28">
        <f>INDEX('All applic'!$H$7:$H$59080,X915)</f>
        <v>0.74</v>
      </c>
      <c r="AF915" s="28">
        <f>INDEX('All applic'!$H$7:$H$59080,Y915)</f>
        <v>1.1479999999999999</v>
      </c>
      <c r="AG915" s="28">
        <f>INDEX('All applic'!$H$7:$H$59080,Z915)</f>
        <v>0.998</v>
      </c>
      <c r="AH915" s="28"/>
      <c r="AI915" s="28">
        <f>INDEX('All applic'!$I$7:$I$59080,U915)</f>
        <v>1.7804878048780486</v>
      </c>
      <c r="AJ915" s="28">
        <f>INDEX('All applic'!$I$7:$I$59080,V915)</f>
        <v>1.7804878048780486</v>
      </c>
      <c r="AK915" s="28">
        <f>INDEX('All applic'!$I$7:$I$59080,W915)</f>
        <v>1</v>
      </c>
      <c r="AL915" s="28">
        <f>INDEX('All applic'!$I$7:$I$59080,X915)</f>
        <v>1</v>
      </c>
      <c r="AM915" s="28">
        <f>INDEX('All applic'!$I$7:$I$59080,Y915)</f>
        <v>1.7804878048780486</v>
      </c>
      <c r="AN915" s="28">
        <f>INDEX('All applic'!$I$7:$I$59080,Z915)</f>
        <v>1</v>
      </c>
      <c r="AO915" s="113"/>
      <c r="AP915" s="113">
        <f>INDEX('All applic'!$J$7:$J$59080,U915)</f>
        <v>-2.06E-2</v>
      </c>
      <c r="AQ915" s="113">
        <v>0</v>
      </c>
      <c r="AR915" s="113">
        <f>INDEX('All applic'!$J$7:$J$59080,W915)</f>
        <v>-2.06E-2</v>
      </c>
      <c r="AS915" s="113">
        <v>0</v>
      </c>
      <c r="AT915" s="113">
        <v>0</v>
      </c>
      <c r="AU915" s="113">
        <v>0</v>
      </c>
    </row>
    <row r="916" spans="1:47" x14ac:dyDescent="0.25">
      <c r="A916" s="113" t="str">
        <f t="shared" si="104"/>
        <v>CFLDMoMH06CZ12</v>
      </c>
      <c r="B916" s="113" t="str">
        <f t="shared" si="105"/>
        <v>CFLSCEDMoCZ12MH06</v>
      </c>
      <c r="C916" s="113" t="s">
        <v>118</v>
      </c>
      <c r="D916" s="113" t="s">
        <v>130</v>
      </c>
      <c r="E916" s="113" t="s">
        <v>1651</v>
      </c>
      <c r="F916" s="89" t="s">
        <v>1653</v>
      </c>
      <c r="G916" s="113" t="s">
        <v>111</v>
      </c>
      <c r="H916" s="113" t="s">
        <v>1662</v>
      </c>
      <c r="I916" s="115">
        <f t="shared" si="106"/>
        <v>0</v>
      </c>
      <c r="J916" s="115">
        <f t="shared" si="107"/>
        <v>0</v>
      </c>
      <c r="K916" s="115">
        <f t="shared" si="108"/>
        <v>0</v>
      </c>
      <c r="L916" s="113"/>
      <c r="M916" s="36">
        <f>VLOOKUP("HV_"&amp;$D916&amp;$E916&amp;VLOOKUP($F916,key!$L$3:$M$16,2,FALSE)&amp;$G916&amp;M$6,'HVAC wts'!$H$7:$R$13254,11,FALSE)</f>
        <v>0</v>
      </c>
      <c r="N916" s="36">
        <f>VLOOKUP("HV_"&amp;$D916&amp;$E916&amp;VLOOKUP($F916,key!$L$3:$M$15,2,FALSE)&amp;$G916&amp;N$6,'HVAC wts'!$H$7:$R$13254,11,FALSE)</f>
        <v>0</v>
      </c>
      <c r="O916" s="36">
        <f>VLOOKUP("HV_"&amp;$D916&amp;$E916&amp;VLOOKUP($F916,key!$L$3:$M$15,2,FALSE)&amp;$G916&amp;O$6,'HVAC wts'!$H$7:$R$13254,11,FALSE)</f>
        <v>0</v>
      </c>
      <c r="P916" s="36">
        <f>VLOOKUP("HV_"&amp;$D916&amp;$E916&amp;VLOOKUP($F916,key!$L$3:$M$15,2,FALSE)&amp;$G916&amp;P$6,'HVAC wts'!$H$7:$R$13254,11,FALSE)</f>
        <v>0</v>
      </c>
      <c r="Q916" s="36">
        <f>VLOOKUP("HV_"&amp;$D916&amp;$E916&amp;VLOOKUP($F916,key!$L$3:$M$15,2,FALSE)&amp;$G916&amp;Q$6,'HVAC wts'!$H$7:$R$13254,11,FALSE)</f>
        <v>0</v>
      </c>
      <c r="R916" s="36">
        <f>VLOOKUP("HV_"&amp;$D916&amp;$E916&amp;VLOOKUP($F916,key!$L$3:$M$15,2,FALSE)&amp;$G916&amp;R$6,'HVAC wts'!$H$7:$R$13254,11,FALSE)</f>
        <v>0</v>
      </c>
      <c r="S916" s="36">
        <f t="shared" si="109"/>
        <v>0</v>
      </c>
      <c r="T916" s="113"/>
      <c r="U916" s="113">
        <f>MATCH($A916&amp;U$6,'All applic'!$A$7:$A$59080,0)</f>
        <v>1135</v>
      </c>
      <c r="V916" s="113">
        <f>MATCH($A916&amp;V$6,'All applic'!$A$7:$A$59080,0)</f>
        <v>1136</v>
      </c>
      <c r="W916" s="113">
        <f>MATCH($A916&amp;W$6,'All applic'!$A$7:$A$59080,0)</f>
        <v>1138</v>
      </c>
      <c r="X916" s="113">
        <f>MATCH($A916&amp;X$6,'All applic'!$A$7:$A$59080,0)</f>
        <v>1137</v>
      </c>
      <c r="Y916" s="113">
        <f>MATCH($A916&amp;Y$6,'All applic'!$A$7:$A$59080,0)</f>
        <v>1135</v>
      </c>
      <c r="Z916" s="113">
        <f>MATCH($A916&amp;Z$6,'All applic'!$A$7:$A$59080,0)</f>
        <v>1138</v>
      </c>
      <c r="AA916" s="113"/>
      <c r="AB916" s="28">
        <f>INDEX('All applic'!$H$7:$H$59080,U916)</f>
        <v>1.1200000000000001</v>
      </c>
      <c r="AC916" s="28">
        <f>INDEX('All applic'!$H$7:$H$59080,V916)</f>
        <v>0.91</v>
      </c>
      <c r="AD916" s="28">
        <f>INDEX('All applic'!$H$7:$H$59080,W916)</f>
        <v>0.99199999999999999</v>
      </c>
      <c r="AE916" s="28">
        <f>INDEX('All applic'!$H$7:$H$59080,X916)</f>
        <v>0.65200000000000002</v>
      </c>
      <c r="AF916" s="28">
        <f>INDEX('All applic'!$H$7:$H$59080,Y916)</f>
        <v>1.1200000000000001</v>
      </c>
      <c r="AG916" s="28">
        <f>INDEX('All applic'!$H$7:$H$59080,Z916)</f>
        <v>0.99199999999999999</v>
      </c>
      <c r="AH916" s="28"/>
      <c r="AI916" s="28">
        <f>INDEX('All applic'!$I$7:$I$59080,U916)</f>
        <v>1.7073170731707319</v>
      </c>
      <c r="AJ916" s="28">
        <f>INDEX('All applic'!$I$7:$I$59080,V916)</f>
        <v>1.7073170731707319</v>
      </c>
      <c r="AK916" s="28">
        <f>INDEX('All applic'!$I$7:$I$59080,W916)</f>
        <v>1</v>
      </c>
      <c r="AL916" s="28">
        <f>INDEX('All applic'!$I$7:$I$59080,X916)</f>
        <v>1</v>
      </c>
      <c r="AM916" s="28">
        <f>INDEX('All applic'!$I$7:$I$59080,Y916)</f>
        <v>1.7073170731707319</v>
      </c>
      <c r="AN916" s="28">
        <f>INDEX('All applic'!$I$7:$I$59080,Z916)</f>
        <v>1</v>
      </c>
      <c r="AO916" s="113"/>
      <c r="AP916" s="113">
        <f>INDEX('All applic'!$J$7:$J$59080,U916)</f>
        <v>-2.7E-2</v>
      </c>
      <c r="AQ916" s="113">
        <v>0</v>
      </c>
      <c r="AR916" s="113">
        <f>INDEX('All applic'!$J$7:$J$59080,W916)</f>
        <v>-2.6800000000000001E-2</v>
      </c>
      <c r="AS916" s="113">
        <v>0</v>
      </c>
      <c r="AT916" s="113">
        <v>0</v>
      </c>
      <c r="AU916" s="113">
        <v>0</v>
      </c>
    </row>
    <row r="917" spans="1:47" x14ac:dyDescent="0.25">
      <c r="A917" s="113" t="str">
        <f t="shared" si="104"/>
        <v>CFLDMoMH06CZ13</v>
      </c>
      <c r="B917" s="113" t="str">
        <f t="shared" si="105"/>
        <v>CFLSCEDMoCZ13MH06</v>
      </c>
      <c r="C917" s="113" t="s">
        <v>118</v>
      </c>
      <c r="D917" s="113" t="s">
        <v>130</v>
      </c>
      <c r="E917" s="113" t="s">
        <v>1651</v>
      </c>
      <c r="F917" s="89" t="s">
        <v>1653</v>
      </c>
      <c r="G917" s="113" t="s">
        <v>112</v>
      </c>
      <c r="H917" s="113" t="s">
        <v>1662</v>
      </c>
      <c r="I917" s="115">
        <f t="shared" si="106"/>
        <v>1.0710270914566564</v>
      </c>
      <c r="J917" s="115">
        <f t="shared" si="107"/>
        <v>1.3218556637289394</v>
      </c>
      <c r="K917" s="115">
        <f t="shared" si="108"/>
        <v>-1.6680746369780553E-2</v>
      </c>
      <c r="L917" s="113"/>
      <c r="M917" s="36">
        <f>VLOOKUP("HV_"&amp;$D917&amp;$E917&amp;VLOOKUP($F917,key!$L$3:$M$16,2,FALSE)&amp;$G917&amp;M$6,'HVAC wts'!$H$7:$R$13254,11,FALSE)</f>
        <v>0.41404112725327441</v>
      </c>
      <c r="N917" s="36">
        <f>VLOOKUP("HV_"&amp;$D917&amp;$E917&amp;VLOOKUP($F917,key!$L$3:$M$15,2,FALSE)&amp;$G917&amp;N$6,'HVAC wts'!$H$7:$R$13254,11,FALSE)</f>
        <v>5.9148732464753495E-2</v>
      </c>
      <c r="O917" s="36">
        <f>VLOOKUP("HV_"&amp;$D917&amp;$E917&amp;VLOOKUP($F917,key!$L$3:$M$15,2,FALSE)&amp;$G917&amp;O$6,'HVAC wts'!$H$7:$R$13254,11,FALSE)</f>
        <v>0.307608357282808</v>
      </c>
      <c r="P917" s="36">
        <f>VLOOKUP("HV_"&amp;$D917&amp;$E917&amp;VLOOKUP($F917,key!$L$3:$M$15,2,FALSE)&amp;$G917&amp;P$6,'HVAC wts'!$H$7:$R$13254,11,FALSE)</f>
        <v>4.3944051040401139E-2</v>
      </c>
      <c r="Q917" s="36">
        <f>VLOOKUP("HV_"&amp;$D917&amp;$E917&amp;VLOOKUP($F917,key!$L$3:$M$15,2,FALSE)&amp;$G917&amp;Q$6,'HVAC wts'!$H$7:$R$13254,11,FALSE)</f>
        <v>0.10055284519008094</v>
      </c>
      <c r="R917" s="36">
        <f>VLOOKUP("HV_"&amp;$D917&amp;$E917&amp;VLOOKUP($F917,key!$L$3:$M$15,2,FALSE)&amp;$G917&amp;R$6,'HVAC wts'!$H$7:$R$13254,11,FALSE)</f>
        <v>7.470488676868195E-2</v>
      </c>
      <c r="S917" s="36">
        <f t="shared" si="109"/>
        <v>0.99999999999999978</v>
      </c>
      <c r="T917" s="113"/>
      <c r="U917" s="113">
        <f>MATCH($A917&amp;U$6,'All applic'!$A$7:$A$59080,0)</f>
        <v>1139</v>
      </c>
      <c r="V917" s="113">
        <f>MATCH($A917&amp;V$6,'All applic'!$A$7:$A$59080,0)</f>
        <v>1140</v>
      </c>
      <c r="W917" s="113">
        <f>MATCH($A917&amp;W$6,'All applic'!$A$7:$A$59080,0)</f>
        <v>1142</v>
      </c>
      <c r="X917" s="113">
        <f>MATCH($A917&amp;X$6,'All applic'!$A$7:$A$59080,0)</f>
        <v>1141</v>
      </c>
      <c r="Y917" s="113">
        <f>MATCH($A917&amp;Y$6,'All applic'!$A$7:$A$59080,0)</f>
        <v>1139</v>
      </c>
      <c r="Z917" s="113">
        <f>MATCH($A917&amp;Z$6,'All applic'!$A$7:$A$59080,0)</f>
        <v>1142</v>
      </c>
      <c r="AA917" s="113"/>
      <c r="AB917" s="28">
        <f>INDEX('All applic'!$H$7:$H$59080,U917)</f>
        <v>1.17</v>
      </c>
      <c r="AC917" s="28">
        <f>INDEX('All applic'!$H$7:$H$59080,V917)</f>
        <v>0.98199999999999998</v>
      </c>
      <c r="AD917" s="28">
        <f>INDEX('All applic'!$H$7:$H$59080,W917)</f>
        <v>0.99399999999999999</v>
      </c>
      <c r="AE917" s="28">
        <f>INDEX('All applic'!$H$7:$H$59080,X917)</f>
        <v>0.70199999999999996</v>
      </c>
      <c r="AF917" s="28">
        <f>INDEX('All applic'!$H$7:$H$59080,Y917)</f>
        <v>1.17</v>
      </c>
      <c r="AG917" s="28">
        <f>INDEX('All applic'!$H$7:$H$59080,Z917)</f>
        <v>0.99399999999999999</v>
      </c>
      <c r="AH917" s="28"/>
      <c r="AI917" s="28">
        <f>INDEX('All applic'!$I$7:$I$59080,U917)</f>
        <v>1.5609756097560976</v>
      </c>
      <c r="AJ917" s="28">
        <f>INDEX('All applic'!$I$7:$I$59080,V917)</f>
        <v>1.5609756097560976</v>
      </c>
      <c r="AK917" s="28">
        <f>INDEX('All applic'!$I$7:$I$59080,W917)</f>
        <v>1</v>
      </c>
      <c r="AL917" s="28">
        <f>INDEX('All applic'!$I$7:$I$59080,X917)</f>
        <v>1</v>
      </c>
      <c r="AM917" s="28">
        <f>INDEX('All applic'!$I$7:$I$59080,Y917)</f>
        <v>1.5609756097560976</v>
      </c>
      <c r="AN917" s="28">
        <f>INDEX('All applic'!$I$7:$I$59080,Z917)</f>
        <v>1</v>
      </c>
      <c r="AO917" s="113"/>
      <c r="AP917" s="113">
        <f>INDEX('All applic'!$J$7:$J$59080,U917)</f>
        <v>-2.3199999999999998E-2</v>
      </c>
      <c r="AQ917" s="113">
        <v>0</v>
      </c>
      <c r="AR917" s="113">
        <f>INDEX('All applic'!$J$7:$J$59080,W917)</f>
        <v>-2.3E-2</v>
      </c>
      <c r="AS917" s="113">
        <v>0</v>
      </c>
      <c r="AT917" s="113">
        <v>0</v>
      </c>
      <c r="AU917" s="113">
        <v>0</v>
      </c>
    </row>
    <row r="918" spans="1:47" x14ac:dyDescent="0.25">
      <c r="A918" s="113" t="str">
        <f t="shared" si="104"/>
        <v>CFLDMoMH06CZ14</v>
      </c>
      <c r="B918" s="113" t="str">
        <f t="shared" si="105"/>
        <v>CFLSCEDMoCZ14MH06</v>
      </c>
      <c r="C918" s="113" t="s">
        <v>118</v>
      </c>
      <c r="D918" s="113" t="s">
        <v>130</v>
      </c>
      <c r="E918" s="113" t="s">
        <v>1651</v>
      </c>
      <c r="F918" s="89" t="s">
        <v>1653</v>
      </c>
      <c r="G918" s="113" t="s">
        <v>113</v>
      </c>
      <c r="H918" s="113" t="s">
        <v>1662</v>
      </c>
      <c r="I918" s="115">
        <f t="shared" si="106"/>
        <v>1.0642765433461885</v>
      </c>
      <c r="J918" s="115">
        <f t="shared" si="107"/>
        <v>1.3394102606036016</v>
      </c>
      <c r="K918" s="115">
        <f t="shared" si="108"/>
        <v>-1.8062523667396156E-2</v>
      </c>
      <c r="L918" s="113"/>
      <c r="M918" s="36">
        <f>VLOOKUP("HV_"&amp;$D918&amp;$E918&amp;VLOOKUP($F918,key!$L$3:$M$16,2,FALSE)&amp;$G918&amp;M$6,'HVAC wts'!$H$7:$R$13254,11,FALSE)</f>
        <v>0.41404112725327441</v>
      </c>
      <c r="N918" s="36">
        <f>VLOOKUP("HV_"&amp;$D918&amp;$E918&amp;VLOOKUP($F918,key!$L$3:$M$15,2,FALSE)&amp;$G918&amp;N$6,'HVAC wts'!$H$7:$R$13254,11,FALSE)</f>
        <v>5.9148732464753495E-2</v>
      </c>
      <c r="O918" s="36">
        <f>VLOOKUP("HV_"&amp;$D918&amp;$E918&amp;VLOOKUP($F918,key!$L$3:$M$15,2,FALSE)&amp;$G918&amp;O$6,'HVAC wts'!$H$7:$R$13254,11,FALSE)</f>
        <v>0.307608357282808</v>
      </c>
      <c r="P918" s="36">
        <f>VLOOKUP("HV_"&amp;$D918&amp;$E918&amp;VLOOKUP($F918,key!$L$3:$M$15,2,FALSE)&amp;$G918&amp;P$6,'HVAC wts'!$H$7:$R$13254,11,FALSE)</f>
        <v>4.3944051040401139E-2</v>
      </c>
      <c r="Q918" s="36">
        <f>VLOOKUP("HV_"&amp;$D918&amp;$E918&amp;VLOOKUP($F918,key!$L$3:$M$15,2,FALSE)&amp;$G918&amp;Q$6,'HVAC wts'!$H$7:$R$13254,11,FALSE)</f>
        <v>0.10055284519008094</v>
      </c>
      <c r="R918" s="36">
        <f>VLOOKUP("HV_"&amp;$D918&amp;$E918&amp;VLOOKUP($F918,key!$L$3:$M$15,2,FALSE)&amp;$G918&amp;R$6,'HVAC wts'!$H$7:$R$13254,11,FALSE)</f>
        <v>7.470488676868195E-2</v>
      </c>
      <c r="S918" s="36">
        <f t="shared" si="109"/>
        <v>0.99999999999999978</v>
      </c>
      <c r="T918" s="113"/>
      <c r="U918" s="113">
        <f>MATCH($A918&amp;U$6,'All applic'!$A$7:$A$59080,0)</f>
        <v>1143</v>
      </c>
      <c r="V918" s="113">
        <f>MATCH($A918&amp;V$6,'All applic'!$A$7:$A$59080,0)</f>
        <v>1144</v>
      </c>
      <c r="W918" s="113">
        <f>MATCH($A918&amp;W$6,'All applic'!$A$7:$A$59080,0)</f>
        <v>1146</v>
      </c>
      <c r="X918" s="113">
        <f>MATCH($A918&amp;X$6,'All applic'!$A$7:$A$59080,0)</f>
        <v>1145</v>
      </c>
      <c r="Y918" s="113">
        <f>MATCH($A918&amp;Y$6,'All applic'!$A$7:$A$59080,0)</f>
        <v>1143</v>
      </c>
      <c r="Z918" s="113">
        <f>MATCH($A918&amp;Z$6,'All applic'!$A$7:$A$59080,0)</f>
        <v>1146</v>
      </c>
      <c r="AA918" s="113"/>
      <c r="AB918" s="28">
        <f>INDEX('All applic'!$H$7:$H$59080,U918)</f>
        <v>1.1659999999999999</v>
      </c>
      <c r="AC918" s="28">
        <f>INDEX('All applic'!$H$7:$H$59080,V918)</f>
        <v>0.92600000000000005</v>
      </c>
      <c r="AD918" s="28">
        <f>INDEX('All applic'!$H$7:$H$59080,W918)</f>
        <v>0.99199999999999999</v>
      </c>
      <c r="AE918" s="28">
        <f>INDEX('All applic'!$H$7:$H$59080,X918)</f>
        <v>0.68799999999999994</v>
      </c>
      <c r="AF918" s="28">
        <f>INDEX('All applic'!$H$7:$H$59080,Y918)</f>
        <v>1.1659999999999999</v>
      </c>
      <c r="AG918" s="28">
        <f>INDEX('All applic'!$H$7:$H$59080,Z918)</f>
        <v>0.99199999999999999</v>
      </c>
      <c r="AH918" s="28"/>
      <c r="AI918" s="28">
        <f>INDEX('All applic'!$I$7:$I$59080,U918)</f>
        <v>1.5714285714285714</v>
      </c>
      <c r="AJ918" s="28">
        <f>INDEX('All applic'!$I$7:$I$59080,V918)</f>
        <v>1.5952380952380953</v>
      </c>
      <c r="AK918" s="28">
        <f>INDEX('All applic'!$I$7:$I$59080,W918)</f>
        <v>1.0238095238095237</v>
      </c>
      <c r="AL918" s="28">
        <f>INDEX('All applic'!$I$7:$I$59080,X918)</f>
        <v>1.0238095238095237</v>
      </c>
      <c r="AM918" s="28">
        <f>INDEX('All applic'!$I$7:$I$59080,Y918)</f>
        <v>1.5714285714285714</v>
      </c>
      <c r="AN918" s="28">
        <f>INDEX('All applic'!$I$7:$I$59080,Z918)</f>
        <v>1.0238095238095237</v>
      </c>
      <c r="AO918" s="113"/>
      <c r="AP918" s="113">
        <f>INDEX('All applic'!$J$7:$J$59080,U918)</f>
        <v>-2.52E-2</v>
      </c>
      <c r="AQ918" s="113">
        <v>0</v>
      </c>
      <c r="AR918" s="113">
        <f>INDEX('All applic'!$J$7:$J$59080,W918)</f>
        <v>-2.4799999999999999E-2</v>
      </c>
      <c r="AS918" s="113">
        <v>0</v>
      </c>
      <c r="AT918" s="113">
        <v>0</v>
      </c>
      <c r="AU918" s="113">
        <v>0</v>
      </c>
    </row>
    <row r="919" spans="1:47" x14ac:dyDescent="0.25">
      <c r="A919" s="113" t="str">
        <f t="shared" si="104"/>
        <v>CFLDMoMH06CZ15</v>
      </c>
      <c r="B919" s="113" t="str">
        <f t="shared" si="105"/>
        <v>CFLSCEDMoCZ15MH06</v>
      </c>
      <c r="C919" s="113" t="s">
        <v>118</v>
      </c>
      <c r="D919" s="113" t="s">
        <v>130</v>
      </c>
      <c r="E919" s="113" t="s">
        <v>1651</v>
      </c>
      <c r="F919" s="89" t="s">
        <v>1653</v>
      </c>
      <c r="G919" s="113" t="s">
        <v>114</v>
      </c>
      <c r="H919" s="113" t="s">
        <v>1662</v>
      </c>
      <c r="I919" s="115">
        <f t="shared" si="106"/>
        <v>1.2398144329896907</v>
      </c>
      <c r="J919" s="115">
        <f t="shared" si="107"/>
        <v>1.5714285714285714</v>
      </c>
      <c r="K919" s="115">
        <f t="shared" si="108"/>
        <v>-6.523711340206185E-3</v>
      </c>
      <c r="L919" s="113"/>
      <c r="M919" s="36">
        <f>VLOOKUP("HV_"&amp;$D919&amp;$E919&amp;VLOOKUP($F919,key!$L$3:$M$16,2,FALSE)&amp;$G919&amp;M$6,'HVAC wts'!$H$7:$R$13254,11,FALSE)</f>
        <v>172.72359999999998</v>
      </c>
      <c r="N919" s="36">
        <f>VLOOKUP("HV_"&amp;$D919&amp;$E919&amp;VLOOKUP($F919,key!$L$3:$M$15,2,FALSE)&amp;$G919&amp;N$6,'HVAC wts'!$H$7:$R$13254,11,FALSE)</f>
        <v>24.674800000000001</v>
      </c>
      <c r="O919" s="36">
        <f>VLOOKUP("HV_"&amp;$D919&amp;$E919&amp;VLOOKUP($F919,key!$L$3:$M$15,2,FALSE)&amp;$G919&amp;O$6,'HVAC wts'!$H$7:$R$13254,11,FALSE)</f>
        <v>0</v>
      </c>
      <c r="P919" s="36">
        <f>VLOOKUP("HV_"&amp;$D919&amp;$E919&amp;VLOOKUP($F919,key!$L$3:$M$15,2,FALSE)&amp;$G919&amp;P$6,'HVAC wts'!$H$7:$R$13254,11,FALSE)</f>
        <v>0</v>
      </c>
      <c r="Q919" s="36">
        <f>VLOOKUP("HV_"&amp;$D919&amp;$E919&amp;VLOOKUP($F919,key!$L$3:$M$15,2,FALSE)&amp;$G919&amp;Q$6,'HVAC wts'!$H$7:$R$13254,11,FALSE)</f>
        <v>41.947160000000004</v>
      </c>
      <c r="R919" s="36">
        <f>VLOOKUP("HV_"&amp;$D919&amp;$E919&amp;VLOOKUP($F919,key!$L$3:$M$15,2,FALSE)&amp;$G919&amp;R$6,'HVAC wts'!$H$7:$R$13254,11,FALSE)</f>
        <v>0</v>
      </c>
      <c r="S919" s="36">
        <f t="shared" si="109"/>
        <v>239.34555999999998</v>
      </c>
      <c r="T919" s="113"/>
      <c r="U919" s="113">
        <f>MATCH($A919&amp;U$6,'All applic'!$A$7:$A$59080,0)</f>
        <v>1147</v>
      </c>
      <c r="V919" s="113">
        <f>MATCH($A919&amp;V$6,'All applic'!$A$7:$A$59080,0)</f>
        <v>1148</v>
      </c>
      <c r="W919" s="113">
        <f>MATCH($A919&amp;W$6,'All applic'!$A$7:$A$59080,0)</f>
        <v>1150</v>
      </c>
      <c r="X919" s="113">
        <f>MATCH($A919&amp;X$6,'All applic'!$A$7:$A$59080,0)</f>
        <v>1149</v>
      </c>
      <c r="Y919" s="113">
        <f>MATCH($A919&amp;Y$6,'All applic'!$A$7:$A$59080,0)</f>
        <v>1147</v>
      </c>
      <c r="Z919" s="113">
        <f>MATCH($A919&amp;Z$6,'All applic'!$A$7:$A$59080,0)</f>
        <v>1150</v>
      </c>
      <c r="AA919" s="113"/>
      <c r="AB919" s="28">
        <f>INDEX('All applic'!$H$7:$H$59080,U919)</f>
        <v>1.246</v>
      </c>
      <c r="AC919" s="28">
        <f>INDEX('All applic'!$H$7:$H$59080,V919)</f>
        <v>1.1859999999999999</v>
      </c>
      <c r="AD919" s="28">
        <f>INDEX('All applic'!$H$7:$H$59080,W919)</f>
        <v>1.002</v>
      </c>
      <c r="AE919" s="28">
        <f>INDEX('All applic'!$H$7:$H$59080,X919)</f>
        <v>0.88600000000000001</v>
      </c>
      <c r="AF919" s="28">
        <f>INDEX('All applic'!$H$7:$H$59080,Y919)</f>
        <v>1.246</v>
      </c>
      <c r="AG919" s="28">
        <f>INDEX('All applic'!$H$7:$H$59080,Z919)</f>
        <v>1.002</v>
      </c>
      <c r="AH919" s="28"/>
      <c r="AI919" s="28">
        <f>INDEX('All applic'!$I$7:$I$59080,U919)</f>
        <v>1.5714285714285714</v>
      </c>
      <c r="AJ919" s="28">
        <f>INDEX('All applic'!$I$7:$I$59080,V919)</f>
        <v>1.5714285714285714</v>
      </c>
      <c r="AK919" s="28">
        <f>INDEX('All applic'!$I$7:$I$59080,W919)</f>
        <v>1.0238095238095237</v>
      </c>
      <c r="AL919" s="28">
        <f>INDEX('All applic'!$I$7:$I$59080,X919)</f>
        <v>1.0238095238095237</v>
      </c>
      <c r="AM919" s="28">
        <f>INDEX('All applic'!$I$7:$I$59080,Y919)</f>
        <v>1.5714285714285714</v>
      </c>
      <c r="AN919" s="28">
        <f>INDEX('All applic'!$I$7:$I$59080,Z919)</f>
        <v>1.0238095238095237</v>
      </c>
      <c r="AO919" s="113"/>
      <c r="AP919" s="113">
        <f>INDEX('All applic'!$J$7:$J$59080,U919)</f>
        <v>-9.0399999999999994E-3</v>
      </c>
      <c r="AQ919" s="113">
        <v>0</v>
      </c>
      <c r="AR919" s="113">
        <f>INDEX('All applic'!$J$7:$J$59080,W919)</f>
        <v>-8.8599999999999998E-3</v>
      </c>
      <c r="AS919" s="113">
        <v>0</v>
      </c>
      <c r="AT919" s="113">
        <v>0</v>
      </c>
      <c r="AU919" s="113">
        <v>0</v>
      </c>
    </row>
    <row r="920" spans="1:47" x14ac:dyDescent="0.25">
      <c r="A920" s="113" t="str">
        <f t="shared" si="104"/>
        <v>CFLDMoMH06CZ16</v>
      </c>
      <c r="B920" s="113" t="str">
        <f t="shared" si="105"/>
        <v>CFLSCEDMoCZ16MH06</v>
      </c>
      <c r="C920" s="113" t="s">
        <v>118</v>
      </c>
      <c r="D920" s="113" t="s">
        <v>130</v>
      </c>
      <c r="E920" s="113" t="s">
        <v>1651</v>
      </c>
      <c r="F920" s="89" t="s">
        <v>1653</v>
      </c>
      <c r="G920" s="113" t="s">
        <v>115</v>
      </c>
      <c r="H920" s="113" t="s">
        <v>1662</v>
      </c>
      <c r="I920" s="115">
        <f t="shared" si="106"/>
        <v>1.0306597938144328</v>
      </c>
      <c r="J920" s="115">
        <f t="shared" si="107"/>
        <v>1.6829268292682928</v>
      </c>
      <c r="K920" s="115">
        <f t="shared" si="108"/>
        <v>-1.8618556701030926E-2</v>
      </c>
      <c r="L920" s="113"/>
      <c r="M920" s="36">
        <f>VLOOKUP("HV_"&amp;$D920&amp;$E920&amp;VLOOKUP($F920,key!$L$3:$M$16,2,FALSE)&amp;$G920&amp;M$6,'HVAC wts'!$H$7:$R$13254,11,FALSE)</f>
        <v>49.741999999999997</v>
      </c>
      <c r="N920" s="36">
        <f>VLOOKUP("HV_"&amp;$D920&amp;$E920&amp;VLOOKUP($F920,key!$L$3:$M$15,2,FALSE)&amp;$G920&amp;N$6,'HVAC wts'!$H$7:$R$13254,11,FALSE)</f>
        <v>7.1060000000000008</v>
      </c>
      <c r="O920" s="36">
        <f>VLOOKUP("HV_"&amp;$D920&amp;$E920&amp;VLOOKUP($F920,key!$L$3:$M$15,2,FALSE)&amp;$G920&amp;O$6,'HVAC wts'!$H$7:$R$13254,11,FALSE)</f>
        <v>0</v>
      </c>
      <c r="P920" s="36">
        <f>VLOOKUP("HV_"&amp;$D920&amp;$E920&amp;VLOOKUP($F920,key!$L$3:$M$15,2,FALSE)&amp;$G920&amp;P$6,'HVAC wts'!$H$7:$R$13254,11,FALSE)</f>
        <v>0</v>
      </c>
      <c r="Q920" s="36">
        <f>VLOOKUP("HV_"&amp;$D920&amp;$E920&amp;VLOOKUP($F920,key!$L$3:$M$15,2,FALSE)&amp;$G920&amp;Q$6,'HVAC wts'!$H$7:$R$13254,11,FALSE)</f>
        <v>12.080200000000001</v>
      </c>
      <c r="R920" s="36">
        <f>VLOOKUP("HV_"&amp;$D920&amp;$E920&amp;VLOOKUP($F920,key!$L$3:$M$15,2,FALSE)&amp;$G920&amp;R$6,'HVAC wts'!$H$7:$R$13254,11,FALSE)</f>
        <v>0</v>
      </c>
      <c r="S920" s="36">
        <f t="shared" si="109"/>
        <v>68.928200000000004</v>
      </c>
      <c r="T920" s="113"/>
      <c r="U920" s="113">
        <f>MATCH($A920&amp;U$6,'All applic'!$A$7:$A$59080,0)</f>
        <v>1151</v>
      </c>
      <c r="V920" s="113">
        <f>MATCH($A920&amp;V$6,'All applic'!$A$7:$A$59080,0)</f>
        <v>1152</v>
      </c>
      <c r="W920" s="113">
        <f>MATCH($A920&amp;W$6,'All applic'!$A$7:$A$59080,0)</f>
        <v>1154</v>
      </c>
      <c r="X920" s="113">
        <f>MATCH($A920&amp;X$6,'All applic'!$A$7:$A$59080,0)</f>
        <v>1153</v>
      </c>
      <c r="Y920" s="113">
        <f>MATCH($A920&amp;Y$6,'All applic'!$A$7:$A$59080,0)</f>
        <v>1151</v>
      </c>
      <c r="Z920" s="113">
        <f>MATCH($A920&amp;Z$6,'All applic'!$A$7:$A$59080,0)</f>
        <v>1154</v>
      </c>
      <c r="AA920" s="113"/>
      <c r="AB920" s="28">
        <f>INDEX('All applic'!$H$7:$H$59080,U920)</f>
        <v>1.0620000000000001</v>
      </c>
      <c r="AC920" s="28">
        <f>INDEX('All applic'!$H$7:$H$59080,V920)</f>
        <v>0.75800000000000001</v>
      </c>
      <c r="AD920" s="28">
        <f>INDEX('All applic'!$H$7:$H$59080,W920)</f>
        <v>0.99399999999999999</v>
      </c>
      <c r="AE920" s="28">
        <f>INDEX('All applic'!$H$7:$H$59080,X920)</f>
        <v>0.66400000000000003</v>
      </c>
      <c r="AF920" s="28">
        <f>INDEX('All applic'!$H$7:$H$59080,Y920)</f>
        <v>1.0620000000000001</v>
      </c>
      <c r="AG920" s="28">
        <f>INDEX('All applic'!$H$7:$H$59080,Z920)</f>
        <v>0.99399999999999999</v>
      </c>
      <c r="AH920" s="28"/>
      <c r="AI920" s="28">
        <f>INDEX('All applic'!$I$7:$I$59080,U920)</f>
        <v>1.6829268292682928</v>
      </c>
      <c r="AJ920" s="28">
        <f>INDEX('All applic'!$I$7:$I$59080,V920)</f>
        <v>1.6829268292682928</v>
      </c>
      <c r="AK920" s="28">
        <f>INDEX('All applic'!$I$7:$I$59080,W920)</f>
        <v>1</v>
      </c>
      <c r="AL920" s="28">
        <f>INDEX('All applic'!$I$7:$I$59080,X920)</f>
        <v>1</v>
      </c>
      <c r="AM920" s="28">
        <f>INDEX('All applic'!$I$7:$I$59080,Y920)</f>
        <v>1.6829268292682928</v>
      </c>
      <c r="AN920" s="28">
        <f>INDEX('All applic'!$I$7:$I$59080,Z920)</f>
        <v>1</v>
      </c>
      <c r="AO920" s="113"/>
      <c r="AP920" s="113">
        <f>INDEX('All applic'!$J$7:$J$59080,U920)</f>
        <v>-2.58E-2</v>
      </c>
      <c r="AQ920" s="113">
        <v>0</v>
      </c>
      <c r="AR920" s="113">
        <f>INDEX('All applic'!$J$7:$J$59080,W920)</f>
        <v>-2.5600000000000001E-2</v>
      </c>
      <c r="AS920" s="113">
        <v>0</v>
      </c>
      <c r="AT920" s="113">
        <v>0</v>
      </c>
      <c r="AU920" s="113">
        <v>0</v>
      </c>
    </row>
    <row r="921" spans="1:47" x14ac:dyDescent="0.25">
      <c r="A921" s="113" t="str">
        <f t="shared" si="104"/>
        <v>CFLDMoMH15CZ01</v>
      </c>
      <c r="B921" s="113" t="str">
        <f t="shared" si="105"/>
        <v>CFLSCEDMoCZ01MH15</v>
      </c>
      <c r="C921" s="113" t="s">
        <v>118</v>
      </c>
      <c r="D921" s="113" t="s">
        <v>130</v>
      </c>
      <c r="E921" s="113" t="s">
        <v>1651</v>
      </c>
      <c r="F921" s="89" t="s">
        <v>1829</v>
      </c>
      <c r="G921" s="113" t="s">
        <v>48</v>
      </c>
      <c r="H921" s="113" t="s">
        <v>1662</v>
      </c>
      <c r="I921" s="115">
        <f t="shared" si="106"/>
        <v>0</v>
      </c>
      <c r="J921" s="115">
        <f t="shared" si="107"/>
        <v>0</v>
      </c>
      <c r="K921" s="115">
        <f t="shared" si="108"/>
        <v>0</v>
      </c>
      <c r="L921" s="113"/>
      <c r="M921" s="36">
        <f>VLOOKUP("HV_"&amp;$D921&amp;$E921&amp;VLOOKUP($F921,key!$L$3:$M$16,2,FALSE)&amp;$G921&amp;M$6,'HVAC wts'!$H$7:$R$13254,11,FALSE)</f>
        <v>0</v>
      </c>
      <c r="N921" s="36">
        <f>VLOOKUP("HV_"&amp;$D921&amp;$E921&amp;VLOOKUP($F921,key!$L$3:$M$15,2,FALSE)&amp;$G921&amp;N$6,'HVAC wts'!$H$7:$R$13254,11,FALSE)</f>
        <v>0</v>
      </c>
      <c r="O921" s="36">
        <f>VLOOKUP("HV_"&amp;$D921&amp;$E921&amp;VLOOKUP($F921,key!$L$3:$M$15,2,FALSE)&amp;$G921&amp;O$6,'HVAC wts'!$H$7:$R$13254,11,FALSE)</f>
        <v>0</v>
      </c>
      <c r="P921" s="36">
        <f>VLOOKUP("HV_"&amp;$D921&amp;$E921&amp;VLOOKUP($F921,key!$L$3:$M$15,2,FALSE)&amp;$G921&amp;P$6,'HVAC wts'!$H$7:$R$13254,11,FALSE)</f>
        <v>0</v>
      </c>
      <c r="Q921" s="36">
        <f>VLOOKUP("HV_"&amp;$D921&amp;$E921&amp;VLOOKUP($F921,key!$L$3:$M$15,2,FALSE)&amp;$G921&amp;Q$6,'HVAC wts'!$H$7:$R$13254,11,FALSE)</f>
        <v>0</v>
      </c>
      <c r="R921" s="36">
        <f>VLOOKUP("HV_"&amp;$D921&amp;$E921&amp;VLOOKUP($F921,key!$L$3:$M$15,2,FALSE)&amp;$G921&amp;R$6,'HVAC wts'!$H$7:$R$13254,11,FALSE)</f>
        <v>0</v>
      </c>
      <c r="S921" s="36">
        <f t="shared" si="109"/>
        <v>0</v>
      </c>
      <c r="T921" s="113"/>
      <c r="U921" s="113">
        <f>MATCH($A921&amp;U$6,'All applic'!$A$7:$A$59080,0)</f>
        <v>1155</v>
      </c>
      <c r="V921" s="113">
        <f>MATCH($A921&amp;V$6,'All applic'!$A$7:$A$59080,0)</f>
        <v>1156</v>
      </c>
      <c r="W921" s="113">
        <f>MATCH($A921&amp;W$6,'All applic'!$A$7:$A$59080,0)</f>
        <v>1158</v>
      </c>
      <c r="X921" s="113">
        <f>MATCH($A921&amp;X$6,'All applic'!$A$7:$A$59080,0)</f>
        <v>1157</v>
      </c>
      <c r="Y921" s="113">
        <f>MATCH($A921&amp;Y$6,'All applic'!$A$7:$A$59080,0)</f>
        <v>1155</v>
      </c>
      <c r="Z921" s="113">
        <f>MATCH($A921&amp;Z$6,'All applic'!$A$7:$A$59080,0)</f>
        <v>1158</v>
      </c>
      <c r="AA921" s="113"/>
      <c r="AB921" s="28">
        <f>INDEX('All applic'!$H$7:$H$59080,U921)</f>
        <v>1</v>
      </c>
      <c r="AC921" s="28">
        <f>INDEX('All applic'!$H$7:$H$59080,V921)</f>
        <v>0.72199999999999998</v>
      </c>
      <c r="AD921" s="28">
        <f>INDEX('All applic'!$H$7:$H$59080,W921)</f>
        <v>0.99</v>
      </c>
      <c r="AE921" s="28">
        <f>INDEX('All applic'!$H$7:$H$59080,X921)</f>
        <v>0.54200000000000004</v>
      </c>
      <c r="AF921" s="28">
        <f>INDEX('All applic'!$H$7:$H$59080,Y921)</f>
        <v>1</v>
      </c>
      <c r="AG921" s="28">
        <f>INDEX('All applic'!$H$7:$H$59080,Z921)</f>
        <v>0.99</v>
      </c>
      <c r="AH921" s="28"/>
      <c r="AI921" s="28">
        <f>INDEX('All applic'!$I$7:$I$59080,U921)</f>
        <v>1.0227272727272727</v>
      </c>
      <c r="AJ921" s="28">
        <f>INDEX('All applic'!$I$7:$I$59080,V921)</f>
        <v>1.0227272727272727</v>
      </c>
      <c r="AK921" s="28">
        <f>INDEX('All applic'!$I$7:$I$59080,W921)</f>
        <v>1.0227272727272727</v>
      </c>
      <c r="AL921" s="28">
        <f>INDEX('All applic'!$I$7:$I$59080,X921)</f>
        <v>1.0227272727272727</v>
      </c>
      <c r="AM921" s="28">
        <f>INDEX('All applic'!$I$7:$I$59080,Y921)</f>
        <v>1.0227272727272727</v>
      </c>
      <c r="AN921" s="28">
        <f>INDEX('All applic'!$I$7:$I$59080,Z921)</f>
        <v>1.0227272727272727</v>
      </c>
      <c r="AO921" s="113"/>
      <c r="AP921" s="113">
        <f>INDEX('All applic'!$J$7:$J$59080,U921)</f>
        <v>-3.4130000000000001E-2</v>
      </c>
      <c r="AQ921" s="113">
        <v>0</v>
      </c>
      <c r="AR921" s="113">
        <f>INDEX('All applic'!$J$7:$J$59080,W921)</f>
        <v>-3.4130000000000001E-2</v>
      </c>
      <c r="AS921" s="113">
        <v>0</v>
      </c>
      <c r="AT921" s="113">
        <v>0</v>
      </c>
      <c r="AU921" s="113">
        <v>0</v>
      </c>
    </row>
    <row r="922" spans="1:47" x14ac:dyDescent="0.25">
      <c r="A922" s="113" t="str">
        <f t="shared" si="104"/>
        <v>CFLDMoMH15CZ02</v>
      </c>
      <c r="B922" s="113" t="str">
        <f t="shared" si="105"/>
        <v>CFLSCEDMoCZ02MH15</v>
      </c>
      <c r="C922" s="113" t="s">
        <v>118</v>
      </c>
      <c r="D922" s="113" t="s">
        <v>130</v>
      </c>
      <c r="E922" s="113" t="s">
        <v>1651</v>
      </c>
      <c r="F922" s="89" t="s">
        <v>1829</v>
      </c>
      <c r="G922" s="113" t="s">
        <v>101</v>
      </c>
      <c r="H922" s="113" t="s">
        <v>1662</v>
      </c>
      <c r="I922" s="115">
        <f t="shared" si="106"/>
        <v>0</v>
      </c>
      <c r="J922" s="115">
        <f t="shared" si="107"/>
        <v>0</v>
      </c>
      <c r="K922" s="115">
        <f t="shared" si="108"/>
        <v>0</v>
      </c>
      <c r="L922" s="113"/>
      <c r="M922" s="36">
        <f>VLOOKUP("HV_"&amp;$D922&amp;$E922&amp;VLOOKUP($F922,key!$L$3:$M$16,2,FALSE)&amp;$G922&amp;M$6,'HVAC wts'!$H$7:$R$13254,11,FALSE)</f>
        <v>0</v>
      </c>
      <c r="N922" s="36">
        <f>VLOOKUP("HV_"&amp;$D922&amp;$E922&amp;VLOOKUP($F922,key!$L$3:$M$15,2,FALSE)&amp;$G922&amp;N$6,'HVAC wts'!$H$7:$R$13254,11,FALSE)</f>
        <v>0</v>
      </c>
      <c r="O922" s="36">
        <f>VLOOKUP("HV_"&amp;$D922&amp;$E922&amp;VLOOKUP($F922,key!$L$3:$M$15,2,FALSE)&amp;$G922&amp;O$6,'HVAC wts'!$H$7:$R$13254,11,FALSE)</f>
        <v>0</v>
      </c>
      <c r="P922" s="36">
        <f>VLOOKUP("HV_"&amp;$D922&amp;$E922&amp;VLOOKUP($F922,key!$L$3:$M$15,2,FALSE)&amp;$G922&amp;P$6,'HVAC wts'!$H$7:$R$13254,11,FALSE)</f>
        <v>0</v>
      </c>
      <c r="Q922" s="36">
        <f>VLOOKUP("HV_"&amp;$D922&amp;$E922&amp;VLOOKUP($F922,key!$L$3:$M$15,2,FALSE)&amp;$G922&amp;Q$6,'HVAC wts'!$H$7:$R$13254,11,FALSE)</f>
        <v>0</v>
      </c>
      <c r="R922" s="36">
        <f>VLOOKUP("HV_"&amp;$D922&amp;$E922&amp;VLOOKUP($F922,key!$L$3:$M$15,2,FALSE)&amp;$G922&amp;R$6,'HVAC wts'!$H$7:$R$13254,11,FALSE)</f>
        <v>0</v>
      </c>
      <c r="S922" s="36">
        <f t="shared" si="109"/>
        <v>0</v>
      </c>
      <c r="T922" s="113"/>
      <c r="U922" s="113">
        <f>MATCH($A922&amp;U$6,'All applic'!$A$7:$A$59080,0)</f>
        <v>1159</v>
      </c>
      <c r="V922" s="113">
        <f>MATCH($A922&amp;V$6,'All applic'!$A$7:$A$59080,0)</f>
        <v>1160</v>
      </c>
      <c r="W922" s="113">
        <f>MATCH($A922&amp;W$6,'All applic'!$A$7:$A$59080,0)</f>
        <v>1162</v>
      </c>
      <c r="X922" s="113">
        <f>MATCH($A922&amp;X$6,'All applic'!$A$7:$A$59080,0)</f>
        <v>1161</v>
      </c>
      <c r="Y922" s="113">
        <f>MATCH($A922&amp;Y$6,'All applic'!$A$7:$A$59080,0)</f>
        <v>1159</v>
      </c>
      <c r="Z922" s="113">
        <f>MATCH($A922&amp;Z$6,'All applic'!$A$7:$A$59080,0)</f>
        <v>1162</v>
      </c>
      <c r="AA922" s="113"/>
      <c r="AB922" s="28">
        <f>INDEX('All applic'!$H$7:$H$59080,U922)</f>
        <v>1.08</v>
      </c>
      <c r="AC922" s="28">
        <f>INDEX('All applic'!$H$7:$H$59080,V922)</f>
        <v>0.84</v>
      </c>
      <c r="AD922" s="28">
        <f>INDEX('All applic'!$H$7:$H$59080,W922)</f>
        <v>0.99</v>
      </c>
      <c r="AE922" s="28">
        <f>INDEX('All applic'!$H$7:$H$59080,X922)</f>
        <v>0.61199999999999999</v>
      </c>
      <c r="AF922" s="28">
        <f>INDEX('All applic'!$H$7:$H$59080,Y922)</f>
        <v>1.08</v>
      </c>
      <c r="AG922" s="28">
        <f>INDEX('All applic'!$H$7:$H$59080,Z922)</f>
        <v>0.99</v>
      </c>
      <c r="AH922" s="28"/>
      <c r="AI922" s="28">
        <f>INDEX('All applic'!$I$7:$I$59080,U922)</f>
        <v>1.7804878048780486</v>
      </c>
      <c r="AJ922" s="28">
        <f>INDEX('All applic'!$I$7:$I$59080,V922)</f>
        <v>1.8292682926829267</v>
      </c>
      <c r="AK922" s="28">
        <f>INDEX('All applic'!$I$7:$I$59080,W922)</f>
        <v>1</v>
      </c>
      <c r="AL922" s="28">
        <f>INDEX('All applic'!$I$7:$I$59080,X922)</f>
        <v>1</v>
      </c>
      <c r="AM922" s="28">
        <f>INDEX('All applic'!$I$7:$I$59080,Y922)</f>
        <v>1.7804878048780486</v>
      </c>
      <c r="AN922" s="28">
        <f>INDEX('All applic'!$I$7:$I$59080,Z922)</f>
        <v>1</v>
      </c>
      <c r="AO922" s="113"/>
      <c r="AP922" s="113">
        <f>INDEX('All applic'!$J$7:$J$59080,U922)</f>
        <v>-3.0199999999999998E-2</v>
      </c>
      <c r="AQ922" s="113">
        <v>0</v>
      </c>
      <c r="AR922" s="113">
        <f>INDEX('All applic'!$J$7:$J$59080,W922)</f>
        <v>-2.98E-2</v>
      </c>
      <c r="AS922" s="113">
        <v>0</v>
      </c>
      <c r="AT922" s="113">
        <v>0</v>
      </c>
      <c r="AU922" s="113">
        <v>0</v>
      </c>
    </row>
    <row r="923" spans="1:47" x14ac:dyDescent="0.25">
      <c r="A923" s="113" t="str">
        <f t="shared" si="104"/>
        <v>CFLDMoMH15CZ03</v>
      </c>
      <c r="B923" s="113" t="str">
        <f t="shared" si="105"/>
        <v>CFLSCEDMoCZ03MH15</v>
      </c>
      <c r="C923" s="113" t="s">
        <v>118</v>
      </c>
      <c r="D923" s="113" t="s">
        <v>130</v>
      </c>
      <c r="E923" s="113" t="s">
        <v>1651</v>
      </c>
      <c r="F923" s="89" t="s">
        <v>1829</v>
      </c>
      <c r="G923" s="113" t="s">
        <v>102</v>
      </c>
      <c r="H923" s="113" t="s">
        <v>1662</v>
      </c>
      <c r="I923" s="115">
        <f t="shared" si="106"/>
        <v>0</v>
      </c>
      <c r="J923" s="115">
        <f t="shared" si="107"/>
        <v>0</v>
      </c>
      <c r="K923" s="115">
        <f t="shared" si="108"/>
        <v>0</v>
      </c>
      <c r="L923" s="113"/>
      <c r="M923" s="36">
        <f>VLOOKUP("HV_"&amp;$D923&amp;$E923&amp;VLOOKUP($F923,key!$L$3:$M$16,2,FALSE)&amp;$G923&amp;M$6,'HVAC wts'!$H$7:$R$13254,11,FALSE)</f>
        <v>0</v>
      </c>
      <c r="N923" s="36">
        <f>VLOOKUP("HV_"&amp;$D923&amp;$E923&amp;VLOOKUP($F923,key!$L$3:$M$15,2,FALSE)&amp;$G923&amp;N$6,'HVAC wts'!$H$7:$R$13254,11,FALSE)</f>
        <v>0</v>
      </c>
      <c r="O923" s="36">
        <f>VLOOKUP("HV_"&amp;$D923&amp;$E923&amp;VLOOKUP($F923,key!$L$3:$M$15,2,FALSE)&amp;$G923&amp;O$6,'HVAC wts'!$H$7:$R$13254,11,FALSE)</f>
        <v>0</v>
      </c>
      <c r="P923" s="36">
        <f>VLOOKUP("HV_"&amp;$D923&amp;$E923&amp;VLOOKUP($F923,key!$L$3:$M$15,2,FALSE)&amp;$G923&amp;P$6,'HVAC wts'!$H$7:$R$13254,11,FALSE)</f>
        <v>0</v>
      </c>
      <c r="Q923" s="36">
        <f>VLOOKUP("HV_"&amp;$D923&amp;$E923&amp;VLOOKUP($F923,key!$L$3:$M$15,2,FALSE)&amp;$G923&amp;Q$6,'HVAC wts'!$H$7:$R$13254,11,FALSE)</f>
        <v>0</v>
      </c>
      <c r="R923" s="36">
        <f>VLOOKUP("HV_"&amp;$D923&amp;$E923&amp;VLOOKUP($F923,key!$L$3:$M$15,2,FALSE)&amp;$G923&amp;R$6,'HVAC wts'!$H$7:$R$13254,11,FALSE)</f>
        <v>0</v>
      </c>
      <c r="S923" s="36">
        <f t="shared" si="109"/>
        <v>0</v>
      </c>
      <c r="T923" s="113"/>
      <c r="U923" s="113">
        <f>MATCH($A923&amp;U$6,'All applic'!$A$7:$A$59080,0)</f>
        <v>1163</v>
      </c>
      <c r="V923" s="113">
        <f>MATCH($A923&amp;V$6,'All applic'!$A$7:$A$59080,0)</f>
        <v>1164</v>
      </c>
      <c r="W923" s="113">
        <f>MATCH($A923&amp;W$6,'All applic'!$A$7:$A$59080,0)</f>
        <v>1166</v>
      </c>
      <c r="X923" s="113">
        <f>MATCH($A923&amp;X$6,'All applic'!$A$7:$A$59080,0)</f>
        <v>1165</v>
      </c>
      <c r="Y923" s="113">
        <f>MATCH($A923&amp;Y$6,'All applic'!$A$7:$A$59080,0)</f>
        <v>1163</v>
      </c>
      <c r="Z923" s="113">
        <f>MATCH($A923&amp;Z$6,'All applic'!$A$7:$A$59080,0)</f>
        <v>1166</v>
      </c>
      <c r="AA923" s="113"/>
      <c r="AB923" s="28">
        <f>INDEX('All applic'!$H$7:$H$59080,U923)</f>
        <v>1.026</v>
      </c>
      <c r="AC923" s="28">
        <f>INDEX('All applic'!$H$7:$H$59080,V923)</f>
        <v>0.84399999999999997</v>
      </c>
      <c r="AD923" s="28">
        <f>INDEX('All applic'!$H$7:$H$59080,W923)</f>
        <v>0.99</v>
      </c>
      <c r="AE923" s="28">
        <f>INDEX('All applic'!$H$7:$H$59080,X923)</f>
        <v>0.61799999999999999</v>
      </c>
      <c r="AF923" s="28">
        <f>INDEX('All applic'!$H$7:$H$59080,Y923)</f>
        <v>1.026</v>
      </c>
      <c r="AG923" s="28">
        <f>INDEX('All applic'!$H$7:$H$59080,Z923)</f>
        <v>0.99</v>
      </c>
      <c r="AH923" s="28"/>
      <c r="AI923" s="28">
        <f>INDEX('All applic'!$I$7:$I$59080,U923)</f>
        <v>1.8048780487804876</v>
      </c>
      <c r="AJ923" s="28">
        <f>INDEX('All applic'!$I$7:$I$59080,V923)</f>
        <v>1.8536585365853657</v>
      </c>
      <c r="AK923" s="28">
        <f>INDEX('All applic'!$I$7:$I$59080,W923)</f>
        <v>1</v>
      </c>
      <c r="AL923" s="28">
        <f>INDEX('All applic'!$I$7:$I$59080,X923)</f>
        <v>1</v>
      </c>
      <c r="AM923" s="28">
        <f>INDEX('All applic'!$I$7:$I$59080,Y923)</f>
        <v>1.8048780487804876</v>
      </c>
      <c r="AN923" s="28">
        <f>INDEX('All applic'!$I$7:$I$59080,Z923)</f>
        <v>1</v>
      </c>
      <c r="AO923" s="113"/>
      <c r="AP923" s="113">
        <f>INDEX('All applic'!$J$7:$J$59080,U923)</f>
        <v>-2.9000000000000001E-2</v>
      </c>
      <c r="AQ923" s="113">
        <v>0</v>
      </c>
      <c r="AR923" s="113">
        <f>INDEX('All applic'!$J$7:$J$59080,W923)</f>
        <v>-2.9000000000000001E-2</v>
      </c>
      <c r="AS923" s="113">
        <v>0</v>
      </c>
      <c r="AT923" s="113">
        <v>0</v>
      </c>
      <c r="AU923" s="113">
        <v>0</v>
      </c>
    </row>
    <row r="924" spans="1:47" x14ac:dyDescent="0.25">
      <c r="A924" s="113" t="str">
        <f t="shared" si="104"/>
        <v>CFLDMoMH15CZ04</v>
      </c>
      <c r="B924" s="113" t="str">
        <f t="shared" si="105"/>
        <v>CFLSCEDMoCZ04MH15</v>
      </c>
      <c r="C924" s="113" t="s">
        <v>118</v>
      </c>
      <c r="D924" s="113" t="s">
        <v>130</v>
      </c>
      <c r="E924" s="113" t="s">
        <v>1651</v>
      </c>
      <c r="F924" s="89" t="s">
        <v>1829</v>
      </c>
      <c r="G924" s="113" t="s">
        <v>103</v>
      </c>
      <c r="H924" s="113" t="s">
        <v>1662</v>
      </c>
      <c r="I924" s="115">
        <f t="shared" si="106"/>
        <v>0</v>
      </c>
      <c r="J924" s="115">
        <f t="shared" si="107"/>
        <v>0</v>
      </c>
      <c r="K924" s="115">
        <f t="shared" si="108"/>
        <v>0</v>
      </c>
      <c r="L924" s="113"/>
      <c r="M924" s="36">
        <f>VLOOKUP("HV_"&amp;$D924&amp;$E924&amp;VLOOKUP($F924,key!$L$3:$M$16,2,FALSE)&amp;$G924&amp;M$6,'HVAC wts'!$H$7:$R$13254,11,FALSE)</f>
        <v>0</v>
      </c>
      <c r="N924" s="36">
        <f>VLOOKUP("HV_"&amp;$D924&amp;$E924&amp;VLOOKUP($F924,key!$L$3:$M$15,2,FALSE)&amp;$G924&amp;N$6,'HVAC wts'!$H$7:$R$13254,11,FALSE)</f>
        <v>0</v>
      </c>
      <c r="O924" s="36">
        <f>VLOOKUP("HV_"&amp;$D924&amp;$E924&amp;VLOOKUP($F924,key!$L$3:$M$15,2,FALSE)&amp;$G924&amp;O$6,'HVAC wts'!$H$7:$R$13254,11,FALSE)</f>
        <v>0</v>
      </c>
      <c r="P924" s="36">
        <f>VLOOKUP("HV_"&amp;$D924&amp;$E924&amp;VLOOKUP($F924,key!$L$3:$M$15,2,FALSE)&amp;$G924&amp;P$6,'HVAC wts'!$H$7:$R$13254,11,FALSE)</f>
        <v>0</v>
      </c>
      <c r="Q924" s="36">
        <f>VLOOKUP("HV_"&amp;$D924&amp;$E924&amp;VLOOKUP($F924,key!$L$3:$M$15,2,FALSE)&amp;$G924&amp;Q$6,'HVAC wts'!$H$7:$R$13254,11,FALSE)</f>
        <v>0</v>
      </c>
      <c r="R924" s="36">
        <f>VLOOKUP("HV_"&amp;$D924&amp;$E924&amp;VLOOKUP($F924,key!$L$3:$M$15,2,FALSE)&amp;$G924&amp;R$6,'HVAC wts'!$H$7:$R$13254,11,FALSE)</f>
        <v>0</v>
      </c>
      <c r="S924" s="36">
        <f t="shared" si="109"/>
        <v>0</v>
      </c>
      <c r="T924" s="113"/>
      <c r="U924" s="113">
        <f>MATCH($A924&amp;U$6,'All applic'!$A$7:$A$59080,0)</f>
        <v>1167</v>
      </c>
      <c r="V924" s="113">
        <f>MATCH($A924&amp;V$6,'All applic'!$A$7:$A$59080,0)</f>
        <v>1168</v>
      </c>
      <c r="W924" s="113">
        <f>MATCH($A924&amp;W$6,'All applic'!$A$7:$A$59080,0)</f>
        <v>1170</v>
      </c>
      <c r="X924" s="113">
        <f>MATCH($A924&amp;X$6,'All applic'!$A$7:$A$59080,0)</f>
        <v>1169</v>
      </c>
      <c r="Y924" s="113">
        <f>MATCH($A924&amp;Y$6,'All applic'!$A$7:$A$59080,0)</f>
        <v>1167</v>
      </c>
      <c r="Z924" s="113">
        <f>MATCH($A924&amp;Z$6,'All applic'!$A$7:$A$59080,0)</f>
        <v>1170</v>
      </c>
      <c r="AA924" s="113"/>
      <c r="AB924" s="28">
        <f>INDEX('All applic'!$H$7:$H$59080,U924)</f>
        <v>1.0880000000000001</v>
      </c>
      <c r="AC924" s="28">
        <f>INDEX('All applic'!$H$7:$H$59080,V924)</f>
        <v>0.874</v>
      </c>
      <c r="AD924" s="28">
        <f>INDEX('All applic'!$H$7:$H$59080,W924)</f>
        <v>0.99199999999999999</v>
      </c>
      <c r="AE924" s="28">
        <f>INDEX('All applic'!$H$7:$H$59080,X924)</f>
        <v>0.66800000000000004</v>
      </c>
      <c r="AF924" s="28">
        <f>INDEX('All applic'!$H$7:$H$59080,Y924)</f>
        <v>1.0880000000000001</v>
      </c>
      <c r="AG924" s="28">
        <f>INDEX('All applic'!$H$7:$H$59080,Z924)</f>
        <v>0.99199999999999999</v>
      </c>
      <c r="AH924" s="28"/>
      <c r="AI924" s="28">
        <f>INDEX('All applic'!$I$7:$I$59080,U924)</f>
        <v>1.6363636363636362</v>
      </c>
      <c r="AJ924" s="28">
        <f>INDEX('All applic'!$I$7:$I$59080,V924)</f>
        <v>1.7272727272727273</v>
      </c>
      <c r="AK924" s="28">
        <f>INDEX('All applic'!$I$7:$I$59080,W924)</f>
        <v>1.0227272727272727</v>
      </c>
      <c r="AL924" s="28">
        <f>INDEX('All applic'!$I$7:$I$59080,X924)</f>
        <v>1.0227272727272727</v>
      </c>
      <c r="AM924" s="28">
        <f>INDEX('All applic'!$I$7:$I$59080,Y924)</f>
        <v>1.6363636363636362</v>
      </c>
      <c r="AN924" s="28">
        <f>INDEX('All applic'!$I$7:$I$59080,Z924)</f>
        <v>1.0227272727272727</v>
      </c>
      <c r="AO924" s="113"/>
      <c r="AP924" s="113">
        <f>INDEX('All applic'!$J$7:$J$59080,U924)</f>
        <v>-2.6199999999999998E-2</v>
      </c>
      <c r="AQ924" s="113">
        <v>0</v>
      </c>
      <c r="AR924" s="113">
        <f>INDEX('All applic'!$J$7:$J$59080,W924)</f>
        <v>-2.5999999999999999E-2</v>
      </c>
      <c r="AS924" s="113">
        <v>0</v>
      </c>
      <c r="AT924" s="113">
        <v>0</v>
      </c>
      <c r="AU924" s="113">
        <v>0</v>
      </c>
    </row>
    <row r="925" spans="1:47" x14ac:dyDescent="0.25">
      <c r="A925" s="113" t="str">
        <f t="shared" si="104"/>
        <v>CFLDMoMH15CZ05</v>
      </c>
      <c r="B925" s="113" t="str">
        <f t="shared" si="105"/>
        <v>CFLSCEDMoCZ05MH15</v>
      </c>
      <c r="C925" s="113" t="s">
        <v>118</v>
      </c>
      <c r="D925" s="113" t="s">
        <v>130</v>
      </c>
      <c r="E925" s="113" t="s">
        <v>1651</v>
      </c>
      <c r="F925" s="89" t="s">
        <v>1829</v>
      </c>
      <c r="G925" s="113" t="s">
        <v>104</v>
      </c>
      <c r="H925" s="113" t="s">
        <v>1662</v>
      </c>
      <c r="I925" s="115">
        <f t="shared" si="106"/>
        <v>0.97176824826038333</v>
      </c>
      <c r="J925" s="115">
        <f t="shared" si="107"/>
        <v>1.5299276536125344</v>
      </c>
      <c r="K925" s="115">
        <f t="shared" si="108"/>
        <v>-2.4629896907216502E-2</v>
      </c>
      <c r="L925" s="113"/>
      <c r="M925" s="36">
        <f>VLOOKUP("HV_"&amp;$D925&amp;$E925&amp;VLOOKUP($F925,key!$L$3:$M$16,2,FALSE)&amp;$G925&amp;M$6,'HVAC wts'!$H$7:$R$13254,11,FALSE)</f>
        <v>0.41404112725327441</v>
      </c>
      <c r="N925" s="36">
        <f>VLOOKUP("HV_"&amp;$D925&amp;$E925&amp;VLOOKUP($F925,key!$L$3:$M$15,2,FALSE)&amp;$G925&amp;N$6,'HVAC wts'!$H$7:$R$13254,11,FALSE)</f>
        <v>5.9148732464753495E-2</v>
      </c>
      <c r="O925" s="36">
        <f>VLOOKUP("HV_"&amp;$D925&amp;$E925&amp;VLOOKUP($F925,key!$L$3:$M$15,2,FALSE)&amp;$G925&amp;O$6,'HVAC wts'!$H$7:$R$13254,11,FALSE)</f>
        <v>0.307608357282808</v>
      </c>
      <c r="P925" s="36">
        <f>VLOOKUP("HV_"&amp;$D925&amp;$E925&amp;VLOOKUP($F925,key!$L$3:$M$15,2,FALSE)&amp;$G925&amp;P$6,'HVAC wts'!$H$7:$R$13254,11,FALSE)</f>
        <v>4.3944051040401139E-2</v>
      </c>
      <c r="Q925" s="36">
        <f>VLOOKUP("HV_"&amp;$D925&amp;$E925&amp;VLOOKUP($F925,key!$L$3:$M$15,2,FALSE)&amp;$G925&amp;Q$6,'HVAC wts'!$H$7:$R$13254,11,FALSE)</f>
        <v>0.10055284519008094</v>
      </c>
      <c r="R925" s="36">
        <f>VLOOKUP("HV_"&amp;$D925&amp;$E925&amp;VLOOKUP($F925,key!$L$3:$M$15,2,FALSE)&amp;$G925&amp;R$6,'HVAC wts'!$H$7:$R$13254,11,FALSE)</f>
        <v>7.470488676868195E-2</v>
      </c>
      <c r="S925" s="36">
        <f t="shared" si="109"/>
        <v>0.99999999999999978</v>
      </c>
      <c r="T925" s="113"/>
      <c r="U925" s="113">
        <f>MATCH($A925&amp;U$6,'All applic'!$A$7:$A$59080,0)</f>
        <v>1171</v>
      </c>
      <c r="V925" s="113">
        <f>MATCH($A925&amp;V$6,'All applic'!$A$7:$A$59080,0)</f>
        <v>1172</v>
      </c>
      <c r="W925" s="113">
        <f>MATCH($A925&amp;W$6,'All applic'!$A$7:$A$59080,0)</f>
        <v>1174</v>
      </c>
      <c r="X925" s="113">
        <f>MATCH($A925&amp;X$6,'All applic'!$A$7:$A$59080,0)</f>
        <v>1173</v>
      </c>
      <c r="Y925" s="113">
        <f>MATCH($A925&amp;Y$6,'All applic'!$A$7:$A$59080,0)</f>
        <v>1171</v>
      </c>
      <c r="Z925" s="113">
        <f>MATCH($A925&amp;Z$6,'All applic'!$A$7:$A$59080,0)</f>
        <v>1174</v>
      </c>
      <c r="AA925" s="113"/>
      <c r="AB925" s="28">
        <f>INDEX('All applic'!$H$7:$H$59080,U925)</f>
        <v>1.022</v>
      </c>
      <c r="AC925" s="28">
        <f>INDEX('All applic'!$H$7:$H$59080,V925)</f>
        <v>0.76800000000000002</v>
      </c>
      <c r="AD925" s="28">
        <f>INDEX('All applic'!$H$7:$H$59080,W925)</f>
        <v>0.98599999999999999</v>
      </c>
      <c r="AE925" s="28">
        <f>INDEX('All applic'!$H$7:$H$59080,X925)</f>
        <v>0.53400000000000003</v>
      </c>
      <c r="AF925" s="28">
        <f>INDEX('All applic'!$H$7:$H$59080,Y925)</f>
        <v>1.022</v>
      </c>
      <c r="AG925" s="28">
        <f>INDEX('All applic'!$H$7:$H$59080,Z925)</f>
        <v>0.98599999999999999</v>
      </c>
      <c r="AH925" s="28"/>
      <c r="AI925" s="28">
        <f>INDEX('All applic'!$I$7:$I$59080,U925)</f>
        <v>1.9090909090909094</v>
      </c>
      <c r="AJ925" s="28">
        <f>INDEX('All applic'!$I$7:$I$59080,V925)</f>
        <v>1.8863636363636365</v>
      </c>
      <c r="AK925" s="28">
        <f>INDEX('All applic'!$I$7:$I$59080,W925)</f>
        <v>1.0227272727272727</v>
      </c>
      <c r="AL925" s="28">
        <f>INDEX('All applic'!$I$7:$I$59080,X925)</f>
        <v>1.0227272727272727</v>
      </c>
      <c r="AM925" s="28">
        <f>INDEX('All applic'!$I$7:$I$59080,Y925)</f>
        <v>1.9090909090909094</v>
      </c>
      <c r="AN925" s="28">
        <f>INDEX('All applic'!$I$7:$I$59080,Z925)</f>
        <v>1.0227272727272727</v>
      </c>
      <c r="AO925" s="113"/>
      <c r="AP925" s="113">
        <f>INDEX('All applic'!$J$7:$J$59080,U925)</f>
        <v>-3.4130000000000001E-2</v>
      </c>
      <c r="AQ925" s="113">
        <v>0</v>
      </c>
      <c r="AR925" s="113">
        <f>INDEX('All applic'!$J$7:$J$59080,W925)</f>
        <v>-3.4130000000000001E-2</v>
      </c>
      <c r="AS925" s="113">
        <v>0</v>
      </c>
      <c r="AT925" s="113">
        <v>0</v>
      </c>
      <c r="AU925" s="113">
        <v>0</v>
      </c>
    </row>
    <row r="926" spans="1:47" x14ac:dyDescent="0.25">
      <c r="A926" s="113" t="str">
        <f t="shared" si="104"/>
        <v>CFLDMoMH15CZ06</v>
      </c>
      <c r="B926" s="113" t="str">
        <f t="shared" si="105"/>
        <v>CFLSCEDMoCZ06MH15</v>
      </c>
      <c r="C926" s="113" t="s">
        <v>118</v>
      </c>
      <c r="D926" s="113" t="s">
        <v>130</v>
      </c>
      <c r="E926" s="113" t="s">
        <v>1651</v>
      </c>
      <c r="F926" s="89" t="s">
        <v>1829</v>
      </c>
      <c r="G926" s="113" t="s">
        <v>105</v>
      </c>
      <c r="H926" s="113" t="s">
        <v>1662</v>
      </c>
      <c r="I926" s="115">
        <f t="shared" si="106"/>
        <v>0.97022953018464653</v>
      </c>
      <c r="J926" s="115">
        <f t="shared" si="107"/>
        <v>1.0440597714066455</v>
      </c>
      <c r="K926" s="115">
        <f t="shared" si="108"/>
        <v>-1.631572864602876E-2</v>
      </c>
      <c r="L926" s="113"/>
      <c r="M926" s="36">
        <f>VLOOKUP("HV_"&amp;$D926&amp;$E926&amp;VLOOKUP($F926,key!$L$3:$M$16,2,FALSE)&amp;$G926&amp;M$6,'HVAC wts'!$H$7:$R$13254,11,FALSE)</f>
        <v>49.783999999999999</v>
      </c>
      <c r="N926" s="36">
        <f>VLOOKUP("HV_"&amp;$D926&amp;$E926&amp;VLOOKUP($F926,key!$L$3:$M$15,2,FALSE)&amp;$G926&amp;N$6,'HVAC wts'!$H$7:$R$13254,11,FALSE)</f>
        <v>7.112000000000001</v>
      </c>
      <c r="O926" s="36">
        <f>VLOOKUP("HV_"&amp;$D926&amp;$E926&amp;VLOOKUP($F926,key!$L$3:$M$15,2,FALSE)&amp;$G926&amp;O$6,'HVAC wts'!$H$7:$R$13254,11,FALSE)</f>
        <v>1064.1679999999999</v>
      </c>
      <c r="P926" s="36">
        <f>VLOOKUP("HV_"&amp;$D926&amp;$E926&amp;VLOOKUP($F926,key!$L$3:$M$15,2,FALSE)&amp;$G926&amp;P$6,'HVAC wts'!$H$7:$R$13254,11,FALSE)</f>
        <v>152.024</v>
      </c>
      <c r="Q926" s="36">
        <f>VLOOKUP("HV_"&amp;$D926&amp;$E926&amp;VLOOKUP($F926,key!$L$3:$M$15,2,FALSE)&amp;$G926&amp;Q$6,'HVAC wts'!$H$7:$R$13254,11,FALSE)</f>
        <v>12.090400000000002</v>
      </c>
      <c r="R926" s="36">
        <f>VLOOKUP("HV_"&amp;$D926&amp;$E926&amp;VLOOKUP($F926,key!$L$3:$M$15,2,FALSE)&amp;$G926&amp;R$6,'HVAC wts'!$H$7:$R$13254,11,FALSE)</f>
        <v>258.44080000000002</v>
      </c>
      <c r="S926" s="36">
        <f t="shared" si="109"/>
        <v>1543.6191999999999</v>
      </c>
      <c r="T926" s="113"/>
      <c r="U926" s="113">
        <f>MATCH($A926&amp;U$6,'All applic'!$A$7:$A$59080,0)</f>
        <v>1175</v>
      </c>
      <c r="V926" s="113">
        <f>MATCH($A926&amp;V$6,'All applic'!$A$7:$A$59080,0)</f>
        <v>1176</v>
      </c>
      <c r="W926" s="113">
        <f>MATCH($A926&amp;W$6,'All applic'!$A$7:$A$59080,0)</f>
        <v>1178</v>
      </c>
      <c r="X926" s="113">
        <f>MATCH($A926&amp;X$6,'All applic'!$A$7:$A$59080,0)</f>
        <v>1177</v>
      </c>
      <c r="Y926" s="113">
        <f>MATCH($A926&amp;Y$6,'All applic'!$A$7:$A$59080,0)</f>
        <v>1175</v>
      </c>
      <c r="Z926" s="113">
        <f>MATCH($A926&amp;Z$6,'All applic'!$A$7:$A$59080,0)</f>
        <v>1178</v>
      </c>
      <c r="AA926" s="113"/>
      <c r="AB926" s="28">
        <f>INDEX('All applic'!$H$7:$H$59080,U926)</f>
        <v>1.0900000000000001</v>
      </c>
      <c r="AC926" s="28">
        <f>INDEX('All applic'!$H$7:$H$59080,V926)</f>
        <v>0.94199999999999995</v>
      </c>
      <c r="AD926" s="28">
        <f>INDEX('All applic'!$H$7:$H$59080,W926)</f>
        <v>0.99399999999999999</v>
      </c>
      <c r="AE926" s="28">
        <f>INDEX('All applic'!$H$7:$H$59080,X926)</f>
        <v>0.71599999999999997</v>
      </c>
      <c r="AF926" s="28">
        <f>INDEX('All applic'!$H$7:$H$59080,Y926)</f>
        <v>1.0900000000000001</v>
      </c>
      <c r="AG926" s="28">
        <f>INDEX('All applic'!$H$7:$H$59080,Z926)</f>
        <v>0.99399999999999999</v>
      </c>
      <c r="AH926" s="28"/>
      <c r="AI926" s="28">
        <f>INDEX('All applic'!$I$7:$I$59080,U926)</f>
        <v>1.5454545454545456</v>
      </c>
      <c r="AJ926" s="28">
        <f>INDEX('All applic'!$I$7:$I$59080,V926)</f>
        <v>1.5909090909090911</v>
      </c>
      <c r="AK926" s="28">
        <f>INDEX('All applic'!$I$7:$I$59080,W926)</f>
        <v>1.0227272727272727</v>
      </c>
      <c r="AL926" s="28">
        <f>INDEX('All applic'!$I$7:$I$59080,X926)</f>
        <v>1</v>
      </c>
      <c r="AM926" s="28">
        <f>INDEX('All applic'!$I$7:$I$59080,Y926)</f>
        <v>1.5454545454545456</v>
      </c>
      <c r="AN926" s="28">
        <f>INDEX('All applic'!$I$7:$I$59080,Z926)</f>
        <v>1.0227272727272727</v>
      </c>
      <c r="AO926" s="113"/>
      <c r="AP926" s="113">
        <f>INDEX('All applic'!$J$7:$J$59080,U926)</f>
        <v>-2.2800000000000001E-2</v>
      </c>
      <c r="AQ926" s="113">
        <v>0</v>
      </c>
      <c r="AR926" s="113">
        <f>INDEX('All applic'!$J$7:$J$59080,W926)</f>
        <v>-2.2600000000000002E-2</v>
      </c>
      <c r="AS926" s="113">
        <v>0</v>
      </c>
      <c r="AT926" s="113">
        <v>0</v>
      </c>
      <c r="AU926" s="113">
        <v>0</v>
      </c>
    </row>
    <row r="927" spans="1:47" x14ac:dyDescent="0.25">
      <c r="A927" s="113" t="str">
        <f t="shared" si="104"/>
        <v>CFLDMoMH15CZ07</v>
      </c>
      <c r="B927" s="113" t="str">
        <f t="shared" si="105"/>
        <v>CFLSCEDMoCZ07MH15</v>
      </c>
      <c r="C927" s="113" t="s">
        <v>118</v>
      </c>
      <c r="D927" s="113" t="s">
        <v>130</v>
      </c>
      <c r="E927" s="113" t="s">
        <v>1651</v>
      </c>
      <c r="F927" s="89" t="s">
        <v>1829</v>
      </c>
      <c r="G927" s="113" t="s">
        <v>106</v>
      </c>
      <c r="H927" s="113" t="s">
        <v>1662</v>
      </c>
      <c r="I927" s="115">
        <f t="shared" si="106"/>
        <v>0</v>
      </c>
      <c r="J927" s="115">
        <f t="shared" si="107"/>
        <v>0</v>
      </c>
      <c r="K927" s="115">
        <f t="shared" si="108"/>
        <v>0</v>
      </c>
      <c r="L927" s="113"/>
      <c r="M927" s="36">
        <f>VLOOKUP("HV_"&amp;$D927&amp;$E927&amp;VLOOKUP($F927,key!$L$3:$M$16,2,FALSE)&amp;$G927&amp;M$6,'HVAC wts'!$H$7:$R$13254,11,FALSE)</f>
        <v>0</v>
      </c>
      <c r="N927" s="36">
        <f>VLOOKUP("HV_"&amp;$D927&amp;$E927&amp;VLOOKUP($F927,key!$L$3:$M$15,2,FALSE)&amp;$G927&amp;N$6,'HVAC wts'!$H$7:$R$13254,11,FALSE)</f>
        <v>0</v>
      </c>
      <c r="O927" s="36">
        <f>VLOOKUP("HV_"&amp;$D927&amp;$E927&amp;VLOOKUP($F927,key!$L$3:$M$15,2,FALSE)&amp;$G927&amp;O$6,'HVAC wts'!$H$7:$R$13254,11,FALSE)</f>
        <v>0</v>
      </c>
      <c r="P927" s="36">
        <f>VLOOKUP("HV_"&amp;$D927&amp;$E927&amp;VLOOKUP($F927,key!$L$3:$M$15,2,FALSE)&amp;$G927&amp;P$6,'HVAC wts'!$H$7:$R$13254,11,FALSE)</f>
        <v>0</v>
      </c>
      <c r="Q927" s="36">
        <f>VLOOKUP("HV_"&amp;$D927&amp;$E927&amp;VLOOKUP($F927,key!$L$3:$M$15,2,FALSE)&amp;$G927&amp;Q$6,'HVAC wts'!$H$7:$R$13254,11,FALSE)</f>
        <v>0</v>
      </c>
      <c r="R927" s="36">
        <f>VLOOKUP("HV_"&amp;$D927&amp;$E927&amp;VLOOKUP($F927,key!$L$3:$M$15,2,FALSE)&amp;$G927&amp;R$6,'HVAC wts'!$H$7:$R$13254,11,FALSE)</f>
        <v>0</v>
      </c>
      <c r="S927" s="36">
        <f t="shared" si="109"/>
        <v>0</v>
      </c>
      <c r="T927" s="113"/>
      <c r="U927" s="113">
        <f>MATCH($A927&amp;U$6,'All applic'!$A$7:$A$59080,0)</f>
        <v>1179</v>
      </c>
      <c r="V927" s="113">
        <f>MATCH($A927&amp;V$6,'All applic'!$A$7:$A$59080,0)</f>
        <v>1180</v>
      </c>
      <c r="W927" s="113">
        <f>MATCH($A927&amp;W$6,'All applic'!$A$7:$A$59080,0)</f>
        <v>1182</v>
      </c>
      <c r="X927" s="113">
        <f>MATCH($A927&amp;X$6,'All applic'!$A$7:$A$59080,0)</f>
        <v>1181</v>
      </c>
      <c r="Y927" s="113">
        <f>MATCH($A927&amp;Y$6,'All applic'!$A$7:$A$59080,0)</f>
        <v>1179</v>
      </c>
      <c r="Z927" s="113">
        <f>MATCH($A927&amp;Z$6,'All applic'!$A$7:$A$59080,0)</f>
        <v>1182</v>
      </c>
      <c r="AA927" s="113"/>
      <c r="AB927" s="28">
        <f>INDEX('All applic'!$H$7:$H$59080,U927)</f>
        <v>1.1599999999999999</v>
      </c>
      <c r="AC927" s="28">
        <f>INDEX('All applic'!$H$7:$H$59080,V927)</f>
        <v>1.0820000000000001</v>
      </c>
      <c r="AD927" s="28">
        <f>INDEX('All applic'!$H$7:$H$59080,W927)</f>
        <v>1.004</v>
      </c>
      <c r="AE927" s="28">
        <f>INDEX('All applic'!$H$7:$H$59080,X927)</f>
        <v>0.83599999999999997</v>
      </c>
      <c r="AF927" s="28">
        <f>INDEX('All applic'!$H$7:$H$59080,Y927)</f>
        <v>1.1599999999999999</v>
      </c>
      <c r="AG927" s="28">
        <f>INDEX('All applic'!$H$7:$H$59080,Z927)</f>
        <v>1.004</v>
      </c>
      <c r="AH927" s="28"/>
      <c r="AI927" s="28">
        <f>INDEX('All applic'!$I$7:$I$59080,U927)</f>
        <v>1.4545454545454546</v>
      </c>
      <c r="AJ927" s="28">
        <f>INDEX('All applic'!$I$7:$I$59080,V927)</f>
        <v>1.4772727272727275</v>
      </c>
      <c r="AK927" s="28">
        <f>INDEX('All applic'!$I$7:$I$59080,W927)</f>
        <v>1</v>
      </c>
      <c r="AL927" s="28">
        <f>INDEX('All applic'!$I$7:$I$59080,X927)</f>
        <v>1.0227272727272727</v>
      </c>
      <c r="AM927" s="28">
        <f>INDEX('All applic'!$I$7:$I$59080,Y927)</f>
        <v>1.4545454545454546</v>
      </c>
      <c r="AN927" s="28">
        <f>INDEX('All applic'!$I$7:$I$59080,Z927)</f>
        <v>1</v>
      </c>
      <c r="AO927" s="113"/>
      <c r="AP927" s="113">
        <f>INDEX('All applic'!$J$7:$J$59080,U927)</f>
        <v>-1.2039999999999999E-2</v>
      </c>
      <c r="AQ927" s="113">
        <v>0</v>
      </c>
      <c r="AR927" s="113">
        <f>INDEX('All applic'!$J$7:$J$59080,W927)</f>
        <v>-1.2E-2</v>
      </c>
      <c r="AS927" s="113">
        <v>0</v>
      </c>
      <c r="AT927" s="113">
        <v>0</v>
      </c>
      <c r="AU927" s="113">
        <v>0</v>
      </c>
    </row>
    <row r="928" spans="1:47" x14ac:dyDescent="0.25">
      <c r="A928" s="113" t="str">
        <f t="shared" si="104"/>
        <v>CFLDMoMH15CZ08</v>
      </c>
      <c r="B928" s="113" t="str">
        <f t="shared" si="105"/>
        <v>CFLSCEDMoCZ08MH15</v>
      </c>
      <c r="C928" s="113" t="s">
        <v>118</v>
      </c>
      <c r="D928" s="113" t="s">
        <v>130</v>
      </c>
      <c r="E928" s="113" t="s">
        <v>1651</v>
      </c>
      <c r="F928" s="89" t="s">
        <v>1829</v>
      </c>
      <c r="G928" s="113" t="s">
        <v>107</v>
      </c>
      <c r="H928" s="113" t="s">
        <v>1662</v>
      </c>
      <c r="I928" s="115">
        <f t="shared" si="106"/>
        <v>1.1343316039472273</v>
      </c>
      <c r="J928" s="115">
        <f t="shared" si="107"/>
        <v>1.4328538805368005</v>
      </c>
      <c r="K928" s="115">
        <f t="shared" si="108"/>
        <v>-1.1131812421169108E-2</v>
      </c>
      <c r="L928" s="113"/>
      <c r="M928" s="36">
        <f>VLOOKUP("HV_"&amp;$D928&amp;$E928&amp;VLOOKUP($F928,key!$L$3:$M$16,2,FALSE)&amp;$G928&amp;M$6,'HVAC wts'!$H$7:$R$13254,11,FALSE)</f>
        <v>293.82639999999998</v>
      </c>
      <c r="N928" s="36">
        <f>VLOOKUP("HV_"&amp;$D928&amp;$E928&amp;VLOOKUP($F928,key!$L$3:$M$15,2,FALSE)&amp;$G928&amp;N$6,'HVAC wts'!$H$7:$R$13254,11,FALSE)</f>
        <v>41.975200000000001</v>
      </c>
      <c r="O928" s="36">
        <f>VLOOKUP("HV_"&amp;$D928&amp;$E928&amp;VLOOKUP($F928,key!$L$3:$M$15,2,FALSE)&amp;$G928&amp;O$6,'HVAC wts'!$H$7:$R$13254,11,FALSE)</f>
        <v>49.783999999999999</v>
      </c>
      <c r="P928" s="36">
        <f>VLOOKUP("HV_"&amp;$D928&amp;$E928&amp;VLOOKUP($F928,key!$L$3:$M$15,2,FALSE)&amp;$G928&amp;P$6,'HVAC wts'!$H$7:$R$13254,11,FALSE)</f>
        <v>7.112000000000001</v>
      </c>
      <c r="Q928" s="36">
        <f>VLOOKUP("HV_"&amp;$D928&amp;$E928&amp;VLOOKUP($F928,key!$L$3:$M$15,2,FALSE)&amp;$G928&amp;Q$6,'HVAC wts'!$H$7:$R$13254,11,FALSE)</f>
        <v>71.35784000000001</v>
      </c>
      <c r="R928" s="36">
        <f>VLOOKUP("HV_"&amp;$D928&amp;$E928&amp;VLOOKUP($F928,key!$L$3:$M$15,2,FALSE)&amp;$G928&amp;R$6,'HVAC wts'!$H$7:$R$13254,11,FALSE)</f>
        <v>12.090400000000002</v>
      </c>
      <c r="S928" s="36">
        <f t="shared" si="109"/>
        <v>476.14584000000002</v>
      </c>
      <c r="T928" s="113"/>
      <c r="U928" s="113">
        <f>MATCH($A928&amp;U$6,'All applic'!$A$7:$A$59080,0)</f>
        <v>1183</v>
      </c>
      <c r="V928" s="113">
        <f>MATCH($A928&amp;V$6,'All applic'!$A$7:$A$59080,0)</f>
        <v>1184</v>
      </c>
      <c r="W928" s="113">
        <f>MATCH($A928&amp;W$6,'All applic'!$A$7:$A$59080,0)</f>
        <v>1186</v>
      </c>
      <c r="X928" s="113">
        <f>MATCH($A928&amp;X$6,'All applic'!$A$7:$A$59080,0)</f>
        <v>1185</v>
      </c>
      <c r="Y928" s="113">
        <f>MATCH($A928&amp;Y$6,'All applic'!$A$7:$A$59080,0)</f>
        <v>1183</v>
      </c>
      <c r="Z928" s="113">
        <f>MATCH($A928&amp;Z$6,'All applic'!$A$7:$A$59080,0)</f>
        <v>1186</v>
      </c>
      <c r="AA928" s="113"/>
      <c r="AB928" s="28">
        <f>INDEX('All applic'!$H$7:$H$59080,U928)</f>
        <v>1.17</v>
      </c>
      <c r="AC928" s="28">
        <f>INDEX('All applic'!$H$7:$H$59080,V928)</f>
        <v>1.0780000000000001</v>
      </c>
      <c r="AD928" s="28">
        <f>INDEX('All applic'!$H$7:$H$59080,W928)</f>
        <v>1</v>
      </c>
      <c r="AE928" s="28">
        <f>INDEX('All applic'!$H$7:$H$59080,X928)</f>
        <v>0.80400000000000005</v>
      </c>
      <c r="AF928" s="28">
        <f>INDEX('All applic'!$H$7:$H$59080,Y928)</f>
        <v>1.17</v>
      </c>
      <c r="AG928" s="28">
        <f>INDEX('All applic'!$H$7:$H$59080,Z928)</f>
        <v>1</v>
      </c>
      <c r="AH928" s="28"/>
      <c r="AI928" s="28">
        <f>INDEX('All applic'!$I$7:$I$59080,U928)</f>
        <v>1.5000000000000002</v>
      </c>
      <c r="AJ928" s="28">
        <f>INDEX('All applic'!$I$7:$I$59080,V928)</f>
        <v>1.5227272727272729</v>
      </c>
      <c r="AK928" s="28">
        <f>INDEX('All applic'!$I$7:$I$59080,W928)</f>
        <v>1.0227272727272727</v>
      </c>
      <c r="AL928" s="28">
        <f>INDEX('All applic'!$I$7:$I$59080,X928)</f>
        <v>1.0227272727272727</v>
      </c>
      <c r="AM928" s="28">
        <f>INDEX('All applic'!$I$7:$I$59080,Y928)</f>
        <v>1.5000000000000002</v>
      </c>
      <c r="AN928" s="28">
        <f>INDEX('All applic'!$I$7:$I$59080,Z928)</f>
        <v>1.0227272727272727</v>
      </c>
      <c r="AO928" s="113"/>
      <c r="AP928" s="113">
        <f>INDEX('All applic'!$J$7:$J$59080,U928)</f>
        <v>-1.5439999999999999E-2</v>
      </c>
      <c r="AQ928" s="113">
        <v>0</v>
      </c>
      <c r="AR928" s="113">
        <f>INDEX('All applic'!$J$7:$J$59080,W928)</f>
        <v>-1.5339999999999999E-2</v>
      </c>
      <c r="AS928" s="113">
        <v>0</v>
      </c>
      <c r="AT928" s="113">
        <v>0</v>
      </c>
      <c r="AU928" s="113">
        <v>0</v>
      </c>
    </row>
    <row r="929" spans="1:47" x14ac:dyDescent="0.25">
      <c r="A929" s="113" t="str">
        <f t="shared" si="104"/>
        <v>CFLDMoMH15CZ09</v>
      </c>
      <c r="B929" s="113" t="str">
        <f t="shared" si="105"/>
        <v>CFLSCEDMoCZ09MH15</v>
      </c>
      <c r="C929" s="113" t="s">
        <v>118</v>
      </c>
      <c r="D929" s="113" t="s">
        <v>130</v>
      </c>
      <c r="E929" s="113" t="s">
        <v>1651</v>
      </c>
      <c r="F929" s="89" t="s">
        <v>1829</v>
      </c>
      <c r="G929" s="113" t="s">
        <v>108</v>
      </c>
      <c r="H929" s="113" t="s">
        <v>1662</v>
      </c>
      <c r="I929" s="115">
        <f t="shared" si="106"/>
        <v>1.1082474226804124</v>
      </c>
      <c r="J929" s="115">
        <f t="shared" si="107"/>
        <v>1.5681818181818181</v>
      </c>
      <c r="K929" s="115">
        <f t="shared" si="108"/>
        <v>-1.3451546391752575E-2</v>
      </c>
      <c r="L929" s="113"/>
      <c r="M929" s="36">
        <f>VLOOKUP("HV_"&amp;$D929&amp;$E929&amp;VLOOKUP($F929,key!$L$3:$M$16,2,FALSE)&amp;$G929&amp;M$6,'HVAC wts'!$H$7:$R$13254,11,FALSE)</f>
        <v>741.45399999999995</v>
      </c>
      <c r="N929" s="36">
        <f>VLOOKUP("HV_"&amp;$D929&amp;$E929&amp;VLOOKUP($F929,key!$L$3:$M$15,2,FALSE)&amp;$G929&amp;N$6,'HVAC wts'!$H$7:$R$13254,11,FALSE)</f>
        <v>105.92200000000001</v>
      </c>
      <c r="O929" s="36">
        <f>VLOOKUP("HV_"&amp;$D929&amp;$E929&amp;VLOOKUP($F929,key!$L$3:$M$15,2,FALSE)&amp;$G929&amp;O$6,'HVAC wts'!$H$7:$R$13254,11,FALSE)</f>
        <v>0</v>
      </c>
      <c r="P929" s="36">
        <f>VLOOKUP("HV_"&amp;$D929&amp;$E929&amp;VLOOKUP($F929,key!$L$3:$M$15,2,FALSE)&amp;$G929&amp;P$6,'HVAC wts'!$H$7:$R$13254,11,FALSE)</f>
        <v>0</v>
      </c>
      <c r="Q929" s="36">
        <f>VLOOKUP("HV_"&amp;$D929&amp;$E929&amp;VLOOKUP($F929,key!$L$3:$M$15,2,FALSE)&amp;$G929&amp;Q$6,'HVAC wts'!$H$7:$R$13254,11,FALSE)</f>
        <v>180.06740000000002</v>
      </c>
      <c r="R929" s="36">
        <f>VLOOKUP("HV_"&amp;$D929&amp;$E929&amp;VLOOKUP($F929,key!$L$3:$M$15,2,FALSE)&amp;$G929&amp;R$6,'HVAC wts'!$H$7:$R$13254,11,FALSE)</f>
        <v>0</v>
      </c>
      <c r="S929" s="36">
        <f t="shared" si="109"/>
        <v>1027.4434000000001</v>
      </c>
      <c r="T929" s="113"/>
      <c r="U929" s="113">
        <f>MATCH($A929&amp;U$6,'All applic'!$A$7:$A$59080,0)</f>
        <v>1187</v>
      </c>
      <c r="V929" s="113">
        <f>MATCH($A929&amp;V$6,'All applic'!$A$7:$A$59080,0)</f>
        <v>1188</v>
      </c>
      <c r="W929" s="113">
        <f>MATCH($A929&amp;W$6,'All applic'!$A$7:$A$59080,0)</f>
        <v>1190</v>
      </c>
      <c r="X929" s="113">
        <f>MATCH($A929&amp;X$6,'All applic'!$A$7:$A$59080,0)</f>
        <v>1189</v>
      </c>
      <c r="Y929" s="113">
        <f>MATCH($A929&amp;Y$6,'All applic'!$A$7:$A$59080,0)</f>
        <v>1187</v>
      </c>
      <c r="Z929" s="113">
        <f>MATCH($A929&amp;Z$6,'All applic'!$A$7:$A$59080,0)</f>
        <v>1190</v>
      </c>
      <c r="AA929" s="113"/>
      <c r="AB929" s="28">
        <f>INDEX('All applic'!$H$7:$H$59080,U929)</f>
        <v>1.1200000000000001</v>
      </c>
      <c r="AC929" s="28">
        <f>INDEX('All applic'!$H$7:$H$59080,V929)</f>
        <v>1.006</v>
      </c>
      <c r="AD929" s="28">
        <f>INDEX('All applic'!$H$7:$H$59080,W929)</f>
        <v>0.998</v>
      </c>
      <c r="AE929" s="28">
        <f>INDEX('All applic'!$H$7:$H$59080,X929)</f>
        <v>0.754</v>
      </c>
      <c r="AF929" s="28">
        <f>INDEX('All applic'!$H$7:$H$59080,Y929)</f>
        <v>1.1200000000000001</v>
      </c>
      <c r="AG929" s="28">
        <f>INDEX('All applic'!$H$7:$H$59080,Z929)</f>
        <v>0.998</v>
      </c>
      <c r="AH929" s="28"/>
      <c r="AI929" s="28">
        <f>INDEX('All applic'!$I$7:$I$59080,U929)</f>
        <v>1.5681818181818183</v>
      </c>
      <c r="AJ929" s="28">
        <f>INDEX('All applic'!$I$7:$I$59080,V929)</f>
        <v>1.5681818181818183</v>
      </c>
      <c r="AK929" s="28">
        <f>INDEX('All applic'!$I$7:$I$59080,W929)</f>
        <v>1.0227272727272727</v>
      </c>
      <c r="AL929" s="28">
        <f>INDEX('All applic'!$I$7:$I$59080,X929)</f>
        <v>1.0227272727272727</v>
      </c>
      <c r="AM929" s="28">
        <f>INDEX('All applic'!$I$7:$I$59080,Y929)</f>
        <v>1.5681818181818183</v>
      </c>
      <c r="AN929" s="28">
        <f>INDEX('All applic'!$I$7:$I$59080,Z929)</f>
        <v>1.0227272727272727</v>
      </c>
      <c r="AO929" s="113"/>
      <c r="AP929" s="113">
        <f>INDEX('All applic'!$J$7:$J$59080,U929)</f>
        <v>-1.864E-2</v>
      </c>
      <c r="AQ929" s="113">
        <v>0</v>
      </c>
      <c r="AR929" s="113">
        <f>INDEX('All applic'!$J$7:$J$59080,W929)</f>
        <v>-1.8600000000000002E-2</v>
      </c>
      <c r="AS929" s="113">
        <v>0</v>
      </c>
      <c r="AT929" s="113">
        <v>0</v>
      </c>
      <c r="AU929" s="113">
        <v>0</v>
      </c>
    </row>
    <row r="930" spans="1:47" x14ac:dyDescent="0.25">
      <c r="A930" s="113" t="str">
        <f t="shared" si="104"/>
        <v>CFLDMoMH15CZ10</v>
      </c>
      <c r="B930" s="113" t="str">
        <f t="shared" si="105"/>
        <v>CFLSCEDMoCZ10MH15</v>
      </c>
      <c r="C930" s="113" t="s">
        <v>118</v>
      </c>
      <c r="D930" s="113" t="s">
        <v>130</v>
      </c>
      <c r="E930" s="113" t="s">
        <v>1651</v>
      </c>
      <c r="F930" s="89" t="s">
        <v>1829</v>
      </c>
      <c r="G930" s="113" t="s">
        <v>109</v>
      </c>
      <c r="H930" s="113" t="s">
        <v>1662</v>
      </c>
      <c r="I930" s="115">
        <f t="shared" si="106"/>
        <v>1.1395670103092783</v>
      </c>
      <c r="J930" s="115">
        <f t="shared" si="107"/>
        <v>1.4819587628865982</v>
      </c>
      <c r="K930" s="115">
        <f t="shared" si="108"/>
        <v>-1.4721649484536081E-2</v>
      </c>
      <c r="L930" s="113"/>
      <c r="M930" s="36">
        <f>VLOOKUP("HV_"&amp;$D930&amp;$E930&amp;VLOOKUP($F930,key!$L$3:$M$16,2,FALSE)&amp;$G930&amp;M$6,'HVAC wts'!$H$7:$R$13254,11,FALSE)</f>
        <v>191.85039999999998</v>
      </c>
      <c r="N930" s="36">
        <f>VLOOKUP("HV_"&amp;$D930&amp;$E930&amp;VLOOKUP($F930,key!$L$3:$M$15,2,FALSE)&amp;$G930&amp;N$6,'HVAC wts'!$H$7:$R$13254,11,FALSE)</f>
        <v>27.407200000000003</v>
      </c>
      <c r="O930" s="36">
        <f>VLOOKUP("HV_"&amp;$D930&amp;$E930&amp;VLOOKUP($F930,key!$L$3:$M$15,2,FALSE)&amp;$G930&amp;O$6,'HVAC wts'!$H$7:$R$13254,11,FALSE)</f>
        <v>0</v>
      </c>
      <c r="P930" s="36">
        <f>VLOOKUP("HV_"&amp;$D930&amp;$E930&amp;VLOOKUP($F930,key!$L$3:$M$15,2,FALSE)&amp;$G930&amp;P$6,'HVAC wts'!$H$7:$R$13254,11,FALSE)</f>
        <v>0</v>
      </c>
      <c r="Q930" s="36">
        <f>VLOOKUP("HV_"&amp;$D930&amp;$E930&amp;VLOOKUP($F930,key!$L$3:$M$15,2,FALSE)&amp;$G930&amp;Q$6,'HVAC wts'!$H$7:$R$13254,11,FALSE)</f>
        <v>46.592240000000004</v>
      </c>
      <c r="R930" s="36">
        <f>VLOOKUP("HV_"&amp;$D930&amp;$E930&amp;VLOOKUP($F930,key!$L$3:$M$15,2,FALSE)&amp;$G930&amp;R$6,'HVAC wts'!$H$7:$R$13254,11,FALSE)</f>
        <v>0</v>
      </c>
      <c r="S930" s="36">
        <f t="shared" si="109"/>
        <v>265.84983999999997</v>
      </c>
      <c r="T930" s="113"/>
      <c r="U930" s="113">
        <f>MATCH($A930&amp;U$6,'All applic'!$A$7:$A$59080,0)</f>
        <v>1191</v>
      </c>
      <c r="V930" s="113">
        <f>MATCH($A930&amp;V$6,'All applic'!$A$7:$A$59080,0)</f>
        <v>1192</v>
      </c>
      <c r="W930" s="113">
        <f>MATCH($A930&amp;W$6,'All applic'!$A$7:$A$59080,0)</f>
        <v>1194</v>
      </c>
      <c r="X930" s="113">
        <f>MATCH($A930&amp;X$6,'All applic'!$A$7:$A$59080,0)</f>
        <v>1193</v>
      </c>
      <c r="Y930" s="113">
        <f>MATCH($A930&amp;Y$6,'All applic'!$A$7:$A$59080,0)</f>
        <v>1191</v>
      </c>
      <c r="Z930" s="113">
        <f>MATCH($A930&amp;Z$6,'All applic'!$A$7:$A$59080,0)</f>
        <v>1194</v>
      </c>
      <c r="AA930" s="113"/>
      <c r="AB930" s="28">
        <f>INDEX('All applic'!$H$7:$H$59080,U930)</f>
        <v>1.1539999999999999</v>
      </c>
      <c r="AC930" s="28">
        <f>INDEX('All applic'!$H$7:$H$59080,V930)</f>
        <v>1.014</v>
      </c>
      <c r="AD930" s="28">
        <f>INDEX('All applic'!$H$7:$H$59080,W930)</f>
        <v>0.996</v>
      </c>
      <c r="AE930" s="28">
        <f>INDEX('All applic'!$H$7:$H$59080,X930)</f>
        <v>0.73799999999999999</v>
      </c>
      <c r="AF930" s="28">
        <f>INDEX('All applic'!$H$7:$H$59080,Y930)</f>
        <v>1.1539999999999999</v>
      </c>
      <c r="AG930" s="28">
        <f>INDEX('All applic'!$H$7:$H$59080,Z930)</f>
        <v>0.996</v>
      </c>
      <c r="AH930" s="28"/>
      <c r="AI930" s="28">
        <f>INDEX('All applic'!$I$7:$I$59080,U930)</f>
        <v>1.4772727272727275</v>
      </c>
      <c r="AJ930" s="28">
        <f>INDEX('All applic'!$I$7:$I$59080,V930)</f>
        <v>1.5227272727272729</v>
      </c>
      <c r="AK930" s="28">
        <f>INDEX('All applic'!$I$7:$I$59080,W930)</f>
        <v>1.0227272727272727</v>
      </c>
      <c r="AL930" s="28">
        <f>INDEX('All applic'!$I$7:$I$59080,X930)</f>
        <v>1</v>
      </c>
      <c r="AM930" s="28">
        <f>INDEX('All applic'!$I$7:$I$59080,Y930)</f>
        <v>1.4772727272727275</v>
      </c>
      <c r="AN930" s="28">
        <f>INDEX('All applic'!$I$7:$I$59080,Z930)</f>
        <v>1.0227272727272727</v>
      </c>
      <c r="AO930" s="113"/>
      <c r="AP930" s="113">
        <f>INDEX('All applic'!$J$7:$J$59080,U930)</f>
        <v>-2.0399999999999998E-2</v>
      </c>
      <c r="AQ930" s="113">
        <v>0</v>
      </c>
      <c r="AR930" s="113">
        <f>INDEX('All applic'!$J$7:$J$59080,W930)</f>
        <v>-2.0199999999999999E-2</v>
      </c>
      <c r="AS930" s="113">
        <v>0</v>
      </c>
      <c r="AT930" s="113">
        <v>0</v>
      </c>
      <c r="AU930" s="113">
        <v>0</v>
      </c>
    </row>
    <row r="931" spans="1:47" x14ac:dyDescent="0.25">
      <c r="A931" s="113" t="str">
        <f t="shared" si="104"/>
        <v>CFLDMoMH15CZ11</v>
      </c>
      <c r="B931" s="113" t="str">
        <f t="shared" si="105"/>
        <v>CFLSCEDMoCZ11MH15</v>
      </c>
      <c r="C931" s="113" t="s">
        <v>118</v>
      </c>
      <c r="D931" s="113" t="s">
        <v>130</v>
      </c>
      <c r="E931" s="113" t="s">
        <v>1651</v>
      </c>
      <c r="F931" s="89" t="s">
        <v>1829</v>
      </c>
      <c r="G931" s="113" t="s">
        <v>110</v>
      </c>
      <c r="H931" s="113" t="s">
        <v>1662</v>
      </c>
      <c r="I931" s="115">
        <f t="shared" si="106"/>
        <v>0</v>
      </c>
      <c r="J931" s="115">
        <f t="shared" si="107"/>
        <v>0</v>
      </c>
      <c r="K931" s="115">
        <f t="shared" si="108"/>
        <v>0</v>
      </c>
      <c r="L931" s="113"/>
      <c r="M931" s="36">
        <f>VLOOKUP("HV_"&amp;$D931&amp;$E931&amp;VLOOKUP($F931,key!$L$3:$M$16,2,FALSE)&amp;$G931&amp;M$6,'HVAC wts'!$H$7:$R$13254,11,FALSE)</f>
        <v>0</v>
      </c>
      <c r="N931" s="36">
        <f>VLOOKUP("HV_"&amp;$D931&amp;$E931&amp;VLOOKUP($F931,key!$L$3:$M$15,2,FALSE)&amp;$G931&amp;N$6,'HVAC wts'!$H$7:$R$13254,11,FALSE)</f>
        <v>0</v>
      </c>
      <c r="O931" s="36">
        <f>VLOOKUP("HV_"&amp;$D931&amp;$E931&amp;VLOOKUP($F931,key!$L$3:$M$15,2,FALSE)&amp;$G931&amp;O$6,'HVAC wts'!$H$7:$R$13254,11,FALSE)</f>
        <v>0</v>
      </c>
      <c r="P931" s="36">
        <f>VLOOKUP("HV_"&amp;$D931&amp;$E931&amp;VLOOKUP($F931,key!$L$3:$M$15,2,FALSE)&amp;$G931&amp;P$6,'HVAC wts'!$H$7:$R$13254,11,FALSE)</f>
        <v>0</v>
      </c>
      <c r="Q931" s="36">
        <f>VLOOKUP("HV_"&amp;$D931&amp;$E931&amp;VLOOKUP($F931,key!$L$3:$M$15,2,FALSE)&amp;$G931&amp;Q$6,'HVAC wts'!$H$7:$R$13254,11,FALSE)</f>
        <v>0</v>
      </c>
      <c r="R931" s="36">
        <f>VLOOKUP("HV_"&amp;$D931&amp;$E931&amp;VLOOKUP($F931,key!$L$3:$M$15,2,FALSE)&amp;$G931&amp;R$6,'HVAC wts'!$H$7:$R$13254,11,FALSE)</f>
        <v>0</v>
      </c>
      <c r="S931" s="36">
        <f t="shared" si="109"/>
        <v>0</v>
      </c>
      <c r="T931" s="113"/>
      <c r="U931" s="113">
        <f>MATCH($A931&amp;U$6,'All applic'!$A$7:$A$59080,0)</f>
        <v>1195</v>
      </c>
      <c r="V931" s="113">
        <f>MATCH($A931&amp;V$6,'All applic'!$A$7:$A$59080,0)</f>
        <v>1196</v>
      </c>
      <c r="W931" s="113">
        <f>MATCH($A931&amp;W$6,'All applic'!$A$7:$A$59080,0)</f>
        <v>1198</v>
      </c>
      <c r="X931" s="113">
        <f>MATCH($A931&amp;X$6,'All applic'!$A$7:$A$59080,0)</f>
        <v>1197</v>
      </c>
      <c r="Y931" s="113">
        <f>MATCH($A931&amp;Y$6,'All applic'!$A$7:$A$59080,0)</f>
        <v>1195</v>
      </c>
      <c r="Z931" s="113">
        <f>MATCH($A931&amp;Z$6,'All applic'!$A$7:$A$59080,0)</f>
        <v>1198</v>
      </c>
      <c r="AA931" s="113"/>
      <c r="AB931" s="28">
        <f>INDEX('All applic'!$H$7:$H$59080,U931)</f>
        <v>1.1259999999999999</v>
      </c>
      <c r="AC931" s="28">
        <f>INDEX('All applic'!$H$7:$H$59080,V931)</f>
        <v>0.95</v>
      </c>
      <c r="AD931" s="28">
        <f>INDEX('All applic'!$H$7:$H$59080,W931)</f>
        <v>0.996</v>
      </c>
      <c r="AE931" s="28">
        <f>INDEX('All applic'!$H$7:$H$59080,X931)</f>
        <v>0.71199999999999997</v>
      </c>
      <c r="AF931" s="28">
        <f>INDEX('All applic'!$H$7:$H$59080,Y931)</f>
        <v>1.1259999999999999</v>
      </c>
      <c r="AG931" s="28">
        <f>INDEX('All applic'!$H$7:$H$59080,Z931)</f>
        <v>0.996</v>
      </c>
      <c r="AH931" s="28"/>
      <c r="AI931" s="28">
        <f>INDEX('All applic'!$I$7:$I$59080,U931)</f>
        <v>1.5365853658536586</v>
      </c>
      <c r="AJ931" s="28">
        <f>INDEX('All applic'!$I$7:$I$59080,V931)</f>
        <v>1.5365853658536586</v>
      </c>
      <c r="AK931" s="28">
        <f>INDEX('All applic'!$I$7:$I$59080,W931)</f>
        <v>1</v>
      </c>
      <c r="AL931" s="28">
        <f>INDEX('All applic'!$I$7:$I$59080,X931)</f>
        <v>1</v>
      </c>
      <c r="AM931" s="28">
        <f>INDEX('All applic'!$I$7:$I$59080,Y931)</f>
        <v>1.5365853658536586</v>
      </c>
      <c r="AN931" s="28">
        <f>INDEX('All applic'!$I$7:$I$59080,Z931)</f>
        <v>1</v>
      </c>
      <c r="AO931" s="113"/>
      <c r="AP931" s="113">
        <f>INDEX('All applic'!$J$7:$J$59080,U931)</f>
        <v>-2.24E-2</v>
      </c>
      <c r="AQ931" s="113">
        <v>0</v>
      </c>
      <c r="AR931" s="113">
        <f>INDEX('All applic'!$J$7:$J$59080,W931)</f>
        <v>-2.2200000000000001E-2</v>
      </c>
      <c r="AS931" s="113">
        <v>0</v>
      </c>
      <c r="AT931" s="113">
        <v>0</v>
      </c>
      <c r="AU931" s="113">
        <v>0</v>
      </c>
    </row>
    <row r="932" spans="1:47" x14ac:dyDescent="0.25">
      <c r="A932" s="113" t="str">
        <f t="shared" si="104"/>
        <v>CFLDMoMH15CZ12</v>
      </c>
      <c r="B932" s="113" t="str">
        <f t="shared" si="105"/>
        <v>CFLSCEDMoCZ12MH15</v>
      </c>
      <c r="C932" s="113" t="s">
        <v>118</v>
      </c>
      <c r="D932" s="113" t="s">
        <v>130</v>
      </c>
      <c r="E932" s="113" t="s">
        <v>1651</v>
      </c>
      <c r="F932" s="89" t="s">
        <v>1829</v>
      </c>
      <c r="G932" s="113" t="s">
        <v>111</v>
      </c>
      <c r="H932" s="113" t="s">
        <v>1662</v>
      </c>
      <c r="I932" s="115">
        <f t="shared" si="106"/>
        <v>0</v>
      </c>
      <c r="J932" s="115">
        <f t="shared" si="107"/>
        <v>0</v>
      </c>
      <c r="K932" s="115">
        <f t="shared" si="108"/>
        <v>0</v>
      </c>
      <c r="L932" s="113"/>
      <c r="M932" s="36">
        <f>VLOOKUP("HV_"&amp;$D932&amp;$E932&amp;VLOOKUP($F932,key!$L$3:$M$16,2,FALSE)&amp;$G932&amp;M$6,'HVAC wts'!$H$7:$R$13254,11,FALSE)</f>
        <v>0</v>
      </c>
      <c r="N932" s="36">
        <f>VLOOKUP("HV_"&amp;$D932&amp;$E932&amp;VLOOKUP($F932,key!$L$3:$M$15,2,FALSE)&amp;$G932&amp;N$6,'HVAC wts'!$H$7:$R$13254,11,FALSE)</f>
        <v>0</v>
      </c>
      <c r="O932" s="36">
        <f>VLOOKUP("HV_"&amp;$D932&amp;$E932&amp;VLOOKUP($F932,key!$L$3:$M$15,2,FALSE)&amp;$G932&amp;O$6,'HVAC wts'!$H$7:$R$13254,11,FALSE)</f>
        <v>0</v>
      </c>
      <c r="P932" s="36">
        <f>VLOOKUP("HV_"&amp;$D932&amp;$E932&amp;VLOOKUP($F932,key!$L$3:$M$15,2,FALSE)&amp;$G932&amp;P$6,'HVAC wts'!$H$7:$R$13254,11,FALSE)</f>
        <v>0</v>
      </c>
      <c r="Q932" s="36">
        <f>VLOOKUP("HV_"&amp;$D932&amp;$E932&amp;VLOOKUP($F932,key!$L$3:$M$15,2,FALSE)&amp;$G932&amp;Q$6,'HVAC wts'!$H$7:$R$13254,11,FALSE)</f>
        <v>0</v>
      </c>
      <c r="R932" s="36">
        <f>VLOOKUP("HV_"&amp;$D932&amp;$E932&amp;VLOOKUP($F932,key!$L$3:$M$15,2,FALSE)&amp;$G932&amp;R$6,'HVAC wts'!$H$7:$R$13254,11,FALSE)</f>
        <v>0</v>
      </c>
      <c r="S932" s="36">
        <f t="shared" si="109"/>
        <v>0</v>
      </c>
      <c r="T932" s="113"/>
      <c r="U932" s="113">
        <f>MATCH($A932&amp;U$6,'All applic'!$A$7:$A$59080,0)</f>
        <v>1199</v>
      </c>
      <c r="V932" s="113">
        <f>MATCH($A932&amp;V$6,'All applic'!$A$7:$A$59080,0)</f>
        <v>1200</v>
      </c>
      <c r="W932" s="113">
        <f>MATCH($A932&amp;W$6,'All applic'!$A$7:$A$59080,0)</f>
        <v>1202</v>
      </c>
      <c r="X932" s="113">
        <f>MATCH($A932&amp;X$6,'All applic'!$A$7:$A$59080,0)</f>
        <v>1201</v>
      </c>
      <c r="Y932" s="113">
        <f>MATCH($A932&amp;Y$6,'All applic'!$A$7:$A$59080,0)</f>
        <v>1199</v>
      </c>
      <c r="Z932" s="113">
        <f>MATCH($A932&amp;Z$6,'All applic'!$A$7:$A$59080,0)</f>
        <v>1202</v>
      </c>
      <c r="AA932" s="113"/>
      <c r="AB932" s="28">
        <f>INDEX('All applic'!$H$7:$H$59080,U932)</f>
        <v>1.1080000000000001</v>
      </c>
      <c r="AC932" s="28">
        <f>INDEX('All applic'!$H$7:$H$59080,V932)</f>
        <v>0.92</v>
      </c>
      <c r="AD932" s="28">
        <f>INDEX('All applic'!$H$7:$H$59080,W932)</f>
        <v>0.99199999999999999</v>
      </c>
      <c r="AE932" s="28">
        <f>INDEX('All applic'!$H$7:$H$59080,X932)</f>
        <v>0.66800000000000004</v>
      </c>
      <c r="AF932" s="28">
        <f>INDEX('All applic'!$H$7:$H$59080,Y932)</f>
        <v>1.1080000000000001</v>
      </c>
      <c r="AG932" s="28">
        <f>INDEX('All applic'!$H$7:$H$59080,Z932)</f>
        <v>0.99199999999999999</v>
      </c>
      <c r="AH932" s="28"/>
      <c r="AI932" s="28">
        <f>INDEX('All applic'!$I$7:$I$59080,U932)</f>
        <v>1.6829268292682928</v>
      </c>
      <c r="AJ932" s="28">
        <f>INDEX('All applic'!$I$7:$I$59080,V932)</f>
        <v>1.6829268292682928</v>
      </c>
      <c r="AK932" s="28">
        <f>INDEX('All applic'!$I$7:$I$59080,W932)</f>
        <v>1</v>
      </c>
      <c r="AL932" s="28">
        <f>INDEX('All applic'!$I$7:$I$59080,X932)</f>
        <v>1</v>
      </c>
      <c r="AM932" s="28">
        <f>INDEX('All applic'!$I$7:$I$59080,Y932)</f>
        <v>1.6829268292682928</v>
      </c>
      <c r="AN932" s="28">
        <f>INDEX('All applic'!$I$7:$I$59080,Z932)</f>
        <v>1</v>
      </c>
      <c r="AO932" s="113"/>
      <c r="AP932" s="113">
        <f>INDEX('All applic'!$J$7:$J$59080,U932)</f>
        <v>-2.5600000000000001E-2</v>
      </c>
      <c r="AQ932" s="113">
        <v>0</v>
      </c>
      <c r="AR932" s="113">
        <f>INDEX('All applic'!$J$7:$J$59080,W932)</f>
        <v>-2.52E-2</v>
      </c>
      <c r="AS932" s="113">
        <v>0</v>
      </c>
      <c r="AT932" s="113">
        <v>0</v>
      </c>
      <c r="AU932" s="113">
        <v>0</v>
      </c>
    </row>
    <row r="933" spans="1:47" x14ac:dyDescent="0.25">
      <c r="A933" s="113" t="str">
        <f t="shared" si="104"/>
        <v>CFLDMoMH15CZ13</v>
      </c>
      <c r="B933" s="113" t="str">
        <f t="shared" si="105"/>
        <v>CFLSCEDMoCZ13MH15</v>
      </c>
      <c r="C933" s="113" t="s">
        <v>118</v>
      </c>
      <c r="D933" s="113" t="s">
        <v>130</v>
      </c>
      <c r="E933" s="113" t="s">
        <v>1651</v>
      </c>
      <c r="F933" s="89" t="s">
        <v>1829</v>
      </c>
      <c r="G933" s="113" t="s">
        <v>112</v>
      </c>
      <c r="H933" s="113" t="s">
        <v>1662</v>
      </c>
      <c r="I933" s="115">
        <f t="shared" si="106"/>
        <v>1.0645292206455612</v>
      </c>
      <c r="J933" s="115">
        <f t="shared" si="107"/>
        <v>1.295310866720367</v>
      </c>
      <c r="K933" s="115">
        <f t="shared" si="108"/>
        <v>-1.6103426782151688E-2</v>
      </c>
      <c r="L933" s="113"/>
      <c r="M933" s="36">
        <f>VLOOKUP("HV_"&amp;$D933&amp;$E933&amp;VLOOKUP($F933,key!$L$3:$M$16,2,FALSE)&amp;$G933&amp;M$6,'HVAC wts'!$H$7:$R$13254,11,FALSE)</f>
        <v>0.41404112725327441</v>
      </c>
      <c r="N933" s="36">
        <f>VLOOKUP("HV_"&amp;$D933&amp;$E933&amp;VLOOKUP($F933,key!$L$3:$M$15,2,FALSE)&amp;$G933&amp;N$6,'HVAC wts'!$H$7:$R$13254,11,FALSE)</f>
        <v>5.9148732464753495E-2</v>
      </c>
      <c r="O933" s="36">
        <f>VLOOKUP("HV_"&amp;$D933&amp;$E933&amp;VLOOKUP($F933,key!$L$3:$M$15,2,FALSE)&amp;$G933&amp;O$6,'HVAC wts'!$H$7:$R$13254,11,FALSE)</f>
        <v>0.307608357282808</v>
      </c>
      <c r="P933" s="36">
        <f>VLOOKUP("HV_"&amp;$D933&amp;$E933&amp;VLOOKUP($F933,key!$L$3:$M$15,2,FALSE)&amp;$G933&amp;P$6,'HVAC wts'!$H$7:$R$13254,11,FALSE)</f>
        <v>4.3944051040401139E-2</v>
      </c>
      <c r="Q933" s="36">
        <f>VLOOKUP("HV_"&amp;$D933&amp;$E933&amp;VLOOKUP($F933,key!$L$3:$M$15,2,FALSE)&amp;$G933&amp;Q$6,'HVAC wts'!$H$7:$R$13254,11,FALSE)</f>
        <v>0.10055284519008094</v>
      </c>
      <c r="R933" s="36">
        <f>VLOOKUP("HV_"&amp;$D933&amp;$E933&amp;VLOOKUP($F933,key!$L$3:$M$15,2,FALSE)&amp;$G933&amp;R$6,'HVAC wts'!$H$7:$R$13254,11,FALSE)</f>
        <v>7.470488676868195E-2</v>
      </c>
      <c r="S933" s="36">
        <f t="shared" si="109"/>
        <v>0.99999999999999978</v>
      </c>
      <c r="T933" s="113"/>
      <c r="U933" s="113">
        <f>MATCH($A933&amp;U$6,'All applic'!$A$7:$A$59080,0)</f>
        <v>1203</v>
      </c>
      <c r="V933" s="113">
        <f>MATCH($A933&amp;V$6,'All applic'!$A$7:$A$59080,0)</f>
        <v>1204</v>
      </c>
      <c r="W933" s="113">
        <f>MATCH($A933&amp;W$6,'All applic'!$A$7:$A$59080,0)</f>
        <v>1206</v>
      </c>
      <c r="X933" s="113">
        <f>MATCH($A933&amp;X$6,'All applic'!$A$7:$A$59080,0)</f>
        <v>1205</v>
      </c>
      <c r="Y933" s="113">
        <f>MATCH($A933&amp;Y$6,'All applic'!$A$7:$A$59080,0)</f>
        <v>1203</v>
      </c>
      <c r="Z933" s="113">
        <f>MATCH($A933&amp;Z$6,'All applic'!$A$7:$A$59080,0)</f>
        <v>1206</v>
      </c>
      <c r="AA933" s="113"/>
      <c r="AB933" s="28">
        <f>INDEX('All applic'!$H$7:$H$59080,U933)</f>
        <v>1.1559999999999999</v>
      </c>
      <c r="AC933" s="28">
        <f>INDEX('All applic'!$H$7:$H$59080,V933)</f>
        <v>0.98799999999999999</v>
      </c>
      <c r="AD933" s="28">
        <f>INDEX('All applic'!$H$7:$H$59080,W933)</f>
        <v>0.99399999999999999</v>
      </c>
      <c r="AE933" s="28">
        <f>INDEX('All applic'!$H$7:$H$59080,X933)</f>
        <v>0.71</v>
      </c>
      <c r="AF933" s="28">
        <f>INDEX('All applic'!$H$7:$H$59080,Y933)</f>
        <v>1.1559999999999999</v>
      </c>
      <c r="AG933" s="28">
        <f>INDEX('All applic'!$H$7:$H$59080,Z933)</f>
        <v>0.99399999999999999</v>
      </c>
      <c r="AH933" s="28"/>
      <c r="AI933" s="28">
        <f>INDEX('All applic'!$I$7:$I$59080,U933)</f>
        <v>1.5121951219512195</v>
      </c>
      <c r="AJ933" s="28">
        <f>INDEX('All applic'!$I$7:$I$59080,V933)</f>
        <v>1.5365853658536586</v>
      </c>
      <c r="AK933" s="28">
        <f>INDEX('All applic'!$I$7:$I$59080,W933)</f>
        <v>1</v>
      </c>
      <c r="AL933" s="28">
        <f>INDEX('All applic'!$I$7:$I$59080,X933)</f>
        <v>1</v>
      </c>
      <c r="AM933" s="28">
        <f>INDEX('All applic'!$I$7:$I$59080,Y933)</f>
        <v>1.5121951219512195</v>
      </c>
      <c r="AN933" s="28">
        <f>INDEX('All applic'!$I$7:$I$59080,Z933)</f>
        <v>1</v>
      </c>
      <c r="AO933" s="113"/>
      <c r="AP933" s="113">
        <f>INDEX('All applic'!$J$7:$J$59080,U933)</f>
        <v>-2.24E-2</v>
      </c>
      <c r="AQ933" s="113">
        <v>0</v>
      </c>
      <c r="AR933" s="113">
        <f>INDEX('All applic'!$J$7:$J$59080,W933)</f>
        <v>-2.2200000000000001E-2</v>
      </c>
      <c r="AS933" s="113">
        <v>0</v>
      </c>
      <c r="AT933" s="113">
        <v>0</v>
      </c>
      <c r="AU933" s="113">
        <v>0</v>
      </c>
    </row>
    <row r="934" spans="1:47" x14ac:dyDescent="0.25">
      <c r="A934" s="113" t="str">
        <f t="shared" si="104"/>
        <v>CFLDMoMH15CZ14</v>
      </c>
      <c r="B934" s="113" t="str">
        <f t="shared" si="105"/>
        <v>CFLSCEDMoCZ14MH15</v>
      </c>
      <c r="C934" s="113" t="s">
        <v>118</v>
      </c>
      <c r="D934" s="113" t="s">
        <v>130</v>
      </c>
      <c r="E934" s="113" t="s">
        <v>1651</v>
      </c>
      <c r="F934" s="89" t="s">
        <v>1829</v>
      </c>
      <c r="G934" s="113" t="s">
        <v>113</v>
      </c>
      <c r="H934" s="113" t="s">
        <v>1662</v>
      </c>
      <c r="I934" s="115">
        <f t="shared" si="106"/>
        <v>1.0554548924489124</v>
      </c>
      <c r="J934" s="115">
        <f t="shared" si="107"/>
        <v>1.3120891794175009</v>
      </c>
      <c r="K934" s="115">
        <f t="shared" si="108"/>
        <v>-1.8351183461210591E-2</v>
      </c>
      <c r="L934" s="113"/>
      <c r="M934" s="36">
        <f>VLOOKUP("HV_"&amp;$D934&amp;$E934&amp;VLOOKUP($F934,key!$L$3:$M$16,2,FALSE)&amp;$G934&amp;M$6,'HVAC wts'!$H$7:$R$13254,11,FALSE)</f>
        <v>0.41404112725327441</v>
      </c>
      <c r="N934" s="36">
        <f>VLOOKUP("HV_"&amp;$D934&amp;$E934&amp;VLOOKUP($F934,key!$L$3:$M$15,2,FALSE)&amp;$G934&amp;N$6,'HVAC wts'!$H$7:$R$13254,11,FALSE)</f>
        <v>5.9148732464753495E-2</v>
      </c>
      <c r="O934" s="36">
        <f>VLOOKUP("HV_"&amp;$D934&amp;$E934&amp;VLOOKUP($F934,key!$L$3:$M$15,2,FALSE)&amp;$G934&amp;O$6,'HVAC wts'!$H$7:$R$13254,11,FALSE)</f>
        <v>0.307608357282808</v>
      </c>
      <c r="P934" s="36">
        <f>VLOOKUP("HV_"&amp;$D934&amp;$E934&amp;VLOOKUP($F934,key!$L$3:$M$15,2,FALSE)&amp;$G934&amp;P$6,'HVAC wts'!$H$7:$R$13254,11,FALSE)</f>
        <v>4.3944051040401139E-2</v>
      </c>
      <c r="Q934" s="36">
        <f>VLOOKUP("HV_"&amp;$D934&amp;$E934&amp;VLOOKUP($F934,key!$L$3:$M$15,2,FALSE)&amp;$G934&amp;Q$6,'HVAC wts'!$H$7:$R$13254,11,FALSE)</f>
        <v>0.10055284519008094</v>
      </c>
      <c r="R934" s="36">
        <f>VLOOKUP("HV_"&amp;$D934&amp;$E934&amp;VLOOKUP($F934,key!$L$3:$M$15,2,FALSE)&amp;$G934&amp;R$6,'HVAC wts'!$H$7:$R$13254,11,FALSE)</f>
        <v>7.470488676868195E-2</v>
      </c>
      <c r="S934" s="36">
        <f t="shared" si="109"/>
        <v>0.99999999999999978</v>
      </c>
      <c r="T934" s="113"/>
      <c r="U934" s="113">
        <f>MATCH($A934&amp;U$6,'All applic'!$A$7:$A$59080,0)</f>
        <v>1207</v>
      </c>
      <c r="V934" s="113">
        <f>MATCH($A934&amp;V$6,'All applic'!$A$7:$A$59080,0)</f>
        <v>1208</v>
      </c>
      <c r="W934" s="113">
        <f>MATCH($A934&amp;W$6,'All applic'!$A$7:$A$59080,0)</f>
        <v>1210</v>
      </c>
      <c r="X934" s="113">
        <f>MATCH($A934&amp;X$6,'All applic'!$A$7:$A$59080,0)</f>
        <v>1209</v>
      </c>
      <c r="Y934" s="113">
        <f>MATCH($A934&amp;Y$6,'All applic'!$A$7:$A$59080,0)</f>
        <v>1207</v>
      </c>
      <c r="Z934" s="113">
        <f>MATCH($A934&amp;Z$6,'All applic'!$A$7:$A$59080,0)</f>
        <v>1210</v>
      </c>
      <c r="AA934" s="113"/>
      <c r="AB934" s="28">
        <f>INDEX('All applic'!$H$7:$H$59080,U934)</f>
        <v>1.1499999999999999</v>
      </c>
      <c r="AC934" s="28">
        <f>INDEX('All applic'!$H$7:$H$59080,V934)</f>
        <v>0.92200000000000004</v>
      </c>
      <c r="AD934" s="28">
        <f>INDEX('All applic'!$H$7:$H$59080,W934)</f>
        <v>0.99199999999999999</v>
      </c>
      <c r="AE934" s="28">
        <f>INDEX('All applic'!$H$7:$H$59080,X934)</f>
        <v>0.68</v>
      </c>
      <c r="AF934" s="28">
        <f>INDEX('All applic'!$H$7:$H$59080,Y934)</f>
        <v>1.1499999999999999</v>
      </c>
      <c r="AG934" s="28">
        <f>INDEX('All applic'!$H$7:$H$59080,Z934)</f>
        <v>0.99199999999999999</v>
      </c>
      <c r="AH934" s="28"/>
      <c r="AI934" s="28">
        <f>INDEX('All applic'!$I$7:$I$59080,U934)</f>
        <v>1.5238095238095237</v>
      </c>
      <c r="AJ934" s="28">
        <f>INDEX('All applic'!$I$7:$I$59080,V934)</f>
        <v>1.5476190476190477</v>
      </c>
      <c r="AK934" s="28">
        <f>INDEX('All applic'!$I$7:$I$59080,W934)</f>
        <v>1.0238095238095237</v>
      </c>
      <c r="AL934" s="28">
        <f>INDEX('All applic'!$I$7:$I$59080,X934)</f>
        <v>1.0238095238095237</v>
      </c>
      <c r="AM934" s="28">
        <f>INDEX('All applic'!$I$7:$I$59080,Y934)</f>
        <v>1.5238095238095237</v>
      </c>
      <c r="AN934" s="28">
        <f>INDEX('All applic'!$I$7:$I$59080,Z934)</f>
        <v>1.0238095238095237</v>
      </c>
      <c r="AO934" s="113"/>
      <c r="AP934" s="113">
        <f>INDEX('All applic'!$J$7:$J$59080,U934)</f>
        <v>-2.5600000000000001E-2</v>
      </c>
      <c r="AQ934" s="113">
        <v>0</v>
      </c>
      <c r="AR934" s="113">
        <f>INDEX('All applic'!$J$7:$J$59080,W934)</f>
        <v>-2.52E-2</v>
      </c>
      <c r="AS934" s="113">
        <v>0</v>
      </c>
      <c r="AT934" s="113">
        <v>0</v>
      </c>
      <c r="AU934" s="113">
        <v>0</v>
      </c>
    </row>
    <row r="935" spans="1:47" x14ac:dyDescent="0.25">
      <c r="A935" s="113" t="str">
        <f t="shared" si="104"/>
        <v>CFLDMoMH15CZ15</v>
      </c>
      <c r="B935" s="113" t="str">
        <f t="shared" si="105"/>
        <v>CFLSCEDMoCZ15MH15</v>
      </c>
      <c r="C935" s="113" t="s">
        <v>118</v>
      </c>
      <c r="D935" s="113" t="s">
        <v>130</v>
      </c>
      <c r="E935" s="113" t="s">
        <v>1651</v>
      </c>
      <c r="F935" s="89" t="s">
        <v>1829</v>
      </c>
      <c r="G935" s="113" t="s">
        <v>114</v>
      </c>
      <c r="H935" s="113" t="s">
        <v>1662</v>
      </c>
      <c r="I935" s="115">
        <f t="shared" si="106"/>
        <v>1.2222268041237112</v>
      </c>
      <c r="J935" s="115">
        <f t="shared" si="107"/>
        <v>1.5476190476190477</v>
      </c>
      <c r="K935" s="115">
        <f t="shared" si="108"/>
        <v>-6.7546391752577317E-3</v>
      </c>
      <c r="L935" s="113"/>
      <c r="M935" s="36">
        <f>VLOOKUP("HV_"&amp;$D935&amp;$E935&amp;VLOOKUP($F935,key!$L$3:$M$16,2,FALSE)&amp;$G935&amp;M$6,'HVAC wts'!$H$7:$R$13254,11,FALSE)</f>
        <v>172.72359999999998</v>
      </c>
      <c r="N935" s="36">
        <f>VLOOKUP("HV_"&amp;$D935&amp;$E935&amp;VLOOKUP($F935,key!$L$3:$M$15,2,FALSE)&amp;$G935&amp;N$6,'HVAC wts'!$H$7:$R$13254,11,FALSE)</f>
        <v>24.674800000000001</v>
      </c>
      <c r="O935" s="36">
        <f>VLOOKUP("HV_"&amp;$D935&amp;$E935&amp;VLOOKUP($F935,key!$L$3:$M$15,2,FALSE)&amp;$G935&amp;O$6,'HVAC wts'!$H$7:$R$13254,11,FALSE)</f>
        <v>0</v>
      </c>
      <c r="P935" s="36">
        <f>VLOOKUP("HV_"&amp;$D935&amp;$E935&amp;VLOOKUP($F935,key!$L$3:$M$15,2,FALSE)&amp;$G935&amp;P$6,'HVAC wts'!$H$7:$R$13254,11,FALSE)</f>
        <v>0</v>
      </c>
      <c r="Q935" s="36">
        <f>VLOOKUP("HV_"&amp;$D935&amp;$E935&amp;VLOOKUP($F935,key!$L$3:$M$15,2,FALSE)&amp;$G935&amp;Q$6,'HVAC wts'!$H$7:$R$13254,11,FALSE)</f>
        <v>41.947160000000004</v>
      </c>
      <c r="R935" s="36">
        <f>VLOOKUP("HV_"&amp;$D935&amp;$E935&amp;VLOOKUP($F935,key!$L$3:$M$15,2,FALSE)&amp;$G935&amp;R$6,'HVAC wts'!$H$7:$R$13254,11,FALSE)</f>
        <v>0</v>
      </c>
      <c r="S935" s="36">
        <f t="shared" si="109"/>
        <v>239.34555999999998</v>
      </c>
      <c r="T935" s="113"/>
      <c r="U935" s="113">
        <f>MATCH($A935&amp;U$6,'All applic'!$A$7:$A$59080,0)</f>
        <v>1211</v>
      </c>
      <c r="V935" s="113">
        <f>MATCH($A935&amp;V$6,'All applic'!$A$7:$A$59080,0)</f>
        <v>1212</v>
      </c>
      <c r="W935" s="113">
        <f>MATCH($A935&amp;W$6,'All applic'!$A$7:$A$59080,0)</f>
        <v>1214</v>
      </c>
      <c r="X935" s="113">
        <f>MATCH($A935&amp;X$6,'All applic'!$A$7:$A$59080,0)</f>
        <v>1213</v>
      </c>
      <c r="Y935" s="113">
        <f>MATCH($A935&amp;Y$6,'All applic'!$A$7:$A$59080,0)</f>
        <v>1211</v>
      </c>
      <c r="Z935" s="113">
        <f>MATCH($A935&amp;Z$6,'All applic'!$A$7:$A$59080,0)</f>
        <v>1214</v>
      </c>
      <c r="AA935" s="113"/>
      <c r="AB935" s="28">
        <f>INDEX('All applic'!$H$7:$H$59080,U935)</f>
        <v>1.228</v>
      </c>
      <c r="AC935" s="28">
        <f>INDEX('All applic'!$H$7:$H$59080,V935)</f>
        <v>1.1719999999999999</v>
      </c>
      <c r="AD935" s="28">
        <f>INDEX('All applic'!$H$7:$H$59080,W935)</f>
        <v>1.002</v>
      </c>
      <c r="AE935" s="28">
        <f>INDEX('All applic'!$H$7:$H$59080,X935)</f>
        <v>0.88</v>
      </c>
      <c r="AF935" s="28">
        <f>INDEX('All applic'!$H$7:$H$59080,Y935)</f>
        <v>1.228</v>
      </c>
      <c r="AG935" s="28">
        <f>INDEX('All applic'!$H$7:$H$59080,Z935)</f>
        <v>1.002</v>
      </c>
      <c r="AH935" s="28"/>
      <c r="AI935" s="28">
        <f>INDEX('All applic'!$I$7:$I$59080,U935)</f>
        <v>1.5476190476190477</v>
      </c>
      <c r="AJ935" s="28">
        <f>INDEX('All applic'!$I$7:$I$59080,V935)</f>
        <v>1.5476190476190477</v>
      </c>
      <c r="AK935" s="28">
        <f>INDEX('All applic'!$I$7:$I$59080,W935)</f>
        <v>1.0238095238095237</v>
      </c>
      <c r="AL935" s="28">
        <f>INDEX('All applic'!$I$7:$I$59080,X935)</f>
        <v>1.0238095238095237</v>
      </c>
      <c r="AM935" s="28">
        <f>INDEX('All applic'!$I$7:$I$59080,Y935)</f>
        <v>1.5476190476190477</v>
      </c>
      <c r="AN935" s="28">
        <f>INDEX('All applic'!$I$7:$I$59080,Z935)</f>
        <v>1.0238095238095237</v>
      </c>
      <c r="AO935" s="113"/>
      <c r="AP935" s="113">
        <f>INDEX('All applic'!$J$7:$J$59080,U935)</f>
        <v>-9.3600000000000003E-3</v>
      </c>
      <c r="AQ935" s="113">
        <v>0</v>
      </c>
      <c r="AR935" s="113">
        <f>INDEX('All applic'!$J$7:$J$59080,W935)</f>
        <v>-9.1400000000000006E-3</v>
      </c>
      <c r="AS935" s="113">
        <v>0</v>
      </c>
      <c r="AT935" s="113">
        <v>0</v>
      </c>
      <c r="AU935" s="113">
        <v>0</v>
      </c>
    </row>
    <row r="936" spans="1:47" x14ac:dyDescent="0.25">
      <c r="A936" s="113" t="str">
        <f t="shared" si="104"/>
        <v>CFLDMoMH15CZ16</v>
      </c>
      <c r="B936" s="113" t="str">
        <f t="shared" si="105"/>
        <v>CFLSCEDMoCZ16MH15</v>
      </c>
      <c r="C936" s="113" t="s">
        <v>118</v>
      </c>
      <c r="D936" s="113" t="s">
        <v>130</v>
      </c>
      <c r="E936" s="113" t="s">
        <v>1651</v>
      </c>
      <c r="F936" s="89" t="s">
        <v>1829</v>
      </c>
      <c r="G936" s="113" t="s">
        <v>115</v>
      </c>
      <c r="H936" s="113" t="s">
        <v>1662</v>
      </c>
      <c r="I936" s="115">
        <f t="shared" si="106"/>
        <v>1.0269278350515465</v>
      </c>
      <c r="J936" s="115">
        <f t="shared" si="107"/>
        <v>1.6804123711340206</v>
      </c>
      <c r="K936" s="115">
        <f t="shared" si="108"/>
        <v>-1.8329896907216491E-2</v>
      </c>
      <c r="L936" s="113"/>
      <c r="M936" s="36">
        <f>VLOOKUP("HV_"&amp;$D936&amp;$E936&amp;VLOOKUP($F936,key!$L$3:$M$16,2,FALSE)&amp;$G936&amp;M$6,'HVAC wts'!$H$7:$R$13254,11,FALSE)</f>
        <v>49.741999999999997</v>
      </c>
      <c r="N936" s="36">
        <f>VLOOKUP("HV_"&amp;$D936&amp;$E936&amp;VLOOKUP($F936,key!$L$3:$M$15,2,FALSE)&amp;$G936&amp;N$6,'HVAC wts'!$H$7:$R$13254,11,FALSE)</f>
        <v>7.1060000000000008</v>
      </c>
      <c r="O936" s="36">
        <f>VLOOKUP("HV_"&amp;$D936&amp;$E936&amp;VLOOKUP($F936,key!$L$3:$M$15,2,FALSE)&amp;$G936&amp;O$6,'HVAC wts'!$H$7:$R$13254,11,FALSE)</f>
        <v>0</v>
      </c>
      <c r="P936" s="36">
        <f>VLOOKUP("HV_"&amp;$D936&amp;$E936&amp;VLOOKUP($F936,key!$L$3:$M$15,2,FALSE)&amp;$G936&amp;P$6,'HVAC wts'!$H$7:$R$13254,11,FALSE)</f>
        <v>0</v>
      </c>
      <c r="Q936" s="36">
        <f>VLOOKUP("HV_"&amp;$D936&amp;$E936&amp;VLOOKUP($F936,key!$L$3:$M$15,2,FALSE)&amp;$G936&amp;Q$6,'HVAC wts'!$H$7:$R$13254,11,FALSE)</f>
        <v>12.080200000000001</v>
      </c>
      <c r="R936" s="36">
        <f>VLOOKUP("HV_"&amp;$D936&amp;$E936&amp;VLOOKUP($F936,key!$L$3:$M$15,2,FALSE)&amp;$G936&amp;R$6,'HVAC wts'!$H$7:$R$13254,11,FALSE)</f>
        <v>0</v>
      </c>
      <c r="S936" s="36">
        <f t="shared" si="109"/>
        <v>68.928200000000004</v>
      </c>
      <c r="T936" s="113"/>
      <c r="U936" s="113">
        <f>MATCH($A936&amp;U$6,'All applic'!$A$7:$A$59080,0)</f>
        <v>1215</v>
      </c>
      <c r="V936" s="113">
        <f>MATCH($A936&amp;V$6,'All applic'!$A$7:$A$59080,0)</f>
        <v>1216</v>
      </c>
      <c r="W936" s="113">
        <f>MATCH($A936&amp;W$6,'All applic'!$A$7:$A$59080,0)</f>
        <v>1218</v>
      </c>
      <c r="X936" s="113">
        <f>MATCH($A936&amp;X$6,'All applic'!$A$7:$A$59080,0)</f>
        <v>1217</v>
      </c>
      <c r="Y936" s="113">
        <f>MATCH($A936&amp;Y$6,'All applic'!$A$7:$A$59080,0)</f>
        <v>1215</v>
      </c>
      <c r="Z936" s="113">
        <f>MATCH($A936&amp;Z$6,'All applic'!$A$7:$A$59080,0)</f>
        <v>1218</v>
      </c>
      <c r="AA936" s="113"/>
      <c r="AB936" s="28">
        <f>INDEX('All applic'!$H$7:$H$59080,U936)</f>
        <v>1.056</v>
      </c>
      <c r="AC936" s="28">
        <f>INDEX('All applic'!$H$7:$H$59080,V936)</f>
        <v>0.77400000000000002</v>
      </c>
      <c r="AD936" s="28">
        <f>INDEX('All applic'!$H$7:$H$59080,W936)</f>
        <v>0.99399999999999999</v>
      </c>
      <c r="AE936" s="28">
        <f>INDEX('All applic'!$H$7:$H$59080,X936)</f>
        <v>0.66600000000000004</v>
      </c>
      <c r="AF936" s="28">
        <f>INDEX('All applic'!$H$7:$H$59080,Y936)</f>
        <v>1.056</v>
      </c>
      <c r="AG936" s="28">
        <f>INDEX('All applic'!$H$7:$H$59080,Z936)</f>
        <v>0.99399999999999999</v>
      </c>
      <c r="AH936" s="28"/>
      <c r="AI936" s="28">
        <f>INDEX('All applic'!$I$7:$I$59080,U936)</f>
        <v>1.6829268292682928</v>
      </c>
      <c r="AJ936" s="28">
        <f>INDEX('All applic'!$I$7:$I$59080,V936)</f>
        <v>1.6585365853658538</v>
      </c>
      <c r="AK936" s="28">
        <f>INDEX('All applic'!$I$7:$I$59080,W936)</f>
        <v>1</v>
      </c>
      <c r="AL936" s="28">
        <f>INDEX('All applic'!$I$7:$I$59080,X936)</f>
        <v>1</v>
      </c>
      <c r="AM936" s="28">
        <f>INDEX('All applic'!$I$7:$I$59080,Y936)</f>
        <v>1.6829268292682928</v>
      </c>
      <c r="AN936" s="28">
        <f>INDEX('All applic'!$I$7:$I$59080,Z936)</f>
        <v>1</v>
      </c>
      <c r="AO936" s="113"/>
      <c r="AP936" s="113">
        <f>INDEX('All applic'!$J$7:$J$59080,U936)</f>
        <v>-2.5399999999999999E-2</v>
      </c>
      <c r="AQ936" s="113">
        <v>0</v>
      </c>
      <c r="AR936" s="113">
        <f>INDEX('All applic'!$J$7:$J$59080,W936)</f>
        <v>-2.52E-2</v>
      </c>
      <c r="AS936" s="113">
        <v>0</v>
      </c>
      <c r="AT936" s="113">
        <v>0</v>
      </c>
      <c r="AU936" s="113">
        <v>0</v>
      </c>
    </row>
    <row r="937" spans="1:47" x14ac:dyDescent="0.25">
      <c r="A937" s="113" t="str">
        <f t="shared" si="104"/>
        <v>CFLDMoMH72CZ01</v>
      </c>
      <c r="B937" s="113" t="str">
        <f t="shared" si="105"/>
        <v>CFLSDGDMoCZ01MH72</v>
      </c>
      <c r="C937" s="113" t="s">
        <v>118</v>
      </c>
      <c r="D937" s="113" t="s">
        <v>131</v>
      </c>
      <c r="E937" s="113" t="s">
        <v>1651</v>
      </c>
      <c r="F937" s="89" t="s">
        <v>1654</v>
      </c>
      <c r="G937" s="113" t="s">
        <v>48</v>
      </c>
      <c r="H937" s="113" t="s">
        <v>1662</v>
      </c>
      <c r="I937" s="115">
        <f t="shared" si="106"/>
        <v>0</v>
      </c>
      <c r="J937" s="115">
        <f t="shared" si="107"/>
        <v>0</v>
      </c>
      <c r="K937" s="115">
        <f t="shared" si="108"/>
        <v>0</v>
      </c>
      <c r="L937" s="113"/>
      <c r="M937" s="36">
        <f>VLOOKUP("HV_"&amp;$D937&amp;$E937&amp;VLOOKUP($F937,key!$L$3:$M$16,2,FALSE)&amp;$G937&amp;M$6,'HVAC wts'!$H$7:$R$13254,11,FALSE)</f>
        <v>0</v>
      </c>
      <c r="N937" s="36">
        <f>VLOOKUP("HV_"&amp;$D937&amp;$E937&amp;VLOOKUP($F937,key!$L$3:$M$15,2,FALSE)&amp;$G937&amp;N$6,'HVAC wts'!$H$7:$R$13254,11,FALSE)</f>
        <v>0</v>
      </c>
      <c r="O937" s="36">
        <f>VLOOKUP("HV_"&amp;$D937&amp;$E937&amp;VLOOKUP($F937,key!$L$3:$M$15,2,FALSE)&amp;$G937&amp;O$6,'HVAC wts'!$H$7:$R$13254,11,FALSE)</f>
        <v>0</v>
      </c>
      <c r="P937" s="36">
        <f>VLOOKUP("HV_"&amp;$D937&amp;$E937&amp;VLOOKUP($F937,key!$L$3:$M$15,2,FALSE)&amp;$G937&amp;P$6,'HVAC wts'!$H$7:$R$13254,11,FALSE)</f>
        <v>0</v>
      </c>
      <c r="Q937" s="36">
        <f>VLOOKUP("HV_"&amp;$D937&amp;$E937&amp;VLOOKUP($F937,key!$L$3:$M$15,2,FALSE)&amp;$G937&amp;Q$6,'HVAC wts'!$H$7:$R$13254,11,FALSE)</f>
        <v>0</v>
      </c>
      <c r="R937" s="36">
        <f>VLOOKUP("HV_"&amp;$D937&amp;$E937&amp;VLOOKUP($F937,key!$L$3:$M$15,2,FALSE)&amp;$G937&amp;R$6,'HVAC wts'!$H$7:$R$13254,11,FALSE)</f>
        <v>0</v>
      </c>
      <c r="S937" s="36">
        <f t="shared" si="109"/>
        <v>0</v>
      </c>
      <c r="T937" s="113"/>
      <c r="U937" s="113">
        <f>MATCH($A937&amp;U$6,'All applic'!$A$7:$A$59080,0)</f>
        <v>1219</v>
      </c>
      <c r="V937" s="113">
        <f>MATCH($A937&amp;V$6,'All applic'!$A$7:$A$59080,0)</f>
        <v>1220</v>
      </c>
      <c r="W937" s="113">
        <f>MATCH($A937&amp;W$6,'All applic'!$A$7:$A$59080,0)</f>
        <v>1222</v>
      </c>
      <c r="X937" s="113">
        <f>MATCH($A937&amp;X$6,'All applic'!$A$7:$A$59080,0)</f>
        <v>1221</v>
      </c>
      <c r="Y937" s="113">
        <f>MATCH($A937&amp;Y$6,'All applic'!$A$7:$A$59080,0)</f>
        <v>1219</v>
      </c>
      <c r="Z937" s="113">
        <f>MATCH($A937&amp;Z$6,'All applic'!$A$7:$A$59080,0)</f>
        <v>1222</v>
      </c>
      <c r="AA937" s="113"/>
      <c r="AB937" s="28">
        <f>INDEX('All applic'!$H$7:$H$59080,U937)</f>
        <v>1</v>
      </c>
      <c r="AC937" s="28">
        <f>INDEX('All applic'!$H$7:$H$59080,V937)</f>
        <v>0.75</v>
      </c>
      <c r="AD937" s="28">
        <f>INDEX('All applic'!$H$7:$H$59080,W937)</f>
        <v>0.99399999999999999</v>
      </c>
      <c r="AE937" s="28">
        <f>INDEX('All applic'!$H$7:$H$59080,X937)</f>
        <v>0.624</v>
      </c>
      <c r="AF937" s="28">
        <f>INDEX('All applic'!$H$7:$H$59080,Y937)</f>
        <v>1</v>
      </c>
      <c r="AG937" s="28">
        <f>INDEX('All applic'!$H$7:$H$59080,Z937)</f>
        <v>0.99399999999999999</v>
      </c>
      <c r="AH937" s="28"/>
      <c r="AI937" s="28">
        <f>INDEX('All applic'!$I$7:$I$59080,U937)</f>
        <v>1.0227272727272727</v>
      </c>
      <c r="AJ937" s="28">
        <f>INDEX('All applic'!$I$7:$I$59080,V937)</f>
        <v>1.0227272727272727</v>
      </c>
      <c r="AK937" s="28">
        <f>INDEX('All applic'!$I$7:$I$59080,W937)</f>
        <v>1.0227272727272727</v>
      </c>
      <c r="AL937" s="28">
        <f>INDEX('All applic'!$I$7:$I$59080,X937)</f>
        <v>1.0227272727272727</v>
      </c>
      <c r="AM937" s="28">
        <f>INDEX('All applic'!$I$7:$I$59080,Y937)</f>
        <v>1.0227272727272727</v>
      </c>
      <c r="AN937" s="28">
        <f>INDEX('All applic'!$I$7:$I$59080,Z937)</f>
        <v>1.0227272727272727</v>
      </c>
      <c r="AO937" s="113"/>
      <c r="AP937" s="113">
        <f>INDEX('All applic'!$J$7:$J$59080,U937)</f>
        <v>-2.8799999999999999E-2</v>
      </c>
      <c r="AQ937" s="113">
        <v>0</v>
      </c>
      <c r="AR937" s="113">
        <f>INDEX('All applic'!$J$7:$J$59080,W937)</f>
        <v>-2.8799999999999999E-2</v>
      </c>
      <c r="AS937" s="113">
        <v>0</v>
      </c>
      <c r="AT937" s="113">
        <v>0</v>
      </c>
      <c r="AU937" s="113">
        <v>0</v>
      </c>
    </row>
    <row r="938" spans="1:47" x14ac:dyDescent="0.25">
      <c r="A938" s="113" t="str">
        <f t="shared" si="104"/>
        <v>CFLDMoMH72CZ02</v>
      </c>
      <c r="B938" s="113" t="str">
        <f t="shared" si="105"/>
        <v>CFLSDGDMoCZ02MH72</v>
      </c>
      <c r="C938" s="113" t="s">
        <v>118</v>
      </c>
      <c r="D938" s="113" t="s">
        <v>131</v>
      </c>
      <c r="E938" s="113" t="s">
        <v>1651</v>
      </c>
      <c r="F938" s="89" t="s">
        <v>1654</v>
      </c>
      <c r="G938" s="113" t="s">
        <v>101</v>
      </c>
      <c r="H938" s="113" t="s">
        <v>1662</v>
      </c>
      <c r="I938" s="115">
        <f t="shared" si="106"/>
        <v>0</v>
      </c>
      <c r="J938" s="115">
        <f t="shared" si="107"/>
        <v>0</v>
      </c>
      <c r="K938" s="115">
        <f t="shared" si="108"/>
        <v>0</v>
      </c>
      <c r="L938" s="113"/>
      <c r="M938" s="36">
        <f>VLOOKUP("HV_"&amp;$D938&amp;$E938&amp;VLOOKUP($F938,key!$L$3:$M$16,2,FALSE)&amp;$G938&amp;M$6,'HVAC wts'!$H$7:$R$13254,11,FALSE)</f>
        <v>0</v>
      </c>
      <c r="N938" s="36">
        <f>VLOOKUP("HV_"&amp;$D938&amp;$E938&amp;VLOOKUP($F938,key!$L$3:$M$15,2,FALSE)&amp;$G938&amp;N$6,'HVAC wts'!$H$7:$R$13254,11,FALSE)</f>
        <v>0</v>
      </c>
      <c r="O938" s="36">
        <f>VLOOKUP("HV_"&amp;$D938&amp;$E938&amp;VLOOKUP($F938,key!$L$3:$M$15,2,FALSE)&amp;$G938&amp;O$6,'HVAC wts'!$H$7:$R$13254,11,FALSE)</f>
        <v>0</v>
      </c>
      <c r="P938" s="36">
        <f>VLOOKUP("HV_"&amp;$D938&amp;$E938&amp;VLOOKUP($F938,key!$L$3:$M$15,2,FALSE)&amp;$G938&amp;P$6,'HVAC wts'!$H$7:$R$13254,11,FALSE)</f>
        <v>0</v>
      </c>
      <c r="Q938" s="36">
        <f>VLOOKUP("HV_"&amp;$D938&amp;$E938&amp;VLOOKUP($F938,key!$L$3:$M$15,2,FALSE)&amp;$G938&amp;Q$6,'HVAC wts'!$H$7:$R$13254,11,FALSE)</f>
        <v>0</v>
      </c>
      <c r="R938" s="36">
        <f>VLOOKUP("HV_"&amp;$D938&amp;$E938&amp;VLOOKUP($F938,key!$L$3:$M$15,2,FALSE)&amp;$G938&amp;R$6,'HVAC wts'!$H$7:$R$13254,11,FALSE)</f>
        <v>0</v>
      </c>
      <c r="S938" s="36">
        <f t="shared" si="109"/>
        <v>0</v>
      </c>
      <c r="T938" s="113"/>
      <c r="U938" s="113">
        <f>MATCH($A938&amp;U$6,'All applic'!$A$7:$A$59080,0)</f>
        <v>1223</v>
      </c>
      <c r="V938" s="113">
        <f>MATCH($A938&amp;V$6,'All applic'!$A$7:$A$59080,0)</f>
        <v>1224</v>
      </c>
      <c r="W938" s="113">
        <f>MATCH($A938&amp;W$6,'All applic'!$A$7:$A$59080,0)</f>
        <v>1226</v>
      </c>
      <c r="X938" s="113">
        <f>MATCH($A938&amp;X$6,'All applic'!$A$7:$A$59080,0)</f>
        <v>1225</v>
      </c>
      <c r="Y938" s="113">
        <f>MATCH($A938&amp;Y$6,'All applic'!$A$7:$A$59080,0)</f>
        <v>1223</v>
      </c>
      <c r="Z938" s="113">
        <f>MATCH($A938&amp;Z$6,'All applic'!$A$7:$A$59080,0)</f>
        <v>1226</v>
      </c>
      <c r="AA938" s="113"/>
      <c r="AB938" s="28">
        <f>INDEX('All applic'!$H$7:$H$59080,U938)</f>
        <v>1.0940000000000001</v>
      </c>
      <c r="AC938" s="28">
        <f>INDEX('All applic'!$H$7:$H$59080,V938)</f>
        <v>0.85599999999999998</v>
      </c>
      <c r="AD938" s="28">
        <f>INDEX('All applic'!$H$7:$H$59080,W938)</f>
        <v>0.99199999999999999</v>
      </c>
      <c r="AE938" s="28">
        <f>INDEX('All applic'!$H$7:$H$59080,X938)</f>
        <v>0.65400000000000003</v>
      </c>
      <c r="AF938" s="28">
        <f>INDEX('All applic'!$H$7:$H$59080,Y938)</f>
        <v>1.0940000000000001</v>
      </c>
      <c r="AG938" s="28">
        <f>INDEX('All applic'!$H$7:$H$59080,Z938)</f>
        <v>0.99199999999999999</v>
      </c>
      <c r="AH938" s="28"/>
      <c r="AI938" s="28">
        <f>INDEX('All applic'!$I$7:$I$59080,U938)</f>
        <v>2</v>
      </c>
      <c r="AJ938" s="28">
        <f>INDEX('All applic'!$I$7:$I$59080,V938)</f>
        <v>2</v>
      </c>
      <c r="AK938" s="28">
        <f>INDEX('All applic'!$I$7:$I$59080,W938)</f>
        <v>1</v>
      </c>
      <c r="AL938" s="28">
        <f>INDEX('All applic'!$I$7:$I$59080,X938)</f>
        <v>1.0249999999999999</v>
      </c>
      <c r="AM938" s="28">
        <f>INDEX('All applic'!$I$7:$I$59080,Y938)</f>
        <v>2</v>
      </c>
      <c r="AN938" s="28">
        <f>INDEX('All applic'!$I$7:$I$59080,Z938)</f>
        <v>1</v>
      </c>
      <c r="AO938" s="113"/>
      <c r="AP938" s="113">
        <f>INDEX('All applic'!$J$7:$J$59080,U938)</f>
        <v>-2.7199999999999998E-2</v>
      </c>
      <c r="AQ938" s="113">
        <v>0</v>
      </c>
      <c r="AR938" s="113">
        <f>INDEX('All applic'!$J$7:$J$59080,W938)</f>
        <v>-2.7199999999999998E-2</v>
      </c>
      <c r="AS938" s="113">
        <v>0</v>
      </c>
      <c r="AT938" s="113">
        <v>0</v>
      </c>
      <c r="AU938" s="113">
        <v>0</v>
      </c>
    </row>
    <row r="939" spans="1:47" x14ac:dyDescent="0.25">
      <c r="A939" s="113" t="str">
        <f t="shared" si="104"/>
        <v>CFLDMoMH72CZ03</v>
      </c>
      <c r="B939" s="113" t="str">
        <f t="shared" si="105"/>
        <v>CFLSDGDMoCZ03MH72</v>
      </c>
      <c r="C939" s="113" t="s">
        <v>118</v>
      </c>
      <c r="D939" s="113" t="s">
        <v>131</v>
      </c>
      <c r="E939" s="113" t="s">
        <v>1651</v>
      </c>
      <c r="F939" s="89" t="s">
        <v>1654</v>
      </c>
      <c r="G939" s="113" t="s">
        <v>102</v>
      </c>
      <c r="H939" s="113" t="s">
        <v>1662</v>
      </c>
      <c r="I939" s="115">
        <f t="shared" si="106"/>
        <v>0</v>
      </c>
      <c r="J939" s="115">
        <f t="shared" si="107"/>
        <v>0</v>
      </c>
      <c r="K939" s="115">
        <f t="shared" si="108"/>
        <v>0</v>
      </c>
      <c r="L939" s="113"/>
      <c r="M939" s="36">
        <f>VLOOKUP("HV_"&amp;$D939&amp;$E939&amp;VLOOKUP($F939,key!$L$3:$M$16,2,FALSE)&amp;$G939&amp;M$6,'HVAC wts'!$H$7:$R$13254,11,FALSE)</f>
        <v>0</v>
      </c>
      <c r="N939" s="36">
        <f>VLOOKUP("HV_"&amp;$D939&amp;$E939&amp;VLOOKUP($F939,key!$L$3:$M$15,2,FALSE)&amp;$G939&amp;N$6,'HVAC wts'!$H$7:$R$13254,11,FALSE)</f>
        <v>0</v>
      </c>
      <c r="O939" s="36">
        <f>VLOOKUP("HV_"&amp;$D939&amp;$E939&amp;VLOOKUP($F939,key!$L$3:$M$15,2,FALSE)&amp;$G939&amp;O$6,'HVAC wts'!$H$7:$R$13254,11,FALSE)</f>
        <v>0</v>
      </c>
      <c r="P939" s="36">
        <f>VLOOKUP("HV_"&amp;$D939&amp;$E939&amp;VLOOKUP($F939,key!$L$3:$M$15,2,FALSE)&amp;$G939&amp;P$6,'HVAC wts'!$H$7:$R$13254,11,FALSE)</f>
        <v>0</v>
      </c>
      <c r="Q939" s="36">
        <f>VLOOKUP("HV_"&amp;$D939&amp;$E939&amp;VLOOKUP($F939,key!$L$3:$M$15,2,FALSE)&amp;$G939&amp;Q$6,'HVAC wts'!$H$7:$R$13254,11,FALSE)</f>
        <v>0</v>
      </c>
      <c r="R939" s="36">
        <f>VLOOKUP("HV_"&amp;$D939&amp;$E939&amp;VLOOKUP($F939,key!$L$3:$M$15,2,FALSE)&amp;$G939&amp;R$6,'HVAC wts'!$H$7:$R$13254,11,FALSE)</f>
        <v>0</v>
      </c>
      <c r="S939" s="36">
        <f t="shared" si="109"/>
        <v>0</v>
      </c>
      <c r="T939" s="113"/>
      <c r="U939" s="113">
        <f>MATCH($A939&amp;U$6,'All applic'!$A$7:$A$59080,0)</f>
        <v>1227</v>
      </c>
      <c r="V939" s="113">
        <f>MATCH($A939&amp;V$6,'All applic'!$A$7:$A$59080,0)</f>
        <v>1228</v>
      </c>
      <c r="W939" s="113">
        <f>MATCH($A939&amp;W$6,'All applic'!$A$7:$A$59080,0)</f>
        <v>1230</v>
      </c>
      <c r="X939" s="113">
        <f>MATCH($A939&amp;X$6,'All applic'!$A$7:$A$59080,0)</f>
        <v>1229</v>
      </c>
      <c r="Y939" s="113">
        <f>MATCH($A939&amp;Y$6,'All applic'!$A$7:$A$59080,0)</f>
        <v>1227</v>
      </c>
      <c r="Z939" s="113">
        <f>MATCH($A939&amp;Z$6,'All applic'!$A$7:$A$59080,0)</f>
        <v>1230</v>
      </c>
      <c r="AA939" s="113"/>
      <c r="AB939" s="28">
        <f>INDEX('All applic'!$H$7:$H$59080,U939)</f>
        <v>1.054</v>
      </c>
      <c r="AC939" s="28">
        <f>INDEX('All applic'!$H$7:$H$59080,V939)</f>
        <v>0.874</v>
      </c>
      <c r="AD939" s="28">
        <f>INDEX('All applic'!$H$7:$H$59080,W939)</f>
        <v>0.99199999999999999</v>
      </c>
      <c r="AE939" s="28">
        <f>INDEX('All applic'!$H$7:$H$59080,X939)</f>
        <v>0.67200000000000004</v>
      </c>
      <c r="AF939" s="28">
        <f>INDEX('All applic'!$H$7:$H$59080,Y939)</f>
        <v>1.054</v>
      </c>
      <c r="AG939" s="28">
        <f>INDEX('All applic'!$H$7:$H$59080,Z939)</f>
        <v>0.99199999999999999</v>
      </c>
      <c r="AH939" s="28"/>
      <c r="AI939" s="28">
        <f>INDEX('All applic'!$I$7:$I$59080,U939)</f>
        <v>2</v>
      </c>
      <c r="AJ939" s="28">
        <f>INDEX('All applic'!$I$7:$I$59080,V939)</f>
        <v>2</v>
      </c>
      <c r="AK939" s="28">
        <f>INDEX('All applic'!$I$7:$I$59080,W939)</f>
        <v>1.0249999999999999</v>
      </c>
      <c r="AL939" s="28">
        <f>INDEX('All applic'!$I$7:$I$59080,X939)</f>
        <v>1.0249999999999999</v>
      </c>
      <c r="AM939" s="28">
        <f>INDEX('All applic'!$I$7:$I$59080,Y939)</f>
        <v>2</v>
      </c>
      <c r="AN939" s="28">
        <f>INDEX('All applic'!$I$7:$I$59080,Z939)</f>
        <v>1.0249999999999999</v>
      </c>
      <c r="AO939" s="113"/>
      <c r="AP939" s="113">
        <f>INDEX('All applic'!$J$7:$J$59080,U939)</f>
        <v>-2.5399999999999999E-2</v>
      </c>
      <c r="AQ939" s="113">
        <v>0</v>
      </c>
      <c r="AR939" s="113">
        <f>INDEX('All applic'!$J$7:$J$59080,W939)</f>
        <v>-2.5399999999999999E-2</v>
      </c>
      <c r="AS939" s="113">
        <v>0</v>
      </c>
      <c r="AT939" s="113">
        <v>0</v>
      </c>
      <c r="AU939" s="113">
        <v>0</v>
      </c>
    </row>
    <row r="940" spans="1:47" x14ac:dyDescent="0.25">
      <c r="A940" s="113" t="str">
        <f t="shared" si="104"/>
        <v>CFLDMoMH72CZ04</v>
      </c>
      <c r="B940" s="113" t="str">
        <f t="shared" si="105"/>
        <v>CFLSDGDMoCZ04MH72</v>
      </c>
      <c r="C940" s="113" t="s">
        <v>118</v>
      </c>
      <c r="D940" s="113" t="s">
        <v>131</v>
      </c>
      <c r="E940" s="113" t="s">
        <v>1651</v>
      </c>
      <c r="F940" s="89" t="s">
        <v>1654</v>
      </c>
      <c r="G940" s="113" t="s">
        <v>103</v>
      </c>
      <c r="H940" s="113" t="s">
        <v>1662</v>
      </c>
      <c r="I940" s="115">
        <f t="shared" si="106"/>
        <v>0</v>
      </c>
      <c r="J940" s="115">
        <f t="shared" si="107"/>
        <v>0</v>
      </c>
      <c r="K940" s="115">
        <f t="shared" si="108"/>
        <v>0</v>
      </c>
      <c r="L940" s="113"/>
      <c r="M940" s="36">
        <f>VLOOKUP("HV_"&amp;$D940&amp;$E940&amp;VLOOKUP($F940,key!$L$3:$M$16,2,FALSE)&amp;$G940&amp;M$6,'HVAC wts'!$H$7:$R$13254,11,FALSE)</f>
        <v>0</v>
      </c>
      <c r="N940" s="36">
        <f>VLOOKUP("HV_"&amp;$D940&amp;$E940&amp;VLOOKUP($F940,key!$L$3:$M$15,2,FALSE)&amp;$G940&amp;N$6,'HVAC wts'!$H$7:$R$13254,11,FALSE)</f>
        <v>0</v>
      </c>
      <c r="O940" s="36">
        <f>VLOOKUP("HV_"&amp;$D940&amp;$E940&amp;VLOOKUP($F940,key!$L$3:$M$15,2,FALSE)&amp;$G940&amp;O$6,'HVAC wts'!$H$7:$R$13254,11,FALSE)</f>
        <v>0</v>
      </c>
      <c r="P940" s="36">
        <f>VLOOKUP("HV_"&amp;$D940&amp;$E940&amp;VLOOKUP($F940,key!$L$3:$M$15,2,FALSE)&amp;$G940&amp;P$6,'HVAC wts'!$H$7:$R$13254,11,FALSE)</f>
        <v>0</v>
      </c>
      <c r="Q940" s="36">
        <f>VLOOKUP("HV_"&amp;$D940&amp;$E940&amp;VLOOKUP($F940,key!$L$3:$M$15,2,FALSE)&amp;$G940&amp;Q$6,'HVAC wts'!$H$7:$R$13254,11,FALSE)</f>
        <v>0</v>
      </c>
      <c r="R940" s="36">
        <f>VLOOKUP("HV_"&amp;$D940&amp;$E940&amp;VLOOKUP($F940,key!$L$3:$M$15,2,FALSE)&amp;$G940&amp;R$6,'HVAC wts'!$H$7:$R$13254,11,FALSE)</f>
        <v>0</v>
      </c>
      <c r="S940" s="36">
        <f t="shared" si="109"/>
        <v>0</v>
      </c>
      <c r="T940" s="113"/>
      <c r="U940" s="113">
        <f>MATCH($A940&amp;U$6,'All applic'!$A$7:$A$59080,0)</f>
        <v>1231</v>
      </c>
      <c r="V940" s="113">
        <f>MATCH($A940&amp;V$6,'All applic'!$A$7:$A$59080,0)</f>
        <v>1232</v>
      </c>
      <c r="W940" s="113">
        <f>MATCH($A940&amp;W$6,'All applic'!$A$7:$A$59080,0)</f>
        <v>1234</v>
      </c>
      <c r="X940" s="113">
        <f>MATCH($A940&amp;X$6,'All applic'!$A$7:$A$59080,0)</f>
        <v>1233</v>
      </c>
      <c r="Y940" s="113">
        <f>MATCH($A940&amp;Y$6,'All applic'!$A$7:$A$59080,0)</f>
        <v>1231</v>
      </c>
      <c r="Z940" s="113">
        <f>MATCH($A940&amp;Z$6,'All applic'!$A$7:$A$59080,0)</f>
        <v>1234</v>
      </c>
      <c r="AA940" s="113"/>
      <c r="AB940" s="28">
        <f>INDEX('All applic'!$H$7:$H$59080,U940)</f>
        <v>1.1200000000000001</v>
      </c>
      <c r="AC940" s="28">
        <f>INDEX('All applic'!$H$7:$H$59080,V940)</f>
        <v>0.93400000000000005</v>
      </c>
      <c r="AD940" s="28">
        <f>INDEX('All applic'!$H$7:$H$59080,W940)</f>
        <v>0.996</v>
      </c>
      <c r="AE940" s="28">
        <f>INDEX('All applic'!$H$7:$H$59080,X940)</f>
        <v>0.73599999999999999</v>
      </c>
      <c r="AF940" s="28">
        <f>INDEX('All applic'!$H$7:$H$59080,Y940)</f>
        <v>1.1200000000000001</v>
      </c>
      <c r="AG940" s="28">
        <f>INDEX('All applic'!$H$7:$H$59080,Z940)</f>
        <v>0.996</v>
      </c>
      <c r="AH940" s="28"/>
      <c r="AI940" s="28">
        <f>INDEX('All applic'!$I$7:$I$59080,U940)</f>
        <v>1.9545454545454546</v>
      </c>
      <c r="AJ940" s="28">
        <f>INDEX('All applic'!$I$7:$I$59080,V940)</f>
        <v>2</v>
      </c>
      <c r="AK940" s="28">
        <f>INDEX('All applic'!$I$7:$I$59080,W940)</f>
        <v>1.0227272727272727</v>
      </c>
      <c r="AL940" s="28">
        <f>INDEX('All applic'!$I$7:$I$59080,X940)</f>
        <v>1.0227272727272727</v>
      </c>
      <c r="AM940" s="28">
        <f>INDEX('All applic'!$I$7:$I$59080,Y940)</f>
        <v>1.9545454545454546</v>
      </c>
      <c r="AN940" s="28">
        <f>INDEX('All applic'!$I$7:$I$59080,Z940)</f>
        <v>1.0227272727272727</v>
      </c>
      <c r="AO940" s="113"/>
      <c r="AP940" s="113">
        <f>INDEX('All applic'!$J$7:$J$59080,U940)</f>
        <v>-2.12E-2</v>
      </c>
      <c r="AQ940" s="113">
        <v>0</v>
      </c>
      <c r="AR940" s="113">
        <f>INDEX('All applic'!$J$7:$J$59080,W940)</f>
        <v>-2.12E-2</v>
      </c>
      <c r="AS940" s="113">
        <v>0</v>
      </c>
      <c r="AT940" s="113">
        <v>0</v>
      </c>
      <c r="AU940" s="113">
        <v>0</v>
      </c>
    </row>
    <row r="941" spans="1:47" x14ac:dyDescent="0.25">
      <c r="A941" s="113" t="str">
        <f t="shared" si="104"/>
        <v>CFLDMoMH72CZ05</v>
      </c>
      <c r="B941" s="113" t="str">
        <f t="shared" si="105"/>
        <v>CFLSDGDMoCZ05MH72</v>
      </c>
      <c r="C941" s="113" t="s">
        <v>118</v>
      </c>
      <c r="D941" s="113" t="s">
        <v>131</v>
      </c>
      <c r="E941" s="113" t="s">
        <v>1651</v>
      </c>
      <c r="F941" s="89" t="s">
        <v>1654</v>
      </c>
      <c r="G941" s="113" t="s">
        <v>104</v>
      </c>
      <c r="H941" s="113" t="s">
        <v>1662</v>
      </c>
      <c r="I941" s="115">
        <f t="shared" si="106"/>
        <v>0</v>
      </c>
      <c r="J941" s="115">
        <f t="shared" si="107"/>
        <v>0</v>
      </c>
      <c r="K941" s="115">
        <f t="shared" si="108"/>
        <v>0</v>
      </c>
      <c r="L941" s="113"/>
      <c r="M941" s="36">
        <f>VLOOKUP("HV_"&amp;$D941&amp;$E941&amp;VLOOKUP($F941,key!$L$3:$M$16,2,FALSE)&amp;$G941&amp;M$6,'HVAC wts'!$H$7:$R$13254,11,FALSE)</f>
        <v>0</v>
      </c>
      <c r="N941" s="36">
        <f>VLOOKUP("HV_"&amp;$D941&amp;$E941&amp;VLOOKUP($F941,key!$L$3:$M$15,2,FALSE)&amp;$G941&amp;N$6,'HVAC wts'!$H$7:$R$13254,11,FALSE)</f>
        <v>0</v>
      </c>
      <c r="O941" s="36">
        <f>VLOOKUP("HV_"&amp;$D941&amp;$E941&amp;VLOOKUP($F941,key!$L$3:$M$15,2,FALSE)&amp;$G941&amp;O$6,'HVAC wts'!$H$7:$R$13254,11,FALSE)</f>
        <v>0</v>
      </c>
      <c r="P941" s="36">
        <f>VLOOKUP("HV_"&amp;$D941&amp;$E941&amp;VLOOKUP($F941,key!$L$3:$M$15,2,FALSE)&amp;$G941&amp;P$6,'HVAC wts'!$H$7:$R$13254,11,FALSE)</f>
        <v>0</v>
      </c>
      <c r="Q941" s="36">
        <f>VLOOKUP("HV_"&amp;$D941&amp;$E941&amp;VLOOKUP($F941,key!$L$3:$M$15,2,FALSE)&amp;$G941&amp;Q$6,'HVAC wts'!$H$7:$R$13254,11,FALSE)</f>
        <v>0</v>
      </c>
      <c r="R941" s="36">
        <f>VLOOKUP("HV_"&amp;$D941&amp;$E941&amp;VLOOKUP($F941,key!$L$3:$M$15,2,FALSE)&amp;$G941&amp;R$6,'HVAC wts'!$H$7:$R$13254,11,FALSE)</f>
        <v>0</v>
      </c>
      <c r="S941" s="36">
        <f t="shared" si="109"/>
        <v>0</v>
      </c>
      <c r="T941" s="113"/>
      <c r="U941" s="113">
        <f>MATCH($A941&amp;U$6,'All applic'!$A$7:$A$59080,0)</f>
        <v>1235</v>
      </c>
      <c r="V941" s="113">
        <f>MATCH($A941&amp;V$6,'All applic'!$A$7:$A$59080,0)</f>
        <v>1236</v>
      </c>
      <c r="W941" s="113">
        <f>MATCH($A941&amp;W$6,'All applic'!$A$7:$A$59080,0)</f>
        <v>1238</v>
      </c>
      <c r="X941" s="113">
        <f>MATCH($A941&amp;X$6,'All applic'!$A$7:$A$59080,0)</f>
        <v>1237</v>
      </c>
      <c r="Y941" s="113">
        <f>MATCH($A941&amp;Y$6,'All applic'!$A$7:$A$59080,0)</f>
        <v>1235</v>
      </c>
      <c r="Z941" s="113">
        <f>MATCH($A941&amp;Z$6,'All applic'!$A$7:$A$59080,0)</f>
        <v>1238</v>
      </c>
      <c r="AA941" s="113"/>
      <c r="AB941" s="28">
        <f>INDEX('All applic'!$H$7:$H$59080,U941)</f>
        <v>1.028</v>
      </c>
      <c r="AC941" s="28">
        <f>INDEX('All applic'!$H$7:$H$59080,V941)</f>
        <v>0.76600000000000001</v>
      </c>
      <c r="AD941" s="28">
        <f>INDEX('All applic'!$H$7:$H$59080,W941)</f>
        <v>0.98799999999999999</v>
      </c>
      <c r="AE941" s="28">
        <f>INDEX('All applic'!$H$7:$H$59080,X941)</f>
        <v>0.56000000000000005</v>
      </c>
      <c r="AF941" s="28">
        <f>INDEX('All applic'!$H$7:$H$59080,Y941)</f>
        <v>1.028</v>
      </c>
      <c r="AG941" s="28">
        <f>INDEX('All applic'!$H$7:$H$59080,Z941)</f>
        <v>0.98799999999999999</v>
      </c>
      <c r="AH941" s="28"/>
      <c r="AI941" s="28">
        <f>INDEX('All applic'!$I$7:$I$59080,U941)</f>
        <v>2</v>
      </c>
      <c r="AJ941" s="28">
        <f>INDEX('All applic'!$I$7:$I$59080,V941)</f>
        <v>2</v>
      </c>
      <c r="AK941" s="28">
        <f>INDEX('All applic'!$I$7:$I$59080,W941)</f>
        <v>1</v>
      </c>
      <c r="AL941" s="28">
        <f>INDEX('All applic'!$I$7:$I$59080,X941)</f>
        <v>1.0227272727272727</v>
      </c>
      <c r="AM941" s="28">
        <f>INDEX('All applic'!$I$7:$I$59080,Y941)</f>
        <v>2</v>
      </c>
      <c r="AN941" s="28">
        <f>INDEX('All applic'!$I$7:$I$59080,Z941)</f>
        <v>1</v>
      </c>
      <c r="AO941" s="113"/>
      <c r="AP941" s="113">
        <f>INDEX('All applic'!$J$7:$J$59080,U941)</f>
        <v>-3.4130000000000001E-2</v>
      </c>
      <c r="AQ941" s="113">
        <v>0</v>
      </c>
      <c r="AR941" s="113">
        <f>INDEX('All applic'!$J$7:$J$59080,W941)</f>
        <v>-3.4130000000000001E-2</v>
      </c>
      <c r="AS941" s="113">
        <v>0</v>
      </c>
      <c r="AT941" s="113">
        <v>0</v>
      </c>
      <c r="AU941" s="113">
        <v>0</v>
      </c>
    </row>
    <row r="942" spans="1:47" x14ac:dyDescent="0.25">
      <c r="A942" s="113" t="str">
        <f t="shared" si="104"/>
        <v>CFLDMoMH72CZ06</v>
      </c>
      <c r="B942" s="113" t="str">
        <f t="shared" si="105"/>
        <v>CFLSDGDMoCZ06MH72</v>
      </c>
      <c r="C942" s="113" t="s">
        <v>118</v>
      </c>
      <c r="D942" s="113" t="s">
        <v>131</v>
      </c>
      <c r="E942" s="113" t="s">
        <v>1651</v>
      </c>
      <c r="F942" s="89" t="s">
        <v>1654</v>
      </c>
      <c r="G942" s="113" t="s">
        <v>105</v>
      </c>
      <c r="H942" s="113" t="s">
        <v>1662</v>
      </c>
      <c r="I942" s="115">
        <f t="shared" si="106"/>
        <v>0</v>
      </c>
      <c r="J942" s="115">
        <f t="shared" si="107"/>
        <v>0</v>
      </c>
      <c r="K942" s="115">
        <f t="shared" si="108"/>
        <v>0</v>
      </c>
      <c r="L942" s="113"/>
      <c r="M942" s="36">
        <f>VLOOKUP("HV_"&amp;$D942&amp;$E942&amp;VLOOKUP($F942,key!$L$3:$M$16,2,FALSE)&amp;$G942&amp;M$6,'HVAC wts'!$H$7:$R$13254,11,FALSE)</f>
        <v>0</v>
      </c>
      <c r="N942" s="36">
        <f>VLOOKUP("HV_"&amp;$D942&amp;$E942&amp;VLOOKUP($F942,key!$L$3:$M$15,2,FALSE)&amp;$G942&amp;N$6,'HVAC wts'!$H$7:$R$13254,11,FALSE)</f>
        <v>0</v>
      </c>
      <c r="O942" s="36">
        <f>VLOOKUP("HV_"&amp;$D942&amp;$E942&amp;VLOOKUP($F942,key!$L$3:$M$15,2,FALSE)&amp;$G942&amp;O$6,'HVAC wts'!$H$7:$R$13254,11,FALSE)</f>
        <v>0</v>
      </c>
      <c r="P942" s="36">
        <f>VLOOKUP("HV_"&amp;$D942&amp;$E942&amp;VLOOKUP($F942,key!$L$3:$M$15,2,FALSE)&amp;$G942&amp;P$6,'HVAC wts'!$H$7:$R$13254,11,FALSE)</f>
        <v>0</v>
      </c>
      <c r="Q942" s="36">
        <f>VLOOKUP("HV_"&amp;$D942&amp;$E942&amp;VLOOKUP($F942,key!$L$3:$M$15,2,FALSE)&amp;$G942&amp;Q$6,'HVAC wts'!$H$7:$R$13254,11,FALSE)</f>
        <v>0</v>
      </c>
      <c r="R942" s="36">
        <f>VLOOKUP("HV_"&amp;$D942&amp;$E942&amp;VLOOKUP($F942,key!$L$3:$M$15,2,FALSE)&amp;$G942&amp;R$6,'HVAC wts'!$H$7:$R$13254,11,FALSE)</f>
        <v>0</v>
      </c>
      <c r="S942" s="36">
        <f t="shared" si="109"/>
        <v>0</v>
      </c>
      <c r="T942" s="113"/>
      <c r="U942" s="113">
        <f>MATCH($A942&amp;U$6,'All applic'!$A$7:$A$59080,0)</f>
        <v>1239</v>
      </c>
      <c r="V942" s="113">
        <f>MATCH($A942&amp;V$6,'All applic'!$A$7:$A$59080,0)</f>
        <v>1240</v>
      </c>
      <c r="W942" s="113">
        <f>MATCH($A942&amp;W$6,'All applic'!$A$7:$A$59080,0)</f>
        <v>1242</v>
      </c>
      <c r="X942" s="113">
        <f>MATCH($A942&amp;X$6,'All applic'!$A$7:$A$59080,0)</f>
        <v>1241</v>
      </c>
      <c r="Y942" s="113">
        <f>MATCH($A942&amp;Y$6,'All applic'!$A$7:$A$59080,0)</f>
        <v>1239</v>
      </c>
      <c r="Z942" s="113">
        <f>MATCH($A942&amp;Z$6,'All applic'!$A$7:$A$59080,0)</f>
        <v>1242</v>
      </c>
      <c r="AA942" s="113"/>
      <c r="AB942" s="28">
        <f>INDEX('All applic'!$H$7:$H$59080,U942)</f>
        <v>1.1359999999999999</v>
      </c>
      <c r="AC942" s="28">
        <f>INDEX('All applic'!$H$7:$H$59080,V942)</f>
        <v>1.012</v>
      </c>
      <c r="AD942" s="28">
        <f>INDEX('All applic'!$H$7:$H$59080,W942)</f>
        <v>1</v>
      </c>
      <c r="AE942" s="28">
        <f>INDEX('All applic'!$H$7:$H$59080,X942)</f>
        <v>0.78</v>
      </c>
      <c r="AF942" s="28">
        <f>INDEX('All applic'!$H$7:$H$59080,Y942)</f>
        <v>1.1359999999999999</v>
      </c>
      <c r="AG942" s="28">
        <f>INDEX('All applic'!$H$7:$H$59080,Z942)</f>
        <v>1</v>
      </c>
      <c r="AH942" s="28"/>
      <c r="AI942" s="28">
        <f>INDEX('All applic'!$I$7:$I$59080,U942)</f>
        <v>1.6363636363636362</v>
      </c>
      <c r="AJ942" s="28">
        <f>INDEX('All applic'!$I$7:$I$59080,V942)</f>
        <v>1.6818181818181819</v>
      </c>
      <c r="AK942" s="28">
        <f>INDEX('All applic'!$I$7:$I$59080,W942)</f>
        <v>1.0227272727272727</v>
      </c>
      <c r="AL942" s="28">
        <f>INDEX('All applic'!$I$7:$I$59080,X942)</f>
        <v>1</v>
      </c>
      <c r="AM942" s="28">
        <f>INDEX('All applic'!$I$7:$I$59080,Y942)</f>
        <v>1.6363636363636362</v>
      </c>
      <c r="AN942" s="28">
        <f>INDEX('All applic'!$I$7:$I$59080,Z942)</f>
        <v>1.0227272727272727</v>
      </c>
      <c r="AO942" s="113"/>
      <c r="AP942" s="113">
        <f>INDEX('All applic'!$J$7:$J$59080,U942)</f>
        <v>-1.7239999999999998E-2</v>
      </c>
      <c r="AQ942" s="113">
        <v>0</v>
      </c>
      <c r="AR942" s="113">
        <f>INDEX('All applic'!$J$7:$J$59080,W942)</f>
        <v>-1.72E-2</v>
      </c>
      <c r="AS942" s="113">
        <v>0</v>
      </c>
      <c r="AT942" s="113">
        <v>0</v>
      </c>
      <c r="AU942" s="113">
        <v>0</v>
      </c>
    </row>
    <row r="943" spans="1:47" x14ac:dyDescent="0.25">
      <c r="A943" s="113" t="str">
        <f t="shared" si="104"/>
        <v>CFLDMoMH72CZ07</v>
      </c>
      <c r="B943" s="113" t="str">
        <f t="shared" si="105"/>
        <v>CFLSDGDMoCZ07MH72</v>
      </c>
      <c r="C943" s="113" t="s">
        <v>118</v>
      </c>
      <c r="D943" s="113" t="s">
        <v>131</v>
      </c>
      <c r="E943" s="113" t="s">
        <v>1651</v>
      </c>
      <c r="F943" s="89" t="s">
        <v>1654</v>
      </c>
      <c r="G943" s="113" t="s">
        <v>106</v>
      </c>
      <c r="H943" s="113" t="s">
        <v>1662</v>
      </c>
      <c r="I943" s="115">
        <f t="shared" si="106"/>
        <v>1.0143887018123736</v>
      </c>
      <c r="J943" s="115">
        <f t="shared" si="107"/>
        <v>1.1426921463642812</v>
      </c>
      <c r="K943" s="115">
        <f t="shared" si="108"/>
        <v>-1.1703361278606075E-2</v>
      </c>
      <c r="L943" s="113"/>
      <c r="M943" s="36">
        <f>VLOOKUP("HV_"&amp;$D943&amp;$E943&amp;VLOOKUP($F943,key!$L$3:$M$16,2,FALSE)&amp;$G943&amp;M$6,'HVAC wts'!$H$7:$R$13254,11,FALSE)</f>
        <v>3813.8576000000003</v>
      </c>
      <c r="N943" s="36">
        <f>VLOOKUP("HV_"&amp;$D943&amp;$E943&amp;VLOOKUP($F943,key!$L$3:$M$15,2,FALSE)&amp;$G943&amp;N$6,'HVAC wts'!$H$7:$R$13254,11,FALSE)</f>
        <v>544.83680000000004</v>
      </c>
      <c r="O943" s="36">
        <f>VLOOKUP("HV_"&amp;$D943&amp;$E943&amp;VLOOKUP($F943,key!$L$3:$M$15,2,FALSE)&amp;$G943&amp;O$6,'HVAC wts'!$H$7:$R$13254,11,FALSE)</f>
        <v>13606.0736</v>
      </c>
      <c r="P943" s="36">
        <f>VLOOKUP("HV_"&amp;$D943&amp;$E943&amp;VLOOKUP($F943,key!$L$3:$M$15,2,FALSE)&amp;$G943&amp;P$6,'HVAC wts'!$H$7:$R$13254,11,FALSE)</f>
        <v>1943.7248000000002</v>
      </c>
      <c r="Q943" s="36">
        <f>VLOOKUP("HV_"&amp;$D943&amp;$E943&amp;VLOOKUP($F943,key!$L$3:$M$15,2,FALSE)&amp;$G943&amp;Q$6,'HVAC wts'!$H$7:$R$13254,11,FALSE)</f>
        <v>926.22256000000016</v>
      </c>
      <c r="R943" s="36">
        <f>VLOOKUP("HV_"&amp;$D943&amp;$E943&amp;VLOOKUP($F943,key!$L$3:$M$15,2,FALSE)&amp;$G943&amp;R$6,'HVAC wts'!$H$7:$R$13254,11,FALSE)</f>
        <v>3304.3321599999999</v>
      </c>
      <c r="S943" s="36">
        <f t="shared" si="109"/>
        <v>24139.04752</v>
      </c>
      <c r="T943" s="113"/>
      <c r="U943" s="113">
        <f>MATCH($A943&amp;U$6,'All applic'!$A$7:$A$59080,0)</f>
        <v>1243</v>
      </c>
      <c r="V943" s="113">
        <f>MATCH($A943&amp;V$6,'All applic'!$A$7:$A$59080,0)</f>
        <v>1244</v>
      </c>
      <c r="W943" s="113">
        <f>MATCH($A943&amp;W$6,'All applic'!$A$7:$A$59080,0)</f>
        <v>1246</v>
      </c>
      <c r="X943" s="113">
        <f>MATCH($A943&amp;X$6,'All applic'!$A$7:$A$59080,0)</f>
        <v>1245</v>
      </c>
      <c r="Y943" s="113">
        <f>MATCH($A943&amp;Y$6,'All applic'!$A$7:$A$59080,0)</f>
        <v>1243</v>
      </c>
      <c r="Z943" s="113">
        <f>MATCH($A943&amp;Z$6,'All applic'!$A$7:$A$59080,0)</f>
        <v>1246</v>
      </c>
      <c r="AA943" s="113"/>
      <c r="AB943" s="28">
        <f>INDEX('All applic'!$H$7:$H$59080,U943)</f>
        <v>1.1499999999999999</v>
      </c>
      <c r="AC943" s="28">
        <f>INDEX('All applic'!$H$7:$H$59080,V943)</f>
        <v>1.046</v>
      </c>
      <c r="AD943" s="28">
        <f>INDEX('All applic'!$H$7:$H$59080,W943)</f>
        <v>1</v>
      </c>
      <c r="AE943" s="28">
        <f>INDEX('All applic'!$H$7:$H$59080,X943)</f>
        <v>0.8</v>
      </c>
      <c r="AF943" s="28">
        <f>INDEX('All applic'!$H$7:$H$59080,Y943)</f>
        <v>1.1499999999999999</v>
      </c>
      <c r="AG943" s="28">
        <f>INDEX('All applic'!$H$7:$H$59080,Z943)</f>
        <v>1</v>
      </c>
      <c r="AH943" s="28"/>
      <c r="AI943" s="28">
        <f>INDEX('All applic'!$I$7:$I$59080,U943)</f>
        <v>1.6363636363636362</v>
      </c>
      <c r="AJ943" s="28">
        <f>INDEX('All applic'!$I$7:$I$59080,V943)</f>
        <v>1.7045454545454546</v>
      </c>
      <c r="AK943" s="28">
        <f>INDEX('All applic'!$I$7:$I$59080,W943)</f>
        <v>1</v>
      </c>
      <c r="AL943" s="28">
        <f>INDEX('All applic'!$I$7:$I$59080,X943)</f>
        <v>1.0227272727272727</v>
      </c>
      <c r="AM943" s="28">
        <f>INDEX('All applic'!$I$7:$I$59080,Y943)</f>
        <v>1.6363636363636362</v>
      </c>
      <c r="AN943" s="28">
        <f>INDEX('All applic'!$I$7:$I$59080,Z943)</f>
        <v>1</v>
      </c>
      <c r="AO943" s="113"/>
      <c r="AP943" s="113">
        <f>INDEX('All applic'!$J$7:$J$59080,U943)</f>
        <v>-1.6280000000000003E-2</v>
      </c>
      <c r="AQ943" s="113">
        <v>0</v>
      </c>
      <c r="AR943" s="113">
        <f>INDEX('All applic'!$J$7:$J$59080,W943)</f>
        <v>-1.6199999999999999E-2</v>
      </c>
      <c r="AS943" s="113">
        <v>0</v>
      </c>
      <c r="AT943" s="113">
        <v>0</v>
      </c>
      <c r="AU943" s="113">
        <v>0</v>
      </c>
    </row>
    <row r="944" spans="1:47" x14ac:dyDescent="0.25">
      <c r="A944" s="113" t="str">
        <f t="shared" si="104"/>
        <v>CFLDMoMH72CZ08</v>
      </c>
      <c r="B944" s="113" t="str">
        <f t="shared" si="105"/>
        <v>CFLSDGDMoCZ08MH72</v>
      </c>
      <c r="C944" s="113" t="s">
        <v>118</v>
      </c>
      <c r="D944" s="113" t="s">
        <v>131</v>
      </c>
      <c r="E944" s="113" t="s">
        <v>1651</v>
      </c>
      <c r="F944" s="89" t="s">
        <v>1654</v>
      </c>
      <c r="G944" s="113" t="s">
        <v>107</v>
      </c>
      <c r="H944" s="113" t="s">
        <v>1662</v>
      </c>
      <c r="I944" s="115">
        <f t="shared" si="106"/>
        <v>1.0954309278350514</v>
      </c>
      <c r="J944" s="115">
        <f t="shared" si="107"/>
        <v>1.4482661668228678</v>
      </c>
      <c r="K944" s="115">
        <f t="shared" si="108"/>
        <v>-1.1425154639175258E-2</v>
      </c>
      <c r="L944" s="113"/>
      <c r="M944" s="36">
        <f>VLOOKUP("HV_"&amp;$D944&amp;$E944&amp;VLOOKUP($F944,key!$L$3:$M$16,2,FALSE)&amp;$G944&amp;M$6,'HVAC wts'!$H$7:$R$13254,11,FALSE)</f>
        <v>937.10399999999993</v>
      </c>
      <c r="N944" s="36">
        <f>VLOOKUP("HV_"&amp;$D944&amp;$E944&amp;VLOOKUP($F944,key!$L$3:$M$15,2,FALSE)&amp;$G944&amp;N$6,'HVAC wts'!$H$7:$R$13254,11,FALSE)</f>
        <v>133.87200000000001</v>
      </c>
      <c r="O944" s="36">
        <f>VLOOKUP("HV_"&amp;$D944&amp;$E944&amp;VLOOKUP($F944,key!$L$3:$M$15,2,FALSE)&amp;$G944&amp;O$6,'HVAC wts'!$H$7:$R$13254,11,FALSE)</f>
        <v>624.73599999999999</v>
      </c>
      <c r="P944" s="36">
        <f>VLOOKUP("HV_"&amp;$D944&amp;$E944&amp;VLOOKUP($F944,key!$L$3:$M$15,2,FALSE)&amp;$G944&amp;P$6,'HVAC wts'!$H$7:$R$13254,11,FALSE)</f>
        <v>89.248000000000005</v>
      </c>
      <c r="Q944" s="36">
        <f>VLOOKUP("HV_"&amp;$D944&amp;$E944&amp;VLOOKUP($F944,key!$L$3:$M$15,2,FALSE)&amp;$G944&amp;Q$6,'HVAC wts'!$H$7:$R$13254,11,FALSE)</f>
        <v>227.58240000000001</v>
      </c>
      <c r="R944" s="36">
        <f>VLOOKUP("HV_"&amp;$D944&amp;$E944&amp;VLOOKUP($F944,key!$L$3:$M$15,2,FALSE)&amp;$G944&amp;R$6,'HVAC wts'!$H$7:$R$13254,11,FALSE)</f>
        <v>151.72160000000002</v>
      </c>
      <c r="S944" s="36">
        <f t="shared" si="109"/>
        <v>2164.2640000000001</v>
      </c>
      <c r="T944" s="113"/>
      <c r="U944" s="113">
        <f>MATCH($A944&amp;U$6,'All applic'!$A$7:$A$59080,0)</f>
        <v>1247</v>
      </c>
      <c r="V944" s="113">
        <f>MATCH($A944&amp;V$6,'All applic'!$A$7:$A$59080,0)</f>
        <v>1248</v>
      </c>
      <c r="W944" s="113">
        <f>MATCH($A944&amp;W$6,'All applic'!$A$7:$A$59080,0)</f>
        <v>1250</v>
      </c>
      <c r="X944" s="113">
        <f>MATCH($A944&amp;X$6,'All applic'!$A$7:$A$59080,0)</f>
        <v>1249</v>
      </c>
      <c r="Y944" s="113">
        <f>MATCH($A944&amp;Y$6,'All applic'!$A$7:$A$59080,0)</f>
        <v>1247</v>
      </c>
      <c r="Z944" s="113">
        <f>MATCH($A944&amp;Z$6,'All applic'!$A$7:$A$59080,0)</f>
        <v>1250</v>
      </c>
      <c r="AA944" s="113"/>
      <c r="AB944" s="28">
        <f>INDEX('All applic'!$H$7:$H$59080,U944)</f>
        <v>1.1839999999999999</v>
      </c>
      <c r="AC944" s="28">
        <f>INDEX('All applic'!$H$7:$H$59080,V944)</f>
        <v>1.0740000000000001</v>
      </c>
      <c r="AD944" s="28">
        <f>INDEX('All applic'!$H$7:$H$59080,W944)</f>
        <v>1</v>
      </c>
      <c r="AE944" s="28">
        <f>INDEX('All applic'!$H$7:$H$59080,X944)</f>
        <v>0.80200000000000005</v>
      </c>
      <c r="AF944" s="28">
        <f>INDEX('All applic'!$H$7:$H$59080,Y944)</f>
        <v>1.1839999999999999</v>
      </c>
      <c r="AG944" s="28">
        <f>INDEX('All applic'!$H$7:$H$59080,Z944)</f>
        <v>1</v>
      </c>
      <c r="AH944" s="28"/>
      <c r="AI944" s="28">
        <f>INDEX('All applic'!$I$7:$I$59080,U944)</f>
        <v>1.7272727272727273</v>
      </c>
      <c r="AJ944" s="28">
        <f>INDEX('All applic'!$I$7:$I$59080,V944)</f>
        <v>1.7727272727272729</v>
      </c>
      <c r="AK944" s="28">
        <f>INDEX('All applic'!$I$7:$I$59080,W944)</f>
        <v>1.0227272727272727</v>
      </c>
      <c r="AL944" s="28">
        <f>INDEX('All applic'!$I$7:$I$59080,X944)</f>
        <v>1.0227272727272727</v>
      </c>
      <c r="AM944" s="28">
        <f>INDEX('All applic'!$I$7:$I$59080,Y944)</f>
        <v>1.7272727272727273</v>
      </c>
      <c r="AN944" s="28">
        <f>INDEX('All applic'!$I$7:$I$59080,Z944)</f>
        <v>1.0227272727272727</v>
      </c>
      <c r="AO944" s="113"/>
      <c r="AP944" s="113">
        <f>INDEX('All applic'!$J$7:$J$59080,U944)</f>
        <v>-1.584E-2</v>
      </c>
      <c r="AQ944" s="113">
        <v>0</v>
      </c>
      <c r="AR944" s="113">
        <f>INDEX('All applic'!$J$7:$J$59080,W944)</f>
        <v>-1.5820000000000001E-2</v>
      </c>
      <c r="AS944" s="113">
        <v>0</v>
      </c>
      <c r="AT944" s="113">
        <v>0</v>
      </c>
      <c r="AU944" s="113">
        <v>0</v>
      </c>
    </row>
    <row r="945" spans="1:47" x14ac:dyDescent="0.25">
      <c r="A945" s="113" t="str">
        <f t="shared" si="104"/>
        <v>CFLDMoMH72CZ09</v>
      </c>
      <c r="B945" s="113" t="str">
        <f t="shared" si="105"/>
        <v>CFLSDGDMoCZ09MH72</v>
      </c>
      <c r="C945" s="113" t="s">
        <v>118</v>
      </c>
      <c r="D945" s="113" t="s">
        <v>131</v>
      </c>
      <c r="E945" s="113" t="s">
        <v>1651</v>
      </c>
      <c r="F945" s="89" t="s">
        <v>1654</v>
      </c>
      <c r="G945" s="113" t="s">
        <v>108</v>
      </c>
      <c r="H945" s="113" t="s">
        <v>1662</v>
      </c>
      <c r="I945" s="115">
        <f t="shared" si="106"/>
        <v>0</v>
      </c>
      <c r="J945" s="115">
        <f t="shared" si="107"/>
        <v>0</v>
      </c>
      <c r="K945" s="115">
        <f t="shared" si="108"/>
        <v>0</v>
      </c>
      <c r="L945" s="113"/>
      <c r="M945" s="36">
        <f>VLOOKUP("HV_"&amp;$D945&amp;$E945&amp;VLOOKUP($F945,key!$L$3:$M$16,2,FALSE)&amp;$G945&amp;M$6,'HVAC wts'!$H$7:$R$13254,11,FALSE)</f>
        <v>0</v>
      </c>
      <c r="N945" s="36">
        <f>VLOOKUP("HV_"&amp;$D945&amp;$E945&amp;VLOOKUP($F945,key!$L$3:$M$15,2,FALSE)&amp;$G945&amp;N$6,'HVAC wts'!$H$7:$R$13254,11,FALSE)</f>
        <v>0</v>
      </c>
      <c r="O945" s="36">
        <f>VLOOKUP("HV_"&amp;$D945&amp;$E945&amp;VLOOKUP($F945,key!$L$3:$M$15,2,FALSE)&amp;$G945&amp;O$6,'HVAC wts'!$H$7:$R$13254,11,FALSE)</f>
        <v>0</v>
      </c>
      <c r="P945" s="36">
        <f>VLOOKUP("HV_"&amp;$D945&amp;$E945&amp;VLOOKUP($F945,key!$L$3:$M$15,2,FALSE)&amp;$G945&amp;P$6,'HVAC wts'!$H$7:$R$13254,11,FALSE)</f>
        <v>0</v>
      </c>
      <c r="Q945" s="36">
        <f>VLOOKUP("HV_"&amp;$D945&amp;$E945&amp;VLOOKUP($F945,key!$L$3:$M$15,2,FALSE)&amp;$G945&amp;Q$6,'HVAC wts'!$H$7:$R$13254,11,FALSE)</f>
        <v>0</v>
      </c>
      <c r="R945" s="36">
        <f>VLOOKUP("HV_"&amp;$D945&amp;$E945&amp;VLOOKUP($F945,key!$L$3:$M$15,2,FALSE)&amp;$G945&amp;R$6,'HVAC wts'!$H$7:$R$13254,11,FALSE)</f>
        <v>0</v>
      </c>
      <c r="S945" s="36">
        <f t="shared" si="109"/>
        <v>0</v>
      </c>
      <c r="T945" s="113"/>
      <c r="U945" s="113">
        <f>MATCH($A945&amp;U$6,'All applic'!$A$7:$A$59080,0)</f>
        <v>1251</v>
      </c>
      <c r="V945" s="113">
        <f>MATCH($A945&amp;V$6,'All applic'!$A$7:$A$59080,0)</f>
        <v>1252</v>
      </c>
      <c r="W945" s="113">
        <f>MATCH($A945&amp;W$6,'All applic'!$A$7:$A$59080,0)</f>
        <v>1254</v>
      </c>
      <c r="X945" s="113">
        <f>MATCH($A945&amp;X$6,'All applic'!$A$7:$A$59080,0)</f>
        <v>1253</v>
      </c>
      <c r="Y945" s="113">
        <f>MATCH($A945&amp;Y$6,'All applic'!$A$7:$A$59080,0)</f>
        <v>1251</v>
      </c>
      <c r="Z945" s="113">
        <f>MATCH($A945&amp;Z$6,'All applic'!$A$7:$A$59080,0)</f>
        <v>1254</v>
      </c>
      <c r="AA945" s="113"/>
      <c r="AB945" s="28">
        <f>INDEX('All applic'!$H$7:$H$59080,U945)</f>
        <v>1.194</v>
      </c>
      <c r="AC945" s="28">
        <f>INDEX('All applic'!$H$7:$H$59080,V945)</f>
        <v>1.06</v>
      </c>
      <c r="AD945" s="28">
        <f>INDEX('All applic'!$H$7:$H$59080,W945)</f>
        <v>0.998</v>
      </c>
      <c r="AE945" s="28">
        <f>INDEX('All applic'!$H$7:$H$59080,X945)</f>
        <v>0.77600000000000002</v>
      </c>
      <c r="AF945" s="28">
        <f>INDEX('All applic'!$H$7:$H$59080,Y945)</f>
        <v>1.194</v>
      </c>
      <c r="AG945" s="28">
        <f>INDEX('All applic'!$H$7:$H$59080,Z945)</f>
        <v>0.998</v>
      </c>
      <c r="AH945" s="28"/>
      <c r="AI945" s="28">
        <f>INDEX('All applic'!$I$7:$I$59080,U945)</f>
        <v>1.6363636363636362</v>
      </c>
      <c r="AJ945" s="28">
        <f>INDEX('All applic'!$I$7:$I$59080,V945)</f>
        <v>1.6590909090909092</v>
      </c>
      <c r="AK945" s="28">
        <f>INDEX('All applic'!$I$7:$I$59080,W945)</f>
        <v>1.0227272727272727</v>
      </c>
      <c r="AL945" s="28">
        <f>INDEX('All applic'!$I$7:$I$59080,X945)</f>
        <v>1.0227272727272727</v>
      </c>
      <c r="AM945" s="28">
        <f>INDEX('All applic'!$I$7:$I$59080,Y945)</f>
        <v>1.6363636363636362</v>
      </c>
      <c r="AN945" s="28">
        <f>INDEX('All applic'!$I$7:$I$59080,Z945)</f>
        <v>1.0227272727272727</v>
      </c>
      <c r="AO945" s="113"/>
      <c r="AP945" s="113">
        <f>INDEX('All applic'!$J$7:$J$59080,U945)</f>
        <v>-1.7780000000000001E-2</v>
      </c>
      <c r="AQ945" s="113">
        <v>0</v>
      </c>
      <c r="AR945" s="113">
        <f>INDEX('All applic'!$J$7:$J$59080,W945)</f>
        <v>-1.7739999999999999E-2</v>
      </c>
      <c r="AS945" s="113">
        <v>0</v>
      </c>
      <c r="AT945" s="113">
        <v>0</v>
      </c>
      <c r="AU945" s="113">
        <v>0</v>
      </c>
    </row>
    <row r="946" spans="1:47" x14ac:dyDescent="0.25">
      <c r="A946" s="113" t="str">
        <f t="shared" si="104"/>
        <v>CFLDMoMH72CZ10</v>
      </c>
      <c r="B946" s="113" t="str">
        <f t="shared" si="105"/>
        <v>CFLSDGDMoCZ10MH72</v>
      </c>
      <c r="C946" s="113" t="s">
        <v>118</v>
      </c>
      <c r="D946" s="113" t="s">
        <v>131</v>
      </c>
      <c r="E946" s="113" t="s">
        <v>1651</v>
      </c>
      <c r="F946" s="89" t="s">
        <v>1654</v>
      </c>
      <c r="G946" s="113" t="s">
        <v>109</v>
      </c>
      <c r="H946" s="113" t="s">
        <v>1662</v>
      </c>
      <c r="I946" s="115">
        <f t="shared" si="106"/>
        <v>1.1409405835596547</v>
      </c>
      <c r="J946" s="115">
        <f t="shared" si="107"/>
        <v>1.7252561758221245</v>
      </c>
      <c r="K946" s="115">
        <f t="shared" si="108"/>
        <v>-1.1387628865979379E-2</v>
      </c>
      <c r="L946" s="113"/>
      <c r="M946" s="36">
        <f>VLOOKUP("HV_"&amp;$D946&amp;$E946&amp;VLOOKUP($F946,key!$L$3:$M$16,2,FALSE)&amp;$G946&amp;M$6,'HVAC wts'!$H$7:$R$13254,11,FALSE)</f>
        <v>13923.287</v>
      </c>
      <c r="N946" s="36">
        <f>VLOOKUP("HV_"&amp;$D946&amp;$E946&amp;VLOOKUP($F946,key!$L$3:$M$15,2,FALSE)&amp;$G946&amp;N$6,'HVAC wts'!$H$7:$R$13254,11,FALSE)</f>
        <v>1989.0410000000002</v>
      </c>
      <c r="O946" s="36">
        <f>VLOOKUP("HV_"&amp;$D946&amp;$E946&amp;VLOOKUP($F946,key!$L$3:$M$15,2,FALSE)&amp;$G946&amp;O$6,'HVAC wts'!$H$7:$R$13254,11,FALSE)</f>
        <v>2338.5389999999998</v>
      </c>
      <c r="P946" s="36">
        <f>VLOOKUP("HV_"&amp;$D946&amp;$E946&amp;VLOOKUP($F946,key!$L$3:$M$15,2,FALSE)&amp;$G946&amp;P$6,'HVAC wts'!$H$7:$R$13254,11,FALSE)</f>
        <v>334.077</v>
      </c>
      <c r="Q946" s="36">
        <f>VLOOKUP("HV_"&amp;$D946&amp;$E946&amp;VLOOKUP($F946,key!$L$3:$M$15,2,FALSE)&amp;$G946&amp;Q$6,'HVAC wts'!$H$7:$R$13254,11,FALSE)</f>
        <v>3381.3697000000002</v>
      </c>
      <c r="R946" s="36">
        <f>VLOOKUP("HV_"&amp;$D946&amp;$E946&amp;VLOOKUP($F946,key!$L$3:$M$15,2,FALSE)&amp;$G946&amp;R$6,'HVAC wts'!$H$7:$R$13254,11,FALSE)</f>
        <v>567.93089999999995</v>
      </c>
      <c r="S946" s="36">
        <f t="shared" si="109"/>
        <v>22534.244600000002</v>
      </c>
      <c r="T946" s="113"/>
      <c r="U946" s="113">
        <f>MATCH($A946&amp;U$6,'All applic'!$A$7:$A$59080,0)</f>
        <v>1255</v>
      </c>
      <c r="V946" s="113">
        <f>MATCH($A946&amp;V$6,'All applic'!$A$7:$A$59080,0)</f>
        <v>1256</v>
      </c>
      <c r="W946" s="113">
        <f>MATCH($A946&amp;W$6,'All applic'!$A$7:$A$59080,0)</f>
        <v>1258</v>
      </c>
      <c r="X946" s="113">
        <f>MATCH($A946&amp;X$6,'All applic'!$A$7:$A$59080,0)</f>
        <v>1257</v>
      </c>
      <c r="Y946" s="113">
        <f>MATCH($A946&amp;Y$6,'All applic'!$A$7:$A$59080,0)</f>
        <v>1255</v>
      </c>
      <c r="Z946" s="113">
        <f>MATCH($A946&amp;Z$6,'All applic'!$A$7:$A$59080,0)</f>
        <v>1258</v>
      </c>
      <c r="AA946" s="113"/>
      <c r="AB946" s="28">
        <f>INDEX('All applic'!$H$7:$H$59080,U946)</f>
        <v>1.18</v>
      </c>
      <c r="AC946" s="28">
        <f>INDEX('All applic'!$H$7:$H$59080,V946)</f>
        <v>1.0640000000000001</v>
      </c>
      <c r="AD946" s="28">
        <f>INDEX('All applic'!$H$7:$H$59080,W946)</f>
        <v>1</v>
      </c>
      <c r="AE946" s="28">
        <f>INDEX('All applic'!$H$7:$H$59080,X946)</f>
        <v>0.80200000000000005</v>
      </c>
      <c r="AF946" s="28">
        <f>INDEX('All applic'!$H$7:$H$59080,Y946)</f>
        <v>1.18</v>
      </c>
      <c r="AG946" s="28">
        <f>INDEX('All applic'!$H$7:$H$59080,Z946)</f>
        <v>1</v>
      </c>
      <c r="AH946" s="28"/>
      <c r="AI946" s="28">
        <f>INDEX('All applic'!$I$7:$I$59080,U946)</f>
        <v>1.8409090909090911</v>
      </c>
      <c r="AJ946" s="28">
        <f>INDEX('All applic'!$I$7:$I$59080,V946)</f>
        <v>1.8636363636363638</v>
      </c>
      <c r="AK946" s="28">
        <f>INDEX('All applic'!$I$7:$I$59080,W946)</f>
        <v>1.0227272727272727</v>
      </c>
      <c r="AL946" s="28">
        <f>INDEX('All applic'!$I$7:$I$59080,X946)</f>
        <v>1.0227272727272727</v>
      </c>
      <c r="AM946" s="28">
        <f>INDEX('All applic'!$I$7:$I$59080,Y946)</f>
        <v>1.8409090909090911</v>
      </c>
      <c r="AN946" s="28">
        <f>INDEX('All applic'!$I$7:$I$59080,Z946)</f>
        <v>1.0227272727272727</v>
      </c>
      <c r="AO946" s="113"/>
      <c r="AP946" s="113">
        <f>INDEX('All applic'!$J$7:$J$59080,U946)</f>
        <v>-1.5779999999999999E-2</v>
      </c>
      <c r="AQ946" s="113">
        <v>0</v>
      </c>
      <c r="AR946" s="113">
        <f>INDEX('All applic'!$J$7:$J$59080,W946)</f>
        <v>-1.5779999999999999E-2</v>
      </c>
      <c r="AS946" s="113">
        <v>0</v>
      </c>
      <c r="AT946" s="113">
        <v>0</v>
      </c>
      <c r="AU946" s="113">
        <v>0</v>
      </c>
    </row>
    <row r="947" spans="1:47" x14ac:dyDescent="0.25">
      <c r="A947" s="113" t="str">
        <f t="shared" si="104"/>
        <v>CFLDMoMH72CZ11</v>
      </c>
      <c r="B947" s="113" t="str">
        <f t="shared" si="105"/>
        <v>CFLSDGDMoCZ11MH72</v>
      </c>
      <c r="C947" s="113" t="s">
        <v>118</v>
      </c>
      <c r="D947" s="113" t="s">
        <v>131</v>
      </c>
      <c r="E947" s="113" t="s">
        <v>1651</v>
      </c>
      <c r="F947" s="89" t="s">
        <v>1654</v>
      </c>
      <c r="G947" s="113" t="s">
        <v>110</v>
      </c>
      <c r="H947" s="113" t="s">
        <v>1662</v>
      </c>
      <c r="I947" s="115">
        <f t="shared" si="106"/>
        <v>0</v>
      </c>
      <c r="J947" s="115">
        <f t="shared" si="107"/>
        <v>0</v>
      </c>
      <c r="K947" s="115">
        <f t="shared" si="108"/>
        <v>0</v>
      </c>
      <c r="L947" s="113"/>
      <c r="M947" s="36">
        <f>VLOOKUP("HV_"&amp;$D947&amp;$E947&amp;VLOOKUP($F947,key!$L$3:$M$16,2,FALSE)&amp;$G947&amp;M$6,'HVAC wts'!$H$7:$R$13254,11,FALSE)</f>
        <v>0</v>
      </c>
      <c r="N947" s="36">
        <f>VLOOKUP("HV_"&amp;$D947&amp;$E947&amp;VLOOKUP($F947,key!$L$3:$M$15,2,FALSE)&amp;$G947&amp;N$6,'HVAC wts'!$H$7:$R$13254,11,FALSE)</f>
        <v>0</v>
      </c>
      <c r="O947" s="36">
        <f>VLOOKUP("HV_"&amp;$D947&amp;$E947&amp;VLOOKUP($F947,key!$L$3:$M$15,2,FALSE)&amp;$G947&amp;O$6,'HVAC wts'!$H$7:$R$13254,11,FALSE)</f>
        <v>0</v>
      </c>
      <c r="P947" s="36">
        <f>VLOOKUP("HV_"&amp;$D947&amp;$E947&amp;VLOOKUP($F947,key!$L$3:$M$15,2,FALSE)&amp;$G947&amp;P$6,'HVAC wts'!$H$7:$R$13254,11,FALSE)</f>
        <v>0</v>
      </c>
      <c r="Q947" s="36">
        <f>VLOOKUP("HV_"&amp;$D947&amp;$E947&amp;VLOOKUP($F947,key!$L$3:$M$15,2,FALSE)&amp;$G947&amp;Q$6,'HVAC wts'!$H$7:$R$13254,11,FALSE)</f>
        <v>0</v>
      </c>
      <c r="R947" s="36">
        <f>VLOOKUP("HV_"&amp;$D947&amp;$E947&amp;VLOOKUP($F947,key!$L$3:$M$15,2,FALSE)&amp;$G947&amp;R$6,'HVAC wts'!$H$7:$R$13254,11,FALSE)</f>
        <v>0</v>
      </c>
      <c r="S947" s="36">
        <f t="shared" si="109"/>
        <v>0</v>
      </c>
      <c r="T947" s="113"/>
      <c r="U947" s="113">
        <f>MATCH($A947&amp;U$6,'All applic'!$A$7:$A$59080,0)</f>
        <v>1259</v>
      </c>
      <c r="V947" s="113">
        <f>MATCH($A947&amp;V$6,'All applic'!$A$7:$A$59080,0)</f>
        <v>1260</v>
      </c>
      <c r="W947" s="113">
        <f>MATCH($A947&amp;W$6,'All applic'!$A$7:$A$59080,0)</f>
        <v>1262</v>
      </c>
      <c r="X947" s="113">
        <f>MATCH($A947&amp;X$6,'All applic'!$A$7:$A$59080,0)</f>
        <v>1261</v>
      </c>
      <c r="Y947" s="113">
        <f>MATCH($A947&amp;Y$6,'All applic'!$A$7:$A$59080,0)</f>
        <v>1259</v>
      </c>
      <c r="Z947" s="113">
        <f>MATCH($A947&amp;Z$6,'All applic'!$A$7:$A$59080,0)</f>
        <v>1262</v>
      </c>
      <c r="AA947" s="113"/>
      <c r="AB947" s="28">
        <f>INDEX('All applic'!$H$7:$H$59080,U947)</f>
        <v>1.17</v>
      </c>
      <c r="AC947" s="28">
        <f>INDEX('All applic'!$H$7:$H$59080,V947)</f>
        <v>1.002</v>
      </c>
      <c r="AD947" s="28">
        <f>INDEX('All applic'!$H$7:$H$59080,W947)</f>
        <v>0.998</v>
      </c>
      <c r="AE947" s="28">
        <f>INDEX('All applic'!$H$7:$H$59080,X947)</f>
        <v>0.75</v>
      </c>
      <c r="AF947" s="28">
        <f>INDEX('All applic'!$H$7:$H$59080,Y947)</f>
        <v>1.17</v>
      </c>
      <c r="AG947" s="28">
        <f>INDEX('All applic'!$H$7:$H$59080,Z947)</f>
        <v>0.998</v>
      </c>
      <c r="AH947" s="28"/>
      <c r="AI947" s="28">
        <f>INDEX('All applic'!$I$7:$I$59080,U947)</f>
        <v>1.9</v>
      </c>
      <c r="AJ947" s="28">
        <f>INDEX('All applic'!$I$7:$I$59080,V947)</f>
        <v>1.925</v>
      </c>
      <c r="AK947" s="28">
        <f>INDEX('All applic'!$I$7:$I$59080,W947)</f>
        <v>1.0249999999999999</v>
      </c>
      <c r="AL947" s="28">
        <f>INDEX('All applic'!$I$7:$I$59080,X947)</f>
        <v>1.0249999999999999</v>
      </c>
      <c r="AM947" s="28">
        <f>INDEX('All applic'!$I$7:$I$59080,Y947)</f>
        <v>1.9</v>
      </c>
      <c r="AN947" s="28">
        <f>INDEX('All applic'!$I$7:$I$59080,Z947)</f>
        <v>1.0249999999999999</v>
      </c>
      <c r="AO947" s="113"/>
      <c r="AP947" s="113">
        <f>INDEX('All applic'!$J$7:$J$59080,U947)</f>
        <v>-1.9620000000000002E-2</v>
      </c>
      <c r="AQ947" s="113">
        <v>0</v>
      </c>
      <c r="AR947" s="113">
        <f>INDEX('All applic'!$J$7:$J$59080,W947)</f>
        <v>-1.9579999999999997E-2</v>
      </c>
      <c r="AS947" s="113">
        <v>0</v>
      </c>
      <c r="AT947" s="113">
        <v>0</v>
      </c>
      <c r="AU947" s="113">
        <v>0</v>
      </c>
    </row>
    <row r="948" spans="1:47" x14ac:dyDescent="0.25">
      <c r="A948" s="113" t="str">
        <f t="shared" si="104"/>
        <v>CFLDMoMH72CZ12</v>
      </c>
      <c r="B948" s="113" t="str">
        <f t="shared" si="105"/>
        <v>CFLSDGDMoCZ12MH72</v>
      </c>
      <c r="C948" s="113" t="s">
        <v>118</v>
      </c>
      <c r="D948" s="113" t="s">
        <v>131</v>
      </c>
      <c r="E948" s="113" t="s">
        <v>1651</v>
      </c>
      <c r="F948" s="89" t="s">
        <v>1654</v>
      </c>
      <c r="G948" s="113" t="s">
        <v>111</v>
      </c>
      <c r="H948" s="113" t="s">
        <v>1662</v>
      </c>
      <c r="I948" s="115">
        <f t="shared" si="106"/>
        <v>0</v>
      </c>
      <c r="J948" s="115">
        <f t="shared" si="107"/>
        <v>0</v>
      </c>
      <c r="K948" s="115">
        <f t="shared" si="108"/>
        <v>0</v>
      </c>
      <c r="L948" s="113"/>
      <c r="M948" s="36">
        <f>VLOOKUP("HV_"&amp;$D948&amp;$E948&amp;VLOOKUP($F948,key!$L$3:$M$16,2,FALSE)&amp;$G948&amp;M$6,'HVAC wts'!$H$7:$R$13254,11,FALSE)</f>
        <v>0</v>
      </c>
      <c r="N948" s="36">
        <f>VLOOKUP("HV_"&amp;$D948&amp;$E948&amp;VLOOKUP($F948,key!$L$3:$M$15,2,FALSE)&amp;$G948&amp;N$6,'HVAC wts'!$H$7:$R$13254,11,FALSE)</f>
        <v>0</v>
      </c>
      <c r="O948" s="36">
        <f>VLOOKUP("HV_"&amp;$D948&amp;$E948&amp;VLOOKUP($F948,key!$L$3:$M$15,2,FALSE)&amp;$G948&amp;O$6,'HVAC wts'!$H$7:$R$13254,11,FALSE)</f>
        <v>0</v>
      </c>
      <c r="P948" s="36">
        <f>VLOOKUP("HV_"&amp;$D948&amp;$E948&amp;VLOOKUP($F948,key!$L$3:$M$15,2,FALSE)&amp;$G948&amp;P$6,'HVAC wts'!$H$7:$R$13254,11,FALSE)</f>
        <v>0</v>
      </c>
      <c r="Q948" s="36">
        <f>VLOOKUP("HV_"&amp;$D948&amp;$E948&amp;VLOOKUP($F948,key!$L$3:$M$15,2,FALSE)&amp;$G948&amp;Q$6,'HVAC wts'!$H$7:$R$13254,11,FALSE)</f>
        <v>0</v>
      </c>
      <c r="R948" s="36">
        <f>VLOOKUP("HV_"&amp;$D948&amp;$E948&amp;VLOOKUP($F948,key!$L$3:$M$15,2,FALSE)&amp;$G948&amp;R$6,'HVAC wts'!$H$7:$R$13254,11,FALSE)</f>
        <v>0</v>
      </c>
      <c r="S948" s="36">
        <f t="shared" si="109"/>
        <v>0</v>
      </c>
      <c r="T948" s="113"/>
      <c r="U948" s="113">
        <f>MATCH($A948&amp;U$6,'All applic'!$A$7:$A$59080,0)</f>
        <v>1263</v>
      </c>
      <c r="V948" s="113">
        <f>MATCH($A948&amp;V$6,'All applic'!$A$7:$A$59080,0)</f>
        <v>1264</v>
      </c>
      <c r="W948" s="113">
        <f>MATCH($A948&amp;W$6,'All applic'!$A$7:$A$59080,0)</f>
        <v>1266</v>
      </c>
      <c r="X948" s="113">
        <f>MATCH($A948&amp;X$6,'All applic'!$A$7:$A$59080,0)</f>
        <v>1265</v>
      </c>
      <c r="Y948" s="113">
        <f>MATCH($A948&amp;Y$6,'All applic'!$A$7:$A$59080,0)</f>
        <v>1263</v>
      </c>
      <c r="Z948" s="113">
        <f>MATCH($A948&amp;Z$6,'All applic'!$A$7:$A$59080,0)</f>
        <v>1266</v>
      </c>
      <c r="AA948" s="113"/>
      <c r="AB948" s="28">
        <f>INDEX('All applic'!$H$7:$H$59080,U948)</f>
        <v>1.1459999999999999</v>
      </c>
      <c r="AC948" s="28">
        <f>INDEX('All applic'!$H$7:$H$59080,V948)</f>
        <v>0.95399999999999996</v>
      </c>
      <c r="AD948" s="28">
        <f>INDEX('All applic'!$H$7:$H$59080,W948)</f>
        <v>0.99399999999999999</v>
      </c>
      <c r="AE948" s="28">
        <f>INDEX('All applic'!$H$7:$H$59080,X948)</f>
        <v>0.70399999999999996</v>
      </c>
      <c r="AF948" s="28">
        <f>INDEX('All applic'!$H$7:$H$59080,Y948)</f>
        <v>1.1459999999999999</v>
      </c>
      <c r="AG948" s="28">
        <f>INDEX('All applic'!$H$7:$H$59080,Z948)</f>
        <v>0.99399999999999999</v>
      </c>
      <c r="AH948" s="28"/>
      <c r="AI948" s="28">
        <f>INDEX('All applic'!$I$7:$I$59080,U948)</f>
        <v>2</v>
      </c>
      <c r="AJ948" s="28">
        <f>INDEX('All applic'!$I$7:$I$59080,V948)</f>
        <v>2</v>
      </c>
      <c r="AK948" s="28">
        <f>INDEX('All applic'!$I$7:$I$59080,W948)</f>
        <v>1.0249999999999999</v>
      </c>
      <c r="AL948" s="28">
        <f>INDEX('All applic'!$I$7:$I$59080,X948)</f>
        <v>1.0249999999999999</v>
      </c>
      <c r="AM948" s="28">
        <f>INDEX('All applic'!$I$7:$I$59080,Y948)</f>
        <v>2</v>
      </c>
      <c r="AN948" s="28">
        <f>INDEX('All applic'!$I$7:$I$59080,Z948)</f>
        <v>1.0249999999999999</v>
      </c>
      <c r="AO948" s="113"/>
      <c r="AP948" s="113">
        <f>INDEX('All applic'!$J$7:$J$59080,U948)</f>
        <v>-2.3199999999999998E-2</v>
      </c>
      <c r="AQ948" s="113">
        <v>0</v>
      </c>
      <c r="AR948" s="113">
        <f>INDEX('All applic'!$J$7:$J$59080,W948)</f>
        <v>-2.3199999999999998E-2</v>
      </c>
      <c r="AS948" s="113">
        <v>0</v>
      </c>
      <c r="AT948" s="113">
        <v>0</v>
      </c>
      <c r="AU948" s="113">
        <v>0</v>
      </c>
    </row>
    <row r="949" spans="1:47" x14ac:dyDescent="0.25">
      <c r="A949" s="113" t="str">
        <f t="shared" si="104"/>
        <v>CFLDMoMH72CZ13</v>
      </c>
      <c r="B949" s="113" t="str">
        <f t="shared" si="105"/>
        <v>CFLSDGDMoCZ13MH72</v>
      </c>
      <c r="C949" s="113" t="s">
        <v>118</v>
      </c>
      <c r="D949" s="113" t="s">
        <v>131</v>
      </c>
      <c r="E949" s="113" t="s">
        <v>1651</v>
      </c>
      <c r="F949" s="89" t="s">
        <v>1654</v>
      </c>
      <c r="G949" s="113" t="s">
        <v>112</v>
      </c>
      <c r="H949" s="113" t="s">
        <v>1662</v>
      </c>
      <c r="I949" s="115">
        <f t="shared" si="106"/>
        <v>0</v>
      </c>
      <c r="J949" s="115">
        <f t="shared" si="107"/>
        <v>0</v>
      </c>
      <c r="K949" s="115">
        <f t="shared" si="108"/>
        <v>0</v>
      </c>
      <c r="L949" s="113"/>
      <c r="M949" s="36">
        <f>VLOOKUP("HV_"&amp;$D949&amp;$E949&amp;VLOOKUP($F949,key!$L$3:$M$16,2,FALSE)&amp;$G949&amp;M$6,'HVAC wts'!$H$7:$R$13254,11,FALSE)</f>
        <v>0</v>
      </c>
      <c r="N949" s="36">
        <f>VLOOKUP("HV_"&amp;$D949&amp;$E949&amp;VLOOKUP($F949,key!$L$3:$M$15,2,FALSE)&amp;$G949&amp;N$6,'HVAC wts'!$H$7:$R$13254,11,FALSE)</f>
        <v>0</v>
      </c>
      <c r="O949" s="36">
        <f>VLOOKUP("HV_"&amp;$D949&amp;$E949&amp;VLOOKUP($F949,key!$L$3:$M$15,2,FALSE)&amp;$G949&amp;O$6,'HVAC wts'!$H$7:$R$13254,11,FALSE)</f>
        <v>0</v>
      </c>
      <c r="P949" s="36">
        <f>VLOOKUP("HV_"&amp;$D949&amp;$E949&amp;VLOOKUP($F949,key!$L$3:$M$15,2,FALSE)&amp;$G949&amp;P$6,'HVAC wts'!$H$7:$R$13254,11,FALSE)</f>
        <v>0</v>
      </c>
      <c r="Q949" s="36">
        <f>VLOOKUP("HV_"&amp;$D949&amp;$E949&amp;VLOOKUP($F949,key!$L$3:$M$15,2,FALSE)&amp;$G949&amp;Q$6,'HVAC wts'!$H$7:$R$13254,11,FALSE)</f>
        <v>0</v>
      </c>
      <c r="R949" s="36">
        <f>VLOOKUP("HV_"&amp;$D949&amp;$E949&amp;VLOOKUP($F949,key!$L$3:$M$15,2,FALSE)&amp;$G949&amp;R$6,'HVAC wts'!$H$7:$R$13254,11,FALSE)</f>
        <v>0</v>
      </c>
      <c r="S949" s="36">
        <f t="shared" si="109"/>
        <v>0</v>
      </c>
      <c r="T949" s="113"/>
      <c r="U949" s="113">
        <f>MATCH($A949&amp;U$6,'All applic'!$A$7:$A$59080,0)</f>
        <v>1267</v>
      </c>
      <c r="V949" s="113">
        <f>MATCH($A949&amp;V$6,'All applic'!$A$7:$A$59080,0)</f>
        <v>1268</v>
      </c>
      <c r="W949" s="113">
        <f>MATCH($A949&amp;W$6,'All applic'!$A$7:$A$59080,0)</f>
        <v>1270</v>
      </c>
      <c r="X949" s="113">
        <f>MATCH($A949&amp;X$6,'All applic'!$A$7:$A$59080,0)</f>
        <v>1269</v>
      </c>
      <c r="Y949" s="113">
        <f>MATCH($A949&amp;Y$6,'All applic'!$A$7:$A$59080,0)</f>
        <v>1267</v>
      </c>
      <c r="Z949" s="113">
        <f>MATCH($A949&amp;Z$6,'All applic'!$A$7:$A$59080,0)</f>
        <v>1270</v>
      </c>
      <c r="AA949" s="113"/>
      <c r="AB949" s="28">
        <f>INDEX('All applic'!$H$7:$H$59080,U949)</f>
        <v>1.1879999999999999</v>
      </c>
      <c r="AC949" s="28">
        <f>INDEX('All applic'!$H$7:$H$59080,V949)</f>
        <v>1.01</v>
      </c>
      <c r="AD949" s="28">
        <f>INDEX('All applic'!$H$7:$H$59080,W949)</f>
        <v>0.996</v>
      </c>
      <c r="AE949" s="28">
        <f>INDEX('All applic'!$H$7:$H$59080,X949)</f>
        <v>0.72199999999999998</v>
      </c>
      <c r="AF949" s="28">
        <f>INDEX('All applic'!$H$7:$H$59080,Y949)</f>
        <v>1.1879999999999999</v>
      </c>
      <c r="AG949" s="28">
        <f>INDEX('All applic'!$H$7:$H$59080,Z949)</f>
        <v>0.996</v>
      </c>
      <c r="AH949" s="28"/>
      <c r="AI949" s="28">
        <f>INDEX('All applic'!$I$7:$I$59080,U949)</f>
        <v>1.7999999999999998</v>
      </c>
      <c r="AJ949" s="28">
        <f>INDEX('All applic'!$I$7:$I$59080,V949)</f>
        <v>1.825</v>
      </c>
      <c r="AK949" s="28">
        <f>INDEX('All applic'!$I$7:$I$59080,W949)</f>
        <v>1.0249999999999999</v>
      </c>
      <c r="AL949" s="28">
        <f>INDEX('All applic'!$I$7:$I$59080,X949)</f>
        <v>1.0249999999999999</v>
      </c>
      <c r="AM949" s="28">
        <f>INDEX('All applic'!$I$7:$I$59080,Y949)</f>
        <v>1.7999999999999998</v>
      </c>
      <c r="AN949" s="28">
        <f>INDEX('All applic'!$I$7:$I$59080,Z949)</f>
        <v>1.0249999999999999</v>
      </c>
      <c r="AO949" s="113"/>
      <c r="AP949" s="113">
        <f>INDEX('All applic'!$J$7:$J$59080,U949)</f>
        <v>-2.2200000000000001E-2</v>
      </c>
      <c r="AQ949" s="113">
        <v>0</v>
      </c>
      <c r="AR949" s="113">
        <f>INDEX('All applic'!$J$7:$J$59080,W949)</f>
        <v>-2.1999999999999999E-2</v>
      </c>
      <c r="AS949" s="113">
        <v>0</v>
      </c>
      <c r="AT949" s="113">
        <v>0</v>
      </c>
      <c r="AU949" s="113">
        <v>0</v>
      </c>
    </row>
    <row r="950" spans="1:47" x14ac:dyDescent="0.25">
      <c r="A950" s="113" t="str">
        <f t="shared" si="104"/>
        <v>CFLDMoMH72CZ14</v>
      </c>
      <c r="B950" s="113" t="str">
        <f t="shared" si="105"/>
        <v>CFLSDGDMoCZ14MH72</v>
      </c>
      <c r="C950" s="113" t="s">
        <v>118</v>
      </c>
      <c r="D950" s="113" t="s">
        <v>131</v>
      </c>
      <c r="E950" s="113" t="s">
        <v>1651</v>
      </c>
      <c r="F950" s="89" t="s">
        <v>1654</v>
      </c>
      <c r="G950" s="113" t="s">
        <v>113</v>
      </c>
      <c r="H950" s="113" t="s">
        <v>1662</v>
      </c>
      <c r="I950" s="115">
        <f t="shared" si="106"/>
        <v>1.0049523978415795</v>
      </c>
      <c r="J950" s="115">
        <f t="shared" si="107"/>
        <v>1.1491710343169874</v>
      </c>
      <c r="K950" s="115">
        <f t="shared" si="108"/>
        <v>-1.4422507960906987E-2</v>
      </c>
      <c r="L950" s="113"/>
      <c r="M950" s="36">
        <f>VLOOKUP("HV_"&amp;$D950&amp;$E950&amp;VLOOKUP($F950,key!$L$3:$M$16,2,FALSE)&amp;$G950&amp;M$6,'HVAC wts'!$H$7:$R$13254,11,FALSE)</f>
        <v>113.16899999999998</v>
      </c>
      <c r="N950" s="36">
        <f>VLOOKUP("HV_"&amp;$D950&amp;$E950&amp;VLOOKUP($F950,key!$L$3:$M$15,2,FALSE)&amp;$G950&amp;N$6,'HVAC wts'!$H$7:$R$13254,11,FALSE)</f>
        <v>16.166999999999998</v>
      </c>
      <c r="O950" s="36">
        <f>VLOOKUP("HV_"&amp;$D950&amp;$E950&amp;VLOOKUP($F950,key!$L$3:$M$15,2,FALSE)&amp;$G950&amp;O$6,'HVAC wts'!$H$7:$R$13254,11,FALSE)</f>
        <v>533.86199999999997</v>
      </c>
      <c r="P950" s="36">
        <f>VLOOKUP("HV_"&amp;$D950&amp;$E950&amp;VLOOKUP($F950,key!$L$3:$M$15,2,FALSE)&amp;$G950&amp;P$6,'HVAC wts'!$H$7:$R$13254,11,FALSE)</f>
        <v>76.266000000000005</v>
      </c>
      <c r="Q950" s="36">
        <f>VLOOKUP("HV_"&amp;$D950&amp;$E950&amp;VLOOKUP($F950,key!$L$3:$M$15,2,FALSE)&amp;$G950&amp;Q$6,'HVAC wts'!$H$7:$R$13254,11,FALSE)</f>
        <v>27.483899999999998</v>
      </c>
      <c r="R950" s="36">
        <f>VLOOKUP("HV_"&amp;$D950&amp;$E950&amp;VLOOKUP($F950,key!$L$3:$M$15,2,FALSE)&amp;$G950&amp;R$6,'HVAC wts'!$H$7:$R$13254,11,FALSE)</f>
        <v>129.65219999999999</v>
      </c>
      <c r="S950" s="36">
        <f t="shared" si="109"/>
        <v>896.60009999999988</v>
      </c>
      <c r="T950" s="113"/>
      <c r="U950" s="113">
        <f>MATCH($A950&amp;U$6,'All applic'!$A$7:$A$59080,0)</f>
        <v>1271</v>
      </c>
      <c r="V950" s="113">
        <f>MATCH($A950&amp;V$6,'All applic'!$A$7:$A$59080,0)</f>
        <v>1272</v>
      </c>
      <c r="W950" s="113">
        <f>MATCH($A950&amp;W$6,'All applic'!$A$7:$A$59080,0)</f>
        <v>1274</v>
      </c>
      <c r="X950" s="113">
        <f>MATCH($A950&amp;X$6,'All applic'!$A$7:$A$59080,0)</f>
        <v>1273</v>
      </c>
      <c r="Y950" s="113">
        <f>MATCH($A950&amp;Y$6,'All applic'!$A$7:$A$59080,0)</f>
        <v>1271</v>
      </c>
      <c r="Z950" s="113">
        <f>MATCH($A950&amp;Z$6,'All applic'!$A$7:$A$59080,0)</f>
        <v>1274</v>
      </c>
      <c r="AA950" s="113"/>
      <c r="AB950" s="28">
        <f>INDEX('All applic'!$H$7:$H$59080,U950)</f>
        <v>1.1879999999999999</v>
      </c>
      <c r="AC950" s="28">
        <f>INDEX('All applic'!$H$7:$H$59080,V950)</f>
        <v>0.99199999999999999</v>
      </c>
      <c r="AD950" s="28">
        <f>INDEX('All applic'!$H$7:$H$59080,W950)</f>
        <v>0.996</v>
      </c>
      <c r="AE950" s="28">
        <f>INDEX('All applic'!$H$7:$H$59080,X950)</f>
        <v>0.748</v>
      </c>
      <c r="AF950" s="28">
        <f>INDEX('All applic'!$H$7:$H$59080,Y950)</f>
        <v>1.1879999999999999</v>
      </c>
      <c r="AG950" s="28">
        <f>INDEX('All applic'!$H$7:$H$59080,Z950)</f>
        <v>0.996</v>
      </c>
      <c r="AH950" s="28"/>
      <c r="AI950" s="28">
        <f>INDEX('All applic'!$I$7:$I$59080,U950)</f>
        <v>1.7380952380952379</v>
      </c>
      <c r="AJ950" s="28">
        <f>INDEX('All applic'!$I$7:$I$59080,V950)</f>
        <v>1.7619047619047616</v>
      </c>
      <c r="AK950" s="28">
        <f>INDEX('All applic'!$I$7:$I$59080,W950)</f>
        <v>1.0238095238095237</v>
      </c>
      <c r="AL950" s="28">
        <f>INDEX('All applic'!$I$7:$I$59080,X950)</f>
        <v>1.0238095238095237</v>
      </c>
      <c r="AM950" s="28">
        <f>INDEX('All applic'!$I$7:$I$59080,Y950)</f>
        <v>1.7380952380952379</v>
      </c>
      <c r="AN950" s="28">
        <f>INDEX('All applic'!$I$7:$I$59080,Z950)</f>
        <v>1.0238095238095237</v>
      </c>
      <c r="AO950" s="113"/>
      <c r="AP950" s="113">
        <f>INDEX('All applic'!$J$7:$J$59080,U950)</f>
        <v>-2.0199999999999999E-2</v>
      </c>
      <c r="AQ950" s="113">
        <v>0</v>
      </c>
      <c r="AR950" s="113">
        <f>INDEX('All applic'!$J$7:$J$59080,W950)</f>
        <v>-1.9940000000000003E-2</v>
      </c>
      <c r="AS950" s="113">
        <v>0</v>
      </c>
      <c r="AT950" s="113">
        <v>0</v>
      </c>
      <c r="AU950" s="113">
        <v>0</v>
      </c>
    </row>
    <row r="951" spans="1:47" x14ac:dyDescent="0.25">
      <c r="A951" s="113" t="str">
        <f t="shared" si="104"/>
        <v>CFLDMoMH72CZ15</v>
      </c>
      <c r="B951" s="113" t="str">
        <f t="shared" si="105"/>
        <v>CFLSDGDMoCZ15MH72</v>
      </c>
      <c r="C951" s="113" t="s">
        <v>118</v>
      </c>
      <c r="D951" s="113" t="s">
        <v>131</v>
      </c>
      <c r="E951" s="113" t="s">
        <v>1651</v>
      </c>
      <c r="F951" s="89" t="s">
        <v>1654</v>
      </c>
      <c r="G951" s="113" t="s">
        <v>114</v>
      </c>
      <c r="H951" s="113" t="s">
        <v>1662</v>
      </c>
      <c r="I951" s="115">
        <f t="shared" si="106"/>
        <v>1.1234954115708931</v>
      </c>
      <c r="J951" s="115">
        <f t="shared" si="107"/>
        <v>1.3716151856656358</v>
      </c>
      <c r="K951" s="115">
        <f t="shared" si="108"/>
        <v>-5.8735495202898195E-3</v>
      </c>
      <c r="L951" s="113"/>
      <c r="M951" s="36">
        <f>VLOOKUP("HV_"&amp;$D951&amp;$E951&amp;VLOOKUP($F951,key!$L$3:$M$16,2,FALSE)&amp;$G951&amp;M$6,'HVAC wts'!$H$7:$R$13254,11,FALSE)</f>
        <v>0.37775683811530836</v>
      </c>
      <c r="N951" s="36">
        <f>VLOOKUP("HV_"&amp;$D951&amp;$E951&amp;VLOOKUP($F951,key!$L$3:$M$15,2,FALSE)&amp;$G951&amp;N$6,'HVAC wts'!$H$7:$R$13254,11,FALSE)</f>
        <v>5.39652625879012E-2</v>
      </c>
      <c r="O951" s="36">
        <f>VLOOKUP("HV_"&amp;$D951&amp;$E951&amp;VLOOKUP($F951,key!$L$3:$M$15,2,FALSE)&amp;$G951&amp;O$6,'HVAC wts'!$H$7:$R$13254,11,FALSE)</f>
        <v>0.343892646420774</v>
      </c>
      <c r="P951" s="36">
        <f>VLOOKUP("HV_"&amp;$D951&amp;$E951&amp;VLOOKUP($F951,key!$L$3:$M$15,2,FALSE)&amp;$G951&amp;P$6,'HVAC wts'!$H$7:$R$13254,11,FALSE)</f>
        <v>4.9127520917253427E-2</v>
      </c>
      <c r="Q951" s="36">
        <f>VLOOKUP("HV_"&amp;$D951&amp;$E951&amp;VLOOKUP($F951,key!$L$3:$M$15,2,FALSE)&amp;$G951&amp;Q$6,'HVAC wts'!$H$7:$R$13254,11,FALSE)</f>
        <v>9.1740946399432047E-2</v>
      </c>
      <c r="R951" s="36">
        <f>VLOOKUP("HV_"&amp;$D951&amp;$E951&amp;VLOOKUP($F951,key!$L$3:$M$15,2,FALSE)&amp;$G951&amp;R$6,'HVAC wts'!$H$7:$R$13254,11,FALSE)</f>
        <v>8.3516785559330814E-2</v>
      </c>
      <c r="S951" s="36">
        <f t="shared" si="109"/>
        <v>1</v>
      </c>
      <c r="T951" s="113"/>
      <c r="U951" s="113">
        <f>MATCH($A951&amp;U$6,'All applic'!$A$7:$A$59080,0)</f>
        <v>1275</v>
      </c>
      <c r="V951" s="113">
        <f>MATCH($A951&amp;V$6,'All applic'!$A$7:$A$59080,0)</f>
        <v>1276</v>
      </c>
      <c r="W951" s="113">
        <f>MATCH($A951&amp;W$6,'All applic'!$A$7:$A$59080,0)</f>
        <v>1278</v>
      </c>
      <c r="X951" s="113">
        <f>MATCH($A951&amp;X$6,'All applic'!$A$7:$A$59080,0)</f>
        <v>1277</v>
      </c>
      <c r="Y951" s="113">
        <f>MATCH($A951&amp;Y$6,'All applic'!$A$7:$A$59080,0)</f>
        <v>1275</v>
      </c>
      <c r="Z951" s="113">
        <f>MATCH($A951&amp;Z$6,'All applic'!$A$7:$A$59080,0)</f>
        <v>1278</v>
      </c>
      <c r="AA951" s="113"/>
      <c r="AB951" s="28">
        <f>INDEX('All applic'!$H$7:$H$59080,U951)</f>
        <v>1.248</v>
      </c>
      <c r="AC951" s="28">
        <f>INDEX('All applic'!$H$7:$H$59080,V951)</f>
        <v>1.1919999999999999</v>
      </c>
      <c r="AD951" s="28">
        <f>INDEX('All applic'!$H$7:$H$59080,W951)</f>
        <v>1.004</v>
      </c>
      <c r="AE951" s="28">
        <f>INDEX('All applic'!$H$7:$H$59080,X951)</f>
        <v>0.89800000000000002</v>
      </c>
      <c r="AF951" s="28">
        <f>INDEX('All applic'!$H$7:$H$59080,Y951)</f>
        <v>1.248</v>
      </c>
      <c r="AG951" s="28">
        <f>INDEX('All applic'!$H$7:$H$59080,Z951)</f>
        <v>1.004</v>
      </c>
      <c r="AH951" s="28"/>
      <c r="AI951" s="28">
        <f>INDEX('All applic'!$I$7:$I$59080,U951)</f>
        <v>1.6904761904761902</v>
      </c>
      <c r="AJ951" s="28">
        <f>INDEX('All applic'!$I$7:$I$59080,V951)</f>
        <v>1.6904761904761902</v>
      </c>
      <c r="AK951" s="28">
        <f>INDEX('All applic'!$I$7:$I$59080,W951)</f>
        <v>1.0238095238095237</v>
      </c>
      <c r="AL951" s="28">
        <f>INDEX('All applic'!$I$7:$I$59080,X951)</f>
        <v>1</v>
      </c>
      <c r="AM951" s="28">
        <f>INDEX('All applic'!$I$7:$I$59080,Y951)</f>
        <v>1.6904761904761902</v>
      </c>
      <c r="AN951" s="28">
        <f>INDEX('All applic'!$I$7:$I$59080,Z951)</f>
        <v>1.0238095238095237</v>
      </c>
      <c r="AO951" s="113"/>
      <c r="AP951" s="113">
        <f>INDEX('All applic'!$J$7:$J$59080,U951)</f>
        <v>-8.1199999999999987E-3</v>
      </c>
      <c r="AQ951" s="113">
        <v>0</v>
      </c>
      <c r="AR951" s="113">
        <f>INDEX('All applic'!$J$7:$J$59080,W951)</f>
        <v>-8.1600000000000006E-3</v>
      </c>
      <c r="AS951" s="113">
        <v>0</v>
      </c>
      <c r="AT951" s="113">
        <v>0</v>
      </c>
      <c r="AU951" s="113">
        <v>0</v>
      </c>
    </row>
    <row r="952" spans="1:47" x14ac:dyDescent="0.25">
      <c r="A952" s="113" t="str">
        <f t="shared" si="104"/>
        <v>CFLDMoMH72CZ16</v>
      </c>
      <c r="B952" s="113" t="str">
        <f t="shared" si="105"/>
        <v>CFLSDGDMoCZ16MH72</v>
      </c>
      <c r="C952" s="113" t="s">
        <v>118</v>
      </c>
      <c r="D952" s="113" t="s">
        <v>131</v>
      </c>
      <c r="E952" s="113" t="s">
        <v>1651</v>
      </c>
      <c r="F952" s="89" t="s">
        <v>1654</v>
      </c>
      <c r="G952" s="113" t="s">
        <v>115</v>
      </c>
      <c r="H952" s="113" t="s">
        <v>1662</v>
      </c>
      <c r="I952" s="115">
        <f t="shared" si="106"/>
        <v>0</v>
      </c>
      <c r="J952" s="115">
        <f t="shared" si="107"/>
        <v>0</v>
      </c>
      <c r="K952" s="115">
        <f t="shared" si="108"/>
        <v>0</v>
      </c>
      <c r="L952" s="113"/>
      <c r="M952" s="36">
        <f>VLOOKUP("HV_"&amp;$D952&amp;$E952&amp;VLOOKUP($F952,key!$L$3:$M$16,2,FALSE)&amp;$G952&amp;M$6,'HVAC wts'!$H$7:$R$13254,11,FALSE)</f>
        <v>0</v>
      </c>
      <c r="N952" s="36">
        <f>VLOOKUP("HV_"&amp;$D952&amp;$E952&amp;VLOOKUP($F952,key!$L$3:$M$15,2,FALSE)&amp;$G952&amp;N$6,'HVAC wts'!$H$7:$R$13254,11,FALSE)</f>
        <v>0</v>
      </c>
      <c r="O952" s="36">
        <f>VLOOKUP("HV_"&amp;$D952&amp;$E952&amp;VLOOKUP($F952,key!$L$3:$M$15,2,FALSE)&amp;$G952&amp;O$6,'HVAC wts'!$H$7:$R$13254,11,FALSE)</f>
        <v>0</v>
      </c>
      <c r="P952" s="36">
        <f>VLOOKUP("HV_"&amp;$D952&amp;$E952&amp;VLOOKUP($F952,key!$L$3:$M$15,2,FALSE)&amp;$G952&amp;P$6,'HVAC wts'!$H$7:$R$13254,11,FALSE)</f>
        <v>0</v>
      </c>
      <c r="Q952" s="36">
        <f>VLOOKUP("HV_"&amp;$D952&amp;$E952&amp;VLOOKUP($F952,key!$L$3:$M$15,2,FALSE)&amp;$G952&amp;Q$6,'HVAC wts'!$H$7:$R$13254,11,FALSE)</f>
        <v>0</v>
      </c>
      <c r="R952" s="36">
        <f>VLOOKUP("HV_"&amp;$D952&amp;$E952&amp;VLOOKUP($F952,key!$L$3:$M$15,2,FALSE)&amp;$G952&amp;R$6,'HVAC wts'!$H$7:$R$13254,11,FALSE)</f>
        <v>0</v>
      </c>
      <c r="S952" s="36">
        <f t="shared" si="109"/>
        <v>0</v>
      </c>
      <c r="T952" s="113"/>
      <c r="U952" s="113">
        <f>MATCH($A952&amp;U$6,'All applic'!$A$7:$A$59080,0)</f>
        <v>1279</v>
      </c>
      <c r="V952" s="113">
        <f>MATCH($A952&amp;V$6,'All applic'!$A$7:$A$59080,0)</f>
        <v>1280</v>
      </c>
      <c r="W952" s="113">
        <f>MATCH($A952&amp;W$6,'All applic'!$A$7:$A$59080,0)</f>
        <v>1282</v>
      </c>
      <c r="X952" s="113">
        <f>MATCH($A952&amp;X$6,'All applic'!$A$7:$A$59080,0)</f>
        <v>1281</v>
      </c>
      <c r="Y952" s="113">
        <f>MATCH($A952&amp;Y$6,'All applic'!$A$7:$A$59080,0)</f>
        <v>1279</v>
      </c>
      <c r="Z952" s="113">
        <f>MATCH($A952&amp;Z$6,'All applic'!$A$7:$A$59080,0)</f>
        <v>1282</v>
      </c>
      <c r="AA952" s="113"/>
      <c r="AB952" s="28">
        <f>INDEX('All applic'!$H$7:$H$59080,U952)</f>
        <v>1.1040000000000001</v>
      </c>
      <c r="AC952" s="28">
        <f>INDEX('All applic'!$H$7:$H$59080,V952)</f>
        <v>0.8</v>
      </c>
      <c r="AD952" s="28">
        <f>INDEX('All applic'!$H$7:$H$59080,W952)</f>
        <v>0.99199999999999999</v>
      </c>
      <c r="AE952" s="28">
        <f>INDEX('All applic'!$H$7:$H$59080,X952)</f>
        <v>0.65400000000000003</v>
      </c>
      <c r="AF952" s="28">
        <f>INDEX('All applic'!$H$7:$H$59080,Y952)</f>
        <v>1.1040000000000001</v>
      </c>
      <c r="AG952" s="28">
        <f>INDEX('All applic'!$H$7:$H$59080,Z952)</f>
        <v>0.99199999999999999</v>
      </c>
      <c r="AH952" s="28"/>
      <c r="AI952" s="28">
        <f>INDEX('All applic'!$I$7:$I$59080,U952)</f>
        <v>1.7500000000000002</v>
      </c>
      <c r="AJ952" s="28">
        <f>INDEX('All applic'!$I$7:$I$59080,V952)</f>
        <v>1.7250000000000001</v>
      </c>
      <c r="AK952" s="28">
        <f>INDEX('All applic'!$I$7:$I$59080,W952)</f>
        <v>1.0249999999999999</v>
      </c>
      <c r="AL952" s="28">
        <f>INDEX('All applic'!$I$7:$I$59080,X952)</f>
        <v>1.0249999999999999</v>
      </c>
      <c r="AM952" s="28">
        <f>INDEX('All applic'!$I$7:$I$59080,Y952)</f>
        <v>1.7500000000000002</v>
      </c>
      <c r="AN952" s="28">
        <f>INDEX('All applic'!$I$7:$I$59080,Z952)</f>
        <v>1.0249999999999999</v>
      </c>
      <c r="AO952" s="113"/>
      <c r="AP952" s="113">
        <f>INDEX('All applic'!$J$7:$J$59080,U952)</f>
        <v>-2.7E-2</v>
      </c>
      <c r="AQ952" s="113">
        <v>0</v>
      </c>
      <c r="AR952" s="113">
        <f>INDEX('All applic'!$J$7:$J$59080,W952)</f>
        <v>-2.6800000000000001E-2</v>
      </c>
      <c r="AS952" s="113">
        <v>0</v>
      </c>
      <c r="AT952" s="113">
        <v>0</v>
      </c>
      <c r="AU952" s="113">
        <v>0</v>
      </c>
    </row>
    <row r="953" spans="1:47" x14ac:dyDescent="0.25">
      <c r="A953" s="113" t="str">
        <f t="shared" si="104"/>
        <v>CFLDMoMH85CZ01</v>
      </c>
      <c r="B953" s="113" t="str">
        <f t="shared" si="105"/>
        <v>CFLSDGDMoCZ01MH85</v>
      </c>
      <c r="C953" s="113" t="s">
        <v>118</v>
      </c>
      <c r="D953" s="113" t="s">
        <v>131</v>
      </c>
      <c r="E953" s="113" t="s">
        <v>1651</v>
      </c>
      <c r="F953" s="89" t="s">
        <v>1655</v>
      </c>
      <c r="G953" s="113" t="s">
        <v>48</v>
      </c>
      <c r="H953" s="113" t="s">
        <v>1662</v>
      </c>
      <c r="I953" s="115">
        <f t="shared" si="106"/>
        <v>0</v>
      </c>
      <c r="J953" s="115">
        <f t="shared" si="107"/>
        <v>0</v>
      </c>
      <c r="K953" s="115">
        <f t="shared" si="108"/>
        <v>0</v>
      </c>
      <c r="L953" s="113"/>
      <c r="M953" s="36">
        <f>VLOOKUP("HV_"&amp;$D953&amp;$E953&amp;VLOOKUP($F953,key!$L$3:$M$16,2,FALSE)&amp;$G953&amp;M$6,'HVAC wts'!$H$7:$R$13254,11,FALSE)</f>
        <v>0</v>
      </c>
      <c r="N953" s="36">
        <f>VLOOKUP("HV_"&amp;$D953&amp;$E953&amp;VLOOKUP($F953,key!$L$3:$M$15,2,FALSE)&amp;$G953&amp;N$6,'HVAC wts'!$H$7:$R$13254,11,FALSE)</f>
        <v>0</v>
      </c>
      <c r="O953" s="36">
        <f>VLOOKUP("HV_"&amp;$D953&amp;$E953&amp;VLOOKUP($F953,key!$L$3:$M$15,2,FALSE)&amp;$G953&amp;O$6,'HVAC wts'!$H$7:$R$13254,11,FALSE)</f>
        <v>0</v>
      </c>
      <c r="P953" s="36">
        <f>VLOOKUP("HV_"&amp;$D953&amp;$E953&amp;VLOOKUP($F953,key!$L$3:$M$15,2,FALSE)&amp;$G953&amp;P$6,'HVAC wts'!$H$7:$R$13254,11,FALSE)</f>
        <v>0</v>
      </c>
      <c r="Q953" s="36">
        <f>VLOOKUP("HV_"&amp;$D953&amp;$E953&amp;VLOOKUP($F953,key!$L$3:$M$15,2,FALSE)&amp;$G953&amp;Q$6,'HVAC wts'!$H$7:$R$13254,11,FALSE)</f>
        <v>0</v>
      </c>
      <c r="R953" s="36">
        <f>VLOOKUP("HV_"&amp;$D953&amp;$E953&amp;VLOOKUP($F953,key!$L$3:$M$15,2,FALSE)&amp;$G953&amp;R$6,'HVAC wts'!$H$7:$R$13254,11,FALSE)</f>
        <v>0</v>
      </c>
      <c r="S953" s="36">
        <f t="shared" si="109"/>
        <v>0</v>
      </c>
      <c r="T953" s="113"/>
      <c r="U953" s="113">
        <f>MATCH($A953&amp;U$6,'All applic'!$A$7:$A$59080,0)</f>
        <v>1283</v>
      </c>
      <c r="V953" s="113">
        <f>MATCH($A953&amp;V$6,'All applic'!$A$7:$A$59080,0)</f>
        <v>1284</v>
      </c>
      <c r="W953" s="113">
        <f>MATCH($A953&amp;W$6,'All applic'!$A$7:$A$59080,0)</f>
        <v>1286</v>
      </c>
      <c r="X953" s="113">
        <f>MATCH($A953&amp;X$6,'All applic'!$A$7:$A$59080,0)</f>
        <v>1285</v>
      </c>
      <c r="Y953" s="113">
        <f>MATCH($A953&amp;Y$6,'All applic'!$A$7:$A$59080,0)</f>
        <v>1283</v>
      </c>
      <c r="Z953" s="113">
        <f>MATCH($A953&amp;Z$6,'All applic'!$A$7:$A$59080,0)</f>
        <v>1286</v>
      </c>
      <c r="AA953" s="113"/>
      <c r="AB953" s="28">
        <f>INDEX('All applic'!$H$7:$H$59080,U953)</f>
        <v>1</v>
      </c>
      <c r="AC953" s="28">
        <f>INDEX('All applic'!$H$7:$H$59080,V953)</f>
        <v>0.67200000000000004</v>
      </c>
      <c r="AD953" s="28">
        <f>INDEX('All applic'!$H$7:$H$59080,W953)</f>
        <v>0.98599999999999999</v>
      </c>
      <c r="AE953" s="28">
        <f>INDEX('All applic'!$H$7:$H$59080,X953)</f>
        <v>0.504</v>
      </c>
      <c r="AF953" s="28">
        <f>INDEX('All applic'!$H$7:$H$59080,Y953)</f>
        <v>1</v>
      </c>
      <c r="AG953" s="28">
        <f>INDEX('All applic'!$H$7:$H$59080,Z953)</f>
        <v>0.98599999999999999</v>
      </c>
      <c r="AH953" s="28"/>
      <c r="AI953" s="28">
        <f>INDEX('All applic'!$I$7:$I$59080,U953)</f>
        <v>1.0227272727272727</v>
      </c>
      <c r="AJ953" s="28">
        <f>INDEX('All applic'!$I$7:$I$59080,V953)</f>
        <v>1.0227272727272727</v>
      </c>
      <c r="AK953" s="28">
        <f>INDEX('All applic'!$I$7:$I$59080,W953)</f>
        <v>1.0227272727272727</v>
      </c>
      <c r="AL953" s="28">
        <f>INDEX('All applic'!$I$7:$I$59080,X953)</f>
        <v>1.0227272727272727</v>
      </c>
      <c r="AM953" s="28">
        <f>INDEX('All applic'!$I$7:$I$59080,Y953)</f>
        <v>1.0227272727272727</v>
      </c>
      <c r="AN953" s="28">
        <f>INDEX('All applic'!$I$7:$I$59080,Z953)</f>
        <v>1.0227272727272727</v>
      </c>
      <c r="AO953" s="113"/>
      <c r="AP953" s="113">
        <f>INDEX('All applic'!$J$7:$J$59080,U953)</f>
        <v>-3.4130000000000001E-2</v>
      </c>
      <c r="AQ953" s="113">
        <v>0</v>
      </c>
      <c r="AR953" s="113">
        <f>INDEX('All applic'!$J$7:$J$59080,W953)</f>
        <v>-3.4130000000000001E-2</v>
      </c>
      <c r="AS953" s="113">
        <v>0</v>
      </c>
      <c r="AT953" s="113">
        <v>0</v>
      </c>
      <c r="AU953" s="113">
        <v>0</v>
      </c>
    </row>
    <row r="954" spans="1:47" x14ac:dyDescent="0.25">
      <c r="A954" s="113" t="str">
        <f t="shared" si="104"/>
        <v>CFLDMoMH85CZ02</v>
      </c>
      <c r="B954" s="113" t="str">
        <f t="shared" si="105"/>
        <v>CFLSDGDMoCZ02MH85</v>
      </c>
      <c r="C954" s="113" t="s">
        <v>118</v>
      </c>
      <c r="D954" s="113" t="s">
        <v>131</v>
      </c>
      <c r="E954" s="113" t="s">
        <v>1651</v>
      </c>
      <c r="F954" s="89" t="s">
        <v>1655</v>
      </c>
      <c r="G954" s="113" t="s">
        <v>101</v>
      </c>
      <c r="H954" s="113" t="s">
        <v>1662</v>
      </c>
      <c r="I954" s="115">
        <f t="shared" si="106"/>
        <v>0</v>
      </c>
      <c r="J954" s="115">
        <f t="shared" si="107"/>
        <v>0</v>
      </c>
      <c r="K954" s="115">
        <f t="shared" si="108"/>
        <v>0</v>
      </c>
      <c r="L954" s="113"/>
      <c r="M954" s="36">
        <f>VLOOKUP("HV_"&amp;$D954&amp;$E954&amp;VLOOKUP($F954,key!$L$3:$M$16,2,FALSE)&amp;$G954&amp;M$6,'HVAC wts'!$H$7:$R$13254,11,FALSE)</f>
        <v>0</v>
      </c>
      <c r="N954" s="36">
        <f>VLOOKUP("HV_"&amp;$D954&amp;$E954&amp;VLOOKUP($F954,key!$L$3:$M$15,2,FALSE)&amp;$G954&amp;N$6,'HVAC wts'!$H$7:$R$13254,11,FALSE)</f>
        <v>0</v>
      </c>
      <c r="O954" s="36">
        <f>VLOOKUP("HV_"&amp;$D954&amp;$E954&amp;VLOOKUP($F954,key!$L$3:$M$15,2,FALSE)&amp;$G954&amp;O$6,'HVAC wts'!$H$7:$R$13254,11,FALSE)</f>
        <v>0</v>
      </c>
      <c r="P954" s="36">
        <f>VLOOKUP("HV_"&amp;$D954&amp;$E954&amp;VLOOKUP($F954,key!$L$3:$M$15,2,FALSE)&amp;$G954&amp;P$6,'HVAC wts'!$H$7:$R$13254,11,FALSE)</f>
        <v>0</v>
      </c>
      <c r="Q954" s="36">
        <f>VLOOKUP("HV_"&amp;$D954&amp;$E954&amp;VLOOKUP($F954,key!$L$3:$M$15,2,FALSE)&amp;$G954&amp;Q$6,'HVAC wts'!$H$7:$R$13254,11,FALSE)</f>
        <v>0</v>
      </c>
      <c r="R954" s="36">
        <f>VLOOKUP("HV_"&amp;$D954&amp;$E954&amp;VLOOKUP($F954,key!$L$3:$M$15,2,FALSE)&amp;$G954&amp;R$6,'HVAC wts'!$H$7:$R$13254,11,FALSE)</f>
        <v>0</v>
      </c>
      <c r="S954" s="36">
        <f t="shared" si="109"/>
        <v>0</v>
      </c>
      <c r="T954" s="113"/>
      <c r="U954" s="113">
        <f>MATCH($A954&amp;U$6,'All applic'!$A$7:$A$59080,0)</f>
        <v>1287</v>
      </c>
      <c r="V954" s="113">
        <f>MATCH($A954&amp;V$6,'All applic'!$A$7:$A$59080,0)</f>
        <v>1288</v>
      </c>
      <c r="W954" s="113">
        <f>MATCH($A954&amp;W$6,'All applic'!$A$7:$A$59080,0)</f>
        <v>1290</v>
      </c>
      <c r="X954" s="113">
        <f>MATCH($A954&amp;X$6,'All applic'!$A$7:$A$59080,0)</f>
        <v>1289</v>
      </c>
      <c r="Y954" s="113">
        <f>MATCH($A954&amp;Y$6,'All applic'!$A$7:$A$59080,0)</f>
        <v>1287</v>
      </c>
      <c r="Z954" s="113">
        <f>MATCH($A954&amp;Z$6,'All applic'!$A$7:$A$59080,0)</f>
        <v>1290</v>
      </c>
      <c r="AA954" s="113"/>
      <c r="AB954" s="28">
        <f>INDEX('All applic'!$H$7:$H$59080,U954)</f>
        <v>1.0900000000000001</v>
      </c>
      <c r="AC954" s="28">
        <f>INDEX('All applic'!$H$7:$H$59080,V954)</f>
        <v>0.80200000000000005</v>
      </c>
      <c r="AD954" s="28">
        <f>INDEX('All applic'!$H$7:$H$59080,W954)</f>
        <v>0.98599999999999999</v>
      </c>
      <c r="AE954" s="28">
        <f>INDEX('All applic'!$H$7:$H$59080,X954)</f>
        <v>0.57799999999999996</v>
      </c>
      <c r="AF954" s="28">
        <f>INDEX('All applic'!$H$7:$H$59080,Y954)</f>
        <v>1.0900000000000001</v>
      </c>
      <c r="AG954" s="28">
        <f>INDEX('All applic'!$H$7:$H$59080,Z954)</f>
        <v>0.98599999999999999</v>
      </c>
      <c r="AH954" s="28"/>
      <c r="AI954" s="28">
        <f>INDEX('All applic'!$I$7:$I$59080,U954)</f>
        <v>2</v>
      </c>
      <c r="AJ954" s="28">
        <f>INDEX('All applic'!$I$7:$I$59080,V954)</f>
        <v>2</v>
      </c>
      <c r="AK954" s="28">
        <f>INDEX('All applic'!$I$7:$I$59080,W954)</f>
        <v>1</v>
      </c>
      <c r="AL954" s="28">
        <f>INDEX('All applic'!$I$7:$I$59080,X954)</f>
        <v>1</v>
      </c>
      <c r="AM954" s="28">
        <f>INDEX('All applic'!$I$7:$I$59080,Y954)</f>
        <v>2</v>
      </c>
      <c r="AN954" s="28">
        <f>INDEX('All applic'!$I$7:$I$59080,Z954)</f>
        <v>1</v>
      </c>
      <c r="AO954" s="113"/>
      <c r="AP954" s="113">
        <f>INDEX('All applic'!$J$7:$J$59080,U954)</f>
        <v>-3.3600000000000005E-2</v>
      </c>
      <c r="AQ954" s="113">
        <v>0</v>
      </c>
      <c r="AR954" s="113">
        <f>INDEX('All applic'!$J$7:$J$59080,W954)</f>
        <v>-3.3399999999999999E-2</v>
      </c>
      <c r="AS954" s="113">
        <v>0</v>
      </c>
      <c r="AT954" s="113">
        <v>0</v>
      </c>
      <c r="AU954" s="113">
        <v>0</v>
      </c>
    </row>
    <row r="955" spans="1:47" x14ac:dyDescent="0.25">
      <c r="A955" s="113" t="str">
        <f t="shared" si="104"/>
        <v>CFLDMoMH85CZ03</v>
      </c>
      <c r="B955" s="113" t="str">
        <f t="shared" si="105"/>
        <v>CFLSDGDMoCZ03MH85</v>
      </c>
      <c r="C955" s="113" t="s">
        <v>118</v>
      </c>
      <c r="D955" s="113" t="s">
        <v>131</v>
      </c>
      <c r="E955" s="113" t="s">
        <v>1651</v>
      </c>
      <c r="F955" s="89" t="s">
        <v>1655</v>
      </c>
      <c r="G955" s="113" t="s">
        <v>102</v>
      </c>
      <c r="H955" s="113" t="s">
        <v>1662</v>
      </c>
      <c r="I955" s="115">
        <f t="shared" si="106"/>
        <v>0</v>
      </c>
      <c r="J955" s="115">
        <f t="shared" si="107"/>
        <v>0</v>
      </c>
      <c r="K955" s="115">
        <f t="shared" si="108"/>
        <v>0</v>
      </c>
      <c r="L955" s="113"/>
      <c r="M955" s="36">
        <f>VLOOKUP("HV_"&amp;$D955&amp;$E955&amp;VLOOKUP($F955,key!$L$3:$M$16,2,FALSE)&amp;$G955&amp;M$6,'HVAC wts'!$H$7:$R$13254,11,FALSE)</f>
        <v>0</v>
      </c>
      <c r="N955" s="36">
        <f>VLOOKUP("HV_"&amp;$D955&amp;$E955&amp;VLOOKUP($F955,key!$L$3:$M$15,2,FALSE)&amp;$G955&amp;N$6,'HVAC wts'!$H$7:$R$13254,11,FALSE)</f>
        <v>0</v>
      </c>
      <c r="O955" s="36">
        <f>VLOOKUP("HV_"&amp;$D955&amp;$E955&amp;VLOOKUP($F955,key!$L$3:$M$15,2,FALSE)&amp;$G955&amp;O$6,'HVAC wts'!$H$7:$R$13254,11,FALSE)</f>
        <v>0</v>
      </c>
      <c r="P955" s="36">
        <f>VLOOKUP("HV_"&amp;$D955&amp;$E955&amp;VLOOKUP($F955,key!$L$3:$M$15,2,FALSE)&amp;$G955&amp;P$6,'HVAC wts'!$H$7:$R$13254,11,FALSE)</f>
        <v>0</v>
      </c>
      <c r="Q955" s="36">
        <f>VLOOKUP("HV_"&amp;$D955&amp;$E955&amp;VLOOKUP($F955,key!$L$3:$M$15,2,FALSE)&amp;$G955&amp;Q$6,'HVAC wts'!$H$7:$R$13254,11,FALSE)</f>
        <v>0</v>
      </c>
      <c r="R955" s="36">
        <f>VLOOKUP("HV_"&amp;$D955&amp;$E955&amp;VLOOKUP($F955,key!$L$3:$M$15,2,FALSE)&amp;$G955&amp;R$6,'HVAC wts'!$H$7:$R$13254,11,FALSE)</f>
        <v>0</v>
      </c>
      <c r="S955" s="36">
        <f t="shared" si="109"/>
        <v>0</v>
      </c>
      <c r="T955" s="113"/>
      <c r="U955" s="113">
        <f>MATCH($A955&amp;U$6,'All applic'!$A$7:$A$59080,0)</f>
        <v>1291</v>
      </c>
      <c r="V955" s="113">
        <f>MATCH($A955&amp;V$6,'All applic'!$A$7:$A$59080,0)</f>
        <v>1292</v>
      </c>
      <c r="W955" s="113">
        <f>MATCH($A955&amp;W$6,'All applic'!$A$7:$A$59080,0)</f>
        <v>1294</v>
      </c>
      <c r="X955" s="113">
        <f>MATCH($A955&amp;X$6,'All applic'!$A$7:$A$59080,0)</f>
        <v>1293</v>
      </c>
      <c r="Y955" s="113">
        <f>MATCH($A955&amp;Y$6,'All applic'!$A$7:$A$59080,0)</f>
        <v>1291</v>
      </c>
      <c r="Z955" s="113">
        <f>MATCH($A955&amp;Z$6,'All applic'!$A$7:$A$59080,0)</f>
        <v>1294</v>
      </c>
      <c r="AA955" s="113"/>
      <c r="AB955" s="28">
        <f>INDEX('All applic'!$H$7:$H$59080,U955)</f>
        <v>1.042</v>
      </c>
      <c r="AC955" s="28">
        <f>INDEX('All applic'!$H$7:$H$59080,V955)</f>
        <v>0.80200000000000005</v>
      </c>
      <c r="AD955" s="28">
        <f>INDEX('All applic'!$H$7:$H$59080,W955)</f>
        <v>0.98399999999999999</v>
      </c>
      <c r="AE955" s="28">
        <f>INDEX('All applic'!$H$7:$H$59080,X955)</f>
        <v>0.56200000000000006</v>
      </c>
      <c r="AF955" s="28">
        <f>INDEX('All applic'!$H$7:$H$59080,Y955)</f>
        <v>1.042</v>
      </c>
      <c r="AG955" s="28">
        <f>INDEX('All applic'!$H$7:$H$59080,Z955)</f>
        <v>0.98399999999999999</v>
      </c>
      <c r="AH955" s="28"/>
      <c r="AI955" s="28">
        <f>INDEX('All applic'!$I$7:$I$59080,U955)</f>
        <v>1.975609756097561</v>
      </c>
      <c r="AJ955" s="28">
        <f>INDEX('All applic'!$I$7:$I$59080,V955)</f>
        <v>2</v>
      </c>
      <c r="AK955" s="28">
        <f>INDEX('All applic'!$I$7:$I$59080,W955)</f>
        <v>1</v>
      </c>
      <c r="AL955" s="28">
        <f>INDEX('All applic'!$I$7:$I$59080,X955)</f>
        <v>1</v>
      </c>
      <c r="AM955" s="28">
        <f>INDEX('All applic'!$I$7:$I$59080,Y955)</f>
        <v>1.975609756097561</v>
      </c>
      <c r="AN955" s="28">
        <f>INDEX('All applic'!$I$7:$I$59080,Z955)</f>
        <v>1</v>
      </c>
      <c r="AO955" s="113"/>
      <c r="AP955" s="113">
        <f>INDEX('All applic'!$J$7:$J$59080,U955)</f>
        <v>-3.4130000000000001E-2</v>
      </c>
      <c r="AQ955" s="113">
        <v>0</v>
      </c>
      <c r="AR955" s="113">
        <f>INDEX('All applic'!$J$7:$J$59080,W955)</f>
        <v>-3.4130000000000001E-2</v>
      </c>
      <c r="AS955" s="113">
        <v>0</v>
      </c>
      <c r="AT955" s="113">
        <v>0</v>
      </c>
      <c r="AU955" s="113">
        <v>0</v>
      </c>
    </row>
    <row r="956" spans="1:47" x14ac:dyDescent="0.25">
      <c r="A956" s="113" t="str">
        <f t="shared" si="104"/>
        <v>CFLDMoMH85CZ04</v>
      </c>
      <c r="B956" s="113" t="str">
        <f t="shared" si="105"/>
        <v>CFLSDGDMoCZ04MH85</v>
      </c>
      <c r="C956" s="113" t="s">
        <v>118</v>
      </c>
      <c r="D956" s="113" t="s">
        <v>131</v>
      </c>
      <c r="E956" s="113" t="s">
        <v>1651</v>
      </c>
      <c r="F956" s="89" t="s">
        <v>1655</v>
      </c>
      <c r="G956" s="113" t="s">
        <v>103</v>
      </c>
      <c r="H956" s="113" t="s">
        <v>1662</v>
      </c>
      <c r="I956" s="115">
        <f t="shared" si="106"/>
        <v>0</v>
      </c>
      <c r="J956" s="115">
        <f t="shared" si="107"/>
        <v>0</v>
      </c>
      <c r="K956" s="115">
        <f t="shared" si="108"/>
        <v>0</v>
      </c>
      <c r="L956" s="113"/>
      <c r="M956" s="36">
        <f>VLOOKUP("HV_"&amp;$D956&amp;$E956&amp;VLOOKUP($F956,key!$L$3:$M$16,2,FALSE)&amp;$G956&amp;M$6,'HVAC wts'!$H$7:$R$13254,11,FALSE)</f>
        <v>0</v>
      </c>
      <c r="N956" s="36">
        <f>VLOOKUP("HV_"&amp;$D956&amp;$E956&amp;VLOOKUP($F956,key!$L$3:$M$15,2,FALSE)&amp;$G956&amp;N$6,'HVAC wts'!$H$7:$R$13254,11,FALSE)</f>
        <v>0</v>
      </c>
      <c r="O956" s="36">
        <f>VLOOKUP("HV_"&amp;$D956&amp;$E956&amp;VLOOKUP($F956,key!$L$3:$M$15,2,FALSE)&amp;$G956&amp;O$6,'HVAC wts'!$H$7:$R$13254,11,FALSE)</f>
        <v>0</v>
      </c>
      <c r="P956" s="36">
        <f>VLOOKUP("HV_"&amp;$D956&amp;$E956&amp;VLOOKUP($F956,key!$L$3:$M$15,2,FALSE)&amp;$G956&amp;P$6,'HVAC wts'!$H$7:$R$13254,11,FALSE)</f>
        <v>0</v>
      </c>
      <c r="Q956" s="36">
        <f>VLOOKUP("HV_"&amp;$D956&amp;$E956&amp;VLOOKUP($F956,key!$L$3:$M$15,2,FALSE)&amp;$G956&amp;Q$6,'HVAC wts'!$H$7:$R$13254,11,FALSE)</f>
        <v>0</v>
      </c>
      <c r="R956" s="36">
        <f>VLOOKUP("HV_"&amp;$D956&amp;$E956&amp;VLOOKUP($F956,key!$L$3:$M$15,2,FALSE)&amp;$G956&amp;R$6,'HVAC wts'!$H$7:$R$13254,11,FALSE)</f>
        <v>0</v>
      </c>
      <c r="S956" s="36">
        <f t="shared" si="109"/>
        <v>0</v>
      </c>
      <c r="T956" s="113"/>
      <c r="U956" s="113">
        <f>MATCH($A956&amp;U$6,'All applic'!$A$7:$A$59080,0)</f>
        <v>1295</v>
      </c>
      <c r="V956" s="113">
        <f>MATCH($A956&amp;V$6,'All applic'!$A$7:$A$59080,0)</f>
        <v>1296</v>
      </c>
      <c r="W956" s="113">
        <f>MATCH($A956&amp;W$6,'All applic'!$A$7:$A$59080,0)</f>
        <v>1298</v>
      </c>
      <c r="X956" s="113">
        <f>MATCH($A956&amp;X$6,'All applic'!$A$7:$A$59080,0)</f>
        <v>1297</v>
      </c>
      <c r="Y956" s="113">
        <f>MATCH($A956&amp;Y$6,'All applic'!$A$7:$A$59080,0)</f>
        <v>1295</v>
      </c>
      <c r="Z956" s="113">
        <f>MATCH($A956&amp;Z$6,'All applic'!$A$7:$A$59080,0)</f>
        <v>1298</v>
      </c>
      <c r="AA956" s="113"/>
      <c r="AB956" s="28">
        <f>INDEX('All applic'!$H$7:$H$59080,U956)</f>
        <v>1.1160000000000001</v>
      </c>
      <c r="AC956" s="28">
        <f>INDEX('All applic'!$H$7:$H$59080,V956)</f>
        <v>0.86599999999999999</v>
      </c>
      <c r="AD956" s="28">
        <f>INDEX('All applic'!$H$7:$H$59080,W956)</f>
        <v>0.99</v>
      </c>
      <c r="AE956" s="28">
        <f>INDEX('All applic'!$H$7:$H$59080,X956)</f>
        <v>0.65</v>
      </c>
      <c r="AF956" s="28">
        <f>INDEX('All applic'!$H$7:$H$59080,Y956)</f>
        <v>1.1160000000000001</v>
      </c>
      <c r="AG956" s="28">
        <f>INDEX('All applic'!$H$7:$H$59080,Z956)</f>
        <v>0.99</v>
      </c>
      <c r="AH956" s="28"/>
      <c r="AI956" s="28">
        <f>INDEX('All applic'!$I$7:$I$59080,U956)</f>
        <v>1.8181818181818183</v>
      </c>
      <c r="AJ956" s="28">
        <f>INDEX('All applic'!$I$7:$I$59080,V956)</f>
        <v>1.7954545454545456</v>
      </c>
      <c r="AK956" s="28">
        <f>INDEX('All applic'!$I$7:$I$59080,W956)</f>
        <v>1</v>
      </c>
      <c r="AL956" s="28">
        <f>INDEX('All applic'!$I$7:$I$59080,X956)</f>
        <v>1.0227272727272727</v>
      </c>
      <c r="AM956" s="28">
        <f>INDEX('All applic'!$I$7:$I$59080,Y956)</f>
        <v>1.8181818181818183</v>
      </c>
      <c r="AN956" s="28">
        <f>INDEX('All applic'!$I$7:$I$59080,Z956)</f>
        <v>1</v>
      </c>
      <c r="AO956" s="113"/>
      <c r="AP956" s="113">
        <f>INDEX('All applic'!$J$7:$J$59080,U956)</f>
        <v>-2.7800000000000002E-2</v>
      </c>
      <c r="AQ956" s="113">
        <v>0</v>
      </c>
      <c r="AR956" s="113">
        <f>INDEX('All applic'!$J$7:$J$59080,W956)</f>
        <v>-2.7600000000000003E-2</v>
      </c>
      <c r="AS956" s="113">
        <v>0</v>
      </c>
      <c r="AT956" s="113">
        <v>0</v>
      </c>
      <c r="AU956" s="113">
        <v>0</v>
      </c>
    </row>
    <row r="957" spans="1:47" x14ac:dyDescent="0.25">
      <c r="A957" s="113" t="str">
        <f t="shared" si="104"/>
        <v>CFLDMoMH85CZ05</v>
      </c>
      <c r="B957" s="113" t="str">
        <f t="shared" si="105"/>
        <v>CFLSDGDMoCZ05MH85</v>
      </c>
      <c r="C957" s="113" t="s">
        <v>118</v>
      </c>
      <c r="D957" s="113" t="s">
        <v>131</v>
      </c>
      <c r="E957" s="113" t="s">
        <v>1651</v>
      </c>
      <c r="F957" s="89" t="s">
        <v>1655</v>
      </c>
      <c r="G957" s="113" t="s">
        <v>104</v>
      </c>
      <c r="H957" s="113" t="s">
        <v>1662</v>
      </c>
      <c r="I957" s="115">
        <f t="shared" si="106"/>
        <v>0</v>
      </c>
      <c r="J957" s="115">
        <f t="shared" si="107"/>
        <v>0</v>
      </c>
      <c r="K957" s="115">
        <f t="shared" si="108"/>
        <v>0</v>
      </c>
      <c r="L957" s="113"/>
      <c r="M957" s="36">
        <f>VLOOKUP("HV_"&amp;$D957&amp;$E957&amp;VLOOKUP($F957,key!$L$3:$M$16,2,FALSE)&amp;$G957&amp;M$6,'HVAC wts'!$H$7:$R$13254,11,FALSE)</f>
        <v>0</v>
      </c>
      <c r="N957" s="36">
        <f>VLOOKUP("HV_"&amp;$D957&amp;$E957&amp;VLOOKUP($F957,key!$L$3:$M$15,2,FALSE)&amp;$G957&amp;N$6,'HVAC wts'!$H$7:$R$13254,11,FALSE)</f>
        <v>0</v>
      </c>
      <c r="O957" s="36">
        <f>VLOOKUP("HV_"&amp;$D957&amp;$E957&amp;VLOOKUP($F957,key!$L$3:$M$15,2,FALSE)&amp;$G957&amp;O$6,'HVAC wts'!$H$7:$R$13254,11,FALSE)</f>
        <v>0</v>
      </c>
      <c r="P957" s="36">
        <f>VLOOKUP("HV_"&amp;$D957&amp;$E957&amp;VLOOKUP($F957,key!$L$3:$M$15,2,FALSE)&amp;$G957&amp;P$6,'HVAC wts'!$H$7:$R$13254,11,FALSE)</f>
        <v>0</v>
      </c>
      <c r="Q957" s="36">
        <f>VLOOKUP("HV_"&amp;$D957&amp;$E957&amp;VLOOKUP($F957,key!$L$3:$M$15,2,FALSE)&amp;$G957&amp;Q$6,'HVAC wts'!$H$7:$R$13254,11,FALSE)</f>
        <v>0</v>
      </c>
      <c r="R957" s="36">
        <f>VLOOKUP("HV_"&amp;$D957&amp;$E957&amp;VLOOKUP($F957,key!$L$3:$M$15,2,FALSE)&amp;$G957&amp;R$6,'HVAC wts'!$H$7:$R$13254,11,FALSE)</f>
        <v>0</v>
      </c>
      <c r="S957" s="36">
        <f t="shared" si="109"/>
        <v>0</v>
      </c>
      <c r="T957" s="113"/>
      <c r="U957" s="113">
        <f>MATCH($A957&amp;U$6,'All applic'!$A$7:$A$59080,0)</f>
        <v>1299</v>
      </c>
      <c r="V957" s="113">
        <f>MATCH($A957&amp;V$6,'All applic'!$A$7:$A$59080,0)</f>
        <v>1300</v>
      </c>
      <c r="W957" s="113">
        <f>MATCH($A957&amp;W$6,'All applic'!$A$7:$A$59080,0)</f>
        <v>1302</v>
      </c>
      <c r="X957" s="113">
        <f>MATCH($A957&amp;X$6,'All applic'!$A$7:$A$59080,0)</f>
        <v>1301</v>
      </c>
      <c r="Y957" s="113">
        <f>MATCH($A957&amp;Y$6,'All applic'!$A$7:$A$59080,0)</f>
        <v>1299</v>
      </c>
      <c r="Z957" s="113">
        <f>MATCH($A957&amp;Z$6,'All applic'!$A$7:$A$59080,0)</f>
        <v>1302</v>
      </c>
      <c r="AA957" s="113"/>
      <c r="AB957" s="28">
        <f>INDEX('All applic'!$H$7:$H$59080,U957)</f>
        <v>1.032</v>
      </c>
      <c r="AC957" s="28">
        <f>INDEX('All applic'!$H$7:$H$59080,V957)</f>
        <v>0.76600000000000001</v>
      </c>
      <c r="AD957" s="28">
        <f>INDEX('All applic'!$H$7:$H$59080,W957)</f>
        <v>0.98599999999999999</v>
      </c>
      <c r="AE957" s="28">
        <f>INDEX('All applic'!$H$7:$H$59080,X957)</f>
        <v>0.54200000000000004</v>
      </c>
      <c r="AF957" s="28">
        <f>INDEX('All applic'!$H$7:$H$59080,Y957)</f>
        <v>1.032</v>
      </c>
      <c r="AG957" s="28">
        <f>INDEX('All applic'!$H$7:$H$59080,Z957)</f>
        <v>0.98599999999999999</v>
      </c>
      <c r="AH957" s="28"/>
      <c r="AI957" s="28">
        <f>INDEX('All applic'!$I$7:$I$59080,U957)</f>
        <v>2</v>
      </c>
      <c r="AJ957" s="28">
        <f>INDEX('All applic'!$I$7:$I$59080,V957)</f>
        <v>2</v>
      </c>
      <c r="AK957" s="28">
        <f>INDEX('All applic'!$I$7:$I$59080,W957)</f>
        <v>1.0227272727272727</v>
      </c>
      <c r="AL957" s="28">
        <f>INDEX('All applic'!$I$7:$I$59080,X957)</f>
        <v>1.0227272727272727</v>
      </c>
      <c r="AM957" s="28">
        <f>INDEX('All applic'!$I$7:$I$59080,Y957)</f>
        <v>2</v>
      </c>
      <c r="AN957" s="28">
        <f>INDEX('All applic'!$I$7:$I$59080,Z957)</f>
        <v>1.0227272727272727</v>
      </c>
      <c r="AO957" s="113"/>
      <c r="AP957" s="113">
        <f>INDEX('All applic'!$J$7:$J$59080,U957)</f>
        <v>-3.4130000000000001E-2</v>
      </c>
      <c r="AQ957" s="113">
        <v>0</v>
      </c>
      <c r="AR957" s="113">
        <f>INDEX('All applic'!$J$7:$J$59080,W957)</f>
        <v>-3.4130000000000001E-2</v>
      </c>
      <c r="AS957" s="113">
        <v>0</v>
      </c>
      <c r="AT957" s="113">
        <v>0</v>
      </c>
      <c r="AU957" s="113">
        <v>0</v>
      </c>
    </row>
    <row r="958" spans="1:47" x14ac:dyDescent="0.25">
      <c r="A958" s="113" t="str">
        <f t="shared" si="104"/>
        <v>CFLDMoMH85CZ06</v>
      </c>
      <c r="B958" s="113" t="str">
        <f t="shared" si="105"/>
        <v>CFLSDGDMoCZ06MH85</v>
      </c>
      <c r="C958" s="113" t="s">
        <v>118</v>
      </c>
      <c r="D958" s="113" t="s">
        <v>131</v>
      </c>
      <c r="E958" s="113" t="s">
        <v>1651</v>
      </c>
      <c r="F958" s="89" t="s">
        <v>1655</v>
      </c>
      <c r="G958" s="113" t="s">
        <v>105</v>
      </c>
      <c r="H958" s="113" t="s">
        <v>1662</v>
      </c>
      <c r="I958" s="115">
        <f t="shared" si="106"/>
        <v>0</v>
      </c>
      <c r="J958" s="115">
        <f t="shared" si="107"/>
        <v>0</v>
      </c>
      <c r="K958" s="115">
        <f t="shared" si="108"/>
        <v>0</v>
      </c>
      <c r="L958" s="113"/>
      <c r="M958" s="36">
        <f>VLOOKUP("HV_"&amp;$D958&amp;$E958&amp;VLOOKUP($F958,key!$L$3:$M$16,2,FALSE)&amp;$G958&amp;M$6,'HVAC wts'!$H$7:$R$13254,11,FALSE)</f>
        <v>0</v>
      </c>
      <c r="N958" s="36">
        <f>VLOOKUP("HV_"&amp;$D958&amp;$E958&amp;VLOOKUP($F958,key!$L$3:$M$15,2,FALSE)&amp;$G958&amp;N$6,'HVAC wts'!$H$7:$R$13254,11,FALSE)</f>
        <v>0</v>
      </c>
      <c r="O958" s="36">
        <f>VLOOKUP("HV_"&amp;$D958&amp;$E958&amp;VLOOKUP($F958,key!$L$3:$M$15,2,FALSE)&amp;$G958&amp;O$6,'HVAC wts'!$H$7:$R$13254,11,FALSE)</f>
        <v>0</v>
      </c>
      <c r="P958" s="36">
        <f>VLOOKUP("HV_"&amp;$D958&amp;$E958&amp;VLOOKUP($F958,key!$L$3:$M$15,2,FALSE)&amp;$G958&amp;P$6,'HVAC wts'!$H$7:$R$13254,11,FALSE)</f>
        <v>0</v>
      </c>
      <c r="Q958" s="36">
        <f>VLOOKUP("HV_"&amp;$D958&amp;$E958&amp;VLOOKUP($F958,key!$L$3:$M$15,2,FALSE)&amp;$G958&amp;Q$6,'HVAC wts'!$H$7:$R$13254,11,FALSE)</f>
        <v>0</v>
      </c>
      <c r="R958" s="36">
        <f>VLOOKUP("HV_"&amp;$D958&amp;$E958&amp;VLOOKUP($F958,key!$L$3:$M$15,2,FALSE)&amp;$G958&amp;R$6,'HVAC wts'!$H$7:$R$13254,11,FALSE)</f>
        <v>0</v>
      </c>
      <c r="S958" s="36">
        <f t="shared" si="109"/>
        <v>0</v>
      </c>
      <c r="T958" s="113"/>
      <c r="U958" s="113">
        <f>MATCH($A958&amp;U$6,'All applic'!$A$7:$A$59080,0)</f>
        <v>1303</v>
      </c>
      <c r="V958" s="113">
        <f>MATCH($A958&amp;V$6,'All applic'!$A$7:$A$59080,0)</f>
        <v>1304</v>
      </c>
      <c r="W958" s="113">
        <f>MATCH($A958&amp;W$6,'All applic'!$A$7:$A$59080,0)</f>
        <v>1306</v>
      </c>
      <c r="X958" s="113">
        <f>MATCH($A958&amp;X$6,'All applic'!$A$7:$A$59080,0)</f>
        <v>1305</v>
      </c>
      <c r="Y958" s="113">
        <f>MATCH($A958&amp;Y$6,'All applic'!$A$7:$A$59080,0)</f>
        <v>1303</v>
      </c>
      <c r="Z958" s="113">
        <f>MATCH($A958&amp;Z$6,'All applic'!$A$7:$A$59080,0)</f>
        <v>1306</v>
      </c>
      <c r="AA958" s="113"/>
      <c r="AB958" s="28">
        <f>INDEX('All applic'!$H$7:$H$59080,U958)</f>
        <v>1.1100000000000001</v>
      </c>
      <c r="AC958" s="28">
        <f>INDEX('All applic'!$H$7:$H$59080,V958)</f>
        <v>0.94599999999999995</v>
      </c>
      <c r="AD958" s="28">
        <f>INDEX('All applic'!$H$7:$H$59080,W958)</f>
        <v>0.99399999999999999</v>
      </c>
      <c r="AE958" s="28">
        <f>INDEX('All applic'!$H$7:$H$59080,X958)</f>
        <v>0.71599999999999997</v>
      </c>
      <c r="AF958" s="28">
        <f>INDEX('All applic'!$H$7:$H$59080,Y958)</f>
        <v>1.1100000000000001</v>
      </c>
      <c r="AG958" s="28">
        <f>INDEX('All applic'!$H$7:$H$59080,Z958)</f>
        <v>0.99399999999999999</v>
      </c>
      <c r="AH958" s="28"/>
      <c r="AI958" s="28">
        <f>INDEX('All applic'!$I$7:$I$59080,U958)</f>
        <v>1.7727272727272729</v>
      </c>
      <c r="AJ958" s="28">
        <f>INDEX('All applic'!$I$7:$I$59080,V958)</f>
        <v>1.8181818181818183</v>
      </c>
      <c r="AK958" s="28">
        <f>INDEX('All applic'!$I$7:$I$59080,W958)</f>
        <v>1</v>
      </c>
      <c r="AL958" s="28">
        <f>INDEX('All applic'!$I$7:$I$59080,X958)</f>
        <v>1.0227272727272727</v>
      </c>
      <c r="AM958" s="28">
        <f>INDEX('All applic'!$I$7:$I$59080,Y958)</f>
        <v>1.7727272727272729</v>
      </c>
      <c r="AN958" s="28">
        <f>INDEX('All applic'!$I$7:$I$59080,Z958)</f>
        <v>1</v>
      </c>
      <c r="AO958" s="113"/>
      <c r="AP958" s="113">
        <f>INDEX('All applic'!$J$7:$J$59080,U958)</f>
        <v>-2.2800000000000001E-2</v>
      </c>
      <c r="AQ958" s="113">
        <v>0</v>
      </c>
      <c r="AR958" s="113">
        <f>INDEX('All applic'!$J$7:$J$59080,W958)</f>
        <v>-2.2800000000000001E-2</v>
      </c>
      <c r="AS958" s="113">
        <v>0</v>
      </c>
      <c r="AT958" s="113">
        <v>0</v>
      </c>
      <c r="AU958" s="113">
        <v>0</v>
      </c>
    </row>
    <row r="959" spans="1:47" x14ac:dyDescent="0.25">
      <c r="A959" s="113" t="str">
        <f t="shared" si="104"/>
        <v>CFLDMoMH85CZ07</v>
      </c>
      <c r="B959" s="113" t="str">
        <f t="shared" si="105"/>
        <v>CFLSDGDMoCZ07MH85</v>
      </c>
      <c r="C959" s="113" t="s">
        <v>118</v>
      </c>
      <c r="D959" s="113" t="s">
        <v>131</v>
      </c>
      <c r="E959" s="113" t="s">
        <v>1651</v>
      </c>
      <c r="F959" s="89" t="s">
        <v>1655</v>
      </c>
      <c r="G959" s="113" t="s">
        <v>106</v>
      </c>
      <c r="H959" s="113" t="s">
        <v>1662</v>
      </c>
      <c r="I959" s="115">
        <f t="shared" si="106"/>
        <v>1.0057504947055176</v>
      </c>
      <c r="J959" s="115">
        <f t="shared" si="107"/>
        <v>1.1720021134077832</v>
      </c>
      <c r="K959" s="115">
        <f t="shared" si="108"/>
        <v>-1.3802891412179465E-2</v>
      </c>
      <c r="L959" s="113"/>
      <c r="M959" s="36">
        <f>VLOOKUP("HV_"&amp;$D959&amp;$E959&amp;VLOOKUP($F959,key!$L$3:$M$16,2,FALSE)&amp;$G959&amp;M$6,'HVAC wts'!$H$7:$R$13254,11,FALSE)</f>
        <v>3813.8576000000003</v>
      </c>
      <c r="N959" s="36">
        <f>VLOOKUP("HV_"&amp;$D959&amp;$E959&amp;VLOOKUP($F959,key!$L$3:$M$15,2,FALSE)&amp;$G959&amp;N$6,'HVAC wts'!$H$7:$R$13254,11,FALSE)</f>
        <v>544.83680000000004</v>
      </c>
      <c r="O959" s="36">
        <f>VLOOKUP("HV_"&amp;$D959&amp;$E959&amp;VLOOKUP($F959,key!$L$3:$M$15,2,FALSE)&amp;$G959&amp;O$6,'HVAC wts'!$H$7:$R$13254,11,FALSE)</f>
        <v>13606.0736</v>
      </c>
      <c r="P959" s="36">
        <f>VLOOKUP("HV_"&amp;$D959&amp;$E959&amp;VLOOKUP($F959,key!$L$3:$M$15,2,FALSE)&amp;$G959&amp;P$6,'HVAC wts'!$H$7:$R$13254,11,FALSE)</f>
        <v>1943.7248000000002</v>
      </c>
      <c r="Q959" s="36">
        <f>VLOOKUP("HV_"&amp;$D959&amp;$E959&amp;VLOOKUP($F959,key!$L$3:$M$15,2,FALSE)&amp;$G959&amp;Q$6,'HVAC wts'!$H$7:$R$13254,11,FALSE)</f>
        <v>926.22256000000016</v>
      </c>
      <c r="R959" s="36">
        <f>VLOOKUP("HV_"&amp;$D959&amp;$E959&amp;VLOOKUP($F959,key!$L$3:$M$15,2,FALSE)&amp;$G959&amp;R$6,'HVAC wts'!$H$7:$R$13254,11,FALSE)</f>
        <v>3304.3321599999999</v>
      </c>
      <c r="S959" s="36">
        <f t="shared" si="109"/>
        <v>24139.04752</v>
      </c>
      <c r="T959" s="113"/>
      <c r="U959" s="113">
        <f>MATCH($A959&amp;U$6,'All applic'!$A$7:$A$59080,0)</f>
        <v>1307</v>
      </c>
      <c r="V959" s="113">
        <f>MATCH($A959&amp;V$6,'All applic'!$A$7:$A$59080,0)</f>
        <v>1308</v>
      </c>
      <c r="W959" s="113">
        <f>MATCH($A959&amp;W$6,'All applic'!$A$7:$A$59080,0)</f>
        <v>1310</v>
      </c>
      <c r="X959" s="113">
        <f>MATCH($A959&amp;X$6,'All applic'!$A$7:$A$59080,0)</f>
        <v>1309</v>
      </c>
      <c r="Y959" s="113">
        <f>MATCH($A959&amp;Y$6,'All applic'!$A$7:$A$59080,0)</f>
        <v>1307</v>
      </c>
      <c r="Z959" s="113">
        <f>MATCH($A959&amp;Z$6,'All applic'!$A$7:$A$59080,0)</f>
        <v>1310</v>
      </c>
      <c r="AA959" s="113"/>
      <c r="AB959" s="28">
        <f>INDEX('All applic'!$H$7:$H$59080,U959)</f>
        <v>1.1399999999999999</v>
      </c>
      <c r="AC959" s="28">
        <f>INDEX('All applic'!$H$7:$H$59080,V959)</f>
        <v>1.01</v>
      </c>
      <c r="AD959" s="28">
        <f>INDEX('All applic'!$H$7:$H$59080,W959)</f>
        <v>0.996</v>
      </c>
      <c r="AE959" s="28">
        <f>INDEX('All applic'!$H$7:$H$59080,X959)</f>
        <v>0.76200000000000001</v>
      </c>
      <c r="AF959" s="28">
        <f>INDEX('All applic'!$H$7:$H$59080,Y959)</f>
        <v>1.1399999999999999</v>
      </c>
      <c r="AG959" s="28">
        <f>INDEX('All applic'!$H$7:$H$59080,Z959)</f>
        <v>0.996</v>
      </c>
      <c r="AH959" s="28"/>
      <c r="AI959" s="28">
        <f>INDEX('All applic'!$I$7:$I$59080,U959)</f>
        <v>1.7045454545454546</v>
      </c>
      <c r="AJ959" s="28">
        <f>INDEX('All applic'!$I$7:$I$59080,V959)</f>
        <v>1.7045454545454546</v>
      </c>
      <c r="AK959" s="28">
        <f>INDEX('All applic'!$I$7:$I$59080,W959)</f>
        <v>1.0227272727272727</v>
      </c>
      <c r="AL959" s="28">
        <f>INDEX('All applic'!$I$7:$I$59080,X959)</f>
        <v>1.0227272727272727</v>
      </c>
      <c r="AM959" s="28">
        <f>INDEX('All applic'!$I$7:$I$59080,Y959)</f>
        <v>1.7045454545454546</v>
      </c>
      <c r="AN959" s="28">
        <f>INDEX('All applic'!$I$7:$I$59080,Z959)</f>
        <v>1.0227272727272727</v>
      </c>
      <c r="AO959" s="113"/>
      <c r="AP959" s="113">
        <f>INDEX('All applic'!$J$7:$J$59080,U959)</f>
        <v>-1.908E-2</v>
      </c>
      <c r="AQ959" s="113">
        <v>0</v>
      </c>
      <c r="AR959" s="113">
        <f>INDEX('All applic'!$J$7:$J$59080,W959)</f>
        <v>-1.9140000000000001E-2</v>
      </c>
      <c r="AS959" s="113">
        <v>0</v>
      </c>
      <c r="AT959" s="113">
        <v>0</v>
      </c>
      <c r="AU959" s="113">
        <v>0</v>
      </c>
    </row>
    <row r="960" spans="1:47" x14ac:dyDescent="0.25">
      <c r="A960" s="113" t="str">
        <f t="shared" si="104"/>
        <v>CFLDMoMH85CZ08</v>
      </c>
      <c r="B960" s="113" t="str">
        <f t="shared" si="105"/>
        <v>CFLSDGDMoCZ08MH85</v>
      </c>
      <c r="C960" s="113" t="s">
        <v>118</v>
      </c>
      <c r="D960" s="113" t="s">
        <v>131</v>
      </c>
      <c r="E960" s="113" t="s">
        <v>1651</v>
      </c>
      <c r="F960" s="89" t="s">
        <v>1655</v>
      </c>
      <c r="G960" s="113" t="s">
        <v>107</v>
      </c>
      <c r="H960" s="113" t="s">
        <v>1662</v>
      </c>
      <c r="I960" s="115">
        <f t="shared" si="106"/>
        <v>1.0709731958762887</v>
      </c>
      <c r="J960" s="115">
        <f t="shared" si="107"/>
        <v>1.4688378631677599</v>
      </c>
      <c r="K960" s="115">
        <f t="shared" si="108"/>
        <v>-1.3725773195876286E-2</v>
      </c>
      <c r="L960" s="113"/>
      <c r="M960" s="36">
        <f>VLOOKUP("HV_"&amp;$D960&amp;$E960&amp;VLOOKUP($F960,key!$L$3:$M$16,2,FALSE)&amp;$G960&amp;M$6,'HVAC wts'!$H$7:$R$13254,11,FALSE)</f>
        <v>937.10399999999993</v>
      </c>
      <c r="N960" s="36">
        <f>VLOOKUP("HV_"&amp;$D960&amp;$E960&amp;VLOOKUP($F960,key!$L$3:$M$15,2,FALSE)&amp;$G960&amp;N$6,'HVAC wts'!$H$7:$R$13254,11,FALSE)</f>
        <v>133.87200000000001</v>
      </c>
      <c r="O960" s="36">
        <f>VLOOKUP("HV_"&amp;$D960&amp;$E960&amp;VLOOKUP($F960,key!$L$3:$M$15,2,FALSE)&amp;$G960&amp;O$6,'HVAC wts'!$H$7:$R$13254,11,FALSE)</f>
        <v>624.73599999999999</v>
      </c>
      <c r="P960" s="36">
        <f>VLOOKUP("HV_"&amp;$D960&amp;$E960&amp;VLOOKUP($F960,key!$L$3:$M$15,2,FALSE)&amp;$G960&amp;P$6,'HVAC wts'!$H$7:$R$13254,11,FALSE)</f>
        <v>89.248000000000005</v>
      </c>
      <c r="Q960" s="36">
        <f>VLOOKUP("HV_"&amp;$D960&amp;$E960&amp;VLOOKUP($F960,key!$L$3:$M$15,2,FALSE)&amp;$G960&amp;Q$6,'HVAC wts'!$H$7:$R$13254,11,FALSE)</f>
        <v>227.58240000000001</v>
      </c>
      <c r="R960" s="36">
        <f>VLOOKUP("HV_"&amp;$D960&amp;$E960&amp;VLOOKUP($F960,key!$L$3:$M$15,2,FALSE)&amp;$G960&amp;R$6,'HVAC wts'!$H$7:$R$13254,11,FALSE)</f>
        <v>151.72160000000002</v>
      </c>
      <c r="S960" s="36">
        <f t="shared" si="109"/>
        <v>2164.2640000000001</v>
      </c>
      <c r="T960" s="113"/>
      <c r="U960" s="113">
        <f>MATCH($A960&amp;U$6,'All applic'!$A$7:$A$59080,0)</f>
        <v>1311</v>
      </c>
      <c r="V960" s="113">
        <f>MATCH($A960&amp;V$6,'All applic'!$A$7:$A$59080,0)</f>
        <v>1312</v>
      </c>
      <c r="W960" s="113">
        <f>MATCH($A960&amp;W$6,'All applic'!$A$7:$A$59080,0)</f>
        <v>1314</v>
      </c>
      <c r="X960" s="113">
        <f>MATCH($A960&amp;X$6,'All applic'!$A$7:$A$59080,0)</f>
        <v>1313</v>
      </c>
      <c r="Y960" s="113">
        <f>MATCH($A960&amp;Y$6,'All applic'!$A$7:$A$59080,0)</f>
        <v>1311</v>
      </c>
      <c r="Z960" s="113">
        <f>MATCH($A960&amp;Z$6,'All applic'!$A$7:$A$59080,0)</f>
        <v>1314</v>
      </c>
      <c r="AA960" s="113"/>
      <c r="AB960" s="28">
        <f>INDEX('All applic'!$H$7:$H$59080,U960)</f>
        <v>1.1499999999999999</v>
      </c>
      <c r="AC960" s="28">
        <f>INDEX('All applic'!$H$7:$H$59080,V960)</f>
        <v>1.014</v>
      </c>
      <c r="AD960" s="28">
        <f>INDEX('All applic'!$H$7:$H$59080,W960)</f>
        <v>0.998</v>
      </c>
      <c r="AE960" s="28">
        <f>INDEX('All applic'!$H$7:$H$59080,X960)</f>
        <v>0.76</v>
      </c>
      <c r="AF960" s="28">
        <f>INDEX('All applic'!$H$7:$H$59080,Y960)</f>
        <v>1.1499999999999999</v>
      </c>
      <c r="AG960" s="28">
        <f>INDEX('All applic'!$H$7:$H$59080,Z960)</f>
        <v>0.998</v>
      </c>
      <c r="AH960" s="28"/>
      <c r="AI960" s="28">
        <f>INDEX('All applic'!$I$7:$I$59080,U960)</f>
        <v>1.7954545454545456</v>
      </c>
      <c r="AJ960" s="28">
        <f>INDEX('All applic'!$I$7:$I$59080,V960)</f>
        <v>1.6590909090909092</v>
      </c>
      <c r="AK960" s="28">
        <f>INDEX('All applic'!$I$7:$I$59080,W960)</f>
        <v>1</v>
      </c>
      <c r="AL960" s="28">
        <f>INDEX('All applic'!$I$7:$I$59080,X960)</f>
        <v>1</v>
      </c>
      <c r="AM960" s="28">
        <f>INDEX('All applic'!$I$7:$I$59080,Y960)</f>
        <v>1.7954545454545456</v>
      </c>
      <c r="AN960" s="28">
        <f>INDEX('All applic'!$I$7:$I$59080,Z960)</f>
        <v>1</v>
      </c>
      <c r="AO960" s="113"/>
      <c r="AP960" s="113">
        <f>INDEX('All applic'!$J$7:$J$59080,U960)</f>
        <v>-1.9019999999999999E-2</v>
      </c>
      <c r="AQ960" s="113">
        <v>0</v>
      </c>
      <c r="AR960" s="113">
        <f>INDEX('All applic'!$J$7:$J$59080,W960)</f>
        <v>-1.9019999999999999E-2</v>
      </c>
      <c r="AS960" s="113">
        <v>0</v>
      </c>
      <c r="AT960" s="113">
        <v>0</v>
      </c>
      <c r="AU960" s="113">
        <v>0</v>
      </c>
    </row>
    <row r="961" spans="1:47" x14ac:dyDescent="0.25">
      <c r="A961" s="113" t="str">
        <f t="shared" si="104"/>
        <v>CFLDMoMH85CZ09</v>
      </c>
      <c r="B961" s="113" t="str">
        <f t="shared" si="105"/>
        <v>CFLSDGDMoCZ09MH85</v>
      </c>
      <c r="C961" s="113" t="s">
        <v>118</v>
      </c>
      <c r="D961" s="113" t="s">
        <v>131</v>
      </c>
      <c r="E961" s="113" t="s">
        <v>1651</v>
      </c>
      <c r="F961" s="89" t="s">
        <v>1655</v>
      </c>
      <c r="G961" s="113" t="s">
        <v>108</v>
      </c>
      <c r="H961" s="113" t="s">
        <v>1662</v>
      </c>
      <c r="I961" s="115">
        <f t="shared" si="106"/>
        <v>0</v>
      </c>
      <c r="J961" s="115">
        <f t="shared" si="107"/>
        <v>0</v>
      </c>
      <c r="K961" s="115">
        <f t="shared" si="108"/>
        <v>0</v>
      </c>
      <c r="L961" s="113"/>
      <c r="M961" s="36">
        <f>VLOOKUP("HV_"&amp;$D961&amp;$E961&amp;VLOOKUP($F961,key!$L$3:$M$16,2,FALSE)&amp;$G961&amp;M$6,'HVAC wts'!$H$7:$R$13254,11,FALSE)</f>
        <v>0</v>
      </c>
      <c r="N961" s="36">
        <f>VLOOKUP("HV_"&amp;$D961&amp;$E961&amp;VLOOKUP($F961,key!$L$3:$M$15,2,FALSE)&amp;$G961&amp;N$6,'HVAC wts'!$H$7:$R$13254,11,FALSE)</f>
        <v>0</v>
      </c>
      <c r="O961" s="36">
        <f>VLOOKUP("HV_"&amp;$D961&amp;$E961&amp;VLOOKUP($F961,key!$L$3:$M$15,2,FALSE)&amp;$G961&amp;O$6,'HVAC wts'!$H$7:$R$13254,11,FALSE)</f>
        <v>0</v>
      </c>
      <c r="P961" s="36">
        <f>VLOOKUP("HV_"&amp;$D961&amp;$E961&amp;VLOOKUP($F961,key!$L$3:$M$15,2,FALSE)&amp;$G961&amp;P$6,'HVAC wts'!$H$7:$R$13254,11,FALSE)</f>
        <v>0</v>
      </c>
      <c r="Q961" s="36">
        <f>VLOOKUP("HV_"&amp;$D961&amp;$E961&amp;VLOOKUP($F961,key!$L$3:$M$15,2,FALSE)&amp;$G961&amp;Q$6,'HVAC wts'!$H$7:$R$13254,11,FALSE)</f>
        <v>0</v>
      </c>
      <c r="R961" s="36">
        <f>VLOOKUP("HV_"&amp;$D961&amp;$E961&amp;VLOOKUP($F961,key!$L$3:$M$15,2,FALSE)&amp;$G961&amp;R$6,'HVAC wts'!$H$7:$R$13254,11,FALSE)</f>
        <v>0</v>
      </c>
      <c r="S961" s="36">
        <f t="shared" si="109"/>
        <v>0</v>
      </c>
      <c r="T961" s="113"/>
      <c r="U961" s="113">
        <f>MATCH($A961&amp;U$6,'All applic'!$A$7:$A$59080,0)</f>
        <v>1315</v>
      </c>
      <c r="V961" s="113">
        <f>MATCH($A961&amp;V$6,'All applic'!$A$7:$A$59080,0)</f>
        <v>1316</v>
      </c>
      <c r="W961" s="113">
        <f>MATCH($A961&amp;W$6,'All applic'!$A$7:$A$59080,0)</f>
        <v>1318</v>
      </c>
      <c r="X961" s="113">
        <f>MATCH($A961&amp;X$6,'All applic'!$A$7:$A$59080,0)</f>
        <v>1317</v>
      </c>
      <c r="Y961" s="113">
        <f>MATCH($A961&amp;Y$6,'All applic'!$A$7:$A$59080,0)</f>
        <v>1315</v>
      </c>
      <c r="Z961" s="113">
        <f>MATCH($A961&amp;Z$6,'All applic'!$A$7:$A$59080,0)</f>
        <v>1318</v>
      </c>
      <c r="AA961" s="113"/>
      <c r="AB961" s="28">
        <f>INDEX('All applic'!$H$7:$H$59080,U961)</f>
        <v>1.1579999999999999</v>
      </c>
      <c r="AC961" s="28">
        <f>INDEX('All applic'!$H$7:$H$59080,V961)</f>
        <v>1.014</v>
      </c>
      <c r="AD961" s="28">
        <f>INDEX('All applic'!$H$7:$H$59080,W961)</f>
        <v>0.996</v>
      </c>
      <c r="AE961" s="28">
        <f>INDEX('All applic'!$H$7:$H$59080,X961)</f>
        <v>0.748</v>
      </c>
      <c r="AF961" s="28">
        <f>INDEX('All applic'!$H$7:$H$59080,Y961)</f>
        <v>1.1579999999999999</v>
      </c>
      <c r="AG961" s="28">
        <f>INDEX('All applic'!$H$7:$H$59080,Z961)</f>
        <v>0.996</v>
      </c>
      <c r="AH961" s="28"/>
      <c r="AI961" s="28">
        <f>INDEX('All applic'!$I$7:$I$59080,U961)</f>
        <v>1.7272727272727273</v>
      </c>
      <c r="AJ961" s="28">
        <f>INDEX('All applic'!$I$7:$I$59080,V961)</f>
        <v>1.7045454545454546</v>
      </c>
      <c r="AK961" s="28">
        <f>INDEX('All applic'!$I$7:$I$59080,W961)</f>
        <v>1.0227272727272727</v>
      </c>
      <c r="AL961" s="28">
        <f>INDEX('All applic'!$I$7:$I$59080,X961)</f>
        <v>1</v>
      </c>
      <c r="AM961" s="28">
        <f>INDEX('All applic'!$I$7:$I$59080,Y961)</f>
        <v>1.7272727272727273</v>
      </c>
      <c r="AN961" s="28">
        <f>INDEX('All applic'!$I$7:$I$59080,Z961)</f>
        <v>1.0227272727272727</v>
      </c>
      <c r="AO961" s="113"/>
      <c r="AP961" s="113">
        <f>INDEX('All applic'!$J$7:$J$59080,U961)</f>
        <v>-0.02</v>
      </c>
      <c r="AQ961" s="113">
        <v>0</v>
      </c>
      <c r="AR961" s="113">
        <f>INDEX('All applic'!$J$7:$J$59080,W961)</f>
        <v>-1.9960000000000002E-2</v>
      </c>
      <c r="AS961" s="113">
        <v>0</v>
      </c>
      <c r="AT961" s="113">
        <v>0</v>
      </c>
      <c r="AU961" s="113">
        <v>0</v>
      </c>
    </row>
    <row r="962" spans="1:47" x14ac:dyDescent="0.25">
      <c r="A962" s="113" t="str">
        <f t="shared" si="104"/>
        <v>CFLDMoMH85CZ10</v>
      </c>
      <c r="B962" s="113" t="str">
        <f t="shared" si="105"/>
        <v>CFLSDGDMoCZ10MH85</v>
      </c>
      <c r="C962" s="113" t="s">
        <v>118</v>
      </c>
      <c r="D962" s="113" t="s">
        <v>131</v>
      </c>
      <c r="E962" s="113" t="s">
        <v>1651</v>
      </c>
      <c r="F962" s="89" t="s">
        <v>1655</v>
      </c>
      <c r="G962" s="113" t="s">
        <v>109</v>
      </c>
      <c r="H962" s="113" t="s">
        <v>1662</v>
      </c>
      <c r="I962" s="115">
        <f t="shared" si="106"/>
        <v>1.1322265974515959</v>
      </c>
      <c r="J962" s="115">
        <f t="shared" si="107"/>
        <v>1.7034541906821796</v>
      </c>
      <c r="K962" s="115">
        <f t="shared" si="108"/>
        <v>-1.472164948453608E-2</v>
      </c>
      <c r="L962" s="113"/>
      <c r="M962" s="36">
        <f>VLOOKUP("HV_"&amp;$D962&amp;$E962&amp;VLOOKUP($F962,key!$L$3:$M$16,2,FALSE)&amp;$G962&amp;M$6,'HVAC wts'!$H$7:$R$13254,11,FALSE)</f>
        <v>13923.287</v>
      </c>
      <c r="N962" s="36">
        <f>VLOOKUP("HV_"&amp;$D962&amp;$E962&amp;VLOOKUP($F962,key!$L$3:$M$15,2,FALSE)&amp;$G962&amp;N$6,'HVAC wts'!$H$7:$R$13254,11,FALSE)</f>
        <v>1989.0410000000002</v>
      </c>
      <c r="O962" s="36">
        <f>VLOOKUP("HV_"&amp;$D962&amp;$E962&amp;VLOOKUP($F962,key!$L$3:$M$15,2,FALSE)&amp;$G962&amp;O$6,'HVAC wts'!$H$7:$R$13254,11,FALSE)</f>
        <v>2338.5389999999998</v>
      </c>
      <c r="P962" s="36">
        <f>VLOOKUP("HV_"&amp;$D962&amp;$E962&amp;VLOOKUP($F962,key!$L$3:$M$15,2,FALSE)&amp;$G962&amp;P$6,'HVAC wts'!$H$7:$R$13254,11,FALSE)</f>
        <v>334.077</v>
      </c>
      <c r="Q962" s="36">
        <f>VLOOKUP("HV_"&amp;$D962&amp;$E962&amp;VLOOKUP($F962,key!$L$3:$M$15,2,FALSE)&amp;$G962&amp;Q$6,'HVAC wts'!$H$7:$R$13254,11,FALSE)</f>
        <v>3381.3697000000002</v>
      </c>
      <c r="R962" s="36">
        <f>VLOOKUP("HV_"&amp;$D962&amp;$E962&amp;VLOOKUP($F962,key!$L$3:$M$15,2,FALSE)&amp;$G962&amp;R$6,'HVAC wts'!$H$7:$R$13254,11,FALSE)</f>
        <v>567.93089999999995</v>
      </c>
      <c r="S962" s="36">
        <f t="shared" si="109"/>
        <v>22534.244600000002</v>
      </c>
      <c r="T962" s="113"/>
      <c r="U962" s="113">
        <f>MATCH($A962&amp;U$6,'All applic'!$A$7:$A$59080,0)</f>
        <v>1319</v>
      </c>
      <c r="V962" s="113">
        <f>MATCH($A962&amp;V$6,'All applic'!$A$7:$A$59080,0)</f>
        <v>1320</v>
      </c>
      <c r="W962" s="113">
        <f>MATCH($A962&amp;W$6,'All applic'!$A$7:$A$59080,0)</f>
        <v>1322</v>
      </c>
      <c r="X962" s="113">
        <f>MATCH($A962&amp;X$6,'All applic'!$A$7:$A$59080,0)</f>
        <v>1321</v>
      </c>
      <c r="Y962" s="113">
        <f>MATCH($A962&amp;Y$6,'All applic'!$A$7:$A$59080,0)</f>
        <v>1319</v>
      </c>
      <c r="Z962" s="113">
        <f>MATCH($A962&amp;Z$6,'All applic'!$A$7:$A$59080,0)</f>
        <v>1322</v>
      </c>
      <c r="AA962" s="113"/>
      <c r="AB962" s="28">
        <f>INDEX('All applic'!$H$7:$H$59080,U962)</f>
        <v>1.1759999999999999</v>
      </c>
      <c r="AC962" s="28">
        <f>INDEX('All applic'!$H$7:$H$59080,V962)</f>
        <v>1.016</v>
      </c>
      <c r="AD962" s="28">
        <f>INDEX('All applic'!$H$7:$H$59080,W962)</f>
        <v>0.996</v>
      </c>
      <c r="AE962" s="28">
        <f>INDEX('All applic'!$H$7:$H$59080,X962)</f>
        <v>0.74199999999999999</v>
      </c>
      <c r="AF962" s="28">
        <f>INDEX('All applic'!$H$7:$H$59080,Y962)</f>
        <v>1.1759999999999999</v>
      </c>
      <c r="AG962" s="28">
        <f>INDEX('All applic'!$H$7:$H$59080,Z962)</f>
        <v>0.996</v>
      </c>
      <c r="AH962" s="28"/>
      <c r="AI962" s="28">
        <f>INDEX('All applic'!$I$7:$I$59080,U962)</f>
        <v>1.8181818181818183</v>
      </c>
      <c r="AJ962" s="28">
        <f>INDEX('All applic'!$I$7:$I$59080,V962)</f>
        <v>1.8181818181818183</v>
      </c>
      <c r="AK962" s="28">
        <f>INDEX('All applic'!$I$7:$I$59080,W962)</f>
        <v>1.0227272727272727</v>
      </c>
      <c r="AL962" s="28">
        <f>INDEX('All applic'!$I$7:$I$59080,X962)</f>
        <v>1</v>
      </c>
      <c r="AM962" s="28">
        <f>INDEX('All applic'!$I$7:$I$59080,Y962)</f>
        <v>1.8181818181818183</v>
      </c>
      <c r="AN962" s="28">
        <f>INDEX('All applic'!$I$7:$I$59080,Z962)</f>
        <v>1.0227272727272727</v>
      </c>
      <c r="AO962" s="113"/>
      <c r="AP962" s="113">
        <f>INDEX('All applic'!$J$7:$J$59080,U962)</f>
        <v>-2.0399999999999998E-2</v>
      </c>
      <c r="AQ962" s="113">
        <v>0</v>
      </c>
      <c r="AR962" s="113">
        <f>INDEX('All applic'!$J$7:$J$59080,W962)</f>
        <v>-2.0399999999999998E-2</v>
      </c>
      <c r="AS962" s="113">
        <v>0</v>
      </c>
      <c r="AT962" s="113">
        <v>0</v>
      </c>
      <c r="AU962" s="113">
        <v>0</v>
      </c>
    </row>
    <row r="963" spans="1:47" x14ac:dyDescent="0.25">
      <c r="A963" s="113" t="str">
        <f t="shared" si="104"/>
        <v>CFLDMoMH85CZ11</v>
      </c>
      <c r="B963" s="113" t="str">
        <f t="shared" si="105"/>
        <v>CFLSDGDMoCZ11MH85</v>
      </c>
      <c r="C963" s="113" t="s">
        <v>118</v>
      </c>
      <c r="D963" s="113" t="s">
        <v>131</v>
      </c>
      <c r="E963" s="113" t="s">
        <v>1651</v>
      </c>
      <c r="F963" s="89" t="s">
        <v>1655</v>
      </c>
      <c r="G963" s="113" t="s">
        <v>110</v>
      </c>
      <c r="H963" s="113" t="s">
        <v>1662</v>
      </c>
      <c r="I963" s="115">
        <f t="shared" si="106"/>
        <v>0</v>
      </c>
      <c r="J963" s="115">
        <f t="shared" si="107"/>
        <v>0</v>
      </c>
      <c r="K963" s="115">
        <f t="shared" si="108"/>
        <v>0</v>
      </c>
      <c r="L963" s="113"/>
      <c r="M963" s="36">
        <f>VLOOKUP("HV_"&amp;$D963&amp;$E963&amp;VLOOKUP($F963,key!$L$3:$M$16,2,FALSE)&amp;$G963&amp;M$6,'HVAC wts'!$H$7:$R$13254,11,FALSE)</f>
        <v>0</v>
      </c>
      <c r="N963" s="36">
        <f>VLOOKUP("HV_"&amp;$D963&amp;$E963&amp;VLOOKUP($F963,key!$L$3:$M$15,2,FALSE)&amp;$G963&amp;N$6,'HVAC wts'!$H$7:$R$13254,11,FALSE)</f>
        <v>0</v>
      </c>
      <c r="O963" s="36">
        <f>VLOOKUP("HV_"&amp;$D963&amp;$E963&amp;VLOOKUP($F963,key!$L$3:$M$15,2,FALSE)&amp;$G963&amp;O$6,'HVAC wts'!$H$7:$R$13254,11,FALSE)</f>
        <v>0</v>
      </c>
      <c r="P963" s="36">
        <f>VLOOKUP("HV_"&amp;$D963&amp;$E963&amp;VLOOKUP($F963,key!$L$3:$M$15,2,FALSE)&amp;$G963&amp;P$6,'HVAC wts'!$H$7:$R$13254,11,FALSE)</f>
        <v>0</v>
      </c>
      <c r="Q963" s="36">
        <f>VLOOKUP("HV_"&amp;$D963&amp;$E963&amp;VLOOKUP($F963,key!$L$3:$M$15,2,FALSE)&amp;$G963&amp;Q$6,'HVAC wts'!$H$7:$R$13254,11,FALSE)</f>
        <v>0</v>
      </c>
      <c r="R963" s="36">
        <f>VLOOKUP("HV_"&amp;$D963&amp;$E963&amp;VLOOKUP($F963,key!$L$3:$M$15,2,FALSE)&amp;$G963&amp;R$6,'HVAC wts'!$H$7:$R$13254,11,FALSE)</f>
        <v>0</v>
      </c>
      <c r="S963" s="36">
        <f t="shared" si="109"/>
        <v>0</v>
      </c>
      <c r="T963" s="113"/>
      <c r="U963" s="113">
        <f>MATCH($A963&amp;U$6,'All applic'!$A$7:$A$59080,0)</f>
        <v>1323</v>
      </c>
      <c r="V963" s="113">
        <f>MATCH($A963&amp;V$6,'All applic'!$A$7:$A$59080,0)</f>
        <v>1324</v>
      </c>
      <c r="W963" s="113">
        <f>MATCH($A963&amp;W$6,'All applic'!$A$7:$A$59080,0)</f>
        <v>1326</v>
      </c>
      <c r="X963" s="113">
        <f>MATCH($A963&amp;X$6,'All applic'!$A$7:$A$59080,0)</f>
        <v>1325</v>
      </c>
      <c r="Y963" s="113">
        <f>MATCH($A963&amp;Y$6,'All applic'!$A$7:$A$59080,0)</f>
        <v>1323</v>
      </c>
      <c r="Z963" s="113">
        <f>MATCH($A963&amp;Z$6,'All applic'!$A$7:$A$59080,0)</f>
        <v>1326</v>
      </c>
      <c r="AA963" s="113"/>
      <c r="AB963" s="28">
        <f>INDEX('All applic'!$H$7:$H$59080,U963)</f>
        <v>1.1719999999999999</v>
      </c>
      <c r="AC963" s="28">
        <f>INDEX('All applic'!$H$7:$H$59080,V963)</f>
        <v>0.94599999999999995</v>
      </c>
      <c r="AD963" s="28">
        <f>INDEX('All applic'!$H$7:$H$59080,W963)</f>
        <v>0.99</v>
      </c>
      <c r="AE963" s="28">
        <f>INDEX('All applic'!$H$7:$H$59080,X963)</f>
        <v>0.66</v>
      </c>
      <c r="AF963" s="28">
        <f>INDEX('All applic'!$H$7:$H$59080,Y963)</f>
        <v>1.1719999999999999</v>
      </c>
      <c r="AG963" s="28">
        <f>INDEX('All applic'!$H$7:$H$59080,Z963)</f>
        <v>0.99</v>
      </c>
      <c r="AH963" s="28"/>
      <c r="AI963" s="28">
        <f>INDEX('All applic'!$I$7:$I$59080,U963)</f>
        <v>1.8048780487804876</v>
      </c>
      <c r="AJ963" s="28">
        <f>INDEX('All applic'!$I$7:$I$59080,V963)</f>
        <v>1.8048780487804876</v>
      </c>
      <c r="AK963" s="28">
        <f>INDEX('All applic'!$I$7:$I$59080,W963)</f>
        <v>1</v>
      </c>
      <c r="AL963" s="28">
        <f>INDEX('All applic'!$I$7:$I$59080,X963)</f>
        <v>1</v>
      </c>
      <c r="AM963" s="28">
        <f>INDEX('All applic'!$I$7:$I$59080,Y963)</f>
        <v>1.8048780487804876</v>
      </c>
      <c r="AN963" s="28">
        <f>INDEX('All applic'!$I$7:$I$59080,Z963)</f>
        <v>1</v>
      </c>
      <c r="AO963" s="113"/>
      <c r="AP963" s="113">
        <f>INDEX('All applic'!$J$7:$J$59080,U963)</f>
        <v>-2.6800000000000001E-2</v>
      </c>
      <c r="AQ963" s="113">
        <v>0</v>
      </c>
      <c r="AR963" s="113">
        <f>INDEX('All applic'!$J$7:$J$59080,W963)</f>
        <v>-2.6600000000000002E-2</v>
      </c>
      <c r="AS963" s="113">
        <v>0</v>
      </c>
      <c r="AT963" s="113">
        <v>0</v>
      </c>
      <c r="AU963" s="113">
        <v>0</v>
      </c>
    </row>
    <row r="964" spans="1:47" x14ac:dyDescent="0.25">
      <c r="A964" s="113" t="str">
        <f t="shared" si="104"/>
        <v>CFLDMoMH85CZ12</v>
      </c>
      <c r="B964" s="113" t="str">
        <f t="shared" si="105"/>
        <v>CFLSDGDMoCZ12MH85</v>
      </c>
      <c r="C964" s="113" t="s">
        <v>118</v>
      </c>
      <c r="D964" s="113" t="s">
        <v>131</v>
      </c>
      <c r="E964" s="113" t="s">
        <v>1651</v>
      </c>
      <c r="F964" s="89" t="s">
        <v>1655</v>
      </c>
      <c r="G964" s="113" t="s">
        <v>111</v>
      </c>
      <c r="H964" s="113" t="s">
        <v>1662</v>
      </c>
      <c r="I964" s="115">
        <f t="shared" si="106"/>
        <v>0</v>
      </c>
      <c r="J964" s="115">
        <f t="shared" si="107"/>
        <v>0</v>
      </c>
      <c r="K964" s="115">
        <f t="shared" si="108"/>
        <v>0</v>
      </c>
      <c r="L964" s="113"/>
      <c r="M964" s="36">
        <f>VLOOKUP("HV_"&amp;$D964&amp;$E964&amp;VLOOKUP($F964,key!$L$3:$M$16,2,FALSE)&amp;$G964&amp;M$6,'HVAC wts'!$H$7:$R$13254,11,FALSE)</f>
        <v>0</v>
      </c>
      <c r="N964" s="36">
        <f>VLOOKUP("HV_"&amp;$D964&amp;$E964&amp;VLOOKUP($F964,key!$L$3:$M$15,2,FALSE)&amp;$G964&amp;N$6,'HVAC wts'!$H$7:$R$13254,11,FALSE)</f>
        <v>0</v>
      </c>
      <c r="O964" s="36">
        <f>VLOOKUP("HV_"&amp;$D964&amp;$E964&amp;VLOOKUP($F964,key!$L$3:$M$15,2,FALSE)&amp;$G964&amp;O$6,'HVAC wts'!$H$7:$R$13254,11,FALSE)</f>
        <v>0</v>
      </c>
      <c r="P964" s="36">
        <f>VLOOKUP("HV_"&amp;$D964&amp;$E964&amp;VLOOKUP($F964,key!$L$3:$M$15,2,FALSE)&amp;$G964&amp;P$6,'HVAC wts'!$H$7:$R$13254,11,FALSE)</f>
        <v>0</v>
      </c>
      <c r="Q964" s="36">
        <f>VLOOKUP("HV_"&amp;$D964&amp;$E964&amp;VLOOKUP($F964,key!$L$3:$M$15,2,FALSE)&amp;$G964&amp;Q$6,'HVAC wts'!$H$7:$R$13254,11,FALSE)</f>
        <v>0</v>
      </c>
      <c r="R964" s="36">
        <f>VLOOKUP("HV_"&amp;$D964&amp;$E964&amp;VLOOKUP($F964,key!$L$3:$M$15,2,FALSE)&amp;$G964&amp;R$6,'HVAC wts'!$H$7:$R$13254,11,FALSE)</f>
        <v>0</v>
      </c>
      <c r="S964" s="36">
        <f t="shared" si="109"/>
        <v>0</v>
      </c>
      <c r="T964" s="113"/>
      <c r="U964" s="113">
        <f>MATCH($A964&amp;U$6,'All applic'!$A$7:$A$59080,0)</f>
        <v>1327</v>
      </c>
      <c r="V964" s="113">
        <f>MATCH($A964&amp;V$6,'All applic'!$A$7:$A$59080,0)</f>
        <v>1328</v>
      </c>
      <c r="W964" s="113">
        <f>MATCH($A964&amp;W$6,'All applic'!$A$7:$A$59080,0)</f>
        <v>1330</v>
      </c>
      <c r="X964" s="113">
        <f>MATCH($A964&amp;X$6,'All applic'!$A$7:$A$59080,0)</f>
        <v>1329</v>
      </c>
      <c r="Y964" s="113">
        <f>MATCH($A964&amp;Y$6,'All applic'!$A$7:$A$59080,0)</f>
        <v>1327</v>
      </c>
      <c r="Z964" s="113">
        <f>MATCH($A964&amp;Z$6,'All applic'!$A$7:$A$59080,0)</f>
        <v>1330</v>
      </c>
      <c r="AA964" s="113"/>
      <c r="AB964" s="28">
        <f>INDEX('All applic'!$H$7:$H$59080,U964)</f>
        <v>1.1339999999999999</v>
      </c>
      <c r="AC964" s="28">
        <f>INDEX('All applic'!$H$7:$H$59080,V964)</f>
        <v>0.90600000000000003</v>
      </c>
      <c r="AD964" s="28">
        <f>INDEX('All applic'!$H$7:$H$59080,W964)</f>
        <v>0.99</v>
      </c>
      <c r="AE964" s="28">
        <f>INDEX('All applic'!$H$7:$H$59080,X964)</f>
        <v>0.63400000000000001</v>
      </c>
      <c r="AF964" s="28">
        <f>INDEX('All applic'!$H$7:$H$59080,Y964)</f>
        <v>1.1339999999999999</v>
      </c>
      <c r="AG964" s="28">
        <f>INDEX('All applic'!$H$7:$H$59080,Z964)</f>
        <v>0.99</v>
      </c>
      <c r="AH964" s="28"/>
      <c r="AI964" s="28">
        <f>INDEX('All applic'!$I$7:$I$59080,U964)</f>
        <v>2</v>
      </c>
      <c r="AJ964" s="28">
        <f>INDEX('All applic'!$I$7:$I$59080,V964)</f>
        <v>2</v>
      </c>
      <c r="AK964" s="28">
        <f>INDEX('All applic'!$I$7:$I$59080,W964)</f>
        <v>1</v>
      </c>
      <c r="AL964" s="28">
        <f>INDEX('All applic'!$I$7:$I$59080,X964)</f>
        <v>1</v>
      </c>
      <c r="AM964" s="28">
        <f>INDEX('All applic'!$I$7:$I$59080,Y964)</f>
        <v>2</v>
      </c>
      <c r="AN964" s="28">
        <f>INDEX('All applic'!$I$7:$I$59080,Z964)</f>
        <v>1</v>
      </c>
      <c r="AO964" s="113"/>
      <c r="AP964" s="113">
        <f>INDEX('All applic'!$J$7:$J$59080,U964)</f>
        <v>-2.8799999999999999E-2</v>
      </c>
      <c r="AQ964" s="113">
        <v>0</v>
      </c>
      <c r="AR964" s="113">
        <f>INDEX('All applic'!$J$7:$J$59080,W964)</f>
        <v>-2.8799999999999999E-2</v>
      </c>
      <c r="AS964" s="113">
        <v>0</v>
      </c>
      <c r="AT964" s="113">
        <v>0</v>
      </c>
      <c r="AU964" s="113">
        <v>0</v>
      </c>
    </row>
    <row r="965" spans="1:47" x14ac:dyDescent="0.25">
      <c r="A965" s="113" t="str">
        <f t="shared" si="104"/>
        <v>CFLDMoMH85CZ13</v>
      </c>
      <c r="B965" s="113" t="str">
        <f t="shared" si="105"/>
        <v>CFLSDGDMoCZ13MH85</v>
      </c>
      <c r="C965" s="113" t="s">
        <v>118</v>
      </c>
      <c r="D965" s="113" t="s">
        <v>131</v>
      </c>
      <c r="E965" s="113" t="s">
        <v>1651</v>
      </c>
      <c r="F965" s="89" t="s">
        <v>1655</v>
      </c>
      <c r="G965" s="113" t="s">
        <v>112</v>
      </c>
      <c r="H965" s="113" t="s">
        <v>1662</v>
      </c>
      <c r="I965" s="115">
        <f t="shared" si="106"/>
        <v>0</v>
      </c>
      <c r="J965" s="115">
        <f t="shared" si="107"/>
        <v>0</v>
      </c>
      <c r="K965" s="115">
        <f t="shared" si="108"/>
        <v>0</v>
      </c>
      <c r="L965" s="113"/>
      <c r="M965" s="36">
        <f>VLOOKUP("HV_"&amp;$D965&amp;$E965&amp;VLOOKUP($F965,key!$L$3:$M$16,2,FALSE)&amp;$G965&amp;M$6,'HVAC wts'!$H$7:$R$13254,11,FALSE)</f>
        <v>0</v>
      </c>
      <c r="N965" s="36">
        <f>VLOOKUP("HV_"&amp;$D965&amp;$E965&amp;VLOOKUP($F965,key!$L$3:$M$15,2,FALSE)&amp;$G965&amp;N$6,'HVAC wts'!$H$7:$R$13254,11,FALSE)</f>
        <v>0</v>
      </c>
      <c r="O965" s="36">
        <f>VLOOKUP("HV_"&amp;$D965&amp;$E965&amp;VLOOKUP($F965,key!$L$3:$M$15,2,FALSE)&amp;$G965&amp;O$6,'HVAC wts'!$H$7:$R$13254,11,FALSE)</f>
        <v>0</v>
      </c>
      <c r="P965" s="36">
        <f>VLOOKUP("HV_"&amp;$D965&amp;$E965&amp;VLOOKUP($F965,key!$L$3:$M$15,2,FALSE)&amp;$G965&amp;P$6,'HVAC wts'!$H$7:$R$13254,11,FALSE)</f>
        <v>0</v>
      </c>
      <c r="Q965" s="36">
        <f>VLOOKUP("HV_"&amp;$D965&amp;$E965&amp;VLOOKUP($F965,key!$L$3:$M$15,2,FALSE)&amp;$G965&amp;Q$6,'HVAC wts'!$H$7:$R$13254,11,FALSE)</f>
        <v>0</v>
      </c>
      <c r="R965" s="36">
        <f>VLOOKUP("HV_"&amp;$D965&amp;$E965&amp;VLOOKUP($F965,key!$L$3:$M$15,2,FALSE)&amp;$G965&amp;R$6,'HVAC wts'!$H$7:$R$13254,11,FALSE)</f>
        <v>0</v>
      </c>
      <c r="S965" s="36">
        <f t="shared" si="109"/>
        <v>0</v>
      </c>
      <c r="T965" s="113"/>
      <c r="U965" s="113">
        <f>MATCH($A965&amp;U$6,'All applic'!$A$7:$A$59080,0)</f>
        <v>1331</v>
      </c>
      <c r="V965" s="113">
        <f>MATCH($A965&amp;V$6,'All applic'!$A$7:$A$59080,0)</f>
        <v>1332</v>
      </c>
      <c r="W965" s="113">
        <f>MATCH($A965&amp;W$6,'All applic'!$A$7:$A$59080,0)</f>
        <v>1334</v>
      </c>
      <c r="X965" s="113">
        <f>MATCH($A965&amp;X$6,'All applic'!$A$7:$A$59080,0)</f>
        <v>1333</v>
      </c>
      <c r="Y965" s="113">
        <f>MATCH($A965&amp;Y$6,'All applic'!$A$7:$A$59080,0)</f>
        <v>1331</v>
      </c>
      <c r="Z965" s="113">
        <f>MATCH($A965&amp;Z$6,'All applic'!$A$7:$A$59080,0)</f>
        <v>1334</v>
      </c>
      <c r="AA965" s="113"/>
      <c r="AB965" s="28">
        <f>INDEX('All applic'!$H$7:$H$59080,U965)</f>
        <v>1.1819999999999999</v>
      </c>
      <c r="AC965" s="28">
        <f>INDEX('All applic'!$H$7:$H$59080,V965)</f>
        <v>0.98599999999999999</v>
      </c>
      <c r="AD965" s="28">
        <f>INDEX('All applic'!$H$7:$H$59080,W965)</f>
        <v>0.99199999999999999</v>
      </c>
      <c r="AE965" s="28">
        <f>INDEX('All applic'!$H$7:$H$59080,X965)</f>
        <v>0.68600000000000005</v>
      </c>
      <c r="AF965" s="28">
        <f>INDEX('All applic'!$H$7:$H$59080,Y965)</f>
        <v>1.1819999999999999</v>
      </c>
      <c r="AG965" s="28">
        <f>INDEX('All applic'!$H$7:$H$59080,Z965)</f>
        <v>0.99199999999999999</v>
      </c>
      <c r="AH965" s="28"/>
      <c r="AI965" s="28">
        <f>INDEX('All applic'!$I$7:$I$59080,U965)</f>
        <v>1.7804878048780486</v>
      </c>
      <c r="AJ965" s="28">
        <f>INDEX('All applic'!$I$7:$I$59080,V965)</f>
        <v>1.8048780487804876</v>
      </c>
      <c r="AK965" s="28">
        <f>INDEX('All applic'!$I$7:$I$59080,W965)</f>
        <v>1</v>
      </c>
      <c r="AL965" s="28">
        <f>INDEX('All applic'!$I$7:$I$59080,X965)</f>
        <v>1</v>
      </c>
      <c r="AM965" s="28">
        <f>INDEX('All applic'!$I$7:$I$59080,Y965)</f>
        <v>1.7804878048780486</v>
      </c>
      <c r="AN965" s="28">
        <f>INDEX('All applic'!$I$7:$I$59080,Z965)</f>
        <v>1</v>
      </c>
      <c r="AO965" s="113"/>
      <c r="AP965" s="113">
        <f>INDEX('All applic'!$J$7:$J$59080,U965)</f>
        <v>-2.5000000000000001E-2</v>
      </c>
      <c r="AQ965" s="113">
        <v>0</v>
      </c>
      <c r="AR965" s="113">
        <f>INDEX('All applic'!$J$7:$J$59080,W965)</f>
        <v>-2.5000000000000001E-2</v>
      </c>
      <c r="AS965" s="113">
        <v>0</v>
      </c>
      <c r="AT965" s="113">
        <v>0</v>
      </c>
      <c r="AU965" s="113">
        <v>0</v>
      </c>
    </row>
    <row r="966" spans="1:47" x14ac:dyDescent="0.25">
      <c r="A966" s="113" t="str">
        <f t="shared" si="104"/>
        <v>CFLDMoMH85CZ14</v>
      </c>
      <c r="B966" s="113" t="str">
        <f t="shared" si="105"/>
        <v>CFLSDGDMoCZ14MH85</v>
      </c>
      <c r="C966" s="113" t="s">
        <v>118</v>
      </c>
      <c r="D966" s="113" t="s">
        <v>131</v>
      </c>
      <c r="E966" s="113" t="s">
        <v>1651</v>
      </c>
      <c r="F966" s="89" t="s">
        <v>1655</v>
      </c>
      <c r="G966" s="113" t="s">
        <v>113</v>
      </c>
      <c r="H966" s="113" t="s">
        <v>1662</v>
      </c>
      <c r="I966" s="115">
        <f t="shared" si="106"/>
        <v>0.99021216749808527</v>
      </c>
      <c r="J966" s="115">
        <f t="shared" si="107"/>
        <v>1.142981358132795</v>
      </c>
      <c r="K966" s="115">
        <f t="shared" si="108"/>
        <v>-1.939069424596317E-2</v>
      </c>
      <c r="L966" s="113"/>
      <c r="M966" s="36">
        <f>VLOOKUP("HV_"&amp;$D966&amp;$E966&amp;VLOOKUP($F966,key!$L$3:$M$16,2,FALSE)&amp;$G966&amp;M$6,'HVAC wts'!$H$7:$R$13254,11,FALSE)</f>
        <v>113.16899999999998</v>
      </c>
      <c r="N966" s="36">
        <f>VLOOKUP("HV_"&amp;$D966&amp;$E966&amp;VLOOKUP($F966,key!$L$3:$M$15,2,FALSE)&amp;$G966&amp;N$6,'HVAC wts'!$H$7:$R$13254,11,FALSE)</f>
        <v>16.166999999999998</v>
      </c>
      <c r="O966" s="36">
        <f>VLOOKUP("HV_"&amp;$D966&amp;$E966&amp;VLOOKUP($F966,key!$L$3:$M$15,2,FALSE)&amp;$G966&amp;O$6,'HVAC wts'!$H$7:$R$13254,11,FALSE)</f>
        <v>533.86199999999997</v>
      </c>
      <c r="P966" s="36">
        <f>VLOOKUP("HV_"&amp;$D966&amp;$E966&amp;VLOOKUP($F966,key!$L$3:$M$15,2,FALSE)&amp;$G966&amp;P$6,'HVAC wts'!$H$7:$R$13254,11,FALSE)</f>
        <v>76.266000000000005</v>
      </c>
      <c r="Q966" s="36">
        <f>VLOOKUP("HV_"&amp;$D966&amp;$E966&amp;VLOOKUP($F966,key!$L$3:$M$15,2,FALSE)&amp;$G966&amp;Q$6,'HVAC wts'!$H$7:$R$13254,11,FALSE)</f>
        <v>27.483899999999998</v>
      </c>
      <c r="R966" s="36">
        <f>VLOOKUP("HV_"&amp;$D966&amp;$E966&amp;VLOOKUP($F966,key!$L$3:$M$15,2,FALSE)&amp;$G966&amp;R$6,'HVAC wts'!$H$7:$R$13254,11,FALSE)</f>
        <v>129.65219999999999</v>
      </c>
      <c r="S966" s="36">
        <f t="shared" si="109"/>
        <v>896.60009999999988</v>
      </c>
      <c r="T966" s="113"/>
      <c r="U966" s="113">
        <f>MATCH($A966&amp;U$6,'All applic'!$A$7:$A$59080,0)</f>
        <v>1335</v>
      </c>
      <c r="V966" s="113">
        <f>MATCH($A966&amp;V$6,'All applic'!$A$7:$A$59080,0)</f>
        <v>1336</v>
      </c>
      <c r="W966" s="113">
        <f>MATCH($A966&amp;W$6,'All applic'!$A$7:$A$59080,0)</f>
        <v>1338</v>
      </c>
      <c r="X966" s="113">
        <f>MATCH($A966&amp;X$6,'All applic'!$A$7:$A$59080,0)</f>
        <v>1337</v>
      </c>
      <c r="Y966" s="113">
        <f>MATCH($A966&amp;Y$6,'All applic'!$A$7:$A$59080,0)</f>
        <v>1335</v>
      </c>
      <c r="Z966" s="113">
        <f>MATCH($A966&amp;Z$6,'All applic'!$A$7:$A$59080,0)</f>
        <v>1338</v>
      </c>
      <c r="AA966" s="113"/>
      <c r="AB966" s="28">
        <f>INDEX('All applic'!$H$7:$H$59080,U966)</f>
        <v>1.1759999999999999</v>
      </c>
      <c r="AC966" s="28">
        <f>INDEX('All applic'!$H$7:$H$59080,V966)</f>
        <v>0.91200000000000003</v>
      </c>
      <c r="AD966" s="28">
        <f>INDEX('All applic'!$H$7:$H$59080,W966)</f>
        <v>0.99</v>
      </c>
      <c r="AE966" s="28">
        <f>INDEX('All applic'!$H$7:$H$59080,X966)</f>
        <v>0.66600000000000004</v>
      </c>
      <c r="AF966" s="28">
        <f>INDEX('All applic'!$H$7:$H$59080,Y966)</f>
        <v>1.1759999999999999</v>
      </c>
      <c r="AG966" s="28">
        <f>INDEX('All applic'!$H$7:$H$59080,Z966)</f>
        <v>0.99</v>
      </c>
      <c r="AH966" s="28"/>
      <c r="AI966" s="28">
        <f>INDEX('All applic'!$I$7:$I$59080,U966)</f>
        <v>1.714285714285714</v>
      </c>
      <c r="AJ966" s="28">
        <f>INDEX('All applic'!$I$7:$I$59080,V966)</f>
        <v>1.7380952380952379</v>
      </c>
      <c r="AK966" s="28">
        <f>INDEX('All applic'!$I$7:$I$59080,W966)</f>
        <v>1.0238095238095237</v>
      </c>
      <c r="AL966" s="28">
        <f>INDEX('All applic'!$I$7:$I$59080,X966)</f>
        <v>1</v>
      </c>
      <c r="AM966" s="28">
        <f>INDEX('All applic'!$I$7:$I$59080,Y966)</f>
        <v>1.714285714285714</v>
      </c>
      <c r="AN966" s="28">
        <f>INDEX('All applic'!$I$7:$I$59080,Z966)</f>
        <v>1.0238095238095237</v>
      </c>
      <c r="AO966" s="113"/>
      <c r="AP966" s="113">
        <f>INDEX('All applic'!$J$7:$J$59080,U966)</f>
        <v>-2.7199999999999998E-2</v>
      </c>
      <c r="AQ966" s="113">
        <v>0</v>
      </c>
      <c r="AR966" s="113">
        <f>INDEX('All applic'!$J$7:$J$59080,W966)</f>
        <v>-2.6800000000000001E-2</v>
      </c>
      <c r="AS966" s="113">
        <v>0</v>
      </c>
      <c r="AT966" s="113">
        <v>0</v>
      </c>
      <c r="AU966" s="113">
        <v>0</v>
      </c>
    </row>
    <row r="967" spans="1:47" x14ac:dyDescent="0.25">
      <c r="A967" s="113" t="str">
        <f t="shared" si="104"/>
        <v>CFLDMoMH85CZ15</v>
      </c>
      <c r="B967" s="113" t="str">
        <f t="shared" si="105"/>
        <v>CFLSDGDMoCZ15MH85</v>
      </c>
      <c r="C967" s="113" t="s">
        <v>118</v>
      </c>
      <c r="D967" s="113" t="s">
        <v>131</v>
      </c>
      <c r="E967" s="113" t="s">
        <v>1651</v>
      </c>
      <c r="F967" s="89" t="s">
        <v>1655</v>
      </c>
      <c r="G967" s="113" t="s">
        <v>114</v>
      </c>
      <c r="H967" s="113" t="s">
        <v>1662</v>
      </c>
      <c r="I967" s="115">
        <f t="shared" si="106"/>
        <v>1.1191280651460502</v>
      </c>
      <c r="J967" s="115">
        <f t="shared" si="107"/>
        <v>1.3627236578229645</v>
      </c>
      <c r="K967" s="115">
        <f t="shared" si="108"/>
        <v>-7.4178794171970361E-3</v>
      </c>
      <c r="L967" s="113"/>
      <c r="M967" s="36">
        <f>VLOOKUP("HV_"&amp;$D967&amp;$E967&amp;VLOOKUP($F967,key!$L$3:$M$16,2,FALSE)&amp;$G967&amp;M$6,'HVAC wts'!$H$7:$R$13254,11,FALSE)</f>
        <v>0.37775683811530836</v>
      </c>
      <c r="N967" s="36">
        <f>VLOOKUP("HV_"&amp;$D967&amp;$E967&amp;VLOOKUP($F967,key!$L$3:$M$15,2,FALSE)&amp;$G967&amp;N$6,'HVAC wts'!$H$7:$R$13254,11,FALSE)</f>
        <v>5.39652625879012E-2</v>
      </c>
      <c r="O967" s="36">
        <f>VLOOKUP("HV_"&amp;$D967&amp;$E967&amp;VLOOKUP($F967,key!$L$3:$M$15,2,FALSE)&amp;$G967&amp;O$6,'HVAC wts'!$H$7:$R$13254,11,FALSE)</f>
        <v>0.343892646420774</v>
      </c>
      <c r="P967" s="36">
        <f>VLOOKUP("HV_"&amp;$D967&amp;$E967&amp;VLOOKUP($F967,key!$L$3:$M$15,2,FALSE)&amp;$G967&amp;P$6,'HVAC wts'!$H$7:$R$13254,11,FALSE)</f>
        <v>4.9127520917253427E-2</v>
      </c>
      <c r="Q967" s="36">
        <f>VLOOKUP("HV_"&amp;$D967&amp;$E967&amp;VLOOKUP($F967,key!$L$3:$M$15,2,FALSE)&amp;$G967&amp;Q$6,'HVAC wts'!$H$7:$R$13254,11,FALSE)</f>
        <v>9.1740946399432047E-2</v>
      </c>
      <c r="R967" s="36">
        <f>VLOOKUP("HV_"&amp;$D967&amp;$E967&amp;VLOOKUP($F967,key!$L$3:$M$15,2,FALSE)&amp;$G967&amp;R$6,'HVAC wts'!$H$7:$R$13254,11,FALSE)</f>
        <v>8.3516785559330814E-2</v>
      </c>
      <c r="S967" s="36">
        <f t="shared" si="109"/>
        <v>1</v>
      </c>
      <c r="T967" s="113"/>
      <c r="U967" s="113">
        <f>MATCH($A967&amp;U$6,'All applic'!$A$7:$A$59080,0)</f>
        <v>1339</v>
      </c>
      <c r="V967" s="113">
        <f>MATCH($A967&amp;V$6,'All applic'!$A$7:$A$59080,0)</f>
        <v>1340</v>
      </c>
      <c r="W967" s="113">
        <f>MATCH($A967&amp;W$6,'All applic'!$A$7:$A$59080,0)</f>
        <v>1342</v>
      </c>
      <c r="X967" s="113">
        <f>MATCH($A967&amp;X$6,'All applic'!$A$7:$A$59080,0)</f>
        <v>1341</v>
      </c>
      <c r="Y967" s="113">
        <f>MATCH($A967&amp;Y$6,'All applic'!$A$7:$A$59080,0)</f>
        <v>1339</v>
      </c>
      <c r="Z967" s="113">
        <f>MATCH($A967&amp;Z$6,'All applic'!$A$7:$A$59080,0)</f>
        <v>1342</v>
      </c>
      <c r="AA967" s="113"/>
      <c r="AB967" s="28">
        <f>INDEX('All applic'!$H$7:$H$59080,U967)</f>
        <v>1.246</v>
      </c>
      <c r="AC967" s="28">
        <f>INDEX('All applic'!$H$7:$H$59080,V967)</f>
        <v>1.1819999999999999</v>
      </c>
      <c r="AD967" s="28">
        <f>INDEX('All applic'!$H$7:$H$59080,W967)</f>
        <v>1</v>
      </c>
      <c r="AE967" s="28">
        <f>INDEX('All applic'!$H$7:$H$59080,X967)</f>
        <v>0.874</v>
      </c>
      <c r="AF967" s="28">
        <f>INDEX('All applic'!$H$7:$H$59080,Y967)</f>
        <v>1.246</v>
      </c>
      <c r="AG967" s="28">
        <f>INDEX('All applic'!$H$7:$H$59080,Z967)</f>
        <v>1</v>
      </c>
      <c r="AH967" s="28"/>
      <c r="AI967" s="28">
        <f>INDEX('All applic'!$I$7:$I$59080,U967)</f>
        <v>1.6904761904761902</v>
      </c>
      <c r="AJ967" s="28">
        <f>INDEX('All applic'!$I$7:$I$59080,V967)</f>
        <v>1.714285714285714</v>
      </c>
      <c r="AK967" s="28">
        <f>INDEX('All applic'!$I$7:$I$59080,W967)</f>
        <v>1</v>
      </c>
      <c r="AL967" s="28">
        <f>INDEX('All applic'!$I$7:$I$59080,X967)</f>
        <v>1</v>
      </c>
      <c r="AM967" s="28">
        <f>INDEX('All applic'!$I$7:$I$59080,Y967)</f>
        <v>1.6904761904761902</v>
      </c>
      <c r="AN967" s="28">
        <f>INDEX('All applic'!$I$7:$I$59080,Z967)</f>
        <v>1</v>
      </c>
      <c r="AO967" s="113"/>
      <c r="AP967" s="113">
        <f>INDEX('All applic'!$J$7:$J$59080,U967)</f>
        <v>-1.026E-2</v>
      </c>
      <c r="AQ967" s="113">
        <v>0</v>
      </c>
      <c r="AR967" s="113">
        <f>INDEX('All applic'!$J$7:$J$59080,W967)</f>
        <v>-1.03E-2</v>
      </c>
      <c r="AS967" s="113">
        <v>0</v>
      </c>
      <c r="AT967" s="113">
        <v>0</v>
      </c>
      <c r="AU967" s="113">
        <v>0</v>
      </c>
    </row>
    <row r="968" spans="1:47" x14ac:dyDescent="0.25">
      <c r="A968" s="113" t="str">
        <f t="shared" si="104"/>
        <v>CFLDMoMH85CZ16</v>
      </c>
      <c r="B968" s="113" t="str">
        <f t="shared" si="105"/>
        <v>CFLSDGDMoCZ16MH85</v>
      </c>
      <c r="C968" s="113" t="s">
        <v>118</v>
      </c>
      <c r="D968" s="113" t="s">
        <v>131</v>
      </c>
      <c r="E968" s="113" t="s">
        <v>1651</v>
      </c>
      <c r="F968" s="89" t="s">
        <v>1655</v>
      </c>
      <c r="G968" s="113" t="s">
        <v>115</v>
      </c>
      <c r="H968" s="113" t="s">
        <v>1662</v>
      </c>
      <c r="I968" s="115">
        <f t="shared" si="106"/>
        <v>0</v>
      </c>
      <c r="J968" s="115">
        <f t="shared" si="107"/>
        <v>0</v>
      </c>
      <c r="K968" s="115">
        <f t="shared" si="108"/>
        <v>0</v>
      </c>
      <c r="L968" s="113"/>
      <c r="M968" s="36">
        <f>VLOOKUP("HV_"&amp;$D968&amp;$E968&amp;VLOOKUP($F968,key!$L$3:$M$16,2,FALSE)&amp;$G968&amp;M$6,'HVAC wts'!$H$7:$R$13254,11,FALSE)</f>
        <v>0</v>
      </c>
      <c r="N968" s="36">
        <f>VLOOKUP("HV_"&amp;$D968&amp;$E968&amp;VLOOKUP($F968,key!$L$3:$M$15,2,FALSE)&amp;$G968&amp;N$6,'HVAC wts'!$H$7:$R$13254,11,FALSE)</f>
        <v>0</v>
      </c>
      <c r="O968" s="36">
        <f>VLOOKUP("HV_"&amp;$D968&amp;$E968&amp;VLOOKUP($F968,key!$L$3:$M$15,2,FALSE)&amp;$G968&amp;O$6,'HVAC wts'!$H$7:$R$13254,11,FALSE)</f>
        <v>0</v>
      </c>
      <c r="P968" s="36">
        <f>VLOOKUP("HV_"&amp;$D968&amp;$E968&amp;VLOOKUP($F968,key!$L$3:$M$15,2,FALSE)&amp;$G968&amp;P$6,'HVAC wts'!$H$7:$R$13254,11,FALSE)</f>
        <v>0</v>
      </c>
      <c r="Q968" s="36">
        <f>VLOOKUP("HV_"&amp;$D968&amp;$E968&amp;VLOOKUP($F968,key!$L$3:$M$15,2,FALSE)&amp;$G968&amp;Q$6,'HVAC wts'!$H$7:$R$13254,11,FALSE)</f>
        <v>0</v>
      </c>
      <c r="R968" s="36">
        <f>VLOOKUP("HV_"&amp;$D968&amp;$E968&amp;VLOOKUP($F968,key!$L$3:$M$15,2,FALSE)&amp;$G968&amp;R$6,'HVAC wts'!$H$7:$R$13254,11,FALSE)</f>
        <v>0</v>
      </c>
      <c r="S968" s="36">
        <f t="shared" si="109"/>
        <v>0</v>
      </c>
      <c r="T968" s="113"/>
      <c r="U968" s="113">
        <f>MATCH($A968&amp;U$6,'All applic'!$A$7:$A$59080,0)</f>
        <v>1343</v>
      </c>
      <c r="V968" s="113">
        <f>MATCH($A968&amp;V$6,'All applic'!$A$7:$A$59080,0)</f>
        <v>1344</v>
      </c>
      <c r="W968" s="113">
        <f>MATCH($A968&amp;W$6,'All applic'!$A$7:$A$59080,0)</f>
        <v>1346</v>
      </c>
      <c r="X968" s="113">
        <f>MATCH($A968&amp;X$6,'All applic'!$A$7:$A$59080,0)</f>
        <v>1345</v>
      </c>
      <c r="Y968" s="113">
        <f>MATCH($A968&amp;Y$6,'All applic'!$A$7:$A$59080,0)</f>
        <v>1343</v>
      </c>
      <c r="Z968" s="113">
        <f>MATCH($A968&amp;Z$6,'All applic'!$A$7:$A$59080,0)</f>
        <v>1346</v>
      </c>
      <c r="AA968" s="113"/>
      <c r="AB968" s="28">
        <f>INDEX('All applic'!$H$7:$H$59080,U968)</f>
        <v>1.0820000000000001</v>
      </c>
      <c r="AC968" s="28">
        <f>INDEX('All applic'!$H$7:$H$59080,V968)</f>
        <v>0.69</v>
      </c>
      <c r="AD968" s="28">
        <f>INDEX('All applic'!$H$7:$H$59080,W968)</f>
        <v>0.98599999999999999</v>
      </c>
      <c r="AE968" s="28">
        <f>INDEX('All applic'!$H$7:$H$59080,X968)</f>
        <v>0.56799999999999995</v>
      </c>
      <c r="AF968" s="28">
        <f>INDEX('All applic'!$H$7:$H$59080,Y968)</f>
        <v>1.0820000000000001</v>
      </c>
      <c r="AG968" s="28">
        <f>INDEX('All applic'!$H$7:$H$59080,Z968)</f>
        <v>0.98599999999999999</v>
      </c>
      <c r="AH968" s="28"/>
      <c r="AI968" s="28">
        <f>INDEX('All applic'!$I$7:$I$59080,U968)</f>
        <v>1.8048780487804876</v>
      </c>
      <c r="AJ968" s="28">
        <f>INDEX('All applic'!$I$7:$I$59080,V968)</f>
        <v>1.8780487804878048</v>
      </c>
      <c r="AK968" s="28">
        <f>INDEX('All applic'!$I$7:$I$59080,W968)</f>
        <v>1</v>
      </c>
      <c r="AL968" s="28">
        <f>INDEX('All applic'!$I$7:$I$59080,X968)</f>
        <v>1</v>
      </c>
      <c r="AM968" s="28">
        <f>INDEX('All applic'!$I$7:$I$59080,Y968)</f>
        <v>1.8048780487804876</v>
      </c>
      <c r="AN968" s="28">
        <f>INDEX('All applic'!$I$7:$I$59080,Z968)</f>
        <v>1</v>
      </c>
      <c r="AO968" s="113"/>
      <c r="AP968" s="113">
        <f>INDEX('All applic'!$J$7:$J$59080,U968)</f>
        <v>-3.4130000000000001E-2</v>
      </c>
      <c r="AQ968" s="113">
        <v>0</v>
      </c>
      <c r="AR968" s="113">
        <f>INDEX('All applic'!$J$7:$J$59080,W968)</f>
        <v>-3.4000000000000002E-2</v>
      </c>
      <c r="AS968" s="113">
        <v>0</v>
      </c>
      <c r="AT968" s="113">
        <v>0</v>
      </c>
      <c r="AU968" s="113">
        <v>0</v>
      </c>
    </row>
    <row r="969" spans="1:47" x14ac:dyDescent="0.25">
      <c r="A969" s="113" t="str">
        <f t="shared" si="104"/>
        <v>CFLDMoMH00CZ01</v>
      </c>
      <c r="B969" s="113" t="str">
        <f t="shared" si="105"/>
        <v>CFLSDGDMoCZ01MH00</v>
      </c>
      <c r="C969" s="113" t="s">
        <v>118</v>
      </c>
      <c r="D969" s="113" t="s">
        <v>131</v>
      </c>
      <c r="E969" s="113" t="s">
        <v>1651</v>
      </c>
      <c r="F969" s="89" t="s">
        <v>1652</v>
      </c>
      <c r="G969" s="113" t="s">
        <v>48</v>
      </c>
      <c r="H969" s="113" t="s">
        <v>1662</v>
      </c>
      <c r="I969" s="115">
        <f t="shared" si="106"/>
        <v>0</v>
      </c>
      <c r="J969" s="115">
        <f t="shared" si="107"/>
        <v>0</v>
      </c>
      <c r="K969" s="115">
        <f t="shared" si="108"/>
        <v>0</v>
      </c>
      <c r="L969" s="113"/>
      <c r="M969" s="36">
        <f>VLOOKUP("HV_"&amp;$D969&amp;$E969&amp;VLOOKUP($F969,key!$L$3:$M$16,2,FALSE)&amp;$G969&amp;M$6,'HVAC wts'!$H$7:$R$13254,11,FALSE)</f>
        <v>0</v>
      </c>
      <c r="N969" s="36">
        <f>VLOOKUP("HV_"&amp;$D969&amp;$E969&amp;VLOOKUP($F969,key!$L$3:$M$15,2,FALSE)&amp;$G969&amp;N$6,'HVAC wts'!$H$7:$R$13254,11,FALSE)</f>
        <v>0</v>
      </c>
      <c r="O969" s="36">
        <f>VLOOKUP("HV_"&amp;$D969&amp;$E969&amp;VLOOKUP($F969,key!$L$3:$M$15,2,FALSE)&amp;$G969&amp;O$6,'HVAC wts'!$H$7:$R$13254,11,FALSE)</f>
        <v>0</v>
      </c>
      <c r="P969" s="36">
        <f>VLOOKUP("HV_"&amp;$D969&amp;$E969&amp;VLOOKUP($F969,key!$L$3:$M$15,2,FALSE)&amp;$G969&amp;P$6,'HVAC wts'!$H$7:$R$13254,11,FALSE)</f>
        <v>0</v>
      </c>
      <c r="Q969" s="36">
        <f>VLOOKUP("HV_"&amp;$D969&amp;$E969&amp;VLOOKUP($F969,key!$L$3:$M$15,2,FALSE)&amp;$G969&amp;Q$6,'HVAC wts'!$H$7:$R$13254,11,FALSE)</f>
        <v>0</v>
      </c>
      <c r="R969" s="36">
        <f>VLOOKUP("HV_"&amp;$D969&amp;$E969&amp;VLOOKUP($F969,key!$L$3:$M$15,2,FALSE)&amp;$G969&amp;R$6,'HVAC wts'!$H$7:$R$13254,11,FALSE)</f>
        <v>0</v>
      </c>
      <c r="S969" s="36">
        <f t="shared" si="109"/>
        <v>0</v>
      </c>
      <c r="T969" s="113"/>
      <c r="U969" s="113">
        <f>MATCH($A969&amp;U$6,'All applic'!$A$7:$A$59080,0)</f>
        <v>1027</v>
      </c>
      <c r="V969" s="113">
        <f>MATCH($A969&amp;V$6,'All applic'!$A$7:$A$59080,0)</f>
        <v>1028</v>
      </c>
      <c r="W969" s="113">
        <f>MATCH($A969&amp;W$6,'All applic'!$A$7:$A$59080,0)</f>
        <v>1030</v>
      </c>
      <c r="X969" s="113">
        <f>MATCH($A969&amp;X$6,'All applic'!$A$7:$A$59080,0)</f>
        <v>1029</v>
      </c>
      <c r="Y969" s="113">
        <f>MATCH($A969&amp;Y$6,'All applic'!$A$7:$A$59080,0)</f>
        <v>1027</v>
      </c>
      <c r="Z969" s="113">
        <f>MATCH($A969&amp;Z$6,'All applic'!$A$7:$A$59080,0)</f>
        <v>1030</v>
      </c>
      <c r="AA969" s="113"/>
      <c r="AB969" s="28">
        <f>INDEX('All applic'!$H$7:$H$59080,U969)</f>
        <v>1</v>
      </c>
      <c r="AC969" s="28">
        <f>INDEX('All applic'!$H$7:$H$59080,V969)</f>
        <v>0.72599999999999998</v>
      </c>
      <c r="AD969" s="28">
        <f>INDEX('All applic'!$H$7:$H$59080,W969)</f>
        <v>0.99399999999999999</v>
      </c>
      <c r="AE969" s="28">
        <f>INDEX('All applic'!$H$7:$H$59080,X969)</f>
        <v>0.59799999999999998</v>
      </c>
      <c r="AF969" s="28">
        <f>INDEX('All applic'!$H$7:$H$59080,Y969)</f>
        <v>1</v>
      </c>
      <c r="AG969" s="28">
        <f>INDEX('All applic'!$H$7:$H$59080,Z969)</f>
        <v>0.99399999999999999</v>
      </c>
      <c r="AH969" s="28"/>
      <c r="AI969" s="28">
        <f>INDEX('All applic'!$I$7:$I$59080,U969)</f>
        <v>1.0227272727272727</v>
      </c>
      <c r="AJ969" s="28">
        <f>INDEX('All applic'!$I$7:$I$59080,V969)</f>
        <v>1.0227272727272727</v>
      </c>
      <c r="AK969" s="28">
        <f>INDEX('All applic'!$I$7:$I$59080,W969)</f>
        <v>1.0227272727272727</v>
      </c>
      <c r="AL969" s="28">
        <f>INDEX('All applic'!$I$7:$I$59080,X969)</f>
        <v>1.0227272727272727</v>
      </c>
      <c r="AM969" s="28">
        <f>INDEX('All applic'!$I$7:$I$59080,Y969)</f>
        <v>1.0227272727272727</v>
      </c>
      <c r="AN969" s="28">
        <f>INDEX('All applic'!$I$7:$I$59080,Z969)</f>
        <v>1.0227272727272727</v>
      </c>
      <c r="AO969" s="113"/>
      <c r="AP969" s="113">
        <f>INDEX('All applic'!$J$7:$J$59080,U969)</f>
        <v>-3.1E-2</v>
      </c>
      <c r="AQ969" s="113">
        <v>0</v>
      </c>
      <c r="AR969" s="113">
        <f>INDEX('All applic'!$J$7:$J$59080,W969)</f>
        <v>-3.1E-2</v>
      </c>
      <c r="AS969" s="113">
        <v>0</v>
      </c>
      <c r="AT969" s="113">
        <v>0</v>
      </c>
      <c r="AU969" s="113">
        <v>0</v>
      </c>
    </row>
    <row r="970" spans="1:47" x14ac:dyDescent="0.25">
      <c r="A970" s="113" t="str">
        <f t="shared" ref="A970:A1016" si="110">+C970&amp;E970&amp;F970&amp;G970</f>
        <v>CFLDMoMH00CZ02</v>
      </c>
      <c r="B970" s="113" t="str">
        <f t="shared" ref="B970:B1016" si="111">+C970&amp;D970&amp;E970&amp;G970&amp;F970</f>
        <v>CFLSDGDMoCZ02MH00</v>
      </c>
      <c r="C970" s="113" t="s">
        <v>118</v>
      </c>
      <c r="D970" s="113" t="s">
        <v>131</v>
      </c>
      <c r="E970" s="113" t="s">
        <v>1651</v>
      </c>
      <c r="F970" s="89" t="s">
        <v>1652</v>
      </c>
      <c r="G970" s="113" t="s">
        <v>101</v>
      </c>
      <c r="H970" s="113" t="s">
        <v>1662</v>
      </c>
      <c r="I970" s="115">
        <f t="shared" ref="I970:I1016" si="112">IF(S970=0,0,SUMPRODUCT(M970:R970,AB970:AG970)/S970)</f>
        <v>0</v>
      </c>
      <c r="J970" s="115">
        <f t="shared" ref="J970:J1016" si="113">IF(S970=0,0,SUMPRODUCT(M970:R970,AI970:AN970)/S970)</f>
        <v>0</v>
      </c>
      <c r="K970" s="115">
        <f t="shared" ref="K970:K1016" si="114">IF(S970=0,0,SUMPRODUCT(M970:R970,AP970:AU970)/S970)</f>
        <v>0</v>
      </c>
      <c r="L970" s="113"/>
      <c r="M970" s="36">
        <f>VLOOKUP("HV_"&amp;$D970&amp;$E970&amp;VLOOKUP($F970,key!$L$3:$M$16,2,FALSE)&amp;$G970&amp;M$6,'HVAC wts'!$H$7:$R$13254,11,FALSE)</f>
        <v>0</v>
      </c>
      <c r="N970" s="36">
        <f>VLOOKUP("HV_"&amp;$D970&amp;$E970&amp;VLOOKUP($F970,key!$L$3:$M$15,2,FALSE)&amp;$G970&amp;N$6,'HVAC wts'!$H$7:$R$13254,11,FALSE)</f>
        <v>0</v>
      </c>
      <c r="O970" s="36">
        <f>VLOOKUP("HV_"&amp;$D970&amp;$E970&amp;VLOOKUP($F970,key!$L$3:$M$15,2,FALSE)&amp;$G970&amp;O$6,'HVAC wts'!$H$7:$R$13254,11,FALSE)</f>
        <v>0</v>
      </c>
      <c r="P970" s="36">
        <f>VLOOKUP("HV_"&amp;$D970&amp;$E970&amp;VLOOKUP($F970,key!$L$3:$M$15,2,FALSE)&amp;$G970&amp;P$6,'HVAC wts'!$H$7:$R$13254,11,FALSE)</f>
        <v>0</v>
      </c>
      <c r="Q970" s="36">
        <f>VLOOKUP("HV_"&amp;$D970&amp;$E970&amp;VLOOKUP($F970,key!$L$3:$M$15,2,FALSE)&amp;$G970&amp;Q$6,'HVAC wts'!$H$7:$R$13254,11,FALSE)</f>
        <v>0</v>
      </c>
      <c r="R970" s="36">
        <f>VLOOKUP("HV_"&amp;$D970&amp;$E970&amp;VLOOKUP($F970,key!$L$3:$M$15,2,FALSE)&amp;$G970&amp;R$6,'HVAC wts'!$H$7:$R$13254,11,FALSE)</f>
        <v>0</v>
      </c>
      <c r="S970" s="36">
        <f t="shared" ref="S970:S1016" si="115">SUM(M970:R970)</f>
        <v>0</v>
      </c>
      <c r="T970" s="113"/>
      <c r="U970" s="113">
        <f>MATCH($A970&amp;U$6,'All applic'!$A$7:$A$59080,0)</f>
        <v>1031</v>
      </c>
      <c r="V970" s="113">
        <f>MATCH($A970&amp;V$6,'All applic'!$A$7:$A$59080,0)</f>
        <v>1032</v>
      </c>
      <c r="W970" s="113">
        <f>MATCH($A970&amp;W$6,'All applic'!$A$7:$A$59080,0)</f>
        <v>1034</v>
      </c>
      <c r="X970" s="113">
        <f>MATCH($A970&amp;X$6,'All applic'!$A$7:$A$59080,0)</f>
        <v>1033</v>
      </c>
      <c r="Y970" s="113">
        <f>MATCH($A970&amp;Y$6,'All applic'!$A$7:$A$59080,0)</f>
        <v>1031</v>
      </c>
      <c r="Z970" s="113">
        <f>MATCH($A970&amp;Z$6,'All applic'!$A$7:$A$59080,0)</f>
        <v>1034</v>
      </c>
      <c r="AA970" s="113"/>
      <c r="AB970" s="28">
        <f>INDEX('All applic'!$H$7:$H$59080,U970)</f>
        <v>1.0840000000000001</v>
      </c>
      <c r="AC970" s="28">
        <f>INDEX('All applic'!$H$7:$H$59080,V970)</f>
        <v>0.85</v>
      </c>
      <c r="AD970" s="28">
        <f>INDEX('All applic'!$H$7:$H$59080,W970)</f>
        <v>0.99199999999999999</v>
      </c>
      <c r="AE970" s="28">
        <f>INDEX('All applic'!$H$7:$H$59080,X970)</f>
        <v>0.66600000000000004</v>
      </c>
      <c r="AF970" s="28">
        <f>INDEX('All applic'!$H$7:$H$59080,Y970)</f>
        <v>1.0840000000000001</v>
      </c>
      <c r="AG970" s="28">
        <f>INDEX('All applic'!$H$7:$H$59080,Z970)</f>
        <v>0.99199999999999999</v>
      </c>
      <c r="AH970" s="28"/>
      <c r="AI970" s="28">
        <f>INDEX('All applic'!$I$7:$I$59080,U970)</f>
        <v>2</v>
      </c>
      <c r="AJ970" s="28">
        <f>INDEX('All applic'!$I$7:$I$59080,V970)</f>
        <v>2</v>
      </c>
      <c r="AK970" s="28">
        <f>INDEX('All applic'!$I$7:$I$59080,W970)</f>
        <v>1</v>
      </c>
      <c r="AL970" s="28">
        <f>INDEX('All applic'!$I$7:$I$59080,X970)</f>
        <v>1</v>
      </c>
      <c r="AM970" s="28">
        <f>INDEX('All applic'!$I$7:$I$59080,Y970)</f>
        <v>2</v>
      </c>
      <c r="AN970" s="28">
        <f>INDEX('All applic'!$I$7:$I$59080,Z970)</f>
        <v>1</v>
      </c>
      <c r="AO970" s="113"/>
      <c r="AP970" s="113">
        <f>INDEX('All applic'!$J$7:$J$59080,U970)</f>
        <v>-2.5999999999999999E-2</v>
      </c>
      <c r="AQ970" s="113">
        <v>0</v>
      </c>
      <c r="AR970" s="113">
        <f>INDEX('All applic'!$J$7:$J$59080,W970)</f>
        <v>-2.5999999999999999E-2</v>
      </c>
      <c r="AS970" s="113">
        <v>0</v>
      </c>
      <c r="AT970" s="113">
        <v>0</v>
      </c>
      <c r="AU970" s="113">
        <v>0</v>
      </c>
    </row>
    <row r="971" spans="1:47" x14ac:dyDescent="0.25">
      <c r="A971" s="113" t="str">
        <f t="shared" si="110"/>
        <v>CFLDMoMH00CZ03</v>
      </c>
      <c r="B971" s="113" t="str">
        <f t="shared" si="111"/>
        <v>CFLSDGDMoCZ03MH00</v>
      </c>
      <c r="C971" s="113" t="s">
        <v>118</v>
      </c>
      <c r="D971" s="113" t="s">
        <v>131</v>
      </c>
      <c r="E971" s="113" t="s">
        <v>1651</v>
      </c>
      <c r="F971" s="89" t="s">
        <v>1652</v>
      </c>
      <c r="G971" s="113" t="s">
        <v>102</v>
      </c>
      <c r="H971" s="113" t="s">
        <v>1662</v>
      </c>
      <c r="I971" s="115">
        <f t="shared" si="112"/>
        <v>0</v>
      </c>
      <c r="J971" s="115">
        <f t="shared" si="113"/>
        <v>0</v>
      </c>
      <c r="K971" s="115">
        <f t="shared" si="114"/>
        <v>0</v>
      </c>
      <c r="L971" s="113"/>
      <c r="M971" s="36">
        <f>VLOOKUP("HV_"&amp;$D971&amp;$E971&amp;VLOOKUP($F971,key!$L$3:$M$16,2,FALSE)&amp;$G971&amp;M$6,'HVAC wts'!$H$7:$R$13254,11,FALSE)</f>
        <v>0</v>
      </c>
      <c r="N971" s="36">
        <f>VLOOKUP("HV_"&amp;$D971&amp;$E971&amp;VLOOKUP($F971,key!$L$3:$M$15,2,FALSE)&amp;$G971&amp;N$6,'HVAC wts'!$H$7:$R$13254,11,FALSE)</f>
        <v>0</v>
      </c>
      <c r="O971" s="36">
        <f>VLOOKUP("HV_"&amp;$D971&amp;$E971&amp;VLOOKUP($F971,key!$L$3:$M$15,2,FALSE)&amp;$G971&amp;O$6,'HVAC wts'!$H$7:$R$13254,11,FALSE)</f>
        <v>0</v>
      </c>
      <c r="P971" s="36">
        <f>VLOOKUP("HV_"&amp;$D971&amp;$E971&amp;VLOOKUP($F971,key!$L$3:$M$15,2,FALSE)&amp;$G971&amp;P$6,'HVAC wts'!$H$7:$R$13254,11,FALSE)</f>
        <v>0</v>
      </c>
      <c r="Q971" s="36">
        <f>VLOOKUP("HV_"&amp;$D971&amp;$E971&amp;VLOOKUP($F971,key!$L$3:$M$15,2,FALSE)&amp;$G971&amp;Q$6,'HVAC wts'!$H$7:$R$13254,11,FALSE)</f>
        <v>0</v>
      </c>
      <c r="R971" s="36">
        <f>VLOOKUP("HV_"&amp;$D971&amp;$E971&amp;VLOOKUP($F971,key!$L$3:$M$15,2,FALSE)&amp;$G971&amp;R$6,'HVAC wts'!$H$7:$R$13254,11,FALSE)</f>
        <v>0</v>
      </c>
      <c r="S971" s="36">
        <f t="shared" si="115"/>
        <v>0</v>
      </c>
      <c r="T971" s="113"/>
      <c r="U971" s="113">
        <f>MATCH($A971&amp;U$6,'All applic'!$A$7:$A$59080,0)</f>
        <v>1035</v>
      </c>
      <c r="V971" s="113">
        <f>MATCH($A971&amp;V$6,'All applic'!$A$7:$A$59080,0)</f>
        <v>1036</v>
      </c>
      <c r="W971" s="113">
        <f>MATCH($A971&amp;W$6,'All applic'!$A$7:$A$59080,0)</f>
        <v>1038</v>
      </c>
      <c r="X971" s="113">
        <f>MATCH($A971&amp;X$6,'All applic'!$A$7:$A$59080,0)</f>
        <v>1037</v>
      </c>
      <c r="Y971" s="113">
        <f>MATCH($A971&amp;Y$6,'All applic'!$A$7:$A$59080,0)</f>
        <v>1035</v>
      </c>
      <c r="Z971" s="113">
        <f>MATCH($A971&amp;Z$6,'All applic'!$A$7:$A$59080,0)</f>
        <v>1038</v>
      </c>
      <c r="AA971" s="113"/>
      <c r="AB971" s="28">
        <f>INDEX('All applic'!$H$7:$H$59080,U971)</f>
        <v>1.02</v>
      </c>
      <c r="AC971" s="28">
        <f>INDEX('All applic'!$H$7:$H$59080,V971)</f>
        <v>0.76400000000000001</v>
      </c>
      <c r="AD971" s="28">
        <f>INDEX('All applic'!$H$7:$H$59080,W971)</f>
        <v>0.98399999999999999</v>
      </c>
      <c r="AE971" s="28">
        <f>INDEX('All applic'!$H$7:$H$59080,X971)</f>
        <v>0.55000000000000004</v>
      </c>
      <c r="AF971" s="28">
        <f>INDEX('All applic'!$H$7:$H$59080,Y971)</f>
        <v>1.02</v>
      </c>
      <c r="AG971" s="28">
        <f>INDEX('All applic'!$H$7:$H$59080,Z971)</f>
        <v>0.98399999999999999</v>
      </c>
      <c r="AH971" s="28"/>
      <c r="AI971" s="28">
        <f>INDEX('All applic'!$I$7:$I$59080,U971)</f>
        <v>2</v>
      </c>
      <c r="AJ971" s="28">
        <f>INDEX('All applic'!$I$7:$I$59080,V971)</f>
        <v>2</v>
      </c>
      <c r="AK971" s="28">
        <f>INDEX('All applic'!$I$7:$I$59080,W971)</f>
        <v>1</v>
      </c>
      <c r="AL971" s="28">
        <f>INDEX('All applic'!$I$7:$I$59080,X971)</f>
        <v>1</v>
      </c>
      <c r="AM971" s="28">
        <f>INDEX('All applic'!$I$7:$I$59080,Y971)</f>
        <v>2</v>
      </c>
      <c r="AN971" s="28">
        <f>INDEX('All applic'!$I$7:$I$59080,Z971)</f>
        <v>1</v>
      </c>
      <c r="AO971" s="113"/>
      <c r="AP971" s="113">
        <f>INDEX('All applic'!$J$7:$J$59080,U971)</f>
        <v>-3.4130000000000001E-2</v>
      </c>
      <c r="AQ971" s="113">
        <v>0</v>
      </c>
      <c r="AR971" s="113">
        <f>INDEX('All applic'!$J$7:$J$59080,W971)</f>
        <v>-3.4130000000000001E-2</v>
      </c>
      <c r="AS971" s="113">
        <v>0</v>
      </c>
      <c r="AT971" s="113">
        <v>0</v>
      </c>
      <c r="AU971" s="113">
        <v>0</v>
      </c>
    </row>
    <row r="972" spans="1:47" x14ac:dyDescent="0.25">
      <c r="A972" s="113" t="str">
        <f t="shared" si="110"/>
        <v>CFLDMoMH00CZ04</v>
      </c>
      <c r="B972" s="113" t="str">
        <f t="shared" si="111"/>
        <v>CFLSDGDMoCZ04MH00</v>
      </c>
      <c r="C972" s="113" t="s">
        <v>118</v>
      </c>
      <c r="D972" s="113" t="s">
        <v>131</v>
      </c>
      <c r="E972" s="113" t="s">
        <v>1651</v>
      </c>
      <c r="F972" s="89" t="s">
        <v>1652</v>
      </c>
      <c r="G972" s="113" t="s">
        <v>103</v>
      </c>
      <c r="H972" s="113" t="s">
        <v>1662</v>
      </c>
      <c r="I972" s="115">
        <f t="shared" si="112"/>
        <v>0</v>
      </c>
      <c r="J972" s="115">
        <f t="shared" si="113"/>
        <v>0</v>
      </c>
      <c r="K972" s="115">
        <f t="shared" si="114"/>
        <v>0</v>
      </c>
      <c r="L972" s="113"/>
      <c r="M972" s="36">
        <f>VLOOKUP("HV_"&amp;$D972&amp;$E972&amp;VLOOKUP($F972,key!$L$3:$M$16,2,FALSE)&amp;$G972&amp;M$6,'HVAC wts'!$H$7:$R$13254,11,FALSE)</f>
        <v>0</v>
      </c>
      <c r="N972" s="36">
        <f>VLOOKUP("HV_"&amp;$D972&amp;$E972&amp;VLOOKUP($F972,key!$L$3:$M$15,2,FALSE)&amp;$G972&amp;N$6,'HVAC wts'!$H$7:$R$13254,11,FALSE)</f>
        <v>0</v>
      </c>
      <c r="O972" s="36">
        <f>VLOOKUP("HV_"&amp;$D972&amp;$E972&amp;VLOOKUP($F972,key!$L$3:$M$15,2,FALSE)&amp;$G972&amp;O$6,'HVAC wts'!$H$7:$R$13254,11,FALSE)</f>
        <v>0</v>
      </c>
      <c r="P972" s="36">
        <f>VLOOKUP("HV_"&amp;$D972&amp;$E972&amp;VLOOKUP($F972,key!$L$3:$M$15,2,FALSE)&amp;$G972&amp;P$6,'HVAC wts'!$H$7:$R$13254,11,FALSE)</f>
        <v>0</v>
      </c>
      <c r="Q972" s="36">
        <f>VLOOKUP("HV_"&amp;$D972&amp;$E972&amp;VLOOKUP($F972,key!$L$3:$M$15,2,FALSE)&amp;$G972&amp;Q$6,'HVAC wts'!$H$7:$R$13254,11,FALSE)</f>
        <v>0</v>
      </c>
      <c r="R972" s="36">
        <f>VLOOKUP("HV_"&amp;$D972&amp;$E972&amp;VLOOKUP($F972,key!$L$3:$M$15,2,FALSE)&amp;$G972&amp;R$6,'HVAC wts'!$H$7:$R$13254,11,FALSE)</f>
        <v>0</v>
      </c>
      <c r="S972" s="36">
        <f t="shared" si="115"/>
        <v>0</v>
      </c>
      <c r="T972" s="113"/>
      <c r="U972" s="113">
        <f>MATCH($A972&amp;U$6,'All applic'!$A$7:$A$59080,0)</f>
        <v>1039</v>
      </c>
      <c r="V972" s="113">
        <f>MATCH($A972&amp;V$6,'All applic'!$A$7:$A$59080,0)</f>
        <v>1040</v>
      </c>
      <c r="W972" s="113">
        <f>MATCH($A972&amp;W$6,'All applic'!$A$7:$A$59080,0)</f>
        <v>1042</v>
      </c>
      <c r="X972" s="113">
        <f>MATCH($A972&amp;X$6,'All applic'!$A$7:$A$59080,0)</f>
        <v>1041</v>
      </c>
      <c r="Y972" s="113">
        <f>MATCH($A972&amp;Y$6,'All applic'!$A$7:$A$59080,0)</f>
        <v>1039</v>
      </c>
      <c r="Z972" s="113">
        <f>MATCH($A972&amp;Z$6,'All applic'!$A$7:$A$59080,0)</f>
        <v>1042</v>
      </c>
      <c r="AA972" s="113"/>
      <c r="AB972" s="28">
        <f>INDEX('All applic'!$H$7:$H$59080,U972)</f>
        <v>1.0960000000000001</v>
      </c>
      <c r="AC972" s="28">
        <f>INDEX('All applic'!$H$7:$H$59080,V972)</f>
        <v>0.83399999999999996</v>
      </c>
      <c r="AD972" s="28">
        <f>INDEX('All applic'!$H$7:$H$59080,W972)</f>
        <v>0.98799999999999999</v>
      </c>
      <c r="AE972" s="28">
        <f>INDEX('All applic'!$H$7:$H$59080,X972)</f>
        <v>0.626</v>
      </c>
      <c r="AF972" s="28">
        <f>INDEX('All applic'!$H$7:$H$59080,Y972)</f>
        <v>1.0960000000000001</v>
      </c>
      <c r="AG972" s="28">
        <f>INDEX('All applic'!$H$7:$H$59080,Z972)</f>
        <v>0.98799999999999999</v>
      </c>
      <c r="AH972" s="28"/>
      <c r="AI972" s="28">
        <f>INDEX('All applic'!$I$7:$I$59080,U972)</f>
        <v>2</v>
      </c>
      <c r="AJ972" s="28">
        <f>INDEX('All applic'!$I$7:$I$59080,V972)</f>
        <v>2</v>
      </c>
      <c r="AK972" s="28">
        <f>INDEX('All applic'!$I$7:$I$59080,W972)</f>
        <v>1.0227272727272727</v>
      </c>
      <c r="AL972" s="28">
        <f>INDEX('All applic'!$I$7:$I$59080,X972)</f>
        <v>1.0227272727272727</v>
      </c>
      <c r="AM972" s="28">
        <f>INDEX('All applic'!$I$7:$I$59080,Y972)</f>
        <v>2</v>
      </c>
      <c r="AN972" s="28">
        <f>INDEX('All applic'!$I$7:$I$59080,Z972)</f>
        <v>1.0227272727272727</v>
      </c>
      <c r="AO972" s="113"/>
      <c r="AP972" s="113">
        <f>INDEX('All applic'!$J$7:$J$59080,U972)</f>
        <v>-2.9399999999999999E-2</v>
      </c>
      <c r="AQ972" s="113">
        <v>0</v>
      </c>
      <c r="AR972" s="113">
        <f>INDEX('All applic'!$J$7:$J$59080,W972)</f>
        <v>-2.92E-2</v>
      </c>
      <c r="AS972" s="113">
        <v>0</v>
      </c>
      <c r="AT972" s="113">
        <v>0</v>
      </c>
      <c r="AU972" s="113">
        <v>0</v>
      </c>
    </row>
    <row r="973" spans="1:47" x14ac:dyDescent="0.25">
      <c r="A973" s="113" t="str">
        <f t="shared" si="110"/>
        <v>CFLDMoMH00CZ05</v>
      </c>
      <c r="B973" s="113" t="str">
        <f t="shared" si="111"/>
        <v>CFLSDGDMoCZ05MH00</v>
      </c>
      <c r="C973" s="113" t="s">
        <v>118</v>
      </c>
      <c r="D973" s="113" t="s">
        <v>131</v>
      </c>
      <c r="E973" s="113" t="s">
        <v>1651</v>
      </c>
      <c r="F973" s="89" t="s">
        <v>1652</v>
      </c>
      <c r="G973" s="113" t="s">
        <v>104</v>
      </c>
      <c r="H973" s="113" t="s">
        <v>1662</v>
      </c>
      <c r="I973" s="115">
        <f t="shared" si="112"/>
        <v>0</v>
      </c>
      <c r="J973" s="115">
        <f t="shared" si="113"/>
        <v>0</v>
      </c>
      <c r="K973" s="115">
        <f t="shared" si="114"/>
        <v>0</v>
      </c>
      <c r="L973" s="113"/>
      <c r="M973" s="36">
        <f>VLOOKUP("HV_"&amp;$D973&amp;$E973&amp;VLOOKUP($F973,key!$L$3:$M$16,2,FALSE)&amp;$G973&amp;M$6,'HVAC wts'!$H$7:$R$13254,11,FALSE)</f>
        <v>0</v>
      </c>
      <c r="N973" s="36">
        <f>VLOOKUP("HV_"&amp;$D973&amp;$E973&amp;VLOOKUP($F973,key!$L$3:$M$15,2,FALSE)&amp;$G973&amp;N$6,'HVAC wts'!$H$7:$R$13254,11,FALSE)</f>
        <v>0</v>
      </c>
      <c r="O973" s="36">
        <f>VLOOKUP("HV_"&amp;$D973&amp;$E973&amp;VLOOKUP($F973,key!$L$3:$M$15,2,FALSE)&amp;$G973&amp;O$6,'HVAC wts'!$H$7:$R$13254,11,FALSE)</f>
        <v>0</v>
      </c>
      <c r="P973" s="36">
        <f>VLOOKUP("HV_"&amp;$D973&amp;$E973&amp;VLOOKUP($F973,key!$L$3:$M$15,2,FALSE)&amp;$G973&amp;P$6,'HVAC wts'!$H$7:$R$13254,11,FALSE)</f>
        <v>0</v>
      </c>
      <c r="Q973" s="36">
        <f>VLOOKUP("HV_"&amp;$D973&amp;$E973&amp;VLOOKUP($F973,key!$L$3:$M$15,2,FALSE)&amp;$G973&amp;Q$6,'HVAC wts'!$H$7:$R$13254,11,FALSE)</f>
        <v>0</v>
      </c>
      <c r="R973" s="36">
        <f>VLOOKUP("HV_"&amp;$D973&amp;$E973&amp;VLOOKUP($F973,key!$L$3:$M$15,2,FALSE)&amp;$G973&amp;R$6,'HVAC wts'!$H$7:$R$13254,11,FALSE)</f>
        <v>0</v>
      </c>
      <c r="S973" s="36">
        <f t="shared" si="115"/>
        <v>0</v>
      </c>
      <c r="T973" s="113"/>
      <c r="U973" s="113">
        <f>MATCH($A973&amp;U$6,'All applic'!$A$7:$A$59080,0)</f>
        <v>1043</v>
      </c>
      <c r="V973" s="113">
        <f>MATCH($A973&amp;V$6,'All applic'!$A$7:$A$59080,0)</f>
        <v>1044</v>
      </c>
      <c r="W973" s="113">
        <f>MATCH($A973&amp;W$6,'All applic'!$A$7:$A$59080,0)</f>
        <v>1046</v>
      </c>
      <c r="X973" s="113">
        <f>MATCH($A973&amp;X$6,'All applic'!$A$7:$A$59080,0)</f>
        <v>1045</v>
      </c>
      <c r="Y973" s="113">
        <f>MATCH($A973&amp;Y$6,'All applic'!$A$7:$A$59080,0)</f>
        <v>1043</v>
      </c>
      <c r="Z973" s="113">
        <f>MATCH($A973&amp;Z$6,'All applic'!$A$7:$A$59080,0)</f>
        <v>1046</v>
      </c>
      <c r="AA973" s="113"/>
      <c r="AB973" s="28">
        <f>INDEX('All applic'!$H$7:$H$59080,U973)</f>
        <v>1.012</v>
      </c>
      <c r="AC973" s="28">
        <f>INDEX('All applic'!$H$7:$H$59080,V973)</f>
        <v>0.66200000000000003</v>
      </c>
      <c r="AD973" s="28">
        <f>INDEX('All applic'!$H$7:$H$59080,W973)</f>
        <v>0.98</v>
      </c>
      <c r="AE973" s="28">
        <f>INDEX('All applic'!$H$7:$H$59080,X973)</f>
        <v>0.436</v>
      </c>
      <c r="AF973" s="28">
        <f>INDEX('All applic'!$H$7:$H$59080,Y973)</f>
        <v>1.012</v>
      </c>
      <c r="AG973" s="28">
        <f>INDEX('All applic'!$H$7:$H$59080,Z973)</f>
        <v>0.98</v>
      </c>
      <c r="AH973" s="28"/>
      <c r="AI973" s="28">
        <f>INDEX('All applic'!$I$7:$I$59080,U973)</f>
        <v>2</v>
      </c>
      <c r="AJ973" s="28">
        <f>INDEX('All applic'!$I$7:$I$59080,V973)</f>
        <v>1.9318181818181821</v>
      </c>
      <c r="AK973" s="28">
        <f>INDEX('All applic'!$I$7:$I$59080,W973)</f>
        <v>1.0227272727272727</v>
      </c>
      <c r="AL973" s="28">
        <f>INDEX('All applic'!$I$7:$I$59080,X973)</f>
        <v>1.0227272727272727</v>
      </c>
      <c r="AM973" s="28">
        <f>INDEX('All applic'!$I$7:$I$59080,Y973)</f>
        <v>2</v>
      </c>
      <c r="AN973" s="28">
        <f>INDEX('All applic'!$I$7:$I$59080,Z973)</f>
        <v>1.0227272727272727</v>
      </c>
      <c r="AO973" s="113"/>
      <c r="AP973" s="113">
        <f>INDEX('All applic'!$J$7:$J$59080,U973)</f>
        <v>-3.4130000000000001E-2</v>
      </c>
      <c r="AQ973" s="113">
        <v>0</v>
      </c>
      <c r="AR973" s="113">
        <f>INDEX('All applic'!$J$7:$J$59080,W973)</f>
        <v>-3.4130000000000001E-2</v>
      </c>
      <c r="AS973" s="113">
        <v>0</v>
      </c>
      <c r="AT973" s="113">
        <v>0</v>
      </c>
      <c r="AU973" s="113">
        <v>0</v>
      </c>
    </row>
    <row r="974" spans="1:47" x14ac:dyDescent="0.25">
      <c r="A974" s="113" t="str">
        <f t="shared" si="110"/>
        <v>CFLDMoMH00CZ06</v>
      </c>
      <c r="B974" s="113" t="str">
        <f t="shared" si="111"/>
        <v>CFLSDGDMoCZ06MH00</v>
      </c>
      <c r="C974" s="113" t="s">
        <v>118</v>
      </c>
      <c r="D974" s="113" t="s">
        <v>131</v>
      </c>
      <c r="E974" s="113" t="s">
        <v>1651</v>
      </c>
      <c r="F974" s="89" t="s">
        <v>1652</v>
      </c>
      <c r="G974" s="113" t="s">
        <v>105</v>
      </c>
      <c r="H974" s="113" t="s">
        <v>1662</v>
      </c>
      <c r="I974" s="115">
        <f t="shared" si="112"/>
        <v>0</v>
      </c>
      <c r="J974" s="115">
        <f t="shared" si="113"/>
        <v>0</v>
      </c>
      <c r="K974" s="115">
        <f t="shared" si="114"/>
        <v>0</v>
      </c>
      <c r="L974" s="113"/>
      <c r="M974" s="36">
        <f>VLOOKUP("HV_"&amp;$D974&amp;$E974&amp;VLOOKUP($F974,key!$L$3:$M$16,2,FALSE)&amp;$G974&amp;M$6,'HVAC wts'!$H$7:$R$13254,11,FALSE)</f>
        <v>0</v>
      </c>
      <c r="N974" s="36">
        <f>VLOOKUP("HV_"&amp;$D974&amp;$E974&amp;VLOOKUP($F974,key!$L$3:$M$15,2,FALSE)&amp;$G974&amp;N$6,'HVAC wts'!$H$7:$R$13254,11,FALSE)</f>
        <v>0</v>
      </c>
      <c r="O974" s="36">
        <f>VLOOKUP("HV_"&amp;$D974&amp;$E974&amp;VLOOKUP($F974,key!$L$3:$M$15,2,FALSE)&amp;$G974&amp;O$6,'HVAC wts'!$H$7:$R$13254,11,FALSE)</f>
        <v>0</v>
      </c>
      <c r="P974" s="36">
        <f>VLOOKUP("HV_"&amp;$D974&amp;$E974&amp;VLOOKUP($F974,key!$L$3:$M$15,2,FALSE)&amp;$G974&amp;P$6,'HVAC wts'!$H$7:$R$13254,11,FALSE)</f>
        <v>0</v>
      </c>
      <c r="Q974" s="36">
        <f>VLOOKUP("HV_"&amp;$D974&amp;$E974&amp;VLOOKUP($F974,key!$L$3:$M$15,2,FALSE)&amp;$G974&amp;Q$6,'HVAC wts'!$H$7:$R$13254,11,FALSE)</f>
        <v>0</v>
      </c>
      <c r="R974" s="36">
        <f>VLOOKUP("HV_"&amp;$D974&amp;$E974&amp;VLOOKUP($F974,key!$L$3:$M$15,2,FALSE)&amp;$G974&amp;R$6,'HVAC wts'!$H$7:$R$13254,11,FALSE)</f>
        <v>0</v>
      </c>
      <c r="S974" s="36">
        <f t="shared" si="115"/>
        <v>0</v>
      </c>
      <c r="T974" s="113"/>
      <c r="U974" s="113">
        <f>MATCH($A974&amp;U$6,'All applic'!$A$7:$A$59080,0)</f>
        <v>1047</v>
      </c>
      <c r="V974" s="113">
        <f>MATCH($A974&amp;V$6,'All applic'!$A$7:$A$59080,0)</f>
        <v>1048</v>
      </c>
      <c r="W974" s="113">
        <f>MATCH($A974&amp;W$6,'All applic'!$A$7:$A$59080,0)</f>
        <v>1050</v>
      </c>
      <c r="X974" s="113">
        <f>MATCH($A974&amp;X$6,'All applic'!$A$7:$A$59080,0)</f>
        <v>1049</v>
      </c>
      <c r="Y974" s="113">
        <f>MATCH($A974&amp;Y$6,'All applic'!$A$7:$A$59080,0)</f>
        <v>1047</v>
      </c>
      <c r="Z974" s="113">
        <f>MATCH($A974&amp;Z$6,'All applic'!$A$7:$A$59080,0)</f>
        <v>1050</v>
      </c>
      <c r="AA974" s="113"/>
      <c r="AB974" s="28">
        <f>INDEX('All applic'!$H$7:$H$59080,U974)</f>
        <v>1.1220000000000001</v>
      </c>
      <c r="AC974" s="28">
        <f>INDEX('All applic'!$H$7:$H$59080,V974)</f>
        <v>0.92800000000000005</v>
      </c>
      <c r="AD974" s="28">
        <f>INDEX('All applic'!$H$7:$H$59080,W974)</f>
        <v>0.99199999999999999</v>
      </c>
      <c r="AE974" s="28">
        <f>INDEX('All applic'!$H$7:$H$59080,X974)</f>
        <v>0.68400000000000005</v>
      </c>
      <c r="AF974" s="28">
        <f>INDEX('All applic'!$H$7:$H$59080,Y974)</f>
        <v>1.1220000000000001</v>
      </c>
      <c r="AG974" s="28">
        <f>INDEX('All applic'!$H$7:$H$59080,Z974)</f>
        <v>0.99199999999999999</v>
      </c>
      <c r="AH974" s="28"/>
      <c r="AI974" s="28">
        <f>INDEX('All applic'!$I$7:$I$59080,U974)</f>
        <v>1.75</v>
      </c>
      <c r="AJ974" s="28">
        <f>INDEX('All applic'!$I$7:$I$59080,V974)</f>
        <v>1.7272727272727273</v>
      </c>
      <c r="AK974" s="28">
        <f>INDEX('All applic'!$I$7:$I$59080,W974)</f>
        <v>1</v>
      </c>
      <c r="AL974" s="28">
        <f>INDEX('All applic'!$I$7:$I$59080,X974)</f>
        <v>1.0227272727272727</v>
      </c>
      <c r="AM974" s="28">
        <f>INDEX('All applic'!$I$7:$I$59080,Y974)</f>
        <v>1.75</v>
      </c>
      <c r="AN974" s="28">
        <f>INDEX('All applic'!$I$7:$I$59080,Z974)</f>
        <v>1</v>
      </c>
      <c r="AO974" s="113"/>
      <c r="AP974" s="113">
        <f>INDEX('All applic'!$J$7:$J$59080,U974)</f>
        <v>-2.52E-2</v>
      </c>
      <c r="AQ974" s="113">
        <v>0</v>
      </c>
      <c r="AR974" s="113">
        <f>INDEX('All applic'!$J$7:$J$59080,W974)</f>
        <v>-2.52E-2</v>
      </c>
      <c r="AS974" s="113">
        <v>0</v>
      </c>
      <c r="AT974" s="113">
        <v>0</v>
      </c>
      <c r="AU974" s="113">
        <v>0</v>
      </c>
    </row>
    <row r="975" spans="1:47" x14ac:dyDescent="0.25">
      <c r="A975" s="113" t="str">
        <f t="shared" si="110"/>
        <v>CFLDMoMH00CZ07</v>
      </c>
      <c r="B975" s="113" t="str">
        <f t="shared" si="111"/>
        <v>CFLSDGDMoCZ07MH00</v>
      </c>
      <c r="C975" s="113" t="s">
        <v>118</v>
      </c>
      <c r="D975" s="113" t="s">
        <v>131</v>
      </c>
      <c r="E975" s="113" t="s">
        <v>1651</v>
      </c>
      <c r="F975" s="89" t="s">
        <v>1652</v>
      </c>
      <c r="G975" s="113" t="s">
        <v>106</v>
      </c>
      <c r="H975" s="113" t="s">
        <v>1662</v>
      </c>
      <c r="I975" s="115">
        <f t="shared" si="112"/>
        <v>1.0017308442996924</v>
      </c>
      <c r="J975" s="115">
        <f t="shared" si="113"/>
        <v>1.180636695568418</v>
      </c>
      <c r="K975" s="115">
        <f t="shared" si="114"/>
        <v>-1.5010309278350516E-2</v>
      </c>
      <c r="L975" s="113"/>
      <c r="M975" s="36">
        <f>VLOOKUP("HV_"&amp;$D975&amp;$E975&amp;VLOOKUP($F975,key!$L$3:$M$16,2,FALSE)&amp;$G975&amp;M$6,'HVAC wts'!$H$7:$R$13254,11,FALSE)</f>
        <v>3813.8576000000003</v>
      </c>
      <c r="N975" s="36">
        <f>VLOOKUP("HV_"&amp;$D975&amp;$E975&amp;VLOOKUP($F975,key!$L$3:$M$15,2,FALSE)&amp;$G975&amp;N$6,'HVAC wts'!$H$7:$R$13254,11,FALSE)</f>
        <v>544.83680000000004</v>
      </c>
      <c r="O975" s="36">
        <f>VLOOKUP("HV_"&amp;$D975&amp;$E975&amp;VLOOKUP($F975,key!$L$3:$M$15,2,FALSE)&amp;$G975&amp;O$6,'HVAC wts'!$H$7:$R$13254,11,FALSE)</f>
        <v>13606.0736</v>
      </c>
      <c r="P975" s="36">
        <f>VLOOKUP("HV_"&amp;$D975&amp;$E975&amp;VLOOKUP($F975,key!$L$3:$M$15,2,FALSE)&amp;$G975&amp;P$6,'HVAC wts'!$H$7:$R$13254,11,FALSE)</f>
        <v>1943.7248000000002</v>
      </c>
      <c r="Q975" s="36">
        <f>VLOOKUP("HV_"&amp;$D975&amp;$E975&amp;VLOOKUP($F975,key!$L$3:$M$15,2,FALSE)&amp;$G975&amp;Q$6,'HVAC wts'!$H$7:$R$13254,11,FALSE)</f>
        <v>926.22256000000016</v>
      </c>
      <c r="R975" s="36">
        <f>VLOOKUP("HV_"&amp;$D975&amp;$E975&amp;VLOOKUP($F975,key!$L$3:$M$15,2,FALSE)&amp;$G975&amp;R$6,'HVAC wts'!$H$7:$R$13254,11,FALSE)</f>
        <v>3304.3321599999999</v>
      </c>
      <c r="S975" s="36">
        <f t="shared" si="115"/>
        <v>24139.04752</v>
      </c>
      <c r="T975" s="113"/>
      <c r="U975" s="113">
        <f>MATCH($A975&amp;U$6,'All applic'!$A$7:$A$59080,0)</f>
        <v>1051</v>
      </c>
      <c r="V975" s="113">
        <f>MATCH($A975&amp;V$6,'All applic'!$A$7:$A$59080,0)</f>
        <v>1052</v>
      </c>
      <c r="W975" s="113">
        <f>MATCH($A975&amp;W$6,'All applic'!$A$7:$A$59080,0)</f>
        <v>1054</v>
      </c>
      <c r="X975" s="113">
        <f>MATCH($A975&amp;X$6,'All applic'!$A$7:$A$59080,0)</f>
        <v>1053</v>
      </c>
      <c r="Y975" s="113">
        <f>MATCH($A975&amp;Y$6,'All applic'!$A$7:$A$59080,0)</f>
        <v>1051</v>
      </c>
      <c r="Z975" s="113">
        <f>MATCH($A975&amp;Z$6,'All applic'!$A$7:$A$59080,0)</f>
        <v>1054</v>
      </c>
      <c r="AA975" s="113"/>
      <c r="AB975" s="28">
        <f>INDEX('All applic'!$H$7:$H$59080,U975)</f>
        <v>1.1339999999999999</v>
      </c>
      <c r="AC975" s="28">
        <f>INDEX('All applic'!$H$7:$H$59080,V975)</f>
        <v>0.98399999999999999</v>
      </c>
      <c r="AD975" s="28">
        <f>INDEX('All applic'!$H$7:$H$59080,W975)</f>
        <v>0.996</v>
      </c>
      <c r="AE975" s="28">
        <f>INDEX('All applic'!$H$7:$H$59080,X975)</f>
        <v>0.73399999999999999</v>
      </c>
      <c r="AF975" s="28">
        <f>INDEX('All applic'!$H$7:$H$59080,Y975)</f>
        <v>1.1339999999999999</v>
      </c>
      <c r="AG975" s="28">
        <f>INDEX('All applic'!$H$7:$H$59080,Z975)</f>
        <v>0.996</v>
      </c>
      <c r="AH975" s="28"/>
      <c r="AI975" s="28">
        <f>INDEX('All applic'!$I$7:$I$59080,U975)</f>
        <v>1.75</v>
      </c>
      <c r="AJ975" s="28">
        <f>INDEX('All applic'!$I$7:$I$59080,V975)</f>
        <v>1.7727272727272729</v>
      </c>
      <c r="AK975" s="28">
        <f>INDEX('All applic'!$I$7:$I$59080,W975)</f>
        <v>1.0227272727272727</v>
      </c>
      <c r="AL975" s="28">
        <f>INDEX('All applic'!$I$7:$I$59080,X975)</f>
        <v>1</v>
      </c>
      <c r="AM975" s="28">
        <f>INDEX('All applic'!$I$7:$I$59080,Y975)</f>
        <v>1.75</v>
      </c>
      <c r="AN975" s="28">
        <f>INDEX('All applic'!$I$7:$I$59080,Z975)</f>
        <v>1.0227272727272727</v>
      </c>
      <c r="AO975" s="113"/>
      <c r="AP975" s="113">
        <f>INDEX('All applic'!$J$7:$J$59080,U975)</f>
        <v>-2.0799999999999999E-2</v>
      </c>
      <c r="AQ975" s="113">
        <v>0</v>
      </c>
      <c r="AR975" s="113">
        <f>INDEX('All applic'!$J$7:$J$59080,W975)</f>
        <v>-2.0799999999999999E-2</v>
      </c>
      <c r="AS975" s="113">
        <v>0</v>
      </c>
      <c r="AT975" s="113">
        <v>0</v>
      </c>
      <c r="AU975" s="113">
        <v>0</v>
      </c>
    </row>
    <row r="976" spans="1:47" x14ac:dyDescent="0.25">
      <c r="A976" s="113" t="str">
        <f t="shared" si="110"/>
        <v>CFLDMoMH00CZ08</v>
      </c>
      <c r="B976" s="113" t="str">
        <f t="shared" si="111"/>
        <v>CFLSDGDMoCZ08MH00</v>
      </c>
      <c r="C976" s="113" t="s">
        <v>118</v>
      </c>
      <c r="D976" s="113" t="s">
        <v>131</v>
      </c>
      <c r="E976" s="113" t="s">
        <v>1651</v>
      </c>
      <c r="F976" s="89" t="s">
        <v>1652</v>
      </c>
      <c r="G976" s="113" t="s">
        <v>107</v>
      </c>
      <c r="H976" s="113" t="s">
        <v>1662</v>
      </c>
      <c r="I976" s="115">
        <f t="shared" si="112"/>
        <v>1.0703134020618557</v>
      </c>
      <c r="J976" s="115">
        <f t="shared" si="113"/>
        <v>1.4937207122774132</v>
      </c>
      <c r="K976" s="115">
        <f t="shared" si="114"/>
        <v>-1.415298969072165E-2</v>
      </c>
      <c r="L976" s="113"/>
      <c r="M976" s="36">
        <f>VLOOKUP("HV_"&amp;$D976&amp;$E976&amp;VLOOKUP($F976,key!$L$3:$M$16,2,FALSE)&amp;$G976&amp;M$6,'HVAC wts'!$H$7:$R$13254,11,FALSE)</f>
        <v>937.10399999999993</v>
      </c>
      <c r="N976" s="36">
        <f>VLOOKUP("HV_"&amp;$D976&amp;$E976&amp;VLOOKUP($F976,key!$L$3:$M$15,2,FALSE)&amp;$G976&amp;N$6,'HVAC wts'!$H$7:$R$13254,11,FALSE)</f>
        <v>133.87200000000001</v>
      </c>
      <c r="O976" s="36">
        <f>VLOOKUP("HV_"&amp;$D976&amp;$E976&amp;VLOOKUP($F976,key!$L$3:$M$15,2,FALSE)&amp;$G976&amp;O$6,'HVAC wts'!$H$7:$R$13254,11,FALSE)</f>
        <v>624.73599999999999</v>
      </c>
      <c r="P976" s="36">
        <f>VLOOKUP("HV_"&amp;$D976&amp;$E976&amp;VLOOKUP($F976,key!$L$3:$M$15,2,FALSE)&amp;$G976&amp;P$6,'HVAC wts'!$H$7:$R$13254,11,FALSE)</f>
        <v>89.248000000000005</v>
      </c>
      <c r="Q976" s="36">
        <f>VLOOKUP("HV_"&amp;$D976&amp;$E976&amp;VLOOKUP($F976,key!$L$3:$M$15,2,FALSE)&amp;$G976&amp;Q$6,'HVAC wts'!$H$7:$R$13254,11,FALSE)</f>
        <v>227.58240000000001</v>
      </c>
      <c r="R976" s="36">
        <f>VLOOKUP("HV_"&amp;$D976&amp;$E976&amp;VLOOKUP($F976,key!$L$3:$M$15,2,FALSE)&amp;$G976&amp;R$6,'HVAC wts'!$H$7:$R$13254,11,FALSE)</f>
        <v>151.72160000000002</v>
      </c>
      <c r="S976" s="36">
        <f t="shared" si="115"/>
        <v>2164.2640000000001</v>
      </c>
      <c r="T976" s="113"/>
      <c r="U976" s="113">
        <f>MATCH($A976&amp;U$6,'All applic'!$A$7:$A$59080,0)</f>
        <v>1055</v>
      </c>
      <c r="V976" s="113">
        <f>MATCH($A976&amp;V$6,'All applic'!$A$7:$A$59080,0)</f>
        <v>1056</v>
      </c>
      <c r="W976" s="113">
        <f>MATCH($A976&amp;W$6,'All applic'!$A$7:$A$59080,0)</f>
        <v>1058</v>
      </c>
      <c r="X976" s="113">
        <f>MATCH($A976&amp;X$6,'All applic'!$A$7:$A$59080,0)</f>
        <v>1057</v>
      </c>
      <c r="Y976" s="113">
        <f>MATCH($A976&amp;Y$6,'All applic'!$A$7:$A$59080,0)</f>
        <v>1055</v>
      </c>
      <c r="Z976" s="113">
        <f>MATCH($A976&amp;Z$6,'All applic'!$A$7:$A$59080,0)</f>
        <v>1058</v>
      </c>
      <c r="AA976" s="113"/>
      <c r="AB976" s="28">
        <f>INDEX('All applic'!$H$7:$H$59080,U976)</f>
        <v>1.1499999999999999</v>
      </c>
      <c r="AC976" s="28">
        <f>INDEX('All applic'!$H$7:$H$59080,V976)</f>
        <v>1.01</v>
      </c>
      <c r="AD976" s="28">
        <f>INDEX('All applic'!$H$7:$H$59080,W976)</f>
        <v>0.998</v>
      </c>
      <c r="AE976" s="28">
        <f>INDEX('All applic'!$H$7:$H$59080,X976)</f>
        <v>0.75</v>
      </c>
      <c r="AF976" s="28">
        <f>INDEX('All applic'!$H$7:$H$59080,Y976)</f>
        <v>1.1499999999999999</v>
      </c>
      <c r="AG976" s="28">
        <f>INDEX('All applic'!$H$7:$H$59080,Z976)</f>
        <v>0.998</v>
      </c>
      <c r="AH976" s="28"/>
      <c r="AI976" s="28">
        <f>INDEX('All applic'!$I$7:$I$59080,U976)</f>
        <v>1.8181818181818183</v>
      </c>
      <c r="AJ976" s="28">
        <f>INDEX('All applic'!$I$7:$I$59080,V976)</f>
        <v>1.8636363636363638</v>
      </c>
      <c r="AK976" s="28">
        <f>INDEX('All applic'!$I$7:$I$59080,W976)</f>
        <v>1</v>
      </c>
      <c r="AL976" s="28">
        <f>INDEX('All applic'!$I$7:$I$59080,X976)</f>
        <v>1</v>
      </c>
      <c r="AM976" s="28">
        <f>INDEX('All applic'!$I$7:$I$59080,Y976)</f>
        <v>1.8181818181818183</v>
      </c>
      <c r="AN976" s="28">
        <f>INDEX('All applic'!$I$7:$I$59080,Z976)</f>
        <v>1</v>
      </c>
      <c r="AO976" s="113"/>
      <c r="AP976" s="113">
        <f>INDEX('All applic'!$J$7:$J$59080,U976)</f>
        <v>-1.9620000000000002E-2</v>
      </c>
      <c r="AQ976" s="113">
        <v>0</v>
      </c>
      <c r="AR976" s="113">
        <f>INDEX('All applic'!$J$7:$J$59080,W976)</f>
        <v>-1.9600000000000003E-2</v>
      </c>
      <c r="AS976" s="113">
        <v>0</v>
      </c>
      <c r="AT976" s="113">
        <v>0</v>
      </c>
      <c r="AU976" s="113">
        <v>0</v>
      </c>
    </row>
    <row r="977" spans="1:47" x14ac:dyDescent="0.25">
      <c r="A977" s="113" t="str">
        <f t="shared" si="110"/>
        <v>CFLDMoMH00CZ09</v>
      </c>
      <c r="B977" s="113" t="str">
        <f t="shared" si="111"/>
        <v>CFLSDGDMoCZ09MH00</v>
      </c>
      <c r="C977" s="113" t="s">
        <v>118</v>
      </c>
      <c r="D977" s="113" t="s">
        <v>131</v>
      </c>
      <c r="E977" s="113" t="s">
        <v>1651</v>
      </c>
      <c r="F977" s="89" t="s">
        <v>1652</v>
      </c>
      <c r="G977" s="113" t="s">
        <v>108</v>
      </c>
      <c r="H977" s="113" t="s">
        <v>1662</v>
      </c>
      <c r="I977" s="115">
        <f t="shared" si="112"/>
        <v>0</v>
      </c>
      <c r="J977" s="115">
        <f t="shared" si="113"/>
        <v>0</v>
      </c>
      <c r="K977" s="115">
        <f t="shared" si="114"/>
        <v>0</v>
      </c>
      <c r="L977" s="113"/>
      <c r="M977" s="36">
        <f>VLOOKUP("HV_"&amp;$D977&amp;$E977&amp;VLOOKUP($F977,key!$L$3:$M$16,2,FALSE)&amp;$G977&amp;M$6,'HVAC wts'!$H$7:$R$13254,11,FALSE)</f>
        <v>0</v>
      </c>
      <c r="N977" s="36">
        <f>VLOOKUP("HV_"&amp;$D977&amp;$E977&amp;VLOOKUP($F977,key!$L$3:$M$15,2,FALSE)&amp;$G977&amp;N$6,'HVAC wts'!$H$7:$R$13254,11,FALSE)</f>
        <v>0</v>
      </c>
      <c r="O977" s="36">
        <f>VLOOKUP("HV_"&amp;$D977&amp;$E977&amp;VLOOKUP($F977,key!$L$3:$M$15,2,FALSE)&amp;$G977&amp;O$6,'HVAC wts'!$H$7:$R$13254,11,FALSE)</f>
        <v>0</v>
      </c>
      <c r="P977" s="36">
        <f>VLOOKUP("HV_"&amp;$D977&amp;$E977&amp;VLOOKUP($F977,key!$L$3:$M$15,2,FALSE)&amp;$G977&amp;P$6,'HVAC wts'!$H$7:$R$13254,11,FALSE)</f>
        <v>0</v>
      </c>
      <c r="Q977" s="36">
        <f>VLOOKUP("HV_"&amp;$D977&amp;$E977&amp;VLOOKUP($F977,key!$L$3:$M$15,2,FALSE)&amp;$G977&amp;Q$6,'HVAC wts'!$H$7:$R$13254,11,FALSE)</f>
        <v>0</v>
      </c>
      <c r="R977" s="36">
        <f>VLOOKUP("HV_"&amp;$D977&amp;$E977&amp;VLOOKUP($F977,key!$L$3:$M$15,2,FALSE)&amp;$G977&amp;R$6,'HVAC wts'!$H$7:$R$13254,11,FALSE)</f>
        <v>0</v>
      </c>
      <c r="S977" s="36">
        <f t="shared" si="115"/>
        <v>0</v>
      </c>
      <c r="T977" s="113"/>
      <c r="U977" s="113">
        <f>MATCH($A977&amp;U$6,'All applic'!$A$7:$A$59080,0)</f>
        <v>1059</v>
      </c>
      <c r="V977" s="113">
        <f>MATCH($A977&amp;V$6,'All applic'!$A$7:$A$59080,0)</f>
        <v>1060</v>
      </c>
      <c r="W977" s="113">
        <f>MATCH($A977&amp;W$6,'All applic'!$A$7:$A$59080,0)</f>
        <v>1062</v>
      </c>
      <c r="X977" s="113">
        <f>MATCH($A977&amp;X$6,'All applic'!$A$7:$A$59080,0)</f>
        <v>1061</v>
      </c>
      <c r="Y977" s="113">
        <f>MATCH($A977&amp;Y$6,'All applic'!$A$7:$A$59080,0)</f>
        <v>1059</v>
      </c>
      <c r="Z977" s="113">
        <f>MATCH($A977&amp;Z$6,'All applic'!$A$7:$A$59080,0)</f>
        <v>1062</v>
      </c>
      <c r="AA977" s="113"/>
      <c r="AB977" s="28">
        <f>INDEX('All applic'!$H$7:$H$59080,U977)</f>
        <v>1.1599999999999999</v>
      </c>
      <c r="AC977" s="28">
        <f>INDEX('All applic'!$H$7:$H$59080,V977)</f>
        <v>1.002</v>
      </c>
      <c r="AD977" s="28">
        <f>INDEX('All applic'!$H$7:$H$59080,W977)</f>
        <v>0.99399999999999999</v>
      </c>
      <c r="AE977" s="28">
        <f>INDEX('All applic'!$H$7:$H$59080,X977)</f>
        <v>0.72599999999999998</v>
      </c>
      <c r="AF977" s="28">
        <f>INDEX('All applic'!$H$7:$H$59080,Y977)</f>
        <v>1.1599999999999999</v>
      </c>
      <c r="AG977" s="28">
        <f>INDEX('All applic'!$H$7:$H$59080,Z977)</f>
        <v>0.99399999999999999</v>
      </c>
      <c r="AH977" s="28"/>
      <c r="AI977" s="28">
        <f>INDEX('All applic'!$I$7:$I$59080,U977)</f>
        <v>1.8181818181818183</v>
      </c>
      <c r="AJ977" s="28">
        <f>INDEX('All applic'!$I$7:$I$59080,V977)</f>
        <v>1.8181818181818183</v>
      </c>
      <c r="AK977" s="28">
        <f>INDEX('All applic'!$I$7:$I$59080,W977)</f>
        <v>1.0227272727272727</v>
      </c>
      <c r="AL977" s="28">
        <f>INDEX('All applic'!$I$7:$I$59080,X977)</f>
        <v>1</v>
      </c>
      <c r="AM977" s="28">
        <f>INDEX('All applic'!$I$7:$I$59080,Y977)</f>
        <v>1.8181818181818183</v>
      </c>
      <c r="AN977" s="28">
        <f>INDEX('All applic'!$I$7:$I$59080,Z977)</f>
        <v>1.0227272727272727</v>
      </c>
      <c r="AO977" s="113"/>
      <c r="AP977" s="113">
        <f>INDEX('All applic'!$J$7:$J$59080,U977)</f>
        <v>-2.1600000000000001E-2</v>
      </c>
      <c r="AQ977" s="113">
        <v>0</v>
      </c>
      <c r="AR977" s="113">
        <f>INDEX('All applic'!$J$7:$J$59080,W977)</f>
        <v>-2.1600000000000001E-2</v>
      </c>
      <c r="AS977" s="113">
        <v>0</v>
      </c>
      <c r="AT977" s="113">
        <v>0</v>
      </c>
      <c r="AU977" s="113">
        <v>0</v>
      </c>
    </row>
    <row r="978" spans="1:47" x14ac:dyDescent="0.25">
      <c r="A978" s="113" t="str">
        <f t="shared" si="110"/>
        <v>CFLDMoMH00CZ10</v>
      </c>
      <c r="B978" s="113" t="str">
        <f t="shared" si="111"/>
        <v>CFLSDGDMoCZ10MH00</v>
      </c>
      <c r="C978" s="113" t="s">
        <v>118</v>
      </c>
      <c r="D978" s="113" t="s">
        <v>131</v>
      </c>
      <c r="E978" s="113" t="s">
        <v>1651</v>
      </c>
      <c r="F978" s="89" t="s">
        <v>1652</v>
      </c>
      <c r="G978" s="113" t="s">
        <v>109</v>
      </c>
      <c r="H978" s="113" t="s">
        <v>1662</v>
      </c>
      <c r="I978" s="115">
        <f t="shared" si="112"/>
        <v>1.1474651679959129</v>
      </c>
      <c r="J978" s="115">
        <f t="shared" si="113"/>
        <v>1.7272622549286205</v>
      </c>
      <c r="K978" s="115">
        <f t="shared" si="114"/>
        <v>-1.599986313275396E-2</v>
      </c>
      <c r="L978" s="113"/>
      <c r="M978" s="36">
        <f>VLOOKUP("HV_"&amp;$D978&amp;$E978&amp;VLOOKUP($F978,key!$L$3:$M$16,2,FALSE)&amp;$G978&amp;M$6,'HVAC wts'!$H$7:$R$13254,11,FALSE)</f>
        <v>13923.287</v>
      </c>
      <c r="N978" s="36">
        <f>VLOOKUP("HV_"&amp;$D978&amp;$E978&amp;VLOOKUP($F978,key!$L$3:$M$15,2,FALSE)&amp;$G978&amp;N$6,'HVAC wts'!$H$7:$R$13254,11,FALSE)</f>
        <v>1989.0410000000002</v>
      </c>
      <c r="O978" s="36">
        <f>VLOOKUP("HV_"&amp;$D978&amp;$E978&amp;VLOOKUP($F978,key!$L$3:$M$15,2,FALSE)&amp;$G978&amp;O$6,'HVAC wts'!$H$7:$R$13254,11,FALSE)</f>
        <v>2338.5389999999998</v>
      </c>
      <c r="P978" s="36">
        <f>VLOOKUP("HV_"&amp;$D978&amp;$E978&amp;VLOOKUP($F978,key!$L$3:$M$15,2,FALSE)&amp;$G978&amp;P$6,'HVAC wts'!$H$7:$R$13254,11,FALSE)</f>
        <v>334.077</v>
      </c>
      <c r="Q978" s="36">
        <f>VLOOKUP("HV_"&amp;$D978&amp;$E978&amp;VLOOKUP($F978,key!$L$3:$M$15,2,FALSE)&amp;$G978&amp;Q$6,'HVAC wts'!$H$7:$R$13254,11,FALSE)</f>
        <v>3381.3697000000002</v>
      </c>
      <c r="R978" s="36">
        <f>VLOOKUP("HV_"&amp;$D978&amp;$E978&amp;VLOOKUP($F978,key!$L$3:$M$15,2,FALSE)&amp;$G978&amp;R$6,'HVAC wts'!$H$7:$R$13254,11,FALSE)</f>
        <v>567.93089999999995</v>
      </c>
      <c r="S978" s="36">
        <f t="shared" si="115"/>
        <v>22534.244600000002</v>
      </c>
      <c r="T978" s="113"/>
      <c r="U978" s="113">
        <f>MATCH($A978&amp;U$6,'All applic'!$A$7:$A$59080,0)</f>
        <v>1063</v>
      </c>
      <c r="V978" s="113">
        <f>MATCH($A978&amp;V$6,'All applic'!$A$7:$A$59080,0)</f>
        <v>1064</v>
      </c>
      <c r="W978" s="113">
        <f>MATCH($A978&amp;W$6,'All applic'!$A$7:$A$59080,0)</f>
        <v>1066</v>
      </c>
      <c r="X978" s="113">
        <f>MATCH($A978&amp;X$6,'All applic'!$A$7:$A$59080,0)</f>
        <v>1065</v>
      </c>
      <c r="Y978" s="113">
        <f>MATCH($A978&amp;Y$6,'All applic'!$A$7:$A$59080,0)</f>
        <v>1063</v>
      </c>
      <c r="Z978" s="113">
        <f>MATCH($A978&amp;Z$6,'All applic'!$A$7:$A$59080,0)</f>
        <v>1066</v>
      </c>
      <c r="AA978" s="113"/>
      <c r="AB978" s="28">
        <f>INDEX('All applic'!$H$7:$H$59080,U978)</f>
        <v>1.196</v>
      </c>
      <c r="AC978" s="28">
        <f>INDEX('All applic'!$H$7:$H$59080,V978)</f>
        <v>1.018</v>
      </c>
      <c r="AD978" s="28">
        <f>INDEX('All applic'!$H$7:$H$59080,W978)</f>
        <v>0.996</v>
      </c>
      <c r="AE978" s="28">
        <f>INDEX('All applic'!$H$7:$H$59080,X978)</f>
        <v>0.72199999999999998</v>
      </c>
      <c r="AF978" s="28">
        <f>INDEX('All applic'!$H$7:$H$59080,Y978)</f>
        <v>1.196</v>
      </c>
      <c r="AG978" s="28">
        <f>INDEX('All applic'!$H$7:$H$59080,Z978)</f>
        <v>0.996</v>
      </c>
      <c r="AH978" s="28"/>
      <c r="AI978" s="28">
        <f>INDEX('All applic'!$I$7:$I$59080,U978)</f>
        <v>1.8409090909090911</v>
      </c>
      <c r="AJ978" s="28">
        <f>INDEX('All applic'!$I$7:$I$59080,V978)</f>
        <v>1.8863636363636365</v>
      </c>
      <c r="AK978" s="28">
        <f>INDEX('All applic'!$I$7:$I$59080,W978)</f>
        <v>1.0227272727272727</v>
      </c>
      <c r="AL978" s="28">
        <f>INDEX('All applic'!$I$7:$I$59080,X978)</f>
        <v>1.0227272727272727</v>
      </c>
      <c r="AM978" s="28">
        <f>INDEX('All applic'!$I$7:$I$59080,Y978)</f>
        <v>1.8409090909090911</v>
      </c>
      <c r="AN978" s="28">
        <f>INDEX('All applic'!$I$7:$I$59080,Z978)</f>
        <v>1.0227272727272727</v>
      </c>
      <c r="AO978" s="113"/>
      <c r="AP978" s="113">
        <f>INDEX('All applic'!$J$7:$J$59080,U978)</f>
        <v>-2.2200000000000001E-2</v>
      </c>
      <c r="AQ978" s="113">
        <v>0</v>
      </c>
      <c r="AR978" s="113">
        <f>INDEX('All applic'!$J$7:$J$59080,W978)</f>
        <v>-2.1999999999999999E-2</v>
      </c>
      <c r="AS978" s="113">
        <v>0</v>
      </c>
      <c r="AT978" s="113">
        <v>0</v>
      </c>
      <c r="AU978" s="113">
        <v>0</v>
      </c>
    </row>
    <row r="979" spans="1:47" x14ac:dyDescent="0.25">
      <c r="A979" s="113" t="str">
        <f t="shared" si="110"/>
        <v>CFLDMoMH00CZ11</v>
      </c>
      <c r="B979" s="113" t="str">
        <f t="shared" si="111"/>
        <v>CFLSDGDMoCZ11MH00</v>
      </c>
      <c r="C979" s="113" t="s">
        <v>118</v>
      </c>
      <c r="D979" s="113" t="s">
        <v>131</v>
      </c>
      <c r="E979" s="113" t="s">
        <v>1651</v>
      </c>
      <c r="F979" s="89" t="s">
        <v>1652</v>
      </c>
      <c r="G979" s="113" t="s">
        <v>110</v>
      </c>
      <c r="H979" s="113" t="s">
        <v>1662</v>
      </c>
      <c r="I979" s="115">
        <f t="shared" si="112"/>
        <v>0</v>
      </c>
      <c r="J979" s="115">
        <f t="shared" si="113"/>
        <v>0</v>
      </c>
      <c r="K979" s="115">
        <f t="shared" si="114"/>
        <v>0</v>
      </c>
      <c r="L979" s="113"/>
      <c r="M979" s="36">
        <f>VLOOKUP("HV_"&amp;$D979&amp;$E979&amp;VLOOKUP($F979,key!$L$3:$M$16,2,FALSE)&amp;$G979&amp;M$6,'HVAC wts'!$H$7:$R$13254,11,FALSE)</f>
        <v>0</v>
      </c>
      <c r="N979" s="36">
        <f>VLOOKUP("HV_"&amp;$D979&amp;$E979&amp;VLOOKUP($F979,key!$L$3:$M$15,2,FALSE)&amp;$G979&amp;N$6,'HVAC wts'!$H$7:$R$13254,11,FALSE)</f>
        <v>0</v>
      </c>
      <c r="O979" s="36">
        <f>VLOOKUP("HV_"&amp;$D979&amp;$E979&amp;VLOOKUP($F979,key!$L$3:$M$15,2,FALSE)&amp;$G979&amp;O$6,'HVAC wts'!$H$7:$R$13254,11,FALSE)</f>
        <v>0</v>
      </c>
      <c r="P979" s="36">
        <f>VLOOKUP("HV_"&amp;$D979&amp;$E979&amp;VLOOKUP($F979,key!$L$3:$M$15,2,FALSE)&amp;$G979&amp;P$6,'HVAC wts'!$H$7:$R$13254,11,FALSE)</f>
        <v>0</v>
      </c>
      <c r="Q979" s="36">
        <f>VLOOKUP("HV_"&amp;$D979&amp;$E979&amp;VLOOKUP($F979,key!$L$3:$M$15,2,FALSE)&amp;$G979&amp;Q$6,'HVAC wts'!$H$7:$R$13254,11,FALSE)</f>
        <v>0</v>
      </c>
      <c r="R979" s="36">
        <f>VLOOKUP("HV_"&amp;$D979&amp;$E979&amp;VLOOKUP($F979,key!$L$3:$M$15,2,FALSE)&amp;$G979&amp;R$6,'HVAC wts'!$H$7:$R$13254,11,FALSE)</f>
        <v>0</v>
      </c>
      <c r="S979" s="36">
        <f t="shared" si="115"/>
        <v>0</v>
      </c>
      <c r="T979" s="113"/>
      <c r="U979" s="113">
        <f>MATCH($A979&amp;U$6,'All applic'!$A$7:$A$59080,0)</f>
        <v>1067</v>
      </c>
      <c r="V979" s="113">
        <f>MATCH($A979&amp;V$6,'All applic'!$A$7:$A$59080,0)</f>
        <v>1068</v>
      </c>
      <c r="W979" s="113">
        <f>MATCH($A979&amp;W$6,'All applic'!$A$7:$A$59080,0)</f>
        <v>1070</v>
      </c>
      <c r="X979" s="113">
        <f>MATCH($A979&amp;X$6,'All applic'!$A$7:$A$59080,0)</f>
        <v>1069</v>
      </c>
      <c r="Y979" s="113">
        <f>MATCH($A979&amp;Y$6,'All applic'!$A$7:$A$59080,0)</f>
        <v>1067</v>
      </c>
      <c r="Z979" s="113">
        <f>MATCH($A979&amp;Z$6,'All applic'!$A$7:$A$59080,0)</f>
        <v>1070</v>
      </c>
      <c r="AA979" s="113"/>
      <c r="AB979" s="28">
        <f>INDEX('All applic'!$H$7:$H$59080,U979)</f>
        <v>1.1739999999999999</v>
      </c>
      <c r="AC979" s="28">
        <f>INDEX('All applic'!$H$7:$H$59080,V979)</f>
        <v>0.95199999999999996</v>
      </c>
      <c r="AD979" s="28">
        <f>INDEX('All applic'!$H$7:$H$59080,W979)</f>
        <v>0.99199999999999999</v>
      </c>
      <c r="AE979" s="28">
        <f>INDEX('All applic'!$H$7:$H$59080,X979)</f>
        <v>0.67</v>
      </c>
      <c r="AF979" s="28">
        <f>INDEX('All applic'!$H$7:$H$59080,Y979)</f>
        <v>1.1739999999999999</v>
      </c>
      <c r="AG979" s="28">
        <f>INDEX('All applic'!$H$7:$H$59080,Z979)</f>
        <v>0.99199999999999999</v>
      </c>
      <c r="AH979" s="28"/>
      <c r="AI979" s="28">
        <f>INDEX('All applic'!$I$7:$I$59080,U979)</f>
        <v>1.9268292682926829</v>
      </c>
      <c r="AJ979" s="28">
        <f>INDEX('All applic'!$I$7:$I$59080,V979)</f>
        <v>1.9512195121951219</v>
      </c>
      <c r="AK979" s="28">
        <f>INDEX('All applic'!$I$7:$I$59080,W979)</f>
        <v>1</v>
      </c>
      <c r="AL979" s="28">
        <f>INDEX('All applic'!$I$7:$I$59080,X979)</f>
        <v>1</v>
      </c>
      <c r="AM979" s="28">
        <f>INDEX('All applic'!$I$7:$I$59080,Y979)</f>
        <v>1.9268292682926829</v>
      </c>
      <c r="AN979" s="28">
        <f>INDEX('All applic'!$I$7:$I$59080,Z979)</f>
        <v>1</v>
      </c>
      <c r="AO979" s="113"/>
      <c r="AP979" s="113">
        <f>INDEX('All applic'!$J$7:$J$59080,U979)</f>
        <v>-2.58E-2</v>
      </c>
      <c r="AQ979" s="113">
        <v>0</v>
      </c>
      <c r="AR979" s="113">
        <f>INDEX('All applic'!$J$7:$J$59080,W979)</f>
        <v>-2.58E-2</v>
      </c>
      <c r="AS979" s="113">
        <v>0</v>
      </c>
      <c r="AT979" s="113">
        <v>0</v>
      </c>
      <c r="AU979" s="113">
        <v>0</v>
      </c>
    </row>
    <row r="980" spans="1:47" x14ac:dyDescent="0.25">
      <c r="A980" s="113" t="str">
        <f t="shared" si="110"/>
        <v>CFLDMoMH00CZ12</v>
      </c>
      <c r="B980" s="113" t="str">
        <f t="shared" si="111"/>
        <v>CFLSDGDMoCZ12MH00</v>
      </c>
      <c r="C980" s="113" t="s">
        <v>118</v>
      </c>
      <c r="D980" s="113" t="s">
        <v>131</v>
      </c>
      <c r="E980" s="113" t="s">
        <v>1651</v>
      </c>
      <c r="F980" s="89" t="s">
        <v>1652</v>
      </c>
      <c r="G980" s="113" t="s">
        <v>111</v>
      </c>
      <c r="H980" s="113" t="s">
        <v>1662</v>
      </c>
      <c r="I980" s="115">
        <f t="shared" si="112"/>
        <v>0</v>
      </c>
      <c r="J980" s="115">
        <f t="shared" si="113"/>
        <v>0</v>
      </c>
      <c r="K980" s="115">
        <f t="shared" si="114"/>
        <v>0</v>
      </c>
      <c r="L980" s="113"/>
      <c r="M980" s="36">
        <f>VLOOKUP("HV_"&amp;$D980&amp;$E980&amp;VLOOKUP($F980,key!$L$3:$M$16,2,FALSE)&amp;$G980&amp;M$6,'HVAC wts'!$H$7:$R$13254,11,FALSE)</f>
        <v>0</v>
      </c>
      <c r="N980" s="36">
        <f>VLOOKUP("HV_"&amp;$D980&amp;$E980&amp;VLOOKUP($F980,key!$L$3:$M$15,2,FALSE)&amp;$G980&amp;N$6,'HVAC wts'!$H$7:$R$13254,11,FALSE)</f>
        <v>0</v>
      </c>
      <c r="O980" s="36">
        <f>VLOOKUP("HV_"&amp;$D980&amp;$E980&amp;VLOOKUP($F980,key!$L$3:$M$15,2,FALSE)&amp;$G980&amp;O$6,'HVAC wts'!$H$7:$R$13254,11,FALSE)</f>
        <v>0</v>
      </c>
      <c r="P980" s="36">
        <f>VLOOKUP("HV_"&amp;$D980&amp;$E980&amp;VLOOKUP($F980,key!$L$3:$M$15,2,FALSE)&amp;$G980&amp;P$6,'HVAC wts'!$H$7:$R$13254,11,FALSE)</f>
        <v>0</v>
      </c>
      <c r="Q980" s="36">
        <f>VLOOKUP("HV_"&amp;$D980&amp;$E980&amp;VLOOKUP($F980,key!$L$3:$M$15,2,FALSE)&amp;$G980&amp;Q$6,'HVAC wts'!$H$7:$R$13254,11,FALSE)</f>
        <v>0</v>
      </c>
      <c r="R980" s="36">
        <f>VLOOKUP("HV_"&amp;$D980&amp;$E980&amp;VLOOKUP($F980,key!$L$3:$M$15,2,FALSE)&amp;$G980&amp;R$6,'HVAC wts'!$H$7:$R$13254,11,FALSE)</f>
        <v>0</v>
      </c>
      <c r="S980" s="36">
        <f t="shared" si="115"/>
        <v>0</v>
      </c>
      <c r="T980" s="113"/>
      <c r="U980" s="113">
        <f>MATCH($A980&amp;U$6,'All applic'!$A$7:$A$59080,0)</f>
        <v>1071</v>
      </c>
      <c r="V980" s="113">
        <f>MATCH($A980&amp;V$6,'All applic'!$A$7:$A$59080,0)</f>
        <v>1072</v>
      </c>
      <c r="W980" s="113">
        <f>MATCH($A980&amp;W$6,'All applic'!$A$7:$A$59080,0)</f>
        <v>1074</v>
      </c>
      <c r="X980" s="113">
        <f>MATCH($A980&amp;X$6,'All applic'!$A$7:$A$59080,0)</f>
        <v>1073</v>
      </c>
      <c r="Y980" s="113">
        <f>MATCH($A980&amp;Y$6,'All applic'!$A$7:$A$59080,0)</f>
        <v>1071</v>
      </c>
      <c r="Z980" s="113">
        <f>MATCH($A980&amp;Z$6,'All applic'!$A$7:$A$59080,0)</f>
        <v>1074</v>
      </c>
      <c r="AA980" s="113"/>
      <c r="AB980" s="28">
        <f>INDEX('All applic'!$H$7:$H$59080,U980)</f>
        <v>1.1379999999999999</v>
      </c>
      <c r="AC980" s="28">
        <f>INDEX('All applic'!$H$7:$H$59080,V980)</f>
        <v>0.89400000000000002</v>
      </c>
      <c r="AD980" s="28">
        <f>INDEX('All applic'!$H$7:$H$59080,W980)</f>
        <v>0.99</v>
      </c>
      <c r="AE980" s="28">
        <f>INDEX('All applic'!$H$7:$H$59080,X980)</f>
        <v>0.63400000000000001</v>
      </c>
      <c r="AF980" s="28">
        <f>INDEX('All applic'!$H$7:$H$59080,Y980)</f>
        <v>1.1379999999999999</v>
      </c>
      <c r="AG980" s="28">
        <f>INDEX('All applic'!$H$7:$H$59080,Z980)</f>
        <v>0.99</v>
      </c>
      <c r="AH980" s="28"/>
      <c r="AI980" s="28">
        <f>INDEX('All applic'!$I$7:$I$59080,U980)</f>
        <v>2</v>
      </c>
      <c r="AJ980" s="28">
        <f>INDEX('All applic'!$I$7:$I$59080,V980)</f>
        <v>2</v>
      </c>
      <c r="AK980" s="28">
        <f>INDEX('All applic'!$I$7:$I$59080,W980)</f>
        <v>1</v>
      </c>
      <c r="AL980" s="28">
        <f>INDEX('All applic'!$I$7:$I$59080,X980)</f>
        <v>1</v>
      </c>
      <c r="AM980" s="28">
        <f>INDEX('All applic'!$I$7:$I$59080,Y980)</f>
        <v>2</v>
      </c>
      <c r="AN980" s="28">
        <f>INDEX('All applic'!$I$7:$I$59080,Z980)</f>
        <v>1</v>
      </c>
      <c r="AO980" s="113"/>
      <c r="AP980" s="113">
        <f>INDEX('All applic'!$J$7:$J$59080,U980)</f>
        <v>-2.8399999999999998E-2</v>
      </c>
      <c r="AQ980" s="113">
        <v>0</v>
      </c>
      <c r="AR980" s="113">
        <f>INDEX('All applic'!$J$7:$J$59080,W980)</f>
        <v>-2.8399999999999998E-2</v>
      </c>
      <c r="AS980" s="113">
        <v>0</v>
      </c>
      <c r="AT980" s="113">
        <v>0</v>
      </c>
      <c r="AU980" s="113">
        <v>0</v>
      </c>
    </row>
    <row r="981" spans="1:47" x14ac:dyDescent="0.25">
      <c r="A981" s="113" t="str">
        <f t="shared" si="110"/>
        <v>CFLDMoMH00CZ13</v>
      </c>
      <c r="B981" s="113" t="str">
        <f t="shared" si="111"/>
        <v>CFLSDGDMoCZ13MH00</v>
      </c>
      <c r="C981" s="113" t="s">
        <v>118</v>
      </c>
      <c r="D981" s="113" t="s">
        <v>131</v>
      </c>
      <c r="E981" s="113" t="s">
        <v>1651</v>
      </c>
      <c r="F981" s="89" t="s">
        <v>1652</v>
      </c>
      <c r="G981" s="113" t="s">
        <v>112</v>
      </c>
      <c r="H981" s="113" t="s">
        <v>1662</v>
      </c>
      <c r="I981" s="115">
        <f t="shared" si="112"/>
        <v>0</v>
      </c>
      <c r="J981" s="115">
        <f t="shared" si="113"/>
        <v>0</v>
      </c>
      <c r="K981" s="115">
        <f t="shared" si="114"/>
        <v>0</v>
      </c>
      <c r="L981" s="113"/>
      <c r="M981" s="36">
        <f>VLOOKUP("HV_"&amp;$D981&amp;$E981&amp;VLOOKUP($F981,key!$L$3:$M$16,2,FALSE)&amp;$G981&amp;M$6,'HVAC wts'!$H$7:$R$13254,11,FALSE)</f>
        <v>0</v>
      </c>
      <c r="N981" s="36">
        <f>VLOOKUP("HV_"&amp;$D981&amp;$E981&amp;VLOOKUP($F981,key!$L$3:$M$15,2,FALSE)&amp;$G981&amp;N$6,'HVAC wts'!$H$7:$R$13254,11,FALSE)</f>
        <v>0</v>
      </c>
      <c r="O981" s="36">
        <f>VLOOKUP("HV_"&amp;$D981&amp;$E981&amp;VLOOKUP($F981,key!$L$3:$M$15,2,FALSE)&amp;$G981&amp;O$6,'HVAC wts'!$H$7:$R$13254,11,FALSE)</f>
        <v>0</v>
      </c>
      <c r="P981" s="36">
        <f>VLOOKUP("HV_"&amp;$D981&amp;$E981&amp;VLOOKUP($F981,key!$L$3:$M$15,2,FALSE)&amp;$G981&amp;P$6,'HVAC wts'!$H$7:$R$13254,11,FALSE)</f>
        <v>0</v>
      </c>
      <c r="Q981" s="36">
        <f>VLOOKUP("HV_"&amp;$D981&amp;$E981&amp;VLOOKUP($F981,key!$L$3:$M$15,2,FALSE)&amp;$G981&amp;Q$6,'HVAC wts'!$H$7:$R$13254,11,FALSE)</f>
        <v>0</v>
      </c>
      <c r="R981" s="36">
        <f>VLOOKUP("HV_"&amp;$D981&amp;$E981&amp;VLOOKUP($F981,key!$L$3:$M$15,2,FALSE)&amp;$G981&amp;R$6,'HVAC wts'!$H$7:$R$13254,11,FALSE)</f>
        <v>0</v>
      </c>
      <c r="S981" s="36">
        <f t="shared" si="115"/>
        <v>0</v>
      </c>
      <c r="T981" s="113"/>
      <c r="U981" s="113">
        <f>MATCH($A981&amp;U$6,'All applic'!$A$7:$A$59080,0)</f>
        <v>1075</v>
      </c>
      <c r="V981" s="113">
        <f>MATCH($A981&amp;V$6,'All applic'!$A$7:$A$59080,0)</f>
        <v>1076</v>
      </c>
      <c r="W981" s="113">
        <f>MATCH($A981&amp;W$6,'All applic'!$A$7:$A$59080,0)</f>
        <v>1078</v>
      </c>
      <c r="X981" s="113">
        <f>MATCH($A981&amp;X$6,'All applic'!$A$7:$A$59080,0)</f>
        <v>1077</v>
      </c>
      <c r="Y981" s="113">
        <f>MATCH($A981&amp;Y$6,'All applic'!$A$7:$A$59080,0)</f>
        <v>1075</v>
      </c>
      <c r="Z981" s="113">
        <f>MATCH($A981&amp;Z$6,'All applic'!$A$7:$A$59080,0)</f>
        <v>1078</v>
      </c>
      <c r="AA981" s="113"/>
      <c r="AB981" s="28">
        <f>INDEX('All applic'!$H$7:$H$59080,U981)</f>
        <v>1.198</v>
      </c>
      <c r="AC981" s="28">
        <f>INDEX('All applic'!$H$7:$H$59080,V981)</f>
        <v>0.99</v>
      </c>
      <c r="AD981" s="28">
        <f>INDEX('All applic'!$H$7:$H$59080,W981)</f>
        <v>0.99199999999999999</v>
      </c>
      <c r="AE981" s="28">
        <f>INDEX('All applic'!$H$7:$H$59080,X981)</f>
        <v>0.67800000000000005</v>
      </c>
      <c r="AF981" s="28">
        <f>INDEX('All applic'!$H$7:$H$59080,Y981)</f>
        <v>1.198</v>
      </c>
      <c r="AG981" s="28">
        <f>INDEX('All applic'!$H$7:$H$59080,Z981)</f>
        <v>0.99199999999999999</v>
      </c>
      <c r="AH981" s="28"/>
      <c r="AI981" s="28">
        <f>INDEX('All applic'!$I$7:$I$59080,U981)</f>
        <v>1.8292682926829267</v>
      </c>
      <c r="AJ981" s="28">
        <f>INDEX('All applic'!$I$7:$I$59080,V981)</f>
        <v>1.9024390243902438</v>
      </c>
      <c r="AK981" s="28">
        <f>INDEX('All applic'!$I$7:$I$59080,W981)</f>
        <v>1</v>
      </c>
      <c r="AL981" s="28">
        <f>INDEX('All applic'!$I$7:$I$59080,X981)</f>
        <v>1</v>
      </c>
      <c r="AM981" s="28">
        <f>INDEX('All applic'!$I$7:$I$59080,Y981)</f>
        <v>1.8292682926829267</v>
      </c>
      <c r="AN981" s="28">
        <f>INDEX('All applic'!$I$7:$I$59080,Z981)</f>
        <v>1</v>
      </c>
      <c r="AO981" s="113"/>
      <c r="AP981" s="113">
        <f>INDEX('All applic'!$J$7:$J$59080,U981)</f>
        <v>-2.52E-2</v>
      </c>
      <c r="AQ981" s="113">
        <v>0</v>
      </c>
      <c r="AR981" s="113">
        <f>INDEX('All applic'!$J$7:$J$59080,W981)</f>
        <v>-2.52E-2</v>
      </c>
      <c r="AS981" s="113">
        <v>0</v>
      </c>
      <c r="AT981" s="113">
        <v>0</v>
      </c>
      <c r="AU981" s="113">
        <v>0</v>
      </c>
    </row>
    <row r="982" spans="1:47" x14ac:dyDescent="0.25">
      <c r="A982" s="113" t="str">
        <f t="shared" si="110"/>
        <v>CFLDMoMH00CZ14</v>
      </c>
      <c r="B982" s="113" t="str">
        <f t="shared" si="111"/>
        <v>CFLSDGDMoCZ14MH00</v>
      </c>
      <c r="C982" s="113" t="s">
        <v>118</v>
      </c>
      <c r="D982" s="113" t="s">
        <v>131</v>
      </c>
      <c r="E982" s="113" t="s">
        <v>1651</v>
      </c>
      <c r="F982" s="89" t="s">
        <v>1652</v>
      </c>
      <c r="G982" s="113" t="s">
        <v>113</v>
      </c>
      <c r="H982" s="113" t="s">
        <v>1662</v>
      </c>
      <c r="I982" s="115">
        <f t="shared" si="112"/>
        <v>0.99335959476248115</v>
      </c>
      <c r="J982" s="115">
        <f t="shared" si="113"/>
        <v>1.1574998470013871</v>
      </c>
      <c r="K982" s="115">
        <f t="shared" si="114"/>
        <v>-1.9076790421950655E-2</v>
      </c>
      <c r="L982" s="113"/>
      <c r="M982" s="36">
        <f>VLOOKUP("HV_"&amp;$D982&amp;$E982&amp;VLOOKUP($F982,key!$L$3:$M$16,2,FALSE)&amp;$G982&amp;M$6,'HVAC wts'!$H$7:$R$13254,11,FALSE)</f>
        <v>113.16899999999998</v>
      </c>
      <c r="N982" s="36">
        <f>VLOOKUP("HV_"&amp;$D982&amp;$E982&amp;VLOOKUP($F982,key!$L$3:$M$15,2,FALSE)&amp;$G982&amp;N$6,'HVAC wts'!$H$7:$R$13254,11,FALSE)</f>
        <v>16.166999999999998</v>
      </c>
      <c r="O982" s="36">
        <f>VLOOKUP("HV_"&amp;$D982&amp;$E982&amp;VLOOKUP($F982,key!$L$3:$M$15,2,FALSE)&amp;$G982&amp;O$6,'HVAC wts'!$H$7:$R$13254,11,FALSE)</f>
        <v>533.86199999999997</v>
      </c>
      <c r="P982" s="36">
        <f>VLOOKUP("HV_"&amp;$D982&amp;$E982&amp;VLOOKUP($F982,key!$L$3:$M$15,2,FALSE)&amp;$G982&amp;P$6,'HVAC wts'!$H$7:$R$13254,11,FALSE)</f>
        <v>76.266000000000005</v>
      </c>
      <c r="Q982" s="36">
        <f>VLOOKUP("HV_"&amp;$D982&amp;$E982&amp;VLOOKUP($F982,key!$L$3:$M$15,2,FALSE)&amp;$G982&amp;Q$6,'HVAC wts'!$H$7:$R$13254,11,FALSE)</f>
        <v>27.483899999999998</v>
      </c>
      <c r="R982" s="36">
        <f>VLOOKUP("HV_"&amp;$D982&amp;$E982&amp;VLOOKUP($F982,key!$L$3:$M$15,2,FALSE)&amp;$G982&amp;R$6,'HVAC wts'!$H$7:$R$13254,11,FALSE)</f>
        <v>129.65219999999999</v>
      </c>
      <c r="S982" s="36">
        <f t="shared" si="115"/>
        <v>896.60009999999988</v>
      </c>
      <c r="T982" s="113"/>
      <c r="U982" s="113">
        <f>MATCH($A982&amp;U$6,'All applic'!$A$7:$A$59080,0)</f>
        <v>1079</v>
      </c>
      <c r="V982" s="113">
        <f>MATCH($A982&amp;V$6,'All applic'!$A$7:$A$59080,0)</f>
        <v>1080</v>
      </c>
      <c r="W982" s="113">
        <f>MATCH($A982&amp;W$6,'All applic'!$A$7:$A$59080,0)</f>
        <v>1082</v>
      </c>
      <c r="X982" s="113">
        <f>MATCH($A982&amp;X$6,'All applic'!$A$7:$A$59080,0)</f>
        <v>1081</v>
      </c>
      <c r="Y982" s="113">
        <f>MATCH($A982&amp;Y$6,'All applic'!$A$7:$A$59080,0)</f>
        <v>1079</v>
      </c>
      <c r="Z982" s="113">
        <f>MATCH($A982&amp;Z$6,'All applic'!$A$7:$A$59080,0)</f>
        <v>1082</v>
      </c>
      <c r="AA982" s="113"/>
      <c r="AB982" s="28">
        <f>INDEX('All applic'!$H$7:$H$59080,U982)</f>
        <v>1.1839999999999999</v>
      </c>
      <c r="AC982" s="28">
        <f>INDEX('All applic'!$H$7:$H$59080,V982)</f>
        <v>0.91600000000000004</v>
      </c>
      <c r="AD982" s="28">
        <f>INDEX('All applic'!$H$7:$H$59080,W982)</f>
        <v>0.99199999999999999</v>
      </c>
      <c r="AE982" s="28">
        <f>INDEX('All applic'!$H$7:$H$59080,X982)</f>
        <v>0.67</v>
      </c>
      <c r="AF982" s="28">
        <f>INDEX('All applic'!$H$7:$H$59080,Y982)</f>
        <v>1.1839999999999999</v>
      </c>
      <c r="AG982" s="28">
        <f>INDEX('All applic'!$H$7:$H$59080,Z982)</f>
        <v>0.99199999999999999</v>
      </c>
      <c r="AH982" s="28"/>
      <c r="AI982" s="28">
        <f>INDEX('All applic'!$I$7:$I$59080,U982)</f>
        <v>1.7857142857142856</v>
      </c>
      <c r="AJ982" s="28">
        <f>INDEX('All applic'!$I$7:$I$59080,V982)</f>
        <v>1.8095238095238093</v>
      </c>
      <c r="AK982" s="28">
        <f>INDEX('All applic'!$I$7:$I$59080,W982)</f>
        <v>1.0238095238095237</v>
      </c>
      <c r="AL982" s="28">
        <f>INDEX('All applic'!$I$7:$I$59080,X982)</f>
        <v>1.0238095238095237</v>
      </c>
      <c r="AM982" s="28">
        <f>INDEX('All applic'!$I$7:$I$59080,Y982)</f>
        <v>1.7857142857142856</v>
      </c>
      <c r="AN982" s="28">
        <f>INDEX('All applic'!$I$7:$I$59080,Z982)</f>
        <v>1.0238095238095237</v>
      </c>
      <c r="AO982" s="113"/>
      <c r="AP982" s="113">
        <f>INDEX('All applic'!$J$7:$J$59080,U982)</f>
        <v>-2.6600000000000002E-2</v>
      </c>
      <c r="AQ982" s="113">
        <v>0</v>
      </c>
      <c r="AR982" s="113">
        <f>INDEX('All applic'!$J$7:$J$59080,W982)</f>
        <v>-2.64E-2</v>
      </c>
      <c r="AS982" s="113">
        <v>0</v>
      </c>
      <c r="AT982" s="113">
        <v>0</v>
      </c>
      <c r="AU982" s="113">
        <v>0</v>
      </c>
    </row>
    <row r="983" spans="1:47" x14ac:dyDescent="0.25">
      <c r="A983" s="113" t="str">
        <f t="shared" si="110"/>
        <v>CFLDMoMH00CZ15</v>
      </c>
      <c r="B983" s="113" t="str">
        <f t="shared" si="111"/>
        <v>CFLSDGDMoCZ15MH00</v>
      </c>
      <c r="C983" s="113" t="s">
        <v>118</v>
      </c>
      <c r="D983" s="113" t="s">
        <v>131</v>
      </c>
      <c r="E983" s="113" t="s">
        <v>1651</v>
      </c>
      <c r="F983" s="89" t="s">
        <v>1652</v>
      </c>
      <c r="G983" s="113" t="s">
        <v>114</v>
      </c>
      <c r="H983" s="113" t="s">
        <v>1662</v>
      </c>
      <c r="I983" s="115">
        <f t="shared" si="112"/>
        <v>1.145920824348108</v>
      </c>
      <c r="J983" s="115">
        <f t="shared" si="113"/>
        <v>1.3999986911476612</v>
      </c>
      <c r="K983" s="115">
        <f t="shared" si="114"/>
        <v>-6.9291896192141718E-3</v>
      </c>
      <c r="L983" s="113"/>
      <c r="M983" s="36">
        <f>VLOOKUP("HV_"&amp;$D983&amp;$E983&amp;VLOOKUP($F983,key!$L$3:$M$16,2,FALSE)&amp;$G983&amp;M$6,'HVAC wts'!$H$7:$R$13254,11,FALSE)</f>
        <v>0.37775683811530836</v>
      </c>
      <c r="N983" s="36">
        <f>VLOOKUP("HV_"&amp;$D983&amp;$E983&amp;VLOOKUP($F983,key!$L$3:$M$15,2,FALSE)&amp;$G983&amp;N$6,'HVAC wts'!$H$7:$R$13254,11,FALSE)</f>
        <v>5.39652625879012E-2</v>
      </c>
      <c r="O983" s="36">
        <f>VLOOKUP("HV_"&amp;$D983&amp;$E983&amp;VLOOKUP($F983,key!$L$3:$M$15,2,FALSE)&amp;$G983&amp;O$6,'HVAC wts'!$H$7:$R$13254,11,FALSE)</f>
        <v>0.343892646420774</v>
      </c>
      <c r="P983" s="36">
        <f>VLOOKUP("HV_"&amp;$D983&amp;$E983&amp;VLOOKUP($F983,key!$L$3:$M$15,2,FALSE)&amp;$G983&amp;P$6,'HVAC wts'!$H$7:$R$13254,11,FALSE)</f>
        <v>4.9127520917253427E-2</v>
      </c>
      <c r="Q983" s="36">
        <f>VLOOKUP("HV_"&amp;$D983&amp;$E983&amp;VLOOKUP($F983,key!$L$3:$M$15,2,FALSE)&amp;$G983&amp;Q$6,'HVAC wts'!$H$7:$R$13254,11,FALSE)</f>
        <v>9.1740946399432047E-2</v>
      </c>
      <c r="R983" s="36">
        <f>VLOOKUP("HV_"&amp;$D983&amp;$E983&amp;VLOOKUP($F983,key!$L$3:$M$15,2,FALSE)&amp;$G983&amp;R$6,'HVAC wts'!$H$7:$R$13254,11,FALSE)</f>
        <v>8.3516785559330814E-2</v>
      </c>
      <c r="S983" s="36">
        <f t="shared" si="115"/>
        <v>1</v>
      </c>
      <c r="T983" s="113"/>
      <c r="U983" s="113">
        <f>MATCH($A983&amp;U$6,'All applic'!$A$7:$A$59080,0)</f>
        <v>1083</v>
      </c>
      <c r="V983" s="113">
        <f>MATCH($A983&amp;V$6,'All applic'!$A$7:$A$59080,0)</f>
        <v>1084</v>
      </c>
      <c r="W983" s="113">
        <f>MATCH($A983&amp;W$6,'All applic'!$A$7:$A$59080,0)</f>
        <v>1086</v>
      </c>
      <c r="X983" s="113">
        <f>MATCH($A983&amp;X$6,'All applic'!$A$7:$A$59080,0)</f>
        <v>1085</v>
      </c>
      <c r="Y983" s="113">
        <f>MATCH($A983&amp;Y$6,'All applic'!$A$7:$A$59080,0)</f>
        <v>1083</v>
      </c>
      <c r="Z983" s="113">
        <f>MATCH($A983&amp;Z$6,'All applic'!$A$7:$A$59080,0)</f>
        <v>1086</v>
      </c>
      <c r="AA983" s="113"/>
      <c r="AB983" s="28">
        <f>INDEX('All applic'!$H$7:$H$59080,U983)</f>
        <v>1.296</v>
      </c>
      <c r="AC983" s="28">
        <f>INDEX('All applic'!$H$7:$H$59080,V983)</f>
        <v>1.224</v>
      </c>
      <c r="AD983" s="28">
        <f>INDEX('All applic'!$H$7:$H$59080,W983)</f>
        <v>1.002</v>
      </c>
      <c r="AE983" s="28">
        <f>INDEX('All applic'!$H$7:$H$59080,X983)</f>
        <v>0.878</v>
      </c>
      <c r="AF983" s="28">
        <f>INDEX('All applic'!$H$7:$H$59080,Y983)</f>
        <v>1.296</v>
      </c>
      <c r="AG983" s="28">
        <f>INDEX('All applic'!$H$7:$H$59080,Z983)</f>
        <v>1.002</v>
      </c>
      <c r="AH983" s="28"/>
      <c r="AI983" s="28">
        <f>INDEX('All applic'!$I$7:$I$59080,U983)</f>
        <v>1.7619047619047616</v>
      </c>
      <c r="AJ983" s="28">
        <f>INDEX('All applic'!$I$7:$I$59080,V983)</f>
        <v>1.7619047619047616</v>
      </c>
      <c r="AK983" s="28">
        <f>INDEX('All applic'!$I$7:$I$59080,W983)</f>
        <v>1</v>
      </c>
      <c r="AL983" s="28">
        <f>INDEX('All applic'!$I$7:$I$59080,X983)</f>
        <v>1.0238095238095237</v>
      </c>
      <c r="AM983" s="28">
        <f>INDEX('All applic'!$I$7:$I$59080,Y983)</f>
        <v>1.7619047619047616</v>
      </c>
      <c r="AN983" s="28">
        <f>INDEX('All applic'!$I$7:$I$59080,Z983)</f>
        <v>1</v>
      </c>
      <c r="AO983" s="113"/>
      <c r="AP983" s="113">
        <f>INDEX('All applic'!$J$7:$J$59080,U983)</f>
        <v>-9.640000000000001E-3</v>
      </c>
      <c r="AQ983" s="113">
        <v>0</v>
      </c>
      <c r="AR983" s="113">
        <f>INDEX('All applic'!$J$7:$J$59080,W983)</f>
        <v>-9.5600000000000008E-3</v>
      </c>
      <c r="AS983" s="113">
        <v>0</v>
      </c>
      <c r="AT983" s="113">
        <v>0</v>
      </c>
      <c r="AU983" s="113">
        <v>0</v>
      </c>
    </row>
    <row r="984" spans="1:47" x14ac:dyDescent="0.25">
      <c r="A984" s="113" t="str">
        <f t="shared" si="110"/>
        <v>CFLDMoMH00CZ16</v>
      </c>
      <c r="B984" s="113" t="str">
        <f t="shared" si="111"/>
        <v>CFLSDGDMoCZ16MH00</v>
      </c>
      <c r="C984" s="113" t="s">
        <v>118</v>
      </c>
      <c r="D984" s="113" t="s">
        <v>131</v>
      </c>
      <c r="E984" s="113" t="s">
        <v>1651</v>
      </c>
      <c r="F984" s="89" t="s">
        <v>1652</v>
      </c>
      <c r="G984" s="113" t="s">
        <v>115</v>
      </c>
      <c r="H984" s="113" t="s">
        <v>1662</v>
      </c>
      <c r="I984" s="115">
        <f t="shared" si="112"/>
        <v>0</v>
      </c>
      <c r="J984" s="115">
        <f t="shared" si="113"/>
        <v>0</v>
      </c>
      <c r="K984" s="115">
        <f t="shared" si="114"/>
        <v>0</v>
      </c>
      <c r="L984" s="113"/>
      <c r="M984" s="36">
        <f>VLOOKUP("HV_"&amp;$D984&amp;$E984&amp;VLOOKUP($F984,key!$L$3:$M$16,2,FALSE)&amp;$G984&amp;M$6,'HVAC wts'!$H$7:$R$13254,11,FALSE)</f>
        <v>0</v>
      </c>
      <c r="N984" s="36">
        <f>VLOOKUP("HV_"&amp;$D984&amp;$E984&amp;VLOOKUP($F984,key!$L$3:$M$15,2,FALSE)&amp;$G984&amp;N$6,'HVAC wts'!$H$7:$R$13254,11,FALSE)</f>
        <v>0</v>
      </c>
      <c r="O984" s="36">
        <f>VLOOKUP("HV_"&amp;$D984&amp;$E984&amp;VLOOKUP($F984,key!$L$3:$M$15,2,FALSE)&amp;$G984&amp;O$6,'HVAC wts'!$H$7:$R$13254,11,FALSE)</f>
        <v>0</v>
      </c>
      <c r="P984" s="36">
        <f>VLOOKUP("HV_"&amp;$D984&amp;$E984&amp;VLOOKUP($F984,key!$L$3:$M$15,2,FALSE)&amp;$G984&amp;P$6,'HVAC wts'!$H$7:$R$13254,11,FALSE)</f>
        <v>0</v>
      </c>
      <c r="Q984" s="36">
        <f>VLOOKUP("HV_"&amp;$D984&amp;$E984&amp;VLOOKUP($F984,key!$L$3:$M$15,2,FALSE)&amp;$G984&amp;Q$6,'HVAC wts'!$H$7:$R$13254,11,FALSE)</f>
        <v>0</v>
      </c>
      <c r="R984" s="36">
        <f>VLOOKUP("HV_"&amp;$D984&amp;$E984&amp;VLOOKUP($F984,key!$L$3:$M$15,2,FALSE)&amp;$G984&amp;R$6,'HVAC wts'!$H$7:$R$13254,11,FALSE)</f>
        <v>0</v>
      </c>
      <c r="S984" s="36">
        <f t="shared" si="115"/>
        <v>0</v>
      </c>
      <c r="T984" s="113"/>
      <c r="U984" s="113">
        <f>MATCH($A984&amp;U$6,'All applic'!$A$7:$A$59080,0)</f>
        <v>1087</v>
      </c>
      <c r="V984" s="113">
        <f>MATCH($A984&amp;V$6,'All applic'!$A$7:$A$59080,0)</f>
        <v>1088</v>
      </c>
      <c r="W984" s="113">
        <f>MATCH($A984&amp;W$6,'All applic'!$A$7:$A$59080,0)</f>
        <v>1090</v>
      </c>
      <c r="X984" s="113">
        <f>MATCH($A984&amp;X$6,'All applic'!$A$7:$A$59080,0)</f>
        <v>1089</v>
      </c>
      <c r="Y984" s="113">
        <f>MATCH($A984&amp;Y$6,'All applic'!$A$7:$A$59080,0)</f>
        <v>1087</v>
      </c>
      <c r="Z984" s="113">
        <f>MATCH($A984&amp;Z$6,'All applic'!$A$7:$A$59080,0)</f>
        <v>1090</v>
      </c>
      <c r="AA984" s="113"/>
      <c r="AB984" s="28">
        <f>INDEX('All applic'!$H$7:$H$59080,U984)</f>
        <v>1.0880000000000001</v>
      </c>
      <c r="AC984" s="28">
        <f>INDEX('All applic'!$H$7:$H$59080,V984)</f>
        <v>0.77600000000000002</v>
      </c>
      <c r="AD984" s="28">
        <f>INDEX('All applic'!$H$7:$H$59080,W984)</f>
        <v>0.99399999999999999</v>
      </c>
      <c r="AE984" s="28">
        <f>INDEX('All applic'!$H$7:$H$59080,X984)</f>
        <v>0.66200000000000003</v>
      </c>
      <c r="AF984" s="28">
        <f>INDEX('All applic'!$H$7:$H$59080,Y984)</f>
        <v>1.0880000000000001</v>
      </c>
      <c r="AG984" s="28">
        <f>INDEX('All applic'!$H$7:$H$59080,Z984)</f>
        <v>0.99399999999999999</v>
      </c>
      <c r="AH984" s="28"/>
      <c r="AI984" s="28">
        <f>INDEX('All applic'!$I$7:$I$59080,U984)</f>
        <v>2</v>
      </c>
      <c r="AJ984" s="28">
        <f>INDEX('All applic'!$I$7:$I$59080,V984)</f>
        <v>2</v>
      </c>
      <c r="AK984" s="28">
        <f>INDEX('All applic'!$I$7:$I$59080,W984)</f>
        <v>1</v>
      </c>
      <c r="AL984" s="28">
        <f>INDEX('All applic'!$I$7:$I$59080,X984)</f>
        <v>1</v>
      </c>
      <c r="AM984" s="28">
        <f>INDEX('All applic'!$I$7:$I$59080,Y984)</f>
        <v>2</v>
      </c>
      <c r="AN984" s="28">
        <f>INDEX('All applic'!$I$7:$I$59080,Z984)</f>
        <v>1</v>
      </c>
      <c r="AO984" s="113"/>
      <c r="AP984" s="113">
        <f>INDEX('All applic'!$J$7:$J$59080,U984)</f>
        <v>-2.58E-2</v>
      </c>
      <c r="AQ984" s="113">
        <v>0</v>
      </c>
      <c r="AR984" s="113">
        <f>INDEX('All applic'!$J$7:$J$59080,W984)</f>
        <v>-2.58E-2</v>
      </c>
      <c r="AS984" s="113">
        <v>0</v>
      </c>
      <c r="AT984" s="113">
        <v>0</v>
      </c>
      <c r="AU984" s="113">
        <v>0</v>
      </c>
    </row>
    <row r="985" spans="1:47" x14ac:dyDescent="0.25">
      <c r="A985" s="113" t="str">
        <f t="shared" si="110"/>
        <v>CFLDMoMH06CZ01</v>
      </c>
      <c r="B985" s="113" t="str">
        <f t="shared" si="111"/>
        <v>CFLSDGDMoCZ01MH06</v>
      </c>
      <c r="C985" s="113" t="s">
        <v>118</v>
      </c>
      <c r="D985" s="113" t="s">
        <v>131</v>
      </c>
      <c r="E985" s="113" t="s">
        <v>1651</v>
      </c>
      <c r="F985" s="89" t="s">
        <v>1653</v>
      </c>
      <c r="G985" s="113" t="s">
        <v>48</v>
      </c>
      <c r="H985" s="113" t="s">
        <v>1662</v>
      </c>
      <c r="I985" s="115">
        <f t="shared" si="112"/>
        <v>0</v>
      </c>
      <c r="J985" s="115">
        <f t="shared" si="113"/>
        <v>0</v>
      </c>
      <c r="K985" s="115">
        <f t="shared" si="114"/>
        <v>0</v>
      </c>
      <c r="L985" s="113"/>
      <c r="M985" s="36">
        <f>VLOOKUP("HV_"&amp;$D985&amp;$E985&amp;VLOOKUP($F985,key!$L$3:$M$16,2,FALSE)&amp;$G985&amp;M$6,'HVAC wts'!$H$7:$R$13254,11,FALSE)</f>
        <v>0</v>
      </c>
      <c r="N985" s="36">
        <f>VLOOKUP("HV_"&amp;$D985&amp;$E985&amp;VLOOKUP($F985,key!$L$3:$M$15,2,FALSE)&amp;$G985&amp;N$6,'HVAC wts'!$H$7:$R$13254,11,FALSE)</f>
        <v>0</v>
      </c>
      <c r="O985" s="36">
        <f>VLOOKUP("HV_"&amp;$D985&amp;$E985&amp;VLOOKUP($F985,key!$L$3:$M$15,2,FALSE)&amp;$G985&amp;O$6,'HVAC wts'!$H$7:$R$13254,11,FALSE)</f>
        <v>0</v>
      </c>
      <c r="P985" s="36">
        <f>VLOOKUP("HV_"&amp;$D985&amp;$E985&amp;VLOOKUP($F985,key!$L$3:$M$15,2,FALSE)&amp;$G985&amp;P$6,'HVAC wts'!$H$7:$R$13254,11,FALSE)</f>
        <v>0</v>
      </c>
      <c r="Q985" s="36">
        <f>VLOOKUP("HV_"&amp;$D985&amp;$E985&amp;VLOOKUP($F985,key!$L$3:$M$15,2,FALSE)&amp;$G985&amp;Q$6,'HVAC wts'!$H$7:$R$13254,11,FALSE)</f>
        <v>0</v>
      </c>
      <c r="R985" s="36">
        <f>VLOOKUP("HV_"&amp;$D985&amp;$E985&amp;VLOOKUP($F985,key!$L$3:$M$15,2,FALSE)&amp;$G985&amp;R$6,'HVAC wts'!$H$7:$R$13254,11,FALSE)</f>
        <v>0</v>
      </c>
      <c r="S985" s="36">
        <f t="shared" si="115"/>
        <v>0</v>
      </c>
      <c r="T985" s="113"/>
      <c r="U985" s="113">
        <f>MATCH($A985&amp;U$6,'All applic'!$A$7:$A$59080,0)</f>
        <v>1091</v>
      </c>
      <c r="V985" s="113">
        <f>MATCH($A985&amp;V$6,'All applic'!$A$7:$A$59080,0)</f>
        <v>1092</v>
      </c>
      <c r="W985" s="113">
        <f>MATCH($A985&amp;W$6,'All applic'!$A$7:$A$59080,0)</f>
        <v>1094</v>
      </c>
      <c r="X985" s="113">
        <f>MATCH($A985&amp;X$6,'All applic'!$A$7:$A$59080,0)</f>
        <v>1093</v>
      </c>
      <c r="Y985" s="113">
        <f>MATCH($A985&amp;Y$6,'All applic'!$A$7:$A$59080,0)</f>
        <v>1091</v>
      </c>
      <c r="Z985" s="113">
        <f>MATCH($A985&amp;Z$6,'All applic'!$A$7:$A$59080,0)</f>
        <v>1094</v>
      </c>
      <c r="AA985" s="113"/>
      <c r="AB985" s="28">
        <f>INDEX('All applic'!$H$7:$H$59080,U985)</f>
        <v>1</v>
      </c>
      <c r="AC985" s="28">
        <f>INDEX('All applic'!$H$7:$H$59080,V985)</f>
        <v>0.68600000000000005</v>
      </c>
      <c r="AD985" s="28">
        <f>INDEX('All applic'!$H$7:$H$59080,W985)</f>
        <v>0.98799999999999999</v>
      </c>
      <c r="AE985" s="28">
        <f>INDEX('All applic'!$H$7:$H$59080,X985)</f>
        <v>0.50800000000000001</v>
      </c>
      <c r="AF985" s="28">
        <f>INDEX('All applic'!$H$7:$H$59080,Y985)</f>
        <v>1</v>
      </c>
      <c r="AG985" s="28">
        <f>INDEX('All applic'!$H$7:$H$59080,Z985)</f>
        <v>0.98799999999999999</v>
      </c>
      <c r="AH985" s="28"/>
      <c r="AI985" s="28">
        <f>INDEX('All applic'!$I$7:$I$59080,U985)</f>
        <v>1.0227272727272727</v>
      </c>
      <c r="AJ985" s="28">
        <f>INDEX('All applic'!$I$7:$I$59080,V985)</f>
        <v>1.0227272727272727</v>
      </c>
      <c r="AK985" s="28">
        <f>INDEX('All applic'!$I$7:$I$59080,W985)</f>
        <v>1.0227272727272727</v>
      </c>
      <c r="AL985" s="28">
        <f>INDEX('All applic'!$I$7:$I$59080,X985)</f>
        <v>1.0227272727272727</v>
      </c>
      <c r="AM985" s="28">
        <f>INDEX('All applic'!$I$7:$I$59080,Y985)</f>
        <v>1.0227272727272727</v>
      </c>
      <c r="AN985" s="28">
        <f>INDEX('All applic'!$I$7:$I$59080,Z985)</f>
        <v>1.0227272727272727</v>
      </c>
      <c r="AO985" s="113"/>
      <c r="AP985" s="113">
        <f>INDEX('All applic'!$J$7:$J$59080,U985)</f>
        <v>-3.4130000000000001E-2</v>
      </c>
      <c r="AQ985" s="113">
        <v>0</v>
      </c>
      <c r="AR985" s="113">
        <f>INDEX('All applic'!$J$7:$J$59080,W985)</f>
        <v>-3.4130000000000001E-2</v>
      </c>
      <c r="AS985" s="113">
        <v>0</v>
      </c>
      <c r="AT985" s="113">
        <v>0</v>
      </c>
      <c r="AU985" s="113">
        <v>0</v>
      </c>
    </row>
    <row r="986" spans="1:47" x14ac:dyDescent="0.25">
      <c r="A986" s="113" t="str">
        <f t="shared" si="110"/>
        <v>CFLDMoMH06CZ02</v>
      </c>
      <c r="B986" s="113" t="str">
        <f t="shared" si="111"/>
        <v>CFLSDGDMoCZ02MH06</v>
      </c>
      <c r="C986" s="113" t="s">
        <v>118</v>
      </c>
      <c r="D986" s="113" t="s">
        <v>131</v>
      </c>
      <c r="E986" s="113" t="s">
        <v>1651</v>
      </c>
      <c r="F986" s="89" t="s">
        <v>1653</v>
      </c>
      <c r="G986" s="113" t="s">
        <v>101</v>
      </c>
      <c r="H986" s="113" t="s">
        <v>1662</v>
      </c>
      <c r="I986" s="115">
        <f t="shared" si="112"/>
        <v>0</v>
      </c>
      <c r="J986" s="115">
        <f t="shared" si="113"/>
        <v>0</v>
      </c>
      <c r="K986" s="115">
        <f t="shared" si="114"/>
        <v>0</v>
      </c>
      <c r="L986" s="113"/>
      <c r="M986" s="36">
        <f>VLOOKUP("HV_"&amp;$D986&amp;$E986&amp;VLOOKUP($F986,key!$L$3:$M$16,2,FALSE)&amp;$G986&amp;M$6,'HVAC wts'!$H$7:$R$13254,11,FALSE)</f>
        <v>0</v>
      </c>
      <c r="N986" s="36">
        <f>VLOOKUP("HV_"&amp;$D986&amp;$E986&amp;VLOOKUP($F986,key!$L$3:$M$15,2,FALSE)&amp;$G986&amp;N$6,'HVAC wts'!$H$7:$R$13254,11,FALSE)</f>
        <v>0</v>
      </c>
      <c r="O986" s="36">
        <f>VLOOKUP("HV_"&amp;$D986&amp;$E986&amp;VLOOKUP($F986,key!$L$3:$M$15,2,FALSE)&amp;$G986&amp;O$6,'HVAC wts'!$H$7:$R$13254,11,FALSE)</f>
        <v>0</v>
      </c>
      <c r="P986" s="36">
        <f>VLOOKUP("HV_"&amp;$D986&amp;$E986&amp;VLOOKUP($F986,key!$L$3:$M$15,2,FALSE)&amp;$G986&amp;P$6,'HVAC wts'!$H$7:$R$13254,11,FALSE)</f>
        <v>0</v>
      </c>
      <c r="Q986" s="36">
        <f>VLOOKUP("HV_"&amp;$D986&amp;$E986&amp;VLOOKUP($F986,key!$L$3:$M$15,2,FALSE)&amp;$G986&amp;Q$6,'HVAC wts'!$H$7:$R$13254,11,FALSE)</f>
        <v>0</v>
      </c>
      <c r="R986" s="36">
        <f>VLOOKUP("HV_"&amp;$D986&amp;$E986&amp;VLOOKUP($F986,key!$L$3:$M$15,2,FALSE)&amp;$G986&amp;R$6,'HVAC wts'!$H$7:$R$13254,11,FALSE)</f>
        <v>0</v>
      </c>
      <c r="S986" s="36">
        <f t="shared" si="115"/>
        <v>0</v>
      </c>
      <c r="T986" s="113"/>
      <c r="U986" s="113">
        <f>MATCH($A986&amp;U$6,'All applic'!$A$7:$A$59080,0)</f>
        <v>1095</v>
      </c>
      <c r="V986" s="113">
        <f>MATCH($A986&amp;V$6,'All applic'!$A$7:$A$59080,0)</f>
        <v>1096</v>
      </c>
      <c r="W986" s="113">
        <f>MATCH($A986&amp;W$6,'All applic'!$A$7:$A$59080,0)</f>
        <v>1098</v>
      </c>
      <c r="X986" s="113">
        <f>MATCH($A986&amp;X$6,'All applic'!$A$7:$A$59080,0)</f>
        <v>1097</v>
      </c>
      <c r="Y986" s="113">
        <f>MATCH($A986&amp;Y$6,'All applic'!$A$7:$A$59080,0)</f>
        <v>1095</v>
      </c>
      <c r="Z986" s="113">
        <f>MATCH($A986&amp;Z$6,'All applic'!$A$7:$A$59080,0)</f>
        <v>1098</v>
      </c>
      <c r="AA986" s="113"/>
      <c r="AB986" s="28">
        <f>INDEX('All applic'!$H$7:$H$59080,U986)</f>
        <v>1.0860000000000001</v>
      </c>
      <c r="AC986" s="28">
        <f>INDEX('All applic'!$H$7:$H$59080,V986)</f>
        <v>0.82799999999999996</v>
      </c>
      <c r="AD986" s="28">
        <f>INDEX('All applic'!$H$7:$H$59080,W986)</f>
        <v>0.98799999999999999</v>
      </c>
      <c r="AE986" s="28">
        <f>INDEX('All applic'!$H$7:$H$59080,X986)</f>
        <v>0.60199999999999998</v>
      </c>
      <c r="AF986" s="28">
        <f>INDEX('All applic'!$H$7:$H$59080,Y986)</f>
        <v>1.0860000000000001</v>
      </c>
      <c r="AG986" s="28">
        <f>INDEX('All applic'!$H$7:$H$59080,Z986)</f>
        <v>0.98799999999999999</v>
      </c>
      <c r="AH986" s="28"/>
      <c r="AI986" s="28">
        <f>INDEX('All applic'!$I$7:$I$59080,U986)</f>
        <v>1.8048780487804876</v>
      </c>
      <c r="AJ986" s="28">
        <f>INDEX('All applic'!$I$7:$I$59080,V986)</f>
        <v>1.7317073170731705</v>
      </c>
      <c r="AK986" s="28">
        <f>INDEX('All applic'!$I$7:$I$59080,W986)</f>
        <v>1</v>
      </c>
      <c r="AL986" s="28">
        <f>INDEX('All applic'!$I$7:$I$59080,X986)</f>
        <v>1</v>
      </c>
      <c r="AM986" s="28">
        <f>INDEX('All applic'!$I$7:$I$59080,Y986)</f>
        <v>1.8048780487804876</v>
      </c>
      <c r="AN986" s="28">
        <f>INDEX('All applic'!$I$7:$I$59080,Z986)</f>
        <v>1</v>
      </c>
      <c r="AO986" s="113"/>
      <c r="AP986" s="113">
        <f>INDEX('All applic'!$J$7:$J$59080,U986)</f>
        <v>-3.1199999999999999E-2</v>
      </c>
      <c r="AQ986" s="113">
        <v>0</v>
      </c>
      <c r="AR986" s="113">
        <f>INDEX('All applic'!$J$7:$J$59080,W986)</f>
        <v>-3.0800000000000001E-2</v>
      </c>
      <c r="AS986" s="113">
        <v>0</v>
      </c>
      <c r="AT986" s="113">
        <v>0</v>
      </c>
      <c r="AU986" s="113">
        <v>0</v>
      </c>
    </row>
    <row r="987" spans="1:47" x14ac:dyDescent="0.25">
      <c r="A987" s="113" t="str">
        <f t="shared" si="110"/>
        <v>CFLDMoMH06CZ03</v>
      </c>
      <c r="B987" s="113" t="str">
        <f t="shared" si="111"/>
        <v>CFLSDGDMoCZ03MH06</v>
      </c>
      <c r="C987" s="113" t="s">
        <v>118</v>
      </c>
      <c r="D987" s="113" t="s">
        <v>131</v>
      </c>
      <c r="E987" s="113" t="s">
        <v>1651</v>
      </c>
      <c r="F987" s="89" t="s">
        <v>1653</v>
      </c>
      <c r="G987" s="113" t="s">
        <v>102</v>
      </c>
      <c r="H987" s="113" t="s">
        <v>1662</v>
      </c>
      <c r="I987" s="115">
        <f t="shared" si="112"/>
        <v>0</v>
      </c>
      <c r="J987" s="115">
        <f t="shared" si="113"/>
        <v>0</v>
      </c>
      <c r="K987" s="115">
        <f t="shared" si="114"/>
        <v>0</v>
      </c>
      <c r="L987" s="113"/>
      <c r="M987" s="36">
        <f>VLOOKUP("HV_"&amp;$D987&amp;$E987&amp;VLOOKUP($F987,key!$L$3:$M$16,2,FALSE)&amp;$G987&amp;M$6,'HVAC wts'!$H$7:$R$13254,11,FALSE)</f>
        <v>0</v>
      </c>
      <c r="N987" s="36">
        <f>VLOOKUP("HV_"&amp;$D987&amp;$E987&amp;VLOOKUP($F987,key!$L$3:$M$15,2,FALSE)&amp;$G987&amp;N$6,'HVAC wts'!$H$7:$R$13254,11,FALSE)</f>
        <v>0</v>
      </c>
      <c r="O987" s="36">
        <f>VLOOKUP("HV_"&amp;$D987&amp;$E987&amp;VLOOKUP($F987,key!$L$3:$M$15,2,FALSE)&amp;$G987&amp;O$6,'HVAC wts'!$H$7:$R$13254,11,FALSE)</f>
        <v>0</v>
      </c>
      <c r="P987" s="36">
        <f>VLOOKUP("HV_"&amp;$D987&amp;$E987&amp;VLOOKUP($F987,key!$L$3:$M$15,2,FALSE)&amp;$G987&amp;P$6,'HVAC wts'!$H$7:$R$13254,11,FALSE)</f>
        <v>0</v>
      </c>
      <c r="Q987" s="36">
        <f>VLOOKUP("HV_"&amp;$D987&amp;$E987&amp;VLOOKUP($F987,key!$L$3:$M$15,2,FALSE)&amp;$G987&amp;Q$6,'HVAC wts'!$H$7:$R$13254,11,FALSE)</f>
        <v>0</v>
      </c>
      <c r="R987" s="36">
        <f>VLOOKUP("HV_"&amp;$D987&amp;$E987&amp;VLOOKUP($F987,key!$L$3:$M$15,2,FALSE)&amp;$G987&amp;R$6,'HVAC wts'!$H$7:$R$13254,11,FALSE)</f>
        <v>0</v>
      </c>
      <c r="S987" s="36">
        <f t="shared" si="115"/>
        <v>0</v>
      </c>
      <c r="T987" s="113"/>
      <c r="U987" s="113">
        <f>MATCH($A987&amp;U$6,'All applic'!$A$7:$A$59080,0)</f>
        <v>1099</v>
      </c>
      <c r="V987" s="113">
        <f>MATCH($A987&amp;V$6,'All applic'!$A$7:$A$59080,0)</f>
        <v>1100</v>
      </c>
      <c r="W987" s="113">
        <f>MATCH($A987&amp;W$6,'All applic'!$A$7:$A$59080,0)</f>
        <v>1102</v>
      </c>
      <c r="X987" s="113">
        <f>MATCH($A987&amp;X$6,'All applic'!$A$7:$A$59080,0)</f>
        <v>1101</v>
      </c>
      <c r="Y987" s="113">
        <f>MATCH($A987&amp;Y$6,'All applic'!$A$7:$A$59080,0)</f>
        <v>1099</v>
      </c>
      <c r="Z987" s="113">
        <f>MATCH($A987&amp;Z$6,'All applic'!$A$7:$A$59080,0)</f>
        <v>1102</v>
      </c>
      <c r="AA987" s="113"/>
      <c r="AB987" s="28">
        <f>INDEX('All applic'!$H$7:$H$59080,U987)</f>
        <v>1.054</v>
      </c>
      <c r="AC987" s="28">
        <f>INDEX('All applic'!$H$7:$H$59080,V987)</f>
        <v>0.92</v>
      </c>
      <c r="AD987" s="28">
        <f>INDEX('All applic'!$H$7:$H$59080,W987)</f>
        <v>0.998</v>
      </c>
      <c r="AE987" s="28">
        <f>INDEX('All applic'!$H$7:$H$59080,X987)</f>
        <v>0.74</v>
      </c>
      <c r="AF987" s="28">
        <f>INDEX('All applic'!$H$7:$H$59080,Y987)</f>
        <v>1.054</v>
      </c>
      <c r="AG987" s="28">
        <f>INDEX('All applic'!$H$7:$H$59080,Z987)</f>
        <v>0.998</v>
      </c>
      <c r="AH987" s="28"/>
      <c r="AI987" s="28">
        <f>INDEX('All applic'!$I$7:$I$59080,U987)</f>
        <v>1.8048780487804876</v>
      </c>
      <c r="AJ987" s="28">
        <f>INDEX('All applic'!$I$7:$I$59080,V987)</f>
        <v>1.9024390243902438</v>
      </c>
      <c r="AK987" s="28">
        <f>INDEX('All applic'!$I$7:$I$59080,W987)</f>
        <v>1</v>
      </c>
      <c r="AL987" s="28">
        <f>INDEX('All applic'!$I$7:$I$59080,X987)</f>
        <v>1</v>
      </c>
      <c r="AM987" s="28">
        <f>INDEX('All applic'!$I$7:$I$59080,Y987)</f>
        <v>1.8048780487804876</v>
      </c>
      <c r="AN987" s="28">
        <f>INDEX('All applic'!$I$7:$I$59080,Z987)</f>
        <v>1</v>
      </c>
      <c r="AO987" s="113"/>
      <c r="AP987" s="113">
        <f>INDEX('All applic'!$J$7:$J$59080,U987)</f>
        <v>-1.9460000000000002E-2</v>
      </c>
      <c r="AQ987" s="113">
        <v>0</v>
      </c>
      <c r="AR987" s="113">
        <f>INDEX('All applic'!$J$7:$J$59080,W987)</f>
        <v>-1.9480000000000001E-2</v>
      </c>
      <c r="AS987" s="113">
        <v>0</v>
      </c>
      <c r="AT987" s="113">
        <v>0</v>
      </c>
      <c r="AU987" s="113">
        <v>0</v>
      </c>
    </row>
    <row r="988" spans="1:47" x14ac:dyDescent="0.25">
      <c r="A988" s="113" t="str">
        <f t="shared" si="110"/>
        <v>CFLDMoMH06CZ04</v>
      </c>
      <c r="B988" s="113" t="str">
        <f t="shared" si="111"/>
        <v>CFLSDGDMoCZ04MH06</v>
      </c>
      <c r="C988" s="113" t="s">
        <v>118</v>
      </c>
      <c r="D988" s="113" t="s">
        <v>131</v>
      </c>
      <c r="E988" s="113" t="s">
        <v>1651</v>
      </c>
      <c r="F988" s="89" t="s">
        <v>1653</v>
      </c>
      <c r="G988" s="113" t="s">
        <v>103</v>
      </c>
      <c r="H988" s="113" t="s">
        <v>1662</v>
      </c>
      <c r="I988" s="115">
        <f t="shared" si="112"/>
        <v>0</v>
      </c>
      <c r="J988" s="115">
        <f t="shared" si="113"/>
        <v>0</v>
      </c>
      <c r="K988" s="115">
        <f t="shared" si="114"/>
        <v>0</v>
      </c>
      <c r="L988" s="113"/>
      <c r="M988" s="36">
        <f>VLOOKUP("HV_"&amp;$D988&amp;$E988&amp;VLOOKUP($F988,key!$L$3:$M$16,2,FALSE)&amp;$G988&amp;M$6,'HVAC wts'!$H$7:$R$13254,11,FALSE)</f>
        <v>0</v>
      </c>
      <c r="N988" s="36">
        <f>VLOOKUP("HV_"&amp;$D988&amp;$E988&amp;VLOOKUP($F988,key!$L$3:$M$15,2,FALSE)&amp;$G988&amp;N$6,'HVAC wts'!$H$7:$R$13254,11,FALSE)</f>
        <v>0</v>
      </c>
      <c r="O988" s="36">
        <f>VLOOKUP("HV_"&amp;$D988&amp;$E988&amp;VLOOKUP($F988,key!$L$3:$M$15,2,FALSE)&amp;$G988&amp;O$6,'HVAC wts'!$H$7:$R$13254,11,FALSE)</f>
        <v>0</v>
      </c>
      <c r="P988" s="36">
        <f>VLOOKUP("HV_"&amp;$D988&amp;$E988&amp;VLOOKUP($F988,key!$L$3:$M$15,2,FALSE)&amp;$G988&amp;P$6,'HVAC wts'!$H$7:$R$13254,11,FALSE)</f>
        <v>0</v>
      </c>
      <c r="Q988" s="36">
        <f>VLOOKUP("HV_"&amp;$D988&amp;$E988&amp;VLOOKUP($F988,key!$L$3:$M$15,2,FALSE)&amp;$G988&amp;Q$6,'HVAC wts'!$H$7:$R$13254,11,FALSE)</f>
        <v>0</v>
      </c>
      <c r="R988" s="36">
        <f>VLOOKUP("HV_"&amp;$D988&amp;$E988&amp;VLOOKUP($F988,key!$L$3:$M$15,2,FALSE)&amp;$G988&amp;R$6,'HVAC wts'!$H$7:$R$13254,11,FALSE)</f>
        <v>0</v>
      </c>
      <c r="S988" s="36">
        <f t="shared" si="115"/>
        <v>0</v>
      </c>
      <c r="T988" s="113"/>
      <c r="U988" s="113">
        <f>MATCH($A988&amp;U$6,'All applic'!$A$7:$A$59080,0)</f>
        <v>1103</v>
      </c>
      <c r="V988" s="113">
        <f>MATCH($A988&amp;V$6,'All applic'!$A$7:$A$59080,0)</f>
        <v>1104</v>
      </c>
      <c r="W988" s="113">
        <f>MATCH($A988&amp;W$6,'All applic'!$A$7:$A$59080,0)</f>
        <v>1106</v>
      </c>
      <c r="X988" s="113">
        <f>MATCH($A988&amp;X$6,'All applic'!$A$7:$A$59080,0)</f>
        <v>1105</v>
      </c>
      <c r="Y988" s="113">
        <f>MATCH($A988&amp;Y$6,'All applic'!$A$7:$A$59080,0)</f>
        <v>1103</v>
      </c>
      <c r="Z988" s="113">
        <f>MATCH($A988&amp;Z$6,'All applic'!$A$7:$A$59080,0)</f>
        <v>1106</v>
      </c>
      <c r="AA988" s="113"/>
      <c r="AB988" s="28">
        <f>INDEX('All applic'!$H$7:$H$59080,U988)</f>
        <v>1.0960000000000001</v>
      </c>
      <c r="AC988" s="28">
        <f>INDEX('All applic'!$H$7:$H$59080,V988)</f>
        <v>0.86799999999999999</v>
      </c>
      <c r="AD988" s="28">
        <f>INDEX('All applic'!$H$7:$H$59080,W988)</f>
        <v>0.99199999999999999</v>
      </c>
      <c r="AE988" s="28">
        <f>INDEX('All applic'!$H$7:$H$59080,X988)</f>
        <v>0.67</v>
      </c>
      <c r="AF988" s="28">
        <f>INDEX('All applic'!$H$7:$H$59080,Y988)</f>
        <v>1.0960000000000001</v>
      </c>
      <c r="AG988" s="28">
        <f>INDEX('All applic'!$H$7:$H$59080,Z988)</f>
        <v>0.99199999999999999</v>
      </c>
      <c r="AH988" s="28"/>
      <c r="AI988" s="28">
        <f>INDEX('All applic'!$I$7:$I$59080,U988)</f>
        <v>1.7045454545454546</v>
      </c>
      <c r="AJ988" s="28">
        <f>INDEX('All applic'!$I$7:$I$59080,V988)</f>
        <v>1.8409090909090911</v>
      </c>
      <c r="AK988" s="28">
        <f>INDEX('All applic'!$I$7:$I$59080,W988)</f>
        <v>1.0227272727272727</v>
      </c>
      <c r="AL988" s="28">
        <f>INDEX('All applic'!$I$7:$I$59080,X988)</f>
        <v>1.0227272727272727</v>
      </c>
      <c r="AM988" s="28">
        <f>INDEX('All applic'!$I$7:$I$59080,Y988)</f>
        <v>1.7045454545454546</v>
      </c>
      <c r="AN988" s="28">
        <f>INDEX('All applic'!$I$7:$I$59080,Z988)</f>
        <v>1.0227272727272727</v>
      </c>
      <c r="AO988" s="113"/>
      <c r="AP988" s="113">
        <f>INDEX('All applic'!$J$7:$J$59080,U988)</f>
        <v>-2.5999999999999999E-2</v>
      </c>
      <c r="AQ988" s="113">
        <v>0</v>
      </c>
      <c r="AR988" s="113">
        <f>INDEX('All applic'!$J$7:$J$59080,W988)</f>
        <v>-2.58E-2</v>
      </c>
      <c r="AS988" s="113">
        <v>0</v>
      </c>
      <c r="AT988" s="113">
        <v>0</v>
      </c>
      <c r="AU988" s="113">
        <v>0</v>
      </c>
    </row>
    <row r="989" spans="1:47" x14ac:dyDescent="0.25">
      <c r="A989" s="113" t="str">
        <f t="shared" si="110"/>
        <v>CFLDMoMH06CZ05</v>
      </c>
      <c r="B989" s="113" t="str">
        <f t="shared" si="111"/>
        <v>CFLSDGDMoCZ05MH06</v>
      </c>
      <c r="C989" s="113" t="s">
        <v>118</v>
      </c>
      <c r="D989" s="113" t="s">
        <v>131</v>
      </c>
      <c r="E989" s="113" t="s">
        <v>1651</v>
      </c>
      <c r="F989" s="89" t="s">
        <v>1653</v>
      </c>
      <c r="G989" s="113" t="s">
        <v>104</v>
      </c>
      <c r="H989" s="113" t="s">
        <v>1662</v>
      </c>
      <c r="I989" s="115">
        <f t="shared" si="112"/>
        <v>0</v>
      </c>
      <c r="J989" s="115">
        <f t="shared" si="113"/>
        <v>0</v>
      </c>
      <c r="K989" s="115">
        <f t="shared" si="114"/>
        <v>0</v>
      </c>
      <c r="L989" s="113"/>
      <c r="M989" s="36">
        <f>VLOOKUP("HV_"&amp;$D989&amp;$E989&amp;VLOOKUP($F989,key!$L$3:$M$16,2,FALSE)&amp;$G989&amp;M$6,'HVAC wts'!$H$7:$R$13254,11,FALSE)</f>
        <v>0</v>
      </c>
      <c r="N989" s="36">
        <f>VLOOKUP("HV_"&amp;$D989&amp;$E989&amp;VLOOKUP($F989,key!$L$3:$M$15,2,FALSE)&amp;$G989&amp;N$6,'HVAC wts'!$H$7:$R$13254,11,FALSE)</f>
        <v>0</v>
      </c>
      <c r="O989" s="36">
        <f>VLOOKUP("HV_"&amp;$D989&amp;$E989&amp;VLOOKUP($F989,key!$L$3:$M$15,2,FALSE)&amp;$G989&amp;O$6,'HVAC wts'!$H$7:$R$13254,11,FALSE)</f>
        <v>0</v>
      </c>
      <c r="P989" s="36">
        <f>VLOOKUP("HV_"&amp;$D989&amp;$E989&amp;VLOOKUP($F989,key!$L$3:$M$15,2,FALSE)&amp;$G989&amp;P$6,'HVAC wts'!$H$7:$R$13254,11,FALSE)</f>
        <v>0</v>
      </c>
      <c r="Q989" s="36">
        <f>VLOOKUP("HV_"&amp;$D989&amp;$E989&amp;VLOOKUP($F989,key!$L$3:$M$15,2,FALSE)&amp;$G989&amp;Q$6,'HVAC wts'!$H$7:$R$13254,11,FALSE)</f>
        <v>0</v>
      </c>
      <c r="R989" s="36">
        <f>VLOOKUP("HV_"&amp;$D989&amp;$E989&amp;VLOOKUP($F989,key!$L$3:$M$15,2,FALSE)&amp;$G989&amp;R$6,'HVAC wts'!$H$7:$R$13254,11,FALSE)</f>
        <v>0</v>
      </c>
      <c r="S989" s="36">
        <f t="shared" si="115"/>
        <v>0</v>
      </c>
      <c r="T989" s="113"/>
      <c r="U989" s="113">
        <f>MATCH($A989&amp;U$6,'All applic'!$A$7:$A$59080,0)</f>
        <v>1107</v>
      </c>
      <c r="V989" s="113">
        <f>MATCH($A989&amp;V$6,'All applic'!$A$7:$A$59080,0)</f>
        <v>1108</v>
      </c>
      <c r="W989" s="113">
        <f>MATCH($A989&amp;W$6,'All applic'!$A$7:$A$59080,0)</f>
        <v>1110</v>
      </c>
      <c r="X989" s="113">
        <f>MATCH($A989&amp;X$6,'All applic'!$A$7:$A$59080,0)</f>
        <v>1109</v>
      </c>
      <c r="Y989" s="113">
        <f>MATCH($A989&amp;Y$6,'All applic'!$A$7:$A$59080,0)</f>
        <v>1107</v>
      </c>
      <c r="Z989" s="113">
        <f>MATCH($A989&amp;Z$6,'All applic'!$A$7:$A$59080,0)</f>
        <v>1110</v>
      </c>
      <c r="AA989" s="113"/>
      <c r="AB989" s="28">
        <f>INDEX('All applic'!$H$7:$H$59080,U989)</f>
        <v>1.026</v>
      </c>
      <c r="AC989" s="28">
        <f>INDEX('All applic'!$H$7:$H$59080,V989)</f>
        <v>0.78</v>
      </c>
      <c r="AD989" s="28">
        <f>INDEX('All applic'!$H$7:$H$59080,W989)</f>
        <v>0.99</v>
      </c>
      <c r="AE989" s="28">
        <f>INDEX('All applic'!$H$7:$H$59080,X989)</f>
        <v>0.58599999999999997</v>
      </c>
      <c r="AF989" s="28">
        <f>INDEX('All applic'!$H$7:$H$59080,Y989)</f>
        <v>1.026</v>
      </c>
      <c r="AG989" s="28">
        <f>INDEX('All applic'!$H$7:$H$59080,Z989)</f>
        <v>0.99</v>
      </c>
      <c r="AH989" s="28"/>
      <c r="AI989" s="28">
        <f>INDEX('All applic'!$I$7:$I$59080,U989)</f>
        <v>2</v>
      </c>
      <c r="AJ989" s="28">
        <f>INDEX('All applic'!$I$7:$I$59080,V989)</f>
        <v>1.8863636363636365</v>
      </c>
      <c r="AK989" s="28">
        <f>INDEX('All applic'!$I$7:$I$59080,W989)</f>
        <v>1.0227272727272727</v>
      </c>
      <c r="AL989" s="28">
        <f>INDEX('All applic'!$I$7:$I$59080,X989)</f>
        <v>1.0227272727272727</v>
      </c>
      <c r="AM989" s="28">
        <f>INDEX('All applic'!$I$7:$I$59080,Y989)</f>
        <v>2</v>
      </c>
      <c r="AN989" s="28">
        <f>INDEX('All applic'!$I$7:$I$59080,Z989)</f>
        <v>1.0227272727272727</v>
      </c>
      <c r="AO989" s="113"/>
      <c r="AP989" s="113">
        <f>INDEX('All applic'!$J$7:$J$59080,U989)</f>
        <v>-3.2000000000000001E-2</v>
      </c>
      <c r="AQ989" s="113">
        <v>0</v>
      </c>
      <c r="AR989" s="113">
        <f>INDEX('All applic'!$J$7:$J$59080,W989)</f>
        <v>-3.2000000000000001E-2</v>
      </c>
      <c r="AS989" s="113">
        <v>0</v>
      </c>
      <c r="AT989" s="113">
        <v>0</v>
      </c>
      <c r="AU989" s="113">
        <v>0</v>
      </c>
    </row>
    <row r="990" spans="1:47" x14ac:dyDescent="0.25">
      <c r="A990" s="113" t="str">
        <f t="shared" si="110"/>
        <v>CFLDMoMH06CZ06</v>
      </c>
      <c r="B990" s="113" t="str">
        <f t="shared" si="111"/>
        <v>CFLSDGDMoCZ06MH06</v>
      </c>
      <c r="C990" s="113" t="s">
        <v>118</v>
      </c>
      <c r="D990" s="113" t="s">
        <v>131</v>
      </c>
      <c r="E990" s="113" t="s">
        <v>1651</v>
      </c>
      <c r="F990" s="89" t="s">
        <v>1653</v>
      </c>
      <c r="G990" s="113" t="s">
        <v>105</v>
      </c>
      <c r="H990" s="113" t="s">
        <v>1662</v>
      </c>
      <c r="I990" s="115">
        <f t="shared" si="112"/>
        <v>1.1003387334315171</v>
      </c>
      <c r="J990" s="115">
        <f t="shared" si="113"/>
        <v>1.4879167224528052</v>
      </c>
      <c r="K990" s="115">
        <f t="shared" si="114"/>
        <v>-3.1030927835051549E-3</v>
      </c>
      <c r="L990" s="113"/>
      <c r="M990" s="36">
        <f>VLOOKUP("HV_"&amp;$D990&amp;$E990&amp;VLOOKUP($F990,key!$L$3:$M$16,2,FALSE)&amp;$G990&amp;M$6,'HVAC wts'!$H$7:$R$13254,11,FALSE)</f>
        <v>0.61855670103092786</v>
      </c>
      <c r="N990" s="36">
        <f>VLOOKUP("HV_"&amp;$D990&amp;$E990&amp;VLOOKUP($F990,key!$L$3:$M$15,2,FALSE)&amp;$G990&amp;N$6,'HVAC wts'!$H$7:$R$13254,11,FALSE)</f>
        <v>8.8365243004418267E-2</v>
      </c>
      <c r="O990" s="36">
        <f>VLOOKUP("HV_"&amp;$D990&amp;$E990&amp;VLOOKUP($F990,key!$L$3:$M$15,2,FALSE)&amp;$G990&amp;O$6,'HVAC wts'!$H$7:$R$13254,11,FALSE)</f>
        <v>0.10309278350515466</v>
      </c>
      <c r="P990" s="36">
        <f>VLOOKUP("HV_"&amp;$D990&amp;$E990&amp;VLOOKUP($F990,key!$L$3:$M$15,2,FALSE)&amp;$G990&amp;P$6,'HVAC wts'!$H$7:$R$13254,11,FALSE)</f>
        <v>1.4727540500736378E-2</v>
      </c>
      <c r="Q990" s="36">
        <f>VLOOKUP("HV_"&amp;$D990&amp;$E990&amp;VLOOKUP($F990,key!$L$3:$M$15,2,FALSE)&amp;$G990&amp;Q$6,'HVAC wts'!$H$7:$R$13254,11,FALSE)</f>
        <v>0.15022091310751107</v>
      </c>
      <c r="R990" s="36">
        <f>VLOOKUP("HV_"&amp;$D990&amp;$E990&amp;VLOOKUP($F990,key!$L$3:$M$15,2,FALSE)&amp;$G990&amp;R$6,'HVAC wts'!$H$7:$R$13254,11,FALSE)</f>
        <v>2.5036818851251842E-2</v>
      </c>
      <c r="S990" s="36">
        <f t="shared" si="115"/>
        <v>1</v>
      </c>
      <c r="T990" s="113"/>
      <c r="U990" s="113">
        <f>MATCH($A990&amp;U$6,'All applic'!$A$7:$A$59080,0)</f>
        <v>1111</v>
      </c>
      <c r="V990" s="113">
        <f>MATCH($A990&amp;V$6,'All applic'!$A$7:$A$59080,0)</f>
        <v>1112</v>
      </c>
      <c r="W990" s="113">
        <f>MATCH($A990&amp;W$6,'All applic'!$A$7:$A$59080,0)</f>
        <v>1114</v>
      </c>
      <c r="X990" s="113">
        <f>MATCH($A990&amp;X$6,'All applic'!$A$7:$A$59080,0)</f>
        <v>1113</v>
      </c>
      <c r="Y990" s="113">
        <f>MATCH($A990&amp;Y$6,'All applic'!$A$7:$A$59080,0)</f>
        <v>1111</v>
      </c>
      <c r="Z990" s="113">
        <f>MATCH($A990&amp;Z$6,'All applic'!$A$7:$A$59080,0)</f>
        <v>1114</v>
      </c>
      <c r="AA990" s="113"/>
      <c r="AB990" s="28">
        <f>INDEX('All applic'!$H$7:$H$59080,U990)</f>
        <v>1.1200000000000001</v>
      </c>
      <c r="AC990" s="28">
        <f>INDEX('All applic'!$H$7:$H$59080,V990)</f>
        <v>1.0860000000000001</v>
      </c>
      <c r="AD990" s="28">
        <f>INDEX('All applic'!$H$7:$H$59080,W990)</f>
        <v>1.01</v>
      </c>
      <c r="AE990" s="28">
        <f>INDEX('All applic'!$H$7:$H$59080,X990)</f>
        <v>0.94599999999999995</v>
      </c>
      <c r="AF990" s="28">
        <f>INDEX('All applic'!$H$7:$H$59080,Y990)</f>
        <v>1.1200000000000001</v>
      </c>
      <c r="AG990" s="28">
        <f>INDEX('All applic'!$H$7:$H$59080,Z990)</f>
        <v>1.01</v>
      </c>
      <c r="AH990" s="28"/>
      <c r="AI990" s="28">
        <f>INDEX('All applic'!$I$7:$I$59080,U990)</f>
        <v>1.5681818181818183</v>
      </c>
      <c r="AJ990" s="28">
        <f>INDEX('All applic'!$I$7:$I$59080,V990)</f>
        <v>1.5454545454545456</v>
      </c>
      <c r="AK990" s="28">
        <f>INDEX('All applic'!$I$7:$I$59080,W990)</f>
        <v>1.0227272727272727</v>
      </c>
      <c r="AL990" s="28">
        <f>INDEX('All applic'!$I$7:$I$59080,X990)</f>
        <v>1</v>
      </c>
      <c r="AM990" s="28">
        <f>INDEX('All applic'!$I$7:$I$59080,Y990)</f>
        <v>1.5681818181818183</v>
      </c>
      <c r="AN990" s="28">
        <f>INDEX('All applic'!$I$7:$I$59080,Z990)</f>
        <v>1.0227272727272727</v>
      </c>
      <c r="AO990" s="113"/>
      <c r="AP990" s="113">
        <f>INDEX('All applic'!$J$7:$J$59080,U990)</f>
        <v>-4.3E-3</v>
      </c>
      <c r="AQ990" s="113">
        <v>0</v>
      </c>
      <c r="AR990" s="113">
        <f>INDEX('All applic'!$J$7:$J$59080,W990)</f>
        <v>-4.3E-3</v>
      </c>
      <c r="AS990" s="113">
        <v>0</v>
      </c>
      <c r="AT990" s="113">
        <v>0</v>
      </c>
      <c r="AU990" s="113">
        <v>0</v>
      </c>
    </row>
    <row r="991" spans="1:47" x14ac:dyDescent="0.25">
      <c r="A991" s="113" t="str">
        <f t="shared" si="110"/>
        <v>CFLDMoMH06CZ07</v>
      </c>
      <c r="B991" s="113" t="str">
        <f t="shared" si="111"/>
        <v>CFLSDGDMoCZ07MH06</v>
      </c>
      <c r="C991" s="113" t="s">
        <v>118</v>
      </c>
      <c r="D991" s="113" t="s">
        <v>131</v>
      </c>
      <c r="E991" s="113" t="s">
        <v>1651</v>
      </c>
      <c r="F991" s="89" t="s">
        <v>1653</v>
      </c>
      <c r="G991" s="113" t="s">
        <v>106</v>
      </c>
      <c r="H991" s="113" t="s">
        <v>1662</v>
      </c>
      <c r="I991" s="115">
        <f t="shared" si="112"/>
        <v>1.0823505154639179</v>
      </c>
      <c r="J991" s="115">
        <f t="shared" si="113"/>
        <v>1.2625351452671043</v>
      </c>
      <c r="K991" s="115">
        <f t="shared" si="114"/>
        <v>-7.2164948453608251E-3</v>
      </c>
      <c r="L991" s="113"/>
      <c r="M991" s="36">
        <f>VLOOKUP("HV_"&amp;$D991&amp;$E991&amp;VLOOKUP($F991,key!$L$3:$M$16,2,FALSE)&amp;$G991&amp;M$6,'HVAC wts'!$H$7:$R$13254,11,FALSE)</f>
        <v>124.9472</v>
      </c>
      <c r="N991" s="36">
        <f>VLOOKUP("HV_"&amp;$D991&amp;$E991&amp;VLOOKUP($F991,key!$L$3:$M$15,2,FALSE)&amp;$G991&amp;N$6,'HVAC wts'!$H$7:$R$13254,11,FALSE)</f>
        <v>17.849600000000002</v>
      </c>
      <c r="O991" s="36">
        <f>VLOOKUP("HV_"&amp;$D991&amp;$E991&amp;VLOOKUP($F991,key!$L$3:$M$15,2,FALSE)&amp;$G991&amp;O$6,'HVAC wts'!$H$7:$R$13254,11,FALSE)</f>
        <v>124.9472</v>
      </c>
      <c r="P991" s="36">
        <f>VLOOKUP("HV_"&amp;$D991&amp;$E991&amp;VLOOKUP($F991,key!$L$3:$M$15,2,FALSE)&amp;$G991&amp;P$6,'HVAC wts'!$H$7:$R$13254,11,FALSE)</f>
        <v>17.849600000000002</v>
      </c>
      <c r="Q991" s="36">
        <f>VLOOKUP("HV_"&amp;$D991&amp;$E991&amp;VLOOKUP($F991,key!$L$3:$M$15,2,FALSE)&amp;$G991&amp;Q$6,'HVAC wts'!$H$7:$R$13254,11,FALSE)</f>
        <v>30.344320000000003</v>
      </c>
      <c r="R991" s="36">
        <f>VLOOKUP("HV_"&amp;$D991&amp;$E991&amp;VLOOKUP($F991,key!$L$3:$M$15,2,FALSE)&amp;$G991&amp;R$6,'HVAC wts'!$H$7:$R$13254,11,FALSE)</f>
        <v>30.344320000000003</v>
      </c>
      <c r="S991" s="36">
        <f t="shared" si="115"/>
        <v>346.28223999999994</v>
      </c>
      <c r="T991" s="113"/>
      <c r="U991" s="113">
        <f>MATCH($A991&amp;U$6,'All applic'!$A$7:$A$59080,0)</f>
        <v>1115</v>
      </c>
      <c r="V991" s="113">
        <f>MATCH($A991&amp;V$6,'All applic'!$A$7:$A$59080,0)</f>
        <v>1116</v>
      </c>
      <c r="W991" s="113">
        <f>MATCH($A991&amp;W$6,'All applic'!$A$7:$A$59080,0)</f>
        <v>1118</v>
      </c>
      <c r="X991" s="113">
        <f>MATCH($A991&amp;X$6,'All applic'!$A$7:$A$59080,0)</f>
        <v>1117</v>
      </c>
      <c r="Y991" s="113">
        <f>MATCH($A991&amp;Y$6,'All applic'!$A$7:$A$59080,0)</f>
        <v>1115</v>
      </c>
      <c r="Z991" s="113">
        <f>MATCH($A991&amp;Z$6,'All applic'!$A$7:$A$59080,0)</f>
        <v>1118</v>
      </c>
      <c r="AA991" s="113"/>
      <c r="AB991" s="28">
        <f>INDEX('All applic'!$H$7:$H$59080,U991)</f>
        <v>1.1839999999999999</v>
      </c>
      <c r="AC991" s="28">
        <f>INDEX('All applic'!$H$7:$H$59080,V991)</f>
        <v>1.1020000000000001</v>
      </c>
      <c r="AD991" s="28">
        <f>INDEX('All applic'!$H$7:$H$59080,W991)</f>
        <v>1.004</v>
      </c>
      <c r="AE991" s="28">
        <f>INDEX('All applic'!$H$7:$H$59080,X991)</f>
        <v>0.86</v>
      </c>
      <c r="AF991" s="28">
        <f>INDEX('All applic'!$H$7:$H$59080,Y991)</f>
        <v>1.1839999999999999</v>
      </c>
      <c r="AG991" s="28">
        <f>INDEX('All applic'!$H$7:$H$59080,Z991)</f>
        <v>1.004</v>
      </c>
      <c r="AH991" s="28"/>
      <c r="AI991" s="28">
        <f>INDEX('All applic'!$I$7:$I$59080,U991)</f>
        <v>1.5227272727272729</v>
      </c>
      <c r="AJ991" s="28">
        <f>INDEX('All applic'!$I$7:$I$59080,V991)</f>
        <v>1.5227272727272729</v>
      </c>
      <c r="AK991" s="28">
        <f>INDEX('All applic'!$I$7:$I$59080,W991)</f>
        <v>1</v>
      </c>
      <c r="AL991" s="28">
        <f>INDEX('All applic'!$I$7:$I$59080,X991)</f>
        <v>1.0227272727272727</v>
      </c>
      <c r="AM991" s="28">
        <f>INDEX('All applic'!$I$7:$I$59080,Y991)</f>
        <v>1.5227272727272729</v>
      </c>
      <c r="AN991" s="28">
        <f>INDEX('All applic'!$I$7:$I$59080,Z991)</f>
        <v>1</v>
      </c>
      <c r="AO991" s="113"/>
      <c r="AP991" s="113">
        <f>INDEX('All applic'!$J$7:$J$59080,U991)</f>
        <v>-0.01</v>
      </c>
      <c r="AQ991" s="113">
        <v>0</v>
      </c>
      <c r="AR991" s="113">
        <f>INDEX('All applic'!$J$7:$J$59080,W991)</f>
        <v>-0.01</v>
      </c>
      <c r="AS991" s="113">
        <v>0</v>
      </c>
      <c r="AT991" s="113">
        <v>0</v>
      </c>
      <c r="AU991" s="113">
        <v>0</v>
      </c>
    </row>
    <row r="992" spans="1:47" x14ac:dyDescent="0.25">
      <c r="A992" s="113" t="str">
        <f t="shared" si="110"/>
        <v>CFLDMoMH06CZ08</v>
      </c>
      <c r="B992" s="113" t="str">
        <f t="shared" si="111"/>
        <v>CFLSDGDMoCZ08MH06</v>
      </c>
      <c r="C992" s="113" t="s">
        <v>118</v>
      </c>
      <c r="D992" s="113" t="s">
        <v>131</v>
      </c>
      <c r="E992" s="113" t="s">
        <v>1651</v>
      </c>
      <c r="F992" s="89" t="s">
        <v>1653</v>
      </c>
      <c r="G992" s="113" t="s">
        <v>107</v>
      </c>
      <c r="H992" s="113" t="s">
        <v>1662</v>
      </c>
      <c r="I992" s="115">
        <f t="shared" si="112"/>
        <v>1.1482857142857141</v>
      </c>
      <c r="J992" s="115">
        <f t="shared" si="113"/>
        <v>1.4922680412371137</v>
      </c>
      <c r="K992" s="115">
        <f t="shared" si="114"/>
        <v>-1.0492783505154639E-2</v>
      </c>
      <c r="L992" s="113"/>
      <c r="M992" s="36">
        <f>VLOOKUP("HV_"&amp;$D992&amp;$E992&amp;VLOOKUP($F992,key!$L$3:$M$16,2,FALSE)&amp;$G992&amp;M$6,'HVAC wts'!$H$7:$R$13254,11,FALSE)</f>
        <v>0.61855670103092786</v>
      </c>
      <c r="N992" s="36">
        <f>VLOOKUP("HV_"&amp;$D992&amp;$E992&amp;VLOOKUP($F992,key!$L$3:$M$15,2,FALSE)&amp;$G992&amp;N$6,'HVAC wts'!$H$7:$R$13254,11,FALSE)</f>
        <v>8.8365243004418267E-2</v>
      </c>
      <c r="O992" s="36">
        <f>VLOOKUP("HV_"&amp;$D992&amp;$E992&amp;VLOOKUP($F992,key!$L$3:$M$15,2,FALSE)&amp;$G992&amp;O$6,'HVAC wts'!$H$7:$R$13254,11,FALSE)</f>
        <v>0.10309278350515466</v>
      </c>
      <c r="P992" s="36">
        <f>VLOOKUP("HV_"&amp;$D992&amp;$E992&amp;VLOOKUP($F992,key!$L$3:$M$15,2,FALSE)&amp;$G992&amp;P$6,'HVAC wts'!$H$7:$R$13254,11,FALSE)</f>
        <v>1.4727540500736378E-2</v>
      </c>
      <c r="Q992" s="36">
        <f>VLOOKUP("HV_"&amp;$D992&amp;$E992&amp;VLOOKUP($F992,key!$L$3:$M$15,2,FALSE)&amp;$G992&amp;Q$6,'HVAC wts'!$H$7:$R$13254,11,FALSE)</f>
        <v>0.15022091310751107</v>
      </c>
      <c r="R992" s="36">
        <f>VLOOKUP("HV_"&amp;$D992&amp;$E992&amp;VLOOKUP($F992,key!$L$3:$M$15,2,FALSE)&amp;$G992&amp;R$6,'HVAC wts'!$H$7:$R$13254,11,FALSE)</f>
        <v>2.5036818851251842E-2</v>
      </c>
      <c r="S992" s="36">
        <f t="shared" si="115"/>
        <v>1</v>
      </c>
      <c r="T992" s="113"/>
      <c r="U992" s="113">
        <f>MATCH($A992&amp;U$6,'All applic'!$A$7:$A$59080,0)</f>
        <v>1119</v>
      </c>
      <c r="V992" s="113">
        <f>MATCH($A992&amp;V$6,'All applic'!$A$7:$A$59080,0)</f>
        <v>1120</v>
      </c>
      <c r="W992" s="113">
        <f>MATCH($A992&amp;W$6,'All applic'!$A$7:$A$59080,0)</f>
        <v>1122</v>
      </c>
      <c r="X992" s="113">
        <f>MATCH($A992&amp;X$6,'All applic'!$A$7:$A$59080,0)</f>
        <v>1121</v>
      </c>
      <c r="Y992" s="113">
        <f>MATCH($A992&amp;Y$6,'All applic'!$A$7:$A$59080,0)</f>
        <v>1119</v>
      </c>
      <c r="Z992" s="113">
        <f>MATCH($A992&amp;Z$6,'All applic'!$A$7:$A$59080,0)</f>
        <v>1122</v>
      </c>
      <c r="AA992" s="113"/>
      <c r="AB992" s="28">
        <f>INDEX('All applic'!$H$7:$H$59080,U992)</f>
        <v>1.1859999999999999</v>
      </c>
      <c r="AC992" s="28">
        <f>INDEX('All applic'!$H$7:$H$59080,V992)</f>
        <v>1.0880000000000001</v>
      </c>
      <c r="AD992" s="28">
        <f>INDEX('All applic'!$H$7:$H$59080,W992)</f>
        <v>1.002</v>
      </c>
      <c r="AE992" s="28">
        <f>INDEX('All applic'!$H$7:$H$59080,X992)</f>
        <v>0.81399999999999995</v>
      </c>
      <c r="AF992" s="28">
        <f>INDEX('All applic'!$H$7:$H$59080,Y992)</f>
        <v>1.1859999999999999</v>
      </c>
      <c r="AG992" s="28">
        <f>INDEX('All applic'!$H$7:$H$59080,Z992)</f>
        <v>1.002</v>
      </c>
      <c r="AH992" s="28"/>
      <c r="AI992" s="28">
        <f>INDEX('All applic'!$I$7:$I$59080,U992)</f>
        <v>1.5681818181818183</v>
      </c>
      <c r="AJ992" s="28">
        <f>INDEX('All applic'!$I$7:$I$59080,V992)</f>
        <v>1.5909090909090911</v>
      </c>
      <c r="AK992" s="28">
        <f>INDEX('All applic'!$I$7:$I$59080,W992)</f>
        <v>1.0227272727272727</v>
      </c>
      <c r="AL992" s="28">
        <f>INDEX('All applic'!$I$7:$I$59080,X992)</f>
        <v>1.0227272727272727</v>
      </c>
      <c r="AM992" s="28">
        <f>INDEX('All applic'!$I$7:$I$59080,Y992)</f>
        <v>1.5681818181818183</v>
      </c>
      <c r="AN992" s="28">
        <f>INDEX('All applic'!$I$7:$I$59080,Z992)</f>
        <v>1.0227272727272727</v>
      </c>
      <c r="AO992" s="113"/>
      <c r="AP992" s="113">
        <f>INDEX('All applic'!$J$7:$J$59080,U992)</f>
        <v>-1.4539999999999999E-2</v>
      </c>
      <c r="AQ992" s="113">
        <v>0</v>
      </c>
      <c r="AR992" s="113">
        <f>INDEX('All applic'!$J$7:$J$59080,W992)</f>
        <v>-1.4539999999999999E-2</v>
      </c>
      <c r="AS992" s="113">
        <v>0</v>
      </c>
      <c r="AT992" s="113">
        <v>0</v>
      </c>
      <c r="AU992" s="113">
        <v>0</v>
      </c>
    </row>
    <row r="993" spans="1:47" x14ac:dyDescent="0.25">
      <c r="A993" s="113" t="str">
        <f t="shared" si="110"/>
        <v>CFLDMoMH06CZ09</v>
      </c>
      <c r="B993" s="113" t="str">
        <f t="shared" si="111"/>
        <v>CFLSDGDMoCZ09MH06</v>
      </c>
      <c r="C993" s="113" t="s">
        <v>118</v>
      </c>
      <c r="D993" s="113" t="s">
        <v>131</v>
      </c>
      <c r="E993" s="113" t="s">
        <v>1651</v>
      </c>
      <c r="F993" s="89" t="s">
        <v>1653</v>
      </c>
      <c r="G993" s="113" t="s">
        <v>108</v>
      </c>
      <c r="H993" s="113" t="s">
        <v>1662</v>
      </c>
      <c r="I993" s="115">
        <f t="shared" si="112"/>
        <v>0</v>
      </c>
      <c r="J993" s="115">
        <f t="shared" si="113"/>
        <v>0</v>
      </c>
      <c r="K993" s="115">
        <f t="shared" si="114"/>
        <v>0</v>
      </c>
      <c r="L993" s="113"/>
      <c r="M993" s="36">
        <f>VLOOKUP("HV_"&amp;$D993&amp;$E993&amp;VLOOKUP($F993,key!$L$3:$M$16,2,FALSE)&amp;$G993&amp;M$6,'HVAC wts'!$H$7:$R$13254,11,FALSE)</f>
        <v>0</v>
      </c>
      <c r="N993" s="36">
        <f>VLOOKUP("HV_"&amp;$D993&amp;$E993&amp;VLOOKUP($F993,key!$L$3:$M$15,2,FALSE)&amp;$G993&amp;N$6,'HVAC wts'!$H$7:$R$13254,11,FALSE)</f>
        <v>0</v>
      </c>
      <c r="O993" s="36">
        <f>VLOOKUP("HV_"&amp;$D993&amp;$E993&amp;VLOOKUP($F993,key!$L$3:$M$15,2,FALSE)&amp;$G993&amp;O$6,'HVAC wts'!$H$7:$R$13254,11,FALSE)</f>
        <v>0</v>
      </c>
      <c r="P993" s="36">
        <f>VLOOKUP("HV_"&amp;$D993&amp;$E993&amp;VLOOKUP($F993,key!$L$3:$M$15,2,FALSE)&amp;$G993&amp;P$6,'HVAC wts'!$H$7:$R$13254,11,FALSE)</f>
        <v>0</v>
      </c>
      <c r="Q993" s="36">
        <f>VLOOKUP("HV_"&amp;$D993&amp;$E993&amp;VLOOKUP($F993,key!$L$3:$M$15,2,FALSE)&amp;$G993&amp;Q$6,'HVAC wts'!$H$7:$R$13254,11,FALSE)</f>
        <v>0</v>
      </c>
      <c r="R993" s="36">
        <f>VLOOKUP("HV_"&amp;$D993&amp;$E993&amp;VLOOKUP($F993,key!$L$3:$M$15,2,FALSE)&amp;$G993&amp;R$6,'HVAC wts'!$H$7:$R$13254,11,FALSE)</f>
        <v>0</v>
      </c>
      <c r="S993" s="36">
        <f t="shared" si="115"/>
        <v>0</v>
      </c>
      <c r="T993" s="113"/>
      <c r="U993" s="113">
        <f>MATCH($A993&amp;U$6,'All applic'!$A$7:$A$59080,0)</f>
        <v>1123</v>
      </c>
      <c r="V993" s="113">
        <f>MATCH($A993&amp;V$6,'All applic'!$A$7:$A$59080,0)</f>
        <v>1124</v>
      </c>
      <c r="W993" s="113">
        <f>MATCH($A993&amp;W$6,'All applic'!$A$7:$A$59080,0)</f>
        <v>1126</v>
      </c>
      <c r="X993" s="113">
        <f>MATCH($A993&amp;X$6,'All applic'!$A$7:$A$59080,0)</f>
        <v>1125</v>
      </c>
      <c r="Y993" s="113">
        <f>MATCH($A993&amp;Y$6,'All applic'!$A$7:$A$59080,0)</f>
        <v>1123</v>
      </c>
      <c r="Z993" s="113">
        <f>MATCH($A993&amp;Z$6,'All applic'!$A$7:$A$59080,0)</f>
        <v>1126</v>
      </c>
      <c r="AA993" s="113"/>
      <c r="AB993" s="28">
        <f>INDEX('All applic'!$H$7:$H$59080,U993)</f>
        <v>1.1299999999999999</v>
      </c>
      <c r="AC993" s="28">
        <f>INDEX('All applic'!$H$7:$H$59080,V993)</f>
        <v>1.018</v>
      </c>
      <c r="AD993" s="28">
        <f>INDEX('All applic'!$H$7:$H$59080,W993)</f>
        <v>1</v>
      </c>
      <c r="AE993" s="28">
        <f>INDEX('All applic'!$H$7:$H$59080,X993)</f>
        <v>0.78600000000000003</v>
      </c>
      <c r="AF993" s="28">
        <f>INDEX('All applic'!$H$7:$H$59080,Y993)</f>
        <v>1.1299999999999999</v>
      </c>
      <c r="AG993" s="28">
        <f>INDEX('All applic'!$H$7:$H$59080,Z993)</f>
        <v>1</v>
      </c>
      <c r="AH993" s="28"/>
      <c r="AI993" s="28">
        <f>INDEX('All applic'!$I$7:$I$59080,U993)</f>
        <v>1.6363636363636362</v>
      </c>
      <c r="AJ993" s="28">
        <f>INDEX('All applic'!$I$7:$I$59080,V993)</f>
        <v>1.6590909090909092</v>
      </c>
      <c r="AK993" s="28">
        <f>INDEX('All applic'!$I$7:$I$59080,W993)</f>
        <v>1.0227272727272727</v>
      </c>
      <c r="AL993" s="28">
        <f>INDEX('All applic'!$I$7:$I$59080,X993)</f>
        <v>1.0227272727272727</v>
      </c>
      <c r="AM993" s="28">
        <f>INDEX('All applic'!$I$7:$I$59080,Y993)</f>
        <v>1.6363636363636362</v>
      </c>
      <c r="AN993" s="28">
        <f>INDEX('All applic'!$I$7:$I$59080,Z993)</f>
        <v>1.0227272727272727</v>
      </c>
      <c r="AO993" s="113"/>
      <c r="AP993" s="113">
        <f>INDEX('All applic'!$J$7:$J$59080,U993)</f>
        <v>-1.6219999999999998E-2</v>
      </c>
      <c r="AQ993" s="113">
        <v>0</v>
      </c>
      <c r="AR993" s="113">
        <f>INDEX('All applic'!$J$7:$J$59080,W993)</f>
        <v>-1.626E-2</v>
      </c>
      <c r="AS993" s="113">
        <v>0</v>
      </c>
      <c r="AT993" s="113">
        <v>0</v>
      </c>
      <c r="AU993" s="113">
        <v>0</v>
      </c>
    </row>
    <row r="994" spans="1:47" x14ac:dyDescent="0.25">
      <c r="A994" s="113" t="str">
        <f t="shared" si="110"/>
        <v>CFLDMoMH06CZ10</v>
      </c>
      <c r="B994" s="113" t="str">
        <f t="shared" si="111"/>
        <v>CFLSDGDMoCZ10MH06</v>
      </c>
      <c r="C994" s="113" t="s">
        <v>118</v>
      </c>
      <c r="D994" s="113" t="s">
        <v>131</v>
      </c>
      <c r="E994" s="113" t="s">
        <v>1651</v>
      </c>
      <c r="F994" s="89" t="s">
        <v>1653</v>
      </c>
      <c r="G994" s="113" t="s">
        <v>109</v>
      </c>
      <c r="H994" s="113" t="s">
        <v>1662</v>
      </c>
      <c r="I994" s="115">
        <f t="shared" si="112"/>
        <v>1.1528865979381444</v>
      </c>
      <c r="J994" s="115">
        <f t="shared" si="113"/>
        <v>1.5454545454545456</v>
      </c>
      <c r="K994" s="115">
        <f t="shared" si="114"/>
        <v>-1.5876288659793812E-2</v>
      </c>
      <c r="L994" s="113"/>
      <c r="M994" s="36">
        <f>VLOOKUP("HV_"&amp;$D994&amp;$E994&amp;VLOOKUP($F994,key!$L$3:$M$16,2,FALSE)&amp;$G994&amp;M$6,'HVAC wts'!$H$7:$R$13254,11,FALSE)</f>
        <v>624.73599999999999</v>
      </c>
      <c r="N994" s="36">
        <f>VLOOKUP("HV_"&amp;$D994&amp;$E994&amp;VLOOKUP($F994,key!$L$3:$M$15,2,FALSE)&amp;$G994&amp;N$6,'HVAC wts'!$H$7:$R$13254,11,FALSE)</f>
        <v>89.248000000000005</v>
      </c>
      <c r="O994" s="36">
        <f>VLOOKUP("HV_"&amp;$D994&amp;$E994&amp;VLOOKUP($F994,key!$L$3:$M$15,2,FALSE)&amp;$G994&amp;O$6,'HVAC wts'!$H$7:$R$13254,11,FALSE)</f>
        <v>0</v>
      </c>
      <c r="P994" s="36">
        <f>VLOOKUP("HV_"&amp;$D994&amp;$E994&amp;VLOOKUP($F994,key!$L$3:$M$15,2,FALSE)&amp;$G994&amp;P$6,'HVAC wts'!$H$7:$R$13254,11,FALSE)</f>
        <v>0</v>
      </c>
      <c r="Q994" s="36">
        <f>VLOOKUP("HV_"&amp;$D994&amp;$E994&amp;VLOOKUP($F994,key!$L$3:$M$15,2,FALSE)&amp;$G994&amp;Q$6,'HVAC wts'!$H$7:$R$13254,11,FALSE)</f>
        <v>151.72160000000002</v>
      </c>
      <c r="R994" s="36">
        <f>VLOOKUP("HV_"&amp;$D994&amp;$E994&amp;VLOOKUP($F994,key!$L$3:$M$15,2,FALSE)&amp;$G994&amp;R$6,'HVAC wts'!$H$7:$R$13254,11,FALSE)</f>
        <v>0</v>
      </c>
      <c r="S994" s="36">
        <f t="shared" si="115"/>
        <v>865.7056</v>
      </c>
      <c r="T994" s="113"/>
      <c r="U994" s="113">
        <f>MATCH($A994&amp;U$6,'All applic'!$A$7:$A$59080,0)</f>
        <v>1127</v>
      </c>
      <c r="V994" s="113">
        <f>MATCH($A994&amp;V$6,'All applic'!$A$7:$A$59080,0)</f>
        <v>1128</v>
      </c>
      <c r="W994" s="113">
        <f>MATCH($A994&amp;W$6,'All applic'!$A$7:$A$59080,0)</f>
        <v>1130</v>
      </c>
      <c r="X994" s="113">
        <f>MATCH($A994&amp;X$6,'All applic'!$A$7:$A$59080,0)</f>
        <v>1129</v>
      </c>
      <c r="Y994" s="113">
        <f>MATCH($A994&amp;Y$6,'All applic'!$A$7:$A$59080,0)</f>
        <v>1127</v>
      </c>
      <c r="Z994" s="113">
        <f>MATCH($A994&amp;Z$6,'All applic'!$A$7:$A$59080,0)</f>
        <v>1130</v>
      </c>
      <c r="AA994" s="113"/>
      <c r="AB994" s="28">
        <f>INDEX('All applic'!$H$7:$H$59080,U994)</f>
        <v>1.17</v>
      </c>
      <c r="AC994" s="28">
        <f>INDEX('All applic'!$H$7:$H$59080,V994)</f>
        <v>1.004</v>
      </c>
      <c r="AD994" s="28">
        <f>INDEX('All applic'!$H$7:$H$59080,W994)</f>
        <v>0.996</v>
      </c>
      <c r="AE994" s="28">
        <f>INDEX('All applic'!$H$7:$H$59080,X994)</f>
        <v>0.72</v>
      </c>
      <c r="AF994" s="28">
        <f>INDEX('All applic'!$H$7:$H$59080,Y994)</f>
        <v>1.17</v>
      </c>
      <c r="AG994" s="28">
        <f>INDEX('All applic'!$H$7:$H$59080,Z994)</f>
        <v>0.996</v>
      </c>
      <c r="AH994" s="28"/>
      <c r="AI994" s="28">
        <f>INDEX('All applic'!$I$7:$I$59080,U994)</f>
        <v>1.5454545454545456</v>
      </c>
      <c r="AJ994" s="28">
        <f>INDEX('All applic'!$I$7:$I$59080,V994)</f>
        <v>1.5454545454545456</v>
      </c>
      <c r="AK994" s="28">
        <f>INDEX('All applic'!$I$7:$I$59080,W994)</f>
        <v>1.0227272727272727</v>
      </c>
      <c r="AL994" s="28">
        <f>INDEX('All applic'!$I$7:$I$59080,X994)</f>
        <v>1</v>
      </c>
      <c r="AM994" s="28">
        <f>INDEX('All applic'!$I$7:$I$59080,Y994)</f>
        <v>1.5454545454545456</v>
      </c>
      <c r="AN994" s="28">
        <f>INDEX('All applic'!$I$7:$I$59080,Z994)</f>
        <v>1.0227272727272727</v>
      </c>
      <c r="AO994" s="113"/>
      <c r="AP994" s="113">
        <f>INDEX('All applic'!$J$7:$J$59080,U994)</f>
        <v>-2.1999999999999999E-2</v>
      </c>
      <c r="AQ994" s="113">
        <v>0</v>
      </c>
      <c r="AR994" s="113">
        <f>INDEX('All applic'!$J$7:$J$59080,W994)</f>
        <v>-2.1999999999999999E-2</v>
      </c>
      <c r="AS994" s="113">
        <v>0</v>
      </c>
      <c r="AT994" s="113">
        <v>0</v>
      </c>
      <c r="AU994" s="113">
        <v>0</v>
      </c>
    </row>
    <row r="995" spans="1:47" x14ac:dyDescent="0.25">
      <c r="A995" s="113" t="str">
        <f t="shared" si="110"/>
        <v>CFLDMoMH06CZ11</v>
      </c>
      <c r="B995" s="113" t="str">
        <f t="shared" si="111"/>
        <v>CFLSDGDMoCZ11MH06</v>
      </c>
      <c r="C995" s="113" t="s">
        <v>118</v>
      </c>
      <c r="D995" s="113" t="s">
        <v>131</v>
      </c>
      <c r="E995" s="113" t="s">
        <v>1651</v>
      </c>
      <c r="F995" s="89" t="s">
        <v>1653</v>
      </c>
      <c r="G995" s="113" t="s">
        <v>110</v>
      </c>
      <c r="H995" s="113" t="s">
        <v>1662</v>
      </c>
      <c r="I995" s="115">
        <f t="shared" si="112"/>
        <v>0</v>
      </c>
      <c r="J995" s="115">
        <f t="shared" si="113"/>
        <v>0</v>
      </c>
      <c r="K995" s="115">
        <f t="shared" si="114"/>
        <v>0</v>
      </c>
      <c r="L995" s="113"/>
      <c r="M995" s="36">
        <f>VLOOKUP("HV_"&amp;$D995&amp;$E995&amp;VLOOKUP($F995,key!$L$3:$M$16,2,FALSE)&amp;$G995&amp;M$6,'HVAC wts'!$H$7:$R$13254,11,FALSE)</f>
        <v>0</v>
      </c>
      <c r="N995" s="36">
        <f>VLOOKUP("HV_"&amp;$D995&amp;$E995&amp;VLOOKUP($F995,key!$L$3:$M$15,2,FALSE)&amp;$G995&amp;N$6,'HVAC wts'!$H$7:$R$13254,11,FALSE)</f>
        <v>0</v>
      </c>
      <c r="O995" s="36">
        <f>VLOOKUP("HV_"&amp;$D995&amp;$E995&amp;VLOOKUP($F995,key!$L$3:$M$15,2,FALSE)&amp;$G995&amp;O$6,'HVAC wts'!$H$7:$R$13254,11,FALSE)</f>
        <v>0</v>
      </c>
      <c r="P995" s="36">
        <f>VLOOKUP("HV_"&amp;$D995&amp;$E995&amp;VLOOKUP($F995,key!$L$3:$M$15,2,FALSE)&amp;$G995&amp;P$6,'HVAC wts'!$H$7:$R$13254,11,FALSE)</f>
        <v>0</v>
      </c>
      <c r="Q995" s="36">
        <f>VLOOKUP("HV_"&amp;$D995&amp;$E995&amp;VLOOKUP($F995,key!$L$3:$M$15,2,FALSE)&amp;$G995&amp;Q$6,'HVAC wts'!$H$7:$R$13254,11,FALSE)</f>
        <v>0</v>
      </c>
      <c r="R995" s="36">
        <f>VLOOKUP("HV_"&amp;$D995&amp;$E995&amp;VLOOKUP($F995,key!$L$3:$M$15,2,FALSE)&amp;$G995&amp;R$6,'HVAC wts'!$H$7:$R$13254,11,FALSE)</f>
        <v>0</v>
      </c>
      <c r="S995" s="36">
        <f t="shared" si="115"/>
        <v>0</v>
      </c>
      <c r="T995" s="113"/>
      <c r="U995" s="113">
        <f>MATCH($A995&amp;U$6,'All applic'!$A$7:$A$59080,0)</f>
        <v>1131</v>
      </c>
      <c r="V995" s="113">
        <f>MATCH($A995&amp;V$6,'All applic'!$A$7:$A$59080,0)</f>
        <v>1132</v>
      </c>
      <c r="W995" s="113">
        <f>MATCH($A995&amp;W$6,'All applic'!$A$7:$A$59080,0)</f>
        <v>1134</v>
      </c>
      <c r="X995" s="113">
        <f>MATCH($A995&amp;X$6,'All applic'!$A$7:$A$59080,0)</f>
        <v>1133</v>
      </c>
      <c r="Y995" s="113">
        <f>MATCH($A995&amp;Y$6,'All applic'!$A$7:$A$59080,0)</f>
        <v>1131</v>
      </c>
      <c r="Z995" s="113">
        <f>MATCH($A995&amp;Z$6,'All applic'!$A$7:$A$59080,0)</f>
        <v>1134</v>
      </c>
      <c r="AA995" s="113"/>
      <c r="AB995" s="28">
        <f>INDEX('All applic'!$H$7:$H$59080,U995)</f>
        <v>1.1479999999999999</v>
      </c>
      <c r="AC995" s="28">
        <f>INDEX('All applic'!$H$7:$H$59080,V995)</f>
        <v>0.98</v>
      </c>
      <c r="AD995" s="28">
        <f>INDEX('All applic'!$H$7:$H$59080,W995)</f>
        <v>0.998</v>
      </c>
      <c r="AE995" s="28">
        <f>INDEX('All applic'!$H$7:$H$59080,X995)</f>
        <v>0.74</v>
      </c>
      <c r="AF995" s="28">
        <f>INDEX('All applic'!$H$7:$H$59080,Y995)</f>
        <v>1.1479999999999999</v>
      </c>
      <c r="AG995" s="28">
        <f>INDEX('All applic'!$H$7:$H$59080,Z995)</f>
        <v>0.998</v>
      </c>
      <c r="AH995" s="28"/>
      <c r="AI995" s="28">
        <f>INDEX('All applic'!$I$7:$I$59080,U995)</f>
        <v>1.7804878048780486</v>
      </c>
      <c r="AJ995" s="28">
        <f>INDEX('All applic'!$I$7:$I$59080,V995)</f>
        <v>1.7804878048780486</v>
      </c>
      <c r="AK995" s="28">
        <f>INDEX('All applic'!$I$7:$I$59080,W995)</f>
        <v>1</v>
      </c>
      <c r="AL995" s="28">
        <f>INDEX('All applic'!$I$7:$I$59080,X995)</f>
        <v>1</v>
      </c>
      <c r="AM995" s="28">
        <f>INDEX('All applic'!$I$7:$I$59080,Y995)</f>
        <v>1.7804878048780486</v>
      </c>
      <c r="AN995" s="28">
        <f>INDEX('All applic'!$I$7:$I$59080,Z995)</f>
        <v>1</v>
      </c>
      <c r="AO995" s="113"/>
      <c r="AP995" s="113">
        <f>INDEX('All applic'!$J$7:$J$59080,U995)</f>
        <v>-2.06E-2</v>
      </c>
      <c r="AQ995" s="113">
        <v>0</v>
      </c>
      <c r="AR995" s="113">
        <f>INDEX('All applic'!$J$7:$J$59080,W995)</f>
        <v>-2.06E-2</v>
      </c>
      <c r="AS995" s="113">
        <v>0</v>
      </c>
      <c r="AT995" s="113">
        <v>0</v>
      </c>
      <c r="AU995" s="113">
        <v>0</v>
      </c>
    </row>
    <row r="996" spans="1:47" x14ac:dyDescent="0.25">
      <c r="A996" s="113" t="str">
        <f t="shared" si="110"/>
        <v>CFLDMoMH06CZ12</v>
      </c>
      <c r="B996" s="113" t="str">
        <f t="shared" si="111"/>
        <v>CFLSDGDMoCZ12MH06</v>
      </c>
      <c r="C996" s="113" t="s">
        <v>118</v>
      </c>
      <c r="D996" s="113" t="s">
        <v>131</v>
      </c>
      <c r="E996" s="113" t="s">
        <v>1651</v>
      </c>
      <c r="F996" s="89" t="s">
        <v>1653</v>
      </c>
      <c r="G996" s="113" t="s">
        <v>111</v>
      </c>
      <c r="H996" s="113" t="s">
        <v>1662</v>
      </c>
      <c r="I996" s="115">
        <f t="shared" si="112"/>
        <v>0</v>
      </c>
      <c r="J996" s="115">
        <f t="shared" si="113"/>
        <v>0</v>
      </c>
      <c r="K996" s="115">
        <f t="shared" si="114"/>
        <v>0</v>
      </c>
      <c r="L996" s="113"/>
      <c r="M996" s="36">
        <f>VLOOKUP("HV_"&amp;$D996&amp;$E996&amp;VLOOKUP($F996,key!$L$3:$M$16,2,FALSE)&amp;$G996&amp;M$6,'HVAC wts'!$H$7:$R$13254,11,FALSE)</f>
        <v>0</v>
      </c>
      <c r="N996" s="36">
        <f>VLOOKUP("HV_"&amp;$D996&amp;$E996&amp;VLOOKUP($F996,key!$L$3:$M$15,2,FALSE)&amp;$G996&amp;N$6,'HVAC wts'!$H$7:$R$13254,11,FALSE)</f>
        <v>0</v>
      </c>
      <c r="O996" s="36">
        <f>VLOOKUP("HV_"&amp;$D996&amp;$E996&amp;VLOOKUP($F996,key!$L$3:$M$15,2,FALSE)&amp;$G996&amp;O$6,'HVAC wts'!$H$7:$R$13254,11,FALSE)</f>
        <v>0</v>
      </c>
      <c r="P996" s="36">
        <f>VLOOKUP("HV_"&amp;$D996&amp;$E996&amp;VLOOKUP($F996,key!$L$3:$M$15,2,FALSE)&amp;$G996&amp;P$6,'HVAC wts'!$H$7:$R$13254,11,FALSE)</f>
        <v>0</v>
      </c>
      <c r="Q996" s="36">
        <f>VLOOKUP("HV_"&amp;$D996&amp;$E996&amp;VLOOKUP($F996,key!$L$3:$M$15,2,FALSE)&amp;$G996&amp;Q$6,'HVAC wts'!$H$7:$R$13254,11,FALSE)</f>
        <v>0</v>
      </c>
      <c r="R996" s="36">
        <f>VLOOKUP("HV_"&amp;$D996&amp;$E996&amp;VLOOKUP($F996,key!$L$3:$M$15,2,FALSE)&amp;$G996&amp;R$6,'HVAC wts'!$H$7:$R$13254,11,FALSE)</f>
        <v>0</v>
      </c>
      <c r="S996" s="36">
        <f t="shared" si="115"/>
        <v>0</v>
      </c>
      <c r="T996" s="113"/>
      <c r="U996" s="113">
        <f>MATCH($A996&amp;U$6,'All applic'!$A$7:$A$59080,0)</f>
        <v>1135</v>
      </c>
      <c r="V996" s="113">
        <f>MATCH($A996&amp;V$6,'All applic'!$A$7:$A$59080,0)</f>
        <v>1136</v>
      </c>
      <c r="W996" s="113">
        <f>MATCH($A996&amp;W$6,'All applic'!$A$7:$A$59080,0)</f>
        <v>1138</v>
      </c>
      <c r="X996" s="113">
        <f>MATCH($A996&amp;X$6,'All applic'!$A$7:$A$59080,0)</f>
        <v>1137</v>
      </c>
      <c r="Y996" s="113">
        <f>MATCH($A996&amp;Y$6,'All applic'!$A$7:$A$59080,0)</f>
        <v>1135</v>
      </c>
      <c r="Z996" s="113">
        <f>MATCH($A996&amp;Z$6,'All applic'!$A$7:$A$59080,0)</f>
        <v>1138</v>
      </c>
      <c r="AA996" s="113"/>
      <c r="AB996" s="28">
        <f>INDEX('All applic'!$H$7:$H$59080,U996)</f>
        <v>1.1200000000000001</v>
      </c>
      <c r="AC996" s="28">
        <f>INDEX('All applic'!$H$7:$H$59080,V996)</f>
        <v>0.91</v>
      </c>
      <c r="AD996" s="28">
        <f>INDEX('All applic'!$H$7:$H$59080,W996)</f>
        <v>0.99199999999999999</v>
      </c>
      <c r="AE996" s="28">
        <f>INDEX('All applic'!$H$7:$H$59080,X996)</f>
        <v>0.65200000000000002</v>
      </c>
      <c r="AF996" s="28">
        <f>INDEX('All applic'!$H$7:$H$59080,Y996)</f>
        <v>1.1200000000000001</v>
      </c>
      <c r="AG996" s="28">
        <f>INDEX('All applic'!$H$7:$H$59080,Z996)</f>
        <v>0.99199999999999999</v>
      </c>
      <c r="AH996" s="28"/>
      <c r="AI996" s="28">
        <f>INDEX('All applic'!$I$7:$I$59080,U996)</f>
        <v>1.7073170731707319</v>
      </c>
      <c r="AJ996" s="28">
        <f>INDEX('All applic'!$I$7:$I$59080,V996)</f>
        <v>1.7073170731707319</v>
      </c>
      <c r="AK996" s="28">
        <f>INDEX('All applic'!$I$7:$I$59080,W996)</f>
        <v>1</v>
      </c>
      <c r="AL996" s="28">
        <f>INDEX('All applic'!$I$7:$I$59080,X996)</f>
        <v>1</v>
      </c>
      <c r="AM996" s="28">
        <f>INDEX('All applic'!$I$7:$I$59080,Y996)</f>
        <v>1.7073170731707319</v>
      </c>
      <c r="AN996" s="28">
        <f>INDEX('All applic'!$I$7:$I$59080,Z996)</f>
        <v>1</v>
      </c>
      <c r="AO996" s="113"/>
      <c r="AP996" s="113">
        <f>INDEX('All applic'!$J$7:$J$59080,U996)</f>
        <v>-2.7E-2</v>
      </c>
      <c r="AQ996" s="113">
        <v>0</v>
      </c>
      <c r="AR996" s="113">
        <f>INDEX('All applic'!$J$7:$J$59080,W996)</f>
        <v>-2.6800000000000001E-2</v>
      </c>
      <c r="AS996" s="113">
        <v>0</v>
      </c>
      <c r="AT996" s="113">
        <v>0</v>
      </c>
      <c r="AU996" s="113">
        <v>0</v>
      </c>
    </row>
    <row r="997" spans="1:47" x14ac:dyDescent="0.25">
      <c r="A997" s="113" t="str">
        <f t="shared" si="110"/>
        <v>CFLDMoMH06CZ13</v>
      </c>
      <c r="B997" s="113" t="str">
        <f t="shared" si="111"/>
        <v>CFLSDGDMoCZ13MH06</v>
      </c>
      <c r="C997" s="113" t="s">
        <v>118</v>
      </c>
      <c r="D997" s="113" t="s">
        <v>131</v>
      </c>
      <c r="E997" s="113" t="s">
        <v>1651</v>
      </c>
      <c r="F997" s="89" t="s">
        <v>1653</v>
      </c>
      <c r="G997" s="113" t="s">
        <v>112</v>
      </c>
      <c r="H997" s="113" t="s">
        <v>1662</v>
      </c>
      <c r="I997" s="115">
        <f t="shared" si="112"/>
        <v>0</v>
      </c>
      <c r="J997" s="115">
        <f t="shared" si="113"/>
        <v>0</v>
      </c>
      <c r="K997" s="115">
        <f t="shared" si="114"/>
        <v>0</v>
      </c>
      <c r="L997" s="113"/>
      <c r="M997" s="36">
        <f>VLOOKUP("HV_"&amp;$D997&amp;$E997&amp;VLOOKUP($F997,key!$L$3:$M$16,2,FALSE)&amp;$G997&amp;M$6,'HVAC wts'!$H$7:$R$13254,11,FALSE)</f>
        <v>0</v>
      </c>
      <c r="N997" s="36">
        <f>VLOOKUP("HV_"&amp;$D997&amp;$E997&amp;VLOOKUP($F997,key!$L$3:$M$15,2,FALSE)&amp;$G997&amp;N$6,'HVAC wts'!$H$7:$R$13254,11,FALSE)</f>
        <v>0</v>
      </c>
      <c r="O997" s="36">
        <f>VLOOKUP("HV_"&amp;$D997&amp;$E997&amp;VLOOKUP($F997,key!$L$3:$M$15,2,FALSE)&amp;$G997&amp;O$6,'HVAC wts'!$H$7:$R$13254,11,FALSE)</f>
        <v>0</v>
      </c>
      <c r="P997" s="36">
        <f>VLOOKUP("HV_"&amp;$D997&amp;$E997&amp;VLOOKUP($F997,key!$L$3:$M$15,2,FALSE)&amp;$G997&amp;P$6,'HVAC wts'!$H$7:$R$13254,11,FALSE)</f>
        <v>0</v>
      </c>
      <c r="Q997" s="36">
        <f>VLOOKUP("HV_"&amp;$D997&amp;$E997&amp;VLOOKUP($F997,key!$L$3:$M$15,2,FALSE)&amp;$G997&amp;Q$6,'HVAC wts'!$H$7:$R$13254,11,FALSE)</f>
        <v>0</v>
      </c>
      <c r="R997" s="36">
        <f>VLOOKUP("HV_"&amp;$D997&amp;$E997&amp;VLOOKUP($F997,key!$L$3:$M$15,2,FALSE)&amp;$G997&amp;R$6,'HVAC wts'!$H$7:$R$13254,11,FALSE)</f>
        <v>0</v>
      </c>
      <c r="S997" s="36">
        <f t="shared" si="115"/>
        <v>0</v>
      </c>
      <c r="T997" s="113"/>
      <c r="U997" s="113">
        <f>MATCH($A997&amp;U$6,'All applic'!$A$7:$A$59080,0)</f>
        <v>1139</v>
      </c>
      <c r="V997" s="113">
        <f>MATCH($A997&amp;V$6,'All applic'!$A$7:$A$59080,0)</f>
        <v>1140</v>
      </c>
      <c r="W997" s="113">
        <f>MATCH($A997&amp;W$6,'All applic'!$A$7:$A$59080,0)</f>
        <v>1142</v>
      </c>
      <c r="X997" s="113">
        <f>MATCH($A997&amp;X$6,'All applic'!$A$7:$A$59080,0)</f>
        <v>1141</v>
      </c>
      <c r="Y997" s="113">
        <f>MATCH($A997&amp;Y$6,'All applic'!$A$7:$A$59080,0)</f>
        <v>1139</v>
      </c>
      <c r="Z997" s="113">
        <f>MATCH($A997&amp;Z$6,'All applic'!$A$7:$A$59080,0)</f>
        <v>1142</v>
      </c>
      <c r="AA997" s="113"/>
      <c r="AB997" s="28">
        <f>INDEX('All applic'!$H$7:$H$59080,U997)</f>
        <v>1.17</v>
      </c>
      <c r="AC997" s="28">
        <f>INDEX('All applic'!$H$7:$H$59080,V997)</f>
        <v>0.98199999999999998</v>
      </c>
      <c r="AD997" s="28">
        <f>INDEX('All applic'!$H$7:$H$59080,W997)</f>
        <v>0.99399999999999999</v>
      </c>
      <c r="AE997" s="28">
        <f>INDEX('All applic'!$H$7:$H$59080,X997)</f>
        <v>0.70199999999999996</v>
      </c>
      <c r="AF997" s="28">
        <f>INDEX('All applic'!$H$7:$H$59080,Y997)</f>
        <v>1.17</v>
      </c>
      <c r="AG997" s="28">
        <f>INDEX('All applic'!$H$7:$H$59080,Z997)</f>
        <v>0.99399999999999999</v>
      </c>
      <c r="AH997" s="28"/>
      <c r="AI997" s="28">
        <f>INDEX('All applic'!$I$7:$I$59080,U997)</f>
        <v>1.5609756097560976</v>
      </c>
      <c r="AJ997" s="28">
        <f>INDEX('All applic'!$I$7:$I$59080,V997)</f>
        <v>1.5609756097560976</v>
      </c>
      <c r="AK997" s="28">
        <f>INDEX('All applic'!$I$7:$I$59080,W997)</f>
        <v>1</v>
      </c>
      <c r="AL997" s="28">
        <f>INDEX('All applic'!$I$7:$I$59080,X997)</f>
        <v>1</v>
      </c>
      <c r="AM997" s="28">
        <f>INDEX('All applic'!$I$7:$I$59080,Y997)</f>
        <v>1.5609756097560976</v>
      </c>
      <c r="AN997" s="28">
        <f>INDEX('All applic'!$I$7:$I$59080,Z997)</f>
        <v>1</v>
      </c>
      <c r="AO997" s="113"/>
      <c r="AP997" s="113">
        <f>INDEX('All applic'!$J$7:$J$59080,U997)</f>
        <v>-2.3199999999999998E-2</v>
      </c>
      <c r="AQ997" s="113">
        <v>0</v>
      </c>
      <c r="AR997" s="113">
        <f>INDEX('All applic'!$J$7:$J$59080,W997)</f>
        <v>-2.3E-2</v>
      </c>
      <c r="AS997" s="113">
        <v>0</v>
      </c>
      <c r="AT997" s="113">
        <v>0</v>
      </c>
      <c r="AU997" s="113">
        <v>0</v>
      </c>
    </row>
    <row r="998" spans="1:47" x14ac:dyDescent="0.25">
      <c r="A998" s="113" t="str">
        <f t="shared" si="110"/>
        <v>CFLDMoMH06CZ14</v>
      </c>
      <c r="B998" s="113" t="str">
        <f t="shared" si="111"/>
        <v>CFLSDGDMoCZ14MH06</v>
      </c>
      <c r="C998" s="113" t="s">
        <v>118</v>
      </c>
      <c r="D998" s="113" t="s">
        <v>131</v>
      </c>
      <c r="E998" s="113" t="s">
        <v>1651</v>
      </c>
      <c r="F998" s="89" t="s">
        <v>1653</v>
      </c>
      <c r="G998" s="113" t="s">
        <v>113</v>
      </c>
      <c r="H998" s="113" t="s">
        <v>1662</v>
      </c>
      <c r="I998" s="115">
        <f t="shared" si="112"/>
        <v>1.115458026509573</v>
      </c>
      <c r="J998" s="115">
        <f t="shared" si="113"/>
        <v>1.4953012132688128</v>
      </c>
      <c r="K998" s="115">
        <f t="shared" si="114"/>
        <v>-1.8144329896907219E-2</v>
      </c>
      <c r="L998" s="113"/>
      <c r="M998" s="36">
        <f>VLOOKUP("HV_"&amp;$D998&amp;$E998&amp;VLOOKUP($F998,key!$L$3:$M$16,2,FALSE)&amp;$G998&amp;M$6,'HVAC wts'!$H$7:$R$13254,11,FALSE)</f>
        <v>0.61855670103092786</v>
      </c>
      <c r="N998" s="36">
        <f>VLOOKUP("HV_"&amp;$D998&amp;$E998&amp;VLOOKUP($F998,key!$L$3:$M$15,2,FALSE)&amp;$G998&amp;N$6,'HVAC wts'!$H$7:$R$13254,11,FALSE)</f>
        <v>8.8365243004418267E-2</v>
      </c>
      <c r="O998" s="36">
        <f>VLOOKUP("HV_"&amp;$D998&amp;$E998&amp;VLOOKUP($F998,key!$L$3:$M$15,2,FALSE)&amp;$G998&amp;O$6,'HVAC wts'!$H$7:$R$13254,11,FALSE)</f>
        <v>0.10309278350515466</v>
      </c>
      <c r="P998" s="36">
        <f>VLOOKUP("HV_"&amp;$D998&amp;$E998&amp;VLOOKUP($F998,key!$L$3:$M$15,2,FALSE)&amp;$G998&amp;P$6,'HVAC wts'!$H$7:$R$13254,11,FALSE)</f>
        <v>1.4727540500736378E-2</v>
      </c>
      <c r="Q998" s="36">
        <f>VLOOKUP("HV_"&amp;$D998&amp;$E998&amp;VLOOKUP($F998,key!$L$3:$M$15,2,FALSE)&amp;$G998&amp;Q$6,'HVAC wts'!$H$7:$R$13254,11,FALSE)</f>
        <v>0.15022091310751107</v>
      </c>
      <c r="R998" s="36">
        <f>VLOOKUP("HV_"&amp;$D998&amp;$E998&amp;VLOOKUP($F998,key!$L$3:$M$15,2,FALSE)&amp;$G998&amp;R$6,'HVAC wts'!$H$7:$R$13254,11,FALSE)</f>
        <v>2.5036818851251842E-2</v>
      </c>
      <c r="S998" s="36">
        <f t="shared" si="115"/>
        <v>1</v>
      </c>
      <c r="T998" s="113"/>
      <c r="U998" s="113">
        <f>MATCH($A998&amp;U$6,'All applic'!$A$7:$A$59080,0)</f>
        <v>1143</v>
      </c>
      <c r="V998" s="113">
        <f>MATCH($A998&amp;V$6,'All applic'!$A$7:$A$59080,0)</f>
        <v>1144</v>
      </c>
      <c r="W998" s="113">
        <f>MATCH($A998&amp;W$6,'All applic'!$A$7:$A$59080,0)</f>
        <v>1146</v>
      </c>
      <c r="X998" s="113">
        <f>MATCH($A998&amp;X$6,'All applic'!$A$7:$A$59080,0)</f>
        <v>1145</v>
      </c>
      <c r="Y998" s="113">
        <f>MATCH($A998&amp;Y$6,'All applic'!$A$7:$A$59080,0)</f>
        <v>1143</v>
      </c>
      <c r="Z998" s="113">
        <f>MATCH($A998&amp;Z$6,'All applic'!$A$7:$A$59080,0)</f>
        <v>1146</v>
      </c>
      <c r="AA998" s="113"/>
      <c r="AB998" s="28">
        <f>INDEX('All applic'!$H$7:$H$59080,U998)</f>
        <v>1.1659999999999999</v>
      </c>
      <c r="AC998" s="28">
        <f>INDEX('All applic'!$H$7:$H$59080,V998)</f>
        <v>0.92600000000000005</v>
      </c>
      <c r="AD998" s="28">
        <f>INDEX('All applic'!$H$7:$H$59080,W998)</f>
        <v>0.99199999999999999</v>
      </c>
      <c r="AE998" s="28">
        <f>INDEX('All applic'!$H$7:$H$59080,X998)</f>
        <v>0.68799999999999994</v>
      </c>
      <c r="AF998" s="28">
        <f>INDEX('All applic'!$H$7:$H$59080,Y998)</f>
        <v>1.1659999999999999</v>
      </c>
      <c r="AG998" s="28">
        <f>INDEX('All applic'!$H$7:$H$59080,Z998)</f>
        <v>0.99199999999999999</v>
      </c>
      <c r="AH998" s="28"/>
      <c r="AI998" s="28">
        <f>INDEX('All applic'!$I$7:$I$59080,U998)</f>
        <v>1.5714285714285714</v>
      </c>
      <c r="AJ998" s="28">
        <f>INDEX('All applic'!$I$7:$I$59080,V998)</f>
        <v>1.5952380952380953</v>
      </c>
      <c r="AK998" s="28">
        <f>INDEX('All applic'!$I$7:$I$59080,W998)</f>
        <v>1.0238095238095237</v>
      </c>
      <c r="AL998" s="28">
        <f>INDEX('All applic'!$I$7:$I$59080,X998)</f>
        <v>1.0238095238095237</v>
      </c>
      <c r="AM998" s="28">
        <f>INDEX('All applic'!$I$7:$I$59080,Y998)</f>
        <v>1.5714285714285714</v>
      </c>
      <c r="AN998" s="28">
        <f>INDEX('All applic'!$I$7:$I$59080,Z998)</f>
        <v>1.0238095238095237</v>
      </c>
      <c r="AO998" s="113"/>
      <c r="AP998" s="113">
        <f>INDEX('All applic'!$J$7:$J$59080,U998)</f>
        <v>-2.52E-2</v>
      </c>
      <c r="AQ998" s="113">
        <v>0</v>
      </c>
      <c r="AR998" s="113">
        <f>INDEX('All applic'!$J$7:$J$59080,W998)</f>
        <v>-2.4799999999999999E-2</v>
      </c>
      <c r="AS998" s="113">
        <v>0</v>
      </c>
      <c r="AT998" s="113">
        <v>0</v>
      </c>
      <c r="AU998" s="113">
        <v>0</v>
      </c>
    </row>
    <row r="999" spans="1:47" x14ac:dyDescent="0.25">
      <c r="A999" s="113" t="str">
        <f t="shared" si="110"/>
        <v>CFLDMoMH06CZ15</v>
      </c>
      <c r="B999" s="113" t="str">
        <f t="shared" si="111"/>
        <v>CFLSDGDMoCZ15MH06</v>
      </c>
      <c r="C999" s="113" t="s">
        <v>118</v>
      </c>
      <c r="D999" s="113" t="s">
        <v>131</v>
      </c>
      <c r="E999" s="113" t="s">
        <v>1651</v>
      </c>
      <c r="F999" s="89" t="s">
        <v>1653</v>
      </c>
      <c r="G999" s="113" t="s">
        <v>114</v>
      </c>
      <c r="H999" s="113" t="s">
        <v>1662</v>
      </c>
      <c r="I999" s="115">
        <f t="shared" si="112"/>
        <v>1.2041325478645066</v>
      </c>
      <c r="J999" s="115">
        <f t="shared" si="113"/>
        <v>1.4931972789115648</v>
      </c>
      <c r="K999" s="115">
        <f t="shared" si="114"/>
        <v>-6.5051546391752578E-3</v>
      </c>
      <c r="L999" s="113"/>
      <c r="M999" s="36">
        <f>VLOOKUP("HV_"&amp;$D999&amp;$E999&amp;VLOOKUP($F999,key!$L$3:$M$16,2,FALSE)&amp;$G999&amp;M$6,'HVAC wts'!$H$7:$R$13254,11,FALSE)</f>
        <v>0.61855670103092786</v>
      </c>
      <c r="N999" s="36">
        <f>VLOOKUP("HV_"&amp;$D999&amp;$E999&amp;VLOOKUP($F999,key!$L$3:$M$15,2,FALSE)&amp;$G999&amp;N$6,'HVAC wts'!$H$7:$R$13254,11,FALSE)</f>
        <v>8.8365243004418267E-2</v>
      </c>
      <c r="O999" s="36">
        <f>VLOOKUP("HV_"&amp;$D999&amp;$E999&amp;VLOOKUP($F999,key!$L$3:$M$15,2,FALSE)&amp;$G999&amp;O$6,'HVAC wts'!$H$7:$R$13254,11,FALSE)</f>
        <v>0.10309278350515466</v>
      </c>
      <c r="P999" s="36">
        <f>VLOOKUP("HV_"&amp;$D999&amp;$E999&amp;VLOOKUP($F999,key!$L$3:$M$15,2,FALSE)&amp;$G999&amp;P$6,'HVAC wts'!$H$7:$R$13254,11,FALSE)</f>
        <v>1.4727540500736378E-2</v>
      </c>
      <c r="Q999" s="36">
        <f>VLOOKUP("HV_"&amp;$D999&amp;$E999&amp;VLOOKUP($F999,key!$L$3:$M$15,2,FALSE)&amp;$G999&amp;Q$6,'HVAC wts'!$H$7:$R$13254,11,FALSE)</f>
        <v>0.15022091310751107</v>
      </c>
      <c r="R999" s="36">
        <f>VLOOKUP("HV_"&amp;$D999&amp;$E999&amp;VLOOKUP($F999,key!$L$3:$M$15,2,FALSE)&amp;$G999&amp;R$6,'HVAC wts'!$H$7:$R$13254,11,FALSE)</f>
        <v>2.5036818851251842E-2</v>
      </c>
      <c r="S999" s="36">
        <f t="shared" si="115"/>
        <v>1</v>
      </c>
      <c r="T999" s="113"/>
      <c r="U999" s="113">
        <f>MATCH($A999&amp;U$6,'All applic'!$A$7:$A$59080,0)</f>
        <v>1147</v>
      </c>
      <c r="V999" s="113">
        <f>MATCH($A999&amp;V$6,'All applic'!$A$7:$A$59080,0)</f>
        <v>1148</v>
      </c>
      <c r="W999" s="113">
        <f>MATCH($A999&amp;W$6,'All applic'!$A$7:$A$59080,0)</f>
        <v>1150</v>
      </c>
      <c r="X999" s="113">
        <f>MATCH($A999&amp;X$6,'All applic'!$A$7:$A$59080,0)</f>
        <v>1149</v>
      </c>
      <c r="Y999" s="113">
        <f>MATCH($A999&amp;Y$6,'All applic'!$A$7:$A$59080,0)</f>
        <v>1147</v>
      </c>
      <c r="Z999" s="113">
        <f>MATCH($A999&amp;Z$6,'All applic'!$A$7:$A$59080,0)</f>
        <v>1150</v>
      </c>
      <c r="AA999" s="113"/>
      <c r="AB999" s="28">
        <f>INDEX('All applic'!$H$7:$H$59080,U999)</f>
        <v>1.246</v>
      </c>
      <c r="AC999" s="28">
        <f>INDEX('All applic'!$H$7:$H$59080,V999)</f>
        <v>1.1859999999999999</v>
      </c>
      <c r="AD999" s="28">
        <f>INDEX('All applic'!$H$7:$H$59080,W999)</f>
        <v>1.002</v>
      </c>
      <c r="AE999" s="28">
        <f>INDEX('All applic'!$H$7:$H$59080,X999)</f>
        <v>0.88600000000000001</v>
      </c>
      <c r="AF999" s="28">
        <f>INDEX('All applic'!$H$7:$H$59080,Y999)</f>
        <v>1.246</v>
      </c>
      <c r="AG999" s="28">
        <f>INDEX('All applic'!$H$7:$H$59080,Z999)</f>
        <v>1.002</v>
      </c>
      <c r="AH999" s="28"/>
      <c r="AI999" s="28">
        <f>INDEX('All applic'!$I$7:$I$59080,U999)</f>
        <v>1.5714285714285714</v>
      </c>
      <c r="AJ999" s="28">
        <f>INDEX('All applic'!$I$7:$I$59080,V999)</f>
        <v>1.5714285714285714</v>
      </c>
      <c r="AK999" s="28">
        <f>INDEX('All applic'!$I$7:$I$59080,W999)</f>
        <v>1.0238095238095237</v>
      </c>
      <c r="AL999" s="28">
        <f>INDEX('All applic'!$I$7:$I$59080,X999)</f>
        <v>1.0238095238095237</v>
      </c>
      <c r="AM999" s="28">
        <f>INDEX('All applic'!$I$7:$I$59080,Y999)</f>
        <v>1.5714285714285714</v>
      </c>
      <c r="AN999" s="28">
        <f>INDEX('All applic'!$I$7:$I$59080,Z999)</f>
        <v>1.0238095238095237</v>
      </c>
      <c r="AO999" s="113"/>
      <c r="AP999" s="113">
        <f>INDEX('All applic'!$J$7:$J$59080,U999)</f>
        <v>-9.0399999999999994E-3</v>
      </c>
      <c r="AQ999" s="113">
        <v>0</v>
      </c>
      <c r="AR999" s="113">
        <f>INDEX('All applic'!$J$7:$J$59080,W999)</f>
        <v>-8.8599999999999998E-3</v>
      </c>
      <c r="AS999" s="113">
        <v>0</v>
      </c>
      <c r="AT999" s="113">
        <v>0</v>
      </c>
      <c r="AU999" s="113">
        <v>0</v>
      </c>
    </row>
    <row r="1000" spans="1:47" x14ac:dyDescent="0.25">
      <c r="A1000" s="113" t="str">
        <f t="shared" si="110"/>
        <v>CFLDMoMH06CZ16</v>
      </c>
      <c r="B1000" s="113" t="str">
        <f t="shared" si="111"/>
        <v>CFLSDGDMoCZ16MH06</v>
      </c>
      <c r="C1000" s="113" t="s">
        <v>118</v>
      </c>
      <c r="D1000" s="113" t="s">
        <v>131</v>
      </c>
      <c r="E1000" s="113" t="s">
        <v>1651</v>
      </c>
      <c r="F1000" s="89" t="s">
        <v>1653</v>
      </c>
      <c r="G1000" s="113" t="s">
        <v>115</v>
      </c>
      <c r="H1000" s="113" t="s">
        <v>1662</v>
      </c>
      <c r="I1000" s="115">
        <f t="shared" si="112"/>
        <v>0</v>
      </c>
      <c r="J1000" s="115">
        <f t="shared" si="113"/>
        <v>0</v>
      </c>
      <c r="K1000" s="115">
        <f t="shared" si="114"/>
        <v>0</v>
      </c>
      <c r="L1000" s="113"/>
      <c r="M1000" s="36">
        <f>VLOOKUP("HV_"&amp;$D1000&amp;$E1000&amp;VLOOKUP($F1000,key!$L$3:$M$16,2,FALSE)&amp;$G1000&amp;M$6,'HVAC wts'!$H$7:$R$13254,11,FALSE)</f>
        <v>0</v>
      </c>
      <c r="N1000" s="36">
        <f>VLOOKUP("HV_"&amp;$D1000&amp;$E1000&amp;VLOOKUP($F1000,key!$L$3:$M$15,2,FALSE)&amp;$G1000&amp;N$6,'HVAC wts'!$H$7:$R$13254,11,FALSE)</f>
        <v>0</v>
      </c>
      <c r="O1000" s="36">
        <f>VLOOKUP("HV_"&amp;$D1000&amp;$E1000&amp;VLOOKUP($F1000,key!$L$3:$M$15,2,FALSE)&amp;$G1000&amp;O$6,'HVAC wts'!$H$7:$R$13254,11,FALSE)</f>
        <v>0</v>
      </c>
      <c r="P1000" s="36">
        <f>VLOOKUP("HV_"&amp;$D1000&amp;$E1000&amp;VLOOKUP($F1000,key!$L$3:$M$15,2,FALSE)&amp;$G1000&amp;P$6,'HVAC wts'!$H$7:$R$13254,11,FALSE)</f>
        <v>0</v>
      </c>
      <c r="Q1000" s="36">
        <f>VLOOKUP("HV_"&amp;$D1000&amp;$E1000&amp;VLOOKUP($F1000,key!$L$3:$M$15,2,FALSE)&amp;$G1000&amp;Q$6,'HVAC wts'!$H$7:$R$13254,11,FALSE)</f>
        <v>0</v>
      </c>
      <c r="R1000" s="36">
        <f>VLOOKUP("HV_"&amp;$D1000&amp;$E1000&amp;VLOOKUP($F1000,key!$L$3:$M$15,2,FALSE)&amp;$G1000&amp;R$6,'HVAC wts'!$H$7:$R$13254,11,FALSE)</f>
        <v>0</v>
      </c>
      <c r="S1000" s="36">
        <f t="shared" si="115"/>
        <v>0</v>
      </c>
      <c r="T1000" s="113"/>
      <c r="U1000" s="113">
        <f>MATCH($A1000&amp;U$6,'All applic'!$A$7:$A$59080,0)</f>
        <v>1151</v>
      </c>
      <c r="V1000" s="113">
        <f>MATCH($A1000&amp;V$6,'All applic'!$A$7:$A$59080,0)</f>
        <v>1152</v>
      </c>
      <c r="W1000" s="113">
        <f>MATCH($A1000&amp;W$6,'All applic'!$A$7:$A$59080,0)</f>
        <v>1154</v>
      </c>
      <c r="X1000" s="113">
        <f>MATCH($A1000&amp;X$6,'All applic'!$A$7:$A$59080,0)</f>
        <v>1153</v>
      </c>
      <c r="Y1000" s="113">
        <f>MATCH($A1000&amp;Y$6,'All applic'!$A$7:$A$59080,0)</f>
        <v>1151</v>
      </c>
      <c r="Z1000" s="113">
        <f>MATCH($A1000&amp;Z$6,'All applic'!$A$7:$A$59080,0)</f>
        <v>1154</v>
      </c>
      <c r="AA1000" s="113"/>
      <c r="AB1000" s="28">
        <f>INDEX('All applic'!$H$7:$H$59080,U1000)</f>
        <v>1.0620000000000001</v>
      </c>
      <c r="AC1000" s="28">
        <f>INDEX('All applic'!$H$7:$H$59080,V1000)</f>
        <v>0.75800000000000001</v>
      </c>
      <c r="AD1000" s="28">
        <f>INDEX('All applic'!$H$7:$H$59080,W1000)</f>
        <v>0.99399999999999999</v>
      </c>
      <c r="AE1000" s="28">
        <f>INDEX('All applic'!$H$7:$H$59080,X1000)</f>
        <v>0.66400000000000003</v>
      </c>
      <c r="AF1000" s="28">
        <f>INDEX('All applic'!$H$7:$H$59080,Y1000)</f>
        <v>1.0620000000000001</v>
      </c>
      <c r="AG1000" s="28">
        <f>INDEX('All applic'!$H$7:$H$59080,Z1000)</f>
        <v>0.99399999999999999</v>
      </c>
      <c r="AH1000" s="28"/>
      <c r="AI1000" s="28">
        <f>INDEX('All applic'!$I$7:$I$59080,U1000)</f>
        <v>1.6829268292682928</v>
      </c>
      <c r="AJ1000" s="28">
        <f>INDEX('All applic'!$I$7:$I$59080,V1000)</f>
        <v>1.6829268292682928</v>
      </c>
      <c r="AK1000" s="28">
        <f>INDEX('All applic'!$I$7:$I$59080,W1000)</f>
        <v>1</v>
      </c>
      <c r="AL1000" s="28">
        <f>INDEX('All applic'!$I$7:$I$59080,X1000)</f>
        <v>1</v>
      </c>
      <c r="AM1000" s="28">
        <f>INDEX('All applic'!$I$7:$I$59080,Y1000)</f>
        <v>1.6829268292682928</v>
      </c>
      <c r="AN1000" s="28">
        <f>INDEX('All applic'!$I$7:$I$59080,Z1000)</f>
        <v>1</v>
      </c>
      <c r="AO1000" s="113"/>
      <c r="AP1000" s="113">
        <f>INDEX('All applic'!$J$7:$J$59080,U1000)</f>
        <v>-2.58E-2</v>
      </c>
      <c r="AQ1000" s="113">
        <v>0</v>
      </c>
      <c r="AR1000" s="113">
        <f>INDEX('All applic'!$J$7:$J$59080,W1000)</f>
        <v>-2.5600000000000001E-2</v>
      </c>
      <c r="AS1000" s="113">
        <v>0</v>
      </c>
      <c r="AT1000" s="113">
        <v>0</v>
      </c>
      <c r="AU1000" s="113">
        <v>0</v>
      </c>
    </row>
    <row r="1001" spans="1:47" x14ac:dyDescent="0.25">
      <c r="A1001" s="113" t="str">
        <f t="shared" si="110"/>
        <v>CFLDMoMH15CZ01</v>
      </c>
      <c r="B1001" s="113" t="str">
        <f t="shared" si="111"/>
        <v>CFLSDGDMoCZ01MH15</v>
      </c>
      <c r="C1001" s="113" t="s">
        <v>118</v>
      </c>
      <c r="D1001" s="113" t="s">
        <v>131</v>
      </c>
      <c r="E1001" s="113" t="s">
        <v>1651</v>
      </c>
      <c r="F1001" s="89" t="s">
        <v>1829</v>
      </c>
      <c r="G1001" s="113" t="s">
        <v>48</v>
      </c>
      <c r="H1001" s="113" t="s">
        <v>1662</v>
      </c>
      <c r="I1001" s="115">
        <f t="shared" si="112"/>
        <v>0</v>
      </c>
      <c r="J1001" s="115">
        <f t="shared" si="113"/>
        <v>0</v>
      </c>
      <c r="K1001" s="115">
        <f t="shared" si="114"/>
        <v>0</v>
      </c>
      <c r="L1001" s="113"/>
      <c r="M1001" s="36">
        <f>VLOOKUP("HV_"&amp;$D1001&amp;$E1001&amp;VLOOKUP($F1001,key!$L$3:$M$16,2,FALSE)&amp;$G1001&amp;M$6,'HVAC wts'!$H$7:$R$13254,11,FALSE)</f>
        <v>0</v>
      </c>
      <c r="N1001" s="36">
        <f>VLOOKUP("HV_"&amp;$D1001&amp;$E1001&amp;VLOOKUP($F1001,key!$L$3:$M$15,2,FALSE)&amp;$G1001&amp;N$6,'HVAC wts'!$H$7:$R$13254,11,FALSE)</f>
        <v>0</v>
      </c>
      <c r="O1001" s="36">
        <f>VLOOKUP("HV_"&amp;$D1001&amp;$E1001&amp;VLOOKUP($F1001,key!$L$3:$M$15,2,FALSE)&amp;$G1001&amp;O$6,'HVAC wts'!$H$7:$R$13254,11,FALSE)</f>
        <v>0</v>
      </c>
      <c r="P1001" s="36">
        <f>VLOOKUP("HV_"&amp;$D1001&amp;$E1001&amp;VLOOKUP($F1001,key!$L$3:$M$15,2,FALSE)&amp;$G1001&amp;P$6,'HVAC wts'!$H$7:$R$13254,11,FALSE)</f>
        <v>0</v>
      </c>
      <c r="Q1001" s="36">
        <f>VLOOKUP("HV_"&amp;$D1001&amp;$E1001&amp;VLOOKUP($F1001,key!$L$3:$M$15,2,FALSE)&amp;$G1001&amp;Q$6,'HVAC wts'!$H$7:$R$13254,11,FALSE)</f>
        <v>0</v>
      </c>
      <c r="R1001" s="36">
        <f>VLOOKUP("HV_"&amp;$D1001&amp;$E1001&amp;VLOOKUP($F1001,key!$L$3:$M$15,2,FALSE)&amp;$G1001&amp;R$6,'HVAC wts'!$H$7:$R$13254,11,FALSE)</f>
        <v>0</v>
      </c>
      <c r="S1001" s="36">
        <f t="shared" si="115"/>
        <v>0</v>
      </c>
      <c r="T1001" s="113"/>
      <c r="U1001" s="113">
        <f>MATCH($A1001&amp;U$6,'All applic'!$A$7:$A$59080,0)</f>
        <v>1155</v>
      </c>
      <c r="V1001" s="113">
        <f>MATCH($A1001&amp;V$6,'All applic'!$A$7:$A$59080,0)</f>
        <v>1156</v>
      </c>
      <c r="W1001" s="113">
        <f>MATCH($A1001&amp;W$6,'All applic'!$A$7:$A$59080,0)</f>
        <v>1158</v>
      </c>
      <c r="X1001" s="113">
        <f>MATCH($A1001&amp;X$6,'All applic'!$A$7:$A$59080,0)</f>
        <v>1157</v>
      </c>
      <c r="Y1001" s="113">
        <f>MATCH($A1001&amp;Y$6,'All applic'!$A$7:$A$59080,0)</f>
        <v>1155</v>
      </c>
      <c r="Z1001" s="113">
        <f>MATCH($A1001&amp;Z$6,'All applic'!$A$7:$A$59080,0)</f>
        <v>1158</v>
      </c>
      <c r="AA1001" s="113"/>
      <c r="AB1001" s="28">
        <f>INDEX('All applic'!$H$7:$H$59080,U1001)</f>
        <v>1</v>
      </c>
      <c r="AC1001" s="28">
        <f>INDEX('All applic'!$H$7:$H$59080,V1001)</f>
        <v>0.72199999999999998</v>
      </c>
      <c r="AD1001" s="28">
        <f>INDEX('All applic'!$H$7:$H$59080,W1001)</f>
        <v>0.99</v>
      </c>
      <c r="AE1001" s="28">
        <f>INDEX('All applic'!$H$7:$H$59080,X1001)</f>
        <v>0.54200000000000004</v>
      </c>
      <c r="AF1001" s="28">
        <f>INDEX('All applic'!$H$7:$H$59080,Y1001)</f>
        <v>1</v>
      </c>
      <c r="AG1001" s="28">
        <f>INDEX('All applic'!$H$7:$H$59080,Z1001)</f>
        <v>0.99</v>
      </c>
      <c r="AH1001" s="28"/>
      <c r="AI1001" s="28">
        <f>INDEX('All applic'!$I$7:$I$59080,U1001)</f>
        <v>1.0227272727272727</v>
      </c>
      <c r="AJ1001" s="28">
        <f>INDEX('All applic'!$I$7:$I$59080,V1001)</f>
        <v>1.0227272727272727</v>
      </c>
      <c r="AK1001" s="28">
        <f>INDEX('All applic'!$I$7:$I$59080,W1001)</f>
        <v>1.0227272727272727</v>
      </c>
      <c r="AL1001" s="28">
        <f>INDEX('All applic'!$I$7:$I$59080,X1001)</f>
        <v>1.0227272727272727</v>
      </c>
      <c r="AM1001" s="28">
        <f>INDEX('All applic'!$I$7:$I$59080,Y1001)</f>
        <v>1.0227272727272727</v>
      </c>
      <c r="AN1001" s="28">
        <f>INDEX('All applic'!$I$7:$I$59080,Z1001)</f>
        <v>1.0227272727272727</v>
      </c>
      <c r="AO1001" s="113"/>
      <c r="AP1001" s="113">
        <f>INDEX('All applic'!$J$7:$J$59080,U1001)</f>
        <v>-3.4130000000000001E-2</v>
      </c>
      <c r="AQ1001" s="113">
        <v>0</v>
      </c>
      <c r="AR1001" s="113">
        <f>INDEX('All applic'!$J$7:$J$59080,W1001)</f>
        <v>-3.4130000000000001E-2</v>
      </c>
      <c r="AS1001" s="113">
        <v>0</v>
      </c>
      <c r="AT1001" s="113">
        <v>0</v>
      </c>
      <c r="AU1001" s="113">
        <v>0</v>
      </c>
    </row>
    <row r="1002" spans="1:47" x14ac:dyDescent="0.25">
      <c r="A1002" s="113" t="str">
        <f t="shared" si="110"/>
        <v>CFLDMoMH15CZ02</v>
      </c>
      <c r="B1002" s="113" t="str">
        <f t="shared" si="111"/>
        <v>CFLSDGDMoCZ02MH15</v>
      </c>
      <c r="C1002" s="113" t="s">
        <v>118</v>
      </c>
      <c r="D1002" s="113" t="s">
        <v>131</v>
      </c>
      <c r="E1002" s="113" t="s">
        <v>1651</v>
      </c>
      <c r="F1002" s="89" t="s">
        <v>1829</v>
      </c>
      <c r="G1002" s="113" t="s">
        <v>101</v>
      </c>
      <c r="H1002" s="113" t="s">
        <v>1662</v>
      </c>
      <c r="I1002" s="115">
        <f t="shared" si="112"/>
        <v>0</v>
      </c>
      <c r="J1002" s="115">
        <f t="shared" si="113"/>
        <v>0</v>
      </c>
      <c r="K1002" s="115">
        <f t="shared" si="114"/>
        <v>0</v>
      </c>
      <c r="L1002" s="113"/>
      <c r="M1002" s="36">
        <f>VLOOKUP("HV_"&amp;$D1002&amp;$E1002&amp;VLOOKUP($F1002,key!$L$3:$M$16,2,FALSE)&amp;$G1002&amp;M$6,'HVAC wts'!$H$7:$R$13254,11,FALSE)</f>
        <v>0</v>
      </c>
      <c r="N1002" s="36">
        <f>VLOOKUP("HV_"&amp;$D1002&amp;$E1002&amp;VLOOKUP($F1002,key!$L$3:$M$15,2,FALSE)&amp;$G1002&amp;N$6,'HVAC wts'!$H$7:$R$13254,11,FALSE)</f>
        <v>0</v>
      </c>
      <c r="O1002" s="36">
        <f>VLOOKUP("HV_"&amp;$D1002&amp;$E1002&amp;VLOOKUP($F1002,key!$L$3:$M$15,2,FALSE)&amp;$G1002&amp;O$6,'HVAC wts'!$H$7:$R$13254,11,FALSE)</f>
        <v>0</v>
      </c>
      <c r="P1002" s="36">
        <f>VLOOKUP("HV_"&amp;$D1002&amp;$E1002&amp;VLOOKUP($F1002,key!$L$3:$M$15,2,FALSE)&amp;$G1002&amp;P$6,'HVAC wts'!$H$7:$R$13254,11,FALSE)</f>
        <v>0</v>
      </c>
      <c r="Q1002" s="36">
        <f>VLOOKUP("HV_"&amp;$D1002&amp;$E1002&amp;VLOOKUP($F1002,key!$L$3:$M$15,2,FALSE)&amp;$G1002&amp;Q$6,'HVAC wts'!$H$7:$R$13254,11,FALSE)</f>
        <v>0</v>
      </c>
      <c r="R1002" s="36">
        <f>VLOOKUP("HV_"&amp;$D1002&amp;$E1002&amp;VLOOKUP($F1002,key!$L$3:$M$15,2,FALSE)&amp;$G1002&amp;R$6,'HVAC wts'!$H$7:$R$13254,11,FALSE)</f>
        <v>0</v>
      </c>
      <c r="S1002" s="36">
        <f t="shared" si="115"/>
        <v>0</v>
      </c>
      <c r="T1002" s="113"/>
      <c r="U1002" s="113">
        <f>MATCH($A1002&amp;U$6,'All applic'!$A$7:$A$59080,0)</f>
        <v>1159</v>
      </c>
      <c r="V1002" s="113">
        <f>MATCH($A1002&amp;V$6,'All applic'!$A$7:$A$59080,0)</f>
        <v>1160</v>
      </c>
      <c r="W1002" s="113">
        <f>MATCH($A1002&amp;W$6,'All applic'!$A$7:$A$59080,0)</f>
        <v>1162</v>
      </c>
      <c r="X1002" s="113">
        <f>MATCH($A1002&amp;X$6,'All applic'!$A$7:$A$59080,0)</f>
        <v>1161</v>
      </c>
      <c r="Y1002" s="113">
        <f>MATCH($A1002&amp;Y$6,'All applic'!$A$7:$A$59080,0)</f>
        <v>1159</v>
      </c>
      <c r="Z1002" s="113">
        <f>MATCH($A1002&amp;Z$6,'All applic'!$A$7:$A$59080,0)</f>
        <v>1162</v>
      </c>
      <c r="AA1002" s="113"/>
      <c r="AB1002" s="28">
        <f>INDEX('All applic'!$H$7:$H$59080,U1002)</f>
        <v>1.08</v>
      </c>
      <c r="AC1002" s="28">
        <f>INDEX('All applic'!$H$7:$H$59080,V1002)</f>
        <v>0.84</v>
      </c>
      <c r="AD1002" s="28">
        <f>INDEX('All applic'!$H$7:$H$59080,W1002)</f>
        <v>0.99</v>
      </c>
      <c r="AE1002" s="28">
        <f>INDEX('All applic'!$H$7:$H$59080,X1002)</f>
        <v>0.61199999999999999</v>
      </c>
      <c r="AF1002" s="28">
        <f>INDEX('All applic'!$H$7:$H$59080,Y1002)</f>
        <v>1.08</v>
      </c>
      <c r="AG1002" s="28">
        <f>INDEX('All applic'!$H$7:$H$59080,Z1002)</f>
        <v>0.99</v>
      </c>
      <c r="AH1002" s="28"/>
      <c r="AI1002" s="28">
        <f>INDEX('All applic'!$I$7:$I$59080,U1002)</f>
        <v>1.7804878048780486</v>
      </c>
      <c r="AJ1002" s="28">
        <f>INDEX('All applic'!$I$7:$I$59080,V1002)</f>
        <v>1.8292682926829267</v>
      </c>
      <c r="AK1002" s="28">
        <f>INDEX('All applic'!$I$7:$I$59080,W1002)</f>
        <v>1</v>
      </c>
      <c r="AL1002" s="28">
        <f>INDEX('All applic'!$I$7:$I$59080,X1002)</f>
        <v>1</v>
      </c>
      <c r="AM1002" s="28">
        <f>INDEX('All applic'!$I$7:$I$59080,Y1002)</f>
        <v>1.7804878048780486</v>
      </c>
      <c r="AN1002" s="28">
        <f>INDEX('All applic'!$I$7:$I$59080,Z1002)</f>
        <v>1</v>
      </c>
      <c r="AO1002" s="113"/>
      <c r="AP1002" s="113">
        <f>INDEX('All applic'!$J$7:$J$59080,U1002)</f>
        <v>-3.0199999999999998E-2</v>
      </c>
      <c r="AQ1002" s="113">
        <v>0</v>
      </c>
      <c r="AR1002" s="113">
        <f>INDEX('All applic'!$J$7:$J$59080,W1002)</f>
        <v>-2.98E-2</v>
      </c>
      <c r="AS1002" s="113">
        <v>0</v>
      </c>
      <c r="AT1002" s="113">
        <v>0</v>
      </c>
      <c r="AU1002" s="113">
        <v>0</v>
      </c>
    </row>
    <row r="1003" spans="1:47" x14ac:dyDescent="0.25">
      <c r="A1003" s="113" t="str">
        <f t="shared" si="110"/>
        <v>CFLDMoMH15CZ03</v>
      </c>
      <c r="B1003" s="113" t="str">
        <f t="shared" si="111"/>
        <v>CFLSDGDMoCZ03MH15</v>
      </c>
      <c r="C1003" s="113" t="s">
        <v>118</v>
      </c>
      <c r="D1003" s="113" t="s">
        <v>131</v>
      </c>
      <c r="E1003" s="113" t="s">
        <v>1651</v>
      </c>
      <c r="F1003" s="89" t="s">
        <v>1829</v>
      </c>
      <c r="G1003" s="113" t="s">
        <v>102</v>
      </c>
      <c r="H1003" s="113" t="s">
        <v>1662</v>
      </c>
      <c r="I1003" s="115">
        <f t="shared" si="112"/>
        <v>0</v>
      </c>
      <c r="J1003" s="115">
        <f t="shared" si="113"/>
        <v>0</v>
      </c>
      <c r="K1003" s="115">
        <f t="shared" si="114"/>
        <v>0</v>
      </c>
      <c r="L1003" s="113"/>
      <c r="M1003" s="36">
        <f>VLOOKUP("HV_"&amp;$D1003&amp;$E1003&amp;VLOOKUP($F1003,key!$L$3:$M$16,2,FALSE)&amp;$G1003&amp;M$6,'HVAC wts'!$H$7:$R$13254,11,FALSE)</f>
        <v>0</v>
      </c>
      <c r="N1003" s="36">
        <f>VLOOKUP("HV_"&amp;$D1003&amp;$E1003&amp;VLOOKUP($F1003,key!$L$3:$M$15,2,FALSE)&amp;$G1003&amp;N$6,'HVAC wts'!$H$7:$R$13254,11,FALSE)</f>
        <v>0</v>
      </c>
      <c r="O1003" s="36">
        <f>VLOOKUP("HV_"&amp;$D1003&amp;$E1003&amp;VLOOKUP($F1003,key!$L$3:$M$15,2,FALSE)&amp;$G1003&amp;O$6,'HVAC wts'!$H$7:$R$13254,11,FALSE)</f>
        <v>0</v>
      </c>
      <c r="P1003" s="36">
        <f>VLOOKUP("HV_"&amp;$D1003&amp;$E1003&amp;VLOOKUP($F1003,key!$L$3:$M$15,2,FALSE)&amp;$G1003&amp;P$6,'HVAC wts'!$H$7:$R$13254,11,FALSE)</f>
        <v>0</v>
      </c>
      <c r="Q1003" s="36">
        <f>VLOOKUP("HV_"&amp;$D1003&amp;$E1003&amp;VLOOKUP($F1003,key!$L$3:$M$15,2,FALSE)&amp;$G1003&amp;Q$6,'HVAC wts'!$H$7:$R$13254,11,FALSE)</f>
        <v>0</v>
      </c>
      <c r="R1003" s="36">
        <f>VLOOKUP("HV_"&amp;$D1003&amp;$E1003&amp;VLOOKUP($F1003,key!$L$3:$M$15,2,FALSE)&amp;$G1003&amp;R$6,'HVAC wts'!$H$7:$R$13254,11,FALSE)</f>
        <v>0</v>
      </c>
      <c r="S1003" s="36">
        <f t="shared" si="115"/>
        <v>0</v>
      </c>
      <c r="T1003" s="113"/>
      <c r="U1003" s="113">
        <f>MATCH($A1003&amp;U$6,'All applic'!$A$7:$A$59080,0)</f>
        <v>1163</v>
      </c>
      <c r="V1003" s="113">
        <f>MATCH($A1003&amp;V$6,'All applic'!$A$7:$A$59080,0)</f>
        <v>1164</v>
      </c>
      <c r="W1003" s="113">
        <f>MATCH($A1003&amp;W$6,'All applic'!$A$7:$A$59080,0)</f>
        <v>1166</v>
      </c>
      <c r="X1003" s="113">
        <f>MATCH($A1003&amp;X$6,'All applic'!$A$7:$A$59080,0)</f>
        <v>1165</v>
      </c>
      <c r="Y1003" s="113">
        <f>MATCH($A1003&amp;Y$6,'All applic'!$A$7:$A$59080,0)</f>
        <v>1163</v>
      </c>
      <c r="Z1003" s="113">
        <f>MATCH($A1003&amp;Z$6,'All applic'!$A$7:$A$59080,0)</f>
        <v>1166</v>
      </c>
      <c r="AA1003" s="113"/>
      <c r="AB1003" s="28">
        <f>INDEX('All applic'!$H$7:$H$59080,U1003)</f>
        <v>1.026</v>
      </c>
      <c r="AC1003" s="28">
        <f>INDEX('All applic'!$H$7:$H$59080,V1003)</f>
        <v>0.84399999999999997</v>
      </c>
      <c r="AD1003" s="28">
        <f>INDEX('All applic'!$H$7:$H$59080,W1003)</f>
        <v>0.99</v>
      </c>
      <c r="AE1003" s="28">
        <f>INDEX('All applic'!$H$7:$H$59080,X1003)</f>
        <v>0.61799999999999999</v>
      </c>
      <c r="AF1003" s="28">
        <f>INDEX('All applic'!$H$7:$H$59080,Y1003)</f>
        <v>1.026</v>
      </c>
      <c r="AG1003" s="28">
        <f>INDEX('All applic'!$H$7:$H$59080,Z1003)</f>
        <v>0.99</v>
      </c>
      <c r="AH1003" s="28"/>
      <c r="AI1003" s="28">
        <f>INDEX('All applic'!$I$7:$I$59080,U1003)</f>
        <v>1.8048780487804876</v>
      </c>
      <c r="AJ1003" s="28">
        <f>INDEX('All applic'!$I$7:$I$59080,V1003)</f>
        <v>1.8536585365853657</v>
      </c>
      <c r="AK1003" s="28">
        <f>INDEX('All applic'!$I$7:$I$59080,W1003)</f>
        <v>1</v>
      </c>
      <c r="AL1003" s="28">
        <f>INDEX('All applic'!$I$7:$I$59080,X1003)</f>
        <v>1</v>
      </c>
      <c r="AM1003" s="28">
        <f>INDEX('All applic'!$I$7:$I$59080,Y1003)</f>
        <v>1.8048780487804876</v>
      </c>
      <c r="AN1003" s="28">
        <f>INDEX('All applic'!$I$7:$I$59080,Z1003)</f>
        <v>1</v>
      </c>
      <c r="AO1003" s="113"/>
      <c r="AP1003" s="113">
        <f>INDEX('All applic'!$J$7:$J$59080,U1003)</f>
        <v>-2.9000000000000001E-2</v>
      </c>
      <c r="AQ1003" s="113">
        <v>0</v>
      </c>
      <c r="AR1003" s="113">
        <f>INDEX('All applic'!$J$7:$J$59080,W1003)</f>
        <v>-2.9000000000000001E-2</v>
      </c>
      <c r="AS1003" s="113">
        <v>0</v>
      </c>
      <c r="AT1003" s="113">
        <v>0</v>
      </c>
      <c r="AU1003" s="113">
        <v>0</v>
      </c>
    </row>
    <row r="1004" spans="1:47" x14ac:dyDescent="0.25">
      <c r="A1004" s="113" t="str">
        <f t="shared" si="110"/>
        <v>CFLDMoMH15CZ04</v>
      </c>
      <c r="B1004" s="113" t="str">
        <f t="shared" si="111"/>
        <v>CFLSDGDMoCZ04MH15</v>
      </c>
      <c r="C1004" s="113" t="s">
        <v>118</v>
      </c>
      <c r="D1004" s="113" t="s">
        <v>131</v>
      </c>
      <c r="E1004" s="113" t="s">
        <v>1651</v>
      </c>
      <c r="F1004" s="89" t="s">
        <v>1829</v>
      </c>
      <c r="G1004" s="113" t="s">
        <v>103</v>
      </c>
      <c r="H1004" s="113" t="s">
        <v>1662</v>
      </c>
      <c r="I1004" s="115">
        <f t="shared" si="112"/>
        <v>0</v>
      </c>
      <c r="J1004" s="115">
        <f t="shared" si="113"/>
        <v>0</v>
      </c>
      <c r="K1004" s="115">
        <f t="shared" si="114"/>
        <v>0</v>
      </c>
      <c r="L1004" s="113"/>
      <c r="M1004" s="36">
        <f>VLOOKUP("HV_"&amp;$D1004&amp;$E1004&amp;VLOOKUP($F1004,key!$L$3:$M$16,2,FALSE)&amp;$G1004&amp;M$6,'HVAC wts'!$H$7:$R$13254,11,FALSE)</f>
        <v>0</v>
      </c>
      <c r="N1004" s="36">
        <f>VLOOKUP("HV_"&amp;$D1004&amp;$E1004&amp;VLOOKUP($F1004,key!$L$3:$M$15,2,FALSE)&amp;$G1004&amp;N$6,'HVAC wts'!$H$7:$R$13254,11,FALSE)</f>
        <v>0</v>
      </c>
      <c r="O1004" s="36">
        <f>VLOOKUP("HV_"&amp;$D1004&amp;$E1004&amp;VLOOKUP($F1004,key!$L$3:$M$15,2,FALSE)&amp;$G1004&amp;O$6,'HVAC wts'!$H$7:$R$13254,11,FALSE)</f>
        <v>0</v>
      </c>
      <c r="P1004" s="36">
        <f>VLOOKUP("HV_"&amp;$D1004&amp;$E1004&amp;VLOOKUP($F1004,key!$L$3:$M$15,2,FALSE)&amp;$G1004&amp;P$6,'HVAC wts'!$H$7:$R$13254,11,FALSE)</f>
        <v>0</v>
      </c>
      <c r="Q1004" s="36">
        <f>VLOOKUP("HV_"&amp;$D1004&amp;$E1004&amp;VLOOKUP($F1004,key!$L$3:$M$15,2,FALSE)&amp;$G1004&amp;Q$6,'HVAC wts'!$H$7:$R$13254,11,FALSE)</f>
        <v>0</v>
      </c>
      <c r="R1004" s="36">
        <f>VLOOKUP("HV_"&amp;$D1004&amp;$E1004&amp;VLOOKUP($F1004,key!$L$3:$M$15,2,FALSE)&amp;$G1004&amp;R$6,'HVAC wts'!$H$7:$R$13254,11,FALSE)</f>
        <v>0</v>
      </c>
      <c r="S1004" s="36">
        <f t="shared" si="115"/>
        <v>0</v>
      </c>
      <c r="T1004" s="113"/>
      <c r="U1004" s="113">
        <f>MATCH($A1004&amp;U$6,'All applic'!$A$7:$A$59080,0)</f>
        <v>1167</v>
      </c>
      <c r="V1004" s="113">
        <f>MATCH($A1004&amp;V$6,'All applic'!$A$7:$A$59080,0)</f>
        <v>1168</v>
      </c>
      <c r="W1004" s="113">
        <f>MATCH($A1004&amp;W$6,'All applic'!$A$7:$A$59080,0)</f>
        <v>1170</v>
      </c>
      <c r="X1004" s="113">
        <f>MATCH($A1004&amp;X$6,'All applic'!$A$7:$A$59080,0)</f>
        <v>1169</v>
      </c>
      <c r="Y1004" s="113">
        <f>MATCH($A1004&amp;Y$6,'All applic'!$A$7:$A$59080,0)</f>
        <v>1167</v>
      </c>
      <c r="Z1004" s="113">
        <f>MATCH($A1004&amp;Z$6,'All applic'!$A$7:$A$59080,0)</f>
        <v>1170</v>
      </c>
      <c r="AA1004" s="113"/>
      <c r="AB1004" s="28">
        <f>INDEX('All applic'!$H$7:$H$59080,U1004)</f>
        <v>1.0880000000000001</v>
      </c>
      <c r="AC1004" s="28">
        <f>INDEX('All applic'!$H$7:$H$59080,V1004)</f>
        <v>0.874</v>
      </c>
      <c r="AD1004" s="28">
        <f>INDEX('All applic'!$H$7:$H$59080,W1004)</f>
        <v>0.99199999999999999</v>
      </c>
      <c r="AE1004" s="28">
        <f>INDEX('All applic'!$H$7:$H$59080,X1004)</f>
        <v>0.66800000000000004</v>
      </c>
      <c r="AF1004" s="28">
        <f>INDEX('All applic'!$H$7:$H$59080,Y1004)</f>
        <v>1.0880000000000001</v>
      </c>
      <c r="AG1004" s="28">
        <f>INDEX('All applic'!$H$7:$H$59080,Z1004)</f>
        <v>0.99199999999999999</v>
      </c>
      <c r="AH1004" s="28"/>
      <c r="AI1004" s="28">
        <f>INDEX('All applic'!$I$7:$I$59080,U1004)</f>
        <v>1.6363636363636362</v>
      </c>
      <c r="AJ1004" s="28">
        <f>INDEX('All applic'!$I$7:$I$59080,V1004)</f>
        <v>1.7272727272727273</v>
      </c>
      <c r="AK1004" s="28">
        <f>INDEX('All applic'!$I$7:$I$59080,W1004)</f>
        <v>1.0227272727272727</v>
      </c>
      <c r="AL1004" s="28">
        <f>INDEX('All applic'!$I$7:$I$59080,X1004)</f>
        <v>1.0227272727272727</v>
      </c>
      <c r="AM1004" s="28">
        <f>INDEX('All applic'!$I$7:$I$59080,Y1004)</f>
        <v>1.6363636363636362</v>
      </c>
      <c r="AN1004" s="28">
        <f>INDEX('All applic'!$I$7:$I$59080,Z1004)</f>
        <v>1.0227272727272727</v>
      </c>
      <c r="AO1004" s="113"/>
      <c r="AP1004" s="113">
        <f>INDEX('All applic'!$J$7:$J$59080,U1004)</f>
        <v>-2.6199999999999998E-2</v>
      </c>
      <c r="AQ1004" s="113">
        <v>0</v>
      </c>
      <c r="AR1004" s="113">
        <f>INDEX('All applic'!$J$7:$J$59080,W1004)</f>
        <v>-2.5999999999999999E-2</v>
      </c>
      <c r="AS1004" s="113">
        <v>0</v>
      </c>
      <c r="AT1004" s="113">
        <v>0</v>
      </c>
      <c r="AU1004" s="113">
        <v>0</v>
      </c>
    </row>
    <row r="1005" spans="1:47" x14ac:dyDescent="0.25">
      <c r="A1005" s="113" t="str">
        <f t="shared" si="110"/>
        <v>CFLDMoMH15CZ05</v>
      </c>
      <c r="B1005" s="113" t="str">
        <f t="shared" si="111"/>
        <v>CFLSDGDMoCZ05MH15</v>
      </c>
      <c r="C1005" s="113" t="s">
        <v>118</v>
      </c>
      <c r="D1005" s="113" t="s">
        <v>131</v>
      </c>
      <c r="E1005" s="113" t="s">
        <v>1651</v>
      </c>
      <c r="F1005" s="89" t="s">
        <v>1829</v>
      </c>
      <c r="G1005" s="113" t="s">
        <v>104</v>
      </c>
      <c r="H1005" s="113" t="s">
        <v>1662</v>
      </c>
      <c r="I1005" s="115">
        <f t="shared" si="112"/>
        <v>0</v>
      </c>
      <c r="J1005" s="115">
        <f t="shared" si="113"/>
        <v>0</v>
      </c>
      <c r="K1005" s="115">
        <f t="shared" si="114"/>
        <v>0</v>
      </c>
      <c r="L1005" s="113"/>
      <c r="M1005" s="36">
        <f>VLOOKUP("HV_"&amp;$D1005&amp;$E1005&amp;VLOOKUP($F1005,key!$L$3:$M$16,2,FALSE)&amp;$G1005&amp;M$6,'HVAC wts'!$H$7:$R$13254,11,FALSE)</f>
        <v>0</v>
      </c>
      <c r="N1005" s="36">
        <f>VLOOKUP("HV_"&amp;$D1005&amp;$E1005&amp;VLOOKUP($F1005,key!$L$3:$M$15,2,FALSE)&amp;$G1005&amp;N$6,'HVAC wts'!$H$7:$R$13254,11,FALSE)</f>
        <v>0</v>
      </c>
      <c r="O1005" s="36">
        <f>VLOOKUP("HV_"&amp;$D1005&amp;$E1005&amp;VLOOKUP($F1005,key!$L$3:$M$15,2,FALSE)&amp;$G1005&amp;O$6,'HVAC wts'!$H$7:$R$13254,11,FALSE)</f>
        <v>0</v>
      </c>
      <c r="P1005" s="36">
        <f>VLOOKUP("HV_"&amp;$D1005&amp;$E1005&amp;VLOOKUP($F1005,key!$L$3:$M$15,2,FALSE)&amp;$G1005&amp;P$6,'HVAC wts'!$H$7:$R$13254,11,FALSE)</f>
        <v>0</v>
      </c>
      <c r="Q1005" s="36">
        <f>VLOOKUP("HV_"&amp;$D1005&amp;$E1005&amp;VLOOKUP($F1005,key!$L$3:$M$15,2,FALSE)&amp;$G1005&amp;Q$6,'HVAC wts'!$H$7:$R$13254,11,FALSE)</f>
        <v>0</v>
      </c>
      <c r="R1005" s="36">
        <f>VLOOKUP("HV_"&amp;$D1005&amp;$E1005&amp;VLOOKUP($F1005,key!$L$3:$M$15,2,FALSE)&amp;$G1005&amp;R$6,'HVAC wts'!$H$7:$R$13254,11,FALSE)</f>
        <v>0</v>
      </c>
      <c r="S1005" s="36">
        <f t="shared" si="115"/>
        <v>0</v>
      </c>
      <c r="T1005" s="113"/>
      <c r="U1005" s="113">
        <f>MATCH($A1005&amp;U$6,'All applic'!$A$7:$A$59080,0)</f>
        <v>1171</v>
      </c>
      <c r="V1005" s="113">
        <f>MATCH($A1005&amp;V$6,'All applic'!$A$7:$A$59080,0)</f>
        <v>1172</v>
      </c>
      <c r="W1005" s="113">
        <f>MATCH($A1005&amp;W$6,'All applic'!$A$7:$A$59080,0)</f>
        <v>1174</v>
      </c>
      <c r="X1005" s="113">
        <f>MATCH($A1005&amp;X$6,'All applic'!$A$7:$A$59080,0)</f>
        <v>1173</v>
      </c>
      <c r="Y1005" s="113">
        <f>MATCH($A1005&amp;Y$6,'All applic'!$A$7:$A$59080,0)</f>
        <v>1171</v>
      </c>
      <c r="Z1005" s="113">
        <f>MATCH($A1005&amp;Z$6,'All applic'!$A$7:$A$59080,0)</f>
        <v>1174</v>
      </c>
      <c r="AA1005" s="113"/>
      <c r="AB1005" s="28">
        <f>INDEX('All applic'!$H$7:$H$59080,U1005)</f>
        <v>1.022</v>
      </c>
      <c r="AC1005" s="28">
        <f>INDEX('All applic'!$H$7:$H$59080,V1005)</f>
        <v>0.76800000000000002</v>
      </c>
      <c r="AD1005" s="28">
        <f>INDEX('All applic'!$H$7:$H$59080,W1005)</f>
        <v>0.98599999999999999</v>
      </c>
      <c r="AE1005" s="28">
        <f>INDEX('All applic'!$H$7:$H$59080,X1005)</f>
        <v>0.53400000000000003</v>
      </c>
      <c r="AF1005" s="28">
        <f>INDEX('All applic'!$H$7:$H$59080,Y1005)</f>
        <v>1.022</v>
      </c>
      <c r="AG1005" s="28">
        <f>INDEX('All applic'!$H$7:$H$59080,Z1005)</f>
        <v>0.98599999999999999</v>
      </c>
      <c r="AH1005" s="28"/>
      <c r="AI1005" s="28">
        <f>INDEX('All applic'!$I$7:$I$59080,U1005)</f>
        <v>1.9090909090909094</v>
      </c>
      <c r="AJ1005" s="28">
        <f>INDEX('All applic'!$I$7:$I$59080,V1005)</f>
        <v>1.8863636363636365</v>
      </c>
      <c r="AK1005" s="28">
        <f>INDEX('All applic'!$I$7:$I$59080,W1005)</f>
        <v>1.0227272727272727</v>
      </c>
      <c r="AL1005" s="28">
        <f>INDEX('All applic'!$I$7:$I$59080,X1005)</f>
        <v>1.0227272727272727</v>
      </c>
      <c r="AM1005" s="28">
        <f>INDEX('All applic'!$I$7:$I$59080,Y1005)</f>
        <v>1.9090909090909094</v>
      </c>
      <c r="AN1005" s="28">
        <f>INDEX('All applic'!$I$7:$I$59080,Z1005)</f>
        <v>1.0227272727272727</v>
      </c>
      <c r="AO1005" s="113"/>
      <c r="AP1005" s="113">
        <f>INDEX('All applic'!$J$7:$J$59080,U1005)</f>
        <v>-3.4130000000000001E-2</v>
      </c>
      <c r="AQ1005" s="113">
        <v>0</v>
      </c>
      <c r="AR1005" s="113">
        <f>INDEX('All applic'!$J$7:$J$59080,W1005)</f>
        <v>-3.4130000000000001E-2</v>
      </c>
      <c r="AS1005" s="113">
        <v>0</v>
      </c>
      <c r="AT1005" s="113">
        <v>0</v>
      </c>
      <c r="AU1005" s="113">
        <v>0</v>
      </c>
    </row>
    <row r="1006" spans="1:47" x14ac:dyDescent="0.25">
      <c r="A1006" s="113" t="str">
        <f t="shared" si="110"/>
        <v>CFLDMoMH15CZ06</v>
      </c>
      <c r="B1006" s="113" t="str">
        <f t="shared" si="111"/>
        <v>CFLSDGDMoCZ06MH15</v>
      </c>
      <c r="C1006" s="113" t="s">
        <v>118</v>
      </c>
      <c r="D1006" s="113" t="s">
        <v>131</v>
      </c>
      <c r="E1006" s="113" t="s">
        <v>1651</v>
      </c>
      <c r="F1006" s="89" t="s">
        <v>1829</v>
      </c>
      <c r="G1006" s="113" t="s">
        <v>105</v>
      </c>
      <c r="H1006" s="113" t="s">
        <v>1662</v>
      </c>
      <c r="I1006" s="115">
        <f t="shared" si="112"/>
        <v>1.0591134020618558</v>
      </c>
      <c r="J1006" s="115">
        <f t="shared" si="113"/>
        <v>1.4744611059044053</v>
      </c>
      <c r="K1006" s="115">
        <f t="shared" si="114"/>
        <v>-1.6432989690721652E-2</v>
      </c>
      <c r="L1006" s="113"/>
      <c r="M1006" s="36">
        <f>VLOOKUP("HV_"&amp;$D1006&amp;$E1006&amp;VLOOKUP($F1006,key!$L$3:$M$16,2,FALSE)&amp;$G1006&amp;M$6,'HVAC wts'!$H$7:$R$13254,11,FALSE)</f>
        <v>0.61855670103092786</v>
      </c>
      <c r="N1006" s="36">
        <f>VLOOKUP("HV_"&amp;$D1006&amp;$E1006&amp;VLOOKUP($F1006,key!$L$3:$M$15,2,FALSE)&amp;$G1006&amp;N$6,'HVAC wts'!$H$7:$R$13254,11,FALSE)</f>
        <v>8.8365243004418267E-2</v>
      </c>
      <c r="O1006" s="36">
        <f>VLOOKUP("HV_"&amp;$D1006&amp;$E1006&amp;VLOOKUP($F1006,key!$L$3:$M$15,2,FALSE)&amp;$G1006&amp;O$6,'HVAC wts'!$H$7:$R$13254,11,FALSE)</f>
        <v>0.10309278350515466</v>
      </c>
      <c r="P1006" s="36">
        <f>VLOOKUP("HV_"&amp;$D1006&amp;$E1006&amp;VLOOKUP($F1006,key!$L$3:$M$15,2,FALSE)&amp;$G1006&amp;P$6,'HVAC wts'!$H$7:$R$13254,11,FALSE)</f>
        <v>1.4727540500736378E-2</v>
      </c>
      <c r="Q1006" s="36">
        <f>VLOOKUP("HV_"&amp;$D1006&amp;$E1006&amp;VLOOKUP($F1006,key!$L$3:$M$15,2,FALSE)&amp;$G1006&amp;Q$6,'HVAC wts'!$H$7:$R$13254,11,FALSE)</f>
        <v>0.15022091310751107</v>
      </c>
      <c r="R1006" s="36">
        <f>VLOOKUP("HV_"&amp;$D1006&amp;$E1006&amp;VLOOKUP($F1006,key!$L$3:$M$15,2,FALSE)&amp;$G1006&amp;R$6,'HVAC wts'!$H$7:$R$13254,11,FALSE)</f>
        <v>2.5036818851251842E-2</v>
      </c>
      <c r="S1006" s="36">
        <f t="shared" si="115"/>
        <v>1</v>
      </c>
      <c r="T1006" s="113"/>
      <c r="U1006" s="113">
        <f>MATCH($A1006&amp;U$6,'All applic'!$A$7:$A$59080,0)</f>
        <v>1175</v>
      </c>
      <c r="V1006" s="113">
        <f>MATCH($A1006&amp;V$6,'All applic'!$A$7:$A$59080,0)</f>
        <v>1176</v>
      </c>
      <c r="W1006" s="113">
        <f>MATCH($A1006&amp;W$6,'All applic'!$A$7:$A$59080,0)</f>
        <v>1178</v>
      </c>
      <c r="X1006" s="113">
        <f>MATCH($A1006&amp;X$6,'All applic'!$A$7:$A$59080,0)</f>
        <v>1177</v>
      </c>
      <c r="Y1006" s="113">
        <f>MATCH($A1006&amp;Y$6,'All applic'!$A$7:$A$59080,0)</f>
        <v>1175</v>
      </c>
      <c r="Z1006" s="113">
        <f>MATCH($A1006&amp;Z$6,'All applic'!$A$7:$A$59080,0)</f>
        <v>1178</v>
      </c>
      <c r="AA1006" s="113"/>
      <c r="AB1006" s="28">
        <f>INDEX('All applic'!$H$7:$H$59080,U1006)</f>
        <v>1.0900000000000001</v>
      </c>
      <c r="AC1006" s="28">
        <f>INDEX('All applic'!$H$7:$H$59080,V1006)</f>
        <v>0.94199999999999995</v>
      </c>
      <c r="AD1006" s="28">
        <f>INDEX('All applic'!$H$7:$H$59080,W1006)</f>
        <v>0.99399999999999999</v>
      </c>
      <c r="AE1006" s="28">
        <f>INDEX('All applic'!$H$7:$H$59080,X1006)</f>
        <v>0.71599999999999997</v>
      </c>
      <c r="AF1006" s="28">
        <f>INDEX('All applic'!$H$7:$H$59080,Y1006)</f>
        <v>1.0900000000000001</v>
      </c>
      <c r="AG1006" s="28">
        <f>INDEX('All applic'!$H$7:$H$59080,Z1006)</f>
        <v>0.99399999999999999</v>
      </c>
      <c r="AH1006" s="28"/>
      <c r="AI1006" s="28">
        <f>INDEX('All applic'!$I$7:$I$59080,U1006)</f>
        <v>1.5454545454545456</v>
      </c>
      <c r="AJ1006" s="28">
        <f>INDEX('All applic'!$I$7:$I$59080,V1006)</f>
        <v>1.5909090909090911</v>
      </c>
      <c r="AK1006" s="28">
        <f>INDEX('All applic'!$I$7:$I$59080,W1006)</f>
        <v>1.0227272727272727</v>
      </c>
      <c r="AL1006" s="28">
        <f>INDEX('All applic'!$I$7:$I$59080,X1006)</f>
        <v>1</v>
      </c>
      <c r="AM1006" s="28">
        <f>INDEX('All applic'!$I$7:$I$59080,Y1006)</f>
        <v>1.5454545454545456</v>
      </c>
      <c r="AN1006" s="28">
        <f>INDEX('All applic'!$I$7:$I$59080,Z1006)</f>
        <v>1.0227272727272727</v>
      </c>
      <c r="AO1006" s="113"/>
      <c r="AP1006" s="113">
        <f>INDEX('All applic'!$J$7:$J$59080,U1006)</f>
        <v>-2.2800000000000001E-2</v>
      </c>
      <c r="AQ1006" s="113">
        <v>0</v>
      </c>
      <c r="AR1006" s="113">
        <f>INDEX('All applic'!$J$7:$J$59080,W1006)</f>
        <v>-2.2600000000000002E-2</v>
      </c>
      <c r="AS1006" s="113">
        <v>0</v>
      </c>
      <c r="AT1006" s="113">
        <v>0</v>
      </c>
      <c r="AU1006" s="113">
        <v>0</v>
      </c>
    </row>
    <row r="1007" spans="1:47" x14ac:dyDescent="0.25">
      <c r="A1007" s="113" t="str">
        <f t="shared" si="110"/>
        <v>CFLDMoMH15CZ07</v>
      </c>
      <c r="B1007" s="113" t="str">
        <f t="shared" si="111"/>
        <v>CFLSDGDMoCZ07MH15</v>
      </c>
      <c r="C1007" s="113" t="s">
        <v>118</v>
      </c>
      <c r="D1007" s="113" t="s">
        <v>131</v>
      </c>
      <c r="E1007" s="113" t="s">
        <v>1651</v>
      </c>
      <c r="F1007" s="89" t="s">
        <v>1829</v>
      </c>
      <c r="G1007" s="113" t="s">
        <v>106</v>
      </c>
      <c r="H1007" s="113" t="s">
        <v>1662</v>
      </c>
      <c r="I1007" s="115">
        <f t="shared" si="112"/>
        <v>1.0693195876288661</v>
      </c>
      <c r="J1007" s="115">
        <f t="shared" si="113"/>
        <v>1.2296157450796628</v>
      </c>
      <c r="K1007" s="115">
        <f t="shared" si="114"/>
        <v>-8.6742268041237122E-3</v>
      </c>
      <c r="L1007" s="113"/>
      <c r="M1007" s="36">
        <f>VLOOKUP("HV_"&amp;$D1007&amp;$E1007&amp;VLOOKUP($F1007,key!$L$3:$M$16,2,FALSE)&amp;$G1007&amp;M$6,'HVAC wts'!$H$7:$R$13254,11,FALSE)</f>
        <v>124.9472</v>
      </c>
      <c r="N1007" s="36">
        <f>VLOOKUP("HV_"&amp;$D1007&amp;$E1007&amp;VLOOKUP($F1007,key!$L$3:$M$15,2,FALSE)&amp;$G1007&amp;N$6,'HVAC wts'!$H$7:$R$13254,11,FALSE)</f>
        <v>17.849600000000002</v>
      </c>
      <c r="O1007" s="36">
        <f>VLOOKUP("HV_"&amp;$D1007&amp;$E1007&amp;VLOOKUP($F1007,key!$L$3:$M$15,2,FALSE)&amp;$G1007&amp;O$6,'HVAC wts'!$H$7:$R$13254,11,FALSE)</f>
        <v>124.9472</v>
      </c>
      <c r="P1007" s="36">
        <f>VLOOKUP("HV_"&amp;$D1007&amp;$E1007&amp;VLOOKUP($F1007,key!$L$3:$M$15,2,FALSE)&amp;$G1007&amp;P$6,'HVAC wts'!$H$7:$R$13254,11,FALSE)</f>
        <v>17.849600000000002</v>
      </c>
      <c r="Q1007" s="36">
        <f>VLOOKUP("HV_"&amp;$D1007&amp;$E1007&amp;VLOOKUP($F1007,key!$L$3:$M$15,2,FALSE)&amp;$G1007&amp;Q$6,'HVAC wts'!$H$7:$R$13254,11,FALSE)</f>
        <v>30.344320000000003</v>
      </c>
      <c r="R1007" s="36">
        <f>VLOOKUP("HV_"&amp;$D1007&amp;$E1007&amp;VLOOKUP($F1007,key!$L$3:$M$15,2,FALSE)&amp;$G1007&amp;R$6,'HVAC wts'!$H$7:$R$13254,11,FALSE)</f>
        <v>30.344320000000003</v>
      </c>
      <c r="S1007" s="36">
        <f t="shared" si="115"/>
        <v>346.28223999999994</v>
      </c>
      <c r="T1007" s="113"/>
      <c r="U1007" s="113">
        <f>MATCH($A1007&amp;U$6,'All applic'!$A$7:$A$59080,0)</f>
        <v>1179</v>
      </c>
      <c r="V1007" s="113">
        <f>MATCH($A1007&amp;V$6,'All applic'!$A$7:$A$59080,0)</f>
        <v>1180</v>
      </c>
      <c r="W1007" s="113">
        <f>MATCH($A1007&amp;W$6,'All applic'!$A$7:$A$59080,0)</f>
        <v>1182</v>
      </c>
      <c r="X1007" s="113">
        <f>MATCH($A1007&amp;X$6,'All applic'!$A$7:$A$59080,0)</f>
        <v>1181</v>
      </c>
      <c r="Y1007" s="113">
        <f>MATCH($A1007&amp;Y$6,'All applic'!$A$7:$A$59080,0)</f>
        <v>1179</v>
      </c>
      <c r="Z1007" s="113">
        <f>MATCH($A1007&amp;Z$6,'All applic'!$A$7:$A$59080,0)</f>
        <v>1182</v>
      </c>
      <c r="AA1007" s="113"/>
      <c r="AB1007" s="28">
        <f>INDEX('All applic'!$H$7:$H$59080,U1007)</f>
        <v>1.1599999999999999</v>
      </c>
      <c r="AC1007" s="28">
        <f>INDEX('All applic'!$H$7:$H$59080,V1007)</f>
        <v>1.0820000000000001</v>
      </c>
      <c r="AD1007" s="28">
        <f>INDEX('All applic'!$H$7:$H$59080,W1007)</f>
        <v>1.004</v>
      </c>
      <c r="AE1007" s="28">
        <f>INDEX('All applic'!$H$7:$H$59080,X1007)</f>
        <v>0.83599999999999997</v>
      </c>
      <c r="AF1007" s="28">
        <f>INDEX('All applic'!$H$7:$H$59080,Y1007)</f>
        <v>1.1599999999999999</v>
      </c>
      <c r="AG1007" s="28">
        <f>INDEX('All applic'!$H$7:$H$59080,Z1007)</f>
        <v>1.004</v>
      </c>
      <c r="AH1007" s="28"/>
      <c r="AI1007" s="28">
        <f>INDEX('All applic'!$I$7:$I$59080,U1007)</f>
        <v>1.4545454545454546</v>
      </c>
      <c r="AJ1007" s="28">
        <f>INDEX('All applic'!$I$7:$I$59080,V1007)</f>
        <v>1.4772727272727275</v>
      </c>
      <c r="AK1007" s="28">
        <f>INDEX('All applic'!$I$7:$I$59080,W1007)</f>
        <v>1</v>
      </c>
      <c r="AL1007" s="28">
        <f>INDEX('All applic'!$I$7:$I$59080,X1007)</f>
        <v>1.0227272727272727</v>
      </c>
      <c r="AM1007" s="28">
        <f>INDEX('All applic'!$I$7:$I$59080,Y1007)</f>
        <v>1.4545454545454546</v>
      </c>
      <c r="AN1007" s="28">
        <f>INDEX('All applic'!$I$7:$I$59080,Z1007)</f>
        <v>1</v>
      </c>
      <c r="AO1007" s="113"/>
      <c r="AP1007" s="113">
        <f>INDEX('All applic'!$J$7:$J$59080,U1007)</f>
        <v>-1.2039999999999999E-2</v>
      </c>
      <c r="AQ1007" s="113">
        <v>0</v>
      </c>
      <c r="AR1007" s="113">
        <f>INDEX('All applic'!$J$7:$J$59080,W1007)</f>
        <v>-1.2E-2</v>
      </c>
      <c r="AS1007" s="113">
        <v>0</v>
      </c>
      <c r="AT1007" s="113">
        <v>0</v>
      </c>
      <c r="AU1007" s="113">
        <v>0</v>
      </c>
    </row>
    <row r="1008" spans="1:47" x14ac:dyDescent="0.25">
      <c r="A1008" s="113" t="str">
        <f t="shared" si="110"/>
        <v>CFLDMoMH15CZ08</v>
      </c>
      <c r="B1008" s="113" t="str">
        <f t="shared" si="111"/>
        <v>CFLSDGDMoCZ08MH15</v>
      </c>
      <c r="C1008" s="113" t="s">
        <v>118</v>
      </c>
      <c r="D1008" s="113" t="s">
        <v>131</v>
      </c>
      <c r="E1008" s="113" t="s">
        <v>1651</v>
      </c>
      <c r="F1008" s="89" t="s">
        <v>1829</v>
      </c>
      <c r="G1008" s="113" t="s">
        <v>107</v>
      </c>
      <c r="H1008" s="113" t="s">
        <v>1662</v>
      </c>
      <c r="I1008" s="115">
        <f t="shared" si="112"/>
        <v>1.1346980854197348</v>
      </c>
      <c r="J1008" s="115">
        <f t="shared" si="113"/>
        <v>1.4338264827955551</v>
      </c>
      <c r="K1008" s="115">
        <f t="shared" si="114"/>
        <v>-1.1131958762886597E-2</v>
      </c>
      <c r="L1008" s="113"/>
      <c r="M1008" s="36">
        <f>VLOOKUP("HV_"&amp;$D1008&amp;$E1008&amp;VLOOKUP($F1008,key!$L$3:$M$16,2,FALSE)&amp;$G1008&amp;M$6,'HVAC wts'!$H$7:$R$13254,11,FALSE)</f>
        <v>0.61855670103092786</v>
      </c>
      <c r="N1008" s="36">
        <f>VLOOKUP("HV_"&amp;$D1008&amp;$E1008&amp;VLOOKUP($F1008,key!$L$3:$M$15,2,FALSE)&amp;$G1008&amp;N$6,'HVAC wts'!$H$7:$R$13254,11,FALSE)</f>
        <v>8.8365243004418267E-2</v>
      </c>
      <c r="O1008" s="36">
        <f>VLOOKUP("HV_"&amp;$D1008&amp;$E1008&amp;VLOOKUP($F1008,key!$L$3:$M$15,2,FALSE)&amp;$G1008&amp;O$6,'HVAC wts'!$H$7:$R$13254,11,FALSE)</f>
        <v>0.10309278350515466</v>
      </c>
      <c r="P1008" s="36">
        <f>VLOOKUP("HV_"&amp;$D1008&amp;$E1008&amp;VLOOKUP($F1008,key!$L$3:$M$15,2,FALSE)&amp;$G1008&amp;P$6,'HVAC wts'!$H$7:$R$13254,11,FALSE)</f>
        <v>1.4727540500736378E-2</v>
      </c>
      <c r="Q1008" s="36">
        <f>VLOOKUP("HV_"&amp;$D1008&amp;$E1008&amp;VLOOKUP($F1008,key!$L$3:$M$15,2,FALSE)&amp;$G1008&amp;Q$6,'HVAC wts'!$H$7:$R$13254,11,FALSE)</f>
        <v>0.15022091310751107</v>
      </c>
      <c r="R1008" s="36">
        <f>VLOOKUP("HV_"&amp;$D1008&amp;$E1008&amp;VLOOKUP($F1008,key!$L$3:$M$15,2,FALSE)&amp;$G1008&amp;R$6,'HVAC wts'!$H$7:$R$13254,11,FALSE)</f>
        <v>2.5036818851251842E-2</v>
      </c>
      <c r="S1008" s="36">
        <f t="shared" si="115"/>
        <v>1</v>
      </c>
      <c r="T1008" s="113"/>
      <c r="U1008" s="113">
        <f>MATCH($A1008&amp;U$6,'All applic'!$A$7:$A$59080,0)</f>
        <v>1183</v>
      </c>
      <c r="V1008" s="113">
        <f>MATCH($A1008&amp;V$6,'All applic'!$A$7:$A$59080,0)</f>
        <v>1184</v>
      </c>
      <c r="W1008" s="113">
        <f>MATCH($A1008&amp;W$6,'All applic'!$A$7:$A$59080,0)</f>
        <v>1186</v>
      </c>
      <c r="X1008" s="113">
        <f>MATCH($A1008&amp;X$6,'All applic'!$A$7:$A$59080,0)</f>
        <v>1185</v>
      </c>
      <c r="Y1008" s="113">
        <f>MATCH($A1008&amp;Y$6,'All applic'!$A$7:$A$59080,0)</f>
        <v>1183</v>
      </c>
      <c r="Z1008" s="113">
        <f>MATCH($A1008&amp;Z$6,'All applic'!$A$7:$A$59080,0)</f>
        <v>1186</v>
      </c>
      <c r="AA1008" s="113"/>
      <c r="AB1008" s="28">
        <f>INDEX('All applic'!$H$7:$H$59080,U1008)</f>
        <v>1.17</v>
      </c>
      <c r="AC1008" s="28">
        <f>INDEX('All applic'!$H$7:$H$59080,V1008)</f>
        <v>1.0780000000000001</v>
      </c>
      <c r="AD1008" s="28">
        <f>INDEX('All applic'!$H$7:$H$59080,W1008)</f>
        <v>1</v>
      </c>
      <c r="AE1008" s="28">
        <f>INDEX('All applic'!$H$7:$H$59080,X1008)</f>
        <v>0.80400000000000005</v>
      </c>
      <c r="AF1008" s="28">
        <f>INDEX('All applic'!$H$7:$H$59080,Y1008)</f>
        <v>1.17</v>
      </c>
      <c r="AG1008" s="28">
        <f>INDEX('All applic'!$H$7:$H$59080,Z1008)</f>
        <v>1</v>
      </c>
      <c r="AH1008" s="28"/>
      <c r="AI1008" s="28">
        <f>INDEX('All applic'!$I$7:$I$59080,U1008)</f>
        <v>1.5000000000000002</v>
      </c>
      <c r="AJ1008" s="28">
        <f>INDEX('All applic'!$I$7:$I$59080,V1008)</f>
        <v>1.5227272727272729</v>
      </c>
      <c r="AK1008" s="28">
        <f>INDEX('All applic'!$I$7:$I$59080,W1008)</f>
        <v>1.0227272727272727</v>
      </c>
      <c r="AL1008" s="28">
        <f>INDEX('All applic'!$I$7:$I$59080,X1008)</f>
        <v>1.0227272727272727</v>
      </c>
      <c r="AM1008" s="28">
        <f>INDEX('All applic'!$I$7:$I$59080,Y1008)</f>
        <v>1.5000000000000002</v>
      </c>
      <c r="AN1008" s="28">
        <f>INDEX('All applic'!$I$7:$I$59080,Z1008)</f>
        <v>1.0227272727272727</v>
      </c>
      <c r="AO1008" s="113"/>
      <c r="AP1008" s="113">
        <f>INDEX('All applic'!$J$7:$J$59080,U1008)</f>
        <v>-1.5439999999999999E-2</v>
      </c>
      <c r="AQ1008" s="113">
        <v>0</v>
      </c>
      <c r="AR1008" s="113">
        <f>INDEX('All applic'!$J$7:$J$59080,W1008)</f>
        <v>-1.5339999999999999E-2</v>
      </c>
      <c r="AS1008" s="113">
        <v>0</v>
      </c>
      <c r="AT1008" s="113">
        <v>0</v>
      </c>
      <c r="AU1008" s="113">
        <v>0</v>
      </c>
    </row>
    <row r="1009" spans="1:47" x14ac:dyDescent="0.25">
      <c r="A1009" s="113" t="str">
        <f t="shared" si="110"/>
        <v>CFLDMoMH15CZ09</v>
      </c>
      <c r="B1009" s="113" t="str">
        <f t="shared" si="111"/>
        <v>CFLSDGDMoCZ09MH15</v>
      </c>
      <c r="C1009" s="113" t="s">
        <v>118</v>
      </c>
      <c r="D1009" s="113" t="s">
        <v>131</v>
      </c>
      <c r="E1009" s="113" t="s">
        <v>1651</v>
      </c>
      <c r="F1009" s="89" t="s">
        <v>1829</v>
      </c>
      <c r="G1009" s="113" t="s">
        <v>108</v>
      </c>
      <c r="H1009" s="113" t="s">
        <v>1662</v>
      </c>
      <c r="I1009" s="115">
        <f t="shared" si="112"/>
        <v>0</v>
      </c>
      <c r="J1009" s="115">
        <f t="shared" si="113"/>
        <v>0</v>
      </c>
      <c r="K1009" s="115">
        <f t="shared" si="114"/>
        <v>0</v>
      </c>
      <c r="L1009" s="113"/>
      <c r="M1009" s="36">
        <f>VLOOKUP("HV_"&amp;$D1009&amp;$E1009&amp;VLOOKUP($F1009,key!$L$3:$M$16,2,FALSE)&amp;$G1009&amp;M$6,'HVAC wts'!$H$7:$R$13254,11,FALSE)</f>
        <v>0</v>
      </c>
      <c r="N1009" s="36">
        <f>VLOOKUP("HV_"&amp;$D1009&amp;$E1009&amp;VLOOKUP($F1009,key!$L$3:$M$15,2,FALSE)&amp;$G1009&amp;N$6,'HVAC wts'!$H$7:$R$13254,11,FALSE)</f>
        <v>0</v>
      </c>
      <c r="O1009" s="36">
        <f>VLOOKUP("HV_"&amp;$D1009&amp;$E1009&amp;VLOOKUP($F1009,key!$L$3:$M$15,2,FALSE)&amp;$G1009&amp;O$6,'HVAC wts'!$H$7:$R$13254,11,FALSE)</f>
        <v>0</v>
      </c>
      <c r="P1009" s="36">
        <f>VLOOKUP("HV_"&amp;$D1009&amp;$E1009&amp;VLOOKUP($F1009,key!$L$3:$M$15,2,FALSE)&amp;$G1009&amp;P$6,'HVAC wts'!$H$7:$R$13254,11,FALSE)</f>
        <v>0</v>
      </c>
      <c r="Q1009" s="36">
        <f>VLOOKUP("HV_"&amp;$D1009&amp;$E1009&amp;VLOOKUP($F1009,key!$L$3:$M$15,2,FALSE)&amp;$G1009&amp;Q$6,'HVAC wts'!$H$7:$R$13254,11,FALSE)</f>
        <v>0</v>
      </c>
      <c r="R1009" s="36">
        <f>VLOOKUP("HV_"&amp;$D1009&amp;$E1009&amp;VLOOKUP($F1009,key!$L$3:$M$15,2,FALSE)&amp;$G1009&amp;R$6,'HVAC wts'!$H$7:$R$13254,11,FALSE)</f>
        <v>0</v>
      </c>
      <c r="S1009" s="36">
        <f t="shared" si="115"/>
        <v>0</v>
      </c>
      <c r="T1009" s="113"/>
      <c r="U1009" s="113">
        <f>MATCH($A1009&amp;U$6,'All applic'!$A$7:$A$59080,0)</f>
        <v>1187</v>
      </c>
      <c r="V1009" s="113">
        <f>MATCH($A1009&amp;V$6,'All applic'!$A$7:$A$59080,0)</f>
        <v>1188</v>
      </c>
      <c r="W1009" s="113">
        <f>MATCH($A1009&amp;W$6,'All applic'!$A$7:$A$59080,0)</f>
        <v>1190</v>
      </c>
      <c r="X1009" s="113">
        <f>MATCH($A1009&amp;X$6,'All applic'!$A$7:$A$59080,0)</f>
        <v>1189</v>
      </c>
      <c r="Y1009" s="113">
        <f>MATCH($A1009&amp;Y$6,'All applic'!$A$7:$A$59080,0)</f>
        <v>1187</v>
      </c>
      <c r="Z1009" s="113">
        <f>MATCH($A1009&amp;Z$6,'All applic'!$A$7:$A$59080,0)</f>
        <v>1190</v>
      </c>
      <c r="AA1009" s="113"/>
      <c r="AB1009" s="28">
        <f>INDEX('All applic'!$H$7:$H$59080,U1009)</f>
        <v>1.1200000000000001</v>
      </c>
      <c r="AC1009" s="28">
        <f>INDEX('All applic'!$H$7:$H$59080,V1009)</f>
        <v>1.006</v>
      </c>
      <c r="AD1009" s="28">
        <f>INDEX('All applic'!$H$7:$H$59080,W1009)</f>
        <v>0.998</v>
      </c>
      <c r="AE1009" s="28">
        <f>INDEX('All applic'!$H$7:$H$59080,X1009)</f>
        <v>0.754</v>
      </c>
      <c r="AF1009" s="28">
        <f>INDEX('All applic'!$H$7:$H$59080,Y1009)</f>
        <v>1.1200000000000001</v>
      </c>
      <c r="AG1009" s="28">
        <f>INDEX('All applic'!$H$7:$H$59080,Z1009)</f>
        <v>0.998</v>
      </c>
      <c r="AH1009" s="28"/>
      <c r="AI1009" s="28">
        <f>INDEX('All applic'!$I$7:$I$59080,U1009)</f>
        <v>1.5681818181818183</v>
      </c>
      <c r="AJ1009" s="28">
        <f>INDEX('All applic'!$I$7:$I$59080,V1009)</f>
        <v>1.5681818181818183</v>
      </c>
      <c r="AK1009" s="28">
        <f>INDEX('All applic'!$I$7:$I$59080,W1009)</f>
        <v>1.0227272727272727</v>
      </c>
      <c r="AL1009" s="28">
        <f>INDEX('All applic'!$I$7:$I$59080,X1009)</f>
        <v>1.0227272727272727</v>
      </c>
      <c r="AM1009" s="28">
        <f>INDEX('All applic'!$I$7:$I$59080,Y1009)</f>
        <v>1.5681818181818183</v>
      </c>
      <c r="AN1009" s="28">
        <f>INDEX('All applic'!$I$7:$I$59080,Z1009)</f>
        <v>1.0227272727272727</v>
      </c>
      <c r="AO1009" s="113"/>
      <c r="AP1009" s="113">
        <f>INDEX('All applic'!$J$7:$J$59080,U1009)</f>
        <v>-1.864E-2</v>
      </c>
      <c r="AQ1009" s="113">
        <v>0</v>
      </c>
      <c r="AR1009" s="113">
        <f>INDEX('All applic'!$J$7:$J$59080,W1009)</f>
        <v>-1.8600000000000002E-2</v>
      </c>
      <c r="AS1009" s="113">
        <v>0</v>
      </c>
      <c r="AT1009" s="113">
        <v>0</v>
      </c>
      <c r="AU1009" s="113">
        <v>0</v>
      </c>
    </row>
    <row r="1010" spans="1:47" x14ac:dyDescent="0.25">
      <c r="A1010" s="113" t="str">
        <f t="shared" si="110"/>
        <v>CFLDMoMH15CZ10</v>
      </c>
      <c r="B1010" s="113" t="str">
        <f t="shared" si="111"/>
        <v>CFLSDGDMoCZ10MH15</v>
      </c>
      <c r="C1010" s="113" t="s">
        <v>118</v>
      </c>
      <c r="D1010" s="113" t="s">
        <v>131</v>
      </c>
      <c r="E1010" s="113" t="s">
        <v>1651</v>
      </c>
      <c r="F1010" s="89" t="s">
        <v>1829</v>
      </c>
      <c r="G1010" s="113" t="s">
        <v>109</v>
      </c>
      <c r="H1010" s="113" t="s">
        <v>1662</v>
      </c>
      <c r="I1010" s="115">
        <f t="shared" si="112"/>
        <v>1.1395670103092783</v>
      </c>
      <c r="J1010" s="115">
        <f t="shared" si="113"/>
        <v>1.481958762886598</v>
      </c>
      <c r="K1010" s="115">
        <f t="shared" si="114"/>
        <v>-1.472164948453608E-2</v>
      </c>
      <c r="L1010" s="113"/>
      <c r="M1010" s="36">
        <f>VLOOKUP("HV_"&amp;$D1010&amp;$E1010&amp;VLOOKUP($F1010,key!$L$3:$M$16,2,FALSE)&amp;$G1010&amp;M$6,'HVAC wts'!$H$7:$R$13254,11,FALSE)</f>
        <v>624.73599999999999</v>
      </c>
      <c r="N1010" s="36">
        <f>VLOOKUP("HV_"&amp;$D1010&amp;$E1010&amp;VLOOKUP($F1010,key!$L$3:$M$15,2,FALSE)&amp;$G1010&amp;N$6,'HVAC wts'!$H$7:$R$13254,11,FALSE)</f>
        <v>89.248000000000005</v>
      </c>
      <c r="O1010" s="36">
        <f>VLOOKUP("HV_"&amp;$D1010&amp;$E1010&amp;VLOOKUP($F1010,key!$L$3:$M$15,2,FALSE)&amp;$G1010&amp;O$6,'HVAC wts'!$H$7:$R$13254,11,FALSE)</f>
        <v>0</v>
      </c>
      <c r="P1010" s="36">
        <f>VLOOKUP("HV_"&amp;$D1010&amp;$E1010&amp;VLOOKUP($F1010,key!$L$3:$M$15,2,FALSE)&amp;$G1010&amp;P$6,'HVAC wts'!$H$7:$R$13254,11,FALSE)</f>
        <v>0</v>
      </c>
      <c r="Q1010" s="36">
        <f>VLOOKUP("HV_"&amp;$D1010&amp;$E1010&amp;VLOOKUP($F1010,key!$L$3:$M$15,2,FALSE)&amp;$G1010&amp;Q$6,'HVAC wts'!$H$7:$R$13254,11,FALSE)</f>
        <v>151.72160000000002</v>
      </c>
      <c r="R1010" s="36">
        <f>VLOOKUP("HV_"&amp;$D1010&amp;$E1010&amp;VLOOKUP($F1010,key!$L$3:$M$15,2,FALSE)&amp;$G1010&amp;R$6,'HVAC wts'!$H$7:$R$13254,11,FALSE)</f>
        <v>0</v>
      </c>
      <c r="S1010" s="36">
        <f t="shared" si="115"/>
        <v>865.7056</v>
      </c>
      <c r="T1010" s="113"/>
      <c r="U1010" s="113">
        <f>MATCH($A1010&amp;U$6,'All applic'!$A$7:$A$59080,0)</f>
        <v>1191</v>
      </c>
      <c r="V1010" s="113">
        <f>MATCH($A1010&amp;V$6,'All applic'!$A$7:$A$59080,0)</f>
        <v>1192</v>
      </c>
      <c r="W1010" s="113">
        <f>MATCH($A1010&amp;W$6,'All applic'!$A$7:$A$59080,0)</f>
        <v>1194</v>
      </c>
      <c r="X1010" s="113">
        <f>MATCH($A1010&amp;X$6,'All applic'!$A$7:$A$59080,0)</f>
        <v>1193</v>
      </c>
      <c r="Y1010" s="113">
        <f>MATCH($A1010&amp;Y$6,'All applic'!$A$7:$A$59080,0)</f>
        <v>1191</v>
      </c>
      <c r="Z1010" s="113">
        <f>MATCH($A1010&amp;Z$6,'All applic'!$A$7:$A$59080,0)</f>
        <v>1194</v>
      </c>
      <c r="AA1010" s="113"/>
      <c r="AB1010" s="28">
        <f>INDEX('All applic'!$H$7:$H$59080,U1010)</f>
        <v>1.1539999999999999</v>
      </c>
      <c r="AC1010" s="28">
        <f>INDEX('All applic'!$H$7:$H$59080,V1010)</f>
        <v>1.014</v>
      </c>
      <c r="AD1010" s="28">
        <f>INDEX('All applic'!$H$7:$H$59080,W1010)</f>
        <v>0.996</v>
      </c>
      <c r="AE1010" s="28">
        <f>INDEX('All applic'!$H$7:$H$59080,X1010)</f>
        <v>0.73799999999999999</v>
      </c>
      <c r="AF1010" s="28">
        <f>INDEX('All applic'!$H$7:$H$59080,Y1010)</f>
        <v>1.1539999999999999</v>
      </c>
      <c r="AG1010" s="28">
        <f>INDEX('All applic'!$H$7:$H$59080,Z1010)</f>
        <v>0.996</v>
      </c>
      <c r="AH1010" s="28"/>
      <c r="AI1010" s="28">
        <f>INDEX('All applic'!$I$7:$I$59080,U1010)</f>
        <v>1.4772727272727275</v>
      </c>
      <c r="AJ1010" s="28">
        <f>INDEX('All applic'!$I$7:$I$59080,V1010)</f>
        <v>1.5227272727272729</v>
      </c>
      <c r="AK1010" s="28">
        <f>INDEX('All applic'!$I$7:$I$59080,W1010)</f>
        <v>1.0227272727272727</v>
      </c>
      <c r="AL1010" s="28">
        <f>INDEX('All applic'!$I$7:$I$59080,X1010)</f>
        <v>1</v>
      </c>
      <c r="AM1010" s="28">
        <f>INDEX('All applic'!$I$7:$I$59080,Y1010)</f>
        <v>1.4772727272727275</v>
      </c>
      <c r="AN1010" s="28">
        <f>INDEX('All applic'!$I$7:$I$59080,Z1010)</f>
        <v>1.0227272727272727</v>
      </c>
      <c r="AO1010" s="113"/>
      <c r="AP1010" s="113">
        <f>INDEX('All applic'!$J$7:$J$59080,U1010)</f>
        <v>-2.0399999999999998E-2</v>
      </c>
      <c r="AQ1010" s="113">
        <v>0</v>
      </c>
      <c r="AR1010" s="113">
        <f>INDEX('All applic'!$J$7:$J$59080,W1010)</f>
        <v>-2.0199999999999999E-2</v>
      </c>
      <c r="AS1010" s="113">
        <v>0</v>
      </c>
      <c r="AT1010" s="113">
        <v>0</v>
      </c>
      <c r="AU1010" s="113">
        <v>0</v>
      </c>
    </row>
    <row r="1011" spans="1:47" x14ac:dyDescent="0.25">
      <c r="A1011" s="113" t="str">
        <f t="shared" si="110"/>
        <v>CFLDMoMH15CZ11</v>
      </c>
      <c r="B1011" s="113" t="str">
        <f t="shared" si="111"/>
        <v>CFLSDGDMoCZ11MH15</v>
      </c>
      <c r="C1011" s="113" t="s">
        <v>118</v>
      </c>
      <c r="D1011" s="113" t="s">
        <v>131</v>
      </c>
      <c r="E1011" s="113" t="s">
        <v>1651</v>
      </c>
      <c r="F1011" s="89" t="s">
        <v>1829</v>
      </c>
      <c r="G1011" s="113" t="s">
        <v>110</v>
      </c>
      <c r="H1011" s="113" t="s">
        <v>1662</v>
      </c>
      <c r="I1011" s="115">
        <f t="shared" si="112"/>
        <v>0</v>
      </c>
      <c r="J1011" s="115">
        <f t="shared" si="113"/>
        <v>0</v>
      </c>
      <c r="K1011" s="115">
        <f t="shared" si="114"/>
        <v>0</v>
      </c>
      <c r="L1011" s="113"/>
      <c r="M1011" s="36">
        <f>VLOOKUP("HV_"&amp;$D1011&amp;$E1011&amp;VLOOKUP($F1011,key!$L$3:$M$16,2,FALSE)&amp;$G1011&amp;M$6,'HVAC wts'!$H$7:$R$13254,11,FALSE)</f>
        <v>0</v>
      </c>
      <c r="N1011" s="36">
        <f>VLOOKUP("HV_"&amp;$D1011&amp;$E1011&amp;VLOOKUP($F1011,key!$L$3:$M$15,2,FALSE)&amp;$G1011&amp;N$6,'HVAC wts'!$H$7:$R$13254,11,FALSE)</f>
        <v>0</v>
      </c>
      <c r="O1011" s="36">
        <f>VLOOKUP("HV_"&amp;$D1011&amp;$E1011&amp;VLOOKUP($F1011,key!$L$3:$M$15,2,FALSE)&amp;$G1011&amp;O$6,'HVAC wts'!$H$7:$R$13254,11,FALSE)</f>
        <v>0</v>
      </c>
      <c r="P1011" s="36">
        <f>VLOOKUP("HV_"&amp;$D1011&amp;$E1011&amp;VLOOKUP($F1011,key!$L$3:$M$15,2,FALSE)&amp;$G1011&amp;P$6,'HVAC wts'!$H$7:$R$13254,11,FALSE)</f>
        <v>0</v>
      </c>
      <c r="Q1011" s="36">
        <f>VLOOKUP("HV_"&amp;$D1011&amp;$E1011&amp;VLOOKUP($F1011,key!$L$3:$M$15,2,FALSE)&amp;$G1011&amp;Q$6,'HVAC wts'!$H$7:$R$13254,11,FALSE)</f>
        <v>0</v>
      </c>
      <c r="R1011" s="36">
        <f>VLOOKUP("HV_"&amp;$D1011&amp;$E1011&amp;VLOOKUP($F1011,key!$L$3:$M$15,2,FALSE)&amp;$G1011&amp;R$6,'HVAC wts'!$H$7:$R$13254,11,FALSE)</f>
        <v>0</v>
      </c>
      <c r="S1011" s="36">
        <f t="shared" si="115"/>
        <v>0</v>
      </c>
      <c r="T1011" s="113"/>
      <c r="U1011" s="113">
        <f>MATCH($A1011&amp;U$6,'All applic'!$A$7:$A$59080,0)</f>
        <v>1195</v>
      </c>
      <c r="V1011" s="113">
        <f>MATCH($A1011&amp;V$6,'All applic'!$A$7:$A$59080,0)</f>
        <v>1196</v>
      </c>
      <c r="W1011" s="113">
        <f>MATCH($A1011&amp;W$6,'All applic'!$A$7:$A$59080,0)</f>
        <v>1198</v>
      </c>
      <c r="X1011" s="113">
        <f>MATCH($A1011&amp;X$6,'All applic'!$A$7:$A$59080,0)</f>
        <v>1197</v>
      </c>
      <c r="Y1011" s="113">
        <f>MATCH($A1011&amp;Y$6,'All applic'!$A$7:$A$59080,0)</f>
        <v>1195</v>
      </c>
      <c r="Z1011" s="113">
        <f>MATCH($A1011&amp;Z$6,'All applic'!$A$7:$A$59080,0)</f>
        <v>1198</v>
      </c>
      <c r="AA1011" s="113"/>
      <c r="AB1011" s="28">
        <f>INDEX('All applic'!$H$7:$H$59080,U1011)</f>
        <v>1.1259999999999999</v>
      </c>
      <c r="AC1011" s="28">
        <f>INDEX('All applic'!$H$7:$H$59080,V1011)</f>
        <v>0.95</v>
      </c>
      <c r="AD1011" s="28">
        <f>INDEX('All applic'!$H$7:$H$59080,W1011)</f>
        <v>0.996</v>
      </c>
      <c r="AE1011" s="28">
        <f>INDEX('All applic'!$H$7:$H$59080,X1011)</f>
        <v>0.71199999999999997</v>
      </c>
      <c r="AF1011" s="28">
        <f>INDEX('All applic'!$H$7:$H$59080,Y1011)</f>
        <v>1.1259999999999999</v>
      </c>
      <c r="AG1011" s="28">
        <f>INDEX('All applic'!$H$7:$H$59080,Z1011)</f>
        <v>0.996</v>
      </c>
      <c r="AH1011" s="28"/>
      <c r="AI1011" s="28">
        <f>INDEX('All applic'!$I$7:$I$59080,U1011)</f>
        <v>1.5365853658536586</v>
      </c>
      <c r="AJ1011" s="28">
        <f>INDEX('All applic'!$I$7:$I$59080,V1011)</f>
        <v>1.5365853658536586</v>
      </c>
      <c r="AK1011" s="28">
        <f>INDEX('All applic'!$I$7:$I$59080,W1011)</f>
        <v>1</v>
      </c>
      <c r="AL1011" s="28">
        <f>INDEX('All applic'!$I$7:$I$59080,X1011)</f>
        <v>1</v>
      </c>
      <c r="AM1011" s="28">
        <f>INDEX('All applic'!$I$7:$I$59080,Y1011)</f>
        <v>1.5365853658536586</v>
      </c>
      <c r="AN1011" s="28">
        <f>INDEX('All applic'!$I$7:$I$59080,Z1011)</f>
        <v>1</v>
      </c>
      <c r="AO1011" s="113"/>
      <c r="AP1011" s="113">
        <f>INDEX('All applic'!$J$7:$J$59080,U1011)</f>
        <v>-2.24E-2</v>
      </c>
      <c r="AQ1011" s="113">
        <v>0</v>
      </c>
      <c r="AR1011" s="113">
        <f>INDEX('All applic'!$J$7:$J$59080,W1011)</f>
        <v>-2.2200000000000001E-2</v>
      </c>
      <c r="AS1011" s="113">
        <v>0</v>
      </c>
      <c r="AT1011" s="113">
        <v>0</v>
      </c>
      <c r="AU1011" s="113">
        <v>0</v>
      </c>
    </row>
    <row r="1012" spans="1:47" x14ac:dyDescent="0.25">
      <c r="A1012" s="113" t="str">
        <f t="shared" si="110"/>
        <v>CFLDMoMH15CZ12</v>
      </c>
      <c r="B1012" s="113" t="str">
        <f t="shared" si="111"/>
        <v>CFLSDGDMoCZ12MH15</v>
      </c>
      <c r="C1012" s="113" t="s">
        <v>118</v>
      </c>
      <c r="D1012" s="113" t="s">
        <v>131</v>
      </c>
      <c r="E1012" s="113" t="s">
        <v>1651</v>
      </c>
      <c r="F1012" s="89" t="s">
        <v>1829</v>
      </c>
      <c r="G1012" s="113" t="s">
        <v>111</v>
      </c>
      <c r="H1012" s="113" t="s">
        <v>1662</v>
      </c>
      <c r="I1012" s="115">
        <f t="shared" si="112"/>
        <v>0</v>
      </c>
      <c r="J1012" s="115">
        <f t="shared" si="113"/>
        <v>0</v>
      </c>
      <c r="K1012" s="115">
        <f t="shared" si="114"/>
        <v>0</v>
      </c>
      <c r="L1012" s="113"/>
      <c r="M1012" s="36">
        <f>VLOOKUP("HV_"&amp;$D1012&amp;$E1012&amp;VLOOKUP($F1012,key!$L$3:$M$16,2,FALSE)&amp;$G1012&amp;M$6,'HVAC wts'!$H$7:$R$13254,11,FALSE)</f>
        <v>0</v>
      </c>
      <c r="N1012" s="36">
        <f>VLOOKUP("HV_"&amp;$D1012&amp;$E1012&amp;VLOOKUP($F1012,key!$L$3:$M$15,2,FALSE)&amp;$G1012&amp;N$6,'HVAC wts'!$H$7:$R$13254,11,FALSE)</f>
        <v>0</v>
      </c>
      <c r="O1012" s="36">
        <f>VLOOKUP("HV_"&amp;$D1012&amp;$E1012&amp;VLOOKUP($F1012,key!$L$3:$M$15,2,FALSE)&amp;$G1012&amp;O$6,'HVAC wts'!$H$7:$R$13254,11,FALSE)</f>
        <v>0</v>
      </c>
      <c r="P1012" s="36">
        <f>VLOOKUP("HV_"&amp;$D1012&amp;$E1012&amp;VLOOKUP($F1012,key!$L$3:$M$15,2,FALSE)&amp;$G1012&amp;P$6,'HVAC wts'!$H$7:$R$13254,11,FALSE)</f>
        <v>0</v>
      </c>
      <c r="Q1012" s="36">
        <f>VLOOKUP("HV_"&amp;$D1012&amp;$E1012&amp;VLOOKUP($F1012,key!$L$3:$M$15,2,FALSE)&amp;$G1012&amp;Q$6,'HVAC wts'!$H$7:$R$13254,11,FALSE)</f>
        <v>0</v>
      </c>
      <c r="R1012" s="36">
        <f>VLOOKUP("HV_"&amp;$D1012&amp;$E1012&amp;VLOOKUP($F1012,key!$L$3:$M$15,2,FALSE)&amp;$G1012&amp;R$6,'HVAC wts'!$H$7:$R$13254,11,FALSE)</f>
        <v>0</v>
      </c>
      <c r="S1012" s="36">
        <f t="shared" si="115"/>
        <v>0</v>
      </c>
      <c r="T1012" s="113"/>
      <c r="U1012" s="113">
        <f>MATCH($A1012&amp;U$6,'All applic'!$A$7:$A$59080,0)</f>
        <v>1199</v>
      </c>
      <c r="V1012" s="113">
        <f>MATCH($A1012&amp;V$6,'All applic'!$A$7:$A$59080,0)</f>
        <v>1200</v>
      </c>
      <c r="W1012" s="113">
        <f>MATCH($A1012&amp;W$6,'All applic'!$A$7:$A$59080,0)</f>
        <v>1202</v>
      </c>
      <c r="X1012" s="113">
        <f>MATCH($A1012&amp;X$6,'All applic'!$A$7:$A$59080,0)</f>
        <v>1201</v>
      </c>
      <c r="Y1012" s="113">
        <f>MATCH($A1012&amp;Y$6,'All applic'!$A$7:$A$59080,0)</f>
        <v>1199</v>
      </c>
      <c r="Z1012" s="113">
        <f>MATCH($A1012&amp;Z$6,'All applic'!$A$7:$A$59080,0)</f>
        <v>1202</v>
      </c>
      <c r="AA1012" s="113"/>
      <c r="AB1012" s="28">
        <f>INDEX('All applic'!$H$7:$H$59080,U1012)</f>
        <v>1.1080000000000001</v>
      </c>
      <c r="AC1012" s="28">
        <f>INDEX('All applic'!$H$7:$H$59080,V1012)</f>
        <v>0.92</v>
      </c>
      <c r="AD1012" s="28">
        <f>INDEX('All applic'!$H$7:$H$59080,W1012)</f>
        <v>0.99199999999999999</v>
      </c>
      <c r="AE1012" s="28">
        <f>INDEX('All applic'!$H$7:$H$59080,X1012)</f>
        <v>0.66800000000000004</v>
      </c>
      <c r="AF1012" s="28">
        <f>INDEX('All applic'!$H$7:$H$59080,Y1012)</f>
        <v>1.1080000000000001</v>
      </c>
      <c r="AG1012" s="28">
        <f>INDEX('All applic'!$H$7:$H$59080,Z1012)</f>
        <v>0.99199999999999999</v>
      </c>
      <c r="AH1012" s="28"/>
      <c r="AI1012" s="28">
        <f>INDEX('All applic'!$I$7:$I$59080,U1012)</f>
        <v>1.6829268292682928</v>
      </c>
      <c r="AJ1012" s="28">
        <f>INDEX('All applic'!$I$7:$I$59080,V1012)</f>
        <v>1.6829268292682928</v>
      </c>
      <c r="AK1012" s="28">
        <f>INDEX('All applic'!$I$7:$I$59080,W1012)</f>
        <v>1</v>
      </c>
      <c r="AL1012" s="28">
        <f>INDEX('All applic'!$I$7:$I$59080,X1012)</f>
        <v>1</v>
      </c>
      <c r="AM1012" s="28">
        <f>INDEX('All applic'!$I$7:$I$59080,Y1012)</f>
        <v>1.6829268292682928</v>
      </c>
      <c r="AN1012" s="28">
        <f>INDEX('All applic'!$I$7:$I$59080,Z1012)</f>
        <v>1</v>
      </c>
      <c r="AO1012" s="113"/>
      <c r="AP1012" s="113">
        <f>INDEX('All applic'!$J$7:$J$59080,U1012)</f>
        <v>-2.5600000000000001E-2</v>
      </c>
      <c r="AQ1012" s="113">
        <v>0</v>
      </c>
      <c r="AR1012" s="113">
        <f>INDEX('All applic'!$J$7:$J$59080,W1012)</f>
        <v>-2.52E-2</v>
      </c>
      <c r="AS1012" s="113">
        <v>0</v>
      </c>
      <c r="AT1012" s="113">
        <v>0</v>
      </c>
      <c r="AU1012" s="113">
        <v>0</v>
      </c>
    </row>
    <row r="1013" spans="1:47" x14ac:dyDescent="0.25">
      <c r="A1013" s="113" t="str">
        <f t="shared" si="110"/>
        <v>CFLDMoMH15CZ13</v>
      </c>
      <c r="B1013" s="113" t="str">
        <f t="shared" si="111"/>
        <v>CFLSDGDMoCZ13MH15</v>
      </c>
      <c r="C1013" s="113" t="s">
        <v>118</v>
      </c>
      <c r="D1013" s="113" t="s">
        <v>131</v>
      </c>
      <c r="E1013" s="113" t="s">
        <v>1651</v>
      </c>
      <c r="F1013" s="89" t="s">
        <v>1829</v>
      </c>
      <c r="G1013" s="113" t="s">
        <v>112</v>
      </c>
      <c r="H1013" s="113" t="s">
        <v>1662</v>
      </c>
      <c r="I1013" s="115">
        <f t="shared" si="112"/>
        <v>0</v>
      </c>
      <c r="J1013" s="115">
        <f t="shared" si="113"/>
        <v>0</v>
      </c>
      <c r="K1013" s="115">
        <f t="shared" si="114"/>
        <v>0</v>
      </c>
      <c r="L1013" s="113"/>
      <c r="M1013" s="36">
        <f>VLOOKUP("HV_"&amp;$D1013&amp;$E1013&amp;VLOOKUP($F1013,key!$L$3:$M$16,2,FALSE)&amp;$G1013&amp;M$6,'HVAC wts'!$H$7:$R$13254,11,FALSE)</f>
        <v>0</v>
      </c>
      <c r="N1013" s="36">
        <f>VLOOKUP("HV_"&amp;$D1013&amp;$E1013&amp;VLOOKUP($F1013,key!$L$3:$M$15,2,FALSE)&amp;$G1013&amp;N$6,'HVAC wts'!$H$7:$R$13254,11,FALSE)</f>
        <v>0</v>
      </c>
      <c r="O1013" s="36">
        <f>VLOOKUP("HV_"&amp;$D1013&amp;$E1013&amp;VLOOKUP($F1013,key!$L$3:$M$15,2,FALSE)&amp;$G1013&amp;O$6,'HVAC wts'!$H$7:$R$13254,11,FALSE)</f>
        <v>0</v>
      </c>
      <c r="P1013" s="36">
        <f>VLOOKUP("HV_"&amp;$D1013&amp;$E1013&amp;VLOOKUP($F1013,key!$L$3:$M$15,2,FALSE)&amp;$G1013&amp;P$6,'HVAC wts'!$H$7:$R$13254,11,FALSE)</f>
        <v>0</v>
      </c>
      <c r="Q1013" s="36">
        <f>VLOOKUP("HV_"&amp;$D1013&amp;$E1013&amp;VLOOKUP($F1013,key!$L$3:$M$15,2,FALSE)&amp;$G1013&amp;Q$6,'HVAC wts'!$H$7:$R$13254,11,FALSE)</f>
        <v>0</v>
      </c>
      <c r="R1013" s="36">
        <f>VLOOKUP("HV_"&amp;$D1013&amp;$E1013&amp;VLOOKUP($F1013,key!$L$3:$M$15,2,FALSE)&amp;$G1013&amp;R$6,'HVAC wts'!$H$7:$R$13254,11,FALSE)</f>
        <v>0</v>
      </c>
      <c r="S1013" s="36">
        <f t="shared" si="115"/>
        <v>0</v>
      </c>
      <c r="T1013" s="113"/>
      <c r="U1013" s="113">
        <f>MATCH($A1013&amp;U$6,'All applic'!$A$7:$A$59080,0)</f>
        <v>1203</v>
      </c>
      <c r="V1013" s="113">
        <f>MATCH($A1013&amp;V$6,'All applic'!$A$7:$A$59080,0)</f>
        <v>1204</v>
      </c>
      <c r="W1013" s="113">
        <f>MATCH($A1013&amp;W$6,'All applic'!$A$7:$A$59080,0)</f>
        <v>1206</v>
      </c>
      <c r="X1013" s="113">
        <f>MATCH($A1013&amp;X$6,'All applic'!$A$7:$A$59080,0)</f>
        <v>1205</v>
      </c>
      <c r="Y1013" s="113">
        <f>MATCH($A1013&amp;Y$6,'All applic'!$A$7:$A$59080,0)</f>
        <v>1203</v>
      </c>
      <c r="Z1013" s="113">
        <f>MATCH($A1013&amp;Z$6,'All applic'!$A$7:$A$59080,0)</f>
        <v>1206</v>
      </c>
      <c r="AA1013" s="113"/>
      <c r="AB1013" s="28">
        <f>INDEX('All applic'!$H$7:$H$59080,U1013)</f>
        <v>1.1559999999999999</v>
      </c>
      <c r="AC1013" s="28">
        <f>INDEX('All applic'!$H$7:$H$59080,V1013)</f>
        <v>0.98799999999999999</v>
      </c>
      <c r="AD1013" s="28">
        <f>INDEX('All applic'!$H$7:$H$59080,W1013)</f>
        <v>0.99399999999999999</v>
      </c>
      <c r="AE1013" s="28">
        <f>INDEX('All applic'!$H$7:$H$59080,X1013)</f>
        <v>0.71</v>
      </c>
      <c r="AF1013" s="28">
        <f>INDEX('All applic'!$H$7:$H$59080,Y1013)</f>
        <v>1.1559999999999999</v>
      </c>
      <c r="AG1013" s="28">
        <f>INDEX('All applic'!$H$7:$H$59080,Z1013)</f>
        <v>0.99399999999999999</v>
      </c>
      <c r="AH1013" s="28"/>
      <c r="AI1013" s="28">
        <f>INDEX('All applic'!$I$7:$I$59080,U1013)</f>
        <v>1.5121951219512195</v>
      </c>
      <c r="AJ1013" s="28">
        <f>INDEX('All applic'!$I$7:$I$59080,V1013)</f>
        <v>1.5365853658536586</v>
      </c>
      <c r="AK1013" s="28">
        <f>INDEX('All applic'!$I$7:$I$59080,W1013)</f>
        <v>1</v>
      </c>
      <c r="AL1013" s="28">
        <f>INDEX('All applic'!$I$7:$I$59080,X1013)</f>
        <v>1</v>
      </c>
      <c r="AM1013" s="28">
        <f>INDEX('All applic'!$I$7:$I$59080,Y1013)</f>
        <v>1.5121951219512195</v>
      </c>
      <c r="AN1013" s="28">
        <f>INDEX('All applic'!$I$7:$I$59080,Z1013)</f>
        <v>1</v>
      </c>
      <c r="AO1013" s="113"/>
      <c r="AP1013" s="113">
        <f>INDEX('All applic'!$J$7:$J$59080,U1013)</f>
        <v>-2.24E-2</v>
      </c>
      <c r="AQ1013" s="113">
        <v>0</v>
      </c>
      <c r="AR1013" s="113">
        <f>INDEX('All applic'!$J$7:$J$59080,W1013)</f>
        <v>-2.2200000000000001E-2</v>
      </c>
      <c r="AS1013" s="113">
        <v>0</v>
      </c>
      <c r="AT1013" s="113">
        <v>0</v>
      </c>
      <c r="AU1013" s="113">
        <v>0</v>
      </c>
    </row>
    <row r="1014" spans="1:47" x14ac:dyDescent="0.25">
      <c r="A1014" s="113" t="str">
        <f t="shared" si="110"/>
        <v>CFLDMoMH15CZ14</v>
      </c>
      <c r="B1014" s="113" t="str">
        <f t="shared" si="111"/>
        <v>CFLSDGDMoCZ14MH15</v>
      </c>
      <c r="C1014" s="113" t="s">
        <v>118</v>
      </c>
      <c r="D1014" s="113" t="s">
        <v>131</v>
      </c>
      <c r="E1014" s="113" t="s">
        <v>1651</v>
      </c>
      <c r="F1014" s="89" t="s">
        <v>1829</v>
      </c>
      <c r="G1014" s="113" t="s">
        <v>113</v>
      </c>
      <c r="H1014" s="113" t="s">
        <v>1662</v>
      </c>
      <c r="I1014" s="115">
        <f t="shared" si="112"/>
        <v>1.1026863033873342</v>
      </c>
      <c r="J1014" s="115">
        <f t="shared" si="113"/>
        <v>1.4544848867382005</v>
      </c>
      <c r="K1014" s="115">
        <f t="shared" si="114"/>
        <v>-1.843298969072165E-2</v>
      </c>
      <c r="L1014" s="113"/>
      <c r="M1014" s="36">
        <f>VLOOKUP("HV_"&amp;$D1014&amp;$E1014&amp;VLOOKUP($F1014,key!$L$3:$M$16,2,FALSE)&amp;$G1014&amp;M$6,'HVAC wts'!$H$7:$R$13254,11,FALSE)</f>
        <v>0.61855670103092786</v>
      </c>
      <c r="N1014" s="36">
        <f>VLOOKUP("HV_"&amp;$D1014&amp;$E1014&amp;VLOOKUP($F1014,key!$L$3:$M$15,2,FALSE)&amp;$G1014&amp;N$6,'HVAC wts'!$H$7:$R$13254,11,FALSE)</f>
        <v>8.8365243004418267E-2</v>
      </c>
      <c r="O1014" s="36">
        <f>VLOOKUP("HV_"&amp;$D1014&amp;$E1014&amp;VLOOKUP($F1014,key!$L$3:$M$15,2,FALSE)&amp;$G1014&amp;O$6,'HVAC wts'!$H$7:$R$13254,11,FALSE)</f>
        <v>0.10309278350515466</v>
      </c>
      <c r="P1014" s="36">
        <f>VLOOKUP("HV_"&amp;$D1014&amp;$E1014&amp;VLOOKUP($F1014,key!$L$3:$M$15,2,FALSE)&amp;$G1014&amp;P$6,'HVAC wts'!$H$7:$R$13254,11,FALSE)</f>
        <v>1.4727540500736378E-2</v>
      </c>
      <c r="Q1014" s="36">
        <f>VLOOKUP("HV_"&amp;$D1014&amp;$E1014&amp;VLOOKUP($F1014,key!$L$3:$M$15,2,FALSE)&amp;$G1014&amp;Q$6,'HVAC wts'!$H$7:$R$13254,11,FALSE)</f>
        <v>0.15022091310751107</v>
      </c>
      <c r="R1014" s="36">
        <f>VLOOKUP("HV_"&amp;$D1014&amp;$E1014&amp;VLOOKUP($F1014,key!$L$3:$M$15,2,FALSE)&amp;$G1014&amp;R$6,'HVAC wts'!$H$7:$R$13254,11,FALSE)</f>
        <v>2.5036818851251842E-2</v>
      </c>
      <c r="S1014" s="36">
        <f t="shared" si="115"/>
        <v>1</v>
      </c>
      <c r="T1014" s="113"/>
      <c r="U1014" s="113">
        <f>MATCH($A1014&amp;U$6,'All applic'!$A$7:$A$59080,0)</f>
        <v>1207</v>
      </c>
      <c r="V1014" s="113">
        <f>MATCH($A1014&amp;V$6,'All applic'!$A$7:$A$59080,0)</f>
        <v>1208</v>
      </c>
      <c r="W1014" s="113">
        <f>MATCH($A1014&amp;W$6,'All applic'!$A$7:$A$59080,0)</f>
        <v>1210</v>
      </c>
      <c r="X1014" s="113">
        <f>MATCH($A1014&amp;X$6,'All applic'!$A$7:$A$59080,0)</f>
        <v>1209</v>
      </c>
      <c r="Y1014" s="113">
        <f>MATCH($A1014&amp;Y$6,'All applic'!$A$7:$A$59080,0)</f>
        <v>1207</v>
      </c>
      <c r="Z1014" s="113">
        <f>MATCH($A1014&amp;Z$6,'All applic'!$A$7:$A$59080,0)</f>
        <v>1210</v>
      </c>
      <c r="AA1014" s="113"/>
      <c r="AB1014" s="28">
        <f>INDEX('All applic'!$H$7:$H$59080,U1014)</f>
        <v>1.1499999999999999</v>
      </c>
      <c r="AC1014" s="28">
        <f>INDEX('All applic'!$H$7:$H$59080,V1014)</f>
        <v>0.92200000000000004</v>
      </c>
      <c r="AD1014" s="28">
        <f>INDEX('All applic'!$H$7:$H$59080,W1014)</f>
        <v>0.99199999999999999</v>
      </c>
      <c r="AE1014" s="28">
        <f>INDEX('All applic'!$H$7:$H$59080,X1014)</f>
        <v>0.68</v>
      </c>
      <c r="AF1014" s="28">
        <f>INDEX('All applic'!$H$7:$H$59080,Y1014)</f>
        <v>1.1499999999999999</v>
      </c>
      <c r="AG1014" s="28">
        <f>INDEX('All applic'!$H$7:$H$59080,Z1014)</f>
        <v>0.99199999999999999</v>
      </c>
      <c r="AH1014" s="28"/>
      <c r="AI1014" s="28">
        <f>INDEX('All applic'!$I$7:$I$59080,U1014)</f>
        <v>1.5238095238095237</v>
      </c>
      <c r="AJ1014" s="28">
        <f>INDEX('All applic'!$I$7:$I$59080,V1014)</f>
        <v>1.5476190476190477</v>
      </c>
      <c r="AK1014" s="28">
        <f>INDEX('All applic'!$I$7:$I$59080,W1014)</f>
        <v>1.0238095238095237</v>
      </c>
      <c r="AL1014" s="28">
        <f>INDEX('All applic'!$I$7:$I$59080,X1014)</f>
        <v>1.0238095238095237</v>
      </c>
      <c r="AM1014" s="28">
        <f>INDEX('All applic'!$I$7:$I$59080,Y1014)</f>
        <v>1.5238095238095237</v>
      </c>
      <c r="AN1014" s="28">
        <f>INDEX('All applic'!$I$7:$I$59080,Z1014)</f>
        <v>1.0238095238095237</v>
      </c>
      <c r="AO1014" s="113"/>
      <c r="AP1014" s="113">
        <f>INDEX('All applic'!$J$7:$J$59080,U1014)</f>
        <v>-2.5600000000000001E-2</v>
      </c>
      <c r="AQ1014" s="113">
        <v>0</v>
      </c>
      <c r="AR1014" s="113">
        <f>INDEX('All applic'!$J$7:$J$59080,W1014)</f>
        <v>-2.52E-2</v>
      </c>
      <c r="AS1014" s="113">
        <v>0</v>
      </c>
      <c r="AT1014" s="113">
        <v>0</v>
      </c>
      <c r="AU1014" s="113">
        <v>0</v>
      </c>
    </row>
    <row r="1015" spans="1:47" x14ac:dyDescent="0.25">
      <c r="A1015" s="113" t="str">
        <f t="shared" si="110"/>
        <v>CFLDMoMH15CZ15</v>
      </c>
      <c r="B1015" s="113" t="str">
        <f t="shared" si="111"/>
        <v>CFLSDGDMoCZ15MH15</v>
      </c>
      <c r="C1015" s="113" t="s">
        <v>118</v>
      </c>
      <c r="D1015" s="113" t="s">
        <v>131</v>
      </c>
      <c r="E1015" s="113" t="s">
        <v>1651</v>
      </c>
      <c r="F1015" s="89" t="s">
        <v>1829</v>
      </c>
      <c r="G1015" s="113" t="s">
        <v>114</v>
      </c>
      <c r="H1015" s="113" t="s">
        <v>1662</v>
      </c>
      <c r="I1015" s="115">
        <f t="shared" si="112"/>
        <v>1.1889690721649484</v>
      </c>
      <c r="J1015" s="115">
        <f t="shared" si="113"/>
        <v>1.4727891156462585</v>
      </c>
      <c r="K1015" s="115">
        <f t="shared" si="114"/>
        <v>-6.7319587628865991E-3</v>
      </c>
      <c r="L1015" s="113"/>
      <c r="M1015" s="36">
        <f>VLOOKUP("HV_"&amp;$D1015&amp;$E1015&amp;VLOOKUP($F1015,key!$L$3:$M$16,2,FALSE)&amp;$G1015&amp;M$6,'HVAC wts'!$H$7:$R$13254,11,FALSE)</f>
        <v>0.61855670103092786</v>
      </c>
      <c r="N1015" s="36">
        <f>VLOOKUP("HV_"&amp;$D1015&amp;$E1015&amp;VLOOKUP($F1015,key!$L$3:$M$15,2,FALSE)&amp;$G1015&amp;N$6,'HVAC wts'!$H$7:$R$13254,11,FALSE)</f>
        <v>8.8365243004418267E-2</v>
      </c>
      <c r="O1015" s="36">
        <f>VLOOKUP("HV_"&amp;$D1015&amp;$E1015&amp;VLOOKUP($F1015,key!$L$3:$M$15,2,FALSE)&amp;$G1015&amp;O$6,'HVAC wts'!$H$7:$R$13254,11,FALSE)</f>
        <v>0.10309278350515466</v>
      </c>
      <c r="P1015" s="36">
        <f>VLOOKUP("HV_"&amp;$D1015&amp;$E1015&amp;VLOOKUP($F1015,key!$L$3:$M$15,2,FALSE)&amp;$G1015&amp;P$6,'HVAC wts'!$H$7:$R$13254,11,FALSE)</f>
        <v>1.4727540500736378E-2</v>
      </c>
      <c r="Q1015" s="36">
        <f>VLOOKUP("HV_"&amp;$D1015&amp;$E1015&amp;VLOOKUP($F1015,key!$L$3:$M$15,2,FALSE)&amp;$G1015&amp;Q$6,'HVAC wts'!$H$7:$R$13254,11,FALSE)</f>
        <v>0.15022091310751107</v>
      </c>
      <c r="R1015" s="36">
        <f>VLOOKUP("HV_"&amp;$D1015&amp;$E1015&amp;VLOOKUP($F1015,key!$L$3:$M$15,2,FALSE)&amp;$G1015&amp;R$6,'HVAC wts'!$H$7:$R$13254,11,FALSE)</f>
        <v>2.5036818851251842E-2</v>
      </c>
      <c r="S1015" s="36">
        <f t="shared" si="115"/>
        <v>1</v>
      </c>
      <c r="T1015" s="113"/>
      <c r="U1015" s="113">
        <f>MATCH($A1015&amp;U$6,'All applic'!$A$7:$A$59080,0)</f>
        <v>1211</v>
      </c>
      <c r="V1015" s="113">
        <f>MATCH($A1015&amp;V$6,'All applic'!$A$7:$A$59080,0)</f>
        <v>1212</v>
      </c>
      <c r="W1015" s="113">
        <f>MATCH($A1015&amp;W$6,'All applic'!$A$7:$A$59080,0)</f>
        <v>1214</v>
      </c>
      <c r="X1015" s="113">
        <f>MATCH($A1015&amp;X$6,'All applic'!$A$7:$A$59080,0)</f>
        <v>1213</v>
      </c>
      <c r="Y1015" s="113">
        <f>MATCH($A1015&amp;Y$6,'All applic'!$A$7:$A$59080,0)</f>
        <v>1211</v>
      </c>
      <c r="Z1015" s="113">
        <f>MATCH($A1015&amp;Z$6,'All applic'!$A$7:$A$59080,0)</f>
        <v>1214</v>
      </c>
      <c r="AA1015" s="113"/>
      <c r="AB1015" s="28">
        <f>INDEX('All applic'!$H$7:$H$59080,U1015)</f>
        <v>1.228</v>
      </c>
      <c r="AC1015" s="28">
        <f>INDEX('All applic'!$H$7:$H$59080,V1015)</f>
        <v>1.1719999999999999</v>
      </c>
      <c r="AD1015" s="28">
        <f>INDEX('All applic'!$H$7:$H$59080,W1015)</f>
        <v>1.002</v>
      </c>
      <c r="AE1015" s="28">
        <f>INDEX('All applic'!$H$7:$H$59080,X1015)</f>
        <v>0.88</v>
      </c>
      <c r="AF1015" s="28">
        <f>INDEX('All applic'!$H$7:$H$59080,Y1015)</f>
        <v>1.228</v>
      </c>
      <c r="AG1015" s="28">
        <f>INDEX('All applic'!$H$7:$H$59080,Z1015)</f>
        <v>1.002</v>
      </c>
      <c r="AH1015" s="28"/>
      <c r="AI1015" s="28">
        <f>INDEX('All applic'!$I$7:$I$59080,U1015)</f>
        <v>1.5476190476190477</v>
      </c>
      <c r="AJ1015" s="28">
        <f>INDEX('All applic'!$I$7:$I$59080,V1015)</f>
        <v>1.5476190476190477</v>
      </c>
      <c r="AK1015" s="28">
        <f>INDEX('All applic'!$I$7:$I$59080,W1015)</f>
        <v>1.0238095238095237</v>
      </c>
      <c r="AL1015" s="28">
        <f>INDEX('All applic'!$I$7:$I$59080,X1015)</f>
        <v>1.0238095238095237</v>
      </c>
      <c r="AM1015" s="28">
        <f>INDEX('All applic'!$I$7:$I$59080,Y1015)</f>
        <v>1.5476190476190477</v>
      </c>
      <c r="AN1015" s="28">
        <f>INDEX('All applic'!$I$7:$I$59080,Z1015)</f>
        <v>1.0238095238095237</v>
      </c>
      <c r="AO1015" s="113"/>
      <c r="AP1015" s="113">
        <f>INDEX('All applic'!$J$7:$J$59080,U1015)</f>
        <v>-9.3600000000000003E-3</v>
      </c>
      <c r="AQ1015" s="113">
        <v>0</v>
      </c>
      <c r="AR1015" s="113">
        <f>INDEX('All applic'!$J$7:$J$59080,W1015)</f>
        <v>-9.1400000000000006E-3</v>
      </c>
      <c r="AS1015" s="113">
        <v>0</v>
      </c>
      <c r="AT1015" s="113">
        <v>0</v>
      </c>
      <c r="AU1015" s="113">
        <v>0</v>
      </c>
    </row>
    <row r="1016" spans="1:47" x14ac:dyDescent="0.25">
      <c r="A1016" s="113" t="str">
        <f t="shared" si="110"/>
        <v>CFLDMoMH15CZ16</v>
      </c>
      <c r="B1016" s="113" t="str">
        <f t="shared" si="111"/>
        <v>CFLSDGDMoCZ16MH15</v>
      </c>
      <c r="C1016" s="113" t="s">
        <v>118</v>
      </c>
      <c r="D1016" s="113" t="s">
        <v>131</v>
      </c>
      <c r="E1016" s="113" t="s">
        <v>1651</v>
      </c>
      <c r="F1016" s="89" t="s">
        <v>1829</v>
      </c>
      <c r="G1016" s="113" t="s">
        <v>115</v>
      </c>
      <c r="H1016" s="113" t="s">
        <v>1662</v>
      </c>
      <c r="I1016" s="115">
        <f t="shared" si="112"/>
        <v>0</v>
      </c>
      <c r="J1016" s="115">
        <f t="shared" si="113"/>
        <v>0</v>
      </c>
      <c r="K1016" s="115">
        <f t="shared" si="114"/>
        <v>0</v>
      </c>
      <c r="L1016" s="113"/>
      <c r="M1016" s="36">
        <f>VLOOKUP("HV_"&amp;$D1016&amp;$E1016&amp;VLOOKUP($F1016,key!$L$3:$M$16,2,FALSE)&amp;$G1016&amp;M$6,'HVAC wts'!$H$7:$R$13254,11,FALSE)</f>
        <v>0</v>
      </c>
      <c r="N1016" s="36">
        <f>VLOOKUP("HV_"&amp;$D1016&amp;$E1016&amp;VLOOKUP($F1016,key!$L$3:$M$15,2,FALSE)&amp;$G1016&amp;N$6,'HVAC wts'!$H$7:$R$13254,11,FALSE)</f>
        <v>0</v>
      </c>
      <c r="O1016" s="36">
        <f>VLOOKUP("HV_"&amp;$D1016&amp;$E1016&amp;VLOOKUP($F1016,key!$L$3:$M$15,2,FALSE)&amp;$G1016&amp;O$6,'HVAC wts'!$H$7:$R$13254,11,FALSE)</f>
        <v>0</v>
      </c>
      <c r="P1016" s="36">
        <f>VLOOKUP("HV_"&amp;$D1016&amp;$E1016&amp;VLOOKUP($F1016,key!$L$3:$M$15,2,FALSE)&amp;$G1016&amp;P$6,'HVAC wts'!$H$7:$R$13254,11,FALSE)</f>
        <v>0</v>
      </c>
      <c r="Q1016" s="36">
        <f>VLOOKUP("HV_"&amp;$D1016&amp;$E1016&amp;VLOOKUP($F1016,key!$L$3:$M$15,2,FALSE)&amp;$G1016&amp;Q$6,'HVAC wts'!$H$7:$R$13254,11,FALSE)</f>
        <v>0</v>
      </c>
      <c r="R1016" s="36">
        <f>VLOOKUP("HV_"&amp;$D1016&amp;$E1016&amp;VLOOKUP($F1016,key!$L$3:$M$15,2,FALSE)&amp;$G1016&amp;R$6,'HVAC wts'!$H$7:$R$13254,11,FALSE)</f>
        <v>0</v>
      </c>
      <c r="S1016" s="36">
        <f t="shared" si="115"/>
        <v>0</v>
      </c>
      <c r="T1016" s="113"/>
      <c r="U1016" s="113">
        <f>MATCH($A1016&amp;U$6,'All applic'!$A$7:$A$59080,0)</f>
        <v>1215</v>
      </c>
      <c r="V1016" s="113">
        <f>MATCH($A1016&amp;V$6,'All applic'!$A$7:$A$59080,0)</f>
        <v>1216</v>
      </c>
      <c r="W1016" s="113">
        <f>MATCH($A1016&amp;W$6,'All applic'!$A$7:$A$59080,0)</f>
        <v>1218</v>
      </c>
      <c r="X1016" s="113">
        <f>MATCH($A1016&amp;X$6,'All applic'!$A$7:$A$59080,0)</f>
        <v>1217</v>
      </c>
      <c r="Y1016" s="113">
        <f>MATCH($A1016&amp;Y$6,'All applic'!$A$7:$A$59080,0)</f>
        <v>1215</v>
      </c>
      <c r="Z1016" s="113">
        <f>MATCH($A1016&amp;Z$6,'All applic'!$A$7:$A$59080,0)</f>
        <v>1218</v>
      </c>
      <c r="AA1016" s="113"/>
      <c r="AB1016" s="28">
        <f>INDEX('All applic'!$H$7:$H$59080,U1016)</f>
        <v>1.056</v>
      </c>
      <c r="AC1016" s="28">
        <f>INDEX('All applic'!$H$7:$H$59080,V1016)</f>
        <v>0.77400000000000002</v>
      </c>
      <c r="AD1016" s="28">
        <f>INDEX('All applic'!$H$7:$H$59080,W1016)</f>
        <v>0.99399999999999999</v>
      </c>
      <c r="AE1016" s="28">
        <f>INDEX('All applic'!$H$7:$H$59080,X1016)</f>
        <v>0.66600000000000004</v>
      </c>
      <c r="AF1016" s="28">
        <f>INDEX('All applic'!$H$7:$H$59080,Y1016)</f>
        <v>1.056</v>
      </c>
      <c r="AG1016" s="28">
        <f>INDEX('All applic'!$H$7:$H$59080,Z1016)</f>
        <v>0.99399999999999999</v>
      </c>
      <c r="AH1016" s="28"/>
      <c r="AI1016" s="28">
        <f>INDEX('All applic'!$I$7:$I$59080,U1016)</f>
        <v>1.6829268292682928</v>
      </c>
      <c r="AJ1016" s="28">
        <f>INDEX('All applic'!$I$7:$I$59080,V1016)</f>
        <v>1.6585365853658538</v>
      </c>
      <c r="AK1016" s="28">
        <f>INDEX('All applic'!$I$7:$I$59080,W1016)</f>
        <v>1</v>
      </c>
      <c r="AL1016" s="28">
        <f>INDEX('All applic'!$I$7:$I$59080,X1016)</f>
        <v>1</v>
      </c>
      <c r="AM1016" s="28">
        <f>INDEX('All applic'!$I$7:$I$59080,Y1016)</f>
        <v>1.6829268292682928</v>
      </c>
      <c r="AN1016" s="28">
        <f>INDEX('All applic'!$I$7:$I$59080,Z1016)</f>
        <v>1</v>
      </c>
      <c r="AO1016" s="113"/>
      <c r="AP1016" s="113">
        <f>INDEX('All applic'!$J$7:$J$59080,U1016)</f>
        <v>-2.5399999999999999E-2</v>
      </c>
      <c r="AQ1016" s="113">
        <v>0</v>
      </c>
      <c r="AR1016" s="113">
        <f>INDEX('All applic'!$J$7:$J$59080,W1016)</f>
        <v>-2.52E-2</v>
      </c>
      <c r="AS1016" s="113">
        <v>0</v>
      </c>
      <c r="AT1016" s="113">
        <v>0</v>
      </c>
      <c r="AU1016" s="113">
        <v>0</v>
      </c>
    </row>
    <row r="1020" spans="1:47" x14ac:dyDescent="0.25">
      <c r="A1020" t="s">
        <v>50</v>
      </c>
      <c r="B1020" t="s">
        <v>50</v>
      </c>
      <c r="C1020" t="s">
        <v>50</v>
      </c>
      <c r="H1020" t="s">
        <v>50</v>
      </c>
      <c r="I1020">
        <v>0</v>
      </c>
      <c r="J1020">
        <v>0</v>
      </c>
      <c r="K1020">
        <v>0</v>
      </c>
    </row>
    <row r="1330" spans="4:7" x14ac:dyDescent="0.25">
      <c r="D1330" t="s">
        <v>50</v>
      </c>
      <c r="E1330" t="s">
        <v>50</v>
      </c>
      <c r="F1330" t="s">
        <v>50</v>
      </c>
      <c r="G1330" t="s">
        <v>50</v>
      </c>
    </row>
  </sheetData>
  <autoFilter ref="A6:K776"/>
  <sortState ref="D873:H1064">
    <sortCondition ref="D873:D1064"/>
    <sortCondition ref="E873:E1064"/>
    <sortCondition ref="H873:H1064"/>
    <sortCondition ref="G873:G1064"/>
  </sortState>
  <conditionalFormatting sqref="S7:S118 S135:S246 S391">
    <cfRule type="cellIs" dxfId="26" priority="7" operator="equal">
      <formula>0</formula>
    </cfRule>
  </conditionalFormatting>
  <conditionalFormatting sqref="S119:S134">
    <cfRule type="cellIs" dxfId="25" priority="5" operator="equal">
      <formula>0</formula>
    </cfRule>
  </conditionalFormatting>
  <conditionalFormatting sqref="S247:S390">
    <cfRule type="cellIs" dxfId="24" priority="4" operator="equal">
      <formula>0</formula>
    </cfRule>
  </conditionalFormatting>
  <conditionalFormatting sqref="S777">
    <cfRule type="cellIs" dxfId="23" priority="3" operator="equal">
      <formula>0</formula>
    </cfRule>
  </conditionalFormatting>
  <conditionalFormatting sqref="S778:S1016">
    <cfRule type="cellIs" dxfId="22" priority="2" operator="equal">
      <formula>0</formula>
    </cfRule>
  </conditionalFormatting>
  <conditionalFormatting sqref="S392:S775">
    <cfRule type="cellIs" dxfId="21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BE151"/>
  <sheetViews>
    <sheetView workbookViewId="0">
      <pane ySplit="6" topLeftCell="A7" activePane="bottomLeft" state="frozen"/>
      <selection pane="bottomLeft" activeCell="W7" sqref="W7"/>
    </sheetView>
  </sheetViews>
  <sheetFormatPr defaultRowHeight="15" x14ac:dyDescent="0.25"/>
  <cols>
    <col min="1" max="1" width="6" customWidth="1"/>
    <col min="2" max="2" width="19.140625" bestFit="1" customWidth="1"/>
    <col min="13" max="14" width="12.5703125" bestFit="1" customWidth="1"/>
    <col min="15" max="17" width="11.5703125" bestFit="1" customWidth="1"/>
    <col min="18" max="18" width="10.5703125" bestFit="1" customWidth="1"/>
    <col min="19" max="19" width="11.5703125" bestFit="1" customWidth="1"/>
    <col min="20" max="20" width="10.5703125" bestFit="1" customWidth="1"/>
    <col min="21" max="21" width="12.5703125" bestFit="1" customWidth="1"/>
  </cols>
  <sheetData>
    <row r="2" spans="1:57" ht="18" thickBot="1" x14ac:dyDescent="0.35">
      <c r="B2" s="79" t="s">
        <v>1807</v>
      </c>
      <c r="C2" s="79"/>
      <c r="D2" s="79"/>
      <c r="H2" t="s">
        <v>135</v>
      </c>
      <c r="I2" s="28">
        <f>MAX(I7:I8645)</f>
        <v>1.2496334854408537</v>
      </c>
      <c r="J2" s="28">
        <f>MAX(J7:J8645)</f>
        <v>1.9633770385063334</v>
      </c>
      <c r="K2" s="29">
        <f>MAX(K7:K8645)</f>
        <v>-3.9072164948453615E-3</v>
      </c>
    </row>
    <row r="3" spans="1:57" ht="15.75" thickTop="1" x14ac:dyDescent="0.25">
      <c r="H3" t="s">
        <v>133</v>
      </c>
      <c r="I3" s="28">
        <f>AVERAGEIF(I7:I8645,"&gt;0",I7:I8645)</f>
        <v>1.0532326220399666</v>
      </c>
      <c r="J3" s="28">
        <f>AVERAGEIF(J7:J8645,"&gt;0",J7:J8645)</f>
        <v>1.4370399315646647</v>
      </c>
      <c r="K3" s="29">
        <f>AVERAGE(K7:K8645)</f>
        <v>-1.7871870525126704E-2</v>
      </c>
      <c r="L3" s="25">
        <f>-K3*100000/3413</f>
        <v>0.5236410936163699</v>
      </c>
      <c r="M3" s="17" t="s">
        <v>141</v>
      </c>
      <c r="W3" s="17" t="s">
        <v>138</v>
      </c>
      <c r="X3" s="5"/>
      <c r="Y3" s="12" t="s">
        <v>139</v>
      </c>
      <c r="Z3" s="13">
        <v>1020</v>
      </c>
      <c r="AA3" s="14" t="s">
        <v>140</v>
      </c>
      <c r="AB3" s="13"/>
      <c r="AC3" s="5"/>
      <c r="AD3" s="5"/>
      <c r="AE3" s="5"/>
      <c r="AF3" s="17" t="s">
        <v>1617</v>
      </c>
      <c r="AG3" s="5"/>
      <c r="AH3" s="5"/>
      <c r="AI3" s="5"/>
      <c r="AJ3" s="5"/>
      <c r="AK3" s="5"/>
      <c r="AL3" s="5"/>
      <c r="AM3" s="5"/>
      <c r="AN3" s="5"/>
      <c r="AO3" s="17" t="s">
        <v>1618</v>
      </c>
      <c r="AP3" s="5"/>
      <c r="AQ3" s="5"/>
      <c r="AR3" s="5"/>
      <c r="AS3" s="5"/>
      <c r="AT3" s="5"/>
      <c r="AU3" s="5"/>
      <c r="AV3" s="5"/>
      <c r="AX3" s="17" t="s">
        <v>1619</v>
      </c>
      <c r="AY3" s="5"/>
      <c r="AZ3" s="5"/>
      <c r="BA3" s="5"/>
      <c r="BB3" s="5"/>
      <c r="BC3" s="5"/>
      <c r="BD3" s="5"/>
      <c r="BE3" s="5"/>
    </row>
    <row r="4" spans="1:57" x14ac:dyDescent="0.25">
      <c r="H4" t="s">
        <v>134</v>
      </c>
      <c r="I4" s="28">
        <f>MIN(I7:I8645)</f>
        <v>0.43189042709867459</v>
      </c>
      <c r="J4" s="28">
        <f>MIN(J7:J8645)</f>
        <v>0.59247556567144211</v>
      </c>
      <c r="K4" s="29">
        <f>MIN(K7:K8645)</f>
        <v>-2.9965819631505672E-2</v>
      </c>
      <c r="AM4" s="113" t="s">
        <v>75</v>
      </c>
      <c r="AV4" s="113" t="s">
        <v>75</v>
      </c>
      <c r="BE4" s="113" t="s">
        <v>75</v>
      </c>
    </row>
    <row r="5" spans="1:57" x14ac:dyDescent="0.25">
      <c r="M5" t="s">
        <v>1654</v>
      </c>
      <c r="N5" t="s">
        <v>1655</v>
      </c>
      <c r="O5" t="s">
        <v>1652</v>
      </c>
      <c r="P5" t="s">
        <v>1653</v>
      </c>
      <c r="Q5" s="113" t="s">
        <v>1829</v>
      </c>
      <c r="R5" t="s">
        <v>50</v>
      </c>
      <c r="S5" t="s">
        <v>50</v>
      </c>
      <c r="T5" s="113" t="s">
        <v>50</v>
      </c>
      <c r="W5" t="s">
        <v>1654</v>
      </c>
      <c r="X5" t="s">
        <v>1655</v>
      </c>
      <c r="Y5" t="s">
        <v>1652</v>
      </c>
      <c r="Z5" t="s">
        <v>1653</v>
      </c>
      <c r="AA5" s="113" t="s">
        <v>1829</v>
      </c>
      <c r="AF5" t="s">
        <v>1654</v>
      </c>
      <c r="AG5" t="s">
        <v>1655</v>
      </c>
      <c r="AH5" t="s">
        <v>1652</v>
      </c>
      <c r="AI5" t="s">
        <v>1653</v>
      </c>
      <c r="AJ5" s="113" t="s">
        <v>1829</v>
      </c>
      <c r="AO5" t="s">
        <v>1654</v>
      </c>
      <c r="AP5" t="s">
        <v>1655</v>
      </c>
      <c r="AQ5" t="s">
        <v>1652</v>
      </c>
      <c r="AR5" t="s">
        <v>1653</v>
      </c>
      <c r="AS5" s="113" t="s">
        <v>1829</v>
      </c>
    </row>
    <row r="6" spans="1:57" x14ac:dyDescent="0.25">
      <c r="A6" s="1"/>
      <c r="B6" s="1" t="s">
        <v>1621</v>
      </c>
      <c r="C6" s="1" t="s">
        <v>120</v>
      </c>
      <c r="D6" s="1" t="s">
        <v>36</v>
      </c>
      <c r="E6" s="1" t="s">
        <v>0</v>
      </c>
      <c r="F6" s="1" t="s">
        <v>37</v>
      </c>
      <c r="G6" s="1" t="s">
        <v>38</v>
      </c>
      <c r="H6" s="1" t="s">
        <v>39</v>
      </c>
      <c r="I6" s="1" t="s">
        <v>121</v>
      </c>
      <c r="J6" s="1" t="s">
        <v>122</v>
      </c>
      <c r="K6" s="1" t="s">
        <v>123</v>
      </c>
      <c r="M6" s="1" t="s">
        <v>47</v>
      </c>
      <c r="N6" s="1" t="s">
        <v>67</v>
      </c>
      <c r="O6" s="1" t="s">
        <v>70</v>
      </c>
      <c r="P6" s="1" t="s">
        <v>57</v>
      </c>
      <c r="Q6" s="1" t="s">
        <v>59</v>
      </c>
      <c r="R6" s="1" t="s">
        <v>62</v>
      </c>
      <c r="S6" s="1">
        <v>2015</v>
      </c>
      <c r="T6" s="1">
        <v>2017</v>
      </c>
      <c r="U6" s="18" t="s">
        <v>1614</v>
      </c>
      <c r="W6" s="1" t="s">
        <v>47</v>
      </c>
      <c r="X6" s="1" t="s">
        <v>67</v>
      </c>
      <c r="Y6" s="1" t="s">
        <v>70</v>
      </c>
      <c r="Z6" s="1" t="s">
        <v>57</v>
      </c>
      <c r="AA6" s="1" t="s">
        <v>59</v>
      </c>
      <c r="AB6" s="1" t="s">
        <v>62</v>
      </c>
      <c r="AC6" s="1">
        <v>2015</v>
      </c>
      <c r="AD6" s="1">
        <v>2017</v>
      </c>
      <c r="AE6" s="15"/>
      <c r="AF6" s="1" t="s">
        <v>47</v>
      </c>
      <c r="AG6" s="1" t="s">
        <v>67</v>
      </c>
      <c r="AH6" s="1" t="s">
        <v>70</v>
      </c>
      <c r="AI6" s="1" t="s">
        <v>57</v>
      </c>
      <c r="AJ6" s="1" t="s">
        <v>59</v>
      </c>
      <c r="AK6" s="1" t="s">
        <v>62</v>
      </c>
      <c r="AL6" s="1">
        <v>2015</v>
      </c>
      <c r="AM6" s="1">
        <v>2017</v>
      </c>
      <c r="AO6" s="1" t="s">
        <v>47</v>
      </c>
      <c r="AP6" s="1" t="s">
        <v>67</v>
      </c>
      <c r="AQ6" s="1" t="s">
        <v>70</v>
      </c>
      <c r="AR6" s="1" t="s">
        <v>57</v>
      </c>
      <c r="AS6" s="1" t="s">
        <v>59</v>
      </c>
      <c r="AT6" s="1" t="s">
        <v>62</v>
      </c>
      <c r="AU6" s="1">
        <v>2015</v>
      </c>
      <c r="AV6" s="1">
        <v>2017</v>
      </c>
      <c r="AX6" s="1" t="s">
        <v>47</v>
      </c>
      <c r="AY6" s="1" t="s">
        <v>67</v>
      </c>
      <c r="AZ6" s="1" t="s">
        <v>70</v>
      </c>
      <c r="BA6" s="1" t="s">
        <v>57</v>
      </c>
      <c r="BB6" s="1" t="s">
        <v>59</v>
      </c>
      <c r="BC6" s="1" t="s">
        <v>62</v>
      </c>
      <c r="BD6" s="1">
        <v>2015</v>
      </c>
      <c r="BE6" s="1">
        <v>2017</v>
      </c>
    </row>
    <row r="7" spans="1:57" x14ac:dyDescent="0.25">
      <c r="B7" s="16" t="str">
        <f>C7&amp;D7&amp;E7&amp;F7&amp;G7</f>
        <v>CFLPGESFmExCZ01</v>
      </c>
      <c r="C7" t="s">
        <v>118</v>
      </c>
      <c r="D7" t="s">
        <v>129</v>
      </c>
      <c r="E7" t="s">
        <v>1649</v>
      </c>
      <c r="F7" t="s">
        <v>72</v>
      </c>
      <c r="G7" t="s">
        <v>48</v>
      </c>
      <c r="H7" t="s">
        <v>1662</v>
      </c>
      <c r="I7" s="39">
        <f>IF(U7&gt;0,SUMPRODUCT(M7:T7,AF7:AM7)/U7,0)</f>
        <v>0.95919041085235923</v>
      </c>
      <c r="J7" s="39">
        <f>IF(U7&gt;0,SUMPRODUCT(M7:T7,AO7:AV7)/U7,0)</f>
        <v>1.0159338833048948</v>
      </c>
      <c r="K7" s="38">
        <f>IF(U7&gt;0,SUMPRODUCT(M7:T7,AX7:BE7)/U7,0)</f>
        <v>-2.8695734124622386E-2</v>
      </c>
      <c r="M7" s="16">
        <f>IF($F7="Ex",VLOOKUP($D7&amp;$E7&amp;$G7&amp;M$6,'Vint Wts'!$J$4:$Q$1904,8,FALSE),0)</f>
        <v>11919</v>
      </c>
      <c r="N7" s="16">
        <f>IF($F7="Ex",VLOOKUP($D7&amp;$E7&amp;$G7&amp;N$6,'Vint Wts'!$J$4:$Q$1904,8,FALSE),0)</f>
        <v>6580</v>
      </c>
      <c r="O7" s="16">
        <f>IF($F7="Ex",VLOOKUP($D7&amp;$E7&amp;$G7&amp;O$6,'Vint Wts'!$J$4:$Q$1904,8,FALSE),0)</f>
        <v>6443</v>
      </c>
      <c r="P7" s="16">
        <f>IF($F7="Ex",VLOOKUP($D7&amp;$E7&amp;$G7&amp;P$6,'Vint Wts'!$J$4:$Q$1904,8,FALSE),0)</f>
        <v>4475</v>
      </c>
      <c r="Q7" s="35">
        <f>IF($F7="Ex",VLOOKUP($D7&amp;$E7&amp;$G7&amp;Q$6,'Vint Wts'!$J$4:$Q$1904,8,FALSE),0)</f>
        <v>1839.3406266142379</v>
      </c>
      <c r="R7" s="35">
        <f>IF($F7="Ex",VLOOKUP($D7&amp;$E7&amp;$G7&amp;R$6,'Vint Wts'!$J$4:$Q$1904,8,FALSE),0)</f>
        <v>881.92615706821005</v>
      </c>
      <c r="S7" s="35">
        <f>IF($F7="Ex",VLOOKUP($D7&amp;$E7&amp;$G7&amp;S$6,'Vint Wts'!$J$4:$Q$1904,8,FALSE),0)</f>
        <v>1026.1252666237961</v>
      </c>
      <c r="T7" s="35">
        <f>IF($F7="Ex",VLOOKUP($D7&amp;$E7&amp;$G7&amp;T$6,'Vint Wts'!$J$4:$Q$1904,8,FALSE),0)</f>
        <v>358.87808923419669</v>
      </c>
      <c r="U7" s="35">
        <f>SUM(M7:T7)</f>
        <v>33523.270139540437</v>
      </c>
      <c r="W7" s="16">
        <f>IF($F7="Ex",MATCH($C7&amp;$D7&amp;$E7&amp;$G7&amp;W$6,'HVAC wtd'!$B$7:$B$35208,0),1020)</f>
        <v>1</v>
      </c>
      <c r="X7" s="16">
        <f>IF($F7="Ex",MATCH($C7&amp;$D7&amp;$E7&amp;$G7&amp;X$6,'HVAC wtd'!$B$7:$B$35208,0),1020)</f>
        <v>17</v>
      </c>
      <c r="Y7" s="16">
        <f>IF($F7="Ex",MATCH($C7&amp;$D7&amp;$E7&amp;$G7&amp;Y$6,'HVAC wtd'!$B$7:$B$35208,0),1020)</f>
        <v>33</v>
      </c>
      <c r="Z7" s="16">
        <f>IF($F7="Ex",MATCH($C7&amp;$D7&amp;$E7&amp;$G7&amp;Z$6,'HVAC wtd'!$B$7:$B$35208,0),1020)</f>
        <v>49</v>
      </c>
      <c r="AA7" s="16">
        <f>IF($F7="Ex",MATCH($C7&amp;$D7&amp;$E7&amp;$G7&amp;AA$6,'HVAC wtd'!$B$7:$B$35208,0),1020)</f>
        <v>65</v>
      </c>
      <c r="AB7" s="16">
        <f>IF($F7="Ex",MATCH($C7&amp;$D7&amp;$E7&amp;$G7&amp;AB$6,'HVAC wtd'!$B$7:$B$35208,0),1020)</f>
        <v>81</v>
      </c>
      <c r="AC7" s="16">
        <f>IF($F7="Ex",MATCH($C7&amp;$D7&amp;$E7&amp;$G7&amp;AC$6,'HVAC wtd'!$B$7:$B$35208,0),MATCH($C7&amp;$D7&amp;$E7&amp;$G7&amp;"2017",'HVAC wtd'!$B$7:$B$35208,0))</f>
        <v>97</v>
      </c>
      <c r="AD7" s="16">
        <f>MATCH($C7&amp;$D7&amp;$E7&amp;$G7&amp;AD$6,'HVAC wtd'!$B$7:$B$35208,0)</f>
        <v>113</v>
      </c>
      <c r="AF7" s="16">
        <f>INDEX('HVAC wtd'!$I$7:$I$35208,W7)</f>
        <v>0.95868725034259039</v>
      </c>
      <c r="AG7" s="16">
        <f>INDEX('HVAC wtd'!$I$7:$I$35208,X7)</f>
        <v>0.94586067188153899</v>
      </c>
      <c r="AH7" s="16">
        <f>INDEX('HVAC wtd'!$I$7:$I$35208,Y7)</f>
        <v>0.96605996509598879</v>
      </c>
      <c r="AI7" s="16">
        <f>INDEX('HVAC wtd'!$I$7:$I$35208,Z7)</f>
        <v>0.96515341034660751</v>
      </c>
      <c r="AJ7" s="16">
        <f>INDEX('HVAC wtd'!$I$7:$I$35208,AA7)</f>
        <v>0.96147474747474759</v>
      </c>
      <c r="AK7" s="16">
        <f>INDEX('HVAC wtd'!$I$7:$I$35208,AB7)</f>
        <v>0.96478787878787897</v>
      </c>
      <c r="AL7" s="16">
        <f>INDEX('HVAC wtd'!$I$7:$I$35208,AC7)</f>
        <v>0.96840404040404049</v>
      </c>
      <c r="AM7" s="16">
        <f>INDEX('HVAC wtd'!$I$7:$I$35208,AD7)</f>
        <v>0.9708080808080809</v>
      </c>
      <c r="AO7" s="16">
        <f>INDEX('HVAC wtd'!$J$7:$J$35208,W7)</f>
        <v>1.0215938406686902</v>
      </c>
      <c r="AP7" s="16">
        <f>INDEX('HVAC wtd'!$J$7:$J$35208,X7)</f>
        <v>1</v>
      </c>
      <c r="AQ7" s="16">
        <f>INDEX('HVAC wtd'!$J$7:$J$35208,Y7)</f>
        <v>1.0215794306703398</v>
      </c>
      <c r="AR7" s="16">
        <f>INDEX('HVAC wtd'!$J$7:$J$35208,Z7)</f>
        <v>1.0215794306703398</v>
      </c>
      <c r="AS7" s="16">
        <f>INDEX('HVAC wtd'!$J$7:$J$35208,AA7)</f>
        <v>1</v>
      </c>
      <c r="AT7" s="16">
        <f>INDEX('HVAC wtd'!$J$7:$J$35208,AB7)</f>
        <v>1.0215794306703398</v>
      </c>
      <c r="AU7" s="16">
        <f>INDEX('HVAC wtd'!$J$7:$J$35208,AC7)</f>
        <v>1.0215794306703398</v>
      </c>
      <c r="AV7" s="16">
        <f>INDEX('HVAC wtd'!$J$7:$J$35208,AD7)</f>
        <v>1</v>
      </c>
      <c r="AX7" s="16">
        <f>INDEX('HVAC wtd'!$K$7:$K$35208,W7)</f>
        <v>-2.9993030303030306E-2</v>
      </c>
      <c r="AY7" s="16">
        <f>INDEX('HVAC wtd'!$K$7:$K$35208,X7)</f>
        <v>-2.9993030303030306E-2</v>
      </c>
      <c r="AZ7" s="16">
        <f>INDEX('HVAC wtd'!$K$7:$K$35208,Y7)</f>
        <v>-2.6185672328931379E-2</v>
      </c>
      <c r="BA7" s="16">
        <f>INDEX('HVAC wtd'!$K$7:$K$35208,Z7)</f>
        <v>-2.8119005662264711E-2</v>
      </c>
      <c r="BB7" s="16">
        <f>INDEX('HVAC wtd'!$K$7:$K$35208,AA7)</f>
        <v>-2.8824242424242422E-2</v>
      </c>
      <c r="BC7" s="16">
        <f>INDEX('HVAC wtd'!$K$7:$K$35208,AB7)</f>
        <v>-2.7593939393939393E-2</v>
      </c>
      <c r="BD7" s="16">
        <f>INDEX('HVAC wtd'!$K$7:$K$35208,AC7)</f>
        <v>-2.5484848484848485E-2</v>
      </c>
      <c r="BE7" s="16">
        <f>INDEX('HVAC wtd'!$K$7:$K$35208,AD7)</f>
        <v>-2.530909090909091E-2</v>
      </c>
    </row>
    <row r="8" spans="1:57" x14ac:dyDescent="0.25">
      <c r="B8" t="str">
        <f t="shared" ref="B8:B29" si="0">C8&amp;D8&amp;E8&amp;F8&amp;G8</f>
        <v>CFLPGESFmExCZ02</v>
      </c>
      <c r="C8" t="s">
        <v>118</v>
      </c>
      <c r="D8" t="s">
        <v>129</v>
      </c>
      <c r="E8" t="s">
        <v>1649</v>
      </c>
      <c r="F8" t="s">
        <v>72</v>
      </c>
      <c r="G8" t="s">
        <v>101</v>
      </c>
      <c r="H8" t="s">
        <v>1662</v>
      </c>
      <c r="I8" s="28">
        <f t="shared" ref="I8:I71" si="1">IF(U8&gt;0,SUMPRODUCT(M8:T8,AF8:AM8)/U8,0)</f>
        <v>0.98937281684946821</v>
      </c>
      <c r="J8" s="28">
        <f t="shared" ref="J8:J71" si="2">IF(U8&gt;0,SUMPRODUCT(M8:T8,AO8:AV8)/U8,0)</f>
        <v>1.3873893062084726</v>
      </c>
      <c r="K8" s="34">
        <f t="shared" ref="K8:K71" si="3">IF(U8&gt;0,SUMPRODUCT(M8:T8,AX8:BE8)/U8,0)</f>
        <v>-2.8425043361449128E-2</v>
      </c>
      <c r="M8" s="36">
        <f>IF($F8="Ex",VLOOKUP($D8&amp;$E8&amp;$G8&amp;M$6,'Vint Wts'!$J$4:$Q$1904,8,FALSE),0)</f>
        <v>108498</v>
      </c>
      <c r="N8" s="36">
        <f>IF($F8="Ex",VLOOKUP($D8&amp;$E8&amp;$G8&amp;N$6,'Vint Wts'!$J$4:$Q$1904,8,FALSE),0)</f>
        <v>52765</v>
      </c>
      <c r="O8" s="36">
        <f>IF($F8="Ex",VLOOKUP($D8&amp;$E8&amp;$G8&amp;O$6,'Vint Wts'!$J$4:$Q$1904,8,FALSE),0)</f>
        <v>9763</v>
      </c>
      <c r="P8" s="36">
        <f>IF($F8="Ex",VLOOKUP($D8&amp;$E8&amp;$G8&amp;P$6,'Vint Wts'!$J$4:$Q$1904,8,FALSE),0)</f>
        <v>4414</v>
      </c>
      <c r="Q8" s="36">
        <f>IF($F8="Ex",VLOOKUP($D8&amp;$E8&amp;$G8&amp;Q$6,'Vint Wts'!$J$4:$Q$1904,8,FALSE),0)</f>
        <v>1814.2680504749153</v>
      </c>
      <c r="R8" s="36">
        <f>IF($F8="Ex",VLOOKUP($D8&amp;$E8&amp;$G8&amp;R$6,'Vint Wts'!$J$4:$Q$1904,8,FALSE),0)</f>
        <v>869.90437034616298</v>
      </c>
      <c r="S8" s="36">
        <f>IF($F8="Ex",VLOOKUP($D8&amp;$E8&amp;$G8&amp;S$6,'Vint Wts'!$J$4:$Q$1904,8,FALSE),0)</f>
        <v>1012.1378607547342</v>
      </c>
      <c r="T8" s="36">
        <f>VLOOKUP($D8&amp;$E8&amp;$G8&amp;T$6,'Vint Wts'!$J$4:$Q$1904,8,FALSE)</f>
        <v>353.98611974966354</v>
      </c>
      <c r="U8" s="36">
        <f t="shared" ref="U8:U71" si="4">SUM(M8:T8)</f>
        <v>179490.2964013255</v>
      </c>
      <c r="W8">
        <f>IF($F8="Ex",MATCH($C8&amp;$D8&amp;$E8&amp;$G8&amp;W$6,'HVAC wtd'!$B$7:$B$35208,0),1020)</f>
        <v>2</v>
      </c>
      <c r="X8">
        <f>IF($F8="Ex",MATCH($C8&amp;$D8&amp;$E8&amp;$G8&amp;X$6,'HVAC wtd'!$B$7:$B$35208,0),1020)</f>
        <v>18</v>
      </c>
      <c r="Y8">
        <f>IF($F8="Ex",MATCH($C8&amp;$D8&amp;$E8&amp;$G8&amp;Y$6,'HVAC wtd'!$B$7:$B$35208,0),1020)</f>
        <v>34</v>
      </c>
      <c r="Z8">
        <f>IF($F8="Ex",MATCH($C8&amp;$D8&amp;$E8&amp;$G8&amp;Z$6,'HVAC wtd'!$B$7:$B$35208,0),1020)</f>
        <v>50</v>
      </c>
      <c r="AA8">
        <f>IF($F8="Ex",MATCH($C8&amp;$D8&amp;$E8&amp;$G8&amp;AA$6,'HVAC wtd'!$B$7:$B$35208,0),1020)</f>
        <v>66</v>
      </c>
      <c r="AB8">
        <f>IF($F8="Ex",MATCH($C8&amp;$D8&amp;$E8&amp;$G8&amp;AB$6,'HVAC wtd'!$B$7:$B$35208,0),1020)</f>
        <v>82</v>
      </c>
      <c r="AC8">
        <f>IF($F8="Ex",MATCH($C8&amp;$D8&amp;$E8&amp;$G8&amp;AC$6,'HVAC wtd'!$B$7:$B$35208,0),1020)</f>
        <v>98</v>
      </c>
      <c r="AD8">
        <f>MATCH($C8&amp;$D8&amp;$E8&amp;$G8&amp;AD$6,'HVAC wtd'!$B$7:$B$35208,0)</f>
        <v>114</v>
      </c>
      <c r="AF8">
        <f>INDEX('HVAC wtd'!$I$7:$I$35208,W8)</f>
        <v>0.98845765129917262</v>
      </c>
      <c r="AG8">
        <f>INDEX('HVAC wtd'!$I$7:$I$35208,X8)</f>
        <v>0.98628773026985173</v>
      </c>
      <c r="AH8">
        <f>INDEX('HVAC wtd'!$I$7:$I$35208,Y8)</f>
        <v>0.99951938695786791</v>
      </c>
      <c r="AI8">
        <f>INDEX('HVAC wtd'!$I$7:$I$35208,Z8)</f>
        <v>0.99320758576186408</v>
      </c>
      <c r="AJ8">
        <f>INDEX('HVAC wtd'!$I$7:$I$35208,AA8)</f>
        <v>1.0258945426244284</v>
      </c>
      <c r="AK8">
        <f>INDEX('HVAC wtd'!$I$7:$I$35208,AB8)</f>
        <v>1.0283072134211255</v>
      </c>
      <c r="AL8">
        <f>INDEX('HVAC wtd'!$I$7:$I$35208,AC8)</f>
        <v>1.0229002249174235</v>
      </c>
      <c r="AM8">
        <f>INDEX('HVAC wtd'!$I$7:$I$35208,AD8)</f>
        <v>1.0233482458170877</v>
      </c>
      <c r="AO8">
        <f>INDEX('HVAC wtd'!$J$7:$J$35208,W8)</f>
        <v>1.3959998579793271</v>
      </c>
      <c r="AP8">
        <f>INDEX('HVAC wtd'!$J$7:$J$35208,X8)</f>
        <v>1.3422336643643613</v>
      </c>
      <c r="AQ8">
        <f>INDEX('HVAC wtd'!$J$7:$J$35208,Y8)</f>
        <v>1.3813138741847222</v>
      </c>
      <c r="AR8">
        <f>INDEX('HVAC wtd'!$J$7:$J$35208,Z8)</f>
        <v>1.3813138741847222</v>
      </c>
      <c r="AS8">
        <f>INDEX('HVAC wtd'!$J$7:$J$35208,AA8)</f>
        <v>1.7439946267869921</v>
      </c>
      <c r="AT8">
        <f>INDEX('HVAC wtd'!$J$7:$J$35208,AB8)</f>
        <v>1.7451212085961789</v>
      </c>
      <c r="AU8">
        <f>INDEX('HVAC wtd'!$J$7:$J$35208,AC8)</f>
        <v>1.8095125162147332</v>
      </c>
      <c r="AV8">
        <f>INDEX('HVAC wtd'!$J$7:$J$35208,AD8)</f>
        <v>1.8086604226343168</v>
      </c>
      <c r="AX8">
        <f>INDEX('HVAC wtd'!$K$7:$K$35208,W8)</f>
        <v>-2.8162932092710823E-2</v>
      </c>
      <c r="AY8">
        <f>INDEX('HVAC wtd'!$K$7:$K$35208,X8)</f>
        <v>-2.9993030303030306E-2</v>
      </c>
      <c r="AZ8">
        <f>INDEX('HVAC wtd'!$K$7:$K$35208,Y8)</f>
        <v>-2.4078787878787877E-2</v>
      </c>
      <c r="BA8">
        <f>INDEX('HVAC wtd'!$K$7:$K$35208,Z8)</f>
        <v>-2.5593587258476626E-2</v>
      </c>
      <c r="BB8">
        <f>INDEX('HVAC wtd'!$K$7:$K$35208,AA8)</f>
        <v>-2.8839259307465216E-2</v>
      </c>
      <c r="BC8">
        <f>INDEX('HVAC wtd'!$K$7:$K$35208,AB8)</f>
        <v>-2.8296969696969695E-2</v>
      </c>
      <c r="BD8">
        <f>INDEX('HVAC wtd'!$K$7:$K$35208,AC8)</f>
        <v>-2.864848484848485E-2</v>
      </c>
      <c r="BE8">
        <f>INDEX('HVAC wtd'!$K$7:$K$35208,AD8)</f>
        <v>-2.7769696969696969E-2</v>
      </c>
    </row>
    <row r="9" spans="1:57" x14ac:dyDescent="0.25">
      <c r="B9" t="str">
        <f t="shared" si="0"/>
        <v>CFLPGESFmExCZ03</v>
      </c>
      <c r="C9" t="s">
        <v>118</v>
      </c>
      <c r="D9" t="s">
        <v>129</v>
      </c>
      <c r="E9" t="s">
        <v>1649</v>
      </c>
      <c r="F9" t="s">
        <v>72</v>
      </c>
      <c r="G9" t="s">
        <v>102</v>
      </c>
      <c r="H9" t="s">
        <v>1662</v>
      </c>
      <c r="I9" s="28">
        <f t="shared" si="1"/>
        <v>0.96601543773688481</v>
      </c>
      <c r="J9" s="28">
        <f t="shared" si="2"/>
        <v>1.1423162836375576</v>
      </c>
      <c r="K9" s="34">
        <f t="shared" si="3"/>
        <v>-2.8080024583073428E-2</v>
      </c>
      <c r="M9" s="36">
        <f>IF($F9="Ex",VLOOKUP($D9&amp;$E9&amp;$G9&amp;M$6,'Vint Wts'!$J$4:$Q$1904,8,FALSE),0)</f>
        <v>446810</v>
      </c>
      <c r="N9" s="36">
        <f>IF($F9="Ex",VLOOKUP($D9&amp;$E9&amp;$G9&amp;N$6,'Vint Wts'!$J$4:$Q$1904,8,FALSE),0)</f>
        <v>85958</v>
      </c>
      <c r="O9" s="36">
        <f>IF($F9="Ex",VLOOKUP($D9&amp;$E9&amp;$G9&amp;O$6,'Vint Wts'!$J$4:$Q$1904,8,FALSE),0)</f>
        <v>48155</v>
      </c>
      <c r="P9" s="36">
        <f>IF($F9="Ex",VLOOKUP($D9&amp;$E9&amp;$G9&amp;P$6,'Vint Wts'!$J$4:$Q$1904,8,FALSE),0)</f>
        <v>13376</v>
      </c>
      <c r="Q9" s="36">
        <f>IF($F9="Ex",VLOOKUP($D9&amp;$E9&amp;$G9&amp;Q$6,'Vint Wts'!$J$4:$Q$1904,8,FALSE),0)</f>
        <v>5497.8816137635858</v>
      </c>
      <c r="R9" s="36">
        <f>IF($F9="Ex",VLOOKUP($D9&amp;$E9&amp;$G9&amp;R$6,'Vint Wts'!$J$4:$Q$1904,8,FALSE),0)</f>
        <v>2636.1216261328218</v>
      </c>
      <c r="S9" s="36">
        <f>IF($F9="Ex",VLOOKUP($D9&amp;$E9&amp;$G9&amp;S$6,'Vint Wts'!$J$4:$Q$1904,8,FALSE),0)</f>
        <v>3067.1400148290268</v>
      </c>
      <c r="T9" s="36">
        <f>VLOOKUP($D9&amp;$E9&amp;$G9&amp;T$6,'Vint Wts'!$J$4:$Q$1904,8,FALSE)</f>
        <v>1072.7046528707519</v>
      </c>
      <c r="U9" s="36">
        <f t="shared" si="4"/>
        <v>606572.84790759627</v>
      </c>
      <c r="W9">
        <f>IF($F9="Ex",MATCH($C9&amp;$D9&amp;$E9&amp;$G9&amp;W$6,'HVAC wtd'!$B$7:$B$35208,0),1020)</f>
        <v>3</v>
      </c>
      <c r="X9">
        <f>IF($F9="Ex",MATCH($C9&amp;$D9&amp;$E9&amp;$G9&amp;X$6,'HVAC wtd'!$B$7:$B$35208,0),1020)</f>
        <v>19</v>
      </c>
      <c r="Y9">
        <f>IF($F9="Ex",MATCH($C9&amp;$D9&amp;$E9&amp;$G9&amp;Y$6,'HVAC wtd'!$B$7:$B$35208,0),1020)</f>
        <v>35</v>
      </c>
      <c r="Z9">
        <f>IF($F9="Ex",MATCH($C9&amp;$D9&amp;$E9&amp;$G9&amp;Z$6,'HVAC wtd'!$B$7:$B$35208,0),1020)</f>
        <v>51</v>
      </c>
      <c r="AA9">
        <f>IF($F9="Ex",MATCH($C9&amp;$D9&amp;$E9&amp;$G9&amp;AA$6,'HVAC wtd'!$B$7:$B$35208,0),1020)</f>
        <v>67</v>
      </c>
      <c r="AB9">
        <f>IF($F9="Ex",MATCH($C9&amp;$D9&amp;$E9&amp;$G9&amp;AB$6,'HVAC wtd'!$B$7:$B$35208,0),1020)</f>
        <v>83</v>
      </c>
      <c r="AC9">
        <f>IF($F9="Ex",MATCH($C9&amp;$D9&amp;$E9&amp;$G9&amp;AC$6,'HVAC wtd'!$B$7:$B$35208,0),1020)</f>
        <v>99</v>
      </c>
      <c r="AD9">
        <f>MATCH($C9&amp;$D9&amp;$E9&amp;$G9&amp;AD$6,'HVAC wtd'!$B$7:$B$35208,0)</f>
        <v>115</v>
      </c>
      <c r="AF9">
        <f>INDEX('HVAC wtd'!$I$7:$I$35208,W9)</f>
        <v>0.9675245412209138</v>
      </c>
      <c r="AG9">
        <f>INDEX('HVAC wtd'!$I$7:$I$35208,X9)</f>
        <v>0.95743026246390217</v>
      </c>
      <c r="AH9">
        <f>INDEX('HVAC wtd'!$I$7:$I$35208,Y9)</f>
        <v>0.96478823522175927</v>
      </c>
      <c r="AI9">
        <f>INDEX('HVAC wtd'!$I$7:$I$35208,Z9)</f>
        <v>0.96684670580592713</v>
      </c>
      <c r="AJ9">
        <f>INDEX('HVAC wtd'!$I$7:$I$35208,AA9)</f>
        <v>0.97157714929988315</v>
      </c>
      <c r="AK9">
        <f>INDEX('HVAC wtd'!$I$7:$I$35208,AB9)</f>
        <v>0.97447036258017083</v>
      </c>
      <c r="AL9">
        <f>INDEX('HVAC wtd'!$I$7:$I$35208,AC9)</f>
        <v>0.97974642547194046</v>
      </c>
      <c r="AM9">
        <f>INDEX('HVAC wtd'!$I$7:$I$35208,AD9)</f>
        <v>0.98156320281894682</v>
      </c>
      <c r="AO9">
        <f>INDEX('HVAC wtd'!$J$7:$J$35208,W9)</f>
        <v>1.1451240150582858</v>
      </c>
      <c r="AP9">
        <f>INDEX('HVAC wtd'!$J$7:$J$35208,X9)</f>
        <v>1.1237254474392548</v>
      </c>
      <c r="AQ9">
        <f>INDEX('HVAC wtd'!$J$7:$J$35208,Y9)</f>
        <v>1.1303667151563639</v>
      </c>
      <c r="AR9">
        <f>INDEX('HVAC wtd'!$J$7:$J$35208,Z9)</f>
        <v>1.1444960448496935</v>
      </c>
      <c r="AS9">
        <f>INDEX('HVAC wtd'!$J$7:$J$35208,AA9)</f>
        <v>1.2220142686007021</v>
      </c>
      <c r="AT9">
        <f>INDEX('HVAC wtd'!$J$7:$J$35208,AB9)</f>
        <v>1.2147580647670357</v>
      </c>
      <c r="AU9">
        <f>INDEX('HVAC wtd'!$J$7:$J$35208,AC9)</f>
        <v>1.2094719764110704</v>
      </c>
      <c r="AV9">
        <f>INDEX('HVAC wtd'!$J$7:$J$35208,AD9)</f>
        <v>1.1932830258318967</v>
      </c>
      <c r="AX9">
        <f>INDEX('HVAC wtd'!$K$7:$K$35208,W9)</f>
        <v>-2.7725990243178948E-2</v>
      </c>
      <c r="AY9">
        <f>INDEX('HVAC wtd'!$K$7:$K$35208,X9)</f>
        <v>-2.9993030303030306E-2</v>
      </c>
      <c r="AZ9">
        <f>INDEX('HVAC wtd'!$K$7:$K$35208,Y9)</f>
        <v>-2.8626631485225842E-2</v>
      </c>
      <c r="BA9">
        <f>INDEX('HVAC wtd'!$K$7:$K$35208,Z9)</f>
        <v>-2.8275116333710687E-2</v>
      </c>
      <c r="BB9">
        <f>INDEX('HVAC wtd'!$K$7:$K$35208,AA9)</f>
        <v>-2.6715151515151515E-2</v>
      </c>
      <c r="BC9">
        <f>INDEX('HVAC wtd'!$K$7:$K$35208,AB9)</f>
        <v>-2.5795686706388529E-2</v>
      </c>
      <c r="BD9">
        <f>INDEX('HVAC wtd'!$K$7:$K$35208,AC9)</f>
        <v>-2.2848484848484847E-2</v>
      </c>
      <c r="BE9">
        <f>INDEX('HVAC wtd'!$K$7:$K$35208,AD9)</f>
        <v>-2.2848484848484847E-2</v>
      </c>
    </row>
    <row r="10" spans="1:57" x14ac:dyDescent="0.25">
      <c r="B10" t="str">
        <f t="shared" si="0"/>
        <v>CFLPGESFmExCZ04</v>
      </c>
      <c r="C10" t="s">
        <v>118</v>
      </c>
      <c r="D10" t="s">
        <v>129</v>
      </c>
      <c r="E10" t="s">
        <v>1649</v>
      </c>
      <c r="F10" t="s">
        <v>72</v>
      </c>
      <c r="G10" t="s">
        <v>103</v>
      </c>
      <c r="H10" t="s">
        <v>1662</v>
      </c>
      <c r="I10" s="28">
        <f t="shared" si="1"/>
        <v>1.0172348817725572</v>
      </c>
      <c r="J10" s="28">
        <f t="shared" si="2"/>
        <v>1.5196236762323478</v>
      </c>
      <c r="K10" s="34">
        <f t="shared" si="3"/>
        <v>-2.2721818114503876E-2</v>
      </c>
      <c r="M10" s="36">
        <f>IF($F10="Ex",VLOOKUP($D10&amp;$E10&amp;$G10&amp;M$6,'Vint Wts'!$J$4:$Q$1904,8,FALSE),0)</f>
        <v>251319</v>
      </c>
      <c r="N10" s="36">
        <f>IF($F10="Ex",VLOOKUP($D10&amp;$E10&amp;$G10&amp;N$6,'Vint Wts'!$J$4:$Q$1904,8,FALSE),0)</f>
        <v>44850</v>
      </c>
      <c r="O10" s="36">
        <f>IF($F10="Ex",VLOOKUP($D10&amp;$E10&amp;$G10&amp;O$6,'Vint Wts'!$J$4:$Q$1904,8,FALSE),0)</f>
        <v>20441</v>
      </c>
      <c r="P10" s="36">
        <f>IF($F10="Ex",VLOOKUP($D10&amp;$E10&amp;$G10&amp;P$6,'Vint Wts'!$J$4:$Q$1904,8,FALSE),0)</f>
        <v>12207</v>
      </c>
      <c r="Q10" s="36">
        <f>IF($F10="Ex",VLOOKUP($D10&amp;$E10&amp;$G10&amp;Q$6,'Vint Wts'!$J$4:$Q$1904,8,FALSE),0)</f>
        <v>5017.3924087329615</v>
      </c>
      <c r="R10" s="36">
        <f>IF($F10="Ex",VLOOKUP($D10&amp;$E10&amp;$G10&amp;R$6,'Vint Wts'!$J$4:$Q$1904,8,FALSE),0)</f>
        <v>2405.7368937053943</v>
      </c>
      <c r="S10" s="36">
        <f>IF($F10="Ex",VLOOKUP($D10&amp;$E10&amp;$G10&amp;S$6,'Vint Wts'!$J$4:$Q$1904,8,FALSE),0)</f>
        <v>2799.0862859612689</v>
      </c>
      <c r="T10" s="36">
        <f>VLOOKUP($D10&amp;$E10&amp;$G10&amp;T$6,'Vint Wts'!$J$4:$Q$1904,8,FALSE)</f>
        <v>978.95527045404231</v>
      </c>
      <c r="U10" s="36">
        <f t="shared" si="4"/>
        <v>340018.17085885367</v>
      </c>
      <c r="W10">
        <f>IF($F10="Ex",MATCH($C10&amp;$D10&amp;$E10&amp;$G10&amp;W$6,'HVAC wtd'!$B$7:$B$35208,0),1020)</f>
        <v>4</v>
      </c>
      <c r="X10">
        <f>IF($F10="Ex",MATCH($C10&amp;$D10&amp;$E10&amp;$G10&amp;X$6,'HVAC wtd'!$B$7:$B$35208,0),1020)</f>
        <v>20</v>
      </c>
      <c r="Y10">
        <f>IF($F10="Ex",MATCH($C10&amp;$D10&amp;$E10&amp;$G10&amp;Y$6,'HVAC wtd'!$B$7:$B$35208,0),1020)</f>
        <v>36</v>
      </c>
      <c r="Z10">
        <f>IF($F10="Ex",MATCH($C10&amp;$D10&amp;$E10&amp;$G10&amp;Z$6,'HVAC wtd'!$B$7:$B$35208,0),1020)</f>
        <v>52</v>
      </c>
      <c r="AA10">
        <f>IF($F10="Ex",MATCH($C10&amp;$D10&amp;$E10&amp;$G10&amp;AA$6,'HVAC wtd'!$B$7:$B$35208,0),1020)</f>
        <v>68</v>
      </c>
      <c r="AB10">
        <f>IF($F10="Ex",MATCH($C10&amp;$D10&amp;$E10&amp;$G10&amp;AB$6,'HVAC wtd'!$B$7:$B$35208,0),1020)</f>
        <v>84</v>
      </c>
      <c r="AC10">
        <f>IF($F10="Ex",MATCH($C10&amp;$D10&amp;$E10&amp;$G10&amp;AC$6,'HVAC wtd'!$B$7:$B$35208,0),1020)</f>
        <v>100</v>
      </c>
      <c r="AD10">
        <f>MATCH($C10&amp;$D10&amp;$E10&amp;$G10&amp;AD$6,'HVAC wtd'!$B$7:$B$35208,0)</f>
        <v>116</v>
      </c>
      <c r="AF10">
        <f>INDEX('HVAC wtd'!$I$7:$I$35208,W10)</f>
        <v>1.016525290500282</v>
      </c>
      <c r="AG10">
        <f>INDEX('HVAC wtd'!$I$7:$I$35208,X10)</f>
        <v>1.0137292071764323</v>
      </c>
      <c r="AH10">
        <f>INDEX('HVAC wtd'!$I$7:$I$35208,Y10)</f>
        <v>1.0132614972174145</v>
      </c>
      <c r="AI10">
        <f>INDEX('HVAC wtd'!$I$7:$I$35208,Z10)</f>
        <v>1.0192406909136824</v>
      </c>
      <c r="AJ10">
        <f>INDEX('HVAC wtd'!$I$7:$I$35208,AA10)</f>
        <v>1.0510435533137774</v>
      </c>
      <c r="AK10">
        <f>INDEX('HVAC wtd'!$I$7:$I$35208,AB10)</f>
        <v>1.0623989439731207</v>
      </c>
      <c r="AL10">
        <f>INDEX('HVAC wtd'!$I$7:$I$35208,AC10)</f>
        <v>1.0478634274878194</v>
      </c>
      <c r="AM10">
        <f>INDEX('HVAC wtd'!$I$7:$I$35208,AD10)</f>
        <v>1.0461250180600377</v>
      </c>
      <c r="AO10">
        <f>INDEX('HVAC wtd'!$J$7:$J$35208,W10)</f>
        <v>1.5097506476728682</v>
      </c>
      <c r="AP10">
        <f>INDEX('HVAC wtd'!$J$7:$J$35208,X10)</f>
        <v>1.4983494999443301</v>
      </c>
      <c r="AQ10">
        <f>INDEX('HVAC wtd'!$J$7:$J$35208,Y10)</f>
        <v>1.5091748321310228</v>
      </c>
      <c r="AR10">
        <f>INDEX('HVAC wtd'!$J$7:$J$35208,Z10)</f>
        <v>1.5097506476728682</v>
      </c>
      <c r="AS10">
        <f>INDEX('HVAC wtd'!$J$7:$J$35208,AA10)</f>
        <v>1.8779506174725193</v>
      </c>
      <c r="AT10">
        <f>INDEX('HVAC wtd'!$J$7:$J$35208,AB10)</f>
        <v>1.8988171048825078</v>
      </c>
      <c r="AU10">
        <f>INDEX('HVAC wtd'!$J$7:$J$35208,AC10)</f>
        <v>1.810759787014822</v>
      </c>
      <c r="AV10">
        <f>INDEX('HVAC wtd'!$J$7:$J$35208,AD10)</f>
        <v>1.7693896965206846</v>
      </c>
      <c r="AX10">
        <f>INDEX('HVAC wtd'!$K$7:$K$35208,W10)</f>
        <v>-2.1618761993958964E-2</v>
      </c>
      <c r="AY10">
        <f>INDEX('HVAC wtd'!$K$7:$K$35208,X10)</f>
        <v>-2.7858446021241476E-2</v>
      </c>
      <c r="AZ10">
        <f>INDEX('HVAC wtd'!$K$7:$K$35208,Y10)</f>
        <v>-2.4166956754555241E-2</v>
      </c>
      <c r="BA10">
        <f>INDEX('HVAC wtd'!$K$7:$K$35208,Z10)</f>
        <v>-2.3112411300009787E-2</v>
      </c>
      <c r="BB10">
        <f>INDEX('HVAC wtd'!$K$7:$K$35208,AA10)</f>
        <v>-2.3903030303030304E-2</v>
      </c>
      <c r="BC10">
        <f>INDEX('HVAC wtd'!$K$7:$K$35208,AB10)</f>
        <v>-2.355151515151515E-2</v>
      </c>
      <c r="BD10">
        <f>INDEX('HVAC wtd'!$K$7:$K$35208,AC10)</f>
        <v>-2.407878787878788E-2</v>
      </c>
      <c r="BE10">
        <f>INDEX('HVAC wtd'!$K$7:$K$35208,AD10)</f>
        <v>-2.355151515151515E-2</v>
      </c>
    </row>
    <row r="11" spans="1:57" x14ac:dyDescent="0.25">
      <c r="B11" t="str">
        <f t="shared" si="0"/>
        <v>CFLPGESFmExCZ05</v>
      </c>
      <c r="C11" t="s">
        <v>118</v>
      </c>
      <c r="D11" t="s">
        <v>129</v>
      </c>
      <c r="E11" t="s">
        <v>1649</v>
      </c>
      <c r="F11" t="s">
        <v>72</v>
      </c>
      <c r="G11" t="s">
        <v>104</v>
      </c>
      <c r="H11" t="s">
        <v>1662</v>
      </c>
      <c r="I11" s="28">
        <f t="shared" si="1"/>
        <v>0.95748188729696515</v>
      </c>
      <c r="J11" s="28">
        <f t="shared" si="2"/>
        <v>1.1955820923784481</v>
      </c>
      <c r="K11" s="34">
        <f t="shared" si="3"/>
        <v>-2.9965819631505672E-2</v>
      </c>
      <c r="M11" s="36">
        <f>IF($F11="Ex",VLOOKUP($D11&amp;$E11&amp;$G11&amp;M$6,'Vint Wts'!$J$4:$Q$1904,8,FALSE),0)</f>
        <v>46576</v>
      </c>
      <c r="N11" s="36">
        <f>IF($F11="Ex",VLOOKUP($D11&amp;$E11&amp;$G11&amp;N$6,'Vint Wts'!$J$4:$Q$1904,8,FALSE),0)</f>
        <v>11907</v>
      </c>
      <c r="O11" s="36">
        <f>IF($F11="Ex",VLOOKUP($D11&amp;$E11&amp;$G11&amp;O$6,'Vint Wts'!$J$4:$Q$1904,8,FALSE),0)</f>
        <v>9677</v>
      </c>
      <c r="P11" s="36">
        <f>IF($F11="Ex",VLOOKUP($D11&amp;$E11&amp;$G11&amp;P$6,'Vint Wts'!$J$4:$Q$1904,8,FALSE),0)</f>
        <v>2113</v>
      </c>
      <c r="Q11" s="36">
        <f>IF($F11="Ex",VLOOKUP($D11&amp;$E11&amp;$G11&amp;Q$6,'Vint Wts'!$J$4:$Q$1904,8,FALSE),0)</f>
        <v>868.49759643259995</v>
      </c>
      <c r="R11" s="36">
        <f>IF($F11="Ex",VLOOKUP($D11&amp;$E11&amp;$G11&amp;R$6,'Vint Wts'!$J$4:$Q$1904,8,FALSE),0)</f>
        <v>416.42680891287773</v>
      </c>
      <c r="S11" s="36">
        <f>IF($F11="Ex",VLOOKUP($D11&amp;$E11&amp;$G11&amp;S$6,'Vint Wts'!$J$4:$Q$1904,8,FALSE),0)</f>
        <v>484.51456723487843</v>
      </c>
      <c r="T11" s="36">
        <f>VLOOKUP($D11&amp;$E11&amp;$G11&amp;T$6,'Vint Wts'!$J$4:$Q$1904,8,FALSE)</f>
        <v>169.4546150953872</v>
      </c>
      <c r="U11" s="36">
        <f t="shared" si="4"/>
        <v>72211.893587675731</v>
      </c>
      <c r="W11">
        <f>IF($F11="Ex",MATCH($C11&amp;$D11&amp;$E11&amp;$G11&amp;W$6,'HVAC wtd'!$B$7:$B$35208,0),1020)</f>
        <v>5</v>
      </c>
      <c r="X11">
        <f>IF($F11="Ex",MATCH($C11&amp;$D11&amp;$E11&amp;$G11&amp;X$6,'HVAC wtd'!$B$7:$B$35208,0),1020)</f>
        <v>21</v>
      </c>
      <c r="Y11">
        <f>IF($F11="Ex",MATCH($C11&amp;$D11&amp;$E11&amp;$G11&amp;Y$6,'HVAC wtd'!$B$7:$B$35208,0),1020)</f>
        <v>37</v>
      </c>
      <c r="Z11">
        <f>IF($F11="Ex",MATCH($C11&amp;$D11&amp;$E11&amp;$G11&amp;Z$6,'HVAC wtd'!$B$7:$B$35208,0),1020)</f>
        <v>53</v>
      </c>
      <c r="AA11">
        <f>IF($F11="Ex",MATCH($C11&amp;$D11&amp;$E11&amp;$G11&amp;AA$6,'HVAC wtd'!$B$7:$B$35208,0),1020)</f>
        <v>69</v>
      </c>
      <c r="AB11">
        <f>IF($F11="Ex",MATCH($C11&amp;$D11&amp;$E11&amp;$G11&amp;AB$6,'HVAC wtd'!$B$7:$B$35208,0),1020)</f>
        <v>85</v>
      </c>
      <c r="AC11">
        <f>IF($F11="Ex",MATCH($C11&amp;$D11&amp;$E11&amp;$G11&amp;AC$6,'HVAC wtd'!$B$7:$B$35208,0),1020)</f>
        <v>101</v>
      </c>
      <c r="AD11">
        <f>MATCH($C11&amp;$D11&amp;$E11&amp;$G11&amp;AD$6,'HVAC wtd'!$B$7:$B$35208,0)</f>
        <v>117</v>
      </c>
      <c r="AF11">
        <f>INDEX('HVAC wtd'!$I$7:$I$35208,W11)</f>
        <v>0.95719799566011043</v>
      </c>
      <c r="AG11">
        <f>INDEX('HVAC wtd'!$I$7:$I$35208,X11)</f>
        <v>0.95673068386700977</v>
      </c>
      <c r="AH11">
        <f>INDEX('HVAC wtd'!$I$7:$I$35208,Y11)</f>
        <v>0.95762358326699171</v>
      </c>
      <c r="AI11">
        <f>INDEX('HVAC wtd'!$I$7:$I$35208,Z11)</f>
        <v>0.96116028198498371</v>
      </c>
      <c r="AJ11">
        <f>INDEX('HVAC wtd'!$I$7:$I$35208,AA11)</f>
        <v>0.96101022034951145</v>
      </c>
      <c r="AK11">
        <f>INDEX('HVAC wtd'!$I$7:$I$35208,AB11)</f>
        <v>0.95759263339239098</v>
      </c>
      <c r="AL11">
        <f>INDEX('HVAC wtd'!$I$7:$I$35208,AC11)</f>
        <v>0.97249748507492362</v>
      </c>
      <c r="AM11">
        <f>INDEX('HVAC wtd'!$I$7:$I$35208,AD11)</f>
        <v>0.9730479075058367</v>
      </c>
      <c r="AO11">
        <f>INDEX('HVAC wtd'!$J$7:$J$35208,W11)</f>
        <v>1.1985202990973696</v>
      </c>
      <c r="AP11">
        <f>INDEX('HVAC wtd'!$J$7:$J$35208,X11)</f>
        <v>1.1985202990973696</v>
      </c>
      <c r="AQ11">
        <f>INDEX('HVAC wtd'!$J$7:$J$35208,Y11)</f>
        <v>1.1894966491383983</v>
      </c>
      <c r="AR11">
        <f>INDEX('HVAC wtd'!$J$7:$J$35208,Z11)</f>
        <v>1.2115318197056555</v>
      </c>
      <c r="AS11">
        <f>INDEX('HVAC wtd'!$J$7:$J$35208,AA11)</f>
        <v>1.1042681416767439</v>
      </c>
      <c r="AT11">
        <f>INDEX('HVAC wtd'!$J$7:$J$35208,AB11)</f>
        <v>1.1411382820382503</v>
      </c>
      <c r="AU11">
        <f>INDEX('HVAC wtd'!$J$7:$J$35208,AC11)</f>
        <v>1.127513251647037</v>
      </c>
      <c r="AV11">
        <f>INDEX('HVAC wtd'!$J$7:$J$35208,AD11)</f>
        <v>1.1265964862610851</v>
      </c>
      <c r="AX11">
        <f>INDEX('HVAC wtd'!$K$7:$K$35208,W11)</f>
        <v>-2.9993030303030303E-2</v>
      </c>
      <c r="AY11">
        <f>INDEX('HVAC wtd'!$K$7:$K$35208,X11)</f>
        <v>-2.9993030303030303E-2</v>
      </c>
      <c r="AZ11">
        <f>INDEX('HVAC wtd'!$K$7:$K$35208,Y11)</f>
        <v>-2.9993030303030303E-2</v>
      </c>
      <c r="BA11">
        <f>INDEX('HVAC wtd'!$K$7:$K$35208,Z11)</f>
        <v>-2.9993030303030303E-2</v>
      </c>
      <c r="BB11">
        <f>INDEX('HVAC wtd'!$K$7:$K$35208,AA11)</f>
        <v>-2.9993030303030303E-2</v>
      </c>
      <c r="BC11">
        <f>INDEX('HVAC wtd'!$K$7:$K$35208,AB11)</f>
        <v>-2.9993030303030303E-2</v>
      </c>
      <c r="BD11">
        <f>INDEX('HVAC wtd'!$K$7:$K$35208,AC11)</f>
        <v>-2.6715151515151511E-2</v>
      </c>
      <c r="BE11">
        <f>INDEX('HVAC wtd'!$K$7:$K$35208,AD11)</f>
        <v>-2.7769696969696969E-2</v>
      </c>
    </row>
    <row r="12" spans="1:57" x14ac:dyDescent="0.25">
      <c r="B12" t="str">
        <f t="shared" si="0"/>
        <v>CFLPGESFmExCZ11</v>
      </c>
      <c r="C12" t="s">
        <v>118</v>
      </c>
      <c r="D12" t="s">
        <v>129</v>
      </c>
      <c r="E12" t="s">
        <v>1649</v>
      </c>
      <c r="F12" t="s">
        <v>72</v>
      </c>
      <c r="G12" t="s">
        <v>110</v>
      </c>
      <c r="H12" t="s">
        <v>1662</v>
      </c>
      <c r="I12" s="28">
        <f t="shared" si="1"/>
        <v>1.1136293024580486</v>
      </c>
      <c r="J12" s="28">
        <f t="shared" si="2"/>
        <v>1.8755001116469854</v>
      </c>
      <c r="K12" s="34">
        <f t="shared" si="3"/>
        <v>-2.3402571395442242E-2</v>
      </c>
      <c r="M12" s="36">
        <f>IF($F12="Ex",VLOOKUP($D12&amp;$E12&amp;$G12&amp;M$6,'Vint Wts'!$J$4:$Q$1904,8,FALSE),0)</f>
        <v>91972</v>
      </c>
      <c r="N12" s="36">
        <f>IF($F12="Ex",VLOOKUP($D12&amp;$E12&amp;$G12&amp;N$6,'Vint Wts'!$J$4:$Q$1904,8,FALSE),0)</f>
        <v>56795</v>
      </c>
      <c r="O12" s="36">
        <f>IF($F12="Ex",VLOOKUP($D12&amp;$E12&amp;$G12&amp;O$6,'Vint Wts'!$J$4:$Q$1904,8,FALSE),0)</f>
        <v>30803</v>
      </c>
      <c r="P12" s="36">
        <f>IF($F12="Ex",VLOOKUP($D12&amp;$E12&amp;$G12&amp;P$6,'Vint Wts'!$J$4:$Q$1904,8,FALSE),0)</f>
        <v>17728</v>
      </c>
      <c r="Q12" s="36">
        <f>IF($F12="Ex",VLOOKUP($D12&amp;$E12&amp;$G12&amp;Q$6,'Vint Wts'!$J$4:$Q$1904,8,FALSE),0)</f>
        <v>7286.6660622608288</v>
      </c>
      <c r="R12" s="36">
        <f>IF($F12="Ex",VLOOKUP($D12&amp;$E12&amp;$G12&amp;R$6,'Vint Wts'!$J$4:$Q$1904,8,FALSE),0)</f>
        <v>3493.8071312860843</v>
      </c>
      <c r="S12" s="36">
        <f>IF($F12="Ex",VLOOKUP($D12&amp;$E12&amp;$G12&amp;S$6,'Vint Wts'!$J$4:$Q$1904,8,FALSE),0)</f>
        <v>4065.0611679791409</v>
      </c>
      <c r="T12" s="36">
        <f>VLOOKUP($D12&amp;$E12&amp;$G12&amp;T$6,'Vint Wts'!$J$4:$Q$1904,8,FALSE)</f>
        <v>1421.7186069148245</v>
      </c>
      <c r="U12" s="36">
        <f t="shared" si="4"/>
        <v>213565.25296844088</v>
      </c>
      <c r="W12">
        <f>IF($F12="Ex",MATCH($C12&amp;$D12&amp;$E12&amp;$G12&amp;W$6,'HVAC wtd'!$B$7:$B$35208,0),1020)</f>
        <v>11</v>
      </c>
      <c r="X12">
        <f>IF($F12="Ex",MATCH($C12&amp;$D12&amp;$E12&amp;$G12&amp;X$6,'HVAC wtd'!$B$7:$B$35208,0),1020)</f>
        <v>27</v>
      </c>
      <c r="Y12">
        <f>IF($F12="Ex",MATCH($C12&amp;$D12&amp;$E12&amp;$G12&amp;Y$6,'HVAC wtd'!$B$7:$B$35208,0),1020)</f>
        <v>43</v>
      </c>
      <c r="Z12">
        <f>IF($F12="Ex",MATCH($C12&amp;$D12&amp;$E12&amp;$G12&amp;Z$6,'HVAC wtd'!$B$7:$B$35208,0),1020)</f>
        <v>59</v>
      </c>
      <c r="AA12">
        <f>IF($F12="Ex",MATCH($C12&amp;$D12&amp;$E12&amp;$G12&amp;AA$6,'HVAC wtd'!$B$7:$B$35208,0),1020)</f>
        <v>75</v>
      </c>
      <c r="AB12">
        <f>IF($F12="Ex",MATCH($C12&amp;$D12&amp;$E12&amp;$G12&amp;AB$6,'HVAC wtd'!$B$7:$B$35208,0),1020)</f>
        <v>91</v>
      </c>
      <c r="AC12">
        <f>IF($F12="Ex",MATCH($C12&amp;$D12&amp;$E12&amp;$G12&amp;AC$6,'HVAC wtd'!$B$7:$B$35208,0),1020)</f>
        <v>107</v>
      </c>
      <c r="AD12">
        <f>MATCH($C12&amp;$D12&amp;$E12&amp;$G12&amp;AD$6,'HVAC wtd'!$B$7:$B$35208,0)</f>
        <v>123</v>
      </c>
      <c r="AF12">
        <f>INDEX('HVAC wtd'!$I$7:$I$35208,W12)</f>
        <v>1.1121769278916409</v>
      </c>
      <c r="AG12">
        <f>INDEX('HVAC wtd'!$I$7:$I$35208,X12)</f>
        <v>1.1224472624633492</v>
      </c>
      <c r="AH12">
        <f>INDEX('HVAC wtd'!$I$7:$I$35208,Y12)</f>
        <v>1.1155403787157263</v>
      </c>
      <c r="AI12">
        <f>INDEX('HVAC wtd'!$I$7:$I$35208,Z12)</f>
        <v>1.1151547850915273</v>
      </c>
      <c r="AJ12">
        <f>INDEX('HVAC wtd'!$I$7:$I$35208,AA12)</f>
        <v>1.090707070707071</v>
      </c>
      <c r="AK12">
        <f>INDEX('HVAC wtd'!$I$7:$I$35208,AB12)</f>
        <v>1.0948080808080809</v>
      </c>
      <c r="AL12">
        <f>INDEX('HVAC wtd'!$I$7:$I$35208,AC12)</f>
        <v>1.0734141414141414</v>
      </c>
      <c r="AM12">
        <f>INDEX('HVAC wtd'!$I$7:$I$35208,AD12)</f>
        <v>1.0736161616161617</v>
      </c>
      <c r="AO12">
        <f>INDEX('HVAC wtd'!$J$7:$J$35208,W12)</f>
        <v>1.9283023288357954</v>
      </c>
      <c r="AP12">
        <f>INDEX('HVAC wtd'!$J$7:$J$35208,X12)</f>
        <v>1.9068043197422835</v>
      </c>
      <c r="AQ12">
        <f>INDEX('HVAC wtd'!$J$7:$J$35208,Y12)</f>
        <v>1.9063573968775267</v>
      </c>
      <c r="AR12">
        <f>INDEX('HVAC wtd'!$J$7:$J$35208,Z12)</f>
        <v>1.7517442115997193</v>
      </c>
      <c r="AS12">
        <f>INDEX('HVAC wtd'!$J$7:$J$35208,AA12)</f>
        <v>1.5146587829514659</v>
      </c>
      <c r="AT12">
        <f>INDEX('HVAC wtd'!$J$7:$J$35208,AB12)</f>
        <v>1.5878295146587831</v>
      </c>
      <c r="AU12">
        <f>INDEX('HVAC wtd'!$J$7:$J$35208,AC12)</f>
        <v>1.5427445183542745</v>
      </c>
      <c r="AV12">
        <f>INDEX('HVAC wtd'!$J$7:$J$35208,AD12)</f>
        <v>1.5915250061591526</v>
      </c>
      <c r="AX12">
        <f>INDEX('HVAC wtd'!$K$7:$K$35208,W12)</f>
        <v>-2.1279268075537948E-2</v>
      </c>
      <c r="AY12">
        <f>INDEX('HVAC wtd'!$K$7:$K$35208,X12)</f>
        <v>-2.7091869484409236E-2</v>
      </c>
      <c r="AZ12">
        <f>INDEX('HVAC wtd'!$K$7:$K$35208,Y12)</f>
        <v>-2.4091389287659162E-2</v>
      </c>
      <c r="BA12">
        <f>INDEX('HVAC wtd'!$K$7:$K$35208,Z12)</f>
        <v>-2.2346414938954687E-2</v>
      </c>
      <c r="BB12">
        <f>INDEX('HVAC wtd'!$K$7:$K$35208,AA12)</f>
        <v>-2.2672727272727271E-2</v>
      </c>
      <c r="BC12">
        <f>INDEX('HVAC wtd'!$K$7:$K$35208,AB12)</f>
        <v>-2.232121212121212E-2</v>
      </c>
      <c r="BD12">
        <f>INDEX('HVAC wtd'!$K$7:$K$35208,AC12)</f>
        <v>-2.2145454545454545E-2</v>
      </c>
      <c r="BE12">
        <f>INDEX('HVAC wtd'!$K$7:$K$35208,AD12)</f>
        <v>-2.1618181818181818E-2</v>
      </c>
    </row>
    <row r="13" spans="1:57" x14ac:dyDescent="0.25">
      <c r="B13" t="str">
        <f t="shared" si="0"/>
        <v>CFLPGESFmExCZ12</v>
      </c>
      <c r="C13" t="s">
        <v>118</v>
      </c>
      <c r="D13" t="s">
        <v>129</v>
      </c>
      <c r="E13" t="s">
        <v>1649</v>
      </c>
      <c r="F13" t="s">
        <v>72</v>
      </c>
      <c r="G13" t="s">
        <v>111</v>
      </c>
      <c r="H13" t="s">
        <v>1662</v>
      </c>
      <c r="I13" s="28">
        <f t="shared" si="1"/>
        <v>1.071756796462275</v>
      </c>
      <c r="J13" s="28">
        <f t="shared" si="2"/>
        <v>1.8620855673946688</v>
      </c>
      <c r="K13" s="34">
        <f t="shared" si="3"/>
        <v>-2.3815999116342679E-2</v>
      </c>
      <c r="M13" s="36">
        <f>IF($F13="Ex",VLOOKUP($D13&amp;$E13&amp;$G13&amp;M$6,'Vint Wts'!$J$4:$Q$1904,8,FALSE),0)</f>
        <v>324299</v>
      </c>
      <c r="N13" s="36">
        <f>IF($F13="Ex",VLOOKUP($D13&amp;$E13&amp;$G13&amp;N$6,'Vint Wts'!$J$4:$Q$1904,8,FALSE),0)</f>
        <v>163372</v>
      </c>
      <c r="O13" s="36">
        <f>IF($F13="Ex",VLOOKUP($D13&amp;$E13&amp;$G13&amp;O$6,'Vint Wts'!$J$4:$Q$1904,8,FALSE),0)</f>
        <v>84754</v>
      </c>
      <c r="P13" s="36">
        <f>IF($F13="Ex",VLOOKUP($D13&amp;$E13&amp;$G13&amp;P$6,'Vint Wts'!$J$4:$Q$1904,8,FALSE),0)</f>
        <v>40357</v>
      </c>
      <c r="Q13" s="36">
        <f>IF($F13="Ex",VLOOKUP($D13&amp;$E13&amp;$G13&amp;Q$6,'Vint Wts'!$J$4:$Q$1904,8,FALSE),0)</f>
        <v>16587.769758272803</v>
      </c>
      <c r="R13" s="36">
        <f>IF($F13="Ex",VLOOKUP($D13&amp;$E13&amp;$G13&amp;R$6,'Vint Wts'!$J$4:$Q$1904,8,FALSE),0)</f>
        <v>7953.4958482238553</v>
      </c>
      <c r="S13" s="36">
        <f>IF($F13="Ex",VLOOKUP($D13&amp;$E13&amp;$G13&amp;S$6,'Vint Wts'!$J$4:$Q$1904,8,FALSE),0)</f>
        <v>9253.9301419299518</v>
      </c>
      <c r="T13" s="36">
        <f>VLOOKUP($D13&amp;$E13&amp;$G13&amp;T$6,'Vint Wts'!$J$4:$Q$1904,8,FALSE)</f>
        <v>3236.47889323452</v>
      </c>
      <c r="U13" s="36">
        <f t="shared" si="4"/>
        <v>649813.67464166111</v>
      </c>
      <c r="W13">
        <f>IF($F13="Ex",MATCH($C13&amp;$D13&amp;$E13&amp;$G13&amp;W$6,'HVAC wtd'!$B$7:$B$35208,0),1020)</f>
        <v>12</v>
      </c>
      <c r="X13">
        <f>IF($F13="Ex",MATCH($C13&amp;$D13&amp;$E13&amp;$G13&amp;X$6,'HVAC wtd'!$B$7:$B$35208,0),1020)</f>
        <v>28</v>
      </c>
      <c r="Y13">
        <f>IF($F13="Ex",MATCH($C13&amp;$D13&amp;$E13&amp;$G13&amp;Y$6,'HVAC wtd'!$B$7:$B$35208,0),1020)</f>
        <v>44</v>
      </c>
      <c r="Z13">
        <f>IF($F13="Ex",MATCH($C13&amp;$D13&amp;$E13&amp;$G13&amp;Z$6,'HVAC wtd'!$B$7:$B$35208,0),1020)</f>
        <v>60</v>
      </c>
      <c r="AA13">
        <f>IF($F13="Ex",MATCH($C13&amp;$D13&amp;$E13&amp;$G13&amp;AA$6,'HVAC wtd'!$B$7:$B$35208,0),1020)</f>
        <v>76</v>
      </c>
      <c r="AB13">
        <f>IF($F13="Ex",MATCH($C13&amp;$D13&amp;$E13&amp;$G13&amp;AB$6,'HVAC wtd'!$B$7:$B$35208,0),1020)</f>
        <v>92</v>
      </c>
      <c r="AC13">
        <f>IF($F13="Ex",MATCH($C13&amp;$D13&amp;$E13&amp;$G13&amp;AC$6,'HVAC wtd'!$B$7:$B$35208,0),1020)</f>
        <v>108</v>
      </c>
      <c r="AD13">
        <f>MATCH($C13&amp;$D13&amp;$E13&amp;$G13&amp;AD$6,'HVAC wtd'!$B$7:$B$35208,0)</f>
        <v>124</v>
      </c>
      <c r="AF13">
        <f>INDEX('HVAC wtd'!$I$7:$I$35208,W13)</f>
        <v>1.0752349388814735</v>
      </c>
      <c r="AG13">
        <f>INDEX('HVAC wtd'!$I$7:$I$35208,X13)</f>
        <v>1.0693907719711411</v>
      </c>
      <c r="AH13">
        <f>INDEX('HVAC wtd'!$I$7:$I$35208,Y13)</f>
        <v>1.0702089150577037</v>
      </c>
      <c r="AI13">
        <f>INDEX('HVAC wtd'!$I$7:$I$35208,Z13)</f>
        <v>1.0643682206576315</v>
      </c>
      <c r="AJ13">
        <f>INDEX('HVAC wtd'!$I$7:$I$35208,AA13)</f>
        <v>1.071148245452398</v>
      </c>
      <c r="AK13">
        <f>INDEX('HVAC wtd'!$I$7:$I$35208,AB13)</f>
        <v>1.0771752826180863</v>
      </c>
      <c r="AL13">
        <f>INDEX('HVAC wtd'!$I$7:$I$35208,AC13)</f>
        <v>1.0445202566994036</v>
      </c>
      <c r="AM13">
        <f>INDEX('HVAC wtd'!$I$7:$I$35208,AD13)</f>
        <v>1.0430211146217332</v>
      </c>
      <c r="AO13">
        <f>INDEX('HVAC wtd'!$J$7:$J$35208,W13)</f>
        <v>1.874427042180719</v>
      </c>
      <c r="AP13">
        <f>INDEX('HVAC wtd'!$J$7:$J$35208,X13)</f>
        <v>1.8713737938529869</v>
      </c>
      <c r="AQ13">
        <f>INDEX('HVAC wtd'!$J$7:$J$35208,Y13)</f>
        <v>1.8745894490066619</v>
      </c>
      <c r="AR13">
        <f>INDEX('HVAC wtd'!$J$7:$J$35208,Z13)</f>
        <v>1.8713737938529869</v>
      </c>
      <c r="AS13">
        <f>INDEX('HVAC wtd'!$J$7:$J$35208,AA13)</f>
        <v>1.7267180735870777</v>
      </c>
      <c r="AT13">
        <f>INDEX('HVAC wtd'!$J$7:$J$35208,AB13)</f>
        <v>1.727933321201772</v>
      </c>
      <c r="AU13">
        <f>INDEX('HVAC wtd'!$J$7:$J$35208,AC13)</f>
        <v>1.582346656961418</v>
      </c>
      <c r="AV13">
        <f>INDEX('HVAC wtd'!$J$7:$J$35208,AD13)</f>
        <v>1.5366533466489194</v>
      </c>
      <c r="AX13">
        <f>INDEX('HVAC wtd'!$K$7:$K$35208,W13)</f>
        <v>-2.2695334302898568E-2</v>
      </c>
      <c r="AY13">
        <f>INDEX('HVAC wtd'!$K$7:$K$35208,X13)</f>
        <v>-2.6562000969565229E-2</v>
      </c>
      <c r="AZ13">
        <f>INDEX('HVAC wtd'!$K$7:$K$35208,Y13)</f>
        <v>-2.4299759514888043E-2</v>
      </c>
      <c r="BA13">
        <f>INDEX('HVAC wtd'!$K$7:$K$35208,Z13)</f>
        <v>-2.2542183757312286E-2</v>
      </c>
      <c r="BB13">
        <f>INDEX('HVAC wtd'!$K$7:$K$35208,AA13)</f>
        <v>-2.1972063015789994E-2</v>
      </c>
      <c r="BC13">
        <f>INDEX('HVAC wtd'!$K$7:$K$35208,AB13)</f>
        <v>-2.1444790288517264E-2</v>
      </c>
      <c r="BD13">
        <f>INDEX('HVAC wtd'!$K$7:$K$35208,AC13)</f>
        <v>-2.1969696969696976E-2</v>
      </c>
      <c r="BE13">
        <f>INDEX('HVAC wtd'!$K$7:$K$35208,AD13)</f>
        <v>-2.126666666666667E-2</v>
      </c>
    </row>
    <row r="14" spans="1:57" x14ac:dyDescent="0.25">
      <c r="B14" t="str">
        <f t="shared" si="0"/>
        <v>CFLPGESFmExCZ13</v>
      </c>
      <c r="C14" t="s">
        <v>118</v>
      </c>
      <c r="D14" t="s">
        <v>129</v>
      </c>
      <c r="E14" t="s">
        <v>1649</v>
      </c>
      <c r="F14" t="s">
        <v>72</v>
      </c>
      <c r="G14" t="s">
        <v>112</v>
      </c>
      <c r="H14" t="s">
        <v>1662</v>
      </c>
      <c r="I14" s="28">
        <f t="shared" si="1"/>
        <v>1.1286952515439472</v>
      </c>
      <c r="J14" s="28">
        <f t="shared" si="2"/>
        <v>1.840917559202722</v>
      </c>
      <c r="K14" s="34">
        <f t="shared" si="3"/>
        <v>-2.3839260095396789E-2</v>
      </c>
      <c r="M14" s="36">
        <f>IF($F14="Ex",VLOOKUP($D14&amp;$E14&amp;$G14&amp;M$6,'Vint Wts'!$J$4:$Q$1904,8,FALSE),0)</f>
        <v>137126</v>
      </c>
      <c r="N14" s="36">
        <f>IF($F14="Ex",VLOOKUP($D14&amp;$E14&amp;$G14&amp;N$6,'Vint Wts'!$J$4:$Q$1904,8,FALSE),0)</f>
        <v>74574</v>
      </c>
      <c r="O14" s="36">
        <f>IF($F14="Ex",VLOOKUP($D14&amp;$E14&amp;$G14&amp;O$6,'Vint Wts'!$J$4:$Q$1904,8,FALSE),0)</f>
        <v>45095</v>
      </c>
      <c r="P14" s="36">
        <f>IF($F14="Ex",VLOOKUP($D14&amp;$E14&amp;$G14&amp;P$6,'Vint Wts'!$J$4:$Q$1904,8,FALSE),0)</f>
        <v>16912</v>
      </c>
      <c r="Q14" s="36">
        <f>IF($F14="Ex",VLOOKUP($D14&amp;$E14&amp;$G14&amp;Q$6,'Vint Wts'!$J$4:$Q$1904,8,FALSE),0)</f>
        <v>6951.2689781675954</v>
      </c>
      <c r="R14" s="36">
        <f>IF($F14="Ex",VLOOKUP($D14&amp;$E14&amp;$G14&amp;R$6,'Vint Wts'!$J$4:$Q$1904,8,FALSE),0)</f>
        <v>3332.9910990698477</v>
      </c>
      <c r="S14" s="36">
        <f>IF($F14="Ex",VLOOKUP($D14&amp;$E14&amp;$G14&amp;S$6,'Vint Wts'!$J$4:$Q$1904,8,FALSE),0)</f>
        <v>3877.9509517634947</v>
      </c>
      <c r="T14" s="36">
        <f>VLOOKUP($D14&amp;$E14&amp;$G14&amp;T$6,'Vint Wts'!$J$4:$Q$1904,8,FALSE)</f>
        <v>1356.2784905315609</v>
      </c>
      <c r="U14" s="36">
        <f t="shared" si="4"/>
        <v>289225.48951953248</v>
      </c>
      <c r="W14">
        <f>IF($F14="Ex",MATCH($C14&amp;$D14&amp;$E14&amp;$G14&amp;W$6,'HVAC wtd'!$B$7:$B$35208,0),1020)</f>
        <v>13</v>
      </c>
      <c r="X14">
        <f>IF($F14="Ex",MATCH($C14&amp;$D14&amp;$E14&amp;$G14&amp;X$6,'HVAC wtd'!$B$7:$B$35208,0),1020)</f>
        <v>29</v>
      </c>
      <c r="Y14">
        <f>IF($F14="Ex",MATCH($C14&amp;$D14&amp;$E14&amp;$G14&amp;Y$6,'HVAC wtd'!$B$7:$B$35208,0),1020)</f>
        <v>45</v>
      </c>
      <c r="Z14">
        <f>IF($F14="Ex",MATCH($C14&amp;$D14&amp;$E14&amp;$G14&amp;Z$6,'HVAC wtd'!$B$7:$B$35208,0),1020)</f>
        <v>61</v>
      </c>
      <c r="AA14">
        <f>IF($F14="Ex",MATCH($C14&amp;$D14&amp;$E14&amp;$G14&amp;AA$6,'HVAC wtd'!$B$7:$B$35208,0),1020)</f>
        <v>77</v>
      </c>
      <c r="AB14">
        <f>IF($F14="Ex",MATCH($C14&amp;$D14&amp;$E14&amp;$G14&amp;AB$6,'HVAC wtd'!$B$7:$B$35208,0),1020)</f>
        <v>93</v>
      </c>
      <c r="AC14">
        <f>IF($F14="Ex",MATCH($C14&amp;$D14&amp;$E14&amp;$G14&amp;AC$6,'HVAC wtd'!$B$7:$B$35208,0),1020)</f>
        <v>109</v>
      </c>
      <c r="AD14">
        <f>MATCH($C14&amp;$D14&amp;$E14&amp;$G14&amp;AD$6,'HVAC wtd'!$B$7:$B$35208,0)</f>
        <v>125</v>
      </c>
      <c r="AF14">
        <f>INDEX('HVAC wtd'!$I$7:$I$35208,W14)</f>
        <v>1.1296974028891205</v>
      </c>
      <c r="AG14">
        <f>INDEX('HVAC wtd'!$I$7:$I$35208,X14)</f>
        <v>1.1287081919232564</v>
      </c>
      <c r="AH14">
        <f>INDEX('HVAC wtd'!$I$7:$I$35208,Y14)</f>
        <v>1.132628614328963</v>
      </c>
      <c r="AI14">
        <f>INDEX('HVAC wtd'!$I$7:$I$35208,Z14)</f>
        <v>1.127679117363289</v>
      </c>
      <c r="AJ14">
        <f>INDEX('HVAC wtd'!$I$7:$I$35208,AA14)</f>
        <v>1.1176161616161617</v>
      </c>
      <c r="AK14">
        <f>INDEX('HVAC wtd'!$I$7:$I$35208,AB14)</f>
        <v>1.1180202020202021</v>
      </c>
      <c r="AL14">
        <f>INDEX('HVAC wtd'!$I$7:$I$35208,AC14)</f>
        <v>1.0941212121212121</v>
      </c>
      <c r="AM14">
        <f>INDEX('HVAC wtd'!$I$7:$I$35208,AD14)</f>
        <v>1.0904242424242425</v>
      </c>
      <c r="AO14">
        <f>INDEX('HVAC wtd'!$J$7:$J$35208,W14)</f>
        <v>1.890423312546762</v>
      </c>
      <c r="AP14">
        <f>INDEX('HVAC wtd'!$J$7:$J$35208,X14)</f>
        <v>1.8254345417285138</v>
      </c>
      <c r="AQ14">
        <f>INDEX('HVAC wtd'!$J$7:$J$35208,Y14)</f>
        <v>1.8673869767050331</v>
      </c>
      <c r="AR14">
        <f>INDEX('HVAC wtd'!$J$7:$J$35208,Z14)</f>
        <v>1.7529285605237488</v>
      </c>
      <c r="AS14">
        <f>INDEX('HVAC wtd'!$J$7:$J$35208,AA14)</f>
        <v>1.49150036954915</v>
      </c>
      <c r="AT14">
        <f>INDEX('HVAC wtd'!$J$7:$J$35208,AB14)</f>
        <v>1.515890613451589</v>
      </c>
      <c r="AU14">
        <f>INDEX('HVAC wtd'!$J$7:$J$35208,AC14)</f>
        <v>1.49150036954915</v>
      </c>
      <c r="AV14">
        <f>INDEX('HVAC wtd'!$J$7:$J$35208,AD14)</f>
        <v>1.4927322000492731</v>
      </c>
      <c r="AX14">
        <f>INDEX('HVAC wtd'!$K$7:$K$35208,W14)</f>
        <v>-2.3558784886909608E-2</v>
      </c>
      <c r="AY14">
        <f>INDEX('HVAC wtd'!$K$7:$K$35208,X14)</f>
        <v>-2.5323630379879811E-2</v>
      </c>
      <c r="AZ14">
        <f>INDEX('HVAC wtd'!$K$7:$K$35208,Y14)</f>
        <v>-2.3917569773819206E-2</v>
      </c>
      <c r="BA14">
        <f>INDEX('HVAC wtd'!$K$7:$K$35208,Z14)</f>
        <v>-2.2679997008121726E-2</v>
      </c>
      <c r="BB14">
        <f>INDEX('HVAC wtd'!$K$7:$K$35208,AA14)</f>
        <v>-2.056363636363636E-2</v>
      </c>
      <c r="BC14">
        <f>INDEX('HVAC wtd'!$K$7:$K$35208,AB14)</f>
        <v>-2.0212121212121213E-2</v>
      </c>
      <c r="BD14">
        <f>INDEX('HVAC wtd'!$K$7:$K$35208,AC14)</f>
        <v>-1.9860606060606061E-2</v>
      </c>
      <c r="BE14">
        <f>INDEX('HVAC wtd'!$K$7:$K$35208,AD14)</f>
        <v>-1.950909090909091E-2</v>
      </c>
    </row>
    <row r="15" spans="1:57" x14ac:dyDescent="0.25">
      <c r="B15" t="str">
        <f t="shared" si="0"/>
        <v>CFLPGESFmExCZ16</v>
      </c>
      <c r="C15" t="s">
        <v>118</v>
      </c>
      <c r="D15" t="s">
        <v>129</v>
      </c>
      <c r="E15" t="s">
        <v>1649</v>
      </c>
      <c r="F15" t="s">
        <v>72</v>
      </c>
      <c r="G15" t="s">
        <v>115</v>
      </c>
      <c r="H15" t="s">
        <v>1662</v>
      </c>
      <c r="I15" s="28">
        <f t="shared" si="1"/>
        <v>1.0173409172281376</v>
      </c>
      <c r="J15" s="28">
        <f t="shared" si="2"/>
        <v>1.4647046720844568</v>
      </c>
      <c r="K15" s="34">
        <f t="shared" si="3"/>
        <v>-2.687897960578654E-2</v>
      </c>
      <c r="M15" s="36">
        <f>IF($F15="Ex",VLOOKUP($D15&amp;$E15&amp;$G15&amp;M$6,'Vint Wts'!$J$4:$Q$1904,8,FALSE),0)</f>
        <v>26412</v>
      </c>
      <c r="N15" s="36">
        <f>IF($F15="Ex",VLOOKUP($D15&amp;$E15&amp;$G15&amp;N$6,'Vint Wts'!$J$4:$Q$1904,8,FALSE),0)</f>
        <v>19869</v>
      </c>
      <c r="O15" s="36">
        <f>IF($F15="Ex",VLOOKUP($D15&amp;$E15&amp;$G15&amp;O$6,'Vint Wts'!$J$4:$Q$1904,8,FALSE),0)</f>
        <v>6824</v>
      </c>
      <c r="P15" s="36">
        <f>IF($F15="Ex",VLOOKUP($D15&amp;$E15&amp;$G15&amp;P$6,'Vint Wts'!$J$4:$Q$1904,8,FALSE),0)</f>
        <v>498</v>
      </c>
      <c r="Q15" s="36">
        <f>IF($F15="Ex",VLOOKUP($D15&amp;$E15&amp;$G15&amp;Q$6,'Vint Wts'!$J$4:$Q$1904,8,FALSE),0)</f>
        <v>204.69086749807607</v>
      </c>
      <c r="R15" s="36">
        <f>IF($F15="Ex",VLOOKUP($D15&amp;$E15&amp;$G15&amp;R$6,'Vint Wts'!$J$4:$Q$1904,8,FALSE),0)</f>
        <v>98.145078484909192</v>
      </c>
      <c r="S15" s="36">
        <f>IF($F15="Ex",VLOOKUP($D15&amp;$E15&amp;$G15&amp;S$6,'Vint Wts'!$J$4:$Q$1904,8,FALSE),0)</f>
        <v>114.19226430807831</v>
      </c>
      <c r="T15" s="36">
        <f>VLOOKUP($D15&amp;$E15&amp;$G15&amp;T$6,'Vint Wts'!$J$4:$Q$1904,8,FALSE)</f>
        <v>39.937718086844683</v>
      </c>
      <c r="U15" s="36">
        <f t="shared" si="4"/>
        <v>54059.965928377904</v>
      </c>
      <c r="W15">
        <f>IF($F15="Ex",MATCH($C15&amp;$D15&amp;$E15&amp;$G15&amp;W$6,'HVAC wtd'!$B$7:$B$35208,0),1020)</f>
        <v>16</v>
      </c>
      <c r="X15">
        <f>IF($F15="Ex",MATCH($C15&amp;$D15&amp;$E15&amp;$G15&amp;X$6,'HVAC wtd'!$B$7:$B$35208,0),1020)</f>
        <v>32</v>
      </c>
      <c r="Y15">
        <f>IF($F15="Ex",MATCH($C15&amp;$D15&amp;$E15&amp;$G15&amp;Y$6,'HVAC wtd'!$B$7:$B$35208,0),1020)</f>
        <v>48</v>
      </c>
      <c r="Z15">
        <f>IF($F15="Ex",MATCH($C15&amp;$D15&amp;$E15&amp;$G15&amp;Z$6,'HVAC wtd'!$B$7:$B$35208,0),1020)</f>
        <v>64</v>
      </c>
      <c r="AA15">
        <f>IF($F15="Ex",MATCH($C15&amp;$D15&amp;$E15&amp;$G15&amp;AA$6,'HVAC wtd'!$B$7:$B$35208,0),1020)</f>
        <v>80</v>
      </c>
      <c r="AB15">
        <f>IF($F15="Ex",MATCH($C15&amp;$D15&amp;$E15&amp;$G15&amp;AB$6,'HVAC wtd'!$B$7:$B$35208,0),1020)</f>
        <v>96</v>
      </c>
      <c r="AC15">
        <f>IF($F15="Ex",MATCH($C15&amp;$D15&amp;$E15&amp;$G15&amp;AC$6,'HVAC wtd'!$B$7:$B$35208,0),1020)</f>
        <v>112</v>
      </c>
      <c r="AD15">
        <f>MATCH($C15&amp;$D15&amp;$E15&amp;$G15&amp;AD$6,'HVAC wtd'!$B$7:$B$35208,0)</f>
        <v>128</v>
      </c>
      <c r="AF15">
        <f>INDEX('HVAC wtd'!$I$7:$I$35208,W15)</f>
        <v>1.0222335248630134</v>
      </c>
      <c r="AG15">
        <f>INDEX('HVAC wtd'!$I$7:$I$35208,X15)</f>
        <v>1.0080675756739188</v>
      </c>
      <c r="AH15">
        <f>INDEX('HVAC wtd'!$I$7:$I$35208,Y15)</f>
        <v>1.0268863248708764</v>
      </c>
      <c r="AI15">
        <f>INDEX('HVAC wtd'!$I$7:$I$35208,Z15)</f>
        <v>1.0119381057067518</v>
      </c>
      <c r="AJ15">
        <f>INDEX('HVAC wtd'!$I$7:$I$35208,AA15)</f>
        <v>1.0049595959595958</v>
      </c>
      <c r="AK15">
        <f>INDEX('HVAC wtd'!$I$7:$I$35208,AB15)</f>
        <v>1.0085151515151516</v>
      </c>
      <c r="AL15">
        <f>INDEX('HVAC wtd'!$I$7:$I$35208,AC15)</f>
        <v>0.99119191919191896</v>
      </c>
      <c r="AM15">
        <f>INDEX('HVAC wtd'!$I$7:$I$35208,AD15)</f>
        <v>0.99149494949494932</v>
      </c>
      <c r="AO15">
        <f>INDEX('HVAC wtd'!$J$7:$J$35208,W15)</f>
        <v>1.4065935890715053</v>
      </c>
      <c r="AP15">
        <f>INDEX('HVAC wtd'!$J$7:$J$35208,X15)</f>
        <v>1.5297941390114458</v>
      </c>
      <c r="AQ15">
        <f>INDEX('HVAC wtd'!$J$7:$J$35208,Y15)</f>
        <v>1.5096211614767958</v>
      </c>
      <c r="AR15">
        <f>INDEX('HVAC wtd'!$J$7:$J$35208,Z15)</f>
        <v>1.4439069376210474</v>
      </c>
      <c r="AS15">
        <f>INDEX('HVAC wtd'!$J$7:$J$35208,AA15)</f>
        <v>1.3374999999999999</v>
      </c>
      <c r="AT15">
        <f>INDEX('HVAC wtd'!$J$7:$J$35208,AB15)</f>
        <v>1.35</v>
      </c>
      <c r="AU15">
        <f>INDEX('HVAC wtd'!$J$7:$J$35208,AC15)</f>
        <v>1.3525252525252522</v>
      </c>
      <c r="AV15">
        <f>INDEX('HVAC wtd'!$J$7:$J$35208,AD15)</f>
        <v>1.3525252525252522</v>
      </c>
      <c r="AX15">
        <f>INDEX('HVAC wtd'!$K$7:$K$35208,W15)</f>
        <v>-2.6172749929913752E-2</v>
      </c>
      <c r="AY15">
        <f>INDEX('HVAC wtd'!$K$7:$K$35208,X15)</f>
        <v>-2.9993030303030303E-2</v>
      </c>
      <c r="AZ15">
        <f>INDEX('HVAC wtd'!$K$7:$K$35208,Y15)</f>
        <v>-2.1346981025562935E-2</v>
      </c>
      <c r="BA15">
        <f>INDEX('HVAC wtd'!$K$7:$K$35208,Z15)</f>
        <v>-2.1090909090909098E-2</v>
      </c>
      <c r="BB15">
        <f>INDEX('HVAC wtd'!$K$7:$K$35208,AA15)</f>
        <v>-2.0387878787878785E-2</v>
      </c>
      <c r="BC15">
        <f>INDEX('HVAC wtd'!$K$7:$K$35208,AB15)</f>
        <v>-1.9596969696969696E-2</v>
      </c>
      <c r="BD15">
        <f>INDEX('HVAC wtd'!$K$7:$K$35208,AC15)</f>
        <v>-2.346363636363636E-2</v>
      </c>
      <c r="BE15">
        <f>INDEX('HVAC wtd'!$K$7:$K$35208,AD15)</f>
        <v>-2.3024242424242419E-2</v>
      </c>
    </row>
    <row r="16" spans="1:57" x14ac:dyDescent="0.25">
      <c r="B16" t="str">
        <f t="shared" si="0"/>
        <v>CFLPGESFmNewCZ01</v>
      </c>
      <c r="C16" t="s">
        <v>118</v>
      </c>
      <c r="D16" t="s">
        <v>129</v>
      </c>
      <c r="E16" t="s">
        <v>1649</v>
      </c>
      <c r="F16" t="s">
        <v>75</v>
      </c>
      <c r="G16" t="s">
        <v>48</v>
      </c>
      <c r="H16" t="s">
        <v>1662</v>
      </c>
      <c r="I16" s="28">
        <f t="shared" si="1"/>
        <v>0.97080808080808101</v>
      </c>
      <c r="J16" s="28">
        <f t="shared" si="2"/>
        <v>1</v>
      </c>
      <c r="K16" s="34">
        <f t="shared" si="3"/>
        <v>-2.530909090909091E-2</v>
      </c>
      <c r="M16" s="36">
        <f>IF($F16="Ex",VLOOKUP($D16&amp;$E16&amp;$G16&amp;M$6,'Vint Wts'!$J$4:$Q$1904,8,FALSE),0)</f>
        <v>0</v>
      </c>
      <c r="N16" s="36">
        <f>IF($F16="Ex",VLOOKUP($D16&amp;$E16&amp;$G16&amp;N$6,'Vint Wts'!$J$4:$Q$1904,8,FALSE),0)</f>
        <v>0</v>
      </c>
      <c r="O16" s="36">
        <f>IF($F16="Ex",VLOOKUP($D16&amp;$E16&amp;$G16&amp;O$6,'Vint Wts'!$J$4:$Q$1904,8,FALSE),0)</f>
        <v>0</v>
      </c>
      <c r="P16" s="36">
        <f>IF($F16="Ex",VLOOKUP($D16&amp;$E16&amp;$G16&amp;P$6,'Vint Wts'!$J$4:$Q$1904,8,FALSE),0)</f>
        <v>0</v>
      </c>
      <c r="Q16" s="36">
        <f>IF($F16="Ex",VLOOKUP($D16&amp;$E16&amp;$G16&amp;Q$6,'Vint Wts'!$J$4:$Q$1904,8,FALSE),0)</f>
        <v>0</v>
      </c>
      <c r="R16" s="36">
        <f>IF($F16="Ex",VLOOKUP($D16&amp;$E16&amp;$G16&amp;R$6,'Vint Wts'!$J$4:$Q$1904,8,FALSE),0)</f>
        <v>0</v>
      </c>
      <c r="S16" s="36">
        <f>IF($F16="Ex",VLOOKUP($D16&amp;$E16&amp;$G16&amp;S$6,'Vint Wts'!$J$4:$Q$1904,8,FALSE),0)</f>
        <v>0</v>
      </c>
      <c r="T16" s="36">
        <f>VLOOKUP($D16&amp;$E16&amp;$G16&amp;T$6,'Vint Wts'!$J$4:$Q$1904,8,FALSE)</f>
        <v>358.87808923419669</v>
      </c>
      <c r="U16" s="36">
        <f t="shared" si="4"/>
        <v>358.87808923419669</v>
      </c>
      <c r="W16">
        <f>IF($F16="Ex",MATCH($C16&amp;$D16&amp;$E16&amp;$G16&amp;W$6,'HVAC wtd'!$B$7:$B$35208,0),1020)</f>
        <v>1020</v>
      </c>
      <c r="X16">
        <f>IF($F16="Ex",MATCH($C16&amp;$D16&amp;$E16&amp;$G16&amp;X$6,'HVAC wtd'!$B$7:$B$35208,0),1020)</f>
        <v>1020</v>
      </c>
      <c r="Y16">
        <f>IF($F16="Ex",MATCH($C16&amp;$D16&amp;$E16&amp;$G16&amp;Y$6,'HVAC wtd'!$B$7:$B$35208,0),1020)</f>
        <v>1020</v>
      </c>
      <c r="Z16">
        <f>IF($F16="Ex",MATCH($C16&amp;$D16&amp;$E16&amp;$G16&amp;Z$6,'HVAC wtd'!$B$7:$B$35208,0),1020)</f>
        <v>1020</v>
      </c>
      <c r="AA16">
        <f>IF($F16="Ex",MATCH($C16&amp;$D16&amp;$E16&amp;$G16&amp;AA$6,'HVAC wtd'!$B$7:$B$35208,0),1020)</f>
        <v>1020</v>
      </c>
      <c r="AB16">
        <f>IF($F16="Ex",MATCH($C16&amp;$D16&amp;$E16&amp;$G16&amp;AB$6,'HVAC wtd'!$B$7:$B$35208,0),1020)</f>
        <v>1020</v>
      </c>
      <c r="AC16">
        <f>IF($F16="Ex",MATCH($C16&amp;$D16&amp;$E16&amp;$G16&amp;AC$6,'HVAC wtd'!$B$7:$B$35208,0),1020)</f>
        <v>1020</v>
      </c>
      <c r="AD16">
        <f>MATCH($C16&amp;$D16&amp;$E16&amp;$G16&amp;AD$6,'HVAC wtd'!$B$7:$B$35208,0)</f>
        <v>113</v>
      </c>
      <c r="AF16">
        <f>INDEX('HVAC wtd'!$I$7:$I$35208,W16)</f>
        <v>0</v>
      </c>
      <c r="AG16">
        <f>INDEX('HVAC wtd'!$I$7:$I$35208,X16)</f>
        <v>0</v>
      </c>
      <c r="AH16">
        <f>INDEX('HVAC wtd'!$I$7:$I$35208,Y16)</f>
        <v>0</v>
      </c>
      <c r="AI16">
        <f>INDEX('HVAC wtd'!$I$7:$I$35208,Z16)</f>
        <v>0</v>
      </c>
      <c r="AJ16">
        <f>INDEX('HVAC wtd'!$I$7:$I$35208,AA16)</f>
        <v>0</v>
      </c>
      <c r="AK16">
        <f>INDEX('HVAC wtd'!$I$7:$I$35208,AB16)</f>
        <v>0</v>
      </c>
      <c r="AL16">
        <f>INDEX('HVAC wtd'!$I$7:$I$35208,AC16)</f>
        <v>0</v>
      </c>
      <c r="AM16">
        <f>INDEX('HVAC wtd'!$I$7:$I$35208,AD16)</f>
        <v>0.9708080808080809</v>
      </c>
      <c r="AO16">
        <f>INDEX('HVAC wtd'!$J$7:$J$35208,W16)</f>
        <v>0</v>
      </c>
      <c r="AP16">
        <f>INDEX('HVAC wtd'!$J$7:$J$35208,X16)</f>
        <v>0</v>
      </c>
      <c r="AQ16">
        <f>INDEX('HVAC wtd'!$J$7:$J$35208,Y16)</f>
        <v>0</v>
      </c>
      <c r="AR16">
        <f>INDEX('HVAC wtd'!$J$7:$J$35208,Z16)</f>
        <v>0</v>
      </c>
      <c r="AS16">
        <f>INDEX('HVAC wtd'!$J$7:$J$35208,AA16)</f>
        <v>0</v>
      </c>
      <c r="AT16">
        <f>INDEX('HVAC wtd'!$J$7:$J$35208,AB16)</f>
        <v>0</v>
      </c>
      <c r="AU16">
        <f>INDEX('HVAC wtd'!$J$7:$J$35208,AC16)</f>
        <v>0</v>
      </c>
      <c r="AV16">
        <f>INDEX('HVAC wtd'!$J$7:$J$35208,AD16)</f>
        <v>1</v>
      </c>
      <c r="AX16">
        <f>INDEX('HVAC wtd'!$K$7:$K$35208,W16)</f>
        <v>0</v>
      </c>
      <c r="AY16">
        <f>INDEX('HVAC wtd'!$K$7:$K$35208,X16)</f>
        <v>0</v>
      </c>
      <c r="AZ16">
        <f>INDEX('HVAC wtd'!$K$7:$K$35208,Y16)</f>
        <v>0</v>
      </c>
      <c r="BA16">
        <f>INDEX('HVAC wtd'!$K$7:$K$35208,Z16)</f>
        <v>0</v>
      </c>
      <c r="BB16">
        <f>INDEX('HVAC wtd'!$K$7:$K$35208,AA16)</f>
        <v>0</v>
      </c>
      <c r="BC16">
        <f>INDEX('HVAC wtd'!$K$7:$K$35208,AB16)</f>
        <v>0</v>
      </c>
      <c r="BD16">
        <f>INDEX('HVAC wtd'!$K$7:$K$35208,AC16)</f>
        <v>0</v>
      </c>
      <c r="BE16">
        <f>INDEX('HVAC wtd'!$K$7:$K$35208,AD16)</f>
        <v>-2.530909090909091E-2</v>
      </c>
    </row>
    <row r="17" spans="2:57" x14ac:dyDescent="0.25">
      <c r="B17" t="str">
        <f t="shared" si="0"/>
        <v>CFLPGESFmNewCZ02</v>
      </c>
      <c r="C17" t="s">
        <v>118</v>
      </c>
      <c r="D17" t="s">
        <v>129</v>
      </c>
      <c r="E17" t="s">
        <v>1649</v>
      </c>
      <c r="F17" t="s">
        <v>75</v>
      </c>
      <c r="G17" t="s">
        <v>101</v>
      </c>
      <c r="H17" t="s">
        <v>1662</v>
      </c>
      <c r="I17" s="28">
        <f t="shared" si="1"/>
        <v>1.0233482458170877</v>
      </c>
      <c r="J17" s="28">
        <f t="shared" si="2"/>
        <v>1.8086604226343168</v>
      </c>
      <c r="K17" s="34">
        <f t="shared" si="3"/>
        <v>-2.7769696969696972E-2</v>
      </c>
      <c r="M17" s="36">
        <f>IF($F17="Ex",VLOOKUP($D17&amp;$E17&amp;$G17&amp;M$6,'Vint Wts'!$J$4:$Q$1904,8,FALSE),0)</f>
        <v>0</v>
      </c>
      <c r="N17" s="36">
        <f>IF($F17="Ex",VLOOKUP($D17&amp;$E17&amp;$G17&amp;N$6,'Vint Wts'!$J$4:$Q$1904,8,FALSE),0)</f>
        <v>0</v>
      </c>
      <c r="O17" s="36">
        <f>IF($F17="Ex",VLOOKUP($D17&amp;$E17&amp;$G17&amp;O$6,'Vint Wts'!$J$4:$Q$1904,8,FALSE),0)</f>
        <v>0</v>
      </c>
      <c r="P17" s="36">
        <f>IF($F17="Ex",VLOOKUP($D17&amp;$E17&amp;$G17&amp;P$6,'Vint Wts'!$J$4:$Q$1904,8,FALSE),0)</f>
        <v>0</v>
      </c>
      <c r="Q17" s="36">
        <f>IF($F17="Ex",VLOOKUP($D17&amp;$E17&amp;$G17&amp;Q$6,'Vint Wts'!$J$4:$Q$1904,8,FALSE),0)</f>
        <v>0</v>
      </c>
      <c r="R17" s="36">
        <f>IF($F17="Ex",VLOOKUP($D17&amp;$E17&amp;$G17&amp;R$6,'Vint Wts'!$J$4:$Q$1904,8,FALSE),0)</f>
        <v>0</v>
      </c>
      <c r="S17" s="36">
        <f>IF($F17="Ex",VLOOKUP($D17&amp;$E17&amp;$G17&amp;S$6,'Vint Wts'!$J$4:$Q$1904,8,FALSE),0)</f>
        <v>0</v>
      </c>
      <c r="T17" s="36">
        <f>VLOOKUP($D17&amp;$E17&amp;$G17&amp;T$6,'Vint Wts'!$J$4:$Q$1904,8,FALSE)</f>
        <v>353.98611974966354</v>
      </c>
      <c r="U17" s="36">
        <f t="shared" si="4"/>
        <v>353.98611974966354</v>
      </c>
      <c r="W17">
        <f>IF($F17="Ex",MATCH($C17&amp;$D17&amp;$E17&amp;$G17&amp;W$6,'HVAC wtd'!$B$7:$B$35208,0),1020)</f>
        <v>1020</v>
      </c>
      <c r="X17">
        <f>IF($F17="Ex",MATCH($C17&amp;$D17&amp;$E17&amp;$G17&amp;X$6,'HVAC wtd'!$B$7:$B$35208,0),1020)</f>
        <v>1020</v>
      </c>
      <c r="Y17">
        <f>IF($F17="Ex",MATCH($C17&amp;$D17&amp;$E17&amp;$G17&amp;Y$6,'HVAC wtd'!$B$7:$B$35208,0),1020)</f>
        <v>1020</v>
      </c>
      <c r="Z17">
        <f>IF($F17="Ex",MATCH($C17&amp;$D17&amp;$E17&amp;$G17&amp;Z$6,'HVAC wtd'!$B$7:$B$35208,0),1020)</f>
        <v>1020</v>
      </c>
      <c r="AA17">
        <f>IF($F17="Ex",MATCH($C17&amp;$D17&amp;$E17&amp;$G17&amp;AA$6,'HVAC wtd'!$B$7:$B$35208,0),1020)</f>
        <v>1020</v>
      </c>
      <c r="AB17">
        <f>IF($F17="Ex",MATCH($C17&amp;$D17&amp;$E17&amp;$G17&amp;AB$6,'HVAC wtd'!$B$7:$B$35208,0),1020)</f>
        <v>1020</v>
      </c>
      <c r="AC17">
        <f>IF($F17="Ex",MATCH($C17&amp;$D17&amp;$E17&amp;$G17&amp;AC$6,'HVAC wtd'!$B$7:$B$35208,0),1020)</f>
        <v>1020</v>
      </c>
      <c r="AD17">
        <f>MATCH($C17&amp;$D17&amp;$E17&amp;$G17&amp;AD$6,'HVAC wtd'!$B$7:$B$35208,0)</f>
        <v>114</v>
      </c>
      <c r="AF17">
        <f>INDEX('HVAC wtd'!$I$7:$I$35208,W17)</f>
        <v>0</v>
      </c>
      <c r="AG17">
        <f>INDEX('HVAC wtd'!$I$7:$I$35208,X17)</f>
        <v>0</v>
      </c>
      <c r="AH17">
        <f>INDEX('HVAC wtd'!$I$7:$I$35208,Y17)</f>
        <v>0</v>
      </c>
      <c r="AI17">
        <f>INDEX('HVAC wtd'!$I$7:$I$35208,Z17)</f>
        <v>0</v>
      </c>
      <c r="AJ17">
        <f>INDEX('HVAC wtd'!$I$7:$I$35208,AA17)</f>
        <v>0</v>
      </c>
      <c r="AK17">
        <f>INDEX('HVAC wtd'!$I$7:$I$35208,AB17)</f>
        <v>0</v>
      </c>
      <c r="AL17">
        <f>INDEX('HVAC wtd'!$I$7:$I$35208,AC17)</f>
        <v>0</v>
      </c>
      <c r="AM17">
        <f>INDEX('HVAC wtd'!$I$7:$I$35208,AD17)</f>
        <v>1.0233482458170877</v>
      </c>
      <c r="AO17">
        <f>INDEX('HVAC wtd'!$J$7:$J$35208,W17)</f>
        <v>0</v>
      </c>
      <c r="AP17">
        <f>INDEX('HVAC wtd'!$J$7:$J$35208,X17)</f>
        <v>0</v>
      </c>
      <c r="AQ17">
        <f>INDEX('HVAC wtd'!$J$7:$J$35208,Y17)</f>
        <v>0</v>
      </c>
      <c r="AR17">
        <f>INDEX('HVAC wtd'!$J$7:$J$35208,Z17)</f>
        <v>0</v>
      </c>
      <c r="AS17">
        <f>INDEX('HVAC wtd'!$J$7:$J$35208,AA17)</f>
        <v>0</v>
      </c>
      <c r="AT17">
        <f>INDEX('HVAC wtd'!$J$7:$J$35208,AB17)</f>
        <v>0</v>
      </c>
      <c r="AU17">
        <f>INDEX('HVAC wtd'!$J$7:$J$35208,AC17)</f>
        <v>0</v>
      </c>
      <c r="AV17">
        <f>INDEX('HVAC wtd'!$J$7:$J$35208,AD17)</f>
        <v>1.8086604226343168</v>
      </c>
      <c r="AX17">
        <f>INDEX('HVAC wtd'!$K$7:$K$35208,W17)</f>
        <v>0</v>
      </c>
      <c r="AY17">
        <f>INDEX('HVAC wtd'!$K$7:$K$35208,X17)</f>
        <v>0</v>
      </c>
      <c r="AZ17">
        <f>INDEX('HVAC wtd'!$K$7:$K$35208,Y17)</f>
        <v>0</v>
      </c>
      <c r="BA17">
        <f>INDEX('HVAC wtd'!$K$7:$K$35208,Z17)</f>
        <v>0</v>
      </c>
      <c r="BB17">
        <f>INDEX('HVAC wtd'!$K$7:$K$35208,AA17)</f>
        <v>0</v>
      </c>
      <c r="BC17">
        <f>INDEX('HVAC wtd'!$K$7:$K$35208,AB17)</f>
        <v>0</v>
      </c>
      <c r="BD17">
        <f>INDEX('HVAC wtd'!$K$7:$K$35208,AC17)</f>
        <v>0</v>
      </c>
      <c r="BE17">
        <f>INDEX('HVAC wtd'!$K$7:$K$35208,AD17)</f>
        <v>-2.7769696969696969E-2</v>
      </c>
    </row>
    <row r="18" spans="2:57" x14ac:dyDescent="0.25">
      <c r="B18" t="str">
        <f t="shared" si="0"/>
        <v>CFLPGESFmNewCZ03</v>
      </c>
      <c r="C18" t="s">
        <v>118</v>
      </c>
      <c r="D18" t="s">
        <v>129</v>
      </c>
      <c r="E18" t="s">
        <v>1649</v>
      </c>
      <c r="F18" t="s">
        <v>75</v>
      </c>
      <c r="G18" t="s">
        <v>102</v>
      </c>
      <c r="H18" t="s">
        <v>1662</v>
      </c>
      <c r="I18" s="28">
        <f t="shared" si="1"/>
        <v>0.98156320281894682</v>
      </c>
      <c r="J18" s="28">
        <f t="shared" si="2"/>
        <v>1.1932830258318967</v>
      </c>
      <c r="K18" s="34">
        <f t="shared" si="3"/>
        <v>-2.2848484848484847E-2</v>
      </c>
      <c r="M18" s="36">
        <f>IF($F18="Ex",VLOOKUP($D18&amp;$E18&amp;$G18&amp;M$6,'Vint Wts'!$J$4:$Q$1904,8,FALSE),0)</f>
        <v>0</v>
      </c>
      <c r="N18" s="36">
        <f>IF($F18="Ex",VLOOKUP($D18&amp;$E18&amp;$G18&amp;N$6,'Vint Wts'!$J$4:$Q$1904,8,FALSE),0)</f>
        <v>0</v>
      </c>
      <c r="O18" s="36">
        <f>IF($F18="Ex",VLOOKUP($D18&amp;$E18&amp;$G18&amp;O$6,'Vint Wts'!$J$4:$Q$1904,8,FALSE),0)</f>
        <v>0</v>
      </c>
      <c r="P18" s="36">
        <f>IF($F18="Ex",VLOOKUP($D18&amp;$E18&amp;$G18&amp;P$6,'Vint Wts'!$J$4:$Q$1904,8,FALSE),0)</f>
        <v>0</v>
      </c>
      <c r="Q18" s="36">
        <f>IF($F18="Ex",VLOOKUP($D18&amp;$E18&amp;$G18&amp;Q$6,'Vint Wts'!$J$4:$Q$1904,8,FALSE),0)</f>
        <v>0</v>
      </c>
      <c r="R18" s="36">
        <f>IF($F18="Ex",VLOOKUP($D18&amp;$E18&amp;$G18&amp;R$6,'Vint Wts'!$J$4:$Q$1904,8,FALSE),0)</f>
        <v>0</v>
      </c>
      <c r="S18" s="36">
        <f>IF($F18="Ex",VLOOKUP($D18&amp;$E18&amp;$G18&amp;S$6,'Vint Wts'!$J$4:$Q$1904,8,FALSE),0)</f>
        <v>0</v>
      </c>
      <c r="T18" s="36">
        <f>VLOOKUP($D18&amp;$E18&amp;$G18&amp;T$6,'Vint Wts'!$J$4:$Q$1904,8,FALSE)</f>
        <v>1072.7046528707519</v>
      </c>
      <c r="U18" s="36">
        <f t="shared" si="4"/>
        <v>1072.7046528707519</v>
      </c>
      <c r="W18">
        <f>IF($F18="Ex",MATCH($C18&amp;$D18&amp;$E18&amp;$G18&amp;W$6,'HVAC wtd'!$B$7:$B$35208,0),1020)</f>
        <v>1020</v>
      </c>
      <c r="X18">
        <f>IF($F18="Ex",MATCH($C18&amp;$D18&amp;$E18&amp;$G18&amp;X$6,'HVAC wtd'!$B$7:$B$35208,0),1020)</f>
        <v>1020</v>
      </c>
      <c r="Y18">
        <f>IF($F18="Ex",MATCH($C18&amp;$D18&amp;$E18&amp;$G18&amp;Y$6,'HVAC wtd'!$B$7:$B$35208,0),1020)</f>
        <v>1020</v>
      </c>
      <c r="Z18">
        <f>IF($F18="Ex",MATCH($C18&amp;$D18&amp;$E18&amp;$G18&amp;Z$6,'HVAC wtd'!$B$7:$B$35208,0),1020)</f>
        <v>1020</v>
      </c>
      <c r="AA18">
        <f>IF($F18="Ex",MATCH($C18&amp;$D18&amp;$E18&amp;$G18&amp;AA$6,'HVAC wtd'!$B$7:$B$35208,0),1020)</f>
        <v>1020</v>
      </c>
      <c r="AB18">
        <f>IF($F18="Ex",MATCH($C18&amp;$D18&amp;$E18&amp;$G18&amp;AB$6,'HVAC wtd'!$B$7:$B$35208,0),1020)</f>
        <v>1020</v>
      </c>
      <c r="AC18">
        <f>IF($F18="Ex",MATCH($C18&amp;$D18&amp;$E18&amp;$G18&amp;AC$6,'HVAC wtd'!$B$7:$B$35208,0),1020)</f>
        <v>1020</v>
      </c>
      <c r="AD18">
        <f>MATCH($C18&amp;$D18&amp;$E18&amp;$G18&amp;AD$6,'HVAC wtd'!$B$7:$B$35208,0)</f>
        <v>115</v>
      </c>
      <c r="AF18">
        <f>INDEX('HVAC wtd'!$I$7:$I$35208,W18)</f>
        <v>0</v>
      </c>
      <c r="AG18">
        <f>INDEX('HVAC wtd'!$I$7:$I$35208,X18)</f>
        <v>0</v>
      </c>
      <c r="AH18">
        <f>INDEX('HVAC wtd'!$I$7:$I$35208,Y18)</f>
        <v>0</v>
      </c>
      <c r="AI18">
        <f>INDEX('HVAC wtd'!$I$7:$I$35208,Z18)</f>
        <v>0</v>
      </c>
      <c r="AJ18">
        <f>INDEX('HVAC wtd'!$I$7:$I$35208,AA18)</f>
        <v>0</v>
      </c>
      <c r="AK18">
        <f>INDEX('HVAC wtd'!$I$7:$I$35208,AB18)</f>
        <v>0</v>
      </c>
      <c r="AL18">
        <f>INDEX('HVAC wtd'!$I$7:$I$35208,AC18)</f>
        <v>0</v>
      </c>
      <c r="AM18">
        <f>INDEX('HVAC wtd'!$I$7:$I$35208,AD18)</f>
        <v>0.98156320281894682</v>
      </c>
      <c r="AO18">
        <f>INDEX('HVAC wtd'!$J$7:$J$35208,W18)</f>
        <v>0</v>
      </c>
      <c r="AP18">
        <f>INDEX('HVAC wtd'!$J$7:$J$35208,X18)</f>
        <v>0</v>
      </c>
      <c r="AQ18">
        <f>INDEX('HVAC wtd'!$J$7:$J$35208,Y18)</f>
        <v>0</v>
      </c>
      <c r="AR18">
        <f>INDEX('HVAC wtd'!$J$7:$J$35208,Z18)</f>
        <v>0</v>
      </c>
      <c r="AS18">
        <f>INDEX('HVAC wtd'!$J$7:$J$35208,AA18)</f>
        <v>0</v>
      </c>
      <c r="AT18">
        <f>INDEX('HVAC wtd'!$J$7:$J$35208,AB18)</f>
        <v>0</v>
      </c>
      <c r="AU18">
        <f>INDEX('HVAC wtd'!$J$7:$J$35208,AC18)</f>
        <v>0</v>
      </c>
      <c r="AV18">
        <f>INDEX('HVAC wtd'!$J$7:$J$35208,AD18)</f>
        <v>1.1932830258318967</v>
      </c>
      <c r="AX18">
        <f>INDEX('HVAC wtd'!$K$7:$K$35208,W18)</f>
        <v>0</v>
      </c>
      <c r="AY18">
        <f>INDEX('HVAC wtd'!$K$7:$K$35208,X18)</f>
        <v>0</v>
      </c>
      <c r="AZ18">
        <f>INDEX('HVAC wtd'!$K$7:$K$35208,Y18)</f>
        <v>0</v>
      </c>
      <c r="BA18">
        <f>INDEX('HVAC wtd'!$K$7:$K$35208,Z18)</f>
        <v>0</v>
      </c>
      <c r="BB18">
        <f>INDEX('HVAC wtd'!$K$7:$K$35208,AA18)</f>
        <v>0</v>
      </c>
      <c r="BC18">
        <f>INDEX('HVAC wtd'!$K$7:$K$35208,AB18)</f>
        <v>0</v>
      </c>
      <c r="BD18">
        <f>INDEX('HVAC wtd'!$K$7:$K$35208,AC18)</f>
        <v>0</v>
      </c>
      <c r="BE18">
        <f>INDEX('HVAC wtd'!$K$7:$K$35208,AD18)</f>
        <v>-2.2848484848484847E-2</v>
      </c>
    </row>
    <row r="19" spans="2:57" x14ac:dyDescent="0.25">
      <c r="B19" t="str">
        <f t="shared" si="0"/>
        <v>CFLPGESFmNewCZ04</v>
      </c>
      <c r="C19" t="s">
        <v>118</v>
      </c>
      <c r="D19" t="s">
        <v>129</v>
      </c>
      <c r="E19" t="s">
        <v>1649</v>
      </c>
      <c r="F19" t="s">
        <v>75</v>
      </c>
      <c r="G19" t="s">
        <v>103</v>
      </c>
      <c r="H19" t="s">
        <v>1662</v>
      </c>
      <c r="I19" s="28">
        <f t="shared" si="1"/>
        <v>1.0461250180600377</v>
      </c>
      <c r="J19" s="28">
        <f t="shared" si="2"/>
        <v>1.7693896965206846</v>
      </c>
      <c r="K19" s="34">
        <f t="shared" si="3"/>
        <v>-2.355151515151515E-2</v>
      </c>
      <c r="M19" s="36">
        <f>IF($F19="Ex",VLOOKUP($D19&amp;$E19&amp;$G19&amp;M$6,'Vint Wts'!$J$4:$Q$1904,8,FALSE),0)</f>
        <v>0</v>
      </c>
      <c r="N19" s="36">
        <f>IF($F19="Ex",VLOOKUP($D19&amp;$E19&amp;$G19&amp;N$6,'Vint Wts'!$J$4:$Q$1904,8,FALSE),0)</f>
        <v>0</v>
      </c>
      <c r="O19" s="36">
        <f>IF($F19="Ex",VLOOKUP($D19&amp;$E19&amp;$G19&amp;O$6,'Vint Wts'!$J$4:$Q$1904,8,FALSE),0)</f>
        <v>0</v>
      </c>
      <c r="P19" s="36">
        <f>IF($F19="Ex",VLOOKUP($D19&amp;$E19&amp;$G19&amp;P$6,'Vint Wts'!$J$4:$Q$1904,8,FALSE),0)</f>
        <v>0</v>
      </c>
      <c r="Q19" s="36">
        <f>IF($F19="Ex",VLOOKUP($D19&amp;$E19&amp;$G19&amp;Q$6,'Vint Wts'!$J$4:$Q$1904,8,FALSE),0)</f>
        <v>0</v>
      </c>
      <c r="R19" s="36">
        <f>IF($F19="Ex",VLOOKUP($D19&amp;$E19&amp;$G19&amp;R$6,'Vint Wts'!$J$4:$Q$1904,8,FALSE),0)</f>
        <v>0</v>
      </c>
      <c r="S19" s="36">
        <f>IF($F19="Ex",VLOOKUP($D19&amp;$E19&amp;$G19&amp;S$6,'Vint Wts'!$J$4:$Q$1904,8,FALSE),0)</f>
        <v>0</v>
      </c>
      <c r="T19" s="36">
        <f>VLOOKUP($D19&amp;$E19&amp;$G19&amp;T$6,'Vint Wts'!$J$4:$Q$1904,8,FALSE)</f>
        <v>978.95527045404231</v>
      </c>
      <c r="U19" s="36">
        <f t="shared" si="4"/>
        <v>978.95527045404231</v>
      </c>
      <c r="W19">
        <f>IF($F19="Ex",MATCH($C19&amp;$D19&amp;$E19&amp;$G19&amp;W$6,'HVAC wtd'!$B$7:$B$35208,0),1020)</f>
        <v>1020</v>
      </c>
      <c r="X19">
        <f>IF($F19="Ex",MATCH($C19&amp;$D19&amp;$E19&amp;$G19&amp;X$6,'HVAC wtd'!$B$7:$B$35208,0),1020)</f>
        <v>1020</v>
      </c>
      <c r="Y19">
        <f>IF($F19="Ex",MATCH($C19&amp;$D19&amp;$E19&amp;$G19&amp;Y$6,'HVAC wtd'!$B$7:$B$35208,0),1020)</f>
        <v>1020</v>
      </c>
      <c r="Z19">
        <f>IF($F19="Ex",MATCH($C19&amp;$D19&amp;$E19&amp;$G19&amp;Z$6,'HVAC wtd'!$B$7:$B$35208,0),1020)</f>
        <v>1020</v>
      </c>
      <c r="AA19">
        <f>IF($F19="Ex",MATCH($C19&amp;$D19&amp;$E19&amp;$G19&amp;AA$6,'HVAC wtd'!$B$7:$B$35208,0),1020)</f>
        <v>1020</v>
      </c>
      <c r="AB19">
        <f>IF($F19="Ex",MATCH($C19&amp;$D19&amp;$E19&amp;$G19&amp;AB$6,'HVAC wtd'!$B$7:$B$35208,0),1020)</f>
        <v>1020</v>
      </c>
      <c r="AC19">
        <f>IF($F19="Ex",MATCH($C19&amp;$D19&amp;$E19&amp;$G19&amp;AC$6,'HVAC wtd'!$B$7:$B$35208,0),1020)</f>
        <v>1020</v>
      </c>
      <c r="AD19">
        <f>MATCH($C19&amp;$D19&amp;$E19&amp;$G19&amp;AD$6,'HVAC wtd'!$B$7:$B$35208,0)</f>
        <v>116</v>
      </c>
      <c r="AF19">
        <f>INDEX('HVAC wtd'!$I$7:$I$35208,W19)</f>
        <v>0</v>
      </c>
      <c r="AG19">
        <f>INDEX('HVAC wtd'!$I$7:$I$35208,X19)</f>
        <v>0</v>
      </c>
      <c r="AH19">
        <f>INDEX('HVAC wtd'!$I$7:$I$35208,Y19)</f>
        <v>0</v>
      </c>
      <c r="AI19">
        <f>INDEX('HVAC wtd'!$I$7:$I$35208,Z19)</f>
        <v>0</v>
      </c>
      <c r="AJ19">
        <f>INDEX('HVAC wtd'!$I$7:$I$35208,AA19)</f>
        <v>0</v>
      </c>
      <c r="AK19">
        <f>INDEX('HVAC wtd'!$I$7:$I$35208,AB19)</f>
        <v>0</v>
      </c>
      <c r="AL19">
        <f>INDEX('HVAC wtd'!$I$7:$I$35208,AC19)</f>
        <v>0</v>
      </c>
      <c r="AM19">
        <f>INDEX('HVAC wtd'!$I$7:$I$35208,AD19)</f>
        <v>1.0461250180600377</v>
      </c>
      <c r="AO19">
        <f>INDEX('HVAC wtd'!$J$7:$J$35208,W19)</f>
        <v>0</v>
      </c>
      <c r="AP19">
        <f>INDEX('HVAC wtd'!$J$7:$J$35208,X19)</f>
        <v>0</v>
      </c>
      <c r="AQ19">
        <f>INDEX('HVAC wtd'!$J$7:$J$35208,Y19)</f>
        <v>0</v>
      </c>
      <c r="AR19">
        <f>INDEX('HVAC wtd'!$J$7:$J$35208,Z19)</f>
        <v>0</v>
      </c>
      <c r="AS19">
        <f>INDEX('HVAC wtd'!$J$7:$J$35208,AA19)</f>
        <v>0</v>
      </c>
      <c r="AT19">
        <f>INDEX('HVAC wtd'!$J$7:$J$35208,AB19)</f>
        <v>0</v>
      </c>
      <c r="AU19">
        <f>INDEX('HVAC wtd'!$J$7:$J$35208,AC19)</f>
        <v>0</v>
      </c>
      <c r="AV19">
        <f>INDEX('HVAC wtd'!$J$7:$J$35208,AD19)</f>
        <v>1.7693896965206846</v>
      </c>
      <c r="AX19">
        <f>INDEX('HVAC wtd'!$K$7:$K$35208,W19)</f>
        <v>0</v>
      </c>
      <c r="AY19">
        <f>INDEX('HVAC wtd'!$K$7:$K$35208,X19)</f>
        <v>0</v>
      </c>
      <c r="AZ19">
        <f>INDEX('HVAC wtd'!$K$7:$K$35208,Y19)</f>
        <v>0</v>
      </c>
      <c r="BA19">
        <f>INDEX('HVAC wtd'!$K$7:$K$35208,Z19)</f>
        <v>0</v>
      </c>
      <c r="BB19">
        <f>INDEX('HVAC wtd'!$K$7:$K$35208,AA19)</f>
        <v>0</v>
      </c>
      <c r="BC19">
        <f>INDEX('HVAC wtd'!$K$7:$K$35208,AB19)</f>
        <v>0</v>
      </c>
      <c r="BD19">
        <f>INDEX('HVAC wtd'!$K$7:$K$35208,AC19)</f>
        <v>0</v>
      </c>
      <c r="BE19">
        <f>INDEX('HVAC wtd'!$K$7:$K$35208,AD19)</f>
        <v>-2.355151515151515E-2</v>
      </c>
    </row>
    <row r="20" spans="2:57" x14ac:dyDescent="0.25">
      <c r="B20" t="str">
        <f t="shared" si="0"/>
        <v>CFLPGESFmNewCZ05</v>
      </c>
      <c r="C20" t="s">
        <v>118</v>
      </c>
      <c r="D20" t="s">
        <v>129</v>
      </c>
      <c r="E20" t="s">
        <v>1649</v>
      </c>
      <c r="F20" t="s">
        <v>75</v>
      </c>
      <c r="G20" t="s">
        <v>104</v>
      </c>
      <c r="H20" t="s">
        <v>1662</v>
      </c>
      <c r="I20" s="28">
        <f t="shared" si="1"/>
        <v>0.97304790750583658</v>
      </c>
      <c r="J20" s="28">
        <f t="shared" si="2"/>
        <v>1.1265964862610851</v>
      </c>
      <c r="K20" s="34">
        <f t="shared" si="3"/>
        <v>-2.7769696969696969E-2</v>
      </c>
      <c r="M20" s="36">
        <f>IF($F20="Ex",VLOOKUP($D20&amp;$E20&amp;$G20&amp;M$6,'Vint Wts'!$J$4:$Q$1904,8,FALSE),0)</f>
        <v>0</v>
      </c>
      <c r="N20" s="36">
        <f>IF($F20="Ex",VLOOKUP($D20&amp;$E20&amp;$G20&amp;N$6,'Vint Wts'!$J$4:$Q$1904,8,FALSE),0)</f>
        <v>0</v>
      </c>
      <c r="O20" s="36">
        <f>IF($F20="Ex",VLOOKUP($D20&amp;$E20&amp;$G20&amp;O$6,'Vint Wts'!$J$4:$Q$1904,8,FALSE),0)</f>
        <v>0</v>
      </c>
      <c r="P20" s="36">
        <f>IF($F20="Ex",VLOOKUP($D20&amp;$E20&amp;$G20&amp;P$6,'Vint Wts'!$J$4:$Q$1904,8,FALSE),0)</f>
        <v>0</v>
      </c>
      <c r="Q20" s="36">
        <f>IF($F20="Ex",VLOOKUP($D20&amp;$E20&amp;$G20&amp;Q$6,'Vint Wts'!$J$4:$Q$1904,8,FALSE),0)</f>
        <v>0</v>
      </c>
      <c r="R20" s="36">
        <f>IF($F20="Ex",VLOOKUP($D20&amp;$E20&amp;$G20&amp;R$6,'Vint Wts'!$J$4:$Q$1904,8,FALSE),0)</f>
        <v>0</v>
      </c>
      <c r="S20" s="36">
        <f>IF($F20="Ex",VLOOKUP($D20&amp;$E20&amp;$G20&amp;S$6,'Vint Wts'!$J$4:$Q$1904,8,FALSE),0)</f>
        <v>0</v>
      </c>
      <c r="T20" s="36">
        <f>VLOOKUP($D20&amp;$E20&amp;$G20&amp;T$6,'Vint Wts'!$J$4:$Q$1904,8,FALSE)</f>
        <v>169.4546150953872</v>
      </c>
      <c r="U20" s="36">
        <f t="shared" si="4"/>
        <v>169.4546150953872</v>
      </c>
      <c r="W20">
        <f>IF($F20="Ex",MATCH($C20&amp;$D20&amp;$E20&amp;$G20&amp;W$6,'HVAC wtd'!$B$7:$B$35208,0),1020)</f>
        <v>1020</v>
      </c>
      <c r="X20">
        <f>IF($F20="Ex",MATCH($C20&amp;$D20&amp;$E20&amp;$G20&amp;X$6,'HVAC wtd'!$B$7:$B$35208,0),1020)</f>
        <v>1020</v>
      </c>
      <c r="Y20">
        <f>IF($F20="Ex",MATCH($C20&amp;$D20&amp;$E20&amp;$G20&amp;Y$6,'HVAC wtd'!$B$7:$B$35208,0),1020)</f>
        <v>1020</v>
      </c>
      <c r="Z20">
        <f>IF($F20="Ex",MATCH($C20&amp;$D20&amp;$E20&amp;$G20&amp;Z$6,'HVAC wtd'!$B$7:$B$35208,0),1020)</f>
        <v>1020</v>
      </c>
      <c r="AA20">
        <f>IF($F20="Ex",MATCH($C20&amp;$D20&amp;$E20&amp;$G20&amp;AA$6,'HVAC wtd'!$B$7:$B$35208,0),1020)</f>
        <v>1020</v>
      </c>
      <c r="AB20">
        <f>IF($F20="Ex",MATCH($C20&amp;$D20&amp;$E20&amp;$G20&amp;AB$6,'HVAC wtd'!$B$7:$B$35208,0),1020)</f>
        <v>1020</v>
      </c>
      <c r="AC20">
        <f>IF($F20="Ex",MATCH($C20&amp;$D20&amp;$E20&amp;$G20&amp;AC$6,'HVAC wtd'!$B$7:$B$35208,0),1020)</f>
        <v>1020</v>
      </c>
      <c r="AD20">
        <f>MATCH($C20&amp;$D20&amp;$E20&amp;$G20&amp;AD$6,'HVAC wtd'!$B$7:$B$35208,0)</f>
        <v>117</v>
      </c>
      <c r="AF20">
        <f>INDEX('HVAC wtd'!$I$7:$I$35208,W20)</f>
        <v>0</v>
      </c>
      <c r="AG20">
        <f>INDEX('HVAC wtd'!$I$7:$I$35208,X20)</f>
        <v>0</v>
      </c>
      <c r="AH20">
        <f>INDEX('HVAC wtd'!$I$7:$I$35208,Y20)</f>
        <v>0</v>
      </c>
      <c r="AI20">
        <f>INDEX('HVAC wtd'!$I$7:$I$35208,Z20)</f>
        <v>0</v>
      </c>
      <c r="AJ20">
        <f>INDEX('HVAC wtd'!$I$7:$I$35208,AA20)</f>
        <v>0</v>
      </c>
      <c r="AK20">
        <f>INDEX('HVAC wtd'!$I$7:$I$35208,AB20)</f>
        <v>0</v>
      </c>
      <c r="AL20">
        <f>INDEX('HVAC wtd'!$I$7:$I$35208,AC20)</f>
        <v>0</v>
      </c>
      <c r="AM20">
        <f>INDEX('HVAC wtd'!$I$7:$I$35208,AD20)</f>
        <v>0.9730479075058367</v>
      </c>
      <c r="AO20">
        <f>INDEX('HVAC wtd'!$J$7:$J$35208,W20)</f>
        <v>0</v>
      </c>
      <c r="AP20">
        <f>INDEX('HVAC wtd'!$J$7:$J$35208,X20)</f>
        <v>0</v>
      </c>
      <c r="AQ20">
        <f>INDEX('HVAC wtd'!$J$7:$J$35208,Y20)</f>
        <v>0</v>
      </c>
      <c r="AR20">
        <f>INDEX('HVAC wtd'!$J$7:$J$35208,Z20)</f>
        <v>0</v>
      </c>
      <c r="AS20">
        <f>INDEX('HVAC wtd'!$J$7:$J$35208,AA20)</f>
        <v>0</v>
      </c>
      <c r="AT20">
        <f>INDEX('HVAC wtd'!$J$7:$J$35208,AB20)</f>
        <v>0</v>
      </c>
      <c r="AU20">
        <f>INDEX('HVAC wtd'!$J$7:$J$35208,AC20)</f>
        <v>0</v>
      </c>
      <c r="AV20">
        <f>INDEX('HVAC wtd'!$J$7:$J$35208,AD20)</f>
        <v>1.1265964862610851</v>
      </c>
      <c r="AX20">
        <f>INDEX('HVAC wtd'!$K$7:$K$35208,W20)</f>
        <v>0</v>
      </c>
      <c r="AY20">
        <f>INDEX('HVAC wtd'!$K$7:$K$35208,X20)</f>
        <v>0</v>
      </c>
      <c r="AZ20">
        <f>INDEX('HVAC wtd'!$K$7:$K$35208,Y20)</f>
        <v>0</v>
      </c>
      <c r="BA20">
        <f>INDEX('HVAC wtd'!$K$7:$K$35208,Z20)</f>
        <v>0</v>
      </c>
      <c r="BB20">
        <f>INDEX('HVAC wtd'!$K$7:$K$35208,AA20)</f>
        <v>0</v>
      </c>
      <c r="BC20">
        <f>INDEX('HVAC wtd'!$K$7:$K$35208,AB20)</f>
        <v>0</v>
      </c>
      <c r="BD20">
        <f>INDEX('HVAC wtd'!$K$7:$K$35208,AC20)</f>
        <v>0</v>
      </c>
      <c r="BE20">
        <f>INDEX('HVAC wtd'!$K$7:$K$35208,AD20)</f>
        <v>-2.7769696969696969E-2</v>
      </c>
    </row>
    <row r="21" spans="2:57" x14ac:dyDescent="0.25">
      <c r="B21" t="str">
        <f t="shared" si="0"/>
        <v>CFLPGESFmNewCZ11</v>
      </c>
      <c r="C21" t="s">
        <v>118</v>
      </c>
      <c r="D21" t="s">
        <v>129</v>
      </c>
      <c r="E21" t="s">
        <v>1649</v>
      </c>
      <c r="F21" t="s">
        <v>75</v>
      </c>
      <c r="G21" t="s">
        <v>110</v>
      </c>
      <c r="H21" t="s">
        <v>1662</v>
      </c>
      <c r="I21" s="28">
        <f t="shared" si="1"/>
        <v>1.0736161616161617</v>
      </c>
      <c r="J21" s="28">
        <f t="shared" si="2"/>
        <v>1.5915250061591526</v>
      </c>
      <c r="K21" s="34">
        <f t="shared" si="3"/>
        <v>-2.1618181818181818E-2</v>
      </c>
      <c r="M21" s="36">
        <f>IF($F21="Ex",VLOOKUP($D21&amp;$E21&amp;$G21&amp;M$6,'Vint Wts'!$J$4:$Q$1904,8,FALSE),0)</f>
        <v>0</v>
      </c>
      <c r="N21" s="36">
        <f>IF($F21="Ex",VLOOKUP($D21&amp;$E21&amp;$G21&amp;N$6,'Vint Wts'!$J$4:$Q$1904,8,FALSE),0)</f>
        <v>0</v>
      </c>
      <c r="O21" s="36">
        <f>IF($F21="Ex",VLOOKUP($D21&amp;$E21&amp;$G21&amp;O$6,'Vint Wts'!$J$4:$Q$1904,8,FALSE),0)</f>
        <v>0</v>
      </c>
      <c r="P21" s="36">
        <f>IF($F21="Ex",VLOOKUP($D21&amp;$E21&amp;$G21&amp;P$6,'Vint Wts'!$J$4:$Q$1904,8,FALSE),0)</f>
        <v>0</v>
      </c>
      <c r="Q21" s="36">
        <f>IF($F21="Ex",VLOOKUP($D21&amp;$E21&amp;$G21&amp;Q$6,'Vint Wts'!$J$4:$Q$1904,8,FALSE),0)</f>
        <v>0</v>
      </c>
      <c r="R21" s="36">
        <f>IF($F21="Ex",VLOOKUP($D21&amp;$E21&amp;$G21&amp;R$6,'Vint Wts'!$J$4:$Q$1904,8,FALSE),0)</f>
        <v>0</v>
      </c>
      <c r="S21" s="36">
        <f>IF($F21="Ex",VLOOKUP($D21&amp;$E21&amp;$G21&amp;S$6,'Vint Wts'!$J$4:$Q$1904,8,FALSE),0)</f>
        <v>0</v>
      </c>
      <c r="T21" s="36">
        <f>VLOOKUP($D21&amp;$E21&amp;$G21&amp;T$6,'Vint Wts'!$J$4:$Q$1904,8,FALSE)</f>
        <v>1421.7186069148245</v>
      </c>
      <c r="U21" s="36">
        <f t="shared" si="4"/>
        <v>1421.7186069148245</v>
      </c>
      <c r="W21">
        <f>IF($F21="Ex",MATCH($C21&amp;$D21&amp;$E21&amp;$G21&amp;W$6,'HVAC wtd'!$B$7:$B$35208,0),1020)</f>
        <v>1020</v>
      </c>
      <c r="X21">
        <f>IF($F21="Ex",MATCH($C21&amp;$D21&amp;$E21&amp;$G21&amp;X$6,'HVAC wtd'!$B$7:$B$35208,0),1020)</f>
        <v>1020</v>
      </c>
      <c r="Y21">
        <f>IF($F21="Ex",MATCH($C21&amp;$D21&amp;$E21&amp;$G21&amp;Y$6,'HVAC wtd'!$B$7:$B$35208,0),1020)</f>
        <v>1020</v>
      </c>
      <c r="Z21">
        <f>IF($F21="Ex",MATCH($C21&amp;$D21&amp;$E21&amp;$G21&amp;Z$6,'HVAC wtd'!$B$7:$B$35208,0),1020)</f>
        <v>1020</v>
      </c>
      <c r="AA21">
        <f>IF($F21="Ex",MATCH($C21&amp;$D21&amp;$E21&amp;$G21&amp;AA$6,'HVAC wtd'!$B$7:$B$35208,0),1020)</f>
        <v>1020</v>
      </c>
      <c r="AB21">
        <f>IF($F21="Ex",MATCH($C21&amp;$D21&amp;$E21&amp;$G21&amp;AB$6,'HVAC wtd'!$B$7:$B$35208,0),1020)</f>
        <v>1020</v>
      </c>
      <c r="AC21">
        <f>IF($F21="Ex",MATCH($C21&amp;$D21&amp;$E21&amp;$G21&amp;AC$6,'HVAC wtd'!$B$7:$B$35208,0),1020)</f>
        <v>1020</v>
      </c>
      <c r="AD21">
        <f>MATCH($C21&amp;$D21&amp;$E21&amp;$G21&amp;AD$6,'HVAC wtd'!$B$7:$B$35208,0)</f>
        <v>123</v>
      </c>
      <c r="AF21">
        <f>INDEX('HVAC wtd'!$I$7:$I$35208,W21)</f>
        <v>0</v>
      </c>
      <c r="AG21">
        <f>INDEX('HVAC wtd'!$I$7:$I$35208,X21)</f>
        <v>0</v>
      </c>
      <c r="AH21">
        <f>INDEX('HVAC wtd'!$I$7:$I$35208,Y21)</f>
        <v>0</v>
      </c>
      <c r="AI21">
        <f>INDEX('HVAC wtd'!$I$7:$I$35208,Z21)</f>
        <v>0</v>
      </c>
      <c r="AJ21">
        <f>INDEX('HVAC wtd'!$I$7:$I$35208,AA21)</f>
        <v>0</v>
      </c>
      <c r="AK21">
        <f>INDEX('HVAC wtd'!$I$7:$I$35208,AB21)</f>
        <v>0</v>
      </c>
      <c r="AL21">
        <f>INDEX('HVAC wtd'!$I$7:$I$35208,AC21)</f>
        <v>0</v>
      </c>
      <c r="AM21">
        <f>INDEX('HVAC wtd'!$I$7:$I$35208,AD21)</f>
        <v>1.0736161616161617</v>
      </c>
      <c r="AO21">
        <f>INDEX('HVAC wtd'!$J$7:$J$35208,W21)</f>
        <v>0</v>
      </c>
      <c r="AP21">
        <f>INDEX('HVAC wtd'!$J$7:$J$35208,X21)</f>
        <v>0</v>
      </c>
      <c r="AQ21">
        <f>INDEX('HVAC wtd'!$J$7:$J$35208,Y21)</f>
        <v>0</v>
      </c>
      <c r="AR21">
        <f>INDEX('HVAC wtd'!$J$7:$J$35208,Z21)</f>
        <v>0</v>
      </c>
      <c r="AS21">
        <f>INDEX('HVAC wtd'!$J$7:$J$35208,AA21)</f>
        <v>0</v>
      </c>
      <c r="AT21">
        <f>INDEX('HVAC wtd'!$J$7:$J$35208,AB21)</f>
        <v>0</v>
      </c>
      <c r="AU21">
        <f>INDEX('HVAC wtd'!$J$7:$J$35208,AC21)</f>
        <v>0</v>
      </c>
      <c r="AV21">
        <f>INDEX('HVAC wtd'!$J$7:$J$35208,AD21)</f>
        <v>1.5915250061591526</v>
      </c>
      <c r="AX21">
        <f>INDEX('HVAC wtd'!$K$7:$K$35208,W21)</f>
        <v>0</v>
      </c>
      <c r="AY21">
        <f>INDEX('HVAC wtd'!$K$7:$K$35208,X21)</f>
        <v>0</v>
      </c>
      <c r="AZ21">
        <f>INDEX('HVAC wtd'!$K$7:$K$35208,Y21)</f>
        <v>0</v>
      </c>
      <c r="BA21">
        <f>INDEX('HVAC wtd'!$K$7:$K$35208,Z21)</f>
        <v>0</v>
      </c>
      <c r="BB21">
        <f>INDEX('HVAC wtd'!$K$7:$K$35208,AA21)</f>
        <v>0</v>
      </c>
      <c r="BC21">
        <f>INDEX('HVAC wtd'!$K$7:$K$35208,AB21)</f>
        <v>0</v>
      </c>
      <c r="BD21">
        <f>INDEX('HVAC wtd'!$K$7:$K$35208,AC21)</f>
        <v>0</v>
      </c>
      <c r="BE21">
        <f>INDEX('HVAC wtd'!$K$7:$K$35208,AD21)</f>
        <v>-2.1618181818181818E-2</v>
      </c>
    </row>
    <row r="22" spans="2:57" x14ac:dyDescent="0.25">
      <c r="B22" t="str">
        <f t="shared" si="0"/>
        <v>CFLPGESFmNewCZ12</v>
      </c>
      <c r="C22" t="s">
        <v>118</v>
      </c>
      <c r="D22" t="s">
        <v>129</v>
      </c>
      <c r="E22" t="s">
        <v>1649</v>
      </c>
      <c r="F22" t="s">
        <v>75</v>
      </c>
      <c r="G22" t="s">
        <v>111</v>
      </c>
      <c r="H22" t="s">
        <v>1662</v>
      </c>
      <c r="I22" s="28">
        <f t="shared" si="1"/>
        <v>1.0430211146217332</v>
      </c>
      <c r="J22" s="28">
        <f t="shared" si="2"/>
        <v>1.5366533466489194</v>
      </c>
      <c r="K22" s="34">
        <f t="shared" si="3"/>
        <v>-2.126666666666667E-2</v>
      </c>
      <c r="M22" s="36">
        <f>IF($F22="Ex",VLOOKUP($D22&amp;$E22&amp;$G22&amp;M$6,'Vint Wts'!$J$4:$Q$1904,8,FALSE),0)</f>
        <v>0</v>
      </c>
      <c r="N22" s="36">
        <f>IF($F22="Ex",VLOOKUP($D22&amp;$E22&amp;$G22&amp;N$6,'Vint Wts'!$J$4:$Q$1904,8,FALSE),0)</f>
        <v>0</v>
      </c>
      <c r="O22" s="36">
        <f>IF($F22="Ex",VLOOKUP($D22&amp;$E22&amp;$G22&amp;O$6,'Vint Wts'!$J$4:$Q$1904,8,FALSE),0)</f>
        <v>0</v>
      </c>
      <c r="P22" s="36">
        <f>IF($F22="Ex",VLOOKUP($D22&amp;$E22&amp;$G22&amp;P$6,'Vint Wts'!$J$4:$Q$1904,8,FALSE),0)</f>
        <v>0</v>
      </c>
      <c r="Q22" s="36">
        <f>IF($F22="Ex",VLOOKUP($D22&amp;$E22&amp;$G22&amp;Q$6,'Vint Wts'!$J$4:$Q$1904,8,FALSE),0)</f>
        <v>0</v>
      </c>
      <c r="R22" s="36">
        <f>IF($F22="Ex",VLOOKUP($D22&amp;$E22&amp;$G22&amp;R$6,'Vint Wts'!$J$4:$Q$1904,8,FALSE),0)</f>
        <v>0</v>
      </c>
      <c r="S22" s="36">
        <f>IF($F22="Ex",VLOOKUP($D22&amp;$E22&amp;$G22&amp;S$6,'Vint Wts'!$J$4:$Q$1904,8,FALSE),0)</f>
        <v>0</v>
      </c>
      <c r="T22" s="36">
        <f>VLOOKUP($D22&amp;$E22&amp;$G22&amp;T$6,'Vint Wts'!$J$4:$Q$1904,8,FALSE)</f>
        <v>3236.47889323452</v>
      </c>
      <c r="U22" s="36">
        <f t="shared" si="4"/>
        <v>3236.47889323452</v>
      </c>
      <c r="W22">
        <f>IF($F22="Ex",MATCH($C22&amp;$D22&amp;$E22&amp;$G22&amp;W$6,'HVAC wtd'!$B$7:$B$35208,0),1020)</f>
        <v>1020</v>
      </c>
      <c r="X22">
        <f>IF($F22="Ex",MATCH($C22&amp;$D22&amp;$E22&amp;$G22&amp;X$6,'HVAC wtd'!$B$7:$B$35208,0),1020)</f>
        <v>1020</v>
      </c>
      <c r="Y22">
        <f>IF($F22="Ex",MATCH($C22&amp;$D22&amp;$E22&amp;$G22&amp;Y$6,'HVAC wtd'!$B$7:$B$35208,0),1020)</f>
        <v>1020</v>
      </c>
      <c r="Z22">
        <f>IF($F22="Ex",MATCH($C22&amp;$D22&amp;$E22&amp;$G22&amp;Z$6,'HVAC wtd'!$B$7:$B$35208,0),1020)</f>
        <v>1020</v>
      </c>
      <c r="AA22">
        <f>IF($F22="Ex",MATCH($C22&amp;$D22&amp;$E22&amp;$G22&amp;AA$6,'HVAC wtd'!$B$7:$B$35208,0),1020)</f>
        <v>1020</v>
      </c>
      <c r="AB22">
        <f>IF($F22="Ex",MATCH($C22&amp;$D22&amp;$E22&amp;$G22&amp;AB$6,'HVAC wtd'!$B$7:$B$35208,0),1020)</f>
        <v>1020</v>
      </c>
      <c r="AC22">
        <f>IF($F22="Ex",MATCH($C22&amp;$D22&amp;$E22&amp;$G22&amp;AC$6,'HVAC wtd'!$B$7:$B$35208,0),1020)</f>
        <v>1020</v>
      </c>
      <c r="AD22">
        <f>MATCH($C22&amp;$D22&amp;$E22&amp;$G22&amp;AD$6,'HVAC wtd'!$B$7:$B$35208,0)</f>
        <v>124</v>
      </c>
      <c r="AF22">
        <f>INDEX('HVAC wtd'!$I$7:$I$35208,W22)</f>
        <v>0</v>
      </c>
      <c r="AG22">
        <f>INDEX('HVAC wtd'!$I$7:$I$35208,X22)</f>
        <v>0</v>
      </c>
      <c r="AH22">
        <f>INDEX('HVAC wtd'!$I$7:$I$35208,Y22)</f>
        <v>0</v>
      </c>
      <c r="AI22">
        <f>INDEX('HVAC wtd'!$I$7:$I$35208,Z22)</f>
        <v>0</v>
      </c>
      <c r="AJ22">
        <f>INDEX('HVAC wtd'!$I$7:$I$35208,AA22)</f>
        <v>0</v>
      </c>
      <c r="AK22">
        <f>INDEX('HVAC wtd'!$I$7:$I$35208,AB22)</f>
        <v>0</v>
      </c>
      <c r="AL22">
        <f>INDEX('HVAC wtd'!$I$7:$I$35208,AC22)</f>
        <v>0</v>
      </c>
      <c r="AM22">
        <f>INDEX('HVAC wtd'!$I$7:$I$35208,AD22)</f>
        <v>1.0430211146217332</v>
      </c>
      <c r="AO22">
        <f>INDEX('HVAC wtd'!$J$7:$J$35208,W22)</f>
        <v>0</v>
      </c>
      <c r="AP22">
        <f>INDEX('HVAC wtd'!$J$7:$J$35208,X22)</f>
        <v>0</v>
      </c>
      <c r="AQ22">
        <f>INDEX('HVAC wtd'!$J$7:$J$35208,Y22)</f>
        <v>0</v>
      </c>
      <c r="AR22">
        <f>INDEX('HVAC wtd'!$J$7:$J$35208,Z22)</f>
        <v>0</v>
      </c>
      <c r="AS22">
        <f>INDEX('HVAC wtd'!$J$7:$J$35208,AA22)</f>
        <v>0</v>
      </c>
      <c r="AT22">
        <f>INDEX('HVAC wtd'!$J$7:$J$35208,AB22)</f>
        <v>0</v>
      </c>
      <c r="AU22">
        <f>INDEX('HVAC wtd'!$J$7:$J$35208,AC22)</f>
        <v>0</v>
      </c>
      <c r="AV22">
        <f>INDEX('HVAC wtd'!$J$7:$J$35208,AD22)</f>
        <v>1.5366533466489194</v>
      </c>
      <c r="AX22">
        <f>INDEX('HVAC wtd'!$K$7:$K$35208,W22)</f>
        <v>0</v>
      </c>
      <c r="AY22">
        <f>INDEX('HVAC wtd'!$K$7:$K$35208,X22)</f>
        <v>0</v>
      </c>
      <c r="AZ22">
        <f>INDEX('HVAC wtd'!$K$7:$K$35208,Y22)</f>
        <v>0</v>
      </c>
      <c r="BA22">
        <f>INDEX('HVAC wtd'!$K$7:$K$35208,Z22)</f>
        <v>0</v>
      </c>
      <c r="BB22">
        <f>INDEX('HVAC wtd'!$K$7:$K$35208,AA22)</f>
        <v>0</v>
      </c>
      <c r="BC22">
        <f>INDEX('HVAC wtd'!$K$7:$K$35208,AB22)</f>
        <v>0</v>
      </c>
      <c r="BD22">
        <f>INDEX('HVAC wtd'!$K$7:$K$35208,AC22)</f>
        <v>0</v>
      </c>
      <c r="BE22">
        <f>INDEX('HVAC wtd'!$K$7:$K$35208,AD22)</f>
        <v>-2.126666666666667E-2</v>
      </c>
    </row>
    <row r="23" spans="2:57" x14ac:dyDescent="0.25">
      <c r="B23" t="str">
        <f t="shared" si="0"/>
        <v>CFLPGESFmNewCZ13</v>
      </c>
      <c r="C23" t="s">
        <v>118</v>
      </c>
      <c r="D23" t="s">
        <v>129</v>
      </c>
      <c r="E23" t="s">
        <v>1649</v>
      </c>
      <c r="F23" t="s">
        <v>75</v>
      </c>
      <c r="G23" t="s">
        <v>112</v>
      </c>
      <c r="H23" t="s">
        <v>1662</v>
      </c>
      <c r="I23" s="28">
        <f t="shared" si="1"/>
        <v>1.0904242424242425</v>
      </c>
      <c r="J23" s="28">
        <f t="shared" si="2"/>
        <v>1.4927322000492731</v>
      </c>
      <c r="K23" s="34">
        <f t="shared" si="3"/>
        <v>-1.950909090909091E-2</v>
      </c>
      <c r="M23" s="36">
        <f>IF($F23="Ex",VLOOKUP($D23&amp;$E23&amp;$G23&amp;M$6,'Vint Wts'!$J$4:$Q$1904,8,FALSE),0)</f>
        <v>0</v>
      </c>
      <c r="N23" s="36">
        <f>IF($F23="Ex",VLOOKUP($D23&amp;$E23&amp;$G23&amp;N$6,'Vint Wts'!$J$4:$Q$1904,8,FALSE),0)</f>
        <v>0</v>
      </c>
      <c r="O23" s="36">
        <f>IF($F23="Ex",VLOOKUP($D23&amp;$E23&amp;$G23&amp;O$6,'Vint Wts'!$J$4:$Q$1904,8,FALSE),0)</f>
        <v>0</v>
      </c>
      <c r="P23" s="36">
        <f>IF($F23="Ex",VLOOKUP($D23&amp;$E23&amp;$G23&amp;P$6,'Vint Wts'!$J$4:$Q$1904,8,FALSE),0)</f>
        <v>0</v>
      </c>
      <c r="Q23" s="36">
        <f>IF($F23="Ex",VLOOKUP($D23&amp;$E23&amp;$G23&amp;Q$6,'Vint Wts'!$J$4:$Q$1904,8,FALSE),0)</f>
        <v>0</v>
      </c>
      <c r="R23" s="36">
        <f>IF($F23="Ex",VLOOKUP($D23&amp;$E23&amp;$G23&amp;R$6,'Vint Wts'!$J$4:$Q$1904,8,FALSE),0)</f>
        <v>0</v>
      </c>
      <c r="S23" s="36">
        <f>IF($F23="Ex",VLOOKUP($D23&amp;$E23&amp;$G23&amp;S$6,'Vint Wts'!$J$4:$Q$1904,8,FALSE),0)</f>
        <v>0</v>
      </c>
      <c r="T23" s="36">
        <f>VLOOKUP($D23&amp;$E23&amp;$G23&amp;T$6,'Vint Wts'!$J$4:$Q$1904,8,FALSE)</f>
        <v>1356.2784905315609</v>
      </c>
      <c r="U23" s="36">
        <f t="shared" si="4"/>
        <v>1356.2784905315609</v>
      </c>
      <c r="W23">
        <f>IF($F23="Ex",MATCH($C23&amp;$D23&amp;$E23&amp;$G23&amp;W$6,'HVAC wtd'!$B$7:$B$35208,0),1020)</f>
        <v>1020</v>
      </c>
      <c r="X23">
        <f>IF($F23="Ex",MATCH($C23&amp;$D23&amp;$E23&amp;$G23&amp;X$6,'HVAC wtd'!$B$7:$B$35208,0),1020)</f>
        <v>1020</v>
      </c>
      <c r="Y23">
        <f>IF($F23="Ex",MATCH($C23&amp;$D23&amp;$E23&amp;$G23&amp;Y$6,'HVAC wtd'!$B$7:$B$35208,0),1020)</f>
        <v>1020</v>
      </c>
      <c r="Z23">
        <f>IF($F23="Ex",MATCH($C23&amp;$D23&amp;$E23&amp;$G23&amp;Z$6,'HVAC wtd'!$B$7:$B$35208,0),1020)</f>
        <v>1020</v>
      </c>
      <c r="AA23">
        <f>IF($F23="Ex",MATCH($C23&amp;$D23&amp;$E23&amp;$G23&amp;AA$6,'HVAC wtd'!$B$7:$B$35208,0),1020)</f>
        <v>1020</v>
      </c>
      <c r="AB23">
        <f>IF($F23="Ex",MATCH($C23&amp;$D23&amp;$E23&amp;$G23&amp;AB$6,'HVAC wtd'!$B$7:$B$35208,0),1020)</f>
        <v>1020</v>
      </c>
      <c r="AC23">
        <f>IF($F23="Ex",MATCH($C23&amp;$D23&amp;$E23&amp;$G23&amp;AC$6,'HVAC wtd'!$B$7:$B$35208,0),1020)</f>
        <v>1020</v>
      </c>
      <c r="AD23">
        <f>MATCH($C23&amp;$D23&amp;$E23&amp;$G23&amp;AD$6,'HVAC wtd'!$B$7:$B$35208,0)</f>
        <v>125</v>
      </c>
      <c r="AF23">
        <f>INDEX('HVAC wtd'!$I$7:$I$35208,W23)</f>
        <v>0</v>
      </c>
      <c r="AG23">
        <f>INDEX('HVAC wtd'!$I$7:$I$35208,X23)</f>
        <v>0</v>
      </c>
      <c r="AH23">
        <f>INDEX('HVAC wtd'!$I$7:$I$35208,Y23)</f>
        <v>0</v>
      </c>
      <c r="AI23">
        <f>INDEX('HVAC wtd'!$I$7:$I$35208,Z23)</f>
        <v>0</v>
      </c>
      <c r="AJ23">
        <f>INDEX('HVAC wtd'!$I$7:$I$35208,AA23)</f>
        <v>0</v>
      </c>
      <c r="AK23">
        <f>INDEX('HVAC wtd'!$I$7:$I$35208,AB23)</f>
        <v>0</v>
      </c>
      <c r="AL23">
        <f>INDEX('HVAC wtd'!$I$7:$I$35208,AC23)</f>
        <v>0</v>
      </c>
      <c r="AM23">
        <f>INDEX('HVAC wtd'!$I$7:$I$35208,AD23)</f>
        <v>1.0904242424242425</v>
      </c>
      <c r="AO23">
        <f>INDEX('HVAC wtd'!$J$7:$J$35208,W23)</f>
        <v>0</v>
      </c>
      <c r="AP23">
        <f>INDEX('HVAC wtd'!$J$7:$J$35208,X23)</f>
        <v>0</v>
      </c>
      <c r="AQ23">
        <f>INDEX('HVAC wtd'!$J$7:$J$35208,Y23)</f>
        <v>0</v>
      </c>
      <c r="AR23">
        <f>INDEX('HVAC wtd'!$J$7:$J$35208,Z23)</f>
        <v>0</v>
      </c>
      <c r="AS23">
        <f>INDEX('HVAC wtd'!$J$7:$J$35208,AA23)</f>
        <v>0</v>
      </c>
      <c r="AT23">
        <f>INDEX('HVAC wtd'!$J$7:$J$35208,AB23)</f>
        <v>0</v>
      </c>
      <c r="AU23">
        <f>INDEX('HVAC wtd'!$J$7:$J$35208,AC23)</f>
        <v>0</v>
      </c>
      <c r="AV23">
        <f>INDEX('HVAC wtd'!$J$7:$J$35208,AD23)</f>
        <v>1.4927322000492731</v>
      </c>
      <c r="AX23">
        <f>INDEX('HVAC wtd'!$K$7:$K$35208,W23)</f>
        <v>0</v>
      </c>
      <c r="AY23">
        <f>INDEX('HVAC wtd'!$K$7:$K$35208,X23)</f>
        <v>0</v>
      </c>
      <c r="AZ23">
        <f>INDEX('HVAC wtd'!$K$7:$K$35208,Y23)</f>
        <v>0</v>
      </c>
      <c r="BA23">
        <f>INDEX('HVAC wtd'!$K$7:$K$35208,Z23)</f>
        <v>0</v>
      </c>
      <c r="BB23">
        <f>INDEX('HVAC wtd'!$K$7:$K$35208,AA23)</f>
        <v>0</v>
      </c>
      <c r="BC23">
        <f>INDEX('HVAC wtd'!$K$7:$K$35208,AB23)</f>
        <v>0</v>
      </c>
      <c r="BD23">
        <f>INDEX('HVAC wtd'!$K$7:$K$35208,AC23)</f>
        <v>0</v>
      </c>
      <c r="BE23">
        <f>INDEX('HVAC wtd'!$K$7:$K$35208,AD23)</f>
        <v>-1.950909090909091E-2</v>
      </c>
    </row>
    <row r="24" spans="2:57" x14ac:dyDescent="0.25">
      <c r="B24" t="str">
        <f t="shared" si="0"/>
        <v>CFLPGESFmNewCZ16</v>
      </c>
      <c r="C24" t="s">
        <v>118</v>
      </c>
      <c r="D24" t="s">
        <v>129</v>
      </c>
      <c r="E24" t="s">
        <v>1649</v>
      </c>
      <c r="F24" t="s">
        <v>75</v>
      </c>
      <c r="G24" t="s">
        <v>115</v>
      </c>
      <c r="H24" t="s">
        <v>1662</v>
      </c>
      <c r="I24" s="28">
        <f t="shared" si="1"/>
        <v>0.99149494949494943</v>
      </c>
      <c r="J24" s="28">
        <f t="shared" si="2"/>
        <v>1.3525252525252522</v>
      </c>
      <c r="K24" s="34">
        <f t="shared" si="3"/>
        <v>-2.3024242424242419E-2</v>
      </c>
      <c r="M24" s="36">
        <f>IF($F24="Ex",VLOOKUP($D24&amp;$E24&amp;$G24&amp;M$6,'Vint Wts'!$J$4:$Q$1904,8,FALSE),0)</f>
        <v>0</v>
      </c>
      <c r="N24" s="36">
        <f>IF($F24="Ex",VLOOKUP($D24&amp;$E24&amp;$G24&amp;N$6,'Vint Wts'!$J$4:$Q$1904,8,FALSE),0)</f>
        <v>0</v>
      </c>
      <c r="O24" s="36">
        <f>IF($F24="Ex",VLOOKUP($D24&amp;$E24&amp;$G24&amp;O$6,'Vint Wts'!$J$4:$Q$1904,8,FALSE),0)</f>
        <v>0</v>
      </c>
      <c r="P24" s="36">
        <f>IF($F24="Ex",VLOOKUP($D24&amp;$E24&amp;$G24&amp;P$6,'Vint Wts'!$J$4:$Q$1904,8,FALSE),0)</f>
        <v>0</v>
      </c>
      <c r="Q24" s="36">
        <f>IF($F24="Ex",VLOOKUP($D24&amp;$E24&amp;$G24&amp;Q$6,'Vint Wts'!$J$4:$Q$1904,8,FALSE),0)</f>
        <v>0</v>
      </c>
      <c r="R24" s="36">
        <f>IF($F24="Ex",VLOOKUP($D24&amp;$E24&amp;$G24&amp;R$6,'Vint Wts'!$J$4:$Q$1904,8,FALSE),0)</f>
        <v>0</v>
      </c>
      <c r="S24" s="36">
        <f>IF($F24="Ex",VLOOKUP($D24&amp;$E24&amp;$G24&amp;S$6,'Vint Wts'!$J$4:$Q$1904,8,FALSE),0)</f>
        <v>0</v>
      </c>
      <c r="T24" s="36">
        <f>VLOOKUP($D24&amp;$E24&amp;$G24&amp;T$6,'Vint Wts'!$J$4:$Q$1904,8,FALSE)</f>
        <v>39.937718086844683</v>
      </c>
      <c r="U24" s="36">
        <f t="shared" si="4"/>
        <v>39.937718086844683</v>
      </c>
      <c r="W24">
        <f>IF($F24="Ex",MATCH($C24&amp;$D24&amp;$E24&amp;$G24&amp;W$6,'HVAC wtd'!$B$7:$B$35208,0),1020)</f>
        <v>1020</v>
      </c>
      <c r="X24">
        <f>IF($F24="Ex",MATCH($C24&amp;$D24&amp;$E24&amp;$G24&amp;X$6,'HVAC wtd'!$B$7:$B$35208,0),1020)</f>
        <v>1020</v>
      </c>
      <c r="Y24">
        <f>IF($F24="Ex",MATCH($C24&amp;$D24&amp;$E24&amp;$G24&amp;Y$6,'HVAC wtd'!$B$7:$B$35208,0),1020)</f>
        <v>1020</v>
      </c>
      <c r="Z24">
        <f>IF($F24="Ex",MATCH($C24&amp;$D24&amp;$E24&amp;$G24&amp;Z$6,'HVAC wtd'!$B$7:$B$35208,0),1020)</f>
        <v>1020</v>
      </c>
      <c r="AA24">
        <f>IF($F24="Ex",MATCH($C24&amp;$D24&amp;$E24&amp;$G24&amp;AA$6,'HVAC wtd'!$B$7:$B$35208,0),1020)</f>
        <v>1020</v>
      </c>
      <c r="AB24">
        <f>IF($F24="Ex",MATCH($C24&amp;$D24&amp;$E24&amp;$G24&amp;AB$6,'HVAC wtd'!$B$7:$B$35208,0),1020)</f>
        <v>1020</v>
      </c>
      <c r="AC24">
        <f>IF($F24="Ex",MATCH($C24&amp;$D24&amp;$E24&amp;$G24&amp;AC$6,'HVAC wtd'!$B$7:$B$35208,0),1020)</f>
        <v>1020</v>
      </c>
      <c r="AD24">
        <f>MATCH($C24&amp;$D24&amp;$E24&amp;$G24&amp;AD$6,'HVAC wtd'!$B$7:$B$35208,0)</f>
        <v>128</v>
      </c>
      <c r="AF24">
        <f>INDEX('HVAC wtd'!$I$7:$I$35208,W24)</f>
        <v>0</v>
      </c>
      <c r="AG24">
        <f>INDEX('HVAC wtd'!$I$7:$I$35208,X24)</f>
        <v>0</v>
      </c>
      <c r="AH24">
        <f>INDEX('HVAC wtd'!$I$7:$I$35208,Y24)</f>
        <v>0</v>
      </c>
      <c r="AI24">
        <f>INDEX('HVAC wtd'!$I$7:$I$35208,Z24)</f>
        <v>0</v>
      </c>
      <c r="AJ24">
        <f>INDEX('HVAC wtd'!$I$7:$I$35208,AA24)</f>
        <v>0</v>
      </c>
      <c r="AK24">
        <f>INDEX('HVAC wtd'!$I$7:$I$35208,AB24)</f>
        <v>0</v>
      </c>
      <c r="AL24">
        <f>INDEX('HVAC wtd'!$I$7:$I$35208,AC24)</f>
        <v>0</v>
      </c>
      <c r="AM24">
        <f>INDEX('HVAC wtd'!$I$7:$I$35208,AD24)</f>
        <v>0.99149494949494932</v>
      </c>
      <c r="AO24">
        <f>INDEX('HVAC wtd'!$J$7:$J$35208,W24)</f>
        <v>0</v>
      </c>
      <c r="AP24">
        <f>INDEX('HVAC wtd'!$J$7:$J$35208,X24)</f>
        <v>0</v>
      </c>
      <c r="AQ24">
        <f>INDEX('HVAC wtd'!$J$7:$J$35208,Y24)</f>
        <v>0</v>
      </c>
      <c r="AR24">
        <f>INDEX('HVAC wtd'!$J$7:$J$35208,Z24)</f>
        <v>0</v>
      </c>
      <c r="AS24">
        <f>INDEX('HVAC wtd'!$J$7:$J$35208,AA24)</f>
        <v>0</v>
      </c>
      <c r="AT24">
        <f>INDEX('HVAC wtd'!$J$7:$J$35208,AB24)</f>
        <v>0</v>
      </c>
      <c r="AU24">
        <f>INDEX('HVAC wtd'!$J$7:$J$35208,AC24)</f>
        <v>0</v>
      </c>
      <c r="AV24">
        <f>INDEX('HVAC wtd'!$J$7:$J$35208,AD24)</f>
        <v>1.3525252525252522</v>
      </c>
      <c r="AX24">
        <f>INDEX('HVAC wtd'!$K$7:$K$35208,W24)</f>
        <v>0</v>
      </c>
      <c r="AY24">
        <f>INDEX('HVAC wtd'!$K$7:$K$35208,X24)</f>
        <v>0</v>
      </c>
      <c r="AZ24">
        <f>INDEX('HVAC wtd'!$K$7:$K$35208,Y24)</f>
        <v>0</v>
      </c>
      <c r="BA24">
        <f>INDEX('HVAC wtd'!$K$7:$K$35208,Z24)</f>
        <v>0</v>
      </c>
      <c r="BB24">
        <f>INDEX('HVAC wtd'!$K$7:$K$35208,AA24)</f>
        <v>0</v>
      </c>
      <c r="BC24">
        <f>INDEX('HVAC wtd'!$K$7:$K$35208,AB24)</f>
        <v>0</v>
      </c>
      <c r="BD24">
        <f>INDEX('HVAC wtd'!$K$7:$K$35208,AC24)</f>
        <v>0</v>
      </c>
      <c r="BE24">
        <f>INDEX('HVAC wtd'!$K$7:$K$35208,AD24)</f>
        <v>-2.3024242424242419E-2</v>
      </c>
    </row>
    <row r="25" spans="2:57" x14ac:dyDescent="0.25">
      <c r="B25" t="str">
        <f t="shared" si="0"/>
        <v>CFLPGEMFmExCZ01</v>
      </c>
      <c r="C25" t="s">
        <v>118</v>
      </c>
      <c r="D25" t="s">
        <v>129</v>
      </c>
      <c r="E25" t="s">
        <v>1650</v>
      </c>
      <c r="F25" t="s">
        <v>72</v>
      </c>
      <c r="G25" t="s">
        <v>48</v>
      </c>
      <c r="H25" t="s">
        <v>1662</v>
      </c>
      <c r="I25" s="28">
        <f t="shared" si="1"/>
        <v>0.90237118470720967</v>
      </c>
      <c r="J25" s="28">
        <f t="shared" si="2"/>
        <v>1.017928448076447</v>
      </c>
      <c r="K25" s="34">
        <f t="shared" si="3"/>
        <v>-2.667364363166656E-2</v>
      </c>
      <c r="M25" s="36">
        <f>IF($F25="Ex",VLOOKUP($D25&amp;$E25&amp;$G25&amp;M$6,'Vint Wts'!$J$4:$Q$1904,8,FALSE),0)</f>
        <v>4652</v>
      </c>
      <c r="N25" s="36">
        <f>IF($F25="Ex",VLOOKUP($D25&amp;$E25&amp;$G25&amp;N$6,'Vint Wts'!$J$4:$Q$1904,8,FALSE),0)</f>
        <v>638</v>
      </c>
      <c r="O25" s="36">
        <f>IF($F25="Ex",VLOOKUP($D25&amp;$E25&amp;$G25&amp;O$6,'Vint Wts'!$J$4:$Q$1904,8,FALSE),0)</f>
        <v>2564</v>
      </c>
      <c r="P25" s="36">
        <f>IF($F25="Ex",VLOOKUP($D25&amp;$E25&amp;$G25&amp;P$6,'Vint Wts'!$J$4:$Q$1904,8,FALSE),0)</f>
        <v>1952</v>
      </c>
      <c r="Q25" s="36">
        <f>IF($F25="Ex",VLOOKUP($D25&amp;$E25&amp;$G25&amp;Q$6,'Vint Wts'!$J$4:$Q$1904,8,FALSE),0)</f>
        <v>1346.798523439626</v>
      </c>
      <c r="R25" s="36">
        <f>IF($F25="Ex",VLOOKUP($D25&amp;$E25&amp;$G25&amp;R$6,'Vint Wts'!$J$4:$Q$1904,8,FALSE),0)</f>
        <v>1165.6259209249552</v>
      </c>
      <c r="S25" s="36">
        <f>IF($F25="Ex",VLOOKUP($D25&amp;$E25&amp;$G25&amp;S$6,'Vint Wts'!$J$4:$Q$1904,8,FALSE),0)</f>
        <v>1498.3769952304428</v>
      </c>
      <c r="T25" s="36">
        <f>VLOOKUP($D25&amp;$E25&amp;$G25&amp;T$6,'Vint Wts'!$J$4:$Q$1904,8,FALSE)</f>
        <v>526.58110557201314</v>
      </c>
      <c r="U25" s="36">
        <f t="shared" si="4"/>
        <v>14343.382545167036</v>
      </c>
      <c r="W25">
        <f>IF($F25="Ex",MATCH($C25&amp;$D25&amp;$E25&amp;$G25&amp;W$6,'HVAC wtd'!$B$7:$B$35208,0),1020)</f>
        <v>386</v>
      </c>
      <c r="X25">
        <f>IF($F25="Ex",MATCH($C25&amp;$D25&amp;$E25&amp;$G25&amp;X$6,'HVAC wtd'!$B$7:$B$35208,0),1020)</f>
        <v>402</v>
      </c>
      <c r="Y25">
        <f>IF($F25="Ex",MATCH($C25&amp;$D25&amp;$E25&amp;$G25&amp;Y$6,'HVAC wtd'!$B$7:$B$35208,0),1020)</f>
        <v>418</v>
      </c>
      <c r="Z25">
        <f>IF($F25="Ex",MATCH($C25&amp;$D25&amp;$E25&amp;$G25&amp;Z$6,'HVAC wtd'!$B$7:$B$35208,0),1020)</f>
        <v>434</v>
      </c>
      <c r="AA25">
        <f>IF($F25="Ex",MATCH($C25&amp;$D25&amp;$E25&amp;$G25&amp;AA$6,'HVAC wtd'!$B$7:$B$35208,0),1020)</f>
        <v>450</v>
      </c>
      <c r="AB25">
        <f>IF($F25="Ex",MATCH($C25&amp;$D25&amp;$E25&amp;$G25&amp;AB$6,'HVAC wtd'!$B$7:$B$35208,0),1020)</f>
        <v>466</v>
      </c>
      <c r="AC25">
        <f>IF($F25="Ex",MATCH($C25&amp;$D25&amp;$E25&amp;$G25&amp;AC$6,'HVAC wtd'!$B$7:$B$35208,0),1020)</f>
        <v>482</v>
      </c>
      <c r="AD25">
        <f>MATCH($C25&amp;$D25&amp;$E25&amp;$G25&amp;AD$6,'HVAC wtd'!$B$7:$B$35208,0)</f>
        <v>498</v>
      </c>
      <c r="AF25">
        <f>INDEX('HVAC wtd'!$I$7:$I$35208,W25)</f>
        <v>0.90001340533200969</v>
      </c>
      <c r="AG25">
        <f>INDEX('HVAC wtd'!$I$7:$I$35208,X25)</f>
        <v>0.89404076700697177</v>
      </c>
      <c r="AH25">
        <f>INDEX('HVAC wtd'!$I$7:$I$35208,Y25)</f>
        <v>0.8905670205339532</v>
      </c>
      <c r="AI25">
        <f>INDEX('HVAC wtd'!$I$7:$I$35208,Z25)</f>
        <v>0.9063386729588504</v>
      </c>
      <c r="AJ25">
        <f>INDEX('HVAC wtd'!$I$7:$I$35208,AA25)</f>
        <v>0.90000965051159043</v>
      </c>
      <c r="AK25">
        <f>INDEX('HVAC wtd'!$I$7:$I$35208,AB25)</f>
        <v>0.90877068928849913</v>
      </c>
      <c r="AL25">
        <f>INDEX('HVAC wtd'!$I$7:$I$35208,AC25)</f>
        <v>0.9186653087265767</v>
      </c>
      <c r="AM25">
        <f>INDEX('HVAC wtd'!$I$7:$I$35208,AD25)</f>
        <v>0.92157217325551177</v>
      </c>
      <c r="AO25">
        <f>INDEX('HVAC wtd'!$J$7:$J$35208,W25)</f>
        <v>1</v>
      </c>
      <c r="AP25">
        <f>INDEX('HVAC wtd'!$J$7:$J$35208,X25)</f>
        <v>1</v>
      </c>
      <c r="AQ25">
        <f>INDEX('HVAC wtd'!$J$7:$J$35208,Y25)</f>
        <v>1.020759086363122</v>
      </c>
      <c r="AR25">
        <f>INDEX('HVAC wtd'!$J$7:$J$35208,Z25)</f>
        <v>1.0201509530427983</v>
      </c>
      <c r="AS25">
        <f>INDEX('HVAC wtd'!$J$7:$J$35208,AA25)</f>
        <v>1.0403019060855965</v>
      </c>
      <c r="AT25">
        <f>INDEX('HVAC wtd'!$J$7:$J$35208,AB25)</f>
        <v>1.0201509530427983</v>
      </c>
      <c r="AU25">
        <f>INDEX('HVAC wtd'!$J$7:$J$35208,AC25)</f>
        <v>1.0428782257700711</v>
      </c>
      <c r="AV25">
        <f>INDEX('HVAC wtd'!$J$7:$J$35208,AD25)</f>
        <v>1.0428782257700711</v>
      </c>
      <c r="AX25">
        <f>INDEX('HVAC wtd'!$K$7:$K$35208,W25)</f>
        <v>-2.6905807257575399E-2</v>
      </c>
      <c r="AY25">
        <f>INDEX('HVAC wtd'!$K$7:$K$35208,X25)</f>
        <v>-2.6905807257575399E-2</v>
      </c>
      <c r="AZ25">
        <f>INDEX('HVAC wtd'!$K$7:$K$35208,Y25)</f>
        <v>-2.6905807257575399E-2</v>
      </c>
      <c r="BA25">
        <f>INDEX('HVAC wtd'!$K$7:$K$35208,Z25)</f>
        <v>-2.6905807257575399E-2</v>
      </c>
      <c r="BB25">
        <f>INDEX('HVAC wtd'!$K$7:$K$35208,AA25)</f>
        <v>-2.6905807257575399E-2</v>
      </c>
      <c r="BC25">
        <f>INDEX('HVAC wtd'!$K$7:$K$35208,AB25)</f>
        <v>-2.6905807257575399E-2</v>
      </c>
      <c r="BD25">
        <f>INDEX('HVAC wtd'!$K$7:$K$35208,AC25)</f>
        <v>-2.5384324456311978E-2</v>
      </c>
      <c r="BE25">
        <f>INDEX('HVAC wtd'!$K$7:$K$35208,AD25)</f>
        <v>-2.4911324621722318E-2</v>
      </c>
    </row>
    <row r="26" spans="2:57" x14ac:dyDescent="0.25">
      <c r="B26" t="str">
        <f t="shared" si="0"/>
        <v>CFLPGEMFmExCZ02</v>
      </c>
      <c r="C26" t="s">
        <v>118</v>
      </c>
      <c r="D26" t="s">
        <v>129</v>
      </c>
      <c r="E26" t="s">
        <v>1650</v>
      </c>
      <c r="F26" t="s">
        <v>72</v>
      </c>
      <c r="G26" t="s">
        <v>101</v>
      </c>
      <c r="H26" t="s">
        <v>1662</v>
      </c>
      <c r="I26" s="28">
        <f t="shared" si="1"/>
        <v>0.9731461906383031</v>
      </c>
      <c r="J26" s="28">
        <f t="shared" si="2"/>
        <v>1.341702909366953</v>
      </c>
      <c r="K26" s="34">
        <f t="shared" si="3"/>
        <v>-1.8682388364538786E-2</v>
      </c>
      <c r="M26" s="36">
        <f>IF($F26="Ex",VLOOKUP($D26&amp;$E26&amp;$G26&amp;M$6,'Vint Wts'!$J$4:$Q$1904,8,FALSE),0)</f>
        <v>22574</v>
      </c>
      <c r="N26" s="36">
        <f>IF($F26="Ex",VLOOKUP($D26&amp;$E26&amp;$G26&amp;N$6,'Vint Wts'!$J$4:$Q$1904,8,FALSE),0)</f>
        <v>16076</v>
      </c>
      <c r="O26" s="36">
        <f>IF($F26="Ex",VLOOKUP($D26&amp;$E26&amp;$G26&amp;O$6,'Vint Wts'!$J$4:$Q$1904,8,FALSE),0)</f>
        <v>9317</v>
      </c>
      <c r="P26" s="36">
        <f>IF($F26="Ex",VLOOKUP($D26&amp;$E26&amp;$G26&amp;P$6,'Vint Wts'!$J$4:$Q$1904,8,FALSE),0)</f>
        <v>3960</v>
      </c>
      <c r="Q26" s="36">
        <f>IF($F26="Ex",VLOOKUP($D26&amp;$E26&amp;$G26&amp;Q$6,'Vint Wts'!$J$4:$Q$1904,8,FALSE),0)</f>
        <v>2732.2347094369461</v>
      </c>
      <c r="R26" s="36">
        <f>IF($F26="Ex",VLOOKUP($D26&amp;$E26&amp;$G26&amp;R$6,'Vint Wts'!$J$4:$Q$1904,8,FALSE),0)</f>
        <v>2364.6919297452987</v>
      </c>
      <c r="S26" s="36">
        <f>IF($F26="Ex",VLOOKUP($D26&amp;$E26&amp;$G26&amp;S$6,'Vint Wts'!$J$4:$Q$1904,8,FALSE),0)</f>
        <v>3039.7402157338902</v>
      </c>
      <c r="T26" s="36">
        <f>VLOOKUP($D26&amp;$E26&amp;$G26&amp;T$6,'Vint Wts'!$J$4:$Q$1904,8,FALSE)</f>
        <v>1068.2690461399447</v>
      </c>
      <c r="U26" s="36">
        <f t="shared" si="4"/>
        <v>61131.93590105608</v>
      </c>
      <c r="W26">
        <f>IF($F26="Ex",MATCH($C26&amp;$D26&amp;$E26&amp;$G26&amp;W$6,'HVAC wtd'!$B$7:$B$35208,0),1020)</f>
        <v>387</v>
      </c>
      <c r="X26">
        <f>IF($F26="Ex",MATCH($C26&amp;$D26&amp;$E26&amp;$G26&amp;X$6,'HVAC wtd'!$B$7:$B$35208,0),1020)</f>
        <v>403</v>
      </c>
      <c r="Y26">
        <f>IF($F26="Ex",MATCH($C26&amp;$D26&amp;$E26&amp;$G26&amp;Y$6,'HVAC wtd'!$B$7:$B$35208,0),1020)</f>
        <v>419</v>
      </c>
      <c r="Z26">
        <f>IF($F26="Ex",MATCH($C26&amp;$D26&amp;$E26&amp;$G26&amp;Z$6,'HVAC wtd'!$B$7:$B$35208,0),1020)</f>
        <v>435</v>
      </c>
      <c r="AA26">
        <f>IF($F26="Ex",MATCH($C26&amp;$D26&amp;$E26&amp;$G26&amp;AA$6,'HVAC wtd'!$B$7:$B$35208,0),1020)</f>
        <v>451</v>
      </c>
      <c r="AB26">
        <f>IF($F26="Ex",MATCH($C26&amp;$D26&amp;$E26&amp;$G26&amp;AB$6,'HVAC wtd'!$B$7:$B$35208,0),1020)</f>
        <v>467</v>
      </c>
      <c r="AC26">
        <f>IF($F26="Ex",MATCH($C26&amp;$D26&amp;$E26&amp;$G26&amp;AC$6,'HVAC wtd'!$B$7:$B$35208,0),1020)</f>
        <v>483</v>
      </c>
      <c r="AD26">
        <f>MATCH($C26&amp;$D26&amp;$E26&amp;$G26&amp;AD$6,'HVAC wtd'!$B$7:$B$35208,0)</f>
        <v>499</v>
      </c>
      <c r="AF26">
        <f>INDEX('HVAC wtd'!$I$7:$I$35208,W26)</f>
        <v>0.9711386457026755</v>
      </c>
      <c r="AG26">
        <f>INDEX('HVAC wtd'!$I$7:$I$35208,X26)</f>
        <v>0.97273560605446796</v>
      </c>
      <c r="AH26">
        <f>INDEX('HVAC wtd'!$I$7:$I$35208,Y26)</f>
        <v>0.97786694329798973</v>
      </c>
      <c r="AI26">
        <f>INDEX('HVAC wtd'!$I$7:$I$35208,Z26)</f>
        <v>0.97766026957318442</v>
      </c>
      <c r="AJ26">
        <f>INDEX('HVAC wtd'!$I$7:$I$35208,AA26)</f>
        <v>0.96683549967440241</v>
      </c>
      <c r="AK26">
        <f>INDEX('HVAC wtd'!$I$7:$I$35208,AB26)</f>
        <v>0.974995779621882</v>
      </c>
      <c r="AL26">
        <f>INDEX('HVAC wtd'!$I$7:$I$35208,AC26)</f>
        <v>0.97331065729275423</v>
      </c>
      <c r="AM26">
        <f>INDEX('HVAC wtd'!$I$7:$I$35208,AD26)</f>
        <v>0.975419510162578</v>
      </c>
      <c r="AO26">
        <f>INDEX('HVAC wtd'!$J$7:$J$35208,W26)</f>
        <v>1.3957000577632726</v>
      </c>
      <c r="AP26">
        <f>INDEX('HVAC wtd'!$J$7:$J$35208,X26)</f>
        <v>1.3889839726030735</v>
      </c>
      <c r="AQ26">
        <f>INDEX('HVAC wtd'!$J$7:$J$35208,Y26)</f>
        <v>1.3633998368845472</v>
      </c>
      <c r="AR26">
        <f>INDEX('HVAC wtd'!$J$7:$J$35208,Z26)</f>
        <v>1.2615857729190614</v>
      </c>
      <c r="AS26">
        <f>INDEX('HVAC wtd'!$J$7:$J$35208,AA26)</f>
        <v>1.1443894202391909</v>
      </c>
      <c r="AT26">
        <f>INDEX('HVAC wtd'!$J$7:$J$35208,AB26)</f>
        <v>1.1346701807707498</v>
      </c>
      <c r="AU26">
        <f>INDEX('HVAC wtd'!$J$7:$J$35208,AC26)</f>
        <v>1.1387299180395829</v>
      </c>
      <c r="AV26">
        <f>INDEX('HVAC wtd'!$J$7:$J$35208,AD26)</f>
        <v>1.1374024440173409</v>
      </c>
      <c r="AX26">
        <f>INDEX('HVAC wtd'!$K$7:$K$35208,W26)</f>
        <v>-1.9430202074161282E-2</v>
      </c>
      <c r="AY26">
        <f>INDEX('HVAC wtd'!$K$7:$K$35208,X26)</f>
        <v>-1.9587868685691172E-2</v>
      </c>
      <c r="AZ26">
        <f>INDEX('HVAC wtd'!$K$7:$K$35208,Y26)</f>
        <v>-1.8011202570392293E-2</v>
      </c>
      <c r="BA26">
        <f>INDEX('HVAC wtd'!$K$7:$K$35208,Z26)</f>
        <v>-1.7004974023440544E-2</v>
      </c>
      <c r="BB26">
        <f>INDEX('HVAC wtd'!$K$7:$K$35208,AA26)</f>
        <v>-1.7109960427703373E-2</v>
      </c>
      <c r="BC26">
        <f>INDEX('HVAC wtd'!$K$7:$K$35208,AB26)</f>
        <v>-1.6359477484581147E-2</v>
      </c>
      <c r="BD26">
        <f>INDEX('HVAC wtd'!$K$7:$K$35208,AC26)</f>
        <v>-1.6674810707640923E-2</v>
      </c>
      <c r="BE26">
        <f>INDEX('HVAC wtd'!$K$7:$K$35208,AD26)</f>
        <v>-1.6201810873051257E-2</v>
      </c>
    </row>
    <row r="27" spans="2:57" x14ac:dyDescent="0.25">
      <c r="B27" t="str">
        <f t="shared" si="0"/>
        <v>CFLPGEMFmExCZ03</v>
      </c>
      <c r="C27" t="s">
        <v>118</v>
      </c>
      <c r="D27" t="s">
        <v>129</v>
      </c>
      <c r="E27" t="s">
        <v>1650</v>
      </c>
      <c r="F27" t="s">
        <v>72</v>
      </c>
      <c r="G27" t="s">
        <v>102</v>
      </c>
      <c r="H27" t="s">
        <v>1662</v>
      </c>
      <c r="I27" s="28">
        <f t="shared" si="1"/>
        <v>0.93629839971182871</v>
      </c>
      <c r="J27" s="28">
        <f t="shared" si="2"/>
        <v>1.0489639392366046</v>
      </c>
      <c r="K27" s="34">
        <f t="shared" si="3"/>
        <v>-2.1104251594112337E-2</v>
      </c>
      <c r="M27" s="36">
        <f>IF($F27="Ex",VLOOKUP($D27&amp;$E27&amp;$G27&amp;M$6,'Vint Wts'!$J$4:$Q$1904,8,FALSE),0)</f>
        <v>358181</v>
      </c>
      <c r="N27" s="36">
        <f>IF($F27="Ex",VLOOKUP($D27&amp;$E27&amp;$G27&amp;N$6,'Vint Wts'!$J$4:$Q$1904,8,FALSE),0)</f>
        <v>86900</v>
      </c>
      <c r="O27" s="36">
        <f>IF($F27="Ex",VLOOKUP($D27&amp;$E27&amp;$G27&amp;O$6,'Vint Wts'!$J$4:$Q$1904,8,FALSE),0)</f>
        <v>26830</v>
      </c>
      <c r="P27" s="36">
        <f>IF($F27="Ex",VLOOKUP($D27&amp;$E27&amp;$G27&amp;P$6,'Vint Wts'!$J$4:$Q$1904,8,FALSE),0)</f>
        <v>12449</v>
      </c>
      <c r="Q27" s="36">
        <f>IF($F27="Ex",VLOOKUP($D27&amp;$E27&amp;$G27&amp;Q$6,'Vint Wts'!$J$4:$Q$1904,8,FALSE),0)</f>
        <v>8589.2903782274097</v>
      </c>
      <c r="R27" s="36">
        <f>IF($F27="Ex",VLOOKUP($D27&amp;$E27&amp;$G27&amp;R$6,'Vint Wts'!$J$4:$Q$1904,8,FALSE),0)</f>
        <v>7433.8509680301067</v>
      </c>
      <c r="S27" s="36">
        <f>IF($F27="Ex",VLOOKUP($D27&amp;$E27&amp;$G27&amp;S$6,'Vint Wts'!$J$4:$Q$1904,8,FALSE),0)</f>
        <v>9555.9914004220209</v>
      </c>
      <c r="T27" s="36">
        <f>VLOOKUP($D27&amp;$E27&amp;$G27&amp;T$6,'Vint Wts'!$J$4:$Q$1904,8,FALSE)</f>
        <v>3358.303372574791</v>
      </c>
      <c r="U27" s="36">
        <f t="shared" si="4"/>
        <v>513297.43611925433</v>
      </c>
      <c r="W27">
        <f>IF($F27="Ex",MATCH($C27&amp;$D27&amp;$E27&amp;$G27&amp;W$6,'HVAC wtd'!$B$7:$B$35208,0),1020)</f>
        <v>388</v>
      </c>
      <c r="X27">
        <f>IF($F27="Ex",MATCH($C27&amp;$D27&amp;$E27&amp;$G27&amp;X$6,'HVAC wtd'!$B$7:$B$35208,0),1020)</f>
        <v>404</v>
      </c>
      <c r="Y27">
        <f>IF($F27="Ex",MATCH($C27&amp;$D27&amp;$E27&amp;$G27&amp;Y$6,'HVAC wtd'!$B$7:$B$35208,0),1020)</f>
        <v>420</v>
      </c>
      <c r="Z27">
        <f>IF($F27="Ex",MATCH($C27&amp;$D27&amp;$E27&amp;$G27&amp;Z$6,'HVAC wtd'!$B$7:$B$35208,0),1020)</f>
        <v>436</v>
      </c>
      <c r="AA27">
        <f>IF($F27="Ex",MATCH($C27&amp;$D27&amp;$E27&amp;$G27&amp;AA$6,'HVAC wtd'!$B$7:$B$35208,0),1020)</f>
        <v>452</v>
      </c>
      <c r="AB27">
        <f>IF($F27="Ex",MATCH($C27&amp;$D27&amp;$E27&amp;$G27&amp;AB$6,'HVAC wtd'!$B$7:$B$35208,0),1020)</f>
        <v>468</v>
      </c>
      <c r="AC27">
        <f>IF($F27="Ex",MATCH($C27&amp;$D27&amp;$E27&amp;$G27&amp;AC$6,'HVAC wtd'!$B$7:$B$35208,0),1020)</f>
        <v>484</v>
      </c>
      <c r="AD27">
        <f>MATCH($C27&amp;$D27&amp;$E27&amp;$G27&amp;AD$6,'HVAC wtd'!$B$7:$B$35208,0)</f>
        <v>500</v>
      </c>
      <c r="AF27">
        <f>INDEX('HVAC wtd'!$I$7:$I$35208,W27)</f>
        <v>0.93557570839086268</v>
      </c>
      <c r="AG27">
        <f>INDEX('HVAC wtd'!$I$7:$I$35208,X27)</f>
        <v>0.93448042497455752</v>
      </c>
      <c r="AH27">
        <f>INDEX('HVAC wtd'!$I$7:$I$35208,Y27)</f>
        <v>0.94082978596285716</v>
      </c>
      <c r="AI27">
        <f>INDEX('HVAC wtd'!$I$7:$I$35208,Z27)</f>
        <v>0.93324324859149765</v>
      </c>
      <c r="AJ27">
        <f>INDEX('HVAC wtd'!$I$7:$I$35208,AA27)</f>
        <v>0.9394819203789746</v>
      </c>
      <c r="AK27">
        <f>INDEX('HVAC wtd'!$I$7:$I$35208,AB27)</f>
        <v>0.94519306191158892</v>
      </c>
      <c r="AL27">
        <f>INDEX('HVAC wtd'!$I$7:$I$35208,AC27)</f>
        <v>0.95426583757025885</v>
      </c>
      <c r="AM27">
        <f>INDEX('HVAC wtd'!$I$7:$I$35208,AD27)</f>
        <v>0.95658552747407799</v>
      </c>
      <c r="AO27">
        <f>INDEX('HVAC wtd'!$J$7:$J$35208,W27)</f>
        <v>1.047322489930576</v>
      </c>
      <c r="AP27">
        <f>INDEX('HVAC wtd'!$J$7:$J$35208,X27)</f>
        <v>1.0460342268622136</v>
      </c>
      <c r="AQ27">
        <f>INDEX('HVAC wtd'!$J$7:$J$35208,Y27)</f>
        <v>1.0575223943029444</v>
      </c>
      <c r="AR27">
        <f>INDEX('HVAC wtd'!$J$7:$J$35208,Z27)</f>
        <v>1.0375618239197693</v>
      </c>
      <c r="AS27">
        <f>INDEX('HVAC wtd'!$J$7:$J$35208,AA27)</f>
        <v>1.0632128863167527</v>
      </c>
      <c r="AT27">
        <f>INDEX('HVAC wtd'!$J$7:$J$35208,AB27)</f>
        <v>1.0681288120653556</v>
      </c>
      <c r="AU27">
        <f>INDEX('HVAC wtd'!$J$7:$J$35208,AC27)</f>
        <v>1.0870507141719381</v>
      </c>
      <c r="AV27">
        <f>INDEX('HVAC wtd'!$J$7:$J$35208,AD27)</f>
        <v>1.0864934543359022</v>
      </c>
      <c r="AX27">
        <f>INDEX('HVAC wtd'!$K$7:$K$35208,W27)</f>
        <v>-2.1127325945005E-2</v>
      </c>
      <c r="AY27">
        <f>INDEX('HVAC wtd'!$K$7:$K$35208,X27)</f>
        <v>-2.174568094203496E-2</v>
      </c>
      <c r="AZ27">
        <f>INDEX('HVAC wtd'!$K$7:$K$35208,Y27)</f>
        <v>-2.0169014826736081E-2</v>
      </c>
      <c r="BA27">
        <f>INDEX('HVAC wtd'!$K$7:$K$35208,Z27)</f>
        <v>-2.1588014330505074E-2</v>
      </c>
      <c r="BB27">
        <f>INDEX('HVAC wtd'!$K$7:$K$35208,AA27)</f>
        <v>-2.1191983273897118E-2</v>
      </c>
      <c r="BC27">
        <f>INDEX('HVAC wtd'!$K$7:$K$35208,AB27)</f>
        <v>-2.015032318161308E-2</v>
      </c>
      <c r="BD27">
        <f>INDEX('HVAC wtd'!$K$7:$K$35208,AC27)</f>
        <v>-1.8131660325937125E-2</v>
      </c>
      <c r="BE27">
        <f>INDEX('HVAC wtd'!$K$7:$K$35208,AD27)</f>
        <v>-1.8069654137511944E-2</v>
      </c>
    </row>
    <row r="28" spans="2:57" x14ac:dyDescent="0.25">
      <c r="B28" t="str">
        <f t="shared" si="0"/>
        <v>CFLPGEMFmExCZ04</v>
      </c>
      <c r="C28" t="s">
        <v>118</v>
      </c>
      <c r="D28" t="s">
        <v>129</v>
      </c>
      <c r="E28" t="s">
        <v>1650</v>
      </c>
      <c r="F28" t="s">
        <v>72</v>
      </c>
      <c r="G28" t="s">
        <v>103</v>
      </c>
      <c r="H28" t="s">
        <v>1662</v>
      </c>
      <c r="I28" s="28">
        <f t="shared" si="1"/>
        <v>0.98782389037846918</v>
      </c>
      <c r="J28" s="28">
        <f t="shared" si="2"/>
        <v>1.3425328677060244</v>
      </c>
      <c r="K28" s="34">
        <f t="shared" si="3"/>
        <v>-1.6392978810357114E-2</v>
      </c>
      <c r="M28" s="36">
        <f>IF($F28="Ex",VLOOKUP($D28&amp;$E28&amp;$G28&amp;M$6,'Vint Wts'!$J$4:$Q$1904,8,FALSE),0)</f>
        <v>101243</v>
      </c>
      <c r="N28" s="36">
        <f>IF($F28="Ex",VLOOKUP($D28&amp;$E28&amp;$G28&amp;N$6,'Vint Wts'!$J$4:$Q$1904,8,FALSE),0)</f>
        <v>64812</v>
      </c>
      <c r="O28" s="36">
        <f>IF($F28="Ex",VLOOKUP($D28&amp;$E28&amp;$G28&amp;O$6,'Vint Wts'!$J$4:$Q$1904,8,FALSE),0)</f>
        <v>20252</v>
      </c>
      <c r="P28" s="36">
        <f>IF($F28="Ex",VLOOKUP($D28&amp;$E28&amp;$G28&amp;P$6,'Vint Wts'!$J$4:$Q$1904,8,FALSE),0)</f>
        <v>6674</v>
      </c>
      <c r="Q28" s="36">
        <f>IF($F28="Ex",VLOOKUP($D28&amp;$E28&amp;$G28&amp;Q$6,'Vint Wts'!$J$4:$Q$1904,8,FALSE),0)</f>
        <v>4604.7814269651963</v>
      </c>
      <c r="R28" s="36">
        <f>IF($F28="Ex",VLOOKUP($D28&amp;$E28&amp;$G28&amp;R$6,'Vint Wts'!$J$4:$Q$1904,8,FALSE),0)</f>
        <v>3985.3419038182128</v>
      </c>
      <c r="S28" s="36">
        <f>IF($F28="Ex",VLOOKUP($D28&amp;$E28&amp;$G28&amp;S$6,'Vint Wts'!$J$4:$Q$1904,8,FALSE),0)</f>
        <v>5123.0369191434302</v>
      </c>
      <c r="T28" s="36">
        <f>VLOOKUP($D28&amp;$E28&amp;$G28&amp;T$6,'Vint Wts'!$J$4:$Q$1904,8,FALSE)</f>
        <v>1800.4110136207048</v>
      </c>
      <c r="U28" s="36">
        <f t="shared" si="4"/>
        <v>208494.57126354755</v>
      </c>
      <c r="W28">
        <f>IF($F28="Ex",MATCH($C28&amp;$D28&amp;$E28&amp;$G28&amp;W$6,'HVAC wtd'!$B$7:$B$35208,0),1020)</f>
        <v>389</v>
      </c>
      <c r="X28">
        <f>IF($F28="Ex",MATCH($C28&amp;$D28&amp;$E28&amp;$G28&amp;X$6,'HVAC wtd'!$B$7:$B$35208,0),1020)</f>
        <v>405</v>
      </c>
      <c r="Y28">
        <f>IF($F28="Ex",MATCH($C28&amp;$D28&amp;$E28&amp;$G28&amp;Y$6,'HVAC wtd'!$B$7:$B$35208,0),1020)</f>
        <v>421</v>
      </c>
      <c r="Z28">
        <f>IF($F28="Ex",MATCH($C28&amp;$D28&amp;$E28&amp;$G28&amp;Z$6,'HVAC wtd'!$B$7:$B$35208,0),1020)</f>
        <v>437</v>
      </c>
      <c r="AA28">
        <f>IF($F28="Ex",MATCH($C28&amp;$D28&amp;$E28&amp;$G28&amp;AA$6,'HVAC wtd'!$B$7:$B$35208,0),1020)</f>
        <v>453</v>
      </c>
      <c r="AB28">
        <f>IF($F28="Ex",MATCH($C28&amp;$D28&amp;$E28&amp;$G28&amp;AB$6,'HVAC wtd'!$B$7:$B$35208,0),1020)</f>
        <v>469</v>
      </c>
      <c r="AC28">
        <f>IF($F28="Ex",MATCH($C28&amp;$D28&amp;$E28&amp;$G28&amp;AC$6,'HVAC wtd'!$B$7:$B$35208,0),1020)</f>
        <v>485</v>
      </c>
      <c r="AD28">
        <f>MATCH($C28&amp;$D28&amp;$E28&amp;$G28&amp;AD$6,'HVAC wtd'!$B$7:$B$35208,0)</f>
        <v>501</v>
      </c>
      <c r="AF28">
        <f>INDEX('HVAC wtd'!$I$7:$I$35208,W28)</f>
        <v>0.98307772964055051</v>
      </c>
      <c r="AG28">
        <f>INDEX('HVAC wtd'!$I$7:$I$35208,X28)</f>
        <v>0.97834957229410835</v>
      </c>
      <c r="AH28">
        <f>INDEX('HVAC wtd'!$I$7:$I$35208,Y28)</f>
        <v>0.98572943500651511</v>
      </c>
      <c r="AI28">
        <f>INDEX('HVAC wtd'!$I$7:$I$35208,Z28)</f>
        <v>1.0022106639548478</v>
      </c>
      <c r="AJ28">
        <f>INDEX('HVAC wtd'!$I$7:$I$35208,AA28)</f>
        <v>1.0438383094665669</v>
      </c>
      <c r="AK28">
        <f>INDEX('HVAC wtd'!$I$7:$I$35208,AB28)</f>
        <v>1.066342001632818</v>
      </c>
      <c r="AL28">
        <f>INDEX('HVAC wtd'!$I$7:$I$35208,AC28)</f>
        <v>1.0549565961711607</v>
      </c>
      <c r="AM28">
        <f>INDEX('HVAC wtd'!$I$7:$I$35208,AD28)</f>
        <v>1.0579110159039344</v>
      </c>
      <c r="AO28">
        <f>INDEX('HVAC wtd'!$J$7:$J$35208,W28)</f>
        <v>1.344898906384155</v>
      </c>
      <c r="AP28">
        <f>INDEX('HVAC wtd'!$J$7:$J$35208,X28)</f>
        <v>1.2975756870930975</v>
      </c>
      <c r="AQ28">
        <f>INDEX('HVAC wtd'!$J$7:$J$35208,Y28)</f>
        <v>1.2460424297376573</v>
      </c>
      <c r="AR28">
        <f>INDEX('HVAC wtd'!$J$7:$J$35208,Z28)</f>
        <v>1.387904118160119</v>
      </c>
      <c r="AS28">
        <f>INDEX('HVAC wtd'!$J$7:$J$35208,AA28)</f>
        <v>1.6036880507395799</v>
      </c>
      <c r="AT28">
        <f>INDEX('HVAC wtd'!$J$7:$J$35208,AB28)</f>
        <v>1.7097999854875192</v>
      </c>
      <c r="AU28">
        <f>INDEX('HVAC wtd'!$J$7:$J$35208,AC28)</f>
        <v>1.5833443756782395</v>
      </c>
      <c r="AV28">
        <f>INDEX('HVAC wtd'!$J$7:$J$35208,AD28)</f>
        <v>1.5789248583714544</v>
      </c>
      <c r="AX28">
        <f>INDEX('HVAC wtd'!$K$7:$K$35208,W28)</f>
        <v>-1.7121264422940752E-2</v>
      </c>
      <c r="AY28">
        <f>INDEX('HVAC wtd'!$K$7:$K$35208,X28)</f>
        <v>-1.64905979768212E-2</v>
      </c>
      <c r="AZ28">
        <f>INDEX('HVAC wtd'!$K$7:$K$35208,Y28)</f>
        <v>-1.5521955464484018E-2</v>
      </c>
      <c r="BA28">
        <f>INDEX('HVAC wtd'!$K$7:$K$35208,Z28)</f>
        <v>-1.4663887902861529E-2</v>
      </c>
      <c r="BB28">
        <f>INDEX('HVAC wtd'!$K$7:$K$35208,AA28)</f>
        <v>-1.4260445149210762E-2</v>
      </c>
      <c r="BC28">
        <f>INDEX('HVAC wtd'!$K$7:$K$35208,AB28)</f>
        <v>-1.2590832647569794E-2</v>
      </c>
      <c r="BD28">
        <f>INDEX('HVAC wtd'!$K$7:$K$35208,AC28)</f>
        <v>-1.292193253178256E-2</v>
      </c>
      <c r="BE28">
        <f>INDEX('HVAC wtd'!$K$7:$K$35208,AD28)</f>
        <v>-1.1879679315109453E-2</v>
      </c>
    </row>
    <row r="29" spans="2:57" x14ac:dyDescent="0.25">
      <c r="B29" t="str">
        <f t="shared" si="0"/>
        <v>CFLPGEMFmExCZ05</v>
      </c>
      <c r="C29" t="s">
        <v>118</v>
      </c>
      <c r="D29" t="s">
        <v>129</v>
      </c>
      <c r="E29" t="s">
        <v>1650</v>
      </c>
      <c r="F29" t="s">
        <v>72</v>
      </c>
      <c r="G29" t="s">
        <v>104</v>
      </c>
      <c r="H29" t="s">
        <v>1662</v>
      </c>
      <c r="I29" s="28">
        <f t="shared" si="1"/>
        <v>0.93765034090058375</v>
      </c>
      <c r="J29" s="28">
        <f t="shared" si="2"/>
        <v>1.0454955426074271</v>
      </c>
      <c r="K29" s="34">
        <f t="shared" si="3"/>
        <v>-2.4654814518828422E-2</v>
      </c>
      <c r="M29" s="36">
        <f>IF($F29="Ex",VLOOKUP($D29&amp;$E29&amp;$G29&amp;M$6,'Vint Wts'!$J$4:$Q$1904,8,FALSE),0)</f>
        <v>12748</v>
      </c>
      <c r="N29" s="36">
        <f>IF($F29="Ex",VLOOKUP($D29&amp;$E29&amp;$G29&amp;N$6,'Vint Wts'!$J$4:$Q$1904,8,FALSE),0)</f>
        <v>2426</v>
      </c>
      <c r="O29" s="36">
        <f>IF($F29="Ex",VLOOKUP($D29&amp;$E29&amp;$G29&amp;O$6,'Vint Wts'!$J$4:$Q$1904,8,FALSE),0)</f>
        <v>5387</v>
      </c>
      <c r="P29" s="36">
        <f>IF($F29="Ex",VLOOKUP($D29&amp;$E29&amp;$G29&amp;P$6,'Vint Wts'!$J$4:$Q$1904,8,FALSE),0)</f>
        <v>1</v>
      </c>
      <c r="Q29" s="36">
        <f>IF($F29="Ex",VLOOKUP($D29&amp;$E29&amp;$G29&amp;Q$6,'Vint Wts'!$J$4:$Q$1904,8,FALSE),0)</f>
        <v>1</v>
      </c>
      <c r="R29" s="36">
        <f>IF($F29="Ex",VLOOKUP($D29&amp;$E29&amp;$G29&amp;R$6,'Vint Wts'!$J$4:$Q$1904,8,FALSE),0)</f>
        <v>1</v>
      </c>
      <c r="S29" s="36">
        <f>IF($F29="Ex",VLOOKUP($D29&amp;$E29&amp;$G29&amp;S$6,'Vint Wts'!$J$4:$Q$1904,8,FALSE),0)</f>
        <v>1</v>
      </c>
      <c r="T29" s="36">
        <f>VLOOKUP($D29&amp;$E29&amp;$G29&amp;T$6,'Vint Wts'!$J$4:$Q$1904,8,FALSE)</f>
        <v>1</v>
      </c>
      <c r="U29" s="36">
        <f t="shared" si="4"/>
        <v>20566</v>
      </c>
      <c r="W29">
        <f>IF($F29="Ex",MATCH($C29&amp;$D29&amp;$E29&amp;$G29&amp;W$6,'HVAC wtd'!$B$7:$B$35208,0),1020)</f>
        <v>390</v>
      </c>
      <c r="X29">
        <f>IF($F29="Ex",MATCH($C29&amp;$D29&amp;$E29&amp;$G29&amp;X$6,'HVAC wtd'!$B$7:$B$35208,0),1020)</f>
        <v>406</v>
      </c>
      <c r="Y29">
        <f>IF($F29="Ex",MATCH($C29&amp;$D29&amp;$E29&amp;$G29&amp;Y$6,'HVAC wtd'!$B$7:$B$35208,0),1020)</f>
        <v>422</v>
      </c>
      <c r="Z29">
        <f>IF($F29="Ex",MATCH($C29&amp;$D29&amp;$E29&amp;$G29&amp;Z$6,'HVAC wtd'!$B$7:$B$35208,0),1020)</f>
        <v>438</v>
      </c>
      <c r="AA29">
        <f>IF($F29="Ex",MATCH($C29&amp;$D29&amp;$E29&amp;$G29&amp;AA$6,'HVAC wtd'!$B$7:$B$35208,0),1020)</f>
        <v>454</v>
      </c>
      <c r="AB29">
        <f>IF($F29="Ex",MATCH($C29&amp;$D29&amp;$E29&amp;$G29&amp;AB$6,'HVAC wtd'!$B$7:$B$35208,0),1020)</f>
        <v>470</v>
      </c>
      <c r="AC29">
        <f>IF($F29="Ex",MATCH($C29&amp;$D29&amp;$E29&amp;$G29&amp;AC$6,'HVAC wtd'!$B$7:$B$35208,0),1020)</f>
        <v>486</v>
      </c>
      <c r="AD29">
        <f>MATCH($C29&amp;$D29&amp;$E29&amp;$G29&amp;AD$6,'HVAC wtd'!$B$7:$B$35208,0)</f>
        <v>502</v>
      </c>
      <c r="AF29">
        <f>INDEX('HVAC wtd'!$I$7:$I$35208,W29)</f>
        <v>0.93198805353983238</v>
      </c>
      <c r="AG29">
        <f>INDEX('HVAC wtd'!$I$7:$I$35208,X29)</f>
        <v>0.93661776420085763</v>
      </c>
      <c r="AH29">
        <f>INDEX('HVAC wtd'!$I$7:$I$35208,Y29)</f>
        <v>0.95148151477896448</v>
      </c>
      <c r="AI29">
        <f>INDEX('HVAC wtd'!$I$7:$I$35208,Z29)</f>
        <v>0.94693811237000602</v>
      </c>
      <c r="AJ29">
        <f>INDEX('HVAC wtd'!$I$7:$I$35208,AA29)</f>
        <v>0.96419551171932538</v>
      </c>
      <c r="AK29">
        <f>INDEX('HVAC wtd'!$I$7:$I$35208,AB29)</f>
        <v>0.96831886984455184</v>
      </c>
      <c r="AL29">
        <f>INDEX('HVAC wtd'!$I$7:$I$35208,AC29)</f>
        <v>0.99325929180430372</v>
      </c>
      <c r="AM29">
        <f>INDEX('HVAC wtd'!$I$7:$I$35208,AD29)</f>
        <v>0.99487658431961712</v>
      </c>
      <c r="AO29">
        <f>INDEX('HVAC wtd'!$J$7:$J$35208,W29)</f>
        <v>1.0240242426238706</v>
      </c>
      <c r="AP29">
        <f>INDEX('HVAC wtd'!$J$7:$J$35208,X29)</f>
        <v>1.127620132208867</v>
      </c>
      <c r="AQ29">
        <f>INDEX('HVAC wtd'!$J$7:$J$35208,Y29)</f>
        <v>1.0592243361603051</v>
      </c>
      <c r="AR29">
        <f>INDEX('HVAC wtd'!$J$7:$J$35208,Z29)</f>
        <v>1.0648294350337542</v>
      </c>
      <c r="AS29">
        <f>INDEX('HVAC wtd'!$J$7:$J$35208,AA29)</f>
        <v>1.165563359338148</v>
      </c>
      <c r="AT29">
        <f>INDEX('HVAC wtd'!$J$7:$J$35208,AB29)</f>
        <v>1.1531329390516842</v>
      </c>
      <c r="AU29">
        <f>INDEX('HVAC wtd'!$J$7:$J$35208,AC29)</f>
        <v>1.1789862021908517</v>
      </c>
      <c r="AV29">
        <f>INDEX('HVAC wtd'!$J$7:$J$35208,AD29)</f>
        <v>1.1898327253590808</v>
      </c>
      <c r="AX29">
        <f>INDEX('HVAC wtd'!$K$7:$K$35208,W29)</f>
        <v>-2.5971135063713149E-2</v>
      </c>
      <c r="AY29">
        <f>INDEX('HVAC wtd'!$K$7:$K$35208,X29)</f>
        <v>-2.4981279555815437E-2</v>
      </c>
      <c r="AZ29">
        <f>INDEX('HVAC wtd'!$K$7:$K$35208,Y29)</f>
        <v>-2.1398803329346395E-2</v>
      </c>
      <c r="BA29">
        <f>INDEX('HVAC wtd'!$K$7:$K$35208,Z29)</f>
        <v>-2.2458613771337226E-2</v>
      </c>
      <c r="BB29">
        <f>INDEX('HVAC wtd'!$K$7:$K$35208,AA29)</f>
        <v>-1.9938793477015066E-2</v>
      </c>
      <c r="BC29">
        <f>INDEX('HVAC wtd'!$K$7:$K$35208,AB29)</f>
        <v>-1.9938793477015066E-2</v>
      </c>
      <c r="BD29">
        <f>INDEX('HVAC wtd'!$K$7:$K$35208,AC29)</f>
        <v>-1.4479868404565487E-2</v>
      </c>
      <c r="BE29">
        <f>INDEX('HVAC wtd'!$K$7:$K$35208,AD29)</f>
        <v>-1.4131795282896579E-2</v>
      </c>
    </row>
    <row r="30" spans="2:57" x14ac:dyDescent="0.25">
      <c r="B30" t="str">
        <f t="shared" ref="B30:B37" si="5">C30&amp;D30&amp;E30&amp;F30&amp;G30</f>
        <v>CFLPGEMFmExCZ11</v>
      </c>
      <c r="C30" t="s">
        <v>118</v>
      </c>
      <c r="D30" t="s">
        <v>129</v>
      </c>
      <c r="E30" t="s">
        <v>1650</v>
      </c>
      <c r="F30" t="s">
        <v>72</v>
      </c>
      <c r="G30" t="s">
        <v>110</v>
      </c>
      <c r="H30" t="s">
        <v>1662</v>
      </c>
      <c r="I30" s="28">
        <f t="shared" si="1"/>
        <v>1.0810556120927839</v>
      </c>
      <c r="J30" s="28">
        <f t="shared" si="2"/>
        <v>1.8008570461534377</v>
      </c>
      <c r="K30" s="34">
        <f t="shared" si="3"/>
        <v>-1.7349652855123129E-2</v>
      </c>
      <c r="M30" s="36">
        <f>IF($F30="Ex",VLOOKUP($D30&amp;$E30&amp;$G30&amp;M$6,'Vint Wts'!$J$4:$Q$1904,8,FALSE),0)</f>
        <v>18703</v>
      </c>
      <c r="N30" s="36">
        <f>IF($F30="Ex",VLOOKUP($D30&amp;$E30&amp;$G30&amp;N$6,'Vint Wts'!$J$4:$Q$1904,8,FALSE),0)</f>
        <v>21129</v>
      </c>
      <c r="O30" s="36">
        <f>IF($F30="Ex",VLOOKUP($D30&amp;$E30&amp;$G30&amp;O$6,'Vint Wts'!$J$4:$Q$1904,8,FALSE),0)</f>
        <v>816</v>
      </c>
      <c r="P30" s="36">
        <f>IF($F30="Ex",VLOOKUP($D30&amp;$E30&amp;$G30&amp;P$6,'Vint Wts'!$J$4:$Q$1904,8,FALSE),0)</f>
        <v>347</v>
      </c>
      <c r="Q30" s="36">
        <f>IF($F30="Ex",VLOOKUP($D30&amp;$E30&amp;$G30&amp;Q$6,'Vint Wts'!$J$4:$Q$1904,8,FALSE),0)</f>
        <v>239.41551620571218</v>
      </c>
      <c r="R30" s="36">
        <f>IF($F30="Ex",VLOOKUP($D30&amp;$E30&amp;$G30&amp;R$6,'Vint Wts'!$J$4:$Q$1904,8,FALSE),0)</f>
        <v>207.20911606606529</v>
      </c>
      <c r="S30" s="36">
        <f>IF($F30="Ex",VLOOKUP($D30&amp;$E30&amp;$G30&amp;S$6,'Vint Wts'!$J$4:$Q$1904,8,FALSE),0)</f>
        <v>266.36107445951012</v>
      </c>
      <c r="T30" s="36">
        <f>VLOOKUP($D30&amp;$E30&amp;$G30&amp;T$6,'Vint Wts'!$J$4:$Q$1904,8,FALSE)</f>
        <v>93.608423992565861</v>
      </c>
      <c r="U30" s="36">
        <f t="shared" si="4"/>
        <v>41801.594130723861</v>
      </c>
      <c r="W30">
        <f>IF($F30="Ex",MATCH($C30&amp;$D30&amp;$E30&amp;$G30&amp;W$6,'HVAC wtd'!$B$7:$B$35208,0),1020)</f>
        <v>396</v>
      </c>
      <c r="X30">
        <f>IF($F30="Ex",MATCH($C30&amp;$D30&amp;$E30&amp;$G30&amp;X$6,'HVAC wtd'!$B$7:$B$35208,0),1020)</f>
        <v>412</v>
      </c>
      <c r="Y30">
        <f>IF($F30="Ex",MATCH($C30&amp;$D30&amp;$E30&amp;$G30&amp;Y$6,'HVAC wtd'!$B$7:$B$35208,0),1020)</f>
        <v>428</v>
      </c>
      <c r="Z30">
        <f>IF($F30="Ex",MATCH($C30&amp;$D30&amp;$E30&amp;$G30&amp;Z$6,'HVAC wtd'!$B$7:$B$35208,0),1020)</f>
        <v>444</v>
      </c>
      <c r="AA30">
        <f>IF($F30="Ex",MATCH($C30&amp;$D30&amp;$E30&amp;$G30&amp;AA$6,'HVAC wtd'!$B$7:$B$35208,0),1020)</f>
        <v>460</v>
      </c>
      <c r="AB30">
        <f>IF($F30="Ex",MATCH($C30&amp;$D30&amp;$E30&amp;$G30&amp;AB$6,'HVAC wtd'!$B$7:$B$35208,0),1020)</f>
        <v>476</v>
      </c>
      <c r="AC30">
        <f>IF($F30="Ex",MATCH($C30&amp;$D30&amp;$E30&amp;$G30&amp;AC$6,'HVAC wtd'!$B$7:$B$35208,0),1020)</f>
        <v>492</v>
      </c>
      <c r="AD30">
        <f>MATCH($C30&amp;$D30&amp;$E30&amp;$G30&amp;AD$6,'HVAC wtd'!$B$7:$B$35208,0)</f>
        <v>508</v>
      </c>
      <c r="AF30">
        <f>INDEX('HVAC wtd'!$I$7:$I$35208,W30)</f>
        <v>1.0809238986104694</v>
      </c>
      <c r="AG30">
        <f>INDEX('HVAC wtd'!$I$7:$I$35208,X30)</f>
        <v>1.0795312645807911</v>
      </c>
      <c r="AH30">
        <f>INDEX('HVAC wtd'!$I$7:$I$35208,Y30)</f>
        <v>1.1080891302198093</v>
      </c>
      <c r="AI30">
        <f>INDEX('HVAC wtd'!$I$7:$I$35208,Z30)</f>
        <v>1.1059490226468667</v>
      </c>
      <c r="AJ30">
        <f>INDEX('HVAC wtd'!$I$7:$I$35208,AA30)</f>
        <v>1.0858627094213003</v>
      </c>
      <c r="AK30">
        <f>INDEX('HVAC wtd'!$I$7:$I$35208,AB30)</f>
        <v>1.0903161416857678</v>
      </c>
      <c r="AL30">
        <f>INDEX('HVAC wtd'!$I$7:$I$35208,AC30)</f>
        <v>1.0834497223469366</v>
      </c>
      <c r="AM30">
        <f>INDEX('HVAC wtd'!$I$7:$I$35208,AD30)</f>
        <v>1.083903154611404</v>
      </c>
      <c r="AO30">
        <f>INDEX('HVAC wtd'!$J$7:$J$35208,W30)</f>
        <v>1.7861511873140816</v>
      </c>
      <c r="AP30">
        <f>INDEX('HVAC wtd'!$J$7:$J$35208,X30)</f>
        <v>1.8319717472439379</v>
      </c>
      <c r="AQ30">
        <f>INDEX('HVAC wtd'!$J$7:$J$35208,Y30)</f>
        <v>1.7778918616273833</v>
      </c>
      <c r="AR30">
        <f>INDEX('HVAC wtd'!$J$7:$J$35208,Z30)</f>
        <v>1.6294177475888831</v>
      </c>
      <c r="AS30">
        <f>INDEX('HVAC wtd'!$J$7:$J$35208,AA30)</f>
        <v>1.436259559363003</v>
      </c>
      <c r="AT30">
        <f>INDEX('HVAC wtd'!$J$7:$J$35208,AB30)</f>
        <v>1.436259559363003</v>
      </c>
      <c r="AU30">
        <f>INDEX('HVAC wtd'!$J$7:$J$35208,AC30)</f>
        <v>1.4146341463414636</v>
      </c>
      <c r="AV30">
        <f>INDEX('HVAC wtd'!$J$7:$J$35208,AD30)</f>
        <v>1.3902439024390245</v>
      </c>
      <c r="AX30">
        <f>INDEX('HVAC wtd'!$K$7:$K$35208,W30)</f>
        <v>-1.7036989439458739E-2</v>
      </c>
      <c r="AY30">
        <f>INDEX('HVAC wtd'!$K$7:$K$35208,X30)</f>
        <v>-1.7825322497108182E-2</v>
      </c>
      <c r="AZ30">
        <f>INDEX('HVAC wtd'!$K$7:$K$35208,Y30)</f>
        <v>-1.4154389066731032E-2</v>
      </c>
      <c r="BA30">
        <f>INDEX('HVAC wtd'!$K$7:$K$35208,Z30)</f>
        <v>-1.6095487467394823E-2</v>
      </c>
      <c r="BB30">
        <f>INDEX('HVAC wtd'!$K$7:$K$35208,AA30)</f>
        <v>-1.639732759910836E-2</v>
      </c>
      <c r="BC30">
        <f>INDEX('HVAC wtd'!$K$7:$K$35208,AB30)</f>
        <v>-1.5924327764518693E-2</v>
      </c>
      <c r="BD30">
        <f>INDEX('HVAC wtd'!$K$7:$K$35208,AC30)</f>
        <v>-1.5703594508376852E-2</v>
      </c>
      <c r="BE30">
        <f>INDEX('HVAC wtd'!$K$7:$K$35208,AD30)</f>
        <v>-1.5230594673787188E-2</v>
      </c>
    </row>
    <row r="31" spans="2:57" x14ac:dyDescent="0.25">
      <c r="B31" t="str">
        <f t="shared" si="5"/>
        <v>CFLPGEMFmExCZ12</v>
      </c>
      <c r="C31" t="s">
        <v>118</v>
      </c>
      <c r="D31" t="s">
        <v>129</v>
      </c>
      <c r="E31" t="s">
        <v>1650</v>
      </c>
      <c r="F31" t="s">
        <v>72</v>
      </c>
      <c r="G31" t="s">
        <v>111</v>
      </c>
      <c r="H31" t="s">
        <v>1662</v>
      </c>
      <c r="I31" s="28">
        <f t="shared" si="1"/>
        <v>1.0441972687401642</v>
      </c>
      <c r="J31" s="28">
        <f t="shared" si="2"/>
        <v>1.7482804924994904</v>
      </c>
      <c r="K31" s="34">
        <f t="shared" si="3"/>
        <v>-1.7915069750991719E-2</v>
      </c>
      <c r="M31" s="36">
        <f>IF($F31="Ex",VLOOKUP($D31&amp;$E31&amp;$G31&amp;M$6,'Vint Wts'!$J$4:$Q$1904,8,FALSE),0)</f>
        <v>82889</v>
      </c>
      <c r="N31" s="36">
        <f>IF($F31="Ex",VLOOKUP($D31&amp;$E31&amp;$G31&amp;N$6,'Vint Wts'!$J$4:$Q$1904,8,FALSE),0)</f>
        <v>102342</v>
      </c>
      <c r="O31" s="36">
        <f>IF($F31="Ex",VLOOKUP($D31&amp;$E31&amp;$G31&amp;O$6,'Vint Wts'!$J$4:$Q$1904,8,FALSE),0)</f>
        <v>16244</v>
      </c>
      <c r="P31" s="36">
        <f>IF($F31="Ex",VLOOKUP($D31&amp;$E31&amp;$G31&amp;P$6,'Vint Wts'!$J$4:$Q$1904,8,FALSE),0)</f>
        <v>8001</v>
      </c>
      <c r="Q31" s="36">
        <f>IF($F31="Ex",VLOOKUP($D31&amp;$E31&amp;$G31&amp;Q$6,'Vint Wts'!$J$4:$Q$1904,8,FALSE),0)</f>
        <v>5520.3560379305572</v>
      </c>
      <c r="R31" s="36">
        <f>IF($F31="Ex",VLOOKUP($D31&amp;$E31&amp;$G31&amp;R$6,'Vint Wts'!$J$4:$Q$1904,8,FALSE),0)</f>
        <v>4777.7525580535694</v>
      </c>
      <c r="S31" s="36">
        <f>IF($F31="Ex",VLOOKUP($D31&amp;$E31&amp;$G31&amp;S$6,'Vint Wts'!$J$4:$Q$1904,8,FALSE),0)</f>
        <v>6141.6569358805191</v>
      </c>
      <c r="T31" s="36">
        <f>VLOOKUP($D31&amp;$E31&amp;$G31&amp;T$6,'Vint Wts'!$J$4:$Q$1904,8,FALSE)</f>
        <v>2158.3890500418429</v>
      </c>
      <c r="U31" s="36">
        <f t="shared" si="4"/>
        <v>228074.15458190648</v>
      </c>
      <c r="W31">
        <f>IF($F31="Ex",MATCH($C31&amp;$D31&amp;$E31&amp;$G31&amp;W$6,'HVAC wtd'!$B$7:$B$35208,0),1020)</f>
        <v>397</v>
      </c>
      <c r="X31">
        <f>IF($F31="Ex",MATCH($C31&amp;$D31&amp;$E31&amp;$G31&amp;X$6,'HVAC wtd'!$B$7:$B$35208,0),1020)</f>
        <v>413</v>
      </c>
      <c r="Y31">
        <f>IF($F31="Ex",MATCH($C31&amp;$D31&amp;$E31&amp;$G31&amp;Y$6,'HVAC wtd'!$B$7:$B$35208,0),1020)</f>
        <v>429</v>
      </c>
      <c r="Z31">
        <f>IF($F31="Ex",MATCH($C31&amp;$D31&amp;$E31&amp;$G31&amp;Z$6,'HVAC wtd'!$B$7:$B$35208,0),1020)</f>
        <v>445</v>
      </c>
      <c r="AA31">
        <f>IF($F31="Ex",MATCH($C31&amp;$D31&amp;$E31&amp;$G31&amp;AA$6,'HVAC wtd'!$B$7:$B$35208,0),1020)</f>
        <v>461</v>
      </c>
      <c r="AB31">
        <f>IF($F31="Ex",MATCH($C31&amp;$D31&amp;$E31&amp;$G31&amp;AB$6,'HVAC wtd'!$B$7:$B$35208,0),1020)</f>
        <v>477</v>
      </c>
      <c r="AC31">
        <f>IF($F31="Ex",MATCH($C31&amp;$D31&amp;$E31&amp;$G31&amp;AC$6,'HVAC wtd'!$B$7:$B$35208,0),1020)</f>
        <v>493</v>
      </c>
      <c r="AD31">
        <f>MATCH($C31&amp;$D31&amp;$E31&amp;$G31&amp;AD$6,'HVAC wtd'!$B$7:$B$35208,0)</f>
        <v>509</v>
      </c>
      <c r="AF31">
        <f>INDEX('HVAC wtd'!$I$7:$I$35208,W31)</f>
        <v>1.0419051837665794</v>
      </c>
      <c r="AG31">
        <f>INDEX('HVAC wtd'!$I$7:$I$35208,X31)</f>
        <v>1.0367387026785746</v>
      </c>
      <c r="AH31">
        <f>INDEX('HVAC wtd'!$I$7:$I$35208,Y31)</f>
        <v>1.05194163670203</v>
      </c>
      <c r="AI31">
        <f>INDEX('HVAC wtd'!$I$7:$I$35208,Z31)</f>
        <v>1.073798475001676</v>
      </c>
      <c r="AJ31">
        <f>INDEX('HVAC wtd'!$I$7:$I$35208,AA31)</f>
        <v>1.0737384109090438</v>
      </c>
      <c r="AK31">
        <f>INDEX('HVAC wtd'!$I$7:$I$35208,AB31)</f>
        <v>1.0836341450085027</v>
      </c>
      <c r="AL31">
        <f>INDEX('HVAC wtd'!$I$7:$I$35208,AC31)</f>
        <v>1.072825533141228</v>
      </c>
      <c r="AM31">
        <f>INDEX('HVAC wtd'!$I$7:$I$35208,AD31)</f>
        <v>1.0735488803717437</v>
      </c>
      <c r="AO31">
        <f>INDEX('HVAC wtd'!$J$7:$J$35208,W31)</f>
        <v>1.7604564213920826</v>
      </c>
      <c r="AP31">
        <f>INDEX('HVAC wtd'!$J$7:$J$35208,X31)</f>
        <v>1.7964825077844542</v>
      </c>
      <c r="AQ31">
        <f>INDEX('HVAC wtd'!$J$7:$J$35208,Y31)</f>
        <v>1.7817861605714347</v>
      </c>
      <c r="AR31">
        <f>INDEX('HVAC wtd'!$J$7:$J$35208,Z31)</f>
        <v>1.6110815819723994</v>
      </c>
      <c r="AS31">
        <f>INDEX('HVAC wtd'!$J$7:$J$35208,AA31)</f>
        <v>1.4559229397949958</v>
      </c>
      <c r="AT31">
        <f>INDEX('HVAC wtd'!$J$7:$J$35208,AB31)</f>
        <v>1.4958048924688805</v>
      </c>
      <c r="AU31">
        <f>INDEX('HVAC wtd'!$J$7:$J$35208,AC31)</f>
        <v>1.4511517754050456</v>
      </c>
      <c r="AV31">
        <f>INDEX('HVAC wtd'!$J$7:$J$35208,AD31)</f>
        <v>1.4036566000185349</v>
      </c>
      <c r="AX31">
        <f>INDEX('HVAC wtd'!$K$7:$K$35208,W31)</f>
        <v>-1.8467783898647512E-2</v>
      </c>
      <c r="AY31">
        <f>INDEX('HVAC wtd'!$K$7:$K$35208,X31)</f>
        <v>-1.8173241025238349E-2</v>
      </c>
      <c r="AZ31">
        <f>INDEX('HVAC wtd'!$K$7:$K$35208,Y31)</f>
        <v>-1.7857907802178576E-2</v>
      </c>
      <c r="BA31">
        <f>INDEX('HVAC wtd'!$K$7:$K$35208,Z31)</f>
        <v>-1.5568449483632573E-2</v>
      </c>
      <c r="BB31">
        <f>INDEX('HVAC wtd'!$K$7:$K$35208,AA31)</f>
        <v>-1.5617802450214675E-2</v>
      </c>
      <c r="BC31">
        <f>INDEX('HVAC wtd'!$K$7:$K$35208,AB31)</f>
        <v>-1.4752397668551437E-2</v>
      </c>
      <c r="BD31">
        <f>INDEX('HVAC wtd'!$K$7:$K$35208,AC31)</f>
        <v>-1.5066409705297852E-2</v>
      </c>
      <c r="BE31">
        <f>INDEX('HVAC wtd'!$K$7:$K$35208,AD31)</f>
        <v>-1.4558793780337696E-2</v>
      </c>
    </row>
    <row r="32" spans="2:57" x14ac:dyDescent="0.25">
      <c r="B32" t="str">
        <f t="shared" si="5"/>
        <v>CFLPGEMFmExCZ13</v>
      </c>
      <c r="C32" t="s">
        <v>118</v>
      </c>
      <c r="D32" t="s">
        <v>129</v>
      </c>
      <c r="E32" t="s">
        <v>1650</v>
      </c>
      <c r="F32" t="s">
        <v>72</v>
      </c>
      <c r="G32" t="s">
        <v>112</v>
      </c>
      <c r="H32" t="s">
        <v>1662</v>
      </c>
      <c r="I32" s="28">
        <f t="shared" si="1"/>
        <v>1.1046703865682408</v>
      </c>
      <c r="J32" s="28">
        <f t="shared" si="2"/>
        <v>1.8095613109916575</v>
      </c>
      <c r="K32" s="34">
        <f t="shared" si="3"/>
        <v>-1.6857950359027048E-2</v>
      </c>
      <c r="M32" s="36">
        <f>IF($F32="Ex",VLOOKUP($D32&amp;$E32&amp;$G32&amp;M$6,'Vint Wts'!$J$4:$Q$1904,8,FALSE),0)</f>
        <v>53194</v>
      </c>
      <c r="N32" s="36">
        <f>IF($F32="Ex",VLOOKUP($D32&amp;$E32&amp;$G32&amp;N$6,'Vint Wts'!$J$4:$Q$1904,8,FALSE),0)</f>
        <v>30319</v>
      </c>
      <c r="O32" s="36">
        <f>IF($F32="Ex",VLOOKUP($D32&amp;$E32&amp;$G32&amp;O$6,'Vint Wts'!$J$4:$Q$1904,8,FALSE),0)</f>
        <v>5404</v>
      </c>
      <c r="P32" s="36">
        <f>IF($F32="Ex",VLOOKUP($D32&amp;$E32&amp;$G32&amp;P$6,'Vint Wts'!$J$4:$Q$1904,8,FALSE),0)</f>
        <v>1022</v>
      </c>
      <c r="Q32" s="36">
        <f>IF($F32="Ex",VLOOKUP($D32&amp;$E32&amp;$G32&amp;Q$6,'Vint Wts'!$J$4:$Q$1904,8,FALSE),0)</f>
        <v>705.13734167791893</v>
      </c>
      <c r="R32" s="36">
        <f>IF($F32="Ex",VLOOKUP($D32&amp;$E32&amp;$G32&amp;R$6,'Vint Wts'!$J$4:$Q$1904,8,FALSE),0)</f>
        <v>610.28160409083205</v>
      </c>
      <c r="S32" s="36">
        <f>IF($F32="Ex",VLOOKUP($D32&amp;$E32&amp;$G32&amp;S$6,'Vint Wts'!$J$4:$Q$1904,8,FALSE),0)</f>
        <v>784.49861123233234</v>
      </c>
      <c r="T32" s="36">
        <f>VLOOKUP($D32&amp;$E32&amp;$G32&amp;T$6,'Vint Wts'!$J$4:$Q$1904,8,FALSE)</f>
        <v>275.69973867551096</v>
      </c>
      <c r="U32" s="36">
        <f t="shared" si="4"/>
        <v>92314.61729567661</v>
      </c>
      <c r="W32">
        <f>IF($F32="Ex",MATCH($C32&amp;$D32&amp;$E32&amp;$G32&amp;W$6,'HVAC wtd'!$B$7:$B$35208,0),1020)</f>
        <v>398</v>
      </c>
      <c r="X32">
        <f>IF($F32="Ex",MATCH($C32&amp;$D32&amp;$E32&amp;$G32&amp;X$6,'HVAC wtd'!$B$7:$B$35208,0),1020)</f>
        <v>414</v>
      </c>
      <c r="Y32">
        <f>IF($F32="Ex",MATCH($C32&amp;$D32&amp;$E32&amp;$G32&amp;Y$6,'HVAC wtd'!$B$7:$B$35208,0),1020)</f>
        <v>430</v>
      </c>
      <c r="Z32">
        <f>IF($F32="Ex",MATCH($C32&amp;$D32&amp;$E32&amp;$G32&amp;Z$6,'HVAC wtd'!$B$7:$B$35208,0),1020)</f>
        <v>446</v>
      </c>
      <c r="AA32">
        <f>IF($F32="Ex",MATCH($C32&amp;$D32&amp;$E32&amp;$G32&amp;AA$6,'HVAC wtd'!$B$7:$B$35208,0),1020)</f>
        <v>462</v>
      </c>
      <c r="AB32">
        <f>IF($F32="Ex",MATCH($C32&amp;$D32&amp;$E32&amp;$G32&amp;AB$6,'HVAC wtd'!$B$7:$B$35208,0),1020)</f>
        <v>478</v>
      </c>
      <c r="AC32">
        <f>IF($F32="Ex",MATCH($C32&amp;$D32&amp;$E32&amp;$G32&amp;AC$6,'HVAC wtd'!$B$7:$B$35208,0),1020)</f>
        <v>494</v>
      </c>
      <c r="AD32">
        <f>MATCH($C32&amp;$D32&amp;$E32&amp;$G32&amp;AD$6,'HVAC wtd'!$B$7:$B$35208,0)</f>
        <v>510</v>
      </c>
      <c r="AF32">
        <f>INDEX('HVAC wtd'!$I$7:$I$35208,W32)</f>
        <v>1.1063284238427376</v>
      </c>
      <c r="AG32">
        <f>INDEX('HVAC wtd'!$I$7:$I$35208,X32)</f>
        <v>1.1019934146465498</v>
      </c>
      <c r="AH32">
        <f>INDEX('HVAC wtd'!$I$7:$I$35208,Y32)</f>
        <v>1.1055408328927538</v>
      </c>
      <c r="AI32">
        <f>INDEX('HVAC wtd'!$I$7:$I$35208,Z32)</f>
        <v>1.1153454206518534</v>
      </c>
      <c r="AJ32">
        <f>INDEX('HVAC wtd'!$I$7:$I$35208,AA32)</f>
        <v>1.0961298707436375</v>
      </c>
      <c r="AK32">
        <f>INDEX('HVAC wtd'!$I$7:$I$35208,AB32)</f>
        <v>1.1008100191403392</v>
      </c>
      <c r="AL32">
        <f>INDEX('HVAC wtd'!$I$7:$I$35208,AC32)</f>
        <v>1.0901703159337415</v>
      </c>
      <c r="AM32">
        <f>INDEX('HVAC wtd'!$I$7:$I$35208,AD32)</f>
        <v>1.0941703159337415</v>
      </c>
      <c r="AO32">
        <f>INDEX('HVAC wtd'!$J$7:$J$35208,W32)</f>
        <v>1.8011385143343421</v>
      </c>
      <c r="AP32">
        <f>INDEX('HVAC wtd'!$J$7:$J$35208,X32)</f>
        <v>1.8467362205795175</v>
      </c>
      <c r="AQ32">
        <f>INDEX('HVAC wtd'!$J$7:$J$35208,Y32)</f>
        <v>1.8661625504317989</v>
      </c>
      <c r="AR32">
        <f>INDEX('HVAC wtd'!$J$7:$J$35208,Z32)</f>
        <v>1.6755525699667093</v>
      </c>
      <c r="AS32">
        <f>INDEX('HVAC wtd'!$J$7:$J$35208,AA32)</f>
        <v>1.4822752162869817</v>
      </c>
      <c r="AT32">
        <f>INDEX('HVAC wtd'!$J$7:$J$35208,AB32)</f>
        <v>1.4661794650272411</v>
      </c>
      <c r="AU32">
        <f>INDEX('HVAC wtd'!$J$7:$J$35208,AC32)</f>
        <v>1.4201638081032619</v>
      </c>
      <c r="AV32">
        <f>INDEX('HVAC wtd'!$J$7:$J$35208,AD32)</f>
        <v>1.4390243902439026</v>
      </c>
      <c r="AX32">
        <f>INDEX('HVAC wtd'!$K$7:$K$35208,W32)</f>
        <v>-1.6565479514944734E-2</v>
      </c>
      <c r="AY32">
        <f>INDEX('HVAC wtd'!$K$7:$K$35208,X32)</f>
        <v>-1.7832055059337076E-2</v>
      </c>
      <c r="AZ32">
        <f>INDEX('HVAC wtd'!$K$7:$K$35208,Y32)</f>
        <v>-1.5685692081669301E-2</v>
      </c>
      <c r="BA32">
        <f>INDEX('HVAC wtd'!$K$7:$K$35208,Z32)</f>
        <v>-1.439439866277019E-2</v>
      </c>
      <c r="BB32">
        <f>INDEX('HVAC wtd'!$K$7:$K$35208,AA32)</f>
        <v>-1.5120228045716264E-2</v>
      </c>
      <c r="BC32">
        <f>INDEX('HVAC wtd'!$K$7:$K$35208,AB32)</f>
        <v>-1.4710294855738555E-2</v>
      </c>
      <c r="BD32">
        <f>INDEX('HVAC wtd'!$K$7:$K$35208,AC32)</f>
        <v>-1.4552628244208669E-2</v>
      </c>
      <c r="BE32">
        <f>INDEX('HVAC wtd'!$K$7:$K$35208,AD32)</f>
        <v>-1.4032328426160038E-2</v>
      </c>
    </row>
    <row r="33" spans="2:57" x14ac:dyDescent="0.25">
      <c r="B33" t="str">
        <f t="shared" si="5"/>
        <v>CFLPGEMFmExCZ16</v>
      </c>
      <c r="C33" t="s">
        <v>118</v>
      </c>
      <c r="D33" t="s">
        <v>129</v>
      </c>
      <c r="E33" t="s">
        <v>1650</v>
      </c>
      <c r="F33" t="s">
        <v>72</v>
      </c>
      <c r="G33" t="s">
        <v>115</v>
      </c>
      <c r="H33" t="s">
        <v>1662</v>
      </c>
      <c r="I33" s="28">
        <f t="shared" si="1"/>
        <v>1.0155981602270707</v>
      </c>
      <c r="J33" s="28">
        <f t="shared" si="2"/>
        <v>1.4304317973742144</v>
      </c>
      <c r="K33" s="34">
        <f t="shared" si="3"/>
        <v>-2.050430889335805E-2</v>
      </c>
      <c r="M33" s="36">
        <f>IF($F33="Ex",VLOOKUP($D33&amp;$E33&amp;$G33&amp;M$6,'Vint Wts'!$J$4:$Q$1904,8,FALSE),0)</f>
        <v>119</v>
      </c>
      <c r="N33" s="36">
        <f>IF($F33="Ex",VLOOKUP($D33&amp;$E33&amp;$G33&amp;N$6,'Vint Wts'!$J$4:$Q$1904,8,FALSE),0)</f>
        <v>292</v>
      </c>
      <c r="O33" s="36">
        <f>IF($F33="Ex",VLOOKUP($D33&amp;$E33&amp;$G33&amp;O$6,'Vint Wts'!$J$4:$Q$1904,8,FALSE),0)</f>
        <v>1</v>
      </c>
      <c r="P33" s="36">
        <f>IF($F33="Ex",VLOOKUP($D33&amp;$E33&amp;$G33&amp;P$6,'Vint Wts'!$J$4:$Q$1904,8,FALSE),0)</f>
        <v>1</v>
      </c>
      <c r="Q33" s="36">
        <f>IF($F33="Ex",VLOOKUP($D33&amp;$E33&amp;$G33&amp;Q$6,'Vint Wts'!$J$4:$Q$1904,8,FALSE),0)</f>
        <v>1</v>
      </c>
      <c r="R33" s="36">
        <f>IF($F33="Ex",VLOOKUP($D33&amp;$E33&amp;$G33&amp;R$6,'Vint Wts'!$J$4:$Q$1904,8,FALSE),0)</f>
        <v>1</v>
      </c>
      <c r="S33" s="36">
        <f>IF($F33="Ex",VLOOKUP($D33&amp;$E33&amp;$G33&amp;S$6,'Vint Wts'!$J$4:$Q$1904,8,FALSE),0)</f>
        <v>1</v>
      </c>
      <c r="T33" s="36">
        <f>VLOOKUP($D33&amp;$E33&amp;$G33&amp;T$6,'Vint Wts'!$J$4:$Q$1904,8,FALSE)</f>
        <v>1</v>
      </c>
      <c r="U33" s="36">
        <f t="shared" si="4"/>
        <v>417</v>
      </c>
      <c r="W33">
        <f>IF($F33="Ex",MATCH($C33&amp;$D33&amp;$E33&amp;$G33&amp;W$6,'HVAC wtd'!$B$7:$B$35208,0),1020)</f>
        <v>401</v>
      </c>
      <c r="X33">
        <f>IF($F33="Ex",MATCH($C33&amp;$D33&amp;$E33&amp;$G33&amp;X$6,'HVAC wtd'!$B$7:$B$35208,0),1020)</f>
        <v>417</v>
      </c>
      <c r="Y33">
        <f>IF($F33="Ex",MATCH($C33&amp;$D33&amp;$E33&amp;$G33&amp;Y$6,'HVAC wtd'!$B$7:$B$35208,0),1020)</f>
        <v>433</v>
      </c>
      <c r="Z33">
        <f>IF($F33="Ex",MATCH($C33&amp;$D33&amp;$E33&amp;$G33&amp;Z$6,'HVAC wtd'!$B$7:$B$35208,0),1020)</f>
        <v>449</v>
      </c>
      <c r="AA33">
        <f>IF($F33="Ex",MATCH($C33&amp;$D33&amp;$E33&amp;$G33&amp;AA$6,'HVAC wtd'!$B$7:$B$35208,0),1020)</f>
        <v>465</v>
      </c>
      <c r="AB33">
        <f>IF($F33="Ex",MATCH($C33&amp;$D33&amp;$E33&amp;$G33&amp;AB$6,'HVAC wtd'!$B$7:$B$35208,0),1020)</f>
        <v>481</v>
      </c>
      <c r="AC33">
        <f>IF($F33="Ex",MATCH($C33&amp;$D33&amp;$E33&amp;$G33&amp;AC$6,'HVAC wtd'!$B$7:$B$35208,0),1020)</f>
        <v>497</v>
      </c>
      <c r="AD33">
        <f>MATCH($C33&amp;$D33&amp;$E33&amp;$G33&amp;AD$6,'HVAC wtd'!$B$7:$B$35208,0)</f>
        <v>513</v>
      </c>
      <c r="AF33">
        <f>INDEX('HVAC wtd'!$I$7:$I$35208,W33)</f>
        <v>1.0091149618552488</v>
      </c>
      <c r="AG33">
        <f>INDEX('HVAC wtd'!$I$7:$I$35208,X33)</f>
        <v>1.0185725845625295</v>
      </c>
      <c r="AH33">
        <f>INDEX('HVAC wtd'!$I$7:$I$35208,Y33)</f>
        <v>1.0166811360949388</v>
      </c>
      <c r="AI33">
        <f>INDEX('HVAC wtd'!$I$7:$I$35208,Z33)</f>
        <v>1.022220443060432</v>
      </c>
      <c r="AJ33">
        <f>INDEX('HVAC wtd'!$I$7:$I$35208,AA33)</f>
        <v>0.99029823478120682</v>
      </c>
      <c r="AK33">
        <f>INDEX('HVAC wtd'!$I$7:$I$35208,AB33)</f>
        <v>0.99422957661458322</v>
      </c>
      <c r="AL33">
        <f>INDEX('HVAC wtd'!$I$7:$I$35208,AC33)</f>
        <v>0.98520671143354677</v>
      </c>
      <c r="AM33">
        <f>INDEX('HVAC wtd'!$I$7:$I$35208,AD33)</f>
        <v>0.98792155967063178</v>
      </c>
      <c r="AO33">
        <f>INDEX('HVAC wtd'!$J$7:$J$35208,W33)</f>
        <v>1.4135677716115327</v>
      </c>
      <c r="AP33">
        <f>INDEX('HVAC wtd'!$J$7:$J$35208,X33)</f>
        <v>1.4397588587268499</v>
      </c>
      <c r="AQ33">
        <f>INDEX('HVAC wtd'!$J$7:$J$35208,Y33)</f>
        <v>1.4752661579082731</v>
      </c>
      <c r="AR33">
        <f>INDEX('HVAC wtd'!$J$7:$J$35208,Z33)</f>
        <v>1.494210894614302</v>
      </c>
      <c r="AS33">
        <f>INDEX('HVAC wtd'!$J$7:$J$35208,AA33)</f>
        <v>1.2386091103803669</v>
      </c>
      <c r="AT33">
        <f>INDEX('HVAC wtd'!$J$7:$J$35208,AB33)</f>
        <v>1.2296827763436022</v>
      </c>
      <c r="AU33">
        <f>INDEX('HVAC wtd'!$J$7:$J$35208,AC33)</f>
        <v>1.2251525220676549</v>
      </c>
      <c r="AV33">
        <f>INDEX('HVAC wtd'!$J$7:$J$35208,AD33)</f>
        <v>1.2029864737205767</v>
      </c>
      <c r="AX33">
        <f>INDEX('HVAC wtd'!$K$7:$K$35208,W33)</f>
        <v>-2.0272726877024937E-2</v>
      </c>
      <c r="AY33">
        <f>INDEX('HVAC wtd'!$K$7:$K$35208,X33)</f>
        <v>-2.058806010008471E-2</v>
      </c>
      <c r="AZ33">
        <f>INDEX('HVAC wtd'!$K$7:$K$35208,Y33)</f>
        <v>-2.1737426681393557E-2</v>
      </c>
      <c r="BA33">
        <f>INDEX('HVAC wtd'!$K$7:$K$35208,Z33)</f>
        <v>-2.0318427177624568E-2</v>
      </c>
      <c r="BB33">
        <f>INDEX('HVAC wtd'!$K$7:$K$35208,AA33)</f>
        <v>-2.0642260347383784E-2</v>
      </c>
      <c r="BC33">
        <f>INDEX('HVAC wtd'!$K$7:$K$35208,AB33)</f>
        <v>-2.0326927124324011E-2</v>
      </c>
      <c r="BD33">
        <f>INDEX('HVAC wtd'!$K$7:$K$35208,AC33)</f>
        <v>-2.1830792815373725E-2</v>
      </c>
      <c r="BE33">
        <f>INDEX('HVAC wtd'!$K$7:$K$35208,AD33)</f>
        <v>-2.1272926793503337E-2</v>
      </c>
    </row>
    <row r="34" spans="2:57" x14ac:dyDescent="0.25">
      <c r="B34" t="str">
        <f t="shared" si="5"/>
        <v>CFLPGEMFmNewCZ01</v>
      </c>
      <c r="C34" t="s">
        <v>118</v>
      </c>
      <c r="D34" t="s">
        <v>129</v>
      </c>
      <c r="E34" t="s">
        <v>1650</v>
      </c>
      <c r="F34" t="s">
        <v>75</v>
      </c>
      <c r="G34" t="s">
        <v>48</v>
      </c>
      <c r="H34" t="s">
        <v>1662</v>
      </c>
      <c r="I34" s="28">
        <f t="shared" si="1"/>
        <v>0.92157217325551177</v>
      </c>
      <c r="J34" s="28">
        <f t="shared" si="2"/>
        <v>1.0428782257700711</v>
      </c>
      <c r="K34" s="34">
        <f t="shared" si="3"/>
        <v>-2.4911324621722318E-2</v>
      </c>
      <c r="M34" s="36">
        <f>IF($F34="Ex",VLOOKUP($D34&amp;$E34&amp;$G34&amp;M$6,'Vint Wts'!$J$4:$Q$1904,8,FALSE),0)</f>
        <v>0</v>
      </c>
      <c r="N34" s="36">
        <f>IF($F34="Ex",VLOOKUP($D34&amp;$E34&amp;$G34&amp;N$6,'Vint Wts'!$J$4:$Q$1904,8,FALSE),0)</f>
        <v>0</v>
      </c>
      <c r="O34" s="36">
        <f>IF($F34="Ex",VLOOKUP($D34&amp;$E34&amp;$G34&amp;O$6,'Vint Wts'!$J$4:$Q$1904,8,FALSE),0)</f>
        <v>0</v>
      </c>
      <c r="P34" s="36">
        <f>IF($F34="Ex",VLOOKUP($D34&amp;$E34&amp;$G34&amp;P$6,'Vint Wts'!$J$4:$Q$1904,8,FALSE),0)</f>
        <v>0</v>
      </c>
      <c r="Q34" s="36">
        <f>IF($F34="Ex",VLOOKUP($D34&amp;$E34&amp;$G34&amp;Q$6,'Vint Wts'!$J$4:$Q$1904,8,FALSE),0)</f>
        <v>0</v>
      </c>
      <c r="R34" s="36">
        <f>IF($F34="Ex",VLOOKUP($D34&amp;$E34&amp;$G34&amp;R$6,'Vint Wts'!$J$4:$Q$1904,8,FALSE),0)</f>
        <v>0</v>
      </c>
      <c r="S34" s="36">
        <f>IF($F34="Ex",VLOOKUP($D34&amp;$E34&amp;$G34&amp;S$6,'Vint Wts'!$J$4:$Q$1904,8,FALSE),0)</f>
        <v>0</v>
      </c>
      <c r="T34" s="36">
        <f>VLOOKUP($D34&amp;$E34&amp;$G34&amp;T$6,'Vint Wts'!$J$4:$Q$1904,8,FALSE)</f>
        <v>526.58110557201314</v>
      </c>
      <c r="U34" s="36">
        <f t="shared" si="4"/>
        <v>526.58110557201314</v>
      </c>
      <c r="W34">
        <f>IF($F34="Ex",MATCH($C34&amp;$D34&amp;$E34&amp;$G34&amp;W$6,'HVAC wtd'!$B$7:$B$35208,0),1020)</f>
        <v>1020</v>
      </c>
      <c r="X34">
        <f>IF($F34="Ex",MATCH($C34&amp;$D34&amp;$E34&amp;$G34&amp;X$6,'HVAC wtd'!$B$7:$B$35208,0),1020)</f>
        <v>1020</v>
      </c>
      <c r="Y34">
        <f>IF($F34="Ex",MATCH($C34&amp;$D34&amp;$E34&amp;$G34&amp;Y$6,'HVAC wtd'!$B$7:$B$35208,0),1020)</f>
        <v>1020</v>
      </c>
      <c r="Z34">
        <f>IF($F34="Ex",MATCH($C34&amp;$D34&amp;$E34&amp;$G34&amp;Z$6,'HVAC wtd'!$B$7:$B$35208,0),1020)</f>
        <v>1020</v>
      </c>
      <c r="AA34">
        <f>IF($F34="Ex",MATCH($C34&amp;$D34&amp;$E34&amp;$G34&amp;AA$6,'HVAC wtd'!$B$7:$B$35208,0),1020)</f>
        <v>1020</v>
      </c>
      <c r="AB34">
        <f>IF($F34="Ex",MATCH($C34&amp;$D34&amp;$E34&amp;$G34&amp;AB$6,'HVAC wtd'!$B$7:$B$35208,0),1020)</f>
        <v>1020</v>
      </c>
      <c r="AC34">
        <f>IF($F34="Ex",MATCH($C34&amp;$D34&amp;$E34&amp;$G34&amp;AC$6,'HVAC wtd'!$B$7:$B$35208,0),1020)</f>
        <v>1020</v>
      </c>
      <c r="AD34">
        <f>MATCH($C34&amp;$D34&amp;$E34&amp;$G34&amp;AD$6,'HVAC wtd'!$B$7:$B$35208,0)</f>
        <v>498</v>
      </c>
      <c r="AF34">
        <f>INDEX('HVAC wtd'!$I$7:$I$35208,W34)</f>
        <v>0</v>
      </c>
      <c r="AG34">
        <f>INDEX('HVAC wtd'!$I$7:$I$35208,X34)</f>
        <v>0</v>
      </c>
      <c r="AH34">
        <f>INDEX('HVAC wtd'!$I$7:$I$35208,Y34)</f>
        <v>0</v>
      </c>
      <c r="AI34">
        <f>INDEX('HVAC wtd'!$I$7:$I$35208,Z34)</f>
        <v>0</v>
      </c>
      <c r="AJ34">
        <f>INDEX('HVAC wtd'!$I$7:$I$35208,AA34)</f>
        <v>0</v>
      </c>
      <c r="AK34">
        <f>INDEX('HVAC wtd'!$I$7:$I$35208,AB34)</f>
        <v>0</v>
      </c>
      <c r="AL34">
        <f>INDEX('HVAC wtd'!$I$7:$I$35208,AC34)</f>
        <v>0</v>
      </c>
      <c r="AM34">
        <f>INDEX('HVAC wtd'!$I$7:$I$35208,AD34)</f>
        <v>0.92157217325551177</v>
      </c>
      <c r="AO34">
        <f>INDEX('HVAC wtd'!$J$7:$J$35208,W34)</f>
        <v>0</v>
      </c>
      <c r="AP34">
        <f>INDEX('HVAC wtd'!$J$7:$J$35208,X34)</f>
        <v>0</v>
      </c>
      <c r="AQ34">
        <f>INDEX('HVAC wtd'!$J$7:$J$35208,Y34)</f>
        <v>0</v>
      </c>
      <c r="AR34">
        <f>INDEX('HVAC wtd'!$J$7:$J$35208,Z34)</f>
        <v>0</v>
      </c>
      <c r="AS34">
        <f>INDEX('HVAC wtd'!$J$7:$J$35208,AA34)</f>
        <v>0</v>
      </c>
      <c r="AT34">
        <f>INDEX('HVAC wtd'!$J$7:$J$35208,AB34)</f>
        <v>0</v>
      </c>
      <c r="AU34">
        <f>INDEX('HVAC wtd'!$J$7:$J$35208,AC34)</f>
        <v>0</v>
      </c>
      <c r="AV34">
        <f>INDEX('HVAC wtd'!$J$7:$J$35208,AD34)</f>
        <v>1.0428782257700711</v>
      </c>
      <c r="AX34">
        <f>INDEX('HVAC wtd'!$K$7:$K$35208,W34)</f>
        <v>0</v>
      </c>
      <c r="AY34">
        <f>INDEX('HVAC wtd'!$K$7:$K$35208,X34)</f>
        <v>0</v>
      </c>
      <c r="AZ34">
        <f>INDEX('HVAC wtd'!$K$7:$K$35208,Y34)</f>
        <v>0</v>
      </c>
      <c r="BA34">
        <f>INDEX('HVAC wtd'!$K$7:$K$35208,Z34)</f>
        <v>0</v>
      </c>
      <c r="BB34">
        <f>INDEX('HVAC wtd'!$K$7:$K$35208,AA34)</f>
        <v>0</v>
      </c>
      <c r="BC34">
        <f>INDEX('HVAC wtd'!$K$7:$K$35208,AB34)</f>
        <v>0</v>
      </c>
      <c r="BD34">
        <f>INDEX('HVAC wtd'!$K$7:$K$35208,AC34)</f>
        <v>0</v>
      </c>
      <c r="BE34">
        <f>INDEX('HVAC wtd'!$K$7:$K$35208,AD34)</f>
        <v>-2.4911324621722318E-2</v>
      </c>
    </row>
    <row r="35" spans="2:57" x14ac:dyDescent="0.25">
      <c r="B35" t="str">
        <f t="shared" si="5"/>
        <v>CFLPGEMFmNewCZ02</v>
      </c>
      <c r="C35" t="s">
        <v>118</v>
      </c>
      <c r="D35" t="s">
        <v>129</v>
      </c>
      <c r="E35" t="s">
        <v>1650</v>
      </c>
      <c r="F35" t="s">
        <v>75</v>
      </c>
      <c r="G35" t="s">
        <v>101</v>
      </c>
      <c r="H35" t="s">
        <v>1662</v>
      </c>
      <c r="I35" s="28">
        <f t="shared" si="1"/>
        <v>0.97541951016257789</v>
      </c>
      <c r="J35" s="28">
        <f t="shared" si="2"/>
        <v>1.1374024440173409</v>
      </c>
      <c r="K35" s="34">
        <f t="shared" si="3"/>
        <v>-1.6201810873051257E-2</v>
      </c>
      <c r="M35" s="36">
        <f>IF($F35="Ex",VLOOKUP($D35&amp;$E35&amp;$G35&amp;M$6,'Vint Wts'!$J$4:$Q$1904,8,FALSE),0)</f>
        <v>0</v>
      </c>
      <c r="N35" s="36">
        <f>IF($F35="Ex",VLOOKUP($D35&amp;$E35&amp;$G35&amp;N$6,'Vint Wts'!$J$4:$Q$1904,8,FALSE),0)</f>
        <v>0</v>
      </c>
      <c r="O35" s="36">
        <f>IF($F35="Ex",VLOOKUP($D35&amp;$E35&amp;$G35&amp;O$6,'Vint Wts'!$J$4:$Q$1904,8,FALSE),0)</f>
        <v>0</v>
      </c>
      <c r="P35" s="36">
        <f>IF($F35="Ex",VLOOKUP($D35&amp;$E35&amp;$G35&amp;P$6,'Vint Wts'!$J$4:$Q$1904,8,FALSE),0)</f>
        <v>0</v>
      </c>
      <c r="Q35" s="36">
        <f>IF($F35="Ex",VLOOKUP($D35&amp;$E35&amp;$G35&amp;Q$6,'Vint Wts'!$J$4:$Q$1904,8,FALSE),0)</f>
        <v>0</v>
      </c>
      <c r="R35" s="36">
        <f>IF($F35="Ex",VLOOKUP($D35&amp;$E35&amp;$G35&amp;R$6,'Vint Wts'!$J$4:$Q$1904,8,FALSE),0)</f>
        <v>0</v>
      </c>
      <c r="S35" s="36">
        <f>IF($F35="Ex",VLOOKUP($D35&amp;$E35&amp;$G35&amp;S$6,'Vint Wts'!$J$4:$Q$1904,8,FALSE),0)</f>
        <v>0</v>
      </c>
      <c r="T35" s="36">
        <f>VLOOKUP($D35&amp;$E35&amp;$G35&amp;T$6,'Vint Wts'!$J$4:$Q$1904,8,FALSE)</f>
        <v>1068.2690461399447</v>
      </c>
      <c r="U35" s="36">
        <f t="shared" si="4"/>
        <v>1068.2690461399447</v>
      </c>
      <c r="W35">
        <f>IF($F35="Ex",MATCH($C35&amp;$D35&amp;$E35&amp;$G35&amp;W$6,'HVAC wtd'!$B$7:$B$35208,0),1020)</f>
        <v>1020</v>
      </c>
      <c r="X35">
        <f>IF($F35="Ex",MATCH($C35&amp;$D35&amp;$E35&amp;$G35&amp;X$6,'HVAC wtd'!$B$7:$B$35208,0),1020)</f>
        <v>1020</v>
      </c>
      <c r="Y35">
        <f>IF($F35="Ex",MATCH($C35&amp;$D35&amp;$E35&amp;$G35&amp;Y$6,'HVAC wtd'!$B$7:$B$35208,0),1020)</f>
        <v>1020</v>
      </c>
      <c r="Z35">
        <f>IF($F35="Ex",MATCH($C35&amp;$D35&amp;$E35&amp;$G35&amp;Z$6,'HVAC wtd'!$B$7:$B$35208,0),1020)</f>
        <v>1020</v>
      </c>
      <c r="AA35">
        <f>IF($F35="Ex",MATCH($C35&amp;$D35&amp;$E35&amp;$G35&amp;AA$6,'HVAC wtd'!$B$7:$B$35208,0),1020)</f>
        <v>1020</v>
      </c>
      <c r="AB35">
        <f>IF($F35="Ex",MATCH($C35&amp;$D35&amp;$E35&amp;$G35&amp;AB$6,'HVAC wtd'!$B$7:$B$35208,0),1020)</f>
        <v>1020</v>
      </c>
      <c r="AC35">
        <f>IF($F35="Ex",MATCH($C35&amp;$D35&amp;$E35&amp;$G35&amp;AC$6,'HVAC wtd'!$B$7:$B$35208,0),1020)</f>
        <v>1020</v>
      </c>
      <c r="AD35">
        <f>MATCH($C35&amp;$D35&amp;$E35&amp;$G35&amp;AD$6,'HVAC wtd'!$B$7:$B$35208,0)</f>
        <v>499</v>
      </c>
      <c r="AF35">
        <f>INDEX('HVAC wtd'!$I$7:$I$35208,W35)</f>
        <v>0</v>
      </c>
      <c r="AG35">
        <f>INDEX('HVAC wtd'!$I$7:$I$35208,X35)</f>
        <v>0</v>
      </c>
      <c r="AH35">
        <f>INDEX('HVAC wtd'!$I$7:$I$35208,Y35)</f>
        <v>0</v>
      </c>
      <c r="AI35">
        <f>INDEX('HVAC wtd'!$I$7:$I$35208,Z35)</f>
        <v>0</v>
      </c>
      <c r="AJ35">
        <f>INDEX('HVAC wtd'!$I$7:$I$35208,AA35)</f>
        <v>0</v>
      </c>
      <c r="AK35">
        <f>INDEX('HVAC wtd'!$I$7:$I$35208,AB35)</f>
        <v>0</v>
      </c>
      <c r="AL35">
        <f>INDEX('HVAC wtd'!$I$7:$I$35208,AC35)</f>
        <v>0</v>
      </c>
      <c r="AM35">
        <f>INDEX('HVAC wtd'!$I$7:$I$35208,AD35)</f>
        <v>0.975419510162578</v>
      </c>
      <c r="AO35">
        <f>INDEX('HVAC wtd'!$J$7:$J$35208,W35)</f>
        <v>0</v>
      </c>
      <c r="AP35">
        <f>INDEX('HVAC wtd'!$J$7:$J$35208,X35)</f>
        <v>0</v>
      </c>
      <c r="AQ35">
        <f>INDEX('HVAC wtd'!$J$7:$J$35208,Y35)</f>
        <v>0</v>
      </c>
      <c r="AR35">
        <f>INDEX('HVAC wtd'!$J$7:$J$35208,Z35)</f>
        <v>0</v>
      </c>
      <c r="AS35">
        <f>INDEX('HVAC wtd'!$J$7:$J$35208,AA35)</f>
        <v>0</v>
      </c>
      <c r="AT35">
        <f>INDEX('HVAC wtd'!$J$7:$J$35208,AB35)</f>
        <v>0</v>
      </c>
      <c r="AU35">
        <f>INDEX('HVAC wtd'!$J$7:$J$35208,AC35)</f>
        <v>0</v>
      </c>
      <c r="AV35">
        <f>INDEX('HVAC wtd'!$J$7:$J$35208,AD35)</f>
        <v>1.1374024440173409</v>
      </c>
      <c r="AX35">
        <f>INDEX('HVAC wtd'!$K$7:$K$35208,W35)</f>
        <v>0</v>
      </c>
      <c r="AY35">
        <f>INDEX('HVAC wtd'!$K$7:$K$35208,X35)</f>
        <v>0</v>
      </c>
      <c r="AZ35">
        <f>INDEX('HVAC wtd'!$K$7:$K$35208,Y35)</f>
        <v>0</v>
      </c>
      <c r="BA35">
        <f>INDEX('HVAC wtd'!$K$7:$K$35208,Z35)</f>
        <v>0</v>
      </c>
      <c r="BB35">
        <f>INDEX('HVAC wtd'!$K$7:$K$35208,AA35)</f>
        <v>0</v>
      </c>
      <c r="BC35">
        <f>INDEX('HVAC wtd'!$K$7:$K$35208,AB35)</f>
        <v>0</v>
      </c>
      <c r="BD35">
        <f>INDEX('HVAC wtd'!$K$7:$K$35208,AC35)</f>
        <v>0</v>
      </c>
      <c r="BE35">
        <f>INDEX('HVAC wtd'!$K$7:$K$35208,AD35)</f>
        <v>-1.6201810873051257E-2</v>
      </c>
    </row>
    <row r="36" spans="2:57" x14ac:dyDescent="0.25">
      <c r="B36" t="str">
        <f t="shared" si="5"/>
        <v>CFLPGEMFmNewCZ03</v>
      </c>
      <c r="C36" t="s">
        <v>118</v>
      </c>
      <c r="D36" t="s">
        <v>129</v>
      </c>
      <c r="E36" t="s">
        <v>1650</v>
      </c>
      <c r="F36" t="s">
        <v>75</v>
      </c>
      <c r="G36" t="s">
        <v>102</v>
      </c>
      <c r="H36" t="s">
        <v>1662</v>
      </c>
      <c r="I36" s="28">
        <f t="shared" si="1"/>
        <v>0.95658552747407799</v>
      </c>
      <c r="J36" s="28">
        <f t="shared" si="2"/>
        <v>1.0864934543359022</v>
      </c>
      <c r="K36" s="34">
        <f t="shared" si="3"/>
        <v>-1.8069654137511944E-2</v>
      </c>
      <c r="M36" s="36">
        <f>IF($F36="Ex",VLOOKUP($D36&amp;$E36&amp;$G36&amp;M$6,'Vint Wts'!$J$4:$Q$1904,8,FALSE),0)</f>
        <v>0</v>
      </c>
      <c r="N36" s="36">
        <f>IF($F36="Ex",VLOOKUP($D36&amp;$E36&amp;$G36&amp;N$6,'Vint Wts'!$J$4:$Q$1904,8,FALSE),0)</f>
        <v>0</v>
      </c>
      <c r="O36" s="36">
        <f>IF($F36="Ex",VLOOKUP($D36&amp;$E36&amp;$G36&amp;O$6,'Vint Wts'!$J$4:$Q$1904,8,FALSE),0)</f>
        <v>0</v>
      </c>
      <c r="P36" s="36">
        <f>IF($F36="Ex",VLOOKUP($D36&amp;$E36&amp;$G36&amp;P$6,'Vint Wts'!$J$4:$Q$1904,8,FALSE),0)</f>
        <v>0</v>
      </c>
      <c r="Q36" s="36">
        <f>IF($F36="Ex",VLOOKUP($D36&amp;$E36&amp;$G36&amp;Q$6,'Vint Wts'!$J$4:$Q$1904,8,FALSE),0)</f>
        <v>0</v>
      </c>
      <c r="R36" s="36">
        <f>IF($F36="Ex",VLOOKUP($D36&amp;$E36&amp;$G36&amp;R$6,'Vint Wts'!$J$4:$Q$1904,8,FALSE),0)</f>
        <v>0</v>
      </c>
      <c r="S36" s="36">
        <f>IF($F36="Ex",VLOOKUP($D36&amp;$E36&amp;$G36&amp;S$6,'Vint Wts'!$J$4:$Q$1904,8,FALSE),0)</f>
        <v>0</v>
      </c>
      <c r="T36" s="36">
        <f>VLOOKUP($D36&amp;$E36&amp;$G36&amp;T$6,'Vint Wts'!$J$4:$Q$1904,8,FALSE)</f>
        <v>3358.303372574791</v>
      </c>
      <c r="U36" s="36">
        <f t="shared" si="4"/>
        <v>3358.303372574791</v>
      </c>
      <c r="W36">
        <f>IF($F36="Ex",MATCH($C36&amp;$D36&amp;$E36&amp;$G36&amp;W$6,'HVAC wtd'!$B$7:$B$35208,0),1020)</f>
        <v>1020</v>
      </c>
      <c r="X36">
        <f>IF($F36="Ex",MATCH($C36&amp;$D36&amp;$E36&amp;$G36&amp;X$6,'HVAC wtd'!$B$7:$B$35208,0),1020)</f>
        <v>1020</v>
      </c>
      <c r="Y36">
        <f>IF($F36="Ex",MATCH($C36&amp;$D36&amp;$E36&amp;$G36&amp;Y$6,'HVAC wtd'!$B$7:$B$35208,0),1020)</f>
        <v>1020</v>
      </c>
      <c r="Z36">
        <f>IF($F36="Ex",MATCH($C36&amp;$D36&amp;$E36&amp;$G36&amp;Z$6,'HVAC wtd'!$B$7:$B$35208,0),1020)</f>
        <v>1020</v>
      </c>
      <c r="AA36">
        <f>IF($F36="Ex",MATCH($C36&amp;$D36&amp;$E36&amp;$G36&amp;AA$6,'HVAC wtd'!$B$7:$B$35208,0),1020)</f>
        <v>1020</v>
      </c>
      <c r="AB36">
        <f>IF($F36="Ex",MATCH($C36&amp;$D36&amp;$E36&amp;$G36&amp;AB$6,'HVAC wtd'!$B$7:$B$35208,0),1020)</f>
        <v>1020</v>
      </c>
      <c r="AC36">
        <f>IF($F36="Ex",MATCH($C36&amp;$D36&amp;$E36&amp;$G36&amp;AC$6,'HVAC wtd'!$B$7:$B$35208,0),1020)</f>
        <v>1020</v>
      </c>
      <c r="AD36">
        <f>MATCH($C36&amp;$D36&amp;$E36&amp;$G36&amp;AD$6,'HVAC wtd'!$B$7:$B$35208,0)</f>
        <v>500</v>
      </c>
      <c r="AF36">
        <f>INDEX('HVAC wtd'!$I$7:$I$35208,W36)</f>
        <v>0</v>
      </c>
      <c r="AG36">
        <f>INDEX('HVAC wtd'!$I$7:$I$35208,X36)</f>
        <v>0</v>
      </c>
      <c r="AH36">
        <f>INDEX('HVAC wtd'!$I$7:$I$35208,Y36)</f>
        <v>0</v>
      </c>
      <c r="AI36">
        <f>INDEX('HVAC wtd'!$I$7:$I$35208,Z36)</f>
        <v>0</v>
      </c>
      <c r="AJ36">
        <f>INDEX('HVAC wtd'!$I$7:$I$35208,AA36)</f>
        <v>0</v>
      </c>
      <c r="AK36">
        <f>INDEX('HVAC wtd'!$I$7:$I$35208,AB36)</f>
        <v>0</v>
      </c>
      <c r="AL36">
        <f>INDEX('HVAC wtd'!$I$7:$I$35208,AC36)</f>
        <v>0</v>
      </c>
      <c r="AM36">
        <f>INDEX('HVAC wtd'!$I$7:$I$35208,AD36)</f>
        <v>0.95658552747407799</v>
      </c>
      <c r="AO36">
        <f>INDEX('HVAC wtd'!$J$7:$J$35208,W36)</f>
        <v>0</v>
      </c>
      <c r="AP36">
        <f>INDEX('HVAC wtd'!$J$7:$J$35208,X36)</f>
        <v>0</v>
      </c>
      <c r="AQ36">
        <f>INDEX('HVAC wtd'!$J$7:$J$35208,Y36)</f>
        <v>0</v>
      </c>
      <c r="AR36">
        <f>INDEX('HVAC wtd'!$J$7:$J$35208,Z36)</f>
        <v>0</v>
      </c>
      <c r="AS36">
        <f>INDEX('HVAC wtd'!$J$7:$J$35208,AA36)</f>
        <v>0</v>
      </c>
      <c r="AT36">
        <f>INDEX('HVAC wtd'!$J$7:$J$35208,AB36)</f>
        <v>0</v>
      </c>
      <c r="AU36">
        <f>INDEX('HVAC wtd'!$J$7:$J$35208,AC36)</f>
        <v>0</v>
      </c>
      <c r="AV36">
        <f>INDEX('HVAC wtd'!$J$7:$J$35208,AD36)</f>
        <v>1.0864934543359022</v>
      </c>
      <c r="AX36">
        <f>INDEX('HVAC wtd'!$K$7:$K$35208,W36)</f>
        <v>0</v>
      </c>
      <c r="AY36">
        <f>INDEX('HVAC wtd'!$K$7:$K$35208,X36)</f>
        <v>0</v>
      </c>
      <c r="AZ36">
        <f>INDEX('HVAC wtd'!$K$7:$K$35208,Y36)</f>
        <v>0</v>
      </c>
      <c r="BA36">
        <f>INDEX('HVAC wtd'!$K$7:$K$35208,Z36)</f>
        <v>0</v>
      </c>
      <c r="BB36">
        <f>INDEX('HVAC wtd'!$K$7:$K$35208,AA36)</f>
        <v>0</v>
      </c>
      <c r="BC36">
        <f>INDEX('HVAC wtd'!$K$7:$K$35208,AB36)</f>
        <v>0</v>
      </c>
      <c r="BD36">
        <f>INDEX('HVAC wtd'!$K$7:$K$35208,AC36)</f>
        <v>0</v>
      </c>
      <c r="BE36">
        <f>INDEX('HVAC wtd'!$K$7:$K$35208,AD36)</f>
        <v>-1.8069654137511944E-2</v>
      </c>
    </row>
    <row r="37" spans="2:57" x14ac:dyDescent="0.25">
      <c r="B37" t="str">
        <f t="shared" si="5"/>
        <v>CFLPGEMFmNewCZ04</v>
      </c>
      <c r="C37" t="s">
        <v>118</v>
      </c>
      <c r="D37" t="s">
        <v>129</v>
      </c>
      <c r="E37" t="s">
        <v>1650</v>
      </c>
      <c r="F37" t="s">
        <v>75</v>
      </c>
      <c r="G37" t="s">
        <v>103</v>
      </c>
      <c r="H37" t="s">
        <v>1662</v>
      </c>
      <c r="I37" s="28">
        <f t="shared" si="1"/>
        <v>1.0579110159039344</v>
      </c>
      <c r="J37" s="28">
        <f t="shared" si="2"/>
        <v>1.5789248583714541</v>
      </c>
      <c r="K37" s="34">
        <f t="shared" si="3"/>
        <v>-1.1879679315109453E-2</v>
      </c>
      <c r="M37" s="36">
        <f>IF($F37="Ex",VLOOKUP($D37&amp;$E37&amp;$G37&amp;M$6,'Vint Wts'!$J$4:$Q$1904,8,FALSE),0)</f>
        <v>0</v>
      </c>
      <c r="N37" s="36">
        <f>IF($F37="Ex",VLOOKUP($D37&amp;$E37&amp;$G37&amp;N$6,'Vint Wts'!$J$4:$Q$1904,8,FALSE),0)</f>
        <v>0</v>
      </c>
      <c r="O37" s="36">
        <f>IF($F37="Ex",VLOOKUP($D37&amp;$E37&amp;$G37&amp;O$6,'Vint Wts'!$J$4:$Q$1904,8,FALSE),0)</f>
        <v>0</v>
      </c>
      <c r="P37" s="36">
        <f>IF($F37="Ex",VLOOKUP($D37&amp;$E37&amp;$G37&amp;P$6,'Vint Wts'!$J$4:$Q$1904,8,FALSE),0)</f>
        <v>0</v>
      </c>
      <c r="Q37" s="36">
        <f>IF($F37="Ex",VLOOKUP($D37&amp;$E37&amp;$G37&amp;Q$6,'Vint Wts'!$J$4:$Q$1904,8,FALSE),0)</f>
        <v>0</v>
      </c>
      <c r="R37" s="36">
        <f>IF($F37="Ex",VLOOKUP($D37&amp;$E37&amp;$G37&amp;R$6,'Vint Wts'!$J$4:$Q$1904,8,FALSE),0)</f>
        <v>0</v>
      </c>
      <c r="S37" s="36">
        <f>IF($F37="Ex",VLOOKUP($D37&amp;$E37&amp;$G37&amp;S$6,'Vint Wts'!$J$4:$Q$1904,8,FALSE),0)</f>
        <v>0</v>
      </c>
      <c r="T37" s="36">
        <f>VLOOKUP($D37&amp;$E37&amp;$G37&amp;T$6,'Vint Wts'!$J$4:$Q$1904,8,FALSE)</f>
        <v>1800.4110136207048</v>
      </c>
      <c r="U37" s="36">
        <f t="shared" si="4"/>
        <v>1800.4110136207048</v>
      </c>
      <c r="W37">
        <f>IF($F37="Ex",MATCH($C37&amp;$D37&amp;$E37&amp;$G37&amp;W$6,'HVAC wtd'!$B$7:$B$35208,0),1020)</f>
        <v>1020</v>
      </c>
      <c r="X37">
        <f>IF($F37="Ex",MATCH($C37&amp;$D37&amp;$E37&amp;$G37&amp;X$6,'HVAC wtd'!$B$7:$B$35208,0),1020)</f>
        <v>1020</v>
      </c>
      <c r="Y37">
        <f>IF($F37="Ex",MATCH($C37&amp;$D37&amp;$E37&amp;$G37&amp;Y$6,'HVAC wtd'!$B$7:$B$35208,0),1020)</f>
        <v>1020</v>
      </c>
      <c r="Z37">
        <f>IF($F37="Ex",MATCH($C37&amp;$D37&amp;$E37&amp;$G37&amp;Z$6,'HVAC wtd'!$B$7:$B$35208,0),1020)</f>
        <v>1020</v>
      </c>
      <c r="AA37">
        <f>IF($F37="Ex",MATCH($C37&amp;$D37&amp;$E37&amp;$G37&amp;AA$6,'HVAC wtd'!$B$7:$B$35208,0),1020)</f>
        <v>1020</v>
      </c>
      <c r="AB37">
        <f>IF($F37="Ex",MATCH($C37&amp;$D37&amp;$E37&amp;$G37&amp;AB$6,'HVAC wtd'!$B$7:$B$35208,0),1020)</f>
        <v>1020</v>
      </c>
      <c r="AC37">
        <f>IF($F37="Ex",MATCH($C37&amp;$D37&amp;$E37&amp;$G37&amp;AC$6,'HVAC wtd'!$B$7:$B$35208,0),1020)</f>
        <v>1020</v>
      </c>
      <c r="AD37">
        <f>MATCH($C37&amp;$D37&amp;$E37&amp;$G37&amp;AD$6,'HVAC wtd'!$B$7:$B$35208,0)</f>
        <v>501</v>
      </c>
      <c r="AF37">
        <f>INDEX('HVAC wtd'!$I$7:$I$35208,W37)</f>
        <v>0</v>
      </c>
      <c r="AG37">
        <f>INDEX('HVAC wtd'!$I$7:$I$35208,X37)</f>
        <v>0</v>
      </c>
      <c r="AH37">
        <f>INDEX('HVAC wtd'!$I$7:$I$35208,Y37)</f>
        <v>0</v>
      </c>
      <c r="AI37">
        <f>INDEX('HVAC wtd'!$I$7:$I$35208,Z37)</f>
        <v>0</v>
      </c>
      <c r="AJ37">
        <f>INDEX('HVAC wtd'!$I$7:$I$35208,AA37)</f>
        <v>0</v>
      </c>
      <c r="AK37">
        <f>INDEX('HVAC wtd'!$I$7:$I$35208,AB37)</f>
        <v>0</v>
      </c>
      <c r="AL37">
        <f>INDEX('HVAC wtd'!$I$7:$I$35208,AC37)</f>
        <v>0</v>
      </c>
      <c r="AM37">
        <f>INDEX('HVAC wtd'!$I$7:$I$35208,AD37)</f>
        <v>1.0579110159039344</v>
      </c>
      <c r="AO37">
        <f>INDEX('HVAC wtd'!$J$7:$J$35208,W37)</f>
        <v>0</v>
      </c>
      <c r="AP37">
        <f>INDEX('HVAC wtd'!$J$7:$J$35208,X37)</f>
        <v>0</v>
      </c>
      <c r="AQ37">
        <f>INDEX('HVAC wtd'!$J$7:$J$35208,Y37)</f>
        <v>0</v>
      </c>
      <c r="AR37">
        <f>INDEX('HVAC wtd'!$J$7:$J$35208,Z37)</f>
        <v>0</v>
      </c>
      <c r="AS37">
        <f>INDEX('HVAC wtd'!$J$7:$J$35208,AA37)</f>
        <v>0</v>
      </c>
      <c r="AT37">
        <f>INDEX('HVAC wtd'!$J$7:$J$35208,AB37)</f>
        <v>0</v>
      </c>
      <c r="AU37">
        <f>INDEX('HVAC wtd'!$J$7:$J$35208,AC37)</f>
        <v>0</v>
      </c>
      <c r="AV37">
        <f>INDEX('HVAC wtd'!$J$7:$J$35208,AD37)</f>
        <v>1.5789248583714544</v>
      </c>
      <c r="AX37">
        <f>INDEX('HVAC wtd'!$K$7:$K$35208,W37)</f>
        <v>0</v>
      </c>
      <c r="AY37">
        <f>INDEX('HVAC wtd'!$K$7:$K$35208,X37)</f>
        <v>0</v>
      </c>
      <c r="AZ37">
        <f>INDEX('HVAC wtd'!$K$7:$K$35208,Y37)</f>
        <v>0</v>
      </c>
      <c r="BA37">
        <f>INDEX('HVAC wtd'!$K$7:$K$35208,Z37)</f>
        <v>0</v>
      </c>
      <c r="BB37">
        <f>INDEX('HVAC wtd'!$K$7:$K$35208,AA37)</f>
        <v>0</v>
      </c>
      <c r="BC37">
        <f>INDEX('HVAC wtd'!$K$7:$K$35208,AB37)</f>
        <v>0</v>
      </c>
      <c r="BD37">
        <f>INDEX('HVAC wtd'!$K$7:$K$35208,AC37)</f>
        <v>0</v>
      </c>
      <c r="BE37">
        <f>INDEX('HVAC wtd'!$K$7:$K$35208,AD37)</f>
        <v>-1.1879679315109453E-2</v>
      </c>
    </row>
    <row r="38" spans="2:57" x14ac:dyDescent="0.25">
      <c r="B38" t="str">
        <f t="shared" ref="B38" si="6">C38&amp;D38&amp;E38&amp;F38&amp;G38</f>
        <v>CFLPGEMFmNewCZ05</v>
      </c>
      <c r="C38" t="s">
        <v>118</v>
      </c>
      <c r="D38" t="s">
        <v>129</v>
      </c>
      <c r="E38" t="s">
        <v>1650</v>
      </c>
      <c r="F38" t="s">
        <v>75</v>
      </c>
      <c r="G38" t="s">
        <v>104</v>
      </c>
      <c r="H38" t="s">
        <v>1662</v>
      </c>
      <c r="I38" s="28">
        <f t="shared" si="1"/>
        <v>0.99487658431961712</v>
      </c>
      <c r="J38" s="28">
        <f t="shared" si="2"/>
        <v>1.1898327253590808</v>
      </c>
      <c r="K38" s="34">
        <f t="shared" si="3"/>
        <v>-1.4131795282896579E-2</v>
      </c>
      <c r="M38" s="36">
        <f>IF($F38="Ex",VLOOKUP($D38&amp;$E38&amp;$G38&amp;M$6,'Vint Wts'!$J$4:$Q$1904,8,FALSE),0)</f>
        <v>0</v>
      </c>
      <c r="N38" s="36">
        <f>IF($F38="Ex",VLOOKUP($D38&amp;$E38&amp;$G38&amp;N$6,'Vint Wts'!$J$4:$Q$1904,8,FALSE),0)</f>
        <v>0</v>
      </c>
      <c r="O38" s="36">
        <f>IF($F38="Ex",VLOOKUP($D38&amp;$E38&amp;$G38&amp;O$6,'Vint Wts'!$J$4:$Q$1904,8,FALSE),0)</f>
        <v>0</v>
      </c>
      <c r="P38" s="36">
        <f>IF($F38="Ex",VLOOKUP($D38&amp;$E38&amp;$G38&amp;P$6,'Vint Wts'!$J$4:$Q$1904,8,FALSE),0)</f>
        <v>0</v>
      </c>
      <c r="Q38" s="36">
        <f>IF($F38="Ex",VLOOKUP($D38&amp;$E38&amp;$G38&amp;Q$6,'Vint Wts'!$J$4:$Q$1904,8,FALSE),0)</f>
        <v>0</v>
      </c>
      <c r="R38" s="36">
        <f>IF($F38="Ex",VLOOKUP($D38&amp;$E38&amp;$G38&amp;R$6,'Vint Wts'!$J$4:$Q$1904,8,FALSE),0)</f>
        <v>0</v>
      </c>
      <c r="S38" s="36">
        <f>IF($F38="Ex",VLOOKUP($D38&amp;$E38&amp;$G38&amp;S$6,'Vint Wts'!$J$4:$Q$1904,8,FALSE),0)</f>
        <v>0</v>
      </c>
      <c r="T38" s="36">
        <f>VLOOKUP($D38&amp;$E38&amp;$G38&amp;T$6,'Vint Wts'!$J$4:$Q$1904,8,FALSE)</f>
        <v>1</v>
      </c>
      <c r="U38" s="36">
        <f t="shared" si="4"/>
        <v>1</v>
      </c>
      <c r="W38">
        <f>IF($F38="Ex",MATCH($C38&amp;$D38&amp;$E38&amp;$G38&amp;W$6,'HVAC wtd'!$B$7:$B$35208,0),1020)</f>
        <v>1020</v>
      </c>
      <c r="X38">
        <f>IF($F38="Ex",MATCH($C38&amp;$D38&amp;$E38&amp;$G38&amp;X$6,'HVAC wtd'!$B$7:$B$35208,0),1020)</f>
        <v>1020</v>
      </c>
      <c r="Y38">
        <f>IF($F38="Ex",MATCH($C38&amp;$D38&amp;$E38&amp;$G38&amp;Y$6,'HVAC wtd'!$B$7:$B$35208,0),1020)</f>
        <v>1020</v>
      </c>
      <c r="Z38">
        <f>IF($F38="Ex",MATCH($C38&amp;$D38&amp;$E38&amp;$G38&amp;Z$6,'HVAC wtd'!$B$7:$B$35208,0),1020)</f>
        <v>1020</v>
      </c>
      <c r="AA38">
        <f>IF($F38="Ex",MATCH($C38&amp;$D38&amp;$E38&amp;$G38&amp;AA$6,'HVAC wtd'!$B$7:$B$35208,0),1020)</f>
        <v>1020</v>
      </c>
      <c r="AB38">
        <f>IF($F38="Ex",MATCH($C38&amp;$D38&amp;$E38&amp;$G38&amp;AB$6,'HVAC wtd'!$B$7:$B$35208,0),1020)</f>
        <v>1020</v>
      </c>
      <c r="AC38">
        <f>IF($F38="Ex",MATCH($C38&amp;$D38&amp;$E38&amp;$G38&amp;AC$6,'HVAC wtd'!$B$7:$B$35208,0),1020)</f>
        <v>1020</v>
      </c>
      <c r="AD38">
        <f>MATCH($C38&amp;$D38&amp;$E38&amp;$G38&amp;AD$6,'HVAC wtd'!$B$7:$B$35208,0)</f>
        <v>502</v>
      </c>
      <c r="AF38">
        <f>INDEX('HVAC wtd'!$I$7:$I$35208,W38)</f>
        <v>0</v>
      </c>
      <c r="AG38">
        <f>INDEX('HVAC wtd'!$I$7:$I$35208,X38)</f>
        <v>0</v>
      </c>
      <c r="AH38">
        <f>INDEX('HVAC wtd'!$I$7:$I$35208,Y38)</f>
        <v>0</v>
      </c>
      <c r="AI38">
        <f>INDEX('HVAC wtd'!$I$7:$I$35208,Z38)</f>
        <v>0</v>
      </c>
      <c r="AJ38">
        <f>INDEX('HVAC wtd'!$I$7:$I$35208,AA38)</f>
        <v>0</v>
      </c>
      <c r="AK38">
        <f>INDEX('HVAC wtd'!$I$7:$I$35208,AB38)</f>
        <v>0</v>
      </c>
      <c r="AL38">
        <f>INDEX('HVAC wtd'!$I$7:$I$35208,AC38)</f>
        <v>0</v>
      </c>
      <c r="AM38">
        <f>INDEX('HVAC wtd'!$I$7:$I$35208,AD38)</f>
        <v>0.99487658431961712</v>
      </c>
      <c r="AO38">
        <f>INDEX('HVAC wtd'!$J$7:$J$35208,W38)</f>
        <v>0</v>
      </c>
      <c r="AP38">
        <f>INDEX('HVAC wtd'!$J$7:$J$35208,X38)</f>
        <v>0</v>
      </c>
      <c r="AQ38">
        <f>INDEX('HVAC wtd'!$J$7:$J$35208,Y38)</f>
        <v>0</v>
      </c>
      <c r="AR38">
        <f>INDEX('HVAC wtd'!$J$7:$J$35208,Z38)</f>
        <v>0</v>
      </c>
      <c r="AS38">
        <f>INDEX('HVAC wtd'!$J$7:$J$35208,AA38)</f>
        <v>0</v>
      </c>
      <c r="AT38">
        <f>INDEX('HVAC wtd'!$J$7:$J$35208,AB38)</f>
        <v>0</v>
      </c>
      <c r="AU38">
        <f>INDEX('HVAC wtd'!$J$7:$J$35208,AC38)</f>
        <v>0</v>
      </c>
      <c r="AV38">
        <f>INDEX('HVAC wtd'!$J$7:$J$35208,AD38)</f>
        <v>1.1898327253590808</v>
      </c>
      <c r="AX38">
        <f>INDEX('HVAC wtd'!$K$7:$K$35208,W38)</f>
        <v>0</v>
      </c>
      <c r="AY38">
        <f>INDEX('HVAC wtd'!$K$7:$K$35208,X38)</f>
        <v>0</v>
      </c>
      <c r="AZ38">
        <f>INDEX('HVAC wtd'!$K$7:$K$35208,Y38)</f>
        <v>0</v>
      </c>
      <c r="BA38">
        <f>INDEX('HVAC wtd'!$K$7:$K$35208,Z38)</f>
        <v>0</v>
      </c>
      <c r="BB38">
        <f>INDEX('HVAC wtd'!$K$7:$K$35208,AA38)</f>
        <v>0</v>
      </c>
      <c r="BC38">
        <f>INDEX('HVAC wtd'!$K$7:$K$35208,AB38)</f>
        <v>0</v>
      </c>
      <c r="BD38">
        <f>INDEX('HVAC wtd'!$K$7:$K$35208,AC38)</f>
        <v>0</v>
      </c>
      <c r="BE38">
        <f>INDEX('HVAC wtd'!$K$7:$K$35208,AD38)</f>
        <v>-1.4131795282896579E-2</v>
      </c>
    </row>
    <row r="39" spans="2:57" x14ac:dyDescent="0.25">
      <c r="B39" t="str">
        <f t="shared" ref="B39:B102" si="7">C39&amp;D39&amp;E39&amp;F39&amp;G39</f>
        <v>CFLPGEMFmNewCZ11</v>
      </c>
      <c r="C39" t="s">
        <v>118</v>
      </c>
      <c r="D39" t="s">
        <v>129</v>
      </c>
      <c r="E39" t="s">
        <v>1650</v>
      </c>
      <c r="F39" t="s">
        <v>75</v>
      </c>
      <c r="G39" t="s">
        <v>110</v>
      </c>
      <c r="H39" t="s">
        <v>1662</v>
      </c>
      <c r="I39" s="28">
        <f t="shared" si="1"/>
        <v>1.083903154611404</v>
      </c>
      <c r="J39" s="28">
        <f t="shared" si="2"/>
        <v>1.3902439024390245</v>
      </c>
      <c r="K39" s="34">
        <f t="shared" si="3"/>
        <v>-1.5230594673787188E-2</v>
      </c>
      <c r="M39" s="36">
        <f>IF($F39="Ex",VLOOKUP($D39&amp;$E39&amp;$G39&amp;M$6,'Vint Wts'!$J$4:$Q$1904,8,FALSE),0)</f>
        <v>0</v>
      </c>
      <c r="N39" s="36">
        <f>IF($F39="Ex",VLOOKUP($D39&amp;$E39&amp;$G39&amp;N$6,'Vint Wts'!$J$4:$Q$1904,8,FALSE),0)</f>
        <v>0</v>
      </c>
      <c r="O39" s="36">
        <f>IF($F39="Ex",VLOOKUP($D39&amp;$E39&amp;$G39&amp;O$6,'Vint Wts'!$J$4:$Q$1904,8,FALSE),0)</f>
        <v>0</v>
      </c>
      <c r="P39" s="36">
        <f>IF($F39="Ex",VLOOKUP($D39&amp;$E39&amp;$G39&amp;P$6,'Vint Wts'!$J$4:$Q$1904,8,FALSE),0)</f>
        <v>0</v>
      </c>
      <c r="Q39" s="36">
        <f>IF($F39="Ex",VLOOKUP($D39&amp;$E39&amp;$G39&amp;Q$6,'Vint Wts'!$J$4:$Q$1904,8,FALSE),0)</f>
        <v>0</v>
      </c>
      <c r="R39" s="36">
        <f>IF($F39="Ex",VLOOKUP($D39&amp;$E39&amp;$G39&amp;R$6,'Vint Wts'!$J$4:$Q$1904,8,FALSE),0)</f>
        <v>0</v>
      </c>
      <c r="S39" s="36">
        <f>IF($F39="Ex",VLOOKUP($D39&amp;$E39&amp;$G39&amp;S$6,'Vint Wts'!$J$4:$Q$1904,8,FALSE),0)</f>
        <v>0</v>
      </c>
      <c r="T39" s="36">
        <f>VLOOKUP($D39&amp;$E39&amp;$G39&amp;T$6,'Vint Wts'!$J$4:$Q$1904,8,FALSE)</f>
        <v>93.608423992565861</v>
      </c>
      <c r="U39" s="36">
        <f t="shared" si="4"/>
        <v>93.608423992565861</v>
      </c>
      <c r="W39">
        <f>IF($F39="Ex",MATCH($C39&amp;$D39&amp;$E39&amp;$G39&amp;W$6,'HVAC wtd'!$B$7:$B$35208,0),1020)</f>
        <v>1020</v>
      </c>
      <c r="X39">
        <f>IF($F39="Ex",MATCH($C39&amp;$D39&amp;$E39&amp;$G39&amp;X$6,'HVAC wtd'!$B$7:$B$35208,0),1020)</f>
        <v>1020</v>
      </c>
      <c r="Y39">
        <f>IF($F39="Ex",MATCH($C39&amp;$D39&amp;$E39&amp;$G39&amp;Y$6,'HVAC wtd'!$B$7:$B$35208,0),1020)</f>
        <v>1020</v>
      </c>
      <c r="Z39">
        <f>IF($F39="Ex",MATCH($C39&amp;$D39&amp;$E39&amp;$G39&amp;Z$6,'HVAC wtd'!$B$7:$B$35208,0),1020)</f>
        <v>1020</v>
      </c>
      <c r="AA39">
        <f>IF($F39="Ex",MATCH($C39&amp;$D39&amp;$E39&amp;$G39&amp;AA$6,'HVAC wtd'!$B$7:$B$35208,0),1020)</f>
        <v>1020</v>
      </c>
      <c r="AB39">
        <f>IF($F39="Ex",MATCH($C39&amp;$D39&amp;$E39&amp;$G39&amp;AB$6,'HVAC wtd'!$B$7:$B$35208,0),1020)</f>
        <v>1020</v>
      </c>
      <c r="AC39">
        <f>IF($F39="Ex",MATCH($C39&amp;$D39&amp;$E39&amp;$G39&amp;AC$6,'HVAC wtd'!$B$7:$B$35208,0),1020)</f>
        <v>1020</v>
      </c>
      <c r="AD39">
        <f>MATCH($C39&amp;$D39&amp;$E39&amp;$G39&amp;AD$6,'HVAC wtd'!$B$7:$B$35208,0)</f>
        <v>508</v>
      </c>
      <c r="AF39">
        <f>INDEX('HVAC wtd'!$I$7:$I$35208,W39)</f>
        <v>0</v>
      </c>
      <c r="AG39">
        <f>INDEX('HVAC wtd'!$I$7:$I$35208,X39)</f>
        <v>0</v>
      </c>
      <c r="AH39">
        <f>INDEX('HVAC wtd'!$I$7:$I$35208,Y39)</f>
        <v>0</v>
      </c>
      <c r="AI39">
        <f>INDEX('HVAC wtd'!$I$7:$I$35208,Z39)</f>
        <v>0</v>
      </c>
      <c r="AJ39">
        <f>INDEX('HVAC wtd'!$I$7:$I$35208,AA39)</f>
        <v>0</v>
      </c>
      <c r="AK39">
        <f>INDEX('HVAC wtd'!$I$7:$I$35208,AB39)</f>
        <v>0</v>
      </c>
      <c r="AL39">
        <f>INDEX('HVAC wtd'!$I$7:$I$35208,AC39)</f>
        <v>0</v>
      </c>
      <c r="AM39">
        <f>INDEX('HVAC wtd'!$I$7:$I$35208,AD39)</f>
        <v>1.083903154611404</v>
      </c>
      <c r="AO39">
        <f>INDEX('HVAC wtd'!$J$7:$J$35208,W39)</f>
        <v>0</v>
      </c>
      <c r="AP39">
        <f>INDEX('HVAC wtd'!$J$7:$J$35208,X39)</f>
        <v>0</v>
      </c>
      <c r="AQ39">
        <f>INDEX('HVAC wtd'!$J$7:$J$35208,Y39)</f>
        <v>0</v>
      </c>
      <c r="AR39">
        <f>INDEX('HVAC wtd'!$J$7:$J$35208,Z39)</f>
        <v>0</v>
      </c>
      <c r="AS39">
        <f>INDEX('HVAC wtd'!$J$7:$J$35208,AA39)</f>
        <v>0</v>
      </c>
      <c r="AT39">
        <f>INDEX('HVAC wtd'!$J$7:$J$35208,AB39)</f>
        <v>0</v>
      </c>
      <c r="AU39">
        <f>INDEX('HVAC wtd'!$J$7:$J$35208,AC39)</f>
        <v>0</v>
      </c>
      <c r="AV39">
        <f>INDEX('HVAC wtd'!$J$7:$J$35208,AD39)</f>
        <v>1.3902439024390245</v>
      </c>
      <c r="AX39">
        <f>INDEX('HVAC wtd'!$K$7:$K$35208,W39)</f>
        <v>0</v>
      </c>
      <c r="AY39">
        <f>INDEX('HVAC wtd'!$K$7:$K$35208,X39)</f>
        <v>0</v>
      </c>
      <c r="AZ39">
        <f>INDEX('HVAC wtd'!$K$7:$K$35208,Y39)</f>
        <v>0</v>
      </c>
      <c r="BA39">
        <f>INDEX('HVAC wtd'!$K$7:$K$35208,Z39)</f>
        <v>0</v>
      </c>
      <c r="BB39">
        <f>INDEX('HVAC wtd'!$K$7:$K$35208,AA39)</f>
        <v>0</v>
      </c>
      <c r="BC39">
        <f>INDEX('HVAC wtd'!$K$7:$K$35208,AB39)</f>
        <v>0</v>
      </c>
      <c r="BD39">
        <f>INDEX('HVAC wtd'!$K$7:$K$35208,AC39)</f>
        <v>0</v>
      </c>
      <c r="BE39">
        <f>INDEX('HVAC wtd'!$K$7:$K$35208,AD39)</f>
        <v>-1.5230594673787188E-2</v>
      </c>
    </row>
    <row r="40" spans="2:57" x14ac:dyDescent="0.25">
      <c r="B40" t="str">
        <f t="shared" si="7"/>
        <v>CFLPGEMFmNewCZ12</v>
      </c>
      <c r="C40" t="s">
        <v>118</v>
      </c>
      <c r="D40" t="s">
        <v>129</v>
      </c>
      <c r="E40" t="s">
        <v>1650</v>
      </c>
      <c r="F40" t="s">
        <v>75</v>
      </c>
      <c r="G40" t="s">
        <v>111</v>
      </c>
      <c r="H40" t="s">
        <v>1662</v>
      </c>
      <c r="I40" s="28">
        <f t="shared" si="1"/>
        <v>1.0735488803717437</v>
      </c>
      <c r="J40" s="28">
        <f t="shared" si="2"/>
        <v>1.4036566000185349</v>
      </c>
      <c r="K40" s="34">
        <f t="shared" si="3"/>
        <v>-1.4558793780337696E-2</v>
      </c>
      <c r="M40" s="36">
        <f>IF($F40="Ex",VLOOKUP($D40&amp;$E40&amp;$G40&amp;M$6,'Vint Wts'!$J$4:$Q$1904,8,FALSE),0)</f>
        <v>0</v>
      </c>
      <c r="N40" s="36">
        <f>IF($F40="Ex",VLOOKUP($D40&amp;$E40&amp;$G40&amp;N$6,'Vint Wts'!$J$4:$Q$1904,8,FALSE),0)</f>
        <v>0</v>
      </c>
      <c r="O40" s="36">
        <f>IF($F40="Ex",VLOOKUP($D40&amp;$E40&amp;$G40&amp;O$6,'Vint Wts'!$J$4:$Q$1904,8,FALSE),0)</f>
        <v>0</v>
      </c>
      <c r="P40" s="36">
        <f>IF($F40="Ex",VLOOKUP($D40&amp;$E40&amp;$G40&amp;P$6,'Vint Wts'!$J$4:$Q$1904,8,FALSE),0)</f>
        <v>0</v>
      </c>
      <c r="Q40" s="36">
        <f>IF($F40="Ex",VLOOKUP($D40&amp;$E40&amp;$G40&amp;Q$6,'Vint Wts'!$J$4:$Q$1904,8,FALSE),0)</f>
        <v>0</v>
      </c>
      <c r="R40" s="36">
        <f>IF($F40="Ex",VLOOKUP($D40&amp;$E40&amp;$G40&amp;R$6,'Vint Wts'!$J$4:$Q$1904,8,FALSE),0)</f>
        <v>0</v>
      </c>
      <c r="S40" s="36">
        <f>IF($F40="Ex",VLOOKUP($D40&amp;$E40&amp;$G40&amp;S$6,'Vint Wts'!$J$4:$Q$1904,8,FALSE),0)</f>
        <v>0</v>
      </c>
      <c r="T40" s="36">
        <f>VLOOKUP($D40&amp;$E40&amp;$G40&amp;T$6,'Vint Wts'!$J$4:$Q$1904,8,FALSE)</f>
        <v>2158.3890500418429</v>
      </c>
      <c r="U40" s="36">
        <f t="shared" si="4"/>
        <v>2158.3890500418429</v>
      </c>
      <c r="W40">
        <f>IF($F40="Ex",MATCH($C40&amp;$D40&amp;$E40&amp;$G40&amp;W$6,'HVAC wtd'!$B$7:$B$35208,0),1020)</f>
        <v>1020</v>
      </c>
      <c r="X40">
        <f>IF($F40="Ex",MATCH($C40&amp;$D40&amp;$E40&amp;$G40&amp;X$6,'HVAC wtd'!$B$7:$B$35208,0),1020)</f>
        <v>1020</v>
      </c>
      <c r="Y40">
        <f>IF($F40="Ex",MATCH($C40&amp;$D40&amp;$E40&amp;$G40&amp;Y$6,'HVAC wtd'!$B$7:$B$35208,0),1020)</f>
        <v>1020</v>
      </c>
      <c r="Z40">
        <f>IF($F40="Ex",MATCH($C40&amp;$D40&amp;$E40&amp;$G40&amp;Z$6,'HVAC wtd'!$B$7:$B$35208,0),1020)</f>
        <v>1020</v>
      </c>
      <c r="AA40">
        <f>IF($F40="Ex",MATCH($C40&amp;$D40&amp;$E40&amp;$G40&amp;AA$6,'HVAC wtd'!$B$7:$B$35208,0),1020)</f>
        <v>1020</v>
      </c>
      <c r="AB40">
        <f>IF($F40="Ex",MATCH($C40&amp;$D40&amp;$E40&amp;$G40&amp;AB$6,'HVAC wtd'!$B$7:$B$35208,0),1020)</f>
        <v>1020</v>
      </c>
      <c r="AC40">
        <f>IF($F40="Ex",MATCH($C40&amp;$D40&amp;$E40&amp;$G40&amp;AC$6,'HVAC wtd'!$B$7:$B$35208,0),1020)</f>
        <v>1020</v>
      </c>
      <c r="AD40">
        <f>MATCH($C40&amp;$D40&amp;$E40&amp;$G40&amp;AD$6,'HVAC wtd'!$B$7:$B$35208,0)</f>
        <v>509</v>
      </c>
      <c r="AF40">
        <f>INDEX('HVAC wtd'!$I$7:$I$35208,W40)</f>
        <v>0</v>
      </c>
      <c r="AG40">
        <f>INDEX('HVAC wtd'!$I$7:$I$35208,X40)</f>
        <v>0</v>
      </c>
      <c r="AH40">
        <f>INDEX('HVAC wtd'!$I$7:$I$35208,Y40)</f>
        <v>0</v>
      </c>
      <c r="AI40">
        <f>INDEX('HVAC wtd'!$I$7:$I$35208,Z40)</f>
        <v>0</v>
      </c>
      <c r="AJ40">
        <f>INDEX('HVAC wtd'!$I$7:$I$35208,AA40)</f>
        <v>0</v>
      </c>
      <c r="AK40">
        <f>INDEX('HVAC wtd'!$I$7:$I$35208,AB40)</f>
        <v>0</v>
      </c>
      <c r="AL40">
        <f>INDEX('HVAC wtd'!$I$7:$I$35208,AC40)</f>
        <v>0</v>
      </c>
      <c r="AM40">
        <f>INDEX('HVAC wtd'!$I$7:$I$35208,AD40)</f>
        <v>1.0735488803717437</v>
      </c>
      <c r="AO40">
        <f>INDEX('HVAC wtd'!$J$7:$J$35208,W40)</f>
        <v>0</v>
      </c>
      <c r="AP40">
        <f>INDEX('HVAC wtd'!$J$7:$J$35208,X40)</f>
        <v>0</v>
      </c>
      <c r="AQ40">
        <f>INDEX('HVAC wtd'!$J$7:$J$35208,Y40)</f>
        <v>0</v>
      </c>
      <c r="AR40">
        <f>INDEX('HVAC wtd'!$J$7:$J$35208,Z40)</f>
        <v>0</v>
      </c>
      <c r="AS40">
        <f>INDEX('HVAC wtd'!$J$7:$J$35208,AA40)</f>
        <v>0</v>
      </c>
      <c r="AT40">
        <f>INDEX('HVAC wtd'!$J$7:$J$35208,AB40)</f>
        <v>0</v>
      </c>
      <c r="AU40">
        <f>INDEX('HVAC wtd'!$J$7:$J$35208,AC40)</f>
        <v>0</v>
      </c>
      <c r="AV40">
        <f>INDEX('HVAC wtd'!$J$7:$J$35208,AD40)</f>
        <v>1.4036566000185349</v>
      </c>
      <c r="AX40">
        <f>INDEX('HVAC wtd'!$K$7:$K$35208,W40)</f>
        <v>0</v>
      </c>
      <c r="AY40">
        <f>INDEX('HVAC wtd'!$K$7:$K$35208,X40)</f>
        <v>0</v>
      </c>
      <c r="AZ40">
        <f>INDEX('HVAC wtd'!$K$7:$K$35208,Y40)</f>
        <v>0</v>
      </c>
      <c r="BA40">
        <f>INDEX('HVAC wtd'!$K$7:$K$35208,Z40)</f>
        <v>0</v>
      </c>
      <c r="BB40">
        <f>INDEX('HVAC wtd'!$K$7:$K$35208,AA40)</f>
        <v>0</v>
      </c>
      <c r="BC40">
        <f>INDEX('HVAC wtd'!$K$7:$K$35208,AB40)</f>
        <v>0</v>
      </c>
      <c r="BD40">
        <f>INDEX('HVAC wtd'!$K$7:$K$35208,AC40)</f>
        <v>0</v>
      </c>
      <c r="BE40">
        <f>INDEX('HVAC wtd'!$K$7:$K$35208,AD40)</f>
        <v>-1.4558793780337696E-2</v>
      </c>
    </row>
    <row r="41" spans="2:57" x14ac:dyDescent="0.25">
      <c r="B41" t="str">
        <f t="shared" si="7"/>
        <v>CFLPGEMFmNewCZ13</v>
      </c>
      <c r="C41" t="s">
        <v>118</v>
      </c>
      <c r="D41" t="s">
        <v>129</v>
      </c>
      <c r="E41" t="s">
        <v>1650</v>
      </c>
      <c r="F41" t="s">
        <v>75</v>
      </c>
      <c r="G41" t="s">
        <v>112</v>
      </c>
      <c r="H41" t="s">
        <v>1662</v>
      </c>
      <c r="I41" s="28">
        <f t="shared" si="1"/>
        <v>1.0941703159337415</v>
      </c>
      <c r="J41" s="28">
        <f t="shared" si="2"/>
        <v>1.4390243902439026</v>
      </c>
      <c r="K41" s="34">
        <f t="shared" si="3"/>
        <v>-1.4032328426160038E-2</v>
      </c>
      <c r="M41" s="36">
        <f>IF($F41="Ex",VLOOKUP($D41&amp;$E41&amp;$G41&amp;M$6,'Vint Wts'!$J$4:$Q$1904,8,FALSE),0)</f>
        <v>0</v>
      </c>
      <c r="N41" s="36">
        <f>IF($F41="Ex",VLOOKUP($D41&amp;$E41&amp;$G41&amp;N$6,'Vint Wts'!$J$4:$Q$1904,8,FALSE),0)</f>
        <v>0</v>
      </c>
      <c r="O41" s="36">
        <f>IF($F41="Ex",VLOOKUP($D41&amp;$E41&amp;$G41&amp;O$6,'Vint Wts'!$J$4:$Q$1904,8,FALSE),0)</f>
        <v>0</v>
      </c>
      <c r="P41" s="36">
        <f>IF($F41="Ex",VLOOKUP($D41&amp;$E41&amp;$G41&amp;P$6,'Vint Wts'!$J$4:$Q$1904,8,FALSE),0)</f>
        <v>0</v>
      </c>
      <c r="Q41" s="36">
        <f>IF($F41="Ex",VLOOKUP($D41&amp;$E41&amp;$G41&amp;Q$6,'Vint Wts'!$J$4:$Q$1904,8,FALSE),0)</f>
        <v>0</v>
      </c>
      <c r="R41" s="36">
        <f>IF($F41="Ex",VLOOKUP($D41&amp;$E41&amp;$G41&amp;R$6,'Vint Wts'!$J$4:$Q$1904,8,FALSE),0)</f>
        <v>0</v>
      </c>
      <c r="S41" s="36">
        <f>IF($F41="Ex",VLOOKUP($D41&amp;$E41&amp;$G41&amp;S$6,'Vint Wts'!$J$4:$Q$1904,8,FALSE),0)</f>
        <v>0</v>
      </c>
      <c r="T41" s="36">
        <f>VLOOKUP($D41&amp;$E41&amp;$G41&amp;T$6,'Vint Wts'!$J$4:$Q$1904,8,FALSE)</f>
        <v>275.69973867551096</v>
      </c>
      <c r="U41" s="36">
        <f t="shared" si="4"/>
        <v>275.69973867551096</v>
      </c>
      <c r="W41">
        <f>IF($F41="Ex",MATCH($C41&amp;$D41&amp;$E41&amp;$G41&amp;W$6,'HVAC wtd'!$B$7:$B$35208,0),1020)</f>
        <v>1020</v>
      </c>
      <c r="X41">
        <f>IF($F41="Ex",MATCH($C41&amp;$D41&amp;$E41&amp;$G41&amp;X$6,'HVAC wtd'!$B$7:$B$35208,0),1020)</f>
        <v>1020</v>
      </c>
      <c r="Y41">
        <f>IF($F41="Ex",MATCH($C41&amp;$D41&amp;$E41&amp;$G41&amp;Y$6,'HVAC wtd'!$B$7:$B$35208,0),1020)</f>
        <v>1020</v>
      </c>
      <c r="Z41">
        <f>IF($F41="Ex",MATCH($C41&amp;$D41&amp;$E41&amp;$G41&amp;Z$6,'HVAC wtd'!$B$7:$B$35208,0),1020)</f>
        <v>1020</v>
      </c>
      <c r="AA41">
        <f>IF($F41="Ex",MATCH($C41&amp;$D41&amp;$E41&amp;$G41&amp;AA$6,'HVAC wtd'!$B$7:$B$35208,0),1020)</f>
        <v>1020</v>
      </c>
      <c r="AB41">
        <f>IF($F41="Ex",MATCH($C41&amp;$D41&amp;$E41&amp;$G41&amp;AB$6,'HVAC wtd'!$B$7:$B$35208,0),1020)</f>
        <v>1020</v>
      </c>
      <c r="AC41">
        <f>IF($F41="Ex",MATCH($C41&amp;$D41&amp;$E41&amp;$G41&amp;AC$6,'HVAC wtd'!$B$7:$B$35208,0),1020)</f>
        <v>1020</v>
      </c>
      <c r="AD41">
        <f>MATCH($C41&amp;$D41&amp;$E41&amp;$G41&amp;AD$6,'HVAC wtd'!$B$7:$B$35208,0)</f>
        <v>510</v>
      </c>
      <c r="AF41">
        <f>INDEX('HVAC wtd'!$I$7:$I$35208,W41)</f>
        <v>0</v>
      </c>
      <c r="AG41">
        <f>INDEX('HVAC wtd'!$I$7:$I$35208,X41)</f>
        <v>0</v>
      </c>
      <c r="AH41">
        <f>INDEX('HVAC wtd'!$I$7:$I$35208,Y41)</f>
        <v>0</v>
      </c>
      <c r="AI41">
        <f>INDEX('HVAC wtd'!$I$7:$I$35208,Z41)</f>
        <v>0</v>
      </c>
      <c r="AJ41">
        <f>INDEX('HVAC wtd'!$I$7:$I$35208,AA41)</f>
        <v>0</v>
      </c>
      <c r="AK41">
        <f>INDEX('HVAC wtd'!$I$7:$I$35208,AB41)</f>
        <v>0</v>
      </c>
      <c r="AL41">
        <f>INDEX('HVAC wtd'!$I$7:$I$35208,AC41)</f>
        <v>0</v>
      </c>
      <c r="AM41">
        <f>INDEX('HVAC wtd'!$I$7:$I$35208,AD41)</f>
        <v>1.0941703159337415</v>
      </c>
      <c r="AO41">
        <f>INDEX('HVAC wtd'!$J$7:$J$35208,W41)</f>
        <v>0</v>
      </c>
      <c r="AP41">
        <f>INDEX('HVAC wtd'!$J$7:$J$35208,X41)</f>
        <v>0</v>
      </c>
      <c r="AQ41">
        <f>INDEX('HVAC wtd'!$J$7:$J$35208,Y41)</f>
        <v>0</v>
      </c>
      <c r="AR41">
        <f>INDEX('HVAC wtd'!$J$7:$J$35208,Z41)</f>
        <v>0</v>
      </c>
      <c r="AS41">
        <f>INDEX('HVAC wtd'!$J$7:$J$35208,AA41)</f>
        <v>0</v>
      </c>
      <c r="AT41">
        <f>INDEX('HVAC wtd'!$J$7:$J$35208,AB41)</f>
        <v>0</v>
      </c>
      <c r="AU41">
        <f>INDEX('HVAC wtd'!$J$7:$J$35208,AC41)</f>
        <v>0</v>
      </c>
      <c r="AV41">
        <f>INDEX('HVAC wtd'!$J$7:$J$35208,AD41)</f>
        <v>1.4390243902439026</v>
      </c>
      <c r="AX41">
        <f>INDEX('HVAC wtd'!$K$7:$K$35208,W41)</f>
        <v>0</v>
      </c>
      <c r="AY41">
        <f>INDEX('HVAC wtd'!$K$7:$K$35208,X41)</f>
        <v>0</v>
      </c>
      <c r="AZ41">
        <f>INDEX('HVAC wtd'!$K$7:$K$35208,Y41)</f>
        <v>0</v>
      </c>
      <c r="BA41">
        <f>INDEX('HVAC wtd'!$K$7:$K$35208,Z41)</f>
        <v>0</v>
      </c>
      <c r="BB41">
        <f>INDEX('HVAC wtd'!$K$7:$K$35208,AA41)</f>
        <v>0</v>
      </c>
      <c r="BC41">
        <f>INDEX('HVAC wtd'!$K$7:$K$35208,AB41)</f>
        <v>0</v>
      </c>
      <c r="BD41">
        <f>INDEX('HVAC wtd'!$K$7:$K$35208,AC41)</f>
        <v>0</v>
      </c>
      <c r="BE41">
        <f>INDEX('HVAC wtd'!$K$7:$K$35208,AD41)</f>
        <v>-1.4032328426160038E-2</v>
      </c>
    </row>
    <row r="42" spans="2:57" x14ac:dyDescent="0.25">
      <c r="B42" t="str">
        <f t="shared" si="7"/>
        <v>CFLPGEMFmNewCZ16</v>
      </c>
      <c r="C42" t="s">
        <v>118</v>
      </c>
      <c r="D42" t="s">
        <v>129</v>
      </c>
      <c r="E42" t="s">
        <v>1650</v>
      </c>
      <c r="F42" t="s">
        <v>75</v>
      </c>
      <c r="G42" t="s">
        <v>115</v>
      </c>
      <c r="H42" t="s">
        <v>1662</v>
      </c>
      <c r="I42" s="28">
        <f t="shared" si="1"/>
        <v>0.98792155967063178</v>
      </c>
      <c r="J42" s="28">
        <f t="shared" si="2"/>
        <v>1.2029864737205767</v>
      </c>
      <c r="K42" s="34">
        <f t="shared" si="3"/>
        <v>-2.1272926793503337E-2</v>
      </c>
      <c r="M42" s="36">
        <f>IF($F42="Ex",VLOOKUP($D42&amp;$E42&amp;$G42&amp;M$6,'Vint Wts'!$J$4:$Q$1904,8,FALSE),0)</f>
        <v>0</v>
      </c>
      <c r="N42" s="36">
        <f>IF($F42="Ex",VLOOKUP($D42&amp;$E42&amp;$G42&amp;N$6,'Vint Wts'!$J$4:$Q$1904,8,FALSE),0)</f>
        <v>0</v>
      </c>
      <c r="O42" s="36">
        <f>IF($F42="Ex",VLOOKUP($D42&amp;$E42&amp;$G42&amp;O$6,'Vint Wts'!$J$4:$Q$1904,8,FALSE),0)</f>
        <v>0</v>
      </c>
      <c r="P42" s="36">
        <f>IF($F42="Ex",VLOOKUP($D42&amp;$E42&amp;$G42&amp;P$6,'Vint Wts'!$J$4:$Q$1904,8,FALSE),0)</f>
        <v>0</v>
      </c>
      <c r="Q42" s="36">
        <f>IF($F42="Ex",VLOOKUP($D42&amp;$E42&amp;$G42&amp;Q$6,'Vint Wts'!$J$4:$Q$1904,8,FALSE),0)</f>
        <v>0</v>
      </c>
      <c r="R42" s="36">
        <f>IF($F42="Ex",VLOOKUP($D42&amp;$E42&amp;$G42&amp;R$6,'Vint Wts'!$J$4:$Q$1904,8,FALSE),0)</f>
        <v>0</v>
      </c>
      <c r="S42" s="36">
        <f>IF($F42="Ex",VLOOKUP($D42&amp;$E42&amp;$G42&amp;S$6,'Vint Wts'!$J$4:$Q$1904,8,FALSE),0)</f>
        <v>0</v>
      </c>
      <c r="T42" s="36">
        <f>VLOOKUP($D42&amp;$E42&amp;$G42&amp;T$6,'Vint Wts'!$J$4:$Q$1904,8,FALSE)</f>
        <v>1</v>
      </c>
      <c r="U42" s="36">
        <f t="shared" si="4"/>
        <v>1</v>
      </c>
      <c r="W42">
        <f>IF($F42="Ex",MATCH($C42&amp;$D42&amp;$E42&amp;$G42&amp;W$6,'HVAC wtd'!$B$7:$B$35208,0),1020)</f>
        <v>1020</v>
      </c>
      <c r="X42">
        <f>IF($F42="Ex",MATCH($C42&amp;$D42&amp;$E42&amp;$G42&amp;X$6,'HVAC wtd'!$B$7:$B$35208,0),1020)</f>
        <v>1020</v>
      </c>
      <c r="Y42">
        <f>IF($F42="Ex",MATCH($C42&amp;$D42&amp;$E42&amp;$G42&amp;Y$6,'HVAC wtd'!$B$7:$B$35208,0),1020)</f>
        <v>1020</v>
      </c>
      <c r="Z42">
        <f>IF($F42="Ex",MATCH($C42&amp;$D42&amp;$E42&amp;$G42&amp;Z$6,'HVAC wtd'!$B$7:$B$35208,0),1020)</f>
        <v>1020</v>
      </c>
      <c r="AA42">
        <f>IF($F42="Ex",MATCH($C42&amp;$D42&amp;$E42&amp;$G42&amp;AA$6,'HVAC wtd'!$B$7:$B$35208,0),1020)</f>
        <v>1020</v>
      </c>
      <c r="AB42">
        <f>IF($F42="Ex",MATCH($C42&amp;$D42&amp;$E42&amp;$G42&amp;AB$6,'HVAC wtd'!$B$7:$B$35208,0),1020)</f>
        <v>1020</v>
      </c>
      <c r="AC42">
        <f>IF($F42="Ex",MATCH($C42&amp;$D42&amp;$E42&amp;$G42&amp;AC$6,'HVAC wtd'!$B$7:$B$35208,0),1020)</f>
        <v>1020</v>
      </c>
      <c r="AD42">
        <f>MATCH($C42&amp;$D42&amp;$E42&amp;$G42&amp;AD$6,'HVAC wtd'!$B$7:$B$35208,0)</f>
        <v>513</v>
      </c>
      <c r="AF42">
        <f>INDEX('HVAC wtd'!$I$7:$I$35208,W42)</f>
        <v>0</v>
      </c>
      <c r="AG42">
        <f>INDEX('HVAC wtd'!$I$7:$I$35208,X42)</f>
        <v>0</v>
      </c>
      <c r="AH42">
        <f>INDEX('HVAC wtd'!$I$7:$I$35208,Y42)</f>
        <v>0</v>
      </c>
      <c r="AI42">
        <f>INDEX('HVAC wtd'!$I$7:$I$35208,Z42)</f>
        <v>0</v>
      </c>
      <c r="AJ42">
        <f>INDEX('HVAC wtd'!$I$7:$I$35208,AA42)</f>
        <v>0</v>
      </c>
      <c r="AK42">
        <f>INDEX('HVAC wtd'!$I$7:$I$35208,AB42)</f>
        <v>0</v>
      </c>
      <c r="AL42">
        <f>INDEX('HVAC wtd'!$I$7:$I$35208,AC42)</f>
        <v>0</v>
      </c>
      <c r="AM42">
        <f>INDEX('HVAC wtd'!$I$7:$I$35208,AD42)</f>
        <v>0.98792155967063178</v>
      </c>
      <c r="AO42">
        <f>INDEX('HVAC wtd'!$J$7:$J$35208,W42)</f>
        <v>0</v>
      </c>
      <c r="AP42">
        <f>INDEX('HVAC wtd'!$J$7:$J$35208,X42)</f>
        <v>0</v>
      </c>
      <c r="AQ42">
        <f>INDEX('HVAC wtd'!$J$7:$J$35208,Y42)</f>
        <v>0</v>
      </c>
      <c r="AR42">
        <f>INDEX('HVAC wtd'!$J$7:$J$35208,Z42)</f>
        <v>0</v>
      </c>
      <c r="AS42">
        <f>INDEX('HVAC wtd'!$J$7:$J$35208,AA42)</f>
        <v>0</v>
      </c>
      <c r="AT42">
        <f>INDEX('HVAC wtd'!$J$7:$J$35208,AB42)</f>
        <v>0</v>
      </c>
      <c r="AU42">
        <f>INDEX('HVAC wtd'!$J$7:$J$35208,AC42)</f>
        <v>0</v>
      </c>
      <c r="AV42">
        <f>INDEX('HVAC wtd'!$J$7:$J$35208,AD42)</f>
        <v>1.2029864737205767</v>
      </c>
      <c r="AX42">
        <f>INDEX('HVAC wtd'!$K$7:$K$35208,W42)</f>
        <v>0</v>
      </c>
      <c r="AY42">
        <f>INDEX('HVAC wtd'!$K$7:$K$35208,X42)</f>
        <v>0</v>
      </c>
      <c r="AZ42">
        <f>INDEX('HVAC wtd'!$K$7:$K$35208,Y42)</f>
        <v>0</v>
      </c>
      <c r="BA42">
        <f>INDEX('HVAC wtd'!$K$7:$K$35208,Z42)</f>
        <v>0</v>
      </c>
      <c r="BB42">
        <f>INDEX('HVAC wtd'!$K$7:$K$35208,AA42)</f>
        <v>0</v>
      </c>
      <c r="BC42">
        <f>INDEX('HVAC wtd'!$K$7:$K$35208,AB42)</f>
        <v>0</v>
      </c>
      <c r="BD42">
        <f>INDEX('HVAC wtd'!$K$7:$K$35208,AC42)</f>
        <v>0</v>
      </c>
      <c r="BE42">
        <f>INDEX('HVAC wtd'!$K$7:$K$35208,AD42)</f>
        <v>-2.1272926793503337E-2</v>
      </c>
    </row>
    <row r="43" spans="2:57" x14ac:dyDescent="0.25">
      <c r="B43" t="str">
        <f t="shared" si="7"/>
        <v>CFLSCESFmExCZ05</v>
      </c>
      <c r="C43" t="s">
        <v>118</v>
      </c>
      <c r="D43" t="s">
        <v>130</v>
      </c>
      <c r="E43" t="s">
        <v>1649</v>
      </c>
      <c r="F43" t="s">
        <v>72</v>
      </c>
      <c r="G43" t="s">
        <v>104</v>
      </c>
      <c r="H43" t="s">
        <v>1662</v>
      </c>
      <c r="I43" s="28">
        <f t="shared" si="1"/>
        <v>0.96469751314198104</v>
      </c>
      <c r="J43" s="28">
        <f t="shared" si="2"/>
        <v>1.402848550086464</v>
      </c>
      <c r="K43" s="34">
        <f t="shared" si="3"/>
        <v>-2.9962762936845754E-2</v>
      </c>
      <c r="M43" s="36">
        <f>IF($F43="Ex",VLOOKUP($D43&amp;$E43&amp;$G43&amp;M$6,'Vint Wts'!$J$4:$Q$1904,8,FALSE),0)</f>
        <v>2498</v>
      </c>
      <c r="N43" s="36">
        <f>IF($F43="Ex",VLOOKUP($D43&amp;$E43&amp;$G43&amp;N$6,'Vint Wts'!$J$4:$Q$1904,8,FALSE),0)</f>
        <v>203</v>
      </c>
      <c r="O43" s="36">
        <f>IF($F43="Ex",VLOOKUP($D43&amp;$E43&amp;$G43&amp;O$6,'Vint Wts'!$J$4:$Q$1904,8,FALSE),0)</f>
        <v>122</v>
      </c>
      <c r="P43" s="36">
        <f>IF($F43="Ex",VLOOKUP($D43&amp;$E43&amp;$G43&amp;P$6,'Vint Wts'!$J$4:$Q$1904,8,FALSE),0)</f>
        <v>98</v>
      </c>
      <c r="Q43" s="36">
        <f>IF($F43="Ex",VLOOKUP($D43&amp;$E43&amp;$G43&amp;Q$6,'Vint Wts'!$J$4:$Q$1904,8,FALSE),0)</f>
        <v>40.280532158255937</v>
      </c>
      <c r="R43" s="36">
        <f>IF($F43="Ex",VLOOKUP($D43&amp;$E43&amp;$G43&amp;R$6,'Vint Wts'!$J$4:$Q$1904,8,FALSE),0)</f>
        <v>19.313690143616668</v>
      </c>
      <c r="S43" s="36">
        <f>IF($F43="Ex",VLOOKUP($D43&amp;$E43&amp;$G43&amp;S$6,'Vint Wts'!$J$4:$Q$1904,8,FALSE),0)</f>
        <v>22.471570084722238</v>
      </c>
      <c r="T43" s="36">
        <f>VLOOKUP($D43&amp;$E43&amp;$G43&amp;T$6,'Vint Wts'!$J$4:$Q$1904,8,FALSE)</f>
        <v>7.8592296636762633</v>
      </c>
      <c r="U43" s="36">
        <f t="shared" si="4"/>
        <v>3010.9250220502713</v>
      </c>
      <c r="W43">
        <f>IF($F43="Ex",MATCH($C43&amp;$D43&amp;$E43&amp;$G43&amp;W$6,'HVAC wtd'!$B$7:$B$35208,0),1020)</f>
        <v>133</v>
      </c>
      <c r="X43">
        <f>IF($F43="Ex",MATCH($C43&amp;$D43&amp;$E43&amp;$G43&amp;X$6,'HVAC wtd'!$B$7:$B$35208,0),1020)</f>
        <v>149</v>
      </c>
      <c r="Y43">
        <f>IF($F43="Ex",MATCH($C43&amp;$D43&amp;$E43&amp;$G43&amp;Y$6,'HVAC wtd'!$B$7:$B$35208,0),1020)</f>
        <v>165</v>
      </c>
      <c r="Z43">
        <f>IF($F43="Ex",MATCH($C43&amp;$D43&amp;$E43&amp;$G43&amp;Z$6,'HVAC wtd'!$B$7:$B$35208,0),1020)</f>
        <v>181</v>
      </c>
      <c r="AA43">
        <f>IF($F43="Ex",MATCH($C43&amp;$D43&amp;$E43&amp;$G43&amp;AA$6,'HVAC wtd'!$B$7:$B$35208,0),1020)</f>
        <v>197</v>
      </c>
      <c r="AB43">
        <f>IF($F43="Ex",MATCH($C43&amp;$D43&amp;$E43&amp;$G43&amp;AB$6,'HVAC wtd'!$B$7:$B$35208,0),1020)</f>
        <v>213</v>
      </c>
      <c r="AC43">
        <f>IF($F43="Ex",MATCH($C43&amp;$D43&amp;$E43&amp;$G43&amp;AC$6,'HVAC wtd'!$B$7:$B$35208,0),1020)</f>
        <v>229</v>
      </c>
      <c r="AD43">
        <f>MATCH($C43&amp;$D43&amp;$E43&amp;$G43&amp;AD$6,'HVAC wtd'!$B$7:$B$35208,0)</f>
        <v>245</v>
      </c>
      <c r="AF43">
        <f>INDEX('HVAC wtd'!$I$7:$I$35208,W43)</f>
        <v>0.96377984146328777</v>
      </c>
      <c r="AG43">
        <f>INDEX('HVAC wtd'!$I$7:$I$35208,X43)</f>
        <v>0.96313327276850202</v>
      </c>
      <c r="AH43">
        <f>INDEX('HVAC wtd'!$I$7:$I$35208,Y43)</f>
        <v>0.96403006905765098</v>
      </c>
      <c r="AI43">
        <f>INDEX('HVAC wtd'!$I$7:$I$35208,Z43)</f>
        <v>0.96739140776312516</v>
      </c>
      <c r="AJ43">
        <f>INDEX('HVAC wtd'!$I$7:$I$35208,AA43)</f>
        <v>0.9870707070707071</v>
      </c>
      <c r="AK43">
        <f>INDEX('HVAC wtd'!$I$7:$I$35208,AB43)</f>
        <v>0.98616161616161613</v>
      </c>
      <c r="AL43">
        <f>INDEX('HVAC wtd'!$I$7:$I$35208,AC43)</f>
        <v>1.0012929292929293</v>
      </c>
      <c r="AM43">
        <f>INDEX('HVAC wtd'!$I$7:$I$35208,AD43)</f>
        <v>1.0014949494949497</v>
      </c>
      <c r="AO43">
        <f>INDEX('HVAC wtd'!$J$7:$J$35208,W43)</f>
        <v>1.3914163128672237</v>
      </c>
      <c r="AP43">
        <f>INDEX('HVAC wtd'!$J$7:$J$35208,X43)</f>
        <v>1.3914163128672237</v>
      </c>
      <c r="AQ43">
        <f>INDEX('HVAC wtd'!$J$7:$J$35208,Y43)</f>
        <v>1.3736246622823498</v>
      </c>
      <c r="AR43">
        <f>INDEX('HVAC wtd'!$J$7:$J$35208,Z43)</f>
        <v>1.396102661164047</v>
      </c>
      <c r="AS43">
        <f>INDEX('HVAC wtd'!$J$7:$J$35208,AA43)</f>
        <v>1.75</v>
      </c>
      <c r="AT43">
        <f>INDEX('HVAC wtd'!$J$7:$J$35208,AB43)</f>
        <v>1.8898071625344357</v>
      </c>
      <c r="AU43">
        <f>INDEX('HVAC wtd'!$J$7:$J$35208,AC43)</f>
        <v>1.7908631772268138</v>
      </c>
      <c r="AV43">
        <f>INDEX('HVAC wtd'!$J$7:$J$35208,AD43)</f>
        <v>1.7842056932966026</v>
      </c>
      <c r="AX43">
        <f>INDEX('HVAC wtd'!$K$7:$K$35208,W43)</f>
        <v>-2.9993030303030306E-2</v>
      </c>
      <c r="AY43">
        <f>INDEX('HVAC wtd'!$K$7:$K$35208,X43)</f>
        <v>-2.9993030303030306E-2</v>
      </c>
      <c r="AZ43">
        <f>INDEX('HVAC wtd'!$K$7:$K$35208,Y43)</f>
        <v>-2.9993030303030306E-2</v>
      </c>
      <c r="BA43">
        <f>INDEX('HVAC wtd'!$K$7:$K$35208,Z43)</f>
        <v>-2.9993030303030306E-2</v>
      </c>
      <c r="BB43">
        <f>INDEX('HVAC wtd'!$K$7:$K$35208,AA43)</f>
        <v>-2.9993030303030306E-2</v>
      </c>
      <c r="BC43">
        <f>INDEX('HVAC wtd'!$K$7:$K$35208,AB43)</f>
        <v>-2.9993030303030306E-2</v>
      </c>
      <c r="BD43">
        <f>INDEX('HVAC wtd'!$K$7:$K$35208,AC43)</f>
        <v>-2.6715151515151515E-2</v>
      </c>
      <c r="BE43">
        <f>INDEX('HVAC wtd'!$K$7:$K$35208,AD43)</f>
        <v>-2.7769696969696975E-2</v>
      </c>
    </row>
    <row r="44" spans="2:57" x14ac:dyDescent="0.25">
      <c r="B44" t="str">
        <f t="shared" si="7"/>
        <v>CFLSCESFmExCZ06</v>
      </c>
      <c r="C44" t="s">
        <v>118</v>
      </c>
      <c r="D44" t="s">
        <v>130</v>
      </c>
      <c r="E44" t="s">
        <v>1649</v>
      </c>
      <c r="F44" t="s">
        <v>72</v>
      </c>
      <c r="G44" t="s">
        <v>105</v>
      </c>
      <c r="H44" t="s">
        <v>1662</v>
      </c>
      <c r="I44" s="28">
        <f t="shared" si="1"/>
        <v>1.0102982196396162</v>
      </c>
      <c r="J44" s="28">
        <f t="shared" si="2"/>
        <v>1.3703916038401316</v>
      </c>
      <c r="K44" s="34">
        <f t="shared" si="3"/>
        <v>-1.9984814889078138E-2</v>
      </c>
      <c r="M44" s="36">
        <f>IF($F44="Ex",VLOOKUP($D44&amp;$E44&amp;$G44&amp;M$6,'Vint Wts'!$J$4:$Q$1904,8,FALSE),0)</f>
        <v>268167</v>
      </c>
      <c r="N44" s="36">
        <f>IF($F44="Ex",VLOOKUP($D44&amp;$E44&amp;$G44&amp;N$6,'Vint Wts'!$J$4:$Q$1904,8,FALSE),0)</f>
        <v>34575</v>
      </c>
      <c r="O44" s="36">
        <f>IF($F44="Ex",VLOOKUP($D44&amp;$E44&amp;$G44&amp;O$6,'Vint Wts'!$J$4:$Q$1904,8,FALSE),0)</f>
        <v>30307</v>
      </c>
      <c r="P44" s="36">
        <f>IF($F44="Ex",VLOOKUP($D44&amp;$E44&amp;$G44&amp;P$6,'Vint Wts'!$J$4:$Q$1904,8,FALSE),0)</f>
        <v>17286</v>
      </c>
      <c r="Q44" s="36">
        <f>IF($F44="Ex",VLOOKUP($D44&amp;$E44&amp;$G44&amp;Q$6,'Vint Wts'!$J$4:$Q$1904,8,FALSE),0)</f>
        <v>7104.9926417103279</v>
      </c>
      <c r="R44" s="36">
        <f>IF($F44="Ex",VLOOKUP($D44&amp;$E44&amp;$G44&amp;R$6,'Vint Wts'!$J$4:$Q$1904,8,FALSE),0)</f>
        <v>3406.6984471689561</v>
      </c>
      <c r="S44" s="36">
        <f>IF($F44="Ex",VLOOKUP($D44&amp;$E44&amp;$G44&amp;S$6,'Vint Wts'!$J$4:$Q$1904,8,FALSE),0)</f>
        <v>3963.7098008623325</v>
      </c>
      <c r="T44" s="36">
        <f>VLOOKUP($D44&amp;$E44&amp;$G44&amp;T$6,'Vint Wts'!$J$4:$Q$1904,8,FALSE)</f>
        <v>1386.2718772072233</v>
      </c>
      <c r="U44" s="36">
        <f t="shared" si="4"/>
        <v>366196.67276694888</v>
      </c>
      <c r="W44">
        <f>IF($F44="Ex",MATCH($C44&amp;$D44&amp;$E44&amp;$G44&amp;W$6,'HVAC wtd'!$B$7:$B$35208,0),1020)</f>
        <v>134</v>
      </c>
      <c r="X44">
        <f>IF($F44="Ex",MATCH($C44&amp;$D44&amp;$E44&amp;$G44&amp;X$6,'HVAC wtd'!$B$7:$B$35208,0),1020)</f>
        <v>150</v>
      </c>
      <c r="Y44">
        <f>IF($F44="Ex",MATCH($C44&amp;$D44&amp;$E44&amp;$G44&amp;Y$6,'HVAC wtd'!$B$7:$B$35208,0),1020)</f>
        <v>166</v>
      </c>
      <c r="Z44">
        <f>IF($F44="Ex",MATCH($C44&amp;$D44&amp;$E44&amp;$G44&amp;Z$6,'HVAC wtd'!$B$7:$B$35208,0),1020)</f>
        <v>182</v>
      </c>
      <c r="AA44">
        <f>IF($F44="Ex",MATCH($C44&amp;$D44&amp;$E44&amp;$G44&amp;AA$6,'HVAC wtd'!$B$7:$B$35208,0),1020)</f>
        <v>198</v>
      </c>
      <c r="AB44">
        <f>IF($F44="Ex",MATCH($C44&amp;$D44&amp;$E44&amp;$G44&amp;AB$6,'HVAC wtd'!$B$7:$B$35208,0),1020)</f>
        <v>214</v>
      </c>
      <c r="AC44">
        <f>IF($F44="Ex",MATCH($C44&amp;$D44&amp;$E44&amp;$G44&amp;AC$6,'HVAC wtd'!$B$7:$B$35208,0),1020)</f>
        <v>230</v>
      </c>
      <c r="AD44">
        <f>MATCH($C44&amp;$D44&amp;$E44&amp;$G44&amp;AD$6,'HVAC wtd'!$B$7:$B$35208,0)</f>
        <v>246</v>
      </c>
      <c r="AF44">
        <f>INDEX('HVAC wtd'!$I$7:$I$35208,W44)</f>
        <v>1.0080694393345795</v>
      </c>
      <c r="AG44">
        <f>INDEX('HVAC wtd'!$I$7:$I$35208,X44)</f>
        <v>1.0036535624427312</v>
      </c>
      <c r="AH44">
        <f>INDEX('HVAC wtd'!$I$7:$I$35208,Y44)</f>
        <v>1.0134110228527522</v>
      </c>
      <c r="AI44">
        <f>INDEX('HVAC wtd'!$I$7:$I$35208,Z44)</f>
        <v>1.0274685456254744</v>
      </c>
      <c r="AJ44">
        <f>INDEX('HVAC wtd'!$I$7:$I$35208,AA44)</f>
        <v>1.0476675219198661</v>
      </c>
      <c r="AK44">
        <f>INDEX('HVAC wtd'!$I$7:$I$35208,AB44)</f>
        <v>1.036217450989247</v>
      </c>
      <c r="AL44">
        <f>INDEX('HVAC wtd'!$I$7:$I$35208,AC44)</f>
        <v>1.0257061320088341</v>
      </c>
      <c r="AM44">
        <f>INDEX('HVAC wtd'!$I$7:$I$35208,AD44)</f>
        <v>1.0257340463606606</v>
      </c>
      <c r="AO44">
        <f>INDEX('HVAC wtd'!$J$7:$J$35208,W44)</f>
        <v>1.3634408732467613</v>
      </c>
      <c r="AP44">
        <f>INDEX('HVAC wtd'!$J$7:$J$35208,X44)</f>
        <v>1.3730507676205874</v>
      </c>
      <c r="AQ44">
        <f>INDEX('HVAC wtd'!$J$7:$J$35208,Y44)</f>
        <v>1.3537363529273752</v>
      </c>
      <c r="AR44">
        <f>INDEX('HVAC wtd'!$J$7:$J$35208,Z44)</f>
        <v>1.3726233912409465</v>
      </c>
      <c r="AS44">
        <f>INDEX('HVAC wtd'!$J$7:$J$35208,AA44)</f>
        <v>1.6070415787603907</v>
      </c>
      <c r="AT44">
        <f>INDEX('HVAC wtd'!$J$7:$J$35208,AB44)</f>
        <v>1.5582165566037884</v>
      </c>
      <c r="AU44">
        <f>INDEX('HVAC wtd'!$J$7:$J$35208,AC44)</f>
        <v>1.3166825900707266</v>
      </c>
      <c r="AV44">
        <f>INDEX('HVAC wtd'!$J$7:$J$35208,AD44)</f>
        <v>1.4640497359452234</v>
      </c>
      <c r="AX44">
        <f>INDEX('HVAC wtd'!$K$7:$K$35208,W44)</f>
        <v>-1.9619408613597844E-2</v>
      </c>
      <c r="AY44">
        <f>INDEX('HVAC wtd'!$K$7:$K$35208,X44)</f>
        <v>-2.2431529825719058E-2</v>
      </c>
      <c r="AZ44">
        <f>INDEX('HVAC wtd'!$K$7:$K$35208,Y44)</f>
        <v>-2.0322438916628147E-2</v>
      </c>
      <c r="BA44">
        <f>INDEX('HVAC wtd'!$K$7:$K$35208,Z44)</f>
        <v>-1.8740620734809966E-2</v>
      </c>
      <c r="BB44">
        <f>INDEX('HVAC wtd'!$K$7:$K$35208,AA44)</f>
        <v>-2.0563636363636364E-2</v>
      </c>
      <c r="BC44">
        <f>INDEX('HVAC wtd'!$K$7:$K$35208,AB44)</f>
        <v>-2.2145454545454548E-2</v>
      </c>
      <c r="BD44">
        <f>INDEX('HVAC wtd'!$K$7:$K$35208,AC44)</f>
        <v>-2.2496969696969699E-2</v>
      </c>
      <c r="BE44">
        <f>INDEX('HVAC wtd'!$K$7:$K$35208,AD44)</f>
        <v>-2.232121212121212E-2</v>
      </c>
    </row>
    <row r="45" spans="2:57" x14ac:dyDescent="0.25">
      <c r="B45" t="str">
        <f t="shared" si="7"/>
        <v>CFLSCESFmExCZ08</v>
      </c>
      <c r="C45" t="s">
        <v>118</v>
      </c>
      <c r="D45" t="s">
        <v>130</v>
      </c>
      <c r="E45" t="s">
        <v>1649</v>
      </c>
      <c r="F45" t="s">
        <v>72</v>
      </c>
      <c r="G45" t="s">
        <v>107</v>
      </c>
      <c r="H45" t="s">
        <v>1662</v>
      </c>
      <c r="I45" s="28">
        <f t="shared" si="1"/>
        <v>1.0524018954770258</v>
      </c>
      <c r="J45" s="28">
        <f t="shared" si="2"/>
        <v>1.4714058993693839</v>
      </c>
      <c r="K45" s="34">
        <f t="shared" si="3"/>
        <v>-1.7638797864324054E-2</v>
      </c>
      <c r="M45" s="36">
        <f>IF($F45="Ex",VLOOKUP($D45&amp;$E45&amp;$G45&amp;M$6,'Vint Wts'!$J$4:$Q$1904,8,FALSE),0)</f>
        <v>372820</v>
      </c>
      <c r="N45" s="36">
        <f>IF($F45="Ex",VLOOKUP($D45&amp;$E45&amp;$G45&amp;N$6,'Vint Wts'!$J$4:$Q$1904,8,FALSE),0)</f>
        <v>38996</v>
      </c>
      <c r="O45" s="36">
        <f>IF($F45="Ex",VLOOKUP($D45&amp;$E45&amp;$G45&amp;O$6,'Vint Wts'!$J$4:$Q$1904,8,FALSE),0)</f>
        <v>26511</v>
      </c>
      <c r="P45" s="36">
        <f>IF($F45="Ex",VLOOKUP($D45&amp;$E45&amp;$G45&amp;P$6,'Vint Wts'!$J$4:$Q$1904,8,FALSE),0)</f>
        <v>12562</v>
      </c>
      <c r="Q45" s="36">
        <f>IF($F45="Ex",VLOOKUP($D45&amp;$E45&amp;$G45&amp;Q$6,'Vint Wts'!$J$4:$Q$1904,8,FALSE),0)</f>
        <v>5163.3065813470521</v>
      </c>
      <c r="R45" s="36">
        <f>IF($F45="Ex",VLOOKUP($D45&amp;$E45&amp;$G45&amp;R$6,'Vint Wts'!$J$4:$Q$1904,8,FALSE),0)</f>
        <v>2475.6997508582917</v>
      </c>
      <c r="S45" s="36">
        <f>IF($F45="Ex",VLOOKUP($D45&amp;$E45&amp;$G45&amp;S$6,'Vint Wts'!$J$4:$Q$1904,8,FALSE),0)</f>
        <v>2880.4884020844975</v>
      </c>
      <c r="T45" s="36">
        <f>VLOOKUP($D45&amp;$E45&amp;$G45&amp;T$6,'Vint Wts'!$J$4:$Q$1904,8,FALSE)</f>
        <v>1007.4249289296043</v>
      </c>
      <c r="U45" s="36">
        <f t="shared" si="4"/>
        <v>462415.91966321948</v>
      </c>
      <c r="W45">
        <f>IF($F45="Ex",MATCH($C45&amp;$D45&amp;$E45&amp;$G45&amp;W$6,'HVAC wtd'!$B$7:$B$35208,0),1020)</f>
        <v>136</v>
      </c>
      <c r="X45">
        <f>IF($F45="Ex",MATCH($C45&amp;$D45&amp;$E45&amp;$G45&amp;X$6,'HVAC wtd'!$B$7:$B$35208,0),1020)</f>
        <v>152</v>
      </c>
      <c r="Y45">
        <f>IF($F45="Ex",MATCH($C45&amp;$D45&amp;$E45&amp;$G45&amp;Y$6,'HVAC wtd'!$B$7:$B$35208,0),1020)</f>
        <v>168</v>
      </c>
      <c r="Z45">
        <f>IF($F45="Ex",MATCH($C45&amp;$D45&amp;$E45&amp;$G45&amp;Z$6,'HVAC wtd'!$B$7:$B$35208,0),1020)</f>
        <v>184</v>
      </c>
      <c r="AA45">
        <f>IF($F45="Ex",MATCH($C45&amp;$D45&amp;$E45&amp;$G45&amp;AA$6,'HVAC wtd'!$B$7:$B$35208,0),1020)</f>
        <v>200</v>
      </c>
      <c r="AB45">
        <f>IF($F45="Ex",MATCH($C45&amp;$D45&amp;$E45&amp;$G45&amp;AB$6,'HVAC wtd'!$B$7:$B$35208,0),1020)</f>
        <v>216</v>
      </c>
      <c r="AC45">
        <f>IF($F45="Ex",MATCH($C45&amp;$D45&amp;$E45&amp;$G45&amp;AC$6,'HVAC wtd'!$B$7:$B$35208,0),1020)</f>
        <v>232</v>
      </c>
      <c r="AD45">
        <f>MATCH($C45&amp;$D45&amp;$E45&amp;$G45&amp;AD$6,'HVAC wtd'!$B$7:$B$35208,0)</f>
        <v>248</v>
      </c>
      <c r="AF45">
        <f>INDEX('HVAC wtd'!$I$7:$I$35208,W45)</f>
        <v>1.0510919189256565</v>
      </c>
      <c r="AG45">
        <f>INDEX('HVAC wtd'!$I$7:$I$35208,X45)</f>
        <v>1.0441974987977449</v>
      </c>
      <c r="AH45">
        <f>INDEX('HVAC wtd'!$I$7:$I$35208,Y45)</f>
        <v>1.0605654658903265</v>
      </c>
      <c r="AI45">
        <f>INDEX('HVAC wtd'!$I$7:$I$35208,Z45)</f>
        <v>1.0720837974646438</v>
      </c>
      <c r="AJ45">
        <f>INDEX('HVAC wtd'!$I$7:$I$35208,AA45)</f>
        <v>1.0860570641872396</v>
      </c>
      <c r="AK45">
        <f>INDEX('HVAC wtd'!$I$7:$I$35208,AB45)</f>
        <v>1.0997573064727868</v>
      </c>
      <c r="AL45">
        <f>INDEX('HVAC wtd'!$I$7:$I$35208,AC45)</f>
        <v>1.0649010526359131</v>
      </c>
      <c r="AM45">
        <f>INDEX('HVAC wtd'!$I$7:$I$35208,AD45)</f>
        <v>1.0699141008541655</v>
      </c>
      <c r="AO45">
        <f>INDEX('HVAC wtd'!$J$7:$J$35208,W45)</f>
        <v>1.4937277014577068</v>
      </c>
      <c r="AP45">
        <f>INDEX('HVAC wtd'!$J$7:$J$35208,X45)</f>
        <v>1.3347124922541962</v>
      </c>
      <c r="AQ45">
        <f>INDEX('HVAC wtd'!$J$7:$J$35208,Y45)</f>
        <v>1.5177798505870688</v>
      </c>
      <c r="AR45">
        <f>INDEX('HVAC wtd'!$J$7:$J$35208,Z45)</f>
        <v>1.32801490671887</v>
      </c>
      <c r="AS45">
        <f>INDEX('HVAC wtd'!$J$7:$J$35208,AA45)</f>
        <v>1.2626118220350013</v>
      </c>
      <c r="AT45">
        <f>INDEX('HVAC wtd'!$J$7:$J$35208,AB45)</f>
        <v>1.3325156847453512</v>
      </c>
      <c r="AU45">
        <f>INDEX('HVAC wtd'!$J$7:$J$35208,AC45)</f>
        <v>1.1629226791180267</v>
      </c>
      <c r="AV45">
        <f>INDEX('HVAC wtd'!$J$7:$J$35208,AD45)</f>
        <v>1.3630507484629948</v>
      </c>
      <c r="AX45">
        <f>INDEX('HVAC wtd'!$K$7:$K$35208,W45)</f>
        <v>-1.7640018755255626E-2</v>
      </c>
      <c r="AY45">
        <f>INDEX('HVAC wtd'!$K$7:$K$35208,X45)</f>
        <v>-1.9674778733506849E-2</v>
      </c>
      <c r="AZ45">
        <f>INDEX('HVAC wtd'!$K$7:$K$35208,Y45)</f>
        <v>-1.6007487250978496E-2</v>
      </c>
      <c r="BA45">
        <f>INDEX('HVAC wtd'!$K$7:$K$35208,Z45)</f>
        <v>-1.6367286793714443E-2</v>
      </c>
      <c r="BB45">
        <f>INDEX('HVAC wtd'!$K$7:$K$35208,AA45)</f>
        <v>-1.6393379851540841E-2</v>
      </c>
      <c r="BC45">
        <f>INDEX('HVAC wtd'!$K$7:$K$35208,AB45)</f>
        <v>-1.5057622275783262E-2</v>
      </c>
      <c r="BD45">
        <f>INDEX('HVAC wtd'!$K$7:$K$35208,AC45)</f>
        <v>-1.6064242424242429E-2</v>
      </c>
      <c r="BE45">
        <f>INDEX('HVAC wtd'!$K$7:$K$35208,AD45)</f>
        <v>-1.4389220420535868E-2</v>
      </c>
    </row>
    <row r="46" spans="2:57" x14ac:dyDescent="0.25">
      <c r="B46" t="str">
        <f t="shared" si="7"/>
        <v>CFLSCESFmExCZ09</v>
      </c>
      <c r="C46" t="s">
        <v>118</v>
      </c>
      <c r="D46" t="s">
        <v>130</v>
      </c>
      <c r="E46" t="s">
        <v>1649</v>
      </c>
      <c r="F46" t="s">
        <v>72</v>
      </c>
      <c r="G46" t="s">
        <v>108</v>
      </c>
      <c r="H46" t="s">
        <v>1662</v>
      </c>
      <c r="I46" s="28">
        <f t="shared" si="1"/>
        <v>1.0936434217608237</v>
      </c>
      <c r="J46" s="28">
        <f t="shared" si="2"/>
        <v>1.4866441896998484</v>
      </c>
      <c r="K46" s="34">
        <f t="shared" si="3"/>
        <v>-1.9358778894913737E-2</v>
      </c>
      <c r="M46" s="36">
        <f>IF($F46="Ex",VLOOKUP($D46&amp;$E46&amp;$G46&amp;M$6,'Vint Wts'!$J$4:$Q$1904,8,FALSE),0)</f>
        <v>392782</v>
      </c>
      <c r="N46" s="36">
        <f>IF($F46="Ex",VLOOKUP($D46&amp;$E46&amp;$G46&amp;N$6,'Vint Wts'!$J$4:$Q$1904,8,FALSE),0)</f>
        <v>75584</v>
      </c>
      <c r="O46" s="36">
        <f>IF($F46="Ex",VLOOKUP($D46&amp;$E46&amp;$G46&amp;O$6,'Vint Wts'!$J$4:$Q$1904,8,FALSE),0)</f>
        <v>28745</v>
      </c>
      <c r="P46" s="36">
        <f>IF($F46="Ex",VLOOKUP($D46&amp;$E46&amp;$G46&amp;P$6,'Vint Wts'!$J$4:$Q$1904,8,FALSE),0)</f>
        <v>13575</v>
      </c>
      <c r="Q46" s="36">
        <f>IF($F46="Ex",VLOOKUP($D46&amp;$E46&amp;$G46&amp;Q$6,'Vint Wts'!$J$4:$Q$1904,8,FALSE),0)</f>
        <v>5579.6757555951463</v>
      </c>
      <c r="R46" s="36">
        <f>IF($F46="Ex",VLOOKUP($D46&amp;$E46&amp;$G46&amp;R$6,'Vint Wts'!$J$4:$Q$1904,8,FALSE),0)</f>
        <v>2675.340241832615</v>
      </c>
      <c r="S46" s="36">
        <f>IF($F46="Ex",VLOOKUP($D46&amp;$E46&amp;$G46&amp;S$6,'Vint Wts'!$J$4:$Q$1904,8,FALSE),0)</f>
        <v>3112.7710602051466</v>
      </c>
      <c r="T46" s="36">
        <f>VLOOKUP($D46&amp;$E46&amp;$G46&amp;T$6,'Vint Wts'!$J$4:$Q$1904,8,FALSE)</f>
        <v>1088.6637008612784</v>
      </c>
      <c r="U46" s="36">
        <f t="shared" si="4"/>
        <v>523142.45075849415</v>
      </c>
      <c r="W46">
        <f>IF($F46="Ex",MATCH($C46&amp;$D46&amp;$E46&amp;$G46&amp;W$6,'HVAC wtd'!$B$7:$B$35208,0),1020)</f>
        <v>137</v>
      </c>
      <c r="X46">
        <f>IF($F46="Ex",MATCH($C46&amp;$D46&amp;$E46&amp;$G46&amp;X$6,'HVAC wtd'!$B$7:$B$35208,0),1020)</f>
        <v>153</v>
      </c>
      <c r="Y46">
        <f>IF($F46="Ex",MATCH($C46&amp;$D46&amp;$E46&amp;$G46&amp;Y$6,'HVAC wtd'!$B$7:$B$35208,0),1020)</f>
        <v>169</v>
      </c>
      <c r="Z46">
        <f>IF($F46="Ex",MATCH($C46&amp;$D46&amp;$E46&amp;$G46&amp;Z$6,'HVAC wtd'!$B$7:$B$35208,0),1020)</f>
        <v>185</v>
      </c>
      <c r="AA46">
        <f>IF($F46="Ex",MATCH($C46&amp;$D46&amp;$E46&amp;$G46&amp;AA$6,'HVAC wtd'!$B$7:$B$35208,0),1020)</f>
        <v>201</v>
      </c>
      <c r="AB46">
        <f>IF($F46="Ex",MATCH($C46&amp;$D46&amp;$E46&amp;$G46&amp;AB$6,'HVAC wtd'!$B$7:$B$35208,0),1020)</f>
        <v>217</v>
      </c>
      <c r="AC46">
        <f>IF($F46="Ex",MATCH($C46&amp;$D46&amp;$E46&amp;$G46&amp;AC$6,'HVAC wtd'!$B$7:$B$35208,0),1020)</f>
        <v>233</v>
      </c>
      <c r="AD46">
        <f>MATCH($C46&amp;$D46&amp;$E46&amp;$G46&amp;AD$6,'HVAC wtd'!$B$7:$B$35208,0)</f>
        <v>249</v>
      </c>
      <c r="AF46">
        <f>INDEX('HVAC wtd'!$I$7:$I$35208,W46)</f>
        <v>1.094798433426194</v>
      </c>
      <c r="AG46">
        <f>INDEX('HVAC wtd'!$I$7:$I$35208,X46)</f>
        <v>1.0914851360254081</v>
      </c>
      <c r="AH46">
        <f>INDEX('HVAC wtd'!$I$7:$I$35208,Y46)</f>
        <v>1.094837246408769</v>
      </c>
      <c r="AI46">
        <f>INDEX('HVAC wtd'!$I$7:$I$35208,Z46)</f>
        <v>1.0775483046792458</v>
      </c>
      <c r="AJ46">
        <f>INDEX('HVAC wtd'!$I$7:$I$35208,AA46)</f>
        <v>1.085939393939394</v>
      </c>
      <c r="AK46">
        <f>INDEX('HVAC wtd'!$I$7:$I$35208,AB46)</f>
        <v>1.1060404040404039</v>
      </c>
      <c r="AL46">
        <f>INDEX('HVAC wtd'!$I$7:$I$35208,AC46)</f>
        <v>1.0721414141414141</v>
      </c>
      <c r="AM46">
        <f>INDEX('HVAC wtd'!$I$7:$I$35208,AD46)</f>
        <v>1.0664444444444445</v>
      </c>
      <c r="AO46">
        <f>INDEX('HVAC wtd'!$J$7:$J$35208,W46)</f>
        <v>1.4574209530792541</v>
      </c>
      <c r="AP46">
        <f>INDEX('HVAC wtd'!$J$7:$J$35208,X46)</f>
        <v>1.6853647735373636</v>
      </c>
      <c r="AQ46">
        <f>INDEX('HVAC wtd'!$J$7:$J$35208,Y46)</f>
        <v>1.4287981766093443</v>
      </c>
      <c r="AR46">
        <f>INDEX('HVAC wtd'!$J$7:$J$35208,Z46)</f>
        <v>1.4151014351286215</v>
      </c>
      <c r="AS46">
        <f>INDEX('HVAC wtd'!$J$7:$J$35208,AA46)</f>
        <v>1.2102846648301193</v>
      </c>
      <c r="AT46">
        <f>INDEX('HVAC wtd'!$J$7:$J$35208,AB46)</f>
        <v>1.5068870523415976</v>
      </c>
      <c r="AU46">
        <f>INDEX('HVAC wtd'!$J$7:$J$35208,AC46)</f>
        <v>1.6182277318640952</v>
      </c>
      <c r="AV46">
        <f>INDEX('HVAC wtd'!$J$7:$J$35208,AD46)</f>
        <v>1.6432506887052341</v>
      </c>
      <c r="AX46">
        <f>INDEX('HVAC wtd'!$K$7:$K$35208,W46)</f>
        <v>-1.9576914491290377E-2</v>
      </c>
      <c r="AY46">
        <f>INDEX('HVAC wtd'!$K$7:$K$35208,X46)</f>
        <v>-1.9401156915532798E-2</v>
      </c>
      <c r="AZ46">
        <f>INDEX('HVAC wtd'!$K$7:$K$35208,Y46)</f>
        <v>-1.7473074347387114E-2</v>
      </c>
      <c r="BA46">
        <f>INDEX('HVAC wtd'!$K$7:$K$35208,Z46)</f>
        <v>-1.8698126612502499E-2</v>
      </c>
      <c r="BB46">
        <f>INDEX('HVAC wtd'!$K$7:$K$35208,AA46)</f>
        <v>-1.775151515151515E-2</v>
      </c>
      <c r="BC46">
        <f>INDEX('HVAC wtd'!$K$7:$K$35208,AB46)</f>
        <v>-1.6907878787878788E-2</v>
      </c>
      <c r="BD46">
        <f>INDEX('HVAC wtd'!$K$7:$K$35208,AC46)</f>
        <v>-1.7048484848484844E-2</v>
      </c>
      <c r="BE46">
        <f>INDEX('HVAC wtd'!$K$7:$K$35208,AD46)</f>
        <v>-1.6609090909090907E-2</v>
      </c>
    </row>
    <row r="47" spans="2:57" x14ac:dyDescent="0.25">
      <c r="B47" t="str">
        <f t="shared" si="7"/>
        <v>CFLSCESFmExCZ10</v>
      </c>
      <c r="C47" t="s">
        <v>118</v>
      </c>
      <c r="D47" t="s">
        <v>130</v>
      </c>
      <c r="E47" t="s">
        <v>1649</v>
      </c>
      <c r="F47" t="s">
        <v>72</v>
      </c>
      <c r="G47" t="s">
        <v>109</v>
      </c>
      <c r="H47" t="s">
        <v>1662</v>
      </c>
      <c r="I47" s="28">
        <f t="shared" si="1"/>
        <v>1.1073588451484377</v>
      </c>
      <c r="J47" s="28">
        <f t="shared" si="2"/>
        <v>1.8202846934877106</v>
      </c>
      <c r="K47" s="34">
        <f t="shared" si="3"/>
        <v>-2.2067476092114031E-2</v>
      </c>
      <c r="M47" s="36">
        <f>IF($F47="Ex",VLOOKUP($D47&amp;$E47&amp;$G47&amp;M$6,'Vint Wts'!$J$4:$Q$1904,8,FALSE),0)</f>
        <v>160776</v>
      </c>
      <c r="N47" s="36">
        <f>IF($F47="Ex",VLOOKUP($D47&amp;$E47&amp;$G47&amp;N$6,'Vint Wts'!$J$4:$Q$1904,8,FALSE),0)</f>
        <v>177527</v>
      </c>
      <c r="O47" s="36">
        <f>IF($F47="Ex",VLOOKUP($D47&amp;$E47&amp;$G47&amp;O$6,'Vint Wts'!$J$4:$Q$1904,8,FALSE),0)</f>
        <v>90573</v>
      </c>
      <c r="P47" s="36">
        <f>IF($F47="Ex",VLOOKUP($D47&amp;$E47&amp;$G47&amp;P$6,'Vint Wts'!$J$4:$Q$1904,8,FALSE),0)</f>
        <v>47084</v>
      </c>
      <c r="Q47" s="36">
        <f>IF($F47="Ex",VLOOKUP($D47&amp;$E47&amp;$G47&amp;Q$6,'Vint Wts'!$J$4:$Q$1904,8,FALSE),0)</f>
        <v>19352.740572850231</v>
      </c>
      <c r="R47" s="36">
        <f>IF($F47="Ex",VLOOKUP($D47&amp;$E47&amp;$G47&amp;R$6,'Vint Wts'!$J$4:$Q$1904,8,FALSE),0)</f>
        <v>9279.2427216535416</v>
      </c>
      <c r="S47" s="36">
        <f>IF($F47="Ex",VLOOKUP($D47&amp;$E47&amp;$G47&amp;S$6,'Vint Wts'!$J$4:$Q$1904,8,FALSE),0)</f>
        <v>10796.442917031243</v>
      </c>
      <c r="T47" s="36">
        <f>VLOOKUP($D47&amp;$E47&amp;$G47&amp;T$6,'Vint Wts'!$J$4:$Q$1904,8,FALSE)</f>
        <v>3775.9588722911549</v>
      </c>
      <c r="U47" s="36">
        <f t="shared" si="4"/>
        <v>519164.38508382614</v>
      </c>
      <c r="W47">
        <f>IF($F47="Ex",MATCH($C47&amp;$D47&amp;$E47&amp;$G47&amp;W$6,'HVAC wtd'!$B$7:$B$35208,0),1020)</f>
        <v>138</v>
      </c>
      <c r="X47">
        <f>IF($F47="Ex",MATCH($C47&amp;$D47&amp;$E47&amp;$G47&amp;X$6,'HVAC wtd'!$B$7:$B$35208,0),1020)</f>
        <v>154</v>
      </c>
      <c r="Y47">
        <f>IF($F47="Ex",MATCH($C47&amp;$D47&amp;$E47&amp;$G47&amp;Y$6,'HVAC wtd'!$B$7:$B$35208,0),1020)</f>
        <v>170</v>
      </c>
      <c r="Z47">
        <f>IF($F47="Ex",MATCH($C47&amp;$D47&amp;$E47&amp;$G47&amp;Z$6,'HVAC wtd'!$B$7:$B$35208,0),1020)</f>
        <v>186</v>
      </c>
      <c r="AA47">
        <f>IF($F47="Ex",MATCH($C47&amp;$D47&amp;$E47&amp;$G47&amp;AA$6,'HVAC wtd'!$B$7:$B$35208,0),1020)</f>
        <v>202</v>
      </c>
      <c r="AB47">
        <f>IF($F47="Ex",MATCH($C47&amp;$D47&amp;$E47&amp;$G47&amp;AB$6,'HVAC wtd'!$B$7:$B$35208,0),1020)</f>
        <v>218</v>
      </c>
      <c r="AC47">
        <f>IF($F47="Ex",MATCH($C47&amp;$D47&amp;$E47&amp;$G47&amp;AC$6,'HVAC wtd'!$B$7:$B$35208,0),1020)</f>
        <v>234</v>
      </c>
      <c r="AD47">
        <f>MATCH($C47&amp;$D47&amp;$E47&amp;$G47&amp;AD$6,'HVAC wtd'!$B$7:$B$35208,0)</f>
        <v>250</v>
      </c>
      <c r="AF47">
        <f>INDEX('HVAC wtd'!$I$7:$I$35208,W47)</f>
        <v>1.0992345140234638</v>
      </c>
      <c r="AG47">
        <f>INDEX('HVAC wtd'!$I$7:$I$35208,X47)</f>
        <v>1.1057072272739943</v>
      </c>
      <c r="AH47">
        <f>INDEX('HVAC wtd'!$I$7:$I$35208,Y47)</f>
        <v>1.1270399543607705</v>
      </c>
      <c r="AI47">
        <f>INDEX('HVAC wtd'!$I$7:$I$35208,Z47)</f>
        <v>1.115934793476661</v>
      </c>
      <c r="AJ47">
        <f>INDEX('HVAC wtd'!$I$7:$I$35208,AA47)</f>
        <v>1.1021076110134145</v>
      </c>
      <c r="AK47">
        <f>INDEX('HVAC wtd'!$I$7:$I$35208,AB47)</f>
        <v>1.1064006527886441</v>
      </c>
      <c r="AL47">
        <f>INDEX('HVAC wtd'!$I$7:$I$35208,AC47)</f>
        <v>1.0746387960274904</v>
      </c>
      <c r="AM47">
        <f>INDEX('HVAC wtd'!$I$7:$I$35208,AD47)</f>
        <v>1.0747351808988788</v>
      </c>
      <c r="AO47">
        <f>INDEX('HVAC wtd'!$J$7:$J$35208,W47)</f>
        <v>1.9477536855127486</v>
      </c>
      <c r="AP47">
        <f>INDEX('HVAC wtd'!$J$7:$J$35208,X47)</f>
        <v>1.9488811312340071</v>
      </c>
      <c r="AQ47">
        <f>INDEX('HVAC wtd'!$J$7:$J$35208,Y47)</f>
        <v>1.7056563355433867</v>
      </c>
      <c r="AR47">
        <f>INDEX('HVAC wtd'!$J$7:$J$35208,Z47)</f>
        <v>1.5257590727514867</v>
      </c>
      <c r="AS47">
        <f>INDEX('HVAC wtd'!$J$7:$J$35208,AA47)</f>
        <v>1.3231874330525422</v>
      </c>
      <c r="AT47">
        <f>INDEX('HVAC wtd'!$J$7:$J$35208,AB47)</f>
        <v>1.3900581394663976</v>
      </c>
      <c r="AU47">
        <f>INDEX('HVAC wtd'!$J$7:$J$35208,AC47)</f>
        <v>1.4399268048664957</v>
      </c>
      <c r="AV47">
        <f>INDEX('HVAC wtd'!$J$7:$J$35208,AD47)</f>
        <v>1.4615062355368351</v>
      </c>
      <c r="AX47">
        <f>INDEX('HVAC wtd'!$K$7:$K$35208,W47)</f>
        <v>-2.1627364503758368E-2</v>
      </c>
      <c r="AY47">
        <f>INDEX('HVAC wtd'!$K$7:$K$35208,X47)</f>
        <v>-2.2866850219637941E-2</v>
      </c>
      <c r="AZ47">
        <f>INDEX('HVAC wtd'!$K$7:$K$35208,Y47)</f>
        <v>-2.180312207951594E-2</v>
      </c>
      <c r="BA47">
        <f>INDEX('HVAC wtd'!$K$7:$K$35208,Z47)</f>
        <v>-2.1460789613577336E-2</v>
      </c>
      <c r="BB47">
        <f>INDEX('HVAC wtd'!$K$7:$K$35208,AA47)</f>
        <v>-2.1794795553465179E-2</v>
      </c>
      <c r="BC47">
        <f>INDEX('HVAC wtd'!$K$7:$K$35208,AB47)</f>
        <v>-2.1618609897944712E-2</v>
      </c>
      <c r="BD47">
        <f>INDEX('HVAC wtd'!$K$7:$K$35208,AC47)</f>
        <v>-2.1618181818181818E-2</v>
      </c>
      <c r="BE47">
        <f>INDEX('HVAC wtd'!$K$7:$K$35208,AD47)</f>
        <v>-2.091557959491441E-2</v>
      </c>
    </row>
    <row r="48" spans="2:57" x14ac:dyDescent="0.25">
      <c r="B48" t="str">
        <f t="shared" si="7"/>
        <v>CFLSCESFmExCZ13</v>
      </c>
      <c r="C48" t="s">
        <v>118</v>
      </c>
      <c r="D48" t="s">
        <v>130</v>
      </c>
      <c r="E48" t="s">
        <v>1649</v>
      </c>
      <c r="F48" t="s">
        <v>72</v>
      </c>
      <c r="G48" t="s">
        <v>112</v>
      </c>
      <c r="H48" t="s">
        <v>1662</v>
      </c>
      <c r="I48" s="28">
        <f t="shared" si="1"/>
        <v>1.1320511329668383</v>
      </c>
      <c r="J48" s="28">
        <f t="shared" si="2"/>
        <v>1.8540772694380192</v>
      </c>
      <c r="K48" s="34">
        <f t="shared" si="3"/>
        <v>-2.3720311051073265E-2</v>
      </c>
      <c r="M48" s="36">
        <f>IF($F48="Ex",VLOOKUP($D48&amp;$E48&amp;$G48&amp;M$6,'Vint Wts'!$J$4:$Q$1904,8,FALSE),0)</f>
        <v>32952</v>
      </c>
      <c r="N48" s="36">
        <f>IF($F48="Ex",VLOOKUP($D48&amp;$E48&amp;$G48&amp;N$6,'Vint Wts'!$J$4:$Q$1904,8,FALSE),0)</f>
        <v>16088</v>
      </c>
      <c r="O48" s="36">
        <f>IF($F48="Ex",VLOOKUP($D48&amp;$E48&amp;$G48&amp;O$6,'Vint Wts'!$J$4:$Q$1904,8,FALSE),0)</f>
        <v>15894</v>
      </c>
      <c r="P48" s="36">
        <f>IF($F48="Ex",VLOOKUP($D48&amp;$E48&amp;$G48&amp;P$6,'Vint Wts'!$J$4:$Q$1904,8,FALSE),0)</f>
        <v>5458</v>
      </c>
      <c r="Q48" s="36">
        <f>IF($F48="Ex",VLOOKUP($D48&amp;$E48&amp;$G48&amp;Q$6,'Vint Wts'!$J$4:$Q$1904,8,FALSE),0)</f>
        <v>2243.3790257118458</v>
      </c>
      <c r="R48" s="36">
        <f>IF($F48="Ex",VLOOKUP($D48&amp;$E48&amp;$G48&amp;R$6,'Vint Wts'!$J$4:$Q$1904,8,FALSE),0)</f>
        <v>1075.6542939169365</v>
      </c>
      <c r="S48" s="36">
        <f>IF($F48="Ex",VLOOKUP($D48&amp;$E48&amp;$G48&amp;S$6,'Vint Wts'!$J$4:$Q$1904,8,FALSE),0)</f>
        <v>1251.5288726776935</v>
      </c>
      <c r="T48" s="36">
        <f>VLOOKUP($D48&amp;$E48&amp;$G48&amp;T$6,'Vint Wts'!$J$4:$Q$1904,8,FALSE)</f>
        <v>437.71097453413313</v>
      </c>
      <c r="U48" s="36">
        <f t="shared" si="4"/>
        <v>75400.273166840605</v>
      </c>
      <c r="W48">
        <f>IF($F48="Ex",MATCH($C48&amp;$D48&amp;$E48&amp;$G48&amp;W$6,'HVAC wtd'!$B$7:$B$35208,0),1020)</f>
        <v>141</v>
      </c>
      <c r="X48">
        <f>IF($F48="Ex",MATCH($C48&amp;$D48&amp;$E48&amp;$G48&amp;X$6,'HVAC wtd'!$B$7:$B$35208,0),1020)</f>
        <v>157</v>
      </c>
      <c r="Y48">
        <f>IF($F48="Ex",MATCH($C48&amp;$D48&amp;$E48&amp;$G48&amp;Y$6,'HVAC wtd'!$B$7:$B$35208,0),1020)</f>
        <v>173</v>
      </c>
      <c r="Z48">
        <f>IF($F48="Ex",MATCH($C48&amp;$D48&amp;$E48&amp;$G48&amp;Z$6,'HVAC wtd'!$B$7:$B$35208,0),1020)</f>
        <v>189</v>
      </c>
      <c r="AA48">
        <f>IF($F48="Ex",MATCH($C48&amp;$D48&amp;$E48&amp;$G48&amp;AA$6,'HVAC wtd'!$B$7:$B$35208,0),1020)</f>
        <v>205</v>
      </c>
      <c r="AB48">
        <f>IF($F48="Ex",MATCH($C48&amp;$D48&amp;$E48&amp;$G48&amp;AB$6,'HVAC wtd'!$B$7:$B$35208,0),1020)</f>
        <v>221</v>
      </c>
      <c r="AC48">
        <f>IF($F48="Ex",MATCH($C48&amp;$D48&amp;$E48&amp;$G48&amp;AC$6,'HVAC wtd'!$B$7:$B$35208,0),1020)</f>
        <v>237</v>
      </c>
      <c r="AD48">
        <f>MATCH($C48&amp;$D48&amp;$E48&amp;$G48&amp;AD$6,'HVAC wtd'!$B$7:$B$35208,0)</f>
        <v>253</v>
      </c>
      <c r="AF48">
        <f>INDEX('HVAC wtd'!$I$7:$I$35208,W48)</f>
        <v>1.1333539147119642</v>
      </c>
      <c r="AG48">
        <f>INDEX('HVAC wtd'!$I$7:$I$35208,X48)</f>
        <v>1.1323534833219477</v>
      </c>
      <c r="AH48">
        <f>INDEX('HVAC wtd'!$I$7:$I$35208,Y48)</f>
        <v>1.1364251570452308</v>
      </c>
      <c r="AI48">
        <f>INDEX('HVAC wtd'!$I$7:$I$35208,Z48)</f>
        <v>1.1312911963064882</v>
      </c>
      <c r="AJ48">
        <f>INDEX('HVAC wtd'!$I$7:$I$35208,AA48)</f>
        <v>1.1176161616161617</v>
      </c>
      <c r="AK48">
        <f>INDEX('HVAC wtd'!$I$7:$I$35208,AB48)</f>
        <v>1.1180202020202021</v>
      </c>
      <c r="AL48">
        <f>INDEX('HVAC wtd'!$I$7:$I$35208,AC48)</f>
        <v>1.0941212121212123</v>
      </c>
      <c r="AM48">
        <f>INDEX('HVAC wtd'!$I$7:$I$35208,AD48)</f>
        <v>1.0904242424242427</v>
      </c>
      <c r="AO48">
        <f>INDEX('HVAC wtd'!$J$7:$J$35208,W48)</f>
        <v>1.9110296215029805</v>
      </c>
      <c r="AP48">
        <f>INDEX('HVAC wtd'!$J$7:$J$35208,X48)</f>
        <v>1.8445639965642591</v>
      </c>
      <c r="AQ48">
        <f>INDEX('HVAC wtd'!$J$7:$J$35208,Y48)</f>
        <v>1.886938565790909</v>
      </c>
      <c r="AR48">
        <f>INDEX('HVAC wtd'!$J$7:$J$35208,Z48)</f>
        <v>1.7703776884254245</v>
      </c>
      <c r="AS48">
        <f>INDEX('HVAC wtd'!$J$7:$J$35208,AA48)</f>
        <v>1.4915003695491504</v>
      </c>
      <c r="AT48">
        <f>INDEX('HVAC wtd'!$J$7:$J$35208,AB48)</f>
        <v>1.5158906134515893</v>
      </c>
      <c r="AU48">
        <f>INDEX('HVAC wtd'!$J$7:$J$35208,AC48)</f>
        <v>1.4915003695491504</v>
      </c>
      <c r="AV48">
        <f>INDEX('HVAC wtd'!$J$7:$J$35208,AD48)</f>
        <v>1.4927322000492735</v>
      </c>
      <c r="AX48">
        <f>INDEX('HVAC wtd'!$K$7:$K$35208,W48)</f>
        <v>-2.3554880179304506E-2</v>
      </c>
      <c r="AY48">
        <f>INDEX('HVAC wtd'!$K$7:$K$35208,X48)</f>
        <v>-2.5315820964669614E-2</v>
      </c>
      <c r="AZ48">
        <f>INDEX('HVAC wtd'!$K$7:$K$35208,Y48)</f>
        <v>-2.3909760358609006E-2</v>
      </c>
      <c r="BA48">
        <f>INDEX('HVAC wtd'!$K$7:$K$35208,Z48)</f>
        <v>-2.2676092300516624E-2</v>
      </c>
      <c r="BB48">
        <f>INDEX('HVAC wtd'!$K$7:$K$35208,AA48)</f>
        <v>-2.0563636363636364E-2</v>
      </c>
      <c r="BC48">
        <f>INDEX('HVAC wtd'!$K$7:$K$35208,AB48)</f>
        <v>-2.0212121212121216E-2</v>
      </c>
      <c r="BD48">
        <f>INDEX('HVAC wtd'!$K$7:$K$35208,AC48)</f>
        <v>-1.9860606060606065E-2</v>
      </c>
      <c r="BE48">
        <f>INDEX('HVAC wtd'!$K$7:$K$35208,AD48)</f>
        <v>-1.9509090909090913E-2</v>
      </c>
    </row>
    <row r="49" spans="2:57" x14ac:dyDescent="0.25">
      <c r="B49" t="str">
        <f t="shared" si="7"/>
        <v>CFLSCESFmExCZ14</v>
      </c>
      <c r="C49" t="s">
        <v>118</v>
      </c>
      <c r="D49" t="s">
        <v>130</v>
      </c>
      <c r="E49" t="s">
        <v>1649</v>
      </c>
      <c r="F49" t="s">
        <v>72</v>
      </c>
      <c r="G49" t="s">
        <v>113</v>
      </c>
      <c r="H49" t="s">
        <v>1662</v>
      </c>
      <c r="I49" s="28">
        <f t="shared" si="1"/>
        <v>1.1372493640389976</v>
      </c>
      <c r="J49" s="28">
        <f t="shared" si="2"/>
        <v>1.6703454154535771</v>
      </c>
      <c r="K49" s="34">
        <f t="shared" si="3"/>
        <v>-2.5206187899793221E-2</v>
      </c>
      <c r="M49" s="36">
        <f>IF($F49="Ex",VLOOKUP($D49&amp;$E49&amp;$G49&amp;M$6,'Vint Wts'!$J$4:$Q$1904,8,FALSE),0)</f>
        <v>52777</v>
      </c>
      <c r="N49" s="36">
        <f>IF($F49="Ex",VLOOKUP($D49&amp;$E49&amp;$G49&amp;N$6,'Vint Wts'!$J$4:$Q$1904,8,FALSE),0)</f>
        <v>109423</v>
      </c>
      <c r="O49" s="36">
        <f>IF($F49="Ex",VLOOKUP($D49&amp;$E49&amp;$G49&amp;O$6,'Vint Wts'!$J$4:$Q$1904,8,FALSE),0)</f>
        <v>21277</v>
      </c>
      <c r="P49" s="36">
        <f>IF($F49="Ex",VLOOKUP($D49&amp;$E49&amp;$G49&amp;P$6,'Vint Wts'!$J$4:$Q$1904,8,FALSE),0)</f>
        <v>7272</v>
      </c>
      <c r="Q49" s="36">
        <f>IF($F49="Ex",VLOOKUP($D49&amp;$E49&amp;$G49&amp;Q$6,'Vint Wts'!$J$4:$Q$1904,8,FALSE),0)</f>
        <v>2988.9798964779302</v>
      </c>
      <c r="R49" s="36">
        <f>IF($F49="Ex",VLOOKUP($D49&amp;$E49&amp;$G49&amp;R$6,'Vint Wts'!$J$4:$Q$1904,8,FALSE),0)</f>
        <v>1433.154640044698</v>
      </c>
      <c r="S49" s="36">
        <f>IF($F49="Ex",VLOOKUP($D49&amp;$E49&amp;$G49&amp;S$6,'Vint Wts'!$J$4:$Q$1904,8,FALSE),0)</f>
        <v>1667.4822209806134</v>
      </c>
      <c r="T49" s="36">
        <f>VLOOKUP($D49&amp;$E49&amp;$G49&amp;T$6,'Vint Wts'!$J$4:$Q$1904,8,FALSE)</f>
        <v>583.18691953320194</v>
      </c>
      <c r="U49" s="36">
        <f t="shared" si="4"/>
        <v>197421.80367703643</v>
      </c>
      <c r="W49">
        <f>IF($F49="Ex",MATCH($C49&amp;$D49&amp;$E49&amp;$G49&amp;W$6,'HVAC wtd'!$B$7:$B$35208,0),1020)</f>
        <v>142</v>
      </c>
      <c r="X49">
        <f>IF($F49="Ex",MATCH($C49&amp;$D49&amp;$E49&amp;$G49&amp;X$6,'HVAC wtd'!$B$7:$B$35208,0),1020)</f>
        <v>158</v>
      </c>
      <c r="Y49">
        <f>IF($F49="Ex",MATCH($C49&amp;$D49&amp;$E49&amp;$G49&amp;Y$6,'HVAC wtd'!$B$7:$B$35208,0),1020)</f>
        <v>174</v>
      </c>
      <c r="Z49">
        <f>IF($F49="Ex",MATCH($C49&amp;$D49&amp;$E49&amp;$G49&amp;Z$6,'HVAC wtd'!$B$7:$B$35208,0),1020)</f>
        <v>190</v>
      </c>
      <c r="AA49">
        <f>IF($F49="Ex",MATCH($C49&amp;$D49&amp;$E49&amp;$G49&amp;AA$6,'HVAC wtd'!$B$7:$B$35208,0),1020)</f>
        <v>206</v>
      </c>
      <c r="AB49">
        <f>IF($F49="Ex",MATCH($C49&amp;$D49&amp;$E49&amp;$G49&amp;AB$6,'HVAC wtd'!$B$7:$B$35208,0),1020)</f>
        <v>222</v>
      </c>
      <c r="AC49">
        <f>IF($F49="Ex",MATCH($C49&amp;$D49&amp;$E49&amp;$G49&amp;AC$6,'HVAC wtd'!$B$7:$B$35208,0),1020)</f>
        <v>238</v>
      </c>
      <c r="AD49">
        <f>MATCH($C49&amp;$D49&amp;$E49&amp;$G49&amp;AD$6,'HVAC wtd'!$B$7:$B$35208,0)</f>
        <v>254</v>
      </c>
      <c r="AF49">
        <f>INDEX('HVAC wtd'!$I$7:$I$35208,W49)</f>
        <v>1.1435818590088587</v>
      </c>
      <c r="AG49">
        <f>INDEX('HVAC wtd'!$I$7:$I$35208,X49)</f>
        <v>1.1383761177164378</v>
      </c>
      <c r="AH49">
        <f>INDEX('HVAC wtd'!$I$7:$I$35208,Y49)</f>
        <v>1.1238381628164977</v>
      </c>
      <c r="AI49">
        <f>INDEX('HVAC wtd'!$I$7:$I$35208,Z49)</f>
        <v>1.1382436395515338</v>
      </c>
      <c r="AJ49">
        <f>INDEX('HVAC wtd'!$I$7:$I$35208,AA49)</f>
        <v>1.11610101010101</v>
      </c>
      <c r="AK49">
        <f>INDEX('HVAC wtd'!$I$7:$I$35208,AB49)</f>
        <v>1.1223030303030304</v>
      </c>
      <c r="AL49">
        <f>INDEX('HVAC wtd'!$I$7:$I$35208,AC49)</f>
        <v>1.0946060606060608</v>
      </c>
      <c r="AM49">
        <f>INDEX('HVAC wtd'!$I$7:$I$35208,AD49)</f>
        <v>1.0967070707070707</v>
      </c>
      <c r="AO49">
        <f>INDEX('HVAC wtd'!$J$7:$J$35208,W49)</f>
        <v>1.6517496625786121</v>
      </c>
      <c r="AP49">
        <f>INDEX('HVAC wtd'!$J$7:$J$35208,X49)</f>
        <v>1.7200045214751871</v>
      </c>
      <c r="AQ49">
        <f>INDEX('HVAC wtd'!$J$7:$J$35208,Y49)</f>
        <v>1.6049491031504346</v>
      </c>
      <c r="AR49">
        <f>INDEX('HVAC wtd'!$J$7:$J$35208,Z49)</f>
        <v>1.5293441143466016</v>
      </c>
      <c r="AS49">
        <f>INDEX('HVAC wtd'!$J$7:$J$35208,AA49)</f>
        <v>1.3655603655603656</v>
      </c>
      <c r="AT49">
        <f>INDEX('HVAC wtd'!$J$7:$J$35208,AB49)</f>
        <v>1.3905723905723903</v>
      </c>
      <c r="AU49">
        <f>INDEX('HVAC wtd'!$J$7:$J$35208,AC49)</f>
        <v>1.3429533429533429</v>
      </c>
      <c r="AV49">
        <f>INDEX('HVAC wtd'!$J$7:$J$35208,AD49)</f>
        <v>1.3655603655603656</v>
      </c>
      <c r="AX49">
        <f>INDEX('HVAC wtd'!$K$7:$K$35208,W49)</f>
        <v>-2.1984248093329245E-2</v>
      </c>
      <c r="AY49">
        <f>INDEX('HVAC wtd'!$K$7:$K$35208,X49)</f>
        <v>-2.7081217790298939E-2</v>
      </c>
      <c r="AZ49">
        <f>INDEX('HVAC wtd'!$K$7:$K$35208,Y49)</f>
        <v>-2.4269096578177732E-2</v>
      </c>
      <c r="BA49">
        <f>INDEX('HVAC wtd'!$K$7:$K$35208,Z49)</f>
        <v>-2.4086063440604013E-2</v>
      </c>
      <c r="BB49">
        <f>INDEX('HVAC wtd'!$K$7:$K$35208,AA49)</f>
        <v>-2.4430303030303031E-2</v>
      </c>
      <c r="BC49">
        <f>INDEX('HVAC wtd'!$K$7:$K$35208,AB49)</f>
        <v>-2.3199999999999998E-2</v>
      </c>
      <c r="BD49">
        <f>INDEX('HVAC wtd'!$K$7:$K$35208,AC49)</f>
        <v>-2.4430303030303031E-2</v>
      </c>
      <c r="BE49">
        <f>INDEX('HVAC wtd'!$K$7:$K$35208,AD49)</f>
        <v>-2.4254545454545456E-2</v>
      </c>
    </row>
    <row r="50" spans="2:57" x14ac:dyDescent="0.25">
      <c r="B50" t="str">
        <f t="shared" si="7"/>
        <v>CFLSCESFmExCZ15</v>
      </c>
      <c r="C50" t="s">
        <v>118</v>
      </c>
      <c r="D50" t="s">
        <v>130</v>
      </c>
      <c r="E50" t="s">
        <v>1649</v>
      </c>
      <c r="F50" t="s">
        <v>72</v>
      </c>
      <c r="G50" t="s">
        <v>114</v>
      </c>
      <c r="H50" t="s">
        <v>1662</v>
      </c>
      <c r="I50" s="28">
        <f t="shared" si="1"/>
        <v>1.2194441320121252</v>
      </c>
      <c r="J50" s="28">
        <f t="shared" si="2"/>
        <v>1.7153105741325034</v>
      </c>
      <c r="K50" s="34">
        <f t="shared" si="3"/>
        <v>-1.1098827609353512E-2</v>
      </c>
      <c r="M50" s="36">
        <f>IF($F50="Ex",VLOOKUP($D50&amp;$E50&amp;$G50&amp;M$6,'Vint Wts'!$J$4:$Q$1904,8,FALSE),0)</f>
        <v>15659</v>
      </c>
      <c r="N50" s="36">
        <f>IF($F50="Ex",VLOOKUP($D50&amp;$E50&amp;$G50&amp;N$6,'Vint Wts'!$J$4:$Q$1904,8,FALSE),0)</f>
        <v>21160</v>
      </c>
      <c r="O50" s="36">
        <f>IF($F50="Ex",VLOOKUP($D50&amp;$E50&amp;$G50&amp;O$6,'Vint Wts'!$J$4:$Q$1904,8,FALSE),0)</f>
        <v>10029</v>
      </c>
      <c r="P50" s="36">
        <f>IF($F50="Ex",VLOOKUP($D50&amp;$E50&amp;$G50&amp;P$6,'Vint Wts'!$J$4:$Q$1904,8,FALSE),0)</f>
        <v>1424</v>
      </c>
      <c r="Q50" s="36">
        <f>IF($F50="Ex",VLOOKUP($D50&amp;$E50&amp;$G50&amp;Q$6,'Vint Wts'!$J$4:$Q$1904,8,FALSE),0)</f>
        <v>585.30079380975974</v>
      </c>
      <c r="R50" s="36">
        <f>IF($F50="Ex",VLOOKUP($D50&amp;$E50&amp;$G50&amp;R$6,'Vint Wts'!$J$4:$Q$1904,8,FALSE),0)</f>
        <v>280.63974249500137</v>
      </c>
      <c r="S50" s="36">
        <f>IF($F50="Ex",VLOOKUP($D50&amp;$E50&amp;$G50&amp;S$6,'Vint Wts'!$J$4:$Q$1904,8,FALSE),0)</f>
        <v>326.52567143514761</v>
      </c>
      <c r="T50" s="36">
        <f>VLOOKUP($D50&amp;$E50&amp;$G50&amp;T$6,'Vint Wts'!$J$4:$Q$1904,8,FALSE)</f>
        <v>114.19941878647958</v>
      </c>
      <c r="U50" s="36">
        <f t="shared" si="4"/>
        <v>49578.665626526388</v>
      </c>
      <c r="W50">
        <f>IF($F50="Ex",MATCH($C50&amp;$D50&amp;$E50&amp;$G50&amp;W$6,'HVAC wtd'!$B$7:$B$35208,0),1020)</f>
        <v>143</v>
      </c>
      <c r="X50">
        <f>IF($F50="Ex",MATCH($C50&amp;$D50&amp;$E50&amp;$G50&amp;X$6,'HVAC wtd'!$B$7:$B$35208,0),1020)</f>
        <v>159</v>
      </c>
      <c r="Y50">
        <f>IF($F50="Ex",MATCH($C50&amp;$D50&amp;$E50&amp;$G50&amp;Y$6,'HVAC wtd'!$B$7:$B$35208,0),1020)</f>
        <v>175</v>
      </c>
      <c r="Z50">
        <f>IF($F50="Ex",MATCH($C50&amp;$D50&amp;$E50&amp;$G50&amp;Z$6,'HVAC wtd'!$B$7:$B$35208,0),1020)</f>
        <v>191</v>
      </c>
      <c r="AA50">
        <f>IF($F50="Ex",MATCH($C50&amp;$D50&amp;$E50&amp;$G50&amp;AA$6,'HVAC wtd'!$B$7:$B$35208,0),1020)</f>
        <v>207</v>
      </c>
      <c r="AB50">
        <f>IF($F50="Ex",MATCH($C50&amp;$D50&amp;$E50&amp;$G50&amp;AB$6,'HVAC wtd'!$B$7:$B$35208,0),1020)</f>
        <v>223</v>
      </c>
      <c r="AC50">
        <f>IF($F50="Ex",MATCH($C50&amp;$D50&amp;$E50&amp;$G50&amp;AC$6,'HVAC wtd'!$B$7:$B$35208,0),1020)</f>
        <v>239</v>
      </c>
      <c r="AD50">
        <f>MATCH($C50&amp;$D50&amp;$E50&amp;$G50&amp;AD$6,'HVAC wtd'!$B$7:$B$35208,0)</f>
        <v>255</v>
      </c>
      <c r="AF50">
        <f>INDEX('HVAC wtd'!$I$7:$I$35208,W50)</f>
        <v>1.2074294830293866</v>
      </c>
      <c r="AG50">
        <f>INDEX('HVAC wtd'!$I$7:$I$35208,X50)</f>
        <v>1.2268809060521328</v>
      </c>
      <c r="AH50">
        <f>INDEX('HVAC wtd'!$I$7:$I$35208,Y50)</f>
        <v>1.2285612654292892</v>
      </c>
      <c r="AI50">
        <f>INDEX('HVAC wtd'!$I$7:$I$35208,Z50)</f>
        <v>1.2129690479104964</v>
      </c>
      <c r="AJ50">
        <f>INDEX('HVAC wtd'!$I$7:$I$35208,AA50)</f>
        <v>1.1831717171717171</v>
      </c>
      <c r="AK50">
        <f>INDEX('HVAC wtd'!$I$7:$I$35208,AB50)</f>
        <v>1.1902626262626259</v>
      </c>
      <c r="AL50">
        <f>INDEX('HVAC wtd'!$I$7:$I$35208,AC50)</f>
        <v>1.1691717171717169</v>
      </c>
      <c r="AM50">
        <f>INDEX('HVAC wtd'!$I$7:$I$35208,AD50)</f>
        <v>1.1703636363636363</v>
      </c>
      <c r="AO50">
        <f>INDEX('HVAC wtd'!$J$7:$J$35208,W50)</f>
        <v>1.7168665443331699</v>
      </c>
      <c r="AP50">
        <f>INDEX('HVAC wtd'!$J$7:$J$35208,X50)</f>
        <v>1.7429072490365938</v>
      </c>
      <c r="AQ50">
        <f>INDEX('HVAC wtd'!$J$7:$J$35208,Y50)</f>
        <v>1.6920203673684351</v>
      </c>
      <c r="AR50">
        <f>INDEX('HVAC wtd'!$J$7:$J$35208,Z50)</f>
        <v>1.6694133447614128</v>
      </c>
      <c r="AS50">
        <f>INDEX('HVAC wtd'!$J$7:$J$35208,AA50)</f>
        <v>1.4822029822029821</v>
      </c>
      <c r="AT50">
        <f>INDEX('HVAC wtd'!$J$7:$J$35208,AB50)</f>
        <v>1.4999999999999998</v>
      </c>
      <c r="AU50">
        <f>INDEX('HVAC wtd'!$J$7:$J$35208,AC50)</f>
        <v>1.4547859547859545</v>
      </c>
      <c r="AV50">
        <f>INDEX('HVAC wtd'!$J$7:$J$35208,AD50)</f>
        <v>1.4749879749879748</v>
      </c>
      <c r="AX50">
        <f>INDEX('HVAC wtd'!$K$7:$K$35208,W50)</f>
        <v>-1.0582470702959288E-2</v>
      </c>
      <c r="AY50">
        <f>INDEX('HVAC wtd'!$K$7:$K$35208,X50)</f>
        <v>-1.1391421712032446E-2</v>
      </c>
      <c r="AZ50">
        <f>INDEX('HVAC wtd'!$K$7:$K$35208,Y50)</f>
        <v>-1.130307676356535E-2</v>
      </c>
      <c r="BA50">
        <f>INDEX('HVAC wtd'!$K$7:$K$35208,Z50)</f>
        <v>-1.1355570955998468E-2</v>
      </c>
      <c r="BB50">
        <f>INDEX('HVAC wtd'!$K$7:$K$35208,AA50)</f>
        <v>-1.0791515151515149E-2</v>
      </c>
      <c r="BC50">
        <f>INDEX('HVAC wtd'!$K$7:$K$35208,AB50)</f>
        <v>-1.0633333333333331E-2</v>
      </c>
      <c r="BD50">
        <f>INDEX('HVAC wtd'!$K$7:$K$35208,AC50)</f>
        <v>-1.0633333333333331E-2</v>
      </c>
      <c r="BE50">
        <f>INDEX('HVAC wtd'!$K$7:$K$35208,AD50)</f>
        <v>-1.0598181818181819E-2</v>
      </c>
    </row>
    <row r="51" spans="2:57" x14ac:dyDescent="0.25">
      <c r="B51" t="str">
        <f t="shared" si="7"/>
        <v>CFLSCESFmExCZ16</v>
      </c>
      <c r="C51" t="s">
        <v>118</v>
      </c>
      <c r="D51" t="s">
        <v>130</v>
      </c>
      <c r="E51" t="s">
        <v>1649</v>
      </c>
      <c r="F51" t="s">
        <v>72</v>
      </c>
      <c r="G51" t="s">
        <v>115</v>
      </c>
      <c r="H51" t="s">
        <v>1662</v>
      </c>
      <c r="I51" s="28">
        <f t="shared" si="1"/>
        <v>1.0292579601835641</v>
      </c>
      <c r="J51" s="28">
        <f t="shared" si="2"/>
        <v>1.5287155134724311</v>
      </c>
      <c r="K51" s="34">
        <f t="shared" si="3"/>
        <v>-2.6570794896593242E-2</v>
      </c>
      <c r="M51" s="36">
        <f>IF($F51="Ex",VLOOKUP($D51&amp;$E51&amp;$G51&amp;M$6,'Vint Wts'!$J$4:$Q$1904,8,FALSE),0)</f>
        <v>69573</v>
      </c>
      <c r="N51" s="36">
        <f>IF($F51="Ex",VLOOKUP($D51&amp;$E51&amp;$G51&amp;N$6,'Vint Wts'!$J$4:$Q$1904,8,FALSE),0)</f>
        <v>24071</v>
      </c>
      <c r="O51" s="36">
        <f>IF($F51="Ex",VLOOKUP($D51&amp;$E51&amp;$G51&amp;O$6,'Vint Wts'!$J$4:$Q$1904,8,FALSE),0)</f>
        <v>4820</v>
      </c>
      <c r="P51" s="36">
        <f>IF($F51="Ex",VLOOKUP($D51&amp;$E51&amp;$G51&amp;P$6,'Vint Wts'!$J$4:$Q$1904,8,FALSE),0)</f>
        <v>2548</v>
      </c>
      <c r="Q51" s="36">
        <f>IF($F51="Ex",VLOOKUP($D51&amp;$E51&amp;$G51&amp;Q$6,'Vint Wts'!$J$4:$Q$1904,8,FALSE),0)</f>
        <v>1047.2938361146544</v>
      </c>
      <c r="R51" s="36">
        <f>IF($F51="Ex",VLOOKUP($D51&amp;$E51&amp;$G51&amp;R$6,'Vint Wts'!$J$4:$Q$1904,8,FALSE),0)</f>
        <v>502.15594373403337</v>
      </c>
      <c r="S51" s="36">
        <f>IF($F51="Ex",VLOOKUP($D51&amp;$E51&amp;$G51&amp;S$6,'Vint Wts'!$J$4:$Q$1904,8,FALSE),0)</f>
        <v>584.26082220277817</v>
      </c>
      <c r="T51" s="36">
        <f>VLOOKUP($D51&amp;$E51&amp;$G51&amp;T$6,'Vint Wts'!$J$4:$Q$1904,8,FALSE)</f>
        <v>204.33997125558284</v>
      </c>
      <c r="U51" s="36">
        <f t="shared" si="4"/>
        <v>103350.05057330705</v>
      </c>
      <c r="W51">
        <f>IF($F51="Ex",MATCH($C51&amp;$D51&amp;$E51&amp;$G51&amp;W$6,'HVAC wtd'!$B$7:$B$35208,0),1020)</f>
        <v>144</v>
      </c>
      <c r="X51">
        <f>IF($F51="Ex",MATCH($C51&amp;$D51&amp;$E51&amp;$G51&amp;X$6,'HVAC wtd'!$B$7:$B$35208,0),1020)</f>
        <v>160</v>
      </c>
      <c r="Y51">
        <f>IF($F51="Ex",MATCH($C51&amp;$D51&amp;$E51&amp;$G51&amp;Y$6,'HVAC wtd'!$B$7:$B$35208,0),1020)</f>
        <v>176</v>
      </c>
      <c r="Z51">
        <f>IF($F51="Ex",MATCH($C51&amp;$D51&amp;$E51&amp;$G51&amp;Z$6,'HVAC wtd'!$B$7:$B$35208,0),1020)</f>
        <v>192</v>
      </c>
      <c r="AA51">
        <f>IF($F51="Ex",MATCH($C51&amp;$D51&amp;$E51&amp;$G51&amp;AA$6,'HVAC wtd'!$B$7:$B$35208,0),1020)</f>
        <v>208</v>
      </c>
      <c r="AB51">
        <f>IF($F51="Ex",MATCH($C51&amp;$D51&amp;$E51&amp;$G51&amp;AB$6,'HVAC wtd'!$B$7:$B$35208,0),1020)</f>
        <v>224</v>
      </c>
      <c r="AC51">
        <f>IF($F51="Ex",MATCH($C51&amp;$D51&amp;$E51&amp;$G51&amp;AC$6,'HVAC wtd'!$B$7:$B$35208,0),1020)</f>
        <v>240</v>
      </c>
      <c r="AD51">
        <f>MATCH($C51&amp;$D51&amp;$E51&amp;$G51&amp;AD$6,'HVAC wtd'!$B$7:$B$35208,0)</f>
        <v>256</v>
      </c>
      <c r="AF51">
        <f>INDEX('HVAC wtd'!$I$7:$I$35208,W51)</f>
        <v>1.0341954132113724</v>
      </c>
      <c r="AG51">
        <f>INDEX('HVAC wtd'!$I$7:$I$35208,X51)</f>
        <v>1.0187011688832317</v>
      </c>
      <c r="AH51">
        <f>INDEX('HVAC wtd'!$I$7:$I$35208,Y51)</f>
        <v>1.0380816109429805</v>
      </c>
      <c r="AI51">
        <f>INDEX('HVAC wtd'!$I$7:$I$35208,Z51)</f>
        <v>1.019804216484804</v>
      </c>
      <c r="AJ51">
        <f>INDEX('HVAC wtd'!$I$7:$I$35208,AA51)</f>
        <v>0.98446062426548153</v>
      </c>
      <c r="AK51">
        <f>INDEX('HVAC wtd'!$I$7:$I$35208,AB51)</f>
        <v>0.98755633608166704</v>
      </c>
      <c r="AL51">
        <f>INDEX('HVAC wtd'!$I$7:$I$35208,AC51)</f>
        <v>0.97847436577496061</v>
      </c>
      <c r="AM51">
        <f>INDEX('HVAC wtd'!$I$7:$I$35208,AD51)</f>
        <v>0.97877739607799097</v>
      </c>
      <c r="AO51">
        <f>INDEX('HVAC wtd'!$J$7:$J$35208,W51)</f>
        <v>1.495940120089454</v>
      </c>
      <c r="AP51">
        <f>INDEX('HVAC wtd'!$J$7:$J$35208,X51)</f>
        <v>1.6462132605780406</v>
      </c>
      <c r="AQ51">
        <f>INDEX('HVAC wtd'!$J$7:$J$35208,Y51)</f>
        <v>1.616113789003754</v>
      </c>
      <c r="AR51">
        <f>INDEX('HVAC wtd'!$J$7:$J$35208,Z51)</f>
        <v>1.5362367086291395</v>
      </c>
      <c r="AS51">
        <f>INDEX('HVAC wtd'!$J$7:$J$35208,AA51)</f>
        <v>1.0983273675892637</v>
      </c>
      <c r="AT51">
        <f>INDEX('HVAC wtd'!$J$7:$J$35208,AB51)</f>
        <v>1.1019358577850344</v>
      </c>
      <c r="AU51">
        <f>INDEX('HVAC wtd'!$J$7:$J$35208,AC51)</f>
        <v>1.1186516007049152</v>
      </c>
      <c r="AV51">
        <f>INDEX('HVAC wtd'!$J$7:$J$35208,AD51)</f>
        <v>1.1186516007049152</v>
      </c>
      <c r="AX51">
        <f>INDEX('HVAC wtd'!$K$7:$K$35208,W51)</f>
        <v>-2.6130803767628094E-2</v>
      </c>
      <c r="AY51">
        <f>INDEX('HVAC wtd'!$K$7:$K$35208,X51)</f>
        <v>-2.9993030303030299E-2</v>
      </c>
      <c r="AZ51">
        <f>INDEX('HVAC wtd'!$K$7:$K$35208,Y51)</f>
        <v>-2.1326007944420106E-2</v>
      </c>
      <c r="BA51">
        <f>INDEX('HVAC wtd'!$K$7:$K$35208,Z51)</f>
        <v>-2.1090909090909087E-2</v>
      </c>
      <c r="BB51">
        <f>INDEX('HVAC wtd'!$K$7:$K$35208,AA51)</f>
        <v>-2.0387878787878788E-2</v>
      </c>
      <c r="BC51">
        <f>INDEX('HVAC wtd'!$K$7:$K$35208,AB51)</f>
        <v>-1.9659479705290344E-2</v>
      </c>
      <c r="BD51">
        <f>INDEX('HVAC wtd'!$K$7:$K$35208,AC51)</f>
        <v>-2.3401126355315723E-2</v>
      </c>
      <c r="BE51">
        <f>INDEX('HVAC wtd'!$K$7:$K$35208,AD51)</f>
        <v>-2.3024242424242423E-2</v>
      </c>
    </row>
    <row r="52" spans="2:57" x14ac:dyDescent="0.25">
      <c r="B52" t="str">
        <f t="shared" si="7"/>
        <v>CFLSCESFmNewCZ05</v>
      </c>
      <c r="C52" t="s">
        <v>118</v>
      </c>
      <c r="D52" t="s">
        <v>130</v>
      </c>
      <c r="E52" t="s">
        <v>1649</v>
      </c>
      <c r="F52" t="s">
        <v>75</v>
      </c>
      <c r="G52" t="s">
        <v>104</v>
      </c>
      <c r="H52" t="s">
        <v>1662</v>
      </c>
      <c r="I52" s="28">
        <f t="shared" si="1"/>
        <v>1.0014949494949497</v>
      </c>
      <c r="J52" s="28">
        <f t="shared" si="2"/>
        <v>1.7842056932966026</v>
      </c>
      <c r="K52" s="34">
        <f t="shared" si="3"/>
        <v>-2.7769696969696975E-2</v>
      </c>
      <c r="M52" s="36">
        <f>IF($F52="Ex",VLOOKUP($D52&amp;$E52&amp;$G52&amp;M$6,'Vint Wts'!$J$4:$Q$1904,8,FALSE),0)</f>
        <v>0</v>
      </c>
      <c r="N52" s="36">
        <f>IF($F52="Ex",VLOOKUP($D52&amp;$E52&amp;$G52&amp;N$6,'Vint Wts'!$J$4:$Q$1904,8,FALSE),0)</f>
        <v>0</v>
      </c>
      <c r="O52" s="36">
        <f>IF($F52="Ex",VLOOKUP($D52&amp;$E52&amp;$G52&amp;O$6,'Vint Wts'!$J$4:$Q$1904,8,FALSE),0)</f>
        <v>0</v>
      </c>
      <c r="P52" s="36">
        <f>IF($F52="Ex",VLOOKUP($D52&amp;$E52&amp;$G52&amp;P$6,'Vint Wts'!$J$4:$Q$1904,8,FALSE),0)</f>
        <v>0</v>
      </c>
      <c r="Q52" s="36">
        <f>IF($F52="Ex",VLOOKUP($D52&amp;$E52&amp;$G52&amp;Q$6,'Vint Wts'!$J$4:$Q$1904,8,FALSE),0)</f>
        <v>0</v>
      </c>
      <c r="R52" s="36">
        <f>IF($F52="Ex",VLOOKUP($D52&amp;$E52&amp;$G52&amp;R$6,'Vint Wts'!$J$4:$Q$1904,8,FALSE),0)</f>
        <v>0</v>
      </c>
      <c r="S52" s="36">
        <f>IF($F52="Ex",VLOOKUP($D52&amp;$E52&amp;$G52&amp;S$6,'Vint Wts'!$J$4:$Q$1904,8,FALSE),0)</f>
        <v>0</v>
      </c>
      <c r="T52" s="36">
        <f>VLOOKUP($D52&amp;$E52&amp;$G52&amp;T$6,'Vint Wts'!$J$4:$Q$1904,8,FALSE)</f>
        <v>7.8592296636762633</v>
      </c>
      <c r="U52" s="36">
        <f t="shared" si="4"/>
        <v>7.8592296636762633</v>
      </c>
      <c r="W52">
        <f>IF($F52="Ex",MATCH($C52&amp;$D52&amp;$E52&amp;$G52&amp;W$6,'HVAC wtd'!$B$7:$B$35208,0),1020)</f>
        <v>1020</v>
      </c>
      <c r="X52">
        <f>IF($F52="Ex",MATCH($C52&amp;$D52&amp;$E52&amp;$G52&amp;X$6,'HVAC wtd'!$B$7:$B$35208,0),1020)</f>
        <v>1020</v>
      </c>
      <c r="Y52">
        <f>IF($F52="Ex",MATCH($C52&amp;$D52&amp;$E52&amp;$G52&amp;Y$6,'HVAC wtd'!$B$7:$B$35208,0),1020)</f>
        <v>1020</v>
      </c>
      <c r="Z52">
        <f>IF($F52="Ex",MATCH($C52&amp;$D52&amp;$E52&amp;$G52&amp;Z$6,'HVAC wtd'!$B$7:$B$35208,0),1020)</f>
        <v>1020</v>
      </c>
      <c r="AA52">
        <f>IF($F52="Ex",MATCH($C52&amp;$D52&amp;$E52&amp;$G52&amp;AA$6,'HVAC wtd'!$B$7:$B$35208,0),1020)</f>
        <v>1020</v>
      </c>
      <c r="AB52">
        <f>IF($F52="Ex",MATCH($C52&amp;$D52&amp;$E52&amp;$G52&amp;AB$6,'HVAC wtd'!$B$7:$B$35208,0),1020)</f>
        <v>1020</v>
      </c>
      <c r="AC52">
        <f>IF($F52="Ex",MATCH($C52&amp;$D52&amp;$E52&amp;$G52&amp;AC$6,'HVAC wtd'!$B$7:$B$35208,0),1020)</f>
        <v>1020</v>
      </c>
      <c r="AD52">
        <f>MATCH($C52&amp;$D52&amp;$E52&amp;$G52&amp;AD$6,'HVAC wtd'!$B$7:$B$35208,0)</f>
        <v>245</v>
      </c>
      <c r="AF52">
        <f>INDEX('HVAC wtd'!$I$7:$I$35208,W52)</f>
        <v>0</v>
      </c>
      <c r="AG52">
        <f>INDEX('HVAC wtd'!$I$7:$I$35208,X52)</f>
        <v>0</v>
      </c>
      <c r="AH52">
        <f>INDEX('HVAC wtd'!$I$7:$I$35208,Y52)</f>
        <v>0</v>
      </c>
      <c r="AI52">
        <f>INDEX('HVAC wtd'!$I$7:$I$35208,Z52)</f>
        <v>0</v>
      </c>
      <c r="AJ52">
        <f>INDEX('HVAC wtd'!$I$7:$I$35208,AA52)</f>
        <v>0</v>
      </c>
      <c r="AK52">
        <f>INDEX('HVAC wtd'!$I$7:$I$35208,AB52)</f>
        <v>0</v>
      </c>
      <c r="AL52">
        <f>INDEX('HVAC wtd'!$I$7:$I$35208,AC52)</f>
        <v>0</v>
      </c>
      <c r="AM52">
        <f>INDEX('HVAC wtd'!$I$7:$I$35208,AD52)</f>
        <v>1.0014949494949497</v>
      </c>
      <c r="AO52">
        <f>INDEX('HVAC wtd'!$J$7:$J$35208,W52)</f>
        <v>0</v>
      </c>
      <c r="AP52">
        <f>INDEX('HVAC wtd'!$J$7:$J$35208,X52)</f>
        <v>0</v>
      </c>
      <c r="AQ52">
        <f>INDEX('HVAC wtd'!$J$7:$J$35208,Y52)</f>
        <v>0</v>
      </c>
      <c r="AR52">
        <f>INDEX('HVAC wtd'!$J$7:$J$35208,Z52)</f>
        <v>0</v>
      </c>
      <c r="AS52">
        <f>INDEX('HVAC wtd'!$J$7:$J$35208,AA52)</f>
        <v>0</v>
      </c>
      <c r="AT52">
        <f>INDEX('HVAC wtd'!$J$7:$J$35208,AB52)</f>
        <v>0</v>
      </c>
      <c r="AU52">
        <f>INDEX('HVAC wtd'!$J$7:$J$35208,AC52)</f>
        <v>0</v>
      </c>
      <c r="AV52">
        <f>INDEX('HVAC wtd'!$J$7:$J$35208,AD52)</f>
        <v>1.7842056932966026</v>
      </c>
      <c r="AX52">
        <f>INDEX('HVAC wtd'!$K$7:$K$35208,W52)</f>
        <v>0</v>
      </c>
      <c r="AY52">
        <f>INDEX('HVAC wtd'!$K$7:$K$35208,X52)</f>
        <v>0</v>
      </c>
      <c r="AZ52">
        <f>INDEX('HVAC wtd'!$K$7:$K$35208,Y52)</f>
        <v>0</v>
      </c>
      <c r="BA52">
        <f>INDEX('HVAC wtd'!$K$7:$K$35208,Z52)</f>
        <v>0</v>
      </c>
      <c r="BB52">
        <f>INDEX('HVAC wtd'!$K$7:$K$35208,AA52)</f>
        <v>0</v>
      </c>
      <c r="BC52">
        <f>INDEX('HVAC wtd'!$K$7:$K$35208,AB52)</f>
        <v>0</v>
      </c>
      <c r="BD52">
        <f>INDEX('HVAC wtd'!$K$7:$K$35208,AC52)</f>
        <v>0</v>
      </c>
      <c r="BE52">
        <f>INDEX('HVAC wtd'!$K$7:$K$35208,AD52)</f>
        <v>-2.7769696969696975E-2</v>
      </c>
    </row>
    <row r="53" spans="2:57" x14ac:dyDescent="0.25">
      <c r="B53" t="str">
        <f t="shared" si="7"/>
        <v>CFLSCESFmNewCZ06</v>
      </c>
      <c r="C53" t="s">
        <v>118</v>
      </c>
      <c r="D53" t="s">
        <v>130</v>
      </c>
      <c r="E53" t="s">
        <v>1649</v>
      </c>
      <c r="F53" t="s">
        <v>75</v>
      </c>
      <c r="G53" t="s">
        <v>105</v>
      </c>
      <c r="H53" t="s">
        <v>1662</v>
      </c>
      <c r="I53" s="28">
        <f t="shared" si="1"/>
        <v>1.0257340463606606</v>
      </c>
      <c r="J53" s="28">
        <f t="shared" si="2"/>
        <v>1.4640497359452234</v>
      </c>
      <c r="K53" s="34">
        <f t="shared" si="3"/>
        <v>-2.232121212121212E-2</v>
      </c>
      <c r="M53" s="36">
        <f>IF($F53="Ex",VLOOKUP($D53&amp;$E53&amp;$G53&amp;M$6,'Vint Wts'!$J$4:$Q$1904,8,FALSE),0)</f>
        <v>0</v>
      </c>
      <c r="N53" s="36">
        <f>IF($F53="Ex",VLOOKUP($D53&amp;$E53&amp;$G53&amp;N$6,'Vint Wts'!$J$4:$Q$1904,8,FALSE),0)</f>
        <v>0</v>
      </c>
      <c r="O53" s="36">
        <f>IF($F53="Ex",VLOOKUP($D53&amp;$E53&amp;$G53&amp;O$6,'Vint Wts'!$J$4:$Q$1904,8,FALSE),0)</f>
        <v>0</v>
      </c>
      <c r="P53" s="36">
        <f>IF($F53="Ex",VLOOKUP($D53&amp;$E53&amp;$G53&amp;P$6,'Vint Wts'!$J$4:$Q$1904,8,FALSE),0)</f>
        <v>0</v>
      </c>
      <c r="Q53" s="36">
        <f>IF($F53="Ex",VLOOKUP($D53&amp;$E53&amp;$G53&amp;Q$6,'Vint Wts'!$J$4:$Q$1904,8,FALSE),0)</f>
        <v>0</v>
      </c>
      <c r="R53" s="36">
        <f>IF($F53="Ex",VLOOKUP($D53&amp;$E53&amp;$G53&amp;R$6,'Vint Wts'!$J$4:$Q$1904,8,FALSE),0)</f>
        <v>0</v>
      </c>
      <c r="S53" s="36">
        <f>IF($F53="Ex",VLOOKUP($D53&amp;$E53&amp;$G53&amp;S$6,'Vint Wts'!$J$4:$Q$1904,8,FALSE),0)</f>
        <v>0</v>
      </c>
      <c r="T53" s="36">
        <f>VLOOKUP($D53&amp;$E53&amp;$G53&amp;T$6,'Vint Wts'!$J$4:$Q$1904,8,FALSE)</f>
        <v>1386.2718772072233</v>
      </c>
      <c r="U53" s="36">
        <f t="shared" si="4"/>
        <v>1386.2718772072233</v>
      </c>
      <c r="W53">
        <f>IF($F53="Ex",MATCH($C53&amp;$D53&amp;$E53&amp;$G53&amp;W$6,'HVAC wtd'!$B$7:$B$35208,0),1020)</f>
        <v>1020</v>
      </c>
      <c r="X53">
        <f>IF($F53="Ex",MATCH($C53&amp;$D53&amp;$E53&amp;$G53&amp;X$6,'HVAC wtd'!$B$7:$B$35208,0),1020)</f>
        <v>1020</v>
      </c>
      <c r="Y53">
        <f>IF($F53="Ex",MATCH($C53&amp;$D53&amp;$E53&amp;$G53&amp;Y$6,'HVAC wtd'!$B$7:$B$35208,0),1020)</f>
        <v>1020</v>
      </c>
      <c r="Z53">
        <f>IF($F53="Ex",MATCH($C53&amp;$D53&amp;$E53&amp;$G53&amp;Z$6,'HVAC wtd'!$B$7:$B$35208,0),1020)</f>
        <v>1020</v>
      </c>
      <c r="AA53">
        <f>IF($F53="Ex",MATCH($C53&amp;$D53&amp;$E53&amp;$G53&amp;AA$6,'HVAC wtd'!$B$7:$B$35208,0),1020)</f>
        <v>1020</v>
      </c>
      <c r="AB53">
        <f>IF($F53="Ex",MATCH($C53&amp;$D53&amp;$E53&amp;$G53&amp;AB$6,'HVAC wtd'!$B$7:$B$35208,0),1020)</f>
        <v>1020</v>
      </c>
      <c r="AC53">
        <f>IF($F53="Ex",MATCH($C53&amp;$D53&amp;$E53&amp;$G53&amp;AC$6,'HVAC wtd'!$B$7:$B$35208,0),1020)</f>
        <v>1020</v>
      </c>
      <c r="AD53">
        <f>MATCH($C53&amp;$D53&amp;$E53&amp;$G53&amp;AD$6,'HVAC wtd'!$B$7:$B$35208,0)</f>
        <v>246</v>
      </c>
      <c r="AF53">
        <f>INDEX('HVAC wtd'!$I$7:$I$35208,W53)</f>
        <v>0</v>
      </c>
      <c r="AG53">
        <f>INDEX('HVAC wtd'!$I$7:$I$35208,X53)</f>
        <v>0</v>
      </c>
      <c r="AH53">
        <f>INDEX('HVAC wtd'!$I$7:$I$35208,Y53)</f>
        <v>0</v>
      </c>
      <c r="AI53">
        <f>INDEX('HVAC wtd'!$I$7:$I$35208,Z53)</f>
        <v>0</v>
      </c>
      <c r="AJ53">
        <f>INDEX('HVAC wtd'!$I$7:$I$35208,AA53)</f>
        <v>0</v>
      </c>
      <c r="AK53">
        <f>INDEX('HVAC wtd'!$I$7:$I$35208,AB53)</f>
        <v>0</v>
      </c>
      <c r="AL53">
        <f>INDEX('HVAC wtd'!$I$7:$I$35208,AC53)</f>
        <v>0</v>
      </c>
      <c r="AM53">
        <f>INDEX('HVAC wtd'!$I$7:$I$35208,AD53)</f>
        <v>1.0257340463606606</v>
      </c>
      <c r="AO53">
        <f>INDEX('HVAC wtd'!$J$7:$J$35208,W53)</f>
        <v>0</v>
      </c>
      <c r="AP53">
        <f>INDEX('HVAC wtd'!$J$7:$J$35208,X53)</f>
        <v>0</v>
      </c>
      <c r="AQ53">
        <f>INDEX('HVAC wtd'!$J$7:$J$35208,Y53)</f>
        <v>0</v>
      </c>
      <c r="AR53">
        <f>INDEX('HVAC wtd'!$J$7:$J$35208,Z53)</f>
        <v>0</v>
      </c>
      <c r="AS53">
        <f>INDEX('HVAC wtd'!$J$7:$J$35208,AA53)</f>
        <v>0</v>
      </c>
      <c r="AT53">
        <f>INDEX('HVAC wtd'!$J$7:$J$35208,AB53)</f>
        <v>0</v>
      </c>
      <c r="AU53">
        <f>INDEX('HVAC wtd'!$J$7:$J$35208,AC53)</f>
        <v>0</v>
      </c>
      <c r="AV53">
        <f>INDEX('HVAC wtd'!$J$7:$J$35208,AD53)</f>
        <v>1.4640497359452234</v>
      </c>
      <c r="AX53">
        <f>INDEX('HVAC wtd'!$K$7:$K$35208,W53)</f>
        <v>0</v>
      </c>
      <c r="AY53">
        <f>INDEX('HVAC wtd'!$K$7:$K$35208,X53)</f>
        <v>0</v>
      </c>
      <c r="AZ53">
        <f>INDEX('HVAC wtd'!$K$7:$K$35208,Y53)</f>
        <v>0</v>
      </c>
      <c r="BA53">
        <f>INDEX('HVAC wtd'!$K$7:$K$35208,Z53)</f>
        <v>0</v>
      </c>
      <c r="BB53">
        <f>INDEX('HVAC wtd'!$K$7:$K$35208,AA53)</f>
        <v>0</v>
      </c>
      <c r="BC53">
        <f>INDEX('HVAC wtd'!$K$7:$K$35208,AB53)</f>
        <v>0</v>
      </c>
      <c r="BD53">
        <f>INDEX('HVAC wtd'!$K$7:$K$35208,AC53)</f>
        <v>0</v>
      </c>
      <c r="BE53">
        <f>INDEX('HVAC wtd'!$K$7:$K$35208,AD53)</f>
        <v>-2.232121212121212E-2</v>
      </c>
    </row>
    <row r="54" spans="2:57" x14ac:dyDescent="0.25">
      <c r="B54" t="str">
        <f t="shared" si="7"/>
        <v>CFLSCESFmNewCZ08</v>
      </c>
      <c r="C54" t="s">
        <v>118</v>
      </c>
      <c r="D54" t="s">
        <v>130</v>
      </c>
      <c r="E54" t="s">
        <v>1649</v>
      </c>
      <c r="F54" t="s">
        <v>75</v>
      </c>
      <c r="G54" t="s">
        <v>107</v>
      </c>
      <c r="H54" t="s">
        <v>1662</v>
      </c>
      <c r="I54" s="28">
        <f t="shared" si="1"/>
        <v>1.0699141008541655</v>
      </c>
      <c r="J54" s="28">
        <f t="shared" si="2"/>
        <v>1.3630507484629948</v>
      </c>
      <c r="K54" s="34">
        <f t="shared" si="3"/>
        <v>-1.4389220420535868E-2</v>
      </c>
      <c r="M54" s="36">
        <f>IF($F54="Ex",VLOOKUP($D54&amp;$E54&amp;$G54&amp;M$6,'Vint Wts'!$J$4:$Q$1904,8,FALSE),0)</f>
        <v>0</v>
      </c>
      <c r="N54" s="36">
        <f>IF($F54="Ex",VLOOKUP($D54&amp;$E54&amp;$G54&amp;N$6,'Vint Wts'!$J$4:$Q$1904,8,FALSE),0)</f>
        <v>0</v>
      </c>
      <c r="O54" s="36">
        <f>IF($F54="Ex",VLOOKUP($D54&amp;$E54&amp;$G54&amp;O$6,'Vint Wts'!$J$4:$Q$1904,8,FALSE),0)</f>
        <v>0</v>
      </c>
      <c r="P54" s="36">
        <f>IF($F54="Ex",VLOOKUP($D54&amp;$E54&amp;$G54&amp;P$6,'Vint Wts'!$J$4:$Q$1904,8,FALSE),0)</f>
        <v>0</v>
      </c>
      <c r="Q54" s="36">
        <f>IF($F54="Ex",VLOOKUP($D54&amp;$E54&amp;$G54&amp;Q$6,'Vint Wts'!$J$4:$Q$1904,8,FALSE),0)</f>
        <v>0</v>
      </c>
      <c r="R54" s="36">
        <f>IF($F54="Ex",VLOOKUP($D54&amp;$E54&amp;$G54&amp;R$6,'Vint Wts'!$J$4:$Q$1904,8,FALSE),0)</f>
        <v>0</v>
      </c>
      <c r="S54" s="36">
        <f>IF($F54="Ex",VLOOKUP($D54&amp;$E54&amp;$G54&amp;S$6,'Vint Wts'!$J$4:$Q$1904,8,FALSE),0)</f>
        <v>0</v>
      </c>
      <c r="T54" s="36">
        <f>VLOOKUP($D54&amp;$E54&amp;$G54&amp;T$6,'Vint Wts'!$J$4:$Q$1904,8,FALSE)</f>
        <v>1007.4249289296043</v>
      </c>
      <c r="U54" s="36">
        <f t="shared" si="4"/>
        <v>1007.4249289296043</v>
      </c>
      <c r="W54">
        <f>IF($F54="Ex",MATCH($C54&amp;$D54&amp;$E54&amp;$G54&amp;W$6,'HVAC wtd'!$B$7:$B$35208,0),1020)</f>
        <v>1020</v>
      </c>
      <c r="X54">
        <f>IF($F54="Ex",MATCH($C54&amp;$D54&amp;$E54&amp;$G54&amp;X$6,'HVAC wtd'!$B$7:$B$35208,0),1020)</f>
        <v>1020</v>
      </c>
      <c r="Y54">
        <f>IF($F54="Ex",MATCH($C54&amp;$D54&amp;$E54&amp;$G54&amp;Y$6,'HVAC wtd'!$B$7:$B$35208,0),1020)</f>
        <v>1020</v>
      </c>
      <c r="Z54">
        <f>IF($F54="Ex",MATCH($C54&amp;$D54&amp;$E54&amp;$G54&amp;Z$6,'HVAC wtd'!$B$7:$B$35208,0),1020)</f>
        <v>1020</v>
      </c>
      <c r="AA54">
        <f>IF($F54="Ex",MATCH($C54&amp;$D54&amp;$E54&amp;$G54&amp;AA$6,'HVAC wtd'!$B$7:$B$35208,0),1020)</f>
        <v>1020</v>
      </c>
      <c r="AB54">
        <f>IF($F54="Ex",MATCH($C54&amp;$D54&amp;$E54&amp;$G54&amp;AB$6,'HVAC wtd'!$B$7:$B$35208,0),1020)</f>
        <v>1020</v>
      </c>
      <c r="AC54">
        <f>IF($F54="Ex",MATCH($C54&amp;$D54&amp;$E54&amp;$G54&amp;AC$6,'HVAC wtd'!$B$7:$B$35208,0),1020)</f>
        <v>1020</v>
      </c>
      <c r="AD54">
        <f>MATCH($C54&amp;$D54&amp;$E54&amp;$G54&amp;AD$6,'HVAC wtd'!$B$7:$B$35208,0)</f>
        <v>248</v>
      </c>
      <c r="AF54">
        <f>INDEX('HVAC wtd'!$I$7:$I$35208,W54)</f>
        <v>0</v>
      </c>
      <c r="AG54">
        <f>INDEX('HVAC wtd'!$I$7:$I$35208,X54)</f>
        <v>0</v>
      </c>
      <c r="AH54">
        <f>INDEX('HVAC wtd'!$I$7:$I$35208,Y54)</f>
        <v>0</v>
      </c>
      <c r="AI54">
        <f>INDEX('HVAC wtd'!$I$7:$I$35208,Z54)</f>
        <v>0</v>
      </c>
      <c r="AJ54">
        <f>INDEX('HVAC wtd'!$I$7:$I$35208,AA54)</f>
        <v>0</v>
      </c>
      <c r="AK54">
        <f>INDEX('HVAC wtd'!$I$7:$I$35208,AB54)</f>
        <v>0</v>
      </c>
      <c r="AL54">
        <f>INDEX('HVAC wtd'!$I$7:$I$35208,AC54)</f>
        <v>0</v>
      </c>
      <c r="AM54">
        <f>INDEX('HVAC wtd'!$I$7:$I$35208,AD54)</f>
        <v>1.0699141008541655</v>
      </c>
      <c r="AO54">
        <f>INDEX('HVAC wtd'!$J$7:$J$35208,W54)</f>
        <v>0</v>
      </c>
      <c r="AP54">
        <f>INDEX('HVAC wtd'!$J$7:$J$35208,X54)</f>
        <v>0</v>
      </c>
      <c r="AQ54">
        <f>INDEX('HVAC wtd'!$J$7:$J$35208,Y54)</f>
        <v>0</v>
      </c>
      <c r="AR54">
        <f>INDEX('HVAC wtd'!$J$7:$J$35208,Z54)</f>
        <v>0</v>
      </c>
      <c r="AS54">
        <f>INDEX('HVAC wtd'!$J$7:$J$35208,AA54)</f>
        <v>0</v>
      </c>
      <c r="AT54">
        <f>INDEX('HVAC wtd'!$J$7:$J$35208,AB54)</f>
        <v>0</v>
      </c>
      <c r="AU54">
        <f>INDEX('HVAC wtd'!$J$7:$J$35208,AC54)</f>
        <v>0</v>
      </c>
      <c r="AV54">
        <f>INDEX('HVAC wtd'!$J$7:$J$35208,AD54)</f>
        <v>1.3630507484629948</v>
      </c>
      <c r="AX54">
        <f>INDEX('HVAC wtd'!$K$7:$K$35208,W54)</f>
        <v>0</v>
      </c>
      <c r="AY54">
        <f>INDEX('HVAC wtd'!$K$7:$K$35208,X54)</f>
        <v>0</v>
      </c>
      <c r="AZ54">
        <f>INDEX('HVAC wtd'!$K$7:$K$35208,Y54)</f>
        <v>0</v>
      </c>
      <c r="BA54">
        <f>INDEX('HVAC wtd'!$K$7:$K$35208,Z54)</f>
        <v>0</v>
      </c>
      <c r="BB54">
        <f>INDEX('HVAC wtd'!$K$7:$K$35208,AA54)</f>
        <v>0</v>
      </c>
      <c r="BC54">
        <f>INDEX('HVAC wtd'!$K$7:$K$35208,AB54)</f>
        <v>0</v>
      </c>
      <c r="BD54">
        <f>INDEX('HVAC wtd'!$K$7:$K$35208,AC54)</f>
        <v>0</v>
      </c>
      <c r="BE54">
        <f>INDEX('HVAC wtd'!$K$7:$K$35208,AD54)</f>
        <v>-1.4389220420535868E-2</v>
      </c>
    </row>
    <row r="55" spans="2:57" x14ac:dyDescent="0.25">
      <c r="B55" t="str">
        <f t="shared" si="7"/>
        <v>CFLSCESFmNewCZ09</v>
      </c>
      <c r="C55" t="s">
        <v>118</v>
      </c>
      <c r="D55" t="s">
        <v>130</v>
      </c>
      <c r="E55" t="s">
        <v>1649</v>
      </c>
      <c r="F55" t="s">
        <v>75</v>
      </c>
      <c r="G55" t="s">
        <v>108</v>
      </c>
      <c r="H55" t="s">
        <v>1662</v>
      </c>
      <c r="I55" s="28">
        <f>IF(U55&gt;0,SUMPRODUCT(M55:T55,AF55:AM55)/U55,0)</f>
        <v>1.0664444444444445</v>
      </c>
      <c r="J55" s="28">
        <f t="shared" si="2"/>
        <v>1.6432506887052341</v>
      </c>
      <c r="K55" s="34">
        <f t="shared" si="3"/>
        <v>-1.6609090909090907E-2</v>
      </c>
      <c r="M55" s="36">
        <f>IF($F55="Ex",VLOOKUP($D55&amp;$E55&amp;$G55&amp;M$6,'Vint Wts'!$J$4:$Q$1904,8,FALSE),0)</f>
        <v>0</v>
      </c>
      <c r="N55" s="36">
        <f>IF($F55="Ex",VLOOKUP($D55&amp;$E55&amp;$G55&amp;N$6,'Vint Wts'!$J$4:$Q$1904,8,FALSE),0)</f>
        <v>0</v>
      </c>
      <c r="O55" s="36">
        <f>IF($F55="Ex",VLOOKUP($D55&amp;$E55&amp;$G55&amp;O$6,'Vint Wts'!$J$4:$Q$1904,8,FALSE),0)</f>
        <v>0</v>
      </c>
      <c r="P55" s="36">
        <f>IF($F55="Ex",VLOOKUP($D55&amp;$E55&amp;$G55&amp;P$6,'Vint Wts'!$J$4:$Q$1904,8,FALSE),0)</f>
        <v>0</v>
      </c>
      <c r="Q55" s="36">
        <f>IF($F55="Ex",VLOOKUP($D55&amp;$E55&amp;$G55&amp;Q$6,'Vint Wts'!$J$4:$Q$1904,8,FALSE),0)</f>
        <v>0</v>
      </c>
      <c r="R55" s="36">
        <f>IF($F55="Ex",VLOOKUP($D55&amp;$E55&amp;$G55&amp;R$6,'Vint Wts'!$J$4:$Q$1904,8,FALSE),0)</f>
        <v>0</v>
      </c>
      <c r="S55" s="36">
        <f>IF($F55="Ex",VLOOKUP($D55&amp;$E55&amp;$G55&amp;S$6,'Vint Wts'!$J$4:$Q$1904,8,FALSE),0)</f>
        <v>0</v>
      </c>
      <c r="T55" s="36">
        <f>VLOOKUP($D55&amp;$E55&amp;$G55&amp;T$6,'Vint Wts'!$J$4:$Q$1904,8,FALSE)</f>
        <v>1088.6637008612784</v>
      </c>
      <c r="U55" s="36">
        <f t="shared" si="4"/>
        <v>1088.6637008612784</v>
      </c>
      <c r="W55">
        <f>IF($F55="Ex",MATCH($C55&amp;$D55&amp;$E55&amp;$G55&amp;W$6,'HVAC wtd'!$B$7:$B$35208,0),1020)</f>
        <v>1020</v>
      </c>
      <c r="X55">
        <f>IF($F55="Ex",MATCH($C55&amp;$D55&amp;$E55&amp;$G55&amp;X$6,'HVAC wtd'!$B$7:$B$35208,0),1020)</f>
        <v>1020</v>
      </c>
      <c r="Y55">
        <f>IF($F55="Ex",MATCH($C55&amp;$D55&amp;$E55&amp;$G55&amp;Y$6,'HVAC wtd'!$B$7:$B$35208,0),1020)</f>
        <v>1020</v>
      </c>
      <c r="Z55">
        <f>IF($F55="Ex",MATCH($C55&amp;$D55&amp;$E55&amp;$G55&amp;Z$6,'HVAC wtd'!$B$7:$B$35208,0),1020)</f>
        <v>1020</v>
      </c>
      <c r="AA55">
        <f>IF($F55="Ex",MATCH($C55&amp;$D55&amp;$E55&amp;$G55&amp;AA$6,'HVAC wtd'!$B$7:$B$35208,0),1020)</f>
        <v>1020</v>
      </c>
      <c r="AB55">
        <f>IF($F55="Ex",MATCH($C55&amp;$D55&amp;$E55&amp;$G55&amp;AB$6,'HVAC wtd'!$B$7:$B$35208,0),1020)</f>
        <v>1020</v>
      </c>
      <c r="AC55">
        <f>IF($F55="Ex",MATCH($C55&amp;$D55&amp;$E55&amp;$G55&amp;AC$6,'HVAC wtd'!$B$7:$B$35208,0),1020)</f>
        <v>1020</v>
      </c>
      <c r="AD55">
        <f>MATCH($C55&amp;$D55&amp;$E55&amp;$G55&amp;AD$6,'HVAC wtd'!$B$7:$B$35208,0)</f>
        <v>249</v>
      </c>
      <c r="AF55">
        <f>INDEX('HVAC wtd'!$I$7:$I$35208,W55)</f>
        <v>0</v>
      </c>
      <c r="AG55">
        <f>INDEX('HVAC wtd'!$I$7:$I$35208,X55)</f>
        <v>0</v>
      </c>
      <c r="AH55">
        <f>INDEX('HVAC wtd'!$I$7:$I$35208,Y55)</f>
        <v>0</v>
      </c>
      <c r="AI55">
        <f>INDEX('HVAC wtd'!$I$7:$I$35208,Z55)</f>
        <v>0</v>
      </c>
      <c r="AJ55">
        <f>INDEX('HVAC wtd'!$I$7:$I$35208,AA55)</f>
        <v>0</v>
      </c>
      <c r="AK55">
        <f>INDEX('HVAC wtd'!$I$7:$I$35208,AB55)</f>
        <v>0</v>
      </c>
      <c r="AL55">
        <f>INDEX('HVAC wtd'!$I$7:$I$35208,AC55)</f>
        <v>0</v>
      </c>
      <c r="AM55">
        <f>INDEX('HVAC wtd'!$I$7:$I$35208,AD55)</f>
        <v>1.0664444444444445</v>
      </c>
      <c r="AO55">
        <f>INDEX('HVAC wtd'!$J$7:$J$35208,W55)</f>
        <v>0</v>
      </c>
      <c r="AP55">
        <f>INDEX('HVAC wtd'!$J$7:$J$35208,X55)</f>
        <v>0</v>
      </c>
      <c r="AQ55">
        <f>INDEX('HVAC wtd'!$J$7:$J$35208,Y55)</f>
        <v>0</v>
      </c>
      <c r="AR55">
        <f>INDEX('HVAC wtd'!$J$7:$J$35208,Z55)</f>
        <v>0</v>
      </c>
      <c r="AS55">
        <f>INDEX('HVAC wtd'!$J$7:$J$35208,AA55)</f>
        <v>0</v>
      </c>
      <c r="AT55">
        <f>INDEX('HVAC wtd'!$J$7:$J$35208,AB55)</f>
        <v>0</v>
      </c>
      <c r="AU55">
        <f>INDEX('HVAC wtd'!$J$7:$J$35208,AC55)</f>
        <v>0</v>
      </c>
      <c r="AV55">
        <f>INDEX('HVAC wtd'!$J$7:$J$35208,AD55)</f>
        <v>1.6432506887052341</v>
      </c>
      <c r="AX55">
        <f>INDEX('HVAC wtd'!$K$7:$K$35208,W55)</f>
        <v>0</v>
      </c>
      <c r="AY55">
        <f>INDEX('HVAC wtd'!$K$7:$K$35208,X55)</f>
        <v>0</v>
      </c>
      <c r="AZ55">
        <f>INDEX('HVAC wtd'!$K$7:$K$35208,Y55)</f>
        <v>0</v>
      </c>
      <c r="BA55">
        <f>INDEX('HVAC wtd'!$K$7:$K$35208,Z55)</f>
        <v>0</v>
      </c>
      <c r="BB55">
        <f>INDEX('HVAC wtd'!$K$7:$K$35208,AA55)</f>
        <v>0</v>
      </c>
      <c r="BC55">
        <f>INDEX('HVAC wtd'!$K$7:$K$35208,AB55)</f>
        <v>0</v>
      </c>
      <c r="BD55">
        <f>INDEX('HVAC wtd'!$K$7:$K$35208,AC55)</f>
        <v>0</v>
      </c>
      <c r="BE55">
        <f>INDEX('HVAC wtd'!$K$7:$K$35208,AD55)</f>
        <v>-1.6609090909090907E-2</v>
      </c>
    </row>
    <row r="56" spans="2:57" x14ac:dyDescent="0.25">
      <c r="B56" t="str">
        <f t="shared" si="7"/>
        <v>CFLSCESFmNewCZ10</v>
      </c>
      <c r="C56" t="s">
        <v>118</v>
      </c>
      <c r="D56" t="s">
        <v>130</v>
      </c>
      <c r="E56" t="s">
        <v>1649</v>
      </c>
      <c r="F56" t="s">
        <v>75</v>
      </c>
      <c r="G56" t="s">
        <v>109</v>
      </c>
      <c r="H56" t="s">
        <v>1662</v>
      </c>
      <c r="I56" s="28">
        <f t="shared" si="1"/>
        <v>1.0747351808988788</v>
      </c>
      <c r="J56" s="28">
        <f t="shared" si="2"/>
        <v>1.4615062355368351</v>
      </c>
      <c r="K56" s="34">
        <f t="shared" si="3"/>
        <v>-2.091557959491441E-2</v>
      </c>
      <c r="M56" s="36">
        <f>IF($F56="Ex",VLOOKUP($D56&amp;$E56&amp;$G56&amp;M$6,'Vint Wts'!$J$4:$Q$1904,8,FALSE),0)</f>
        <v>0</v>
      </c>
      <c r="N56" s="36">
        <f>IF($F56="Ex",VLOOKUP($D56&amp;$E56&amp;$G56&amp;N$6,'Vint Wts'!$J$4:$Q$1904,8,FALSE),0)</f>
        <v>0</v>
      </c>
      <c r="O56" s="36">
        <f>IF($F56="Ex",VLOOKUP($D56&amp;$E56&amp;$G56&amp;O$6,'Vint Wts'!$J$4:$Q$1904,8,FALSE),0)</f>
        <v>0</v>
      </c>
      <c r="P56" s="36">
        <f>IF($F56="Ex",VLOOKUP($D56&amp;$E56&amp;$G56&amp;P$6,'Vint Wts'!$J$4:$Q$1904,8,FALSE),0)</f>
        <v>0</v>
      </c>
      <c r="Q56" s="36">
        <f>IF($F56="Ex",VLOOKUP($D56&amp;$E56&amp;$G56&amp;Q$6,'Vint Wts'!$J$4:$Q$1904,8,FALSE),0)</f>
        <v>0</v>
      </c>
      <c r="R56" s="36">
        <f>IF($F56="Ex",VLOOKUP($D56&amp;$E56&amp;$G56&amp;R$6,'Vint Wts'!$J$4:$Q$1904,8,FALSE),0)</f>
        <v>0</v>
      </c>
      <c r="S56" s="36">
        <f>IF($F56="Ex",VLOOKUP($D56&amp;$E56&amp;$G56&amp;S$6,'Vint Wts'!$J$4:$Q$1904,8,FALSE),0)</f>
        <v>0</v>
      </c>
      <c r="T56" s="36">
        <f>VLOOKUP($D56&amp;$E56&amp;$G56&amp;T$6,'Vint Wts'!$J$4:$Q$1904,8,FALSE)</f>
        <v>3775.9588722911549</v>
      </c>
      <c r="U56" s="36">
        <f t="shared" si="4"/>
        <v>3775.9588722911549</v>
      </c>
      <c r="W56">
        <f>IF($F56="Ex",MATCH($C56&amp;$D56&amp;$E56&amp;$G56&amp;W$6,'HVAC wtd'!$B$7:$B$35208,0),1020)</f>
        <v>1020</v>
      </c>
      <c r="X56">
        <f>IF($F56="Ex",MATCH($C56&amp;$D56&amp;$E56&amp;$G56&amp;X$6,'HVAC wtd'!$B$7:$B$35208,0),1020)</f>
        <v>1020</v>
      </c>
      <c r="Y56">
        <f>IF($F56="Ex",MATCH($C56&amp;$D56&amp;$E56&amp;$G56&amp;Y$6,'HVAC wtd'!$B$7:$B$35208,0),1020)</f>
        <v>1020</v>
      </c>
      <c r="Z56">
        <f>IF($F56="Ex",MATCH($C56&amp;$D56&amp;$E56&amp;$G56&amp;Z$6,'HVAC wtd'!$B$7:$B$35208,0),1020)</f>
        <v>1020</v>
      </c>
      <c r="AA56">
        <f>IF($F56="Ex",MATCH($C56&amp;$D56&amp;$E56&amp;$G56&amp;AA$6,'HVAC wtd'!$B$7:$B$35208,0),1020)</f>
        <v>1020</v>
      </c>
      <c r="AB56">
        <f>IF($F56="Ex",MATCH($C56&amp;$D56&amp;$E56&amp;$G56&amp;AB$6,'HVAC wtd'!$B$7:$B$35208,0),1020)</f>
        <v>1020</v>
      </c>
      <c r="AC56">
        <f>IF($F56="Ex",MATCH($C56&amp;$D56&amp;$E56&amp;$G56&amp;AC$6,'HVAC wtd'!$B$7:$B$35208,0),1020)</f>
        <v>1020</v>
      </c>
      <c r="AD56">
        <f>MATCH($C56&amp;$D56&amp;$E56&amp;$G56&amp;AD$6,'HVAC wtd'!$B$7:$B$35208,0)</f>
        <v>250</v>
      </c>
      <c r="AF56">
        <f>INDEX('HVAC wtd'!$I$7:$I$35208,W56)</f>
        <v>0</v>
      </c>
      <c r="AG56">
        <f>INDEX('HVAC wtd'!$I$7:$I$35208,X56)</f>
        <v>0</v>
      </c>
      <c r="AH56">
        <f>INDEX('HVAC wtd'!$I$7:$I$35208,Y56)</f>
        <v>0</v>
      </c>
      <c r="AI56">
        <f>INDEX('HVAC wtd'!$I$7:$I$35208,Z56)</f>
        <v>0</v>
      </c>
      <c r="AJ56">
        <f>INDEX('HVAC wtd'!$I$7:$I$35208,AA56)</f>
        <v>0</v>
      </c>
      <c r="AK56">
        <f>INDEX('HVAC wtd'!$I$7:$I$35208,AB56)</f>
        <v>0</v>
      </c>
      <c r="AL56">
        <f>INDEX('HVAC wtd'!$I$7:$I$35208,AC56)</f>
        <v>0</v>
      </c>
      <c r="AM56">
        <f>INDEX('HVAC wtd'!$I$7:$I$35208,AD56)</f>
        <v>1.0747351808988788</v>
      </c>
      <c r="AO56">
        <f>INDEX('HVAC wtd'!$J$7:$J$35208,W56)</f>
        <v>0</v>
      </c>
      <c r="AP56">
        <f>INDEX('HVAC wtd'!$J$7:$J$35208,X56)</f>
        <v>0</v>
      </c>
      <c r="AQ56">
        <f>INDEX('HVAC wtd'!$J$7:$J$35208,Y56)</f>
        <v>0</v>
      </c>
      <c r="AR56">
        <f>INDEX('HVAC wtd'!$J$7:$J$35208,Z56)</f>
        <v>0</v>
      </c>
      <c r="AS56">
        <f>INDEX('HVAC wtd'!$J$7:$J$35208,AA56)</f>
        <v>0</v>
      </c>
      <c r="AT56">
        <f>INDEX('HVAC wtd'!$J$7:$J$35208,AB56)</f>
        <v>0</v>
      </c>
      <c r="AU56">
        <f>INDEX('HVAC wtd'!$J$7:$J$35208,AC56)</f>
        <v>0</v>
      </c>
      <c r="AV56">
        <f>INDEX('HVAC wtd'!$J$7:$J$35208,AD56)</f>
        <v>1.4615062355368351</v>
      </c>
      <c r="AX56">
        <f>INDEX('HVAC wtd'!$K$7:$K$35208,W56)</f>
        <v>0</v>
      </c>
      <c r="AY56">
        <f>INDEX('HVAC wtd'!$K$7:$K$35208,X56)</f>
        <v>0</v>
      </c>
      <c r="AZ56">
        <f>INDEX('HVAC wtd'!$K$7:$K$35208,Y56)</f>
        <v>0</v>
      </c>
      <c r="BA56">
        <f>INDEX('HVAC wtd'!$K$7:$K$35208,Z56)</f>
        <v>0</v>
      </c>
      <c r="BB56">
        <f>INDEX('HVAC wtd'!$K$7:$K$35208,AA56)</f>
        <v>0</v>
      </c>
      <c r="BC56">
        <f>INDEX('HVAC wtd'!$K$7:$K$35208,AB56)</f>
        <v>0</v>
      </c>
      <c r="BD56">
        <f>INDEX('HVAC wtd'!$K$7:$K$35208,AC56)</f>
        <v>0</v>
      </c>
      <c r="BE56">
        <f>INDEX('HVAC wtd'!$K$7:$K$35208,AD56)</f>
        <v>-2.091557959491441E-2</v>
      </c>
    </row>
    <row r="57" spans="2:57" x14ac:dyDescent="0.25">
      <c r="B57" t="str">
        <f t="shared" si="7"/>
        <v>CFLSCESFmNewCZ13</v>
      </c>
      <c r="C57" t="s">
        <v>118</v>
      </c>
      <c r="D57" t="s">
        <v>130</v>
      </c>
      <c r="E57" t="s">
        <v>1649</v>
      </c>
      <c r="F57" t="s">
        <v>75</v>
      </c>
      <c r="G57" t="s">
        <v>112</v>
      </c>
      <c r="H57" t="s">
        <v>1662</v>
      </c>
      <c r="I57" s="28">
        <f t="shared" si="1"/>
        <v>1.0904242424242427</v>
      </c>
      <c r="J57" s="28">
        <f t="shared" si="2"/>
        <v>1.4927322000492735</v>
      </c>
      <c r="K57" s="34">
        <f t="shared" si="3"/>
        <v>-1.9509090909090913E-2</v>
      </c>
      <c r="M57" s="36">
        <f>IF($F57="Ex",VLOOKUP($D57&amp;$E57&amp;$G57&amp;M$6,'Vint Wts'!$J$4:$Q$1904,8,FALSE),0)</f>
        <v>0</v>
      </c>
      <c r="N57" s="36">
        <f>IF($F57="Ex",VLOOKUP($D57&amp;$E57&amp;$G57&amp;N$6,'Vint Wts'!$J$4:$Q$1904,8,FALSE),0)</f>
        <v>0</v>
      </c>
      <c r="O57" s="36">
        <f>IF($F57="Ex",VLOOKUP($D57&amp;$E57&amp;$G57&amp;O$6,'Vint Wts'!$J$4:$Q$1904,8,FALSE),0)</f>
        <v>0</v>
      </c>
      <c r="P57" s="36">
        <f>IF($F57="Ex",VLOOKUP($D57&amp;$E57&amp;$G57&amp;P$6,'Vint Wts'!$J$4:$Q$1904,8,FALSE),0)</f>
        <v>0</v>
      </c>
      <c r="Q57" s="36">
        <f>IF($F57="Ex",VLOOKUP($D57&amp;$E57&amp;$G57&amp;Q$6,'Vint Wts'!$J$4:$Q$1904,8,FALSE),0)</f>
        <v>0</v>
      </c>
      <c r="R57" s="36">
        <f>IF($F57="Ex",VLOOKUP($D57&amp;$E57&amp;$G57&amp;R$6,'Vint Wts'!$J$4:$Q$1904,8,FALSE),0)</f>
        <v>0</v>
      </c>
      <c r="S57" s="36">
        <f>IF($F57="Ex",VLOOKUP($D57&amp;$E57&amp;$G57&amp;S$6,'Vint Wts'!$J$4:$Q$1904,8,FALSE),0)</f>
        <v>0</v>
      </c>
      <c r="T57" s="36">
        <f>VLOOKUP($D57&amp;$E57&amp;$G57&amp;T$6,'Vint Wts'!$J$4:$Q$1904,8,FALSE)</f>
        <v>437.71097453413313</v>
      </c>
      <c r="U57" s="36">
        <f t="shared" si="4"/>
        <v>437.71097453413313</v>
      </c>
      <c r="W57">
        <f>IF($F57="Ex",MATCH($C57&amp;$D57&amp;$E57&amp;$G57&amp;W$6,'HVAC wtd'!$B$7:$B$35208,0),1020)</f>
        <v>1020</v>
      </c>
      <c r="X57">
        <f>IF($F57="Ex",MATCH($C57&amp;$D57&amp;$E57&amp;$G57&amp;X$6,'HVAC wtd'!$B$7:$B$35208,0),1020)</f>
        <v>1020</v>
      </c>
      <c r="Y57">
        <f>IF($F57="Ex",MATCH($C57&amp;$D57&amp;$E57&amp;$G57&amp;Y$6,'HVAC wtd'!$B$7:$B$35208,0),1020)</f>
        <v>1020</v>
      </c>
      <c r="Z57">
        <f>IF($F57="Ex",MATCH($C57&amp;$D57&amp;$E57&amp;$G57&amp;Z$6,'HVAC wtd'!$B$7:$B$35208,0),1020)</f>
        <v>1020</v>
      </c>
      <c r="AA57">
        <f>IF($F57="Ex",MATCH($C57&amp;$D57&amp;$E57&amp;$G57&amp;AA$6,'HVAC wtd'!$B$7:$B$35208,0),1020)</f>
        <v>1020</v>
      </c>
      <c r="AB57">
        <f>IF($F57="Ex",MATCH($C57&amp;$D57&amp;$E57&amp;$G57&amp;AB$6,'HVAC wtd'!$B$7:$B$35208,0),1020)</f>
        <v>1020</v>
      </c>
      <c r="AC57">
        <f>IF($F57="Ex",MATCH($C57&amp;$D57&amp;$E57&amp;$G57&amp;AC$6,'HVAC wtd'!$B$7:$B$35208,0),1020)</f>
        <v>1020</v>
      </c>
      <c r="AD57">
        <f>MATCH($C57&amp;$D57&amp;$E57&amp;$G57&amp;AD$6,'HVAC wtd'!$B$7:$B$35208,0)</f>
        <v>253</v>
      </c>
      <c r="AF57">
        <f>INDEX('HVAC wtd'!$I$7:$I$35208,W57)</f>
        <v>0</v>
      </c>
      <c r="AG57">
        <f>INDEX('HVAC wtd'!$I$7:$I$35208,X57)</f>
        <v>0</v>
      </c>
      <c r="AH57">
        <f>INDEX('HVAC wtd'!$I$7:$I$35208,Y57)</f>
        <v>0</v>
      </c>
      <c r="AI57">
        <f>INDEX('HVAC wtd'!$I$7:$I$35208,Z57)</f>
        <v>0</v>
      </c>
      <c r="AJ57">
        <f>INDEX('HVAC wtd'!$I$7:$I$35208,AA57)</f>
        <v>0</v>
      </c>
      <c r="AK57">
        <f>INDEX('HVAC wtd'!$I$7:$I$35208,AB57)</f>
        <v>0</v>
      </c>
      <c r="AL57">
        <f>INDEX('HVAC wtd'!$I$7:$I$35208,AC57)</f>
        <v>0</v>
      </c>
      <c r="AM57">
        <f>INDEX('HVAC wtd'!$I$7:$I$35208,AD57)</f>
        <v>1.0904242424242427</v>
      </c>
      <c r="AO57">
        <f>INDEX('HVAC wtd'!$J$7:$J$35208,W57)</f>
        <v>0</v>
      </c>
      <c r="AP57">
        <f>INDEX('HVAC wtd'!$J$7:$J$35208,X57)</f>
        <v>0</v>
      </c>
      <c r="AQ57">
        <f>INDEX('HVAC wtd'!$J$7:$J$35208,Y57)</f>
        <v>0</v>
      </c>
      <c r="AR57">
        <f>INDEX('HVAC wtd'!$J$7:$J$35208,Z57)</f>
        <v>0</v>
      </c>
      <c r="AS57">
        <f>INDEX('HVAC wtd'!$J$7:$J$35208,AA57)</f>
        <v>0</v>
      </c>
      <c r="AT57">
        <f>INDEX('HVAC wtd'!$J$7:$J$35208,AB57)</f>
        <v>0</v>
      </c>
      <c r="AU57">
        <f>INDEX('HVAC wtd'!$J$7:$J$35208,AC57)</f>
        <v>0</v>
      </c>
      <c r="AV57">
        <f>INDEX('HVAC wtd'!$J$7:$J$35208,AD57)</f>
        <v>1.4927322000492735</v>
      </c>
      <c r="AX57">
        <f>INDEX('HVAC wtd'!$K$7:$K$35208,W57)</f>
        <v>0</v>
      </c>
      <c r="AY57">
        <f>INDEX('HVAC wtd'!$K$7:$K$35208,X57)</f>
        <v>0</v>
      </c>
      <c r="AZ57">
        <f>INDEX('HVAC wtd'!$K$7:$K$35208,Y57)</f>
        <v>0</v>
      </c>
      <c r="BA57">
        <f>INDEX('HVAC wtd'!$K$7:$K$35208,Z57)</f>
        <v>0</v>
      </c>
      <c r="BB57">
        <f>INDEX('HVAC wtd'!$K$7:$K$35208,AA57)</f>
        <v>0</v>
      </c>
      <c r="BC57">
        <f>INDEX('HVAC wtd'!$K$7:$K$35208,AB57)</f>
        <v>0</v>
      </c>
      <c r="BD57">
        <f>INDEX('HVAC wtd'!$K$7:$K$35208,AC57)</f>
        <v>0</v>
      </c>
      <c r="BE57">
        <f>INDEX('HVAC wtd'!$K$7:$K$35208,AD57)</f>
        <v>-1.9509090909090913E-2</v>
      </c>
    </row>
    <row r="58" spans="2:57" x14ac:dyDescent="0.25">
      <c r="B58" t="str">
        <f t="shared" si="7"/>
        <v>CFLSCESFmNewCZ14</v>
      </c>
      <c r="C58" t="s">
        <v>118</v>
      </c>
      <c r="D58" t="s">
        <v>130</v>
      </c>
      <c r="E58" t="s">
        <v>1649</v>
      </c>
      <c r="F58" t="s">
        <v>75</v>
      </c>
      <c r="G58" t="s">
        <v>113</v>
      </c>
      <c r="H58" t="s">
        <v>1662</v>
      </c>
      <c r="I58" s="28">
        <f t="shared" si="1"/>
        <v>1.0967070707070707</v>
      </c>
      <c r="J58" s="28">
        <f t="shared" si="2"/>
        <v>1.3655603655603656</v>
      </c>
      <c r="K58" s="34">
        <f t="shared" si="3"/>
        <v>-2.4254545454545456E-2</v>
      </c>
      <c r="M58" s="36">
        <f>IF($F58="Ex",VLOOKUP($D58&amp;$E58&amp;$G58&amp;M$6,'Vint Wts'!$J$4:$Q$1904,8,FALSE),0)</f>
        <v>0</v>
      </c>
      <c r="N58" s="36">
        <f>IF($F58="Ex",VLOOKUP($D58&amp;$E58&amp;$G58&amp;N$6,'Vint Wts'!$J$4:$Q$1904,8,FALSE),0)</f>
        <v>0</v>
      </c>
      <c r="O58" s="36">
        <f>IF($F58="Ex",VLOOKUP($D58&amp;$E58&amp;$G58&amp;O$6,'Vint Wts'!$J$4:$Q$1904,8,FALSE),0)</f>
        <v>0</v>
      </c>
      <c r="P58" s="36">
        <f>IF($F58="Ex",VLOOKUP($D58&amp;$E58&amp;$G58&amp;P$6,'Vint Wts'!$J$4:$Q$1904,8,FALSE),0)</f>
        <v>0</v>
      </c>
      <c r="Q58" s="36">
        <f>IF($F58="Ex",VLOOKUP($D58&amp;$E58&amp;$G58&amp;Q$6,'Vint Wts'!$J$4:$Q$1904,8,FALSE),0)</f>
        <v>0</v>
      </c>
      <c r="R58" s="36">
        <f>IF($F58="Ex",VLOOKUP($D58&amp;$E58&amp;$G58&amp;R$6,'Vint Wts'!$J$4:$Q$1904,8,FALSE),0)</f>
        <v>0</v>
      </c>
      <c r="S58" s="36">
        <f>IF($F58="Ex",VLOOKUP($D58&amp;$E58&amp;$G58&amp;S$6,'Vint Wts'!$J$4:$Q$1904,8,FALSE),0)</f>
        <v>0</v>
      </c>
      <c r="T58" s="36">
        <f>VLOOKUP($D58&amp;$E58&amp;$G58&amp;T$6,'Vint Wts'!$J$4:$Q$1904,8,FALSE)</f>
        <v>583.18691953320194</v>
      </c>
      <c r="U58" s="36">
        <f t="shared" si="4"/>
        <v>583.18691953320194</v>
      </c>
      <c r="W58">
        <f>IF($F58="Ex",MATCH($C58&amp;$D58&amp;$E58&amp;$G58&amp;W$6,'HVAC wtd'!$B$7:$B$35208,0),1020)</f>
        <v>1020</v>
      </c>
      <c r="X58">
        <f>IF($F58="Ex",MATCH($C58&amp;$D58&amp;$E58&amp;$G58&amp;X$6,'HVAC wtd'!$B$7:$B$35208,0),1020)</f>
        <v>1020</v>
      </c>
      <c r="Y58">
        <f>IF($F58="Ex",MATCH($C58&amp;$D58&amp;$E58&amp;$G58&amp;Y$6,'HVAC wtd'!$B$7:$B$35208,0),1020)</f>
        <v>1020</v>
      </c>
      <c r="Z58">
        <f>IF($F58="Ex",MATCH($C58&amp;$D58&amp;$E58&amp;$G58&amp;Z$6,'HVAC wtd'!$B$7:$B$35208,0),1020)</f>
        <v>1020</v>
      </c>
      <c r="AA58">
        <f>IF($F58="Ex",MATCH($C58&amp;$D58&amp;$E58&amp;$G58&amp;AA$6,'HVAC wtd'!$B$7:$B$35208,0),1020)</f>
        <v>1020</v>
      </c>
      <c r="AB58">
        <f>IF($F58="Ex",MATCH($C58&amp;$D58&amp;$E58&amp;$G58&amp;AB$6,'HVAC wtd'!$B$7:$B$35208,0),1020)</f>
        <v>1020</v>
      </c>
      <c r="AC58">
        <f>IF($F58="Ex",MATCH($C58&amp;$D58&amp;$E58&amp;$G58&amp;AC$6,'HVAC wtd'!$B$7:$B$35208,0),1020)</f>
        <v>1020</v>
      </c>
      <c r="AD58">
        <f>MATCH($C58&amp;$D58&amp;$E58&amp;$G58&amp;AD$6,'HVAC wtd'!$B$7:$B$35208,0)</f>
        <v>254</v>
      </c>
      <c r="AF58">
        <f>INDEX('HVAC wtd'!$I$7:$I$35208,W58)</f>
        <v>0</v>
      </c>
      <c r="AG58">
        <f>INDEX('HVAC wtd'!$I$7:$I$35208,X58)</f>
        <v>0</v>
      </c>
      <c r="AH58">
        <f>INDEX('HVAC wtd'!$I$7:$I$35208,Y58)</f>
        <v>0</v>
      </c>
      <c r="AI58">
        <f>INDEX('HVAC wtd'!$I$7:$I$35208,Z58)</f>
        <v>0</v>
      </c>
      <c r="AJ58">
        <f>INDEX('HVAC wtd'!$I$7:$I$35208,AA58)</f>
        <v>0</v>
      </c>
      <c r="AK58">
        <f>INDEX('HVAC wtd'!$I$7:$I$35208,AB58)</f>
        <v>0</v>
      </c>
      <c r="AL58">
        <f>INDEX('HVAC wtd'!$I$7:$I$35208,AC58)</f>
        <v>0</v>
      </c>
      <c r="AM58">
        <f>INDEX('HVAC wtd'!$I$7:$I$35208,AD58)</f>
        <v>1.0967070707070707</v>
      </c>
      <c r="AO58">
        <f>INDEX('HVAC wtd'!$J$7:$J$35208,W58)</f>
        <v>0</v>
      </c>
      <c r="AP58">
        <f>INDEX('HVAC wtd'!$J$7:$J$35208,X58)</f>
        <v>0</v>
      </c>
      <c r="AQ58">
        <f>INDEX('HVAC wtd'!$J$7:$J$35208,Y58)</f>
        <v>0</v>
      </c>
      <c r="AR58">
        <f>INDEX('HVAC wtd'!$J$7:$J$35208,Z58)</f>
        <v>0</v>
      </c>
      <c r="AS58">
        <f>INDEX('HVAC wtd'!$J$7:$J$35208,AA58)</f>
        <v>0</v>
      </c>
      <c r="AT58">
        <f>INDEX('HVAC wtd'!$J$7:$J$35208,AB58)</f>
        <v>0</v>
      </c>
      <c r="AU58">
        <f>INDEX('HVAC wtd'!$J$7:$J$35208,AC58)</f>
        <v>0</v>
      </c>
      <c r="AV58">
        <f>INDEX('HVAC wtd'!$J$7:$J$35208,AD58)</f>
        <v>1.3655603655603656</v>
      </c>
      <c r="AX58">
        <f>INDEX('HVAC wtd'!$K$7:$K$35208,W58)</f>
        <v>0</v>
      </c>
      <c r="AY58">
        <f>INDEX('HVAC wtd'!$K$7:$K$35208,X58)</f>
        <v>0</v>
      </c>
      <c r="AZ58">
        <f>INDEX('HVAC wtd'!$K$7:$K$35208,Y58)</f>
        <v>0</v>
      </c>
      <c r="BA58">
        <f>INDEX('HVAC wtd'!$K$7:$K$35208,Z58)</f>
        <v>0</v>
      </c>
      <c r="BB58">
        <f>INDEX('HVAC wtd'!$K$7:$K$35208,AA58)</f>
        <v>0</v>
      </c>
      <c r="BC58">
        <f>INDEX('HVAC wtd'!$K$7:$K$35208,AB58)</f>
        <v>0</v>
      </c>
      <c r="BD58">
        <f>INDEX('HVAC wtd'!$K$7:$K$35208,AC58)</f>
        <v>0</v>
      </c>
      <c r="BE58">
        <f>INDEX('HVAC wtd'!$K$7:$K$35208,AD58)</f>
        <v>-2.4254545454545456E-2</v>
      </c>
    </row>
    <row r="59" spans="2:57" x14ac:dyDescent="0.25">
      <c r="B59" t="str">
        <f t="shared" si="7"/>
        <v>CFLSCESFmNewCZ15</v>
      </c>
      <c r="C59" t="s">
        <v>118</v>
      </c>
      <c r="D59" t="s">
        <v>130</v>
      </c>
      <c r="E59" t="s">
        <v>1649</v>
      </c>
      <c r="F59" t="s">
        <v>75</v>
      </c>
      <c r="G59" t="s">
        <v>114</v>
      </c>
      <c r="H59" t="s">
        <v>1662</v>
      </c>
      <c r="I59" s="28">
        <f t="shared" si="1"/>
        <v>1.1703636363636363</v>
      </c>
      <c r="J59" s="28">
        <f t="shared" si="2"/>
        <v>1.4749879749879748</v>
      </c>
      <c r="K59" s="34">
        <f t="shared" si="3"/>
        <v>-1.0598181818181819E-2</v>
      </c>
      <c r="M59" s="36">
        <f>IF($F59="Ex",VLOOKUP($D59&amp;$E59&amp;$G59&amp;M$6,'Vint Wts'!$J$4:$Q$1904,8,FALSE),0)</f>
        <v>0</v>
      </c>
      <c r="N59" s="36">
        <f>IF($F59="Ex",VLOOKUP($D59&amp;$E59&amp;$G59&amp;N$6,'Vint Wts'!$J$4:$Q$1904,8,FALSE),0)</f>
        <v>0</v>
      </c>
      <c r="O59" s="36">
        <f>IF($F59="Ex",VLOOKUP($D59&amp;$E59&amp;$G59&amp;O$6,'Vint Wts'!$J$4:$Q$1904,8,FALSE),0)</f>
        <v>0</v>
      </c>
      <c r="P59" s="36">
        <f>IF($F59="Ex",VLOOKUP($D59&amp;$E59&amp;$G59&amp;P$6,'Vint Wts'!$J$4:$Q$1904,8,FALSE),0)</f>
        <v>0</v>
      </c>
      <c r="Q59" s="36">
        <f>IF($F59="Ex",VLOOKUP($D59&amp;$E59&amp;$G59&amp;Q$6,'Vint Wts'!$J$4:$Q$1904,8,FALSE),0)</f>
        <v>0</v>
      </c>
      <c r="R59" s="36">
        <f>IF($F59="Ex",VLOOKUP($D59&amp;$E59&amp;$G59&amp;R$6,'Vint Wts'!$J$4:$Q$1904,8,FALSE),0)</f>
        <v>0</v>
      </c>
      <c r="S59" s="36">
        <f>IF($F59="Ex",VLOOKUP($D59&amp;$E59&amp;$G59&amp;S$6,'Vint Wts'!$J$4:$Q$1904,8,FALSE),0)</f>
        <v>0</v>
      </c>
      <c r="T59" s="36">
        <f>VLOOKUP($D59&amp;$E59&amp;$G59&amp;T$6,'Vint Wts'!$J$4:$Q$1904,8,FALSE)</f>
        <v>114.19941878647958</v>
      </c>
      <c r="U59" s="36">
        <f t="shared" si="4"/>
        <v>114.19941878647958</v>
      </c>
      <c r="W59">
        <f>IF($F59="Ex",MATCH($C59&amp;$D59&amp;$E59&amp;$G59&amp;W$6,'HVAC wtd'!$B$7:$B$35208,0),1020)</f>
        <v>1020</v>
      </c>
      <c r="X59">
        <f>IF($F59="Ex",MATCH($C59&amp;$D59&amp;$E59&amp;$G59&amp;X$6,'HVAC wtd'!$B$7:$B$35208,0),1020)</f>
        <v>1020</v>
      </c>
      <c r="Y59">
        <f>IF($F59="Ex",MATCH($C59&amp;$D59&amp;$E59&amp;$G59&amp;Y$6,'HVAC wtd'!$B$7:$B$35208,0),1020)</f>
        <v>1020</v>
      </c>
      <c r="Z59">
        <f>IF($F59="Ex",MATCH($C59&amp;$D59&amp;$E59&amp;$G59&amp;Z$6,'HVAC wtd'!$B$7:$B$35208,0),1020)</f>
        <v>1020</v>
      </c>
      <c r="AA59">
        <f>IF($F59="Ex",MATCH($C59&amp;$D59&amp;$E59&amp;$G59&amp;AA$6,'HVAC wtd'!$B$7:$B$35208,0),1020)</f>
        <v>1020</v>
      </c>
      <c r="AB59">
        <f>IF($F59="Ex",MATCH($C59&amp;$D59&amp;$E59&amp;$G59&amp;AB$6,'HVAC wtd'!$B$7:$B$35208,0),1020)</f>
        <v>1020</v>
      </c>
      <c r="AC59">
        <f>IF($F59="Ex",MATCH($C59&amp;$D59&amp;$E59&amp;$G59&amp;AC$6,'HVAC wtd'!$B$7:$B$35208,0),1020)</f>
        <v>1020</v>
      </c>
      <c r="AD59">
        <f>MATCH($C59&amp;$D59&amp;$E59&amp;$G59&amp;AD$6,'HVAC wtd'!$B$7:$B$35208,0)</f>
        <v>255</v>
      </c>
      <c r="AF59">
        <f>INDEX('HVAC wtd'!$I$7:$I$35208,W59)</f>
        <v>0</v>
      </c>
      <c r="AG59">
        <f>INDEX('HVAC wtd'!$I$7:$I$35208,X59)</f>
        <v>0</v>
      </c>
      <c r="AH59">
        <f>INDEX('HVAC wtd'!$I$7:$I$35208,Y59)</f>
        <v>0</v>
      </c>
      <c r="AI59">
        <f>INDEX('HVAC wtd'!$I$7:$I$35208,Z59)</f>
        <v>0</v>
      </c>
      <c r="AJ59">
        <f>INDEX('HVAC wtd'!$I$7:$I$35208,AA59)</f>
        <v>0</v>
      </c>
      <c r="AK59">
        <f>INDEX('HVAC wtd'!$I$7:$I$35208,AB59)</f>
        <v>0</v>
      </c>
      <c r="AL59">
        <f>INDEX('HVAC wtd'!$I$7:$I$35208,AC59)</f>
        <v>0</v>
      </c>
      <c r="AM59">
        <f>INDEX('HVAC wtd'!$I$7:$I$35208,AD59)</f>
        <v>1.1703636363636363</v>
      </c>
      <c r="AO59">
        <f>INDEX('HVAC wtd'!$J$7:$J$35208,W59)</f>
        <v>0</v>
      </c>
      <c r="AP59">
        <f>INDEX('HVAC wtd'!$J$7:$J$35208,X59)</f>
        <v>0</v>
      </c>
      <c r="AQ59">
        <f>INDEX('HVAC wtd'!$J$7:$J$35208,Y59)</f>
        <v>0</v>
      </c>
      <c r="AR59">
        <f>INDEX('HVAC wtd'!$J$7:$J$35208,Z59)</f>
        <v>0</v>
      </c>
      <c r="AS59">
        <f>INDEX('HVAC wtd'!$J$7:$J$35208,AA59)</f>
        <v>0</v>
      </c>
      <c r="AT59">
        <f>INDEX('HVAC wtd'!$J$7:$J$35208,AB59)</f>
        <v>0</v>
      </c>
      <c r="AU59">
        <f>INDEX('HVAC wtd'!$J$7:$J$35208,AC59)</f>
        <v>0</v>
      </c>
      <c r="AV59">
        <f>INDEX('HVAC wtd'!$J$7:$J$35208,AD59)</f>
        <v>1.4749879749879748</v>
      </c>
      <c r="AX59">
        <f>INDEX('HVAC wtd'!$K$7:$K$35208,W59)</f>
        <v>0</v>
      </c>
      <c r="AY59">
        <f>INDEX('HVAC wtd'!$K$7:$K$35208,X59)</f>
        <v>0</v>
      </c>
      <c r="AZ59">
        <f>INDEX('HVAC wtd'!$K$7:$K$35208,Y59)</f>
        <v>0</v>
      </c>
      <c r="BA59">
        <f>INDEX('HVAC wtd'!$K$7:$K$35208,Z59)</f>
        <v>0</v>
      </c>
      <c r="BB59">
        <f>INDEX('HVAC wtd'!$K$7:$K$35208,AA59)</f>
        <v>0</v>
      </c>
      <c r="BC59">
        <f>INDEX('HVAC wtd'!$K$7:$K$35208,AB59)</f>
        <v>0</v>
      </c>
      <c r="BD59">
        <f>INDEX('HVAC wtd'!$K$7:$K$35208,AC59)</f>
        <v>0</v>
      </c>
      <c r="BE59">
        <f>INDEX('HVAC wtd'!$K$7:$K$35208,AD59)</f>
        <v>-1.0598181818181819E-2</v>
      </c>
    </row>
    <row r="60" spans="2:57" x14ac:dyDescent="0.25">
      <c r="B60" t="str">
        <f t="shared" si="7"/>
        <v>CFLSCESFmNewCZ16</v>
      </c>
      <c r="C60" t="s">
        <v>118</v>
      </c>
      <c r="D60" t="s">
        <v>130</v>
      </c>
      <c r="E60" t="s">
        <v>1649</v>
      </c>
      <c r="F60" t="s">
        <v>75</v>
      </c>
      <c r="G60" t="s">
        <v>115</v>
      </c>
      <c r="H60" t="s">
        <v>1662</v>
      </c>
      <c r="I60" s="28">
        <f t="shared" si="1"/>
        <v>0.97877739607799097</v>
      </c>
      <c r="J60" s="28">
        <f t="shared" si="2"/>
        <v>1.1186516007049152</v>
      </c>
      <c r="K60" s="34">
        <f t="shared" si="3"/>
        <v>-2.3024242424242426E-2</v>
      </c>
      <c r="M60" s="36">
        <f>IF($F60="Ex",VLOOKUP($D60&amp;$E60&amp;$G60&amp;M$6,'Vint Wts'!$J$4:$Q$1904,8,FALSE),0)</f>
        <v>0</v>
      </c>
      <c r="N60" s="36">
        <f>IF($F60="Ex",VLOOKUP($D60&amp;$E60&amp;$G60&amp;N$6,'Vint Wts'!$J$4:$Q$1904,8,FALSE),0)</f>
        <v>0</v>
      </c>
      <c r="O60" s="36">
        <f>IF($F60="Ex",VLOOKUP($D60&amp;$E60&amp;$G60&amp;O$6,'Vint Wts'!$J$4:$Q$1904,8,FALSE),0)</f>
        <v>0</v>
      </c>
      <c r="P60" s="36">
        <f>IF($F60="Ex",VLOOKUP($D60&amp;$E60&amp;$G60&amp;P$6,'Vint Wts'!$J$4:$Q$1904,8,FALSE),0)</f>
        <v>0</v>
      </c>
      <c r="Q60" s="36">
        <f>IF($F60="Ex",VLOOKUP($D60&amp;$E60&amp;$G60&amp;Q$6,'Vint Wts'!$J$4:$Q$1904,8,FALSE),0)</f>
        <v>0</v>
      </c>
      <c r="R60" s="36">
        <f>IF($F60="Ex",VLOOKUP($D60&amp;$E60&amp;$G60&amp;R$6,'Vint Wts'!$J$4:$Q$1904,8,FALSE),0)</f>
        <v>0</v>
      </c>
      <c r="S60" s="36">
        <f>IF($F60="Ex",VLOOKUP($D60&amp;$E60&amp;$G60&amp;S$6,'Vint Wts'!$J$4:$Q$1904,8,FALSE),0)</f>
        <v>0</v>
      </c>
      <c r="T60" s="36">
        <f>VLOOKUP($D60&amp;$E60&amp;$G60&amp;T$6,'Vint Wts'!$J$4:$Q$1904,8,FALSE)</f>
        <v>204.33997125558284</v>
      </c>
      <c r="U60" s="36">
        <f t="shared" si="4"/>
        <v>204.33997125558284</v>
      </c>
      <c r="W60">
        <f>IF($F60="Ex",MATCH($C60&amp;$D60&amp;$E60&amp;$G60&amp;W$6,'HVAC wtd'!$B$7:$B$35208,0),1020)</f>
        <v>1020</v>
      </c>
      <c r="X60">
        <f>IF($F60="Ex",MATCH($C60&amp;$D60&amp;$E60&amp;$G60&amp;X$6,'HVAC wtd'!$B$7:$B$35208,0),1020)</f>
        <v>1020</v>
      </c>
      <c r="Y60">
        <f>IF($F60="Ex",MATCH($C60&amp;$D60&amp;$E60&amp;$G60&amp;Y$6,'HVAC wtd'!$B$7:$B$35208,0),1020)</f>
        <v>1020</v>
      </c>
      <c r="Z60">
        <f>IF($F60="Ex",MATCH($C60&amp;$D60&amp;$E60&amp;$G60&amp;Z$6,'HVAC wtd'!$B$7:$B$35208,0),1020)</f>
        <v>1020</v>
      </c>
      <c r="AA60">
        <f>IF($F60="Ex",MATCH($C60&amp;$D60&amp;$E60&amp;$G60&amp;AA$6,'HVAC wtd'!$B$7:$B$35208,0),1020)</f>
        <v>1020</v>
      </c>
      <c r="AB60">
        <f>IF($F60="Ex",MATCH($C60&amp;$D60&amp;$E60&amp;$G60&amp;AB$6,'HVAC wtd'!$B$7:$B$35208,0),1020)</f>
        <v>1020</v>
      </c>
      <c r="AC60">
        <f>IF($F60="Ex",MATCH($C60&amp;$D60&amp;$E60&amp;$G60&amp;AC$6,'HVAC wtd'!$B$7:$B$35208,0),1020)</f>
        <v>1020</v>
      </c>
      <c r="AD60">
        <f>MATCH($C60&amp;$D60&amp;$E60&amp;$G60&amp;AD$6,'HVAC wtd'!$B$7:$B$35208,0)</f>
        <v>256</v>
      </c>
      <c r="AF60">
        <f>INDEX('HVAC wtd'!$I$7:$I$35208,W60)</f>
        <v>0</v>
      </c>
      <c r="AG60">
        <f>INDEX('HVAC wtd'!$I$7:$I$35208,X60)</f>
        <v>0</v>
      </c>
      <c r="AH60">
        <f>INDEX('HVAC wtd'!$I$7:$I$35208,Y60)</f>
        <v>0</v>
      </c>
      <c r="AI60">
        <f>INDEX('HVAC wtd'!$I$7:$I$35208,Z60)</f>
        <v>0</v>
      </c>
      <c r="AJ60">
        <f>INDEX('HVAC wtd'!$I$7:$I$35208,AA60)</f>
        <v>0</v>
      </c>
      <c r="AK60">
        <f>INDEX('HVAC wtd'!$I$7:$I$35208,AB60)</f>
        <v>0</v>
      </c>
      <c r="AL60">
        <f>INDEX('HVAC wtd'!$I$7:$I$35208,AC60)</f>
        <v>0</v>
      </c>
      <c r="AM60">
        <f>INDEX('HVAC wtd'!$I$7:$I$35208,AD60)</f>
        <v>0.97877739607799097</v>
      </c>
      <c r="AO60">
        <f>INDEX('HVAC wtd'!$J$7:$J$35208,W60)</f>
        <v>0</v>
      </c>
      <c r="AP60">
        <f>INDEX('HVAC wtd'!$J$7:$J$35208,X60)</f>
        <v>0</v>
      </c>
      <c r="AQ60">
        <f>INDEX('HVAC wtd'!$J$7:$J$35208,Y60)</f>
        <v>0</v>
      </c>
      <c r="AR60">
        <f>INDEX('HVAC wtd'!$J$7:$J$35208,Z60)</f>
        <v>0</v>
      </c>
      <c r="AS60">
        <f>INDEX('HVAC wtd'!$J$7:$J$35208,AA60)</f>
        <v>0</v>
      </c>
      <c r="AT60">
        <f>INDEX('HVAC wtd'!$J$7:$J$35208,AB60)</f>
        <v>0</v>
      </c>
      <c r="AU60">
        <f>INDEX('HVAC wtd'!$J$7:$J$35208,AC60)</f>
        <v>0</v>
      </c>
      <c r="AV60">
        <f>INDEX('HVAC wtd'!$J$7:$J$35208,AD60)</f>
        <v>1.1186516007049152</v>
      </c>
      <c r="AX60">
        <f>INDEX('HVAC wtd'!$K$7:$K$35208,W60)</f>
        <v>0</v>
      </c>
      <c r="AY60">
        <f>INDEX('HVAC wtd'!$K$7:$K$35208,X60)</f>
        <v>0</v>
      </c>
      <c r="AZ60">
        <f>INDEX('HVAC wtd'!$K$7:$K$35208,Y60)</f>
        <v>0</v>
      </c>
      <c r="BA60">
        <f>INDEX('HVAC wtd'!$K$7:$K$35208,Z60)</f>
        <v>0</v>
      </c>
      <c r="BB60">
        <f>INDEX('HVAC wtd'!$K$7:$K$35208,AA60)</f>
        <v>0</v>
      </c>
      <c r="BC60">
        <f>INDEX('HVAC wtd'!$K$7:$K$35208,AB60)</f>
        <v>0</v>
      </c>
      <c r="BD60">
        <f>INDEX('HVAC wtd'!$K$7:$K$35208,AC60)</f>
        <v>0</v>
      </c>
      <c r="BE60">
        <f>INDEX('HVAC wtd'!$K$7:$K$35208,AD60)</f>
        <v>-2.3024242424242423E-2</v>
      </c>
    </row>
    <row r="61" spans="2:57" x14ac:dyDescent="0.25">
      <c r="B61" t="str">
        <f t="shared" si="7"/>
        <v>CFLSCEMFmExCZ05</v>
      </c>
      <c r="C61" t="s">
        <v>118</v>
      </c>
      <c r="D61" t="s">
        <v>130</v>
      </c>
      <c r="E61" t="s">
        <v>1650</v>
      </c>
      <c r="F61" t="s">
        <v>72</v>
      </c>
      <c r="G61" t="s">
        <v>104</v>
      </c>
      <c r="H61" t="s">
        <v>1662</v>
      </c>
      <c r="I61" s="28">
        <f t="shared" si="1"/>
        <v>0.9840734183569757</v>
      </c>
      <c r="J61" s="28">
        <f t="shared" si="2"/>
        <v>1.0011582133847907</v>
      </c>
      <c r="K61" s="34">
        <f t="shared" si="3"/>
        <v>-2.9283848639203438E-2</v>
      </c>
      <c r="M61" s="36">
        <f>IF($F61="Ex",VLOOKUP($D61&amp;$E61&amp;$G61&amp;M$6,'Vint Wts'!$J$4:$Q$1904,8,FALSE),0)</f>
        <v>1028</v>
      </c>
      <c r="N61" s="36">
        <f>IF($F61="Ex",VLOOKUP($D61&amp;$E61&amp;$G61&amp;N$6,'Vint Wts'!$J$4:$Q$1904,8,FALSE),0)</f>
        <v>1</v>
      </c>
      <c r="O61" s="36">
        <f>IF($F61="Ex",VLOOKUP($D61&amp;$E61&amp;$G61&amp;O$6,'Vint Wts'!$J$4:$Q$1904,8,FALSE),0)</f>
        <v>1</v>
      </c>
      <c r="P61" s="36">
        <f>IF($F61="Ex",VLOOKUP($D61&amp;$E61&amp;$G61&amp;P$6,'Vint Wts'!$J$4:$Q$1904,8,FALSE),0)</f>
        <v>1</v>
      </c>
      <c r="Q61" s="36">
        <f>IF($F61="Ex",VLOOKUP($D61&amp;$E61&amp;$G61&amp;Q$6,'Vint Wts'!$J$4:$Q$1904,8,FALSE),0)</f>
        <v>1</v>
      </c>
      <c r="R61" s="36">
        <f>IF($F61="Ex",VLOOKUP($D61&amp;$E61&amp;$G61&amp;R$6,'Vint Wts'!$J$4:$Q$1904,8,FALSE),0)</f>
        <v>1</v>
      </c>
      <c r="S61" s="36">
        <f>IF($F61="Ex",VLOOKUP($D61&amp;$E61&amp;$G61&amp;S$6,'Vint Wts'!$J$4:$Q$1904,8,FALSE),0)</f>
        <v>1</v>
      </c>
      <c r="T61" s="36">
        <f>VLOOKUP($D61&amp;$E61&amp;$G61&amp;T$6,'Vint Wts'!$J$4:$Q$1904,8,FALSE)</f>
        <v>1</v>
      </c>
      <c r="U61" s="36">
        <f t="shared" si="4"/>
        <v>1035</v>
      </c>
      <c r="W61">
        <f>IF($F61="Ex",MATCH($C61&amp;$D61&amp;$E61&amp;$G61&amp;W$6,'HVAC wtd'!$B$7:$B$35208,0),1020)</f>
        <v>518</v>
      </c>
      <c r="X61">
        <f>IF($F61="Ex",MATCH($C61&amp;$D61&amp;$E61&amp;$G61&amp;X$6,'HVAC wtd'!$B$7:$B$35208,0),1020)</f>
        <v>534</v>
      </c>
      <c r="Y61">
        <f>IF($F61="Ex",MATCH($C61&amp;$D61&amp;$E61&amp;$G61&amp;Y$6,'HVAC wtd'!$B$7:$B$35208,0),1020)</f>
        <v>550</v>
      </c>
      <c r="Z61">
        <f>IF($F61="Ex",MATCH($C61&amp;$D61&amp;$E61&amp;$G61&amp;Z$6,'HVAC wtd'!$B$7:$B$35208,0),1020)</f>
        <v>566</v>
      </c>
      <c r="AA61">
        <f>IF($F61="Ex",MATCH($C61&amp;$D61&amp;$E61&amp;$G61&amp;AA$6,'HVAC wtd'!$B$7:$B$35208,0),1020)</f>
        <v>582</v>
      </c>
      <c r="AB61">
        <f>IF($F61="Ex",MATCH($C61&amp;$D61&amp;$E61&amp;$G61&amp;AB$6,'HVAC wtd'!$B$7:$B$35208,0),1020)</f>
        <v>598</v>
      </c>
      <c r="AC61">
        <f>IF($F61="Ex",MATCH($C61&amp;$D61&amp;$E61&amp;$G61&amp;AC$6,'HVAC wtd'!$B$7:$B$35208,0),1020)</f>
        <v>614</v>
      </c>
      <c r="AD61">
        <f>MATCH($C61&amp;$D61&amp;$E61&amp;$G61&amp;AD$6,'HVAC wtd'!$B$7:$B$35208,0)</f>
        <v>630</v>
      </c>
      <c r="AF61">
        <f>INDEX('HVAC wtd'!$I$7:$I$35208,W61)</f>
        <v>0.98399999999999999</v>
      </c>
      <c r="AG61">
        <f>INDEX('HVAC wtd'!$I$7:$I$35208,X61)</f>
        <v>0.98599999999999999</v>
      </c>
      <c r="AH61">
        <f>INDEX('HVAC wtd'!$I$7:$I$35208,Y61)</f>
        <v>0.99399999999999999</v>
      </c>
      <c r="AI61">
        <f>INDEX('HVAC wtd'!$I$7:$I$35208,Z61)</f>
        <v>0.99199999999999999</v>
      </c>
      <c r="AJ61">
        <f>INDEX('HVAC wtd'!$I$7:$I$35208,AA61)</f>
        <v>0.98205568101607577</v>
      </c>
      <c r="AK61">
        <f>INDEX('HVAC wtd'!$I$7:$I$35208,AB61)</f>
        <v>0.98607270666486746</v>
      </c>
      <c r="AL61">
        <f>INDEX('HVAC wtd'!$I$7:$I$35208,AC61)</f>
        <v>1.0108585035601785</v>
      </c>
      <c r="AM61">
        <f>INDEX('HVAC wtd'!$I$7:$I$35208,AD61)</f>
        <v>1.0130011082287527</v>
      </c>
      <c r="AO61">
        <f>INDEX('HVAC wtd'!$J$7:$J$35208,W61)</f>
        <v>1</v>
      </c>
      <c r="AP61">
        <f>INDEX('HVAC wtd'!$J$7:$J$35208,X61)</f>
        <v>1.0227272727272727</v>
      </c>
      <c r="AQ61">
        <f>INDEX('HVAC wtd'!$J$7:$J$35208,Y61)</f>
        <v>1.0227272727272727</v>
      </c>
      <c r="AR61">
        <f>INDEX('HVAC wtd'!$J$7:$J$35208,Z61)</f>
        <v>1.0227272727272727</v>
      </c>
      <c r="AS61">
        <f>INDEX('HVAC wtd'!$J$7:$J$35208,AA61)</f>
        <v>1.2730857341972597</v>
      </c>
      <c r="AT61">
        <f>INDEX('HVAC wtd'!$J$7:$J$35208,AB61)</f>
        <v>1.2495588719931023</v>
      </c>
      <c r="AU61">
        <f>INDEX('HVAC wtd'!$J$7:$J$35208,AC61)</f>
        <v>1.2945288275892715</v>
      </c>
      <c r="AV61">
        <f>INDEX('HVAC wtd'!$J$7:$J$35208,AD61)</f>
        <v>1.3133956012968084</v>
      </c>
      <c r="AX61">
        <f>INDEX('HVAC wtd'!$K$7:$K$35208,W61)</f>
        <v>-2.9341033745715825E-2</v>
      </c>
      <c r="AY61">
        <f>INDEX('HVAC wtd'!$K$7:$K$35208,X61)</f>
        <v>-2.8274087064053429E-2</v>
      </c>
      <c r="AZ61">
        <f>INDEX('HVAC wtd'!$K$7:$K$35208,Y61)</f>
        <v>-2.4184124784347585E-2</v>
      </c>
      <c r="BA61">
        <f>INDEX('HVAC wtd'!$K$7:$K$35208,Z61)</f>
        <v>-2.5428895912953713E-2</v>
      </c>
      <c r="BB61">
        <f>INDEX('HVAC wtd'!$K$7:$K$35208,AA61)</f>
        <v>-1.9876040825888945E-2</v>
      </c>
      <c r="BC61">
        <f>INDEX('HVAC wtd'!$K$7:$K$35208,AB61)</f>
        <v>-1.9876040825888945E-2</v>
      </c>
      <c r="BD61">
        <f>INDEX('HVAC wtd'!$K$7:$K$35208,AC61)</f>
        <v>-1.4461042609227648E-2</v>
      </c>
      <c r="BE61">
        <f>INDEX('HVAC wtd'!$K$7:$K$35208,AD61)</f>
        <v>-1.4100418957333518E-2</v>
      </c>
    </row>
    <row r="62" spans="2:57" x14ac:dyDescent="0.25">
      <c r="B62" t="str">
        <f t="shared" si="7"/>
        <v>CFLSCEMFmExCZ06</v>
      </c>
      <c r="C62" t="s">
        <v>118</v>
      </c>
      <c r="D62" t="s">
        <v>130</v>
      </c>
      <c r="E62" t="s">
        <v>1650</v>
      </c>
      <c r="F62" t="s">
        <v>72</v>
      </c>
      <c r="G62" t="s">
        <v>105</v>
      </c>
      <c r="H62" t="s">
        <v>1662</v>
      </c>
      <c r="I62" s="28">
        <f t="shared" si="1"/>
        <v>0.99667864288200081</v>
      </c>
      <c r="J62" s="28">
        <f t="shared" si="2"/>
        <v>1.253986694188278</v>
      </c>
      <c r="K62" s="34">
        <f t="shared" si="3"/>
        <v>-1.5332745844994212E-2</v>
      </c>
      <c r="M62" s="36">
        <f>IF($F62="Ex",VLOOKUP($D62&amp;$E62&amp;$G62&amp;M$6,'Vint Wts'!$J$4:$Q$1904,8,FALSE),0)</f>
        <v>201834</v>
      </c>
      <c r="N62" s="36">
        <f>IF($F62="Ex",VLOOKUP($D62&amp;$E62&amp;$G62&amp;N$6,'Vint Wts'!$J$4:$Q$1904,8,FALSE),0)</f>
        <v>86262</v>
      </c>
      <c r="O62" s="36">
        <f>IF($F62="Ex",VLOOKUP($D62&amp;$E62&amp;$G62&amp;O$6,'Vint Wts'!$J$4:$Q$1904,8,FALSE),0)</f>
        <v>23358</v>
      </c>
      <c r="P62" s="36">
        <f>IF($F62="Ex",VLOOKUP($D62&amp;$E62&amp;$G62&amp;P$6,'Vint Wts'!$J$4:$Q$1904,8,FALSE),0)</f>
        <v>7406</v>
      </c>
      <c r="Q62" s="36">
        <f>IF($F62="Ex",VLOOKUP($D62&amp;$E62&amp;$G62&amp;Q$6,'Vint Wts'!$J$4:$Q$1904,8,FALSE),0)</f>
        <v>5109.8308732550558</v>
      </c>
      <c r="R62" s="36">
        <f>IF($F62="Ex",VLOOKUP($D62&amp;$E62&amp;$G62&amp;R$6,'Vint Wts'!$J$4:$Q$1904,8,FALSE),0)</f>
        <v>4422.4516241650708</v>
      </c>
      <c r="S62" s="36">
        <f>IF($F62="Ex",VLOOKUP($D62&amp;$E62&amp;$G62&amp;S$6,'Vint Wts'!$J$4:$Q$1904,8,FALSE),0)</f>
        <v>5684.9282923548462</v>
      </c>
      <c r="T62" s="36">
        <f>VLOOKUP($D62&amp;$E62&amp;$G62&amp;T$6,'Vint Wts'!$J$4:$Q$1904,8,FALSE)</f>
        <v>1997.8789282102098</v>
      </c>
      <c r="U62" s="36">
        <f t="shared" si="4"/>
        <v>336075.08971798519</v>
      </c>
      <c r="W62">
        <f>IF($F62="Ex",MATCH($C62&amp;$D62&amp;$E62&amp;$G62&amp;W$6,'HVAC wtd'!$B$7:$B$35208,0),1020)</f>
        <v>519</v>
      </c>
      <c r="X62">
        <f>IF($F62="Ex",MATCH($C62&amp;$D62&amp;$E62&amp;$G62&amp;X$6,'HVAC wtd'!$B$7:$B$35208,0),1020)</f>
        <v>535</v>
      </c>
      <c r="Y62">
        <f>IF($F62="Ex",MATCH($C62&amp;$D62&amp;$E62&amp;$G62&amp;Y$6,'HVAC wtd'!$B$7:$B$35208,0),1020)</f>
        <v>551</v>
      </c>
      <c r="Z62">
        <f>IF($F62="Ex",MATCH($C62&amp;$D62&amp;$E62&amp;$G62&amp;Z$6,'HVAC wtd'!$B$7:$B$35208,0),1020)</f>
        <v>567</v>
      </c>
      <c r="AA62">
        <f>IF($F62="Ex",MATCH($C62&amp;$D62&amp;$E62&amp;$G62&amp;AA$6,'HVAC wtd'!$B$7:$B$35208,0),1020)</f>
        <v>583</v>
      </c>
      <c r="AB62">
        <f>IF($F62="Ex",MATCH($C62&amp;$D62&amp;$E62&amp;$G62&amp;AB$6,'HVAC wtd'!$B$7:$B$35208,0),1020)</f>
        <v>599</v>
      </c>
      <c r="AC62">
        <f>IF($F62="Ex",MATCH($C62&amp;$D62&amp;$E62&amp;$G62&amp;AC$6,'HVAC wtd'!$B$7:$B$35208,0),1020)</f>
        <v>615</v>
      </c>
      <c r="AD62">
        <f>MATCH($C62&amp;$D62&amp;$E62&amp;$G62&amp;AD$6,'HVAC wtd'!$B$7:$B$35208,0)</f>
        <v>631</v>
      </c>
      <c r="AF62">
        <f>INDEX('HVAC wtd'!$I$7:$I$35208,W62)</f>
        <v>0.99587731687091219</v>
      </c>
      <c r="AG62">
        <f>INDEX('HVAC wtd'!$I$7:$I$35208,X62)</f>
        <v>0.98973489928397551</v>
      </c>
      <c r="AH62">
        <f>INDEX('HVAC wtd'!$I$7:$I$35208,Y62)</f>
        <v>0.99535770144548308</v>
      </c>
      <c r="AI62">
        <f>INDEX('HVAC wtd'!$I$7:$I$35208,Z62)</f>
        <v>0.99727743321625351</v>
      </c>
      <c r="AJ62">
        <f>INDEX('HVAC wtd'!$I$7:$I$35208,AA62)</f>
        <v>1.0443873154765311</v>
      </c>
      <c r="AK62">
        <f>INDEX('HVAC wtd'!$I$7:$I$35208,AB62)</f>
        <v>1.0482223328808771</v>
      </c>
      <c r="AL62">
        <f>INDEX('HVAC wtd'!$I$7:$I$35208,AC62)</f>
        <v>1.0386208958628396</v>
      </c>
      <c r="AM62">
        <f>INDEX('HVAC wtd'!$I$7:$I$35208,AD62)</f>
        <v>1.0352017624936996</v>
      </c>
      <c r="AO62">
        <f>INDEX('HVAC wtd'!$J$7:$J$35208,W62)</f>
        <v>1.21452295579845</v>
      </c>
      <c r="AP62">
        <f>INDEX('HVAC wtd'!$J$7:$J$35208,X62)</f>
        <v>1.2954960207454804</v>
      </c>
      <c r="AQ62">
        <f>INDEX('HVAC wtd'!$J$7:$J$35208,Y62)</f>
        <v>1.303617602428176</v>
      </c>
      <c r="AR62">
        <f>INDEX('HVAC wtd'!$J$7:$J$35208,Z62)</f>
        <v>1.2632197638553087</v>
      </c>
      <c r="AS62">
        <f>INDEX('HVAC wtd'!$J$7:$J$35208,AA62)</f>
        <v>1.4741888014234354</v>
      </c>
      <c r="AT62">
        <f>INDEX('HVAC wtd'!$J$7:$J$35208,AB62)</f>
        <v>1.4610881979238439</v>
      </c>
      <c r="AU62">
        <f>INDEX('HVAC wtd'!$J$7:$J$35208,AC62)</f>
        <v>1.4037836474325918</v>
      </c>
      <c r="AV62">
        <f>INDEX('HVAC wtd'!$J$7:$J$35208,AD62)</f>
        <v>1.3861823589348807</v>
      </c>
      <c r="AX62">
        <f>INDEX('HVAC wtd'!$K$7:$K$35208,W62)</f>
        <v>-1.5359336818054386E-2</v>
      </c>
      <c r="AY62">
        <f>INDEX('HVAC wtd'!$K$7:$K$35208,X62)</f>
        <v>-1.5139294005044986E-2</v>
      </c>
      <c r="AZ62">
        <f>INDEX('HVAC wtd'!$K$7:$K$35208,Y62)</f>
        <v>-1.6289915047646944E-2</v>
      </c>
      <c r="BA62">
        <f>INDEX('HVAC wtd'!$K$7:$K$35208,Z62)</f>
        <v>-1.4056074569929385E-2</v>
      </c>
      <c r="BB62">
        <f>INDEX('HVAC wtd'!$K$7:$K$35208,AA62)</f>
        <v>-1.487069607886451E-2</v>
      </c>
      <c r="BC62">
        <f>INDEX('HVAC wtd'!$K$7:$K$35208,AB62)</f>
        <v>-1.5240686277104855E-2</v>
      </c>
      <c r="BD62">
        <f>INDEX('HVAC wtd'!$K$7:$K$35208,AC62)</f>
        <v>-1.5483913929944798E-2</v>
      </c>
      <c r="BE62">
        <f>INDEX('HVAC wtd'!$K$7:$K$35208,AD62)</f>
        <v>-1.5496316723325231E-2</v>
      </c>
    </row>
    <row r="63" spans="2:57" x14ac:dyDescent="0.25">
      <c r="B63" t="str">
        <f t="shared" si="7"/>
        <v>CFLSCEMFmExCZ08</v>
      </c>
      <c r="C63" t="s">
        <v>118</v>
      </c>
      <c r="D63" t="s">
        <v>130</v>
      </c>
      <c r="E63" t="s">
        <v>1650</v>
      </c>
      <c r="F63" t="s">
        <v>72</v>
      </c>
      <c r="G63" t="s">
        <v>107</v>
      </c>
      <c r="H63" t="s">
        <v>1662</v>
      </c>
      <c r="I63" s="28">
        <f t="shared" si="1"/>
        <v>1.0403280940192343</v>
      </c>
      <c r="J63" s="28">
        <f t="shared" si="2"/>
        <v>1.4105316407430069</v>
      </c>
      <c r="K63" s="34">
        <f t="shared" si="3"/>
        <v>-1.24355999888265E-2</v>
      </c>
      <c r="M63" s="36">
        <f>IF($F63="Ex",VLOOKUP($D63&amp;$E63&amp;$G63&amp;M$6,'Vint Wts'!$J$4:$Q$1904,8,FALSE),0)</f>
        <v>121849</v>
      </c>
      <c r="N63" s="36">
        <f>IF($F63="Ex",VLOOKUP($D63&amp;$E63&amp;$G63&amp;N$6,'Vint Wts'!$J$4:$Q$1904,8,FALSE),0)</f>
        <v>74618</v>
      </c>
      <c r="O63" s="36">
        <f>IF($F63="Ex",VLOOKUP($D63&amp;$E63&amp;$G63&amp;O$6,'Vint Wts'!$J$4:$Q$1904,8,FALSE),0)</f>
        <v>17267</v>
      </c>
      <c r="P63" s="36">
        <f>IF($F63="Ex",VLOOKUP($D63&amp;$E63&amp;$G63&amp;P$6,'Vint Wts'!$J$4:$Q$1904,8,FALSE),0)</f>
        <v>8619</v>
      </c>
      <c r="Q63" s="36">
        <f>IF($F63="Ex",VLOOKUP($D63&amp;$E63&amp;$G63&amp;Q$6,'Vint Wts'!$J$4:$Q$1904,8,FALSE),0)</f>
        <v>5946.7502425851108</v>
      </c>
      <c r="R63" s="36">
        <f>IF($F63="Ex",VLOOKUP($D63&amp;$E63&amp;$G63&amp;R$6,'Vint Wts'!$J$4:$Q$1904,8,FALSE),0)</f>
        <v>5146.7878137562448</v>
      </c>
      <c r="S63" s="36">
        <f>IF($F63="Ex",VLOOKUP($D63&amp;$E63&amp;$G63&amp;S$6,'Vint Wts'!$J$4:$Q$1904,8,FALSE),0)</f>
        <v>6616.0406362147478</v>
      </c>
      <c r="T63" s="36">
        <f>VLOOKUP($D63&amp;$E63&amp;$G63&amp;T$6,'Vint Wts'!$J$4:$Q$1904,8,FALSE)</f>
        <v>2325.1037648182282</v>
      </c>
      <c r="U63" s="36">
        <f t="shared" si="4"/>
        <v>242387.68245737432</v>
      </c>
      <c r="W63">
        <f>IF($F63="Ex",MATCH($C63&amp;$D63&amp;$E63&amp;$G63&amp;W$6,'HVAC wtd'!$B$7:$B$35208,0),1020)</f>
        <v>521</v>
      </c>
      <c r="X63">
        <f>IF($F63="Ex",MATCH($C63&amp;$D63&amp;$E63&amp;$G63&amp;X$6,'HVAC wtd'!$B$7:$B$35208,0),1020)</f>
        <v>537</v>
      </c>
      <c r="Y63">
        <f>IF($F63="Ex",MATCH($C63&amp;$D63&amp;$E63&amp;$G63&amp;Y$6,'HVAC wtd'!$B$7:$B$35208,0),1020)</f>
        <v>553</v>
      </c>
      <c r="Z63">
        <f>IF($F63="Ex",MATCH($C63&amp;$D63&amp;$E63&amp;$G63&amp;Z$6,'HVAC wtd'!$B$7:$B$35208,0),1020)</f>
        <v>569</v>
      </c>
      <c r="AA63">
        <f>IF($F63="Ex",MATCH($C63&amp;$D63&amp;$E63&amp;$G63&amp;AA$6,'HVAC wtd'!$B$7:$B$35208,0),1020)</f>
        <v>585</v>
      </c>
      <c r="AB63">
        <f>IF($F63="Ex",MATCH($C63&amp;$D63&amp;$E63&amp;$G63&amp;AB$6,'HVAC wtd'!$B$7:$B$35208,0),1020)</f>
        <v>601</v>
      </c>
      <c r="AC63">
        <f>IF($F63="Ex",MATCH($C63&amp;$D63&amp;$E63&amp;$G63&amp;AC$6,'HVAC wtd'!$B$7:$B$35208,0),1020)</f>
        <v>617</v>
      </c>
      <c r="AD63">
        <f>MATCH($C63&amp;$D63&amp;$E63&amp;$G63&amp;AD$6,'HVAC wtd'!$B$7:$B$35208,0)</f>
        <v>633</v>
      </c>
      <c r="AF63">
        <f>INDEX('HVAC wtd'!$I$7:$I$35208,W63)</f>
        <v>1.0335815888635063</v>
      </c>
      <c r="AG63">
        <f>INDEX('HVAC wtd'!$I$7:$I$35208,X63)</f>
        <v>1.037040836431272</v>
      </c>
      <c r="AH63">
        <f>INDEX('HVAC wtd'!$I$7:$I$35208,Y63)</f>
        <v>1.0424482697039816</v>
      </c>
      <c r="AI63">
        <f>INDEX('HVAC wtd'!$I$7:$I$35208,Z63)</f>
        <v>1.0433922942130791</v>
      </c>
      <c r="AJ63">
        <f>INDEX('HVAC wtd'!$I$7:$I$35208,AA63)</f>
        <v>1.0821627446352731</v>
      </c>
      <c r="AK63">
        <f>INDEX('HVAC wtd'!$I$7:$I$35208,AB63)</f>
        <v>1.1027268943460145</v>
      </c>
      <c r="AL63">
        <f>INDEX('HVAC wtd'!$I$7:$I$35208,AC63)</f>
        <v>1.087846651946659</v>
      </c>
      <c r="AM63">
        <f>INDEX('HVAC wtd'!$I$7:$I$35208,AD63)</f>
        <v>1.0919411730477955</v>
      </c>
      <c r="AO63">
        <f>INDEX('HVAC wtd'!$J$7:$J$35208,W63)</f>
        <v>1.4300847523162361</v>
      </c>
      <c r="AP63">
        <f>INDEX('HVAC wtd'!$J$7:$J$35208,X63)</f>
        <v>1.4337800404352772</v>
      </c>
      <c r="AQ63">
        <f>INDEX('HVAC wtd'!$J$7:$J$35208,Y63)</f>
        <v>1.2884161700982892</v>
      </c>
      <c r="AR63">
        <f>INDEX('HVAC wtd'!$J$7:$J$35208,Z63)</f>
        <v>1.354448148654458</v>
      </c>
      <c r="AS63">
        <f>INDEX('HVAC wtd'!$J$7:$J$35208,AA63)</f>
        <v>1.318663686106085</v>
      </c>
      <c r="AT63">
        <f>INDEX('HVAC wtd'!$J$7:$J$35208,AB63)</f>
        <v>1.3838284424708063</v>
      </c>
      <c r="AU63">
        <f>INDEX('HVAC wtd'!$J$7:$J$35208,AC63)</f>
        <v>1.3180440933634547</v>
      </c>
      <c r="AV63">
        <f>INDEX('HVAC wtd'!$J$7:$J$35208,AD63)</f>
        <v>1.3117524442699566</v>
      </c>
      <c r="AX63">
        <f>INDEX('HVAC wtd'!$K$7:$K$35208,W63)</f>
        <v>-1.22279997424674E-2</v>
      </c>
      <c r="AY63">
        <f>INDEX('HVAC wtd'!$K$7:$K$35208,X63)</f>
        <v>-1.320380040588973E-2</v>
      </c>
      <c r="AZ63">
        <f>INDEX('HVAC wtd'!$K$7:$K$35208,Y63)</f>
        <v>-1.202072337672791E-2</v>
      </c>
      <c r="BA63">
        <f>INDEX('HVAC wtd'!$K$7:$K$35208,Z63)</f>
        <v>-1.1928433180560616E-2</v>
      </c>
      <c r="BB63">
        <f>INDEX('HVAC wtd'!$K$7:$K$35208,AA63)</f>
        <v>-1.2180353940718997E-2</v>
      </c>
      <c r="BC63">
        <f>INDEX('HVAC wtd'!$K$7:$K$35208,AB63)</f>
        <v>-1.0973059418540149E-2</v>
      </c>
      <c r="BD63">
        <f>INDEX('HVAC wtd'!$K$7:$K$35208,AC63)</f>
        <v>-1.1397411592350588E-2</v>
      </c>
      <c r="BE63">
        <f>INDEX('HVAC wtd'!$K$7:$K$35208,AD63)</f>
        <v>-1.0467178584324248E-2</v>
      </c>
    </row>
    <row r="64" spans="2:57" x14ac:dyDescent="0.25">
      <c r="B64" t="str">
        <f t="shared" si="7"/>
        <v>CFLSCEMFmExCZ09</v>
      </c>
      <c r="C64" t="s">
        <v>118</v>
      </c>
      <c r="D64" t="s">
        <v>130</v>
      </c>
      <c r="E64" t="s">
        <v>1650</v>
      </c>
      <c r="F64" t="s">
        <v>72</v>
      </c>
      <c r="G64" t="s">
        <v>108</v>
      </c>
      <c r="H64" t="s">
        <v>1662</v>
      </c>
      <c r="I64" s="28">
        <f t="shared" si="1"/>
        <v>1.0865922017436023</v>
      </c>
      <c r="J64" s="28">
        <f t="shared" si="2"/>
        <v>1.4362538785958978</v>
      </c>
      <c r="K64" s="34">
        <f t="shared" si="3"/>
        <v>-1.3690156291630668E-2</v>
      </c>
      <c r="M64" s="36">
        <f>IF($F64="Ex",VLOOKUP($D64&amp;$E64&amp;$G64&amp;M$6,'Vint Wts'!$J$4:$Q$1904,8,FALSE),0)</f>
        <v>118683</v>
      </c>
      <c r="N64" s="36">
        <f>IF($F64="Ex",VLOOKUP($D64&amp;$E64&amp;$G64&amp;N$6,'Vint Wts'!$J$4:$Q$1904,8,FALSE),0)</f>
        <v>70191</v>
      </c>
      <c r="O64" s="36">
        <f>IF($F64="Ex",VLOOKUP($D64&amp;$E64&amp;$G64&amp;O$6,'Vint Wts'!$J$4:$Q$1904,8,FALSE),0)</f>
        <v>11960</v>
      </c>
      <c r="P64" s="36">
        <f>IF($F64="Ex",VLOOKUP($D64&amp;$E64&amp;$G64&amp;P$6,'Vint Wts'!$J$4:$Q$1904,8,FALSE),0)</f>
        <v>7547</v>
      </c>
      <c r="Q64" s="36">
        <f>IF($F64="Ex",VLOOKUP($D64&amp;$E64&amp;$G64&amp;Q$6,'Vint Wts'!$J$4:$Q$1904,8,FALSE),0)</f>
        <v>5207.1149879092509</v>
      </c>
      <c r="R64" s="36">
        <f>IF($F64="Ex",VLOOKUP($D64&amp;$E64&amp;$G64&amp;R$6,'Vint Wts'!$J$4:$Q$1904,8,FALSE),0)</f>
        <v>4506.6489883302447</v>
      </c>
      <c r="S64" s="36">
        <f>IF($F64="Ex",VLOOKUP($D64&amp;$E64&amp;$G64&amp;S$6,'Vint Wts'!$J$4:$Q$1904,8,FALSE),0)</f>
        <v>5793.1614667029471</v>
      </c>
      <c r="T64" s="36">
        <f>VLOOKUP($D64&amp;$E64&amp;$G64&amp;T$6,'Vint Wts'!$J$4:$Q$1904,8,FALSE)</f>
        <v>2035.9157806106471</v>
      </c>
      <c r="U64" s="36">
        <f t="shared" si="4"/>
        <v>225923.84122355306</v>
      </c>
      <c r="W64">
        <f>IF($F64="Ex",MATCH($C64&amp;$D64&amp;$E64&amp;$G64&amp;W$6,'HVAC wtd'!$B$7:$B$35208,0),1020)</f>
        <v>522</v>
      </c>
      <c r="X64">
        <f>IF($F64="Ex",MATCH($C64&amp;$D64&amp;$E64&amp;$G64&amp;X$6,'HVAC wtd'!$B$7:$B$35208,0),1020)</f>
        <v>538</v>
      </c>
      <c r="Y64">
        <f>IF($F64="Ex",MATCH($C64&amp;$D64&amp;$E64&amp;$G64&amp;Y$6,'HVAC wtd'!$B$7:$B$35208,0),1020)</f>
        <v>554</v>
      </c>
      <c r="Z64">
        <f>IF($F64="Ex",MATCH($C64&amp;$D64&amp;$E64&amp;$G64&amp;Z$6,'HVAC wtd'!$B$7:$B$35208,0),1020)</f>
        <v>570</v>
      </c>
      <c r="AA64">
        <f>IF($F64="Ex",MATCH($C64&amp;$D64&amp;$E64&amp;$G64&amp;AA$6,'HVAC wtd'!$B$7:$B$35208,0),1020)</f>
        <v>586</v>
      </c>
      <c r="AB64">
        <f>IF($F64="Ex",MATCH($C64&amp;$D64&amp;$E64&amp;$G64&amp;AB$6,'HVAC wtd'!$B$7:$B$35208,0),1020)</f>
        <v>602</v>
      </c>
      <c r="AC64">
        <f>IF($F64="Ex",MATCH($C64&amp;$D64&amp;$E64&amp;$G64&amp;AC$6,'HVAC wtd'!$B$7:$B$35208,0),1020)</f>
        <v>618</v>
      </c>
      <c r="AD64">
        <f>MATCH($C64&amp;$D64&amp;$E64&amp;$G64&amp;AD$6,'HVAC wtd'!$B$7:$B$35208,0)</f>
        <v>634</v>
      </c>
      <c r="AF64">
        <f>INDEX('HVAC wtd'!$I$7:$I$35208,W64)</f>
        <v>1.0863030049080833</v>
      </c>
      <c r="AG64">
        <f>INDEX('HVAC wtd'!$I$7:$I$35208,X64)</f>
        <v>1.0862493049458726</v>
      </c>
      <c r="AH64">
        <f>INDEX('HVAC wtd'!$I$7:$I$35208,Y64)</f>
        <v>1.0975969140141606</v>
      </c>
      <c r="AI64">
        <f>INDEX('HVAC wtd'!$I$7:$I$35208,Z64)</f>
        <v>1.0705442635052644</v>
      </c>
      <c r="AJ64">
        <f>INDEX('HVAC wtd'!$I$7:$I$35208,AA64)</f>
        <v>1.0850771804626764</v>
      </c>
      <c r="AK64">
        <f>INDEX('HVAC wtd'!$I$7:$I$35208,AB64)</f>
        <v>1.0975306127271438</v>
      </c>
      <c r="AL64">
        <f>INDEX('HVAC wtd'!$I$7:$I$35208,AC64)</f>
        <v>1.0866641933883125</v>
      </c>
      <c r="AM64">
        <f>INDEX('HVAC wtd'!$I$7:$I$35208,AD64)</f>
        <v>1.0895710579172475</v>
      </c>
      <c r="AO64">
        <f>INDEX('HVAC wtd'!$J$7:$J$35208,W64)</f>
        <v>1.4141873405489396</v>
      </c>
      <c r="AP64">
        <f>INDEX('HVAC wtd'!$J$7:$J$35208,X64)</f>
        <v>1.4276022354422158</v>
      </c>
      <c r="AQ64">
        <f>INDEX('HVAC wtd'!$J$7:$J$35208,Y64)</f>
        <v>1.479051699673726</v>
      </c>
      <c r="AR64">
        <f>INDEX('HVAC wtd'!$J$7:$J$35208,Z64)</f>
        <v>1.6171828591075281</v>
      </c>
      <c r="AS64">
        <f>INDEX('HVAC wtd'!$J$7:$J$35208,AA64)</f>
        <v>1.5480308651390196</v>
      </c>
      <c r="AT64">
        <f>INDEX('HVAC wtd'!$J$7:$J$35208,AB64)</f>
        <v>1.5253035924117475</v>
      </c>
      <c r="AU64">
        <f>INDEX('HVAC wtd'!$J$7:$J$35208,AC64)</f>
        <v>1.5000000000000002</v>
      </c>
      <c r="AV64">
        <f>INDEX('HVAC wtd'!$J$7:$J$35208,AD64)</f>
        <v>1.434394501502656</v>
      </c>
      <c r="AX64">
        <f>INDEX('HVAC wtd'!$K$7:$K$35208,W64)</f>
        <v>-1.3584318251456919E-2</v>
      </c>
      <c r="AY64">
        <f>INDEX('HVAC wtd'!$K$7:$K$35208,X64)</f>
        <v>-1.4603951321788024E-2</v>
      </c>
      <c r="AZ64">
        <f>INDEX('HVAC wtd'!$K$7:$K$35208,Y64)</f>
        <v>-1.1790608079509619E-2</v>
      </c>
      <c r="BA64">
        <f>INDEX('HVAC wtd'!$K$7:$K$35208,Z64)</f>
        <v>-1.3332051673009099E-2</v>
      </c>
      <c r="BB64">
        <f>INDEX('HVAC wtd'!$K$7:$K$35208,AA64)</f>
        <v>-1.2629095583544032E-2</v>
      </c>
      <c r="BC64">
        <f>INDEX('HVAC wtd'!$K$7:$K$35208,AB64)</f>
        <v>-1.1951129153965514E-2</v>
      </c>
      <c r="BD64">
        <f>INDEX('HVAC wtd'!$K$7:$K$35208,AC64)</f>
        <v>-1.2203395732413337E-2</v>
      </c>
      <c r="BE64">
        <f>INDEX('HVAC wtd'!$K$7:$K$35208,AD64)</f>
        <v>-1.1635795930905739E-2</v>
      </c>
    </row>
    <row r="65" spans="2:57" x14ac:dyDescent="0.25">
      <c r="B65" t="str">
        <f t="shared" si="7"/>
        <v>CFLSCEMFmExCZ10</v>
      </c>
      <c r="C65" t="s">
        <v>118</v>
      </c>
      <c r="D65" t="s">
        <v>130</v>
      </c>
      <c r="E65" t="s">
        <v>1650</v>
      </c>
      <c r="F65" t="s">
        <v>72</v>
      </c>
      <c r="G65" t="s">
        <v>109</v>
      </c>
      <c r="H65" t="s">
        <v>1662</v>
      </c>
      <c r="I65" s="28">
        <f t="shared" si="1"/>
        <v>1.0808562386481417</v>
      </c>
      <c r="J65" s="28">
        <f t="shared" si="2"/>
        <v>1.7965445122232189</v>
      </c>
      <c r="K65" s="34">
        <f t="shared" si="3"/>
        <v>-1.4998820905730665E-2</v>
      </c>
      <c r="M65" s="36">
        <f>IF($F65="Ex",VLOOKUP($D65&amp;$E65&amp;$G65&amp;M$6,'Vint Wts'!$J$4:$Q$1904,8,FALSE),0)</f>
        <v>36465</v>
      </c>
      <c r="N65" s="36">
        <f>IF($F65="Ex",VLOOKUP($D65&amp;$E65&amp;$G65&amp;N$6,'Vint Wts'!$J$4:$Q$1904,8,FALSE),0)</f>
        <v>27183</v>
      </c>
      <c r="O65" s="36">
        <f>IF($F65="Ex",VLOOKUP($D65&amp;$E65&amp;$G65&amp;O$6,'Vint Wts'!$J$4:$Q$1904,8,FALSE),0)</f>
        <v>1397</v>
      </c>
      <c r="P65" s="36">
        <f>IF($F65="Ex",VLOOKUP($D65&amp;$E65&amp;$G65&amp;P$6,'Vint Wts'!$J$4:$Q$1904,8,FALSE),0)</f>
        <v>257</v>
      </c>
      <c r="Q65" s="36">
        <f>IF($F65="Ex",VLOOKUP($D65&amp;$E65&amp;$G65&amp;Q$6,'Vint Wts'!$J$4:$Q$1904,8,FALSE),0)</f>
        <v>177.31927280941795</v>
      </c>
      <c r="R65" s="36">
        <f>IF($F65="Ex",VLOOKUP($D65&amp;$E65&amp;$G65&amp;R$6,'Vint Wts'!$J$4:$Q$1904,8,FALSE),0)</f>
        <v>153.46611766276305</v>
      </c>
      <c r="S65" s="36">
        <f>IF($F65="Ex",VLOOKUP($D65&amp;$E65&amp;$G65&amp;S$6,'Vint Wts'!$J$4:$Q$1904,8,FALSE),0)</f>
        <v>197.27606955646712</v>
      </c>
      <c r="T65" s="36">
        <f>VLOOKUP($D65&amp;$E65&amp;$G65&amp;T$6,'Vint Wts'!$J$4:$Q$1904,8,FALSE)</f>
        <v>69.329582034839845</v>
      </c>
      <c r="U65" s="36">
        <f t="shared" si="4"/>
        <v>65899.391042063478</v>
      </c>
      <c r="W65">
        <f>IF($F65="Ex",MATCH($C65&amp;$D65&amp;$E65&amp;$G65&amp;W$6,'HVAC wtd'!$B$7:$B$35208,0),1020)</f>
        <v>523</v>
      </c>
      <c r="X65">
        <f>IF($F65="Ex",MATCH($C65&amp;$D65&amp;$E65&amp;$G65&amp;X$6,'HVAC wtd'!$B$7:$B$35208,0),1020)</f>
        <v>539</v>
      </c>
      <c r="Y65">
        <f>IF($F65="Ex",MATCH($C65&amp;$D65&amp;$E65&amp;$G65&amp;Y$6,'HVAC wtd'!$B$7:$B$35208,0),1020)</f>
        <v>555</v>
      </c>
      <c r="Z65">
        <f>IF($F65="Ex",MATCH($C65&amp;$D65&amp;$E65&amp;$G65&amp;Z$6,'HVAC wtd'!$B$7:$B$35208,0),1020)</f>
        <v>571</v>
      </c>
      <c r="AA65">
        <f>IF($F65="Ex",MATCH($C65&amp;$D65&amp;$E65&amp;$G65&amp;AA$6,'HVAC wtd'!$B$7:$B$35208,0),1020)</f>
        <v>587</v>
      </c>
      <c r="AB65">
        <f>IF($F65="Ex",MATCH($C65&amp;$D65&amp;$E65&amp;$G65&amp;AB$6,'HVAC wtd'!$B$7:$B$35208,0),1020)</f>
        <v>603</v>
      </c>
      <c r="AC65">
        <f>IF($F65="Ex",MATCH($C65&amp;$D65&amp;$E65&amp;$G65&amp;AC$6,'HVAC wtd'!$B$7:$B$35208,0),1020)</f>
        <v>619</v>
      </c>
      <c r="AD65">
        <f>MATCH($C65&amp;$D65&amp;$E65&amp;$G65&amp;AD$6,'HVAC wtd'!$B$7:$B$35208,0)</f>
        <v>635</v>
      </c>
      <c r="AF65">
        <f>INDEX('HVAC wtd'!$I$7:$I$35208,W65)</f>
        <v>1.0784400590121073</v>
      </c>
      <c r="AG65">
        <f>INDEX('HVAC wtd'!$I$7:$I$35208,X65)</f>
        <v>1.0856825504517065</v>
      </c>
      <c r="AH65">
        <f>INDEX('HVAC wtd'!$I$7:$I$35208,Y65)</f>
        <v>1.0456085174909531</v>
      </c>
      <c r="AI65">
        <f>INDEX('HVAC wtd'!$I$7:$I$35208,Z65)</f>
        <v>1.0733825169922608</v>
      </c>
      <c r="AJ65">
        <f>INDEX('HVAC wtd'!$I$7:$I$35208,AA65)</f>
        <v>1.09330389659491</v>
      </c>
      <c r="AK65">
        <f>INDEX('HVAC wtd'!$I$7:$I$35208,AB65)</f>
        <v>1.0997573288593778</v>
      </c>
      <c r="AL65">
        <f>INDEX('HVAC wtd'!$I$7:$I$35208,AC65)</f>
        <v>1.0913443417850137</v>
      </c>
      <c r="AM65">
        <f>INDEX('HVAC wtd'!$I$7:$I$35208,AD65)</f>
        <v>1.0937977740494813</v>
      </c>
      <c r="AO65">
        <f>INDEX('HVAC wtd'!$J$7:$J$35208,W65)</f>
        <v>1.8569651477998543</v>
      </c>
      <c r="AP65">
        <f>INDEX('HVAC wtd'!$J$7:$J$35208,X65)</f>
        <v>1.7149161166113287</v>
      </c>
      <c r="AQ65">
        <f>INDEX('HVAC wtd'!$J$7:$J$35208,Y65)</f>
        <v>1.9035608372930166</v>
      </c>
      <c r="AR65">
        <f>INDEX('HVAC wtd'!$J$7:$J$35208,Z65)</f>
        <v>1.8856467585516608</v>
      </c>
      <c r="AS65">
        <f>INDEX('HVAC wtd'!$J$7:$J$35208,AA65)</f>
        <v>1.6213653226897868</v>
      </c>
      <c r="AT65">
        <f>INDEX('HVAC wtd'!$J$7:$J$35208,AB65)</f>
        <v>1.5304562317806962</v>
      </c>
      <c r="AU65">
        <f>INDEX('HVAC wtd'!$J$7:$J$35208,AC65)</f>
        <v>1.4901543256950995</v>
      </c>
      <c r="AV65">
        <f>INDEX('HVAC wtd'!$J$7:$J$35208,AD65)</f>
        <v>1.4446997802405539</v>
      </c>
      <c r="AX65">
        <f>INDEX('HVAC wtd'!$K$7:$K$35208,W65)</f>
        <v>-1.4946297325181764E-2</v>
      </c>
      <c r="AY65">
        <f>INDEX('HVAC wtd'!$K$7:$K$35208,X65)</f>
        <v>-1.5123580357087513E-2</v>
      </c>
      <c r="AZ65">
        <f>INDEX('HVAC wtd'!$K$7:$K$35208,Y65)</f>
        <v>-1.6270696862032821E-2</v>
      </c>
      <c r="BA65">
        <f>INDEX('HVAC wtd'!$K$7:$K$35208,Z65)</f>
        <v>-1.1319965259994336E-2</v>
      </c>
      <c r="BB65">
        <f>INDEX('HVAC wtd'!$K$7:$K$35208,AA65)</f>
        <v>-1.1761929220129648E-2</v>
      </c>
      <c r="BC65">
        <f>INDEX('HVAC wtd'!$K$7:$K$35208,AB65)</f>
        <v>-1.1131262774010095E-2</v>
      </c>
      <c r="BD65">
        <f>INDEX('HVAC wtd'!$K$7:$K$35208,AC65)</f>
        <v>-1.0878996195562277E-2</v>
      </c>
      <c r="BE65">
        <f>INDEX('HVAC wtd'!$K$7:$K$35208,AD65)</f>
        <v>-1.0279863071748701E-2</v>
      </c>
    </row>
    <row r="66" spans="2:57" x14ac:dyDescent="0.25">
      <c r="B66" t="str">
        <f t="shared" si="7"/>
        <v>CFLSCEMFmExCZ13</v>
      </c>
      <c r="C66" t="s">
        <v>118</v>
      </c>
      <c r="D66" t="s">
        <v>130</v>
      </c>
      <c r="E66" t="s">
        <v>1650</v>
      </c>
      <c r="F66" t="s">
        <v>72</v>
      </c>
      <c r="G66" t="s">
        <v>112</v>
      </c>
      <c r="H66" t="s">
        <v>1662</v>
      </c>
      <c r="I66" s="28">
        <f t="shared" si="1"/>
        <v>1.0952403277572382</v>
      </c>
      <c r="J66" s="28">
        <f t="shared" si="2"/>
        <v>1.7498826126219083</v>
      </c>
      <c r="K66" s="34">
        <f t="shared" si="3"/>
        <v>-1.6688249583056442E-2</v>
      </c>
      <c r="M66" s="36">
        <f>IF($F66="Ex",VLOOKUP($D66&amp;$E66&amp;$G66&amp;M$6,'Vint Wts'!$J$4:$Q$1904,8,FALSE),0)</f>
        <v>2932</v>
      </c>
      <c r="N66" s="36">
        <f>IF($F66="Ex",VLOOKUP($D66&amp;$E66&amp;$G66&amp;N$6,'Vint Wts'!$J$4:$Q$1904,8,FALSE),0)</f>
        <v>1470</v>
      </c>
      <c r="O66" s="36">
        <f>IF($F66="Ex",VLOOKUP($D66&amp;$E66&amp;$G66&amp;O$6,'Vint Wts'!$J$4:$Q$1904,8,FALSE),0)</f>
        <v>554</v>
      </c>
      <c r="P66" s="36">
        <f>IF($F66="Ex",VLOOKUP($D66&amp;$E66&amp;$G66&amp;P$6,'Vint Wts'!$J$4:$Q$1904,8,FALSE),0)</f>
        <v>128</v>
      </c>
      <c r="Q66" s="36">
        <f>IF($F66="Ex",VLOOKUP($D66&amp;$E66&amp;$G66&amp;Q$6,'Vint Wts'!$J$4:$Q$1904,8,FALSE),0)</f>
        <v>88.314657274729569</v>
      </c>
      <c r="R66" s="36">
        <f>IF($F66="Ex",VLOOKUP($D66&amp;$E66&amp;$G66&amp;R$6,'Vint Wts'!$J$4:$Q$1904,8,FALSE),0)</f>
        <v>76.434486618029851</v>
      </c>
      <c r="S66" s="36">
        <f>IF($F66="Ex",VLOOKUP($D66&amp;$E66&amp;$G66&amp;S$6,'Vint Wts'!$J$4:$Q$1904,8,FALSE),0)</f>
        <v>98.254229195438882</v>
      </c>
      <c r="T66" s="36">
        <f>VLOOKUP($D66&amp;$E66&amp;$G66&amp;T$6,'Vint Wts'!$J$4:$Q$1904,8,FALSE)</f>
        <v>34.529908562099223</v>
      </c>
      <c r="U66" s="36">
        <f t="shared" si="4"/>
        <v>5381.5332816502969</v>
      </c>
      <c r="W66">
        <f>IF($F66="Ex",MATCH($C66&amp;$D66&amp;$E66&amp;$G66&amp;W$6,'HVAC wtd'!$B$7:$B$35208,0),1020)</f>
        <v>526</v>
      </c>
      <c r="X66">
        <f>IF($F66="Ex",MATCH($C66&amp;$D66&amp;$E66&amp;$G66&amp;X$6,'HVAC wtd'!$B$7:$B$35208,0),1020)</f>
        <v>542</v>
      </c>
      <c r="Y66">
        <f>IF($F66="Ex",MATCH($C66&amp;$D66&amp;$E66&amp;$G66&amp;Y$6,'HVAC wtd'!$B$7:$B$35208,0),1020)</f>
        <v>558</v>
      </c>
      <c r="Z66">
        <f>IF($F66="Ex",MATCH($C66&amp;$D66&amp;$E66&amp;$G66&amp;Z$6,'HVAC wtd'!$B$7:$B$35208,0),1020)</f>
        <v>574</v>
      </c>
      <c r="AA66">
        <f>IF($F66="Ex",MATCH($C66&amp;$D66&amp;$E66&amp;$G66&amp;AA$6,'HVAC wtd'!$B$7:$B$35208,0),1020)</f>
        <v>590</v>
      </c>
      <c r="AB66">
        <f>IF($F66="Ex",MATCH($C66&amp;$D66&amp;$E66&amp;$G66&amp;AB$6,'HVAC wtd'!$B$7:$B$35208,0),1020)</f>
        <v>606</v>
      </c>
      <c r="AC66">
        <f>IF($F66="Ex",MATCH($C66&amp;$D66&amp;$E66&amp;$G66&amp;AC$6,'HVAC wtd'!$B$7:$B$35208,0),1020)</f>
        <v>622</v>
      </c>
      <c r="AD66">
        <f>MATCH($C66&amp;$D66&amp;$E66&amp;$G66&amp;AD$6,'HVAC wtd'!$B$7:$B$35208,0)</f>
        <v>638</v>
      </c>
      <c r="AF66">
        <f>INDEX('HVAC wtd'!$I$7:$I$35208,W66)</f>
        <v>1.096376544662286</v>
      </c>
      <c r="AG66">
        <f>INDEX('HVAC wtd'!$I$7:$I$35208,X66)</f>
        <v>1.0919143183189586</v>
      </c>
      <c r="AH66">
        <f>INDEX('HVAC wtd'!$I$7:$I$35208,Y66)</f>
        <v>1.0958125958632239</v>
      </c>
      <c r="AI66">
        <f>INDEX('HVAC wtd'!$I$7:$I$35208,Z66)</f>
        <v>1.1051749426529105</v>
      </c>
      <c r="AJ66">
        <f>INDEX('HVAC wtd'!$I$7:$I$35208,AA66)</f>
        <v>1.0961298707436378</v>
      </c>
      <c r="AK66">
        <f>INDEX('HVAC wtd'!$I$7:$I$35208,AB66)</f>
        <v>1.1008100191403389</v>
      </c>
      <c r="AL66">
        <f>INDEX('HVAC wtd'!$I$7:$I$35208,AC66)</f>
        <v>1.0901703159337413</v>
      </c>
      <c r="AM66">
        <f>INDEX('HVAC wtd'!$I$7:$I$35208,AD66)</f>
        <v>1.0941703159337413</v>
      </c>
      <c r="AO66">
        <f>INDEX('HVAC wtd'!$J$7:$J$35208,W66)</f>
        <v>1.7510836314825322</v>
      </c>
      <c r="AP66">
        <f>INDEX('HVAC wtd'!$J$7:$J$35208,X66)</f>
        <v>1.7937406411867411</v>
      </c>
      <c r="AQ66">
        <f>INDEX('HVAC wtd'!$J$7:$J$35208,Y66)</f>
        <v>1.8133436615211613</v>
      </c>
      <c r="AR66">
        <f>INDEX('HVAC wtd'!$J$7:$J$35208,Z66)</f>
        <v>1.6350265386663509</v>
      </c>
      <c r="AS66">
        <f>INDEX('HVAC wtd'!$J$7:$J$35208,AA66)</f>
        <v>1.4822752162869819</v>
      </c>
      <c r="AT66">
        <f>INDEX('HVAC wtd'!$J$7:$J$35208,AB66)</f>
        <v>1.4661794650272406</v>
      </c>
      <c r="AU66">
        <f>INDEX('HVAC wtd'!$J$7:$J$35208,AC66)</f>
        <v>1.4201638081032621</v>
      </c>
      <c r="AV66">
        <f>INDEX('HVAC wtd'!$J$7:$J$35208,AD66)</f>
        <v>1.4390243902439024</v>
      </c>
      <c r="AX66">
        <f>INDEX('HVAC wtd'!$K$7:$K$35208,W66)</f>
        <v>-1.6585139828895139E-2</v>
      </c>
      <c r="AY66">
        <f>INDEX('HVAC wtd'!$K$7:$K$35208,X66)</f>
        <v>-1.7861545530262687E-2</v>
      </c>
      <c r="AZ66">
        <f>INDEX('HVAC wtd'!$K$7:$K$35208,Y66)</f>
        <v>-1.5711250489804828E-2</v>
      </c>
      <c r="BA66">
        <f>INDEX('HVAC wtd'!$K$7:$K$35208,Z66)</f>
        <v>-1.4422906117998279E-2</v>
      </c>
      <c r="BB66">
        <f>INDEX('HVAC wtd'!$K$7:$K$35208,AA66)</f>
        <v>-1.5120228045716264E-2</v>
      </c>
      <c r="BC66">
        <f>INDEX('HVAC wtd'!$K$7:$K$35208,AB66)</f>
        <v>-1.4710294855738555E-2</v>
      </c>
      <c r="BD66">
        <f>INDEX('HVAC wtd'!$K$7:$K$35208,AC66)</f>
        <v>-1.4552628244208669E-2</v>
      </c>
      <c r="BE66">
        <f>INDEX('HVAC wtd'!$K$7:$K$35208,AD66)</f>
        <v>-1.4032328426160036E-2</v>
      </c>
    </row>
    <row r="67" spans="2:57" x14ac:dyDescent="0.25">
      <c r="B67" t="str">
        <f t="shared" si="7"/>
        <v>CFLSCEMFmExCZ14</v>
      </c>
      <c r="C67" t="s">
        <v>118</v>
      </c>
      <c r="D67" t="s">
        <v>130</v>
      </c>
      <c r="E67" t="s">
        <v>1650</v>
      </c>
      <c r="F67" t="s">
        <v>72</v>
      </c>
      <c r="G67" t="s">
        <v>113</v>
      </c>
      <c r="H67" t="s">
        <v>1662</v>
      </c>
      <c r="I67" s="28">
        <f t="shared" si="1"/>
        <v>1.1145898052690144</v>
      </c>
      <c r="J67" s="28">
        <f t="shared" si="2"/>
        <v>1.5817849614426771</v>
      </c>
      <c r="K67" s="34">
        <f t="shared" si="3"/>
        <v>-1.6230684808858902E-2</v>
      </c>
      <c r="M67" s="36">
        <f>IF($F67="Ex",VLOOKUP($D67&amp;$E67&amp;$G67&amp;M$6,'Vint Wts'!$J$4:$Q$1904,8,FALSE),0)</f>
        <v>7855</v>
      </c>
      <c r="N67" s="36">
        <f>IF($F67="Ex",VLOOKUP($D67&amp;$E67&amp;$G67&amp;N$6,'Vint Wts'!$J$4:$Q$1904,8,FALSE),0)</f>
        <v>10645</v>
      </c>
      <c r="O67" s="36">
        <f>IF($F67="Ex",VLOOKUP($D67&amp;$E67&amp;$G67&amp;O$6,'Vint Wts'!$J$4:$Q$1904,8,FALSE),0)</f>
        <v>998</v>
      </c>
      <c r="P67" s="36">
        <f>IF($F67="Ex",VLOOKUP($D67&amp;$E67&amp;$G67&amp;P$6,'Vint Wts'!$J$4:$Q$1904,8,FALSE),0)</f>
        <v>1</v>
      </c>
      <c r="Q67" s="36">
        <f>IF($F67="Ex",VLOOKUP($D67&amp;$E67&amp;$G67&amp;Q$6,'Vint Wts'!$J$4:$Q$1904,8,FALSE),0)</f>
        <v>1</v>
      </c>
      <c r="R67" s="36">
        <f>IF($F67="Ex",VLOOKUP($D67&amp;$E67&amp;$G67&amp;R$6,'Vint Wts'!$J$4:$Q$1904,8,FALSE),0)</f>
        <v>1</v>
      </c>
      <c r="S67" s="36">
        <f>IF($F67="Ex",VLOOKUP($D67&amp;$E67&amp;$G67&amp;S$6,'Vint Wts'!$J$4:$Q$1904,8,FALSE),0)</f>
        <v>1</v>
      </c>
      <c r="T67" s="36">
        <f>VLOOKUP($D67&amp;$E67&amp;$G67&amp;T$6,'Vint Wts'!$J$4:$Q$1904,8,FALSE)</f>
        <v>1</v>
      </c>
      <c r="U67" s="36">
        <f t="shared" si="4"/>
        <v>19503</v>
      </c>
      <c r="W67">
        <f>IF($F67="Ex",MATCH($C67&amp;$D67&amp;$E67&amp;$G67&amp;W$6,'HVAC wtd'!$B$7:$B$35208,0),1020)</f>
        <v>527</v>
      </c>
      <c r="X67">
        <f>IF($F67="Ex",MATCH($C67&amp;$D67&amp;$E67&amp;$G67&amp;X$6,'HVAC wtd'!$B$7:$B$35208,0),1020)</f>
        <v>543</v>
      </c>
      <c r="Y67">
        <f>IF($F67="Ex",MATCH($C67&amp;$D67&amp;$E67&amp;$G67&amp;Y$6,'HVAC wtd'!$B$7:$B$35208,0),1020)</f>
        <v>559</v>
      </c>
      <c r="Z67">
        <f>IF($F67="Ex",MATCH($C67&amp;$D67&amp;$E67&amp;$G67&amp;Z$6,'HVAC wtd'!$B$7:$B$35208,0),1020)</f>
        <v>575</v>
      </c>
      <c r="AA67">
        <f>IF($F67="Ex",MATCH($C67&amp;$D67&amp;$E67&amp;$G67&amp;AA$6,'HVAC wtd'!$B$7:$B$35208,0),1020)</f>
        <v>591</v>
      </c>
      <c r="AB67">
        <f>IF($F67="Ex",MATCH($C67&amp;$D67&amp;$E67&amp;$G67&amp;AB$6,'HVAC wtd'!$B$7:$B$35208,0),1020)</f>
        <v>607</v>
      </c>
      <c r="AC67">
        <f>IF($F67="Ex",MATCH($C67&amp;$D67&amp;$E67&amp;$G67&amp;AC$6,'HVAC wtd'!$B$7:$B$35208,0),1020)</f>
        <v>623</v>
      </c>
      <c r="AD67">
        <f>MATCH($C67&amp;$D67&amp;$E67&amp;$G67&amp;AD$6,'HVAC wtd'!$B$7:$B$35208,0)</f>
        <v>639</v>
      </c>
      <c r="AF67">
        <f>INDEX('HVAC wtd'!$I$7:$I$35208,W67)</f>
        <v>1.1098222642311961</v>
      </c>
      <c r="AG67">
        <f>INDEX('HVAC wtd'!$I$7:$I$35208,X67)</f>
        <v>1.1162756964956637</v>
      </c>
      <c r="AH67">
        <f>INDEX('HVAC wtd'!$I$7:$I$35208,Y67)</f>
        <v>1.13423525130556</v>
      </c>
      <c r="AI67">
        <f>INDEX('HVAC wtd'!$I$7:$I$35208,Z67)</f>
        <v>1.1158222642311961</v>
      </c>
      <c r="AJ67">
        <f>INDEX('HVAC wtd'!$I$7:$I$35208,AA67)</f>
        <v>1.0874057858997448</v>
      </c>
      <c r="AK67">
        <f>INDEX('HVAC wtd'!$I$7:$I$35208,AB67)</f>
        <v>1.0962058199929359</v>
      </c>
      <c r="AL67">
        <f>INDEX('HVAC wtd'!$I$7:$I$35208,AC67)</f>
        <v>1.0878736663231339</v>
      </c>
      <c r="AM67">
        <f>INDEX('HVAC wtd'!$I$7:$I$35208,AD67)</f>
        <v>1.0822090898117538</v>
      </c>
      <c r="AO67">
        <f>INDEX('HVAC wtd'!$J$7:$J$35208,W67)</f>
        <v>1.4896854840615323</v>
      </c>
      <c r="AP67">
        <f>INDEX('HVAC wtd'!$J$7:$J$35208,X67)</f>
        <v>1.6639676650924553</v>
      </c>
      <c r="AQ67">
        <f>INDEX('HVAC wtd'!$J$7:$J$35208,Y67)</f>
        <v>1.4312704301456396</v>
      </c>
      <c r="AR67">
        <f>INDEX('HVAC wtd'!$J$7:$J$35208,Z67)</f>
        <v>1.4128589094845383</v>
      </c>
      <c r="AS67">
        <f>INDEX('HVAC wtd'!$J$7:$J$35208,AA67)</f>
        <v>1.3159630070103636</v>
      </c>
      <c r="AT67">
        <f>INDEX('HVAC wtd'!$J$7:$J$35208,AB67)</f>
        <v>1.3506113925439827</v>
      </c>
      <c r="AU67">
        <f>INDEX('HVAC wtd'!$J$7:$J$35208,AC67)</f>
        <v>1.3754305834116911</v>
      </c>
      <c r="AV67">
        <f>INDEX('HVAC wtd'!$J$7:$J$35208,AD67)</f>
        <v>1.2740776262137323</v>
      </c>
      <c r="AX67">
        <f>INDEX('HVAC wtd'!$K$7:$K$35208,W67)</f>
        <v>-1.7343327268287686E-2</v>
      </c>
      <c r="AY67">
        <f>INDEX('HVAC wtd'!$K$7:$K$35208,X67)</f>
        <v>-1.5482861252235008E-2</v>
      </c>
      <c r="AZ67">
        <f>INDEX('HVAC wtd'!$K$7:$K$35208,Y67)</f>
        <v>-1.5451327929929032E-2</v>
      </c>
      <c r="BA67">
        <f>INDEX('HVAC wtd'!$K$7:$K$35208,Z67)</f>
        <v>-1.608199437604858E-2</v>
      </c>
      <c r="BB67">
        <f>INDEX('HVAC wtd'!$K$7:$K$35208,AA67)</f>
        <v>-1.6102089922294685E-2</v>
      </c>
      <c r="BC67">
        <f>INDEX('HVAC wtd'!$K$7:$K$35208,AB67)</f>
        <v>-1.549623313313887E-2</v>
      </c>
      <c r="BD67">
        <f>INDEX('HVAC wtd'!$K$7:$K$35208,AC67)</f>
        <v>-1.5944423310764799E-2</v>
      </c>
      <c r="BE67">
        <f>INDEX('HVAC wtd'!$K$7:$K$35208,AD67)</f>
        <v>-1.6102089922294685E-2</v>
      </c>
    </row>
    <row r="68" spans="2:57" x14ac:dyDescent="0.25">
      <c r="B68" t="str">
        <f t="shared" si="7"/>
        <v>CFLSCEMFmExCZ15</v>
      </c>
      <c r="C68" t="s">
        <v>118</v>
      </c>
      <c r="D68" t="s">
        <v>130</v>
      </c>
      <c r="E68" t="s">
        <v>1650</v>
      </c>
      <c r="F68" t="s">
        <v>72</v>
      </c>
      <c r="G68" t="s">
        <v>114</v>
      </c>
      <c r="H68" t="s">
        <v>1662</v>
      </c>
      <c r="I68" s="28">
        <f t="shared" si="1"/>
        <v>1.2111199539041455</v>
      </c>
      <c r="J68" s="28">
        <f t="shared" si="2"/>
        <v>1.5971609276545162</v>
      </c>
      <c r="K68" s="34">
        <f t="shared" si="3"/>
        <v>-7.3243668345263253E-3</v>
      </c>
      <c r="M68" s="36">
        <f>IF($F68="Ex",VLOOKUP($D68&amp;$E68&amp;$G68&amp;M$6,'Vint Wts'!$J$4:$Q$1904,8,FALSE),0)</f>
        <v>22114</v>
      </c>
      <c r="N68" s="36">
        <f>IF($F68="Ex",VLOOKUP($D68&amp;$E68&amp;$G68&amp;N$6,'Vint Wts'!$J$4:$Q$1904,8,FALSE),0)</f>
        <v>19815</v>
      </c>
      <c r="O68" s="36">
        <f>IF($F68="Ex",VLOOKUP($D68&amp;$E68&amp;$G68&amp;O$6,'Vint Wts'!$J$4:$Q$1904,8,FALSE),0)</f>
        <v>3402</v>
      </c>
      <c r="P68" s="36">
        <f>IF($F68="Ex",VLOOKUP($D68&amp;$E68&amp;$G68&amp;P$6,'Vint Wts'!$J$4:$Q$1904,8,FALSE),0)</f>
        <v>1</v>
      </c>
      <c r="Q68" s="36">
        <f>IF($F68="Ex",VLOOKUP($D68&amp;$E68&amp;$G68&amp;Q$6,'Vint Wts'!$J$4:$Q$1904,8,FALSE),0)</f>
        <v>1</v>
      </c>
      <c r="R68" s="36">
        <f>IF($F68="Ex",VLOOKUP($D68&amp;$E68&amp;$G68&amp;R$6,'Vint Wts'!$J$4:$Q$1904,8,FALSE),0)</f>
        <v>1</v>
      </c>
      <c r="S68" s="36">
        <f>IF($F68="Ex",VLOOKUP($D68&amp;$E68&amp;$G68&amp;S$6,'Vint Wts'!$J$4:$Q$1904,8,FALSE),0)</f>
        <v>1</v>
      </c>
      <c r="T68" s="36">
        <f>VLOOKUP($D68&amp;$E68&amp;$G68&amp;T$6,'Vint Wts'!$J$4:$Q$1904,8,FALSE)</f>
        <v>1</v>
      </c>
      <c r="U68" s="36">
        <f t="shared" si="4"/>
        <v>45336</v>
      </c>
      <c r="W68">
        <f>IF($F68="Ex",MATCH($C68&amp;$D68&amp;$E68&amp;$G68&amp;W$6,'HVAC wtd'!$B$7:$B$35208,0),1020)</f>
        <v>528</v>
      </c>
      <c r="X68">
        <f>IF($F68="Ex",MATCH($C68&amp;$D68&amp;$E68&amp;$G68&amp;X$6,'HVAC wtd'!$B$7:$B$35208,0),1020)</f>
        <v>544</v>
      </c>
      <c r="Y68">
        <f>IF($F68="Ex",MATCH($C68&amp;$D68&amp;$E68&amp;$G68&amp;Y$6,'HVAC wtd'!$B$7:$B$35208,0),1020)</f>
        <v>560</v>
      </c>
      <c r="Z68">
        <f>IF($F68="Ex",MATCH($C68&amp;$D68&amp;$E68&amp;$G68&amp;Z$6,'HVAC wtd'!$B$7:$B$35208,0),1020)</f>
        <v>576</v>
      </c>
      <c r="AA68">
        <f>IF($F68="Ex",MATCH($C68&amp;$D68&amp;$E68&amp;$G68&amp;AA$6,'HVAC wtd'!$B$7:$B$35208,0),1020)</f>
        <v>592</v>
      </c>
      <c r="AB68">
        <f>IF($F68="Ex",MATCH($C68&amp;$D68&amp;$E68&amp;$G68&amp;AB$6,'HVAC wtd'!$B$7:$B$35208,0),1020)</f>
        <v>608</v>
      </c>
      <c r="AC68">
        <f>IF($F68="Ex",MATCH($C68&amp;$D68&amp;$E68&amp;$G68&amp;AC$6,'HVAC wtd'!$B$7:$B$35208,0),1020)</f>
        <v>624</v>
      </c>
      <c r="AD68">
        <f>MATCH($C68&amp;$D68&amp;$E68&amp;$G68&amp;AD$6,'HVAC wtd'!$B$7:$B$35208,0)</f>
        <v>640</v>
      </c>
      <c r="AF68">
        <f>INDEX('HVAC wtd'!$I$7:$I$35208,W68)</f>
        <v>1.2196140010410448</v>
      </c>
      <c r="AG68">
        <f>INDEX('HVAC wtd'!$I$7:$I$35208,X68)</f>
        <v>1.2046407284934921</v>
      </c>
      <c r="AH68">
        <f>INDEX('HVAC wtd'!$I$7:$I$35208,Y68)</f>
        <v>1.1937256102329186</v>
      </c>
      <c r="AI68">
        <f>INDEX('HVAC wtd'!$I$7:$I$35208,Z68)</f>
        <v>1.1884640779824596</v>
      </c>
      <c r="AJ68">
        <f>INDEX('HVAC wtd'!$I$7:$I$35208,AA68)</f>
        <v>1.1520744593413725</v>
      </c>
      <c r="AK68">
        <f>INDEX('HVAC wtd'!$I$7:$I$35208,AB68)</f>
        <v>1.15892970858038</v>
      </c>
      <c r="AL68">
        <f>INDEX('HVAC wtd'!$I$7:$I$35208,AC68)</f>
        <v>1.1406143557723287</v>
      </c>
      <c r="AM68">
        <f>INDEX('HVAC wtd'!$I$7:$I$35208,AD68)</f>
        <v>1.13956746406469</v>
      </c>
      <c r="AO68">
        <f>INDEX('HVAC wtd'!$J$7:$J$35208,W68)</f>
        <v>1.5757994965997748</v>
      </c>
      <c r="AP68">
        <f>INDEX('HVAC wtd'!$J$7:$J$35208,X68)</f>
        <v>1.6202051820842545</v>
      </c>
      <c r="AQ68">
        <f>INDEX('HVAC wtd'!$J$7:$J$35208,Y68)</f>
        <v>1.6020353891372239</v>
      </c>
      <c r="AR68">
        <f>INDEX('HVAC wtd'!$J$7:$J$35208,Z68)</f>
        <v>1.5838037859257639</v>
      </c>
      <c r="AS68">
        <f>INDEX('HVAC wtd'!$J$7:$J$35208,AA68)</f>
        <v>1.4128847726908345</v>
      </c>
      <c r="AT68">
        <f>INDEX('HVAC wtd'!$J$7:$J$35208,AB68)</f>
        <v>1.4101857711166228</v>
      </c>
      <c r="AU68">
        <f>INDEX('HVAC wtd'!$J$7:$J$35208,AC68)</f>
        <v>1.3828395805666276</v>
      </c>
      <c r="AV68">
        <f>INDEX('HVAC wtd'!$J$7:$J$35208,AD68)</f>
        <v>1.3779575830939779</v>
      </c>
      <c r="AX68">
        <f>INDEX('HVAC wtd'!$K$7:$K$35208,W68)</f>
        <v>-6.9429275669530147E-3</v>
      </c>
      <c r="AY68">
        <f>INDEX('HVAC wtd'!$K$7:$K$35208,X68)</f>
        <v>-7.7615301850547033E-3</v>
      </c>
      <c r="AZ68">
        <f>INDEX('HVAC wtd'!$K$7:$K$35208,Y68)</f>
        <v>-7.2580802526051149E-3</v>
      </c>
      <c r="BA68">
        <f>INDEX('HVAC wtd'!$K$7:$K$35208,Z68)</f>
        <v>-7.2105997317384735E-3</v>
      </c>
      <c r="BB68">
        <f>INDEX('HVAC wtd'!$K$7:$K$35208,AA68)</f>
        <v>-7.1043502904996024E-3</v>
      </c>
      <c r="BC68">
        <f>INDEX('HVAC wtd'!$K$7:$K$35208,AB68)</f>
        <v>-6.8836170343577587E-3</v>
      </c>
      <c r="BD68">
        <f>INDEX('HVAC wtd'!$K$7:$K$35208,AC68)</f>
        <v>-6.8826122570454541E-3</v>
      </c>
      <c r="BE68">
        <f>INDEX('HVAC wtd'!$K$7:$K$35208,AD68)</f>
        <v>-6.80377895128051E-3</v>
      </c>
    </row>
    <row r="69" spans="2:57" x14ac:dyDescent="0.25">
      <c r="B69" t="str">
        <f t="shared" si="7"/>
        <v>CFLSCEMFmExCZ16</v>
      </c>
      <c r="C69" t="s">
        <v>118</v>
      </c>
      <c r="D69" t="s">
        <v>130</v>
      </c>
      <c r="E69" t="s">
        <v>1650</v>
      </c>
      <c r="F69" t="s">
        <v>72</v>
      </c>
      <c r="G69" t="s">
        <v>115</v>
      </c>
      <c r="H69" t="s">
        <v>1662</v>
      </c>
      <c r="I69" s="28">
        <f t="shared" si="1"/>
        <v>1.0183613741970403</v>
      </c>
      <c r="J69" s="28">
        <f t="shared" si="2"/>
        <v>1.4508263989832684</v>
      </c>
      <c r="K69" s="34">
        <f t="shared" si="3"/>
        <v>-2.0478545532596894E-2</v>
      </c>
      <c r="M69" s="36">
        <f>IF($F69="Ex",VLOOKUP($D69&amp;$E69&amp;$G69&amp;M$6,'Vint Wts'!$J$4:$Q$1904,8,FALSE),0)</f>
        <v>6728</v>
      </c>
      <c r="N69" s="36">
        <f>IF($F69="Ex",VLOOKUP($D69&amp;$E69&amp;$G69&amp;N$6,'Vint Wts'!$J$4:$Q$1904,8,FALSE),0)</f>
        <v>7133</v>
      </c>
      <c r="O69" s="36">
        <f>IF($F69="Ex",VLOOKUP($D69&amp;$E69&amp;$G69&amp;O$6,'Vint Wts'!$J$4:$Q$1904,8,FALSE),0)</f>
        <v>624</v>
      </c>
      <c r="P69" s="36">
        <f>IF($F69="Ex",VLOOKUP($D69&amp;$E69&amp;$G69&amp;P$6,'Vint Wts'!$J$4:$Q$1904,8,FALSE),0)</f>
        <v>1</v>
      </c>
      <c r="Q69" s="36">
        <f>IF($F69="Ex",VLOOKUP($D69&amp;$E69&amp;$G69&amp;Q$6,'Vint Wts'!$J$4:$Q$1904,8,FALSE),0)</f>
        <v>1</v>
      </c>
      <c r="R69" s="36">
        <f>IF($F69="Ex",VLOOKUP($D69&amp;$E69&amp;$G69&amp;R$6,'Vint Wts'!$J$4:$Q$1904,8,FALSE),0)</f>
        <v>1</v>
      </c>
      <c r="S69" s="36">
        <f>IF($F69="Ex",VLOOKUP($D69&amp;$E69&amp;$G69&amp;S$6,'Vint Wts'!$J$4:$Q$1904,8,FALSE),0)</f>
        <v>1</v>
      </c>
      <c r="T69" s="36">
        <f>VLOOKUP($D69&amp;$E69&amp;$G69&amp;T$6,'Vint Wts'!$J$4:$Q$1904,8,FALSE)</f>
        <v>1</v>
      </c>
      <c r="U69" s="36">
        <f t="shared" si="4"/>
        <v>14490</v>
      </c>
      <c r="W69">
        <f>IF($F69="Ex",MATCH($C69&amp;$D69&amp;$E69&amp;$G69&amp;W$6,'HVAC wtd'!$B$7:$B$35208,0),1020)</f>
        <v>529</v>
      </c>
      <c r="X69">
        <f>IF($F69="Ex",MATCH($C69&amp;$D69&amp;$E69&amp;$G69&amp;X$6,'HVAC wtd'!$B$7:$B$35208,0),1020)</f>
        <v>545</v>
      </c>
      <c r="Y69">
        <f>IF($F69="Ex",MATCH($C69&amp;$D69&amp;$E69&amp;$G69&amp;Y$6,'HVAC wtd'!$B$7:$B$35208,0),1020)</f>
        <v>561</v>
      </c>
      <c r="Z69">
        <f>IF($F69="Ex",MATCH($C69&amp;$D69&amp;$E69&amp;$G69&amp;Z$6,'HVAC wtd'!$B$7:$B$35208,0),1020)</f>
        <v>577</v>
      </c>
      <c r="AA69">
        <f>IF($F69="Ex",MATCH($C69&amp;$D69&amp;$E69&amp;$G69&amp;AA$6,'HVAC wtd'!$B$7:$B$35208,0),1020)</f>
        <v>593</v>
      </c>
      <c r="AB69">
        <f>IF($F69="Ex",MATCH($C69&amp;$D69&amp;$E69&amp;$G69&amp;AB$6,'HVAC wtd'!$B$7:$B$35208,0),1020)</f>
        <v>609</v>
      </c>
      <c r="AC69">
        <f>IF($F69="Ex",MATCH($C69&amp;$D69&amp;$E69&amp;$G69&amp;AC$6,'HVAC wtd'!$B$7:$B$35208,0),1020)</f>
        <v>625</v>
      </c>
      <c r="AD69">
        <f>MATCH($C69&amp;$D69&amp;$E69&amp;$G69&amp;AD$6,'HVAC wtd'!$B$7:$B$35208,0)</f>
        <v>641</v>
      </c>
      <c r="AF69">
        <f>INDEX('HVAC wtd'!$I$7:$I$35208,W69)</f>
        <v>1.0130133130320971</v>
      </c>
      <c r="AG69">
        <f>INDEX('HVAC wtd'!$I$7:$I$35208,X69)</f>
        <v>1.0231180099143828</v>
      </c>
      <c r="AH69">
        <f>INDEX('HVAC wtd'!$I$7:$I$35208,Y69)</f>
        <v>1.0215590147380307</v>
      </c>
      <c r="AI69">
        <f>INDEX('HVAC wtd'!$I$7:$I$35208,Z69)</f>
        <v>1.0268696816317531</v>
      </c>
      <c r="AJ69">
        <f>INDEX('HVAC wtd'!$I$7:$I$35208,AA69)</f>
        <v>1.032261326168002</v>
      </c>
      <c r="AK69">
        <f>INDEX('HVAC wtd'!$I$7:$I$35208,AB69)</f>
        <v>1.0364472753133411</v>
      </c>
      <c r="AL69">
        <f>INDEX('HVAC wtd'!$I$7:$I$35208,AC69)</f>
        <v>1.0252490241014989</v>
      </c>
      <c r="AM69">
        <f>INDEX('HVAC wtd'!$I$7:$I$35208,AD69)</f>
        <v>1.028324812126981</v>
      </c>
      <c r="AO69">
        <f>INDEX('HVAC wtd'!$J$7:$J$35208,W69)</f>
        <v>1.4350865048237866</v>
      </c>
      <c r="AP69">
        <f>INDEX('HVAC wtd'!$J$7:$J$35208,X69)</f>
        <v>1.461500497032503</v>
      </c>
      <c r="AQ69">
        <f>INDEX('HVAC wtd'!$J$7:$J$35208,Y69)</f>
        <v>1.4989741767374669</v>
      </c>
      <c r="AR69">
        <f>INDEX('HVAC wtd'!$J$7:$J$35208,Z69)</f>
        <v>1.5191250087986652</v>
      </c>
      <c r="AS69">
        <f>INDEX('HVAC wtd'!$J$7:$J$35208,AA69)</f>
        <v>1.3801679581055744</v>
      </c>
      <c r="AT69">
        <f>INDEX('HVAC wtd'!$J$7:$J$35208,AB69)</f>
        <v>1.378935962823308</v>
      </c>
      <c r="AU69">
        <f>INDEX('HVAC wtd'!$J$7:$J$35208,AC69)</f>
        <v>1.356761157360882</v>
      </c>
      <c r="AV69">
        <f>INDEX('HVAC wtd'!$J$7:$J$35208,AD69)</f>
        <v>1.334595109013804</v>
      </c>
      <c r="AX69">
        <f>INDEX('HVAC wtd'!$K$7:$K$35208,W69)</f>
        <v>-2.0260325574859923E-2</v>
      </c>
      <c r="AY69">
        <f>INDEX('HVAC wtd'!$K$7:$K$35208,X69)</f>
        <v>-2.0575658797919699E-2</v>
      </c>
      <c r="AZ69">
        <f>INDEX('HVAC wtd'!$K$7:$K$35208,Y69)</f>
        <v>-2.1718824728146041E-2</v>
      </c>
      <c r="BA69">
        <f>INDEX('HVAC wtd'!$K$7:$K$35208,Z69)</f>
        <v>-2.0299825224377049E-2</v>
      </c>
      <c r="BB69">
        <f>INDEX('HVAC wtd'!$K$7:$K$35208,AA69)</f>
        <v>-2.0516755045131549E-2</v>
      </c>
      <c r="BC69">
        <f>INDEX('HVAC wtd'!$K$7:$K$35208,AB69)</f>
        <v>-2.0201421822071776E-2</v>
      </c>
      <c r="BD69">
        <f>INDEX('HVAC wtd'!$K$7:$K$35208,AC69)</f>
        <v>-2.1768040164247607E-2</v>
      </c>
      <c r="BE69">
        <f>INDEX('HVAC wtd'!$K$7:$K$35208,AD69)</f>
        <v>-2.1147421491251102E-2</v>
      </c>
    </row>
    <row r="70" spans="2:57" x14ac:dyDescent="0.25">
      <c r="B70" t="str">
        <f t="shared" si="7"/>
        <v>CFLSCEMFmNewCZ05</v>
      </c>
      <c r="C70" t="s">
        <v>118</v>
      </c>
      <c r="D70" t="s">
        <v>130</v>
      </c>
      <c r="E70" t="s">
        <v>1650</v>
      </c>
      <c r="F70" t="s">
        <v>75</v>
      </c>
      <c r="G70" t="s">
        <v>104</v>
      </c>
      <c r="H70" t="s">
        <v>1662</v>
      </c>
      <c r="I70" s="28">
        <f t="shared" si="1"/>
        <v>1.0130011082287527</v>
      </c>
      <c r="J70" s="28">
        <f t="shared" si="2"/>
        <v>1.3133956012968084</v>
      </c>
      <c r="K70" s="34">
        <f t="shared" si="3"/>
        <v>-1.4100418957333518E-2</v>
      </c>
      <c r="M70" s="36">
        <f>IF($F70="Ex",VLOOKUP($D70&amp;$E70&amp;$G70&amp;M$6,'Vint Wts'!$J$4:$Q$1904,8,FALSE),0)</f>
        <v>0</v>
      </c>
      <c r="N70" s="36">
        <f>IF($F70="Ex",VLOOKUP($D70&amp;$E70&amp;$G70&amp;N$6,'Vint Wts'!$J$4:$Q$1904,8,FALSE),0)</f>
        <v>0</v>
      </c>
      <c r="O70" s="36">
        <f>IF($F70="Ex",VLOOKUP($D70&amp;$E70&amp;$G70&amp;O$6,'Vint Wts'!$J$4:$Q$1904,8,FALSE),0)</f>
        <v>0</v>
      </c>
      <c r="P70" s="36">
        <f>IF($F70="Ex",VLOOKUP($D70&amp;$E70&amp;$G70&amp;P$6,'Vint Wts'!$J$4:$Q$1904,8,FALSE),0)</f>
        <v>0</v>
      </c>
      <c r="Q70" s="36">
        <f>IF($F70="Ex",VLOOKUP($D70&amp;$E70&amp;$G70&amp;Q$6,'Vint Wts'!$J$4:$Q$1904,8,FALSE),0)</f>
        <v>0</v>
      </c>
      <c r="R70" s="36">
        <f>IF($F70="Ex",VLOOKUP($D70&amp;$E70&amp;$G70&amp;R$6,'Vint Wts'!$J$4:$Q$1904,8,FALSE),0)</f>
        <v>0</v>
      </c>
      <c r="S70" s="36">
        <f>IF($F70="Ex",VLOOKUP($D70&amp;$E70&amp;$G70&amp;S$6,'Vint Wts'!$J$4:$Q$1904,8,FALSE),0)</f>
        <v>0</v>
      </c>
      <c r="T70" s="36">
        <f>VLOOKUP($D70&amp;$E70&amp;$G70&amp;T$6,'Vint Wts'!$J$4:$Q$1904,8,FALSE)</f>
        <v>1</v>
      </c>
      <c r="U70" s="36">
        <f t="shared" si="4"/>
        <v>1</v>
      </c>
      <c r="W70">
        <f>IF($F70="Ex",MATCH($C70&amp;$D70&amp;$E70&amp;$G70&amp;W$6,'HVAC wtd'!$B$7:$B$35208,0),1020)</f>
        <v>1020</v>
      </c>
      <c r="X70">
        <f>IF($F70="Ex",MATCH($C70&amp;$D70&amp;$E70&amp;$G70&amp;X$6,'HVAC wtd'!$B$7:$B$35208,0),1020)</f>
        <v>1020</v>
      </c>
      <c r="Y70">
        <f>IF($F70="Ex",MATCH($C70&amp;$D70&amp;$E70&amp;$G70&amp;Y$6,'HVAC wtd'!$B$7:$B$35208,0),1020)</f>
        <v>1020</v>
      </c>
      <c r="Z70">
        <f>IF($F70="Ex",MATCH($C70&amp;$D70&amp;$E70&amp;$G70&amp;Z$6,'HVAC wtd'!$B$7:$B$35208,0),1020)</f>
        <v>1020</v>
      </c>
      <c r="AA70">
        <f>IF($F70="Ex",MATCH($C70&amp;$D70&amp;$E70&amp;$G70&amp;AA$6,'HVAC wtd'!$B$7:$B$35208,0),1020)</f>
        <v>1020</v>
      </c>
      <c r="AB70">
        <f>IF($F70="Ex",MATCH($C70&amp;$D70&amp;$E70&amp;$G70&amp;AB$6,'HVAC wtd'!$B$7:$B$35208,0),1020)</f>
        <v>1020</v>
      </c>
      <c r="AC70">
        <f>IF($F70="Ex",MATCH($C70&amp;$D70&amp;$E70&amp;$G70&amp;AC$6,'HVAC wtd'!$B$7:$B$35208,0),1020)</f>
        <v>1020</v>
      </c>
      <c r="AD70">
        <f>MATCH($C70&amp;$D70&amp;$E70&amp;$G70&amp;AD$6,'HVAC wtd'!$B$7:$B$35208,0)</f>
        <v>630</v>
      </c>
      <c r="AF70">
        <f>INDEX('HVAC wtd'!$I$7:$I$35208,W70)</f>
        <v>0</v>
      </c>
      <c r="AG70">
        <f>INDEX('HVAC wtd'!$I$7:$I$35208,X70)</f>
        <v>0</v>
      </c>
      <c r="AH70">
        <f>INDEX('HVAC wtd'!$I$7:$I$35208,Y70)</f>
        <v>0</v>
      </c>
      <c r="AI70">
        <f>INDEX('HVAC wtd'!$I$7:$I$35208,Z70)</f>
        <v>0</v>
      </c>
      <c r="AJ70">
        <f>INDEX('HVAC wtd'!$I$7:$I$35208,AA70)</f>
        <v>0</v>
      </c>
      <c r="AK70">
        <f>INDEX('HVAC wtd'!$I$7:$I$35208,AB70)</f>
        <v>0</v>
      </c>
      <c r="AL70">
        <f>INDEX('HVAC wtd'!$I$7:$I$35208,AC70)</f>
        <v>0</v>
      </c>
      <c r="AM70">
        <f>INDEX('HVAC wtd'!$I$7:$I$35208,AD70)</f>
        <v>1.0130011082287527</v>
      </c>
      <c r="AO70">
        <f>INDEX('HVAC wtd'!$J$7:$J$35208,W70)</f>
        <v>0</v>
      </c>
      <c r="AP70">
        <f>INDEX('HVAC wtd'!$J$7:$J$35208,X70)</f>
        <v>0</v>
      </c>
      <c r="AQ70">
        <f>INDEX('HVAC wtd'!$J$7:$J$35208,Y70)</f>
        <v>0</v>
      </c>
      <c r="AR70">
        <f>INDEX('HVAC wtd'!$J$7:$J$35208,Z70)</f>
        <v>0</v>
      </c>
      <c r="AS70">
        <f>INDEX('HVAC wtd'!$J$7:$J$35208,AA70)</f>
        <v>0</v>
      </c>
      <c r="AT70">
        <f>INDEX('HVAC wtd'!$J$7:$J$35208,AB70)</f>
        <v>0</v>
      </c>
      <c r="AU70">
        <f>INDEX('HVAC wtd'!$J$7:$J$35208,AC70)</f>
        <v>0</v>
      </c>
      <c r="AV70">
        <f>INDEX('HVAC wtd'!$J$7:$J$35208,AD70)</f>
        <v>1.3133956012968084</v>
      </c>
      <c r="AX70">
        <f>INDEX('HVAC wtd'!$K$7:$K$35208,W70)</f>
        <v>0</v>
      </c>
      <c r="AY70">
        <f>INDEX('HVAC wtd'!$K$7:$K$35208,X70)</f>
        <v>0</v>
      </c>
      <c r="AZ70">
        <f>INDEX('HVAC wtd'!$K$7:$K$35208,Y70)</f>
        <v>0</v>
      </c>
      <c r="BA70">
        <f>INDEX('HVAC wtd'!$K$7:$K$35208,Z70)</f>
        <v>0</v>
      </c>
      <c r="BB70">
        <f>INDEX('HVAC wtd'!$K$7:$K$35208,AA70)</f>
        <v>0</v>
      </c>
      <c r="BC70">
        <f>INDEX('HVAC wtd'!$K$7:$K$35208,AB70)</f>
        <v>0</v>
      </c>
      <c r="BD70">
        <f>INDEX('HVAC wtd'!$K$7:$K$35208,AC70)</f>
        <v>0</v>
      </c>
      <c r="BE70">
        <f>INDEX('HVAC wtd'!$K$7:$K$35208,AD70)</f>
        <v>-1.4100418957333518E-2</v>
      </c>
    </row>
    <row r="71" spans="2:57" x14ac:dyDescent="0.25">
      <c r="B71" t="str">
        <f t="shared" si="7"/>
        <v>CFLSCEMFmNewCZ06</v>
      </c>
      <c r="C71" t="s">
        <v>118</v>
      </c>
      <c r="D71" t="s">
        <v>130</v>
      </c>
      <c r="E71" t="s">
        <v>1650</v>
      </c>
      <c r="F71" t="s">
        <v>75</v>
      </c>
      <c r="G71" t="s">
        <v>105</v>
      </c>
      <c r="H71" t="s">
        <v>1662</v>
      </c>
      <c r="I71" s="28">
        <f t="shared" si="1"/>
        <v>1.0352017624936996</v>
      </c>
      <c r="J71" s="28">
        <f t="shared" si="2"/>
        <v>1.3861823589348807</v>
      </c>
      <c r="K71" s="34">
        <f t="shared" si="3"/>
        <v>-1.5496316723325231E-2</v>
      </c>
      <c r="M71" s="36">
        <f>IF($F71="Ex",VLOOKUP($D71&amp;$E71&amp;$G71&amp;M$6,'Vint Wts'!$J$4:$Q$1904,8,FALSE),0)</f>
        <v>0</v>
      </c>
      <c r="N71" s="36">
        <f>IF($F71="Ex",VLOOKUP($D71&amp;$E71&amp;$G71&amp;N$6,'Vint Wts'!$J$4:$Q$1904,8,FALSE),0)</f>
        <v>0</v>
      </c>
      <c r="O71" s="36">
        <f>IF($F71="Ex",VLOOKUP($D71&amp;$E71&amp;$G71&amp;O$6,'Vint Wts'!$J$4:$Q$1904,8,FALSE),0)</f>
        <v>0</v>
      </c>
      <c r="P71" s="36">
        <f>IF($F71="Ex",VLOOKUP($D71&amp;$E71&amp;$G71&amp;P$6,'Vint Wts'!$J$4:$Q$1904,8,FALSE),0)</f>
        <v>0</v>
      </c>
      <c r="Q71" s="36">
        <f>IF($F71="Ex",VLOOKUP($D71&amp;$E71&amp;$G71&amp;Q$6,'Vint Wts'!$J$4:$Q$1904,8,FALSE),0)</f>
        <v>0</v>
      </c>
      <c r="R71" s="36">
        <f>IF($F71="Ex",VLOOKUP($D71&amp;$E71&amp;$G71&amp;R$6,'Vint Wts'!$J$4:$Q$1904,8,FALSE),0)</f>
        <v>0</v>
      </c>
      <c r="S71" s="36">
        <f>IF($F71="Ex",VLOOKUP($D71&amp;$E71&amp;$G71&amp;S$6,'Vint Wts'!$J$4:$Q$1904,8,FALSE),0)</f>
        <v>0</v>
      </c>
      <c r="T71" s="36">
        <f>VLOOKUP($D71&amp;$E71&amp;$G71&amp;T$6,'Vint Wts'!$J$4:$Q$1904,8,FALSE)</f>
        <v>1997.8789282102098</v>
      </c>
      <c r="U71" s="36">
        <f t="shared" si="4"/>
        <v>1997.8789282102098</v>
      </c>
      <c r="W71">
        <f>IF($F71="Ex",MATCH($C71&amp;$D71&amp;$E71&amp;$G71&amp;W$6,'HVAC wtd'!$B$7:$B$35208,0),1020)</f>
        <v>1020</v>
      </c>
      <c r="X71">
        <f>IF($F71="Ex",MATCH($C71&amp;$D71&amp;$E71&amp;$G71&amp;X$6,'HVAC wtd'!$B$7:$B$35208,0),1020)</f>
        <v>1020</v>
      </c>
      <c r="Y71">
        <f>IF($F71="Ex",MATCH($C71&amp;$D71&amp;$E71&amp;$G71&amp;Y$6,'HVAC wtd'!$B$7:$B$35208,0),1020)</f>
        <v>1020</v>
      </c>
      <c r="Z71">
        <f>IF($F71="Ex",MATCH($C71&amp;$D71&amp;$E71&amp;$G71&amp;Z$6,'HVAC wtd'!$B$7:$B$35208,0),1020)</f>
        <v>1020</v>
      </c>
      <c r="AA71">
        <f>IF($F71="Ex",MATCH($C71&amp;$D71&amp;$E71&amp;$G71&amp;AA$6,'HVAC wtd'!$B$7:$B$35208,0),1020)</f>
        <v>1020</v>
      </c>
      <c r="AB71">
        <f>IF($F71="Ex",MATCH($C71&amp;$D71&amp;$E71&amp;$G71&amp;AB$6,'HVAC wtd'!$B$7:$B$35208,0),1020)</f>
        <v>1020</v>
      </c>
      <c r="AC71">
        <f>IF($F71="Ex",MATCH($C71&amp;$D71&amp;$E71&amp;$G71&amp;AC$6,'HVAC wtd'!$B$7:$B$35208,0),1020)</f>
        <v>1020</v>
      </c>
      <c r="AD71">
        <f>MATCH($C71&amp;$D71&amp;$E71&amp;$G71&amp;AD$6,'HVAC wtd'!$B$7:$B$35208,0)</f>
        <v>631</v>
      </c>
      <c r="AF71">
        <f>INDEX('HVAC wtd'!$I$7:$I$35208,W71)</f>
        <v>0</v>
      </c>
      <c r="AG71">
        <f>INDEX('HVAC wtd'!$I$7:$I$35208,X71)</f>
        <v>0</v>
      </c>
      <c r="AH71">
        <f>INDEX('HVAC wtd'!$I$7:$I$35208,Y71)</f>
        <v>0</v>
      </c>
      <c r="AI71">
        <f>INDEX('HVAC wtd'!$I$7:$I$35208,Z71)</f>
        <v>0</v>
      </c>
      <c r="AJ71">
        <f>INDEX('HVAC wtd'!$I$7:$I$35208,AA71)</f>
        <v>0</v>
      </c>
      <c r="AK71">
        <f>INDEX('HVAC wtd'!$I$7:$I$35208,AB71)</f>
        <v>0</v>
      </c>
      <c r="AL71">
        <f>INDEX('HVAC wtd'!$I$7:$I$35208,AC71)</f>
        <v>0</v>
      </c>
      <c r="AM71">
        <f>INDEX('HVAC wtd'!$I$7:$I$35208,AD71)</f>
        <v>1.0352017624936996</v>
      </c>
      <c r="AO71">
        <f>INDEX('HVAC wtd'!$J$7:$J$35208,W71)</f>
        <v>0</v>
      </c>
      <c r="AP71">
        <f>INDEX('HVAC wtd'!$J$7:$J$35208,X71)</f>
        <v>0</v>
      </c>
      <c r="AQ71">
        <f>INDEX('HVAC wtd'!$J$7:$J$35208,Y71)</f>
        <v>0</v>
      </c>
      <c r="AR71">
        <f>INDEX('HVAC wtd'!$J$7:$J$35208,Z71)</f>
        <v>0</v>
      </c>
      <c r="AS71">
        <f>INDEX('HVAC wtd'!$J$7:$J$35208,AA71)</f>
        <v>0</v>
      </c>
      <c r="AT71">
        <f>INDEX('HVAC wtd'!$J$7:$J$35208,AB71)</f>
        <v>0</v>
      </c>
      <c r="AU71">
        <f>INDEX('HVAC wtd'!$J$7:$J$35208,AC71)</f>
        <v>0</v>
      </c>
      <c r="AV71">
        <f>INDEX('HVAC wtd'!$J$7:$J$35208,AD71)</f>
        <v>1.3861823589348807</v>
      </c>
      <c r="AX71">
        <f>INDEX('HVAC wtd'!$K$7:$K$35208,W71)</f>
        <v>0</v>
      </c>
      <c r="AY71">
        <f>INDEX('HVAC wtd'!$K$7:$K$35208,X71)</f>
        <v>0</v>
      </c>
      <c r="AZ71">
        <f>INDEX('HVAC wtd'!$K$7:$K$35208,Y71)</f>
        <v>0</v>
      </c>
      <c r="BA71">
        <f>INDEX('HVAC wtd'!$K$7:$K$35208,Z71)</f>
        <v>0</v>
      </c>
      <c r="BB71">
        <f>INDEX('HVAC wtd'!$K$7:$K$35208,AA71)</f>
        <v>0</v>
      </c>
      <c r="BC71">
        <f>INDEX('HVAC wtd'!$K$7:$K$35208,AB71)</f>
        <v>0</v>
      </c>
      <c r="BD71">
        <f>INDEX('HVAC wtd'!$K$7:$K$35208,AC71)</f>
        <v>0</v>
      </c>
      <c r="BE71">
        <f>INDEX('HVAC wtd'!$K$7:$K$35208,AD71)</f>
        <v>-1.5496316723325231E-2</v>
      </c>
    </row>
    <row r="72" spans="2:57" x14ac:dyDescent="0.25">
      <c r="B72" t="str">
        <f t="shared" si="7"/>
        <v>CFLSCEMFmNewCZ08</v>
      </c>
      <c r="C72" t="s">
        <v>118</v>
      </c>
      <c r="D72" t="s">
        <v>130</v>
      </c>
      <c r="E72" t="s">
        <v>1650</v>
      </c>
      <c r="F72" t="s">
        <v>75</v>
      </c>
      <c r="G72" t="s">
        <v>107</v>
      </c>
      <c r="H72" t="s">
        <v>1662</v>
      </c>
      <c r="I72" s="28">
        <f t="shared" ref="I72:I102" si="8">IF(U72&gt;0,SUMPRODUCT(M72:T72,AF72:AM72)/U72,0)</f>
        <v>1.0919411730477955</v>
      </c>
      <c r="J72" s="28">
        <f t="shared" ref="J72:J102" si="9">IF(U72&gt;0,SUMPRODUCT(M72:T72,AO72:AV72)/U72,0)</f>
        <v>1.3117524442699566</v>
      </c>
      <c r="K72" s="34">
        <f t="shared" ref="K72:K102" si="10">IF(U72&gt;0,SUMPRODUCT(M72:T72,AX72:BE72)/U72,0)</f>
        <v>-1.0467178584324248E-2</v>
      </c>
      <c r="M72" s="36">
        <f>IF($F72="Ex",VLOOKUP($D72&amp;$E72&amp;$G72&amp;M$6,'Vint Wts'!$J$4:$Q$1904,8,FALSE),0)</f>
        <v>0</v>
      </c>
      <c r="N72" s="36">
        <f>IF($F72="Ex",VLOOKUP($D72&amp;$E72&amp;$G72&amp;N$6,'Vint Wts'!$J$4:$Q$1904,8,FALSE),0)</f>
        <v>0</v>
      </c>
      <c r="O72" s="36">
        <f>IF($F72="Ex",VLOOKUP($D72&amp;$E72&amp;$G72&amp;O$6,'Vint Wts'!$J$4:$Q$1904,8,FALSE),0)</f>
        <v>0</v>
      </c>
      <c r="P72" s="36">
        <f>IF($F72="Ex",VLOOKUP($D72&amp;$E72&amp;$G72&amp;P$6,'Vint Wts'!$J$4:$Q$1904,8,FALSE),0)</f>
        <v>0</v>
      </c>
      <c r="Q72" s="36">
        <f>IF($F72="Ex",VLOOKUP($D72&amp;$E72&amp;$G72&amp;Q$6,'Vint Wts'!$J$4:$Q$1904,8,FALSE),0)</f>
        <v>0</v>
      </c>
      <c r="R72" s="36">
        <f>IF($F72="Ex",VLOOKUP($D72&amp;$E72&amp;$G72&amp;R$6,'Vint Wts'!$J$4:$Q$1904,8,FALSE),0)</f>
        <v>0</v>
      </c>
      <c r="S72" s="36">
        <f>IF($F72="Ex",VLOOKUP($D72&amp;$E72&amp;$G72&amp;S$6,'Vint Wts'!$J$4:$Q$1904,8,FALSE),0)</f>
        <v>0</v>
      </c>
      <c r="T72" s="36">
        <f>VLOOKUP($D72&amp;$E72&amp;$G72&amp;T$6,'Vint Wts'!$J$4:$Q$1904,8,FALSE)</f>
        <v>2325.1037648182282</v>
      </c>
      <c r="U72" s="36">
        <f t="shared" ref="U72:U102" si="11">SUM(M72:T72)</f>
        <v>2325.1037648182282</v>
      </c>
      <c r="W72">
        <f>IF($F72="Ex",MATCH($C72&amp;$D72&amp;$E72&amp;$G72&amp;W$6,'HVAC wtd'!$B$7:$B$35208,0),1020)</f>
        <v>1020</v>
      </c>
      <c r="X72">
        <f>IF($F72="Ex",MATCH($C72&amp;$D72&amp;$E72&amp;$G72&amp;X$6,'HVAC wtd'!$B$7:$B$35208,0),1020)</f>
        <v>1020</v>
      </c>
      <c r="Y72">
        <f>IF($F72="Ex",MATCH($C72&amp;$D72&amp;$E72&amp;$G72&amp;Y$6,'HVAC wtd'!$B$7:$B$35208,0),1020)</f>
        <v>1020</v>
      </c>
      <c r="Z72">
        <f>IF($F72="Ex",MATCH($C72&amp;$D72&amp;$E72&amp;$G72&amp;Z$6,'HVAC wtd'!$B$7:$B$35208,0),1020)</f>
        <v>1020</v>
      </c>
      <c r="AA72">
        <f>IF($F72="Ex",MATCH($C72&amp;$D72&amp;$E72&amp;$G72&amp;AA$6,'HVAC wtd'!$B$7:$B$35208,0),1020)</f>
        <v>1020</v>
      </c>
      <c r="AB72">
        <f>IF($F72="Ex",MATCH($C72&amp;$D72&amp;$E72&amp;$G72&amp;AB$6,'HVAC wtd'!$B$7:$B$35208,0),1020)</f>
        <v>1020</v>
      </c>
      <c r="AC72">
        <f>IF($F72="Ex",MATCH($C72&amp;$D72&amp;$E72&amp;$G72&amp;AC$6,'HVAC wtd'!$B$7:$B$35208,0),1020)</f>
        <v>1020</v>
      </c>
      <c r="AD72">
        <f>MATCH($C72&amp;$D72&amp;$E72&amp;$G72&amp;AD$6,'HVAC wtd'!$B$7:$B$35208,0)</f>
        <v>633</v>
      </c>
      <c r="AF72">
        <f>INDEX('HVAC wtd'!$I$7:$I$35208,W72)</f>
        <v>0</v>
      </c>
      <c r="AG72">
        <f>INDEX('HVAC wtd'!$I$7:$I$35208,X72)</f>
        <v>0</v>
      </c>
      <c r="AH72">
        <f>INDEX('HVAC wtd'!$I$7:$I$35208,Y72)</f>
        <v>0</v>
      </c>
      <c r="AI72">
        <f>INDEX('HVAC wtd'!$I$7:$I$35208,Z72)</f>
        <v>0</v>
      </c>
      <c r="AJ72">
        <f>INDEX('HVAC wtd'!$I$7:$I$35208,AA72)</f>
        <v>0</v>
      </c>
      <c r="AK72">
        <f>INDEX('HVAC wtd'!$I$7:$I$35208,AB72)</f>
        <v>0</v>
      </c>
      <c r="AL72">
        <f>INDEX('HVAC wtd'!$I$7:$I$35208,AC72)</f>
        <v>0</v>
      </c>
      <c r="AM72">
        <f>INDEX('HVAC wtd'!$I$7:$I$35208,AD72)</f>
        <v>1.0919411730477955</v>
      </c>
      <c r="AO72">
        <f>INDEX('HVAC wtd'!$J$7:$J$35208,W72)</f>
        <v>0</v>
      </c>
      <c r="AP72">
        <f>INDEX('HVAC wtd'!$J$7:$J$35208,X72)</f>
        <v>0</v>
      </c>
      <c r="AQ72">
        <f>INDEX('HVAC wtd'!$J$7:$J$35208,Y72)</f>
        <v>0</v>
      </c>
      <c r="AR72">
        <f>INDEX('HVAC wtd'!$J$7:$J$35208,Z72)</f>
        <v>0</v>
      </c>
      <c r="AS72">
        <f>INDEX('HVAC wtd'!$J$7:$J$35208,AA72)</f>
        <v>0</v>
      </c>
      <c r="AT72">
        <f>INDEX('HVAC wtd'!$J$7:$J$35208,AB72)</f>
        <v>0</v>
      </c>
      <c r="AU72">
        <f>INDEX('HVAC wtd'!$J$7:$J$35208,AC72)</f>
        <v>0</v>
      </c>
      <c r="AV72">
        <f>INDEX('HVAC wtd'!$J$7:$J$35208,AD72)</f>
        <v>1.3117524442699566</v>
      </c>
      <c r="AX72">
        <f>INDEX('HVAC wtd'!$K$7:$K$35208,W72)</f>
        <v>0</v>
      </c>
      <c r="AY72">
        <f>INDEX('HVAC wtd'!$K$7:$K$35208,X72)</f>
        <v>0</v>
      </c>
      <c r="AZ72">
        <f>INDEX('HVAC wtd'!$K$7:$K$35208,Y72)</f>
        <v>0</v>
      </c>
      <c r="BA72">
        <f>INDEX('HVAC wtd'!$K$7:$K$35208,Z72)</f>
        <v>0</v>
      </c>
      <c r="BB72">
        <f>INDEX('HVAC wtd'!$K$7:$K$35208,AA72)</f>
        <v>0</v>
      </c>
      <c r="BC72">
        <f>INDEX('HVAC wtd'!$K$7:$K$35208,AB72)</f>
        <v>0</v>
      </c>
      <c r="BD72">
        <f>INDEX('HVAC wtd'!$K$7:$K$35208,AC72)</f>
        <v>0</v>
      </c>
      <c r="BE72">
        <f>INDEX('HVAC wtd'!$K$7:$K$35208,AD72)</f>
        <v>-1.0467178584324248E-2</v>
      </c>
    </row>
    <row r="73" spans="2:57" x14ac:dyDescent="0.25">
      <c r="B73" t="str">
        <f t="shared" si="7"/>
        <v>CFLSCEMFmNewCZ09</v>
      </c>
      <c r="C73" t="s">
        <v>118</v>
      </c>
      <c r="D73" t="s">
        <v>130</v>
      </c>
      <c r="E73" t="s">
        <v>1650</v>
      </c>
      <c r="F73" t="s">
        <v>75</v>
      </c>
      <c r="G73" t="s">
        <v>108</v>
      </c>
      <c r="H73" t="s">
        <v>1662</v>
      </c>
      <c r="I73" s="28">
        <f t="shared" si="8"/>
        <v>1.0895710579172475</v>
      </c>
      <c r="J73" s="28">
        <f t="shared" si="9"/>
        <v>1.434394501502656</v>
      </c>
      <c r="K73" s="34">
        <f t="shared" si="10"/>
        <v>-1.1635795930905739E-2</v>
      </c>
      <c r="M73" s="36">
        <f>IF($F73="Ex",VLOOKUP($D73&amp;$E73&amp;$G73&amp;M$6,'Vint Wts'!$J$4:$Q$1904,8,FALSE),0)</f>
        <v>0</v>
      </c>
      <c r="N73" s="36">
        <f>IF($F73="Ex",VLOOKUP($D73&amp;$E73&amp;$G73&amp;N$6,'Vint Wts'!$J$4:$Q$1904,8,FALSE),0)</f>
        <v>0</v>
      </c>
      <c r="O73" s="36">
        <f>IF($F73="Ex",VLOOKUP($D73&amp;$E73&amp;$G73&amp;O$6,'Vint Wts'!$J$4:$Q$1904,8,FALSE),0)</f>
        <v>0</v>
      </c>
      <c r="P73" s="36">
        <f>IF($F73="Ex",VLOOKUP($D73&amp;$E73&amp;$G73&amp;P$6,'Vint Wts'!$J$4:$Q$1904,8,FALSE),0)</f>
        <v>0</v>
      </c>
      <c r="Q73" s="36">
        <f>IF($F73="Ex",VLOOKUP($D73&amp;$E73&amp;$G73&amp;Q$6,'Vint Wts'!$J$4:$Q$1904,8,FALSE),0)</f>
        <v>0</v>
      </c>
      <c r="R73" s="36">
        <f>IF($F73="Ex",VLOOKUP($D73&amp;$E73&amp;$G73&amp;R$6,'Vint Wts'!$J$4:$Q$1904,8,FALSE),0)</f>
        <v>0</v>
      </c>
      <c r="S73" s="36">
        <f>IF($F73="Ex",VLOOKUP($D73&amp;$E73&amp;$G73&amp;S$6,'Vint Wts'!$J$4:$Q$1904,8,FALSE),0)</f>
        <v>0</v>
      </c>
      <c r="T73" s="36">
        <f>VLOOKUP($D73&amp;$E73&amp;$G73&amp;T$6,'Vint Wts'!$J$4:$Q$1904,8,FALSE)</f>
        <v>2035.9157806106471</v>
      </c>
      <c r="U73" s="36">
        <f t="shared" si="11"/>
        <v>2035.9157806106471</v>
      </c>
      <c r="W73">
        <f>IF($F73="Ex",MATCH($C73&amp;$D73&amp;$E73&amp;$G73&amp;W$6,'HVAC wtd'!$B$7:$B$35208,0),1020)</f>
        <v>1020</v>
      </c>
      <c r="X73">
        <f>IF($F73="Ex",MATCH($C73&amp;$D73&amp;$E73&amp;$G73&amp;X$6,'HVAC wtd'!$B$7:$B$35208,0),1020)</f>
        <v>1020</v>
      </c>
      <c r="Y73">
        <f>IF($F73="Ex",MATCH($C73&amp;$D73&amp;$E73&amp;$G73&amp;Y$6,'HVAC wtd'!$B$7:$B$35208,0),1020)</f>
        <v>1020</v>
      </c>
      <c r="Z73">
        <f>IF($F73="Ex",MATCH($C73&amp;$D73&amp;$E73&amp;$G73&amp;Z$6,'HVAC wtd'!$B$7:$B$35208,0),1020)</f>
        <v>1020</v>
      </c>
      <c r="AA73">
        <f>IF($F73="Ex",MATCH($C73&amp;$D73&amp;$E73&amp;$G73&amp;AA$6,'HVAC wtd'!$B$7:$B$35208,0),1020)</f>
        <v>1020</v>
      </c>
      <c r="AB73">
        <f>IF($F73="Ex",MATCH($C73&amp;$D73&amp;$E73&amp;$G73&amp;AB$6,'HVAC wtd'!$B$7:$B$35208,0),1020)</f>
        <v>1020</v>
      </c>
      <c r="AC73">
        <f>IF($F73="Ex",MATCH($C73&amp;$D73&amp;$E73&amp;$G73&amp;AC$6,'HVAC wtd'!$B$7:$B$35208,0),1020)</f>
        <v>1020</v>
      </c>
      <c r="AD73">
        <f>MATCH($C73&amp;$D73&amp;$E73&amp;$G73&amp;AD$6,'HVAC wtd'!$B$7:$B$35208,0)</f>
        <v>634</v>
      </c>
      <c r="AF73">
        <f>INDEX('HVAC wtd'!$I$7:$I$35208,W73)</f>
        <v>0</v>
      </c>
      <c r="AG73">
        <f>INDEX('HVAC wtd'!$I$7:$I$35208,X73)</f>
        <v>0</v>
      </c>
      <c r="AH73">
        <f>INDEX('HVAC wtd'!$I$7:$I$35208,Y73)</f>
        <v>0</v>
      </c>
      <c r="AI73">
        <f>INDEX('HVAC wtd'!$I$7:$I$35208,Z73)</f>
        <v>0</v>
      </c>
      <c r="AJ73">
        <f>INDEX('HVAC wtd'!$I$7:$I$35208,AA73)</f>
        <v>0</v>
      </c>
      <c r="AK73">
        <f>INDEX('HVAC wtd'!$I$7:$I$35208,AB73)</f>
        <v>0</v>
      </c>
      <c r="AL73">
        <f>INDEX('HVAC wtd'!$I$7:$I$35208,AC73)</f>
        <v>0</v>
      </c>
      <c r="AM73">
        <f>INDEX('HVAC wtd'!$I$7:$I$35208,AD73)</f>
        <v>1.0895710579172475</v>
      </c>
      <c r="AO73">
        <f>INDEX('HVAC wtd'!$J$7:$J$35208,W73)</f>
        <v>0</v>
      </c>
      <c r="AP73">
        <f>INDEX('HVAC wtd'!$J$7:$J$35208,X73)</f>
        <v>0</v>
      </c>
      <c r="AQ73">
        <f>INDEX('HVAC wtd'!$J$7:$J$35208,Y73)</f>
        <v>0</v>
      </c>
      <c r="AR73">
        <f>INDEX('HVAC wtd'!$J$7:$J$35208,Z73)</f>
        <v>0</v>
      </c>
      <c r="AS73">
        <f>INDEX('HVAC wtd'!$J$7:$J$35208,AA73)</f>
        <v>0</v>
      </c>
      <c r="AT73">
        <f>INDEX('HVAC wtd'!$J$7:$J$35208,AB73)</f>
        <v>0</v>
      </c>
      <c r="AU73">
        <f>INDEX('HVAC wtd'!$J$7:$J$35208,AC73)</f>
        <v>0</v>
      </c>
      <c r="AV73">
        <f>INDEX('HVAC wtd'!$J$7:$J$35208,AD73)</f>
        <v>1.434394501502656</v>
      </c>
      <c r="AX73">
        <f>INDEX('HVAC wtd'!$K$7:$K$35208,W73)</f>
        <v>0</v>
      </c>
      <c r="AY73">
        <f>INDEX('HVAC wtd'!$K$7:$K$35208,X73)</f>
        <v>0</v>
      </c>
      <c r="AZ73">
        <f>INDEX('HVAC wtd'!$K$7:$K$35208,Y73)</f>
        <v>0</v>
      </c>
      <c r="BA73">
        <f>INDEX('HVAC wtd'!$K$7:$K$35208,Z73)</f>
        <v>0</v>
      </c>
      <c r="BB73">
        <f>INDEX('HVAC wtd'!$K$7:$K$35208,AA73)</f>
        <v>0</v>
      </c>
      <c r="BC73">
        <f>INDEX('HVAC wtd'!$K$7:$K$35208,AB73)</f>
        <v>0</v>
      </c>
      <c r="BD73">
        <f>INDEX('HVAC wtd'!$K$7:$K$35208,AC73)</f>
        <v>0</v>
      </c>
      <c r="BE73">
        <f>INDEX('HVAC wtd'!$K$7:$K$35208,AD73)</f>
        <v>-1.1635795930905739E-2</v>
      </c>
    </row>
    <row r="74" spans="2:57" x14ac:dyDescent="0.25">
      <c r="B74" t="str">
        <f t="shared" si="7"/>
        <v>CFLSCEMFmNewCZ10</v>
      </c>
      <c r="C74" t="s">
        <v>118</v>
      </c>
      <c r="D74" t="s">
        <v>130</v>
      </c>
      <c r="E74" t="s">
        <v>1650</v>
      </c>
      <c r="F74" t="s">
        <v>75</v>
      </c>
      <c r="G74" t="s">
        <v>109</v>
      </c>
      <c r="H74" t="s">
        <v>1662</v>
      </c>
      <c r="I74" s="28">
        <f t="shared" si="8"/>
        <v>1.0937977740494813</v>
      </c>
      <c r="J74" s="28">
        <f t="shared" si="9"/>
        <v>1.4446997802405539</v>
      </c>
      <c r="K74" s="34">
        <f t="shared" si="10"/>
        <v>-1.0279863071748701E-2</v>
      </c>
      <c r="M74" s="36">
        <f>IF($F74="Ex",VLOOKUP($D74&amp;$E74&amp;$G74&amp;M$6,'Vint Wts'!$J$4:$Q$1904,8,FALSE),0)</f>
        <v>0</v>
      </c>
      <c r="N74" s="36">
        <f>IF($F74="Ex",VLOOKUP($D74&amp;$E74&amp;$G74&amp;N$6,'Vint Wts'!$J$4:$Q$1904,8,FALSE),0)</f>
        <v>0</v>
      </c>
      <c r="O74" s="36">
        <f>IF($F74="Ex",VLOOKUP($D74&amp;$E74&amp;$G74&amp;O$6,'Vint Wts'!$J$4:$Q$1904,8,FALSE),0)</f>
        <v>0</v>
      </c>
      <c r="P74" s="36">
        <f>IF($F74="Ex",VLOOKUP($D74&amp;$E74&amp;$G74&amp;P$6,'Vint Wts'!$J$4:$Q$1904,8,FALSE),0)</f>
        <v>0</v>
      </c>
      <c r="Q74" s="36">
        <f>IF($F74="Ex",VLOOKUP($D74&amp;$E74&amp;$G74&amp;Q$6,'Vint Wts'!$J$4:$Q$1904,8,FALSE),0)</f>
        <v>0</v>
      </c>
      <c r="R74" s="36">
        <f>IF($F74="Ex",VLOOKUP($D74&amp;$E74&amp;$G74&amp;R$6,'Vint Wts'!$J$4:$Q$1904,8,FALSE),0)</f>
        <v>0</v>
      </c>
      <c r="S74" s="36">
        <f>IF($F74="Ex",VLOOKUP($D74&amp;$E74&amp;$G74&amp;S$6,'Vint Wts'!$J$4:$Q$1904,8,FALSE),0)</f>
        <v>0</v>
      </c>
      <c r="T74" s="36">
        <f>VLOOKUP($D74&amp;$E74&amp;$G74&amp;T$6,'Vint Wts'!$J$4:$Q$1904,8,FALSE)</f>
        <v>69.329582034839845</v>
      </c>
      <c r="U74" s="36">
        <f t="shared" si="11"/>
        <v>69.329582034839845</v>
      </c>
      <c r="W74">
        <f>IF($F74="Ex",MATCH($C74&amp;$D74&amp;$E74&amp;$G74&amp;W$6,'HVAC wtd'!$B$7:$B$35208,0),1020)</f>
        <v>1020</v>
      </c>
      <c r="X74">
        <f>IF($F74="Ex",MATCH($C74&amp;$D74&amp;$E74&amp;$G74&amp;X$6,'HVAC wtd'!$B$7:$B$35208,0),1020)</f>
        <v>1020</v>
      </c>
      <c r="Y74">
        <f>IF($F74="Ex",MATCH($C74&amp;$D74&amp;$E74&amp;$G74&amp;Y$6,'HVAC wtd'!$B$7:$B$35208,0),1020)</f>
        <v>1020</v>
      </c>
      <c r="Z74">
        <f>IF($F74="Ex",MATCH($C74&amp;$D74&amp;$E74&amp;$G74&amp;Z$6,'HVAC wtd'!$B$7:$B$35208,0),1020)</f>
        <v>1020</v>
      </c>
      <c r="AA74">
        <f>IF($F74="Ex",MATCH($C74&amp;$D74&amp;$E74&amp;$G74&amp;AA$6,'HVAC wtd'!$B$7:$B$35208,0),1020)</f>
        <v>1020</v>
      </c>
      <c r="AB74">
        <f>IF($F74="Ex",MATCH($C74&amp;$D74&amp;$E74&amp;$G74&amp;AB$6,'HVAC wtd'!$B$7:$B$35208,0),1020)</f>
        <v>1020</v>
      </c>
      <c r="AC74">
        <f>IF($F74="Ex",MATCH($C74&amp;$D74&amp;$E74&amp;$G74&amp;AC$6,'HVAC wtd'!$B$7:$B$35208,0),1020)</f>
        <v>1020</v>
      </c>
      <c r="AD74">
        <f>MATCH($C74&amp;$D74&amp;$E74&amp;$G74&amp;AD$6,'HVAC wtd'!$B$7:$B$35208,0)</f>
        <v>635</v>
      </c>
      <c r="AF74">
        <f>INDEX('HVAC wtd'!$I$7:$I$35208,W74)</f>
        <v>0</v>
      </c>
      <c r="AG74">
        <f>INDEX('HVAC wtd'!$I$7:$I$35208,X74)</f>
        <v>0</v>
      </c>
      <c r="AH74">
        <f>INDEX('HVAC wtd'!$I$7:$I$35208,Y74)</f>
        <v>0</v>
      </c>
      <c r="AI74">
        <f>INDEX('HVAC wtd'!$I$7:$I$35208,Z74)</f>
        <v>0</v>
      </c>
      <c r="AJ74">
        <f>INDEX('HVAC wtd'!$I$7:$I$35208,AA74)</f>
        <v>0</v>
      </c>
      <c r="AK74">
        <f>INDEX('HVAC wtd'!$I$7:$I$35208,AB74)</f>
        <v>0</v>
      </c>
      <c r="AL74">
        <f>INDEX('HVAC wtd'!$I$7:$I$35208,AC74)</f>
        <v>0</v>
      </c>
      <c r="AM74">
        <f>INDEX('HVAC wtd'!$I$7:$I$35208,AD74)</f>
        <v>1.0937977740494813</v>
      </c>
      <c r="AO74">
        <f>INDEX('HVAC wtd'!$J$7:$J$35208,W74)</f>
        <v>0</v>
      </c>
      <c r="AP74">
        <f>INDEX('HVAC wtd'!$J$7:$J$35208,X74)</f>
        <v>0</v>
      </c>
      <c r="AQ74">
        <f>INDEX('HVAC wtd'!$J$7:$J$35208,Y74)</f>
        <v>0</v>
      </c>
      <c r="AR74">
        <f>INDEX('HVAC wtd'!$J$7:$J$35208,Z74)</f>
        <v>0</v>
      </c>
      <c r="AS74">
        <f>INDEX('HVAC wtd'!$J$7:$J$35208,AA74)</f>
        <v>0</v>
      </c>
      <c r="AT74">
        <f>INDEX('HVAC wtd'!$J$7:$J$35208,AB74)</f>
        <v>0</v>
      </c>
      <c r="AU74">
        <f>INDEX('HVAC wtd'!$J$7:$J$35208,AC74)</f>
        <v>0</v>
      </c>
      <c r="AV74">
        <f>INDEX('HVAC wtd'!$J$7:$J$35208,AD74)</f>
        <v>1.4446997802405539</v>
      </c>
      <c r="AX74">
        <f>INDEX('HVAC wtd'!$K$7:$K$35208,W74)</f>
        <v>0</v>
      </c>
      <c r="AY74">
        <f>INDEX('HVAC wtd'!$K$7:$K$35208,X74)</f>
        <v>0</v>
      </c>
      <c r="AZ74">
        <f>INDEX('HVAC wtd'!$K$7:$K$35208,Y74)</f>
        <v>0</v>
      </c>
      <c r="BA74">
        <f>INDEX('HVAC wtd'!$K$7:$K$35208,Z74)</f>
        <v>0</v>
      </c>
      <c r="BB74">
        <f>INDEX('HVAC wtd'!$K$7:$K$35208,AA74)</f>
        <v>0</v>
      </c>
      <c r="BC74">
        <f>INDEX('HVAC wtd'!$K$7:$K$35208,AB74)</f>
        <v>0</v>
      </c>
      <c r="BD74">
        <f>INDEX('HVAC wtd'!$K$7:$K$35208,AC74)</f>
        <v>0</v>
      </c>
      <c r="BE74">
        <f>INDEX('HVAC wtd'!$K$7:$K$35208,AD74)</f>
        <v>-1.0279863071748701E-2</v>
      </c>
    </row>
    <row r="75" spans="2:57" x14ac:dyDescent="0.25">
      <c r="B75" t="str">
        <f t="shared" si="7"/>
        <v>CFLSCEMFmNewCZ13</v>
      </c>
      <c r="C75" t="s">
        <v>118</v>
      </c>
      <c r="D75" t="s">
        <v>130</v>
      </c>
      <c r="E75" t="s">
        <v>1650</v>
      </c>
      <c r="F75" t="s">
        <v>75</v>
      </c>
      <c r="G75" t="s">
        <v>112</v>
      </c>
      <c r="H75" t="s">
        <v>1662</v>
      </c>
      <c r="I75" s="28">
        <f t="shared" si="8"/>
        <v>1.0941703159337413</v>
      </c>
      <c r="J75" s="28">
        <f t="shared" si="9"/>
        <v>1.4390243902439024</v>
      </c>
      <c r="K75" s="34">
        <f t="shared" si="10"/>
        <v>-1.4032328426160036E-2</v>
      </c>
      <c r="M75" s="36">
        <f>IF($F75="Ex",VLOOKUP($D75&amp;$E75&amp;$G75&amp;M$6,'Vint Wts'!$J$4:$Q$1904,8,FALSE),0)</f>
        <v>0</v>
      </c>
      <c r="N75" s="36">
        <f>IF($F75="Ex",VLOOKUP($D75&amp;$E75&amp;$G75&amp;N$6,'Vint Wts'!$J$4:$Q$1904,8,FALSE),0)</f>
        <v>0</v>
      </c>
      <c r="O75" s="36">
        <f>IF($F75="Ex",VLOOKUP($D75&amp;$E75&amp;$G75&amp;O$6,'Vint Wts'!$J$4:$Q$1904,8,FALSE),0)</f>
        <v>0</v>
      </c>
      <c r="P75" s="36">
        <f>IF($F75="Ex",VLOOKUP($D75&amp;$E75&amp;$G75&amp;P$6,'Vint Wts'!$J$4:$Q$1904,8,FALSE),0)</f>
        <v>0</v>
      </c>
      <c r="Q75" s="36">
        <f>IF($F75="Ex",VLOOKUP($D75&amp;$E75&amp;$G75&amp;Q$6,'Vint Wts'!$J$4:$Q$1904,8,FALSE),0)</f>
        <v>0</v>
      </c>
      <c r="R75" s="36">
        <f>IF($F75="Ex",VLOOKUP($D75&amp;$E75&amp;$G75&amp;R$6,'Vint Wts'!$J$4:$Q$1904,8,FALSE),0)</f>
        <v>0</v>
      </c>
      <c r="S75" s="36">
        <f>IF($F75="Ex",VLOOKUP($D75&amp;$E75&amp;$G75&amp;S$6,'Vint Wts'!$J$4:$Q$1904,8,FALSE),0)</f>
        <v>0</v>
      </c>
      <c r="T75" s="36">
        <f>VLOOKUP($D75&amp;$E75&amp;$G75&amp;T$6,'Vint Wts'!$J$4:$Q$1904,8,FALSE)</f>
        <v>34.529908562099223</v>
      </c>
      <c r="U75" s="36">
        <f t="shared" si="11"/>
        <v>34.529908562099223</v>
      </c>
      <c r="W75">
        <f>IF($F75="Ex",MATCH($C75&amp;$D75&amp;$E75&amp;$G75&amp;W$6,'HVAC wtd'!$B$7:$B$35208,0),1020)</f>
        <v>1020</v>
      </c>
      <c r="X75">
        <f>IF($F75="Ex",MATCH($C75&amp;$D75&amp;$E75&amp;$G75&amp;X$6,'HVAC wtd'!$B$7:$B$35208,0),1020)</f>
        <v>1020</v>
      </c>
      <c r="Y75">
        <f>IF($F75="Ex",MATCH($C75&amp;$D75&amp;$E75&amp;$G75&amp;Y$6,'HVAC wtd'!$B$7:$B$35208,0),1020)</f>
        <v>1020</v>
      </c>
      <c r="Z75">
        <f>IF($F75="Ex",MATCH($C75&amp;$D75&amp;$E75&amp;$G75&amp;Z$6,'HVAC wtd'!$B$7:$B$35208,0),1020)</f>
        <v>1020</v>
      </c>
      <c r="AA75">
        <f>IF($F75="Ex",MATCH($C75&amp;$D75&amp;$E75&amp;$G75&amp;AA$6,'HVAC wtd'!$B$7:$B$35208,0),1020)</f>
        <v>1020</v>
      </c>
      <c r="AB75">
        <f>IF($F75="Ex",MATCH($C75&amp;$D75&amp;$E75&amp;$G75&amp;AB$6,'HVAC wtd'!$B$7:$B$35208,0),1020)</f>
        <v>1020</v>
      </c>
      <c r="AC75">
        <f>IF($F75="Ex",MATCH($C75&amp;$D75&amp;$E75&amp;$G75&amp;AC$6,'HVAC wtd'!$B$7:$B$35208,0),1020)</f>
        <v>1020</v>
      </c>
      <c r="AD75">
        <f>MATCH($C75&amp;$D75&amp;$E75&amp;$G75&amp;AD$6,'HVAC wtd'!$B$7:$B$35208,0)</f>
        <v>638</v>
      </c>
      <c r="AF75">
        <f>INDEX('HVAC wtd'!$I$7:$I$35208,W75)</f>
        <v>0</v>
      </c>
      <c r="AG75">
        <f>INDEX('HVAC wtd'!$I$7:$I$35208,X75)</f>
        <v>0</v>
      </c>
      <c r="AH75">
        <f>INDEX('HVAC wtd'!$I$7:$I$35208,Y75)</f>
        <v>0</v>
      </c>
      <c r="AI75">
        <f>INDEX('HVAC wtd'!$I$7:$I$35208,Z75)</f>
        <v>0</v>
      </c>
      <c r="AJ75">
        <f>INDEX('HVAC wtd'!$I$7:$I$35208,AA75)</f>
        <v>0</v>
      </c>
      <c r="AK75">
        <f>INDEX('HVAC wtd'!$I$7:$I$35208,AB75)</f>
        <v>0</v>
      </c>
      <c r="AL75">
        <f>INDEX('HVAC wtd'!$I$7:$I$35208,AC75)</f>
        <v>0</v>
      </c>
      <c r="AM75">
        <f>INDEX('HVAC wtd'!$I$7:$I$35208,AD75)</f>
        <v>1.0941703159337413</v>
      </c>
      <c r="AO75">
        <f>INDEX('HVAC wtd'!$J$7:$J$35208,W75)</f>
        <v>0</v>
      </c>
      <c r="AP75">
        <f>INDEX('HVAC wtd'!$J$7:$J$35208,X75)</f>
        <v>0</v>
      </c>
      <c r="AQ75">
        <f>INDEX('HVAC wtd'!$J$7:$J$35208,Y75)</f>
        <v>0</v>
      </c>
      <c r="AR75">
        <f>INDEX('HVAC wtd'!$J$7:$J$35208,Z75)</f>
        <v>0</v>
      </c>
      <c r="AS75">
        <f>INDEX('HVAC wtd'!$J$7:$J$35208,AA75)</f>
        <v>0</v>
      </c>
      <c r="AT75">
        <f>INDEX('HVAC wtd'!$J$7:$J$35208,AB75)</f>
        <v>0</v>
      </c>
      <c r="AU75">
        <f>INDEX('HVAC wtd'!$J$7:$J$35208,AC75)</f>
        <v>0</v>
      </c>
      <c r="AV75">
        <f>INDEX('HVAC wtd'!$J$7:$J$35208,AD75)</f>
        <v>1.4390243902439024</v>
      </c>
      <c r="AX75">
        <f>INDEX('HVAC wtd'!$K$7:$K$35208,W75)</f>
        <v>0</v>
      </c>
      <c r="AY75">
        <f>INDEX('HVAC wtd'!$K$7:$K$35208,X75)</f>
        <v>0</v>
      </c>
      <c r="AZ75">
        <f>INDEX('HVAC wtd'!$K$7:$K$35208,Y75)</f>
        <v>0</v>
      </c>
      <c r="BA75">
        <f>INDEX('HVAC wtd'!$K$7:$K$35208,Z75)</f>
        <v>0</v>
      </c>
      <c r="BB75">
        <f>INDEX('HVAC wtd'!$K$7:$K$35208,AA75)</f>
        <v>0</v>
      </c>
      <c r="BC75">
        <f>INDEX('HVAC wtd'!$K$7:$K$35208,AB75)</f>
        <v>0</v>
      </c>
      <c r="BD75">
        <f>INDEX('HVAC wtd'!$K$7:$K$35208,AC75)</f>
        <v>0</v>
      </c>
      <c r="BE75">
        <f>INDEX('HVAC wtd'!$K$7:$K$35208,AD75)</f>
        <v>-1.4032328426160036E-2</v>
      </c>
    </row>
    <row r="76" spans="2:57" x14ac:dyDescent="0.25">
      <c r="B76" t="str">
        <f t="shared" si="7"/>
        <v>CFLSCEMFmNewCZ14</v>
      </c>
      <c r="C76" t="s">
        <v>118</v>
      </c>
      <c r="D76" t="s">
        <v>130</v>
      </c>
      <c r="E76" t="s">
        <v>1650</v>
      </c>
      <c r="F76" t="s">
        <v>75</v>
      </c>
      <c r="G76" t="s">
        <v>113</v>
      </c>
      <c r="H76" t="s">
        <v>1662</v>
      </c>
      <c r="I76" s="28">
        <f t="shared" si="8"/>
        <v>1.0822090898117538</v>
      </c>
      <c r="J76" s="28">
        <f t="shared" si="9"/>
        <v>1.2740776262137323</v>
      </c>
      <c r="K76" s="34">
        <f t="shared" si="10"/>
        <v>-1.6102089922294685E-2</v>
      </c>
      <c r="M76" s="36">
        <f>IF($F76="Ex",VLOOKUP($D76&amp;$E76&amp;$G76&amp;M$6,'Vint Wts'!$J$4:$Q$1904,8,FALSE),0)</f>
        <v>0</v>
      </c>
      <c r="N76" s="36">
        <f>IF($F76="Ex",VLOOKUP($D76&amp;$E76&amp;$G76&amp;N$6,'Vint Wts'!$J$4:$Q$1904,8,FALSE),0)</f>
        <v>0</v>
      </c>
      <c r="O76" s="36">
        <f>IF($F76="Ex",VLOOKUP($D76&amp;$E76&amp;$G76&amp;O$6,'Vint Wts'!$J$4:$Q$1904,8,FALSE),0)</f>
        <v>0</v>
      </c>
      <c r="P76" s="36">
        <f>IF($F76="Ex",VLOOKUP($D76&amp;$E76&amp;$G76&amp;P$6,'Vint Wts'!$J$4:$Q$1904,8,FALSE),0)</f>
        <v>0</v>
      </c>
      <c r="Q76" s="36">
        <f>IF($F76="Ex",VLOOKUP($D76&amp;$E76&amp;$G76&amp;Q$6,'Vint Wts'!$J$4:$Q$1904,8,FALSE),0)</f>
        <v>0</v>
      </c>
      <c r="R76" s="36">
        <f>IF($F76="Ex",VLOOKUP($D76&amp;$E76&amp;$G76&amp;R$6,'Vint Wts'!$J$4:$Q$1904,8,FALSE),0)</f>
        <v>0</v>
      </c>
      <c r="S76" s="36">
        <f>IF($F76="Ex",VLOOKUP($D76&amp;$E76&amp;$G76&amp;S$6,'Vint Wts'!$J$4:$Q$1904,8,FALSE),0)</f>
        <v>0</v>
      </c>
      <c r="T76" s="36">
        <f>VLOOKUP($D76&amp;$E76&amp;$G76&amp;T$6,'Vint Wts'!$J$4:$Q$1904,8,FALSE)</f>
        <v>1</v>
      </c>
      <c r="U76" s="36">
        <f t="shared" si="11"/>
        <v>1</v>
      </c>
      <c r="W76">
        <f>IF($F76="Ex",MATCH($C76&amp;$D76&amp;$E76&amp;$G76&amp;W$6,'HVAC wtd'!$B$7:$B$35208,0),1020)</f>
        <v>1020</v>
      </c>
      <c r="X76">
        <f>IF($F76="Ex",MATCH($C76&amp;$D76&amp;$E76&amp;$G76&amp;X$6,'HVAC wtd'!$B$7:$B$35208,0),1020)</f>
        <v>1020</v>
      </c>
      <c r="Y76">
        <f>IF($F76="Ex",MATCH($C76&amp;$D76&amp;$E76&amp;$G76&amp;Y$6,'HVAC wtd'!$B$7:$B$35208,0),1020)</f>
        <v>1020</v>
      </c>
      <c r="Z76">
        <f>IF($F76="Ex",MATCH($C76&amp;$D76&amp;$E76&amp;$G76&amp;Z$6,'HVAC wtd'!$B$7:$B$35208,0),1020)</f>
        <v>1020</v>
      </c>
      <c r="AA76">
        <f>IF($F76="Ex",MATCH($C76&amp;$D76&amp;$E76&amp;$G76&amp;AA$6,'HVAC wtd'!$B$7:$B$35208,0),1020)</f>
        <v>1020</v>
      </c>
      <c r="AB76">
        <f>IF($F76="Ex",MATCH($C76&amp;$D76&amp;$E76&amp;$G76&amp;AB$6,'HVAC wtd'!$B$7:$B$35208,0),1020)</f>
        <v>1020</v>
      </c>
      <c r="AC76">
        <f>IF($F76="Ex",MATCH($C76&amp;$D76&amp;$E76&amp;$G76&amp;AC$6,'HVAC wtd'!$B$7:$B$35208,0),1020)</f>
        <v>1020</v>
      </c>
      <c r="AD76">
        <f>MATCH($C76&amp;$D76&amp;$E76&amp;$G76&amp;AD$6,'HVAC wtd'!$B$7:$B$35208,0)</f>
        <v>639</v>
      </c>
      <c r="AF76">
        <f>INDEX('HVAC wtd'!$I$7:$I$35208,W76)</f>
        <v>0</v>
      </c>
      <c r="AG76">
        <f>INDEX('HVAC wtd'!$I$7:$I$35208,X76)</f>
        <v>0</v>
      </c>
      <c r="AH76">
        <f>INDEX('HVAC wtd'!$I$7:$I$35208,Y76)</f>
        <v>0</v>
      </c>
      <c r="AI76">
        <f>INDEX('HVAC wtd'!$I$7:$I$35208,Z76)</f>
        <v>0</v>
      </c>
      <c r="AJ76">
        <f>INDEX('HVAC wtd'!$I$7:$I$35208,AA76)</f>
        <v>0</v>
      </c>
      <c r="AK76">
        <f>INDEX('HVAC wtd'!$I$7:$I$35208,AB76)</f>
        <v>0</v>
      </c>
      <c r="AL76">
        <f>INDEX('HVAC wtd'!$I$7:$I$35208,AC76)</f>
        <v>0</v>
      </c>
      <c r="AM76">
        <f>INDEX('HVAC wtd'!$I$7:$I$35208,AD76)</f>
        <v>1.0822090898117538</v>
      </c>
      <c r="AO76">
        <f>INDEX('HVAC wtd'!$J$7:$J$35208,W76)</f>
        <v>0</v>
      </c>
      <c r="AP76">
        <f>INDEX('HVAC wtd'!$J$7:$J$35208,X76)</f>
        <v>0</v>
      </c>
      <c r="AQ76">
        <f>INDEX('HVAC wtd'!$J$7:$J$35208,Y76)</f>
        <v>0</v>
      </c>
      <c r="AR76">
        <f>INDEX('HVAC wtd'!$J$7:$J$35208,Z76)</f>
        <v>0</v>
      </c>
      <c r="AS76">
        <f>INDEX('HVAC wtd'!$J$7:$J$35208,AA76)</f>
        <v>0</v>
      </c>
      <c r="AT76">
        <f>INDEX('HVAC wtd'!$J$7:$J$35208,AB76)</f>
        <v>0</v>
      </c>
      <c r="AU76">
        <f>INDEX('HVAC wtd'!$J$7:$J$35208,AC76)</f>
        <v>0</v>
      </c>
      <c r="AV76">
        <f>INDEX('HVAC wtd'!$J$7:$J$35208,AD76)</f>
        <v>1.2740776262137323</v>
      </c>
      <c r="AX76">
        <f>INDEX('HVAC wtd'!$K$7:$K$35208,W76)</f>
        <v>0</v>
      </c>
      <c r="AY76">
        <f>INDEX('HVAC wtd'!$K$7:$K$35208,X76)</f>
        <v>0</v>
      </c>
      <c r="AZ76">
        <f>INDEX('HVAC wtd'!$K$7:$K$35208,Y76)</f>
        <v>0</v>
      </c>
      <c r="BA76">
        <f>INDEX('HVAC wtd'!$K$7:$K$35208,Z76)</f>
        <v>0</v>
      </c>
      <c r="BB76">
        <f>INDEX('HVAC wtd'!$K$7:$K$35208,AA76)</f>
        <v>0</v>
      </c>
      <c r="BC76">
        <f>INDEX('HVAC wtd'!$K$7:$K$35208,AB76)</f>
        <v>0</v>
      </c>
      <c r="BD76">
        <f>INDEX('HVAC wtd'!$K$7:$K$35208,AC76)</f>
        <v>0</v>
      </c>
      <c r="BE76">
        <f>INDEX('HVAC wtd'!$K$7:$K$35208,AD76)</f>
        <v>-1.6102089922294685E-2</v>
      </c>
    </row>
    <row r="77" spans="2:57" x14ac:dyDescent="0.25">
      <c r="B77" t="str">
        <f t="shared" si="7"/>
        <v>CFLSCEMFmNewCZ15</v>
      </c>
      <c r="C77" t="s">
        <v>118</v>
      </c>
      <c r="D77" t="s">
        <v>130</v>
      </c>
      <c r="E77" t="s">
        <v>1650</v>
      </c>
      <c r="F77" t="s">
        <v>75</v>
      </c>
      <c r="G77" t="s">
        <v>114</v>
      </c>
      <c r="H77" t="s">
        <v>1662</v>
      </c>
      <c r="I77" s="28">
        <f t="shared" si="8"/>
        <v>1.13956746406469</v>
      </c>
      <c r="J77" s="28">
        <f t="shared" si="9"/>
        <v>1.3779575830939779</v>
      </c>
      <c r="K77" s="34">
        <f t="shared" si="10"/>
        <v>-6.80377895128051E-3</v>
      </c>
      <c r="M77" s="36">
        <f>IF($F77="Ex",VLOOKUP($D77&amp;$E77&amp;$G77&amp;M$6,'Vint Wts'!$J$4:$Q$1904,8,FALSE),0)</f>
        <v>0</v>
      </c>
      <c r="N77" s="36">
        <f>IF($F77="Ex",VLOOKUP($D77&amp;$E77&amp;$G77&amp;N$6,'Vint Wts'!$J$4:$Q$1904,8,FALSE),0)</f>
        <v>0</v>
      </c>
      <c r="O77" s="36">
        <f>IF($F77="Ex",VLOOKUP($D77&amp;$E77&amp;$G77&amp;O$6,'Vint Wts'!$J$4:$Q$1904,8,FALSE),0)</f>
        <v>0</v>
      </c>
      <c r="P77" s="36">
        <f>IF($F77="Ex",VLOOKUP($D77&amp;$E77&amp;$G77&amp;P$6,'Vint Wts'!$J$4:$Q$1904,8,FALSE),0)</f>
        <v>0</v>
      </c>
      <c r="Q77" s="36">
        <f>IF($F77="Ex",VLOOKUP($D77&amp;$E77&amp;$G77&amp;Q$6,'Vint Wts'!$J$4:$Q$1904,8,FALSE),0)</f>
        <v>0</v>
      </c>
      <c r="R77" s="36">
        <f>IF($F77="Ex",VLOOKUP($D77&amp;$E77&amp;$G77&amp;R$6,'Vint Wts'!$J$4:$Q$1904,8,FALSE),0)</f>
        <v>0</v>
      </c>
      <c r="S77" s="36">
        <f>IF($F77="Ex",VLOOKUP($D77&amp;$E77&amp;$G77&amp;S$6,'Vint Wts'!$J$4:$Q$1904,8,FALSE),0)</f>
        <v>0</v>
      </c>
      <c r="T77" s="36">
        <f>VLOOKUP($D77&amp;$E77&amp;$G77&amp;T$6,'Vint Wts'!$J$4:$Q$1904,8,FALSE)</f>
        <v>1</v>
      </c>
      <c r="U77" s="36">
        <f t="shared" si="11"/>
        <v>1</v>
      </c>
      <c r="W77">
        <f>IF($F77="Ex",MATCH($C77&amp;$D77&amp;$E77&amp;$G77&amp;W$6,'HVAC wtd'!$B$7:$B$35208,0),1020)</f>
        <v>1020</v>
      </c>
      <c r="X77">
        <f>IF($F77="Ex",MATCH($C77&amp;$D77&amp;$E77&amp;$G77&amp;X$6,'HVAC wtd'!$B$7:$B$35208,0),1020)</f>
        <v>1020</v>
      </c>
      <c r="Y77">
        <f>IF($F77="Ex",MATCH($C77&amp;$D77&amp;$E77&amp;$G77&amp;Y$6,'HVAC wtd'!$B$7:$B$35208,0),1020)</f>
        <v>1020</v>
      </c>
      <c r="Z77">
        <f>IF($F77="Ex",MATCH($C77&amp;$D77&amp;$E77&amp;$G77&amp;Z$6,'HVAC wtd'!$B$7:$B$35208,0),1020)</f>
        <v>1020</v>
      </c>
      <c r="AA77">
        <f>IF($F77="Ex",MATCH($C77&amp;$D77&amp;$E77&amp;$G77&amp;AA$6,'HVAC wtd'!$B$7:$B$35208,0),1020)</f>
        <v>1020</v>
      </c>
      <c r="AB77">
        <f>IF($F77="Ex",MATCH($C77&amp;$D77&amp;$E77&amp;$G77&amp;AB$6,'HVAC wtd'!$B$7:$B$35208,0),1020)</f>
        <v>1020</v>
      </c>
      <c r="AC77">
        <f>IF($F77="Ex",MATCH($C77&amp;$D77&amp;$E77&amp;$G77&amp;AC$6,'HVAC wtd'!$B$7:$B$35208,0),1020)</f>
        <v>1020</v>
      </c>
      <c r="AD77">
        <f>MATCH($C77&amp;$D77&amp;$E77&amp;$G77&amp;AD$6,'HVAC wtd'!$B$7:$B$35208,0)</f>
        <v>640</v>
      </c>
      <c r="AF77">
        <f>INDEX('HVAC wtd'!$I$7:$I$35208,W77)</f>
        <v>0</v>
      </c>
      <c r="AG77">
        <f>INDEX('HVAC wtd'!$I$7:$I$35208,X77)</f>
        <v>0</v>
      </c>
      <c r="AH77">
        <f>INDEX('HVAC wtd'!$I$7:$I$35208,Y77)</f>
        <v>0</v>
      </c>
      <c r="AI77">
        <f>INDEX('HVAC wtd'!$I$7:$I$35208,Z77)</f>
        <v>0</v>
      </c>
      <c r="AJ77">
        <f>INDEX('HVAC wtd'!$I$7:$I$35208,AA77)</f>
        <v>0</v>
      </c>
      <c r="AK77">
        <f>INDEX('HVAC wtd'!$I$7:$I$35208,AB77)</f>
        <v>0</v>
      </c>
      <c r="AL77">
        <f>INDEX('HVAC wtd'!$I$7:$I$35208,AC77)</f>
        <v>0</v>
      </c>
      <c r="AM77">
        <f>INDEX('HVAC wtd'!$I$7:$I$35208,AD77)</f>
        <v>1.13956746406469</v>
      </c>
      <c r="AO77">
        <f>INDEX('HVAC wtd'!$J$7:$J$35208,W77)</f>
        <v>0</v>
      </c>
      <c r="AP77">
        <f>INDEX('HVAC wtd'!$J$7:$J$35208,X77)</f>
        <v>0</v>
      </c>
      <c r="AQ77">
        <f>INDEX('HVAC wtd'!$J$7:$J$35208,Y77)</f>
        <v>0</v>
      </c>
      <c r="AR77">
        <f>INDEX('HVAC wtd'!$J$7:$J$35208,Z77)</f>
        <v>0</v>
      </c>
      <c r="AS77">
        <f>INDEX('HVAC wtd'!$J$7:$J$35208,AA77)</f>
        <v>0</v>
      </c>
      <c r="AT77">
        <f>INDEX('HVAC wtd'!$J$7:$J$35208,AB77)</f>
        <v>0</v>
      </c>
      <c r="AU77">
        <f>INDEX('HVAC wtd'!$J$7:$J$35208,AC77)</f>
        <v>0</v>
      </c>
      <c r="AV77">
        <f>INDEX('HVAC wtd'!$J$7:$J$35208,AD77)</f>
        <v>1.3779575830939779</v>
      </c>
      <c r="AX77">
        <f>INDEX('HVAC wtd'!$K$7:$K$35208,W77)</f>
        <v>0</v>
      </c>
      <c r="AY77">
        <f>INDEX('HVAC wtd'!$K$7:$K$35208,X77)</f>
        <v>0</v>
      </c>
      <c r="AZ77">
        <f>INDEX('HVAC wtd'!$K$7:$K$35208,Y77)</f>
        <v>0</v>
      </c>
      <c r="BA77">
        <f>INDEX('HVAC wtd'!$K$7:$K$35208,Z77)</f>
        <v>0</v>
      </c>
      <c r="BB77">
        <f>INDEX('HVAC wtd'!$K$7:$K$35208,AA77)</f>
        <v>0</v>
      </c>
      <c r="BC77">
        <f>INDEX('HVAC wtd'!$K$7:$K$35208,AB77)</f>
        <v>0</v>
      </c>
      <c r="BD77">
        <f>INDEX('HVAC wtd'!$K$7:$K$35208,AC77)</f>
        <v>0</v>
      </c>
      <c r="BE77">
        <f>INDEX('HVAC wtd'!$K$7:$K$35208,AD77)</f>
        <v>-6.80377895128051E-3</v>
      </c>
    </row>
    <row r="78" spans="2:57" x14ac:dyDescent="0.25">
      <c r="B78" t="str">
        <f t="shared" si="7"/>
        <v>CFLSCEMFmNewCZ16</v>
      </c>
      <c r="C78" t="s">
        <v>118</v>
      </c>
      <c r="D78" t="s">
        <v>130</v>
      </c>
      <c r="E78" t="s">
        <v>1650</v>
      </c>
      <c r="F78" t="s">
        <v>75</v>
      </c>
      <c r="G78" t="s">
        <v>115</v>
      </c>
      <c r="H78" t="s">
        <v>1662</v>
      </c>
      <c r="I78" s="28">
        <f t="shared" si="8"/>
        <v>1.028324812126981</v>
      </c>
      <c r="J78" s="28">
        <f t="shared" si="9"/>
        <v>1.334595109013804</v>
      </c>
      <c r="K78" s="34">
        <f t="shared" si="10"/>
        <v>-2.1147421491251102E-2</v>
      </c>
      <c r="M78" s="36">
        <f>IF($F78="Ex",VLOOKUP($D78&amp;$E78&amp;$G78&amp;M$6,'Vint Wts'!$J$4:$Q$1904,8,FALSE),0)</f>
        <v>0</v>
      </c>
      <c r="N78" s="36">
        <f>IF($F78="Ex",VLOOKUP($D78&amp;$E78&amp;$G78&amp;N$6,'Vint Wts'!$J$4:$Q$1904,8,FALSE),0)</f>
        <v>0</v>
      </c>
      <c r="O78" s="36">
        <f>IF($F78="Ex",VLOOKUP($D78&amp;$E78&amp;$G78&amp;O$6,'Vint Wts'!$J$4:$Q$1904,8,FALSE),0)</f>
        <v>0</v>
      </c>
      <c r="P78" s="36">
        <f>IF($F78="Ex",VLOOKUP($D78&amp;$E78&amp;$G78&amp;P$6,'Vint Wts'!$J$4:$Q$1904,8,FALSE),0)</f>
        <v>0</v>
      </c>
      <c r="Q78" s="36">
        <f>IF($F78="Ex",VLOOKUP($D78&amp;$E78&amp;$G78&amp;Q$6,'Vint Wts'!$J$4:$Q$1904,8,FALSE),0)</f>
        <v>0</v>
      </c>
      <c r="R78" s="36">
        <f>IF($F78="Ex",VLOOKUP($D78&amp;$E78&amp;$G78&amp;R$6,'Vint Wts'!$J$4:$Q$1904,8,FALSE),0)</f>
        <v>0</v>
      </c>
      <c r="S78" s="36">
        <f>IF($F78="Ex",VLOOKUP($D78&amp;$E78&amp;$G78&amp;S$6,'Vint Wts'!$J$4:$Q$1904,8,FALSE),0)</f>
        <v>0</v>
      </c>
      <c r="T78" s="36">
        <f>VLOOKUP($D78&amp;$E78&amp;$G78&amp;T$6,'Vint Wts'!$J$4:$Q$1904,8,FALSE)</f>
        <v>1</v>
      </c>
      <c r="U78" s="36">
        <f t="shared" si="11"/>
        <v>1</v>
      </c>
      <c r="W78">
        <f>IF($F78="Ex",MATCH($C78&amp;$D78&amp;$E78&amp;$G78&amp;W$6,'HVAC wtd'!$B$7:$B$35208,0),1020)</f>
        <v>1020</v>
      </c>
      <c r="X78">
        <f>IF($F78="Ex",MATCH($C78&amp;$D78&amp;$E78&amp;$G78&amp;X$6,'HVAC wtd'!$B$7:$B$35208,0),1020)</f>
        <v>1020</v>
      </c>
      <c r="Y78">
        <f>IF($F78="Ex",MATCH($C78&amp;$D78&amp;$E78&amp;$G78&amp;Y$6,'HVAC wtd'!$B$7:$B$35208,0),1020)</f>
        <v>1020</v>
      </c>
      <c r="Z78">
        <f>IF($F78="Ex",MATCH($C78&amp;$D78&amp;$E78&amp;$G78&amp;Z$6,'HVAC wtd'!$B$7:$B$35208,0),1020)</f>
        <v>1020</v>
      </c>
      <c r="AA78">
        <f>IF($F78="Ex",MATCH($C78&amp;$D78&amp;$E78&amp;$G78&amp;AA$6,'HVAC wtd'!$B$7:$B$35208,0),1020)</f>
        <v>1020</v>
      </c>
      <c r="AB78">
        <f>IF($F78="Ex",MATCH($C78&amp;$D78&amp;$E78&amp;$G78&amp;AB$6,'HVAC wtd'!$B$7:$B$35208,0),1020)</f>
        <v>1020</v>
      </c>
      <c r="AC78">
        <f>IF($F78="Ex",MATCH($C78&amp;$D78&amp;$E78&amp;$G78&amp;AC$6,'HVAC wtd'!$B$7:$B$35208,0),1020)</f>
        <v>1020</v>
      </c>
      <c r="AD78">
        <f>MATCH($C78&amp;$D78&amp;$E78&amp;$G78&amp;AD$6,'HVAC wtd'!$B$7:$B$35208,0)</f>
        <v>641</v>
      </c>
      <c r="AF78">
        <f>INDEX('HVAC wtd'!$I$7:$I$35208,W78)</f>
        <v>0</v>
      </c>
      <c r="AG78">
        <f>INDEX('HVAC wtd'!$I$7:$I$35208,X78)</f>
        <v>0</v>
      </c>
      <c r="AH78">
        <f>INDEX('HVAC wtd'!$I$7:$I$35208,Y78)</f>
        <v>0</v>
      </c>
      <c r="AI78">
        <f>INDEX('HVAC wtd'!$I$7:$I$35208,Z78)</f>
        <v>0</v>
      </c>
      <c r="AJ78">
        <f>INDEX('HVAC wtd'!$I$7:$I$35208,AA78)</f>
        <v>0</v>
      </c>
      <c r="AK78">
        <f>INDEX('HVAC wtd'!$I$7:$I$35208,AB78)</f>
        <v>0</v>
      </c>
      <c r="AL78">
        <f>INDEX('HVAC wtd'!$I$7:$I$35208,AC78)</f>
        <v>0</v>
      </c>
      <c r="AM78">
        <f>INDEX('HVAC wtd'!$I$7:$I$35208,AD78)</f>
        <v>1.028324812126981</v>
      </c>
      <c r="AO78">
        <f>INDEX('HVAC wtd'!$J$7:$J$35208,W78)</f>
        <v>0</v>
      </c>
      <c r="AP78">
        <f>INDEX('HVAC wtd'!$J$7:$J$35208,X78)</f>
        <v>0</v>
      </c>
      <c r="AQ78">
        <f>INDEX('HVAC wtd'!$J$7:$J$35208,Y78)</f>
        <v>0</v>
      </c>
      <c r="AR78">
        <f>INDEX('HVAC wtd'!$J$7:$J$35208,Z78)</f>
        <v>0</v>
      </c>
      <c r="AS78">
        <f>INDEX('HVAC wtd'!$J$7:$J$35208,AA78)</f>
        <v>0</v>
      </c>
      <c r="AT78">
        <f>INDEX('HVAC wtd'!$J$7:$J$35208,AB78)</f>
        <v>0</v>
      </c>
      <c r="AU78">
        <f>INDEX('HVAC wtd'!$J$7:$J$35208,AC78)</f>
        <v>0</v>
      </c>
      <c r="AV78">
        <f>INDEX('HVAC wtd'!$J$7:$J$35208,AD78)</f>
        <v>1.334595109013804</v>
      </c>
      <c r="AX78">
        <f>INDEX('HVAC wtd'!$K$7:$K$35208,W78)</f>
        <v>0</v>
      </c>
      <c r="AY78">
        <f>INDEX('HVAC wtd'!$K$7:$K$35208,X78)</f>
        <v>0</v>
      </c>
      <c r="AZ78">
        <f>INDEX('HVAC wtd'!$K$7:$K$35208,Y78)</f>
        <v>0</v>
      </c>
      <c r="BA78">
        <f>INDEX('HVAC wtd'!$K$7:$K$35208,Z78)</f>
        <v>0</v>
      </c>
      <c r="BB78">
        <f>INDEX('HVAC wtd'!$K$7:$K$35208,AA78)</f>
        <v>0</v>
      </c>
      <c r="BC78">
        <f>INDEX('HVAC wtd'!$K$7:$K$35208,AB78)</f>
        <v>0</v>
      </c>
      <c r="BD78">
        <f>INDEX('HVAC wtd'!$K$7:$K$35208,AC78)</f>
        <v>0</v>
      </c>
      <c r="BE78">
        <f>INDEX('HVAC wtd'!$K$7:$K$35208,AD78)</f>
        <v>-2.1147421491251102E-2</v>
      </c>
    </row>
    <row r="79" spans="2:57" x14ac:dyDescent="0.25">
      <c r="B79" t="str">
        <f t="shared" si="7"/>
        <v>CFLSDGSFmExCZ06</v>
      </c>
      <c r="C79" t="s">
        <v>118</v>
      </c>
      <c r="D79" t="s">
        <v>131</v>
      </c>
      <c r="E79" t="s">
        <v>1649</v>
      </c>
      <c r="F79" t="s">
        <v>72</v>
      </c>
      <c r="G79" t="s">
        <v>105</v>
      </c>
      <c r="H79" t="s">
        <v>1662</v>
      </c>
      <c r="I79" s="28">
        <f t="shared" si="8"/>
        <v>1.0238112488408031</v>
      </c>
      <c r="J79" s="28">
        <f t="shared" si="9"/>
        <v>1.4786605179990975</v>
      </c>
      <c r="K79" s="34">
        <f t="shared" si="10"/>
        <v>-2.0862481448277174E-2</v>
      </c>
      <c r="M79" s="36">
        <f>IF($F79="Ex",VLOOKUP($D79&amp;$E79&amp;$G79&amp;M$6,'Vint Wts'!$J$4:$Q$1904,8,FALSE),0)</f>
        <v>7440</v>
      </c>
      <c r="N79" s="36">
        <f>IF($F79="Ex",VLOOKUP($D79&amp;$E79&amp;$G79&amp;N$6,'Vint Wts'!$J$4:$Q$1904,8,FALSE),0)</f>
        <v>23426</v>
      </c>
      <c r="O79" s="36">
        <f>IF($F79="Ex",VLOOKUP($D79&amp;$E79&amp;$G79&amp;O$6,'Vint Wts'!$J$4:$Q$1904,8,FALSE),0)</f>
        <v>18492</v>
      </c>
      <c r="P79" s="36">
        <f>IF($F79="Ex",VLOOKUP($D79&amp;$E79&amp;$G79&amp;P$6,'Vint Wts'!$J$4:$Q$1904,8,FALSE),0)</f>
        <v>10748</v>
      </c>
      <c r="Q79" s="36">
        <f>IF($F79="Ex",VLOOKUP($D79&amp;$E79&amp;$G79&amp;Q$6,'Vint Wts'!$J$4:$Q$1904,8,FALSE),0)</f>
        <v>4417.7057105809672</v>
      </c>
      <c r="R79" s="36">
        <f>IF($F79="Ex",VLOOKUP($D79&amp;$E79&amp;$G79&amp;R$6,'Vint Wts'!$J$4:$Q$1904,8,FALSE),0)</f>
        <v>2118.1994047305302</v>
      </c>
      <c r="S79" s="36">
        <f>IF($F79="Ex",VLOOKUP($D79&amp;$E79&amp;$G79&amp;S$6,'Vint Wts'!$J$4:$Q$1904,8,FALSE),0)</f>
        <v>2464.5350537815775</v>
      </c>
      <c r="T79" s="36">
        <f>VLOOKUP($D79&amp;$E79&amp;$G79&amp;T$6,'Vint Wts'!$J$4:$Q$1904,8,FALSE)</f>
        <v>861.94898393053552</v>
      </c>
      <c r="U79" s="36">
        <f t="shared" si="11"/>
        <v>69968.389153023614</v>
      </c>
      <c r="W79">
        <f>IF($F79="Ex",MATCH($C79&amp;$D79&amp;$E79&amp;$G79&amp;W$6,'HVAC wtd'!$B$7:$B$35208,0),1020)</f>
        <v>262</v>
      </c>
      <c r="X79">
        <f>IF($F79="Ex",MATCH($C79&amp;$D79&amp;$E79&amp;$G79&amp;X$6,'HVAC wtd'!$B$7:$B$35208,0),1020)</f>
        <v>278</v>
      </c>
      <c r="Y79">
        <f>IF($F79="Ex",MATCH($C79&amp;$D79&amp;$E79&amp;$G79&amp;Y$6,'HVAC wtd'!$B$7:$B$35208,0),1020)</f>
        <v>294</v>
      </c>
      <c r="Z79">
        <f>IF($F79="Ex",MATCH($C79&amp;$D79&amp;$E79&amp;$G79&amp;Z$6,'HVAC wtd'!$B$7:$B$35208,0),1020)</f>
        <v>310</v>
      </c>
      <c r="AA79">
        <f>IF($F79="Ex",MATCH($C79&amp;$D79&amp;$E79&amp;$G79&amp;AA$6,'HVAC wtd'!$B$7:$B$35208,0),1020)</f>
        <v>326</v>
      </c>
      <c r="AB79">
        <f>IF($F79="Ex",MATCH($C79&amp;$D79&amp;$E79&amp;$G79&amp;AB$6,'HVAC wtd'!$B$7:$B$35208,0),1020)</f>
        <v>342</v>
      </c>
      <c r="AC79">
        <f>IF($F79="Ex",MATCH($C79&amp;$D79&amp;$E79&amp;$G79&amp;AC$6,'HVAC wtd'!$B$7:$B$35208,0),1020)</f>
        <v>358</v>
      </c>
      <c r="AD79">
        <f>MATCH($C79&amp;$D79&amp;$E79&amp;$G79&amp;AD$6,'HVAC wtd'!$B$7:$B$35208,0)</f>
        <v>374</v>
      </c>
      <c r="AF79">
        <f>INDEX('HVAC wtd'!$I$7:$I$35208,W79)</f>
        <v>1.0190290027922602</v>
      </c>
      <c r="AG79">
        <f>INDEX('HVAC wtd'!$I$7:$I$35208,X79)</f>
        <v>1.0148244526060886</v>
      </c>
      <c r="AH79">
        <f>INDEX('HVAC wtd'!$I$7:$I$35208,Y79)</f>
        <v>1.0260906251933442</v>
      </c>
      <c r="AI79">
        <f>INDEX('HVAC wtd'!$I$7:$I$35208,Z79)</f>
        <v>1.0439333035171088</v>
      </c>
      <c r="AJ79">
        <f>INDEX('HVAC wtd'!$I$7:$I$35208,AA79)</f>
        <v>1.0305092920428671</v>
      </c>
      <c r="AK79">
        <f>INDEX('HVAC wtd'!$I$7:$I$35208,AB79)</f>
        <v>1.0210941190963521</v>
      </c>
      <c r="AL79">
        <f>INDEX('HVAC wtd'!$I$7:$I$35208,AC79)</f>
        <v>1.0129506133952373</v>
      </c>
      <c r="AM79">
        <f>INDEX('HVAC wtd'!$I$7:$I$35208,AD79)</f>
        <v>1.0129224184276493</v>
      </c>
      <c r="AO79">
        <f>INDEX('HVAC wtd'!$J$7:$J$35208,W79)</f>
        <v>1.4926930528406406</v>
      </c>
      <c r="AP79">
        <f>INDEX('HVAC wtd'!$J$7:$J$35208,X79)</f>
        <v>1.505312346504164</v>
      </c>
      <c r="AQ79">
        <f>INDEX('HVAC wtd'!$J$7:$J$35208,Y79)</f>
        <v>1.4718628745411604</v>
      </c>
      <c r="AR79">
        <f>INDEX('HVAC wtd'!$J$7:$J$35208,Z79)</f>
        <v>1.5047329802614069</v>
      </c>
      <c r="AS79">
        <f>INDEX('HVAC wtd'!$J$7:$J$35208,AA79)</f>
        <v>1.4641753495538519</v>
      </c>
      <c r="AT79">
        <f>INDEX('HVAC wtd'!$J$7:$J$35208,AB79)</f>
        <v>1.4222789782037557</v>
      </c>
      <c r="AU79">
        <f>INDEX('HVAC wtd'!$J$7:$J$35208,AC79)</f>
        <v>1.2394047546950981</v>
      </c>
      <c r="AV79">
        <f>INDEX('HVAC wtd'!$J$7:$J$35208,AD79)</f>
        <v>1.350810927672025</v>
      </c>
      <c r="AX79">
        <f>INDEX('HVAC wtd'!$K$7:$K$35208,W79)</f>
        <v>-1.9596135925757516E-2</v>
      </c>
      <c r="AY79">
        <f>INDEX('HVAC wtd'!$K$7:$K$35208,X79)</f>
        <v>-2.240825713787873E-2</v>
      </c>
      <c r="AZ79">
        <f>INDEX('HVAC wtd'!$K$7:$K$35208,Y79)</f>
        <v>-2.0299166228787819E-2</v>
      </c>
      <c r="BA79">
        <f>INDEX('HVAC wtd'!$K$7:$K$35208,Z79)</f>
        <v>-1.8717348046969635E-2</v>
      </c>
      <c r="BB79">
        <f>INDEX('HVAC wtd'!$K$7:$K$35208,AA79)</f>
        <v>-2.056363636363636E-2</v>
      </c>
      <c r="BC79">
        <f>INDEX('HVAC wtd'!$K$7:$K$35208,AB79)</f>
        <v>-2.2145454545454545E-2</v>
      </c>
      <c r="BD79">
        <f>INDEX('HVAC wtd'!$K$7:$K$35208,AC79)</f>
        <v>-2.2496969696969699E-2</v>
      </c>
      <c r="BE79">
        <f>INDEX('HVAC wtd'!$K$7:$K$35208,AD79)</f>
        <v>-2.232121212121212E-2</v>
      </c>
    </row>
    <row r="80" spans="2:57" x14ac:dyDescent="0.25">
      <c r="B80" t="str">
        <f t="shared" si="7"/>
        <v>CFLSDGSFmExCZ07</v>
      </c>
      <c r="C80" t="s">
        <v>118</v>
      </c>
      <c r="D80" t="s">
        <v>131</v>
      </c>
      <c r="E80" t="s">
        <v>1649</v>
      </c>
      <c r="F80" t="s">
        <v>72</v>
      </c>
      <c r="G80" t="s">
        <v>106</v>
      </c>
      <c r="H80" t="s">
        <v>1662</v>
      </c>
      <c r="I80" s="28">
        <f t="shared" si="8"/>
        <v>1.0081297282756987</v>
      </c>
      <c r="J80" s="28">
        <f t="shared" si="9"/>
        <v>1.3080678941528341</v>
      </c>
      <c r="K80" s="34">
        <f t="shared" si="10"/>
        <v>-1.9177074004452441E-2</v>
      </c>
      <c r="M80" s="36">
        <f>IF($F80="Ex",VLOOKUP($D80&amp;$E80&amp;$G80&amp;M$6,'Vint Wts'!$J$4:$Q$1904,8,FALSE),0)</f>
        <v>213903</v>
      </c>
      <c r="N80" s="36">
        <f>IF($F80="Ex",VLOOKUP($D80&amp;$E80&amp;$G80&amp;N$6,'Vint Wts'!$J$4:$Q$1904,8,FALSE),0)</f>
        <v>103726</v>
      </c>
      <c r="O80" s="36">
        <f>IF($F80="Ex",VLOOKUP($D80&amp;$E80&amp;$G80&amp;O$6,'Vint Wts'!$J$4:$Q$1904,8,FALSE),0)</f>
        <v>49320</v>
      </c>
      <c r="P80" s="36">
        <f>IF($F80="Ex",VLOOKUP($D80&amp;$E80&amp;$G80&amp;P$6,'Vint Wts'!$J$4:$Q$1904,8,FALSE),0)</f>
        <v>25022</v>
      </c>
      <c r="Q80" s="36">
        <f>IF($F80="Ex",VLOOKUP($D80&amp;$E80&amp;$G80&amp;Q$6,'Vint Wts'!$J$4:$Q$1904,8,FALSE),0)</f>
        <v>10284.688527182449</v>
      </c>
      <c r="R80" s="36">
        <f>IF($F80="Ex",VLOOKUP($D80&amp;$E80&amp;$G80&amp;R$6,'Vint Wts'!$J$4:$Q$1904,8,FALSE),0)</f>
        <v>4931.2974976895539</v>
      </c>
      <c r="S80" s="36">
        <f>IF($F80="Ex",VLOOKUP($D80&amp;$E80&amp;$G80&amp;S$6,'Vint Wts'!$J$4:$Q$1904,8,FALSE),0)</f>
        <v>5737.5880271420392</v>
      </c>
      <c r="T80" s="36">
        <f>VLOOKUP($D80&amp;$E80&amp;$G80&amp;T$6,'Vint Wts'!$J$4:$Q$1904,8,FALSE)</f>
        <v>2006.6698433113006</v>
      </c>
      <c r="U80" s="36">
        <f t="shared" si="11"/>
        <v>414931.24389532534</v>
      </c>
      <c r="W80">
        <f>IF($F80="Ex",MATCH($C80&amp;$D80&amp;$E80&amp;$G80&amp;W$6,'HVAC wtd'!$B$7:$B$35208,0),1020)</f>
        <v>263</v>
      </c>
      <c r="X80">
        <f>IF($F80="Ex",MATCH($C80&amp;$D80&amp;$E80&amp;$G80&amp;X$6,'HVAC wtd'!$B$7:$B$35208,0),1020)</f>
        <v>279</v>
      </c>
      <c r="Y80">
        <f>IF($F80="Ex",MATCH($C80&amp;$D80&amp;$E80&amp;$G80&amp;Y$6,'HVAC wtd'!$B$7:$B$35208,0),1020)</f>
        <v>295</v>
      </c>
      <c r="Z80">
        <f>IF($F80="Ex",MATCH($C80&amp;$D80&amp;$E80&amp;$G80&amp;Z$6,'HVAC wtd'!$B$7:$B$35208,0),1020)</f>
        <v>311</v>
      </c>
      <c r="AA80">
        <f>IF($F80="Ex",MATCH($C80&amp;$D80&amp;$E80&amp;$G80&amp;AA$6,'HVAC wtd'!$B$7:$B$35208,0),1020)</f>
        <v>327</v>
      </c>
      <c r="AB80">
        <f>IF($F80="Ex",MATCH($C80&amp;$D80&amp;$E80&amp;$G80&amp;AB$6,'HVAC wtd'!$B$7:$B$35208,0),1020)</f>
        <v>343</v>
      </c>
      <c r="AC80">
        <f>IF($F80="Ex",MATCH($C80&amp;$D80&amp;$E80&amp;$G80&amp;AC$6,'HVAC wtd'!$B$7:$B$35208,0),1020)</f>
        <v>359</v>
      </c>
      <c r="AD80">
        <f>MATCH($C80&amp;$D80&amp;$E80&amp;$G80&amp;AD$6,'HVAC wtd'!$B$7:$B$35208,0)</f>
        <v>375</v>
      </c>
      <c r="AF80">
        <f>INDEX('HVAC wtd'!$I$7:$I$35208,W80)</f>
        <v>1.0028248175261028</v>
      </c>
      <c r="AG80">
        <f>INDEX('HVAC wtd'!$I$7:$I$35208,X80)</f>
        <v>1.0071855155102589</v>
      </c>
      <c r="AH80">
        <f>INDEX('HVAC wtd'!$I$7:$I$35208,Y80)</f>
        <v>1.0141754104540868</v>
      </c>
      <c r="AI80">
        <f>INDEX('HVAC wtd'!$I$7:$I$35208,Z80)</f>
        <v>1.0226357052163582</v>
      </c>
      <c r="AJ80">
        <f>INDEX('HVAC wtd'!$I$7:$I$35208,AA80)</f>
        <v>1.03267645367631</v>
      </c>
      <c r="AK80">
        <f>INDEX('HVAC wtd'!$I$7:$I$35208,AB80)</f>
        <v>1.0363330943209514</v>
      </c>
      <c r="AL80">
        <f>INDEX('HVAC wtd'!$I$7:$I$35208,AC80)</f>
        <v>1.0336829275499892</v>
      </c>
      <c r="AM80">
        <f>INDEX('HVAC wtd'!$I$7:$I$35208,AD80)</f>
        <v>1.0247671406126218</v>
      </c>
      <c r="AO80">
        <f>INDEX('HVAC wtd'!$J$7:$J$35208,W80)</f>
        <v>1.3119154942925095</v>
      </c>
      <c r="AP80">
        <f>INDEX('HVAC wtd'!$J$7:$J$35208,X80)</f>
        <v>1.3320379194136747</v>
      </c>
      <c r="AQ80">
        <f>INDEX('HVAC wtd'!$J$7:$J$35208,Y80)</f>
        <v>1.3180893916867429</v>
      </c>
      <c r="AR80">
        <f>INDEX('HVAC wtd'!$J$7:$J$35208,Z80)</f>
        <v>1.2531307480955158</v>
      </c>
      <c r="AS80">
        <f>INDEX('HVAC wtd'!$J$7:$J$35208,AA80)</f>
        <v>1.2483462482546932</v>
      </c>
      <c r="AT80">
        <f>INDEX('HVAC wtd'!$J$7:$J$35208,AB80)</f>
        <v>1.1245840370291367</v>
      </c>
      <c r="AU80">
        <f>INDEX('HVAC wtd'!$J$7:$J$35208,AC80)</f>
        <v>1.2063441290708787</v>
      </c>
      <c r="AV80">
        <f>INDEX('HVAC wtd'!$J$7:$J$35208,AD80)</f>
        <v>1.1454751411929733</v>
      </c>
      <c r="AX80">
        <f>INDEX('HVAC wtd'!$K$7:$K$35208,W80)</f>
        <v>-1.962907959254865E-2</v>
      </c>
      <c r="AY80">
        <f>INDEX('HVAC wtd'!$K$7:$K$35208,X80)</f>
        <v>-2.0100583427521541E-2</v>
      </c>
      <c r="AZ80">
        <f>INDEX('HVAC wtd'!$K$7:$K$35208,Y80)</f>
        <v>-1.6827267069001596E-2</v>
      </c>
      <c r="BA80">
        <f>INDEX('HVAC wtd'!$K$7:$K$35208,Z80)</f>
        <v>-1.8806060606060607E-2</v>
      </c>
      <c r="BB80">
        <f>INDEX('HVAC wtd'!$K$7:$K$35208,AA80)</f>
        <v>-1.715394664278674E-2</v>
      </c>
      <c r="BC80">
        <f>INDEX('HVAC wtd'!$K$7:$K$35208,AB80)</f>
        <v>-1.4939401188241287E-2</v>
      </c>
      <c r="BD80">
        <f>INDEX('HVAC wtd'!$K$7:$K$35208,AC80)</f>
        <v>-1.5596733071805152E-2</v>
      </c>
      <c r="BE80">
        <f>INDEX('HVAC wtd'!$K$7:$K$35208,AD80)</f>
        <v>-1.665830737961144E-2</v>
      </c>
    </row>
    <row r="81" spans="2:57" x14ac:dyDescent="0.25">
      <c r="B81" t="str">
        <f t="shared" si="7"/>
        <v>CFLSDGSFmExCZ08</v>
      </c>
      <c r="C81" t="s">
        <v>118</v>
      </c>
      <c r="D81" t="s">
        <v>131</v>
      </c>
      <c r="E81" t="s">
        <v>1649</v>
      </c>
      <c r="F81" t="s">
        <v>72</v>
      </c>
      <c r="G81" t="s">
        <v>107</v>
      </c>
      <c r="H81" t="s">
        <v>1662</v>
      </c>
      <c r="I81" s="28">
        <f t="shared" si="8"/>
        <v>1.1027667711707243</v>
      </c>
      <c r="J81" s="28">
        <f t="shared" si="9"/>
        <v>1.7189581909834748</v>
      </c>
      <c r="K81" s="34">
        <f t="shared" si="10"/>
        <v>-1.7087535896855927E-2</v>
      </c>
      <c r="M81" s="36">
        <f>IF($F81="Ex",VLOOKUP($D81&amp;$E81&amp;$G81&amp;M$6,'Vint Wts'!$J$4:$Q$1904,8,FALSE),0)</f>
        <v>2356</v>
      </c>
      <c r="N81" s="36">
        <f>IF($F81="Ex",VLOOKUP($D81&amp;$E81&amp;$G81&amp;N$6,'Vint Wts'!$J$4:$Q$1904,8,FALSE),0)</f>
        <v>1660</v>
      </c>
      <c r="O81" s="36">
        <f>IF($F81="Ex",VLOOKUP($D81&amp;$E81&amp;$G81&amp;O$6,'Vint Wts'!$J$4:$Q$1904,8,FALSE),0)</f>
        <v>3550</v>
      </c>
      <c r="P81" s="36">
        <f>IF($F81="Ex",VLOOKUP($D81&amp;$E81&amp;$G81&amp;P$6,'Vint Wts'!$J$4:$Q$1904,8,FALSE),0)</f>
        <v>637</v>
      </c>
      <c r="Q81" s="36">
        <f>IF($F81="Ex",VLOOKUP($D81&amp;$E81&amp;$G81&amp;Q$6,'Vint Wts'!$J$4:$Q$1904,8,FALSE),0)</f>
        <v>261.82345902866359</v>
      </c>
      <c r="R81" s="36">
        <f>IF($F81="Ex",VLOOKUP($D81&amp;$E81&amp;$G81&amp;R$6,'Vint Wts'!$J$4:$Q$1904,8,FALSE),0)</f>
        <v>125.53898593350834</v>
      </c>
      <c r="S81" s="36">
        <f>IF($F81="Ex",VLOOKUP($D81&amp;$E81&amp;$G81&amp;S$6,'Vint Wts'!$J$4:$Q$1904,8,FALSE),0)</f>
        <v>146.06520555069454</v>
      </c>
      <c r="T81" s="36">
        <f>VLOOKUP($D81&amp;$E81&amp;$G81&amp;T$6,'Vint Wts'!$J$4:$Q$1904,8,FALSE)</f>
        <v>51.08499281389571</v>
      </c>
      <c r="U81" s="36">
        <f t="shared" si="11"/>
        <v>8787.5126433267615</v>
      </c>
      <c r="W81">
        <f>IF($F81="Ex",MATCH($C81&amp;$D81&amp;$E81&amp;$G81&amp;W$6,'HVAC wtd'!$B$7:$B$35208,0),1020)</f>
        <v>264</v>
      </c>
      <c r="X81">
        <f>IF($F81="Ex",MATCH($C81&amp;$D81&amp;$E81&amp;$G81&amp;X$6,'HVAC wtd'!$B$7:$B$35208,0),1020)</f>
        <v>280</v>
      </c>
      <c r="Y81">
        <f>IF($F81="Ex",MATCH($C81&amp;$D81&amp;$E81&amp;$G81&amp;Y$6,'HVAC wtd'!$B$7:$B$35208,0),1020)</f>
        <v>296</v>
      </c>
      <c r="Z81">
        <f>IF($F81="Ex",MATCH($C81&amp;$D81&amp;$E81&amp;$G81&amp;Z$6,'HVAC wtd'!$B$7:$B$35208,0),1020)</f>
        <v>312</v>
      </c>
      <c r="AA81">
        <f>IF($F81="Ex",MATCH($C81&amp;$D81&amp;$E81&amp;$G81&amp;AA$6,'HVAC wtd'!$B$7:$B$35208,0),1020)</f>
        <v>328</v>
      </c>
      <c r="AB81">
        <f>IF($F81="Ex",MATCH($C81&amp;$D81&amp;$E81&amp;$G81&amp;AB$6,'HVAC wtd'!$B$7:$B$35208,0),1020)</f>
        <v>344</v>
      </c>
      <c r="AC81">
        <f>IF($F81="Ex",MATCH($C81&amp;$D81&amp;$E81&amp;$G81&amp;AC$6,'HVAC wtd'!$B$7:$B$35208,0),1020)</f>
        <v>360</v>
      </c>
      <c r="AD81">
        <f>MATCH($C81&amp;$D81&amp;$E81&amp;$G81&amp;AD$6,'HVAC wtd'!$B$7:$B$35208,0)</f>
        <v>376</v>
      </c>
      <c r="AF81">
        <f>INDEX('HVAC wtd'!$I$7:$I$35208,W81)</f>
        <v>1.0952745599040337</v>
      </c>
      <c r="AG81">
        <f>INDEX('HVAC wtd'!$I$7:$I$35208,X81)</f>
        <v>1.0856064930001772</v>
      </c>
      <c r="AH81">
        <f>INDEX('HVAC wtd'!$I$7:$I$35208,Y81)</f>
        <v>1.1083855657792498</v>
      </c>
      <c r="AI81">
        <f>INDEX('HVAC wtd'!$I$7:$I$35208,Z81)</f>
        <v>1.1288929423792582</v>
      </c>
      <c r="AJ81">
        <f>INDEX('HVAC wtd'!$I$7:$I$35208,AA81)</f>
        <v>1.1312525252525254</v>
      </c>
      <c r="AK81">
        <f>INDEX('HVAC wtd'!$I$7:$I$35208,AB81)</f>
        <v>1.1495555555555557</v>
      </c>
      <c r="AL81">
        <f>INDEX('HVAC wtd'!$I$7:$I$35208,AC81)</f>
        <v>1.0815555555555558</v>
      </c>
      <c r="AM81">
        <f>INDEX('HVAC wtd'!$I$7:$I$35208,AD81)</f>
        <v>1.0893535353535355</v>
      </c>
      <c r="AO81">
        <f>INDEX('HVAC wtd'!$J$7:$J$35208,W81)</f>
        <v>1.7913533135303474</v>
      </c>
      <c r="AP81">
        <f>INDEX('HVAC wtd'!$J$7:$J$35208,X81)</f>
        <v>1.5462176296147587</v>
      </c>
      <c r="AQ81">
        <f>INDEX('HVAC wtd'!$J$7:$J$35208,Y81)</f>
        <v>1.8442401006755074</v>
      </c>
      <c r="AR81">
        <f>INDEX('HVAC wtd'!$J$7:$J$35208,Z81)</f>
        <v>1.5216517710536852</v>
      </c>
      <c r="AS81">
        <f>INDEX('HVAC wtd'!$J$7:$J$35208,AA81)</f>
        <v>1.3762626262626265</v>
      </c>
      <c r="AT81">
        <f>INDEX('HVAC wtd'!$J$7:$J$35208,AB81)</f>
        <v>1.4671717171717173</v>
      </c>
      <c r="AU81">
        <f>INDEX('HVAC wtd'!$J$7:$J$35208,AC81)</f>
        <v>1.2332415059687789</v>
      </c>
      <c r="AV81">
        <f>INDEX('HVAC wtd'!$J$7:$J$35208,AD81)</f>
        <v>1.5114784205693301</v>
      </c>
      <c r="AX81">
        <f>INDEX('HVAC wtd'!$K$7:$K$35208,W81)</f>
        <v>-1.7569564078027237E-2</v>
      </c>
      <c r="AY81">
        <f>INDEX('HVAC wtd'!$K$7:$K$35208,X81)</f>
        <v>-1.9557354271459534E-2</v>
      </c>
      <c r="AZ81">
        <f>INDEX('HVAC wtd'!$K$7:$K$35208,Y81)</f>
        <v>-1.5960517466159573E-2</v>
      </c>
      <c r="BA81">
        <f>INDEX('HVAC wtd'!$K$7:$K$35208,Z81)</f>
        <v>-1.6314445785793153E-2</v>
      </c>
      <c r="BB81">
        <f>INDEX('HVAC wtd'!$K$7:$K$35208,AA81)</f>
        <v>-1.6345454545454548E-2</v>
      </c>
      <c r="BC81">
        <f>INDEX('HVAC wtd'!$K$7:$K$35208,AB81)</f>
        <v>-1.5009696969696971E-2</v>
      </c>
      <c r="BD81">
        <f>INDEX('HVAC wtd'!$K$7:$K$35208,AC81)</f>
        <v>-1.6064242424242429E-2</v>
      </c>
      <c r="BE81">
        <f>INDEX('HVAC wtd'!$K$7:$K$35208,AD81)</f>
        <v>-1.4394545454545457E-2</v>
      </c>
    </row>
    <row r="82" spans="2:57" x14ac:dyDescent="0.25">
      <c r="B82" t="str">
        <f t="shared" si="7"/>
        <v>CFLSDGSFmExCZ10</v>
      </c>
      <c r="C82" t="s">
        <v>118</v>
      </c>
      <c r="D82" t="s">
        <v>131</v>
      </c>
      <c r="E82" t="s">
        <v>1649</v>
      </c>
      <c r="F82" t="s">
        <v>72</v>
      </c>
      <c r="G82" t="s">
        <v>109</v>
      </c>
      <c r="H82" t="s">
        <v>1662</v>
      </c>
      <c r="I82" s="28">
        <f t="shared" si="8"/>
        <v>1.0772576461579468</v>
      </c>
      <c r="J82" s="28">
        <f t="shared" si="9"/>
        <v>1.655180937990959</v>
      </c>
      <c r="K82" s="34">
        <f t="shared" si="10"/>
        <v>-2.2033751139752592E-2</v>
      </c>
      <c r="M82" s="36">
        <f>IF($F82="Ex",VLOOKUP($D82&amp;$E82&amp;$G82&amp;M$6,'Vint Wts'!$J$4:$Q$1904,8,FALSE),0)</f>
        <v>85422</v>
      </c>
      <c r="N82" s="36">
        <f>IF($F82="Ex",VLOOKUP($D82&amp;$E82&amp;$G82&amp;N$6,'Vint Wts'!$J$4:$Q$1904,8,FALSE),0)</f>
        <v>54661</v>
      </c>
      <c r="O82" s="36">
        <f>IF($F82="Ex",VLOOKUP($D82&amp;$E82&amp;$G82&amp;O$6,'Vint Wts'!$J$4:$Q$1904,8,FALSE),0)</f>
        <v>23433</v>
      </c>
      <c r="P82" s="36">
        <f>IF($F82="Ex",VLOOKUP($D82&amp;$E82&amp;$G82&amp;P$6,'Vint Wts'!$J$4:$Q$1904,8,FALSE),0)</f>
        <v>16066</v>
      </c>
      <c r="Q82" s="36">
        <f>IF($F82="Ex",VLOOKUP($D82&amp;$E82&amp;$G82&amp;Q$6,'Vint Wts'!$J$4:$Q$1904,8,FALSE),0)</f>
        <v>6603.5411189238757</v>
      </c>
      <c r="R82" s="36">
        <f>IF($F82="Ex",VLOOKUP($D82&amp;$E82&amp;$G82&amp;R$6,'Vint Wts'!$J$4:$Q$1904,8,FALSE),0)</f>
        <v>3166.2627127280139</v>
      </c>
      <c r="S82" s="36">
        <f>IF($F82="Ex",VLOOKUP($D82&amp;$E82&amp;$G82&amp;S$6,'Vint Wts'!$J$4:$Q$1904,8,FALSE),0)</f>
        <v>3683.9616834810963</v>
      </c>
      <c r="T82" s="36">
        <f>VLOOKUP($D82&amp;$E82&amp;$G82&amp;T$6,'Vint Wts'!$J$4:$Q$1904,8,FALSE)</f>
        <v>1288.4324875165596</v>
      </c>
      <c r="U82" s="36">
        <f t="shared" si="11"/>
        <v>194324.1980026495</v>
      </c>
      <c r="W82">
        <f>IF($F82="Ex",MATCH($C82&amp;$D82&amp;$E82&amp;$G82&amp;W$6,'HVAC wtd'!$B$7:$B$35208,0),1020)</f>
        <v>266</v>
      </c>
      <c r="X82">
        <f>IF($F82="Ex",MATCH($C82&amp;$D82&amp;$E82&amp;$G82&amp;X$6,'HVAC wtd'!$B$7:$B$35208,0),1020)</f>
        <v>282</v>
      </c>
      <c r="Y82">
        <f>IF($F82="Ex",MATCH($C82&amp;$D82&amp;$E82&amp;$G82&amp;Y$6,'HVAC wtd'!$B$7:$B$35208,0),1020)</f>
        <v>298</v>
      </c>
      <c r="Z82">
        <f>IF($F82="Ex",MATCH($C82&amp;$D82&amp;$E82&amp;$G82&amp;Z$6,'HVAC wtd'!$B$7:$B$35208,0),1020)</f>
        <v>314</v>
      </c>
      <c r="AA82">
        <f>IF($F82="Ex",MATCH($C82&amp;$D82&amp;$E82&amp;$G82&amp;AA$6,'HVAC wtd'!$B$7:$B$35208,0),1020)</f>
        <v>330</v>
      </c>
      <c r="AB82">
        <f>IF($F82="Ex",MATCH($C82&amp;$D82&amp;$E82&amp;$G82&amp;AB$6,'HVAC wtd'!$B$7:$B$35208,0),1020)</f>
        <v>346</v>
      </c>
      <c r="AC82">
        <f>IF($F82="Ex",MATCH($C82&amp;$D82&amp;$E82&amp;$G82&amp;AC$6,'HVAC wtd'!$B$7:$B$35208,0),1020)</f>
        <v>362</v>
      </c>
      <c r="AD82">
        <f>MATCH($C82&amp;$D82&amp;$E82&amp;$G82&amp;AD$6,'HVAC wtd'!$B$7:$B$35208,0)</f>
        <v>378</v>
      </c>
      <c r="AF82">
        <f>INDEX('HVAC wtd'!$I$7:$I$35208,W82)</f>
        <v>1.0708774673321679</v>
      </c>
      <c r="AG82">
        <f>INDEX('HVAC wtd'!$I$7:$I$35208,X82)</f>
        <v>1.0751888875544304</v>
      </c>
      <c r="AH82">
        <f>INDEX('HVAC wtd'!$I$7:$I$35208,Y82)</f>
        <v>1.0920446505112231</v>
      </c>
      <c r="AI82">
        <f>INDEX('HVAC wtd'!$I$7:$I$35208,Z82)</f>
        <v>1.0829905126029187</v>
      </c>
      <c r="AJ82">
        <f>INDEX('HVAC wtd'!$I$7:$I$35208,AA82)</f>
        <v>1.100242401155666</v>
      </c>
      <c r="AK82">
        <f>INDEX('HVAC wtd'!$I$7:$I$35208,AB82)</f>
        <v>1.1044766025888406</v>
      </c>
      <c r="AL82">
        <f>INDEX('HVAC wtd'!$I$7:$I$35208,AC82)</f>
        <v>1.0735225686518586</v>
      </c>
      <c r="AM82">
        <f>INDEX('HVAC wtd'!$I$7:$I$35208,AD82)</f>
        <v>1.0735917072564827</v>
      </c>
      <c r="AO82">
        <f>INDEX('HVAC wtd'!$J$7:$J$35208,W82)</f>
        <v>1.7294189816366952</v>
      </c>
      <c r="AP82">
        <f>INDEX('HVAC wtd'!$J$7:$J$35208,X82)</f>
        <v>1.7352579659631759</v>
      </c>
      <c r="AQ82">
        <f>INDEX('HVAC wtd'!$J$7:$J$35208,Y82)</f>
        <v>1.5430937737573327</v>
      </c>
      <c r="AR82">
        <f>INDEX('HVAC wtd'!$J$7:$J$35208,Z82)</f>
        <v>1.4098752721634622</v>
      </c>
      <c r="AS82">
        <f>INDEX('HVAC wtd'!$J$7:$J$35208,AA82)</f>
        <v>1.3188659748810265</v>
      </c>
      <c r="AT82">
        <f>INDEX('HVAC wtd'!$J$7:$J$35208,AB82)</f>
        <v>1.3847748933481727</v>
      </c>
      <c r="AU82">
        <f>INDEX('HVAC wtd'!$J$7:$J$35208,AC82)</f>
        <v>1.4335994259431102</v>
      </c>
      <c r="AV82">
        <f>INDEX('HVAC wtd'!$J$7:$J$35208,AD82)</f>
        <v>1.4551788566134498</v>
      </c>
      <c r="AX82">
        <f>INDEX('HVAC wtd'!$K$7:$K$35208,W82)</f>
        <v>-2.1665738482015369E-2</v>
      </c>
      <c r="AY82">
        <f>INDEX('HVAC wtd'!$K$7:$K$35208,X82)</f>
        <v>-2.2943598176151953E-2</v>
      </c>
      <c r="AZ82">
        <f>INDEX('HVAC wtd'!$K$7:$K$35208,Y82)</f>
        <v>-2.1841496057772945E-2</v>
      </c>
      <c r="BA82">
        <f>INDEX('HVAC wtd'!$K$7:$K$35208,Z82)</f>
        <v>-2.1537537570091345E-2</v>
      </c>
      <c r="BB82">
        <f>INDEX('HVAC wtd'!$K$7:$K$35208,AA82)</f>
        <v>-2.1799839011355595E-2</v>
      </c>
      <c r="BC82">
        <f>INDEX('HVAC wtd'!$K$7:$K$35208,AB82)</f>
        <v>-2.1621131626889917E-2</v>
      </c>
      <c r="BD82">
        <f>INDEX('HVAC wtd'!$K$7:$K$35208,AC82)</f>
        <v>-2.1618181818181821E-2</v>
      </c>
      <c r="BE82">
        <f>INDEX('HVAC wtd'!$K$7:$K$35208,AD82)</f>
        <v>-2.0918101323859614E-2</v>
      </c>
    </row>
    <row r="83" spans="2:57" x14ac:dyDescent="0.25">
      <c r="B83" t="str">
        <f t="shared" si="7"/>
        <v>CFLSDGSFmExCZ14</v>
      </c>
      <c r="C83" t="s">
        <v>118</v>
      </c>
      <c r="D83" t="s">
        <v>131</v>
      </c>
      <c r="E83" t="s">
        <v>1649</v>
      </c>
      <c r="F83" t="s">
        <v>72</v>
      </c>
      <c r="G83" t="s">
        <v>113</v>
      </c>
      <c r="H83" t="s">
        <v>1662</v>
      </c>
      <c r="I83" s="28">
        <f t="shared" si="8"/>
        <v>1.0921402911394817</v>
      </c>
      <c r="J83" s="28">
        <f t="shared" si="9"/>
        <v>1.4694755602540608</v>
      </c>
      <c r="K83" s="34">
        <f t="shared" si="10"/>
        <v>-2.3826591815011764E-2</v>
      </c>
      <c r="M83" s="36">
        <f>IF($F83="Ex",VLOOKUP($D83&amp;$E83&amp;$G83&amp;M$6,'Vint Wts'!$J$4:$Q$1904,8,FALSE),0)</f>
        <v>4114</v>
      </c>
      <c r="N83" s="36">
        <f>IF($F83="Ex",VLOOKUP($D83&amp;$E83&amp;$G83&amp;N$6,'Vint Wts'!$J$4:$Q$1904,8,FALSE),0)</f>
        <v>2011</v>
      </c>
      <c r="O83" s="36">
        <f>IF($F83="Ex",VLOOKUP($D83&amp;$E83&amp;$G83&amp;O$6,'Vint Wts'!$J$4:$Q$1904,8,FALSE),0)</f>
        <v>428</v>
      </c>
      <c r="P83" s="36">
        <f>IF($F83="Ex",VLOOKUP($D83&amp;$E83&amp;$G83&amp;P$6,'Vint Wts'!$J$4:$Q$1904,8,FALSE),0)</f>
        <v>342</v>
      </c>
      <c r="Q83" s="36">
        <f>IF($F83="Ex",VLOOKUP($D83&amp;$E83&amp;$G83&amp;Q$6,'Vint Wts'!$J$4:$Q$1904,8,FALSE),0)</f>
        <v>140.57083671554622</v>
      </c>
      <c r="R83" s="36">
        <f>IF($F83="Ex",VLOOKUP($D83&amp;$E83&amp;$G83&amp;R$6,'Vint Wts'!$J$4:$Q$1904,8,FALSE),0)</f>
        <v>67.400837031805096</v>
      </c>
      <c r="S83" s="36">
        <f>IF($F83="Ex",VLOOKUP($D83&amp;$E83&amp;$G83&amp;S$6,'Vint Wts'!$J$4:$Q$1904,8,FALSE),0)</f>
        <v>78.421193560969442</v>
      </c>
      <c r="T83" s="36">
        <f>VLOOKUP($D83&amp;$E83&amp;$G83&amp;T$6,'Vint Wts'!$J$4:$Q$1904,8,FALSE)</f>
        <v>27.427107601809002</v>
      </c>
      <c r="U83" s="36">
        <f t="shared" si="11"/>
        <v>7208.8199749101304</v>
      </c>
      <c r="W83">
        <f>IF($F83="Ex",MATCH($C83&amp;$D83&amp;$E83&amp;$G83&amp;W$6,'HVAC wtd'!$B$7:$B$35208,0),1020)</f>
        <v>270</v>
      </c>
      <c r="X83">
        <f>IF($F83="Ex",MATCH($C83&amp;$D83&amp;$E83&amp;$G83&amp;X$6,'HVAC wtd'!$B$7:$B$35208,0),1020)</f>
        <v>286</v>
      </c>
      <c r="Y83">
        <f>IF($F83="Ex",MATCH($C83&amp;$D83&amp;$E83&amp;$G83&amp;Y$6,'HVAC wtd'!$B$7:$B$35208,0),1020)</f>
        <v>302</v>
      </c>
      <c r="Z83">
        <f>IF($F83="Ex",MATCH($C83&amp;$D83&amp;$E83&amp;$G83&amp;Z$6,'HVAC wtd'!$B$7:$B$35208,0),1020)</f>
        <v>318</v>
      </c>
      <c r="AA83">
        <f>IF($F83="Ex",MATCH($C83&amp;$D83&amp;$E83&amp;$G83&amp;AA$6,'HVAC wtd'!$B$7:$B$35208,0),1020)</f>
        <v>334</v>
      </c>
      <c r="AB83">
        <f>IF($F83="Ex",MATCH($C83&amp;$D83&amp;$E83&amp;$G83&amp;AB$6,'HVAC wtd'!$B$7:$B$35208,0),1020)</f>
        <v>350</v>
      </c>
      <c r="AC83">
        <f>IF($F83="Ex",MATCH($C83&amp;$D83&amp;$E83&amp;$G83&amp;AC$6,'HVAC wtd'!$B$7:$B$35208,0),1020)</f>
        <v>366</v>
      </c>
      <c r="AD83">
        <f>MATCH($C83&amp;$D83&amp;$E83&amp;$G83&amp;AD$6,'HVAC wtd'!$B$7:$B$35208,0)</f>
        <v>382</v>
      </c>
      <c r="AF83">
        <f>INDEX('HVAC wtd'!$I$7:$I$35208,W83)</f>
        <v>1.0982893141822381</v>
      </c>
      <c r="AG83">
        <f>INDEX('HVAC wtd'!$I$7:$I$35208,X83)</f>
        <v>1.0926170717337511</v>
      </c>
      <c r="AH83">
        <f>INDEX('HVAC wtd'!$I$7:$I$35208,Y83)</f>
        <v>1.0821780371039669</v>
      </c>
      <c r="AI83">
        <f>INDEX('HVAC wtd'!$I$7:$I$35208,Z83)</f>
        <v>1.0927938471442167</v>
      </c>
      <c r="AJ83">
        <f>INDEX('HVAC wtd'!$I$7:$I$35208,AA83)</f>
        <v>1.0171849506166277</v>
      </c>
      <c r="AK83">
        <f>INDEX('HVAC wtd'!$I$7:$I$35208,AB83)</f>
        <v>1.0210334460915407</v>
      </c>
      <c r="AL83">
        <f>INDEX('HVAC wtd'!$I$7:$I$35208,AC83)</f>
        <v>1.0262586141957271</v>
      </c>
      <c r="AM83">
        <f>INDEX('HVAC wtd'!$I$7:$I$35208,AD83)</f>
        <v>1.0294343552414855</v>
      </c>
      <c r="AO83">
        <f>INDEX('HVAC wtd'!$J$7:$J$35208,W83)</f>
        <v>1.4753453329639075</v>
      </c>
      <c r="AP83">
        <f>INDEX('HVAC wtd'!$J$7:$J$35208,X83)</f>
        <v>1.5312450248057556</v>
      </c>
      <c r="AQ83">
        <f>INDEX('HVAC wtd'!$J$7:$J$35208,Y83)</f>
        <v>1.4412119397585046</v>
      </c>
      <c r="AR83">
        <f>INDEX('HVAC wtd'!$J$7:$J$35208,Z83)</f>
        <v>1.3921892800724163</v>
      </c>
      <c r="AS83">
        <f>INDEX('HVAC wtd'!$J$7:$J$35208,AA83)</f>
        <v>1.1193893233636074</v>
      </c>
      <c r="AT83">
        <f>INDEX('HVAC wtd'!$J$7:$J$35208,AB83)</f>
        <v>1.1283678397062384</v>
      </c>
      <c r="AU83">
        <f>INDEX('HVAC wtd'!$J$7:$J$35208,AC83)</f>
        <v>1.1120060362608579</v>
      </c>
      <c r="AV83">
        <f>INDEX('HVAC wtd'!$J$7:$J$35208,AD83)</f>
        <v>1.1193893233636074</v>
      </c>
      <c r="AX83">
        <f>INDEX('HVAC wtd'!$K$7:$K$35208,W83)</f>
        <v>-2.2075451690133221E-2</v>
      </c>
      <c r="AY83">
        <f>INDEX('HVAC wtd'!$K$7:$K$35208,X83)</f>
        <v>-2.7172421387102918E-2</v>
      </c>
      <c r="AZ83">
        <f>INDEX('HVAC wtd'!$K$7:$K$35208,Y83)</f>
        <v>-2.4360300174981708E-2</v>
      </c>
      <c r="BA83">
        <f>INDEX('HVAC wtd'!$K$7:$K$35208,Z83)</f>
        <v>-2.4131665239006003E-2</v>
      </c>
      <c r="BB83">
        <f>INDEX('HVAC wtd'!$K$7:$K$35208,AA83)</f>
        <v>-2.4667015921931171E-2</v>
      </c>
      <c r="BC83">
        <f>INDEX('HVAC wtd'!$K$7:$K$35208,AB83)</f>
        <v>-2.3318356445814068E-2</v>
      </c>
      <c r="BD83">
        <f>INDEX('HVAC wtd'!$K$7:$K$35208,AC83)</f>
        <v>-2.4430303030303028E-2</v>
      </c>
      <c r="BE83">
        <f>INDEX('HVAC wtd'!$K$7:$K$35208,AD83)</f>
        <v>-2.4254545454545456E-2</v>
      </c>
    </row>
    <row r="84" spans="2:57" x14ac:dyDescent="0.25">
      <c r="B84" t="str">
        <f t="shared" si="7"/>
        <v>CFLSDGSFmExCZ15</v>
      </c>
      <c r="C84" t="s">
        <v>118</v>
      </c>
      <c r="D84" t="s">
        <v>131</v>
      </c>
      <c r="E84" t="s">
        <v>1649</v>
      </c>
      <c r="F84" t="s">
        <v>72</v>
      </c>
      <c r="G84" t="s">
        <v>114</v>
      </c>
      <c r="H84" t="s">
        <v>1662</v>
      </c>
      <c r="I84" s="28">
        <f t="shared" si="8"/>
        <v>1.213020804369868</v>
      </c>
      <c r="J84" s="28">
        <f t="shared" si="9"/>
        <v>1.7265632742740067</v>
      </c>
      <c r="K84" s="34">
        <f t="shared" si="10"/>
        <v>-1.0758845038477256E-2</v>
      </c>
      <c r="M84" s="36">
        <f>IF($F84="Ex",VLOOKUP($D84&amp;$E84&amp;$G84&amp;M$6,'Vint Wts'!$J$4:$Q$1904,8,FALSE),0)</f>
        <v>2000</v>
      </c>
      <c r="N84" s="36">
        <f>IF($F84="Ex",VLOOKUP($D84&amp;$E84&amp;$G84&amp;N$6,'Vint Wts'!$J$4:$Q$1904,8,FALSE),0)</f>
        <v>564</v>
      </c>
      <c r="O84" s="36">
        <f>IF($F84="Ex",VLOOKUP($D84&amp;$E84&amp;$G84&amp;O$6,'Vint Wts'!$J$4:$Q$1904,8,FALSE),0)</f>
        <v>1</v>
      </c>
      <c r="P84" s="36">
        <f>IF($F84="Ex",VLOOKUP($D84&amp;$E84&amp;$G84&amp;P$6,'Vint Wts'!$J$4:$Q$1904,8,FALSE),0)</f>
        <v>1</v>
      </c>
      <c r="Q84" s="36">
        <f>IF($F84="Ex",VLOOKUP($D84&amp;$E84&amp;$G84&amp;Q$6,'Vint Wts'!$J$4:$Q$1904,8,FALSE),0)</f>
        <v>1</v>
      </c>
      <c r="R84" s="36">
        <f>IF($F84="Ex",VLOOKUP($D84&amp;$E84&amp;$G84&amp;R$6,'Vint Wts'!$J$4:$Q$1904,8,FALSE),0)</f>
        <v>1</v>
      </c>
      <c r="S84" s="36">
        <f>IF($F84="Ex",VLOOKUP($D84&amp;$E84&amp;$G84&amp;S$6,'Vint Wts'!$J$4:$Q$1904,8,FALSE),0)</f>
        <v>1</v>
      </c>
      <c r="T84" s="36">
        <f>VLOOKUP($D84&amp;$E84&amp;$G84&amp;T$6,'Vint Wts'!$J$4:$Q$1904,8,FALSE)</f>
        <v>1</v>
      </c>
      <c r="U84" s="36">
        <f t="shared" si="11"/>
        <v>2570</v>
      </c>
      <c r="W84">
        <f>IF($F84="Ex",MATCH($C84&amp;$D84&amp;$E84&amp;$G84&amp;W$6,'HVAC wtd'!$B$7:$B$35208,0),1020)</f>
        <v>271</v>
      </c>
      <c r="X84">
        <f>IF($F84="Ex",MATCH($C84&amp;$D84&amp;$E84&amp;$G84&amp;X$6,'HVAC wtd'!$B$7:$B$35208,0),1020)</f>
        <v>287</v>
      </c>
      <c r="Y84">
        <f>IF($F84="Ex",MATCH($C84&amp;$D84&amp;$E84&amp;$G84&amp;Y$6,'HVAC wtd'!$B$7:$B$35208,0),1020)</f>
        <v>303</v>
      </c>
      <c r="Z84">
        <f>IF($F84="Ex",MATCH($C84&amp;$D84&amp;$E84&amp;$G84&amp;Z$6,'HVAC wtd'!$B$7:$B$35208,0),1020)</f>
        <v>319</v>
      </c>
      <c r="AA84">
        <f>IF($F84="Ex",MATCH($C84&amp;$D84&amp;$E84&amp;$G84&amp;AA$6,'HVAC wtd'!$B$7:$B$35208,0),1020)</f>
        <v>335</v>
      </c>
      <c r="AB84">
        <f>IF($F84="Ex",MATCH($C84&amp;$D84&amp;$E84&amp;$G84&amp;AB$6,'HVAC wtd'!$B$7:$B$35208,0),1020)</f>
        <v>351</v>
      </c>
      <c r="AC84">
        <f>IF($F84="Ex",MATCH($C84&amp;$D84&amp;$E84&amp;$G84&amp;AC$6,'HVAC wtd'!$B$7:$B$35208,0),1020)</f>
        <v>367</v>
      </c>
      <c r="AD84">
        <f>MATCH($C84&amp;$D84&amp;$E84&amp;$G84&amp;AD$6,'HVAC wtd'!$B$7:$B$35208,0)</f>
        <v>383</v>
      </c>
      <c r="AF84">
        <f>INDEX('HVAC wtd'!$I$7:$I$35208,W84)</f>
        <v>1.2088686868686869</v>
      </c>
      <c r="AG84">
        <f>INDEX('HVAC wtd'!$I$7:$I$35208,X84)</f>
        <v>1.2284646464646465</v>
      </c>
      <c r="AH84">
        <f>INDEX('HVAC wtd'!$I$7:$I$35208,Y84)</f>
        <v>1.2301616161616162</v>
      </c>
      <c r="AI84">
        <f>INDEX('HVAC wtd'!$I$7:$I$35208,Z84)</f>
        <v>1.2144646464646465</v>
      </c>
      <c r="AJ84">
        <f>INDEX('HVAC wtd'!$I$7:$I$35208,AA84)</f>
        <v>1.109286327372043</v>
      </c>
      <c r="AK84">
        <f>INDEX('HVAC wtd'!$I$7:$I$35208,AB84)</f>
        <v>1.1145168406319754</v>
      </c>
      <c r="AL84">
        <f>INDEX('HVAC wtd'!$I$7:$I$35208,AC84)</f>
        <v>1.1014133334765424</v>
      </c>
      <c r="AM84">
        <f>INDEX('HVAC wtd'!$I$7:$I$35208,AD84)</f>
        <v>1.1021901230202271</v>
      </c>
      <c r="AO84">
        <f>INDEX('HVAC wtd'!$J$7:$J$35208,W84)</f>
        <v>1.7215007215007214</v>
      </c>
      <c r="AP84">
        <f>INDEX('HVAC wtd'!$J$7:$J$35208,X84)</f>
        <v>1.747715247715248</v>
      </c>
      <c r="AQ84">
        <f>INDEX('HVAC wtd'!$J$7:$J$35208,Y84)</f>
        <v>1.6964886964886965</v>
      </c>
      <c r="AR84">
        <f>INDEX('HVAC wtd'!$J$7:$J$35208,Z84)</f>
        <v>1.6738816738816742</v>
      </c>
      <c r="AS84">
        <f>INDEX('HVAC wtd'!$J$7:$J$35208,AA84)</f>
        <v>1.298707624021699</v>
      </c>
      <c r="AT84">
        <f>INDEX('HVAC wtd'!$J$7:$J$35208,AB84)</f>
        <v>1.3097322445591586</v>
      </c>
      <c r="AU84">
        <f>INDEX('HVAC wtd'!$J$7:$J$35208,AC84)</f>
        <v>1.2817237491396676</v>
      </c>
      <c r="AV84">
        <f>INDEX('HVAC wtd'!$J$7:$J$35208,AD84)</f>
        <v>1.2942381832632697</v>
      </c>
      <c r="AX84">
        <f>INDEX('HVAC wtd'!$K$7:$K$35208,W84)</f>
        <v>-1.0580606060606059E-2</v>
      </c>
      <c r="AY84">
        <f>INDEX('HVAC wtd'!$K$7:$K$35208,X84)</f>
        <v>-1.1389090909090911E-2</v>
      </c>
      <c r="AZ84">
        <f>INDEX('HVAC wtd'!$K$7:$K$35208,Y84)</f>
        <v>-1.1301212121212122E-2</v>
      </c>
      <c r="BA84">
        <f>INDEX('HVAC wtd'!$K$7:$K$35208,Z84)</f>
        <v>-1.1353939393939394E-2</v>
      </c>
      <c r="BB84">
        <f>INDEX('HVAC wtd'!$K$7:$K$35208,AA84)</f>
        <v>-1.086508535028561E-2</v>
      </c>
      <c r="BC84">
        <f>INDEX('HVAC wtd'!$K$7:$K$35208,AB84)</f>
        <v>-1.0706903532103792E-2</v>
      </c>
      <c r="BD84">
        <f>INDEX('HVAC wtd'!$K$7:$K$35208,AC84)</f>
        <v>-1.0693527132327345E-2</v>
      </c>
      <c r="BE84">
        <f>INDEX('HVAC wtd'!$K$7:$K$35208,AD84)</f>
        <v>-1.0651687417287607E-2</v>
      </c>
    </row>
    <row r="85" spans="2:57" x14ac:dyDescent="0.25">
      <c r="B85" t="str">
        <f t="shared" si="7"/>
        <v>CFLSDGSFmNewCZ06</v>
      </c>
      <c r="C85" t="s">
        <v>118</v>
      </c>
      <c r="D85" t="s">
        <v>131</v>
      </c>
      <c r="E85" t="s">
        <v>1649</v>
      </c>
      <c r="F85" t="s">
        <v>75</v>
      </c>
      <c r="G85" t="s">
        <v>105</v>
      </c>
      <c r="H85" t="s">
        <v>1662</v>
      </c>
      <c r="I85" s="28">
        <f t="shared" si="8"/>
        <v>1.0129224184276493</v>
      </c>
      <c r="J85" s="28">
        <f t="shared" si="9"/>
        <v>1.350810927672025</v>
      </c>
      <c r="K85" s="34">
        <f t="shared" si="10"/>
        <v>-2.2321212121212117E-2</v>
      </c>
      <c r="M85" s="36">
        <f>IF($F85="Ex",VLOOKUP($D85&amp;$E85&amp;$G85&amp;M$6,'Vint Wts'!$J$4:$Q$1904,8,FALSE),0)</f>
        <v>0</v>
      </c>
      <c r="N85" s="36">
        <f>IF($F85="Ex",VLOOKUP($D85&amp;$E85&amp;$G85&amp;N$6,'Vint Wts'!$J$4:$Q$1904,8,FALSE),0)</f>
        <v>0</v>
      </c>
      <c r="O85" s="36">
        <f>IF($F85="Ex",VLOOKUP($D85&amp;$E85&amp;$G85&amp;O$6,'Vint Wts'!$J$4:$Q$1904,8,FALSE),0)</f>
        <v>0</v>
      </c>
      <c r="P85" s="36">
        <f>IF($F85="Ex",VLOOKUP($D85&amp;$E85&amp;$G85&amp;P$6,'Vint Wts'!$J$4:$Q$1904,8,FALSE),0)</f>
        <v>0</v>
      </c>
      <c r="Q85" s="36">
        <f>IF($F85="Ex",VLOOKUP($D85&amp;$E85&amp;$G85&amp;Q$6,'Vint Wts'!$J$4:$Q$1904,8,FALSE),0)</f>
        <v>0</v>
      </c>
      <c r="R85" s="36">
        <f>IF($F85="Ex",VLOOKUP($D85&amp;$E85&amp;$G85&amp;R$6,'Vint Wts'!$J$4:$Q$1904,8,FALSE),0)</f>
        <v>0</v>
      </c>
      <c r="S85" s="36">
        <f>IF($F85="Ex",VLOOKUP($D85&amp;$E85&amp;$G85&amp;S$6,'Vint Wts'!$J$4:$Q$1904,8,FALSE),0)</f>
        <v>0</v>
      </c>
      <c r="T85" s="36">
        <f>VLOOKUP($D85&amp;$E85&amp;$G85&amp;T$6,'Vint Wts'!$J$4:$Q$1904,8,FALSE)</f>
        <v>861.94898393053552</v>
      </c>
      <c r="U85" s="36">
        <f t="shared" si="11"/>
        <v>861.94898393053552</v>
      </c>
      <c r="W85">
        <f>IF($F85="Ex",MATCH($C85&amp;$D85&amp;$E85&amp;$G85&amp;W$6,'HVAC wtd'!$B$7:$B$35208,0),1020)</f>
        <v>1020</v>
      </c>
      <c r="X85">
        <f>IF($F85="Ex",MATCH($C85&amp;$D85&amp;$E85&amp;$G85&amp;X$6,'HVAC wtd'!$B$7:$B$35208,0),1020)</f>
        <v>1020</v>
      </c>
      <c r="Y85">
        <f>IF($F85="Ex",MATCH($C85&amp;$D85&amp;$E85&amp;$G85&amp;Y$6,'HVAC wtd'!$B$7:$B$35208,0),1020)</f>
        <v>1020</v>
      </c>
      <c r="Z85">
        <f>IF($F85="Ex",MATCH($C85&amp;$D85&amp;$E85&amp;$G85&amp;Z$6,'HVAC wtd'!$B$7:$B$35208,0),1020)</f>
        <v>1020</v>
      </c>
      <c r="AA85">
        <f>IF($F85="Ex",MATCH($C85&amp;$D85&amp;$E85&amp;$G85&amp;AA$6,'HVAC wtd'!$B$7:$B$35208,0),1020)</f>
        <v>1020</v>
      </c>
      <c r="AB85">
        <f>IF($F85="Ex",MATCH($C85&amp;$D85&amp;$E85&amp;$G85&amp;AB$6,'HVAC wtd'!$B$7:$B$35208,0),1020)</f>
        <v>1020</v>
      </c>
      <c r="AC85">
        <f>IF($F85="Ex",MATCH($C85&amp;$D85&amp;$E85&amp;$G85&amp;AC$6,'HVAC wtd'!$B$7:$B$35208,0),1020)</f>
        <v>1020</v>
      </c>
      <c r="AD85">
        <f>MATCH($C85&amp;$D85&amp;$E85&amp;$G85&amp;AD$6,'HVAC wtd'!$B$7:$B$35208,0)</f>
        <v>374</v>
      </c>
      <c r="AF85">
        <f>INDEX('HVAC wtd'!$I$7:$I$35208,W85)</f>
        <v>0</v>
      </c>
      <c r="AG85">
        <f>INDEX('HVAC wtd'!$I$7:$I$35208,X85)</f>
        <v>0</v>
      </c>
      <c r="AH85">
        <f>INDEX('HVAC wtd'!$I$7:$I$35208,Y85)</f>
        <v>0</v>
      </c>
      <c r="AI85">
        <f>INDEX('HVAC wtd'!$I$7:$I$35208,Z85)</f>
        <v>0</v>
      </c>
      <c r="AJ85">
        <f>INDEX('HVAC wtd'!$I$7:$I$35208,AA85)</f>
        <v>0</v>
      </c>
      <c r="AK85">
        <f>INDEX('HVAC wtd'!$I$7:$I$35208,AB85)</f>
        <v>0</v>
      </c>
      <c r="AL85">
        <f>INDEX('HVAC wtd'!$I$7:$I$35208,AC85)</f>
        <v>0</v>
      </c>
      <c r="AM85">
        <f>INDEX('HVAC wtd'!$I$7:$I$35208,AD85)</f>
        <v>1.0129224184276493</v>
      </c>
      <c r="AO85">
        <f>INDEX('HVAC wtd'!$J$7:$J$35208,W85)</f>
        <v>0</v>
      </c>
      <c r="AP85">
        <f>INDEX('HVAC wtd'!$J$7:$J$35208,X85)</f>
        <v>0</v>
      </c>
      <c r="AQ85">
        <f>INDEX('HVAC wtd'!$J$7:$J$35208,Y85)</f>
        <v>0</v>
      </c>
      <c r="AR85">
        <f>INDEX('HVAC wtd'!$J$7:$J$35208,Z85)</f>
        <v>0</v>
      </c>
      <c r="AS85">
        <f>INDEX('HVAC wtd'!$J$7:$J$35208,AA85)</f>
        <v>0</v>
      </c>
      <c r="AT85">
        <f>INDEX('HVAC wtd'!$J$7:$J$35208,AB85)</f>
        <v>0</v>
      </c>
      <c r="AU85">
        <f>INDEX('HVAC wtd'!$J$7:$J$35208,AC85)</f>
        <v>0</v>
      </c>
      <c r="AV85">
        <f>INDEX('HVAC wtd'!$J$7:$J$35208,AD85)</f>
        <v>1.350810927672025</v>
      </c>
      <c r="AX85">
        <f>INDEX('HVAC wtd'!$K$7:$K$35208,W85)</f>
        <v>0</v>
      </c>
      <c r="AY85">
        <f>INDEX('HVAC wtd'!$K$7:$K$35208,X85)</f>
        <v>0</v>
      </c>
      <c r="AZ85">
        <f>INDEX('HVAC wtd'!$K$7:$K$35208,Y85)</f>
        <v>0</v>
      </c>
      <c r="BA85">
        <f>INDEX('HVAC wtd'!$K$7:$K$35208,Z85)</f>
        <v>0</v>
      </c>
      <c r="BB85">
        <f>INDEX('HVAC wtd'!$K$7:$K$35208,AA85)</f>
        <v>0</v>
      </c>
      <c r="BC85">
        <f>INDEX('HVAC wtd'!$K$7:$K$35208,AB85)</f>
        <v>0</v>
      </c>
      <c r="BD85">
        <f>INDEX('HVAC wtd'!$K$7:$K$35208,AC85)</f>
        <v>0</v>
      </c>
      <c r="BE85">
        <f>INDEX('HVAC wtd'!$K$7:$K$35208,AD85)</f>
        <v>-2.232121212121212E-2</v>
      </c>
    </row>
    <row r="86" spans="2:57" x14ac:dyDescent="0.25">
      <c r="B86" t="str">
        <f t="shared" si="7"/>
        <v>CFLSDGSFmNewCZ07</v>
      </c>
      <c r="C86" t="s">
        <v>118</v>
      </c>
      <c r="D86" t="s">
        <v>131</v>
      </c>
      <c r="E86" t="s">
        <v>1649</v>
      </c>
      <c r="F86" t="s">
        <v>75</v>
      </c>
      <c r="G86" t="s">
        <v>106</v>
      </c>
      <c r="H86" t="s">
        <v>1662</v>
      </c>
      <c r="I86" s="28">
        <f t="shared" si="8"/>
        <v>1.0247671406126218</v>
      </c>
      <c r="J86" s="28">
        <f t="shared" si="9"/>
        <v>1.1454751411929733</v>
      </c>
      <c r="K86" s="34">
        <f t="shared" si="10"/>
        <v>-1.665830737961144E-2</v>
      </c>
      <c r="M86" s="36">
        <f>IF($F86="Ex",VLOOKUP($D86&amp;$E86&amp;$G86&amp;M$6,'Vint Wts'!$J$4:$Q$1904,8,FALSE),0)</f>
        <v>0</v>
      </c>
      <c r="N86" s="36">
        <f>IF($F86="Ex",VLOOKUP($D86&amp;$E86&amp;$G86&amp;N$6,'Vint Wts'!$J$4:$Q$1904,8,FALSE),0)</f>
        <v>0</v>
      </c>
      <c r="O86" s="36">
        <f>IF($F86="Ex",VLOOKUP($D86&amp;$E86&amp;$G86&amp;O$6,'Vint Wts'!$J$4:$Q$1904,8,FALSE),0)</f>
        <v>0</v>
      </c>
      <c r="P86" s="36">
        <f>IF($F86="Ex",VLOOKUP($D86&amp;$E86&amp;$G86&amp;P$6,'Vint Wts'!$J$4:$Q$1904,8,FALSE),0)</f>
        <v>0</v>
      </c>
      <c r="Q86" s="36">
        <f>IF($F86="Ex",VLOOKUP($D86&amp;$E86&amp;$G86&amp;Q$6,'Vint Wts'!$J$4:$Q$1904,8,FALSE),0)</f>
        <v>0</v>
      </c>
      <c r="R86" s="36">
        <f>IF($F86="Ex",VLOOKUP($D86&amp;$E86&amp;$G86&amp;R$6,'Vint Wts'!$J$4:$Q$1904,8,FALSE),0)</f>
        <v>0</v>
      </c>
      <c r="S86" s="36">
        <f>IF($F86="Ex",VLOOKUP($D86&amp;$E86&amp;$G86&amp;S$6,'Vint Wts'!$J$4:$Q$1904,8,FALSE),0)</f>
        <v>0</v>
      </c>
      <c r="T86" s="36">
        <f>VLOOKUP($D86&amp;$E86&amp;$G86&amp;T$6,'Vint Wts'!$J$4:$Q$1904,8,FALSE)</f>
        <v>2006.6698433113006</v>
      </c>
      <c r="U86" s="36">
        <f t="shared" si="11"/>
        <v>2006.6698433113006</v>
      </c>
      <c r="W86">
        <f>IF($F86="Ex",MATCH($C86&amp;$D86&amp;$E86&amp;$G86&amp;W$6,'HVAC wtd'!$B$7:$B$35208,0),1020)</f>
        <v>1020</v>
      </c>
      <c r="X86">
        <f>IF($F86="Ex",MATCH($C86&amp;$D86&amp;$E86&amp;$G86&amp;X$6,'HVAC wtd'!$B$7:$B$35208,0),1020)</f>
        <v>1020</v>
      </c>
      <c r="Y86">
        <f>IF($F86="Ex",MATCH($C86&amp;$D86&amp;$E86&amp;$G86&amp;Y$6,'HVAC wtd'!$B$7:$B$35208,0),1020)</f>
        <v>1020</v>
      </c>
      <c r="Z86">
        <f>IF($F86="Ex",MATCH($C86&amp;$D86&amp;$E86&amp;$G86&amp;Z$6,'HVAC wtd'!$B$7:$B$35208,0),1020)</f>
        <v>1020</v>
      </c>
      <c r="AA86">
        <f>IF($F86="Ex",MATCH($C86&amp;$D86&amp;$E86&amp;$G86&amp;AA$6,'HVAC wtd'!$B$7:$B$35208,0),1020)</f>
        <v>1020</v>
      </c>
      <c r="AB86">
        <f>IF($F86="Ex",MATCH($C86&amp;$D86&amp;$E86&amp;$G86&amp;AB$6,'HVAC wtd'!$B$7:$B$35208,0),1020)</f>
        <v>1020</v>
      </c>
      <c r="AC86">
        <f>IF($F86="Ex",MATCH($C86&amp;$D86&amp;$E86&amp;$G86&amp;AC$6,'HVAC wtd'!$B$7:$B$35208,0),1020)</f>
        <v>1020</v>
      </c>
      <c r="AD86">
        <f>MATCH($C86&amp;$D86&amp;$E86&amp;$G86&amp;AD$6,'HVAC wtd'!$B$7:$B$35208,0)</f>
        <v>375</v>
      </c>
      <c r="AF86">
        <f>INDEX('HVAC wtd'!$I$7:$I$35208,W86)</f>
        <v>0</v>
      </c>
      <c r="AG86">
        <f>INDEX('HVAC wtd'!$I$7:$I$35208,X86)</f>
        <v>0</v>
      </c>
      <c r="AH86">
        <f>INDEX('HVAC wtd'!$I$7:$I$35208,Y86)</f>
        <v>0</v>
      </c>
      <c r="AI86">
        <f>INDEX('HVAC wtd'!$I$7:$I$35208,Z86)</f>
        <v>0</v>
      </c>
      <c r="AJ86">
        <f>INDEX('HVAC wtd'!$I$7:$I$35208,AA86)</f>
        <v>0</v>
      </c>
      <c r="AK86">
        <f>INDEX('HVAC wtd'!$I$7:$I$35208,AB86)</f>
        <v>0</v>
      </c>
      <c r="AL86">
        <f>INDEX('HVAC wtd'!$I$7:$I$35208,AC86)</f>
        <v>0</v>
      </c>
      <c r="AM86">
        <f>INDEX('HVAC wtd'!$I$7:$I$35208,AD86)</f>
        <v>1.0247671406126218</v>
      </c>
      <c r="AO86">
        <f>INDEX('HVAC wtd'!$J$7:$J$35208,W86)</f>
        <v>0</v>
      </c>
      <c r="AP86">
        <f>INDEX('HVAC wtd'!$J$7:$J$35208,X86)</f>
        <v>0</v>
      </c>
      <c r="AQ86">
        <f>INDEX('HVAC wtd'!$J$7:$J$35208,Y86)</f>
        <v>0</v>
      </c>
      <c r="AR86">
        <f>INDEX('HVAC wtd'!$J$7:$J$35208,Z86)</f>
        <v>0</v>
      </c>
      <c r="AS86">
        <f>INDEX('HVAC wtd'!$J$7:$J$35208,AA86)</f>
        <v>0</v>
      </c>
      <c r="AT86">
        <f>INDEX('HVAC wtd'!$J$7:$J$35208,AB86)</f>
        <v>0</v>
      </c>
      <c r="AU86">
        <f>INDEX('HVAC wtd'!$J$7:$J$35208,AC86)</f>
        <v>0</v>
      </c>
      <c r="AV86">
        <f>INDEX('HVAC wtd'!$J$7:$J$35208,AD86)</f>
        <v>1.1454751411929733</v>
      </c>
      <c r="AX86">
        <f>INDEX('HVAC wtd'!$K$7:$K$35208,W86)</f>
        <v>0</v>
      </c>
      <c r="AY86">
        <f>INDEX('HVAC wtd'!$K$7:$K$35208,X86)</f>
        <v>0</v>
      </c>
      <c r="AZ86">
        <f>INDEX('HVAC wtd'!$K$7:$K$35208,Y86)</f>
        <v>0</v>
      </c>
      <c r="BA86">
        <f>INDEX('HVAC wtd'!$K$7:$K$35208,Z86)</f>
        <v>0</v>
      </c>
      <c r="BB86">
        <f>INDEX('HVAC wtd'!$K$7:$K$35208,AA86)</f>
        <v>0</v>
      </c>
      <c r="BC86">
        <f>INDEX('HVAC wtd'!$K$7:$K$35208,AB86)</f>
        <v>0</v>
      </c>
      <c r="BD86">
        <f>INDEX('HVAC wtd'!$K$7:$K$35208,AC86)</f>
        <v>0</v>
      </c>
      <c r="BE86">
        <f>INDEX('HVAC wtd'!$K$7:$K$35208,AD86)</f>
        <v>-1.665830737961144E-2</v>
      </c>
    </row>
    <row r="87" spans="2:57" x14ac:dyDescent="0.25">
      <c r="B87" t="str">
        <f t="shared" si="7"/>
        <v>CFLSDGSFmNewCZ08</v>
      </c>
      <c r="C87" t="s">
        <v>118</v>
      </c>
      <c r="D87" t="s">
        <v>131</v>
      </c>
      <c r="E87" t="s">
        <v>1649</v>
      </c>
      <c r="F87" t="s">
        <v>75</v>
      </c>
      <c r="G87" t="s">
        <v>107</v>
      </c>
      <c r="H87" t="s">
        <v>1662</v>
      </c>
      <c r="I87" s="28">
        <f t="shared" si="8"/>
        <v>1.0893535353535355</v>
      </c>
      <c r="J87" s="28">
        <f t="shared" si="9"/>
        <v>1.5114784205693299</v>
      </c>
      <c r="K87" s="34">
        <f t="shared" si="10"/>
        <v>-1.4394545454545457E-2</v>
      </c>
      <c r="M87" s="36">
        <f>IF($F87="Ex",VLOOKUP($D87&amp;$E87&amp;$G87&amp;M$6,'Vint Wts'!$J$4:$Q$1904,8,FALSE),0)</f>
        <v>0</v>
      </c>
      <c r="N87" s="36">
        <f>IF($F87="Ex",VLOOKUP($D87&amp;$E87&amp;$G87&amp;N$6,'Vint Wts'!$J$4:$Q$1904,8,FALSE),0)</f>
        <v>0</v>
      </c>
      <c r="O87" s="36">
        <f>IF($F87="Ex",VLOOKUP($D87&amp;$E87&amp;$G87&amp;O$6,'Vint Wts'!$J$4:$Q$1904,8,FALSE),0)</f>
        <v>0</v>
      </c>
      <c r="P87" s="36">
        <f>IF($F87="Ex",VLOOKUP($D87&amp;$E87&amp;$G87&amp;P$6,'Vint Wts'!$J$4:$Q$1904,8,FALSE),0)</f>
        <v>0</v>
      </c>
      <c r="Q87" s="36">
        <f>IF($F87="Ex",VLOOKUP($D87&amp;$E87&amp;$G87&amp;Q$6,'Vint Wts'!$J$4:$Q$1904,8,FALSE),0)</f>
        <v>0</v>
      </c>
      <c r="R87" s="36">
        <f>IF($F87="Ex",VLOOKUP($D87&amp;$E87&amp;$G87&amp;R$6,'Vint Wts'!$J$4:$Q$1904,8,FALSE),0)</f>
        <v>0</v>
      </c>
      <c r="S87" s="36">
        <f>IF($F87="Ex",VLOOKUP($D87&amp;$E87&amp;$G87&amp;S$6,'Vint Wts'!$J$4:$Q$1904,8,FALSE),0)</f>
        <v>0</v>
      </c>
      <c r="T87" s="36">
        <f>VLOOKUP($D87&amp;$E87&amp;$G87&amp;T$6,'Vint Wts'!$J$4:$Q$1904,8,FALSE)</f>
        <v>51.08499281389571</v>
      </c>
      <c r="U87" s="36">
        <f t="shared" si="11"/>
        <v>51.08499281389571</v>
      </c>
      <c r="W87">
        <f>IF($F87="Ex",MATCH($C87&amp;$D87&amp;$E87&amp;$G87&amp;W$6,'HVAC wtd'!$B$7:$B$35208,0),1020)</f>
        <v>1020</v>
      </c>
      <c r="X87">
        <f>IF($F87="Ex",MATCH($C87&amp;$D87&amp;$E87&amp;$G87&amp;X$6,'HVAC wtd'!$B$7:$B$35208,0),1020)</f>
        <v>1020</v>
      </c>
      <c r="Y87">
        <f>IF($F87="Ex",MATCH($C87&amp;$D87&amp;$E87&amp;$G87&amp;Y$6,'HVAC wtd'!$B$7:$B$35208,0),1020)</f>
        <v>1020</v>
      </c>
      <c r="Z87">
        <f>IF($F87="Ex",MATCH($C87&amp;$D87&amp;$E87&amp;$G87&amp;Z$6,'HVAC wtd'!$B$7:$B$35208,0),1020)</f>
        <v>1020</v>
      </c>
      <c r="AA87">
        <f>IF($F87="Ex",MATCH($C87&amp;$D87&amp;$E87&amp;$G87&amp;AA$6,'HVAC wtd'!$B$7:$B$35208,0),1020)</f>
        <v>1020</v>
      </c>
      <c r="AB87">
        <f>IF($F87="Ex",MATCH($C87&amp;$D87&amp;$E87&amp;$G87&amp;AB$6,'HVAC wtd'!$B$7:$B$35208,0),1020)</f>
        <v>1020</v>
      </c>
      <c r="AC87">
        <f>IF($F87="Ex",MATCH($C87&amp;$D87&amp;$E87&amp;$G87&amp;AC$6,'HVAC wtd'!$B$7:$B$35208,0),1020)</f>
        <v>1020</v>
      </c>
      <c r="AD87">
        <f>MATCH($C87&amp;$D87&amp;$E87&amp;$G87&amp;AD$6,'HVAC wtd'!$B$7:$B$35208,0)</f>
        <v>376</v>
      </c>
      <c r="AF87">
        <f>INDEX('HVAC wtd'!$I$7:$I$35208,W87)</f>
        <v>0</v>
      </c>
      <c r="AG87">
        <f>INDEX('HVAC wtd'!$I$7:$I$35208,X87)</f>
        <v>0</v>
      </c>
      <c r="AH87">
        <f>INDEX('HVAC wtd'!$I$7:$I$35208,Y87)</f>
        <v>0</v>
      </c>
      <c r="AI87">
        <f>INDEX('HVAC wtd'!$I$7:$I$35208,Z87)</f>
        <v>0</v>
      </c>
      <c r="AJ87">
        <f>INDEX('HVAC wtd'!$I$7:$I$35208,AA87)</f>
        <v>0</v>
      </c>
      <c r="AK87">
        <f>INDEX('HVAC wtd'!$I$7:$I$35208,AB87)</f>
        <v>0</v>
      </c>
      <c r="AL87">
        <f>INDEX('HVAC wtd'!$I$7:$I$35208,AC87)</f>
        <v>0</v>
      </c>
      <c r="AM87">
        <f>INDEX('HVAC wtd'!$I$7:$I$35208,AD87)</f>
        <v>1.0893535353535355</v>
      </c>
      <c r="AO87">
        <f>INDEX('HVAC wtd'!$J$7:$J$35208,W87)</f>
        <v>0</v>
      </c>
      <c r="AP87">
        <f>INDEX('HVAC wtd'!$J$7:$J$35208,X87)</f>
        <v>0</v>
      </c>
      <c r="AQ87">
        <f>INDEX('HVAC wtd'!$J$7:$J$35208,Y87)</f>
        <v>0</v>
      </c>
      <c r="AR87">
        <f>INDEX('HVAC wtd'!$J$7:$J$35208,Z87)</f>
        <v>0</v>
      </c>
      <c r="AS87">
        <f>INDEX('HVAC wtd'!$J$7:$J$35208,AA87)</f>
        <v>0</v>
      </c>
      <c r="AT87">
        <f>INDEX('HVAC wtd'!$J$7:$J$35208,AB87)</f>
        <v>0</v>
      </c>
      <c r="AU87">
        <f>INDEX('HVAC wtd'!$J$7:$J$35208,AC87)</f>
        <v>0</v>
      </c>
      <c r="AV87">
        <f>INDEX('HVAC wtd'!$J$7:$J$35208,AD87)</f>
        <v>1.5114784205693301</v>
      </c>
      <c r="AX87">
        <f>INDEX('HVAC wtd'!$K$7:$K$35208,W87)</f>
        <v>0</v>
      </c>
      <c r="AY87">
        <f>INDEX('HVAC wtd'!$K$7:$K$35208,X87)</f>
        <v>0</v>
      </c>
      <c r="AZ87">
        <f>INDEX('HVAC wtd'!$K$7:$K$35208,Y87)</f>
        <v>0</v>
      </c>
      <c r="BA87">
        <f>INDEX('HVAC wtd'!$K$7:$K$35208,Z87)</f>
        <v>0</v>
      </c>
      <c r="BB87">
        <f>INDEX('HVAC wtd'!$K$7:$K$35208,AA87)</f>
        <v>0</v>
      </c>
      <c r="BC87">
        <f>INDEX('HVAC wtd'!$K$7:$K$35208,AB87)</f>
        <v>0</v>
      </c>
      <c r="BD87">
        <f>INDEX('HVAC wtd'!$K$7:$K$35208,AC87)</f>
        <v>0</v>
      </c>
      <c r="BE87">
        <f>INDEX('HVAC wtd'!$K$7:$K$35208,AD87)</f>
        <v>-1.4394545454545457E-2</v>
      </c>
    </row>
    <row r="88" spans="2:57" x14ac:dyDescent="0.25">
      <c r="B88" t="str">
        <f t="shared" si="7"/>
        <v>CFLSDGSFmNewCZ10</v>
      </c>
      <c r="C88" t="s">
        <v>118</v>
      </c>
      <c r="D88" t="s">
        <v>131</v>
      </c>
      <c r="E88" t="s">
        <v>1649</v>
      </c>
      <c r="F88" t="s">
        <v>75</v>
      </c>
      <c r="G88" t="s">
        <v>109</v>
      </c>
      <c r="H88" t="s">
        <v>1662</v>
      </c>
      <c r="I88" s="28">
        <f t="shared" si="8"/>
        <v>1.0735917072564827</v>
      </c>
      <c r="J88" s="28">
        <f t="shared" si="9"/>
        <v>1.4551788566134498</v>
      </c>
      <c r="K88" s="34">
        <f t="shared" si="10"/>
        <v>-2.0918101323859614E-2</v>
      </c>
      <c r="M88" s="36">
        <f>IF($F88="Ex",VLOOKUP($D88&amp;$E88&amp;$G88&amp;M$6,'Vint Wts'!$J$4:$Q$1904,8,FALSE),0)</f>
        <v>0</v>
      </c>
      <c r="N88" s="36">
        <f>IF($F88="Ex",VLOOKUP($D88&amp;$E88&amp;$G88&amp;N$6,'Vint Wts'!$J$4:$Q$1904,8,FALSE),0)</f>
        <v>0</v>
      </c>
      <c r="O88" s="36">
        <f>IF($F88="Ex",VLOOKUP($D88&amp;$E88&amp;$G88&amp;O$6,'Vint Wts'!$J$4:$Q$1904,8,FALSE),0)</f>
        <v>0</v>
      </c>
      <c r="P88" s="36">
        <f>IF($F88="Ex",VLOOKUP($D88&amp;$E88&amp;$G88&amp;P$6,'Vint Wts'!$J$4:$Q$1904,8,FALSE),0)</f>
        <v>0</v>
      </c>
      <c r="Q88" s="36">
        <f>IF($F88="Ex",VLOOKUP($D88&amp;$E88&amp;$G88&amp;Q$6,'Vint Wts'!$J$4:$Q$1904,8,FALSE),0)</f>
        <v>0</v>
      </c>
      <c r="R88" s="36">
        <f>IF($F88="Ex",VLOOKUP($D88&amp;$E88&amp;$G88&amp;R$6,'Vint Wts'!$J$4:$Q$1904,8,FALSE),0)</f>
        <v>0</v>
      </c>
      <c r="S88" s="36">
        <f>IF($F88="Ex",VLOOKUP($D88&amp;$E88&amp;$G88&amp;S$6,'Vint Wts'!$J$4:$Q$1904,8,FALSE),0)</f>
        <v>0</v>
      </c>
      <c r="T88" s="36">
        <f>VLOOKUP($D88&amp;$E88&amp;$G88&amp;T$6,'Vint Wts'!$J$4:$Q$1904,8,FALSE)</f>
        <v>1288.4324875165596</v>
      </c>
      <c r="U88" s="36">
        <f t="shared" si="11"/>
        <v>1288.4324875165596</v>
      </c>
      <c r="W88">
        <f>IF($F88="Ex",MATCH($C88&amp;$D88&amp;$E88&amp;$G88&amp;W$6,'HVAC wtd'!$B$7:$B$35208,0),1020)</f>
        <v>1020</v>
      </c>
      <c r="X88">
        <f>IF($F88="Ex",MATCH($C88&amp;$D88&amp;$E88&amp;$G88&amp;X$6,'HVAC wtd'!$B$7:$B$35208,0),1020)</f>
        <v>1020</v>
      </c>
      <c r="Y88">
        <f>IF($F88="Ex",MATCH($C88&amp;$D88&amp;$E88&amp;$G88&amp;Y$6,'HVAC wtd'!$B$7:$B$35208,0),1020)</f>
        <v>1020</v>
      </c>
      <c r="Z88">
        <f>IF($F88="Ex",MATCH($C88&amp;$D88&amp;$E88&amp;$G88&amp;Z$6,'HVAC wtd'!$B$7:$B$35208,0),1020)</f>
        <v>1020</v>
      </c>
      <c r="AA88">
        <f>IF($F88="Ex",MATCH($C88&amp;$D88&amp;$E88&amp;$G88&amp;AA$6,'HVAC wtd'!$B$7:$B$35208,0),1020)</f>
        <v>1020</v>
      </c>
      <c r="AB88">
        <f>IF($F88="Ex",MATCH($C88&amp;$D88&amp;$E88&amp;$G88&amp;AB$6,'HVAC wtd'!$B$7:$B$35208,0),1020)</f>
        <v>1020</v>
      </c>
      <c r="AC88">
        <f>IF($F88="Ex",MATCH($C88&amp;$D88&amp;$E88&amp;$G88&amp;AC$6,'HVAC wtd'!$B$7:$B$35208,0),1020)</f>
        <v>1020</v>
      </c>
      <c r="AD88">
        <f>MATCH($C88&amp;$D88&amp;$E88&amp;$G88&amp;AD$6,'HVAC wtd'!$B$7:$B$35208,0)</f>
        <v>378</v>
      </c>
      <c r="AF88">
        <f>INDEX('HVAC wtd'!$I$7:$I$35208,W88)</f>
        <v>0</v>
      </c>
      <c r="AG88">
        <f>INDEX('HVAC wtd'!$I$7:$I$35208,X88)</f>
        <v>0</v>
      </c>
      <c r="AH88">
        <f>INDEX('HVAC wtd'!$I$7:$I$35208,Y88)</f>
        <v>0</v>
      </c>
      <c r="AI88">
        <f>INDEX('HVAC wtd'!$I$7:$I$35208,Z88)</f>
        <v>0</v>
      </c>
      <c r="AJ88">
        <f>INDEX('HVAC wtd'!$I$7:$I$35208,AA88)</f>
        <v>0</v>
      </c>
      <c r="AK88">
        <f>INDEX('HVAC wtd'!$I$7:$I$35208,AB88)</f>
        <v>0</v>
      </c>
      <c r="AL88">
        <f>INDEX('HVAC wtd'!$I$7:$I$35208,AC88)</f>
        <v>0</v>
      </c>
      <c r="AM88">
        <f>INDEX('HVAC wtd'!$I$7:$I$35208,AD88)</f>
        <v>1.0735917072564827</v>
      </c>
      <c r="AO88">
        <f>INDEX('HVAC wtd'!$J$7:$J$35208,W88)</f>
        <v>0</v>
      </c>
      <c r="AP88">
        <f>INDEX('HVAC wtd'!$J$7:$J$35208,X88)</f>
        <v>0</v>
      </c>
      <c r="AQ88">
        <f>INDEX('HVAC wtd'!$J$7:$J$35208,Y88)</f>
        <v>0</v>
      </c>
      <c r="AR88">
        <f>INDEX('HVAC wtd'!$J$7:$J$35208,Z88)</f>
        <v>0</v>
      </c>
      <c r="AS88">
        <f>INDEX('HVAC wtd'!$J$7:$J$35208,AA88)</f>
        <v>0</v>
      </c>
      <c r="AT88">
        <f>INDEX('HVAC wtd'!$J$7:$J$35208,AB88)</f>
        <v>0</v>
      </c>
      <c r="AU88">
        <f>INDEX('HVAC wtd'!$J$7:$J$35208,AC88)</f>
        <v>0</v>
      </c>
      <c r="AV88">
        <f>INDEX('HVAC wtd'!$J$7:$J$35208,AD88)</f>
        <v>1.4551788566134498</v>
      </c>
      <c r="AX88">
        <f>INDEX('HVAC wtd'!$K$7:$K$35208,W88)</f>
        <v>0</v>
      </c>
      <c r="AY88">
        <f>INDEX('HVAC wtd'!$K$7:$K$35208,X88)</f>
        <v>0</v>
      </c>
      <c r="AZ88">
        <f>INDEX('HVAC wtd'!$K$7:$K$35208,Y88)</f>
        <v>0</v>
      </c>
      <c r="BA88">
        <f>INDEX('HVAC wtd'!$K$7:$K$35208,Z88)</f>
        <v>0</v>
      </c>
      <c r="BB88">
        <f>INDEX('HVAC wtd'!$K$7:$K$35208,AA88)</f>
        <v>0</v>
      </c>
      <c r="BC88">
        <f>INDEX('HVAC wtd'!$K$7:$K$35208,AB88)</f>
        <v>0</v>
      </c>
      <c r="BD88">
        <f>INDEX('HVAC wtd'!$K$7:$K$35208,AC88)</f>
        <v>0</v>
      </c>
      <c r="BE88">
        <f>INDEX('HVAC wtd'!$K$7:$K$35208,AD88)</f>
        <v>-2.0918101323859614E-2</v>
      </c>
    </row>
    <row r="89" spans="2:57" x14ac:dyDescent="0.25">
      <c r="B89" t="str">
        <f t="shared" si="7"/>
        <v>CFLSDGSFmNewCZ14</v>
      </c>
      <c r="C89" t="s">
        <v>118</v>
      </c>
      <c r="D89" t="s">
        <v>131</v>
      </c>
      <c r="E89" t="s">
        <v>1649</v>
      </c>
      <c r="F89" t="s">
        <v>75</v>
      </c>
      <c r="G89" t="s">
        <v>113</v>
      </c>
      <c r="H89" t="s">
        <v>1662</v>
      </c>
      <c r="I89" s="28">
        <f t="shared" si="8"/>
        <v>1.0294343552414855</v>
      </c>
      <c r="J89" s="28">
        <f t="shared" si="9"/>
        <v>1.1193893233636074</v>
      </c>
      <c r="K89" s="34">
        <f t="shared" si="10"/>
        <v>-2.4254545454545456E-2</v>
      </c>
      <c r="M89" s="36">
        <f>IF($F89="Ex",VLOOKUP($D89&amp;$E89&amp;$G89&amp;M$6,'Vint Wts'!$J$4:$Q$1904,8,FALSE),0)</f>
        <v>0</v>
      </c>
      <c r="N89" s="36">
        <f>IF($F89="Ex",VLOOKUP($D89&amp;$E89&amp;$G89&amp;N$6,'Vint Wts'!$J$4:$Q$1904,8,FALSE),0)</f>
        <v>0</v>
      </c>
      <c r="O89" s="36">
        <f>IF($F89="Ex",VLOOKUP($D89&amp;$E89&amp;$G89&amp;O$6,'Vint Wts'!$J$4:$Q$1904,8,FALSE),0)</f>
        <v>0</v>
      </c>
      <c r="P89" s="36">
        <f>IF($F89="Ex",VLOOKUP($D89&amp;$E89&amp;$G89&amp;P$6,'Vint Wts'!$J$4:$Q$1904,8,FALSE),0)</f>
        <v>0</v>
      </c>
      <c r="Q89" s="36">
        <f>IF($F89="Ex",VLOOKUP($D89&amp;$E89&amp;$G89&amp;Q$6,'Vint Wts'!$J$4:$Q$1904,8,FALSE),0)</f>
        <v>0</v>
      </c>
      <c r="R89" s="36">
        <f>IF($F89="Ex",VLOOKUP($D89&amp;$E89&amp;$G89&amp;R$6,'Vint Wts'!$J$4:$Q$1904,8,FALSE),0)</f>
        <v>0</v>
      </c>
      <c r="S89" s="36">
        <f>IF($F89="Ex",VLOOKUP($D89&amp;$E89&amp;$G89&amp;S$6,'Vint Wts'!$J$4:$Q$1904,8,FALSE),0)</f>
        <v>0</v>
      </c>
      <c r="T89" s="36">
        <f>VLOOKUP($D89&amp;$E89&amp;$G89&amp;T$6,'Vint Wts'!$J$4:$Q$1904,8,FALSE)</f>
        <v>27.427107601809002</v>
      </c>
      <c r="U89" s="36">
        <f t="shared" si="11"/>
        <v>27.427107601809002</v>
      </c>
      <c r="W89">
        <f>IF($F89="Ex",MATCH($C89&amp;$D89&amp;$E89&amp;$G89&amp;W$6,'HVAC wtd'!$B$7:$B$35208,0),1020)</f>
        <v>1020</v>
      </c>
      <c r="X89">
        <f>IF($F89="Ex",MATCH($C89&amp;$D89&amp;$E89&amp;$G89&amp;X$6,'HVAC wtd'!$B$7:$B$35208,0),1020)</f>
        <v>1020</v>
      </c>
      <c r="Y89">
        <f>IF($F89="Ex",MATCH($C89&amp;$D89&amp;$E89&amp;$G89&amp;Y$6,'HVAC wtd'!$B$7:$B$35208,0),1020)</f>
        <v>1020</v>
      </c>
      <c r="Z89">
        <f>IF($F89="Ex",MATCH($C89&amp;$D89&amp;$E89&amp;$G89&amp;Z$6,'HVAC wtd'!$B$7:$B$35208,0),1020)</f>
        <v>1020</v>
      </c>
      <c r="AA89">
        <f>IF($F89="Ex",MATCH($C89&amp;$D89&amp;$E89&amp;$G89&amp;AA$6,'HVAC wtd'!$B$7:$B$35208,0),1020)</f>
        <v>1020</v>
      </c>
      <c r="AB89">
        <f>IF($F89="Ex",MATCH($C89&amp;$D89&amp;$E89&amp;$G89&amp;AB$6,'HVAC wtd'!$B$7:$B$35208,0),1020)</f>
        <v>1020</v>
      </c>
      <c r="AC89">
        <f>IF($F89="Ex",MATCH($C89&amp;$D89&amp;$E89&amp;$G89&amp;AC$6,'HVAC wtd'!$B$7:$B$35208,0),1020)</f>
        <v>1020</v>
      </c>
      <c r="AD89">
        <f>MATCH($C89&amp;$D89&amp;$E89&amp;$G89&amp;AD$6,'HVAC wtd'!$B$7:$B$35208,0)</f>
        <v>382</v>
      </c>
      <c r="AF89">
        <f>INDEX('HVAC wtd'!$I$7:$I$35208,W89)</f>
        <v>0</v>
      </c>
      <c r="AG89">
        <f>INDEX('HVAC wtd'!$I$7:$I$35208,X89)</f>
        <v>0</v>
      </c>
      <c r="AH89">
        <f>INDEX('HVAC wtd'!$I$7:$I$35208,Y89)</f>
        <v>0</v>
      </c>
      <c r="AI89">
        <f>INDEX('HVAC wtd'!$I$7:$I$35208,Z89)</f>
        <v>0</v>
      </c>
      <c r="AJ89">
        <f>INDEX('HVAC wtd'!$I$7:$I$35208,AA89)</f>
        <v>0</v>
      </c>
      <c r="AK89">
        <f>INDEX('HVAC wtd'!$I$7:$I$35208,AB89)</f>
        <v>0</v>
      </c>
      <c r="AL89">
        <f>INDEX('HVAC wtd'!$I$7:$I$35208,AC89)</f>
        <v>0</v>
      </c>
      <c r="AM89">
        <f>INDEX('HVAC wtd'!$I$7:$I$35208,AD89)</f>
        <v>1.0294343552414855</v>
      </c>
      <c r="AO89">
        <f>INDEX('HVAC wtd'!$J$7:$J$35208,W89)</f>
        <v>0</v>
      </c>
      <c r="AP89">
        <f>INDEX('HVAC wtd'!$J$7:$J$35208,X89)</f>
        <v>0</v>
      </c>
      <c r="AQ89">
        <f>INDEX('HVAC wtd'!$J$7:$J$35208,Y89)</f>
        <v>0</v>
      </c>
      <c r="AR89">
        <f>INDEX('HVAC wtd'!$J$7:$J$35208,Z89)</f>
        <v>0</v>
      </c>
      <c r="AS89">
        <f>INDEX('HVAC wtd'!$J$7:$J$35208,AA89)</f>
        <v>0</v>
      </c>
      <c r="AT89">
        <f>INDEX('HVAC wtd'!$J$7:$J$35208,AB89)</f>
        <v>0</v>
      </c>
      <c r="AU89">
        <f>INDEX('HVAC wtd'!$J$7:$J$35208,AC89)</f>
        <v>0</v>
      </c>
      <c r="AV89">
        <f>INDEX('HVAC wtd'!$J$7:$J$35208,AD89)</f>
        <v>1.1193893233636074</v>
      </c>
      <c r="AX89">
        <f>INDEX('HVAC wtd'!$K$7:$K$35208,W89)</f>
        <v>0</v>
      </c>
      <c r="AY89">
        <f>INDEX('HVAC wtd'!$K$7:$K$35208,X89)</f>
        <v>0</v>
      </c>
      <c r="AZ89">
        <f>INDEX('HVAC wtd'!$K$7:$K$35208,Y89)</f>
        <v>0</v>
      </c>
      <c r="BA89">
        <f>INDEX('HVAC wtd'!$K$7:$K$35208,Z89)</f>
        <v>0</v>
      </c>
      <c r="BB89">
        <f>INDEX('HVAC wtd'!$K$7:$K$35208,AA89)</f>
        <v>0</v>
      </c>
      <c r="BC89">
        <f>INDEX('HVAC wtd'!$K$7:$K$35208,AB89)</f>
        <v>0</v>
      </c>
      <c r="BD89">
        <f>INDEX('HVAC wtd'!$K$7:$K$35208,AC89)</f>
        <v>0</v>
      </c>
      <c r="BE89">
        <f>INDEX('HVAC wtd'!$K$7:$K$35208,AD89)</f>
        <v>-2.4254545454545456E-2</v>
      </c>
    </row>
    <row r="90" spans="2:57" x14ac:dyDescent="0.25">
      <c r="B90" t="str">
        <f t="shared" si="7"/>
        <v>CFLSDGSFmNewCZ15</v>
      </c>
      <c r="C90" t="s">
        <v>118</v>
      </c>
      <c r="D90" t="s">
        <v>131</v>
      </c>
      <c r="E90" t="s">
        <v>1649</v>
      </c>
      <c r="F90" t="s">
        <v>75</v>
      </c>
      <c r="G90" t="s">
        <v>114</v>
      </c>
      <c r="H90" t="s">
        <v>1662</v>
      </c>
      <c r="I90" s="28">
        <f t="shared" si="8"/>
        <v>1.1021901230202271</v>
      </c>
      <c r="J90" s="28">
        <f t="shared" si="9"/>
        <v>1.2942381832632697</v>
      </c>
      <c r="K90" s="34">
        <f t="shared" si="10"/>
        <v>-1.0651687417287607E-2</v>
      </c>
      <c r="M90" s="36">
        <f>IF($F90="Ex",VLOOKUP($D90&amp;$E90&amp;$G90&amp;M$6,'Vint Wts'!$J$4:$Q$1904,8,FALSE),0)</f>
        <v>0</v>
      </c>
      <c r="N90" s="36">
        <f>IF($F90="Ex",VLOOKUP($D90&amp;$E90&amp;$G90&amp;N$6,'Vint Wts'!$J$4:$Q$1904,8,FALSE),0)</f>
        <v>0</v>
      </c>
      <c r="O90" s="36">
        <f>IF($F90="Ex",VLOOKUP($D90&amp;$E90&amp;$G90&amp;O$6,'Vint Wts'!$J$4:$Q$1904,8,FALSE),0)</f>
        <v>0</v>
      </c>
      <c r="P90" s="36">
        <f>IF($F90="Ex",VLOOKUP($D90&amp;$E90&amp;$G90&amp;P$6,'Vint Wts'!$J$4:$Q$1904,8,FALSE),0)</f>
        <v>0</v>
      </c>
      <c r="Q90" s="36">
        <f>IF($F90="Ex",VLOOKUP($D90&amp;$E90&amp;$G90&amp;Q$6,'Vint Wts'!$J$4:$Q$1904,8,FALSE),0)</f>
        <v>0</v>
      </c>
      <c r="R90" s="36">
        <f>IF($F90="Ex",VLOOKUP($D90&amp;$E90&amp;$G90&amp;R$6,'Vint Wts'!$J$4:$Q$1904,8,FALSE),0)</f>
        <v>0</v>
      </c>
      <c r="S90" s="36">
        <f>IF($F90="Ex",VLOOKUP($D90&amp;$E90&amp;$G90&amp;S$6,'Vint Wts'!$J$4:$Q$1904,8,FALSE),0)</f>
        <v>0</v>
      </c>
      <c r="T90" s="36">
        <f>VLOOKUP($D90&amp;$E90&amp;$G90&amp;T$6,'Vint Wts'!$J$4:$Q$1904,8,FALSE)</f>
        <v>1</v>
      </c>
      <c r="U90" s="36">
        <f t="shared" si="11"/>
        <v>1</v>
      </c>
      <c r="W90">
        <f>IF($F90="Ex",MATCH($C90&amp;$D90&amp;$E90&amp;$G90&amp;W$6,'HVAC wtd'!$B$7:$B$35208,0),1020)</f>
        <v>1020</v>
      </c>
      <c r="X90">
        <f>IF($F90="Ex",MATCH($C90&amp;$D90&amp;$E90&amp;$G90&amp;X$6,'HVAC wtd'!$B$7:$B$35208,0),1020)</f>
        <v>1020</v>
      </c>
      <c r="Y90">
        <f>IF($F90="Ex",MATCH($C90&amp;$D90&amp;$E90&amp;$G90&amp;Y$6,'HVAC wtd'!$B$7:$B$35208,0),1020)</f>
        <v>1020</v>
      </c>
      <c r="Z90">
        <f>IF($F90="Ex",MATCH($C90&amp;$D90&amp;$E90&amp;$G90&amp;Z$6,'HVAC wtd'!$B$7:$B$35208,0),1020)</f>
        <v>1020</v>
      </c>
      <c r="AA90">
        <f>IF($F90="Ex",MATCH($C90&amp;$D90&amp;$E90&amp;$G90&amp;AA$6,'HVAC wtd'!$B$7:$B$35208,0),1020)</f>
        <v>1020</v>
      </c>
      <c r="AB90">
        <f>IF($F90="Ex",MATCH($C90&amp;$D90&amp;$E90&amp;$G90&amp;AB$6,'HVAC wtd'!$B$7:$B$35208,0),1020)</f>
        <v>1020</v>
      </c>
      <c r="AC90">
        <f>IF($F90="Ex",MATCH($C90&amp;$D90&amp;$E90&amp;$G90&amp;AC$6,'HVAC wtd'!$B$7:$B$35208,0),1020)</f>
        <v>1020</v>
      </c>
      <c r="AD90">
        <f>MATCH($C90&amp;$D90&amp;$E90&amp;$G90&amp;AD$6,'HVAC wtd'!$B$7:$B$35208,0)</f>
        <v>383</v>
      </c>
      <c r="AF90">
        <f>INDEX('HVAC wtd'!$I$7:$I$35208,W90)</f>
        <v>0</v>
      </c>
      <c r="AG90">
        <f>INDEX('HVAC wtd'!$I$7:$I$35208,X90)</f>
        <v>0</v>
      </c>
      <c r="AH90">
        <f>INDEX('HVAC wtd'!$I$7:$I$35208,Y90)</f>
        <v>0</v>
      </c>
      <c r="AI90">
        <f>INDEX('HVAC wtd'!$I$7:$I$35208,Z90)</f>
        <v>0</v>
      </c>
      <c r="AJ90">
        <f>INDEX('HVAC wtd'!$I$7:$I$35208,AA90)</f>
        <v>0</v>
      </c>
      <c r="AK90">
        <f>INDEX('HVAC wtd'!$I$7:$I$35208,AB90)</f>
        <v>0</v>
      </c>
      <c r="AL90">
        <f>INDEX('HVAC wtd'!$I$7:$I$35208,AC90)</f>
        <v>0</v>
      </c>
      <c r="AM90">
        <f>INDEX('HVAC wtd'!$I$7:$I$35208,AD90)</f>
        <v>1.1021901230202271</v>
      </c>
      <c r="AO90">
        <f>INDEX('HVAC wtd'!$J$7:$J$35208,W90)</f>
        <v>0</v>
      </c>
      <c r="AP90">
        <f>INDEX('HVAC wtd'!$J$7:$J$35208,X90)</f>
        <v>0</v>
      </c>
      <c r="AQ90">
        <f>INDEX('HVAC wtd'!$J$7:$J$35208,Y90)</f>
        <v>0</v>
      </c>
      <c r="AR90">
        <f>INDEX('HVAC wtd'!$J$7:$J$35208,Z90)</f>
        <v>0</v>
      </c>
      <c r="AS90">
        <f>INDEX('HVAC wtd'!$J$7:$J$35208,AA90)</f>
        <v>0</v>
      </c>
      <c r="AT90">
        <f>INDEX('HVAC wtd'!$J$7:$J$35208,AB90)</f>
        <v>0</v>
      </c>
      <c r="AU90">
        <f>INDEX('HVAC wtd'!$J$7:$J$35208,AC90)</f>
        <v>0</v>
      </c>
      <c r="AV90">
        <f>INDEX('HVAC wtd'!$J$7:$J$35208,AD90)</f>
        <v>1.2942381832632697</v>
      </c>
      <c r="AX90">
        <f>INDEX('HVAC wtd'!$K$7:$K$35208,W90)</f>
        <v>0</v>
      </c>
      <c r="AY90">
        <f>INDEX('HVAC wtd'!$K$7:$K$35208,X90)</f>
        <v>0</v>
      </c>
      <c r="AZ90">
        <f>INDEX('HVAC wtd'!$K$7:$K$35208,Y90)</f>
        <v>0</v>
      </c>
      <c r="BA90">
        <f>INDEX('HVAC wtd'!$K$7:$K$35208,Z90)</f>
        <v>0</v>
      </c>
      <c r="BB90">
        <f>INDEX('HVAC wtd'!$K$7:$K$35208,AA90)</f>
        <v>0</v>
      </c>
      <c r="BC90">
        <f>INDEX('HVAC wtd'!$K$7:$K$35208,AB90)</f>
        <v>0</v>
      </c>
      <c r="BD90">
        <f>INDEX('HVAC wtd'!$K$7:$K$35208,AC90)</f>
        <v>0</v>
      </c>
      <c r="BE90">
        <f>INDEX('HVAC wtd'!$K$7:$K$35208,AD90)</f>
        <v>-1.0651687417287607E-2</v>
      </c>
    </row>
    <row r="91" spans="2:57" x14ac:dyDescent="0.25">
      <c r="B91" t="str">
        <f t="shared" si="7"/>
        <v>CFLSDGMFmExCZ06</v>
      </c>
      <c r="C91" t="s">
        <v>118</v>
      </c>
      <c r="D91" t="s">
        <v>131</v>
      </c>
      <c r="E91" t="s">
        <v>1650</v>
      </c>
      <c r="F91" t="s">
        <v>72</v>
      </c>
      <c r="G91" t="s">
        <v>105</v>
      </c>
      <c r="H91" t="s">
        <v>1662</v>
      </c>
      <c r="I91" s="28">
        <f t="shared" si="8"/>
        <v>1.0021221129892626</v>
      </c>
      <c r="J91" s="28">
        <f t="shared" si="9"/>
        <v>1.3158486173726758</v>
      </c>
      <c r="K91" s="34">
        <f t="shared" si="10"/>
        <v>-1.5257347106214734E-2</v>
      </c>
      <c r="M91" s="36">
        <f>IF($F91="Ex",VLOOKUP($D91&amp;$E91&amp;$G91&amp;M$6,'Vint Wts'!$J$4:$Q$1904,8,FALSE),0)</f>
        <v>6832</v>
      </c>
      <c r="N91" s="36">
        <f>IF($F91="Ex",VLOOKUP($D91&amp;$E91&amp;$G91&amp;N$6,'Vint Wts'!$J$4:$Q$1904,8,FALSE),0)</f>
        <v>8111</v>
      </c>
      <c r="O91" s="36">
        <f>IF($F91="Ex",VLOOKUP($D91&amp;$E91&amp;$G91&amp;O$6,'Vint Wts'!$J$4:$Q$1904,8,FALSE),0)</f>
        <v>1179</v>
      </c>
      <c r="P91" s="36">
        <f>IF($F91="Ex",VLOOKUP($D91&amp;$E91&amp;$G91&amp;P$6,'Vint Wts'!$J$4:$Q$1904,8,FALSE),0)</f>
        <v>519</v>
      </c>
      <c r="Q91" s="36">
        <f>IF($F91="Ex",VLOOKUP($D91&amp;$E91&amp;$G91&amp;Q$6,'Vint Wts'!$J$4:$Q$1904,8,FALSE),0)</f>
        <v>358.08833691863003</v>
      </c>
      <c r="R91" s="36">
        <f>IF($F91="Ex",VLOOKUP($D91&amp;$E91&amp;$G91&amp;R$6,'Vint Wts'!$J$4:$Q$1904,8,FALSE),0)</f>
        <v>309.9179574590429</v>
      </c>
      <c r="S91" s="36">
        <f>IF($F91="Ex",VLOOKUP($D91&amp;$E91&amp;$G91&amp;S$6,'Vint Wts'!$J$4:$Q$1904,8,FALSE),0)</f>
        <v>398.39019494088109</v>
      </c>
      <c r="T91" s="36">
        <f>VLOOKUP($D91&amp;$E91&amp;$G91&amp;T$6,'Vint Wts'!$J$4:$Q$1904,8,FALSE)</f>
        <v>140.0079886228867</v>
      </c>
      <c r="U91" s="36">
        <f t="shared" si="11"/>
        <v>17847.40447794144</v>
      </c>
      <c r="W91">
        <f>IF($F91="Ex",MATCH($C91&amp;$D91&amp;$E91&amp;$G91&amp;W$6,'HVAC wtd'!$B$7:$B$35208,0),1020)</f>
        <v>647</v>
      </c>
      <c r="X91">
        <f>IF($F91="Ex",MATCH($C91&amp;$D91&amp;$E91&amp;$G91&amp;X$6,'HVAC wtd'!$B$7:$B$35208,0),1020)</f>
        <v>663</v>
      </c>
      <c r="Y91">
        <f>IF($F91="Ex",MATCH($C91&amp;$D91&amp;$E91&amp;$G91&amp;Y$6,'HVAC wtd'!$B$7:$B$35208,0),1020)</f>
        <v>679</v>
      </c>
      <c r="Z91">
        <f>IF($F91="Ex",MATCH($C91&amp;$D91&amp;$E91&amp;$G91&amp;Z$6,'HVAC wtd'!$B$7:$B$35208,0),1020)</f>
        <v>695</v>
      </c>
      <c r="AA91">
        <f>IF($F91="Ex",MATCH($C91&amp;$D91&amp;$E91&amp;$G91&amp;AA$6,'HVAC wtd'!$B$7:$B$35208,0),1020)</f>
        <v>711</v>
      </c>
      <c r="AB91">
        <f>IF($F91="Ex",MATCH($C91&amp;$D91&amp;$E91&amp;$G91&amp;AB$6,'HVAC wtd'!$B$7:$B$35208,0),1020)</f>
        <v>727</v>
      </c>
      <c r="AC91">
        <f>IF($F91="Ex",MATCH($C91&amp;$D91&amp;$E91&amp;$G91&amp;AC$6,'HVAC wtd'!$B$7:$B$35208,0),1020)</f>
        <v>743</v>
      </c>
      <c r="AD91">
        <f>MATCH($C91&amp;$D91&amp;$E91&amp;$G91&amp;AD$6,'HVAC wtd'!$B$7:$B$35208,0)</f>
        <v>759</v>
      </c>
      <c r="AF91">
        <f>INDEX('HVAC wtd'!$I$7:$I$35208,W91)</f>
        <v>1.002089092875813</v>
      </c>
      <c r="AG91">
        <f>INDEX('HVAC wtd'!$I$7:$I$35208,X91)</f>
        <v>0.99473580448832788</v>
      </c>
      <c r="AH91">
        <f>INDEX('HVAC wtd'!$I$7:$I$35208,Y91)</f>
        <v>1.0017471136209142</v>
      </c>
      <c r="AI91">
        <f>INDEX('HVAC wtd'!$I$7:$I$35208,Z91)</f>
        <v>1.0024151256393743</v>
      </c>
      <c r="AJ91">
        <f>INDEX('HVAC wtd'!$I$7:$I$35208,AA91)</f>
        <v>1.0545833030081051</v>
      </c>
      <c r="AK91">
        <f>INDEX('HVAC wtd'!$I$7:$I$35208,AB91)</f>
        <v>1.0585833030081051</v>
      </c>
      <c r="AL91">
        <f>INDEX('HVAC wtd'!$I$7:$I$35208,AC91)</f>
        <v>1.0479435998015076</v>
      </c>
      <c r="AM91">
        <f>INDEX('HVAC wtd'!$I$7:$I$35208,AD91)</f>
        <v>1.0441703159337412</v>
      </c>
      <c r="AO91">
        <f>INDEX('HVAC wtd'!$J$7:$J$35208,W91)</f>
        <v>1.2502238416928793</v>
      </c>
      <c r="AP91">
        <f>INDEX('HVAC wtd'!$J$7:$J$35208,X91)</f>
        <v>1.3413189155823524</v>
      </c>
      <c r="AQ91">
        <f>INDEX('HVAC wtd'!$J$7:$J$35208,Y91)</f>
        <v>1.347009819823322</v>
      </c>
      <c r="AR91">
        <f>INDEX('HVAC wtd'!$J$7:$J$35208,Z91)</f>
        <v>1.3070247670055815</v>
      </c>
      <c r="AS91">
        <f>INDEX('HVAC wtd'!$J$7:$J$35208,AA91)</f>
        <v>1.5308142651974028</v>
      </c>
      <c r="AT91">
        <f>INDEX('HVAC wtd'!$J$7:$J$35208,AB91)</f>
        <v>1.5161492473829723</v>
      </c>
      <c r="AU91">
        <f>INDEX('HVAC wtd'!$J$7:$J$35208,AC91)</f>
        <v>1.4520016488522363</v>
      </c>
      <c r="AV91">
        <f>INDEX('HVAC wtd'!$J$7:$J$35208,AD91)</f>
        <v>1.4322984947659443</v>
      </c>
      <c r="AX91">
        <f>INDEX('HVAC wtd'!$K$7:$K$35208,W91)</f>
        <v>-1.5338779895773303E-2</v>
      </c>
      <c r="AY91">
        <f>INDEX('HVAC wtd'!$K$7:$K$35208,X91)</f>
        <v>-1.5124099758141579E-2</v>
      </c>
      <c r="AZ91">
        <f>INDEX('HVAC wtd'!$K$7:$K$35208,Y91)</f>
        <v>-1.6272039463054701E-2</v>
      </c>
      <c r="BA91">
        <f>INDEX('HVAC wtd'!$K$7:$K$35208,Z91)</f>
        <v>-1.4036411426877914E-2</v>
      </c>
      <c r="BB91">
        <f>INDEX('HVAC wtd'!$K$7:$K$35208,AA91)</f>
        <v>-1.4852194806115455E-2</v>
      </c>
      <c r="BC91">
        <f>INDEX('HVAC wtd'!$K$7:$K$35208,AB91)</f>
        <v>-1.5230594673787188E-2</v>
      </c>
      <c r="BD91">
        <f>INDEX('HVAC wtd'!$K$7:$K$35208,AC91)</f>
        <v>-1.5467094591082021E-2</v>
      </c>
      <c r="BE91">
        <f>INDEX('HVAC wtd'!$K$7:$K$35208,AD91)</f>
        <v>-1.5482861252235009E-2</v>
      </c>
    </row>
    <row r="92" spans="2:57" x14ac:dyDescent="0.25">
      <c r="B92" t="str">
        <f t="shared" si="7"/>
        <v>CFLSDGMFmExCZ07</v>
      </c>
      <c r="C92" t="s">
        <v>118</v>
      </c>
      <c r="D92" t="s">
        <v>131</v>
      </c>
      <c r="E92" t="s">
        <v>1650</v>
      </c>
      <c r="F92" t="s">
        <v>72</v>
      </c>
      <c r="G92" t="s">
        <v>106</v>
      </c>
      <c r="H92" t="s">
        <v>1662</v>
      </c>
      <c r="I92" s="28">
        <f t="shared" si="8"/>
        <v>1.0037155357296661</v>
      </c>
      <c r="J92" s="28">
        <f t="shared" si="9"/>
        <v>1.1628719930487725</v>
      </c>
      <c r="K92" s="34">
        <f t="shared" si="10"/>
        <v>-1.2437615958896918E-2</v>
      </c>
      <c r="M92" s="36">
        <f>IF($F92="Ex",VLOOKUP($D92&amp;$E92&amp;$G92&amp;M$6,'Vint Wts'!$J$4:$Q$1904,8,FALSE),0)</f>
        <v>116552</v>
      </c>
      <c r="N92" s="36">
        <f>IF($F92="Ex",VLOOKUP($D92&amp;$E92&amp;$G92&amp;N$6,'Vint Wts'!$J$4:$Q$1904,8,FALSE),0)</f>
        <v>87344</v>
      </c>
      <c r="O92" s="36">
        <f>IF($F92="Ex",VLOOKUP($D92&amp;$E92&amp;$G92&amp;O$6,'Vint Wts'!$J$4:$Q$1904,8,FALSE),0)</f>
        <v>11508</v>
      </c>
      <c r="P92" s="36">
        <f>IF($F92="Ex",VLOOKUP($D92&amp;$E92&amp;$G92&amp;P$6,'Vint Wts'!$J$4:$Q$1904,8,FALSE),0)</f>
        <v>7522</v>
      </c>
      <c r="Q92" s="36">
        <f>IF($F92="Ex",VLOOKUP($D92&amp;$E92&amp;$G92&amp;Q$6,'Vint Wts'!$J$4:$Q$1904,8,FALSE),0)</f>
        <v>5189.8660314102799</v>
      </c>
      <c r="R92" s="36">
        <f>IF($F92="Ex",VLOOKUP($D92&amp;$E92&amp;$G92&amp;R$6,'Vint Wts'!$J$4:$Q$1904,8,FALSE),0)</f>
        <v>4491.7203776626602</v>
      </c>
      <c r="S92" s="36">
        <f>IF($F92="Ex",VLOOKUP($D92&amp;$E92&amp;$G92&amp;S$6,'Vint Wts'!$J$4:$Q$1904,8,FALSE),0)</f>
        <v>5773.9711875632129</v>
      </c>
      <c r="T92" s="36">
        <f>VLOOKUP($D92&amp;$E92&amp;$G92&amp;T$6,'Vint Wts'!$J$4:$Q$1904,8,FALSE)</f>
        <v>2029.1716578446121</v>
      </c>
      <c r="U92" s="36">
        <f t="shared" si="11"/>
        <v>240410.72925448077</v>
      </c>
      <c r="W92">
        <f>IF($F92="Ex",MATCH($C92&amp;$D92&amp;$E92&amp;$G92&amp;W$6,'HVAC wtd'!$B$7:$B$35208,0),1020)</f>
        <v>648</v>
      </c>
      <c r="X92">
        <f>IF($F92="Ex",MATCH($C92&amp;$D92&amp;$E92&amp;$G92&amp;X$6,'HVAC wtd'!$B$7:$B$35208,0),1020)</f>
        <v>664</v>
      </c>
      <c r="Y92">
        <f>IF($F92="Ex",MATCH($C92&amp;$D92&amp;$E92&amp;$G92&amp;Y$6,'HVAC wtd'!$B$7:$B$35208,0),1020)</f>
        <v>680</v>
      </c>
      <c r="Z92">
        <f>IF($F92="Ex",MATCH($C92&amp;$D92&amp;$E92&amp;$G92&amp;Z$6,'HVAC wtd'!$B$7:$B$35208,0),1020)</f>
        <v>696</v>
      </c>
      <c r="AA92">
        <f>IF($F92="Ex",MATCH($C92&amp;$D92&amp;$E92&amp;$G92&amp;AA$6,'HVAC wtd'!$B$7:$B$35208,0),1020)</f>
        <v>712</v>
      </c>
      <c r="AB92">
        <f>IF($F92="Ex",MATCH($C92&amp;$D92&amp;$E92&amp;$G92&amp;AB$6,'HVAC wtd'!$B$7:$B$35208,0),1020)</f>
        <v>728</v>
      </c>
      <c r="AC92">
        <f>IF($F92="Ex",MATCH($C92&amp;$D92&amp;$E92&amp;$G92&amp;AC$6,'HVAC wtd'!$B$7:$B$35208,0),1020)</f>
        <v>744</v>
      </c>
      <c r="AD92">
        <f>MATCH($C92&amp;$D92&amp;$E92&amp;$G92&amp;AD$6,'HVAC wtd'!$B$7:$B$35208,0)</f>
        <v>760</v>
      </c>
      <c r="AF92">
        <f>INDEX('HVAC wtd'!$I$7:$I$35208,W92)</f>
        <v>0.99882773277922621</v>
      </c>
      <c r="AG92">
        <f>INDEX('HVAC wtd'!$I$7:$I$35208,X92)</f>
        <v>0.9915943190965758</v>
      </c>
      <c r="AH92">
        <f>INDEX('HVAC wtd'!$I$7:$I$35208,Y92)</f>
        <v>1.0197338419390189</v>
      </c>
      <c r="AI92">
        <f>INDEX('HVAC wtd'!$I$7:$I$35208,Z92)</f>
        <v>1.0060595101739993</v>
      </c>
      <c r="AJ92">
        <f>INDEX('HVAC wtd'!$I$7:$I$35208,AA92)</f>
        <v>1.073517927777341</v>
      </c>
      <c r="AK92">
        <f>INDEX('HVAC wtd'!$I$7:$I$35208,AB92)</f>
        <v>1.1005234024975614</v>
      </c>
      <c r="AL92">
        <f>INDEX('HVAC wtd'!$I$7:$I$35208,AC92)</f>
        <v>1.0852653408199515</v>
      </c>
      <c r="AM92">
        <f>INDEX('HVAC wtd'!$I$7:$I$35208,AD92)</f>
        <v>1.0818082661394786</v>
      </c>
      <c r="AO92">
        <f>INDEX('HVAC wtd'!$J$7:$J$35208,W92)</f>
        <v>1.1421738072154435</v>
      </c>
      <c r="AP92">
        <f>INDEX('HVAC wtd'!$J$7:$J$35208,X92)</f>
        <v>1.1663130041444363</v>
      </c>
      <c r="AQ92">
        <f>INDEX('HVAC wtd'!$J$7:$J$35208,Y92)</f>
        <v>1.1740534214797955</v>
      </c>
      <c r="AR92">
        <f>INDEX('HVAC wtd'!$J$7:$J$35208,Z92)</f>
        <v>1.1139663143642637</v>
      </c>
      <c r="AS92">
        <f>INDEX('HVAC wtd'!$J$7:$J$35208,AA92)</f>
        <v>1.3459424425789299</v>
      </c>
      <c r="AT92">
        <f>INDEX('HVAC wtd'!$J$7:$J$35208,AB92)</f>
        <v>1.3105646151496091</v>
      </c>
      <c r="AU92">
        <f>INDEX('HVAC wtd'!$J$7:$J$35208,AC92)</f>
        <v>1.2527274779628039</v>
      </c>
      <c r="AV92">
        <f>INDEX('HVAC wtd'!$J$7:$J$35208,AD92)</f>
        <v>1.2706636967773184</v>
      </c>
      <c r="AX92">
        <f>INDEX('HVAC wtd'!$K$7:$K$35208,W92)</f>
        <v>-1.2104237835100654E-2</v>
      </c>
      <c r="AY92">
        <f>INDEX('HVAC wtd'!$K$7:$K$35208,X92)</f>
        <v>-1.3205139391149593E-2</v>
      </c>
      <c r="AZ92">
        <f>INDEX('HVAC wtd'!$K$7:$K$35208,Y92)</f>
        <v>-8.3898067712416518E-3</v>
      </c>
      <c r="BA92">
        <f>INDEX('HVAC wtd'!$K$7:$K$35208,Z92)</f>
        <v>-1.3309005050974159E-2</v>
      </c>
      <c r="BB92">
        <f>INDEX('HVAC wtd'!$K$7:$K$35208,AA92)</f>
        <v>-1.4184602252302312E-2</v>
      </c>
      <c r="BC92">
        <f>INDEX('HVAC wtd'!$K$7:$K$35208,AB92)</f>
        <v>-1.2500441647602006E-2</v>
      </c>
      <c r="BD92">
        <f>INDEX('HVAC wtd'!$K$7:$K$35208,AC92)</f>
        <v>-1.2768123395251437E-2</v>
      </c>
      <c r="BE92">
        <f>INDEX('HVAC wtd'!$K$7:$K$35208,AD92)</f>
        <v>-1.2727270673034219E-2</v>
      </c>
    </row>
    <row r="93" spans="2:57" x14ac:dyDescent="0.25">
      <c r="B93" t="str">
        <f t="shared" si="7"/>
        <v>CFLSDGMFmExCZ08</v>
      </c>
      <c r="C93" t="s">
        <v>118</v>
      </c>
      <c r="D93" t="s">
        <v>131</v>
      </c>
      <c r="E93" t="s">
        <v>1650</v>
      </c>
      <c r="F93" t="s">
        <v>72</v>
      </c>
      <c r="G93" t="s">
        <v>107</v>
      </c>
      <c r="H93" t="s">
        <v>1662</v>
      </c>
      <c r="I93" s="28">
        <f t="shared" si="8"/>
        <v>1.0752876557367101</v>
      </c>
      <c r="J93" s="28">
        <f t="shared" si="9"/>
        <v>1.4400537892786207</v>
      </c>
      <c r="K93" s="34">
        <f t="shared" si="10"/>
        <v>-1.2042132829278169E-2</v>
      </c>
      <c r="M93" s="36">
        <f>IF($F93="Ex",VLOOKUP($D93&amp;$E93&amp;$G93&amp;M$6,'Vint Wts'!$J$4:$Q$1904,8,FALSE),0)</f>
        <v>769</v>
      </c>
      <c r="N93" s="36">
        <f>IF($F93="Ex",VLOOKUP($D93&amp;$E93&amp;$G93&amp;N$6,'Vint Wts'!$J$4:$Q$1904,8,FALSE),0)</f>
        <v>4563</v>
      </c>
      <c r="O93" s="36">
        <f>IF($F93="Ex",VLOOKUP($D93&amp;$E93&amp;$G93&amp;O$6,'Vint Wts'!$J$4:$Q$1904,8,FALSE),0)</f>
        <v>5565</v>
      </c>
      <c r="P93" s="36">
        <f>IF($F93="Ex",VLOOKUP($D93&amp;$E93&amp;$G93&amp;P$6,'Vint Wts'!$J$4:$Q$1904,8,FALSE),0)</f>
        <v>2582</v>
      </c>
      <c r="Q93" s="36">
        <f>IF($F93="Ex",VLOOKUP($D93&amp;$E93&amp;$G93&amp;Q$6,'Vint Wts'!$J$4:$Q$1904,8,FALSE),0)</f>
        <v>1781.4722272136855</v>
      </c>
      <c r="R93" s="36">
        <f>IF($F93="Ex",VLOOKUP($D93&amp;$E93&amp;$G93&amp;R$6,'Vint Wts'!$J$4:$Q$1904,8,FALSE),0)</f>
        <v>1541.8269097480709</v>
      </c>
      <c r="S93" s="36">
        <f>IF($F93="Ex",VLOOKUP($D93&amp;$E93&amp;$G93&amp;S$6,'Vint Wts'!$J$4:$Q$1904,8,FALSE),0)</f>
        <v>1981.9720295517436</v>
      </c>
      <c r="T93" s="36">
        <f>VLOOKUP($D93&amp;$E93&amp;$G93&amp;T$6,'Vint Wts'!$J$4:$Q$1904,8,FALSE)</f>
        <v>696.53299927609521</v>
      </c>
      <c r="U93" s="36">
        <f t="shared" si="11"/>
        <v>19480.804165789596</v>
      </c>
      <c r="W93">
        <f>IF($F93="Ex",MATCH($C93&amp;$D93&amp;$E93&amp;$G93&amp;W$6,'HVAC wtd'!$B$7:$B$35208,0),1020)</f>
        <v>649</v>
      </c>
      <c r="X93">
        <f>IF($F93="Ex",MATCH($C93&amp;$D93&amp;$E93&amp;$G93&amp;X$6,'HVAC wtd'!$B$7:$B$35208,0),1020)</f>
        <v>665</v>
      </c>
      <c r="Y93">
        <f>IF($F93="Ex",MATCH($C93&amp;$D93&amp;$E93&amp;$G93&amp;Y$6,'HVAC wtd'!$B$7:$B$35208,0),1020)</f>
        <v>681</v>
      </c>
      <c r="Z93">
        <f>IF($F93="Ex",MATCH($C93&amp;$D93&amp;$E93&amp;$G93&amp;Z$6,'HVAC wtd'!$B$7:$B$35208,0),1020)</f>
        <v>697</v>
      </c>
      <c r="AA93">
        <f>IF($F93="Ex",MATCH($C93&amp;$D93&amp;$E93&amp;$G93&amp;AA$6,'HVAC wtd'!$B$7:$B$35208,0),1020)</f>
        <v>713</v>
      </c>
      <c r="AB93">
        <f>IF($F93="Ex",MATCH($C93&amp;$D93&amp;$E93&amp;$G93&amp;AB$6,'HVAC wtd'!$B$7:$B$35208,0),1020)</f>
        <v>729</v>
      </c>
      <c r="AC93">
        <f>IF($F93="Ex",MATCH($C93&amp;$D93&amp;$E93&amp;$G93&amp;AC$6,'HVAC wtd'!$B$7:$B$35208,0),1020)</f>
        <v>745</v>
      </c>
      <c r="AD93">
        <f>MATCH($C93&amp;$D93&amp;$E93&amp;$G93&amp;AD$6,'HVAC wtd'!$B$7:$B$35208,0)</f>
        <v>761</v>
      </c>
      <c r="AF93">
        <f>INDEX('HVAC wtd'!$I$7:$I$35208,W93)</f>
        <v>1.054968448705135</v>
      </c>
      <c r="AG93">
        <f>INDEX('HVAC wtd'!$I$7:$I$35208,X93)</f>
        <v>1.0610187256645818</v>
      </c>
      <c r="AH93">
        <f>INDEX('HVAC wtd'!$I$7:$I$35208,Y93)</f>
        <v>1.065605651264075</v>
      </c>
      <c r="AI93">
        <f>INDEX('HVAC wtd'!$I$7:$I$35208,Z93)</f>
        <v>1.0670943375683162</v>
      </c>
      <c r="AJ93">
        <f>INDEX('HVAC wtd'!$I$7:$I$35208,AA93)</f>
        <v>1.0926641933883126</v>
      </c>
      <c r="AK93">
        <f>INDEX('HVAC wtd'!$I$7:$I$35208,AB93)</f>
        <v>1.1144374772560788</v>
      </c>
      <c r="AL93">
        <f>INDEX('HVAC wtd'!$I$7:$I$35208,AC93)</f>
        <v>1.0982512063139489</v>
      </c>
      <c r="AM93">
        <f>INDEX('HVAC wtd'!$I$7:$I$35208,AD93)</f>
        <v>1.1024779224461827</v>
      </c>
      <c r="AO93">
        <f>INDEX('HVAC wtd'!$J$7:$J$35208,W93)</f>
        <v>1.5743124588763655</v>
      </c>
      <c r="AP93">
        <f>INDEX('HVAC wtd'!$J$7:$J$35208,X93)</f>
        <v>1.5724893862558227</v>
      </c>
      <c r="AQ93">
        <f>INDEX('HVAC wtd'!$J$7:$J$35208,Y93)</f>
        <v>1.3783781527014753</v>
      </c>
      <c r="AR93">
        <f>INDEX('HVAC wtd'!$J$7:$J$35208,Z93)</f>
        <v>1.4733113338745825</v>
      </c>
      <c r="AS93">
        <f>INDEX('HVAC wtd'!$J$7:$J$35208,AA93)</f>
        <v>1.3484477421489165</v>
      </c>
      <c r="AT93">
        <f>INDEX('HVAC wtd'!$J$7:$J$35208,AB93)</f>
        <v>1.4197031540862917</v>
      </c>
      <c r="AU93">
        <f>INDEX('HVAC wtd'!$J$7:$J$35208,AC93)</f>
        <v>1.3459286740129861</v>
      </c>
      <c r="AV93">
        <f>INDEX('HVAC wtd'!$J$7:$J$35208,AD93)</f>
        <v>1.3408905377411249</v>
      </c>
      <c r="AX93">
        <f>INDEX('HVAC wtd'!$K$7:$K$35208,W93)</f>
        <v>-1.216222835392069E-2</v>
      </c>
      <c r="AY93">
        <f>INDEX('HVAC wtd'!$K$7:$K$35208,X93)</f>
        <v>-1.3121586170206343E-2</v>
      </c>
      <c r="AZ93">
        <f>INDEX('HVAC wtd'!$K$7:$K$35208,Y93)</f>
        <v>-1.1933028191998962E-2</v>
      </c>
      <c r="BA93">
        <f>INDEX('HVAC wtd'!$K$7:$K$35208,Z93)</f>
        <v>-1.1862661792013904E-2</v>
      </c>
      <c r="BB93">
        <f>INDEX('HVAC wtd'!$K$7:$K$35208,AA93)</f>
        <v>-1.2156095748954369E-2</v>
      </c>
      <c r="BC93">
        <f>INDEX('HVAC wtd'!$K$7:$K$35208,AB93)</f>
        <v>-1.0942062840174231E-2</v>
      </c>
      <c r="BD93">
        <f>INDEX('HVAC wtd'!$K$7:$K$35208,AC93)</f>
        <v>-1.1367762691304928E-2</v>
      </c>
      <c r="BE93">
        <f>INDEX('HVAC wtd'!$K$7:$K$35208,AD93)</f>
        <v>-1.0437529683278589E-2</v>
      </c>
    </row>
    <row r="94" spans="2:57" x14ac:dyDescent="0.25">
      <c r="B94" t="str">
        <f t="shared" si="7"/>
        <v>CFLSDGMFmExCZ10</v>
      </c>
      <c r="C94" t="s">
        <v>118</v>
      </c>
      <c r="D94" t="s">
        <v>131</v>
      </c>
      <c r="E94" t="s">
        <v>1650</v>
      </c>
      <c r="F94" t="s">
        <v>72</v>
      </c>
      <c r="G94" t="s">
        <v>109</v>
      </c>
      <c r="H94" t="s">
        <v>1662</v>
      </c>
      <c r="I94" s="28">
        <f t="shared" si="8"/>
        <v>1.0604059774071144</v>
      </c>
      <c r="J94" s="28">
        <f t="shared" si="9"/>
        <v>1.6615479052077762</v>
      </c>
      <c r="K94" s="34">
        <f t="shared" si="10"/>
        <v>-1.4683560268705303E-2</v>
      </c>
      <c r="M94" s="36">
        <f>IF($F94="Ex",VLOOKUP($D94&amp;$E94&amp;$G94&amp;M$6,'Vint Wts'!$J$4:$Q$1904,8,FALSE),0)</f>
        <v>29332</v>
      </c>
      <c r="N94" s="36">
        <f>IF($F94="Ex",VLOOKUP($D94&amp;$E94&amp;$G94&amp;N$6,'Vint Wts'!$J$4:$Q$1904,8,FALSE),0)</f>
        <v>29446</v>
      </c>
      <c r="O94" s="36">
        <f>IF($F94="Ex",VLOOKUP($D94&amp;$E94&amp;$G94&amp;O$6,'Vint Wts'!$J$4:$Q$1904,8,FALSE),0)</f>
        <v>4108</v>
      </c>
      <c r="P94" s="36">
        <f>IF($F94="Ex",VLOOKUP($D94&amp;$E94&amp;$G94&amp;P$6,'Vint Wts'!$J$4:$Q$1904,8,FALSE),0)</f>
        <v>2553</v>
      </c>
      <c r="Q94" s="36">
        <f>IF($F94="Ex",VLOOKUP($D94&amp;$E94&amp;$G94&amp;Q$6,'Vint Wts'!$J$4:$Q$1904,8,FALSE),0)</f>
        <v>1761.4634376748795</v>
      </c>
      <c r="R94" s="36">
        <f>IF($F94="Ex",VLOOKUP($D94&amp;$E94&amp;$G94&amp;R$6,'Vint Wts'!$J$4:$Q$1904,8,FALSE),0)</f>
        <v>1524.5097213736735</v>
      </c>
      <c r="S94" s="36">
        <f>IF($F94="Ex",VLOOKUP($D94&amp;$E94&amp;$G94&amp;S$6,'Vint Wts'!$J$4:$Q$1904,8,FALSE),0)</f>
        <v>1959.711305749652</v>
      </c>
      <c r="T94" s="36">
        <f>VLOOKUP($D94&amp;$E94&amp;$G94&amp;T$6,'Vint Wts'!$J$4:$Q$1904,8,FALSE)</f>
        <v>688.70981686749462</v>
      </c>
      <c r="U94" s="36">
        <f t="shared" si="11"/>
        <v>71373.394281665693</v>
      </c>
      <c r="W94">
        <f>IF($F94="Ex",MATCH($C94&amp;$D94&amp;$E94&amp;$G94&amp;W$6,'HVAC wtd'!$B$7:$B$35208,0),1020)</f>
        <v>651</v>
      </c>
      <c r="X94">
        <f>IF($F94="Ex",MATCH($C94&amp;$D94&amp;$E94&amp;$G94&amp;X$6,'HVAC wtd'!$B$7:$B$35208,0),1020)</f>
        <v>667</v>
      </c>
      <c r="Y94">
        <f>IF($F94="Ex",MATCH($C94&amp;$D94&amp;$E94&amp;$G94&amp;Y$6,'HVAC wtd'!$B$7:$B$35208,0),1020)</f>
        <v>683</v>
      </c>
      <c r="Z94">
        <f>IF($F94="Ex",MATCH($C94&amp;$D94&amp;$E94&amp;$G94&amp;Z$6,'HVAC wtd'!$B$7:$B$35208,0),1020)</f>
        <v>699</v>
      </c>
      <c r="AA94">
        <f>IF($F94="Ex",MATCH($C94&amp;$D94&amp;$E94&amp;$G94&amp;AA$6,'HVAC wtd'!$B$7:$B$35208,0),1020)</f>
        <v>715</v>
      </c>
      <c r="AB94">
        <f>IF($F94="Ex",MATCH($C94&amp;$D94&amp;$E94&amp;$G94&amp;AB$6,'HVAC wtd'!$B$7:$B$35208,0),1020)</f>
        <v>731</v>
      </c>
      <c r="AC94">
        <f>IF($F94="Ex",MATCH($C94&amp;$D94&amp;$E94&amp;$G94&amp;AC$6,'HVAC wtd'!$B$7:$B$35208,0),1020)</f>
        <v>747</v>
      </c>
      <c r="AD94">
        <f>MATCH($C94&amp;$D94&amp;$E94&amp;$G94&amp;AD$6,'HVAC wtd'!$B$7:$B$35208,0)</f>
        <v>763</v>
      </c>
      <c r="AF94">
        <f>INDEX('HVAC wtd'!$I$7:$I$35208,W94)</f>
        <v>1.0644066597512369</v>
      </c>
      <c r="AG94">
        <f>INDEX('HVAC wtd'!$I$7:$I$35208,X94)</f>
        <v>1.0706056620623685</v>
      </c>
      <c r="AH94">
        <f>INDEX('HVAC wtd'!$I$7:$I$35208,Y94)</f>
        <v>1.0352176115945655</v>
      </c>
      <c r="AI94">
        <f>INDEX('HVAC wtd'!$I$7:$I$35208,Z94)</f>
        <v>1.0617047702127171</v>
      </c>
      <c r="AJ94">
        <f>INDEX('HVAC wtd'!$I$7:$I$35208,AA94)</f>
        <v>1.0029733444192366</v>
      </c>
      <c r="AK94">
        <f>INDEX('HVAC wtd'!$I$7:$I$35208,AB94)</f>
        <v>1.0084895594752039</v>
      </c>
      <c r="AL94">
        <f>INDEX('HVAC wtd'!$I$7:$I$35208,AC94)</f>
        <v>1.0078705875282596</v>
      </c>
      <c r="AM94">
        <f>INDEX('HVAC wtd'!$I$7:$I$35208,AD94)</f>
        <v>1.010656177359522</v>
      </c>
      <c r="AO94">
        <f>INDEX('HVAC wtd'!$J$7:$J$35208,W94)</f>
        <v>1.757779688455706</v>
      </c>
      <c r="AP94">
        <f>INDEX('HVAC wtd'!$J$7:$J$35208,X94)</f>
        <v>1.6345037427105042</v>
      </c>
      <c r="AQ94">
        <f>INDEX('HVAC wtd'!$J$7:$J$35208,Y94)</f>
        <v>1.8013146544891123</v>
      </c>
      <c r="AR94">
        <f>INDEX('HVAC wtd'!$J$7:$J$35208,Z94)</f>
        <v>1.7857721419488188</v>
      </c>
      <c r="AS94">
        <f>INDEX('HVAC wtd'!$J$7:$J$35208,AA94)</f>
        <v>1.1828386150685015</v>
      </c>
      <c r="AT94">
        <f>INDEX('HVAC wtd'!$J$7:$J$35208,AB94)</f>
        <v>1.1732855212022766</v>
      </c>
      <c r="AU94">
        <f>INDEX('HVAC wtd'!$J$7:$J$35208,AC94)</f>
        <v>1.1625063996902392</v>
      </c>
      <c r="AV94">
        <f>INDEX('HVAC wtd'!$J$7:$J$35208,AD94)</f>
        <v>1.1503491566137367</v>
      </c>
      <c r="AX94">
        <f>INDEX('HVAC wtd'!$K$7:$K$35208,W94)</f>
        <v>-1.4979202004192511E-2</v>
      </c>
      <c r="AY94">
        <f>INDEX('HVAC wtd'!$K$7:$K$35208,X94)</f>
        <v>-1.5110418485483213E-2</v>
      </c>
      <c r="AZ94">
        <f>INDEX('HVAC wtd'!$K$7:$K$35208,Y94)</f>
        <v>-1.6303601541043568E-2</v>
      </c>
      <c r="BA94">
        <f>INDEX('HVAC wtd'!$K$7:$K$35208,Z94)</f>
        <v>-1.1352869939005085E-2</v>
      </c>
      <c r="BB94">
        <f>INDEX('HVAC wtd'!$K$7:$K$35208,AA94)</f>
        <v>-1.210842082750577E-2</v>
      </c>
      <c r="BC94">
        <f>INDEX('HVAC wtd'!$K$7:$K$35208,AB94)</f>
        <v>-1.1396906339665124E-2</v>
      </c>
      <c r="BD94">
        <f>INDEX('HVAC wtd'!$K$7:$K$35208,AC94)</f>
        <v>-1.1121540320725562E-2</v>
      </c>
      <c r="BE94">
        <f>INDEX('HVAC wtd'!$K$7:$K$35208,AD94)</f>
        <v>-1.0522407196911988E-2</v>
      </c>
    </row>
    <row r="95" spans="2:57" x14ac:dyDescent="0.25">
      <c r="B95" t="str">
        <f t="shared" si="7"/>
        <v>CFLSDGMFmExCZ14</v>
      </c>
      <c r="C95" t="s">
        <v>118</v>
      </c>
      <c r="D95" t="s">
        <v>131</v>
      </c>
      <c r="E95" t="s">
        <v>1650</v>
      </c>
      <c r="F95" t="s">
        <v>72</v>
      </c>
      <c r="G95" t="s">
        <v>113</v>
      </c>
      <c r="H95" t="s">
        <v>1662</v>
      </c>
      <c r="I95" s="28">
        <f t="shared" si="8"/>
        <v>1.1093424334337894</v>
      </c>
      <c r="J95" s="28">
        <f t="shared" si="9"/>
        <v>1.486756148756385</v>
      </c>
      <c r="K95" s="34">
        <f t="shared" si="10"/>
        <v>-1.7303811958053951E-2</v>
      </c>
      <c r="M95" s="36">
        <f>IF($F95="Ex",VLOOKUP($D95&amp;$E95&amp;$G95&amp;M$6,'Vint Wts'!$J$4:$Q$1904,8,FALSE),0)</f>
        <v>260</v>
      </c>
      <c r="N95" s="36">
        <f>IF($F95="Ex",VLOOKUP($D95&amp;$E95&amp;$G95&amp;N$6,'Vint Wts'!$J$4:$Q$1904,8,FALSE),0)</f>
        <v>1</v>
      </c>
      <c r="O95" s="36">
        <f>IF($F95="Ex",VLOOKUP($D95&amp;$E95&amp;$G95&amp;O$6,'Vint Wts'!$J$4:$Q$1904,8,FALSE),0)</f>
        <v>1</v>
      </c>
      <c r="P95" s="36">
        <f>IF($F95="Ex",VLOOKUP($D95&amp;$E95&amp;$G95&amp;P$6,'Vint Wts'!$J$4:$Q$1904,8,FALSE),0)</f>
        <v>1</v>
      </c>
      <c r="Q95" s="36">
        <f>IF($F95="Ex",VLOOKUP($D95&amp;$E95&amp;$G95&amp;Q$6,'Vint Wts'!$J$4:$Q$1904,8,FALSE),0)</f>
        <v>1</v>
      </c>
      <c r="R95" s="36">
        <f>IF($F95="Ex",VLOOKUP($D95&amp;$E95&amp;$G95&amp;R$6,'Vint Wts'!$J$4:$Q$1904,8,FALSE),0)</f>
        <v>1</v>
      </c>
      <c r="S95" s="36">
        <f>IF($F95="Ex",VLOOKUP($D95&amp;$E95&amp;$G95&amp;S$6,'Vint Wts'!$J$4:$Q$1904,8,FALSE),0)</f>
        <v>1</v>
      </c>
      <c r="T95" s="36">
        <f>VLOOKUP($D95&amp;$E95&amp;$G95&amp;T$6,'Vint Wts'!$J$4:$Q$1904,8,FALSE)</f>
        <v>1</v>
      </c>
      <c r="U95" s="36">
        <f t="shared" si="11"/>
        <v>267</v>
      </c>
      <c r="W95">
        <f>IF($F95="Ex",MATCH($C95&amp;$D95&amp;$E95&amp;$G95&amp;W$6,'HVAC wtd'!$B$7:$B$35208,0),1020)</f>
        <v>655</v>
      </c>
      <c r="X95">
        <f>IF($F95="Ex",MATCH($C95&amp;$D95&amp;$E95&amp;$G95&amp;X$6,'HVAC wtd'!$B$7:$B$35208,0),1020)</f>
        <v>671</v>
      </c>
      <c r="Y95">
        <f>IF($F95="Ex",MATCH($C95&amp;$D95&amp;$E95&amp;$G95&amp;Y$6,'HVAC wtd'!$B$7:$B$35208,0),1020)</f>
        <v>687</v>
      </c>
      <c r="Z95">
        <f>IF($F95="Ex",MATCH($C95&amp;$D95&amp;$E95&amp;$G95&amp;Z$6,'HVAC wtd'!$B$7:$B$35208,0),1020)</f>
        <v>703</v>
      </c>
      <c r="AA95">
        <f>IF($F95="Ex",MATCH($C95&amp;$D95&amp;$E95&amp;$G95&amp;AA$6,'HVAC wtd'!$B$7:$B$35208,0),1020)</f>
        <v>719</v>
      </c>
      <c r="AB95">
        <f>IF($F95="Ex",MATCH($C95&amp;$D95&amp;$E95&amp;$G95&amp;AB$6,'HVAC wtd'!$B$7:$B$35208,0),1020)</f>
        <v>735</v>
      </c>
      <c r="AC95">
        <f>IF($F95="Ex",MATCH($C95&amp;$D95&amp;$E95&amp;$G95&amp;AC$6,'HVAC wtd'!$B$7:$B$35208,0),1020)</f>
        <v>751</v>
      </c>
      <c r="AD95">
        <f>MATCH($C95&amp;$D95&amp;$E95&amp;$G95&amp;AD$6,'HVAC wtd'!$B$7:$B$35208,0)</f>
        <v>767</v>
      </c>
      <c r="AF95">
        <f>INDEX('HVAC wtd'!$I$7:$I$35208,W95)</f>
        <v>1.1098222642311963</v>
      </c>
      <c r="AG95">
        <f>INDEX('HVAC wtd'!$I$7:$I$35208,X95)</f>
        <v>1.1162756964956639</v>
      </c>
      <c r="AH95">
        <f>INDEX('HVAC wtd'!$I$7:$I$35208,Y95)</f>
        <v>1.1342352513055602</v>
      </c>
      <c r="AI95">
        <f>INDEX('HVAC wtd'!$I$7:$I$35208,Z95)</f>
        <v>1.1158222642311961</v>
      </c>
      <c r="AJ95">
        <f>INDEX('HVAC wtd'!$I$7:$I$35208,AA95)</f>
        <v>1.0674211667127567</v>
      </c>
      <c r="AK95">
        <f>INDEX('HVAC wtd'!$I$7:$I$35208,AB95)</f>
        <v>1.0755929369409689</v>
      </c>
      <c r="AL95">
        <f>INDEX('HVAC wtd'!$I$7:$I$35208,AC95)</f>
        <v>1.0679200168171203</v>
      </c>
      <c r="AM95">
        <f>INDEX('HVAC wtd'!$I$7:$I$35208,AD95)</f>
        <v>1.0633736942074397</v>
      </c>
      <c r="AO95">
        <f>INDEX('HVAC wtd'!$J$7:$J$35208,W95)</f>
        <v>1.4896854840615326</v>
      </c>
      <c r="AP95">
        <f>INDEX('HVAC wtd'!$J$7:$J$35208,X95)</f>
        <v>1.6639676650924557</v>
      </c>
      <c r="AQ95">
        <f>INDEX('HVAC wtd'!$J$7:$J$35208,Y95)</f>
        <v>1.4312704301456398</v>
      </c>
      <c r="AR95">
        <f>INDEX('HVAC wtd'!$J$7:$J$35208,Z95)</f>
        <v>1.4128589094845387</v>
      </c>
      <c r="AS95">
        <f>INDEX('HVAC wtd'!$J$7:$J$35208,AA95)</f>
        <v>1.2729443299789682</v>
      </c>
      <c r="AT95">
        <f>INDEX('HVAC wtd'!$J$7:$J$35208,AB95)</f>
        <v>1.3029313329539483</v>
      </c>
      <c r="AU95">
        <f>INDEX('HVAC wtd'!$J$7:$J$35208,AC95)</f>
        <v>1.3241294291683994</v>
      </c>
      <c r="AV95">
        <f>INDEX('HVAC wtd'!$J$7:$J$35208,AD95)</f>
        <v>1.237563765132315</v>
      </c>
      <c r="AX95">
        <f>INDEX('HVAC wtd'!$K$7:$K$35208,W95)</f>
        <v>-1.7343327268287686E-2</v>
      </c>
      <c r="AY95">
        <f>INDEX('HVAC wtd'!$K$7:$K$35208,X95)</f>
        <v>-1.5482861252235011E-2</v>
      </c>
      <c r="AZ95">
        <f>INDEX('HVAC wtd'!$K$7:$K$35208,Y95)</f>
        <v>-1.5451327929929032E-2</v>
      </c>
      <c r="BA95">
        <f>INDEX('HVAC wtd'!$K$7:$K$35208,Z95)</f>
        <v>-1.6081994376048583E-2</v>
      </c>
      <c r="BB95">
        <f>INDEX('HVAC wtd'!$K$7:$K$35208,AA95)</f>
        <v>-1.6145164798451947E-2</v>
      </c>
      <c r="BC95">
        <f>INDEX('HVAC wtd'!$K$7:$K$35208,AB95)</f>
        <v>-1.55586917035669E-2</v>
      </c>
      <c r="BD95">
        <f>INDEX('HVAC wtd'!$K$7:$K$35208,AC95)</f>
        <v>-1.598749818692206E-2</v>
      </c>
      <c r="BE95">
        <f>INDEX('HVAC wtd'!$K$7:$K$35208,AD95)</f>
        <v>-1.6145164798451947E-2</v>
      </c>
    </row>
    <row r="96" spans="2:57" x14ac:dyDescent="0.25">
      <c r="B96" t="str">
        <f t="shared" si="7"/>
        <v>CFLSDGMFmExCZ15</v>
      </c>
      <c r="C96" t="s">
        <v>118</v>
      </c>
      <c r="D96" t="s">
        <v>131</v>
      </c>
      <c r="E96" t="s">
        <v>1650</v>
      </c>
      <c r="F96" t="s">
        <v>72</v>
      </c>
      <c r="G96" t="s">
        <v>114</v>
      </c>
      <c r="H96" t="s">
        <v>1662</v>
      </c>
      <c r="I96" s="28">
        <f t="shared" si="8"/>
        <v>1.2198437120220189</v>
      </c>
      <c r="J96" s="28">
        <f t="shared" si="9"/>
        <v>1.5774746737805991</v>
      </c>
      <c r="K96" s="34">
        <f t="shared" si="10"/>
        <v>-6.9456069000016869E-3</v>
      </c>
      <c r="M96" s="36">
        <f>IF($F96="Ex",VLOOKUP($D96&amp;$E96&amp;$G96&amp;M$6,'Vint Wts'!$J$4:$Q$1904,8,FALSE),0)</f>
        <v>179</v>
      </c>
      <c r="N96" s="36">
        <f>IF($F96="Ex",VLOOKUP($D96&amp;$E96&amp;$G96&amp;N$6,'Vint Wts'!$J$4:$Q$1904,8,FALSE),0)</f>
        <v>1</v>
      </c>
      <c r="O96" s="36">
        <f>IF($F96="Ex",VLOOKUP($D96&amp;$E96&amp;$G96&amp;O$6,'Vint Wts'!$J$4:$Q$1904,8,FALSE),0)</f>
        <v>1</v>
      </c>
      <c r="P96" s="36">
        <f>IF($F96="Ex",VLOOKUP($D96&amp;$E96&amp;$G96&amp;P$6,'Vint Wts'!$J$4:$Q$1904,8,FALSE),0)</f>
        <v>1</v>
      </c>
      <c r="Q96" s="36">
        <f>IF($F96="Ex",VLOOKUP($D96&amp;$E96&amp;$G96&amp;Q$6,'Vint Wts'!$J$4:$Q$1904,8,FALSE),0)</f>
        <v>1</v>
      </c>
      <c r="R96" s="36">
        <f>IF($F96="Ex",VLOOKUP($D96&amp;$E96&amp;$G96&amp;R$6,'Vint Wts'!$J$4:$Q$1904,8,FALSE),0)</f>
        <v>1</v>
      </c>
      <c r="S96" s="36">
        <f>IF($F96="Ex",VLOOKUP($D96&amp;$E96&amp;$G96&amp;S$6,'Vint Wts'!$J$4:$Q$1904,8,FALSE),0)</f>
        <v>1</v>
      </c>
      <c r="T96" s="36">
        <f>VLOOKUP($D96&amp;$E96&amp;$G96&amp;T$6,'Vint Wts'!$J$4:$Q$1904,8,FALSE)</f>
        <v>1</v>
      </c>
      <c r="U96" s="36">
        <f t="shared" si="11"/>
        <v>186</v>
      </c>
      <c r="W96">
        <f>IF($F96="Ex",MATCH($C96&amp;$D96&amp;$E96&amp;$G96&amp;W$6,'HVAC wtd'!$B$7:$B$35208,0),1020)</f>
        <v>656</v>
      </c>
      <c r="X96">
        <f>IF($F96="Ex",MATCH($C96&amp;$D96&amp;$E96&amp;$G96&amp;X$6,'HVAC wtd'!$B$7:$B$35208,0),1020)</f>
        <v>672</v>
      </c>
      <c r="Y96">
        <f>IF($F96="Ex",MATCH($C96&amp;$D96&amp;$E96&amp;$G96&amp;Y$6,'HVAC wtd'!$B$7:$B$35208,0),1020)</f>
        <v>688</v>
      </c>
      <c r="Z96">
        <f>IF($F96="Ex",MATCH($C96&amp;$D96&amp;$E96&amp;$G96&amp;Z$6,'HVAC wtd'!$B$7:$B$35208,0),1020)</f>
        <v>704</v>
      </c>
      <c r="AA96">
        <f>IF($F96="Ex",MATCH($C96&amp;$D96&amp;$E96&amp;$G96&amp;AA$6,'HVAC wtd'!$B$7:$B$35208,0),1020)</f>
        <v>720</v>
      </c>
      <c r="AB96">
        <f>IF($F96="Ex",MATCH($C96&amp;$D96&amp;$E96&amp;$G96&amp;AB$6,'HVAC wtd'!$B$7:$B$35208,0),1020)</f>
        <v>736</v>
      </c>
      <c r="AC96">
        <f>IF($F96="Ex",MATCH($C96&amp;$D96&amp;$E96&amp;$G96&amp;AC$6,'HVAC wtd'!$B$7:$B$35208,0),1020)</f>
        <v>752</v>
      </c>
      <c r="AD96">
        <f>MATCH($C96&amp;$D96&amp;$E96&amp;$G96&amp;AD$6,'HVAC wtd'!$B$7:$B$35208,0)</f>
        <v>768</v>
      </c>
      <c r="AF96">
        <f>INDEX('HVAC wtd'!$I$7:$I$35208,W96)</f>
        <v>1.2223320966941564</v>
      </c>
      <c r="AG96">
        <f>INDEX('HVAC wtd'!$I$7:$I$35208,X96)</f>
        <v>1.2071985160329877</v>
      </c>
      <c r="AH96">
        <f>INDEX('HVAC wtd'!$I$7:$I$35208,Y96)</f>
        <v>1.1961053805619226</v>
      </c>
      <c r="AI96">
        <f>INDEX('HVAC wtd'!$I$7:$I$35208,Z96)</f>
        <v>1.1907855289586238</v>
      </c>
      <c r="AJ96">
        <f>INDEX('HVAC wtd'!$I$7:$I$35208,AA96)</f>
        <v>1.1281433091241535</v>
      </c>
      <c r="AK96">
        <f>INDEX('HVAC wtd'!$I$7:$I$35208,AB96)</f>
        <v>1.1344886483632086</v>
      </c>
      <c r="AL96">
        <f>INDEX('HVAC wtd'!$I$7:$I$35208,AC96)</f>
        <v>1.118812409211225</v>
      </c>
      <c r="AM96">
        <f>INDEX('HVAC wtd'!$I$7:$I$35208,AD96)</f>
        <v>1.117951335589433</v>
      </c>
      <c r="AO96">
        <f>INDEX('HVAC wtd'!$J$7:$J$35208,W96)</f>
        <v>1.5822245777254167</v>
      </c>
      <c r="AP96">
        <f>INDEX('HVAC wtd'!$J$7:$J$35208,X96)</f>
        <v>1.6271446237702532</v>
      </c>
      <c r="AQ96">
        <f>INDEX('HVAC wtd'!$J$7:$J$35208,Y96)</f>
        <v>1.6087331031091521</v>
      </c>
      <c r="AR96">
        <f>INDEX('HVAC wtd'!$J$7:$J$35208,Z96)</f>
        <v>1.5903215824480506</v>
      </c>
      <c r="AS96">
        <f>INDEX('HVAC wtd'!$J$7:$J$35208,AA96)</f>
        <v>1.3561190904029461</v>
      </c>
      <c r="AT96">
        <f>INDEX('HVAC wtd'!$J$7:$J$35208,AB96)</f>
        <v>1.3534200888287347</v>
      </c>
      <c r="AU96">
        <f>INDEX('HVAC wtd'!$J$7:$J$35208,AC96)</f>
        <v>1.3300636796102645</v>
      </c>
      <c r="AV96">
        <f>INDEX('HVAC wtd'!$J$7:$J$35208,AD96)</f>
        <v>1.3262877421724184</v>
      </c>
      <c r="AX96">
        <f>INDEX('HVAC wtd'!$K$7:$K$35208,W96)</f>
        <v>-6.9373309073150757E-3</v>
      </c>
      <c r="AY96">
        <f>INDEX('HVAC wtd'!$K$7:$K$35208,X96)</f>
        <v>-7.7571972872704934E-3</v>
      </c>
      <c r="AZ96">
        <f>INDEX('HVAC wtd'!$K$7:$K$35208,Y96)</f>
        <v>-7.2526641303748505E-3</v>
      </c>
      <c r="BA96">
        <f>INDEX('HVAC wtd'!$K$7:$K$35208,Z96)</f>
        <v>-7.2053641469158845E-3</v>
      </c>
      <c r="BB96">
        <f>INDEX('HVAC wtd'!$K$7:$K$35208,AA96)</f>
        <v>-7.1581938856961824E-3</v>
      </c>
      <c r="BC96">
        <f>INDEX('HVAC wtd'!$K$7:$K$35208,AB96)</f>
        <v>-6.9374606295543387E-3</v>
      </c>
      <c r="BD96">
        <f>INDEX('HVAC wtd'!$K$7:$K$35208,AC96)</f>
        <v>-6.9343021084341703E-3</v>
      </c>
      <c r="BE96">
        <f>INDEX('HVAC wtd'!$K$7:$K$35208,AD96)</f>
        <v>-6.8554688026692271E-3</v>
      </c>
    </row>
    <row r="97" spans="2:57" x14ac:dyDescent="0.25">
      <c r="B97" t="str">
        <f t="shared" si="7"/>
        <v>CFLSDGMFmNewCZ06</v>
      </c>
      <c r="C97" t="s">
        <v>118</v>
      </c>
      <c r="D97" t="s">
        <v>131</v>
      </c>
      <c r="E97" t="s">
        <v>1650</v>
      </c>
      <c r="F97" t="s">
        <v>75</v>
      </c>
      <c r="G97" t="s">
        <v>105</v>
      </c>
      <c r="H97" t="s">
        <v>1662</v>
      </c>
      <c r="I97" s="28">
        <f t="shared" si="8"/>
        <v>1.0441703159337412</v>
      </c>
      <c r="J97" s="28">
        <f t="shared" si="9"/>
        <v>1.4322984947659443</v>
      </c>
      <c r="K97" s="34">
        <f t="shared" si="10"/>
        <v>-1.5482861252235011E-2</v>
      </c>
      <c r="M97" s="36">
        <f>IF($F97="Ex",VLOOKUP($D97&amp;$E97&amp;$G97&amp;M$6,'Vint Wts'!$J$4:$Q$1904,8,FALSE),0)</f>
        <v>0</v>
      </c>
      <c r="N97" s="36">
        <f>IF($F97="Ex",VLOOKUP($D97&amp;$E97&amp;$G97&amp;N$6,'Vint Wts'!$J$4:$Q$1904,8,FALSE),0)</f>
        <v>0</v>
      </c>
      <c r="O97" s="36">
        <f>IF($F97="Ex",VLOOKUP($D97&amp;$E97&amp;$G97&amp;O$6,'Vint Wts'!$J$4:$Q$1904,8,FALSE),0)</f>
        <v>0</v>
      </c>
      <c r="P97" s="36">
        <f>IF($F97="Ex",VLOOKUP($D97&amp;$E97&amp;$G97&amp;P$6,'Vint Wts'!$J$4:$Q$1904,8,FALSE),0)</f>
        <v>0</v>
      </c>
      <c r="Q97" s="36">
        <f>IF($F97="Ex",VLOOKUP($D97&amp;$E97&amp;$G97&amp;Q$6,'Vint Wts'!$J$4:$Q$1904,8,FALSE),0)</f>
        <v>0</v>
      </c>
      <c r="R97" s="36">
        <f>IF($F97="Ex",VLOOKUP($D97&amp;$E97&amp;$G97&amp;R$6,'Vint Wts'!$J$4:$Q$1904,8,FALSE),0)</f>
        <v>0</v>
      </c>
      <c r="S97" s="36">
        <f>IF($F97="Ex",VLOOKUP($D97&amp;$E97&amp;$G97&amp;S$6,'Vint Wts'!$J$4:$Q$1904,8,FALSE),0)</f>
        <v>0</v>
      </c>
      <c r="T97" s="36">
        <f>VLOOKUP($D97&amp;$E97&amp;$G97&amp;T$6,'Vint Wts'!$J$4:$Q$1904,8,FALSE)</f>
        <v>140.0079886228867</v>
      </c>
      <c r="U97" s="36">
        <f t="shared" si="11"/>
        <v>140.0079886228867</v>
      </c>
      <c r="W97">
        <f>IF($F97="Ex",MATCH($C97&amp;$D97&amp;$E97&amp;$G97&amp;W$6,'HVAC wtd'!$B$7:$B$35208,0),1020)</f>
        <v>1020</v>
      </c>
      <c r="X97">
        <f>IF($F97="Ex",MATCH($C97&amp;$D97&amp;$E97&amp;$G97&amp;X$6,'HVAC wtd'!$B$7:$B$35208,0),1020)</f>
        <v>1020</v>
      </c>
      <c r="Y97">
        <f>IF($F97="Ex",MATCH($C97&amp;$D97&amp;$E97&amp;$G97&amp;Y$6,'HVAC wtd'!$B$7:$B$35208,0),1020)</f>
        <v>1020</v>
      </c>
      <c r="Z97">
        <f>IF($F97="Ex",MATCH($C97&amp;$D97&amp;$E97&amp;$G97&amp;Z$6,'HVAC wtd'!$B$7:$B$35208,0),1020)</f>
        <v>1020</v>
      </c>
      <c r="AA97">
        <f>IF($F97="Ex",MATCH($C97&amp;$D97&amp;$E97&amp;$G97&amp;AA$6,'HVAC wtd'!$B$7:$B$35208,0),1020)</f>
        <v>1020</v>
      </c>
      <c r="AB97">
        <f>IF($F97="Ex",MATCH($C97&amp;$D97&amp;$E97&amp;$G97&amp;AB$6,'HVAC wtd'!$B$7:$B$35208,0),1020)</f>
        <v>1020</v>
      </c>
      <c r="AC97">
        <f>IF($F97="Ex",MATCH($C97&amp;$D97&amp;$E97&amp;$G97&amp;AC$6,'HVAC wtd'!$B$7:$B$35208,0),1020)</f>
        <v>1020</v>
      </c>
      <c r="AD97">
        <f>MATCH($C97&amp;$D97&amp;$E97&amp;$G97&amp;AD$6,'HVAC wtd'!$B$7:$B$35208,0)</f>
        <v>759</v>
      </c>
      <c r="AF97">
        <f>INDEX('HVAC wtd'!$I$7:$I$35208,W97)</f>
        <v>0</v>
      </c>
      <c r="AG97">
        <f>INDEX('HVAC wtd'!$I$7:$I$35208,X97)</f>
        <v>0</v>
      </c>
      <c r="AH97">
        <f>INDEX('HVAC wtd'!$I$7:$I$35208,Y97)</f>
        <v>0</v>
      </c>
      <c r="AI97">
        <f>INDEX('HVAC wtd'!$I$7:$I$35208,Z97)</f>
        <v>0</v>
      </c>
      <c r="AJ97">
        <f>INDEX('HVAC wtd'!$I$7:$I$35208,AA97)</f>
        <v>0</v>
      </c>
      <c r="AK97">
        <f>INDEX('HVAC wtd'!$I$7:$I$35208,AB97)</f>
        <v>0</v>
      </c>
      <c r="AL97">
        <f>INDEX('HVAC wtd'!$I$7:$I$35208,AC97)</f>
        <v>0</v>
      </c>
      <c r="AM97">
        <f>INDEX('HVAC wtd'!$I$7:$I$35208,AD97)</f>
        <v>1.0441703159337412</v>
      </c>
      <c r="AO97">
        <f>INDEX('HVAC wtd'!$J$7:$J$35208,W97)</f>
        <v>0</v>
      </c>
      <c r="AP97">
        <f>INDEX('HVAC wtd'!$J$7:$J$35208,X97)</f>
        <v>0</v>
      </c>
      <c r="AQ97">
        <f>INDEX('HVAC wtd'!$J$7:$J$35208,Y97)</f>
        <v>0</v>
      </c>
      <c r="AR97">
        <f>INDEX('HVAC wtd'!$J$7:$J$35208,Z97)</f>
        <v>0</v>
      </c>
      <c r="AS97">
        <f>INDEX('HVAC wtd'!$J$7:$J$35208,AA97)</f>
        <v>0</v>
      </c>
      <c r="AT97">
        <f>INDEX('HVAC wtd'!$J$7:$J$35208,AB97)</f>
        <v>0</v>
      </c>
      <c r="AU97">
        <f>INDEX('HVAC wtd'!$J$7:$J$35208,AC97)</f>
        <v>0</v>
      </c>
      <c r="AV97">
        <f>INDEX('HVAC wtd'!$J$7:$J$35208,AD97)</f>
        <v>1.4322984947659443</v>
      </c>
      <c r="AX97">
        <f>INDEX('HVAC wtd'!$K$7:$K$35208,W97)</f>
        <v>0</v>
      </c>
      <c r="AY97">
        <f>INDEX('HVAC wtd'!$K$7:$K$35208,X97)</f>
        <v>0</v>
      </c>
      <c r="AZ97">
        <f>INDEX('HVAC wtd'!$K$7:$K$35208,Y97)</f>
        <v>0</v>
      </c>
      <c r="BA97">
        <f>INDEX('HVAC wtd'!$K$7:$K$35208,Z97)</f>
        <v>0</v>
      </c>
      <c r="BB97">
        <f>INDEX('HVAC wtd'!$K$7:$K$35208,AA97)</f>
        <v>0</v>
      </c>
      <c r="BC97">
        <f>INDEX('HVAC wtd'!$K$7:$K$35208,AB97)</f>
        <v>0</v>
      </c>
      <c r="BD97">
        <f>INDEX('HVAC wtd'!$K$7:$K$35208,AC97)</f>
        <v>0</v>
      </c>
      <c r="BE97">
        <f>INDEX('HVAC wtd'!$K$7:$K$35208,AD97)</f>
        <v>-1.5482861252235009E-2</v>
      </c>
    </row>
    <row r="98" spans="2:57" x14ac:dyDescent="0.25">
      <c r="B98" t="str">
        <f t="shared" si="7"/>
        <v>CFLSDGMFmNewCZ07</v>
      </c>
      <c r="C98" t="s">
        <v>118</v>
      </c>
      <c r="D98" t="s">
        <v>131</v>
      </c>
      <c r="E98" t="s">
        <v>1650</v>
      </c>
      <c r="F98" t="s">
        <v>75</v>
      </c>
      <c r="G98" t="s">
        <v>106</v>
      </c>
      <c r="H98" t="s">
        <v>1662</v>
      </c>
      <c r="I98" s="28">
        <f t="shared" si="8"/>
        <v>1.0818082661394786</v>
      </c>
      <c r="J98" s="28">
        <f t="shared" si="9"/>
        <v>1.2706636967773184</v>
      </c>
      <c r="K98" s="34">
        <f t="shared" si="10"/>
        <v>-1.2727270673034219E-2</v>
      </c>
      <c r="M98" s="36">
        <f>IF($F98="Ex",VLOOKUP($D98&amp;$E98&amp;$G98&amp;M$6,'Vint Wts'!$J$4:$Q$1904,8,FALSE),0)</f>
        <v>0</v>
      </c>
      <c r="N98" s="36">
        <f>IF($F98="Ex",VLOOKUP($D98&amp;$E98&amp;$G98&amp;N$6,'Vint Wts'!$J$4:$Q$1904,8,FALSE),0)</f>
        <v>0</v>
      </c>
      <c r="O98" s="36">
        <f>IF($F98="Ex",VLOOKUP($D98&amp;$E98&amp;$G98&amp;O$6,'Vint Wts'!$J$4:$Q$1904,8,FALSE),0)</f>
        <v>0</v>
      </c>
      <c r="P98" s="36">
        <f>IF($F98="Ex",VLOOKUP($D98&amp;$E98&amp;$G98&amp;P$6,'Vint Wts'!$J$4:$Q$1904,8,FALSE),0)</f>
        <v>0</v>
      </c>
      <c r="Q98" s="36">
        <f>IF($F98="Ex",VLOOKUP($D98&amp;$E98&amp;$G98&amp;Q$6,'Vint Wts'!$J$4:$Q$1904,8,FALSE),0)</f>
        <v>0</v>
      </c>
      <c r="R98" s="36">
        <f>IF($F98="Ex",VLOOKUP($D98&amp;$E98&amp;$G98&amp;R$6,'Vint Wts'!$J$4:$Q$1904,8,FALSE),0)</f>
        <v>0</v>
      </c>
      <c r="S98" s="36">
        <f>IF($F98="Ex",VLOOKUP($D98&amp;$E98&amp;$G98&amp;S$6,'Vint Wts'!$J$4:$Q$1904,8,FALSE),0)</f>
        <v>0</v>
      </c>
      <c r="T98" s="36">
        <f>VLOOKUP($D98&amp;$E98&amp;$G98&amp;T$6,'Vint Wts'!$J$4:$Q$1904,8,FALSE)</f>
        <v>2029.1716578446121</v>
      </c>
      <c r="U98" s="36">
        <f t="shared" si="11"/>
        <v>2029.1716578446121</v>
      </c>
      <c r="W98">
        <f>IF($F98="Ex",MATCH($C98&amp;$D98&amp;$E98&amp;$G98&amp;W$6,'HVAC wtd'!$B$7:$B$35208,0),1020)</f>
        <v>1020</v>
      </c>
      <c r="X98">
        <f>IF($F98="Ex",MATCH($C98&amp;$D98&amp;$E98&amp;$G98&amp;X$6,'HVAC wtd'!$B$7:$B$35208,0),1020)</f>
        <v>1020</v>
      </c>
      <c r="Y98">
        <f>IF($F98="Ex",MATCH($C98&amp;$D98&amp;$E98&amp;$G98&amp;Y$6,'HVAC wtd'!$B$7:$B$35208,0),1020)</f>
        <v>1020</v>
      </c>
      <c r="Z98">
        <f>IF($F98="Ex",MATCH($C98&amp;$D98&amp;$E98&amp;$G98&amp;Z$6,'HVAC wtd'!$B$7:$B$35208,0),1020)</f>
        <v>1020</v>
      </c>
      <c r="AA98">
        <f>IF($F98="Ex",MATCH($C98&amp;$D98&amp;$E98&amp;$G98&amp;AA$6,'HVAC wtd'!$B$7:$B$35208,0),1020)</f>
        <v>1020</v>
      </c>
      <c r="AB98">
        <f>IF($F98="Ex",MATCH($C98&amp;$D98&amp;$E98&amp;$G98&amp;AB$6,'HVAC wtd'!$B$7:$B$35208,0),1020)</f>
        <v>1020</v>
      </c>
      <c r="AC98">
        <f>IF($F98="Ex",MATCH($C98&amp;$D98&amp;$E98&amp;$G98&amp;AC$6,'HVAC wtd'!$B$7:$B$35208,0),1020)</f>
        <v>1020</v>
      </c>
      <c r="AD98">
        <f>MATCH($C98&amp;$D98&amp;$E98&amp;$G98&amp;AD$6,'HVAC wtd'!$B$7:$B$35208,0)</f>
        <v>760</v>
      </c>
      <c r="AF98">
        <f>INDEX('HVAC wtd'!$I$7:$I$35208,W98)</f>
        <v>0</v>
      </c>
      <c r="AG98">
        <f>INDEX('HVAC wtd'!$I$7:$I$35208,X98)</f>
        <v>0</v>
      </c>
      <c r="AH98">
        <f>INDEX('HVAC wtd'!$I$7:$I$35208,Y98)</f>
        <v>0</v>
      </c>
      <c r="AI98">
        <f>INDEX('HVAC wtd'!$I$7:$I$35208,Z98)</f>
        <v>0</v>
      </c>
      <c r="AJ98">
        <f>INDEX('HVAC wtd'!$I$7:$I$35208,AA98)</f>
        <v>0</v>
      </c>
      <c r="AK98">
        <f>INDEX('HVAC wtd'!$I$7:$I$35208,AB98)</f>
        <v>0</v>
      </c>
      <c r="AL98">
        <f>INDEX('HVAC wtd'!$I$7:$I$35208,AC98)</f>
        <v>0</v>
      </c>
      <c r="AM98">
        <f>INDEX('HVAC wtd'!$I$7:$I$35208,AD98)</f>
        <v>1.0818082661394786</v>
      </c>
      <c r="AO98">
        <f>INDEX('HVAC wtd'!$J$7:$J$35208,W98)</f>
        <v>0</v>
      </c>
      <c r="AP98">
        <f>INDEX('HVAC wtd'!$J$7:$J$35208,X98)</f>
        <v>0</v>
      </c>
      <c r="AQ98">
        <f>INDEX('HVAC wtd'!$J$7:$J$35208,Y98)</f>
        <v>0</v>
      </c>
      <c r="AR98">
        <f>INDEX('HVAC wtd'!$J$7:$J$35208,Z98)</f>
        <v>0</v>
      </c>
      <c r="AS98">
        <f>INDEX('HVAC wtd'!$J$7:$J$35208,AA98)</f>
        <v>0</v>
      </c>
      <c r="AT98">
        <f>INDEX('HVAC wtd'!$J$7:$J$35208,AB98)</f>
        <v>0</v>
      </c>
      <c r="AU98">
        <f>INDEX('HVAC wtd'!$J$7:$J$35208,AC98)</f>
        <v>0</v>
      </c>
      <c r="AV98">
        <f>INDEX('HVAC wtd'!$J$7:$J$35208,AD98)</f>
        <v>1.2706636967773184</v>
      </c>
      <c r="AX98">
        <f>INDEX('HVAC wtd'!$K$7:$K$35208,W98)</f>
        <v>0</v>
      </c>
      <c r="AY98">
        <f>INDEX('HVAC wtd'!$K$7:$K$35208,X98)</f>
        <v>0</v>
      </c>
      <c r="AZ98">
        <f>INDEX('HVAC wtd'!$K$7:$K$35208,Y98)</f>
        <v>0</v>
      </c>
      <c r="BA98">
        <f>INDEX('HVAC wtd'!$K$7:$K$35208,Z98)</f>
        <v>0</v>
      </c>
      <c r="BB98">
        <f>INDEX('HVAC wtd'!$K$7:$K$35208,AA98)</f>
        <v>0</v>
      </c>
      <c r="BC98">
        <f>INDEX('HVAC wtd'!$K$7:$K$35208,AB98)</f>
        <v>0</v>
      </c>
      <c r="BD98">
        <f>INDEX('HVAC wtd'!$K$7:$K$35208,AC98)</f>
        <v>0</v>
      </c>
      <c r="BE98">
        <f>INDEX('HVAC wtd'!$K$7:$K$35208,AD98)</f>
        <v>-1.2727270673034219E-2</v>
      </c>
    </row>
    <row r="99" spans="2:57" x14ac:dyDescent="0.25">
      <c r="B99" t="str">
        <f t="shared" si="7"/>
        <v>CFLSDGMFmNewCZ08</v>
      </c>
      <c r="C99" t="s">
        <v>118</v>
      </c>
      <c r="D99" t="s">
        <v>131</v>
      </c>
      <c r="E99" t="s">
        <v>1650</v>
      </c>
      <c r="F99" t="s">
        <v>75</v>
      </c>
      <c r="G99" t="s">
        <v>107</v>
      </c>
      <c r="H99" t="s">
        <v>1662</v>
      </c>
      <c r="I99" s="28">
        <f t="shared" si="8"/>
        <v>1.1024779224461827</v>
      </c>
      <c r="J99" s="28">
        <f t="shared" si="9"/>
        <v>1.3408905377411249</v>
      </c>
      <c r="K99" s="34">
        <f t="shared" si="10"/>
        <v>-1.0437529683278589E-2</v>
      </c>
      <c r="M99" s="36">
        <f>IF($F99="Ex",VLOOKUP($D99&amp;$E99&amp;$G99&amp;M$6,'Vint Wts'!$J$4:$Q$1904,8,FALSE),0)</f>
        <v>0</v>
      </c>
      <c r="N99" s="36">
        <f>IF($F99="Ex",VLOOKUP($D99&amp;$E99&amp;$G99&amp;N$6,'Vint Wts'!$J$4:$Q$1904,8,FALSE),0)</f>
        <v>0</v>
      </c>
      <c r="O99" s="36">
        <f>IF($F99="Ex",VLOOKUP($D99&amp;$E99&amp;$G99&amp;O$6,'Vint Wts'!$J$4:$Q$1904,8,FALSE),0)</f>
        <v>0</v>
      </c>
      <c r="P99" s="36">
        <f>IF($F99="Ex",VLOOKUP($D99&amp;$E99&amp;$G99&amp;P$6,'Vint Wts'!$J$4:$Q$1904,8,FALSE),0)</f>
        <v>0</v>
      </c>
      <c r="Q99" s="36">
        <f>IF($F99="Ex",VLOOKUP($D99&amp;$E99&amp;$G99&amp;Q$6,'Vint Wts'!$J$4:$Q$1904,8,FALSE),0)</f>
        <v>0</v>
      </c>
      <c r="R99" s="36">
        <f>IF($F99="Ex",VLOOKUP($D99&amp;$E99&amp;$G99&amp;R$6,'Vint Wts'!$J$4:$Q$1904,8,FALSE),0)</f>
        <v>0</v>
      </c>
      <c r="S99" s="36">
        <f>IF($F99="Ex",VLOOKUP($D99&amp;$E99&amp;$G99&amp;S$6,'Vint Wts'!$J$4:$Q$1904,8,FALSE),0)</f>
        <v>0</v>
      </c>
      <c r="T99" s="36">
        <f>VLOOKUP($D99&amp;$E99&amp;$G99&amp;T$6,'Vint Wts'!$J$4:$Q$1904,8,FALSE)</f>
        <v>696.53299927609521</v>
      </c>
      <c r="U99" s="36">
        <f t="shared" si="11"/>
        <v>696.53299927609521</v>
      </c>
      <c r="W99">
        <f>IF($F99="Ex",MATCH($C99&amp;$D99&amp;$E99&amp;$G99&amp;W$6,'HVAC wtd'!$B$7:$B$35208,0),1020)</f>
        <v>1020</v>
      </c>
      <c r="X99">
        <f>IF($F99="Ex",MATCH($C99&amp;$D99&amp;$E99&amp;$G99&amp;X$6,'HVAC wtd'!$B$7:$B$35208,0),1020)</f>
        <v>1020</v>
      </c>
      <c r="Y99">
        <f>IF($F99="Ex",MATCH($C99&amp;$D99&amp;$E99&amp;$G99&amp;Y$6,'HVAC wtd'!$B$7:$B$35208,0),1020)</f>
        <v>1020</v>
      </c>
      <c r="Z99">
        <f>IF($F99="Ex",MATCH($C99&amp;$D99&amp;$E99&amp;$G99&amp;Z$6,'HVAC wtd'!$B$7:$B$35208,0),1020)</f>
        <v>1020</v>
      </c>
      <c r="AA99">
        <f>IF($F99="Ex",MATCH($C99&amp;$D99&amp;$E99&amp;$G99&amp;AA$6,'HVAC wtd'!$B$7:$B$35208,0),1020)</f>
        <v>1020</v>
      </c>
      <c r="AB99">
        <f>IF($F99="Ex",MATCH($C99&amp;$D99&amp;$E99&amp;$G99&amp;AB$6,'HVAC wtd'!$B$7:$B$35208,0),1020)</f>
        <v>1020</v>
      </c>
      <c r="AC99">
        <f>IF($F99="Ex",MATCH($C99&amp;$D99&amp;$E99&amp;$G99&amp;AC$6,'HVAC wtd'!$B$7:$B$35208,0),1020)</f>
        <v>1020</v>
      </c>
      <c r="AD99">
        <f>MATCH($C99&amp;$D99&amp;$E99&amp;$G99&amp;AD$6,'HVAC wtd'!$B$7:$B$35208,0)</f>
        <v>761</v>
      </c>
      <c r="AF99">
        <f>INDEX('HVAC wtd'!$I$7:$I$35208,W99)</f>
        <v>0</v>
      </c>
      <c r="AG99">
        <f>INDEX('HVAC wtd'!$I$7:$I$35208,X99)</f>
        <v>0</v>
      </c>
      <c r="AH99">
        <f>INDEX('HVAC wtd'!$I$7:$I$35208,Y99)</f>
        <v>0</v>
      </c>
      <c r="AI99">
        <f>INDEX('HVAC wtd'!$I$7:$I$35208,Z99)</f>
        <v>0</v>
      </c>
      <c r="AJ99">
        <f>INDEX('HVAC wtd'!$I$7:$I$35208,AA99)</f>
        <v>0</v>
      </c>
      <c r="AK99">
        <f>INDEX('HVAC wtd'!$I$7:$I$35208,AB99)</f>
        <v>0</v>
      </c>
      <c r="AL99">
        <f>INDEX('HVAC wtd'!$I$7:$I$35208,AC99)</f>
        <v>0</v>
      </c>
      <c r="AM99">
        <f>INDEX('HVAC wtd'!$I$7:$I$35208,AD99)</f>
        <v>1.1024779224461827</v>
      </c>
      <c r="AO99">
        <f>INDEX('HVAC wtd'!$J$7:$J$35208,W99)</f>
        <v>0</v>
      </c>
      <c r="AP99">
        <f>INDEX('HVAC wtd'!$J$7:$J$35208,X99)</f>
        <v>0</v>
      </c>
      <c r="AQ99">
        <f>INDEX('HVAC wtd'!$J$7:$J$35208,Y99)</f>
        <v>0</v>
      </c>
      <c r="AR99">
        <f>INDEX('HVAC wtd'!$J$7:$J$35208,Z99)</f>
        <v>0</v>
      </c>
      <c r="AS99">
        <f>INDEX('HVAC wtd'!$J$7:$J$35208,AA99)</f>
        <v>0</v>
      </c>
      <c r="AT99">
        <f>INDEX('HVAC wtd'!$J$7:$J$35208,AB99)</f>
        <v>0</v>
      </c>
      <c r="AU99">
        <f>INDEX('HVAC wtd'!$J$7:$J$35208,AC99)</f>
        <v>0</v>
      </c>
      <c r="AV99">
        <f>INDEX('HVAC wtd'!$J$7:$J$35208,AD99)</f>
        <v>1.3408905377411249</v>
      </c>
      <c r="AX99">
        <f>INDEX('HVAC wtd'!$K$7:$K$35208,W99)</f>
        <v>0</v>
      </c>
      <c r="AY99">
        <f>INDEX('HVAC wtd'!$K$7:$K$35208,X99)</f>
        <v>0</v>
      </c>
      <c r="AZ99">
        <f>INDEX('HVAC wtd'!$K$7:$K$35208,Y99)</f>
        <v>0</v>
      </c>
      <c r="BA99">
        <f>INDEX('HVAC wtd'!$K$7:$K$35208,Z99)</f>
        <v>0</v>
      </c>
      <c r="BB99">
        <f>INDEX('HVAC wtd'!$K$7:$K$35208,AA99)</f>
        <v>0</v>
      </c>
      <c r="BC99">
        <f>INDEX('HVAC wtd'!$K$7:$K$35208,AB99)</f>
        <v>0</v>
      </c>
      <c r="BD99">
        <f>INDEX('HVAC wtd'!$K$7:$K$35208,AC99)</f>
        <v>0</v>
      </c>
      <c r="BE99">
        <f>INDEX('HVAC wtd'!$K$7:$K$35208,AD99)</f>
        <v>-1.0437529683278589E-2</v>
      </c>
    </row>
    <row r="100" spans="2:57" x14ac:dyDescent="0.25">
      <c r="B100" t="str">
        <f t="shared" si="7"/>
        <v>CFLSDGMFmNewCZ10</v>
      </c>
      <c r="C100" t="s">
        <v>118</v>
      </c>
      <c r="D100" t="s">
        <v>131</v>
      </c>
      <c r="E100" t="s">
        <v>1650</v>
      </c>
      <c r="F100" t="s">
        <v>75</v>
      </c>
      <c r="G100" t="s">
        <v>109</v>
      </c>
      <c r="H100" t="s">
        <v>1662</v>
      </c>
      <c r="I100" s="28">
        <f t="shared" si="8"/>
        <v>1.010656177359522</v>
      </c>
      <c r="J100" s="28">
        <f t="shared" si="9"/>
        <v>1.1503491566137367</v>
      </c>
      <c r="K100" s="34">
        <f t="shared" si="10"/>
        <v>-1.0522407196911988E-2</v>
      </c>
      <c r="M100" s="36">
        <f>IF($F100="Ex",VLOOKUP($D100&amp;$E100&amp;$G100&amp;M$6,'Vint Wts'!$J$4:$Q$1904,8,FALSE),0)</f>
        <v>0</v>
      </c>
      <c r="N100" s="36">
        <f>IF($F100="Ex",VLOOKUP($D100&amp;$E100&amp;$G100&amp;N$6,'Vint Wts'!$J$4:$Q$1904,8,FALSE),0)</f>
        <v>0</v>
      </c>
      <c r="O100" s="36">
        <f>IF($F100="Ex",VLOOKUP($D100&amp;$E100&amp;$G100&amp;O$6,'Vint Wts'!$J$4:$Q$1904,8,FALSE),0)</f>
        <v>0</v>
      </c>
      <c r="P100" s="36">
        <f>IF($F100="Ex",VLOOKUP($D100&amp;$E100&amp;$G100&amp;P$6,'Vint Wts'!$J$4:$Q$1904,8,FALSE),0)</f>
        <v>0</v>
      </c>
      <c r="Q100" s="36">
        <f>IF($F100="Ex",VLOOKUP($D100&amp;$E100&amp;$G100&amp;Q$6,'Vint Wts'!$J$4:$Q$1904,8,FALSE),0)</f>
        <v>0</v>
      </c>
      <c r="R100" s="36">
        <f>IF($F100="Ex",VLOOKUP($D100&amp;$E100&amp;$G100&amp;R$6,'Vint Wts'!$J$4:$Q$1904,8,FALSE),0)</f>
        <v>0</v>
      </c>
      <c r="S100" s="36">
        <f>IF($F100="Ex",VLOOKUP($D100&amp;$E100&amp;$G100&amp;S$6,'Vint Wts'!$J$4:$Q$1904,8,FALSE),0)</f>
        <v>0</v>
      </c>
      <c r="T100" s="36">
        <f>VLOOKUP($D100&amp;$E100&amp;$G100&amp;T$6,'Vint Wts'!$J$4:$Q$1904,8,FALSE)</f>
        <v>688.70981686749462</v>
      </c>
      <c r="U100" s="36">
        <f t="shared" si="11"/>
        <v>688.70981686749462</v>
      </c>
      <c r="W100">
        <f>IF($F100="Ex",MATCH($C100&amp;$D100&amp;$E100&amp;$G100&amp;W$6,'HVAC wtd'!$B$7:$B$35208,0),1020)</f>
        <v>1020</v>
      </c>
      <c r="X100">
        <f>IF($F100="Ex",MATCH($C100&amp;$D100&amp;$E100&amp;$G100&amp;X$6,'HVAC wtd'!$B$7:$B$35208,0),1020)</f>
        <v>1020</v>
      </c>
      <c r="Y100">
        <f>IF($F100="Ex",MATCH($C100&amp;$D100&amp;$E100&amp;$G100&amp;Y$6,'HVAC wtd'!$B$7:$B$35208,0),1020)</f>
        <v>1020</v>
      </c>
      <c r="Z100">
        <f>IF($F100="Ex",MATCH($C100&amp;$D100&amp;$E100&amp;$G100&amp;Z$6,'HVAC wtd'!$B$7:$B$35208,0),1020)</f>
        <v>1020</v>
      </c>
      <c r="AA100">
        <f>IF($F100="Ex",MATCH($C100&amp;$D100&amp;$E100&amp;$G100&amp;AA$6,'HVAC wtd'!$B$7:$B$35208,0),1020)</f>
        <v>1020</v>
      </c>
      <c r="AB100">
        <f>IF($F100="Ex",MATCH($C100&amp;$D100&amp;$E100&amp;$G100&amp;AB$6,'HVAC wtd'!$B$7:$B$35208,0),1020)</f>
        <v>1020</v>
      </c>
      <c r="AC100">
        <f>IF($F100="Ex",MATCH($C100&amp;$D100&amp;$E100&amp;$G100&amp;AC$6,'HVAC wtd'!$B$7:$B$35208,0),1020)</f>
        <v>1020</v>
      </c>
      <c r="AD100">
        <f>MATCH($C100&amp;$D100&amp;$E100&amp;$G100&amp;AD$6,'HVAC wtd'!$B$7:$B$35208,0)</f>
        <v>763</v>
      </c>
      <c r="AF100">
        <f>INDEX('HVAC wtd'!$I$7:$I$35208,W100)</f>
        <v>0</v>
      </c>
      <c r="AG100">
        <f>INDEX('HVAC wtd'!$I$7:$I$35208,X100)</f>
        <v>0</v>
      </c>
      <c r="AH100">
        <f>INDEX('HVAC wtd'!$I$7:$I$35208,Y100)</f>
        <v>0</v>
      </c>
      <c r="AI100">
        <f>INDEX('HVAC wtd'!$I$7:$I$35208,Z100)</f>
        <v>0</v>
      </c>
      <c r="AJ100">
        <f>INDEX('HVAC wtd'!$I$7:$I$35208,AA100)</f>
        <v>0</v>
      </c>
      <c r="AK100">
        <f>INDEX('HVAC wtd'!$I$7:$I$35208,AB100)</f>
        <v>0</v>
      </c>
      <c r="AL100">
        <f>INDEX('HVAC wtd'!$I$7:$I$35208,AC100)</f>
        <v>0</v>
      </c>
      <c r="AM100">
        <f>INDEX('HVAC wtd'!$I$7:$I$35208,AD100)</f>
        <v>1.010656177359522</v>
      </c>
      <c r="AO100">
        <f>INDEX('HVAC wtd'!$J$7:$J$35208,W100)</f>
        <v>0</v>
      </c>
      <c r="AP100">
        <f>INDEX('HVAC wtd'!$J$7:$J$35208,X100)</f>
        <v>0</v>
      </c>
      <c r="AQ100">
        <f>INDEX('HVAC wtd'!$J$7:$J$35208,Y100)</f>
        <v>0</v>
      </c>
      <c r="AR100">
        <f>INDEX('HVAC wtd'!$J$7:$J$35208,Z100)</f>
        <v>0</v>
      </c>
      <c r="AS100">
        <f>INDEX('HVAC wtd'!$J$7:$J$35208,AA100)</f>
        <v>0</v>
      </c>
      <c r="AT100">
        <f>INDEX('HVAC wtd'!$J$7:$J$35208,AB100)</f>
        <v>0</v>
      </c>
      <c r="AU100">
        <f>INDEX('HVAC wtd'!$J$7:$J$35208,AC100)</f>
        <v>0</v>
      </c>
      <c r="AV100">
        <f>INDEX('HVAC wtd'!$J$7:$J$35208,AD100)</f>
        <v>1.1503491566137367</v>
      </c>
      <c r="AX100">
        <f>INDEX('HVAC wtd'!$K$7:$K$35208,W100)</f>
        <v>0</v>
      </c>
      <c r="AY100">
        <f>INDEX('HVAC wtd'!$K$7:$K$35208,X100)</f>
        <v>0</v>
      </c>
      <c r="AZ100">
        <f>INDEX('HVAC wtd'!$K$7:$K$35208,Y100)</f>
        <v>0</v>
      </c>
      <c r="BA100">
        <f>INDEX('HVAC wtd'!$K$7:$K$35208,Z100)</f>
        <v>0</v>
      </c>
      <c r="BB100">
        <f>INDEX('HVAC wtd'!$K$7:$K$35208,AA100)</f>
        <v>0</v>
      </c>
      <c r="BC100">
        <f>INDEX('HVAC wtd'!$K$7:$K$35208,AB100)</f>
        <v>0</v>
      </c>
      <c r="BD100">
        <f>INDEX('HVAC wtd'!$K$7:$K$35208,AC100)</f>
        <v>0</v>
      </c>
      <c r="BE100">
        <f>INDEX('HVAC wtd'!$K$7:$K$35208,AD100)</f>
        <v>-1.0522407196911988E-2</v>
      </c>
    </row>
    <row r="101" spans="2:57" x14ac:dyDescent="0.25">
      <c r="B101" t="str">
        <f t="shared" si="7"/>
        <v>CFLSDGMFmNewCZ14</v>
      </c>
      <c r="C101" t="s">
        <v>118</v>
      </c>
      <c r="D101" t="s">
        <v>131</v>
      </c>
      <c r="E101" t="s">
        <v>1650</v>
      </c>
      <c r="F101" t="s">
        <v>75</v>
      </c>
      <c r="G101" t="s">
        <v>113</v>
      </c>
      <c r="H101" t="s">
        <v>1662</v>
      </c>
      <c r="I101" s="28">
        <f t="shared" si="8"/>
        <v>1.0633736942074397</v>
      </c>
      <c r="J101" s="28">
        <f t="shared" si="9"/>
        <v>1.237563765132315</v>
      </c>
      <c r="K101" s="34">
        <f t="shared" si="10"/>
        <v>-1.6145164798451947E-2</v>
      </c>
      <c r="M101" s="36">
        <f>IF($F101="Ex",VLOOKUP($D101&amp;$E101&amp;$G101&amp;M$6,'Vint Wts'!$J$4:$Q$1904,8,FALSE),0)</f>
        <v>0</v>
      </c>
      <c r="N101" s="36">
        <f>IF($F101="Ex",VLOOKUP($D101&amp;$E101&amp;$G101&amp;N$6,'Vint Wts'!$J$4:$Q$1904,8,FALSE),0)</f>
        <v>0</v>
      </c>
      <c r="O101" s="36">
        <f>IF($F101="Ex",VLOOKUP($D101&amp;$E101&amp;$G101&amp;O$6,'Vint Wts'!$J$4:$Q$1904,8,FALSE),0)</f>
        <v>0</v>
      </c>
      <c r="P101" s="36">
        <f>IF($F101="Ex",VLOOKUP($D101&amp;$E101&amp;$G101&amp;P$6,'Vint Wts'!$J$4:$Q$1904,8,FALSE),0)</f>
        <v>0</v>
      </c>
      <c r="Q101" s="36">
        <f>IF($F101="Ex",VLOOKUP($D101&amp;$E101&amp;$G101&amp;Q$6,'Vint Wts'!$J$4:$Q$1904,8,FALSE),0)</f>
        <v>0</v>
      </c>
      <c r="R101" s="36">
        <f>IF($F101="Ex",VLOOKUP($D101&amp;$E101&amp;$G101&amp;R$6,'Vint Wts'!$J$4:$Q$1904,8,FALSE),0)</f>
        <v>0</v>
      </c>
      <c r="S101" s="36">
        <f>IF($F101="Ex",VLOOKUP($D101&amp;$E101&amp;$G101&amp;S$6,'Vint Wts'!$J$4:$Q$1904,8,FALSE),0)</f>
        <v>0</v>
      </c>
      <c r="T101" s="36">
        <f>VLOOKUP($D101&amp;$E101&amp;$G101&amp;T$6,'Vint Wts'!$J$4:$Q$1904,8,FALSE)</f>
        <v>1</v>
      </c>
      <c r="U101" s="36">
        <f t="shared" si="11"/>
        <v>1</v>
      </c>
      <c r="W101">
        <f>IF($F101="Ex",MATCH($C101&amp;$D101&amp;$E101&amp;$G101&amp;W$6,'HVAC wtd'!$B$7:$B$35208,0),1020)</f>
        <v>1020</v>
      </c>
      <c r="X101">
        <f>IF($F101="Ex",MATCH($C101&amp;$D101&amp;$E101&amp;$G101&amp;X$6,'HVAC wtd'!$B$7:$B$35208,0),1020)</f>
        <v>1020</v>
      </c>
      <c r="Y101">
        <f>IF($F101="Ex",MATCH($C101&amp;$D101&amp;$E101&amp;$G101&amp;Y$6,'HVAC wtd'!$B$7:$B$35208,0),1020)</f>
        <v>1020</v>
      </c>
      <c r="Z101">
        <f>IF($F101="Ex",MATCH($C101&amp;$D101&amp;$E101&amp;$G101&amp;Z$6,'HVAC wtd'!$B$7:$B$35208,0),1020)</f>
        <v>1020</v>
      </c>
      <c r="AA101">
        <f>IF($F101="Ex",MATCH($C101&amp;$D101&amp;$E101&amp;$G101&amp;AA$6,'HVAC wtd'!$B$7:$B$35208,0),1020)</f>
        <v>1020</v>
      </c>
      <c r="AB101">
        <f>IF($F101="Ex",MATCH($C101&amp;$D101&amp;$E101&amp;$G101&amp;AB$6,'HVAC wtd'!$B$7:$B$35208,0),1020)</f>
        <v>1020</v>
      </c>
      <c r="AC101">
        <f>IF($F101="Ex",MATCH($C101&amp;$D101&amp;$E101&amp;$G101&amp;AC$6,'HVAC wtd'!$B$7:$B$35208,0),1020)</f>
        <v>1020</v>
      </c>
      <c r="AD101">
        <f>MATCH($C101&amp;$D101&amp;$E101&amp;$G101&amp;AD$6,'HVAC wtd'!$B$7:$B$35208,0)</f>
        <v>767</v>
      </c>
      <c r="AF101">
        <f>INDEX('HVAC wtd'!$I$7:$I$35208,W101)</f>
        <v>0</v>
      </c>
      <c r="AG101">
        <f>INDEX('HVAC wtd'!$I$7:$I$35208,X101)</f>
        <v>0</v>
      </c>
      <c r="AH101">
        <f>INDEX('HVAC wtd'!$I$7:$I$35208,Y101)</f>
        <v>0</v>
      </c>
      <c r="AI101">
        <f>INDEX('HVAC wtd'!$I$7:$I$35208,Z101)</f>
        <v>0</v>
      </c>
      <c r="AJ101">
        <f>INDEX('HVAC wtd'!$I$7:$I$35208,AA101)</f>
        <v>0</v>
      </c>
      <c r="AK101">
        <f>INDEX('HVAC wtd'!$I$7:$I$35208,AB101)</f>
        <v>0</v>
      </c>
      <c r="AL101">
        <f>INDEX('HVAC wtd'!$I$7:$I$35208,AC101)</f>
        <v>0</v>
      </c>
      <c r="AM101">
        <f>INDEX('HVAC wtd'!$I$7:$I$35208,AD101)</f>
        <v>1.0633736942074397</v>
      </c>
      <c r="AO101">
        <f>INDEX('HVAC wtd'!$J$7:$J$35208,W101)</f>
        <v>0</v>
      </c>
      <c r="AP101">
        <f>INDEX('HVAC wtd'!$J$7:$J$35208,X101)</f>
        <v>0</v>
      </c>
      <c r="AQ101">
        <f>INDEX('HVAC wtd'!$J$7:$J$35208,Y101)</f>
        <v>0</v>
      </c>
      <c r="AR101">
        <f>INDEX('HVAC wtd'!$J$7:$J$35208,Z101)</f>
        <v>0</v>
      </c>
      <c r="AS101">
        <f>INDEX('HVAC wtd'!$J$7:$J$35208,AA101)</f>
        <v>0</v>
      </c>
      <c r="AT101">
        <f>INDEX('HVAC wtd'!$J$7:$J$35208,AB101)</f>
        <v>0</v>
      </c>
      <c r="AU101">
        <f>INDEX('HVAC wtd'!$J$7:$J$35208,AC101)</f>
        <v>0</v>
      </c>
      <c r="AV101">
        <f>INDEX('HVAC wtd'!$J$7:$J$35208,AD101)</f>
        <v>1.237563765132315</v>
      </c>
      <c r="AX101">
        <f>INDEX('HVAC wtd'!$K$7:$K$35208,W101)</f>
        <v>0</v>
      </c>
      <c r="AY101">
        <f>INDEX('HVAC wtd'!$K$7:$K$35208,X101)</f>
        <v>0</v>
      </c>
      <c r="AZ101">
        <f>INDEX('HVAC wtd'!$K$7:$K$35208,Y101)</f>
        <v>0</v>
      </c>
      <c r="BA101">
        <f>INDEX('HVAC wtd'!$K$7:$K$35208,Z101)</f>
        <v>0</v>
      </c>
      <c r="BB101">
        <f>INDEX('HVAC wtd'!$K$7:$K$35208,AA101)</f>
        <v>0</v>
      </c>
      <c r="BC101">
        <f>INDEX('HVAC wtd'!$K$7:$K$35208,AB101)</f>
        <v>0</v>
      </c>
      <c r="BD101">
        <f>INDEX('HVAC wtd'!$K$7:$K$35208,AC101)</f>
        <v>0</v>
      </c>
      <c r="BE101">
        <f>INDEX('HVAC wtd'!$K$7:$K$35208,AD101)</f>
        <v>-1.6145164798451947E-2</v>
      </c>
    </row>
    <row r="102" spans="2:57" x14ac:dyDescent="0.25">
      <c r="B102" t="str">
        <f t="shared" si="7"/>
        <v>CFLSDGMFmNewCZ15</v>
      </c>
      <c r="C102" t="s">
        <v>118</v>
      </c>
      <c r="D102" t="s">
        <v>131</v>
      </c>
      <c r="E102" t="s">
        <v>1650</v>
      </c>
      <c r="F102" t="s">
        <v>75</v>
      </c>
      <c r="G102" t="s">
        <v>114</v>
      </c>
      <c r="H102" t="s">
        <v>1662</v>
      </c>
      <c r="I102" s="28">
        <f t="shared" si="8"/>
        <v>1.117951335589433</v>
      </c>
      <c r="J102" s="28">
        <f t="shared" si="9"/>
        <v>1.3262877421724184</v>
      </c>
      <c r="K102" s="34">
        <f t="shared" si="10"/>
        <v>-6.8554688026692271E-3</v>
      </c>
      <c r="M102" s="36">
        <f>IF($F102="Ex",VLOOKUP($D102&amp;$E102&amp;$G102&amp;M$6,'Vint Wts'!$J$4:$Q$1904,8,FALSE),0)</f>
        <v>0</v>
      </c>
      <c r="N102" s="36">
        <f>IF($F102="Ex",VLOOKUP($D102&amp;$E102&amp;$G102&amp;N$6,'Vint Wts'!$J$4:$Q$1904,8,FALSE),0)</f>
        <v>0</v>
      </c>
      <c r="O102" s="36">
        <f>IF($F102="Ex",VLOOKUP($D102&amp;$E102&amp;$G102&amp;O$6,'Vint Wts'!$J$4:$Q$1904,8,FALSE),0)</f>
        <v>0</v>
      </c>
      <c r="P102" s="36">
        <f>IF($F102="Ex",VLOOKUP($D102&amp;$E102&amp;$G102&amp;P$6,'Vint Wts'!$J$4:$Q$1904,8,FALSE),0)</f>
        <v>0</v>
      </c>
      <c r="Q102" s="36">
        <f>IF($F102="Ex",VLOOKUP($D102&amp;$E102&amp;$G102&amp;Q$6,'Vint Wts'!$J$4:$Q$1904,8,FALSE),0)</f>
        <v>0</v>
      </c>
      <c r="R102" s="36">
        <f>IF($F102="Ex",VLOOKUP($D102&amp;$E102&amp;$G102&amp;R$6,'Vint Wts'!$J$4:$Q$1904,8,FALSE),0)</f>
        <v>0</v>
      </c>
      <c r="S102" s="36">
        <f>IF($F102="Ex",VLOOKUP($D102&amp;$E102&amp;$G102&amp;S$6,'Vint Wts'!$J$4:$Q$1904,8,FALSE),0)</f>
        <v>0</v>
      </c>
      <c r="T102" s="36">
        <f>VLOOKUP($D102&amp;$E102&amp;$G102&amp;T$6,'Vint Wts'!$J$4:$Q$1904,8,FALSE)</f>
        <v>1</v>
      </c>
      <c r="U102" s="36">
        <f t="shared" si="11"/>
        <v>1</v>
      </c>
      <c r="W102">
        <f>IF($F102="Ex",MATCH($C102&amp;$D102&amp;$E102&amp;$G102&amp;W$6,'HVAC wtd'!$B$7:$B$35208,0),1020)</f>
        <v>1020</v>
      </c>
      <c r="X102">
        <f>IF($F102="Ex",MATCH($C102&amp;$D102&amp;$E102&amp;$G102&amp;X$6,'HVAC wtd'!$B$7:$B$35208,0),1020)</f>
        <v>1020</v>
      </c>
      <c r="Y102">
        <f>IF($F102="Ex",MATCH($C102&amp;$D102&amp;$E102&amp;$G102&amp;Y$6,'HVAC wtd'!$B$7:$B$35208,0),1020)</f>
        <v>1020</v>
      </c>
      <c r="Z102">
        <f>IF($F102="Ex",MATCH($C102&amp;$D102&amp;$E102&amp;$G102&amp;Z$6,'HVAC wtd'!$B$7:$B$35208,0),1020)</f>
        <v>1020</v>
      </c>
      <c r="AA102">
        <f>IF($F102="Ex",MATCH($C102&amp;$D102&amp;$E102&amp;$G102&amp;AA$6,'HVAC wtd'!$B$7:$B$35208,0),1020)</f>
        <v>1020</v>
      </c>
      <c r="AB102">
        <f>IF($F102="Ex",MATCH($C102&amp;$D102&amp;$E102&amp;$G102&amp;AB$6,'HVAC wtd'!$B$7:$B$35208,0),1020)</f>
        <v>1020</v>
      </c>
      <c r="AC102">
        <f>IF($F102="Ex",MATCH($C102&amp;$D102&amp;$E102&amp;$G102&amp;AC$6,'HVAC wtd'!$B$7:$B$35208,0),1020)</f>
        <v>1020</v>
      </c>
      <c r="AD102">
        <f>MATCH($C102&amp;$D102&amp;$E102&amp;$G102&amp;AD$6,'HVAC wtd'!$B$7:$B$35208,0)</f>
        <v>768</v>
      </c>
      <c r="AF102">
        <f>INDEX('HVAC wtd'!$I$7:$I$35208,W102)</f>
        <v>0</v>
      </c>
      <c r="AG102">
        <f>INDEX('HVAC wtd'!$I$7:$I$35208,X102)</f>
        <v>0</v>
      </c>
      <c r="AH102">
        <f>INDEX('HVAC wtd'!$I$7:$I$35208,Y102)</f>
        <v>0</v>
      </c>
      <c r="AI102">
        <f>INDEX('HVAC wtd'!$I$7:$I$35208,Z102)</f>
        <v>0</v>
      </c>
      <c r="AJ102">
        <f>INDEX('HVAC wtd'!$I$7:$I$35208,AA102)</f>
        <v>0</v>
      </c>
      <c r="AK102">
        <f>INDEX('HVAC wtd'!$I$7:$I$35208,AB102)</f>
        <v>0</v>
      </c>
      <c r="AL102">
        <f>INDEX('HVAC wtd'!$I$7:$I$35208,AC102)</f>
        <v>0</v>
      </c>
      <c r="AM102">
        <f>INDEX('HVAC wtd'!$I$7:$I$35208,AD102)</f>
        <v>1.117951335589433</v>
      </c>
      <c r="AO102">
        <f>INDEX('HVAC wtd'!$J$7:$J$35208,W102)</f>
        <v>0</v>
      </c>
      <c r="AP102">
        <f>INDEX('HVAC wtd'!$J$7:$J$35208,X102)</f>
        <v>0</v>
      </c>
      <c r="AQ102">
        <f>INDEX('HVAC wtd'!$J$7:$J$35208,Y102)</f>
        <v>0</v>
      </c>
      <c r="AR102">
        <f>INDEX('HVAC wtd'!$J$7:$J$35208,Z102)</f>
        <v>0</v>
      </c>
      <c r="AS102">
        <f>INDEX('HVAC wtd'!$J$7:$J$35208,AA102)</f>
        <v>0</v>
      </c>
      <c r="AT102">
        <f>INDEX('HVAC wtd'!$J$7:$J$35208,AB102)</f>
        <v>0</v>
      </c>
      <c r="AU102">
        <f>INDEX('HVAC wtd'!$J$7:$J$35208,AC102)</f>
        <v>0</v>
      </c>
      <c r="AV102">
        <f>INDEX('HVAC wtd'!$J$7:$J$35208,AD102)</f>
        <v>1.3262877421724184</v>
      </c>
      <c r="AX102">
        <f>INDEX('HVAC wtd'!$K$7:$K$35208,W102)</f>
        <v>0</v>
      </c>
      <c r="AY102">
        <f>INDEX('HVAC wtd'!$K$7:$K$35208,X102)</f>
        <v>0</v>
      </c>
      <c r="AZ102">
        <f>INDEX('HVAC wtd'!$K$7:$K$35208,Y102)</f>
        <v>0</v>
      </c>
      <c r="BA102">
        <f>INDEX('HVAC wtd'!$K$7:$K$35208,Z102)</f>
        <v>0</v>
      </c>
      <c r="BB102">
        <f>INDEX('HVAC wtd'!$K$7:$K$35208,AA102)</f>
        <v>0</v>
      </c>
      <c r="BC102">
        <f>INDEX('HVAC wtd'!$K$7:$K$35208,AB102)</f>
        <v>0</v>
      </c>
      <c r="BD102">
        <f>INDEX('HVAC wtd'!$K$7:$K$35208,AC102)</f>
        <v>0</v>
      </c>
      <c r="BE102">
        <f>INDEX('HVAC wtd'!$K$7:$K$35208,AD102)</f>
        <v>-6.8554688026692271E-3</v>
      </c>
    </row>
    <row r="103" spans="2:57" x14ac:dyDescent="0.25">
      <c r="I103" s="28"/>
      <c r="J103" s="28"/>
      <c r="K103" s="34"/>
    </row>
    <row r="104" spans="2:57" x14ac:dyDescent="0.25">
      <c r="B104" t="str">
        <f t="shared" ref="B104:B151" si="12">C104&amp;D104&amp;E104&amp;F104&amp;G104</f>
        <v>CFLPGEDMOExCZ01</v>
      </c>
      <c r="C104" t="s">
        <v>118</v>
      </c>
      <c r="D104" t="s">
        <v>129</v>
      </c>
      <c r="E104" t="s">
        <v>1663</v>
      </c>
      <c r="F104" t="s">
        <v>72</v>
      </c>
      <c r="G104" t="s">
        <v>48</v>
      </c>
      <c r="H104" t="s">
        <v>1662</v>
      </c>
      <c r="I104" s="28">
        <f>IF(U104&gt;0,SUMPRODUCT(M104:Q104,AF104:AJ104)/U104,0)</f>
        <v>0.95195946957146094</v>
      </c>
      <c r="J104" s="28">
        <f>IF(U104&gt;0,SUMPRODUCT(M104:Q104,AO104:AS104)/U104,0)</f>
        <v>1.0227272727272723</v>
      </c>
      <c r="K104" s="34">
        <f>IF(U104&gt;0,SUMPRODUCT(M104:Q104,AX104:BB104)/U104,0)</f>
        <v>-2.2095298338553872E-2</v>
      </c>
      <c r="M104" s="16">
        <f>IF($F104="Ex",VLOOKUP($D104&amp;$E104&amp;$G104&amp;M$5,'Vint Wts'!$C$4:$F$10360,4,FALSE),0)</f>
        <v>887</v>
      </c>
      <c r="N104" s="16">
        <f>IF($F104="Ex",VLOOKUP($D104&amp;$E104&amp;$G104&amp;N$5,'Vint Wts'!$C$4:$F$10360,4,FALSE),0)</f>
        <v>457</v>
      </c>
      <c r="O104" s="16">
        <f>IF($F104="Ex",VLOOKUP($D104&amp;$E104&amp;$G104&amp;O$5,'Vint Wts'!$C$4:$F$10360,4,FALSE),0)</f>
        <v>1</v>
      </c>
      <c r="P104" s="16">
        <f>IF($F104="Ex",VLOOKUP($D104&amp;$E104&amp;$G104&amp;P$5,'Vint Wts'!$C$4:$F$10360,4,FALSE),0)</f>
        <v>1</v>
      </c>
      <c r="Q104" s="35">
        <f>IF($F104="Ex",VLOOKUP($D104&amp;$E104&amp;$G104&amp;Q$5,'Vint Wts'!$J$4:$Q$10360,8,FALSE),0)</f>
        <v>1</v>
      </c>
      <c r="R104" s="16">
        <v>0</v>
      </c>
      <c r="S104" s="16">
        <v>0</v>
      </c>
      <c r="T104" s="16">
        <v>0</v>
      </c>
      <c r="U104" s="16">
        <f>SUM(M104:T104)</f>
        <v>1347</v>
      </c>
      <c r="W104">
        <f>IF($F104="Ex",MATCH($C104&amp;$D104&amp;$E104&amp;$G104&amp;W$5,'HVAC wtd'!$B$7:$B$35208,0),1020)</f>
        <v>771</v>
      </c>
      <c r="X104">
        <f>IF($F104="Ex",MATCH($C104&amp;$D104&amp;$E104&amp;$G104&amp;X$5,'HVAC wtd'!$B$7:$B$35208,0),1020)</f>
        <v>787</v>
      </c>
      <c r="Y104">
        <f>IF($F104="Ex",MATCH($C104&amp;$D104&amp;$E104&amp;$G104&amp;Y$5,'HVAC wtd'!$B$7:$B$35208,0),1020)</f>
        <v>803</v>
      </c>
      <c r="Z104">
        <f>IF($F104="Ex",MATCH($C104&amp;$D104&amp;$E104&amp;$G104&amp;Z$5,'HVAC wtd'!$B$7:$B$35208,0),1020)</f>
        <v>819</v>
      </c>
      <c r="AA104">
        <f>MATCH($C104&amp;$D104&amp;$E104&amp;$G104&amp;AA$5,'HVAC wtd'!$B$7:$B$35208,0)</f>
        <v>835</v>
      </c>
      <c r="AB104">
        <v>1020</v>
      </c>
      <c r="AC104" s="113">
        <v>1020</v>
      </c>
      <c r="AD104" s="113">
        <v>1020</v>
      </c>
      <c r="AF104">
        <f>INDEX('HVAC wtd'!$I$7:$I$35208,W104)</f>
        <v>0.95810968127993212</v>
      </c>
      <c r="AG104">
        <f>INDEX('HVAC wtd'!$I$7:$I$35208,X104)</f>
        <v>0.93997489248658783</v>
      </c>
      <c r="AH104">
        <f>INDEX('HVAC wtd'!$I$7:$I$35208,Y104)</f>
        <v>0.95545456645287041</v>
      </c>
      <c r="AI104">
        <f>INDEX('HVAC wtd'!$I$7:$I$35208,Z104)</f>
        <v>0.95897203173404733</v>
      </c>
      <c r="AJ104">
        <f>INDEX('HVAC wtd'!$I$7:$I$35208,AA104)</f>
        <v>0.96316575290064199</v>
      </c>
      <c r="AK104">
        <f>INDEX('HVAC wtd'!$I$7:$I$35208,AB104)</f>
        <v>0</v>
      </c>
      <c r="AL104">
        <f>INDEX('HVAC wtd'!$I$7:$I$35208,AC104)</f>
        <v>0</v>
      </c>
      <c r="AO104">
        <f>INDEX('HVAC wtd'!$J$7:$J$35208,W104)</f>
        <v>1.0227272727272725</v>
      </c>
      <c r="AP104">
        <f>INDEX('HVAC wtd'!$J$7:$J$35208,X104)</f>
        <v>1.0227272727272725</v>
      </c>
      <c r="AQ104">
        <f>INDEX('HVAC wtd'!$J$7:$J$35208,Y104)</f>
        <v>1.0227272727272725</v>
      </c>
      <c r="AR104">
        <f>INDEX('HVAC wtd'!$J$7:$J$35208,Z104)</f>
        <v>1.0227272727272729</v>
      </c>
      <c r="AS104">
        <f>INDEX('HVAC wtd'!$J$7:$J$35208,AA104)</f>
        <v>1.0227272727272729</v>
      </c>
      <c r="AT104">
        <f>INDEX('HVAC wtd'!$J$7:$J$35208,AB104)</f>
        <v>0</v>
      </c>
      <c r="AU104">
        <f>INDEX('HVAC wtd'!$J$7:$J$35208,AC104)</f>
        <v>0</v>
      </c>
      <c r="AX104">
        <f>INDEX('HVAC wtd'!$K$7:$K$35208,W104)</f>
        <v>-2.078350515463917E-2</v>
      </c>
      <c r="AY104">
        <f>INDEX('HVAC wtd'!$K$7:$K$35208,X104)</f>
        <v>-2.4629896907216491E-2</v>
      </c>
      <c r="AZ104">
        <f>INDEX('HVAC wtd'!$K$7:$K$35208,Y104)</f>
        <v>-2.2371134020618553E-2</v>
      </c>
      <c r="BA104">
        <f>INDEX('HVAC wtd'!$K$7:$K$35208,Z104)</f>
        <v>-2.4581884624282492E-2</v>
      </c>
      <c r="BB104">
        <f>INDEX('HVAC wtd'!$K$7:$K$35208,AA104)</f>
        <v>-2.4581884624282492E-2</v>
      </c>
      <c r="BC104">
        <f>INDEX('HVAC wtd'!$K$7:$K$35208,AB104)</f>
        <v>0</v>
      </c>
      <c r="BD104">
        <f>INDEX('HVAC wtd'!$K$7:$K$35208,AC104)</f>
        <v>0</v>
      </c>
    </row>
    <row r="105" spans="2:57" x14ac:dyDescent="0.25">
      <c r="B105" t="str">
        <f t="shared" si="12"/>
        <v>CFLPGEDMOExCZ02</v>
      </c>
      <c r="C105" t="s">
        <v>118</v>
      </c>
      <c r="D105" t="s">
        <v>129</v>
      </c>
      <c r="E105" t="s">
        <v>1663</v>
      </c>
      <c r="F105" t="s">
        <v>72</v>
      </c>
      <c r="G105" t="s">
        <v>101</v>
      </c>
      <c r="H105" t="s">
        <v>1662</v>
      </c>
      <c r="I105" s="28">
        <f t="shared" ref="I105:I151" si="13">IF(U105&gt;0,SUMPRODUCT(M105:Q105,AF105:AJ105)/U105,0)</f>
        <v>1.0565864827692903</v>
      </c>
      <c r="J105" s="28">
        <f t="shared" ref="J105:J151" si="14">IF(U105&gt;0,SUMPRODUCT(M105:Q105,AO105:AS105)/U105,0)</f>
        <v>1.9104190606247424</v>
      </c>
      <c r="K105" s="115">
        <f t="shared" ref="K105:K151" si="15">IF(U105&gt;0,SUMPRODUCT(M105:Q105,AX105:BB105)/U105,0)</f>
        <v>-2.0779736858141499E-2</v>
      </c>
      <c r="M105">
        <f>IF($F105="Ex",VLOOKUP($D105&amp;$E105&amp;$G105&amp;M$5,'Vint Wts'!$C$4:$F$10360,4,FALSE),0)</f>
        <v>10933</v>
      </c>
      <c r="N105">
        <f>IF($F105="Ex",VLOOKUP($D105&amp;$E105&amp;$G105&amp;N$5,'Vint Wts'!$C$4:$F$10360,4,FALSE),0)</f>
        <v>4221</v>
      </c>
      <c r="O105">
        <f>IF($F105="Ex",VLOOKUP($D105&amp;$E105&amp;$G105&amp;O$5,'Vint Wts'!$C$4:$F$10360,4,FALSE),0)</f>
        <v>1233</v>
      </c>
      <c r="P105">
        <f>IF($F105="Ex",VLOOKUP($D105&amp;$E105&amp;$G105&amp;P$5,'Vint Wts'!$C$4:$F$10360,4,FALSE),0)</f>
        <v>187</v>
      </c>
      <c r="Q105" s="36">
        <f>VLOOKUP($D105&amp;$E105&amp;$G105&amp;Q$5,'Vint Wts'!$J$4:$Q$1904,8,FALSE)</f>
        <v>158.47740699094552</v>
      </c>
      <c r="R105">
        <v>0</v>
      </c>
      <c r="S105" s="113">
        <v>0</v>
      </c>
      <c r="T105" s="113">
        <v>0</v>
      </c>
      <c r="U105" s="36">
        <f t="shared" ref="U105:U151" si="16">SUM(M105:T105)</f>
        <v>16732.477406990947</v>
      </c>
      <c r="W105">
        <f>IF($F105="Ex",MATCH($C105&amp;$D105&amp;$E105&amp;$G105&amp;W$5,'HVAC wtd'!$B$7:$B$35208,0),1020)</f>
        <v>772</v>
      </c>
      <c r="X105">
        <f>IF($F105="Ex",MATCH($C105&amp;$D105&amp;$E105&amp;$G105&amp;X$5,'HVAC wtd'!$B$7:$B$35208,0),1020)</f>
        <v>788</v>
      </c>
      <c r="Y105">
        <f>IF($F105="Ex",MATCH($C105&amp;$D105&amp;$E105&amp;$G105&amp;Y$5,'HVAC wtd'!$B$7:$B$35208,0),1020)</f>
        <v>804</v>
      </c>
      <c r="Z105">
        <f>IF($F105="Ex",MATCH($C105&amp;$D105&amp;$E105&amp;$G105&amp;Z$5,'HVAC wtd'!$B$7:$B$35208,0),1020)</f>
        <v>820</v>
      </c>
      <c r="AA105" s="113">
        <f>MATCH($C105&amp;$D105&amp;$E105&amp;$G105&amp;AA$5,'HVAC wtd'!$B$7:$B$35208,0)</f>
        <v>836</v>
      </c>
      <c r="AB105">
        <v>1020</v>
      </c>
      <c r="AC105" s="113">
        <v>1020</v>
      </c>
      <c r="AD105" s="113">
        <v>1020</v>
      </c>
      <c r="AF105">
        <f>INDEX('HVAC wtd'!$I$7:$I$35208,W105)</f>
        <v>1.0596668920864574</v>
      </c>
      <c r="AG105">
        <f>INDEX('HVAC wtd'!$I$7:$I$35208,X105)</f>
        <v>1.050157926858043</v>
      </c>
      <c r="AH105">
        <f>INDEX('HVAC wtd'!$I$7:$I$35208,Y105)</f>
        <v>1.0510235331590938</v>
      </c>
      <c r="AI105">
        <f>INDEX('HVAC wtd'!$I$7:$I$35208,Z105)</f>
        <v>1.0594020618556701</v>
      </c>
      <c r="AJ105">
        <f>INDEX('HVAC wtd'!$I$7:$I$35208,AA105)</f>
        <v>1.055257731958763</v>
      </c>
      <c r="AK105">
        <f>INDEX('HVAC wtd'!$I$7:$I$35208,AB105)</f>
        <v>0</v>
      </c>
      <c r="AL105">
        <f>INDEX('HVAC wtd'!$I$7:$I$35208,AC105)</f>
        <v>0</v>
      </c>
      <c r="AO105">
        <f>INDEX('HVAC wtd'!$J$7:$J$35208,W105)</f>
        <v>1.9129922699418203</v>
      </c>
      <c r="AP105">
        <f>INDEX('HVAC wtd'!$J$7:$J$35208,X105)</f>
        <v>1.9127674437659594</v>
      </c>
      <c r="AQ105">
        <f>INDEX('HVAC wtd'!$J$7:$J$35208,Y105)</f>
        <v>1.9127674437659594</v>
      </c>
      <c r="AR105">
        <f>INDEX('HVAC wtd'!$J$7:$J$35208,Z105)</f>
        <v>1.797334674377671</v>
      </c>
      <c r="AS105">
        <f>INDEX('HVAC wtd'!$J$7:$J$35208,AA105)</f>
        <v>1.7855167211465928</v>
      </c>
      <c r="AT105">
        <f>INDEX('HVAC wtd'!$J$7:$J$35208,AB105)</f>
        <v>0</v>
      </c>
      <c r="AU105">
        <f>INDEX('HVAC wtd'!$J$7:$J$35208,AC105)</f>
        <v>0</v>
      </c>
      <c r="AX105">
        <f>INDEX('HVAC wtd'!$K$7:$K$35208,W105)</f>
        <v>-1.9628865979381439E-2</v>
      </c>
      <c r="AY105">
        <f>INDEX('HVAC wtd'!$K$7:$K$35208,X105)</f>
        <v>-2.4234832414564159E-2</v>
      </c>
      <c r="AZ105">
        <f>INDEX('HVAC wtd'!$K$7:$K$35208,Y105)</f>
        <v>-1.8762886597938143E-2</v>
      </c>
      <c r="BA105">
        <f>INDEX('HVAC wtd'!$K$7:$K$35208,Z105)</f>
        <v>-2.251546391752577E-2</v>
      </c>
      <c r="BB105">
        <f>INDEX('HVAC wtd'!$K$7:$K$35208,AA105)</f>
        <v>-2.1793814432989687E-2</v>
      </c>
      <c r="BC105">
        <f>INDEX('HVAC wtd'!$K$7:$K$35208,AB105)</f>
        <v>0</v>
      </c>
      <c r="BD105">
        <f>INDEX('HVAC wtd'!$K$7:$K$35208,AC105)</f>
        <v>0</v>
      </c>
    </row>
    <row r="106" spans="2:57" x14ac:dyDescent="0.25">
      <c r="B106" t="str">
        <f t="shared" si="12"/>
        <v>CFLPGEDMOExCZ03</v>
      </c>
      <c r="C106" t="s">
        <v>118</v>
      </c>
      <c r="D106" t="s">
        <v>129</v>
      </c>
      <c r="E106" t="s">
        <v>1663</v>
      </c>
      <c r="F106" t="s">
        <v>72</v>
      </c>
      <c r="G106" t="s">
        <v>102</v>
      </c>
      <c r="H106" t="s">
        <v>1662</v>
      </c>
      <c r="I106" s="28">
        <f t="shared" si="13"/>
        <v>0.9948917657953571</v>
      </c>
      <c r="J106" s="28">
        <f t="shared" si="14"/>
        <v>1.5573330474608318</v>
      </c>
      <c r="K106" s="115">
        <f t="shared" si="15"/>
        <v>-2.0421763376242005E-2</v>
      </c>
      <c r="M106">
        <f>IF($F106="Ex",VLOOKUP($D106&amp;$E106&amp;$G106&amp;M$5,'Vint Wts'!$C$4:$F$10360,4,FALSE),0)</f>
        <v>9176</v>
      </c>
      <c r="N106">
        <f>IF($F106="Ex",VLOOKUP($D106&amp;$E106&amp;$G106&amp;N$5,'Vint Wts'!$C$4:$F$10360,4,FALSE),0)</f>
        <v>4284</v>
      </c>
      <c r="O106">
        <f>IF($F106="Ex",VLOOKUP($D106&amp;$E106&amp;$G106&amp;O$5,'Vint Wts'!$C$4:$F$10360,4,FALSE),0)</f>
        <v>367</v>
      </c>
      <c r="P106">
        <f>IF($F106="Ex",VLOOKUP($D106&amp;$E106&amp;$G106&amp;P$5,'Vint Wts'!$C$4:$F$10360,4,FALSE),0)</f>
        <v>63</v>
      </c>
      <c r="Q106" s="36">
        <f>VLOOKUP($D106&amp;$E106&amp;$G106&amp;Q$5,'Vint Wts'!$J$4:$Q$1904,8,FALSE)</f>
        <v>47.170485292519871</v>
      </c>
      <c r="R106">
        <v>0</v>
      </c>
      <c r="S106" s="113">
        <v>0</v>
      </c>
      <c r="T106" s="113">
        <v>0</v>
      </c>
      <c r="U106" s="36">
        <f t="shared" si="16"/>
        <v>13937.17048529252</v>
      </c>
      <c r="W106">
        <f>IF($F106="Ex",MATCH($C106&amp;$D106&amp;$E106&amp;$G106&amp;W$5,'HVAC wtd'!$B$7:$B$35208,0),1020)</f>
        <v>773</v>
      </c>
      <c r="X106">
        <f>IF($F106="Ex",MATCH($C106&amp;$D106&amp;$E106&amp;$G106&amp;X$5,'HVAC wtd'!$B$7:$B$35208,0),1020)</f>
        <v>789</v>
      </c>
      <c r="Y106">
        <f>IF($F106="Ex",MATCH($C106&amp;$D106&amp;$E106&amp;$G106&amp;Y$5,'HVAC wtd'!$B$7:$B$35208,0),1020)</f>
        <v>805</v>
      </c>
      <c r="Z106">
        <f>IF($F106="Ex",MATCH($C106&amp;$D106&amp;$E106&amp;$G106&amp;Z$5,'HVAC wtd'!$B$7:$B$35208,0),1020)</f>
        <v>821</v>
      </c>
      <c r="AA106" s="113">
        <f>MATCH($C106&amp;$D106&amp;$E106&amp;$G106&amp;AA$5,'HVAC wtd'!$B$7:$B$35208,0)</f>
        <v>837</v>
      </c>
      <c r="AB106">
        <v>1020</v>
      </c>
      <c r="AC106" s="113">
        <v>1020</v>
      </c>
      <c r="AD106" s="113">
        <v>1020</v>
      </c>
      <c r="AF106">
        <f>INDEX('HVAC wtd'!$I$7:$I$35208,W106)</f>
        <v>1.001677341232434</v>
      </c>
      <c r="AG106">
        <f>INDEX('HVAC wtd'!$I$7:$I$35208,X106)</f>
        <v>0.98334603499261697</v>
      </c>
      <c r="AH106">
        <f>INDEX('HVAC wtd'!$I$7:$I$35208,Y106)</f>
        <v>0.96959770936123502</v>
      </c>
      <c r="AI106">
        <f>INDEX('HVAC wtd'!$I$7:$I$35208,Z106)</f>
        <v>0.97140206185567013</v>
      </c>
      <c r="AJ106">
        <f>INDEX('HVAC wtd'!$I$7:$I$35208,AA106)</f>
        <v>0.95164948453608245</v>
      </c>
      <c r="AK106">
        <f>INDEX('HVAC wtd'!$I$7:$I$35208,AB106)</f>
        <v>0</v>
      </c>
      <c r="AL106">
        <f>INDEX('HVAC wtd'!$I$7:$I$35208,AC106)</f>
        <v>0</v>
      </c>
      <c r="AO106">
        <f>INDEX('HVAC wtd'!$J$7:$J$35208,W106)</f>
        <v>1.5692722615399874</v>
      </c>
      <c r="AP106">
        <f>INDEX('HVAC wtd'!$J$7:$J$35208,X106)</f>
        <v>1.546016285278957</v>
      </c>
      <c r="AQ106">
        <f>INDEX('HVAC wtd'!$J$7:$J$35208,Y106)</f>
        <v>1.5582279605538336</v>
      </c>
      <c r="AR106">
        <f>INDEX('HVAC wtd'!$J$7:$J$35208,Z106)</f>
        <v>1</v>
      </c>
      <c r="AS106">
        <f>INDEX('HVAC wtd'!$J$7:$J$35208,AA106)</f>
        <v>1</v>
      </c>
      <c r="AT106">
        <f>INDEX('HVAC wtd'!$J$7:$J$35208,AB106)</f>
        <v>0</v>
      </c>
      <c r="AU106">
        <f>INDEX('HVAC wtd'!$J$7:$J$35208,AC106)</f>
        <v>0</v>
      </c>
      <c r="AX106">
        <f>INDEX('HVAC wtd'!$K$7:$K$35208,W106)</f>
        <v>-1.8329896907216491E-2</v>
      </c>
      <c r="AY106">
        <f>INDEX('HVAC wtd'!$K$7:$K$35208,X106)</f>
        <v>-2.4629896907216491E-2</v>
      </c>
      <c r="AZ106">
        <f>INDEX('HVAC wtd'!$K$7:$K$35208,Y106)</f>
        <v>-2.4629896907216491E-2</v>
      </c>
      <c r="BA106">
        <f>INDEX('HVAC wtd'!$K$7:$K$35208,Z106)</f>
        <v>-1.4057731958762887E-2</v>
      </c>
      <c r="BB106">
        <f>INDEX('HVAC wtd'!$K$7:$K$35208,AA106)</f>
        <v>-2.0927835051546394E-2</v>
      </c>
      <c r="BC106">
        <f>INDEX('HVAC wtd'!$K$7:$K$35208,AB106)</f>
        <v>0</v>
      </c>
      <c r="BD106">
        <f>INDEX('HVAC wtd'!$K$7:$K$35208,AC106)</f>
        <v>0</v>
      </c>
    </row>
    <row r="107" spans="2:57" x14ac:dyDescent="0.25">
      <c r="B107" t="str">
        <f t="shared" si="12"/>
        <v>CFLPGEDMOExCZ04</v>
      </c>
      <c r="C107" t="s">
        <v>118</v>
      </c>
      <c r="D107" t="s">
        <v>129</v>
      </c>
      <c r="E107" t="s">
        <v>1663</v>
      </c>
      <c r="F107" t="s">
        <v>72</v>
      </c>
      <c r="G107" t="s">
        <v>103</v>
      </c>
      <c r="H107" t="s">
        <v>1662</v>
      </c>
      <c r="I107" s="28">
        <f t="shared" si="13"/>
        <v>1.056967808366565</v>
      </c>
      <c r="J107" s="28">
        <f t="shared" si="14"/>
        <v>1.6842791500058742</v>
      </c>
      <c r="K107" s="115">
        <f t="shared" si="15"/>
        <v>-1.7536519863751539E-2</v>
      </c>
      <c r="M107">
        <f>IF($F107="Ex",VLOOKUP($D107&amp;$E107&amp;$G107&amp;M$5,'Vint Wts'!$C$4:$F$10360,4,FALSE),0)</f>
        <v>6455</v>
      </c>
      <c r="N107">
        <f>IF($F107="Ex",VLOOKUP($D107&amp;$E107&amp;$G107&amp;N$5,'Vint Wts'!$C$4:$F$10360,4,FALSE),0)</f>
        <v>2213</v>
      </c>
      <c r="O107">
        <f>IF($F107="Ex",VLOOKUP($D107&amp;$E107&amp;$G107&amp;O$5,'Vint Wts'!$C$4:$F$10360,4,FALSE),0)</f>
        <v>2171</v>
      </c>
      <c r="P107">
        <f>IF($F107="Ex",VLOOKUP($D107&amp;$E107&amp;$G107&amp;P$5,'Vint Wts'!$C$4:$F$10360,4,FALSE),0)</f>
        <v>560</v>
      </c>
      <c r="Q107" s="36">
        <f>VLOOKUP($D107&amp;$E107&amp;$G107&amp;Q$5,'Vint Wts'!$J$4:$Q$1904,8,FALSE)</f>
        <v>279.03848384212711</v>
      </c>
      <c r="R107">
        <v>0</v>
      </c>
      <c r="S107" s="113">
        <v>0</v>
      </c>
      <c r="T107" s="113">
        <v>0</v>
      </c>
      <c r="U107" s="36">
        <f t="shared" si="16"/>
        <v>11678.038483842127</v>
      </c>
      <c r="W107">
        <f>IF($F107="Ex",MATCH($C107&amp;$D107&amp;$E107&amp;$G107&amp;W$5,'HVAC wtd'!$B$7:$B$35208,0),1020)</f>
        <v>774</v>
      </c>
      <c r="X107">
        <f>IF($F107="Ex",MATCH($C107&amp;$D107&amp;$E107&amp;$G107&amp;X$5,'HVAC wtd'!$B$7:$B$35208,0),1020)</f>
        <v>790</v>
      </c>
      <c r="Y107">
        <f>IF($F107="Ex",MATCH($C107&amp;$D107&amp;$E107&amp;$G107&amp;Y$5,'HVAC wtd'!$B$7:$B$35208,0),1020)</f>
        <v>806</v>
      </c>
      <c r="Z107">
        <f>IF($F107="Ex",MATCH($C107&amp;$D107&amp;$E107&amp;$G107&amp;Z$5,'HVAC wtd'!$B$7:$B$35208,0),1020)</f>
        <v>822</v>
      </c>
      <c r="AA107" s="113">
        <f>MATCH($C107&amp;$D107&amp;$E107&amp;$G107&amp;AA$5,'HVAC wtd'!$B$7:$B$35208,0)</f>
        <v>838</v>
      </c>
      <c r="AB107">
        <v>1020</v>
      </c>
      <c r="AC107" s="113">
        <v>1020</v>
      </c>
      <c r="AD107" s="113">
        <v>1020</v>
      </c>
      <c r="AF107">
        <f>INDEX('HVAC wtd'!$I$7:$I$35208,W107)</f>
        <v>1.0668577696875923</v>
      </c>
      <c r="AG107">
        <f>INDEX('HVAC wtd'!$I$7:$I$35208,X107)</f>
        <v>1.0553180780741616</v>
      </c>
      <c r="AH107">
        <f>INDEX('HVAC wtd'!$I$7:$I$35208,Y107)</f>
        <v>1.0384598522713651</v>
      </c>
      <c r="AI107">
        <f>INDEX('HVAC wtd'!$I$7:$I$35208,Z107)</f>
        <v>1.0345979381443298</v>
      </c>
      <c r="AJ107">
        <f>INDEX('HVAC wtd'!$I$7:$I$35208,AA107)</f>
        <v>1.0301580756013746</v>
      </c>
      <c r="AK107">
        <f>INDEX('HVAC wtd'!$I$7:$I$35208,AB107)</f>
        <v>0</v>
      </c>
      <c r="AL107">
        <f>INDEX('HVAC wtd'!$I$7:$I$35208,AC107)</f>
        <v>0</v>
      </c>
      <c r="AO107">
        <f>INDEX('HVAC wtd'!$J$7:$J$35208,W107)</f>
        <v>1.7175655543609256</v>
      </c>
      <c r="AP107">
        <f>INDEX('HVAC wtd'!$J$7:$J$35208,X107)</f>
        <v>1.6059153254957124</v>
      </c>
      <c r="AQ107">
        <f>INDEX('HVAC wtd'!$J$7:$J$35208,Y107)</f>
        <v>1.7478137057255125</v>
      </c>
      <c r="AR107">
        <f>INDEX('HVAC wtd'!$J$7:$J$35208,Z107)</f>
        <v>1.4866447985004685</v>
      </c>
      <c r="AS107">
        <f>INDEX('HVAC wtd'!$J$7:$J$35208,AA107)</f>
        <v>1.4380662293033424</v>
      </c>
      <c r="AT107">
        <f>INDEX('HVAC wtd'!$J$7:$J$35208,AB107)</f>
        <v>0</v>
      </c>
      <c r="AU107">
        <f>INDEX('HVAC wtd'!$J$7:$J$35208,AC107)</f>
        <v>0</v>
      </c>
      <c r="AX107">
        <f>INDEX('HVAC wtd'!$K$7:$K$35208,W107)</f>
        <v>-1.5298969072164948E-2</v>
      </c>
      <c r="AY107">
        <f>INDEX('HVAC wtd'!$K$7:$K$35208,X107)</f>
        <v>-2.0024611182624531E-2</v>
      </c>
      <c r="AZ107">
        <f>INDEX('HVAC wtd'!$K$7:$K$35208,Y107)</f>
        <v>-2.1179250357882259E-2</v>
      </c>
      <c r="BA107">
        <f>INDEX('HVAC wtd'!$K$7:$K$35208,Z107)</f>
        <v>-1.8714776632302404E-2</v>
      </c>
      <c r="BB107">
        <f>INDEX('HVAC wtd'!$K$7:$K$35208,AA107)</f>
        <v>-1.8859106529209618E-2</v>
      </c>
      <c r="BC107">
        <f>INDEX('HVAC wtd'!$K$7:$K$35208,AB107)</f>
        <v>0</v>
      </c>
      <c r="BD107">
        <f>INDEX('HVAC wtd'!$K$7:$K$35208,AC107)</f>
        <v>0</v>
      </c>
    </row>
    <row r="108" spans="2:57" x14ac:dyDescent="0.25">
      <c r="B108" t="str">
        <f t="shared" si="12"/>
        <v>CFLPGEDMOExCZ05</v>
      </c>
      <c r="C108" t="s">
        <v>118</v>
      </c>
      <c r="D108" t="s">
        <v>129</v>
      </c>
      <c r="E108" t="s">
        <v>1663</v>
      </c>
      <c r="F108" t="s">
        <v>72</v>
      </c>
      <c r="G108" t="s">
        <v>104</v>
      </c>
      <c r="H108" t="s">
        <v>1662</v>
      </c>
      <c r="I108" s="28">
        <f t="shared" si="13"/>
        <v>0.94951376317530201</v>
      </c>
      <c r="J108" s="28">
        <f t="shared" si="14"/>
        <v>1.140485028712654</v>
      </c>
      <c r="K108" s="115">
        <f t="shared" si="15"/>
        <v>-2.4622958397576413E-2</v>
      </c>
      <c r="M108">
        <f>IF($F108="Ex",VLOOKUP($D108&amp;$E108&amp;$G108&amp;M$5,'Vint Wts'!$C$4:$F$10360,4,FALSE),0)</f>
        <v>6736</v>
      </c>
      <c r="N108">
        <f>IF($F108="Ex",VLOOKUP($D108&amp;$E108&amp;$G108&amp;N$5,'Vint Wts'!$C$4:$F$10360,4,FALSE),0)</f>
        <v>3463</v>
      </c>
      <c r="O108">
        <f>IF($F108="Ex",VLOOKUP($D108&amp;$E108&amp;$G108&amp;O$5,'Vint Wts'!$C$4:$F$10360,4,FALSE),0)</f>
        <v>538</v>
      </c>
      <c r="P108">
        <f>IF($F108="Ex",VLOOKUP($D108&amp;$E108&amp;$G108&amp;P$5,'Vint Wts'!$C$4:$F$10360,4,FALSE),0)</f>
        <v>49</v>
      </c>
      <c r="Q108" s="36">
        <f>VLOOKUP($D108&amp;$E108&amp;$G108&amp;Q$5,'Vint Wts'!$J$4:$Q$1904,8,FALSE)</f>
        <v>69.14910378031523</v>
      </c>
      <c r="R108">
        <v>0</v>
      </c>
      <c r="S108" s="113">
        <v>0</v>
      </c>
      <c r="T108" s="113">
        <v>0</v>
      </c>
      <c r="U108" s="36">
        <f t="shared" si="16"/>
        <v>10855.149103780315</v>
      </c>
      <c r="W108">
        <f>IF($F108="Ex",MATCH($C108&amp;$D108&amp;$E108&amp;$G108&amp;W$5,'HVAC wtd'!$B$7:$B$35208,0),1020)</f>
        <v>775</v>
      </c>
      <c r="X108">
        <f>IF($F108="Ex",MATCH($C108&amp;$D108&amp;$E108&amp;$G108&amp;X$5,'HVAC wtd'!$B$7:$B$35208,0),1020)</f>
        <v>791</v>
      </c>
      <c r="Y108">
        <f>IF($F108="Ex",MATCH($C108&amp;$D108&amp;$E108&amp;$G108&amp;Y$5,'HVAC wtd'!$B$7:$B$35208,0),1020)</f>
        <v>807</v>
      </c>
      <c r="Z108">
        <f>IF($F108="Ex",MATCH($C108&amp;$D108&amp;$E108&amp;$G108&amp;Z$5,'HVAC wtd'!$B$7:$B$35208,0),1020)</f>
        <v>823</v>
      </c>
      <c r="AA108" s="113">
        <f>MATCH($C108&amp;$D108&amp;$E108&amp;$G108&amp;AA$5,'HVAC wtd'!$B$7:$B$35208,0)</f>
        <v>839</v>
      </c>
      <c r="AB108">
        <v>1020</v>
      </c>
      <c r="AC108" s="113">
        <v>1020</v>
      </c>
      <c r="AD108" s="113">
        <v>1020</v>
      </c>
      <c r="AF108">
        <f>INDEX('HVAC wtd'!$I$7:$I$35208,W108)</f>
        <v>0.95148452481592727</v>
      </c>
      <c r="AG108">
        <f>INDEX('HVAC wtd'!$I$7:$I$35208,X108)</f>
        <v>0.94879911641370873</v>
      </c>
      <c r="AH108">
        <f>INDEX('HVAC wtd'!$I$7:$I$35208,Y108)</f>
        <v>0.93084459132762498</v>
      </c>
      <c r="AI108">
        <f>INDEX('HVAC wtd'!$I$7:$I$35208,Z108)</f>
        <v>0.94835051546391735</v>
      </c>
      <c r="AJ108">
        <f>INDEX('HVAC wtd'!$I$7:$I$35208,AA108)</f>
        <v>0.93940206185566999</v>
      </c>
      <c r="AK108">
        <f>INDEX('HVAC wtd'!$I$7:$I$35208,AB108)</f>
        <v>0</v>
      </c>
      <c r="AL108">
        <f>INDEX('HVAC wtd'!$I$7:$I$35208,AC108)</f>
        <v>0</v>
      </c>
      <c r="AO108">
        <f>INDEX('HVAC wtd'!$J$7:$J$35208,W108)</f>
        <v>1.1352436969701163</v>
      </c>
      <c r="AP108">
        <f>INDEX('HVAC wtd'!$J$7:$J$35208,X108)</f>
        <v>1.1529125082344656</v>
      </c>
      <c r="AQ108">
        <f>INDEX('HVAC wtd'!$J$7:$J$35208,Y108)</f>
        <v>1.1519761483530904</v>
      </c>
      <c r="AR108">
        <f>INDEX('HVAC wtd'!$J$7:$J$35208,Z108)</f>
        <v>1.0227272727272727</v>
      </c>
      <c r="AS108">
        <f>INDEX('HVAC wtd'!$J$7:$J$35208,AA108)</f>
        <v>1.0227272727272727</v>
      </c>
      <c r="AT108">
        <f>INDEX('HVAC wtd'!$J$7:$J$35208,AB108)</f>
        <v>0</v>
      </c>
      <c r="AU108">
        <f>INDEX('HVAC wtd'!$J$7:$J$35208,AC108)</f>
        <v>0</v>
      </c>
      <c r="AX108">
        <f>INDEX('HVAC wtd'!$K$7:$K$35208,W108)</f>
        <v>-2.4629896907216488E-2</v>
      </c>
      <c r="AY108">
        <f>INDEX('HVAC wtd'!$K$7:$K$35208,X108)</f>
        <v>-2.4629896907216488E-2</v>
      </c>
      <c r="AZ108">
        <f>INDEX('HVAC wtd'!$K$7:$K$35208,Y108)</f>
        <v>-2.4629896907216488E-2</v>
      </c>
      <c r="BA108">
        <f>INDEX('HVAC wtd'!$K$7:$K$35208,Z108)</f>
        <v>-2.3092783505154636E-2</v>
      </c>
      <c r="BB108">
        <f>INDEX('HVAC wtd'!$K$7:$K$35208,AA108)</f>
        <v>-2.4629896907216491E-2</v>
      </c>
      <c r="BC108">
        <f>INDEX('HVAC wtd'!$K$7:$K$35208,AB108)</f>
        <v>0</v>
      </c>
      <c r="BD108">
        <f>INDEX('HVAC wtd'!$K$7:$K$35208,AC108)</f>
        <v>0</v>
      </c>
    </row>
    <row r="109" spans="2:57" x14ac:dyDescent="0.25">
      <c r="B109" t="str">
        <f t="shared" si="12"/>
        <v>CFLPGEDMOExCZ11</v>
      </c>
      <c r="C109" t="s">
        <v>118</v>
      </c>
      <c r="D109" t="s">
        <v>129</v>
      </c>
      <c r="E109" t="s">
        <v>1663</v>
      </c>
      <c r="F109" t="s">
        <v>72</v>
      </c>
      <c r="G109" t="s">
        <v>110</v>
      </c>
      <c r="H109" t="s">
        <v>1662</v>
      </c>
      <c r="I109" s="28">
        <f t="shared" si="13"/>
        <v>1.1369104947406949</v>
      </c>
      <c r="J109" s="28">
        <f t="shared" si="14"/>
        <v>1.7943500978535094</v>
      </c>
      <c r="K109" s="115">
        <f t="shared" si="15"/>
        <v>-1.6799482338489262E-2</v>
      </c>
      <c r="M109">
        <f>IF($F109="Ex",VLOOKUP($D109&amp;$E109&amp;$G109&amp;M$5,'Vint Wts'!$C$4:$F$10360,4,FALSE),0)</f>
        <v>23372</v>
      </c>
      <c r="N109">
        <f>IF($F109="Ex",VLOOKUP($D109&amp;$E109&amp;$G109&amp;N$5,'Vint Wts'!$C$4:$F$10360,4,FALSE),0)</f>
        <v>23091</v>
      </c>
      <c r="O109">
        <f>IF($F109="Ex",VLOOKUP($D109&amp;$E109&amp;$G109&amp;O$5,'Vint Wts'!$C$4:$F$10360,4,FALSE),0)</f>
        <v>2290</v>
      </c>
      <c r="P109">
        <f>IF($F109="Ex",VLOOKUP($D109&amp;$E109&amp;$G109&amp;P$5,'Vint Wts'!$C$4:$F$10360,4,FALSE),0)</f>
        <v>329</v>
      </c>
      <c r="Q109" s="36">
        <f>VLOOKUP($D109&amp;$E109&amp;$G109&amp;Q$5,'Vint Wts'!$J$4:$Q$1904,8,FALSE)</f>
        <v>294.33354583070985</v>
      </c>
      <c r="R109">
        <v>0</v>
      </c>
      <c r="S109" s="113">
        <v>0</v>
      </c>
      <c r="T109" s="113">
        <v>0</v>
      </c>
      <c r="U109" s="36">
        <f t="shared" si="16"/>
        <v>49376.333545830712</v>
      </c>
      <c r="W109">
        <f>IF($F109="Ex",MATCH($C109&amp;$D109&amp;$E109&amp;$G109&amp;W$5,'HVAC wtd'!$B$7:$B$35208,0),1020)</f>
        <v>781</v>
      </c>
      <c r="X109">
        <f>IF($F109="Ex",MATCH($C109&amp;$D109&amp;$E109&amp;$G109&amp;X$5,'HVAC wtd'!$B$7:$B$35208,0),1020)</f>
        <v>797</v>
      </c>
      <c r="Y109">
        <f>IF($F109="Ex",MATCH($C109&amp;$D109&amp;$E109&amp;$G109&amp;Y$5,'HVAC wtd'!$B$7:$B$35208,0),1020)</f>
        <v>813</v>
      </c>
      <c r="Z109">
        <f>IF($F109="Ex",MATCH($C109&amp;$D109&amp;$E109&amp;$G109&amp;Z$5,'HVAC wtd'!$B$7:$B$35208,0),1020)</f>
        <v>829</v>
      </c>
      <c r="AA109" s="113">
        <f>MATCH($C109&amp;$D109&amp;$E109&amp;$G109&amp;AA$5,'HVAC wtd'!$B$7:$B$35208,0)</f>
        <v>845</v>
      </c>
      <c r="AB109">
        <v>1020</v>
      </c>
      <c r="AC109" s="113">
        <v>1020</v>
      </c>
      <c r="AD109" s="113">
        <v>1020</v>
      </c>
      <c r="AF109">
        <f>INDEX('HVAC wtd'!$I$7:$I$35208,W109)</f>
        <v>1.1395577044702245</v>
      </c>
      <c r="AG109">
        <f>INDEX('HVAC wtd'!$I$7:$I$35208,X109)</f>
        <v>1.1346701511806603</v>
      </c>
      <c r="AH109">
        <f>INDEX('HVAC wtd'!$I$7:$I$35208,Y109)</f>
        <v>1.137112544524475</v>
      </c>
      <c r="AI109">
        <f>INDEX('HVAC wtd'!$I$7:$I$35208,Z109)</f>
        <v>1.1306804123711338</v>
      </c>
      <c r="AJ109">
        <f>INDEX('HVAC wtd'!$I$7:$I$35208,AA109)</f>
        <v>1.1078556701030926</v>
      </c>
      <c r="AK109">
        <f>INDEX('HVAC wtd'!$I$7:$I$35208,AB109)</f>
        <v>0</v>
      </c>
      <c r="AL109">
        <f>INDEX('HVAC wtd'!$I$7:$I$35208,AC109)</f>
        <v>0</v>
      </c>
      <c r="AO109">
        <f>INDEX('HVAC wtd'!$J$7:$J$35208,W109)</f>
        <v>1.8386863043700057</v>
      </c>
      <c r="AP109">
        <f>INDEX('HVAC wtd'!$J$7:$J$35208,X109)</f>
        <v>1.7462798210059489</v>
      </c>
      <c r="AQ109">
        <f>INDEX('HVAC wtd'!$J$7:$J$35208,Y109)</f>
        <v>1.8616839170377966</v>
      </c>
      <c r="AR109">
        <f>INDEX('HVAC wtd'!$J$7:$J$35208,Z109)</f>
        <v>1.7804878048780481</v>
      </c>
      <c r="AS109">
        <f>INDEX('HVAC wtd'!$J$7:$J$35208,AA109)</f>
        <v>1.5365853658536583</v>
      </c>
      <c r="AT109">
        <f>INDEX('HVAC wtd'!$J$7:$J$35208,AB109)</f>
        <v>0</v>
      </c>
      <c r="AU109">
        <f>INDEX('HVAC wtd'!$J$7:$J$35208,AC109)</f>
        <v>0</v>
      </c>
      <c r="AX109">
        <f>INDEX('HVAC wtd'!$K$7:$K$35208,W109)</f>
        <v>-1.4156661331912368E-2</v>
      </c>
      <c r="AY109">
        <f>INDEX('HVAC wtd'!$K$7:$K$35208,X109)</f>
        <v>-1.9329698412139149E-2</v>
      </c>
      <c r="AZ109">
        <f>INDEX('HVAC wtd'!$K$7:$K$35208,Y109)</f>
        <v>-1.8618556701030929E-2</v>
      </c>
      <c r="BA109">
        <f>INDEX('HVAC wtd'!$K$7:$K$35208,Z109)</f>
        <v>-1.4865979381443298E-2</v>
      </c>
      <c r="BB109">
        <f>INDEX('HVAC wtd'!$K$7:$K$35208,AA109)</f>
        <v>-1.6164948453608247E-2</v>
      </c>
      <c r="BC109">
        <f>INDEX('HVAC wtd'!$K$7:$K$35208,AB109)</f>
        <v>0</v>
      </c>
      <c r="BD109">
        <f>INDEX('HVAC wtd'!$K$7:$K$35208,AC109)</f>
        <v>0</v>
      </c>
    </row>
    <row r="110" spans="2:57" x14ac:dyDescent="0.25">
      <c r="B110" t="str">
        <f t="shared" si="12"/>
        <v>CFLPGEDMOExCZ12</v>
      </c>
      <c r="C110" t="s">
        <v>118</v>
      </c>
      <c r="D110" t="s">
        <v>129</v>
      </c>
      <c r="E110" t="s">
        <v>1663</v>
      </c>
      <c r="F110" t="s">
        <v>72</v>
      </c>
      <c r="G110" t="s">
        <v>111</v>
      </c>
      <c r="H110" t="s">
        <v>1662</v>
      </c>
      <c r="I110" s="28">
        <f t="shared" si="13"/>
        <v>1.1151039231958118</v>
      </c>
      <c r="J110" s="28">
        <f t="shared" si="14"/>
        <v>1.9633770385063334</v>
      </c>
      <c r="K110" s="115">
        <f t="shared" si="15"/>
        <v>-1.8204416186690515E-2</v>
      </c>
      <c r="M110">
        <f>IF($F110="Ex",VLOOKUP($D110&amp;$E110&amp;$G110&amp;M$5,'Vint Wts'!$C$4:$F$10360,4,FALSE),0)</f>
        <v>18964</v>
      </c>
      <c r="N110">
        <f>IF($F110="Ex",VLOOKUP($D110&amp;$E110&amp;$G110&amp;N$5,'Vint Wts'!$C$4:$F$10360,4,FALSE),0)</f>
        <v>9022</v>
      </c>
      <c r="O110">
        <f>IF($F110="Ex",VLOOKUP($D110&amp;$E110&amp;$G110&amp;O$5,'Vint Wts'!$C$4:$F$10360,4,FALSE),0)</f>
        <v>1738</v>
      </c>
      <c r="P110">
        <f>IF($F110="Ex",VLOOKUP($D110&amp;$E110&amp;$G110&amp;P$5,'Vint Wts'!$C$4:$F$10360,4,FALSE),0)</f>
        <v>327</v>
      </c>
      <c r="Q110" s="36">
        <f>VLOOKUP($D110&amp;$E110&amp;$G110&amp;Q$5,'Vint Wts'!$J$4:$Q$1904,8,FALSE)</f>
        <v>223.38502299291426</v>
      </c>
      <c r="R110">
        <v>0</v>
      </c>
      <c r="S110" s="113">
        <v>0</v>
      </c>
      <c r="T110" s="113">
        <v>0</v>
      </c>
      <c r="U110" s="36">
        <f t="shared" si="16"/>
        <v>30274.385022992916</v>
      </c>
      <c r="W110">
        <f>IF($F110="Ex",MATCH($C110&amp;$D110&amp;$E110&amp;$G110&amp;W$5,'HVAC wtd'!$B$7:$B$35208,0),1020)</f>
        <v>782</v>
      </c>
      <c r="X110">
        <f>IF($F110="Ex",MATCH($C110&amp;$D110&amp;$E110&amp;$G110&amp;X$5,'HVAC wtd'!$B$7:$B$35208,0),1020)</f>
        <v>798</v>
      </c>
      <c r="Y110">
        <f>IF($F110="Ex",MATCH($C110&amp;$D110&amp;$E110&amp;$G110&amp;Y$5,'HVAC wtd'!$B$7:$B$35208,0),1020)</f>
        <v>814</v>
      </c>
      <c r="Z110">
        <f>IF($F110="Ex",MATCH($C110&amp;$D110&amp;$E110&amp;$G110&amp;Z$5,'HVAC wtd'!$B$7:$B$35208,0),1020)</f>
        <v>830</v>
      </c>
      <c r="AA110" s="113">
        <f>MATCH($C110&amp;$D110&amp;$E110&amp;$G110&amp;AA$5,'HVAC wtd'!$B$7:$B$35208,0)</f>
        <v>846</v>
      </c>
      <c r="AB110">
        <v>1020</v>
      </c>
      <c r="AC110" s="113">
        <v>1020</v>
      </c>
      <c r="AD110" s="113">
        <v>1020</v>
      </c>
      <c r="AF110">
        <f>INDEX('HVAC wtd'!$I$7:$I$35208,W110)</f>
        <v>1.1209845033207868</v>
      </c>
      <c r="AG110">
        <f>INDEX('HVAC wtd'!$I$7:$I$35208,X110)</f>
        <v>1.1054312348997195</v>
      </c>
      <c r="AH110">
        <f>INDEX('HVAC wtd'!$I$7:$I$35208,Y110)</f>
        <v>1.1077060353068997</v>
      </c>
      <c r="AI110">
        <f>INDEX('HVAC wtd'!$I$7:$I$35208,Z110)</f>
        <v>1.0983505154639175</v>
      </c>
      <c r="AJ110">
        <f>INDEX('HVAC wtd'!$I$7:$I$35208,AA110)</f>
        <v>1.0886185567010309</v>
      </c>
      <c r="AK110">
        <f>INDEX('HVAC wtd'!$I$7:$I$35208,AB110)</f>
        <v>0</v>
      </c>
      <c r="AL110">
        <f>INDEX('HVAC wtd'!$I$7:$I$35208,AC110)</f>
        <v>0</v>
      </c>
      <c r="AO110">
        <f>INDEX('HVAC wtd'!$J$7:$J$35208,W110)</f>
        <v>1.968593195215175</v>
      </c>
      <c r="AP110">
        <f>INDEX('HVAC wtd'!$J$7:$J$35208,X110)</f>
        <v>1.9677878925283843</v>
      </c>
      <c r="AQ110">
        <f>INDEX('HVAC wtd'!$J$7:$J$35208,Y110)</f>
        <v>1.9677878925283843</v>
      </c>
      <c r="AR110">
        <f>INDEX('HVAC wtd'!$J$7:$J$35208,Z110)</f>
        <v>1.7073170731707319</v>
      </c>
      <c r="AS110">
        <f>INDEX('HVAC wtd'!$J$7:$J$35208,AA110)</f>
        <v>1.6829268292682928</v>
      </c>
      <c r="AT110">
        <f>INDEX('HVAC wtd'!$J$7:$J$35208,AB110)</f>
        <v>0</v>
      </c>
      <c r="AU110">
        <f>INDEX('HVAC wtd'!$J$7:$J$35208,AC110)</f>
        <v>0</v>
      </c>
      <c r="AX110">
        <f>INDEX('HVAC wtd'!$K$7:$K$35208,W110)</f>
        <v>-1.6742268041237112E-2</v>
      </c>
      <c r="AY110">
        <f>INDEX('HVAC wtd'!$K$7:$K$35208,X110)</f>
        <v>-2.0783505154639174E-2</v>
      </c>
      <c r="AZ110">
        <f>INDEX('HVAC wtd'!$K$7:$K$35208,Y110)</f>
        <v>-2.0494845360824743E-2</v>
      </c>
      <c r="BA110">
        <f>INDEX('HVAC wtd'!$K$7:$K$35208,Z110)</f>
        <v>-1.9484536082474226E-2</v>
      </c>
      <c r="BB110">
        <f>INDEX('HVAC wtd'!$K$7:$K$35208,AA110)</f>
        <v>-1.8474226804123712E-2</v>
      </c>
      <c r="BC110">
        <f>INDEX('HVAC wtd'!$K$7:$K$35208,AB110)</f>
        <v>0</v>
      </c>
      <c r="BD110">
        <f>INDEX('HVAC wtd'!$K$7:$K$35208,AC110)</f>
        <v>0</v>
      </c>
    </row>
    <row r="111" spans="2:57" x14ac:dyDescent="0.25">
      <c r="B111" t="str">
        <f t="shared" si="12"/>
        <v>CFLPGEDMOExCZ13</v>
      </c>
      <c r="C111" t="s">
        <v>118</v>
      </c>
      <c r="D111" t="s">
        <v>129</v>
      </c>
      <c r="E111" t="s">
        <v>1663</v>
      </c>
      <c r="F111" t="s">
        <v>72</v>
      </c>
      <c r="G111" t="s">
        <v>112</v>
      </c>
      <c r="H111" t="s">
        <v>1662</v>
      </c>
      <c r="I111" s="28">
        <f t="shared" si="13"/>
        <v>1.1528858054482884</v>
      </c>
      <c r="J111" s="28">
        <f t="shared" si="14"/>
        <v>1.7404496065133814</v>
      </c>
      <c r="K111" s="115">
        <f t="shared" si="15"/>
        <v>-1.6545594137779351E-2</v>
      </c>
      <c r="M111">
        <f>IF($F111="Ex",VLOOKUP($D111&amp;$E111&amp;$G111&amp;M$5,'Vint Wts'!$C$4:$F$10360,4,FALSE),0)</f>
        <v>20832</v>
      </c>
      <c r="N111">
        <f>IF($F111="Ex",VLOOKUP($D111&amp;$E111&amp;$G111&amp;N$5,'Vint Wts'!$C$4:$F$10360,4,FALSE),0)</f>
        <v>6489</v>
      </c>
      <c r="O111">
        <f>IF($F111="Ex",VLOOKUP($D111&amp;$E111&amp;$G111&amp;O$5,'Vint Wts'!$C$4:$F$10360,4,FALSE),0)</f>
        <v>901</v>
      </c>
      <c r="P111">
        <f>IF($F111="Ex",VLOOKUP($D111&amp;$E111&amp;$G111&amp;P$5,'Vint Wts'!$C$4:$F$10360,4,FALSE),0)</f>
        <v>187</v>
      </c>
      <c r="Q111" s="36">
        <f>VLOOKUP($D111&amp;$E111&amp;$G111&amp;Q$5,'Vint Wts'!$J$4:$Q$1904,8,FALSE)</f>
        <v>115.80546934212644</v>
      </c>
      <c r="R111">
        <v>0</v>
      </c>
      <c r="S111" s="113">
        <v>0</v>
      </c>
      <c r="T111" s="113">
        <v>0</v>
      </c>
      <c r="U111" s="36">
        <f t="shared" si="16"/>
        <v>28524.805469342125</v>
      </c>
      <c r="W111">
        <f>IF($F111="Ex",MATCH($C111&amp;$D111&amp;$E111&amp;$G111&amp;W$5,'HVAC wtd'!$B$7:$B$35208,0),1020)</f>
        <v>783</v>
      </c>
      <c r="X111">
        <f>IF($F111="Ex",MATCH($C111&amp;$D111&amp;$E111&amp;$G111&amp;X$5,'HVAC wtd'!$B$7:$B$35208,0),1020)</f>
        <v>799</v>
      </c>
      <c r="Y111">
        <f>IF($F111="Ex",MATCH($C111&amp;$D111&amp;$E111&amp;$G111&amp;Y$5,'HVAC wtd'!$B$7:$B$35208,0),1020)</f>
        <v>815</v>
      </c>
      <c r="Z111">
        <f>IF($F111="Ex",MATCH($C111&amp;$D111&amp;$E111&amp;$G111&amp;Z$5,'HVAC wtd'!$B$7:$B$35208,0),1020)</f>
        <v>831</v>
      </c>
      <c r="AA111" s="113">
        <f>MATCH($C111&amp;$D111&amp;$E111&amp;$G111&amp;AA$5,'HVAC wtd'!$B$7:$B$35208,0)</f>
        <v>847</v>
      </c>
      <c r="AB111">
        <v>1020</v>
      </c>
      <c r="AC111" s="113">
        <v>1020</v>
      </c>
      <c r="AD111" s="113">
        <v>1020</v>
      </c>
      <c r="AF111">
        <f>INDEX('HVAC wtd'!$I$7:$I$35208,W111)</f>
        <v>1.1565187601279947</v>
      </c>
      <c r="AG111">
        <f>INDEX('HVAC wtd'!$I$7:$I$35208,X111)</f>
        <v>1.1486992960664681</v>
      </c>
      <c r="AH111">
        <f>INDEX('HVAC wtd'!$I$7:$I$35208,Y111)</f>
        <v>1.1624484135005466</v>
      </c>
      <c r="AI111">
        <f>INDEX('HVAC wtd'!$I$7:$I$35208,Z111)</f>
        <v>0.96389690721649468</v>
      </c>
      <c r="AJ111">
        <f>INDEX('HVAC wtd'!$I$7:$I$35208,AA111)</f>
        <v>0.96472164948453598</v>
      </c>
      <c r="AK111">
        <f>INDEX('HVAC wtd'!$I$7:$I$35208,AB111)</f>
        <v>0</v>
      </c>
      <c r="AL111">
        <f>INDEX('HVAC wtd'!$I$7:$I$35208,AC111)</f>
        <v>0</v>
      </c>
      <c r="AO111">
        <f>INDEX('HVAC wtd'!$J$7:$J$35208,W111)</f>
        <v>1.7520061957886077</v>
      </c>
      <c r="AP111">
        <f>INDEX('HVAC wtd'!$J$7:$J$35208,X111)</f>
        <v>1.732078318370122</v>
      </c>
      <c r="AQ111">
        <f>INDEX('HVAC wtd'!$J$7:$J$35208,Y111)</f>
        <v>1.7823881321566364</v>
      </c>
      <c r="AR111">
        <f>INDEX('HVAC wtd'!$J$7:$J$35208,Z111)</f>
        <v>1</v>
      </c>
      <c r="AS111">
        <f>INDEX('HVAC wtd'!$J$7:$J$35208,AA111)</f>
        <v>1</v>
      </c>
      <c r="AT111">
        <f>INDEX('HVAC wtd'!$J$7:$J$35208,AB111)</f>
        <v>0</v>
      </c>
      <c r="AU111">
        <f>INDEX('HVAC wtd'!$J$7:$J$35208,AC111)</f>
        <v>0</v>
      </c>
      <c r="AX111">
        <f>INDEX('HVAC wtd'!$K$7:$K$35208,W111)</f>
        <v>-1.6011231805183813E-2</v>
      </c>
      <c r="AY111">
        <f>INDEX('HVAC wtd'!$K$7:$K$35208,X111)</f>
        <v>-1.8041237113402064E-2</v>
      </c>
      <c r="AZ111">
        <f>INDEX('HVAC wtd'!$K$7:$K$35208,Y111)</f>
        <v>-1.8185567010309281E-2</v>
      </c>
      <c r="BA111">
        <f>INDEX('HVAC wtd'!$K$7:$K$35208,Z111)</f>
        <v>-1.6597938144329895E-2</v>
      </c>
      <c r="BB111">
        <f>INDEX('HVAC wtd'!$K$7:$K$35208,AA111)</f>
        <v>-1.6020618556701029E-2</v>
      </c>
      <c r="BC111">
        <f>INDEX('HVAC wtd'!$K$7:$K$35208,AB111)</f>
        <v>0</v>
      </c>
      <c r="BD111">
        <f>INDEX('HVAC wtd'!$K$7:$K$35208,AC111)</f>
        <v>0</v>
      </c>
    </row>
    <row r="112" spans="2:57" x14ac:dyDescent="0.25">
      <c r="B112" t="str">
        <f t="shared" si="12"/>
        <v>CFLPGEDMOExCZ16</v>
      </c>
      <c r="C112" t="s">
        <v>118</v>
      </c>
      <c r="D112" t="s">
        <v>129</v>
      </c>
      <c r="E112" t="s">
        <v>1663</v>
      </c>
      <c r="F112" t="s">
        <v>72</v>
      </c>
      <c r="G112" t="s">
        <v>115</v>
      </c>
      <c r="H112" t="s">
        <v>1662</v>
      </c>
      <c r="I112" s="28">
        <f t="shared" si="13"/>
        <v>1.0086327309035812</v>
      </c>
      <c r="J112" s="28">
        <f t="shared" si="14"/>
        <v>1.4708097755177716</v>
      </c>
      <c r="K112" s="115">
        <f t="shared" si="15"/>
        <v>-2.2785976508412412E-2</v>
      </c>
      <c r="M112">
        <f>IF($F112="Ex",VLOOKUP($D112&amp;$E112&amp;$G112&amp;M$5,'Vint Wts'!$C$4:$F$10360,4,FALSE),0)</f>
        <v>3398</v>
      </c>
      <c r="N112">
        <f>IF($F112="Ex",VLOOKUP($D112&amp;$E112&amp;$G112&amp;N$5,'Vint Wts'!$C$4:$F$10360,4,FALSE),0)</f>
        <v>7250</v>
      </c>
      <c r="O112">
        <f>IF($F112="Ex",VLOOKUP($D112&amp;$E112&amp;$G112&amp;O$5,'Vint Wts'!$C$4:$F$10360,4,FALSE),0)</f>
        <v>350</v>
      </c>
      <c r="P112">
        <f>IF($F112="Ex",VLOOKUP($D112&amp;$E112&amp;$G112&amp;P$5,'Vint Wts'!$C$4:$F$10360,4,FALSE),0)</f>
        <v>1</v>
      </c>
      <c r="Q112" s="36">
        <f>VLOOKUP($D112&amp;$E112&amp;$G112&amp;Q$5,'Vint Wts'!$J$4:$Q$1904,8,FALSE)</f>
        <v>44.985476437008053</v>
      </c>
      <c r="R112">
        <v>0</v>
      </c>
      <c r="S112" s="113">
        <v>0</v>
      </c>
      <c r="T112" s="113">
        <v>0</v>
      </c>
      <c r="U112" s="36">
        <f t="shared" si="16"/>
        <v>11043.985476437008</v>
      </c>
      <c r="W112">
        <f>IF($F112="Ex",MATCH($C112&amp;$D112&amp;$E112&amp;$G112&amp;W$5,'HVAC wtd'!$B$7:$B$35208,0),1020)</f>
        <v>786</v>
      </c>
      <c r="X112">
        <f>IF($F112="Ex",MATCH($C112&amp;$D112&amp;$E112&amp;$G112&amp;X$5,'HVAC wtd'!$B$7:$B$35208,0),1020)</f>
        <v>802</v>
      </c>
      <c r="Y112">
        <f>IF($F112="Ex",MATCH($C112&amp;$D112&amp;$E112&amp;$G112&amp;Y$5,'HVAC wtd'!$B$7:$B$35208,0),1020)</f>
        <v>818</v>
      </c>
      <c r="Z112">
        <f>IF($F112="Ex",MATCH($C112&amp;$D112&amp;$E112&amp;$G112&amp;Z$5,'HVAC wtd'!$B$7:$B$35208,0),1020)</f>
        <v>834</v>
      </c>
      <c r="AA112" s="113">
        <f>MATCH($C112&amp;$D112&amp;$E112&amp;$G112&amp;AA$5,'HVAC wtd'!$B$7:$B$35208,0)</f>
        <v>850</v>
      </c>
      <c r="AB112">
        <v>1020</v>
      </c>
      <c r="AC112" s="113">
        <v>1020</v>
      </c>
      <c r="AD112" s="113">
        <v>1020</v>
      </c>
      <c r="AF112">
        <f>INDEX('HVAC wtd'!$I$7:$I$35208,W112)</f>
        <v>1.0248023785247278</v>
      </c>
      <c r="AG112">
        <f>INDEX('HVAC wtd'!$I$7:$I$35208,X112)</f>
        <v>1.0007012330115472</v>
      </c>
      <c r="AH112">
        <f>INDEX('HVAC wtd'!$I$7:$I$35208,Y112)</f>
        <v>1.0160336060207338</v>
      </c>
      <c r="AI112">
        <f>INDEX('HVAC wtd'!$I$7:$I$35208,Z112)</f>
        <v>1.0105017808222272</v>
      </c>
      <c r="AJ112">
        <f>INDEX('HVAC wtd'!$I$7:$I$35208,AA112)</f>
        <v>1.0078929756988957</v>
      </c>
      <c r="AK112">
        <f>INDEX('HVAC wtd'!$I$7:$I$35208,AB112)</f>
        <v>0</v>
      </c>
      <c r="AL112">
        <f>INDEX('HVAC wtd'!$I$7:$I$35208,AC112)</f>
        <v>0</v>
      </c>
      <c r="AO112">
        <f>INDEX('HVAC wtd'!$J$7:$J$35208,W112)</f>
        <v>1.4481002619523475</v>
      </c>
      <c r="AP112">
        <f>INDEX('HVAC wtd'!$J$7:$J$35208,X112)</f>
        <v>1.475809697403665</v>
      </c>
      <c r="AQ112">
        <f>INDEX('HVAC wtd'!$J$7:$J$35208,Y112)</f>
        <v>1.5856685752319333</v>
      </c>
      <c r="AR112">
        <f>INDEX('HVAC wtd'!$J$7:$J$35208,Z112)</f>
        <v>1.4881580371747141</v>
      </c>
      <c r="AS112">
        <f>INDEX('HVAC wtd'!$J$7:$J$35208,AA112)</f>
        <v>1.4863606891987553</v>
      </c>
      <c r="AT112">
        <f>INDEX('HVAC wtd'!$J$7:$J$35208,AB112)</f>
        <v>0</v>
      </c>
      <c r="AU112">
        <f>INDEX('HVAC wtd'!$J$7:$J$35208,AC112)</f>
        <v>0</v>
      </c>
      <c r="AX112">
        <f>INDEX('HVAC wtd'!$K$7:$K$35208,W112)</f>
        <v>-1.9424735670652032E-2</v>
      </c>
      <c r="AY112">
        <f>INDEX('HVAC wtd'!$K$7:$K$35208,X112)</f>
        <v>-2.4591026639532068E-2</v>
      </c>
      <c r="AZ112">
        <f>INDEX('HVAC wtd'!$K$7:$K$35208,Y112)</f>
        <v>-1.8618556701030929E-2</v>
      </c>
      <c r="BA112">
        <f>INDEX('HVAC wtd'!$K$7:$K$35208,Z112)</f>
        <v>-1.8577372329518612E-2</v>
      </c>
      <c r="BB112">
        <f>INDEX('HVAC wtd'!$K$7:$K$35208,AA112)</f>
        <v>-1.8288712876479787E-2</v>
      </c>
      <c r="BC112">
        <f>INDEX('HVAC wtd'!$K$7:$K$35208,AB112)</f>
        <v>0</v>
      </c>
      <c r="BD112">
        <f>INDEX('HVAC wtd'!$K$7:$K$35208,AC112)</f>
        <v>0</v>
      </c>
    </row>
    <row r="113" spans="2:56" x14ac:dyDescent="0.25">
      <c r="B113" t="str">
        <f t="shared" si="12"/>
        <v>CFLPGEDMONewCZ01</v>
      </c>
      <c r="C113" t="s">
        <v>118</v>
      </c>
      <c r="D113" t="s">
        <v>129</v>
      </c>
      <c r="E113" t="s">
        <v>1663</v>
      </c>
      <c r="F113" t="s">
        <v>75</v>
      </c>
      <c r="G113" t="s">
        <v>48</v>
      </c>
      <c r="H113" t="s">
        <v>1662</v>
      </c>
      <c r="I113" s="28">
        <f t="shared" si="13"/>
        <v>0.96316575290064199</v>
      </c>
      <c r="J113" s="28">
        <f t="shared" si="14"/>
        <v>1.0227272727272729</v>
      </c>
      <c r="K113" s="115">
        <f t="shared" si="15"/>
        <v>-2.4581884624282492E-2</v>
      </c>
      <c r="M113">
        <f>IF($F113="Ex",VLOOKUP($D113&amp;$E113&amp;$G113&amp;M$5,'Vint Wts'!$C$4:$F$10360,4,FALSE),0)</f>
        <v>0</v>
      </c>
      <c r="N113">
        <f>IF($F113="Ex",VLOOKUP($D113&amp;$E113&amp;$G113&amp;N$5,'Vint Wts'!$C$4:$F$10360,4,FALSE),0)</f>
        <v>0</v>
      </c>
      <c r="O113">
        <f>IF($F113="Ex",VLOOKUP($D113&amp;$E113&amp;$G113&amp;O$5,'Vint Wts'!$C$4:$F$10360,4,FALSE),0)</f>
        <v>0</v>
      </c>
      <c r="P113">
        <f>IF($F113="Ex",VLOOKUP($D113&amp;$E113&amp;$G113&amp;P$5,'Vint Wts'!$C$4:$F$10360,4,FALSE),0)</f>
        <v>0</v>
      </c>
      <c r="Q113" s="36">
        <f>VLOOKUP($D113&amp;$E113&amp;$G113&amp;Q$5,'Vint Wts'!$J$4:$Q$1904,8,FALSE)</f>
        <v>1</v>
      </c>
      <c r="R113">
        <v>0</v>
      </c>
      <c r="S113" s="113">
        <v>0</v>
      </c>
      <c r="T113" s="113">
        <v>0</v>
      </c>
      <c r="U113" s="36">
        <f t="shared" si="16"/>
        <v>1</v>
      </c>
      <c r="W113">
        <f>IF($F113="Ex",MATCH($C113&amp;$D113&amp;$E113&amp;$G113&amp;W$5,'HVAC wtd'!$B$7:$B$35208,0),1020)</f>
        <v>1020</v>
      </c>
      <c r="X113">
        <f>IF($F113="Ex",MATCH($C113&amp;$D113&amp;$E113&amp;$G113&amp;X$5,'HVAC wtd'!$B$7:$B$35208,0),1020)</f>
        <v>1020</v>
      </c>
      <c r="Y113">
        <f>IF($F113="Ex",MATCH($C113&amp;$D113&amp;$E113&amp;$G113&amp;Y$5,'HVAC wtd'!$B$7:$B$35208,0),1020)</f>
        <v>1020</v>
      </c>
      <c r="Z113">
        <f>IF($F113="Ex",MATCH($C113&amp;$D113&amp;$E113&amp;$G113&amp;Z$5,'HVAC wtd'!$B$7:$B$35208,0),1020)</f>
        <v>1020</v>
      </c>
      <c r="AA113" s="113">
        <f>MATCH($C113&amp;$D113&amp;$E113&amp;$G113&amp;AA$5,'HVAC wtd'!$B$7:$B$35208,0)</f>
        <v>835</v>
      </c>
      <c r="AB113">
        <v>1020</v>
      </c>
      <c r="AC113" s="113">
        <v>1020</v>
      </c>
      <c r="AD113" s="113">
        <v>1020</v>
      </c>
      <c r="AF113">
        <f>INDEX('HVAC wtd'!$I$7:$I$35208,W113)</f>
        <v>0</v>
      </c>
      <c r="AG113">
        <f>INDEX('HVAC wtd'!$I$7:$I$35208,X113)</f>
        <v>0</v>
      </c>
      <c r="AH113">
        <f>INDEX('HVAC wtd'!$I$7:$I$35208,Y113)</f>
        <v>0</v>
      </c>
      <c r="AI113">
        <f>INDEX('HVAC wtd'!$I$7:$I$35208,Z113)</f>
        <v>0</v>
      </c>
      <c r="AJ113">
        <f>INDEX('HVAC wtd'!$I$7:$I$35208,AA113)</f>
        <v>0.96316575290064199</v>
      </c>
      <c r="AK113">
        <f>INDEX('HVAC wtd'!$I$7:$I$35208,AB113)</f>
        <v>0</v>
      </c>
      <c r="AL113">
        <f>INDEX('HVAC wtd'!$I$7:$I$35208,AC113)</f>
        <v>0</v>
      </c>
      <c r="AO113">
        <f>INDEX('HVAC wtd'!$J$7:$J$35208,W113)</f>
        <v>0</v>
      </c>
      <c r="AP113">
        <f>INDEX('HVAC wtd'!$J$7:$J$35208,X113)</f>
        <v>0</v>
      </c>
      <c r="AQ113">
        <f>INDEX('HVAC wtd'!$J$7:$J$35208,Y113)</f>
        <v>0</v>
      </c>
      <c r="AR113">
        <f>INDEX('HVAC wtd'!$J$7:$J$35208,Z113)</f>
        <v>0</v>
      </c>
      <c r="AS113">
        <f>INDEX('HVAC wtd'!$J$7:$J$35208,AA113)</f>
        <v>1.0227272727272729</v>
      </c>
      <c r="AT113">
        <f>INDEX('HVAC wtd'!$J$7:$J$35208,AB113)</f>
        <v>0</v>
      </c>
      <c r="AU113">
        <f>INDEX('HVAC wtd'!$J$7:$J$35208,AC113)</f>
        <v>0</v>
      </c>
      <c r="AX113">
        <f>INDEX('HVAC wtd'!$K$7:$K$35208,W113)</f>
        <v>0</v>
      </c>
      <c r="AY113">
        <f>INDEX('HVAC wtd'!$K$7:$K$35208,X113)</f>
        <v>0</v>
      </c>
      <c r="AZ113">
        <f>INDEX('HVAC wtd'!$K$7:$K$35208,Y113)</f>
        <v>0</v>
      </c>
      <c r="BA113">
        <f>INDEX('HVAC wtd'!$K$7:$K$35208,Z113)</f>
        <v>0</v>
      </c>
      <c r="BB113">
        <f>INDEX('HVAC wtd'!$K$7:$K$35208,AA113)</f>
        <v>-2.4581884624282492E-2</v>
      </c>
      <c r="BC113">
        <f>INDEX('HVAC wtd'!$K$7:$K$35208,AB113)</f>
        <v>0</v>
      </c>
      <c r="BD113">
        <f>INDEX('HVAC wtd'!$K$7:$K$35208,AC113)</f>
        <v>0</v>
      </c>
    </row>
    <row r="114" spans="2:56" x14ac:dyDescent="0.25">
      <c r="B114" t="str">
        <f t="shared" si="12"/>
        <v>CFLPGEDMONewCZ02</v>
      </c>
      <c r="C114" t="s">
        <v>118</v>
      </c>
      <c r="D114" t="s">
        <v>129</v>
      </c>
      <c r="E114" t="s">
        <v>1663</v>
      </c>
      <c r="F114" t="s">
        <v>75</v>
      </c>
      <c r="G114" t="s">
        <v>101</v>
      </c>
      <c r="H114" t="s">
        <v>1662</v>
      </c>
      <c r="I114" s="28">
        <f t="shared" si="13"/>
        <v>1.055257731958763</v>
      </c>
      <c r="J114" s="28">
        <f t="shared" si="14"/>
        <v>1.7855167211465925</v>
      </c>
      <c r="K114" s="115">
        <f t="shared" si="15"/>
        <v>-2.1793814432989687E-2</v>
      </c>
      <c r="M114">
        <f>IF($F114="Ex",VLOOKUP($D114&amp;$E114&amp;$G114&amp;M$5,'Vint Wts'!$C$4:$F$10360,4,FALSE),0)</f>
        <v>0</v>
      </c>
      <c r="N114">
        <f>IF($F114="Ex",VLOOKUP($D114&amp;$E114&amp;$G114&amp;N$5,'Vint Wts'!$C$4:$F$10360,4,FALSE),0)</f>
        <v>0</v>
      </c>
      <c r="O114">
        <f>IF($F114="Ex",VLOOKUP($D114&amp;$E114&amp;$G114&amp;O$5,'Vint Wts'!$C$4:$F$10360,4,FALSE),0)</f>
        <v>0</v>
      </c>
      <c r="P114">
        <f>IF($F114="Ex",VLOOKUP($D114&amp;$E114&amp;$G114&amp;P$5,'Vint Wts'!$C$4:$F$10360,4,FALSE),0)</f>
        <v>0</v>
      </c>
      <c r="Q114" s="36">
        <f>VLOOKUP($D114&amp;$E114&amp;$G114&amp;Q$5,'Vint Wts'!$J$4:$Q$1904,8,FALSE)</f>
        <v>158.47740699094552</v>
      </c>
      <c r="R114">
        <v>0</v>
      </c>
      <c r="S114" s="113">
        <v>0</v>
      </c>
      <c r="T114" s="113">
        <v>0</v>
      </c>
      <c r="U114" s="36">
        <f t="shared" si="16"/>
        <v>158.47740699094552</v>
      </c>
      <c r="W114">
        <f>IF($F114="Ex",MATCH($C114&amp;$D114&amp;$E114&amp;$G114&amp;W$5,'HVAC wtd'!$B$7:$B$35208,0),1020)</f>
        <v>1020</v>
      </c>
      <c r="X114">
        <f>IF($F114="Ex",MATCH($C114&amp;$D114&amp;$E114&amp;$G114&amp;X$5,'HVAC wtd'!$B$7:$B$35208,0),1020)</f>
        <v>1020</v>
      </c>
      <c r="Y114">
        <f>IF($F114="Ex",MATCH($C114&amp;$D114&amp;$E114&amp;$G114&amp;Y$5,'HVAC wtd'!$B$7:$B$35208,0),1020)</f>
        <v>1020</v>
      </c>
      <c r="Z114">
        <f>IF($F114="Ex",MATCH($C114&amp;$D114&amp;$E114&amp;$G114&amp;Z$5,'HVAC wtd'!$B$7:$B$35208,0),1020)</f>
        <v>1020</v>
      </c>
      <c r="AA114" s="113">
        <f>MATCH($C114&amp;$D114&amp;$E114&amp;$G114&amp;AA$5,'HVAC wtd'!$B$7:$B$35208,0)</f>
        <v>836</v>
      </c>
      <c r="AB114">
        <v>1020</v>
      </c>
      <c r="AC114" s="113">
        <v>1020</v>
      </c>
      <c r="AD114" s="113">
        <v>1020</v>
      </c>
      <c r="AF114">
        <f>INDEX('HVAC wtd'!$I$7:$I$35208,W114)</f>
        <v>0</v>
      </c>
      <c r="AG114">
        <f>INDEX('HVAC wtd'!$I$7:$I$35208,X114)</f>
        <v>0</v>
      </c>
      <c r="AH114">
        <f>INDEX('HVAC wtd'!$I$7:$I$35208,Y114)</f>
        <v>0</v>
      </c>
      <c r="AI114">
        <f>INDEX('HVAC wtd'!$I$7:$I$35208,Z114)</f>
        <v>0</v>
      </c>
      <c r="AJ114">
        <f>INDEX('HVAC wtd'!$I$7:$I$35208,AA114)</f>
        <v>1.055257731958763</v>
      </c>
      <c r="AK114">
        <f>INDEX('HVAC wtd'!$I$7:$I$35208,AB114)</f>
        <v>0</v>
      </c>
      <c r="AL114">
        <f>INDEX('HVAC wtd'!$I$7:$I$35208,AC114)</f>
        <v>0</v>
      </c>
      <c r="AO114">
        <f>INDEX('HVAC wtd'!$J$7:$J$35208,W114)</f>
        <v>0</v>
      </c>
      <c r="AP114">
        <f>INDEX('HVAC wtd'!$J$7:$J$35208,X114)</f>
        <v>0</v>
      </c>
      <c r="AQ114">
        <f>INDEX('HVAC wtd'!$J$7:$J$35208,Y114)</f>
        <v>0</v>
      </c>
      <c r="AR114">
        <f>INDEX('HVAC wtd'!$J$7:$J$35208,Z114)</f>
        <v>0</v>
      </c>
      <c r="AS114">
        <f>INDEX('HVAC wtd'!$J$7:$J$35208,AA114)</f>
        <v>1.7855167211465928</v>
      </c>
      <c r="AT114">
        <f>INDEX('HVAC wtd'!$J$7:$J$35208,AB114)</f>
        <v>0</v>
      </c>
      <c r="AU114">
        <f>INDEX('HVAC wtd'!$J$7:$J$35208,AC114)</f>
        <v>0</v>
      </c>
      <c r="AX114">
        <f>INDEX('HVAC wtd'!$K$7:$K$35208,W114)</f>
        <v>0</v>
      </c>
      <c r="AY114">
        <f>INDEX('HVAC wtd'!$K$7:$K$35208,X114)</f>
        <v>0</v>
      </c>
      <c r="AZ114">
        <f>INDEX('HVAC wtd'!$K$7:$K$35208,Y114)</f>
        <v>0</v>
      </c>
      <c r="BA114">
        <f>INDEX('HVAC wtd'!$K$7:$K$35208,Z114)</f>
        <v>0</v>
      </c>
      <c r="BB114">
        <f>INDEX('HVAC wtd'!$K$7:$K$35208,AA114)</f>
        <v>-2.1793814432989687E-2</v>
      </c>
      <c r="BC114">
        <f>INDEX('HVAC wtd'!$K$7:$K$35208,AB114)</f>
        <v>0</v>
      </c>
      <c r="BD114">
        <f>INDEX('HVAC wtd'!$K$7:$K$35208,AC114)</f>
        <v>0</v>
      </c>
    </row>
    <row r="115" spans="2:56" x14ac:dyDescent="0.25">
      <c r="B115" t="str">
        <f t="shared" si="12"/>
        <v>CFLPGEDMONewCZ03</v>
      </c>
      <c r="C115" t="s">
        <v>118</v>
      </c>
      <c r="D115" t="s">
        <v>129</v>
      </c>
      <c r="E115" t="s">
        <v>1663</v>
      </c>
      <c r="F115" t="s">
        <v>75</v>
      </c>
      <c r="G115" t="s">
        <v>102</v>
      </c>
      <c r="H115" t="s">
        <v>1662</v>
      </c>
      <c r="I115" s="28">
        <f t="shared" si="13"/>
        <v>0.95164948453608256</v>
      </c>
      <c r="J115" s="28">
        <f t="shared" si="14"/>
        <v>1</v>
      </c>
      <c r="K115" s="115">
        <f t="shared" si="15"/>
        <v>-2.0927835051546394E-2</v>
      </c>
      <c r="M115">
        <f>IF($F115="Ex",VLOOKUP($D115&amp;$E115&amp;$G115&amp;M$5,'Vint Wts'!$C$4:$F$10360,4,FALSE),0)</f>
        <v>0</v>
      </c>
      <c r="N115">
        <f>IF($F115="Ex",VLOOKUP($D115&amp;$E115&amp;$G115&amp;N$5,'Vint Wts'!$C$4:$F$10360,4,FALSE),0)</f>
        <v>0</v>
      </c>
      <c r="O115">
        <f>IF($F115="Ex",VLOOKUP($D115&amp;$E115&amp;$G115&amp;O$5,'Vint Wts'!$C$4:$F$10360,4,FALSE),0)</f>
        <v>0</v>
      </c>
      <c r="P115">
        <f>IF($F115="Ex",VLOOKUP($D115&amp;$E115&amp;$G115&amp;P$5,'Vint Wts'!$C$4:$F$10360,4,FALSE),0)</f>
        <v>0</v>
      </c>
      <c r="Q115" s="36">
        <f>VLOOKUP($D115&amp;$E115&amp;$G115&amp;Q$5,'Vint Wts'!$J$4:$Q$1904,8,FALSE)</f>
        <v>47.170485292519871</v>
      </c>
      <c r="R115">
        <v>0</v>
      </c>
      <c r="S115" s="113">
        <v>0</v>
      </c>
      <c r="T115" s="113">
        <v>0</v>
      </c>
      <c r="U115" s="36">
        <f t="shared" si="16"/>
        <v>47.170485292519871</v>
      </c>
      <c r="W115">
        <f>IF($F115="Ex",MATCH($C115&amp;$D115&amp;$E115&amp;$G115&amp;W$5,'HVAC wtd'!$B$7:$B$35208,0),1020)</f>
        <v>1020</v>
      </c>
      <c r="X115">
        <f>IF($F115="Ex",MATCH($C115&amp;$D115&amp;$E115&amp;$G115&amp;X$5,'HVAC wtd'!$B$7:$B$35208,0),1020)</f>
        <v>1020</v>
      </c>
      <c r="Y115">
        <f>IF($F115="Ex",MATCH($C115&amp;$D115&amp;$E115&amp;$G115&amp;Y$5,'HVAC wtd'!$B$7:$B$35208,0),1020)</f>
        <v>1020</v>
      </c>
      <c r="Z115">
        <f>IF($F115="Ex",MATCH($C115&amp;$D115&amp;$E115&amp;$G115&amp;Z$5,'HVAC wtd'!$B$7:$B$35208,0),1020)</f>
        <v>1020</v>
      </c>
      <c r="AA115" s="113">
        <f>MATCH($C115&amp;$D115&amp;$E115&amp;$G115&amp;AA$5,'HVAC wtd'!$B$7:$B$35208,0)</f>
        <v>837</v>
      </c>
      <c r="AB115">
        <v>1020</v>
      </c>
      <c r="AC115" s="113">
        <v>1020</v>
      </c>
      <c r="AD115" s="113">
        <v>1020</v>
      </c>
      <c r="AF115">
        <f>INDEX('HVAC wtd'!$I$7:$I$35208,W115)</f>
        <v>0</v>
      </c>
      <c r="AG115">
        <f>INDEX('HVAC wtd'!$I$7:$I$35208,X115)</f>
        <v>0</v>
      </c>
      <c r="AH115">
        <f>INDEX('HVAC wtd'!$I$7:$I$35208,Y115)</f>
        <v>0</v>
      </c>
      <c r="AI115">
        <f>INDEX('HVAC wtd'!$I$7:$I$35208,Z115)</f>
        <v>0</v>
      </c>
      <c r="AJ115">
        <f>INDEX('HVAC wtd'!$I$7:$I$35208,AA115)</f>
        <v>0.95164948453608245</v>
      </c>
      <c r="AK115">
        <f>INDEX('HVAC wtd'!$I$7:$I$35208,AB115)</f>
        <v>0</v>
      </c>
      <c r="AL115">
        <f>INDEX('HVAC wtd'!$I$7:$I$35208,AC115)</f>
        <v>0</v>
      </c>
      <c r="AO115">
        <f>INDEX('HVAC wtd'!$J$7:$J$35208,W115)</f>
        <v>0</v>
      </c>
      <c r="AP115">
        <f>INDEX('HVAC wtd'!$J$7:$J$35208,X115)</f>
        <v>0</v>
      </c>
      <c r="AQ115">
        <f>INDEX('HVAC wtd'!$J$7:$J$35208,Y115)</f>
        <v>0</v>
      </c>
      <c r="AR115">
        <f>INDEX('HVAC wtd'!$J$7:$J$35208,Z115)</f>
        <v>0</v>
      </c>
      <c r="AS115">
        <f>INDEX('HVAC wtd'!$J$7:$J$35208,AA115)</f>
        <v>1</v>
      </c>
      <c r="AT115">
        <f>INDEX('HVAC wtd'!$J$7:$J$35208,AB115)</f>
        <v>0</v>
      </c>
      <c r="AU115">
        <f>INDEX('HVAC wtd'!$J$7:$J$35208,AC115)</f>
        <v>0</v>
      </c>
      <c r="AX115">
        <f>INDEX('HVAC wtd'!$K$7:$K$35208,W115)</f>
        <v>0</v>
      </c>
      <c r="AY115">
        <f>INDEX('HVAC wtd'!$K$7:$K$35208,X115)</f>
        <v>0</v>
      </c>
      <c r="AZ115">
        <f>INDEX('HVAC wtd'!$K$7:$K$35208,Y115)</f>
        <v>0</v>
      </c>
      <c r="BA115">
        <f>INDEX('HVAC wtd'!$K$7:$K$35208,Z115)</f>
        <v>0</v>
      </c>
      <c r="BB115">
        <f>INDEX('HVAC wtd'!$K$7:$K$35208,AA115)</f>
        <v>-2.0927835051546394E-2</v>
      </c>
      <c r="BC115">
        <f>INDEX('HVAC wtd'!$K$7:$K$35208,AB115)</f>
        <v>0</v>
      </c>
      <c r="BD115">
        <f>INDEX('HVAC wtd'!$K$7:$K$35208,AC115)</f>
        <v>0</v>
      </c>
    </row>
    <row r="116" spans="2:56" x14ac:dyDescent="0.25">
      <c r="B116" t="str">
        <f t="shared" si="12"/>
        <v>CFLPGEDMONewCZ04</v>
      </c>
      <c r="C116" t="s">
        <v>118</v>
      </c>
      <c r="D116" t="s">
        <v>129</v>
      </c>
      <c r="E116" t="s">
        <v>1663</v>
      </c>
      <c r="F116" t="s">
        <v>75</v>
      </c>
      <c r="G116" t="s">
        <v>103</v>
      </c>
      <c r="H116" t="s">
        <v>1662</v>
      </c>
      <c r="I116" s="28">
        <f t="shared" si="13"/>
        <v>1.0301580756013746</v>
      </c>
      <c r="J116" s="28">
        <f t="shared" si="14"/>
        <v>1.4380662293033424</v>
      </c>
      <c r="K116" s="115">
        <f t="shared" si="15"/>
        <v>-1.8859106529209618E-2</v>
      </c>
      <c r="M116">
        <f>IF($F116="Ex",VLOOKUP($D116&amp;$E116&amp;$G116&amp;M$5,'Vint Wts'!$C$4:$F$10360,4,FALSE),0)</f>
        <v>0</v>
      </c>
      <c r="N116">
        <f>IF($F116="Ex",VLOOKUP($D116&amp;$E116&amp;$G116&amp;N$5,'Vint Wts'!$C$4:$F$10360,4,FALSE),0)</f>
        <v>0</v>
      </c>
      <c r="O116">
        <f>IF($F116="Ex",VLOOKUP($D116&amp;$E116&amp;$G116&amp;O$5,'Vint Wts'!$C$4:$F$10360,4,FALSE),0)</f>
        <v>0</v>
      </c>
      <c r="P116">
        <f>IF($F116="Ex",VLOOKUP($D116&amp;$E116&amp;$G116&amp;P$5,'Vint Wts'!$C$4:$F$10360,4,FALSE),0)</f>
        <v>0</v>
      </c>
      <c r="Q116" s="36">
        <f>VLOOKUP($D116&amp;$E116&amp;$G116&amp;Q$5,'Vint Wts'!$J$4:$Q$1904,8,FALSE)</f>
        <v>279.03848384212711</v>
      </c>
      <c r="R116">
        <v>0</v>
      </c>
      <c r="S116" s="113">
        <v>0</v>
      </c>
      <c r="T116" s="113">
        <v>0</v>
      </c>
      <c r="U116" s="36">
        <f t="shared" si="16"/>
        <v>279.03848384212711</v>
      </c>
      <c r="W116">
        <f>IF($F116="Ex",MATCH($C116&amp;$D116&amp;$E116&amp;$G116&amp;W$5,'HVAC wtd'!$B$7:$B$35208,0),1020)</f>
        <v>1020</v>
      </c>
      <c r="X116">
        <f>IF($F116="Ex",MATCH($C116&amp;$D116&amp;$E116&amp;$G116&amp;X$5,'HVAC wtd'!$B$7:$B$35208,0),1020)</f>
        <v>1020</v>
      </c>
      <c r="Y116">
        <f>IF($F116="Ex",MATCH($C116&amp;$D116&amp;$E116&amp;$G116&amp;Y$5,'HVAC wtd'!$B$7:$B$35208,0),1020)</f>
        <v>1020</v>
      </c>
      <c r="Z116">
        <f>IF($F116="Ex",MATCH($C116&amp;$D116&amp;$E116&amp;$G116&amp;Z$5,'HVAC wtd'!$B$7:$B$35208,0),1020)</f>
        <v>1020</v>
      </c>
      <c r="AA116" s="113">
        <f>MATCH($C116&amp;$D116&amp;$E116&amp;$G116&amp;AA$5,'HVAC wtd'!$B$7:$B$35208,0)</f>
        <v>838</v>
      </c>
      <c r="AB116">
        <v>1020</v>
      </c>
      <c r="AC116" s="113">
        <v>1020</v>
      </c>
      <c r="AD116" s="113">
        <v>1020</v>
      </c>
      <c r="AF116">
        <f>INDEX('HVAC wtd'!$I$7:$I$35208,W116)</f>
        <v>0</v>
      </c>
      <c r="AG116">
        <f>INDEX('HVAC wtd'!$I$7:$I$35208,X116)</f>
        <v>0</v>
      </c>
      <c r="AH116">
        <f>INDEX('HVAC wtd'!$I$7:$I$35208,Y116)</f>
        <v>0</v>
      </c>
      <c r="AI116">
        <f>INDEX('HVAC wtd'!$I$7:$I$35208,Z116)</f>
        <v>0</v>
      </c>
      <c r="AJ116">
        <f>INDEX('HVAC wtd'!$I$7:$I$35208,AA116)</f>
        <v>1.0301580756013746</v>
      </c>
      <c r="AK116">
        <f>INDEX('HVAC wtd'!$I$7:$I$35208,AB116)</f>
        <v>0</v>
      </c>
      <c r="AL116">
        <f>INDEX('HVAC wtd'!$I$7:$I$35208,AC116)</f>
        <v>0</v>
      </c>
      <c r="AO116">
        <f>INDEX('HVAC wtd'!$J$7:$J$35208,W116)</f>
        <v>0</v>
      </c>
      <c r="AP116">
        <f>INDEX('HVAC wtd'!$J$7:$J$35208,X116)</f>
        <v>0</v>
      </c>
      <c r="AQ116">
        <f>INDEX('HVAC wtd'!$J$7:$J$35208,Y116)</f>
        <v>0</v>
      </c>
      <c r="AR116">
        <f>INDEX('HVAC wtd'!$J$7:$J$35208,Z116)</f>
        <v>0</v>
      </c>
      <c r="AS116">
        <f>INDEX('HVAC wtd'!$J$7:$J$35208,AA116)</f>
        <v>1.4380662293033424</v>
      </c>
      <c r="AT116">
        <f>INDEX('HVAC wtd'!$J$7:$J$35208,AB116)</f>
        <v>0</v>
      </c>
      <c r="AU116">
        <f>INDEX('HVAC wtd'!$J$7:$J$35208,AC116)</f>
        <v>0</v>
      </c>
      <c r="AX116">
        <f>INDEX('HVAC wtd'!$K$7:$K$35208,W116)</f>
        <v>0</v>
      </c>
      <c r="AY116">
        <f>INDEX('HVAC wtd'!$K$7:$K$35208,X116)</f>
        <v>0</v>
      </c>
      <c r="AZ116">
        <f>INDEX('HVAC wtd'!$K$7:$K$35208,Y116)</f>
        <v>0</v>
      </c>
      <c r="BA116">
        <f>INDEX('HVAC wtd'!$K$7:$K$35208,Z116)</f>
        <v>0</v>
      </c>
      <c r="BB116">
        <f>INDEX('HVAC wtd'!$K$7:$K$35208,AA116)</f>
        <v>-1.8859106529209618E-2</v>
      </c>
      <c r="BC116">
        <f>INDEX('HVAC wtd'!$K$7:$K$35208,AB116)</f>
        <v>0</v>
      </c>
      <c r="BD116">
        <f>INDEX('HVAC wtd'!$K$7:$K$35208,AC116)</f>
        <v>0</v>
      </c>
    </row>
    <row r="117" spans="2:56" x14ac:dyDescent="0.25">
      <c r="B117" t="str">
        <f t="shared" si="12"/>
        <v>CFLPGEDMONewCZ05</v>
      </c>
      <c r="C117" t="s">
        <v>118</v>
      </c>
      <c r="D117" t="s">
        <v>129</v>
      </c>
      <c r="E117" t="s">
        <v>1663</v>
      </c>
      <c r="F117" t="s">
        <v>75</v>
      </c>
      <c r="G117" t="s">
        <v>104</v>
      </c>
      <c r="H117" t="s">
        <v>1662</v>
      </c>
      <c r="I117" s="28">
        <f t="shared" si="13"/>
        <v>0.93940206185566999</v>
      </c>
      <c r="J117" s="28">
        <f t="shared" si="14"/>
        <v>1.0227272727272727</v>
      </c>
      <c r="K117" s="115">
        <f t="shared" si="15"/>
        <v>-2.4629896907216491E-2</v>
      </c>
      <c r="M117">
        <f>IF($F117="Ex",VLOOKUP($D117&amp;$E117&amp;$G117&amp;M$5,'Vint Wts'!$C$4:$F$10360,4,FALSE),0)</f>
        <v>0</v>
      </c>
      <c r="N117">
        <f>IF($F117="Ex",VLOOKUP($D117&amp;$E117&amp;$G117&amp;N$5,'Vint Wts'!$C$4:$F$10360,4,FALSE),0)</f>
        <v>0</v>
      </c>
      <c r="O117">
        <f>IF($F117="Ex",VLOOKUP($D117&amp;$E117&amp;$G117&amp;O$5,'Vint Wts'!$C$4:$F$10360,4,FALSE),0)</f>
        <v>0</v>
      </c>
      <c r="P117">
        <f>IF($F117="Ex",VLOOKUP($D117&amp;$E117&amp;$G117&amp;P$5,'Vint Wts'!$C$4:$F$10360,4,FALSE),0)</f>
        <v>0</v>
      </c>
      <c r="Q117" s="36">
        <f>VLOOKUP($D117&amp;$E117&amp;$G117&amp;Q$5,'Vint Wts'!$J$4:$Q$1904,8,FALSE)</f>
        <v>69.14910378031523</v>
      </c>
      <c r="R117">
        <v>0</v>
      </c>
      <c r="S117" s="113">
        <v>0</v>
      </c>
      <c r="T117" s="113">
        <v>0</v>
      </c>
      <c r="U117" s="36">
        <f t="shared" si="16"/>
        <v>69.14910378031523</v>
      </c>
      <c r="W117">
        <f>IF($F117="Ex",MATCH($C117&amp;$D117&amp;$E117&amp;$G117&amp;W$5,'HVAC wtd'!$B$7:$B$35208,0),1020)</f>
        <v>1020</v>
      </c>
      <c r="X117">
        <f>IF($F117="Ex",MATCH($C117&amp;$D117&amp;$E117&amp;$G117&amp;X$5,'HVAC wtd'!$B$7:$B$35208,0),1020)</f>
        <v>1020</v>
      </c>
      <c r="Y117">
        <f>IF($F117="Ex",MATCH($C117&amp;$D117&amp;$E117&amp;$G117&amp;Y$5,'HVAC wtd'!$B$7:$B$35208,0),1020)</f>
        <v>1020</v>
      </c>
      <c r="Z117">
        <f>IF($F117="Ex",MATCH($C117&amp;$D117&amp;$E117&amp;$G117&amp;Z$5,'HVAC wtd'!$B$7:$B$35208,0),1020)</f>
        <v>1020</v>
      </c>
      <c r="AA117" s="113">
        <f>MATCH($C117&amp;$D117&amp;$E117&amp;$G117&amp;AA$5,'HVAC wtd'!$B$7:$B$35208,0)</f>
        <v>839</v>
      </c>
      <c r="AB117">
        <v>1020</v>
      </c>
      <c r="AC117" s="113">
        <v>1020</v>
      </c>
      <c r="AD117" s="113">
        <v>1020</v>
      </c>
      <c r="AF117">
        <f>INDEX('HVAC wtd'!$I$7:$I$35208,W117)</f>
        <v>0</v>
      </c>
      <c r="AG117">
        <f>INDEX('HVAC wtd'!$I$7:$I$35208,X117)</f>
        <v>0</v>
      </c>
      <c r="AH117">
        <f>INDEX('HVAC wtd'!$I$7:$I$35208,Y117)</f>
        <v>0</v>
      </c>
      <c r="AI117">
        <f>INDEX('HVAC wtd'!$I$7:$I$35208,Z117)</f>
        <v>0</v>
      </c>
      <c r="AJ117">
        <f>INDEX('HVAC wtd'!$I$7:$I$35208,AA117)</f>
        <v>0.93940206185566999</v>
      </c>
      <c r="AK117">
        <f>INDEX('HVAC wtd'!$I$7:$I$35208,AB117)</f>
        <v>0</v>
      </c>
      <c r="AL117">
        <f>INDEX('HVAC wtd'!$I$7:$I$35208,AC117)</f>
        <v>0</v>
      </c>
      <c r="AO117">
        <f>INDEX('HVAC wtd'!$J$7:$J$35208,W117)</f>
        <v>0</v>
      </c>
      <c r="AP117">
        <f>INDEX('HVAC wtd'!$J$7:$J$35208,X117)</f>
        <v>0</v>
      </c>
      <c r="AQ117">
        <f>INDEX('HVAC wtd'!$J$7:$J$35208,Y117)</f>
        <v>0</v>
      </c>
      <c r="AR117">
        <f>INDEX('HVAC wtd'!$J$7:$J$35208,Z117)</f>
        <v>0</v>
      </c>
      <c r="AS117">
        <f>INDEX('HVAC wtd'!$J$7:$J$35208,AA117)</f>
        <v>1.0227272727272727</v>
      </c>
      <c r="AT117">
        <f>INDEX('HVAC wtd'!$J$7:$J$35208,AB117)</f>
        <v>0</v>
      </c>
      <c r="AU117">
        <f>INDEX('HVAC wtd'!$J$7:$J$35208,AC117)</f>
        <v>0</v>
      </c>
      <c r="AX117">
        <f>INDEX('HVAC wtd'!$K$7:$K$35208,W117)</f>
        <v>0</v>
      </c>
      <c r="AY117">
        <f>INDEX('HVAC wtd'!$K$7:$K$35208,X117)</f>
        <v>0</v>
      </c>
      <c r="AZ117">
        <f>INDEX('HVAC wtd'!$K$7:$K$35208,Y117)</f>
        <v>0</v>
      </c>
      <c r="BA117">
        <f>INDEX('HVAC wtd'!$K$7:$K$35208,Z117)</f>
        <v>0</v>
      </c>
      <c r="BB117">
        <f>INDEX('HVAC wtd'!$K$7:$K$35208,AA117)</f>
        <v>-2.4629896907216491E-2</v>
      </c>
      <c r="BC117">
        <f>INDEX('HVAC wtd'!$K$7:$K$35208,AB117)</f>
        <v>0</v>
      </c>
      <c r="BD117">
        <f>INDEX('HVAC wtd'!$K$7:$K$35208,AC117)</f>
        <v>0</v>
      </c>
    </row>
    <row r="118" spans="2:56" x14ac:dyDescent="0.25">
      <c r="B118" t="str">
        <f t="shared" si="12"/>
        <v>CFLPGEDMONewCZ11</v>
      </c>
      <c r="C118" t="s">
        <v>118</v>
      </c>
      <c r="D118" t="s">
        <v>129</v>
      </c>
      <c r="E118" t="s">
        <v>1663</v>
      </c>
      <c r="F118" t="s">
        <v>75</v>
      </c>
      <c r="G118" t="s">
        <v>110</v>
      </c>
      <c r="H118" t="s">
        <v>1662</v>
      </c>
      <c r="I118" s="28">
        <f t="shared" si="13"/>
        <v>1.1078556701030926</v>
      </c>
      <c r="J118" s="28">
        <f t="shared" si="14"/>
        <v>1.5365853658536583</v>
      </c>
      <c r="K118" s="115">
        <f t="shared" si="15"/>
        <v>-1.6164948453608247E-2</v>
      </c>
      <c r="M118">
        <f>IF($F118="Ex",VLOOKUP($D118&amp;$E118&amp;$G118&amp;M$5,'Vint Wts'!$C$4:$F$10360,4,FALSE),0)</f>
        <v>0</v>
      </c>
      <c r="N118">
        <f>IF($F118="Ex",VLOOKUP($D118&amp;$E118&amp;$G118&amp;N$5,'Vint Wts'!$C$4:$F$10360,4,FALSE),0)</f>
        <v>0</v>
      </c>
      <c r="O118">
        <f>IF($F118="Ex",VLOOKUP($D118&amp;$E118&amp;$G118&amp;O$5,'Vint Wts'!$C$4:$F$10360,4,FALSE),0)</f>
        <v>0</v>
      </c>
      <c r="P118">
        <f>IF($F118="Ex",VLOOKUP($D118&amp;$E118&amp;$G118&amp;P$5,'Vint Wts'!$C$4:$F$10360,4,FALSE),0)</f>
        <v>0</v>
      </c>
      <c r="Q118" s="36">
        <f>VLOOKUP($D118&amp;$E118&amp;$G118&amp;Q$5,'Vint Wts'!$J$4:$Q$1904,8,FALSE)</f>
        <v>294.33354583070985</v>
      </c>
      <c r="R118">
        <v>0</v>
      </c>
      <c r="S118" s="113">
        <v>0</v>
      </c>
      <c r="T118" s="113">
        <v>0</v>
      </c>
      <c r="U118" s="36">
        <f t="shared" si="16"/>
        <v>294.33354583070985</v>
      </c>
      <c r="W118">
        <f>IF($F118="Ex",MATCH($C118&amp;$D118&amp;$E118&amp;$G118&amp;W$5,'HVAC wtd'!$B$7:$B$35208,0),1020)</f>
        <v>1020</v>
      </c>
      <c r="X118">
        <f>IF($F118="Ex",MATCH($C118&amp;$D118&amp;$E118&amp;$G118&amp;X$5,'HVAC wtd'!$B$7:$B$35208,0),1020)</f>
        <v>1020</v>
      </c>
      <c r="Y118">
        <f>IF($F118="Ex",MATCH($C118&amp;$D118&amp;$E118&amp;$G118&amp;Y$5,'HVAC wtd'!$B$7:$B$35208,0),1020)</f>
        <v>1020</v>
      </c>
      <c r="Z118">
        <f>IF($F118="Ex",MATCH($C118&amp;$D118&amp;$E118&amp;$G118&amp;Z$5,'HVAC wtd'!$B$7:$B$35208,0),1020)</f>
        <v>1020</v>
      </c>
      <c r="AA118" s="113">
        <f>MATCH($C118&amp;$D118&amp;$E118&amp;$G118&amp;AA$5,'HVAC wtd'!$B$7:$B$35208,0)</f>
        <v>845</v>
      </c>
      <c r="AB118">
        <v>1020</v>
      </c>
      <c r="AC118" s="113">
        <v>1020</v>
      </c>
      <c r="AD118" s="113">
        <v>1020</v>
      </c>
      <c r="AF118">
        <f>INDEX('HVAC wtd'!$I$7:$I$35208,W118)</f>
        <v>0</v>
      </c>
      <c r="AG118">
        <f>INDEX('HVAC wtd'!$I$7:$I$35208,X118)</f>
        <v>0</v>
      </c>
      <c r="AH118">
        <f>INDEX('HVAC wtd'!$I$7:$I$35208,Y118)</f>
        <v>0</v>
      </c>
      <c r="AI118">
        <f>INDEX('HVAC wtd'!$I$7:$I$35208,Z118)</f>
        <v>0</v>
      </c>
      <c r="AJ118">
        <f>INDEX('HVAC wtd'!$I$7:$I$35208,AA118)</f>
        <v>1.1078556701030926</v>
      </c>
      <c r="AK118">
        <f>INDEX('HVAC wtd'!$I$7:$I$35208,AB118)</f>
        <v>0</v>
      </c>
      <c r="AL118">
        <f>INDEX('HVAC wtd'!$I$7:$I$35208,AC118)</f>
        <v>0</v>
      </c>
      <c r="AO118">
        <f>INDEX('HVAC wtd'!$J$7:$J$35208,W118)</f>
        <v>0</v>
      </c>
      <c r="AP118">
        <f>INDEX('HVAC wtd'!$J$7:$J$35208,X118)</f>
        <v>0</v>
      </c>
      <c r="AQ118">
        <f>INDEX('HVAC wtd'!$J$7:$J$35208,Y118)</f>
        <v>0</v>
      </c>
      <c r="AR118">
        <f>INDEX('HVAC wtd'!$J$7:$J$35208,Z118)</f>
        <v>0</v>
      </c>
      <c r="AS118">
        <f>INDEX('HVAC wtd'!$J$7:$J$35208,AA118)</f>
        <v>1.5365853658536583</v>
      </c>
      <c r="AT118">
        <f>INDEX('HVAC wtd'!$J$7:$J$35208,AB118)</f>
        <v>0</v>
      </c>
      <c r="AU118">
        <f>INDEX('HVAC wtd'!$J$7:$J$35208,AC118)</f>
        <v>0</v>
      </c>
      <c r="AX118">
        <f>INDEX('HVAC wtd'!$K$7:$K$35208,W118)</f>
        <v>0</v>
      </c>
      <c r="AY118">
        <f>INDEX('HVAC wtd'!$K$7:$K$35208,X118)</f>
        <v>0</v>
      </c>
      <c r="AZ118">
        <f>INDEX('HVAC wtd'!$K$7:$K$35208,Y118)</f>
        <v>0</v>
      </c>
      <c r="BA118">
        <f>INDEX('HVAC wtd'!$K$7:$K$35208,Z118)</f>
        <v>0</v>
      </c>
      <c r="BB118">
        <f>INDEX('HVAC wtd'!$K$7:$K$35208,AA118)</f>
        <v>-1.6164948453608247E-2</v>
      </c>
      <c r="BC118">
        <f>INDEX('HVAC wtd'!$K$7:$K$35208,AB118)</f>
        <v>0</v>
      </c>
      <c r="BD118">
        <f>INDEX('HVAC wtd'!$K$7:$K$35208,AC118)</f>
        <v>0</v>
      </c>
    </row>
    <row r="119" spans="2:56" x14ac:dyDescent="0.25">
      <c r="B119" t="str">
        <f t="shared" si="12"/>
        <v>CFLPGEDMONewCZ12</v>
      </c>
      <c r="C119" t="s">
        <v>118</v>
      </c>
      <c r="D119" t="s">
        <v>129</v>
      </c>
      <c r="E119" t="s">
        <v>1663</v>
      </c>
      <c r="F119" t="s">
        <v>75</v>
      </c>
      <c r="G119" t="s">
        <v>111</v>
      </c>
      <c r="H119" t="s">
        <v>1662</v>
      </c>
      <c r="I119" s="28">
        <f t="shared" si="13"/>
        <v>1.0886185567010309</v>
      </c>
      <c r="J119" s="28">
        <f t="shared" si="14"/>
        <v>1.6829268292682928</v>
      </c>
      <c r="K119" s="115">
        <f t="shared" si="15"/>
        <v>-1.8474226804123712E-2</v>
      </c>
      <c r="M119">
        <f>IF($F119="Ex",VLOOKUP($D119&amp;$E119&amp;$G119&amp;M$5,'Vint Wts'!$C$4:$F$10360,4,FALSE),0)</f>
        <v>0</v>
      </c>
      <c r="N119">
        <f>IF($F119="Ex",VLOOKUP($D119&amp;$E119&amp;$G119&amp;N$5,'Vint Wts'!$C$4:$F$10360,4,FALSE),0)</f>
        <v>0</v>
      </c>
      <c r="O119">
        <f>IF($F119="Ex",VLOOKUP($D119&amp;$E119&amp;$G119&amp;O$5,'Vint Wts'!$C$4:$F$10360,4,FALSE),0)</f>
        <v>0</v>
      </c>
      <c r="P119">
        <f>IF($F119="Ex",VLOOKUP($D119&amp;$E119&amp;$G119&amp;P$5,'Vint Wts'!$C$4:$F$10360,4,FALSE),0)</f>
        <v>0</v>
      </c>
      <c r="Q119" s="36">
        <f>VLOOKUP($D119&amp;$E119&amp;$G119&amp;Q$5,'Vint Wts'!$J$4:$Q$1904,8,FALSE)</f>
        <v>223.38502299291426</v>
      </c>
      <c r="R119">
        <v>0</v>
      </c>
      <c r="S119" s="113">
        <v>0</v>
      </c>
      <c r="T119" s="113">
        <v>0</v>
      </c>
      <c r="U119" s="36">
        <f t="shared" si="16"/>
        <v>223.38502299291426</v>
      </c>
      <c r="W119">
        <f>IF($F119="Ex",MATCH($C119&amp;$D119&amp;$E119&amp;$G119&amp;W$5,'HVAC wtd'!$B$7:$B$35208,0),1020)</f>
        <v>1020</v>
      </c>
      <c r="X119">
        <f>IF($F119="Ex",MATCH($C119&amp;$D119&amp;$E119&amp;$G119&amp;X$5,'HVAC wtd'!$B$7:$B$35208,0),1020)</f>
        <v>1020</v>
      </c>
      <c r="Y119">
        <f>IF($F119="Ex",MATCH($C119&amp;$D119&amp;$E119&amp;$G119&amp;Y$5,'HVAC wtd'!$B$7:$B$35208,0),1020)</f>
        <v>1020</v>
      </c>
      <c r="Z119">
        <f>IF($F119="Ex",MATCH($C119&amp;$D119&amp;$E119&amp;$G119&amp;Z$5,'HVAC wtd'!$B$7:$B$35208,0),1020)</f>
        <v>1020</v>
      </c>
      <c r="AA119" s="113">
        <f>MATCH($C119&amp;$D119&amp;$E119&amp;$G119&amp;AA$5,'HVAC wtd'!$B$7:$B$35208,0)</f>
        <v>846</v>
      </c>
      <c r="AB119">
        <v>1020</v>
      </c>
      <c r="AC119" s="113">
        <v>1020</v>
      </c>
      <c r="AD119" s="113">
        <v>1020</v>
      </c>
      <c r="AF119">
        <f>INDEX('HVAC wtd'!$I$7:$I$35208,W119)</f>
        <v>0</v>
      </c>
      <c r="AG119">
        <f>INDEX('HVAC wtd'!$I$7:$I$35208,X119)</f>
        <v>0</v>
      </c>
      <c r="AH119">
        <f>INDEX('HVAC wtd'!$I$7:$I$35208,Y119)</f>
        <v>0</v>
      </c>
      <c r="AI119">
        <f>INDEX('HVAC wtd'!$I$7:$I$35208,Z119)</f>
        <v>0</v>
      </c>
      <c r="AJ119">
        <f>INDEX('HVAC wtd'!$I$7:$I$35208,AA119)</f>
        <v>1.0886185567010309</v>
      </c>
      <c r="AK119">
        <f>INDEX('HVAC wtd'!$I$7:$I$35208,AB119)</f>
        <v>0</v>
      </c>
      <c r="AL119">
        <f>INDEX('HVAC wtd'!$I$7:$I$35208,AC119)</f>
        <v>0</v>
      </c>
      <c r="AO119">
        <f>INDEX('HVAC wtd'!$J$7:$J$35208,W119)</f>
        <v>0</v>
      </c>
      <c r="AP119">
        <f>INDEX('HVAC wtd'!$J$7:$J$35208,X119)</f>
        <v>0</v>
      </c>
      <c r="AQ119">
        <f>INDEX('HVAC wtd'!$J$7:$J$35208,Y119)</f>
        <v>0</v>
      </c>
      <c r="AR119">
        <f>INDEX('HVAC wtd'!$J$7:$J$35208,Z119)</f>
        <v>0</v>
      </c>
      <c r="AS119">
        <f>INDEX('HVAC wtd'!$J$7:$J$35208,AA119)</f>
        <v>1.6829268292682928</v>
      </c>
      <c r="AT119">
        <f>INDEX('HVAC wtd'!$J$7:$J$35208,AB119)</f>
        <v>0</v>
      </c>
      <c r="AU119">
        <f>INDEX('HVAC wtd'!$J$7:$J$35208,AC119)</f>
        <v>0</v>
      </c>
      <c r="AX119">
        <f>INDEX('HVAC wtd'!$K$7:$K$35208,W119)</f>
        <v>0</v>
      </c>
      <c r="AY119">
        <f>INDEX('HVAC wtd'!$K$7:$K$35208,X119)</f>
        <v>0</v>
      </c>
      <c r="AZ119">
        <f>INDEX('HVAC wtd'!$K$7:$K$35208,Y119)</f>
        <v>0</v>
      </c>
      <c r="BA119">
        <f>INDEX('HVAC wtd'!$K$7:$K$35208,Z119)</f>
        <v>0</v>
      </c>
      <c r="BB119">
        <f>INDEX('HVAC wtd'!$K$7:$K$35208,AA119)</f>
        <v>-1.8474226804123712E-2</v>
      </c>
      <c r="BC119">
        <f>INDEX('HVAC wtd'!$K$7:$K$35208,AB119)</f>
        <v>0</v>
      </c>
      <c r="BD119">
        <f>INDEX('HVAC wtd'!$K$7:$K$35208,AC119)</f>
        <v>0</v>
      </c>
    </row>
    <row r="120" spans="2:56" x14ac:dyDescent="0.25">
      <c r="B120" t="str">
        <f t="shared" si="12"/>
        <v>CFLPGEDMONewCZ13</v>
      </c>
      <c r="C120" t="s">
        <v>118</v>
      </c>
      <c r="D120" t="s">
        <v>129</v>
      </c>
      <c r="E120" t="s">
        <v>1663</v>
      </c>
      <c r="F120" t="s">
        <v>75</v>
      </c>
      <c r="G120" t="s">
        <v>112</v>
      </c>
      <c r="H120" t="s">
        <v>1662</v>
      </c>
      <c r="I120" s="28">
        <f t="shared" si="13"/>
        <v>0.96472164948453598</v>
      </c>
      <c r="J120" s="28">
        <f t="shared" si="14"/>
        <v>1</v>
      </c>
      <c r="K120" s="115">
        <f t="shared" si="15"/>
        <v>-1.6020618556701029E-2</v>
      </c>
      <c r="M120">
        <f>IF($F120="Ex",VLOOKUP($D120&amp;$E120&amp;$G120&amp;M$5,'Vint Wts'!$C$4:$F$10360,4,FALSE),0)</f>
        <v>0</v>
      </c>
      <c r="N120">
        <f>IF($F120="Ex",VLOOKUP($D120&amp;$E120&amp;$G120&amp;N$5,'Vint Wts'!$C$4:$F$10360,4,FALSE),0)</f>
        <v>0</v>
      </c>
      <c r="O120">
        <f>IF($F120="Ex",VLOOKUP($D120&amp;$E120&amp;$G120&amp;O$5,'Vint Wts'!$C$4:$F$10360,4,FALSE),0)</f>
        <v>0</v>
      </c>
      <c r="P120">
        <f>IF($F120="Ex",VLOOKUP($D120&amp;$E120&amp;$G120&amp;P$5,'Vint Wts'!$C$4:$F$10360,4,FALSE),0)</f>
        <v>0</v>
      </c>
      <c r="Q120" s="36">
        <f>VLOOKUP($D120&amp;$E120&amp;$G120&amp;Q$5,'Vint Wts'!$J$4:$Q$1904,8,FALSE)</f>
        <v>115.80546934212644</v>
      </c>
      <c r="R120">
        <v>0</v>
      </c>
      <c r="S120" s="113">
        <v>0</v>
      </c>
      <c r="T120" s="113">
        <v>0</v>
      </c>
      <c r="U120" s="36">
        <f t="shared" si="16"/>
        <v>115.80546934212644</v>
      </c>
      <c r="W120">
        <f>IF($F120="Ex",MATCH($C120&amp;$D120&amp;$E120&amp;$G120&amp;W$5,'HVAC wtd'!$B$7:$B$35208,0),1020)</f>
        <v>1020</v>
      </c>
      <c r="X120">
        <f>IF($F120="Ex",MATCH($C120&amp;$D120&amp;$E120&amp;$G120&amp;X$5,'HVAC wtd'!$B$7:$B$35208,0),1020)</f>
        <v>1020</v>
      </c>
      <c r="Y120">
        <f>IF($F120="Ex",MATCH($C120&amp;$D120&amp;$E120&amp;$G120&amp;Y$5,'HVAC wtd'!$B$7:$B$35208,0),1020)</f>
        <v>1020</v>
      </c>
      <c r="Z120">
        <f>IF($F120="Ex",MATCH($C120&amp;$D120&amp;$E120&amp;$G120&amp;Z$5,'HVAC wtd'!$B$7:$B$35208,0),1020)</f>
        <v>1020</v>
      </c>
      <c r="AA120" s="113">
        <f>MATCH($C120&amp;$D120&amp;$E120&amp;$G120&amp;AA$5,'HVAC wtd'!$B$7:$B$35208,0)</f>
        <v>847</v>
      </c>
      <c r="AB120">
        <v>1020</v>
      </c>
      <c r="AC120" s="113">
        <v>1020</v>
      </c>
      <c r="AD120" s="113">
        <v>1020</v>
      </c>
      <c r="AF120">
        <f>INDEX('HVAC wtd'!$I$7:$I$35208,W120)</f>
        <v>0</v>
      </c>
      <c r="AG120">
        <f>INDEX('HVAC wtd'!$I$7:$I$35208,X120)</f>
        <v>0</v>
      </c>
      <c r="AH120">
        <f>INDEX('HVAC wtd'!$I$7:$I$35208,Y120)</f>
        <v>0</v>
      </c>
      <c r="AI120">
        <f>INDEX('HVAC wtd'!$I$7:$I$35208,Z120)</f>
        <v>0</v>
      </c>
      <c r="AJ120">
        <f>INDEX('HVAC wtd'!$I$7:$I$35208,AA120)</f>
        <v>0.96472164948453598</v>
      </c>
      <c r="AK120">
        <f>INDEX('HVAC wtd'!$I$7:$I$35208,AB120)</f>
        <v>0</v>
      </c>
      <c r="AL120">
        <f>INDEX('HVAC wtd'!$I$7:$I$35208,AC120)</f>
        <v>0</v>
      </c>
      <c r="AO120">
        <f>INDEX('HVAC wtd'!$J$7:$J$35208,W120)</f>
        <v>0</v>
      </c>
      <c r="AP120">
        <f>INDEX('HVAC wtd'!$J$7:$J$35208,X120)</f>
        <v>0</v>
      </c>
      <c r="AQ120">
        <f>INDEX('HVAC wtd'!$J$7:$J$35208,Y120)</f>
        <v>0</v>
      </c>
      <c r="AR120">
        <f>INDEX('HVAC wtd'!$J$7:$J$35208,Z120)</f>
        <v>0</v>
      </c>
      <c r="AS120">
        <f>INDEX('HVAC wtd'!$J$7:$J$35208,AA120)</f>
        <v>1</v>
      </c>
      <c r="AT120">
        <f>INDEX('HVAC wtd'!$J$7:$J$35208,AB120)</f>
        <v>0</v>
      </c>
      <c r="AU120">
        <f>INDEX('HVAC wtd'!$J$7:$J$35208,AC120)</f>
        <v>0</v>
      </c>
      <c r="AX120">
        <f>INDEX('HVAC wtd'!$K$7:$K$35208,W120)</f>
        <v>0</v>
      </c>
      <c r="AY120">
        <f>INDEX('HVAC wtd'!$K$7:$K$35208,X120)</f>
        <v>0</v>
      </c>
      <c r="AZ120">
        <f>INDEX('HVAC wtd'!$K$7:$K$35208,Y120)</f>
        <v>0</v>
      </c>
      <c r="BA120">
        <f>INDEX('HVAC wtd'!$K$7:$K$35208,Z120)</f>
        <v>0</v>
      </c>
      <c r="BB120">
        <f>INDEX('HVAC wtd'!$K$7:$K$35208,AA120)</f>
        <v>-1.6020618556701029E-2</v>
      </c>
      <c r="BC120">
        <f>INDEX('HVAC wtd'!$K$7:$K$35208,AB120)</f>
        <v>0</v>
      </c>
      <c r="BD120">
        <f>INDEX('HVAC wtd'!$K$7:$K$35208,AC120)</f>
        <v>0</v>
      </c>
    </row>
    <row r="121" spans="2:56" x14ac:dyDescent="0.25">
      <c r="B121" t="str">
        <f t="shared" si="12"/>
        <v>CFLPGEDMONewCZ16</v>
      </c>
      <c r="C121" t="s">
        <v>118</v>
      </c>
      <c r="D121" t="s">
        <v>129</v>
      </c>
      <c r="E121" t="s">
        <v>1663</v>
      </c>
      <c r="F121" t="s">
        <v>75</v>
      </c>
      <c r="G121" t="s">
        <v>115</v>
      </c>
      <c r="H121" t="s">
        <v>1662</v>
      </c>
      <c r="I121" s="28">
        <f t="shared" si="13"/>
        <v>1.0078929756988957</v>
      </c>
      <c r="J121" s="28">
        <f t="shared" si="14"/>
        <v>1.4863606891987553</v>
      </c>
      <c r="K121" s="115">
        <f t="shared" si="15"/>
        <v>-1.8288712876479787E-2</v>
      </c>
      <c r="M121">
        <f>IF($F121="Ex",VLOOKUP($D121&amp;$E121&amp;$G121&amp;M$5,'Vint Wts'!$C$4:$F$10360,4,FALSE),0)</f>
        <v>0</v>
      </c>
      <c r="N121">
        <f>IF($F121="Ex",VLOOKUP($D121&amp;$E121&amp;$G121&amp;N$5,'Vint Wts'!$C$4:$F$10360,4,FALSE),0)</f>
        <v>0</v>
      </c>
      <c r="O121">
        <f>IF($F121="Ex",VLOOKUP($D121&amp;$E121&amp;$G121&amp;O$5,'Vint Wts'!$C$4:$F$10360,4,FALSE),0)</f>
        <v>0</v>
      </c>
      <c r="P121">
        <f>IF($F121="Ex",VLOOKUP($D121&amp;$E121&amp;$G121&amp;P$5,'Vint Wts'!$C$4:$F$10360,4,FALSE),0)</f>
        <v>0</v>
      </c>
      <c r="Q121" s="36">
        <f>VLOOKUP($D121&amp;$E121&amp;$G121&amp;Q$5,'Vint Wts'!$J$4:$Q$1904,8,FALSE)</f>
        <v>44.985476437008053</v>
      </c>
      <c r="R121">
        <v>0</v>
      </c>
      <c r="S121" s="113">
        <v>0</v>
      </c>
      <c r="T121" s="113">
        <v>0</v>
      </c>
      <c r="U121" s="36">
        <f t="shared" si="16"/>
        <v>44.985476437008053</v>
      </c>
      <c r="W121">
        <f>IF($F121="Ex",MATCH($C121&amp;$D121&amp;$E121&amp;$G121&amp;W$5,'HVAC wtd'!$B$7:$B$35208,0),1020)</f>
        <v>1020</v>
      </c>
      <c r="X121">
        <f>IF($F121="Ex",MATCH($C121&amp;$D121&amp;$E121&amp;$G121&amp;X$5,'HVAC wtd'!$B$7:$B$35208,0),1020)</f>
        <v>1020</v>
      </c>
      <c r="Y121">
        <f>IF($F121="Ex",MATCH($C121&amp;$D121&amp;$E121&amp;$G121&amp;Y$5,'HVAC wtd'!$B$7:$B$35208,0),1020)</f>
        <v>1020</v>
      </c>
      <c r="Z121">
        <f>IF($F121="Ex",MATCH($C121&amp;$D121&amp;$E121&amp;$G121&amp;Z$5,'HVAC wtd'!$B$7:$B$35208,0),1020)</f>
        <v>1020</v>
      </c>
      <c r="AA121" s="113">
        <f>MATCH($C121&amp;$D121&amp;$E121&amp;$G121&amp;AA$5,'HVAC wtd'!$B$7:$B$35208,0)</f>
        <v>850</v>
      </c>
      <c r="AB121">
        <v>1020</v>
      </c>
      <c r="AC121" s="113">
        <v>1020</v>
      </c>
      <c r="AD121" s="113">
        <v>1020</v>
      </c>
      <c r="AF121">
        <f>INDEX('HVAC wtd'!$I$7:$I$35208,W121)</f>
        <v>0</v>
      </c>
      <c r="AG121">
        <f>INDEX('HVAC wtd'!$I$7:$I$35208,X121)</f>
        <v>0</v>
      </c>
      <c r="AH121">
        <f>INDEX('HVAC wtd'!$I$7:$I$35208,Y121)</f>
        <v>0</v>
      </c>
      <c r="AI121">
        <f>INDEX('HVAC wtd'!$I$7:$I$35208,Z121)</f>
        <v>0</v>
      </c>
      <c r="AJ121">
        <f>INDEX('HVAC wtd'!$I$7:$I$35208,AA121)</f>
        <v>1.0078929756988957</v>
      </c>
      <c r="AK121">
        <f>INDEX('HVAC wtd'!$I$7:$I$35208,AB121)</f>
        <v>0</v>
      </c>
      <c r="AL121">
        <f>INDEX('HVAC wtd'!$I$7:$I$35208,AC121)</f>
        <v>0</v>
      </c>
      <c r="AO121">
        <f>INDEX('HVAC wtd'!$J$7:$J$35208,W121)</f>
        <v>0</v>
      </c>
      <c r="AP121">
        <f>INDEX('HVAC wtd'!$J$7:$J$35208,X121)</f>
        <v>0</v>
      </c>
      <c r="AQ121">
        <f>INDEX('HVAC wtd'!$J$7:$J$35208,Y121)</f>
        <v>0</v>
      </c>
      <c r="AR121">
        <f>INDEX('HVAC wtd'!$J$7:$J$35208,Z121)</f>
        <v>0</v>
      </c>
      <c r="AS121">
        <f>INDEX('HVAC wtd'!$J$7:$J$35208,AA121)</f>
        <v>1.4863606891987553</v>
      </c>
      <c r="AT121">
        <f>INDEX('HVAC wtd'!$J$7:$J$35208,AB121)</f>
        <v>0</v>
      </c>
      <c r="AU121">
        <f>INDEX('HVAC wtd'!$J$7:$J$35208,AC121)</f>
        <v>0</v>
      </c>
      <c r="AX121">
        <f>INDEX('HVAC wtd'!$K$7:$K$35208,W121)</f>
        <v>0</v>
      </c>
      <c r="AY121">
        <f>INDEX('HVAC wtd'!$K$7:$K$35208,X121)</f>
        <v>0</v>
      </c>
      <c r="AZ121">
        <f>INDEX('HVAC wtd'!$K$7:$K$35208,Y121)</f>
        <v>0</v>
      </c>
      <c r="BA121">
        <f>INDEX('HVAC wtd'!$K$7:$K$35208,Z121)</f>
        <v>0</v>
      </c>
      <c r="BB121">
        <f>INDEX('HVAC wtd'!$K$7:$K$35208,AA121)</f>
        <v>-1.8288712876479787E-2</v>
      </c>
      <c r="BC121">
        <f>INDEX('HVAC wtd'!$K$7:$K$35208,AB121)</f>
        <v>0</v>
      </c>
      <c r="BD121">
        <f>INDEX('HVAC wtd'!$K$7:$K$35208,AC121)</f>
        <v>0</v>
      </c>
    </row>
    <row r="122" spans="2:56" x14ac:dyDescent="0.25">
      <c r="B122" t="str">
        <f t="shared" si="12"/>
        <v>CFLSCEDMOExCZ05</v>
      </c>
      <c r="C122" t="s">
        <v>118</v>
      </c>
      <c r="D122" t="s">
        <v>130</v>
      </c>
      <c r="E122" t="s">
        <v>1663</v>
      </c>
      <c r="F122" t="s">
        <v>72</v>
      </c>
      <c r="G122" t="s">
        <v>104</v>
      </c>
      <c r="H122" t="s">
        <v>1662</v>
      </c>
      <c r="I122" s="28">
        <f t="shared" si="13"/>
        <v>0.97966287889861936</v>
      </c>
      <c r="J122" s="28">
        <f t="shared" si="14"/>
        <v>1.7068809398201079</v>
      </c>
      <c r="K122" s="115">
        <f t="shared" si="15"/>
        <v>-2.4322474226804124E-2</v>
      </c>
      <c r="M122">
        <f>IF($F122="Ex",VLOOKUP($D122&amp;$E122&amp;$G122&amp;M$5,'Vint Wts'!$C$4:$F$10360,4,FALSE),0)</f>
        <v>1</v>
      </c>
      <c r="N122">
        <f>IF($F122="Ex",VLOOKUP($D122&amp;$E122&amp;$G122&amp;N$5,'Vint Wts'!$C$4:$F$10360,4,FALSE),0)</f>
        <v>1</v>
      </c>
      <c r="O122">
        <f>IF($F122="Ex",VLOOKUP($D122&amp;$E122&amp;$G122&amp;O$5,'Vint Wts'!$C$4:$F$10360,4,FALSE),0)</f>
        <v>1</v>
      </c>
      <c r="P122">
        <f>IF($F122="Ex",VLOOKUP($D122&amp;$E122&amp;$G122&amp;P$5,'Vint Wts'!$C$4:$F$10360,4,FALSE),0)</f>
        <v>1</v>
      </c>
      <c r="Q122" s="36">
        <f>VLOOKUP($D122&amp;$E122&amp;$G122&amp;Q$5,'Vint Wts'!$J$4:$Q$1904,8,FALSE)</f>
        <v>1</v>
      </c>
      <c r="R122">
        <v>0</v>
      </c>
      <c r="S122" s="113">
        <v>0</v>
      </c>
      <c r="T122" s="113">
        <v>0</v>
      </c>
      <c r="U122" s="36">
        <f t="shared" si="16"/>
        <v>5</v>
      </c>
      <c r="W122">
        <f>IF($F122="Ex",MATCH($C122&amp;$D122&amp;$E122&amp;$G122&amp;W$5,'HVAC wtd'!$B$7:$B$35208,0),1020)</f>
        <v>855</v>
      </c>
      <c r="X122">
        <f>IF($F122="Ex",MATCH($C122&amp;$D122&amp;$E122&amp;$G122&amp;X$5,'HVAC wtd'!$B$7:$B$35208,0),1020)</f>
        <v>871</v>
      </c>
      <c r="Y122">
        <f>IF($F122="Ex",MATCH($C122&amp;$D122&amp;$E122&amp;$G122&amp;Y$5,'HVAC wtd'!$B$7:$B$35208,0),1020)</f>
        <v>887</v>
      </c>
      <c r="Z122">
        <f>IF($F122="Ex",MATCH($C122&amp;$D122&amp;$E122&amp;$G122&amp;Z$5,'HVAC wtd'!$B$7:$B$35208,0),1020)</f>
        <v>903</v>
      </c>
      <c r="AA122" s="113">
        <f>MATCH($C122&amp;$D122&amp;$E122&amp;$G122&amp;AA$5,'HVAC wtd'!$B$7:$B$35208,0)</f>
        <v>919</v>
      </c>
      <c r="AB122">
        <v>1020</v>
      </c>
      <c r="AC122" s="113">
        <v>1020</v>
      </c>
      <c r="AD122" s="113">
        <v>1020</v>
      </c>
      <c r="AF122">
        <f>INDEX('HVAC wtd'!$I$7:$I$35208,W122)</f>
        <v>0.99002916243175887</v>
      </c>
      <c r="AG122">
        <f>INDEX('HVAC wtd'!$I$7:$I$35208,X122)</f>
        <v>0.99222793013176291</v>
      </c>
      <c r="AH122">
        <f>INDEX('HVAC wtd'!$I$7:$I$35208,Y122)</f>
        <v>0.96593830109915091</v>
      </c>
      <c r="AI122">
        <f>INDEX('HVAC wtd'!$I$7:$I$35208,Z122)</f>
        <v>0.97835075257004056</v>
      </c>
      <c r="AJ122">
        <f>INDEX('HVAC wtd'!$I$7:$I$35208,AA122)</f>
        <v>0.97176824826038333</v>
      </c>
      <c r="AK122">
        <f>INDEX('HVAC wtd'!$I$7:$I$35208,AB122)</f>
        <v>0</v>
      </c>
      <c r="AL122">
        <f>INDEX('HVAC wtd'!$I$7:$I$35208,AC122)</f>
        <v>0</v>
      </c>
      <c r="AO122">
        <f>INDEX('HVAC wtd'!$J$7:$J$35208,W122)</f>
        <v>1.8085414774435755</v>
      </c>
      <c r="AP122">
        <f>INDEX('HVAC wtd'!$J$7:$J$35208,X122)</f>
        <v>1.8124533824370956</v>
      </c>
      <c r="AQ122">
        <f>INDEX('HVAC wtd'!$J$7:$J$35208,Y122)</f>
        <v>1.8067732617726759</v>
      </c>
      <c r="AR122">
        <f>INDEX('HVAC wtd'!$J$7:$J$35208,Z122)</f>
        <v>1.5767089238346574</v>
      </c>
      <c r="AS122">
        <f>INDEX('HVAC wtd'!$J$7:$J$35208,AA122)</f>
        <v>1.5299276536125344</v>
      </c>
      <c r="AT122">
        <f>INDEX('HVAC wtd'!$J$7:$J$35208,AB122)</f>
        <v>0</v>
      </c>
      <c r="AU122">
        <f>INDEX('HVAC wtd'!$J$7:$J$35208,AC122)</f>
        <v>0</v>
      </c>
      <c r="AX122">
        <f>INDEX('HVAC wtd'!$K$7:$K$35208,W122)</f>
        <v>-2.4629896907216491E-2</v>
      </c>
      <c r="AY122">
        <f>INDEX('HVAC wtd'!$K$7:$K$35208,X122)</f>
        <v>-2.4629896907216491E-2</v>
      </c>
      <c r="AZ122">
        <f>INDEX('HVAC wtd'!$K$7:$K$35208,Y122)</f>
        <v>-2.4629896907216491E-2</v>
      </c>
      <c r="BA122">
        <f>INDEX('HVAC wtd'!$K$7:$K$35208,Z122)</f>
        <v>-2.3092783505154642E-2</v>
      </c>
      <c r="BB122">
        <f>INDEX('HVAC wtd'!$K$7:$K$35208,AA122)</f>
        <v>-2.4629896907216502E-2</v>
      </c>
      <c r="BC122">
        <f>INDEX('HVAC wtd'!$K$7:$K$35208,AB122)</f>
        <v>0</v>
      </c>
      <c r="BD122">
        <f>INDEX('HVAC wtd'!$K$7:$K$35208,AC122)</f>
        <v>0</v>
      </c>
    </row>
    <row r="123" spans="2:56" x14ac:dyDescent="0.25">
      <c r="B123" t="str">
        <f t="shared" si="12"/>
        <v>CFLSCEDMOExCZ06</v>
      </c>
      <c r="C123" t="s">
        <v>118</v>
      </c>
      <c r="D123" t="s">
        <v>130</v>
      </c>
      <c r="E123" t="s">
        <v>1663</v>
      </c>
      <c r="F123" t="s">
        <v>72</v>
      </c>
      <c r="G123" t="s">
        <v>105</v>
      </c>
      <c r="H123" t="s">
        <v>1662</v>
      </c>
      <c r="I123" s="28">
        <f t="shared" si="13"/>
        <v>1.0048042772260668</v>
      </c>
      <c r="J123" s="28">
        <f t="shared" si="14"/>
        <v>1.172832114643322</v>
      </c>
      <c r="K123" s="115">
        <f t="shared" si="15"/>
        <v>-1.4221018251135319E-2</v>
      </c>
      <c r="M123">
        <f>IF($F123="Ex",VLOOKUP($D123&amp;$E123&amp;$G123&amp;M$5,'Vint Wts'!$C$4:$F$10360,4,FALSE),0)</f>
        <v>12775</v>
      </c>
      <c r="N123">
        <f>IF($F123="Ex",VLOOKUP($D123&amp;$E123&amp;$G123&amp;N$5,'Vint Wts'!$C$4:$F$10360,4,FALSE),0)</f>
        <v>5043</v>
      </c>
      <c r="O123">
        <f>IF($F123="Ex",VLOOKUP($D123&amp;$E123&amp;$G123&amp;O$5,'Vint Wts'!$C$4:$F$10360,4,FALSE),0)</f>
        <v>6954</v>
      </c>
      <c r="P123">
        <f>IF($F123="Ex",VLOOKUP($D123&amp;$E123&amp;$G123&amp;P$5,'Vint Wts'!$C$4:$F$10360,4,FALSE),0)</f>
        <v>1591</v>
      </c>
      <c r="Q123" s="36">
        <f>VLOOKUP($D123&amp;$E123&amp;$G123&amp;Q$5,'Vint Wts'!$J$4:$Q$1904,8,FALSE)</f>
        <v>893.79715183701137</v>
      </c>
      <c r="R123">
        <v>0</v>
      </c>
      <c r="S123" s="113">
        <v>0</v>
      </c>
      <c r="T123" s="113">
        <v>0</v>
      </c>
      <c r="U123" s="36">
        <f t="shared" si="16"/>
        <v>27256.79715183701</v>
      </c>
      <c r="W123">
        <f>IF($F123="Ex",MATCH($C123&amp;$D123&amp;$E123&amp;$G123&amp;W$5,'HVAC wtd'!$B$7:$B$35208,0),1020)</f>
        <v>856</v>
      </c>
      <c r="X123">
        <f>IF($F123="Ex",MATCH($C123&amp;$D123&amp;$E123&amp;$G123&amp;X$5,'HVAC wtd'!$B$7:$B$35208,0),1020)</f>
        <v>872</v>
      </c>
      <c r="Y123">
        <f>IF($F123="Ex",MATCH($C123&amp;$D123&amp;$E123&amp;$G123&amp;Y$5,'HVAC wtd'!$B$7:$B$35208,0),1020)</f>
        <v>888</v>
      </c>
      <c r="Z123">
        <f>IF($F123="Ex",MATCH($C123&amp;$D123&amp;$E123&amp;$G123&amp;Z$5,'HVAC wtd'!$B$7:$B$35208,0),1020)</f>
        <v>904</v>
      </c>
      <c r="AA123" s="113">
        <f>MATCH($C123&amp;$D123&amp;$E123&amp;$G123&amp;AA$5,'HVAC wtd'!$B$7:$B$35208,0)</f>
        <v>920</v>
      </c>
      <c r="AB123">
        <v>1020</v>
      </c>
      <c r="AC123" s="113">
        <v>1020</v>
      </c>
      <c r="AD123" s="113">
        <v>1020</v>
      </c>
      <c r="AF123">
        <f>INDEX('HVAC wtd'!$I$7:$I$35208,W123)</f>
        <v>1.0142788719732503</v>
      </c>
      <c r="AG123">
        <f>INDEX('HVAC wtd'!$I$7:$I$35208,X123)</f>
        <v>0.99770308433675481</v>
      </c>
      <c r="AH123">
        <f>INDEX('HVAC wtd'!$I$7:$I$35208,Y123)</f>
        <v>0.99615684606475985</v>
      </c>
      <c r="AI123">
        <f>INDEX('HVAC wtd'!$I$7:$I$35208,Z123)</f>
        <v>1.0084563291257327</v>
      </c>
      <c r="AJ123">
        <f>INDEX('HVAC wtd'!$I$7:$I$35208,AA123)</f>
        <v>0.97022953018464653</v>
      </c>
      <c r="AK123">
        <f>INDEX('HVAC wtd'!$I$7:$I$35208,AB123)</f>
        <v>0</v>
      </c>
      <c r="AL123">
        <f>INDEX('HVAC wtd'!$I$7:$I$35208,AC123)</f>
        <v>0</v>
      </c>
      <c r="AO123">
        <f>INDEX('HVAC wtd'!$J$7:$J$35208,W123)</f>
        <v>1.1776141103668434</v>
      </c>
      <c r="AP123">
        <f>INDEX('HVAC wtd'!$J$7:$J$35208,X123)</f>
        <v>1.1986874352539123</v>
      </c>
      <c r="AQ123">
        <f>INDEX('HVAC wtd'!$J$7:$J$35208,Y123)</f>
        <v>1.19114942406414</v>
      </c>
      <c r="AR123">
        <f>INDEX('HVAC wtd'!$J$7:$J$35208,Z123)</f>
        <v>1.0447613457563061</v>
      </c>
      <c r="AS123">
        <f>INDEX('HVAC wtd'!$J$7:$J$35208,AA123)</f>
        <v>1.0440597714066455</v>
      </c>
      <c r="AT123">
        <f>INDEX('HVAC wtd'!$J$7:$J$35208,AB123)</f>
        <v>0</v>
      </c>
      <c r="AU123">
        <f>INDEX('HVAC wtd'!$J$7:$J$35208,AC123)</f>
        <v>0</v>
      </c>
      <c r="AX123">
        <f>INDEX('HVAC wtd'!$K$7:$K$35208,W123)</f>
        <v>-1.2419683598418885E-2</v>
      </c>
      <c r="AY123">
        <f>INDEX('HVAC wtd'!$K$7:$K$35208,X123)</f>
        <v>-1.6453608247422681E-2</v>
      </c>
      <c r="AZ123">
        <f>INDEX('HVAC wtd'!$K$7:$K$35208,Y123)</f>
        <v>-1.8185567010309277E-2</v>
      </c>
      <c r="BA123">
        <f>INDEX('HVAC wtd'!$K$7:$K$35208,Z123)</f>
        <v>-3.1030927835051549E-3</v>
      </c>
      <c r="BB123">
        <f>INDEX('HVAC wtd'!$K$7:$K$35208,AA123)</f>
        <v>-1.631572864602876E-2</v>
      </c>
      <c r="BC123">
        <f>INDEX('HVAC wtd'!$K$7:$K$35208,AB123)</f>
        <v>0</v>
      </c>
      <c r="BD123">
        <f>INDEX('HVAC wtd'!$K$7:$K$35208,AC123)</f>
        <v>0</v>
      </c>
    </row>
    <row r="124" spans="2:56" x14ac:dyDescent="0.25">
      <c r="B124" t="str">
        <f t="shared" si="12"/>
        <v>CFLSCEDMOExCZ08</v>
      </c>
      <c r="C124" t="s">
        <v>118</v>
      </c>
      <c r="D124" t="s">
        <v>130</v>
      </c>
      <c r="E124" t="s">
        <v>1663</v>
      </c>
      <c r="F124" t="s">
        <v>72</v>
      </c>
      <c r="G124" t="s">
        <v>107</v>
      </c>
      <c r="H124" t="s">
        <v>1662</v>
      </c>
      <c r="I124" s="28">
        <f t="shared" si="13"/>
        <v>1.1223177152137833</v>
      </c>
      <c r="J124" s="28">
        <f t="shared" si="14"/>
        <v>1.5967594862219063</v>
      </c>
      <c r="K124" s="115">
        <f t="shared" si="15"/>
        <v>-1.2250605700455497E-2</v>
      </c>
      <c r="M124">
        <f>IF($F124="Ex",VLOOKUP($D124&amp;$E124&amp;$G124&amp;M$5,'Vint Wts'!$C$4:$F$10360,4,FALSE),0)</f>
        <v>15405</v>
      </c>
      <c r="N124">
        <f>IF($F124="Ex",VLOOKUP($D124&amp;$E124&amp;$G124&amp;N$5,'Vint Wts'!$C$4:$F$10360,4,FALSE),0)</f>
        <v>6905</v>
      </c>
      <c r="O124">
        <f>IF($F124="Ex",VLOOKUP($D124&amp;$E124&amp;$G124&amp;O$5,'Vint Wts'!$C$4:$F$10360,4,FALSE),0)</f>
        <v>1902</v>
      </c>
      <c r="P124">
        <f>IF($F124="Ex",VLOOKUP($D124&amp;$E124&amp;$G124&amp;P$5,'Vint Wts'!$C$4:$F$10360,4,FALSE),0)</f>
        <v>491</v>
      </c>
      <c r="Q124" s="36">
        <f>VLOOKUP($D124&amp;$E124&amp;$G124&amp;Q$5,'Vint Wts'!$J$4:$Q$1904,8,FALSE)</f>
        <v>244.46393195196947</v>
      </c>
      <c r="R124">
        <v>0</v>
      </c>
      <c r="S124" s="113">
        <v>0</v>
      </c>
      <c r="T124" s="113">
        <v>0</v>
      </c>
      <c r="U124" s="36">
        <f t="shared" si="16"/>
        <v>24947.46393195197</v>
      </c>
      <c r="W124">
        <f>IF($F124="Ex",MATCH($C124&amp;$D124&amp;$E124&amp;$G124&amp;W$5,'HVAC wtd'!$B$7:$B$35208,0),1020)</f>
        <v>858</v>
      </c>
      <c r="X124">
        <f>IF($F124="Ex",MATCH($C124&amp;$D124&amp;$E124&amp;$G124&amp;X$5,'HVAC wtd'!$B$7:$B$35208,0),1020)</f>
        <v>874</v>
      </c>
      <c r="Y124">
        <f>IF($F124="Ex",MATCH($C124&amp;$D124&amp;$E124&amp;$G124&amp;Y$5,'HVAC wtd'!$B$7:$B$35208,0),1020)</f>
        <v>890</v>
      </c>
      <c r="Z124">
        <f>IF($F124="Ex",MATCH($C124&amp;$D124&amp;$E124&amp;$G124&amp;Z$5,'HVAC wtd'!$B$7:$B$35208,0),1020)</f>
        <v>906</v>
      </c>
      <c r="AA124" s="113">
        <f>MATCH($C124&amp;$D124&amp;$E124&amp;$G124&amp;AA$5,'HVAC wtd'!$B$7:$B$35208,0)</f>
        <v>922</v>
      </c>
      <c r="AB124">
        <v>1020</v>
      </c>
      <c r="AC124" s="113">
        <v>1020</v>
      </c>
      <c r="AD124" s="113">
        <v>1020</v>
      </c>
      <c r="AF124">
        <f>INDEX('HVAC wtd'!$I$7:$I$35208,W124)</f>
        <v>1.1327658832378178</v>
      </c>
      <c r="AG124">
        <f>INDEX('HVAC wtd'!$I$7:$I$35208,X124)</f>
        <v>1.1023993084867758</v>
      </c>
      <c r="AH124">
        <f>INDEX('HVAC wtd'!$I$7:$I$35208,Y124)</f>
        <v>1.1018591268746158</v>
      </c>
      <c r="AI124">
        <f>INDEX('HVAC wtd'!$I$7:$I$35208,Z124)</f>
        <v>1.147893769354364</v>
      </c>
      <c r="AJ124">
        <f>INDEX('HVAC wtd'!$I$7:$I$35208,AA124)</f>
        <v>1.1343316039472273</v>
      </c>
      <c r="AK124">
        <f>INDEX('HVAC wtd'!$I$7:$I$35208,AB124)</f>
        <v>0</v>
      </c>
      <c r="AL124">
        <f>INDEX('HVAC wtd'!$I$7:$I$35208,AC124)</f>
        <v>0</v>
      </c>
      <c r="AO124">
        <f>INDEX('HVAC wtd'!$J$7:$J$35208,W124)</f>
        <v>1.585412430565263</v>
      </c>
      <c r="AP124">
        <f>INDEX('HVAC wtd'!$J$7:$J$35208,X124)</f>
        <v>1.6199388838419881</v>
      </c>
      <c r="AQ124">
        <f>INDEX('HVAC wtd'!$J$7:$J$35208,Y124)</f>
        <v>1.6528411874222075</v>
      </c>
      <c r="AR124">
        <f>INDEX('HVAC wtd'!$J$7:$J$35208,Z124)</f>
        <v>1.4911571745634602</v>
      </c>
      <c r="AS124">
        <f>INDEX('HVAC wtd'!$J$7:$J$35208,AA124)</f>
        <v>1.4328538805368005</v>
      </c>
      <c r="AT124">
        <f>INDEX('HVAC wtd'!$J$7:$J$35208,AB124)</f>
        <v>0</v>
      </c>
      <c r="AU124">
        <f>INDEX('HVAC wtd'!$J$7:$J$35208,AC124)</f>
        <v>0</v>
      </c>
      <c r="AX124">
        <f>INDEX('HVAC wtd'!$K$7:$K$35208,W124)</f>
        <v>-1.1427945590561622E-2</v>
      </c>
      <c r="AY124">
        <f>INDEX('HVAC wtd'!$K$7:$K$35208,X124)</f>
        <v>-1.3725773195876289E-2</v>
      </c>
      <c r="AZ124">
        <f>INDEX('HVAC wtd'!$K$7:$K$35208,Y124)</f>
        <v>-1.4155780642108018E-2</v>
      </c>
      <c r="BA124">
        <f>INDEX('HVAC wtd'!$K$7:$K$35208,Z124)</f>
        <v>-1.0492783505154635E-2</v>
      </c>
      <c r="BB124">
        <f>INDEX('HVAC wtd'!$K$7:$K$35208,AA124)</f>
        <v>-1.1131812421169108E-2</v>
      </c>
      <c r="BC124">
        <f>INDEX('HVAC wtd'!$K$7:$K$35208,AB124)</f>
        <v>0</v>
      </c>
      <c r="BD124">
        <f>INDEX('HVAC wtd'!$K$7:$K$35208,AC124)</f>
        <v>0</v>
      </c>
    </row>
    <row r="125" spans="2:56" x14ac:dyDescent="0.25">
      <c r="B125" t="str">
        <f t="shared" si="12"/>
        <v>CFLSCEDMOExCZ09</v>
      </c>
      <c r="C125" t="s">
        <v>118</v>
      </c>
      <c r="D125" t="s">
        <v>130</v>
      </c>
      <c r="E125" t="s">
        <v>1663</v>
      </c>
      <c r="F125" t="s">
        <v>72</v>
      </c>
      <c r="G125" t="s">
        <v>108</v>
      </c>
      <c r="H125" t="s">
        <v>1662</v>
      </c>
      <c r="I125" s="28">
        <f t="shared" si="13"/>
        <v>1.1299287037750527</v>
      </c>
      <c r="J125" s="28">
        <f t="shared" si="14"/>
        <v>1.568597091595795</v>
      </c>
      <c r="K125" s="115">
        <f t="shared" si="15"/>
        <v>-1.3555365234362316E-2</v>
      </c>
      <c r="M125">
        <f>IF($F125="Ex",VLOOKUP($D125&amp;$E125&amp;$G125&amp;M$5,'Vint Wts'!$C$4:$F$10360,4,FALSE),0)</f>
        <v>17806</v>
      </c>
      <c r="N125">
        <f>IF($F125="Ex",VLOOKUP($D125&amp;$E125&amp;$G125&amp;N$5,'Vint Wts'!$C$4:$F$10360,4,FALSE),0)</f>
        <v>7784</v>
      </c>
      <c r="O125">
        <f>IF($F125="Ex",VLOOKUP($D125&amp;$E125&amp;$G125&amp;O$5,'Vint Wts'!$C$4:$F$10360,4,FALSE),0)</f>
        <v>4042</v>
      </c>
      <c r="P125">
        <f>IF($F125="Ex",VLOOKUP($D125&amp;$E125&amp;$G125&amp;P$5,'Vint Wts'!$C$4:$F$10360,4,FALSE),0)</f>
        <v>1059</v>
      </c>
      <c r="Q125" s="36">
        <f>VLOOKUP($D125&amp;$E125&amp;$G125&amp;Q$5,'Vint Wts'!$J$4:$Q$1904,8,FALSE)</f>
        <v>519.51798788110443</v>
      </c>
      <c r="R125">
        <v>0</v>
      </c>
      <c r="S125" s="113">
        <v>0</v>
      </c>
      <c r="T125" s="113">
        <v>0</v>
      </c>
      <c r="U125" s="36">
        <f t="shared" si="16"/>
        <v>31210.517987881103</v>
      </c>
      <c r="W125">
        <f>IF($F125="Ex",MATCH($C125&amp;$D125&amp;$E125&amp;$G125&amp;W$5,'HVAC wtd'!$B$7:$B$35208,0),1020)</f>
        <v>859</v>
      </c>
      <c r="X125">
        <f>IF($F125="Ex",MATCH($C125&amp;$D125&amp;$E125&amp;$G125&amp;X$5,'HVAC wtd'!$B$7:$B$35208,0),1020)</f>
        <v>875</v>
      </c>
      <c r="Y125">
        <f>IF($F125="Ex",MATCH($C125&amp;$D125&amp;$E125&amp;$G125&amp;Y$5,'HVAC wtd'!$B$7:$B$35208,0),1020)</f>
        <v>891</v>
      </c>
      <c r="Z125">
        <f>IF($F125="Ex",MATCH($C125&amp;$D125&amp;$E125&amp;$G125&amp;Z$5,'HVAC wtd'!$B$7:$B$35208,0),1020)</f>
        <v>907</v>
      </c>
      <c r="AA125" s="113">
        <f>MATCH($C125&amp;$D125&amp;$E125&amp;$G125&amp;AA$5,'HVAC wtd'!$B$7:$B$35208,0)</f>
        <v>923</v>
      </c>
      <c r="AB125">
        <v>1020</v>
      </c>
      <c r="AC125" s="113">
        <v>1020</v>
      </c>
      <c r="AD125" s="113">
        <v>1020</v>
      </c>
      <c r="AF125">
        <f>INDEX('HVAC wtd'!$I$7:$I$35208,W125)</f>
        <v>1.1432073965606067</v>
      </c>
      <c r="AG125">
        <f>INDEX('HVAC wtd'!$I$7:$I$35208,X125)</f>
        <v>1.1120098438950285</v>
      </c>
      <c r="AH125">
        <f>INDEX('HVAC wtd'!$I$7:$I$35208,Y125)</f>
        <v>1.1117337367436988</v>
      </c>
      <c r="AI125">
        <f>INDEX('HVAC wtd'!$I$7:$I$35208,Z125)</f>
        <v>1.1184536082474226</v>
      </c>
      <c r="AJ125">
        <f>INDEX('HVAC wtd'!$I$7:$I$35208,AA125)</f>
        <v>1.1082474226804124</v>
      </c>
      <c r="AK125">
        <f>INDEX('HVAC wtd'!$I$7:$I$35208,AB125)</f>
        <v>0</v>
      </c>
      <c r="AL125">
        <f>INDEX('HVAC wtd'!$I$7:$I$35208,AC125)</f>
        <v>0</v>
      </c>
      <c r="AO125">
        <f>INDEX('HVAC wtd'!$J$7:$J$35208,W125)</f>
        <v>1.5276345807556442</v>
      </c>
      <c r="AP125">
        <f>INDEX('HVAC wtd'!$J$7:$J$35208,X125)</f>
        <v>1.5978875927831422</v>
      </c>
      <c r="AQ125">
        <f>INDEX('HVAC wtd'!$J$7:$J$35208,Y125)</f>
        <v>1.6743246823971751</v>
      </c>
      <c r="AR125">
        <f>INDEX('HVAC wtd'!$J$7:$J$35208,Z125)</f>
        <v>1.6387066541705715</v>
      </c>
      <c r="AS125">
        <f>INDEX('HVAC wtd'!$J$7:$J$35208,AA125)</f>
        <v>1.5681818181818181</v>
      </c>
      <c r="AT125">
        <f>INDEX('HVAC wtd'!$J$7:$J$35208,AB125)</f>
        <v>0</v>
      </c>
      <c r="AU125">
        <f>INDEX('HVAC wtd'!$J$7:$J$35208,AC125)</f>
        <v>0</v>
      </c>
      <c r="AX125">
        <f>INDEX('HVAC wtd'!$K$7:$K$35208,W125)</f>
        <v>-1.2825722783912434E-2</v>
      </c>
      <c r="AY125">
        <f>INDEX('HVAC wtd'!$K$7:$K$35208,X125)</f>
        <v>-1.4427784639582539E-2</v>
      </c>
      <c r="AZ125">
        <f>INDEX('HVAC wtd'!$K$7:$K$35208,Y125)</f>
        <v>-1.5587628865979379E-2</v>
      </c>
      <c r="BA125">
        <f>INDEX('HVAC wtd'!$K$7:$K$35208,Z125)</f>
        <v>-1.1705154639175253E-2</v>
      </c>
      <c r="BB125">
        <f>INDEX('HVAC wtd'!$K$7:$K$35208,AA125)</f>
        <v>-1.3451546391752575E-2</v>
      </c>
      <c r="BC125">
        <f>INDEX('HVAC wtd'!$K$7:$K$35208,AB125)</f>
        <v>0</v>
      </c>
      <c r="BD125">
        <f>INDEX('HVAC wtd'!$K$7:$K$35208,AC125)</f>
        <v>0</v>
      </c>
    </row>
    <row r="126" spans="2:56" x14ac:dyDescent="0.25">
      <c r="B126" t="str">
        <f t="shared" si="12"/>
        <v>CFLSCEDMOExCZ10</v>
      </c>
      <c r="C126" t="s">
        <v>118</v>
      </c>
      <c r="D126" t="s">
        <v>130</v>
      </c>
      <c r="E126" t="s">
        <v>1663</v>
      </c>
      <c r="F126" t="s">
        <v>72</v>
      </c>
      <c r="G126" t="s">
        <v>109</v>
      </c>
      <c r="H126" t="s">
        <v>1662</v>
      </c>
      <c r="I126" s="28">
        <f t="shared" si="13"/>
        <v>1.1559322957026408</v>
      </c>
      <c r="J126" s="28">
        <f t="shared" si="14"/>
        <v>1.7944411856120519</v>
      </c>
      <c r="K126" s="115">
        <f t="shared" si="15"/>
        <v>-1.3171130845617171E-2</v>
      </c>
      <c r="M126">
        <f>IF($F126="Ex",VLOOKUP($D126&amp;$E126&amp;$G126&amp;M$5,'Vint Wts'!$C$4:$F$10360,4,FALSE),0)</f>
        <v>23819</v>
      </c>
      <c r="N126">
        <f>IF($F126="Ex",VLOOKUP($D126&amp;$E126&amp;$G126&amp;N$5,'Vint Wts'!$C$4:$F$10360,4,FALSE),0)</f>
        <v>24836</v>
      </c>
      <c r="O126">
        <f>IF($F126="Ex",VLOOKUP($D126&amp;$E126&amp;$G126&amp;O$5,'Vint Wts'!$C$4:$F$10360,4,FALSE),0)</f>
        <v>1062</v>
      </c>
      <c r="P126">
        <f>IF($F126="Ex",VLOOKUP($D126&amp;$E126&amp;$G126&amp;P$5,'Vint Wts'!$C$4:$F$10360,4,FALSE),0)</f>
        <v>274</v>
      </c>
      <c r="Q126" s="36">
        <f>VLOOKUP($D126&amp;$E126&amp;$G126&amp;Q$5,'Vint Wts'!$J$4:$Q$1904,8,FALSE)</f>
        <v>136.49878850315014</v>
      </c>
      <c r="R126">
        <v>0</v>
      </c>
      <c r="S126" s="113">
        <v>0</v>
      </c>
      <c r="T126" s="113">
        <v>0</v>
      </c>
      <c r="U126" s="36">
        <f t="shared" si="16"/>
        <v>50127.498788503151</v>
      </c>
      <c r="W126">
        <f>IF($F126="Ex",MATCH($C126&amp;$D126&amp;$E126&amp;$G126&amp;W$5,'HVAC wtd'!$B$7:$B$35208,0),1020)</f>
        <v>860</v>
      </c>
      <c r="X126">
        <f>IF($F126="Ex",MATCH($C126&amp;$D126&amp;$E126&amp;$G126&amp;X$5,'HVAC wtd'!$B$7:$B$35208,0),1020)</f>
        <v>876</v>
      </c>
      <c r="Y126">
        <f>IF($F126="Ex",MATCH($C126&amp;$D126&amp;$E126&amp;$G126&amp;Y$5,'HVAC wtd'!$B$7:$B$35208,0),1020)</f>
        <v>892</v>
      </c>
      <c r="Z126">
        <f>IF($F126="Ex",MATCH($C126&amp;$D126&amp;$E126&amp;$G126&amp;Z$5,'HVAC wtd'!$B$7:$B$35208,0),1020)</f>
        <v>908</v>
      </c>
      <c r="AA126" s="113">
        <f>MATCH($C126&amp;$D126&amp;$E126&amp;$G126&amp;AA$5,'HVAC wtd'!$B$7:$B$35208,0)</f>
        <v>924</v>
      </c>
      <c r="AB126">
        <v>1020</v>
      </c>
      <c r="AC126" s="113">
        <v>1020</v>
      </c>
      <c r="AD126" s="113">
        <v>1020</v>
      </c>
      <c r="AF126">
        <f>INDEX('HVAC wtd'!$I$7:$I$35208,W126)</f>
        <v>1.1600983026711256</v>
      </c>
      <c r="AG126">
        <f>INDEX('HVAC wtd'!$I$7:$I$35208,X126)</f>
        <v>1.1515100783953085</v>
      </c>
      <c r="AH126">
        <f>INDEX('HVAC wtd'!$I$7:$I$35208,Y126)</f>
        <v>1.1688027588662386</v>
      </c>
      <c r="AI126">
        <f>INDEX('HVAC wtd'!$I$7:$I$35208,Z126)</f>
        <v>1.1528865979381444</v>
      </c>
      <c r="AJ126">
        <f>INDEX('HVAC wtd'!$I$7:$I$35208,AA126)</f>
        <v>1.1395670103092783</v>
      </c>
      <c r="AK126">
        <f>INDEX('HVAC wtd'!$I$7:$I$35208,AB126)</f>
        <v>0</v>
      </c>
      <c r="AL126">
        <f>INDEX('HVAC wtd'!$I$7:$I$35208,AC126)</f>
        <v>0</v>
      </c>
      <c r="AO126">
        <f>INDEX('HVAC wtd'!$J$7:$J$35208,W126)</f>
        <v>1.8086686637975211</v>
      </c>
      <c r="AP126">
        <f>INDEX('HVAC wtd'!$J$7:$J$35208,X126)</f>
        <v>1.7845562813607134</v>
      </c>
      <c r="AQ126">
        <f>INDEX('HVAC wtd'!$J$7:$J$35208,Y126)</f>
        <v>1.8109129281923533</v>
      </c>
      <c r="AR126">
        <f>INDEX('HVAC wtd'!$J$7:$J$35208,Z126)</f>
        <v>1.5454545454545459</v>
      </c>
      <c r="AS126">
        <f>INDEX('HVAC wtd'!$J$7:$J$35208,AA126)</f>
        <v>1.4819587628865982</v>
      </c>
      <c r="AT126">
        <f>INDEX('HVAC wtd'!$J$7:$J$35208,AB126)</f>
        <v>0</v>
      </c>
      <c r="AU126">
        <f>INDEX('HVAC wtd'!$J$7:$J$35208,AC126)</f>
        <v>0</v>
      </c>
      <c r="AX126">
        <f>INDEX('HVAC wtd'!$K$7:$K$35208,W126)</f>
        <v>-1.1387628865979384E-2</v>
      </c>
      <c r="AY126">
        <f>INDEX('HVAC wtd'!$K$7:$K$35208,X126)</f>
        <v>-1.4721649484536085E-2</v>
      </c>
      <c r="AZ126">
        <f>INDEX('HVAC wtd'!$K$7:$K$35208,Y126)</f>
        <v>-1.6014535346515483E-2</v>
      </c>
      <c r="BA126">
        <f>INDEX('HVAC wtd'!$K$7:$K$35208,Z126)</f>
        <v>-1.5876288659793816E-2</v>
      </c>
      <c r="BB126">
        <f>INDEX('HVAC wtd'!$K$7:$K$35208,AA126)</f>
        <v>-1.4721649484536081E-2</v>
      </c>
      <c r="BC126">
        <f>INDEX('HVAC wtd'!$K$7:$K$35208,AB126)</f>
        <v>0</v>
      </c>
      <c r="BD126">
        <f>INDEX('HVAC wtd'!$K$7:$K$35208,AC126)</f>
        <v>0</v>
      </c>
    </row>
    <row r="127" spans="2:56" x14ac:dyDescent="0.25">
      <c r="B127" t="str">
        <f t="shared" si="12"/>
        <v>CFLSCEDMOExCZ13</v>
      </c>
      <c r="C127" t="s">
        <v>118</v>
      </c>
      <c r="D127" t="s">
        <v>130</v>
      </c>
      <c r="E127" t="s">
        <v>1663</v>
      </c>
      <c r="F127" t="s">
        <v>72</v>
      </c>
      <c r="G127" t="s">
        <v>112</v>
      </c>
      <c r="H127" t="s">
        <v>1662</v>
      </c>
      <c r="I127" s="28">
        <f t="shared" si="13"/>
        <v>1.1674797746089007</v>
      </c>
      <c r="J127" s="28">
        <f t="shared" si="14"/>
        <v>1.7970940915930842</v>
      </c>
      <c r="K127" s="115">
        <f t="shared" si="15"/>
        <v>-1.6570809652466156E-2</v>
      </c>
      <c r="M127">
        <f>IF($F127="Ex",VLOOKUP($D127&amp;$E127&amp;$G127&amp;M$5,'Vint Wts'!$C$4:$F$10360,4,FALSE),0)</f>
        <v>4396</v>
      </c>
      <c r="N127">
        <f>IF($F127="Ex",VLOOKUP($D127&amp;$E127&amp;$G127&amp;N$5,'Vint Wts'!$C$4:$F$10360,4,FALSE),0)</f>
        <v>1644</v>
      </c>
      <c r="O127">
        <f>IF($F127="Ex",VLOOKUP($D127&amp;$E127&amp;$G127&amp;O$5,'Vint Wts'!$C$4:$F$10360,4,FALSE),0)</f>
        <v>1</v>
      </c>
      <c r="P127">
        <f>IF($F127="Ex",VLOOKUP($D127&amp;$E127&amp;$G127&amp;P$5,'Vint Wts'!$C$4:$F$10360,4,FALSE),0)</f>
        <v>1</v>
      </c>
      <c r="Q127" s="36">
        <f>VLOOKUP($D127&amp;$E127&amp;$G127&amp;Q$5,'Vint Wts'!$J$4:$Q$1904,8,FALSE)</f>
        <v>1</v>
      </c>
      <c r="R127">
        <v>0</v>
      </c>
      <c r="S127" s="113">
        <v>0</v>
      </c>
      <c r="T127" s="113">
        <v>0</v>
      </c>
      <c r="U127" s="36">
        <f t="shared" si="16"/>
        <v>6043</v>
      </c>
      <c r="W127">
        <f>IF($F127="Ex",MATCH($C127&amp;$D127&amp;$E127&amp;$G127&amp;W$5,'HVAC wtd'!$B$7:$B$35208,0),1020)</f>
        <v>863</v>
      </c>
      <c r="X127">
        <f>IF($F127="Ex",MATCH($C127&amp;$D127&amp;$E127&amp;$G127&amp;X$5,'HVAC wtd'!$B$7:$B$35208,0),1020)</f>
        <v>879</v>
      </c>
      <c r="Y127">
        <f>IF($F127="Ex",MATCH($C127&amp;$D127&amp;$E127&amp;$G127&amp;Y$5,'HVAC wtd'!$B$7:$B$35208,0),1020)</f>
        <v>895</v>
      </c>
      <c r="Z127">
        <f>IF($F127="Ex",MATCH($C127&amp;$D127&amp;$E127&amp;$G127&amp;Z$5,'HVAC wtd'!$B$7:$B$35208,0),1020)</f>
        <v>911</v>
      </c>
      <c r="AA127" s="113">
        <f>MATCH($C127&amp;$D127&amp;$E127&amp;$G127&amp;AA$5,'HVAC wtd'!$B$7:$B$35208,0)</f>
        <v>927</v>
      </c>
      <c r="AB127">
        <v>1020</v>
      </c>
      <c r="AC127" s="113">
        <v>1020</v>
      </c>
      <c r="AD127" s="113">
        <v>1020</v>
      </c>
      <c r="AF127">
        <f>INDEX('HVAC wtd'!$I$7:$I$35208,W127)</f>
        <v>1.1696494845360825</v>
      </c>
      <c r="AG127">
        <f>INDEX('HVAC wtd'!$I$7:$I$35208,X127)</f>
        <v>1.1617938144329898</v>
      </c>
      <c r="AH127">
        <f>INDEX('HVAC wtd'!$I$7:$I$35208,Y127)</f>
        <v>1.1765567010309279</v>
      </c>
      <c r="AI127">
        <f>INDEX('HVAC wtd'!$I$7:$I$35208,Z127)</f>
        <v>1.0710270914566564</v>
      </c>
      <c r="AJ127">
        <f>INDEX('HVAC wtd'!$I$7:$I$35208,AA127)</f>
        <v>1.0645292206455612</v>
      </c>
      <c r="AK127">
        <f>INDEX('HVAC wtd'!$I$7:$I$35208,AB127)</f>
        <v>0</v>
      </c>
      <c r="AL127">
        <f>INDEX('HVAC wtd'!$I$7:$I$35208,AC127)</f>
        <v>0</v>
      </c>
      <c r="AO127">
        <f>INDEX('HVAC wtd'!$J$7:$J$35208,W127)</f>
        <v>1.8025773195876287</v>
      </c>
      <c r="AP127">
        <f>INDEX('HVAC wtd'!$J$7:$J$35208,X127)</f>
        <v>1.7830022630123208</v>
      </c>
      <c r="AQ127">
        <f>INDEX('HVAC wtd'!$J$7:$J$35208,Y127)</f>
        <v>1.8368116670857431</v>
      </c>
      <c r="AR127">
        <f>INDEX('HVAC wtd'!$J$7:$J$35208,Z127)</f>
        <v>1.3218556637289394</v>
      </c>
      <c r="AS127">
        <f>INDEX('HVAC wtd'!$J$7:$J$35208,AA127)</f>
        <v>1.295310866720367</v>
      </c>
      <c r="AT127">
        <f>INDEX('HVAC wtd'!$J$7:$J$35208,AB127)</f>
        <v>0</v>
      </c>
      <c r="AU127">
        <f>INDEX('HVAC wtd'!$J$7:$J$35208,AC127)</f>
        <v>0</v>
      </c>
      <c r="AX127">
        <f>INDEX('HVAC wtd'!$K$7:$K$35208,W127)</f>
        <v>-1.6020618556701033E-2</v>
      </c>
      <c r="AY127">
        <f>INDEX('HVAC wtd'!$K$7:$K$35208,X127)</f>
        <v>-1.8041237113402064E-2</v>
      </c>
      <c r="AZ127">
        <f>INDEX('HVAC wtd'!$K$7:$K$35208,Y127)</f>
        <v>-1.8185567010309277E-2</v>
      </c>
      <c r="BA127">
        <f>INDEX('HVAC wtd'!$K$7:$K$35208,Z127)</f>
        <v>-1.6680746369780553E-2</v>
      </c>
      <c r="BB127">
        <f>INDEX('HVAC wtd'!$K$7:$K$35208,AA127)</f>
        <v>-1.6103426782151688E-2</v>
      </c>
      <c r="BC127">
        <f>INDEX('HVAC wtd'!$K$7:$K$35208,AB127)</f>
        <v>0</v>
      </c>
      <c r="BD127">
        <f>INDEX('HVAC wtd'!$K$7:$K$35208,AC127)</f>
        <v>0</v>
      </c>
    </row>
    <row r="128" spans="2:56" x14ac:dyDescent="0.25">
      <c r="B128" t="str">
        <f t="shared" si="12"/>
        <v>CFLSCEDMOExCZ14</v>
      </c>
      <c r="C128" t="s">
        <v>118</v>
      </c>
      <c r="D128" t="s">
        <v>130</v>
      </c>
      <c r="E128" t="s">
        <v>1663</v>
      </c>
      <c r="F128" t="s">
        <v>72</v>
      </c>
      <c r="G128" t="s">
        <v>113</v>
      </c>
      <c r="H128" t="s">
        <v>1662</v>
      </c>
      <c r="I128" s="28">
        <f t="shared" si="13"/>
        <v>1.1469622747880561</v>
      </c>
      <c r="J128" s="28">
        <f t="shared" si="14"/>
        <v>1.6860827540149013</v>
      </c>
      <c r="K128" s="115">
        <f t="shared" si="15"/>
        <v>-1.6783337624124782E-2</v>
      </c>
      <c r="M128">
        <f>IF($F128="Ex",VLOOKUP($D128&amp;$E128&amp;$G128&amp;M$5,'Vint Wts'!$C$4:$F$10360,4,FALSE),0)</f>
        <v>8527</v>
      </c>
      <c r="N128">
        <f>IF($F128="Ex",VLOOKUP($D128&amp;$E128&amp;$G128&amp;N$5,'Vint Wts'!$C$4:$F$10360,4,FALSE),0)</f>
        <v>6224</v>
      </c>
      <c r="O128">
        <f>IF($F128="Ex",VLOOKUP($D128&amp;$E128&amp;$G128&amp;O$5,'Vint Wts'!$C$4:$F$10360,4,FALSE),0)</f>
        <v>504</v>
      </c>
      <c r="P128">
        <f>IF($F128="Ex",VLOOKUP($D128&amp;$E128&amp;$G128&amp;P$5,'Vint Wts'!$C$4:$F$10360,4,FALSE),0)</f>
        <v>1</v>
      </c>
      <c r="Q128" s="36">
        <f>VLOOKUP($D128&amp;$E128&amp;$G128&amp;Q$5,'Vint Wts'!$J$4:$Q$1904,8,FALSE)</f>
        <v>64.779086069291594</v>
      </c>
      <c r="R128">
        <v>0</v>
      </c>
      <c r="S128" s="113">
        <v>0</v>
      </c>
      <c r="T128" s="113">
        <v>0</v>
      </c>
      <c r="U128" s="36">
        <f t="shared" si="16"/>
        <v>15320.779086069291</v>
      </c>
      <c r="W128">
        <f>IF($F128="Ex",MATCH($C128&amp;$D128&amp;$E128&amp;$G128&amp;W$5,'HVAC wtd'!$B$7:$B$35208,0),1020)</f>
        <v>864</v>
      </c>
      <c r="X128">
        <f>IF($F128="Ex",MATCH($C128&amp;$D128&amp;$E128&amp;$G128&amp;X$5,'HVAC wtd'!$B$7:$B$35208,0),1020)</f>
        <v>880</v>
      </c>
      <c r="Y128">
        <f>IF($F128="Ex",MATCH($C128&amp;$D128&amp;$E128&amp;$G128&amp;Y$5,'HVAC wtd'!$B$7:$B$35208,0),1020)</f>
        <v>896</v>
      </c>
      <c r="Z128">
        <f>IF($F128="Ex",MATCH($C128&amp;$D128&amp;$E128&amp;$G128&amp;Z$5,'HVAC wtd'!$B$7:$B$35208,0),1020)</f>
        <v>912</v>
      </c>
      <c r="AA128" s="113">
        <f>MATCH($C128&amp;$D128&amp;$E128&amp;$G128&amp;AA$5,'HVAC wtd'!$B$7:$B$35208,0)</f>
        <v>928</v>
      </c>
      <c r="AB128">
        <v>1020</v>
      </c>
      <c r="AC128" s="113">
        <v>1020</v>
      </c>
      <c r="AD128" s="113">
        <v>1020</v>
      </c>
      <c r="AF128">
        <f>INDEX('HVAC wtd'!$I$7:$I$35208,W128)</f>
        <v>1.1553571906784468</v>
      </c>
      <c r="AG128">
        <f>INDEX('HVAC wtd'!$I$7:$I$35208,X128)</f>
        <v>1.1366729984667898</v>
      </c>
      <c r="AH128">
        <f>INDEX('HVAC wtd'!$I$7:$I$35208,Y128)</f>
        <v>1.1439215175542552</v>
      </c>
      <c r="AI128">
        <f>INDEX('HVAC wtd'!$I$7:$I$35208,Z128)</f>
        <v>1.0642765433461885</v>
      </c>
      <c r="AJ128">
        <f>INDEX('HVAC wtd'!$I$7:$I$35208,AA128)</f>
        <v>1.0554548924489124</v>
      </c>
      <c r="AK128">
        <f>INDEX('HVAC wtd'!$I$7:$I$35208,AB128)</f>
        <v>0</v>
      </c>
      <c r="AL128">
        <f>INDEX('HVAC wtd'!$I$7:$I$35208,AC128)</f>
        <v>0</v>
      </c>
      <c r="AO128">
        <f>INDEX('HVAC wtd'!$J$7:$J$35208,W128)</f>
        <v>1.695384687088529</v>
      </c>
      <c r="AP128">
        <f>INDEX('HVAC wtd'!$J$7:$J$35208,X128)</f>
        <v>1.6729208370032671</v>
      </c>
      <c r="AQ128">
        <f>INDEX('HVAC wtd'!$J$7:$J$35208,Y128)</f>
        <v>1.7400030369776136</v>
      </c>
      <c r="AR128">
        <f>INDEX('HVAC wtd'!$J$7:$J$35208,Z128)</f>
        <v>1.3394102606036016</v>
      </c>
      <c r="AS128">
        <f>INDEX('HVAC wtd'!$J$7:$J$35208,AA128)</f>
        <v>1.3120891794175009</v>
      </c>
      <c r="AT128">
        <f>INDEX('HVAC wtd'!$J$7:$J$35208,AB128)</f>
        <v>0</v>
      </c>
      <c r="AU128">
        <f>INDEX('HVAC wtd'!$J$7:$J$35208,AC128)</f>
        <v>0</v>
      </c>
      <c r="AX128">
        <f>INDEX('HVAC wtd'!$K$7:$K$35208,W128)</f>
        <v>-1.4565496219872246E-2</v>
      </c>
      <c r="AY128">
        <f>INDEX('HVAC wtd'!$K$7:$K$35208,X128)</f>
        <v>-1.9610676182832801E-2</v>
      </c>
      <c r="AZ128">
        <f>INDEX('HVAC wtd'!$K$7:$K$35208,Y128)</f>
        <v>-1.9186781390385474E-2</v>
      </c>
      <c r="BA128">
        <f>INDEX('HVAC wtd'!$K$7:$K$35208,Z128)</f>
        <v>-1.8062523667396156E-2</v>
      </c>
      <c r="BB128">
        <f>INDEX('HVAC wtd'!$K$7:$K$35208,AA128)</f>
        <v>-1.8351183461210591E-2</v>
      </c>
      <c r="BC128">
        <f>INDEX('HVAC wtd'!$K$7:$K$35208,AB128)</f>
        <v>0</v>
      </c>
      <c r="BD128">
        <f>INDEX('HVAC wtd'!$K$7:$K$35208,AC128)</f>
        <v>0</v>
      </c>
    </row>
    <row r="129" spans="2:56" x14ac:dyDescent="0.25">
      <c r="B129" t="str">
        <f t="shared" si="12"/>
        <v>CFLSCEDMOExCZ15</v>
      </c>
      <c r="C129" t="s">
        <v>118</v>
      </c>
      <c r="D129" t="s">
        <v>130</v>
      </c>
      <c r="E129" t="s">
        <v>1663</v>
      </c>
      <c r="F129" t="s">
        <v>72</v>
      </c>
      <c r="G129" t="s">
        <v>114</v>
      </c>
      <c r="H129" t="s">
        <v>1662</v>
      </c>
      <c r="I129" s="28">
        <f t="shared" si="13"/>
        <v>1.2496334854408537</v>
      </c>
      <c r="J129" s="28">
        <f t="shared" si="14"/>
        <v>1.696429997105837</v>
      </c>
      <c r="K129" s="115">
        <f t="shared" si="15"/>
        <v>-6.6778778515460303E-3</v>
      </c>
      <c r="M129">
        <f>IF($F129="Ex",VLOOKUP($D129&amp;$E129&amp;$G129&amp;M$5,'Vint Wts'!$C$4:$F$10360,4,FALSE),0)</f>
        <v>2115</v>
      </c>
      <c r="N129">
        <f>IF($F129="Ex",VLOOKUP($D129&amp;$E129&amp;$G129&amp;N$5,'Vint Wts'!$C$4:$F$10360,4,FALSE),0)</f>
        <v>2002</v>
      </c>
      <c r="O129">
        <f>IF($F129="Ex",VLOOKUP($D129&amp;$E129&amp;$G129&amp;O$5,'Vint Wts'!$C$4:$F$10360,4,FALSE),0)</f>
        <v>1089</v>
      </c>
      <c r="P129">
        <f>IF($F129="Ex",VLOOKUP($D129&amp;$E129&amp;$G129&amp;P$5,'Vint Wts'!$C$4:$F$10360,4,FALSE),0)</f>
        <v>247</v>
      </c>
      <c r="Q129" s="36">
        <f>VLOOKUP($D129&amp;$E129&amp;$G129&amp;Q$5,'Vint Wts'!$J$4:$Q$1904,8,FALSE)</f>
        <v>139.96909668543361</v>
      </c>
      <c r="R129">
        <v>0</v>
      </c>
      <c r="S129" s="113">
        <v>0</v>
      </c>
      <c r="T129" s="113">
        <v>0</v>
      </c>
      <c r="U129" s="36">
        <f t="shared" si="16"/>
        <v>5592.9690966854332</v>
      </c>
      <c r="W129">
        <f>IF($F129="Ex",MATCH($C129&amp;$D129&amp;$E129&amp;$G129&amp;W$5,'HVAC wtd'!$B$7:$B$35208,0),1020)</f>
        <v>865</v>
      </c>
      <c r="X129">
        <f>IF($F129="Ex",MATCH($C129&amp;$D129&amp;$E129&amp;$G129&amp;X$5,'HVAC wtd'!$B$7:$B$35208,0),1020)</f>
        <v>881</v>
      </c>
      <c r="Y129">
        <f>IF($F129="Ex",MATCH($C129&amp;$D129&amp;$E129&amp;$G129&amp;Y$5,'HVAC wtd'!$B$7:$B$35208,0),1020)</f>
        <v>897</v>
      </c>
      <c r="Z129">
        <f>IF($F129="Ex",MATCH($C129&amp;$D129&amp;$E129&amp;$G129&amp;Z$5,'HVAC wtd'!$B$7:$B$35208,0),1020)</f>
        <v>913</v>
      </c>
      <c r="AA129" s="113">
        <f>MATCH($C129&amp;$D129&amp;$E129&amp;$G129&amp;AA$5,'HVAC wtd'!$B$7:$B$35208,0)</f>
        <v>929</v>
      </c>
      <c r="AB129">
        <v>1020</v>
      </c>
      <c r="AC129" s="113">
        <v>1020</v>
      </c>
      <c r="AD129" s="113">
        <v>1020</v>
      </c>
      <c r="AF129">
        <f>INDEX('HVAC wtd'!$I$7:$I$35208,W129)</f>
        <v>1.2422268041237112</v>
      </c>
      <c r="AG129">
        <f>INDEX('HVAC wtd'!$I$7:$I$35208,X129)</f>
        <v>1.23940206185567</v>
      </c>
      <c r="AH129">
        <f>INDEX('HVAC wtd'!$I$7:$I$35208,Y129)</f>
        <v>1.2885773195876287</v>
      </c>
      <c r="AI129">
        <f>INDEX('HVAC wtd'!$I$7:$I$35208,Z129)</f>
        <v>1.2398144329896907</v>
      </c>
      <c r="AJ129">
        <f>INDEX('HVAC wtd'!$I$7:$I$35208,AA129)</f>
        <v>1.2222268041237112</v>
      </c>
      <c r="AK129">
        <f>INDEX('HVAC wtd'!$I$7:$I$35208,AB129)</f>
        <v>0</v>
      </c>
      <c r="AL129">
        <f>INDEX('HVAC wtd'!$I$7:$I$35208,AC129)</f>
        <v>0</v>
      </c>
      <c r="AO129">
        <f>INDEX('HVAC wtd'!$J$7:$J$35208,W129)</f>
        <v>1.6904761904761902</v>
      </c>
      <c r="AP129">
        <f>INDEX('HVAC wtd'!$J$7:$J$35208,X129)</f>
        <v>1.6929307805596463</v>
      </c>
      <c r="AQ129">
        <f>INDEX('HVAC wtd'!$J$7:$J$35208,Y129)</f>
        <v>1.7619047619047614</v>
      </c>
      <c r="AR129">
        <f>INDEX('HVAC wtd'!$J$7:$J$35208,Z129)</f>
        <v>1.5714285714285714</v>
      </c>
      <c r="AS129">
        <f>INDEX('HVAC wtd'!$J$7:$J$35208,AA129)</f>
        <v>1.5476190476190477</v>
      </c>
      <c r="AT129">
        <f>INDEX('HVAC wtd'!$J$7:$J$35208,AB129)</f>
        <v>0</v>
      </c>
      <c r="AU129">
        <f>INDEX('HVAC wtd'!$J$7:$J$35208,AC129)</f>
        <v>0</v>
      </c>
      <c r="AX129">
        <f>INDEX('HVAC wtd'!$K$7:$K$35208,W129)</f>
        <v>-5.8597938144329884E-3</v>
      </c>
      <c r="AY129">
        <f>INDEX('HVAC wtd'!$K$7:$K$35208,X129)</f>
        <v>-7.4041237113402049E-3</v>
      </c>
      <c r="AZ129">
        <f>INDEX('HVAC wtd'!$K$7:$K$35208,Y129)</f>
        <v>-6.956701030927835E-3</v>
      </c>
      <c r="BA129">
        <f>INDEX('HVAC wtd'!$K$7:$K$35208,Z129)</f>
        <v>-6.523711340206185E-3</v>
      </c>
      <c r="BB129">
        <f>INDEX('HVAC wtd'!$K$7:$K$35208,AA129)</f>
        <v>-6.7546391752577317E-3</v>
      </c>
      <c r="BC129">
        <f>INDEX('HVAC wtd'!$K$7:$K$35208,AB129)</f>
        <v>0</v>
      </c>
      <c r="BD129">
        <f>INDEX('HVAC wtd'!$K$7:$K$35208,AC129)</f>
        <v>0</v>
      </c>
    </row>
    <row r="130" spans="2:56" x14ac:dyDescent="0.25">
      <c r="B130" t="str">
        <f t="shared" si="12"/>
        <v>CFLSCEDMOExCZ16</v>
      </c>
      <c r="C130" t="s">
        <v>118</v>
      </c>
      <c r="D130" t="s">
        <v>130</v>
      </c>
      <c r="E130" t="s">
        <v>1663</v>
      </c>
      <c r="F130" t="s">
        <v>72</v>
      </c>
      <c r="G130" t="s">
        <v>115</v>
      </c>
      <c r="H130" t="s">
        <v>1662</v>
      </c>
      <c r="I130" s="28">
        <f t="shared" si="13"/>
        <v>1.0520716982479115</v>
      </c>
      <c r="J130" s="28">
        <f t="shared" si="14"/>
        <v>1.7932719536361177</v>
      </c>
      <c r="K130" s="115">
        <f t="shared" si="15"/>
        <v>-2.2773544017216769E-2</v>
      </c>
      <c r="M130">
        <f>IF($F130="Ex",VLOOKUP($D130&amp;$E130&amp;$G130&amp;M$5,'Vint Wts'!$C$4:$F$10360,4,FALSE),0)</f>
        <v>5157</v>
      </c>
      <c r="N130">
        <f>IF($F130="Ex",VLOOKUP($D130&amp;$E130&amp;$G130&amp;N$5,'Vint Wts'!$C$4:$F$10360,4,FALSE),0)</f>
        <v>9996</v>
      </c>
      <c r="O130">
        <f>IF($F130="Ex",VLOOKUP($D130&amp;$E130&amp;$G130&amp;O$5,'Vint Wts'!$C$4:$F$10360,4,FALSE),0)</f>
        <v>275</v>
      </c>
      <c r="P130">
        <f>IF($F130="Ex",VLOOKUP($D130&amp;$E130&amp;$G130&amp;P$5,'Vint Wts'!$C$4:$F$10360,4,FALSE),0)</f>
        <v>71</v>
      </c>
      <c r="Q130" s="36">
        <f>VLOOKUP($D130&amp;$E130&amp;$G130&amp;Q$5,'Vint Wts'!$J$4:$Q$1904,8,FALSE)</f>
        <v>35.345731486220615</v>
      </c>
      <c r="R130">
        <v>0</v>
      </c>
      <c r="S130" s="113">
        <v>0</v>
      </c>
      <c r="T130" s="113">
        <v>0</v>
      </c>
      <c r="U130" s="36">
        <f t="shared" si="16"/>
        <v>15534.345731486221</v>
      </c>
      <c r="W130">
        <f>IF($F130="Ex",MATCH($C130&amp;$D130&amp;$E130&amp;$G130&amp;W$5,'HVAC wtd'!$B$7:$B$35208,0),1020)</f>
        <v>866</v>
      </c>
      <c r="X130">
        <f>IF($F130="Ex",MATCH($C130&amp;$D130&amp;$E130&amp;$G130&amp;X$5,'HVAC wtd'!$B$7:$B$35208,0),1020)</f>
        <v>882</v>
      </c>
      <c r="Y130">
        <f>IF($F130="Ex",MATCH($C130&amp;$D130&amp;$E130&amp;$G130&amp;Y$5,'HVAC wtd'!$B$7:$B$35208,0),1020)</f>
        <v>898</v>
      </c>
      <c r="Z130">
        <f>IF($F130="Ex",MATCH($C130&amp;$D130&amp;$E130&amp;$G130&amp;Z$5,'HVAC wtd'!$B$7:$B$35208,0),1020)</f>
        <v>914</v>
      </c>
      <c r="AA130" s="113">
        <f>MATCH($C130&amp;$D130&amp;$E130&amp;$G130&amp;AA$5,'HVAC wtd'!$B$7:$B$35208,0)</f>
        <v>930</v>
      </c>
      <c r="AB130">
        <v>1020</v>
      </c>
      <c r="AC130" s="113">
        <v>1020</v>
      </c>
      <c r="AD130" s="113">
        <v>1020</v>
      </c>
      <c r="AF130">
        <f>INDEX('HVAC wtd'!$I$7:$I$35208,W130)</f>
        <v>1.0726597938144331</v>
      </c>
      <c r="AG130">
        <f>INDEX('HVAC wtd'!$I$7:$I$35208,X130)</f>
        <v>1.0415876288659793</v>
      </c>
      <c r="AH130">
        <f>INDEX('HVAC wtd'!$I$7:$I$35208,Y130)</f>
        <v>1.0558350515463919</v>
      </c>
      <c r="AI130">
        <f>INDEX('HVAC wtd'!$I$7:$I$35208,Z130)</f>
        <v>1.0306597938144328</v>
      </c>
      <c r="AJ130">
        <f>INDEX('HVAC wtd'!$I$7:$I$35208,AA130)</f>
        <v>1.0269278350515465</v>
      </c>
      <c r="AK130">
        <f>INDEX('HVAC wtd'!$I$7:$I$35208,AB130)</f>
        <v>0</v>
      </c>
      <c r="AL130">
        <f>INDEX('HVAC wtd'!$I$7:$I$35208,AC130)</f>
        <v>0</v>
      </c>
      <c r="AO130">
        <f>INDEX('HVAC wtd'!$J$7:$J$35208,W130)</f>
        <v>1.7474226804123714</v>
      </c>
      <c r="AP130">
        <f>INDEX('HVAC wtd'!$J$7:$J$35208,X130)</f>
        <v>1.8124214231833038</v>
      </c>
      <c r="AQ130">
        <f>INDEX('HVAC wtd'!$J$7:$J$35208,Y130)</f>
        <v>2</v>
      </c>
      <c r="AR130">
        <f>INDEX('HVAC wtd'!$J$7:$J$35208,Z130)</f>
        <v>1.6829268292682928</v>
      </c>
      <c r="AS130">
        <f>INDEX('HVAC wtd'!$J$7:$J$35208,AA130)</f>
        <v>1.6804123711340206</v>
      </c>
      <c r="AT130">
        <f>INDEX('HVAC wtd'!$J$7:$J$35208,AB130)</f>
        <v>0</v>
      </c>
      <c r="AU130">
        <f>INDEX('HVAC wtd'!$J$7:$J$35208,AC130)</f>
        <v>0</v>
      </c>
      <c r="AX130">
        <f>INDEX('HVAC wtd'!$K$7:$K$35208,W130)</f>
        <v>-1.9484536082474226E-2</v>
      </c>
      <c r="AY130">
        <f>INDEX('HVAC wtd'!$K$7:$K$35208,X130)</f>
        <v>-2.4629896907216491E-2</v>
      </c>
      <c r="AZ130">
        <f>INDEX('HVAC wtd'!$K$7:$K$35208,Y130)</f>
        <v>-1.8618556701030926E-2</v>
      </c>
      <c r="BA130">
        <f>INDEX('HVAC wtd'!$K$7:$K$35208,Z130)</f>
        <v>-1.8618556701030926E-2</v>
      </c>
      <c r="BB130">
        <f>INDEX('HVAC wtd'!$K$7:$K$35208,AA130)</f>
        <v>-1.8329896907216491E-2</v>
      </c>
      <c r="BC130">
        <f>INDEX('HVAC wtd'!$K$7:$K$35208,AB130)</f>
        <v>0</v>
      </c>
      <c r="BD130">
        <f>INDEX('HVAC wtd'!$K$7:$K$35208,AC130)</f>
        <v>0</v>
      </c>
    </row>
    <row r="131" spans="2:56" x14ac:dyDescent="0.25">
      <c r="B131" t="str">
        <f t="shared" si="12"/>
        <v>CFLSCEDMONewCZ05</v>
      </c>
      <c r="C131" t="s">
        <v>118</v>
      </c>
      <c r="D131" t="s">
        <v>130</v>
      </c>
      <c r="E131" t="s">
        <v>1663</v>
      </c>
      <c r="F131" t="s">
        <v>75</v>
      </c>
      <c r="G131" t="s">
        <v>104</v>
      </c>
      <c r="H131" t="s">
        <v>1662</v>
      </c>
      <c r="I131" s="28">
        <f t="shared" si="13"/>
        <v>0.97176824826038333</v>
      </c>
      <c r="J131" s="28">
        <f t="shared" si="14"/>
        <v>1.5299276536125344</v>
      </c>
      <c r="K131" s="115">
        <f t="shared" si="15"/>
        <v>-2.4629896907216502E-2</v>
      </c>
      <c r="M131">
        <f>IF($F131="Ex",VLOOKUP($D131&amp;$E131&amp;$G131&amp;M$5,'Vint Wts'!$C$4:$F$10360,4,FALSE),0)</f>
        <v>0</v>
      </c>
      <c r="N131">
        <f>IF($F131="Ex",VLOOKUP($D131&amp;$E131&amp;$G131&amp;N$5,'Vint Wts'!$C$4:$F$10360,4,FALSE),0)</f>
        <v>0</v>
      </c>
      <c r="O131">
        <f>IF($F131="Ex",VLOOKUP($D131&amp;$E131&amp;$G131&amp;O$5,'Vint Wts'!$C$4:$F$10360,4,FALSE),0)</f>
        <v>0</v>
      </c>
      <c r="P131">
        <f>IF($F131="Ex",VLOOKUP($D131&amp;$E131&amp;$G131&amp;P$5,'Vint Wts'!$C$4:$F$10360,4,FALSE),0)</f>
        <v>0</v>
      </c>
      <c r="Q131" s="36">
        <f>VLOOKUP($D131&amp;$E131&amp;$G131&amp;Q$5,'Vint Wts'!$J$4:$Q$1904,8,FALSE)</f>
        <v>1</v>
      </c>
      <c r="R131">
        <v>0</v>
      </c>
      <c r="S131" s="113">
        <v>0</v>
      </c>
      <c r="T131" s="113">
        <v>0</v>
      </c>
      <c r="U131" s="36">
        <f t="shared" si="16"/>
        <v>1</v>
      </c>
      <c r="W131">
        <f>IF($F131="Ex",MATCH($C131&amp;$D131&amp;$E131&amp;$G131&amp;W$5,'HVAC wtd'!$B$7:$B$35208,0),1020)</f>
        <v>1020</v>
      </c>
      <c r="X131">
        <f>IF($F131="Ex",MATCH($C131&amp;$D131&amp;$E131&amp;$G131&amp;X$5,'HVAC wtd'!$B$7:$B$35208,0),1020)</f>
        <v>1020</v>
      </c>
      <c r="Y131">
        <f>IF($F131="Ex",MATCH($C131&amp;$D131&amp;$E131&amp;$G131&amp;Y$5,'HVAC wtd'!$B$7:$B$35208,0),1020)</f>
        <v>1020</v>
      </c>
      <c r="Z131">
        <f>IF($F131="Ex",MATCH($C131&amp;$D131&amp;$E131&amp;$G131&amp;Z$5,'HVAC wtd'!$B$7:$B$35208,0),1020)</f>
        <v>1020</v>
      </c>
      <c r="AA131" s="113">
        <f>MATCH($C131&amp;$D131&amp;$E131&amp;$G131&amp;AA$5,'HVAC wtd'!$B$7:$B$35208,0)</f>
        <v>919</v>
      </c>
      <c r="AB131">
        <v>1020</v>
      </c>
      <c r="AC131" s="113">
        <v>1020</v>
      </c>
      <c r="AD131" s="113">
        <v>1020</v>
      </c>
      <c r="AF131">
        <f>INDEX('HVAC wtd'!$I$7:$I$35208,W131)</f>
        <v>0</v>
      </c>
      <c r="AG131">
        <f>INDEX('HVAC wtd'!$I$7:$I$35208,X131)</f>
        <v>0</v>
      </c>
      <c r="AH131">
        <f>INDEX('HVAC wtd'!$I$7:$I$35208,Y131)</f>
        <v>0</v>
      </c>
      <c r="AI131">
        <f>INDEX('HVAC wtd'!$I$7:$I$35208,Z131)</f>
        <v>0</v>
      </c>
      <c r="AJ131">
        <f>INDEX('HVAC wtd'!$I$7:$I$35208,AA131)</f>
        <v>0.97176824826038333</v>
      </c>
      <c r="AK131">
        <f>INDEX('HVAC wtd'!$I$7:$I$35208,AB131)</f>
        <v>0</v>
      </c>
      <c r="AL131">
        <f>INDEX('HVAC wtd'!$I$7:$I$35208,AC131)</f>
        <v>0</v>
      </c>
      <c r="AO131">
        <f>INDEX('HVAC wtd'!$J$7:$J$35208,W131)</f>
        <v>0</v>
      </c>
      <c r="AP131">
        <f>INDEX('HVAC wtd'!$J$7:$J$35208,X131)</f>
        <v>0</v>
      </c>
      <c r="AQ131">
        <f>INDEX('HVAC wtd'!$J$7:$J$35208,Y131)</f>
        <v>0</v>
      </c>
      <c r="AR131">
        <f>INDEX('HVAC wtd'!$J$7:$J$35208,Z131)</f>
        <v>0</v>
      </c>
      <c r="AS131">
        <f>INDEX('HVAC wtd'!$J$7:$J$35208,AA131)</f>
        <v>1.5299276536125344</v>
      </c>
      <c r="AT131">
        <f>INDEX('HVAC wtd'!$J$7:$J$35208,AB131)</f>
        <v>0</v>
      </c>
      <c r="AU131">
        <f>INDEX('HVAC wtd'!$J$7:$J$35208,AC131)</f>
        <v>0</v>
      </c>
      <c r="AX131">
        <f>INDEX('HVAC wtd'!$K$7:$K$35208,W131)</f>
        <v>0</v>
      </c>
      <c r="AY131">
        <f>INDEX('HVAC wtd'!$K$7:$K$35208,X131)</f>
        <v>0</v>
      </c>
      <c r="AZ131">
        <f>INDEX('HVAC wtd'!$K$7:$K$35208,Y131)</f>
        <v>0</v>
      </c>
      <c r="BA131">
        <f>INDEX('HVAC wtd'!$K$7:$K$35208,Z131)</f>
        <v>0</v>
      </c>
      <c r="BB131">
        <f>INDEX('HVAC wtd'!$K$7:$K$35208,AA131)</f>
        <v>-2.4629896907216502E-2</v>
      </c>
      <c r="BC131">
        <f>INDEX('HVAC wtd'!$K$7:$K$35208,AB131)</f>
        <v>0</v>
      </c>
      <c r="BD131">
        <f>INDEX('HVAC wtd'!$K$7:$K$35208,AC131)</f>
        <v>0</v>
      </c>
    </row>
    <row r="132" spans="2:56" x14ac:dyDescent="0.25">
      <c r="B132" t="str">
        <f t="shared" si="12"/>
        <v>CFLSCEDMONewCZ06</v>
      </c>
      <c r="C132" t="s">
        <v>118</v>
      </c>
      <c r="D132" t="s">
        <v>130</v>
      </c>
      <c r="E132" t="s">
        <v>1663</v>
      </c>
      <c r="F132" t="s">
        <v>75</v>
      </c>
      <c r="G132" t="s">
        <v>105</v>
      </c>
      <c r="H132" t="s">
        <v>1662</v>
      </c>
      <c r="I132" s="28">
        <f t="shared" si="13"/>
        <v>0.97022953018464642</v>
      </c>
      <c r="J132" s="28">
        <f t="shared" si="14"/>
        <v>1.0440597714066455</v>
      </c>
      <c r="K132" s="115">
        <f t="shared" si="15"/>
        <v>-1.631572864602876E-2</v>
      </c>
      <c r="M132">
        <f>IF($F132="Ex",VLOOKUP($D132&amp;$E132&amp;$G132&amp;M$5,'Vint Wts'!$C$4:$F$10360,4,FALSE),0)</f>
        <v>0</v>
      </c>
      <c r="N132">
        <f>IF($F132="Ex",VLOOKUP($D132&amp;$E132&amp;$G132&amp;N$5,'Vint Wts'!$C$4:$F$10360,4,FALSE),0)</f>
        <v>0</v>
      </c>
      <c r="O132">
        <f>IF($F132="Ex",VLOOKUP($D132&amp;$E132&amp;$G132&amp;O$5,'Vint Wts'!$C$4:$F$10360,4,FALSE),0)</f>
        <v>0</v>
      </c>
      <c r="P132">
        <f>IF($F132="Ex",VLOOKUP($D132&amp;$E132&amp;$G132&amp;P$5,'Vint Wts'!$C$4:$F$10360,4,FALSE),0)</f>
        <v>0</v>
      </c>
      <c r="Q132" s="36">
        <f>VLOOKUP($D132&amp;$E132&amp;$G132&amp;Q$5,'Vint Wts'!$J$4:$Q$1904,8,FALSE)</f>
        <v>893.79715183701137</v>
      </c>
      <c r="R132">
        <v>0</v>
      </c>
      <c r="S132" s="113">
        <v>0</v>
      </c>
      <c r="T132" s="113">
        <v>0</v>
      </c>
      <c r="U132" s="36">
        <f t="shared" si="16"/>
        <v>893.79715183701137</v>
      </c>
      <c r="W132">
        <f>IF($F132="Ex",MATCH($C132&amp;$D132&amp;$E132&amp;$G132&amp;W$5,'HVAC wtd'!$B$7:$B$35208,0),1020)</f>
        <v>1020</v>
      </c>
      <c r="X132">
        <f>IF($F132="Ex",MATCH($C132&amp;$D132&amp;$E132&amp;$G132&amp;X$5,'HVAC wtd'!$B$7:$B$35208,0),1020)</f>
        <v>1020</v>
      </c>
      <c r="Y132">
        <f>IF($F132="Ex",MATCH($C132&amp;$D132&amp;$E132&amp;$G132&amp;Y$5,'HVAC wtd'!$B$7:$B$35208,0),1020)</f>
        <v>1020</v>
      </c>
      <c r="Z132">
        <f>IF($F132="Ex",MATCH($C132&amp;$D132&amp;$E132&amp;$G132&amp;Z$5,'HVAC wtd'!$B$7:$B$35208,0),1020)</f>
        <v>1020</v>
      </c>
      <c r="AA132" s="113">
        <f>MATCH($C132&amp;$D132&amp;$E132&amp;$G132&amp;AA$5,'HVAC wtd'!$B$7:$B$35208,0)</f>
        <v>920</v>
      </c>
      <c r="AB132">
        <v>1020</v>
      </c>
      <c r="AC132" s="113">
        <v>1020</v>
      </c>
      <c r="AD132" s="113">
        <v>1020</v>
      </c>
      <c r="AF132">
        <f>INDEX('HVAC wtd'!$I$7:$I$35208,W132)</f>
        <v>0</v>
      </c>
      <c r="AG132">
        <f>INDEX('HVAC wtd'!$I$7:$I$35208,X132)</f>
        <v>0</v>
      </c>
      <c r="AH132">
        <f>INDEX('HVAC wtd'!$I$7:$I$35208,Y132)</f>
        <v>0</v>
      </c>
      <c r="AI132">
        <f>INDEX('HVAC wtd'!$I$7:$I$35208,Z132)</f>
        <v>0</v>
      </c>
      <c r="AJ132">
        <f>INDEX('HVAC wtd'!$I$7:$I$35208,AA132)</f>
        <v>0.97022953018464653</v>
      </c>
      <c r="AK132">
        <f>INDEX('HVAC wtd'!$I$7:$I$35208,AB132)</f>
        <v>0</v>
      </c>
      <c r="AL132">
        <f>INDEX('HVAC wtd'!$I$7:$I$35208,AC132)</f>
        <v>0</v>
      </c>
      <c r="AO132">
        <f>INDEX('HVAC wtd'!$J$7:$J$35208,W132)</f>
        <v>0</v>
      </c>
      <c r="AP132">
        <f>INDEX('HVAC wtd'!$J$7:$J$35208,X132)</f>
        <v>0</v>
      </c>
      <c r="AQ132">
        <f>INDEX('HVAC wtd'!$J$7:$J$35208,Y132)</f>
        <v>0</v>
      </c>
      <c r="AR132">
        <f>INDEX('HVAC wtd'!$J$7:$J$35208,Z132)</f>
        <v>0</v>
      </c>
      <c r="AS132">
        <f>INDEX('HVAC wtd'!$J$7:$J$35208,AA132)</f>
        <v>1.0440597714066455</v>
      </c>
      <c r="AT132">
        <f>INDEX('HVAC wtd'!$J$7:$J$35208,AB132)</f>
        <v>0</v>
      </c>
      <c r="AU132">
        <f>INDEX('HVAC wtd'!$J$7:$J$35208,AC132)</f>
        <v>0</v>
      </c>
      <c r="AX132">
        <f>INDEX('HVAC wtd'!$K$7:$K$35208,W132)</f>
        <v>0</v>
      </c>
      <c r="AY132">
        <f>INDEX('HVAC wtd'!$K$7:$K$35208,X132)</f>
        <v>0</v>
      </c>
      <c r="AZ132">
        <f>INDEX('HVAC wtd'!$K$7:$K$35208,Y132)</f>
        <v>0</v>
      </c>
      <c r="BA132">
        <f>INDEX('HVAC wtd'!$K$7:$K$35208,Z132)</f>
        <v>0</v>
      </c>
      <c r="BB132">
        <f>INDEX('HVAC wtd'!$K$7:$K$35208,AA132)</f>
        <v>-1.631572864602876E-2</v>
      </c>
      <c r="BC132">
        <f>INDEX('HVAC wtd'!$K$7:$K$35208,AB132)</f>
        <v>0</v>
      </c>
      <c r="BD132">
        <f>INDEX('HVAC wtd'!$K$7:$K$35208,AC132)</f>
        <v>0</v>
      </c>
    </row>
    <row r="133" spans="2:56" x14ac:dyDescent="0.25">
      <c r="B133" t="str">
        <f t="shared" si="12"/>
        <v>CFLSCEDMONewCZ08</v>
      </c>
      <c r="C133" t="s">
        <v>118</v>
      </c>
      <c r="D133" t="s">
        <v>130</v>
      </c>
      <c r="E133" t="s">
        <v>1663</v>
      </c>
      <c r="F133" t="s">
        <v>75</v>
      </c>
      <c r="G133" t="s">
        <v>107</v>
      </c>
      <c r="H133" t="s">
        <v>1662</v>
      </c>
      <c r="I133" s="28">
        <f t="shared" si="13"/>
        <v>1.1343316039472273</v>
      </c>
      <c r="J133" s="28">
        <f t="shared" si="14"/>
        <v>1.4328538805368005</v>
      </c>
      <c r="K133" s="115">
        <f t="shared" si="15"/>
        <v>-1.1131812421169108E-2</v>
      </c>
      <c r="M133">
        <f>IF($F133="Ex",VLOOKUP($D133&amp;$E133&amp;$G133&amp;M$5,'Vint Wts'!$C$4:$F$10360,4,FALSE),0)</f>
        <v>0</v>
      </c>
      <c r="N133">
        <f>IF($F133="Ex",VLOOKUP($D133&amp;$E133&amp;$G133&amp;N$5,'Vint Wts'!$C$4:$F$10360,4,FALSE),0)</f>
        <v>0</v>
      </c>
      <c r="O133">
        <f>IF($F133="Ex",VLOOKUP($D133&amp;$E133&amp;$G133&amp;O$5,'Vint Wts'!$C$4:$F$10360,4,FALSE),0)</f>
        <v>0</v>
      </c>
      <c r="P133">
        <f>IF($F133="Ex",VLOOKUP($D133&amp;$E133&amp;$G133&amp;P$5,'Vint Wts'!$C$4:$F$10360,4,FALSE),0)</f>
        <v>0</v>
      </c>
      <c r="Q133" s="36">
        <f>VLOOKUP($D133&amp;$E133&amp;$G133&amp;Q$5,'Vint Wts'!$J$4:$Q$1904,8,FALSE)</f>
        <v>244.46393195196947</v>
      </c>
      <c r="R133">
        <v>0</v>
      </c>
      <c r="S133" s="113">
        <v>0</v>
      </c>
      <c r="T133" s="113">
        <v>0</v>
      </c>
      <c r="U133" s="36">
        <f t="shared" si="16"/>
        <v>244.46393195196947</v>
      </c>
      <c r="W133">
        <f>IF($F133="Ex",MATCH($C133&amp;$D133&amp;$E133&amp;$G133&amp;W$5,'HVAC wtd'!$B$7:$B$35208,0),1020)</f>
        <v>1020</v>
      </c>
      <c r="X133">
        <f>IF($F133="Ex",MATCH($C133&amp;$D133&amp;$E133&amp;$G133&amp;X$5,'HVAC wtd'!$B$7:$B$35208,0),1020)</f>
        <v>1020</v>
      </c>
      <c r="Y133">
        <f>IF($F133="Ex",MATCH($C133&amp;$D133&amp;$E133&amp;$G133&amp;Y$5,'HVAC wtd'!$B$7:$B$35208,0),1020)</f>
        <v>1020</v>
      </c>
      <c r="Z133">
        <f>IF($F133="Ex",MATCH($C133&amp;$D133&amp;$E133&amp;$G133&amp;Z$5,'HVAC wtd'!$B$7:$B$35208,0),1020)</f>
        <v>1020</v>
      </c>
      <c r="AA133" s="113">
        <f>MATCH($C133&amp;$D133&amp;$E133&amp;$G133&amp;AA$5,'HVAC wtd'!$B$7:$B$35208,0)</f>
        <v>922</v>
      </c>
      <c r="AB133">
        <v>1020</v>
      </c>
      <c r="AC133" s="113">
        <v>1020</v>
      </c>
      <c r="AD133" s="113">
        <v>1020</v>
      </c>
      <c r="AF133">
        <f>INDEX('HVAC wtd'!$I$7:$I$35208,W133)</f>
        <v>0</v>
      </c>
      <c r="AG133">
        <f>INDEX('HVAC wtd'!$I$7:$I$35208,X133)</f>
        <v>0</v>
      </c>
      <c r="AH133">
        <f>INDEX('HVAC wtd'!$I$7:$I$35208,Y133)</f>
        <v>0</v>
      </c>
      <c r="AI133">
        <f>INDEX('HVAC wtd'!$I$7:$I$35208,Z133)</f>
        <v>0</v>
      </c>
      <c r="AJ133">
        <f>INDEX('HVAC wtd'!$I$7:$I$35208,AA133)</f>
        <v>1.1343316039472273</v>
      </c>
      <c r="AK133">
        <f>INDEX('HVAC wtd'!$I$7:$I$35208,AB133)</f>
        <v>0</v>
      </c>
      <c r="AL133">
        <f>INDEX('HVAC wtd'!$I$7:$I$35208,AC133)</f>
        <v>0</v>
      </c>
      <c r="AO133">
        <f>INDEX('HVAC wtd'!$J$7:$J$35208,W133)</f>
        <v>0</v>
      </c>
      <c r="AP133">
        <f>INDEX('HVAC wtd'!$J$7:$J$35208,X133)</f>
        <v>0</v>
      </c>
      <c r="AQ133">
        <f>INDEX('HVAC wtd'!$J$7:$J$35208,Y133)</f>
        <v>0</v>
      </c>
      <c r="AR133">
        <f>INDEX('HVAC wtd'!$J$7:$J$35208,Z133)</f>
        <v>0</v>
      </c>
      <c r="AS133">
        <f>INDEX('HVAC wtd'!$J$7:$J$35208,AA133)</f>
        <v>1.4328538805368005</v>
      </c>
      <c r="AT133">
        <f>INDEX('HVAC wtd'!$J$7:$J$35208,AB133)</f>
        <v>0</v>
      </c>
      <c r="AU133">
        <f>INDEX('HVAC wtd'!$J$7:$J$35208,AC133)</f>
        <v>0</v>
      </c>
      <c r="AX133">
        <f>INDEX('HVAC wtd'!$K$7:$K$35208,W133)</f>
        <v>0</v>
      </c>
      <c r="AY133">
        <f>INDEX('HVAC wtd'!$K$7:$K$35208,X133)</f>
        <v>0</v>
      </c>
      <c r="AZ133">
        <f>INDEX('HVAC wtd'!$K$7:$K$35208,Y133)</f>
        <v>0</v>
      </c>
      <c r="BA133">
        <f>INDEX('HVAC wtd'!$K$7:$K$35208,Z133)</f>
        <v>0</v>
      </c>
      <c r="BB133">
        <f>INDEX('HVAC wtd'!$K$7:$K$35208,AA133)</f>
        <v>-1.1131812421169108E-2</v>
      </c>
      <c r="BC133">
        <f>INDEX('HVAC wtd'!$K$7:$K$35208,AB133)</f>
        <v>0</v>
      </c>
      <c r="BD133">
        <f>INDEX('HVAC wtd'!$K$7:$K$35208,AC133)</f>
        <v>0</v>
      </c>
    </row>
    <row r="134" spans="2:56" x14ac:dyDescent="0.25">
      <c r="B134" t="str">
        <f t="shared" si="12"/>
        <v>CFLSCEDMONewCZ09</v>
      </c>
      <c r="C134" t="s">
        <v>118</v>
      </c>
      <c r="D134" t="s">
        <v>130</v>
      </c>
      <c r="E134" t="s">
        <v>1663</v>
      </c>
      <c r="F134" t="s">
        <v>75</v>
      </c>
      <c r="G134" t="s">
        <v>108</v>
      </c>
      <c r="H134" t="s">
        <v>1662</v>
      </c>
      <c r="I134" s="28">
        <f t="shared" si="13"/>
        <v>1.1082474226804124</v>
      </c>
      <c r="J134" s="28">
        <f t="shared" si="14"/>
        <v>1.5681818181818181</v>
      </c>
      <c r="K134" s="115">
        <f t="shared" si="15"/>
        <v>-1.3451546391752575E-2</v>
      </c>
      <c r="M134">
        <f>IF($F134="Ex",VLOOKUP($D134&amp;$E134&amp;$G134&amp;M$5,'Vint Wts'!$C$4:$F$10360,4,FALSE),0)</f>
        <v>0</v>
      </c>
      <c r="N134">
        <f>IF($F134="Ex",VLOOKUP($D134&amp;$E134&amp;$G134&amp;N$5,'Vint Wts'!$C$4:$F$10360,4,FALSE),0)</f>
        <v>0</v>
      </c>
      <c r="O134">
        <f>IF($F134="Ex",VLOOKUP($D134&amp;$E134&amp;$G134&amp;O$5,'Vint Wts'!$C$4:$F$10360,4,FALSE),0)</f>
        <v>0</v>
      </c>
      <c r="P134">
        <f>IF($F134="Ex",VLOOKUP($D134&amp;$E134&amp;$G134&amp;P$5,'Vint Wts'!$C$4:$F$10360,4,FALSE),0)</f>
        <v>0</v>
      </c>
      <c r="Q134" s="36">
        <f>VLOOKUP($D134&amp;$E134&amp;$G134&amp;Q$5,'Vint Wts'!$J$4:$Q$1904,8,FALSE)</f>
        <v>519.51798788110443</v>
      </c>
      <c r="R134">
        <v>0</v>
      </c>
      <c r="S134" s="113">
        <v>0</v>
      </c>
      <c r="T134" s="113">
        <v>0</v>
      </c>
      <c r="U134" s="36">
        <f t="shared" si="16"/>
        <v>519.51798788110443</v>
      </c>
      <c r="W134">
        <f>IF($F134="Ex",MATCH($C134&amp;$D134&amp;$E134&amp;$G134&amp;W$5,'HVAC wtd'!$B$7:$B$35208,0),1020)</f>
        <v>1020</v>
      </c>
      <c r="X134">
        <f>IF($F134="Ex",MATCH($C134&amp;$D134&amp;$E134&amp;$G134&amp;X$5,'HVAC wtd'!$B$7:$B$35208,0),1020)</f>
        <v>1020</v>
      </c>
      <c r="Y134">
        <f>IF($F134="Ex",MATCH($C134&amp;$D134&amp;$E134&amp;$G134&amp;Y$5,'HVAC wtd'!$B$7:$B$35208,0),1020)</f>
        <v>1020</v>
      </c>
      <c r="Z134">
        <f>IF($F134="Ex",MATCH($C134&amp;$D134&amp;$E134&amp;$G134&amp;Z$5,'HVAC wtd'!$B$7:$B$35208,0),1020)</f>
        <v>1020</v>
      </c>
      <c r="AA134" s="113">
        <f>MATCH($C134&amp;$D134&amp;$E134&amp;$G134&amp;AA$5,'HVAC wtd'!$B$7:$B$35208,0)</f>
        <v>923</v>
      </c>
      <c r="AB134">
        <v>1020</v>
      </c>
      <c r="AC134" s="113">
        <v>1020</v>
      </c>
      <c r="AD134" s="113">
        <v>1020</v>
      </c>
      <c r="AF134">
        <f>INDEX('HVAC wtd'!$I$7:$I$35208,W134)</f>
        <v>0</v>
      </c>
      <c r="AG134">
        <f>INDEX('HVAC wtd'!$I$7:$I$35208,X134)</f>
        <v>0</v>
      </c>
      <c r="AH134">
        <f>INDEX('HVAC wtd'!$I$7:$I$35208,Y134)</f>
        <v>0</v>
      </c>
      <c r="AI134">
        <f>INDEX('HVAC wtd'!$I$7:$I$35208,Z134)</f>
        <v>0</v>
      </c>
      <c r="AJ134">
        <f>INDEX('HVAC wtd'!$I$7:$I$35208,AA134)</f>
        <v>1.1082474226804124</v>
      </c>
      <c r="AK134">
        <f>INDEX('HVAC wtd'!$I$7:$I$35208,AB134)</f>
        <v>0</v>
      </c>
      <c r="AL134">
        <f>INDEX('HVAC wtd'!$I$7:$I$35208,AC134)</f>
        <v>0</v>
      </c>
      <c r="AO134">
        <f>INDEX('HVAC wtd'!$J$7:$J$35208,W134)</f>
        <v>0</v>
      </c>
      <c r="AP134">
        <f>INDEX('HVAC wtd'!$J$7:$J$35208,X134)</f>
        <v>0</v>
      </c>
      <c r="AQ134">
        <f>INDEX('HVAC wtd'!$J$7:$J$35208,Y134)</f>
        <v>0</v>
      </c>
      <c r="AR134">
        <f>INDEX('HVAC wtd'!$J$7:$J$35208,Z134)</f>
        <v>0</v>
      </c>
      <c r="AS134">
        <f>INDEX('HVAC wtd'!$J$7:$J$35208,AA134)</f>
        <v>1.5681818181818181</v>
      </c>
      <c r="AT134">
        <f>INDEX('HVAC wtd'!$J$7:$J$35208,AB134)</f>
        <v>0</v>
      </c>
      <c r="AU134">
        <f>INDEX('HVAC wtd'!$J$7:$J$35208,AC134)</f>
        <v>0</v>
      </c>
      <c r="AX134">
        <f>INDEX('HVAC wtd'!$K$7:$K$35208,W134)</f>
        <v>0</v>
      </c>
      <c r="AY134">
        <f>INDEX('HVAC wtd'!$K$7:$K$35208,X134)</f>
        <v>0</v>
      </c>
      <c r="AZ134">
        <f>INDEX('HVAC wtd'!$K$7:$K$35208,Y134)</f>
        <v>0</v>
      </c>
      <c r="BA134">
        <f>INDEX('HVAC wtd'!$K$7:$K$35208,Z134)</f>
        <v>0</v>
      </c>
      <c r="BB134">
        <f>INDEX('HVAC wtd'!$K$7:$K$35208,AA134)</f>
        <v>-1.3451546391752575E-2</v>
      </c>
      <c r="BC134">
        <f>INDEX('HVAC wtd'!$K$7:$K$35208,AB134)</f>
        <v>0</v>
      </c>
      <c r="BD134">
        <f>INDEX('HVAC wtd'!$K$7:$K$35208,AC134)</f>
        <v>0</v>
      </c>
    </row>
    <row r="135" spans="2:56" x14ac:dyDescent="0.25">
      <c r="B135" t="str">
        <f t="shared" si="12"/>
        <v>CFLSCEDMONewCZ10</v>
      </c>
      <c r="C135" t="s">
        <v>118</v>
      </c>
      <c r="D135" t="s">
        <v>130</v>
      </c>
      <c r="E135" t="s">
        <v>1663</v>
      </c>
      <c r="F135" t="s">
        <v>75</v>
      </c>
      <c r="G135" t="s">
        <v>109</v>
      </c>
      <c r="H135" t="s">
        <v>1662</v>
      </c>
      <c r="I135" s="28">
        <f t="shared" si="13"/>
        <v>1.1395670103092783</v>
      </c>
      <c r="J135" s="28">
        <f t="shared" si="14"/>
        <v>1.4819587628865982</v>
      </c>
      <c r="K135" s="115">
        <f t="shared" si="15"/>
        <v>-1.4721649484536081E-2</v>
      </c>
      <c r="M135">
        <f>IF($F135="Ex",VLOOKUP($D135&amp;$E135&amp;$G135&amp;M$5,'Vint Wts'!$C$4:$F$10360,4,FALSE),0)</f>
        <v>0</v>
      </c>
      <c r="N135">
        <f>IF($F135="Ex",VLOOKUP($D135&amp;$E135&amp;$G135&amp;N$5,'Vint Wts'!$C$4:$F$10360,4,FALSE),0)</f>
        <v>0</v>
      </c>
      <c r="O135">
        <f>IF($F135="Ex",VLOOKUP($D135&amp;$E135&amp;$G135&amp;O$5,'Vint Wts'!$C$4:$F$10360,4,FALSE),0)</f>
        <v>0</v>
      </c>
      <c r="P135">
        <f>IF($F135="Ex",VLOOKUP($D135&amp;$E135&amp;$G135&amp;P$5,'Vint Wts'!$C$4:$F$10360,4,FALSE),0)</f>
        <v>0</v>
      </c>
      <c r="Q135" s="36">
        <f>VLOOKUP($D135&amp;$E135&amp;$G135&amp;Q$5,'Vint Wts'!$J$4:$Q$1904,8,FALSE)</f>
        <v>136.49878850315014</v>
      </c>
      <c r="R135">
        <v>0</v>
      </c>
      <c r="S135" s="113">
        <v>0</v>
      </c>
      <c r="T135" s="113">
        <v>0</v>
      </c>
      <c r="U135" s="36">
        <f t="shared" si="16"/>
        <v>136.49878850315014</v>
      </c>
      <c r="W135">
        <f>IF($F135="Ex",MATCH($C135&amp;$D135&amp;$E135&amp;$G135&amp;W$5,'HVAC wtd'!$B$7:$B$35208,0),1020)</f>
        <v>1020</v>
      </c>
      <c r="X135">
        <f>IF($F135="Ex",MATCH($C135&amp;$D135&amp;$E135&amp;$G135&amp;X$5,'HVAC wtd'!$B$7:$B$35208,0),1020)</f>
        <v>1020</v>
      </c>
      <c r="Y135">
        <f>IF($F135="Ex",MATCH($C135&amp;$D135&amp;$E135&amp;$G135&amp;Y$5,'HVAC wtd'!$B$7:$B$35208,0),1020)</f>
        <v>1020</v>
      </c>
      <c r="Z135">
        <f>IF($F135="Ex",MATCH($C135&amp;$D135&amp;$E135&amp;$G135&amp;Z$5,'HVAC wtd'!$B$7:$B$35208,0),1020)</f>
        <v>1020</v>
      </c>
      <c r="AA135" s="113">
        <f>MATCH($C135&amp;$D135&amp;$E135&amp;$G135&amp;AA$5,'HVAC wtd'!$B$7:$B$35208,0)</f>
        <v>924</v>
      </c>
      <c r="AB135">
        <v>1020</v>
      </c>
      <c r="AC135" s="113">
        <v>1020</v>
      </c>
      <c r="AD135" s="113">
        <v>1020</v>
      </c>
      <c r="AF135">
        <f>INDEX('HVAC wtd'!$I$7:$I$35208,W135)</f>
        <v>0</v>
      </c>
      <c r="AG135">
        <f>INDEX('HVAC wtd'!$I$7:$I$35208,X135)</f>
        <v>0</v>
      </c>
      <c r="AH135">
        <f>INDEX('HVAC wtd'!$I$7:$I$35208,Y135)</f>
        <v>0</v>
      </c>
      <c r="AI135">
        <f>INDEX('HVAC wtd'!$I$7:$I$35208,Z135)</f>
        <v>0</v>
      </c>
      <c r="AJ135">
        <f>INDEX('HVAC wtd'!$I$7:$I$35208,AA135)</f>
        <v>1.1395670103092783</v>
      </c>
      <c r="AK135">
        <f>INDEX('HVAC wtd'!$I$7:$I$35208,AB135)</f>
        <v>0</v>
      </c>
      <c r="AL135">
        <f>INDEX('HVAC wtd'!$I$7:$I$35208,AC135)</f>
        <v>0</v>
      </c>
      <c r="AO135">
        <f>INDEX('HVAC wtd'!$J$7:$J$35208,W135)</f>
        <v>0</v>
      </c>
      <c r="AP135">
        <f>INDEX('HVAC wtd'!$J$7:$J$35208,X135)</f>
        <v>0</v>
      </c>
      <c r="AQ135">
        <f>INDEX('HVAC wtd'!$J$7:$J$35208,Y135)</f>
        <v>0</v>
      </c>
      <c r="AR135">
        <f>INDEX('HVAC wtd'!$J$7:$J$35208,Z135)</f>
        <v>0</v>
      </c>
      <c r="AS135">
        <f>INDEX('HVAC wtd'!$J$7:$J$35208,AA135)</f>
        <v>1.4819587628865982</v>
      </c>
      <c r="AT135">
        <f>INDEX('HVAC wtd'!$J$7:$J$35208,AB135)</f>
        <v>0</v>
      </c>
      <c r="AU135">
        <f>INDEX('HVAC wtd'!$J$7:$J$35208,AC135)</f>
        <v>0</v>
      </c>
      <c r="AX135">
        <f>INDEX('HVAC wtd'!$K$7:$K$35208,W135)</f>
        <v>0</v>
      </c>
      <c r="AY135">
        <f>INDEX('HVAC wtd'!$K$7:$K$35208,X135)</f>
        <v>0</v>
      </c>
      <c r="AZ135">
        <f>INDEX('HVAC wtd'!$K$7:$K$35208,Y135)</f>
        <v>0</v>
      </c>
      <c r="BA135">
        <f>INDEX('HVAC wtd'!$K$7:$K$35208,Z135)</f>
        <v>0</v>
      </c>
      <c r="BB135">
        <f>INDEX('HVAC wtd'!$K$7:$K$35208,AA135)</f>
        <v>-1.4721649484536081E-2</v>
      </c>
      <c r="BC135">
        <f>INDEX('HVAC wtd'!$K$7:$K$35208,AB135)</f>
        <v>0</v>
      </c>
      <c r="BD135">
        <f>INDEX('HVAC wtd'!$K$7:$K$35208,AC135)</f>
        <v>0</v>
      </c>
    </row>
    <row r="136" spans="2:56" x14ac:dyDescent="0.25">
      <c r="B136" t="str">
        <f t="shared" si="12"/>
        <v>CFLSCEDMONewCZ13</v>
      </c>
      <c r="C136" t="s">
        <v>118</v>
      </c>
      <c r="D136" t="s">
        <v>130</v>
      </c>
      <c r="E136" t="s">
        <v>1663</v>
      </c>
      <c r="F136" t="s">
        <v>75</v>
      </c>
      <c r="G136" t="s">
        <v>112</v>
      </c>
      <c r="H136" t="s">
        <v>1662</v>
      </c>
      <c r="I136" s="28">
        <f t="shared" si="13"/>
        <v>1.0645292206455612</v>
      </c>
      <c r="J136" s="28">
        <f t="shared" si="14"/>
        <v>1.295310866720367</v>
      </c>
      <c r="K136" s="115">
        <f t="shared" si="15"/>
        <v>-1.6103426782151688E-2</v>
      </c>
      <c r="M136">
        <f>IF($F136="Ex",VLOOKUP($D136&amp;$E136&amp;$G136&amp;M$5,'Vint Wts'!$C$4:$F$10360,4,FALSE),0)</f>
        <v>0</v>
      </c>
      <c r="N136">
        <f>IF($F136="Ex",VLOOKUP($D136&amp;$E136&amp;$G136&amp;N$5,'Vint Wts'!$C$4:$F$10360,4,FALSE),0)</f>
        <v>0</v>
      </c>
      <c r="O136">
        <f>IF($F136="Ex",VLOOKUP($D136&amp;$E136&amp;$G136&amp;O$5,'Vint Wts'!$C$4:$F$10360,4,FALSE),0)</f>
        <v>0</v>
      </c>
      <c r="P136">
        <f>IF($F136="Ex",VLOOKUP($D136&amp;$E136&amp;$G136&amp;P$5,'Vint Wts'!$C$4:$F$10360,4,FALSE),0)</f>
        <v>0</v>
      </c>
      <c r="Q136" s="36">
        <f>VLOOKUP($D136&amp;$E136&amp;$G136&amp;Q$5,'Vint Wts'!$J$4:$Q$1904,8,FALSE)</f>
        <v>1</v>
      </c>
      <c r="R136">
        <v>0</v>
      </c>
      <c r="S136" s="113">
        <v>0</v>
      </c>
      <c r="T136" s="113">
        <v>0</v>
      </c>
      <c r="U136" s="36">
        <f t="shared" si="16"/>
        <v>1</v>
      </c>
      <c r="W136">
        <f>IF($F136="Ex",MATCH($C136&amp;$D136&amp;$E136&amp;$G136&amp;W$5,'HVAC wtd'!$B$7:$B$35208,0),1020)</f>
        <v>1020</v>
      </c>
      <c r="X136">
        <f>IF($F136="Ex",MATCH($C136&amp;$D136&amp;$E136&amp;$G136&amp;X$5,'HVAC wtd'!$B$7:$B$35208,0),1020)</f>
        <v>1020</v>
      </c>
      <c r="Y136">
        <f>IF($F136="Ex",MATCH($C136&amp;$D136&amp;$E136&amp;$G136&amp;Y$5,'HVAC wtd'!$B$7:$B$35208,0),1020)</f>
        <v>1020</v>
      </c>
      <c r="Z136">
        <f>IF($F136="Ex",MATCH($C136&amp;$D136&amp;$E136&amp;$G136&amp;Z$5,'HVAC wtd'!$B$7:$B$35208,0),1020)</f>
        <v>1020</v>
      </c>
      <c r="AA136" s="113">
        <f>MATCH($C136&amp;$D136&amp;$E136&amp;$G136&amp;AA$5,'HVAC wtd'!$B$7:$B$35208,0)</f>
        <v>927</v>
      </c>
      <c r="AB136">
        <v>1020</v>
      </c>
      <c r="AC136" s="113">
        <v>1020</v>
      </c>
      <c r="AD136" s="113">
        <v>1020</v>
      </c>
      <c r="AF136">
        <f>INDEX('HVAC wtd'!$I$7:$I$35208,W136)</f>
        <v>0</v>
      </c>
      <c r="AG136">
        <f>INDEX('HVAC wtd'!$I$7:$I$35208,X136)</f>
        <v>0</v>
      </c>
      <c r="AH136">
        <f>INDEX('HVAC wtd'!$I$7:$I$35208,Y136)</f>
        <v>0</v>
      </c>
      <c r="AI136">
        <f>INDEX('HVAC wtd'!$I$7:$I$35208,Z136)</f>
        <v>0</v>
      </c>
      <c r="AJ136">
        <f>INDEX('HVAC wtd'!$I$7:$I$35208,AA136)</f>
        <v>1.0645292206455612</v>
      </c>
      <c r="AK136">
        <f>INDEX('HVAC wtd'!$I$7:$I$35208,AB136)</f>
        <v>0</v>
      </c>
      <c r="AL136">
        <f>INDEX('HVAC wtd'!$I$7:$I$35208,AC136)</f>
        <v>0</v>
      </c>
      <c r="AO136">
        <f>INDEX('HVAC wtd'!$J$7:$J$35208,W136)</f>
        <v>0</v>
      </c>
      <c r="AP136">
        <f>INDEX('HVAC wtd'!$J$7:$J$35208,X136)</f>
        <v>0</v>
      </c>
      <c r="AQ136">
        <f>INDEX('HVAC wtd'!$J$7:$J$35208,Y136)</f>
        <v>0</v>
      </c>
      <c r="AR136">
        <f>INDEX('HVAC wtd'!$J$7:$J$35208,Z136)</f>
        <v>0</v>
      </c>
      <c r="AS136">
        <f>INDEX('HVAC wtd'!$J$7:$J$35208,AA136)</f>
        <v>1.295310866720367</v>
      </c>
      <c r="AT136">
        <f>INDEX('HVAC wtd'!$J$7:$J$35208,AB136)</f>
        <v>0</v>
      </c>
      <c r="AU136">
        <f>INDEX('HVAC wtd'!$J$7:$J$35208,AC136)</f>
        <v>0</v>
      </c>
      <c r="AX136">
        <f>INDEX('HVAC wtd'!$K$7:$K$35208,W136)</f>
        <v>0</v>
      </c>
      <c r="AY136">
        <f>INDEX('HVAC wtd'!$K$7:$K$35208,X136)</f>
        <v>0</v>
      </c>
      <c r="AZ136">
        <f>INDEX('HVAC wtd'!$K$7:$K$35208,Y136)</f>
        <v>0</v>
      </c>
      <c r="BA136">
        <f>INDEX('HVAC wtd'!$K$7:$K$35208,Z136)</f>
        <v>0</v>
      </c>
      <c r="BB136">
        <f>INDEX('HVAC wtd'!$K$7:$K$35208,AA136)</f>
        <v>-1.6103426782151688E-2</v>
      </c>
      <c r="BC136">
        <f>INDEX('HVAC wtd'!$K$7:$K$35208,AB136)</f>
        <v>0</v>
      </c>
      <c r="BD136">
        <f>INDEX('HVAC wtd'!$K$7:$K$35208,AC136)</f>
        <v>0</v>
      </c>
    </row>
    <row r="137" spans="2:56" x14ac:dyDescent="0.25">
      <c r="B137" t="str">
        <f t="shared" si="12"/>
        <v>CFLSCEDMONewCZ14</v>
      </c>
      <c r="C137" t="s">
        <v>118</v>
      </c>
      <c r="D137" t="s">
        <v>130</v>
      </c>
      <c r="E137" t="s">
        <v>1663</v>
      </c>
      <c r="F137" t="s">
        <v>75</v>
      </c>
      <c r="G137" t="s">
        <v>113</v>
      </c>
      <c r="H137" t="s">
        <v>1662</v>
      </c>
      <c r="I137" s="28">
        <f t="shared" si="13"/>
        <v>1.0554548924489124</v>
      </c>
      <c r="J137" s="28">
        <f t="shared" si="14"/>
        <v>1.3120891794175009</v>
      </c>
      <c r="K137" s="115">
        <f t="shared" si="15"/>
        <v>-1.8351183461210591E-2</v>
      </c>
      <c r="M137">
        <f>IF($F137="Ex",VLOOKUP($D137&amp;$E137&amp;$G137&amp;M$5,'Vint Wts'!$C$4:$F$10360,4,FALSE),0)</f>
        <v>0</v>
      </c>
      <c r="N137">
        <f>IF($F137="Ex",VLOOKUP($D137&amp;$E137&amp;$G137&amp;N$5,'Vint Wts'!$C$4:$F$10360,4,FALSE),0)</f>
        <v>0</v>
      </c>
      <c r="O137">
        <f>IF($F137="Ex",VLOOKUP($D137&amp;$E137&amp;$G137&amp;O$5,'Vint Wts'!$C$4:$F$10360,4,FALSE),0)</f>
        <v>0</v>
      </c>
      <c r="P137">
        <f>IF($F137="Ex",VLOOKUP($D137&amp;$E137&amp;$G137&amp;P$5,'Vint Wts'!$C$4:$F$10360,4,FALSE),0)</f>
        <v>0</v>
      </c>
      <c r="Q137" s="36">
        <f>VLOOKUP($D137&amp;$E137&amp;$G137&amp;Q$5,'Vint Wts'!$J$4:$Q$1904,8,FALSE)</f>
        <v>64.779086069291594</v>
      </c>
      <c r="R137">
        <v>0</v>
      </c>
      <c r="S137" s="113">
        <v>0</v>
      </c>
      <c r="T137" s="113">
        <v>0</v>
      </c>
      <c r="U137" s="36">
        <f t="shared" si="16"/>
        <v>64.779086069291594</v>
      </c>
      <c r="W137">
        <f>IF($F137="Ex",MATCH($C137&amp;$D137&amp;$E137&amp;$G137&amp;W$5,'HVAC wtd'!$B$7:$B$35208,0),1020)</f>
        <v>1020</v>
      </c>
      <c r="X137">
        <f>IF($F137="Ex",MATCH($C137&amp;$D137&amp;$E137&amp;$G137&amp;X$5,'HVAC wtd'!$B$7:$B$35208,0),1020)</f>
        <v>1020</v>
      </c>
      <c r="Y137">
        <f>IF($F137="Ex",MATCH($C137&amp;$D137&amp;$E137&amp;$G137&amp;Y$5,'HVAC wtd'!$B$7:$B$35208,0),1020)</f>
        <v>1020</v>
      </c>
      <c r="Z137">
        <f>IF($F137="Ex",MATCH($C137&amp;$D137&amp;$E137&amp;$G137&amp;Z$5,'HVAC wtd'!$B$7:$B$35208,0),1020)</f>
        <v>1020</v>
      </c>
      <c r="AA137" s="113">
        <f>MATCH($C137&amp;$D137&amp;$E137&amp;$G137&amp;AA$5,'HVAC wtd'!$B$7:$B$35208,0)</f>
        <v>928</v>
      </c>
      <c r="AB137">
        <v>1020</v>
      </c>
      <c r="AC137" s="113">
        <v>1020</v>
      </c>
      <c r="AD137" s="113">
        <v>1020</v>
      </c>
      <c r="AF137">
        <f>INDEX('HVAC wtd'!$I$7:$I$35208,W137)</f>
        <v>0</v>
      </c>
      <c r="AG137">
        <f>INDEX('HVAC wtd'!$I$7:$I$35208,X137)</f>
        <v>0</v>
      </c>
      <c r="AH137">
        <f>INDEX('HVAC wtd'!$I$7:$I$35208,Y137)</f>
        <v>0</v>
      </c>
      <c r="AI137">
        <f>INDEX('HVAC wtd'!$I$7:$I$35208,Z137)</f>
        <v>0</v>
      </c>
      <c r="AJ137">
        <f>INDEX('HVAC wtd'!$I$7:$I$35208,AA137)</f>
        <v>1.0554548924489124</v>
      </c>
      <c r="AK137">
        <f>INDEX('HVAC wtd'!$I$7:$I$35208,AB137)</f>
        <v>0</v>
      </c>
      <c r="AL137">
        <f>INDEX('HVAC wtd'!$I$7:$I$35208,AC137)</f>
        <v>0</v>
      </c>
      <c r="AO137">
        <f>INDEX('HVAC wtd'!$J$7:$J$35208,W137)</f>
        <v>0</v>
      </c>
      <c r="AP137">
        <f>INDEX('HVAC wtd'!$J$7:$J$35208,X137)</f>
        <v>0</v>
      </c>
      <c r="AQ137">
        <f>INDEX('HVAC wtd'!$J$7:$J$35208,Y137)</f>
        <v>0</v>
      </c>
      <c r="AR137">
        <f>INDEX('HVAC wtd'!$J$7:$J$35208,Z137)</f>
        <v>0</v>
      </c>
      <c r="AS137">
        <f>INDEX('HVAC wtd'!$J$7:$J$35208,AA137)</f>
        <v>1.3120891794175009</v>
      </c>
      <c r="AT137">
        <f>INDEX('HVAC wtd'!$J$7:$J$35208,AB137)</f>
        <v>0</v>
      </c>
      <c r="AU137">
        <f>INDEX('HVAC wtd'!$J$7:$J$35208,AC137)</f>
        <v>0</v>
      </c>
      <c r="AX137">
        <f>INDEX('HVAC wtd'!$K$7:$K$35208,W137)</f>
        <v>0</v>
      </c>
      <c r="AY137">
        <f>INDEX('HVAC wtd'!$K$7:$K$35208,X137)</f>
        <v>0</v>
      </c>
      <c r="AZ137">
        <f>INDEX('HVAC wtd'!$K$7:$K$35208,Y137)</f>
        <v>0</v>
      </c>
      <c r="BA137">
        <f>INDEX('HVAC wtd'!$K$7:$K$35208,Z137)</f>
        <v>0</v>
      </c>
      <c r="BB137">
        <f>INDEX('HVAC wtd'!$K$7:$K$35208,AA137)</f>
        <v>-1.8351183461210591E-2</v>
      </c>
      <c r="BC137">
        <f>INDEX('HVAC wtd'!$K$7:$K$35208,AB137)</f>
        <v>0</v>
      </c>
      <c r="BD137">
        <f>INDEX('HVAC wtd'!$K$7:$K$35208,AC137)</f>
        <v>0</v>
      </c>
    </row>
    <row r="138" spans="2:56" x14ac:dyDescent="0.25">
      <c r="B138" t="str">
        <f t="shared" si="12"/>
        <v>CFLSCEDMONewCZ15</v>
      </c>
      <c r="C138" t="s">
        <v>118</v>
      </c>
      <c r="D138" t="s">
        <v>130</v>
      </c>
      <c r="E138" t="s">
        <v>1663</v>
      </c>
      <c r="F138" t="s">
        <v>75</v>
      </c>
      <c r="G138" t="s">
        <v>114</v>
      </c>
      <c r="H138" t="s">
        <v>1662</v>
      </c>
      <c r="I138" s="28">
        <f t="shared" si="13"/>
        <v>1.2222268041237112</v>
      </c>
      <c r="J138" s="28">
        <f t="shared" si="14"/>
        <v>1.5476190476190477</v>
      </c>
      <c r="K138" s="115">
        <f t="shared" si="15"/>
        <v>-6.7546391752577317E-3</v>
      </c>
      <c r="M138">
        <f>IF($F138="Ex",VLOOKUP($D138&amp;$E138&amp;$G138&amp;M$5,'Vint Wts'!$C$4:$F$10360,4,FALSE),0)</f>
        <v>0</v>
      </c>
      <c r="N138">
        <f>IF($F138="Ex",VLOOKUP($D138&amp;$E138&amp;$G138&amp;N$5,'Vint Wts'!$C$4:$F$10360,4,FALSE),0)</f>
        <v>0</v>
      </c>
      <c r="O138">
        <f>IF($F138="Ex",VLOOKUP($D138&amp;$E138&amp;$G138&amp;O$5,'Vint Wts'!$C$4:$F$10360,4,FALSE),0)</f>
        <v>0</v>
      </c>
      <c r="P138">
        <f>IF($F138="Ex",VLOOKUP($D138&amp;$E138&amp;$G138&amp;P$5,'Vint Wts'!$C$4:$F$10360,4,FALSE),0)</f>
        <v>0</v>
      </c>
      <c r="Q138" s="36">
        <f>VLOOKUP($D138&amp;$E138&amp;$G138&amp;Q$5,'Vint Wts'!$J$4:$Q$1904,8,FALSE)</f>
        <v>139.96909668543361</v>
      </c>
      <c r="R138">
        <v>0</v>
      </c>
      <c r="S138" s="113">
        <v>0</v>
      </c>
      <c r="T138" s="113">
        <v>0</v>
      </c>
      <c r="U138" s="36">
        <f t="shared" si="16"/>
        <v>139.96909668543361</v>
      </c>
      <c r="W138">
        <f>IF($F138="Ex",MATCH($C138&amp;$D138&amp;$E138&amp;$G138&amp;W$5,'HVAC wtd'!$B$7:$B$35208,0),1020)</f>
        <v>1020</v>
      </c>
      <c r="X138">
        <f>IF($F138="Ex",MATCH($C138&amp;$D138&amp;$E138&amp;$G138&amp;X$5,'HVAC wtd'!$B$7:$B$35208,0),1020)</f>
        <v>1020</v>
      </c>
      <c r="Y138">
        <f>IF($F138="Ex",MATCH($C138&amp;$D138&amp;$E138&amp;$G138&amp;Y$5,'HVAC wtd'!$B$7:$B$35208,0),1020)</f>
        <v>1020</v>
      </c>
      <c r="Z138">
        <f>IF($F138="Ex",MATCH($C138&amp;$D138&amp;$E138&amp;$G138&amp;Z$5,'HVAC wtd'!$B$7:$B$35208,0),1020)</f>
        <v>1020</v>
      </c>
      <c r="AA138" s="113">
        <f>MATCH($C138&amp;$D138&amp;$E138&amp;$G138&amp;AA$5,'HVAC wtd'!$B$7:$B$35208,0)</f>
        <v>929</v>
      </c>
      <c r="AB138">
        <v>1020</v>
      </c>
      <c r="AC138" s="113">
        <v>1020</v>
      </c>
      <c r="AD138" s="113">
        <v>1020</v>
      </c>
      <c r="AF138">
        <f>INDEX('HVAC wtd'!$I$7:$I$35208,W138)</f>
        <v>0</v>
      </c>
      <c r="AG138">
        <f>INDEX('HVAC wtd'!$I$7:$I$35208,X138)</f>
        <v>0</v>
      </c>
      <c r="AH138">
        <f>INDEX('HVAC wtd'!$I$7:$I$35208,Y138)</f>
        <v>0</v>
      </c>
      <c r="AI138">
        <f>INDEX('HVAC wtd'!$I$7:$I$35208,Z138)</f>
        <v>0</v>
      </c>
      <c r="AJ138">
        <f>INDEX('HVAC wtd'!$I$7:$I$35208,AA138)</f>
        <v>1.2222268041237112</v>
      </c>
      <c r="AK138">
        <f>INDEX('HVAC wtd'!$I$7:$I$35208,AB138)</f>
        <v>0</v>
      </c>
      <c r="AL138">
        <f>INDEX('HVAC wtd'!$I$7:$I$35208,AC138)</f>
        <v>0</v>
      </c>
      <c r="AO138">
        <f>INDEX('HVAC wtd'!$J$7:$J$35208,W138)</f>
        <v>0</v>
      </c>
      <c r="AP138">
        <f>INDEX('HVAC wtd'!$J$7:$J$35208,X138)</f>
        <v>0</v>
      </c>
      <c r="AQ138">
        <f>INDEX('HVAC wtd'!$J$7:$J$35208,Y138)</f>
        <v>0</v>
      </c>
      <c r="AR138">
        <f>INDEX('HVAC wtd'!$J$7:$J$35208,Z138)</f>
        <v>0</v>
      </c>
      <c r="AS138">
        <f>INDEX('HVAC wtd'!$J$7:$J$35208,AA138)</f>
        <v>1.5476190476190477</v>
      </c>
      <c r="AT138">
        <f>INDEX('HVAC wtd'!$J$7:$J$35208,AB138)</f>
        <v>0</v>
      </c>
      <c r="AU138">
        <f>INDEX('HVAC wtd'!$J$7:$J$35208,AC138)</f>
        <v>0</v>
      </c>
      <c r="AX138">
        <f>INDEX('HVAC wtd'!$K$7:$K$35208,W138)</f>
        <v>0</v>
      </c>
      <c r="AY138">
        <f>INDEX('HVAC wtd'!$K$7:$K$35208,X138)</f>
        <v>0</v>
      </c>
      <c r="AZ138">
        <f>INDEX('HVAC wtd'!$K$7:$K$35208,Y138)</f>
        <v>0</v>
      </c>
      <c r="BA138">
        <f>INDEX('HVAC wtd'!$K$7:$K$35208,Z138)</f>
        <v>0</v>
      </c>
      <c r="BB138">
        <f>INDEX('HVAC wtd'!$K$7:$K$35208,AA138)</f>
        <v>-6.7546391752577317E-3</v>
      </c>
      <c r="BC138">
        <f>INDEX('HVAC wtd'!$K$7:$K$35208,AB138)</f>
        <v>0</v>
      </c>
      <c r="BD138">
        <f>INDEX('HVAC wtd'!$K$7:$K$35208,AC138)</f>
        <v>0</v>
      </c>
    </row>
    <row r="139" spans="2:56" x14ac:dyDescent="0.25">
      <c r="B139" t="str">
        <f t="shared" si="12"/>
        <v>CFLSCEDMONewCZ16</v>
      </c>
      <c r="C139" t="s">
        <v>118</v>
      </c>
      <c r="D139" t="s">
        <v>130</v>
      </c>
      <c r="E139" t="s">
        <v>1663</v>
      </c>
      <c r="F139" t="s">
        <v>75</v>
      </c>
      <c r="G139" t="s">
        <v>115</v>
      </c>
      <c r="H139" t="s">
        <v>1662</v>
      </c>
      <c r="I139" s="28">
        <f t="shared" si="13"/>
        <v>1.0269278350515465</v>
      </c>
      <c r="J139" s="28">
        <f t="shared" si="14"/>
        <v>1.6804123711340206</v>
      </c>
      <c r="K139" s="115">
        <f t="shared" si="15"/>
        <v>-1.8329896907216491E-2</v>
      </c>
      <c r="M139">
        <f>IF($F139="Ex",VLOOKUP($D139&amp;$E139&amp;$G139&amp;M$5,'Vint Wts'!$C$4:$F$10360,4,FALSE),0)</f>
        <v>0</v>
      </c>
      <c r="N139">
        <f>IF($F139="Ex",VLOOKUP($D139&amp;$E139&amp;$G139&amp;N$5,'Vint Wts'!$C$4:$F$10360,4,FALSE),0)</f>
        <v>0</v>
      </c>
      <c r="O139">
        <f>IF($F139="Ex",VLOOKUP($D139&amp;$E139&amp;$G139&amp;O$5,'Vint Wts'!$C$4:$F$10360,4,FALSE),0)</f>
        <v>0</v>
      </c>
      <c r="P139">
        <f>IF($F139="Ex",VLOOKUP($D139&amp;$E139&amp;$G139&amp;P$5,'Vint Wts'!$C$4:$F$10360,4,FALSE),0)</f>
        <v>0</v>
      </c>
      <c r="Q139" s="36">
        <f>VLOOKUP($D139&amp;$E139&amp;$G139&amp;Q$5,'Vint Wts'!$J$4:$Q$1904,8,FALSE)</f>
        <v>35.345731486220615</v>
      </c>
      <c r="R139">
        <v>0</v>
      </c>
      <c r="S139" s="113">
        <v>0</v>
      </c>
      <c r="T139" s="113">
        <v>0</v>
      </c>
      <c r="U139" s="36">
        <f t="shared" si="16"/>
        <v>35.345731486220615</v>
      </c>
      <c r="W139">
        <f>IF($F139="Ex",MATCH($C139&amp;$D139&amp;$E139&amp;$G139&amp;W$5,'HVAC wtd'!$B$7:$B$35208,0),1020)</f>
        <v>1020</v>
      </c>
      <c r="X139">
        <f>IF($F139="Ex",MATCH($C139&amp;$D139&amp;$E139&amp;$G139&amp;X$5,'HVAC wtd'!$B$7:$B$35208,0),1020)</f>
        <v>1020</v>
      </c>
      <c r="Y139">
        <f>IF($F139="Ex",MATCH($C139&amp;$D139&amp;$E139&amp;$G139&amp;Y$5,'HVAC wtd'!$B$7:$B$35208,0),1020)</f>
        <v>1020</v>
      </c>
      <c r="Z139">
        <f>IF($F139="Ex",MATCH($C139&amp;$D139&amp;$E139&amp;$G139&amp;Z$5,'HVAC wtd'!$B$7:$B$35208,0),1020)</f>
        <v>1020</v>
      </c>
      <c r="AA139" s="113">
        <f>MATCH($C139&amp;$D139&amp;$E139&amp;$G139&amp;AA$5,'HVAC wtd'!$B$7:$B$35208,0)</f>
        <v>930</v>
      </c>
      <c r="AB139">
        <v>1020</v>
      </c>
      <c r="AC139" s="113">
        <v>1020</v>
      </c>
      <c r="AD139" s="113">
        <v>1020</v>
      </c>
      <c r="AF139">
        <f>INDEX('HVAC wtd'!$I$7:$I$35208,W139)</f>
        <v>0</v>
      </c>
      <c r="AG139">
        <f>INDEX('HVAC wtd'!$I$7:$I$35208,X139)</f>
        <v>0</v>
      </c>
      <c r="AH139">
        <f>INDEX('HVAC wtd'!$I$7:$I$35208,Y139)</f>
        <v>0</v>
      </c>
      <c r="AI139">
        <f>INDEX('HVAC wtd'!$I$7:$I$35208,Z139)</f>
        <v>0</v>
      </c>
      <c r="AJ139">
        <f>INDEX('HVAC wtd'!$I$7:$I$35208,AA139)</f>
        <v>1.0269278350515465</v>
      </c>
      <c r="AK139">
        <f>INDEX('HVAC wtd'!$I$7:$I$35208,AB139)</f>
        <v>0</v>
      </c>
      <c r="AL139">
        <f>INDEX('HVAC wtd'!$I$7:$I$35208,AC139)</f>
        <v>0</v>
      </c>
      <c r="AO139">
        <f>INDEX('HVAC wtd'!$J$7:$J$35208,W139)</f>
        <v>0</v>
      </c>
      <c r="AP139">
        <f>INDEX('HVAC wtd'!$J$7:$J$35208,X139)</f>
        <v>0</v>
      </c>
      <c r="AQ139">
        <f>INDEX('HVAC wtd'!$J$7:$J$35208,Y139)</f>
        <v>0</v>
      </c>
      <c r="AR139">
        <f>INDEX('HVAC wtd'!$J$7:$J$35208,Z139)</f>
        <v>0</v>
      </c>
      <c r="AS139">
        <f>INDEX('HVAC wtd'!$J$7:$J$35208,AA139)</f>
        <v>1.6804123711340206</v>
      </c>
      <c r="AT139">
        <f>INDEX('HVAC wtd'!$J$7:$J$35208,AB139)</f>
        <v>0</v>
      </c>
      <c r="AU139">
        <f>INDEX('HVAC wtd'!$J$7:$J$35208,AC139)</f>
        <v>0</v>
      </c>
      <c r="AX139">
        <f>INDEX('HVAC wtd'!$K$7:$K$35208,W139)</f>
        <v>0</v>
      </c>
      <c r="AY139">
        <f>INDEX('HVAC wtd'!$K$7:$K$35208,X139)</f>
        <v>0</v>
      </c>
      <c r="AZ139">
        <f>INDEX('HVAC wtd'!$K$7:$K$35208,Y139)</f>
        <v>0</v>
      </c>
      <c r="BA139">
        <f>INDEX('HVAC wtd'!$K$7:$K$35208,Z139)</f>
        <v>0</v>
      </c>
      <c r="BB139">
        <f>INDEX('HVAC wtd'!$K$7:$K$35208,AA139)</f>
        <v>-1.8329896907216491E-2</v>
      </c>
      <c r="BC139">
        <f>INDEX('HVAC wtd'!$K$7:$K$35208,AB139)</f>
        <v>0</v>
      </c>
      <c r="BD139">
        <f>INDEX('HVAC wtd'!$K$7:$K$35208,AC139)</f>
        <v>0</v>
      </c>
    </row>
    <row r="140" spans="2:56" x14ac:dyDescent="0.25">
      <c r="B140" t="str">
        <f t="shared" si="12"/>
        <v>CFLSDGDMOExCZ06</v>
      </c>
      <c r="C140" t="s">
        <v>118</v>
      </c>
      <c r="D140" t="s">
        <v>131</v>
      </c>
      <c r="E140" t="s">
        <v>1663</v>
      </c>
      <c r="F140" t="s">
        <v>72</v>
      </c>
      <c r="G140" t="s">
        <v>105</v>
      </c>
      <c r="H140" t="s">
        <v>1662</v>
      </c>
      <c r="I140" s="28">
        <f t="shared" si="13"/>
        <v>0.43189042709867459</v>
      </c>
      <c r="J140" s="28">
        <f t="shared" si="14"/>
        <v>0.59247556567144211</v>
      </c>
      <c r="K140" s="115">
        <f t="shared" si="15"/>
        <v>-3.9072164948453615E-3</v>
      </c>
      <c r="M140">
        <f>IF($F140="Ex",VLOOKUP($D140&amp;$E140&amp;$G140&amp;M$5,'Vint Wts'!$C$4:$F$10360,4,FALSE),0)</f>
        <v>1</v>
      </c>
      <c r="N140">
        <f>IF($F140="Ex",VLOOKUP($D140&amp;$E140&amp;$G140&amp;N$5,'Vint Wts'!$C$4:$F$10360,4,FALSE),0)</f>
        <v>1</v>
      </c>
      <c r="O140">
        <f>IF($F140="Ex",VLOOKUP($D140&amp;$E140&amp;$G140&amp;O$5,'Vint Wts'!$C$4:$F$10360,4,FALSE),0)</f>
        <v>1</v>
      </c>
      <c r="P140">
        <f>IF($F140="Ex",VLOOKUP($D140&amp;$E140&amp;$G140&amp;P$5,'Vint Wts'!$C$4:$F$10360,4,FALSE),0)</f>
        <v>1</v>
      </c>
      <c r="Q140" s="36">
        <f>VLOOKUP($D140&amp;$E140&amp;$G140&amp;Q$5,'Vint Wts'!$J$4:$Q$1904,8,FALSE)</f>
        <v>1</v>
      </c>
      <c r="R140">
        <v>0</v>
      </c>
      <c r="S140" s="113">
        <v>0</v>
      </c>
      <c r="T140" s="113">
        <v>0</v>
      </c>
      <c r="U140" s="36">
        <f t="shared" si="16"/>
        <v>5</v>
      </c>
      <c r="W140">
        <f>IF($F140="Ex",MATCH($C140&amp;$D140&amp;$E140&amp;$G140&amp;W$5,'HVAC wtd'!$B$7:$B$35208,0),1020)</f>
        <v>936</v>
      </c>
      <c r="X140">
        <f>IF($F140="Ex",MATCH($C140&amp;$D140&amp;$E140&amp;$G140&amp;X$5,'HVAC wtd'!$B$7:$B$35208,0),1020)</f>
        <v>952</v>
      </c>
      <c r="Y140">
        <f>IF($F140="Ex",MATCH($C140&amp;$D140&amp;$E140&amp;$G140&amp;Y$5,'HVAC wtd'!$B$7:$B$35208,0),1020)</f>
        <v>968</v>
      </c>
      <c r="Z140">
        <f>IF($F140="Ex",MATCH($C140&amp;$D140&amp;$E140&amp;$G140&amp;Z$5,'HVAC wtd'!$B$7:$B$35208,0),1020)</f>
        <v>984</v>
      </c>
      <c r="AA140" s="113">
        <f>MATCH($C140&amp;$D140&amp;$E140&amp;$G140&amp;AA$5,'HVAC wtd'!$B$7:$B$35208,0)</f>
        <v>1000</v>
      </c>
      <c r="AB140">
        <v>1020</v>
      </c>
      <c r="AC140" s="113">
        <v>1020</v>
      </c>
      <c r="AD140" s="113">
        <v>1020</v>
      </c>
      <c r="AF140">
        <f>INDEX('HVAC wtd'!$I$7:$I$35208,W140)</f>
        <v>0</v>
      </c>
      <c r="AG140">
        <f>INDEX('HVAC wtd'!$I$7:$I$35208,X140)</f>
        <v>0</v>
      </c>
      <c r="AH140">
        <f>INDEX('HVAC wtd'!$I$7:$I$35208,Y140)</f>
        <v>0</v>
      </c>
      <c r="AI140">
        <f>INDEX('HVAC wtd'!$I$7:$I$35208,Z140)</f>
        <v>1.1003387334315171</v>
      </c>
      <c r="AJ140">
        <f>INDEX('HVAC wtd'!$I$7:$I$35208,AA140)</f>
        <v>1.0591134020618558</v>
      </c>
      <c r="AK140">
        <f>INDEX('HVAC wtd'!$I$7:$I$35208,AB140)</f>
        <v>0</v>
      </c>
      <c r="AL140">
        <f>INDEX('HVAC wtd'!$I$7:$I$35208,AC140)</f>
        <v>0</v>
      </c>
      <c r="AO140">
        <f>INDEX('HVAC wtd'!$J$7:$J$35208,W140)</f>
        <v>0</v>
      </c>
      <c r="AP140">
        <f>INDEX('HVAC wtd'!$J$7:$J$35208,X140)</f>
        <v>0</v>
      </c>
      <c r="AQ140">
        <f>INDEX('HVAC wtd'!$J$7:$J$35208,Y140)</f>
        <v>0</v>
      </c>
      <c r="AR140">
        <f>INDEX('HVAC wtd'!$J$7:$J$35208,Z140)</f>
        <v>1.4879167224528052</v>
      </c>
      <c r="AS140">
        <f>INDEX('HVAC wtd'!$J$7:$J$35208,AA140)</f>
        <v>1.4744611059044053</v>
      </c>
      <c r="AT140">
        <f>INDEX('HVAC wtd'!$J$7:$J$35208,AB140)</f>
        <v>0</v>
      </c>
      <c r="AU140">
        <f>INDEX('HVAC wtd'!$J$7:$J$35208,AC140)</f>
        <v>0</v>
      </c>
      <c r="AX140">
        <f>INDEX('HVAC wtd'!$K$7:$K$35208,W140)</f>
        <v>0</v>
      </c>
      <c r="AY140">
        <f>INDEX('HVAC wtd'!$K$7:$K$35208,X140)</f>
        <v>0</v>
      </c>
      <c r="AZ140">
        <f>INDEX('HVAC wtd'!$K$7:$K$35208,Y140)</f>
        <v>0</v>
      </c>
      <c r="BA140">
        <f>INDEX('HVAC wtd'!$K$7:$K$35208,Z140)</f>
        <v>-3.1030927835051549E-3</v>
      </c>
      <c r="BB140">
        <f>INDEX('HVAC wtd'!$K$7:$K$35208,AA140)</f>
        <v>-1.6432989690721652E-2</v>
      </c>
      <c r="BC140">
        <f>INDEX('HVAC wtd'!$K$7:$K$35208,AB140)</f>
        <v>0</v>
      </c>
      <c r="BD140">
        <f>INDEX('HVAC wtd'!$K$7:$K$35208,AC140)</f>
        <v>0</v>
      </c>
    </row>
    <row r="141" spans="2:56" x14ac:dyDescent="0.25">
      <c r="B141" t="str">
        <f t="shared" si="12"/>
        <v>CFLSDGDMOExCZ07</v>
      </c>
      <c r="C141" t="s">
        <v>118</v>
      </c>
      <c r="D141" t="s">
        <v>131</v>
      </c>
      <c r="E141" t="s">
        <v>1663</v>
      </c>
      <c r="F141" t="s">
        <v>72</v>
      </c>
      <c r="G141" t="s">
        <v>106</v>
      </c>
      <c r="H141" t="s">
        <v>1662</v>
      </c>
      <c r="I141" s="28">
        <f t="shared" si="13"/>
        <v>1.0129166333756985</v>
      </c>
      <c r="J141" s="28">
        <f t="shared" si="14"/>
        <v>1.1547312847655955</v>
      </c>
      <c r="K141" s="115">
        <f t="shared" si="15"/>
        <v>-1.2338776091094789E-2</v>
      </c>
      <c r="M141">
        <f>IF($F141="Ex",VLOOKUP($D141&amp;$E141&amp;$G141&amp;M$5,'Vint Wts'!$C$4:$F$10360,4,FALSE),0)</f>
        <v>16837</v>
      </c>
      <c r="N141">
        <f>IF($F141="Ex",VLOOKUP($D141&amp;$E141&amp;$G141&amp;N$5,'Vint Wts'!$C$4:$F$10360,4,FALSE),0)</f>
        <v>5974</v>
      </c>
      <c r="O141">
        <f>IF($F141="Ex",VLOOKUP($D141&amp;$E141&amp;$G141&amp;O$5,'Vint Wts'!$C$4:$F$10360,4,FALSE),0)</f>
        <v>1718</v>
      </c>
      <c r="P141">
        <f>IF($F141="Ex",VLOOKUP($D141&amp;$E141&amp;$G141&amp;P$5,'Vint Wts'!$C$4:$F$10360,4,FALSE),0)</f>
        <v>357</v>
      </c>
      <c r="Q141" s="36">
        <f>VLOOKUP($D141&amp;$E141&amp;$G141&amp;Q$5,'Vint Wts'!$J$4:$Q$1904,8,FALSE)</f>
        <v>220.81442433937096</v>
      </c>
      <c r="R141">
        <v>0</v>
      </c>
      <c r="S141" s="113">
        <v>0</v>
      </c>
      <c r="T141" s="113">
        <v>0</v>
      </c>
      <c r="U141" s="36">
        <f t="shared" si="16"/>
        <v>25106.814424339373</v>
      </c>
      <c r="W141">
        <f>IF($F141="Ex",MATCH($C141&amp;$D141&amp;$E141&amp;$G141&amp;W$5,'HVAC wtd'!$B$7:$B$35208,0),1020)</f>
        <v>937</v>
      </c>
      <c r="X141">
        <f>IF($F141="Ex",MATCH($C141&amp;$D141&amp;$E141&amp;$G141&amp;X$5,'HVAC wtd'!$B$7:$B$35208,0),1020)</f>
        <v>953</v>
      </c>
      <c r="Y141">
        <f>IF($F141="Ex",MATCH($C141&amp;$D141&amp;$E141&amp;$G141&amp;Y$5,'HVAC wtd'!$B$7:$B$35208,0),1020)</f>
        <v>969</v>
      </c>
      <c r="Z141">
        <f>IF($F141="Ex",MATCH($C141&amp;$D141&amp;$E141&amp;$G141&amp;Z$5,'HVAC wtd'!$B$7:$B$35208,0),1020)</f>
        <v>985</v>
      </c>
      <c r="AA141" s="113">
        <f>MATCH($C141&amp;$D141&amp;$E141&amp;$G141&amp;AA$5,'HVAC wtd'!$B$7:$B$35208,0)</f>
        <v>1001</v>
      </c>
      <c r="AB141">
        <v>1020</v>
      </c>
      <c r="AC141" s="113">
        <v>1020</v>
      </c>
      <c r="AD141" s="113">
        <v>1020</v>
      </c>
      <c r="AF141">
        <f>INDEX('HVAC wtd'!$I$7:$I$35208,W141)</f>
        <v>1.0143887018123736</v>
      </c>
      <c r="AG141">
        <f>INDEX('HVAC wtd'!$I$7:$I$35208,X141)</f>
        <v>1.0057504947055176</v>
      </c>
      <c r="AH141">
        <f>INDEX('HVAC wtd'!$I$7:$I$35208,Y141)</f>
        <v>1.0017308442996924</v>
      </c>
      <c r="AI141">
        <f>INDEX('HVAC wtd'!$I$7:$I$35208,Z141)</f>
        <v>1.0823505154639179</v>
      </c>
      <c r="AJ141">
        <f>INDEX('HVAC wtd'!$I$7:$I$35208,AA141)</f>
        <v>1.0693195876288661</v>
      </c>
      <c r="AK141">
        <f>INDEX('HVAC wtd'!$I$7:$I$35208,AB141)</f>
        <v>0</v>
      </c>
      <c r="AL141">
        <f>INDEX('HVAC wtd'!$I$7:$I$35208,AC141)</f>
        <v>0</v>
      </c>
      <c r="AO141">
        <f>INDEX('HVAC wtd'!$J$7:$J$35208,W141)</f>
        <v>1.1426921463642812</v>
      </c>
      <c r="AP141">
        <f>INDEX('HVAC wtd'!$J$7:$J$35208,X141)</f>
        <v>1.1720021134077832</v>
      </c>
      <c r="AQ141">
        <f>INDEX('HVAC wtd'!$J$7:$J$35208,Y141)</f>
        <v>1.180636695568418</v>
      </c>
      <c r="AR141">
        <f>INDEX('HVAC wtd'!$J$7:$J$35208,Z141)</f>
        <v>1.2625351452671043</v>
      </c>
      <c r="AS141">
        <f>INDEX('HVAC wtd'!$J$7:$J$35208,AA141)</f>
        <v>1.2296157450796628</v>
      </c>
      <c r="AT141">
        <f>INDEX('HVAC wtd'!$J$7:$J$35208,AB141)</f>
        <v>0</v>
      </c>
      <c r="AU141">
        <f>INDEX('HVAC wtd'!$J$7:$J$35208,AC141)</f>
        <v>0</v>
      </c>
      <c r="AX141">
        <f>INDEX('HVAC wtd'!$K$7:$K$35208,W141)</f>
        <v>-1.1703361278606075E-2</v>
      </c>
      <c r="AY141">
        <f>INDEX('HVAC wtd'!$K$7:$K$35208,X141)</f>
        <v>-1.3802891412179465E-2</v>
      </c>
      <c r="AZ141">
        <f>INDEX('HVAC wtd'!$K$7:$K$35208,Y141)</f>
        <v>-1.5010309278350516E-2</v>
      </c>
      <c r="BA141">
        <f>INDEX('HVAC wtd'!$K$7:$K$35208,Z141)</f>
        <v>-7.2164948453608251E-3</v>
      </c>
      <c r="BB141">
        <f>INDEX('HVAC wtd'!$K$7:$K$35208,AA141)</f>
        <v>-8.6742268041237122E-3</v>
      </c>
      <c r="BC141">
        <f>INDEX('HVAC wtd'!$K$7:$K$35208,AB141)</f>
        <v>0</v>
      </c>
      <c r="BD141">
        <f>INDEX('HVAC wtd'!$K$7:$K$35208,AC141)</f>
        <v>0</v>
      </c>
    </row>
    <row r="142" spans="2:56" x14ac:dyDescent="0.25">
      <c r="B142" t="str">
        <f t="shared" si="12"/>
        <v>CFLSDGDMOExCZ08</v>
      </c>
      <c r="C142" t="s">
        <v>118</v>
      </c>
      <c r="D142" t="s">
        <v>131</v>
      </c>
      <c r="E142" t="s">
        <v>1663</v>
      </c>
      <c r="F142" t="s">
        <v>72</v>
      </c>
      <c r="G142" t="s">
        <v>107</v>
      </c>
      <c r="H142" t="s">
        <v>1662</v>
      </c>
      <c r="I142" s="28">
        <f t="shared" si="13"/>
        <v>1.0954499643837328</v>
      </c>
      <c r="J142" s="28">
        <f t="shared" si="14"/>
        <v>1.4483089356963292</v>
      </c>
      <c r="K142" s="115">
        <f t="shared" si="15"/>
        <v>-1.1426856154431604E-2</v>
      </c>
      <c r="M142">
        <f>IF($F142="Ex",VLOOKUP($D142&amp;$E142&amp;$G142&amp;M$5,'Vint Wts'!$C$4:$F$10360,4,FALSE),0)</f>
        <v>2231</v>
      </c>
      <c r="N142">
        <f>IF($F142="Ex",VLOOKUP($D142&amp;$E142&amp;$G142&amp;N$5,'Vint Wts'!$C$4:$F$10360,4,FALSE),0)</f>
        <v>1</v>
      </c>
      <c r="O142">
        <f>IF($F142="Ex",VLOOKUP($D142&amp;$E142&amp;$G142&amp;O$5,'Vint Wts'!$C$4:$F$10360,4,FALSE),0)</f>
        <v>1</v>
      </c>
      <c r="P142">
        <f>IF($F142="Ex",VLOOKUP($D142&amp;$E142&amp;$G142&amp;P$5,'Vint Wts'!$C$4:$F$10360,4,FALSE),0)</f>
        <v>1</v>
      </c>
      <c r="Q142" s="36">
        <f>VLOOKUP($D142&amp;$E142&amp;$G142&amp;Q$5,'Vint Wts'!$J$4:$Q$1904,8,FALSE)</f>
        <v>1</v>
      </c>
      <c r="R142">
        <v>0</v>
      </c>
      <c r="S142" s="113">
        <v>0</v>
      </c>
      <c r="T142" s="113">
        <v>0</v>
      </c>
      <c r="U142" s="36">
        <f t="shared" si="16"/>
        <v>2235</v>
      </c>
      <c r="W142">
        <f>IF($F142="Ex",MATCH($C142&amp;$D142&amp;$E142&amp;$G142&amp;W$5,'HVAC wtd'!$B$7:$B$35208,0),1020)</f>
        <v>938</v>
      </c>
      <c r="X142">
        <f>IF($F142="Ex",MATCH($C142&amp;$D142&amp;$E142&amp;$G142&amp;X$5,'HVAC wtd'!$B$7:$B$35208,0),1020)</f>
        <v>954</v>
      </c>
      <c r="Y142">
        <f>IF($F142="Ex",MATCH($C142&amp;$D142&amp;$E142&amp;$G142&amp;Y$5,'HVAC wtd'!$B$7:$B$35208,0),1020)</f>
        <v>970</v>
      </c>
      <c r="Z142">
        <f>IF($F142="Ex",MATCH($C142&amp;$D142&amp;$E142&amp;$G142&amp;Z$5,'HVAC wtd'!$B$7:$B$35208,0),1020)</f>
        <v>986</v>
      </c>
      <c r="AA142" s="113">
        <f>MATCH($C142&amp;$D142&amp;$E142&amp;$G142&amp;AA$5,'HVAC wtd'!$B$7:$B$35208,0)</f>
        <v>1002</v>
      </c>
      <c r="AB142">
        <v>1020</v>
      </c>
      <c r="AC142" s="113">
        <v>1020</v>
      </c>
      <c r="AD142" s="113">
        <v>1020</v>
      </c>
      <c r="AF142">
        <f>INDEX('HVAC wtd'!$I$7:$I$35208,W142)</f>
        <v>1.0954309278350514</v>
      </c>
      <c r="AG142">
        <f>INDEX('HVAC wtd'!$I$7:$I$35208,X142)</f>
        <v>1.0709731958762887</v>
      </c>
      <c r="AH142">
        <f>INDEX('HVAC wtd'!$I$7:$I$35208,Y142)</f>
        <v>1.0703134020618557</v>
      </c>
      <c r="AI142">
        <f>INDEX('HVAC wtd'!$I$7:$I$35208,Z142)</f>
        <v>1.1482857142857141</v>
      </c>
      <c r="AJ142">
        <f>INDEX('HVAC wtd'!$I$7:$I$35208,AA142)</f>
        <v>1.1346980854197348</v>
      </c>
      <c r="AK142">
        <f>INDEX('HVAC wtd'!$I$7:$I$35208,AB142)</f>
        <v>0</v>
      </c>
      <c r="AL142">
        <f>INDEX('HVAC wtd'!$I$7:$I$35208,AC142)</f>
        <v>0</v>
      </c>
      <c r="AO142">
        <f>INDEX('HVAC wtd'!$J$7:$J$35208,W142)</f>
        <v>1.4482661668228678</v>
      </c>
      <c r="AP142">
        <f>INDEX('HVAC wtd'!$J$7:$J$35208,X142)</f>
        <v>1.4688378631677599</v>
      </c>
      <c r="AQ142">
        <f>INDEX('HVAC wtd'!$J$7:$J$35208,Y142)</f>
        <v>1.4937207122774132</v>
      </c>
      <c r="AR142">
        <f>INDEX('HVAC wtd'!$J$7:$J$35208,Z142)</f>
        <v>1.4922680412371137</v>
      </c>
      <c r="AS142">
        <f>INDEX('HVAC wtd'!$J$7:$J$35208,AA142)</f>
        <v>1.4338264827955551</v>
      </c>
      <c r="AT142">
        <f>INDEX('HVAC wtd'!$J$7:$J$35208,AB142)</f>
        <v>0</v>
      </c>
      <c r="AU142">
        <f>INDEX('HVAC wtd'!$J$7:$J$35208,AC142)</f>
        <v>0</v>
      </c>
      <c r="AX142">
        <f>INDEX('HVAC wtd'!$K$7:$K$35208,W142)</f>
        <v>-1.1425154639175258E-2</v>
      </c>
      <c r="AY142">
        <f>INDEX('HVAC wtd'!$K$7:$K$35208,X142)</f>
        <v>-1.3725773195876286E-2</v>
      </c>
      <c r="AZ142">
        <f>INDEX('HVAC wtd'!$K$7:$K$35208,Y142)</f>
        <v>-1.415298969072165E-2</v>
      </c>
      <c r="BA142">
        <f>INDEX('HVAC wtd'!$K$7:$K$35208,Z142)</f>
        <v>-1.0492783505154639E-2</v>
      </c>
      <c r="BB142">
        <f>INDEX('HVAC wtd'!$K$7:$K$35208,AA142)</f>
        <v>-1.1131958762886597E-2</v>
      </c>
      <c r="BC142">
        <f>INDEX('HVAC wtd'!$K$7:$K$35208,AB142)</f>
        <v>0</v>
      </c>
      <c r="BD142">
        <f>INDEX('HVAC wtd'!$K$7:$K$35208,AC142)</f>
        <v>0</v>
      </c>
    </row>
    <row r="143" spans="2:56" x14ac:dyDescent="0.25">
      <c r="B143" t="str">
        <f t="shared" si="12"/>
        <v>CFLSDGDMOExCZ10</v>
      </c>
      <c r="C143" t="s">
        <v>118</v>
      </c>
      <c r="D143" t="s">
        <v>131</v>
      </c>
      <c r="E143" t="s">
        <v>1663</v>
      </c>
      <c r="F143" t="s">
        <v>72</v>
      </c>
      <c r="G143" t="s">
        <v>109</v>
      </c>
      <c r="H143" t="s">
        <v>1662</v>
      </c>
      <c r="I143" s="28">
        <f t="shared" si="13"/>
        <v>1.1396731318037927</v>
      </c>
      <c r="J143" s="28">
        <f t="shared" si="14"/>
        <v>1.7082023403297872</v>
      </c>
      <c r="K143" s="115">
        <f t="shared" si="15"/>
        <v>-1.3201906766404099E-2</v>
      </c>
      <c r="M143">
        <f>IF($F143="Ex",VLOOKUP($D143&amp;$E143&amp;$G143&amp;M$5,'Vint Wts'!$C$4:$F$10360,4,FALSE),0)</f>
        <v>12279</v>
      </c>
      <c r="N143">
        <f>IF($F143="Ex",VLOOKUP($D143&amp;$E143&amp;$G143&amp;N$5,'Vint Wts'!$C$4:$F$10360,4,FALSE),0)</f>
        <v>6936</v>
      </c>
      <c r="O143">
        <f>IF($F143="Ex",VLOOKUP($D143&amp;$E143&amp;$G143&amp;O$5,'Vint Wts'!$C$4:$F$10360,4,FALSE),0)</f>
        <v>3124</v>
      </c>
      <c r="P143">
        <f>IF($F143="Ex",VLOOKUP($D143&amp;$E143&amp;$G143&amp;P$5,'Vint Wts'!$C$4:$F$10360,4,FALSE),0)</f>
        <v>892</v>
      </c>
      <c r="Q143" s="36">
        <f>VLOOKUP($D143&amp;$E143&amp;$G143&amp;Q$5,'Vint Wts'!$J$4:$Q$1904,8,FALSE)</f>
        <v>401.52750968346618</v>
      </c>
      <c r="R143">
        <v>0</v>
      </c>
      <c r="S143" s="113">
        <v>0</v>
      </c>
      <c r="T143" s="113">
        <v>0</v>
      </c>
      <c r="U143" s="36">
        <f t="shared" si="16"/>
        <v>23632.527509683467</v>
      </c>
      <c r="W143">
        <f>IF($F143="Ex",MATCH($C143&amp;$D143&amp;$E143&amp;$G143&amp;W$5,'HVAC wtd'!$B$7:$B$35208,0),1020)</f>
        <v>940</v>
      </c>
      <c r="X143">
        <f>IF($F143="Ex",MATCH($C143&amp;$D143&amp;$E143&amp;$G143&amp;X$5,'HVAC wtd'!$B$7:$B$35208,0),1020)</f>
        <v>956</v>
      </c>
      <c r="Y143">
        <f>IF($F143="Ex",MATCH($C143&amp;$D143&amp;$E143&amp;$G143&amp;Y$5,'HVAC wtd'!$B$7:$B$35208,0),1020)</f>
        <v>972</v>
      </c>
      <c r="Z143">
        <f>IF($F143="Ex",MATCH($C143&amp;$D143&amp;$E143&amp;$G143&amp;Z$5,'HVAC wtd'!$B$7:$B$35208,0),1020)</f>
        <v>988</v>
      </c>
      <c r="AA143" s="113">
        <f>MATCH($C143&amp;$D143&amp;$E143&amp;$G143&amp;AA$5,'HVAC wtd'!$B$7:$B$35208,0)</f>
        <v>1004</v>
      </c>
      <c r="AB143">
        <v>1020</v>
      </c>
      <c r="AC143" s="113">
        <v>1020</v>
      </c>
      <c r="AD143" s="113">
        <v>1020</v>
      </c>
      <c r="AF143">
        <f>INDEX('HVAC wtd'!$I$7:$I$35208,W143)</f>
        <v>1.1409405835596547</v>
      </c>
      <c r="AG143">
        <f>INDEX('HVAC wtd'!$I$7:$I$35208,X143)</f>
        <v>1.1322265974515959</v>
      </c>
      <c r="AH143">
        <f>INDEX('HVAC wtd'!$I$7:$I$35208,Y143)</f>
        <v>1.1474651679959129</v>
      </c>
      <c r="AI143">
        <f>INDEX('HVAC wtd'!$I$7:$I$35208,Z143)</f>
        <v>1.1528865979381444</v>
      </c>
      <c r="AJ143">
        <f>INDEX('HVAC wtd'!$I$7:$I$35208,AA143)</f>
        <v>1.1395670103092783</v>
      </c>
      <c r="AK143">
        <f>INDEX('HVAC wtd'!$I$7:$I$35208,AB143)</f>
        <v>0</v>
      </c>
      <c r="AL143">
        <f>INDEX('HVAC wtd'!$I$7:$I$35208,AC143)</f>
        <v>0</v>
      </c>
      <c r="AO143">
        <f>INDEX('HVAC wtd'!$J$7:$J$35208,W143)</f>
        <v>1.7252561758221245</v>
      </c>
      <c r="AP143">
        <f>INDEX('HVAC wtd'!$J$7:$J$35208,X143)</f>
        <v>1.7034541906821796</v>
      </c>
      <c r="AQ143">
        <f>INDEX('HVAC wtd'!$J$7:$J$35208,Y143)</f>
        <v>1.7272622549286205</v>
      </c>
      <c r="AR143">
        <f>INDEX('HVAC wtd'!$J$7:$J$35208,Z143)</f>
        <v>1.5454545454545456</v>
      </c>
      <c r="AS143">
        <f>INDEX('HVAC wtd'!$J$7:$J$35208,AA143)</f>
        <v>1.481958762886598</v>
      </c>
      <c r="AT143">
        <f>INDEX('HVAC wtd'!$J$7:$J$35208,AB143)</f>
        <v>0</v>
      </c>
      <c r="AU143">
        <f>INDEX('HVAC wtd'!$J$7:$J$35208,AC143)</f>
        <v>0</v>
      </c>
      <c r="AX143">
        <f>INDEX('HVAC wtd'!$K$7:$K$35208,W143)</f>
        <v>-1.1387628865979379E-2</v>
      </c>
      <c r="AY143">
        <f>INDEX('HVAC wtd'!$K$7:$K$35208,X143)</f>
        <v>-1.472164948453608E-2</v>
      </c>
      <c r="AZ143">
        <f>INDEX('HVAC wtd'!$K$7:$K$35208,Y143)</f>
        <v>-1.599986313275396E-2</v>
      </c>
      <c r="BA143">
        <f>INDEX('HVAC wtd'!$K$7:$K$35208,Z143)</f>
        <v>-1.5876288659793812E-2</v>
      </c>
      <c r="BB143">
        <f>INDEX('HVAC wtd'!$K$7:$K$35208,AA143)</f>
        <v>-1.472164948453608E-2</v>
      </c>
      <c r="BC143">
        <f>INDEX('HVAC wtd'!$K$7:$K$35208,AB143)</f>
        <v>0</v>
      </c>
      <c r="BD143">
        <f>INDEX('HVAC wtd'!$K$7:$K$35208,AC143)</f>
        <v>0</v>
      </c>
    </row>
    <row r="144" spans="2:56" x14ac:dyDescent="0.25">
      <c r="B144" t="str">
        <f t="shared" si="12"/>
        <v>CFLSDGDMOExCZ14</v>
      </c>
      <c r="C144" t="s">
        <v>118</v>
      </c>
      <c r="D144" t="s">
        <v>131</v>
      </c>
      <c r="E144" t="s">
        <v>1663</v>
      </c>
      <c r="F144" t="s">
        <v>72</v>
      </c>
      <c r="G144" t="s">
        <v>113</v>
      </c>
      <c r="H144" t="s">
        <v>1662</v>
      </c>
      <c r="I144" s="28">
        <f t="shared" si="13"/>
        <v>1.0005850411988702</v>
      </c>
      <c r="J144" s="28">
        <f t="shared" si="14"/>
        <v>1.1479597571897058</v>
      </c>
      <c r="K144" s="115">
        <f t="shared" si="15"/>
        <v>-1.5979384159637341E-2</v>
      </c>
      <c r="M144">
        <f>IF($F144="Ex",VLOOKUP($D144&amp;$E144&amp;$G144&amp;M$5,'Vint Wts'!$C$4:$F$10360,4,FALSE),0)</f>
        <v>636</v>
      </c>
      <c r="N144">
        <f>IF($F144="Ex",VLOOKUP($D144&amp;$E144&amp;$G144&amp;N$5,'Vint Wts'!$C$4:$F$10360,4,FALSE),0)</f>
        <v>288</v>
      </c>
      <c r="O144">
        <f>IF($F144="Ex",VLOOKUP($D144&amp;$E144&amp;$G144&amp;O$5,'Vint Wts'!$C$4:$F$10360,4,FALSE),0)</f>
        <v>1</v>
      </c>
      <c r="P144">
        <f>IF($F144="Ex",VLOOKUP($D144&amp;$E144&amp;$G144&amp;P$5,'Vint Wts'!$C$4:$F$10360,4,FALSE),0)</f>
        <v>1</v>
      </c>
      <c r="Q144" s="36">
        <f>VLOOKUP($D144&amp;$E144&amp;$G144&amp;Q$5,'Vint Wts'!$J$4:$Q$1904,8,FALSE)</f>
        <v>1</v>
      </c>
      <c r="R144">
        <v>0</v>
      </c>
      <c r="S144" s="113">
        <v>0</v>
      </c>
      <c r="T144" s="113">
        <v>0</v>
      </c>
      <c r="U144" s="36">
        <f t="shared" si="16"/>
        <v>927</v>
      </c>
      <c r="W144">
        <f>IF($F144="Ex",MATCH($C144&amp;$D144&amp;$E144&amp;$G144&amp;W$5,'HVAC wtd'!$B$7:$B$35208,0),1020)</f>
        <v>944</v>
      </c>
      <c r="X144">
        <f>IF($F144="Ex",MATCH($C144&amp;$D144&amp;$E144&amp;$G144&amp;X$5,'HVAC wtd'!$B$7:$B$35208,0),1020)</f>
        <v>960</v>
      </c>
      <c r="Y144">
        <f>IF($F144="Ex",MATCH($C144&amp;$D144&amp;$E144&amp;$G144&amp;Y$5,'HVAC wtd'!$B$7:$B$35208,0),1020)</f>
        <v>976</v>
      </c>
      <c r="Z144">
        <f>IF($F144="Ex",MATCH($C144&amp;$D144&amp;$E144&amp;$G144&amp;Z$5,'HVAC wtd'!$B$7:$B$35208,0),1020)</f>
        <v>992</v>
      </c>
      <c r="AA144" s="113">
        <f>MATCH($C144&amp;$D144&amp;$E144&amp;$G144&amp;AA$5,'HVAC wtd'!$B$7:$B$35208,0)</f>
        <v>1008</v>
      </c>
      <c r="AB144">
        <v>1020</v>
      </c>
      <c r="AC144" s="113">
        <v>1020</v>
      </c>
      <c r="AD144" s="113">
        <v>1020</v>
      </c>
      <c r="AF144">
        <f>INDEX('HVAC wtd'!$I$7:$I$35208,W144)</f>
        <v>1.0049523978415795</v>
      </c>
      <c r="AG144">
        <f>INDEX('HVAC wtd'!$I$7:$I$35208,X144)</f>
        <v>0.99021216749808527</v>
      </c>
      <c r="AH144">
        <f>INDEX('HVAC wtd'!$I$7:$I$35208,Y144)</f>
        <v>0.99335959476248115</v>
      </c>
      <c r="AI144">
        <f>INDEX('HVAC wtd'!$I$7:$I$35208,Z144)</f>
        <v>1.115458026509573</v>
      </c>
      <c r="AJ144">
        <f>INDEX('HVAC wtd'!$I$7:$I$35208,AA144)</f>
        <v>1.1026863033873342</v>
      </c>
      <c r="AK144">
        <f>INDEX('HVAC wtd'!$I$7:$I$35208,AB144)</f>
        <v>0</v>
      </c>
      <c r="AL144">
        <f>INDEX('HVAC wtd'!$I$7:$I$35208,AC144)</f>
        <v>0</v>
      </c>
      <c r="AO144">
        <f>INDEX('HVAC wtd'!$J$7:$J$35208,W144)</f>
        <v>1.1491710343169874</v>
      </c>
      <c r="AP144">
        <f>INDEX('HVAC wtd'!$J$7:$J$35208,X144)</f>
        <v>1.142981358132795</v>
      </c>
      <c r="AQ144">
        <f>INDEX('HVAC wtd'!$J$7:$J$35208,Y144)</f>
        <v>1.1574998470013871</v>
      </c>
      <c r="AR144">
        <f>INDEX('HVAC wtd'!$J$7:$J$35208,Z144)</f>
        <v>1.4953012132688128</v>
      </c>
      <c r="AS144">
        <f>INDEX('HVAC wtd'!$J$7:$J$35208,AA144)</f>
        <v>1.4544848867382005</v>
      </c>
      <c r="AT144">
        <f>INDEX('HVAC wtd'!$J$7:$J$35208,AB144)</f>
        <v>0</v>
      </c>
      <c r="AU144">
        <f>INDEX('HVAC wtd'!$J$7:$J$35208,AC144)</f>
        <v>0</v>
      </c>
      <c r="AX144">
        <f>INDEX('HVAC wtd'!$K$7:$K$35208,W144)</f>
        <v>-1.4422507960906987E-2</v>
      </c>
      <c r="AY144">
        <f>INDEX('HVAC wtd'!$K$7:$K$35208,X144)</f>
        <v>-1.939069424596317E-2</v>
      </c>
      <c r="AZ144">
        <f>INDEX('HVAC wtd'!$K$7:$K$35208,Y144)</f>
        <v>-1.9076790421950655E-2</v>
      </c>
      <c r="BA144">
        <f>INDEX('HVAC wtd'!$K$7:$K$35208,Z144)</f>
        <v>-1.8144329896907219E-2</v>
      </c>
      <c r="BB144">
        <f>INDEX('HVAC wtd'!$K$7:$K$35208,AA144)</f>
        <v>-1.843298969072165E-2</v>
      </c>
      <c r="BC144">
        <f>INDEX('HVAC wtd'!$K$7:$K$35208,AB144)</f>
        <v>0</v>
      </c>
      <c r="BD144">
        <f>INDEX('HVAC wtd'!$K$7:$K$35208,AC144)</f>
        <v>0</v>
      </c>
    </row>
    <row r="145" spans="2:56" x14ac:dyDescent="0.25">
      <c r="B145" t="str">
        <f t="shared" si="12"/>
        <v>CFLSDGDMOExCZ15</v>
      </c>
      <c r="C145" t="s">
        <v>118</v>
      </c>
      <c r="D145" t="s">
        <v>131</v>
      </c>
      <c r="E145" t="s">
        <v>1663</v>
      </c>
      <c r="F145" t="s">
        <v>72</v>
      </c>
      <c r="G145" t="s">
        <v>114</v>
      </c>
      <c r="H145" t="s">
        <v>1662</v>
      </c>
      <c r="I145" s="28">
        <f t="shared" si="13"/>
        <v>1.1563291842189014</v>
      </c>
      <c r="J145" s="28">
        <f t="shared" si="14"/>
        <v>1.4200647858388167</v>
      </c>
      <c r="K145" s="115">
        <f t="shared" si="15"/>
        <v>-6.691546391752577E-3</v>
      </c>
      <c r="M145">
        <f>IF($F145="Ex",VLOOKUP($D145&amp;$E145&amp;$G145&amp;M$5,'Vint Wts'!$C$4:$F$10360,4,FALSE),0)</f>
        <v>1</v>
      </c>
      <c r="N145">
        <f>IF($F145="Ex",VLOOKUP($D145&amp;$E145&amp;$G145&amp;N$5,'Vint Wts'!$C$4:$F$10360,4,FALSE),0)</f>
        <v>1</v>
      </c>
      <c r="O145">
        <f>IF($F145="Ex",VLOOKUP($D145&amp;$E145&amp;$G145&amp;O$5,'Vint Wts'!$C$4:$F$10360,4,FALSE),0)</f>
        <v>1</v>
      </c>
      <c r="P145">
        <f>IF($F145="Ex",VLOOKUP($D145&amp;$E145&amp;$G145&amp;P$5,'Vint Wts'!$C$4:$F$10360,4,FALSE),0)</f>
        <v>1</v>
      </c>
      <c r="Q145" s="36">
        <f>VLOOKUP($D145&amp;$E145&amp;$G145&amp;Q$5,'Vint Wts'!$J$4:$Q$1904,8,FALSE)</f>
        <v>1</v>
      </c>
      <c r="R145">
        <v>0</v>
      </c>
      <c r="S145" s="113">
        <v>0</v>
      </c>
      <c r="T145" s="113">
        <v>0</v>
      </c>
      <c r="U145" s="36">
        <f t="shared" si="16"/>
        <v>5</v>
      </c>
      <c r="W145">
        <f>IF($F145="Ex",MATCH($C145&amp;$D145&amp;$E145&amp;$G145&amp;W$5,'HVAC wtd'!$B$7:$B$35208,0),1020)</f>
        <v>945</v>
      </c>
      <c r="X145">
        <f>IF($F145="Ex",MATCH($C145&amp;$D145&amp;$E145&amp;$G145&amp;X$5,'HVAC wtd'!$B$7:$B$35208,0),1020)</f>
        <v>961</v>
      </c>
      <c r="Y145">
        <f>IF($F145="Ex",MATCH($C145&amp;$D145&amp;$E145&amp;$G145&amp;Y$5,'HVAC wtd'!$B$7:$B$35208,0),1020)</f>
        <v>977</v>
      </c>
      <c r="Z145">
        <f>IF($F145="Ex",MATCH($C145&amp;$D145&amp;$E145&amp;$G145&amp;Z$5,'HVAC wtd'!$B$7:$B$35208,0),1020)</f>
        <v>993</v>
      </c>
      <c r="AA145" s="113">
        <f>MATCH($C145&amp;$D145&amp;$E145&amp;$G145&amp;AA$5,'HVAC wtd'!$B$7:$B$35208,0)</f>
        <v>1009</v>
      </c>
      <c r="AB145">
        <v>1020</v>
      </c>
      <c r="AC145" s="113">
        <v>1020</v>
      </c>
      <c r="AD145" s="113">
        <v>1020</v>
      </c>
      <c r="AF145">
        <f>INDEX('HVAC wtd'!$I$7:$I$35208,W145)</f>
        <v>1.1234954115708931</v>
      </c>
      <c r="AG145">
        <f>INDEX('HVAC wtd'!$I$7:$I$35208,X145)</f>
        <v>1.1191280651460502</v>
      </c>
      <c r="AH145">
        <f>INDEX('HVAC wtd'!$I$7:$I$35208,Y145)</f>
        <v>1.145920824348108</v>
      </c>
      <c r="AI145">
        <f>INDEX('HVAC wtd'!$I$7:$I$35208,Z145)</f>
        <v>1.2041325478645066</v>
      </c>
      <c r="AJ145">
        <f>INDEX('HVAC wtd'!$I$7:$I$35208,AA145)</f>
        <v>1.1889690721649484</v>
      </c>
      <c r="AK145">
        <f>INDEX('HVAC wtd'!$I$7:$I$35208,AB145)</f>
        <v>0</v>
      </c>
      <c r="AL145">
        <f>INDEX('HVAC wtd'!$I$7:$I$35208,AC145)</f>
        <v>0</v>
      </c>
      <c r="AO145">
        <f>INDEX('HVAC wtd'!$J$7:$J$35208,W145)</f>
        <v>1.3716151856656358</v>
      </c>
      <c r="AP145">
        <f>INDEX('HVAC wtd'!$J$7:$J$35208,X145)</f>
        <v>1.3627236578229645</v>
      </c>
      <c r="AQ145">
        <f>INDEX('HVAC wtd'!$J$7:$J$35208,Y145)</f>
        <v>1.3999986911476612</v>
      </c>
      <c r="AR145">
        <f>INDEX('HVAC wtd'!$J$7:$J$35208,Z145)</f>
        <v>1.4931972789115648</v>
      </c>
      <c r="AS145">
        <f>INDEX('HVAC wtd'!$J$7:$J$35208,AA145)</f>
        <v>1.4727891156462585</v>
      </c>
      <c r="AT145">
        <f>INDEX('HVAC wtd'!$J$7:$J$35208,AB145)</f>
        <v>0</v>
      </c>
      <c r="AU145">
        <f>INDEX('HVAC wtd'!$J$7:$J$35208,AC145)</f>
        <v>0</v>
      </c>
      <c r="AX145">
        <f>INDEX('HVAC wtd'!$K$7:$K$35208,W145)</f>
        <v>-5.8735495202898195E-3</v>
      </c>
      <c r="AY145">
        <f>INDEX('HVAC wtd'!$K$7:$K$35208,X145)</f>
        <v>-7.4178794171970361E-3</v>
      </c>
      <c r="AZ145">
        <f>INDEX('HVAC wtd'!$K$7:$K$35208,Y145)</f>
        <v>-6.9291896192141718E-3</v>
      </c>
      <c r="BA145">
        <f>INDEX('HVAC wtd'!$K$7:$K$35208,Z145)</f>
        <v>-6.5051546391752578E-3</v>
      </c>
      <c r="BB145">
        <f>INDEX('HVAC wtd'!$K$7:$K$35208,AA145)</f>
        <v>-6.7319587628865991E-3</v>
      </c>
      <c r="BC145">
        <f>INDEX('HVAC wtd'!$K$7:$K$35208,AB145)</f>
        <v>0</v>
      </c>
      <c r="BD145">
        <f>INDEX('HVAC wtd'!$K$7:$K$35208,AC145)</f>
        <v>0</v>
      </c>
    </row>
    <row r="146" spans="2:56" x14ac:dyDescent="0.25">
      <c r="B146" t="str">
        <f t="shared" si="12"/>
        <v>CFLSDGDMONewCZ06</v>
      </c>
      <c r="C146" t="s">
        <v>118</v>
      </c>
      <c r="D146" t="s">
        <v>131</v>
      </c>
      <c r="E146" t="s">
        <v>1663</v>
      </c>
      <c r="F146" t="s">
        <v>75</v>
      </c>
      <c r="G146" t="s">
        <v>105</v>
      </c>
      <c r="H146" t="s">
        <v>1662</v>
      </c>
      <c r="I146" s="28">
        <f t="shared" si="13"/>
        <v>1.0591134020618558</v>
      </c>
      <c r="J146" s="28">
        <f t="shared" si="14"/>
        <v>1.4744611059044053</v>
      </c>
      <c r="K146" s="115">
        <f t="shared" si="15"/>
        <v>-1.6432989690721652E-2</v>
      </c>
      <c r="M146">
        <f>IF($F146="Ex",VLOOKUP($D146&amp;$E146&amp;$G146&amp;M$5,'Vint Wts'!$C$4:$F$10360,4,FALSE),0)</f>
        <v>0</v>
      </c>
      <c r="N146">
        <f>IF($F146="Ex",VLOOKUP($D146&amp;$E146&amp;$G146&amp;N$5,'Vint Wts'!$C$4:$F$10360,4,FALSE),0)</f>
        <v>0</v>
      </c>
      <c r="O146">
        <f>IF($F146="Ex",VLOOKUP($D146&amp;$E146&amp;$G146&amp;O$5,'Vint Wts'!$C$4:$F$10360,4,FALSE),0)</f>
        <v>0</v>
      </c>
      <c r="P146">
        <f>IF($F146="Ex",VLOOKUP($D146&amp;$E146&amp;$G146&amp;P$5,'Vint Wts'!$C$4:$F$10360,4,FALSE),0)</f>
        <v>0</v>
      </c>
      <c r="Q146" s="36">
        <f>VLOOKUP($D146&amp;$E146&amp;$G146&amp;Q$5,'Vint Wts'!$J$4:$Q$1904,8,FALSE)</f>
        <v>1</v>
      </c>
      <c r="R146">
        <v>0</v>
      </c>
      <c r="S146" s="113">
        <v>0</v>
      </c>
      <c r="T146" s="113">
        <v>0</v>
      </c>
      <c r="U146" s="36">
        <f t="shared" si="16"/>
        <v>1</v>
      </c>
      <c r="W146">
        <f>IF($F146="Ex",MATCH($C146&amp;$D146&amp;$E146&amp;$G146&amp;W$5,'HVAC wtd'!$B$7:$B$35208,0),1020)</f>
        <v>1020</v>
      </c>
      <c r="X146">
        <f>IF($F146="Ex",MATCH($C146&amp;$D146&amp;$E146&amp;$G146&amp;X$5,'HVAC wtd'!$B$7:$B$35208,0),1020)</f>
        <v>1020</v>
      </c>
      <c r="Y146">
        <f>IF($F146="Ex",MATCH($C146&amp;$D146&amp;$E146&amp;$G146&amp;Y$5,'HVAC wtd'!$B$7:$B$35208,0),1020)</f>
        <v>1020</v>
      </c>
      <c r="Z146">
        <f>IF($F146="Ex",MATCH($C146&amp;$D146&amp;$E146&amp;$G146&amp;Z$5,'HVAC wtd'!$B$7:$B$35208,0),1020)</f>
        <v>1020</v>
      </c>
      <c r="AA146" s="113">
        <f>MATCH($C146&amp;$D146&amp;$E146&amp;$G146&amp;AA$5,'HVAC wtd'!$B$7:$B$35208,0)</f>
        <v>1000</v>
      </c>
      <c r="AB146">
        <v>1020</v>
      </c>
      <c r="AC146" s="113">
        <v>1020</v>
      </c>
      <c r="AD146" s="113">
        <v>1020</v>
      </c>
      <c r="AF146">
        <f>INDEX('HVAC wtd'!$I$7:$I$35208,W146)</f>
        <v>0</v>
      </c>
      <c r="AG146">
        <f>INDEX('HVAC wtd'!$I$7:$I$35208,X146)</f>
        <v>0</v>
      </c>
      <c r="AH146">
        <f>INDEX('HVAC wtd'!$I$7:$I$35208,Y146)</f>
        <v>0</v>
      </c>
      <c r="AI146">
        <f>INDEX('HVAC wtd'!$I$7:$I$35208,Z146)</f>
        <v>0</v>
      </c>
      <c r="AJ146">
        <f>INDEX('HVAC wtd'!$I$7:$I$35208,AA146)</f>
        <v>1.0591134020618558</v>
      </c>
      <c r="AK146">
        <f>INDEX('HVAC wtd'!$I$7:$I$35208,AB146)</f>
        <v>0</v>
      </c>
      <c r="AL146">
        <f>INDEX('HVAC wtd'!$I$7:$I$35208,AC146)</f>
        <v>0</v>
      </c>
      <c r="AO146">
        <f>INDEX('HVAC wtd'!$J$7:$J$35208,W146)</f>
        <v>0</v>
      </c>
      <c r="AP146">
        <f>INDEX('HVAC wtd'!$J$7:$J$35208,X146)</f>
        <v>0</v>
      </c>
      <c r="AQ146">
        <f>INDEX('HVAC wtd'!$J$7:$J$35208,Y146)</f>
        <v>0</v>
      </c>
      <c r="AR146">
        <f>INDEX('HVAC wtd'!$J$7:$J$35208,Z146)</f>
        <v>0</v>
      </c>
      <c r="AS146">
        <f>INDEX('HVAC wtd'!$J$7:$J$35208,AA146)</f>
        <v>1.4744611059044053</v>
      </c>
      <c r="AT146">
        <f>INDEX('HVAC wtd'!$J$7:$J$35208,AB146)</f>
        <v>0</v>
      </c>
      <c r="AU146">
        <f>INDEX('HVAC wtd'!$J$7:$J$35208,AC146)</f>
        <v>0</v>
      </c>
      <c r="AX146">
        <f>INDEX('HVAC wtd'!$K$7:$K$35208,W146)</f>
        <v>0</v>
      </c>
      <c r="AY146">
        <f>INDEX('HVAC wtd'!$K$7:$K$35208,X146)</f>
        <v>0</v>
      </c>
      <c r="AZ146">
        <f>INDEX('HVAC wtd'!$K$7:$K$35208,Y146)</f>
        <v>0</v>
      </c>
      <c r="BA146">
        <f>INDEX('HVAC wtd'!$K$7:$K$35208,Z146)</f>
        <v>0</v>
      </c>
      <c r="BB146">
        <f>INDEX('HVAC wtd'!$K$7:$K$35208,AA146)</f>
        <v>-1.6432989690721652E-2</v>
      </c>
      <c r="BC146">
        <f>INDEX('HVAC wtd'!$K$7:$K$35208,AB146)</f>
        <v>0</v>
      </c>
      <c r="BD146">
        <f>INDEX('HVAC wtd'!$K$7:$K$35208,AC146)</f>
        <v>0</v>
      </c>
    </row>
    <row r="147" spans="2:56" x14ac:dyDescent="0.25">
      <c r="B147" t="str">
        <f t="shared" si="12"/>
        <v>CFLSDGDMONewCZ07</v>
      </c>
      <c r="C147" t="s">
        <v>118</v>
      </c>
      <c r="D147" t="s">
        <v>131</v>
      </c>
      <c r="E147" t="s">
        <v>1663</v>
      </c>
      <c r="F147" t="s">
        <v>75</v>
      </c>
      <c r="G147" t="s">
        <v>106</v>
      </c>
      <c r="H147" t="s">
        <v>1662</v>
      </c>
      <c r="I147" s="28">
        <f t="shared" si="13"/>
        <v>1.0693195876288661</v>
      </c>
      <c r="J147" s="28">
        <f t="shared" si="14"/>
        <v>1.2296157450796628</v>
      </c>
      <c r="K147" s="115">
        <f t="shared" si="15"/>
        <v>-8.6742268041237122E-3</v>
      </c>
      <c r="M147">
        <f>IF($F147="Ex",VLOOKUP($D147&amp;$E147&amp;$G147&amp;M$5,'Vint Wts'!$C$4:$F$10360,4,FALSE),0)</f>
        <v>0</v>
      </c>
      <c r="N147">
        <f>IF($F147="Ex",VLOOKUP($D147&amp;$E147&amp;$G147&amp;N$5,'Vint Wts'!$C$4:$F$10360,4,FALSE),0)</f>
        <v>0</v>
      </c>
      <c r="O147">
        <f>IF($F147="Ex",VLOOKUP($D147&amp;$E147&amp;$G147&amp;O$5,'Vint Wts'!$C$4:$F$10360,4,FALSE),0)</f>
        <v>0</v>
      </c>
      <c r="P147">
        <f>IF($F147="Ex",VLOOKUP($D147&amp;$E147&amp;$G147&amp;P$5,'Vint Wts'!$C$4:$F$10360,4,FALSE),0)</f>
        <v>0</v>
      </c>
      <c r="Q147" s="36">
        <f>VLOOKUP($D147&amp;$E147&amp;$G147&amp;Q$5,'Vint Wts'!$J$4:$Q$1904,8,FALSE)</f>
        <v>220.81442433937096</v>
      </c>
      <c r="R147">
        <v>0</v>
      </c>
      <c r="S147" s="113">
        <v>0</v>
      </c>
      <c r="T147" s="113">
        <v>0</v>
      </c>
      <c r="U147" s="36">
        <f t="shared" si="16"/>
        <v>220.81442433937096</v>
      </c>
      <c r="W147">
        <f>IF($F147="Ex",MATCH($C147&amp;$D147&amp;$E147&amp;$G147&amp;W$5,'HVAC wtd'!$B$7:$B$35208,0),1020)</f>
        <v>1020</v>
      </c>
      <c r="X147">
        <f>IF($F147="Ex",MATCH($C147&amp;$D147&amp;$E147&amp;$G147&amp;X$5,'HVAC wtd'!$B$7:$B$35208,0),1020)</f>
        <v>1020</v>
      </c>
      <c r="Y147">
        <f>IF($F147="Ex",MATCH($C147&amp;$D147&amp;$E147&amp;$G147&amp;Y$5,'HVAC wtd'!$B$7:$B$35208,0),1020)</f>
        <v>1020</v>
      </c>
      <c r="Z147">
        <f>IF($F147="Ex",MATCH($C147&amp;$D147&amp;$E147&amp;$G147&amp;Z$5,'HVAC wtd'!$B$7:$B$35208,0),1020)</f>
        <v>1020</v>
      </c>
      <c r="AA147" s="113">
        <f>MATCH($C147&amp;$D147&amp;$E147&amp;$G147&amp;AA$5,'HVAC wtd'!$B$7:$B$35208,0)</f>
        <v>1001</v>
      </c>
      <c r="AB147">
        <v>1020</v>
      </c>
      <c r="AC147" s="113">
        <v>1020</v>
      </c>
      <c r="AD147" s="113">
        <v>1020</v>
      </c>
      <c r="AF147">
        <f>INDEX('HVAC wtd'!$I$7:$I$35208,W147)</f>
        <v>0</v>
      </c>
      <c r="AG147">
        <f>INDEX('HVAC wtd'!$I$7:$I$35208,X147)</f>
        <v>0</v>
      </c>
      <c r="AH147">
        <f>INDEX('HVAC wtd'!$I$7:$I$35208,Y147)</f>
        <v>0</v>
      </c>
      <c r="AI147">
        <f>INDEX('HVAC wtd'!$I$7:$I$35208,Z147)</f>
        <v>0</v>
      </c>
      <c r="AJ147">
        <f>INDEX('HVAC wtd'!$I$7:$I$35208,AA147)</f>
        <v>1.0693195876288661</v>
      </c>
      <c r="AK147">
        <f>INDEX('HVAC wtd'!$I$7:$I$35208,AB147)</f>
        <v>0</v>
      </c>
      <c r="AL147">
        <f>INDEX('HVAC wtd'!$I$7:$I$35208,AC147)</f>
        <v>0</v>
      </c>
      <c r="AO147">
        <f>INDEX('HVAC wtd'!$J$7:$J$35208,W147)</f>
        <v>0</v>
      </c>
      <c r="AP147">
        <f>INDEX('HVAC wtd'!$J$7:$J$35208,X147)</f>
        <v>0</v>
      </c>
      <c r="AQ147">
        <f>INDEX('HVAC wtd'!$J$7:$J$35208,Y147)</f>
        <v>0</v>
      </c>
      <c r="AR147">
        <f>INDEX('HVAC wtd'!$J$7:$J$35208,Z147)</f>
        <v>0</v>
      </c>
      <c r="AS147">
        <f>INDEX('HVAC wtd'!$J$7:$J$35208,AA147)</f>
        <v>1.2296157450796628</v>
      </c>
      <c r="AT147">
        <f>INDEX('HVAC wtd'!$J$7:$J$35208,AB147)</f>
        <v>0</v>
      </c>
      <c r="AU147">
        <f>INDEX('HVAC wtd'!$J$7:$J$35208,AC147)</f>
        <v>0</v>
      </c>
      <c r="AX147">
        <f>INDEX('HVAC wtd'!$K$7:$K$35208,W147)</f>
        <v>0</v>
      </c>
      <c r="AY147">
        <f>INDEX('HVAC wtd'!$K$7:$K$35208,X147)</f>
        <v>0</v>
      </c>
      <c r="AZ147">
        <f>INDEX('HVAC wtd'!$K$7:$K$35208,Y147)</f>
        <v>0</v>
      </c>
      <c r="BA147">
        <f>INDEX('HVAC wtd'!$K$7:$K$35208,Z147)</f>
        <v>0</v>
      </c>
      <c r="BB147">
        <f>INDEX('HVAC wtd'!$K$7:$K$35208,AA147)</f>
        <v>-8.6742268041237122E-3</v>
      </c>
      <c r="BC147">
        <f>INDEX('HVAC wtd'!$K$7:$K$35208,AB147)</f>
        <v>0</v>
      </c>
      <c r="BD147">
        <f>INDEX('HVAC wtd'!$K$7:$K$35208,AC147)</f>
        <v>0</v>
      </c>
    </row>
    <row r="148" spans="2:56" x14ac:dyDescent="0.25">
      <c r="B148" t="str">
        <f t="shared" si="12"/>
        <v>CFLSDGDMONewCZ08</v>
      </c>
      <c r="C148" t="s">
        <v>118</v>
      </c>
      <c r="D148" t="s">
        <v>131</v>
      </c>
      <c r="E148" t="s">
        <v>1663</v>
      </c>
      <c r="F148" t="s">
        <v>75</v>
      </c>
      <c r="G148" t="s">
        <v>107</v>
      </c>
      <c r="H148" t="s">
        <v>1662</v>
      </c>
      <c r="I148" s="28">
        <f t="shared" si="13"/>
        <v>1.1346980854197348</v>
      </c>
      <c r="J148" s="28">
        <f t="shared" si="14"/>
        <v>1.4338264827955551</v>
      </c>
      <c r="K148" s="115">
        <f t="shared" si="15"/>
        <v>-1.1131958762886597E-2</v>
      </c>
      <c r="M148">
        <f>IF($F148="Ex",VLOOKUP($D148&amp;$E148&amp;$G148&amp;M$5,'Vint Wts'!$C$4:$F$10360,4,FALSE),0)</f>
        <v>0</v>
      </c>
      <c r="N148">
        <f>IF($F148="Ex",VLOOKUP($D148&amp;$E148&amp;$G148&amp;N$5,'Vint Wts'!$C$4:$F$10360,4,FALSE),0)</f>
        <v>0</v>
      </c>
      <c r="O148">
        <f>IF($F148="Ex",VLOOKUP($D148&amp;$E148&amp;$G148&amp;O$5,'Vint Wts'!$C$4:$F$10360,4,FALSE),0)</f>
        <v>0</v>
      </c>
      <c r="P148">
        <f>IF($F148="Ex",VLOOKUP($D148&amp;$E148&amp;$G148&amp;P$5,'Vint Wts'!$C$4:$F$10360,4,FALSE),0)</f>
        <v>0</v>
      </c>
      <c r="Q148" s="36">
        <f>VLOOKUP($D148&amp;$E148&amp;$G148&amp;Q$5,'Vint Wts'!$J$4:$Q$1904,8,FALSE)</f>
        <v>1</v>
      </c>
      <c r="R148">
        <v>0</v>
      </c>
      <c r="S148" s="113">
        <v>0</v>
      </c>
      <c r="T148" s="113">
        <v>0</v>
      </c>
      <c r="U148" s="36">
        <f t="shared" si="16"/>
        <v>1</v>
      </c>
      <c r="W148">
        <f>IF($F148="Ex",MATCH($C148&amp;$D148&amp;$E148&amp;$G148&amp;W$5,'HVAC wtd'!$B$7:$B$35208,0),1020)</f>
        <v>1020</v>
      </c>
      <c r="X148">
        <f>IF($F148="Ex",MATCH($C148&amp;$D148&amp;$E148&amp;$G148&amp;X$5,'HVAC wtd'!$B$7:$B$35208,0),1020)</f>
        <v>1020</v>
      </c>
      <c r="Y148">
        <f>IF($F148="Ex",MATCH($C148&amp;$D148&amp;$E148&amp;$G148&amp;Y$5,'HVAC wtd'!$B$7:$B$35208,0),1020)</f>
        <v>1020</v>
      </c>
      <c r="Z148">
        <f>IF($F148="Ex",MATCH($C148&amp;$D148&amp;$E148&amp;$G148&amp;Z$5,'HVAC wtd'!$B$7:$B$35208,0),1020)</f>
        <v>1020</v>
      </c>
      <c r="AA148" s="113">
        <f>MATCH($C148&amp;$D148&amp;$E148&amp;$G148&amp;AA$5,'HVAC wtd'!$B$7:$B$35208,0)</f>
        <v>1002</v>
      </c>
      <c r="AB148">
        <v>1020</v>
      </c>
      <c r="AC148" s="113">
        <v>1020</v>
      </c>
      <c r="AD148" s="113">
        <v>1020</v>
      </c>
      <c r="AF148">
        <f>INDEX('HVAC wtd'!$I$7:$I$35208,W148)</f>
        <v>0</v>
      </c>
      <c r="AG148">
        <f>INDEX('HVAC wtd'!$I$7:$I$35208,X148)</f>
        <v>0</v>
      </c>
      <c r="AH148">
        <f>INDEX('HVAC wtd'!$I$7:$I$35208,Y148)</f>
        <v>0</v>
      </c>
      <c r="AI148">
        <f>INDEX('HVAC wtd'!$I$7:$I$35208,Z148)</f>
        <v>0</v>
      </c>
      <c r="AJ148">
        <f>INDEX('HVAC wtd'!$I$7:$I$35208,AA148)</f>
        <v>1.1346980854197348</v>
      </c>
      <c r="AK148">
        <f>INDEX('HVAC wtd'!$I$7:$I$35208,AB148)</f>
        <v>0</v>
      </c>
      <c r="AL148">
        <f>INDEX('HVAC wtd'!$I$7:$I$35208,AC148)</f>
        <v>0</v>
      </c>
      <c r="AO148">
        <f>INDEX('HVAC wtd'!$J$7:$J$35208,W148)</f>
        <v>0</v>
      </c>
      <c r="AP148">
        <f>INDEX('HVAC wtd'!$J$7:$J$35208,X148)</f>
        <v>0</v>
      </c>
      <c r="AQ148">
        <f>INDEX('HVAC wtd'!$J$7:$J$35208,Y148)</f>
        <v>0</v>
      </c>
      <c r="AR148">
        <f>INDEX('HVAC wtd'!$J$7:$J$35208,Z148)</f>
        <v>0</v>
      </c>
      <c r="AS148">
        <f>INDEX('HVAC wtd'!$J$7:$J$35208,AA148)</f>
        <v>1.4338264827955551</v>
      </c>
      <c r="AT148">
        <f>INDEX('HVAC wtd'!$J$7:$J$35208,AB148)</f>
        <v>0</v>
      </c>
      <c r="AU148">
        <f>INDEX('HVAC wtd'!$J$7:$J$35208,AC148)</f>
        <v>0</v>
      </c>
      <c r="AX148">
        <f>INDEX('HVAC wtd'!$K$7:$K$35208,W148)</f>
        <v>0</v>
      </c>
      <c r="AY148">
        <f>INDEX('HVAC wtd'!$K$7:$K$35208,X148)</f>
        <v>0</v>
      </c>
      <c r="AZ148">
        <f>INDEX('HVAC wtd'!$K$7:$K$35208,Y148)</f>
        <v>0</v>
      </c>
      <c r="BA148">
        <f>INDEX('HVAC wtd'!$K$7:$K$35208,Z148)</f>
        <v>0</v>
      </c>
      <c r="BB148">
        <f>INDEX('HVAC wtd'!$K$7:$K$35208,AA148)</f>
        <v>-1.1131958762886597E-2</v>
      </c>
      <c r="BC148">
        <f>INDEX('HVAC wtd'!$K$7:$K$35208,AB148)</f>
        <v>0</v>
      </c>
      <c r="BD148">
        <f>INDEX('HVAC wtd'!$K$7:$K$35208,AC148)</f>
        <v>0</v>
      </c>
    </row>
    <row r="149" spans="2:56" x14ac:dyDescent="0.25">
      <c r="B149" t="str">
        <f t="shared" si="12"/>
        <v>CFLSDGDMONewCZ10</v>
      </c>
      <c r="C149" t="s">
        <v>118</v>
      </c>
      <c r="D149" t="s">
        <v>131</v>
      </c>
      <c r="E149" t="s">
        <v>1663</v>
      </c>
      <c r="F149" t="s">
        <v>75</v>
      </c>
      <c r="G149" t="s">
        <v>109</v>
      </c>
      <c r="H149" t="s">
        <v>1662</v>
      </c>
      <c r="I149" s="28">
        <f t="shared" si="13"/>
        <v>1.1395670103092783</v>
      </c>
      <c r="J149" s="28">
        <f t="shared" si="14"/>
        <v>1.481958762886598</v>
      </c>
      <c r="K149" s="115">
        <f t="shared" si="15"/>
        <v>-1.472164948453608E-2</v>
      </c>
      <c r="M149">
        <f>IF($F149="Ex",VLOOKUP($D149&amp;$E149&amp;$G149&amp;M$5,'Vint Wts'!$C$4:$F$10360,4,FALSE),0)</f>
        <v>0</v>
      </c>
      <c r="N149">
        <f>IF($F149="Ex",VLOOKUP($D149&amp;$E149&amp;$G149&amp;N$5,'Vint Wts'!$C$4:$F$10360,4,FALSE),0)</f>
        <v>0</v>
      </c>
      <c r="O149">
        <f>IF($F149="Ex",VLOOKUP($D149&amp;$E149&amp;$G149&amp;O$5,'Vint Wts'!$C$4:$F$10360,4,FALSE),0)</f>
        <v>0</v>
      </c>
      <c r="P149">
        <f>IF($F149="Ex",VLOOKUP($D149&amp;$E149&amp;$G149&amp;P$5,'Vint Wts'!$C$4:$F$10360,4,FALSE),0)</f>
        <v>0</v>
      </c>
      <c r="Q149" s="36">
        <f>VLOOKUP($D149&amp;$E149&amp;$G149&amp;Q$5,'Vint Wts'!$J$4:$Q$1904,8,FALSE)</f>
        <v>401.52750968346618</v>
      </c>
      <c r="R149">
        <v>0</v>
      </c>
      <c r="S149" s="113">
        <v>0</v>
      </c>
      <c r="T149" s="113">
        <v>0</v>
      </c>
      <c r="U149" s="36">
        <f t="shared" si="16"/>
        <v>401.52750968346618</v>
      </c>
      <c r="W149">
        <f>IF($F149="Ex",MATCH($C149&amp;$D149&amp;$E149&amp;$G149&amp;W$5,'HVAC wtd'!$B$7:$B$35208,0),1020)</f>
        <v>1020</v>
      </c>
      <c r="X149">
        <f>IF($F149="Ex",MATCH($C149&amp;$D149&amp;$E149&amp;$G149&amp;X$5,'HVAC wtd'!$B$7:$B$35208,0),1020)</f>
        <v>1020</v>
      </c>
      <c r="Y149">
        <f>IF($F149="Ex",MATCH($C149&amp;$D149&amp;$E149&amp;$G149&amp;Y$5,'HVAC wtd'!$B$7:$B$35208,0),1020)</f>
        <v>1020</v>
      </c>
      <c r="Z149">
        <f>IF($F149="Ex",MATCH($C149&amp;$D149&amp;$E149&amp;$G149&amp;Z$5,'HVAC wtd'!$B$7:$B$35208,0),1020)</f>
        <v>1020</v>
      </c>
      <c r="AA149" s="113">
        <f>MATCH($C149&amp;$D149&amp;$E149&amp;$G149&amp;AA$5,'HVAC wtd'!$B$7:$B$35208,0)</f>
        <v>1004</v>
      </c>
      <c r="AB149">
        <v>1020</v>
      </c>
      <c r="AC149" s="113">
        <v>1020</v>
      </c>
      <c r="AD149" s="113">
        <v>1020</v>
      </c>
      <c r="AF149">
        <f>INDEX('HVAC wtd'!$I$7:$I$35208,W149)</f>
        <v>0</v>
      </c>
      <c r="AG149">
        <f>INDEX('HVAC wtd'!$I$7:$I$35208,X149)</f>
        <v>0</v>
      </c>
      <c r="AH149">
        <f>INDEX('HVAC wtd'!$I$7:$I$35208,Y149)</f>
        <v>0</v>
      </c>
      <c r="AI149">
        <f>INDEX('HVAC wtd'!$I$7:$I$35208,Z149)</f>
        <v>0</v>
      </c>
      <c r="AJ149">
        <f>INDEX('HVAC wtd'!$I$7:$I$35208,AA149)</f>
        <v>1.1395670103092783</v>
      </c>
      <c r="AK149">
        <f>INDEX('HVAC wtd'!$I$7:$I$35208,AB149)</f>
        <v>0</v>
      </c>
      <c r="AL149">
        <f>INDEX('HVAC wtd'!$I$7:$I$35208,AC149)</f>
        <v>0</v>
      </c>
      <c r="AO149">
        <f>INDEX('HVAC wtd'!$J$7:$J$35208,W149)</f>
        <v>0</v>
      </c>
      <c r="AP149">
        <f>INDEX('HVAC wtd'!$J$7:$J$35208,X149)</f>
        <v>0</v>
      </c>
      <c r="AQ149">
        <f>INDEX('HVAC wtd'!$J$7:$J$35208,Y149)</f>
        <v>0</v>
      </c>
      <c r="AR149">
        <f>INDEX('HVAC wtd'!$J$7:$J$35208,Z149)</f>
        <v>0</v>
      </c>
      <c r="AS149">
        <f>INDEX('HVAC wtd'!$J$7:$J$35208,AA149)</f>
        <v>1.481958762886598</v>
      </c>
      <c r="AT149">
        <f>INDEX('HVAC wtd'!$J$7:$J$35208,AB149)</f>
        <v>0</v>
      </c>
      <c r="AU149">
        <f>INDEX('HVAC wtd'!$J$7:$J$35208,AC149)</f>
        <v>0</v>
      </c>
      <c r="AX149">
        <f>INDEX('HVAC wtd'!$K$7:$K$35208,W149)</f>
        <v>0</v>
      </c>
      <c r="AY149">
        <f>INDEX('HVAC wtd'!$K$7:$K$35208,X149)</f>
        <v>0</v>
      </c>
      <c r="AZ149">
        <f>INDEX('HVAC wtd'!$K$7:$K$35208,Y149)</f>
        <v>0</v>
      </c>
      <c r="BA149">
        <f>INDEX('HVAC wtd'!$K$7:$K$35208,Z149)</f>
        <v>0</v>
      </c>
      <c r="BB149">
        <f>INDEX('HVAC wtd'!$K$7:$K$35208,AA149)</f>
        <v>-1.472164948453608E-2</v>
      </c>
      <c r="BC149">
        <f>INDEX('HVAC wtd'!$K$7:$K$35208,AB149)</f>
        <v>0</v>
      </c>
      <c r="BD149">
        <f>INDEX('HVAC wtd'!$K$7:$K$35208,AC149)</f>
        <v>0</v>
      </c>
    </row>
    <row r="150" spans="2:56" x14ac:dyDescent="0.25">
      <c r="B150" t="str">
        <f t="shared" si="12"/>
        <v>CFLSDGDMONewCZ14</v>
      </c>
      <c r="C150" t="s">
        <v>118</v>
      </c>
      <c r="D150" t="s">
        <v>131</v>
      </c>
      <c r="E150" t="s">
        <v>1663</v>
      </c>
      <c r="F150" t="s">
        <v>75</v>
      </c>
      <c r="G150" t="s">
        <v>113</v>
      </c>
      <c r="H150" t="s">
        <v>1662</v>
      </c>
      <c r="I150" s="28">
        <f t="shared" si="13"/>
        <v>1.1026863033873342</v>
      </c>
      <c r="J150" s="28">
        <f t="shared" si="14"/>
        <v>1.4544848867382005</v>
      </c>
      <c r="K150" s="115">
        <f t="shared" si="15"/>
        <v>-1.843298969072165E-2</v>
      </c>
      <c r="M150">
        <f>IF($F150="Ex",VLOOKUP($D150&amp;$E150&amp;$G150&amp;M$5,'Vint Wts'!$C$4:$F$10360,4,FALSE),0)</f>
        <v>0</v>
      </c>
      <c r="N150">
        <f>IF($F150="Ex",VLOOKUP($D150&amp;$E150&amp;$G150&amp;N$5,'Vint Wts'!$C$4:$F$10360,4,FALSE),0)</f>
        <v>0</v>
      </c>
      <c r="O150">
        <f>IF($F150="Ex",VLOOKUP($D150&amp;$E150&amp;$G150&amp;O$5,'Vint Wts'!$C$4:$F$10360,4,FALSE),0)</f>
        <v>0</v>
      </c>
      <c r="P150">
        <f>IF($F150="Ex",VLOOKUP($D150&amp;$E150&amp;$G150&amp;P$5,'Vint Wts'!$C$4:$F$10360,4,FALSE),0)</f>
        <v>0</v>
      </c>
      <c r="Q150" s="36">
        <f>VLOOKUP($D150&amp;$E150&amp;$G150&amp;Q$5,'Vint Wts'!$J$4:$Q$1904,8,FALSE)</f>
        <v>1</v>
      </c>
      <c r="R150">
        <v>0</v>
      </c>
      <c r="S150" s="113">
        <v>0</v>
      </c>
      <c r="T150" s="113">
        <v>0</v>
      </c>
      <c r="U150" s="36">
        <f t="shared" si="16"/>
        <v>1</v>
      </c>
      <c r="W150">
        <f>IF($F150="Ex",MATCH($C150&amp;$D150&amp;$E150&amp;$G150&amp;W$5,'HVAC wtd'!$B$7:$B$35208,0),1020)</f>
        <v>1020</v>
      </c>
      <c r="X150">
        <f>IF($F150="Ex",MATCH($C150&amp;$D150&amp;$E150&amp;$G150&amp;X$5,'HVAC wtd'!$B$7:$B$35208,0),1020)</f>
        <v>1020</v>
      </c>
      <c r="Y150">
        <f>IF($F150="Ex",MATCH($C150&amp;$D150&amp;$E150&amp;$G150&amp;Y$5,'HVAC wtd'!$B$7:$B$35208,0),1020)</f>
        <v>1020</v>
      </c>
      <c r="Z150">
        <f>IF($F150="Ex",MATCH($C150&amp;$D150&amp;$E150&amp;$G150&amp;Z$5,'HVAC wtd'!$B$7:$B$35208,0),1020)</f>
        <v>1020</v>
      </c>
      <c r="AA150" s="113">
        <f>MATCH($C150&amp;$D150&amp;$E150&amp;$G150&amp;AA$5,'HVAC wtd'!$B$7:$B$35208,0)</f>
        <v>1008</v>
      </c>
      <c r="AB150">
        <v>1020</v>
      </c>
      <c r="AC150" s="113">
        <v>1020</v>
      </c>
      <c r="AD150" s="113">
        <v>1020</v>
      </c>
      <c r="AF150">
        <f>INDEX('HVAC wtd'!$I$7:$I$35208,W150)</f>
        <v>0</v>
      </c>
      <c r="AG150">
        <f>INDEX('HVAC wtd'!$I$7:$I$35208,X150)</f>
        <v>0</v>
      </c>
      <c r="AH150">
        <f>INDEX('HVAC wtd'!$I$7:$I$35208,Y150)</f>
        <v>0</v>
      </c>
      <c r="AI150">
        <f>INDEX('HVAC wtd'!$I$7:$I$35208,Z150)</f>
        <v>0</v>
      </c>
      <c r="AJ150">
        <f>INDEX('HVAC wtd'!$I$7:$I$35208,AA150)</f>
        <v>1.1026863033873342</v>
      </c>
      <c r="AK150">
        <f>INDEX('HVAC wtd'!$I$7:$I$35208,AB150)</f>
        <v>0</v>
      </c>
      <c r="AL150">
        <f>INDEX('HVAC wtd'!$I$7:$I$35208,AC150)</f>
        <v>0</v>
      </c>
      <c r="AO150">
        <f>INDEX('HVAC wtd'!$J$7:$J$35208,W150)</f>
        <v>0</v>
      </c>
      <c r="AP150">
        <f>INDEX('HVAC wtd'!$J$7:$J$35208,X150)</f>
        <v>0</v>
      </c>
      <c r="AQ150">
        <f>INDEX('HVAC wtd'!$J$7:$J$35208,Y150)</f>
        <v>0</v>
      </c>
      <c r="AR150">
        <f>INDEX('HVAC wtd'!$J$7:$J$35208,Z150)</f>
        <v>0</v>
      </c>
      <c r="AS150">
        <f>INDEX('HVAC wtd'!$J$7:$J$35208,AA150)</f>
        <v>1.4544848867382005</v>
      </c>
      <c r="AT150">
        <f>INDEX('HVAC wtd'!$J$7:$J$35208,AB150)</f>
        <v>0</v>
      </c>
      <c r="AU150">
        <f>INDEX('HVAC wtd'!$J$7:$J$35208,AC150)</f>
        <v>0</v>
      </c>
      <c r="AX150">
        <f>INDEX('HVAC wtd'!$K$7:$K$35208,W150)</f>
        <v>0</v>
      </c>
      <c r="AY150">
        <f>INDEX('HVAC wtd'!$K$7:$K$35208,X150)</f>
        <v>0</v>
      </c>
      <c r="AZ150">
        <f>INDEX('HVAC wtd'!$K$7:$K$35208,Y150)</f>
        <v>0</v>
      </c>
      <c r="BA150">
        <f>INDEX('HVAC wtd'!$K$7:$K$35208,Z150)</f>
        <v>0</v>
      </c>
      <c r="BB150">
        <f>INDEX('HVAC wtd'!$K$7:$K$35208,AA150)</f>
        <v>-1.843298969072165E-2</v>
      </c>
      <c r="BC150">
        <f>INDEX('HVAC wtd'!$K$7:$K$35208,AB150)</f>
        <v>0</v>
      </c>
      <c r="BD150">
        <f>INDEX('HVAC wtd'!$K$7:$K$35208,AC150)</f>
        <v>0</v>
      </c>
    </row>
    <row r="151" spans="2:56" x14ac:dyDescent="0.25">
      <c r="B151" t="str">
        <f t="shared" si="12"/>
        <v>CFLSDGDMONewCZ15</v>
      </c>
      <c r="C151" t="s">
        <v>118</v>
      </c>
      <c r="D151" t="s">
        <v>131</v>
      </c>
      <c r="E151" t="s">
        <v>1663</v>
      </c>
      <c r="F151" t="s">
        <v>75</v>
      </c>
      <c r="G151" t="s">
        <v>114</v>
      </c>
      <c r="H151" t="s">
        <v>1662</v>
      </c>
      <c r="I151" s="28">
        <f t="shared" si="13"/>
        <v>1.1889690721649484</v>
      </c>
      <c r="J151" s="28">
        <f t="shared" si="14"/>
        <v>1.4727891156462585</v>
      </c>
      <c r="K151" s="115">
        <f t="shared" si="15"/>
        <v>-6.7319587628865991E-3</v>
      </c>
      <c r="M151">
        <f>IF($F151="Ex",VLOOKUP($D151&amp;$E151&amp;$G151&amp;M$5,'Vint Wts'!$C$4:$F$10360,4,FALSE),0)</f>
        <v>0</v>
      </c>
      <c r="N151">
        <f>IF($F151="Ex",VLOOKUP($D151&amp;$E151&amp;$G151&amp;N$5,'Vint Wts'!$C$4:$F$10360,4,FALSE),0)</f>
        <v>0</v>
      </c>
      <c r="O151">
        <f>IF($F151="Ex",VLOOKUP($D151&amp;$E151&amp;$G151&amp;O$5,'Vint Wts'!$C$4:$F$10360,4,FALSE),0)</f>
        <v>0</v>
      </c>
      <c r="P151">
        <f>IF($F151="Ex",VLOOKUP($D151&amp;$E151&amp;$G151&amp;P$5,'Vint Wts'!$C$4:$F$10360,4,FALSE),0)</f>
        <v>0</v>
      </c>
      <c r="Q151" s="36">
        <f>VLOOKUP($D151&amp;$E151&amp;$G151&amp;Q$5,'Vint Wts'!$J$4:$Q$1904,8,FALSE)</f>
        <v>1</v>
      </c>
      <c r="R151">
        <v>0</v>
      </c>
      <c r="S151" s="113">
        <v>0</v>
      </c>
      <c r="T151" s="113">
        <v>0</v>
      </c>
      <c r="U151" s="36">
        <f t="shared" si="16"/>
        <v>1</v>
      </c>
      <c r="W151">
        <f>IF($F151="Ex",MATCH($C151&amp;$D151&amp;$E151&amp;$G151&amp;W$5,'HVAC wtd'!$B$7:$B$35208,0),1020)</f>
        <v>1020</v>
      </c>
      <c r="X151">
        <f>IF($F151="Ex",MATCH($C151&amp;$D151&amp;$E151&amp;$G151&amp;X$5,'HVAC wtd'!$B$7:$B$35208,0),1020)</f>
        <v>1020</v>
      </c>
      <c r="Y151">
        <f>IF($F151="Ex",MATCH($C151&amp;$D151&amp;$E151&amp;$G151&amp;Y$5,'HVAC wtd'!$B$7:$B$35208,0),1020)</f>
        <v>1020</v>
      </c>
      <c r="Z151">
        <f>IF($F151="Ex",MATCH($C151&amp;$D151&amp;$E151&amp;$G151&amp;Z$5,'HVAC wtd'!$B$7:$B$35208,0),1020)</f>
        <v>1020</v>
      </c>
      <c r="AA151" s="113">
        <f>MATCH($C151&amp;$D151&amp;$E151&amp;$G151&amp;AA$5,'HVAC wtd'!$B$7:$B$35208,0)</f>
        <v>1009</v>
      </c>
      <c r="AB151">
        <v>1020</v>
      </c>
      <c r="AC151" s="113">
        <v>1020</v>
      </c>
      <c r="AD151" s="113">
        <v>1020</v>
      </c>
      <c r="AF151">
        <f>INDEX('HVAC wtd'!$I$7:$I$35208,W151)</f>
        <v>0</v>
      </c>
      <c r="AG151">
        <f>INDEX('HVAC wtd'!$I$7:$I$35208,X151)</f>
        <v>0</v>
      </c>
      <c r="AH151">
        <f>INDEX('HVAC wtd'!$I$7:$I$35208,Y151)</f>
        <v>0</v>
      </c>
      <c r="AI151">
        <f>INDEX('HVAC wtd'!$I$7:$I$35208,Z151)</f>
        <v>0</v>
      </c>
      <c r="AJ151">
        <f>INDEX('HVAC wtd'!$I$7:$I$35208,AA151)</f>
        <v>1.1889690721649484</v>
      </c>
      <c r="AK151">
        <f>INDEX('HVAC wtd'!$I$7:$I$35208,AB151)</f>
        <v>0</v>
      </c>
      <c r="AL151">
        <f>INDEX('HVAC wtd'!$I$7:$I$35208,AC151)</f>
        <v>0</v>
      </c>
      <c r="AO151">
        <f>INDEX('HVAC wtd'!$J$7:$J$35208,W151)</f>
        <v>0</v>
      </c>
      <c r="AP151">
        <f>INDEX('HVAC wtd'!$J$7:$J$35208,X151)</f>
        <v>0</v>
      </c>
      <c r="AQ151">
        <f>INDEX('HVAC wtd'!$J$7:$J$35208,Y151)</f>
        <v>0</v>
      </c>
      <c r="AR151">
        <f>INDEX('HVAC wtd'!$J$7:$J$35208,Z151)</f>
        <v>0</v>
      </c>
      <c r="AS151">
        <f>INDEX('HVAC wtd'!$J$7:$J$35208,AA151)</f>
        <v>1.4727891156462585</v>
      </c>
      <c r="AT151">
        <f>INDEX('HVAC wtd'!$J$7:$J$35208,AB151)</f>
        <v>0</v>
      </c>
      <c r="AU151">
        <f>INDEX('HVAC wtd'!$J$7:$J$35208,AC151)</f>
        <v>0</v>
      </c>
      <c r="AX151">
        <f>INDEX('HVAC wtd'!$K$7:$K$35208,W151)</f>
        <v>0</v>
      </c>
      <c r="AY151">
        <f>INDEX('HVAC wtd'!$K$7:$K$35208,X151)</f>
        <v>0</v>
      </c>
      <c r="AZ151">
        <f>INDEX('HVAC wtd'!$K$7:$K$35208,Y151)</f>
        <v>0</v>
      </c>
      <c r="BA151">
        <f>INDEX('HVAC wtd'!$K$7:$K$35208,Z151)</f>
        <v>0</v>
      </c>
      <c r="BB151">
        <f>INDEX('HVAC wtd'!$K$7:$K$35208,AA151)</f>
        <v>-6.7319587628865991E-3</v>
      </c>
      <c r="BC151">
        <f>INDEX('HVAC wtd'!$K$7:$K$35208,AB151)</f>
        <v>0</v>
      </c>
      <c r="BD151">
        <f>INDEX('HVAC wtd'!$K$7:$K$35208,AC151)</f>
        <v>0</v>
      </c>
    </row>
  </sheetData>
  <autoFilter ref="B6:K102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CR24"/>
  <sheetViews>
    <sheetView workbookViewId="0">
      <selection activeCell="A6" sqref="A6"/>
    </sheetView>
  </sheetViews>
  <sheetFormatPr defaultRowHeight="15" x14ac:dyDescent="0.25"/>
  <cols>
    <col min="1" max="1" width="15" bestFit="1" customWidth="1"/>
    <col min="12" max="27" width="9" bestFit="1" customWidth="1"/>
    <col min="28" max="28" width="9.5703125" bestFit="1" customWidth="1"/>
  </cols>
  <sheetData>
    <row r="2" spans="1:96" ht="18" thickBot="1" x14ac:dyDescent="0.35">
      <c r="A2" s="79" t="s">
        <v>1809</v>
      </c>
      <c r="B2" s="79"/>
      <c r="C2" s="79"/>
      <c r="G2" t="s">
        <v>135</v>
      </c>
      <c r="H2" s="28">
        <f>MAX(H7:H540)</f>
        <v>1.1195022868086906</v>
      </c>
      <c r="I2" s="28">
        <f>MAX(I7:I540)</f>
        <v>1.732196578674932</v>
      </c>
      <c r="J2" s="29">
        <f>MAX(J7:J540)</f>
        <v>-1.1959635666900441E-2</v>
      </c>
    </row>
    <row r="3" spans="1:96" ht="15.75" thickTop="1" x14ac:dyDescent="0.25">
      <c r="G3" t="s">
        <v>133</v>
      </c>
      <c r="H3" s="28">
        <f>AVERAGE(H7:H540)</f>
        <v>1.056050036069978</v>
      </c>
      <c r="I3" s="28">
        <f>AVERAGE(I7:I540)</f>
        <v>1.4288971406272362</v>
      </c>
      <c r="J3" s="29">
        <f>AVERAGE(J7:J540)</f>
        <v>-1.694711533178862E-2</v>
      </c>
      <c r="K3" s="25">
        <f>-J3*100000/3413</f>
        <v>0.49654601030731382</v>
      </c>
      <c r="L3" s="17" t="s">
        <v>1620</v>
      </c>
      <c r="AD3" s="17" t="s">
        <v>138</v>
      </c>
      <c r="AU3" s="17" t="s">
        <v>1617</v>
      </c>
      <c r="AV3" s="5"/>
      <c r="AW3" s="5"/>
      <c r="AX3" s="5"/>
      <c r="AY3" s="5"/>
      <c r="AZ3" s="5"/>
      <c r="BA3" s="5"/>
      <c r="BL3" s="17" t="s">
        <v>1618</v>
      </c>
      <c r="BM3" s="5"/>
      <c r="BN3" s="5"/>
      <c r="BO3" s="5"/>
      <c r="BP3" s="5"/>
      <c r="BQ3" s="5"/>
      <c r="BR3" s="5"/>
      <c r="CC3" s="17" t="s">
        <v>1619</v>
      </c>
      <c r="CD3" s="5"/>
      <c r="CE3" s="5"/>
      <c r="CF3" s="5"/>
      <c r="CG3" s="5"/>
      <c r="CH3" s="5"/>
      <c r="CI3" s="5"/>
    </row>
    <row r="4" spans="1:96" x14ac:dyDescent="0.25">
      <c r="G4" t="s">
        <v>134</v>
      </c>
      <c r="H4" s="28">
        <f>MIN(H7:H540)</f>
        <v>0.98642013241979332</v>
      </c>
      <c r="I4" s="28">
        <f t="shared" ref="I4:J4" si="0">MIN(I7:I540)</f>
        <v>1.267474303116467</v>
      </c>
      <c r="J4" s="29">
        <f t="shared" si="0"/>
        <v>-2.5360671477233414E-2</v>
      </c>
    </row>
    <row r="6" spans="1:96" x14ac:dyDescent="0.25">
      <c r="A6" s="1" t="s">
        <v>35</v>
      </c>
      <c r="B6" s="1" t="s">
        <v>120</v>
      </c>
      <c r="C6" s="1" t="s">
        <v>36</v>
      </c>
      <c r="D6" s="1" t="s">
        <v>0</v>
      </c>
      <c r="E6" s="1" t="s">
        <v>37</v>
      </c>
      <c r="F6" s="1" t="s">
        <v>38</v>
      </c>
      <c r="G6" s="1" t="s">
        <v>39</v>
      </c>
      <c r="H6" s="1" t="s">
        <v>121</v>
      </c>
      <c r="I6" s="1" t="s">
        <v>122</v>
      </c>
      <c r="J6" s="1" t="s">
        <v>123</v>
      </c>
      <c r="L6" s="1" t="s">
        <v>48</v>
      </c>
      <c r="M6" s="1" t="s">
        <v>101</v>
      </c>
      <c r="N6" s="1" t="s">
        <v>102</v>
      </c>
      <c r="O6" s="1" t="s">
        <v>103</v>
      </c>
      <c r="P6" s="1" t="s">
        <v>104</v>
      </c>
      <c r="Q6" s="1" t="s">
        <v>105</v>
      </c>
      <c r="R6" s="1" t="s">
        <v>106</v>
      </c>
      <c r="S6" s="1" t="s">
        <v>107</v>
      </c>
      <c r="T6" s="1" t="s">
        <v>108</v>
      </c>
      <c r="U6" s="1" t="s">
        <v>109</v>
      </c>
      <c r="V6" s="1" t="s">
        <v>110</v>
      </c>
      <c r="W6" s="1" t="s">
        <v>111</v>
      </c>
      <c r="X6" s="1" t="s">
        <v>112</v>
      </c>
      <c r="Y6" s="1" t="s">
        <v>113</v>
      </c>
      <c r="Z6" s="1" t="s">
        <v>114</v>
      </c>
      <c r="AA6" s="1" t="s">
        <v>115</v>
      </c>
      <c r="AB6" s="15" t="s">
        <v>1614</v>
      </c>
      <c r="AD6" s="1" t="s">
        <v>48</v>
      </c>
      <c r="AE6" s="1" t="s">
        <v>101</v>
      </c>
      <c r="AF6" s="1" t="s">
        <v>102</v>
      </c>
      <c r="AG6" s="1" t="s">
        <v>103</v>
      </c>
      <c r="AH6" s="1" t="s">
        <v>104</v>
      </c>
      <c r="AI6" s="1" t="s">
        <v>105</v>
      </c>
      <c r="AJ6" s="1" t="s">
        <v>106</v>
      </c>
      <c r="AK6" s="1" t="s">
        <v>107</v>
      </c>
      <c r="AL6" s="1" t="s">
        <v>108</v>
      </c>
      <c r="AM6" s="1" t="s">
        <v>109</v>
      </c>
      <c r="AN6" s="1" t="s">
        <v>110</v>
      </c>
      <c r="AO6" s="1" t="s">
        <v>111</v>
      </c>
      <c r="AP6" s="1" t="s">
        <v>112</v>
      </c>
      <c r="AQ6" s="1" t="s">
        <v>113</v>
      </c>
      <c r="AR6" s="1" t="s">
        <v>114</v>
      </c>
      <c r="AS6" s="1" t="s">
        <v>115</v>
      </c>
      <c r="AU6" s="1" t="s">
        <v>48</v>
      </c>
      <c r="AV6" s="1" t="s">
        <v>101</v>
      </c>
      <c r="AW6" s="1" t="s">
        <v>102</v>
      </c>
      <c r="AX6" s="1" t="s">
        <v>103</v>
      </c>
      <c r="AY6" s="1" t="s">
        <v>104</v>
      </c>
      <c r="AZ6" s="1" t="s">
        <v>105</v>
      </c>
      <c r="BA6" s="1" t="s">
        <v>106</v>
      </c>
      <c r="BB6" s="1" t="s">
        <v>107</v>
      </c>
      <c r="BC6" s="1" t="s">
        <v>108</v>
      </c>
      <c r="BD6" s="1" t="s">
        <v>109</v>
      </c>
      <c r="BE6" s="1" t="s">
        <v>110</v>
      </c>
      <c r="BF6" s="1" t="s">
        <v>111</v>
      </c>
      <c r="BG6" s="1" t="s">
        <v>112</v>
      </c>
      <c r="BH6" s="1" t="s">
        <v>113</v>
      </c>
      <c r="BI6" s="1" t="s">
        <v>114</v>
      </c>
      <c r="BJ6" s="1" t="s">
        <v>115</v>
      </c>
      <c r="BL6" s="1" t="s">
        <v>48</v>
      </c>
      <c r="BM6" s="1" t="s">
        <v>101</v>
      </c>
      <c r="BN6" s="1" t="s">
        <v>102</v>
      </c>
      <c r="BO6" s="1" t="s">
        <v>103</v>
      </c>
      <c r="BP6" s="1" t="s">
        <v>104</v>
      </c>
      <c r="BQ6" s="1" t="s">
        <v>105</v>
      </c>
      <c r="BR6" s="1" t="s">
        <v>106</v>
      </c>
      <c r="BS6" s="1" t="s">
        <v>107</v>
      </c>
      <c r="BT6" s="1" t="s">
        <v>108</v>
      </c>
      <c r="BU6" s="1" t="s">
        <v>109</v>
      </c>
      <c r="BV6" s="1" t="s">
        <v>110</v>
      </c>
      <c r="BW6" s="1" t="s">
        <v>111</v>
      </c>
      <c r="BX6" s="1" t="s">
        <v>112</v>
      </c>
      <c r="BY6" s="1" t="s">
        <v>113</v>
      </c>
      <c r="BZ6" s="1" t="s">
        <v>114</v>
      </c>
      <c r="CA6" s="1" t="s">
        <v>115</v>
      </c>
      <c r="CC6" s="1" t="s">
        <v>48</v>
      </c>
      <c r="CD6" s="1" t="s">
        <v>101</v>
      </c>
      <c r="CE6" s="1" t="s">
        <v>102</v>
      </c>
      <c r="CF6" s="1" t="s">
        <v>103</v>
      </c>
      <c r="CG6" s="1" t="s">
        <v>104</v>
      </c>
      <c r="CH6" s="1" t="s">
        <v>105</v>
      </c>
      <c r="CI6" s="1" t="s">
        <v>106</v>
      </c>
      <c r="CJ6" s="1" t="s">
        <v>107</v>
      </c>
      <c r="CK6" s="1" t="s">
        <v>108</v>
      </c>
      <c r="CL6" s="1" t="s">
        <v>109</v>
      </c>
      <c r="CM6" s="1" t="s">
        <v>110</v>
      </c>
      <c r="CN6" s="1" t="s">
        <v>111</v>
      </c>
      <c r="CO6" s="1" t="s">
        <v>112</v>
      </c>
      <c r="CP6" s="1" t="s">
        <v>113</v>
      </c>
      <c r="CQ6" s="1" t="s">
        <v>114</v>
      </c>
      <c r="CR6" s="1" t="s">
        <v>115</v>
      </c>
    </row>
    <row r="7" spans="1:96" x14ac:dyDescent="0.25">
      <c r="A7" s="16" t="str">
        <f>B7&amp;C7&amp;D7&amp;E7</f>
        <v>CFLPGEDMoEx</v>
      </c>
      <c r="B7" t="s">
        <v>118</v>
      </c>
      <c r="C7" t="s">
        <v>129</v>
      </c>
      <c r="D7" t="s">
        <v>1651</v>
      </c>
      <c r="E7" t="s">
        <v>72</v>
      </c>
      <c r="F7" t="s">
        <v>36</v>
      </c>
      <c r="G7" t="s">
        <v>55</v>
      </c>
      <c r="H7" s="38">
        <f t="shared" ref="H7:H24" si="1">SUMPRODUCT(L7:AA7,AU7:BJ7)/AB7</f>
        <v>1.0899779215404244</v>
      </c>
      <c r="I7" s="38">
        <f t="shared" ref="I7:I24" si="2">SUMPRODUCT(L7:AA7,BL7:CA7)/AB7</f>
        <v>1.732196578674932</v>
      </c>
      <c r="J7" s="37">
        <f t="shared" ref="J7:J24" si="3">SUMPRODUCT(L7:AA7,CC7:CR7)/AB7</f>
        <v>-1.8637001991283497E-2</v>
      </c>
      <c r="K7" s="25"/>
      <c r="L7" s="35">
        <f>VLOOKUP($C7&amp;$E7&amp;$D7&amp;L$6,'CZ wts'!$B$5:$G$2948,6,FALSE)</f>
        <v>1344.33</v>
      </c>
      <c r="M7" s="35">
        <f>VLOOKUP($C7&amp;$E7&amp;$D7&amp;M$6,'CZ wts'!$B$5:$G$2948,6,FALSE)</f>
        <v>16573.858</v>
      </c>
      <c r="N7" s="35">
        <f>VLOOKUP($C7&amp;$E7&amp;$D7&amp;N$6,'CZ wts'!$B$5:$G$2948,6,FALSE)</f>
        <v>13890.526</v>
      </c>
      <c r="O7" s="35">
        <f>VLOOKUP($C7&amp;$E7&amp;$D7&amp;O$6,'CZ wts'!$B$5:$G$2948,6,FALSE)</f>
        <v>11399.634</v>
      </c>
      <c r="P7" s="35">
        <f>VLOOKUP($C7&amp;$E7&amp;$D7&amp;P$6,'CZ wts'!$B$5:$G$2948,6,FALSE)</f>
        <v>10786.425999999999</v>
      </c>
      <c r="Q7" s="35">
        <f>VLOOKUP($C7&amp;$E7&amp;$D7&amp;Q$6,'CZ wts'!$B$5:$G$2948,6,FALSE)</f>
        <v>0</v>
      </c>
      <c r="R7" s="35">
        <f>VLOOKUP($C7&amp;$E7&amp;$D7&amp;R$6,'CZ wts'!$B$5:$G$2948,6,FALSE)</f>
        <v>0</v>
      </c>
      <c r="S7" s="35">
        <f>VLOOKUP($C7&amp;$E7&amp;$D7&amp;S$6,'CZ wts'!$B$5:$G$2948,6,FALSE)</f>
        <v>0</v>
      </c>
      <c r="T7" s="35">
        <f>VLOOKUP($C7&amp;$E7&amp;$D7&amp;T$6,'CZ wts'!$B$5:$G$2948,6,FALSE)</f>
        <v>0</v>
      </c>
      <c r="U7" s="35">
        <f>VLOOKUP($C7&amp;$E7&amp;$D7&amp;U$6,'CZ wts'!$B$5:$G$2948,6,FALSE)</f>
        <v>0</v>
      </c>
      <c r="V7" s="35">
        <f>VLOOKUP($C7&amp;$E7&amp;$D7&amp;V$6,'CZ wts'!$B$5:$G$2948,6,FALSE)</f>
        <v>49083.25</v>
      </c>
      <c r="W7" s="35">
        <f>VLOOKUP($C7&amp;$E7&amp;$D7&amp;W$6,'CZ wts'!$B$5:$G$2948,6,FALSE)</f>
        <v>30050.502</v>
      </c>
      <c r="X7" s="35">
        <f>VLOOKUP($C7&amp;$E7&amp;$D7&amp;X$6,'CZ wts'!$B$5:$G$2948,6,FALSE)</f>
        <v>28408.817999999999</v>
      </c>
      <c r="Y7" s="35">
        <f>VLOOKUP($C7&amp;$E7&amp;$D7&amp;Y$6,'CZ wts'!$B$5:$G$2948,6,FALSE)</f>
        <v>0</v>
      </c>
      <c r="Z7" s="35">
        <f>VLOOKUP($C7&amp;$E7&amp;$D7&amp;Z$6,'CZ wts'!$B$5:$G$2948,6,FALSE)</f>
        <v>0</v>
      </c>
      <c r="AA7" s="35">
        <f>VLOOKUP($C7&amp;$E7&amp;$D7&amp;AA$6,'CZ wts'!$B$5:$G$2948,6,FALSE)</f>
        <v>10997.79</v>
      </c>
      <c r="AB7" s="35">
        <f>SUM(L7:AA7)</f>
        <v>172535.13400000002</v>
      </c>
      <c r="AD7" s="16">
        <f>IFERROR(MATCH($A7&amp;AD$6,'Vint wtd'!$B$7:$B$8646,0),0)</f>
        <v>98</v>
      </c>
      <c r="AE7" s="16">
        <f>IFERROR(MATCH($A7&amp;AE$6,'Vint wtd'!$B$7:$B$8646,0),0)</f>
        <v>99</v>
      </c>
      <c r="AF7" s="16">
        <f>IFERROR(MATCH($A7&amp;AF$6,'Vint wtd'!$B$7:$B$8646,0),0)</f>
        <v>100</v>
      </c>
      <c r="AG7" s="16">
        <f>IFERROR(MATCH($A7&amp;AG$6,'Vint wtd'!$B$7:$B$8646,0),0)</f>
        <v>101</v>
      </c>
      <c r="AH7" s="16">
        <f>IFERROR(MATCH($A7&amp;AH$6,'Vint wtd'!$B$7:$B$8646,0),0)</f>
        <v>102</v>
      </c>
      <c r="AI7" s="16">
        <f>IFERROR(MATCH($A7&amp;AI$6,'Vint wtd'!$B$7:$B$8646,0),0)</f>
        <v>0</v>
      </c>
      <c r="AJ7" s="16">
        <f>IFERROR(MATCH($A7&amp;AJ$6,'Vint wtd'!$B$7:$B$8646,0),0)</f>
        <v>0</v>
      </c>
      <c r="AK7" s="16">
        <f>IFERROR(MATCH($A7&amp;AK$6,'Vint wtd'!$B$7:$B$8646,0),0)</f>
        <v>0</v>
      </c>
      <c r="AL7" s="16">
        <f>IFERROR(MATCH($A7&amp;AL$6,'Vint wtd'!$B$7:$B$8646,0),0)</f>
        <v>0</v>
      </c>
      <c r="AM7" s="16">
        <f>IFERROR(MATCH($A7&amp;AM$6,'Vint wtd'!$B$7:$B$8646,0),0)</f>
        <v>0</v>
      </c>
      <c r="AN7" s="16">
        <f>IFERROR(MATCH($A7&amp;AN$6,'Vint wtd'!$B$7:$B$8646,0),0)</f>
        <v>103</v>
      </c>
      <c r="AO7" s="16">
        <f>IFERROR(MATCH($A7&amp;AO$6,'Vint wtd'!$B$7:$B$8646,0),0)</f>
        <v>104</v>
      </c>
      <c r="AP7" s="16">
        <f>IFERROR(MATCH($A7&amp;AP$6,'Vint wtd'!$B$7:$B$8646,0),0)</f>
        <v>105</v>
      </c>
      <c r="AQ7" s="16">
        <f>IFERROR(MATCH($A7&amp;AQ$6,'Vint wtd'!$B$7:$B$8646,0),0)</f>
        <v>0</v>
      </c>
      <c r="AR7" s="16">
        <f>IFERROR(MATCH($A7&amp;AR$6,'Vint wtd'!$B$7:$B$8646,0),0)</f>
        <v>0</v>
      </c>
      <c r="AS7" s="16">
        <f>IFERROR(MATCH($A7&amp;AS$6,'Vint wtd'!$B$7:$B$8646,0),0)</f>
        <v>106</v>
      </c>
      <c r="AU7" s="39">
        <f>IF(AD7=0,0,INDEX('Vint wtd'!$I$7:$I$8645,AD7))</f>
        <v>0.95195946957146094</v>
      </c>
      <c r="AV7" s="39">
        <f>IF(AE7=0,0,INDEX('Vint wtd'!$I$7:$I$8645,AE7))</f>
        <v>1.0565864827692903</v>
      </c>
      <c r="AW7" s="39">
        <f>IF(AF7=0,0,INDEX('Vint wtd'!$I$7:$I$8645,AF7))</f>
        <v>0.9948917657953571</v>
      </c>
      <c r="AX7" s="39">
        <f>IF(AG7=0,0,INDEX('Vint wtd'!$I$7:$I$8645,AG7))</f>
        <v>1.056967808366565</v>
      </c>
      <c r="AY7" s="39">
        <f>IF(AH7=0,0,INDEX('Vint wtd'!$I$7:$I$8645,AH7))</f>
        <v>0.94951376317530201</v>
      </c>
      <c r="AZ7" s="39">
        <f>IF(AI7=0,0,INDEX('Vint wtd'!$I$7:$I$8645,AI7))</f>
        <v>0</v>
      </c>
      <c r="BA7" s="39">
        <f>IF(AJ7=0,0,INDEX('Vint wtd'!$I$7:$I$8645,AJ7))</f>
        <v>0</v>
      </c>
      <c r="BB7" s="39">
        <f>IF(AK7=0,0,INDEX('Vint wtd'!$I$7:$I$8645,AK7))</f>
        <v>0</v>
      </c>
      <c r="BC7" s="39">
        <f>IF(AL7=0,0,INDEX('Vint wtd'!$I$7:$I$8645,AL7))</f>
        <v>0</v>
      </c>
      <c r="BD7" s="39">
        <f>IF(AM7=0,0,INDEX('Vint wtd'!$I$7:$I$8645,AM7))</f>
        <v>0</v>
      </c>
      <c r="BE7" s="39">
        <f>IF(AN7=0,0,INDEX('Vint wtd'!$I$7:$I$8645,AN7))</f>
        <v>1.1369104947406949</v>
      </c>
      <c r="BF7" s="39">
        <f>IF(AO7=0,0,INDEX('Vint wtd'!$I$7:$I$8645,AO7))</f>
        <v>1.1151039231958118</v>
      </c>
      <c r="BG7" s="39">
        <f>IF(AP7=0,0,INDEX('Vint wtd'!$I$7:$I$8645,AP7))</f>
        <v>1.1528858054482884</v>
      </c>
      <c r="BH7" s="39">
        <f>IF(AQ7=0,0,INDEX('Vint wtd'!$I$7:$I$8645,AQ7))</f>
        <v>0</v>
      </c>
      <c r="BI7" s="39">
        <f>IF(AR7=0,0,INDEX('Vint wtd'!$I$7:$I$8645,AR7))</f>
        <v>0</v>
      </c>
      <c r="BJ7" s="39">
        <f>IF(AS7=0,0,INDEX('Vint wtd'!$I$7:$I$8645,AS7))</f>
        <v>1.0086327309035812</v>
      </c>
      <c r="BL7" s="39">
        <f>IF(ISNA(AD7),0,INDEX('Vint wtd'!$J$7:$J$8645,AD7))</f>
        <v>1.0227272727272723</v>
      </c>
      <c r="BM7" s="39">
        <f>IF(ISNA(AE7),0,INDEX('Vint wtd'!$J$7:$J$8645,AE7))</f>
        <v>1.9104190606247424</v>
      </c>
      <c r="BN7" s="39">
        <f>IF(ISNA(AF7),0,INDEX('Vint wtd'!$J$7:$J$8645,AF7))</f>
        <v>1.5573330474608318</v>
      </c>
      <c r="BO7" s="39">
        <f>IF(ISNA(AG7),0,INDEX('Vint wtd'!$J$7:$J$8645,AG7))</f>
        <v>1.6842791500058742</v>
      </c>
      <c r="BP7" s="39">
        <f>IF(ISNA(AH7),0,INDEX('Vint wtd'!$J$7:$J$8645,AH7))</f>
        <v>1.140485028712654</v>
      </c>
      <c r="BQ7" s="39">
        <f>IF(ISNA(AI7),0,INDEX('Vint wtd'!$J$7:$J$8645,AI7))</f>
        <v>1.0159338833048948</v>
      </c>
      <c r="BR7" s="39">
        <f>IF(ISNA(AJ7),0,INDEX('Vint wtd'!$J$7:$J$8645,AJ7))</f>
        <v>1.0159338833048948</v>
      </c>
      <c r="BS7" s="39">
        <f>IF(ISNA(AK7),0,INDEX('Vint wtd'!$J$7:$J$8645,AK7))</f>
        <v>1.0159338833048948</v>
      </c>
      <c r="BT7" s="39">
        <f>IF(ISNA(AL7),0,INDEX('Vint wtd'!$J$7:$J$8645,AL7))</f>
        <v>1.0159338833048948</v>
      </c>
      <c r="BU7" s="39">
        <f>IF(ISNA(AM7),0,INDEX('Vint wtd'!$J$7:$J$8645,AM7))</f>
        <v>1.0159338833048948</v>
      </c>
      <c r="BV7" s="39">
        <f>IF(ISNA(AN7),0,INDEX('Vint wtd'!$J$7:$J$8645,AN7))</f>
        <v>1.7943500978535094</v>
      </c>
      <c r="BW7" s="39">
        <f>IF(ISNA(AO7),0,INDEX('Vint wtd'!$J$7:$J$8645,AO7))</f>
        <v>1.9633770385063334</v>
      </c>
      <c r="BX7" s="39">
        <f>IF(ISNA(AP7),0,INDEX('Vint wtd'!$J$7:$J$8645,AP7))</f>
        <v>1.7404496065133814</v>
      </c>
      <c r="BY7" s="39">
        <f>IF(ISNA(AQ7),0,INDEX('Vint wtd'!$J$7:$J$8645,AQ7))</f>
        <v>1.0159338833048948</v>
      </c>
      <c r="BZ7" s="39">
        <f>IF(ISNA(AR7),0,INDEX('Vint wtd'!$J$7:$J$8645,AR7))</f>
        <v>1.0159338833048948</v>
      </c>
      <c r="CA7" s="39">
        <f>IF(ISNA(AS7),0,INDEX('Vint wtd'!$J$7:$J$8645,AS7))</f>
        <v>1.4708097755177716</v>
      </c>
      <c r="CC7" s="16">
        <f>IF(ISNA(AD7),0,INDEX('Vint wtd'!$K$7:$K$8645,AD7))</f>
        <v>-2.2095298338553872E-2</v>
      </c>
      <c r="CD7" s="16">
        <f>IF(ISNA(AE7),0,INDEX('Vint wtd'!$K$7:$K$8645,AE7))</f>
        <v>-2.0779736858141499E-2</v>
      </c>
      <c r="CE7" s="16">
        <f>IF(ISNA(AF7),0,INDEX('Vint wtd'!$K$7:$K$8645,AF7))</f>
        <v>-2.0421763376242005E-2</v>
      </c>
      <c r="CF7" s="16">
        <f>IF(ISNA(AG7),0,INDEX('Vint wtd'!$K$7:$K$8645,AG7))</f>
        <v>-1.7536519863751539E-2</v>
      </c>
      <c r="CG7" s="16">
        <f>IF(ISNA(AH7),0,INDEX('Vint wtd'!$K$7:$K$8645,AH7))</f>
        <v>-2.4622958397576413E-2</v>
      </c>
      <c r="CH7" s="16">
        <f>IF(ISNA(AI7),0,INDEX('Vint wtd'!$K$7:$K$8645,AI7))</f>
        <v>-2.8695734124622386E-2</v>
      </c>
      <c r="CI7" s="16">
        <f>IF(ISNA(AJ7),0,INDEX('Vint wtd'!$K$7:$K$8645,AJ7))</f>
        <v>-2.8695734124622386E-2</v>
      </c>
      <c r="CJ7" s="16">
        <f>IF(ISNA(AK7),0,INDEX('Vint wtd'!$K$7:$K$8645,AK7))</f>
        <v>-2.8695734124622386E-2</v>
      </c>
      <c r="CK7" s="16">
        <f>IF(ISNA(AL7),0,INDEX('Vint wtd'!$K$7:$K$8645,AL7))</f>
        <v>-2.8695734124622386E-2</v>
      </c>
      <c r="CL7" s="16">
        <f>IF(ISNA(AM7),0,INDEX('Vint wtd'!$K$7:$K$8645,AM7))</f>
        <v>-2.8695734124622386E-2</v>
      </c>
      <c r="CM7" s="16">
        <f>IF(ISNA(AN7),0,INDEX('Vint wtd'!$K$7:$K$8645,AN7))</f>
        <v>-1.6799482338489262E-2</v>
      </c>
      <c r="CN7" s="16">
        <f>IF(ISNA(AO7),0,INDEX('Vint wtd'!$K$7:$K$8645,AO7))</f>
        <v>-1.8204416186690515E-2</v>
      </c>
      <c r="CO7" s="16">
        <f>IF(ISNA(AP7),0,INDEX('Vint wtd'!$K$7:$K$8645,AP7))</f>
        <v>-1.6545594137779351E-2</v>
      </c>
      <c r="CP7" s="16">
        <f>IF(ISNA(AQ7),0,INDEX('Vint wtd'!$K$7:$K$8645,AQ7))</f>
        <v>-2.8695734124622386E-2</v>
      </c>
      <c r="CQ7" s="16">
        <f>IF(ISNA(AR7),0,INDEX('Vint wtd'!$K$7:$K$8645,AR7))</f>
        <v>-2.8695734124622386E-2</v>
      </c>
      <c r="CR7" s="16">
        <f>IF(ISNA(AS7),0,INDEX('Vint wtd'!$K$7:$K$8645,AS7))</f>
        <v>-2.2785976508412412E-2</v>
      </c>
    </row>
    <row r="8" spans="1:96" x14ac:dyDescent="0.25">
      <c r="A8" t="str">
        <f t="shared" ref="A8:A24" si="4">B8&amp;C8&amp;D8&amp;E8</f>
        <v>CFLPGEMFmEx</v>
      </c>
      <c r="B8" t="s">
        <v>118</v>
      </c>
      <c r="C8" t="s">
        <v>129</v>
      </c>
      <c r="D8" t="s">
        <v>1650</v>
      </c>
      <c r="E8" t="s">
        <v>72</v>
      </c>
      <c r="F8" t="s">
        <v>36</v>
      </c>
      <c r="G8" t="s">
        <v>55</v>
      </c>
      <c r="H8" s="34">
        <f t="shared" si="1"/>
        <v>0.98642013241979332</v>
      </c>
      <c r="I8" s="34">
        <f t="shared" si="2"/>
        <v>1.3372478105319854</v>
      </c>
      <c r="J8" s="27">
        <f t="shared" si="3"/>
        <v>-1.9187630599345144E-2</v>
      </c>
      <c r="K8" s="25"/>
      <c r="L8" s="36">
        <f>VLOOKUP($C8&amp;$E8&amp;$D8&amp;L$6,'CZ wts'!$B$5:$G$2948,6,FALSE)</f>
        <v>10781.71</v>
      </c>
      <c r="M8" s="36">
        <f>VLOOKUP($C8&amp;$E8&amp;$D8&amp;M$6,'CZ wts'!$B$5:$G$2948,6,FALSE)</f>
        <v>53907.41</v>
      </c>
      <c r="N8" s="36">
        <f>VLOOKUP($C8&amp;$E8&amp;$D8&amp;N$6,'CZ wts'!$B$5:$G$2948,6,FALSE)</f>
        <v>490582.43</v>
      </c>
      <c r="O8" s="36">
        <f>VLOOKUP($C8&amp;$E8&amp;$D8&amp;O$6,'CZ wts'!$B$5:$G$2948,6,FALSE)</f>
        <v>196317.87</v>
      </c>
      <c r="P8" s="36">
        <f>VLOOKUP($C8&amp;$E8&amp;$D8&amp;P$6,'CZ wts'!$B$5:$G$2948,6,FALSE)</f>
        <v>20560.62</v>
      </c>
      <c r="Q8" s="36">
        <f>VLOOKUP($C8&amp;$E8&amp;$D8&amp;Q$6,'CZ wts'!$B$5:$G$2948,6,FALSE)</f>
        <v>0</v>
      </c>
      <c r="R8" s="36">
        <f>VLOOKUP($C8&amp;$E8&amp;$D8&amp;R$6,'CZ wts'!$B$5:$G$2948,6,FALSE)</f>
        <v>0</v>
      </c>
      <c r="S8" s="36">
        <f>VLOOKUP($C8&amp;$E8&amp;$D8&amp;S$6,'CZ wts'!$B$5:$G$2948,6,FALSE)</f>
        <v>0</v>
      </c>
      <c r="T8" s="36">
        <f>VLOOKUP($C8&amp;$E8&amp;$D8&amp;T$6,'CZ wts'!$B$5:$G$2948,6,FALSE)</f>
        <v>0</v>
      </c>
      <c r="U8" s="36">
        <f>VLOOKUP($C8&amp;$E8&amp;$D8&amp;U$6,'CZ wts'!$B$5:$G$2948,6,FALSE)</f>
        <v>0</v>
      </c>
      <c r="V8" s="36">
        <f>VLOOKUP($C8&amp;$E8&amp;$D8&amp;V$6,'CZ wts'!$B$5:$G$2948,6,FALSE)</f>
        <v>41168.550000000003</v>
      </c>
      <c r="W8" s="36">
        <f>VLOOKUP($C8&amp;$E8&amp;$D8&amp;W$6,'CZ wts'!$B$5:$G$2948,6,FALSE)</f>
        <v>213475.94</v>
      </c>
      <c r="X8" s="36">
        <f>VLOOKUP($C8&amp;$E8&amp;$D8&amp;X$6,'CZ wts'!$B$5:$G$2948,6,FALSE)</f>
        <v>90449.74</v>
      </c>
      <c r="Y8" s="36">
        <f>VLOOKUP($C8&amp;$E8&amp;$D8&amp;Y$6,'CZ wts'!$B$5:$G$2948,6,FALSE)</f>
        <v>0</v>
      </c>
      <c r="Z8" s="36">
        <f>VLOOKUP($C8&amp;$E8&amp;$D8&amp;Z$6,'CZ wts'!$B$5:$G$2948,6,FALSE)</f>
        <v>0</v>
      </c>
      <c r="AA8" s="36">
        <f>VLOOKUP($C8&amp;$E8&amp;$D8&amp;AA$6,'CZ wts'!$B$5:$G$2948,6,FALSE)</f>
        <v>411.69</v>
      </c>
      <c r="AB8" s="36">
        <f t="shared" ref="AB8:AB24" si="5">SUM(L8:AA8)</f>
        <v>1117655.96</v>
      </c>
      <c r="AD8" s="113">
        <f>IFERROR(MATCH($A8&amp;AD$6,'Vint wtd'!$B$7:$B$8646,0),0)</f>
        <v>19</v>
      </c>
      <c r="AE8" s="113">
        <f>IFERROR(MATCH($A8&amp;AE$6,'Vint wtd'!$B$7:$B$8646,0),0)</f>
        <v>20</v>
      </c>
      <c r="AF8" s="113">
        <f>IFERROR(MATCH($A8&amp;AF$6,'Vint wtd'!$B$7:$B$8646,0),0)</f>
        <v>21</v>
      </c>
      <c r="AG8" s="113">
        <f>IFERROR(MATCH($A8&amp;AG$6,'Vint wtd'!$B$7:$B$8646,0),0)</f>
        <v>22</v>
      </c>
      <c r="AH8" s="113">
        <f>IFERROR(MATCH($A8&amp;AH$6,'Vint wtd'!$B$7:$B$8646,0),0)</f>
        <v>23</v>
      </c>
      <c r="AI8" s="113">
        <f>IFERROR(MATCH($A8&amp;AI$6,'Vint wtd'!$B$7:$B$8646,0),0)</f>
        <v>0</v>
      </c>
      <c r="AJ8" s="113">
        <f>IFERROR(MATCH($A8&amp;AJ$6,'Vint wtd'!$B$7:$B$8646,0),0)</f>
        <v>0</v>
      </c>
      <c r="AK8" s="113">
        <f>IFERROR(MATCH($A8&amp;AK$6,'Vint wtd'!$B$7:$B$8646,0),0)</f>
        <v>0</v>
      </c>
      <c r="AL8" s="113">
        <f>IFERROR(MATCH($A8&amp;AL$6,'Vint wtd'!$B$7:$B$8646,0),0)</f>
        <v>0</v>
      </c>
      <c r="AM8" s="113">
        <f>IFERROR(MATCH($A8&amp;AM$6,'Vint wtd'!$B$7:$B$8646,0),0)</f>
        <v>0</v>
      </c>
      <c r="AN8" s="113">
        <f>IFERROR(MATCH($A8&amp;AN$6,'Vint wtd'!$B$7:$B$8646,0),0)</f>
        <v>24</v>
      </c>
      <c r="AO8" s="113">
        <f>IFERROR(MATCH($A8&amp;AO$6,'Vint wtd'!$B$7:$B$8646,0),0)</f>
        <v>25</v>
      </c>
      <c r="AP8" s="113">
        <f>IFERROR(MATCH($A8&amp;AP$6,'Vint wtd'!$B$7:$B$8646,0),0)</f>
        <v>26</v>
      </c>
      <c r="AQ8" s="113">
        <f>IFERROR(MATCH($A8&amp;AQ$6,'Vint wtd'!$B$7:$B$8646,0),0)</f>
        <v>0</v>
      </c>
      <c r="AR8" s="113">
        <f>IFERROR(MATCH($A8&amp;AR$6,'Vint wtd'!$B$7:$B$8646,0),0)</f>
        <v>0</v>
      </c>
      <c r="AS8" s="113">
        <f>IFERROR(MATCH($A8&amp;AS$6,'Vint wtd'!$B$7:$B$8646,0),0)</f>
        <v>27</v>
      </c>
      <c r="AU8" s="28">
        <f>IF(AD8=0,0,INDEX('Vint wtd'!$I$7:$I$8645,AD8))</f>
        <v>0.90237118470720967</v>
      </c>
      <c r="AV8" s="28">
        <f>IF(AE8=0,0,INDEX('Vint wtd'!$I$7:$I$8645,AE8))</f>
        <v>0.9731461906383031</v>
      </c>
      <c r="AW8" s="28">
        <f>IF(AF8=0,0,INDEX('Vint wtd'!$I$7:$I$8645,AF8))</f>
        <v>0.93629839971182871</v>
      </c>
      <c r="AX8" s="28">
        <f>IF(AG8=0,0,INDEX('Vint wtd'!$I$7:$I$8645,AG8))</f>
        <v>0.98782389037846918</v>
      </c>
      <c r="AY8" s="28">
        <f>IF(AH8=0,0,INDEX('Vint wtd'!$I$7:$I$8645,AH8))</f>
        <v>0.93765034090058375</v>
      </c>
      <c r="AZ8" s="28">
        <f>IF(AI8=0,0,INDEX('Vint wtd'!$I$7:$I$8645,AI8))</f>
        <v>0</v>
      </c>
      <c r="BA8" s="28">
        <f>IF(AJ8=0,0,INDEX('Vint wtd'!$I$7:$I$8645,AJ8))</f>
        <v>0</v>
      </c>
      <c r="BB8" s="28">
        <f>IF(AK8=0,0,INDEX('Vint wtd'!$I$7:$I$8645,AK8))</f>
        <v>0</v>
      </c>
      <c r="BC8" s="28">
        <f>IF(AL8=0,0,INDEX('Vint wtd'!$I$7:$I$8645,AL8))</f>
        <v>0</v>
      </c>
      <c r="BD8" s="28">
        <f>IF(AM8=0,0,INDEX('Vint wtd'!$I$7:$I$8645,AM8))</f>
        <v>0</v>
      </c>
      <c r="BE8" s="28">
        <f>IF(AN8=0,0,INDEX('Vint wtd'!$I$7:$I$8645,AN8))</f>
        <v>1.0810556120927839</v>
      </c>
      <c r="BF8" s="28">
        <f>IF(AO8=0,0,INDEX('Vint wtd'!$I$7:$I$8645,AO8))</f>
        <v>1.0441972687401642</v>
      </c>
      <c r="BG8" s="28">
        <f>IF(AP8=0,0,INDEX('Vint wtd'!$I$7:$I$8645,AP8))</f>
        <v>1.1046703865682408</v>
      </c>
      <c r="BH8" s="28">
        <f>IF(AQ8=0,0,INDEX('Vint wtd'!$I$7:$I$8645,AQ8))</f>
        <v>0</v>
      </c>
      <c r="BI8" s="28">
        <f>IF(AR8=0,0,INDEX('Vint wtd'!$I$7:$I$8645,AR8))</f>
        <v>0</v>
      </c>
      <c r="BJ8" s="28">
        <f>IF(AS8=0,0,INDEX('Vint wtd'!$I$7:$I$8645,AS8))</f>
        <v>1.0155981602270707</v>
      </c>
      <c r="BL8" s="28">
        <f>IF(ISNA(AD8),0,INDEX('Vint wtd'!$J$7:$J$8645,AD8))</f>
        <v>1.017928448076447</v>
      </c>
      <c r="BM8" s="28">
        <f>IF(ISNA(AE8),0,INDEX('Vint wtd'!$J$7:$J$8645,AE8))</f>
        <v>1.341702909366953</v>
      </c>
      <c r="BN8" s="28">
        <f>IF(ISNA(AF8),0,INDEX('Vint wtd'!$J$7:$J$8645,AF8))</f>
        <v>1.0489639392366046</v>
      </c>
      <c r="BO8" s="28">
        <f>IF(ISNA(AG8),0,INDEX('Vint wtd'!$J$7:$J$8645,AG8))</f>
        <v>1.3425328677060244</v>
      </c>
      <c r="BP8" s="28">
        <f>IF(ISNA(AH8),0,INDEX('Vint wtd'!$J$7:$J$8645,AH8))</f>
        <v>1.0454955426074271</v>
      </c>
      <c r="BQ8" s="28">
        <f>IF(ISNA(AI8),0,INDEX('Vint wtd'!$J$7:$J$8645,AI8))</f>
        <v>1.3873893062084726</v>
      </c>
      <c r="BR8" s="28">
        <f>IF(ISNA(AJ8),0,INDEX('Vint wtd'!$J$7:$J$8645,AJ8))</f>
        <v>1.3873893062084726</v>
      </c>
      <c r="BS8" s="28">
        <f>IF(ISNA(AK8),0,INDEX('Vint wtd'!$J$7:$J$8645,AK8))</f>
        <v>1.3873893062084726</v>
      </c>
      <c r="BT8" s="28">
        <f>IF(ISNA(AL8),0,INDEX('Vint wtd'!$J$7:$J$8645,AL8))</f>
        <v>1.3873893062084726</v>
      </c>
      <c r="BU8" s="28">
        <f>IF(ISNA(AM8),0,INDEX('Vint wtd'!$J$7:$J$8645,AM8))</f>
        <v>1.3873893062084726</v>
      </c>
      <c r="BV8" s="28">
        <f>IF(ISNA(AN8),0,INDEX('Vint wtd'!$J$7:$J$8645,AN8))</f>
        <v>1.8008570461534377</v>
      </c>
      <c r="BW8" s="28">
        <f>IF(ISNA(AO8),0,INDEX('Vint wtd'!$J$7:$J$8645,AO8))</f>
        <v>1.7482804924994904</v>
      </c>
      <c r="BX8" s="28">
        <f>IF(ISNA(AP8),0,INDEX('Vint wtd'!$J$7:$J$8645,AP8))</f>
        <v>1.8095613109916575</v>
      </c>
      <c r="BY8" s="28">
        <f>IF(ISNA(AQ8),0,INDEX('Vint wtd'!$J$7:$J$8645,AQ8))</f>
        <v>1.3873893062084726</v>
      </c>
      <c r="BZ8" s="28">
        <f>IF(ISNA(AR8),0,INDEX('Vint wtd'!$J$7:$J$8645,AR8))</f>
        <v>1.3873893062084726</v>
      </c>
      <c r="CA8" s="28">
        <f>IF(ISNA(AS8),0,INDEX('Vint wtd'!$J$7:$J$8645,AS8))</f>
        <v>1.4304317973742144</v>
      </c>
      <c r="CC8">
        <f>IF(ISNA(AD8),0,INDEX('Vint wtd'!$K$7:$K$8645,AD8))</f>
        <v>-2.667364363166656E-2</v>
      </c>
      <c r="CD8">
        <f>IF(ISNA(AE8),0,INDEX('Vint wtd'!$K$7:$K$8645,AE8))</f>
        <v>-1.8682388364538786E-2</v>
      </c>
      <c r="CE8">
        <f>IF(ISNA(AF8),0,INDEX('Vint wtd'!$K$7:$K$8645,AF8))</f>
        <v>-2.1104251594112337E-2</v>
      </c>
      <c r="CF8">
        <f>IF(ISNA(AG8),0,INDEX('Vint wtd'!$K$7:$K$8645,AG8))</f>
        <v>-1.6392978810357114E-2</v>
      </c>
      <c r="CG8">
        <f>IF(ISNA(AH8),0,INDEX('Vint wtd'!$K$7:$K$8645,AH8))</f>
        <v>-2.4654814518828422E-2</v>
      </c>
      <c r="CH8">
        <f>IF(ISNA(AI8),0,INDEX('Vint wtd'!$K$7:$K$8645,AI8))</f>
        <v>-2.8425043361449128E-2</v>
      </c>
      <c r="CI8">
        <f>IF(ISNA(AJ8),0,INDEX('Vint wtd'!$K$7:$K$8645,AJ8))</f>
        <v>-2.8425043361449128E-2</v>
      </c>
      <c r="CJ8">
        <f>IF(ISNA(AK8),0,INDEX('Vint wtd'!$K$7:$K$8645,AK8))</f>
        <v>-2.8425043361449128E-2</v>
      </c>
      <c r="CK8">
        <f>IF(ISNA(AL8),0,INDEX('Vint wtd'!$K$7:$K$8645,AL8))</f>
        <v>-2.8425043361449128E-2</v>
      </c>
      <c r="CL8">
        <f>IF(ISNA(AM8),0,INDEX('Vint wtd'!$K$7:$K$8645,AM8))</f>
        <v>-2.8425043361449128E-2</v>
      </c>
      <c r="CM8">
        <f>IF(ISNA(AN8),0,INDEX('Vint wtd'!$K$7:$K$8645,AN8))</f>
        <v>-1.7349652855123129E-2</v>
      </c>
      <c r="CN8">
        <f>IF(ISNA(AO8),0,INDEX('Vint wtd'!$K$7:$K$8645,AO8))</f>
        <v>-1.7915069750991719E-2</v>
      </c>
      <c r="CO8">
        <f>IF(ISNA(AP8),0,INDEX('Vint wtd'!$K$7:$K$8645,AP8))</f>
        <v>-1.6857950359027048E-2</v>
      </c>
      <c r="CP8">
        <f>IF(ISNA(AQ8),0,INDEX('Vint wtd'!$K$7:$K$8645,AQ8))</f>
        <v>-2.8425043361449128E-2</v>
      </c>
      <c r="CQ8">
        <f>IF(ISNA(AR8),0,INDEX('Vint wtd'!$K$7:$K$8645,AR8))</f>
        <v>-2.8425043361449128E-2</v>
      </c>
      <c r="CR8">
        <f>IF(ISNA(AS8),0,INDEX('Vint wtd'!$K$7:$K$8645,AS8))</f>
        <v>-2.050430889335805E-2</v>
      </c>
    </row>
    <row r="9" spans="1:96" x14ac:dyDescent="0.25">
      <c r="A9" t="str">
        <f t="shared" si="4"/>
        <v>CFLPGESFmEx</v>
      </c>
      <c r="B9" t="s">
        <v>118</v>
      </c>
      <c r="C9" t="s">
        <v>129</v>
      </c>
      <c r="D9" t="s">
        <v>1649</v>
      </c>
      <c r="E9" t="s">
        <v>72</v>
      </c>
      <c r="F9" t="s">
        <v>36</v>
      </c>
      <c r="G9" t="s">
        <v>55</v>
      </c>
      <c r="H9" s="34">
        <f t="shared" si="1"/>
        <v>1.0356350654109412</v>
      </c>
      <c r="I9" s="34">
        <f t="shared" si="2"/>
        <v>1.5566381759003538</v>
      </c>
      <c r="J9" s="27">
        <f t="shared" si="3"/>
        <v>-2.5360671477233414E-2</v>
      </c>
      <c r="K9" s="25"/>
      <c r="L9" s="36">
        <f>VLOOKUP($C9&amp;$E9&amp;$D9&amp;L$6,'CZ wts'!$B$5:$G$2948,6,FALSE)</f>
        <v>31653.68</v>
      </c>
      <c r="M9" s="36">
        <f>VLOOKUP($C9&amp;$E9&amp;$D9&amp;M$6,'CZ wts'!$B$5:$G$2948,6,FALSE)</f>
        <v>177648.06</v>
      </c>
      <c r="N9" s="36">
        <f>VLOOKUP($C9&amp;$E9&amp;$D9&amp;N$6,'CZ wts'!$B$5:$G$2948,6,FALSE)</f>
        <v>600986.98</v>
      </c>
      <c r="O9" s="36">
        <f>VLOOKUP($C9&amp;$E9&amp;$D9&amp;O$6,'CZ wts'!$B$5:$G$2948,6,FALSE)</f>
        <v>334919.71000000002</v>
      </c>
      <c r="P9" s="36">
        <f>VLOOKUP($C9&amp;$E9&amp;$D9&amp;P$6,'CZ wts'!$B$5:$G$2948,6,FALSE)</f>
        <v>71329.279999999999</v>
      </c>
      <c r="Q9" s="36">
        <f>VLOOKUP($C9&amp;$E9&amp;$D9&amp;Q$6,'CZ wts'!$B$5:$G$2948,6,FALSE)</f>
        <v>0</v>
      </c>
      <c r="R9" s="36">
        <f>VLOOKUP($C9&amp;$E9&amp;$D9&amp;R$6,'CZ wts'!$B$5:$G$2948,6,FALSE)</f>
        <v>0</v>
      </c>
      <c r="S9" s="36">
        <f>VLOOKUP($C9&amp;$E9&amp;$D9&amp;S$6,'CZ wts'!$B$5:$G$2948,6,FALSE)</f>
        <v>0</v>
      </c>
      <c r="T9" s="36">
        <f>VLOOKUP($C9&amp;$E9&amp;$D9&amp;T$6,'CZ wts'!$B$5:$G$2948,6,FALSE)</f>
        <v>0</v>
      </c>
      <c r="U9" s="36">
        <f>VLOOKUP($C9&amp;$E9&amp;$D9&amp;U$6,'CZ wts'!$B$5:$G$2948,6,FALSE)</f>
        <v>0</v>
      </c>
      <c r="V9" s="36">
        <f>VLOOKUP($C9&amp;$E9&amp;$D9&amp;V$6,'CZ wts'!$B$5:$G$2948,6,FALSE)</f>
        <v>206160.95</v>
      </c>
      <c r="W9" s="36">
        <f>VLOOKUP($C9&amp;$E9&amp;$D9&amp;W$6,'CZ wts'!$B$5:$G$2948,6,FALSE)</f>
        <v>632959.74</v>
      </c>
      <c r="X9" s="36">
        <f>VLOOKUP($C9&amp;$E9&amp;$D9&amp;X$6,'CZ wts'!$B$5:$G$2948,6,FALSE)</f>
        <v>282161.86</v>
      </c>
      <c r="Y9" s="36">
        <f>VLOOKUP($C9&amp;$E9&amp;$D9&amp;Y$6,'CZ wts'!$B$5:$G$2948,6,FALSE)</f>
        <v>0</v>
      </c>
      <c r="Z9" s="36">
        <f>VLOOKUP($C9&amp;$E9&amp;$D9&amp;Z$6,'CZ wts'!$B$5:$G$2948,6,FALSE)</f>
        <v>0</v>
      </c>
      <c r="AA9" s="36">
        <f>VLOOKUP($C9&amp;$E9&amp;$D9&amp;AA$6,'CZ wts'!$B$5:$G$2948,6,FALSE)</f>
        <v>53851.4</v>
      </c>
      <c r="AB9" s="36">
        <f t="shared" si="5"/>
        <v>2391671.6599999997</v>
      </c>
      <c r="AD9" s="113">
        <f>IFERROR(MATCH($A9&amp;AD$6,'Vint wtd'!$B$7:$B$8646,0),0)</f>
        <v>1</v>
      </c>
      <c r="AE9" s="113">
        <f>IFERROR(MATCH($A9&amp;AE$6,'Vint wtd'!$B$7:$B$8646,0),0)</f>
        <v>2</v>
      </c>
      <c r="AF9" s="113">
        <f>IFERROR(MATCH($A9&amp;AF$6,'Vint wtd'!$B$7:$B$8646,0),0)</f>
        <v>3</v>
      </c>
      <c r="AG9" s="113">
        <f>IFERROR(MATCH($A9&amp;AG$6,'Vint wtd'!$B$7:$B$8646,0),0)</f>
        <v>4</v>
      </c>
      <c r="AH9" s="113">
        <f>IFERROR(MATCH($A9&amp;AH$6,'Vint wtd'!$B$7:$B$8646,0),0)</f>
        <v>5</v>
      </c>
      <c r="AI9" s="113">
        <f>IFERROR(MATCH($A9&amp;AI$6,'Vint wtd'!$B$7:$B$8646,0),0)</f>
        <v>0</v>
      </c>
      <c r="AJ9" s="113">
        <f>IFERROR(MATCH($A9&amp;AJ$6,'Vint wtd'!$B$7:$B$8646,0),0)</f>
        <v>0</v>
      </c>
      <c r="AK9" s="113">
        <f>IFERROR(MATCH($A9&amp;AK$6,'Vint wtd'!$B$7:$B$8646,0),0)</f>
        <v>0</v>
      </c>
      <c r="AL9" s="113">
        <f>IFERROR(MATCH($A9&amp;AL$6,'Vint wtd'!$B$7:$B$8646,0),0)</f>
        <v>0</v>
      </c>
      <c r="AM9" s="113">
        <f>IFERROR(MATCH($A9&amp;AM$6,'Vint wtd'!$B$7:$B$8646,0),0)</f>
        <v>0</v>
      </c>
      <c r="AN9" s="113">
        <f>IFERROR(MATCH($A9&amp;AN$6,'Vint wtd'!$B$7:$B$8646,0),0)</f>
        <v>6</v>
      </c>
      <c r="AO9" s="113">
        <f>IFERROR(MATCH($A9&amp;AO$6,'Vint wtd'!$B$7:$B$8646,0),0)</f>
        <v>7</v>
      </c>
      <c r="AP9" s="113">
        <f>IFERROR(MATCH($A9&amp;AP$6,'Vint wtd'!$B$7:$B$8646,0),0)</f>
        <v>8</v>
      </c>
      <c r="AQ9" s="113">
        <f>IFERROR(MATCH($A9&amp;AQ$6,'Vint wtd'!$B$7:$B$8646,0),0)</f>
        <v>0</v>
      </c>
      <c r="AR9" s="113">
        <f>IFERROR(MATCH($A9&amp;AR$6,'Vint wtd'!$B$7:$B$8646,0),0)</f>
        <v>0</v>
      </c>
      <c r="AS9" s="113">
        <f>IFERROR(MATCH($A9&amp;AS$6,'Vint wtd'!$B$7:$B$8646,0),0)</f>
        <v>9</v>
      </c>
      <c r="AU9" s="28">
        <f>IF(AD9=0,0,INDEX('Vint wtd'!$I$7:$I$8645,AD9))</f>
        <v>0.95919041085235923</v>
      </c>
      <c r="AV9" s="28">
        <f>IF(AE9=0,0,INDEX('Vint wtd'!$I$7:$I$8645,AE9))</f>
        <v>0.98937281684946821</v>
      </c>
      <c r="AW9" s="28">
        <f>IF(AF9=0,0,INDEX('Vint wtd'!$I$7:$I$8645,AF9))</f>
        <v>0.96601543773688481</v>
      </c>
      <c r="AX9" s="28">
        <f>IF(AG9=0,0,INDEX('Vint wtd'!$I$7:$I$8645,AG9))</f>
        <v>1.0172348817725572</v>
      </c>
      <c r="AY9" s="28">
        <f>IF(AH9=0,0,INDEX('Vint wtd'!$I$7:$I$8645,AH9))</f>
        <v>0.95748188729696515</v>
      </c>
      <c r="AZ9" s="28">
        <f>IF(AI9=0,0,INDEX('Vint wtd'!$I$7:$I$8645,AI9))</f>
        <v>0</v>
      </c>
      <c r="BA9" s="28">
        <f>IF(AJ9=0,0,INDEX('Vint wtd'!$I$7:$I$8645,AJ9))</f>
        <v>0</v>
      </c>
      <c r="BB9" s="28">
        <f>IF(AK9=0,0,INDEX('Vint wtd'!$I$7:$I$8645,AK9))</f>
        <v>0</v>
      </c>
      <c r="BC9" s="28">
        <f>IF(AL9=0,0,INDEX('Vint wtd'!$I$7:$I$8645,AL9))</f>
        <v>0</v>
      </c>
      <c r="BD9" s="28">
        <f>IF(AM9=0,0,INDEX('Vint wtd'!$I$7:$I$8645,AM9))</f>
        <v>0</v>
      </c>
      <c r="BE9" s="28">
        <f>IF(AN9=0,0,INDEX('Vint wtd'!$I$7:$I$8645,AN9))</f>
        <v>1.1136293024580486</v>
      </c>
      <c r="BF9" s="28">
        <f>IF(AO9=0,0,INDEX('Vint wtd'!$I$7:$I$8645,AO9))</f>
        <v>1.071756796462275</v>
      </c>
      <c r="BG9" s="28">
        <f>IF(AP9=0,0,INDEX('Vint wtd'!$I$7:$I$8645,AP9))</f>
        <v>1.1286952515439472</v>
      </c>
      <c r="BH9" s="28">
        <f>IF(AQ9=0,0,INDEX('Vint wtd'!$I$7:$I$8645,AQ9))</f>
        <v>0</v>
      </c>
      <c r="BI9" s="28">
        <f>IF(AR9=0,0,INDEX('Vint wtd'!$I$7:$I$8645,AR9))</f>
        <v>0</v>
      </c>
      <c r="BJ9" s="28">
        <f>IF(AS9=0,0,INDEX('Vint wtd'!$I$7:$I$8645,AS9))</f>
        <v>1.0173409172281376</v>
      </c>
      <c r="BL9" s="28">
        <f>IF(ISNA(AD9),0,INDEX('Vint wtd'!$J$7:$J$8645,AD9))</f>
        <v>1.0159338833048948</v>
      </c>
      <c r="BM9" s="28">
        <f>IF(ISNA(AE9),0,INDEX('Vint wtd'!$J$7:$J$8645,AE9))</f>
        <v>1.3873893062084726</v>
      </c>
      <c r="BN9" s="28">
        <f>IF(ISNA(AF9),0,INDEX('Vint wtd'!$J$7:$J$8645,AF9))</f>
        <v>1.1423162836375576</v>
      </c>
      <c r="BO9" s="28">
        <f>IF(ISNA(AG9),0,INDEX('Vint wtd'!$J$7:$J$8645,AG9))</f>
        <v>1.5196236762323478</v>
      </c>
      <c r="BP9" s="28">
        <f>IF(ISNA(AH9),0,INDEX('Vint wtd'!$J$7:$J$8645,AH9))</f>
        <v>1.1955820923784481</v>
      </c>
      <c r="BQ9" s="28">
        <f>IF(ISNA(AI9),0,INDEX('Vint wtd'!$J$7:$J$8645,AI9))</f>
        <v>1.1423162836375576</v>
      </c>
      <c r="BR9" s="28">
        <f>IF(ISNA(AJ9),0,INDEX('Vint wtd'!$J$7:$J$8645,AJ9))</f>
        <v>1.1423162836375576</v>
      </c>
      <c r="BS9" s="28">
        <f>IF(ISNA(AK9),0,INDEX('Vint wtd'!$J$7:$J$8645,AK9))</f>
        <v>1.1423162836375576</v>
      </c>
      <c r="BT9" s="28">
        <f>IF(ISNA(AL9),0,INDEX('Vint wtd'!$J$7:$J$8645,AL9))</f>
        <v>1.1423162836375576</v>
      </c>
      <c r="BU9" s="28">
        <f>IF(ISNA(AM9),0,INDEX('Vint wtd'!$J$7:$J$8645,AM9))</f>
        <v>1.1423162836375576</v>
      </c>
      <c r="BV9" s="28">
        <f>IF(ISNA(AN9),0,INDEX('Vint wtd'!$J$7:$J$8645,AN9))</f>
        <v>1.8755001116469854</v>
      </c>
      <c r="BW9" s="28">
        <f>IF(ISNA(AO9),0,INDEX('Vint wtd'!$J$7:$J$8645,AO9))</f>
        <v>1.8620855673946688</v>
      </c>
      <c r="BX9" s="28">
        <f>IF(ISNA(AP9),0,INDEX('Vint wtd'!$J$7:$J$8645,AP9))</f>
        <v>1.840917559202722</v>
      </c>
      <c r="BY9" s="28">
        <f>IF(ISNA(AQ9),0,INDEX('Vint wtd'!$J$7:$J$8645,AQ9))</f>
        <v>1.1423162836375576</v>
      </c>
      <c r="BZ9" s="28">
        <f>IF(ISNA(AR9),0,INDEX('Vint wtd'!$J$7:$J$8645,AR9))</f>
        <v>1.1423162836375576</v>
      </c>
      <c r="CA9" s="28">
        <f>IF(ISNA(AS9),0,INDEX('Vint wtd'!$J$7:$J$8645,AS9))</f>
        <v>1.4647046720844568</v>
      </c>
      <c r="CC9">
        <f>IF(ISNA(AD9),0,INDEX('Vint wtd'!$K$7:$K$8645,AD9))</f>
        <v>-2.8695734124622386E-2</v>
      </c>
      <c r="CD9">
        <f>IF(ISNA(AE9),0,INDEX('Vint wtd'!$K$7:$K$8645,AE9))</f>
        <v>-2.8425043361449128E-2</v>
      </c>
      <c r="CE9">
        <f>IF(ISNA(AF9),0,INDEX('Vint wtd'!$K$7:$K$8645,AF9))</f>
        <v>-2.8080024583073428E-2</v>
      </c>
      <c r="CF9">
        <f>IF(ISNA(AG9),0,INDEX('Vint wtd'!$K$7:$K$8645,AG9))</f>
        <v>-2.2721818114503876E-2</v>
      </c>
      <c r="CG9">
        <f>IF(ISNA(AH9),0,INDEX('Vint wtd'!$K$7:$K$8645,AH9))</f>
        <v>-2.9965819631505672E-2</v>
      </c>
      <c r="CH9">
        <f>IF(ISNA(AI9),0,INDEX('Vint wtd'!$K$7:$K$8645,AI9))</f>
        <v>-2.8080024583073428E-2</v>
      </c>
      <c r="CI9">
        <f>IF(ISNA(AJ9),0,INDEX('Vint wtd'!$K$7:$K$8645,AJ9))</f>
        <v>-2.8080024583073428E-2</v>
      </c>
      <c r="CJ9">
        <f>IF(ISNA(AK9),0,INDEX('Vint wtd'!$K$7:$K$8645,AK9))</f>
        <v>-2.8080024583073428E-2</v>
      </c>
      <c r="CK9">
        <f>IF(ISNA(AL9),0,INDEX('Vint wtd'!$K$7:$K$8645,AL9))</f>
        <v>-2.8080024583073428E-2</v>
      </c>
      <c r="CL9">
        <f>IF(ISNA(AM9),0,INDEX('Vint wtd'!$K$7:$K$8645,AM9))</f>
        <v>-2.8080024583073428E-2</v>
      </c>
      <c r="CM9">
        <f>IF(ISNA(AN9),0,INDEX('Vint wtd'!$K$7:$K$8645,AN9))</f>
        <v>-2.3402571395442242E-2</v>
      </c>
      <c r="CN9">
        <f>IF(ISNA(AO9),0,INDEX('Vint wtd'!$K$7:$K$8645,AO9))</f>
        <v>-2.3815999116342679E-2</v>
      </c>
      <c r="CO9">
        <f>IF(ISNA(AP9),0,INDEX('Vint wtd'!$K$7:$K$8645,AP9))</f>
        <v>-2.3839260095396789E-2</v>
      </c>
      <c r="CP9">
        <f>IF(ISNA(AQ9),0,INDEX('Vint wtd'!$K$7:$K$8645,AQ9))</f>
        <v>-2.8080024583073428E-2</v>
      </c>
      <c r="CQ9">
        <f>IF(ISNA(AR9),0,INDEX('Vint wtd'!$K$7:$K$8645,AR9))</f>
        <v>-2.8080024583073428E-2</v>
      </c>
      <c r="CR9">
        <f>IF(ISNA(AS9),0,INDEX('Vint wtd'!$K$7:$K$8645,AS9))</f>
        <v>-2.687897960578654E-2</v>
      </c>
    </row>
    <row r="10" spans="1:96" x14ac:dyDescent="0.25">
      <c r="A10" t="str">
        <f t="shared" si="4"/>
        <v>CFLSCEDMoEx</v>
      </c>
      <c r="B10" t="s">
        <v>118</v>
      </c>
      <c r="C10" t="s">
        <v>130</v>
      </c>
      <c r="D10" t="s">
        <v>1651</v>
      </c>
      <c r="E10" t="s">
        <v>72</v>
      </c>
      <c r="F10" t="s">
        <v>36</v>
      </c>
      <c r="G10" t="s">
        <v>55</v>
      </c>
      <c r="H10" s="34">
        <f t="shared" si="1"/>
        <v>1.1169738111306573</v>
      </c>
      <c r="I10" s="34">
        <f t="shared" si="2"/>
        <v>1.6197727757678284</v>
      </c>
      <c r="J10" s="27">
        <f t="shared" si="3"/>
        <v>-1.4353913923868715E-2</v>
      </c>
      <c r="K10" s="25"/>
      <c r="L10" s="36">
        <f>VLOOKUP($C10&amp;$E10&amp;$D10&amp;L$6,'CZ wts'!$B$5:$G$2948,6,FALSE)</f>
        <v>0</v>
      </c>
      <c r="M10" s="36">
        <f>VLOOKUP($C10&amp;$E10&amp;$D10&amp;M$6,'CZ wts'!$B$5:$G$2948,6,FALSE)</f>
        <v>0</v>
      </c>
      <c r="N10" s="36">
        <f>VLOOKUP($C10&amp;$E10&amp;$D10&amp;N$6,'CZ wts'!$B$5:$G$2948,6,FALSE)</f>
        <v>0</v>
      </c>
      <c r="O10" s="36">
        <f>VLOOKUP($C10&amp;$E10&amp;$D10&amp;O$6,'CZ wts'!$B$5:$G$2948,6,FALSE)</f>
        <v>0</v>
      </c>
      <c r="P10" s="36">
        <f>VLOOKUP($C10&amp;$E10&amp;$D10&amp;P$6,'CZ wts'!$B$5:$G$2948,6,FALSE)</f>
        <v>1</v>
      </c>
      <c r="Q10" s="36">
        <f>VLOOKUP($C10&amp;$E10&amp;$D10&amp;Q$6,'CZ wts'!$B$5:$G$2948,6,FALSE)</f>
        <v>26362.85</v>
      </c>
      <c r="R10" s="36">
        <f>VLOOKUP($C10&amp;$E10&amp;$D10&amp;R$6,'CZ wts'!$B$5:$G$2948,6,FALSE)</f>
        <v>0</v>
      </c>
      <c r="S10" s="36">
        <f>VLOOKUP($C10&amp;$E10&amp;$D10&amp;S$6,'CZ wts'!$B$5:$G$2948,6,FALSE)</f>
        <v>24702.925999999999</v>
      </c>
      <c r="T10" s="36">
        <f>VLOOKUP($C10&amp;$E10&amp;$D10&amp;T$6,'CZ wts'!$B$5:$G$2948,6,FALSE)</f>
        <v>30691.25</v>
      </c>
      <c r="U10" s="36">
        <f>VLOOKUP($C10&amp;$E10&amp;$D10&amp;U$6,'CZ wts'!$B$5:$G$2948,6,FALSE)</f>
        <v>49991.036</v>
      </c>
      <c r="V10" s="36">
        <f>VLOOKUP($C10&amp;$E10&amp;$D10&amp;V$6,'CZ wts'!$B$5:$G$2948,6,FALSE)</f>
        <v>0</v>
      </c>
      <c r="W10" s="36">
        <f>VLOOKUP($C10&amp;$E10&amp;$D10&amp;W$6,'CZ wts'!$B$5:$G$2948,6,FALSE)</f>
        <v>0</v>
      </c>
      <c r="X10" s="36">
        <f>VLOOKUP($C10&amp;$E10&amp;$D10&amp;X$6,'CZ wts'!$B$5:$G$2948,6,FALSE)</f>
        <v>6040.75</v>
      </c>
      <c r="Y10" s="36">
        <f>VLOOKUP($C10&amp;$E10&amp;$D10&amp;Y$6,'CZ wts'!$B$5:$G$2948,6,FALSE)</f>
        <v>15254.23</v>
      </c>
      <c r="Z10" s="36">
        <f>VLOOKUP($C10&amp;$E10&amp;$D10&amp;Z$6,'CZ wts'!$B$5:$G$2948,6,FALSE)</f>
        <v>5453.4539999999997</v>
      </c>
      <c r="AA10" s="36">
        <f>VLOOKUP($C10&amp;$E10&amp;$D10&amp;AA$6,'CZ wts'!$B$5:$G$2948,6,FALSE)</f>
        <v>15499.33</v>
      </c>
      <c r="AB10" s="36">
        <f t="shared" si="5"/>
        <v>173996.826</v>
      </c>
      <c r="AD10" s="113">
        <f>IFERROR(MATCH($A10&amp;AD$6,'Vint wtd'!$B$7:$B$8646,0),0)</f>
        <v>0</v>
      </c>
      <c r="AE10" s="113">
        <f>IFERROR(MATCH($A10&amp;AE$6,'Vint wtd'!$B$7:$B$8646,0),0)</f>
        <v>0</v>
      </c>
      <c r="AF10" s="113">
        <f>IFERROR(MATCH($A10&amp;AF$6,'Vint wtd'!$B$7:$B$8646,0),0)</f>
        <v>0</v>
      </c>
      <c r="AG10" s="113">
        <f>IFERROR(MATCH($A10&amp;AG$6,'Vint wtd'!$B$7:$B$8646,0),0)</f>
        <v>0</v>
      </c>
      <c r="AH10" s="113">
        <f>IFERROR(MATCH($A10&amp;AH$6,'Vint wtd'!$B$7:$B$8646,0),0)</f>
        <v>116</v>
      </c>
      <c r="AI10" s="113">
        <f>IFERROR(MATCH($A10&amp;AI$6,'Vint wtd'!$B$7:$B$8646,0),0)</f>
        <v>117</v>
      </c>
      <c r="AJ10" s="113">
        <f>IFERROR(MATCH($A10&amp;AJ$6,'Vint wtd'!$B$7:$B$8646,0),0)</f>
        <v>0</v>
      </c>
      <c r="AK10" s="113">
        <f>IFERROR(MATCH($A10&amp;AK$6,'Vint wtd'!$B$7:$B$8646,0),0)</f>
        <v>118</v>
      </c>
      <c r="AL10" s="113">
        <f>IFERROR(MATCH($A10&amp;AL$6,'Vint wtd'!$B$7:$B$8646,0),0)</f>
        <v>119</v>
      </c>
      <c r="AM10" s="113">
        <f>IFERROR(MATCH($A10&amp;AM$6,'Vint wtd'!$B$7:$B$8646,0),0)</f>
        <v>120</v>
      </c>
      <c r="AN10" s="113">
        <f>IFERROR(MATCH($A10&amp;AN$6,'Vint wtd'!$B$7:$B$8646,0),0)</f>
        <v>0</v>
      </c>
      <c r="AO10" s="113">
        <f>IFERROR(MATCH($A10&amp;AO$6,'Vint wtd'!$B$7:$B$8646,0),0)</f>
        <v>0</v>
      </c>
      <c r="AP10" s="113">
        <f>IFERROR(MATCH($A10&amp;AP$6,'Vint wtd'!$B$7:$B$8646,0),0)</f>
        <v>121</v>
      </c>
      <c r="AQ10" s="113">
        <f>IFERROR(MATCH($A10&amp;AQ$6,'Vint wtd'!$B$7:$B$8646,0),0)</f>
        <v>122</v>
      </c>
      <c r="AR10" s="113">
        <f>IFERROR(MATCH($A10&amp;AR$6,'Vint wtd'!$B$7:$B$8646,0),0)</f>
        <v>123</v>
      </c>
      <c r="AS10" s="113">
        <f>IFERROR(MATCH($A10&amp;AS$6,'Vint wtd'!$B$7:$B$8646,0),0)</f>
        <v>124</v>
      </c>
      <c r="AU10" s="28">
        <f>IF(AD10=0,0,INDEX('Vint wtd'!$I$7:$I$8645,AD10))</f>
        <v>0</v>
      </c>
      <c r="AV10" s="28">
        <f>IF(AE10=0,0,INDEX('Vint wtd'!$I$7:$I$8645,AE10))</f>
        <v>0</v>
      </c>
      <c r="AW10" s="28">
        <f>IF(AF10=0,0,INDEX('Vint wtd'!$I$7:$I$8645,AF10))</f>
        <v>0</v>
      </c>
      <c r="AX10" s="28">
        <f>IF(AG10=0,0,INDEX('Vint wtd'!$I$7:$I$8645,AG10))</f>
        <v>0</v>
      </c>
      <c r="AY10" s="28">
        <f>IF(AH10=0,0,INDEX('Vint wtd'!$I$7:$I$8645,AH10))</f>
        <v>0.97966287889861936</v>
      </c>
      <c r="AZ10" s="28">
        <f>IF(AI10=0,0,INDEX('Vint wtd'!$I$7:$I$8645,AI10))</f>
        <v>1.0048042772260668</v>
      </c>
      <c r="BA10" s="28">
        <f>IF(AJ10=0,0,INDEX('Vint wtd'!$I$7:$I$8645,AJ10))</f>
        <v>0</v>
      </c>
      <c r="BB10" s="28">
        <f>IF(AK10=0,0,INDEX('Vint wtd'!$I$7:$I$8645,AK10))</f>
        <v>1.1223177152137833</v>
      </c>
      <c r="BC10" s="28">
        <f>IF(AL10=0,0,INDEX('Vint wtd'!$I$7:$I$8645,AL10))</f>
        <v>1.1299287037750527</v>
      </c>
      <c r="BD10" s="28">
        <f>IF(AM10=0,0,INDEX('Vint wtd'!$I$7:$I$8645,AM10))</f>
        <v>1.1559322957026408</v>
      </c>
      <c r="BE10" s="28">
        <f>IF(AN10=0,0,INDEX('Vint wtd'!$I$7:$I$8645,AN10))</f>
        <v>0</v>
      </c>
      <c r="BF10" s="28">
        <f>IF(AO10=0,0,INDEX('Vint wtd'!$I$7:$I$8645,AO10))</f>
        <v>0</v>
      </c>
      <c r="BG10" s="28">
        <f>IF(AP10=0,0,INDEX('Vint wtd'!$I$7:$I$8645,AP10))</f>
        <v>1.1674797746089007</v>
      </c>
      <c r="BH10" s="28">
        <f>IF(AQ10=0,0,INDEX('Vint wtd'!$I$7:$I$8645,AQ10))</f>
        <v>1.1469622747880561</v>
      </c>
      <c r="BI10" s="28">
        <f>IF(AR10=0,0,INDEX('Vint wtd'!$I$7:$I$8645,AR10))</f>
        <v>1.2496334854408537</v>
      </c>
      <c r="BJ10" s="28">
        <f>IF(AS10=0,0,INDEX('Vint wtd'!$I$7:$I$8645,AS10))</f>
        <v>1.0520716982479115</v>
      </c>
      <c r="BL10" s="28">
        <f>IF(ISNA(AD10),0,INDEX('Vint wtd'!$J$7:$J$8645,AD10))</f>
        <v>1.5196236762323478</v>
      </c>
      <c r="BM10" s="28">
        <f>IF(ISNA(AE10),0,INDEX('Vint wtd'!$J$7:$J$8645,AE10))</f>
        <v>1.5196236762323478</v>
      </c>
      <c r="BN10" s="28">
        <f>IF(ISNA(AF10),0,INDEX('Vint wtd'!$J$7:$J$8645,AF10))</f>
        <v>1.5196236762323478</v>
      </c>
      <c r="BO10" s="28">
        <f>IF(ISNA(AG10),0,INDEX('Vint wtd'!$J$7:$J$8645,AG10))</f>
        <v>1.5196236762323478</v>
      </c>
      <c r="BP10" s="28">
        <f>IF(ISNA(AH10),0,INDEX('Vint wtd'!$J$7:$J$8645,AH10))</f>
        <v>1.7068809398201079</v>
      </c>
      <c r="BQ10" s="28">
        <f>IF(ISNA(AI10),0,INDEX('Vint wtd'!$J$7:$J$8645,AI10))</f>
        <v>1.172832114643322</v>
      </c>
      <c r="BR10" s="28">
        <f>IF(ISNA(AJ10),0,INDEX('Vint wtd'!$J$7:$J$8645,AJ10))</f>
        <v>1.5196236762323478</v>
      </c>
      <c r="BS10" s="28">
        <f>IF(ISNA(AK10),0,INDEX('Vint wtd'!$J$7:$J$8645,AK10))</f>
        <v>1.5967594862219063</v>
      </c>
      <c r="BT10" s="28">
        <f>IF(ISNA(AL10),0,INDEX('Vint wtd'!$J$7:$J$8645,AL10))</f>
        <v>1.568597091595795</v>
      </c>
      <c r="BU10" s="28">
        <f>IF(ISNA(AM10),0,INDEX('Vint wtd'!$J$7:$J$8645,AM10))</f>
        <v>1.7944411856120519</v>
      </c>
      <c r="BV10" s="28">
        <f>IF(ISNA(AN10),0,INDEX('Vint wtd'!$J$7:$J$8645,AN10))</f>
        <v>1.5196236762323478</v>
      </c>
      <c r="BW10" s="28">
        <f>IF(ISNA(AO10),0,INDEX('Vint wtd'!$J$7:$J$8645,AO10))</f>
        <v>1.5196236762323478</v>
      </c>
      <c r="BX10" s="28">
        <f>IF(ISNA(AP10),0,INDEX('Vint wtd'!$J$7:$J$8645,AP10))</f>
        <v>1.7970940915930842</v>
      </c>
      <c r="BY10" s="28">
        <f>IF(ISNA(AQ10),0,INDEX('Vint wtd'!$J$7:$J$8645,AQ10))</f>
        <v>1.6860827540149013</v>
      </c>
      <c r="BZ10" s="28">
        <f>IF(ISNA(AR10),0,INDEX('Vint wtd'!$J$7:$J$8645,AR10))</f>
        <v>1.696429997105837</v>
      </c>
      <c r="CA10" s="28">
        <f>IF(ISNA(AS10),0,INDEX('Vint wtd'!$J$7:$J$8645,AS10))</f>
        <v>1.7932719536361177</v>
      </c>
      <c r="CC10">
        <f>IF(ISNA(AD10),0,INDEX('Vint wtd'!$K$7:$K$8645,AD10))</f>
        <v>-2.2721818114503876E-2</v>
      </c>
      <c r="CD10">
        <f>IF(ISNA(AE10),0,INDEX('Vint wtd'!$K$7:$K$8645,AE10))</f>
        <v>-2.2721818114503876E-2</v>
      </c>
      <c r="CE10">
        <f>IF(ISNA(AF10),0,INDEX('Vint wtd'!$K$7:$K$8645,AF10))</f>
        <v>-2.2721818114503876E-2</v>
      </c>
      <c r="CF10">
        <f>IF(ISNA(AG10),0,INDEX('Vint wtd'!$K$7:$K$8645,AG10))</f>
        <v>-2.2721818114503876E-2</v>
      </c>
      <c r="CG10">
        <f>IF(ISNA(AH10),0,INDEX('Vint wtd'!$K$7:$K$8645,AH10))</f>
        <v>-2.4322474226804124E-2</v>
      </c>
      <c r="CH10">
        <f>IF(ISNA(AI10),0,INDEX('Vint wtd'!$K$7:$K$8645,AI10))</f>
        <v>-1.4221018251135319E-2</v>
      </c>
      <c r="CI10">
        <f>IF(ISNA(AJ10),0,INDEX('Vint wtd'!$K$7:$K$8645,AJ10))</f>
        <v>-2.2721818114503876E-2</v>
      </c>
      <c r="CJ10">
        <f>IF(ISNA(AK10),0,INDEX('Vint wtd'!$K$7:$K$8645,AK10))</f>
        <v>-1.2250605700455497E-2</v>
      </c>
      <c r="CK10">
        <f>IF(ISNA(AL10),0,INDEX('Vint wtd'!$K$7:$K$8645,AL10))</f>
        <v>-1.3555365234362316E-2</v>
      </c>
      <c r="CL10">
        <f>IF(ISNA(AM10),0,INDEX('Vint wtd'!$K$7:$K$8645,AM10))</f>
        <v>-1.3171130845617171E-2</v>
      </c>
      <c r="CM10">
        <f>IF(ISNA(AN10),0,INDEX('Vint wtd'!$K$7:$K$8645,AN10))</f>
        <v>-2.2721818114503876E-2</v>
      </c>
      <c r="CN10">
        <f>IF(ISNA(AO10),0,INDEX('Vint wtd'!$K$7:$K$8645,AO10))</f>
        <v>-2.2721818114503876E-2</v>
      </c>
      <c r="CO10">
        <f>IF(ISNA(AP10),0,INDEX('Vint wtd'!$K$7:$K$8645,AP10))</f>
        <v>-1.6570809652466156E-2</v>
      </c>
      <c r="CP10">
        <f>IF(ISNA(AQ10),0,INDEX('Vint wtd'!$K$7:$K$8645,AQ10))</f>
        <v>-1.6783337624124782E-2</v>
      </c>
      <c r="CQ10">
        <f>IF(ISNA(AR10),0,INDEX('Vint wtd'!$K$7:$K$8645,AR10))</f>
        <v>-6.6778778515460303E-3</v>
      </c>
      <c r="CR10">
        <f>IF(ISNA(AS10),0,INDEX('Vint wtd'!$K$7:$K$8645,AS10))</f>
        <v>-2.2773544017216769E-2</v>
      </c>
    </row>
    <row r="11" spans="1:96" x14ac:dyDescent="0.25">
      <c r="A11" t="str">
        <f t="shared" si="4"/>
        <v>CFLSCEMFmEx</v>
      </c>
      <c r="B11" t="s">
        <v>118</v>
      </c>
      <c r="C11" t="s">
        <v>130</v>
      </c>
      <c r="D11" t="s">
        <v>1650</v>
      </c>
      <c r="E11" t="s">
        <v>72</v>
      </c>
      <c r="F11" t="s">
        <v>36</v>
      </c>
      <c r="G11" t="s">
        <v>55</v>
      </c>
      <c r="H11" s="34">
        <f t="shared" si="1"/>
        <v>1.0485317188512926</v>
      </c>
      <c r="I11" s="34">
        <f t="shared" si="2"/>
        <v>1.4038757358860308</v>
      </c>
      <c r="J11" s="27">
        <f t="shared" si="3"/>
        <v>-1.3933341327215956E-2</v>
      </c>
      <c r="K11" s="25"/>
      <c r="L11" s="36">
        <f>VLOOKUP($C11&amp;$E11&amp;$D11&amp;L$6,'CZ wts'!$B$5:$G$2948,6,FALSE)</f>
        <v>0</v>
      </c>
      <c r="M11" s="36">
        <f>VLOOKUP($C11&amp;$E11&amp;$D11&amp;M$6,'CZ wts'!$B$5:$G$2948,6,FALSE)</f>
        <v>0</v>
      </c>
      <c r="N11" s="36">
        <f>VLOOKUP($C11&amp;$E11&amp;$D11&amp;N$6,'CZ wts'!$B$5:$G$2948,6,FALSE)</f>
        <v>0</v>
      </c>
      <c r="O11" s="36">
        <f>VLOOKUP($C11&amp;$E11&amp;$D11&amp;O$6,'CZ wts'!$B$5:$G$2948,6,FALSE)</f>
        <v>0</v>
      </c>
      <c r="P11" s="36">
        <f>VLOOKUP($C11&amp;$E11&amp;$D11&amp;P$6,'CZ wts'!$B$5:$G$2948,6,FALSE)</f>
        <v>1027.5999999999999</v>
      </c>
      <c r="Q11" s="36">
        <f>VLOOKUP($C11&amp;$E11&amp;$D11&amp;Q$6,'CZ wts'!$B$5:$G$2948,6,FALSE)</f>
        <v>322561.99</v>
      </c>
      <c r="R11" s="36">
        <f>VLOOKUP($C11&amp;$E11&amp;$D11&amp;R$6,'CZ wts'!$B$5:$G$2948,6,FALSE)</f>
        <v>0</v>
      </c>
      <c r="S11" s="36">
        <f>VLOOKUP($C11&amp;$E11&amp;$D11&amp;S$6,'CZ wts'!$B$5:$G$2948,6,FALSE)</f>
        <v>226662.72</v>
      </c>
      <c r="T11" s="36">
        <f>VLOOKUP($C11&amp;$E11&amp;$D11&amp;T$6,'CZ wts'!$B$5:$G$2948,6,FALSE)</f>
        <v>212154.96</v>
      </c>
      <c r="U11" s="36">
        <f>VLOOKUP($C11&amp;$E11&amp;$D11&amp;U$6,'CZ wts'!$B$5:$G$2948,6,FALSE)</f>
        <v>65429.47</v>
      </c>
      <c r="V11" s="36">
        <f>VLOOKUP($C11&amp;$E11&amp;$D11&amp;V$6,'CZ wts'!$B$5:$G$2948,6,FALSE)</f>
        <v>0</v>
      </c>
      <c r="W11" s="36">
        <f>VLOOKUP($C11&amp;$E11&amp;$D11&amp;W$6,'CZ wts'!$B$5:$G$2948,6,FALSE)</f>
        <v>0</v>
      </c>
      <c r="X11" s="36">
        <f>VLOOKUP($C11&amp;$E11&amp;$D11&amp;X$6,'CZ wts'!$B$5:$G$2948,6,FALSE)</f>
        <v>5148.8900000000003</v>
      </c>
      <c r="Y11" s="36">
        <f>VLOOKUP($C11&amp;$E11&amp;$D11&amp;Y$6,'CZ wts'!$B$5:$G$2948,6,FALSE)</f>
        <v>19498.11</v>
      </c>
      <c r="Z11" s="36">
        <f>VLOOKUP($C11&amp;$E11&amp;$D11&amp;Z$6,'CZ wts'!$B$5:$G$2948,6,FALSE)</f>
        <v>45331.33</v>
      </c>
      <c r="AA11" s="36">
        <f>VLOOKUP($C11&amp;$E11&amp;$D11&amp;AA$6,'CZ wts'!$B$5:$G$2948,6,FALSE)</f>
        <v>14485.02</v>
      </c>
      <c r="AB11" s="36">
        <f t="shared" si="5"/>
        <v>912300.08999999985</v>
      </c>
      <c r="AD11" s="113">
        <f>IFERROR(MATCH($A11&amp;AD$6,'Vint wtd'!$B$7:$B$8646,0),0)</f>
        <v>0</v>
      </c>
      <c r="AE11" s="113">
        <f>IFERROR(MATCH($A11&amp;AE$6,'Vint wtd'!$B$7:$B$8646,0),0)</f>
        <v>0</v>
      </c>
      <c r="AF11" s="113">
        <f>IFERROR(MATCH($A11&amp;AF$6,'Vint wtd'!$B$7:$B$8646,0),0)</f>
        <v>0</v>
      </c>
      <c r="AG11" s="113">
        <f>IFERROR(MATCH($A11&amp;AG$6,'Vint wtd'!$B$7:$B$8646,0),0)</f>
        <v>0</v>
      </c>
      <c r="AH11" s="113">
        <f>IFERROR(MATCH($A11&amp;AH$6,'Vint wtd'!$B$7:$B$8646,0),0)</f>
        <v>55</v>
      </c>
      <c r="AI11" s="113">
        <f>IFERROR(MATCH($A11&amp;AI$6,'Vint wtd'!$B$7:$B$8646,0),0)</f>
        <v>56</v>
      </c>
      <c r="AJ11" s="113">
        <f>IFERROR(MATCH($A11&amp;AJ$6,'Vint wtd'!$B$7:$B$8646,0),0)</f>
        <v>0</v>
      </c>
      <c r="AK11" s="113">
        <f>IFERROR(MATCH($A11&amp;AK$6,'Vint wtd'!$B$7:$B$8646,0),0)</f>
        <v>57</v>
      </c>
      <c r="AL11" s="113">
        <f>IFERROR(MATCH($A11&amp;AL$6,'Vint wtd'!$B$7:$B$8646,0),0)</f>
        <v>58</v>
      </c>
      <c r="AM11" s="113">
        <f>IFERROR(MATCH($A11&amp;AM$6,'Vint wtd'!$B$7:$B$8646,0),0)</f>
        <v>59</v>
      </c>
      <c r="AN11" s="113">
        <f>IFERROR(MATCH($A11&amp;AN$6,'Vint wtd'!$B$7:$B$8646,0),0)</f>
        <v>0</v>
      </c>
      <c r="AO11" s="113">
        <f>IFERROR(MATCH($A11&amp;AO$6,'Vint wtd'!$B$7:$B$8646,0),0)</f>
        <v>0</v>
      </c>
      <c r="AP11" s="113">
        <f>IFERROR(MATCH($A11&amp;AP$6,'Vint wtd'!$B$7:$B$8646,0),0)</f>
        <v>60</v>
      </c>
      <c r="AQ11" s="113">
        <f>IFERROR(MATCH($A11&amp;AQ$6,'Vint wtd'!$B$7:$B$8646,0),0)</f>
        <v>61</v>
      </c>
      <c r="AR11" s="113">
        <f>IFERROR(MATCH($A11&amp;AR$6,'Vint wtd'!$B$7:$B$8646,0),0)</f>
        <v>62</v>
      </c>
      <c r="AS11" s="113">
        <f>IFERROR(MATCH($A11&amp;AS$6,'Vint wtd'!$B$7:$B$8646,0),0)</f>
        <v>63</v>
      </c>
      <c r="AU11" s="28">
        <f>IF(AD11=0,0,INDEX('Vint wtd'!$I$7:$I$8645,AD11))</f>
        <v>0</v>
      </c>
      <c r="AV11" s="28">
        <f>IF(AE11=0,0,INDEX('Vint wtd'!$I$7:$I$8645,AE11))</f>
        <v>0</v>
      </c>
      <c r="AW11" s="28">
        <f>IF(AF11=0,0,INDEX('Vint wtd'!$I$7:$I$8645,AF11))</f>
        <v>0</v>
      </c>
      <c r="AX11" s="28">
        <f>IF(AG11=0,0,INDEX('Vint wtd'!$I$7:$I$8645,AG11))</f>
        <v>0</v>
      </c>
      <c r="AY11" s="28">
        <f>IF(AH11=0,0,INDEX('Vint wtd'!$I$7:$I$8645,AH11))</f>
        <v>0.9840734183569757</v>
      </c>
      <c r="AZ11" s="28">
        <f>IF(AI11=0,0,INDEX('Vint wtd'!$I$7:$I$8645,AI11))</f>
        <v>0.99667864288200081</v>
      </c>
      <c r="BA11" s="28">
        <f>IF(AJ11=0,0,INDEX('Vint wtd'!$I$7:$I$8645,AJ11))</f>
        <v>0</v>
      </c>
      <c r="BB11" s="28">
        <f>IF(AK11=0,0,INDEX('Vint wtd'!$I$7:$I$8645,AK11))</f>
        <v>1.0403280940192343</v>
      </c>
      <c r="BC11" s="28">
        <f>IF(AL11=0,0,INDEX('Vint wtd'!$I$7:$I$8645,AL11))</f>
        <v>1.0865922017436023</v>
      </c>
      <c r="BD11" s="28">
        <f>IF(AM11=0,0,INDEX('Vint wtd'!$I$7:$I$8645,AM11))</f>
        <v>1.0808562386481417</v>
      </c>
      <c r="BE11" s="28">
        <f>IF(AN11=0,0,INDEX('Vint wtd'!$I$7:$I$8645,AN11))</f>
        <v>0</v>
      </c>
      <c r="BF11" s="28">
        <f>IF(AO11=0,0,INDEX('Vint wtd'!$I$7:$I$8645,AO11))</f>
        <v>0</v>
      </c>
      <c r="BG11" s="28">
        <f>IF(AP11=0,0,INDEX('Vint wtd'!$I$7:$I$8645,AP11))</f>
        <v>1.0952403277572382</v>
      </c>
      <c r="BH11" s="28">
        <f>IF(AQ11=0,0,INDEX('Vint wtd'!$I$7:$I$8645,AQ11))</f>
        <v>1.1145898052690144</v>
      </c>
      <c r="BI11" s="28">
        <f>IF(AR11=0,0,INDEX('Vint wtd'!$I$7:$I$8645,AR11))</f>
        <v>1.2111199539041455</v>
      </c>
      <c r="BJ11" s="28">
        <f>IF(AS11=0,0,INDEX('Vint wtd'!$I$7:$I$8645,AS11))</f>
        <v>1.0183613741970403</v>
      </c>
      <c r="BL11" s="28">
        <f>IF(ISNA(AD11),0,INDEX('Vint wtd'!$J$7:$J$8645,AD11))</f>
        <v>1.1955820923784481</v>
      </c>
      <c r="BM11" s="28">
        <f>IF(ISNA(AE11),0,INDEX('Vint wtd'!$J$7:$J$8645,AE11))</f>
        <v>1.1955820923784481</v>
      </c>
      <c r="BN11" s="28">
        <f>IF(ISNA(AF11),0,INDEX('Vint wtd'!$J$7:$J$8645,AF11))</f>
        <v>1.1955820923784481</v>
      </c>
      <c r="BO11" s="28">
        <f>IF(ISNA(AG11),0,INDEX('Vint wtd'!$J$7:$J$8645,AG11))</f>
        <v>1.1955820923784481</v>
      </c>
      <c r="BP11" s="28">
        <f>IF(ISNA(AH11),0,INDEX('Vint wtd'!$J$7:$J$8645,AH11))</f>
        <v>1.0011582133847907</v>
      </c>
      <c r="BQ11" s="28">
        <f>IF(ISNA(AI11),0,INDEX('Vint wtd'!$J$7:$J$8645,AI11))</f>
        <v>1.253986694188278</v>
      </c>
      <c r="BR11" s="28">
        <f>IF(ISNA(AJ11),0,INDEX('Vint wtd'!$J$7:$J$8645,AJ11))</f>
        <v>1.1955820923784481</v>
      </c>
      <c r="BS11" s="28">
        <f>IF(ISNA(AK11),0,INDEX('Vint wtd'!$J$7:$J$8645,AK11))</f>
        <v>1.4105316407430069</v>
      </c>
      <c r="BT11" s="28">
        <f>IF(ISNA(AL11),0,INDEX('Vint wtd'!$J$7:$J$8645,AL11))</f>
        <v>1.4362538785958978</v>
      </c>
      <c r="BU11" s="28">
        <f>IF(ISNA(AM11),0,INDEX('Vint wtd'!$J$7:$J$8645,AM11))</f>
        <v>1.7965445122232189</v>
      </c>
      <c r="BV11" s="28">
        <f>IF(ISNA(AN11),0,INDEX('Vint wtd'!$J$7:$J$8645,AN11))</f>
        <v>1.1955820923784481</v>
      </c>
      <c r="BW11" s="28">
        <f>IF(ISNA(AO11),0,INDEX('Vint wtd'!$J$7:$J$8645,AO11))</f>
        <v>1.1955820923784481</v>
      </c>
      <c r="BX11" s="28">
        <f>IF(ISNA(AP11),0,INDEX('Vint wtd'!$J$7:$J$8645,AP11))</f>
        <v>1.7498826126219083</v>
      </c>
      <c r="BY11" s="28">
        <f>IF(ISNA(AQ11),0,INDEX('Vint wtd'!$J$7:$J$8645,AQ11))</f>
        <v>1.5817849614426771</v>
      </c>
      <c r="BZ11" s="28">
        <f>IF(ISNA(AR11),0,INDEX('Vint wtd'!$J$7:$J$8645,AR11))</f>
        <v>1.5971609276545162</v>
      </c>
      <c r="CA11" s="28">
        <f>IF(ISNA(AS11),0,INDEX('Vint wtd'!$J$7:$J$8645,AS11))</f>
        <v>1.4508263989832684</v>
      </c>
      <c r="CC11">
        <f>IF(ISNA(AD11),0,INDEX('Vint wtd'!$K$7:$K$8645,AD11))</f>
        <v>-2.9965819631505672E-2</v>
      </c>
      <c r="CD11">
        <f>IF(ISNA(AE11),0,INDEX('Vint wtd'!$K$7:$K$8645,AE11))</f>
        <v>-2.9965819631505672E-2</v>
      </c>
      <c r="CE11">
        <f>IF(ISNA(AF11),0,INDEX('Vint wtd'!$K$7:$K$8645,AF11))</f>
        <v>-2.9965819631505672E-2</v>
      </c>
      <c r="CF11">
        <f>IF(ISNA(AG11),0,INDEX('Vint wtd'!$K$7:$K$8645,AG11))</f>
        <v>-2.9965819631505672E-2</v>
      </c>
      <c r="CG11">
        <f>IF(ISNA(AH11),0,INDEX('Vint wtd'!$K$7:$K$8645,AH11))</f>
        <v>-2.9283848639203438E-2</v>
      </c>
      <c r="CH11">
        <f>IF(ISNA(AI11),0,INDEX('Vint wtd'!$K$7:$K$8645,AI11))</f>
        <v>-1.5332745844994212E-2</v>
      </c>
      <c r="CI11">
        <f>IF(ISNA(AJ11),0,INDEX('Vint wtd'!$K$7:$K$8645,AJ11))</f>
        <v>-2.9965819631505672E-2</v>
      </c>
      <c r="CJ11">
        <f>IF(ISNA(AK11),0,INDEX('Vint wtd'!$K$7:$K$8645,AK11))</f>
        <v>-1.24355999888265E-2</v>
      </c>
      <c r="CK11">
        <f>IF(ISNA(AL11),0,INDEX('Vint wtd'!$K$7:$K$8645,AL11))</f>
        <v>-1.3690156291630668E-2</v>
      </c>
      <c r="CL11">
        <f>IF(ISNA(AM11),0,INDEX('Vint wtd'!$K$7:$K$8645,AM11))</f>
        <v>-1.4998820905730665E-2</v>
      </c>
      <c r="CM11">
        <f>IF(ISNA(AN11),0,INDEX('Vint wtd'!$K$7:$K$8645,AN11))</f>
        <v>-2.9965819631505672E-2</v>
      </c>
      <c r="CN11">
        <f>IF(ISNA(AO11),0,INDEX('Vint wtd'!$K$7:$K$8645,AO11))</f>
        <v>-2.9965819631505672E-2</v>
      </c>
      <c r="CO11">
        <f>IF(ISNA(AP11),0,INDEX('Vint wtd'!$K$7:$K$8645,AP11))</f>
        <v>-1.6688249583056442E-2</v>
      </c>
      <c r="CP11">
        <f>IF(ISNA(AQ11),0,INDEX('Vint wtd'!$K$7:$K$8645,AQ11))</f>
        <v>-1.6230684808858902E-2</v>
      </c>
      <c r="CQ11">
        <f>IF(ISNA(AR11),0,INDEX('Vint wtd'!$K$7:$K$8645,AR11))</f>
        <v>-7.3243668345263253E-3</v>
      </c>
      <c r="CR11">
        <f>IF(ISNA(AS11),0,INDEX('Vint wtd'!$K$7:$K$8645,AS11))</f>
        <v>-2.0478545532596894E-2</v>
      </c>
    </row>
    <row r="12" spans="1:96" x14ac:dyDescent="0.25">
      <c r="A12" t="str">
        <f t="shared" si="4"/>
        <v>CFLSCESFmEx</v>
      </c>
      <c r="B12" t="s">
        <v>118</v>
      </c>
      <c r="C12" t="s">
        <v>130</v>
      </c>
      <c r="D12" t="s">
        <v>1649</v>
      </c>
      <c r="E12" t="s">
        <v>72</v>
      </c>
      <c r="F12" t="s">
        <v>36</v>
      </c>
      <c r="G12" t="s">
        <v>55</v>
      </c>
      <c r="H12" s="34">
        <f t="shared" si="1"/>
        <v>1.0796984423595213</v>
      </c>
      <c r="I12" s="34">
        <f t="shared" si="2"/>
        <v>1.5734728838205472</v>
      </c>
      <c r="J12" s="27">
        <f t="shared" si="3"/>
        <v>-2.0516959775735255E-2</v>
      </c>
      <c r="K12" s="25"/>
      <c r="L12" s="36">
        <f>VLOOKUP($C12&amp;$E12&amp;$D12&amp;L$6,'CZ wts'!$B$5:$G$2948,6,FALSE)</f>
        <v>0</v>
      </c>
      <c r="M12" s="36">
        <f>VLOOKUP($C12&amp;$E12&amp;$D12&amp;M$6,'CZ wts'!$B$5:$G$2948,6,FALSE)</f>
        <v>0</v>
      </c>
      <c r="N12" s="36">
        <f>VLOOKUP($C12&amp;$E12&amp;$D12&amp;N$6,'CZ wts'!$B$5:$G$2948,6,FALSE)</f>
        <v>0</v>
      </c>
      <c r="O12" s="36">
        <f>VLOOKUP($C12&amp;$E12&amp;$D12&amp;O$6,'CZ wts'!$B$5:$G$2948,6,FALSE)</f>
        <v>0</v>
      </c>
      <c r="P12" s="36">
        <f>VLOOKUP($C12&amp;$E12&amp;$D12&amp;P$6,'CZ wts'!$B$5:$G$2948,6,FALSE)</f>
        <v>2969.3533000000002</v>
      </c>
      <c r="Q12" s="36">
        <f>VLOOKUP($C12&amp;$E12&amp;$D12&amp;Q$6,'CZ wts'!$B$5:$G$2948,6,FALSE)</f>
        <v>358978.33</v>
      </c>
      <c r="R12" s="36">
        <f>VLOOKUP($C12&amp;$E12&amp;$D12&amp;R$6,'CZ wts'!$B$5:$G$2948,6,FALSE)</f>
        <v>0</v>
      </c>
      <c r="S12" s="36">
        <f>VLOOKUP($C12&amp;$E12&amp;$D12&amp;S$6,'CZ wts'!$B$5:$G$2948,6,FALSE)</f>
        <v>457169.31</v>
      </c>
      <c r="T12" s="36">
        <f>VLOOKUP($C12&amp;$E12&amp;$D12&amp;T$6,'CZ wts'!$B$5:$G$2948,6,FALSE)</f>
        <v>517472.89</v>
      </c>
      <c r="U12" s="36">
        <f>VLOOKUP($C12&amp;$E12&amp;$D12&amp;U$6,'CZ wts'!$B$5:$G$2948,6,FALSE)</f>
        <v>499502.41</v>
      </c>
      <c r="V12" s="36">
        <f>VLOOKUP($C12&amp;$E12&amp;$D12&amp;V$6,'CZ wts'!$B$5:$G$2948,6,FALSE)</f>
        <v>0</v>
      </c>
      <c r="W12" s="36">
        <f>VLOOKUP($C12&amp;$E12&amp;$D12&amp;W$6,'CZ wts'!$B$5:$G$2948,6,FALSE)</f>
        <v>0</v>
      </c>
      <c r="X12" s="36">
        <f>VLOOKUP($C12&amp;$E12&amp;$D12&amp;X$6,'CZ wts'!$B$5:$G$2948,6,FALSE)</f>
        <v>73121.86</v>
      </c>
      <c r="Y12" s="36">
        <f>VLOOKUP($C12&amp;$E12&amp;$D12&amp;Y$6,'CZ wts'!$B$5:$G$2948,6,FALSE)</f>
        <v>194385.43</v>
      </c>
      <c r="Z12" s="36">
        <f>VLOOKUP($C12&amp;$E12&amp;$D12&amp;Z$6,'CZ wts'!$B$5:$G$2948,6,FALSE)</f>
        <v>48984.03</v>
      </c>
      <c r="AA12" s="36">
        <f>VLOOKUP($C12&amp;$E12&amp;$D12&amp;AA$6,'CZ wts'!$B$5:$G$2948,6,FALSE)</f>
        <v>102284.56</v>
      </c>
      <c r="AB12" s="36">
        <f t="shared" si="5"/>
        <v>2254868.1732999999</v>
      </c>
      <c r="AD12" s="113">
        <f>IFERROR(MATCH($A12&amp;AD$6,'Vint wtd'!$B$7:$B$8646,0),0)</f>
        <v>0</v>
      </c>
      <c r="AE12" s="113">
        <f>IFERROR(MATCH($A12&amp;AE$6,'Vint wtd'!$B$7:$B$8646,0),0)</f>
        <v>0</v>
      </c>
      <c r="AF12" s="113">
        <f>IFERROR(MATCH($A12&amp;AF$6,'Vint wtd'!$B$7:$B$8646,0),0)</f>
        <v>0</v>
      </c>
      <c r="AG12" s="113">
        <f>IFERROR(MATCH($A12&amp;AG$6,'Vint wtd'!$B$7:$B$8646,0),0)</f>
        <v>0</v>
      </c>
      <c r="AH12" s="113">
        <f>IFERROR(MATCH($A12&amp;AH$6,'Vint wtd'!$B$7:$B$8646,0),0)</f>
        <v>37</v>
      </c>
      <c r="AI12" s="113">
        <f>IFERROR(MATCH($A12&amp;AI$6,'Vint wtd'!$B$7:$B$8646,0),0)</f>
        <v>38</v>
      </c>
      <c r="AJ12" s="113">
        <f>IFERROR(MATCH($A12&amp;AJ$6,'Vint wtd'!$B$7:$B$8646,0),0)</f>
        <v>0</v>
      </c>
      <c r="AK12" s="113">
        <f>IFERROR(MATCH($A12&amp;AK$6,'Vint wtd'!$B$7:$B$8646,0),0)</f>
        <v>39</v>
      </c>
      <c r="AL12" s="113">
        <f>IFERROR(MATCH($A12&amp;AL$6,'Vint wtd'!$B$7:$B$8646,0),0)</f>
        <v>40</v>
      </c>
      <c r="AM12" s="113">
        <f>IFERROR(MATCH($A12&amp;AM$6,'Vint wtd'!$B$7:$B$8646,0),0)</f>
        <v>41</v>
      </c>
      <c r="AN12" s="113">
        <f>IFERROR(MATCH($A12&amp;AN$6,'Vint wtd'!$B$7:$B$8646,0),0)</f>
        <v>0</v>
      </c>
      <c r="AO12" s="113">
        <f>IFERROR(MATCH($A12&amp;AO$6,'Vint wtd'!$B$7:$B$8646,0),0)</f>
        <v>0</v>
      </c>
      <c r="AP12" s="113">
        <f>IFERROR(MATCH($A12&amp;AP$6,'Vint wtd'!$B$7:$B$8646,0),0)</f>
        <v>42</v>
      </c>
      <c r="AQ12" s="113">
        <f>IFERROR(MATCH($A12&amp;AQ$6,'Vint wtd'!$B$7:$B$8646,0),0)</f>
        <v>43</v>
      </c>
      <c r="AR12" s="113">
        <f>IFERROR(MATCH($A12&amp;AR$6,'Vint wtd'!$B$7:$B$8646,0),0)</f>
        <v>44</v>
      </c>
      <c r="AS12" s="113">
        <f>IFERROR(MATCH($A12&amp;AS$6,'Vint wtd'!$B$7:$B$8646,0),0)</f>
        <v>45</v>
      </c>
      <c r="AU12" s="28">
        <f>IF(AD12=0,0,INDEX('Vint wtd'!$I$7:$I$8645,AD12))</f>
        <v>0</v>
      </c>
      <c r="AV12" s="28">
        <f>IF(AE12=0,0,INDEX('Vint wtd'!$I$7:$I$8645,AE12))</f>
        <v>0</v>
      </c>
      <c r="AW12" s="28">
        <f>IF(AF12=0,0,INDEX('Vint wtd'!$I$7:$I$8645,AF12))</f>
        <v>0</v>
      </c>
      <c r="AX12" s="28">
        <f>IF(AG12=0,0,INDEX('Vint wtd'!$I$7:$I$8645,AG12))</f>
        <v>0</v>
      </c>
      <c r="AY12" s="28">
        <f>IF(AH12=0,0,INDEX('Vint wtd'!$I$7:$I$8645,AH12))</f>
        <v>0.96469751314198104</v>
      </c>
      <c r="AZ12" s="28">
        <f>IF(AI12=0,0,INDEX('Vint wtd'!$I$7:$I$8645,AI12))</f>
        <v>1.0102982196396162</v>
      </c>
      <c r="BA12" s="28">
        <f>IF(AJ12=0,0,INDEX('Vint wtd'!$I$7:$I$8645,AJ12))</f>
        <v>0</v>
      </c>
      <c r="BB12" s="28">
        <f>IF(AK12=0,0,INDEX('Vint wtd'!$I$7:$I$8645,AK12))</f>
        <v>1.0524018954770258</v>
      </c>
      <c r="BC12" s="28">
        <f>IF(AL12=0,0,INDEX('Vint wtd'!$I$7:$I$8645,AL12))</f>
        <v>1.0936434217608237</v>
      </c>
      <c r="BD12" s="28">
        <f>IF(AM12=0,0,INDEX('Vint wtd'!$I$7:$I$8645,AM12))</f>
        <v>1.1073588451484377</v>
      </c>
      <c r="BE12" s="28">
        <f>IF(AN12=0,0,INDEX('Vint wtd'!$I$7:$I$8645,AN12))</f>
        <v>0</v>
      </c>
      <c r="BF12" s="28">
        <f>IF(AO12=0,0,INDEX('Vint wtd'!$I$7:$I$8645,AO12))</f>
        <v>0</v>
      </c>
      <c r="BG12" s="28">
        <f>IF(AP12=0,0,INDEX('Vint wtd'!$I$7:$I$8645,AP12))</f>
        <v>1.1320511329668383</v>
      </c>
      <c r="BH12" s="28">
        <f>IF(AQ12=0,0,INDEX('Vint wtd'!$I$7:$I$8645,AQ12))</f>
        <v>1.1372493640389976</v>
      </c>
      <c r="BI12" s="28">
        <f>IF(AR12=0,0,INDEX('Vint wtd'!$I$7:$I$8645,AR12))</f>
        <v>1.2194441320121252</v>
      </c>
      <c r="BJ12" s="28">
        <f>IF(AS12=0,0,INDEX('Vint wtd'!$I$7:$I$8645,AS12))</f>
        <v>1.0292579601835641</v>
      </c>
      <c r="BL12" s="28">
        <f>IF(ISNA(AD12),0,INDEX('Vint wtd'!$J$7:$J$8645,AD12))</f>
        <v>1.8755001116469854</v>
      </c>
      <c r="BM12" s="28">
        <f>IF(ISNA(AE12),0,INDEX('Vint wtd'!$J$7:$J$8645,AE12))</f>
        <v>1.8755001116469854</v>
      </c>
      <c r="BN12" s="28">
        <f>IF(ISNA(AF12),0,INDEX('Vint wtd'!$J$7:$J$8645,AF12))</f>
        <v>1.8755001116469854</v>
      </c>
      <c r="BO12" s="28">
        <f>IF(ISNA(AG12),0,INDEX('Vint wtd'!$J$7:$J$8645,AG12))</f>
        <v>1.8755001116469854</v>
      </c>
      <c r="BP12" s="28">
        <f>IF(ISNA(AH12),0,INDEX('Vint wtd'!$J$7:$J$8645,AH12))</f>
        <v>1.402848550086464</v>
      </c>
      <c r="BQ12" s="28">
        <f>IF(ISNA(AI12),0,INDEX('Vint wtd'!$J$7:$J$8645,AI12))</f>
        <v>1.3703916038401316</v>
      </c>
      <c r="BR12" s="28">
        <f>IF(ISNA(AJ12),0,INDEX('Vint wtd'!$J$7:$J$8645,AJ12))</f>
        <v>1.8755001116469854</v>
      </c>
      <c r="BS12" s="28">
        <f>IF(ISNA(AK12),0,INDEX('Vint wtd'!$J$7:$J$8645,AK12))</f>
        <v>1.4714058993693839</v>
      </c>
      <c r="BT12" s="28">
        <f>IF(ISNA(AL12),0,INDEX('Vint wtd'!$J$7:$J$8645,AL12))</f>
        <v>1.4866441896998484</v>
      </c>
      <c r="BU12" s="28">
        <f>IF(ISNA(AM12),0,INDEX('Vint wtd'!$J$7:$J$8645,AM12))</f>
        <v>1.8202846934877106</v>
      </c>
      <c r="BV12" s="28">
        <f>IF(ISNA(AN12),0,INDEX('Vint wtd'!$J$7:$J$8645,AN12))</f>
        <v>1.8755001116469854</v>
      </c>
      <c r="BW12" s="28">
        <f>IF(ISNA(AO12),0,INDEX('Vint wtd'!$J$7:$J$8645,AO12))</f>
        <v>1.8755001116469854</v>
      </c>
      <c r="BX12" s="28">
        <f>IF(ISNA(AP12),0,INDEX('Vint wtd'!$J$7:$J$8645,AP12))</f>
        <v>1.8540772694380192</v>
      </c>
      <c r="BY12" s="28">
        <f>IF(ISNA(AQ12),0,INDEX('Vint wtd'!$J$7:$J$8645,AQ12))</f>
        <v>1.6703454154535771</v>
      </c>
      <c r="BZ12" s="28">
        <f>IF(ISNA(AR12),0,INDEX('Vint wtd'!$J$7:$J$8645,AR12))</f>
        <v>1.7153105741325034</v>
      </c>
      <c r="CA12" s="28">
        <f>IF(ISNA(AS12),0,INDEX('Vint wtd'!$J$7:$J$8645,AS12))</f>
        <v>1.5287155134724311</v>
      </c>
      <c r="CC12">
        <f>IF(ISNA(AD12),0,INDEX('Vint wtd'!$K$7:$K$8645,AD12))</f>
        <v>-2.3402571395442242E-2</v>
      </c>
      <c r="CD12">
        <f>IF(ISNA(AE12),0,INDEX('Vint wtd'!$K$7:$K$8645,AE12))</f>
        <v>-2.3402571395442242E-2</v>
      </c>
      <c r="CE12">
        <f>IF(ISNA(AF12),0,INDEX('Vint wtd'!$K$7:$K$8645,AF12))</f>
        <v>-2.3402571395442242E-2</v>
      </c>
      <c r="CF12">
        <f>IF(ISNA(AG12),0,INDEX('Vint wtd'!$K$7:$K$8645,AG12))</f>
        <v>-2.3402571395442242E-2</v>
      </c>
      <c r="CG12">
        <f>IF(ISNA(AH12),0,INDEX('Vint wtd'!$K$7:$K$8645,AH12))</f>
        <v>-2.9962762936845754E-2</v>
      </c>
      <c r="CH12">
        <f>IF(ISNA(AI12),0,INDEX('Vint wtd'!$K$7:$K$8645,AI12))</f>
        <v>-1.9984814889078138E-2</v>
      </c>
      <c r="CI12">
        <f>IF(ISNA(AJ12),0,INDEX('Vint wtd'!$K$7:$K$8645,AJ12))</f>
        <v>-2.3402571395442242E-2</v>
      </c>
      <c r="CJ12">
        <f>IF(ISNA(AK12),0,INDEX('Vint wtd'!$K$7:$K$8645,AK12))</f>
        <v>-1.7638797864324054E-2</v>
      </c>
      <c r="CK12">
        <f>IF(ISNA(AL12),0,INDEX('Vint wtd'!$K$7:$K$8645,AL12))</f>
        <v>-1.9358778894913737E-2</v>
      </c>
      <c r="CL12">
        <f>IF(ISNA(AM12),0,INDEX('Vint wtd'!$K$7:$K$8645,AM12))</f>
        <v>-2.2067476092114031E-2</v>
      </c>
      <c r="CM12">
        <f>IF(ISNA(AN12),0,INDEX('Vint wtd'!$K$7:$K$8645,AN12))</f>
        <v>-2.3402571395442242E-2</v>
      </c>
      <c r="CN12">
        <f>IF(ISNA(AO12),0,INDEX('Vint wtd'!$K$7:$K$8645,AO12))</f>
        <v>-2.3402571395442242E-2</v>
      </c>
      <c r="CO12">
        <f>IF(ISNA(AP12),0,INDEX('Vint wtd'!$K$7:$K$8645,AP12))</f>
        <v>-2.3720311051073265E-2</v>
      </c>
      <c r="CP12">
        <f>IF(ISNA(AQ12),0,INDEX('Vint wtd'!$K$7:$K$8645,AQ12))</f>
        <v>-2.5206187899793221E-2</v>
      </c>
      <c r="CQ12">
        <f>IF(ISNA(AR12),0,INDEX('Vint wtd'!$K$7:$K$8645,AR12))</f>
        <v>-1.1098827609353512E-2</v>
      </c>
      <c r="CR12">
        <f>IF(ISNA(AS12),0,INDEX('Vint wtd'!$K$7:$K$8645,AS12))</f>
        <v>-2.6570794896593242E-2</v>
      </c>
    </row>
    <row r="13" spans="1:96" x14ac:dyDescent="0.25">
      <c r="A13" t="str">
        <f t="shared" si="4"/>
        <v>CFLSDGDMoEx</v>
      </c>
      <c r="B13" t="s">
        <v>118</v>
      </c>
      <c r="C13" t="s">
        <v>131</v>
      </c>
      <c r="D13" t="s">
        <v>1651</v>
      </c>
      <c r="E13" t="s">
        <v>72</v>
      </c>
      <c r="F13" t="s">
        <v>36</v>
      </c>
      <c r="G13" t="s">
        <v>55</v>
      </c>
      <c r="H13" s="34">
        <f t="shared" si="1"/>
        <v>1.0737075899461597</v>
      </c>
      <c r="I13" s="34">
        <f t="shared" si="2"/>
        <v>1.4181430383019784</v>
      </c>
      <c r="J13" s="27">
        <f t="shared" si="3"/>
        <v>-1.2755513168938573E-2</v>
      </c>
      <c r="K13" s="25"/>
      <c r="L13" s="36">
        <f>VLOOKUP($C13&amp;$E13&amp;$D13&amp;L$6,'CZ wts'!$B$5:$G$2948,6,FALSE)</f>
        <v>0</v>
      </c>
      <c r="M13" s="36">
        <f>VLOOKUP($C13&amp;$E13&amp;$D13&amp;M$6,'CZ wts'!$B$5:$G$2948,6,FALSE)</f>
        <v>0</v>
      </c>
      <c r="N13" s="36">
        <f>VLOOKUP($C13&amp;$E13&amp;$D13&amp;N$6,'CZ wts'!$B$5:$G$2948,6,FALSE)</f>
        <v>0</v>
      </c>
      <c r="O13" s="36">
        <f>VLOOKUP($C13&amp;$E13&amp;$D13&amp;O$6,'CZ wts'!$B$5:$G$2948,6,FALSE)</f>
        <v>0</v>
      </c>
      <c r="P13" s="36">
        <f>VLOOKUP($C13&amp;$E13&amp;$D13&amp;P$6,'CZ wts'!$B$5:$G$2948,6,FALSE)</f>
        <v>0</v>
      </c>
      <c r="Q13" s="36">
        <f>VLOOKUP($C13&amp;$E13&amp;$D13&amp;Q$6,'CZ wts'!$B$5:$G$2948,6,FALSE)</f>
        <v>1</v>
      </c>
      <c r="R13" s="36">
        <f>VLOOKUP($C13&amp;$E13&amp;$D13&amp;R$6,'CZ wts'!$B$5:$G$2948,6,FALSE)</f>
        <v>24885.616000000002</v>
      </c>
      <c r="S13" s="36">
        <f>VLOOKUP($C13&amp;$E13&amp;$D13&amp;S$6,'CZ wts'!$B$5:$G$2948,6,FALSE)</f>
        <v>2231.1999999999998</v>
      </c>
      <c r="T13" s="36">
        <f>VLOOKUP($C13&amp;$E13&amp;$D13&amp;T$6,'CZ wts'!$B$5:$G$2948,6,FALSE)</f>
        <v>0</v>
      </c>
      <c r="U13" s="36">
        <f>VLOOKUP($C13&amp;$E13&amp;$D13&amp;U$6,'CZ wts'!$B$5:$G$2948,6,FALSE)</f>
        <v>23231.18</v>
      </c>
      <c r="V13" s="36">
        <f>VLOOKUP($C13&amp;$E13&amp;$D13&amp;V$6,'CZ wts'!$B$5:$G$2948,6,FALSE)</f>
        <v>0</v>
      </c>
      <c r="W13" s="36">
        <f>VLOOKUP($C13&amp;$E13&amp;$D13&amp;W$6,'CZ wts'!$B$5:$G$2948,6,FALSE)</f>
        <v>0</v>
      </c>
      <c r="X13" s="36">
        <f>VLOOKUP($C13&amp;$E13&amp;$D13&amp;X$6,'CZ wts'!$B$5:$G$2948,6,FALSE)</f>
        <v>0</v>
      </c>
      <c r="Y13" s="36">
        <f>VLOOKUP($C13&amp;$E13&amp;$D13&amp;Y$6,'CZ wts'!$B$5:$G$2948,6,FALSE)</f>
        <v>924.33</v>
      </c>
      <c r="Z13" s="36">
        <f>VLOOKUP($C13&amp;$E13&amp;$D13&amp;Z$6,'CZ wts'!$B$5:$G$2948,6,FALSE)</f>
        <v>1</v>
      </c>
      <c r="AA13" s="36">
        <f>VLOOKUP($C13&amp;$E13&amp;$D13&amp;AA$6,'CZ wts'!$B$5:$G$2948,6,FALSE)</f>
        <v>0</v>
      </c>
      <c r="AB13" s="36">
        <f t="shared" si="5"/>
        <v>51274.326000000001</v>
      </c>
      <c r="AD13" s="113">
        <f>IFERROR(MATCH($A13&amp;AD$6,'Vint wtd'!$B$7:$B$8646,0),0)</f>
        <v>0</v>
      </c>
      <c r="AE13" s="113">
        <f>IFERROR(MATCH($A13&amp;AE$6,'Vint wtd'!$B$7:$B$8646,0),0)</f>
        <v>0</v>
      </c>
      <c r="AF13" s="113">
        <f>IFERROR(MATCH($A13&amp;AF$6,'Vint wtd'!$B$7:$B$8646,0),0)</f>
        <v>0</v>
      </c>
      <c r="AG13" s="113">
        <f>IFERROR(MATCH($A13&amp;AG$6,'Vint wtd'!$B$7:$B$8646,0),0)</f>
        <v>0</v>
      </c>
      <c r="AH13" s="113">
        <f>IFERROR(MATCH($A13&amp;AH$6,'Vint wtd'!$B$7:$B$8646,0),0)</f>
        <v>0</v>
      </c>
      <c r="AI13" s="113">
        <f>IFERROR(MATCH($A13&amp;AI$6,'Vint wtd'!$B$7:$B$8646,0),0)</f>
        <v>134</v>
      </c>
      <c r="AJ13" s="113">
        <f>IFERROR(MATCH($A13&amp;AJ$6,'Vint wtd'!$B$7:$B$8646,0),0)</f>
        <v>135</v>
      </c>
      <c r="AK13" s="113">
        <f>IFERROR(MATCH($A13&amp;AK$6,'Vint wtd'!$B$7:$B$8646,0),0)</f>
        <v>136</v>
      </c>
      <c r="AL13" s="113">
        <f>IFERROR(MATCH($A13&amp;AL$6,'Vint wtd'!$B$7:$B$8646,0),0)</f>
        <v>0</v>
      </c>
      <c r="AM13" s="113">
        <f>IFERROR(MATCH($A13&amp;AM$6,'Vint wtd'!$B$7:$B$8646,0),0)</f>
        <v>137</v>
      </c>
      <c r="AN13" s="113">
        <f>IFERROR(MATCH($A13&amp;AN$6,'Vint wtd'!$B$7:$B$8646,0),0)</f>
        <v>0</v>
      </c>
      <c r="AO13" s="113">
        <f>IFERROR(MATCH($A13&amp;AO$6,'Vint wtd'!$B$7:$B$8646,0),0)</f>
        <v>0</v>
      </c>
      <c r="AP13" s="113">
        <f>IFERROR(MATCH($A13&amp;AP$6,'Vint wtd'!$B$7:$B$8646,0),0)</f>
        <v>0</v>
      </c>
      <c r="AQ13" s="113">
        <f>IFERROR(MATCH($A13&amp;AQ$6,'Vint wtd'!$B$7:$B$8646,0),0)</f>
        <v>138</v>
      </c>
      <c r="AR13" s="113">
        <f>IFERROR(MATCH($A13&amp;AR$6,'Vint wtd'!$B$7:$B$8646,0),0)</f>
        <v>139</v>
      </c>
      <c r="AS13" s="113">
        <f>IFERROR(MATCH($A13&amp;AS$6,'Vint wtd'!$B$7:$B$8646,0),0)</f>
        <v>0</v>
      </c>
      <c r="AU13" s="28">
        <f>IF(AD13=0,0,INDEX('Vint wtd'!$I$7:$I$8645,AD13))</f>
        <v>0</v>
      </c>
      <c r="AV13" s="28">
        <f>IF(AE13=0,0,INDEX('Vint wtd'!$I$7:$I$8645,AE13))</f>
        <v>0</v>
      </c>
      <c r="AW13" s="28">
        <f>IF(AF13=0,0,INDEX('Vint wtd'!$I$7:$I$8645,AF13))</f>
        <v>0</v>
      </c>
      <c r="AX13" s="28">
        <f>IF(AG13=0,0,INDEX('Vint wtd'!$I$7:$I$8645,AG13))</f>
        <v>0</v>
      </c>
      <c r="AY13" s="28">
        <f>IF(AH13=0,0,INDEX('Vint wtd'!$I$7:$I$8645,AH13))</f>
        <v>0</v>
      </c>
      <c r="AZ13" s="28">
        <f>IF(AI13=0,0,INDEX('Vint wtd'!$I$7:$I$8645,AI13))</f>
        <v>0.43189042709867459</v>
      </c>
      <c r="BA13" s="28">
        <f>IF(AJ13=0,0,INDEX('Vint wtd'!$I$7:$I$8645,AJ13))</f>
        <v>1.0129166333756985</v>
      </c>
      <c r="BB13" s="28">
        <f>IF(AK13=0,0,INDEX('Vint wtd'!$I$7:$I$8645,AK13))</f>
        <v>1.0954499643837328</v>
      </c>
      <c r="BC13" s="28">
        <f>IF(AL13=0,0,INDEX('Vint wtd'!$I$7:$I$8645,AL13))</f>
        <v>0</v>
      </c>
      <c r="BD13" s="28">
        <f>IF(AM13=0,0,INDEX('Vint wtd'!$I$7:$I$8645,AM13))</f>
        <v>1.1396731318037927</v>
      </c>
      <c r="BE13" s="28">
        <f>IF(AN13=0,0,INDEX('Vint wtd'!$I$7:$I$8645,AN13))</f>
        <v>0</v>
      </c>
      <c r="BF13" s="28">
        <f>IF(AO13=0,0,INDEX('Vint wtd'!$I$7:$I$8645,AO13))</f>
        <v>0</v>
      </c>
      <c r="BG13" s="28">
        <f>IF(AP13=0,0,INDEX('Vint wtd'!$I$7:$I$8645,AP13))</f>
        <v>0</v>
      </c>
      <c r="BH13" s="28">
        <f>IF(AQ13=0,0,INDEX('Vint wtd'!$I$7:$I$8645,AQ13))</f>
        <v>1.0005850411988702</v>
      </c>
      <c r="BI13" s="28">
        <f>IF(AR13=0,0,INDEX('Vint wtd'!$I$7:$I$8645,AR13))</f>
        <v>1.1563291842189014</v>
      </c>
      <c r="BJ13" s="28">
        <f>IF(AS13=0,0,INDEX('Vint wtd'!$I$7:$I$8645,AS13))</f>
        <v>0</v>
      </c>
      <c r="BL13" s="28">
        <f>IF(ISNA(AD13),0,INDEX('Vint wtd'!$J$7:$J$8645,AD13))</f>
        <v>1.8620855673946688</v>
      </c>
      <c r="BM13" s="28">
        <f>IF(ISNA(AE13),0,INDEX('Vint wtd'!$J$7:$J$8645,AE13))</f>
        <v>1.8620855673946688</v>
      </c>
      <c r="BN13" s="28">
        <f>IF(ISNA(AF13),0,INDEX('Vint wtd'!$J$7:$J$8645,AF13))</f>
        <v>1.8620855673946688</v>
      </c>
      <c r="BO13" s="28">
        <f>IF(ISNA(AG13),0,INDEX('Vint wtd'!$J$7:$J$8645,AG13))</f>
        <v>1.8620855673946688</v>
      </c>
      <c r="BP13" s="28">
        <f>IF(ISNA(AH13),0,INDEX('Vint wtd'!$J$7:$J$8645,AH13))</f>
        <v>1.8620855673946688</v>
      </c>
      <c r="BQ13" s="28">
        <f>IF(ISNA(AI13),0,INDEX('Vint wtd'!$J$7:$J$8645,AI13))</f>
        <v>0.59247556567144211</v>
      </c>
      <c r="BR13" s="28">
        <f>IF(ISNA(AJ13),0,INDEX('Vint wtd'!$J$7:$J$8645,AJ13))</f>
        <v>1.1547312847655955</v>
      </c>
      <c r="BS13" s="28">
        <f>IF(ISNA(AK13),0,INDEX('Vint wtd'!$J$7:$J$8645,AK13))</f>
        <v>1.4483089356963292</v>
      </c>
      <c r="BT13" s="28">
        <f>IF(ISNA(AL13),0,INDEX('Vint wtd'!$J$7:$J$8645,AL13))</f>
        <v>1.8620855673946688</v>
      </c>
      <c r="BU13" s="28">
        <f>IF(ISNA(AM13),0,INDEX('Vint wtd'!$J$7:$J$8645,AM13))</f>
        <v>1.7082023403297872</v>
      </c>
      <c r="BV13" s="28">
        <f>IF(ISNA(AN13),0,INDEX('Vint wtd'!$J$7:$J$8645,AN13))</f>
        <v>1.8620855673946688</v>
      </c>
      <c r="BW13" s="28">
        <f>IF(ISNA(AO13),0,INDEX('Vint wtd'!$J$7:$J$8645,AO13))</f>
        <v>1.8620855673946688</v>
      </c>
      <c r="BX13" s="28">
        <f>IF(ISNA(AP13),0,INDEX('Vint wtd'!$J$7:$J$8645,AP13))</f>
        <v>1.8620855673946688</v>
      </c>
      <c r="BY13" s="28">
        <f>IF(ISNA(AQ13),0,INDEX('Vint wtd'!$J$7:$J$8645,AQ13))</f>
        <v>1.1479597571897058</v>
      </c>
      <c r="BZ13" s="28">
        <f>IF(ISNA(AR13),0,INDEX('Vint wtd'!$J$7:$J$8645,AR13))</f>
        <v>1.4200647858388167</v>
      </c>
      <c r="CA13" s="28">
        <f>IF(ISNA(AS13),0,INDEX('Vint wtd'!$J$7:$J$8645,AS13))</f>
        <v>1.8620855673946688</v>
      </c>
      <c r="CC13">
        <f>IF(ISNA(AD13),0,INDEX('Vint wtd'!$K$7:$K$8645,AD13))</f>
        <v>-2.3815999116342679E-2</v>
      </c>
      <c r="CD13">
        <f>IF(ISNA(AE13),0,INDEX('Vint wtd'!$K$7:$K$8645,AE13))</f>
        <v>-2.3815999116342679E-2</v>
      </c>
      <c r="CE13">
        <f>IF(ISNA(AF13),0,INDEX('Vint wtd'!$K$7:$K$8645,AF13))</f>
        <v>-2.3815999116342679E-2</v>
      </c>
      <c r="CF13">
        <f>IF(ISNA(AG13),0,INDEX('Vint wtd'!$K$7:$K$8645,AG13))</f>
        <v>-2.3815999116342679E-2</v>
      </c>
      <c r="CG13">
        <f>IF(ISNA(AH13),0,INDEX('Vint wtd'!$K$7:$K$8645,AH13))</f>
        <v>-2.3815999116342679E-2</v>
      </c>
      <c r="CH13">
        <f>IF(ISNA(AI13),0,INDEX('Vint wtd'!$K$7:$K$8645,AI13))</f>
        <v>-3.9072164948453615E-3</v>
      </c>
      <c r="CI13">
        <f>IF(ISNA(AJ13),0,INDEX('Vint wtd'!$K$7:$K$8645,AJ13))</f>
        <v>-1.2338776091094789E-2</v>
      </c>
      <c r="CJ13">
        <f>IF(ISNA(AK13),0,INDEX('Vint wtd'!$K$7:$K$8645,AK13))</f>
        <v>-1.1426856154431604E-2</v>
      </c>
      <c r="CK13">
        <f>IF(ISNA(AL13),0,INDEX('Vint wtd'!$K$7:$K$8645,AL13))</f>
        <v>-2.3815999116342679E-2</v>
      </c>
      <c r="CL13">
        <f>IF(ISNA(AM13),0,INDEX('Vint wtd'!$K$7:$K$8645,AM13))</f>
        <v>-1.3201906766404099E-2</v>
      </c>
      <c r="CM13">
        <f>IF(ISNA(AN13),0,INDEX('Vint wtd'!$K$7:$K$8645,AN13))</f>
        <v>-2.3815999116342679E-2</v>
      </c>
      <c r="CN13">
        <f>IF(ISNA(AO13),0,INDEX('Vint wtd'!$K$7:$K$8645,AO13))</f>
        <v>-2.3815999116342679E-2</v>
      </c>
      <c r="CO13">
        <f>IF(ISNA(AP13),0,INDEX('Vint wtd'!$K$7:$K$8645,AP13))</f>
        <v>-2.3815999116342679E-2</v>
      </c>
      <c r="CP13">
        <f>IF(ISNA(AQ13),0,INDEX('Vint wtd'!$K$7:$K$8645,AQ13))</f>
        <v>-1.5979384159637341E-2</v>
      </c>
      <c r="CQ13">
        <f>IF(ISNA(AR13),0,INDEX('Vint wtd'!$K$7:$K$8645,AR13))</f>
        <v>-6.691546391752577E-3</v>
      </c>
      <c r="CR13">
        <f>IF(ISNA(AS13),0,INDEX('Vint wtd'!$K$7:$K$8645,AS13))</f>
        <v>-2.3815999116342679E-2</v>
      </c>
    </row>
    <row r="14" spans="1:96" x14ac:dyDescent="0.25">
      <c r="A14" t="str">
        <f t="shared" si="4"/>
        <v>CFLSDGMFmEx</v>
      </c>
      <c r="B14" t="s">
        <v>118</v>
      </c>
      <c r="C14" t="s">
        <v>131</v>
      </c>
      <c r="D14" t="s">
        <v>1650</v>
      </c>
      <c r="E14" t="s">
        <v>72</v>
      </c>
      <c r="F14" t="s">
        <v>36</v>
      </c>
      <c r="G14" t="s">
        <v>55</v>
      </c>
      <c r="H14" s="34">
        <f t="shared" si="1"/>
        <v>1.0187027386090926</v>
      </c>
      <c r="I14" s="34">
        <f t="shared" si="2"/>
        <v>1.286085622228414</v>
      </c>
      <c r="J14" s="27">
        <f t="shared" si="3"/>
        <v>-1.3027258592675039E-2</v>
      </c>
      <c r="K14" s="25"/>
      <c r="L14" s="36">
        <f>VLOOKUP($C14&amp;$E14&amp;$D14&amp;L$6,'CZ wts'!$B$5:$G$2948,6,FALSE)</f>
        <v>0</v>
      </c>
      <c r="M14" s="36">
        <f>VLOOKUP($C14&amp;$E14&amp;$D14&amp;M$6,'CZ wts'!$B$5:$G$2948,6,FALSE)</f>
        <v>0</v>
      </c>
      <c r="N14" s="36">
        <f>VLOOKUP($C14&amp;$E14&amp;$D14&amp;N$6,'CZ wts'!$B$5:$G$2948,6,FALSE)</f>
        <v>0</v>
      </c>
      <c r="O14" s="36">
        <f>VLOOKUP($C14&amp;$E14&amp;$D14&amp;O$6,'CZ wts'!$B$5:$G$2948,6,FALSE)</f>
        <v>0</v>
      </c>
      <c r="P14" s="36">
        <f>VLOOKUP($C14&amp;$E14&amp;$D14&amp;P$6,'CZ wts'!$B$5:$G$2948,6,FALSE)</f>
        <v>0</v>
      </c>
      <c r="Q14" s="36">
        <f>VLOOKUP($C14&amp;$E14&amp;$D14&amp;Q$6,'CZ wts'!$B$5:$G$2948,6,FALSE)</f>
        <v>16900.29</v>
      </c>
      <c r="R14" s="36">
        <f>VLOOKUP($C14&amp;$E14&amp;$D14&amp;R$6,'CZ wts'!$B$5:$G$2948,6,FALSE)</f>
        <v>226686.09</v>
      </c>
      <c r="S14" s="36">
        <f>VLOOKUP($C14&amp;$E14&amp;$D14&amp;S$6,'CZ wts'!$B$5:$G$2948,6,FALSE)</f>
        <v>14769.58</v>
      </c>
      <c r="T14" s="36">
        <f>VLOOKUP($C14&amp;$E14&amp;$D14&amp;T$6,'CZ wts'!$B$5:$G$2948,6,FALSE)</f>
        <v>0</v>
      </c>
      <c r="U14" s="36">
        <f>VLOOKUP($C14&amp;$E14&amp;$D14&amp;U$6,'CZ wts'!$B$5:$G$2948,6,FALSE)</f>
        <v>66716.17</v>
      </c>
      <c r="V14" s="36">
        <f>VLOOKUP($C14&amp;$E14&amp;$D14&amp;V$6,'CZ wts'!$B$5:$G$2948,6,FALSE)</f>
        <v>0</v>
      </c>
      <c r="W14" s="36">
        <f>VLOOKUP($C14&amp;$E14&amp;$D14&amp;W$6,'CZ wts'!$B$5:$G$2948,6,FALSE)</f>
        <v>0</v>
      </c>
      <c r="X14" s="36">
        <f>VLOOKUP($C14&amp;$E14&amp;$D14&amp;X$6,'CZ wts'!$B$5:$G$2948,6,FALSE)</f>
        <v>0</v>
      </c>
      <c r="Y14" s="36">
        <f>VLOOKUP($C14&amp;$E14&amp;$D14&amp;Y$6,'CZ wts'!$B$5:$G$2948,6,FALSE)</f>
        <v>259.97000000000003</v>
      </c>
      <c r="Z14" s="36">
        <f>VLOOKUP($C14&amp;$E14&amp;$D14&amp;Z$6,'CZ wts'!$B$5:$G$2948,6,FALSE)</f>
        <v>179.12</v>
      </c>
      <c r="AA14" s="36">
        <f>VLOOKUP($C14&amp;$E14&amp;$D14&amp;AA$6,'CZ wts'!$B$5:$G$2948,6,FALSE)</f>
        <v>0</v>
      </c>
      <c r="AB14" s="36">
        <f t="shared" si="5"/>
        <v>325511.21999999997</v>
      </c>
      <c r="AD14" s="113">
        <f>IFERROR(MATCH($A14&amp;AD$6,'Vint wtd'!$B$7:$B$8646,0),0)</f>
        <v>0</v>
      </c>
      <c r="AE14" s="113">
        <f>IFERROR(MATCH($A14&amp;AE$6,'Vint wtd'!$B$7:$B$8646,0),0)</f>
        <v>0</v>
      </c>
      <c r="AF14" s="113">
        <f>IFERROR(MATCH($A14&amp;AF$6,'Vint wtd'!$B$7:$B$8646,0),0)</f>
        <v>0</v>
      </c>
      <c r="AG14" s="113">
        <f>IFERROR(MATCH($A14&amp;AG$6,'Vint wtd'!$B$7:$B$8646,0),0)</f>
        <v>0</v>
      </c>
      <c r="AH14" s="113">
        <f>IFERROR(MATCH($A14&amp;AH$6,'Vint wtd'!$B$7:$B$8646,0),0)</f>
        <v>0</v>
      </c>
      <c r="AI14" s="113">
        <f>IFERROR(MATCH($A14&amp;AI$6,'Vint wtd'!$B$7:$B$8646,0),0)</f>
        <v>85</v>
      </c>
      <c r="AJ14" s="113">
        <f>IFERROR(MATCH($A14&amp;AJ$6,'Vint wtd'!$B$7:$B$8646,0),0)</f>
        <v>86</v>
      </c>
      <c r="AK14" s="113">
        <f>IFERROR(MATCH($A14&amp;AK$6,'Vint wtd'!$B$7:$B$8646,0),0)</f>
        <v>87</v>
      </c>
      <c r="AL14" s="113">
        <f>IFERROR(MATCH($A14&amp;AL$6,'Vint wtd'!$B$7:$B$8646,0),0)</f>
        <v>0</v>
      </c>
      <c r="AM14" s="113">
        <f>IFERROR(MATCH($A14&amp;AM$6,'Vint wtd'!$B$7:$B$8646,0),0)</f>
        <v>88</v>
      </c>
      <c r="AN14" s="113">
        <f>IFERROR(MATCH($A14&amp;AN$6,'Vint wtd'!$B$7:$B$8646,0),0)</f>
        <v>0</v>
      </c>
      <c r="AO14" s="113">
        <f>IFERROR(MATCH($A14&amp;AO$6,'Vint wtd'!$B$7:$B$8646,0),0)</f>
        <v>0</v>
      </c>
      <c r="AP14" s="113">
        <f>IFERROR(MATCH($A14&amp;AP$6,'Vint wtd'!$B$7:$B$8646,0),0)</f>
        <v>0</v>
      </c>
      <c r="AQ14" s="113">
        <f>IFERROR(MATCH($A14&amp;AQ$6,'Vint wtd'!$B$7:$B$8646,0),0)</f>
        <v>89</v>
      </c>
      <c r="AR14" s="113">
        <f>IFERROR(MATCH($A14&amp;AR$6,'Vint wtd'!$B$7:$B$8646,0),0)</f>
        <v>90</v>
      </c>
      <c r="AS14" s="113">
        <f>IFERROR(MATCH($A14&amp;AS$6,'Vint wtd'!$B$7:$B$8646,0),0)</f>
        <v>0</v>
      </c>
      <c r="AU14" s="28">
        <f>IF(AD14=0,0,INDEX('Vint wtd'!$I$7:$I$8645,AD14))</f>
        <v>0</v>
      </c>
      <c r="AV14" s="28">
        <f>IF(AE14=0,0,INDEX('Vint wtd'!$I$7:$I$8645,AE14))</f>
        <v>0</v>
      </c>
      <c r="AW14" s="28">
        <f>IF(AF14=0,0,INDEX('Vint wtd'!$I$7:$I$8645,AF14))</f>
        <v>0</v>
      </c>
      <c r="AX14" s="28">
        <f>IF(AG14=0,0,INDEX('Vint wtd'!$I$7:$I$8645,AG14))</f>
        <v>0</v>
      </c>
      <c r="AY14" s="28">
        <f>IF(AH14=0,0,INDEX('Vint wtd'!$I$7:$I$8645,AH14))</f>
        <v>0</v>
      </c>
      <c r="AZ14" s="28">
        <f>IF(AI14=0,0,INDEX('Vint wtd'!$I$7:$I$8645,AI14))</f>
        <v>1.0021221129892626</v>
      </c>
      <c r="BA14" s="28">
        <f>IF(AJ14=0,0,INDEX('Vint wtd'!$I$7:$I$8645,AJ14))</f>
        <v>1.0037155357296661</v>
      </c>
      <c r="BB14" s="28">
        <f>IF(AK14=0,0,INDEX('Vint wtd'!$I$7:$I$8645,AK14))</f>
        <v>1.0752876557367101</v>
      </c>
      <c r="BC14" s="28">
        <f>IF(AL14=0,0,INDEX('Vint wtd'!$I$7:$I$8645,AL14))</f>
        <v>0</v>
      </c>
      <c r="BD14" s="28">
        <f>IF(AM14=0,0,INDEX('Vint wtd'!$I$7:$I$8645,AM14))</f>
        <v>1.0604059774071144</v>
      </c>
      <c r="BE14" s="28">
        <f>IF(AN14=0,0,INDEX('Vint wtd'!$I$7:$I$8645,AN14))</f>
        <v>0</v>
      </c>
      <c r="BF14" s="28">
        <f>IF(AO14=0,0,INDEX('Vint wtd'!$I$7:$I$8645,AO14))</f>
        <v>0</v>
      </c>
      <c r="BG14" s="28">
        <f>IF(AP14=0,0,INDEX('Vint wtd'!$I$7:$I$8645,AP14))</f>
        <v>0</v>
      </c>
      <c r="BH14" s="28">
        <f>IF(AQ14=0,0,INDEX('Vint wtd'!$I$7:$I$8645,AQ14))</f>
        <v>1.1093424334337894</v>
      </c>
      <c r="BI14" s="28">
        <f>IF(AR14=0,0,INDEX('Vint wtd'!$I$7:$I$8645,AR14))</f>
        <v>1.2198437120220189</v>
      </c>
      <c r="BJ14" s="28">
        <f>IF(AS14=0,0,INDEX('Vint wtd'!$I$7:$I$8645,AS14))</f>
        <v>0</v>
      </c>
      <c r="BL14" s="28">
        <f>IF(ISNA(AD14),0,INDEX('Vint wtd'!$J$7:$J$8645,AD14))</f>
        <v>1.840917559202722</v>
      </c>
      <c r="BM14" s="28">
        <f>IF(ISNA(AE14),0,INDEX('Vint wtd'!$J$7:$J$8645,AE14))</f>
        <v>1.840917559202722</v>
      </c>
      <c r="BN14" s="28">
        <f>IF(ISNA(AF14),0,INDEX('Vint wtd'!$J$7:$J$8645,AF14))</f>
        <v>1.840917559202722</v>
      </c>
      <c r="BO14" s="28">
        <f>IF(ISNA(AG14),0,INDEX('Vint wtd'!$J$7:$J$8645,AG14))</f>
        <v>1.840917559202722</v>
      </c>
      <c r="BP14" s="28">
        <f>IF(ISNA(AH14),0,INDEX('Vint wtd'!$J$7:$J$8645,AH14))</f>
        <v>1.840917559202722</v>
      </c>
      <c r="BQ14" s="28">
        <f>IF(ISNA(AI14),0,INDEX('Vint wtd'!$J$7:$J$8645,AI14))</f>
        <v>1.3158486173726758</v>
      </c>
      <c r="BR14" s="28">
        <f>IF(ISNA(AJ14),0,INDEX('Vint wtd'!$J$7:$J$8645,AJ14))</f>
        <v>1.1628719930487725</v>
      </c>
      <c r="BS14" s="28">
        <f>IF(ISNA(AK14),0,INDEX('Vint wtd'!$J$7:$J$8645,AK14))</f>
        <v>1.4400537892786207</v>
      </c>
      <c r="BT14" s="28">
        <f>IF(ISNA(AL14),0,INDEX('Vint wtd'!$J$7:$J$8645,AL14))</f>
        <v>1.840917559202722</v>
      </c>
      <c r="BU14" s="28">
        <f>IF(ISNA(AM14),0,INDEX('Vint wtd'!$J$7:$J$8645,AM14))</f>
        <v>1.6615479052077762</v>
      </c>
      <c r="BV14" s="28">
        <f>IF(ISNA(AN14),0,INDEX('Vint wtd'!$J$7:$J$8645,AN14))</f>
        <v>1.840917559202722</v>
      </c>
      <c r="BW14" s="28">
        <f>IF(ISNA(AO14),0,INDEX('Vint wtd'!$J$7:$J$8645,AO14))</f>
        <v>1.840917559202722</v>
      </c>
      <c r="BX14" s="28">
        <f>IF(ISNA(AP14),0,INDEX('Vint wtd'!$J$7:$J$8645,AP14))</f>
        <v>1.840917559202722</v>
      </c>
      <c r="BY14" s="28">
        <f>IF(ISNA(AQ14),0,INDEX('Vint wtd'!$J$7:$J$8645,AQ14))</f>
        <v>1.486756148756385</v>
      </c>
      <c r="BZ14" s="28">
        <f>IF(ISNA(AR14),0,INDEX('Vint wtd'!$J$7:$J$8645,AR14))</f>
        <v>1.5774746737805991</v>
      </c>
      <c r="CA14" s="28">
        <f>IF(ISNA(AS14),0,INDEX('Vint wtd'!$J$7:$J$8645,AS14))</f>
        <v>1.840917559202722</v>
      </c>
      <c r="CC14">
        <f>IF(ISNA(AD14),0,INDEX('Vint wtd'!$K$7:$K$8645,AD14))</f>
        <v>-2.3839260095396789E-2</v>
      </c>
      <c r="CD14">
        <f>IF(ISNA(AE14),0,INDEX('Vint wtd'!$K$7:$K$8645,AE14))</f>
        <v>-2.3839260095396789E-2</v>
      </c>
      <c r="CE14">
        <f>IF(ISNA(AF14),0,INDEX('Vint wtd'!$K$7:$K$8645,AF14))</f>
        <v>-2.3839260095396789E-2</v>
      </c>
      <c r="CF14">
        <f>IF(ISNA(AG14),0,INDEX('Vint wtd'!$K$7:$K$8645,AG14))</f>
        <v>-2.3839260095396789E-2</v>
      </c>
      <c r="CG14">
        <f>IF(ISNA(AH14),0,INDEX('Vint wtd'!$K$7:$K$8645,AH14))</f>
        <v>-2.3839260095396789E-2</v>
      </c>
      <c r="CH14">
        <f>IF(ISNA(AI14),0,INDEX('Vint wtd'!$K$7:$K$8645,AI14))</f>
        <v>-1.5257347106214734E-2</v>
      </c>
      <c r="CI14">
        <f>IF(ISNA(AJ14),0,INDEX('Vint wtd'!$K$7:$K$8645,AJ14))</f>
        <v>-1.2437615958896918E-2</v>
      </c>
      <c r="CJ14">
        <f>IF(ISNA(AK14),0,INDEX('Vint wtd'!$K$7:$K$8645,AK14))</f>
        <v>-1.2042132829278169E-2</v>
      </c>
      <c r="CK14">
        <f>IF(ISNA(AL14),0,INDEX('Vint wtd'!$K$7:$K$8645,AL14))</f>
        <v>-2.3839260095396789E-2</v>
      </c>
      <c r="CL14">
        <f>IF(ISNA(AM14),0,INDEX('Vint wtd'!$K$7:$K$8645,AM14))</f>
        <v>-1.4683560268705303E-2</v>
      </c>
      <c r="CM14">
        <f>IF(ISNA(AN14),0,INDEX('Vint wtd'!$K$7:$K$8645,AN14))</f>
        <v>-2.3839260095396789E-2</v>
      </c>
      <c r="CN14">
        <f>IF(ISNA(AO14),0,INDEX('Vint wtd'!$K$7:$K$8645,AO14))</f>
        <v>-2.3839260095396789E-2</v>
      </c>
      <c r="CO14">
        <f>IF(ISNA(AP14),0,INDEX('Vint wtd'!$K$7:$K$8645,AP14))</f>
        <v>-2.3839260095396789E-2</v>
      </c>
      <c r="CP14">
        <f>IF(ISNA(AQ14),0,INDEX('Vint wtd'!$K$7:$K$8645,AQ14))</f>
        <v>-1.7303811958053951E-2</v>
      </c>
      <c r="CQ14">
        <f>IF(ISNA(AR14),0,INDEX('Vint wtd'!$K$7:$K$8645,AR14))</f>
        <v>-6.9456069000016869E-3</v>
      </c>
      <c r="CR14">
        <f>IF(ISNA(AS14),0,INDEX('Vint wtd'!$K$7:$K$8645,AS14))</f>
        <v>-2.3839260095396789E-2</v>
      </c>
    </row>
    <row r="15" spans="1:96" x14ac:dyDescent="0.25">
      <c r="A15" t="str">
        <f t="shared" si="4"/>
        <v>CFLSDGSFmEx</v>
      </c>
      <c r="B15" t="s">
        <v>118</v>
      </c>
      <c r="C15" t="s">
        <v>131</v>
      </c>
      <c r="D15" t="s">
        <v>1649</v>
      </c>
      <c r="E15" t="s">
        <v>72</v>
      </c>
      <c r="F15" t="s">
        <v>36</v>
      </c>
      <c r="G15" t="s">
        <v>55</v>
      </c>
      <c r="H15" s="34">
        <f t="shared" si="1"/>
        <v>1.0316917592708845</v>
      </c>
      <c r="I15" s="34">
        <f t="shared" si="2"/>
        <v>1.4294310316044556</v>
      </c>
      <c r="J15" s="27">
        <f t="shared" si="3"/>
        <v>-2.0123876967976236E-2</v>
      </c>
      <c r="K15" s="25"/>
      <c r="L15" s="36">
        <f>VLOOKUP($C15&amp;$E15&amp;$D15&amp;L$6,'CZ wts'!$B$5:$G$2948,6,FALSE)</f>
        <v>0</v>
      </c>
      <c r="M15" s="36">
        <f>VLOOKUP($C15&amp;$E15&amp;$D15&amp;M$6,'CZ wts'!$B$5:$G$2948,6,FALSE)</f>
        <v>0</v>
      </c>
      <c r="N15" s="36">
        <f>VLOOKUP($C15&amp;$E15&amp;$D15&amp;N$6,'CZ wts'!$B$5:$G$2948,6,FALSE)</f>
        <v>0</v>
      </c>
      <c r="O15" s="36">
        <f>VLOOKUP($C15&amp;$E15&amp;$D15&amp;O$6,'CZ wts'!$B$5:$G$2948,6,FALSE)</f>
        <v>0</v>
      </c>
      <c r="P15" s="36">
        <f>VLOOKUP($C15&amp;$E15&amp;$D15&amp;P$6,'CZ wts'!$B$5:$G$2948,6,FALSE)</f>
        <v>0</v>
      </c>
      <c r="Q15" s="36">
        <f>VLOOKUP($C15&amp;$E15&amp;$D15&amp;Q$6,'CZ wts'!$B$5:$G$2948,6,FALSE)</f>
        <v>65479.23</v>
      </c>
      <c r="R15" s="36">
        <f>VLOOKUP($C15&amp;$E15&amp;$D15&amp;R$6,'CZ wts'!$B$5:$G$2948,6,FALSE)</f>
        <v>404482.69</v>
      </c>
      <c r="S15" s="36">
        <f>VLOOKUP($C15&amp;$E15&amp;$D15&amp;S$6,'CZ wts'!$B$5:$G$2948,6,FALSE)</f>
        <v>8521.5</v>
      </c>
      <c r="T15" s="36">
        <f>VLOOKUP($C15&amp;$E15&amp;$D15&amp;T$6,'CZ wts'!$B$5:$G$2948,6,FALSE)</f>
        <v>0</v>
      </c>
      <c r="U15" s="36">
        <f>VLOOKUP($C15&amp;$E15&amp;$D15&amp;U$6,'CZ wts'!$B$5:$G$2948,6,FALSE)</f>
        <v>187614.38</v>
      </c>
      <c r="V15" s="36">
        <f>VLOOKUP($C15&amp;$E15&amp;$D15&amp;V$6,'CZ wts'!$B$5:$G$2948,6,FALSE)</f>
        <v>0</v>
      </c>
      <c r="W15" s="36">
        <f>VLOOKUP($C15&amp;$E15&amp;$D15&amp;W$6,'CZ wts'!$B$5:$G$2948,6,FALSE)</f>
        <v>0</v>
      </c>
      <c r="X15" s="36">
        <f>VLOOKUP($C15&amp;$E15&amp;$D15&amp;X$6,'CZ wts'!$B$5:$G$2948,6,FALSE)</f>
        <v>0</v>
      </c>
      <c r="Y15" s="36">
        <f>VLOOKUP($C15&amp;$E15&amp;$D15&amp;Y$6,'CZ wts'!$B$5:$G$2948,6,FALSE)</f>
        <v>7066.02</v>
      </c>
      <c r="Z15" s="36">
        <f>VLOOKUP($C15&amp;$E15&amp;$D15&amp;Z$6,'CZ wts'!$B$5:$G$2948,6,FALSE)</f>
        <v>2563.4699999999998</v>
      </c>
      <c r="AA15" s="36">
        <f>VLOOKUP($C15&amp;$E15&amp;$D15&amp;AA$6,'CZ wts'!$B$5:$G$2948,6,FALSE)</f>
        <v>0</v>
      </c>
      <c r="AB15" s="36">
        <f t="shared" si="5"/>
        <v>675727.29</v>
      </c>
      <c r="AD15" s="113">
        <f>IFERROR(MATCH($A15&amp;AD$6,'Vint wtd'!$B$7:$B$8646,0),0)</f>
        <v>0</v>
      </c>
      <c r="AE15" s="113">
        <f>IFERROR(MATCH($A15&amp;AE$6,'Vint wtd'!$B$7:$B$8646,0),0)</f>
        <v>0</v>
      </c>
      <c r="AF15" s="113">
        <f>IFERROR(MATCH($A15&amp;AF$6,'Vint wtd'!$B$7:$B$8646,0),0)</f>
        <v>0</v>
      </c>
      <c r="AG15" s="113">
        <f>IFERROR(MATCH($A15&amp;AG$6,'Vint wtd'!$B$7:$B$8646,0),0)</f>
        <v>0</v>
      </c>
      <c r="AH15" s="113">
        <f>IFERROR(MATCH($A15&amp;AH$6,'Vint wtd'!$B$7:$B$8646,0),0)</f>
        <v>0</v>
      </c>
      <c r="AI15" s="113">
        <f>IFERROR(MATCH($A15&amp;AI$6,'Vint wtd'!$B$7:$B$8646,0),0)</f>
        <v>73</v>
      </c>
      <c r="AJ15" s="113">
        <f>IFERROR(MATCH($A15&amp;AJ$6,'Vint wtd'!$B$7:$B$8646,0),0)</f>
        <v>74</v>
      </c>
      <c r="AK15" s="113">
        <f>IFERROR(MATCH($A15&amp;AK$6,'Vint wtd'!$B$7:$B$8646,0),0)</f>
        <v>75</v>
      </c>
      <c r="AL15" s="113">
        <f>IFERROR(MATCH($A15&amp;AL$6,'Vint wtd'!$B$7:$B$8646,0),0)</f>
        <v>0</v>
      </c>
      <c r="AM15" s="113">
        <f>IFERROR(MATCH($A15&amp;AM$6,'Vint wtd'!$B$7:$B$8646,0),0)</f>
        <v>76</v>
      </c>
      <c r="AN15" s="113">
        <f>IFERROR(MATCH($A15&amp;AN$6,'Vint wtd'!$B$7:$B$8646,0),0)</f>
        <v>0</v>
      </c>
      <c r="AO15" s="113">
        <f>IFERROR(MATCH($A15&amp;AO$6,'Vint wtd'!$B$7:$B$8646,0),0)</f>
        <v>0</v>
      </c>
      <c r="AP15" s="113">
        <f>IFERROR(MATCH($A15&amp;AP$6,'Vint wtd'!$B$7:$B$8646,0),0)</f>
        <v>0</v>
      </c>
      <c r="AQ15" s="113">
        <f>IFERROR(MATCH($A15&amp;AQ$6,'Vint wtd'!$B$7:$B$8646,0),0)</f>
        <v>77</v>
      </c>
      <c r="AR15" s="113">
        <f>IFERROR(MATCH($A15&amp;AR$6,'Vint wtd'!$B$7:$B$8646,0),0)</f>
        <v>78</v>
      </c>
      <c r="AS15" s="113">
        <f>IFERROR(MATCH($A15&amp;AS$6,'Vint wtd'!$B$7:$B$8646,0),0)</f>
        <v>0</v>
      </c>
      <c r="AU15" s="28">
        <f>IF(AD15=0,0,INDEX('Vint wtd'!$I$7:$I$8645,AD15))</f>
        <v>0</v>
      </c>
      <c r="AV15" s="28">
        <f>IF(AE15=0,0,INDEX('Vint wtd'!$I$7:$I$8645,AE15))</f>
        <v>0</v>
      </c>
      <c r="AW15" s="28">
        <f>IF(AF15=0,0,INDEX('Vint wtd'!$I$7:$I$8645,AF15))</f>
        <v>0</v>
      </c>
      <c r="AX15" s="28">
        <f>IF(AG15=0,0,INDEX('Vint wtd'!$I$7:$I$8645,AG15))</f>
        <v>0</v>
      </c>
      <c r="AY15" s="28">
        <f>IF(AH15=0,0,INDEX('Vint wtd'!$I$7:$I$8645,AH15))</f>
        <v>0</v>
      </c>
      <c r="AZ15" s="28">
        <f>IF(AI15=0,0,INDEX('Vint wtd'!$I$7:$I$8645,AI15))</f>
        <v>1.0238112488408031</v>
      </c>
      <c r="BA15" s="28">
        <f>IF(AJ15=0,0,INDEX('Vint wtd'!$I$7:$I$8645,AJ15))</f>
        <v>1.0081297282756987</v>
      </c>
      <c r="BB15" s="28">
        <f>IF(AK15=0,0,INDEX('Vint wtd'!$I$7:$I$8645,AK15))</f>
        <v>1.1027667711707243</v>
      </c>
      <c r="BC15" s="28">
        <f>IF(AL15=0,0,INDEX('Vint wtd'!$I$7:$I$8645,AL15))</f>
        <v>0</v>
      </c>
      <c r="BD15" s="28">
        <f>IF(AM15=0,0,INDEX('Vint wtd'!$I$7:$I$8645,AM15))</f>
        <v>1.0772576461579468</v>
      </c>
      <c r="BE15" s="28">
        <f>IF(AN15=0,0,INDEX('Vint wtd'!$I$7:$I$8645,AN15))</f>
        <v>0</v>
      </c>
      <c r="BF15" s="28">
        <f>IF(AO15=0,0,INDEX('Vint wtd'!$I$7:$I$8645,AO15))</f>
        <v>0</v>
      </c>
      <c r="BG15" s="28">
        <f>IF(AP15=0,0,INDEX('Vint wtd'!$I$7:$I$8645,AP15))</f>
        <v>0</v>
      </c>
      <c r="BH15" s="28">
        <f>IF(AQ15=0,0,INDEX('Vint wtd'!$I$7:$I$8645,AQ15))</f>
        <v>1.0921402911394817</v>
      </c>
      <c r="BI15" s="28">
        <f>IF(AR15=0,0,INDEX('Vint wtd'!$I$7:$I$8645,AR15))</f>
        <v>1.213020804369868</v>
      </c>
      <c r="BJ15" s="28">
        <f>IF(AS15=0,0,INDEX('Vint wtd'!$I$7:$I$8645,AS15))</f>
        <v>0</v>
      </c>
      <c r="BL15" s="28">
        <f>IF(ISNA(AD15),0,INDEX('Vint wtd'!$J$7:$J$8645,AD15))</f>
        <v>1.4647046720844568</v>
      </c>
      <c r="BM15" s="28">
        <f>IF(ISNA(AE15),0,INDEX('Vint wtd'!$J$7:$J$8645,AE15))</f>
        <v>1.4647046720844568</v>
      </c>
      <c r="BN15" s="28">
        <f>IF(ISNA(AF15),0,INDEX('Vint wtd'!$J$7:$J$8645,AF15))</f>
        <v>1.4647046720844568</v>
      </c>
      <c r="BO15" s="28">
        <f>IF(ISNA(AG15),0,INDEX('Vint wtd'!$J$7:$J$8645,AG15))</f>
        <v>1.4647046720844568</v>
      </c>
      <c r="BP15" s="28">
        <f>IF(ISNA(AH15),0,INDEX('Vint wtd'!$J$7:$J$8645,AH15))</f>
        <v>1.4647046720844568</v>
      </c>
      <c r="BQ15" s="28">
        <f>IF(ISNA(AI15),0,INDEX('Vint wtd'!$J$7:$J$8645,AI15))</f>
        <v>1.4786605179990975</v>
      </c>
      <c r="BR15" s="28">
        <f>IF(ISNA(AJ15),0,INDEX('Vint wtd'!$J$7:$J$8645,AJ15))</f>
        <v>1.3080678941528341</v>
      </c>
      <c r="BS15" s="28">
        <f>IF(ISNA(AK15),0,INDEX('Vint wtd'!$J$7:$J$8645,AK15))</f>
        <v>1.7189581909834748</v>
      </c>
      <c r="BT15" s="28">
        <f>IF(ISNA(AL15),0,INDEX('Vint wtd'!$J$7:$J$8645,AL15))</f>
        <v>1.4647046720844568</v>
      </c>
      <c r="BU15" s="28">
        <f>IF(ISNA(AM15),0,INDEX('Vint wtd'!$J$7:$J$8645,AM15))</f>
        <v>1.655180937990959</v>
      </c>
      <c r="BV15" s="28">
        <f>IF(ISNA(AN15),0,INDEX('Vint wtd'!$J$7:$J$8645,AN15))</f>
        <v>1.4647046720844568</v>
      </c>
      <c r="BW15" s="28">
        <f>IF(ISNA(AO15),0,INDEX('Vint wtd'!$J$7:$J$8645,AO15))</f>
        <v>1.4647046720844568</v>
      </c>
      <c r="BX15" s="28">
        <f>IF(ISNA(AP15),0,INDEX('Vint wtd'!$J$7:$J$8645,AP15))</f>
        <v>1.4647046720844568</v>
      </c>
      <c r="BY15" s="28">
        <f>IF(ISNA(AQ15),0,INDEX('Vint wtd'!$J$7:$J$8645,AQ15))</f>
        <v>1.4694755602540608</v>
      </c>
      <c r="BZ15" s="28">
        <f>IF(ISNA(AR15),0,INDEX('Vint wtd'!$J$7:$J$8645,AR15))</f>
        <v>1.7265632742740067</v>
      </c>
      <c r="CA15" s="28">
        <f>IF(ISNA(AS15),0,INDEX('Vint wtd'!$J$7:$J$8645,AS15))</f>
        <v>1.4647046720844568</v>
      </c>
      <c r="CC15">
        <f>IF(ISNA(AD15),0,INDEX('Vint wtd'!$K$7:$K$8645,AD15))</f>
        <v>-2.687897960578654E-2</v>
      </c>
      <c r="CD15">
        <f>IF(ISNA(AE15),0,INDEX('Vint wtd'!$K$7:$K$8645,AE15))</f>
        <v>-2.687897960578654E-2</v>
      </c>
      <c r="CE15">
        <f>IF(ISNA(AF15),0,INDEX('Vint wtd'!$K$7:$K$8645,AF15))</f>
        <v>-2.687897960578654E-2</v>
      </c>
      <c r="CF15">
        <f>IF(ISNA(AG15),0,INDEX('Vint wtd'!$K$7:$K$8645,AG15))</f>
        <v>-2.687897960578654E-2</v>
      </c>
      <c r="CG15">
        <f>IF(ISNA(AH15),0,INDEX('Vint wtd'!$K$7:$K$8645,AH15))</f>
        <v>-2.687897960578654E-2</v>
      </c>
      <c r="CH15">
        <f>IF(ISNA(AI15),0,INDEX('Vint wtd'!$K$7:$K$8645,AI15))</f>
        <v>-2.0862481448277174E-2</v>
      </c>
      <c r="CI15">
        <f>IF(ISNA(AJ15),0,INDEX('Vint wtd'!$K$7:$K$8645,AJ15))</f>
        <v>-1.9177074004452441E-2</v>
      </c>
      <c r="CJ15">
        <f>IF(ISNA(AK15),0,INDEX('Vint wtd'!$K$7:$K$8645,AK15))</f>
        <v>-1.7087535896855927E-2</v>
      </c>
      <c r="CK15">
        <f>IF(ISNA(AL15),0,INDEX('Vint wtd'!$K$7:$K$8645,AL15))</f>
        <v>-2.687897960578654E-2</v>
      </c>
      <c r="CL15">
        <f>IF(ISNA(AM15),0,INDEX('Vint wtd'!$K$7:$K$8645,AM15))</f>
        <v>-2.2033751139752592E-2</v>
      </c>
      <c r="CM15">
        <f>IF(ISNA(AN15),0,INDEX('Vint wtd'!$K$7:$K$8645,AN15))</f>
        <v>-2.687897960578654E-2</v>
      </c>
      <c r="CN15">
        <f>IF(ISNA(AO15),0,INDEX('Vint wtd'!$K$7:$K$8645,AO15))</f>
        <v>-2.687897960578654E-2</v>
      </c>
      <c r="CO15">
        <f>IF(ISNA(AP15),0,INDEX('Vint wtd'!$K$7:$K$8645,AP15))</f>
        <v>-2.687897960578654E-2</v>
      </c>
      <c r="CP15">
        <f>IF(ISNA(AQ15),0,INDEX('Vint wtd'!$K$7:$K$8645,AQ15))</f>
        <v>-2.3826591815011764E-2</v>
      </c>
      <c r="CQ15">
        <f>IF(ISNA(AR15),0,INDEX('Vint wtd'!$K$7:$K$8645,AR15))</f>
        <v>-1.0758845038477256E-2</v>
      </c>
      <c r="CR15">
        <f>IF(ISNA(AS15),0,INDEX('Vint wtd'!$K$7:$K$8645,AS15))</f>
        <v>-2.687897960578654E-2</v>
      </c>
    </row>
    <row r="16" spans="1:96" x14ac:dyDescent="0.25">
      <c r="A16" t="str">
        <f t="shared" si="4"/>
        <v>CFLPGEDMoNew</v>
      </c>
      <c r="B16" t="s">
        <v>118</v>
      </c>
      <c r="C16" t="s">
        <v>129</v>
      </c>
      <c r="D16" t="s">
        <v>1651</v>
      </c>
      <c r="E16" t="s">
        <v>75</v>
      </c>
      <c r="F16" t="s">
        <v>36</v>
      </c>
      <c r="G16" t="s">
        <v>55</v>
      </c>
      <c r="H16" s="34">
        <f t="shared" si="1"/>
        <v>1.0464141883361331</v>
      </c>
      <c r="I16" s="34">
        <f t="shared" si="2"/>
        <v>1.4658255266358171</v>
      </c>
      <c r="J16" s="27">
        <f t="shared" si="3"/>
        <v>-1.851935341541722E-2</v>
      </c>
      <c r="K16" s="25"/>
      <c r="L16" s="36">
        <f>VLOOKUP($C16&amp;$E16&amp;$D16&amp;L$6,'CZ wts'!$B$5:$G$2948,6,FALSE)</f>
        <v>1</v>
      </c>
      <c r="M16" s="36">
        <f>VLOOKUP($C16&amp;$E16&amp;$D16&amp;M$6,'CZ wts'!$B$5:$G$2948,6,FALSE)</f>
        <v>186.73599999999999</v>
      </c>
      <c r="N16" s="36">
        <f>VLOOKUP($C16&amp;$E16&amp;$D16&amp;N$6,'CZ wts'!$B$5:$G$2948,6,FALSE)</f>
        <v>63.131999999999998</v>
      </c>
      <c r="O16" s="36">
        <f>VLOOKUP($C16&amp;$E16&amp;$D16&amp;O$6,'CZ wts'!$B$5:$G$2948,6,FALSE)</f>
        <v>560.20799999999997</v>
      </c>
      <c r="P16" s="36">
        <f>VLOOKUP($C16&amp;$E16&amp;$D16&amp;P$6,'CZ wts'!$B$5:$G$2948,6,FALSE)</f>
        <v>48.591999999999999</v>
      </c>
      <c r="Q16" s="36">
        <f>VLOOKUP($C16&amp;$E16&amp;$D16&amp;Q$6,'CZ wts'!$B$5:$G$2948,6,FALSE)</f>
        <v>0</v>
      </c>
      <c r="R16" s="36">
        <f>VLOOKUP($C16&amp;$E16&amp;$D16&amp;R$6,'CZ wts'!$B$5:$G$2948,6,FALSE)</f>
        <v>0</v>
      </c>
      <c r="S16" s="36">
        <f>VLOOKUP($C16&amp;$E16&amp;$D16&amp;S$6,'CZ wts'!$B$5:$G$2948,6,FALSE)</f>
        <v>0</v>
      </c>
      <c r="T16" s="36">
        <f>VLOOKUP($C16&amp;$E16&amp;$D16&amp;T$6,'CZ wts'!$B$5:$G$2948,6,FALSE)</f>
        <v>0</v>
      </c>
      <c r="U16" s="36">
        <f>VLOOKUP($C16&amp;$E16&amp;$D16&amp;U$6,'CZ wts'!$B$5:$G$2948,6,FALSE)</f>
        <v>0</v>
      </c>
      <c r="V16" s="36">
        <f>VLOOKUP($C16&amp;$E16&amp;$D16&amp;V$6,'CZ wts'!$B$5:$G$2948,6,FALSE)</f>
        <v>329.28</v>
      </c>
      <c r="W16" s="36">
        <f>VLOOKUP($C16&amp;$E16&amp;$D16&amp;W$6,'CZ wts'!$B$5:$G$2948,6,FALSE)</f>
        <v>326.584</v>
      </c>
      <c r="X16" s="36">
        <f>VLOOKUP($C16&amp;$E16&amp;$D16&amp;X$6,'CZ wts'!$B$5:$G$2948,6,FALSE)</f>
        <v>186.73599999999999</v>
      </c>
      <c r="Y16" s="36">
        <f>VLOOKUP($C16&amp;$E16&amp;$D16&amp;Y$6,'CZ wts'!$B$5:$G$2948,6,FALSE)</f>
        <v>0</v>
      </c>
      <c r="Z16" s="36">
        <f>VLOOKUP($C16&amp;$E16&amp;$D16&amp;Z$6,'CZ wts'!$B$5:$G$2948,6,FALSE)</f>
        <v>0</v>
      </c>
      <c r="AA16" s="36">
        <f>VLOOKUP($C16&amp;$E16&amp;$D16&amp;AA$6,'CZ wts'!$B$5:$G$2948,6,FALSE)</f>
        <v>1</v>
      </c>
      <c r="AB16" s="36">
        <f t="shared" si="5"/>
        <v>1703.268</v>
      </c>
      <c r="AD16" s="113">
        <f>IFERROR(MATCH($A16&amp;AD$6,'Vint wtd'!$B$7:$B$8646,0),0)</f>
        <v>107</v>
      </c>
      <c r="AE16" s="113">
        <f>IFERROR(MATCH($A16&amp;AE$6,'Vint wtd'!$B$7:$B$8646,0),0)</f>
        <v>108</v>
      </c>
      <c r="AF16" s="113">
        <f>IFERROR(MATCH($A16&amp;AF$6,'Vint wtd'!$B$7:$B$8646,0),0)</f>
        <v>109</v>
      </c>
      <c r="AG16" s="113">
        <f>IFERROR(MATCH($A16&amp;AG$6,'Vint wtd'!$B$7:$B$8646,0),0)</f>
        <v>110</v>
      </c>
      <c r="AH16" s="113">
        <f>IFERROR(MATCH($A16&amp;AH$6,'Vint wtd'!$B$7:$B$8646,0),0)</f>
        <v>111</v>
      </c>
      <c r="AI16" s="113">
        <f>IFERROR(MATCH($A16&amp;AI$6,'Vint wtd'!$B$7:$B$8646,0),0)</f>
        <v>0</v>
      </c>
      <c r="AJ16" s="113">
        <f>IFERROR(MATCH($A16&amp;AJ$6,'Vint wtd'!$B$7:$B$8646,0),0)</f>
        <v>0</v>
      </c>
      <c r="AK16" s="113">
        <f>IFERROR(MATCH($A16&amp;AK$6,'Vint wtd'!$B$7:$B$8646,0),0)</f>
        <v>0</v>
      </c>
      <c r="AL16" s="113">
        <f>IFERROR(MATCH($A16&amp;AL$6,'Vint wtd'!$B$7:$B$8646,0),0)</f>
        <v>0</v>
      </c>
      <c r="AM16" s="113">
        <f>IFERROR(MATCH($A16&amp;AM$6,'Vint wtd'!$B$7:$B$8646,0),0)</f>
        <v>0</v>
      </c>
      <c r="AN16" s="113">
        <f>IFERROR(MATCH($A16&amp;AN$6,'Vint wtd'!$B$7:$B$8646,0),0)</f>
        <v>112</v>
      </c>
      <c r="AO16" s="113">
        <f>IFERROR(MATCH($A16&amp;AO$6,'Vint wtd'!$B$7:$B$8646,0),0)</f>
        <v>113</v>
      </c>
      <c r="AP16" s="113">
        <f>IFERROR(MATCH($A16&amp;AP$6,'Vint wtd'!$B$7:$B$8646,0),0)</f>
        <v>114</v>
      </c>
      <c r="AQ16" s="113">
        <f>IFERROR(MATCH($A16&amp;AQ$6,'Vint wtd'!$B$7:$B$8646,0),0)</f>
        <v>0</v>
      </c>
      <c r="AR16" s="113">
        <f>IFERROR(MATCH($A16&amp;AR$6,'Vint wtd'!$B$7:$B$8646,0),0)</f>
        <v>0</v>
      </c>
      <c r="AS16" s="113">
        <f>IFERROR(MATCH($A16&amp;AS$6,'Vint wtd'!$B$7:$B$8646,0),0)</f>
        <v>115</v>
      </c>
      <c r="AU16" s="28">
        <f>IF(AD16=0,0,INDEX('Vint wtd'!$I$7:$I$8645,AD16))</f>
        <v>0.96316575290064199</v>
      </c>
      <c r="AV16" s="28">
        <f>IF(AE16=0,0,INDEX('Vint wtd'!$I$7:$I$8645,AE16))</f>
        <v>1.055257731958763</v>
      </c>
      <c r="AW16" s="28">
        <f>IF(AF16=0,0,INDEX('Vint wtd'!$I$7:$I$8645,AF16))</f>
        <v>0.95164948453608256</v>
      </c>
      <c r="AX16" s="28">
        <f>IF(AG16=0,0,INDEX('Vint wtd'!$I$7:$I$8645,AG16))</f>
        <v>1.0301580756013746</v>
      </c>
      <c r="AY16" s="28">
        <f>IF(AH16=0,0,INDEX('Vint wtd'!$I$7:$I$8645,AH16))</f>
        <v>0.93940206185566999</v>
      </c>
      <c r="AZ16" s="28">
        <f>IF(AI16=0,0,INDEX('Vint wtd'!$I$7:$I$8645,AI16))</f>
        <v>0</v>
      </c>
      <c r="BA16" s="28">
        <f>IF(AJ16=0,0,INDEX('Vint wtd'!$I$7:$I$8645,AJ16))</f>
        <v>0</v>
      </c>
      <c r="BB16" s="28">
        <f>IF(AK16=0,0,INDEX('Vint wtd'!$I$7:$I$8645,AK16))</f>
        <v>0</v>
      </c>
      <c r="BC16" s="28">
        <f>IF(AL16=0,0,INDEX('Vint wtd'!$I$7:$I$8645,AL16))</f>
        <v>0</v>
      </c>
      <c r="BD16" s="28">
        <f>IF(AM16=0,0,INDEX('Vint wtd'!$I$7:$I$8645,AM16))</f>
        <v>0</v>
      </c>
      <c r="BE16" s="28">
        <f>IF(AN16=0,0,INDEX('Vint wtd'!$I$7:$I$8645,AN16))</f>
        <v>1.1078556701030926</v>
      </c>
      <c r="BF16" s="28">
        <f>IF(AO16=0,0,INDEX('Vint wtd'!$I$7:$I$8645,AO16))</f>
        <v>1.0886185567010309</v>
      </c>
      <c r="BG16" s="28">
        <f>IF(AP16=0,0,INDEX('Vint wtd'!$I$7:$I$8645,AP16))</f>
        <v>0.96472164948453598</v>
      </c>
      <c r="BH16" s="28">
        <f>IF(AQ16=0,0,INDEX('Vint wtd'!$I$7:$I$8645,AQ16))</f>
        <v>0</v>
      </c>
      <c r="BI16" s="28">
        <f>IF(AR16=0,0,INDEX('Vint wtd'!$I$7:$I$8645,AR16))</f>
        <v>0</v>
      </c>
      <c r="BJ16" s="28">
        <f>IF(AS16=0,0,INDEX('Vint wtd'!$I$7:$I$8645,AS16))</f>
        <v>1.0078929756988957</v>
      </c>
      <c r="BL16" s="28">
        <f>IF(ISNA(AD16),0,INDEX('Vint wtd'!$J$7:$J$8645,AD16))</f>
        <v>1.0227272727272729</v>
      </c>
      <c r="BM16" s="28">
        <f>IF(ISNA(AE16),0,INDEX('Vint wtd'!$J$7:$J$8645,AE16))</f>
        <v>1.7855167211465925</v>
      </c>
      <c r="BN16" s="28">
        <f>IF(ISNA(AF16),0,INDEX('Vint wtd'!$J$7:$J$8645,AF16))</f>
        <v>1</v>
      </c>
      <c r="BO16" s="28">
        <f>IF(ISNA(AG16),0,INDEX('Vint wtd'!$J$7:$J$8645,AG16))</f>
        <v>1.4380662293033424</v>
      </c>
      <c r="BP16" s="28">
        <f>IF(ISNA(AH16),0,INDEX('Vint wtd'!$J$7:$J$8645,AH16))</f>
        <v>1.0227272727272727</v>
      </c>
      <c r="BQ16" s="28">
        <f>IF(ISNA(AI16),0,INDEX('Vint wtd'!$J$7:$J$8645,AI16))</f>
        <v>1</v>
      </c>
      <c r="BR16" s="28">
        <f>IF(ISNA(AJ16),0,INDEX('Vint wtd'!$J$7:$J$8645,AJ16))</f>
        <v>1</v>
      </c>
      <c r="BS16" s="28">
        <f>IF(ISNA(AK16),0,INDEX('Vint wtd'!$J$7:$J$8645,AK16))</f>
        <v>1</v>
      </c>
      <c r="BT16" s="28">
        <f>IF(ISNA(AL16),0,INDEX('Vint wtd'!$J$7:$J$8645,AL16))</f>
        <v>1</v>
      </c>
      <c r="BU16" s="28">
        <f>IF(ISNA(AM16),0,INDEX('Vint wtd'!$J$7:$J$8645,AM16))</f>
        <v>1</v>
      </c>
      <c r="BV16" s="28">
        <f>IF(ISNA(AN16),0,INDEX('Vint wtd'!$J$7:$J$8645,AN16))</f>
        <v>1.5365853658536583</v>
      </c>
      <c r="BW16" s="28">
        <f>IF(ISNA(AO16),0,INDEX('Vint wtd'!$J$7:$J$8645,AO16))</f>
        <v>1.6829268292682928</v>
      </c>
      <c r="BX16" s="28">
        <f>IF(ISNA(AP16),0,INDEX('Vint wtd'!$J$7:$J$8645,AP16))</f>
        <v>1</v>
      </c>
      <c r="BY16" s="28">
        <f>IF(ISNA(AQ16),0,INDEX('Vint wtd'!$J$7:$J$8645,AQ16))</f>
        <v>1</v>
      </c>
      <c r="BZ16" s="28">
        <f>IF(ISNA(AR16),0,INDEX('Vint wtd'!$J$7:$J$8645,AR16))</f>
        <v>1</v>
      </c>
      <c r="CA16" s="28">
        <f>IF(ISNA(AS16),0,INDEX('Vint wtd'!$J$7:$J$8645,AS16))</f>
        <v>1.4863606891987553</v>
      </c>
      <c r="CC16">
        <f>IF(ISNA(AD16),0,INDEX('Vint wtd'!$K$7:$K$8645,AD16))</f>
        <v>-2.4581884624282492E-2</v>
      </c>
      <c r="CD16">
        <f>IF(ISNA(AE16),0,INDEX('Vint wtd'!$K$7:$K$8645,AE16))</f>
        <v>-2.1793814432989687E-2</v>
      </c>
      <c r="CE16">
        <f>IF(ISNA(AF16),0,INDEX('Vint wtd'!$K$7:$K$8645,AF16))</f>
        <v>-2.0927835051546394E-2</v>
      </c>
      <c r="CF16">
        <f>IF(ISNA(AG16),0,INDEX('Vint wtd'!$K$7:$K$8645,AG16))</f>
        <v>-1.8859106529209618E-2</v>
      </c>
      <c r="CG16">
        <f>IF(ISNA(AH16),0,INDEX('Vint wtd'!$K$7:$K$8645,AH16))</f>
        <v>-2.4629896907216491E-2</v>
      </c>
      <c r="CH16">
        <f>IF(ISNA(AI16),0,INDEX('Vint wtd'!$K$7:$K$8645,AI16))</f>
        <v>-2.530909090909091E-2</v>
      </c>
      <c r="CI16">
        <f>IF(ISNA(AJ16),0,INDEX('Vint wtd'!$K$7:$K$8645,AJ16))</f>
        <v>-2.530909090909091E-2</v>
      </c>
      <c r="CJ16">
        <f>IF(ISNA(AK16),0,INDEX('Vint wtd'!$K$7:$K$8645,AK16))</f>
        <v>-2.530909090909091E-2</v>
      </c>
      <c r="CK16">
        <f>IF(ISNA(AL16),0,INDEX('Vint wtd'!$K$7:$K$8645,AL16))</f>
        <v>-2.530909090909091E-2</v>
      </c>
      <c r="CL16">
        <f>IF(ISNA(AM16),0,INDEX('Vint wtd'!$K$7:$K$8645,AM16))</f>
        <v>-2.530909090909091E-2</v>
      </c>
      <c r="CM16">
        <f>IF(ISNA(AN16),0,INDEX('Vint wtd'!$K$7:$K$8645,AN16))</f>
        <v>-1.6164948453608247E-2</v>
      </c>
      <c r="CN16">
        <f>IF(ISNA(AO16),0,INDEX('Vint wtd'!$K$7:$K$8645,AO16))</f>
        <v>-1.8474226804123712E-2</v>
      </c>
      <c r="CO16">
        <f>IF(ISNA(AP16),0,INDEX('Vint wtd'!$K$7:$K$8645,AP16))</f>
        <v>-1.6020618556701029E-2</v>
      </c>
      <c r="CP16">
        <f>IF(ISNA(AQ16),0,INDEX('Vint wtd'!$K$7:$K$8645,AQ16))</f>
        <v>-2.530909090909091E-2</v>
      </c>
      <c r="CQ16">
        <f>IF(ISNA(AR16),0,INDEX('Vint wtd'!$K$7:$K$8645,AR16))</f>
        <v>-2.530909090909091E-2</v>
      </c>
      <c r="CR16">
        <f>IF(ISNA(AS16),0,INDEX('Vint wtd'!$K$7:$K$8645,AS16))</f>
        <v>-1.8288712876479787E-2</v>
      </c>
    </row>
    <row r="17" spans="1:96" x14ac:dyDescent="0.25">
      <c r="A17" t="str">
        <f t="shared" si="4"/>
        <v>CFLPGEMFmNew</v>
      </c>
      <c r="B17" t="s">
        <v>118</v>
      </c>
      <c r="C17" t="s">
        <v>129</v>
      </c>
      <c r="D17" t="s">
        <v>1650</v>
      </c>
      <c r="E17" t="s">
        <v>75</v>
      </c>
      <c r="F17" t="s">
        <v>36</v>
      </c>
      <c r="G17" t="s">
        <v>55</v>
      </c>
      <c r="H17" s="34">
        <f t="shared" si="1"/>
        <v>1.0089908504959593</v>
      </c>
      <c r="I17" s="34">
        <f t="shared" si="2"/>
        <v>1.2726826167656988</v>
      </c>
      <c r="J17" s="27">
        <f t="shared" si="3"/>
        <v>-1.607729165769891E-2</v>
      </c>
      <c r="K17" s="25"/>
      <c r="L17" s="36">
        <f>VLOOKUP($C17&amp;$E17&amp;$D17&amp;L$6,'CZ wts'!$B$5:$G$2948,6,FALSE)</f>
        <v>976.04</v>
      </c>
      <c r="M17" s="36">
        <f>VLOOKUP($C17&amp;$E17&amp;$D17&amp;M$6,'CZ wts'!$B$5:$G$2948,6,FALSE)</f>
        <v>1980.22</v>
      </c>
      <c r="N17" s="36">
        <f>VLOOKUP($C17&amp;$E17&amp;$D17&amp;N$6,'CZ wts'!$B$5:$G$2948,6,FALSE)</f>
        <v>6224.26</v>
      </c>
      <c r="O17" s="36">
        <f>VLOOKUP($C17&amp;$E17&amp;$D17&amp;O$6,'CZ wts'!$B$5:$G$2948,6,FALSE)</f>
        <v>3336.82</v>
      </c>
      <c r="P17" s="36">
        <f>VLOOKUP($C17&amp;$E17&amp;$D17&amp;P$6,'CZ wts'!$B$5:$G$2948,6,FALSE)</f>
        <v>1</v>
      </c>
      <c r="Q17" s="36">
        <f>VLOOKUP($C17&amp;$E17&amp;$D17&amp;Q$6,'CZ wts'!$B$5:$G$2948,6,FALSE)</f>
        <v>0</v>
      </c>
      <c r="R17" s="36">
        <f>VLOOKUP($C17&amp;$E17&amp;$D17&amp;R$6,'CZ wts'!$B$5:$G$2948,6,FALSE)</f>
        <v>0</v>
      </c>
      <c r="S17" s="36">
        <f>VLOOKUP($C17&amp;$E17&amp;$D17&amp;S$6,'CZ wts'!$B$5:$G$2948,6,FALSE)</f>
        <v>0</v>
      </c>
      <c r="T17" s="36">
        <f>VLOOKUP($C17&amp;$E17&amp;$D17&amp;T$6,'CZ wts'!$B$5:$G$2948,6,FALSE)</f>
        <v>0</v>
      </c>
      <c r="U17" s="36">
        <f>VLOOKUP($C17&amp;$E17&amp;$D17&amp;U$6,'CZ wts'!$B$5:$G$2948,6,FALSE)</f>
        <v>0</v>
      </c>
      <c r="V17" s="36">
        <f>VLOOKUP($C17&amp;$E17&amp;$D17&amp;V$6,'CZ wts'!$B$5:$G$2948,6,FALSE)</f>
        <v>173.54</v>
      </c>
      <c r="W17" s="36">
        <f>VLOOKUP($C17&amp;$E17&amp;$D17&amp;W$6,'CZ wts'!$B$5:$G$2948,6,FALSE)</f>
        <v>4000.42</v>
      </c>
      <c r="X17" s="36">
        <f>VLOOKUP($C17&amp;$E17&amp;$D17&amp;X$6,'CZ wts'!$B$5:$G$2948,6,FALSE)</f>
        <v>510.98</v>
      </c>
      <c r="Y17" s="36">
        <f>VLOOKUP($C17&amp;$E17&amp;$D17&amp;Y$6,'CZ wts'!$B$5:$G$2948,6,FALSE)</f>
        <v>0</v>
      </c>
      <c r="Z17" s="36">
        <f>VLOOKUP($C17&amp;$E17&amp;$D17&amp;Z$6,'CZ wts'!$B$5:$G$2948,6,FALSE)</f>
        <v>0</v>
      </c>
      <c r="AA17" s="36">
        <f>VLOOKUP($C17&amp;$E17&amp;$D17&amp;AA$6,'CZ wts'!$B$5:$G$2948,6,FALSE)</f>
        <v>1</v>
      </c>
      <c r="AB17" s="36">
        <f t="shared" si="5"/>
        <v>17204.280000000002</v>
      </c>
      <c r="AD17" s="113">
        <f>IFERROR(MATCH($A17&amp;AD$6,'Vint wtd'!$B$7:$B$8646,0),0)</f>
        <v>28</v>
      </c>
      <c r="AE17" s="113">
        <f>IFERROR(MATCH($A17&amp;AE$6,'Vint wtd'!$B$7:$B$8646,0),0)</f>
        <v>29</v>
      </c>
      <c r="AF17" s="113">
        <f>IFERROR(MATCH($A17&amp;AF$6,'Vint wtd'!$B$7:$B$8646,0),0)</f>
        <v>30</v>
      </c>
      <c r="AG17" s="113">
        <f>IFERROR(MATCH($A17&amp;AG$6,'Vint wtd'!$B$7:$B$8646,0),0)</f>
        <v>31</v>
      </c>
      <c r="AH17" s="113">
        <f>IFERROR(MATCH($A17&amp;AH$6,'Vint wtd'!$B$7:$B$8646,0),0)</f>
        <v>32</v>
      </c>
      <c r="AI17" s="113">
        <f>IFERROR(MATCH($A17&amp;AI$6,'Vint wtd'!$B$7:$B$8646,0),0)</f>
        <v>0</v>
      </c>
      <c r="AJ17" s="113">
        <f>IFERROR(MATCH($A17&amp;AJ$6,'Vint wtd'!$B$7:$B$8646,0),0)</f>
        <v>0</v>
      </c>
      <c r="AK17" s="113">
        <f>IFERROR(MATCH($A17&amp;AK$6,'Vint wtd'!$B$7:$B$8646,0),0)</f>
        <v>0</v>
      </c>
      <c r="AL17" s="113">
        <f>IFERROR(MATCH($A17&amp;AL$6,'Vint wtd'!$B$7:$B$8646,0),0)</f>
        <v>0</v>
      </c>
      <c r="AM17" s="113">
        <f>IFERROR(MATCH($A17&amp;AM$6,'Vint wtd'!$B$7:$B$8646,0),0)</f>
        <v>0</v>
      </c>
      <c r="AN17" s="113">
        <f>IFERROR(MATCH($A17&amp;AN$6,'Vint wtd'!$B$7:$B$8646,0),0)</f>
        <v>33</v>
      </c>
      <c r="AO17" s="113">
        <f>IFERROR(MATCH($A17&amp;AO$6,'Vint wtd'!$B$7:$B$8646,0),0)</f>
        <v>34</v>
      </c>
      <c r="AP17" s="113">
        <f>IFERROR(MATCH($A17&amp;AP$6,'Vint wtd'!$B$7:$B$8646,0),0)</f>
        <v>35</v>
      </c>
      <c r="AQ17" s="113">
        <f>IFERROR(MATCH($A17&amp;AQ$6,'Vint wtd'!$B$7:$B$8646,0),0)</f>
        <v>0</v>
      </c>
      <c r="AR17" s="113">
        <f>IFERROR(MATCH($A17&amp;AR$6,'Vint wtd'!$B$7:$B$8646,0),0)</f>
        <v>0</v>
      </c>
      <c r="AS17" s="113">
        <f>IFERROR(MATCH($A17&amp;AS$6,'Vint wtd'!$B$7:$B$8646,0),0)</f>
        <v>36</v>
      </c>
      <c r="AU17" s="28">
        <f>IF(AD17=0,0,INDEX('Vint wtd'!$I$7:$I$8645,AD17))</f>
        <v>0.92157217325551177</v>
      </c>
      <c r="AV17" s="28">
        <f>IF(AE17=0,0,INDEX('Vint wtd'!$I$7:$I$8645,AE17))</f>
        <v>0.97541951016257789</v>
      </c>
      <c r="AW17" s="28">
        <f>IF(AF17=0,0,INDEX('Vint wtd'!$I$7:$I$8645,AF17))</f>
        <v>0.95658552747407799</v>
      </c>
      <c r="AX17" s="28">
        <f>IF(AG17=0,0,INDEX('Vint wtd'!$I$7:$I$8645,AG17))</f>
        <v>1.0579110159039344</v>
      </c>
      <c r="AY17" s="28">
        <f>IF(AH17=0,0,INDEX('Vint wtd'!$I$7:$I$8645,AH17))</f>
        <v>0.99487658431961712</v>
      </c>
      <c r="AZ17" s="28">
        <f>IF(AI17=0,0,INDEX('Vint wtd'!$I$7:$I$8645,AI17))</f>
        <v>0</v>
      </c>
      <c r="BA17" s="28">
        <f>IF(AJ17=0,0,INDEX('Vint wtd'!$I$7:$I$8645,AJ17))</f>
        <v>0</v>
      </c>
      <c r="BB17" s="28">
        <f>IF(AK17=0,0,INDEX('Vint wtd'!$I$7:$I$8645,AK17))</f>
        <v>0</v>
      </c>
      <c r="BC17" s="28">
        <f>IF(AL17=0,0,INDEX('Vint wtd'!$I$7:$I$8645,AL17))</f>
        <v>0</v>
      </c>
      <c r="BD17" s="28">
        <f>IF(AM17=0,0,INDEX('Vint wtd'!$I$7:$I$8645,AM17))</f>
        <v>0</v>
      </c>
      <c r="BE17" s="28">
        <f>IF(AN17=0,0,INDEX('Vint wtd'!$I$7:$I$8645,AN17))</f>
        <v>1.083903154611404</v>
      </c>
      <c r="BF17" s="28">
        <f>IF(AO17=0,0,INDEX('Vint wtd'!$I$7:$I$8645,AO17))</f>
        <v>1.0735488803717437</v>
      </c>
      <c r="BG17" s="28">
        <f>IF(AP17=0,0,INDEX('Vint wtd'!$I$7:$I$8645,AP17))</f>
        <v>1.0941703159337415</v>
      </c>
      <c r="BH17" s="28">
        <f>IF(AQ17=0,0,INDEX('Vint wtd'!$I$7:$I$8645,AQ17))</f>
        <v>0</v>
      </c>
      <c r="BI17" s="28">
        <f>IF(AR17=0,0,INDEX('Vint wtd'!$I$7:$I$8645,AR17))</f>
        <v>0</v>
      </c>
      <c r="BJ17" s="28">
        <f>IF(AS17=0,0,INDEX('Vint wtd'!$I$7:$I$8645,AS17))</f>
        <v>0.98792155967063178</v>
      </c>
      <c r="BL17" s="28">
        <f>IF(ISNA(AD17),0,INDEX('Vint wtd'!$J$7:$J$8645,AD17))</f>
        <v>1.0428782257700711</v>
      </c>
      <c r="BM17" s="28">
        <f>IF(ISNA(AE17),0,INDEX('Vint wtd'!$J$7:$J$8645,AE17))</f>
        <v>1.1374024440173409</v>
      </c>
      <c r="BN17" s="28">
        <f>IF(ISNA(AF17),0,INDEX('Vint wtd'!$J$7:$J$8645,AF17))</f>
        <v>1.0864934543359022</v>
      </c>
      <c r="BO17" s="28">
        <f>IF(ISNA(AG17),0,INDEX('Vint wtd'!$J$7:$J$8645,AG17))</f>
        <v>1.5789248583714541</v>
      </c>
      <c r="BP17" s="28">
        <f>IF(ISNA(AH17),0,INDEX('Vint wtd'!$J$7:$J$8645,AH17))</f>
        <v>1.1898327253590808</v>
      </c>
      <c r="BQ17" s="28">
        <f>IF(ISNA(AI17),0,INDEX('Vint wtd'!$J$7:$J$8645,AI17))</f>
        <v>1.8086604226343168</v>
      </c>
      <c r="BR17" s="28">
        <f>IF(ISNA(AJ17),0,INDEX('Vint wtd'!$J$7:$J$8645,AJ17))</f>
        <v>1.8086604226343168</v>
      </c>
      <c r="BS17" s="28">
        <f>IF(ISNA(AK17),0,INDEX('Vint wtd'!$J$7:$J$8645,AK17))</f>
        <v>1.8086604226343168</v>
      </c>
      <c r="BT17" s="28">
        <f>IF(ISNA(AL17),0,INDEX('Vint wtd'!$J$7:$J$8645,AL17))</f>
        <v>1.8086604226343168</v>
      </c>
      <c r="BU17" s="28">
        <f>IF(ISNA(AM17),0,INDEX('Vint wtd'!$J$7:$J$8645,AM17))</f>
        <v>1.8086604226343168</v>
      </c>
      <c r="BV17" s="28">
        <f>IF(ISNA(AN17),0,INDEX('Vint wtd'!$J$7:$J$8645,AN17))</f>
        <v>1.3902439024390245</v>
      </c>
      <c r="BW17" s="28">
        <f>IF(ISNA(AO17),0,INDEX('Vint wtd'!$J$7:$J$8645,AO17))</f>
        <v>1.4036566000185349</v>
      </c>
      <c r="BX17" s="28">
        <f>IF(ISNA(AP17),0,INDEX('Vint wtd'!$J$7:$J$8645,AP17))</f>
        <v>1.4390243902439026</v>
      </c>
      <c r="BY17" s="28">
        <f>IF(ISNA(AQ17),0,INDEX('Vint wtd'!$J$7:$J$8645,AQ17))</f>
        <v>1.8086604226343168</v>
      </c>
      <c r="BZ17" s="28">
        <f>IF(ISNA(AR17),0,INDEX('Vint wtd'!$J$7:$J$8645,AR17))</f>
        <v>1.8086604226343168</v>
      </c>
      <c r="CA17" s="28">
        <f>IF(ISNA(AS17),0,INDEX('Vint wtd'!$J$7:$J$8645,AS17))</f>
        <v>1.2029864737205767</v>
      </c>
      <c r="CC17">
        <f>IF(ISNA(AD17),0,INDEX('Vint wtd'!$K$7:$K$8645,AD17))</f>
        <v>-2.4911324621722318E-2</v>
      </c>
      <c r="CD17">
        <f>IF(ISNA(AE17),0,INDEX('Vint wtd'!$K$7:$K$8645,AE17))</f>
        <v>-1.6201810873051257E-2</v>
      </c>
      <c r="CE17">
        <f>IF(ISNA(AF17),0,INDEX('Vint wtd'!$K$7:$K$8645,AF17))</f>
        <v>-1.8069654137511944E-2</v>
      </c>
      <c r="CF17">
        <f>IF(ISNA(AG17),0,INDEX('Vint wtd'!$K$7:$K$8645,AG17))</f>
        <v>-1.1879679315109453E-2</v>
      </c>
      <c r="CG17">
        <f>IF(ISNA(AH17),0,INDEX('Vint wtd'!$K$7:$K$8645,AH17))</f>
        <v>-1.4131795282896579E-2</v>
      </c>
      <c r="CH17">
        <f>IF(ISNA(AI17),0,INDEX('Vint wtd'!$K$7:$K$8645,AI17))</f>
        <v>-2.7769696969696972E-2</v>
      </c>
      <c r="CI17">
        <f>IF(ISNA(AJ17),0,INDEX('Vint wtd'!$K$7:$K$8645,AJ17))</f>
        <v>-2.7769696969696972E-2</v>
      </c>
      <c r="CJ17">
        <f>IF(ISNA(AK17),0,INDEX('Vint wtd'!$K$7:$K$8645,AK17))</f>
        <v>-2.7769696969696972E-2</v>
      </c>
      <c r="CK17">
        <f>IF(ISNA(AL17),0,INDEX('Vint wtd'!$K$7:$K$8645,AL17))</f>
        <v>-2.7769696969696972E-2</v>
      </c>
      <c r="CL17">
        <f>IF(ISNA(AM17),0,INDEX('Vint wtd'!$K$7:$K$8645,AM17))</f>
        <v>-2.7769696969696972E-2</v>
      </c>
      <c r="CM17">
        <f>IF(ISNA(AN17),0,INDEX('Vint wtd'!$K$7:$K$8645,AN17))</f>
        <v>-1.5230594673787188E-2</v>
      </c>
      <c r="CN17">
        <f>IF(ISNA(AO17),0,INDEX('Vint wtd'!$K$7:$K$8645,AO17))</f>
        <v>-1.4558793780337696E-2</v>
      </c>
      <c r="CO17">
        <f>IF(ISNA(AP17),0,INDEX('Vint wtd'!$K$7:$K$8645,AP17))</f>
        <v>-1.4032328426160038E-2</v>
      </c>
      <c r="CP17">
        <f>IF(ISNA(AQ17),0,INDEX('Vint wtd'!$K$7:$K$8645,AQ17))</f>
        <v>-2.7769696969696972E-2</v>
      </c>
      <c r="CQ17">
        <f>IF(ISNA(AR17),0,INDEX('Vint wtd'!$K$7:$K$8645,AR17))</f>
        <v>-2.7769696969696972E-2</v>
      </c>
      <c r="CR17">
        <f>IF(ISNA(AS17),0,INDEX('Vint wtd'!$K$7:$K$8645,AS17))</f>
        <v>-2.1272926793503337E-2</v>
      </c>
    </row>
    <row r="18" spans="1:96" x14ac:dyDescent="0.25">
      <c r="A18" t="str">
        <f t="shared" si="4"/>
        <v>CFLPGESFmNew</v>
      </c>
      <c r="B18" t="s">
        <v>118</v>
      </c>
      <c r="C18" t="s">
        <v>129</v>
      </c>
      <c r="D18" t="s">
        <v>1649</v>
      </c>
      <c r="E18" t="s">
        <v>75</v>
      </c>
      <c r="F18" t="s">
        <v>36</v>
      </c>
      <c r="G18" t="s">
        <v>55</v>
      </c>
      <c r="H18" s="34">
        <f t="shared" si="1"/>
        <v>1.0428102407502404</v>
      </c>
      <c r="I18" s="34">
        <f t="shared" si="2"/>
        <v>1.5038106515653191</v>
      </c>
      <c r="J18" s="27">
        <f t="shared" si="3"/>
        <v>-2.204262081100377E-2</v>
      </c>
      <c r="K18" s="25"/>
      <c r="L18" s="36">
        <f>VLOOKUP($C18&amp;$E18&amp;$D18&amp;L$6,'CZ wts'!$B$5:$G$2948,6,FALSE)</f>
        <v>2237.64</v>
      </c>
      <c r="M18" s="36">
        <f>VLOOKUP($C18&amp;$E18&amp;$D18&amp;M$6,'CZ wts'!$B$5:$G$2948,6,FALSE)</f>
        <v>2207.14</v>
      </c>
      <c r="N18" s="36">
        <f>VLOOKUP($C18&amp;$E18&amp;$D18&amp;N$6,'CZ wts'!$B$5:$G$2948,6,FALSE)</f>
        <v>6688.02</v>
      </c>
      <c r="O18" s="36">
        <f>VLOOKUP($C18&amp;$E18&amp;$D18&amp;O$6,'CZ wts'!$B$5:$G$2948,6,FALSE)</f>
        <v>6103.38</v>
      </c>
      <c r="P18" s="36">
        <f>VLOOKUP($C18&amp;$E18&amp;$D18&amp;P$6,'CZ wts'!$B$5:$G$2948,6,FALSE)</f>
        <v>1056.32</v>
      </c>
      <c r="Q18" s="36">
        <f>VLOOKUP($C18&amp;$E18&amp;$D18&amp;Q$6,'CZ wts'!$B$5:$G$2948,6,FALSE)</f>
        <v>0</v>
      </c>
      <c r="R18" s="36">
        <f>VLOOKUP($C18&amp;$E18&amp;$D18&amp;R$6,'CZ wts'!$B$5:$G$2948,6,FALSE)</f>
        <v>0</v>
      </c>
      <c r="S18" s="36">
        <f>VLOOKUP($C18&amp;$E18&amp;$D18&amp;S$6,'CZ wts'!$B$5:$G$2948,6,FALSE)</f>
        <v>0</v>
      </c>
      <c r="T18" s="36">
        <f>VLOOKUP($C18&amp;$E18&amp;$D18&amp;T$6,'CZ wts'!$B$5:$G$2948,6,FALSE)</f>
        <v>0</v>
      </c>
      <c r="U18" s="36">
        <f>VLOOKUP($C18&amp;$E18&amp;$D18&amp;U$6,'CZ wts'!$B$5:$G$2948,6,FALSE)</f>
        <v>0</v>
      </c>
      <c r="V18" s="36">
        <f>VLOOKUP($C18&amp;$E18&amp;$D18&amp;V$6,'CZ wts'!$B$5:$G$2948,6,FALSE)</f>
        <v>8863.94</v>
      </c>
      <c r="W18" s="36">
        <f>VLOOKUP($C18&amp;$E18&amp;$D18&amp;W$6,'CZ wts'!$B$5:$G$2948,6,FALSE)</f>
        <v>20178.3</v>
      </c>
      <c r="X18" s="36">
        <f>VLOOKUP($C18&amp;$E18&amp;$D18&amp;X$6,'CZ wts'!$B$5:$G$2948,6,FALSE)</f>
        <v>8455.84</v>
      </c>
      <c r="Y18" s="36">
        <f>VLOOKUP($C18&amp;$E18&amp;$D18&amp;Y$6,'CZ wts'!$B$5:$G$2948,6,FALSE)</f>
        <v>0</v>
      </c>
      <c r="Z18" s="36">
        <f>VLOOKUP($C18&amp;$E18&amp;$D18&amp;Z$6,'CZ wts'!$B$5:$G$2948,6,FALSE)</f>
        <v>0</v>
      </c>
      <c r="AA18" s="36">
        <f>VLOOKUP($C18&amp;$E18&amp;$D18&amp;AA$6,'CZ wts'!$B$5:$G$2948,6,FALSE)</f>
        <v>249.08</v>
      </c>
      <c r="AB18" s="36">
        <f t="shared" si="5"/>
        <v>56039.66</v>
      </c>
      <c r="AD18" s="113">
        <f>IFERROR(MATCH($A18&amp;AD$6,'Vint wtd'!$B$7:$B$8646,0),0)</f>
        <v>10</v>
      </c>
      <c r="AE18" s="113">
        <f>IFERROR(MATCH($A18&amp;AE$6,'Vint wtd'!$B$7:$B$8646,0),0)</f>
        <v>11</v>
      </c>
      <c r="AF18" s="113">
        <f>IFERROR(MATCH($A18&amp;AF$6,'Vint wtd'!$B$7:$B$8646,0),0)</f>
        <v>12</v>
      </c>
      <c r="AG18" s="113">
        <f>IFERROR(MATCH($A18&amp;AG$6,'Vint wtd'!$B$7:$B$8646,0),0)</f>
        <v>13</v>
      </c>
      <c r="AH18" s="113">
        <f>IFERROR(MATCH($A18&amp;AH$6,'Vint wtd'!$B$7:$B$8646,0),0)</f>
        <v>14</v>
      </c>
      <c r="AI18" s="113">
        <f>IFERROR(MATCH($A18&amp;AI$6,'Vint wtd'!$B$7:$B$8646,0),0)</f>
        <v>0</v>
      </c>
      <c r="AJ18" s="113">
        <f>IFERROR(MATCH($A18&amp;AJ$6,'Vint wtd'!$B$7:$B$8646,0),0)</f>
        <v>0</v>
      </c>
      <c r="AK18" s="113">
        <f>IFERROR(MATCH($A18&amp;AK$6,'Vint wtd'!$B$7:$B$8646,0),0)</f>
        <v>0</v>
      </c>
      <c r="AL18" s="113">
        <f>IFERROR(MATCH($A18&amp;AL$6,'Vint wtd'!$B$7:$B$8646,0),0)</f>
        <v>0</v>
      </c>
      <c r="AM18" s="113">
        <f>IFERROR(MATCH($A18&amp;AM$6,'Vint wtd'!$B$7:$B$8646,0),0)</f>
        <v>0</v>
      </c>
      <c r="AN18" s="113">
        <f>IFERROR(MATCH($A18&amp;AN$6,'Vint wtd'!$B$7:$B$8646,0),0)</f>
        <v>15</v>
      </c>
      <c r="AO18" s="113">
        <f>IFERROR(MATCH($A18&amp;AO$6,'Vint wtd'!$B$7:$B$8646,0),0)</f>
        <v>16</v>
      </c>
      <c r="AP18" s="113">
        <f>IFERROR(MATCH($A18&amp;AP$6,'Vint wtd'!$B$7:$B$8646,0),0)</f>
        <v>17</v>
      </c>
      <c r="AQ18" s="113">
        <f>IFERROR(MATCH($A18&amp;AQ$6,'Vint wtd'!$B$7:$B$8646,0),0)</f>
        <v>0</v>
      </c>
      <c r="AR18" s="113">
        <f>IFERROR(MATCH($A18&amp;AR$6,'Vint wtd'!$B$7:$B$8646,0),0)</f>
        <v>0</v>
      </c>
      <c r="AS18" s="113">
        <f>IFERROR(MATCH($A18&amp;AS$6,'Vint wtd'!$B$7:$B$8646,0),0)</f>
        <v>18</v>
      </c>
      <c r="AU18" s="28">
        <f>IF(AD18=0,0,INDEX('Vint wtd'!$I$7:$I$8645,AD18))</f>
        <v>0.97080808080808101</v>
      </c>
      <c r="AV18" s="28">
        <f>IF(AE18=0,0,INDEX('Vint wtd'!$I$7:$I$8645,AE18))</f>
        <v>1.0233482458170877</v>
      </c>
      <c r="AW18" s="28">
        <f>IF(AF18=0,0,INDEX('Vint wtd'!$I$7:$I$8645,AF18))</f>
        <v>0.98156320281894682</v>
      </c>
      <c r="AX18" s="28">
        <f>IF(AG18=0,0,INDEX('Vint wtd'!$I$7:$I$8645,AG18))</f>
        <v>1.0461250180600377</v>
      </c>
      <c r="AY18" s="28">
        <f>IF(AH18=0,0,INDEX('Vint wtd'!$I$7:$I$8645,AH18))</f>
        <v>0.97304790750583658</v>
      </c>
      <c r="AZ18" s="28">
        <f>IF(AI18=0,0,INDEX('Vint wtd'!$I$7:$I$8645,AI18))</f>
        <v>0</v>
      </c>
      <c r="BA18" s="28">
        <f>IF(AJ18=0,0,INDEX('Vint wtd'!$I$7:$I$8645,AJ18))</f>
        <v>0</v>
      </c>
      <c r="BB18" s="28">
        <f>IF(AK18=0,0,INDEX('Vint wtd'!$I$7:$I$8645,AK18))</f>
        <v>0</v>
      </c>
      <c r="BC18" s="28">
        <f>IF(AL18=0,0,INDEX('Vint wtd'!$I$7:$I$8645,AL18))</f>
        <v>0</v>
      </c>
      <c r="BD18" s="28">
        <f>IF(AM18=0,0,INDEX('Vint wtd'!$I$7:$I$8645,AM18))</f>
        <v>0</v>
      </c>
      <c r="BE18" s="28">
        <f>IF(AN18=0,0,INDEX('Vint wtd'!$I$7:$I$8645,AN18))</f>
        <v>1.0736161616161617</v>
      </c>
      <c r="BF18" s="28">
        <f>IF(AO18=0,0,INDEX('Vint wtd'!$I$7:$I$8645,AO18))</f>
        <v>1.0430211146217332</v>
      </c>
      <c r="BG18" s="28">
        <f>IF(AP18=0,0,INDEX('Vint wtd'!$I$7:$I$8645,AP18))</f>
        <v>1.0904242424242425</v>
      </c>
      <c r="BH18" s="28">
        <f>IF(AQ18=0,0,INDEX('Vint wtd'!$I$7:$I$8645,AQ18))</f>
        <v>0</v>
      </c>
      <c r="BI18" s="28">
        <f>IF(AR18=0,0,INDEX('Vint wtd'!$I$7:$I$8645,AR18))</f>
        <v>0</v>
      </c>
      <c r="BJ18" s="28">
        <f>IF(AS18=0,0,INDEX('Vint wtd'!$I$7:$I$8645,AS18))</f>
        <v>0.99149494949494943</v>
      </c>
      <c r="BL18" s="28">
        <f>IF(ISNA(AD18),0,INDEX('Vint wtd'!$J$7:$J$8645,AD18))</f>
        <v>1</v>
      </c>
      <c r="BM18" s="28">
        <f>IF(ISNA(AE18),0,INDEX('Vint wtd'!$J$7:$J$8645,AE18))</f>
        <v>1.8086604226343168</v>
      </c>
      <c r="BN18" s="28">
        <f>IF(ISNA(AF18),0,INDEX('Vint wtd'!$J$7:$J$8645,AF18))</f>
        <v>1.1932830258318967</v>
      </c>
      <c r="BO18" s="28">
        <f>IF(ISNA(AG18),0,INDEX('Vint wtd'!$J$7:$J$8645,AG18))</f>
        <v>1.7693896965206846</v>
      </c>
      <c r="BP18" s="28">
        <f>IF(ISNA(AH18),0,INDEX('Vint wtd'!$J$7:$J$8645,AH18))</f>
        <v>1.1265964862610851</v>
      </c>
      <c r="BQ18" s="28">
        <f>IF(ISNA(AI18),0,INDEX('Vint wtd'!$J$7:$J$8645,AI18))</f>
        <v>1.1932830258318967</v>
      </c>
      <c r="BR18" s="28">
        <f>IF(ISNA(AJ18),0,INDEX('Vint wtd'!$J$7:$J$8645,AJ18))</f>
        <v>1.1932830258318967</v>
      </c>
      <c r="BS18" s="28">
        <f>IF(ISNA(AK18),0,INDEX('Vint wtd'!$J$7:$J$8645,AK18))</f>
        <v>1.1932830258318967</v>
      </c>
      <c r="BT18" s="28">
        <f>IF(ISNA(AL18),0,INDEX('Vint wtd'!$J$7:$J$8645,AL18))</f>
        <v>1.1932830258318967</v>
      </c>
      <c r="BU18" s="28">
        <f>IF(ISNA(AM18),0,INDEX('Vint wtd'!$J$7:$J$8645,AM18))</f>
        <v>1.1932830258318967</v>
      </c>
      <c r="BV18" s="28">
        <f>IF(ISNA(AN18),0,INDEX('Vint wtd'!$J$7:$J$8645,AN18))</f>
        <v>1.5915250061591526</v>
      </c>
      <c r="BW18" s="28">
        <f>IF(ISNA(AO18),0,INDEX('Vint wtd'!$J$7:$J$8645,AO18))</f>
        <v>1.5366533466489194</v>
      </c>
      <c r="BX18" s="28">
        <f>IF(ISNA(AP18),0,INDEX('Vint wtd'!$J$7:$J$8645,AP18))</f>
        <v>1.4927322000492731</v>
      </c>
      <c r="BY18" s="28">
        <f>IF(ISNA(AQ18),0,INDEX('Vint wtd'!$J$7:$J$8645,AQ18))</f>
        <v>1.1932830258318967</v>
      </c>
      <c r="BZ18" s="28">
        <f>IF(ISNA(AR18),0,INDEX('Vint wtd'!$J$7:$J$8645,AR18))</f>
        <v>1.1932830258318967</v>
      </c>
      <c r="CA18" s="28">
        <f>IF(ISNA(AS18),0,INDEX('Vint wtd'!$J$7:$J$8645,AS18))</f>
        <v>1.3525252525252522</v>
      </c>
      <c r="CC18">
        <f>IF(ISNA(AD18),0,INDEX('Vint wtd'!$K$7:$K$8645,AD18))</f>
        <v>-2.530909090909091E-2</v>
      </c>
      <c r="CD18">
        <f>IF(ISNA(AE18),0,INDEX('Vint wtd'!$K$7:$K$8645,AE18))</f>
        <v>-2.7769696969696972E-2</v>
      </c>
      <c r="CE18">
        <f>IF(ISNA(AF18),0,INDEX('Vint wtd'!$K$7:$K$8645,AF18))</f>
        <v>-2.2848484848484847E-2</v>
      </c>
      <c r="CF18">
        <f>IF(ISNA(AG18),0,INDEX('Vint wtd'!$K$7:$K$8645,AG18))</f>
        <v>-2.355151515151515E-2</v>
      </c>
      <c r="CG18">
        <f>IF(ISNA(AH18),0,INDEX('Vint wtd'!$K$7:$K$8645,AH18))</f>
        <v>-2.7769696969696969E-2</v>
      </c>
      <c r="CH18">
        <f>IF(ISNA(AI18),0,INDEX('Vint wtd'!$K$7:$K$8645,AI18))</f>
        <v>-2.2848484848484847E-2</v>
      </c>
      <c r="CI18">
        <f>IF(ISNA(AJ18),0,INDEX('Vint wtd'!$K$7:$K$8645,AJ18))</f>
        <v>-2.2848484848484847E-2</v>
      </c>
      <c r="CJ18">
        <f>IF(ISNA(AK18),0,INDEX('Vint wtd'!$K$7:$K$8645,AK18))</f>
        <v>-2.2848484848484847E-2</v>
      </c>
      <c r="CK18">
        <f>IF(ISNA(AL18),0,INDEX('Vint wtd'!$K$7:$K$8645,AL18))</f>
        <v>-2.2848484848484847E-2</v>
      </c>
      <c r="CL18">
        <f>IF(ISNA(AM18),0,INDEX('Vint wtd'!$K$7:$K$8645,AM18))</f>
        <v>-2.2848484848484847E-2</v>
      </c>
      <c r="CM18">
        <f>IF(ISNA(AN18),0,INDEX('Vint wtd'!$K$7:$K$8645,AN18))</f>
        <v>-2.1618181818181818E-2</v>
      </c>
      <c r="CN18">
        <f>IF(ISNA(AO18),0,INDEX('Vint wtd'!$K$7:$K$8645,AO18))</f>
        <v>-2.126666666666667E-2</v>
      </c>
      <c r="CO18">
        <f>IF(ISNA(AP18),0,INDEX('Vint wtd'!$K$7:$K$8645,AP18))</f>
        <v>-1.950909090909091E-2</v>
      </c>
      <c r="CP18">
        <f>IF(ISNA(AQ18),0,INDEX('Vint wtd'!$K$7:$K$8645,AQ18))</f>
        <v>-2.2848484848484847E-2</v>
      </c>
      <c r="CQ18">
        <f>IF(ISNA(AR18),0,INDEX('Vint wtd'!$K$7:$K$8645,AR18))</f>
        <v>-2.2848484848484847E-2</v>
      </c>
      <c r="CR18">
        <f>IF(ISNA(AS18),0,INDEX('Vint wtd'!$K$7:$K$8645,AS18))</f>
        <v>-2.3024242424242419E-2</v>
      </c>
    </row>
    <row r="19" spans="1:96" x14ac:dyDescent="0.25">
      <c r="A19" t="str">
        <f t="shared" si="4"/>
        <v>CFLSCEDMoNew</v>
      </c>
      <c r="B19" t="s">
        <v>118</v>
      </c>
      <c r="C19" t="s">
        <v>130</v>
      </c>
      <c r="D19" t="s">
        <v>1651</v>
      </c>
      <c r="E19" t="s">
        <v>75</v>
      </c>
      <c r="F19" t="s">
        <v>36</v>
      </c>
      <c r="G19" t="s">
        <v>55</v>
      </c>
      <c r="H19" s="34">
        <f t="shared" si="1"/>
        <v>1.0611060785638127</v>
      </c>
      <c r="I19" s="34">
        <f t="shared" si="2"/>
        <v>1.3214711891082964</v>
      </c>
      <c r="J19" s="27">
        <f t="shared" si="3"/>
        <v>-1.4115376401278116E-2</v>
      </c>
      <c r="K19" s="25"/>
      <c r="L19" s="36">
        <f>VLOOKUP($C19&amp;$E19&amp;$D19&amp;L$6,'CZ wts'!$B$5:$G$2948,6,FALSE)</f>
        <v>0</v>
      </c>
      <c r="M19" s="36">
        <f>VLOOKUP($C19&amp;$E19&amp;$D19&amp;M$6,'CZ wts'!$B$5:$G$2948,6,FALSE)</f>
        <v>0</v>
      </c>
      <c r="N19" s="36">
        <f>VLOOKUP($C19&amp;$E19&amp;$D19&amp;N$6,'CZ wts'!$B$5:$G$2948,6,FALSE)</f>
        <v>0</v>
      </c>
      <c r="O19" s="36">
        <f>VLOOKUP($C19&amp;$E19&amp;$D19&amp;O$6,'CZ wts'!$B$5:$G$2948,6,FALSE)</f>
        <v>0</v>
      </c>
      <c r="P19" s="36">
        <f>VLOOKUP($C19&amp;$E19&amp;$D19&amp;P$6,'CZ wts'!$B$5:$G$2948,6,FALSE)</f>
        <v>1</v>
      </c>
      <c r="Q19" s="36">
        <f>VLOOKUP($C19&amp;$E19&amp;$D19&amp;Q$6,'CZ wts'!$B$5:$G$2948,6,FALSE)</f>
        <v>1591.36</v>
      </c>
      <c r="R19" s="36">
        <f>VLOOKUP($C19&amp;$E19&amp;$D19&amp;R$6,'CZ wts'!$B$5:$G$2948,6,FALSE)</f>
        <v>0</v>
      </c>
      <c r="S19" s="36">
        <f>VLOOKUP($C19&amp;$E19&amp;$D19&amp;S$6,'CZ wts'!$B$5:$G$2948,6,FALSE)</f>
        <v>490.87200000000001</v>
      </c>
      <c r="T19" s="36">
        <f>VLOOKUP($C19&amp;$E19&amp;$D19&amp;T$6,'CZ wts'!$B$5:$G$2948,6,FALSE)</f>
        <v>1059.22</v>
      </c>
      <c r="U19" s="36">
        <f>VLOOKUP($C19&amp;$E19&amp;$D19&amp;U$6,'CZ wts'!$B$5:$G$2948,6,FALSE)</f>
        <v>274.072</v>
      </c>
      <c r="V19" s="36">
        <f>VLOOKUP($C19&amp;$E19&amp;$D19&amp;V$6,'CZ wts'!$B$5:$G$2948,6,FALSE)</f>
        <v>0</v>
      </c>
      <c r="W19" s="36">
        <f>VLOOKUP($C19&amp;$E19&amp;$D19&amp;W$6,'CZ wts'!$B$5:$G$2948,6,FALSE)</f>
        <v>0</v>
      </c>
      <c r="X19" s="36">
        <f>VLOOKUP($C19&amp;$E19&amp;$D19&amp;X$6,'CZ wts'!$B$5:$G$2948,6,FALSE)</f>
        <v>1</v>
      </c>
      <c r="Y19" s="36">
        <f>VLOOKUP($C19&amp;$E19&amp;$D19&amp;Y$6,'CZ wts'!$B$5:$G$2948,6,FALSE)</f>
        <v>1</v>
      </c>
      <c r="Z19" s="36">
        <f>VLOOKUP($C19&amp;$E19&amp;$D19&amp;Z$6,'CZ wts'!$B$5:$G$2948,6,FALSE)</f>
        <v>246.74799999999999</v>
      </c>
      <c r="AA19" s="36">
        <f>VLOOKUP($C19&amp;$E19&amp;$D19&amp;AA$6,'CZ wts'!$B$5:$G$2948,6,FALSE)</f>
        <v>71.06</v>
      </c>
      <c r="AB19" s="36">
        <f t="shared" si="5"/>
        <v>3736.3320000000003</v>
      </c>
      <c r="AD19" s="113">
        <f>IFERROR(MATCH($A19&amp;AD$6,'Vint wtd'!$B$7:$B$8646,0),0)</f>
        <v>0</v>
      </c>
      <c r="AE19" s="113">
        <f>IFERROR(MATCH($A19&amp;AE$6,'Vint wtd'!$B$7:$B$8646,0),0)</f>
        <v>0</v>
      </c>
      <c r="AF19" s="113">
        <f>IFERROR(MATCH($A19&amp;AF$6,'Vint wtd'!$B$7:$B$8646,0),0)</f>
        <v>0</v>
      </c>
      <c r="AG19" s="113">
        <f>IFERROR(MATCH($A19&amp;AG$6,'Vint wtd'!$B$7:$B$8646,0),0)</f>
        <v>0</v>
      </c>
      <c r="AH19" s="113">
        <f>IFERROR(MATCH($A19&amp;AH$6,'Vint wtd'!$B$7:$B$8646,0),0)</f>
        <v>125</v>
      </c>
      <c r="AI19" s="113">
        <f>IFERROR(MATCH($A19&amp;AI$6,'Vint wtd'!$B$7:$B$8646,0),0)</f>
        <v>126</v>
      </c>
      <c r="AJ19" s="113">
        <f>IFERROR(MATCH($A19&amp;AJ$6,'Vint wtd'!$B$7:$B$8646,0),0)</f>
        <v>0</v>
      </c>
      <c r="AK19" s="113">
        <f>IFERROR(MATCH($A19&amp;AK$6,'Vint wtd'!$B$7:$B$8646,0),0)</f>
        <v>127</v>
      </c>
      <c r="AL19" s="113">
        <f>IFERROR(MATCH($A19&amp;AL$6,'Vint wtd'!$B$7:$B$8646,0),0)</f>
        <v>128</v>
      </c>
      <c r="AM19" s="113">
        <f>IFERROR(MATCH($A19&amp;AM$6,'Vint wtd'!$B$7:$B$8646,0),0)</f>
        <v>129</v>
      </c>
      <c r="AN19" s="113">
        <f>IFERROR(MATCH($A19&amp;AN$6,'Vint wtd'!$B$7:$B$8646,0),0)</f>
        <v>0</v>
      </c>
      <c r="AO19" s="113">
        <f>IFERROR(MATCH($A19&amp;AO$6,'Vint wtd'!$B$7:$B$8646,0),0)</f>
        <v>0</v>
      </c>
      <c r="AP19" s="113">
        <f>IFERROR(MATCH($A19&amp;AP$6,'Vint wtd'!$B$7:$B$8646,0),0)</f>
        <v>130</v>
      </c>
      <c r="AQ19" s="113">
        <f>IFERROR(MATCH($A19&amp;AQ$6,'Vint wtd'!$B$7:$B$8646,0),0)</f>
        <v>131</v>
      </c>
      <c r="AR19" s="113">
        <f>IFERROR(MATCH($A19&amp;AR$6,'Vint wtd'!$B$7:$B$8646,0),0)</f>
        <v>132</v>
      </c>
      <c r="AS19" s="113">
        <f>IFERROR(MATCH($A19&amp;AS$6,'Vint wtd'!$B$7:$B$8646,0),0)</f>
        <v>133</v>
      </c>
      <c r="AU19" s="28">
        <f>IF(AD19=0,0,INDEX('Vint wtd'!$I$7:$I$8645,AD19))</f>
        <v>0</v>
      </c>
      <c r="AV19" s="28">
        <f>IF(AE19=0,0,INDEX('Vint wtd'!$I$7:$I$8645,AE19))</f>
        <v>0</v>
      </c>
      <c r="AW19" s="28">
        <f>IF(AF19=0,0,INDEX('Vint wtd'!$I$7:$I$8645,AF19))</f>
        <v>0</v>
      </c>
      <c r="AX19" s="28">
        <f>IF(AG19=0,0,INDEX('Vint wtd'!$I$7:$I$8645,AG19))</f>
        <v>0</v>
      </c>
      <c r="AY19" s="28">
        <f>IF(AH19=0,0,INDEX('Vint wtd'!$I$7:$I$8645,AH19))</f>
        <v>0.97176824826038333</v>
      </c>
      <c r="AZ19" s="28">
        <f>IF(AI19=0,0,INDEX('Vint wtd'!$I$7:$I$8645,AI19))</f>
        <v>0.97022953018464642</v>
      </c>
      <c r="BA19" s="28">
        <f>IF(AJ19=0,0,INDEX('Vint wtd'!$I$7:$I$8645,AJ19))</f>
        <v>0</v>
      </c>
      <c r="BB19" s="28">
        <f>IF(AK19=0,0,INDEX('Vint wtd'!$I$7:$I$8645,AK19))</f>
        <v>1.1343316039472273</v>
      </c>
      <c r="BC19" s="28">
        <f>IF(AL19=0,0,INDEX('Vint wtd'!$I$7:$I$8645,AL19))</f>
        <v>1.1082474226804124</v>
      </c>
      <c r="BD19" s="28">
        <f>IF(AM19=0,0,INDEX('Vint wtd'!$I$7:$I$8645,AM19))</f>
        <v>1.1395670103092783</v>
      </c>
      <c r="BE19" s="28">
        <f>IF(AN19=0,0,INDEX('Vint wtd'!$I$7:$I$8645,AN19))</f>
        <v>0</v>
      </c>
      <c r="BF19" s="28">
        <f>IF(AO19=0,0,INDEX('Vint wtd'!$I$7:$I$8645,AO19))</f>
        <v>0</v>
      </c>
      <c r="BG19" s="28">
        <f>IF(AP19=0,0,INDEX('Vint wtd'!$I$7:$I$8645,AP19))</f>
        <v>1.0645292206455612</v>
      </c>
      <c r="BH19" s="28">
        <f>IF(AQ19=0,0,INDEX('Vint wtd'!$I$7:$I$8645,AQ19))</f>
        <v>1.0554548924489124</v>
      </c>
      <c r="BI19" s="28">
        <f>IF(AR19=0,0,INDEX('Vint wtd'!$I$7:$I$8645,AR19))</f>
        <v>1.2222268041237112</v>
      </c>
      <c r="BJ19" s="28">
        <f>IF(AS19=0,0,INDEX('Vint wtd'!$I$7:$I$8645,AS19))</f>
        <v>1.0269278350515465</v>
      </c>
      <c r="BL19" s="28">
        <f>IF(ISNA(AD19),0,INDEX('Vint wtd'!$J$7:$J$8645,AD19))</f>
        <v>1.7693896965206846</v>
      </c>
      <c r="BM19" s="28">
        <f>IF(ISNA(AE19),0,INDEX('Vint wtd'!$J$7:$J$8645,AE19))</f>
        <v>1.7693896965206846</v>
      </c>
      <c r="BN19" s="28">
        <f>IF(ISNA(AF19),0,INDEX('Vint wtd'!$J$7:$J$8645,AF19))</f>
        <v>1.7693896965206846</v>
      </c>
      <c r="BO19" s="28">
        <f>IF(ISNA(AG19),0,INDEX('Vint wtd'!$J$7:$J$8645,AG19))</f>
        <v>1.7693896965206846</v>
      </c>
      <c r="BP19" s="28">
        <f>IF(ISNA(AH19),0,INDEX('Vint wtd'!$J$7:$J$8645,AH19))</f>
        <v>1.5299276536125344</v>
      </c>
      <c r="BQ19" s="28">
        <f>IF(ISNA(AI19),0,INDEX('Vint wtd'!$J$7:$J$8645,AI19))</f>
        <v>1.0440597714066455</v>
      </c>
      <c r="BR19" s="28">
        <f>IF(ISNA(AJ19),0,INDEX('Vint wtd'!$J$7:$J$8645,AJ19))</f>
        <v>1.7693896965206846</v>
      </c>
      <c r="BS19" s="28">
        <f>IF(ISNA(AK19),0,INDEX('Vint wtd'!$J$7:$J$8645,AK19))</f>
        <v>1.4328538805368005</v>
      </c>
      <c r="BT19" s="28">
        <f>IF(ISNA(AL19),0,INDEX('Vint wtd'!$J$7:$J$8645,AL19))</f>
        <v>1.5681818181818181</v>
      </c>
      <c r="BU19" s="28">
        <f>IF(ISNA(AM19),0,INDEX('Vint wtd'!$J$7:$J$8645,AM19))</f>
        <v>1.4819587628865982</v>
      </c>
      <c r="BV19" s="28">
        <f>IF(ISNA(AN19),0,INDEX('Vint wtd'!$J$7:$J$8645,AN19))</f>
        <v>1.7693896965206846</v>
      </c>
      <c r="BW19" s="28">
        <f>IF(ISNA(AO19),0,INDEX('Vint wtd'!$J$7:$J$8645,AO19))</f>
        <v>1.7693896965206846</v>
      </c>
      <c r="BX19" s="28">
        <f>IF(ISNA(AP19),0,INDEX('Vint wtd'!$J$7:$J$8645,AP19))</f>
        <v>1.295310866720367</v>
      </c>
      <c r="BY19" s="28">
        <f>IF(ISNA(AQ19),0,INDEX('Vint wtd'!$J$7:$J$8645,AQ19))</f>
        <v>1.3120891794175009</v>
      </c>
      <c r="BZ19" s="28">
        <f>IF(ISNA(AR19),0,INDEX('Vint wtd'!$J$7:$J$8645,AR19))</f>
        <v>1.5476190476190477</v>
      </c>
      <c r="CA19" s="28">
        <f>IF(ISNA(AS19),0,INDEX('Vint wtd'!$J$7:$J$8645,AS19))</f>
        <v>1.6804123711340206</v>
      </c>
      <c r="CC19">
        <f>IF(ISNA(AD19),0,INDEX('Vint wtd'!$K$7:$K$8645,AD19))</f>
        <v>-2.355151515151515E-2</v>
      </c>
      <c r="CD19">
        <f>IF(ISNA(AE19),0,INDEX('Vint wtd'!$K$7:$K$8645,AE19))</f>
        <v>-2.355151515151515E-2</v>
      </c>
      <c r="CE19">
        <f>IF(ISNA(AF19),0,INDEX('Vint wtd'!$K$7:$K$8645,AF19))</f>
        <v>-2.355151515151515E-2</v>
      </c>
      <c r="CF19">
        <f>IF(ISNA(AG19),0,INDEX('Vint wtd'!$K$7:$K$8645,AG19))</f>
        <v>-2.355151515151515E-2</v>
      </c>
      <c r="CG19">
        <f>IF(ISNA(AH19),0,INDEX('Vint wtd'!$K$7:$K$8645,AH19))</f>
        <v>-2.4629896907216502E-2</v>
      </c>
      <c r="CH19">
        <f>IF(ISNA(AI19),0,INDEX('Vint wtd'!$K$7:$K$8645,AI19))</f>
        <v>-1.631572864602876E-2</v>
      </c>
      <c r="CI19">
        <f>IF(ISNA(AJ19),0,INDEX('Vint wtd'!$K$7:$K$8645,AJ19))</f>
        <v>-2.355151515151515E-2</v>
      </c>
      <c r="CJ19">
        <f>IF(ISNA(AK19),0,INDEX('Vint wtd'!$K$7:$K$8645,AK19))</f>
        <v>-1.1131812421169108E-2</v>
      </c>
      <c r="CK19">
        <f>IF(ISNA(AL19),0,INDEX('Vint wtd'!$K$7:$K$8645,AL19))</f>
        <v>-1.3451546391752575E-2</v>
      </c>
      <c r="CL19">
        <f>IF(ISNA(AM19),0,INDEX('Vint wtd'!$K$7:$K$8645,AM19))</f>
        <v>-1.4721649484536081E-2</v>
      </c>
      <c r="CM19">
        <f>IF(ISNA(AN19),0,INDEX('Vint wtd'!$K$7:$K$8645,AN19))</f>
        <v>-2.355151515151515E-2</v>
      </c>
      <c r="CN19">
        <f>IF(ISNA(AO19),0,INDEX('Vint wtd'!$K$7:$K$8645,AO19))</f>
        <v>-2.355151515151515E-2</v>
      </c>
      <c r="CO19">
        <f>IF(ISNA(AP19),0,INDEX('Vint wtd'!$K$7:$K$8645,AP19))</f>
        <v>-1.6103426782151688E-2</v>
      </c>
      <c r="CP19">
        <f>IF(ISNA(AQ19),0,INDEX('Vint wtd'!$K$7:$K$8645,AQ19))</f>
        <v>-1.8351183461210591E-2</v>
      </c>
      <c r="CQ19">
        <f>IF(ISNA(AR19),0,INDEX('Vint wtd'!$K$7:$K$8645,AR19))</f>
        <v>-6.7546391752577317E-3</v>
      </c>
      <c r="CR19">
        <f>IF(ISNA(AS19),0,INDEX('Vint wtd'!$K$7:$K$8645,AS19))</f>
        <v>-1.8329896907216491E-2</v>
      </c>
    </row>
    <row r="20" spans="1:96" x14ac:dyDescent="0.25">
      <c r="A20" t="str">
        <f t="shared" si="4"/>
        <v>CFLSCEMFmNew</v>
      </c>
      <c r="B20" t="s">
        <v>118</v>
      </c>
      <c r="C20" t="s">
        <v>130</v>
      </c>
      <c r="D20" t="s">
        <v>1650</v>
      </c>
      <c r="E20" t="s">
        <v>75</v>
      </c>
      <c r="F20" t="s">
        <v>36</v>
      </c>
      <c r="G20" t="s">
        <v>55</v>
      </c>
      <c r="H20" s="34">
        <f t="shared" si="1"/>
        <v>1.0736839182320219</v>
      </c>
      <c r="I20" s="34">
        <f t="shared" si="2"/>
        <v>1.3754872494978363</v>
      </c>
      <c r="J20" s="27">
        <f t="shared" si="3"/>
        <v>-1.2407793270729594E-2</v>
      </c>
      <c r="K20" s="25"/>
      <c r="L20" s="36">
        <f>VLOOKUP($C20&amp;$E20&amp;$D20&amp;L$6,'CZ wts'!$B$5:$G$2948,6,FALSE)</f>
        <v>0</v>
      </c>
      <c r="M20" s="36">
        <f>VLOOKUP($C20&amp;$E20&amp;$D20&amp;M$6,'CZ wts'!$B$5:$G$2948,6,FALSE)</f>
        <v>0</v>
      </c>
      <c r="N20" s="36">
        <f>VLOOKUP($C20&amp;$E20&amp;$D20&amp;N$6,'CZ wts'!$B$5:$G$2948,6,FALSE)</f>
        <v>0</v>
      </c>
      <c r="O20" s="36">
        <f>VLOOKUP($C20&amp;$E20&amp;$D20&amp;O$6,'CZ wts'!$B$5:$G$2948,6,FALSE)</f>
        <v>0</v>
      </c>
      <c r="P20" s="36">
        <f>VLOOKUP($C20&amp;$E20&amp;$D20&amp;P$6,'CZ wts'!$B$5:$G$2948,6,FALSE)</f>
        <v>1</v>
      </c>
      <c r="Q20" s="36">
        <f>VLOOKUP($C20&amp;$E20&amp;$D20&amp;Q$6,'CZ wts'!$B$5:$G$2948,6,FALSE)</f>
        <v>3702.78</v>
      </c>
      <c r="R20" s="36">
        <f>VLOOKUP($C20&amp;$E20&amp;$D20&amp;R$6,'CZ wts'!$B$5:$G$2948,6,FALSE)</f>
        <v>0</v>
      </c>
      <c r="S20" s="36">
        <f>VLOOKUP($C20&amp;$E20&amp;$D20&amp;S$6,'CZ wts'!$B$5:$G$2948,6,FALSE)</f>
        <v>4309.26</v>
      </c>
      <c r="T20" s="36">
        <f>VLOOKUP($C20&amp;$E20&amp;$D20&amp;T$6,'CZ wts'!$B$5:$G$2948,6,FALSE)</f>
        <v>3773.46</v>
      </c>
      <c r="U20" s="36">
        <f>VLOOKUP($C20&amp;$E20&amp;$D20&amp;U$6,'CZ wts'!$B$5:$G$2948,6,FALSE)</f>
        <v>128.4</v>
      </c>
      <c r="V20" s="36">
        <f>VLOOKUP($C20&amp;$E20&amp;$D20&amp;V$6,'CZ wts'!$B$5:$G$2948,6,FALSE)</f>
        <v>0</v>
      </c>
      <c r="W20" s="36">
        <f>VLOOKUP($C20&amp;$E20&amp;$D20&amp;W$6,'CZ wts'!$B$5:$G$2948,6,FALSE)</f>
        <v>0</v>
      </c>
      <c r="X20" s="36">
        <f>VLOOKUP($C20&amp;$E20&amp;$D20&amp;X$6,'CZ wts'!$B$5:$G$2948,6,FALSE)</f>
        <v>64.2</v>
      </c>
      <c r="Y20" s="36">
        <f>VLOOKUP($C20&amp;$E20&amp;$D20&amp;Y$6,'CZ wts'!$B$5:$G$2948,6,FALSE)</f>
        <v>1</v>
      </c>
      <c r="Z20" s="36">
        <f>VLOOKUP($C20&amp;$E20&amp;$D20&amp;Z$6,'CZ wts'!$B$5:$G$2948,6,FALSE)</f>
        <v>1</v>
      </c>
      <c r="AA20" s="36">
        <f>VLOOKUP($C20&amp;$E20&amp;$D20&amp;AA$6,'CZ wts'!$B$5:$G$2948,6,FALSE)</f>
        <v>1</v>
      </c>
      <c r="AB20" s="36">
        <f t="shared" si="5"/>
        <v>11982.1</v>
      </c>
      <c r="AD20" s="113">
        <f>IFERROR(MATCH($A20&amp;AD$6,'Vint wtd'!$B$7:$B$8646,0),0)</f>
        <v>0</v>
      </c>
      <c r="AE20" s="113">
        <f>IFERROR(MATCH($A20&amp;AE$6,'Vint wtd'!$B$7:$B$8646,0),0)</f>
        <v>0</v>
      </c>
      <c r="AF20" s="113">
        <f>IFERROR(MATCH($A20&amp;AF$6,'Vint wtd'!$B$7:$B$8646,0),0)</f>
        <v>0</v>
      </c>
      <c r="AG20" s="113">
        <f>IFERROR(MATCH($A20&amp;AG$6,'Vint wtd'!$B$7:$B$8646,0),0)</f>
        <v>0</v>
      </c>
      <c r="AH20" s="113">
        <f>IFERROR(MATCH($A20&amp;AH$6,'Vint wtd'!$B$7:$B$8646,0),0)</f>
        <v>64</v>
      </c>
      <c r="AI20" s="113">
        <f>IFERROR(MATCH($A20&amp;AI$6,'Vint wtd'!$B$7:$B$8646,0),0)</f>
        <v>65</v>
      </c>
      <c r="AJ20" s="113">
        <f>IFERROR(MATCH($A20&amp;AJ$6,'Vint wtd'!$B$7:$B$8646,0),0)</f>
        <v>0</v>
      </c>
      <c r="AK20" s="113">
        <f>IFERROR(MATCH($A20&amp;AK$6,'Vint wtd'!$B$7:$B$8646,0),0)</f>
        <v>66</v>
      </c>
      <c r="AL20" s="113">
        <f>IFERROR(MATCH($A20&amp;AL$6,'Vint wtd'!$B$7:$B$8646,0),0)</f>
        <v>67</v>
      </c>
      <c r="AM20" s="113">
        <f>IFERROR(MATCH($A20&amp;AM$6,'Vint wtd'!$B$7:$B$8646,0),0)</f>
        <v>68</v>
      </c>
      <c r="AN20" s="113">
        <f>IFERROR(MATCH($A20&amp;AN$6,'Vint wtd'!$B$7:$B$8646,0),0)</f>
        <v>0</v>
      </c>
      <c r="AO20" s="113">
        <f>IFERROR(MATCH($A20&amp;AO$6,'Vint wtd'!$B$7:$B$8646,0),0)</f>
        <v>0</v>
      </c>
      <c r="AP20" s="113">
        <f>IFERROR(MATCH($A20&amp;AP$6,'Vint wtd'!$B$7:$B$8646,0),0)</f>
        <v>69</v>
      </c>
      <c r="AQ20" s="113">
        <f>IFERROR(MATCH($A20&amp;AQ$6,'Vint wtd'!$B$7:$B$8646,0),0)</f>
        <v>70</v>
      </c>
      <c r="AR20" s="113">
        <f>IFERROR(MATCH($A20&amp;AR$6,'Vint wtd'!$B$7:$B$8646,0),0)</f>
        <v>71</v>
      </c>
      <c r="AS20" s="113">
        <f>IFERROR(MATCH($A20&amp;AS$6,'Vint wtd'!$B$7:$B$8646,0),0)</f>
        <v>72</v>
      </c>
      <c r="AU20" s="28">
        <f>IF(AD20=0,0,INDEX('Vint wtd'!$I$7:$I$8645,AD20))</f>
        <v>0</v>
      </c>
      <c r="AV20" s="28">
        <f>IF(AE20=0,0,INDEX('Vint wtd'!$I$7:$I$8645,AE20))</f>
        <v>0</v>
      </c>
      <c r="AW20" s="28">
        <f>IF(AF20=0,0,INDEX('Vint wtd'!$I$7:$I$8645,AF20))</f>
        <v>0</v>
      </c>
      <c r="AX20" s="28">
        <f>IF(AG20=0,0,INDEX('Vint wtd'!$I$7:$I$8645,AG20))</f>
        <v>0</v>
      </c>
      <c r="AY20" s="28">
        <f>IF(AH20=0,0,INDEX('Vint wtd'!$I$7:$I$8645,AH20))</f>
        <v>1.0130011082287527</v>
      </c>
      <c r="AZ20" s="28">
        <f>IF(AI20=0,0,INDEX('Vint wtd'!$I$7:$I$8645,AI20))</f>
        <v>1.0352017624936996</v>
      </c>
      <c r="BA20" s="28">
        <f>IF(AJ20=0,0,INDEX('Vint wtd'!$I$7:$I$8645,AJ20))</f>
        <v>0</v>
      </c>
      <c r="BB20" s="28">
        <f>IF(AK20=0,0,INDEX('Vint wtd'!$I$7:$I$8645,AK20))</f>
        <v>1.0919411730477955</v>
      </c>
      <c r="BC20" s="28">
        <f>IF(AL20=0,0,INDEX('Vint wtd'!$I$7:$I$8645,AL20))</f>
        <v>1.0895710579172475</v>
      </c>
      <c r="BD20" s="28">
        <f>IF(AM20=0,0,INDEX('Vint wtd'!$I$7:$I$8645,AM20))</f>
        <v>1.0937977740494813</v>
      </c>
      <c r="BE20" s="28">
        <f>IF(AN20=0,0,INDEX('Vint wtd'!$I$7:$I$8645,AN20))</f>
        <v>0</v>
      </c>
      <c r="BF20" s="28">
        <f>IF(AO20=0,0,INDEX('Vint wtd'!$I$7:$I$8645,AO20))</f>
        <v>0</v>
      </c>
      <c r="BG20" s="28">
        <f>IF(AP20=0,0,INDEX('Vint wtd'!$I$7:$I$8645,AP20))</f>
        <v>1.0941703159337413</v>
      </c>
      <c r="BH20" s="28">
        <f>IF(AQ20=0,0,INDEX('Vint wtd'!$I$7:$I$8645,AQ20))</f>
        <v>1.0822090898117538</v>
      </c>
      <c r="BI20" s="28">
        <f>IF(AR20=0,0,INDEX('Vint wtd'!$I$7:$I$8645,AR20))</f>
        <v>1.13956746406469</v>
      </c>
      <c r="BJ20" s="28">
        <f>IF(AS20=0,0,INDEX('Vint wtd'!$I$7:$I$8645,AS20))</f>
        <v>1.028324812126981</v>
      </c>
      <c r="BL20" s="28">
        <f>IF(ISNA(AD20),0,INDEX('Vint wtd'!$J$7:$J$8645,AD20))</f>
        <v>1.1265964862610851</v>
      </c>
      <c r="BM20" s="28">
        <f>IF(ISNA(AE20),0,INDEX('Vint wtd'!$J$7:$J$8645,AE20))</f>
        <v>1.1265964862610851</v>
      </c>
      <c r="BN20" s="28">
        <f>IF(ISNA(AF20),0,INDEX('Vint wtd'!$J$7:$J$8645,AF20))</f>
        <v>1.1265964862610851</v>
      </c>
      <c r="BO20" s="28">
        <f>IF(ISNA(AG20),0,INDEX('Vint wtd'!$J$7:$J$8645,AG20))</f>
        <v>1.1265964862610851</v>
      </c>
      <c r="BP20" s="28">
        <f>IF(ISNA(AH20),0,INDEX('Vint wtd'!$J$7:$J$8645,AH20))</f>
        <v>1.3133956012968084</v>
      </c>
      <c r="BQ20" s="28">
        <f>IF(ISNA(AI20),0,INDEX('Vint wtd'!$J$7:$J$8645,AI20))</f>
        <v>1.3861823589348807</v>
      </c>
      <c r="BR20" s="28">
        <f>IF(ISNA(AJ20),0,INDEX('Vint wtd'!$J$7:$J$8645,AJ20))</f>
        <v>1.1265964862610851</v>
      </c>
      <c r="BS20" s="28">
        <f>IF(ISNA(AK20),0,INDEX('Vint wtd'!$J$7:$J$8645,AK20))</f>
        <v>1.3117524442699566</v>
      </c>
      <c r="BT20" s="28">
        <f>IF(ISNA(AL20),0,INDEX('Vint wtd'!$J$7:$J$8645,AL20))</f>
        <v>1.434394501502656</v>
      </c>
      <c r="BU20" s="28">
        <f>IF(ISNA(AM20),0,INDEX('Vint wtd'!$J$7:$J$8645,AM20))</f>
        <v>1.4446997802405539</v>
      </c>
      <c r="BV20" s="28">
        <f>IF(ISNA(AN20),0,INDEX('Vint wtd'!$J$7:$J$8645,AN20))</f>
        <v>1.1265964862610851</v>
      </c>
      <c r="BW20" s="28">
        <f>IF(ISNA(AO20),0,INDEX('Vint wtd'!$J$7:$J$8645,AO20))</f>
        <v>1.1265964862610851</v>
      </c>
      <c r="BX20" s="28">
        <f>IF(ISNA(AP20),0,INDEX('Vint wtd'!$J$7:$J$8645,AP20))</f>
        <v>1.4390243902439024</v>
      </c>
      <c r="BY20" s="28">
        <f>IF(ISNA(AQ20),0,INDEX('Vint wtd'!$J$7:$J$8645,AQ20))</f>
        <v>1.2740776262137323</v>
      </c>
      <c r="BZ20" s="28">
        <f>IF(ISNA(AR20),0,INDEX('Vint wtd'!$J$7:$J$8645,AR20))</f>
        <v>1.3779575830939779</v>
      </c>
      <c r="CA20" s="28">
        <f>IF(ISNA(AS20),0,INDEX('Vint wtd'!$J$7:$J$8645,AS20))</f>
        <v>1.334595109013804</v>
      </c>
      <c r="CC20">
        <f>IF(ISNA(AD20),0,INDEX('Vint wtd'!$K$7:$K$8645,AD20))</f>
        <v>-2.7769696969696969E-2</v>
      </c>
      <c r="CD20">
        <f>IF(ISNA(AE20),0,INDEX('Vint wtd'!$K$7:$K$8645,AE20))</f>
        <v>-2.7769696969696969E-2</v>
      </c>
      <c r="CE20">
        <f>IF(ISNA(AF20),0,INDEX('Vint wtd'!$K$7:$K$8645,AF20))</f>
        <v>-2.7769696969696969E-2</v>
      </c>
      <c r="CF20">
        <f>IF(ISNA(AG20),0,INDEX('Vint wtd'!$K$7:$K$8645,AG20))</f>
        <v>-2.7769696969696969E-2</v>
      </c>
      <c r="CG20">
        <f>IF(ISNA(AH20),0,INDEX('Vint wtd'!$K$7:$K$8645,AH20))</f>
        <v>-1.4100418957333518E-2</v>
      </c>
      <c r="CH20">
        <f>IF(ISNA(AI20),0,INDEX('Vint wtd'!$K$7:$K$8645,AI20))</f>
        <v>-1.5496316723325231E-2</v>
      </c>
      <c r="CI20">
        <f>IF(ISNA(AJ20),0,INDEX('Vint wtd'!$K$7:$K$8645,AJ20))</f>
        <v>-2.7769696969696969E-2</v>
      </c>
      <c r="CJ20">
        <f>IF(ISNA(AK20),0,INDEX('Vint wtd'!$K$7:$K$8645,AK20))</f>
        <v>-1.0467178584324248E-2</v>
      </c>
      <c r="CK20">
        <f>IF(ISNA(AL20),0,INDEX('Vint wtd'!$K$7:$K$8645,AL20))</f>
        <v>-1.1635795930905739E-2</v>
      </c>
      <c r="CL20">
        <f>IF(ISNA(AM20),0,INDEX('Vint wtd'!$K$7:$K$8645,AM20))</f>
        <v>-1.0279863071748701E-2</v>
      </c>
      <c r="CM20">
        <f>IF(ISNA(AN20),0,INDEX('Vint wtd'!$K$7:$K$8645,AN20))</f>
        <v>-2.7769696969696969E-2</v>
      </c>
      <c r="CN20">
        <f>IF(ISNA(AO20),0,INDEX('Vint wtd'!$K$7:$K$8645,AO20))</f>
        <v>-2.7769696969696969E-2</v>
      </c>
      <c r="CO20">
        <f>IF(ISNA(AP20),0,INDEX('Vint wtd'!$K$7:$K$8645,AP20))</f>
        <v>-1.4032328426160036E-2</v>
      </c>
      <c r="CP20">
        <f>IF(ISNA(AQ20),0,INDEX('Vint wtd'!$K$7:$K$8645,AQ20))</f>
        <v>-1.6102089922294685E-2</v>
      </c>
      <c r="CQ20">
        <f>IF(ISNA(AR20),0,INDEX('Vint wtd'!$K$7:$K$8645,AR20))</f>
        <v>-6.80377895128051E-3</v>
      </c>
      <c r="CR20">
        <f>IF(ISNA(AS20),0,INDEX('Vint wtd'!$K$7:$K$8645,AS20))</f>
        <v>-2.1147421491251102E-2</v>
      </c>
    </row>
    <row r="21" spans="1:96" x14ac:dyDescent="0.25">
      <c r="A21" t="str">
        <f t="shared" si="4"/>
        <v>CFLSCESFmNew</v>
      </c>
      <c r="B21" t="s">
        <v>118</v>
      </c>
      <c r="C21" t="s">
        <v>130</v>
      </c>
      <c r="D21" t="s">
        <v>1649</v>
      </c>
      <c r="E21" t="s">
        <v>75</v>
      </c>
      <c r="F21" t="s">
        <v>36</v>
      </c>
      <c r="G21" t="s">
        <v>55</v>
      </c>
      <c r="H21" s="34">
        <f t="shared" si="1"/>
        <v>1.0664399551735599</v>
      </c>
      <c r="I21" s="34">
        <f t="shared" si="2"/>
        <v>1.4607996461464476</v>
      </c>
      <c r="J21" s="27">
        <f t="shared" si="3"/>
        <v>-1.9907336983257813E-2</v>
      </c>
      <c r="K21" s="25"/>
      <c r="L21" s="36">
        <f>VLOOKUP($C21&amp;$E21&amp;$D21&amp;L$6,'CZ wts'!$B$5:$G$2948,6,FALSE)</f>
        <v>0</v>
      </c>
      <c r="M21" s="36">
        <f>VLOOKUP($C21&amp;$E21&amp;$D21&amp;M$6,'CZ wts'!$B$5:$G$2948,6,FALSE)</f>
        <v>0</v>
      </c>
      <c r="N21" s="36">
        <f>VLOOKUP($C21&amp;$E21&amp;$D21&amp;N$6,'CZ wts'!$B$5:$G$2948,6,FALSE)</f>
        <v>0</v>
      </c>
      <c r="O21" s="36">
        <f>VLOOKUP($C21&amp;$E21&amp;$D21&amp;O$6,'CZ wts'!$B$5:$G$2948,6,FALSE)</f>
        <v>0</v>
      </c>
      <c r="P21" s="36">
        <f>VLOOKUP($C21&amp;$E21&amp;$D21&amp;P$6,'CZ wts'!$B$5:$G$2948,6,FALSE)</f>
        <v>48.8</v>
      </c>
      <c r="Q21" s="36">
        <f>VLOOKUP($C21&amp;$E21&amp;$D21&amp;Q$6,'CZ wts'!$B$5:$G$2948,6,FALSE)</f>
        <v>8642.9599999999991</v>
      </c>
      <c r="R21" s="36">
        <f>VLOOKUP($C21&amp;$E21&amp;$D21&amp;R$6,'CZ wts'!$B$5:$G$2948,6,FALSE)</f>
        <v>0</v>
      </c>
      <c r="S21" s="36">
        <f>VLOOKUP($C21&amp;$E21&amp;$D21&amp;S$6,'CZ wts'!$B$5:$G$2948,6,FALSE)</f>
        <v>6280.76</v>
      </c>
      <c r="T21" s="36">
        <f>VLOOKUP($C21&amp;$E21&amp;$D21&amp;T$6,'CZ wts'!$B$5:$G$2948,6,FALSE)</f>
        <v>6787.36</v>
      </c>
      <c r="U21" s="36">
        <f>VLOOKUP($C21&amp;$E21&amp;$D21&amp;U$6,'CZ wts'!$B$5:$G$2948,6,FALSE)</f>
        <v>23542.2</v>
      </c>
      <c r="V21" s="36">
        <f>VLOOKUP($C21&amp;$E21&amp;$D21&amp;V$6,'CZ wts'!$B$5:$G$2948,6,FALSE)</f>
        <v>0</v>
      </c>
      <c r="W21" s="36">
        <f>VLOOKUP($C21&amp;$E21&amp;$D21&amp;W$6,'CZ wts'!$B$5:$G$2948,6,FALSE)</f>
        <v>0</v>
      </c>
      <c r="X21" s="36">
        <f>VLOOKUP($C21&amp;$E21&amp;$D21&amp;X$6,'CZ wts'!$B$5:$G$2948,6,FALSE)</f>
        <v>2729.18</v>
      </c>
      <c r="Y21" s="36">
        <f>VLOOKUP($C21&amp;$E21&amp;$D21&amp;Y$6,'CZ wts'!$B$5:$G$2948,6,FALSE)</f>
        <v>3636.2</v>
      </c>
      <c r="Z21" s="36">
        <f>VLOOKUP($C21&amp;$E21&amp;$D21&amp;Z$6,'CZ wts'!$B$5:$G$2948,6,FALSE)</f>
        <v>712.18</v>
      </c>
      <c r="AA21" s="36">
        <f>VLOOKUP($C21&amp;$E21&amp;$D21&amp;AA$6,'CZ wts'!$B$5:$G$2948,6,FALSE)</f>
        <v>1273.94</v>
      </c>
      <c r="AB21" s="36">
        <f t="shared" si="5"/>
        <v>53653.58</v>
      </c>
      <c r="AD21" s="113">
        <f>IFERROR(MATCH($A21&amp;AD$6,'Vint wtd'!$B$7:$B$8646,0),0)</f>
        <v>0</v>
      </c>
      <c r="AE21" s="113">
        <f>IFERROR(MATCH($A21&amp;AE$6,'Vint wtd'!$B$7:$B$8646,0),0)</f>
        <v>0</v>
      </c>
      <c r="AF21" s="113">
        <f>IFERROR(MATCH($A21&amp;AF$6,'Vint wtd'!$B$7:$B$8646,0),0)</f>
        <v>0</v>
      </c>
      <c r="AG21" s="113">
        <f>IFERROR(MATCH($A21&amp;AG$6,'Vint wtd'!$B$7:$B$8646,0),0)</f>
        <v>0</v>
      </c>
      <c r="AH21" s="113">
        <f>IFERROR(MATCH($A21&amp;AH$6,'Vint wtd'!$B$7:$B$8646,0),0)</f>
        <v>46</v>
      </c>
      <c r="AI21" s="113">
        <f>IFERROR(MATCH($A21&amp;AI$6,'Vint wtd'!$B$7:$B$8646,0),0)</f>
        <v>47</v>
      </c>
      <c r="AJ21" s="113">
        <f>IFERROR(MATCH($A21&amp;AJ$6,'Vint wtd'!$B$7:$B$8646,0),0)</f>
        <v>0</v>
      </c>
      <c r="AK21" s="113">
        <f>IFERROR(MATCH($A21&amp;AK$6,'Vint wtd'!$B$7:$B$8646,0),0)</f>
        <v>48</v>
      </c>
      <c r="AL21" s="113">
        <f>IFERROR(MATCH($A21&amp;AL$6,'Vint wtd'!$B$7:$B$8646,0),0)</f>
        <v>49</v>
      </c>
      <c r="AM21" s="113">
        <f>IFERROR(MATCH($A21&amp;AM$6,'Vint wtd'!$B$7:$B$8646,0),0)</f>
        <v>50</v>
      </c>
      <c r="AN21" s="113">
        <f>IFERROR(MATCH($A21&amp;AN$6,'Vint wtd'!$B$7:$B$8646,0),0)</f>
        <v>0</v>
      </c>
      <c r="AO21" s="113">
        <f>IFERROR(MATCH($A21&amp;AO$6,'Vint wtd'!$B$7:$B$8646,0),0)</f>
        <v>0</v>
      </c>
      <c r="AP21" s="113">
        <f>IFERROR(MATCH($A21&amp;AP$6,'Vint wtd'!$B$7:$B$8646,0),0)</f>
        <v>51</v>
      </c>
      <c r="AQ21" s="113">
        <f>IFERROR(MATCH($A21&amp;AQ$6,'Vint wtd'!$B$7:$B$8646,0),0)</f>
        <v>52</v>
      </c>
      <c r="AR21" s="113">
        <f>IFERROR(MATCH($A21&amp;AR$6,'Vint wtd'!$B$7:$B$8646,0),0)</f>
        <v>53</v>
      </c>
      <c r="AS21" s="113">
        <f>IFERROR(MATCH($A21&amp;AS$6,'Vint wtd'!$B$7:$B$8646,0),0)</f>
        <v>54</v>
      </c>
      <c r="AU21" s="28">
        <f>IF(AD21=0,0,INDEX('Vint wtd'!$I$7:$I$8645,AD21))</f>
        <v>0</v>
      </c>
      <c r="AV21" s="28">
        <f>IF(AE21=0,0,INDEX('Vint wtd'!$I$7:$I$8645,AE21))</f>
        <v>0</v>
      </c>
      <c r="AW21" s="28">
        <f>IF(AF21=0,0,INDEX('Vint wtd'!$I$7:$I$8645,AF21))</f>
        <v>0</v>
      </c>
      <c r="AX21" s="28">
        <f>IF(AG21=0,0,INDEX('Vint wtd'!$I$7:$I$8645,AG21))</f>
        <v>0</v>
      </c>
      <c r="AY21" s="28">
        <f>IF(AH21=0,0,INDEX('Vint wtd'!$I$7:$I$8645,AH21))</f>
        <v>1.0014949494949497</v>
      </c>
      <c r="AZ21" s="28">
        <f>IF(AI21=0,0,INDEX('Vint wtd'!$I$7:$I$8645,AI21))</f>
        <v>1.0257340463606606</v>
      </c>
      <c r="BA21" s="28">
        <f>IF(AJ21=0,0,INDEX('Vint wtd'!$I$7:$I$8645,AJ21))</f>
        <v>0</v>
      </c>
      <c r="BB21" s="28">
        <f>IF(AK21=0,0,INDEX('Vint wtd'!$I$7:$I$8645,AK21))</f>
        <v>1.0699141008541655</v>
      </c>
      <c r="BC21" s="28">
        <f>IF(AL21=0,0,INDEX('Vint wtd'!$I$7:$I$8645,AL21))</f>
        <v>1.0664444444444445</v>
      </c>
      <c r="BD21" s="28">
        <f>IF(AM21=0,0,INDEX('Vint wtd'!$I$7:$I$8645,AM21))</f>
        <v>1.0747351808988788</v>
      </c>
      <c r="BE21" s="28">
        <f>IF(AN21=0,0,INDEX('Vint wtd'!$I$7:$I$8645,AN21))</f>
        <v>0</v>
      </c>
      <c r="BF21" s="28">
        <f>IF(AO21=0,0,INDEX('Vint wtd'!$I$7:$I$8645,AO21))</f>
        <v>0</v>
      </c>
      <c r="BG21" s="28">
        <f>IF(AP21=0,0,INDEX('Vint wtd'!$I$7:$I$8645,AP21))</f>
        <v>1.0904242424242427</v>
      </c>
      <c r="BH21" s="28">
        <f>IF(AQ21=0,0,INDEX('Vint wtd'!$I$7:$I$8645,AQ21))</f>
        <v>1.0967070707070707</v>
      </c>
      <c r="BI21" s="28">
        <f>IF(AR21=0,0,INDEX('Vint wtd'!$I$7:$I$8645,AR21))</f>
        <v>1.1703636363636363</v>
      </c>
      <c r="BJ21" s="28">
        <f>IF(AS21=0,0,INDEX('Vint wtd'!$I$7:$I$8645,AS21))</f>
        <v>0.97877739607799097</v>
      </c>
      <c r="BL21" s="28">
        <f>IF(ISNA(AD21),0,INDEX('Vint wtd'!$J$7:$J$8645,AD21))</f>
        <v>1.5915250061591526</v>
      </c>
      <c r="BM21" s="28">
        <f>IF(ISNA(AE21),0,INDEX('Vint wtd'!$J$7:$J$8645,AE21))</f>
        <v>1.5915250061591526</v>
      </c>
      <c r="BN21" s="28">
        <f>IF(ISNA(AF21),0,INDEX('Vint wtd'!$J$7:$J$8645,AF21))</f>
        <v>1.5915250061591526</v>
      </c>
      <c r="BO21" s="28">
        <f>IF(ISNA(AG21),0,INDEX('Vint wtd'!$J$7:$J$8645,AG21))</f>
        <v>1.5915250061591526</v>
      </c>
      <c r="BP21" s="28">
        <f>IF(ISNA(AH21),0,INDEX('Vint wtd'!$J$7:$J$8645,AH21))</f>
        <v>1.7842056932966026</v>
      </c>
      <c r="BQ21" s="28">
        <f>IF(ISNA(AI21),0,INDEX('Vint wtd'!$J$7:$J$8645,AI21))</f>
        <v>1.4640497359452234</v>
      </c>
      <c r="BR21" s="28">
        <f>IF(ISNA(AJ21),0,INDEX('Vint wtd'!$J$7:$J$8645,AJ21))</f>
        <v>1.5915250061591526</v>
      </c>
      <c r="BS21" s="28">
        <f>IF(ISNA(AK21),0,INDEX('Vint wtd'!$J$7:$J$8645,AK21))</f>
        <v>1.3630507484629948</v>
      </c>
      <c r="BT21" s="28">
        <f>IF(ISNA(AL21),0,INDEX('Vint wtd'!$J$7:$J$8645,AL21))</f>
        <v>1.6432506887052341</v>
      </c>
      <c r="BU21" s="28">
        <f>IF(ISNA(AM21),0,INDEX('Vint wtd'!$J$7:$J$8645,AM21))</f>
        <v>1.4615062355368351</v>
      </c>
      <c r="BV21" s="28">
        <f>IF(ISNA(AN21),0,INDEX('Vint wtd'!$J$7:$J$8645,AN21))</f>
        <v>1.5915250061591526</v>
      </c>
      <c r="BW21" s="28">
        <f>IF(ISNA(AO21),0,INDEX('Vint wtd'!$J$7:$J$8645,AO21))</f>
        <v>1.5915250061591526</v>
      </c>
      <c r="BX21" s="28">
        <f>IF(ISNA(AP21),0,INDEX('Vint wtd'!$J$7:$J$8645,AP21))</f>
        <v>1.4927322000492735</v>
      </c>
      <c r="BY21" s="28">
        <f>IF(ISNA(AQ21),0,INDEX('Vint wtd'!$J$7:$J$8645,AQ21))</f>
        <v>1.3655603655603656</v>
      </c>
      <c r="BZ21" s="28">
        <f>IF(ISNA(AR21),0,INDEX('Vint wtd'!$J$7:$J$8645,AR21))</f>
        <v>1.4749879749879748</v>
      </c>
      <c r="CA21" s="28">
        <f>IF(ISNA(AS21),0,INDEX('Vint wtd'!$J$7:$J$8645,AS21))</f>
        <v>1.1186516007049152</v>
      </c>
      <c r="CC21">
        <f>IF(ISNA(AD21),0,INDEX('Vint wtd'!$K$7:$K$8645,AD21))</f>
        <v>-2.1618181818181818E-2</v>
      </c>
      <c r="CD21">
        <f>IF(ISNA(AE21),0,INDEX('Vint wtd'!$K$7:$K$8645,AE21))</f>
        <v>-2.1618181818181818E-2</v>
      </c>
      <c r="CE21">
        <f>IF(ISNA(AF21),0,INDEX('Vint wtd'!$K$7:$K$8645,AF21))</f>
        <v>-2.1618181818181818E-2</v>
      </c>
      <c r="CF21">
        <f>IF(ISNA(AG21),0,INDEX('Vint wtd'!$K$7:$K$8645,AG21))</f>
        <v>-2.1618181818181818E-2</v>
      </c>
      <c r="CG21">
        <f>IF(ISNA(AH21),0,INDEX('Vint wtd'!$K$7:$K$8645,AH21))</f>
        <v>-2.7769696969696975E-2</v>
      </c>
      <c r="CH21">
        <f>IF(ISNA(AI21),0,INDEX('Vint wtd'!$K$7:$K$8645,AI21))</f>
        <v>-2.232121212121212E-2</v>
      </c>
      <c r="CI21">
        <f>IF(ISNA(AJ21),0,INDEX('Vint wtd'!$K$7:$K$8645,AJ21))</f>
        <v>-2.1618181818181818E-2</v>
      </c>
      <c r="CJ21">
        <f>IF(ISNA(AK21),0,INDEX('Vint wtd'!$K$7:$K$8645,AK21))</f>
        <v>-1.4389220420535868E-2</v>
      </c>
      <c r="CK21">
        <f>IF(ISNA(AL21),0,INDEX('Vint wtd'!$K$7:$K$8645,AL21))</f>
        <v>-1.6609090909090907E-2</v>
      </c>
      <c r="CL21">
        <f>IF(ISNA(AM21),0,INDEX('Vint wtd'!$K$7:$K$8645,AM21))</f>
        <v>-2.091557959491441E-2</v>
      </c>
      <c r="CM21">
        <f>IF(ISNA(AN21),0,INDEX('Vint wtd'!$K$7:$K$8645,AN21))</f>
        <v>-2.1618181818181818E-2</v>
      </c>
      <c r="CN21">
        <f>IF(ISNA(AO21),0,INDEX('Vint wtd'!$K$7:$K$8645,AO21))</f>
        <v>-2.1618181818181818E-2</v>
      </c>
      <c r="CO21">
        <f>IF(ISNA(AP21),0,INDEX('Vint wtd'!$K$7:$K$8645,AP21))</f>
        <v>-1.9509090909090913E-2</v>
      </c>
      <c r="CP21">
        <f>IF(ISNA(AQ21),0,INDEX('Vint wtd'!$K$7:$K$8645,AQ21))</f>
        <v>-2.4254545454545456E-2</v>
      </c>
      <c r="CQ21">
        <f>IF(ISNA(AR21),0,INDEX('Vint wtd'!$K$7:$K$8645,AR21))</f>
        <v>-1.0598181818181819E-2</v>
      </c>
      <c r="CR21">
        <f>IF(ISNA(AS21),0,INDEX('Vint wtd'!$K$7:$K$8645,AS21))</f>
        <v>-2.3024242424242426E-2</v>
      </c>
    </row>
    <row r="22" spans="1:96" x14ac:dyDescent="0.25">
      <c r="A22" t="str">
        <f t="shared" si="4"/>
        <v>CFLSDGDMoNew</v>
      </c>
      <c r="B22" t="s">
        <v>118</v>
      </c>
      <c r="C22" t="s">
        <v>131</v>
      </c>
      <c r="D22" t="s">
        <v>1651</v>
      </c>
      <c r="E22" t="s">
        <v>75</v>
      </c>
      <c r="F22" t="s">
        <v>36</v>
      </c>
      <c r="G22" t="s">
        <v>55</v>
      </c>
      <c r="H22" s="34">
        <f t="shared" si="1"/>
        <v>1.1195022868086906</v>
      </c>
      <c r="I22" s="34">
        <f t="shared" si="2"/>
        <v>1.4100172180627843</v>
      </c>
      <c r="J22" s="27">
        <f t="shared" si="3"/>
        <v>-1.299441647210605E-2</v>
      </c>
      <c r="K22" s="25"/>
      <c r="L22" s="36">
        <f>VLOOKUP($C22&amp;$E22&amp;$D22&amp;L$6,'CZ wts'!$B$5:$G$2948,6,FALSE)</f>
        <v>0</v>
      </c>
      <c r="M22" s="36">
        <f>VLOOKUP($C22&amp;$E22&amp;$D22&amp;M$6,'CZ wts'!$B$5:$G$2948,6,FALSE)</f>
        <v>0</v>
      </c>
      <c r="N22" s="36">
        <f>VLOOKUP($C22&amp;$E22&amp;$D22&amp;N$6,'CZ wts'!$B$5:$G$2948,6,FALSE)</f>
        <v>0</v>
      </c>
      <c r="O22" s="36">
        <f>VLOOKUP($C22&amp;$E22&amp;$D22&amp;O$6,'CZ wts'!$B$5:$G$2948,6,FALSE)</f>
        <v>0</v>
      </c>
      <c r="P22" s="36">
        <f>VLOOKUP($C22&amp;$E22&amp;$D22&amp;P$6,'CZ wts'!$B$5:$G$2948,6,FALSE)</f>
        <v>0</v>
      </c>
      <c r="Q22" s="36">
        <f>VLOOKUP($C22&amp;$E22&amp;$D22&amp;Q$6,'CZ wts'!$B$5:$G$2948,6,FALSE)</f>
        <v>1</v>
      </c>
      <c r="R22" s="36">
        <f>VLOOKUP($C22&amp;$E22&amp;$D22&amp;R$6,'CZ wts'!$B$5:$G$2948,6,FALSE)</f>
        <v>356.99200000000002</v>
      </c>
      <c r="S22" s="36">
        <f>VLOOKUP($C22&amp;$E22&amp;$D22&amp;S$6,'CZ wts'!$B$5:$G$2948,6,FALSE)</f>
        <v>1</v>
      </c>
      <c r="T22" s="36">
        <f>VLOOKUP($C22&amp;$E22&amp;$D22&amp;T$6,'CZ wts'!$B$5:$G$2948,6,FALSE)</f>
        <v>0</v>
      </c>
      <c r="U22" s="36">
        <f>VLOOKUP($C22&amp;$E22&amp;$D22&amp;U$6,'CZ wts'!$B$5:$G$2948,6,FALSE)</f>
        <v>892.48</v>
      </c>
      <c r="V22" s="36">
        <f>VLOOKUP($C22&amp;$E22&amp;$D22&amp;V$6,'CZ wts'!$B$5:$G$2948,6,FALSE)</f>
        <v>0</v>
      </c>
      <c r="W22" s="36">
        <f>VLOOKUP($C22&amp;$E22&amp;$D22&amp;W$6,'CZ wts'!$B$5:$G$2948,6,FALSE)</f>
        <v>0</v>
      </c>
      <c r="X22" s="36">
        <f>VLOOKUP($C22&amp;$E22&amp;$D22&amp;X$6,'CZ wts'!$B$5:$G$2948,6,FALSE)</f>
        <v>0</v>
      </c>
      <c r="Y22" s="36">
        <f>VLOOKUP($C22&amp;$E22&amp;$D22&amp;Y$6,'CZ wts'!$B$5:$G$2948,6,FALSE)</f>
        <v>1</v>
      </c>
      <c r="Z22" s="36">
        <f>VLOOKUP($C22&amp;$E22&amp;$D22&amp;Z$6,'CZ wts'!$B$5:$G$2948,6,FALSE)</f>
        <v>1</v>
      </c>
      <c r="AA22" s="36">
        <f>VLOOKUP($C22&amp;$E22&amp;$D22&amp;AA$6,'CZ wts'!$B$5:$G$2948,6,FALSE)</f>
        <v>0</v>
      </c>
      <c r="AB22" s="36">
        <f t="shared" si="5"/>
        <v>1253.472</v>
      </c>
      <c r="AD22" s="113">
        <f>IFERROR(MATCH($A22&amp;AD$6,'Vint wtd'!$B$7:$B$8646,0),0)</f>
        <v>0</v>
      </c>
      <c r="AE22" s="113">
        <f>IFERROR(MATCH($A22&amp;AE$6,'Vint wtd'!$B$7:$B$8646,0),0)</f>
        <v>0</v>
      </c>
      <c r="AF22" s="113">
        <f>IFERROR(MATCH($A22&amp;AF$6,'Vint wtd'!$B$7:$B$8646,0),0)</f>
        <v>0</v>
      </c>
      <c r="AG22" s="113">
        <f>IFERROR(MATCH($A22&amp;AG$6,'Vint wtd'!$B$7:$B$8646,0),0)</f>
        <v>0</v>
      </c>
      <c r="AH22" s="113">
        <f>IFERROR(MATCH($A22&amp;AH$6,'Vint wtd'!$B$7:$B$8646,0),0)</f>
        <v>0</v>
      </c>
      <c r="AI22" s="113">
        <f>IFERROR(MATCH($A22&amp;AI$6,'Vint wtd'!$B$7:$B$8646,0),0)</f>
        <v>140</v>
      </c>
      <c r="AJ22" s="113">
        <f>IFERROR(MATCH($A22&amp;AJ$6,'Vint wtd'!$B$7:$B$8646,0),0)</f>
        <v>141</v>
      </c>
      <c r="AK22" s="113">
        <f>IFERROR(MATCH($A22&amp;AK$6,'Vint wtd'!$B$7:$B$8646,0),0)</f>
        <v>142</v>
      </c>
      <c r="AL22" s="113">
        <f>IFERROR(MATCH($A22&amp;AL$6,'Vint wtd'!$B$7:$B$8646,0),0)</f>
        <v>0</v>
      </c>
      <c r="AM22" s="113">
        <f>IFERROR(MATCH($A22&amp;AM$6,'Vint wtd'!$B$7:$B$8646,0),0)</f>
        <v>143</v>
      </c>
      <c r="AN22" s="113">
        <f>IFERROR(MATCH($A22&amp;AN$6,'Vint wtd'!$B$7:$B$8646,0),0)</f>
        <v>0</v>
      </c>
      <c r="AO22" s="113">
        <f>IFERROR(MATCH($A22&amp;AO$6,'Vint wtd'!$B$7:$B$8646,0),0)</f>
        <v>0</v>
      </c>
      <c r="AP22" s="113">
        <f>IFERROR(MATCH($A22&amp;AP$6,'Vint wtd'!$B$7:$B$8646,0),0)</f>
        <v>0</v>
      </c>
      <c r="AQ22" s="113">
        <f>IFERROR(MATCH($A22&amp;AQ$6,'Vint wtd'!$B$7:$B$8646,0),0)</f>
        <v>144</v>
      </c>
      <c r="AR22" s="113">
        <f>IFERROR(MATCH($A22&amp;AR$6,'Vint wtd'!$B$7:$B$8646,0),0)</f>
        <v>145</v>
      </c>
      <c r="AS22" s="113">
        <f>IFERROR(MATCH($A22&amp;AS$6,'Vint wtd'!$B$7:$B$8646,0),0)</f>
        <v>0</v>
      </c>
      <c r="AU22" s="28">
        <f>IF(AD22=0,0,INDEX('Vint wtd'!$I$7:$I$8645,AD22))</f>
        <v>0</v>
      </c>
      <c r="AV22" s="28">
        <f>IF(AE22=0,0,INDEX('Vint wtd'!$I$7:$I$8645,AE22))</f>
        <v>0</v>
      </c>
      <c r="AW22" s="28">
        <f>IF(AF22=0,0,INDEX('Vint wtd'!$I$7:$I$8645,AF22))</f>
        <v>0</v>
      </c>
      <c r="AX22" s="28">
        <f>IF(AG22=0,0,INDEX('Vint wtd'!$I$7:$I$8645,AG22))</f>
        <v>0</v>
      </c>
      <c r="AY22" s="28">
        <f>IF(AH22=0,0,INDEX('Vint wtd'!$I$7:$I$8645,AH22))</f>
        <v>0</v>
      </c>
      <c r="AZ22" s="28">
        <f>IF(AI22=0,0,INDEX('Vint wtd'!$I$7:$I$8645,AI22))</f>
        <v>1.0591134020618558</v>
      </c>
      <c r="BA22" s="28">
        <f>IF(AJ22=0,0,INDEX('Vint wtd'!$I$7:$I$8645,AJ22))</f>
        <v>1.0693195876288661</v>
      </c>
      <c r="BB22" s="28">
        <f>IF(AK22=0,0,INDEX('Vint wtd'!$I$7:$I$8645,AK22))</f>
        <v>1.1346980854197348</v>
      </c>
      <c r="BC22" s="28">
        <f>IF(AL22=0,0,INDEX('Vint wtd'!$I$7:$I$8645,AL22))</f>
        <v>0</v>
      </c>
      <c r="BD22" s="28">
        <f>IF(AM22=0,0,INDEX('Vint wtd'!$I$7:$I$8645,AM22))</f>
        <v>1.1395670103092783</v>
      </c>
      <c r="BE22" s="28">
        <f>IF(AN22=0,0,INDEX('Vint wtd'!$I$7:$I$8645,AN22))</f>
        <v>0</v>
      </c>
      <c r="BF22" s="28">
        <f>IF(AO22=0,0,INDEX('Vint wtd'!$I$7:$I$8645,AO22))</f>
        <v>0</v>
      </c>
      <c r="BG22" s="28">
        <f>IF(AP22=0,0,INDEX('Vint wtd'!$I$7:$I$8645,AP22))</f>
        <v>0</v>
      </c>
      <c r="BH22" s="28">
        <f>IF(AQ22=0,0,INDEX('Vint wtd'!$I$7:$I$8645,AQ22))</f>
        <v>1.1026863033873342</v>
      </c>
      <c r="BI22" s="28">
        <f>IF(AR22=0,0,INDEX('Vint wtd'!$I$7:$I$8645,AR22))</f>
        <v>1.1889690721649484</v>
      </c>
      <c r="BJ22" s="28">
        <f>IF(AS22=0,0,INDEX('Vint wtd'!$I$7:$I$8645,AS22))</f>
        <v>0</v>
      </c>
      <c r="BL22" s="28">
        <f>IF(ISNA(AD22),0,INDEX('Vint wtd'!$J$7:$J$8645,AD22))</f>
        <v>1.5366533466489194</v>
      </c>
      <c r="BM22" s="28">
        <f>IF(ISNA(AE22),0,INDEX('Vint wtd'!$J$7:$J$8645,AE22))</f>
        <v>1.5366533466489194</v>
      </c>
      <c r="BN22" s="28">
        <f>IF(ISNA(AF22),0,INDEX('Vint wtd'!$J$7:$J$8645,AF22))</f>
        <v>1.5366533466489194</v>
      </c>
      <c r="BO22" s="28">
        <f>IF(ISNA(AG22),0,INDEX('Vint wtd'!$J$7:$J$8645,AG22))</f>
        <v>1.5366533466489194</v>
      </c>
      <c r="BP22" s="28">
        <f>IF(ISNA(AH22),0,INDEX('Vint wtd'!$J$7:$J$8645,AH22))</f>
        <v>1.5366533466489194</v>
      </c>
      <c r="BQ22" s="28">
        <f>IF(ISNA(AI22),0,INDEX('Vint wtd'!$J$7:$J$8645,AI22))</f>
        <v>1.4744611059044053</v>
      </c>
      <c r="BR22" s="28">
        <f>IF(ISNA(AJ22),0,INDEX('Vint wtd'!$J$7:$J$8645,AJ22))</f>
        <v>1.2296157450796628</v>
      </c>
      <c r="BS22" s="28">
        <f>IF(ISNA(AK22),0,INDEX('Vint wtd'!$J$7:$J$8645,AK22))</f>
        <v>1.4338264827955551</v>
      </c>
      <c r="BT22" s="28">
        <f>IF(ISNA(AL22),0,INDEX('Vint wtd'!$J$7:$J$8645,AL22))</f>
        <v>1.5366533466489194</v>
      </c>
      <c r="BU22" s="28">
        <f>IF(ISNA(AM22),0,INDEX('Vint wtd'!$J$7:$J$8645,AM22))</f>
        <v>1.481958762886598</v>
      </c>
      <c r="BV22" s="28">
        <f>IF(ISNA(AN22),0,INDEX('Vint wtd'!$J$7:$J$8645,AN22))</f>
        <v>1.5366533466489194</v>
      </c>
      <c r="BW22" s="28">
        <f>IF(ISNA(AO22),0,INDEX('Vint wtd'!$J$7:$J$8645,AO22))</f>
        <v>1.5366533466489194</v>
      </c>
      <c r="BX22" s="28">
        <f>IF(ISNA(AP22),0,INDEX('Vint wtd'!$J$7:$J$8645,AP22))</f>
        <v>1.5366533466489194</v>
      </c>
      <c r="BY22" s="28">
        <f>IF(ISNA(AQ22),0,INDEX('Vint wtd'!$J$7:$J$8645,AQ22))</f>
        <v>1.4544848867382005</v>
      </c>
      <c r="BZ22" s="28">
        <f>IF(ISNA(AR22),0,INDEX('Vint wtd'!$J$7:$J$8645,AR22))</f>
        <v>1.4727891156462585</v>
      </c>
      <c r="CA22" s="28">
        <f>IF(ISNA(AS22),0,INDEX('Vint wtd'!$J$7:$J$8645,AS22))</f>
        <v>1.5366533466489194</v>
      </c>
      <c r="CC22">
        <f>IF(ISNA(AD22),0,INDEX('Vint wtd'!$K$7:$K$8645,AD22))</f>
        <v>-2.126666666666667E-2</v>
      </c>
      <c r="CD22">
        <f>IF(ISNA(AE22),0,INDEX('Vint wtd'!$K$7:$K$8645,AE22))</f>
        <v>-2.126666666666667E-2</v>
      </c>
      <c r="CE22">
        <f>IF(ISNA(AF22),0,INDEX('Vint wtd'!$K$7:$K$8645,AF22))</f>
        <v>-2.126666666666667E-2</v>
      </c>
      <c r="CF22">
        <f>IF(ISNA(AG22),0,INDEX('Vint wtd'!$K$7:$K$8645,AG22))</f>
        <v>-2.126666666666667E-2</v>
      </c>
      <c r="CG22">
        <f>IF(ISNA(AH22),0,INDEX('Vint wtd'!$K$7:$K$8645,AH22))</f>
        <v>-2.126666666666667E-2</v>
      </c>
      <c r="CH22">
        <f>IF(ISNA(AI22),0,INDEX('Vint wtd'!$K$7:$K$8645,AI22))</f>
        <v>-1.6432989690721652E-2</v>
      </c>
      <c r="CI22">
        <f>IF(ISNA(AJ22),0,INDEX('Vint wtd'!$K$7:$K$8645,AJ22))</f>
        <v>-8.6742268041237122E-3</v>
      </c>
      <c r="CJ22">
        <f>IF(ISNA(AK22),0,INDEX('Vint wtd'!$K$7:$K$8645,AK22))</f>
        <v>-1.1131958762886597E-2</v>
      </c>
      <c r="CK22">
        <f>IF(ISNA(AL22),0,INDEX('Vint wtd'!$K$7:$K$8645,AL22))</f>
        <v>-2.126666666666667E-2</v>
      </c>
      <c r="CL22">
        <f>IF(ISNA(AM22),0,INDEX('Vint wtd'!$K$7:$K$8645,AM22))</f>
        <v>-1.472164948453608E-2</v>
      </c>
      <c r="CM22">
        <f>IF(ISNA(AN22),0,INDEX('Vint wtd'!$K$7:$K$8645,AN22))</f>
        <v>-2.126666666666667E-2</v>
      </c>
      <c r="CN22">
        <f>IF(ISNA(AO22),0,INDEX('Vint wtd'!$K$7:$K$8645,AO22))</f>
        <v>-2.126666666666667E-2</v>
      </c>
      <c r="CO22">
        <f>IF(ISNA(AP22),0,INDEX('Vint wtd'!$K$7:$K$8645,AP22))</f>
        <v>-2.126666666666667E-2</v>
      </c>
      <c r="CP22">
        <f>IF(ISNA(AQ22),0,INDEX('Vint wtd'!$K$7:$K$8645,AQ22))</f>
        <v>-1.843298969072165E-2</v>
      </c>
      <c r="CQ22">
        <f>IF(ISNA(AR22),0,INDEX('Vint wtd'!$K$7:$K$8645,AR22))</f>
        <v>-6.7319587628865991E-3</v>
      </c>
      <c r="CR22">
        <f>IF(ISNA(AS22),0,INDEX('Vint wtd'!$K$7:$K$8645,AS22))</f>
        <v>-2.126666666666667E-2</v>
      </c>
    </row>
    <row r="23" spans="1:96" x14ac:dyDescent="0.25">
      <c r="A23" t="str">
        <f t="shared" si="4"/>
        <v>CFLSDGMFmNew</v>
      </c>
      <c r="B23" t="s">
        <v>118</v>
      </c>
      <c r="C23" t="s">
        <v>131</v>
      </c>
      <c r="D23" t="s">
        <v>1650</v>
      </c>
      <c r="E23" t="s">
        <v>75</v>
      </c>
      <c r="F23" t="s">
        <v>36</v>
      </c>
      <c r="G23" t="s">
        <v>55</v>
      </c>
      <c r="H23" s="34">
        <f t="shared" si="1"/>
        <v>1.070593462557337</v>
      </c>
      <c r="I23" s="34">
        <f t="shared" si="2"/>
        <v>1.267474303116467</v>
      </c>
      <c r="J23" s="27">
        <f t="shared" si="3"/>
        <v>-1.1959635666900441E-2</v>
      </c>
      <c r="K23" s="25"/>
      <c r="L23" s="36">
        <f>VLOOKUP($C23&amp;$E23&amp;$D23&amp;L$6,'CZ wts'!$B$5:$G$2948,6,FALSE)</f>
        <v>0</v>
      </c>
      <c r="M23" s="36">
        <f>VLOOKUP($C23&amp;$E23&amp;$D23&amp;M$6,'CZ wts'!$B$5:$G$2948,6,FALSE)</f>
        <v>0</v>
      </c>
      <c r="N23" s="36">
        <f>VLOOKUP($C23&amp;$E23&amp;$D23&amp;N$6,'CZ wts'!$B$5:$G$2948,6,FALSE)</f>
        <v>0</v>
      </c>
      <c r="O23" s="36">
        <f>VLOOKUP($C23&amp;$E23&amp;$D23&amp;O$6,'CZ wts'!$B$5:$G$2948,6,FALSE)</f>
        <v>0</v>
      </c>
      <c r="P23" s="36">
        <f>VLOOKUP($C23&amp;$E23&amp;$D23&amp;P$6,'CZ wts'!$B$5:$G$2948,6,FALSE)</f>
        <v>0</v>
      </c>
      <c r="Q23" s="36">
        <f>VLOOKUP($C23&amp;$E23&amp;$D23&amp;Q$6,'CZ wts'!$B$5:$G$2948,6,FALSE)</f>
        <v>259.32</v>
      </c>
      <c r="R23" s="36">
        <f>VLOOKUP($C23&amp;$E23&amp;$D23&amp;R$6,'CZ wts'!$B$5:$G$2948,6,FALSE)</f>
        <v>3760.76</v>
      </c>
      <c r="S23" s="36">
        <f>VLOOKUP($C23&amp;$E23&amp;$D23&amp;S$6,'CZ wts'!$B$5:$G$2948,6,FALSE)</f>
        <v>1290.8</v>
      </c>
      <c r="T23" s="36">
        <f>VLOOKUP($C23&amp;$E23&amp;$D23&amp;T$6,'CZ wts'!$B$5:$G$2948,6,FALSE)</f>
        <v>0</v>
      </c>
      <c r="U23" s="36">
        <f>VLOOKUP($C23&amp;$E23&amp;$D23&amp;U$6,'CZ wts'!$B$5:$G$2948,6,FALSE)</f>
        <v>1276.68</v>
      </c>
      <c r="V23" s="36">
        <f>VLOOKUP($C23&amp;$E23&amp;$D23&amp;V$6,'CZ wts'!$B$5:$G$2948,6,FALSE)</f>
        <v>0</v>
      </c>
      <c r="W23" s="36">
        <f>VLOOKUP($C23&amp;$E23&amp;$D23&amp;W$6,'CZ wts'!$B$5:$G$2948,6,FALSE)</f>
        <v>0</v>
      </c>
      <c r="X23" s="36">
        <f>VLOOKUP($C23&amp;$E23&amp;$D23&amp;X$6,'CZ wts'!$B$5:$G$2948,6,FALSE)</f>
        <v>0</v>
      </c>
      <c r="Y23" s="36">
        <f>VLOOKUP($C23&amp;$E23&amp;$D23&amp;Y$6,'CZ wts'!$B$5:$G$2948,6,FALSE)</f>
        <v>1</v>
      </c>
      <c r="Z23" s="36">
        <f>VLOOKUP($C23&amp;$E23&amp;$D23&amp;Z$6,'CZ wts'!$B$5:$G$2948,6,FALSE)</f>
        <v>1</v>
      </c>
      <c r="AA23" s="36">
        <f>VLOOKUP($C23&amp;$E23&amp;$D23&amp;AA$6,'CZ wts'!$B$5:$G$2948,6,FALSE)</f>
        <v>0</v>
      </c>
      <c r="AB23" s="36">
        <f t="shared" si="5"/>
        <v>6589.56</v>
      </c>
      <c r="AD23" s="113">
        <f>IFERROR(MATCH($A23&amp;AD$6,'Vint wtd'!$B$7:$B$8646,0),0)</f>
        <v>0</v>
      </c>
      <c r="AE23" s="113">
        <f>IFERROR(MATCH($A23&amp;AE$6,'Vint wtd'!$B$7:$B$8646,0),0)</f>
        <v>0</v>
      </c>
      <c r="AF23" s="113">
        <f>IFERROR(MATCH($A23&amp;AF$6,'Vint wtd'!$B$7:$B$8646,0),0)</f>
        <v>0</v>
      </c>
      <c r="AG23" s="113">
        <f>IFERROR(MATCH($A23&amp;AG$6,'Vint wtd'!$B$7:$B$8646,0),0)</f>
        <v>0</v>
      </c>
      <c r="AH23" s="113">
        <f>IFERROR(MATCH($A23&amp;AH$6,'Vint wtd'!$B$7:$B$8646,0),0)</f>
        <v>0</v>
      </c>
      <c r="AI23" s="113">
        <f>IFERROR(MATCH($A23&amp;AI$6,'Vint wtd'!$B$7:$B$8646,0),0)</f>
        <v>91</v>
      </c>
      <c r="AJ23" s="113">
        <f>IFERROR(MATCH($A23&amp;AJ$6,'Vint wtd'!$B$7:$B$8646,0),0)</f>
        <v>92</v>
      </c>
      <c r="AK23" s="113">
        <f>IFERROR(MATCH($A23&amp;AK$6,'Vint wtd'!$B$7:$B$8646,0),0)</f>
        <v>93</v>
      </c>
      <c r="AL23" s="113">
        <f>IFERROR(MATCH($A23&amp;AL$6,'Vint wtd'!$B$7:$B$8646,0),0)</f>
        <v>0</v>
      </c>
      <c r="AM23" s="113">
        <f>IFERROR(MATCH($A23&amp;AM$6,'Vint wtd'!$B$7:$B$8646,0),0)</f>
        <v>94</v>
      </c>
      <c r="AN23" s="113">
        <f>IFERROR(MATCH($A23&amp;AN$6,'Vint wtd'!$B$7:$B$8646,0),0)</f>
        <v>0</v>
      </c>
      <c r="AO23" s="113">
        <f>IFERROR(MATCH($A23&amp;AO$6,'Vint wtd'!$B$7:$B$8646,0),0)</f>
        <v>0</v>
      </c>
      <c r="AP23" s="113">
        <f>IFERROR(MATCH($A23&amp;AP$6,'Vint wtd'!$B$7:$B$8646,0),0)</f>
        <v>0</v>
      </c>
      <c r="AQ23" s="113">
        <f>IFERROR(MATCH($A23&amp;AQ$6,'Vint wtd'!$B$7:$B$8646,0),0)</f>
        <v>95</v>
      </c>
      <c r="AR23" s="113">
        <f>IFERROR(MATCH($A23&amp;AR$6,'Vint wtd'!$B$7:$B$8646,0),0)</f>
        <v>96</v>
      </c>
      <c r="AS23" s="113">
        <f>IFERROR(MATCH($A23&amp;AS$6,'Vint wtd'!$B$7:$B$8646,0),0)</f>
        <v>0</v>
      </c>
      <c r="AU23" s="28">
        <f>IF(AD23=0,0,INDEX('Vint wtd'!$I$7:$I$8645,AD23))</f>
        <v>0</v>
      </c>
      <c r="AV23" s="28">
        <f>IF(AE23=0,0,INDEX('Vint wtd'!$I$7:$I$8645,AE23))</f>
        <v>0</v>
      </c>
      <c r="AW23" s="28">
        <f>IF(AF23=0,0,INDEX('Vint wtd'!$I$7:$I$8645,AF23))</f>
        <v>0</v>
      </c>
      <c r="AX23" s="28">
        <f>IF(AG23=0,0,INDEX('Vint wtd'!$I$7:$I$8645,AG23))</f>
        <v>0</v>
      </c>
      <c r="AY23" s="28">
        <f>IF(AH23=0,0,INDEX('Vint wtd'!$I$7:$I$8645,AH23))</f>
        <v>0</v>
      </c>
      <c r="AZ23" s="28">
        <f>IF(AI23=0,0,INDEX('Vint wtd'!$I$7:$I$8645,AI23))</f>
        <v>1.0441703159337412</v>
      </c>
      <c r="BA23" s="28">
        <f>IF(AJ23=0,0,INDEX('Vint wtd'!$I$7:$I$8645,AJ23))</f>
        <v>1.0818082661394786</v>
      </c>
      <c r="BB23" s="28">
        <f>IF(AK23=0,0,INDEX('Vint wtd'!$I$7:$I$8645,AK23))</f>
        <v>1.1024779224461827</v>
      </c>
      <c r="BC23" s="28">
        <f>IF(AL23=0,0,INDEX('Vint wtd'!$I$7:$I$8645,AL23))</f>
        <v>0</v>
      </c>
      <c r="BD23" s="28">
        <f>IF(AM23=0,0,INDEX('Vint wtd'!$I$7:$I$8645,AM23))</f>
        <v>1.010656177359522</v>
      </c>
      <c r="BE23" s="28">
        <f>IF(AN23=0,0,INDEX('Vint wtd'!$I$7:$I$8645,AN23))</f>
        <v>0</v>
      </c>
      <c r="BF23" s="28">
        <f>IF(AO23=0,0,INDEX('Vint wtd'!$I$7:$I$8645,AO23))</f>
        <v>0</v>
      </c>
      <c r="BG23" s="28">
        <f>IF(AP23=0,0,INDEX('Vint wtd'!$I$7:$I$8645,AP23))</f>
        <v>0</v>
      </c>
      <c r="BH23" s="28">
        <f>IF(AQ23=0,0,INDEX('Vint wtd'!$I$7:$I$8645,AQ23))</f>
        <v>1.0633736942074397</v>
      </c>
      <c r="BI23" s="28">
        <f>IF(AR23=0,0,INDEX('Vint wtd'!$I$7:$I$8645,AR23))</f>
        <v>1.117951335589433</v>
      </c>
      <c r="BJ23" s="28">
        <f>IF(AS23=0,0,INDEX('Vint wtd'!$I$7:$I$8645,AS23))</f>
        <v>0</v>
      </c>
      <c r="BL23" s="28">
        <f>IF(ISNA(AD23),0,INDEX('Vint wtd'!$J$7:$J$8645,AD23))</f>
        <v>1.4927322000492731</v>
      </c>
      <c r="BM23" s="28">
        <f>IF(ISNA(AE23),0,INDEX('Vint wtd'!$J$7:$J$8645,AE23))</f>
        <v>1.4927322000492731</v>
      </c>
      <c r="BN23" s="28">
        <f>IF(ISNA(AF23),0,INDEX('Vint wtd'!$J$7:$J$8645,AF23))</f>
        <v>1.4927322000492731</v>
      </c>
      <c r="BO23" s="28">
        <f>IF(ISNA(AG23),0,INDEX('Vint wtd'!$J$7:$J$8645,AG23))</f>
        <v>1.4927322000492731</v>
      </c>
      <c r="BP23" s="28">
        <f>IF(ISNA(AH23),0,INDEX('Vint wtd'!$J$7:$J$8645,AH23))</f>
        <v>1.4927322000492731</v>
      </c>
      <c r="BQ23" s="28">
        <f>IF(ISNA(AI23),0,INDEX('Vint wtd'!$J$7:$J$8645,AI23))</f>
        <v>1.4322984947659443</v>
      </c>
      <c r="BR23" s="28">
        <f>IF(ISNA(AJ23),0,INDEX('Vint wtd'!$J$7:$J$8645,AJ23))</f>
        <v>1.2706636967773184</v>
      </c>
      <c r="BS23" s="28">
        <f>IF(ISNA(AK23),0,INDEX('Vint wtd'!$J$7:$J$8645,AK23))</f>
        <v>1.3408905377411249</v>
      </c>
      <c r="BT23" s="28">
        <f>IF(ISNA(AL23),0,INDEX('Vint wtd'!$J$7:$J$8645,AL23))</f>
        <v>1.4927322000492731</v>
      </c>
      <c r="BU23" s="28">
        <f>IF(ISNA(AM23),0,INDEX('Vint wtd'!$J$7:$J$8645,AM23))</f>
        <v>1.1503491566137367</v>
      </c>
      <c r="BV23" s="28">
        <f>IF(ISNA(AN23),0,INDEX('Vint wtd'!$J$7:$J$8645,AN23))</f>
        <v>1.4927322000492731</v>
      </c>
      <c r="BW23" s="28">
        <f>IF(ISNA(AO23),0,INDEX('Vint wtd'!$J$7:$J$8645,AO23))</f>
        <v>1.4927322000492731</v>
      </c>
      <c r="BX23" s="28">
        <f>IF(ISNA(AP23),0,INDEX('Vint wtd'!$J$7:$J$8645,AP23))</f>
        <v>1.4927322000492731</v>
      </c>
      <c r="BY23" s="28">
        <f>IF(ISNA(AQ23),0,INDEX('Vint wtd'!$J$7:$J$8645,AQ23))</f>
        <v>1.237563765132315</v>
      </c>
      <c r="BZ23" s="28">
        <f>IF(ISNA(AR23),0,INDEX('Vint wtd'!$J$7:$J$8645,AR23))</f>
        <v>1.3262877421724184</v>
      </c>
      <c r="CA23" s="28">
        <f>IF(ISNA(AS23),0,INDEX('Vint wtd'!$J$7:$J$8645,AS23))</f>
        <v>1.4927322000492731</v>
      </c>
      <c r="CC23">
        <f>IF(ISNA(AD23),0,INDEX('Vint wtd'!$K$7:$K$8645,AD23))</f>
        <v>-1.950909090909091E-2</v>
      </c>
      <c r="CD23">
        <f>IF(ISNA(AE23),0,INDEX('Vint wtd'!$K$7:$K$8645,AE23))</f>
        <v>-1.950909090909091E-2</v>
      </c>
      <c r="CE23">
        <f>IF(ISNA(AF23),0,INDEX('Vint wtd'!$K$7:$K$8645,AF23))</f>
        <v>-1.950909090909091E-2</v>
      </c>
      <c r="CF23">
        <f>IF(ISNA(AG23),0,INDEX('Vint wtd'!$K$7:$K$8645,AG23))</f>
        <v>-1.950909090909091E-2</v>
      </c>
      <c r="CG23">
        <f>IF(ISNA(AH23),0,INDEX('Vint wtd'!$K$7:$K$8645,AH23))</f>
        <v>-1.950909090909091E-2</v>
      </c>
      <c r="CH23">
        <f>IF(ISNA(AI23),0,INDEX('Vint wtd'!$K$7:$K$8645,AI23))</f>
        <v>-1.5482861252235011E-2</v>
      </c>
      <c r="CI23">
        <f>IF(ISNA(AJ23),0,INDEX('Vint wtd'!$K$7:$K$8645,AJ23))</f>
        <v>-1.2727270673034219E-2</v>
      </c>
      <c r="CJ23">
        <f>IF(ISNA(AK23),0,INDEX('Vint wtd'!$K$7:$K$8645,AK23))</f>
        <v>-1.0437529683278589E-2</v>
      </c>
      <c r="CK23">
        <f>IF(ISNA(AL23),0,INDEX('Vint wtd'!$K$7:$K$8645,AL23))</f>
        <v>-1.950909090909091E-2</v>
      </c>
      <c r="CL23">
        <f>IF(ISNA(AM23),0,INDEX('Vint wtd'!$K$7:$K$8645,AM23))</f>
        <v>-1.0522407196911988E-2</v>
      </c>
      <c r="CM23">
        <f>IF(ISNA(AN23),0,INDEX('Vint wtd'!$K$7:$K$8645,AN23))</f>
        <v>-1.950909090909091E-2</v>
      </c>
      <c r="CN23">
        <f>IF(ISNA(AO23),0,INDEX('Vint wtd'!$K$7:$K$8645,AO23))</f>
        <v>-1.950909090909091E-2</v>
      </c>
      <c r="CO23">
        <f>IF(ISNA(AP23),0,INDEX('Vint wtd'!$K$7:$K$8645,AP23))</f>
        <v>-1.950909090909091E-2</v>
      </c>
      <c r="CP23">
        <f>IF(ISNA(AQ23),0,INDEX('Vint wtd'!$K$7:$K$8645,AQ23))</f>
        <v>-1.6145164798451947E-2</v>
      </c>
      <c r="CQ23">
        <f>IF(ISNA(AR23),0,INDEX('Vint wtd'!$K$7:$K$8645,AR23))</f>
        <v>-6.8554688026692271E-3</v>
      </c>
      <c r="CR23">
        <f>IF(ISNA(AS23),0,INDEX('Vint wtd'!$K$7:$K$8645,AS23))</f>
        <v>-1.950909090909091E-2</v>
      </c>
    </row>
    <row r="24" spans="1:96" x14ac:dyDescent="0.25">
      <c r="A24" t="str">
        <f t="shared" si="4"/>
        <v>CFLSDGSFmNew</v>
      </c>
      <c r="B24" t="s">
        <v>118</v>
      </c>
      <c r="C24" t="s">
        <v>131</v>
      </c>
      <c r="D24" t="s">
        <v>1649</v>
      </c>
      <c r="E24" t="s">
        <v>75</v>
      </c>
      <c r="F24" t="s">
        <v>36</v>
      </c>
      <c r="G24" t="s">
        <v>55</v>
      </c>
      <c r="H24" s="34">
        <f t="shared" si="1"/>
        <v>1.0380204888030844</v>
      </c>
      <c r="I24" s="34">
        <f t="shared" si="2"/>
        <v>1.2857164776750558</v>
      </c>
      <c r="J24" s="27">
        <f t="shared" si="3"/>
        <v>-1.91280834695314E-2</v>
      </c>
      <c r="K24" s="25"/>
      <c r="L24" s="36">
        <f>VLOOKUP($C24&amp;$E24&amp;$D24&amp;L$6,'CZ wts'!$B$5:$G$2948,6,FALSE)</f>
        <v>0</v>
      </c>
      <c r="M24" s="36">
        <f>VLOOKUP($C24&amp;$E24&amp;$D24&amp;M$6,'CZ wts'!$B$5:$G$2948,6,FALSE)</f>
        <v>0</v>
      </c>
      <c r="N24" s="36">
        <f>VLOOKUP($C24&amp;$E24&amp;$D24&amp;N$6,'CZ wts'!$B$5:$G$2948,6,FALSE)</f>
        <v>0</v>
      </c>
      <c r="O24" s="36">
        <f>VLOOKUP($C24&amp;$E24&amp;$D24&amp;O$6,'CZ wts'!$B$5:$G$2948,6,FALSE)</f>
        <v>0</v>
      </c>
      <c r="P24" s="36">
        <f>VLOOKUP($C24&amp;$E24&amp;$D24&amp;P$6,'CZ wts'!$B$5:$G$2948,6,FALSE)</f>
        <v>0</v>
      </c>
      <c r="Q24" s="36">
        <f>VLOOKUP($C24&amp;$E24&amp;$D24&amp;Q$6,'CZ wts'!$B$5:$G$2948,6,FALSE)</f>
        <v>5373.98</v>
      </c>
      <c r="R24" s="36">
        <f>VLOOKUP($C24&amp;$E24&amp;$D24&amp;R$6,'CZ wts'!$B$5:$G$2948,6,FALSE)</f>
        <v>12511.08</v>
      </c>
      <c r="S24" s="36">
        <f>VLOOKUP($C24&amp;$E24&amp;$D24&amp;S$6,'CZ wts'!$B$5:$G$2948,6,FALSE)</f>
        <v>318.58</v>
      </c>
      <c r="T24" s="36">
        <f>VLOOKUP($C24&amp;$E24&amp;$D24&amp;T$6,'CZ wts'!$B$5:$G$2948,6,FALSE)</f>
        <v>0</v>
      </c>
      <c r="U24" s="36">
        <f>VLOOKUP($C24&amp;$E24&amp;$D24&amp;U$6,'CZ wts'!$B$5:$G$2948,6,FALSE)</f>
        <v>8032.94</v>
      </c>
      <c r="V24" s="36">
        <f>VLOOKUP($C24&amp;$E24&amp;$D24&amp;V$6,'CZ wts'!$B$5:$G$2948,6,FALSE)</f>
        <v>0</v>
      </c>
      <c r="W24" s="36">
        <f>VLOOKUP($C24&amp;$E24&amp;$D24&amp;W$6,'CZ wts'!$B$5:$G$2948,6,FALSE)</f>
        <v>0</v>
      </c>
      <c r="X24" s="36">
        <f>VLOOKUP($C24&amp;$E24&amp;$D24&amp;X$6,'CZ wts'!$B$5:$G$2948,6,FALSE)</f>
        <v>0</v>
      </c>
      <c r="Y24" s="36">
        <f>VLOOKUP($C24&amp;$E24&amp;$D24&amp;Y$6,'CZ wts'!$B$5:$G$2948,6,FALSE)</f>
        <v>171.1</v>
      </c>
      <c r="Z24" s="36">
        <f>VLOOKUP($C24&amp;$E24&amp;$D24&amp;Z$6,'CZ wts'!$B$5:$G$2948,6,FALSE)</f>
        <v>1</v>
      </c>
      <c r="AA24" s="36">
        <f>VLOOKUP($C24&amp;$E24&amp;$D24&amp;AA$6,'CZ wts'!$B$5:$G$2948,6,FALSE)</f>
        <v>0</v>
      </c>
      <c r="AB24" s="36">
        <f t="shared" si="5"/>
        <v>26408.679999999997</v>
      </c>
      <c r="AD24" s="113">
        <f>IFERROR(MATCH($A24&amp;AD$6,'Vint wtd'!$B$7:$B$8646,0),0)</f>
        <v>0</v>
      </c>
      <c r="AE24" s="113">
        <f>IFERROR(MATCH($A24&amp;AE$6,'Vint wtd'!$B$7:$B$8646,0),0)</f>
        <v>0</v>
      </c>
      <c r="AF24" s="113">
        <f>IFERROR(MATCH($A24&amp;AF$6,'Vint wtd'!$B$7:$B$8646,0),0)</f>
        <v>0</v>
      </c>
      <c r="AG24" s="113">
        <f>IFERROR(MATCH($A24&amp;AG$6,'Vint wtd'!$B$7:$B$8646,0),0)</f>
        <v>0</v>
      </c>
      <c r="AH24" s="113">
        <f>IFERROR(MATCH($A24&amp;AH$6,'Vint wtd'!$B$7:$B$8646,0),0)</f>
        <v>0</v>
      </c>
      <c r="AI24" s="113">
        <f>IFERROR(MATCH($A24&amp;AI$6,'Vint wtd'!$B$7:$B$8646,0),0)</f>
        <v>79</v>
      </c>
      <c r="AJ24" s="113">
        <f>IFERROR(MATCH($A24&amp;AJ$6,'Vint wtd'!$B$7:$B$8646,0),0)</f>
        <v>80</v>
      </c>
      <c r="AK24" s="113">
        <f>IFERROR(MATCH($A24&amp;AK$6,'Vint wtd'!$B$7:$B$8646,0),0)</f>
        <v>81</v>
      </c>
      <c r="AL24" s="113">
        <f>IFERROR(MATCH($A24&amp;AL$6,'Vint wtd'!$B$7:$B$8646,0),0)</f>
        <v>0</v>
      </c>
      <c r="AM24" s="113">
        <f>IFERROR(MATCH($A24&amp;AM$6,'Vint wtd'!$B$7:$B$8646,0),0)</f>
        <v>82</v>
      </c>
      <c r="AN24" s="113">
        <f>IFERROR(MATCH($A24&amp;AN$6,'Vint wtd'!$B$7:$B$8646,0),0)</f>
        <v>0</v>
      </c>
      <c r="AO24" s="113">
        <f>IFERROR(MATCH($A24&amp;AO$6,'Vint wtd'!$B$7:$B$8646,0),0)</f>
        <v>0</v>
      </c>
      <c r="AP24" s="113">
        <f>IFERROR(MATCH($A24&amp;AP$6,'Vint wtd'!$B$7:$B$8646,0),0)</f>
        <v>0</v>
      </c>
      <c r="AQ24" s="113">
        <f>IFERROR(MATCH($A24&amp;AQ$6,'Vint wtd'!$B$7:$B$8646,0),0)</f>
        <v>83</v>
      </c>
      <c r="AR24" s="113">
        <f>IFERROR(MATCH($A24&amp;AR$6,'Vint wtd'!$B$7:$B$8646,0),0)</f>
        <v>84</v>
      </c>
      <c r="AS24" s="113">
        <f>IFERROR(MATCH($A24&amp;AS$6,'Vint wtd'!$B$7:$B$8646,0),0)</f>
        <v>0</v>
      </c>
      <c r="AU24" s="28">
        <f>IF(AD24=0,0,INDEX('Vint wtd'!$I$7:$I$8645,AD24))</f>
        <v>0</v>
      </c>
      <c r="AV24" s="28">
        <f>IF(AE24=0,0,INDEX('Vint wtd'!$I$7:$I$8645,AE24))</f>
        <v>0</v>
      </c>
      <c r="AW24" s="28">
        <f>IF(AF24=0,0,INDEX('Vint wtd'!$I$7:$I$8645,AF24))</f>
        <v>0</v>
      </c>
      <c r="AX24" s="28">
        <f>IF(AG24=0,0,INDEX('Vint wtd'!$I$7:$I$8645,AG24))</f>
        <v>0</v>
      </c>
      <c r="AY24" s="28">
        <f>IF(AH24=0,0,INDEX('Vint wtd'!$I$7:$I$8645,AH24))</f>
        <v>0</v>
      </c>
      <c r="AZ24" s="28">
        <f>IF(AI24=0,0,INDEX('Vint wtd'!$I$7:$I$8645,AI24))</f>
        <v>1.0129224184276493</v>
      </c>
      <c r="BA24" s="28">
        <f>IF(AJ24=0,0,INDEX('Vint wtd'!$I$7:$I$8645,AJ24))</f>
        <v>1.0247671406126218</v>
      </c>
      <c r="BB24" s="28">
        <f>IF(AK24=0,0,INDEX('Vint wtd'!$I$7:$I$8645,AK24))</f>
        <v>1.0893535353535355</v>
      </c>
      <c r="BC24" s="28">
        <f>IF(AL24=0,0,INDEX('Vint wtd'!$I$7:$I$8645,AL24))</f>
        <v>0</v>
      </c>
      <c r="BD24" s="28">
        <f>IF(AM24=0,0,INDEX('Vint wtd'!$I$7:$I$8645,AM24))</f>
        <v>1.0735917072564827</v>
      </c>
      <c r="BE24" s="28">
        <f>IF(AN24=0,0,INDEX('Vint wtd'!$I$7:$I$8645,AN24))</f>
        <v>0</v>
      </c>
      <c r="BF24" s="28">
        <f>IF(AO24=0,0,INDEX('Vint wtd'!$I$7:$I$8645,AO24))</f>
        <v>0</v>
      </c>
      <c r="BG24" s="28">
        <f>IF(AP24=0,0,INDEX('Vint wtd'!$I$7:$I$8645,AP24))</f>
        <v>0</v>
      </c>
      <c r="BH24" s="28">
        <f>IF(AQ24=0,0,INDEX('Vint wtd'!$I$7:$I$8645,AQ24))</f>
        <v>1.0294343552414855</v>
      </c>
      <c r="BI24" s="28">
        <f>IF(AR24=0,0,INDEX('Vint wtd'!$I$7:$I$8645,AR24))</f>
        <v>1.1021901230202271</v>
      </c>
      <c r="BJ24" s="28">
        <f>IF(AS24=0,0,INDEX('Vint wtd'!$I$7:$I$8645,AS24))</f>
        <v>0</v>
      </c>
      <c r="BL24" s="28">
        <f>IF(ISNA(AD24),0,INDEX('Vint wtd'!$J$7:$J$8645,AD24))</f>
        <v>1.3525252525252522</v>
      </c>
      <c r="BM24" s="28">
        <f>IF(ISNA(AE24),0,INDEX('Vint wtd'!$J$7:$J$8645,AE24))</f>
        <v>1.3525252525252522</v>
      </c>
      <c r="BN24" s="28">
        <f>IF(ISNA(AF24),0,INDEX('Vint wtd'!$J$7:$J$8645,AF24))</f>
        <v>1.3525252525252522</v>
      </c>
      <c r="BO24" s="28">
        <f>IF(ISNA(AG24),0,INDEX('Vint wtd'!$J$7:$J$8645,AG24))</f>
        <v>1.3525252525252522</v>
      </c>
      <c r="BP24" s="28">
        <f>IF(ISNA(AH24),0,INDEX('Vint wtd'!$J$7:$J$8645,AH24))</f>
        <v>1.3525252525252522</v>
      </c>
      <c r="BQ24" s="28">
        <f>IF(ISNA(AI24),0,INDEX('Vint wtd'!$J$7:$J$8645,AI24))</f>
        <v>1.350810927672025</v>
      </c>
      <c r="BR24" s="28">
        <f>IF(ISNA(AJ24),0,INDEX('Vint wtd'!$J$7:$J$8645,AJ24))</f>
        <v>1.1454751411929733</v>
      </c>
      <c r="BS24" s="28">
        <f>IF(ISNA(AK24),0,INDEX('Vint wtd'!$J$7:$J$8645,AK24))</f>
        <v>1.5114784205693299</v>
      </c>
      <c r="BT24" s="28">
        <f>IF(ISNA(AL24),0,INDEX('Vint wtd'!$J$7:$J$8645,AL24))</f>
        <v>1.3525252525252522</v>
      </c>
      <c r="BU24" s="28">
        <f>IF(ISNA(AM24),0,INDEX('Vint wtd'!$J$7:$J$8645,AM24))</f>
        <v>1.4551788566134498</v>
      </c>
      <c r="BV24" s="28">
        <f>IF(ISNA(AN24),0,INDEX('Vint wtd'!$J$7:$J$8645,AN24))</f>
        <v>1.3525252525252522</v>
      </c>
      <c r="BW24" s="28">
        <f>IF(ISNA(AO24),0,INDEX('Vint wtd'!$J$7:$J$8645,AO24))</f>
        <v>1.3525252525252522</v>
      </c>
      <c r="BX24" s="28">
        <f>IF(ISNA(AP24),0,INDEX('Vint wtd'!$J$7:$J$8645,AP24))</f>
        <v>1.3525252525252522</v>
      </c>
      <c r="BY24" s="28">
        <f>IF(ISNA(AQ24),0,INDEX('Vint wtd'!$J$7:$J$8645,AQ24))</f>
        <v>1.1193893233636074</v>
      </c>
      <c r="BZ24" s="28">
        <f>IF(ISNA(AR24),0,INDEX('Vint wtd'!$J$7:$J$8645,AR24))</f>
        <v>1.2942381832632697</v>
      </c>
      <c r="CA24" s="28">
        <f>IF(ISNA(AS24),0,INDEX('Vint wtd'!$J$7:$J$8645,AS24))</f>
        <v>1.3525252525252522</v>
      </c>
      <c r="CC24">
        <f>IF(ISNA(AD24),0,INDEX('Vint wtd'!$K$7:$K$8645,AD24))</f>
        <v>-2.3024242424242419E-2</v>
      </c>
      <c r="CD24">
        <f>IF(ISNA(AE24),0,INDEX('Vint wtd'!$K$7:$K$8645,AE24))</f>
        <v>-2.3024242424242419E-2</v>
      </c>
      <c r="CE24">
        <f>IF(ISNA(AF24),0,INDEX('Vint wtd'!$K$7:$K$8645,AF24))</f>
        <v>-2.3024242424242419E-2</v>
      </c>
      <c r="CF24">
        <f>IF(ISNA(AG24),0,INDEX('Vint wtd'!$K$7:$K$8645,AG24))</f>
        <v>-2.3024242424242419E-2</v>
      </c>
      <c r="CG24">
        <f>IF(ISNA(AH24),0,INDEX('Vint wtd'!$K$7:$K$8645,AH24))</f>
        <v>-2.3024242424242419E-2</v>
      </c>
      <c r="CH24">
        <f>IF(ISNA(AI24),0,INDEX('Vint wtd'!$K$7:$K$8645,AI24))</f>
        <v>-2.2321212121212117E-2</v>
      </c>
      <c r="CI24">
        <f>IF(ISNA(AJ24),0,INDEX('Vint wtd'!$K$7:$K$8645,AJ24))</f>
        <v>-1.665830737961144E-2</v>
      </c>
      <c r="CJ24">
        <f>IF(ISNA(AK24),0,INDEX('Vint wtd'!$K$7:$K$8645,AK24))</f>
        <v>-1.4394545454545457E-2</v>
      </c>
      <c r="CK24">
        <f>IF(ISNA(AL24),0,INDEX('Vint wtd'!$K$7:$K$8645,AL24))</f>
        <v>-2.3024242424242419E-2</v>
      </c>
      <c r="CL24">
        <f>IF(ISNA(AM24),0,INDEX('Vint wtd'!$K$7:$K$8645,AM24))</f>
        <v>-2.0918101323859614E-2</v>
      </c>
      <c r="CM24">
        <f>IF(ISNA(AN24),0,INDEX('Vint wtd'!$K$7:$K$8645,AN24))</f>
        <v>-2.3024242424242419E-2</v>
      </c>
      <c r="CN24">
        <f>IF(ISNA(AO24),0,INDEX('Vint wtd'!$K$7:$K$8645,AO24))</f>
        <v>-2.3024242424242419E-2</v>
      </c>
      <c r="CO24">
        <f>IF(ISNA(AP24),0,INDEX('Vint wtd'!$K$7:$K$8645,AP24))</f>
        <v>-2.3024242424242419E-2</v>
      </c>
      <c r="CP24">
        <f>IF(ISNA(AQ24),0,INDEX('Vint wtd'!$K$7:$K$8645,AQ24))</f>
        <v>-2.4254545454545456E-2</v>
      </c>
      <c r="CQ24">
        <f>IF(ISNA(AR24),0,INDEX('Vint wtd'!$K$7:$K$8645,AR24))</f>
        <v>-1.0651687417287607E-2</v>
      </c>
      <c r="CR24">
        <f>IF(ISNA(AS24),0,INDEX('Vint wtd'!$K$7:$K$8645,AS24))</f>
        <v>-2.3024242424242419E-2</v>
      </c>
    </row>
  </sheetData>
  <autoFilter ref="A6:J540"/>
  <sortState ref="C7:E24">
    <sortCondition ref="E7:E24"/>
    <sortCondition ref="C7:C24"/>
    <sortCondition ref="D7:D24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AE61"/>
  <sheetViews>
    <sheetView workbookViewId="0">
      <selection activeCell="T15" sqref="T15"/>
    </sheetView>
  </sheetViews>
  <sheetFormatPr defaultRowHeight="15" x14ac:dyDescent="0.25"/>
  <cols>
    <col min="15" max="15" width="9.5703125" bestFit="1" customWidth="1"/>
  </cols>
  <sheetData>
    <row r="2" spans="1:31" ht="18" thickBot="1" x14ac:dyDescent="0.35">
      <c r="A2" s="79" t="s">
        <v>1810</v>
      </c>
      <c r="B2" s="79"/>
      <c r="C2" s="79"/>
      <c r="D2" s="79"/>
      <c r="G2" t="s">
        <v>135</v>
      </c>
      <c r="H2" s="28">
        <f>MAX(H7:H540)</f>
        <v>1.217312104918185</v>
      </c>
      <c r="I2" s="28">
        <f>MAX(I7:I540)</f>
        <v>1.8516952881754813</v>
      </c>
      <c r="J2" s="27">
        <f>MAX(J7:J540)</f>
        <v>-9.1421964210118226E-3</v>
      </c>
    </row>
    <row r="3" spans="1:31" ht="15.75" thickTop="1" x14ac:dyDescent="0.25">
      <c r="G3" t="s">
        <v>133</v>
      </c>
      <c r="H3" s="28">
        <f>AVERAGE(H7:H540)</f>
        <v>1.0518294459047248</v>
      </c>
      <c r="I3" s="28">
        <f>AVERAGE(I7:I540)</f>
        <v>1.4453883483259073</v>
      </c>
      <c r="J3" s="27">
        <f>AVERAGE(J7:J540)</f>
        <v>-2.0226496800045662E-2</v>
      </c>
      <c r="K3" s="25">
        <f>-J3*100000/3413</f>
        <v>0.59263102256213485</v>
      </c>
      <c r="L3" s="17" t="s">
        <v>1631</v>
      </c>
      <c r="Q3" s="17" t="s">
        <v>138</v>
      </c>
      <c r="U3" s="17" t="s">
        <v>1617</v>
      </c>
      <c r="Y3" s="17" t="s">
        <v>1618</v>
      </c>
      <c r="AC3" s="17" t="s">
        <v>1619</v>
      </c>
    </row>
    <row r="4" spans="1:31" x14ac:dyDescent="0.25">
      <c r="G4" t="s">
        <v>134</v>
      </c>
      <c r="H4" s="28">
        <f>MIN(H7:H540)</f>
        <v>0.94497540011191661</v>
      </c>
      <c r="I4" s="28">
        <f>MIN(I7:I540)</f>
        <v>1.0130227226981592</v>
      </c>
      <c r="J4" s="27">
        <f>MIN(J7:J540)</f>
        <v>-2.9788216906433729E-2</v>
      </c>
    </row>
    <row r="5" spans="1:31" x14ac:dyDescent="0.25">
      <c r="H5" s="28"/>
      <c r="I5" s="28"/>
      <c r="J5" s="27"/>
    </row>
    <row r="6" spans="1:31" x14ac:dyDescent="0.25">
      <c r="B6" s="1" t="s">
        <v>120</v>
      </c>
      <c r="C6" s="1" t="s">
        <v>36</v>
      </c>
      <c r="D6" s="1" t="s">
        <v>0</v>
      </c>
      <c r="E6" s="1" t="s">
        <v>37</v>
      </c>
      <c r="F6" s="1" t="s">
        <v>38</v>
      </c>
      <c r="G6" s="1" t="s">
        <v>39</v>
      </c>
      <c r="H6" s="1" t="s">
        <v>121</v>
      </c>
      <c r="I6" s="1" t="s">
        <v>122</v>
      </c>
      <c r="J6" s="1" t="s">
        <v>123</v>
      </c>
      <c r="L6" s="1" t="s">
        <v>1649</v>
      </c>
      <c r="M6" s="1" t="s">
        <v>1650</v>
      </c>
      <c r="N6" s="1" t="s">
        <v>1651</v>
      </c>
      <c r="O6" s="15" t="s">
        <v>1614</v>
      </c>
      <c r="Q6" s="1" t="s">
        <v>1649</v>
      </c>
      <c r="R6" s="1" t="s">
        <v>1650</v>
      </c>
      <c r="S6" s="1" t="s">
        <v>1651</v>
      </c>
      <c r="U6" s="1" t="s">
        <v>1649</v>
      </c>
      <c r="V6" s="1" t="s">
        <v>1650</v>
      </c>
      <c r="W6" s="1" t="s">
        <v>1651</v>
      </c>
      <c r="Y6" s="1" t="s">
        <v>1649</v>
      </c>
      <c r="Z6" s="1" t="s">
        <v>1650</v>
      </c>
      <c r="AA6" s="1" t="s">
        <v>1651</v>
      </c>
      <c r="AC6" s="1" t="s">
        <v>1649</v>
      </c>
      <c r="AD6" s="1" t="s">
        <v>1650</v>
      </c>
      <c r="AE6" s="1" t="s">
        <v>1651</v>
      </c>
    </row>
    <row r="7" spans="1:31" x14ac:dyDescent="0.25">
      <c r="B7" t="s">
        <v>118</v>
      </c>
      <c r="C7" t="s">
        <v>129</v>
      </c>
      <c r="D7" t="s">
        <v>1762</v>
      </c>
      <c r="E7" t="s">
        <v>72</v>
      </c>
      <c r="F7" t="s">
        <v>36</v>
      </c>
      <c r="G7" t="s">
        <v>55</v>
      </c>
      <c r="H7" s="38">
        <f t="shared" ref="H7:H12" si="0">SUMPRODUCT(L7:N7,U7:W7)/O7</f>
        <v>1.0232420691851201</v>
      </c>
      <c r="I7" s="38">
        <f t="shared" ref="I7:I12" si="1">SUMPRODUCT(L7:N7,Y7:AA7)/O7</f>
        <v>1.4982674621523973</v>
      </c>
      <c r="J7" s="38">
        <f t="shared" ref="J7:J12" si="2">SUMPRODUCT(L7:N7,AC7:AE7)/O7</f>
        <v>-2.3171723739985536E-2</v>
      </c>
      <c r="K7" s="25"/>
      <c r="L7" s="35">
        <f>VLOOKUP($C7&amp;L$6&amp;$E7&amp;$F7,'Bldg wts'!$B$4:$G$209,6,FALSE)</f>
        <v>2391671.6599999997</v>
      </c>
      <c r="M7" s="35">
        <f>VLOOKUP($C7&amp;M$6&amp;$E7&amp;$F7,'Bldg wts'!$B$4:$G$209,6,FALSE)</f>
        <v>1117655.96</v>
      </c>
      <c r="N7" s="35">
        <f>VLOOKUP($C7&amp;N$6&amp;$E7&amp;$F7,'Bldg wts'!$B$4:$G$209,6,FALSE)</f>
        <v>172535.13400000002</v>
      </c>
      <c r="O7" s="16">
        <f t="shared" ref="O7:O12" si="3">SUM(L7:N7)</f>
        <v>3681862.7539999997</v>
      </c>
      <c r="Q7" s="16">
        <f>MATCH($B7&amp;$C7&amp;Q$6&amp;$E7,'CZ wtd'!$A$7:$A$540,0)</f>
        <v>3</v>
      </c>
      <c r="R7" s="16">
        <f>MATCH($B7&amp;$C7&amp;R$6&amp;$E7,'CZ wtd'!$A$7:$A$540,0)</f>
        <v>2</v>
      </c>
      <c r="S7" s="16">
        <f>MATCH($B7&amp;$C7&amp;S$6&amp;$E7,'CZ wtd'!$A$7:$A$540,0)</f>
        <v>1</v>
      </c>
      <c r="U7" s="16">
        <f>INDEX('CZ wtd'!$H$7:$H$540,Q7)</f>
        <v>1.0356350654109412</v>
      </c>
      <c r="V7" s="16">
        <f>INDEX('CZ wtd'!$H$7:$H$540,R7)</f>
        <v>0.98642013241979332</v>
      </c>
      <c r="W7" s="16">
        <f>INDEX('CZ wtd'!$H$7:$H$540,S7)</f>
        <v>1.0899779215404244</v>
      </c>
      <c r="Y7" s="16">
        <f>INDEX('CZ wtd'!$I$7:$I$540,Q7)</f>
        <v>1.5566381759003538</v>
      </c>
      <c r="Z7" s="16">
        <f>INDEX('CZ wtd'!$I$7:$I$540,R7)</f>
        <v>1.3372478105319854</v>
      </c>
      <c r="AA7" s="16">
        <f>INDEX('CZ wtd'!$I$7:$I$540,S7)</f>
        <v>1.732196578674932</v>
      </c>
      <c r="AC7" s="16">
        <f>INDEX('CZ wtd'!$J$7:$J$540,Q7)</f>
        <v>-2.5360671477233414E-2</v>
      </c>
      <c r="AD7" s="16">
        <f>INDEX('CZ wtd'!$J$7:$J$540,R7)</f>
        <v>-1.9187630599345144E-2</v>
      </c>
      <c r="AE7" s="16">
        <f>INDEX('CZ wtd'!$J$7:$J$540,S7)</f>
        <v>-1.8637001991283497E-2</v>
      </c>
    </row>
    <row r="8" spans="1:31" x14ac:dyDescent="0.25">
      <c r="B8" t="s">
        <v>118</v>
      </c>
      <c r="C8" t="s">
        <v>129</v>
      </c>
      <c r="D8" t="s">
        <v>1762</v>
      </c>
      <c r="E8" t="s">
        <v>75</v>
      </c>
      <c r="F8" t="s">
        <v>36</v>
      </c>
      <c r="G8" t="s">
        <v>55</v>
      </c>
      <c r="H8" s="34">
        <f t="shared" si="0"/>
        <v>1.0351292332881388</v>
      </c>
      <c r="I8" s="34">
        <f t="shared" si="1"/>
        <v>1.4498957984942928</v>
      </c>
      <c r="J8" s="34">
        <f t="shared" si="2"/>
        <v>-2.0593372942366125E-2</v>
      </c>
      <c r="L8" s="36">
        <f>VLOOKUP($C8&amp;L$6&amp;$E8&amp;$F8,'Bldg wts'!$B$4:$G$209,6,FALSE)</f>
        <v>56039.66</v>
      </c>
      <c r="M8" s="36">
        <f>VLOOKUP($C8&amp;M$6&amp;$E8&amp;$F8,'Bldg wts'!$B$4:$G$209,6,FALSE)</f>
        <v>17202.280000000002</v>
      </c>
      <c r="N8" s="36">
        <f>VLOOKUP($C8&amp;N$6&amp;$E8&amp;$F8,'Bldg wts'!$B$4:$G$209,6,FALSE)</f>
        <v>1701.268</v>
      </c>
      <c r="O8">
        <f t="shared" si="3"/>
        <v>74943.207999999999</v>
      </c>
      <c r="Q8">
        <f>MATCH($B8&amp;$C8&amp;Q$6&amp;$E8,'CZ wtd'!$A$7:$A$540,0)</f>
        <v>12</v>
      </c>
      <c r="R8">
        <f>MATCH($B8&amp;$C8&amp;R$6&amp;$E8,'CZ wtd'!$A$7:$A$540,0)</f>
        <v>11</v>
      </c>
      <c r="S8">
        <f>MATCH($B8&amp;$C8&amp;S$6&amp;$E8,'CZ wtd'!$A$7:$A$540,0)</f>
        <v>10</v>
      </c>
      <c r="U8">
        <f>INDEX('CZ wtd'!$H$7:$H$540,Q8)</f>
        <v>1.0428102407502404</v>
      </c>
      <c r="V8">
        <f>INDEX('CZ wtd'!$H$7:$H$540,R8)</f>
        <v>1.0089908504959593</v>
      </c>
      <c r="W8">
        <f>INDEX('CZ wtd'!$H$7:$H$540,S8)</f>
        <v>1.0464141883361331</v>
      </c>
      <c r="Y8">
        <f>INDEX('CZ wtd'!$I$7:$I$540,Q8)</f>
        <v>1.5038106515653191</v>
      </c>
      <c r="Z8">
        <f>INDEX('CZ wtd'!$I$7:$I$540,R8)</f>
        <v>1.2726826167656988</v>
      </c>
      <c r="AA8">
        <f>INDEX('CZ wtd'!$I$7:$I$540,S8)</f>
        <v>1.4658255266358171</v>
      </c>
      <c r="AC8">
        <f>INDEX('CZ wtd'!$J$7:$J$540,Q8)</f>
        <v>-2.204262081100377E-2</v>
      </c>
      <c r="AD8">
        <f>INDEX('CZ wtd'!$J$7:$J$540,R8)</f>
        <v>-1.607729165769891E-2</v>
      </c>
      <c r="AE8">
        <f>INDEX('CZ wtd'!$J$7:$J$540,S8)</f>
        <v>-1.851935341541722E-2</v>
      </c>
    </row>
    <row r="9" spans="1:31" x14ac:dyDescent="0.25">
      <c r="B9" t="s">
        <v>118</v>
      </c>
      <c r="C9" t="s">
        <v>130</v>
      </c>
      <c r="D9" t="s">
        <v>1762</v>
      </c>
      <c r="E9" t="s">
        <v>72</v>
      </c>
      <c r="F9" t="s">
        <v>36</v>
      </c>
      <c r="G9" t="s">
        <v>55</v>
      </c>
      <c r="H9" s="34">
        <f t="shared" si="0"/>
        <v>1.0731295802814629</v>
      </c>
      <c r="I9" s="34">
        <f t="shared" si="1"/>
        <v>1.5295757565136237</v>
      </c>
      <c r="J9" s="34">
        <f t="shared" si="2"/>
        <v>-1.8398362853348178E-2</v>
      </c>
      <c r="L9" s="36">
        <f>VLOOKUP($C9&amp;L$6&amp;$E9&amp;$F9,'Bldg wts'!$B$4:$G$209,6,FALSE)</f>
        <v>2254868.1732999999</v>
      </c>
      <c r="M9" s="36">
        <f>VLOOKUP($C9&amp;M$6&amp;$E9&amp;$F9,'Bldg wts'!$B$4:$G$209,6,FALSE)</f>
        <v>912300.08999999985</v>
      </c>
      <c r="N9" s="36">
        <f>VLOOKUP($C9&amp;N$6&amp;$E9&amp;$F9,'Bldg wts'!$B$4:$G$209,6,FALSE)</f>
        <v>173995.826</v>
      </c>
      <c r="O9">
        <f t="shared" si="3"/>
        <v>3341164.0892999996</v>
      </c>
      <c r="Q9">
        <f>MATCH($B9&amp;$C9&amp;Q$6&amp;$E9,'CZ wtd'!$A$7:$A$540,0)</f>
        <v>6</v>
      </c>
      <c r="R9">
        <f>MATCH($B9&amp;$C9&amp;R$6&amp;$E9,'CZ wtd'!$A$7:$A$540,0)</f>
        <v>5</v>
      </c>
      <c r="S9">
        <f>MATCH($B9&amp;$C9&amp;S$6&amp;$E9,'CZ wtd'!$A$7:$A$540,0)</f>
        <v>4</v>
      </c>
      <c r="U9">
        <f>INDEX('CZ wtd'!$H$7:$H$540,Q9)</f>
        <v>1.0796984423595213</v>
      </c>
      <c r="V9">
        <f>INDEX('CZ wtd'!$H$7:$H$540,R9)</f>
        <v>1.0485317188512926</v>
      </c>
      <c r="W9">
        <f>INDEX('CZ wtd'!$H$7:$H$540,S9)</f>
        <v>1.1169738111306573</v>
      </c>
      <c r="Y9">
        <f>INDEX('CZ wtd'!$I$7:$I$540,Q9)</f>
        <v>1.5734728838205472</v>
      </c>
      <c r="Z9">
        <f>INDEX('CZ wtd'!$I$7:$I$540,R9)</f>
        <v>1.4038757358860308</v>
      </c>
      <c r="AA9">
        <f>INDEX('CZ wtd'!$I$7:$I$540,S9)</f>
        <v>1.6197727757678284</v>
      </c>
      <c r="AC9">
        <f>INDEX('CZ wtd'!$J$7:$J$540,Q9)</f>
        <v>-2.0516959775735255E-2</v>
      </c>
      <c r="AD9">
        <f>INDEX('CZ wtd'!$J$7:$J$540,R9)</f>
        <v>-1.3933341327215956E-2</v>
      </c>
      <c r="AE9">
        <f>INDEX('CZ wtd'!$J$7:$J$540,S9)</f>
        <v>-1.4353913923868715E-2</v>
      </c>
    </row>
    <row r="10" spans="1:31" x14ac:dyDescent="0.25">
      <c r="B10" t="s">
        <v>118</v>
      </c>
      <c r="C10" t="s">
        <v>130</v>
      </c>
      <c r="D10" t="s">
        <v>1762</v>
      </c>
      <c r="E10" t="s">
        <v>75</v>
      </c>
      <c r="F10" t="s">
        <v>36</v>
      </c>
      <c r="G10" t="s">
        <v>55</v>
      </c>
      <c r="H10" s="34">
        <f t="shared" si="0"/>
        <v>1.0674037808798014</v>
      </c>
      <c r="I10" s="34">
        <f t="shared" si="1"/>
        <v>1.4385688447523979</v>
      </c>
      <c r="J10" s="34">
        <f t="shared" si="2"/>
        <v>-1.8300567329322229E-2</v>
      </c>
      <c r="L10" s="36">
        <f>VLOOKUP($C10&amp;L$6&amp;$E10&amp;$F10,'Bldg wts'!$B$4:$G$209,6,FALSE)</f>
        <v>53653.58</v>
      </c>
      <c r="M10" s="36">
        <f>VLOOKUP($C10&amp;M$6&amp;$E10&amp;$F10,'Bldg wts'!$B$4:$G$209,6,FALSE)</f>
        <v>11978.1</v>
      </c>
      <c r="N10" s="36">
        <f>VLOOKUP($C10&amp;N$6&amp;$E10&amp;$F10,'Bldg wts'!$B$4:$G$209,6,FALSE)</f>
        <v>3733.3320000000003</v>
      </c>
      <c r="O10">
        <f t="shared" si="3"/>
        <v>69365.012000000002</v>
      </c>
      <c r="Q10">
        <f>MATCH($B10&amp;$C10&amp;Q$6&amp;$E10,'CZ wtd'!$A$7:$A$540,0)</f>
        <v>15</v>
      </c>
      <c r="R10">
        <f>MATCH($B10&amp;$C10&amp;R$6&amp;$E10,'CZ wtd'!$A$7:$A$540,0)</f>
        <v>14</v>
      </c>
      <c r="S10">
        <f>MATCH($B10&amp;$C10&amp;S$6&amp;$E10,'CZ wtd'!$A$7:$A$540,0)</f>
        <v>13</v>
      </c>
      <c r="U10">
        <f>INDEX('CZ wtd'!$H$7:$H$540,Q10)</f>
        <v>1.0664399551735599</v>
      </c>
      <c r="V10">
        <f>INDEX('CZ wtd'!$H$7:$H$540,R10)</f>
        <v>1.0736839182320219</v>
      </c>
      <c r="W10">
        <f>INDEX('CZ wtd'!$H$7:$H$540,S10)</f>
        <v>1.0611060785638127</v>
      </c>
      <c r="Y10">
        <f>INDEX('CZ wtd'!$I$7:$I$540,Q10)</f>
        <v>1.4607996461464476</v>
      </c>
      <c r="Z10">
        <f>INDEX('CZ wtd'!$I$7:$I$540,R10)</f>
        <v>1.3754872494978363</v>
      </c>
      <c r="AA10">
        <f>INDEX('CZ wtd'!$I$7:$I$540,S10)</f>
        <v>1.3214711891082964</v>
      </c>
      <c r="AC10">
        <f>INDEX('CZ wtd'!$J$7:$J$540,Q10)</f>
        <v>-1.9907336983257813E-2</v>
      </c>
      <c r="AD10">
        <f>INDEX('CZ wtd'!$J$7:$J$540,R10)</f>
        <v>-1.2407793270729594E-2</v>
      </c>
      <c r="AE10">
        <f>INDEX('CZ wtd'!$J$7:$J$540,S10)</f>
        <v>-1.4115376401278116E-2</v>
      </c>
    </row>
    <row r="11" spans="1:31" x14ac:dyDescent="0.25">
      <c r="B11" t="s">
        <v>118</v>
      </c>
      <c r="C11" t="s">
        <v>131</v>
      </c>
      <c r="D11" t="s">
        <v>1762</v>
      </c>
      <c r="E11" t="s">
        <v>72</v>
      </c>
      <c r="F11" t="s">
        <v>36</v>
      </c>
      <c r="G11" t="s">
        <v>55</v>
      </c>
      <c r="H11" s="34">
        <f t="shared" si="0"/>
        <v>1.0297214017945062</v>
      </c>
      <c r="I11" s="34">
        <f t="shared" si="1"/>
        <v>1.3845485476013313</v>
      </c>
      <c r="J11" s="34">
        <f t="shared" si="2"/>
        <v>-1.7570153087826494E-2</v>
      </c>
      <c r="L11" s="36">
        <f>VLOOKUP($C11&amp;L$6&amp;$E11&amp;$F11,'Bldg wts'!$B$4:$G$209,6,FALSE)</f>
        <v>675727.29</v>
      </c>
      <c r="M11" s="36">
        <f>VLOOKUP($C11&amp;M$6&amp;$E11&amp;$F11,'Bldg wts'!$B$4:$G$209,6,FALSE)</f>
        <v>325511.21999999997</v>
      </c>
      <c r="N11" s="36">
        <f>VLOOKUP($C11&amp;N$6&amp;$E11&amp;$F11,'Bldg wts'!$B$4:$G$209,6,FALSE)</f>
        <v>51272.326000000001</v>
      </c>
      <c r="O11">
        <f t="shared" si="3"/>
        <v>1052510.8360000001</v>
      </c>
      <c r="Q11">
        <f>MATCH($B11&amp;$C11&amp;Q$6&amp;$E11,'CZ wtd'!$A$7:$A$540,0)</f>
        <v>9</v>
      </c>
      <c r="R11">
        <f>MATCH($B11&amp;$C11&amp;R$6&amp;$E11,'CZ wtd'!$A$7:$A$540,0)</f>
        <v>8</v>
      </c>
      <c r="S11">
        <f>MATCH($B11&amp;$C11&amp;S$6&amp;$E11,'CZ wtd'!$A$7:$A$540,0)</f>
        <v>7</v>
      </c>
      <c r="U11">
        <f>INDEX('CZ wtd'!$H$7:$H$540,Q11)</f>
        <v>1.0316917592708845</v>
      </c>
      <c r="V11">
        <f>INDEX('CZ wtd'!$H$7:$H$540,R11)</f>
        <v>1.0187027386090926</v>
      </c>
      <c r="W11">
        <f>INDEX('CZ wtd'!$H$7:$H$540,S11)</f>
        <v>1.0737075899461597</v>
      </c>
      <c r="Y11">
        <f>INDEX('CZ wtd'!$I$7:$I$540,Q11)</f>
        <v>1.4294310316044556</v>
      </c>
      <c r="Z11">
        <f>INDEX('CZ wtd'!$I$7:$I$540,R11)</f>
        <v>1.286085622228414</v>
      </c>
      <c r="AA11">
        <f>INDEX('CZ wtd'!$I$7:$I$540,S11)</f>
        <v>1.4181430383019784</v>
      </c>
      <c r="AC11">
        <f>INDEX('CZ wtd'!$J$7:$J$540,Q11)</f>
        <v>-2.0123876967976236E-2</v>
      </c>
      <c r="AD11">
        <f>INDEX('CZ wtd'!$J$7:$J$540,R11)</f>
        <v>-1.3027258592675039E-2</v>
      </c>
      <c r="AE11">
        <f>INDEX('CZ wtd'!$J$7:$J$540,S11)</f>
        <v>-1.2755513168938573E-2</v>
      </c>
    </row>
    <row r="12" spans="1:31" x14ac:dyDescent="0.25">
      <c r="B12" t="s">
        <v>118</v>
      </c>
      <c r="C12" t="s">
        <v>131</v>
      </c>
      <c r="D12" t="s">
        <v>1762</v>
      </c>
      <c r="E12" t="s">
        <v>75</v>
      </c>
      <c r="F12" t="s">
        <v>36</v>
      </c>
      <c r="G12" t="s">
        <v>55</v>
      </c>
      <c r="H12" s="34">
        <f t="shared" si="0"/>
        <v>1.0472594522991776</v>
      </c>
      <c r="I12" s="34">
        <f t="shared" si="1"/>
        <v>1.2867425886628945</v>
      </c>
      <c r="J12" s="34">
        <f t="shared" si="2"/>
        <v>-1.7525312648234769E-2</v>
      </c>
      <c r="L12" s="36">
        <f>VLOOKUP($C12&amp;L$6&amp;$E12&amp;$F12,'Bldg wts'!$B$4:$G$209,6,FALSE)</f>
        <v>26408.451146213753</v>
      </c>
      <c r="M12" s="36">
        <f>VLOOKUP($C12&amp;M$6&amp;$E12&amp;$F12,'Bldg wts'!$B$4:$G$209,6,FALSE)</f>
        <v>6587.7523672186235</v>
      </c>
      <c r="N12" s="36">
        <f>VLOOKUP($C12&amp;N$6&amp;$E12&amp;$F12,'Bldg wts'!$B$4:$G$209,6,FALSE)</f>
        <v>1249.5084865676195</v>
      </c>
      <c r="O12">
        <f t="shared" si="3"/>
        <v>34245.711999999992</v>
      </c>
      <c r="Q12">
        <f>MATCH($B12&amp;$C12&amp;Q$6&amp;$E12,'CZ wtd'!$A$7:$A$540,0)</f>
        <v>18</v>
      </c>
      <c r="R12">
        <f>MATCH($B12&amp;$C12&amp;R$6&amp;$E12,'CZ wtd'!$A$7:$A$540,0)</f>
        <v>17</v>
      </c>
      <c r="S12">
        <f>MATCH($B12&amp;$C12&amp;S$6&amp;$E12,'CZ wtd'!$A$7:$A$540,0)</f>
        <v>16</v>
      </c>
      <c r="U12">
        <f>INDEX('CZ wtd'!$H$7:$H$540,Q12)</f>
        <v>1.0380204888030844</v>
      </c>
      <c r="V12">
        <f>INDEX('CZ wtd'!$H$7:$H$540,R12)</f>
        <v>1.070593462557337</v>
      </c>
      <c r="W12">
        <f>INDEX('CZ wtd'!$H$7:$H$540,S12)</f>
        <v>1.1195022868086906</v>
      </c>
      <c r="Y12">
        <f>INDEX('CZ wtd'!$I$7:$I$540,Q12)</f>
        <v>1.2857164776750558</v>
      </c>
      <c r="Z12">
        <f>INDEX('CZ wtd'!$I$7:$I$540,R12)</f>
        <v>1.267474303116467</v>
      </c>
      <c r="AA12">
        <f>INDEX('CZ wtd'!$I$7:$I$540,S12)</f>
        <v>1.4100172180627843</v>
      </c>
      <c r="AC12">
        <f>INDEX('CZ wtd'!$J$7:$J$540,Q12)</f>
        <v>-1.91280834695314E-2</v>
      </c>
      <c r="AD12">
        <f>INDEX('CZ wtd'!$J$7:$J$540,R12)</f>
        <v>-1.1959635666900441E-2</v>
      </c>
      <c r="AE12">
        <f>INDEX('CZ wtd'!$J$7:$J$540,S12)</f>
        <v>-1.299441647210605E-2</v>
      </c>
    </row>
    <row r="13" spans="1:31" x14ac:dyDescent="0.25">
      <c r="A13" s="83"/>
      <c r="L13" s="36"/>
      <c r="M13" s="36"/>
      <c r="N13" s="36"/>
    </row>
    <row r="14" spans="1:31" x14ac:dyDescent="0.25">
      <c r="B14" t="s">
        <v>118</v>
      </c>
      <c r="C14" t="s">
        <v>129</v>
      </c>
      <c r="D14" t="s">
        <v>1762</v>
      </c>
      <c r="E14" t="s">
        <v>72</v>
      </c>
      <c r="F14" t="s">
        <v>48</v>
      </c>
      <c r="G14" t="s">
        <v>1662</v>
      </c>
      <c r="H14" s="34">
        <f t="shared" ref="H14:H61" si="4">SUMPRODUCT(L14:N14,U14:W14)/O14</f>
        <v>0.94497540011191661</v>
      </c>
      <c r="I14" s="34">
        <f t="shared" ref="I14:I61" si="5">SUMPRODUCT(L14:N14,Y14:AA14)/O14</f>
        <v>1.0166336907989875</v>
      </c>
      <c r="J14" s="34">
        <f t="shared" ref="J14:J61" si="6">SUMPRODUCT(L14:N14,AC14:AE14)/O14</f>
        <v>-2.7995072788069928E-2</v>
      </c>
      <c r="L14" s="36">
        <f>VLOOKUP($C14&amp;L$6&amp;$E14&amp;$F14,'Bldg wts'!$B$4:$G$209,6,FALSE)</f>
        <v>31653.68</v>
      </c>
      <c r="M14" s="36">
        <f>VLOOKUP($C14&amp;M$6&amp;$E14&amp;$F14,'Bldg wts'!$B$4:$G$209,6,FALSE)</f>
        <v>10781.71</v>
      </c>
      <c r="N14" s="36">
        <f>VLOOKUP($C14&amp;N$6&amp;$E14&amp;$F14,'Bldg wts'!$B$4:$G$209,6,FALSE)</f>
        <v>1344.33</v>
      </c>
      <c r="O14" s="36">
        <f>SUM(L14:N14)</f>
        <v>43779.72</v>
      </c>
      <c r="P14" s="31"/>
      <c r="Q14" s="16">
        <f>MATCH($B14&amp;$C14&amp;Q$6&amp;$E14&amp;$F14,'Vint wtd'!$B$7:$B$151,0)</f>
        <v>1</v>
      </c>
      <c r="R14" s="16">
        <f>MATCH($B14&amp;$C14&amp;R$6&amp;$E14&amp;$F14,'Vint wtd'!$B$7:$B$151,0)</f>
        <v>19</v>
      </c>
      <c r="S14" s="16">
        <f>MATCH($B14&amp;$C14&amp;S$6&amp;$E14&amp;$F14,'Vint wtd'!$B$7:$B$151,0)</f>
        <v>98</v>
      </c>
      <c r="U14" s="16">
        <f>INDEX('Vint wtd'!$I$7:$I$151,Q14)</f>
        <v>0.95919041085235923</v>
      </c>
      <c r="V14" s="16">
        <f>INDEX('Vint wtd'!$I$7:$I$151,R14)</f>
        <v>0.90237118470720967</v>
      </c>
      <c r="W14" s="16">
        <f>INDEX('Vint wtd'!$I$7:$I$151,S14)</f>
        <v>0.95195946957146094</v>
      </c>
      <c r="Y14" s="16">
        <f>INDEX('Vint wtd'!$J$7:$J$151,Q14)</f>
        <v>1.0159338833048948</v>
      </c>
      <c r="Z14" s="16">
        <f>INDEX('Vint wtd'!$J$7:$J$151,R14)</f>
        <v>1.017928448076447</v>
      </c>
      <c r="AA14" s="16">
        <f>INDEX('Vint wtd'!$J$7:$J$151,S14)</f>
        <v>1.0227272727272723</v>
      </c>
      <c r="AC14" s="16">
        <f>INDEX('Vint wtd'!$K$7:$K$151,Q14)</f>
        <v>-2.8695734124622386E-2</v>
      </c>
      <c r="AD14" s="16">
        <f>INDEX('Vint wtd'!$K$7:$K$151,R14)</f>
        <v>-2.667364363166656E-2</v>
      </c>
      <c r="AE14" s="16">
        <f>INDEX('Vint wtd'!$K$7:$K$151,S14)</f>
        <v>-2.2095298338553872E-2</v>
      </c>
    </row>
    <row r="15" spans="1:31" x14ac:dyDescent="0.25">
      <c r="B15" t="s">
        <v>118</v>
      </c>
      <c r="C15" t="s">
        <v>129</v>
      </c>
      <c r="D15" t="s">
        <v>1762</v>
      </c>
      <c r="E15" t="s">
        <v>72</v>
      </c>
      <c r="F15" t="s">
        <v>101</v>
      </c>
      <c r="G15" t="s">
        <v>1662</v>
      </c>
      <c r="H15" s="34">
        <f t="shared" si="4"/>
        <v>0.99033704935056344</v>
      </c>
      <c r="I15" s="34">
        <f t="shared" si="5"/>
        <v>1.4123995925923201</v>
      </c>
      <c r="J15" s="34">
        <f t="shared" si="6"/>
        <v>-2.5797729907558294E-2</v>
      </c>
      <c r="L15" s="36">
        <f>VLOOKUP($C15&amp;L$6&amp;$E15&amp;$F15,'Bldg wts'!$B$4:$G$209,6,FALSE)</f>
        <v>177648.06</v>
      </c>
      <c r="M15" s="36">
        <f>VLOOKUP($C15&amp;M$6&amp;$E15&amp;$F15,'Bldg wts'!$B$4:$G$209,6,FALSE)</f>
        <v>53907.41</v>
      </c>
      <c r="N15" s="36">
        <f>VLOOKUP($C15&amp;N$6&amp;$E15&amp;$F15,'Bldg wts'!$B$4:$G$209,6,FALSE)</f>
        <v>16573.858</v>
      </c>
      <c r="O15" s="36">
        <f t="shared" ref="O15:O61" si="7">SUM(L15:N15)</f>
        <v>248129.32800000001</v>
      </c>
      <c r="P15" s="31"/>
      <c r="Q15">
        <f>MATCH($B15&amp;$C15&amp;Q$6&amp;$E15&amp;$F15,'Vint wtd'!$B$7:$B$151,0)</f>
        <v>2</v>
      </c>
      <c r="R15">
        <f>MATCH($B15&amp;$C15&amp;R$6&amp;$E15&amp;$F15,'Vint wtd'!$B$7:$B$151,0)</f>
        <v>20</v>
      </c>
      <c r="S15">
        <f>MATCH($B15&amp;$C15&amp;S$6&amp;$E15&amp;$F15,'Vint wtd'!$B$7:$B$151,0)</f>
        <v>99</v>
      </c>
      <c r="U15">
        <f>INDEX('Vint wtd'!$I$7:$I$151,Q15)</f>
        <v>0.98937281684946821</v>
      </c>
      <c r="V15">
        <f>INDEX('Vint wtd'!$I$7:$I$151,R15)</f>
        <v>0.9731461906383031</v>
      </c>
      <c r="W15">
        <f>INDEX('Vint wtd'!$I$7:$I$151,S15)</f>
        <v>1.0565864827692903</v>
      </c>
      <c r="Y15">
        <f>INDEX('Vint wtd'!$J$7:$J$151,Q15)</f>
        <v>1.3873893062084726</v>
      </c>
      <c r="Z15">
        <f>INDEX('Vint wtd'!$J$7:$J$151,R15)</f>
        <v>1.341702909366953</v>
      </c>
      <c r="AA15">
        <f>INDEX('Vint wtd'!$J$7:$J$151,S15)</f>
        <v>1.9104190606247424</v>
      </c>
      <c r="AC15">
        <f>INDEX('Vint wtd'!$K$7:$K$151,Q15)</f>
        <v>-2.8425043361449128E-2</v>
      </c>
      <c r="AD15">
        <f>INDEX('Vint wtd'!$K$7:$K$151,R15)</f>
        <v>-1.8682388364538786E-2</v>
      </c>
      <c r="AE15">
        <f>INDEX('Vint wtd'!$K$7:$K$151,S15)</f>
        <v>-2.0779736858141499E-2</v>
      </c>
    </row>
    <row r="16" spans="1:31" x14ac:dyDescent="0.25">
      <c r="B16" t="s">
        <v>118</v>
      </c>
      <c r="C16" t="s">
        <v>129</v>
      </c>
      <c r="D16" t="s">
        <v>1762</v>
      </c>
      <c r="E16" t="s">
        <v>72</v>
      </c>
      <c r="F16" t="s">
        <v>102</v>
      </c>
      <c r="G16" t="s">
        <v>1662</v>
      </c>
      <c r="H16" s="34">
        <f t="shared" si="4"/>
        <v>0.95319041452315012</v>
      </c>
      <c r="I16" s="34">
        <f t="shared" si="5"/>
        <v>1.1061031043893379</v>
      </c>
      <c r="J16" s="34">
        <f t="shared" si="6"/>
        <v>-2.4888078113055743E-2</v>
      </c>
      <c r="L16" s="36">
        <f>VLOOKUP($C16&amp;L$6&amp;$E16&amp;$F16,'Bldg wts'!$B$4:$G$209,6,FALSE)</f>
        <v>600986.98</v>
      </c>
      <c r="M16" s="36">
        <f>VLOOKUP($C16&amp;M$6&amp;$E16&amp;$F16,'Bldg wts'!$B$4:$G$209,6,FALSE)</f>
        <v>490582.43</v>
      </c>
      <c r="N16" s="36">
        <f>VLOOKUP($C16&amp;N$6&amp;$E16&amp;$F16,'Bldg wts'!$B$4:$G$209,6,FALSE)</f>
        <v>13890.526</v>
      </c>
      <c r="O16" s="36">
        <f t="shared" si="7"/>
        <v>1105459.936</v>
      </c>
      <c r="Q16">
        <f>MATCH($B16&amp;$C16&amp;Q$6&amp;$E16&amp;$F16,'Vint wtd'!$B$7:$B$151,0)</f>
        <v>3</v>
      </c>
      <c r="R16">
        <f>MATCH($B16&amp;$C16&amp;R$6&amp;$E16&amp;$F16,'Vint wtd'!$B$7:$B$151,0)</f>
        <v>21</v>
      </c>
      <c r="S16">
        <f>MATCH($B16&amp;$C16&amp;S$6&amp;$E16&amp;$F16,'Vint wtd'!$B$7:$B$151,0)</f>
        <v>100</v>
      </c>
      <c r="U16">
        <f>INDEX('Vint wtd'!$I$7:$I$151,Q16)</f>
        <v>0.96601543773688481</v>
      </c>
      <c r="V16">
        <f>INDEX('Vint wtd'!$I$7:$I$151,R16)</f>
        <v>0.93629839971182871</v>
      </c>
      <c r="W16">
        <f>INDEX('Vint wtd'!$I$7:$I$151,S16)</f>
        <v>0.9948917657953571</v>
      </c>
      <c r="Y16">
        <f>INDEX('Vint wtd'!$J$7:$J$151,Q16)</f>
        <v>1.1423162836375576</v>
      </c>
      <c r="Z16">
        <f>INDEX('Vint wtd'!$J$7:$J$151,R16)</f>
        <v>1.0489639392366046</v>
      </c>
      <c r="AA16">
        <f>INDEX('Vint wtd'!$J$7:$J$151,S16)</f>
        <v>1.5573330474608318</v>
      </c>
      <c r="AC16">
        <f>INDEX('Vint wtd'!$K$7:$K$151,Q16)</f>
        <v>-2.8080024583073428E-2</v>
      </c>
      <c r="AD16">
        <f>INDEX('Vint wtd'!$K$7:$K$151,R16)</f>
        <v>-2.1104251594112337E-2</v>
      </c>
      <c r="AE16">
        <f>INDEX('Vint wtd'!$K$7:$K$151,S16)</f>
        <v>-2.0421763376242005E-2</v>
      </c>
    </row>
    <row r="17" spans="2:31" x14ac:dyDescent="0.25">
      <c r="B17" t="s">
        <v>118</v>
      </c>
      <c r="C17" t="s">
        <v>129</v>
      </c>
      <c r="D17" t="s">
        <v>1762</v>
      </c>
      <c r="E17" t="s">
        <v>72</v>
      </c>
      <c r="F17" t="s">
        <v>103</v>
      </c>
      <c r="G17" t="s">
        <v>1662</v>
      </c>
      <c r="H17" s="34">
        <f t="shared" si="4"/>
        <v>1.0074291363742049</v>
      </c>
      <c r="I17" s="34">
        <f t="shared" si="5"/>
        <v>1.4590139772643909</v>
      </c>
      <c r="J17" s="34">
        <f t="shared" si="6"/>
        <v>-2.0323208656064132E-2</v>
      </c>
      <c r="L17" s="36">
        <f>VLOOKUP($C17&amp;L$6&amp;$E17&amp;$F17,'Bldg wts'!$B$4:$G$209,6,FALSE)</f>
        <v>334919.71000000002</v>
      </c>
      <c r="M17" s="36">
        <f>VLOOKUP($C17&amp;M$6&amp;$E17&amp;$F17,'Bldg wts'!$B$4:$G$209,6,FALSE)</f>
        <v>196317.87</v>
      </c>
      <c r="N17" s="36">
        <f>VLOOKUP($C17&amp;N$6&amp;$E17&amp;$F17,'Bldg wts'!$B$4:$G$209,6,FALSE)</f>
        <v>11399.634</v>
      </c>
      <c r="O17" s="36">
        <f t="shared" si="7"/>
        <v>542637.21400000004</v>
      </c>
      <c r="Q17">
        <f>MATCH($B17&amp;$C17&amp;Q$6&amp;$E17&amp;$F17,'Vint wtd'!$B$7:$B$151,0)</f>
        <v>4</v>
      </c>
      <c r="R17">
        <f>MATCH($B17&amp;$C17&amp;R$6&amp;$E17&amp;$F17,'Vint wtd'!$B$7:$B$151,0)</f>
        <v>22</v>
      </c>
      <c r="S17">
        <f>MATCH($B17&amp;$C17&amp;S$6&amp;$E17&amp;$F17,'Vint wtd'!$B$7:$B$151,0)</f>
        <v>101</v>
      </c>
      <c r="U17">
        <f>INDEX('Vint wtd'!$I$7:$I$151,Q17)</f>
        <v>1.0172348817725572</v>
      </c>
      <c r="V17">
        <f>INDEX('Vint wtd'!$I$7:$I$151,R17)</f>
        <v>0.98782389037846918</v>
      </c>
      <c r="W17">
        <f>INDEX('Vint wtd'!$I$7:$I$151,S17)</f>
        <v>1.056967808366565</v>
      </c>
      <c r="Y17">
        <f>INDEX('Vint wtd'!$J$7:$J$151,Q17)</f>
        <v>1.5196236762323478</v>
      </c>
      <c r="Z17">
        <f>INDEX('Vint wtd'!$J$7:$J$151,R17)</f>
        <v>1.3425328677060244</v>
      </c>
      <c r="AA17">
        <f>INDEX('Vint wtd'!$J$7:$J$151,S17)</f>
        <v>1.6842791500058742</v>
      </c>
      <c r="AC17">
        <f>INDEX('Vint wtd'!$K$7:$K$151,Q17)</f>
        <v>-2.2721818114503876E-2</v>
      </c>
      <c r="AD17">
        <f>INDEX('Vint wtd'!$K$7:$K$151,R17)</f>
        <v>-1.6392978810357114E-2</v>
      </c>
      <c r="AE17">
        <f>INDEX('Vint wtd'!$K$7:$K$151,S17)</f>
        <v>-1.7536519863751539E-2</v>
      </c>
    </row>
    <row r="18" spans="2:31" x14ac:dyDescent="0.25">
      <c r="B18" t="s">
        <v>118</v>
      </c>
      <c r="C18" t="s">
        <v>129</v>
      </c>
      <c r="D18" t="s">
        <v>1762</v>
      </c>
      <c r="E18" t="s">
        <v>72</v>
      </c>
      <c r="F18" t="s">
        <v>104</v>
      </c>
      <c r="G18" t="s">
        <v>1662</v>
      </c>
      <c r="H18" s="34">
        <f t="shared" si="4"/>
        <v>0.95267360782399779</v>
      </c>
      <c r="I18" s="34">
        <f t="shared" si="5"/>
        <v>1.1597396244954288</v>
      </c>
      <c r="J18" s="34">
        <f t="shared" si="6"/>
        <v>-2.8341025077911485E-2</v>
      </c>
      <c r="L18" s="36">
        <f>VLOOKUP($C18&amp;L$6&amp;$E18&amp;$F18,'Bldg wts'!$B$4:$G$209,6,FALSE)</f>
        <v>71329.279999999999</v>
      </c>
      <c r="M18" s="36">
        <f>VLOOKUP($C18&amp;M$6&amp;$E18&amp;$F18,'Bldg wts'!$B$4:$G$209,6,FALSE)</f>
        <v>20560.62</v>
      </c>
      <c r="N18" s="36">
        <f>VLOOKUP($C18&amp;N$6&amp;$E18&amp;$F18,'Bldg wts'!$B$4:$G$209,6,FALSE)</f>
        <v>10786.425999999999</v>
      </c>
      <c r="O18" s="36">
        <f t="shared" si="7"/>
        <v>102676.326</v>
      </c>
      <c r="Q18">
        <f>MATCH($B18&amp;$C18&amp;Q$6&amp;$E18&amp;$F18,'Vint wtd'!$B$7:$B$151,0)</f>
        <v>5</v>
      </c>
      <c r="R18">
        <f>MATCH($B18&amp;$C18&amp;R$6&amp;$E18&amp;$F18,'Vint wtd'!$B$7:$B$151,0)</f>
        <v>23</v>
      </c>
      <c r="S18">
        <f>MATCH($B18&amp;$C18&amp;S$6&amp;$E18&amp;$F18,'Vint wtd'!$B$7:$B$151,0)</f>
        <v>102</v>
      </c>
      <c r="U18">
        <f>INDEX('Vint wtd'!$I$7:$I$151,Q18)</f>
        <v>0.95748188729696515</v>
      </c>
      <c r="V18">
        <f>INDEX('Vint wtd'!$I$7:$I$151,R18)</f>
        <v>0.93765034090058375</v>
      </c>
      <c r="W18">
        <f>INDEX('Vint wtd'!$I$7:$I$151,S18)</f>
        <v>0.94951376317530201</v>
      </c>
      <c r="Y18">
        <f>INDEX('Vint wtd'!$J$7:$J$151,Q18)</f>
        <v>1.1955820923784481</v>
      </c>
      <c r="Z18">
        <f>INDEX('Vint wtd'!$J$7:$J$151,R18)</f>
        <v>1.0454955426074271</v>
      </c>
      <c r="AA18">
        <f>INDEX('Vint wtd'!$J$7:$J$151,S18)</f>
        <v>1.140485028712654</v>
      </c>
      <c r="AC18">
        <f>INDEX('Vint wtd'!$K$7:$K$151,Q18)</f>
        <v>-2.9965819631505672E-2</v>
      </c>
      <c r="AD18">
        <f>INDEX('Vint wtd'!$K$7:$K$151,R18)</f>
        <v>-2.4654814518828422E-2</v>
      </c>
      <c r="AE18">
        <f>INDEX('Vint wtd'!$K$7:$K$151,S18)</f>
        <v>-2.4622958397576413E-2</v>
      </c>
    </row>
    <row r="19" spans="2:31" x14ac:dyDescent="0.25">
      <c r="B19" t="s">
        <v>118</v>
      </c>
      <c r="C19" t="s">
        <v>129</v>
      </c>
      <c r="D19" t="s">
        <v>1762</v>
      </c>
      <c r="E19" t="s">
        <v>72</v>
      </c>
      <c r="F19" t="s">
        <v>110</v>
      </c>
      <c r="G19" t="s">
        <v>1662</v>
      </c>
      <c r="H19" s="34">
        <f t="shared" si="4"/>
        <v>1.1129603196987723</v>
      </c>
      <c r="I19" s="34">
        <f t="shared" si="5"/>
        <v>1.8516952881754813</v>
      </c>
      <c r="J19" s="34">
        <f t="shared" si="6"/>
        <v>-2.1468474597893073E-2</v>
      </c>
      <c r="L19" s="36">
        <f>VLOOKUP($C19&amp;L$6&amp;$E19&amp;$F19,'Bldg wts'!$B$4:$G$209,6,FALSE)</f>
        <v>206160.95</v>
      </c>
      <c r="M19" s="36">
        <f>VLOOKUP($C19&amp;M$6&amp;$E19&amp;$F19,'Bldg wts'!$B$4:$G$209,6,FALSE)</f>
        <v>41168.550000000003</v>
      </c>
      <c r="N19" s="36">
        <f>VLOOKUP($C19&amp;N$6&amp;$E19&amp;$F19,'Bldg wts'!$B$4:$G$209,6,FALSE)</f>
        <v>49083.25</v>
      </c>
      <c r="O19" s="36">
        <f t="shared" si="7"/>
        <v>296412.75</v>
      </c>
      <c r="Q19">
        <f>MATCH($B19&amp;$C19&amp;Q$6&amp;$E19&amp;$F19,'Vint wtd'!$B$7:$B$151,0)</f>
        <v>6</v>
      </c>
      <c r="R19">
        <f>MATCH($B19&amp;$C19&amp;R$6&amp;$E19&amp;$F19,'Vint wtd'!$B$7:$B$151,0)</f>
        <v>24</v>
      </c>
      <c r="S19">
        <f>MATCH($B19&amp;$C19&amp;S$6&amp;$E19&amp;$F19,'Vint wtd'!$B$7:$B$151,0)</f>
        <v>103</v>
      </c>
      <c r="U19">
        <f>INDEX('Vint wtd'!$I$7:$I$151,Q19)</f>
        <v>1.1136293024580486</v>
      </c>
      <c r="V19">
        <f>INDEX('Vint wtd'!$I$7:$I$151,R19)</f>
        <v>1.0810556120927839</v>
      </c>
      <c r="W19">
        <f>INDEX('Vint wtd'!$I$7:$I$151,S19)</f>
        <v>1.1369104947406949</v>
      </c>
      <c r="Y19">
        <f>INDEX('Vint wtd'!$J$7:$J$151,Q19)</f>
        <v>1.8755001116469854</v>
      </c>
      <c r="Z19">
        <f>INDEX('Vint wtd'!$J$7:$J$151,R19)</f>
        <v>1.8008570461534377</v>
      </c>
      <c r="AA19">
        <f>INDEX('Vint wtd'!$J$7:$J$151,S19)</f>
        <v>1.7943500978535094</v>
      </c>
      <c r="AC19">
        <f>INDEX('Vint wtd'!$K$7:$K$151,Q19)</f>
        <v>-2.3402571395442242E-2</v>
      </c>
      <c r="AD19">
        <f>INDEX('Vint wtd'!$K$7:$K$151,R19)</f>
        <v>-1.7349652855123129E-2</v>
      </c>
      <c r="AE19">
        <f>INDEX('Vint wtd'!$K$7:$K$151,S19)</f>
        <v>-1.6799482338489262E-2</v>
      </c>
    </row>
    <row r="20" spans="2:31" x14ac:dyDescent="0.25">
      <c r="B20" t="s">
        <v>118</v>
      </c>
      <c r="C20" t="s">
        <v>129</v>
      </c>
      <c r="D20" t="s">
        <v>1762</v>
      </c>
      <c r="E20" t="s">
        <v>72</v>
      </c>
      <c r="F20" t="s">
        <v>111</v>
      </c>
      <c r="G20" t="s">
        <v>1662</v>
      </c>
      <c r="H20" s="34">
        <f t="shared" si="4"/>
        <v>1.066530595226129</v>
      </c>
      <c r="I20" s="34">
        <f t="shared" si="5"/>
        <v>1.8378401357823833</v>
      </c>
      <c r="J20" s="34">
        <f t="shared" si="6"/>
        <v>-2.2186381494837981E-2</v>
      </c>
      <c r="L20" s="36">
        <f>VLOOKUP($C20&amp;L$6&amp;$E20&amp;$F20,'Bldg wts'!$B$4:$G$209,6,FALSE)</f>
        <v>632959.74</v>
      </c>
      <c r="M20" s="36">
        <f>VLOOKUP($C20&amp;M$6&amp;$E20&amp;$F20,'Bldg wts'!$B$4:$G$209,6,FALSE)</f>
        <v>213475.94</v>
      </c>
      <c r="N20" s="36">
        <f>VLOOKUP($C20&amp;N$6&amp;$E20&amp;$F20,'Bldg wts'!$B$4:$G$209,6,FALSE)</f>
        <v>30050.502</v>
      </c>
      <c r="O20" s="36">
        <f t="shared" si="7"/>
        <v>876486.18199999991</v>
      </c>
      <c r="Q20">
        <f>MATCH($B20&amp;$C20&amp;Q$6&amp;$E20&amp;$F20,'Vint wtd'!$B$7:$B$151,0)</f>
        <v>7</v>
      </c>
      <c r="R20">
        <f>MATCH($B20&amp;$C20&amp;R$6&amp;$E20&amp;$F20,'Vint wtd'!$B$7:$B$151,0)</f>
        <v>25</v>
      </c>
      <c r="S20">
        <f>MATCH($B20&amp;$C20&amp;S$6&amp;$E20&amp;$F20,'Vint wtd'!$B$7:$B$151,0)</f>
        <v>104</v>
      </c>
      <c r="U20">
        <f>INDEX('Vint wtd'!$I$7:$I$151,Q20)</f>
        <v>1.071756796462275</v>
      </c>
      <c r="V20">
        <f>INDEX('Vint wtd'!$I$7:$I$151,R20)</f>
        <v>1.0441972687401642</v>
      </c>
      <c r="W20">
        <f>INDEX('Vint wtd'!$I$7:$I$151,S20)</f>
        <v>1.1151039231958118</v>
      </c>
      <c r="Y20">
        <f>INDEX('Vint wtd'!$J$7:$J$151,Q20)</f>
        <v>1.8620855673946688</v>
      </c>
      <c r="Z20">
        <f>INDEX('Vint wtd'!$J$7:$J$151,R20)</f>
        <v>1.7482804924994904</v>
      </c>
      <c r="AA20">
        <f>INDEX('Vint wtd'!$J$7:$J$151,S20)</f>
        <v>1.9633770385063334</v>
      </c>
      <c r="AC20">
        <f>INDEX('Vint wtd'!$K$7:$K$151,Q20)</f>
        <v>-2.3815999116342679E-2</v>
      </c>
      <c r="AD20">
        <f>INDEX('Vint wtd'!$K$7:$K$151,R20)</f>
        <v>-1.7915069750991719E-2</v>
      </c>
      <c r="AE20">
        <f>INDEX('Vint wtd'!$K$7:$K$151,S20)</f>
        <v>-1.8204416186690515E-2</v>
      </c>
    </row>
    <row r="21" spans="2:31" x14ac:dyDescent="0.25">
      <c r="B21" t="s">
        <v>118</v>
      </c>
      <c r="C21" t="s">
        <v>129</v>
      </c>
      <c r="D21" t="s">
        <v>1762</v>
      </c>
      <c r="E21" t="s">
        <v>72</v>
      </c>
      <c r="F21" t="s">
        <v>112</v>
      </c>
      <c r="G21" t="s">
        <v>1662</v>
      </c>
      <c r="H21" s="34">
        <f t="shared" si="4"/>
        <v>1.124990159033171</v>
      </c>
      <c r="I21" s="34">
        <f t="shared" si="5"/>
        <v>1.8267279069420479</v>
      </c>
      <c r="J21" s="34">
        <f t="shared" si="6"/>
        <v>-2.1747939949057354E-2</v>
      </c>
      <c r="L21" s="36">
        <f>VLOOKUP($C21&amp;L$6&amp;$E21&amp;$F21,'Bldg wts'!$B$4:$G$209,6,FALSE)</f>
        <v>282161.86</v>
      </c>
      <c r="M21" s="36">
        <f>VLOOKUP($C21&amp;M$6&amp;$E21&amp;$F21,'Bldg wts'!$B$4:$G$209,6,FALSE)</f>
        <v>90449.74</v>
      </c>
      <c r="N21" s="36">
        <f>VLOOKUP($C21&amp;N$6&amp;$E21&amp;$F21,'Bldg wts'!$B$4:$G$209,6,FALSE)</f>
        <v>28408.817999999999</v>
      </c>
      <c r="O21" s="36">
        <f t="shared" si="7"/>
        <v>401020.41799999995</v>
      </c>
      <c r="Q21">
        <f>MATCH($B21&amp;$C21&amp;Q$6&amp;$E21&amp;$F21,'Vint wtd'!$B$7:$B$151,0)</f>
        <v>8</v>
      </c>
      <c r="R21">
        <f>MATCH($B21&amp;$C21&amp;R$6&amp;$E21&amp;$F21,'Vint wtd'!$B$7:$B$151,0)</f>
        <v>26</v>
      </c>
      <c r="S21">
        <f>MATCH($B21&amp;$C21&amp;S$6&amp;$E21&amp;$F21,'Vint wtd'!$B$7:$B$151,0)</f>
        <v>105</v>
      </c>
      <c r="U21">
        <f>INDEX('Vint wtd'!$I$7:$I$151,Q21)</f>
        <v>1.1286952515439472</v>
      </c>
      <c r="V21">
        <f>INDEX('Vint wtd'!$I$7:$I$151,R21)</f>
        <v>1.1046703865682408</v>
      </c>
      <c r="W21">
        <f>INDEX('Vint wtd'!$I$7:$I$151,S21)</f>
        <v>1.1528858054482884</v>
      </c>
      <c r="Y21">
        <f>INDEX('Vint wtd'!$J$7:$J$151,Q21)</f>
        <v>1.840917559202722</v>
      </c>
      <c r="Z21">
        <f>INDEX('Vint wtd'!$J$7:$J$151,R21)</f>
        <v>1.8095613109916575</v>
      </c>
      <c r="AA21">
        <f>INDEX('Vint wtd'!$J$7:$J$151,S21)</f>
        <v>1.7404496065133814</v>
      </c>
      <c r="AC21">
        <f>INDEX('Vint wtd'!$K$7:$K$151,Q21)</f>
        <v>-2.3839260095396789E-2</v>
      </c>
      <c r="AD21">
        <f>INDEX('Vint wtd'!$K$7:$K$151,R21)</f>
        <v>-1.6857950359027048E-2</v>
      </c>
      <c r="AE21">
        <f>INDEX('Vint wtd'!$K$7:$K$151,S21)</f>
        <v>-1.6545594137779351E-2</v>
      </c>
    </row>
    <row r="22" spans="2:31" x14ac:dyDescent="0.25">
      <c r="B22" t="s">
        <v>118</v>
      </c>
      <c r="C22" t="s">
        <v>129</v>
      </c>
      <c r="D22" t="s">
        <v>1762</v>
      </c>
      <c r="E22" t="s">
        <v>72</v>
      </c>
      <c r="F22" t="s">
        <v>115</v>
      </c>
      <c r="G22" t="s">
        <v>1662</v>
      </c>
      <c r="H22" s="34">
        <f t="shared" si="4"/>
        <v>1.015862416170412</v>
      </c>
      <c r="I22" s="34">
        <f t="shared" si="5"/>
        <v>1.4655173005028661</v>
      </c>
      <c r="J22" s="34">
        <f t="shared" si="6"/>
        <v>-2.6149011258441698E-2</v>
      </c>
      <c r="L22" s="36">
        <f>VLOOKUP($C22&amp;L$6&amp;$E22&amp;$F22,'Bldg wts'!$B$4:$G$209,6,FALSE)</f>
        <v>53851.4</v>
      </c>
      <c r="M22" s="36">
        <f>VLOOKUP($C22&amp;M$6&amp;$E22&amp;$F22,'Bldg wts'!$B$4:$G$209,6,FALSE)</f>
        <v>411.69</v>
      </c>
      <c r="N22" s="36">
        <f>VLOOKUP($C22&amp;N$6&amp;$E22&amp;$F22,'Bldg wts'!$B$4:$G$209,6,FALSE)</f>
        <v>10997.79</v>
      </c>
      <c r="O22" s="36">
        <f t="shared" si="7"/>
        <v>65260.880000000005</v>
      </c>
      <c r="Q22">
        <f>MATCH($B22&amp;$C22&amp;Q$6&amp;$E22&amp;$F22,'Vint wtd'!$B$7:$B$151,0)</f>
        <v>9</v>
      </c>
      <c r="R22">
        <f>MATCH($B22&amp;$C22&amp;R$6&amp;$E22&amp;$F22,'Vint wtd'!$B$7:$B$151,0)</f>
        <v>27</v>
      </c>
      <c r="S22">
        <f>MATCH($B22&amp;$C22&amp;S$6&amp;$E22&amp;$F22,'Vint wtd'!$B$7:$B$151,0)</f>
        <v>106</v>
      </c>
      <c r="U22">
        <f>INDEX('Vint wtd'!$I$7:$I$151,Q22)</f>
        <v>1.0173409172281376</v>
      </c>
      <c r="V22">
        <f>INDEX('Vint wtd'!$I$7:$I$151,R22)</f>
        <v>1.0155981602270707</v>
      </c>
      <c r="W22">
        <f>INDEX('Vint wtd'!$I$7:$I$151,S22)</f>
        <v>1.0086327309035812</v>
      </c>
      <c r="Y22">
        <f>INDEX('Vint wtd'!$J$7:$J$151,Q22)</f>
        <v>1.4647046720844568</v>
      </c>
      <c r="Z22">
        <f>INDEX('Vint wtd'!$J$7:$J$151,R22)</f>
        <v>1.4304317973742144</v>
      </c>
      <c r="AA22">
        <f>INDEX('Vint wtd'!$J$7:$J$151,S22)</f>
        <v>1.4708097755177716</v>
      </c>
      <c r="AC22">
        <f>INDEX('Vint wtd'!$K$7:$K$151,Q22)</f>
        <v>-2.687897960578654E-2</v>
      </c>
      <c r="AD22">
        <f>INDEX('Vint wtd'!$K$7:$K$151,R22)</f>
        <v>-2.050430889335805E-2</v>
      </c>
      <c r="AE22">
        <f>INDEX('Vint wtd'!$K$7:$K$151,S22)</f>
        <v>-2.2785976508412412E-2</v>
      </c>
    </row>
    <row r="23" spans="2:31" x14ac:dyDescent="0.25">
      <c r="B23" t="s">
        <v>118</v>
      </c>
      <c r="C23" t="s">
        <v>129</v>
      </c>
      <c r="D23" t="s">
        <v>1762</v>
      </c>
      <c r="E23" t="s">
        <v>75</v>
      </c>
      <c r="F23" t="s">
        <v>48</v>
      </c>
      <c r="G23" t="s">
        <v>1662</v>
      </c>
      <c r="H23" s="34">
        <f t="shared" si="4"/>
        <v>0.9558544403685818</v>
      </c>
      <c r="I23" s="34">
        <f t="shared" si="5"/>
        <v>1.0130227226981592</v>
      </c>
      <c r="J23" s="34">
        <f t="shared" si="6"/>
        <v>-2.5188283670310684E-2</v>
      </c>
      <c r="L23" s="36">
        <f>VLOOKUP($C23&amp;L$6&amp;$E23&amp;$F23,'Bldg wts'!$B$4:$G$209,6,FALSE)</f>
        <v>2237.64</v>
      </c>
      <c r="M23" s="36">
        <f>VLOOKUP($C23&amp;M$6&amp;$E23&amp;$F23,'Bldg wts'!$B$4:$G$209,6,FALSE)</f>
        <v>976.04</v>
      </c>
      <c r="N23" s="36">
        <f>VLOOKUP($C23&amp;N$6&amp;$E23&amp;$F23,'Bldg wts'!$B$4:$G$209,6,FALSE)</f>
        <v>0</v>
      </c>
      <c r="O23" s="36">
        <f t="shared" si="7"/>
        <v>3213.68</v>
      </c>
      <c r="Q23">
        <f>MATCH($B23&amp;$C23&amp;Q$6&amp;$E23&amp;$F23,'Vint wtd'!$B$7:$B$151,0)</f>
        <v>10</v>
      </c>
      <c r="R23">
        <f>MATCH($B23&amp;$C23&amp;R$6&amp;$E23&amp;$F23,'Vint wtd'!$B$7:$B$151,0)</f>
        <v>28</v>
      </c>
      <c r="S23">
        <f>MATCH($B23&amp;$C23&amp;S$6&amp;$E23&amp;$F23,'Vint wtd'!$B$7:$B$151,0)</f>
        <v>107</v>
      </c>
      <c r="U23">
        <f>INDEX('Vint wtd'!$I$7:$I$151,Q23)</f>
        <v>0.97080808080808101</v>
      </c>
      <c r="V23">
        <f>INDEX('Vint wtd'!$I$7:$I$151,R23)</f>
        <v>0.92157217325551177</v>
      </c>
      <c r="W23">
        <f>INDEX('Vint wtd'!$I$7:$I$151,S23)</f>
        <v>0.96316575290064199</v>
      </c>
      <c r="Y23">
        <f>INDEX('Vint wtd'!$J$7:$J$151,Q23)</f>
        <v>1</v>
      </c>
      <c r="Z23">
        <f>INDEX('Vint wtd'!$J$7:$J$151,R23)</f>
        <v>1.0428782257700711</v>
      </c>
      <c r="AA23">
        <f>INDEX('Vint wtd'!$J$7:$J$151,S23)</f>
        <v>1.0227272727272729</v>
      </c>
      <c r="AC23">
        <f>INDEX('Vint wtd'!$K$7:$K$151,Q23)</f>
        <v>-2.530909090909091E-2</v>
      </c>
      <c r="AD23">
        <f>INDEX('Vint wtd'!$K$7:$K$151,R23)</f>
        <v>-2.4911324621722318E-2</v>
      </c>
      <c r="AE23">
        <f>INDEX('Vint wtd'!$K$7:$K$151,S23)</f>
        <v>-2.4581884624282492E-2</v>
      </c>
    </row>
    <row r="24" spans="2:31" x14ac:dyDescent="0.25">
      <c r="B24" t="s">
        <v>118</v>
      </c>
      <c r="C24" t="s">
        <v>129</v>
      </c>
      <c r="D24" t="s">
        <v>1762</v>
      </c>
      <c r="E24" t="s">
        <v>75</v>
      </c>
      <c r="F24" t="s">
        <v>101</v>
      </c>
      <c r="G24" t="s">
        <v>1662</v>
      </c>
      <c r="H24" s="34">
        <f t="shared" si="4"/>
        <v>1.0030124344600391</v>
      </c>
      <c r="I24" s="34">
        <f t="shared" si="5"/>
        <v>1.5037836580050268</v>
      </c>
      <c r="J24" s="34">
        <f t="shared" si="6"/>
        <v>-2.2277620022214714E-2</v>
      </c>
      <c r="L24" s="36">
        <f>VLOOKUP($C24&amp;L$6&amp;$E24&amp;$F24,'Bldg wts'!$B$4:$G$209,6,FALSE)</f>
        <v>2207.14</v>
      </c>
      <c r="M24" s="36">
        <f>VLOOKUP($C24&amp;M$6&amp;$E24&amp;$F24,'Bldg wts'!$B$4:$G$209,6,FALSE)</f>
        <v>1980.22</v>
      </c>
      <c r="N24" s="36">
        <f>VLOOKUP($C24&amp;N$6&amp;$E24&amp;$F24,'Bldg wts'!$B$4:$G$209,6,FALSE)</f>
        <v>186.73599999999999</v>
      </c>
      <c r="O24" s="36">
        <f t="shared" si="7"/>
        <v>4374.0959999999995</v>
      </c>
      <c r="Q24">
        <f>MATCH($B24&amp;$C24&amp;Q$6&amp;$E24&amp;$F24,'Vint wtd'!$B$7:$B$151,0)</f>
        <v>11</v>
      </c>
      <c r="R24">
        <f>MATCH($B24&amp;$C24&amp;R$6&amp;$E24&amp;$F24,'Vint wtd'!$B$7:$B$151,0)</f>
        <v>29</v>
      </c>
      <c r="S24">
        <f>MATCH($B24&amp;$C24&amp;S$6&amp;$E24&amp;$F24,'Vint wtd'!$B$7:$B$151,0)</f>
        <v>108</v>
      </c>
      <c r="U24">
        <f>INDEX('Vint wtd'!$I$7:$I$151,Q24)</f>
        <v>1.0233482458170877</v>
      </c>
      <c r="V24">
        <f>INDEX('Vint wtd'!$I$7:$I$151,R24)</f>
        <v>0.97541951016257789</v>
      </c>
      <c r="W24">
        <f>INDEX('Vint wtd'!$I$7:$I$151,S24)</f>
        <v>1.055257731958763</v>
      </c>
      <c r="Y24">
        <f>INDEX('Vint wtd'!$J$7:$J$151,Q24)</f>
        <v>1.8086604226343168</v>
      </c>
      <c r="Z24">
        <f>INDEX('Vint wtd'!$J$7:$J$151,R24)</f>
        <v>1.1374024440173409</v>
      </c>
      <c r="AA24">
        <f>INDEX('Vint wtd'!$J$7:$J$151,S24)</f>
        <v>1.7855167211465925</v>
      </c>
      <c r="AC24">
        <f>INDEX('Vint wtd'!$K$7:$K$151,Q24)</f>
        <v>-2.7769696969696972E-2</v>
      </c>
      <c r="AD24">
        <f>INDEX('Vint wtd'!$K$7:$K$151,R24)</f>
        <v>-1.6201810873051257E-2</v>
      </c>
      <c r="AE24">
        <f>INDEX('Vint wtd'!$K$7:$K$151,S24)</f>
        <v>-2.1793814432989687E-2</v>
      </c>
    </row>
    <row r="25" spans="2:31" x14ac:dyDescent="0.25">
      <c r="B25" t="s">
        <v>118</v>
      </c>
      <c r="C25" t="s">
        <v>129</v>
      </c>
      <c r="D25" t="s">
        <v>1762</v>
      </c>
      <c r="E25" t="s">
        <v>75</v>
      </c>
      <c r="F25" t="s">
        <v>102</v>
      </c>
      <c r="G25" t="s">
        <v>1662</v>
      </c>
      <c r="H25" s="34">
        <f t="shared" si="4"/>
        <v>0.96943595334088117</v>
      </c>
      <c r="I25" s="34">
        <f t="shared" si="5"/>
        <v>1.141116019322471</v>
      </c>
      <c r="J25" s="34">
        <f t="shared" si="6"/>
        <v>-2.0546751438858972E-2</v>
      </c>
      <c r="L25" s="36">
        <f>VLOOKUP($C25&amp;L$6&amp;$E25&amp;$F25,'Bldg wts'!$B$4:$G$209,6,FALSE)</f>
        <v>6688.02</v>
      </c>
      <c r="M25" s="36">
        <f>VLOOKUP($C25&amp;M$6&amp;$E25&amp;$F25,'Bldg wts'!$B$4:$G$209,6,FALSE)</f>
        <v>6224.26</v>
      </c>
      <c r="N25" s="36">
        <f>VLOOKUP($C25&amp;N$6&amp;$E25&amp;$F25,'Bldg wts'!$B$4:$G$209,6,FALSE)</f>
        <v>63.131999999999998</v>
      </c>
      <c r="O25" s="36">
        <f t="shared" si="7"/>
        <v>12975.412</v>
      </c>
      <c r="Q25">
        <f>MATCH($B25&amp;$C25&amp;Q$6&amp;$E25&amp;$F25,'Vint wtd'!$B$7:$B$151,0)</f>
        <v>12</v>
      </c>
      <c r="R25">
        <f>MATCH($B25&amp;$C25&amp;R$6&amp;$E25&amp;$F25,'Vint wtd'!$B$7:$B$151,0)</f>
        <v>30</v>
      </c>
      <c r="S25">
        <f>MATCH($B25&amp;$C25&amp;S$6&amp;$E25&amp;$F25,'Vint wtd'!$B$7:$B$151,0)</f>
        <v>109</v>
      </c>
      <c r="U25">
        <f>INDEX('Vint wtd'!$I$7:$I$151,Q25)</f>
        <v>0.98156320281894682</v>
      </c>
      <c r="V25">
        <f>INDEX('Vint wtd'!$I$7:$I$151,R25)</f>
        <v>0.95658552747407799</v>
      </c>
      <c r="W25">
        <f>INDEX('Vint wtd'!$I$7:$I$151,S25)</f>
        <v>0.95164948453608256</v>
      </c>
      <c r="Y25">
        <f>INDEX('Vint wtd'!$J$7:$J$151,Q25)</f>
        <v>1.1932830258318967</v>
      </c>
      <c r="Z25">
        <f>INDEX('Vint wtd'!$J$7:$J$151,R25)</f>
        <v>1.0864934543359022</v>
      </c>
      <c r="AA25">
        <f>INDEX('Vint wtd'!$J$7:$J$151,S25)</f>
        <v>1</v>
      </c>
      <c r="AC25">
        <f>INDEX('Vint wtd'!$K$7:$K$151,Q25)</f>
        <v>-2.2848484848484847E-2</v>
      </c>
      <c r="AD25">
        <f>INDEX('Vint wtd'!$K$7:$K$151,R25)</f>
        <v>-1.8069654137511944E-2</v>
      </c>
      <c r="AE25">
        <f>INDEX('Vint wtd'!$K$7:$K$151,S25)</f>
        <v>-2.0927835051546394E-2</v>
      </c>
    </row>
    <row r="26" spans="2:31" x14ac:dyDescent="0.25">
      <c r="B26" t="s">
        <v>118</v>
      </c>
      <c r="C26" t="s">
        <v>129</v>
      </c>
      <c r="D26" t="s">
        <v>1762</v>
      </c>
      <c r="E26" t="s">
        <v>75</v>
      </c>
      <c r="F26" t="s">
        <v>103</v>
      </c>
      <c r="G26" t="s">
        <v>1662</v>
      </c>
      <c r="H26" s="34">
        <f t="shared" si="4"/>
        <v>1.0491631885451407</v>
      </c>
      <c r="I26" s="34">
        <f t="shared" si="5"/>
        <v>1.6872773528887037</v>
      </c>
      <c r="J26" s="34">
        <f t="shared" si="6"/>
        <v>-1.9394130762286247E-2</v>
      </c>
      <c r="L26" s="36">
        <f>VLOOKUP($C26&amp;L$6&amp;$E26&amp;$F26,'Bldg wts'!$B$4:$G$209,6,FALSE)</f>
        <v>6103.38</v>
      </c>
      <c r="M26" s="36">
        <f>VLOOKUP($C26&amp;M$6&amp;$E26&amp;$F26,'Bldg wts'!$B$4:$G$209,6,FALSE)</f>
        <v>3336.82</v>
      </c>
      <c r="N26" s="36">
        <f>VLOOKUP($C26&amp;N$6&amp;$E26&amp;$F26,'Bldg wts'!$B$4:$G$209,6,FALSE)</f>
        <v>560.20799999999997</v>
      </c>
      <c r="O26" s="36">
        <f t="shared" si="7"/>
        <v>10000.408000000001</v>
      </c>
      <c r="Q26">
        <f>MATCH($B26&amp;$C26&amp;Q$6&amp;$E26&amp;$F26,'Vint wtd'!$B$7:$B$151,0)</f>
        <v>13</v>
      </c>
      <c r="R26">
        <f>MATCH($B26&amp;$C26&amp;R$6&amp;$E26&amp;$F26,'Vint wtd'!$B$7:$B$151,0)</f>
        <v>31</v>
      </c>
      <c r="S26">
        <f>MATCH($B26&amp;$C26&amp;S$6&amp;$E26&amp;$F26,'Vint wtd'!$B$7:$B$151,0)</f>
        <v>110</v>
      </c>
      <c r="U26">
        <f>INDEX('Vint wtd'!$I$7:$I$151,Q26)</f>
        <v>1.0461250180600377</v>
      </c>
      <c r="V26">
        <f>INDEX('Vint wtd'!$I$7:$I$151,R26)</f>
        <v>1.0579110159039344</v>
      </c>
      <c r="W26">
        <f>INDEX('Vint wtd'!$I$7:$I$151,S26)</f>
        <v>1.0301580756013746</v>
      </c>
      <c r="Y26">
        <f>INDEX('Vint wtd'!$J$7:$J$151,Q26)</f>
        <v>1.7693896965206846</v>
      </c>
      <c r="Z26">
        <f>INDEX('Vint wtd'!$J$7:$J$151,R26)</f>
        <v>1.5789248583714541</v>
      </c>
      <c r="AA26">
        <f>INDEX('Vint wtd'!$J$7:$J$151,S26)</f>
        <v>1.4380662293033424</v>
      </c>
      <c r="AC26">
        <f>INDEX('Vint wtd'!$K$7:$K$151,Q26)</f>
        <v>-2.355151515151515E-2</v>
      </c>
      <c r="AD26">
        <f>INDEX('Vint wtd'!$K$7:$K$151,R26)</f>
        <v>-1.1879679315109453E-2</v>
      </c>
      <c r="AE26">
        <f>INDEX('Vint wtd'!$K$7:$K$151,S26)</f>
        <v>-1.8859106529209618E-2</v>
      </c>
    </row>
    <row r="27" spans="2:31" x14ac:dyDescent="0.25">
      <c r="B27" t="s">
        <v>118</v>
      </c>
      <c r="C27" t="s">
        <v>129</v>
      </c>
      <c r="D27" t="s">
        <v>1762</v>
      </c>
      <c r="E27" t="s">
        <v>75</v>
      </c>
      <c r="F27" t="s">
        <v>104</v>
      </c>
      <c r="G27" t="s">
        <v>1662</v>
      </c>
      <c r="H27" s="34">
        <f t="shared" si="4"/>
        <v>0.97156822502267692</v>
      </c>
      <c r="I27" s="34">
        <f t="shared" si="5"/>
        <v>1.1220285090610591</v>
      </c>
      <c r="J27" s="34">
        <f t="shared" si="6"/>
        <v>-2.7631614330865955E-2</v>
      </c>
      <c r="L27" s="36">
        <f>VLOOKUP($C27&amp;L$6&amp;$E27&amp;$F27,'Bldg wts'!$B$4:$G$209,6,FALSE)</f>
        <v>1056.32</v>
      </c>
      <c r="M27" s="36">
        <f>VLOOKUP($C27&amp;M$6&amp;$E27&amp;$F27,'Bldg wts'!$B$4:$G$209,6,FALSE)</f>
        <v>0</v>
      </c>
      <c r="N27" s="36">
        <f>VLOOKUP($C27&amp;N$6&amp;$E27&amp;$F27,'Bldg wts'!$B$4:$G$209,6,FALSE)</f>
        <v>48.591999999999999</v>
      </c>
      <c r="O27" s="36">
        <f t="shared" si="7"/>
        <v>1104.912</v>
      </c>
      <c r="Q27">
        <f>MATCH($B27&amp;$C27&amp;Q$6&amp;$E27&amp;$F27,'Vint wtd'!$B$7:$B$151,0)</f>
        <v>14</v>
      </c>
      <c r="R27">
        <f>MATCH($B27&amp;$C27&amp;R$6&amp;$E27&amp;$F27,'Vint wtd'!$B$7:$B$151,0)</f>
        <v>32</v>
      </c>
      <c r="S27">
        <f>MATCH($B27&amp;$C27&amp;S$6&amp;$E27&amp;$F27,'Vint wtd'!$B$7:$B$151,0)</f>
        <v>111</v>
      </c>
      <c r="U27">
        <f>INDEX('Vint wtd'!$I$7:$I$151,Q27)</f>
        <v>0.97304790750583658</v>
      </c>
      <c r="V27">
        <f>INDEX('Vint wtd'!$I$7:$I$151,R27)</f>
        <v>0.99487658431961712</v>
      </c>
      <c r="W27">
        <f>INDEX('Vint wtd'!$I$7:$I$151,S27)</f>
        <v>0.93940206185566999</v>
      </c>
      <c r="Y27">
        <f>INDEX('Vint wtd'!$J$7:$J$151,Q27)</f>
        <v>1.1265964862610851</v>
      </c>
      <c r="Z27">
        <f>INDEX('Vint wtd'!$J$7:$J$151,R27)</f>
        <v>1.1898327253590808</v>
      </c>
      <c r="AA27">
        <f>INDEX('Vint wtd'!$J$7:$J$151,S27)</f>
        <v>1.0227272727272727</v>
      </c>
      <c r="AC27">
        <f>INDEX('Vint wtd'!$K$7:$K$151,Q27)</f>
        <v>-2.7769696969696969E-2</v>
      </c>
      <c r="AD27">
        <f>INDEX('Vint wtd'!$K$7:$K$151,R27)</f>
        <v>-1.4131795282896579E-2</v>
      </c>
      <c r="AE27">
        <f>INDEX('Vint wtd'!$K$7:$K$151,S27)</f>
        <v>-2.4629896907216491E-2</v>
      </c>
    </row>
    <row r="28" spans="2:31" x14ac:dyDescent="0.25">
      <c r="B28" t="s">
        <v>118</v>
      </c>
      <c r="C28" t="s">
        <v>129</v>
      </c>
      <c r="D28" t="s">
        <v>1762</v>
      </c>
      <c r="E28" t="s">
        <v>75</v>
      </c>
      <c r="F28" t="s">
        <v>110</v>
      </c>
      <c r="G28" t="s">
        <v>1662</v>
      </c>
      <c r="H28" s="34">
        <f t="shared" si="4"/>
        <v>1.0750104100135764</v>
      </c>
      <c r="I28" s="34">
        <f t="shared" si="5"/>
        <v>1.5858644738620309</v>
      </c>
      <c r="J28" s="34">
        <f t="shared" si="6"/>
        <v>-2.1308134101006928E-2</v>
      </c>
      <c r="L28" s="36">
        <f>VLOOKUP($C28&amp;L$6&amp;$E28&amp;$F28,'Bldg wts'!$B$4:$G$209,6,FALSE)</f>
        <v>8863.94</v>
      </c>
      <c r="M28" s="36">
        <f>VLOOKUP($C28&amp;M$6&amp;$E28&amp;$F28,'Bldg wts'!$B$4:$G$209,6,FALSE)</f>
        <v>173.54</v>
      </c>
      <c r="N28" s="36">
        <f>VLOOKUP($C28&amp;N$6&amp;$E28&amp;$F28,'Bldg wts'!$B$4:$G$209,6,FALSE)</f>
        <v>329.28</v>
      </c>
      <c r="O28" s="36">
        <f t="shared" si="7"/>
        <v>9366.760000000002</v>
      </c>
      <c r="Q28">
        <f>MATCH($B28&amp;$C28&amp;Q$6&amp;$E28&amp;$F28,'Vint wtd'!$B$7:$B$151,0)</f>
        <v>15</v>
      </c>
      <c r="R28">
        <f>MATCH($B28&amp;$C28&amp;R$6&amp;$E28&amp;$F28,'Vint wtd'!$B$7:$B$151,0)</f>
        <v>33</v>
      </c>
      <c r="S28">
        <f>MATCH($B28&amp;$C28&amp;S$6&amp;$E28&amp;$F28,'Vint wtd'!$B$7:$B$151,0)</f>
        <v>112</v>
      </c>
      <c r="U28">
        <f>INDEX('Vint wtd'!$I$7:$I$151,Q28)</f>
        <v>1.0736161616161617</v>
      </c>
      <c r="V28">
        <f>INDEX('Vint wtd'!$I$7:$I$151,R28)</f>
        <v>1.083903154611404</v>
      </c>
      <c r="W28">
        <f>INDEX('Vint wtd'!$I$7:$I$151,S28)</f>
        <v>1.1078556701030926</v>
      </c>
      <c r="Y28">
        <f>INDEX('Vint wtd'!$J$7:$J$151,Q28)</f>
        <v>1.5915250061591526</v>
      </c>
      <c r="Z28">
        <f>INDEX('Vint wtd'!$J$7:$J$151,R28)</f>
        <v>1.3902439024390245</v>
      </c>
      <c r="AA28">
        <f>INDEX('Vint wtd'!$J$7:$J$151,S28)</f>
        <v>1.5365853658536583</v>
      </c>
      <c r="AC28">
        <f>INDEX('Vint wtd'!$K$7:$K$151,Q28)</f>
        <v>-2.1618181818181818E-2</v>
      </c>
      <c r="AD28">
        <f>INDEX('Vint wtd'!$K$7:$K$151,R28)</f>
        <v>-1.5230594673787188E-2</v>
      </c>
      <c r="AE28">
        <f>INDEX('Vint wtd'!$K$7:$K$151,S28)</f>
        <v>-1.6164948453608247E-2</v>
      </c>
    </row>
    <row r="29" spans="2:31" x14ac:dyDescent="0.25">
      <c r="B29" t="s">
        <v>118</v>
      </c>
      <c r="C29" t="s">
        <v>129</v>
      </c>
      <c r="D29" t="s">
        <v>1762</v>
      </c>
      <c r="E29" t="s">
        <v>75</v>
      </c>
      <c r="F29" t="s">
        <v>111</v>
      </c>
      <c r="G29" t="s">
        <v>1662</v>
      </c>
      <c r="H29" s="34">
        <f t="shared" si="4"/>
        <v>1.0486123645685075</v>
      </c>
      <c r="I29" s="34">
        <f t="shared" si="5"/>
        <v>1.5168914099634021</v>
      </c>
      <c r="J29" s="34">
        <f t="shared" si="6"/>
        <v>-2.0134410766801201E-2</v>
      </c>
      <c r="L29" s="36">
        <f>VLOOKUP($C29&amp;L$6&amp;$E29&amp;$F29,'Bldg wts'!$B$4:$G$209,6,FALSE)</f>
        <v>20178.3</v>
      </c>
      <c r="M29" s="36">
        <f>VLOOKUP($C29&amp;M$6&amp;$E29&amp;$F29,'Bldg wts'!$B$4:$G$209,6,FALSE)</f>
        <v>4000.42</v>
      </c>
      <c r="N29" s="36">
        <f>VLOOKUP($C29&amp;N$6&amp;$E29&amp;$F29,'Bldg wts'!$B$4:$G$209,6,FALSE)</f>
        <v>326.584</v>
      </c>
      <c r="O29" s="36">
        <f t="shared" si="7"/>
        <v>24505.304</v>
      </c>
      <c r="Q29">
        <f>MATCH($B29&amp;$C29&amp;Q$6&amp;$E29&amp;$F29,'Vint wtd'!$B$7:$B$151,0)</f>
        <v>16</v>
      </c>
      <c r="R29">
        <f>MATCH($B29&amp;$C29&amp;R$6&amp;$E29&amp;$F29,'Vint wtd'!$B$7:$B$151,0)</f>
        <v>34</v>
      </c>
      <c r="S29">
        <f>MATCH($B29&amp;$C29&amp;S$6&amp;$E29&amp;$F29,'Vint wtd'!$B$7:$B$151,0)</f>
        <v>113</v>
      </c>
      <c r="U29">
        <f>INDEX('Vint wtd'!$I$7:$I$151,Q29)</f>
        <v>1.0430211146217332</v>
      </c>
      <c r="V29">
        <f>INDEX('Vint wtd'!$I$7:$I$151,R29)</f>
        <v>1.0735488803717437</v>
      </c>
      <c r="W29">
        <f>INDEX('Vint wtd'!$I$7:$I$151,S29)</f>
        <v>1.0886185567010309</v>
      </c>
      <c r="Y29">
        <f>INDEX('Vint wtd'!$J$7:$J$151,Q29)</f>
        <v>1.5366533466489194</v>
      </c>
      <c r="Z29">
        <f>INDEX('Vint wtd'!$J$7:$J$151,R29)</f>
        <v>1.4036566000185349</v>
      </c>
      <c r="AA29">
        <f>INDEX('Vint wtd'!$J$7:$J$151,S29)</f>
        <v>1.6829268292682928</v>
      </c>
      <c r="AC29">
        <f>INDEX('Vint wtd'!$K$7:$K$151,Q29)</f>
        <v>-2.126666666666667E-2</v>
      </c>
      <c r="AD29">
        <f>INDEX('Vint wtd'!$K$7:$K$151,R29)</f>
        <v>-1.4558793780337696E-2</v>
      </c>
      <c r="AE29">
        <f>INDEX('Vint wtd'!$K$7:$K$151,S29)</f>
        <v>-1.8474226804123712E-2</v>
      </c>
    </row>
    <row r="30" spans="2:31" x14ac:dyDescent="0.25">
      <c r="B30" t="s">
        <v>118</v>
      </c>
      <c r="C30" t="s">
        <v>129</v>
      </c>
      <c r="D30" t="s">
        <v>1762</v>
      </c>
      <c r="E30" t="s">
        <v>75</v>
      </c>
      <c r="F30" t="s">
        <v>112</v>
      </c>
      <c r="G30" t="s">
        <v>1662</v>
      </c>
      <c r="H30" s="34">
        <f t="shared" si="4"/>
        <v>1.088068979534792</v>
      </c>
      <c r="I30" s="34">
        <f t="shared" si="5"/>
        <v>1.4796821398581572</v>
      </c>
      <c r="J30" s="34">
        <f t="shared" si="6"/>
        <v>-1.9132194819011395E-2</v>
      </c>
      <c r="L30" s="36">
        <f>VLOOKUP($C30&amp;L$6&amp;$E30&amp;$F30,'Bldg wts'!$B$4:$G$209,6,FALSE)</f>
        <v>8455.84</v>
      </c>
      <c r="M30" s="36">
        <f>VLOOKUP($C30&amp;M$6&amp;$E30&amp;$F30,'Bldg wts'!$B$4:$G$209,6,FALSE)</f>
        <v>510.98</v>
      </c>
      <c r="N30" s="36">
        <f>VLOOKUP($C30&amp;N$6&amp;$E30&amp;$F30,'Bldg wts'!$B$4:$G$209,6,FALSE)</f>
        <v>186.73599999999999</v>
      </c>
      <c r="O30" s="36">
        <f t="shared" si="7"/>
        <v>9153.5560000000005</v>
      </c>
      <c r="Q30">
        <f>MATCH($B30&amp;$C30&amp;Q$6&amp;$E30&amp;$F30,'Vint wtd'!$B$7:$B$151,0)</f>
        <v>17</v>
      </c>
      <c r="R30">
        <f>MATCH($B30&amp;$C30&amp;R$6&amp;$E30&amp;$F30,'Vint wtd'!$B$7:$B$151,0)</f>
        <v>35</v>
      </c>
      <c r="S30">
        <f>MATCH($B30&amp;$C30&amp;S$6&amp;$E30&amp;$F30,'Vint wtd'!$B$7:$B$151,0)</f>
        <v>114</v>
      </c>
      <c r="U30">
        <f>INDEX('Vint wtd'!$I$7:$I$151,Q30)</f>
        <v>1.0904242424242425</v>
      </c>
      <c r="V30">
        <f>INDEX('Vint wtd'!$I$7:$I$151,R30)</f>
        <v>1.0941703159337415</v>
      </c>
      <c r="W30">
        <f>INDEX('Vint wtd'!$I$7:$I$151,S30)</f>
        <v>0.96472164948453598</v>
      </c>
      <c r="Y30">
        <f>INDEX('Vint wtd'!$J$7:$J$151,Q30)</f>
        <v>1.4927322000492731</v>
      </c>
      <c r="Z30">
        <f>INDEX('Vint wtd'!$J$7:$J$151,R30)</f>
        <v>1.4390243902439026</v>
      </c>
      <c r="AA30">
        <f>INDEX('Vint wtd'!$J$7:$J$151,S30)</f>
        <v>1</v>
      </c>
      <c r="AC30">
        <f>INDEX('Vint wtd'!$K$7:$K$151,Q30)</f>
        <v>-1.950909090909091E-2</v>
      </c>
      <c r="AD30">
        <f>INDEX('Vint wtd'!$K$7:$K$151,R30)</f>
        <v>-1.4032328426160038E-2</v>
      </c>
      <c r="AE30">
        <f>INDEX('Vint wtd'!$K$7:$K$151,S30)</f>
        <v>-1.6020618556701029E-2</v>
      </c>
    </row>
    <row r="31" spans="2:31" x14ac:dyDescent="0.25">
      <c r="B31" t="s">
        <v>118</v>
      </c>
      <c r="C31" t="s">
        <v>129</v>
      </c>
      <c r="D31" t="s">
        <v>1762</v>
      </c>
      <c r="E31" t="s">
        <v>75</v>
      </c>
      <c r="F31" t="s">
        <v>115</v>
      </c>
      <c r="G31" t="s">
        <v>1662</v>
      </c>
      <c r="H31" s="34">
        <f t="shared" si="4"/>
        <v>0.99149494949494943</v>
      </c>
      <c r="I31" s="34">
        <f t="shared" si="5"/>
        <v>1.3525252525252522</v>
      </c>
      <c r="J31" s="34">
        <f t="shared" si="6"/>
        <v>-2.3024242424242419E-2</v>
      </c>
      <c r="L31" s="36">
        <f>VLOOKUP($C31&amp;L$6&amp;$E31&amp;$F31,'Bldg wts'!$B$4:$G$209,6,FALSE)</f>
        <v>249.08</v>
      </c>
      <c r="M31" s="36">
        <f>VLOOKUP($C31&amp;M$6&amp;$E31&amp;$F31,'Bldg wts'!$B$4:$G$209,6,FALSE)</f>
        <v>0</v>
      </c>
      <c r="N31" s="36">
        <f>VLOOKUP($C31&amp;N$6&amp;$E31&amp;$F31,'Bldg wts'!$B$4:$G$209,6,FALSE)</f>
        <v>0</v>
      </c>
      <c r="O31" s="36">
        <f t="shared" si="7"/>
        <v>249.08</v>
      </c>
      <c r="Q31">
        <f>MATCH($B31&amp;$C31&amp;Q$6&amp;$E31&amp;$F31,'Vint wtd'!$B$7:$B$151,0)</f>
        <v>18</v>
      </c>
      <c r="R31">
        <f>MATCH($B31&amp;$C31&amp;R$6&amp;$E31&amp;$F31,'Vint wtd'!$B$7:$B$151,0)</f>
        <v>36</v>
      </c>
      <c r="S31">
        <f>MATCH($B31&amp;$C31&amp;S$6&amp;$E31&amp;$F31,'Vint wtd'!$B$7:$B$151,0)</f>
        <v>115</v>
      </c>
      <c r="U31">
        <f>INDEX('Vint wtd'!$I$7:$I$151,Q31)</f>
        <v>0.99149494949494943</v>
      </c>
      <c r="V31">
        <f>INDEX('Vint wtd'!$I$7:$I$151,R31)</f>
        <v>0.98792155967063178</v>
      </c>
      <c r="W31">
        <f>INDEX('Vint wtd'!$I$7:$I$151,S31)</f>
        <v>1.0078929756988957</v>
      </c>
      <c r="Y31">
        <f>INDEX('Vint wtd'!$J$7:$J$151,Q31)</f>
        <v>1.3525252525252522</v>
      </c>
      <c r="Z31">
        <f>INDEX('Vint wtd'!$J$7:$J$151,R31)</f>
        <v>1.2029864737205767</v>
      </c>
      <c r="AA31">
        <f>INDEX('Vint wtd'!$J$7:$J$151,S31)</f>
        <v>1.4863606891987553</v>
      </c>
      <c r="AC31">
        <f>INDEX('Vint wtd'!$K$7:$K$151,Q31)</f>
        <v>-2.3024242424242419E-2</v>
      </c>
      <c r="AD31">
        <f>INDEX('Vint wtd'!$K$7:$K$151,R31)</f>
        <v>-2.1272926793503337E-2</v>
      </c>
      <c r="AE31">
        <f>INDEX('Vint wtd'!$K$7:$K$151,S31)</f>
        <v>-1.8288712876479787E-2</v>
      </c>
    </row>
    <row r="32" spans="2:31" x14ac:dyDescent="0.25">
      <c r="B32" t="s">
        <v>118</v>
      </c>
      <c r="C32" t="s">
        <v>130</v>
      </c>
      <c r="D32" t="s">
        <v>1762</v>
      </c>
      <c r="E32" t="s">
        <v>72</v>
      </c>
      <c r="F32" t="s">
        <v>104</v>
      </c>
      <c r="G32" t="s">
        <v>1662</v>
      </c>
      <c r="H32" s="34">
        <f t="shared" si="4"/>
        <v>0.96967897744853893</v>
      </c>
      <c r="I32" s="34">
        <f t="shared" si="5"/>
        <v>1.2995756421956863</v>
      </c>
      <c r="J32" s="34">
        <f t="shared" si="6"/>
        <v>-2.9788216906433729E-2</v>
      </c>
      <c r="L32" s="36">
        <f>VLOOKUP($C32&amp;L$6&amp;$E32&amp;$F32,'Bldg wts'!$B$4:$G$209,6,FALSE)</f>
        <v>2969.3533000000002</v>
      </c>
      <c r="M32" s="36">
        <f>VLOOKUP($C32&amp;M$6&amp;$E32&amp;$F32,'Bldg wts'!$B$4:$G$209,6,FALSE)</f>
        <v>1027.5999999999999</v>
      </c>
      <c r="N32" s="36">
        <f>VLOOKUP($C32&amp;N$6&amp;$E32&amp;$F32,'Bldg wts'!$B$4:$G$209,6,FALSE)</f>
        <v>0</v>
      </c>
      <c r="O32" s="36">
        <f t="shared" si="7"/>
        <v>3996.9533000000001</v>
      </c>
      <c r="Q32">
        <f>MATCH($B32&amp;$C32&amp;Q$6&amp;$E32&amp;$F32,'Vint wtd'!$B$7:$B$151,0)</f>
        <v>37</v>
      </c>
      <c r="R32">
        <f>MATCH($B32&amp;$C32&amp;R$6&amp;$E32&amp;$F32,'Vint wtd'!$B$7:$B$151,0)</f>
        <v>55</v>
      </c>
      <c r="S32">
        <f>MATCH($B32&amp;$C32&amp;S$6&amp;$E32&amp;$F32,'Vint wtd'!$B$7:$B$151,0)</f>
        <v>116</v>
      </c>
      <c r="U32">
        <f>INDEX('Vint wtd'!$I$7:$I$151,Q32)</f>
        <v>0.96469751314198104</v>
      </c>
      <c r="V32">
        <f>INDEX('Vint wtd'!$I$7:$I$151,R32)</f>
        <v>0.9840734183569757</v>
      </c>
      <c r="W32">
        <f>INDEX('Vint wtd'!$I$7:$I$151,S32)</f>
        <v>0.97966287889861936</v>
      </c>
      <c r="Y32">
        <f>INDEX('Vint wtd'!$J$7:$J$151,Q32)</f>
        <v>1.402848550086464</v>
      </c>
      <c r="Z32">
        <f>INDEX('Vint wtd'!$J$7:$J$151,R32)</f>
        <v>1.0011582133847907</v>
      </c>
      <c r="AA32">
        <f>INDEX('Vint wtd'!$J$7:$J$151,S32)</f>
        <v>1.7068809398201079</v>
      </c>
      <c r="AC32">
        <f>INDEX('Vint wtd'!$K$7:$K$151,Q32)</f>
        <v>-2.9962762936845754E-2</v>
      </c>
      <c r="AD32">
        <f>INDEX('Vint wtd'!$K$7:$K$151,R32)</f>
        <v>-2.9283848639203438E-2</v>
      </c>
      <c r="AE32">
        <f>INDEX('Vint wtd'!$K$7:$K$151,S32)</f>
        <v>-2.4322474226804124E-2</v>
      </c>
    </row>
    <row r="33" spans="2:31" x14ac:dyDescent="0.25">
      <c r="B33" t="s">
        <v>118</v>
      </c>
      <c r="C33" t="s">
        <v>130</v>
      </c>
      <c r="D33" t="s">
        <v>1762</v>
      </c>
      <c r="E33" t="s">
        <v>72</v>
      </c>
      <c r="F33" t="s">
        <v>105</v>
      </c>
      <c r="G33" t="s">
        <v>1662</v>
      </c>
      <c r="H33" s="34">
        <f t="shared" si="4"/>
        <v>1.0038877471993652</v>
      </c>
      <c r="I33" s="34">
        <f t="shared" si="5"/>
        <v>1.309993469893586</v>
      </c>
      <c r="J33" s="34">
        <f t="shared" si="6"/>
        <v>-1.7650412636473871E-2</v>
      </c>
      <c r="L33" s="36">
        <f>VLOOKUP($C33&amp;L$6&amp;$E33&amp;$F33,'Bldg wts'!$B$4:$G$209,6,FALSE)</f>
        <v>358978.33</v>
      </c>
      <c r="M33" s="36">
        <f>VLOOKUP($C33&amp;M$6&amp;$E33&amp;$F33,'Bldg wts'!$B$4:$G$209,6,FALSE)</f>
        <v>322561.99</v>
      </c>
      <c r="N33" s="36">
        <f>VLOOKUP($C33&amp;N$6&amp;$E33&amp;$F33,'Bldg wts'!$B$4:$G$209,6,FALSE)</f>
        <v>26362.85</v>
      </c>
      <c r="O33" s="36">
        <f t="shared" si="7"/>
        <v>707903.17</v>
      </c>
      <c r="Q33">
        <f>MATCH($B33&amp;$C33&amp;Q$6&amp;$E33&amp;$F33,'Vint wtd'!$B$7:$B$151,0)</f>
        <v>38</v>
      </c>
      <c r="R33">
        <f>MATCH($B33&amp;$C33&amp;R$6&amp;$E33&amp;$F33,'Vint wtd'!$B$7:$B$151,0)</f>
        <v>56</v>
      </c>
      <c r="S33">
        <f>MATCH($B33&amp;$C33&amp;S$6&amp;$E33&amp;$F33,'Vint wtd'!$B$7:$B$151,0)</f>
        <v>117</v>
      </c>
      <c r="U33">
        <f>INDEX('Vint wtd'!$I$7:$I$151,Q33)</f>
        <v>1.0102982196396162</v>
      </c>
      <c r="V33">
        <f>INDEX('Vint wtd'!$I$7:$I$151,R33)</f>
        <v>0.99667864288200081</v>
      </c>
      <c r="W33">
        <f>INDEX('Vint wtd'!$I$7:$I$151,S33)</f>
        <v>1.0048042772260668</v>
      </c>
      <c r="Y33">
        <f>INDEX('Vint wtd'!$J$7:$J$151,Q33)</f>
        <v>1.3703916038401316</v>
      </c>
      <c r="Z33">
        <f>INDEX('Vint wtd'!$J$7:$J$151,R33)</f>
        <v>1.253986694188278</v>
      </c>
      <c r="AA33">
        <f>INDEX('Vint wtd'!$J$7:$J$151,S33)</f>
        <v>1.172832114643322</v>
      </c>
      <c r="AC33">
        <f>INDEX('Vint wtd'!$K$7:$K$151,Q33)</f>
        <v>-1.9984814889078138E-2</v>
      </c>
      <c r="AD33">
        <f>INDEX('Vint wtd'!$K$7:$K$151,R33)</f>
        <v>-1.5332745844994212E-2</v>
      </c>
      <c r="AE33">
        <f>INDEX('Vint wtd'!$K$7:$K$151,S33)</f>
        <v>-1.4221018251135319E-2</v>
      </c>
    </row>
    <row r="34" spans="2:31" x14ac:dyDescent="0.25">
      <c r="B34" t="s">
        <v>118</v>
      </c>
      <c r="C34" t="s">
        <v>130</v>
      </c>
      <c r="D34" t="s">
        <v>1762</v>
      </c>
      <c r="E34" t="s">
        <v>72</v>
      </c>
      <c r="F34" t="s">
        <v>107</v>
      </c>
      <c r="G34" t="s">
        <v>1662</v>
      </c>
      <c r="H34" s="34">
        <f t="shared" si="4"/>
        <v>1.0509770464283974</v>
      </c>
      <c r="I34" s="34">
        <f t="shared" si="5"/>
        <v>1.4563024460143095</v>
      </c>
      <c r="J34" s="34">
        <f t="shared" si="6"/>
        <v>-1.5786419115270039E-2</v>
      </c>
      <c r="L34" s="36">
        <f>VLOOKUP($C34&amp;L$6&amp;$E34&amp;$F34,'Bldg wts'!$B$4:$G$209,6,FALSE)</f>
        <v>457169.31</v>
      </c>
      <c r="M34" s="36">
        <f>VLOOKUP($C34&amp;M$6&amp;$E34&amp;$F34,'Bldg wts'!$B$4:$G$209,6,FALSE)</f>
        <v>226662.72</v>
      </c>
      <c r="N34" s="36">
        <f>VLOOKUP($C34&amp;N$6&amp;$E34&amp;$F34,'Bldg wts'!$B$4:$G$209,6,FALSE)</f>
        <v>24702.925999999999</v>
      </c>
      <c r="O34" s="36">
        <f t="shared" si="7"/>
        <v>708534.95600000001</v>
      </c>
      <c r="Q34">
        <f>MATCH($B34&amp;$C34&amp;Q$6&amp;$E34&amp;$F34,'Vint wtd'!$B$7:$B$151,0)</f>
        <v>39</v>
      </c>
      <c r="R34">
        <f>MATCH($B34&amp;$C34&amp;R$6&amp;$E34&amp;$F34,'Vint wtd'!$B$7:$B$151,0)</f>
        <v>57</v>
      </c>
      <c r="S34">
        <f>MATCH($B34&amp;$C34&amp;S$6&amp;$E34&amp;$F34,'Vint wtd'!$B$7:$B$151,0)</f>
        <v>118</v>
      </c>
      <c r="U34">
        <f>INDEX('Vint wtd'!$I$7:$I$151,Q34)</f>
        <v>1.0524018954770258</v>
      </c>
      <c r="V34">
        <f>INDEX('Vint wtd'!$I$7:$I$151,R34)</f>
        <v>1.0403280940192343</v>
      </c>
      <c r="W34">
        <f>INDEX('Vint wtd'!$I$7:$I$151,S34)</f>
        <v>1.1223177152137833</v>
      </c>
      <c r="Y34">
        <f>INDEX('Vint wtd'!$J$7:$J$151,Q34)</f>
        <v>1.4714058993693839</v>
      </c>
      <c r="Z34">
        <f>INDEX('Vint wtd'!$J$7:$J$151,R34)</f>
        <v>1.4105316407430069</v>
      </c>
      <c r="AA34">
        <f>INDEX('Vint wtd'!$J$7:$J$151,S34)</f>
        <v>1.5967594862219063</v>
      </c>
      <c r="AC34">
        <f>INDEX('Vint wtd'!$K$7:$K$151,Q34)</f>
        <v>-1.7638797864324054E-2</v>
      </c>
      <c r="AD34">
        <f>INDEX('Vint wtd'!$K$7:$K$151,R34)</f>
        <v>-1.24355999888265E-2</v>
      </c>
      <c r="AE34">
        <f>INDEX('Vint wtd'!$K$7:$K$151,S34)</f>
        <v>-1.2250605700455497E-2</v>
      </c>
    </row>
    <row r="35" spans="2:31" x14ac:dyDescent="0.25">
      <c r="B35" t="s">
        <v>118</v>
      </c>
      <c r="C35" t="s">
        <v>130</v>
      </c>
      <c r="D35" t="s">
        <v>1762</v>
      </c>
      <c r="E35" t="s">
        <v>72</v>
      </c>
      <c r="F35" t="s">
        <v>108</v>
      </c>
      <c r="G35" t="s">
        <v>1662</v>
      </c>
      <c r="H35" s="34">
        <f t="shared" si="4"/>
        <v>1.0931405925683364</v>
      </c>
      <c r="I35" s="34">
        <f t="shared" si="5"/>
        <v>1.4758917077007347</v>
      </c>
      <c r="J35" s="34">
        <f t="shared" si="6"/>
        <v>-1.7542777664425097E-2</v>
      </c>
      <c r="L35" s="36">
        <f>VLOOKUP($C35&amp;L$6&amp;$E35&amp;$F35,'Bldg wts'!$B$4:$G$209,6,FALSE)</f>
        <v>517472.89</v>
      </c>
      <c r="M35" s="36">
        <f>VLOOKUP($C35&amp;M$6&amp;$E35&amp;$F35,'Bldg wts'!$B$4:$G$209,6,FALSE)</f>
        <v>212154.96</v>
      </c>
      <c r="N35" s="36">
        <f>VLOOKUP($C35&amp;N$6&amp;$E35&amp;$F35,'Bldg wts'!$B$4:$G$209,6,FALSE)</f>
        <v>30691.25</v>
      </c>
      <c r="O35" s="36">
        <f t="shared" si="7"/>
        <v>760319.1</v>
      </c>
      <c r="Q35">
        <f>MATCH($B35&amp;$C35&amp;Q$6&amp;$E35&amp;$F35,'Vint wtd'!$B$7:$B$151,0)</f>
        <v>40</v>
      </c>
      <c r="R35">
        <f>MATCH($B35&amp;$C35&amp;R$6&amp;$E35&amp;$F35,'Vint wtd'!$B$7:$B$151,0)</f>
        <v>58</v>
      </c>
      <c r="S35">
        <f>MATCH($B35&amp;$C35&amp;S$6&amp;$E35&amp;$F35,'Vint wtd'!$B$7:$B$151,0)</f>
        <v>119</v>
      </c>
      <c r="U35">
        <f>INDEX('Vint wtd'!$I$7:$I$151,Q35)</f>
        <v>1.0936434217608237</v>
      </c>
      <c r="V35">
        <f>INDEX('Vint wtd'!$I$7:$I$151,R35)</f>
        <v>1.0865922017436023</v>
      </c>
      <c r="W35">
        <f>INDEX('Vint wtd'!$I$7:$I$151,S35)</f>
        <v>1.1299287037750527</v>
      </c>
      <c r="Y35">
        <f>INDEX('Vint wtd'!$J$7:$J$151,Q35)</f>
        <v>1.4866441896998484</v>
      </c>
      <c r="Z35">
        <f>INDEX('Vint wtd'!$J$7:$J$151,R35)</f>
        <v>1.4362538785958978</v>
      </c>
      <c r="AA35">
        <f>INDEX('Vint wtd'!$J$7:$J$151,S35)</f>
        <v>1.568597091595795</v>
      </c>
      <c r="AC35">
        <f>INDEX('Vint wtd'!$K$7:$K$151,Q35)</f>
        <v>-1.9358778894913737E-2</v>
      </c>
      <c r="AD35">
        <f>INDEX('Vint wtd'!$K$7:$K$151,R35)</f>
        <v>-1.3690156291630668E-2</v>
      </c>
      <c r="AE35">
        <f>INDEX('Vint wtd'!$K$7:$K$151,S35)</f>
        <v>-1.3555365234362316E-2</v>
      </c>
    </row>
    <row r="36" spans="2:31" x14ac:dyDescent="0.25">
      <c r="B36" t="s">
        <v>118</v>
      </c>
      <c r="C36" t="s">
        <v>130</v>
      </c>
      <c r="D36" t="s">
        <v>1762</v>
      </c>
      <c r="E36" t="s">
        <v>72</v>
      </c>
      <c r="F36" t="s">
        <v>109</v>
      </c>
      <c r="G36" t="s">
        <v>1662</v>
      </c>
      <c r="H36" s="34">
        <f t="shared" si="4"/>
        <v>1.1084877437474394</v>
      </c>
      <c r="I36" s="34">
        <f t="shared" si="5"/>
        <v>1.8156576888073095</v>
      </c>
      <c r="J36" s="34">
        <f t="shared" si="6"/>
        <v>-2.0592110880738708E-2</v>
      </c>
      <c r="L36" s="36">
        <f>VLOOKUP($C36&amp;L$6&amp;$E36&amp;$F36,'Bldg wts'!$B$4:$G$209,6,FALSE)</f>
        <v>499502.41</v>
      </c>
      <c r="M36" s="36">
        <f>VLOOKUP($C36&amp;M$6&amp;$E36&amp;$F36,'Bldg wts'!$B$4:$G$209,6,FALSE)</f>
        <v>65429.47</v>
      </c>
      <c r="N36" s="36">
        <f>VLOOKUP($C36&amp;N$6&amp;$E36&amp;$F36,'Bldg wts'!$B$4:$G$209,6,FALSE)</f>
        <v>49991.036</v>
      </c>
      <c r="O36" s="36">
        <f t="shared" si="7"/>
        <v>614922.91599999997</v>
      </c>
      <c r="Q36">
        <f>MATCH($B36&amp;$C36&amp;Q$6&amp;$E36&amp;$F36,'Vint wtd'!$B$7:$B$151,0)</f>
        <v>41</v>
      </c>
      <c r="R36">
        <f>MATCH($B36&amp;$C36&amp;R$6&amp;$E36&amp;$F36,'Vint wtd'!$B$7:$B$151,0)</f>
        <v>59</v>
      </c>
      <c r="S36">
        <f>MATCH($B36&amp;$C36&amp;S$6&amp;$E36&amp;$F36,'Vint wtd'!$B$7:$B$151,0)</f>
        <v>120</v>
      </c>
      <c r="U36">
        <f>INDEX('Vint wtd'!$I$7:$I$151,Q36)</f>
        <v>1.1073588451484377</v>
      </c>
      <c r="V36">
        <f>INDEX('Vint wtd'!$I$7:$I$151,R36)</f>
        <v>1.0808562386481417</v>
      </c>
      <c r="W36">
        <f>INDEX('Vint wtd'!$I$7:$I$151,S36)</f>
        <v>1.1559322957026408</v>
      </c>
      <c r="Y36">
        <f>INDEX('Vint wtd'!$J$7:$J$151,Q36)</f>
        <v>1.8202846934877106</v>
      </c>
      <c r="Z36">
        <f>INDEX('Vint wtd'!$J$7:$J$151,R36)</f>
        <v>1.7965445122232189</v>
      </c>
      <c r="AA36">
        <f>INDEX('Vint wtd'!$J$7:$J$151,S36)</f>
        <v>1.7944411856120519</v>
      </c>
      <c r="AC36">
        <f>INDEX('Vint wtd'!$K$7:$K$151,Q36)</f>
        <v>-2.2067476092114031E-2</v>
      </c>
      <c r="AD36">
        <f>INDEX('Vint wtd'!$K$7:$K$151,R36)</f>
        <v>-1.4998820905730665E-2</v>
      </c>
      <c r="AE36">
        <f>INDEX('Vint wtd'!$K$7:$K$151,S36)</f>
        <v>-1.3171130845617171E-2</v>
      </c>
    </row>
    <row r="37" spans="2:31" x14ac:dyDescent="0.25">
      <c r="B37" t="s">
        <v>118</v>
      </c>
      <c r="C37" t="s">
        <v>130</v>
      </c>
      <c r="D37" t="s">
        <v>1762</v>
      </c>
      <c r="E37" t="s">
        <v>72</v>
      </c>
      <c r="F37" t="s">
        <v>112</v>
      </c>
      <c r="G37" t="s">
        <v>1662</v>
      </c>
      <c r="H37" s="34">
        <f t="shared" si="4"/>
        <v>1.132341494070171</v>
      </c>
      <c r="I37" s="34">
        <f t="shared" si="5"/>
        <v>1.8436313877006441</v>
      </c>
      <c r="J37" s="34">
        <f t="shared" si="6"/>
        <v>-2.2778616720576322E-2</v>
      </c>
      <c r="L37" s="36">
        <f>VLOOKUP($C37&amp;L$6&amp;$E37&amp;$F37,'Bldg wts'!$B$4:$G$209,6,FALSE)</f>
        <v>73121.86</v>
      </c>
      <c r="M37" s="36">
        <f>VLOOKUP($C37&amp;M$6&amp;$E37&amp;$F37,'Bldg wts'!$B$4:$G$209,6,FALSE)</f>
        <v>5148.8900000000003</v>
      </c>
      <c r="N37" s="36">
        <f>VLOOKUP($C37&amp;N$6&amp;$E37&amp;$F37,'Bldg wts'!$B$4:$G$209,6,FALSE)</f>
        <v>6040.75</v>
      </c>
      <c r="O37" s="36">
        <f t="shared" si="7"/>
        <v>84311.5</v>
      </c>
      <c r="Q37">
        <f>MATCH($B37&amp;$C37&amp;Q$6&amp;$E37&amp;$F37,'Vint wtd'!$B$7:$B$151,0)</f>
        <v>42</v>
      </c>
      <c r="R37">
        <f>MATCH($B37&amp;$C37&amp;R$6&amp;$E37&amp;$F37,'Vint wtd'!$B$7:$B$151,0)</f>
        <v>60</v>
      </c>
      <c r="S37">
        <f>MATCH($B37&amp;$C37&amp;S$6&amp;$E37&amp;$F37,'Vint wtd'!$B$7:$B$151,0)</f>
        <v>121</v>
      </c>
      <c r="U37">
        <f>INDEX('Vint wtd'!$I$7:$I$151,Q37)</f>
        <v>1.1320511329668383</v>
      </c>
      <c r="V37">
        <f>INDEX('Vint wtd'!$I$7:$I$151,R37)</f>
        <v>1.0952403277572382</v>
      </c>
      <c r="W37">
        <f>INDEX('Vint wtd'!$I$7:$I$151,S37)</f>
        <v>1.1674797746089007</v>
      </c>
      <c r="Y37">
        <f>INDEX('Vint wtd'!$J$7:$J$151,Q37)</f>
        <v>1.8540772694380192</v>
      </c>
      <c r="Z37">
        <f>INDEX('Vint wtd'!$J$7:$J$151,R37)</f>
        <v>1.7498826126219083</v>
      </c>
      <c r="AA37">
        <f>INDEX('Vint wtd'!$J$7:$J$151,S37)</f>
        <v>1.7970940915930842</v>
      </c>
      <c r="AC37">
        <f>INDEX('Vint wtd'!$K$7:$K$151,Q37)</f>
        <v>-2.3720311051073265E-2</v>
      </c>
      <c r="AD37">
        <f>INDEX('Vint wtd'!$K$7:$K$151,R37)</f>
        <v>-1.6688249583056442E-2</v>
      </c>
      <c r="AE37">
        <f>INDEX('Vint wtd'!$K$7:$K$151,S37)</f>
        <v>-1.6570809652466156E-2</v>
      </c>
    </row>
    <row r="38" spans="2:31" x14ac:dyDescent="0.25">
      <c r="B38" t="s">
        <v>118</v>
      </c>
      <c r="C38" t="s">
        <v>130</v>
      </c>
      <c r="D38" t="s">
        <v>1762</v>
      </c>
      <c r="E38" t="s">
        <v>72</v>
      </c>
      <c r="F38" t="s">
        <v>113</v>
      </c>
      <c r="G38" t="s">
        <v>1662</v>
      </c>
      <c r="H38" s="34">
        <f t="shared" si="4"/>
        <v>1.1359677962079369</v>
      </c>
      <c r="I38" s="34">
        <f t="shared" si="5"/>
        <v>1.6638571769935793</v>
      </c>
      <c r="J38" s="34">
        <f t="shared" si="6"/>
        <v>-2.3881703324714277E-2</v>
      </c>
      <c r="L38" s="36">
        <f>VLOOKUP($C38&amp;L$6&amp;$E38&amp;$F38,'Bldg wts'!$B$4:$G$209,6,FALSE)</f>
        <v>194385.43</v>
      </c>
      <c r="M38" s="36">
        <f>VLOOKUP($C38&amp;M$6&amp;$E38&amp;$F38,'Bldg wts'!$B$4:$G$209,6,FALSE)</f>
        <v>19498.11</v>
      </c>
      <c r="N38" s="36">
        <f>VLOOKUP($C38&amp;N$6&amp;$E38&amp;$F38,'Bldg wts'!$B$4:$G$209,6,FALSE)</f>
        <v>15254.23</v>
      </c>
      <c r="O38" s="36">
        <f t="shared" si="7"/>
        <v>229137.77</v>
      </c>
      <c r="Q38">
        <f>MATCH($B38&amp;$C38&amp;Q$6&amp;$E38&amp;$F38,'Vint wtd'!$B$7:$B$151,0)</f>
        <v>43</v>
      </c>
      <c r="R38">
        <f>MATCH($B38&amp;$C38&amp;R$6&amp;$E38&amp;$F38,'Vint wtd'!$B$7:$B$151,0)</f>
        <v>61</v>
      </c>
      <c r="S38">
        <f>MATCH($B38&amp;$C38&amp;S$6&amp;$E38&amp;$F38,'Vint wtd'!$B$7:$B$151,0)</f>
        <v>122</v>
      </c>
      <c r="U38">
        <f>INDEX('Vint wtd'!$I$7:$I$151,Q38)</f>
        <v>1.1372493640389976</v>
      </c>
      <c r="V38">
        <f>INDEX('Vint wtd'!$I$7:$I$151,R38)</f>
        <v>1.1145898052690144</v>
      </c>
      <c r="W38">
        <f>INDEX('Vint wtd'!$I$7:$I$151,S38)</f>
        <v>1.1469622747880561</v>
      </c>
      <c r="Y38">
        <f>INDEX('Vint wtd'!$J$7:$J$151,Q38)</f>
        <v>1.6703454154535771</v>
      </c>
      <c r="Z38">
        <f>INDEX('Vint wtd'!$J$7:$J$151,R38)</f>
        <v>1.5817849614426771</v>
      </c>
      <c r="AA38">
        <f>INDEX('Vint wtd'!$J$7:$J$151,S38)</f>
        <v>1.6860827540149013</v>
      </c>
      <c r="AC38">
        <f>INDEX('Vint wtd'!$K$7:$K$151,Q38)</f>
        <v>-2.5206187899793221E-2</v>
      </c>
      <c r="AD38">
        <f>INDEX('Vint wtd'!$K$7:$K$151,R38)</f>
        <v>-1.6230684808858902E-2</v>
      </c>
      <c r="AE38">
        <f>INDEX('Vint wtd'!$K$7:$K$151,S38)</f>
        <v>-1.6783337624124782E-2</v>
      </c>
    </row>
    <row r="39" spans="2:31" x14ac:dyDescent="0.25">
      <c r="B39" t="s">
        <v>118</v>
      </c>
      <c r="C39" t="s">
        <v>130</v>
      </c>
      <c r="D39" t="s">
        <v>1762</v>
      </c>
      <c r="E39" t="s">
        <v>72</v>
      </c>
      <c r="F39" t="s">
        <v>114</v>
      </c>
      <c r="G39" t="s">
        <v>1662</v>
      </c>
      <c r="H39" s="34">
        <f t="shared" si="4"/>
        <v>1.217312104918185</v>
      </c>
      <c r="I39" s="34">
        <f t="shared" si="5"/>
        <v>1.6605956311225025</v>
      </c>
      <c r="J39" s="34">
        <f t="shared" si="6"/>
        <v>-9.1421964210118226E-3</v>
      </c>
      <c r="L39" s="36">
        <f>VLOOKUP($C39&amp;L$6&amp;$E39&amp;$F39,'Bldg wts'!$B$4:$G$209,6,FALSE)</f>
        <v>48984.03</v>
      </c>
      <c r="M39" s="36">
        <f>VLOOKUP($C39&amp;M$6&amp;$E39&amp;$F39,'Bldg wts'!$B$4:$G$209,6,FALSE)</f>
        <v>45331.33</v>
      </c>
      <c r="N39" s="36">
        <f>VLOOKUP($C39&amp;N$6&amp;$E39&amp;$F39,'Bldg wts'!$B$4:$G$209,6,FALSE)</f>
        <v>5453.4539999999997</v>
      </c>
      <c r="O39" s="36">
        <f t="shared" si="7"/>
        <v>99768.813999999998</v>
      </c>
      <c r="Q39">
        <f>MATCH($B39&amp;$C39&amp;Q$6&amp;$E39&amp;$F39,'Vint wtd'!$B$7:$B$151,0)</f>
        <v>44</v>
      </c>
      <c r="R39">
        <f>MATCH($B39&amp;$C39&amp;R$6&amp;$E39&amp;$F39,'Vint wtd'!$B$7:$B$151,0)</f>
        <v>62</v>
      </c>
      <c r="S39">
        <f>MATCH($B39&amp;$C39&amp;S$6&amp;$E39&amp;$F39,'Vint wtd'!$B$7:$B$151,0)</f>
        <v>123</v>
      </c>
      <c r="U39">
        <f>INDEX('Vint wtd'!$I$7:$I$151,Q39)</f>
        <v>1.2194441320121252</v>
      </c>
      <c r="V39">
        <f>INDEX('Vint wtd'!$I$7:$I$151,R39)</f>
        <v>1.2111199539041455</v>
      </c>
      <c r="W39">
        <f>INDEX('Vint wtd'!$I$7:$I$151,S39)</f>
        <v>1.2496334854408537</v>
      </c>
      <c r="Y39">
        <f>INDEX('Vint wtd'!$J$7:$J$151,Q39)</f>
        <v>1.7153105741325034</v>
      </c>
      <c r="Z39">
        <f>INDEX('Vint wtd'!$J$7:$J$151,R39)</f>
        <v>1.5971609276545162</v>
      </c>
      <c r="AA39">
        <f>INDEX('Vint wtd'!$J$7:$J$151,S39)</f>
        <v>1.696429997105837</v>
      </c>
      <c r="AC39">
        <f>INDEX('Vint wtd'!$K$7:$K$151,Q39)</f>
        <v>-1.1098827609353512E-2</v>
      </c>
      <c r="AD39">
        <f>INDEX('Vint wtd'!$K$7:$K$151,R39)</f>
        <v>-7.3243668345263253E-3</v>
      </c>
      <c r="AE39">
        <f>INDEX('Vint wtd'!$K$7:$K$151,S39)</f>
        <v>-6.6778778515460303E-3</v>
      </c>
    </row>
    <row r="40" spans="2:31" x14ac:dyDescent="0.25">
      <c r="B40" t="s">
        <v>118</v>
      </c>
      <c r="C40" t="s">
        <v>130</v>
      </c>
      <c r="D40" t="s">
        <v>1762</v>
      </c>
      <c r="E40" t="s">
        <v>72</v>
      </c>
      <c r="F40" t="s">
        <v>115</v>
      </c>
      <c r="G40" t="s">
        <v>1662</v>
      </c>
      <c r="H40" s="34">
        <f t="shared" si="4"/>
        <v>1.0307379783438888</v>
      </c>
      <c r="I40" s="34">
        <f t="shared" si="5"/>
        <v>1.5511865702654779</v>
      </c>
      <c r="J40" s="34">
        <f t="shared" si="6"/>
        <v>-2.5458657521644581E-2</v>
      </c>
      <c r="L40" s="36">
        <f>VLOOKUP($C40&amp;L$6&amp;$E40&amp;$F40,'Bldg wts'!$B$4:$G$209,6,FALSE)</f>
        <v>102284.56</v>
      </c>
      <c r="M40" s="36">
        <f>VLOOKUP($C40&amp;M$6&amp;$E40&amp;$F40,'Bldg wts'!$B$4:$G$209,6,FALSE)</f>
        <v>14485.02</v>
      </c>
      <c r="N40" s="36">
        <f>VLOOKUP($C40&amp;N$6&amp;$E40&amp;$F40,'Bldg wts'!$B$4:$G$209,6,FALSE)</f>
        <v>15499.33</v>
      </c>
      <c r="O40" s="36">
        <f t="shared" si="7"/>
        <v>132268.91</v>
      </c>
      <c r="Q40">
        <f>MATCH($B40&amp;$C40&amp;Q$6&amp;$E40&amp;$F40,'Vint wtd'!$B$7:$B$151,0)</f>
        <v>45</v>
      </c>
      <c r="R40">
        <f>MATCH($B40&amp;$C40&amp;R$6&amp;$E40&amp;$F40,'Vint wtd'!$B$7:$B$151,0)</f>
        <v>63</v>
      </c>
      <c r="S40">
        <f>MATCH($B40&amp;$C40&amp;S$6&amp;$E40&amp;$F40,'Vint wtd'!$B$7:$B$151,0)</f>
        <v>124</v>
      </c>
      <c r="U40">
        <f>INDEX('Vint wtd'!$I$7:$I$151,Q40)</f>
        <v>1.0292579601835641</v>
      </c>
      <c r="V40">
        <f>INDEX('Vint wtd'!$I$7:$I$151,R40)</f>
        <v>1.0183613741970403</v>
      </c>
      <c r="W40">
        <f>INDEX('Vint wtd'!$I$7:$I$151,S40)</f>
        <v>1.0520716982479115</v>
      </c>
      <c r="Y40">
        <f>INDEX('Vint wtd'!$J$7:$J$151,Q40)</f>
        <v>1.5287155134724311</v>
      </c>
      <c r="Z40">
        <f>INDEX('Vint wtd'!$J$7:$J$151,R40)</f>
        <v>1.4508263989832684</v>
      </c>
      <c r="AA40">
        <f>INDEX('Vint wtd'!$J$7:$J$151,S40)</f>
        <v>1.7932719536361177</v>
      </c>
      <c r="AC40">
        <f>INDEX('Vint wtd'!$K$7:$K$151,Q40)</f>
        <v>-2.6570794896593242E-2</v>
      </c>
      <c r="AD40">
        <f>INDEX('Vint wtd'!$K$7:$K$151,R40)</f>
        <v>-2.0478545532596894E-2</v>
      </c>
      <c r="AE40">
        <f>INDEX('Vint wtd'!$K$7:$K$151,S40)</f>
        <v>-2.2773544017216769E-2</v>
      </c>
    </row>
    <row r="41" spans="2:31" x14ac:dyDescent="0.25">
      <c r="B41" t="s">
        <v>118</v>
      </c>
      <c r="C41" t="s">
        <v>130</v>
      </c>
      <c r="D41" t="s">
        <v>1762</v>
      </c>
      <c r="E41" t="s">
        <v>75</v>
      </c>
      <c r="F41" t="s">
        <v>104</v>
      </c>
      <c r="G41" t="s">
        <v>1662</v>
      </c>
      <c r="H41" s="34">
        <f t="shared" si="4"/>
        <v>1.0014949494949497</v>
      </c>
      <c r="I41" s="34">
        <f t="shared" si="5"/>
        <v>1.7842056932966028</v>
      </c>
      <c r="J41" s="34">
        <f t="shared" si="6"/>
        <v>-2.7769696969696979E-2</v>
      </c>
      <c r="L41" s="36">
        <f>VLOOKUP($C41&amp;L$6&amp;$E41&amp;$F41,'Bldg wts'!$B$4:$G$209,6,FALSE)</f>
        <v>48.8</v>
      </c>
      <c r="M41" s="36">
        <f>VLOOKUP($C41&amp;M$6&amp;$E41&amp;$F41,'Bldg wts'!$B$4:$G$209,6,FALSE)</f>
        <v>0</v>
      </c>
      <c r="N41" s="36">
        <f>VLOOKUP($C41&amp;N$6&amp;$E41&amp;$F41,'Bldg wts'!$B$4:$G$209,6,FALSE)</f>
        <v>0</v>
      </c>
      <c r="O41" s="36">
        <f t="shared" si="7"/>
        <v>48.8</v>
      </c>
      <c r="Q41">
        <f>MATCH($B41&amp;$C41&amp;Q$6&amp;$E41&amp;$F41,'Vint wtd'!$B$7:$B$151,0)</f>
        <v>46</v>
      </c>
      <c r="R41">
        <f>MATCH($B41&amp;$C41&amp;R$6&amp;$E41&amp;$F41,'Vint wtd'!$B$7:$B$151,0)</f>
        <v>64</v>
      </c>
      <c r="S41">
        <f>MATCH($B41&amp;$C41&amp;S$6&amp;$E41&amp;$F41,'Vint wtd'!$B$7:$B$151,0)</f>
        <v>125</v>
      </c>
      <c r="U41">
        <f>INDEX('Vint wtd'!$I$7:$I$151,Q41)</f>
        <v>1.0014949494949497</v>
      </c>
      <c r="V41">
        <f>INDEX('Vint wtd'!$I$7:$I$151,R41)</f>
        <v>1.0130011082287527</v>
      </c>
      <c r="W41">
        <f>INDEX('Vint wtd'!$I$7:$I$151,S41)</f>
        <v>0.97176824826038333</v>
      </c>
      <c r="Y41">
        <f>INDEX('Vint wtd'!$J$7:$J$151,Q41)</f>
        <v>1.7842056932966026</v>
      </c>
      <c r="Z41">
        <f>INDEX('Vint wtd'!$J$7:$J$151,R41)</f>
        <v>1.3133956012968084</v>
      </c>
      <c r="AA41">
        <f>INDEX('Vint wtd'!$J$7:$J$151,S41)</f>
        <v>1.5299276536125344</v>
      </c>
      <c r="AC41">
        <f>INDEX('Vint wtd'!$K$7:$K$151,Q41)</f>
        <v>-2.7769696969696975E-2</v>
      </c>
      <c r="AD41">
        <f>INDEX('Vint wtd'!$K$7:$K$151,R41)</f>
        <v>-1.4100418957333518E-2</v>
      </c>
      <c r="AE41">
        <f>INDEX('Vint wtd'!$K$7:$K$151,S41)</f>
        <v>-2.4629896907216502E-2</v>
      </c>
    </row>
    <row r="42" spans="2:31" x14ac:dyDescent="0.25">
      <c r="B42" t="s">
        <v>118</v>
      </c>
      <c r="C42" t="s">
        <v>130</v>
      </c>
      <c r="D42" t="s">
        <v>1762</v>
      </c>
      <c r="E42" t="s">
        <v>75</v>
      </c>
      <c r="F42" t="s">
        <v>105</v>
      </c>
      <c r="G42" t="s">
        <v>1662</v>
      </c>
      <c r="H42" s="34">
        <f t="shared" si="4"/>
        <v>1.0219118167060863</v>
      </c>
      <c r="I42" s="34">
        <f t="shared" si="5"/>
        <v>1.3954069769627615</v>
      </c>
      <c r="J42" s="34">
        <f t="shared" si="6"/>
        <v>-1.9822272430425985E-2</v>
      </c>
      <c r="L42" s="36">
        <f>VLOOKUP($C42&amp;L$6&amp;$E42&amp;$F42,'Bldg wts'!$B$4:$G$209,6,FALSE)</f>
        <v>8642.9599999999991</v>
      </c>
      <c r="M42" s="36">
        <f>VLOOKUP($C42&amp;M$6&amp;$E42&amp;$F42,'Bldg wts'!$B$4:$G$209,6,FALSE)</f>
        <v>3702.78</v>
      </c>
      <c r="N42" s="36">
        <f>VLOOKUP($C42&amp;N$6&amp;$E42&amp;$F42,'Bldg wts'!$B$4:$G$209,6,FALSE)</f>
        <v>1591.36</v>
      </c>
      <c r="O42" s="36">
        <f t="shared" si="7"/>
        <v>13937.1</v>
      </c>
      <c r="Q42">
        <f>MATCH($B42&amp;$C42&amp;Q$6&amp;$E42&amp;$F42,'Vint wtd'!$B$7:$B$151,0)</f>
        <v>47</v>
      </c>
      <c r="R42">
        <f>MATCH($B42&amp;$C42&amp;R$6&amp;$E42&amp;$F42,'Vint wtd'!$B$7:$B$151,0)</f>
        <v>65</v>
      </c>
      <c r="S42">
        <f>MATCH($B42&amp;$C42&amp;S$6&amp;$E42&amp;$F42,'Vint wtd'!$B$7:$B$151,0)</f>
        <v>126</v>
      </c>
      <c r="U42">
        <f>INDEX('Vint wtd'!$I$7:$I$151,Q42)</f>
        <v>1.0257340463606606</v>
      </c>
      <c r="V42">
        <f>INDEX('Vint wtd'!$I$7:$I$151,R42)</f>
        <v>1.0352017624936996</v>
      </c>
      <c r="W42">
        <f>INDEX('Vint wtd'!$I$7:$I$151,S42)</f>
        <v>0.97022953018464642</v>
      </c>
      <c r="Y42">
        <f>INDEX('Vint wtd'!$J$7:$J$151,Q42)</f>
        <v>1.4640497359452234</v>
      </c>
      <c r="Z42">
        <f>INDEX('Vint wtd'!$J$7:$J$151,R42)</f>
        <v>1.3861823589348807</v>
      </c>
      <c r="AA42">
        <f>INDEX('Vint wtd'!$J$7:$J$151,S42)</f>
        <v>1.0440597714066455</v>
      </c>
      <c r="AC42">
        <f>INDEX('Vint wtd'!$K$7:$K$151,Q42)</f>
        <v>-2.232121212121212E-2</v>
      </c>
      <c r="AD42">
        <f>INDEX('Vint wtd'!$K$7:$K$151,R42)</f>
        <v>-1.5496316723325231E-2</v>
      </c>
      <c r="AE42">
        <f>INDEX('Vint wtd'!$K$7:$K$151,S42)</f>
        <v>-1.631572864602876E-2</v>
      </c>
    </row>
    <row r="43" spans="2:31" x14ac:dyDescent="0.25">
      <c r="B43" t="s">
        <v>118</v>
      </c>
      <c r="C43" t="s">
        <v>130</v>
      </c>
      <c r="D43" t="s">
        <v>1762</v>
      </c>
      <c r="E43" t="s">
        <v>75</v>
      </c>
      <c r="F43" t="s">
        <v>107</v>
      </c>
      <c r="G43" t="s">
        <v>1662</v>
      </c>
      <c r="H43" s="34">
        <f t="shared" si="4"/>
        <v>1.0813338610773873</v>
      </c>
      <c r="I43" s="34">
        <f t="shared" si="5"/>
        <v>1.346193502017532</v>
      </c>
      <c r="J43" s="34">
        <f t="shared" si="6"/>
        <v>-1.2719673566132949E-2</v>
      </c>
      <c r="L43" s="36">
        <f>VLOOKUP($C43&amp;L$6&amp;$E43&amp;$F43,'Bldg wts'!$B$4:$G$209,6,FALSE)</f>
        <v>6280.76</v>
      </c>
      <c r="M43" s="36">
        <f>VLOOKUP($C43&amp;M$6&amp;$E43&amp;$F43,'Bldg wts'!$B$4:$G$209,6,FALSE)</f>
        <v>4309.26</v>
      </c>
      <c r="N43" s="36">
        <f>VLOOKUP($C43&amp;N$6&amp;$E43&amp;$F43,'Bldg wts'!$B$4:$G$209,6,FALSE)</f>
        <v>490.87200000000001</v>
      </c>
      <c r="O43" s="36">
        <f t="shared" si="7"/>
        <v>11080.892</v>
      </c>
      <c r="Q43">
        <f>MATCH($B43&amp;$C43&amp;Q$6&amp;$E43&amp;$F43,'Vint wtd'!$B$7:$B$151,0)</f>
        <v>48</v>
      </c>
      <c r="R43">
        <f>MATCH($B43&amp;$C43&amp;R$6&amp;$E43&amp;$F43,'Vint wtd'!$B$7:$B$151,0)</f>
        <v>66</v>
      </c>
      <c r="S43">
        <f>MATCH($B43&amp;$C43&amp;S$6&amp;$E43&amp;$F43,'Vint wtd'!$B$7:$B$151,0)</f>
        <v>127</v>
      </c>
      <c r="U43">
        <f>INDEX('Vint wtd'!$I$7:$I$151,Q43)</f>
        <v>1.0699141008541655</v>
      </c>
      <c r="V43">
        <f>INDEX('Vint wtd'!$I$7:$I$151,R43)</f>
        <v>1.0919411730477955</v>
      </c>
      <c r="W43">
        <f>INDEX('Vint wtd'!$I$7:$I$151,S43)</f>
        <v>1.1343316039472273</v>
      </c>
      <c r="Y43">
        <f>INDEX('Vint wtd'!$J$7:$J$151,Q43)</f>
        <v>1.3630507484629948</v>
      </c>
      <c r="Z43">
        <f>INDEX('Vint wtd'!$J$7:$J$151,R43)</f>
        <v>1.3117524442699566</v>
      </c>
      <c r="AA43">
        <f>INDEX('Vint wtd'!$J$7:$J$151,S43)</f>
        <v>1.4328538805368005</v>
      </c>
      <c r="AC43">
        <f>INDEX('Vint wtd'!$K$7:$K$151,Q43)</f>
        <v>-1.4389220420535868E-2</v>
      </c>
      <c r="AD43">
        <f>INDEX('Vint wtd'!$K$7:$K$151,R43)</f>
        <v>-1.0467178584324248E-2</v>
      </c>
      <c r="AE43">
        <f>INDEX('Vint wtd'!$K$7:$K$151,S43)</f>
        <v>-1.1131812421169108E-2</v>
      </c>
    </row>
    <row r="44" spans="2:31" x14ac:dyDescent="0.25">
      <c r="B44" t="s">
        <v>118</v>
      </c>
      <c r="C44" t="s">
        <v>130</v>
      </c>
      <c r="D44" t="s">
        <v>1762</v>
      </c>
      <c r="E44" t="s">
        <v>75</v>
      </c>
      <c r="F44" t="s">
        <v>108</v>
      </c>
      <c r="G44" t="s">
        <v>1662</v>
      </c>
      <c r="H44" s="34">
        <f t="shared" si="4"/>
        <v>1.0777650510415118</v>
      </c>
      <c r="I44" s="34">
        <f t="shared" si="5"/>
        <v>1.5685844296220253</v>
      </c>
      <c r="J44" s="34">
        <f t="shared" si="6"/>
        <v>-1.4706252022818769E-2</v>
      </c>
      <c r="L44" s="36">
        <f>VLOOKUP($C44&amp;L$6&amp;$E44&amp;$F44,'Bldg wts'!$B$4:$G$209,6,FALSE)</f>
        <v>6787.36</v>
      </c>
      <c r="M44" s="36">
        <f>VLOOKUP($C44&amp;M$6&amp;$E44&amp;$F44,'Bldg wts'!$B$4:$G$209,6,FALSE)</f>
        <v>3773.46</v>
      </c>
      <c r="N44" s="36">
        <f>VLOOKUP($C44&amp;N$6&amp;$E44&amp;$F44,'Bldg wts'!$B$4:$G$209,6,FALSE)</f>
        <v>1059.22</v>
      </c>
      <c r="O44" s="36">
        <f t="shared" si="7"/>
        <v>11620.039999999999</v>
      </c>
      <c r="Q44">
        <f>MATCH($B44&amp;$C44&amp;Q$6&amp;$E44&amp;$F44,'Vint wtd'!$B$7:$B$151,0)</f>
        <v>49</v>
      </c>
      <c r="R44">
        <f>MATCH($B44&amp;$C44&amp;R$6&amp;$E44&amp;$F44,'Vint wtd'!$B$7:$B$151,0)</f>
        <v>67</v>
      </c>
      <c r="S44">
        <f>MATCH($B44&amp;$C44&amp;S$6&amp;$E44&amp;$F44,'Vint wtd'!$B$7:$B$151,0)</f>
        <v>128</v>
      </c>
      <c r="U44">
        <f>INDEX('Vint wtd'!$I$7:$I$151,Q44)</f>
        <v>1.0664444444444445</v>
      </c>
      <c r="V44">
        <f>INDEX('Vint wtd'!$I$7:$I$151,R44)</f>
        <v>1.0895710579172475</v>
      </c>
      <c r="W44">
        <f>INDEX('Vint wtd'!$I$7:$I$151,S44)</f>
        <v>1.1082474226804124</v>
      </c>
      <c r="Y44">
        <f>INDEX('Vint wtd'!$J$7:$J$151,Q44)</f>
        <v>1.6432506887052341</v>
      </c>
      <c r="Z44">
        <f>INDEX('Vint wtd'!$J$7:$J$151,R44)</f>
        <v>1.434394501502656</v>
      </c>
      <c r="AA44">
        <f>INDEX('Vint wtd'!$J$7:$J$151,S44)</f>
        <v>1.5681818181818181</v>
      </c>
      <c r="AC44">
        <f>INDEX('Vint wtd'!$K$7:$K$151,Q44)</f>
        <v>-1.6609090909090907E-2</v>
      </c>
      <c r="AD44">
        <f>INDEX('Vint wtd'!$K$7:$K$151,R44)</f>
        <v>-1.1635795930905739E-2</v>
      </c>
      <c r="AE44">
        <f>INDEX('Vint wtd'!$K$7:$K$151,S44)</f>
        <v>-1.3451546391752575E-2</v>
      </c>
    </row>
    <row r="45" spans="2:31" x14ac:dyDescent="0.25">
      <c r="B45" t="s">
        <v>118</v>
      </c>
      <c r="C45" t="s">
        <v>130</v>
      </c>
      <c r="D45" t="s">
        <v>1762</v>
      </c>
      <c r="E45" t="s">
        <v>75</v>
      </c>
      <c r="F45" t="s">
        <v>109</v>
      </c>
      <c r="G45" t="s">
        <v>1662</v>
      </c>
      <c r="H45" s="34">
        <f t="shared" si="4"/>
        <v>1.0755794700213483</v>
      </c>
      <c r="I45" s="34">
        <f t="shared" si="5"/>
        <v>1.461650213964093</v>
      </c>
      <c r="J45" s="34">
        <f t="shared" si="6"/>
        <v>-2.0787650976189287E-2</v>
      </c>
      <c r="L45" s="36">
        <f>VLOOKUP($C45&amp;L$6&amp;$E45&amp;$F45,'Bldg wts'!$B$4:$G$209,6,FALSE)</f>
        <v>23542.2</v>
      </c>
      <c r="M45" s="36">
        <f>VLOOKUP($C45&amp;M$6&amp;$E45&amp;$F45,'Bldg wts'!$B$4:$G$209,6,FALSE)</f>
        <v>128.4</v>
      </c>
      <c r="N45" s="36">
        <f>VLOOKUP($C45&amp;N$6&amp;$E45&amp;$F45,'Bldg wts'!$B$4:$G$209,6,FALSE)</f>
        <v>274.072</v>
      </c>
      <c r="O45" s="36">
        <f t="shared" si="7"/>
        <v>23944.672000000002</v>
      </c>
      <c r="Q45">
        <f>MATCH($B45&amp;$C45&amp;Q$6&amp;$E45&amp;$F45,'Vint wtd'!$B$7:$B$151,0)</f>
        <v>50</v>
      </c>
      <c r="R45">
        <f>MATCH($B45&amp;$C45&amp;R$6&amp;$E45&amp;$F45,'Vint wtd'!$B$7:$B$151,0)</f>
        <v>68</v>
      </c>
      <c r="S45">
        <f>MATCH($B45&amp;$C45&amp;S$6&amp;$E45&amp;$F45,'Vint wtd'!$B$7:$B$151,0)</f>
        <v>129</v>
      </c>
      <c r="U45">
        <f>INDEX('Vint wtd'!$I$7:$I$151,Q45)</f>
        <v>1.0747351808988788</v>
      </c>
      <c r="V45">
        <f>INDEX('Vint wtd'!$I$7:$I$151,R45)</f>
        <v>1.0937977740494813</v>
      </c>
      <c r="W45">
        <f>INDEX('Vint wtd'!$I$7:$I$151,S45)</f>
        <v>1.1395670103092783</v>
      </c>
      <c r="Y45">
        <f>INDEX('Vint wtd'!$J$7:$J$151,Q45)</f>
        <v>1.4615062355368351</v>
      </c>
      <c r="Z45">
        <f>INDEX('Vint wtd'!$J$7:$J$151,R45)</f>
        <v>1.4446997802405539</v>
      </c>
      <c r="AA45">
        <f>INDEX('Vint wtd'!$J$7:$J$151,S45)</f>
        <v>1.4819587628865982</v>
      </c>
      <c r="AC45">
        <f>INDEX('Vint wtd'!$K$7:$K$151,Q45)</f>
        <v>-2.091557959491441E-2</v>
      </c>
      <c r="AD45">
        <f>INDEX('Vint wtd'!$K$7:$K$151,R45)</f>
        <v>-1.0279863071748701E-2</v>
      </c>
      <c r="AE45">
        <f>INDEX('Vint wtd'!$K$7:$K$151,S45)</f>
        <v>-1.4721649484536081E-2</v>
      </c>
    </row>
    <row r="46" spans="2:31" x14ac:dyDescent="0.25">
      <c r="B46" t="s">
        <v>118</v>
      </c>
      <c r="C46" t="s">
        <v>130</v>
      </c>
      <c r="D46" t="s">
        <v>1762</v>
      </c>
      <c r="E46" t="s">
        <v>75</v>
      </c>
      <c r="F46" t="s">
        <v>112</v>
      </c>
      <c r="G46" t="s">
        <v>1662</v>
      </c>
      <c r="H46" s="34">
        <f t="shared" si="4"/>
        <v>1.0905103380930419</v>
      </c>
      <c r="I46" s="34">
        <f t="shared" si="5"/>
        <v>1.4914978383120574</v>
      </c>
      <c r="J46" s="34">
        <f t="shared" si="6"/>
        <v>-1.9383218972081211E-2</v>
      </c>
      <c r="L46" s="36">
        <f>VLOOKUP($C46&amp;L$6&amp;$E46&amp;$F46,'Bldg wts'!$B$4:$G$209,6,FALSE)</f>
        <v>2729.18</v>
      </c>
      <c r="M46" s="36">
        <f>VLOOKUP($C46&amp;M$6&amp;$E46&amp;$F46,'Bldg wts'!$B$4:$G$209,6,FALSE)</f>
        <v>64.2</v>
      </c>
      <c r="N46" s="36">
        <f>VLOOKUP($C46&amp;N$6&amp;$E46&amp;$F46,'Bldg wts'!$B$4:$G$209,6,FALSE)</f>
        <v>0</v>
      </c>
      <c r="O46" s="36">
        <f t="shared" si="7"/>
        <v>2793.3799999999997</v>
      </c>
      <c r="Q46">
        <f>MATCH($B46&amp;$C46&amp;Q$6&amp;$E46&amp;$F46,'Vint wtd'!$B$7:$B$151,0)</f>
        <v>51</v>
      </c>
      <c r="R46">
        <f>MATCH($B46&amp;$C46&amp;R$6&amp;$E46&amp;$F46,'Vint wtd'!$B$7:$B$151,0)</f>
        <v>69</v>
      </c>
      <c r="S46">
        <f>MATCH($B46&amp;$C46&amp;S$6&amp;$E46&amp;$F46,'Vint wtd'!$B$7:$B$151,0)</f>
        <v>130</v>
      </c>
      <c r="U46">
        <f>INDEX('Vint wtd'!$I$7:$I$151,Q46)</f>
        <v>1.0904242424242427</v>
      </c>
      <c r="V46">
        <f>INDEX('Vint wtd'!$I$7:$I$151,R46)</f>
        <v>1.0941703159337413</v>
      </c>
      <c r="W46">
        <f>INDEX('Vint wtd'!$I$7:$I$151,S46)</f>
        <v>1.0645292206455612</v>
      </c>
      <c r="Y46">
        <f>INDEX('Vint wtd'!$J$7:$J$151,Q46)</f>
        <v>1.4927322000492735</v>
      </c>
      <c r="Z46">
        <f>INDEX('Vint wtd'!$J$7:$J$151,R46)</f>
        <v>1.4390243902439024</v>
      </c>
      <c r="AA46">
        <f>INDEX('Vint wtd'!$J$7:$J$151,S46)</f>
        <v>1.295310866720367</v>
      </c>
      <c r="AC46">
        <f>INDEX('Vint wtd'!$K$7:$K$151,Q46)</f>
        <v>-1.9509090909090913E-2</v>
      </c>
      <c r="AD46">
        <f>INDEX('Vint wtd'!$K$7:$K$151,R46)</f>
        <v>-1.4032328426160036E-2</v>
      </c>
      <c r="AE46">
        <f>INDEX('Vint wtd'!$K$7:$K$151,S46)</f>
        <v>-1.6103426782151688E-2</v>
      </c>
    </row>
    <row r="47" spans="2:31" x14ac:dyDescent="0.25">
      <c r="B47" t="s">
        <v>118</v>
      </c>
      <c r="C47" t="s">
        <v>130</v>
      </c>
      <c r="D47" t="s">
        <v>1762</v>
      </c>
      <c r="E47" t="s">
        <v>75</v>
      </c>
      <c r="F47" t="s">
        <v>113</v>
      </c>
      <c r="G47" t="s">
        <v>1662</v>
      </c>
      <c r="H47" s="34">
        <f t="shared" si="4"/>
        <v>1.0967070707070707</v>
      </c>
      <c r="I47" s="34">
        <f t="shared" si="5"/>
        <v>1.3655603655603659</v>
      </c>
      <c r="J47" s="34">
        <f t="shared" si="6"/>
        <v>-2.4254545454545456E-2</v>
      </c>
      <c r="L47" s="36">
        <f>VLOOKUP($C47&amp;L$6&amp;$E47&amp;$F47,'Bldg wts'!$B$4:$G$209,6,FALSE)</f>
        <v>3636.2</v>
      </c>
      <c r="M47" s="36">
        <f>VLOOKUP($C47&amp;M$6&amp;$E47&amp;$F47,'Bldg wts'!$B$4:$G$209,6,FALSE)</f>
        <v>0</v>
      </c>
      <c r="N47" s="36">
        <f>VLOOKUP($C47&amp;N$6&amp;$E47&amp;$F47,'Bldg wts'!$B$4:$G$209,6,FALSE)</f>
        <v>0</v>
      </c>
      <c r="O47" s="36">
        <f t="shared" si="7"/>
        <v>3636.2</v>
      </c>
      <c r="Q47">
        <f>MATCH($B47&amp;$C47&amp;Q$6&amp;$E47&amp;$F47,'Vint wtd'!$B$7:$B$151,0)</f>
        <v>52</v>
      </c>
      <c r="R47">
        <f>MATCH($B47&amp;$C47&amp;R$6&amp;$E47&amp;$F47,'Vint wtd'!$B$7:$B$151,0)</f>
        <v>70</v>
      </c>
      <c r="S47">
        <f>MATCH($B47&amp;$C47&amp;S$6&amp;$E47&amp;$F47,'Vint wtd'!$B$7:$B$151,0)</f>
        <v>131</v>
      </c>
      <c r="U47">
        <f>INDEX('Vint wtd'!$I$7:$I$151,Q47)</f>
        <v>1.0967070707070707</v>
      </c>
      <c r="V47">
        <f>INDEX('Vint wtd'!$I$7:$I$151,R47)</f>
        <v>1.0822090898117538</v>
      </c>
      <c r="W47">
        <f>INDEX('Vint wtd'!$I$7:$I$151,S47)</f>
        <v>1.0554548924489124</v>
      </c>
      <c r="Y47">
        <f>INDEX('Vint wtd'!$J$7:$J$151,Q47)</f>
        <v>1.3655603655603656</v>
      </c>
      <c r="Z47">
        <f>INDEX('Vint wtd'!$J$7:$J$151,R47)</f>
        <v>1.2740776262137323</v>
      </c>
      <c r="AA47">
        <f>INDEX('Vint wtd'!$J$7:$J$151,S47)</f>
        <v>1.3120891794175009</v>
      </c>
      <c r="AC47">
        <f>INDEX('Vint wtd'!$K$7:$K$151,Q47)</f>
        <v>-2.4254545454545456E-2</v>
      </c>
      <c r="AD47">
        <f>INDEX('Vint wtd'!$K$7:$K$151,R47)</f>
        <v>-1.6102089922294685E-2</v>
      </c>
      <c r="AE47">
        <f>INDEX('Vint wtd'!$K$7:$K$151,S47)</f>
        <v>-1.8351183461210591E-2</v>
      </c>
    </row>
    <row r="48" spans="2:31" x14ac:dyDescent="0.25">
      <c r="B48" t="s">
        <v>118</v>
      </c>
      <c r="C48" t="s">
        <v>130</v>
      </c>
      <c r="D48" t="s">
        <v>1762</v>
      </c>
      <c r="E48" t="s">
        <v>75</v>
      </c>
      <c r="F48" t="s">
        <v>114</v>
      </c>
      <c r="G48" t="s">
        <v>1662</v>
      </c>
      <c r="H48" s="34">
        <f t="shared" si="4"/>
        <v>1.1837088853484015</v>
      </c>
      <c r="I48" s="34">
        <f t="shared" si="5"/>
        <v>1.4936771486376879</v>
      </c>
      <c r="J48" s="34">
        <f t="shared" si="6"/>
        <v>-9.6091748645249931E-3</v>
      </c>
      <c r="L48" s="36">
        <f>VLOOKUP($C48&amp;L$6&amp;$E48&amp;$F48,'Bldg wts'!$B$4:$G$209,6,FALSE)</f>
        <v>712.18</v>
      </c>
      <c r="M48" s="36">
        <f>VLOOKUP($C48&amp;M$6&amp;$E48&amp;$F48,'Bldg wts'!$B$4:$G$209,6,FALSE)</f>
        <v>0</v>
      </c>
      <c r="N48" s="36">
        <f>VLOOKUP($C48&amp;N$6&amp;$E48&amp;$F48,'Bldg wts'!$B$4:$G$209,6,FALSE)</f>
        <v>246.74799999999999</v>
      </c>
      <c r="O48" s="36">
        <f t="shared" si="7"/>
        <v>958.92799999999988</v>
      </c>
      <c r="Q48">
        <f>MATCH($B48&amp;$C48&amp;Q$6&amp;$E48&amp;$F48,'Vint wtd'!$B$7:$B$151,0)</f>
        <v>53</v>
      </c>
      <c r="R48">
        <f>MATCH($B48&amp;$C48&amp;R$6&amp;$E48&amp;$F48,'Vint wtd'!$B$7:$B$151,0)</f>
        <v>71</v>
      </c>
      <c r="S48">
        <f>MATCH($B48&amp;$C48&amp;S$6&amp;$E48&amp;$F48,'Vint wtd'!$B$7:$B$151,0)</f>
        <v>132</v>
      </c>
      <c r="U48">
        <f>INDEX('Vint wtd'!$I$7:$I$151,Q48)</f>
        <v>1.1703636363636363</v>
      </c>
      <c r="V48">
        <f>INDEX('Vint wtd'!$I$7:$I$151,R48)</f>
        <v>1.13956746406469</v>
      </c>
      <c r="W48">
        <f>INDEX('Vint wtd'!$I$7:$I$151,S48)</f>
        <v>1.2222268041237112</v>
      </c>
      <c r="Y48">
        <f>INDEX('Vint wtd'!$J$7:$J$151,Q48)</f>
        <v>1.4749879749879748</v>
      </c>
      <c r="Z48">
        <f>INDEX('Vint wtd'!$J$7:$J$151,R48)</f>
        <v>1.3779575830939779</v>
      </c>
      <c r="AA48">
        <f>INDEX('Vint wtd'!$J$7:$J$151,S48)</f>
        <v>1.5476190476190477</v>
      </c>
      <c r="AC48">
        <f>INDEX('Vint wtd'!$K$7:$K$151,Q48)</f>
        <v>-1.0598181818181819E-2</v>
      </c>
      <c r="AD48">
        <f>INDEX('Vint wtd'!$K$7:$K$151,R48)</f>
        <v>-6.80377895128051E-3</v>
      </c>
      <c r="AE48">
        <f>INDEX('Vint wtd'!$K$7:$K$151,S48)</f>
        <v>-6.7546391752577317E-3</v>
      </c>
    </row>
    <row r="49" spans="2:31" x14ac:dyDescent="0.25">
      <c r="B49" t="s">
        <v>118</v>
      </c>
      <c r="C49" t="s">
        <v>130</v>
      </c>
      <c r="D49" t="s">
        <v>1762</v>
      </c>
      <c r="E49" t="s">
        <v>75</v>
      </c>
      <c r="F49" t="s">
        <v>115</v>
      </c>
      <c r="G49" t="s">
        <v>1662</v>
      </c>
      <c r="H49" s="34">
        <f t="shared" si="4"/>
        <v>0.98132131443744142</v>
      </c>
      <c r="I49" s="34">
        <f t="shared" si="5"/>
        <v>1.148330946687586</v>
      </c>
      <c r="J49" s="34">
        <f t="shared" si="6"/>
        <v>-2.2776227411275985E-2</v>
      </c>
      <c r="L49" s="36">
        <f>VLOOKUP($C49&amp;L$6&amp;$E49&amp;$F49,'Bldg wts'!$B$4:$G$209,6,FALSE)</f>
        <v>1273.94</v>
      </c>
      <c r="M49" s="36">
        <f>VLOOKUP($C49&amp;M$6&amp;$E49&amp;$F49,'Bldg wts'!$B$4:$G$209,6,FALSE)</f>
        <v>0</v>
      </c>
      <c r="N49" s="36">
        <f>VLOOKUP($C49&amp;N$6&amp;$E49&amp;$F49,'Bldg wts'!$B$4:$G$209,6,FALSE)</f>
        <v>71.06</v>
      </c>
      <c r="O49" s="36">
        <f t="shared" si="7"/>
        <v>1345</v>
      </c>
      <c r="Q49">
        <f>MATCH($B49&amp;$C49&amp;Q$6&amp;$E49&amp;$F49,'Vint wtd'!$B$7:$B$151,0)</f>
        <v>54</v>
      </c>
      <c r="R49">
        <f>MATCH($B49&amp;$C49&amp;R$6&amp;$E49&amp;$F49,'Vint wtd'!$B$7:$B$151,0)</f>
        <v>72</v>
      </c>
      <c r="S49">
        <f>MATCH($B49&amp;$C49&amp;S$6&amp;$E49&amp;$F49,'Vint wtd'!$B$7:$B$151,0)</f>
        <v>133</v>
      </c>
      <c r="U49">
        <f>INDEX('Vint wtd'!$I$7:$I$151,Q49)</f>
        <v>0.97877739607799097</v>
      </c>
      <c r="V49">
        <f>INDEX('Vint wtd'!$I$7:$I$151,R49)</f>
        <v>1.028324812126981</v>
      </c>
      <c r="W49">
        <f>INDEX('Vint wtd'!$I$7:$I$151,S49)</f>
        <v>1.0269278350515465</v>
      </c>
      <c r="Y49">
        <f>INDEX('Vint wtd'!$J$7:$J$151,Q49)</f>
        <v>1.1186516007049152</v>
      </c>
      <c r="Z49">
        <f>INDEX('Vint wtd'!$J$7:$J$151,R49)</f>
        <v>1.334595109013804</v>
      </c>
      <c r="AA49">
        <f>INDEX('Vint wtd'!$J$7:$J$151,S49)</f>
        <v>1.6804123711340206</v>
      </c>
      <c r="AC49">
        <f>INDEX('Vint wtd'!$K$7:$K$151,Q49)</f>
        <v>-2.3024242424242426E-2</v>
      </c>
      <c r="AD49">
        <f>INDEX('Vint wtd'!$K$7:$K$151,R49)</f>
        <v>-2.1147421491251102E-2</v>
      </c>
      <c r="AE49">
        <f>INDEX('Vint wtd'!$K$7:$K$151,S49)</f>
        <v>-1.8329896907216491E-2</v>
      </c>
    </row>
    <row r="50" spans="2:31" x14ac:dyDescent="0.25">
      <c r="B50" t="s">
        <v>118</v>
      </c>
      <c r="C50" t="s">
        <v>131</v>
      </c>
      <c r="D50" t="s">
        <v>1762</v>
      </c>
      <c r="E50" t="s">
        <v>72</v>
      </c>
      <c r="F50" t="s">
        <v>105</v>
      </c>
      <c r="G50" t="s">
        <v>1662</v>
      </c>
      <c r="H50" s="34">
        <f t="shared" si="4"/>
        <v>1.0193616880065031</v>
      </c>
      <c r="I50" s="34">
        <f t="shared" si="5"/>
        <v>1.4452593967490865</v>
      </c>
      <c r="J50" s="34">
        <f t="shared" si="6"/>
        <v>-1.9712579192597432E-2</v>
      </c>
      <c r="L50" s="36">
        <f>VLOOKUP($C50&amp;L$6&amp;$E50&amp;$F50,'Bldg wts'!$B$4:$G$209,6,FALSE)</f>
        <v>65479.23</v>
      </c>
      <c r="M50" s="36">
        <f>VLOOKUP($C50&amp;M$6&amp;$E50&amp;$F50,'Bldg wts'!$B$4:$G$209,6,FALSE)</f>
        <v>16900.29</v>
      </c>
      <c r="N50" s="36">
        <f>VLOOKUP($C50&amp;N$6&amp;$E50&amp;$F50,'Bldg wts'!$B$4:$G$209,6,FALSE)</f>
        <v>0</v>
      </c>
      <c r="O50" s="36">
        <f t="shared" si="7"/>
        <v>82379.520000000004</v>
      </c>
      <c r="Q50">
        <f>MATCH($B50&amp;$C50&amp;Q$6&amp;$E50&amp;$F50,'Vint wtd'!$B$7:$B$151,0)</f>
        <v>73</v>
      </c>
      <c r="R50">
        <f>MATCH($B50&amp;$C50&amp;R$6&amp;$E50&amp;$F50,'Vint wtd'!$B$7:$B$151,0)</f>
        <v>85</v>
      </c>
      <c r="S50">
        <f>MATCH($B50&amp;$C50&amp;S$6&amp;$E50&amp;$F50,'Vint wtd'!$B$7:$B$151,0)</f>
        <v>134</v>
      </c>
      <c r="U50">
        <f>INDEX('Vint wtd'!$I$7:$I$151,Q50)</f>
        <v>1.0238112488408031</v>
      </c>
      <c r="V50">
        <f>INDEX('Vint wtd'!$I$7:$I$151,R50)</f>
        <v>1.0021221129892626</v>
      </c>
      <c r="W50">
        <f>INDEX('Vint wtd'!$I$7:$I$151,S50)</f>
        <v>0.43189042709867459</v>
      </c>
      <c r="Y50">
        <f>INDEX('Vint wtd'!$J$7:$J$151,Q50)</f>
        <v>1.4786605179990975</v>
      </c>
      <c r="Z50">
        <f>INDEX('Vint wtd'!$J$7:$J$151,R50)</f>
        <v>1.3158486173726758</v>
      </c>
      <c r="AA50">
        <f>INDEX('Vint wtd'!$J$7:$J$151,S50)</f>
        <v>0.59247556567144211</v>
      </c>
      <c r="AC50">
        <f>INDEX('Vint wtd'!$K$7:$K$151,Q50)</f>
        <v>-2.0862481448277174E-2</v>
      </c>
      <c r="AD50">
        <f>INDEX('Vint wtd'!$K$7:$K$151,R50)</f>
        <v>-1.5257347106214734E-2</v>
      </c>
      <c r="AE50">
        <f>INDEX('Vint wtd'!$K$7:$K$151,S50)</f>
        <v>-3.9072164948453615E-3</v>
      </c>
    </row>
    <row r="51" spans="2:31" x14ac:dyDescent="0.25">
      <c r="B51" t="s">
        <v>118</v>
      </c>
      <c r="C51" t="s">
        <v>131</v>
      </c>
      <c r="D51" t="s">
        <v>1762</v>
      </c>
      <c r="E51" t="s">
        <v>72</v>
      </c>
      <c r="F51" t="s">
        <v>106</v>
      </c>
      <c r="G51" t="s">
        <v>1662</v>
      </c>
      <c r="H51" s="34">
        <f t="shared" si="4"/>
        <v>1.0067860729751705</v>
      </c>
      <c r="I51" s="34">
        <f t="shared" si="5"/>
        <v>1.2520820379354187</v>
      </c>
      <c r="J51" s="34">
        <f t="shared" si="6"/>
        <v>-1.6589001034613755E-2</v>
      </c>
      <c r="L51" s="36">
        <f>VLOOKUP($C51&amp;L$6&amp;$E51&amp;$F51,'Bldg wts'!$B$4:$G$209,6,FALSE)</f>
        <v>404482.69</v>
      </c>
      <c r="M51" s="36">
        <f>VLOOKUP($C51&amp;M$6&amp;$E51&amp;$F51,'Bldg wts'!$B$4:$G$209,6,FALSE)</f>
        <v>226686.09</v>
      </c>
      <c r="N51" s="36">
        <f>VLOOKUP($C51&amp;N$6&amp;$E51&amp;$F51,'Bldg wts'!$B$4:$G$209,6,FALSE)</f>
        <v>24885.616000000002</v>
      </c>
      <c r="O51" s="36">
        <f t="shared" si="7"/>
        <v>656054.39600000007</v>
      </c>
      <c r="Q51">
        <f>MATCH($B51&amp;$C51&amp;Q$6&amp;$E51&amp;$F51,'Vint wtd'!$B$7:$B$151,0)</f>
        <v>74</v>
      </c>
      <c r="R51">
        <f>MATCH($B51&amp;$C51&amp;R$6&amp;$E51&amp;$F51,'Vint wtd'!$B$7:$B$151,0)</f>
        <v>86</v>
      </c>
      <c r="S51">
        <f>MATCH($B51&amp;$C51&amp;S$6&amp;$E51&amp;$F51,'Vint wtd'!$B$7:$B$151,0)</f>
        <v>135</v>
      </c>
      <c r="U51">
        <f>INDEX('Vint wtd'!$I$7:$I$151,Q51)</f>
        <v>1.0081297282756987</v>
      </c>
      <c r="V51">
        <f>INDEX('Vint wtd'!$I$7:$I$151,R51)</f>
        <v>1.0037155357296661</v>
      </c>
      <c r="W51">
        <f>INDEX('Vint wtd'!$I$7:$I$151,S51)</f>
        <v>1.0129166333756985</v>
      </c>
      <c r="Y51">
        <f>INDEX('Vint wtd'!$J$7:$J$151,Q51)</f>
        <v>1.3080678941528341</v>
      </c>
      <c r="Z51">
        <f>INDEX('Vint wtd'!$J$7:$J$151,R51)</f>
        <v>1.1628719930487725</v>
      </c>
      <c r="AA51">
        <f>INDEX('Vint wtd'!$J$7:$J$151,S51)</f>
        <v>1.1547312847655955</v>
      </c>
      <c r="AC51">
        <f>INDEX('Vint wtd'!$K$7:$K$151,Q51)</f>
        <v>-1.9177074004452441E-2</v>
      </c>
      <c r="AD51">
        <f>INDEX('Vint wtd'!$K$7:$K$151,R51)</f>
        <v>-1.2437615958896918E-2</v>
      </c>
      <c r="AE51">
        <f>INDEX('Vint wtd'!$K$7:$K$151,S51)</f>
        <v>-1.2338776091094789E-2</v>
      </c>
    </row>
    <row r="52" spans="2:31" x14ac:dyDescent="0.25">
      <c r="B52" t="s">
        <v>118</v>
      </c>
      <c r="C52" t="s">
        <v>131</v>
      </c>
      <c r="D52" t="s">
        <v>1762</v>
      </c>
      <c r="E52" t="s">
        <v>72</v>
      </c>
      <c r="F52" t="s">
        <v>107</v>
      </c>
      <c r="G52" t="s">
        <v>1662</v>
      </c>
      <c r="H52" s="34">
        <f t="shared" si="4"/>
        <v>1.0862251356649997</v>
      </c>
      <c r="I52" s="34">
        <f t="shared" si="5"/>
        <v>1.5338973934478055</v>
      </c>
      <c r="J52" s="34">
        <f t="shared" si="6"/>
        <v>-1.367292744964305E-2</v>
      </c>
      <c r="L52" s="36">
        <f>VLOOKUP($C52&amp;L$6&amp;$E52&amp;$F52,'Bldg wts'!$B$4:$G$209,6,FALSE)</f>
        <v>8521.5</v>
      </c>
      <c r="M52" s="36">
        <f>VLOOKUP($C52&amp;M$6&amp;$E52&amp;$F52,'Bldg wts'!$B$4:$G$209,6,FALSE)</f>
        <v>14769.58</v>
      </c>
      <c r="N52" s="36">
        <f>VLOOKUP($C52&amp;N$6&amp;$E52&amp;$F52,'Bldg wts'!$B$4:$G$209,6,FALSE)</f>
        <v>2231.1999999999998</v>
      </c>
      <c r="O52" s="36">
        <f t="shared" si="7"/>
        <v>25522.280000000002</v>
      </c>
      <c r="Q52">
        <f>MATCH($B52&amp;$C52&amp;Q$6&amp;$E52&amp;$F52,'Vint wtd'!$B$7:$B$151,0)</f>
        <v>75</v>
      </c>
      <c r="R52">
        <f>MATCH($B52&amp;$C52&amp;R$6&amp;$E52&amp;$F52,'Vint wtd'!$B$7:$B$151,0)</f>
        <v>87</v>
      </c>
      <c r="S52">
        <f>MATCH($B52&amp;$C52&amp;S$6&amp;$E52&amp;$F52,'Vint wtd'!$B$7:$B$151,0)</f>
        <v>136</v>
      </c>
      <c r="U52">
        <f>INDEX('Vint wtd'!$I$7:$I$151,Q52)</f>
        <v>1.1027667711707243</v>
      </c>
      <c r="V52">
        <f>INDEX('Vint wtd'!$I$7:$I$151,R52)</f>
        <v>1.0752876557367101</v>
      </c>
      <c r="W52">
        <f>INDEX('Vint wtd'!$I$7:$I$151,S52)</f>
        <v>1.0954499643837328</v>
      </c>
      <c r="Y52">
        <f>INDEX('Vint wtd'!$J$7:$J$151,Q52)</f>
        <v>1.7189581909834748</v>
      </c>
      <c r="Z52">
        <f>INDEX('Vint wtd'!$J$7:$J$151,R52)</f>
        <v>1.4400537892786207</v>
      </c>
      <c r="AA52">
        <f>INDEX('Vint wtd'!$J$7:$J$151,S52)</f>
        <v>1.4483089356963292</v>
      </c>
      <c r="AC52">
        <f>INDEX('Vint wtd'!$K$7:$K$151,Q52)</f>
        <v>-1.7087535896855927E-2</v>
      </c>
      <c r="AD52">
        <f>INDEX('Vint wtd'!$K$7:$K$151,R52)</f>
        <v>-1.2042132829278169E-2</v>
      </c>
      <c r="AE52">
        <f>INDEX('Vint wtd'!$K$7:$K$151,S52)</f>
        <v>-1.1426856154431604E-2</v>
      </c>
    </row>
    <row r="53" spans="2:31" x14ac:dyDescent="0.25">
      <c r="B53" t="s">
        <v>118</v>
      </c>
      <c r="C53" t="s">
        <v>131</v>
      </c>
      <c r="D53" t="s">
        <v>1762</v>
      </c>
      <c r="E53" t="s">
        <v>72</v>
      </c>
      <c r="F53" t="s">
        <v>109</v>
      </c>
      <c r="G53" t="s">
        <v>1662</v>
      </c>
      <c r="H53" s="34">
        <f t="shared" si="4"/>
        <v>1.0784311025442499</v>
      </c>
      <c r="I53" s="34">
        <f t="shared" si="5"/>
        <v>1.6611490857208617</v>
      </c>
      <c r="J53" s="34">
        <f t="shared" si="6"/>
        <v>-1.9527819396012256E-2</v>
      </c>
      <c r="L53" s="36">
        <f>VLOOKUP($C53&amp;L$6&amp;$E53&amp;$F53,'Bldg wts'!$B$4:$G$209,6,FALSE)</f>
        <v>187614.38</v>
      </c>
      <c r="M53" s="36">
        <f>VLOOKUP($C53&amp;M$6&amp;$E53&amp;$F53,'Bldg wts'!$B$4:$G$209,6,FALSE)</f>
        <v>66716.17</v>
      </c>
      <c r="N53" s="36">
        <f>VLOOKUP($C53&amp;N$6&amp;$E53&amp;$F53,'Bldg wts'!$B$4:$G$209,6,FALSE)</f>
        <v>23231.18</v>
      </c>
      <c r="O53" s="36">
        <f t="shared" si="7"/>
        <v>277561.73</v>
      </c>
      <c r="Q53">
        <f>MATCH($B53&amp;$C53&amp;Q$6&amp;$E53&amp;$F53,'Vint wtd'!$B$7:$B$151,0)</f>
        <v>76</v>
      </c>
      <c r="R53">
        <f>MATCH($B53&amp;$C53&amp;R$6&amp;$E53&amp;$F53,'Vint wtd'!$B$7:$B$151,0)</f>
        <v>88</v>
      </c>
      <c r="S53">
        <f>MATCH($B53&amp;$C53&amp;S$6&amp;$E53&amp;$F53,'Vint wtd'!$B$7:$B$151,0)</f>
        <v>137</v>
      </c>
      <c r="U53">
        <f>INDEX('Vint wtd'!$I$7:$I$151,Q53)</f>
        <v>1.0772576461579468</v>
      </c>
      <c r="V53">
        <f>INDEX('Vint wtd'!$I$7:$I$151,R53)</f>
        <v>1.0604059774071144</v>
      </c>
      <c r="W53">
        <f>INDEX('Vint wtd'!$I$7:$I$151,S53)</f>
        <v>1.1396731318037927</v>
      </c>
      <c r="Y53">
        <f>INDEX('Vint wtd'!$J$7:$J$151,Q53)</f>
        <v>1.655180937990959</v>
      </c>
      <c r="Z53">
        <f>INDEX('Vint wtd'!$J$7:$J$151,R53)</f>
        <v>1.6615479052077762</v>
      </c>
      <c r="AA53">
        <f>INDEX('Vint wtd'!$J$7:$J$151,S53)</f>
        <v>1.7082023403297872</v>
      </c>
      <c r="AC53">
        <f>INDEX('Vint wtd'!$K$7:$K$151,Q53)</f>
        <v>-2.2033751139752592E-2</v>
      </c>
      <c r="AD53">
        <f>INDEX('Vint wtd'!$K$7:$K$151,R53)</f>
        <v>-1.4683560268705303E-2</v>
      </c>
      <c r="AE53">
        <f>INDEX('Vint wtd'!$K$7:$K$151,S53)</f>
        <v>-1.3201906766404099E-2</v>
      </c>
    </row>
    <row r="54" spans="2:31" x14ac:dyDescent="0.25">
      <c r="B54" t="s">
        <v>118</v>
      </c>
      <c r="C54" t="s">
        <v>131</v>
      </c>
      <c r="D54" t="s">
        <v>1762</v>
      </c>
      <c r="E54" t="s">
        <v>72</v>
      </c>
      <c r="F54" t="s">
        <v>113</v>
      </c>
      <c r="G54" t="s">
        <v>1662</v>
      </c>
      <c r="H54" s="34">
        <f t="shared" si="4"/>
        <v>1.0824248833437411</v>
      </c>
      <c r="I54" s="34">
        <f t="shared" si="5"/>
        <v>1.4339988432717465</v>
      </c>
      <c r="J54" s="34">
        <f t="shared" si="6"/>
        <v>-2.2741890066291039E-2</v>
      </c>
      <c r="L54" s="36">
        <f>VLOOKUP($C54&amp;L$6&amp;$E54&amp;$F54,'Bldg wts'!$B$4:$G$209,6,FALSE)</f>
        <v>7066.02</v>
      </c>
      <c r="M54" s="36">
        <f>VLOOKUP($C54&amp;M$6&amp;$E54&amp;$F54,'Bldg wts'!$B$4:$G$209,6,FALSE)</f>
        <v>259.97000000000003</v>
      </c>
      <c r="N54" s="36">
        <f>VLOOKUP($C54&amp;N$6&amp;$E54&amp;$F54,'Bldg wts'!$B$4:$G$209,6,FALSE)</f>
        <v>924.33</v>
      </c>
      <c r="O54" s="36">
        <f t="shared" si="7"/>
        <v>8250.3200000000015</v>
      </c>
      <c r="Q54">
        <f>MATCH($B54&amp;$C54&amp;Q$6&amp;$E54&amp;$F54,'Vint wtd'!$B$7:$B$151,0)</f>
        <v>77</v>
      </c>
      <c r="R54">
        <f>MATCH($B54&amp;$C54&amp;R$6&amp;$E54&amp;$F54,'Vint wtd'!$B$7:$B$151,0)</f>
        <v>89</v>
      </c>
      <c r="S54">
        <f>MATCH($B54&amp;$C54&amp;S$6&amp;$E54&amp;$F54,'Vint wtd'!$B$7:$B$151,0)</f>
        <v>138</v>
      </c>
      <c r="U54">
        <f>INDEX('Vint wtd'!$I$7:$I$151,Q54)</f>
        <v>1.0921402911394817</v>
      </c>
      <c r="V54">
        <f>INDEX('Vint wtd'!$I$7:$I$151,R54)</f>
        <v>1.1093424334337894</v>
      </c>
      <c r="W54">
        <f>INDEX('Vint wtd'!$I$7:$I$151,S54)</f>
        <v>1.0005850411988702</v>
      </c>
      <c r="Y54">
        <f>INDEX('Vint wtd'!$J$7:$J$151,Q54)</f>
        <v>1.4694755602540608</v>
      </c>
      <c r="Z54">
        <f>INDEX('Vint wtd'!$J$7:$J$151,R54)</f>
        <v>1.486756148756385</v>
      </c>
      <c r="AA54">
        <f>INDEX('Vint wtd'!$J$7:$J$151,S54)</f>
        <v>1.1479597571897058</v>
      </c>
      <c r="AC54">
        <f>INDEX('Vint wtd'!$K$7:$K$151,Q54)</f>
        <v>-2.3826591815011764E-2</v>
      </c>
      <c r="AD54">
        <f>INDEX('Vint wtd'!$K$7:$K$151,R54)</f>
        <v>-1.7303811958053951E-2</v>
      </c>
      <c r="AE54">
        <f>INDEX('Vint wtd'!$K$7:$K$151,S54)</f>
        <v>-1.5979384159637341E-2</v>
      </c>
    </row>
    <row r="55" spans="2:31" x14ac:dyDescent="0.25">
      <c r="B55" t="s">
        <v>118</v>
      </c>
      <c r="C55" t="s">
        <v>131</v>
      </c>
      <c r="D55" t="s">
        <v>1762</v>
      </c>
      <c r="E55" t="s">
        <v>72</v>
      </c>
      <c r="F55" t="s">
        <v>114</v>
      </c>
      <c r="G55" t="s">
        <v>1662</v>
      </c>
      <c r="H55" s="34">
        <f t="shared" si="4"/>
        <v>1.2134664120686685</v>
      </c>
      <c r="I55" s="34">
        <f t="shared" si="5"/>
        <v>1.7168262191106831</v>
      </c>
      <c r="J55" s="34">
        <f t="shared" si="6"/>
        <v>-1.0509800443636705E-2</v>
      </c>
      <c r="L55" s="36">
        <f>VLOOKUP($C55&amp;L$6&amp;$E55&amp;$F55,'Bldg wts'!$B$4:$G$209,6,FALSE)</f>
        <v>2563.4699999999998</v>
      </c>
      <c r="M55" s="36">
        <f>VLOOKUP($C55&amp;M$6&amp;$E55&amp;$F55,'Bldg wts'!$B$4:$G$209,6,FALSE)</f>
        <v>179.12</v>
      </c>
      <c r="N55" s="36">
        <f>VLOOKUP($C55&amp;N$6&amp;$E55&amp;$F55,'Bldg wts'!$B$4:$G$209,6,FALSE)</f>
        <v>0</v>
      </c>
      <c r="O55" s="36">
        <f t="shared" si="7"/>
        <v>2742.5899999999997</v>
      </c>
      <c r="Q55">
        <f>MATCH($B55&amp;$C55&amp;Q$6&amp;$E55&amp;$F55,'Vint wtd'!$B$7:$B$151,0)</f>
        <v>78</v>
      </c>
      <c r="R55">
        <f>MATCH($B55&amp;$C55&amp;R$6&amp;$E55&amp;$F55,'Vint wtd'!$B$7:$B$151,0)</f>
        <v>90</v>
      </c>
      <c r="S55">
        <f>MATCH($B55&amp;$C55&amp;S$6&amp;$E55&amp;$F55,'Vint wtd'!$B$7:$B$151,0)</f>
        <v>139</v>
      </c>
      <c r="U55">
        <f>INDEX('Vint wtd'!$I$7:$I$151,Q55)</f>
        <v>1.213020804369868</v>
      </c>
      <c r="V55">
        <f>INDEX('Vint wtd'!$I$7:$I$151,R55)</f>
        <v>1.2198437120220189</v>
      </c>
      <c r="W55">
        <f>INDEX('Vint wtd'!$I$7:$I$151,S55)</f>
        <v>1.1563291842189014</v>
      </c>
      <c r="Y55">
        <f>INDEX('Vint wtd'!$J$7:$J$151,Q55)</f>
        <v>1.7265632742740067</v>
      </c>
      <c r="Z55">
        <f>INDEX('Vint wtd'!$J$7:$J$151,R55)</f>
        <v>1.5774746737805991</v>
      </c>
      <c r="AA55">
        <f>INDEX('Vint wtd'!$J$7:$J$151,S55)</f>
        <v>1.4200647858388167</v>
      </c>
      <c r="AC55">
        <f>INDEX('Vint wtd'!$K$7:$K$151,Q55)</f>
        <v>-1.0758845038477256E-2</v>
      </c>
      <c r="AD55">
        <f>INDEX('Vint wtd'!$K$7:$K$151,R55)</f>
        <v>-6.9456069000016869E-3</v>
      </c>
      <c r="AE55">
        <f>INDEX('Vint wtd'!$K$7:$K$151,S55)</f>
        <v>-6.691546391752577E-3</v>
      </c>
    </row>
    <row r="56" spans="2:31" x14ac:dyDescent="0.25">
      <c r="B56" t="s">
        <v>118</v>
      </c>
      <c r="C56" t="s">
        <v>131</v>
      </c>
      <c r="D56" t="s">
        <v>1762</v>
      </c>
      <c r="E56" t="s">
        <v>75</v>
      </c>
      <c r="F56" t="s">
        <v>105</v>
      </c>
      <c r="G56" t="s">
        <v>1662</v>
      </c>
      <c r="H56" s="34">
        <f t="shared" si="4"/>
        <v>1.0143608656577416</v>
      </c>
      <c r="I56" s="34">
        <f t="shared" si="5"/>
        <v>1.35456207813424</v>
      </c>
      <c r="J56" s="34">
        <f t="shared" si="6"/>
        <v>-2.2006419522319257E-2</v>
      </c>
      <c r="L56" s="36">
        <f>VLOOKUP($C56&amp;L$6&amp;$E56&amp;$F56,'Bldg wts'!$B$4:$G$209,6,FALSE)</f>
        <v>5373.98</v>
      </c>
      <c r="M56" s="36">
        <f>VLOOKUP($C56&amp;M$6&amp;$E56&amp;$F56,'Bldg wts'!$B$4:$G$209,6,FALSE)</f>
        <v>259.32</v>
      </c>
      <c r="N56" s="36">
        <f>VLOOKUP($C56&amp;N$6&amp;$E56&amp;$F56,'Bldg wts'!$B$4:$G$209,6,FALSE)</f>
        <v>0</v>
      </c>
      <c r="O56" s="36">
        <f t="shared" si="7"/>
        <v>5633.2999999999993</v>
      </c>
      <c r="Q56">
        <f>MATCH($B56&amp;$C56&amp;Q$6&amp;$E56&amp;$F56,'Vint wtd'!$B$7:$B$151,0)</f>
        <v>79</v>
      </c>
      <c r="R56">
        <f>MATCH($B56&amp;$C56&amp;R$6&amp;$E56&amp;$F56,'Vint wtd'!$B$7:$B$151,0)</f>
        <v>91</v>
      </c>
      <c r="S56">
        <f>MATCH($B56&amp;$C56&amp;S$6&amp;$E56&amp;$F56,'Vint wtd'!$B$7:$B$151,0)</f>
        <v>140</v>
      </c>
      <c r="U56">
        <f>INDEX('Vint wtd'!$I$7:$I$151,Q56)</f>
        <v>1.0129224184276493</v>
      </c>
      <c r="V56">
        <f>INDEX('Vint wtd'!$I$7:$I$151,R56)</f>
        <v>1.0441703159337412</v>
      </c>
      <c r="W56">
        <f>INDEX('Vint wtd'!$I$7:$I$151,S56)</f>
        <v>1.0591134020618558</v>
      </c>
      <c r="Y56">
        <f>INDEX('Vint wtd'!$J$7:$J$151,Q56)</f>
        <v>1.350810927672025</v>
      </c>
      <c r="Z56">
        <f>INDEX('Vint wtd'!$J$7:$J$151,R56)</f>
        <v>1.4322984947659443</v>
      </c>
      <c r="AA56">
        <f>INDEX('Vint wtd'!$J$7:$J$151,S56)</f>
        <v>1.4744611059044053</v>
      </c>
      <c r="AC56">
        <f>INDEX('Vint wtd'!$K$7:$K$151,Q56)</f>
        <v>-2.2321212121212117E-2</v>
      </c>
      <c r="AD56">
        <f>INDEX('Vint wtd'!$K$7:$K$151,R56)</f>
        <v>-1.5482861252235011E-2</v>
      </c>
      <c r="AE56">
        <f>INDEX('Vint wtd'!$K$7:$K$151,S56)</f>
        <v>-1.6432989690721652E-2</v>
      </c>
    </row>
    <row r="57" spans="2:31" x14ac:dyDescent="0.25">
      <c r="B57" t="s">
        <v>118</v>
      </c>
      <c r="C57" t="s">
        <v>131</v>
      </c>
      <c r="D57" t="s">
        <v>1762</v>
      </c>
      <c r="E57" t="s">
        <v>75</v>
      </c>
      <c r="F57" t="s">
        <v>106</v>
      </c>
      <c r="G57" t="s">
        <v>1662</v>
      </c>
      <c r="H57" s="34">
        <f t="shared" si="4"/>
        <v>1.0386239677428499</v>
      </c>
      <c r="I57" s="34">
        <f t="shared" si="5"/>
        <v>1.1755940115238603</v>
      </c>
      <c r="J57" s="34">
        <f t="shared" si="6"/>
        <v>-1.5597863777954279E-2</v>
      </c>
      <c r="L57" s="36">
        <f>VLOOKUP($C57&amp;L$6&amp;$E57&amp;$F57,'Bldg wts'!$B$4:$G$209,6,FALSE)</f>
        <v>12511.08</v>
      </c>
      <c r="M57" s="36">
        <f>VLOOKUP($C57&amp;M$6&amp;$E57&amp;$F57,'Bldg wts'!$B$4:$G$209,6,FALSE)</f>
        <v>3760.76</v>
      </c>
      <c r="N57" s="36">
        <f>VLOOKUP($C57&amp;N$6&amp;$E57&amp;$F57,'Bldg wts'!$B$4:$G$209,6,FALSE)</f>
        <v>356.99200000000002</v>
      </c>
      <c r="O57" s="36">
        <f t="shared" si="7"/>
        <v>16628.831999999999</v>
      </c>
      <c r="Q57">
        <f>MATCH($B57&amp;$C57&amp;Q$6&amp;$E57&amp;$F57,'Vint wtd'!$B$7:$B$151,0)</f>
        <v>80</v>
      </c>
      <c r="R57">
        <f>MATCH($B57&amp;$C57&amp;R$6&amp;$E57&amp;$F57,'Vint wtd'!$B$7:$B$151,0)</f>
        <v>92</v>
      </c>
      <c r="S57">
        <f>MATCH($B57&amp;$C57&amp;S$6&amp;$E57&amp;$F57,'Vint wtd'!$B$7:$B$151,0)</f>
        <v>141</v>
      </c>
      <c r="U57">
        <f>INDEX('Vint wtd'!$I$7:$I$151,Q57)</f>
        <v>1.0247671406126218</v>
      </c>
      <c r="V57">
        <f>INDEX('Vint wtd'!$I$7:$I$151,R57)</f>
        <v>1.0818082661394786</v>
      </c>
      <c r="W57">
        <f>INDEX('Vint wtd'!$I$7:$I$151,S57)</f>
        <v>1.0693195876288661</v>
      </c>
      <c r="Y57">
        <f>INDEX('Vint wtd'!$J$7:$J$151,Q57)</f>
        <v>1.1454751411929733</v>
      </c>
      <c r="Z57">
        <f>INDEX('Vint wtd'!$J$7:$J$151,R57)</f>
        <v>1.2706636967773184</v>
      </c>
      <c r="AA57">
        <f>INDEX('Vint wtd'!$J$7:$J$151,S57)</f>
        <v>1.2296157450796628</v>
      </c>
      <c r="AC57">
        <f>INDEX('Vint wtd'!$K$7:$K$151,Q57)</f>
        <v>-1.665830737961144E-2</v>
      </c>
      <c r="AD57">
        <f>INDEX('Vint wtd'!$K$7:$K$151,R57)</f>
        <v>-1.2727270673034219E-2</v>
      </c>
      <c r="AE57">
        <f>INDEX('Vint wtd'!$K$7:$K$151,S57)</f>
        <v>-8.6742268041237122E-3</v>
      </c>
    </row>
    <row r="58" spans="2:31" x14ac:dyDescent="0.25">
      <c r="B58" t="s">
        <v>118</v>
      </c>
      <c r="C58" t="s">
        <v>131</v>
      </c>
      <c r="D58" t="s">
        <v>1762</v>
      </c>
      <c r="E58" t="s">
        <v>75</v>
      </c>
      <c r="F58" t="s">
        <v>107</v>
      </c>
      <c r="G58" t="s">
        <v>1662</v>
      </c>
      <c r="H58" s="34">
        <f t="shared" si="4"/>
        <v>1.0998799236889125</v>
      </c>
      <c r="I58" s="34">
        <f t="shared" si="5"/>
        <v>1.374658751408133</v>
      </c>
      <c r="J58" s="34">
        <f t="shared" si="6"/>
        <v>-1.1220828894409708E-2</v>
      </c>
      <c r="L58" s="36">
        <f>VLOOKUP($C58&amp;L$6&amp;$E58&amp;$F58,'Bldg wts'!$B$4:$G$209,6,FALSE)</f>
        <v>318.58</v>
      </c>
      <c r="M58" s="36">
        <f>VLOOKUP($C58&amp;M$6&amp;$E58&amp;$F58,'Bldg wts'!$B$4:$G$209,6,FALSE)</f>
        <v>1290.8</v>
      </c>
      <c r="N58" s="36">
        <f>VLOOKUP($C58&amp;N$6&amp;$E58&amp;$F58,'Bldg wts'!$B$4:$G$209,6,FALSE)</f>
        <v>0</v>
      </c>
      <c r="O58" s="36">
        <f t="shared" si="7"/>
        <v>1609.3799999999999</v>
      </c>
      <c r="Q58">
        <f>MATCH($B58&amp;$C58&amp;Q$6&amp;$E58&amp;$F58,'Vint wtd'!$B$7:$B$151,0)</f>
        <v>81</v>
      </c>
      <c r="R58">
        <f>MATCH($B58&amp;$C58&amp;R$6&amp;$E58&amp;$F58,'Vint wtd'!$B$7:$B$151,0)</f>
        <v>93</v>
      </c>
      <c r="S58">
        <f>MATCH($B58&amp;$C58&amp;S$6&amp;$E58&amp;$F58,'Vint wtd'!$B$7:$B$151,0)</f>
        <v>142</v>
      </c>
      <c r="U58">
        <f>INDEX('Vint wtd'!$I$7:$I$151,Q58)</f>
        <v>1.0893535353535355</v>
      </c>
      <c r="V58">
        <f>INDEX('Vint wtd'!$I$7:$I$151,R58)</f>
        <v>1.1024779224461827</v>
      </c>
      <c r="W58">
        <f>INDEX('Vint wtd'!$I$7:$I$151,S58)</f>
        <v>1.1346980854197348</v>
      </c>
      <c r="Y58">
        <f>INDEX('Vint wtd'!$J$7:$J$151,Q58)</f>
        <v>1.5114784205693299</v>
      </c>
      <c r="Z58">
        <f>INDEX('Vint wtd'!$J$7:$J$151,R58)</f>
        <v>1.3408905377411249</v>
      </c>
      <c r="AA58">
        <f>INDEX('Vint wtd'!$J$7:$J$151,S58)</f>
        <v>1.4338264827955551</v>
      </c>
      <c r="AC58">
        <f>INDEX('Vint wtd'!$K$7:$K$151,Q58)</f>
        <v>-1.4394545454545457E-2</v>
      </c>
      <c r="AD58">
        <f>INDEX('Vint wtd'!$K$7:$K$151,R58)</f>
        <v>-1.0437529683278589E-2</v>
      </c>
      <c r="AE58">
        <f>INDEX('Vint wtd'!$K$7:$K$151,S58)</f>
        <v>-1.1131958762886597E-2</v>
      </c>
    </row>
    <row r="59" spans="2:31" x14ac:dyDescent="0.25">
      <c r="B59" t="s">
        <v>118</v>
      </c>
      <c r="C59" t="s">
        <v>131</v>
      </c>
      <c r="D59" t="s">
        <v>1762</v>
      </c>
      <c r="E59" t="s">
        <v>75</v>
      </c>
      <c r="F59" t="s">
        <v>109</v>
      </c>
      <c r="G59" t="s">
        <v>1662</v>
      </c>
      <c r="H59" s="34">
        <f t="shared" si="4"/>
        <v>1.0714875430314417</v>
      </c>
      <c r="I59" s="34">
        <f t="shared" si="5"/>
        <v>1.4193754974378905</v>
      </c>
      <c r="J59" s="34">
        <f t="shared" si="6"/>
        <v>-1.9075129375383228E-2</v>
      </c>
      <c r="L59" s="36">
        <f>VLOOKUP($C59&amp;L$6&amp;$E59&amp;$F59,'Bldg wts'!$B$4:$G$209,6,FALSE)</f>
        <v>8032.94</v>
      </c>
      <c r="M59" s="36">
        <f>VLOOKUP($C59&amp;M$6&amp;$E59&amp;$F59,'Bldg wts'!$B$4:$G$209,6,FALSE)</f>
        <v>1276.68</v>
      </c>
      <c r="N59" s="36">
        <f>VLOOKUP($C59&amp;N$6&amp;$E59&amp;$F59,'Bldg wts'!$B$4:$G$209,6,FALSE)</f>
        <v>892.48</v>
      </c>
      <c r="O59" s="36">
        <f t="shared" si="7"/>
        <v>10202.099999999999</v>
      </c>
      <c r="Q59">
        <f>MATCH($B59&amp;$C59&amp;Q$6&amp;$E59&amp;$F59,'Vint wtd'!$B$7:$B$151,0)</f>
        <v>82</v>
      </c>
      <c r="R59">
        <f>MATCH($B59&amp;$C59&amp;R$6&amp;$E59&amp;$F59,'Vint wtd'!$B$7:$B$151,0)</f>
        <v>94</v>
      </c>
      <c r="S59">
        <f>MATCH($B59&amp;$C59&amp;S$6&amp;$E59&amp;$F59,'Vint wtd'!$B$7:$B$151,0)</f>
        <v>143</v>
      </c>
      <c r="U59">
        <f>INDEX('Vint wtd'!$I$7:$I$151,Q59)</f>
        <v>1.0735917072564827</v>
      </c>
      <c r="V59">
        <f>INDEX('Vint wtd'!$I$7:$I$151,R59)</f>
        <v>1.010656177359522</v>
      </c>
      <c r="W59">
        <f>INDEX('Vint wtd'!$I$7:$I$151,S59)</f>
        <v>1.1395670103092783</v>
      </c>
      <c r="Y59">
        <f>INDEX('Vint wtd'!$J$7:$J$151,Q59)</f>
        <v>1.4551788566134498</v>
      </c>
      <c r="Z59">
        <f>INDEX('Vint wtd'!$J$7:$J$151,R59)</f>
        <v>1.1503491566137367</v>
      </c>
      <c r="AA59">
        <f>INDEX('Vint wtd'!$J$7:$J$151,S59)</f>
        <v>1.481958762886598</v>
      </c>
      <c r="AC59">
        <f>INDEX('Vint wtd'!$K$7:$K$151,Q59)</f>
        <v>-2.0918101323859614E-2</v>
      </c>
      <c r="AD59">
        <f>INDEX('Vint wtd'!$K$7:$K$151,R59)</f>
        <v>-1.0522407196911988E-2</v>
      </c>
      <c r="AE59">
        <f>INDEX('Vint wtd'!$K$7:$K$151,S59)</f>
        <v>-1.472164948453608E-2</v>
      </c>
    </row>
    <row r="60" spans="2:31" x14ac:dyDescent="0.25">
      <c r="B60" t="s">
        <v>118</v>
      </c>
      <c r="C60" t="s">
        <v>131</v>
      </c>
      <c r="D60" t="s">
        <v>1762</v>
      </c>
      <c r="E60" t="s">
        <v>75</v>
      </c>
      <c r="F60" t="s">
        <v>113</v>
      </c>
      <c r="G60" t="s">
        <v>1662</v>
      </c>
      <c r="H60" s="34">
        <f t="shared" si="4"/>
        <v>1.0294343552414855</v>
      </c>
      <c r="I60" s="34">
        <f t="shared" si="5"/>
        <v>1.1193893233636074</v>
      </c>
      <c r="J60" s="34">
        <f t="shared" si="6"/>
        <v>-2.4254545454545456E-2</v>
      </c>
      <c r="L60" s="36">
        <f>VLOOKUP($C60&amp;L$6&amp;$E60&amp;$F60,'Bldg wts'!$B$4:$G$209,6,FALSE)</f>
        <v>171.1</v>
      </c>
      <c r="M60" s="36">
        <f>VLOOKUP($C60&amp;M$6&amp;$E60&amp;$F60,'Bldg wts'!$B$4:$G$209,6,FALSE)</f>
        <v>0</v>
      </c>
      <c r="N60" s="36">
        <f>VLOOKUP($C60&amp;N$6&amp;$E60&amp;$F60,'Bldg wts'!$B$4:$G$209,6,FALSE)</f>
        <v>0</v>
      </c>
      <c r="O60" s="36">
        <f t="shared" si="7"/>
        <v>171.1</v>
      </c>
      <c r="Q60">
        <f>MATCH($B60&amp;$C60&amp;Q$6&amp;$E60&amp;$F60,'Vint wtd'!$B$7:$B$151,0)</f>
        <v>83</v>
      </c>
      <c r="R60">
        <f>MATCH($B60&amp;$C60&amp;R$6&amp;$E60&amp;$F60,'Vint wtd'!$B$7:$B$151,0)</f>
        <v>95</v>
      </c>
      <c r="S60">
        <f>MATCH($B60&amp;$C60&amp;S$6&amp;$E60&amp;$F60,'Vint wtd'!$B$7:$B$151,0)</f>
        <v>144</v>
      </c>
      <c r="U60">
        <f>INDEX('Vint wtd'!$I$7:$I$151,Q60)</f>
        <v>1.0294343552414855</v>
      </c>
      <c r="V60">
        <f>INDEX('Vint wtd'!$I$7:$I$151,R60)</f>
        <v>1.0633736942074397</v>
      </c>
      <c r="W60">
        <f>INDEX('Vint wtd'!$I$7:$I$151,S60)</f>
        <v>1.1026863033873342</v>
      </c>
      <c r="Y60">
        <f>INDEX('Vint wtd'!$J$7:$J$151,Q60)</f>
        <v>1.1193893233636074</v>
      </c>
      <c r="Z60">
        <f>INDEX('Vint wtd'!$J$7:$J$151,R60)</f>
        <v>1.237563765132315</v>
      </c>
      <c r="AA60">
        <f>INDEX('Vint wtd'!$J$7:$J$151,S60)</f>
        <v>1.4544848867382005</v>
      </c>
      <c r="AC60">
        <f>INDEX('Vint wtd'!$K$7:$K$151,Q60)</f>
        <v>-2.4254545454545456E-2</v>
      </c>
      <c r="AD60">
        <f>INDEX('Vint wtd'!$K$7:$K$151,R60)</f>
        <v>-1.6145164798451947E-2</v>
      </c>
      <c r="AE60">
        <f>INDEX('Vint wtd'!$K$7:$K$151,S60)</f>
        <v>-1.843298969072165E-2</v>
      </c>
    </row>
    <row r="61" spans="2:31" x14ac:dyDescent="0.25">
      <c r="B61" t="s">
        <v>118</v>
      </c>
      <c r="C61" t="s">
        <v>131</v>
      </c>
      <c r="D61" t="s">
        <v>1762</v>
      </c>
      <c r="E61" t="s">
        <v>75</v>
      </c>
      <c r="F61" t="s">
        <v>114</v>
      </c>
      <c r="G61" t="s">
        <v>1662</v>
      </c>
      <c r="H61" s="34">
        <f t="shared" si="4"/>
        <v>1.1083883296402199</v>
      </c>
      <c r="I61" s="34">
        <f t="shared" si="5"/>
        <v>1.3069181784366555</v>
      </c>
      <c r="J61" s="34">
        <f t="shared" si="6"/>
        <v>-9.7784019565079344E-3</v>
      </c>
      <c r="L61" s="34">
        <f>VLOOKUP($C61&amp;L$6&amp;$E61&amp;$F61,'Bldg wts'!$B$4:$G$209,6,FALSE)</f>
        <v>0.77114621375703196</v>
      </c>
      <c r="M61" s="34">
        <f>VLOOKUP($C61&amp;M$6&amp;$E61&amp;$F61,'Bldg wts'!$B$4:$G$209,6,FALSE)</f>
        <v>0.19236721862341843</v>
      </c>
      <c r="N61" s="34">
        <f>VLOOKUP($C61&amp;N$6&amp;$E61&amp;$F61,'Bldg wts'!$B$4:$G$209,6,FALSE)</f>
        <v>3.6486567619549555E-2</v>
      </c>
      <c r="O61" s="36">
        <f t="shared" si="7"/>
        <v>1</v>
      </c>
      <c r="Q61">
        <f>MATCH($B61&amp;$C61&amp;Q$6&amp;$E61&amp;$F61,'Vint wtd'!$B$7:$B$151,0)</f>
        <v>84</v>
      </c>
      <c r="R61">
        <f>MATCH($B61&amp;$C61&amp;R$6&amp;$E61&amp;$F61,'Vint wtd'!$B$7:$B$151,0)</f>
        <v>96</v>
      </c>
      <c r="S61">
        <f>MATCH($B61&amp;$C61&amp;S$6&amp;$E61&amp;$F61,'Vint wtd'!$B$7:$B$151,0)</f>
        <v>145</v>
      </c>
      <c r="U61">
        <f>INDEX('Vint wtd'!$I$7:$I$151,Q61)</f>
        <v>1.1021901230202271</v>
      </c>
      <c r="V61">
        <f>INDEX('Vint wtd'!$I$7:$I$151,R61)</f>
        <v>1.117951335589433</v>
      </c>
      <c r="W61">
        <f>INDEX('Vint wtd'!$I$7:$I$151,S61)</f>
        <v>1.1889690721649484</v>
      </c>
      <c r="Y61">
        <f>INDEX('Vint wtd'!$J$7:$J$151,Q61)</f>
        <v>1.2942381832632697</v>
      </c>
      <c r="Z61">
        <f>INDEX('Vint wtd'!$J$7:$J$151,R61)</f>
        <v>1.3262877421724184</v>
      </c>
      <c r="AA61">
        <f>INDEX('Vint wtd'!$J$7:$J$151,S61)</f>
        <v>1.4727891156462585</v>
      </c>
      <c r="AC61">
        <f>INDEX('Vint wtd'!$K$7:$K$151,Q61)</f>
        <v>-1.0651687417287607E-2</v>
      </c>
      <c r="AD61">
        <f>INDEX('Vint wtd'!$K$7:$K$151,R61)</f>
        <v>-6.8554688026692271E-3</v>
      </c>
      <c r="AE61">
        <f>INDEX('Vint wtd'!$K$7:$K$151,S61)</f>
        <v>-6.7319587628865991E-3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Intro</vt:lpstr>
      <vt:lpstr>2017 Res IE Factors</vt:lpstr>
      <vt:lpstr>Compare Std Results</vt:lpstr>
      <vt:lpstr>Compare source data</vt:lpstr>
      <vt:lpstr>All applic</vt:lpstr>
      <vt:lpstr>HVAC wtd</vt:lpstr>
      <vt:lpstr>Vint wtd</vt:lpstr>
      <vt:lpstr>CZ wtd</vt:lpstr>
      <vt:lpstr>Bldg wtd</vt:lpstr>
      <vt:lpstr>All Results</vt:lpstr>
      <vt:lpstr>2014 All applic</vt:lpstr>
      <vt:lpstr>2014 All Results</vt:lpstr>
      <vt:lpstr>key</vt:lpstr>
      <vt:lpstr>HVAC wts</vt:lpstr>
      <vt:lpstr>HVACwts Src</vt:lpstr>
      <vt:lpstr>Vint Wts</vt:lpstr>
      <vt:lpstr>CZ wts</vt:lpstr>
      <vt:lpstr>Bldg wts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PRC</dc:creator>
  <cp:lastModifiedBy>Paul Reeves</cp:lastModifiedBy>
  <dcterms:created xsi:type="dcterms:W3CDTF">2013-07-14T14:42:58Z</dcterms:created>
  <dcterms:modified xsi:type="dcterms:W3CDTF">2016-07-20T18:58:07Z</dcterms:modified>
</cp:coreProperties>
</file>